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P\Desktop\Dravis\Desktop\David's Folder\My work 2\"/>
    </mc:Choice>
  </mc:AlternateContent>
  <xr:revisionPtr revIDLastSave="0" documentId="8_{AD7991C8-866F-3D46-8733-F9D7334C719C}" xr6:coauthVersionLast="47" xr6:coauthVersionMax="47" xr10:uidLastSave="{00000000-0000-0000-0000-000000000000}"/>
  <bookViews>
    <workbookView xWindow="0" yWindow="150" windowWidth="24000" windowHeight="12465" activeTab="1" xr2:uid="{00000000-000D-0000-FFFF-FFFF00000000}"/>
  </bookViews>
  <sheets>
    <sheet name="Sales_Data " sheetId="4" r:id="rId1"/>
    <sheet name="PivotTables" sheetId="7" r:id="rId2"/>
    <sheet name="Sales_Data Dashboard" sheetId="8" r:id="rId3"/>
    <sheet name="Sales_Data" sheetId="1" state="hidden" r:id="rId4"/>
  </sheets>
  <definedNames>
    <definedName name="_xlnm._FilterDatabase" localSheetId="3" hidden="1">Sales_Data!$A$1:$L$5002</definedName>
    <definedName name="_xlchart.v5.0" hidden="1">PivotTables!$L$33</definedName>
    <definedName name="_xlchart.v5.1" hidden="1">PivotTables!$L$34:$L$218</definedName>
    <definedName name="_xlchart.v5.2" hidden="1">PivotTables!$M$33</definedName>
    <definedName name="_xlchart.v5.3" hidden="1">PivotTables!$M$34:$M$218</definedName>
    <definedName name="_xlcn.WorksheetConnection_Sales_DataDD1" hidden="1">Sales_Data!$D:$D</definedName>
    <definedName name="_xlcn.WorksheetConnection_SalesdataTablue.xlsxSales_Data1" hidden="1">#REF!</definedName>
    <definedName name="ExternalData_1" localSheetId="0" hidden="1">'Sales_Data '!$A$1:$R$5001</definedName>
    <definedName name="NativeTimeline_Order_Date">#N/A</definedName>
  </definedNames>
  <calcPr calcId="191028"/>
  <pivotCaches>
    <pivotCache cacheId="3" r:id="rId5"/>
    <pivotCache cacheId="4" r:id="rId6"/>
    <pivotCache cacheId="9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39" i="4"/>
  <c r="G4840" i="4"/>
  <c r="G4841" i="4"/>
  <c r="G4842" i="4"/>
  <c r="G4843" i="4"/>
  <c r="G4844" i="4"/>
  <c r="G4845" i="4"/>
  <c r="G4846" i="4"/>
  <c r="G4847" i="4"/>
  <c r="G4848" i="4"/>
  <c r="G4849" i="4"/>
  <c r="G4850" i="4"/>
  <c r="G4851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25" i="4"/>
  <c r="G4926" i="4"/>
  <c r="G4927" i="4"/>
  <c r="G4928" i="4"/>
  <c r="G4929" i="4"/>
  <c r="G4930" i="4"/>
  <c r="G4931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G4989" i="4"/>
  <c r="G4990" i="4"/>
  <c r="G4991" i="4"/>
  <c r="G4992" i="4"/>
  <c r="G4993" i="4"/>
  <c r="G4994" i="4"/>
  <c r="G4995" i="4"/>
  <c r="G4996" i="4"/>
  <c r="G4997" i="4"/>
  <c r="G4998" i="4"/>
  <c r="G4999" i="4"/>
  <c r="G5000" i="4"/>
  <c r="G5001" i="4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  <c r="T5001" i="4"/>
  <c r="S5001" i="4"/>
  <c r="Q5001" i="4"/>
  <c r="L5001" i="4"/>
  <c r="K5001" i="4"/>
  <c r="T5000" i="4"/>
  <c r="S5000" i="4"/>
  <c r="Q5000" i="4"/>
  <c r="L5000" i="4"/>
  <c r="K5000" i="4"/>
  <c r="T4999" i="4"/>
  <c r="S4999" i="4"/>
  <c r="Q4999" i="4"/>
  <c r="L4999" i="4"/>
  <c r="K4999" i="4"/>
  <c r="T4998" i="4"/>
  <c r="S4998" i="4"/>
  <c r="Q4998" i="4"/>
  <c r="L4998" i="4"/>
  <c r="K4998" i="4"/>
  <c r="T4997" i="4"/>
  <c r="S4997" i="4"/>
  <c r="Q4997" i="4"/>
  <c r="L4997" i="4"/>
  <c r="K4997" i="4"/>
  <c r="T4996" i="4"/>
  <c r="S4996" i="4"/>
  <c r="Q4996" i="4"/>
  <c r="L4996" i="4"/>
  <c r="K4996" i="4"/>
  <c r="T4995" i="4"/>
  <c r="S4995" i="4"/>
  <c r="Q4995" i="4"/>
  <c r="L4995" i="4"/>
  <c r="K4995" i="4"/>
  <c r="T4994" i="4"/>
  <c r="S4994" i="4"/>
  <c r="Q4994" i="4"/>
  <c r="L4994" i="4"/>
  <c r="K4994" i="4"/>
  <c r="T4993" i="4"/>
  <c r="S4993" i="4"/>
  <c r="Q4993" i="4"/>
  <c r="L4993" i="4"/>
  <c r="K4993" i="4"/>
  <c r="T4992" i="4"/>
  <c r="S4992" i="4"/>
  <c r="Q4992" i="4"/>
  <c r="L4992" i="4"/>
  <c r="K4992" i="4"/>
  <c r="T4991" i="4"/>
  <c r="S4991" i="4"/>
  <c r="Q4991" i="4"/>
  <c r="L4991" i="4"/>
  <c r="K4991" i="4"/>
  <c r="T4990" i="4"/>
  <c r="S4990" i="4"/>
  <c r="Q4990" i="4"/>
  <c r="L4990" i="4"/>
  <c r="K4990" i="4"/>
  <c r="T4989" i="4"/>
  <c r="S4989" i="4"/>
  <c r="Q4989" i="4"/>
  <c r="L4989" i="4"/>
  <c r="K4989" i="4"/>
  <c r="T4988" i="4"/>
  <c r="S4988" i="4"/>
  <c r="Q4988" i="4"/>
  <c r="L4988" i="4"/>
  <c r="K4988" i="4"/>
  <c r="T4987" i="4"/>
  <c r="S4987" i="4"/>
  <c r="Q4987" i="4"/>
  <c r="L4987" i="4"/>
  <c r="K4987" i="4"/>
  <c r="T4986" i="4"/>
  <c r="S4986" i="4"/>
  <c r="Q4986" i="4"/>
  <c r="L4986" i="4"/>
  <c r="K4986" i="4"/>
  <c r="T4985" i="4"/>
  <c r="S4985" i="4"/>
  <c r="Q4985" i="4"/>
  <c r="L4985" i="4"/>
  <c r="K4985" i="4"/>
  <c r="T4984" i="4"/>
  <c r="S4984" i="4"/>
  <c r="Q4984" i="4"/>
  <c r="L4984" i="4"/>
  <c r="K4984" i="4"/>
  <c r="T4983" i="4"/>
  <c r="S4983" i="4"/>
  <c r="Q4983" i="4"/>
  <c r="L4983" i="4"/>
  <c r="K4983" i="4"/>
  <c r="T4982" i="4"/>
  <c r="S4982" i="4"/>
  <c r="Q4982" i="4"/>
  <c r="L4982" i="4"/>
  <c r="K4982" i="4"/>
  <c r="T4981" i="4"/>
  <c r="S4981" i="4"/>
  <c r="Q4981" i="4"/>
  <c r="L4981" i="4"/>
  <c r="K4981" i="4"/>
  <c r="T4980" i="4"/>
  <c r="S4980" i="4"/>
  <c r="Q4980" i="4"/>
  <c r="L4980" i="4"/>
  <c r="K4980" i="4"/>
  <c r="T4979" i="4"/>
  <c r="S4979" i="4"/>
  <c r="Q4979" i="4"/>
  <c r="L4979" i="4"/>
  <c r="K4979" i="4"/>
  <c r="T4978" i="4"/>
  <c r="S4978" i="4"/>
  <c r="Q4978" i="4"/>
  <c r="L4978" i="4"/>
  <c r="K4978" i="4"/>
  <c r="T4977" i="4"/>
  <c r="S4977" i="4"/>
  <c r="Q4977" i="4"/>
  <c r="L4977" i="4"/>
  <c r="K4977" i="4"/>
  <c r="T4976" i="4"/>
  <c r="S4976" i="4"/>
  <c r="Q4976" i="4"/>
  <c r="L4976" i="4"/>
  <c r="K4976" i="4"/>
  <c r="T4975" i="4"/>
  <c r="S4975" i="4"/>
  <c r="Q4975" i="4"/>
  <c r="L4975" i="4"/>
  <c r="K4975" i="4"/>
  <c r="T4974" i="4"/>
  <c r="S4974" i="4"/>
  <c r="Q4974" i="4"/>
  <c r="L4974" i="4"/>
  <c r="K4974" i="4"/>
  <c r="T4973" i="4"/>
  <c r="S4973" i="4"/>
  <c r="Q4973" i="4"/>
  <c r="L4973" i="4"/>
  <c r="K4973" i="4"/>
  <c r="T4972" i="4"/>
  <c r="S4972" i="4"/>
  <c r="Q4972" i="4"/>
  <c r="L4972" i="4"/>
  <c r="K4972" i="4"/>
  <c r="T4971" i="4"/>
  <c r="S4971" i="4"/>
  <c r="Q4971" i="4"/>
  <c r="L4971" i="4"/>
  <c r="K4971" i="4"/>
  <c r="T4970" i="4"/>
  <c r="S4970" i="4"/>
  <c r="Q4970" i="4"/>
  <c r="L4970" i="4"/>
  <c r="K4970" i="4"/>
  <c r="T4969" i="4"/>
  <c r="S4969" i="4"/>
  <c r="Q4969" i="4"/>
  <c r="L4969" i="4"/>
  <c r="K4969" i="4"/>
  <c r="T4968" i="4"/>
  <c r="S4968" i="4"/>
  <c r="Q4968" i="4"/>
  <c r="L4968" i="4"/>
  <c r="K4968" i="4"/>
  <c r="T4967" i="4"/>
  <c r="S4967" i="4"/>
  <c r="Q4967" i="4"/>
  <c r="L4967" i="4"/>
  <c r="K4967" i="4"/>
  <c r="T4966" i="4"/>
  <c r="S4966" i="4"/>
  <c r="Q4966" i="4"/>
  <c r="L4966" i="4"/>
  <c r="K4966" i="4"/>
  <c r="T4965" i="4"/>
  <c r="S4965" i="4"/>
  <c r="Q4965" i="4"/>
  <c r="L4965" i="4"/>
  <c r="K4965" i="4"/>
  <c r="T4964" i="4"/>
  <c r="S4964" i="4"/>
  <c r="Q4964" i="4"/>
  <c r="L4964" i="4"/>
  <c r="K4964" i="4"/>
  <c r="T4963" i="4"/>
  <c r="S4963" i="4"/>
  <c r="Q4963" i="4"/>
  <c r="L4963" i="4"/>
  <c r="K4963" i="4"/>
  <c r="T4962" i="4"/>
  <c r="S4962" i="4"/>
  <c r="Q4962" i="4"/>
  <c r="L4962" i="4"/>
  <c r="K4962" i="4"/>
  <c r="T4961" i="4"/>
  <c r="S4961" i="4"/>
  <c r="Q4961" i="4"/>
  <c r="L4961" i="4"/>
  <c r="K4961" i="4"/>
  <c r="T4960" i="4"/>
  <c r="S4960" i="4"/>
  <c r="Q4960" i="4"/>
  <c r="L4960" i="4"/>
  <c r="K4960" i="4"/>
  <c r="T4959" i="4"/>
  <c r="S4959" i="4"/>
  <c r="Q4959" i="4"/>
  <c r="L4959" i="4"/>
  <c r="K4959" i="4"/>
  <c r="T4958" i="4"/>
  <c r="S4958" i="4"/>
  <c r="Q4958" i="4"/>
  <c r="L4958" i="4"/>
  <c r="K4958" i="4"/>
  <c r="T4957" i="4"/>
  <c r="S4957" i="4"/>
  <c r="Q4957" i="4"/>
  <c r="L4957" i="4"/>
  <c r="K4957" i="4"/>
  <c r="T4956" i="4"/>
  <c r="S4956" i="4"/>
  <c r="Q4956" i="4"/>
  <c r="L4956" i="4"/>
  <c r="K4956" i="4"/>
  <c r="T4955" i="4"/>
  <c r="S4955" i="4"/>
  <c r="Q4955" i="4"/>
  <c r="L4955" i="4"/>
  <c r="K4955" i="4"/>
  <c r="T4954" i="4"/>
  <c r="S4954" i="4"/>
  <c r="Q4954" i="4"/>
  <c r="L4954" i="4"/>
  <c r="K4954" i="4"/>
  <c r="T4953" i="4"/>
  <c r="S4953" i="4"/>
  <c r="Q4953" i="4"/>
  <c r="L4953" i="4"/>
  <c r="K4953" i="4"/>
  <c r="T4952" i="4"/>
  <c r="S4952" i="4"/>
  <c r="Q4952" i="4"/>
  <c r="L4952" i="4"/>
  <c r="K4952" i="4"/>
  <c r="T4951" i="4"/>
  <c r="S4951" i="4"/>
  <c r="Q4951" i="4"/>
  <c r="L4951" i="4"/>
  <c r="K4951" i="4"/>
  <c r="T4950" i="4"/>
  <c r="S4950" i="4"/>
  <c r="Q4950" i="4"/>
  <c r="L4950" i="4"/>
  <c r="K4950" i="4"/>
  <c r="T4949" i="4"/>
  <c r="S4949" i="4"/>
  <c r="Q4949" i="4"/>
  <c r="L4949" i="4"/>
  <c r="K4949" i="4"/>
  <c r="T4948" i="4"/>
  <c r="S4948" i="4"/>
  <c r="Q4948" i="4"/>
  <c r="L4948" i="4"/>
  <c r="K4948" i="4"/>
  <c r="T4947" i="4"/>
  <c r="S4947" i="4"/>
  <c r="Q4947" i="4"/>
  <c r="L4947" i="4"/>
  <c r="K4947" i="4"/>
  <c r="T4946" i="4"/>
  <c r="S4946" i="4"/>
  <c r="Q4946" i="4"/>
  <c r="L4946" i="4"/>
  <c r="K4946" i="4"/>
  <c r="T4945" i="4"/>
  <c r="S4945" i="4"/>
  <c r="Q4945" i="4"/>
  <c r="L4945" i="4"/>
  <c r="K4945" i="4"/>
  <c r="T4944" i="4"/>
  <c r="S4944" i="4"/>
  <c r="Q4944" i="4"/>
  <c r="L4944" i="4"/>
  <c r="K4944" i="4"/>
  <c r="T4943" i="4"/>
  <c r="S4943" i="4"/>
  <c r="Q4943" i="4"/>
  <c r="L4943" i="4"/>
  <c r="K4943" i="4"/>
  <c r="T4942" i="4"/>
  <c r="S4942" i="4"/>
  <c r="Q4942" i="4"/>
  <c r="L4942" i="4"/>
  <c r="K4942" i="4"/>
  <c r="T4941" i="4"/>
  <c r="S4941" i="4"/>
  <c r="Q4941" i="4"/>
  <c r="L4941" i="4"/>
  <c r="K4941" i="4"/>
  <c r="T4940" i="4"/>
  <c r="S4940" i="4"/>
  <c r="Q4940" i="4"/>
  <c r="L4940" i="4"/>
  <c r="K4940" i="4"/>
  <c r="T4939" i="4"/>
  <c r="S4939" i="4"/>
  <c r="Q4939" i="4"/>
  <c r="L4939" i="4"/>
  <c r="K4939" i="4"/>
  <c r="T4938" i="4"/>
  <c r="S4938" i="4"/>
  <c r="Q4938" i="4"/>
  <c r="L4938" i="4"/>
  <c r="K4938" i="4"/>
  <c r="T4937" i="4"/>
  <c r="S4937" i="4"/>
  <c r="Q4937" i="4"/>
  <c r="L4937" i="4"/>
  <c r="K4937" i="4"/>
  <c r="T4936" i="4"/>
  <c r="S4936" i="4"/>
  <c r="Q4936" i="4"/>
  <c r="L4936" i="4"/>
  <c r="K4936" i="4"/>
  <c r="T4935" i="4"/>
  <c r="S4935" i="4"/>
  <c r="Q4935" i="4"/>
  <c r="L4935" i="4"/>
  <c r="K4935" i="4"/>
  <c r="T4934" i="4"/>
  <c r="S4934" i="4"/>
  <c r="Q4934" i="4"/>
  <c r="L4934" i="4"/>
  <c r="K4934" i="4"/>
  <c r="T4933" i="4"/>
  <c r="S4933" i="4"/>
  <c r="Q4933" i="4"/>
  <c r="L4933" i="4"/>
  <c r="K4933" i="4"/>
  <c r="T4932" i="4"/>
  <c r="S4932" i="4"/>
  <c r="Q4932" i="4"/>
  <c r="L4932" i="4"/>
  <c r="K4932" i="4"/>
  <c r="T4931" i="4"/>
  <c r="S4931" i="4"/>
  <c r="Q4931" i="4"/>
  <c r="L4931" i="4"/>
  <c r="K4931" i="4"/>
  <c r="T4930" i="4"/>
  <c r="S4930" i="4"/>
  <c r="Q4930" i="4"/>
  <c r="L4930" i="4"/>
  <c r="K4930" i="4"/>
  <c r="T4929" i="4"/>
  <c r="S4929" i="4"/>
  <c r="Q4929" i="4"/>
  <c r="L4929" i="4"/>
  <c r="K4929" i="4"/>
  <c r="T4928" i="4"/>
  <c r="S4928" i="4"/>
  <c r="Q4928" i="4"/>
  <c r="L4928" i="4"/>
  <c r="K4928" i="4"/>
  <c r="T4927" i="4"/>
  <c r="S4927" i="4"/>
  <c r="Q4927" i="4"/>
  <c r="L4927" i="4"/>
  <c r="K4927" i="4"/>
  <c r="T4926" i="4"/>
  <c r="S4926" i="4"/>
  <c r="Q4926" i="4"/>
  <c r="L4926" i="4"/>
  <c r="K4926" i="4"/>
  <c r="T4925" i="4"/>
  <c r="S4925" i="4"/>
  <c r="Q4925" i="4"/>
  <c r="L4925" i="4"/>
  <c r="K4925" i="4"/>
  <c r="T4924" i="4"/>
  <c r="S4924" i="4"/>
  <c r="Q4924" i="4"/>
  <c r="L4924" i="4"/>
  <c r="K4924" i="4"/>
  <c r="T4923" i="4"/>
  <c r="S4923" i="4"/>
  <c r="Q4923" i="4"/>
  <c r="L4923" i="4"/>
  <c r="K4923" i="4"/>
  <c r="T4922" i="4"/>
  <c r="S4922" i="4"/>
  <c r="Q4922" i="4"/>
  <c r="L4922" i="4"/>
  <c r="K4922" i="4"/>
  <c r="T4921" i="4"/>
  <c r="S4921" i="4"/>
  <c r="Q4921" i="4"/>
  <c r="L4921" i="4"/>
  <c r="K4921" i="4"/>
  <c r="T4920" i="4"/>
  <c r="S4920" i="4"/>
  <c r="Q4920" i="4"/>
  <c r="L4920" i="4"/>
  <c r="K4920" i="4"/>
  <c r="T4919" i="4"/>
  <c r="S4919" i="4"/>
  <c r="Q4919" i="4"/>
  <c r="L4919" i="4"/>
  <c r="K4919" i="4"/>
  <c r="T4918" i="4"/>
  <c r="S4918" i="4"/>
  <c r="Q4918" i="4"/>
  <c r="L4918" i="4"/>
  <c r="K4918" i="4"/>
  <c r="T4917" i="4"/>
  <c r="S4917" i="4"/>
  <c r="Q4917" i="4"/>
  <c r="L4917" i="4"/>
  <c r="K4917" i="4"/>
  <c r="T4916" i="4"/>
  <c r="S4916" i="4"/>
  <c r="Q4916" i="4"/>
  <c r="L4916" i="4"/>
  <c r="K4916" i="4"/>
  <c r="T4915" i="4"/>
  <c r="S4915" i="4"/>
  <c r="Q4915" i="4"/>
  <c r="L4915" i="4"/>
  <c r="K4915" i="4"/>
  <c r="T4914" i="4"/>
  <c r="S4914" i="4"/>
  <c r="Q4914" i="4"/>
  <c r="L4914" i="4"/>
  <c r="K4914" i="4"/>
  <c r="T4913" i="4"/>
  <c r="S4913" i="4"/>
  <c r="Q4913" i="4"/>
  <c r="L4913" i="4"/>
  <c r="K4913" i="4"/>
  <c r="T4912" i="4"/>
  <c r="S4912" i="4"/>
  <c r="Q4912" i="4"/>
  <c r="L4912" i="4"/>
  <c r="K4912" i="4"/>
  <c r="T4911" i="4"/>
  <c r="S4911" i="4"/>
  <c r="Q4911" i="4"/>
  <c r="L4911" i="4"/>
  <c r="K4911" i="4"/>
  <c r="T4910" i="4"/>
  <c r="S4910" i="4"/>
  <c r="Q4910" i="4"/>
  <c r="L4910" i="4"/>
  <c r="K4910" i="4"/>
  <c r="T4909" i="4"/>
  <c r="S4909" i="4"/>
  <c r="Q4909" i="4"/>
  <c r="L4909" i="4"/>
  <c r="K4909" i="4"/>
  <c r="T4908" i="4"/>
  <c r="S4908" i="4"/>
  <c r="Q4908" i="4"/>
  <c r="L4908" i="4"/>
  <c r="K4908" i="4"/>
  <c r="T4907" i="4"/>
  <c r="S4907" i="4"/>
  <c r="Q4907" i="4"/>
  <c r="L4907" i="4"/>
  <c r="K4907" i="4"/>
  <c r="T4906" i="4"/>
  <c r="S4906" i="4"/>
  <c r="Q4906" i="4"/>
  <c r="L4906" i="4"/>
  <c r="K4906" i="4"/>
  <c r="T4905" i="4"/>
  <c r="S4905" i="4"/>
  <c r="Q4905" i="4"/>
  <c r="L4905" i="4"/>
  <c r="K4905" i="4"/>
  <c r="T4904" i="4"/>
  <c r="S4904" i="4"/>
  <c r="Q4904" i="4"/>
  <c r="L4904" i="4"/>
  <c r="K4904" i="4"/>
  <c r="T4903" i="4"/>
  <c r="S4903" i="4"/>
  <c r="Q4903" i="4"/>
  <c r="L4903" i="4"/>
  <c r="K4903" i="4"/>
  <c r="T4902" i="4"/>
  <c r="S4902" i="4"/>
  <c r="Q4902" i="4"/>
  <c r="L4902" i="4"/>
  <c r="K4902" i="4"/>
  <c r="T4901" i="4"/>
  <c r="S4901" i="4"/>
  <c r="Q4901" i="4"/>
  <c r="L4901" i="4"/>
  <c r="K4901" i="4"/>
  <c r="T4900" i="4"/>
  <c r="S4900" i="4"/>
  <c r="Q4900" i="4"/>
  <c r="L4900" i="4"/>
  <c r="K4900" i="4"/>
  <c r="T4899" i="4"/>
  <c r="S4899" i="4"/>
  <c r="Q4899" i="4"/>
  <c r="L4899" i="4"/>
  <c r="K4899" i="4"/>
  <c r="T4898" i="4"/>
  <c r="S4898" i="4"/>
  <c r="Q4898" i="4"/>
  <c r="L4898" i="4"/>
  <c r="K4898" i="4"/>
  <c r="T4897" i="4"/>
  <c r="S4897" i="4"/>
  <c r="Q4897" i="4"/>
  <c r="L4897" i="4"/>
  <c r="K4897" i="4"/>
  <c r="T4896" i="4"/>
  <c r="S4896" i="4"/>
  <c r="Q4896" i="4"/>
  <c r="L4896" i="4"/>
  <c r="K4896" i="4"/>
  <c r="T4895" i="4"/>
  <c r="S4895" i="4"/>
  <c r="Q4895" i="4"/>
  <c r="L4895" i="4"/>
  <c r="K4895" i="4"/>
  <c r="T4894" i="4"/>
  <c r="S4894" i="4"/>
  <c r="Q4894" i="4"/>
  <c r="L4894" i="4"/>
  <c r="K4894" i="4"/>
  <c r="T4893" i="4"/>
  <c r="S4893" i="4"/>
  <c r="Q4893" i="4"/>
  <c r="L4893" i="4"/>
  <c r="K4893" i="4"/>
  <c r="T4892" i="4"/>
  <c r="S4892" i="4"/>
  <c r="Q4892" i="4"/>
  <c r="L4892" i="4"/>
  <c r="K4892" i="4"/>
  <c r="T4891" i="4"/>
  <c r="S4891" i="4"/>
  <c r="Q4891" i="4"/>
  <c r="L4891" i="4"/>
  <c r="K4891" i="4"/>
  <c r="T4890" i="4"/>
  <c r="S4890" i="4"/>
  <c r="Q4890" i="4"/>
  <c r="L4890" i="4"/>
  <c r="K4890" i="4"/>
  <c r="T4889" i="4"/>
  <c r="S4889" i="4"/>
  <c r="Q4889" i="4"/>
  <c r="L4889" i="4"/>
  <c r="K4889" i="4"/>
  <c r="T4888" i="4"/>
  <c r="S4888" i="4"/>
  <c r="Q4888" i="4"/>
  <c r="L4888" i="4"/>
  <c r="K4888" i="4"/>
  <c r="T4887" i="4"/>
  <c r="S4887" i="4"/>
  <c r="Q4887" i="4"/>
  <c r="L4887" i="4"/>
  <c r="K4887" i="4"/>
  <c r="T4886" i="4"/>
  <c r="S4886" i="4"/>
  <c r="Q4886" i="4"/>
  <c r="L4886" i="4"/>
  <c r="K4886" i="4"/>
  <c r="T4885" i="4"/>
  <c r="S4885" i="4"/>
  <c r="Q4885" i="4"/>
  <c r="L4885" i="4"/>
  <c r="K4885" i="4"/>
  <c r="T4884" i="4"/>
  <c r="S4884" i="4"/>
  <c r="Q4884" i="4"/>
  <c r="L4884" i="4"/>
  <c r="K4884" i="4"/>
  <c r="T4883" i="4"/>
  <c r="S4883" i="4"/>
  <c r="Q4883" i="4"/>
  <c r="L4883" i="4"/>
  <c r="K4883" i="4"/>
  <c r="T4882" i="4"/>
  <c r="S4882" i="4"/>
  <c r="Q4882" i="4"/>
  <c r="L4882" i="4"/>
  <c r="K4882" i="4"/>
  <c r="T4881" i="4"/>
  <c r="S4881" i="4"/>
  <c r="Q4881" i="4"/>
  <c r="L4881" i="4"/>
  <c r="K4881" i="4"/>
  <c r="T4880" i="4"/>
  <c r="S4880" i="4"/>
  <c r="Q4880" i="4"/>
  <c r="L4880" i="4"/>
  <c r="K4880" i="4"/>
  <c r="T4879" i="4"/>
  <c r="S4879" i="4"/>
  <c r="Q4879" i="4"/>
  <c r="L4879" i="4"/>
  <c r="K4879" i="4"/>
  <c r="T4878" i="4"/>
  <c r="S4878" i="4"/>
  <c r="Q4878" i="4"/>
  <c r="L4878" i="4"/>
  <c r="K4878" i="4"/>
  <c r="T4877" i="4"/>
  <c r="S4877" i="4"/>
  <c r="Q4877" i="4"/>
  <c r="L4877" i="4"/>
  <c r="K4877" i="4"/>
  <c r="T4876" i="4"/>
  <c r="S4876" i="4"/>
  <c r="Q4876" i="4"/>
  <c r="L4876" i="4"/>
  <c r="K4876" i="4"/>
  <c r="T4875" i="4"/>
  <c r="S4875" i="4"/>
  <c r="Q4875" i="4"/>
  <c r="L4875" i="4"/>
  <c r="K4875" i="4"/>
  <c r="T4874" i="4"/>
  <c r="S4874" i="4"/>
  <c r="Q4874" i="4"/>
  <c r="L4874" i="4"/>
  <c r="K4874" i="4"/>
  <c r="T4873" i="4"/>
  <c r="S4873" i="4"/>
  <c r="Q4873" i="4"/>
  <c r="L4873" i="4"/>
  <c r="K4873" i="4"/>
  <c r="T4872" i="4"/>
  <c r="S4872" i="4"/>
  <c r="Q4872" i="4"/>
  <c r="L4872" i="4"/>
  <c r="K4872" i="4"/>
  <c r="T4871" i="4"/>
  <c r="S4871" i="4"/>
  <c r="Q4871" i="4"/>
  <c r="L4871" i="4"/>
  <c r="K4871" i="4"/>
  <c r="T4870" i="4"/>
  <c r="S4870" i="4"/>
  <c r="Q4870" i="4"/>
  <c r="L4870" i="4"/>
  <c r="K4870" i="4"/>
  <c r="T4869" i="4"/>
  <c r="S4869" i="4"/>
  <c r="Q4869" i="4"/>
  <c r="L4869" i="4"/>
  <c r="K4869" i="4"/>
  <c r="T4868" i="4"/>
  <c r="S4868" i="4"/>
  <c r="Q4868" i="4"/>
  <c r="L4868" i="4"/>
  <c r="K4868" i="4"/>
  <c r="T4867" i="4"/>
  <c r="S4867" i="4"/>
  <c r="Q4867" i="4"/>
  <c r="L4867" i="4"/>
  <c r="K4867" i="4"/>
  <c r="T4866" i="4"/>
  <c r="S4866" i="4"/>
  <c r="Q4866" i="4"/>
  <c r="L4866" i="4"/>
  <c r="K4866" i="4"/>
  <c r="T4865" i="4"/>
  <c r="S4865" i="4"/>
  <c r="Q4865" i="4"/>
  <c r="L4865" i="4"/>
  <c r="K4865" i="4"/>
  <c r="T4864" i="4"/>
  <c r="S4864" i="4"/>
  <c r="Q4864" i="4"/>
  <c r="L4864" i="4"/>
  <c r="K4864" i="4"/>
  <c r="T4863" i="4"/>
  <c r="S4863" i="4"/>
  <c r="Q4863" i="4"/>
  <c r="L4863" i="4"/>
  <c r="K4863" i="4"/>
  <c r="T4862" i="4"/>
  <c r="S4862" i="4"/>
  <c r="Q4862" i="4"/>
  <c r="L4862" i="4"/>
  <c r="K4862" i="4"/>
  <c r="T4861" i="4"/>
  <c r="S4861" i="4"/>
  <c r="Q4861" i="4"/>
  <c r="L4861" i="4"/>
  <c r="K4861" i="4"/>
  <c r="T4860" i="4"/>
  <c r="S4860" i="4"/>
  <c r="Q4860" i="4"/>
  <c r="L4860" i="4"/>
  <c r="K4860" i="4"/>
  <c r="T4859" i="4"/>
  <c r="S4859" i="4"/>
  <c r="Q4859" i="4"/>
  <c r="L4859" i="4"/>
  <c r="K4859" i="4"/>
  <c r="T4858" i="4"/>
  <c r="S4858" i="4"/>
  <c r="Q4858" i="4"/>
  <c r="L4858" i="4"/>
  <c r="K4858" i="4"/>
  <c r="T4857" i="4"/>
  <c r="S4857" i="4"/>
  <c r="Q4857" i="4"/>
  <c r="L4857" i="4"/>
  <c r="K4857" i="4"/>
  <c r="T4856" i="4"/>
  <c r="S4856" i="4"/>
  <c r="Q4856" i="4"/>
  <c r="L4856" i="4"/>
  <c r="K4856" i="4"/>
  <c r="T4855" i="4"/>
  <c r="S4855" i="4"/>
  <c r="Q4855" i="4"/>
  <c r="L4855" i="4"/>
  <c r="K4855" i="4"/>
  <c r="T4854" i="4"/>
  <c r="S4854" i="4"/>
  <c r="Q4854" i="4"/>
  <c r="L4854" i="4"/>
  <c r="K4854" i="4"/>
  <c r="T4853" i="4"/>
  <c r="S4853" i="4"/>
  <c r="Q4853" i="4"/>
  <c r="L4853" i="4"/>
  <c r="K4853" i="4"/>
  <c r="T4852" i="4"/>
  <c r="S4852" i="4"/>
  <c r="Q4852" i="4"/>
  <c r="L4852" i="4"/>
  <c r="K4852" i="4"/>
  <c r="T4851" i="4"/>
  <c r="S4851" i="4"/>
  <c r="Q4851" i="4"/>
  <c r="L4851" i="4"/>
  <c r="K4851" i="4"/>
  <c r="T4850" i="4"/>
  <c r="S4850" i="4"/>
  <c r="Q4850" i="4"/>
  <c r="L4850" i="4"/>
  <c r="K4850" i="4"/>
  <c r="T4849" i="4"/>
  <c r="S4849" i="4"/>
  <c r="Q4849" i="4"/>
  <c r="L4849" i="4"/>
  <c r="K4849" i="4"/>
  <c r="T4848" i="4"/>
  <c r="S4848" i="4"/>
  <c r="Q4848" i="4"/>
  <c r="L4848" i="4"/>
  <c r="K4848" i="4"/>
  <c r="T4847" i="4"/>
  <c r="S4847" i="4"/>
  <c r="Q4847" i="4"/>
  <c r="L4847" i="4"/>
  <c r="K4847" i="4"/>
  <c r="T4846" i="4"/>
  <c r="S4846" i="4"/>
  <c r="Q4846" i="4"/>
  <c r="L4846" i="4"/>
  <c r="K4846" i="4"/>
  <c r="T4845" i="4"/>
  <c r="S4845" i="4"/>
  <c r="Q4845" i="4"/>
  <c r="L4845" i="4"/>
  <c r="K4845" i="4"/>
  <c r="T4844" i="4"/>
  <c r="S4844" i="4"/>
  <c r="Q4844" i="4"/>
  <c r="L4844" i="4"/>
  <c r="K4844" i="4"/>
  <c r="T4843" i="4"/>
  <c r="S4843" i="4"/>
  <c r="Q4843" i="4"/>
  <c r="L4843" i="4"/>
  <c r="K4843" i="4"/>
  <c r="T4842" i="4"/>
  <c r="S4842" i="4"/>
  <c r="Q4842" i="4"/>
  <c r="L4842" i="4"/>
  <c r="K4842" i="4"/>
  <c r="T4841" i="4"/>
  <c r="S4841" i="4"/>
  <c r="Q4841" i="4"/>
  <c r="L4841" i="4"/>
  <c r="K4841" i="4"/>
  <c r="T4840" i="4"/>
  <c r="S4840" i="4"/>
  <c r="Q4840" i="4"/>
  <c r="L4840" i="4"/>
  <c r="K4840" i="4"/>
  <c r="T4839" i="4"/>
  <c r="S4839" i="4"/>
  <c r="Q4839" i="4"/>
  <c r="L4839" i="4"/>
  <c r="K4839" i="4"/>
  <c r="T4838" i="4"/>
  <c r="S4838" i="4"/>
  <c r="Q4838" i="4"/>
  <c r="L4838" i="4"/>
  <c r="K4838" i="4"/>
  <c r="T4837" i="4"/>
  <c r="S4837" i="4"/>
  <c r="Q4837" i="4"/>
  <c r="L4837" i="4"/>
  <c r="K4837" i="4"/>
  <c r="T4836" i="4"/>
  <c r="S4836" i="4"/>
  <c r="Q4836" i="4"/>
  <c r="L4836" i="4"/>
  <c r="K4836" i="4"/>
  <c r="T4835" i="4"/>
  <c r="S4835" i="4"/>
  <c r="Q4835" i="4"/>
  <c r="L4835" i="4"/>
  <c r="K4835" i="4"/>
  <c r="T4834" i="4"/>
  <c r="S4834" i="4"/>
  <c r="Q4834" i="4"/>
  <c r="L4834" i="4"/>
  <c r="K4834" i="4"/>
  <c r="T4833" i="4"/>
  <c r="S4833" i="4"/>
  <c r="Q4833" i="4"/>
  <c r="L4833" i="4"/>
  <c r="K4833" i="4"/>
  <c r="T4832" i="4"/>
  <c r="S4832" i="4"/>
  <c r="Q4832" i="4"/>
  <c r="L4832" i="4"/>
  <c r="K4832" i="4"/>
  <c r="T4831" i="4"/>
  <c r="S4831" i="4"/>
  <c r="Q4831" i="4"/>
  <c r="L4831" i="4"/>
  <c r="K4831" i="4"/>
  <c r="T4830" i="4"/>
  <c r="S4830" i="4"/>
  <c r="Q4830" i="4"/>
  <c r="L4830" i="4"/>
  <c r="K4830" i="4"/>
  <c r="T4829" i="4"/>
  <c r="S4829" i="4"/>
  <c r="Q4829" i="4"/>
  <c r="L4829" i="4"/>
  <c r="K4829" i="4"/>
  <c r="T4828" i="4"/>
  <c r="S4828" i="4"/>
  <c r="Q4828" i="4"/>
  <c r="L4828" i="4"/>
  <c r="K4828" i="4"/>
  <c r="T4827" i="4"/>
  <c r="S4827" i="4"/>
  <c r="Q4827" i="4"/>
  <c r="L4827" i="4"/>
  <c r="K4827" i="4"/>
  <c r="T4826" i="4"/>
  <c r="S4826" i="4"/>
  <c r="Q4826" i="4"/>
  <c r="L4826" i="4"/>
  <c r="K4826" i="4"/>
  <c r="T4825" i="4"/>
  <c r="S4825" i="4"/>
  <c r="Q4825" i="4"/>
  <c r="L4825" i="4"/>
  <c r="K4825" i="4"/>
  <c r="T4824" i="4"/>
  <c r="S4824" i="4"/>
  <c r="Q4824" i="4"/>
  <c r="L4824" i="4"/>
  <c r="K4824" i="4"/>
  <c r="T4823" i="4"/>
  <c r="S4823" i="4"/>
  <c r="Q4823" i="4"/>
  <c r="L4823" i="4"/>
  <c r="K4823" i="4"/>
  <c r="T4822" i="4"/>
  <c r="S4822" i="4"/>
  <c r="Q4822" i="4"/>
  <c r="L4822" i="4"/>
  <c r="K4822" i="4"/>
  <c r="T4821" i="4"/>
  <c r="S4821" i="4"/>
  <c r="Q4821" i="4"/>
  <c r="L4821" i="4"/>
  <c r="K4821" i="4"/>
  <c r="T4820" i="4"/>
  <c r="S4820" i="4"/>
  <c r="Q4820" i="4"/>
  <c r="L4820" i="4"/>
  <c r="K4820" i="4"/>
  <c r="T4819" i="4"/>
  <c r="S4819" i="4"/>
  <c r="Q4819" i="4"/>
  <c r="L4819" i="4"/>
  <c r="K4819" i="4"/>
  <c r="T4818" i="4"/>
  <c r="S4818" i="4"/>
  <c r="Q4818" i="4"/>
  <c r="L4818" i="4"/>
  <c r="K4818" i="4"/>
  <c r="T4817" i="4"/>
  <c r="S4817" i="4"/>
  <c r="Q4817" i="4"/>
  <c r="L4817" i="4"/>
  <c r="K4817" i="4"/>
  <c r="T4816" i="4"/>
  <c r="S4816" i="4"/>
  <c r="Q4816" i="4"/>
  <c r="L4816" i="4"/>
  <c r="K4816" i="4"/>
  <c r="T4815" i="4"/>
  <c r="S4815" i="4"/>
  <c r="Q4815" i="4"/>
  <c r="L4815" i="4"/>
  <c r="K4815" i="4"/>
  <c r="T4814" i="4"/>
  <c r="S4814" i="4"/>
  <c r="Q4814" i="4"/>
  <c r="L4814" i="4"/>
  <c r="K4814" i="4"/>
  <c r="T4813" i="4"/>
  <c r="S4813" i="4"/>
  <c r="Q4813" i="4"/>
  <c r="L4813" i="4"/>
  <c r="K4813" i="4"/>
  <c r="T4812" i="4"/>
  <c r="S4812" i="4"/>
  <c r="Q4812" i="4"/>
  <c r="L4812" i="4"/>
  <c r="K4812" i="4"/>
  <c r="T4811" i="4"/>
  <c r="S4811" i="4"/>
  <c r="Q4811" i="4"/>
  <c r="L4811" i="4"/>
  <c r="K4811" i="4"/>
  <c r="T4810" i="4"/>
  <c r="S4810" i="4"/>
  <c r="Q4810" i="4"/>
  <c r="L4810" i="4"/>
  <c r="K4810" i="4"/>
  <c r="T4809" i="4"/>
  <c r="S4809" i="4"/>
  <c r="Q4809" i="4"/>
  <c r="L4809" i="4"/>
  <c r="K4809" i="4"/>
  <c r="T4808" i="4"/>
  <c r="S4808" i="4"/>
  <c r="Q4808" i="4"/>
  <c r="L4808" i="4"/>
  <c r="K4808" i="4"/>
  <c r="T4807" i="4"/>
  <c r="S4807" i="4"/>
  <c r="Q4807" i="4"/>
  <c r="L4807" i="4"/>
  <c r="K4807" i="4"/>
  <c r="T4806" i="4"/>
  <c r="S4806" i="4"/>
  <c r="Q4806" i="4"/>
  <c r="L4806" i="4"/>
  <c r="K4806" i="4"/>
  <c r="T4805" i="4"/>
  <c r="S4805" i="4"/>
  <c r="Q4805" i="4"/>
  <c r="L4805" i="4"/>
  <c r="K4805" i="4"/>
  <c r="T4804" i="4"/>
  <c r="S4804" i="4"/>
  <c r="Q4804" i="4"/>
  <c r="L4804" i="4"/>
  <c r="K4804" i="4"/>
  <c r="T4803" i="4"/>
  <c r="S4803" i="4"/>
  <c r="Q4803" i="4"/>
  <c r="L4803" i="4"/>
  <c r="K4803" i="4"/>
  <c r="T4802" i="4"/>
  <c r="S4802" i="4"/>
  <c r="Q4802" i="4"/>
  <c r="L4802" i="4"/>
  <c r="K4802" i="4"/>
  <c r="T4801" i="4"/>
  <c r="S4801" i="4"/>
  <c r="Q4801" i="4"/>
  <c r="L4801" i="4"/>
  <c r="K4801" i="4"/>
  <c r="T4800" i="4"/>
  <c r="S4800" i="4"/>
  <c r="Q4800" i="4"/>
  <c r="L4800" i="4"/>
  <c r="K4800" i="4"/>
  <c r="T4799" i="4"/>
  <c r="S4799" i="4"/>
  <c r="Q4799" i="4"/>
  <c r="L4799" i="4"/>
  <c r="K4799" i="4"/>
  <c r="T4798" i="4"/>
  <c r="S4798" i="4"/>
  <c r="Q4798" i="4"/>
  <c r="L4798" i="4"/>
  <c r="K4798" i="4"/>
  <c r="T4797" i="4"/>
  <c r="S4797" i="4"/>
  <c r="Q4797" i="4"/>
  <c r="L4797" i="4"/>
  <c r="K4797" i="4"/>
  <c r="T4796" i="4"/>
  <c r="S4796" i="4"/>
  <c r="Q4796" i="4"/>
  <c r="L4796" i="4"/>
  <c r="K4796" i="4"/>
  <c r="T4795" i="4"/>
  <c r="S4795" i="4"/>
  <c r="Q4795" i="4"/>
  <c r="L4795" i="4"/>
  <c r="K4795" i="4"/>
  <c r="T4794" i="4"/>
  <c r="S4794" i="4"/>
  <c r="Q4794" i="4"/>
  <c r="L4794" i="4"/>
  <c r="K4794" i="4"/>
  <c r="T4793" i="4"/>
  <c r="S4793" i="4"/>
  <c r="Q4793" i="4"/>
  <c r="L4793" i="4"/>
  <c r="K4793" i="4"/>
  <c r="T4792" i="4"/>
  <c r="S4792" i="4"/>
  <c r="Q4792" i="4"/>
  <c r="L4792" i="4"/>
  <c r="K4792" i="4"/>
  <c r="T4791" i="4"/>
  <c r="S4791" i="4"/>
  <c r="Q4791" i="4"/>
  <c r="L4791" i="4"/>
  <c r="K4791" i="4"/>
  <c r="T4790" i="4"/>
  <c r="S4790" i="4"/>
  <c r="Q4790" i="4"/>
  <c r="L4790" i="4"/>
  <c r="K4790" i="4"/>
  <c r="T4789" i="4"/>
  <c r="S4789" i="4"/>
  <c r="Q4789" i="4"/>
  <c r="L4789" i="4"/>
  <c r="K4789" i="4"/>
  <c r="T4788" i="4"/>
  <c r="S4788" i="4"/>
  <c r="Q4788" i="4"/>
  <c r="L4788" i="4"/>
  <c r="K4788" i="4"/>
  <c r="T4787" i="4"/>
  <c r="S4787" i="4"/>
  <c r="Q4787" i="4"/>
  <c r="L4787" i="4"/>
  <c r="K4787" i="4"/>
  <c r="T4786" i="4"/>
  <c r="S4786" i="4"/>
  <c r="Q4786" i="4"/>
  <c r="L4786" i="4"/>
  <c r="K4786" i="4"/>
  <c r="T4785" i="4"/>
  <c r="S4785" i="4"/>
  <c r="Q4785" i="4"/>
  <c r="L4785" i="4"/>
  <c r="K4785" i="4"/>
  <c r="T4784" i="4"/>
  <c r="S4784" i="4"/>
  <c r="Q4784" i="4"/>
  <c r="L4784" i="4"/>
  <c r="K4784" i="4"/>
  <c r="T4783" i="4"/>
  <c r="S4783" i="4"/>
  <c r="Q4783" i="4"/>
  <c r="L4783" i="4"/>
  <c r="K4783" i="4"/>
  <c r="T4782" i="4"/>
  <c r="S4782" i="4"/>
  <c r="Q4782" i="4"/>
  <c r="L4782" i="4"/>
  <c r="K4782" i="4"/>
  <c r="T4781" i="4"/>
  <c r="S4781" i="4"/>
  <c r="Q4781" i="4"/>
  <c r="L4781" i="4"/>
  <c r="K4781" i="4"/>
  <c r="T4780" i="4"/>
  <c r="S4780" i="4"/>
  <c r="Q4780" i="4"/>
  <c r="L4780" i="4"/>
  <c r="K4780" i="4"/>
  <c r="T4779" i="4"/>
  <c r="S4779" i="4"/>
  <c r="Q4779" i="4"/>
  <c r="L4779" i="4"/>
  <c r="K4779" i="4"/>
  <c r="T4778" i="4"/>
  <c r="S4778" i="4"/>
  <c r="Q4778" i="4"/>
  <c r="L4778" i="4"/>
  <c r="K4778" i="4"/>
  <c r="T4777" i="4"/>
  <c r="S4777" i="4"/>
  <c r="Q4777" i="4"/>
  <c r="L4777" i="4"/>
  <c r="K4777" i="4"/>
  <c r="T4776" i="4"/>
  <c r="S4776" i="4"/>
  <c r="Q4776" i="4"/>
  <c r="L4776" i="4"/>
  <c r="K4776" i="4"/>
  <c r="T4775" i="4"/>
  <c r="S4775" i="4"/>
  <c r="Q4775" i="4"/>
  <c r="L4775" i="4"/>
  <c r="K4775" i="4"/>
  <c r="T4774" i="4"/>
  <c r="S4774" i="4"/>
  <c r="Q4774" i="4"/>
  <c r="L4774" i="4"/>
  <c r="K4774" i="4"/>
  <c r="T4773" i="4"/>
  <c r="S4773" i="4"/>
  <c r="Q4773" i="4"/>
  <c r="L4773" i="4"/>
  <c r="K4773" i="4"/>
  <c r="T4772" i="4"/>
  <c r="S4772" i="4"/>
  <c r="Q4772" i="4"/>
  <c r="L4772" i="4"/>
  <c r="K4772" i="4"/>
  <c r="T4771" i="4"/>
  <c r="S4771" i="4"/>
  <c r="Q4771" i="4"/>
  <c r="L4771" i="4"/>
  <c r="K4771" i="4"/>
  <c r="T4770" i="4"/>
  <c r="S4770" i="4"/>
  <c r="Q4770" i="4"/>
  <c r="L4770" i="4"/>
  <c r="K4770" i="4"/>
  <c r="T4769" i="4"/>
  <c r="S4769" i="4"/>
  <c r="Q4769" i="4"/>
  <c r="L4769" i="4"/>
  <c r="K4769" i="4"/>
  <c r="T4768" i="4"/>
  <c r="S4768" i="4"/>
  <c r="Q4768" i="4"/>
  <c r="L4768" i="4"/>
  <c r="K4768" i="4"/>
  <c r="T4767" i="4"/>
  <c r="S4767" i="4"/>
  <c r="Q4767" i="4"/>
  <c r="L4767" i="4"/>
  <c r="K4767" i="4"/>
  <c r="T4766" i="4"/>
  <c r="S4766" i="4"/>
  <c r="Q4766" i="4"/>
  <c r="L4766" i="4"/>
  <c r="K4766" i="4"/>
  <c r="T4765" i="4"/>
  <c r="S4765" i="4"/>
  <c r="Q4765" i="4"/>
  <c r="L4765" i="4"/>
  <c r="K4765" i="4"/>
  <c r="T4764" i="4"/>
  <c r="S4764" i="4"/>
  <c r="Q4764" i="4"/>
  <c r="L4764" i="4"/>
  <c r="K4764" i="4"/>
  <c r="T4763" i="4"/>
  <c r="S4763" i="4"/>
  <c r="Q4763" i="4"/>
  <c r="L4763" i="4"/>
  <c r="K4763" i="4"/>
  <c r="T4762" i="4"/>
  <c r="S4762" i="4"/>
  <c r="Q4762" i="4"/>
  <c r="L4762" i="4"/>
  <c r="K4762" i="4"/>
  <c r="T4761" i="4"/>
  <c r="S4761" i="4"/>
  <c r="Q4761" i="4"/>
  <c r="L4761" i="4"/>
  <c r="K4761" i="4"/>
  <c r="T4760" i="4"/>
  <c r="S4760" i="4"/>
  <c r="Q4760" i="4"/>
  <c r="L4760" i="4"/>
  <c r="K4760" i="4"/>
  <c r="T4759" i="4"/>
  <c r="S4759" i="4"/>
  <c r="Q4759" i="4"/>
  <c r="L4759" i="4"/>
  <c r="K4759" i="4"/>
  <c r="T4758" i="4"/>
  <c r="S4758" i="4"/>
  <c r="Q4758" i="4"/>
  <c r="L4758" i="4"/>
  <c r="K4758" i="4"/>
  <c r="T4757" i="4"/>
  <c r="S4757" i="4"/>
  <c r="Q4757" i="4"/>
  <c r="L4757" i="4"/>
  <c r="K4757" i="4"/>
  <c r="T4756" i="4"/>
  <c r="S4756" i="4"/>
  <c r="Q4756" i="4"/>
  <c r="L4756" i="4"/>
  <c r="K4756" i="4"/>
  <c r="T4755" i="4"/>
  <c r="S4755" i="4"/>
  <c r="Q4755" i="4"/>
  <c r="L4755" i="4"/>
  <c r="K4755" i="4"/>
  <c r="T4754" i="4"/>
  <c r="S4754" i="4"/>
  <c r="Q4754" i="4"/>
  <c r="L4754" i="4"/>
  <c r="K4754" i="4"/>
  <c r="T4753" i="4"/>
  <c r="S4753" i="4"/>
  <c r="Q4753" i="4"/>
  <c r="L4753" i="4"/>
  <c r="K4753" i="4"/>
  <c r="T4752" i="4"/>
  <c r="S4752" i="4"/>
  <c r="Q4752" i="4"/>
  <c r="L4752" i="4"/>
  <c r="K4752" i="4"/>
  <c r="T4751" i="4"/>
  <c r="S4751" i="4"/>
  <c r="Q4751" i="4"/>
  <c r="L4751" i="4"/>
  <c r="K4751" i="4"/>
  <c r="T4750" i="4"/>
  <c r="S4750" i="4"/>
  <c r="Q4750" i="4"/>
  <c r="L4750" i="4"/>
  <c r="K4750" i="4"/>
  <c r="T4749" i="4"/>
  <c r="S4749" i="4"/>
  <c r="Q4749" i="4"/>
  <c r="L4749" i="4"/>
  <c r="K4749" i="4"/>
  <c r="T4748" i="4"/>
  <c r="S4748" i="4"/>
  <c r="Q4748" i="4"/>
  <c r="L4748" i="4"/>
  <c r="K4748" i="4"/>
  <c r="T4747" i="4"/>
  <c r="S4747" i="4"/>
  <c r="Q4747" i="4"/>
  <c r="L4747" i="4"/>
  <c r="K4747" i="4"/>
  <c r="T4746" i="4"/>
  <c r="S4746" i="4"/>
  <c r="Q4746" i="4"/>
  <c r="L4746" i="4"/>
  <c r="K4746" i="4"/>
  <c r="T4745" i="4"/>
  <c r="S4745" i="4"/>
  <c r="Q4745" i="4"/>
  <c r="L4745" i="4"/>
  <c r="K4745" i="4"/>
  <c r="T4744" i="4"/>
  <c r="S4744" i="4"/>
  <c r="Q4744" i="4"/>
  <c r="L4744" i="4"/>
  <c r="K4744" i="4"/>
  <c r="T4743" i="4"/>
  <c r="S4743" i="4"/>
  <c r="Q4743" i="4"/>
  <c r="L4743" i="4"/>
  <c r="K4743" i="4"/>
  <c r="T4742" i="4"/>
  <c r="S4742" i="4"/>
  <c r="Q4742" i="4"/>
  <c r="L4742" i="4"/>
  <c r="K4742" i="4"/>
  <c r="T4741" i="4"/>
  <c r="S4741" i="4"/>
  <c r="Q4741" i="4"/>
  <c r="L4741" i="4"/>
  <c r="K4741" i="4"/>
  <c r="T4740" i="4"/>
  <c r="S4740" i="4"/>
  <c r="Q4740" i="4"/>
  <c r="L4740" i="4"/>
  <c r="K4740" i="4"/>
  <c r="T4739" i="4"/>
  <c r="S4739" i="4"/>
  <c r="Q4739" i="4"/>
  <c r="L4739" i="4"/>
  <c r="K4739" i="4"/>
  <c r="T4738" i="4"/>
  <c r="S4738" i="4"/>
  <c r="Q4738" i="4"/>
  <c r="L4738" i="4"/>
  <c r="K4738" i="4"/>
  <c r="T4737" i="4"/>
  <c r="S4737" i="4"/>
  <c r="Q4737" i="4"/>
  <c r="L4737" i="4"/>
  <c r="K4737" i="4"/>
  <c r="T4736" i="4"/>
  <c r="S4736" i="4"/>
  <c r="Q4736" i="4"/>
  <c r="L4736" i="4"/>
  <c r="K4736" i="4"/>
  <c r="T4735" i="4"/>
  <c r="S4735" i="4"/>
  <c r="Q4735" i="4"/>
  <c r="L4735" i="4"/>
  <c r="K4735" i="4"/>
  <c r="T4734" i="4"/>
  <c r="S4734" i="4"/>
  <c r="Q4734" i="4"/>
  <c r="L4734" i="4"/>
  <c r="K4734" i="4"/>
  <c r="T4733" i="4"/>
  <c r="S4733" i="4"/>
  <c r="Q4733" i="4"/>
  <c r="L4733" i="4"/>
  <c r="K4733" i="4"/>
  <c r="T4732" i="4"/>
  <c r="S4732" i="4"/>
  <c r="Q4732" i="4"/>
  <c r="L4732" i="4"/>
  <c r="K4732" i="4"/>
  <c r="T4731" i="4"/>
  <c r="S4731" i="4"/>
  <c r="Q4731" i="4"/>
  <c r="L4731" i="4"/>
  <c r="K4731" i="4"/>
  <c r="T4730" i="4"/>
  <c r="S4730" i="4"/>
  <c r="Q4730" i="4"/>
  <c r="L4730" i="4"/>
  <c r="K4730" i="4"/>
  <c r="T4729" i="4"/>
  <c r="S4729" i="4"/>
  <c r="Q4729" i="4"/>
  <c r="L4729" i="4"/>
  <c r="K4729" i="4"/>
  <c r="T4728" i="4"/>
  <c r="S4728" i="4"/>
  <c r="Q4728" i="4"/>
  <c r="L4728" i="4"/>
  <c r="K4728" i="4"/>
  <c r="T4727" i="4"/>
  <c r="S4727" i="4"/>
  <c r="Q4727" i="4"/>
  <c r="L4727" i="4"/>
  <c r="K4727" i="4"/>
  <c r="T4726" i="4"/>
  <c r="S4726" i="4"/>
  <c r="Q4726" i="4"/>
  <c r="L4726" i="4"/>
  <c r="K4726" i="4"/>
  <c r="T4725" i="4"/>
  <c r="S4725" i="4"/>
  <c r="Q4725" i="4"/>
  <c r="L4725" i="4"/>
  <c r="K4725" i="4"/>
  <c r="T4724" i="4"/>
  <c r="S4724" i="4"/>
  <c r="Q4724" i="4"/>
  <c r="L4724" i="4"/>
  <c r="K4724" i="4"/>
  <c r="T4723" i="4"/>
  <c r="S4723" i="4"/>
  <c r="Q4723" i="4"/>
  <c r="L4723" i="4"/>
  <c r="K4723" i="4"/>
  <c r="T4722" i="4"/>
  <c r="S4722" i="4"/>
  <c r="Q4722" i="4"/>
  <c r="L4722" i="4"/>
  <c r="K4722" i="4"/>
  <c r="T4721" i="4"/>
  <c r="S4721" i="4"/>
  <c r="Q4721" i="4"/>
  <c r="L4721" i="4"/>
  <c r="K4721" i="4"/>
  <c r="T4720" i="4"/>
  <c r="S4720" i="4"/>
  <c r="Q4720" i="4"/>
  <c r="L4720" i="4"/>
  <c r="K4720" i="4"/>
  <c r="T4719" i="4"/>
  <c r="S4719" i="4"/>
  <c r="Q4719" i="4"/>
  <c r="L4719" i="4"/>
  <c r="K4719" i="4"/>
  <c r="T4718" i="4"/>
  <c r="S4718" i="4"/>
  <c r="Q4718" i="4"/>
  <c r="L4718" i="4"/>
  <c r="K4718" i="4"/>
  <c r="T4717" i="4"/>
  <c r="S4717" i="4"/>
  <c r="Q4717" i="4"/>
  <c r="L4717" i="4"/>
  <c r="K4717" i="4"/>
  <c r="T4716" i="4"/>
  <c r="S4716" i="4"/>
  <c r="Q4716" i="4"/>
  <c r="L4716" i="4"/>
  <c r="K4716" i="4"/>
  <c r="T4715" i="4"/>
  <c r="S4715" i="4"/>
  <c r="Q4715" i="4"/>
  <c r="L4715" i="4"/>
  <c r="K4715" i="4"/>
  <c r="T4714" i="4"/>
  <c r="S4714" i="4"/>
  <c r="Q4714" i="4"/>
  <c r="L4714" i="4"/>
  <c r="K4714" i="4"/>
  <c r="T4713" i="4"/>
  <c r="S4713" i="4"/>
  <c r="Q4713" i="4"/>
  <c r="L4713" i="4"/>
  <c r="K4713" i="4"/>
  <c r="T4712" i="4"/>
  <c r="S4712" i="4"/>
  <c r="Q4712" i="4"/>
  <c r="L4712" i="4"/>
  <c r="K4712" i="4"/>
  <c r="T4711" i="4"/>
  <c r="S4711" i="4"/>
  <c r="Q4711" i="4"/>
  <c r="L4711" i="4"/>
  <c r="K4711" i="4"/>
  <c r="T4710" i="4"/>
  <c r="S4710" i="4"/>
  <c r="Q4710" i="4"/>
  <c r="L4710" i="4"/>
  <c r="K4710" i="4"/>
  <c r="T4709" i="4"/>
  <c r="S4709" i="4"/>
  <c r="Q4709" i="4"/>
  <c r="L4709" i="4"/>
  <c r="K4709" i="4"/>
  <c r="T4708" i="4"/>
  <c r="S4708" i="4"/>
  <c r="Q4708" i="4"/>
  <c r="L4708" i="4"/>
  <c r="K4708" i="4"/>
  <c r="T4707" i="4"/>
  <c r="S4707" i="4"/>
  <c r="Q4707" i="4"/>
  <c r="L4707" i="4"/>
  <c r="K4707" i="4"/>
  <c r="T4706" i="4"/>
  <c r="S4706" i="4"/>
  <c r="Q4706" i="4"/>
  <c r="L4706" i="4"/>
  <c r="K4706" i="4"/>
  <c r="T4705" i="4"/>
  <c r="S4705" i="4"/>
  <c r="Q4705" i="4"/>
  <c r="L4705" i="4"/>
  <c r="K4705" i="4"/>
  <c r="T4704" i="4"/>
  <c r="S4704" i="4"/>
  <c r="Q4704" i="4"/>
  <c r="L4704" i="4"/>
  <c r="K4704" i="4"/>
  <c r="T4703" i="4"/>
  <c r="S4703" i="4"/>
  <c r="Q4703" i="4"/>
  <c r="L4703" i="4"/>
  <c r="K4703" i="4"/>
  <c r="T4702" i="4"/>
  <c r="S4702" i="4"/>
  <c r="Q4702" i="4"/>
  <c r="L4702" i="4"/>
  <c r="K4702" i="4"/>
  <c r="T4701" i="4"/>
  <c r="S4701" i="4"/>
  <c r="Q4701" i="4"/>
  <c r="L4701" i="4"/>
  <c r="K4701" i="4"/>
  <c r="T4700" i="4"/>
  <c r="S4700" i="4"/>
  <c r="Q4700" i="4"/>
  <c r="L4700" i="4"/>
  <c r="K4700" i="4"/>
  <c r="T4699" i="4"/>
  <c r="S4699" i="4"/>
  <c r="Q4699" i="4"/>
  <c r="L4699" i="4"/>
  <c r="K4699" i="4"/>
  <c r="T4698" i="4"/>
  <c r="S4698" i="4"/>
  <c r="Q4698" i="4"/>
  <c r="L4698" i="4"/>
  <c r="K4698" i="4"/>
  <c r="T4697" i="4"/>
  <c r="S4697" i="4"/>
  <c r="Q4697" i="4"/>
  <c r="L4697" i="4"/>
  <c r="K4697" i="4"/>
  <c r="T4696" i="4"/>
  <c r="S4696" i="4"/>
  <c r="Q4696" i="4"/>
  <c r="L4696" i="4"/>
  <c r="K4696" i="4"/>
  <c r="T4695" i="4"/>
  <c r="S4695" i="4"/>
  <c r="Q4695" i="4"/>
  <c r="L4695" i="4"/>
  <c r="K4695" i="4"/>
  <c r="T4694" i="4"/>
  <c r="S4694" i="4"/>
  <c r="Q4694" i="4"/>
  <c r="L4694" i="4"/>
  <c r="K4694" i="4"/>
  <c r="T4693" i="4"/>
  <c r="S4693" i="4"/>
  <c r="Q4693" i="4"/>
  <c r="L4693" i="4"/>
  <c r="K4693" i="4"/>
  <c r="T4692" i="4"/>
  <c r="S4692" i="4"/>
  <c r="Q4692" i="4"/>
  <c r="L4692" i="4"/>
  <c r="K4692" i="4"/>
  <c r="T4691" i="4"/>
  <c r="S4691" i="4"/>
  <c r="Q4691" i="4"/>
  <c r="L4691" i="4"/>
  <c r="K4691" i="4"/>
  <c r="T4690" i="4"/>
  <c r="S4690" i="4"/>
  <c r="Q4690" i="4"/>
  <c r="L4690" i="4"/>
  <c r="K4690" i="4"/>
  <c r="T4689" i="4"/>
  <c r="S4689" i="4"/>
  <c r="Q4689" i="4"/>
  <c r="L4689" i="4"/>
  <c r="K4689" i="4"/>
  <c r="T4688" i="4"/>
  <c r="S4688" i="4"/>
  <c r="Q4688" i="4"/>
  <c r="L4688" i="4"/>
  <c r="K4688" i="4"/>
  <c r="T4687" i="4"/>
  <c r="S4687" i="4"/>
  <c r="Q4687" i="4"/>
  <c r="L4687" i="4"/>
  <c r="K4687" i="4"/>
  <c r="T4686" i="4"/>
  <c r="S4686" i="4"/>
  <c r="Q4686" i="4"/>
  <c r="L4686" i="4"/>
  <c r="K4686" i="4"/>
  <c r="T4685" i="4"/>
  <c r="S4685" i="4"/>
  <c r="Q4685" i="4"/>
  <c r="L4685" i="4"/>
  <c r="K4685" i="4"/>
  <c r="T4684" i="4"/>
  <c r="S4684" i="4"/>
  <c r="Q4684" i="4"/>
  <c r="L4684" i="4"/>
  <c r="K4684" i="4"/>
  <c r="T4683" i="4"/>
  <c r="S4683" i="4"/>
  <c r="Q4683" i="4"/>
  <c r="L4683" i="4"/>
  <c r="K4683" i="4"/>
  <c r="T4682" i="4"/>
  <c r="S4682" i="4"/>
  <c r="Q4682" i="4"/>
  <c r="L4682" i="4"/>
  <c r="K4682" i="4"/>
  <c r="T4681" i="4"/>
  <c r="S4681" i="4"/>
  <c r="Q4681" i="4"/>
  <c r="L4681" i="4"/>
  <c r="K4681" i="4"/>
  <c r="T4680" i="4"/>
  <c r="S4680" i="4"/>
  <c r="Q4680" i="4"/>
  <c r="L4680" i="4"/>
  <c r="K4680" i="4"/>
  <c r="T4679" i="4"/>
  <c r="S4679" i="4"/>
  <c r="Q4679" i="4"/>
  <c r="L4679" i="4"/>
  <c r="K4679" i="4"/>
  <c r="T4678" i="4"/>
  <c r="S4678" i="4"/>
  <c r="Q4678" i="4"/>
  <c r="L4678" i="4"/>
  <c r="K4678" i="4"/>
  <c r="T4677" i="4"/>
  <c r="S4677" i="4"/>
  <c r="Q4677" i="4"/>
  <c r="L4677" i="4"/>
  <c r="K4677" i="4"/>
  <c r="T4676" i="4"/>
  <c r="S4676" i="4"/>
  <c r="Q4676" i="4"/>
  <c r="L4676" i="4"/>
  <c r="K4676" i="4"/>
  <c r="T4675" i="4"/>
  <c r="S4675" i="4"/>
  <c r="Q4675" i="4"/>
  <c r="L4675" i="4"/>
  <c r="K4675" i="4"/>
  <c r="T4674" i="4"/>
  <c r="S4674" i="4"/>
  <c r="Q4674" i="4"/>
  <c r="L4674" i="4"/>
  <c r="K4674" i="4"/>
  <c r="T4673" i="4"/>
  <c r="S4673" i="4"/>
  <c r="Q4673" i="4"/>
  <c r="L4673" i="4"/>
  <c r="K4673" i="4"/>
  <c r="T4672" i="4"/>
  <c r="S4672" i="4"/>
  <c r="Q4672" i="4"/>
  <c r="L4672" i="4"/>
  <c r="K4672" i="4"/>
  <c r="T4671" i="4"/>
  <c r="S4671" i="4"/>
  <c r="Q4671" i="4"/>
  <c r="L4671" i="4"/>
  <c r="K4671" i="4"/>
  <c r="T4670" i="4"/>
  <c r="S4670" i="4"/>
  <c r="Q4670" i="4"/>
  <c r="L4670" i="4"/>
  <c r="K4670" i="4"/>
  <c r="T4669" i="4"/>
  <c r="S4669" i="4"/>
  <c r="Q4669" i="4"/>
  <c r="L4669" i="4"/>
  <c r="K4669" i="4"/>
  <c r="T4668" i="4"/>
  <c r="S4668" i="4"/>
  <c r="Q4668" i="4"/>
  <c r="L4668" i="4"/>
  <c r="K4668" i="4"/>
  <c r="T4667" i="4"/>
  <c r="S4667" i="4"/>
  <c r="Q4667" i="4"/>
  <c r="L4667" i="4"/>
  <c r="K4667" i="4"/>
  <c r="T4666" i="4"/>
  <c r="S4666" i="4"/>
  <c r="Q4666" i="4"/>
  <c r="L4666" i="4"/>
  <c r="K4666" i="4"/>
  <c r="T4665" i="4"/>
  <c r="S4665" i="4"/>
  <c r="Q4665" i="4"/>
  <c r="L4665" i="4"/>
  <c r="K4665" i="4"/>
  <c r="T4664" i="4"/>
  <c r="S4664" i="4"/>
  <c r="Q4664" i="4"/>
  <c r="L4664" i="4"/>
  <c r="K4664" i="4"/>
  <c r="T4663" i="4"/>
  <c r="S4663" i="4"/>
  <c r="Q4663" i="4"/>
  <c r="L4663" i="4"/>
  <c r="K4663" i="4"/>
  <c r="T4662" i="4"/>
  <c r="S4662" i="4"/>
  <c r="Q4662" i="4"/>
  <c r="L4662" i="4"/>
  <c r="K4662" i="4"/>
  <c r="T4661" i="4"/>
  <c r="S4661" i="4"/>
  <c r="Q4661" i="4"/>
  <c r="L4661" i="4"/>
  <c r="K4661" i="4"/>
  <c r="T4660" i="4"/>
  <c r="S4660" i="4"/>
  <c r="Q4660" i="4"/>
  <c r="L4660" i="4"/>
  <c r="K4660" i="4"/>
  <c r="T4659" i="4"/>
  <c r="S4659" i="4"/>
  <c r="Q4659" i="4"/>
  <c r="L4659" i="4"/>
  <c r="K4659" i="4"/>
  <c r="T4658" i="4"/>
  <c r="S4658" i="4"/>
  <c r="Q4658" i="4"/>
  <c r="L4658" i="4"/>
  <c r="K4658" i="4"/>
  <c r="T4657" i="4"/>
  <c r="S4657" i="4"/>
  <c r="Q4657" i="4"/>
  <c r="L4657" i="4"/>
  <c r="K4657" i="4"/>
  <c r="T4656" i="4"/>
  <c r="S4656" i="4"/>
  <c r="Q4656" i="4"/>
  <c r="L4656" i="4"/>
  <c r="K4656" i="4"/>
  <c r="T4655" i="4"/>
  <c r="S4655" i="4"/>
  <c r="Q4655" i="4"/>
  <c r="L4655" i="4"/>
  <c r="K4655" i="4"/>
  <c r="T4654" i="4"/>
  <c r="S4654" i="4"/>
  <c r="Q4654" i="4"/>
  <c r="L4654" i="4"/>
  <c r="K4654" i="4"/>
  <c r="T4653" i="4"/>
  <c r="S4653" i="4"/>
  <c r="Q4653" i="4"/>
  <c r="L4653" i="4"/>
  <c r="K4653" i="4"/>
  <c r="T4652" i="4"/>
  <c r="S4652" i="4"/>
  <c r="Q4652" i="4"/>
  <c r="L4652" i="4"/>
  <c r="K4652" i="4"/>
  <c r="T4651" i="4"/>
  <c r="S4651" i="4"/>
  <c r="Q4651" i="4"/>
  <c r="L4651" i="4"/>
  <c r="K4651" i="4"/>
  <c r="T4650" i="4"/>
  <c r="S4650" i="4"/>
  <c r="Q4650" i="4"/>
  <c r="L4650" i="4"/>
  <c r="K4650" i="4"/>
  <c r="T4649" i="4"/>
  <c r="S4649" i="4"/>
  <c r="Q4649" i="4"/>
  <c r="L4649" i="4"/>
  <c r="K4649" i="4"/>
  <c r="T4648" i="4"/>
  <c r="S4648" i="4"/>
  <c r="Q4648" i="4"/>
  <c r="L4648" i="4"/>
  <c r="K4648" i="4"/>
  <c r="T4647" i="4"/>
  <c r="S4647" i="4"/>
  <c r="Q4647" i="4"/>
  <c r="L4647" i="4"/>
  <c r="K4647" i="4"/>
  <c r="T4646" i="4"/>
  <c r="S4646" i="4"/>
  <c r="Q4646" i="4"/>
  <c r="L4646" i="4"/>
  <c r="K4646" i="4"/>
  <c r="T4645" i="4"/>
  <c r="S4645" i="4"/>
  <c r="Q4645" i="4"/>
  <c r="L4645" i="4"/>
  <c r="K4645" i="4"/>
  <c r="T4644" i="4"/>
  <c r="S4644" i="4"/>
  <c r="Q4644" i="4"/>
  <c r="L4644" i="4"/>
  <c r="K4644" i="4"/>
  <c r="T4643" i="4"/>
  <c r="S4643" i="4"/>
  <c r="Q4643" i="4"/>
  <c r="L4643" i="4"/>
  <c r="K4643" i="4"/>
  <c r="T4642" i="4"/>
  <c r="S4642" i="4"/>
  <c r="Q4642" i="4"/>
  <c r="L4642" i="4"/>
  <c r="K4642" i="4"/>
  <c r="T4641" i="4"/>
  <c r="S4641" i="4"/>
  <c r="Q4641" i="4"/>
  <c r="L4641" i="4"/>
  <c r="K4641" i="4"/>
  <c r="T4640" i="4"/>
  <c r="S4640" i="4"/>
  <c r="Q4640" i="4"/>
  <c r="L4640" i="4"/>
  <c r="K4640" i="4"/>
  <c r="T4639" i="4"/>
  <c r="S4639" i="4"/>
  <c r="Q4639" i="4"/>
  <c r="L4639" i="4"/>
  <c r="K4639" i="4"/>
  <c r="T4638" i="4"/>
  <c r="S4638" i="4"/>
  <c r="Q4638" i="4"/>
  <c r="L4638" i="4"/>
  <c r="K4638" i="4"/>
  <c r="T4637" i="4"/>
  <c r="S4637" i="4"/>
  <c r="Q4637" i="4"/>
  <c r="L4637" i="4"/>
  <c r="K4637" i="4"/>
  <c r="T4636" i="4"/>
  <c r="S4636" i="4"/>
  <c r="Q4636" i="4"/>
  <c r="L4636" i="4"/>
  <c r="K4636" i="4"/>
  <c r="T4635" i="4"/>
  <c r="S4635" i="4"/>
  <c r="Q4635" i="4"/>
  <c r="L4635" i="4"/>
  <c r="K4635" i="4"/>
  <c r="T4634" i="4"/>
  <c r="S4634" i="4"/>
  <c r="Q4634" i="4"/>
  <c r="L4634" i="4"/>
  <c r="K4634" i="4"/>
  <c r="T4633" i="4"/>
  <c r="S4633" i="4"/>
  <c r="Q4633" i="4"/>
  <c r="L4633" i="4"/>
  <c r="K4633" i="4"/>
  <c r="T4632" i="4"/>
  <c r="S4632" i="4"/>
  <c r="Q4632" i="4"/>
  <c r="L4632" i="4"/>
  <c r="K4632" i="4"/>
  <c r="T4631" i="4"/>
  <c r="S4631" i="4"/>
  <c r="Q4631" i="4"/>
  <c r="L4631" i="4"/>
  <c r="K4631" i="4"/>
  <c r="T4630" i="4"/>
  <c r="S4630" i="4"/>
  <c r="Q4630" i="4"/>
  <c r="L4630" i="4"/>
  <c r="K4630" i="4"/>
  <c r="T4629" i="4"/>
  <c r="S4629" i="4"/>
  <c r="Q4629" i="4"/>
  <c r="L4629" i="4"/>
  <c r="K4629" i="4"/>
  <c r="T4628" i="4"/>
  <c r="S4628" i="4"/>
  <c r="Q4628" i="4"/>
  <c r="L4628" i="4"/>
  <c r="K4628" i="4"/>
  <c r="T4627" i="4"/>
  <c r="S4627" i="4"/>
  <c r="Q4627" i="4"/>
  <c r="L4627" i="4"/>
  <c r="K4627" i="4"/>
  <c r="T4626" i="4"/>
  <c r="S4626" i="4"/>
  <c r="Q4626" i="4"/>
  <c r="L4626" i="4"/>
  <c r="K4626" i="4"/>
  <c r="T4625" i="4"/>
  <c r="S4625" i="4"/>
  <c r="Q4625" i="4"/>
  <c r="L4625" i="4"/>
  <c r="K4625" i="4"/>
  <c r="T4624" i="4"/>
  <c r="S4624" i="4"/>
  <c r="Q4624" i="4"/>
  <c r="L4624" i="4"/>
  <c r="K4624" i="4"/>
  <c r="T4623" i="4"/>
  <c r="S4623" i="4"/>
  <c r="Q4623" i="4"/>
  <c r="L4623" i="4"/>
  <c r="K4623" i="4"/>
  <c r="T4622" i="4"/>
  <c r="S4622" i="4"/>
  <c r="Q4622" i="4"/>
  <c r="L4622" i="4"/>
  <c r="K4622" i="4"/>
  <c r="T4621" i="4"/>
  <c r="S4621" i="4"/>
  <c r="Q4621" i="4"/>
  <c r="L4621" i="4"/>
  <c r="K4621" i="4"/>
  <c r="T4620" i="4"/>
  <c r="S4620" i="4"/>
  <c r="Q4620" i="4"/>
  <c r="L4620" i="4"/>
  <c r="K4620" i="4"/>
  <c r="T4619" i="4"/>
  <c r="S4619" i="4"/>
  <c r="Q4619" i="4"/>
  <c r="L4619" i="4"/>
  <c r="K4619" i="4"/>
  <c r="T4618" i="4"/>
  <c r="S4618" i="4"/>
  <c r="Q4618" i="4"/>
  <c r="L4618" i="4"/>
  <c r="K4618" i="4"/>
  <c r="T4617" i="4"/>
  <c r="S4617" i="4"/>
  <c r="Q4617" i="4"/>
  <c r="L4617" i="4"/>
  <c r="K4617" i="4"/>
  <c r="T4616" i="4"/>
  <c r="S4616" i="4"/>
  <c r="Q4616" i="4"/>
  <c r="L4616" i="4"/>
  <c r="K4616" i="4"/>
  <c r="T4615" i="4"/>
  <c r="S4615" i="4"/>
  <c r="Q4615" i="4"/>
  <c r="L4615" i="4"/>
  <c r="K4615" i="4"/>
  <c r="T4614" i="4"/>
  <c r="S4614" i="4"/>
  <c r="Q4614" i="4"/>
  <c r="L4614" i="4"/>
  <c r="K4614" i="4"/>
  <c r="T4613" i="4"/>
  <c r="S4613" i="4"/>
  <c r="Q4613" i="4"/>
  <c r="L4613" i="4"/>
  <c r="K4613" i="4"/>
  <c r="T4612" i="4"/>
  <c r="S4612" i="4"/>
  <c r="Q4612" i="4"/>
  <c r="L4612" i="4"/>
  <c r="K4612" i="4"/>
  <c r="T4611" i="4"/>
  <c r="S4611" i="4"/>
  <c r="Q4611" i="4"/>
  <c r="L4611" i="4"/>
  <c r="K4611" i="4"/>
  <c r="T4610" i="4"/>
  <c r="S4610" i="4"/>
  <c r="Q4610" i="4"/>
  <c r="L4610" i="4"/>
  <c r="K4610" i="4"/>
  <c r="T4609" i="4"/>
  <c r="S4609" i="4"/>
  <c r="Q4609" i="4"/>
  <c r="L4609" i="4"/>
  <c r="K4609" i="4"/>
  <c r="T4608" i="4"/>
  <c r="S4608" i="4"/>
  <c r="Q4608" i="4"/>
  <c r="L4608" i="4"/>
  <c r="K4608" i="4"/>
  <c r="T4607" i="4"/>
  <c r="S4607" i="4"/>
  <c r="Q4607" i="4"/>
  <c r="L4607" i="4"/>
  <c r="K4607" i="4"/>
  <c r="T4606" i="4"/>
  <c r="S4606" i="4"/>
  <c r="Q4606" i="4"/>
  <c r="L4606" i="4"/>
  <c r="K4606" i="4"/>
  <c r="T4605" i="4"/>
  <c r="S4605" i="4"/>
  <c r="Q4605" i="4"/>
  <c r="L4605" i="4"/>
  <c r="K4605" i="4"/>
  <c r="T4604" i="4"/>
  <c r="S4604" i="4"/>
  <c r="Q4604" i="4"/>
  <c r="L4604" i="4"/>
  <c r="K4604" i="4"/>
  <c r="T4603" i="4"/>
  <c r="S4603" i="4"/>
  <c r="Q4603" i="4"/>
  <c r="L4603" i="4"/>
  <c r="K4603" i="4"/>
  <c r="T4602" i="4"/>
  <c r="S4602" i="4"/>
  <c r="Q4602" i="4"/>
  <c r="L4602" i="4"/>
  <c r="K4602" i="4"/>
  <c r="T4601" i="4"/>
  <c r="S4601" i="4"/>
  <c r="Q4601" i="4"/>
  <c r="L4601" i="4"/>
  <c r="K4601" i="4"/>
  <c r="T4600" i="4"/>
  <c r="S4600" i="4"/>
  <c r="Q4600" i="4"/>
  <c r="L4600" i="4"/>
  <c r="K4600" i="4"/>
  <c r="T4599" i="4"/>
  <c r="S4599" i="4"/>
  <c r="Q4599" i="4"/>
  <c r="L4599" i="4"/>
  <c r="K4599" i="4"/>
  <c r="T4598" i="4"/>
  <c r="S4598" i="4"/>
  <c r="Q4598" i="4"/>
  <c r="L4598" i="4"/>
  <c r="K4598" i="4"/>
  <c r="T4597" i="4"/>
  <c r="S4597" i="4"/>
  <c r="Q4597" i="4"/>
  <c r="L4597" i="4"/>
  <c r="K4597" i="4"/>
  <c r="T4596" i="4"/>
  <c r="S4596" i="4"/>
  <c r="Q4596" i="4"/>
  <c r="L4596" i="4"/>
  <c r="K4596" i="4"/>
  <c r="T4595" i="4"/>
  <c r="S4595" i="4"/>
  <c r="Q4595" i="4"/>
  <c r="L4595" i="4"/>
  <c r="K4595" i="4"/>
  <c r="T4594" i="4"/>
  <c r="S4594" i="4"/>
  <c r="Q4594" i="4"/>
  <c r="L4594" i="4"/>
  <c r="K4594" i="4"/>
  <c r="T4593" i="4"/>
  <c r="S4593" i="4"/>
  <c r="Q4593" i="4"/>
  <c r="L4593" i="4"/>
  <c r="K4593" i="4"/>
  <c r="T4592" i="4"/>
  <c r="S4592" i="4"/>
  <c r="Q4592" i="4"/>
  <c r="L4592" i="4"/>
  <c r="K4592" i="4"/>
  <c r="T4591" i="4"/>
  <c r="S4591" i="4"/>
  <c r="Q4591" i="4"/>
  <c r="L4591" i="4"/>
  <c r="K4591" i="4"/>
  <c r="T4590" i="4"/>
  <c r="S4590" i="4"/>
  <c r="Q4590" i="4"/>
  <c r="L4590" i="4"/>
  <c r="K4590" i="4"/>
  <c r="T4589" i="4"/>
  <c r="S4589" i="4"/>
  <c r="Q4589" i="4"/>
  <c r="L4589" i="4"/>
  <c r="K4589" i="4"/>
  <c r="T4588" i="4"/>
  <c r="S4588" i="4"/>
  <c r="Q4588" i="4"/>
  <c r="L4588" i="4"/>
  <c r="K4588" i="4"/>
  <c r="T4587" i="4"/>
  <c r="S4587" i="4"/>
  <c r="Q4587" i="4"/>
  <c r="L4587" i="4"/>
  <c r="K4587" i="4"/>
  <c r="T4586" i="4"/>
  <c r="S4586" i="4"/>
  <c r="Q4586" i="4"/>
  <c r="L4586" i="4"/>
  <c r="K4586" i="4"/>
  <c r="T4585" i="4"/>
  <c r="S4585" i="4"/>
  <c r="Q4585" i="4"/>
  <c r="L4585" i="4"/>
  <c r="K4585" i="4"/>
  <c r="T4584" i="4"/>
  <c r="S4584" i="4"/>
  <c r="Q4584" i="4"/>
  <c r="L4584" i="4"/>
  <c r="K4584" i="4"/>
  <c r="T4583" i="4"/>
  <c r="S4583" i="4"/>
  <c r="Q4583" i="4"/>
  <c r="L4583" i="4"/>
  <c r="K4583" i="4"/>
  <c r="T4582" i="4"/>
  <c r="S4582" i="4"/>
  <c r="Q4582" i="4"/>
  <c r="L4582" i="4"/>
  <c r="K4582" i="4"/>
  <c r="T4581" i="4"/>
  <c r="S4581" i="4"/>
  <c r="Q4581" i="4"/>
  <c r="L4581" i="4"/>
  <c r="K4581" i="4"/>
  <c r="T4580" i="4"/>
  <c r="S4580" i="4"/>
  <c r="Q4580" i="4"/>
  <c r="L4580" i="4"/>
  <c r="K4580" i="4"/>
  <c r="T4579" i="4"/>
  <c r="S4579" i="4"/>
  <c r="Q4579" i="4"/>
  <c r="L4579" i="4"/>
  <c r="K4579" i="4"/>
  <c r="T4578" i="4"/>
  <c r="S4578" i="4"/>
  <c r="Q4578" i="4"/>
  <c r="L4578" i="4"/>
  <c r="K4578" i="4"/>
  <c r="T4577" i="4"/>
  <c r="S4577" i="4"/>
  <c r="Q4577" i="4"/>
  <c r="L4577" i="4"/>
  <c r="K4577" i="4"/>
  <c r="T4576" i="4"/>
  <c r="S4576" i="4"/>
  <c r="Q4576" i="4"/>
  <c r="L4576" i="4"/>
  <c r="K4576" i="4"/>
  <c r="T4575" i="4"/>
  <c r="S4575" i="4"/>
  <c r="Q4575" i="4"/>
  <c r="L4575" i="4"/>
  <c r="K4575" i="4"/>
  <c r="T4574" i="4"/>
  <c r="S4574" i="4"/>
  <c r="Q4574" i="4"/>
  <c r="L4574" i="4"/>
  <c r="K4574" i="4"/>
  <c r="T4573" i="4"/>
  <c r="S4573" i="4"/>
  <c r="Q4573" i="4"/>
  <c r="L4573" i="4"/>
  <c r="K4573" i="4"/>
  <c r="T4572" i="4"/>
  <c r="S4572" i="4"/>
  <c r="Q4572" i="4"/>
  <c r="L4572" i="4"/>
  <c r="K4572" i="4"/>
  <c r="T4571" i="4"/>
  <c r="S4571" i="4"/>
  <c r="Q4571" i="4"/>
  <c r="L4571" i="4"/>
  <c r="K4571" i="4"/>
  <c r="T4570" i="4"/>
  <c r="S4570" i="4"/>
  <c r="Q4570" i="4"/>
  <c r="L4570" i="4"/>
  <c r="K4570" i="4"/>
  <c r="T4569" i="4"/>
  <c r="S4569" i="4"/>
  <c r="Q4569" i="4"/>
  <c r="L4569" i="4"/>
  <c r="K4569" i="4"/>
  <c r="T4568" i="4"/>
  <c r="S4568" i="4"/>
  <c r="Q4568" i="4"/>
  <c r="L4568" i="4"/>
  <c r="K4568" i="4"/>
  <c r="T4567" i="4"/>
  <c r="S4567" i="4"/>
  <c r="Q4567" i="4"/>
  <c r="L4567" i="4"/>
  <c r="K4567" i="4"/>
  <c r="T4566" i="4"/>
  <c r="S4566" i="4"/>
  <c r="Q4566" i="4"/>
  <c r="L4566" i="4"/>
  <c r="K4566" i="4"/>
  <c r="T4565" i="4"/>
  <c r="S4565" i="4"/>
  <c r="Q4565" i="4"/>
  <c r="L4565" i="4"/>
  <c r="K4565" i="4"/>
  <c r="T4564" i="4"/>
  <c r="S4564" i="4"/>
  <c r="Q4564" i="4"/>
  <c r="L4564" i="4"/>
  <c r="K4564" i="4"/>
  <c r="T4563" i="4"/>
  <c r="S4563" i="4"/>
  <c r="Q4563" i="4"/>
  <c r="L4563" i="4"/>
  <c r="K4563" i="4"/>
  <c r="T4562" i="4"/>
  <c r="S4562" i="4"/>
  <c r="Q4562" i="4"/>
  <c r="L4562" i="4"/>
  <c r="K4562" i="4"/>
  <c r="T4561" i="4"/>
  <c r="S4561" i="4"/>
  <c r="Q4561" i="4"/>
  <c r="L4561" i="4"/>
  <c r="K4561" i="4"/>
  <c r="T4560" i="4"/>
  <c r="S4560" i="4"/>
  <c r="Q4560" i="4"/>
  <c r="L4560" i="4"/>
  <c r="K4560" i="4"/>
  <c r="T4559" i="4"/>
  <c r="S4559" i="4"/>
  <c r="Q4559" i="4"/>
  <c r="L4559" i="4"/>
  <c r="K4559" i="4"/>
  <c r="T4558" i="4"/>
  <c r="S4558" i="4"/>
  <c r="Q4558" i="4"/>
  <c r="L4558" i="4"/>
  <c r="K4558" i="4"/>
  <c r="T4557" i="4"/>
  <c r="S4557" i="4"/>
  <c r="Q4557" i="4"/>
  <c r="L4557" i="4"/>
  <c r="K4557" i="4"/>
  <c r="T4556" i="4"/>
  <c r="S4556" i="4"/>
  <c r="Q4556" i="4"/>
  <c r="L4556" i="4"/>
  <c r="K4556" i="4"/>
  <c r="T4555" i="4"/>
  <c r="S4555" i="4"/>
  <c r="Q4555" i="4"/>
  <c r="L4555" i="4"/>
  <c r="K4555" i="4"/>
  <c r="T4554" i="4"/>
  <c r="S4554" i="4"/>
  <c r="Q4554" i="4"/>
  <c r="L4554" i="4"/>
  <c r="K4554" i="4"/>
  <c r="T4553" i="4"/>
  <c r="S4553" i="4"/>
  <c r="Q4553" i="4"/>
  <c r="L4553" i="4"/>
  <c r="K4553" i="4"/>
  <c r="T4552" i="4"/>
  <c r="S4552" i="4"/>
  <c r="Q4552" i="4"/>
  <c r="L4552" i="4"/>
  <c r="K4552" i="4"/>
  <c r="T4551" i="4"/>
  <c r="S4551" i="4"/>
  <c r="Q4551" i="4"/>
  <c r="L4551" i="4"/>
  <c r="K4551" i="4"/>
  <c r="T4550" i="4"/>
  <c r="S4550" i="4"/>
  <c r="Q4550" i="4"/>
  <c r="L4550" i="4"/>
  <c r="K4550" i="4"/>
  <c r="T4549" i="4"/>
  <c r="S4549" i="4"/>
  <c r="Q4549" i="4"/>
  <c r="L4549" i="4"/>
  <c r="K4549" i="4"/>
  <c r="T4548" i="4"/>
  <c r="S4548" i="4"/>
  <c r="Q4548" i="4"/>
  <c r="L4548" i="4"/>
  <c r="K4548" i="4"/>
  <c r="T4547" i="4"/>
  <c r="S4547" i="4"/>
  <c r="Q4547" i="4"/>
  <c r="L4547" i="4"/>
  <c r="K4547" i="4"/>
  <c r="T4546" i="4"/>
  <c r="S4546" i="4"/>
  <c r="Q4546" i="4"/>
  <c r="L4546" i="4"/>
  <c r="K4546" i="4"/>
  <c r="T4545" i="4"/>
  <c r="S4545" i="4"/>
  <c r="Q4545" i="4"/>
  <c r="L4545" i="4"/>
  <c r="K4545" i="4"/>
  <c r="T4544" i="4"/>
  <c r="S4544" i="4"/>
  <c r="Q4544" i="4"/>
  <c r="L4544" i="4"/>
  <c r="K4544" i="4"/>
  <c r="T4543" i="4"/>
  <c r="S4543" i="4"/>
  <c r="Q4543" i="4"/>
  <c r="L4543" i="4"/>
  <c r="K4543" i="4"/>
  <c r="T4542" i="4"/>
  <c r="S4542" i="4"/>
  <c r="Q4542" i="4"/>
  <c r="L4542" i="4"/>
  <c r="K4542" i="4"/>
  <c r="T4541" i="4"/>
  <c r="S4541" i="4"/>
  <c r="Q4541" i="4"/>
  <c r="L4541" i="4"/>
  <c r="K4541" i="4"/>
  <c r="T4540" i="4"/>
  <c r="S4540" i="4"/>
  <c r="Q4540" i="4"/>
  <c r="L4540" i="4"/>
  <c r="K4540" i="4"/>
  <c r="T4539" i="4"/>
  <c r="S4539" i="4"/>
  <c r="Q4539" i="4"/>
  <c r="L4539" i="4"/>
  <c r="K4539" i="4"/>
  <c r="T4538" i="4"/>
  <c r="S4538" i="4"/>
  <c r="Q4538" i="4"/>
  <c r="L4538" i="4"/>
  <c r="K4538" i="4"/>
  <c r="T4537" i="4"/>
  <c r="S4537" i="4"/>
  <c r="Q4537" i="4"/>
  <c r="L4537" i="4"/>
  <c r="K4537" i="4"/>
  <c r="T4536" i="4"/>
  <c r="S4536" i="4"/>
  <c r="Q4536" i="4"/>
  <c r="L4536" i="4"/>
  <c r="K4536" i="4"/>
  <c r="T4535" i="4"/>
  <c r="S4535" i="4"/>
  <c r="Q4535" i="4"/>
  <c r="L4535" i="4"/>
  <c r="K4535" i="4"/>
  <c r="T4534" i="4"/>
  <c r="S4534" i="4"/>
  <c r="Q4534" i="4"/>
  <c r="L4534" i="4"/>
  <c r="K4534" i="4"/>
  <c r="T4533" i="4"/>
  <c r="S4533" i="4"/>
  <c r="Q4533" i="4"/>
  <c r="L4533" i="4"/>
  <c r="K4533" i="4"/>
  <c r="T4532" i="4"/>
  <c r="S4532" i="4"/>
  <c r="Q4532" i="4"/>
  <c r="L4532" i="4"/>
  <c r="K4532" i="4"/>
  <c r="T4531" i="4"/>
  <c r="S4531" i="4"/>
  <c r="Q4531" i="4"/>
  <c r="L4531" i="4"/>
  <c r="K4531" i="4"/>
  <c r="T4530" i="4"/>
  <c r="S4530" i="4"/>
  <c r="Q4530" i="4"/>
  <c r="L4530" i="4"/>
  <c r="K4530" i="4"/>
  <c r="T4529" i="4"/>
  <c r="S4529" i="4"/>
  <c r="Q4529" i="4"/>
  <c r="L4529" i="4"/>
  <c r="K4529" i="4"/>
  <c r="T4528" i="4"/>
  <c r="S4528" i="4"/>
  <c r="Q4528" i="4"/>
  <c r="L4528" i="4"/>
  <c r="K4528" i="4"/>
  <c r="T4527" i="4"/>
  <c r="S4527" i="4"/>
  <c r="Q4527" i="4"/>
  <c r="L4527" i="4"/>
  <c r="K4527" i="4"/>
  <c r="T4526" i="4"/>
  <c r="S4526" i="4"/>
  <c r="Q4526" i="4"/>
  <c r="L4526" i="4"/>
  <c r="K4526" i="4"/>
  <c r="T4525" i="4"/>
  <c r="S4525" i="4"/>
  <c r="Q4525" i="4"/>
  <c r="L4525" i="4"/>
  <c r="K4525" i="4"/>
  <c r="T4524" i="4"/>
  <c r="S4524" i="4"/>
  <c r="Q4524" i="4"/>
  <c r="L4524" i="4"/>
  <c r="K4524" i="4"/>
  <c r="T4523" i="4"/>
  <c r="S4523" i="4"/>
  <c r="Q4523" i="4"/>
  <c r="L4523" i="4"/>
  <c r="K4523" i="4"/>
  <c r="T4522" i="4"/>
  <c r="S4522" i="4"/>
  <c r="Q4522" i="4"/>
  <c r="L4522" i="4"/>
  <c r="K4522" i="4"/>
  <c r="T4521" i="4"/>
  <c r="S4521" i="4"/>
  <c r="Q4521" i="4"/>
  <c r="L4521" i="4"/>
  <c r="K4521" i="4"/>
  <c r="T4520" i="4"/>
  <c r="S4520" i="4"/>
  <c r="Q4520" i="4"/>
  <c r="L4520" i="4"/>
  <c r="K4520" i="4"/>
  <c r="T4519" i="4"/>
  <c r="S4519" i="4"/>
  <c r="Q4519" i="4"/>
  <c r="L4519" i="4"/>
  <c r="K4519" i="4"/>
  <c r="T4518" i="4"/>
  <c r="S4518" i="4"/>
  <c r="Q4518" i="4"/>
  <c r="L4518" i="4"/>
  <c r="K4518" i="4"/>
  <c r="T4517" i="4"/>
  <c r="S4517" i="4"/>
  <c r="Q4517" i="4"/>
  <c r="L4517" i="4"/>
  <c r="K4517" i="4"/>
  <c r="T4516" i="4"/>
  <c r="S4516" i="4"/>
  <c r="Q4516" i="4"/>
  <c r="L4516" i="4"/>
  <c r="K4516" i="4"/>
  <c r="T4515" i="4"/>
  <c r="S4515" i="4"/>
  <c r="Q4515" i="4"/>
  <c r="L4515" i="4"/>
  <c r="K4515" i="4"/>
  <c r="T4514" i="4"/>
  <c r="S4514" i="4"/>
  <c r="Q4514" i="4"/>
  <c r="L4514" i="4"/>
  <c r="K4514" i="4"/>
  <c r="T4513" i="4"/>
  <c r="S4513" i="4"/>
  <c r="Q4513" i="4"/>
  <c r="L4513" i="4"/>
  <c r="K4513" i="4"/>
  <c r="T4512" i="4"/>
  <c r="S4512" i="4"/>
  <c r="Q4512" i="4"/>
  <c r="L4512" i="4"/>
  <c r="K4512" i="4"/>
  <c r="T4511" i="4"/>
  <c r="S4511" i="4"/>
  <c r="Q4511" i="4"/>
  <c r="L4511" i="4"/>
  <c r="K4511" i="4"/>
  <c r="T4510" i="4"/>
  <c r="S4510" i="4"/>
  <c r="Q4510" i="4"/>
  <c r="L4510" i="4"/>
  <c r="K4510" i="4"/>
  <c r="T4509" i="4"/>
  <c r="S4509" i="4"/>
  <c r="Q4509" i="4"/>
  <c r="L4509" i="4"/>
  <c r="K4509" i="4"/>
  <c r="T4508" i="4"/>
  <c r="S4508" i="4"/>
  <c r="Q4508" i="4"/>
  <c r="L4508" i="4"/>
  <c r="K4508" i="4"/>
  <c r="T4507" i="4"/>
  <c r="S4507" i="4"/>
  <c r="Q4507" i="4"/>
  <c r="L4507" i="4"/>
  <c r="K4507" i="4"/>
  <c r="T4506" i="4"/>
  <c r="S4506" i="4"/>
  <c r="Q4506" i="4"/>
  <c r="L4506" i="4"/>
  <c r="K4506" i="4"/>
  <c r="T4505" i="4"/>
  <c r="S4505" i="4"/>
  <c r="Q4505" i="4"/>
  <c r="L4505" i="4"/>
  <c r="K4505" i="4"/>
  <c r="T4504" i="4"/>
  <c r="S4504" i="4"/>
  <c r="Q4504" i="4"/>
  <c r="L4504" i="4"/>
  <c r="K4504" i="4"/>
  <c r="T4503" i="4"/>
  <c r="S4503" i="4"/>
  <c r="Q4503" i="4"/>
  <c r="L4503" i="4"/>
  <c r="K4503" i="4"/>
  <c r="T4502" i="4"/>
  <c r="S4502" i="4"/>
  <c r="Q4502" i="4"/>
  <c r="L4502" i="4"/>
  <c r="K4502" i="4"/>
  <c r="T4501" i="4"/>
  <c r="S4501" i="4"/>
  <c r="Q4501" i="4"/>
  <c r="L4501" i="4"/>
  <c r="K4501" i="4"/>
  <c r="T4500" i="4"/>
  <c r="S4500" i="4"/>
  <c r="Q4500" i="4"/>
  <c r="L4500" i="4"/>
  <c r="K4500" i="4"/>
  <c r="T4499" i="4"/>
  <c r="S4499" i="4"/>
  <c r="Q4499" i="4"/>
  <c r="L4499" i="4"/>
  <c r="K4499" i="4"/>
  <c r="T4498" i="4"/>
  <c r="S4498" i="4"/>
  <c r="Q4498" i="4"/>
  <c r="L4498" i="4"/>
  <c r="K4498" i="4"/>
  <c r="T4497" i="4"/>
  <c r="S4497" i="4"/>
  <c r="Q4497" i="4"/>
  <c r="L4497" i="4"/>
  <c r="K4497" i="4"/>
  <c r="T4496" i="4"/>
  <c r="S4496" i="4"/>
  <c r="Q4496" i="4"/>
  <c r="L4496" i="4"/>
  <c r="K4496" i="4"/>
  <c r="T4495" i="4"/>
  <c r="S4495" i="4"/>
  <c r="Q4495" i="4"/>
  <c r="L4495" i="4"/>
  <c r="K4495" i="4"/>
  <c r="T4494" i="4"/>
  <c r="S4494" i="4"/>
  <c r="Q4494" i="4"/>
  <c r="L4494" i="4"/>
  <c r="K4494" i="4"/>
  <c r="T4493" i="4"/>
  <c r="S4493" i="4"/>
  <c r="Q4493" i="4"/>
  <c r="L4493" i="4"/>
  <c r="K4493" i="4"/>
  <c r="T4492" i="4"/>
  <c r="S4492" i="4"/>
  <c r="Q4492" i="4"/>
  <c r="L4492" i="4"/>
  <c r="K4492" i="4"/>
  <c r="T4491" i="4"/>
  <c r="S4491" i="4"/>
  <c r="Q4491" i="4"/>
  <c r="L4491" i="4"/>
  <c r="K4491" i="4"/>
  <c r="T4490" i="4"/>
  <c r="S4490" i="4"/>
  <c r="Q4490" i="4"/>
  <c r="L4490" i="4"/>
  <c r="K4490" i="4"/>
  <c r="T4489" i="4"/>
  <c r="S4489" i="4"/>
  <c r="Q4489" i="4"/>
  <c r="L4489" i="4"/>
  <c r="K4489" i="4"/>
  <c r="T4488" i="4"/>
  <c r="S4488" i="4"/>
  <c r="Q4488" i="4"/>
  <c r="L4488" i="4"/>
  <c r="K4488" i="4"/>
  <c r="T4487" i="4"/>
  <c r="S4487" i="4"/>
  <c r="Q4487" i="4"/>
  <c r="L4487" i="4"/>
  <c r="K4487" i="4"/>
  <c r="T4486" i="4"/>
  <c r="S4486" i="4"/>
  <c r="Q4486" i="4"/>
  <c r="L4486" i="4"/>
  <c r="K4486" i="4"/>
  <c r="T4485" i="4"/>
  <c r="S4485" i="4"/>
  <c r="Q4485" i="4"/>
  <c r="L4485" i="4"/>
  <c r="K4485" i="4"/>
  <c r="T4484" i="4"/>
  <c r="S4484" i="4"/>
  <c r="Q4484" i="4"/>
  <c r="L4484" i="4"/>
  <c r="K4484" i="4"/>
  <c r="T4483" i="4"/>
  <c r="S4483" i="4"/>
  <c r="Q4483" i="4"/>
  <c r="L4483" i="4"/>
  <c r="K4483" i="4"/>
  <c r="T4482" i="4"/>
  <c r="S4482" i="4"/>
  <c r="Q4482" i="4"/>
  <c r="L4482" i="4"/>
  <c r="K4482" i="4"/>
  <c r="T4481" i="4"/>
  <c r="S4481" i="4"/>
  <c r="Q4481" i="4"/>
  <c r="L4481" i="4"/>
  <c r="K4481" i="4"/>
  <c r="T4480" i="4"/>
  <c r="S4480" i="4"/>
  <c r="Q4480" i="4"/>
  <c r="L4480" i="4"/>
  <c r="K4480" i="4"/>
  <c r="T4479" i="4"/>
  <c r="S4479" i="4"/>
  <c r="Q4479" i="4"/>
  <c r="L4479" i="4"/>
  <c r="K4479" i="4"/>
  <c r="T4478" i="4"/>
  <c r="S4478" i="4"/>
  <c r="Q4478" i="4"/>
  <c r="L4478" i="4"/>
  <c r="K4478" i="4"/>
  <c r="T4477" i="4"/>
  <c r="S4477" i="4"/>
  <c r="Q4477" i="4"/>
  <c r="L4477" i="4"/>
  <c r="K4477" i="4"/>
  <c r="T4476" i="4"/>
  <c r="S4476" i="4"/>
  <c r="Q4476" i="4"/>
  <c r="L4476" i="4"/>
  <c r="K4476" i="4"/>
  <c r="T4475" i="4"/>
  <c r="S4475" i="4"/>
  <c r="Q4475" i="4"/>
  <c r="L4475" i="4"/>
  <c r="K4475" i="4"/>
  <c r="T4474" i="4"/>
  <c r="S4474" i="4"/>
  <c r="Q4474" i="4"/>
  <c r="L4474" i="4"/>
  <c r="K4474" i="4"/>
  <c r="T4473" i="4"/>
  <c r="S4473" i="4"/>
  <c r="Q4473" i="4"/>
  <c r="L4473" i="4"/>
  <c r="K4473" i="4"/>
  <c r="T4472" i="4"/>
  <c r="S4472" i="4"/>
  <c r="Q4472" i="4"/>
  <c r="L4472" i="4"/>
  <c r="K4472" i="4"/>
  <c r="T4471" i="4"/>
  <c r="S4471" i="4"/>
  <c r="Q4471" i="4"/>
  <c r="L4471" i="4"/>
  <c r="K4471" i="4"/>
  <c r="T4470" i="4"/>
  <c r="S4470" i="4"/>
  <c r="Q4470" i="4"/>
  <c r="L4470" i="4"/>
  <c r="K4470" i="4"/>
  <c r="T4469" i="4"/>
  <c r="S4469" i="4"/>
  <c r="Q4469" i="4"/>
  <c r="L4469" i="4"/>
  <c r="K4469" i="4"/>
  <c r="T4468" i="4"/>
  <c r="S4468" i="4"/>
  <c r="Q4468" i="4"/>
  <c r="L4468" i="4"/>
  <c r="K4468" i="4"/>
  <c r="T4467" i="4"/>
  <c r="S4467" i="4"/>
  <c r="Q4467" i="4"/>
  <c r="L4467" i="4"/>
  <c r="K4467" i="4"/>
  <c r="T4466" i="4"/>
  <c r="S4466" i="4"/>
  <c r="Q4466" i="4"/>
  <c r="L4466" i="4"/>
  <c r="K4466" i="4"/>
  <c r="T4465" i="4"/>
  <c r="S4465" i="4"/>
  <c r="Q4465" i="4"/>
  <c r="L4465" i="4"/>
  <c r="K4465" i="4"/>
  <c r="T4464" i="4"/>
  <c r="S4464" i="4"/>
  <c r="Q4464" i="4"/>
  <c r="L4464" i="4"/>
  <c r="K4464" i="4"/>
  <c r="T4463" i="4"/>
  <c r="S4463" i="4"/>
  <c r="Q4463" i="4"/>
  <c r="L4463" i="4"/>
  <c r="K4463" i="4"/>
  <c r="T4462" i="4"/>
  <c r="S4462" i="4"/>
  <c r="Q4462" i="4"/>
  <c r="L4462" i="4"/>
  <c r="K4462" i="4"/>
  <c r="T4461" i="4"/>
  <c r="S4461" i="4"/>
  <c r="Q4461" i="4"/>
  <c r="L4461" i="4"/>
  <c r="K4461" i="4"/>
  <c r="T4460" i="4"/>
  <c r="S4460" i="4"/>
  <c r="Q4460" i="4"/>
  <c r="L4460" i="4"/>
  <c r="K4460" i="4"/>
  <c r="T4459" i="4"/>
  <c r="S4459" i="4"/>
  <c r="Q4459" i="4"/>
  <c r="L4459" i="4"/>
  <c r="K4459" i="4"/>
  <c r="T4458" i="4"/>
  <c r="S4458" i="4"/>
  <c r="Q4458" i="4"/>
  <c r="L4458" i="4"/>
  <c r="K4458" i="4"/>
  <c r="T4457" i="4"/>
  <c r="S4457" i="4"/>
  <c r="Q4457" i="4"/>
  <c r="L4457" i="4"/>
  <c r="K4457" i="4"/>
  <c r="T4456" i="4"/>
  <c r="S4456" i="4"/>
  <c r="Q4456" i="4"/>
  <c r="L4456" i="4"/>
  <c r="K4456" i="4"/>
  <c r="T4455" i="4"/>
  <c r="S4455" i="4"/>
  <c r="Q4455" i="4"/>
  <c r="L4455" i="4"/>
  <c r="K4455" i="4"/>
  <c r="T4454" i="4"/>
  <c r="S4454" i="4"/>
  <c r="Q4454" i="4"/>
  <c r="L4454" i="4"/>
  <c r="K4454" i="4"/>
  <c r="T4453" i="4"/>
  <c r="S4453" i="4"/>
  <c r="Q4453" i="4"/>
  <c r="L4453" i="4"/>
  <c r="K4453" i="4"/>
  <c r="T4452" i="4"/>
  <c r="S4452" i="4"/>
  <c r="Q4452" i="4"/>
  <c r="L4452" i="4"/>
  <c r="K4452" i="4"/>
  <c r="T4451" i="4"/>
  <c r="S4451" i="4"/>
  <c r="Q4451" i="4"/>
  <c r="L4451" i="4"/>
  <c r="K4451" i="4"/>
  <c r="T4450" i="4"/>
  <c r="S4450" i="4"/>
  <c r="Q4450" i="4"/>
  <c r="L4450" i="4"/>
  <c r="K4450" i="4"/>
  <c r="T4449" i="4"/>
  <c r="S4449" i="4"/>
  <c r="Q4449" i="4"/>
  <c r="L4449" i="4"/>
  <c r="K4449" i="4"/>
  <c r="T4448" i="4"/>
  <c r="S4448" i="4"/>
  <c r="Q4448" i="4"/>
  <c r="L4448" i="4"/>
  <c r="K4448" i="4"/>
  <c r="T4447" i="4"/>
  <c r="S4447" i="4"/>
  <c r="Q4447" i="4"/>
  <c r="L4447" i="4"/>
  <c r="K4447" i="4"/>
  <c r="T4446" i="4"/>
  <c r="S4446" i="4"/>
  <c r="Q4446" i="4"/>
  <c r="L4446" i="4"/>
  <c r="K4446" i="4"/>
  <c r="T4445" i="4"/>
  <c r="S4445" i="4"/>
  <c r="Q4445" i="4"/>
  <c r="L4445" i="4"/>
  <c r="K4445" i="4"/>
  <c r="T4444" i="4"/>
  <c r="S4444" i="4"/>
  <c r="Q4444" i="4"/>
  <c r="L4444" i="4"/>
  <c r="K4444" i="4"/>
  <c r="T4443" i="4"/>
  <c r="S4443" i="4"/>
  <c r="Q4443" i="4"/>
  <c r="L4443" i="4"/>
  <c r="K4443" i="4"/>
  <c r="T4442" i="4"/>
  <c r="S4442" i="4"/>
  <c r="Q4442" i="4"/>
  <c r="L4442" i="4"/>
  <c r="K4442" i="4"/>
  <c r="T4441" i="4"/>
  <c r="S4441" i="4"/>
  <c r="Q4441" i="4"/>
  <c r="L4441" i="4"/>
  <c r="K4441" i="4"/>
  <c r="T4440" i="4"/>
  <c r="S4440" i="4"/>
  <c r="Q4440" i="4"/>
  <c r="L4440" i="4"/>
  <c r="K4440" i="4"/>
  <c r="T4439" i="4"/>
  <c r="S4439" i="4"/>
  <c r="Q4439" i="4"/>
  <c r="L4439" i="4"/>
  <c r="K4439" i="4"/>
  <c r="T4438" i="4"/>
  <c r="S4438" i="4"/>
  <c r="Q4438" i="4"/>
  <c r="L4438" i="4"/>
  <c r="K4438" i="4"/>
  <c r="T4437" i="4"/>
  <c r="S4437" i="4"/>
  <c r="Q4437" i="4"/>
  <c r="L4437" i="4"/>
  <c r="K4437" i="4"/>
  <c r="T4436" i="4"/>
  <c r="S4436" i="4"/>
  <c r="Q4436" i="4"/>
  <c r="L4436" i="4"/>
  <c r="K4436" i="4"/>
  <c r="T4435" i="4"/>
  <c r="S4435" i="4"/>
  <c r="Q4435" i="4"/>
  <c r="L4435" i="4"/>
  <c r="K4435" i="4"/>
  <c r="T4434" i="4"/>
  <c r="S4434" i="4"/>
  <c r="Q4434" i="4"/>
  <c r="L4434" i="4"/>
  <c r="K4434" i="4"/>
  <c r="T4433" i="4"/>
  <c r="S4433" i="4"/>
  <c r="Q4433" i="4"/>
  <c r="L4433" i="4"/>
  <c r="K4433" i="4"/>
  <c r="T4432" i="4"/>
  <c r="S4432" i="4"/>
  <c r="Q4432" i="4"/>
  <c r="L4432" i="4"/>
  <c r="K4432" i="4"/>
  <c r="T4431" i="4"/>
  <c r="S4431" i="4"/>
  <c r="Q4431" i="4"/>
  <c r="L4431" i="4"/>
  <c r="K4431" i="4"/>
  <c r="T4430" i="4"/>
  <c r="S4430" i="4"/>
  <c r="Q4430" i="4"/>
  <c r="L4430" i="4"/>
  <c r="K4430" i="4"/>
  <c r="T4429" i="4"/>
  <c r="S4429" i="4"/>
  <c r="Q4429" i="4"/>
  <c r="L4429" i="4"/>
  <c r="K4429" i="4"/>
  <c r="T4428" i="4"/>
  <c r="S4428" i="4"/>
  <c r="Q4428" i="4"/>
  <c r="L4428" i="4"/>
  <c r="K4428" i="4"/>
  <c r="T4427" i="4"/>
  <c r="S4427" i="4"/>
  <c r="Q4427" i="4"/>
  <c r="L4427" i="4"/>
  <c r="K4427" i="4"/>
  <c r="T4426" i="4"/>
  <c r="S4426" i="4"/>
  <c r="Q4426" i="4"/>
  <c r="L4426" i="4"/>
  <c r="K4426" i="4"/>
  <c r="T4425" i="4"/>
  <c r="S4425" i="4"/>
  <c r="Q4425" i="4"/>
  <c r="L4425" i="4"/>
  <c r="K4425" i="4"/>
  <c r="T4424" i="4"/>
  <c r="S4424" i="4"/>
  <c r="Q4424" i="4"/>
  <c r="L4424" i="4"/>
  <c r="K4424" i="4"/>
  <c r="T4423" i="4"/>
  <c r="S4423" i="4"/>
  <c r="Q4423" i="4"/>
  <c r="L4423" i="4"/>
  <c r="K4423" i="4"/>
  <c r="T4422" i="4"/>
  <c r="S4422" i="4"/>
  <c r="Q4422" i="4"/>
  <c r="L4422" i="4"/>
  <c r="K4422" i="4"/>
  <c r="T4421" i="4"/>
  <c r="S4421" i="4"/>
  <c r="Q4421" i="4"/>
  <c r="L4421" i="4"/>
  <c r="K4421" i="4"/>
  <c r="T4420" i="4"/>
  <c r="S4420" i="4"/>
  <c r="Q4420" i="4"/>
  <c r="L4420" i="4"/>
  <c r="K4420" i="4"/>
  <c r="T4419" i="4"/>
  <c r="S4419" i="4"/>
  <c r="Q4419" i="4"/>
  <c r="L4419" i="4"/>
  <c r="K4419" i="4"/>
  <c r="T4418" i="4"/>
  <c r="S4418" i="4"/>
  <c r="Q4418" i="4"/>
  <c r="L4418" i="4"/>
  <c r="K4418" i="4"/>
  <c r="T4417" i="4"/>
  <c r="S4417" i="4"/>
  <c r="Q4417" i="4"/>
  <c r="L4417" i="4"/>
  <c r="K4417" i="4"/>
  <c r="T4416" i="4"/>
  <c r="S4416" i="4"/>
  <c r="Q4416" i="4"/>
  <c r="L4416" i="4"/>
  <c r="K4416" i="4"/>
  <c r="T4415" i="4"/>
  <c r="S4415" i="4"/>
  <c r="Q4415" i="4"/>
  <c r="L4415" i="4"/>
  <c r="K4415" i="4"/>
  <c r="T4414" i="4"/>
  <c r="S4414" i="4"/>
  <c r="Q4414" i="4"/>
  <c r="L4414" i="4"/>
  <c r="K4414" i="4"/>
  <c r="T4413" i="4"/>
  <c r="S4413" i="4"/>
  <c r="Q4413" i="4"/>
  <c r="L4413" i="4"/>
  <c r="K4413" i="4"/>
  <c r="T4412" i="4"/>
  <c r="S4412" i="4"/>
  <c r="Q4412" i="4"/>
  <c r="L4412" i="4"/>
  <c r="K4412" i="4"/>
  <c r="T4411" i="4"/>
  <c r="S4411" i="4"/>
  <c r="Q4411" i="4"/>
  <c r="L4411" i="4"/>
  <c r="K4411" i="4"/>
  <c r="T4410" i="4"/>
  <c r="S4410" i="4"/>
  <c r="Q4410" i="4"/>
  <c r="L4410" i="4"/>
  <c r="K4410" i="4"/>
  <c r="T4409" i="4"/>
  <c r="S4409" i="4"/>
  <c r="Q4409" i="4"/>
  <c r="L4409" i="4"/>
  <c r="K4409" i="4"/>
  <c r="T4408" i="4"/>
  <c r="S4408" i="4"/>
  <c r="Q4408" i="4"/>
  <c r="L4408" i="4"/>
  <c r="K4408" i="4"/>
  <c r="T4407" i="4"/>
  <c r="S4407" i="4"/>
  <c r="Q4407" i="4"/>
  <c r="L4407" i="4"/>
  <c r="K4407" i="4"/>
  <c r="T4406" i="4"/>
  <c r="S4406" i="4"/>
  <c r="Q4406" i="4"/>
  <c r="L4406" i="4"/>
  <c r="K4406" i="4"/>
  <c r="T4405" i="4"/>
  <c r="S4405" i="4"/>
  <c r="Q4405" i="4"/>
  <c r="L4405" i="4"/>
  <c r="K4405" i="4"/>
  <c r="T4404" i="4"/>
  <c r="S4404" i="4"/>
  <c r="Q4404" i="4"/>
  <c r="L4404" i="4"/>
  <c r="K4404" i="4"/>
  <c r="T4403" i="4"/>
  <c r="S4403" i="4"/>
  <c r="Q4403" i="4"/>
  <c r="L4403" i="4"/>
  <c r="K4403" i="4"/>
  <c r="T4402" i="4"/>
  <c r="S4402" i="4"/>
  <c r="Q4402" i="4"/>
  <c r="L4402" i="4"/>
  <c r="K4402" i="4"/>
  <c r="T4401" i="4"/>
  <c r="S4401" i="4"/>
  <c r="Q4401" i="4"/>
  <c r="L4401" i="4"/>
  <c r="K4401" i="4"/>
  <c r="T4400" i="4"/>
  <c r="S4400" i="4"/>
  <c r="Q4400" i="4"/>
  <c r="L4400" i="4"/>
  <c r="K4400" i="4"/>
  <c r="T4399" i="4"/>
  <c r="S4399" i="4"/>
  <c r="Q4399" i="4"/>
  <c r="L4399" i="4"/>
  <c r="K4399" i="4"/>
  <c r="T4398" i="4"/>
  <c r="S4398" i="4"/>
  <c r="Q4398" i="4"/>
  <c r="L4398" i="4"/>
  <c r="K4398" i="4"/>
  <c r="T4397" i="4"/>
  <c r="S4397" i="4"/>
  <c r="Q4397" i="4"/>
  <c r="L4397" i="4"/>
  <c r="K4397" i="4"/>
  <c r="T4396" i="4"/>
  <c r="S4396" i="4"/>
  <c r="Q4396" i="4"/>
  <c r="L4396" i="4"/>
  <c r="K4396" i="4"/>
  <c r="T4395" i="4"/>
  <c r="S4395" i="4"/>
  <c r="Q4395" i="4"/>
  <c r="L4395" i="4"/>
  <c r="K4395" i="4"/>
  <c r="T4394" i="4"/>
  <c r="S4394" i="4"/>
  <c r="Q4394" i="4"/>
  <c r="L4394" i="4"/>
  <c r="K4394" i="4"/>
  <c r="T4393" i="4"/>
  <c r="S4393" i="4"/>
  <c r="Q4393" i="4"/>
  <c r="L4393" i="4"/>
  <c r="K4393" i="4"/>
  <c r="T4392" i="4"/>
  <c r="S4392" i="4"/>
  <c r="Q4392" i="4"/>
  <c r="L4392" i="4"/>
  <c r="K4392" i="4"/>
  <c r="T4391" i="4"/>
  <c r="S4391" i="4"/>
  <c r="Q4391" i="4"/>
  <c r="L4391" i="4"/>
  <c r="K4391" i="4"/>
  <c r="T4390" i="4"/>
  <c r="S4390" i="4"/>
  <c r="Q4390" i="4"/>
  <c r="L4390" i="4"/>
  <c r="K4390" i="4"/>
  <c r="T4389" i="4"/>
  <c r="S4389" i="4"/>
  <c r="Q4389" i="4"/>
  <c r="L4389" i="4"/>
  <c r="K4389" i="4"/>
  <c r="T4388" i="4"/>
  <c r="S4388" i="4"/>
  <c r="Q4388" i="4"/>
  <c r="L4388" i="4"/>
  <c r="K4388" i="4"/>
  <c r="T4387" i="4"/>
  <c r="S4387" i="4"/>
  <c r="Q4387" i="4"/>
  <c r="L4387" i="4"/>
  <c r="K4387" i="4"/>
  <c r="T4386" i="4"/>
  <c r="S4386" i="4"/>
  <c r="Q4386" i="4"/>
  <c r="L4386" i="4"/>
  <c r="K4386" i="4"/>
  <c r="T4385" i="4"/>
  <c r="S4385" i="4"/>
  <c r="Q4385" i="4"/>
  <c r="L4385" i="4"/>
  <c r="K4385" i="4"/>
  <c r="T4384" i="4"/>
  <c r="S4384" i="4"/>
  <c r="Q4384" i="4"/>
  <c r="L4384" i="4"/>
  <c r="K4384" i="4"/>
  <c r="T4383" i="4"/>
  <c r="S4383" i="4"/>
  <c r="Q4383" i="4"/>
  <c r="L4383" i="4"/>
  <c r="K4383" i="4"/>
  <c r="T4382" i="4"/>
  <c r="S4382" i="4"/>
  <c r="Q4382" i="4"/>
  <c r="L4382" i="4"/>
  <c r="K4382" i="4"/>
  <c r="T4381" i="4"/>
  <c r="S4381" i="4"/>
  <c r="Q4381" i="4"/>
  <c r="L4381" i="4"/>
  <c r="K4381" i="4"/>
  <c r="T4380" i="4"/>
  <c r="S4380" i="4"/>
  <c r="Q4380" i="4"/>
  <c r="L4380" i="4"/>
  <c r="K4380" i="4"/>
  <c r="T4379" i="4"/>
  <c r="S4379" i="4"/>
  <c r="Q4379" i="4"/>
  <c r="L4379" i="4"/>
  <c r="K4379" i="4"/>
  <c r="T4378" i="4"/>
  <c r="S4378" i="4"/>
  <c r="Q4378" i="4"/>
  <c r="L4378" i="4"/>
  <c r="K4378" i="4"/>
  <c r="T4377" i="4"/>
  <c r="S4377" i="4"/>
  <c r="Q4377" i="4"/>
  <c r="L4377" i="4"/>
  <c r="K4377" i="4"/>
  <c r="T4376" i="4"/>
  <c r="S4376" i="4"/>
  <c r="Q4376" i="4"/>
  <c r="L4376" i="4"/>
  <c r="K4376" i="4"/>
  <c r="T4375" i="4"/>
  <c r="S4375" i="4"/>
  <c r="Q4375" i="4"/>
  <c r="L4375" i="4"/>
  <c r="K4375" i="4"/>
  <c r="T4374" i="4"/>
  <c r="S4374" i="4"/>
  <c r="Q4374" i="4"/>
  <c r="L4374" i="4"/>
  <c r="K4374" i="4"/>
  <c r="T4373" i="4"/>
  <c r="S4373" i="4"/>
  <c r="Q4373" i="4"/>
  <c r="L4373" i="4"/>
  <c r="K4373" i="4"/>
  <c r="T4372" i="4"/>
  <c r="S4372" i="4"/>
  <c r="Q4372" i="4"/>
  <c r="L4372" i="4"/>
  <c r="K4372" i="4"/>
  <c r="T4371" i="4"/>
  <c r="S4371" i="4"/>
  <c r="Q4371" i="4"/>
  <c r="L4371" i="4"/>
  <c r="K4371" i="4"/>
  <c r="T4370" i="4"/>
  <c r="S4370" i="4"/>
  <c r="Q4370" i="4"/>
  <c r="L4370" i="4"/>
  <c r="K4370" i="4"/>
  <c r="T4369" i="4"/>
  <c r="S4369" i="4"/>
  <c r="Q4369" i="4"/>
  <c r="L4369" i="4"/>
  <c r="K4369" i="4"/>
  <c r="T4368" i="4"/>
  <c r="S4368" i="4"/>
  <c r="Q4368" i="4"/>
  <c r="L4368" i="4"/>
  <c r="K4368" i="4"/>
  <c r="T4367" i="4"/>
  <c r="S4367" i="4"/>
  <c r="Q4367" i="4"/>
  <c r="L4367" i="4"/>
  <c r="K4367" i="4"/>
  <c r="T4366" i="4"/>
  <c r="S4366" i="4"/>
  <c r="Q4366" i="4"/>
  <c r="L4366" i="4"/>
  <c r="K4366" i="4"/>
  <c r="T4365" i="4"/>
  <c r="S4365" i="4"/>
  <c r="Q4365" i="4"/>
  <c r="L4365" i="4"/>
  <c r="K4365" i="4"/>
  <c r="T4364" i="4"/>
  <c r="S4364" i="4"/>
  <c r="Q4364" i="4"/>
  <c r="L4364" i="4"/>
  <c r="K4364" i="4"/>
  <c r="T4363" i="4"/>
  <c r="S4363" i="4"/>
  <c r="Q4363" i="4"/>
  <c r="L4363" i="4"/>
  <c r="K4363" i="4"/>
  <c r="T4362" i="4"/>
  <c r="S4362" i="4"/>
  <c r="Q4362" i="4"/>
  <c r="L4362" i="4"/>
  <c r="K4362" i="4"/>
  <c r="T4361" i="4"/>
  <c r="S4361" i="4"/>
  <c r="Q4361" i="4"/>
  <c r="L4361" i="4"/>
  <c r="K4361" i="4"/>
  <c r="T4360" i="4"/>
  <c r="S4360" i="4"/>
  <c r="Q4360" i="4"/>
  <c r="L4360" i="4"/>
  <c r="K4360" i="4"/>
  <c r="T4359" i="4"/>
  <c r="S4359" i="4"/>
  <c r="Q4359" i="4"/>
  <c r="L4359" i="4"/>
  <c r="K4359" i="4"/>
  <c r="T4358" i="4"/>
  <c r="S4358" i="4"/>
  <c r="Q4358" i="4"/>
  <c r="L4358" i="4"/>
  <c r="K4358" i="4"/>
  <c r="T4357" i="4"/>
  <c r="S4357" i="4"/>
  <c r="Q4357" i="4"/>
  <c r="L4357" i="4"/>
  <c r="K4357" i="4"/>
  <c r="T4356" i="4"/>
  <c r="S4356" i="4"/>
  <c r="Q4356" i="4"/>
  <c r="L4356" i="4"/>
  <c r="K4356" i="4"/>
  <c r="T4355" i="4"/>
  <c r="S4355" i="4"/>
  <c r="Q4355" i="4"/>
  <c r="L4355" i="4"/>
  <c r="K4355" i="4"/>
  <c r="T4354" i="4"/>
  <c r="S4354" i="4"/>
  <c r="Q4354" i="4"/>
  <c r="L4354" i="4"/>
  <c r="K4354" i="4"/>
  <c r="T4353" i="4"/>
  <c r="S4353" i="4"/>
  <c r="Q4353" i="4"/>
  <c r="L4353" i="4"/>
  <c r="K4353" i="4"/>
  <c r="T4352" i="4"/>
  <c r="S4352" i="4"/>
  <c r="Q4352" i="4"/>
  <c r="L4352" i="4"/>
  <c r="K4352" i="4"/>
  <c r="T4351" i="4"/>
  <c r="S4351" i="4"/>
  <c r="Q4351" i="4"/>
  <c r="L4351" i="4"/>
  <c r="K4351" i="4"/>
  <c r="T4350" i="4"/>
  <c r="S4350" i="4"/>
  <c r="Q4350" i="4"/>
  <c r="L4350" i="4"/>
  <c r="K4350" i="4"/>
  <c r="T4349" i="4"/>
  <c r="S4349" i="4"/>
  <c r="Q4349" i="4"/>
  <c r="L4349" i="4"/>
  <c r="K4349" i="4"/>
  <c r="T4348" i="4"/>
  <c r="S4348" i="4"/>
  <c r="Q4348" i="4"/>
  <c r="L4348" i="4"/>
  <c r="K4348" i="4"/>
  <c r="T4347" i="4"/>
  <c r="S4347" i="4"/>
  <c r="Q4347" i="4"/>
  <c r="L4347" i="4"/>
  <c r="K4347" i="4"/>
  <c r="T4346" i="4"/>
  <c r="S4346" i="4"/>
  <c r="Q4346" i="4"/>
  <c r="L4346" i="4"/>
  <c r="K4346" i="4"/>
  <c r="T4345" i="4"/>
  <c r="S4345" i="4"/>
  <c r="Q4345" i="4"/>
  <c r="L4345" i="4"/>
  <c r="K4345" i="4"/>
  <c r="T4344" i="4"/>
  <c r="S4344" i="4"/>
  <c r="Q4344" i="4"/>
  <c r="L4344" i="4"/>
  <c r="K4344" i="4"/>
  <c r="T4343" i="4"/>
  <c r="S4343" i="4"/>
  <c r="Q4343" i="4"/>
  <c r="L4343" i="4"/>
  <c r="K4343" i="4"/>
  <c r="T4342" i="4"/>
  <c r="S4342" i="4"/>
  <c r="Q4342" i="4"/>
  <c r="L4342" i="4"/>
  <c r="K4342" i="4"/>
  <c r="T4341" i="4"/>
  <c r="S4341" i="4"/>
  <c r="Q4341" i="4"/>
  <c r="L4341" i="4"/>
  <c r="K4341" i="4"/>
  <c r="T4340" i="4"/>
  <c r="S4340" i="4"/>
  <c r="Q4340" i="4"/>
  <c r="L4340" i="4"/>
  <c r="K4340" i="4"/>
  <c r="T4339" i="4"/>
  <c r="S4339" i="4"/>
  <c r="Q4339" i="4"/>
  <c r="L4339" i="4"/>
  <c r="K4339" i="4"/>
  <c r="T4338" i="4"/>
  <c r="S4338" i="4"/>
  <c r="Q4338" i="4"/>
  <c r="L4338" i="4"/>
  <c r="K4338" i="4"/>
  <c r="T4337" i="4"/>
  <c r="S4337" i="4"/>
  <c r="Q4337" i="4"/>
  <c r="L4337" i="4"/>
  <c r="K4337" i="4"/>
  <c r="T4336" i="4"/>
  <c r="S4336" i="4"/>
  <c r="Q4336" i="4"/>
  <c r="L4336" i="4"/>
  <c r="K4336" i="4"/>
  <c r="T4335" i="4"/>
  <c r="S4335" i="4"/>
  <c r="Q4335" i="4"/>
  <c r="L4335" i="4"/>
  <c r="K4335" i="4"/>
  <c r="T4334" i="4"/>
  <c r="S4334" i="4"/>
  <c r="Q4334" i="4"/>
  <c r="L4334" i="4"/>
  <c r="K4334" i="4"/>
  <c r="T4333" i="4"/>
  <c r="S4333" i="4"/>
  <c r="Q4333" i="4"/>
  <c r="L4333" i="4"/>
  <c r="K4333" i="4"/>
  <c r="T4332" i="4"/>
  <c r="S4332" i="4"/>
  <c r="Q4332" i="4"/>
  <c r="L4332" i="4"/>
  <c r="K4332" i="4"/>
  <c r="T4331" i="4"/>
  <c r="S4331" i="4"/>
  <c r="Q4331" i="4"/>
  <c r="L4331" i="4"/>
  <c r="K4331" i="4"/>
  <c r="T4330" i="4"/>
  <c r="S4330" i="4"/>
  <c r="Q4330" i="4"/>
  <c r="L4330" i="4"/>
  <c r="K4330" i="4"/>
  <c r="T4329" i="4"/>
  <c r="S4329" i="4"/>
  <c r="Q4329" i="4"/>
  <c r="L4329" i="4"/>
  <c r="K4329" i="4"/>
  <c r="T4328" i="4"/>
  <c r="S4328" i="4"/>
  <c r="Q4328" i="4"/>
  <c r="L4328" i="4"/>
  <c r="K4328" i="4"/>
  <c r="T4327" i="4"/>
  <c r="S4327" i="4"/>
  <c r="Q4327" i="4"/>
  <c r="L4327" i="4"/>
  <c r="K4327" i="4"/>
  <c r="T4326" i="4"/>
  <c r="S4326" i="4"/>
  <c r="Q4326" i="4"/>
  <c r="L4326" i="4"/>
  <c r="K4326" i="4"/>
  <c r="T4325" i="4"/>
  <c r="S4325" i="4"/>
  <c r="Q4325" i="4"/>
  <c r="L4325" i="4"/>
  <c r="K4325" i="4"/>
  <c r="T4324" i="4"/>
  <c r="S4324" i="4"/>
  <c r="Q4324" i="4"/>
  <c r="L4324" i="4"/>
  <c r="K4324" i="4"/>
  <c r="T4323" i="4"/>
  <c r="S4323" i="4"/>
  <c r="Q4323" i="4"/>
  <c r="L4323" i="4"/>
  <c r="K4323" i="4"/>
  <c r="T4322" i="4"/>
  <c r="S4322" i="4"/>
  <c r="Q4322" i="4"/>
  <c r="L4322" i="4"/>
  <c r="K4322" i="4"/>
  <c r="T4321" i="4"/>
  <c r="S4321" i="4"/>
  <c r="Q4321" i="4"/>
  <c r="L4321" i="4"/>
  <c r="K4321" i="4"/>
  <c r="T4320" i="4"/>
  <c r="S4320" i="4"/>
  <c r="Q4320" i="4"/>
  <c r="L4320" i="4"/>
  <c r="K4320" i="4"/>
  <c r="T4319" i="4"/>
  <c r="S4319" i="4"/>
  <c r="Q4319" i="4"/>
  <c r="L4319" i="4"/>
  <c r="K4319" i="4"/>
  <c r="T4318" i="4"/>
  <c r="S4318" i="4"/>
  <c r="Q4318" i="4"/>
  <c r="L4318" i="4"/>
  <c r="K4318" i="4"/>
  <c r="T4317" i="4"/>
  <c r="S4317" i="4"/>
  <c r="Q4317" i="4"/>
  <c r="L4317" i="4"/>
  <c r="K4317" i="4"/>
  <c r="T4316" i="4"/>
  <c r="S4316" i="4"/>
  <c r="Q4316" i="4"/>
  <c r="L4316" i="4"/>
  <c r="K4316" i="4"/>
  <c r="T4315" i="4"/>
  <c r="S4315" i="4"/>
  <c r="Q4315" i="4"/>
  <c r="L4315" i="4"/>
  <c r="K4315" i="4"/>
  <c r="T4314" i="4"/>
  <c r="S4314" i="4"/>
  <c r="Q4314" i="4"/>
  <c r="L4314" i="4"/>
  <c r="K4314" i="4"/>
  <c r="T4313" i="4"/>
  <c r="S4313" i="4"/>
  <c r="Q4313" i="4"/>
  <c r="L4313" i="4"/>
  <c r="K4313" i="4"/>
  <c r="T4312" i="4"/>
  <c r="S4312" i="4"/>
  <c r="Q4312" i="4"/>
  <c r="L4312" i="4"/>
  <c r="K4312" i="4"/>
  <c r="T4311" i="4"/>
  <c r="S4311" i="4"/>
  <c r="Q4311" i="4"/>
  <c r="L4311" i="4"/>
  <c r="K4311" i="4"/>
  <c r="T4310" i="4"/>
  <c r="S4310" i="4"/>
  <c r="Q4310" i="4"/>
  <c r="L4310" i="4"/>
  <c r="K4310" i="4"/>
  <c r="T4309" i="4"/>
  <c r="S4309" i="4"/>
  <c r="Q4309" i="4"/>
  <c r="L4309" i="4"/>
  <c r="K4309" i="4"/>
  <c r="T4308" i="4"/>
  <c r="S4308" i="4"/>
  <c r="Q4308" i="4"/>
  <c r="L4308" i="4"/>
  <c r="K4308" i="4"/>
  <c r="T4307" i="4"/>
  <c r="S4307" i="4"/>
  <c r="Q4307" i="4"/>
  <c r="L4307" i="4"/>
  <c r="K4307" i="4"/>
  <c r="T4306" i="4"/>
  <c r="S4306" i="4"/>
  <c r="Q4306" i="4"/>
  <c r="L4306" i="4"/>
  <c r="K4306" i="4"/>
  <c r="T4305" i="4"/>
  <c r="S4305" i="4"/>
  <c r="Q4305" i="4"/>
  <c r="L4305" i="4"/>
  <c r="K4305" i="4"/>
  <c r="T4304" i="4"/>
  <c r="S4304" i="4"/>
  <c r="Q4304" i="4"/>
  <c r="L4304" i="4"/>
  <c r="K4304" i="4"/>
  <c r="T4303" i="4"/>
  <c r="S4303" i="4"/>
  <c r="Q4303" i="4"/>
  <c r="L4303" i="4"/>
  <c r="K4303" i="4"/>
  <c r="T4302" i="4"/>
  <c r="S4302" i="4"/>
  <c r="Q4302" i="4"/>
  <c r="L4302" i="4"/>
  <c r="K4302" i="4"/>
  <c r="T4301" i="4"/>
  <c r="S4301" i="4"/>
  <c r="Q4301" i="4"/>
  <c r="L4301" i="4"/>
  <c r="K4301" i="4"/>
  <c r="T4300" i="4"/>
  <c r="S4300" i="4"/>
  <c r="Q4300" i="4"/>
  <c r="L4300" i="4"/>
  <c r="K4300" i="4"/>
  <c r="T4299" i="4"/>
  <c r="S4299" i="4"/>
  <c r="Q4299" i="4"/>
  <c r="L4299" i="4"/>
  <c r="K4299" i="4"/>
  <c r="T4298" i="4"/>
  <c r="S4298" i="4"/>
  <c r="Q4298" i="4"/>
  <c r="L4298" i="4"/>
  <c r="K4298" i="4"/>
  <c r="T4297" i="4"/>
  <c r="S4297" i="4"/>
  <c r="Q4297" i="4"/>
  <c r="L4297" i="4"/>
  <c r="K4297" i="4"/>
  <c r="T4296" i="4"/>
  <c r="S4296" i="4"/>
  <c r="Q4296" i="4"/>
  <c r="L4296" i="4"/>
  <c r="K4296" i="4"/>
  <c r="T4295" i="4"/>
  <c r="S4295" i="4"/>
  <c r="Q4295" i="4"/>
  <c r="L4295" i="4"/>
  <c r="K4295" i="4"/>
  <c r="T4294" i="4"/>
  <c r="S4294" i="4"/>
  <c r="Q4294" i="4"/>
  <c r="L4294" i="4"/>
  <c r="K4294" i="4"/>
  <c r="T4293" i="4"/>
  <c r="S4293" i="4"/>
  <c r="Q4293" i="4"/>
  <c r="L4293" i="4"/>
  <c r="K4293" i="4"/>
  <c r="T4292" i="4"/>
  <c r="S4292" i="4"/>
  <c r="Q4292" i="4"/>
  <c r="L4292" i="4"/>
  <c r="K4292" i="4"/>
  <c r="T4291" i="4"/>
  <c r="S4291" i="4"/>
  <c r="Q4291" i="4"/>
  <c r="L4291" i="4"/>
  <c r="K4291" i="4"/>
  <c r="T4290" i="4"/>
  <c r="S4290" i="4"/>
  <c r="Q4290" i="4"/>
  <c r="L4290" i="4"/>
  <c r="K4290" i="4"/>
  <c r="T4289" i="4"/>
  <c r="S4289" i="4"/>
  <c r="Q4289" i="4"/>
  <c r="L4289" i="4"/>
  <c r="K4289" i="4"/>
  <c r="T4288" i="4"/>
  <c r="S4288" i="4"/>
  <c r="Q4288" i="4"/>
  <c r="L4288" i="4"/>
  <c r="K4288" i="4"/>
  <c r="T4287" i="4"/>
  <c r="S4287" i="4"/>
  <c r="Q4287" i="4"/>
  <c r="L4287" i="4"/>
  <c r="K4287" i="4"/>
  <c r="T4286" i="4"/>
  <c r="S4286" i="4"/>
  <c r="Q4286" i="4"/>
  <c r="L4286" i="4"/>
  <c r="K4286" i="4"/>
  <c r="T4285" i="4"/>
  <c r="S4285" i="4"/>
  <c r="Q4285" i="4"/>
  <c r="L4285" i="4"/>
  <c r="K4285" i="4"/>
  <c r="T4284" i="4"/>
  <c r="S4284" i="4"/>
  <c r="Q4284" i="4"/>
  <c r="L4284" i="4"/>
  <c r="K4284" i="4"/>
  <c r="T4283" i="4"/>
  <c r="S4283" i="4"/>
  <c r="Q4283" i="4"/>
  <c r="L4283" i="4"/>
  <c r="K4283" i="4"/>
  <c r="T4282" i="4"/>
  <c r="S4282" i="4"/>
  <c r="Q4282" i="4"/>
  <c r="L4282" i="4"/>
  <c r="K4282" i="4"/>
  <c r="T4281" i="4"/>
  <c r="S4281" i="4"/>
  <c r="Q4281" i="4"/>
  <c r="L4281" i="4"/>
  <c r="K4281" i="4"/>
  <c r="T4280" i="4"/>
  <c r="S4280" i="4"/>
  <c r="Q4280" i="4"/>
  <c r="L4280" i="4"/>
  <c r="K4280" i="4"/>
  <c r="T4279" i="4"/>
  <c r="S4279" i="4"/>
  <c r="Q4279" i="4"/>
  <c r="L4279" i="4"/>
  <c r="K4279" i="4"/>
  <c r="T4278" i="4"/>
  <c r="S4278" i="4"/>
  <c r="Q4278" i="4"/>
  <c r="L4278" i="4"/>
  <c r="K4278" i="4"/>
  <c r="T4277" i="4"/>
  <c r="S4277" i="4"/>
  <c r="Q4277" i="4"/>
  <c r="L4277" i="4"/>
  <c r="K4277" i="4"/>
  <c r="T4276" i="4"/>
  <c r="S4276" i="4"/>
  <c r="Q4276" i="4"/>
  <c r="L4276" i="4"/>
  <c r="K4276" i="4"/>
  <c r="T4275" i="4"/>
  <c r="S4275" i="4"/>
  <c r="Q4275" i="4"/>
  <c r="L4275" i="4"/>
  <c r="K4275" i="4"/>
  <c r="T4274" i="4"/>
  <c r="S4274" i="4"/>
  <c r="Q4274" i="4"/>
  <c r="L4274" i="4"/>
  <c r="K4274" i="4"/>
  <c r="T4273" i="4"/>
  <c r="S4273" i="4"/>
  <c r="Q4273" i="4"/>
  <c r="L4273" i="4"/>
  <c r="K4273" i="4"/>
  <c r="T4272" i="4"/>
  <c r="S4272" i="4"/>
  <c r="Q4272" i="4"/>
  <c r="L4272" i="4"/>
  <c r="K4272" i="4"/>
  <c r="T4271" i="4"/>
  <c r="S4271" i="4"/>
  <c r="Q4271" i="4"/>
  <c r="L4271" i="4"/>
  <c r="K4271" i="4"/>
  <c r="T4270" i="4"/>
  <c r="S4270" i="4"/>
  <c r="Q4270" i="4"/>
  <c r="L4270" i="4"/>
  <c r="K4270" i="4"/>
  <c r="T4269" i="4"/>
  <c r="S4269" i="4"/>
  <c r="Q4269" i="4"/>
  <c r="L4269" i="4"/>
  <c r="K4269" i="4"/>
  <c r="T4268" i="4"/>
  <c r="S4268" i="4"/>
  <c r="Q4268" i="4"/>
  <c r="L4268" i="4"/>
  <c r="K4268" i="4"/>
  <c r="T4267" i="4"/>
  <c r="S4267" i="4"/>
  <c r="Q4267" i="4"/>
  <c r="L4267" i="4"/>
  <c r="K4267" i="4"/>
  <c r="T4266" i="4"/>
  <c r="S4266" i="4"/>
  <c r="Q4266" i="4"/>
  <c r="L4266" i="4"/>
  <c r="K4266" i="4"/>
  <c r="T4265" i="4"/>
  <c r="S4265" i="4"/>
  <c r="Q4265" i="4"/>
  <c r="L4265" i="4"/>
  <c r="K4265" i="4"/>
  <c r="T4264" i="4"/>
  <c r="S4264" i="4"/>
  <c r="Q4264" i="4"/>
  <c r="L4264" i="4"/>
  <c r="K4264" i="4"/>
  <c r="T4263" i="4"/>
  <c r="S4263" i="4"/>
  <c r="Q4263" i="4"/>
  <c r="L4263" i="4"/>
  <c r="K4263" i="4"/>
  <c r="T4262" i="4"/>
  <c r="S4262" i="4"/>
  <c r="Q4262" i="4"/>
  <c r="L4262" i="4"/>
  <c r="K4262" i="4"/>
  <c r="T4261" i="4"/>
  <c r="S4261" i="4"/>
  <c r="Q4261" i="4"/>
  <c r="L4261" i="4"/>
  <c r="K4261" i="4"/>
  <c r="T4260" i="4"/>
  <c r="S4260" i="4"/>
  <c r="Q4260" i="4"/>
  <c r="L4260" i="4"/>
  <c r="K4260" i="4"/>
  <c r="T4259" i="4"/>
  <c r="S4259" i="4"/>
  <c r="Q4259" i="4"/>
  <c r="L4259" i="4"/>
  <c r="K4259" i="4"/>
  <c r="T4258" i="4"/>
  <c r="S4258" i="4"/>
  <c r="Q4258" i="4"/>
  <c r="L4258" i="4"/>
  <c r="K4258" i="4"/>
  <c r="T4257" i="4"/>
  <c r="S4257" i="4"/>
  <c r="Q4257" i="4"/>
  <c r="L4257" i="4"/>
  <c r="K4257" i="4"/>
  <c r="T4256" i="4"/>
  <c r="S4256" i="4"/>
  <c r="Q4256" i="4"/>
  <c r="L4256" i="4"/>
  <c r="K4256" i="4"/>
  <c r="T4255" i="4"/>
  <c r="S4255" i="4"/>
  <c r="Q4255" i="4"/>
  <c r="L4255" i="4"/>
  <c r="K4255" i="4"/>
  <c r="T4254" i="4"/>
  <c r="S4254" i="4"/>
  <c r="Q4254" i="4"/>
  <c r="L4254" i="4"/>
  <c r="K4254" i="4"/>
  <c r="T4253" i="4"/>
  <c r="S4253" i="4"/>
  <c r="Q4253" i="4"/>
  <c r="L4253" i="4"/>
  <c r="K4253" i="4"/>
  <c r="T4252" i="4"/>
  <c r="S4252" i="4"/>
  <c r="Q4252" i="4"/>
  <c r="L4252" i="4"/>
  <c r="K4252" i="4"/>
  <c r="T4251" i="4"/>
  <c r="S4251" i="4"/>
  <c r="Q4251" i="4"/>
  <c r="L4251" i="4"/>
  <c r="K4251" i="4"/>
  <c r="T4250" i="4"/>
  <c r="S4250" i="4"/>
  <c r="Q4250" i="4"/>
  <c r="L4250" i="4"/>
  <c r="K4250" i="4"/>
  <c r="T4249" i="4"/>
  <c r="S4249" i="4"/>
  <c r="Q4249" i="4"/>
  <c r="L4249" i="4"/>
  <c r="K4249" i="4"/>
  <c r="T4248" i="4"/>
  <c r="S4248" i="4"/>
  <c r="Q4248" i="4"/>
  <c r="L4248" i="4"/>
  <c r="K4248" i="4"/>
  <c r="T4247" i="4"/>
  <c r="S4247" i="4"/>
  <c r="Q4247" i="4"/>
  <c r="L4247" i="4"/>
  <c r="K4247" i="4"/>
  <c r="T4246" i="4"/>
  <c r="S4246" i="4"/>
  <c r="Q4246" i="4"/>
  <c r="L4246" i="4"/>
  <c r="K4246" i="4"/>
  <c r="T4245" i="4"/>
  <c r="S4245" i="4"/>
  <c r="Q4245" i="4"/>
  <c r="L4245" i="4"/>
  <c r="K4245" i="4"/>
  <c r="T4244" i="4"/>
  <c r="S4244" i="4"/>
  <c r="Q4244" i="4"/>
  <c r="L4244" i="4"/>
  <c r="K4244" i="4"/>
  <c r="T4243" i="4"/>
  <c r="S4243" i="4"/>
  <c r="Q4243" i="4"/>
  <c r="L4243" i="4"/>
  <c r="K4243" i="4"/>
  <c r="T4242" i="4"/>
  <c r="S4242" i="4"/>
  <c r="Q4242" i="4"/>
  <c r="L4242" i="4"/>
  <c r="K4242" i="4"/>
  <c r="T4241" i="4"/>
  <c r="S4241" i="4"/>
  <c r="Q4241" i="4"/>
  <c r="L4241" i="4"/>
  <c r="K4241" i="4"/>
  <c r="T4240" i="4"/>
  <c r="S4240" i="4"/>
  <c r="Q4240" i="4"/>
  <c r="L4240" i="4"/>
  <c r="K4240" i="4"/>
  <c r="T4239" i="4"/>
  <c r="S4239" i="4"/>
  <c r="Q4239" i="4"/>
  <c r="L4239" i="4"/>
  <c r="K4239" i="4"/>
  <c r="T4238" i="4"/>
  <c r="S4238" i="4"/>
  <c r="Q4238" i="4"/>
  <c r="L4238" i="4"/>
  <c r="K4238" i="4"/>
  <c r="T4237" i="4"/>
  <c r="S4237" i="4"/>
  <c r="Q4237" i="4"/>
  <c r="L4237" i="4"/>
  <c r="K4237" i="4"/>
  <c r="T4236" i="4"/>
  <c r="S4236" i="4"/>
  <c r="Q4236" i="4"/>
  <c r="L4236" i="4"/>
  <c r="K4236" i="4"/>
  <c r="T4235" i="4"/>
  <c r="S4235" i="4"/>
  <c r="Q4235" i="4"/>
  <c r="L4235" i="4"/>
  <c r="K4235" i="4"/>
  <c r="T4234" i="4"/>
  <c r="S4234" i="4"/>
  <c r="Q4234" i="4"/>
  <c r="L4234" i="4"/>
  <c r="K4234" i="4"/>
  <c r="T4233" i="4"/>
  <c r="S4233" i="4"/>
  <c r="Q4233" i="4"/>
  <c r="L4233" i="4"/>
  <c r="K4233" i="4"/>
  <c r="T4232" i="4"/>
  <c r="S4232" i="4"/>
  <c r="Q4232" i="4"/>
  <c r="L4232" i="4"/>
  <c r="K4232" i="4"/>
  <c r="T4231" i="4"/>
  <c r="S4231" i="4"/>
  <c r="Q4231" i="4"/>
  <c r="L4231" i="4"/>
  <c r="K4231" i="4"/>
  <c r="T4230" i="4"/>
  <c r="S4230" i="4"/>
  <c r="Q4230" i="4"/>
  <c r="L4230" i="4"/>
  <c r="K4230" i="4"/>
  <c r="T4229" i="4"/>
  <c r="S4229" i="4"/>
  <c r="Q4229" i="4"/>
  <c r="L4229" i="4"/>
  <c r="K4229" i="4"/>
  <c r="T4228" i="4"/>
  <c r="S4228" i="4"/>
  <c r="Q4228" i="4"/>
  <c r="L4228" i="4"/>
  <c r="K4228" i="4"/>
  <c r="T4227" i="4"/>
  <c r="S4227" i="4"/>
  <c r="Q4227" i="4"/>
  <c r="L4227" i="4"/>
  <c r="K4227" i="4"/>
  <c r="T4226" i="4"/>
  <c r="S4226" i="4"/>
  <c r="Q4226" i="4"/>
  <c r="L4226" i="4"/>
  <c r="K4226" i="4"/>
  <c r="T4225" i="4"/>
  <c r="S4225" i="4"/>
  <c r="Q4225" i="4"/>
  <c r="L4225" i="4"/>
  <c r="K4225" i="4"/>
  <c r="T4224" i="4"/>
  <c r="S4224" i="4"/>
  <c r="Q4224" i="4"/>
  <c r="L4224" i="4"/>
  <c r="K4224" i="4"/>
  <c r="T4223" i="4"/>
  <c r="S4223" i="4"/>
  <c r="Q4223" i="4"/>
  <c r="L4223" i="4"/>
  <c r="K4223" i="4"/>
  <c r="T4222" i="4"/>
  <c r="S4222" i="4"/>
  <c r="Q4222" i="4"/>
  <c r="L4222" i="4"/>
  <c r="K4222" i="4"/>
  <c r="T4221" i="4"/>
  <c r="S4221" i="4"/>
  <c r="Q4221" i="4"/>
  <c r="L4221" i="4"/>
  <c r="K4221" i="4"/>
  <c r="T4220" i="4"/>
  <c r="S4220" i="4"/>
  <c r="Q4220" i="4"/>
  <c r="L4220" i="4"/>
  <c r="K4220" i="4"/>
  <c r="T4219" i="4"/>
  <c r="S4219" i="4"/>
  <c r="Q4219" i="4"/>
  <c r="L4219" i="4"/>
  <c r="K4219" i="4"/>
  <c r="T4218" i="4"/>
  <c r="S4218" i="4"/>
  <c r="Q4218" i="4"/>
  <c r="L4218" i="4"/>
  <c r="K4218" i="4"/>
  <c r="T4217" i="4"/>
  <c r="S4217" i="4"/>
  <c r="Q4217" i="4"/>
  <c r="L4217" i="4"/>
  <c r="K4217" i="4"/>
  <c r="T4216" i="4"/>
  <c r="S4216" i="4"/>
  <c r="Q4216" i="4"/>
  <c r="L4216" i="4"/>
  <c r="K4216" i="4"/>
  <c r="T4215" i="4"/>
  <c r="S4215" i="4"/>
  <c r="Q4215" i="4"/>
  <c r="L4215" i="4"/>
  <c r="K4215" i="4"/>
  <c r="T4214" i="4"/>
  <c r="S4214" i="4"/>
  <c r="Q4214" i="4"/>
  <c r="L4214" i="4"/>
  <c r="K4214" i="4"/>
  <c r="T4213" i="4"/>
  <c r="S4213" i="4"/>
  <c r="Q4213" i="4"/>
  <c r="L4213" i="4"/>
  <c r="K4213" i="4"/>
  <c r="T4212" i="4"/>
  <c r="S4212" i="4"/>
  <c r="Q4212" i="4"/>
  <c r="L4212" i="4"/>
  <c r="K4212" i="4"/>
  <c r="T4211" i="4"/>
  <c r="S4211" i="4"/>
  <c r="Q4211" i="4"/>
  <c r="L4211" i="4"/>
  <c r="K4211" i="4"/>
  <c r="T4210" i="4"/>
  <c r="S4210" i="4"/>
  <c r="Q4210" i="4"/>
  <c r="L4210" i="4"/>
  <c r="K4210" i="4"/>
  <c r="T4209" i="4"/>
  <c r="S4209" i="4"/>
  <c r="Q4209" i="4"/>
  <c r="L4209" i="4"/>
  <c r="K4209" i="4"/>
  <c r="T4208" i="4"/>
  <c r="S4208" i="4"/>
  <c r="Q4208" i="4"/>
  <c r="L4208" i="4"/>
  <c r="K4208" i="4"/>
  <c r="T4207" i="4"/>
  <c r="S4207" i="4"/>
  <c r="Q4207" i="4"/>
  <c r="L4207" i="4"/>
  <c r="K4207" i="4"/>
  <c r="T4206" i="4"/>
  <c r="S4206" i="4"/>
  <c r="Q4206" i="4"/>
  <c r="L4206" i="4"/>
  <c r="K4206" i="4"/>
  <c r="T4205" i="4"/>
  <c r="S4205" i="4"/>
  <c r="Q4205" i="4"/>
  <c r="L4205" i="4"/>
  <c r="K4205" i="4"/>
  <c r="T4204" i="4"/>
  <c r="S4204" i="4"/>
  <c r="Q4204" i="4"/>
  <c r="L4204" i="4"/>
  <c r="K4204" i="4"/>
  <c r="T4203" i="4"/>
  <c r="S4203" i="4"/>
  <c r="Q4203" i="4"/>
  <c r="L4203" i="4"/>
  <c r="K4203" i="4"/>
  <c r="T4202" i="4"/>
  <c r="S4202" i="4"/>
  <c r="Q4202" i="4"/>
  <c r="L4202" i="4"/>
  <c r="K4202" i="4"/>
  <c r="T4201" i="4"/>
  <c r="S4201" i="4"/>
  <c r="Q4201" i="4"/>
  <c r="L4201" i="4"/>
  <c r="K4201" i="4"/>
  <c r="T4200" i="4"/>
  <c r="S4200" i="4"/>
  <c r="Q4200" i="4"/>
  <c r="L4200" i="4"/>
  <c r="K4200" i="4"/>
  <c r="T4199" i="4"/>
  <c r="S4199" i="4"/>
  <c r="Q4199" i="4"/>
  <c r="L4199" i="4"/>
  <c r="K4199" i="4"/>
  <c r="T4198" i="4"/>
  <c r="S4198" i="4"/>
  <c r="Q4198" i="4"/>
  <c r="L4198" i="4"/>
  <c r="K4198" i="4"/>
  <c r="T4197" i="4"/>
  <c r="S4197" i="4"/>
  <c r="Q4197" i="4"/>
  <c r="L4197" i="4"/>
  <c r="K4197" i="4"/>
  <c r="T4196" i="4"/>
  <c r="S4196" i="4"/>
  <c r="Q4196" i="4"/>
  <c r="L4196" i="4"/>
  <c r="K4196" i="4"/>
  <c r="T4195" i="4"/>
  <c r="S4195" i="4"/>
  <c r="Q4195" i="4"/>
  <c r="L4195" i="4"/>
  <c r="K4195" i="4"/>
  <c r="T4194" i="4"/>
  <c r="S4194" i="4"/>
  <c r="Q4194" i="4"/>
  <c r="L4194" i="4"/>
  <c r="K4194" i="4"/>
  <c r="T4193" i="4"/>
  <c r="S4193" i="4"/>
  <c r="Q4193" i="4"/>
  <c r="L4193" i="4"/>
  <c r="K4193" i="4"/>
  <c r="T4192" i="4"/>
  <c r="S4192" i="4"/>
  <c r="Q4192" i="4"/>
  <c r="L4192" i="4"/>
  <c r="K4192" i="4"/>
  <c r="T4191" i="4"/>
  <c r="S4191" i="4"/>
  <c r="Q4191" i="4"/>
  <c r="L4191" i="4"/>
  <c r="K4191" i="4"/>
  <c r="T4190" i="4"/>
  <c r="S4190" i="4"/>
  <c r="Q4190" i="4"/>
  <c r="L4190" i="4"/>
  <c r="K4190" i="4"/>
  <c r="T4189" i="4"/>
  <c r="S4189" i="4"/>
  <c r="Q4189" i="4"/>
  <c r="L4189" i="4"/>
  <c r="K4189" i="4"/>
  <c r="T4188" i="4"/>
  <c r="S4188" i="4"/>
  <c r="Q4188" i="4"/>
  <c r="L4188" i="4"/>
  <c r="K4188" i="4"/>
  <c r="T4187" i="4"/>
  <c r="S4187" i="4"/>
  <c r="Q4187" i="4"/>
  <c r="L4187" i="4"/>
  <c r="K4187" i="4"/>
  <c r="T4186" i="4"/>
  <c r="S4186" i="4"/>
  <c r="Q4186" i="4"/>
  <c r="L4186" i="4"/>
  <c r="K4186" i="4"/>
  <c r="T4185" i="4"/>
  <c r="S4185" i="4"/>
  <c r="Q4185" i="4"/>
  <c r="L4185" i="4"/>
  <c r="K4185" i="4"/>
  <c r="T4184" i="4"/>
  <c r="S4184" i="4"/>
  <c r="Q4184" i="4"/>
  <c r="L4184" i="4"/>
  <c r="K4184" i="4"/>
  <c r="T4183" i="4"/>
  <c r="S4183" i="4"/>
  <c r="Q4183" i="4"/>
  <c r="L4183" i="4"/>
  <c r="K4183" i="4"/>
  <c r="T4182" i="4"/>
  <c r="S4182" i="4"/>
  <c r="Q4182" i="4"/>
  <c r="L4182" i="4"/>
  <c r="K4182" i="4"/>
  <c r="T4181" i="4"/>
  <c r="S4181" i="4"/>
  <c r="Q4181" i="4"/>
  <c r="L4181" i="4"/>
  <c r="K4181" i="4"/>
  <c r="T4180" i="4"/>
  <c r="S4180" i="4"/>
  <c r="Q4180" i="4"/>
  <c r="L4180" i="4"/>
  <c r="K4180" i="4"/>
  <c r="T4179" i="4"/>
  <c r="S4179" i="4"/>
  <c r="Q4179" i="4"/>
  <c r="L4179" i="4"/>
  <c r="K4179" i="4"/>
  <c r="T4178" i="4"/>
  <c r="S4178" i="4"/>
  <c r="Q4178" i="4"/>
  <c r="L4178" i="4"/>
  <c r="K4178" i="4"/>
  <c r="T4177" i="4"/>
  <c r="S4177" i="4"/>
  <c r="Q4177" i="4"/>
  <c r="L4177" i="4"/>
  <c r="K4177" i="4"/>
  <c r="T4176" i="4"/>
  <c r="S4176" i="4"/>
  <c r="Q4176" i="4"/>
  <c r="L4176" i="4"/>
  <c r="K4176" i="4"/>
  <c r="T4175" i="4"/>
  <c r="S4175" i="4"/>
  <c r="Q4175" i="4"/>
  <c r="L4175" i="4"/>
  <c r="K4175" i="4"/>
  <c r="T4174" i="4"/>
  <c r="S4174" i="4"/>
  <c r="Q4174" i="4"/>
  <c r="L4174" i="4"/>
  <c r="K4174" i="4"/>
  <c r="T4173" i="4"/>
  <c r="S4173" i="4"/>
  <c r="Q4173" i="4"/>
  <c r="L4173" i="4"/>
  <c r="K4173" i="4"/>
  <c r="T4172" i="4"/>
  <c r="S4172" i="4"/>
  <c r="Q4172" i="4"/>
  <c r="L4172" i="4"/>
  <c r="K4172" i="4"/>
  <c r="T4171" i="4"/>
  <c r="S4171" i="4"/>
  <c r="Q4171" i="4"/>
  <c r="L4171" i="4"/>
  <c r="K4171" i="4"/>
  <c r="T4170" i="4"/>
  <c r="S4170" i="4"/>
  <c r="Q4170" i="4"/>
  <c r="L4170" i="4"/>
  <c r="K4170" i="4"/>
  <c r="T4169" i="4"/>
  <c r="S4169" i="4"/>
  <c r="Q4169" i="4"/>
  <c r="L4169" i="4"/>
  <c r="K4169" i="4"/>
  <c r="T4168" i="4"/>
  <c r="S4168" i="4"/>
  <c r="Q4168" i="4"/>
  <c r="L4168" i="4"/>
  <c r="K4168" i="4"/>
  <c r="T4167" i="4"/>
  <c r="S4167" i="4"/>
  <c r="Q4167" i="4"/>
  <c r="L4167" i="4"/>
  <c r="K4167" i="4"/>
  <c r="T4166" i="4"/>
  <c r="S4166" i="4"/>
  <c r="Q4166" i="4"/>
  <c r="L4166" i="4"/>
  <c r="K4166" i="4"/>
  <c r="T4165" i="4"/>
  <c r="S4165" i="4"/>
  <c r="Q4165" i="4"/>
  <c r="L4165" i="4"/>
  <c r="K4165" i="4"/>
  <c r="T4164" i="4"/>
  <c r="S4164" i="4"/>
  <c r="Q4164" i="4"/>
  <c r="L4164" i="4"/>
  <c r="K4164" i="4"/>
  <c r="T4163" i="4"/>
  <c r="S4163" i="4"/>
  <c r="Q4163" i="4"/>
  <c r="L4163" i="4"/>
  <c r="K4163" i="4"/>
  <c r="T4162" i="4"/>
  <c r="S4162" i="4"/>
  <c r="Q4162" i="4"/>
  <c r="L4162" i="4"/>
  <c r="K4162" i="4"/>
  <c r="T4161" i="4"/>
  <c r="S4161" i="4"/>
  <c r="Q4161" i="4"/>
  <c r="L4161" i="4"/>
  <c r="K4161" i="4"/>
  <c r="T4160" i="4"/>
  <c r="S4160" i="4"/>
  <c r="Q4160" i="4"/>
  <c r="L4160" i="4"/>
  <c r="K4160" i="4"/>
  <c r="T4159" i="4"/>
  <c r="S4159" i="4"/>
  <c r="Q4159" i="4"/>
  <c r="L4159" i="4"/>
  <c r="K4159" i="4"/>
  <c r="T4158" i="4"/>
  <c r="S4158" i="4"/>
  <c r="Q4158" i="4"/>
  <c r="L4158" i="4"/>
  <c r="K4158" i="4"/>
  <c r="T4157" i="4"/>
  <c r="S4157" i="4"/>
  <c r="Q4157" i="4"/>
  <c r="L4157" i="4"/>
  <c r="K4157" i="4"/>
  <c r="T4156" i="4"/>
  <c r="S4156" i="4"/>
  <c r="Q4156" i="4"/>
  <c r="L4156" i="4"/>
  <c r="K4156" i="4"/>
  <c r="T4155" i="4"/>
  <c r="S4155" i="4"/>
  <c r="Q4155" i="4"/>
  <c r="L4155" i="4"/>
  <c r="K4155" i="4"/>
  <c r="T4154" i="4"/>
  <c r="S4154" i="4"/>
  <c r="Q4154" i="4"/>
  <c r="L4154" i="4"/>
  <c r="K4154" i="4"/>
  <c r="T4153" i="4"/>
  <c r="S4153" i="4"/>
  <c r="Q4153" i="4"/>
  <c r="L4153" i="4"/>
  <c r="K4153" i="4"/>
  <c r="T4152" i="4"/>
  <c r="S4152" i="4"/>
  <c r="Q4152" i="4"/>
  <c r="L4152" i="4"/>
  <c r="K4152" i="4"/>
  <c r="T4151" i="4"/>
  <c r="S4151" i="4"/>
  <c r="Q4151" i="4"/>
  <c r="L4151" i="4"/>
  <c r="K4151" i="4"/>
  <c r="T4150" i="4"/>
  <c r="S4150" i="4"/>
  <c r="Q4150" i="4"/>
  <c r="L4150" i="4"/>
  <c r="K4150" i="4"/>
  <c r="T4149" i="4"/>
  <c r="S4149" i="4"/>
  <c r="Q4149" i="4"/>
  <c r="L4149" i="4"/>
  <c r="K4149" i="4"/>
  <c r="T4148" i="4"/>
  <c r="S4148" i="4"/>
  <c r="Q4148" i="4"/>
  <c r="L4148" i="4"/>
  <c r="K4148" i="4"/>
  <c r="T4147" i="4"/>
  <c r="S4147" i="4"/>
  <c r="Q4147" i="4"/>
  <c r="L4147" i="4"/>
  <c r="K4147" i="4"/>
  <c r="T4146" i="4"/>
  <c r="S4146" i="4"/>
  <c r="Q4146" i="4"/>
  <c r="L4146" i="4"/>
  <c r="K4146" i="4"/>
  <c r="T4145" i="4"/>
  <c r="S4145" i="4"/>
  <c r="Q4145" i="4"/>
  <c r="L4145" i="4"/>
  <c r="K4145" i="4"/>
  <c r="T4144" i="4"/>
  <c r="S4144" i="4"/>
  <c r="Q4144" i="4"/>
  <c r="L4144" i="4"/>
  <c r="K4144" i="4"/>
  <c r="T4143" i="4"/>
  <c r="S4143" i="4"/>
  <c r="Q4143" i="4"/>
  <c r="L4143" i="4"/>
  <c r="K4143" i="4"/>
  <c r="T4142" i="4"/>
  <c r="S4142" i="4"/>
  <c r="Q4142" i="4"/>
  <c r="L4142" i="4"/>
  <c r="K4142" i="4"/>
  <c r="T4141" i="4"/>
  <c r="S4141" i="4"/>
  <c r="Q4141" i="4"/>
  <c r="L4141" i="4"/>
  <c r="K4141" i="4"/>
  <c r="T4140" i="4"/>
  <c r="S4140" i="4"/>
  <c r="Q4140" i="4"/>
  <c r="L4140" i="4"/>
  <c r="K4140" i="4"/>
  <c r="T4139" i="4"/>
  <c r="S4139" i="4"/>
  <c r="Q4139" i="4"/>
  <c r="L4139" i="4"/>
  <c r="K4139" i="4"/>
  <c r="T4138" i="4"/>
  <c r="S4138" i="4"/>
  <c r="Q4138" i="4"/>
  <c r="L4138" i="4"/>
  <c r="K4138" i="4"/>
  <c r="T4137" i="4"/>
  <c r="S4137" i="4"/>
  <c r="Q4137" i="4"/>
  <c r="L4137" i="4"/>
  <c r="K4137" i="4"/>
  <c r="T4136" i="4"/>
  <c r="S4136" i="4"/>
  <c r="Q4136" i="4"/>
  <c r="L4136" i="4"/>
  <c r="K4136" i="4"/>
  <c r="T4135" i="4"/>
  <c r="S4135" i="4"/>
  <c r="Q4135" i="4"/>
  <c r="L4135" i="4"/>
  <c r="K4135" i="4"/>
  <c r="T4134" i="4"/>
  <c r="S4134" i="4"/>
  <c r="Q4134" i="4"/>
  <c r="L4134" i="4"/>
  <c r="K4134" i="4"/>
  <c r="T4133" i="4"/>
  <c r="S4133" i="4"/>
  <c r="Q4133" i="4"/>
  <c r="L4133" i="4"/>
  <c r="K4133" i="4"/>
  <c r="T4132" i="4"/>
  <c r="S4132" i="4"/>
  <c r="Q4132" i="4"/>
  <c r="L4132" i="4"/>
  <c r="K4132" i="4"/>
  <c r="T4131" i="4"/>
  <c r="S4131" i="4"/>
  <c r="Q4131" i="4"/>
  <c r="L4131" i="4"/>
  <c r="K4131" i="4"/>
  <c r="T4130" i="4"/>
  <c r="S4130" i="4"/>
  <c r="Q4130" i="4"/>
  <c r="L4130" i="4"/>
  <c r="K4130" i="4"/>
  <c r="T4129" i="4"/>
  <c r="S4129" i="4"/>
  <c r="Q4129" i="4"/>
  <c r="L4129" i="4"/>
  <c r="K4129" i="4"/>
  <c r="T4128" i="4"/>
  <c r="S4128" i="4"/>
  <c r="Q4128" i="4"/>
  <c r="L4128" i="4"/>
  <c r="K4128" i="4"/>
  <c r="T4127" i="4"/>
  <c r="S4127" i="4"/>
  <c r="Q4127" i="4"/>
  <c r="L4127" i="4"/>
  <c r="K4127" i="4"/>
  <c r="T4126" i="4"/>
  <c r="S4126" i="4"/>
  <c r="Q4126" i="4"/>
  <c r="L4126" i="4"/>
  <c r="K4126" i="4"/>
  <c r="T4125" i="4"/>
  <c r="S4125" i="4"/>
  <c r="Q4125" i="4"/>
  <c r="L4125" i="4"/>
  <c r="K4125" i="4"/>
  <c r="T4124" i="4"/>
  <c r="S4124" i="4"/>
  <c r="Q4124" i="4"/>
  <c r="L4124" i="4"/>
  <c r="K4124" i="4"/>
  <c r="T4123" i="4"/>
  <c r="S4123" i="4"/>
  <c r="Q4123" i="4"/>
  <c r="L4123" i="4"/>
  <c r="K4123" i="4"/>
  <c r="T4122" i="4"/>
  <c r="S4122" i="4"/>
  <c r="Q4122" i="4"/>
  <c r="L4122" i="4"/>
  <c r="K4122" i="4"/>
  <c r="T4121" i="4"/>
  <c r="S4121" i="4"/>
  <c r="Q4121" i="4"/>
  <c r="L4121" i="4"/>
  <c r="K4121" i="4"/>
  <c r="T4120" i="4"/>
  <c r="S4120" i="4"/>
  <c r="Q4120" i="4"/>
  <c r="L4120" i="4"/>
  <c r="K4120" i="4"/>
  <c r="T4119" i="4"/>
  <c r="S4119" i="4"/>
  <c r="Q4119" i="4"/>
  <c r="L4119" i="4"/>
  <c r="K4119" i="4"/>
  <c r="T4118" i="4"/>
  <c r="S4118" i="4"/>
  <c r="Q4118" i="4"/>
  <c r="L4118" i="4"/>
  <c r="K4118" i="4"/>
  <c r="T4117" i="4"/>
  <c r="S4117" i="4"/>
  <c r="Q4117" i="4"/>
  <c r="L4117" i="4"/>
  <c r="K4117" i="4"/>
  <c r="T4116" i="4"/>
  <c r="S4116" i="4"/>
  <c r="Q4116" i="4"/>
  <c r="L4116" i="4"/>
  <c r="K4116" i="4"/>
  <c r="T4115" i="4"/>
  <c r="S4115" i="4"/>
  <c r="Q4115" i="4"/>
  <c r="L4115" i="4"/>
  <c r="K4115" i="4"/>
  <c r="T4114" i="4"/>
  <c r="S4114" i="4"/>
  <c r="Q4114" i="4"/>
  <c r="L4114" i="4"/>
  <c r="K4114" i="4"/>
  <c r="T4113" i="4"/>
  <c r="S4113" i="4"/>
  <c r="Q4113" i="4"/>
  <c r="L4113" i="4"/>
  <c r="K4113" i="4"/>
  <c r="T4112" i="4"/>
  <c r="S4112" i="4"/>
  <c r="Q4112" i="4"/>
  <c r="L4112" i="4"/>
  <c r="K4112" i="4"/>
  <c r="T4111" i="4"/>
  <c r="S4111" i="4"/>
  <c r="Q4111" i="4"/>
  <c r="L4111" i="4"/>
  <c r="K4111" i="4"/>
  <c r="T4110" i="4"/>
  <c r="S4110" i="4"/>
  <c r="Q4110" i="4"/>
  <c r="L4110" i="4"/>
  <c r="K4110" i="4"/>
  <c r="T4109" i="4"/>
  <c r="S4109" i="4"/>
  <c r="Q4109" i="4"/>
  <c r="L4109" i="4"/>
  <c r="K4109" i="4"/>
  <c r="T4108" i="4"/>
  <c r="S4108" i="4"/>
  <c r="Q4108" i="4"/>
  <c r="L4108" i="4"/>
  <c r="K4108" i="4"/>
  <c r="T4107" i="4"/>
  <c r="S4107" i="4"/>
  <c r="Q4107" i="4"/>
  <c r="L4107" i="4"/>
  <c r="K4107" i="4"/>
  <c r="T4106" i="4"/>
  <c r="S4106" i="4"/>
  <c r="Q4106" i="4"/>
  <c r="L4106" i="4"/>
  <c r="K4106" i="4"/>
  <c r="T4105" i="4"/>
  <c r="S4105" i="4"/>
  <c r="Q4105" i="4"/>
  <c r="L4105" i="4"/>
  <c r="K4105" i="4"/>
  <c r="T4104" i="4"/>
  <c r="S4104" i="4"/>
  <c r="Q4104" i="4"/>
  <c r="L4104" i="4"/>
  <c r="K4104" i="4"/>
  <c r="T4103" i="4"/>
  <c r="S4103" i="4"/>
  <c r="Q4103" i="4"/>
  <c r="L4103" i="4"/>
  <c r="K4103" i="4"/>
  <c r="T4102" i="4"/>
  <c r="S4102" i="4"/>
  <c r="Q4102" i="4"/>
  <c r="L4102" i="4"/>
  <c r="K4102" i="4"/>
  <c r="T4101" i="4"/>
  <c r="S4101" i="4"/>
  <c r="Q4101" i="4"/>
  <c r="L4101" i="4"/>
  <c r="K4101" i="4"/>
  <c r="T4100" i="4"/>
  <c r="S4100" i="4"/>
  <c r="Q4100" i="4"/>
  <c r="L4100" i="4"/>
  <c r="K4100" i="4"/>
  <c r="T4099" i="4"/>
  <c r="S4099" i="4"/>
  <c r="Q4099" i="4"/>
  <c r="L4099" i="4"/>
  <c r="K4099" i="4"/>
  <c r="T4098" i="4"/>
  <c r="S4098" i="4"/>
  <c r="Q4098" i="4"/>
  <c r="L4098" i="4"/>
  <c r="K4098" i="4"/>
  <c r="T4097" i="4"/>
  <c r="S4097" i="4"/>
  <c r="Q4097" i="4"/>
  <c r="L4097" i="4"/>
  <c r="K4097" i="4"/>
  <c r="T4096" i="4"/>
  <c r="S4096" i="4"/>
  <c r="Q4096" i="4"/>
  <c r="L4096" i="4"/>
  <c r="K4096" i="4"/>
  <c r="T4095" i="4"/>
  <c r="S4095" i="4"/>
  <c r="Q4095" i="4"/>
  <c r="L4095" i="4"/>
  <c r="K4095" i="4"/>
  <c r="T4094" i="4"/>
  <c r="S4094" i="4"/>
  <c r="Q4094" i="4"/>
  <c r="L4094" i="4"/>
  <c r="K4094" i="4"/>
  <c r="T4093" i="4"/>
  <c r="S4093" i="4"/>
  <c r="Q4093" i="4"/>
  <c r="L4093" i="4"/>
  <c r="K4093" i="4"/>
  <c r="T4092" i="4"/>
  <c r="S4092" i="4"/>
  <c r="Q4092" i="4"/>
  <c r="L4092" i="4"/>
  <c r="K4092" i="4"/>
  <c r="T4091" i="4"/>
  <c r="S4091" i="4"/>
  <c r="Q4091" i="4"/>
  <c r="L4091" i="4"/>
  <c r="K4091" i="4"/>
  <c r="T4090" i="4"/>
  <c r="S4090" i="4"/>
  <c r="Q4090" i="4"/>
  <c r="L4090" i="4"/>
  <c r="K4090" i="4"/>
  <c r="T4089" i="4"/>
  <c r="S4089" i="4"/>
  <c r="Q4089" i="4"/>
  <c r="L4089" i="4"/>
  <c r="K4089" i="4"/>
  <c r="T4088" i="4"/>
  <c r="S4088" i="4"/>
  <c r="Q4088" i="4"/>
  <c r="L4088" i="4"/>
  <c r="K4088" i="4"/>
  <c r="T4087" i="4"/>
  <c r="S4087" i="4"/>
  <c r="Q4087" i="4"/>
  <c r="L4087" i="4"/>
  <c r="K4087" i="4"/>
  <c r="T4086" i="4"/>
  <c r="S4086" i="4"/>
  <c r="Q4086" i="4"/>
  <c r="L4086" i="4"/>
  <c r="K4086" i="4"/>
  <c r="T4085" i="4"/>
  <c r="S4085" i="4"/>
  <c r="Q4085" i="4"/>
  <c r="L4085" i="4"/>
  <c r="K4085" i="4"/>
  <c r="T4084" i="4"/>
  <c r="S4084" i="4"/>
  <c r="Q4084" i="4"/>
  <c r="L4084" i="4"/>
  <c r="K4084" i="4"/>
  <c r="T4083" i="4"/>
  <c r="S4083" i="4"/>
  <c r="Q4083" i="4"/>
  <c r="L4083" i="4"/>
  <c r="K4083" i="4"/>
  <c r="T4082" i="4"/>
  <c r="S4082" i="4"/>
  <c r="Q4082" i="4"/>
  <c r="L4082" i="4"/>
  <c r="K4082" i="4"/>
  <c r="T4081" i="4"/>
  <c r="S4081" i="4"/>
  <c r="Q4081" i="4"/>
  <c r="L4081" i="4"/>
  <c r="K4081" i="4"/>
  <c r="T4080" i="4"/>
  <c r="S4080" i="4"/>
  <c r="Q4080" i="4"/>
  <c r="L4080" i="4"/>
  <c r="K4080" i="4"/>
  <c r="T4079" i="4"/>
  <c r="S4079" i="4"/>
  <c r="Q4079" i="4"/>
  <c r="L4079" i="4"/>
  <c r="K4079" i="4"/>
  <c r="T4078" i="4"/>
  <c r="S4078" i="4"/>
  <c r="Q4078" i="4"/>
  <c r="L4078" i="4"/>
  <c r="K4078" i="4"/>
  <c r="T4077" i="4"/>
  <c r="S4077" i="4"/>
  <c r="Q4077" i="4"/>
  <c r="L4077" i="4"/>
  <c r="K4077" i="4"/>
  <c r="T4076" i="4"/>
  <c r="S4076" i="4"/>
  <c r="Q4076" i="4"/>
  <c r="L4076" i="4"/>
  <c r="K4076" i="4"/>
  <c r="T4075" i="4"/>
  <c r="S4075" i="4"/>
  <c r="Q4075" i="4"/>
  <c r="L4075" i="4"/>
  <c r="K4075" i="4"/>
  <c r="T4074" i="4"/>
  <c r="S4074" i="4"/>
  <c r="Q4074" i="4"/>
  <c r="L4074" i="4"/>
  <c r="K4074" i="4"/>
  <c r="T4073" i="4"/>
  <c r="S4073" i="4"/>
  <c r="Q4073" i="4"/>
  <c r="L4073" i="4"/>
  <c r="K4073" i="4"/>
  <c r="T4072" i="4"/>
  <c r="S4072" i="4"/>
  <c r="Q4072" i="4"/>
  <c r="L4072" i="4"/>
  <c r="K4072" i="4"/>
  <c r="T4071" i="4"/>
  <c r="S4071" i="4"/>
  <c r="Q4071" i="4"/>
  <c r="L4071" i="4"/>
  <c r="K4071" i="4"/>
  <c r="T4070" i="4"/>
  <c r="S4070" i="4"/>
  <c r="Q4070" i="4"/>
  <c r="L4070" i="4"/>
  <c r="K4070" i="4"/>
  <c r="T4069" i="4"/>
  <c r="S4069" i="4"/>
  <c r="Q4069" i="4"/>
  <c r="L4069" i="4"/>
  <c r="K4069" i="4"/>
  <c r="T4068" i="4"/>
  <c r="S4068" i="4"/>
  <c r="Q4068" i="4"/>
  <c r="L4068" i="4"/>
  <c r="K4068" i="4"/>
  <c r="T4067" i="4"/>
  <c r="S4067" i="4"/>
  <c r="Q4067" i="4"/>
  <c r="L4067" i="4"/>
  <c r="K4067" i="4"/>
  <c r="T4066" i="4"/>
  <c r="S4066" i="4"/>
  <c r="Q4066" i="4"/>
  <c r="L4066" i="4"/>
  <c r="K4066" i="4"/>
  <c r="T4065" i="4"/>
  <c r="S4065" i="4"/>
  <c r="Q4065" i="4"/>
  <c r="L4065" i="4"/>
  <c r="K4065" i="4"/>
  <c r="T4064" i="4"/>
  <c r="S4064" i="4"/>
  <c r="Q4064" i="4"/>
  <c r="L4064" i="4"/>
  <c r="K4064" i="4"/>
  <c r="T4063" i="4"/>
  <c r="S4063" i="4"/>
  <c r="Q4063" i="4"/>
  <c r="L4063" i="4"/>
  <c r="K4063" i="4"/>
  <c r="T4062" i="4"/>
  <c r="S4062" i="4"/>
  <c r="Q4062" i="4"/>
  <c r="L4062" i="4"/>
  <c r="K4062" i="4"/>
  <c r="T4061" i="4"/>
  <c r="S4061" i="4"/>
  <c r="Q4061" i="4"/>
  <c r="L4061" i="4"/>
  <c r="K4061" i="4"/>
  <c r="T4060" i="4"/>
  <c r="S4060" i="4"/>
  <c r="Q4060" i="4"/>
  <c r="L4060" i="4"/>
  <c r="K4060" i="4"/>
  <c r="T4059" i="4"/>
  <c r="S4059" i="4"/>
  <c r="Q4059" i="4"/>
  <c r="L4059" i="4"/>
  <c r="K4059" i="4"/>
  <c r="T4058" i="4"/>
  <c r="S4058" i="4"/>
  <c r="Q4058" i="4"/>
  <c r="L4058" i="4"/>
  <c r="K4058" i="4"/>
  <c r="T4057" i="4"/>
  <c r="S4057" i="4"/>
  <c r="Q4057" i="4"/>
  <c r="L4057" i="4"/>
  <c r="K4057" i="4"/>
  <c r="T4056" i="4"/>
  <c r="S4056" i="4"/>
  <c r="Q4056" i="4"/>
  <c r="L4056" i="4"/>
  <c r="K4056" i="4"/>
  <c r="T4055" i="4"/>
  <c r="S4055" i="4"/>
  <c r="Q4055" i="4"/>
  <c r="L4055" i="4"/>
  <c r="K4055" i="4"/>
  <c r="T4054" i="4"/>
  <c r="S4054" i="4"/>
  <c r="Q4054" i="4"/>
  <c r="L4054" i="4"/>
  <c r="K4054" i="4"/>
  <c r="T4053" i="4"/>
  <c r="S4053" i="4"/>
  <c r="Q4053" i="4"/>
  <c r="L4053" i="4"/>
  <c r="K4053" i="4"/>
  <c r="T4052" i="4"/>
  <c r="S4052" i="4"/>
  <c r="Q4052" i="4"/>
  <c r="L4052" i="4"/>
  <c r="K4052" i="4"/>
  <c r="T4051" i="4"/>
  <c r="S4051" i="4"/>
  <c r="Q4051" i="4"/>
  <c r="L4051" i="4"/>
  <c r="K4051" i="4"/>
  <c r="T4050" i="4"/>
  <c r="S4050" i="4"/>
  <c r="Q4050" i="4"/>
  <c r="L4050" i="4"/>
  <c r="K4050" i="4"/>
  <c r="T4049" i="4"/>
  <c r="S4049" i="4"/>
  <c r="Q4049" i="4"/>
  <c r="L4049" i="4"/>
  <c r="K4049" i="4"/>
  <c r="T4048" i="4"/>
  <c r="S4048" i="4"/>
  <c r="Q4048" i="4"/>
  <c r="L4048" i="4"/>
  <c r="K4048" i="4"/>
  <c r="T4047" i="4"/>
  <c r="S4047" i="4"/>
  <c r="Q4047" i="4"/>
  <c r="L4047" i="4"/>
  <c r="K4047" i="4"/>
  <c r="T4046" i="4"/>
  <c r="S4046" i="4"/>
  <c r="Q4046" i="4"/>
  <c r="L4046" i="4"/>
  <c r="K4046" i="4"/>
  <c r="T4045" i="4"/>
  <c r="S4045" i="4"/>
  <c r="Q4045" i="4"/>
  <c r="L4045" i="4"/>
  <c r="K4045" i="4"/>
  <c r="T4044" i="4"/>
  <c r="S4044" i="4"/>
  <c r="Q4044" i="4"/>
  <c r="L4044" i="4"/>
  <c r="K4044" i="4"/>
  <c r="T4043" i="4"/>
  <c r="S4043" i="4"/>
  <c r="Q4043" i="4"/>
  <c r="L4043" i="4"/>
  <c r="K4043" i="4"/>
  <c r="T4042" i="4"/>
  <c r="S4042" i="4"/>
  <c r="Q4042" i="4"/>
  <c r="L4042" i="4"/>
  <c r="K4042" i="4"/>
  <c r="T4041" i="4"/>
  <c r="S4041" i="4"/>
  <c r="Q4041" i="4"/>
  <c r="L4041" i="4"/>
  <c r="K4041" i="4"/>
  <c r="T4040" i="4"/>
  <c r="S4040" i="4"/>
  <c r="Q4040" i="4"/>
  <c r="L4040" i="4"/>
  <c r="K4040" i="4"/>
  <c r="T4039" i="4"/>
  <c r="S4039" i="4"/>
  <c r="Q4039" i="4"/>
  <c r="L4039" i="4"/>
  <c r="K4039" i="4"/>
  <c r="T4038" i="4"/>
  <c r="S4038" i="4"/>
  <c r="Q4038" i="4"/>
  <c r="L4038" i="4"/>
  <c r="K4038" i="4"/>
  <c r="T4037" i="4"/>
  <c r="S4037" i="4"/>
  <c r="Q4037" i="4"/>
  <c r="L4037" i="4"/>
  <c r="K4037" i="4"/>
  <c r="T4036" i="4"/>
  <c r="S4036" i="4"/>
  <c r="Q4036" i="4"/>
  <c r="L4036" i="4"/>
  <c r="K4036" i="4"/>
  <c r="T4035" i="4"/>
  <c r="S4035" i="4"/>
  <c r="Q4035" i="4"/>
  <c r="L4035" i="4"/>
  <c r="K4035" i="4"/>
  <c r="T4034" i="4"/>
  <c r="S4034" i="4"/>
  <c r="Q4034" i="4"/>
  <c r="L4034" i="4"/>
  <c r="K4034" i="4"/>
  <c r="T4033" i="4"/>
  <c r="S4033" i="4"/>
  <c r="Q4033" i="4"/>
  <c r="L4033" i="4"/>
  <c r="K4033" i="4"/>
  <c r="T4032" i="4"/>
  <c r="S4032" i="4"/>
  <c r="Q4032" i="4"/>
  <c r="L4032" i="4"/>
  <c r="K4032" i="4"/>
  <c r="T4031" i="4"/>
  <c r="S4031" i="4"/>
  <c r="Q4031" i="4"/>
  <c r="L4031" i="4"/>
  <c r="K4031" i="4"/>
  <c r="T4030" i="4"/>
  <c r="S4030" i="4"/>
  <c r="Q4030" i="4"/>
  <c r="L4030" i="4"/>
  <c r="K4030" i="4"/>
  <c r="T4029" i="4"/>
  <c r="S4029" i="4"/>
  <c r="Q4029" i="4"/>
  <c r="L4029" i="4"/>
  <c r="K4029" i="4"/>
  <c r="T4028" i="4"/>
  <c r="S4028" i="4"/>
  <c r="Q4028" i="4"/>
  <c r="L4028" i="4"/>
  <c r="K4028" i="4"/>
  <c r="T4027" i="4"/>
  <c r="S4027" i="4"/>
  <c r="Q4027" i="4"/>
  <c r="L4027" i="4"/>
  <c r="K4027" i="4"/>
  <c r="T4026" i="4"/>
  <c r="S4026" i="4"/>
  <c r="Q4026" i="4"/>
  <c r="L4026" i="4"/>
  <c r="K4026" i="4"/>
  <c r="T4025" i="4"/>
  <c r="S4025" i="4"/>
  <c r="Q4025" i="4"/>
  <c r="L4025" i="4"/>
  <c r="K4025" i="4"/>
  <c r="T4024" i="4"/>
  <c r="S4024" i="4"/>
  <c r="Q4024" i="4"/>
  <c r="L4024" i="4"/>
  <c r="K4024" i="4"/>
  <c r="T4023" i="4"/>
  <c r="S4023" i="4"/>
  <c r="Q4023" i="4"/>
  <c r="L4023" i="4"/>
  <c r="K4023" i="4"/>
  <c r="T4022" i="4"/>
  <c r="S4022" i="4"/>
  <c r="Q4022" i="4"/>
  <c r="L4022" i="4"/>
  <c r="K4022" i="4"/>
  <c r="T4021" i="4"/>
  <c r="S4021" i="4"/>
  <c r="Q4021" i="4"/>
  <c r="L4021" i="4"/>
  <c r="K4021" i="4"/>
  <c r="T4020" i="4"/>
  <c r="S4020" i="4"/>
  <c r="Q4020" i="4"/>
  <c r="L4020" i="4"/>
  <c r="K4020" i="4"/>
  <c r="T4019" i="4"/>
  <c r="S4019" i="4"/>
  <c r="Q4019" i="4"/>
  <c r="L4019" i="4"/>
  <c r="K4019" i="4"/>
  <c r="T4018" i="4"/>
  <c r="S4018" i="4"/>
  <c r="Q4018" i="4"/>
  <c r="L4018" i="4"/>
  <c r="K4018" i="4"/>
  <c r="T4017" i="4"/>
  <c r="S4017" i="4"/>
  <c r="Q4017" i="4"/>
  <c r="L4017" i="4"/>
  <c r="K4017" i="4"/>
  <c r="T4016" i="4"/>
  <c r="S4016" i="4"/>
  <c r="Q4016" i="4"/>
  <c r="L4016" i="4"/>
  <c r="K4016" i="4"/>
  <c r="T4015" i="4"/>
  <c r="S4015" i="4"/>
  <c r="Q4015" i="4"/>
  <c r="L4015" i="4"/>
  <c r="K4015" i="4"/>
  <c r="T4014" i="4"/>
  <c r="S4014" i="4"/>
  <c r="Q4014" i="4"/>
  <c r="L4014" i="4"/>
  <c r="K4014" i="4"/>
  <c r="T4013" i="4"/>
  <c r="S4013" i="4"/>
  <c r="Q4013" i="4"/>
  <c r="L4013" i="4"/>
  <c r="K4013" i="4"/>
  <c r="T4012" i="4"/>
  <c r="S4012" i="4"/>
  <c r="Q4012" i="4"/>
  <c r="L4012" i="4"/>
  <c r="K4012" i="4"/>
  <c r="T4011" i="4"/>
  <c r="S4011" i="4"/>
  <c r="Q4011" i="4"/>
  <c r="L4011" i="4"/>
  <c r="K4011" i="4"/>
  <c r="T4010" i="4"/>
  <c r="S4010" i="4"/>
  <c r="Q4010" i="4"/>
  <c r="L4010" i="4"/>
  <c r="K4010" i="4"/>
  <c r="T4009" i="4"/>
  <c r="S4009" i="4"/>
  <c r="Q4009" i="4"/>
  <c r="L4009" i="4"/>
  <c r="K4009" i="4"/>
  <c r="T4008" i="4"/>
  <c r="S4008" i="4"/>
  <c r="Q4008" i="4"/>
  <c r="L4008" i="4"/>
  <c r="K4008" i="4"/>
  <c r="T4007" i="4"/>
  <c r="S4007" i="4"/>
  <c r="Q4007" i="4"/>
  <c r="L4007" i="4"/>
  <c r="K4007" i="4"/>
  <c r="T4006" i="4"/>
  <c r="S4006" i="4"/>
  <c r="Q4006" i="4"/>
  <c r="L4006" i="4"/>
  <c r="K4006" i="4"/>
  <c r="T4005" i="4"/>
  <c r="S4005" i="4"/>
  <c r="Q4005" i="4"/>
  <c r="L4005" i="4"/>
  <c r="K4005" i="4"/>
  <c r="T4004" i="4"/>
  <c r="S4004" i="4"/>
  <c r="Q4004" i="4"/>
  <c r="L4004" i="4"/>
  <c r="K4004" i="4"/>
  <c r="T4003" i="4"/>
  <c r="S4003" i="4"/>
  <c r="Q4003" i="4"/>
  <c r="L4003" i="4"/>
  <c r="K4003" i="4"/>
  <c r="T4002" i="4"/>
  <c r="S4002" i="4"/>
  <c r="Q4002" i="4"/>
  <c r="L4002" i="4"/>
  <c r="K4002" i="4"/>
  <c r="T4001" i="4"/>
  <c r="S4001" i="4"/>
  <c r="Q4001" i="4"/>
  <c r="L4001" i="4"/>
  <c r="K4001" i="4"/>
  <c r="T4000" i="4"/>
  <c r="S4000" i="4"/>
  <c r="Q4000" i="4"/>
  <c r="L4000" i="4"/>
  <c r="K4000" i="4"/>
  <c r="T3999" i="4"/>
  <c r="S3999" i="4"/>
  <c r="Q3999" i="4"/>
  <c r="L3999" i="4"/>
  <c r="K3999" i="4"/>
  <c r="T3998" i="4"/>
  <c r="S3998" i="4"/>
  <c r="Q3998" i="4"/>
  <c r="L3998" i="4"/>
  <c r="K3998" i="4"/>
  <c r="T3997" i="4"/>
  <c r="S3997" i="4"/>
  <c r="Q3997" i="4"/>
  <c r="L3997" i="4"/>
  <c r="K3997" i="4"/>
  <c r="T3996" i="4"/>
  <c r="S3996" i="4"/>
  <c r="Q3996" i="4"/>
  <c r="L3996" i="4"/>
  <c r="K3996" i="4"/>
  <c r="T3995" i="4"/>
  <c r="S3995" i="4"/>
  <c r="Q3995" i="4"/>
  <c r="L3995" i="4"/>
  <c r="K3995" i="4"/>
  <c r="T3994" i="4"/>
  <c r="S3994" i="4"/>
  <c r="Q3994" i="4"/>
  <c r="L3994" i="4"/>
  <c r="K3994" i="4"/>
  <c r="T3993" i="4"/>
  <c r="S3993" i="4"/>
  <c r="Q3993" i="4"/>
  <c r="L3993" i="4"/>
  <c r="K3993" i="4"/>
  <c r="T3992" i="4"/>
  <c r="S3992" i="4"/>
  <c r="Q3992" i="4"/>
  <c r="L3992" i="4"/>
  <c r="K3992" i="4"/>
  <c r="T3991" i="4"/>
  <c r="S3991" i="4"/>
  <c r="Q3991" i="4"/>
  <c r="L3991" i="4"/>
  <c r="K3991" i="4"/>
  <c r="T3990" i="4"/>
  <c r="S3990" i="4"/>
  <c r="Q3990" i="4"/>
  <c r="L3990" i="4"/>
  <c r="K3990" i="4"/>
  <c r="T3989" i="4"/>
  <c r="S3989" i="4"/>
  <c r="Q3989" i="4"/>
  <c r="L3989" i="4"/>
  <c r="K3989" i="4"/>
  <c r="T3988" i="4"/>
  <c r="S3988" i="4"/>
  <c r="Q3988" i="4"/>
  <c r="L3988" i="4"/>
  <c r="K3988" i="4"/>
  <c r="T3987" i="4"/>
  <c r="S3987" i="4"/>
  <c r="Q3987" i="4"/>
  <c r="L3987" i="4"/>
  <c r="K3987" i="4"/>
  <c r="T3986" i="4"/>
  <c r="S3986" i="4"/>
  <c r="Q3986" i="4"/>
  <c r="L3986" i="4"/>
  <c r="K3986" i="4"/>
  <c r="T3985" i="4"/>
  <c r="S3985" i="4"/>
  <c r="Q3985" i="4"/>
  <c r="L3985" i="4"/>
  <c r="K3985" i="4"/>
  <c r="T3984" i="4"/>
  <c r="S3984" i="4"/>
  <c r="Q3984" i="4"/>
  <c r="L3984" i="4"/>
  <c r="K3984" i="4"/>
  <c r="T3983" i="4"/>
  <c r="S3983" i="4"/>
  <c r="Q3983" i="4"/>
  <c r="L3983" i="4"/>
  <c r="K3983" i="4"/>
  <c r="T3982" i="4"/>
  <c r="S3982" i="4"/>
  <c r="Q3982" i="4"/>
  <c r="L3982" i="4"/>
  <c r="K3982" i="4"/>
  <c r="T3981" i="4"/>
  <c r="S3981" i="4"/>
  <c r="Q3981" i="4"/>
  <c r="L3981" i="4"/>
  <c r="K3981" i="4"/>
  <c r="T3980" i="4"/>
  <c r="S3980" i="4"/>
  <c r="Q3980" i="4"/>
  <c r="L3980" i="4"/>
  <c r="K3980" i="4"/>
  <c r="T3979" i="4"/>
  <c r="S3979" i="4"/>
  <c r="Q3979" i="4"/>
  <c r="L3979" i="4"/>
  <c r="K3979" i="4"/>
  <c r="T3978" i="4"/>
  <c r="S3978" i="4"/>
  <c r="Q3978" i="4"/>
  <c r="L3978" i="4"/>
  <c r="K3978" i="4"/>
  <c r="T3977" i="4"/>
  <c r="S3977" i="4"/>
  <c r="Q3977" i="4"/>
  <c r="L3977" i="4"/>
  <c r="K3977" i="4"/>
  <c r="T3976" i="4"/>
  <c r="S3976" i="4"/>
  <c r="Q3976" i="4"/>
  <c r="L3976" i="4"/>
  <c r="K3976" i="4"/>
  <c r="T3975" i="4"/>
  <c r="S3975" i="4"/>
  <c r="Q3975" i="4"/>
  <c r="L3975" i="4"/>
  <c r="K3975" i="4"/>
  <c r="T3974" i="4"/>
  <c r="S3974" i="4"/>
  <c r="Q3974" i="4"/>
  <c r="L3974" i="4"/>
  <c r="K3974" i="4"/>
  <c r="T3973" i="4"/>
  <c r="S3973" i="4"/>
  <c r="Q3973" i="4"/>
  <c r="L3973" i="4"/>
  <c r="K3973" i="4"/>
  <c r="T3972" i="4"/>
  <c r="S3972" i="4"/>
  <c r="Q3972" i="4"/>
  <c r="L3972" i="4"/>
  <c r="K3972" i="4"/>
  <c r="T3971" i="4"/>
  <c r="S3971" i="4"/>
  <c r="Q3971" i="4"/>
  <c r="L3971" i="4"/>
  <c r="K3971" i="4"/>
  <c r="T3970" i="4"/>
  <c r="S3970" i="4"/>
  <c r="Q3970" i="4"/>
  <c r="L3970" i="4"/>
  <c r="K3970" i="4"/>
  <c r="T3969" i="4"/>
  <c r="S3969" i="4"/>
  <c r="Q3969" i="4"/>
  <c r="L3969" i="4"/>
  <c r="K3969" i="4"/>
  <c r="T3968" i="4"/>
  <c r="S3968" i="4"/>
  <c r="Q3968" i="4"/>
  <c r="L3968" i="4"/>
  <c r="K3968" i="4"/>
  <c r="T3967" i="4"/>
  <c r="S3967" i="4"/>
  <c r="Q3967" i="4"/>
  <c r="L3967" i="4"/>
  <c r="K3967" i="4"/>
  <c r="T3966" i="4"/>
  <c r="S3966" i="4"/>
  <c r="Q3966" i="4"/>
  <c r="L3966" i="4"/>
  <c r="K3966" i="4"/>
  <c r="T3965" i="4"/>
  <c r="S3965" i="4"/>
  <c r="Q3965" i="4"/>
  <c r="L3965" i="4"/>
  <c r="K3965" i="4"/>
  <c r="T3964" i="4"/>
  <c r="S3964" i="4"/>
  <c r="Q3964" i="4"/>
  <c r="L3964" i="4"/>
  <c r="K3964" i="4"/>
  <c r="T3963" i="4"/>
  <c r="S3963" i="4"/>
  <c r="Q3963" i="4"/>
  <c r="L3963" i="4"/>
  <c r="K3963" i="4"/>
  <c r="T3962" i="4"/>
  <c r="S3962" i="4"/>
  <c r="Q3962" i="4"/>
  <c r="L3962" i="4"/>
  <c r="K3962" i="4"/>
  <c r="T3961" i="4"/>
  <c r="S3961" i="4"/>
  <c r="Q3961" i="4"/>
  <c r="L3961" i="4"/>
  <c r="K3961" i="4"/>
  <c r="T3960" i="4"/>
  <c r="S3960" i="4"/>
  <c r="Q3960" i="4"/>
  <c r="L3960" i="4"/>
  <c r="K3960" i="4"/>
  <c r="T3959" i="4"/>
  <c r="S3959" i="4"/>
  <c r="Q3959" i="4"/>
  <c r="L3959" i="4"/>
  <c r="K3959" i="4"/>
  <c r="T3958" i="4"/>
  <c r="S3958" i="4"/>
  <c r="Q3958" i="4"/>
  <c r="L3958" i="4"/>
  <c r="K3958" i="4"/>
  <c r="T3957" i="4"/>
  <c r="S3957" i="4"/>
  <c r="Q3957" i="4"/>
  <c r="L3957" i="4"/>
  <c r="K3957" i="4"/>
  <c r="T3956" i="4"/>
  <c r="S3956" i="4"/>
  <c r="Q3956" i="4"/>
  <c r="L3956" i="4"/>
  <c r="K3956" i="4"/>
  <c r="T3955" i="4"/>
  <c r="S3955" i="4"/>
  <c r="Q3955" i="4"/>
  <c r="L3955" i="4"/>
  <c r="K3955" i="4"/>
  <c r="T3954" i="4"/>
  <c r="S3954" i="4"/>
  <c r="Q3954" i="4"/>
  <c r="L3954" i="4"/>
  <c r="K3954" i="4"/>
  <c r="T3953" i="4"/>
  <c r="S3953" i="4"/>
  <c r="Q3953" i="4"/>
  <c r="L3953" i="4"/>
  <c r="K3953" i="4"/>
  <c r="T3952" i="4"/>
  <c r="S3952" i="4"/>
  <c r="Q3952" i="4"/>
  <c r="L3952" i="4"/>
  <c r="K3952" i="4"/>
  <c r="T3951" i="4"/>
  <c r="S3951" i="4"/>
  <c r="Q3951" i="4"/>
  <c r="L3951" i="4"/>
  <c r="K3951" i="4"/>
  <c r="T3950" i="4"/>
  <c r="S3950" i="4"/>
  <c r="Q3950" i="4"/>
  <c r="L3950" i="4"/>
  <c r="K3950" i="4"/>
  <c r="T3949" i="4"/>
  <c r="S3949" i="4"/>
  <c r="Q3949" i="4"/>
  <c r="L3949" i="4"/>
  <c r="K3949" i="4"/>
  <c r="T3948" i="4"/>
  <c r="S3948" i="4"/>
  <c r="Q3948" i="4"/>
  <c r="L3948" i="4"/>
  <c r="K3948" i="4"/>
  <c r="T3947" i="4"/>
  <c r="S3947" i="4"/>
  <c r="Q3947" i="4"/>
  <c r="L3947" i="4"/>
  <c r="K3947" i="4"/>
  <c r="T3946" i="4"/>
  <c r="S3946" i="4"/>
  <c r="Q3946" i="4"/>
  <c r="L3946" i="4"/>
  <c r="K3946" i="4"/>
  <c r="T3945" i="4"/>
  <c r="S3945" i="4"/>
  <c r="Q3945" i="4"/>
  <c r="L3945" i="4"/>
  <c r="K3945" i="4"/>
  <c r="T3944" i="4"/>
  <c r="S3944" i="4"/>
  <c r="Q3944" i="4"/>
  <c r="L3944" i="4"/>
  <c r="K3944" i="4"/>
  <c r="T3943" i="4"/>
  <c r="S3943" i="4"/>
  <c r="Q3943" i="4"/>
  <c r="L3943" i="4"/>
  <c r="K3943" i="4"/>
  <c r="T3942" i="4"/>
  <c r="S3942" i="4"/>
  <c r="Q3942" i="4"/>
  <c r="L3942" i="4"/>
  <c r="K3942" i="4"/>
  <c r="T3941" i="4"/>
  <c r="S3941" i="4"/>
  <c r="Q3941" i="4"/>
  <c r="L3941" i="4"/>
  <c r="K3941" i="4"/>
  <c r="T3940" i="4"/>
  <c r="S3940" i="4"/>
  <c r="Q3940" i="4"/>
  <c r="L3940" i="4"/>
  <c r="K3940" i="4"/>
  <c r="T3939" i="4"/>
  <c r="S3939" i="4"/>
  <c r="Q3939" i="4"/>
  <c r="L3939" i="4"/>
  <c r="K3939" i="4"/>
  <c r="T3938" i="4"/>
  <c r="S3938" i="4"/>
  <c r="Q3938" i="4"/>
  <c r="L3938" i="4"/>
  <c r="K3938" i="4"/>
  <c r="T3937" i="4"/>
  <c r="S3937" i="4"/>
  <c r="Q3937" i="4"/>
  <c r="L3937" i="4"/>
  <c r="K3937" i="4"/>
  <c r="T3936" i="4"/>
  <c r="S3936" i="4"/>
  <c r="Q3936" i="4"/>
  <c r="L3936" i="4"/>
  <c r="K3936" i="4"/>
  <c r="T3935" i="4"/>
  <c r="S3935" i="4"/>
  <c r="Q3935" i="4"/>
  <c r="L3935" i="4"/>
  <c r="K3935" i="4"/>
  <c r="T3934" i="4"/>
  <c r="S3934" i="4"/>
  <c r="Q3934" i="4"/>
  <c r="L3934" i="4"/>
  <c r="K3934" i="4"/>
  <c r="T3933" i="4"/>
  <c r="S3933" i="4"/>
  <c r="Q3933" i="4"/>
  <c r="L3933" i="4"/>
  <c r="K3933" i="4"/>
  <c r="T3932" i="4"/>
  <c r="S3932" i="4"/>
  <c r="Q3932" i="4"/>
  <c r="L3932" i="4"/>
  <c r="K3932" i="4"/>
  <c r="T3931" i="4"/>
  <c r="S3931" i="4"/>
  <c r="Q3931" i="4"/>
  <c r="L3931" i="4"/>
  <c r="K3931" i="4"/>
  <c r="T3930" i="4"/>
  <c r="S3930" i="4"/>
  <c r="Q3930" i="4"/>
  <c r="L3930" i="4"/>
  <c r="K3930" i="4"/>
  <c r="T3929" i="4"/>
  <c r="S3929" i="4"/>
  <c r="Q3929" i="4"/>
  <c r="L3929" i="4"/>
  <c r="K3929" i="4"/>
  <c r="T3928" i="4"/>
  <c r="S3928" i="4"/>
  <c r="Q3928" i="4"/>
  <c r="L3928" i="4"/>
  <c r="K3928" i="4"/>
  <c r="T3927" i="4"/>
  <c r="S3927" i="4"/>
  <c r="Q3927" i="4"/>
  <c r="L3927" i="4"/>
  <c r="K3927" i="4"/>
  <c r="T3926" i="4"/>
  <c r="S3926" i="4"/>
  <c r="Q3926" i="4"/>
  <c r="L3926" i="4"/>
  <c r="K3926" i="4"/>
  <c r="T3925" i="4"/>
  <c r="S3925" i="4"/>
  <c r="Q3925" i="4"/>
  <c r="L3925" i="4"/>
  <c r="K3925" i="4"/>
  <c r="T3924" i="4"/>
  <c r="S3924" i="4"/>
  <c r="Q3924" i="4"/>
  <c r="L3924" i="4"/>
  <c r="K3924" i="4"/>
  <c r="T3923" i="4"/>
  <c r="S3923" i="4"/>
  <c r="Q3923" i="4"/>
  <c r="L3923" i="4"/>
  <c r="K3923" i="4"/>
  <c r="T3922" i="4"/>
  <c r="S3922" i="4"/>
  <c r="Q3922" i="4"/>
  <c r="L3922" i="4"/>
  <c r="K3922" i="4"/>
  <c r="T3921" i="4"/>
  <c r="S3921" i="4"/>
  <c r="Q3921" i="4"/>
  <c r="L3921" i="4"/>
  <c r="K3921" i="4"/>
  <c r="T3920" i="4"/>
  <c r="S3920" i="4"/>
  <c r="Q3920" i="4"/>
  <c r="L3920" i="4"/>
  <c r="K3920" i="4"/>
  <c r="T3919" i="4"/>
  <c r="S3919" i="4"/>
  <c r="Q3919" i="4"/>
  <c r="L3919" i="4"/>
  <c r="K3919" i="4"/>
  <c r="T3918" i="4"/>
  <c r="S3918" i="4"/>
  <c r="Q3918" i="4"/>
  <c r="L3918" i="4"/>
  <c r="K3918" i="4"/>
  <c r="T3917" i="4"/>
  <c r="S3917" i="4"/>
  <c r="Q3917" i="4"/>
  <c r="L3917" i="4"/>
  <c r="K3917" i="4"/>
  <c r="T3916" i="4"/>
  <c r="S3916" i="4"/>
  <c r="Q3916" i="4"/>
  <c r="L3916" i="4"/>
  <c r="K3916" i="4"/>
  <c r="T3915" i="4"/>
  <c r="S3915" i="4"/>
  <c r="Q3915" i="4"/>
  <c r="L3915" i="4"/>
  <c r="K3915" i="4"/>
  <c r="T3914" i="4"/>
  <c r="S3914" i="4"/>
  <c r="Q3914" i="4"/>
  <c r="L3914" i="4"/>
  <c r="K3914" i="4"/>
  <c r="T3913" i="4"/>
  <c r="S3913" i="4"/>
  <c r="Q3913" i="4"/>
  <c r="L3913" i="4"/>
  <c r="K3913" i="4"/>
  <c r="T3912" i="4"/>
  <c r="S3912" i="4"/>
  <c r="Q3912" i="4"/>
  <c r="L3912" i="4"/>
  <c r="K3912" i="4"/>
  <c r="T3911" i="4"/>
  <c r="S3911" i="4"/>
  <c r="Q3911" i="4"/>
  <c r="L3911" i="4"/>
  <c r="K3911" i="4"/>
  <c r="T3910" i="4"/>
  <c r="S3910" i="4"/>
  <c r="Q3910" i="4"/>
  <c r="L3910" i="4"/>
  <c r="K3910" i="4"/>
  <c r="T3909" i="4"/>
  <c r="S3909" i="4"/>
  <c r="Q3909" i="4"/>
  <c r="L3909" i="4"/>
  <c r="K3909" i="4"/>
  <c r="T3908" i="4"/>
  <c r="S3908" i="4"/>
  <c r="Q3908" i="4"/>
  <c r="L3908" i="4"/>
  <c r="K3908" i="4"/>
  <c r="T3907" i="4"/>
  <c r="S3907" i="4"/>
  <c r="Q3907" i="4"/>
  <c r="L3907" i="4"/>
  <c r="K3907" i="4"/>
  <c r="T3906" i="4"/>
  <c r="S3906" i="4"/>
  <c r="Q3906" i="4"/>
  <c r="L3906" i="4"/>
  <c r="K3906" i="4"/>
  <c r="T3905" i="4"/>
  <c r="S3905" i="4"/>
  <c r="Q3905" i="4"/>
  <c r="L3905" i="4"/>
  <c r="K3905" i="4"/>
  <c r="T3904" i="4"/>
  <c r="S3904" i="4"/>
  <c r="Q3904" i="4"/>
  <c r="L3904" i="4"/>
  <c r="K3904" i="4"/>
  <c r="T3903" i="4"/>
  <c r="S3903" i="4"/>
  <c r="Q3903" i="4"/>
  <c r="L3903" i="4"/>
  <c r="K3903" i="4"/>
  <c r="T3902" i="4"/>
  <c r="S3902" i="4"/>
  <c r="Q3902" i="4"/>
  <c r="L3902" i="4"/>
  <c r="K3902" i="4"/>
  <c r="T3901" i="4"/>
  <c r="S3901" i="4"/>
  <c r="Q3901" i="4"/>
  <c r="L3901" i="4"/>
  <c r="K3901" i="4"/>
  <c r="T3900" i="4"/>
  <c r="S3900" i="4"/>
  <c r="Q3900" i="4"/>
  <c r="L3900" i="4"/>
  <c r="K3900" i="4"/>
  <c r="T3899" i="4"/>
  <c r="S3899" i="4"/>
  <c r="Q3899" i="4"/>
  <c r="L3899" i="4"/>
  <c r="K3899" i="4"/>
  <c r="T3898" i="4"/>
  <c r="S3898" i="4"/>
  <c r="Q3898" i="4"/>
  <c r="L3898" i="4"/>
  <c r="K3898" i="4"/>
  <c r="T3897" i="4"/>
  <c r="S3897" i="4"/>
  <c r="Q3897" i="4"/>
  <c r="L3897" i="4"/>
  <c r="K3897" i="4"/>
  <c r="T3896" i="4"/>
  <c r="S3896" i="4"/>
  <c r="Q3896" i="4"/>
  <c r="L3896" i="4"/>
  <c r="K3896" i="4"/>
  <c r="T3895" i="4"/>
  <c r="S3895" i="4"/>
  <c r="Q3895" i="4"/>
  <c r="L3895" i="4"/>
  <c r="K3895" i="4"/>
  <c r="T3894" i="4"/>
  <c r="S3894" i="4"/>
  <c r="Q3894" i="4"/>
  <c r="L3894" i="4"/>
  <c r="K3894" i="4"/>
  <c r="T3893" i="4"/>
  <c r="S3893" i="4"/>
  <c r="Q3893" i="4"/>
  <c r="L3893" i="4"/>
  <c r="K3893" i="4"/>
  <c r="T3892" i="4"/>
  <c r="S3892" i="4"/>
  <c r="Q3892" i="4"/>
  <c r="L3892" i="4"/>
  <c r="K3892" i="4"/>
  <c r="T3891" i="4"/>
  <c r="S3891" i="4"/>
  <c r="Q3891" i="4"/>
  <c r="L3891" i="4"/>
  <c r="K3891" i="4"/>
  <c r="T3890" i="4"/>
  <c r="S3890" i="4"/>
  <c r="Q3890" i="4"/>
  <c r="L3890" i="4"/>
  <c r="K3890" i="4"/>
  <c r="T3889" i="4"/>
  <c r="S3889" i="4"/>
  <c r="Q3889" i="4"/>
  <c r="L3889" i="4"/>
  <c r="K3889" i="4"/>
  <c r="T3888" i="4"/>
  <c r="S3888" i="4"/>
  <c r="Q3888" i="4"/>
  <c r="L3888" i="4"/>
  <c r="K3888" i="4"/>
  <c r="T3887" i="4"/>
  <c r="S3887" i="4"/>
  <c r="Q3887" i="4"/>
  <c r="L3887" i="4"/>
  <c r="K3887" i="4"/>
  <c r="T3886" i="4"/>
  <c r="S3886" i="4"/>
  <c r="Q3886" i="4"/>
  <c r="L3886" i="4"/>
  <c r="K3886" i="4"/>
  <c r="T3885" i="4"/>
  <c r="S3885" i="4"/>
  <c r="Q3885" i="4"/>
  <c r="L3885" i="4"/>
  <c r="K3885" i="4"/>
  <c r="T3884" i="4"/>
  <c r="S3884" i="4"/>
  <c r="Q3884" i="4"/>
  <c r="L3884" i="4"/>
  <c r="K3884" i="4"/>
  <c r="T3883" i="4"/>
  <c r="S3883" i="4"/>
  <c r="Q3883" i="4"/>
  <c r="L3883" i="4"/>
  <c r="K3883" i="4"/>
  <c r="T3882" i="4"/>
  <c r="S3882" i="4"/>
  <c r="Q3882" i="4"/>
  <c r="L3882" i="4"/>
  <c r="K3882" i="4"/>
  <c r="T3881" i="4"/>
  <c r="S3881" i="4"/>
  <c r="Q3881" i="4"/>
  <c r="L3881" i="4"/>
  <c r="K3881" i="4"/>
  <c r="T3880" i="4"/>
  <c r="S3880" i="4"/>
  <c r="Q3880" i="4"/>
  <c r="L3880" i="4"/>
  <c r="K3880" i="4"/>
  <c r="T3879" i="4"/>
  <c r="S3879" i="4"/>
  <c r="Q3879" i="4"/>
  <c r="L3879" i="4"/>
  <c r="K3879" i="4"/>
  <c r="T3878" i="4"/>
  <c r="S3878" i="4"/>
  <c r="Q3878" i="4"/>
  <c r="L3878" i="4"/>
  <c r="K3878" i="4"/>
  <c r="T3877" i="4"/>
  <c r="S3877" i="4"/>
  <c r="Q3877" i="4"/>
  <c r="L3877" i="4"/>
  <c r="K3877" i="4"/>
  <c r="T3876" i="4"/>
  <c r="S3876" i="4"/>
  <c r="Q3876" i="4"/>
  <c r="L3876" i="4"/>
  <c r="K3876" i="4"/>
  <c r="T3875" i="4"/>
  <c r="S3875" i="4"/>
  <c r="Q3875" i="4"/>
  <c r="L3875" i="4"/>
  <c r="K3875" i="4"/>
  <c r="T3874" i="4"/>
  <c r="S3874" i="4"/>
  <c r="Q3874" i="4"/>
  <c r="L3874" i="4"/>
  <c r="K3874" i="4"/>
  <c r="T3873" i="4"/>
  <c r="S3873" i="4"/>
  <c r="Q3873" i="4"/>
  <c r="L3873" i="4"/>
  <c r="K3873" i="4"/>
  <c r="T3872" i="4"/>
  <c r="S3872" i="4"/>
  <c r="Q3872" i="4"/>
  <c r="L3872" i="4"/>
  <c r="K3872" i="4"/>
  <c r="T3871" i="4"/>
  <c r="S3871" i="4"/>
  <c r="Q3871" i="4"/>
  <c r="L3871" i="4"/>
  <c r="K3871" i="4"/>
  <c r="T3870" i="4"/>
  <c r="S3870" i="4"/>
  <c r="Q3870" i="4"/>
  <c r="L3870" i="4"/>
  <c r="K3870" i="4"/>
  <c r="T3869" i="4"/>
  <c r="S3869" i="4"/>
  <c r="Q3869" i="4"/>
  <c r="L3869" i="4"/>
  <c r="K3869" i="4"/>
  <c r="T3868" i="4"/>
  <c r="S3868" i="4"/>
  <c r="Q3868" i="4"/>
  <c r="L3868" i="4"/>
  <c r="K3868" i="4"/>
  <c r="T3867" i="4"/>
  <c r="S3867" i="4"/>
  <c r="Q3867" i="4"/>
  <c r="L3867" i="4"/>
  <c r="K3867" i="4"/>
  <c r="T3866" i="4"/>
  <c r="S3866" i="4"/>
  <c r="Q3866" i="4"/>
  <c r="L3866" i="4"/>
  <c r="K3866" i="4"/>
  <c r="T3865" i="4"/>
  <c r="S3865" i="4"/>
  <c r="Q3865" i="4"/>
  <c r="L3865" i="4"/>
  <c r="K3865" i="4"/>
  <c r="T3864" i="4"/>
  <c r="S3864" i="4"/>
  <c r="Q3864" i="4"/>
  <c r="L3864" i="4"/>
  <c r="K3864" i="4"/>
  <c r="T3863" i="4"/>
  <c r="S3863" i="4"/>
  <c r="Q3863" i="4"/>
  <c r="L3863" i="4"/>
  <c r="K3863" i="4"/>
  <c r="T3862" i="4"/>
  <c r="S3862" i="4"/>
  <c r="Q3862" i="4"/>
  <c r="L3862" i="4"/>
  <c r="K3862" i="4"/>
  <c r="T3861" i="4"/>
  <c r="S3861" i="4"/>
  <c r="Q3861" i="4"/>
  <c r="L3861" i="4"/>
  <c r="K3861" i="4"/>
  <c r="T3860" i="4"/>
  <c r="S3860" i="4"/>
  <c r="Q3860" i="4"/>
  <c r="L3860" i="4"/>
  <c r="K3860" i="4"/>
  <c r="T3859" i="4"/>
  <c r="S3859" i="4"/>
  <c r="Q3859" i="4"/>
  <c r="L3859" i="4"/>
  <c r="K3859" i="4"/>
  <c r="T3858" i="4"/>
  <c r="S3858" i="4"/>
  <c r="Q3858" i="4"/>
  <c r="L3858" i="4"/>
  <c r="K3858" i="4"/>
  <c r="T3857" i="4"/>
  <c r="S3857" i="4"/>
  <c r="Q3857" i="4"/>
  <c r="L3857" i="4"/>
  <c r="K3857" i="4"/>
  <c r="T3856" i="4"/>
  <c r="S3856" i="4"/>
  <c r="Q3856" i="4"/>
  <c r="L3856" i="4"/>
  <c r="K3856" i="4"/>
  <c r="T3855" i="4"/>
  <c r="S3855" i="4"/>
  <c r="Q3855" i="4"/>
  <c r="L3855" i="4"/>
  <c r="K3855" i="4"/>
  <c r="T3854" i="4"/>
  <c r="S3854" i="4"/>
  <c r="Q3854" i="4"/>
  <c r="L3854" i="4"/>
  <c r="K3854" i="4"/>
  <c r="T3853" i="4"/>
  <c r="S3853" i="4"/>
  <c r="Q3853" i="4"/>
  <c r="L3853" i="4"/>
  <c r="K3853" i="4"/>
  <c r="T3852" i="4"/>
  <c r="S3852" i="4"/>
  <c r="Q3852" i="4"/>
  <c r="L3852" i="4"/>
  <c r="K3852" i="4"/>
  <c r="T3851" i="4"/>
  <c r="S3851" i="4"/>
  <c r="Q3851" i="4"/>
  <c r="L3851" i="4"/>
  <c r="K3851" i="4"/>
  <c r="T3850" i="4"/>
  <c r="S3850" i="4"/>
  <c r="Q3850" i="4"/>
  <c r="L3850" i="4"/>
  <c r="K3850" i="4"/>
  <c r="T3849" i="4"/>
  <c r="S3849" i="4"/>
  <c r="Q3849" i="4"/>
  <c r="L3849" i="4"/>
  <c r="K3849" i="4"/>
  <c r="T3848" i="4"/>
  <c r="S3848" i="4"/>
  <c r="Q3848" i="4"/>
  <c r="L3848" i="4"/>
  <c r="K3848" i="4"/>
  <c r="T3847" i="4"/>
  <c r="S3847" i="4"/>
  <c r="Q3847" i="4"/>
  <c r="L3847" i="4"/>
  <c r="K3847" i="4"/>
  <c r="T3846" i="4"/>
  <c r="S3846" i="4"/>
  <c r="Q3846" i="4"/>
  <c r="L3846" i="4"/>
  <c r="K3846" i="4"/>
  <c r="T3845" i="4"/>
  <c r="S3845" i="4"/>
  <c r="Q3845" i="4"/>
  <c r="L3845" i="4"/>
  <c r="K3845" i="4"/>
  <c r="T3844" i="4"/>
  <c r="S3844" i="4"/>
  <c r="Q3844" i="4"/>
  <c r="L3844" i="4"/>
  <c r="K3844" i="4"/>
  <c r="T3843" i="4"/>
  <c r="S3843" i="4"/>
  <c r="Q3843" i="4"/>
  <c r="L3843" i="4"/>
  <c r="K3843" i="4"/>
  <c r="T3842" i="4"/>
  <c r="S3842" i="4"/>
  <c r="Q3842" i="4"/>
  <c r="L3842" i="4"/>
  <c r="K3842" i="4"/>
  <c r="T3841" i="4"/>
  <c r="S3841" i="4"/>
  <c r="Q3841" i="4"/>
  <c r="L3841" i="4"/>
  <c r="K3841" i="4"/>
  <c r="T3840" i="4"/>
  <c r="S3840" i="4"/>
  <c r="Q3840" i="4"/>
  <c r="L3840" i="4"/>
  <c r="K3840" i="4"/>
  <c r="T3839" i="4"/>
  <c r="S3839" i="4"/>
  <c r="Q3839" i="4"/>
  <c r="L3839" i="4"/>
  <c r="K3839" i="4"/>
  <c r="T3838" i="4"/>
  <c r="S3838" i="4"/>
  <c r="Q3838" i="4"/>
  <c r="L3838" i="4"/>
  <c r="K3838" i="4"/>
  <c r="T3837" i="4"/>
  <c r="S3837" i="4"/>
  <c r="Q3837" i="4"/>
  <c r="L3837" i="4"/>
  <c r="K3837" i="4"/>
  <c r="T3836" i="4"/>
  <c r="S3836" i="4"/>
  <c r="Q3836" i="4"/>
  <c r="L3836" i="4"/>
  <c r="K3836" i="4"/>
  <c r="T3835" i="4"/>
  <c r="S3835" i="4"/>
  <c r="Q3835" i="4"/>
  <c r="L3835" i="4"/>
  <c r="K3835" i="4"/>
  <c r="T3834" i="4"/>
  <c r="S3834" i="4"/>
  <c r="Q3834" i="4"/>
  <c r="L3834" i="4"/>
  <c r="K3834" i="4"/>
  <c r="T3833" i="4"/>
  <c r="S3833" i="4"/>
  <c r="Q3833" i="4"/>
  <c r="L3833" i="4"/>
  <c r="K3833" i="4"/>
  <c r="T3832" i="4"/>
  <c r="S3832" i="4"/>
  <c r="Q3832" i="4"/>
  <c r="L3832" i="4"/>
  <c r="K3832" i="4"/>
  <c r="T3831" i="4"/>
  <c r="S3831" i="4"/>
  <c r="Q3831" i="4"/>
  <c r="L3831" i="4"/>
  <c r="K3831" i="4"/>
  <c r="T3830" i="4"/>
  <c r="S3830" i="4"/>
  <c r="Q3830" i="4"/>
  <c r="L3830" i="4"/>
  <c r="K3830" i="4"/>
  <c r="T3829" i="4"/>
  <c r="S3829" i="4"/>
  <c r="Q3829" i="4"/>
  <c r="L3829" i="4"/>
  <c r="K3829" i="4"/>
  <c r="T3828" i="4"/>
  <c r="S3828" i="4"/>
  <c r="Q3828" i="4"/>
  <c r="L3828" i="4"/>
  <c r="K3828" i="4"/>
  <c r="T3827" i="4"/>
  <c r="S3827" i="4"/>
  <c r="Q3827" i="4"/>
  <c r="L3827" i="4"/>
  <c r="K3827" i="4"/>
  <c r="T3826" i="4"/>
  <c r="S3826" i="4"/>
  <c r="Q3826" i="4"/>
  <c r="L3826" i="4"/>
  <c r="K3826" i="4"/>
  <c r="T3825" i="4"/>
  <c r="S3825" i="4"/>
  <c r="Q3825" i="4"/>
  <c r="L3825" i="4"/>
  <c r="K3825" i="4"/>
  <c r="T3824" i="4"/>
  <c r="S3824" i="4"/>
  <c r="Q3824" i="4"/>
  <c r="L3824" i="4"/>
  <c r="K3824" i="4"/>
  <c r="T3823" i="4"/>
  <c r="S3823" i="4"/>
  <c r="Q3823" i="4"/>
  <c r="L3823" i="4"/>
  <c r="K3823" i="4"/>
  <c r="T3822" i="4"/>
  <c r="S3822" i="4"/>
  <c r="Q3822" i="4"/>
  <c r="L3822" i="4"/>
  <c r="K3822" i="4"/>
  <c r="T3821" i="4"/>
  <c r="S3821" i="4"/>
  <c r="Q3821" i="4"/>
  <c r="L3821" i="4"/>
  <c r="K3821" i="4"/>
  <c r="T3820" i="4"/>
  <c r="S3820" i="4"/>
  <c r="Q3820" i="4"/>
  <c r="L3820" i="4"/>
  <c r="K3820" i="4"/>
  <c r="T3819" i="4"/>
  <c r="S3819" i="4"/>
  <c r="Q3819" i="4"/>
  <c r="L3819" i="4"/>
  <c r="K3819" i="4"/>
  <c r="T3818" i="4"/>
  <c r="S3818" i="4"/>
  <c r="Q3818" i="4"/>
  <c r="L3818" i="4"/>
  <c r="K3818" i="4"/>
  <c r="T3817" i="4"/>
  <c r="S3817" i="4"/>
  <c r="Q3817" i="4"/>
  <c r="L3817" i="4"/>
  <c r="K3817" i="4"/>
  <c r="T3816" i="4"/>
  <c r="S3816" i="4"/>
  <c r="Q3816" i="4"/>
  <c r="L3816" i="4"/>
  <c r="K3816" i="4"/>
  <c r="T3815" i="4"/>
  <c r="S3815" i="4"/>
  <c r="Q3815" i="4"/>
  <c r="L3815" i="4"/>
  <c r="K3815" i="4"/>
  <c r="T3814" i="4"/>
  <c r="S3814" i="4"/>
  <c r="Q3814" i="4"/>
  <c r="L3814" i="4"/>
  <c r="K3814" i="4"/>
  <c r="T3813" i="4"/>
  <c r="S3813" i="4"/>
  <c r="Q3813" i="4"/>
  <c r="L3813" i="4"/>
  <c r="K3813" i="4"/>
  <c r="T3812" i="4"/>
  <c r="S3812" i="4"/>
  <c r="Q3812" i="4"/>
  <c r="L3812" i="4"/>
  <c r="K3812" i="4"/>
  <c r="T3811" i="4"/>
  <c r="S3811" i="4"/>
  <c r="Q3811" i="4"/>
  <c r="L3811" i="4"/>
  <c r="K3811" i="4"/>
  <c r="T3810" i="4"/>
  <c r="S3810" i="4"/>
  <c r="Q3810" i="4"/>
  <c r="L3810" i="4"/>
  <c r="K3810" i="4"/>
  <c r="T3809" i="4"/>
  <c r="S3809" i="4"/>
  <c r="Q3809" i="4"/>
  <c r="L3809" i="4"/>
  <c r="K3809" i="4"/>
  <c r="T3808" i="4"/>
  <c r="S3808" i="4"/>
  <c r="Q3808" i="4"/>
  <c r="L3808" i="4"/>
  <c r="K3808" i="4"/>
  <c r="T3807" i="4"/>
  <c r="S3807" i="4"/>
  <c r="Q3807" i="4"/>
  <c r="L3807" i="4"/>
  <c r="K3807" i="4"/>
  <c r="T3806" i="4"/>
  <c r="S3806" i="4"/>
  <c r="Q3806" i="4"/>
  <c r="L3806" i="4"/>
  <c r="K3806" i="4"/>
  <c r="T3805" i="4"/>
  <c r="S3805" i="4"/>
  <c r="Q3805" i="4"/>
  <c r="L3805" i="4"/>
  <c r="K3805" i="4"/>
  <c r="T3804" i="4"/>
  <c r="S3804" i="4"/>
  <c r="Q3804" i="4"/>
  <c r="L3804" i="4"/>
  <c r="K3804" i="4"/>
  <c r="T3803" i="4"/>
  <c r="S3803" i="4"/>
  <c r="Q3803" i="4"/>
  <c r="L3803" i="4"/>
  <c r="K3803" i="4"/>
  <c r="T3802" i="4"/>
  <c r="S3802" i="4"/>
  <c r="Q3802" i="4"/>
  <c r="L3802" i="4"/>
  <c r="K3802" i="4"/>
  <c r="T3801" i="4"/>
  <c r="S3801" i="4"/>
  <c r="Q3801" i="4"/>
  <c r="L3801" i="4"/>
  <c r="K3801" i="4"/>
  <c r="T3800" i="4"/>
  <c r="S3800" i="4"/>
  <c r="Q3800" i="4"/>
  <c r="L3800" i="4"/>
  <c r="K3800" i="4"/>
  <c r="T3799" i="4"/>
  <c r="S3799" i="4"/>
  <c r="Q3799" i="4"/>
  <c r="L3799" i="4"/>
  <c r="K3799" i="4"/>
  <c r="T3798" i="4"/>
  <c r="S3798" i="4"/>
  <c r="Q3798" i="4"/>
  <c r="L3798" i="4"/>
  <c r="K3798" i="4"/>
  <c r="T3797" i="4"/>
  <c r="S3797" i="4"/>
  <c r="Q3797" i="4"/>
  <c r="L3797" i="4"/>
  <c r="K3797" i="4"/>
  <c r="T3796" i="4"/>
  <c r="S3796" i="4"/>
  <c r="Q3796" i="4"/>
  <c r="L3796" i="4"/>
  <c r="K3796" i="4"/>
  <c r="T3795" i="4"/>
  <c r="S3795" i="4"/>
  <c r="Q3795" i="4"/>
  <c r="L3795" i="4"/>
  <c r="K3795" i="4"/>
  <c r="T3794" i="4"/>
  <c r="S3794" i="4"/>
  <c r="Q3794" i="4"/>
  <c r="L3794" i="4"/>
  <c r="K3794" i="4"/>
  <c r="T3793" i="4"/>
  <c r="S3793" i="4"/>
  <c r="Q3793" i="4"/>
  <c r="L3793" i="4"/>
  <c r="K3793" i="4"/>
  <c r="T3792" i="4"/>
  <c r="S3792" i="4"/>
  <c r="Q3792" i="4"/>
  <c r="L3792" i="4"/>
  <c r="K3792" i="4"/>
  <c r="T3791" i="4"/>
  <c r="S3791" i="4"/>
  <c r="Q3791" i="4"/>
  <c r="L3791" i="4"/>
  <c r="K3791" i="4"/>
  <c r="T3790" i="4"/>
  <c r="S3790" i="4"/>
  <c r="Q3790" i="4"/>
  <c r="L3790" i="4"/>
  <c r="K3790" i="4"/>
  <c r="T3789" i="4"/>
  <c r="S3789" i="4"/>
  <c r="Q3789" i="4"/>
  <c r="L3789" i="4"/>
  <c r="K3789" i="4"/>
  <c r="T3788" i="4"/>
  <c r="S3788" i="4"/>
  <c r="Q3788" i="4"/>
  <c r="L3788" i="4"/>
  <c r="K3788" i="4"/>
  <c r="T3787" i="4"/>
  <c r="S3787" i="4"/>
  <c r="Q3787" i="4"/>
  <c r="L3787" i="4"/>
  <c r="K3787" i="4"/>
  <c r="T3786" i="4"/>
  <c r="S3786" i="4"/>
  <c r="Q3786" i="4"/>
  <c r="L3786" i="4"/>
  <c r="K3786" i="4"/>
  <c r="T3785" i="4"/>
  <c r="S3785" i="4"/>
  <c r="Q3785" i="4"/>
  <c r="L3785" i="4"/>
  <c r="K3785" i="4"/>
  <c r="T3784" i="4"/>
  <c r="S3784" i="4"/>
  <c r="Q3784" i="4"/>
  <c r="L3784" i="4"/>
  <c r="K3784" i="4"/>
  <c r="T3783" i="4"/>
  <c r="S3783" i="4"/>
  <c r="Q3783" i="4"/>
  <c r="L3783" i="4"/>
  <c r="K3783" i="4"/>
  <c r="T3782" i="4"/>
  <c r="S3782" i="4"/>
  <c r="Q3782" i="4"/>
  <c r="L3782" i="4"/>
  <c r="K3782" i="4"/>
  <c r="T3781" i="4"/>
  <c r="S3781" i="4"/>
  <c r="Q3781" i="4"/>
  <c r="L3781" i="4"/>
  <c r="K3781" i="4"/>
  <c r="T3780" i="4"/>
  <c r="S3780" i="4"/>
  <c r="Q3780" i="4"/>
  <c r="L3780" i="4"/>
  <c r="K3780" i="4"/>
  <c r="T3779" i="4"/>
  <c r="S3779" i="4"/>
  <c r="Q3779" i="4"/>
  <c r="L3779" i="4"/>
  <c r="K3779" i="4"/>
  <c r="T3778" i="4"/>
  <c r="S3778" i="4"/>
  <c r="Q3778" i="4"/>
  <c r="L3778" i="4"/>
  <c r="K3778" i="4"/>
  <c r="T3777" i="4"/>
  <c r="S3777" i="4"/>
  <c r="Q3777" i="4"/>
  <c r="L3777" i="4"/>
  <c r="K3777" i="4"/>
  <c r="T3776" i="4"/>
  <c r="S3776" i="4"/>
  <c r="Q3776" i="4"/>
  <c r="L3776" i="4"/>
  <c r="K3776" i="4"/>
  <c r="T3775" i="4"/>
  <c r="S3775" i="4"/>
  <c r="Q3775" i="4"/>
  <c r="L3775" i="4"/>
  <c r="K3775" i="4"/>
  <c r="T3774" i="4"/>
  <c r="S3774" i="4"/>
  <c r="Q3774" i="4"/>
  <c r="L3774" i="4"/>
  <c r="K3774" i="4"/>
  <c r="T3773" i="4"/>
  <c r="S3773" i="4"/>
  <c r="Q3773" i="4"/>
  <c r="L3773" i="4"/>
  <c r="K3773" i="4"/>
  <c r="T3772" i="4"/>
  <c r="S3772" i="4"/>
  <c r="Q3772" i="4"/>
  <c r="L3772" i="4"/>
  <c r="K3772" i="4"/>
  <c r="T3771" i="4"/>
  <c r="S3771" i="4"/>
  <c r="Q3771" i="4"/>
  <c r="L3771" i="4"/>
  <c r="K3771" i="4"/>
  <c r="T3770" i="4"/>
  <c r="S3770" i="4"/>
  <c r="Q3770" i="4"/>
  <c r="L3770" i="4"/>
  <c r="K3770" i="4"/>
  <c r="T3769" i="4"/>
  <c r="S3769" i="4"/>
  <c r="Q3769" i="4"/>
  <c r="L3769" i="4"/>
  <c r="K3769" i="4"/>
  <c r="T3768" i="4"/>
  <c r="S3768" i="4"/>
  <c r="Q3768" i="4"/>
  <c r="L3768" i="4"/>
  <c r="K3768" i="4"/>
  <c r="T3767" i="4"/>
  <c r="S3767" i="4"/>
  <c r="Q3767" i="4"/>
  <c r="L3767" i="4"/>
  <c r="K3767" i="4"/>
  <c r="T3766" i="4"/>
  <c r="S3766" i="4"/>
  <c r="Q3766" i="4"/>
  <c r="L3766" i="4"/>
  <c r="K3766" i="4"/>
  <c r="T3765" i="4"/>
  <c r="S3765" i="4"/>
  <c r="Q3765" i="4"/>
  <c r="L3765" i="4"/>
  <c r="K3765" i="4"/>
  <c r="T3764" i="4"/>
  <c r="S3764" i="4"/>
  <c r="Q3764" i="4"/>
  <c r="L3764" i="4"/>
  <c r="K3764" i="4"/>
  <c r="T3763" i="4"/>
  <c r="S3763" i="4"/>
  <c r="Q3763" i="4"/>
  <c r="L3763" i="4"/>
  <c r="K3763" i="4"/>
  <c r="T3762" i="4"/>
  <c r="S3762" i="4"/>
  <c r="Q3762" i="4"/>
  <c r="L3762" i="4"/>
  <c r="K3762" i="4"/>
  <c r="T3761" i="4"/>
  <c r="S3761" i="4"/>
  <c r="Q3761" i="4"/>
  <c r="L3761" i="4"/>
  <c r="K3761" i="4"/>
  <c r="T3760" i="4"/>
  <c r="S3760" i="4"/>
  <c r="Q3760" i="4"/>
  <c r="L3760" i="4"/>
  <c r="K3760" i="4"/>
  <c r="T3759" i="4"/>
  <c r="S3759" i="4"/>
  <c r="Q3759" i="4"/>
  <c r="L3759" i="4"/>
  <c r="K3759" i="4"/>
  <c r="T3758" i="4"/>
  <c r="S3758" i="4"/>
  <c r="Q3758" i="4"/>
  <c r="L3758" i="4"/>
  <c r="K3758" i="4"/>
  <c r="T3757" i="4"/>
  <c r="S3757" i="4"/>
  <c r="Q3757" i="4"/>
  <c r="L3757" i="4"/>
  <c r="K3757" i="4"/>
  <c r="T3756" i="4"/>
  <c r="S3756" i="4"/>
  <c r="Q3756" i="4"/>
  <c r="L3756" i="4"/>
  <c r="K3756" i="4"/>
  <c r="T3755" i="4"/>
  <c r="S3755" i="4"/>
  <c r="Q3755" i="4"/>
  <c r="L3755" i="4"/>
  <c r="K3755" i="4"/>
  <c r="T3754" i="4"/>
  <c r="S3754" i="4"/>
  <c r="Q3754" i="4"/>
  <c r="L3754" i="4"/>
  <c r="K3754" i="4"/>
  <c r="T3753" i="4"/>
  <c r="S3753" i="4"/>
  <c r="Q3753" i="4"/>
  <c r="L3753" i="4"/>
  <c r="K3753" i="4"/>
  <c r="T3752" i="4"/>
  <c r="S3752" i="4"/>
  <c r="Q3752" i="4"/>
  <c r="L3752" i="4"/>
  <c r="K3752" i="4"/>
  <c r="T3751" i="4"/>
  <c r="S3751" i="4"/>
  <c r="Q3751" i="4"/>
  <c r="L3751" i="4"/>
  <c r="K3751" i="4"/>
  <c r="T3750" i="4"/>
  <c r="S3750" i="4"/>
  <c r="Q3750" i="4"/>
  <c r="L3750" i="4"/>
  <c r="K3750" i="4"/>
  <c r="T3749" i="4"/>
  <c r="S3749" i="4"/>
  <c r="Q3749" i="4"/>
  <c r="L3749" i="4"/>
  <c r="K3749" i="4"/>
  <c r="T3748" i="4"/>
  <c r="S3748" i="4"/>
  <c r="Q3748" i="4"/>
  <c r="L3748" i="4"/>
  <c r="K3748" i="4"/>
  <c r="T3747" i="4"/>
  <c r="S3747" i="4"/>
  <c r="Q3747" i="4"/>
  <c r="L3747" i="4"/>
  <c r="K3747" i="4"/>
  <c r="T3746" i="4"/>
  <c r="S3746" i="4"/>
  <c r="Q3746" i="4"/>
  <c r="L3746" i="4"/>
  <c r="K3746" i="4"/>
  <c r="T3745" i="4"/>
  <c r="S3745" i="4"/>
  <c r="Q3745" i="4"/>
  <c r="L3745" i="4"/>
  <c r="K3745" i="4"/>
  <c r="T3744" i="4"/>
  <c r="S3744" i="4"/>
  <c r="Q3744" i="4"/>
  <c r="L3744" i="4"/>
  <c r="K3744" i="4"/>
  <c r="T3743" i="4"/>
  <c r="S3743" i="4"/>
  <c r="Q3743" i="4"/>
  <c r="L3743" i="4"/>
  <c r="K3743" i="4"/>
  <c r="T3742" i="4"/>
  <c r="S3742" i="4"/>
  <c r="Q3742" i="4"/>
  <c r="L3742" i="4"/>
  <c r="K3742" i="4"/>
  <c r="T3741" i="4"/>
  <c r="S3741" i="4"/>
  <c r="Q3741" i="4"/>
  <c r="L3741" i="4"/>
  <c r="K3741" i="4"/>
  <c r="T3740" i="4"/>
  <c r="S3740" i="4"/>
  <c r="Q3740" i="4"/>
  <c r="L3740" i="4"/>
  <c r="K3740" i="4"/>
  <c r="T3739" i="4"/>
  <c r="S3739" i="4"/>
  <c r="Q3739" i="4"/>
  <c r="L3739" i="4"/>
  <c r="K3739" i="4"/>
  <c r="T3738" i="4"/>
  <c r="S3738" i="4"/>
  <c r="Q3738" i="4"/>
  <c r="L3738" i="4"/>
  <c r="K3738" i="4"/>
  <c r="T3737" i="4"/>
  <c r="S3737" i="4"/>
  <c r="Q3737" i="4"/>
  <c r="L3737" i="4"/>
  <c r="K3737" i="4"/>
  <c r="T3736" i="4"/>
  <c r="S3736" i="4"/>
  <c r="Q3736" i="4"/>
  <c r="L3736" i="4"/>
  <c r="K3736" i="4"/>
  <c r="T3735" i="4"/>
  <c r="S3735" i="4"/>
  <c r="Q3735" i="4"/>
  <c r="L3735" i="4"/>
  <c r="K3735" i="4"/>
  <c r="T3734" i="4"/>
  <c r="S3734" i="4"/>
  <c r="Q3734" i="4"/>
  <c r="L3734" i="4"/>
  <c r="K3734" i="4"/>
  <c r="T3733" i="4"/>
  <c r="S3733" i="4"/>
  <c r="Q3733" i="4"/>
  <c r="L3733" i="4"/>
  <c r="K3733" i="4"/>
  <c r="T3732" i="4"/>
  <c r="S3732" i="4"/>
  <c r="Q3732" i="4"/>
  <c r="L3732" i="4"/>
  <c r="K3732" i="4"/>
  <c r="T3731" i="4"/>
  <c r="S3731" i="4"/>
  <c r="Q3731" i="4"/>
  <c r="L3731" i="4"/>
  <c r="K3731" i="4"/>
  <c r="T3730" i="4"/>
  <c r="S3730" i="4"/>
  <c r="Q3730" i="4"/>
  <c r="L3730" i="4"/>
  <c r="K3730" i="4"/>
  <c r="T3729" i="4"/>
  <c r="S3729" i="4"/>
  <c r="Q3729" i="4"/>
  <c r="L3729" i="4"/>
  <c r="K3729" i="4"/>
  <c r="T3728" i="4"/>
  <c r="S3728" i="4"/>
  <c r="Q3728" i="4"/>
  <c r="L3728" i="4"/>
  <c r="K3728" i="4"/>
  <c r="T3727" i="4"/>
  <c r="S3727" i="4"/>
  <c r="Q3727" i="4"/>
  <c r="L3727" i="4"/>
  <c r="K3727" i="4"/>
  <c r="T3726" i="4"/>
  <c r="S3726" i="4"/>
  <c r="Q3726" i="4"/>
  <c r="L3726" i="4"/>
  <c r="K3726" i="4"/>
  <c r="T3725" i="4"/>
  <c r="S3725" i="4"/>
  <c r="Q3725" i="4"/>
  <c r="L3725" i="4"/>
  <c r="K3725" i="4"/>
  <c r="T3724" i="4"/>
  <c r="S3724" i="4"/>
  <c r="Q3724" i="4"/>
  <c r="L3724" i="4"/>
  <c r="K3724" i="4"/>
  <c r="T3723" i="4"/>
  <c r="S3723" i="4"/>
  <c r="Q3723" i="4"/>
  <c r="L3723" i="4"/>
  <c r="K3723" i="4"/>
  <c r="T3722" i="4"/>
  <c r="S3722" i="4"/>
  <c r="Q3722" i="4"/>
  <c r="L3722" i="4"/>
  <c r="K3722" i="4"/>
  <c r="T3721" i="4"/>
  <c r="S3721" i="4"/>
  <c r="Q3721" i="4"/>
  <c r="L3721" i="4"/>
  <c r="K3721" i="4"/>
  <c r="T3720" i="4"/>
  <c r="S3720" i="4"/>
  <c r="Q3720" i="4"/>
  <c r="L3720" i="4"/>
  <c r="K3720" i="4"/>
  <c r="T3719" i="4"/>
  <c r="S3719" i="4"/>
  <c r="Q3719" i="4"/>
  <c r="L3719" i="4"/>
  <c r="K3719" i="4"/>
  <c r="T3718" i="4"/>
  <c r="S3718" i="4"/>
  <c r="Q3718" i="4"/>
  <c r="L3718" i="4"/>
  <c r="K3718" i="4"/>
  <c r="T3717" i="4"/>
  <c r="S3717" i="4"/>
  <c r="Q3717" i="4"/>
  <c r="L3717" i="4"/>
  <c r="K3717" i="4"/>
  <c r="T3716" i="4"/>
  <c r="S3716" i="4"/>
  <c r="Q3716" i="4"/>
  <c r="L3716" i="4"/>
  <c r="K3716" i="4"/>
  <c r="T3715" i="4"/>
  <c r="S3715" i="4"/>
  <c r="Q3715" i="4"/>
  <c r="L3715" i="4"/>
  <c r="K3715" i="4"/>
  <c r="T3714" i="4"/>
  <c r="S3714" i="4"/>
  <c r="Q3714" i="4"/>
  <c r="L3714" i="4"/>
  <c r="K3714" i="4"/>
  <c r="T3713" i="4"/>
  <c r="S3713" i="4"/>
  <c r="Q3713" i="4"/>
  <c r="L3713" i="4"/>
  <c r="K3713" i="4"/>
  <c r="T3712" i="4"/>
  <c r="S3712" i="4"/>
  <c r="Q3712" i="4"/>
  <c r="L3712" i="4"/>
  <c r="K3712" i="4"/>
  <c r="T3711" i="4"/>
  <c r="S3711" i="4"/>
  <c r="Q3711" i="4"/>
  <c r="L3711" i="4"/>
  <c r="K3711" i="4"/>
  <c r="T3710" i="4"/>
  <c r="S3710" i="4"/>
  <c r="Q3710" i="4"/>
  <c r="L3710" i="4"/>
  <c r="K3710" i="4"/>
  <c r="T3709" i="4"/>
  <c r="S3709" i="4"/>
  <c r="Q3709" i="4"/>
  <c r="L3709" i="4"/>
  <c r="K3709" i="4"/>
  <c r="T3708" i="4"/>
  <c r="S3708" i="4"/>
  <c r="Q3708" i="4"/>
  <c r="L3708" i="4"/>
  <c r="K3708" i="4"/>
  <c r="T3707" i="4"/>
  <c r="S3707" i="4"/>
  <c r="Q3707" i="4"/>
  <c r="L3707" i="4"/>
  <c r="K3707" i="4"/>
  <c r="T3706" i="4"/>
  <c r="S3706" i="4"/>
  <c r="Q3706" i="4"/>
  <c r="L3706" i="4"/>
  <c r="K3706" i="4"/>
  <c r="T3705" i="4"/>
  <c r="S3705" i="4"/>
  <c r="Q3705" i="4"/>
  <c r="L3705" i="4"/>
  <c r="K3705" i="4"/>
  <c r="T3704" i="4"/>
  <c r="S3704" i="4"/>
  <c r="Q3704" i="4"/>
  <c r="L3704" i="4"/>
  <c r="K3704" i="4"/>
  <c r="T3703" i="4"/>
  <c r="S3703" i="4"/>
  <c r="Q3703" i="4"/>
  <c r="L3703" i="4"/>
  <c r="K3703" i="4"/>
  <c r="T3702" i="4"/>
  <c r="S3702" i="4"/>
  <c r="Q3702" i="4"/>
  <c r="L3702" i="4"/>
  <c r="K3702" i="4"/>
  <c r="T3701" i="4"/>
  <c r="S3701" i="4"/>
  <c r="Q3701" i="4"/>
  <c r="L3701" i="4"/>
  <c r="K3701" i="4"/>
  <c r="T3700" i="4"/>
  <c r="S3700" i="4"/>
  <c r="Q3700" i="4"/>
  <c r="L3700" i="4"/>
  <c r="K3700" i="4"/>
  <c r="T3699" i="4"/>
  <c r="S3699" i="4"/>
  <c r="Q3699" i="4"/>
  <c r="L3699" i="4"/>
  <c r="K3699" i="4"/>
  <c r="T3698" i="4"/>
  <c r="S3698" i="4"/>
  <c r="Q3698" i="4"/>
  <c r="L3698" i="4"/>
  <c r="K3698" i="4"/>
  <c r="T3697" i="4"/>
  <c r="S3697" i="4"/>
  <c r="Q3697" i="4"/>
  <c r="L3697" i="4"/>
  <c r="K3697" i="4"/>
  <c r="T3696" i="4"/>
  <c r="S3696" i="4"/>
  <c r="Q3696" i="4"/>
  <c r="L3696" i="4"/>
  <c r="K3696" i="4"/>
  <c r="T3695" i="4"/>
  <c r="S3695" i="4"/>
  <c r="Q3695" i="4"/>
  <c r="L3695" i="4"/>
  <c r="K3695" i="4"/>
  <c r="T3694" i="4"/>
  <c r="S3694" i="4"/>
  <c r="Q3694" i="4"/>
  <c r="L3694" i="4"/>
  <c r="K3694" i="4"/>
  <c r="T3693" i="4"/>
  <c r="S3693" i="4"/>
  <c r="Q3693" i="4"/>
  <c r="L3693" i="4"/>
  <c r="K3693" i="4"/>
  <c r="T3692" i="4"/>
  <c r="S3692" i="4"/>
  <c r="Q3692" i="4"/>
  <c r="L3692" i="4"/>
  <c r="K3692" i="4"/>
  <c r="T3691" i="4"/>
  <c r="S3691" i="4"/>
  <c r="Q3691" i="4"/>
  <c r="L3691" i="4"/>
  <c r="K3691" i="4"/>
  <c r="T3690" i="4"/>
  <c r="S3690" i="4"/>
  <c r="Q3690" i="4"/>
  <c r="L3690" i="4"/>
  <c r="K3690" i="4"/>
  <c r="T3689" i="4"/>
  <c r="S3689" i="4"/>
  <c r="Q3689" i="4"/>
  <c r="L3689" i="4"/>
  <c r="K3689" i="4"/>
  <c r="T3688" i="4"/>
  <c r="S3688" i="4"/>
  <c r="Q3688" i="4"/>
  <c r="L3688" i="4"/>
  <c r="K3688" i="4"/>
  <c r="T3687" i="4"/>
  <c r="S3687" i="4"/>
  <c r="Q3687" i="4"/>
  <c r="L3687" i="4"/>
  <c r="K3687" i="4"/>
  <c r="T3686" i="4"/>
  <c r="S3686" i="4"/>
  <c r="Q3686" i="4"/>
  <c r="L3686" i="4"/>
  <c r="K3686" i="4"/>
  <c r="T3685" i="4"/>
  <c r="S3685" i="4"/>
  <c r="Q3685" i="4"/>
  <c r="L3685" i="4"/>
  <c r="K3685" i="4"/>
  <c r="T3684" i="4"/>
  <c r="S3684" i="4"/>
  <c r="Q3684" i="4"/>
  <c r="L3684" i="4"/>
  <c r="K3684" i="4"/>
  <c r="T3683" i="4"/>
  <c r="S3683" i="4"/>
  <c r="Q3683" i="4"/>
  <c r="L3683" i="4"/>
  <c r="K3683" i="4"/>
  <c r="T3682" i="4"/>
  <c r="S3682" i="4"/>
  <c r="Q3682" i="4"/>
  <c r="L3682" i="4"/>
  <c r="K3682" i="4"/>
  <c r="T3681" i="4"/>
  <c r="S3681" i="4"/>
  <c r="Q3681" i="4"/>
  <c r="L3681" i="4"/>
  <c r="K3681" i="4"/>
  <c r="T3680" i="4"/>
  <c r="S3680" i="4"/>
  <c r="Q3680" i="4"/>
  <c r="L3680" i="4"/>
  <c r="K3680" i="4"/>
  <c r="T3679" i="4"/>
  <c r="S3679" i="4"/>
  <c r="Q3679" i="4"/>
  <c r="L3679" i="4"/>
  <c r="K3679" i="4"/>
  <c r="T3678" i="4"/>
  <c r="S3678" i="4"/>
  <c r="Q3678" i="4"/>
  <c r="L3678" i="4"/>
  <c r="K3678" i="4"/>
  <c r="T3677" i="4"/>
  <c r="S3677" i="4"/>
  <c r="Q3677" i="4"/>
  <c r="L3677" i="4"/>
  <c r="K3677" i="4"/>
  <c r="T3676" i="4"/>
  <c r="S3676" i="4"/>
  <c r="Q3676" i="4"/>
  <c r="L3676" i="4"/>
  <c r="K3676" i="4"/>
  <c r="T3675" i="4"/>
  <c r="S3675" i="4"/>
  <c r="Q3675" i="4"/>
  <c r="L3675" i="4"/>
  <c r="K3675" i="4"/>
  <c r="T3674" i="4"/>
  <c r="S3674" i="4"/>
  <c r="Q3674" i="4"/>
  <c r="L3674" i="4"/>
  <c r="K3674" i="4"/>
  <c r="T3673" i="4"/>
  <c r="S3673" i="4"/>
  <c r="Q3673" i="4"/>
  <c r="L3673" i="4"/>
  <c r="K3673" i="4"/>
  <c r="T3672" i="4"/>
  <c r="S3672" i="4"/>
  <c r="Q3672" i="4"/>
  <c r="L3672" i="4"/>
  <c r="K3672" i="4"/>
  <c r="T3671" i="4"/>
  <c r="S3671" i="4"/>
  <c r="Q3671" i="4"/>
  <c r="L3671" i="4"/>
  <c r="K3671" i="4"/>
  <c r="T3670" i="4"/>
  <c r="S3670" i="4"/>
  <c r="Q3670" i="4"/>
  <c r="L3670" i="4"/>
  <c r="K3670" i="4"/>
  <c r="T3669" i="4"/>
  <c r="S3669" i="4"/>
  <c r="Q3669" i="4"/>
  <c r="L3669" i="4"/>
  <c r="K3669" i="4"/>
  <c r="T3668" i="4"/>
  <c r="S3668" i="4"/>
  <c r="Q3668" i="4"/>
  <c r="L3668" i="4"/>
  <c r="K3668" i="4"/>
  <c r="T3667" i="4"/>
  <c r="S3667" i="4"/>
  <c r="Q3667" i="4"/>
  <c r="L3667" i="4"/>
  <c r="K3667" i="4"/>
  <c r="T3666" i="4"/>
  <c r="S3666" i="4"/>
  <c r="Q3666" i="4"/>
  <c r="L3666" i="4"/>
  <c r="K3666" i="4"/>
  <c r="T3665" i="4"/>
  <c r="S3665" i="4"/>
  <c r="Q3665" i="4"/>
  <c r="L3665" i="4"/>
  <c r="K3665" i="4"/>
  <c r="T3664" i="4"/>
  <c r="S3664" i="4"/>
  <c r="Q3664" i="4"/>
  <c r="L3664" i="4"/>
  <c r="K3664" i="4"/>
  <c r="T3663" i="4"/>
  <c r="S3663" i="4"/>
  <c r="Q3663" i="4"/>
  <c r="L3663" i="4"/>
  <c r="K3663" i="4"/>
  <c r="T3662" i="4"/>
  <c r="S3662" i="4"/>
  <c r="Q3662" i="4"/>
  <c r="L3662" i="4"/>
  <c r="K3662" i="4"/>
  <c r="T3661" i="4"/>
  <c r="S3661" i="4"/>
  <c r="Q3661" i="4"/>
  <c r="L3661" i="4"/>
  <c r="K3661" i="4"/>
  <c r="T3660" i="4"/>
  <c r="S3660" i="4"/>
  <c r="Q3660" i="4"/>
  <c r="L3660" i="4"/>
  <c r="K3660" i="4"/>
  <c r="T3659" i="4"/>
  <c r="S3659" i="4"/>
  <c r="Q3659" i="4"/>
  <c r="L3659" i="4"/>
  <c r="K3659" i="4"/>
  <c r="T3658" i="4"/>
  <c r="S3658" i="4"/>
  <c r="Q3658" i="4"/>
  <c r="L3658" i="4"/>
  <c r="K3658" i="4"/>
  <c r="T3657" i="4"/>
  <c r="S3657" i="4"/>
  <c r="Q3657" i="4"/>
  <c r="L3657" i="4"/>
  <c r="K3657" i="4"/>
  <c r="T3656" i="4"/>
  <c r="S3656" i="4"/>
  <c r="Q3656" i="4"/>
  <c r="L3656" i="4"/>
  <c r="K3656" i="4"/>
  <c r="T3655" i="4"/>
  <c r="S3655" i="4"/>
  <c r="Q3655" i="4"/>
  <c r="L3655" i="4"/>
  <c r="K3655" i="4"/>
  <c r="T3654" i="4"/>
  <c r="S3654" i="4"/>
  <c r="Q3654" i="4"/>
  <c r="L3654" i="4"/>
  <c r="K3654" i="4"/>
  <c r="T3653" i="4"/>
  <c r="S3653" i="4"/>
  <c r="Q3653" i="4"/>
  <c r="L3653" i="4"/>
  <c r="K3653" i="4"/>
  <c r="T3652" i="4"/>
  <c r="S3652" i="4"/>
  <c r="Q3652" i="4"/>
  <c r="L3652" i="4"/>
  <c r="K3652" i="4"/>
  <c r="T3651" i="4"/>
  <c r="S3651" i="4"/>
  <c r="Q3651" i="4"/>
  <c r="L3651" i="4"/>
  <c r="K3651" i="4"/>
  <c r="T3650" i="4"/>
  <c r="S3650" i="4"/>
  <c r="Q3650" i="4"/>
  <c r="L3650" i="4"/>
  <c r="K3650" i="4"/>
  <c r="T3649" i="4"/>
  <c r="S3649" i="4"/>
  <c r="Q3649" i="4"/>
  <c r="L3649" i="4"/>
  <c r="K3649" i="4"/>
  <c r="T3648" i="4"/>
  <c r="S3648" i="4"/>
  <c r="Q3648" i="4"/>
  <c r="L3648" i="4"/>
  <c r="K3648" i="4"/>
  <c r="T3647" i="4"/>
  <c r="S3647" i="4"/>
  <c r="Q3647" i="4"/>
  <c r="L3647" i="4"/>
  <c r="K3647" i="4"/>
  <c r="T3646" i="4"/>
  <c r="S3646" i="4"/>
  <c r="Q3646" i="4"/>
  <c r="L3646" i="4"/>
  <c r="K3646" i="4"/>
  <c r="T3645" i="4"/>
  <c r="S3645" i="4"/>
  <c r="Q3645" i="4"/>
  <c r="L3645" i="4"/>
  <c r="K3645" i="4"/>
  <c r="T3644" i="4"/>
  <c r="S3644" i="4"/>
  <c r="Q3644" i="4"/>
  <c r="L3644" i="4"/>
  <c r="K3644" i="4"/>
  <c r="T3643" i="4"/>
  <c r="S3643" i="4"/>
  <c r="Q3643" i="4"/>
  <c r="L3643" i="4"/>
  <c r="K3643" i="4"/>
  <c r="T3642" i="4"/>
  <c r="S3642" i="4"/>
  <c r="Q3642" i="4"/>
  <c r="L3642" i="4"/>
  <c r="K3642" i="4"/>
  <c r="T3641" i="4"/>
  <c r="S3641" i="4"/>
  <c r="Q3641" i="4"/>
  <c r="L3641" i="4"/>
  <c r="K3641" i="4"/>
  <c r="T3640" i="4"/>
  <c r="S3640" i="4"/>
  <c r="Q3640" i="4"/>
  <c r="L3640" i="4"/>
  <c r="K3640" i="4"/>
  <c r="T3639" i="4"/>
  <c r="S3639" i="4"/>
  <c r="Q3639" i="4"/>
  <c r="L3639" i="4"/>
  <c r="K3639" i="4"/>
  <c r="T3638" i="4"/>
  <c r="S3638" i="4"/>
  <c r="Q3638" i="4"/>
  <c r="L3638" i="4"/>
  <c r="K3638" i="4"/>
  <c r="T3637" i="4"/>
  <c r="S3637" i="4"/>
  <c r="Q3637" i="4"/>
  <c r="L3637" i="4"/>
  <c r="K3637" i="4"/>
  <c r="T3636" i="4"/>
  <c r="S3636" i="4"/>
  <c r="Q3636" i="4"/>
  <c r="L3636" i="4"/>
  <c r="K3636" i="4"/>
  <c r="T3635" i="4"/>
  <c r="S3635" i="4"/>
  <c r="Q3635" i="4"/>
  <c r="L3635" i="4"/>
  <c r="K3635" i="4"/>
  <c r="T3634" i="4"/>
  <c r="S3634" i="4"/>
  <c r="Q3634" i="4"/>
  <c r="L3634" i="4"/>
  <c r="K3634" i="4"/>
  <c r="T3633" i="4"/>
  <c r="S3633" i="4"/>
  <c r="Q3633" i="4"/>
  <c r="L3633" i="4"/>
  <c r="K3633" i="4"/>
  <c r="T3632" i="4"/>
  <c r="S3632" i="4"/>
  <c r="Q3632" i="4"/>
  <c r="L3632" i="4"/>
  <c r="K3632" i="4"/>
  <c r="T3631" i="4"/>
  <c r="S3631" i="4"/>
  <c r="Q3631" i="4"/>
  <c r="L3631" i="4"/>
  <c r="K3631" i="4"/>
  <c r="T3630" i="4"/>
  <c r="S3630" i="4"/>
  <c r="Q3630" i="4"/>
  <c r="L3630" i="4"/>
  <c r="K3630" i="4"/>
  <c r="T3629" i="4"/>
  <c r="S3629" i="4"/>
  <c r="Q3629" i="4"/>
  <c r="L3629" i="4"/>
  <c r="K3629" i="4"/>
  <c r="T3628" i="4"/>
  <c r="S3628" i="4"/>
  <c r="Q3628" i="4"/>
  <c r="L3628" i="4"/>
  <c r="K3628" i="4"/>
  <c r="T3627" i="4"/>
  <c r="S3627" i="4"/>
  <c r="Q3627" i="4"/>
  <c r="L3627" i="4"/>
  <c r="K3627" i="4"/>
  <c r="T3626" i="4"/>
  <c r="S3626" i="4"/>
  <c r="Q3626" i="4"/>
  <c r="L3626" i="4"/>
  <c r="K3626" i="4"/>
  <c r="T3625" i="4"/>
  <c r="S3625" i="4"/>
  <c r="Q3625" i="4"/>
  <c r="L3625" i="4"/>
  <c r="K3625" i="4"/>
  <c r="T3624" i="4"/>
  <c r="S3624" i="4"/>
  <c r="Q3624" i="4"/>
  <c r="L3624" i="4"/>
  <c r="K3624" i="4"/>
  <c r="T3623" i="4"/>
  <c r="S3623" i="4"/>
  <c r="Q3623" i="4"/>
  <c r="L3623" i="4"/>
  <c r="K3623" i="4"/>
  <c r="T3622" i="4"/>
  <c r="S3622" i="4"/>
  <c r="Q3622" i="4"/>
  <c r="L3622" i="4"/>
  <c r="K3622" i="4"/>
  <c r="T3621" i="4"/>
  <c r="S3621" i="4"/>
  <c r="Q3621" i="4"/>
  <c r="L3621" i="4"/>
  <c r="K3621" i="4"/>
  <c r="T3620" i="4"/>
  <c r="S3620" i="4"/>
  <c r="Q3620" i="4"/>
  <c r="L3620" i="4"/>
  <c r="K3620" i="4"/>
  <c r="T3619" i="4"/>
  <c r="S3619" i="4"/>
  <c r="Q3619" i="4"/>
  <c r="L3619" i="4"/>
  <c r="K3619" i="4"/>
  <c r="T3618" i="4"/>
  <c r="S3618" i="4"/>
  <c r="Q3618" i="4"/>
  <c r="L3618" i="4"/>
  <c r="K3618" i="4"/>
  <c r="T3617" i="4"/>
  <c r="S3617" i="4"/>
  <c r="Q3617" i="4"/>
  <c r="L3617" i="4"/>
  <c r="K3617" i="4"/>
  <c r="T3616" i="4"/>
  <c r="S3616" i="4"/>
  <c r="Q3616" i="4"/>
  <c r="L3616" i="4"/>
  <c r="K3616" i="4"/>
  <c r="T3615" i="4"/>
  <c r="S3615" i="4"/>
  <c r="Q3615" i="4"/>
  <c r="L3615" i="4"/>
  <c r="K3615" i="4"/>
  <c r="T3614" i="4"/>
  <c r="S3614" i="4"/>
  <c r="Q3614" i="4"/>
  <c r="L3614" i="4"/>
  <c r="K3614" i="4"/>
  <c r="T3613" i="4"/>
  <c r="S3613" i="4"/>
  <c r="Q3613" i="4"/>
  <c r="L3613" i="4"/>
  <c r="K3613" i="4"/>
  <c r="T3612" i="4"/>
  <c r="S3612" i="4"/>
  <c r="Q3612" i="4"/>
  <c r="L3612" i="4"/>
  <c r="K3612" i="4"/>
  <c r="T3611" i="4"/>
  <c r="S3611" i="4"/>
  <c r="Q3611" i="4"/>
  <c r="L3611" i="4"/>
  <c r="K3611" i="4"/>
  <c r="T3610" i="4"/>
  <c r="S3610" i="4"/>
  <c r="Q3610" i="4"/>
  <c r="L3610" i="4"/>
  <c r="K3610" i="4"/>
  <c r="T3609" i="4"/>
  <c r="S3609" i="4"/>
  <c r="Q3609" i="4"/>
  <c r="L3609" i="4"/>
  <c r="K3609" i="4"/>
  <c r="T3608" i="4"/>
  <c r="S3608" i="4"/>
  <c r="Q3608" i="4"/>
  <c r="L3608" i="4"/>
  <c r="K3608" i="4"/>
  <c r="T3607" i="4"/>
  <c r="S3607" i="4"/>
  <c r="Q3607" i="4"/>
  <c r="L3607" i="4"/>
  <c r="K3607" i="4"/>
  <c r="T3606" i="4"/>
  <c r="S3606" i="4"/>
  <c r="Q3606" i="4"/>
  <c r="L3606" i="4"/>
  <c r="K3606" i="4"/>
  <c r="T3605" i="4"/>
  <c r="S3605" i="4"/>
  <c r="Q3605" i="4"/>
  <c r="L3605" i="4"/>
  <c r="K3605" i="4"/>
  <c r="T3604" i="4"/>
  <c r="S3604" i="4"/>
  <c r="Q3604" i="4"/>
  <c r="L3604" i="4"/>
  <c r="K3604" i="4"/>
  <c r="T3603" i="4"/>
  <c r="S3603" i="4"/>
  <c r="Q3603" i="4"/>
  <c r="L3603" i="4"/>
  <c r="K3603" i="4"/>
  <c r="T3602" i="4"/>
  <c r="S3602" i="4"/>
  <c r="Q3602" i="4"/>
  <c r="L3602" i="4"/>
  <c r="K3602" i="4"/>
  <c r="T3601" i="4"/>
  <c r="S3601" i="4"/>
  <c r="Q3601" i="4"/>
  <c r="L3601" i="4"/>
  <c r="K3601" i="4"/>
  <c r="T3600" i="4"/>
  <c r="S3600" i="4"/>
  <c r="Q3600" i="4"/>
  <c r="L3600" i="4"/>
  <c r="K3600" i="4"/>
  <c r="T3599" i="4"/>
  <c r="S3599" i="4"/>
  <c r="Q3599" i="4"/>
  <c r="L3599" i="4"/>
  <c r="K3599" i="4"/>
  <c r="T3598" i="4"/>
  <c r="S3598" i="4"/>
  <c r="Q3598" i="4"/>
  <c r="L3598" i="4"/>
  <c r="K3598" i="4"/>
  <c r="T3597" i="4"/>
  <c r="S3597" i="4"/>
  <c r="Q3597" i="4"/>
  <c r="L3597" i="4"/>
  <c r="K3597" i="4"/>
  <c r="T3596" i="4"/>
  <c r="S3596" i="4"/>
  <c r="Q3596" i="4"/>
  <c r="L3596" i="4"/>
  <c r="K3596" i="4"/>
  <c r="T3595" i="4"/>
  <c r="S3595" i="4"/>
  <c r="Q3595" i="4"/>
  <c r="L3595" i="4"/>
  <c r="K3595" i="4"/>
  <c r="T3594" i="4"/>
  <c r="S3594" i="4"/>
  <c r="Q3594" i="4"/>
  <c r="L3594" i="4"/>
  <c r="K3594" i="4"/>
  <c r="T3593" i="4"/>
  <c r="S3593" i="4"/>
  <c r="Q3593" i="4"/>
  <c r="L3593" i="4"/>
  <c r="K3593" i="4"/>
  <c r="T3592" i="4"/>
  <c r="S3592" i="4"/>
  <c r="Q3592" i="4"/>
  <c r="L3592" i="4"/>
  <c r="K3592" i="4"/>
  <c r="T3591" i="4"/>
  <c r="S3591" i="4"/>
  <c r="Q3591" i="4"/>
  <c r="L3591" i="4"/>
  <c r="K3591" i="4"/>
  <c r="T3590" i="4"/>
  <c r="S3590" i="4"/>
  <c r="Q3590" i="4"/>
  <c r="L3590" i="4"/>
  <c r="K3590" i="4"/>
  <c r="T3589" i="4"/>
  <c r="S3589" i="4"/>
  <c r="Q3589" i="4"/>
  <c r="L3589" i="4"/>
  <c r="K3589" i="4"/>
  <c r="T3588" i="4"/>
  <c r="S3588" i="4"/>
  <c r="Q3588" i="4"/>
  <c r="L3588" i="4"/>
  <c r="K3588" i="4"/>
  <c r="T3587" i="4"/>
  <c r="S3587" i="4"/>
  <c r="Q3587" i="4"/>
  <c r="L3587" i="4"/>
  <c r="K3587" i="4"/>
  <c r="T3586" i="4"/>
  <c r="S3586" i="4"/>
  <c r="Q3586" i="4"/>
  <c r="L3586" i="4"/>
  <c r="K3586" i="4"/>
  <c r="T3585" i="4"/>
  <c r="S3585" i="4"/>
  <c r="Q3585" i="4"/>
  <c r="L3585" i="4"/>
  <c r="K3585" i="4"/>
  <c r="T3584" i="4"/>
  <c r="S3584" i="4"/>
  <c r="Q3584" i="4"/>
  <c r="L3584" i="4"/>
  <c r="K3584" i="4"/>
  <c r="T3583" i="4"/>
  <c r="S3583" i="4"/>
  <c r="Q3583" i="4"/>
  <c r="L3583" i="4"/>
  <c r="K3583" i="4"/>
  <c r="T3582" i="4"/>
  <c r="S3582" i="4"/>
  <c r="Q3582" i="4"/>
  <c r="L3582" i="4"/>
  <c r="K3582" i="4"/>
  <c r="T3581" i="4"/>
  <c r="S3581" i="4"/>
  <c r="Q3581" i="4"/>
  <c r="L3581" i="4"/>
  <c r="K3581" i="4"/>
  <c r="T3580" i="4"/>
  <c r="S3580" i="4"/>
  <c r="Q3580" i="4"/>
  <c r="L3580" i="4"/>
  <c r="K3580" i="4"/>
  <c r="T3579" i="4"/>
  <c r="S3579" i="4"/>
  <c r="Q3579" i="4"/>
  <c r="L3579" i="4"/>
  <c r="K3579" i="4"/>
  <c r="T3578" i="4"/>
  <c r="S3578" i="4"/>
  <c r="Q3578" i="4"/>
  <c r="L3578" i="4"/>
  <c r="K3578" i="4"/>
  <c r="T3577" i="4"/>
  <c r="S3577" i="4"/>
  <c r="Q3577" i="4"/>
  <c r="L3577" i="4"/>
  <c r="K3577" i="4"/>
  <c r="T3576" i="4"/>
  <c r="S3576" i="4"/>
  <c r="Q3576" i="4"/>
  <c r="L3576" i="4"/>
  <c r="K3576" i="4"/>
  <c r="T3575" i="4"/>
  <c r="S3575" i="4"/>
  <c r="Q3575" i="4"/>
  <c r="L3575" i="4"/>
  <c r="K3575" i="4"/>
  <c r="T3574" i="4"/>
  <c r="S3574" i="4"/>
  <c r="Q3574" i="4"/>
  <c r="L3574" i="4"/>
  <c r="K3574" i="4"/>
  <c r="T3573" i="4"/>
  <c r="S3573" i="4"/>
  <c r="Q3573" i="4"/>
  <c r="L3573" i="4"/>
  <c r="K3573" i="4"/>
  <c r="T3572" i="4"/>
  <c r="S3572" i="4"/>
  <c r="Q3572" i="4"/>
  <c r="L3572" i="4"/>
  <c r="K3572" i="4"/>
  <c r="T3571" i="4"/>
  <c r="S3571" i="4"/>
  <c r="Q3571" i="4"/>
  <c r="L3571" i="4"/>
  <c r="K3571" i="4"/>
  <c r="T3570" i="4"/>
  <c r="S3570" i="4"/>
  <c r="Q3570" i="4"/>
  <c r="L3570" i="4"/>
  <c r="K3570" i="4"/>
  <c r="T3569" i="4"/>
  <c r="S3569" i="4"/>
  <c r="Q3569" i="4"/>
  <c r="L3569" i="4"/>
  <c r="K3569" i="4"/>
  <c r="T3568" i="4"/>
  <c r="S3568" i="4"/>
  <c r="Q3568" i="4"/>
  <c r="L3568" i="4"/>
  <c r="K3568" i="4"/>
  <c r="T3567" i="4"/>
  <c r="S3567" i="4"/>
  <c r="Q3567" i="4"/>
  <c r="L3567" i="4"/>
  <c r="K3567" i="4"/>
  <c r="T3566" i="4"/>
  <c r="S3566" i="4"/>
  <c r="Q3566" i="4"/>
  <c r="L3566" i="4"/>
  <c r="K3566" i="4"/>
  <c r="T3565" i="4"/>
  <c r="S3565" i="4"/>
  <c r="Q3565" i="4"/>
  <c r="L3565" i="4"/>
  <c r="K3565" i="4"/>
  <c r="T3564" i="4"/>
  <c r="S3564" i="4"/>
  <c r="Q3564" i="4"/>
  <c r="L3564" i="4"/>
  <c r="K3564" i="4"/>
  <c r="T3563" i="4"/>
  <c r="S3563" i="4"/>
  <c r="Q3563" i="4"/>
  <c r="L3563" i="4"/>
  <c r="K3563" i="4"/>
  <c r="T3562" i="4"/>
  <c r="S3562" i="4"/>
  <c r="Q3562" i="4"/>
  <c r="L3562" i="4"/>
  <c r="K3562" i="4"/>
  <c r="T3561" i="4"/>
  <c r="S3561" i="4"/>
  <c r="Q3561" i="4"/>
  <c r="L3561" i="4"/>
  <c r="K3561" i="4"/>
  <c r="T3560" i="4"/>
  <c r="S3560" i="4"/>
  <c r="Q3560" i="4"/>
  <c r="L3560" i="4"/>
  <c r="K3560" i="4"/>
  <c r="T3559" i="4"/>
  <c r="S3559" i="4"/>
  <c r="Q3559" i="4"/>
  <c r="L3559" i="4"/>
  <c r="K3559" i="4"/>
  <c r="T3558" i="4"/>
  <c r="S3558" i="4"/>
  <c r="Q3558" i="4"/>
  <c r="L3558" i="4"/>
  <c r="K3558" i="4"/>
  <c r="T3557" i="4"/>
  <c r="S3557" i="4"/>
  <c r="Q3557" i="4"/>
  <c r="L3557" i="4"/>
  <c r="K3557" i="4"/>
  <c r="T3556" i="4"/>
  <c r="S3556" i="4"/>
  <c r="Q3556" i="4"/>
  <c r="L3556" i="4"/>
  <c r="K3556" i="4"/>
  <c r="T3555" i="4"/>
  <c r="S3555" i="4"/>
  <c r="Q3555" i="4"/>
  <c r="L3555" i="4"/>
  <c r="K3555" i="4"/>
  <c r="T3554" i="4"/>
  <c r="S3554" i="4"/>
  <c r="Q3554" i="4"/>
  <c r="L3554" i="4"/>
  <c r="K3554" i="4"/>
  <c r="T3553" i="4"/>
  <c r="S3553" i="4"/>
  <c r="Q3553" i="4"/>
  <c r="L3553" i="4"/>
  <c r="K3553" i="4"/>
  <c r="T3552" i="4"/>
  <c r="S3552" i="4"/>
  <c r="Q3552" i="4"/>
  <c r="L3552" i="4"/>
  <c r="K3552" i="4"/>
  <c r="T3551" i="4"/>
  <c r="S3551" i="4"/>
  <c r="Q3551" i="4"/>
  <c r="L3551" i="4"/>
  <c r="K3551" i="4"/>
  <c r="T3550" i="4"/>
  <c r="S3550" i="4"/>
  <c r="Q3550" i="4"/>
  <c r="L3550" i="4"/>
  <c r="K3550" i="4"/>
  <c r="T3549" i="4"/>
  <c r="S3549" i="4"/>
  <c r="Q3549" i="4"/>
  <c r="L3549" i="4"/>
  <c r="K3549" i="4"/>
  <c r="T3548" i="4"/>
  <c r="S3548" i="4"/>
  <c r="Q3548" i="4"/>
  <c r="L3548" i="4"/>
  <c r="K3548" i="4"/>
  <c r="T3547" i="4"/>
  <c r="S3547" i="4"/>
  <c r="Q3547" i="4"/>
  <c r="L3547" i="4"/>
  <c r="K3547" i="4"/>
  <c r="T3546" i="4"/>
  <c r="S3546" i="4"/>
  <c r="Q3546" i="4"/>
  <c r="L3546" i="4"/>
  <c r="K3546" i="4"/>
  <c r="T3545" i="4"/>
  <c r="S3545" i="4"/>
  <c r="Q3545" i="4"/>
  <c r="L3545" i="4"/>
  <c r="K3545" i="4"/>
  <c r="T3544" i="4"/>
  <c r="S3544" i="4"/>
  <c r="Q3544" i="4"/>
  <c r="L3544" i="4"/>
  <c r="K3544" i="4"/>
  <c r="T3543" i="4"/>
  <c r="S3543" i="4"/>
  <c r="Q3543" i="4"/>
  <c r="L3543" i="4"/>
  <c r="K3543" i="4"/>
  <c r="T3542" i="4"/>
  <c r="S3542" i="4"/>
  <c r="Q3542" i="4"/>
  <c r="L3542" i="4"/>
  <c r="K3542" i="4"/>
  <c r="T3541" i="4"/>
  <c r="S3541" i="4"/>
  <c r="Q3541" i="4"/>
  <c r="L3541" i="4"/>
  <c r="K3541" i="4"/>
  <c r="T3540" i="4"/>
  <c r="S3540" i="4"/>
  <c r="Q3540" i="4"/>
  <c r="L3540" i="4"/>
  <c r="K3540" i="4"/>
  <c r="T3539" i="4"/>
  <c r="S3539" i="4"/>
  <c r="Q3539" i="4"/>
  <c r="L3539" i="4"/>
  <c r="K3539" i="4"/>
  <c r="T3538" i="4"/>
  <c r="S3538" i="4"/>
  <c r="Q3538" i="4"/>
  <c r="L3538" i="4"/>
  <c r="K3538" i="4"/>
  <c r="T3537" i="4"/>
  <c r="S3537" i="4"/>
  <c r="Q3537" i="4"/>
  <c r="L3537" i="4"/>
  <c r="K3537" i="4"/>
  <c r="T3536" i="4"/>
  <c r="S3536" i="4"/>
  <c r="Q3536" i="4"/>
  <c r="L3536" i="4"/>
  <c r="K3536" i="4"/>
  <c r="T3535" i="4"/>
  <c r="S3535" i="4"/>
  <c r="Q3535" i="4"/>
  <c r="L3535" i="4"/>
  <c r="K3535" i="4"/>
  <c r="T3534" i="4"/>
  <c r="S3534" i="4"/>
  <c r="Q3534" i="4"/>
  <c r="L3534" i="4"/>
  <c r="K3534" i="4"/>
  <c r="T3533" i="4"/>
  <c r="S3533" i="4"/>
  <c r="Q3533" i="4"/>
  <c r="L3533" i="4"/>
  <c r="K3533" i="4"/>
  <c r="T3532" i="4"/>
  <c r="S3532" i="4"/>
  <c r="Q3532" i="4"/>
  <c r="L3532" i="4"/>
  <c r="K3532" i="4"/>
  <c r="T3531" i="4"/>
  <c r="S3531" i="4"/>
  <c r="Q3531" i="4"/>
  <c r="L3531" i="4"/>
  <c r="K3531" i="4"/>
  <c r="T3530" i="4"/>
  <c r="S3530" i="4"/>
  <c r="Q3530" i="4"/>
  <c r="L3530" i="4"/>
  <c r="K3530" i="4"/>
  <c r="T3529" i="4"/>
  <c r="S3529" i="4"/>
  <c r="Q3529" i="4"/>
  <c r="L3529" i="4"/>
  <c r="K3529" i="4"/>
  <c r="T3528" i="4"/>
  <c r="S3528" i="4"/>
  <c r="Q3528" i="4"/>
  <c r="L3528" i="4"/>
  <c r="K3528" i="4"/>
  <c r="T3527" i="4"/>
  <c r="S3527" i="4"/>
  <c r="Q3527" i="4"/>
  <c r="L3527" i="4"/>
  <c r="K3527" i="4"/>
  <c r="T3526" i="4"/>
  <c r="S3526" i="4"/>
  <c r="Q3526" i="4"/>
  <c r="L3526" i="4"/>
  <c r="K3526" i="4"/>
  <c r="T3525" i="4"/>
  <c r="S3525" i="4"/>
  <c r="Q3525" i="4"/>
  <c r="L3525" i="4"/>
  <c r="K3525" i="4"/>
  <c r="T3524" i="4"/>
  <c r="S3524" i="4"/>
  <c r="Q3524" i="4"/>
  <c r="L3524" i="4"/>
  <c r="K3524" i="4"/>
  <c r="T3523" i="4"/>
  <c r="S3523" i="4"/>
  <c r="Q3523" i="4"/>
  <c r="L3523" i="4"/>
  <c r="K3523" i="4"/>
  <c r="T3522" i="4"/>
  <c r="S3522" i="4"/>
  <c r="Q3522" i="4"/>
  <c r="L3522" i="4"/>
  <c r="K3522" i="4"/>
  <c r="T3521" i="4"/>
  <c r="S3521" i="4"/>
  <c r="Q3521" i="4"/>
  <c r="L3521" i="4"/>
  <c r="K3521" i="4"/>
  <c r="T3520" i="4"/>
  <c r="S3520" i="4"/>
  <c r="Q3520" i="4"/>
  <c r="L3520" i="4"/>
  <c r="K3520" i="4"/>
  <c r="T3519" i="4"/>
  <c r="S3519" i="4"/>
  <c r="Q3519" i="4"/>
  <c r="L3519" i="4"/>
  <c r="K3519" i="4"/>
  <c r="T3518" i="4"/>
  <c r="S3518" i="4"/>
  <c r="Q3518" i="4"/>
  <c r="L3518" i="4"/>
  <c r="K3518" i="4"/>
  <c r="T3517" i="4"/>
  <c r="S3517" i="4"/>
  <c r="Q3517" i="4"/>
  <c r="L3517" i="4"/>
  <c r="K3517" i="4"/>
  <c r="T3516" i="4"/>
  <c r="S3516" i="4"/>
  <c r="Q3516" i="4"/>
  <c r="L3516" i="4"/>
  <c r="K3516" i="4"/>
  <c r="T3515" i="4"/>
  <c r="S3515" i="4"/>
  <c r="Q3515" i="4"/>
  <c r="L3515" i="4"/>
  <c r="K3515" i="4"/>
  <c r="T3514" i="4"/>
  <c r="S3514" i="4"/>
  <c r="Q3514" i="4"/>
  <c r="L3514" i="4"/>
  <c r="K3514" i="4"/>
  <c r="T3513" i="4"/>
  <c r="S3513" i="4"/>
  <c r="Q3513" i="4"/>
  <c r="L3513" i="4"/>
  <c r="K3513" i="4"/>
  <c r="T3512" i="4"/>
  <c r="S3512" i="4"/>
  <c r="Q3512" i="4"/>
  <c r="L3512" i="4"/>
  <c r="K3512" i="4"/>
  <c r="T3511" i="4"/>
  <c r="S3511" i="4"/>
  <c r="Q3511" i="4"/>
  <c r="L3511" i="4"/>
  <c r="K3511" i="4"/>
  <c r="T3510" i="4"/>
  <c r="S3510" i="4"/>
  <c r="Q3510" i="4"/>
  <c r="L3510" i="4"/>
  <c r="K3510" i="4"/>
  <c r="T3509" i="4"/>
  <c r="S3509" i="4"/>
  <c r="Q3509" i="4"/>
  <c r="L3509" i="4"/>
  <c r="K3509" i="4"/>
  <c r="T3508" i="4"/>
  <c r="S3508" i="4"/>
  <c r="Q3508" i="4"/>
  <c r="L3508" i="4"/>
  <c r="K3508" i="4"/>
  <c r="T3507" i="4"/>
  <c r="S3507" i="4"/>
  <c r="Q3507" i="4"/>
  <c r="L3507" i="4"/>
  <c r="K3507" i="4"/>
  <c r="T3506" i="4"/>
  <c r="S3506" i="4"/>
  <c r="Q3506" i="4"/>
  <c r="L3506" i="4"/>
  <c r="K3506" i="4"/>
  <c r="T3505" i="4"/>
  <c r="S3505" i="4"/>
  <c r="Q3505" i="4"/>
  <c r="L3505" i="4"/>
  <c r="K3505" i="4"/>
  <c r="T3504" i="4"/>
  <c r="S3504" i="4"/>
  <c r="Q3504" i="4"/>
  <c r="L3504" i="4"/>
  <c r="K3504" i="4"/>
  <c r="T3503" i="4"/>
  <c r="S3503" i="4"/>
  <c r="Q3503" i="4"/>
  <c r="L3503" i="4"/>
  <c r="K3503" i="4"/>
  <c r="T3502" i="4"/>
  <c r="S3502" i="4"/>
  <c r="Q3502" i="4"/>
  <c r="L3502" i="4"/>
  <c r="K3502" i="4"/>
  <c r="T3501" i="4"/>
  <c r="S3501" i="4"/>
  <c r="Q3501" i="4"/>
  <c r="L3501" i="4"/>
  <c r="K3501" i="4"/>
  <c r="T3500" i="4"/>
  <c r="S3500" i="4"/>
  <c r="Q3500" i="4"/>
  <c r="L3500" i="4"/>
  <c r="K3500" i="4"/>
  <c r="T3499" i="4"/>
  <c r="S3499" i="4"/>
  <c r="Q3499" i="4"/>
  <c r="L3499" i="4"/>
  <c r="K3499" i="4"/>
  <c r="T3498" i="4"/>
  <c r="S3498" i="4"/>
  <c r="Q3498" i="4"/>
  <c r="L3498" i="4"/>
  <c r="K3498" i="4"/>
  <c r="T3497" i="4"/>
  <c r="S3497" i="4"/>
  <c r="Q3497" i="4"/>
  <c r="L3497" i="4"/>
  <c r="K3497" i="4"/>
  <c r="T3496" i="4"/>
  <c r="S3496" i="4"/>
  <c r="Q3496" i="4"/>
  <c r="L3496" i="4"/>
  <c r="K3496" i="4"/>
  <c r="T3495" i="4"/>
  <c r="S3495" i="4"/>
  <c r="Q3495" i="4"/>
  <c r="L3495" i="4"/>
  <c r="K3495" i="4"/>
  <c r="T3494" i="4"/>
  <c r="S3494" i="4"/>
  <c r="Q3494" i="4"/>
  <c r="L3494" i="4"/>
  <c r="K3494" i="4"/>
  <c r="T3493" i="4"/>
  <c r="S3493" i="4"/>
  <c r="Q3493" i="4"/>
  <c r="L3493" i="4"/>
  <c r="K3493" i="4"/>
  <c r="T3492" i="4"/>
  <c r="S3492" i="4"/>
  <c r="Q3492" i="4"/>
  <c r="L3492" i="4"/>
  <c r="K3492" i="4"/>
  <c r="T3491" i="4"/>
  <c r="S3491" i="4"/>
  <c r="Q3491" i="4"/>
  <c r="L3491" i="4"/>
  <c r="K3491" i="4"/>
  <c r="T3490" i="4"/>
  <c r="S3490" i="4"/>
  <c r="Q3490" i="4"/>
  <c r="L3490" i="4"/>
  <c r="K3490" i="4"/>
  <c r="T3489" i="4"/>
  <c r="S3489" i="4"/>
  <c r="Q3489" i="4"/>
  <c r="L3489" i="4"/>
  <c r="K3489" i="4"/>
  <c r="T3488" i="4"/>
  <c r="S3488" i="4"/>
  <c r="Q3488" i="4"/>
  <c r="L3488" i="4"/>
  <c r="K3488" i="4"/>
  <c r="T3487" i="4"/>
  <c r="S3487" i="4"/>
  <c r="Q3487" i="4"/>
  <c r="L3487" i="4"/>
  <c r="K3487" i="4"/>
  <c r="T3486" i="4"/>
  <c r="S3486" i="4"/>
  <c r="Q3486" i="4"/>
  <c r="L3486" i="4"/>
  <c r="K3486" i="4"/>
  <c r="T3485" i="4"/>
  <c r="S3485" i="4"/>
  <c r="Q3485" i="4"/>
  <c r="L3485" i="4"/>
  <c r="K3485" i="4"/>
  <c r="T3484" i="4"/>
  <c r="S3484" i="4"/>
  <c r="Q3484" i="4"/>
  <c r="L3484" i="4"/>
  <c r="K3484" i="4"/>
  <c r="T3483" i="4"/>
  <c r="S3483" i="4"/>
  <c r="Q3483" i="4"/>
  <c r="L3483" i="4"/>
  <c r="K3483" i="4"/>
  <c r="T3482" i="4"/>
  <c r="S3482" i="4"/>
  <c r="Q3482" i="4"/>
  <c r="L3482" i="4"/>
  <c r="K3482" i="4"/>
  <c r="T3481" i="4"/>
  <c r="S3481" i="4"/>
  <c r="Q3481" i="4"/>
  <c r="L3481" i="4"/>
  <c r="K3481" i="4"/>
  <c r="T3480" i="4"/>
  <c r="S3480" i="4"/>
  <c r="Q3480" i="4"/>
  <c r="L3480" i="4"/>
  <c r="K3480" i="4"/>
  <c r="T3479" i="4"/>
  <c r="S3479" i="4"/>
  <c r="Q3479" i="4"/>
  <c r="L3479" i="4"/>
  <c r="K3479" i="4"/>
  <c r="T3478" i="4"/>
  <c r="S3478" i="4"/>
  <c r="Q3478" i="4"/>
  <c r="L3478" i="4"/>
  <c r="K3478" i="4"/>
  <c r="T3477" i="4"/>
  <c r="S3477" i="4"/>
  <c r="Q3477" i="4"/>
  <c r="L3477" i="4"/>
  <c r="K3477" i="4"/>
  <c r="T3476" i="4"/>
  <c r="S3476" i="4"/>
  <c r="Q3476" i="4"/>
  <c r="L3476" i="4"/>
  <c r="K3476" i="4"/>
  <c r="T3475" i="4"/>
  <c r="S3475" i="4"/>
  <c r="Q3475" i="4"/>
  <c r="L3475" i="4"/>
  <c r="K3475" i="4"/>
  <c r="T3474" i="4"/>
  <c r="S3474" i="4"/>
  <c r="Q3474" i="4"/>
  <c r="L3474" i="4"/>
  <c r="K3474" i="4"/>
  <c r="T3473" i="4"/>
  <c r="S3473" i="4"/>
  <c r="Q3473" i="4"/>
  <c r="L3473" i="4"/>
  <c r="K3473" i="4"/>
  <c r="T3472" i="4"/>
  <c r="S3472" i="4"/>
  <c r="Q3472" i="4"/>
  <c r="L3472" i="4"/>
  <c r="K3472" i="4"/>
  <c r="T3471" i="4"/>
  <c r="S3471" i="4"/>
  <c r="Q3471" i="4"/>
  <c r="L3471" i="4"/>
  <c r="K3471" i="4"/>
  <c r="T3470" i="4"/>
  <c r="S3470" i="4"/>
  <c r="Q3470" i="4"/>
  <c r="L3470" i="4"/>
  <c r="K3470" i="4"/>
  <c r="T3469" i="4"/>
  <c r="S3469" i="4"/>
  <c r="Q3469" i="4"/>
  <c r="L3469" i="4"/>
  <c r="K3469" i="4"/>
  <c r="T3468" i="4"/>
  <c r="S3468" i="4"/>
  <c r="Q3468" i="4"/>
  <c r="L3468" i="4"/>
  <c r="K3468" i="4"/>
  <c r="T3467" i="4"/>
  <c r="S3467" i="4"/>
  <c r="Q3467" i="4"/>
  <c r="L3467" i="4"/>
  <c r="K3467" i="4"/>
  <c r="T3466" i="4"/>
  <c r="S3466" i="4"/>
  <c r="Q3466" i="4"/>
  <c r="L3466" i="4"/>
  <c r="K3466" i="4"/>
  <c r="T3465" i="4"/>
  <c r="S3465" i="4"/>
  <c r="Q3465" i="4"/>
  <c r="L3465" i="4"/>
  <c r="K3465" i="4"/>
  <c r="T3464" i="4"/>
  <c r="S3464" i="4"/>
  <c r="Q3464" i="4"/>
  <c r="L3464" i="4"/>
  <c r="K3464" i="4"/>
  <c r="T3463" i="4"/>
  <c r="S3463" i="4"/>
  <c r="Q3463" i="4"/>
  <c r="L3463" i="4"/>
  <c r="K3463" i="4"/>
  <c r="T3462" i="4"/>
  <c r="S3462" i="4"/>
  <c r="Q3462" i="4"/>
  <c r="L3462" i="4"/>
  <c r="K3462" i="4"/>
  <c r="T3461" i="4"/>
  <c r="S3461" i="4"/>
  <c r="Q3461" i="4"/>
  <c r="L3461" i="4"/>
  <c r="K3461" i="4"/>
  <c r="T3460" i="4"/>
  <c r="S3460" i="4"/>
  <c r="Q3460" i="4"/>
  <c r="L3460" i="4"/>
  <c r="K3460" i="4"/>
  <c r="T3459" i="4"/>
  <c r="S3459" i="4"/>
  <c r="Q3459" i="4"/>
  <c r="L3459" i="4"/>
  <c r="K3459" i="4"/>
  <c r="T3458" i="4"/>
  <c r="S3458" i="4"/>
  <c r="Q3458" i="4"/>
  <c r="L3458" i="4"/>
  <c r="K3458" i="4"/>
  <c r="T3457" i="4"/>
  <c r="S3457" i="4"/>
  <c r="Q3457" i="4"/>
  <c r="L3457" i="4"/>
  <c r="K3457" i="4"/>
  <c r="T3456" i="4"/>
  <c r="S3456" i="4"/>
  <c r="Q3456" i="4"/>
  <c r="L3456" i="4"/>
  <c r="K3456" i="4"/>
  <c r="T3455" i="4"/>
  <c r="S3455" i="4"/>
  <c r="Q3455" i="4"/>
  <c r="L3455" i="4"/>
  <c r="K3455" i="4"/>
  <c r="T3454" i="4"/>
  <c r="S3454" i="4"/>
  <c r="Q3454" i="4"/>
  <c r="L3454" i="4"/>
  <c r="K3454" i="4"/>
  <c r="T3453" i="4"/>
  <c r="S3453" i="4"/>
  <c r="Q3453" i="4"/>
  <c r="L3453" i="4"/>
  <c r="K3453" i="4"/>
  <c r="T3452" i="4"/>
  <c r="S3452" i="4"/>
  <c r="Q3452" i="4"/>
  <c r="L3452" i="4"/>
  <c r="K3452" i="4"/>
  <c r="T3451" i="4"/>
  <c r="S3451" i="4"/>
  <c r="Q3451" i="4"/>
  <c r="L3451" i="4"/>
  <c r="K3451" i="4"/>
  <c r="T3450" i="4"/>
  <c r="S3450" i="4"/>
  <c r="Q3450" i="4"/>
  <c r="L3450" i="4"/>
  <c r="K3450" i="4"/>
  <c r="T3449" i="4"/>
  <c r="S3449" i="4"/>
  <c r="Q3449" i="4"/>
  <c r="L3449" i="4"/>
  <c r="K3449" i="4"/>
  <c r="T3448" i="4"/>
  <c r="S3448" i="4"/>
  <c r="Q3448" i="4"/>
  <c r="L3448" i="4"/>
  <c r="K3448" i="4"/>
  <c r="T3447" i="4"/>
  <c r="S3447" i="4"/>
  <c r="Q3447" i="4"/>
  <c r="L3447" i="4"/>
  <c r="K3447" i="4"/>
  <c r="T3446" i="4"/>
  <c r="S3446" i="4"/>
  <c r="Q3446" i="4"/>
  <c r="L3446" i="4"/>
  <c r="K3446" i="4"/>
  <c r="T3445" i="4"/>
  <c r="S3445" i="4"/>
  <c r="Q3445" i="4"/>
  <c r="L3445" i="4"/>
  <c r="K3445" i="4"/>
  <c r="T3444" i="4"/>
  <c r="S3444" i="4"/>
  <c r="Q3444" i="4"/>
  <c r="L3444" i="4"/>
  <c r="K3444" i="4"/>
  <c r="T3443" i="4"/>
  <c r="S3443" i="4"/>
  <c r="Q3443" i="4"/>
  <c r="L3443" i="4"/>
  <c r="K3443" i="4"/>
  <c r="T3442" i="4"/>
  <c r="S3442" i="4"/>
  <c r="Q3442" i="4"/>
  <c r="L3442" i="4"/>
  <c r="K3442" i="4"/>
  <c r="T3441" i="4"/>
  <c r="S3441" i="4"/>
  <c r="Q3441" i="4"/>
  <c r="L3441" i="4"/>
  <c r="K3441" i="4"/>
  <c r="T3440" i="4"/>
  <c r="S3440" i="4"/>
  <c r="Q3440" i="4"/>
  <c r="L3440" i="4"/>
  <c r="K3440" i="4"/>
  <c r="T3439" i="4"/>
  <c r="S3439" i="4"/>
  <c r="Q3439" i="4"/>
  <c r="L3439" i="4"/>
  <c r="K3439" i="4"/>
  <c r="T3438" i="4"/>
  <c r="S3438" i="4"/>
  <c r="Q3438" i="4"/>
  <c r="L3438" i="4"/>
  <c r="K3438" i="4"/>
  <c r="T3437" i="4"/>
  <c r="S3437" i="4"/>
  <c r="Q3437" i="4"/>
  <c r="L3437" i="4"/>
  <c r="K3437" i="4"/>
  <c r="T3436" i="4"/>
  <c r="S3436" i="4"/>
  <c r="Q3436" i="4"/>
  <c r="L3436" i="4"/>
  <c r="K3436" i="4"/>
  <c r="T3435" i="4"/>
  <c r="S3435" i="4"/>
  <c r="Q3435" i="4"/>
  <c r="L3435" i="4"/>
  <c r="K3435" i="4"/>
  <c r="T3434" i="4"/>
  <c r="S3434" i="4"/>
  <c r="Q3434" i="4"/>
  <c r="L3434" i="4"/>
  <c r="K3434" i="4"/>
  <c r="T3433" i="4"/>
  <c r="S3433" i="4"/>
  <c r="Q3433" i="4"/>
  <c r="L3433" i="4"/>
  <c r="K3433" i="4"/>
  <c r="T3432" i="4"/>
  <c r="S3432" i="4"/>
  <c r="Q3432" i="4"/>
  <c r="L3432" i="4"/>
  <c r="K3432" i="4"/>
  <c r="T3431" i="4"/>
  <c r="S3431" i="4"/>
  <c r="Q3431" i="4"/>
  <c r="L3431" i="4"/>
  <c r="K3431" i="4"/>
  <c r="T3430" i="4"/>
  <c r="S3430" i="4"/>
  <c r="Q3430" i="4"/>
  <c r="L3430" i="4"/>
  <c r="K3430" i="4"/>
  <c r="T3429" i="4"/>
  <c r="S3429" i="4"/>
  <c r="Q3429" i="4"/>
  <c r="L3429" i="4"/>
  <c r="K3429" i="4"/>
  <c r="T3428" i="4"/>
  <c r="S3428" i="4"/>
  <c r="Q3428" i="4"/>
  <c r="L3428" i="4"/>
  <c r="K3428" i="4"/>
  <c r="T3427" i="4"/>
  <c r="S3427" i="4"/>
  <c r="Q3427" i="4"/>
  <c r="L3427" i="4"/>
  <c r="K3427" i="4"/>
  <c r="T3426" i="4"/>
  <c r="S3426" i="4"/>
  <c r="Q3426" i="4"/>
  <c r="L3426" i="4"/>
  <c r="K3426" i="4"/>
  <c r="T3425" i="4"/>
  <c r="S3425" i="4"/>
  <c r="Q3425" i="4"/>
  <c r="L3425" i="4"/>
  <c r="K3425" i="4"/>
  <c r="T3424" i="4"/>
  <c r="S3424" i="4"/>
  <c r="Q3424" i="4"/>
  <c r="L3424" i="4"/>
  <c r="K3424" i="4"/>
  <c r="T3423" i="4"/>
  <c r="S3423" i="4"/>
  <c r="Q3423" i="4"/>
  <c r="L3423" i="4"/>
  <c r="K3423" i="4"/>
  <c r="T3422" i="4"/>
  <c r="S3422" i="4"/>
  <c r="Q3422" i="4"/>
  <c r="L3422" i="4"/>
  <c r="K3422" i="4"/>
  <c r="T3421" i="4"/>
  <c r="S3421" i="4"/>
  <c r="Q3421" i="4"/>
  <c r="L3421" i="4"/>
  <c r="K3421" i="4"/>
  <c r="T3420" i="4"/>
  <c r="S3420" i="4"/>
  <c r="Q3420" i="4"/>
  <c r="L3420" i="4"/>
  <c r="K3420" i="4"/>
  <c r="T3419" i="4"/>
  <c r="S3419" i="4"/>
  <c r="Q3419" i="4"/>
  <c r="L3419" i="4"/>
  <c r="K3419" i="4"/>
  <c r="T3418" i="4"/>
  <c r="S3418" i="4"/>
  <c r="Q3418" i="4"/>
  <c r="L3418" i="4"/>
  <c r="K3418" i="4"/>
  <c r="T3417" i="4"/>
  <c r="S3417" i="4"/>
  <c r="Q3417" i="4"/>
  <c r="L3417" i="4"/>
  <c r="K3417" i="4"/>
  <c r="T3416" i="4"/>
  <c r="S3416" i="4"/>
  <c r="Q3416" i="4"/>
  <c r="L3416" i="4"/>
  <c r="K3416" i="4"/>
  <c r="T3415" i="4"/>
  <c r="S3415" i="4"/>
  <c r="Q3415" i="4"/>
  <c r="L3415" i="4"/>
  <c r="K3415" i="4"/>
  <c r="T3414" i="4"/>
  <c r="S3414" i="4"/>
  <c r="Q3414" i="4"/>
  <c r="L3414" i="4"/>
  <c r="K3414" i="4"/>
  <c r="T3413" i="4"/>
  <c r="S3413" i="4"/>
  <c r="Q3413" i="4"/>
  <c r="L3413" i="4"/>
  <c r="K3413" i="4"/>
  <c r="T3412" i="4"/>
  <c r="S3412" i="4"/>
  <c r="Q3412" i="4"/>
  <c r="L3412" i="4"/>
  <c r="K3412" i="4"/>
  <c r="T3411" i="4"/>
  <c r="S3411" i="4"/>
  <c r="Q3411" i="4"/>
  <c r="L3411" i="4"/>
  <c r="K3411" i="4"/>
  <c r="T3410" i="4"/>
  <c r="S3410" i="4"/>
  <c r="Q3410" i="4"/>
  <c r="L3410" i="4"/>
  <c r="K3410" i="4"/>
  <c r="T3409" i="4"/>
  <c r="S3409" i="4"/>
  <c r="Q3409" i="4"/>
  <c r="L3409" i="4"/>
  <c r="K3409" i="4"/>
  <c r="T3408" i="4"/>
  <c r="S3408" i="4"/>
  <c r="Q3408" i="4"/>
  <c r="L3408" i="4"/>
  <c r="K3408" i="4"/>
  <c r="T3407" i="4"/>
  <c r="S3407" i="4"/>
  <c r="Q3407" i="4"/>
  <c r="L3407" i="4"/>
  <c r="K3407" i="4"/>
  <c r="T3406" i="4"/>
  <c r="S3406" i="4"/>
  <c r="Q3406" i="4"/>
  <c r="L3406" i="4"/>
  <c r="K3406" i="4"/>
  <c r="T3405" i="4"/>
  <c r="S3405" i="4"/>
  <c r="Q3405" i="4"/>
  <c r="L3405" i="4"/>
  <c r="K3405" i="4"/>
  <c r="T3404" i="4"/>
  <c r="S3404" i="4"/>
  <c r="Q3404" i="4"/>
  <c r="L3404" i="4"/>
  <c r="K3404" i="4"/>
  <c r="T3403" i="4"/>
  <c r="S3403" i="4"/>
  <c r="Q3403" i="4"/>
  <c r="L3403" i="4"/>
  <c r="K3403" i="4"/>
  <c r="T3402" i="4"/>
  <c r="S3402" i="4"/>
  <c r="Q3402" i="4"/>
  <c r="L3402" i="4"/>
  <c r="K3402" i="4"/>
  <c r="T3401" i="4"/>
  <c r="S3401" i="4"/>
  <c r="Q3401" i="4"/>
  <c r="L3401" i="4"/>
  <c r="K3401" i="4"/>
  <c r="T3400" i="4"/>
  <c r="S3400" i="4"/>
  <c r="Q3400" i="4"/>
  <c r="L3400" i="4"/>
  <c r="K3400" i="4"/>
  <c r="T3399" i="4"/>
  <c r="S3399" i="4"/>
  <c r="Q3399" i="4"/>
  <c r="L3399" i="4"/>
  <c r="K3399" i="4"/>
  <c r="T3398" i="4"/>
  <c r="S3398" i="4"/>
  <c r="Q3398" i="4"/>
  <c r="L3398" i="4"/>
  <c r="K3398" i="4"/>
  <c r="T3397" i="4"/>
  <c r="S3397" i="4"/>
  <c r="Q3397" i="4"/>
  <c r="L3397" i="4"/>
  <c r="K3397" i="4"/>
  <c r="T3396" i="4"/>
  <c r="S3396" i="4"/>
  <c r="Q3396" i="4"/>
  <c r="L3396" i="4"/>
  <c r="K3396" i="4"/>
  <c r="T3395" i="4"/>
  <c r="S3395" i="4"/>
  <c r="Q3395" i="4"/>
  <c r="L3395" i="4"/>
  <c r="K3395" i="4"/>
  <c r="T3394" i="4"/>
  <c r="S3394" i="4"/>
  <c r="Q3394" i="4"/>
  <c r="L3394" i="4"/>
  <c r="K3394" i="4"/>
  <c r="T3393" i="4"/>
  <c r="S3393" i="4"/>
  <c r="Q3393" i="4"/>
  <c r="L3393" i="4"/>
  <c r="K3393" i="4"/>
  <c r="T3392" i="4"/>
  <c r="S3392" i="4"/>
  <c r="Q3392" i="4"/>
  <c r="L3392" i="4"/>
  <c r="K3392" i="4"/>
  <c r="T3391" i="4"/>
  <c r="S3391" i="4"/>
  <c r="Q3391" i="4"/>
  <c r="L3391" i="4"/>
  <c r="K3391" i="4"/>
  <c r="T3390" i="4"/>
  <c r="S3390" i="4"/>
  <c r="Q3390" i="4"/>
  <c r="L3390" i="4"/>
  <c r="K3390" i="4"/>
  <c r="T3389" i="4"/>
  <c r="S3389" i="4"/>
  <c r="Q3389" i="4"/>
  <c r="L3389" i="4"/>
  <c r="K3389" i="4"/>
  <c r="T3388" i="4"/>
  <c r="S3388" i="4"/>
  <c r="Q3388" i="4"/>
  <c r="L3388" i="4"/>
  <c r="K3388" i="4"/>
  <c r="T3387" i="4"/>
  <c r="S3387" i="4"/>
  <c r="Q3387" i="4"/>
  <c r="L3387" i="4"/>
  <c r="K3387" i="4"/>
  <c r="T3386" i="4"/>
  <c r="S3386" i="4"/>
  <c r="Q3386" i="4"/>
  <c r="L3386" i="4"/>
  <c r="K3386" i="4"/>
  <c r="T3385" i="4"/>
  <c r="S3385" i="4"/>
  <c r="Q3385" i="4"/>
  <c r="L3385" i="4"/>
  <c r="K3385" i="4"/>
  <c r="T3384" i="4"/>
  <c r="S3384" i="4"/>
  <c r="Q3384" i="4"/>
  <c r="L3384" i="4"/>
  <c r="K3384" i="4"/>
  <c r="T3383" i="4"/>
  <c r="S3383" i="4"/>
  <c r="Q3383" i="4"/>
  <c r="L3383" i="4"/>
  <c r="K3383" i="4"/>
  <c r="T3382" i="4"/>
  <c r="S3382" i="4"/>
  <c r="Q3382" i="4"/>
  <c r="L3382" i="4"/>
  <c r="K3382" i="4"/>
  <c r="T3381" i="4"/>
  <c r="S3381" i="4"/>
  <c r="Q3381" i="4"/>
  <c r="L3381" i="4"/>
  <c r="K3381" i="4"/>
  <c r="T3380" i="4"/>
  <c r="S3380" i="4"/>
  <c r="Q3380" i="4"/>
  <c r="L3380" i="4"/>
  <c r="K3380" i="4"/>
  <c r="T3379" i="4"/>
  <c r="S3379" i="4"/>
  <c r="Q3379" i="4"/>
  <c r="L3379" i="4"/>
  <c r="K3379" i="4"/>
  <c r="T3378" i="4"/>
  <c r="S3378" i="4"/>
  <c r="Q3378" i="4"/>
  <c r="L3378" i="4"/>
  <c r="K3378" i="4"/>
  <c r="T3377" i="4"/>
  <c r="S3377" i="4"/>
  <c r="Q3377" i="4"/>
  <c r="L3377" i="4"/>
  <c r="K3377" i="4"/>
  <c r="T3376" i="4"/>
  <c r="S3376" i="4"/>
  <c r="Q3376" i="4"/>
  <c r="L3376" i="4"/>
  <c r="K3376" i="4"/>
  <c r="T3375" i="4"/>
  <c r="S3375" i="4"/>
  <c r="Q3375" i="4"/>
  <c r="L3375" i="4"/>
  <c r="K3375" i="4"/>
  <c r="T3374" i="4"/>
  <c r="S3374" i="4"/>
  <c r="Q3374" i="4"/>
  <c r="L3374" i="4"/>
  <c r="K3374" i="4"/>
  <c r="T3373" i="4"/>
  <c r="S3373" i="4"/>
  <c r="Q3373" i="4"/>
  <c r="L3373" i="4"/>
  <c r="K3373" i="4"/>
  <c r="T3372" i="4"/>
  <c r="S3372" i="4"/>
  <c r="Q3372" i="4"/>
  <c r="L3372" i="4"/>
  <c r="K3372" i="4"/>
  <c r="T3371" i="4"/>
  <c r="S3371" i="4"/>
  <c r="Q3371" i="4"/>
  <c r="L3371" i="4"/>
  <c r="K3371" i="4"/>
  <c r="T3370" i="4"/>
  <c r="S3370" i="4"/>
  <c r="Q3370" i="4"/>
  <c r="L3370" i="4"/>
  <c r="K3370" i="4"/>
  <c r="T3369" i="4"/>
  <c r="S3369" i="4"/>
  <c r="Q3369" i="4"/>
  <c r="L3369" i="4"/>
  <c r="K3369" i="4"/>
  <c r="T3368" i="4"/>
  <c r="S3368" i="4"/>
  <c r="Q3368" i="4"/>
  <c r="L3368" i="4"/>
  <c r="K3368" i="4"/>
  <c r="T3367" i="4"/>
  <c r="S3367" i="4"/>
  <c r="Q3367" i="4"/>
  <c r="L3367" i="4"/>
  <c r="K3367" i="4"/>
  <c r="T3366" i="4"/>
  <c r="S3366" i="4"/>
  <c r="Q3366" i="4"/>
  <c r="L3366" i="4"/>
  <c r="K3366" i="4"/>
  <c r="T3365" i="4"/>
  <c r="S3365" i="4"/>
  <c r="Q3365" i="4"/>
  <c r="L3365" i="4"/>
  <c r="K3365" i="4"/>
  <c r="T3364" i="4"/>
  <c r="S3364" i="4"/>
  <c r="Q3364" i="4"/>
  <c r="L3364" i="4"/>
  <c r="K3364" i="4"/>
  <c r="T3363" i="4"/>
  <c r="S3363" i="4"/>
  <c r="Q3363" i="4"/>
  <c r="L3363" i="4"/>
  <c r="K3363" i="4"/>
  <c r="T3362" i="4"/>
  <c r="S3362" i="4"/>
  <c r="Q3362" i="4"/>
  <c r="L3362" i="4"/>
  <c r="K3362" i="4"/>
  <c r="T3361" i="4"/>
  <c r="S3361" i="4"/>
  <c r="Q3361" i="4"/>
  <c r="L3361" i="4"/>
  <c r="K3361" i="4"/>
  <c r="T3360" i="4"/>
  <c r="S3360" i="4"/>
  <c r="Q3360" i="4"/>
  <c r="L3360" i="4"/>
  <c r="K3360" i="4"/>
  <c r="T3359" i="4"/>
  <c r="S3359" i="4"/>
  <c r="Q3359" i="4"/>
  <c r="L3359" i="4"/>
  <c r="K3359" i="4"/>
  <c r="T3358" i="4"/>
  <c r="S3358" i="4"/>
  <c r="Q3358" i="4"/>
  <c r="L3358" i="4"/>
  <c r="K3358" i="4"/>
  <c r="T3357" i="4"/>
  <c r="S3357" i="4"/>
  <c r="Q3357" i="4"/>
  <c r="L3357" i="4"/>
  <c r="K3357" i="4"/>
  <c r="T3356" i="4"/>
  <c r="S3356" i="4"/>
  <c r="Q3356" i="4"/>
  <c r="L3356" i="4"/>
  <c r="K3356" i="4"/>
  <c r="T3355" i="4"/>
  <c r="S3355" i="4"/>
  <c r="Q3355" i="4"/>
  <c r="L3355" i="4"/>
  <c r="K3355" i="4"/>
  <c r="T3354" i="4"/>
  <c r="S3354" i="4"/>
  <c r="Q3354" i="4"/>
  <c r="L3354" i="4"/>
  <c r="K3354" i="4"/>
  <c r="T3353" i="4"/>
  <c r="S3353" i="4"/>
  <c r="Q3353" i="4"/>
  <c r="L3353" i="4"/>
  <c r="K3353" i="4"/>
  <c r="T3352" i="4"/>
  <c r="S3352" i="4"/>
  <c r="Q3352" i="4"/>
  <c r="L3352" i="4"/>
  <c r="K3352" i="4"/>
  <c r="T3351" i="4"/>
  <c r="S3351" i="4"/>
  <c r="Q3351" i="4"/>
  <c r="L3351" i="4"/>
  <c r="K3351" i="4"/>
  <c r="T3350" i="4"/>
  <c r="S3350" i="4"/>
  <c r="Q3350" i="4"/>
  <c r="L3350" i="4"/>
  <c r="K3350" i="4"/>
  <c r="T3349" i="4"/>
  <c r="S3349" i="4"/>
  <c r="Q3349" i="4"/>
  <c r="L3349" i="4"/>
  <c r="K3349" i="4"/>
  <c r="T3348" i="4"/>
  <c r="S3348" i="4"/>
  <c r="Q3348" i="4"/>
  <c r="L3348" i="4"/>
  <c r="K3348" i="4"/>
  <c r="T3347" i="4"/>
  <c r="S3347" i="4"/>
  <c r="Q3347" i="4"/>
  <c r="L3347" i="4"/>
  <c r="K3347" i="4"/>
  <c r="T3346" i="4"/>
  <c r="S3346" i="4"/>
  <c r="Q3346" i="4"/>
  <c r="L3346" i="4"/>
  <c r="K3346" i="4"/>
  <c r="T3345" i="4"/>
  <c r="S3345" i="4"/>
  <c r="Q3345" i="4"/>
  <c r="L3345" i="4"/>
  <c r="K3345" i="4"/>
  <c r="T3344" i="4"/>
  <c r="S3344" i="4"/>
  <c r="Q3344" i="4"/>
  <c r="L3344" i="4"/>
  <c r="K3344" i="4"/>
  <c r="T3343" i="4"/>
  <c r="S3343" i="4"/>
  <c r="Q3343" i="4"/>
  <c r="L3343" i="4"/>
  <c r="K3343" i="4"/>
  <c r="T3342" i="4"/>
  <c r="S3342" i="4"/>
  <c r="Q3342" i="4"/>
  <c r="L3342" i="4"/>
  <c r="K3342" i="4"/>
  <c r="T3341" i="4"/>
  <c r="S3341" i="4"/>
  <c r="Q3341" i="4"/>
  <c r="L3341" i="4"/>
  <c r="K3341" i="4"/>
  <c r="T3340" i="4"/>
  <c r="S3340" i="4"/>
  <c r="Q3340" i="4"/>
  <c r="L3340" i="4"/>
  <c r="K3340" i="4"/>
  <c r="T3339" i="4"/>
  <c r="S3339" i="4"/>
  <c r="Q3339" i="4"/>
  <c r="L3339" i="4"/>
  <c r="K3339" i="4"/>
  <c r="T3338" i="4"/>
  <c r="S3338" i="4"/>
  <c r="Q3338" i="4"/>
  <c r="L3338" i="4"/>
  <c r="K3338" i="4"/>
  <c r="T3337" i="4"/>
  <c r="S3337" i="4"/>
  <c r="Q3337" i="4"/>
  <c r="L3337" i="4"/>
  <c r="K3337" i="4"/>
  <c r="T3336" i="4"/>
  <c r="S3336" i="4"/>
  <c r="Q3336" i="4"/>
  <c r="L3336" i="4"/>
  <c r="K3336" i="4"/>
  <c r="T3335" i="4"/>
  <c r="S3335" i="4"/>
  <c r="Q3335" i="4"/>
  <c r="L3335" i="4"/>
  <c r="K3335" i="4"/>
  <c r="T3334" i="4"/>
  <c r="S3334" i="4"/>
  <c r="Q3334" i="4"/>
  <c r="L3334" i="4"/>
  <c r="K3334" i="4"/>
  <c r="T3333" i="4"/>
  <c r="S3333" i="4"/>
  <c r="Q3333" i="4"/>
  <c r="L3333" i="4"/>
  <c r="K3333" i="4"/>
  <c r="T3332" i="4"/>
  <c r="S3332" i="4"/>
  <c r="Q3332" i="4"/>
  <c r="L3332" i="4"/>
  <c r="K3332" i="4"/>
  <c r="T3331" i="4"/>
  <c r="S3331" i="4"/>
  <c r="Q3331" i="4"/>
  <c r="L3331" i="4"/>
  <c r="K3331" i="4"/>
  <c r="T3330" i="4"/>
  <c r="S3330" i="4"/>
  <c r="Q3330" i="4"/>
  <c r="L3330" i="4"/>
  <c r="K3330" i="4"/>
  <c r="T3329" i="4"/>
  <c r="S3329" i="4"/>
  <c r="Q3329" i="4"/>
  <c r="L3329" i="4"/>
  <c r="K3329" i="4"/>
  <c r="T3328" i="4"/>
  <c r="S3328" i="4"/>
  <c r="Q3328" i="4"/>
  <c r="L3328" i="4"/>
  <c r="K3328" i="4"/>
  <c r="T3327" i="4"/>
  <c r="S3327" i="4"/>
  <c r="Q3327" i="4"/>
  <c r="L3327" i="4"/>
  <c r="K3327" i="4"/>
  <c r="T3326" i="4"/>
  <c r="S3326" i="4"/>
  <c r="Q3326" i="4"/>
  <c r="L3326" i="4"/>
  <c r="K3326" i="4"/>
  <c r="T3325" i="4"/>
  <c r="S3325" i="4"/>
  <c r="Q3325" i="4"/>
  <c r="L3325" i="4"/>
  <c r="K3325" i="4"/>
  <c r="T3324" i="4"/>
  <c r="S3324" i="4"/>
  <c r="Q3324" i="4"/>
  <c r="L3324" i="4"/>
  <c r="K3324" i="4"/>
  <c r="T3323" i="4"/>
  <c r="S3323" i="4"/>
  <c r="Q3323" i="4"/>
  <c r="L3323" i="4"/>
  <c r="K3323" i="4"/>
  <c r="T3322" i="4"/>
  <c r="S3322" i="4"/>
  <c r="Q3322" i="4"/>
  <c r="L3322" i="4"/>
  <c r="K3322" i="4"/>
  <c r="T3321" i="4"/>
  <c r="S3321" i="4"/>
  <c r="Q3321" i="4"/>
  <c r="L3321" i="4"/>
  <c r="K3321" i="4"/>
  <c r="T3320" i="4"/>
  <c r="S3320" i="4"/>
  <c r="Q3320" i="4"/>
  <c r="L3320" i="4"/>
  <c r="K3320" i="4"/>
  <c r="T3319" i="4"/>
  <c r="S3319" i="4"/>
  <c r="Q3319" i="4"/>
  <c r="L3319" i="4"/>
  <c r="K3319" i="4"/>
  <c r="T3318" i="4"/>
  <c r="S3318" i="4"/>
  <c r="Q3318" i="4"/>
  <c r="L3318" i="4"/>
  <c r="K3318" i="4"/>
  <c r="T3317" i="4"/>
  <c r="S3317" i="4"/>
  <c r="Q3317" i="4"/>
  <c r="L3317" i="4"/>
  <c r="K3317" i="4"/>
  <c r="T3316" i="4"/>
  <c r="S3316" i="4"/>
  <c r="Q3316" i="4"/>
  <c r="L3316" i="4"/>
  <c r="K3316" i="4"/>
  <c r="T3315" i="4"/>
  <c r="S3315" i="4"/>
  <c r="Q3315" i="4"/>
  <c r="L3315" i="4"/>
  <c r="K3315" i="4"/>
  <c r="T3314" i="4"/>
  <c r="S3314" i="4"/>
  <c r="Q3314" i="4"/>
  <c r="L3314" i="4"/>
  <c r="K3314" i="4"/>
  <c r="T3313" i="4"/>
  <c r="S3313" i="4"/>
  <c r="Q3313" i="4"/>
  <c r="L3313" i="4"/>
  <c r="K3313" i="4"/>
  <c r="T3312" i="4"/>
  <c r="S3312" i="4"/>
  <c r="Q3312" i="4"/>
  <c r="L3312" i="4"/>
  <c r="K3312" i="4"/>
  <c r="T3311" i="4"/>
  <c r="S3311" i="4"/>
  <c r="Q3311" i="4"/>
  <c r="L3311" i="4"/>
  <c r="K3311" i="4"/>
  <c r="T3310" i="4"/>
  <c r="S3310" i="4"/>
  <c r="Q3310" i="4"/>
  <c r="L3310" i="4"/>
  <c r="K3310" i="4"/>
  <c r="T3309" i="4"/>
  <c r="S3309" i="4"/>
  <c r="Q3309" i="4"/>
  <c r="L3309" i="4"/>
  <c r="K3309" i="4"/>
  <c r="T3308" i="4"/>
  <c r="S3308" i="4"/>
  <c r="Q3308" i="4"/>
  <c r="L3308" i="4"/>
  <c r="K3308" i="4"/>
  <c r="T3307" i="4"/>
  <c r="S3307" i="4"/>
  <c r="Q3307" i="4"/>
  <c r="L3307" i="4"/>
  <c r="K3307" i="4"/>
  <c r="T3306" i="4"/>
  <c r="S3306" i="4"/>
  <c r="Q3306" i="4"/>
  <c r="L3306" i="4"/>
  <c r="K3306" i="4"/>
  <c r="T3305" i="4"/>
  <c r="S3305" i="4"/>
  <c r="Q3305" i="4"/>
  <c r="L3305" i="4"/>
  <c r="K3305" i="4"/>
  <c r="T3304" i="4"/>
  <c r="S3304" i="4"/>
  <c r="Q3304" i="4"/>
  <c r="L3304" i="4"/>
  <c r="K3304" i="4"/>
  <c r="T3303" i="4"/>
  <c r="S3303" i="4"/>
  <c r="Q3303" i="4"/>
  <c r="L3303" i="4"/>
  <c r="K3303" i="4"/>
  <c r="T3302" i="4"/>
  <c r="S3302" i="4"/>
  <c r="Q3302" i="4"/>
  <c r="L3302" i="4"/>
  <c r="K3302" i="4"/>
  <c r="T3301" i="4"/>
  <c r="S3301" i="4"/>
  <c r="Q3301" i="4"/>
  <c r="L3301" i="4"/>
  <c r="K3301" i="4"/>
  <c r="T3300" i="4"/>
  <c r="S3300" i="4"/>
  <c r="Q3300" i="4"/>
  <c r="L3300" i="4"/>
  <c r="K3300" i="4"/>
  <c r="T3299" i="4"/>
  <c r="S3299" i="4"/>
  <c r="Q3299" i="4"/>
  <c r="L3299" i="4"/>
  <c r="K3299" i="4"/>
  <c r="T3298" i="4"/>
  <c r="S3298" i="4"/>
  <c r="Q3298" i="4"/>
  <c r="L3298" i="4"/>
  <c r="K3298" i="4"/>
  <c r="T3297" i="4"/>
  <c r="S3297" i="4"/>
  <c r="Q3297" i="4"/>
  <c r="L3297" i="4"/>
  <c r="K3297" i="4"/>
  <c r="T3296" i="4"/>
  <c r="S3296" i="4"/>
  <c r="Q3296" i="4"/>
  <c r="L3296" i="4"/>
  <c r="K3296" i="4"/>
  <c r="T3295" i="4"/>
  <c r="S3295" i="4"/>
  <c r="Q3295" i="4"/>
  <c r="L3295" i="4"/>
  <c r="K3295" i="4"/>
  <c r="T3294" i="4"/>
  <c r="S3294" i="4"/>
  <c r="Q3294" i="4"/>
  <c r="L3294" i="4"/>
  <c r="K3294" i="4"/>
  <c r="T3293" i="4"/>
  <c r="S3293" i="4"/>
  <c r="Q3293" i="4"/>
  <c r="L3293" i="4"/>
  <c r="K3293" i="4"/>
  <c r="T3292" i="4"/>
  <c r="S3292" i="4"/>
  <c r="Q3292" i="4"/>
  <c r="L3292" i="4"/>
  <c r="K3292" i="4"/>
  <c r="T3291" i="4"/>
  <c r="S3291" i="4"/>
  <c r="Q3291" i="4"/>
  <c r="L3291" i="4"/>
  <c r="K3291" i="4"/>
  <c r="T3290" i="4"/>
  <c r="S3290" i="4"/>
  <c r="Q3290" i="4"/>
  <c r="L3290" i="4"/>
  <c r="K3290" i="4"/>
  <c r="T3289" i="4"/>
  <c r="S3289" i="4"/>
  <c r="Q3289" i="4"/>
  <c r="L3289" i="4"/>
  <c r="K3289" i="4"/>
  <c r="T3288" i="4"/>
  <c r="S3288" i="4"/>
  <c r="Q3288" i="4"/>
  <c r="L3288" i="4"/>
  <c r="K3288" i="4"/>
  <c r="T3287" i="4"/>
  <c r="S3287" i="4"/>
  <c r="Q3287" i="4"/>
  <c r="L3287" i="4"/>
  <c r="K3287" i="4"/>
  <c r="T3286" i="4"/>
  <c r="S3286" i="4"/>
  <c r="Q3286" i="4"/>
  <c r="L3286" i="4"/>
  <c r="K3286" i="4"/>
  <c r="T3285" i="4"/>
  <c r="S3285" i="4"/>
  <c r="Q3285" i="4"/>
  <c r="L3285" i="4"/>
  <c r="K3285" i="4"/>
  <c r="T3284" i="4"/>
  <c r="S3284" i="4"/>
  <c r="Q3284" i="4"/>
  <c r="L3284" i="4"/>
  <c r="K3284" i="4"/>
  <c r="T3283" i="4"/>
  <c r="S3283" i="4"/>
  <c r="Q3283" i="4"/>
  <c r="L3283" i="4"/>
  <c r="K3283" i="4"/>
  <c r="T3282" i="4"/>
  <c r="S3282" i="4"/>
  <c r="Q3282" i="4"/>
  <c r="L3282" i="4"/>
  <c r="K3282" i="4"/>
  <c r="T3281" i="4"/>
  <c r="S3281" i="4"/>
  <c r="Q3281" i="4"/>
  <c r="L3281" i="4"/>
  <c r="K3281" i="4"/>
  <c r="T3280" i="4"/>
  <c r="S3280" i="4"/>
  <c r="Q3280" i="4"/>
  <c r="L3280" i="4"/>
  <c r="K3280" i="4"/>
  <c r="T3279" i="4"/>
  <c r="S3279" i="4"/>
  <c r="Q3279" i="4"/>
  <c r="L3279" i="4"/>
  <c r="K3279" i="4"/>
  <c r="T3278" i="4"/>
  <c r="S3278" i="4"/>
  <c r="Q3278" i="4"/>
  <c r="L3278" i="4"/>
  <c r="K3278" i="4"/>
  <c r="T3277" i="4"/>
  <c r="S3277" i="4"/>
  <c r="Q3277" i="4"/>
  <c r="L3277" i="4"/>
  <c r="K3277" i="4"/>
  <c r="T3276" i="4"/>
  <c r="S3276" i="4"/>
  <c r="Q3276" i="4"/>
  <c r="L3276" i="4"/>
  <c r="K3276" i="4"/>
  <c r="T3275" i="4"/>
  <c r="S3275" i="4"/>
  <c r="Q3275" i="4"/>
  <c r="L3275" i="4"/>
  <c r="K3275" i="4"/>
  <c r="T3274" i="4"/>
  <c r="S3274" i="4"/>
  <c r="Q3274" i="4"/>
  <c r="L3274" i="4"/>
  <c r="K3274" i="4"/>
  <c r="T3273" i="4"/>
  <c r="S3273" i="4"/>
  <c r="Q3273" i="4"/>
  <c r="L3273" i="4"/>
  <c r="K3273" i="4"/>
  <c r="T3272" i="4"/>
  <c r="S3272" i="4"/>
  <c r="Q3272" i="4"/>
  <c r="L3272" i="4"/>
  <c r="K3272" i="4"/>
  <c r="T3271" i="4"/>
  <c r="S3271" i="4"/>
  <c r="Q3271" i="4"/>
  <c r="L3271" i="4"/>
  <c r="K3271" i="4"/>
  <c r="T3270" i="4"/>
  <c r="S3270" i="4"/>
  <c r="Q3270" i="4"/>
  <c r="L3270" i="4"/>
  <c r="K3270" i="4"/>
  <c r="T3269" i="4"/>
  <c r="S3269" i="4"/>
  <c r="Q3269" i="4"/>
  <c r="L3269" i="4"/>
  <c r="K3269" i="4"/>
  <c r="T3268" i="4"/>
  <c r="S3268" i="4"/>
  <c r="Q3268" i="4"/>
  <c r="L3268" i="4"/>
  <c r="K3268" i="4"/>
  <c r="T3267" i="4"/>
  <c r="S3267" i="4"/>
  <c r="Q3267" i="4"/>
  <c r="L3267" i="4"/>
  <c r="K3267" i="4"/>
  <c r="T3266" i="4"/>
  <c r="S3266" i="4"/>
  <c r="Q3266" i="4"/>
  <c r="L3266" i="4"/>
  <c r="K3266" i="4"/>
  <c r="T3265" i="4"/>
  <c r="S3265" i="4"/>
  <c r="Q3265" i="4"/>
  <c r="L3265" i="4"/>
  <c r="K3265" i="4"/>
  <c r="T3264" i="4"/>
  <c r="S3264" i="4"/>
  <c r="Q3264" i="4"/>
  <c r="L3264" i="4"/>
  <c r="K3264" i="4"/>
  <c r="T3263" i="4"/>
  <c r="S3263" i="4"/>
  <c r="Q3263" i="4"/>
  <c r="L3263" i="4"/>
  <c r="K3263" i="4"/>
  <c r="T3262" i="4"/>
  <c r="S3262" i="4"/>
  <c r="Q3262" i="4"/>
  <c r="L3262" i="4"/>
  <c r="K3262" i="4"/>
  <c r="T3261" i="4"/>
  <c r="S3261" i="4"/>
  <c r="Q3261" i="4"/>
  <c r="L3261" i="4"/>
  <c r="K3261" i="4"/>
  <c r="T3260" i="4"/>
  <c r="S3260" i="4"/>
  <c r="Q3260" i="4"/>
  <c r="L3260" i="4"/>
  <c r="K3260" i="4"/>
  <c r="T3259" i="4"/>
  <c r="S3259" i="4"/>
  <c r="Q3259" i="4"/>
  <c r="L3259" i="4"/>
  <c r="K3259" i="4"/>
  <c r="T3258" i="4"/>
  <c r="S3258" i="4"/>
  <c r="Q3258" i="4"/>
  <c r="L3258" i="4"/>
  <c r="K3258" i="4"/>
  <c r="T3257" i="4"/>
  <c r="S3257" i="4"/>
  <c r="Q3257" i="4"/>
  <c r="L3257" i="4"/>
  <c r="K3257" i="4"/>
  <c r="T3256" i="4"/>
  <c r="S3256" i="4"/>
  <c r="Q3256" i="4"/>
  <c r="L3256" i="4"/>
  <c r="K3256" i="4"/>
  <c r="T3255" i="4"/>
  <c r="S3255" i="4"/>
  <c r="Q3255" i="4"/>
  <c r="L3255" i="4"/>
  <c r="K3255" i="4"/>
  <c r="T3254" i="4"/>
  <c r="S3254" i="4"/>
  <c r="Q3254" i="4"/>
  <c r="L3254" i="4"/>
  <c r="K3254" i="4"/>
  <c r="T3253" i="4"/>
  <c r="S3253" i="4"/>
  <c r="Q3253" i="4"/>
  <c r="L3253" i="4"/>
  <c r="K3253" i="4"/>
  <c r="T3252" i="4"/>
  <c r="S3252" i="4"/>
  <c r="Q3252" i="4"/>
  <c r="L3252" i="4"/>
  <c r="K3252" i="4"/>
  <c r="T3251" i="4"/>
  <c r="S3251" i="4"/>
  <c r="Q3251" i="4"/>
  <c r="L3251" i="4"/>
  <c r="K3251" i="4"/>
  <c r="T3250" i="4"/>
  <c r="S3250" i="4"/>
  <c r="Q3250" i="4"/>
  <c r="L3250" i="4"/>
  <c r="K3250" i="4"/>
  <c r="T3249" i="4"/>
  <c r="S3249" i="4"/>
  <c r="Q3249" i="4"/>
  <c r="L3249" i="4"/>
  <c r="K3249" i="4"/>
  <c r="T3248" i="4"/>
  <c r="S3248" i="4"/>
  <c r="Q3248" i="4"/>
  <c r="L3248" i="4"/>
  <c r="K3248" i="4"/>
  <c r="T3247" i="4"/>
  <c r="S3247" i="4"/>
  <c r="Q3247" i="4"/>
  <c r="L3247" i="4"/>
  <c r="K3247" i="4"/>
  <c r="T3246" i="4"/>
  <c r="S3246" i="4"/>
  <c r="Q3246" i="4"/>
  <c r="L3246" i="4"/>
  <c r="K3246" i="4"/>
  <c r="T3245" i="4"/>
  <c r="S3245" i="4"/>
  <c r="Q3245" i="4"/>
  <c r="L3245" i="4"/>
  <c r="K3245" i="4"/>
  <c r="T3244" i="4"/>
  <c r="S3244" i="4"/>
  <c r="Q3244" i="4"/>
  <c r="L3244" i="4"/>
  <c r="K3244" i="4"/>
  <c r="T3243" i="4"/>
  <c r="S3243" i="4"/>
  <c r="Q3243" i="4"/>
  <c r="L3243" i="4"/>
  <c r="K3243" i="4"/>
  <c r="T3242" i="4"/>
  <c r="S3242" i="4"/>
  <c r="Q3242" i="4"/>
  <c r="L3242" i="4"/>
  <c r="K3242" i="4"/>
  <c r="T3241" i="4"/>
  <c r="S3241" i="4"/>
  <c r="Q3241" i="4"/>
  <c r="L3241" i="4"/>
  <c r="K3241" i="4"/>
  <c r="T3240" i="4"/>
  <c r="S3240" i="4"/>
  <c r="Q3240" i="4"/>
  <c r="L3240" i="4"/>
  <c r="K3240" i="4"/>
  <c r="T3239" i="4"/>
  <c r="S3239" i="4"/>
  <c r="Q3239" i="4"/>
  <c r="L3239" i="4"/>
  <c r="K3239" i="4"/>
  <c r="T3238" i="4"/>
  <c r="S3238" i="4"/>
  <c r="Q3238" i="4"/>
  <c r="L3238" i="4"/>
  <c r="K3238" i="4"/>
  <c r="T3237" i="4"/>
  <c r="S3237" i="4"/>
  <c r="Q3237" i="4"/>
  <c r="L3237" i="4"/>
  <c r="K3237" i="4"/>
  <c r="T3236" i="4"/>
  <c r="S3236" i="4"/>
  <c r="Q3236" i="4"/>
  <c r="L3236" i="4"/>
  <c r="K3236" i="4"/>
  <c r="T3235" i="4"/>
  <c r="S3235" i="4"/>
  <c r="Q3235" i="4"/>
  <c r="L3235" i="4"/>
  <c r="K3235" i="4"/>
  <c r="T3234" i="4"/>
  <c r="S3234" i="4"/>
  <c r="Q3234" i="4"/>
  <c r="L3234" i="4"/>
  <c r="K3234" i="4"/>
  <c r="T3233" i="4"/>
  <c r="S3233" i="4"/>
  <c r="Q3233" i="4"/>
  <c r="L3233" i="4"/>
  <c r="K3233" i="4"/>
  <c r="T3232" i="4"/>
  <c r="S3232" i="4"/>
  <c r="Q3232" i="4"/>
  <c r="L3232" i="4"/>
  <c r="K3232" i="4"/>
  <c r="T3231" i="4"/>
  <c r="S3231" i="4"/>
  <c r="Q3231" i="4"/>
  <c r="L3231" i="4"/>
  <c r="K3231" i="4"/>
  <c r="T3230" i="4"/>
  <c r="S3230" i="4"/>
  <c r="Q3230" i="4"/>
  <c r="L3230" i="4"/>
  <c r="K3230" i="4"/>
  <c r="T3229" i="4"/>
  <c r="S3229" i="4"/>
  <c r="Q3229" i="4"/>
  <c r="L3229" i="4"/>
  <c r="K3229" i="4"/>
  <c r="T3228" i="4"/>
  <c r="S3228" i="4"/>
  <c r="Q3228" i="4"/>
  <c r="L3228" i="4"/>
  <c r="K3228" i="4"/>
  <c r="T3227" i="4"/>
  <c r="S3227" i="4"/>
  <c r="Q3227" i="4"/>
  <c r="L3227" i="4"/>
  <c r="K3227" i="4"/>
  <c r="T3226" i="4"/>
  <c r="S3226" i="4"/>
  <c r="Q3226" i="4"/>
  <c r="L3226" i="4"/>
  <c r="K3226" i="4"/>
  <c r="T3225" i="4"/>
  <c r="S3225" i="4"/>
  <c r="Q3225" i="4"/>
  <c r="L3225" i="4"/>
  <c r="K3225" i="4"/>
  <c r="T3224" i="4"/>
  <c r="S3224" i="4"/>
  <c r="Q3224" i="4"/>
  <c r="L3224" i="4"/>
  <c r="K3224" i="4"/>
  <c r="T3223" i="4"/>
  <c r="S3223" i="4"/>
  <c r="Q3223" i="4"/>
  <c r="L3223" i="4"/>
  <c r="K3223" i="4"/>
  <c r="T3222" i="4"/>
  <c r="S3222" i="4"/>
  <c r="Q3222" i="4"/>
  <c r="L3222" i="4"/>
  <c r="K3222" i="4"/>
  <c r="T3221" i="4"/>
  <c r="S3221" i="4"/>
  <c r="Q3221" i="4"/>
  <c r="L3221" i="4"/>
  <c r="K3221" i="4"/>
  <c r="T3220" i="4"/>
  <c r="S3220" i="4"/>
  <c r="Q3220" i="4"/>
  <c r="L3220" i="4"/>
  <c r="K3220" i="4"/>
  <c r="T3219" i="4"/>
  <c r="S3219" i="4"/>
  <c r="Q3219" i="4"/>
  <c r="L3219" i="4"/>
  <c r="K3219" i="4"/>
  <c r="T3218" i="4"/>
  <c r="S3218" i="4"/>
  <c r="Q3218" i="4"/>
  <c r="L3218" i="4"/>
  <c r="K3218" i="4"/>
  <c r="T3217" i="4"/>
  <c r="S3217" i="4"/>
  <c r="Q3217" i="4"/>
  <c r="L3217" i="4"/>
  <c r="K3217" i="4"/>
  <c r="T3216" i="4"/>
  <c r="S3216" i="4"/>
  <c r="Q3216" i="4"/>
  <c r="L3216" i="4"/>
  <c r="K3216" i="4"/>
  <c r="T3215" i="4"/>
  <c r="S3215" i="4"/>
  <c r="Q3215" i="4"/>
  <c r="L3215" i="4"/>
  <c r="K3215" i="4"/>
  <c r="T3214" i="4"/>
  <c r="S3214" i="4"/>
  <c r="Q3214" i="4"/>
  <c r="L3214" i="4"/>
  <c r="K3214" i="4"/>
  <c r="T3213" i="4"/>
  <c r="S3213" i="4"/>
  <c r="Q3213" i="4"/>
  <c r="L3213" i="4"/>
  <c r="K3213" i="4"/>
  <c r="T3212" i="4"/>
  <c r="S3212" i="4"/>
  <c r="Q3212" i="4"/>
  <c r="L3212" i="4"/>
  <c r="K3212" i="4"/>
  <c r="T3211" i="4"/>
  <c r="S3211" i="4"/>
  <c r="Q3211" i="4"/>
  <c r="L3211" i="4"/>
  <c r="K3211" i="4"/>
  <c r="T3210" i="4"/>
  <c r="S3210" i="4"/>
  <c r="Q3210" i="4"/>
  <c r="L3210" i="4"/>
  <c r="K3210" i="4"/>
  <c r="T3209" i="4"/>
  <c r="S3209" i="4"/>
  <c r="Q3209" i="4"/>
  <c r="L3209" i="4"/>
  <c r="K3209" i="4"/>
  <c r="T3208" i="4"/>
  <c r="S3208" i="4"/>
  <c r="Q3208" i="4"/>
  <c r="L3208" i="4"/>
  <c r="K3208" i="4"/>
  <c r="T3207" i="4"/>
  <c r="S3207" i="4"/>
  <c r="Q3207" i="4"/>
  <c r="L3207" i="4"/>
  <c r="K3207" i="4"/>
  <c r="T3206" i="4"/>
  <c r="S3206" i="4"/>
  <c r="Q3206" i="4"/>
  <c r="L3206" i="4"/>
  <c r="K3206" i="4"/>
  <c r="T3205" i="4"/>
  <c r="S3205" i="4"/>
  <c r="Q3205" i="4"/>
  <c r="L3205" i="4"/>
  <c r="K3205" i="4"/>
  <c r="T3204" i="4"/>
  <c r="S3204" i="4"/>
  <c r="Q3204" i="4"/>
  <c r="L3204" i="4"/>
  <c r="K3204" i="4"/>
  <c r="T3203" i="4"/>
  <c r="S3203" i="4"/>
  <c r="Q3203" i="4"/>
  <c r="L3203" i="4"/>
  <c r="K3203" i="4"/>
  <c r="T3202" i="4"/>
  <c r="S3202" i="4"/>
  <c r="Q3202" i="4"/>
  <c r="L3202" i="4"/>
  <c r="K3202" i="4"/>
  <c r="T3201" i="4"/>
  <c r="S3201" i="4"/>
  <c r="Q3201" i="4"/>
  <c r="L3201" i="4"/>
  <c r="K3201" i="4"/>
  <c r="T3200" i="4"/>
  <c r="S3200" i="4"/>
  <c r="Q3200" i="4"/>
  <c r="L3200" i="4"/>
  <c r="K3200" i="4"/>
  <c r="T3199" i="4"/>
  <c r="S3199" i="4"/>
  <c r="Q3199" i="4"/>
  <c r="L3199" i="4"/>
  <c r="K3199" i="4"/>
  <c r="T3198" i="4"/>
  <c r="S3198" i="4"/>
  <c r="Q3198" i="4"/>
  <c r="L3198" i="4"/>
  <c r="K3198" i="4"/>
  <c r="T3197" i="4"/>
  <c r="S3197" i="4"/>
  <c r="Q3197" i="4"/>
  <c r="L3197" i="4"/>
  <c r="K3197" i="4"/>
  <c r="T3196" i="4"/>
  <c r="S3196" i="4"/>
  <c r="Q3196" i="4"/>
  <c r="L3196" i="4"/>
  <c r="K3196" i="4"/>
  <c r="T3195" i="4"/>
  <c r="S3195" i="4"/>
  <c r="Q3195" i="4"/>
  <c r="L3195" i="4"/>
  <c r="K3195" i="4"/>
  <c r="T3194" i="4"/>
  <c r="S3194" i="4"/>
  <c r="Q3194" i="4"/>
  <c r="L3194" i="4"/>
  <c r="K3194" i="4"/>
  <c r="T3193" i="4"/>
  <c r="S3193" i="4"/>
  <c r="Q3193" i="4"/>
  <c r="L3193" i="4"/>
  <c r="K3193" i="4"/>
  <c r="T3192" i="4"/>
  <c r="S3192" i="4"/>
  <c r="Q3192" i="4"/>
  <c r="L3192" i="4"/>
  <c r="K3192" i="4"/>
  <c r="T3191" i="4"/>
  <c r="S3191" i="4"/>
  <c r="Q3191" i="4"/>
  <c r="L3191" i="4"/>
  <c r="K3191" i="4"/>
  <c r="T3190" i="4"/>
  <c r="S3190" i="4"/>
  <c r="Q3190" i="4"/>
  <c r="L3190" i="4"/>
  <c r="K3190" i="4"/>
  <c r="T3189" i="4"/>
  <c r="S3189" i="4"/>
  <c r="Q3189" i="4"/>
  <c r="L3189" i="4"/>
  <c r="K3189" i="4"/>
  <c r="T3188" i="4"/>
  <c r="S3188" i="4"/>
  <c r="Q3188" i="4"/>
  <c r="L3188" i="4"/>
  <c r="K3188" i="4"/>
  <c r="T3187" i="4"/>
  <c r="S3187" i="4"/>
  <c r="Q3187" i="4"/>
  <c r="L3187" i="4"/>
  <c r="K3187" i="4"/>
  <c r="T3186" i="4"/>
  <c r="S3186" i="4"/>
  <c r="Q3186" i="4"/>
  <c r="L3186" i="4"/>
  <c r="K3186" i="4"/>
  <c r="T3185" i="4"/>
  <c r="S3185" i="4"/>
  <c r="Q3185" i="4"/>
  <c r="L3185" i="4"/>
  <c r="K3185" i="4"/>
  <c r="T3184" i="4"/>
  <c r="S3184" i="4"/>
  <c r="Q3184" i="4"/>
  <c r="L3184" i="4"/>
  <c r="K3184" i="4"/>
  <c r="T3183" i="4"/>
  <c r="S3183" i="4"/>
  <c r="Q3183" i="4"/>
  <c r="L3183" i="4"/>
  <c r="K3183" i="4"/>
  <c r="T3182" i="4"/>
  <c r="S3182" i="4"/>
  <c r="Q3182" i="4"/>
  <c r="L3182" i="4"/>
  <c r="K3182" i="4"/>
  <c r="T3181" i="4"/>
  <c r="S3181" i="4"/>
  <c r="Q3181" i="4"/>
  <c r="L3181" i="4"/>
  <c r="K3181" i="4"/>
  <c r="T3180" i="4"/>
  <c r="S3180" i="4"/>
  <c r="Q3180" i="4"/>
  <c r="L3180" i="4"/>
  <c r="K3180" i="4"/>
  <c r="T3179" i="4"/>
  <c r="S3179" i="4"/>
  <c r="Q3179" i="4"/>
  <c r="L3179" i="4"/>
  <c r="K3179" i="4"/>
  <c r="T3178" i="4"/>
  <c r="S3178" i="4"/>
  <c r="Q3178" i="4"/>
  <c r="L3178" i="4"/>
  <c r="K3178" i="4"/>
  <c r="T3177" i="4"/>
  <c r="S3177" i="4"/>
  <c r="Q3177" i="4"/>
  <c r="L3177" i="4"/>
  <c r="K3177" i="4"/>
  <c r="T3176" i="4"/>
  <c r="S3176" i="4"/>
  <c r="Q3176" i="4"/>
  <c r="L3176" i="4"/>
  <c r="K3176" i="4"/>
  <c r="T3175" i="4"/>
  <c r="S3175" i="4"/>
  <c r="Q3175" i="4"/>
  <c r="L3175" i="4"/>
  <c r="K3175" i="4"/>
  <c r="T3174" i="4"/>
  <c r="S3174" i="4"/>
  <c r="Q3174" i="4"/>
  <c r="L3174" i="4"/>
  <c r="K3174" i="4"/>
  <c r="T3173" i="4"/>
  <c r="S3173" i="4"/>
  <c r="Q3173" i="4"/>
  <c r="L3173" i="4"/>
  <c r="K3173" i="4"/>
  <c r="T3172" i="4"/>
  <c r="S3172" i="4"/>
  <c r="Q3172" i="4"/>
  <c r="L3172" i="4"/>
  <c r="K3172" i="4"/>
  <c r="T3171" i="4"/>
  <c r="S3171" i="4"/>
  <c r="Q3171" i="4"/>
  <c r="L3171" i="4"/>
  <c r="K3171" i="4"/>
  <c r="T3170" i="4"/>
  <c r="S3170" i="4"/>
  <c r="Q3170" i="4"/>
  <c r="L3170" i="4"/>
  <c r="K3170" i="4"/>
  <c r="T3169" i="4"/>
  <c r="S3169" i="4"/>
  <c r="Q3169" i="4"/>
  <c r="L3169" i="4"/>
  <c r="K3169" i="4"/>
  <c r="T3168" i="4"/>
  <c r="S3168" i="4"/>
  <c r="Q3168" i="4"/>
  <c r="L3168" i="4"/>
  <c r="K3168" i="4"/>
  <c r="T3167" i="4"/>
  <c r="S3167" i="4"/>
  <c r="Q3167" i="4"/>
  <c r="L3167" i="4"/>
  <c r="K3167" i="4"/>
  <c r="T3166" i="4"/>
  <c r="S3166" i="4"/>
  <c r="Q3166" i="4"/>
  <c r="L3166" i="4"/>
  <c r="K3166" i="4"/>
  <c r="T3165" i="4"/>
  <c r="S3165" i="4"/>
  <c r="Q3165" i="4"/>
  <c r="L3165" i="4"/>
  <c r="K3165" i="4"/>
  <c r="T3164" i="4"/>
  <c r="S3164" i="4"/>
  <c r="Q3164" i="4"/>
  <c r="L3164" i="4"/>
  <c r="K3164" i="4"/>
  <c r="T3163" i="4"/>
  <c r="S3163" i="4"/>
  <c r="Q3163" i="4"/>
  <c r="L3163" i="4"/>
  <c r="K3163" i="4"/>
  <c r="T3162" i="4"/>
  <c r="S3162" i="4"/>
  <c r="Q3162" i="4"/>
  <c r="L3162" i="4"/>
  <c r="K3162" i="4"/>
  <c r="T3161" i="4"/>
  <c r="S3161" i="4"/>
  <c r="Q3161" i="4"/>
  <c r="L3161" i="4"/>
  <c r="K3161" i="4"/>
  <c r="T3160" i="4"/>
  <c r="S3160" i="4"/>
  <c r="Q3160" i="4"/>
  <c r="L3160" i="4"/>
  <c r="K3160" i="4"/>
  <c r="T3159" i="4"/>
  <c r="S3159" i="4"/>
  <c r="Q3159" i="4"/>
  <c r="L3159" i="4"/>
  <c r="K3159" i="4"/>
  <c r="T3158" i="4"/>
  <c r="S3158" i="4"/>
  <c r="Q3158" i="4"/>
  <c r="L3158" i="4"/>
  <c r="K3158" i="4"/>
  <c r="T3157" i="4"/>
  <c r="S3157" i="4"/>
  <c r="Q3157" i="4"/>
  <c r="L3157" i="4"/>
  <c r="K3157" i="4"/>
  <c r="T3156" i="4"/>
  <c r="S3156" i="4"/>
  <c r="Q3156" i="4"/>
  <c r="L3156" i="4"/>
  <c r="K3156" i="4"/>
  <c r="T3155" i="4"/>
  <c r="S3155" i="4"/>
  <c r="Q3155" i="4"/>
  <c r="L3155" i="4"/>
  <c r="K3155" i="4"/>
  <c r="T3154" i="4"/>
  <c r="S3154" i="4"/>
  <c r="Q3154" i="4"/>
  <c r="L3154" i="4"/>
  <c r="K3154" i="4"/>
  <c r="T3153" i="4"/>
  <c r="S3153" i="4"/>
  <c r="Q3153" i="4"/>
  <c r="L3153" i="4"/>
  <c r="K3153" i="4"/>
  <c r="T3152" i="4"/>
  <c r="S3152" i="4"/>
  <c r="Q3152" i="4"/>
  <c r="L3152" i="4"/>
  <c r="K3152" i="4"/>
  <c r="T3151" i="4"/>
  <c r="S3151" i="4"/>
  <c r="Q3151" i="4"/>
  <c r="L3151" i="4"/>
  <c r="K3151" i="4"/>
  <c r="T3150" i="4"/>
  <c r="S3150" i="4"/>
  <c r="Q3150" i="4"/>
  <c r="L3150" i="4"/>
  <c r="K3150" i="4"/>
  <c r="T3149" i="4"/>
  <c r="S3149" i="4"/>
  <c r="Q3149" i="4"/>
  <c r="L3149" i="4"/>
  <c r="K3149" i="4"/>
  <c r="T3148" i="4"/>
  <c r="S3148" i="4"/>
  <c r="Q3148" i="4"/>
  <c r="L3148" i="4"/>
  <c r="K3148" i="4"/>
  <c r="T3147" i="4"/>
  <c r="S3147" i="4"/>
  <c r="Q3147" i="4"/>
  <c r="L3147" i="4"/>
  <c r="K3147" i="4"/>
  <c r="T3146" i="4"/>
  <c r="S3146" i="4"/>
  <c r="Q3146" i="4"/>
  <c r="L3146" i="4"/>
  <c r="K3146" i="4"/>
  <c r="T3145" i="4"/>
  <c r="S3145" i="4"/>
  <c r="Q3145" i="4"/>
  <c r="L3145" i="4"/>
  <c r="K3145" i="4"/>
  <c r="T3144" i="4"/>
  <c r="S3144" i="4"/>
  <c r="Q3144" i="4"/>
  <c r="L3144" i="4"/>
  <c r="K3144" i="4"/>
  <c r="T3143" i="4"/>
  <c r="S3143" i="4"/>
  <c r="Q3143" i="4"/>
  <c r="L3143" i="4"/>
  <c r="K3143" i="4"/>
  <c r="T3142" i="4"/>
  <c r="S3142" i="4"/>
  <c r="Q3142" i="4"/>
  <c r="L3142" i="4"/>
  <c r="K3142" i="4"/>
  <c r="T3141" i="4"/>
  <c r="S3141" i="4"/>
  <c r="Q3141" i="4"/>
  <c r="L3141" i="4"/>
  <c r="K3141" i="4"/>
  <c r="T3140" i="4"/>
  <c r="S3140" i="4"/>
  <c r="Q3140" i="4"/>
  <c r="L3140" i="4"/>
  <c r="K3140" i="4"/>
  <c r="T3139" i="4"/>
  <c r="S3139" i="4"/>
  <c r="Q3139" i="4"/>
  <c r="L3139" i="4"/>
  <c r="K3139" i="4"/>
  <c r="T3138" i="4"/>
  <c r="S3138" i="4"/>
  <c r="Q3138" i="4"/>
  <c r="L3138" i="4"/>
  <c r="K3138" i="4"/>
  <c r="T3137" i="4"/>
  <c r="S3137" i="4"/>
  <c r="Q3137" i="4"/>
  <c r="L3137" i="4"/>
  <c r="K3137" i="4"/>
  <c r="T3136" i="4"/>
  <c r="S3136" i="4"/>
  <c r="Q3136" i="4"/>
  <c r="L3136" i="4"/>
  <c r="K3136" i="4"/>
  <c r="T3135" i="4"/>
  <c r="S3135" i="4"/>
  <c r="Q3135" i="4"/>
  <c r="L3135" i="4"/>
  <c r="K3135" i="4"/>
  <c r="T3134" i="4"/>
  <c r="S3134" i="4"/>
  <c r="Q3134" i="4"/>
  <c r="L3134" i="4"/>
  <c r="K3134" i="4"/>
  <c r="T3133" i="4"/>
  <c r="S3133" i="4"/>
  <c r="Q3133" i="4"/>
  <c r="L3133" i="4"/>
  <c r="K3133" i="4"/>
  <c r="T3132" i="4"/>
  <c r="S3132" i="4"/>
  <c r="Q3132" i="4"/>
  <c r="L3132" i="4"/>
  <c r="K3132" i="4"/>
  <c r="T3131" i="4"/>
  <c r="S3131" i="4"/>
  <c r="Q3131" i="4"/>
  <c r="L3131" i="4"/>
  <c r="K3131" i="4"/>
  <c r="T3130" i="4"/>
  <c r="S3130" i="4"/>
  <c r="Q3130" i="4"/>
  <c r="L3130" i="4"/>
  <c r="K3130" i="4"/>
  <c r="T3129" i="4"/>
  <c r="S3129" i="4"/>
  <c r="Q3129" i="4"/>
  <c r="L3129" i="4"/>
  <c r="K3129" i="4"/>
  <c r="T3128" i="4"/>
  <c r="S3128" i="4"/>
  <c r="Q3128" i="4"/>
  <c r="L3128" i="4"/>
  <c r="K3128" i="4"/>
  <c r="T3127" i="4"/>
  <c r="S3127" i="4"/>
  <c r="Q3127" i="4"/>
  <c r="L3127" i="4"/>
  <c r="K3127" i="4"/>
  <c r="T3126" i="4"/>
  <c r="S3126" i="4"/>
  <c r="Q3126" i="4"/>
  <c r="L3126" i="4"/>
  <c r="K3126" i="4"/>
  <c r="T3125" i="4"/>
  <c r="S3125" i="4"/>
  <c r="Q3125" i="4"/>
  <c r="L3125" i="4"/>
  <c r="K3125" i="4"/>
  <c r="T3124" i="4"/>
  <c r="S3124" i="4"/>
  <c r="Q3124" i="4"/>
  <c r="L3124" i="4"/>
  <c r="K3124" i="4"/>
  <c r="T3123" i="4"/>
  <c r="S3123" i="4"/>
  <c r="Q3123" i="4"/>
  <c r="L3123" i="4"/>
  <c r="K3123" i="4"/>
  <c r="T3122" i="4"/>
  <c r="S3122" i="4"/>
  <c r="Q3122" i="4"/>
  <c r="L3122" i="4"/>
  <c r="K3122" i="4"/>
  <c r="T3121" i="4"/>
  <c r="S3121" i="4"/>
  <c r="Q3121" i="4"/>
  <c r="L3121" i="4"/>
  <c r="K3121" i="4"/>
  <c r="T3120" i="4"/>
  <c r="S3120" i="4"/>
  <c r="Q3120" i="4"/>
  <c r="L3120" i="4"/>
  <c r="K3120" i="4"/>
  <c r="T3119" i="4"/>
  <c r="S3119" i="4"/>
  <c r="Q3119" i="4"/>
  <c r="L3119" i="4"/>
  <c r="K3119" i="4"/>
  <c r="T3118" i="4"/>
  <c r="S3118" i="4"/>
  <c r="Q3118" i="4"/>
  <c r="L3118" i="4"/>
  <c r="K3118" i="4"/>
  <c r="T3117" i="4"/>
  <c r="S3117" i="4"/>
  <c r="Q3117" i="4"/>
  <c r="L3117" i="4"/>
  <c r="K3117" i="4"/>
  <c r="T3116" i="4"/>
  <c r="S3116" i="4"/>
  <c r="Q3116" i="4"/>
  <c r="L3116" i="4"/>
  <c r="K3116" i="4"/>
  <c r="T3115" i="4"/>
  <c r="S3115" i="4"/>
  <c r="Q3115" i="4"/>
  <c r="L3115" i="4"/>
  <c r="K3115" i="4"/>
  <c r="T3114" i="4"/>
  <c r="S3114" i="4"/>
  <c r="Q3114" i="4"/>
  <c r="L3114" i="4"/>
  <c r="K3114" i="4"/>
  <c r="T3113" i="4"/>
  <c r="S3113" i="4"/>
  <c r="Q3113" i="4"/>
  <c r="L3113" i="4"/>
  <c r="K3113" i="4"/>
  <c r="T3112" i="4"/>
  <c r="S3112" i="4"/>
  <c r="Q3112" i="4"/>
  <c r="L3112" i="4"/>
  <c r="K3112" i="4"/>
  <c r="T3111" i="4"/>
  <c r="S3111" i="4"/>
  <c r="Q3111" i="4"/>
  <c r="L3111" i="4"/>
  <c r="K3111" i="4"/>
  <c r="T3110" i="4"/>
  <c r="S3110" i="4"/>
  <c r="Q3110" i="4"/>
  <c r="L3110" i="4"/>
  <c r="K3110" i="4"/>
  <c r="T3109" i="4"/>
  <c r="S3109" i="4"/>
  <c r="Q3109" i="4"/>
  <c r="L3109" i="4"/>
  <c r="K3109" i="4"/>
  <c r="T3108" i="4"/>
  <c r="S3108" i="4"/>
  <c r="Q3108" i="4"/>
  <c r="L3108" i="4"/>
  <c r="K3108" i="4"/>
  <c r="T3107" i="4"/>
  <c r="S3107" i="4"/>
  <c r="Q3107" i="4"/>
  <c r="L3107" i="4"/>
  <c r="K3107" i="4"/>
  <c r="T3106" i="4"/>
  <c r="S3106" i="4"/>
  <c r="Q3106" i="4"/>
  <c r="L3106" i="4"/>
  <c r="K3106" i="4"/>
  <c r="T3105" i="4"/>
  <c r="S3105" i="4"/>
  <c r="Q3105" i="4"/>
  <c r="L3105" i="4"/>
  <c r="K3105" i="4"/>
  <c r="T3104" i="4"/>
  <c r="S3104" i="4"/>
  <c r="Q3104" i="4"/>
  <c r="L3104" i="4"/>
  <c r="K3104" i="4"/>
  <c r="T3103" i="4"/>
  <c r="S3103" i="4"/>
  <c r="Q3103" i="4"/>
  <c r="L3103" i="4"/>
  <c r="K3103" i="4"/>
  <c r="T3102" i="4"/>
  <c r="S3102" i="4"/>
  <c r="Q3102" i="4"/>
  <c r="L3102" i="4"/>
  <c r="K3102" i="4"/>
  <c r="T3101" i="4"/>
  <c r="S3101" i="4"/>
  <c r="Q3101" i="4"/>
  <c r="L3101" i="4"/>
  <c r="K3101" i="4"/>
  <c r="T3100" i="4"/>
  <c r="S3100" i="4"/>
  <c r="Q3100" i="4"/>
  <c r="L3100" i="4"/>
  <c r="K3100" i="4"/>
  <c r="T3099" i="4"/>
  <c r="S3099" i="4"/>
  <c r="Q3099" i="4"/>
  <c r="L3099" i="4"/>
  <c r="K3099" i="4"/>
  <c r="T3098" i="4"/>
  <c r="S3098" i="4"/>
  <c r="Q3098" i="4"/>
  <c r="L3098" i="4"/>
  <c r="K3098" i="4"/>
  <c r="T3097" i="4"/>
  <c r="S3097" i="4"/>
  <c r="Q3097" i="4"/>
  <c r="L3097" i="4"/>
  <c r="K3097" i="4"/>
  <c r="T3096" i="4"/>
  <c r="S3096" i="4"/>
  <c r="Q3096" i="4"/>
  <c r="L3096" i="4"/>
  <c r="K3096" i="4"/>
  <c r="T3095" i="4"/>
  <c r="S3095" i="4"/>
  <c r="Q3095" i="4"/>
  <c r="L3095" i="4"/>
  <c r="K3095" i="4"/>
  <c r="T3094" i="4"/>
  <c r="S3094" i="4"/>
  <c r="Q3094" i="4"/>
  <c r="L3094" i="4"/>
  <c r="K3094" i="4"/>
  <c r="T3093" i="4"/>
  <c r="S3093" i="4"/>
  <c r="Q3093" i="4"/>
  <c r="L3093" i="4"/>
  <c r="K3093" i="4"/>
  <c r="T3092" i="4"/>
  <c r="S3092" i="4"/>
  <c r="Q3092" i="4"/>
  <c r="L3092" i="4"/>
  <c r="K3092" i="4"/>
  <c r="T3091" i="4"/>
  <c r="S3091" i="4"/>
  <c r="Q3091" i="4"/>
  <c r="L3091" i="4"/>
  <c r="K3091" i="4"/>
  <c r="T3090" i="4"/>
  <c r="S3090" i="4"/>
  <c r="Q3090" i="4"/>
  <c r="L3090" i="4"/>
  <c r="K3090" i="4"/>
  <c r="T3089" i="4"/>
  <c r="S3089" i="4"/>
  <c r="Q3089" i="4"/>
  <c r="L3089" i="4"/>
  <c r="K3089" i="4"/>
  <c r="T3088" i="4"/>
  <c r="S3088" i="4"/>
  <c r="Q3088" i="4"/>
  <c r="L3088" i="4"/>
  <c r="K3088" i="4"/>
  <c r="T3087" i="4"/>
  <c r="S3087" i="4"/>
  <c r="Q3087" i="4"/>
  <c r="L3087" i="4"/>
  <c r="K3087" i="4"/>
  <c r="T3086" i="4"/>
  <c r="S3086" i="4"/>
  <c r="Q3086" i="4"/>
  <c r="L3086" i="4"/>
  <c r="K3086" i="4"/>
  <c r="T3085" i="4"/>
  <c r="S3085" i="4"/>
  <c r="Q3085" i="4"/>
  <c r="L3085" i="4"/>
  <c r="K3085" i="4"/>
  <c r="T3084" i="4"/>
  <c r="S3084" i="4"/>
  <c r="Q3084" i="4"/>
  <c r="L3084" i="4"/>
  <c r="K3084" i="4"/>
  <c r="T3083" i="4"/>
  <c r="S3083" i="4"/>
  <c r="Q3083" i="4"/>
  <c r="L3083" i="4"/>
  <c r="K3083" i="4"/>
  <c r="T3082" i="4"/>
  <c r="S3082" i="4"/>
  <c r="Q3082" i="4"/>
  <c r="L3082" i="4"/>
  <c r="K3082" i="4"/>
  <c r="T3081" i="4"/>
  <c r="S3081" i="4"/>
  <c r="Q3081" i="4"/>
  <c r="L3081" i="4"/>
  <c r="K3081" i="4"/>
  <c r="T3080" i="4"/>
  <c r="S3080" i="4"/>
  <c r="Q3080" i="4"/>
  <c r="L3080" i="4"/>
  <c r="K3080" i="4"/>
  <c r="T3079" i="4"/>
  <c r="S3079" i="4"/>
  <c r="Q3079" i="4"/>
  <c r="L3079" i="4"/>
  <c r="K3079" i="4"/>
  <c r="T3078" i="4"/>
  <c r="S3078" i="4"/>
  <c r="Q3078" i="4"/>
  <c r="L3078" i="4"/>
  <c r="K3078" i="4"/>
  <c r="T3077" i="4"/>
  <c r="S3077" i="4"/>
  <c r="Q3077" i="4"/>
  <c r="L3077" i="4"/>
  <c r="K3077" i="4"/>
  <c r="T3076" i="4"/>
  <c r="S3076" i="4"/>
  <c r="Q3076" i="4"/>
  <c r="L3076" i="4"/>
  <c r="K3076" i="4"/>
  <c r="T3075" i="4"/>
  <c r="S3075" i="4"/>
  <c r="Q3075" i="4"/>
  <c r="L3075" i="4"/>
  <c r="K3075" i="4"/>
  <c r="T3074" i="4"/>
  <c r="S3074" i="4"/>
  <c r="Q3074" i="4"/>
  <c r="L3074" i="4"/>
  <c r="K3074" i="4"/>
  <c r="T3073" i="4"/>
  <c r="S3073" i="4"/>
  <c r="Q3073" i="4"/>
  <c r="L3073" i="4"/>
  <c r="K3073" i="4"/>
  <c r="T3072" i="4"/>
  <c r="S3072" i="4"/>
  <c r="Q3072" i="4"/>
  <c r="L3072" i="4"/>
  <c r="K3072" i="4"/>
  <c r="T3071" i="4"/>
  <c r="S3071" i="4"/>
  <c r="Q3071" i="4"/>
  <c r="L3071" i="4"/>
  <c r="K3071" i="4"/>
  <c r="T3070" i="4"/>
  <c r="S3070" i="4"/>
  <c r="Q3070" i="4"/>
  <c r="L3070" i="4"/>
  <c r="K3070" i="4"/>
  <c r="T3069" i="4"/>
  <c r="S3069" i="4"/>
  <c r="Q3069" i="4"/>
  <c r="L3069" i="4"/>
  <c r="K3069" i="4"/>
  <c r="T3068" i="4"/>
  <c r="S3068" i="4"/>
  <c r="Q3068" i="4"/>
  <c r="L3068" i="4"/>
  <c r="K3068" i="4"/>
  <c r="T3067" i="4"/>
  <c r="S3067" i="4"/>
  <c r="Q3067" i="4"/>
  <c r="L3067" i="4"/>
  <c r="K3067" i="4"/>
  <c r="T3066" i="4"/>
  <c r="S3066" i="4"/>
  <c r="Q3066" i="4"/>
  <c r="L3066" i="4"/>
  <c r="K3066" i="4"/>
  <c r="T3065" i="4"/>
  <c r="S3065" i="4"/>
  <c r="Q3065" i="4"/>
  <c r="L3065" i="4"/>
  <c r="K3065" i="4"/>
  <c r="T3064" i="4"/>
  <c r="S3064" i="4"/>
  <c r="Q3064" i="4"/>
  <c r="L3064" i="4"/>
  <c r="K3064" i="4"/>
  <c r="T3063" i="4"/>
  <c r="S3063" i="4"/>
  <c r="Q3063" i="4"/>
  <c r="L3063" i="4"/>
  <c r="K3063" i="4"/>
  <c r="T3062" i="4"/>
  <c r="S3062" i="4"/>
  <c r="Q3062" i="4"/>
  <c r="L3062" i="4"/>
  <c r="K3062" i="4"/>
  <c r="T3061" i="4"/>
  <c r="S3061" i="4"/>
  <c r="Q3061" i="4"/>
  <c r="L3061" i="4"/>
  <c r="K3061" i="4"/>
  <c r="T3060" i="4"/>
  <c r="S3060" i="4"/>
  <c r="Q3060" i="4"/>
  <c r="L3060" i="4"/>
  <c r="K3060" i="4"/>
  <c r="T3059" i="4"/>
  <c r="S3059" i="4"/>
  <c r="Q3059" i="4"/>
  <c r="L3059" i="4"/>
  <c r="K3059" i="4"/>
  <c r="T3058" i="4"/>
  <c r="S3058" i="4"/>
  <c r="Q3058" i="4"/>
  <c r="L3058" i="4"/>
  <c r="K3058" i="4"/>
  <c r="T3057" i="4"/>
  <c r="S3057" i="4"/>
  <c r="Q3057" i="4"/>
  <c r="L3057" i="4"/>
  <c r="K3057" i="4"/>
  <c r="T3056" i="4"/>
  <c r="S3056" i="4"/>
  <c r="Q3056" i="4"/>
  <c r="L3056" i="4"/>
  <c r="K3056" i="4"/>
  <c r="T3055" i="4"/>
  <c r="S3055" i="4"/>
  <c r="Q3055" i="4"/>
  <c r="L3055" i="4"/>
  <c r="K3055" i="4"/>
  <c r="T3054" i="4"/>
  <c r="S3054" i="4"/>
  <c r="Q3054" i="4"/>
  <c r="L3054" i="4"/>
  <c r="K3054" i="4"/>
  <c r="T3053" i="4"/>
  <c r="S3053" i="4"/>
  <c r="Q3053" i="4"/>
  <c r="L3053" i="4"/>
  <c r="K3053" i="4"/>
  <c r="T3052" i="4"/>
  <c r="S3052" i="4"/>
  <c r="Q3052" i="4"/>
  <c r="L3052" i="4"/>
  <c r="K3052" i="4"/>
  <c r="T3051" i="4"/>
  <c r="S3051" i="4"/>
  <c r="Q3051" i="4"/>
  <c r="L3051" i="4"/>
  <c r="K3051" i="4"/>
  <c r="T3050" i="4"/>
  <c r="S3050" i="4"/>
  <c r="Q3050" i="4"/>
  <c r="L3050" i="4"/>
  <c r="K3050" i="4"/>
  <c r="T3049" i="4"/>
  <c r="S3049" i="4"/>
  <c r="Q3049" i="4"/>
  <c r="L3049" i="4"/>
  <c r="K3049" i="4"/>
  <c r="T3048" i="4"/>
  <c r="S3048" i="4"/>
  <c r="Q3048" i="4"/>
  <c r="L3048" i="4"/>
  <c r="K3048" i="4"/>
  <c r="T3047" i="4"/>
  <c r="S3047" i="4"/>
  <c r="Q3047" i="4"/>
  <c r="L3047" i="4"/>
  <c r="K3047" i="4"/>
  <c r="T3046" i="4"/>
  <c r="S3046" i="4"/>
  <c r="Q3046" i="4"/>
  <c r="L3046" i="4"/>
  <c r="K3046" i="4"/>
  <c r="T3045" i="4"/>
  <c r="S3045" i="4"/>
  <c r="Q3045" i="4"/>
  <c r="L3045" i="4"/>
  <c r="K3045" i="4"/>
  <c r="T3044" i="4"/>
  <c r="S3044" i="4"/>
  <c r="Q3044" i="4"/>
  <c r="L3044" i="4"/>
  <c r="K3044" i="4"/>
  <c r="T3043" i="4"/>
  <c r="S3043" i="4"/>
  <c r="Q3043" i="4"/>
  <c r="L3043" i="4"/>
  <c r="K3043" i="4"/>
  <c r="T3042" i="4"/>
  <c r="S3042" i="4"/>
  <c r="Q3042" i="4"/>
  <c r="L3042" i="4"/>
  <c r="K3042" i="4"/>
  <c r="T3041" i="4"/>
  <c r="S3041" i="4"/>
  <c r="Q3041" i="4"/>
  <c r="L3041" i="4"/>
  <c r="K3041" i="4"/>
  <c r="T3040" i="4"/>
  <c r="S3040" i="4"/>
  <c r="Q3040" i="4"/>
  <c r="L3040" i="4"/>
  <c r="K3040" i="4"/>
  <c r="T3039" i="4"/>
  <c r="S3039" i="4"/>
  <c r="Q3039" i="4"/>
  <c r="L3039" i="4"/>
  <c r="K3039" i="4"/>
  <c r="T3038" i="4"/>
  <c r="S3038" i="4"/>
  <c r="Q3038" i="4"/>
  <c r="L3038" i="4"/>
  <c r="K3038" i="4"/>
  <c r="T3037" i="4"/>
  <c r="S3037" i="4"/>
  <c r="Q3037" i="4"/>
  <c r="L3037" i="4"/>
  <c r="K3037" i="4"/>
  <c r="T3036" i="4"/>
  <c r="S3036" i="4"/>
  <c r="Q3036" i="4"/>
  <c r="L3036" i="4"/>
  <c r="K3036" i="4"/>
  <c r="T3035" i="4"/>
  <c r="S3035" i="4"/>
  <c r="Q3035" i="4"/>
  <c r="L3035" i="4"/>
  <c r="K3035" i="4"/>
  <c r="T3034" i="4"/>
  <c r="S3034" i="4"/>
  <c r="Q3034" i="4"/>
  <c r="L3034" i="4"/>
  <c r="K3034" i="4"/>
  <c r="T3033" i="4"/>
  <c r="S3033" i="4"/>
  <c r="Q3033" i="4"/>
  <c r="L3033" i="4"/>
  <c r="K3033" i="4"/>
  <c r="T3032" i="4"/>
  <c r="S3032" i="4"/>
  <c r="Q3032" i="4"/>
  <c r="L3032" i="4"/>
  <c r="K3032" i="4"/>
  <c r="T3031" i="4"/>
  <c r="S3031" i="4"/>
  <c r="Q3031" i="4"/>
  <c r="L3031" i="4"/>
  <c r="K3031" i="4"/>
  <c r="T3030" i="4"/>
  <c r="S3030" i="4"/>
  <c r="Q3030" i="4"/>
  <c r="L3030" i="4"/>
  <c r="K3030" i="4"/>
  <c r="T3029" i="4"/>
  <c r="S3029" i="4"/>
  <c r="Q3029" i="4"/>
  <c r="L3029" i="4"/>
  <c r="K3029" i="4"/>
  <c r="T3028" i="4"/>
  <c r="S3028" i="4"/>
  <c r="Q3028" i="4"/>
  <c r="L3028" i="4"/>
  <c r="K3028" i="4"/>
  <c r="T3027" i="4"/>
  <c r="S3027" i="4"/>
  <c r="Q3027" i="4"/>
  <c r="L3027" i="4"/>
  <c r="K3027" i="4"/>
  <c r="T3026" i="4"/>
  <c r="S3026" i="4"/>
  <c r="Q3026" i="4"/>
  <c r="L3026" i="4"/>
  <c r="K3026" i="4"/>
  <c r="T3025" i="4"/>
  <c r="S3025" i="4"/>
  <c r="Q3025" i="4"/>
  <c r="L3025" i="4"/>
  <c r="K3025" i="4"/>
  <c r="T3024" i="4"/>
  <c r="S3024" i="4"/>
  <c r="Q3024" i="4"/>
  <c r="L3024" i="4"/>
  <c r="K3024" i="4"/>
  <c r="T3023" i="4"/>
  <c r="S3023" i="4"/>
  <c r="Q3023" i="4"/>
  <c r="L3023" i="4"/>
  <c r="K3023" i="4"/>
  <c r="T3022" i="4"/>
  <c r="S3022" i="4"/>
  <c r="Q3022" i="4"/>
  <c r="L3022" i="4"/>
  <c r="K3022" i="4"/>
  <c r="T3021" i="4"/>
  <c r="S3021" i="4"/>
  <c r="Q3021" i="4"/>
  <c r="L3021" i="4"/>
  <c r="K3021" i="4"/>
  <c r="T3020" i="4"/>
  <c r="S3020" i="4"/>
  <c r="Q3020" i="4"/>
  <c r="L3020" i="4"/>
  <c r="K3020" i="4"/>
  <c r="T3019" i="4"/>
  <c r="S3019" i="4"/>
  <c r="Q3019" i="4"/>
  <c r="L3019" i="4"/>
  <c r="K3019" i="4"/>
  <c r="T3018" i="4"/>
  <c r="S3018" i="4"/>
  <c r="Q3018" i="4"/>
  <c r="L3018" i="4"/>
  <c r="K3018" i="4"/>
  <c r="T3017" i="4"/>
  <c r="S3017" i="4"/>
  <c r="Q3017" i="4"/>
  <c r="L3017" i="4"/>
  <c r="K3017" i="4"/>
  <c r="T3016" i="4"/>
  <c r="S3016" i="4"/>
  <c r="Q3016" i="4"/>
  <c r="L3016" i="4"/>
  <c r="K3016" i="4"/>
  <c r="T3015" i="4"/>
  <c r="S3015" i="4"/>
  <c r="Q3015" i="4"/>
  <c r="L3015" i="4"/>
  <c r="K3015" i="4"/>
  <c r="T3014" i="4"/>
  <c r="S3014" i="4"/>
  <c r="Q3014" i="4"/>
  <c r="L3014" i="4"/>
  <c r="K3014" i="4"/>
  <c r="T3013" i="4"/>
  <c r="S3013" i="4"/>
  <c r="Q3013" i="4"/>
  <c r="L3013" i="4"/>
  <c r="K3013" i="4"/>
  <c r="T3012" i="4"/>
  <c r="S3012" i="4"/>
  <c r="Q3012" i="4"/>
  <c r="L3012" i="4"/>
  <c r="K3012" i="4"/>
  <c r="T3011" i="4"/>
  <c r="S3011" i="4"/>
  <c r="Q3011" i="4"/>
  <c r="L3011" i="4"/>
  <c r="K3011" i="4"/>
  <c r="T3010" i="4"/>
  <c r="S3010" i="4"/>
  <c r="Q3010" i="4"/>
  <c r="L3010" i="4"/>
  <c r="K3010" i="4"/>
  <c r="T3009" i="4"/>
  <c r="S3009" i="4"/>
  <c r="Q3009" i="4"/>
  <c r="L3009" i="4"/>
  <c r="K3009" i="4"/>
  <c r="T3008" i="4"/>
  <c r="S3008" i="4"/>
  <c r="Q3008" i="4"/>
  <c r="L3008" i="4"/>
  <c r="K3008" i="4"/>
  <c r="T3007" i="4"/>
  <c r="S3007" i="4"/>
  <c r="Q3007" i="4"/>
  <c r="L3007" i="4"/>
  <c r="K3007" i="4"/>
  <c r="T3006" i="4"/>
  <c r="S3006" i="4"/>
  <c r="Q3006" i="4"/>
  <c r="L3006" i="4"/>
  <c r="K3006" i="4"/>
  <c r="T3005" i="4"/>
  <c r="S3005" i="4"/>
  <c r="Q3005" i="4"/>
  <c r="L3005" i="4"/>
  <c r="K3005" i="4"/>
  <c r="T3004" i="4"/>
  <c r="S3004" i="4"/>
  <c r="Q3004" i="4"/>
  <c r="L3004" i="4"/>
  <c r="K3004" i="4"/>
  <c r="T3003" i="4"/>
  <c r="S3003" i="4"/>
  <c r="Q3003" i="4"/>
  <c r="L3003" i="4"/>
  <c r="K3003" i="4"/>
  <c r="T3002" i="4"/>
  <c r="S3002" i="4"/>
  <c r="Q3002" i="4"/>
  <c r="L3002" i="4"/>
  <c r="K3002" i="4"/>
  <c r="T3001" i="4"/>
  <c r="S3001" i="4"/>
  <c r="Q3001" i="4"/>
  <c r="L3001" i="4"/>
  <c r="K3001" i="4"/>
  <c r="T3000" i="4"/>
  <c r="S3000" i="4"/>
  <c r="Q3000" i="4"/>
  <c r="L3000" i="4"/>
  <c r="K3000" i="4"/>
  <c r="T2999" i="4"/>
  <c r="S2999" i="4"/>
  <c r="Q2999" i="4"/>
  <c r="L2999" i="4"/>
  <c r="K2999" i="4"/>
  <c r="T2998" i="4"/>
  <c r="S2998" i="4"/>
  <c r="Q2998" i="4"/>
  <c r="L2998" i="4"/>
  <c r="K2998" i="4"/>
  <c r="T2997" i="4"/>
  <c r="S2997" i="4"/>
  <c r="Q2997" i="4"/>
  <c r="L2997" i="4"/>
  <c r="K2997" i="4"/>
  <c r="T2996" i="4"/>
  <c r="S2996" i="4"/>
  <c r="Q2996" i="4"/>
  <c r="L2996" i="4"/>
  <c r="K2996" i="4"/>
  <c r="T2995" i="4"/>
  <c r="S2995" i="4"/>
  <c r="Q2995" i="4"/>
  <c r="L2995" i="4"/>
  <c r="K2995" i="4"/>
  <c r="T2994" i="4"/>
  <c r="S2994" i="4"/>
  <c r="Q2994" i="4"/>
  <c r="L2994" i="4"/>
  <c r="K2994" i="4"/>
  <c r="T2993" i="4"/>
  <c r="S2993" i="4"/>
  <c r="Q2993" i="4"/>
  <c r="L2993" i="4"/>
  <c r="K2993" i="4"/>
  <c r="T2992" i="4"/>
  <c r="S2992" i="4"/>
  <c r="Q2992" i="4"/>
  <c r="L2992" i="4"/>
  <c r="K2992" i="4"/>
  <c r="T2991" i="4"/>
  <c r="S2991" i="4"/>
  <c r="Q2991" i="4"/>
  <c r="L2991" i="4"/>
  <c r="K2991" i="4"/>
  <c r="T2990" i="4"/>
  <c r="S2990" i="4"/>
  <c r="Q2990" i="4"/>
  <c r="L2990" i="4"/>
  <c r="K2990" i="4"/>
  <c r="T2989" i="4"/>
  <c r="S2989" i="4"/>
  <c r="Q2989" i="4"/>
  <c r="L2989" i="4"/>
  <c r="K2989" i="4"/>
  <c r="T2988" i="4"/>
  <c r="S2988" i="4"/>
  <c r="Q2988" i="4"/>
  <c r="L2988" i="4"/>
  <c r="K2988" i="4"/>
  <c r="T2987" i="4"/>
  <c r="S2987" i="4"/>
  <c r="Q2987" i="4"/>
  <c r="L2987" i="4"/>
  <c r="K2987" i="4"/>
  <c r="T2986" i="4"/>
  <c r="S2986" i="4"/>
  <c r="Q2986" i="4"/>
  <c r="L2986" i="4"/>
  <c r="K2986" i="4"/>
  <c r="T2985" i="4"/>
  <c r="S2985" i="4"/>
  <c r="Q2985" i="4"/>
  <c r="L2985" i="4"/>
  <c r="K2985" i="4"/>
  <c r="T2984" i="4"/>
  <c r="S2984" i="4"/>
  <c r="Q2984" i="4"/>
  <c r="L2984" i="4"/>
  <c r="K2984" i="4"/>
  <c r="T2983" i="4"/>
  <c r="S2983" i="4"/>
  <c r="Q2983" i="4"/>
  <c r="L2983" i="4"/>
  <c r="K2983" i="4"/>
  <c r="T2982" i="4"/>
  <c r="S2982" i="4"/>
  <c r="Q2982" i="4"/>
  <c r="L2982" i="4"/>
  <c r="K2982" i="4"/>
  <c r="T2981" i="4"/>
  <c r="S2981" i="4"/>
  <c r="Q2981" i="4"/>
  <c r="L2981" i="4"/>
  <c r="K2981" i="4"/>
  <c r="T2980" i="4"/>
  <c r="S2980" i="4"/>
  <c r="Q2980" i="4"/>
  <c r="L2980" i="4"/>
  <c r="K2980" i="4"/>
  <c r="T2979" i="4"/>
  <c r="S2979" i="4"/>
  <c r="Q2979" i="4"/>
  <c r="L2979" i="4"/>
  <c r="K2979" i="4"/>
  <c r="T2978" i="4"/>
  <c r="S2978" i="4"/>
  <c r="Q2978" i="4"/>
  <c r="L2978" i="4"/>
  <c r="K2978" i="4"/>
  <c r="T2977" i="4"/>
  <c r="S2977" i="4"/>
  <c r="Q2977" i="4"/>
  <c r="L2977" i="4"/>
  <c r="K2977" i="4"/>
  <c r="T2976" i="4"/>
  <c r="S2976" i="4"/>
  <c r="Q2976" i="4"/>
  <c r="L2976" i="4"/>
  <c r="K2976" i="4"/>
  <c r="T2975" i="4"/>
  <c r="S2975" i="4"/>
  <c r="Q2975" i="4"/>
  <c r="L2975" i="4"/>
  <c r="K2975" i="4"/>
  <c r="T2974" i="4"/>
  <c r="S2974" i="4"/>
  <c r="Q2974" i="4"/>
  <c r="L2974" i="4"/>
  <c r="K2974" i="4"/>
  <c r="T2973" i="4"/>
  <c r="S2973" i="4"/>
  <c r="Q2973" i="4"/>
  <c r="L2973" i="4"/>
  <c r="K2973" i="4"/>
  <c r="T2972" i="4"/>
  <c r="S2972" i="4"/>
  <c r="Q2972" i="4"/>
  <c r="L2972" i="4"/>
  <c r="K2972" i="4"/>
  <c r="T2971" i="4"/>
  <c r="S2971" i="4"/>
  <c r="Q2971" i="4"/>
  <c r="L2971" i="4"/>
  <c r="K2971" i="4"/>
  <c r="T2970" i="4"/>
  <c r="S2970" i="4"/>
  <c r="Q2970" i="4"/>
  <c r="L2970" i="4"/>
  <c r="K2970" i="4"/>
  <c r="T2969" i="4"/>
  <c r="S2969" i="4"/>
  <c r="Q2969" i="4"/>
  <c r="L2969" i="4"/>
  <c r="K2969" i="4"/>
  <c r="T2968" i="4"/>
  <c r="S2968" i="4"/>
  <c r="Q2968" i="4"/>
  <c r="L2968" i="4"/>
  <c r="K2968" i="4"/>
  <c r="T2967" i="4"/>
  <c r="S2967" i="4"/>
  <c r="Q2967" i="4"/>
  <c r="L2967" i="4"/>
  <c r="K2967" i="4"/>
  <c r="T2966" i="4"/>
  <c r="S2966" i="4"/>
  <c r="Q2966" i="4"/>
  <c r="L2966" i="4"/>
  <c r="K2966" i="4"/>
  <c r="T2965" i="4"/>
  <c r="S2965" i="4"/>
  <c r="Q2965" i="4"/>
  <c r="L2965" i="4"/>
  <c r="K2965" i="4"/>
  <c r="T2964" i="4"/>
  <c r="S2964" i="4"/>
  <c r="Q2964" i="4"/>
  <c r="L2964" i="4"/>
  <c r="K2964" i="4"/>
  <c r="T2963" i="4"/>
  <c r="S2963" i="4"/>
  <c r="Q2963" i="4"/>
  <c r="L2963" i="4"/>
  <c r="K2963" i="4"/>
  <c r="T2962" i="4"/>
  <c r="S2962" i="4"/>
  <c r="Q2962" i="4"/>
  <c r="L2962" i="4"/>
  <c r="K2962" i="4"/>
  <c r="T2961" i="4"/>
  <c r="S2961" i="4"/>
  <c r="Q2961" i="4"/>
  <c r="L2961" i="4"/>
  <c r="K2961" i="4"/>
  <c r="T2960" i="4"/>
  <c r="S2960" i="4"/>
  <c r="Q2960" i="4"/>
  <c r="L2960" i="4"/>
  <c r="K2960" i="4"/>
  <c r="T2959" i="4"/>
  <c r="S2959" i="4"/>
  <c r="Q2959" i="4"/>
  <c r="L2959" i="4"/>
  <c r="K2959" i="4"/>
  <c r="T2958" i="4"/>
  <c r="S2958" i="4"/>
  <c r="Q2958" i="4"/>
  <c r="L2958" i="4"/>
  <c r="K2958" i="4"/>
  <c r="T2957" i="4"/>
  <c r="S2957" i="4"/>
  <c r="Q2957" i="4"/>
  <c r="L2957" i="4"/>
  <c r="K2957" i="4"/>
  <c r="T2956" i="4"/>
  <c r="S2956" i="4"/>
  <c r="Q2956" i="4"/>
  <c r="L2956" i="4"/>
  <c r="K2956" i="4"/>
  <c r="T2955" i="4"/>
  <c r="S2955" i="4"/>
  <c r="Q2955" i="4"/>
  <c r="L2955" i="4"/>
  <c r="K2955" i="4"/>
  <c r="T2954" i="4"/>
  <c r="S2954" i="4"/>
  <c r="Q2954" i="4"/>
  <c r="L2954" i="4"/>
  <c r="K2954" i="4"/>
  <c r="T2953" i="4"/>
  <c r="S2953" i="4"/>
  <c r="Q2953" i="4"/>
  <c r="L2953" i="4"/>
  <c r="K2953" i="4"/>
  <c r="T2952" i="4"/>
  <c r="S2952" i="4"/>
  <c r="Q2952" i="4"/>
  <c r="L2952" i="4"/>
  <c r="K2952" i="4"/>
  <c r="T2951" i="4"/>
  <c r="S2951" i="4"/>
  <c r="Q2951" i="4"/>
  <c r="L2951" i="4"/>
  <c r="K2951" i="4"/>
  <c r="T2950" i="4"/>
  <c r="S2950" i="4"/>
  <c r="Q2950" i="4"/>
  <c r="L2950" i="4"/>
  <c r="K2950" i="4"/>
  <c r="T2949" i="4"/>
  <c r="S2949" i="4"/>
  <c r="Q2949" i="4"/>
  <c r="L2949" i="4"/>
  <c r="K2949" i="4"/>
  <c r="T2948" i="4"/>
  <c r="S2948" i="4"/>
  <c r="Q2948" i="4"/>
  <c r="L2948" i="4"/>
  <c r="K2948" i="4"/>
  <c r="T2947" i="4"/>
  <c r="S2947" i="4"/>
  <c r="Q2947" i="4"/>
  <c r="L2947" i="4"/>
  <c r="K2947" i="4"/>
  <c r="T2946" i="4"/>
  <c r="S2946" i="4"/>
  <c r="Q2946" i="4"/>
  <c r="L2946" i="4"/>
  <c r="K2946" i="4"/>
  <c r="T2945" i="4"/>
  <c r="S2945" i="4"/>
  <c r="Q2945" i="4"/>
  <c r="L2945" i="4"/>
  <c r="K2945" i="4"/>
  <c r="T2944" i="4"/>
  <c r="S2944" i="4"/>
  <c r="Q2944" i="4"/>
  <c r="L2944" i="4"/>
  <c r="K2944" i="4"/>
  <c r="T2943" i="4"/>
  <c r="S2943" i="4"/>
  <c r="Q2943" i="4"/>
  <c r="L2943" i="4"/>
  <c r="K2943" i="4"/>
  <c r="T2942" i="4"/>
  <c r="S2942" i="4"/>
  <c r="Q2942" i="4"/>
  <c r="L2942" i="4"/>
  <c r="K2942" i="4"/>
  <c r="T2941" i="4"/>
  <c r="S2941" i="4"/>
  <c r="Q2941" i="4"/>
  <c r="L2941" i="4"/>
  <c r="K2941" i="4"/>
  <c r="T2940" i="4"/>
  <c r="S2940" i="4"/>
  <c r="Q2940" i="4"/>
  <c r="L2940" i="4"/>
  <c r="K2940" i="4"/>
  <c r="T2939" i="4"/>
  <c r="S2939" i="4"/>
  <c r="Q2939" i="4"/>
  <c r="L2939" i="4"/>
  <c r="K2939" i="4"/>
  <c r="T2938" i="4"/>
  <c r="S2938" i="4"/>
  <c r="Q2938" i="4"/>
  <c r="L2938" i="4"/>
  <c r="K2938" i="4"/>
  <c r="T2937" i="4"/>
  <c r="S2937" i="4"/>
  <c r="Q2937" i="4"/>
  <c r="L2937" i="4"/>
  <c r="K2937" i="4"/>
  <c r="T2936" i="4"/>
  <c r="S2936" i="4"/>
  <c r="Q2936" i="4"/>
  <c r="L2936" i="4"/>
  <c r="K2936" i="4"/>
  <c r="T2935" i="4"/>
  <c r="S2935" i="4"/>
  <c r="Q2935" i="4"/>
  <c r="L2935" i="4"/>
  <c r="K2935" i="4"/>
  <c r="T2934" i="4"/>
  <c r="S2934" i="4"/>
  <c r="Q2934" i="4"/>
  <c r="L2934" i="4"/>
  <c r="K2934" i="4"/>
  <c r="T2933" i="4"/>
  <c r="S2933" i="4"/>
  <c r="Q2933" i="4"/>
  <c r="L2933" i="4"/>
  <c r="K2933" i="4"/>
  <c r="T2932" i="4"/>
  <c r="S2932" i="4"/>
  <c r="Q2932" i="4"/>
  <c r="L2932" i="4"/>
  <c r="K2932" i="4"/>
  <c r="T2931" i="4"/>
  <c r="S2931" i="4"/>
  <c r="Q2931" i="4"/>
  <c r="L2931" i="4"/>
  <c r="K2931" i="4"/>
  <c r="T2930" i="4"/>
  <c r="S2930" i="4"/>
  <c r="Q2930" i="4"/>
  <c r="L2930" i="4"/>
  <c r="K2930" i="4"/>
  <c r="T2929" i="4"/>
  <c r="S2929" i="4"/>
  <c r="Q2929" i="4"/>
  <c r="L2929" i="4"/>
  <c r="K2929" i="4"/>
  <c r="T2928" i="4"/>
  <c r="S2928" i="4"/>
  <c r="Q2928" i="4"/>
  <c r="L2928" i="4"/>
  <c r="K2928" i="4"/>
  <c r="T2927" i="4"/>
  <c r="S2927" i="4"/>
  <c r="Q2927" i="4"/>
  <c r="L2927" i="4"/>
  <c r="K2927" i="4"/>
  <c r="T2926" i="4"/>
  <c r="S2926" i="4"/>
  <c r="Q2926" i="4"/>
  <c r="L2926" i="4"/>
  <c r="K2926" i="4"/>
  <c r="T2925" i="4"/>
  <c r="S2925" i="4"/>
  <c r="Q2925" i="4"/>
  <c r="L2925" i="4"/>
  <c r="K2925" i="4"/>
  <c r="T2924" i="4"/>
  <c r="S2924" i="4"/>
  <c r="Q2924" i="4"/>
  <c r="L2924" i="4"/>
  <c r="K2924" i="4"/>
  <c r="T2923" i="4"/>
  <c r="S2923" i="4"/>
  <c r="Q2923" i="4"/>
  <c r="L2923" i="4"/>
  <c r="K2923" i="4"/>
  <c r="T2922" i="4"/>
  <c r="S2922" i="4"/>
  <c r="Q2922" i="4"/>
  <c r="L2922" i="4"/>
  <c r="K2922" i="4"/>
  <c r="T2921" i="4"/>
  <c r="S2921" i="4"/>
  <c r="Q2921" i="4"/>
  <c r="L2921" i="4"/>
  <c r="K2921" i="4"/>
  <c r="T2920" i="4"/>
  <c r="S2920" i="4"/>
  <c r="Q2920" i="4"/>
  <c r="L2920" i="4"/>
  <c r="K2920" i="4"/>
  <c r="T2919" i="4"/>
  <c r="S2919" i="4"/>
  <c r="Q2919" i="4"/>
  <c r="L2919" i="4"/>
  <c r="K2919" i="4"/>
  <c r="T2918" i="4"/>
  <c r="S2918" i="4"/>
  <c r="Q2918" i="4"/>
  <c r="L2918" i="4"/>
  <c r="K2918" i="4"/>
  <c r="T2917" i="4"/>
  <c r="S2917" i="4"/>
  <c r="Q2917" i="4"/>
  <c r="L2917" i="4"/>
  <c r="K2917" i="4"/>
  <c r="T2916" i="4"/>
  <c r="S2916" i="4"/>
  <c r="Q2916" i="4"/>
  <c r="L2916" i="4"/>
  <c r="K2916" i="4"/>
  <c r="T2915" i="4"/>
  <c r="S2915" i="4"/>
  <c r="Q2915" i="4"/>
  <c r="L2915" i="4"/>
  <c r="K2915" i="4"/>
  <c r="T2914" i="4"/>
  <c r="S2914" i="4"/>
  <c r="Q2914" i="4"/>
  <c r="L2914" i="4"/>
  <c r="K2914" i="4"/>
  <c r="T2913" i="4"/>
  <c r="S2913" i="4"/>
  <c r="Q2913" i="4"/>
  <c r="L2913" i="4"/>
  <c r="K2913" i="4"/>
  <c r="T2912" i="4"/>
  <c r="S2912" i="4"/>
  <c r="Q2912" i="4"/>
  <c r="L2912" i="4"/>
  <c r="K2912" i="4"/>
  <c r="T2911" i="4"/>
  <c r="S2911" i="4"/>
  <c r="Q2911" i="4"/>
  <c r="L2911" i="4"/>
  <c r="K2911" i="4"/>
  <c r="T2910" i="4"/>
  <c r="S2910" i="4"/>
  <c r="Q2910" i="4"/>
  <c r="L2910" i="4"/>
  <c r="K2910" i="4"/>
  <c r="T2909" i="4"/>
  <c r="S2909" i="4"/>
  <c r="Q2909" i="4"/>
  <c r="L2909" i="4"/>
  <c r="K2909" i="4"/>
  <c r="T2908" i="4"/>
  <c r="S2908" i="4"/>
  <c r="Q2908" i="4"/>
  <c r="L2908" i="4"/>
  <c r="K2908" i="4"/>
  <c r="T2907" i="4"/>
  <c r="S2907" i="4"/>
  <c r="Q2907" i="4"/>
  <c r="L2907" i="4"/>
  <c r="K2907" i="4"/>
  <c r="T2906" i="4"/>
  <c r="S2906" i="4"/>
  <c r="Q2906" i="4"/>
  <c r="L2906" i="4"/>
  <c r="K2906" i="4"/>
  <c r="T2905" i="4"/>
  <c r="S2905" i="4"/>
  <c r="Q2905" i="4"/>
  <c r="L2905" i="4"/>
  <c r="K2905" i="4"/>
  <c r="T2904" i="4"/>
  <c r="S2904" i="4"/>
  <c r="Q2904" i="4"/>
  <c r="L2904" i="4"/>
  <c r="K2904" i="4"/>
  <c r="T2903" i="4"/>
  <c r="S2903" i="4"/>
  <c r="Q2903" i="4"/>
  <c r="L2903" i="4"/>
  <c r="K2903" i="4"/>
  <c r="T2902" i="4"/>
  <c r="S2902" i="4"/>
  <c r="Q2902" i="4"/>
  <c r="L2902" i="4"/>
  <c r="K2902" i="4"/>
  <c r="T2901" i="4"/>
  <c r="S2901" i="4"/>
  <c r="Q2901" i="4"/>
  <c r="L2901" i="4"/>
  <c r="K2901" i="4"/>
  <c r="T2900" i="4"/>
  <c r="S2900" i="4"/>
  <c r="Q2900" i="4"/>
  <c r="L2900" i="4"/>
  <c r="K2900" i="4"/>
  <c r="T2899" i="4"/>
  <c r="S2899" i="4"/>
  <c r="Q2899" i="4"/>
  <c r="L2899" i="4"/>
  <c r="K2899" i="4"/>
  <c r="T2898" i="4"/>
  <c r="S2898" i="4"/>
  <c r="Q2898" i="4"/>
  <c r="L2898" i="4"/>
  <c r="K2898" i="4"/>
  <c r="T2897" i="4"/>
  <c r="S2897" i="4"/>
  <c r="Q2897" i="4"/>
  <c r="L2897" i="4"/>
  <c r="K2897" i="4"/>
  <c r="T2896" i="4"/>
  <c r="S2896" i="4"/>
  <c r="Q2896" i="4"/>
  <c r="L2896" i="4"/>
  <c r="K2896" i="4"/>
  <c r="T2895" i="4"/>
  <c r="S2895" i="4"/>
  <c r="Q2895" i="4"/>
  <c r="L2895" i="4"/>
  <c r="K2895" i="4"/>
  <c r="T2894" i="4"/>
  <c r="S2894" i="4"/>
  <c r="Q2894" i="4"/>
  <c r="L2894" i="4"/>
  <c r="K2894" i="4"/>
  <c r="T2893" i="4"/>
  <c r="S2893" i="4"/>
  <c r="Q2893" i="4"/>
  <c r="L2893" i="4"/>
  <c r="K2893" i="4"/>
  <c r="T2892" i="4"/>
  <c r="S2892" i="4"/>
  <c r="Q2892" i="4"/>
  <c r="L2892" i="4"/>
  <c r="K2892" i="4"/>
  <c r="T2891" i="4"/>
  <c r="S2891" i="4"/>
  <c r="Q2891" i="4"/>
  <c r="L2891" i="4"/>
  <c r="K2891" i="4"/>
  <c r="T2890" i="4"/>
  <c r="S2890" i="4"/>
  <c r="Q2890" i="4"/>
  <c r="L2890" i="4"/>
  <c r="K2890" i="4"/>
  <c r="T2889" i="4"/>
  <c r="S2889" i="4"/>
  <c r="Q2889" i="4"/>
  <c r="L2889" i="4"/>
  <c r="K2889" i="4"/>
  <c r="T2888" i="4"/>
  <c r="S2888" i="4"/>
  <c r="Q2888" i="4"/>
  <c r="L2888" i="4"/>
  <c r="K2888" i="4"/>
  <c r="T2887" i="4"/>
  <c r="S2887" i="4"/>
  <c r="Q2887" i="4"/>
  <c r="L2887" i="4"/>
  <c r="K2887" i="4"/>
  <c r="T2886" i="4"/>
  <c r="S2886" i="4"/>
  <c r="Q2886" i="4"/>
  <c r="L2886" i="4"/>
  <c r="K2886" i="4"/>
  <c r="T2885" i="4"/>
  <c r="S2885" i="4"/>
  <c r="Q2885" i="4"/>
  <c r="L2885" i="4"/>
  <c r="K2885" i="4"/>
  <c r="T2884" i="4"/>
  <c r="S2884" i="4"/>
  <c r="Q2884" i="4"/>
  <c r="L2884" i="4"/>
  <c r="K2884" i="4"/>
  <c r="T2883" i="4"/>
  <c r="S2883" i="4"/>
  <c r="Q2883" i="4"/>
  <c r="L2883" i="4"/>
  <c r="K2883" i="4"/>
  <c r="T2882" i="4"/>
  <c r="S2882" i="4"/>
  <c r="Q2882" i="4"/>
  <c r="L2882" i="4"/>
  <c r="K2882" i="4"/>
  <c r="T2881" i="4"/>
  <c r="S2881" i="4"/>
  <c r="Q2881" i="4"/>
  <c r="L2881" i="4"/>
  <c r="K2881" i="4"/>
  <c r="T2880" i="4"/>
  <c r="S2880" i="4"/>
  <c r="Q2880" i="4"/>
  <c r="L2880" i="4"/>
  <c r="K2880" i="4"/>
  <c r="T2879" i="4"/>
  <c r="S2879" i="4"/>
  <c r="Q2879" i="4"/>
  <c r="L2879" i="4"/>
  <c r="K2879" i="4"/>
  <c r="T2878" i="4"/>
  <c r="S2878" i="4"/>
  <c r="Q2878" i="4"/>
  <c r="L2878" i="4"/>
  <c r="K2878" i="4"/>
  <c r="T2877" i="4"/>
  <c r="S2877" i="4"/>
  <c r="Q2877" i="4"/>
  <c r="L2877" i="4"/>
  <c r="K2877" i="4"/>
  <c r="T2876" i="4"/>
  <c r="S2876" i="4"/>
  <c r="Q2876" i="4"/>
  <c r="L2876" i="4"/>
  <c r="K2876" i="4"/>
  <c r="T2875" i="4"/>
  <c r="S2875" i="4"/>
  <c r="Q2875" i="4"/>
  <c r="L2875" i="4"/>
  <c r="K2875" i="4"/>
  <c r="T2874" i="4"/>
  <c r="S2874" i="4"/>
  <c r="Q2874" i="4"/>
  <c r="L2874" i="4"/>
  <c r="K2874" i="4"/>
  <c r="T2873" i="4"/>
  <c r="S2873" i="4"/>
  <c r="Q2873" i="4"/>
  <c r="L2873" i="4"/>
  <c r="K2873" i="4"/>
  <c r="T2872" i="4"/>
  <c r="S2872" i="4"/>
  <c r="Q2872" i="4"/>
  <c r="L2872" i="4"/>
  <c r="K2872" i="4"/>
  <c r="T2871" i="4"/>
  <c r="S2871" i="4"/>
  <c r="Q2871" i="4"/>
  <c r="L2871" i="4"/>
  <c r="K2871" i="4"/>
  <c r="T2870" i="4"/>
  <c r="S2870" i="4"/>
  <c r="Q2870" i="4"/>
  <c r="L2870" i="4"/>
  <c r="K2870" i="4"/>
  <c r="T2869" i="4"/>
  <c r="S2869" i="4"/>
  <c r="Q2869" i="4"/>
  <c r="L2869" i="4"/>
  <c r="K2869" i="4"/>
  <c r="T2868" i="4"/>
  <c r="S2868" i="4"/>
  <c r="Q2868" i="4"/>
  <c r="L2868" i="4"/>
  <c r="K2868" i="4"/>
  <c r="T2867" i="4"/>
  <c r="S2867" i="4"/>
  <c r="Q2867" i="4"/>
  <c r="L2867" i="4"/>
  <c r="K2867" i="4"/>
  <c r="T2866" i="4"/>
  <c r="S2866" i="4"/>
  <c r="Q2866" i="4"/>
  <c r="L2866" i="4"/>
  <c r="K2866" i="4"/>
  <c r="T2865" i="4"/>
  <c r="S2865" i="4"/>
  <c r="Q2865" i="4"/>
  <c r="L2865" i="4"/>
  <c r="K2865" i="4"/>
  <c r="T2864" i="4"/>
  <c r="S2864" i="4"/>
  <c r="Q2864" i="4"/>
  <c r="L2864" i="4"/>
  <c r="K2864" i="4"/>
  <c r="T2863" i="4"/>
  <c r="S2863" i="4"/>
  <c r="Q2863" i="4"/>
  <c r="L2863" i="4"/>
  <c r="K2863" i="4"/>
  <c r="T2862" i="4"/>
  <c r="S2862" i="4"/>
  <c r="Q2862" i="4"/>
  <c r="L2862" i="4"/>
  <c r="K2862" i="4"/>
  <c r="T2861" i="4"/>
  <c r="S2861" i="4"/>
  <c r="Q2861" i="4"/>
  <c r="L2861" i="4"/>
  <c r="K2861" i="4"/>
  <c r="T2860" i="4"/>
  <c r="S2860" i="4"/>
  <c r="Q2860" i="4"/>
  <c r="L2860" i="4"/>
  <c r="K2860" i="4"/>
  <c r="T2859" i="4"/>
  <c r="S2859" i="4"/>
  <c r="Q2859" i="4"/>
  <c r="L2859" i="4"/>
  <c r="K2859" i="4"/>
  <c r="T2858" i="4"/>
  <c r="S2858" i="4"/>
  <c r="Q2858" i="4"/>
  <c r="L2858" i="4"/>
  <c r="K2858" i="4"/>
  <c r="T2857" i="4"/>
  <c r="S2857" i="4"/>
  <c r="Q2857" i="4"/>
  <c r="L2857" i="4"/>
  <c r="K2857" i="4"/>
  <c r="T2856" i="4"/>
  <c r="S2856" i="4"/>
  <c r="Q2856" i="4"/>
  <c r="L2856" i="4"/>
  <c r="K2856" i="4"/>
  <c r="T2855" i="4"/>
  <c r="S2855" i="4"/>
  <c r="Q2855" i="4"/>
  <c r="L2855" i="4"/>
  <c r="K2855" i="4"/>
  <c r="T2854" i="4"/>
  <c r="S2854" i="4"/>
  <c r="Q2854" i="4"/>
  <c r="L2854" i="4"/>
  <c r="K2854" i="4"/>
  <c r="T2853" i="4"/>
  <c r="S2853" i="4"/>
  <c r="Q2853" i="4"/>
  <c r="L2853" i="4"/>
  <c r="K2853" i="4"/>
  <c r="T2852" i="4"/>
  <c r="S2852" i="4"/>
  <c r="Q2852" i="4"/>
  <c r="L2852" i="4"/>
  <c r="K2852" i="4"/>
  <c r="T2851" i="4"/>
  <c r="S2851" i="4"/>
  <c r="Q2851" i="4"/>
  <c r="L2851" i="4"/>
  <c r="K2851" i="4"/>
  <c r="T2850" i="4"/>
  <c r="S2850" i="4"/>
  <c r="Q2850" i="4"/>
  <c r="L2850" i="4"/>
  <c r="K2850" i="4"/>
  <c r="T2849" i="4"/>
  <c r="S2849" i="4"/>
  <c r="Q2849" i="4"/>
  <c r="L2849" i="4"/>
  <c r="K2849" i="4"/>
  <c r="T2848" i="4"/>
  <c r="S2848" i="4"/>
  <c r="Q2848" i="4"/>
  <c r="L2848" i="4"/>
  <c r="K2848" i="4"/>
  <c r="T2847" i="4"/>
  <c r="S2847" i="4"/>
  <c r="Q2847" i="4"/>
  <c r="L2847" i="4"/>
  <c r="K2847" i="4"/>
  <c r="T2846" i="4"/>
  <c r="S2846" i="4"/>
  <c r="Q2846" i="4"/>
  <c r="L2846" i="4"/>
  <c r="K2846" i="4"/>
  <c r="T2845" i="4"/>
  <c r="S2845" i="4"/>
  <c r="Q2845" i="4"/>
  <c r="L2845" i="4"/>
  <c r="K2845" i="4"/>
  <c r="T2844" i="4"/>
  <c r="S2844" i="4"/>
  <c r="Q2844" i="4"/>
  <c r="L2844" i="4"/>
  <c r="K2844" i="4"/>
  <c r="T2843" i="4"/>
  <c r="S2843" i="4"/>
  <c r="Q2843" i="4"/>
  <c r="L2843" i="4"/>
  <c r="K2843" i="4"/>
  <c r="T2842" i="4"/>
  <c r="S2842" i="4"/>
  <c r="Q2842" i="4"/>
  <c r="L2842" i="4"/>
  <c r="K2842" i="4"/>
  <c r="T2841" i="4"/>
  <c r="S2841" i="4"/>
  <c r="Q2841" i="4"/>
  <c r="L2841" i="4"/>
  <c r="K2841" i="4"/>
  <c r="T2840" i="4"/>
  <c r="S2840" i="4"/>
  <c r="Q2840" i="4"/>
  <c r="L2840" i="4"/>
  <c r="K2840" i="4"/>
  <c r="T2839" i="4"/>
  <c r="S2839" i="4"/>
  <c r="Q2839" i="4"/>
  <c r="L2839" i="4"/>
  <c r="K2839" i="4"/>
  <c r="T2838" i="4"/>
  <c r="S2838" i="4"/>
  <c r="Q2838" i="4"/>
  <c r="L2838" i="4"/>
  <c r="K2838" i="4"/>
  <c r="T2837" i="4"/>
  <c r="S2837" i="4"/>
  <c r="Q2837" i="4"/>
  <c r="L2837" i="4"/>
  <c r="K2837" i="4"/>
  <c r="T2836" i="4"/>
  <c r="S2836" i="4"/>
  <c r="Q2836" i="4"/>
  <c r="L2836" i="4"/>
  <c r="K2836" i="4"/>
  <c r="T2835" i="4"/>
  <c r="S2835" i="4"/>
  <c r="Q2835" i="4"/>
  <c r="L2835" i="4"/>
  <c r="K2835" i="4"/>
  <c r="T2834" i="4"/>
  <c r="S2834" i="4"/>
  <c r="Q2834" i="4"/>
  <c r="L2834" i="4"/>
  <c r="K2834" i="4"/>
  <c r="T2833" i="4"/>
  <c r="S2833" i="4"/>
  <c r="Q2833" i="4"/>
  <c r="L2833" i="4"/>
  <c r="K2833" i="4"/>
  <c r="T2832" i="4"/>
  <c r="S2832" i="4"/>
  <c r="Q2832" i="4"/>
  <c r="L2832" i="4"/>
  <c r="K2832" i="4"/>
  <c r="T2831" i="4"/>
  <c r="S2831" i="4"/>
  <c r="Q2831" i="4"/>
  <c r="L2831" i="4"/>
  <c r="K2831" i="4"/>
  <c r="T2830" i="4"/>
  <c r="S2830" i="4"/>
  <c r="Q2830" i="4"/>
  <c r="L2830" i="4"/>
  <c r="K2830" i="4"/>
  <c r="T2829" i="4"/>
  <c r="S2829" i="4"/>
  <c r="Q2829" i="4"/>
  <c r="L2829" i="4"/>
  <c r="K2829" i="4"/>
  <c r="T2828" i="4"/>
  <c r="S2828" i="4"/>
  <c r="Q2828" i="4"/>
  <c r="L2828" i="4"/>
  <c r="K2828" i="4"/>
  <c r="T2827" i="4"/>
  <c r="S2827" i="4"/>
  <c r="Q2827" i="4"/>
  <c r="L2827" i="4"/>
  <c r="K2827" i="4"/>
  <c r="T2826" i="4"/>
  <c r="S2826" i="4"/>
  <c r="Q2826" i="4"/>
  <c r="L2826" i="4"/>
  <c r="K2826" i="4"/>
  <c r="T2825" i="4"/>
  <c r="S2825" i="4"/>
  <c r="Q2825" i="4"/>
  <c r="L2825" i="4"/>
  <c r="K2825" i="4"/>
  <c r="T2824" i="4"/>
  <c r="S2824" i="4"/>
  <c r="Q2824" i="4"/>
  <c r="L2824" i="4"/>
  <c r="K2824" i="4"/>
  <c r="T2823" i="4"/>
  <c r="S2823" i="4"/>
  <c r="Q2823" i="4"/>
  <c r="L2823" i="4"/>
  <c r="K2823" i="4"/>
  <c r="T2822" i="4"/>
  <c r="S2822" i="4"/>
  <c r="Q2822" i="4"/>
  <c r="L2822" i="4"/>
  <c r="K2822" i="4"/>
  <c r="T2821" i="4"/>
  <c r="S2821" i="4"/>
  <c r="Q2821" i="4"/>
  <c r="L2821" i="4"/>
  <c r="K2821" i="4"/>
  <c r="T2820" i="4"/>
  <c r="S2820" i="4"/>
  <c r="Q2820" i="4"/>
  <c r="L2820" i="4"/>
  <c r="K2820" i="4"/>
  <c r="T2819" i="4"/>
  <c r="S2819" i="4"/>
  <c r="Q2819" i="4"/>
  <c r="L2819" i="4"/>
  <c r="K2819" i="4"/>
  <c r="T2818" i="4"/>
  <c r="S2818" i="4"/>
  <c r="Q2818" i="4"/>
  <c r="L2818" i="4"/>
  <c r="K2818" i="4"/>
  <c r="T2817" i="4"/>
  <c r="S2817" i="4"/>
  <c r="Q2817" i="4"/>
  <c r="L2817" i="4"/>
  <c r="K2817" i="4"/>
  <c r="T2816" i="4"/>
  <c r="S2816" i="4"/>
  <c r="Q2816" i="4"/>
  <c r="L2816" i="4"/>
  <c r="K2816" i="4"/>
  <c r="T2815" i="4"/>
  <c r="S2815" i="4"/>
  <c r="Q2815" i="4"/>
  <c r="L2815" i="4"/>
  <c r="K2815" i="4"/>
  <c r="T2814" i="4"/>
  <c r="S2814" i="4"/>
  <c r="Q2814" i="4"/>
  <c r="L2814" i="4"/>
  <c r="K2814" i="4"/>
  <c r="T2813" i="4"/>
  <c r="S2813" i="4"/>
  <c r="Q2813" i="4"/>
  <c r="L2813" i="4"/>
  <c r="K2813" i="4"/>
  <c r="T2812" i="4"/>
  <c r="S2812" i="4"/>
  <c r="Q2812" i="4"/>
  <c r="L2812" i="4"/>
  <c r="K2812" i="4"/>
  <c r="T2811" i="4"/>
  <c r="S2811" i="4"/>
  <c r="Q2811" i="4"/>
  <c r="L2811" i="4"/>
  <c r="K2811" i="4"/>
  <c r="T2810" i="4"/>
  <c r="S2810" i="4"/>
  <c r="Q2810" i="4"/>
  <c r="L2810" i="4"/>
  <c r="K2810" i="4"/>
  <c r="T2809" i="4"/>
  <c r="S2809" i="4"/>
  <c r="Q2809" i="4"/>
  <c r="L2809" i="4"/>
  <c r="K2809" i="4"/>
  <c r="T2808" i="4"/>
  <c r="S2808" i="4"/>
  <c r="Q2808" i="4"/>
  <c r="L2808" i="4"/>
  <c r="K2808" i="4"/>
  <c r="T2807" i="4"/>
  <c r="S2807" i="4"/>
  <c r="Q2807" i="4"/>
  <c r="L2807" i="4"/>
  <c r="K2807" i="4"/>
  <c r="T2806" i="4"/>
  <c r="S2806" i="4"/>
  <c r="Q2806" i="4"/>
  <c r="L2806" i="4"/>
  <c r="K2806" i="4"/>
  <c r="T2805" i="4"/>
  <c r="S2805" i="4"/>
  <c r="Q2805" i="4"/>
  <c r="L2805" i="4"/>
  <c r="K2805" i="4"/>
  <c r="T2804" i="4"/>
  <c r="S2804" i="4"/>
  <c r="Q2804" i="4"/>
  <c r="L2804" i="4"/>
  <c r="K2804" i="4"/>
  <c r="T2803" i="4"/>
  <c r="S2803" i="4"/>
  <c r="Q2803" i="4"/>
  <c r="L2803" i="4"/>
  <c r="K2803" i="4"/>
  <c r="T2802" i="4"/>
  <c r="S2802" i="4"/>
  <c r="Q2802" i="4"/>
  <c r="L2802" i="4"/>
  <c r="K2802" i="4"/>
  <c r="T2801" i="4"/>
  <c r="S2801" i="4"/>
  <c r="Q2801" i="4"/>
  <c r="L2801" i="4"/>
  <c r="K2801" i="4"/>
  <c r="T2800" i="4"/>
  <c r="S2800" i="4"/>
  <c r="Q2800" i="4"/>
  <c r="L2800" i="4"/>
  <c r="K2800" i="4"/>
  <c r="T2799" i="4"/>
  <c r="S2799" i="4"/>
  <c r="Q2799" i="4"/>
  <c r="L2799" i="4"/>
  <c r="K2799" i="4"/>
  <c r="T2798" i="4"/>
  <c r="S2798" i="4"/>
  <c r="Q2798" i="4"/>
  <c r="L2798" i="4"/>
  <c r="K2798" i="4"/>
  <c r="T2797" i="4"/>
  <c r="S2797" i="4"/>
  <c r="Q2797" i="4"/>
  <c r="L2797" i="4"/>
  <c r="K2797" i="4"/>
  <c r="T2796" i="4"/>
  <c r="S2796" i="4"/>
  <c r="Q2796" i="4"/>
  <c r="L2796" i="4"/>
  <c r="K2796" i="4"/>
  <c r="T2795" i="4"/>
  <c r="S2795" i="4"/>
  <c r="Q2795" i="4"/>
  <c r="L2795" i="4"/>
  <c r="K2795" i="4"/>
  <c r="T2794" i="4"/>
  <c r="S2794" i="4"/>
  <c r="Q2794" i="4"/>
  <c r="L2794" i="4"/>
  <c r="K2794" i="4"/>
  <c r="T2793" i="4"/>
  <c r="S2793" i="4"/>
  <c r="Q2793" i="4"/>
  <c r="L2793" i="4"/>
  <c r="K2793" i="4"/>
  <c r="T2792" i="4"/>
  <c r="S2792" i="4"/>
  <c r="Q2792" i="4"/>
  <c r="L2792" i="4"/>
  <c r="K2792" i="4"/>
  <c r="T2791" i="4"/>
  <c r="S2791" i="4"/>
  <c r="Q2791" i="4"/>
  <c r="L2791" i="4"/>
  <c r="K2791" i="4"/>
  <c r="T2790" i="4"/>
  <c r="S2790" i="4"/>
  <c r="Q2790" i="4"/>
  <c r="L2790" i="4"/>
  <c r="K2790" i="4"/>
  <c r="T2789" i="4"/>
  <c r="S2789" i="4"/>
  <c r="Q2789" i="4"/>
  <c r="L2789" i="4"/>
  <c r="K2789" i="4"/>
  <c r="T2788" i="4"/>
  <c r="S2788" i="4"/>
  <c r="Q2788" i="4"/>
  <c r="L2788" i="4"/>
  <c r="K2788" i="4"/>
  <c r="T2787" i="4"/>
  <c r="S2787" i="4"/>
  <c r="Q2787" i="4"/>
  <c r="L2787" i="4"/>
  <c r="K2787" i="4"/>
  <c r="T2786" i="4"/>
  <c r="S2786" i="4"/>
  <c r="Q2786" i="4"/>
  <c r="L2786" i="4"/>
  <c r="K2786" i="4"/>
  <c r="T2785" i="4"/>
  <c r="S2785" i="4"/>
  <c r="Q2785" i="4"/>
  <c r="L2785" i="4"/>
  <c r="K2785" i="4"/>
  <c r="T2784" i="4"/>
  <c r="S2784" i="4"/>
  <c r="Q2784" i="4"/>
  <c r="L2784" i="4"/>
  <c r="K2784" i="4"/>
  <c r="T2783" i="4"/>
  <c r="S2783" i="4"/>
  <c r="Q2783" i="4"/>
  <c r="L2783" i="4"/>
  <c r="K2783" i="4"/>
  <c r="T2782" i="4"/>
  <c r="S2782" i="4"/>
  <c r="Q2782" i="4"/>
  <c r="L2782" i="4"/>
  <c r="K2782" i="4"/>
  <c r="T2781" i="4"/>
  <c r="S2781" i="4"/>
  <c r="Q2781" i="4"/>
  <c r="L2781" i="4"/>
  <c r="K2781" i="4"/>
  <c r="T2780" i="4"/>
  <c r="S2780" i="4"/>
  <c r="Q2780" i="4"/>
  <c r="L2780" i="4"/>
  <c r="K2780" i="4"/>
  <c r="T2779" i="4"/>
  <c r="S2779" i="4"/>
  <c r="Q2779" i="4"/>
  <c r="L2779" i="4"/>
  <c r="K2779" i="4"/>
  <c r="T2778" i="4"/>
  <c r="S2778" i="4"/>
  <c r="Q2778" i="4"/>
  <c r="L2778" i="4"/>
  <c r="K2778" i="4"/>
  <c r="T2777" i="4"/>
  <c r="S2777" i="4"/>
  <c r="Q2777" i="4"/>
  <c r="L2777" i="4"/>
  <c r="K2777" i="4"/>
  <c r="T2776" i="4"/>
  <c r="S2776" i="4"/>
  <c r="Q2776" i="4"/>
  <c r="L2776" i="4"/>
  <c r="K2776" i="4"/>
  <c r="T2775" i="4"/>
  <c r="S2775" i="4"/>
  <c r="Q2775" i="4"/>
  <c r="L2775" i="4"/>
  <c r="K2775" i="4"/>
  <c r="T2774" i="4"/>
  <c r="S2774" i="4"/>
  <c r="Q2774" i="4"/>
  <c r="L2774" i="4"/>
  <c r="K2774" i="4"/>
  <c r="T2773" i="4"/>
  <c r="S2773" i="4"/>
  <c r="Q2773" i="4"/>
  <c r="L2773" i="4"/>
  <c r="K2773" i="4"/>
  <c r="T2772" i="4"/>
  <c r="S2772" i="4"/>
  <c r="Q2772" i="4"/>
  <c r="L2772" i="4"/>
  <c r="K2772" i="4"/>
  <c r="T2771" i="4"/>
  <c r="S2771" i="4"/>
  <c r="Q2771" i="4"/>
  <c r="L2771" i="4"/>
  <c r="K2771" i="4"/>
  <c r="T2770" i="4"/>
  <c r="S2770" i="4"/>
  <c r="Q2770" i="4"/>
  <c r="L2770" i="4"/>
  <c r="K2770" i="4"/>
  <c r="T2769" i="4"/>
  <c r="S2769" i="4"/>
  <c r="Q2769" i="4"/>
  <c r="L2769" i="4"/>
  <c r="K2769" i="4"/>
  <c r="T2768" i="4"/>
  <c r="S2768" i="4"/>
  <c r="Q2768" i="4"/>
  <c r="L2768" i="4"/>
  <c r="K2768" i="4"/>
  <c r="T2767" i="4"/>
  <c r="S2767" i="4"/>
  <c r="Q2767" i="4"/>
  <c r="L2767" i="4"/>
  <c r="K2767" i="4"/>
  <c r="T2766" i="4"/>
  <c r="S2766" i="4"/>
  <c r="Q2766" i="4"/>
  <c r="L2766" i="4"/>
  <c r="K2766" i="4"/>
  <c r="T2765" i="4"/>
  <c r="S2765" i="4"/>
  <c r="Q2765" i="4"/>
  <c r="L2765" i="4"/>
  <c r="K2765" i="4"/>
  <c r="T2764" i="4"/>
  <c r="S2764" i="4"/>
  <c r="Q2764" i="4"/>
  <c r="L2764" i="4"/>
  <c r="K2764" i="4"/>
  <c r="T2763" i="4"/>
  <c r="S2763" i="4"/>
  <c r="Q2763" i="4"/>
  <c r="L2763" i="4"/>
  <c r="K2763" i="4"/>
  <c r="T2762" i="4"/>
  <c r="S2762" i="4"/>
  <c r="Q2762" i="4"/>
  <c r="L2762" i="4"/>
  <c r="K2762" i="4"/>
  <c r="T2761" i="4"/>
  <c r="S2761" i="4"/>
  <c r="Q2761" i="4"/>
  <c r="L2761" i="4"/>
  <c r="K2761" i="4"/>
  <c r="T2760" i="4"/>
  <c r="S2760" i="4"/>
  <c r="Q2760" i="4"/>
  <c r="L2760" i="4"/>
  <c r="K2760" i="4"/>
  <c r="T2759" i="4"/>
  <c r="S2759" i="4"/>
  <c r="Q2759" i="4"/>
  <c r="L2759" i="4"/>
  <c r="K2759" i="4"/>
  <c r="T2758" i="4"/>
  <c r="S2758" i="4"/>
  <c r="Q2758" i="4"/>
  <c r="L2758" i="4"/>
  <c r="K2758" i="4"/>
  <c r="T2757" i="4"/>
  <c r="S2757" i="4"/>
  <c r="Q2757" i="4"/>
  <c r="L2757" i="4"/>
  <c r="K2757" i="4"/>
  <c r="T2756" i="4"/>
  <c r="S2756" i="4"/>
  <c r="Q2756" i="4"/>
  <c r="L2756" i="4"/>
  <c r="K2756" i="4"/>
  <c r="T2755" i="4"/>
  <c r="S2755" i="4"/>
  <c r="Q2755" i="4"/>
  <c r="L2755" i="4"/>
  <c r="K2755" i="4"/>
  <c r="T2754" i="4"/>
  <c r="S2754" i="4"/>
  <c r="Q2754" i="4"/>
  <c r="L2754" i="4"/>
  <c r="K2754" i="4"/>
  <c r="T2753" i="4"/>
  <c r="S2753" i="4"/>
  <c r="Q2753" i="4"/>
  <c r="L2753" i="4"/>
  <c r="K2753" i="4"/>
  <c r="T2752" i="4"/>
  <c r="S2752" i="4"/>
  <c r="Q2752" i="4"/>
  <c r="L2752" i="4"/>
  <c r="K2752" i="4"/>
  <c r="T2751" i="4"/>
  <c r="S2751" i="4"/>
  <c r="Q2751" i="4"/>
  <c r="L2751" i="4"/>
  <c r="K2751" i="4"/>
  <c r="T2750" i="4"/>
  <c r="S2750" i="4"/>
  <c r="Q2750" i="4"/>
  <c r="L2750" i="4"/>
  <c r="K2750" i="4"/>
  <c r="T2749" i="4"/>
  <c r="S2749" i="4"/>
  <c r="Q2749" i="4"/>
  <c r="L2749" i="4"/>
  <c r="K2749" i="4"/>
  <c r="T2748" i="4"/>
  <c r="S2748" i="4"/>
  <c r="Q2748" i="4"/>
  <c r="L2748" i="4"/>
  <c r="K2748" i="4"/>
  <c r="T2747" i="4"/>
  <c r="S2747" i="4"/>
  <c r="Q2747" i="4"/>
  <c r="L2747" i="4"/>
  <c r="K2747" i="4"/>
  <c r="T2746" i="4"/>
  <c r="S2746" i="4"/>
  <c r="Q2746" i="4"/>
  <c r="L2746" i="4"/>
  <c r="K2746" i="4"/>
  <c r="T2745" i="4"/>
  <c r="S2745" i="4"/>
  <c r="Q2745" i="4"/>
  <c r="L2745" i="4"/>
  <c r="K2745" i="4"/>
  <c r="T2744" i="4"/>
  <c r="S2744" i="4"/>
  <c r="Q2744" i="4"/>
  <c r="L2744" i="4"/>
  <c r="K2744" i="4"/>
  <c r="T2743" i="4"/>
  <c r="S2743" i="4"/>
  <c r="Q2743" i="4"/>
  <c r="L2743" i="4"/>
  <c r="K2743" i="4"/>
  <c r="T2742" i="4"/>
  <c r="S2742" i="4"/>
  <c r="Q2742" i="4"/>
  <c r="L2742" i="4"/>
  <c r="K2742" i="4"/>
  <c r="T2741" i="4"/>
  <c r="S2741" i="4"/>
  <c r="Q2741" i="4"/>
  <c r="L2741" i="4"/>
  <c r="K2741" i="4"/>
  <c r="T2740" i="4"/>
  <c r="S2740" i="4"/>
  <c r="Q2740" i="4"/>
  <c r="L2740" i="4"/>
  <c r="K2740" i="4"/>
  <c r="T2739" i="4"/>
  <c r="S2739" i="4"/>
  <c r="Q2739" i="4"/>
  <c r="L2739" i="4"/>
  <c r="K2739" i="4"/>
  <c r="T2738" i="4"/>
  <c r="S2738" i="4"/>
  <c r="Q2738" i="4"/>
  <c r="L2738" i="4"/>
  <c r="K2738" i="4"/>
  <c r="T2737" i="4"/>
  <c r="S2737" i="4"/>
  <c r="Q2737" i="4"/>
  <c r="L2737" i="4"/>
  <c r="K2737" i="4"/>
  <c r="T2736" i="4"/>
  <c r="S2736" i="4"/>
  <c r="Q2736" i="4"/>
  <c r="L2736" i="4"/>
  <c r="K2736" i="4"/>
  <c r="T2735" i="4"/>
  <c r="S2735" i="4"/>
  <c r="Q2735" i="4"/>
  <c r="L2735" i="4"/>
  <c r="K2735" i="4"/>
  <c r="T2734" i="4"/>
  <c r="S2734" i="4"/>
  <c r="Q2734" i="4"/>
  <c r="L2734" i="4"/>
  <c r="K2734" i="4"/>
  <c r="T2733" i="4"/>
  <c r="S2733" i="4"/>
  <c r="Q2733" i="4"/>
  <c r="L2733" i="4"/>
  <c r="K2733" i="4"/>
  <c r="T2732" i="4"/>
  <c r="S2732" i="4"/>
  <c r="Q2732" i="4"/>
  <c r="L2732" i="4"/>
  <c r="K2732" i="4"/>
  <c r="T2731" i="4"/>
  <c r="S2731" i="4"/>
  <c r="Q2731" i="4"/>
  <c r="L2731" i="4"/>
  <c r="K2731" i="4"/>
  <c r="T2730" i="4"/>
  <c r="S2730" i="4"/>
  <c r="Q2730" i="4"/>
  <c r="L2730" i="4"/>
  <c r="K2730" i="4"/>
  <c r="T2729" i="4"/>
  <c r="S2729" i="4"/>
  <c r="Q2729" i="4"/>
  <c r="L2729" i="4"/>
  <c r="K2729" i="4"/>
  <c r="T2728" i="4"/>
  <c r="S2728" i="4"/>
  <c r="Q2728" i="4"/>
  <c r="L2728" i="4"/>
  <c r="K2728" i="4"/>
  <c r="T2727" i="4"/>
  <c r="S2727" i="4"/>
  <c r="Q2727" i="4"/>
  <c r="L2727" i="4"/>
  <c r="K2727" i="4"/>
  <c r="T2726" i="4"/>
  <c r="S2726" i="4"/>
  <c r="Q2726" i="4"/>
  <c r="L2726" i="4"/>
  <c r="K2726" i="4"/>
  <c r="T2725" i="4"/>
  <c r="S2725" i="4"/>
  <c r="Q2725" i="4"/>
  <c r="L2725" i="4"/>
  <c r="K2725" i="4"/>
  <c r="T2724" i="4"/>
  <c r="S2724" i="4"/>
  <c r="Q2724" i="4"/>
  <c r="L2724" i="4"/>
  <c r="K2724" i="4"/>
  <c r="T2723" i="4"/>
  <c r="S2723" i="4"/>
  <c r="Q2723" i="4"/>
  <c r="L2723" i="4"/>
  <c r="K2723" i="4"/>
  <c r="T2722" i="4"/>
  <c r="S2722" i="4"/>
  <c r="Q2722" i="4"/>
  <c r="L2722" i="4"/>
  <c r="K2722" i="4"/>
  <c r="T2721" i="4"/>
  <c r="S2721" i="4"/>
  <c r="Q2721" i="4"/>
  <c r="L2721" i="4"/>
  <c r="K2721" i="4"/>
  <c r="T2720" i="4"/>
  <c r="S2720" i="4"/>
  <c r="Q2720" i="4"/>
  <c r="L2720" i="4"/>
  <c r="K2720" i="4"/>
  <c r="T2719" i="4"/>
  <c r="S2719" i="4"/>
  <c r="Q2719" i="4"/>
  <c r="L2719" i="4"/>
  <c r="K2719" i="4"/>
  <c r="T2718" i="4"/>
  <c r="S2718" i="4"/>
  <c r="Q2718" i="4"/>
  <c r="L2718" i="4"/>
  <c r="K2718" i="4"/>
  <c r="T2717" i="4"/>
  <c r="S2717" i="4"/>
  <c r="Q2717" i="4"/>
  <c r="L2717" i="4"/>
  <c r="K2717" i="4"/>
  <c r="T2716" i="4"/>
  <c r="S2716" i="4"/>
  <c r="Q2716" i="4"/>
  <c r="L2716" i="4"/>
  <c r="K2716" i="4"/>
  <c r="T2715" i="4"/>
  <c r="S2715" i="4"/>
  <c r="Q2715" i="4"/>
  <c r="L2715" i="4"/>
  <c r="K2715" i="4"/>
  <c r="T2714" i="4"/>
  <c r="S2714" i="4"/>
  <c r="Q2714" i="4"/>
  <c r="L2714" i="4"/>
  <c r="K2714" i="4"/>
  <c r="T2713" i="4"/>
  <c r="S2713" i="4"/>
  <c r="Q2713" i="4"/>
  <c r="L2713" i="4"/>
  <c r="K2713" i="4"/>
  <c r="T2712" i="4"/>
  <c r="S2712" i="4"/>
  <c r="Q2712" i="4"/>
  <c r="L2712" i="4"/>
  <c r="K2712" i="4"/>
  <c r="T2711" i="4"/>
  <c r="S2711" i="4"/>
  <c r="Q2711" i="4"/>
  <c r="L2711" i="4"/>
  <c r="K2711" i="4"/>
  <c r="T2710" i="4"/>
  <c r="S2710" i="4"/>
  <c r="Q2710" i="4"/>
  <c r="L2710" i="4"/>
  <c r="K2710" i="4"/>
  <c r="T2709" i="4"/>
  <c r="S2709" i="4"/>
  <c r="Q2709" i="4"/>
  <c r="L2709" i="4"/>
  <c r="K2709" i="4"/>
  <c r="T2708" i="4"/>
  <c r="S2708" i="4"/>
  <c r="Q2708" i="4"/>
  <c r="L2708" i="4"/>
  <c r="K2708" i="4"/>
  <c r="T2707" i="4"/>
  <c r="S2707" i="4"/>
  <c r="Q2707" i="4"/>
  <c r="L2707" i="4"/>
  <c r="K2707" i="4"/>
  <c r="T2706" i="4"/>
  <c r="S2706" i="4"/>
  <c r="Q2706" i="4"/>
  <c r="L2706" i="4"/>
  <c r="K2706" i="4"/>
  <c r="T2705" i="4"/>
  <c r="S2705" i="4"/>
  <c r="Q2705" i="4"/>
  <c r="L2705" i="4"/>
  <c r="K2705" i="4"/>
  <c r="T2704" i="4"/>
  <c r="S2704" i="4"/>
  <c r="Q2704" i="4"/>
  <c r="L2704" i="4"/>
  <c r="K2704" i="4"/>
  <c r="T2703" i="4"/>
  <c r="S2703" i="4"/>
  <c r="Q2703" i="4"/>
  <c r="L2703" i="4"/>
  <c r="K2703" i="4"/>
  <c r="T2702" i="4"/>
  <c r="S2702" i="4"/>
  <c r="Q2702" i="4"/>
  <c r="L2702" i="4"/>
  <c r="K2702" i="4"/>
  <c r="T2701" i="4"/>
  <c r="S2701" i="4"/>
  <c r="Q2701" i="4"/>
  <c r="L2701" i="4"/>
  <c r="K2701" i="4"/>
  <c r="T2700" i="4"/>
  <c r="S2700" i="4"/>
  <c r="Q2700" i="4"/>
  <c r="L2700" i="4"/>
  <c r="K2700" i="4"/>
  <c r="T2699" i="4"/>
  <c r="S2699" i="4"/>
  <c r="Q2699" i="4"/>
  <c r="L2699" i="4"/>
  <c r="K2699" i="4"/>
  <c r="T2698" i="4"/>
  <c r="S2698" i="4"/>
  <c r="Q2698" i="4"/>
  <c r="L2698" i="4"/>
  <c r="K2698" i="4"/>
  <c r="T2697" i="4"/>
  <c r="S2697" i="4"/>
  <c r="Q2697" i="4"/>
  <c r="L2697" i="4"/>
  <c r="K2697" i="4"/>
  <c r="T2696" i="4"/>
  <c r="S2696" i="4"/>
  <c r="Q2696" i="4"/>
  <c r="L2696" i="4"/>
  <c r="K2696" i="4"/>
  <c r="T2695" i="4"/>
  <c r="S2695" i="4"/>
  <c r="Q2695" i="4"/>
  <c r="L2695" i="4"/>
  <c r="K2695" i="4"/>
  <c r="T2694" i="4"/>
  <c r="S2694" i="4"/>
  <c r="Q2694" i="4"/>
  <c r="L2694" i="4"/>
  <c r="K2694" i="4"/>
  <c r="T2693" i="4"/>
  <c r="S2693" i="4"/>
  <c r="Q2693" i="4"/>
  <c r="L2693" i="4"/>
  <c r="K2693" i="4"/>
  <c r="T2692" i="4"/>
  <c r="S2692" i="4"/>
  <c r="Q2692" i="4"/>
  <c r="L2692" i="4"/>
  <c r="K2692" i="4"/>
  <c r="T2691" i="4"/>
  <c r="S2691" i="4"/>
  <c r="Q2691" i="4"/>
  <c r="L2691" i="4"/>
  <c r="K2691" i="4"/>
  <c r="T2690" i="4"/>
  <c r="S2690" i="4"/>
  <c r="Q2690" i="4"/>
  <c r="L2690" i="4"/>
  <c r="K2690" i="4"/>
  <c r="T2689" i="4"/>
  <c r="S2689" i="4"/>
  <c r="Q2689" i="4"/>
  <c r="L2689" i="4"/>
  <c r="K2689" i="4"/>
  <c r="T2688" i="4"/>
  <c r="S2688" i="4"/>
  <c r="Q2688" i="4"/>
  <c r="L2688" i="4"/>
  <c r="K2688" i="4"/>
  <c r="T2687" i="4"/>
  <c r="S2687" i="4"/>
  <c r="Q2687" i="4"/>
  <c r="L2687" i="4"/>
  <c r="K2687" i="4"/>
  <c r="T2686" i="4"/>
  <c r="S2686" i="4"/>
  <c r="Q2686" i="4"/>
  <c r="L2686" i="4"/>
  <c r="K2686" i="4"/>
  <c r="T2685" i="4"/>
  <c r="S2685" i="4"/>
  <c r="Q2685" i="4"/>
  <c r="L2685" i="4"/>
  <c r="K2685" i="4"/>
  <c r="T2684" i="4"/>
  <c r="S2684" i="4"/>
  <c r="Q2684" i="4"/>
  <c r="L2684" i="4"/>
  <c r="K2684" i="4"/>
  <c r="T2683" i="4"/>
  <c r="S2683" i="4"/>
  <c r="Q2683" i="4"/>
  <c r="L2683" i="4"/>
  <c r="K2683" i="4"/>
  <c r="T2682" i="4"/>
  <c r="S2682" i="4"/>
  <c r="Q2682" i="4"/>
  <c r="L2682" i="4"/>
  <c r="K2682" i="4"/>
  <c r="T2681" i="4"/>
  <c r="S2681" i="4"/>
  <c r="Q2681" i="4"/>
  <c r="L2681" i="4"/>
  <c r="K2681" i="4"/>
  <c r="T2680" i="4"/>
  <c r="S2680" i="4"/>
  <c r="Q2680" i="4"/>
  <c r="L2680" i="4"/>
  <c r="K2680" i="4"/>
  <c r="T2679" i="4"/>
  <c r="S2679" i="4"/>
  <c r="Q2679" i="4"/>
  <c r="L2679" i="4"/>
  <c r="K2679" i="4"/>
  <c r="T2678" i="4"/>
  <c r="S2678" i="4"/>
  <c r="Q2678" i="4"/>
  <c r="L2678" i="4"/>
  <c r="K2678" i="4"/>
  <c r="T2677" i="4"/>
  <c r="S2677" i="4"/>
  <c r="Q2677" i="4"/>
  <c r="L2677" i="4"/>
  <c r="K2677" i="4"/>
  <c r="T2676" i="4"/>
  <c r="S2676" i="4"/>
  <c r="Q2676" i="4"/>
  <c r="L2676" i="4"/>
  <c r="K2676" i="4"/>
  <c r="T2675" i="4"/>
  <c r="S2675" i="4"/>
  <c r="Q2675" i="4"/>
  <c r="L2675" i="4"/>
  <c r="K2675" i="4"/>
  <c r="T2674" i="4"/>
  <c r="S2674" i="4"/>
  <c r="Q2674" i="4"/>
  <c r="L2674" i="4"/>
  <c r="K2674" i="4"/>
  <c r="T2673" i="4"/>
  <c r="S2673" i="4"/>
  <c r="Q2673" i="4"/>
  <c r="L2673" i="4"/>
  <c r="K2673" i="4"/>
  <c r="T2672" i="4"/>
  <c r="S2672" i="4"/>
  <c r="Q2672" i="4"/>
  <c r="L2672" i="4"/>
  <c r="K2672" i="4"/>
  <c r="T2671" i="4"/>
  <c r="S2671" i="4"/>
  <c r="Q2671" i="4"/>
  <c r="L2671" i="4"/>
  <c r="K2671" i="4"/>
  <c r="T2670" i="4"/>
  <c r="S2670" i="4"/>
  <c r="Q2670" i="4"/>
  <c r="L2670" i="4"/>
  <c r="K2670" i="4"/>
  <c r="T2669" i="4"/>
  <c r="S2669" i="4"/>
  <c r="Q2669" i="4"/>
  <c r="L2669" i="4"/>
  <c r="K2669" i="4"/>
  <c r="T2668" i="4"/>
  <c r="S2668" i="4"/>
  <c r="Q2668" i="4"/>
  <c r="L2668" i="4"/>
  <c r="K2668" i="4"/>
  <c r="T2667" i="4"/>
  <c r="S2667" i="4"/>
  <c r="Q2667" i="4"/>
  <c r="L2667" i="4"/>
  <c r="K2667" i="4"/>
  <c r="T2666" i="4"/>
  <c r="S2666" i="4"/>
  <c r="Q2666" i="4"/>
  <c r="L2666" i="4"/>
  <c r="K2666" i="4"/>
  <c r="T2665" i="4"/>
  <c r="S2665" i="4"/>
  <c r="Q2665" i="4"/>
  <c r="L2665" i="4"/>
  <c r="K2665" i="4"/>
  <c r="T2664" i="4"/>
  <c r="S2664" i="4"/>
  <c r="Q2664" i="4"/>
  <c r="L2664" i="4"/>
  <c r="K2664" i="4"/>
  <c r="T2663" i="4"/>
  <c r="S2663" i="4"/>
  <c r="Q2663" i="4"/>
  <c r="L2663" i="4"/>
  <c r="K2663" i="4"/>
  <c r="T2662" i="4"/>
  <c r="S2662" i="4"/>
  <c r="Q2662" i="4"/>
  <c r="L2662" i="4"/>
  <c r="K2662" i="4"/>
  <c r="T2661" i="4"/>
  <c r="S2661" i="4"/>
  <c r="Q2661" i="4"/>
  <c r="L2661" i="4"/>
  <c r="K2661" i="4"/>
  <c r="T2660" i="4"/>
  <c r="S2660" i="4"/>
  <c r="Q2660" i="4"/>
  <c r="L2660" i="4"/>
  <c r="K2660" i="4"/>
  <c r="T2659" i="4"/>
  <c r="S2659" i="4"/>
  <c r="Q2659" i="4"/>
  <c r="L2659" i="4"/>
  <c r="K2659" i="4"/>
  <c r="T2658" i="4"/>
  <c r="S2658" i="4"/>
  <c r="Q2658" i="4"/>
  <c r="L2658" i="4"/>
  <c r="K2658" i="4"/>
  <c r="T2657" i="4"/>
  <c r="S2657" i="4"/>
  <c r="Q2657" i="4"/>
  <c r="L2657" i="4"/>
  <c r="K2657" i="4"/>
  <c r="T2656" i="4"/>
  <c r="S2656" i="4"/>
  <c r="Q2656" i="4"/>
  <c r="L2656" i="4"/>
  <c r="K2656" i="4"/>
  <c r="T2655" i="4"/>
  <c r="S2655" i="4"/>
  <c r="Q2655" i="4"/>
  <c r="L2655" i="4"/>
  <c r="K2655" i="4"/>
  <c r="T2654" i="4"/>
  <c r="S2654" i="4"/>
  <c r="Q2654" i="4"/>
  <c r="L2654" i="4"/>
  <c r="K2654" i="4"/>
  <c r="T2653" i="4"/>
  <c r="S2653" i="4"/>
  <c r="Q2653" i="4"/>
  <c r="L2653" i="4"/>
  <c r="K2653" i="4"/>
  <c r="T2652" i="4"/>
  <c r="S2652" i="4"/>
  <c r="Q2652" i="4"/>
  <c r="L2652" i="4"/>
  <c r="K2652" i="4"/>
  <c r="T2651" i="4"/>
  <c r="S2651" i="4"/>
  <c r="Q2651" i="4"/>
  <c r="L2651" i="4"/>
  <c r="K2651" i="4"/>
  <c r="T2650" i="4"/>
  <c r="S2650" i="4"/>
  <c r="Q2650" i="4"/>
  <c r="L2650" i="4"/>
  <c r="K2650" i="4"/>
  <c r="T2649" i="4"/>
  <c r="S2649" i="4"/>
  <c r="Q2649" i="4"/>
  <c r="L2649" i="4"/>
  <c r="K2649" i="4"/>
  <c r="T2648" i="4"/>
  <c r="S2648" i="4"/>
  <c r="Q2648" i="4"/>
  <c r="L2648" i="4"/>
  <c r="K2648" i="4"/>
  <c r="T2647" i="4"/>
  <c r="S2647" i="4"/>
  <c r="Q2647" i="4"/>
  <c r="L2647" i="4"/>
  <c r="K2647" i="4"/>
  <c r="T2646" i="4"/>
  <c r="S2646" i="4"/>
  <c r="Q2646" i="4"/>
  <c r="L2646" i="4"/>
  <c r="K2646" i="4"/>
  <c r="T2645" i="4"/>
  <c r="S2645" i="4"/>
  <c r="Q2645" i="4"/>
  <c r="L2645" i="4"/>
  <c r="K2645" i="4"/>
  <c r="T2644" i="4"/>
  <c r="S2644" i="4"/>
  <c r="Q2644" i="4"/>
  <c r="L2644" i="4"/>
  <c r="K2644" i="4"/>
  <c r="T2643" i="4"/>
  <c r="S2643" i="4"/>
  <c r="Q2643" i="4"/>
  <c r="L2643" i="4"/>
  <c r="K2643" i="4"/>
  <c r="T2642" i="4"/>
  <c r="S2642" i="4"/>
  <c r="Q2642" i="4"/>
  <c r="L2642" i="4"/>
  <c r="K2642" i="4"/>
  <c r="T2641" i="4"/>
  <c r="S2641" i="4"/>
  <c r="Q2641" i="4"/>
  <c r="L2641" i="4"/>
  <c r="K2641" i="4"/>
  <c r="T2640" i="4"/>
  <c r="S2640" i="4"/>
  <c r="Q2640" i="4"/>
  <c r="L2640" i="4"/>
  <c r="K2640" i="4"/>
  <c r="T2639" i="4"/>
  <c r="S2639" i="4"/>
  <c r="Q2639" i="4"/>
  <c r="L2639" i="4"/>
  <c r="K2639" i="4"/>
  <c r="T2638" i="4"/>
  <c r="S2638" i="4"/>
  <c r="Q2638" i="4"/>
  <c r="L2638" i="4"/>
  <c r="K2638" i="4"/>
  <c r="T2637" i="4"/>
  <c r="S2637" i="4"/>
  <c r="Q2637" i="4"/>
  <c r="L2637" i="4"/>
  <c r="K2637" i="4"/>
  <c r="T2636" i="4"/>
  <c r="S2636" i="4"/>
  <c r="Q2636" i="4"/>
  <c r="L2636" i="4"/>
  <c r="K2636" i="4"/>
  <c r="T2635" i="4"/>
  <c r="S2635" i="4"/>
  <c r="Q2635" i="4"/>
  <c r="L2635" i="4"/>
  <c r="K2635" i="4"/>
  <c r="T2634" i="4"/>
  <c r="S2634" i="4"/>
  <c r="Q2634" i="4"/>
  <c r="L2634" i="4"/>
  <c r="K2634" i="4"/>
  <c r="T2633" i="4"/>
  <c r="S2633" i="4"/>
  <c r="Q2633" i="4"/>
  <c r="L2633" i="4"/>
  <c r="K2633" i="4"/>
  <c r="T2632" i="4"/>
  <c r="S2632" i="4"/>
  <c r="Q2632" i="4"/>
  <c r="L2632" i="4"/>
  <c r="K2632" i="4"/>
  <c r="T2631" i="4"/>
  <c r="S2631" i="4"/>
  <c r="Q2631" i="4"/>
  <c r="L2631" i="4"/>
  <c r="K2631" i="4"/>
  <c r="T2630" i="4"/>
  <c r="S2630" i="4"/>
  <c r="Q2630" i="4"/>
  <c r="L2630" i="4"/>
  <c r="K2630" i="4"/>
  <c r="T2629" i="4"/>
  <c r="S2629" i="4"/>
  <c r="Q2629" i="4"/>
  <c r="L2629" i="4"/>
  <c r="K2629" i="4"/>
  <c r="T2628" i="4"/>
  <c r="S2628" i="4"/>
  <c r="Q2628" i="4"/>
  <c r="L2628" i="4"/>
  <c r="K2628" i="4"/>
  <c r="T2627" i="4"/>
  <c r="S2627" i="4"/>
  <c r="Q2627" i="4"/>
  <c r="L2627" i="4"/>
  <c r="K2627" i="4"/>
  <c r="T2626" i="4"/>
  <c r="S2626" i="4"/>
  <c r="Q2626" i="4"/>
  <c r="L2626" i="4"/>
  <c r="K2626" i="4"/>
  <c r="T2625" i="4"/>
  <c r="S2625" i="4"/>
  <c r="Q2625" i="4"/>
  <c r="L2625" i="4"/>
  <c r="K2625" i="4"/>
  <c r="T2624" i="4"/>
  <c r="S2624" i="4"/>
  <c r="Q2624" i="4"/>
  <c r="L2624" i="4"/>
  <c r="K2624" i="4"/>
  <c r="T2623" i="4"/>
  <c r="S2623" i="4"/>
  <c r="Q2623" i="4"/>
  <c r="L2623" i="4"/>
  <c r="K2623" i="4"/>
  <c r="T2622" i="4"/>
  <c r="S2622" i="4"/>
  <c r="Q2622" i="4"/>
  <c r="L2622" i="4"/>
  <c r="K2622" i="4"/>
  <c r="T2621" i="4"/>
  <c r="S2621" i="4"/>
  <c r="Q2621" i="4"/>
  <c r="L2621" i="4"/>
  <c r="K2621" i="4"/>
  <c r="T2620" i="4"/>
  <c r="S2620" i="4"/>
  <c r="Q2620" i="4"/>
  <c r="L2620" i="4"/>
  <c r="K2620" i="4"/>
  <c r="T2619" i="4"/>
  <c r="S2619" i="4"/>
  <c r="Q2619" i="4"/>
  <c r="L2619" i="4"/>
  <c r="K2619" i="4"/>
  <c r="T2618" i="4"/>
  <c r="S2618" i="4"/>
  <c r="Q2618" i="4"/>
  <c r="L2618" i="4"/>
  <c r="K2618" i="4"/>
  <c r="T2617" i="4"/>
  <c r="S2617" i="4"/>
  <c r="Q2617" i="4"/>
  <c r="L2617" i="4"/>
  <c r="K2617" i="4"/>
  <c r="T2616" i="4"/>
  <c r="S2616" i="4"/>
  <c r="Q2616" i="4"/>
  <c r="L2616" i="4"/>
  <c r="K2616" i="4"/>
  <c r="T2615" i="4"/>
  <c r="S2615" i="4"/>
  <c r="Q2615" i="4"/>
  <c r="L2615" i="4"/>
  <c r="K2615" i="4"/>
  <c r="T2614" i="4"/>
  <c r="S2614" i="4"/>
  <c r="Q2614" i="4"/>
  <c r="L2614" i="4"/>
  <c r="K2614" i="4"/>
  <c r="T2613" i="4"/>
  <c r="S2613" i="4"/>
  <c r="Q2613" i="4"/>
  <c r="L2613" i="4"/>
  <c r="K2613" i="4"/>
  <c r="T2612" i="4"/>
  <c r="S2612" i="4"/>
  <c r="Q2612" i="4"/>
  <c r="L2612" i="4"/>
  <c r="K2612" i="4"/>
  <c r="T2611" i="4"/>
  <c r="S2611" i="4"/>
  <c r="Q2611" i="4"/>
  <c r="L2611" i="4"/>
  <c r="K2611" i="4"/>
  <c r="T2610" i="4"/>
  <c r="S2610" i="4"/>
  <c r="Q2610" i="4"/>
  <c r="L2610" i="4"/>
  <c r="K2610" i="4"/>
  <c r="T2609" i="4"/>
  <c r="S2609" i="4"/>
  <c r="Q2609" i="4"/>
  <c r="L2609" i="4"/>
  <c r="K2609" i="4"/>
  <c r="T2608" i="4"/>
  <c r="S2608" i="4"/>
  <c r="Q2608" i="4"/>
  <c r="L2608" i="4"/>
  <c r="K2608" i="4"/>
  <c r="T2607" i="4"/>
  <c r="S2607" i="4"/>
  <c r="Q2607" i="4"/>
  <c r="L2607" i="4"/>
  <c r="K2607" i="4"/>
  <c r="T2606" i="4"/>
  <c r="S2606" i="4"/>
  <c r="Q2606" i="4"/>
  <c r="L2606" i="4"/>
  <c r="K2606" i="4"/>
  <c r="T2605" i="4"/>
  <c r="S2605" i="4"/>
  <c r="Q2605" i="4"/>
  <c r="L2605" i="4"/>
  <c r="K2605" i="4"/>
  <c r="T2604" i="4"/>
  <c r="S2604" i="4"/>
  <c r="Q2604" i="4"/>
  <c r="L2604" i="4"/>
  <c r="K2604" i="4"/>
  <c r="T2603" i="4"/>
  <c r="S2603" i="4"/>
  <c r="Q2603" i="4"/>
  <c r="L2603" i="4"/>
  <c r="K2603" i="4"/>
  <c r="T2602" i="4"/>
  <c r="S2602" i="4"/>
  <c r="Q2602" i="4"/>
  <c r="L2602" i="4"/>
  <c r="K2602" i="4"/>
  <c r="T2601" i="4"/>
  <c r="S2601" i="4"/>
  <c r="Q2601" i="4"/>
  <c r="L2601" i="4"/>
  <c r="K2601" i="4"/>
  <c r="T2600" i="4"/>
  <c r="S2600" i="4"/>
  <c r="Q2600" i="4"/>
  <c r="L2600" i="4"/>
  <c r="K2600" i="4"/>
  <c r="T2599" i="4"/>
  <c r="S2599" i="4"/>
  <c r="Q2599" i="4"/>
  <c r="L2599" i="4"/>
  <c r="K2599" i="4"/>
  <c r="T2598" i="4"/>
  <c r="S2598" i="4"/>
  <c r="Q2598" i="4"/>
  <c r="L2598" i="4"/>
  <c r="K2598" i="4"/>
  <c r="T2597" i="4"/>
  <c r="S2597" i="4"/>
  <c r="Q2597" i="4"/>
  <c r="L2597" i="4"/>
  <c r="K2597" i="4"/>
  <c r="T2596" i="4"/>
  <c r="S2596" i="4"/>
  <c r="Q2596" i="4"/>
  <c r="L2596" i="4"/>
  <c r="K2596" i="4"/>
  <c r="T2595" i="4"/>
  <c r="S2595" i="4"/>
  <c r="Q2595" i="4"/>
  <c r="L2595" i="4"/>
  <c r="K2595" i="4"/>
  <c r="T2594" i="4"/>
  <c r="S2594" i="4"/>
  <c r="Q2594" i="4"/>
  <c r="L2594" i="4"/>
  <c r="K2594" i="4"/>
  <c r="T2593" i="4"/>
  <c r="S2593" i="4"/>
  <c r="Q2593" i="4"/>
  <c r="L2593" i="4"/>
  <c r="K2593" i="4"/>
  <c r="T2592" i="4"/>
  <c r="S2592" i="4"/>
  <c r="Q2592" i="4"/>
  <c r="L2592" i="4"/>
  <c r="K2592" i="4"/>
  <c r="T2591" i="4"/>
  <c r="S2591" i="4"/>
  <c r="Q2591" i="4"/>
  <c r="L2591" i="4"/>
  <c r="K2591" i="4"/>
  <c r="T2590" i="4"/>
  <c r="S2590" i="4"/>
  <c r="Q2590" i="4"/>
  <c r="L2590" i="4"/>
  <c r="K2590" i="4"/>
  <c r="T2589" i="4"/>
  <c r="S2589" i="4"/>
  <c r="Q2589" i="4"/>
  <c r="L2589" i="4"/>
  <c r="K2589" i="4"/>
  <c r="T2588" i="4"/>
  <c r="S2588" i="4"/>
  <c r="Q2588" i="4"/>
  <c r="L2588" i="4"/>
  <c r="K2588" i="4"/>
  <c r="T2587" i="4"/>
  <c r="S2587" i="4"/>
  <c r="Q2587" i="4"/>
  <c r="L2587" i="4"/>
  <c r="K2587" i="4"/>
  <c r="T2586" i="4"/>
  <c r="S2586" i="4"/>
  <c r="Q2586" i="4"/>
  <c r="L2586" i="4"/>
  <c r="K2586" i="4"/>
  <c r="T2585" i="4"/>
  <c r="S2585" i="4"/>
  <c r="Q2585" i="4"/>
  <c r="L2585" i="4"/>
  <c r="K2585" i="4"/>
  <c r="T2584" i="4"/>
  <c r="S2584" i="4"/>
  <c r="Q2584" i="4"/>
  <c r="L2584" i="4"/>
  <c r="K2584" i="4"/>
  <c r="T2583" i="4"/>
  <c r="S2583" i="4"/>
  <c r="Q2583" i="4"/>
  <c r="L2583" i="4"/>
  <c r="K2583" i="4"/>
  <c r="T2582" i="4"/>
  <c r="S2582" i="4"/>
  <c r="Q2582" i="4"/>
  <c r="L2582" i="4"/>
  <c r="K2582" i="4"/>
  <c r="T2581" i="4"/>
  <c r="S2581" i="4"/>
  <c r="Q2581" i="4"/>
  <c r="L2581" i="4"/>
  <c r="K2581" i="4"/>
  <c r="T2580" i="4"/>
  <c r="S2580" i="4"/>
  <c r="Q2580" i="4"/>
  <c r="L2580" i="4"/>
  <c r="K2580" i="4"/>
  <c r="T2579" i="4"/>
  <c r="S2579" i="4"/>
  <c r="Q2579" i="4"/>
  <c r="L2579" i="4"/>
  <c r="K2579" i="4"/>
  <c r="T2578" i="4"/>
  <c r="S2578" i="4"/>
  <c r="Q2578" i="4"/>
  <c r="L2578" i="4"/>
  <c r="K2578" i="4"/>
  <c r="T2577" i="4"/>
  <c r="S2577" i="4"/>
  <c r="Q2577" i="4"/>
  <c r="L2577" i="4"/>
  <c r="K2577" i="4"/>
  <c r="T2576" i="4"/>
  <c r="S2576" i="4"/>
  <c r="Q2576" i="4"/>
  <c r="L2576" i="4"/>
  <c r="K2576" i="4"/>
  <c r="T2575" i="4"/>
  <c r="S2575" i="4"/>
  <c r="Q2575" i="4"/>
  <c r="L2575" i="4"/>
  <c r="K2575" i="4"/>
  <c r="T2574" i="4"/>
  <c r="S2574" i="4"/>
  <c r="Q2574" i="4"/>
  <c r="L2574" i="4"/>
  <c r="K2574" i="4"/>
  <c r="T2573" i="4"/>
  <c r="S2573" i="4"/>
  <c r="Q2573" i="4"/>
  <c r="L2573" i="4"/>
  <c r="K2573" i="4"/>
  <c r="T2572" i="4"/>
  <c r="S2572" i="4"/>
  <c r="Q2572" i="4"/>
  <c r="L2572" i="4"/>
  <c r="K2572" i="4"/>
  <c r="T2571" i="4"/>
  <c r="S2571" i="4"/>
  <c r="Q2571" i="4"/>
  <c r="L2571" i="4"/>
  <c r="K2571" i="4"/>
  <c r="T2570" i="4"/>
  <c r="S2570" i="4"/>
  <c r="Q2570" i="4"/>
  <c r="L2570" i="4"/>
  <c r="K2570" i="4"/>
  <c r="T2569" i="4"/>
  <c r="S2569" i="4"/>
  <c r="Q2569" i="4"/>
  <c r="L2569" i="4"/>
  <c r="K2569" i="4"/>
  <c r="T2568" i="4"/>
  <c r="S2568" i="4"/>
  <c r="Q2568" i="4"/>
  <c r="L2568" i="4"/>
  <c r="K2568" i="4"/>
  <c r="T2567" i="4"/>
  <c r="S2567" i="4"/>
  <c r="Q2567" i="4"/>
  <c r="L2567" i="4"/>
  <c r="K2567" i="4"/>
  <c r="T2566" i="4"/>
  <c r="S2566" i="4"/>
  <c r="Q2566" i="4"/>
  <c r="L2566" i="4"/>
  <c r="K2566" i="4"/>
  <c r="T2565" i="4"/>
  <c r="S2565" i="4"/>
  <c r="Q2565" i="4"/>
  <c r="L2565" i="4"/>
  <c r="K2565" i="4"/>
  <c r="T2564" i="4"/>
  <c r="S2564" i="4"/>
  <c r="Q2564" i="4"/>
  <c r="L2564" i="4"/>
  <c r="K2564" i="4"/>
  <c r="T2563" i="4"/>
  <c r="S2563" i="4"/>
  <c r="Q2563" i="4"/>
  <c r="L2563" i="4"/>
  <c r="K2563" i="4"/>
  <c r="T2562" i="4"/>
  <c r="S2562" i="4"/>
  <c r="Q2562" i="4"/>
  <c r="L2562" i="4"/>
  <c r="K2562" i="4"/>
  <c r="T2561" i="4"/>
  <c r="S2561" i="4"/>
  <c r="Q2561" i="4"/>
  <c r="L2561" i="4"/>
  <c r="K2561" i="4"/>
  <c r="T2560" i="4"/>
  <c r="S2560" i="4"/>
  <c r="Q2560" i="4"/>
  <c r="L2560" i="4"/>
  <c r="K2560" i="4"/>
  <c r="T2559" i="4"/>
  <c r="S2559" i="4"/>
  <c r="Q2559" i="4"/>
  <c r="L2559" i="4"/>
  <c r="K2559" i="4"/>
  <c r="T2558" i="4"/>
  <c r="S2558" i="4"/>
  <c r="Q2558" i="4"/>
  <c r="L2558" i="4"/>
  <c r="K2558" i="4"/>
  <c r="T2557" i="4"/>
  <c r="S2557" i="4"/>
  <c r="Q2557" i="4"/>
  <c r="L2557" i="4"/>
  <c r="K2557" i="4"/>
  <c r="T2556" i="4"/>
  <c r="S2556" i="4"/>
  <c r="Q2556" i="4"/>
  <c r="L2556" i="4"/>
  <c r="K2556" i="4"/>
  <c r="T2555" i="4"/>
  <c r="S2555" i="4"/>
  <c r="Q2555" i="4"/>
  <c r="L2555" i="4"/>
  <c r="K2555" i="4"/>
  <c r="T2554" i="4"/>
  <c r="S2554" i="4"/>
  <c r="Q2554" i="4"/>
  <c r="L2554" i="4"/>
  <c r="K2554" i="4"/>
  <c r="T2553" i="4"/>
  <c r="S2553" i="4"/>
  <c r="Q2553" i="4"/>
  <c r="L2553" i="4"/>
  <c r="K2553" i="4"/>
  <c r="T2552" i="4"/>
  <c r="S2552" i="4"/>
  <c r="Q2552" i="4"/>
  <c r="L2552" i="4"/>
  <c r="K2552" i="4"/>
  <c r="T2551" i="4"/>
  <c r="S2551" i="4"/>
  <c r="Q2551" i="4"/>
  <c r="L2551" i="4"/>
  <c r="K2551" i="4"/>
  <c r="T2550" i="4"/>
  <c r="S2550" i="4"/>
  <c r="Q2550" i="4"/>
  <c r="L2550" i="4"/>
  <c r="K2550" i="4"/>
  <c r="T2549" i="4"/>
  <c r="S2549" i="4"/>
  <c r="Q2549" i="4"/>
  <c r="L2549" i="4"/>
  <c r="K2549" i="4"/>
  <c r="T2548" i="4"/>
  <c r="S2548" i="4"/>
  <c r="Q2548" i="4"/>
  <c r="L2548" i="4"/>
  <c r="K2548" i="4"/>
  <c r="T2547" i="4"/>
  <c r="S2547" i="4"/>
  <c r="Q2547" i="4"/>
  <c r="L2547" i="4"/>
  <c r="K2547" i="4"/>
  <c r="T2546" i="4"/>
  <c r="S2546" i="4"/>
  <c r="Q2546" i="4"/>
  <c r="L2546" i="4"/>
  <c r="K2546" i="4"/>
  <c r="T2545" i="4"/>
  <c r="S2545" i="4"/>
  <c r="Q2545" i="4"/>
  <c r="L2545" i="4"/>
  <c r="K2545" i="4"/>
  <c r="T2544" i="4"/>
  <c r="S2544" i="4"/>
  <c r="Q2544" i="4"/>
  <c r="L2544" i="4"/>
  <c r="K2544" i="4"/>
  <c r="T2543" i="4"/>
  <c r="S2543" i="4"/>
  <c r="Q2543" i="4"/>
  <c r="L2543" i="4"/>
  <c r="K2543" i="4"/>
  <c r="T2542" i="4"/>
  <c r="S2542" i="4"/>
  <c r="Q2542" i="4"/>
  <c r="L2542" i="4"/>
  <c r="K2542" i="4"/>
  <c r="T2541" i="4"/>
  <c r="S2541" i="4"/>
  <c r="Q2541" i="4"/>
  <c r="L2541" i="4"/>
  <c r="K2541" i="4"/>
  <c r="T2540" i="4"/>
  <c r="S2540" i="4"/>
  <c r="Q2540" i="4"/>
  <c r="L2540" i="4"/>
  <c r="K2540" i="4"/>
  <c r="T2539" i="4"/>
  <c r="S2539" i="4"/>
  <c r="Q2539" i="4"/>
  <c r="L2539" i="4"/>
  <c r="K2539" i="4"/>
  <c r="T2538" i="4"/>
  <c r="S2538" i="4"/>
  <c r="Q2538" i="4"/>
  <c r="L2538" i="4"/>
  <c r="K2538" i="4"/>
  <c r="T2537" i="4"/>
  <c r="S2537" i="4"/>
  <c r="Q2537" i="4"/>
  <c r="L2537" i="4"/>
  <c r="K2537" i="4"/>
  <c r="T2536" i="4"/>
  <c r="S2536" i="4"/>
  <c r="Q2536" i="4"/>
  <c r="L2536" i="4"/>
  <c r="K2536" i="4"/>
  <c r="T2535" i="4"/>
  <c r="S2535" i="4"/>
  <c r="Q2535" i="4"/>
  <c r="L2535" i="4"/>
  <c r="K2535" i="4"/>
  <c r="T2534" i="4"/>
  <c r="S2534" i="4"/>
  <c r="Q2534" i="4"/>
  <c r="L2534" i="4"/>
  <c r="K2534" i="4"/>
  <c r="T2533" i="4"/>
  <c r="S2533" i="4"/>
  <c r="Q2533" i="4"/>
  <c r="L2533" i="4"/>
  <c r="K2533" i="4"/>
  <c r="T2532" i="4"/>
  <c r="S2532" i="4"/>
  <c r="Q2532" i="4"/>
  <c r="L2532" i="4"/>
  <c r="K2532" i="4"/>
  <c r="T2531" i="4"/>
  <c r="S2531" i="4"/>
  <c r="Q2531" i="4"/>
  <c r="L2531" i="4"/>
  <c r="K2531" i="4"/>
  <c r="T2530" i="4"/>
  <c r="S2530" i="4"/>
  <c r="Q2530" i="4"/>
  <c r="L2530" i="4"/>
  <c r="K2530" i="4"/>
  <c r="T2529" i="4"/>
  <c r="S2529" i="4"/>
  <c r="Q2529" i="4"/>
  <c r="L2529" i="4"/>
  <c r="K2529" i="4"/>
  <c r="T2528" i="4"/>
  <c r="S2528" i="4"/>
  <c r="Q2528" i="4"/>
  <c r="L2528" i="4"/>
  <c r="K2528" i="4"/>
  <c r="T2527" i="4"/>
  <c r="S2527" i="4"/>
  <c r="Q2527" i="4"/>
  <c r="L2527" i="4"/>
  <c r="K2527" i="4"/>
  <c r="T2526" i="4"/>
  <c r="S2526" i="4"/>
  <c r="Q2526" i="4"/>
  <c r="L2526" i="4"/>
  <c r="K2526" i="4"/>
  <c r="T2525" i="4"/>
  <c r="S2525" i="4"/>
  <c r="Q2525" i="4"/>
  <c r="L2525" i="4"/>
  <c r="K2525" i="4"/>
  <c r="T2524" i="4"/>
  <c r="S2524" i="4"/>
  <c r="Q2524" i="4"/>
  <c r="L2524" i="4"/>
  <c r="K2524" i="4"/>
  <c r="T2523" i="4"/>
  <c r="S2523" i="4"/>
  <c r="Q2523" i="4"/>
  <c r="L2523" i="4"/>
  <c r="K2523" i="4"/>
  <c r="T2522" i="4"/>
  <c r="S2522" i="4"/>
  <c r="Q2522" i="4"/>
  <c r="L2522" i="4"/>
  <c r="K2522" i="4"/>
  <c r="T2521" i="4"/>
  <c r="S2521" i="4"/>
  <c r="Q2521" i="4"/>
  <c r="L2521" i="4"/>
  <c r="K2521" i="4"/>
  <c r="T2520" i="4"/>
  <c r="S2520" i="4"/>
  <c r="Q2520" i="4"/>
  <c r="L2520" i="4"/>
  <c r="K2520" i="4"/>
  <c r="T2519" i="4"/>
  <c r="S2519" i="4"/>
  <c r="Q2519" i="4"/>
  <c r="L2519" i="4"/>
  <c r="K2519" i="4"/>
  <c r="T2518" i="4"/>
  <c r="S2518" i="4"/>
  <c r="Q2518" i="4"/>
  <c r="L2518" i="4"/>
  <c r="K2518" i="4"/>
  <c r="T2517" i="4"/>
  <c r="S2517" i="4"/>
  <c r="Q2517" i="4"/>
  <c r="L2517" i="4"/>
  <c r="K2517" i="4"/>
  <c r="T2516" i="4"/>
  <c r="S2516" i="4"/>
  <c r="Q2516" i="4"/>
  <c r="L2516" i="4"/>
  <c r="K2516" i="4"/>
  <c r="T2515" i="4"/>
  <c r="S2515" i="4"/>
  <c r="Q2515" i="4"/>
  <c r="L2515" i="4"/>
  <c r="K2515" i="4"/>
  <c r="T2514" i="4"/>
  <c r="S2514" i="4"/>
  <c r="Q2514" i="4"/>
  <c r="L2514" i="4"/>
  <c r="K2514" i="4"/>
  <c r="T2513" i="4"/>
  <c r="S2513" i="4"/>
  <c r="Q2513" i="4"/>
  <c r="L2513" i="4"/>
  <c r="K2513" i="4"/>
  <c r="T2512" i="4"/>
  <c r="S2512" i="4"/>
  <c r="Q2512" i="4"/>
  <c r="L2512" i="4"/>
  <c r="K2512" i="4"/>
  <c r="T2511" i="4"/>
  <c r="S2511" i="4"/>
  <c r="Q2511" i="4"/>
  <c r="L2511" i="4"/>
  <c r="K2511" i="4"/>
  <c r="T2510" i="4"/>
  <c r="S2510" i="4"/>
  <c r="Q2510" i="4"/>
  <c r="L2510" i="4"/>
  <c r="K2510" i="4"/>
  <c r="T2509" i="4"/>
  <c r="S2509" i="4"/>
  <c r="Q2509" i="4"/>
  <c r="L2509" i="4"/>
  <c r="K2509" i="4"/>
  <c r="T2508" i="4"/>
  <c r="S2508" i="4"/>
  <c r="Q2508" i="4"/>
  <c r="L2508" i="4"/>
  <c r="K2508" i="4"/>
  <c r="T2507" i="4"/>
  <c r="S2507" i="4"/>
  <c r="Q2507" i="4"/>
  <c r="L2507" i="4"/>
  <c r="K2507" i="4"/>
  <c r="T2506" i="4"/>
  <c r="S2506" i="4"/>
  <c r="Q2506" i="4"/>
  <c r="L2506" i="4"/>
  <c r="K2506" i="4"/>
  <c r="T2505" i="4"/>
  <c r="S2505" i="4"/>
  <c r="Q2505" i="4"/>
  <c r="L2505" i="4"/>
  <c r="K2505" i="4"/>
  <c r="T2504" i="4"/>
  <c r="S2504" i="4"/>
  <c r="Q2504" i="4"/>
  <c r="L2504" i="4"/>
  <c r="K2504" i="4"/>
  <c r="T2503" i="4"/>
  <c r="S2503" i="4"/>
  <c r="Q2503" i="4"/>
  <c r="L2503" i="4"/>
  <c r="K2503" i="4"/>
  <c r="T2502" i="4"/>
  <c r="S2502" i="4"/>
  <c r="Q2502" i="4"/>
  <c r="L2502" i="4"/>
  <c r="K2502" i="4"/>
  <c r="T2501" i="4"/>
  <c r="S2501" i="4"/>
  <c r="Q2501" i="4"/>
  <c r="L2501" i="4"/>
  <c r="K2501" i="4"/>
  <c r="T2500" i="4"/>
  <c r="S2500" i="4"/>
  <c r="Q2500" i="4"/>
  <c r="L2500" i="4"/>
  <c r="K2500" i="4"/>
  <c r="T2499" i="4"/>
  <c r="S2499" i="4"/>
  <c r="Q2499" i="4"/>
  <c r="L2499" i="4"/>
  <c r="K2499" i="4"/>
  <c r="T2498" i="4"/>
  <c r="S2498" i="4"/>
  <c r="Q2498" i="4"/>
  <c r="L2498" i="4"/>
  <c r="K2498" i="4"/>
  <c r="T2497" i="4"/>
  <c r="S2497" i="4"/>
  <c r="Q2497" i="4"/>
  <c r="L2497" i="4"/>
  <c r="K2497" i="4"/>
  <c r="T2496" i="4"/>
  <c r="S2496" i="4"/>
  <c r="Q2496" i="4"/>
  <c r="L2496" i="4"/>
  <c r="K2496" i="4"/>
  <c r="T2495" i="4"/>
  <c r="S2495" i="4"/>
  <c r="Q2495" i="4"/>
  <c r="L2495" i="4"/>
  <c r="K2495" i="4"/>
  <c r="T2494" i="4"/>
  <c r="S2494" i="4"/>
  <c r="Q2494" i="4"/>
  <c r="L2494" i="4"/>
  <c r="K2494" i="4"/>
  <c r="T2493" i="4"/>
  <c r="S2493" i="4"/>
  <c r="Q2493" i="4"/>
  <c r="L2493" i="4"/>
  <c r="K2493" i="4"/>
  <c r="T2492" i="4"/>
  <c r="S2492" i="4"/>
  <c r="Q2492" i="4"/>
  <c r="L2492" i="4"/>
  <c r="K2492" i="4"/>
  <c r="T2491" i="4"/>
  <c r="S2491" i="4"/>
  <c r="Q2491" i="4"/>
  <c r="L2491" i="4"/>
  <c r="K2491" i="4"/>
  <c r="T2490" i="4"/>
  <c r="S2490" i="4"/>
  <c r="Q2490" i="4"/>
  <c r="L2490" i="4"/>
  <c r="K2490" i="4"/>
  <c r="T2489" i="4"/>
  <c r="S2489" i="4"/>
  <c r="Q2489" i="4"/>
  <c r="L2489" i="4"/>
  <c r="K2489" i="4"/>
  <c r="T2488" i="4"/>
  <c r="S2488" i="4"/>
  <c r="Q2488" i="4"/>
  <c r="L2488" i="4"/>
  <c r="K2488" i="4"/>
  <c r="T2487" i="4"/>
  <c r="S2487" i="4"/>
  <c r="Q2487" i="4"/>
  <c r="L2487" i="4"/>
  <c r="K2487" i="4"/>
  <c r="T2486" i="4"/>
  <c r="S2486" i="4"/>
  <c r="Q2486" i="4"/>
  <c r="L2486" i="4"/>
  <c r="K2486" i="4"/>
  <c r="T2485" i="4"/>
  <c r="S2485" i="4"/>
  <c r="Q2485" i="4"/>
  <c r="L2485" i="4"/>
  <c r="K2485" i="4"/>
  <c r="T2484" i="4"/>
  <c r="S2484" i="4"/>
  <c r="Q2484" i="4"/>
  <c r="L2484" i="4"/>
  <c r="K2484" i="4"/>
  <c r="T2483" i="4"/>
  <c r="S2483" i="4"/>
  <c r="Q2483" i="4"/>
  <c r="L2483" i="4"/>
  <c r="K2483" i="4"/>
  <c r="T2482" i="4"/>
  <c r="S2482" i="4"/>
  <c r="Q2482" i="4"/>
  <c r="L2482" i="4"/>
  <c r="K2482" i="4"/>
  <c r="T2481" i="4"/>
  <c r="S2481" i="4"/>
  <c r="Q2481" i="4"/>
  <c r="L2481" i="4"/>
  <c r="K2481" i="4"/>
  <c r="T2480" i="4"/>
  <c r="S2480" i="4"/>
  <c r="Q2480" i="4"/>
  <c r="L2480" i="4"/>
  <c r="K2480" i="4"/>
  <c r="T2479" i="4"/>
  <c r="S2479" i="4"/>
  <c r="Q2479" i="4"/>
  <c r="L2479" i="4"/>
  <c r="K2479" i="4"/>
  <c r="T2478" i="4"/>
  <c r="S2478" i="4"/>
  <c r="Q2478" i="4"/>
  <c r="L2478" i="4"/>
  <c r="K2478" i="4"/>
  <c r="T2477" i="4"/>
  <c r="S2477" i="4"/>
  <c r="Q2477" i="4"/>
  <c r="L2477" i="4"/>
  <c r="K2477" i="4"/>
  <c r="T2476" i="4"/>
  <c r="S2476" i="4"/>
  <c r="Q2476" i="4"/>
  <c r="L2476" i="4"/>
  <c r="K2476" i="4"/>
  <c r="T2475" i="4"/>
  <c r="S2475" i="4"/>
  <c r="Q2475" i="4"/>
  <c r="L2475" i="4"/>
  <c r="K2475" i="4"/>
  <c r="T2474" i="4"/>
  <c r="S2474" i="4"/>
  <c r="Q2474" i="4"/>
  <c r="L2474" i="4"/>
  <c r="K2474" i="4"/>
  <c r="T2473" i="4"/>
  <c r="S2473" i="4"/>
  <c r="Q2473" i="4"/>
  <c r="L2473" i="4"/>
  <c r="K2473" i="4"/>
  <c r="T2472" i="4"/>
  <c r="S2472" i="4"/>
  <c r="Q2472" i="4"/>
  <c r="L2472" i="4"/>
  <c r="K2472" i="4"/>
  <c r="T2471" i="4"/>
  <c r="S2471" i="4"/>
  <c r="Q2471" i="4"/>
  <c r="L2471" i="4"/>
  <c r="K2471" i="4"/>
  <c r="T2470" i="4"/>
  <c r="S2470" i="4"/>
  <c r="Q2470" i="4"/>
  <c r="L2470" i="4"/>
  <c r="K2470" i="4"/>
  <c r="T2469" i="4"/>
  <c r="S2469" i="4"/>
  <c r="Q2469" i="4"/>
  <c r="L2469" i="4"/>
  <c r="K2469" i="4"/>
  <c r="T2468" i="4"/>
  <c r="S2468" i="4"/>
  <c r="Q2468" i="4"/>
  <c r="L2468" i="4"/>
  <c r="K2468" i="4"/>
  <c r="T2467" i="4"/>
  <c r="S2467" i="4"/>
  <c r="Q2467" i="4"/>
  <c r="L2467" i="4"/>
  <c r="K2467" i="4"/>
  <c r="T2466" i="4"/>
  <c r="S2466" i="4"/>
  <c r="Q2466" i="4"/>
  <c r="L2466" i="4"/>
  <c r="K2466" i="4"/>
  <c r="T2465" i="4"/>
  <c r="S2465" i="4"/>
  <c r="Q2465" i="4"/>
  <c r="L2465" i="4"/>
  <c r="K2465" i="4"/>
  <c r="T2464" i="4"/>
  <c r="S2464" i="4"/>
  <c r="Q2464" i="4"/>
  <c r="L2464" i="4"/>
  <c r="K2464" i="4"/>
  <c r="T2463" i="4"/>
  <c r="S2463" i="4"/>
  <c r="Q2463" i="4"/>
  <c r="L2463" i="4"/>
  <c r="K2463" i="4"/>
  <c r="T2462" i="4"/>
  <c r="S2462" i="4"/>
  <c r="Q2462" i="4"/>
  <c r="L2462" i="4"/>
  <c r="K2462" i="4"/>
  <c r="T2461" i="4"/>
  <c r="S2461" i="4"/>
  <c r="Q2461" i="4"/>
  <c r="L2461" i="4"/>
  <c r="K2461" i="4"/>
  <c r="T2460" i="4"/>
  <c r="S2460" i="4"/>
  <c r="Q2460" i="4"/>
  <c r="L2460" i="4"/>
  <c r="K2460" i="4"/>
  <c r="T2459" i="4"/>
  <c r="S2459" i="4"/>
  <c r="Q2459" i="4"/>
  <c r="L2459" i="4"/>
  <c r="K2459" i="4"/>
  <c r="T2458" i="4"/>
  <c r="S2458" i="4"/>
  <c r="Q2458" i="4"/>
  <c r="L2458" i="4"/>
  <c r="K2458" i="4"/>
  <c r="T2457" i="4"/>
  <c r="S2457" i="4"/>
  <c r="Q2457" i="4"/>
  <c r="L2457" i="4"/>
  <c r="K2457" i="4"/>
  <c r="T2456" i="4"/>
  <c r="S2456" i="4"/>
  <c r="Q2456" i="4"/>
  <c r="L2456" i="4"/>
  <c r="K2456" i="4"/>
  <c r="T2455" i="4"/>
  <c r="S2455" i="4"/>
  <c r="Q2455" i="4"/>
  <c r="L2455" i="4"/>
  <c r="K2455" i="4"/>
  <c r="T2454" i="4"/>
  <c r="S2454" i="4"/>
  <c r="Q2454" i="4"/>
  <c r="L2454" i="4"/>
  <c r="K2454" i="4"/>
  <c r="T2453" i="4"/>
  <c r="S2453" i="4"/>
  <c r="Q2453" i="4"/>
  <c r="L2453" i="4"/>
  <c r="K2453" i="4"/>
  <c r="T2452" i="4"/>
  <c r="S2452" i="4"/>
  <c r="Q2452" i="4"/>
  <c r="L2452" i="4"/>
  <c r="K2452" i="4"/>
  <c r="T2451" i="4"/>
  <c r="S2451" i="4"/>
  <c r="Q2451" i="4"/>
  <c r="L2451" i="4"/>
  <c r="K2451" i="4"/>
  <c r="T2450" i="4"/>
  <c r="S2450" i="4"/>
  <c r="Q2450" i="4"/>
  <c r="L2450" i="4"/>
  <c r="K2450" i="4"/>
  <c r="T2449" i="4"/>
  <c r="S2449" i="4"/>
  <c r="Q2449" i="4"/>
  <c r="L2449" i="4"/>
  <c r="K2449" i="4"/>
  <c r="T2448" i="4"/>
  <c r="S2448" i="4"/>
  <c r="Q2448" i="4"/>
  <c r="L2448" i="4"/>
  <c r="K2448" i="4"/>
  <c r="T2447" i="4"/>
  <c r="S2447" i="4"/>
  <c r="Q2447" i="4"/>
  <c r="L2447" i="4"/>
  <c r="K2447" i="4"/>
  <c r="T2446" i="4"/>
  <c r="S2446" i="4"/>
  <c r="Q2446" i="4"/>
  <c r="L2446" i="4"/>
  <c r="K2446" i="4"/>
  <c r="T2445" i="4"/>
  <c r="S2445" i="4"/>
  <c r="Q2445" i="4"/>
  <c r="L2445" i="4"/>
  <c r="K2445" i="4"/>
  <c r="T2444" i="4"/>
  <c r="S2444" i="4"/>
  <c r="Q2444" i="4"/>
  <c r="L2444" i="4"/>
  <c r="K2444" i="4"/>
  <c r="T2443" i="4"/>
  <c r="S2443" i="4"/>
  <c r="Q2443" i="4"/>
  <c r="L2443" i="4"/>
  <c r="K2443" i="4"/>
  <c r="T2442" i="4"/>
  <c r="S2442" i="4"/>
  <c r="Q2442" i="4"/>
  <c r="L2442" i="4"/>
  <c r="K2442" i="4"/>
  <c r="T2441" i="4"/>
  <c r="S2441" i="4"/>
  <c r="Q2441" i="4"/>
  <c r="L2441" i="4"/>
  <c r="K2441" i="4"/>
  <c r="T2440" i="4"/>
  <c r="S2440" i="4"/>
  <c r="Q2440" i="4"/>
  <c r="L2440" i="4"/>
  <c r="K2440" i="4"/>
  <c r="T2439" i="4"/>
  <c r="S2439" i="4"/>
  <c r="Q2439" i="4"/>
  <c r="L2439" i="4"/>
  <c r="K2439" i="4"/>
  <c r="T2438" i="4"/>
  <c r="S2438" i="4"/>
  <c r="Q2438" i="4"/>
  <c r="L2438" i="4"/>
  <c r="K2438" i="4"/>
  <c r="T2437" i="4"/>
  <c r="S2437" i="4"/>
  <c r="Q2437" i="4"/>
  <c r="L2437" i="4"/>
  <c r="K2437" i="4"/>
  <c r="T2436" i="4"/>
  <c r="S2436" i="4"/>
  <c r="Q2436" i="4"/>
  <c r="L2436" i="4"/>
  <c r="K2436" i="4"/>
  <c r="T2435" i="4"/>
  <c r="S2435" i="4"/>
  <c r="Q2435" i="4"/>
  <c r="L2435" i="4"/>
  <c r="K2435" i="4"/>
  <c r="T2434" i="4"/>
  <c r="S2434" i="4"/>
  <c r="Q2434" i="4"/>
  <c r="L2434" i="4"/>
  <c r="K2434" i="4"/>
  <c r="T2433" i="4"/>
  <c r="S2433" i="4"/>
  <c r="Q2433" i="4"/>
  <c r="L2433" i="4"/>
  <c r="K2433" i="4"/>
  <c r="T2432" i="4"/>
  <c r="S2432" i="4"/>
  <c r="Q2432" i="4"/>
  <c r="L2432" i="4"/>
  <c r="K2432" i="4"/>
  <c r="T2431" i="4"/>
  <c r="S2431" i="4"/>
  <c r="Q2431" i="4"/>
  <c r="L2431" i="4"/>
  <c r="K2431" i="4"/>
  <c r="T2430" i="4"/>
  <c r="S2430" i="4"/>
  <c r="Q2430" i="4"/>
  <c r="L2430" i="4"/>
  <c r="K2430" i="4"/>
  <c r="T2429" i="4"/>
  <c r="S2429" i="4"/>
  <c r="Q2429" i="4"/>
  <c r="L2429" i="4"/>
  <c r="K2429" i="4"/>
  <c r="T2428" i="4"/>
  <c r="S2428" i="4"/>
  <c r="Q2428" i="4"/>
  <c r="L2428" i="4"/>
  <c r="K2428" i="4"/>
  <c r="T2427" i="4"/>
  <c r="S2427" i="4"/>
  <c r="Q2427" i="4"/>
  <c r="L2427" i="4"/>
  <c r="K2427" i="4"/>
  <c r="T2426" i="4"/>
  <c r="S2426" i="4"/>
  <c r="Q2426" i="4"/>
  <c r="L2426" i="4"/>
  <c r="K2426" i="4"/>
  <c r="T2425" i="4"/>
  <c r="S2425" i="4"/>
  <c r="Q2425" i="4"/>
  <c r="L2425" i="4"/>
  <c r="K2425" i="4"/>
  <c r="T2424" i="4"/>
  <c r="S2424" i="4"/>
  <c r="Q2424" i="4"/>
  <c r="L2424" i="4"/>
  <c r="K2424" i="4"/>
  <c r="T2423" i="4"/>
  <c r="S2423" i="4"/>
  <c r="Q2423" i="4"/>
  <c r="L2423" i="4"/>
  <c r="K2423" i="4"/>
  <c r="T2422" i="4"/>
  <c r="S2422" i="4"/>
  <c r="Q2422" i="4"/>
  <c r="L2422" i="4"/>
  <c r="K2422" i="4"/>
  <c r="T2421" i="4"/>
  <c r="S2421" i="4"/>
  <c r="Q2421" i="4"/>
  <c r="L2421" i="4"/>
  <c r="K2421" i="4"/>
  <c r="T2420" i="4"/>
  <c r="S2420" i="4"/>
  <c r="Q2420" i="4"/>
  <c r="L2420" i="4"/>
  <c r="K2420" i="4"/>
  <c r="T2419" i="4"/>
  <c r="S2419" i="4"/>
  <c r="Q2419" i="4"/>
  <c r="L2419" i="4"/>
  <c r="K2419" i="4"/>
  <c r="T2418" i="4"/>
  <c r="S2418" i="4"/>
  <c r="Q2418" i="4"/>
  <c r="L2418" i="4"/>
  <c r="K2418" i="4"/>
  <c r="T2417" i="4"/>
  <c r="S2417" i="4"/>
  <c r="Q2417" i="4"/>
  <c r="L2417" i="4"/>
  <c r="K2417" i="4"/>
  <c r="T2416" i="4"/>
  <c r="S2416" i="4"/>
  <c r="Q2416" i="4"/>
  <c r="L2416" i="4"/>
  <c r="K2416" i="4"/>
  <c r="T2415" i="4"/>
  <c r="S2415" i="4"/>
  <c r="Q2415" i="4"/>
  <c r="L2415" i="4"/>
  <c r="K2415" i="4"/>
  <c r="T2414" i="4"/>
  <c r="S2414" i="4"/>
  <c r="Q2414" i="4"/>
  <c r="L2414" i="4"/>
  <c r="K2414" i="4"/>
  <c r="T2413" i="4"/>
  <c r="S2413" i="4"/>
  <c r="Q2413" i="4"/>
  <c r="L2413" i="4"/>
  <c r="K2413" i="4"/>
  <c r="T2412" i="4"/>
  <c r="S2412" i="4"/>
  <c r="Q2412" i="4"/>
  <c r="L2412" i="4"/>
  <c r="K2412" i="4"/>
  <c r="T2411" i="4"/>
  <c r="S2411" i="4"/>
  <c r="Q2411" i="4"/>
  <c r="L2411" i="4"/>
  <c r="K2411" i="4"/>
  <c r="T2410" i="4"/>
  <c r="S2410" i="4"/>
  <c r="Q2410" i="4"/>
  <c r="L2410" i="4"/>
  <c r="K2410" i="4"/>
  <c r="T2409" i="4"/>
  <c r="S2409" i="4"/>
  <c r="Q2409" i="4"/>
  <c r="L2409" i="4"/>
  <c r="K2409" i="4"/>
  <c r="T2408" i="4"/>
  <c r="S2408" i="4"/>
  <c r="Q2408" i="4"/>
  <c r="L2408" i="4"/>
  <c r="K2408" i="4"/>
  <c r="T2407" i="4"/>
  <c r="S2407" i="4"/>
  <c r="Q2407" i="4"/>
  <c r="L2407" i="4"/>
  <c r="K2407" i="4"/>
  <c r="T2406" i="4"/>
  <c r="S2406" i="4"/>
  <c r="Q2406" i="4"/>
  <c r="L2406" i="4"/>
  <c r="K2406" i="4"/>
  <c r="T2405" i="4"/>
  <c r="S2405" i="4"/>
  <c r="Q2405" i="4"/>
  <c r="L2405" i="4"/>
  <c r="K2405" i="4"/>
  <c r="T2404" i="4"/>
  <c r="S2404" i="4"/>
  <c r="Q2404" i="4"/>
  <c r="L2404" i="4"/>
  <c r="K2404" i="4"/>
  <c r="T2403" i="4"/>
  <c r="S2403" i="4"/>
  <c r="Q2403" i="4"/>
  <c r="L2403" i="4"/>
  <c r="K2403" i="4"/>
  <c r="T2402" i="4"/>
  <c r="S2402" i="4"/>
  <c r="Q2402" i="4"/>
  <c r="L2402" i="4"/>
  <c r="K2402" i="4"/>
  <c r="T2401" i="4"/>
  <c r="S2401" i="4"/>
  <c r="Q2401" i="4"/>
  <c r="L2401" i="4"/>
  <c r="K2401" i="4"/>
  <c r="T2400" i="4"/>
  <c r="S2400" i="4"/>
  <c r="Q2400" i="4"/>
  <c r="L2400" i="4"/>
  <c r="K2400" i="4"/>
  <c r="T2399" i="4"/>
  <c r="S2399" i="4"/>
  <c r="Q2399" i="4"/>
  <c r="L2399" i="4"/>
  <c r="K2399" i="4"/>
  <c r="T2398" i="4"/>
  <c r="S2398" i="4"/>
  <c r="Q2398" i="4"/>
  <c r="L2398" i="4"/>
  <c r="K2398" i="4"/>
  <c r="T2397" i="4"/>
  <c r="S2397" i="4"/>
  <c r="Q2397" i="4"/>
  <c r="L2397" i="4"/>
  <c r="K2397" i="4"/>
  <c r="T2396" i="4"/>
  <c r="S2396" i="4"/>
  <c r="Q2396" i="4"/>
  <c r="L2396" i="4"/>
  <c r="K2396" i="4"/>
  <c r="T2395" i="4"/>
  <c r="S2395" i="4"/>
  <c r="Q2395" i="4"/>
  <c r="L2395" i="4"/>
  <c r="K2395" i="4"/>
  <c r="T2394" i="4"/>
  <c r="S2394" i="4"/>
  <c r="Q2394" i="4"/>
  <c r="L2394" i="4"/>
  <c r="K2394" i="4"/>
  <c r="T2393" i="4"/>
  <c r="S2393" i="4"/>
  <c r="Q2393" i="4"/>
  <c r="L2393" i="4"/>
  <c r="K2393" i="4"/>
  <c r="T2392" i="4"/>
  <c r="S2392" i="4"/>
  <c r="Q2392" i="4"/>
  <c r="L2392" i="4"/>
  <c r="K2392" i="4"/>
  <c r="T2391" i="4"/>
  <c r="S2391" i="4"/>
  <c r="Q2391" i="4"/>
  <c r="L2391" i="4"/>
  <c r="K2391" i="4"/>
  <c r="T2390" i="4"/>
  <c r="S2390" i="4"/>
  <c r="Q2390" i="4"/>
  <c r="L2390" i="4"/>
  <c r="K2390" i="4"/>
  <c r="T2389" i="4"/>
  <c r="S2389" i="4"/>
  <c r="Q2389" i="4"/>
  <c r="L2389" i="4"/>
  <c r="K2389" i="4"/>
  <c r="T2388" i="4"/>
  <c r="S2388" i="4"/>
  <c r="Q2388" i="4"/>
  <c r="L2388" i="4"/>
  <c r="K2388" i="4"/>
  <c r="T2387" i="4"/>
  <c r="S2387" i="4"/>
  <c r="Q2387" i="4"/>
  <c r="L2387" i="4"/>
  <c r="K2387" i="4"/>
  <c r="T2386" i="4"/>
  <c r="S2386" i="4"/>
  <c r="Q2386" i="4"/>
  <c r="L2386" i="4"/>
  <c r="K2386" i="4"/>
  <c r="T2385" i="4"/>
  <c r="S2385" i="4"/>
  <c r="Q2385" i="4"/>
  <c r="L2385" i="4"/>
  <c r="K2385" i="4"/>
  <c r="T2384" i="4"/>
  <c r="S2384" i="4"/>
  <c r="Q2384" i="4"/>
  <c r="L2384" i="4"/>
  <c r="K2384" i="4"/>
  <c r="T2383" i="4"/>
  <c r="S2383" i="4"/>
  <c r="Q2383" i="4"/>
  <c r="L2383" i="4"/>
  <c r="K2383" i="4"/>
  <c r="T2382" i="4"/>
  <c r="S2382" i="4"/>
  <c r="Q2382" i="4"/>
  <c r="L2382" i="4"/>
  <c r="K2382" i="4"/>
  <c r="T2381" i="4"/>
  <c r="S2381" i="4"/>
  <c r="Q2381" i="4"/>
  <c r="L2381" i="4"/>
  <c r="K2381" i="4"/>
  <c r="T2380" i="4"/>
  <c r="S2380" i="4"/>
  <c r="Q2380" i="4"/>
  <c r="L2380" i="4"/>
  <c r="K2380" i="4"/>
  <c r="T2379" i="4"/>
  <c r="S2379" i="4"/>
  <c r="Q2379" i="4"/>
  <c r="L2379" i="4"/>
  <c r="K2379" i="4"/>
  <c r="T2378" i="4"/>
  <c r="S2378" i="4"/>
  <c r="Q2378" i="4"/>
  <c r="L2378" i="4"/>
  <c r="K2378" i="4"/>
  <c r="T2377" i="4"/>
  <c r="S2377" i="4"/>
  <c r="Q2377" i="4"/>
  <c r="L2377" i="4"/>
  <c r="K2377" i="4"/>
  <c r="T2376" i="4"/>
  <c r="S2376" i="4"/>
  <c r="Q2376" i="4"/>
  <c r="L2376" i="4"/>
  <c r="K2376" i="4"/>
  <c r="T2375" i="4"/>
  <c r="S2375" i="4"/>
  <c r="Q2375" i="4"/>
  <c r="L2375" i="4"/>
  <c r="K2375" i="4"/>
  <c r="T2374" i="4"/>
  <c r="S2374" i="4"/>
  <c r="Q2374" i="4"/>
  <c r="L2374" i="4"/>
  <c r="K2374" i="4"/>
  <c r="T2373" i="4"/>
  <c r="S2373" i="4"/>
  <c r="Q2373" i="4"/>
  <c r="L2373" i="4"/>
  <c r="K2373" i="4"/>
  <c r="T2372" i="4"/>
  <c r="S2372" i="4"/>
  <c r="Q2372" i="4"/>
  <c r="L2372" i="4"/>
  <c r="K2372" i="4"/>
  <c r="T2371" i="4"/>
  <c r="S2371" i="4"/>
  <c r="Q2371" i="4"/>
  <c r="L2371" i="4"/>
  <c r="K2371" i="4"/>
  <c r="T2370" i="4"/>
  <c r="S2370" i="4"/>
  <c r="Q2370" i="4"/>
  <c r="L2370" i="4"/>
  <c r="K2370" i="4"/>
  <c r="T2369" i="4"/>
  <c r="S2369" i="4"/>
  <c r="Q2369" i="4"/>
  <c r="L2369" i="4"/>
  <c r="K2369" i="4"/>
  <c r="T2368" i="4"/>
  <c r="S2368" i="4"/>
  <c r="Q2368" i="4"/>
  <c r="L2368" i="4"/>
  <c r="K2368" i="4"/>
  <c r="T2367" i="4"/>
  <c r="S2367" i="4"/>
  <c r="Q2367" i="4"/>
  <c r="L2367" i="4"/>
  <c r="K2367" i="4"/>
  <c r="T2366" i="4"/>
  <c r="S2366" i="4"/>
  <c r="Q2366" i="4"/>
  <c r="L2366" i="4"/>
  <c r="K2366" i="4"/>
  <c r="T2365" i="4"/>
  <c r="S2365" i="4"/>
  <c r="Q2365" i="4"/>
  <c r="L2365" i="4"/>
  <c r="K2365" i="4"/>
  <c r="T2364" i="4"/>
  <c r="S2364" i="4"/>
  <c r="Q2364" i="4"/>
  <c r="L2364" i="4"/>
  <c r="K2364" i="4"/>
  <c r="T2363" i="4"/>
  <c r="S2363" i="4"/>
  <c r="Q2363" i="4"/>
  <c r="L2363" i="4"/>
  <c r="K2363" i="4"/>
  <c r="T2362" i="4"/>
  <c r="S2362" i="4"/>
  <c r="Q2362" i="4"/>
  <c r="L2362" i="4"/>
  <c r="K2362" i="4"/>
  <c r="T2361" i="4"/>
  <c r="S2361" i="4"/>
  <c r="Q2361" i="4"/>
  <c r="L2361" i="4"/>
  <c r="K2361" i="4"/>
  <c r="T2360" i="4"/>
  <c r="S2360" i="4"/>
  <c r="Q2360" i="4"/>
  <c r="L2360" i="4"/>
  <c r="K2360" i="4"/>
  <c r="T2359" i="4"/>
  <c r="S2359" i="4"/>
  <c r="Q2359" i="4"/>
  <c r="L2359" i="4"/>
  <c r="K2359" i="4"/>
  <c r="T2358" i="4"/>
  <c r="S2358" i="4"/>
  <c r="Q2358" i="4"/>
  <c r="L2358" i="4"/>
  <c r="K2358" i="4"/>
  <c r="T2357" i="4"/>
  <c r="S2357" i="4"/>
  <c r="Q2357" i="4"/>
  <c r="L2357" i="4"/>
  <c r="K2357" i="4"/>
  <c r="T2356" i="4"/>
  <c r="S2356" i="4"/>
  <c r="Q2356" i="4"/>
  <c r="L2356" i="4"/>
  <c r="K2356" i="4"/>
  <c r="T2355" i="4"/>
  <c r="S2355" i="4"/>
  <c r="Q2355" i="4"/>
  <c r="L2355" i="4"/>
  <c r="K2355" i="4"/>
  <c r="T2354" i="4"/>
  <c r="S2354" i="4"/>
  <c r="Q2354" i="4"/>
  <c r="L2354" i="4"/>
  <c r="K2354" i="4"/>
  <c r="T2353" i="4"/>
  <c r="S2353" i="4"/>
  <c r="Q2353" i="4"/>
  <c r="L2353" i="4"/>
  <c r="K2353" i="4"/>
  <c r="T2352" i="4"/>
  <c r="S2352" i="4"/>
  <c r="Q2352" i="4"/>
  <c r="L2352" i="4"/>
  <c r="K2352" i="4"/>
  <c r="T2351" i="4"/>
  <c r="S2351" i="4"/>
  <c r="Q2351" i="4"/>
  <c r="L2351" i="4"/>
  <c r="K2351" i="4"/>
  <c r="T2350" i="4"/>
  <c r="S2350" i="4"/>
  <c r="Q2350" i="4"/>
  <c r="L2350" i="4"/>
  <c r="K2350" i="4"/>
  <c r="T2349" i="4"/>
  <c r="S2349" i="4"/>
  <c r="Q2349" i="4"/>
  <c r="L2349" i="4"/>
  <c r="K2349" i="4"/>
  <c r="T2348" i="4"/>
  <c r="S2348" i="4"/>
  <c r="Q2348" i="4"/>
  <c r="L2348" i="4"/>
  <c r="K2348" i="4"/>
  <c r="T2347" i="4"/>
  <c r="S2347" i="4"/>
  <c r="Q2347" i="4"/>
  <c r="L2347" i="4"/>
  <c r="K2347" i="4"/>
  <c r="T2346" i="4"/>
  <c r="S2346" i="4"/>
  <c r="Q2346" i="4"/>
  <c r="L2346" i="4"/>
  <c r="K2346" i="4"/>
  <c r="T2345" i="4"/>
  <c r="S2345" i="4"/>
  <c r="Q2345" i="4"/>
  <c r="L2345" i="4"/>
  <c r="K2345" i="4"/>
  <c r="T2344" i="4"/>
  <c r="S2344" i="4"/>
  <c r="Q2344" i="4"/>
  <c r="L2344" i="4"/>
  <c r="K2344" i="4"/>
  <c r="T2343" i="4"/>
  <c r="S2343" i="4"/>
  <c r="Q2343" i="4"/>
  <c r="L2343" i="4"/>
  <c r="K2343" i="4"/>
  <c r="T2342" i="4"/>
  <c r="S2342" i="4"/>
  <c r="Q2342" i="4"/>
  <c r="L2342" i="4"/>
  <c r="K2342" i="4"/>
  <c r="T2341" i="4"/>
  <c r="S2341" i="4"/>
  <c r="Q2341" i="4"/>
  <c r="L2341" i="4"/>
  <c r="K2341" i="4"/>
  <c r="T2340" i="4"/>
  <c r="S2340" i="4"/>
  <c r="Q2340" i="4"/>
  <c r="L2340" i="4"/>
  <c r="K2340" i="4"/>
  <c r="T2339" i="4"/>
  <c r="S2339" i="4"/>
  <c r="Q2339" i="4"/>
  <c r="L2339" i="4"/>
  <c r="K2339" i="4"/>
  <c r="T2338" i="4"/>
  <c r="S2338" i="4"/>
  <c r="Q2338" i="4"/>
  <c r="L2338" i="4"/>
  <c r="K2338" i="4"/>
  <c r="T2337" i="4"/>
  <c r="S2337" i="4"/>
  <c r="Q2337" i="4"/>
  <c r="L2337" i="4"/>
  <c r="K2337" i="4"/>
  <c r="T2336" i="4"/>
  <c r="S2336" i="4"/>
  <c r="Q2336" i="4"/>
  <c r="L2336" i="4"/>
  <c r="K2336" i="4"/>
  <c r="T2335" i="4"/>
  <c r="S2335" i="4"/>
  <c r="Q2335" i="4"/>
  <c r="L2335" i="4"/>
  <c r="K2335" i="4"/>
  <c r="T2334" i="4"/>
  <c r="S2334" i="4"/>
  <c r="Q2334" i="4"/>
  <c r="L2334" i="4"/>
  <c r="K2334" i="4"/>
  <c r="T2333" i="4"/>
  <c r="S2333" i="4"/>
  <c r="Q2333" i="4"/>
  <c r="L2333" i="4"/>
  <c r="K2333" i="4"/>
  <c r="T2332" i="4"/>
  <c r="S2332" i="4"/>
  <c r="Q2332" i="4"/>
  <c r="L2332" i="4"/>
  <c r="K2332" i="4"/>
  <c r="T2331" i="4"/>
  <c r="S2331" i="4"/>
  <c r="Q2331" i="4"/>
  <c r="L2331" i="4"/>
  <c r="K2331" i="4"/>
  <c r="T2330" i="4"/>
  <c r="S2330" i="4"/>
  <c r="Q2330" i="4"/>
  <c r="L2330" i="4"/>
  <c r="K2330" i="4"/>
  <c r="T2329" i="4"/>
  <c r="S2329" i="4"/>
  <c r="Q2329" i="4"/>
  <c r="L2329" i="4"/>
  <c r="K2329" i="4"/>
  <c r="T2328" i="4"/>
  <c r="S2328" i="4"/>
  <c r="Q2328" i="4"/>
  <c r="L2328" i="4"/>
  <c r="K2328" i="4"/>
  <c r="T2327" i="4"/>
  <c r="S2327" i="4"/>
  <c r="Q2327" i="4"/>
  <c r="L2327" i="4"/>
  <c r="K2327" i="4"/>
  <c r="T2326" i="4"/>
  <c r="S2326" i="4"/>
  <c r="Q2326" i="4"/>
  <c r="L2326" i="4"/>
  <c r="K2326" i="4"/>
  <c r="T2325" i="4"/>
  <c r="S2325" i="4"/>
  <c r="Q2325" i="4"/>
  <c r="L2325" i="4"/>
  <c r="K2325" i="4"/>
  <c r="T2324" i="4"/>
  <c r="S2324" i="4"/>
  <c r="Q2324" i="4"/>
  <c r="L2324" i="4"/>
  <c r="K2324" i="4"/>
  <c r="T2323" i="4"/>
  <c r="S2323" i="4"/>
  <c r="Q2323" i="4"/>
  <c r="L2323" i="4"/>
  <c r="K2323" i="4"/>
  <c r="T2322" i="4"/>
  <c r="S2322" i="4"/>
  <c r="Q2322" i="4"/>
  <c r="L2322" i="4"/>
  <c r="K2322" i="4"/>
  <c r="T2321" i="4"/>
  <c r="S2321" i="4"/>
  <c r="Q2321" i="4"/>
  <c r="L2321" i="4"/>
  <c r="K2321" i="4"/>
  <c r="T2320" i="4"/>
  <c r="S2320" i="4"/>
  <c r="Q2320" i="4"/>
  <c r="L2320" i="4"/>
  <c r="K2320" i="4"/>
  <c r="T2319" i="4"/>
  <c r="S2319" i="4"/>
  <c r="Q2319" i="4"/>
  <c r="L2319" i="4"/>
  <c r="K2319" i="4"/>
  <c r="T2318" i="4"/>
  <c r="S2318" i="4"/>
  <c r="Q2318" i="4"/>
  <c r="L2318" i="4"/>
  <c r="K2318" i="4"/>
  <c r="T2317" i="4"/>
  <c r="S2317" i="4"/>
  <c r="Q2317" i="4"/>
  <c r="L2317" i="4"/>
  <c r="K2317" i="4"/>
  <c r="T2316" i="4"/>
  <c r="S2316" i="4"/>
  <c r="Q2316" i="4"/>
  <c r="L2316" i="4"/>
  <c r="K2316" i="4"/>
  <c r="T2315" i="4"/>
  <c r="S2315" i="4"/>
  <c r="Q2315" i="4"/>
  <c r="L2315" i="4"/>
  <c r="K2315" i="4"/>
  <c r="T2314" i="4"/>
  <c r="S2314" i="4"/>
  <c r="Q2314" i="4"/>
  <c r="L2314" i="4"/>
  <c r="K2314" i="4"/>
  <c r="T2313" i="4"/>
  <c r="S2313" i="4"/>
  <c r="Q2313" i="4"/>
  <c r="L2313" i="4"/>
  <c r="K2313" i="4"/>
  <c r="T2312" i="4"/>
  <c r="S2312" i="4"/>
  <c r="Q2312" i="4"/>
  <c r="L2312" i="4"/>
  <c r="K2312" i="4"/>
  <c r="T2311" i="4"/>
  <c r="S2311" i="4"/>
  <c r="Q2311" i="4"/>
  <c r="L2311" i="4"/>
  <c r="K2311" i="4"/>
  <c r="T2310" i="4"/>
  <c r="S2310" i="4"/>
  <c r="Q2310" i="4"/>
  <c r="L2310" i="4"/>
  <c r="K2310" i="4"/>
  <c r="T2309" i="4"/>
  <c r="S2309" i="4"/>
  <c r="Q2309" i="4"/>
  <c r="L2309" i="4"/>
  <c r="K2309" i="4"/>
  <c r="T2308" i="4"/>
  <c r="S2308" i="4"/>
  <c r="Q2308" i="4"/>
  <c r="L2308" i="4"/>
  <c r="K2308" i="4"/>
  <c r="T2307" i="4"/>
  <c r="S2307" i="4"/>
  <c r="Q2307" i="4"/>
  <c r="L2307" i="4"/>
  <c r="K2307" i="4"/>
  <c r="T2306" i="4"/>
  <c r="S2306" i="4"/>
  <c r="Q2306" i="4"/>
  <c r="L2306" i="4"/>
  <c r="K2306" i="4"/>
  <c r="T2305" i="4"/>
  <c r="S2305" i="4"/>
  <c r="Q2305" i="4"/>
  <c r="L2305" i="4"/>
  <c r="K2305" i="4"/>
  <c r="T2304" i="4"/>
  <c r="S2304" i="4"/>
  <c r="Q2304" i="4"/>
  <c r="L2304" i="4"/>
  <c r="K2304" i="4"/>
  <c r="T2303" i="4"/>
  <c r="S2303" i="4"/>
  <c r="Q2303" i="4"/>
  <c r="L2303" i="4"/>
  <c r="K2303" i="4"/>
  <c r="T2302" i="4"/>
  <c r="S2302" i="4"/>
  <c r="Q2302" i="4"/>
  <c r="L2302" i="4"/>
  <c r="K2302" i="4"/>
  <c r="T2301" i="4"/>
  <c r="S2301" i="4"/>
  <c r="Q2301" i="4"/>
  <c r="L2301" i="4"/>
  <c r="K2301" i="4"/>
  <c r="T2300" i="4"/>
  <c r="S2300" i="4"/>
  <c r="Q2300" i="4"/>
  <c r="L2300" i="4"/>
  <c r="K2300" i="4"/>
  <c r="T2299" i="4"/>
  <c r="S2299" i="4"/>
  <c r="Q2299" i="4"/>
  <c r="L2299" i="4"/>
  <c r="K2299" i="4"/>
  <c r="T2298" i="4"/>
  <c r="S2298" i="4"/>
  <c r="Q2298" i="4"/>
  <c r="L2298" i="4"/>
  <c r="K2298" i="4"/>
  <c r="T2297" i="4"/>
  <c r="S2297" i="4"/>
  <c r="Q2297" i="4"/>
  <c r="L2297" i="4"/>
  <c r="K2297" i="4"/>
  <c r="T2296" i="4"/>
  <c r="S2296" i="4"/>
  <c r="Q2296" i="4"/>
  <c r="L2296" i="4"/>
  <c r="K2296" i="4"/>
  <c r="T2295" i="4"/>
  <c r="S2295" i="4"/>
  <c r="Q2295" i="4"/>
  <c r="L2295" i="4"/>
  <c r="K2295" i="4"/>
  <c r="T2294" i="4"/>
  <c r="S2294" i="4"/>
  <c r="Q2294" i="4"/>
  <c r="L2294" i="4"/>
  <c r="K2294" i="4"/>
  <c r="T2293" i="4"/>
  <c r="S2293" i="4"/>
  <c r="Q2293" i="4"/>
  <c r="L2293" i="4"/>
  <c r="K2293" i="4"/>
  <c r="T2292" i="4"/>
  <c r="S2292" i="4"/>
  <c r="Q2292" i="4"/>
  <c r="L2292" i="4"/>
  <c r="K2292" i="4"/>
  <c r="T2291" i="4"/>
  <c r="S2291" i="4"/>
  <c r="Q2291" i="4"/>
  <c r="L2291" i="4"/>
  <c r="K2291" i="4"/>
  <c r="T2290" i="4"/>
  <c r="S2290" i="4"/>
  <c r="Q2290" i="4"/>
  <c r="L2290" i="4"/>
  <c r="K2290" i="4"/>
  <c r="T2289" i="4"/>
  <c r="S2289" i="4"/>
  <c r="Q2289" i="4"/>
  <c r="L2289" i="4"/>
  <c r="K2289" i="4"/>
  <c r="T2288" i="4"/>
  <c r="S2288" i="4"/>
  <c r="Q2288" i="4"/>
  <c r="L2288" i="4"/>
  <c r="K2288" i="4"/>
  <c r="T2287" i="4"/>
  <c r="S2287" i="4"/>
  <c r="Q2287" i="4"/>
  <c r="L2287" i="4"/>
  <c r="K2287" i="4"/>
  <c r="T2286" i="4"/>
  <c r="S2286" i="4"/>
  <c r="Q2286" i="4"/>
  <c r="L2286" i="4"/>
  <c r="K2286" i="4"/>
  <c r="T2285" i="4"/>
  <c r="S2285" i="4"/>
  <c r="Q2285" i="4"/>
  <c r="L2285" i="4"/>
  <c r="K2285" i="4"/>
  <c r="T2284" i="4"/>
  <c r="S2284" i="4"/>
  <c r="Q2284" i="4"/>
  <c r="L2284" i="4"/>
  <c r="K2284" i="4"/>
  <c r="T2283" i="4"/>
  <c r="S2283" i="4"/>
  <c r="Q2283" i="4"/>
  <c r="L2283" i="4"/>
  <c r="K2283" i="4"/>
  <c r="T2282" i="4"/>
  <c r="S2282" i="4"/>
  <c r="Q2282" i="4"/>
  <c r="L2282" i="4"/>
  <c r="K2282" i="4"/>
  <c r="T2281" i="4"/>
  <c r="S2281" i="4"/>
  <c r="Q2281" i="4"/>
  <c r="L2281" i="4"/>
  <c r="K2281" i="4"/>
  <c r="T2280" i="4"/>
  <c r="S2280" i="4"/>
  <c r="Q2280" i="4"/>
  <c r="L2280" i="4"/>
  <c r="K2280" i="4"/>
  <c r="T2279" i="4"/>
  <c r="S2279" i="4"/>
  <c r="Q2279" i="4"/>
  <c r="L2279" i="4"/>
  <c r="K2279" i="4"/>
  <c r="T2278" i="4"/>
  <c r="S2278" i="4"/>
  <c r="Q2278" i="4"/>
  <c r="L2278" i="4"/>
  <c r="K2278" i="4"/>
  <c r="T2277" i="4"/>
  <c r="S2277" i="4"/>
  <c r="Q2277" i="4"/>
  <c r="L2277" i="4"/>
  <c r="K2277" i="4"/>
  <c r="T2276" i="4"/>
  <c r="S2276" i="4"/>
  <c r="Q2276" i="4"/>
  <c r="L2276" i="4"/>
  <c r="K2276" i="4"/>
  <c r="T2275" i="4"/>
  <c r="S2275" i="4"/>
  <c r="Q2275" i="4"/>
  <c r="L2275" i="4"/>
  <c r="K2275" i="4"/>
  <c r="T2274" i="4"/>
  <c r="S2274" i="4"/>
  <c r="Q2274" i="4"/>
  <c r="L2274" i="4"/>
  <c r="K2274" i="4"/>
  <c r="T2273" i="4"/>
  <c r="S2273" i="4"/>
  <c r="Q2273" i="4"/>
  <c r="L2273" i="4"/>
  <c r="K2273" i="4"/>
  <c r="T2272" i="4"/>
  <c r="S2272" i="4"/>
  <c r="Q2272" i="4"/>
  <c r="L2272" i="4"/>
  <c r="K2272" i="4"/>
  <c r="T2271" i="4"/>
  <c r="S2271" i="4"/>
  <c r="Q2271" i="4"/>
  <c r="L2271" i="4"/>
  <c r="K2271" i="4"/>
  <c r="T2270" i="4"/>
  <c r="S2270" i="4"/>
  <c r="Q2270" i="4"/>
  <c r="L2270" i="4"/>
  <c r="K2270" i="4"/>
  <c r="T2269" i="4"/>
  <c r="S2269" i="4"/>
  <c r="Q2269" i="4"/>
  <c r="L2269" i="4"/>
  <c r="K2269" i="4"/>
  <c r="T2268" i="4"/>
  <c r="S2268" i="4"/>
  <c r="Q2268" i="4"/>
  <c r="L2268" i="4"/>
  <c r="K2268" i="4"/>
  <c r="T2267" i="4"/>
  <c r="S2267" i="4"/>
  <c r="Q2267" i="4"/>
  <c r="L2267" i="4"/>
  <c r="K2267" i="4"/>
  <c r="T2266" i="4"/>
  <c r="S2266" i="4"/>
  <c r="Q2266" i="4"/>
  <c r="L2266" i="4"/>
  <c r="K2266" i="4"/>
  <c r="T2265" i="4"/>
  <c r="S2265" i="4"/>
  <c r="Q2265" i="4"/>
  <c r="L2265" i="4"/>
  <c r="K2265" i="4"/>
  <c r="T2264" i="4"/>
  <c r="S2264" i="4"/>
  <c r="Q2264" i="4"/>
  <c r="L2264" i="4"/>
  <c r="K2264" i="4"/>
  <c r="T2263" i="4"/>
  <c r="S2263" i="4"/>
  <c r="Q2263" i="4"/>
  <c r="L2263" i="4"/>
  <c r="K2263" i="4"/>
  <c r="T2262" i="4"/>
  <c r="S2262" i="4"/>
  <c r="Q2262" i="4"/>
  <c r="L2262" i="4"/>
  <c r="K2262" i="4"/>
  <c r="T2261" i="4"/>
  <c r="S2261" i="4"/>
  <c r="Q2261" i="4"/>
  <c r="L2261" i="4"/>
  <c r="K2261" i="4"/>
  <c r="T2260" i="4"/>
  <c r="S2260" i="4"/>
  <c r="Q2260" i="4"/>
  <c r="L2260" i="4"/>
  <c r="K2260" i="4"/>
  <c r="T2259" i="4"/>
  <c r="S2259" i="4"/>
  <c r="Q2259" i="4"/>
  <c r="L2259" i="4"/>
  <c r="K2259" i="4"/>
  <c r="T2258" i="4"/>
  <c r="S2258" i="4"/>
  <c r="Q2258" i="4"/>
  <c r="L2258" i="4"/>
  <c r="K2258" i="4"/>
  <c r="T2257" i="4"/>
  <c r="S2257" i="4"/>
  <c r="Q2257" i="4"/>
  <c r="L2257" i="4"/>
  <c r="K2257" i="4"/>
  <c r="T2256" i="4"/>
  <c r="S2256" i="4"/>
  <c r="Q2256" i="4"/>
  <c r="L2256" i="4"/>
  <c r="K2256" i="4"/>
  <c r="T2255" i="4"/>
  <c r="S2255" i="4"/>
  <c r="Q2255" i="4"/>
  <c r="L2255" i="4"/>
  <c r="K2255" i="4"/>
  <c r="T2254" i="4"/>
  <c r="S2254" i="4"/>
  <c r="Q2254" i="4"/>
  <c r="L2254" i="4"/>
  <c r="K2254" i="4"/>
  <c r="T2253" i="4"/>
  <c r="S2253" i="4"/>
  <c r="Q2253" i="4"/>
  <c r="L2253" i="4"/>
  <c r="K2253" i="4"/>
  <c r="T2252" i="4"/>
  <c r="S2252" i="4"/>
  <c r="Q2252" i="4"/>
  <c r="L2252" i="4"/>
  <c r="K2252" i="4"/>
  <c r="T2251" i="4"/>
  <c r="S2251" i="4"/>
  <c r="Q2251" i="4"/>
  <c r="L2251" i="4"/>
  <c r="K2251" i="4"/>
  <c r="T2250" i="4"/>
  <c r="S2250" i="4"/>
  <c r="Q2250" i="4"/>
  <c r="L2250" i="4"/>
  <c r="K2250" i="4"/>
  <c r="T2249" i="4"/>
  <c r="S2249" i="4"/>
  <c r="Q2249" i="4"/>
  <c r="L2249" i="4"/>
  <c r="K2249" i="4"/>
  <c r="T2248" i="4"/>
  <c r="S2248" i="4"/>
  <c r="Q2248" i="4"/>
  <c r="L2248" i="4"/>
  <c r="K2248" i="4"/>
  <c r="T2247" i="4"/>
  <c r="S2247" i="4"/>
  <c r="Q2247" i="4"/>
  <c r="L2247" i="4"/>
  <c r="K2247" i="4"/>
  <c r="T2246" i="4"/>
  <c r="S2246" i="4"/>
  <c r="Q2246" i="4"/>
  <c r="L2246" i="4"/>
  <c r="K2246" i="4"/>
  <c r="T2245" i="4"/>
  <c r="S2245" i="4"/>
  <c r="Q2245" i="4"/>
  <c r="L2245" i="4"/>
  <c r="K2245" i="4"/>
  <c r="T2244" i="4"/>
  <c r="S2244" i="4"/>
  <c r="Q2244" i="4"/>
  <c r="L2244" i="4"/>
  <c r="K2244" i="4"/>
  <c r="T2243" i="4"/>
  <c r="S2243" i="4"/>
  <c r="Q2243" i="4"/>
  <c r="L2243" i="4"/>
  <c r="K2243" i="4"/>
  <c r="T2242" i="4"/>
  <c r="S2242" i="4"/>
  <c r="Q2242" i="4"/>
  <c r="L2242" i="4"/>
  <c r="K2242" i="4"/>
  <c r="T2241" i="4"/>
  <c r="S2241" i="4"/>
  <c r="Q2241" i="4"/>
  <c r="L2241" i="4"/>
  <c r="K2241" i="4"/>
  <c r="T2240" i="4"/>
  <c r="S2240" i="4"/>
  <c r="Q2240" i="4"/>
  <c r="L2240" i="4"/>
  <c r="K2240" i="4"/>
  <c r="T2239" i="4"/>
  <c r="S2239" i="4"/>
  <c r="Q2239" i="4"/>
  <c r="L2239" i="4"/>
  <c r="K2239" i="4"/>
  <c r="T2238" i="4"/>
  <c r="S2238" i="4"/>
  <c r="Q2238" i="4"/>
  <c r="L2238" i="4"/>
  <c r="K2238" i="4"/>
  <c r="T2237" i="4"/>
  <c r="S2237" i="4"/>
  <c r="Q2237" i="4"/>
  <c r="L2237" i="4"/>
  <c r="K2237" i="4"/>
  <c r="T2236" i="4"/>
  <c r="S2236" i="4"/>
  <c r="Q2236" i="4"/>
  <c r="L2236" i="4"/>
  <c r="K2236" i="4"/>
  <c r="T2235" i="4"/>
  <c r="S2235" i="4"/>
  <c r="Q2235" i="4"/>
  <c r="L2235" i="4"/>
  <c r="K2235" i="4"/>
  <c r="T2234" i="4"/>
  <c r="S2234" i="4"/>
  <c r="Q2234" i="4"/>
  <c r="L2234" i="4"/>
  <c r="K2234" i="4"/>
  <c r="T2233" i="4"/>
  <c r="S2233" i="4"/>
  <c r="Q2233" i="4"/>
  <c r="L2233" i="4"/>
  <c r="K2233" i="4"/>
  <c r="T2232" i="4"/>
  <c r="S2232" i="4"/>
  <c r="Q2232" i="4"/>
  <c r="L2232" i="4"/>
  <c r="K2232" i="4"/>
  <c r="T2231" i="4"/>
  <c r="S2231" i="4"/>
  <c r="Q2231" i="4"/>
  <c r="L2231" i="4"/>
  <c r="K2231" i="4"/>
  <c r="T2230" i="4"/>
  <c r="S2230" i="4"/>
  <c r="Q2230" i="4"/>
  <c r="L2230" i="4"/>
  <c r="K2230" i="4"/>
  <c r="T2229" i="4"/>
  <c r="S2229" i="4"/>
  <c r="Q2229" i="4"/>
  <c r="L2229" i="4"/>
  <c r="K2229" i="4"/>
  <c r="T2228" i="4"/>
  <c r="S2228" i="4"/>
  <c r="Q2228" i="4"/>
  <c r="L2228" i="4"/>
  <c r="K2228" i="4"/>
  <c r="T2227" i="4"/>
  <c r="S2227" i="4"/>
  <c r="Q2227" i="4"/>
  <c r="L2227" i="4"/>
  <c r="K2227" i="4"/>
  <c r="T2226" i="4"/>
  <c r="S2226" i="4"/>
  <c r="Q2226" i="4"/>
  <c r="L2226" i="4"/>
  <c r="K2226" i="4"/>
  <c r="T2225" i="4"/>
  <c r="S2225" i="4"/>
  <c r="Q2225" i="4"/>
  <c r="L2225" i="4"/>
  <c r="K2225" i="4"/>
  <c r="T2224" i="4"/>
  <c r="S2224" i="4"/>
  <c r="Q2224" i="4"/>
  <c r="L2224" i="4"/>
  <c r="K2224" i="4"/>
  <c r="T2223" i="4"/>
  <c r="S2223" i="4"/>
  <c r="Q2223" i="4"/>
  <c r="L2223" i="4"/>
  <c r="K2223" i="4"/>
  <c r="T2222" i="4"/>
  <c r="S2222" i="4"/>
  <c r="Q2222" i="4"/>
  <c r="L2222" i="4"/>
  <c r="K2222" i="4"/>
  <c r="T2221" i="4"/>
  <c r="S2221" i="4"/>
  <c r="Q2221" i="4"/>
  <c r="L2221" i="4"/>
  <c r="K2221" i="4"/>
  <c r="T2220" i="4"/>
  <c r="S2220" i="4"/>
  <c r="Q2220" i="4"/>
  <c r="L2220" i="4"/>
  <c r="K2220" i="4"/>
  <c r="T2219" i="4"/>
  <c r="S2219" i="4"/>
  <c r="Q2219" i="4"/>
  <c r="L2219" i="4"/>
  <c r="K2219" i="4"/>
  <c r="T2218" i="4"/>
  <c r="S2218" i="4"/>
  <c r="Q2218" i="4"/>
  <c r="L2218" i="4"/>
  <c r="K2218" i="4"/>
  <c r="T2217" i="4"/>
  <c r="S2217" i="4"/>
  <c r="Q2217" i="4"/>
  <c r="L2217" i="4"/>
  <c r="K2217" i="4"/>
  <c r="T2216" i="4"/>
  <c r="S2216" i="4"/>
  <c r="Q2216" i="4"/>
  <c r="L2216" i="4"/>
  <c r="K2216" i="4"/>
  <c r="T2215" i="4"/>
  <c r="S2215" i="4"/>
  <c r="Q2215" i="4"/>
  <c r="L2215" i="4"/>
  <c r="K2215" i="4"/>
  <c r="T2214" i="4"/>
  <c r="S2214" i="4"/>
  <c r="Q2214" i="4"/>
  <c r="L2214" i="4"/>
  <c r="K2214" i="4"/>
  <c r="T2213" i="4"/>
  <c r="S2213" i="4"/>
  <c r="Q2213" i="4"/>
  <c r="L2213" i="4"/>
  <c r="K2213" i="4"/>
  <c r="T2212" i="4"/>
  <c r="S2212" i="4"/>
  <c r="Q2212" i="4"/>
  <c r="L2212" i="4"/>
  <c r="K2212" i="4"/>
  <c r="T2211" i="4"/>
  <c r="S2211" i="4"/>
  <c r="Q2211" i="4"/>
  <c r="L2211" i="4"/>
  <c r="K2211" i="4"/>
  <c r="T2210" i="4"/>
  <c r="S2210" i="4"/>
  <c r="Q2210" i="4"/>
  <c r="L2210" i="4"/>
  <c r="K2210" i="4"/>
  <c r="T2209" i="4"/>
  <c r="S2209" i="4"/>
  <c r="Q2209" i="4"/>
  <c r="L2209" i="4"/>
  <c r="K2209" i="4"/>
  <c r="T2208" i="4"/>
  <c r="S2208" i="4"/>
  <c r="Q2208" i="4"/>
  <c r="L2208" i="4"/>
  <c r="K2208" i="4"/>
  <c r="T2207" i="4"/>
  <c r="S2207" i="4"/>
  <c r="Q2207" i="4"/>
  <c r="L2207" i="4"/>
  <c r="K2207" i="4"/>
  <c r="T2206" i="4"/>
  <c r="S2206" i="4"/>
  <c r="Q2206" i="4"/>
  <c r="L2206" i="4"/>
  <c r="K2206" i="4"/>
  <c r="T2205" i="4"/>
  <c r="S2205" i="4"/>
  <c r="Q2205" i="4"/>
  <c r="L2205" i="4"/>
  <c r="K2205" i="4"/>
  <c r="T2204" i="4"/>
  <c r="S2204" i="4"/>
  <c r="Q2204" i="4"/>
  <c r="L2204" i="4"/>
  <c r="K2204" i="4"/>
  <c r="T2203" i="4"/>
  <c r="S2203" i="4"/>
  <c r="Q2203" i="4"/>
  <c r="L2203" i="4"/>
  <c r="K2203" i="4"/>
  <c r="T2202" i="4"/>
  <c r="S2202" i="4"/>
  <c r="Q2202" i="4"/>
  <c r="L2202" i="4"/>
  <c r="K2202" i="4"/>
  <c r="T2201" i="4"/>
  <c r="S2201" i="4"/>
  <c r="Q2201" i="4"/>
  <c r="L2201" i="4"/>
  <c r="K2201" i="4"/>
  <c r="T2200" i="4"/>
  <c r="S2200" i="4"/>
  <c r="Q2200" i="4"/>
  <c r="L2200" i="4"/>
  <c r="K2200" i="4"/>
  <c r="T2199" i="4"/>
  <c r="S2199" i="4"/>
  <c r="Q2199" i="4"/>
  <c r="L2199" i="4"/>
  <c r="K2199" i="4"/>
  <c r="T2198" i="4"/>
  <c r="S2198" i="4"/>
  <c r="Q2198" i="4"/>
  <c r="L2198" i="4"/>
  <c r="K2198" i="4"/>
  <c r="T2197" i="4"/>
  <c r="S2197" i="4"/>
  <c r="Q2197" i="4"/>
  <c r="L2197" i="4"/>
  <c r="K2197" i="4"/>
  <c r="T2196" i="4"/>
  <c r="S2196" i="4"/>
  <c r="Q2196" i="4"/>
  <c r="L2196" i="4"/>
  <c r="K2196" i="4"/>
  <c r="T2195" i="4"/>
  <c r="S2195" i="4"/>
  <c r="Q2195" i="4"/>
  <c r="L2195" i="4"/>
  <c r="K2195" i="4"/>
  <c r="T2194" i="4"/>
  <c r="S2194" i="4"/>
  <c r="Q2194" i="4"/>
  <c r="L2194" i="4"/>
  <c r="K2194" i="4"/>
  <c r="T2193" i="4"/>
  <c r="S2193" i="4"/>
  <c r="Q2193" i="4"/>
  <c r="L2193" i="4"/>
  <c r="K2193" i="4"/>
  <c r="T2192" i="4"/>
  <c r="S2192" i="4"/>
  <c r="Q2192" i="4"/>
  <c r="L2192" i="4"/>
  <c r="K2192" i="4"/>
  <c r="T2191" i="4"/>
  <c r="S2191" i="4"/>
  <c r="Q2191" i="4"/>
  <c r="L2191" i="4"/>
  <c r="K2191" i="4"/>
  <c r="T2190" i="4"/>
  <c r="S2190" i="4"/>
  <c r="Q2190" i="4"/>
  <c r="L2190" i="4"/>
  <c r="K2190" i="4"/>
  <c r="T2189" i="4"/>
  <c r="S2189" i="4"/>
  <c r="Q2189" i="4"/>
  <c r="L2189" i="4"/>
  <c r="K2189" i="4"/>
  <c r="T2188" i="4"/>
  <c r="S2188" i="4"/>
  <c r="Q2188" i="4"/>
  <c r="L2188" i="4"/>
  <c r="K2188" i="4"/>
  <c r="T2187" i="4"/>
  <c r="S2187" i="4"/>
  <c r="Q2187" i="4"/>
  <c r="L2187" i="4"/>
  <c r="K2187" i="4"/>
  <c r="T2186" i="4"/>
  <c r="S2186" i="4"/>
  <c r="Q2186" i="4"/>
  <c r="L2186" i="4"/>
  <c r="K2186" i="4"/>
  <c r="T2185" i="4"/>
  <c r="S2185" i="4"/>
  <c r="Q2185" i="4"/>
  <c r="L2185" i="4"/>
  <c r="K2185" i="4"/>
  <c r="T2184" i="4"/>
  <c r="S2184" i="4"/>
  <c r="Q2184" i="4"/>
  <c r="L2184" i="4"/>
  <c r="K2184" i="4"/>
  <c r="T2183" i="4"/>
  <c r="S2183" i="4"/>
  <c r="Q2183" i="4"/>
  <c r="L2183" i="4"/>
  <c r="K2183" i="4"/>
  <c r="T2182" i="4"/>
  <c r="S2182" i="4"/>
  <c r="Q2182" i="4"/>
  <c r="L2182" i="4"/>
  <c r="K2182" i="4"/>
  <c r="T2181" i="4"/>
  <c r="S2181" i="4"/>
  <c r="Q2181" i="4"/>
  <c r="L2181" i="4"/>
  <c r="K2181" i="4"/>
  <c r="T2180" i="4"/>
  <c r="S2180" i="4"/>
  <c r="Q2180" i="4"/>
  <c r="L2180" i="4"/>
  <c r="K2180" i="4"/>
  <c r="T2179" i="4"/>
  <c r="S2179" i="4"/>
  <c r="Q2179" i="4"/>
  <c r="L2179" i="4"/>
  <c r="K2179" i="4"/>
  <c r="T2178" i="4"/>
  <c r="S2178" i="4"/>
  <c r="Q2178" i="4"/>
  <c r="L2178" i="4"/>
  <c r="K2178" i="4"/>
  <c r="T2177" i="4"/>
  <c r="S2177" i="4"/>
  <c r="Q2177" i="4"/>
  <c r="L2177" i="4"/>
  <c r="K2177" i="4"/>
  <c r="T2176" i="4"/>
  <c r="S2176" i="4"/>
  <c r="Q2176" i="4"/>
  <c r="L2176" i="4"/>
  <c r="K2176" i="4"/>
  <c r="T2175" i="4"/>
  <c r="S2175" i="4"/>
  <c r="Q2175" i="4"/>
  <c r="L2175" i="4"/>
  <c r="K2175" i="4"/>
  <c r="T2174" i="4"/>
  <c r="S2174" i="4"/>
  <c r="Q2174" i="4"/>
  <c r="L2174" i="4"/>
  <c r="K2174" i="4"/>
  <c r="T2173" i="4"/>
  <c r="S2173" i="4"/>
  <c r="Q2173" i="4"/>
  <c r="L2173" i="4"/>
  <c r="K2173" i="4"/>
  <c r="T2172" i="4"/>
  <c r="S2172" i="4"/>
  <c r="Q2172" i="4"/>
  <c r="L2172" i="4"/>
  <c r="K2172" i="4"/>
  <c r="T2171" i="4"/>
  <c r="S2171" i="4"/>
  <c r="Q2171" i="4"/>
  <c r="L2171" i="4"/>
  <c r="K2171" i="4"/>
  <c r="T2170" i="4"/>
  <c r="S2170" i="4"/>
  <c r="Q2170" i="4"/>
  <c r="L2170" i="4"/>
  <c r="K2170" i="4"/>
  <c r="T2169" i="4"/>
  <c r="S2169" i="4"/>
  <c r="Q2169" i="4"/>
  <c r="L2169" i="4"/>
  <c r="K2169" i="4"/>
  <c r="T2168" i="4"/>
  <c r="S2168" i="4"/>
  <c r="Q2168" i="4"/>
  <c r="L2168" i="4"/>
  <c r="K2168" i="4"/>
  <c r="T2167" i="4"/>
  <c r="S2167" i="4"/>
  <c r="Q2167" i="4"/>
  <c r="L2167" i="4"/>
  <c r="K2167" i="4"/>
  <c r="T2166" i="4"/>
  <c r="S2166" i="4"/>
  <c r="Q2166" i="4"/>
  <c r="L2166" i="4"/>
  <c r="K2166" i="4"/>
  <c r="T2165" i="4"/>
  <c r="S2165" i="4"/>
  <c r="Q2165" i="4"/>
  <c r="L2165" i="4"/>
  <c r="K2165" i="4"/>
  <c r="T2164" i="4"/>
  <c r="S2164" i="4"/>
  <c r="Q2164" i="4"/>
  <c r="L2164" i="4"/>
  <c r="K2164" i="4"/>
  <c r="T2163" i="4"/>
  <c r="S2163" i="4"/>
  <c r="Q2163" i="4"/>
  <c r="L2163" i="4"/>
  <c r="K2163" i="4"/>
  <c r="T2162" i="4"/>
  <c r="S2162" i="4"/>
  <c r="Q2162" i="4"/>
  <c r="L2162" i="4"/>
  <c r="K2162" i="4"/>
  <c r="T2161" i="4"/>
  <c r="S2161" i="4"/>
  <c r="Q2161" i="4"/>
  <c r="L2161" i="4"/>
  <c r="K2161" i="4"/>
  <c r="T2160" i="4"/>
  <c r="S2160" i="4"/>
  <c r="Q2160" i="4"/>
  <c r="L2160" i="4"/>
  <c r="K2160" i="4"/>
  <c r="T2159" i="4"/>
  <c r="S2159" i="4"/>
  <c r="Q2159" i="4"/>
  <c r="L2159" i="4"/>
  <c r="K2159" i="4"/>
  <c r="T2158" i="4"/>
  <c r="S2158" i="4"/>
  <c r="Q2158" i="4"/>
  <c r="L2158" i="4"/>
  <c r="K2158" i="4"/>
  <c r="T2157" i="4"/>
  <c r="S2157" i="4"/>
  <c r="Q2157" i="4"/>
  <c r="L2157" i="4"/>
  <c r="K2157" i="4"/>
  <c r="T2156" i="4"/>
  <c r="S2156" i="4"/>
  <c r="Q2156" i="4"/>
  <c r="L2156" i="4"/>
  <c r="K2156" i="4"/>
  <c r="T2155" i="4"/>
  <c r="S2155" i="4"/>
  <c r="Q2155" i="4"/>
  <c r="L2155" i="4"/>
  <c r="K2155" i="4"/>
  <c r="T2154" i="4"/>
  <c r="S2154" i="4"/>
  <c r="Q2154" i="4"/>
  <c r="L2154" i="4"/>
  <c r="K2154" i="4"/>
  <c r="T2153" i="4"/>
  <c r="S2153" i="4"/>
  <c r="Q2153" i="4"/>
  <c r="L2153" i="4"/>
  <c r="K2153" i="4"/>
  <c r="T2152" i="4"/>
  <c r="S2152" i="4"/>
  <c r="Q2152" i="4"/>
  <c r="L2152" i="4"/>
  <c r="K2152" i="4"/>
  <c r="T2151" i="4"/>
  <c r="S2151" i="4"/>
  <c r="Q2151" i="4"/>
  <c r="L2151" i="4"/>
  <c r="K2151" i="4"/>
  <c r="T2150" i="4"/>
  <c r="S2150" i="4"/>
  <c r="Q2150" i="4"/>
  <c r="L2150" i="4"/>
  <c r="K2150" i="4"/>
  <c r="T2149" i="4"/>
  <c r="S2149" i="4"/>
  <c r="Q2149" i="4"/>
  <c r="L2149" i="4"/>
  <c r="K2149" i="4"/>
  <c r="T2148" i="4"/>
  <c r="S2148" i="4"/>
  <c r="Q2148" i="4"/>
  <c r="L2148" i="4"/>
  <c r="K2148" i="4"/>
  <c r="T2147" i="4"/>
  <c r="S2147" i="4"/>
  <c r="Q2147" i="4"/>
  <c r="L2147" i="4"/>
  <c r="K2147" i="4"/>
  <c r="T2146" i="4"/>
  <c r="S2146" i="4"/>
  <c r="Q2146" i="4"/>
  <c r="L2146" i="4"/>
  <c r="K2146" i="4"/>
  <c r="T2145" i="4"/>
  <c r="S2145" i="4"/>
  <c r="Q2145" i="4"/>
  <c r="L2145" i="4"/>
  <c r="K2145" i="4"/>
  <c r="T2144" i="4"/>
  <c r="S2144" i="4"/>
  <c r="Q2144" i="4"/>
  <c r="L2144" i="4"/>
  <c r="K2144" i="4"/>
  <c r="T2143" i="4"/>
  <c r="S2143" i="4"/>
  <c r="Q2143" i="4"/>
  <c r="L2143" i="4"/>
  <c r="K2143" i="4"/>
  <c r="T2142" i="4"/>
  <c r="S2142" i="4"/>
  <c r="Q2142" i="4"/>
  <c r="L2142" i="4"/>
  <c r="K2142" i="4"/>
  <c r="T2141" i="4"/>
  <c r="S2141" i="4"/>
  <c r="Q2141" i="4"/>
  <c r="L2141" i="4"/>
  <c r="K2141" i="4"/>
  <c r="T2140" i="4"/>
  <c r="S2140" i="4"/>
  <c r="Q2140" i="4"/>
  <c r="L2140" i="4"/>
  <c r="K2140" i="4"/>
  <c r="T2139" i="4"/>
  <c r="S2139" i="4"/>
  <c r="Q2139" i="4"/>
  <c r="L2139" i="4"/>
  <c r="K2139" i="4"/>
  <c r="T2138" i="4"/>
  <c r="S2138" i="4"/>
  <c r="Q2138" i="4"/>
  <c r="L2138" i="4"/>
  <c r="K2138" i="4"/>
  <c r="T2137" i="4"/>
  <c r="S2137" i="4"/>
  <c r="Q2137" i="4"/>
  <c r="L2137" i="4"/>
  <c r="K2137" i="4"/>
  <c r="T2136" i="4"/>
  <c r="S2136" i="4"/>
  <c r="Q2136" i="4"/>
  <c r="L2136" i="4"/>
  <c r="K2136" i="4"/>
  <c r="T2135" i="4"/>
  <c r="S2135" i="4"/>
  <c r="Q2135" i="4"/>
  <c r="L2135" i="4"/>
  <c r="K2135" i="4"/>
  <c r="T2134" i="4"/>
  <c r="S2134" i="4"/>
  <c r="Q2134" i="4"/>
  <c r="L2134" i="4"/>
  <c r="K2134" i="4"/>
  <c r="T2133" i="4"/>
  <c r="S2133" i="4"/>
  <c r="Q2133" i="4"/>
  <c r="L2133" i="4"/>
  <c r="K2133" i="4"/>
  <c r="T2132" i="4"/>
  <c r="S2132" i="4"/>
  <c r="Q2132" i="4"/>
  <c r="L2132" i="4"/>
  <c r="K2132" i="4"/>
  <c r="T2131" i="4"/>
  <c r="S2131" i="4"/>
  <c r="Q2131" i="4"/>
  <c r="L2131" i="4"/>
  <c r="K2131" i="4"/>
  <c r="T2130" i="4"/>
  <c r="S2130" i="4"/>
  <c r="Q2130" i="4"/>
  <c r="L2130" i="4"/>
  <c r="K2130" i="4"/>
  <c r="T2129" i="4"/>
  <c r="S2129" i="4"/>
  <c r="Q2129" i="4"/>
  <c r="L2129" i="4"/>
  <c r="K2129" i="4"/>
  <c r="T2128" i="4"/>
  <c r="S2128" i="4"/>
  <c r="Q2128" i="4"/>
  <c r="L2128" i="4"/>
  <c r="K2128" i="4"/>
  <c r="T2127" i="4"/>
  <c r="S2127" i="4"/>
  <c r="Q2127" i="4"/>
  <c r="L2127" i="4"/>
  <c r="K2127" i="4"/>
  <c r="T2126" i="4"/>
  <c r="S2126" i="4"/>
  <c r="Q2126" i="4"/>
  <c r="L2126" i="4"/>
  <c r="K2126" i="4"/>
  <c r="T2125" i="4"/>
  <c r="S2125" i="4"/>
  <c r="Q2125" i="4"/>
  <c r="L2125" i="4"/>
  <c r="K2125" i="4"/>
  <c r="T2124" i="4"/>
  <c r="S2124" i="4"/>
  <c r="Q2124" i="4"/>
  <c r="L2124" i="4"/>
  <c r="K2124" i="4"/>
  <c r="T2123" i="4"/>
  <c r="S2123" i="4"/>
  <c r="Q2123" i="4"/>
  <c r="L2123" i="4"/>
  <c r="K2123" i="4"/>
  <c r="T2122" i="4"/>
  <c r="S2122" i="4"/>
  <c r="Q2122" i="4"/>
  <c r="L2122" i="4"/>
  <c r="K2122" i="4"/>
  <c r="T2121" i="4"/>
  <c r="S2121" i="4"/>
  <c r="Q2121" i="4"/>
  <c r="L2121" i="4"/>
  <c r="K2121" i="4"/>
  <c r="T2120" i="4"/>
  <c r="S2120" i="4"/>
  <c r="Q2120" i="4"/>
  <c r="L2120" i="4"/>
  <c r="K2120" i="4"/>
  <c r="T2119" i="4"/>
  <c r="S2119" i="4"/>
  <c r="Q2119" i="4"/>
  <c r="L2119" i="4"/>
  <c r="K2119" i="4"/>
  <c r="T2118" i="4"/>
  <c r="S2118" i="4"/>
  <c r="Q2118" i="4"/>
  <c r="L2118" i="4"/>
  <c r="K2118" i="4"/>
  <c r="T2117" i="4"/>
  <c r="S2117" i="4"/>
  <c r="Q2117" i="4"/>
  <c r="L2117" i="4"/>
  <c r="K2117" i="4"/>
  <c r="T2116" i="4"/>
  <c r="S2116" i="4"/>
  <c r="Q2116" i="4"/>
  <c r="L2116" i="4"/>
  <c r="K2116" i="4"/>
  <c r="T2115" i="4"/>
  <c r="S2115" i="4"/>
  <c r="Q2115" i="4"/>
  <c r="L2115" i="4"/>
  <c r="K2115" i="4"/>
  <c r="T2114" i="4"/>
  <c r="S2114" i="4"/>
  <c r="Q2114" i="4"/>
  <c r="L2114" i="4"/>
  <c r="K2114" i="4"/>
  <c r="T2113" i="4"/>
  <c r="S2113" i="4"/>
  <c r="Q2113" i="4"/>
  <c r="L2113" i="4"/>
  <c r="K2113" i="4"/>
  <c r="T2112" i="4"/>
  <c r="S2112" i="4"/>
  <c r="Q2112" i="4"/>
  <c r="L2112" i="4"/>
  <c r="K2112" i="4"/>
  <c r="T2111" i="4"/>
  <c r="S2111" i="4"/>
  <c r="Q2111" i="4"/>
  <c r="L2111" i="4"/>
  <c r="K2111" i="4"/>
  <c r="T2110" i="4"/>
  <c r="S2110" i="4"/>
  <c r="Q2110" i="4"/>
  <c r="L2110" i="4"/>
  <c r="K2110" i="4"/>
  <c r="T2109" i="4"/>
  <c r="S2109" i="4"/>
  <c r="Q2109" i="4"/>
  <c r="L2109" i="4"/>
  <c r="K2109" i="4"/>
  <c r="T2108" i="4"/>
  <c r="S2108" i="4"/>
  <c r="Q2108" i="4"/>
  <c r="L2108" i="4"/>
  <c r="K2108" i="4"/>
  <c r="T2107" i="4"/>
  <c r="S2107" i="4"/>
  <c r="Q2107" i="4"/>
  <c r="L2107" i="4"/>
  <c r="K2107" i="4"/>
  <c r="T2106" i="4"/>
  <c r="S2106" i="4"/>
  <c r="Q2106" i="4"/>
  <c r="L2106" i="4"/>
  <c r="K2106" i="4"/>
  <c r="T2105" i="4"/>
  <c r="S2105" i="4"/>
  <c r="Q2105" i="4"/>
  <c r="L2105" i="4"/>
  <c r="K2105" i="4"/>
  <c r="T2104" i="4"/>
  <c r="S2104" i="4"/>
  <c r="Q2104" i="4"/>
  <c r="L2104" i="4"/>
  <c r="K2104" i="4"/>
  <c r="T2103" i="4"/>
  <c r="S2103" i="4"/>
  <c r="Q2103" i="4"/>
  <c r="L2103" i="4"/>
  <c r="K2103" i="4"/>
  <c r="T2102" i="4"/>
  <c r="S2102" i="4"/>
  <c r="Q2102" i="4"/>
  <c r="L2102" i="4"/>
  <c r="K2102" i="4"/>
  <c r="T2101" i="4"/>
  <c r="S2101" i="4"/>
  <c r="Q2101" i="4"/>
  <c r="L2101" i="4"/>
  <c r="K2101" i="4"/>
  <c r="T2100" i="4"/>
  <c r="S2100" i="4"/>
  <c r="Q2100" i="4"/>
  <c r="L2100" i="4"/>
  <c r="K2100" i="4"/>
  <c r="T2099" i="4"/>
  <c r="S2099" i="4"/>
  <c r="Q2099" i="4"/>
  <c r="L2099" i="4"/>
  <c r="K2099" i="4"/>
  <c r="T2098" i="4"/>
  <c r="S2098" i="4"/>
  <c r="Q2098" i="4"/>
  <c r="L2098" i="4"/>
  <c r="K2098" i="4"/>
  <c r="T2097" i="4"/>
  <c r="S2097" i="4"/>
  <c r="Q2097" i="4"/>
  <c r="L2097" i="4"/>
  <c r="K2097" i="4"/>
  <c r="T2096" i="4"/>
  <c r="S2096" i="4"/>
  <c r="Q2096" i="4"/>
  <c r="L2096" i="4"/>
  <c r="K2096" i="4"/>
  <c r="T2095" i="4"/>
  <c r="S2095" i="4"/>
  <c r="Q2095" i="4"/>
  <c r="L2095" i="4"/>
  <c r="K2095" i="4"/>
  <c r="T2094" i="4"/>
  <c r="S2094" i="4"/>
  <c r="Q2094" i="4"/>
  <c r="L2094" i="4"/>
  <c r="K2094" i="4"/>
  <c r="T2093" i="4"/>
  <c r="S2093" i="4"/>
  <c r="Q2093" i="4"/>
  <c r="L2093" i="4"/>
  <c r="K2093" i="4"/>
  <c r="T2092" i="4"/>
  <c r="S2092" i="4"/>
  <c r="Q2092" i="4"/>
  <c r="L2092" i="4"/>
  <c r="K2092" i="4"/>
  <c r="T2091" i="4"/>
  <c r="S2091" i="4"/>
  <c r="Q2091" i="4"/>
  <c r="L2091" i="4"/>
  <c r="K2091" i="4"/>
  <c r="T2090" i="4"/>
  <c r="S2090" i="4"/>
  <c r="Q2090" i="4"/>
  <c r="L2090" i="4"/>
  <c r="K2090" i="4"/>
  <c r="T2089" i="4"/>
  <c r="S2089" i="4"/>
  <c r="Q2089" i="4"/>
  <c r="L2089" i="4"/>
  <c r="K2089" i="4"/>
  <c r="T2088" i="4"/>
  <c r="S2088" i="4"/>
  <c r="Q2088" i="4"/>
  <c r="L2088" i="4"/>
  <c r="K2088" i="4"/>
  <c r="T2087" i="4"/>
  <c r="S2087" i="4"/>
  <c r="Q2087" i="4"/>
  <c r="L2087" i="4"/>
  <c r="K2087" i="4"/>
  <c r="T2086" i="4"/>
  <c r="S2086" i="4"/>
  <c r="Q2086" i="4"/>
  <c r="L2086" i="4"/>
  <c r="K2086" i="4"/>
  <c r="T2085" i="4"/>
  <c r="S2085" i="4"/>
  <c r="Q2085" i="4"/>
  <c r="L2085" i="4"/>
  <c r="K2085" i="4"/>
  <c r="T2084" i="4"/>
  <c r="S2084" i="4"/>
  <c r="Q2084" i="4"/>
  <c r="L2084" i="4"/>
  <c r="K2084" i="4"/>
  <c r="T2083" i="4"/>
  <c r="S2083" i="4"/>
  <c r="Q2083" i="4"/>
  <c r="L2083" i="4"/>
  <c r="K2083" i="4"/>
  <c r="T2082" i="4"/>
  <c r="S2082" i="4"/>
  <c r="Q2082" i="4"/>
  <c r="L2082" i="4"/>
  <c r="K2082" i="4"/>
  <c r="T2081" i="4"/>
  <c r="S2081" i="4"/>
  <c r="Q2081" i="4"/>
  <c r="L2081" i="4"/>
  <c r="K2081" i="4"/>
  <c r="T2080" i="4"/>
  <c r="S2080" i="4"/>
  <c r="Q2080" i="4"/>
  <c r="L2080" i="4"/>
  <c r="K2080" i="4"/>
  <c r="T2079" i="4"/>
  <c r="S2079" i="4"/>
  <c r="Q2079" i="4"/>
  <c r="L2079" i="4"/>
  <c r="K2079" i="4"/>
  <c r="T2078" i="4"/>
  <c r="S2078" i="4"/>
  <c r="Q2078" i="4"/>
  <c r="L2078" i="4"/>
  <c r="K2078" i="4"/>
  <c r="T2077" i="4"/>
  <c r="S2077" i="4"/>
  <c r="Q2077" i="4"/>
  <c r="L2077" i="4"/>
  <c r="K2077" i="4"/>
  <c r="T2076" i="4"/>
  <c r="S2076" i="4"/>
  <c r="Q2076" i="4"/>
  <c r="L2076" i="4"/>
  <c r="K2076" i="4"/>
  <c r="T2075" i="4"/>
  <c r="S2075" i="4"/>
  <c r="Q2075" i="4"/>
  <c r="L2075" i="4"/>
  <c r="K2075" i="4"/>
  <c r="T2074" i="4"/>
  <c r="S2074" i="4"/>
  <c r="Q2074" i="4"/>
  <c r="L2074" i="4"/>
  <c r="K2074" i="4"/>
  <c r="T2073" i="4"/>
  <c r="S2073" i="4"/>
  <c r="Q2073" i="4"/>
  <c r="L2073" i="4"/>
  <c r="K2073" i="4"/>
  <c r="T2072" i="4"/>
  <c r="S2072" i="4"/>
  <c r="Q2072" i="4"/>
  <c r="L2072" i="4"/>
  <c r="K2072" i="4"/>
  <c r="T2071" i="4"/>
  <c r="S2071" i="4"/>
  <c r="Q2071" i="4"/>
  <c r="L2071" i="4"/>
  <c r="K2071" i="4"/>
  <c r="T2070" i="4"/>
  <c r="S2070" i="4"/>
  <c r="Q2070" i="4"/>
  <c r="L2070" i="4"/>
  <c r="K2070" i="4"/>
  <c r="T2069" i="4"/>
  <c r="S2069" i="4"/>
  <c r="Q2069" i="4"/>
  <c r="L2069" i="4"/>
  <c r="K2069" i="4"/>
  <c r="T2068" i="4"/>
  <c r="S2068" i="4"/>
  <c r="Q2068" i="4"/>
  <c r="L2068" i="4"/>
  <c r="K2068" i="4"/>
  <c r="T2067" i="4"/>
  <c r="S2067" i="4"/>
  <c r="Q2067" i="4"/>
  <c r="L2067" i="4"/>
  <c r="K2067" i="4"/>
  <c r="T2066" i="4"/>
  <c r="S2066" i="4"/>
  <c r="Q2066" i="4"/>
  <c r="L2066" i="4"/>
  <c r="K2066" i="4"/>
  <c r="T2065" i="4"/>
  <c r="S2065" i="4"/>
  <c r="Q2065" i="4"/>
  <c r="L2065" i="4"/>
  <c r="K2065" i="4"/>
  <c r="T2064" i="4"/>
  <c r="S2064" i="4"/>
  <c r="Q2064" i="4"/>
  <c r="L2064" i="4"/>
  <c r="K2064" i="4"/>
  <c r="T2063" i="4"/>
  <c r="S2063" i="4"/>
  <c r="Q2063" i="4"/>
  <c r="L2063" i="4"/>
  <c r="K2063" i="4"/>
  <c r="T2062" i="4"/>
  <c r="S2062" i="4"/>
  <c r="Q2062" i="4"/>
  <c r="L2062" i="4"/>
  <c r="K2062" i="4"/>
  <c r="T2061" i="4"/>
  <c r="S2061" i="4"/>
  <c r="Q2061" i="4"/>
  <c r="L2061" i="4"/>
  <c r="K2061" i="4"/>
  <c r="T2060" i="4"/>
  <c r="S2060" i="4"/>
  <c r="Q2060" i="4"/>
  <c r="L2060" i="4"/>
  <c r="K2060" i="4"/>
  <c r="T2059" i="4"/>
  <c r="S2059" i="4"/>
  <c r="Q2059" i="4"/>
  <c r="L2059" i="4"/>
  <c r="K2059" i="4"/>
  <c r="T2058" i="4"/>
  <c r="S2058" i="4"/>
  <c r="Q2058" i="4"/>
  <c r="L2058" i="4"/>
  <c r="K2058" i="4"/>
  <c r="T2057" i="4"/>
  <c r="S2057" i="4"/>
  <c r="Q2057" i="4"/>
  <c r="L2057" i="4"/>
  <c r="K2057" i="4"/>
  <c r="T2056" i="4"/>
  <c r="S2056" i="4"/>
  <c r="Q2056" i="4"/>
  <c r="L2056" i="4"/>
  <c r="K2056" i="4"/>
  <c r="T2055" i="4"/>
  <c r="S2055" i="4"/>
  <c r="Q2055" i="4"/>
  <c r="L2055" i="4"/>
  <c r="K2055" i="4"/>
  <c r="T2054" i="4"/>
  <c r="S2054" i="4"/>
  <c r="Q2054" i="4"/>
  <c r="L2054" i="4"/>
  <c r="K2054" i="4"/>
  <c r="T2053" i="4"/>
  <c r="S2053" i="4"/>
  <c r="Q2053" i="4"/>
  <c r="L2053" i="4"/>
  <c r="K2053" i="4"/>
  <c r="T2052" i="4"/>
  <c r="S2052" i="4"/>
  <c r="Q2052" i="4"/>
  <c r="L2052" i="4"/>
  <c r="K2052" i="4"/>
  <c r="T2051" i="4"/>
  <c r="S2051" i="4"/>
  <c r="Q2051" i="4"/>
  <c r="L2051" i="4"/>
  <c r="K2051" i="4"/>
  <c r="T2050" i="4"/>
  <c r="S2050" i="4"/>
  <c r="Q2050" i="4"/>
  <c r="L2050" i="4"/>
  <c r="K2050" i="4"/>
  <c r="T2049" i="4"/>
  <c r="S2049" i="4"/>
  <c r="Q2049" i="4"/>
  <c r="L2049" i="4"/>
  <c r="K2049" i="4"/>
  <c r="T2048" i="4"/>
  <c r="S2048" i="4"/>
  <c r="Q2048" i="4"/>
  <c r="L2048" i="4"/>
  <c r="K2048" i="4"/>
  <c r="T2047" i="4"/>
  <c r="S2047" i="4"/>
  <c r="Q2047" i="4"/>
  <c r="L2047" i="4"/>
  <c r="K2047" i="4"/>
  <c r="T2046" i="4"/>
  <c r="S2046" i="4"/>
  <c r="Q2046" i="4"/>
  <c r="L2046" i="4"/>
  <c r="K2046" i="4"/>
  <c r="T2045" i="4"/>
  <c r="S2045" i="4"/>
  <c r="Q2045" i="4"/>
  <c r="L2045" i="4"/>
  <c r="K2045" i="4"/>
  <c r="T2044" i="4"/>
  <c r="S2044" i="4"/>
  <c r="Q2044" i="4"/>
  <c r="L2044" i="4"/>
  <c r="K2044" i="4"/>
  <c r="T2043" i="4"/>
  <c r="S2043" i="4"/>
  <c r="Q2043" i="4"/>
  <c r="L2043" i="4"/>
  <c r="K2043" i="4"/>
  <c r="T2042" i="4"/>
  <c r="S2042" i="4"/>
  <c r="Q2042" i="4"/>
  <c r="L2042" i="4"/>
  <c r="K2042" i="4"/>
  <c r="T2041" i="4"/>
  <c r="S2041" i="4"/>
  <c r="Q2041" i="4"/>
  <c r="L2041" i="4"/>
  <c r="K2041" i="4"/>
  <c r="T2040" i="4"/>
  <c r="S2040" i="4"/>
  <c r="Q2040" i="4"/>
  <c r="L2040" i="4"/>
  <c r="K2040" i="4"/>
  <c r="T2039" i="4"/>
  <c r="S2039" i="4"/>
  <c r="Q2039" i="4"/>
  <c r="L2039" i="4"/>
  <c r="K2039" i="4"/>
  <c r="T2038" i="4"/>
  <c r="S2038" i="4"/>
  <c r="Q2038" i="4"/>
  <c r="L2038" i="4"/>
  <c r="K2038" i="4"/>
  <c r="T2037" i="4"/>
  <c r="S2037" i="4"/>
  <c r="Q2037" i="4"/>
  <c r="L2037" i="4"/>
  <c r="K2037" i="4"/>
  <c r="T2036" i="4"/>
  <c r="S2036" i="4"/>
  <c r="Q2036" i="4"/>
  <c r="L2036" i="4"/>
  <c r="K2036" i="4"/>
  <c r="T2035" i="4"/>
  <c r="S2035" i="4"/>
  <c r="Q2035" i="4"/>
  <c r="L2035" i="4"/>
  <c r="K2035" i="4"/>
  <c r="T2034" i="4"/>
  <c r="S2034" i="4"/>
  <c r="Q2034" i="4"/>
  <c r="L2034" i="4"/>
  <c r="K2034" i="4"/>
  <c r="T2033" i="4"/>
  <c r="S2033" i="4"/>
  <c r="Q2033" i="4"/>
  <c r="L2033" i="4"/>
  <c r="K2033" i="4"/>
  <c r="T2032" i="4"/>
  <c r="S2032" i="4"/>
  <c r="Q2032" i="4"/>
  <c r="L2032" i="4"/>
  <c r="K2032" i="4"/>
  <c r="T2031" i="4"/>
  <c r="S2031" i="4"/>
  <c r="Q2031" i="4"/>
  <c r="L2031" i="4"/>
  <c r="K2031" i="4"/>
  <c r="T2030" i="4"/>
  <c r="S2030" i="4"/>
  <c r="Q2030" i="4"/>
  <c r="L2030" i="4"/>
  <c r="K2030" i="4"/>
  <c r="T2029" i="4"/>
  <c r="S2029" i="4"/>
  <c r="Q2029" i="4"/>
  <c r="L2029" i="4"/>
  <c r="K2029" i="4"/>
  <c r="T2028" i="4"/>
  <c r="S2028" i="4"/>
  <c r="Q2028" i="4"/>
  <c r="L2028" i="4"/>
  <c r="K2028" i="4"/>
  <c r="T2027" i="4"/>
  <c r="S2027" i="4"/>
  <c r="Q2027" i="4"/>
  <c r="L2027" i="4"/>
  <c r="K2027" i="4"/>
  <c r="T2026" i="4"/>
  <c r="S2026" i="4"/>
  <c r="Q2026" i="4"/>
  <c r="L2026" i="4"/>
  <c r="K2026" i="4"/>
  <c r="T2025" i="4"/>
  <c r="S2025" i="4"/>
  <c r="Q2025" i="4"/>
  <c r="L2025" i="4"/>
  <c r="K2025" i="4"/>
  <c r="T2024" i="4"/>
  <c r="S2024" i="4"/>
  <c r="Q2024" i="4"/>
  <c r="L2024" i="4"/>
  <c r="K2024" i="4"/>
  <c r="T2023" i="4"/>
  <c r="S2023" i="4"/>
  <c r="Q2023" i="4"/>
  <c r="L2023" i="4"/>
  <c r="K2023" i="4"/>
  <c r="T2022" i="4"/>
  <c r="S2022" i="4"/>
  <c r="Q2022" i="4"/>
  <c r="L2022" i="4"/>
  <c r="K2022" i="4"/>
  <c r="T2021" i="4"/>
  <c r="S2021" i="4"/>
  <c r="Q2021" i="4"/>
  <c r="L2021" i="4"/>
  <c r="K2021" i="4"/>
  <c r="T2020" i="4"/>
  <c r="S2020" i="4"/>
  <c r="Q2020" i="4"/>
  <c r="L2020" i="4"/>
  <c r="K2020" i="4"/>
  <c r="T2019" i="4"/>
  <c r="S2019" i="4"/>
  <c r="Q2019" i="4"/>
  <c r="L2019" i="4"/>
  <c r="K2019" i="4"/>
  <c r="T2018" i="4"/>
  <c r="S2018" i="4"/>
  <c r="Q2018" i="4"/>
  <c r="L2018" i="4"/>
  <c r="K2018" i="4"/>
  <c r="T2017" i="4"/>
  <c r="S2017" i="4"/>
  <c r="Q2017" i="4"/>
  <c r="L2017" i="4"/>
  <c r="K2017" i="4"/>
  <c r="T2016" i="4"/>
  <c r="S2016" i="4"/>
  <c r="Q2016" i="4"/>
  <c r="L2016" i="4"/>
  <c r="K2016" i="4"/>
  <c r="T2015" i="4"/>
  <c r="S2015" i="4"/>
  <c r="Q2015" i="4"/>
  <c r="L2015" i="4"/>
  <c r="K2015" i="4"/>
  <c r="T2014" i="4"/>
  <c r="S2014" i="4"/>
  <c r="Q2014" i="4"/>
  <c r="L2014" i="4"/>
  <c r="K2014" i="4"/>
  <c r="T2013" i="4"/>
  <c r="S2013" i="4"/>
  <c r="Q2013" i="4"/>
  <c r="L2013" i="4"/>
  <c r="K2013" i="4"/>
  <c r="T2012" i="4"/>
  <c r="S2012" i="4"/>
  <c r="Q2012" i="4"/>
  <c r="L2012" i="4"/>
  <c r="K2012" i="4"/>
  <c r="T2011" i="4"/>
  <c r="S2011" i="4"/>
  <c r="Q2011" i="4"/>
  <c r="L2011" i="4"/>
  <c r="K2011" i="4"/>
  <c r="T2010" i="4"/>
  <c r="S2010" i="4"/>
  <c r="Q2010" i="4"/>
  <c r="L2010" i="4"/>
  <c r="K2010" i="4"/>
  <c r="T2009" i="4"/>
  <c r="S2009" i="4"/>
  <c r="Q2009" i="4"/>
  <c r="L2009" i="4"/>
  <c r="K2009" i="4"/>
  <c r="T2008" i="4"/>
  <c r="S2008" i="4"/>
  <c r="Q2008" i="4"/>
  <c r="L2008" i="4"/>
  <c r="K2008" i="4"/>
  <c r="T2007" i="4"/>
  <c r="S2007" i="4"/>
  <c r="Q2007" i="4"/>
  <c r="L2007" i="4"/>
  <c r="K2007" i="4"/>
  <c r="T2006" i="4"/>
  <c r="S2006" i="4"/>
  <c r="Q2006" i="4"/>
  <c r="L2006" i="4"/>
  <c r="K2006" i="4"/>
  <c r="T2005" i="4"/>
  <c r="S2005" i="4"/>
  <c r="Q2005" i="4"/>
  <c r="L2005" i="4"/>
  <c r="K2005" i="4"/>
  <c r="T2004" i="4"/>
  <c r="S2004" i="4"/>
  <c r="Q2004" i="4"/>
  <c r="L2004" i="4"/>
  <c r="K2004" i="4"/>
  <c r="T2003" i="4"/>
  <c r="S2003" i="4"/>
  <c r="Q2003" i="4"/>
  <c r="L2003" i="4"/>
  <c r="K2003" i="4"/>
  <c r="T2002" i="4"/>
  <c r="S2002" i="4"/>
  <c r="Q2002" i="4"/>
  <c r="L2002" i="4"/>
  <c r="K2002" i="4"/>
  <c r="T2001" i="4"/>
  <c r="S2001" i="4"/>
  <c r="Q2001" i="4"/>
  <c r="L2001" i="4"/>
  <c r="K2001" i="4"/>
  <c r="T2000" i="4"/>
  <c r="S2000" i="4"/>
  <c r="Q2000" i="4"/>
  <c r="L2000" i="4"/>
  <c r="K2000" i="4"/>
  <c r="T1999" i="4"/>
  <c r="S1999" i="4"/>
  <c r="Q1999" i="4"/>
  <c r="L1999" i="4"/>
  <c r="K1999" i="4"/>
  <c r="T1998" i="4"/>
  <c r="S1998" i="4"/>
  <c r="Q1998" i="4"/>
  <c r="L1998" i="4"/>
  <c r="K1998" i="4"/>
  <c r="T1997" i="4"/>
  <c r="S1997" i="4"/>
  <c r="Q1997" i="4"/>
  <c r="L1997" i="4"/>
  <c r="K1997" i="4"/>
  <c r="T1996" i="4"/>
  <c r="S1996" i="4"/>
  <c r="Q1996" i="4"/>
  <c r="L1996" i="4"/>
  <c r="K1996" i="4"/>
  <c r="T1995" i="4"/>
  <c r="S1995" i="4"/>
  <c r="Q1995" i="4"/>
  <c r="L1995" i="4"/>
  <c r="K1995" i="4"/>
  <c r="T1994" i="4"/>
  <c r="S1994" i="4"/>
  <c r="Q1994" i="4"/>
  <c r="L1994" i="4"/>
  <c r="K1994" i="4"/>
  <c r="T1993" i="4"/>
  <c r="S1993" i="4"/>
  <c r="Q1993" i="4"/>
  <c r="L1993" i="4"/>
  <c r="K1993" i="4"/>
  <c r="T1992" i="4"/>
  <c r="S1992" i="4"/>
  <c r="Q1992" i="4"/>
  <c r="L1992" i="4"/>
  <c r="K1992" i="4"/>
  <c r="T1991" i="4"/>
  <c r="S1991" i="4"/>
  <c r="Q1991" i="4"/>
  <c r="L1991" i="4"/>
  <c r="K1991" i="4"/>
  <c r="T1990" i="4"/>
  <c r="S1990" i="4"/>
  <c r="Q1990" i="4"/>
  <c r="L1990" i="4"/>
  <c r="K1990" i="4"/>
  <c r="T1989" i="4"/>
  <c r="S1989" i="4"/>
  <c r="Q1989" i="4"/>
  <c r="L1989" i="4"/>
  <c r="K1989" i="4"/>
  <c r="T1988" i="4"/>
  <c r="S1988" i="4"/>
  <c r="Q1988" i="4"/>
  <c r="L1988" i="4"/>
  <c r="K1988" i="4"/>
  <c r="T1987" i="4"/>
  <c r="S1987" i="4"/>
  <c r="Q1987" i="4"/>
  <c r="L1987" i="4"/>
  <c r="K1987" i="4"/>
  <c r="T1986" i="4"/>
  <c r="S1986" i="4"/>
  <c r="Q1986" i="4"/>
  <c r="L1986" i="4"/>
  <c r="K1986" i="4"/>
  <c r="T1985" i="4"/>
  <c r="S1985" i="4"/>
  <c r="Q1985" i="4"/>
  <c r="L1985" i="4"/>
  <c r="K1985" i="4"/>
  <c r="T1984" i="4"/>
  <c r="S1984" i="4"/>
  <c r="Q1984" i="4"/>
  <c r="L1984" i="4"/>
  <c r="K1984" i="4"/>
  <c r="T1983" i="4"/>
  <c r="S1983" i="4"/>
  <c r="Q1983" i="4"/>
  <c r="L1983" i="4"/>
  <c r="K1983" i="4"/>
  <c r="T1982" i="4"/>
  <c r="S1982" i="4"/>
  <c r="Q1982" i="4"/>
  <c r="L1982" i="4"/>
  <c r="K1982" i="4"/>
  <c r="T1981" i="4"/>
  <c r="S1981" i="4"/>
  <c r="Q1981" i="4"/>
  <c r="L1981" i="4"/>
  <c r="K1981" i="4"/>
  <c r="T1980" i="4"/>
  <c r="S1980" i="4"/>
  <c r="Q1980" i="4"/>
  <c r="L1980" i="4"/>
  <c r="K1980" i="4"/>
  <c r="T1979" i="4"/>
  <c r="S1979" i="4"/>
  <c r="Q1979" i="4"/>
  <c r="L1979" i="4"/>
  <c r="K1979" i="4"/>
  <c r="T1978" i="4"/>
  <c r="S1978" i="4"/>
  <c r="Q1978" i="4"/>
  <c r="L1978" i="4"/>
  <c r="K1978" i="4"/>
  <c r="T1977" i="4"/>
  <c r="S1977" i="4"/>
  <c r="Q1977" i="4"/>
  <c r="L1977" i="4"/>
  <c r="K1977" i="4"/>
  <c r="T1976" i="4"/>
  <c r="S1976" i="4"/>
  <c r="Q1976" i="4"/>
  <c r="L1976" i="4"/>
  <c r="K1976" i="4"/>
  <c r="T1975" i="4"/>
  <c r="S1975" i="4"/>
  <c r="Q1975" i="4"/>
  <c r="L1975" i="4"/>
  <c r="K1975" i="4"/>
  <c r="T1974" i="4"/>
  <c r="S1974" i="4"/>
  <c r="Q1974" i="4"/>
  <c r="L1974" i="4"/>
  <c r="K1974" i="4"/>
  <c r="T1973" i="4"/>
  <c r="S1973" i="4"/>
  <c r="Q1973" i="4"/>
  <c r="L1973" i="4"/>
  <c r="K1973" i="4"/>
  <c r="T1972" i="4"/>
  <c r="S1972" i="4"/>
  <c r="Q1972" i="4"/>
  <c r="L1972" i="4"/>
  <c r="K1972" i="4"/>
  <c r="T1971" i="4"/>
  <c r="S1971" i="4"/>
  <c r="Q1971" i="4"/>
  <c r="L1971" i="4"/>
  <c r="K1971" i="4"/>
  <c r="T1970" i="4"/>
  <c r="S1970" i="4"/>
  <c r="Q1970" i="4"/>
  <c r="L1970" i="4"/>
  <c r="K1970" i="4"/>
  <c r="T1969" i="4"/>
  <c r="S1969" i="4"/>
  <c r="Q1969" i="4"/>
  <c r="L1969" i="4"/>
  <c r="K1969" i="4"/>
  <c r="T1968" i="4"/>
  <c r="S1968" i="4"/>
  <c r="Q1968" i="4"/>
  <c r="L1968" i="4"/>
  <c r="K1968" i="4"/>
  <c r="T1967" i="4"/>
  <c r="S1967" i="4"/>
  <c r="Q1967" i="4"/>
  <c r="L1967" i="4"/>
  <c r="K1967" i="4"/>
  <c r="T1966" i="4"/>
  <c r="S1966" i="4"/>
  <c r="Q1966" i="4"/>
  <c r="L1966" i="4"/>
  <c r="K1966" i="4"/>
  <c r="T1965" i="4"/>
  <c r="S1965" i="4"/>
  <c r="Q1965" i="4"/>
  <c r="L1965" i="4"/>
  <c r="K1965" i="4"/>
  <c r="T1964" i="4"/>
  <c r="S1964" i="4"/>
  <c r="Q1964" i="4"/>
  <c r="L1964" i="4"/>
  <c r="K1964" i="4"/>
  <c r="T1963" i="4"/>
  <c r="S1963" i="4"/>
  <c r="Q1963" i="4"/>
  <c r="L1963" i="4"/>
  <c r="K1963" i="4"/>
  <c r="T1962" i="4"/>
  <c r="S1962" i="4"/>
  <c r="Q1962" i="4"/>
  <c r="L1962" i="4"/>
  <c r="K1962" i="4"/>
  <c r="T1961" i="4"/>
  <c r="S1961" i="4"/>
  <c r="Q1961" i="4"/>
  <c r="L1961" i="4"/>
  <c r="K1961" i="4"/>
  <c r="T1960" i="4"/>
  <c r="S1960" i="4"/>
  <c r="Q1960" i="4"/>
  <c r="L1960" i="4"/>
  <c r="K1960" i="4"/>
  <c r="T1959" i="4"/>
  <c r="S1959" i="4"/>
  <c r="Q1959" i="4"/>
  <c r="L1959" i="4"/>
  <c r="K1959" i="4"/>
  <c r="T1958" i="4"/>
  <c r="S1958" i="4"/>
  <c r="Q1958" i="4"/>
  <c r="L1958" i="4"/>
  <c r="K1958" i="4"/>
  <c r="T1957" i="4"/>
  <c r="S1957" i="4"/>
  <c r="Q1957" i="4"/>
  <c r="L1957" i="4"/>
  <c r="K1957" i="4"/>
  <c r="T1956" i="4"/>
  <c r="S1956" i="4"/>
  <c r="Q1956" i="4"/>
  <c r="L1956" i="4"/>
  <c r="K1956" i="4"/>
  <c r="T1955" i="4"/>
  <c r="S1955" i="4"/>
  <c r="Q1955" i="4"/>
  <c r="L1955" i="4"/>
  <c r="K1955" i="4"/>
  <c r="T1954" i="4"/>
  <c r="S1954" i="4"/>
  <c r="Q1954" i="4"/>
  <c r="L1954" i="4"/>
  <c r="K1954" i="4"/>
  <c r="T1953" i="4"/>
  <c r="S1953" i="4"/>
  <c r="Q1953" i="4"/>
  <c r="L1953" i="4"/>
  <c r="K1953" i="4"/>
  <c r="T1952" i="4"/>
  <c r="S1952" i="4"/>
  <c r="Q1952" i="4"/>
  <c r="L1952" i="4"/>
  <c r="K1952" i="4"/>
  <c r="T1951" i="4"/>
  <c r="S1951" i="4"/>
  <c r="Q1951" i="4"/>
  <c r="L1951" i="4"/>
  <c r="K1951" i="4"/>
  <c r="T1950" i="4"/>
  <c r="S1950" i="4"/>
  <c r="Q1950" i="4"/>
  <c r="L1950" i="4"/>
  <c r="K1950" i="4"/>
  <c r="T1949" i="4"/>
  <c r="S1949" i="4"/>
  <c r="Q1949" i="4"/>
  <c r="L1949" i="4"/>
  <c r="K1949" i="4"/>
  <c r="T1948" i="4"/>
  <c r="S1948" i="4"/>
  <c r="Q1948" i="4"/>
  <c r="L1948" i="4"/>
  <c r="K1948" i="4"/>
  <c r="T1947" i="4"/>
  <c r="S1947" i="4"/>
  <c r="Q1947" i="4"/>
  <c r="L1947" i="4"/>
  <c r="K1947" i="4"/>
  <c r="T1946" i="4"/>
  <c r="S1946" i="4"/>
  <c r="Q1946" i="4"/>
  <c r="L1946" i="4"/>
  <c r="K1946" i="4"/>
  <c r="T1945" i="4"/>
  <c r="S1945" i="4"/>
  <c r="Q1945" i="4"/>
  <c r="L1945" i="4"/>
  <c r="K1945" i="4"/>
  <c r="T1944" i="4"/>
  <c r="S1944" i="4"/>
  <c r="Q1944" i="4"/>
  <c r="L1944" i="4"/>
  <c r="K1944" i="4"/>
  <c r="T1943" i="4"/>
  <c r="S1943" i="4"/>
  <c r="Q1943" i="4"/>
  <c r="L1943" i="4"/>
  <c r="K1943" i="4"/>
  <c r="T1942" i="4"/>
  <c r="S1942" i="4"/>
  <c r="Q1942" i="4"/>
  <c r="L1942" i="4"/>
  <c r="K1942" i="4"/>
  <c r="T1941" i="4"/>
  <c r="S1941" i="4"/>
  <c r="Q1941" i="4"/>
  <c r="L1941" i="4"/>
  <c r="K1941" i="4"/>
  <c r="T1940" i="4"/>
  <c r="S1940" i="4"/>
  <c r="Q1940" i="4"/>
  <c r="L1940" i="4"/>
  <c r="K1940" i="4"/>
  <c r="T1939" i="4"/>
  <c r="S1939" i="4"/>
  <c r="Q1939" i="4"/>
  <c r="L1939" i="4"/>
  <c r="K1939" i="4"/>
  <c r="T1938" i="4"/>
  <c r="S1938" i="4"/>
  <c r="Q1938" i="4"/>
  <c r="L1938" i="4"/>
  <c r="K1938" i="4"/>
  <c r="T1937" i="4"/>
  <c r="S1937" i="4"/>
  <c r="Q1937" i="4"/>
  <c r="L1937" i="4"/>
  <c r="K1937" i="4"/>
  <c r="T1936" i="4"/>
  <c r="S1936" i="4"/>
  <c r="Q1936" i="4"/>
  <c r="L1936" i="4"/>
  <c r="K1936" i="4"/>
  <c r="T1935" i="4"/>
  <c r="S1935" i="4"/>
  <c r="Q1935" i="4"/>
  <c r="L1935" i="4"/>
  <c r="K1935" i="4"/>
  <c r="T1934" i="4"/>
  <c r="S1934" i="4"/>
  <c r="Q1934" i="4"/>
  <c r="L1934" i="4"/>
  <c r="K1934" i="4"/>
  <c r="T1933" i="4"/>
  <c r="S1933" i="4"/>
  <c r="Q1933" i="4"/>
  <c r="L1933" i="4"/>
  <c r="K1933" i="4"/>
  <c r="T1932" i="4"/>
  <c r="S1932" i="4"/>
  <c r="Q1932" i="4"/>
  <c r="L1932" i="4"/>
  <c r="K1932" i="4"/>
  <c r="T1931" i="4"/>
  <c r="S1931" i="4"/>
  <c r="Q1931" i="4"/>
  <c r="L1931" i="4"/>
  <c r="K1931" i="4"/>
  <c r="T1930" i="4"/>
  <c r="S1930" i="4"/>
  <c r="Q1930" i="4"/>
  <c r="L1930" i="4"/>
  <c r="K1930" i="4"/>
  <c r="T1929" i="4"/>
  <c r="S1929" i="4"/>
  <c r="Q1929" i="4"/>
  <c r="L1929" i="4"/>
  <c r="K1929" i="4"/>
  <c r="T1928" i="4"/>
  <c r="S1928" i="4"/>
  <c r="Q1928" i="4"/>
  <c r="L1928" i="4"/>
  <c r="K1928" i="4"/>
  <c r="T1927" i="4"/>
  <c r="S1927" i="4"/>
  <c r="Q1927" i="4"/>
  <c r="L1927" i="4"/>
  <c r="K1927" i="4"/>
  <c r="T1926" i="4"/>
  <c r="S1926" i="4"/>
  <c r="Q1926" i="4"/>
  <c r="L1926" i="4"/>
  <c r="K1926" i="4"/>
  <c r="T1925" i="4"/>
  <c r="S1925" i="4"/>
  <c r="Q1925" i="4"/>
  <c r="L1925" i="4"/>
  <c r="K1925" i="4"/>
  <c r="T1924" i="4"/>
  <c r="S1924" i="4"/>
  <c r="Q1924" i="4"/>
  <c r="L1924" i="4"/>
  <c r="K1924" i="4"/>
  <c r="T1923" i="4"/>
  <c r="S1923" i="4"/>
  <c r="Q1923" i="4"/>
  <c r="L1923" i="4"/>
  <c r="K1923" i="4"/>
  <c r="T1922" i="4"/>
  <c r="S1922" i="4"/>
  <c r="Q1922" i="4"/>
  <c r="L1922" i="4"/>
  <c r="K1922" i="4"/>
  <c r="T1921" i="4"/>
  <c r="S1921" i="4"/>
  <c r="Q1921" i="4"/>
  <c r="L1921" i="4"/>
  <c r="K1921" i="4"/>
  <c r="T1920" i="4"/>
  <c r="S1920" i="4"/>
  <c r="Q1920" i="4"/>
  <c r="L1920" i="4"/>
  <c r="K1920" i="4"/>
  <c r="T1919" i="4"/>
  <c r="S1919" i="4"/>
  <c r="Q1919" i="4"/>
  <c r="L1919" i="4"/>
  <c r="K1919" i="4"/>
  <c r="T1918" i="4"/>
  <c r="S1918" i="4"/>
  <c r="Q1918" i="4"/>
  <c r="L1918" i="4"/>
  <c r="K1918" i="4"/>
  <c r="T1917" i="4"/>
  <c r="S1917" i="4"/>
  <c r="Q1917" i="4"/>
  <c r="L1917" i="4"/>
  <c r="K1917" i="4"/>
  <c r="T1916" i="4"/>
  <c r="S1916" i="4"/>
  <c r="Q1916" i="4"/>
  <c r="L1916" i="4"/>
  <c r="K1916" i="4"/>
  <c r="T1915" i="4"/>
  <c r="S1915" i="4"/>
  <c r="Q1915" i="4"/>
  <c r="L1915" i="4"/>
  <c r="K1915" i="4"/>
  <c r="T1914" i="4"/>
  <c r="S1914" i="4"/>
  <c r="Q1914" i="4"/>
  <c r="L1914" i="4"/>
  <c r="K1914" i="4"/>
  <c r="T1913" i="4"/>
  <c r="S1913" i="4"/>
  <c r="Q1913" i="4"/>
  <c r="L1913" i="4"/>
  <c r="K1913" i="4"/>
  <c r="T1912" i="4"/>
  <c r="S1912" i="4"/>
  <c r="Q1912" i="4"/>
  <c r="L1912" i="4"/>
  <c r="K1912" i="4"/>
  <c r="T1911" i="4"/>
  <c r="S1911" i="4"/>
  <c r="Q1911" i="4"/>
  <c r="L1911" i="4"/>
  <c r="K1911" i="4"/>
  <c r="T1910" i="4"/>
  <c r="S1910" i="4"/>
  <c r="Q1910" i="4"/>
  <c r="L1910" i="4"/>
  <c r="K1910" i="4"/>
  <c r="T1909" i="4"/>
  <c r="S1909" i="4"/>
  <c r="Q1909" i="4"/>
  <c r="L1909" i="4"/>
  <c r="K1909" i="4"/>
  <c r="T1908" i="4"/>
  <c r="S1908" i="4"/>
  <c r="Q1908" i="4"/>
  <c r="L1908" i="4"/>
  <c r="K1908" i="4"/>
  <c r="T1907" i="4"/>
  <c r="S1907" i="4"/>
  <c r="Q1907" i="4"/>
  <c r="L1907" i="4"/>
  <c r="K1907" i="4"/>
  <c r="T1906" i="4"/>
  <c r="S1906" i="4"/>
  <c r="Q1906" i="4"/>
  <c r="L1906" i="4"/>
  <c r="K1906" i="4"/>
  <c r="T1905" i="4"/>
  <c r="S1905" i="4"/>
  <c r="Q1905" i="4"/>
  <c r="L1905" i="4"/>
  <c r="K1905" i="4"/>
  <c r="T1904" i="4"/>
  <c r="S1904" i="4"/>
  <c r="Q1904" i="4"/>
  <c r="L1904" i="4"/>
  <c r="K1904" i="4"/>
  <c r="T1903" i="4"/>
  <c r="S1903" i="4"/>
  <c r="Q1903" i="4"/>
  <c r="L1903" i="4"/>
  <c r="K1903" i="4"/>
  <c r="T1902" i="4"/>
  <c r="S1902" i="4"/>
  <c r="Q1902" i="4"/>
  <c r="L1902" i="4"/>
  <c r="K1902" i="4"/>
  <c r="T1901" i="4"/>
  <c r="S1901" i="4"/>
  <c r="Q1901" i="4"/>
  <c r="L1901" i="4"/>
  <c r="K1901" i="4"/>
  <c r="T1900" i="4"/>
  <c r="S1900" i="4"/>
  <c r="Q1900" i="4"/>
  <c r="L1900" i="4"/>
  <c r="K1900" i="4"/>
  <c r="T1899" i="4"/>
  <c r="S1899" i="4"/>
  <c r="Q1899" i="4"/>
  <c r="L1899" i="4"/>
  <c r="K1899" i="4"/>
  <c r="T1898" i="4"/>
  <c r="S1898" i="4"/>
  <c r="Q1898" i="4"/>
  <c r="L1898" i="4"/>
  <c r="K1898" i="4"/>
  <c r="T1897" i="4"/>
  <c r="S1897" i="4"/>
  <c r="Q1897" i="4"/>
  <c r="L1897" i="4"/>
  <c r="K1897" i="4"/>
  <c r="T1896" i="4"/>
  <c r="S1896" i="4"/>
  <c r="Q1896" i="4"/>
  <c r="L1896" i="4"/>
  <c r="K1896" i="4"/>
  <c r="T1895" i="4"/>
  <c r="S1895" i="4"/>
  <c r="Q1895" i="4"/>
  <c r="L1895" i="4"/>
  <c r="K1895" i="4"/>
  <c r="T1894" i="4"/>
  <c r="S1894" i="4"/>
  <c r="Q1894" i="4"/>
  <c r="L1894" i="4"/>
  <c r="K1894" i="4"/>
  <c r="T1893" i="4"/>
  <c r="S1893" i="4"/>
  <c r="Q1893" i="4"/>
  <c r="L1893" i="4"/>
  <c r="K1893" i="4"/>
  <c r="T1892" i="4"/>
  <c r="S1892" i="4"/>
  <c r="Q1892" i="4"/>
  <c r="L1892" i="4"/>
  <c r="K1892" i="4"/>
  <c r="T1891" i="4"/>
  <c r="S1891" i="4"/>
  <c r="Q1891" i="4"/>
  <c r="L1891" i="4"/>
  <c r="K1891" i="4"/>
  <c r="T1890" i="4"/>
  <c r="S1890" i="4"/>
  <c r="Q1890" i="4"/>
  <c r="L1890" i="4"/>
  <c r="K1890" i="4"/>
  <c r="T1889" i="4"/>
  <c r="S1889" i="4"/>
  <c r="Q1889" i="4"/>
  <c r="L1889" i="4"/>
  <c r="K1889" i="4"/>
  <c r="T1888" i="4"/>
  <c r="S1888" i="4"/>
  <c r="Q1888" i="4"/>
  <c r="L1888" i="4"/>
  <c r="K1888" i="4"/>
  <c r="T1887" i="4"/>
  <c r="S1887" i="4"/>
  <c r="Q1887" i="4"/>
  <c r="L1887" i="4"/>
  <c r="K1887" i="4"/>
  <c r="T1886" i="4"/>
  <c r="S1886" i="4"/>
  <c r="Q1886" i="4"/>
  <c r="L1886" i="4"/>
  <c r="K1886" i="4"/>
  <c r="T1885" i="4"/>
  <c r="S1885" i="4"/>
  <c r="Q1885" i="4"/>
  <c r="L1885" i="4"/>
  <c r="K1885" i="4"/>
  <c r="T1884" i="4"/>
  <c r="S1884" i="4"/>
  <c r="Q1884" i="4"/>
  <c r="L1884" i="4"/>
  <c r="K1884" i="4"/>
  <c r="T1883" i="4"/>
  <c r="S1883" i="4"/>
  <c r="Q1883" i="4"/>
  <c r="L1883" i="4"/>
  <c r="K1883" i="4"/>
  <c r="T1882" i="4"/>
  <c r="S1882" i="4"/>
  <c r="Q1882" i="4"/>
  <c r="L1882" i="4"/>
  <c r="K1882" i="4"/>
  <c r="T1881" i="4"/>
  <c r="S1881" i="4"/>
  <c r="Q1881" i="4"/>
  <c r="L1881" i="4"/>
  <c r="K1881" i="4"/>
  <c r="T1880" i="4"/>
  <c r="S1880" i="4"/>
  <c r="Q1880" i="4"/>
  <c r="L1880" i="4"/>
  <c r="K1880" i="4"/>
  <c r="T1879" i="4"/>
  <c r="S1879" i="4"/>
  <c r="Q1879" i="4"/>
  <c r="L1879" i="4"/>
  <c r="K1879" i="4"/>
  <c r="T1878" i="4"/>
  <c r="S1878" i="4"/>
  <c r="Q1878" i="4"/>
  <c r="L1878" i="4"/>
  <c r="K1878" i="4"/>
  <c r="T1877" i="4"/>
  <c r="S1877" i="4"/>
  <c r="Q1877" i="4"/>
  <c r="L1877" i="4"/>
  <c r="K1877" i="4"/>
  <c r="T1876" i="4"/>
  <c r="S1876" i="4"/>
  <c r="Q1876" i="4"/>
  <c r="L1876" i="4"/>
  <c r="K1876" i="4"/>
  <c r="T1875" i="4"/>
  <c r="S1875" i="4"/>
  <c r="Q1875" i="4"/>
  <c r="L1875" i="4"/>
  <c r="K1875" i="4"/>
  <c r="T1874" i="4"/>
  <c r="S1874" i="4"/>
  <c r="Q1874" i="4"/>
  <c r="L1874" i="4"/>
  <c r="K1874" i="4"/>
  <c r="T1873" i="4"/>
  <c r="S1873" i="4"/>
  <c r="Q1873" i="4"/>
  <c r="L1873" i="4"/>
  <c r="K1873" i="4"/>
  <c r="T1872" i="4"/>
  <c r="S1872" i="4"/>
  <c r="Q1872" i="4"/>
  <c r="L1872" i="4"/>
  <c r="K1872" i="4"/>
  <c r="T1871" i="4"/>
  <c r="S1871" i="4"/>
  <c r="Q1871" i="4"/>
  <c r="L1871" i="4"/>
  <c r="K1871" i="4"/>
  <c r="T1870" i="4"/>
  <c r="S1870" i="4"/>
  <c r="Q1870" i="4"/>
  <c r="L1870" i="4"/>
  <c r="K1870" i="4"/>
  <c r="T1869" i="4"/>
  <c r="S1869" i="4"/>
  <c r="Q1869" i="4"/>
  <c r="L1869" i="4"/>
  <c r="K1869" i="4"/>
  <c r="T1868" i="4"/>
  <c r="S1868" i="4"/>
  <c r="Q1868" i="4"/>
  <c r="L1868" i="4"/>
  <c r="K1868" i="4"/>
  <c r="T1867" i="4"/>
  <c r="S1867" i="4"/>
  <c r="Q1867" i="4"/>
  <c r="L1867" i="4"/>
  <c r="K1867" i="4"/>
  <c r="T1866" i="4"/>
  <c r="S1866" i="4"/>
  <c r="Q1866" i="4"/>
  <c r="L1866" i="4"/>
  <c r="K1866" i="4"/>
  <c r="T1865" i="4"/>
  <c r="S1865" i="4"/>
  <c r="Q1865" i="4"/>
  <c r="L1865" i="4"/>
  <c r="K1865" i="4"/>
  <c r="T1864" i="4"/>
  <c r="S1864" i="4"/>
  <c r="Q1864" i="4"/>
  <c r="L1864" i="4"/>
  <c r="K1864" i="4"/>
  <c r="T1863" i="4"/>
  <c r="S1863" i="4"/>
  <c r="Q1863" i="4"/>
  <c r="L1863" i="4"/>
  <c r="K1863" i="4"/>
  <c r="T1862" i="4"/>
  <c r="S1862" i="4"/>
  <c r="Q1862" i="4"/>
  <c r="L1862" i="4"/>
  <c r="K1862" i="4"/>
  <c r="T1861" i="4"/>
  <c r="S1861" i="4"/>
  <c r="Q1861" i="4"/>
  <c r="L1861" i="4"/>
  <c r="K1861" i="4"/>
  <c r="T1860" i="4"/>
  <c r="S1860" i="4"/>
  <c r="Q1860" i="4"/>
  <c r="L1860" i="4"/>
  <c r="K1860" i="4"/>
  <c r="T1859" i="4"/>
  <c r="S1859" i="4"/>
  <c r="Q1859" i="4"/>
  <c r="L1859" i="4"/>
  <c r="K1859" i="4"/>
  <c r="T1858" i="4"/>
  <c r="S1858" i="4"/>
  <c r="Q1858" i="4"/>
  <c r="L1858" i="4"/>
  <c r="K1858" i="4"/>
  <c r="T1857" i="4"/>
  <c r="S1857" i="4"/>
  <c r="Q1857" i="4"/>
  <c r="L1857" i="4"/>
  <c r="K1857" i="4"/>
  <c r="T1856" i="4"/>
  <c r="S1856" i="4"/>
  <c r="Q1856" i="4"/>
  <c r="L1856" i="4"/>
  <c r="K1856" i="4"/>
  <c r="T1855" i="4"/>
  <c r="S1855" i="4"/>
  <c r="Q1855" i="4"/>
  <c r="L1855" i="4"/>
  <c r="K1855" i="4"/>
  <c r="T1854" i="4"/>
  <c r="S1854" i="4"/>
  <c r="Q1854" i="4"/>
  <c r="L1854" i="4"/>
  <c r="K1854" i="4"/>
  <c r="T1853" i="4"/>
  <c r="S1853" i="4"/>
  <c r="Q1853" i="4"/>
  <c r="L1853" i="4"/>
  <c r="K1853" i="4"/>
  <c r="T1852" i="4"/>
  <c r="S1852" i="4"/>
  <c r="Q1852" i="4"/>
  <c r="L1852" i="4"/>
  <c r="K1852" i="4"/>
  <c r="T1851" i="4"/>
  <c r="S1851" i="4"/>
  <c r="Q1851" i="4"/>
  <c r="L1851" i="4"/>
  <c r="K1851" i="4"/>
  <c r="T1850" i="4"/>
  <c r="S1850" i="4"/>
  <c r="Q1850" i="4"/>
  <c r="L1850" i="4"/>
  <c r="K1850" i="4"/>
  <c r="T1849" i="4"/>
  <c r="S1849" i="4"/>
  <c r="Q1849" i="4"/>
  <c r="L1849" i="4"/>
  <c r="K1849" i="4"/>
  <c r="T1848" i="4"/>
  <c r="S1848" i="4"/>
  <c r="Q1848" i="4"/>
  <c r="L1848" i="4"/>
  <c r="K1848" i="4"/>
  <c r="T1847" i="4"/>
  <c r="S1847" i="4"/>
  <c r="Q1847" i="4"/>
  <c r="L1847" i="4"/>
  <c r="K1847" i="4"/>
  <c r="T1846" i="4"/>
  <c r="S1846" i="4"/>
  <c r="Q1846" i="4"/>
  <c r="L1846" i="4"/>
  <c r="K1846" i="4"/>
  <c r="T1845" i="4"/>
  <c r="S1845" i="4"/>
  <c r="Q1845" i="4"/>
  <c r="L1845" i="4"/>
  <c r="K1845" i="4"/>
  <c r="T1844" i="4"/>
  <c r="S1844" i="4"/>
  <c r="Q1844" i="4"/>
  <c r="L1844" i="4"/>
  <c r="K1844" i="4"/>
  <c r="T1843" i="4"/>
  <c r="S1843" i="4"/>
  <c r="Q1843" i="4"/>
  <c r="L1843" i="4"/>
  <c r="K1843" i="4"/>
  <c r="T1842" i="4"/>
  <c r="S1842" i="4"/>
  <c r="Q1842" i="4"/>
  <c r="L1842" i="4"/>
  <c r="K1842" i="4"/>
  <c r="T1841" i="4"/>
  <c r="S1841" i="4"/>
  <c r="Q1841" i="4"/>
  <c r="L1841" i="4"/>
  <c r="K1841" i="4"/>
  <c r="T1840" i="4"/>
  <c r="S1840" i="4"/>
  <c r="Q1840" i="4"/>
  <c r="L1840" i="4"/>
  <c r="K1840" i="4"/>
  <c r="T1839" i="4"/>
  <c r="S1839" i="4"/>
  <c r="Q1839" i="4"/>
  <c r="L1839" i="4"/>
  <c r="K1839" i="4"/>
  <c r="T1838" i="4"/>
  <c r="S1838" i="4"/>
  <c r="Q1838" i="4"/>
  <c r="L1838" i="4"/>
  <c r="K1838" i="4"/>
  <c r="T1837" i="4"/>
  <c r="S1837" i="4"/>
  <c r="Q1837" i="4"/>
  <c r="L1837" i="4"/>
  <c r="K1837" i="4"/>
  <c r="T1836" i="4"/>
  <c r="S1836" i="4"/>
  <c r="Q1836" i="4"/>
  <c r="L1836" i="4"/>
  <c r="K1836" i="4"/>
  <c r="T1835" i="4"/>
  <c r="S1835" i="4"/>
  <c r="Q1835" i="4"/>
  <c r="L1835" i="4"/>
  <c r="K1835" i="4"/>
  <c r="T1834" i="4"/>
  <c r="S1834" i="4"/>
  <c r="Q1834" i="4"/>
  <c r="L1834" i="4"/>
  <c r="K1834" i="4"/>
  <c r="T1833" i="4"/>
  <c r="S1833" i="4"/>
  <c r="Q1833" i="4"/>
  <c r="L1833" i="4"/>
  <c r="K1833" i="4"/>
  <c r="T1832" i="4"/>
  <c r="S1832" i="4"/>
  <c r="Q1832" i="4"/>
  <c r="L1832" i="4"/>
  <c r="K1832" i="4"/>
  <c r="T1831" i="4"/>
  <c r="S1831" i="4"/>
  <c r="Q1831" i="4"/>
  <c r="L1831" i="4"/>
  <c r="K1831" i="4"/>
  <c r="T1830" i="4"/>
  <c r="S1830" i="4"/>
  <c r="Q1830" i="4"/>
  <c r="L1830" i="4"/>
  <c r="K1830" i="4"/>
  <c r="T1829" i="4"/>
  <c r="S1829" i="4"/>
  <c r="Q1829" i="4"/>
  <c r="L1829" i="4"/>
  <c r="K1829" i="4"/>
  <c r="T1828" i="4"/>
  <c r="S1828" i="4"/>
  <c r="Q1828" i="4"/>
  <c r="L1828" i="4"/>
  <c r="K1828" i="4"/>
  <c r="T1827" i="4"/>
  <c r="S1827" i="4"/>
  <c r="Q1827" i="4"/>
  <c r="L1827" i="4"/>
  <c r="K1827" i="4"/>
  <c r="T1826" i="4"/>
  <c r="S1826" i="4"/>
  <c r="Q1826" i="4"/>
  <c r="L1826" i="4"/>
  <c r="K1826" i="4"/>
  <c r="T1825" i="4"/>
  <c r="S1825" i="4"/>
  <c r="Q1825" i="4"/>
  <c r="L1825" i="4"/>
  <c r="K1825" i="4"/>
  <c r="T1824" i="4"/>
  <c r="S1824" i="4"/>
  <c r="Q1824" i="4"/>
  <c r="L1824" i="4"/>
  <c r="K1824" i="4"/>
  <c r="T1823" i="4"/>
  <c r="S1823" i="4"/>
  <c r="Q1823" i="4"/>
  <c r="L1823" i="4"/>
  <c r="K1823" i="4"/>
  <c r="T1822" i="4"/>
  <c r="S1822" i="4"/>
  <c r="Q1822" i="4"/>
  <c r="L1822" i="4"/>
  <c r="K1822" i="4"/>
  <c r="T1821" i="4"/>
  <c r="S1821" i="4"/>
  <c r="Q1821" i="4"/>
  <c r="L1821" i="4"/>
  <c r="K1821" i="4"/>
  <c r="T1820" i="4"/>
  <c r="S1820" i="4"/>
  <c r="Q1820" i="4"/>
  <c r="L1820" i="4"/>
  <c r="K1820" i="4"/>
  <c r="T1819" i="4"/>
  <c r="S1819" i="4"/>
  <c r="Q1819" i="4"/>
  <c r="L1819" i="4"/>
  <c r="K1819" i="4"/>
  <c r="T1818" i="4"/>
  <c r="S1818" i="4"/>
  <c r="Q1818" i="4"/>
  <c r="L1818" i="4"/>
  <c r="K1818" i="4"/>
  <c r="T1817" i="4"/>
  <c r="S1817" i="4"/>
  <c r="Q1817" i="4"/>
  <c r="L1817" i="4"/>
  <c r="K1817" i="4"/>
  <c r="T1816" i="4"/>
  <c r="S1816" i="4"/>
  <c r="Q1816" i="4"/>
  <c r="L1816" i="4"/>
  <c r="K1816" i="4"/>
  <c r="T1815" i="4"/>
  <c r="S1815" i="4"/>
  <c r="Q1815" i="4"/>
  <c r="L1815" i="4"/>
  <c r="K1815" i="4"/>
  <c r="T1814" i="4"/>
  <c r="S1814" i="4"/>
  <c r="Q1814" i="4"/>
  <c r="L1814" i="4"/>
  <c r="K1814" i="4"/>
  <c r="T1813" i="4"/>
  <c r="S1813" i="4"/>
  <c r="Q1813" i="4"/>
  <c r="L1813" i="4"/>
  <c r="K1813" i="4"/>
  <c r="T1812" i="4"/>
  <c r="S1812" i="4"/>
  <c r="Q1812" i="4"/>
  <c r="L1812" i="4"/>
  <c r="K1812" i="4"/>
  <c r="T1811" i="4"/>
  <c r="S1811" i="4"/>
  <c r="Q1811" i="4"/>
  <c r="L1811" i="4"/>
  <c r="K1811" i="4"/>
  <c r="T1810" i="4"/>
  <c r="S1810" i="4"/>
  <c r="Q1810" i="4"/>
  <c r="L1810" i="4"/>
  <c r="K1810" i="4"/>
  <c r="T1809" i="4"/>
  <c r="S1809" i="4"/>
  <c r="Q1809" i="4"/>
  <c r="L1809" i="4"/>
  <c r="K1809" i="4"/>
  <c r="T1808" i="4"/>
  <c r="S1808" i="4"/>
  <c r="Q1808" i="4"/>
  <c r="L1808" i="4"/>
  <c r="K1808" i="4"/>
  <c r="T1807" i="4"/>
  <c r="S1807" i="4"/>
  <c r="Q1807" i="4"/>
  <c r="L1807" i="4"/>
  <c r="K1807" i="4"/>
  <c r="T1806" i="4"/>
  <c r="S1806" i="4"/>
  <c r="Q1806" i="4"/>
  <c r="L1806" i="4"/>
  <c r="K1806" i="4"/>
  <c r="T1805" i="4"/>
  <c r="S1805" i="4"/>
  <c r="Q1805" i="4"/>
  <c r="L1805" i="4"/>
  <c r="K1805" i="4"/>
  <c r="T1804" i="4"/>
  <c r="S1804" i="4"/>
  <c r="Q1804" i="4"/>
  <c r="L1804" i="4"/>
  <c r="K1804" i="4"/>
  <c r="T1803" i="4"/>
  <c r="S1803" i="4"/>
  <c r="Q1803" i="4"/>
  <c r="L1803" i="4"/>
  <c r="K1803" i="4"/>
  <c r="T1802" i="4"/>
  <c r="S1802" i="4"/>
  <c r="Q1802" i="4"/>
  <c r="L1802" i="4"/>
  <c r="K1802" i="4"/>
  <c r="T1801" i="4"/>
  <c r="S1801" i="4"/>
  <c r="Q1801" i="4"/>
  <c r="L1801" i="4"/>
  <c r="K1801" i="4"/>
  <c r="T1800" i="4"/>
  <c r="S1800" i="4"/>
  <c r="Q1800" i="4"/>
  <c r="L1800" i="4"/>
  <c r="K1800" i="4"/>
  <c r="T1799" i="4"/>
  <c r="S1799" i="4"/>
  <c r="Q1799" i="4"/>
  <c r="L1799" i="4"/>
  <c r="K1799" i="4"/>
  <c r="T1798" i="4"/>
  <c r="S1798" i="4"/>
  <c r="Q1798" i="4"/>
  <c r="L1798" i="4"/>
  <c r="K1798" i="4"/>
  <c r="T1797" i="4"/>
  <c r="S1797" i="4"/>
  <c r="Q1797" i="4"/>
  <c r="L1797" i="4"/>
  <c r="K1797" i="4"/>
  <c r="T1796" i="4"/>
  <c r="S1796" i="4"/>
  <c r="Q1796" i="4"/>
  <c r="L1796" i="4"/>
  <c r="K1796" i="4"/>
  <c r="T1795" i="4"/>
  <c r="S1795" i="4"/>
  <c r="Q1795" i="4"/>
  <c r="L1795" i="4"/>
  <c r="K1795" i="4"/>
  <c r="T1794" i="4"/>
  <c r="S1794" i="4"/>
  <c r="Q1794" i="4"/>
  <c r="L1794" i="4"/>
  <c r="K1794" i="4"/>
  <c r="T1793" i="4"/>
  <c r="S1793" i="4"/>
  <c r="Q1793" i="4"/>
  <c r="L1793" i="4"/>
  <c r="K1793" i="4"/>
  <c r="T1792" i="4"/>
  <c r="S1792" i="4"/>
  <c r="Q1792" i="4"/>
  <c r="L1792" i="4"/>
  <c r="K1792" i="4"/>
  <c r="T1791" i="4"/>
  <c r="S1791" i="4"/>
  <c r="Q1791" i="4"/>
  <c r="L1791" i="4"/>
  <c r="K1791" i="4"/>
  <c r="T1790" i="4"/>
  <c r="S1790" i="4"/>
  <c r="Q1790" i="4"/>
  <c r="L1790" i="4"/>
  <c r="K1790" i="4"/>
  <c r="T1789" i="4"/>
  <c r="S1789" i="4"/>
  <c r="Q1789" i="4"/>
  <c r="L1789" i="4"/>
  <c r="K1789" i="4"/>
  <c r="T1788" i="4"/>
  <c r="S1788" i="4"/>
  <c r="Q1788" i="4"/>
  <c r="L1788" i="4"/>
  <c r="K1788" i="4"/>
  <c r="T1787" i="4"/>
  <c r="S1787" i="4"/>
  <c r="Q1787" i="4"/>
  <c r="L1787" i="4"/>
  <c r="K1787" i="4"/>
  <c r="T1786" i="4"/>
  <c r="S1786" i="4"/>
  <c r="Q1786" i="4"/>
  <c r="L1786" i="4"/>
  <c r="K1786" i="4"/>
  <c r="T1785" i="4"/>
  <c r="S1785" i="4"/>
  <c r="Q1785" i="4"/>
  <c r="L1785" i="4"/>
  <c r="K1785" i="4"/>
  <c r="T1784" i="4"/>
  <c r="S1784" i="4"/>
  <c r="Q1784" i="4"/>
  <c r="L1784" i="4"/>
  <c r="K1784" i="4"/>
  <c r="T1783" i="4"/>
  <c r="S1783" i="4"/>
  <c r="Q1783" i="4"/>
  <c r="L1783" i="4"/>
  <c r="K1783" i="4"/>
  <c r="T1782" i="4"/>
  <c r="S1782" i="4"/>
  <c r="Q1782" i="4"/>
  <c r="L1782" i="4"/>
  <c r="K1782" i="4"/>
  <c r="T1781" i="4"/>
  <c r="S1781" i="4"/>
  <c r="Q1781" i="4"/>
  <c r="L1781" i="4"/>
  <c r="K1781" i="4"/>
  <c r="T1780" i="4"/>
  <c r="S1780" i="4"/>
  <c r="Q1780" i="4"/>
  <c r="L1780" i="4"/>
  <c r="K1780" i="4"/>
  <c r="T1779" i="4"/>
  <c r="S1779" i="4"/>
  <c r="Q1779" i="4"/>
  <c r="L1779" i="4"/>
  <c r="K1779" i="4"/>
  <c r="T1778" i="4"/>
  <c r="S1778" i="4"/>
  <c r="Q1778" i="4"/>
  <c r="L1778" i="4"/>
  <c r="K1778" i="4"/>
  <c r="T1777" i="4"/>
  <c r="S1777" i="4"/>
  <c r="Q1777" i="4"/>
  <c r="L1777" i="4"/>
  <c r="K1777" i="4"/>
  <c r="T1776" i="4"/>
  <c r="S1776" i="4"/>
  <c r="Q1776" i="4"/>
  <c r="L1776" i="4"/>
  <c r="K1776" i="4"/>
  <c r="T1775" i="4"/>
  <c r="S1775" i="4"/>
  <c r="Q1775" i="4"/>
  <c r="L1775" i="4"/>
  <c r="K1775" i="4"/>
  <c r="T1774" i="4"/>
  <c r="S1774" i="4"/>
  <c r="Q1774" i="4"/>
  <c r="L1774" i="4"/>
  <c r="K1774" i="4"/>
  <c r="T1773" i="4"/>
  <c r="S1773" i="4"/>
  <c r="Q1773" i="4"/>
  <c r="L1773" i="4"/>
  <c r="K1773" i="4"/>
  <c r="T1772" i="4"/>
  <c r="S1772" i="4"/>
  <c r="Q1772" i="4"/>
  <c r="L1772" i="4"/>
  <c r="K1772" i="4"/>
  <c r="T1771" i="4"/>
  <c r="S1771" i="4"/>
  <c r="Q1771" i="4"/>
  <c r="L1771" i="4"/>
  <c r="K1771" i="4"/>
  <c r="T1770" i="4"/>
  <c r="S1770" i="4"/>
  <c r="Q1770" i="4"/>
  <c r="L1770" i="4"/>
  <c r="K1770" i="4"/>
  <c r="T1769" i="4"/>
  <c r="S1769" i="4"/>
  <c r="Q1769" i="4"/>
  <c r="L1769" i="4"/>
  <c r="K1769" i="4"/>
  <c r="T1768" i="4"/>
  <c r="S1768" i="4"/>
  <c r="Q1768" i="4"/>
  <c r="L1768" i="4"/>
  <c r="K1768" i="4"/>
  <c r="T1767" i="4"/>
  <c r="S1767" i="4"/>
  <c r="Q1767" i="4"/>
  <c r="L1767" i="4"/>
  <c r="K1767" i="4"/>
  <c r="T1766" i="4"/>
  <c r="S1766" i="4"/>
  <c r="Q1766" i="4"/>
  <c r="L1766" i="4"/>
  <c r="K1766" i="4"/>
  <c r="T1765" i="4"/>
  <c r="S1765" i="4"/>
  <c r="Q1765" i="4"/>
  <c r="L1765" i="4"/>
  <c r="K1765" i="4"/>
  <c r="T1764" i="4"/>
  <c r="S1764" i="4"/>
  <c r="Q1764" i="4"/>
  <c r="L1764" i="4"/>
  <c r="K1764" i="4"/>
  <c r="T1763" i="4"/>
  <c r="S1763" i="4"/>
  <c r="Q1763" i="4"/>
  <c r="L1763" i="4"/>
  <c r="K1763" i="4"/>
  <c r="T1762" i="4"/>
  <c r="S1762" i="4"/>
  <c r="Q1762" i="4"/>
  <c r="L1762" i="4"/>
  <c r="K1762" i="4"/>
  <c r="T1761" i="4"/>
  <c r="S1761" i="4"/>
  <c r="Q1761" i="4"/>
  <c r="L1761" i="4"/>
  <c r="K1761" i="4"/>
  <c r="T1760" i="4"/>
  <c r="S1760" i="4"/>
  <c r="Q1760" i="4"/>
  <c r="L1760" i="4"/>
  <c r="K1760" i="4"/>
  <c r="T1759" i="4"/>
  <c r="S1759" i="4"/>
  <c r="Q1759" i="4"/>
  <c r="L1759" i="4"/>
  <c r="K1759" i="4"/>
  <c r="T1758" i="4"/>
  <c r="S1758" i="4"/>
  <c r="Q1758" i="4"/>
  <c r="L1758" i="4"/>
  <c r="K1758" i="4"/>
  <c r="T1757" i="4"/>
  <c r="S1757" i="4"/>
  <c r="Q1757" i="4"/>
  <c r="L1757" i="4"/>
  <c r="K1757" i="4"/>
  <c r="T1756" i="4"/>
  <c r="S1756" i="4"/>
  <c r="Q1756" i="4"/>
  <c r="L1756" i="4"/>
  <c r="K1756" i="4"/>
  <c r="T1755" i="4"/>
  <c r="S1755" i="4"/>
  <c r="Q1755" i="4"/>
  <c r="L1755" i="4"/>
  <c r="K1755" i="4"/>
  <c r="T1754" i="4"/>
  <c r="S1754" i="4"/>
  <c r="Q1754" i="4"/>
  <c r="L1754" i="4"/>
  <c r="K1754" i="4"/>
  <c r="T1753" i="4"/>
  <c r="S1753" i="4"/>
  <c r="Q1753" i="4"/>
  <c r="L1753" i="4"/>
  <c r="K1753" i="4"/>
  <c r="T1752" i="4"/>
  <c r="S1752" i="4"/>
  <c r="Q1752" i="4"/>
  <c r="L1752" i="4"/>
  <c r="K1752" i="4"/>
  <c r="T1751" i="4"/>
  <c r="S1751" i="4"/>
  <c r="Q1751" i="4"/>
  <c r="L1751" i="4"/>
  <c r="K1751" i="4"/>
  <c r="T1750" i="4"/>
  <c r="S1750" i="4"/>
  <c r="Q1750" i="4"/>
  <c r="L1750" i="4"/>
  <c r="K1750" i="4"/>
  <c r="T1749" i="4"/>
  <c r="S1749" i="4"/>
  <c r="Q1749" i="4"/>
  <c r="L1749" i="4"/>
  <c r="K1749" i="4"/>
  <c r="T1748" i="4"/>
  <c r="S1748" i="4"/>
  <c r="Q1748" i="4"/>
  <c r="L1748" i="4"/>
  <c r="K1748" i="4"/>
  <c r="T1747" i="4"/>
  <c r="S1747" i="4"/>
  <c r="Q1747" i="4"/>
  <c r="L1747" i="4"/>
  <c r="K1747" i="4"/>
  <c r="T1746" i="4"/>
  <c r="S1746" i="4"/>
  <c r="Q1746" i="4"/>
  <c r="L1746" i="4"/>
  <c r="K1746" i="4"/>
  <c r="T1745" i="4"/>
  <c r="S1745" i="4"/>
  <c r="Q1745" i="4"/>
  <c r="L1745" i="4"/>
  <c r="K1745" i="4"/>
  <c r="T1744" i="4"/>
  <c r="S1744" i="4"/>
  <c r="Q1744" i="4"/>
  <c r="L1744" i="4"/>
  <c r="K1744" i="4"/>
  <c r="T1743" i="4"/>
  <c r="S1743" i="4"/>
  <c r="Q1743" i="4"/>
  <c r="L1743" i="4"/>
  <c r="K1743" i="4"/>
  <c r="T1742" i="4"/>
  <c r="S1742" i="4"/>
  <c r="Q1742" i="4"/>
  <c r="L1742" i="4"/>
  <c r="K1742" i="4"/>
  <c r="T1741" i="4"/>
  <c r="S1741" i="4"/>
  <c r="Q1741" i="4"/>
  <c r="L1741" i="4"/>
  <c r="K1741" i="4"/>
  <c r="T1740" i="4"/>
  <c r="S1740" i="4"/>
  <c r="Q1740" i="4"/>
  <c r="L1740" i="4"/>
  <c r="K1740" i="4"/>
  <c r="T1739" i="4"/>
  <c r="S1739" i="4"/>
  <c r="Q1739" i="4"/>
  <c r="L1739" i="4"/>
  <c r="K1739" i="4"/>
  <c r="T1738" i="4"/>
  <c r="S1738" i="4"/>
  <c r="Q1738" i="4"/>
  <c r="L1738" i="4"/>
  <c r="K1738" i="4"/>
  <c r="T1737" i="4"/>
  <c r="S1737" i="4"/>
  <c r="Q1737" i="4"/>
  <c r="L1737" i="4"/>
  <c r="K1737" i="4"/>
  <c r="T1736" i="4"/>
  <c r="S1736" i="4"/>
  <c r="Q1736" i="4"/>
  <c r="L1736" i="4"/>
  <c r="K1736" i="4"/>
  <c r="T1735" i="4"/>
  <c r="S1735" i="4"/>
  <c r="Q1735" i="4"/>
  <c r="L1735" i="4"/>
  <c r="K1735" i="4"/>
  <c r="T1734" i="4"/>
  <c r="S1734" i="4"/>
  <c r="Q1734" i="4"/>
  <c r="L1734" i="4"/>
  <c r="K1734" i="4"/>
  <c r="T1733" i="4"/>
  <c r="S1733" i="4"/>
  <c r="Q1733" i="4"/>
  <c r="L1733" i="4"/>
  <c r="K1733" i="4"/>
  <c r="T1732" i="4"/>
  <c r="S1732" i="4"/>
  <c r="Q1732" i="4"/>
  <c r="L1732" i="4"/>
  <c r="K1732" i="4"/>
  <c r="T1731" i="4"/>
  <c r="S1731" i="4"/>
  <c r="Q1731" i="4"/>
  <c r="L1731" i="4"/>
  <c r="K1731" i="4"/>
  <c r="T1730" i="4"/>
  <c r="S1730" i="4"/>
  <c r="Q1730" i="4"/>
  <c r="L1730" i="4"/>
  <c r="K1730" i="4"/>
  <c r="T1729" i="4"/>
  <c r="S1729" i="4"/>
  <c r="Q1729" i="4"/>
  <c r="L1729" i="4"/>
  <c r="K1729" i="4"/>
  <c r="T1728" i="4"/>
  <c r="S1728" i="4"/>
  <c r="Q1728" i="4"/>
  <c r="L1728" i="4"/>
  <c r="K1728" i="4"/>
  <c r="T1727" i="4"/>
  <c r="S1727" i="4"/>
  <c r="Q1727" i="4"/>
  <c r="L1727" i="4"/>
  <c r="K1727" i="4"/>
  <c r="T1726" i="4"/>
  <c r="S1726" i="4"/>
  <c r="Q1726" i="4"/>
  <c r="L1726" i="4"/>
  <c r="K1726" i="4"/>
  <c r="T1725" i="4"/>
  <c r="S1725" i="4"/>
  <c r="Q1725" i="4"/>
  <c r="L1725" i="4"/>
  <c r="K1725" i="4"/>
  <c r="T1724" i="4"/>
  <c r="S1724" i="4"/>
  <c r="Q1724" i="4"/>
  <c r="L1724" i="4"/>
  <c r="K1724" i="4"/>
  <c r="T1723" i="4"/>
  <c r="S1723" i="4"/>
  <c r="Q1723" i="4"/>
  <c r="L1723" i="4"/>
  <c r="K1723" i="4"/>
  <c r="T1722" i="4"/>
  <c r="S1722" i="4"/>
  <c r="Q1722" i="4"/>
  <c r="L1722" i="4"/>
  <c r="K1722" i="4"/>
  <c r="T1721" i="4"/>
  <c r="S1721" i="4"/>
  <c r="Q1721" i="4"/>
  <c r="L1721" i="4"/>
  <c r="K1721" i="4"/>
  <c r="T1720" i="4"/>
  <c r="S1720" i="4"/>
  <c r="Q1720" i="4"/>
  <c r="L1720" i="4"/>
  <c r="K1720" i="4"/>
  <c r="T1719" i="4"/>
  <c r="S1719" i="4"/>
  <c r="Q1719" i="4"/>
  <c r="L1719" i="4"/>
  <c r="K1719" i="4"/>
  <c r="T1718" i="4"/>
  <c r="S1718" i="4"/>
  <c r="Q1718" i="4"/>
  <c r="L1718" i="4"/>
  <c r="K1718" i="4"/>
  <c r="T1717" i="4"/>
  <c r="S1717" i="4"/>
  <c r="Q1717" i="4"/>
  <c r="L1717" i="4"/>
  <c r="K1717" i="4"/>
  <c r="T1716" i="4"/>
  <c r="S1716" i="4"/>
  <c r="Q1716" i="4"/>
  <c r="L1716" i="4"/>
  <c r="K1716" i="4"/>
  <c r="T1715" i="4"/>
  <c r="S1715" i="4"/>
  <c r="Q1715" i="4"/>
  <c r="L1715" i="4"/>
  <c r="K1715" i="4"/>
  <c r="T1714" i="4"/>
  <c r="S1714" i="4"/>
  <c r="Q1714" i="4"/>
  <c r="L1714" i="4"/>
  <c r="K1714" i="4"/>
  <c r="T1713" i="4"/>
  <c r="S1713" i="4"/>
  <c r="Q1713" i="4"/>
  <c r="L1713" i="4"/>
  <c r="K1713" i="4"/>
  <c r="T1712" i="4"/>
  <c r="S1712" i="4"/>
  <c r="Q1712" i="4"/>
  <c r="L1712" i="4"/>
  <c r="K1712" i="4"/>
  <c r="T1711" i="4"/>
  <c r="S1711" i="4"/>
  <c r="Q1711" i="4"/>
  <c r="L1711" i="4"/>
  <c r="K1711" i="4"/>
  <c r="T1710" i="4"/>
  <c r="S1710" i="4"/>
  <c r="Q1710" i="4"/>
  <c r="L1710" i="4"/>
  <c r="K1710" i="4"/>
  <c r="T1709" i="4"/>
  <c r="S1709" i="4"/>
  <c r="Q1709" i="4"/>
  <c r="L1709" i="4"/>
  <c r="K1709" i="4"/>
  <c r="T1708" i="4"/>
  <c r="S1708" i="4"/>
  <c r="Q1708" i="4"/>
  <c r="L1708" i="4"/>
  <c r="K1708" i="4"/>
  <c r="T1707" i="4"/>
  <c r="S1707" i="4"/>
  <c r="Q1707" i="4"/>
  <c r="L1707" i="4"/>
  <c r="K1707" i="4"/>
  <c r="T1706" i="4"/>
  <c r="S1706" i="4"/>
  <c r="Q1706" i="4"/>
  <c r="L1706" i="4"/>
  <c r="K1706" i="4"/>
  <c r="T1705" i="4"/>
  <c r="S1705" i="4"/>
  <c r="Q1705" i="4"/>
  <c r="L1705" i="4"/>
  <c r="K1705" i="4"/>
  <c r="T1704" i="4"/>
  <c r="S1704" i="4"/>
  <c r="Q1704" i="4"/>
  <c r="L1704" i="4"/>
  <c r="K1704" i="4"/>
  <c r="T1703" i="4"/>
  <c r="S1703" i="4"/>
  <c r="Q1703" i="4"/>
  <c r="L1703" i="4"/>
  <c r="K1703" i="4"/>
  <c r="T1702" i="4"/>
  <c r="S1702" i="4"/>
  <c r="Q1702" i="4"/>
  <c r="L1702" i="4"/>
  <c r="K1702" i="4"/>
  <c r="T1701" i="4"/>
  <c r="S1701" i="4"/>
  <c r="Q1701" i="4"/>
  <c r="L1701" i="4"/>
  <c r="K1701" i="4"/>
  <c r="T1700" i="4"/>
  <c r="S1700" i="4"/>
  <c r="Q1700" i="4"/>
  <c r="L1700" i="4"/>
  <c r="K1700" i="4"/>
  <c r="T1699" i="4"/>
  <c r="S1699" i="4"/>
  <c r="Q1699" i="4"/>
  <c r="L1699" i="4"/>
  <c r="K1699" i="4"/>
  <c r="T1698" i="4"/>
  <c r="S1698" i="4"/>
  <c r="Q1698" i="4"/>
  <c r="L1698" i="4"/>
  <c r="K1698" i="4"/>
  <c r="T1697" i="4"/>
  <c r="S1697" i="4"/>
  <c r="Q1697" i="4"/>
  <c r="L1697" i="4"/>
  <c r="K1697" i="4"/>
  <c r="T1696" i="4"/>
  <c r="S1696" i="4"/>
  <c r="Q1696" i="4"/>
  <c r="L1696" i="4"/>
  <c r="K1696" i="4"/>
  <c r="T1695" i="4"/>
  <c r="S1695" i="4"/>
  <c r="Q1695" i="4"/>
  <c r="L1695" i="4"/>
  <c r="K1695" i="4"/>
  <c r="T1694" i="4"/>
  <c r="S1694" i="4"/>
  <c r="Q1694" i="4"/>
  <c r="L1694" i="4"/>
  <c r="K1694" i="4"/>
  <c r="T1693" i="4"/>
  <c r="S1693" i="4"/>
  <c r="Q1693" i="4"/>
  <c r="L1693" i="4"/>
  <c r="K1693" i="4"/>
  <c r="T1692" i="4"/>
  <c r="S1692" i="4"/>
  <c r="Q1692" i="4"/>
  <c r="L1692" i="4"/>
  <c r="K1692" i="4"/>
  <c r="T1691" i="4"/>
  <c r="S1691" i="4"/>
  <c r="Q1691" i="4"/>
  <c r="L1691" i="4"/>
  <c r="K1691" i="4"/>
  <c r="T1690" i="4"/>
  <c r="S1690" i="4"/>
  <c r="Q1690" i="4"/>
  <c r="L1690" i="4"/>
  <c r="K1690" i="4"/>
  <c r="T1689" i="4"/>
  <c r="S1689" i="4"/>
  <c r="Q1689" i="4"/>
  <c r="L1689" i="4"/>
  <c r="K1689" i="4"/>
  <c r="T1688" i="4"/>
  <c r="S1688" i="4"/>
  <c r="Q1688" i="4"/>
  <c r="L1688" i="4"/>
  <c r="K1688" i="4"/>
  <c r="T1687" i="4"/>
  <c r="S1687" i="4"/>
  <c r="Q1687" i="4"/>
  <c r="L1687" i="4"/>
  <c r="K1687" i="4"/>
  <c r="T1686" i="4"/>
  <c r="S1686" i="4"/>
  <c r="Q1686" i="4"/>
  <c r="L1686" i="4"/>
  <c r="K1686" i="4"/>
  <c r="T1685" i="4"/>
  <c r="S1685" i="4"/>
  <c r="Q1685" i="4"/>
  <c r="L1685" i="4"/>
  <c r="K1685" i="4"/>
  <c r="T1684" i="4"/>
  <c r="S1684" i="4"/>
  <c r="Q1684" i="4"/>
  <c r="L1684" i="4"/>
  <c r="K1684" i="4"/>
  <c r="T1683" i="4"/>
  <c r="S1683" i="4"/>
  <c r="Q1683" i="4"/>
  <c r="L1683" i="4"/>
  <c r="K1683" i="4"/>
  <c r="T1682" i="4"/>
  <c r="S1682" i="4"/>
  <c r="Q1682" i="4"/>
  <c r="L1682" i="4"/>
  <c r="K1682" i="4"/>
  <c r="T1681" i="4"/>
  <c r="S1681" i="4"/>
  <c r="Q1681" i="4"/>
  <c r="L1681" i="4"/>
  <c r="K1681" i="4"/>
  <c r="T1680" i="4"/>
  <c r="S1680" i="4"/>
  <c r="Q1680" i="4"/>
  <c r="L1680" i="4"/>
  <c r="K1680" i="4"/>
  <c r="T1679" i="4"/>
  <c r="S1679" i="4"/>
  <c r="Q1679" i="4"/>
  <c r="L1679" i="4"/>
  <c r="K1679" i="4"/>
  <c r="T1678" i="4"/>
  <c r="S1678" i="4"/>
  <c r="Q1678" i="4"/>
  <c r="L1678" i="4"/>
  <c r="K1678" i="4"/>
  <c r="T1677" i="4"/>
  <c r="S1677" i="4"/>
  <c r="Q1677" i="4"/>
  <c r="L1677" i="4"/>
  <c r="K1677" i="4"/>
  <c r="T1676" i="4"/>
  <c r="S1676" i="4"/>
  <c r="Q1676" i="4"/>
  <c r="L1676" i="4"/>
  <c r="K1676" i="4"/>
  <c r="T1675" i="4"/>
  <c r="S1675" i="4"/>
  <c r="Q1675" i="4"/>
  <c r="L1675" i="4"/>
  <c r="K1675" i="4"/>
  <c r="T1674" i="4"/>
  <c r="S1674" i="4"/>
  <c r="Q1674" i="4"/>
  <c r="L1674" i="4"/>
  <c r="K1674" i="4"/>
  <c r="T1673" i="4"/>
  <c r="S1673" i="4"/>
  <c r="Q1673" i="4"/>
  <c r="L1673" i="4"/>
  <c r="K1673" i="4"/>
  <c r="T1672" i="4"/>
  <c r="S1672" i="4"/>
  <c r="Q1672" i="4"/>
  <c r="L1672" i="4"/>
  <c r="K1672" i="4"/>
  <c r="T1671" i="4"/>
  <c r="S1671" i="4"/>
  <c r="Q1671" i="4"/>
  <c r="L1671" i="4"/>
  <c r="K1671" i="4"/>
  <c r="T1670" i="4"/>
  <c r="S1670" i="4"/>
  <c r="Q1670" i="4"/>
  <c r="L1670" i="4"/>
  <c r="K1670" i="4"/>
  <c r="T1669" i="4"/>
  <c r="S1669" i="4"/>
  <c r="Q1669" i="4"/>
  <c r="L1669" i="4"/>
  <c r="K1669" i="4"/>
  <c r="T1668" i="4"/>
  <c r="S1668" i="4"/>
  <c r="Q1668" i="4"/>
  <c r="L1668" i="4"/>
  <c r="K1668" i="4"/>
  <c r="T1667" i="4"/>
  <c r="S1667" i="4"/>
  <c r="Q1667" i="4"/>
  <c r="L1667" i="4"/>
  <c r="K1667" i="4"/>
  <c r="T1666" i="4"/>
  <c r="S1666" i="4"/>
  <c r="Q1666" i="4"/>
  <c r="L1666" i="4"/>
  <c r="K1666" i="4"/>
  <c r="T1665" i="4"/>
  <c r="S1665" i="4"/>
  <c r="Q1665" i="4"/>
  <c r="L1665" i="4"/>
  <c r="K1665" i="4"/>
  <c r="T1664" i="4"/>
  <c r="S1664" i="4"/>
  <c r="Q1664" i="4"/>
  <c r="L1664" i="4"/>
  <c r="K1664" i="4"/>
  <c r="T1663" i="4"/>
  <c r="S1663" i="4"/>
  <c r="Q1663" i="4"/>
  <c r="L1663" i="4"/>
  <c r="K1663" i="4"/>
  <c r="T1662" i="4"/>
  <c r="S1662" i="4"/>
  <c r="Q1662" i="4"/>
  <c r="L1662" i="4"/>
  <c r="K1662" i="4"/>
  <c r="T1661" i="4"/>
  <c r="S1661" i="4"/>
  <c r="Q1661" i="4"/>
  <c r="L1661" i="4"/>
  <c r="K1661" i="4"/>
  <c r="T1660" i="4"/>
  <c r="S1660" i="4"/>
  <c r="Q1660" i="4"/>
  <c r="L1660" i="4"/>
  <c r="K1660" i="4"/>
  <c r="T1659" i="4"/>
  <c r="S1659" i="4"/>
  <c r="Q1659" i="4"/>
  <c r="L1659" i="4"/>
  <c r="K1659" i="4"/>
  <c r="T1658" i="4"/>
  <c r="S1658" i="4"/>
  <c r="Q1658" i="4"/>
  <c r="L1658" i="4"/>
  <c r="K1658" i="4"/>
  <c r="T1657" i="4"/>
  <c r="S1657" i="4"/>
  <c r="Q1657" i="4"/>
  <c r="L1657" i="4"/>
  <c r="K1657" i="4"/>
  <c r="T1656" i="4"/>
  <c r="S1656" i="4"/>
  <c r="Q1656" i="4"/>
  <c r="L1656" i="4"/>
  <c r="K1656" i="4"/>
  <c r="T1655" i="4"/>
  <c r="S1655" i="4"/>
  <c r="Q1655" i="4"/>
  <c r="L1655" i="4"/>
  <c r="K1655" i="4"/>
  <c r="T1654" i="4"/>
  <c r="S1654" i="4"/>
  <c r="Q1654" i="4"/>
  <c r="L1654" i="4"/>
  <c r="K1654" i="4"/>
  <c r="T1653" i="4"/>
  <c r="S1653" i="4"/>
  <c r="Q1653" i="4"/>
  <c r="L1653" i="4"/>
  <c r="K1653" i="4"/>
  <c r="T1652" i="4"/>
  <c r="S1652" i="4"/>
  <c r="Q1652" i="4"/>
  <c r="L1652" i="4"/>
  <c r="K1652" i="4"/>
  <c r="T1651" i="4"/>
  <c r="S1651" i="4"/>
  <c r="Q1651" i="4"/>
  <c r="L1651" i="4"/>
  <c r="K1651" i="4"/>
  <c r="T1650" i="4"/>
  <c r="S1650" i="4"/>
  <c r="Q1650" i="4"/>
  <c r="L1650" i="4"/>
  <c r="K1650" i="4"/>
  <c r="T1649" i="4"/>
  <c r="S1649" i="4"/>
  <c r="Q1649" i="4"/>
  <c r="L1649" i="4"/>
  <c r="K1649" i="4"/>
  <c r="T1648" i="4"/>
  <c r="S1648" i="4"/>
  <c r="Q1648" i="4"/>
  <c r="L1648" i="4"/>
  <c r="K1648" i="4"/>
  <c r="T1647" i="4"/>
  <c r="S1647" i="4"/>
  <c r="Q1647" i="4"/>
  <c r="L1647" i="4"/>
  <c r="K1647" i="4"/>
  <c r="T1646" i="4"/>
  <c r="S1646" i="4"/>
  <c r="Q1646" i="4"/>
  <c r="L1646" i="4"/>
  <c r="K1646" i="4"/>
  <c r="T1645" i="4"/>
  <c r="S1645" i="4"/>
  <c r="Q1645" i="4"/>
  <c r="L1645" i="4"/>
  <c r="K1645" i="4"/>
  <c r="T1644" i="4"/>
  <c r="S1644" i="4"/>
  <c r="Q1644" i="4"/>
  <c r="L1644" i="4"/>
  <c r="K1644" i="4"/>
  <c r="T1643" i="4"/>
  <c r="S1643" i="4"/>
  <c r="Q1643" i="4"/>
  <c r="L1643" i="4"/>
  <c r="K1643" i="4"/>
  <c r="T1642" i="4"/>
  <c r="S1642" i="4"/>
  <c r="Q1642" i="4"/>
  <c r="L1642" i="4"/>
  <c r="K1642" i="4"/>
  <c r="T1641" i="4"/>
  <c r="S1641" i="4"/>
  <c r="Q1641" i="4"/>
  <c r="L1641" i="4"/>
  <c r="K1641" i="4"/>
  <c r="T1640" i="4"/>
  <c r="S1640" i="4"/>
  <c r="Q1640" i="4"/>
  <c r="L1640" i="4"/>
  <c r="K1640" i="4"/>
  <c r="T1639" i="4"/>
  <c r="S1639" i="4"/>
  <c r="Q1639" i="4"/>
  <c r="L1639" i="4"/>
  <c r="K1639" i="4"/>
  <c r="T1638" i="4"/>
  <c r="S1638" i="4"/>
  <c r="Q1638" i="4"/>
  <c r="L1638" i="4"/>
  <c r="K1638" i="4"/>
  <c r="T1637" i="4"/>
  <c r="S1637" i="4"/>
  <c r="Q1637" i="4"/>
  <c r="L1637" i="4"/>
  <c r="K1637" i="4"/>
  <c r="T1636" i="4"/>
  <c r="S1636" i="4"/>
  <c r="Q1636" i="4"/>
  <c r="L1636" i="4"/>
  <c r="K1636" i="4"/>
  <c r="T1635" i="4"/>
  <c r="S1635" i="4"/>
  <c r="Q1635" i="4"/>
  <c r="L1635" i="4"/>
  <c r="K1635" i="4"/>
  <c r="T1634" i="4"/>
  <c r="S1634" i="4"/>
  <c r="Q1634" i="4"/>
  <c r="L1634" i="4"/>
  <c r="K1634" i="4"/>
  <c r="T1633" i="4"/>
  <c r="S1633" i="4"/>
  <c r="Q1633" i="4"/>
  <c r="L1633" i="4"/>
  <c r="K1633" i="4"/>
  <c r="T1632" i="4"/>
  <c r="S1632" i="4"/>
  <c r="Q1632" i="4"/>
  <c r="L1632" i="4"/>
  <c r="K1632" i="4"/>
  <c r="T1631" i="4"/>
  <c r="S1631" i="4"/>
  <c r="Q1631" i="4"/>
  <c r="L1631" i="4"/>
  <c r="K1631" i="4"/>
  <c r="T1630" i="4"/>
  <c r="S1630" i="4"/>
  <c r="Q1630" i="4"/>
  <c r="L1630" i="4"/>
  <c r="K1630" i="4"/>
  <c r="T1629" i="4"/>
  <c r="S1629" i="4"/>
  <c r="Q1629" i="4"/>
  <c r="L1629" i="4"/>
  <c r="K1629" i="4"/>
  <c r="T1628" i="4"/>
  <c r="S1628" i="4"/>
  <c r="Q1628" i="4"/>
  <c r="L1628" i="4"/>
  <c r="K1628" i="4"/>
  <c r="T1627" i="4"/>
  <c r="S1627" i="4"/>
  <c r="Q1627" i="4"/>
  <c r="L1627" i="4"/>
  <c r="K1627" i="4"/>
  <c r="T1626" i="4"/>
  <c r="S1626" i="4"/>
  <c r="Q1626" i="4"/>
  <c r="L1626" i="4"/>
  <c r="K1626" i="4"/>
  <c r="T1625" i="4"/>
  <c r="S1625" i="4"/>
  <c r="Q1625" i="4"/>
  <c r="L1625" i="4"/>
  <c r="K1625" i="4"/>
  <c r="T1624" i="4"/>
  <c r="S1624" i="4"/>
  <c r="Q1624" i="4"/>
  <c r="L1624" i="4"/>
  <c r="K1624" i="4"/>
  <c r="T1623" i="4"/>
  <c r="S1623" i="4"/>
  <c r="Q1623" i="4"/>
  <c r="L1623" i="4"/>
  <c r="K1623" i="4"/>
  <c r="T1622" i="4"/>
  <c r="S1622" i="4"/>
  <c r="Q1622" i="4"/>
  <c r="L1622" i="4"/>
  <c r="K1622" i="4"/>
  <c r="T1621" i="4"/>
  <c r="S1621" i="4"/>
  <c r="Q1621" i="4"/>
  <c r="L1621" i="4"/>
  <c r="K1621" i="4"/>
  <c r="T1620" i="4"/>
  <c r="S1620" i="4"/>
  <c r="Q1620" i="4"/>
  <c r="L1620" i="4"/>
  <c r="K1620" i="4"/>
  <c r="T1619" i="4"/>
  <c r="S1619" i="4"/>
  <c r="Q1619" i="4"/>
  <c r="L1619" i="4"/>
  <c r="K1619" i="4"/>
  <c r="T1618" i="4"/>
  <c r="S1618" i="4"/>
  <c r="Q1618" i="4"/>
  <c r="L1618" i="4"/>
  <c r="K1618" i="4"/>
  <c r="T1617" i="4"/>
  <c r="S1617" i="4"/>
  <c r="Q1617" i="4"/>
  <c r="L1617" i="4"/>
  <c r="K1617" i="4"/>
  <c r="T1616" i="4"/>
  <c r="S1616" i="4"/>
  <c r="Q1616" i="4"/>
  <c r="L1616" i="4"/>
  <c r="K1616" i="4"/>
  <c r="T1615" i="4"/>
  <c r="S1615" i="4"/>
  <c r="Q1615" i="4"/>
  <c r="L1615" i="4"/>
  <c r="K1615" i="4"/>
  <c r="T1614" i="4"/>
  <c r="S1614" i="4"/>
  <c r="Q1614" i="4"/>
  <c r="L1614" i="4"/>
  <c r="K1614" i="4"/>
  <c r="T1613" i="4"/>
  <c r="S1613" i="4"/>
  <c r="Q1613" i="4"/>
  <c r="L1613" i="4"/>
  <c r="K1613" i="4"/>
  <c r="T1612" i="4"/>
  <c r="S1612" i="4"/>
  <c r="Q1612" i="4"/>
  <c r="L1612" i="4"/>
  <c r="K1612" i="4"/>
  <c r="T1611" i="4"/>
  <c r="S1611" i="4"/>
  <c r="Q1611" i="4"/>
  <c r="L1611" i="4"/>
  <c r="K1611" i="4"/>
  <c r="T1610" i="4"/>
  <c r="S1610" i="4"/>
  <c r="Q1610" i="4"/>
  <c r="L1610" i="4"/>
  <c r="K1610" i="4"/>
  <c r="T1609" i="4"/>
  <c r="S1609" i="4"/>
  <c r="Q1609" i="4"/>
  <c r="L1609" i="4"/>
  <c r="K1609" i="4"/>
  <c r="T1608" i="4"/>
  <c r="S1608" i="4"/>
  <c r="Q1608" i="4"/>
  <c r="L1608" i="4"/>
  <c r="K1608" i="4"/>
  <c r="T1607" i="4"/>
  <c r="S1607" i="4"/>
  <c r="Q1607" i="4"/>
  <c r="L1607" i="4"/>
  <c r="K1607" i="4"/>
  <c r="T1606" i="4"/>
  <c r="S1606" i="4"/>
  <c r="Q1606" i="4"/>
  <c r="L1606" i="4"/>
  <c r="K1606" i="4"/>
  <c r="T1605" i="4"/>
  <c r="S1605" i="4"/>
  <c r="Q1605" i="4"/>
  <c r="L1605" i="4"/>
  <c r="K1605" i="4"/>
  <c r="T1604" i="4"/>
  <c r="S1604" i="4"/>
  <c r="Q1604" i="4"/>
  <c r="L1604" i="4"/>
  <c r="K1604" i="4"/>
  <c r="T1603" i="4"/>
  <c r="S1603" i="4"/>
  <c r="Q1603" i="4"/>
  <c r="L1603" i="4"/>
  <c r="K1603" i="4"/>
  <c r="T1602" i="4"/>
  <c r="S1602" i="4"/>
  <c r="Q1602" i="4"/>
  <c r="L1602" i="4"/>
  <c r="K1602" i="4"/>
  <c r="T1601" i="4"/>
  <c r="S1601" i="4"/>
  <c r="Q1601" i="4"/>
  <c r="L1601" i="4"/>
  <c r="K1601" i="4"/>
  <c r="T1600" i="4"/>
  <c r="S1600" i="4"/>
  <c r="Q1600" i="4"/>
  <c r="L1600" i="4"/>
  <c r="K1600" i="4"/>
  <c r="T1599" i="4"/>
  <c r="S1599" i="4"/>
  <c r="Q1599" i="4"/>
  <c r="L1599" i="4"/>
  <c r="K1599" i="4"/>
  <c r="T1598" i="4"/>
  <c r="S1598" i="4"/>
  <c r="Q1598" i="4"/>
  <c r="L1598" i="4"/>
  <c r="K1598" i="4"/>
  <c r="T1597" i="4"/>
  <c r="S1597" i="4"/>
  <c r="Q1597" i="4"/>
  <c r="L1597" i="4"/>
  <c r="K1597" i="4"/>
  <c r="T1596" i="4"/>
  <c r="S1596" i="4"/>
  <c r="Q1596" i="4"/>
  <c r="L1596" i="4"/>
  <c r="K1596" i="4"/>
  <c r="T1595" i="4"/>
  <c r="S1595" i="4"/>
  <c r="Q1595" i="4"/>
  <c r="L1595" i="4"/>
  <c r="K1595" i="4"/>
  <c r="T1594" i="4"/>
  <c r="S1594" i="4"/>
  <c r="Q1594" i="4"/>
  <c r="L1594" i="4"/>
  <c r="K1594" i="4"/>
  <c r="T1593" i="4"/>
  <c r="S1593" i="4"/>
  <c r="Q1593" i="4"/>
  <c r="L1593" i="4"/>
  <c r="K1593" i="4"/>
  <c r="T1592" i="4"/>
  <c r="S1592" i="4"/>
  <c r="Q1592" i="4"/>
  <c r="L1592" i="4"/>
  <c r="K1592" i="4"/>
  <c r="T1591" i="4"/>
  <c r="S1591" i="4"/>
  <c r="Q1591" i="4"/>
  <c r="L1591" i="4"/>
  <c r="K1591" i="4"/>
  <c r="T1590" i="4"/>
  <c r="S1590" i="4"/>
  <c r="Q1590" i="4"/>
  <c r="L1590" i="4"/>
  <c r="K1590" i="4"/>
  <c r="T1589" i="4"/>
  <c r="S1589" i="4"/>
  <c r="Q1589" i="4"/>
  <c r="L1589" i="4"/>
  <c r="K1589" i="4"/>
  <c r="T1588" i="4"/>
  <c r="S1588" i="4"/>
  <c r="Q1588" i="4"/>
  <c r="L1588" i="4"/>
  <c r="K1588" i="4"/>
  <c r="T1587" i="4"/>
  <c r="S1587" i="4"/>
  <c r="Q1587" i="4"/>
  <c r="L1587" i="4"/>
  <c r="K1587" i="4"/>
  <c r="T1586" i="4"/>
  <c r="S1586" i="4"/>
  <c r="Q1586" i="4"/>
  <c r="L1586" i="4"/>
  <c r="K1586" i="4"/>
  <c r="T1585" i="4"/>
  <c r="S1585" i="4"/>
  <c r="Q1585" i="4"/>
  <c r="L1585" i="4"/>
  <c r="K1585" i="4"/>
  <c r="T1584" i="4"/>
  <c r="S1584" i="4"/>
  <c r="Q1584" i="4"/>
  <c r="L1584" i="4"/>
  <c r="K1584" i="4"/>
  <c r="T1583" i="4"/>
  <c r="S1583" i="4"/>
  <c r="Q1583" i="4"/>
  <c r="L1583" i="4"/>
  <c r="K1583" i="4"/>
  <c r="T1582" i="4"/>
  <c r="S1582" i="4"/>
  <c r="Q1582" i="4"/>
  <c r="L1582" i="4"/>
  <c r="K1582" i="4"/>
  <c r="T1581" i="4"/>
  <c r="S1581" i="4"/>
  <c r="Q1581" i="4"/>
  <c r="L1581" i="4"/>
  <c r="K1581" i="4"/>
  <c r="T1580" i="4"/>
  <c r="S1580" i="4"/>
  <c r="Q1580" i="4"/>
  <c r="L1580" i="4"/>
  <c r="K1580" i="4"/>
  <c r="T1579" i="4"/>
  <c r="S1579" i="4"/>
  <c r="Q1579" i="4"/>
  <c r="L1579" i="4"/>
  <c r="K1579" i="4"/>
  <c r="T1578" i="4"/>
  <c r="S1578" i="4"/>
  <c r="Q1578" i="4"/>
  <c r="L1578" i="4"/>
  <c r="K1578" i="4"/>
  <c r="T1577" i="4"/>
  <c r="S1577" i="4"/>
  <c r="Q1577" i="4"/>
  <c r="L1577" i="4"/>
  <c r="K1577" i="4"/>
  <c r="T1576" i="4"/>
  <c r="S1576" i="4"/>
  <c r="Q1576" i="4"/>
  <c r="L1576" i="4"/>
  <c r="K1576" i="4"/>
  <c r="T1575" i="4"/>
  <c r="S1575" i="4"/>
  <c r="Q1575" i="4"/>
  <c r="L1575" i="4"/>
  <c r="K1575" i="4"/>
  <c r="T1574" i="4"/>
  <c r="S1574" i="4"/>
  <c r="Q1574" i="4"/>
  <c r="L1574" i="4"/>
  <c r="K1574" i="4"/>
  <c r="T1573" i="4"/>
  <c r="S1573" i="4"/>
  <c r="Q1573" i="4"/>
  <c r="L1573" i="4"/>
  <c r="K1573" i="4"/>
  <c r="T1572" i="4"/>
  <c r="S1572" i="4"/>
  <c r="Q1572" i="4"/>
  <c r="L1572" i="4"/>
  <c r="K1572" i="4"/>
  <c r="T1571" i="4"/>
  <c r="S1571" i="4"/>
  <c r="Q1571" i="4"/>
  <c r="L1571" i="4"/>
  <c r="K1571" i="4"/>
  <c r="T1570" i="4"/>
  <c r="S1570" i="4"/>
  <c r="Q1570" i="4"/>
  <c r="L1570" i="4"/>
  <c r="K1570" i="4"/>
  <c r="T1569" i="4"/>
  <c r="S1569" i="4"/>
  <c r="Q1569" i="4"/>
  <c r="L1569" i="4"/>
  <c r="K1569" i="4"/>
  <c r="T1568" i="4"/>
  <c r="S1568" i="4"/>
  <c r="Q1568" i="4"/>
  <c r="L1568" i="4"/>
  <c r="K1568" i="4"/>
  <c r="T1567" i="4"/>
  <c r="S1567" i="4"/>
  <c r="Q1567" i="4"/>
  <c r="L1567" i="4"/>
  <c r="K1567" i="4"/>
  <c r="T1566" i="4"/>
  <c r="S1566" i="4"/>
  <c r="Q1566" i="4"/>
  <c r="L1566" i="4"/>
  <c r="K1566" i="4"/>
  <c r="T1565" i="4"/>
  <c r="S1565" i="4"/>
  <c r="Q1565" i="4"/>
  <c r="L1565" i="4"/>
  <c r="K1565" i="4"/>
  <c r="T1564" i="4"/>
  <c r="S1564" i="4"/>
  <c r="Q1564" i="4"/>
  <c r="L1564" i="4"/>
  <c r="K1564" i="4"/>
  <c r="T1563" i="4"/>
  <c r="S1563" i="4"/>
  <c r="Q1563" i="4"/>
  <c r="L1563" i="4"/>
  <c r="K1563" i="4"/>
  <c r="T1562" i="4"/>
  <c r="S1562" i="4"/>
  <c r="Q1562" i="4"/>
  <c r="L1562" i="4"/>
  <c r="K1562" i="4"/>
  <c r="T1561" i="4"/>
  <c r="S1561" i="4"/>
  <c r="Q1561" i="4"/>
  <c r="L1561" i="4"/>
  <c r="K1561" i="4"/>
  <c r="T1560" i="4"/>
  <c r="S1560" i="4"/>
  <c r="Q1560" i="4"/>
  <c r="L1560" i="4"/>
  <c r="K1560" i="4"/>
  <c r="T1559" i="4"/>
  <c r="S1559" i="4"/>
  <c r="Q1559" i="4"/>
  <c r="L1559" i="4"/>
  <c r="K1559" i="4"/>
  <c r="T1558" i="4"/>
  <c r="S1558" i="4"/>
  <c r="Q1558" i="4"/>
  <c r="L1558" i="4"/>
  <c r="K1558" i="4"/>
  <c r="T1557" i="4"/>
  <c r="S1557" i="4"/>
  <c r="Q1557" i="4"/>
  <c r="L1557" i="4"/>
  <c r="K1557" i="4"/>
  <c r="T1556" i="4"/>
  <c r="S1556" i="4"/>
  <c r="Q1556" i="4"/>
  <c r="L1556" i="4"/>
  <c r="K1556" i="4"/>
  <c r="T1555" i="4"/>
  <c r="S1555" i="4"/>
  <c r="Q1555" i="4"/>
  <c r="L1555" i="4"/>
  <c r="K1555" i="4"/>
  <c r="T1554" i="4"/>
  <c r="S1554" i="4"/>
  <c r="Q1554" i="4"/>
  <c r="L1554" i="4"/>
  <c r="K1554" i="4"/>
  <c r="T1553" i="4"/>
  <c r="S1553" i="4"/>
  <c r="Q1553" i="4"/>
  <c r="L1553" i="4"/>
  <c r="K1553" i="4"/>
  <c r="T1552" i="4"/>
  <c r="S1552" i="4"/>
  <c r="Q1552" i="4"/>
  <c r="L1552" i="4"/>
  <c r="K1552" i="4"/>
  <c r="T1551" i="4"/>
  <c r="S1551" i="4"/>
  <c r="Q1551" i="4"/>
  <c r="L1551" i="4"/>
  <c r="K1551" i="4"/>
  <c r="T1550" i="4"/>
  <c r="S1550" i="4"/>
  <c r="Q1550" i="4"/>
  <c r="L1550" i="4"/>
  <c r="K1550" i="4"/>
  <c r="T1549" i="4"/>
  <c r="S1549" i="4"/>
  <c r="Q1549" i="4"/>
  <c r="L1549" i="4"/>
  <c r="K1549" i="4"/>
  <c r="T1548" i="4"/>
  <c r="S1548" i="4"/>
  <c r="Q1548" i="4"/>
  <c r="L1548" i="4"/>
  <c r="K1548" i="4"/>
  <c r="T1547" i="4"/>
  <c r="S1547" i="4"/>
  <c r="Q1547" i="4"/>
  <c r="L1547" i="4"/>
  <c r="K1547" i="4"/>
  <c r="T1546" i="4"/>
  <c r="S1546" i="4"/>
  <c r="Q1546" i="4"/>
  <c r="L1546" i="4"/>
  <c r="K1546" i="4"/>
  <c r="T1545" i="4"/>
  <c r="S1545" i="4"/>
  <c r="Q1545" i="4"/>
  <c r="L1545" i="4"/>
  <c r="K1545" i="4"/>
  <c r="T1544" i="4"/>
  <c r="S1544" i="4"/>
  <c r="Q1544" i="4"/>
  <c r="L1544" i="4"/>
  <c r="K1544" i="4"/>
  <c r="T1543" i="4"/>
  <c r="S1543" i="4"/>
  <c r="Q1543" i="4"/>
  <c r="L1543" i="4"/>
  <c r="K1543" i="4"/>
  <c r="T1542" i="4"/>
  <c r="S1542" i="4"/>
  <c r="Q1542" i="4"/>
  <c r="L1542" i="4"/>
  <c r="K1542" i="4"/>
  <c r="T1541" i="4"/>
  <c r="S1541" i="4"/>
  <c r="Q1541" i="4"/>
  <c r="L1541" i="4"/>
  <c r="K1541" i="4"/>
  <c r="T1540" i="4"/>
  <c r="S1540" i="4"/>
  <c r="Q1540" i="4"/>
  <c r="L1540" i="4"/>
  <c r="K1540" i="4"/>
  <c r="T1539" i="4"/>
  <c r="S1539" i="4"/>
  <c r="Q1539" i="4"/>
  <c r="L1539" i="4"/>
  <c r="K1539" i="4"/>
  <c r="T1538" i="4"/>
  <c r="S1538" i="4"/>
  <c r="Q1538" i="4"/>
  <c r="L1538" i="4"/>
  <c r="K1538" i="4"/>
  <c r="T1537" i="4"/>
  <c r="S1537" i="4"/>
  <c r="Q1537" i="4"/>
  <c r="L1537" i="4"/>
  <c r="K1537" i="4"/>
  <c r="T1536" i="4"/>
  <c r="S1536" i="4"/>
  <c r="Q1536" i="4"/>
  <c r="L1536" i="4"/>
  <c r="K1536" i="4"/>
  <c r="T1535" i="4"/>
  <c r="S1535" i="4"/>
  <c r="Q1535" i="4"/>
  <c r="L1535" i="4"/>
  <c r="K1535" i="4"/>
  <c r="T1534" i="4"/>
  <c r="S1534" i="4"/>
  <c r="Q1534" i="4"/>
  <c r="L1534" i="4"/>
  <c r="K1534" i="4"/>
  <c r="T1533" i="4"/>
  <c r="S1533" i="4"/>
  <c r="Q1533" i="4"/>
  <c r="L1533" i="4"/>
  <c r="K1533" i="4"/>
  <c r="T1532" i="4"/>
  <c r="S1532" i="4"/>
  <c r="Q1532" i="4"/>
  <c r="L1532" i="4"/>
  <c r="K1532" i="4"/>
  <c r="T1531" i="4"/>
  <c r="S1531" i="4"/>
  <c r="Q1531" i="4"/>
  <c r="L1531" i="4"/>
  <c r="K1531" i="4"/>
  <c r="T1530" i="4"/>
  <c r="S1530" i="4"/>
  <c r="Q1530" i="4"/>
  <c r="L1530" i="4"/>
  <c r="K1530" i="4"/>
  <c r="T1529" i="4"/>
  <c r="S1529" i="4"/>
  <c r="Q1529" i="4"/>
  <c r="L1529" i="4"/>
  <c r="K1529" i="4"/>
  <c r="T1528" i="4"/>
  <c r="S1528" i="4"/>
  <c r="Q1528" i="4"/>
  <c r="L1528" i="4"/>
  <c r="K1528" i="4"/>
  <c r="T1527" i="4"/>
  <c r="S1527" i="4"/>
  <c r="Q1527" i="4"/>
  <c r="L1527" i="4"/>
  <c r="K1527" i="4"/>
  <c r="T1526" i="4"/>
  <c r="S1526" i="4"/>
  <c r="Q1526" i="4"/>
  <c r="L1526" i="4"/>
  <c r="K1526" i="4"/>
  <c r="T1525" i="4"/>
  <c r="S1525" i="4"/>
  <c r="Q1525" i="4"/>
  <c r="L1525" i="4"/>
  <c r="K1525" i="4"/>
  <c r="T1524" i="4"/>
  <c r="S1524" i="4"/>
  <c r="Q1524" i="4"/>
  <c r="L1524" i="4"/>
  <c r="K1524" i="4"/>
  <c r="T1523" i="4"/>
  <c r="S1523" i="4"/>
  <c r="Q1523" i="4"/>
  <c r="L1523" i="4"/>
  <c r="K1523" i="4"/>
  <c r="T1522" i="4"/>
  <c r="S1522" i="4"/>
  <c r="Q1522" i="4"/>
  <c r="L1522" i="4"/>
  <c r="K1522" i="4"/>
  <c r="T1521" i="4"/>
  <c r="S1521" i="4"/>
  <c r="Q1521" i="4"/>
  <c r="L1521" i="4"/>
  <c r="K1521" i="4"/>
  <c r="T1520" i="4"/>
  <c r="S1520" i="4"/>
  <c r="Q1520" i="4"/>
  <c r="L1520" i="4"/>
  <c r="K1520" i="4"/>
  <c r="T1519" i="4"/>
  <c r="S1519" i="4"/>
  <c r="Q1519" i="4"/>
  <c r="L1519" i="4"/>
  <c r="K1519" i="4"/>
  <c r="T1518" i="4"/>
  <c r="S1518" i="4"/>
  <c r="Q1518" i="4"/>
  <c r="L1518" i="4"/>
  <c r="K1518" i="4"/>
  <c r="T1517" i="4"/>
  <c r="S1517" i="4"/>
  <c r="Q1517" i="4"/>
  <c r="L1517" i="4"/>
  <c r="K1517" i="4"/>
  <c r="T1516" i="4"/>
  <c r="S1516" i="4"/>
  <c r="Q1516" i="4"/>
  <c r="L1516" i="4"/>
  <c r="K1516" i="4"/>
  <c r="T1515" i="4"/>
  <c r="S1515" i="4"/>
  <c r="Q1515" i="4"/>
  <c r="L1515" i="4"/>
  <c r="K1515" i="4"/>
  <c r="T1514" i="4"/>
  <c r="S1514" i="4"/>
  <c r="Q1514" i="4"/>
  <c r="L1514" i="4"/>
  <c r="K1514" i="4"/>
  <c r="T1513" i="4"/>
  <c r="S1513" i="4"/>
  <c r="Q1513" i="4"/>
  <c r="L1513" i="4"/>
  <c r="K1513" i="4"/>
  <c r="T1512" i="4"/>
  <c r="S1512" i="4"/>
  <c r="Q1512" i="4"/>
  <c r="L1512" i="4"/>
  <c r="K1512" i="4"/>
  <c r="T1511" i="4"/>
  <c r="S1511" i="4"/>
  <c r="Q1511" i="4"/>
  <c r="L1511" i="4"/>
  <c r="K1511" i="4"/>
  <c r="T1510" i="4"/>
  <c r="S1510" i="4"/>
  <c r="Q1510" i="4"/>
  <c r="L1510" i="4"/>
  <c r="K1510" i="4"/>
  <c r="T1509" i="4"/>
  <c r="S1509" i="4"/>
  <c r="Q1509" i="4"/>
  <c r="L1509" i="4"/>
  <c r="K1509" i="4"/>
  <c r="T1508" i="4"/>
  <c r="S1508" i="4"/>
  <c r="Q1508" i="4"/>
  <c r="L1508" i="4"/>
  <c r="K1508" i="4"/>
  <c r="T1507" i="4"/>
  <c r="S1507" i="4"/>
  <c r="Q1507" i="4"/>
  <c r="L1507" i="4"/>
  <c r="K1507" i="4"/>
  <c r="T1506" i="4"/>
  <c r="S1506" i="4"/>
  <c r="Q1506" i="4"/>
  <c r="L1506" i="4"/>
  <c r="K1506" i="4"/>
  <c r="T1505" i="4"/>
  <c r="S1505" i="4"/>
  <c r="Q1505" i="4"/>
  <c r="L1505" i="4"/>
  <c r="K1505" i="4"/>
  <c r="T1504" i="4"/>
  <c r="S1504" i="4"/>
  <c r="Q1504" i="4"/>
  <c r="L1504" i="4"/>
  <c r="K1504" i="4"/>
  <c r="T1503" i="4"/>
  <c r="S1503" i="4"/>
  <c r="Q1503" i="4"/>
  <c r="L1503" i="4"/>
  <c r="K1503" i="4"/>
  <c r="T1502" i="4"/>
  <c r="S1502" i="4"/>
  <c r="Q1502" i="4"/>
  <c r="L1502" i="4"/>
  <c r="K1502" i="4"/>
  <c r="T1501" i="4"/>
  <c r="S1501" i="4"/>
  <c r="Q1501" i="4"/>
  <c r="L1501" i="4"/>
  <c r="K1501" i="4"/>
  <c r="T1500" i="4"/>
  <c r="S1500" i="4"/>
  <c r="Q1500" i="4"/>
  <c r="L1500" i="4"/>
  <c r="K1500" i="4"/>
  <c r="T1499" i="4"/>
  <c r="S1499" i="4"/>
  <c r="Q1499" i="4"/>
  <c r="L1499" i="4"/>
  <c r="K1499" i="4"/>
  <c r="T1498" i="4"/>
  <c r="S1498" i="4"/>
  <c r="Q1498" i="4"/>
  <c r="L1498" i="4"/>
  <c r="K1498" i="4"/>
  <c r="T1497" i="4"/>
  <c r="S1497" i="4"/>
  <c r="Q1497" i="4"/>
  <c r="L1497" i="4"/>
  <c r="K1497" i="4"/>
  <c r="T1496" i="4"/>
  <c r="S1496" i="4"/>
  <c r="Q1496" i="4"/>
  <c r="L1496" i="4"/>
  <c r="K1496" i="4"/>
  <c r="T1495" i="4"/>
  <c r="S1495" i="4"/>
  <c r="Q1495" i="4"/>
  <c r="L1495" i="4"/>
  <c r="K1495" i="4"/>
  <c r="T1494" i="4"/>
  <c r="S1494" i="4"/>
  <c r="Q1494" i="4"/>
  <c r="L1494" i="4"/>
  <c r="K1494" i="4"/>
  <c r="T1493" i="4"/>
  <c r="S1493" i="4"/>
  <c r="Q1493" i="4"/>
  <c r="L1493" i="4"/>
  <c r="K1493" i="4"/>
  <c r="T1492" i="4"/>
  <c r="S1492" i="4"/>
  <c r="Q1492" i="4"/>
  <c r="L1492" i="4"/>
  <c r="K1492" i="4"/>
  <c r="T1491" i="4"/>
  <c r="S1491" i="4"/>
  <c r="Q1491" i="4"/>
  <c r="L1491" i="4"/>
  <c r="K1491" i="4"/>
  <c r="T1490" i="4"/>
  <c r="S1490" i="4"/>
  <c r="Q1490" i="4"/>
  <c r="L1490" i="4"/>
  <c r="K1490" i="4"/>
  <c r="T1489" i="4"/>
  <c r="S1489" i="4"/>
  <c r="Q1489" i="4"/>
  <c r="L1489" i="4"/>
  <c r="K1489" i="4"/>
  <c r="T1488" i="4"/>
  <c r="S1488" i="4"/>
  <c r="Q1488" i="4"/>
  <c r="L1488" i="4"/>
  <c r="K1488" i="4"/>
  <c r="T1487" i="4"/>
  <c r="S1487" i="4"/>
  <c r="Q1487" i="4"/>
  <c r="L1487" i="4"/>
  <c r="K1487" i="4"/>
  <c r="T1486" i="4"/>
  <c r="S1486" i="4"/>
  <c r="Q1486" i="4"/>
  <c r="L1486" i="4"/>
  <c r="K1486" i="4"/>
  <c r="T1485" i="4"/>
  <c r="S1485" i="4"/>
  <c r="Q1485" i="4"/>
  <c r="L1485" i="4"/>
  <c r="K1485" i="4"/>
  <c r="T1484" i="4"/>
  <c r="S1484" i="4"/>
  <c r="Q1484" i="4"/>
  <c r="L1484" i="4"/>
  <c r="K1484" i="4"/>
  <c r="T1483" i="4"/>
  <c r="S1483" i="4"/>
  <c r="Q1483" i="4"/>
  <c r="L1483" i="4"/>
  <c r="K1483" i="4"/>
  <c r="T1482" i="4"/>
  <c r="S1482" i="4"/>
  <c r="Q1482" i="4"/>
  <c r="L1482" i="4"/>
  <c r="K1482" i="4"/>
  <c r="T1481" i="4"/>
  <c r="S1481" i="4"/>
  <c r="Q1481" i="4"/>
  <c r="L1481" i="4"/>
  <c r="K1481" i="4"/>
  <c r="T1480" i="4"/>
  <c r="S1480" i="4"/>
  <c r="Q1480" i="4"/>
  <c r="L1480" i="4"/>
  <c r="K1480" i="4"/>
  <c r="T1479" i="4"/>
  <c r="S1479" i="4"/>
  <c r="Q1479" i="4"/>
  <c r="L1479" i="4"/>
  <c r="K1479" i="4"/>
  <c r="T1478" i="4"/>
  <c r="S1478" i="4"/>
  <c r="Q1478" i="4"/>
  <c r="L1478" i="4"/>
  <c r="K1478" i="4"/>
  <c r="T1477" i="4"/>
  <c r="S1477" i="4"/>
  <c r="Q1477" i="4"/>
  <c r="L1477" i="4"/>
  <c r="K1477" i="4"/>
  <c r="T1476" i="4"/>
  <c r="S1476" i="4"/>
  <c r="Q1476" i="4"/>
  <c r="L1476" i="4"/>
  <c r="K1476" i="4"/>
  <c r="T1475" i="4"/>
  <c r="S1475" i="4"/>
  <c r="Q1475" i="4"/>
  <c r="L1475" i="4"/>
  <c r="K1475" i="4"/>
  <c r="T1474" i="4"/>
  <c r="S1474" i="4"/>
  <c r="Q1474" i="4"/>
  <c r="L1474" i="4"/>
  <c r="K1474" i="4"/>
  <c r="T1473" i="4"/>
  <c r="S1473" i="4"/>
  <c r="Q1473" i="4"/>
  <c r="L1473" i="4"/>
  <c r="K1473" i="4"/>
  <c r="T1472" i="4"/>
  <c r="S1472" i="4"/>
  <c r="Q1472" i="4"/>
  <c r="L1472" i="4"/>
  <c r="K1472" i="4"/>
  <c r="T1471" i="4"/>
  <c r="S1471" i="4"/>
  <c r="Q1471" i="4"/>
  <c r="L1471" i="4"/>
  <c r="K1471" i="4"/>
  <c r="T1470" i="4"/>
  <c r="S1470" i="4"/>
  <c r="Q1470" i="4"/>
  <c r="L1470" i="4"/>
  <c r="K1470" i="4"/>
  <c r="T1469" i="4"/>
  <c r="S1469" i="4"/>
  <c r="Q1469" i="4"/>
  <c r="L1469" i="4"/>
  <c r="K1469" i="4"/>
  <c r="T1468" i="4"/>
  <c r="S1468" i="4"/>
  <c r="Q1468" i="4"/>
  <c r="L1468" i="4"/>
  <c r="K1468" i="4"/>
  <c r="T1467" i="4"/>
  <c r="S1467" i="4"/>
  <c r="Q1467" i="4"/>
  <c r="L1467" i="4"/>
  <c r="K1467" i="4"/>
  <c r="T1466" i="4"/>
  <c r="S1466" i="4"/>
  <c r="Q1466" i="4"/>
  <c r="L1466" i="4"/>
  <c r="K1466" i="4"/>
  <c r="T1465" i="4"/>
  <c r="S1465" i="4"/>
  <c r="Q1465" i="4"/>
  <c r="L1465" i="4"/>
  <c r="K1465" i="4"/>
  <c r="T1464" i="4"/>
  <c r="S1464" i="4"/>
  <c r="Q1464" i="4"/>
  <c r="L1464" i="4"/>
  <c r="K1464" i="4"/>
  <c r="T1463" i="4"/>
  <c r="S1463" i="4"/>
  <c r="Q1463" i="4"/>
  <c r="L1463" i="4"/>
  <c r="K1463" i="4"/>
  <c r="T1462" i="4"/>
  <c r="S1462" i="4"/>
  <c r="Q1462" i="4"/>
  <c r="L1462" i="4"/>
  <c r="K1462" i="4"/>
  <c r="T1461" i="4"/>
  <c r="S1461" i="4"/>
  <c r="Q1461" i="4"/>
  <c r="L1461" i="4"/>
  <c r="K1461" i="4"/>
  <c r="T1460" i="4"/>
  <c r="S1460" i="4"/>
  <c r="Q1460" i="4"/>
  <c r="L1460" i="4"/>
  <c r="K1460" i="4"/>
  <c r="T1459" i="4"/>
  <c r="S1459" i="4"/>
  <c r="Q1459" i="4"/>
  <c r="L1459" i="4"/>
  <c r="K1459" i="4"/>
  <c r="T1458" i="4"/>
  <c r="S1458" i="4"/>
  <c r="Q1458" i="4"/>
  <c r="L1458" i="4"/>
  <c r="K1458" i="4"/>
  <c r="T1457" i="4"/>
  <c r="S1457" i="4"/>
  <c r="Q1457" i="4"/>
  <c r="L1457" i="4"/>
  <c r="K1457" i="4"/>
  <c r="T1456" i="4"/>
  <c r="S1456" i="4"/>
  <c r="Q1456" i="4"/>
  <c r="L1456" i="4"/>
  <c r="K1456" i="4"/>
  <c r="T1455" i="4"/>
  <c r="S1455" i="4"/>
  <c r="Q1455" i="4"/>
  <c r="L1455" i="4"/>
  <c r="K1455" i="4"/>
  <c r="T1454" i="4"/>
  <c r="S1454" i="4"/>
  <c r="Q1454" i="4"/>
  <c r="L1454" i="4"/>
  <c r="K1454" i="4"/>
  <c r="T1453" i="4"/>
  <c r="S1453" i="4"/>
  <c r="Q1453" i="4"/>
  <c r="L1453" i="4"/>
  <c r="K1453" i="4"/>
  <c r="T1452" i="4"/>
  <c r="S1452" i="4"/>
  <c r="Q1452" i="4"/>
  <c r="L1452" i="4"/>
  <c r="K1452" i="4"/>
  <c r="T1451" i="4"/>
  <c r="S1451" i="4"/>
  <c r="Q1451" i="4"/>
  <c r="L1451" i="4"/>
  <c r="K1451" i="4"/>
  <c r="T1450" i="4"/>
  <c r="S1450" i="4"/>
  <c r="Q1450" i="4"/>
  <c r="L1450" i="4"/>
  <c r="K1450" i="4"/>
  <c r="T1449" i="4"/>
  <c r="S1449" i="4"/>
  <c r="Q1449" i="4"/>
  <c r="L1449" i="4"/>
  <c r="K1449" i="4"/>
  <c r="T1448" i="4"/>
  <c r="S1448" i="4"/>
  <c r="Q1448" i="4"/>
  <c r="L1448" i="4"/>
  <c r="K1448" i="4"/>
  <c r="T1447" i="4"/>
  <c r="S1447" i="4"/>
  <c r="Q1447" i="4"/>
  <c r="L1447" i="4"/>
  <c r="K1447" i="4"/>
  <c r="T1446" i="4"/>
  <c r="S1446" i="4"/>
  <c r="Q1446" i="4"/>
  <c r="L1446" i="4"/>
  <c r="K1446" i="4"/>
  <c r="T1445" i="4"/>
  <c r="S1445" i="4"/>
  <c r="Q1445" i="4"/>
  <c r="L1445" i="4"/>
  <c r="K1445" i="4"/>
  <c r="T1444" i="4"/>
  <c r="S1444" i="4"/>
  <c r="Q1444" i="4"/>
  <c r="L1444" i="4"/>
  <c r="K1444" i="4"/>
  <c r="T1443" i="4"/>
  <c r="S1443" i="4"/>
  <c r="Q1443" i="4"/>
  <c r="L1443" i="4"/>
  <c r="K1443" i="4"/>
  <c r="T1442" i="4"/>
  <c r="S1442" i="4"/>
  <c r="Q1442" i="4"/>
  <c r="L1442" i="4"/>
  <c r="K1442" i="4"/>
  <c r="T1441" i="4"/>
  <c r="S1441" i="4"/>
  <c r="Q1441" i="4"/>
  <c r="L1441" i="4"/>
  <c r="K1441" i="4"/>
  <c r="T1440" i="4"/>
  <c r="S1440" i="4"/>
  <c r="Q1440" i="4"/>
  <c r="L1440" i="4"/>
  <c r="K1440" i="4"/>
  <c r="T1439" i="4"/>
  <c r="S1439" i="4"/>
  <c r="Q1439" i="4"/>
  <c r="L1439" i="4"/>
  <c r="K1439" i="4"/>
  <c r="T1438" i="4"/>
  <c r="S1438" i="4"/>
  <c r="Q1438" i="4"/>
  <c r="L1438" i="4"/>
  <c r="K1438" i="4"/>
  <c r="T1437" i="4"/>
  <c r="S1437" i="4"/>
  <c r="Q1437" i="4"/>
  <c r="L1437" i="4"/>
  <c r="K1437" i="4"/>
  <c r="T1436" i="4"/>
  <c r="S1436" i="4"/>
  <c r="Q1436" i="4"/>
  <c r="L1436" i="4"/>
  <c r="K1436" i="4"/>
  <c r="T1435" i="4"/>
  <c r="S1435" i="4"/>
  <c r="Q1435" i="4"/>
  <c r="L1435" i="4"/>
  <c r="K1435" i="4"/>
  <c r="T1434" i="4"/>
  <c r="S1434" i="4"/>
  <c r="Q1434" i="4"/>
  <c r="L1434" i="4"/>
  <c r="K1434" i="4"/>
  <c r="T1433" i="4"/>
  <c r="S1433" i="4"/>
  <c r="Q1433" i="4"/>
  <c r="L1433" i="4"/>
  <c r="K1433" i="4"/>
  <c r="T1432" i="4"/>
  <c r="S1432" i="4"/>
  <c r="Q1432" i="4"/>
  <c r="L1432" i="4"/>
  <c r="K1432" i="4"/>
  <c r="T1431" i="4"/>
  <c r="S1431" i="4"/>
  <c r="Q1431" i="4"/>
  <c r="L1431" i="4"/>
  <c r="K1431" i="4"/>
  <c r="T1430" i="4"/>
  <c r="S1430" i="4"/>
  <c r="Q1430" i="4"/>
  <c r="L1430" i="4"/>
  <c r="K1430" i="4"/>
  <c r="T1429" i="4"/>
  <c r="S1429" i="4"/>
  <c r="Q1429" i="4"/>
  <c r="L1429" i="4"/>
  <c r="K1429" i="4"/>
  <c r="T1428" i="4"/>
  <c r="S1428" i="4"/>
  <c r="Q1428" i="4"/>
  <c r="L1428" i="4"/>
  <c r="K1428" i="4"/>
  <c r="T1427" i="4"/>
  <c r="S1427" i="4"/>
  <c r="Q1427" i="4"/>
  <c r="L1427" i="4"/>
  <c r="K1427" i="4"/>
  <c r="T1426" i="4"/>
  <c r="S1426" i="4"/>
  <c r="Q1426" i="4"/>
  <c r="L1426" i="4"/>
  <c r="K1426" i="4"/>
  <c r="T1425" i="4"/>
  <c r="S1425" i="4"/>
  <c r="Q1425" i="4"/>
  <c r="L1425" i="4"/>
  <c r="K1425" i="4"/>
  <c r="T1424" i="4"/>
  <c r="S1424" i="4"/>
  <c r="Q1424" i="4"/>
  <c r="L1424" i="4"/>
  <c r="K1424" i="4"/>
  <c r="T1423" i="4"/>
  <c r="S1423" i="4"/>
  <c r="Q1423" i="4"/>
  <c r="L1423" i="4"/>
  <c r="K1423" i="4"/>
  <c r="T1422" i="4"/>
  <c r="S1422" i="4"/>
  <c r="Q1422" i="4"/>
  <c r="L1422" i="4"/>
  <c r="K1422" i="4"/>
  <c r="T1421" i="4"/>
  <c r="S1421" i="4"/>
  <c r="Q1421" i="4"/>
  <c r="L1421" i="4"/>
  <c r="K1421" i="4"/>
  <c r="T1420" i="4"/>
  <c r="S1420" i="4"/>
  <c r="Q1420" i="4"/>
  <c r="L1420" i="4"/>
  <c r="K1420" i="4"/>
  <c r="T1419" i="4"/>
  <c r="S1419" i="4"/>
  <c r="Q1419" i="4"/>
  <c r="L1419" i="4"/>
  <c r="K1419" i="4"/>
  <c r="T1418" i="4"/>
  <c r="S1418" i="4"/>
  <c r="Q1418" i="4"/>
  <c r="L1418" i="4"/>
  <c r="K1418" i="4"/>
  <c r="T1417" i="4"/>
  <c r="S1417" i="4"/>
  <c r="Q1417" i="4"/>
  <c r="L1417" i="4"/>
  <c r="K1417" i="4"/>
  <c r="T1416" i="4"/>
  <c r="S1416" i="4"/>
  <c r="Q1416" i="4"/>
  <c r="L1416" i="4"/>
  <c r="K1416" i="4"/>
  <c r="T1415" i="4"/>
  <c r="S1415" i="4"/>
  <c r="Q1415" i="4"/>
  <c r="L1415" i="4"/>
  <c r="K1415" i="4"/>
  <c r="T1414" i="4"/>
  <c r="S1414" i="4"/>
  <c r="Q1414" i="4"/>
  <c r="L1414" i="4"/>
  <c r="K1414" i="4"/>
  <c r="T1413" i="4"/>
  <c r="S1413" i="4"/>
  <c r="Q1413" i="4"/>
  <c r="L1413" i="4"/>
  <c r="K1413" i="4"/>
  <c r="T1412" i="4"/>
  <c r="S1412" i="4"/>
  <c r="Q1412" i="4"/>
  <c r="L1412" i="4"/>
  <c r="K1412" i="4"/>
  <c r="T1411" i="4"/>
  <c r="S1411" i="4"/>
  <c r="Q1411" i="4"/>
  <c r="L1411" i="4"/>
  <c r="K1411" i="4"/>
  <c r="T1410" i="4"/>
  <c r="S1410" i="4"/>
  <c r="Q1410" i="4"/>
  <c r="L1410" i="4"/>
  <c r="K1410" i="4"/>
  <c r="T1409" i="4"/>
  <c r="S1409" i="4"/>
  <c r="Q1409" i="4"/>
  <c r="L1409" i="4"/>
  <c r="K1409" i="4"/>
  <c r="T1408" i="4"/>
  <c r="S1408" i="4"/>
  <c r="Q1408" i="4"/>
  <c r="L1408" i="4"/>
  <c r="K1408" i="4"/>
  <c r="T1407" i="4"/>
  <c r="S1407" i="4"/>
  <c r="Q1407" i="4"/>
  <c r="L1407" i="4"/>
  <c r="K1407" i="4"/>
  <c r="T1406" i="4"/>
  <c r="S1406" i="4"/>
  <c r="Q1406" i="4"/>
  <c r="L1406" i="4"/>
  <c r="K1406" i="4"/>
  <c r="T1405" i="4"/>
  <c r="S1405" i="4"/>
  <c r="Q1405" i="4"/>
  <c r="L1405" i="4"/>
  <c r="K1405" i="4"/>
  <c r="T1404" i="4"/>
  <c r="S1404" i="4"/>
  <c r="Q1404" i="4"/>
  <c r="L1404" i="4"/>
  <c r="K1404" i="4"/>
  <c r="T1403" i="4"/>
  <c r="S1403" i="4"/>
  <c r="Q1403" i="4"/>
  <c r="L1403" i="4"/>
  <c r="K1403" i="4"/>
  <c r="T1402" i="4"/>
  <c r="S1402" i="4"/>
  <c r="Q1402" i="4"/>
  <c r="L1402" i="4"/>
  <c r="K1402" i="4"/>
  <c r="T1401" i="4"/>
  <c r="S1401" i="4"/>
  <c r="Q1401" i="4"/>
  <c r="L1401" i="4"/>
  <c r="K1401" i="4"/>
  <c r="T1400" i="4"/>
  <c r="S1400" i="4"/>
  <c r="Q1400" i="4"/>
  <c r="L1400" i="4"/>
  <c r="K1400" i="4"/>
  <c r="T1399" i="4"/>
  <c r="S1399" i="4"/>
  <c r="Q1399" i="4"/>
  <c r="L1399" i="4"/>
  <c r="K1399" i="4"/>
  <c r="T1398" i="4"/>
  <c r="S1398" i="4"/>
  <c r="Q1398" i="4"/>
  <c r="L1398" i="4"/>
  <c r="K1398" i="4"/>
  <c r="T1397" i="4"/>
  <c r="S1397" i="4"/>
  <c r="Q1397" i="4"/>
  <c r="L1397" i="4"/>
  <c r="K1397" i="4"/>
  <c r="T1396" i="4"/>
  <c r="S1396" i="4"/>
  <c r="Q1396" i="4"/>
  <c r="L1396" i="4"/>
  <c r="K1396" i="4"/>
  <c r="T1395" i="4"/>
  <c r="S1395" i="4"/>
  <c r="Q1395" i="4"/>
  <c r="L1395" i="4"/>
  <c r="K1395" i="4"/>
  <c r="T1394" i="4"/>
  <c r="S1394" i="4"/>
  <c r="Q1394" i="4"/>
  <c r="L1394" i="4"/>
  <c r="K1394" i="4"/>
  <c r="T1393" i="4"/>
  <c r="S1393" i="4"/>
  <c r="Q1393" i="4"/>
  <c r="L1393" i="4"/>
  <c r="K1393" i="4"/>
  <c r="T1392" i="4"/>
  <c r="S1392" i="4"/>
  <c r="Q1392" i="4"/>
  <c r="L1392" i="4"/>
  <c r="K1392" i="4"/>
  <c r="T1391" i="4"/>
  <c r="S1391" i="4"/>
  <c r="Q1391" i="4"/>
  <c r="L1391" i="4"/>
  <c r="K1391" i="4"/>
  <c r="T1390" i="4"/>
  <c r="S1390" i="4"/>
  <c r="Q1390" i="4"/>
  <c r="L1390" i="4"/>
  <c r="K1390" i="4"/>
  <c r="T1389" i="4"/>
  <c r="S1389" i="4"/>
  <c r="Q1389" i="4"/>
  <c r="L1389" i="4"/>
  <c r="K1389" i="4"/>
  <c r="T1388" i="4"/>
  <c r="S1388" i="4"/>
  <c r="Q1388" i="4"/>
  <c r="L1388" i="4"/>
  <c r="K1388" i="4"/>
  <c r="T1387" i="4"/>
  <c r="S1387" i="4"/>
  <c r="Q1387" i="4"/>
  <c r="L1387" i="4"/>
  <c r="K1387" i="4"/>
  <c r="T1386" i="4"/>
  <c r="S1386" i="4"/>
  <c r="Q1386" i="4"/>
  <c r="L1386" i="4"/>
  <c r="K1386" i="4"/>
  <c r="T1385" i="4"/>
  <c r="S1385" i="4"/>
  <c r="Q1385" i="4"/>
  <c r="L1385" i="4"/>
  <c r="K1385" i="4"/>
  <c r="T1384" i="4"/>
  <c r="S1384" i="4"/>
  <c r="Q1384" i="4"/>
  <c r="L1384" i="4"/>
  <c r="K1384" i="4"/>
  <c r="T1383" i="4"/>
  <c r="S1383" i="4"/>
  <c r="Q1383" i="4"/>
  <c r="L1383" i="4"/>
  <c r="K1383" i="4"/>
  <c r="T1382" i="4"/>
  <c r="S1382" i="4"/>
  <c r="Q1382" i="4"/>
  <c r="L1382" i="4"/>
  <c r="K1382" i="4"/>
  <c r="T1381" i="4"/>
  <c r="S1381" i="4"/>
  <c r="Q1381" i="4"/>
  <c r="L1381" i="4"/>
  <c r="K1381" i="4"/>
  <c r="T1380" i="4"/>
  <c r="S1380" i="4"/>
  <c r="Q1380" i="4"/>
  <c r="L1380" i="4"/>
  <c r="K1380" i="4"/>
  <c r="T1379" i="4"/>
  <c r="S1379" i="4"/>
  <c r="Q1379" i="4"/>
  <c r="L1379" i="4"/>
  <c r="K1379" i="4"/>
  <c r="T1378" i="4"/>
  <c r="S1378" i="4"/>
  <c r="Q1378" i="4"/>
  <c r="L1378" i="4"/>
  <c r="K1378" i="4"/>
  <c r="T1377" i="4"/>
  <c r="S1377" i="4"/>
  <c r="Q1377" i="4"/>
  <c r="L1377" i="4"/>
  <c r="K1377" i="4"/>
  <c r="T1376" i="4"/>
  <c r="S1376" i="4"/>
  <c r="Q1376" i="4"/>
  <c r="L1376" i="4"/>
  <c r="K1376" i="4"/>
  <c r="T1375" i="4"/>
  <c r="S1375" i="4"/>
  <c r="Q1375" i="4"/>
  <c r="L1375" i="4"/>
  <c r="K1375" i="4"/>
  <c r="T1374" i="4"/>
  <c r="S1374" i="4"/>
  <c r="Q1374" i="4"/>
  <c r="L1374" i="4"/>
  <c r="K1374" i="4"/>
  <c r="T1373" i="4"/>
  <c r="S1373" i="4"/>
  <c r="Q1373" i="4"/>
  <c r="L1373" i="4"/>
  <c r="K1373" i="4"/>
  <c r="T1372" i="4"/>
  <c r="S1372" i="4"/>
  <c r="Q1372" i="4"/>
  <c r="L1372" i="4"/>
  <c r="K1372" i="4"/>
  <c r="T1371" i="4"/>
  <c r="S1371" i="4"/>
  <c r="Q1371" i="4"/>
  <c r="L1371" i="4"/>
  <c r="K1371" i="4"/>
  <c r="T1370" i="4"/>
  <c r="S1370" i="4"/>
  <c r="Q1370" i="4"/>
  <c r="L1370" i="4"/>
  <c r="K1370" i="4"/>
  <c r="T1369" i="4"/>
  <c r="S1369" i="4"/>
  <c r="Q1369" i="4"/>
  <c r="L1369" i="4"/>
  <c r="K1369" i="4"/>
  <c r="T1368" i="4"/>
  <c r="S1368" i="4"/>
  <c r="Q1368" i="4"/>
  <c r="L1368" i="4"/>
  <c r="K1368" i="4"/>
  <c r="T1367" i="4"/>
  <c r="S1367" i="4"/>
  <c r="Q1367" i="4"/>
  <c r="L1367" i="4"/>
  <c r="K1367" i="4"/>
  <c r="T1366" i="4"/>
  <c r="S1366" i="4"/>
  <c r="Q1366" i="4"/>
  <c r="L1366" i="4"/>
  <c r="K1366" i="4"/>
  <c r="T1365" i="4"/>
  <c r="S1365" i="4"/>
  <c r="Q1365" i="4"/>
  <c r="L1365" i="4"/>
  <c r="K1365" i="4"/>
  <c r="T1364" i="4"/>
  <c r="S1364" i="4"/>
  <c r="Q1364" i="4"/>
  <c r="L1364" i="4"/>
  <c r="K1364" i="4"/>
  <c r="T1363" i="4"/>
  <c r="S1363" i="4"/>
  <c r="Q1363" i="4"/>
  <c r="L1363" i="4"/>
  <c r="K1363" i="4"/>
  <c r="T1362" i="4"/>
  <c r="S1362" i="4"/>
  <c r="Q1362" i="4"/>
  <c r="L1362" i="4"/>
  <c r="K1362" i="4"/>
  <c r="T1361" i="4"/>
  <c r="S1361" i="4"/>
  <c r="Q1361" i="4"/>
  <c r="L1361" i="4"/>
  <c r="K1361" i="4"/>
  <c r="T1360" i="4"/>
  <c r="S1360" i="4"/>
  <c r="Q1360" i="4"/>
  <c r="L1360" i="4"/>
  <c r="K1360" i="4"/>
  <c r="T1359" i="4"/>
  <c r="S1359" i="4"/>
  <c r="Q1359" i="4"/>
  <c r="L1359" i="4"/>
  <c r="K1359" i="4"/>
  <c r="T1358" i="4"/>
  <c r="S1358" i="4"/>
  <c r="Q1358" i="4"/>
  <c r="L1358" i="4"/>
  <c r="K1358" i="4"/>
  <c r="T1357" i="4"/>
  <c r="S1357" i="4"/>
  <c r="Q1357" i="4"/>
  <c r="L1357" i="4"/>
  <c r="K1357" i="4"/>
  <c r="T1356" i="4"/>
  <c r="S1356" i="4"/>
  <c r="Q1356" i="4"/>
  <c r="L1356" i="4"/>
  <c r="K1356" i="4"/>
  <c r="T1355" i="4"/>
  <c r="S1355" i="4"/>
  <c r="Q1355" i="4"/>
  <c r="L1355" i="4"/>
  <c r="K1355" i="4"/>
  <c r="T1354" i="4"/>
  <c r="S1354" i="4"/>
  <c r="Q1354" i="4"/>
  <c r="L1354" i="4"/>
  <c r="K1354" i="4"/>
  <c r="T1353" i="4"/>
  <c r="S1353" i="4"/>
  <c r="Q1353" i="4"/>
  <c r="L1353" i="4"/>
  <c r="K1353" i="4"/>
  <c r="T1352" i="4"/>
  <c r="S1352" i="4"/>
  <c r="Q1352" i="4"/>
  <c r="L1352" i="4"/>
  <c r="K1352" i="4"/>
  <c r="T1351" i="4"/>
  <c r="S1351" i="4"/>
  <c r="Q1351" i="4"/>
  <c r="L1351" i="4"/>
  <c r="K1351" i="4"/>
  <c r="T1350" i="4"/>
  <c r="S1350" i="4"/>
  <c r="Q1350" i="4"/>
  <c r="L1350" i="4"/>
  <c r="K1350" i="4"/>
  <c r="T1349" i="4"/>
  <c r="S1349" i="4"/>
  <c r="Q1349" i="4"/>
  <c r="L1349" i="4"/>
  <c r="K1349" i="4"/>
  <c r="T1348" i="4"/>
  <c r="S1348" i="4"/>
  <c r="Q1348" i="4"/>
  <c r="L1348" i="4"/>
  <c r="K1348" i="4"/>
  <c r="T1347" i="4"/>
  <c r="S1347" i="4"/>
  <c r="Q1347" i="4"/>
  <c r="L1347" i="4"/>
  <c r="K1347" i="4"/>
  <c r="T1346" i="4"/>
  <c r="S1346" i="4"/>
  <c r="Q1346" i="4"/>
  <c r="L1346" i="4"/>
  <c r="K1346" i="4"/>
  <c r="T1345" i="4"/>
  <c r="S1345" i="4"/>
  <c r="Q1345" i="4"/>
  <c r="L1345" i="4"/>
  <c r="K1345" i="4"/>
  <c r="T1344" i="4"/>
  <c r="S1344" i="4"/>
  <c r="Q1344" i="4"/>
  <c r="L1344" i="4"/>
  <c r="K1344" i="4"/>
  <c r="T1343" i="4"/>
  <c r="S1343" i="4"/>
  <c r="Q1343" i="4"/>
  <c r="L1343" i="4"/>
  <c r="K1343" i="4"/>
  <c r="T1342" i="4"/>
  <c r="S1342" i="4"/>
  <c r="Q1342" i="4"/>
  <c r="L1342" i="4"/>
  <c r="K1342" i="4"/>
  <c r="T1341" i="4"/>
  <c r="S1341" i="4"/>
  <c r="Q1341" i="4"/>
  <c r="L1341" i="4"/>
  <c r="K1341" i="4"/>
  <c r="T1340" i="4"/>
  <c r="S1340" i="4"/>
  <c r="Q1340" i="4"/>
  <c r="L1340" i="4"/>
  <c r="K1340" i="4"/>
  <c r="T1339" i="4"/>
  <c r="S1339" i="4"/>
  <c r="Q1339" i="4"/>
  <c r="L1339" i="4"/>
  <c r="K1339" i="4"/>
  <c r="T1338" i="4"/>
  <c r="S1338" i="4"/>
  <c r="Q1338" i="4"/>
  <c r="L1338" i="4"/>
  <c r="K1338" i="4"/>
  <c r="T1337" i="4"/>
  <c r="S1337" i="4"/>
  <c r="Q1337" i="4"/>
  <c r="L1337" i="4"/>
  <c r="K1337" i="4"/>
  <c r="T1336" i="4"/>
  <c r="S1336" i="4"/>
  <c r="Q1336" i="4"/>
  <c r="L1336" i="4"/>
  <c r="K1336" i="4"/>
  <c r="T1335" i="4"/>
  <c r="S1335" i="4"/>
  <c r="Q1335" i="4"/>
  <c r="L1335" i="4"/>
  <c r="K1335" i="4"/>
  <c r="T1334" i="4"/>
  <c r="S1334" i="4"/>
  <c r="Q1334" i="4"/>
  <c r="L1334" i="4"/>
  <c r="K1334" i="4"/>
  <c r="T1333" i="4"/>
  <c r="S1333" i="4"/>
  <c r="Q1333" i="4"/>
  <c r="L1333" i="4"/>
  <c r="K1333" i="4"/>
  <c r="T1332" i="4"/>
  <c r="S1332" i="4"/>
  <c r="Q1332" i="4"/>
  <c r="L1332" i="4"/>
  <c r="K1332" i="4"/>
  <c r="T1331" i="4"/>
  <c r="S1331" i="4"/>
  <c r="Q1331" i="4"/>
  <c r="L1331" i="4"/>
  <c r="K1331" i="4"/>
  <c r="T1330" i="4"/>
  <c r="S1330" i="4"/>
  <c r="Q1330" i="4"/>
  <c r="L1330" i="4"/>
  <c r="K1330" i="4"/>
  <c r="T1329" i="4"/>
  <c r="S1329" i="4"/>
  <c r="Q1329" i="4"/>
  <c r="L1329" i="4"/>
  <c r="K1329" i="4"/>
  <c r="T1328" i="4"/>
  <c r="S1328" i="4"/>
  <c r="Q1328" i="4"/>
  <c r="L1328" i="4"/>
  <c r="K1328" i="4"/>
  <c r="T1327" i="4"/>
  <c r="S1327" i="4"/>
  <c r="Q1327" i="4"/>
  <c r="L1327" i="4"/>
  <c r="K1327" i="4"/>
  <c r="T1326" i="4"/>
  <c r="S1326" i="4"/>
  <c r="Q1326" i="4"/>
  <c r="L1326" i="4"/>
  <c r="K1326" i="4"/>
  <c r="T1325" i="4"/>
  <c r="S1325" i="4"/>
  <c r="Q1325" i="4"/>
  <c r="L1325" i="4"/>
  <c r="K1325" i="4"/>
  <c r="T1324" i="4"/>
  <c r="S1324" i="4"/>
  <c r="Q1324" i="4"/>
  <c r="L1324" i="4"/>
  <c r="K1324" i="4"/>
  <c r="T1323" i="4"/>
  <c r="S1323" i="4"/>
  <c r="Q1323" i="4"/>
  <c r="L1323" i="4"/>
  <c r="K1323" i="4"/>
  <c r="T1322" i="4"/>
  <c r="S1322" i="4"/>
  <c r="Q1322" i="4"/>
  <c r="L1322" i="4"/>
  <c r="K1322" i="4"/>
  <c r="T1321" i="4"/>
  <c r="S1321" i="4"/>
  <c r="Q1321" i="4"/>
  <c r="L1321" i="4"/>
  <c r="K1321" i="4"/>
  <c r="T1320" i="4"/>
  <c r="S1320" i="4"/>
  <c r="Q1320" i="4"/>
  <c r="L1320" i="4"/>
  <c r="K1320" i="4"/>
  <c r="T1319" i="4"/>
  <c r="S1319" i="4"/>
  <c r="Q1319" i="4"/>
  <c r="L1319" i="4"/>
  <c r="K1319" i="4"/>
  <c r="T1318" i="4"/>
  <c r="S1318" i="4"/>
  <c r="Q1318" i="4"/>
  <c r="L1318" i="4"/>
  <c r="K1318" i="4"/>
  <c r="T1317" i="4"/>
  <c r="S1317" i="4"/>
  <c r="Q1317" i="4"/>
  <c r="L1317" i="4"/>
  <c r="K1317" i="4"/>
  <c r="T1316" i="4"/>
  <c r="S1316" i="4"/>
  <c r="Q1316" i="4"/>
  <c r="L1316" i="4"/>
  <c r="K1316" i="4"/>
  <c r="T1315" i="4"/>
  <c r="S1315" i="4"/>
  <c r="Q1315" i="4"/>
  <c r="L1315" i="4"/>
  <c r="K1315" i="4"/>
  <c r="T1314" i="4"/>
  <c r="S1314" i="4"/>
  <c r="Q1314" i="4"/>
  <c r="L1314" i="4"/>
  <c r="K1314" i="4"/>
  <c r="T1313" i="4"/>
  <c r="S1313" i="4"/>
  <c r="Q1313" i="4"/>
  <c r="L1313" i="4"/>
  <c r="K1313" i="4"/>
  <c r="T1312" i="4"/>
  <c r="S1312" i="4"/>
  <c r="Q1312" i="4"/>
  <c r="L1312" i="4"/>
  <c r="K1312" i="4"/>
  <c r="T1311" i="4"/>
  <c r="S1311" i="4"/>
  <c r="Q1311" i="4"/>
  <c r="L1311" i="4"/>
  <c r="K1311" i="4"/>
  <c r="T1310" i="4"/>
  <c r="S1310" i="4"/>
  <c r="Q1310" i="4"/>
  <c r="L1310" i="4"/>
  <c r="K1310" i="4"/>
  <c r="T1309" i="4"/>
  <c r="S1309" i="4"/>
  <c r="Q1309" i="4"/>
  <c r="L1309" i="4"/>
  <c r="K1309" i="4"/>
  <c r="T1308" i="4"/>
  <c r="S1308" i="4"/>
  <c r="Q1308" i="4"/>
  <c r="L1308" i="4"/>
  <c r="K1308" i="4"/>
  <c r="T1307" i="4"/>
  <c r="S1307" i="4"/>
  <c r="Q1307" i="4"/>
  <c r="L1307" i="4"/>
  <c r="K1307" i="4"/>
  <c r="T1306" i="4"/>
  <c r="S1306" i="4"/>
  <c r="Q1306" i="4"/>
  <c r="L1306" i="4"/>
  <c r="K1306" i="4"/>
  <c r="T1305" i="4"/>
  <c r="S1305" i="4"/>
  <c r="Q1305" i="4"/>
  <c r="L1305" i="4"/>
  <c r="K1305" i="4"/>
  <c r="T1304" i="4"/>
  <c r="S1304" i="4"/>
  <c r="Q1304" i="4"/>
  <c r="L1304" i="4"/>
  <c r="K1304" i="4"/>
  <c r="T1303" i="4"/>
  <c r="S1303" i="4"/>
  <c r="Q1303" i="4"/>
  <c r="L1303" i="4"/>
  <c r="K1303" i="4"/>
  <c r="T1302" i="4"/>
  <c r="S1302" i="4"/>
  <c r="Q1302" i="4"/>
  <c r="L1302" i="4"/>
  <c r="K1302" i="4"/>
  <c r="T1301" i="4"/>
  <c r="S1301" i="4"/>
  <c r="Q1301" i="4"/>
  <c r="L1301" i="4"/>
  <c r="K1301" i="4"/>
  <c r="T1300" i="4"/>
  <c r="S1300" i="4"/>
  <c r="Q1300" i="4"/>
  <c r="L1300" i="4"/>
  <c r="K1300" i="4"/>
  <c r="T1299" i="4"/>
  <c r="S1299" i="4"/>
  <c r="Q1299" i="4"/>
  <c r="L1299" i="4"/>
  <c r="K1299" i="4"/>
  <c r="T1298" i="4"/>
  <c r="S1298" i="4"/>
  <c r="Q1298" i="4"/>
  <c r="L1298" i="4"/>
  <c r="K1298" i="4"/>
  <c r="T1297" i="4"/>
  <c r="S1297" i="4"/>
  <c r="Q1297" i="4"/>
  <c r="L1297" i="4"/>
  <c r="K1297" i="4"/>
  <c r="T1296" i="4"/>
  <c r="S1296" i="4"/>
  <c r="Q1296" i="4"/>
  <c r="L1296" i="4"/>
  <c r="K1296" i="4"/>
  <c r="T1295" i="4"/>
  <c r="S1295" i="4"/>
  <c r="Q1295" i="4"/>
  <c r="L1295" i="4"/>
  <c r="K1295" i="4"/>
  <c r="T1294" i="4"/>
  <c r="S1294" i="4"/>
  <c r="Q1294" i="4"/>
  <c r="L1294" i="4"/>
  <c r="K1294" i="4"/>
  <c r="T1293" i="4"/>
  <c r="S1293" i="4"/>
  <c r="Q1293" i="4"/>
  <c r="L1293" i="4"/>
  <c r="K1293" i="4"/>
  <c r="T1292" i="4"/>
  <c r="S1292" i="4"/>
  <c r="Q1292" i="4"/>
  <c r="L1292" i="4"/>
  <c r="K1292" i="4"/>
  <c r="T1291" i="4"/>
  <c r="S1291" i="4"/>
  <c r="Q1291" i="4"/>
  <c r="L1291" i="4"/>
  <c r="K1291" i="4"/>
  <c r="T1290" i="4"/>
  <c r="S1290" i="4"/>
  <c r="Q1290" i="4"/>
  <c r="L1290" i="4"/>
  <c r="K1290" i="4"/>
  <c r="T1289" i="4"/>
  <c r="S1289" i="4"/>
  <c r="Q1289" i="4"/>
  <c r="L1289" i="4"/>
  <c r="K1289" i="4"/>
  <c r="T1288" i="4"/>
  <c r="S1288" i="4"/>
  <c r="Q1288" i="4"/>
  <c r="L1288" i="4"/>
  <c r="K1288" i="4"/>
  <c r="T1287" i="4"/>
  <c r="S1287" i="4"/>
  <c r="Q1287" i="4"/>
  <c r="L1287" i="4"/>
  <c r="K1287" i="4"/>
  <c r="T1286" i="4"/>
  <c r="S1286" i="4"/>
  <c r="Q1286" i="4"/>
  <c r="L1286" i="4"/>
  <c r="K1286" i="4"/>
  <c r="T1285" i="4"/>
  <c r="S1285" i="4"/>
  <c r="Q1285" i="4"/>
  <c r="L1285" i="4"/>
  <c r="K1285" i="4"/>
  <c r="T1284" i="4"/>
  <c r="S1284" i="4"/>
  <c r="Q1284" i="4"/>
  <c r="L1284" i="4"/>
  <c r="K1284" i="4"/>
  <c r="T1283" i="4"/>
  <c r="S1283" i="4"/>
  <c r="Q1283" i="4"/>
  <c r="L1283" i="4"/>
  <c r="K1283" i="4"/>
  <c r="T1282" i="4"/>
  <c r="S1282" i="4"/>
  <c r="Q1282" i="4"/>
  <c r="L1282" i="4"/>
  <c r="K1282" i="4"/>
  <c r="T1281" i="4"/>
  <c r="S1281" i="4"/>
  <c r="Q1281" i="4"/>
  <c r="L1281" i="4"/>
  <c r="K1281" i="4"/>
  <c r="T1280" i="4"/>
  <c r="S1280" i="4"/>
  <c r="Q1280" i="4"/>
  <c r="L1280" i="4"/>
  <c r="K1280" i="4"/>
  <c r="T1279" i="4"/>
  <c r="S1279" i="4"/>
  <c r="Q1279" i="4"/>
  <c r="L1279" i="4"/>
  <c r="K1279" i="4"/>
  <c r="T1278" i="4"/>
  <c r="S1278" i="4"/>
  <c r="Q1278" i="4"/>
  <c r="L1278" i="4"/>
  <c r="K1278" i="4"/>
  <c r="T1277" i="4"/>
  <c r="S1277" i="4"/>
  <c r="Q1277" i="4"/>
  <c r="L1277" i="4"/>
  <c r="K1277" i="4"/>
  <c r="T1276" i="4"/>
  <c r="S1276" i="4"/>
  <c r="Q1276" i="4"/>
  <c r="L1276" i="4"/>
  <c r="K1276" i="4"/>
  <c r="T1275" i="4"/>
  <c r="S1275" i="4"/>
  <c r="Q1275" i="4"/>
  <c r="L1275" i="4"/>
  <c r="K1275" i="4"/>
  <c r="T1274" i="4"/>
  <c r="S1274" i="4"/>
  <c r="Q1274" i="4"/>
  <c r="L1274" i="4"/>
  <c r="K1274" i="4"/>
  <c r="T1273" i="4"/>
  <c r="S1273" i="4"/>
  <c r="Q1273" i="4"/>
  <c r="L1273" i="4"/>
  <c r="K1273" i="4"/>
  <c r="T1272" i="4"/>
  <c r="S1272" i="4"/>
  <c r="Q1272" i="4"/>
  <c r="L1272" i="4"/>
  <c r="K1272" i="4"/>
  <c r="T1271" i="4"/>
  <c r="S1271" i="4"/>
  <c r="Q1271" i="4"/>
  <c r="L1271" i="4"/>
  <c r="K1271" i="4"/>
  <c r="T1270" i="4"/>
  <c r="S1270" i="4"/>
  <c r="Q1270" i="4"/>
  <c r="L1270" i="4"/>
  <c r="K1270" i="4"/>
  <c r="T1269" i="4"/>
  <c r="S1269" i="4"/>
  <c r="Q1269" i="4"/>
  <c r="L1269" i="4"/>
  <c r="K1269" i="4"/>
  <c r="T1268" i="4"/>
  <c r="S1268" i="4"/>
  <c r="Q1268" i="4"/>
  <c r="L1268" i="4"/>
  <c r="K1268" i="4"/>
  <c r="T1267" i="4"/>
  <c r="S1267" i="4"/>
  <c r="Q1267" i="4"/>
  <c r="L1267" i="4"/>
  <c r="K1267" i="4"/>
  <c r="T1266" i="4"/>
  <c r="S1266" i="4"/>
  <c r="Q1266" i="4"/>
  <c r="L1266" i="4"/>
  <c r="K1266" i="4"/>
  <c r="T1265" i="4"/>
  <c r="S1265" i="4"/>
  <c r="Q1265" i="4"/>
  <c r="L1265" i="4"/>
  <c r="K1265" i="4"/>
  <c r="T1264" i="4"/>
  <c r="S1264" i="4"/>
  <c r="Q1264" i="4"/>
  <c r="L1264" i="4"/>
  <c r="K1264" i="4"/>
  <c r="T1263" i="4"/>
  <c r="S1263" i="4"/>
  <c r="Q1263" i="4"/>
  <c r="L1263" i="4"/>
  <c r="K1263" i="4"/>
  <c r="T1262" i="4"/>
  <c r="S1262" i="4"/>
  <c r="Q1262" i="4"/>
  <c r="L1262" i="4"/>
  <c r="K1262" i="4"/>
  <c r="T1261" i="4"/>
  <c r="S1261" i="4"/>
  <c r="Q1261" i="4"/>
  <c r="L1261" i="4"/>
  <c r="K1261" i="4"/>
  <c r="T1260" i="4"/>
  <c r="S1260" i="4"/>
  <c r="Q1260" i="4"/>
  <c r="L1260" i="4"/>
  <c r="K1260" i="4"/>
  <c r="T1259" i="4"/>
  <c r="S1259" i="4"/>
  <c r="Q1259" i="4"/>
  <c r="L1259" i="4"/>
  <c r="K1259" i="4"/>
  <c r="T1258" i="4"/>
  <c r="S1258" i="4"/>
  <c r="Q1258" i="4"/>
  <c r="L1258" i="4"/>
  <c r="K1258" i="4"/>
  <c r="T1257" i="4"/>
  <c r="S1257" i="4"/>
  <c r="Q1257" i="4"/>
  <c r="L1257" i="4"/>
  <c r="K1257" i="4"/>
  <c r="T1256" i="4"/>
  <c r="S1256" i="4"/>
  <c r="Q1256" i="4"/>
  <c r="L1256" i="4"/>
  <c r="K1256" i="4"/>
  <c r="T1255" i="4"/>
  <c r="S1255" i="4"/>
  <c r="Q1255" i="4"/>
  <c r="L1255" i="4"/>
  <c r="K1255" i="4"/>
  <c r="T1254" i="4"/>
  <c r="S1254" i="4"/>
  <c r="Q1254" i="4"/>
  <c r="L1254" i="4"/>
  <c r="K1254" i="4"/>
  <c r="T1253" i="4"/>
  <c r="S1253" i="4"/>
  <c r="Q1253" i="4"/>
  <c r="L1253" i="4"/>
  <c r="K1253" i="4"/>
  <c r="T1252" i="4"/>
  <c r="S1252" i="4"/>
  <c r="Q1252" i="4"/>
  <c r="L1252" i="4"/>
  <c r="K1252" i="4"/>
  <c r="T1251" i="4"/>
  <c r="S1251" i="4"/>
  <c r="Q1251" i="4"/>
  <c r="L1251" i="4"/>
  <c r="K1251" i="4"/>
  <c r="T1250" i="4"/>
  <c r="S1250" i="4"/>
  <c r="Q1250" i="4"/>
  <c r="L1250" i="4"/>
  <c r="K1250" i="4"/>
  <c r="T1249" i="4"/>
  <c r="S1249" i="4"/>
  <c r="Q1249" i="4"/>
  <c r="L1249" i="4"/>
  <c r="K1249" i="4"/>
  <c r="T1248" i="4"/>
  <c r="S1248" i="4"/>
  <c r="Q1248" i="4"/>
  <c r="L1248" i="4"/>
  <c r="K1248" i="4"/>
  <c r="T1247" i="4"/>
  <c r="S1247" i="4"/>
  <c r="Q1247" i="4"/>
  <c r="L1247" i="4"/>
  <c r="K1247" i="4"/>
  <c r="T1246" i="4"/>
  <c r="S1246" i="4"/>
  <c r="Q1246" i="4"/>
  <c r="L1246" i="4"/>
  <c r="K1246" i="4"/>
  <c r="T1245" i="4"/>
  <c r="S1245" i="4"/>
  <c r="Q1245" i="4"/>
  <c r="L1245" i="4"/>
  <c r="K1245" i="4"/>
  <c r="T1244" i="4"/>
  <c r="S1244" i="4"/>
  <c r="Q1244" i="4"/>
  <c r="L1244" i="4"/>
  <c r="K1244" i="4"/>
  <c r="T1243" i="4"/>
  <c r="S1243" i="4"/>
  <c r="Q1243" i="4"/>
  <c r="L1243" i="4"/>
  <c r="K1243" i="4"/>
  <c r="T1242" i="4"/>
  <c r="S1242" i="4"/>
  <c r="Q1242" i="4"/>
  <c r="L1242" i="4"/>
  <c r="K1242" i="4"/>
  <c r="T1241" i="4"/>
  <c r="S1241" i="4"/>
  <c r="Q1241" i="4"/>
  <c r="L1241" i="4"/>
  <c r="K1241" i="4"/>
  <c r="T1240" i="4"/>
  <c r="S1240" i="4"/>
  <c r="Q1240" i="4"/>
  <c r="L1240" i="4"/>
  <c r="K1240" i="4"/>
  <c r="T1239" i="4"/>
  <c r="S1239" i="4"/>
  <c r="Q1239" i="4"/>
  <c r="L1239" i="4"/>
  <c r="K1239" i="4"/>
  <c r="T1238" i="4"/>
  <c r="S1238" i="4"/>
  <c r="Q1238" i="4"/>
  <c r="L1238" i="4"/>
  <c r="K1238" i="4"/>
  <c r="T1237" i="4"/>
  <c r="S1237" i="4"/>
  <c r="Q1237" i="4"/>
  <c r="L1237" i="4"/>
  <c r="K1237" i="4"/>
  <c r="T1236" i="4"/>
  <c r="S1236" i="4"/>
  <c r="Q1236" i="4"/>
  <c r="L1236" i="4"/>
  <c r="K1236" i="4"/>
  <c r="T1235" i="4"/>
  <c r="S1235" i="4"/>
  <c r="Q1235" i="4"/>
  <c r="L1235" i="4"/>
  <c r="K1235" i="4"/>
  <c r="T1234" i="4"/>
  <c r="S1234" i="4"/>
  <c r="Q1234" i="4"/>
  <c r="L1234" i="4"/>
  <c r="K1234" i="4"/>
  <c r="T1233" i="4"/>
  <c r="S1233" i="4"/>
  <c r="Q1233" i="4"/>
  <c r="L1233" i="4"/>
  <c r="K1233" i="4"/>
  <c r="T1232" i="4"/>
  <c r="S1232" i="4"/>
  <c r="Q1232" i="4"/>
  <c r="L1232" i="4"/>
  <c r="K1232" i="4"/>
  <c r="T1231" i="4"/>
  <c r="S1231" i="4"/>
  <c r="Q1231" i="4"/>
  <c r="L1231" i="4"/>
  <c r="K1231" i="4"/>
  <c r="T1230" i="4"/>
  <c r="S1230" i="4"/>
  <c r="Q1230" i="4"/>
  <c r="L1230" i="4"/>
  <c r="K1230" i="4"/>
  <c r="T1229" i="4"/>
  <c r="S1229" i="4"/>
  <c r="Q1229" i="4"/>
  <c r="L1229" i="4"/>
  <c r="K1229" i="4"/>
  <c r="T1228" i="4"/>
  <c r="S1228" i="4"/>
  <c r="Q1228" i="4"/>
  <c r="L1228" i="4"/>
  <c r="K1228" i="4"/>
  <c r="T1227" i="4"/>
  <c r="S1227" i="4"/>
  <c r="Q1227" i="4"/>
  <c r="L1227" i="4"/>
  <c r="K1227" i="4"/>
  <c r="T1226" i="4"/>
  <c r="S1226" i="4"/>
  <c r="Q1226" i="4"/>
  <c r="L1226" i="4"/>
  <c r="K1226" i="4"/>
  <c r="T1225" i="4"/>
  <c r="S1225" i="4"/>
  <c r="Q1225" i="4"/>
  <c r="L1225" i="4"/>
  <c r="K1225" i="4"/>
  <c r="T1224" i="4"/>
  <c r="S1224" i="4"/>
  <c r="Q1224" i="4"/>
  <c r="L1224" i="4"/>
  <c r="K1224" i="4"/>
  <c r="T1223" i="4"/>
  <c r="S1223" i="4"/>
  <c r="Q1223" i="4"/>
  <c r="L1223" i="4"/>
  <c r="K1223" i="4"/>
  <c r="T1222" i="4"/>
  <c r="S1222" i="4"/>
  <c r="Q1222" i="4"/>
  <c r="L1222" i="4"/>
  <c r="K1222" i="4"/>
  <c r="T1221" i="4"/>
  <c r="S1221" i="4"/>
  <c r="Q1221" i="4"/>
  <c r="L1221" i="4"/>
  <c r="K1221" i="4"/>
  <c r="T1220" i="4"/>
  <c r="S1220" i="4"/>
  <c r="Q1220" i="4"/>
  <c r="L1220" i="4"/>
  <c r="K1220" i="4"/>
  <c r="T1219" i="4"/>
  <c r="S1219" i="4"/>
  <c r="Q1219" i="4"/>
  <c r="L1219" i="4"/>
  <c r="K1219" i="4"/>
  <c r="T1218" i="4"/>
  <c r="S1218" i="4"/>
  <c r="Q1218" i="4"/>
  <c r="L1218" i="4"/>
  <c r="K1218" i="4"/>
  <c r="T1217" i="4"/>
  <c r="S1217" i="4"/>
  <c r="Q1217" i="4"/>
  <c r="L1217" i="4"/>
  <c r="K1217" i="4"/>
  <c r="T1216" i="4"/>
  <c r="S1216" i="4"/>
  <c r="Q1216" i="4"/>
  <c r="L1216" i="4"/>
  <c r="K1216" i="4"/>
  <c r="T1215" i="4"/>
  <c r="S1215" i="4"/>
  <c r="Q1215" i="4"/>
  <c r="L1215" i="4"/>
  <c r="K1215" i="4"/>
  <c r="T1214" i="4"/>
  <c r="S1214" i="4"/>
  <c r="Q1214" i="4"/>
  <c r="L1214" i="4"/>
  <c r="K1214" i="4"/>
  <c r="T1213" i="4"/>
  <c r="S1213" i="4"/>
  <c r="Q1213" i="4"/>
  <c r="L1213" i="4"/>
  <c r="K1213" i="4"/>
  <c r="T1212" i="4"/>
  <c r="S1212" i="4"/>
  <c r="Q1212" i="4"/>
  <c r="L1212" i="4"/>
  <c r="K1212" i="4"/>
  <c r="T1211" i="4"/>
  <c r="S1211" i="4"/>
  <c r="Q1211" i="4"/>
  <c r="L1211" i="4"/>
  <c r="K1211" i="4"/>
  <c r="T1210" i="4"/>
  <c r="S1210" i="4"/>
  <c r="Q1210" i="4"/>
  <c r="L1210" i="4"/>
  <c r="K1210" i="4"/>
  <c r="T1209" i="4"/>
  <c r="S1209" i="4"/>
  <c r="Q1209" i="4"/>
  <c r="L1209" i="4"/>
  <c r="K1209" i="4"/>
  <c r="T1208" i="4"/>
  <c r="S1208" i="4"/>
  <c r="Q1208" i="4"/>
  <c r="L1208" i="4"/>
  <c r="K1208" i="4"/>
  <c r="T1207" i="4"/>
  <c r="S1207" i="4"/>
  <c r="Q1207" i="4"/>
  <c r="L1207" i="4"/>
  <c r="K1207" i="4"/>
  <c r="T1206" i="4"/>
  <c r="S1206" i="4"/>
  <c r="Q1206" i="4"/>
  <c r="L1206" i="4"/>
  <c r="K1206" i="4"/>
  <c r="T1205" i="4"/>
  <c r="S1205" i="4"/>
  <c r="Q1205" i="4"/>
  <c r="L1205" i="4"/>
  <c r="K1205" i="4"/>
  <c r="T1204" i="4"/>
  <c r="S1204" i="4"/>
  <c r="Q1204" i="4"/>
  <c r="L1204" i="4"/>
  <c r="K1204" i="4"/>
  <c r="T1203" i="4"/>
  <c r="S1203" i="4"/>
  <c r="Q1203" i="4"/>
  <c r="L1203" i="4"/>
  <c r="K1203" i="4"/>
  <c r="T1202" i="4"/>
  <c r="S1202" i="4"/>
  <c r="Q1202" i="4"/>
  <c r="L1202" i="4"/>
  <c r="K1202" i="4"/>
  <c r="T1201" i="4"/>
  <c r="S1201" i="4"/>
  <c r="Q1201" i="4"/>
  <c r="L1201" i="4"/>
  <c r="K1201" i="4"/>
  <c r="T1200" i="4"/>
  <c r="S1200" i="4"/>
  <c r="Q1200" i="4"/>
  <c r="L1200" i="4"/>
  <c r="K1200" i="4"/>
  <c r="T1199" i="4"/>
  <c r="S1199" i="4"/>
  <c r="Q1199" i="4"/>
  <c r="L1199" i="4"/>
  <c r="K1199" i="4"/>
  <c r="T1198" i="4"/>
  <c r="S1198" i="4"/>
  <c r="Q1198" i="4"/>
  <c r="L1198" i="4"/>
  <c r="K1198" i="4"/>
  <c r="T1197" i="4"/>
  <c r="S1197" i="4"/>
  <c r="Q1197" i="4"/>
  <c r="L1197" i="4"/>
  <c r="K1197" i="4"/>
  <c r="T1196" i="4"/>
  <c r="S1196" i="4"/>
  <c r="Q1196" i="4"/>
  <c r="L1196" i="4"/>
  <c r="K1196" i="4"/>
  <c r="T1195" i="4"/>
  <c r="S1195" i="4"/>
  <c r="Q1195" i="4"/>
  <c r="L1195" i="4"/>
  <c r="K1195" i="4"/>
  <c r="T1194" i="4"/>
  <c r="S1194" i="4"/>
  <c r="Q1194" i="4"/>
  <c r="L1194" i="4"/>
  <c r="K1194" i="4"/>
  <c r="T1193" i="4"/>
  <c r="S1193" i="4"/>
  <c r="Q1193" i="4"/>
  <c r="L1193" i="4"/>
  <c r="K1193" i="4"/>
  <c r="T1192" i="4"/>
  <c r="S1192" i="4"/>
  <c r="Q1192" i="4"/>
  <c r="L1192" i="4"/>
  <c r="K1192" i="4"/>
  <c r="T1191" i="4"/>
  <c r="S1191" i="4"/>
  <c r="Q1191" i="4"/>
  <c r="L1191" i="4"/>
  <c r="K1191" i="4"/>
  <c r="T1190" i="4"/>
  <c r="S1190" i="4"/>
  <c r="Q1190" i="4"/>
  <c r="L1190" i="4"/>
  <c r="K1190" i="4"/>
  <c r="T1189" i="4"/>
  <c r="S1189" i="4"/>
  <c r="Q1189" i="4"/>
  <c r="L1189" i="4"/>
  <c r="K1189" i="4"/>
  <c r="T1188" i="4"/>
  <c r="S1188" i="4"/>
  <c r="Q1188" i="4"/>
  <c r="L1188" i="4"/>
  <c r="K1188" i="4"/>
  <c r="T1187" i="4"/>
  <c r="S1187" i="4"/>
  <c r="Q1187" i="4"/>
  <c r="L1187" i="4"/>
  <c r="K1187" i="4"/>
  <c r="T1186" i="4"/>
  <c r="S1186" i="4"/>
  <c r="Q1186" i="4"/>
  <c r="L1186" i="4"/>
  <c r="K1186" i="4"/>
  <c r="T1185" i="4"/>
  <c r="S1185" i="4"/>
  <c r="Q1185" i="4"/>
  <c r="L1185" i="4"/>
  <c r="K1185" i="4"/>
  <c r="T1184" i="4"/>
  <c r="S1184" i="4"/>
  <c r="Q1184" i="4"/>
  <c r="L1184" i="4"/>
  <c r="K1184" i="4"/>
  <c r="T1183" i="4"/>
  <c r="S1183" i="4"/>
  <c r="Q1183" i="4"/>
  <c r="L1183" i="4"/>
  <c r="K1183" i="4"/>
  <c r="T1182" i="4"/>
  <c r="S1182" i="4"/>
  <c r="Q1182" i="4"/>
  <c r="L1182" i="4"/>
  <c r="K1182" i="4"/>
  <c r="T1181" i="4"/>
  <c r="S1181" i="4"/>
  <c r="Q1181" i="4"/>
  <c r="L1181" i="4"/>
  <c r="K1181" i="4"/>
  <c r="T1180" i="4"/>
  <c r="S1180" i="4"/>
  <c r="Q1180" i="4"/>
  <c r="L1180" i="4"/>
  <c r="K1180" i="4"/>
  <c r="T1179" i="4"/>
  <c r="S1179" i="4"/>
  <c r="Q1179" i="4"/>
  <c r="L1179" i="4"/>
  <c r="K1179" i="4"/>
  <c r="T1178" i="4"/>
  <c r="S1178" i="4"/>
  <c r="Q1178" i="4"/>
  <c r="L1178" i="4"/>
  <c r="K1178" i="4"/>
  <c r="T1177" i="4"/>
  <c r="S1177" i="4"/>
  <c r="Q1177" i="4"/>
  <c r="L1177" i="4"/>
  <c r="K1177" i="4"/>
  <c r="T1176" i="4"/>
  <c r="S1176" i="4"/>
  <c r="Q1176" i="4"/>
  <c r="L1176" i="4"/>
  <c r="K1176" i="4"/>
  <c r="T1175" i="4"/>
  <c r="S1175" i="4"/>
  <c r="Q1175" i="4"/>
  <c r="L1175" i="4"/>
  <c r="K1175" i="4"/>
  <c r="T1174" i="4"/>
  <c r="S1174" i="4"/>
  <c r="Q1174" i="4"/>
  <c r="L1174" i="4"/>
  <c r="K1174" i="4"/>
  <c r="T1173" i="4"/>
  <c r="S1173" i="4"/>
  <c r="Q1173" i="4"/>
  <c r="L1173" i="4"/>
  <c r="K1173" i="4"/>
  <c r="T1172" i="4"/>
  <c r="S1172" i="4"/>
  <c r="Q1172" i="4"/>
  <c r="L1172" i="4"/>
  <c r="K1172" i="4"/>
  <c r="T1171" i="4"/>
  <c r="S1171" i="4"/>
  <c r="Q1171" i="4"/>
  <c r="L1171" i="4"/>
  <c r="K1171" i="4"/>
  <c r="T1170" i="4"/>
  <c r="S1170" i="4"/>
  <c r="Q1170" i="4"/>
  <c r="L1170" i="4"/>
  <c r="K1170" i="4"/>
  <c r="T1169" i="4"/>
  <c r="S1169" i="4"/>
  <c r="Q1169" i="4"/>
  <c r="L1169" i="4"/>
  <c r="K1169" i="4"/>
  <c r="T1168" i="4"/>
  <c r="S1168" i="4"/>
  <c r="Q1168" i="4"/>
  <c r="L1168" i="4"/>
  <c r="K1168" i="4"/>
  <c r="T1167" i="4"/>
  <c r="S1167" i="4"/>
  <c r="Q1167" i="4"/>
  <c r="L1167" i="4"/>
  <c r="K1167" i="4"/>
  <c r="T1166" i="4"/>
  <c r="S1166" i="4"/>
  <c r="Q1166" i="4"/>
  <c r="L1166" i="4"/>
  <c r="K1166" i="4"/>
  <c r="T1165" i="4"/>
  <c r="S1165" i="4"/>
  <c r="Q1165" i="4"/>
  <c r="L1165" i="4"/>
  <c r="K1165" i="4"/>
  <c r="T1164" i="4"/>
  <c r="S1164" i="4"/>
  <c r="Q1164" i="4"/>
  <c r="L1164" i="4"/>
  <c r="K1164" i="4"/>
  <c r="T1163" i="4"/>
  <c r="S1163" i="4"/>
  <c r="Q1163" i="4"/>
  <c r="L1163" i="4"/>
  <c r="K1163" i="4"/>
  <c r="T1162" i="4"/>
  <c r="S1162" i="4"/>
  <c r="Q1162" i="4"/>
  <c r="L1162" i="4"/>
  <c r="K1162" i="4"/>
  <c r="T1161" i="4"/>
  <c r="S1161" i="4"/>
  <c r="Q1161" i="4"/>
  <c r="L1161" i="4"/>
  <c r="K1161" i="4"/>
  <c r="T1160" i="4"/>
  <c r="S1160" i="4"/>
  <c r="Q1160" i="4"/>
  <c r="L1160" i="4"/>
  <c r="K1160" i="4"/>
  <c r="T1159" i="4"/>
  <c r="S1159" i="4"/>
  <c r="Q1159" i="4"/>
  <c r="L1159" i="4"/>
  <c r="K1159" i="4"/>
  <c r="T1158" i="4"/>
  <c r="S1158" i="4"/>
  <c r="Q1158" i="4"/>
  <c r="L1158" i="4"/>
  <c r="K1158" i="4"/>
  <c r="T1157" i="4"/>
  <c r="S1157" i="4"/>
  <c r="Q1157" i="4"/>
  <c r="L1157" i="4"/>
  <c r="K1157" i="4"/>
  <c r="T1156" i="4"/>
  <c r="S1156" i="4"/>
  <c r="Q1156" i="4"/>
  <c r="L1156" i="4"/>
  <c r="K1156" i="4"/>
  <c r="T1155" i="4"/>
  <c r="S1155" i="4"/>
  <c r="Q1155" i="4"/>
  <c r="L1155" i="4"/>
  <c r="K1155" i="4"/>
  <c r="T1154" i="4"/>
  <c r="S1154" i="4"/>
  <c r="Q1154" i="4"/>
  <c r="L1154" i="4"/>
  <c r="K1154" i="4"/>
  <c r="T1153" i="4"/>
  <c r="S1153" i="4"/>
  <c r="Q1153" i="4"/>
  <c r="L1153" i="4"/>
  <c r="K1153" i="4"/>
  <c r="T1152" i="4"/>
  <c r="S1152" i="4"/>
  <c r="Q1152" i="4"/>
  <c r="L1152" i="4"/>
  <c r="K1152" i="4"/>
  <c r="T1151" i="4"/>
  <c r="S1151" i="4"/>
  <c r="Q1151" i="4"/>
  <c r="L1151" i="4"/>
  <c r="K1151" i="4"/>
  <c r="T1150" i="4"/>
  <c r="S1150" i="4"/>
  <c r="Q1150" i="4"/>
  <c r="L1150" i="4"/>
  <c r="K1150" i="4"/>
  <c r="T1149" i="4"/>
  <c r="S1149" i="4"/>
  <c r="Q1149" i="4"/>
  <c r="L1149" i="4"/>
  <c r="K1149" i="4"/>
  <c r="T1148" i="4"/>
  <c r="S1148" i="4"/>
  <c r="Q1148" i="4"/>
  <c r="L1148" i="4"/>
  <c r="K1148" i="4"/>
  <c r="T1147" i="4"/>
  <c r="S1147" i="4"/>
  <c r="Q1147" i="4"/>
  <c r="L1147" i="4"/>
  <c r="K1147" i="4"/>
  <c r="T1146" i="4"/>
  <c r="S1146" i="4"/>
  <c r="Q1146" i="4"/>
  <c r="L1146" i="4"/>
  <c r="K1146" i="4"/>
  <c r="T1145" i="4"/>
  <c r="S1145" i="4"/>
  <c r="Q1145" i="4"/>
  <c r="L1145" i="4"/>
  <c r="K1145" i="4"/>
  <c r="T1144" i="4"/>
  <c r="S1144" i="4"/>
  <c r="Q1144" i="4"/>
  <c r="L1144" i="4"/>
  <c r="K1144" i="4"/>
  <c r="T1143" i="4"/>
  <c r="S1143" i="4"/>
  <c r="Q1143" i="4"/>
  <c r="L1143" i="4"/>
  <c r="K1143" i="4"/>
  <c r="T1142" i="4"/>
  <c r="S1142" i="4"/>
  <c r="Q1142" i="4"/>
  <c r="L1142" i="4"/>
  <c r="K1142" i="4"/>
  <c r="T1141" i="4"/>
  <c r="S1141" i="4"/>
  <c r="Q1141" i="4"/>
  <c r="L1141" i="4"/>
  <c r="K1141" i="4"/>
  <c r="T1140" i="4"/>
  <c r="S1140" i="4"/>
  <c r="Q1140" i="4"/>
  <c r="L1140" i="4"/>
  <c r="K1140" i="4"/>
  <c r="T1139" i="4"/>
  <c r="S1139" i="4"/>
  <c r="Q1139" i="4"/>
  <c r="L1139" i="4"/>
  <c r="K1139" i="4"/>
  <c r="T1138" i="4"/>
  <c r="S1138" i="4"/>
  <c r="Q1138" i="4"/>
  <c r="L1138" i="4"/>
  <c r="K1138" i="4"/>
  <c r="T1137" i="4"/>
  <c r="S1137" i="4"/>
  <c r="Q1137" i="4"/>
  <c r="L1137" i="4"/>
  <c r="K1137" i="4"/>
  <c r="T1136" i="4"/>
  <c r="S1136" i="4"/>
  <c r="Q1136" i="4"/>
  <c r="L1136" i="4"/>
  <c r="K1136" i="4"/>
  <c r="T1135" i="4"/>
  <c r="S1135" i="4"/>
  <c r="Q1135" i="4"/>
  <c r="L1135" i="4"/>
  <c r="K1135" i="4"/>
  <c r="T1134" i="4"/>
  <c r="S1134" i="4"/>
  <c r="Q1134" i="4"/>
  <c r="L1134" i="4"/>
  <c r="K1134" i="4"/>
  <c r="T1133" i="4"/>
  <c r="S1133" i="4"/>
  <c r="Q1133" i="4"/>
  <c r="L1133" i="4"/>
  <c r="K1133" i="4"/>
  <c r="T1132" i="4"/>
  <c r="S1132" i="4"/>
  <c r="Q1132" i="4"/>
  <c r="L1132" i="4"/>
  <c r="K1132" i="4"/>
  <c r="T1131" i="4"/>
  <c r="S1131" i="4"/>
  <c r="Q1131" i="4"/>
  <c r="L1131" i="4"/>
  <c r="K1131" i="4"/>
  <c r="T1130" i="4"/>
  <c r="S1130" i="4"/>
  <c r="Q1130" i="4"/>
  <c r="L1130" i="4"/>
  <c r="K1130" i="4"/>
  <c r="T1129" i="4"/>
  <c r="S1129" i="4"/>
  <c r="Q1129" i="4"/>
  <c r="L1129" i="4"/>
  <c r="K1129" i="4"/>
  <c r="T1128" i="4"/>
  <c r="S1128" i="4"/>
  <c r="Q1128" i="4"/>
  <c r="L1128" i="4"/>
  <c r="K1128" i="4"/>
  <c r="T1127" i="4"/>
  <c r="S1127" i="4"/>
  <c r="Q1127" i="4"/>
  <c r="L1127" i="4"/>
  <c r="K1127" i="4"/>
  <c r="T1126" i="4"/>
  <c r="S1126" i="4"/>
  <c r="Q1126" i="4"/>
  <c r="L1126" i="4"/>
  <c r="K1126" i="4"/>
  <c r="T1125" i="4"/>
  <c r="S1125" i="4"/>
  <c r="Q1125" i="4"/>
  <c r="L1125" i="4"/>
  <c r="K1125" i="4"/>
  <c r="T1124" i="4"/>
  <c r="S1124" i="4"/>
  <c r="Q1124" i="4"/>
  <c r="L1124" i="4"/>
  <c r="K1124" i="4"/>
  <c r="T1123" i="4"/>
  <c r="S1123" i="4"/>
  <c r="Q1123" i="4"/>
  <c r="L1123" i="4"/>
  <c r="K1123" i="4"/>
  <c r="T1122" i="4"/>
  <c r="S1122" i="4"/>
  <c r="Q1122" i="4"/>
  <c r="L1122" i="4"/>
  <c r="K1122" i="4"/>
  <c r="T1121" i="4"/>
  <c r="S1121" i="4"/>
  <c r="Q1121" i="4"/>
  <c r="L1121" i="4"/>
  <c r="K1121" i="4"/>
  <c r="T1120" i="4"/>
  <c r="S1120" i="4"/>
  <c r="Q1120" i="4"/>
  <c r="L1120" i="4"/>
  <c r="K1120" i="4"/>
  <c r="T1119" i="4"/>
  <c r="S1119" i="4"/>
  <c r="Q1119" i="4"/>
  <c r="L1119" i="4"/>
  <c r="K1119" i="4"/>
  <c r="T1118" i="4"/>
  <c r="S1118" i="4"/>
  <c r="Q1118" i="4"/>
  <c r="L1118" i="4"/>
  <c r="K1118" i="4"/>
  <c r="T1117" i="4"/>
  <c r="S1117" i="4"/>
  <c r="Q1117" i="4"/>
  <c r="L1117" i="4"/>
  <c r="K1117" i="4"/>
  <c r="T1116" i="4"/>
  <c r="S1116" i="4"/>
  <c r="Q1116" i="4"/>
  <c r="L1116" i="4"/>
  <c r="K1116" i="4"/>
  <c r="T1115" i="4"/>
  <c r="S1115" i="4"/>
  <c r="Q1115" i="4"/>
  <c r="L1115" i="4"/>
  <c r="K1115" i="4"/>
  <c r="T1114" i="4"/>
  <c r="S1114" i="4"/>
  <c r="Q1114" i="4"/>
  <c r="L1114" i="4"/>
  <c r="K1114" i="4"/>
  <c r="T1113" i="4"/>
  <c r="S1113" i="4"/>
  <c r="Q1113" i="4"/>
  <c r="L1113" i="4"/>
  <c r="K1113" i="4"/>
  <c r="T1112" i="4"/>
  <c r="S1112" i="4"/>
  <c r="Q1112" i="4"/>
  <c r="L1112" i="4"/>
  <c r="K1112" i="4"/>
  <c r="T1111" i="4"/>
  <c r="S1111" i="4"/>
  <c r="Q1111" i="4"/>
  <c r="L1111" i="4"/>
  <c r="K1111" i="4"/>
  <c r="T1110" i="4"/>
  <c r="S1110" i="4"/>
  <c r="Q1110" i="4"/>
  <c r="L1110" i="4"/>
  <c r="K1110" i="4"/>
  <c r="T1109" i="4"/>
  <c r="S1109" i="4"/>
  <c r="Q1109" i="4"/>
  <c r="L1109" i="4"/>
  <c r="K1109" i="4"/>
  <c r="T1108" i="4"/>
  <c r="S1108" i="4"/>
  <c r="Q1108" i="4"/>
  <c r="L1108" i="4"/>
  <c r="K1108" i="4"/>
  <c r="T1107" i="4"/>
  <c r="S1107" i="4"/>
  <c r="Q1107" i="4"/>
  <c r="L1107" i="4"/>
  <c r="K1107" i="4"/>
  <c r="T1106" i="4"/>
  <c r="S1106" i="4"/>
  <c r="Q1106" i="4"/>
  <c r="L1106" i="4"/>
  <c r="K1106" i="4"/>
  <c r="T1105" i="4"/>
  <c r="S1105" i="4"/>
  <c r="Q1105" i="4"/>
  <c r="L1105" i="4"/>
  <c r="K1105" i="4"/>
  <c r="T1104" i="4"/>
  <c r="S1104" i="4"/>
  <c r="Q1104" i="4"/>
  <c r="L1104" i="4"/>
  <c r="K1104" i="4"/>
  <c r="T1103" i="4"/>
  <c r="S1103" i="4"/>
  <c r="Q1103" i="4"/>
  <c r="L1103" i="4"/>
  <c r="K1103" i="4"/>
  <c r="T1102" i="4"/>
  <c r="S1102" i="4"/>
  <c r="Q1102" i="4"/>
  <c r="L1102" i="4"/>
  <c r="K1102" i="4"/>
  <c r="T1101" i="4"/>
  <c r="S1101" i="4"/>
  <c r="Q1101" i="4"/>
  <c r="L1101" i="4"/>
  <c r="K1101" i="4"/>
  <c r="T1100" i="4"/>
  <c r="S1100" i="4"/>
  <c r="Q1100" i="4"/>
  <c r="L1100" i="4"/>
  <c r="K1100" i="4"/>
  <c r="T1099" i="4"/>
  <c r="S1099" i="4"/>
  <c r="Q1099" i="4"/>
  <c r="L1099" i="4"/>
  <c r="K1099" i="4"/>
  <c r="T1098" i="4"/>
  <c r="S1098" i="4"/>
  <c r="Q1098" i="4"/>
  <c r="L1098" i="4"/>
  <c r="K1098" i="4"/>
  <c r="T1097" i="4"/>
  <c r="S1097" i="4"/>
  <c r="Q1097" i="4"/>
  <c r="L1097" i="4"/>
  <c r="K1097" i="4"/>
  <c r="T1096" i="4"/>
  <c r="S1096" i="4"/>
  <c r="Q1096" i="4"/>
  <c r="L1096" i="4"/>
  <c r="K1096" i="4"/>
  <c r="T1095" i="4"/>
  <c r="S1095" i="4"/>
  <c r="Q1095" i="4"/>
  <c r="L1095" i="4"/>
  <c r="K1095" i="4"/>
  <c r="T1094" i="4"/>
  <c r="S1094" i="4"/>
  <c r="Q1094" i="4"/>
  <c r="L1094" i="4"/>
  <c r="K1094" i="4"/>
  <c r="T1093" i="4"/>
  <c r="S1093" i="4"/>
  <c r="Q1093" i="4"/>
  <c r="L1093" i="4"/>
  <c r="K1093" i="4"/>
  <c r="T1092" i="4"/>
  <c r="S1092" i="4"/>
  <c r="Q1092" i="4"/>
  <c r="L1092" i="4"/>
  <c r="K1092" i="4"/>
  <c r="T1091" i="4"/>
  <c r="S1091" i="4"/>
  <c r="Q1091" i="4"/>
  <c r="L1091" i="4"/>
  <c r="K1091" i="4"/>
  <c r="T1090" i="4"/>
  <c r="S1090" i="4"/>
  <c r="Q1090" i="4"/>
  <c r="L1090" i="4"/>
  <c r="K1090" i="4"/>
  <c r="T1089" i="4"/>
  <c r="S1089" i="4"/>
  <c r="Q1089" i="4"/>
  <c r="L1089" i="4"/>
  <c r="K1089" i="4"/>
  <c r="T1088" i="4"/>
  <c r="S1088" i="4"/>
  <c r="Q1088" i="4"/>
  <c r="L1088" i="4"/>
  <c r="K1088" i="4"/>
  <c r="T1087" i="4"/>
  <c r="S1087" i="4"/>
  <c r="Q1087" i="4"/>
  <c r="L1087" i="4"/>
  <c r="K1087" i="4"/>
  <c r="T1086" i="4"/>
  <c r="S1086" i="4"/>
  <c r="Q1086" i="4"/>
  <c r="L1086" i="4"/>
  <c r="K1086" i="4"/>
  <c r="T1085" i="4"/>
  <c r="S1085" i="4"/>
  <c r="Q1085" i="4"/>
  <c r="L1085" i="4"/>
  <c r="K1085" i="4"/>
  <c r="T1084" i="4"/>
  <c r="S1084" i="4"/>
  <c r="Q1084" i="4"/>
  <c r="L1084" i="4"/>
  <c r="K1084" i="4"/>
  <c r="T1083" i="4"/>
  <c r="S1083" i="4"/>
  <c r="Q1083" i="4"/>
  <c r="L1083" i="4"/>
  <c r="K1083" i="4"/>
  <c r="T1082" i="4"/>
  <c r="S1082" i="4"/>
  <c r="Q1082" i="4"/>
  <c r="L1082" i="4"/>
  <c r="K1082" i="4"/>
  <c r="T1081" i="4"/>
  <c r="S1081" i="4"/>
  <c r="Q1081" i="4"/>
  <c r="L1081" i="4"/>
  <c r="K1081" i="4"/>
  <c r="T1080" i="4"/>
  <c r="S1080" i="4"/>
  <c r="Q1080" i="4"/>
  <c r="L1080" i="4"/>
  <c r="K1080" i="4"/>
  <c r="T1079" i="4"/>
  <c r="S1079" i="4"/>
  <c r="Q1079" i="4"/>
  <c r="L1079" i="4"/>
  <c r="K1079" i="4"/>
  <c r="T1078" i="4"/>
  <c r="S1078" i="4"/>
  <c r="Q1078" i="4"/>
  <c r="L1078" i="4"/>
  <c r="K1078" i="4"/>
  <c r="T1077" i="4"/>
  <c r="S1077" i="4"/>
  <c r="Q1077" i="4"/>
  <c r="L1077" i="4"/>
  <c r="K1077" i="4"/>
  <c r="T1076" i="4"/>
  <c r="S1076" i="4"/>
  <c r="Q1076" i="4"/>
  <c r="L1076" i="4"/>
  <c r="K1076" i="4"/>
  <c r="T1075" i="4"/>
  <c r="S1075" i="4"/>
  <c r="Q1075" i="4"/>
  <c r="L1075" i="4"/>
  <c r="K1075" i="4"/>
  <c r="T1074" i="4"/>
  <c r="S1074" i="4"/>
  <c r="Q1074" i="4"/>
  <c r="L1074" i="4"/>
  <c r="K1074" i="4"/>
  <c r="T1073" i="4"/>
  <c r="S1073" i="4"/>
  <c r="Q1073" i="4"/>
  <c r="L1073" i="4"/>
  <c r="K1073" i="4"/>
  <c r="T1072" i="4"/>
  <c r="S1072" i="4"/>
  <c r="Q1072" i="4"/>
  <c r="L1072" i="4"/>
  <c r="K1072" i="4"/>
  <c r="T1071" i="4"/>
  <c r="S1071" i="4"/>
  <c r="Q1071" i="4"/>
  <c r="L1071" i="4"/>
  <c r="K1071" i="4"/>
  <c r="T1070" i="4"/>
  <c r="S1070" i="4"/>
  <c r="Q1070" i="4"/>
  <c r="L1070" i="4"/>
  <c r="K1070" i="4"/>
  <c r="T1069" i="4"/>
  <c r="S1069" i="4"/>
  <c r="Q1069" i="4"/>
  <c r="L1069" i="4"/>
  <c r="K1069" i="4"/>
  <c r="T1068" i="4"/>
  <c r="S1068" i="4"/>
  <c r="Q1068" i="4"/>
  <c r="L1068" i="4"/>
  <c r="K1068" i="4"/>
  <c r="T1067" i="4"/>
  <c r="S1067" i="4"/>
  <c r="Q1067" i="4"/>
  <c r="L1067" i="4"/>
  <c r="K1067" i="4"/>
  <c r="T1066" i="4"/>
  <c r="S1066" i="4"/>
  <c r="Q1066" i="4"/>
  <c r="L1066" i="4"/>
  <c r="K1066" i="4"/>
  <c r="T1065" i="4"/>
  <c r="S1065" i="4"/>
  <c r="Q1065" i="4"/>
  <c r="L1065" i="4"/>
  <c r="K1065" i="4"/>
  <c r="T1064" i="4"/>
  <c r="S1064" i="4"/>
  <c r="Q1064" i="4"/>
  <c r="L1064" i="4"/>
  <c r="K1064" i="4"/>
  <c r="T1063" i="4"/>
  <c r="S1063" i="4"/>
  <c r="Q1063" i="4"/>
  <c r="L1063" i="4"/>
  <c r="K1063" i="4"/>
  <c r="T1062" i="4"/>
  <c r="S1062" i="4"/>
  <c r="Q1062" i="4"/>
  <c r="L1062" i="4"/>
  <c r="K1062" i="4"/>
  <c r="T1061" i="4"/>
  <c r="S1061" i="4"/>
  <c r="Q1061" i="4"/>
  <c r="L1061" i="4"/>
  <c r="K1061" i="4"/>
  <c r="T1060" i="4"/>
  <c r="S1060" i="4"/>
  <c r="Q1060" i="4"/>
  <c r="L1060" i="4"/>
  <c r="K1060" i="4"/>
  <c r="T1059" i="4"/>
  <c r="S1059" i="4"/>
  <c r="Q1059" i="4"/>
  <c r="L1059" i="4"/>
  <c r="K1059" i="4"/>
  <c r="T1058" i="4"/>
  <c r="S1058" i="4"/>
  <c r="Q1058" i="4"/>
  <c r="L1058" i="4"/>
  <c r="K1058" i="4"/>
  <c r="T1057" i="4"/>
  <c r="S1057" i="4"/>
  <c r="Q1057" i="4"/>
  <c r="L1057" i="4"/>
  <c r="K1057" i="4"/>
  <c r="T1056" i="4"/>
  <c r="S1056" i="4"/>
  <c r="Q1056" i="4"/>
  <c r="L1056" i="4"/>
  <c r="K1056" i="4"/>
  <c r="T1055" i="4"/>
  <c r="S1055" i="4"/>
  <c r="Q1055" i="4"/>
  <c r="L1055" i="4"/>
  <c r="K1055" i="4"/>
  <c r="T1054" i="4"/>
  <c r="S1054" i="4"/>
  <c r="Q1054" i="4"/>
  <c r="L1054" i="4"/>
  <c r="K1054" i="4"/>
  <c r="T1053" i="4"/>
  <c r="S1053" i="4"/>
  <c r="Q1053" i="4"/>
  <c r="L1053" i="4"/>
  <c r="K1053" i="4"/>
  <c r="T1052" i="4"/>
  <c r="S1052" i="4"/>
  <c r="Q1052" i="4"/>
  <c r="L1052" i="4"/>
  <c r="K1052" i="4"/>
  <c r="T1051" i="4"/>
  <c r="S1051" i="4"/>
  <c r="Q1051" i="4"/>
  <c r="L1051" i="4"/>
  <c r="K1051" i="4"/>
  <c r="T1050" i="4"/>
  <c r="S1050" i="4"/>
  <c r="Q1050" i="4"/>
  <c r="L1050" i="4"/>
  <c r="K1050" i="4"/>
  <c r="T1049" i="4"/>
  <c r="S1049" i="4"/>
  <c r="Q1049" i="4"/>
  <c r="L1049" i="4"/>
  <c r="K1049" i="4"/>
  <c r="T1048" i="4"/>
  <c r="S1048" i="4"/>
  <c r="Q1048" i="4"/>
  <c r="L1048" i="4"/>
  <c r="K1048" i="4"/>
  <c r="T1047" i="4"/>
  <c r="S1047" i="4"/>
  <c r="Q1047" i="4"/>
  <c r="L1047" i="4"/>
  <c r="K1047" i="4"/>
  <c r="T1046" i="4"/>
  <c r="S1046" i="4"/>
  <c r="Q1046" i="4"/>
  <c r="L1046" i="4"/>
  <c r="K1046" i="4"/>
  <c r="T1045" i="4"/>
  <c r="S1045" i="4"/>
  <c r="Q1045" i="4"/>
  <c r="L1045" i="4"/>
  <c r="K1045" i="4"/>
  <c r="T1044" i="4"/>
  <c r="S1044" i="4"/>
  <c r="Q1044" i="4"/>
  <c r="L1044" i="4"/>
  <c r="K1044" i="4"/>
  <c r="T1043" i="4"/>
  <c r="S1043" i="4"/>
  <c r="Q1043" i="4"/>
  <c r="L1043" i="4"/>
  <c r="K1043" i="4"/>
  <c r="T1042" i="4"/>
  <c r="S1042" i="4"/>
  <c r="Q1042" i="4"/>
  <c r="L1042" i="4"/>
  <c r="K1042" i="4"/>
  <c r="T1041" i="4"/>
  <c r="S1041" i="4"/>
  <c r="Q1041" i="4"/>
  <c r="L1041" i="4"/>
  <c r="K1041" i="4"/>
  <c r="T1040" i="4"/>
  <c r="S1040" i="4"/>
  <c r="Q1040" i="4"/>
  <c r="L1040" i="4"/>
  <c r="K1040" i="4"/>
  <c r="T1039" i="4"/>
  <c r="S1039" i="4"/>
  <c r="Q1039" i="4"/>
  <c r="L1039" i="4"/>
  <c r="K1039" i="4"/>
  <c r="T1038" i="4"/>
  <c r="S1038" i="4"/>
  <c r="Q1038" i="4"/>
  <c r="L1038" i="4"/>
  <c r="K1038" i="4"/>
  <c r="T1037" i="4"/>
  <c r="S1037" i="4"/>
  <c r="Q1037" i="4"/>
  <c r="L1037" i="4"/>
  <c r="K1037" i="4"/>
  <c r="T1036" i="4"/>
  <c r="S1036" i="4"/>
  <c r="Q1036" i="4"/>
  <c r="L1036" i="4"/>
  <c r="K1036" i="4"/>
  <c r="T1035" i="4"/>
  <c r="S1035" i="4"/>
  <c r="Q1035" i="4"/>
  <c r="L1035" i="4"/>
  <c r="K1035" i="4"/>
  <c r="T1034" i="4"/>
  <c r="S1034" i="4"/>
  <c r="Q1034" i="4"/>
  <c r="L1034" i="4"/>
  <c r="K1034" i="4"/>
  <c r="T1033" i="4"/>
  <c r="S1033" i="4"/>
  <c r="Q1033" i="4"/>
  <c r="L1033" i="4"/>
  <c r="K1033" i="4"/>
  <c r="T1032" i="4"/>
  <c r="S1032" i="4"/>
  <c r="Q1032" i="4"/>
  <c r="L1032" i="4"/>
  <c r="K1032" i="4"/>
  <c r="T1031" i="4"/>
  <c r="S1031" i="4"/>
  <c r="Q1031" i="4"/>
  <c r="L1031" i="4"/>
  <c r="K1031" i="4"/>
  <c r="T1030" i="4"/>
  <c r="S1030" i="4"/>
  <c r="Q1030" i="4"/>
  <c r="L1030" i="4"/>
  <c r="K1030" i="4"/>
  <c r="T1029" i="4"/>
  <c r="S1029" i="4"/>
  <c r="Q1029" i="4"/>
  <c r="L1029" i="4"/>
  <c r="K1029" i="4"/>
  <c r="T1028" i="4"/>
  <c r="S1028" i="4"/>
  <c r="Q1028" i="4"/>
  <c r="L1028" i="4"/>
  <c r="K1028" i="4"/>
  <c r="T1027" i="4"/>
  <c r="S1027" i="4"/>
  <c r="Q1027" i="4"/>
  <c r="L1027" i="4"/>
  <c r="K1027" i="4"/>
  <c r="T1026" i="4"/>
  <c r="S1026" i="4"/>
  <c r="Q1026" i="4"/>
  <c r="L1026" i="4"/>
  <c r="K1026" i="4"/>
  <c r="T1025" i="4"/>
  <c r="S1025" i="4"/>
  <c r="Q1025" i="4"/>
  <c r="L1025" i="4"/>
  <c r="K1025" i="4"/>
  <c r="T1024" i="4"/>
  <c r="S1024" i="4"/>
  <c r="Q1024" i="4"/>
  <c r="L1024" i="4"/>
  <c r="K1024" i="4"/>
  <c r="T1023" i="4"/>
  <c r="S1023" i="4"/>
  <c r="Q1023" i="4"/>
  <c r="L1023" i="4"/>
  <c r="K1023" i="4"/>
  <c r="T1022" i="4"/>
  <c r="S1022" i="4"/>
  <c r="Q1022" i="4"/>
  <c r="L1022" i="4"/>
  <c r="K1022" i="4"/>
  <c r="T1021" i="4"/>
  <c r="S1021" i="4"/>
  <c r="Q1021" i="4"/>
  <c r="L1021" i="4"/>
  <c r="K1021" i="4"/>
  <c r="T1020" i="4"/>
  <c r="S1020" i="4"/>
  <c r="Q1020" i="4"/>
  <c r="L1020" i="4"/>
  <c r="K1020" i="4"/>
  <c r="T1019" i="4"/>
  <c r="S1019" i="4"/>
  <c r="Q1019" i="4"/>
  <c r="L1019" i="4"/>
  <c r="K1019" i="4"/>
  <c r="T1018" i="4"/>
  <c r="S1018" i="4"/>
  <c r="Q1018" i="4"/>
  <c r="L1018" i="4"/>
  <c r="K1018" i="4"/>
  <c r="T1017" i="4"/>
  <c r="S1017" i="4"/>
  <c r="Q1017" i="4"/>
  <c r="L1017" i="4"/>
  <c r="K1017" i="4"/>
  <c r="T1016" i="4"/>
  <c r="S1016" i="4"/>
  <c r="Q1016" i="4"/>
  <c r="L1016" i="4"/>
  <c r="K1016" i="4"/>
  <c r="T1015" i="4"/>
  <c r="S1015" i="4"/>
  <c r="Q1015" i="4"/>
  <c r="L1015" i="4"/>
  <c r="K1015" i="4"/>
  <c r="T1014" i="4"/>
  <c r="S1014" i="4"/>
  <c r="Q1014" i="4"/>
  <c r="L1014" i="4"/>
  <c r="K1014" i="4"/>
  <c r="T1013" i="4"/>
  <c r="S1013" i="4"/>
  <c r="Q1013" i="4"/>
  <c r="L1013" i="4"/>
  <c r="K1013" i="4"/>
  <c r="T1012" i="4"/>
  <c r="S1012" i="4"/>
  <c r="Q1012" i="4"/>
  <c r="L1012" i="4"/>
  <c r="K1012" i="4"/>
  <c r="T1011" i="4"/>
  <c r="S1011" i="4"/>
  <c r="Q1011" i="4"/>
  <c r="L1011" i="4"/>
  <c r="K1011" i="4"/>
  <c r="T1010" i="4"/>
  <c r="S1010" i="4"/>
  <c r="Q1010" i="4"/>
  <c r="L1010" i="4"/>
  <c r="K1010" i="4"/>
  <c r="T1009" i="4"/>
  <c r="S1009" i="4"/>
  <c r="Q1009" i="4"/>
  <c r="L1009" i="4"/>
  <c r="K1009" i="4"/>
  <c r="T1008" i="4"/>
  <c r="S1008" i="4"/>
  <c r="Q1008" i="4"/>
  <c r="L1008" i="4"/>
  <c r="K1008" i="4"/>
  <c r="T1007" i="4"/>
  <c r="S1007" i="4"/>
  <c r="Q1007" i="4"/>
  <c r="L1007" i="4"/>
  <c r="K1007" i="4"/>
  <c r="T1006" i="4"/>
  <c r="S1006" i="4"/>
  <c r="Q1006" i="4"/>
  <c r="L1006" i="4"/>
  <c r="K1006" i="4"/>
  <c r="T1005" i="4"/>
  <c r="S1005" i="4"/>
  <c r="Q1005" i="4"/>
  <c r="L1005" i="4"/>
  <c r="K1005" i="4"/>
  <c r="T1004" i="4"/>
  <c r="S1004" i="4"/>
  <c r="Q1004" i="4"/>
  <c r="L1004" i="4"/>
  <c r="K1004" i="4"/>
  <c r="T1003" i="4"/>
  <c r="S1003" i="4"/>
  <c r="Q1003" i="4"/>
  <c r="L1003" i="4"/>
  <c r="K1003" i="4"/>
  <c r="T1002" i="4"/>
  <c r="S1002" i="4"/>
  <c r="Q1002" i="4"/>
  <c r="L1002" i="4"/>
  <c r="K1002" i="4"/>
  <c r="T1001" i="4"/>
  <c r="S1001" i="4"/>
  <c r="Q1001" i="4"/>
  <c r="L1001" i="4"/>
  <c r="K1001" i="4"/>
  <c r="T1000" i="4"/>
  <c r="S1000" i="4"/>
  <c r="Q1000" i="4"/>
  <c r="L1000" i="4"/>
  <c r="K1000" i="4"/>
  <c r="T999" i="4"/>
  <c r="S999" i="4"/>
  <c r="Q999" i="4"/>
  <c r="L999" i="4"/>
  <c r="K999" i="4"/>
  <c r="T998" i="4"/>
  <c r="S998" i="4"/>
  <c r="Q998" i="4"/>
  <c r="L998" i="4"/>
  <c r="K998" i="4"/>
  <c r="T997" i="4"/>
  <c r="S997" i="4"/>
  <c r="Q997" i="4"/>
  <c r="L997" i="4"/>
  <c r="K997" i="4"/>
  <c r="T996" i="4"/>
  <c r="S996" i="4"/>
  <c r="Q996" i="4"/>
  <c r="L996" i="4"/>
  <c r="K996" i="4"/>
  <c r="T995" i="4"/>
  <c r="S995" i="4"/>
  <c r="Q995" i="4"/>
  <c r="L995" i="4"/>
  <c r="K995" i="4"/>
  <c r="T994" i="4"/>
  <c r="S994" i="4"/>
  <c r="Q994" i="4"/>
  <c r="L994" i="4"/>
  <c r="K994" i="4"/>
  <c r="T993" i="4"/>
  <c r="S993" i="4"/>
  <c r="Q993" i="4"/>
  <c r="L993" i="4"/>
  <c r="K993" i="4"/>
  <c r="T992" i="4"/>
  <c r="S992" i="4"/>
  <c r="Q992" i="4"/>
  <c r="L992" i="4"/>
  <c r="K992" i="4"/>
  <c r="T991" i="4"/>
  <c r="S991" i="4"/>
  <c r="Q991" i="4"/>
  <c r="L991" i="4"/>
  <c r="K991" i="4"/>
  <c r="T990" i="4"/>
  <c r="S990" i="4"/>
  <c r="Q990" i="4"/>
  <c r="L990" i="4"/>
  <c r="K990" i="4"/>
  <c r="T989" i="4"/>
  <c r="S989" i="4"/>
  <c r="Q989" i="4"/>
  <c r="L989" i="4"/>
  <c r="K989" i="4"/>
  <c r="T988" i="4"/>
  <c r="S988" i="4"/>
  <c r="Q988" i="4"/>
  <c r="L988" i="4"/>
  <c r="K988" i="4"/>
  <c r="T987" i="4"/>
  <c r="S987" i="4"/>
  <c r="Q987" i="4"/>
  <c r="L987" i="4"/>
  <c r="K987" i="4"/>
  <c r="T986" i="4"/>
  <c r="S986" i="4"/>
  <c r="Q986" i="4"/>
  <c r="L986" i="4"/>
  <c r="K986" i="4"/>
  <c r="T985" i="4"/>
  <c r="S985" i="4"/>
  <c r="Q985" i="4"/>
  <c r="L985" i="4"/>
  <c r="K985" i="4"/>
  <c r="T984" i="4"/>
  <c r="S984" i="4"/>
  <c r="Q984" i="4"/>
  <c r="L984" i="4"/>
  <c r="K984" i="4"/>
  <c r="T983" i="4"/>
  <c r="S983" i="4"/>
  <c r="Q983" i="4"/>
  <c r="L983" i="4"/>
  <c r="K983" i="4"/>
  <c r="T982" i="4"/>
  <c r="S982" i="4"/>
  <c r="Q982" i="4"/>
  <c r="L982" i="4"/>
  <c r="K982" i="4"/>
  <c r="T981" i="4"/>
  <c r="S981" i="4"/>
  <c r="Q981" i="4"/>
  <c r="L981" i="4"/>
  <c r="K981" i="4"/>
  <c r="T980" i="4"/>
  <c r="S980" i="4"/>
  <c r="Q980" i="4"/>
  <c r="L980" i="4"/>
  <c r="K980" i="4"/>
  <c r="T979" i="4"/>
  <c r="S979" i="4"/>
  <c r="Q979" i="4"/>
  <c r="L979" i="4"/>
  <c r="K979" i="4"/>
  <c r="T978" i="4"/>
  <c r="S978" i="4"/>
  <c r="Q978" i="4"/>
  <c r="L978" i="4"/>
  <c r="K978" i="4"/>
  <c r="T977" i="4"/>
  <c r="S977" i="4"/>
  <c r="Q977" i="4"/>
  <c r="L977" i="4"/>
  <c r="K977" i="4"/>
  <c r="T976" i="4"/>
  <c r="S976" i="4"/>
  <c r="Q976" i="4"/>
  <c r="L976" i="4"/>
  <c r="K976" i="4"/>
  <c r="T975" i="4"/>
  <c r="S975" i="4"/>
  <c r="Q975" i="4"/>
  <c r="L975" i="4"/>
  <c r="K975" i="4"/>
  <c r="T974" i="4"/>
  <c r="S974" i="4"/>
  <c r="Q974" i="4"/>
  <c r="L974" i="4"/>
  <c r="K974" i="4"/>
  <c r="T973" i="4"/>
  <c r="S973" i="4"/>
  <c r="Q973" i="4"/>
  <c r="L973" i="4"/>
  <c r="K973" i="4"/>
  <c r="T972" i="4"/>
  <c r="S972" i="4"/>
  <c r="Q972" i="4"/>
  <c r="L972" i="4"/>
  <c r="K972" i="4"/>
  <c r="T971" i="4"/>
  <c r="S971" i="4"/>
  <c r="Q971" i="4"/>
  <c r="L971" i="4"/>
  <c r="K971" i="4"/>
  <c r="T970" i="4"/>
  <c r="S970" i="4"/>
  <c r="Q970" i="4"/>
  <c r="L970" i="4"/>
  <c r="K970" i="4"/>
  <c r="T969" i="4"/>
  <c r="S969" i="4"/>
  <c r="Q969" i="4"/>
  <c r="L969" i="4"/>
  <c r="K969" i="4"/>
  <c r="T968" i="4"/>
  <c r="S968" i="4"/>
  <c r="Q968" i="4"/>
  <c r="L968" i="4"/>
  <c r="K968" i="4"/>
  <c r="T967" i="4"/>
  <c r="S967" i="4"/>
  <c r="Q967" i="4"/>
  <c r="L967" i="4"/>
  <c r="K967" i="4"/>
  <c r="T966" i="4"/>
  <c r="S966" i="4"/>
  <c r="Q966" i="4"/>
  <c r="L966" i="4"/>
  <c r="K966" i="4"/>
  <c r="T965" i="4"/>
  <c r="S965" i="4"/>
  <c r="Q965" i="4"/>
  <c r="L965" i="4"/>
  <c r="K965" i="4"/>
  <c r="T964" i="4"/>
  <c r="S964" i="4"/>
  <c r="Q964" i="4"/>
  <c r="L964" i="4"/>
  <c r="K964" i="4"/>
  <c r="T963" i="4"/>
  <c r="S963" i="4"/>
  <c r="Q963" i="4"/>
  <c r="L963" i="4"/>
  <c r="K963" i="4"/>
  <c r="T962" i="4"/>
  <c r="S962" i="4"/>
  <c r="Q962" i="4"/>
  <c r="L962" i="4"/>
  <c r="K962" i="4"/>
  <c r="T961" i="4"/>
  <c r="S961" i="4"/>
  <c r="Q961" i="4"/>
  <c r="L961" i="4"/>
  <c r="K961" i="4"/>
  <c r="T960" i="4"/>
  <c r="S960" i="4"/>
  <c r="Q960" i="4"/>
  <c r="L960" i="4"/>
  <c r="K960" i="4"/>
  <c r="T959" i="4"/>
  <c r="S959" i="4"/>
  <c r="Q959" i="4"/>
  <c r="L959" i="4"/>
  <c r="K959" i="4"/>
  <c r="T958" i="4"/>
  <c r="S958" i="4"/>
  <c r="Q958" i="4"/>
  <c r="L958" i="4"/>
  <c r="K958" i="4"/>
  <c r="T957" i="4"/>
  <c r="S957" i="4"/>
  <c r="Q957" i="4"/>
  <c r="L957" i="4"/>
  <c r="K957" i="4"/>
  <c r="T956" i="4"/>
  <c r="S956" i="4"/>
  <c r="Q956" i="4"/>
  <c r="L956" i="4"/>
  <c r="K956" i="4"/>
  <c r="T955" i="4"/>
  <c r="S955" i="4"/>
  <c r="Q955" i="4"/>
  <c r="L955" i="4"/>
  <c r="K955" i="4"/>
  <c r="T954" i="4"/>
  <c r="S954" i="4"/>
  <c r="Q954" i="4"/>
  <c r="L954" i="4"/>
  <c r="K954" i="4"/>
  <c r="T953" i="4"/>
  <c r="S953" i="4"/>
  <c r="Q953" i="4"/>
  <c r="L953" i="4"/>
  <c r="K953" i="4"/>
  <c r="T952" i="4"/>
  <c r="S952" i="4"/>
  <c r="Q952" i="4"/>
  <c r="L952" i="4"/>
  <c r="K952" i="4"/>
  <c r="T951" i="4"/>
  <c r="S951" i="4"/>
  <c r="Q951" i="4"/>
  <c r="L951" i="4"/>
  <c r="K951" i="4"/>
  <c r="T950" i="4"/>
  <c r="S950" i="4"/>
  <c r="Q950" i="4"/>
  <c r="L950" i="4"/>
  <c r="K950" i="4"/>
  <c r="T949" i="4"/>
  <c r="S949" i="4"/>
  <c r="Q949" i="4"/>
  <c r="L949" i="4"/>
  <c r="K949" i="4"/>
  <c r="T948" i="4"/>
  <c r="S948" i="4"/>
  <c r="Q948" i="4"/>
  <c r="L948" i="4"/>
  <c r="K948" i="4"/>
  <c r="T947" i="4"/>
  <c r="S947" i="4"/>
  <c r="Q947" i="4"/>
  <c r="L947" i="4"/>
  <c r="K947" i="4"/>
  <c r="T946" i="4"/>
  <c r="S946" i="4"/>
  <c r="Q946" i="4"/>
  <c r="L946" i="4"/>
  <c r="K946" i="4"/>
  <c r="T945" i="4"/>
  <c r="S945" i="4"/>
  <c r="Q945" i="4"/>
  <c r="L945" i="4"/>
  <c r="K945" i="4"/>
  <c r="T944" i="4"/>
  <c r="S944" i="4"/>
  <c r="Q944" i="4"/>
  <c r="L944" i="4"/>
  <c r="K944" i="4"/>
  <c r="T943" i="4"/>
  <c r="S943" i="4"/>
  <c r="Q943" i="4"/>
  <c r="L943" i="4"/>
  <c r="K943" i="4"/>
  <c r="T942" i="4"/>
  <c r="S942" i="4"/>
  <c r="Q942" i="4"/>
  <c r="L942" i="4"/>
  <c r="K942" i="4"/>
  <c r="T941" i="4"/>
  <c r="S941" i="4"/>
  <c r="Q941" i="4"/>
  <c r="L941" i="4"/>
  <c r="K941" i="4"/>
  <c r="T940" i="4"/>
  <c r="S940" i="4"/>
  <c r="Q940" i="4"/>
  <c r="L940" i="4"/>
  <c r="K940" i="4"/>
  <c r="T939" i="4"/>
  <c r="S939" i="4"/>
  <c r="Q939" i="4"/>
  <c r="L939" i="4"/>
  <c r="K939" i="4"/>
  <c r="T938" i="4"/>
  <c r="S938" i="4"/>
  <c r="Q938" i="4"/>
  <c r="L938" i="4"/>
  <c r="K938" i="4"/>
  <c r="T937" i="4"/>
  <c r="S937" i="4"/>
  <c r="Q937" i="4"/>
  <c r="L937" i="4"/>
  <c r="K937" i="4"/>
  <c r="T936" i="4"/>
  <c r="S936" i="4"/>
  <c r="Q936" i="4"/>
  <c r="L936" i="4"/>
  <c r="K936" i="4"/>
  <c r="T935" i="4"/>
  <c r="S935" i="4"/>
  <c r="Q935" i="4"/>
  <c r="L935" i="4"/>
  <c r="K935" i="4"/>
  <c r="T934" i="4"/>
  <c r="S934" i="4"/>
  <c r="Q934" i="4"/>
  <c r="L934" i="4"/>
  <c r="K934" i="4"/>
  <c r="T933" i="4"/>
  <c r="S933" i="4"/>
  <c r="Q933" i="4"/>
  <c r="L933" i="4"/>
  <c r="K933" i="4"/>
  <c r="T932" i="4"/>
  <c r="S932" i="4"/>
  <c r="Q932" i="4"/>
  <c r="L932" i="4"/>
  <c r="K932" i="4"/>
  <c r="T931" i="4"/>
  <c r="S931" i="4"/>
  <c r="Q931" i="4"/>
  <c r="L931" i="4"/>
  <c r="K931" i="4"/>
  <c r="T930" i="4"/>
  <c r="S930" i="4"/>
  <c r="Q930" i="4"/>
  <c r="L930" i="4"/>
  <c r="K930" i="4"/>
  <c r="T929" i="4"/>
  <c r="S929" i="4"/>
  <c r="Q929" i="4"/>
  <c r="L929" i="4"/>
  <c r="K929" i="4"/>
  <c r="T928" i="4"/>
  <c r="S928" i="4"/>
  <c r="Q928" i="4"/>
  <c r="L928" i="4"/>
  <c r="K928" i="4"/>
  <c r="T927" i="4"/>
  <c r="S927" i="4"/>
  <c r="Q927" i="4"/>
  <c r="L927" i="4"/>
  <c r="K927" i="4"/>
  <c r="T926" i="4"/>
  <c r="S926" i="4"/>
  <c r="Q926" i="4"/>
  <c r="L926" i="4"/>
  <c r="K926" i="4"/>
  <c r="T925" i="4"/>
  <c r="S925" i="4"/>
  <c r="Q925" i="4"/>
  <c r="L925" i="4"/>
  <c r="K925" i="4"/>
  <c r="T924" i="4"/>
  <c r="S924" i="4"/>
  <c r="Q924" i="4"/>
  <c r="L924" i="4"/>
  <c r="K924" i="4"/>
  <c r="T923" i="4"/>
  <c r="S923" i="4"/>
  <c r="Q923" i="4"/>
  <c r="L923" i="4"/>
  <c r="K923" i="4"/>
  <c r="T922" i="4"/>
  <c r="S922" i="4"/>
  <c r="Q922" i="4"/>
  <c r="L922" i="4"/>
  <c r="K922" i="4"/>
  <c r="T921" i="4"/>
  <c r="S921" i="4"/>
  <c r="Q921" i="4"/>
  <c r="L921" i="4"/>
  <c r="K921" i="4"/>
  <c r="T920" i="4"/>
  <c r="S920" i="4"/>
  <c r="Q920" i="4"/>
  <c r="L920" i="4"/>
  <c r="K920" i="4"/>
  <c r="T919" i="4"/>
  <c r="S919" i="4"/>
  <c r="Q919" i="4"/>
  <c r="L919" i="4"/>
  <c r="K919" i="4"/>
  <c r="T918" i="4"/>
  <c r="S918" i="4"/>
  <c r="Q918" i="4"/>
  <c r="L918" i="4"/>
  <c r="K918" i="4"/>
  <c r="T917" i="4"/>
  <c r="S917" i="4"/>
  <c r="Q917" i="4"/>
  <c r="L917" i="4"/>
  <c r="K917" i="4"/>
  <c r="T916" i="4"/>
  <c r="S916" i="4"/>
  <c r="Q916" i="4"/>
  <c r="L916" i="4"/>
  <c r="K916" i="4"/>
  <c r="T915" i="4"/>
  <c r="S915" i="4"/>
  <c r="Q915" i="4"/>
  <c r="L915" i="4"/>
  <c r="K915" i="4"/>
  <c r="T914" i="4"/>
  <c r="S914" i="4"/>
  <c r="Q914" i="4"/>
  <c r="L914" i="4"/>
  <c r="K914" i="4"/>
  <c r="T913" i="4"/>
  <c r="S913" i="4"/>
  <c r="Q913" i="4"/>
  <c r="L913" i="4"/>
  <c r="K913" i="4"/>
  <c r="T912" i="4"/>
  <c r="S912" i="4"/>
  <c r="Q912" i="4"/>
  <c r="L912" i="4"/>
  <c r="K912" i="4"/>
  <c r="T911" i="4"/>
  <c r="S911" i="4"/>
  <c r="Q911" i="4"/>
  <c r="L911" i="4"/>
  <c r="K911" i="4"/>
  <c r="T910" i="4"/>
  <c r="S910" i="4"/>
  <c r="Q910" i="4"/>
  <c r="L910" i="4"/>
  <c r="K910" i="4"/>
  <c r="T909" i="4"/>
  <c r="S909" i="4"/>
  <c r="Q909" i="4"/>
  <c r="L909" i="4"/>
  <c r="K909" i="4"/>
  <c r="T908" i="4"/>
  <c r="S908" i="4"/>
  <c r="Q908" i="4"/>
  <c r="L908" i="4"/>
  <c r="K908" i="4"/>
  <c r="T907" i="4"/>
  <c r="S907" i="4"/>
  <c r="Q907" i="4"/>
  <c r="L907" i="4"/>
  <c r="K907" i="4"/>
  <c r="T906" i="4"/>
  <c r="S906" i="4"/>
  <c r="Q906" i="4"/>
  <c r="L906" i="4"/>
  <c r="K906" i="4"/>
  <c r="T905" i="4"/>
  <c r="S905" i="4"/>
  <c r="Q905" i="4"/>
  <c r="L905" i="4"/>
  <c r="K905" i="4"/>
  <c r="T904" i="4"/>
  <c r="S904" i="4"/>
  <c r="Q904" i="4"/>
  <c r="L904" i="4"/>
  <c r="K904" i="4"/>
  <c r="T903" i="4"/>
  <c r="S903" i="4"/>
  <c r="Q903" i="4"/>
  <c r="L903" i="4"/>
  <c r="K903" i="4"/>
  <c r="T902" i="4"/>
  <c r="S902" i="4"/>
  <c r="Q902" i="4"/>
  <c r="L902" i="4"/>
  <c r="K902" i="4"/>
  <c r="T901" i="4"/>
  <c r="S901" i="4"/>
  <c r="Q901" i="4"/>
  <c r="L901" i="4"/>
  <c r="K901" i="4"/>
  <c r="T900" i="4"/>
  <c r="S900" i="4"/>
  <c r="Q900" i="4"/>
  <c r="L900" i="4"/>
  <c r="K900" i="4"/>
  <c r="T899" i="4"/>
  <c r="S899" i="4"/>
  <c r="Q899" i="4"/>
  <c r="L899" i="4"/>
  <c r="K899" i="4"/>
  <c r="T898" i="4"/>
  <c r="S898" i="4"/>
  <c r="Q898" i="4"/>
  <c r="L898" i="4"/>
  <c r="K898" i="4"/>
  <c r="T897" i="4"/>
  <c r="S897" i="4"/>
  <c r="Q897" i="4"/>
  <c r="L897" i="4"/>
  <c r="K897" i="4"/>
  <c r="T896" i="4"/>
  <c r="S896" i="4"/>
  <c r="Q896" i="4"/>
  <c r="L896" i="4"/>
  <c r="K896" i="4"/>
  <c r="T895" i="4"/>
  <c r="S895" i="4"/>
  <c r="Q895" i="4"/>
  <c r="L895" i="4"/>
  <c r="K895" i="4"/>
  <c r="T894" i="4"/>
  <c r="S894" i="4"/>
  <c r="Q894" i="4"/>
  <c r="L894" i="4"/>
  <c r="K894" i="4"/>
  <c r="T893" i="4"/>
  <c r="S893" i="4"/>
  <c r="Q893" i="4"/>
  <c r="L893" i="4"/>
  <c r="K893" i="4"/>
  <c r="T892" i="4"/>
  <c r="S892" i="4"/>
  <c r="Q892" i="4"/>
  <c r="L892" i="4"/>
  <c r="K892" i="4"/>
  <c r="T891" i="4"/>
  <c r="S891" i="4"/>
  <c r="Q891" i="4"/>
  <c r="L891" i="4"/>
  <c r="K891" i="4"/>
  <c r="T890" i="4"/>
  <c r="S890" i="4"/>
  <c r="Q890" i="4"/>
  <c r="L890" i="4"/>
  <c r="K890" i="4"/>
  <c r="T889" i="4"/>
  <c r="S889" i="4"/>
  <c r="Q889" i="4"/>
  <c r="L889" i="4"/>
  <c r="K889" i="4"/>
  <c r="T888" i="4"/>
  <c r="S888" i="4"/>
  <c r="Q888" i="4"/>
  <c r="L888" i="4"/>
  <c r="K888" i="4"/>
  <c r="T887" i="4"/>
  <c r="S887" i="4"/>
  <c r="Q887" i="4"/>
  <c r="L887" i="4"/>
  <c r="K887" i="4"/>
  <c r="T886" i="4"/>
  <c r="S886" i="4"/>
  <c r="Q886" i="4"/>
  <c r="L886" i="4"/>
  <c r="K886" i="4"/>
  <c r="T885" i="4"/>
  <c r="S885" i="4"/>
  <c r="Q885" i="4"/>
  <c r="L885" i="4"/>
  <c r="K885" i="4"/>
  <c r="T884" i="4"/>
  <c r="S884" i="4"/>
  <c r="Q884" i="4"/>
  <c r="L884" i="4"/>
  <c r="K884" i="4"/>
  <c r="T883" i="4"/>
  <c r="S883" i="4"/>
  <c r="Q883" i="4"/>
  <c r="L883" i="4"/>
  <c r="K883" i="4"/>
  <c r="T882" i="4"/>
  <c r="S882" i="4"/>
  <c r="Q882" i="4"/>
  <c r="L882" i="4"/>
  <c r="K882" i="4"/>
  <c r="T881" i="4"/>
  <c r="S881" i="4"/>
  <c r="Q881" i="4"/>
  <c r="L881" i="4"/>
  <c r="K881" i="4"/>
  <c r="T880" i="4"/>
  <c r="S880" i="4"/>
  <c r="Q880" i="4"/>
  <c r="L880" i="4"/>
  <c r="K880" i="4"/>
  <c r="T879" i="4"/>
  <c r="S879" i="4"/>
  <c r="Q879" i="4"/>
  <c r="L879" i="4"/>
  <c r="K879" i="4"/>
  <c r="T878" i="4"/>
  <c r="S878" i="4"/>
  <c r="Q878" i="4"/>
  <c r="L878" i="4"/>
  <c r="K878" i="4"/>
  <c r="T877" i="4"/>
  <c r="S877" i="4"/>
  <c r="Q877" i="4"/>
  <c r="L877" i="4"/>
  <c r="K877" i="4"/>
  <c r="T876" i="4"/>
  <c r="S876" i="4"/>
  <c r="Q876" i="4"/>
  <c r="L876" i="4"/>
  <c r="K876" i="4"/>
  <c r="T875" i="4"/>
  <c r="S875" i="4"/>
  <c r="Q875" i="4"/>
  <c r="L875" i="4"/>
  <c r="K875" i="4"/>
  <c r="T874" i="4"/>
  <c r="S874" i="4"/>
  <c r="Q874" i="4"/>
  <c r="L874" i="4"/>
  <c r="K874" i="4"/>
  <c r="T873" i="4"/>
  <c r="S873" i="4"/>
  <c r="Q873" i="4"/>
  <c r="L873" i="4"/>
  <c r="K873" i="4"/>
  <c r="T872" i="4"/>
  <c r="S872" i="4"/>
  <c r="Q872" i="4"/>
  <c r="L872" i="4"/>
  <c r="K872" i="4"/>
  <c r="T871" i="4"/>
  <c r="S871" i="4"/>
  <c r="Q871" i="4"/>
  <c r="L871" i="4"/>
  <c r="K871" i="4"/>
  <c r="T870" i="4"/>
  <c r="S870" i="4"/>
  <c r="Q870" i="4"/>
  <c r="L870" i="4"/>
  <c r="K870" i="4"/>
  <c r="T869" i="4"/>
  <c r="S869" i="4"/>
  <c r="Q869" i="4"/>
  <c r="L869" i="4"/>
  <c r="K869" i="4"/>
  <c r="T868" i="4"/>
  <c r="S868" i="4"/>
  <c r="Q868" i="4"/>
  <c r="L868" i="4"/>
  <c r="K868" i="4"/>
  <c r="T867" i="4"/>
  <c r="S867" i="4"/>
  <c r="Q867" i="4"/>
  <c r="L867" i="4"/>
  <c r="K867" i="4"/>
  <c r="T866" i="4"/>
  <c r="S866" i="4"/>
  <c r="Q866" i="4"/>
  <c r="L866" i="4"/>
  <c r="K866" i="4"/>
  <c r="T865" i="4"/>
  <c r="S865" i="4"/>
  <c r="Q865" i="4"/>
  <c r="L865" i="4"/>
  <c r="K865" i="4"/>
  <c r="T864" i="4"/>
  <c r="S864" i="4"/>
  <c r="Q864" i="4"/>
  <c r="L864" i="4"/>
  <c r="K864" i="4"/>
  <c r="T863" i="4"/>
  <c r="S863" i="4"/>
  <c r="Q863" i="4"/>
  <c r="L863" i="4"/>
  <c r="K863" i="4"/>
  <c r="T862" i="4"/>
  <c r="S862" i="4"/>
  <c r="Q862" i="4"/>
  <c r="L862" i="4"/>
  <c r="K862" i="4"/>
  <c r="T861" i="4"/>
  <c r="S861" i="4"/>
  <c r="Q861" i="4"/>
  <c r="L861" i="4"/>
  <c r="K861" i="4"/>
  <c r="T860" i="4"/>
  <c r="S860" i="4"/>
  <c r="Q860" i="4"/>
  <c r="L860" i="4"/>
  <c r="K860" i="4"/>
  <c r="T859" i="4"/>
  <c r="S859" i="4"/>
  <c r="Q859" i="4"/>
  <c r="L859" i="4"/>
  <c r="K859" i="4"/>
  <c r="T858" i="4"/>
  <c r="S858" i="4"/>
  <c r="Q858" i="4"/>
  <c r="L858" i="4"/>
  <c r="K858" i="4"/>
  <c r="T857" i="4"/>
  <c r="S857" i="4"/>
  <c r="Q857" i="4"/>
  <c r="L857" i="4"/>
  <c r="K857" i="4"/>
  <c r="T856" i="4"/>
  <c r="S856" i="4"/>
  <c r="Q856" i="4"/>
  <c r="L856" i="4"/>
  <c r="K856" i="4"/>
  <c r="T855" i="4"/>
  <c r="S855" i="4"/>
  <c r="Q855" i="4"/>
  <c r="L855" i="4"/>
  <c r="K855" i="4"/>
  <c r="T854" i="4"/>
  <c r="S854" i="4"/>
  <c r="Q854" i="4"/>
  <c r="L854" i="4"/>
  <c r="K854" i="4"/>
  <c r="T853" i="4"/>
  <c r="S853" i="4"/>
  <c r="Q853" i="4"/>
  <c r="L853" i="4"/>
  <c r="K853" i="4"/>
  <c r="T852" i="4"/>
  <c r="S852" i="4"/>
  <c r="Q852" i="4"/>
  <c r="L852" i="4"/>
  <c r="K852" i="4"/>
  <c r="T851" i="4"/>
  <c r="S851" i="4"/>
  <c r="Q851" i="4"/>
  <c r="L851" i="4"/>
  <c r="K851" i="4"/>
  <c r="T850" i="4"/>
  <c r="S850" i="4"/>
  <c r="Q850" i="4"/>
  <c r="L850" i="4"/>
  <c r="K850" i="4"/>
  <c r="T849" i="4"/>
  <c r="S849" i="4"/>
  <c r="Q849" i="4"/>
  <c r="L849" i="4"/>
  <c r="K849" i="4"/>
  <c r="T848" i="4"/>
  <c r="S848" i="4"/>
  <c r="Q848" i="4"/>
  <c r="L848" i="4"/>
  <c r="K848" i="4"/>
  <c r="T847" i="4"/>
  <c r="S847" i="4"/>
  <c r="Q847" i="4"/>
  <c r="L847" i="4"/>
  <c r="K847" i="4"/>
  <c r="T846" i="4"/>
  <c r="S846" i="4"/>
  <c r="Q846" i="4"/>
  <c r="L846" i="4"/>
  <c r="K846" i="4"/>
  <c r="T845" i="4"/>
  <c r="S845" i="4"/>
  <c r="Q845" i="4"/>
  <c r="L845" i="4"/>
  <c r="K845" i="4"/>
  <c r="T844" i="4"/>
  <c r="S844" i="4"/>
  <c r="Q844" i="4"/>
  <c r="L844" i="4"/>
  <c r="K844" i="4"/>
  <c r="T843" i="4"/>
  <c r="S843" i="4"/>
  <c r="Q843" i="4"/>
  <c r="L843" i="4"/>
  <c r="K843" i="4"/>
  <c r="T842" i="4"/>
  <c r="S842" i="4"/>
  <c r="Q842" i="4"/>
  <c r="L842" i="4"/>
  <c r="K842" i="4"/>
  <c r="T841" i="4"/>
  <c r="S841" i="4"/>
  <c r="Q841" i="4"/>
  <c r="L841" i="4"/>
  <c r="K841" i="4"/>
  <c r="T840" i="4"/>
  <c r="S840" i="4"/>
  <c r="Q840" i="4"/>
  <c r="L840" i="4"/>
  <c r="K840" i="4"/>
  <c r="T839" i="4"/>
  <c r="S839" i="4"/>
  <c r="Q839" i="4"/>
  <c r="L839" i="4"/>
  <c r="K839" i="4"/>
  <c r="T838" i="4"/>
  <c r="S838" i="4"/>
  <c r="Q838" i="4"/>
  <c r="L838" i="4"/>
  <c r="K838" i="4"/>
  <c r="T837" i="4"/>
  <c r="S837" i="4"/>
  <c r="Q837" i="4"/>
  <c r="L837" i="4"/>
  <c r="K837" i="4"/>
  <c r="T836" i="4"/>
  <c r="S836" i="4"/>
  <c r="Q836" i="4"/>
  <c r="L836" i="4"/>
  <c r="K836" i="4"/>
  <c r="T835" i="4"/>
  <c r="S835" i="4"/>
  <c r="Q835" i="4"/>
  <c r="L835" i="4"/>
  <c r="K835" i="4"/>
  <c r="T834" i="4"/>
  <c r="S834" i="4"/>
  <c r="Q834" i="4"/>
  <c r="L834" i="4"/>
  <c r="K834" i="4"/>
  <c r="T833" i="4"/>
  <c r="S833" i="4"/>
  <c r="Q833" i="4"/>
  <c r="L833" i="4"/>
  <c r="K833" i="4"/>
  <c r="T832" i="4"/>
  <c r="S832" i="4"/>
  <c r="Q832" i="4"/>
  <c r="L832" i="4"/>
  <c r="K832" i="4"/>
  <c r="T831" i="4"/>
  <c r="S831" i="4"/>
  <c r="Q831" i="4"/>
  <c r="L831" i="4"/>
  <c r="K831" i="4"/>
  <c r="T830" i="4"/>
  <c r="S830" i="4"/>
  <c r="Q830" i="4"/>
  <c r="L830" i="4"/>
  <c r="K830" i="4"/>
  <c r="T829" i="4"/>
  <c r="S829" i="4"/>
  <c r="Q829" i="4"/>
  <c r="L829" i="4"/>
  <c r="K829" i="4"/>
  <c r="T828" i="4"/>
  <c r="S828" i="4"/>
  <c r="Q828" i="4"/>
  <c r="L828" i="4"/>
  <c r="K828" i="4"/>
  <c r="T827" i="4"/>
  <c r="S827" i="4"/>
  <c r="Q827" i="4"/>
  <c r="L827" i="4"/>
  <c r="K827" i="4"/>
  <c r="T826" i="4"/>
  <c r="S826" i="4"/>
  <c r="Q826" i="4"/>
  <c r="L826" i="4"/>
  <c r="K826" i="4"/>
  <c r="T825" i="4"/>
  <c r="S825" i="4"/>
  <c r="Q825" i="4"/>
  <c r="L825" i="4"/>
  <c r="K825" i="4"/>
  <c r="T824" i="4"/>
  <c r="S824" i="4"/>
  <c r="Q824" i="4"/>
  <c r="L824" i="4"/>
  <c r="K824" i="4"/>
  <c r="T823" i="4"/>
  <c r="S823" i="4"/>
  <c r="Q823" i="4"/>
  <c r="L823" i="4"/>
  <c r="K823" i="4"/>
  <c r="T822" i="4"/>
  <c r="S822" i="4"/>
  <c r="Q822" i="4"/>
  <c r="L822" i="4"/>
  <c r="K822" i="4"/>
  <c r="T821" i="4"/>
  <c r="S821" i="4"/>
  <c r="Q821" i="4"/>
  <c r="L821" i="4"/>
  <c r="K821" i="4"/>
  <c r="T820" i="4"/>
  <c r="S820" i="4"/>
  <c r="Q820" i="4"/>
  <c r="L820" i="4"/>
  <c r="K820" i="4"/>
  <c r="T819" i="4"/>
  <c r="S819" i="4"/>
  <c r="Q819" i="4"/>
  <c r="L819" i="4"/>
  <c r="K819" i="4"/>
  <c r="T818" i="4"/>
  <c r="S818" i="4"/>
  <c r="Q818" i="4"/>
  <c r="L818" i="4"/>
  <c r="K818" i="4"/>
  <c r="T817" i="4"/>
  <c r="S817" i="4"/>
  <c r="Q817" i="4"/>
  <c r="L817" i="4"/>
  <c r="K817" i="4"/>
  <c r="T816" i="4"/>
  <c r="S816" i="4"/>
  <c r="Q816" i="4"/>
  <c r="L816" i="4"/>
  <c r="K816" i="4"/>
  <c r="T815" i="4"/>
  <c r="S815" i="4"/>
  <c r="Q815" i="4"/>
  <c r="L815" i="4"/>
  <c r="K815" i="4"/>
  <c r="T814" i="4"/>
  <c r="S814" i="4"/>
  <c r="Q814" i="4"/>
  <c r="L814" i="4"/>
  <c r="K814" i="4"/>
  <c r="T813" i="4"/>
  <c r="S813" i="4"/>
  <c r="Q813" i="4"/>
  <c r="L813" i="4"/>
  <c r="K813" i="4"/>
  <c r="T812" i="4"/>
  <c r="S812" i="4"/>
  <c r="Q812" i="4"/>
  <c r="L812" i="4"/>
  <c r="K812" i="4"/>
  <c r="T811" i="4"/>
  <c r="S811" i="4"/>
  <c r="Q811" i="4"/>
  <c r="L811" i="4"/>
  <c r="K811" i="4"/>
  <c r="T810" i="4"/>
  <c r="S810" i="4"/>
  <c r="Q810" i="4"/>
  <c r="L810" i="4"/>
  <c r="K810" i="4"/>
  <c r="T809" i="4"/>
  <c r="S809" i="4"/>
  <c r="Q809" i="4"/>
  <c r="L809" i="4"/>
  <c r="K809" i="4"/>
  <c r="T808" i="4"/>
  <c r="S808" i="4"/>
  <c r="Q808" i="4"/>
  <c r="L808" i="4"/>
  <c r="K808" i="4"/>
  <c r="T807" i="4"/>
  <c r="S807" i="4"/>
  <c r="Q807" i="4"/>
  <c r="L807" i="4"/>
  <c r="K807" i="4"/>
  <c r="T806" i="4"/>
  <c r="S806" i="4"/>
  <c r="Q806" i="4"/>
  <c r="L806" i="4"/>
  <c r="K806" i="4"/>
  <c r="T805" i="4"/>
  <c r="S805" i="4"/>
  <c r="Q805" i="4"/>
  <c r="L805" i="4"/>
  <c r="K805" i="4"/>
  <c r="T804" i="4"/>
  <c r="S804" i="4"/>
  <c r="Q804" i="4"/>
  <c r="L804" i="4"/>
  <c r="K804" i="4"/>
  <c r="T803" i="4"/>
  <c r="S803" i="4"/>
  <c r="Q803" i="4"/>
  <c r="L803" i="4"/>
  <c r="K803" i="4"/>
  <c r="T802" i="4"/>
  <c r="S802" i="4"/>
  <c r="Q802" i="4"/>
  <c r="L802" i="4"/>
  <c r="K802" i="4"/>
  <c r="T801" i="4"/>
  <c r="S801" i="4"/>
  <c r="Q801" i="4"/>
  <c r="L801" i="4"/>
  <c r="K801" i="4"/>
  <c r="T800" i="4"/>
  <c r="S800" i="4"/>
  <c r="Q800" i="4"/>
  <c r="L800" i="4"/>
  <c r="K800" i="4"/>
  <c r="T799" i="4"/>
  <c r="S799" i="4"/>
  <c r="Q799" i="4"/>
  <c r="L799" i="4"/>
  <c r="K799" i="4"/>
  <c r="T798" i="4"/>
  <c r="S798" i="4"/>
  <c r="Q798" i="4"/>
  <c r="L798" i="4"/>
  <c r="K798" i="4"/>
  <c r="T797" i="4"/>
  <c r="S797" i="4"/>
  <c r="Q797" i="4"/>
  <c r="L797" i="4"/>
  <c r="K797" i="4"/>
  <c r="T796" i="4"/>
  <c r="S796" i="4"/>
  <c r="Q796" i="4"/>
  <c r="L796" i="4"/>
  <c r="K796" i="4"/>
  <c r="T795" i="4"/>
  <c r="S795" i="4"/>
  <c r="Q795" i="4"/>
  <c r="L795" i="4"/>
  <c r="K795" i="4"/>
  <c r="T794" i="4"/>
  <c r="S794" i="4"/>
  <c r="Q794" i="4"/>
  <c r="L794" i="4"/>
  <c r="K794" i="4"/>
  <c r="T793" i="4"/>
  <c r="S793" i="4"/>
  <c r="Q793" i="4"/>
  <c r="L793" i="4"/>
  <c r="K793" i="4"/>
  <c r="T792" i="4"/>
  <c r="S792" i="4"/>
  <c r="Q792" i="4"/>
  <c r="L792" i="4"/>
  <c r="K792" i="4"/>
  <c r="T791" i="4"/>
  <c r="S791" i="4"/>
  <c r="Q791" i="4"/>
  <c r="L791" i="4"/>
  <c r="K791" i="4"/>
  <c r="T790" i="4"/>
  <c r="S790" i="4"/>
  <c r="Q790" i="4"/>
  <c r="L790" i="4"/>
  <c r="K790" i="4"/>
  <c r="T789" i="4"/>
  <c r="S789" i="4"/>
  <c r="Q789" i="4"/>
  <c r="L789" i="4"/>
  <c r="K789" i="4"/>
  <c r="T788" i="4"/>
  <c r="S788" i="4"/>
  <c r="Q788" i="4"/>
  <c r="L788" i="4"/>
  <c r="K788" i="4"/>
  <c r="T787" i="4"/>
  <c r="S787" i="4"/>
  <c r="Q787" i="4"/>
  <c r="L787" i="4"/>
  <c r="K787" i="4"/>
  <c r="T786" i="4"/>
  <c r="S786" i="4"/>
  <c r="Q786" i="4"/>
  <c r="L786" i="4"/>
  <c r="K786" i="4"/>
  <c r="T785" i="4"/>
  <c r="S785" i="4"/>
  <c r="Q785" i="4"/>
  <c r="L785" i="4"/>
  <c r="K785" i="4"/>
  <c r="T784" i="4"/>
  <c r="S784" i="4"/>
  <c r="Q784" i="4"/>
  <c r="L784" i="4"/>
  <c r="K784" i="4"/>
  <c r="T783" i="4"/>
  <c r="S783" i="4"/>
  <c r="Q783" i="4"/>
  <c r="L783" i="4"/>
  <c r="K783" i="4"/>
  <c r="T782" i="4"/>
  <c r="S782" i="4"/>
  <c r="Q782" i="4"/>
  <c r="L782" i="4"/>
  <c r="K782" i="4"/>
  <c r="T781" i="4"/>
  <c r="S781" i="4"/>
  <c r="Q781" i="4"/>
  <c r="L781" i="4"/>
  <c r="K781" i="4"/>
  <c r="T780" i="4"/>
  <c r="S780" i="4"/>
  <c r="Q780" i="4"/>
  <c r="L780" i="4"/>
  <c r="K780" i="4"/>
  <c r="T779" i="4"/>
  <c r="S779" i="4"/>
  <c r="Q779" i="4"/>
  <c r="L779" i="4"/>
  <c r="K779" i="4"/>
  <c r="T778" i="4"/>
  <c r="S778" i="4"/>
  <c r="Q778" i="4"/>
  <c r="L778" i="4"/>
  <c r="K778" i="4"/>
  <c r="T777" i="4"/>
  <c r="S777" i="4"/>
  <c r="Q777" i="4"/>
  <c r="L777" i="4"/>
  <c r="K777" i="4"/>
  <c r="T776" i="4"/>
  <c r="S776" i="4"/>
  <c r="Q776" i="4"/>
  <c r="L776" i="4"/>
  <c r="K776" i="4"/>
  <c r="T775" i="4"/>
  <c r="S775" i="4"/>
  <c r="Q775" i="4"/>
  <c r="L775" i="4"/>
  <c r="K775" i="4"/>
  <c r="T774" i="4"/>
  <c r="S774" i="4"/>
  <c r="Q774" i="4"/>
  <c r="L774" i="4"/>
  <c r="K774" i="4"/>
  <c r="T773" i="4"/>
  <c r="S773" i="4"/>
  <c r="Q773" i="4"/>
  <c r="L773" i="4"/>
  <c r="K773" i="4"/>
  <c r="T772" i="4"/>
  <c r="S772" i="4"/>
  <c r="Q772" i="4"/>
  <c r="L772" i="4"/>
  <c r="K772" i="4"/>
  <c r="T771" i="4"/>
  <c r="S771" i="4"/>
  <c r="Q771" i="4"/>
  <c r="L771" i="4"/>
  <c r="K771" i="4"/>
  <c r="T770" i="4"/>
  <c r="S770" i="4"/>
  <c r="Q770" i="4"/>
  <c r="L770" i="4"/>
  <c r="K770" i="4"/>
  <c r="T769" i="4"/>
  <c r="S769" i="4"/>
  <c r="Q769" i="4"/>
  <c r="L769" i="4"/>
  <c r="K769" i="4"/>
  <c r="T768" i="4"/>
  <c r="S768" i="4"/>
  <c r="Q768" i="4"/>
  <c r="L768" i="4"/>
  <c r="K768" i="4"/>
  <c r="T767" i="4"/>
  <c r="S767" i="4"/>
  <c r="Q767" i="4"/>
  <c r="L767" i="4"/>
  <c r="K767" i="4"/>
  <c r="T766" i="4"/>
  <c r="S766" i="4"/>
  <c r="Q766" i="4"/>
  <c r="L766" i="4"/>
  <c r="K766" i="4"/>
  <c r="T765" i="4"/>
  <c r="S765" i="4"/>
  <c r="Q765" i="4"/>
  <c r="L765" i="4"/>
  <c r="K765" i="4"/>
  <c r="T764" i="4"/>
  <c r="S764" i="4"/>
  <c r="Q764" i="4"/>
  <c r="L764" i="4"/>
  <c r="K764" i="4"/>
  <c r="T763" i="4"/>
  <c r="S763" i="4"/>
  <c r="Q763" i="4"/>
  <c r="L763" i="4"/>
  <c r="K763" i="4"/>
  <c r="T762" i="4"/>
  <c r="S762" i="4"/>
  <c r="Q762" i="4"/>
  <c r="L762" i="4"/>
  <c r="K762" i="4"/>
  <c r="T761" i="4"/>
  <c r="S761" i="4"/>
  <c r="Q761" i="4"/>
  <c r="L761" i="4"/>
  <c r="K761" i="4"/>
  <c r="T760" i="4"/>
  <c r="S760" i="4"/>
  <c r="Q760" i="4"/>
  <c r="L760" i="4"/>
  <c r="K760" i="4"/>
  <c r="T759" i="4"/>
  <c r="S759" i="4"/>
  <c r="Q759" i="4"/>
  <c r="L759" i="4"/>
  <c r="K759" i="4"/>
  <c r="T758" i="4"/>
  <c r="S758" i="4"/>
  <c r="Q758" i="4"/>
  <c r="L758" i="4"/>
  <c r="K758" i="4"/>
  <c r="T757" i="4"/>
  <c r="S757" i="4"/>
  <c r="Q757" i="4"/>
  <c r="L757" i="4"/>
  <c r="K757" i="4"/>
  <c r="T756" i="4"/>
  <c r="S756" i="4"/>
  <c r="Q756" i="4"/>
  <c r="L756" i="4"/>
  <c r="K756" i="4"/>
  <c r="T755" i="4"/>
  <c r="S755" i="4"/>
  <c r="Q755" i="4"/>
  <c r="L755" i="4"/>
  <c r="K755" i="4"/>
  <c r="T754" i="4"/>
  <c r="S754" i="4"/>
  <c r="Q754" i="4"/>
  <c r="L754" i="4"/>
  <c r="K754" i="4"/>
  <c r="T753" i="4"/>
  <c r="S753" i="4"/>
  <c r="Q753" i="4"/>
  <c r="L753" i="4"/>
  <c r="K753" i="4"/>
  <c r="T752" i="4"/>
  <c r="S752" i="4"/>
  <c r="Q752" i="4"/>
  <c r="L752" i="4"/>
  <c r="K752" i="4"/>
  <c r="T751" i="4"/>
  <c r="S751" i="4"/>
  <c r="Q751" i="4"/>
  <c r="L751" i="4"/>
  <c r="K751" i="4"/>
  <c r="T750" i="4"/>
  <c r="S750" i="4"/>
  <c r="Q750" i="4"/>
  <c r="L750" i="4"/>
  <c r="K750" i="4"/>
  <c r="T749" i="4"/>
  <c r="S749" i="4"/>
  <c r="Q749" i="4"/>
  <c r="L749" i="4"/>
  <c r="K749" i="4"/>
  <c r="T748" i="4"/>
  <c r="S748" i="4"/>
  <c r="Q748" i="4"/>
  <c r="L748" i="4"/>
  <c r="K748" i="4"/>
  <c r="T747" i="4"/>
  <c r="S747" i="4"/>
  <c r="Q747" i="4"/>
  <c r="L747" i="4"/>
  <c r="K747" i="4"/>
  <c r="T746" i="4"/>
  <c r="S746" i="4"/>
  <c r="Q746" i="4"/>
  <c r="L746" i="4"/>
  <c r="K746" i="4"/>
  <c r="T745" i="4"/>
  <c r="S745" i="4"/>
  <c r="Q745" i="4"/>
  <c r="L745" i="4"/>
  <c r="K745" i="4"/>
  <c r="T744" i="4"/>
  <c r="S744" i="4"/>
  <c r="Q744" i="4"/>
  <c r="L744" i="4"/>
  <c r="K744" i="4"/>
  <c r="T743" i="4"/>
  <c r="S743" i="4"/>
  <c r="Q743" i="4"/>
  <c r="L743" i="4"/>
  <c r="K743" i="4"/>
  <c r="T742" i="4"/>
  <c r="S742" i="4"/>
  <c r="Q742" i="4"/>
  <c r="L742" i="4"/>
  <c r="K742" i="4"/>
  <c r="T741" i="4"/>
  <c r="S741" i="4"/>
  <c r="Q741" i="4"/>
  <c r="L741" i="4"/>
  <c r="K741" i="4"/>
  <c r="T740" i="4"/>
  <c r="S740" i="4"/>
  <c r="Q740" i="4"/>
  <c r="L740" i="4"/>
  <c r="K740" i="4"/>
  <c r="T739" i="4"/>
  <c r="S739" i="4"/>
  <c r="Q739" i="4"/>
  <c r="L739" i="4"/>
  <c r="K739" i="4"/>
  <c r="T738" i="4"/>
  <c r="S738" i="4"/>
  <c r="Q738" i="4"/>
  <c r="L738" i="4"/>
  <c r="K738" i="4"/>
  <c r="T737" i="4"/>
  <c r="S737" i="4"/>
  <c r="Q737" i="4"/>
  <c r="L737" i="4"/>
  <c r="K737" i="4"/>
  <c r="T736" i="4"/>
  <c r="S736" i="4"/>
  <c r="Q736" i="4"/>
  <c r="L736" i="4"/>
  <c r="K736" i="4"/>
  <c r="T735" i="4"/>
  <c r="S735" i="4"/>
  <c r="Q735" i="4"/>
  <c r="L735" i="4"/>
  <c r="K735" i="4"/>
  <c r="T734" i="4"/>
  <c r="S734" i="4"/>
  <c r="Q734" i="4"/>
  <c r="L734" i="4"/>
  <c r="K734" i="4"/>
  <c r="T733" i="4"/>
  <c r="S733" i="4"/>
  <c r="Q733" i="4"/>
  <c r="L733" i="4"/>
  <c r="K733" i="4"/>
  <c r="T732" i="4"/>
  <c r="S732" i="4"/>
  <c r="Q732" i="4"/>
  <c r="L732" i="4"/>
  <c r="K732" i="4"/>
  <c r="T731" i="4"/>
  <c r="S731" i="4"/>
  <c r="Q731" i="4"/>
  <c r="L731" i="4"/>
  <c r="K731" i="4"/>
  <c r="T730" i="4"/>
  <c r="S730" i="4"/>
  <c r="Q730" i="4"/>
  <c r="L730" i="4"/>
  <c r="K730" i="4"/>
  <c r="T729" i="4"/>
  <c r="S729" i="4"/>
  <c r="Q729" i="4"/>
  <c r="L729" i="4"/>
  <c r="K729" i="4"/>
  <c r="T728" i="4"/>
  <c r="S728" i="4"/>
  <c r="Q728" i="4"/>
  <c r="L728" i="4"/>
  <c r="K728" i="4"/>
  <c r="T727" i="4"/>
  <c r="S727" i="4"/>
  <c r="Q727" i="4"/>
  <c r="L727" i="4"/>
  <c r="K727" i="4"/>
  <c r="T726" i="4"/>
  <c r="S726" i="4"/>
  <c r="Q726" i="4"/>
  <c r="L726" i="4"/>
  <c r="K726" i="4"/>
  <c r="T725" i="4"/>
  <c r="S725" i="4"/>
  <c r="Q725" i="4"/>
  <c r="L725" i="4"/>
  <c r="K725" i="4"/>
  <c r="T724" i="4"/>
  <c r="S724" i="4"/>
  <c r="Q724" i="4"/>
  <c r="L724" i="4"/>
  <c r="K724" i="4"/>
  <c r="T723" i="4"/>
  <c r="S723" i="4"/>
  <c r="Q723" i="4"/>
  <c r="L723" i="4"/>
  <c r="K723" i="4"/>
  <c r="T722" i="4"/>
  <c r="S722" i="4"/>
  <c r="Q722" i="4"/>
  <c r="L722" i="4"/>
  <c r="K722" i="4"/>
  <c r="T721" i="4"/>
  <c r="S721" i="4"/>
  <c r="Q721" i="4"/>
  <c r="L721" i="4"/>
  <c r="K721" i="4"/>
  <c r="T720" i="4"/>
  <c r="S720" i="4"/>
  <c r="Q720" i="4"/>
  <c r="L720" i="4"/>
  <c r="K720" i="4"/>
  <c r="T719" i="4"/>
  <c r="S719" i="4"/>
  <c r="Q719" i="4"/>
  <c r="L719" i="4"/>
  <c r="K719" i="4"/>
  <c r="T718" i="4"/>
  <c r="S718" i="4"/>
  <c r="Q718" i="4"/>
  <c r="L718" i="4"/>
  <c r="K718" i="4"/>
  <c r="T717" i="4"/>
  <c r="S717" i="4"/>
  <c r="Q717" i="4"/>
  <c r="L717" i="4"/>
  <c r="K717" i="4"/>
  <c r="T716" i="4"/>
  <c r="S716" i="4"/>
  <c r="Q716" i="4"/>
  <c r="L716" i="4"/>
  <c r="K716" i="4"/>
  <c r="T715" i="4"/>
  <c r="S715" i="4"/>
  <c r="Q715" i="4"/>
  <c r="L715" i="4"/>
  <c r="K715" i="4"/>
  <c r="T714" i="4"/>
  <c r="S714" i="4"/>
  <c r="Q714" i="4"/>
  <c r="L714" i="4"/>
  <c r="K714" i="4"/>
  <c r="T713" i="4"/>
  <c r="S713" i="4"/>
  <c r="Q713" i="4"/>
  <c r="L713" i="4"/>
  <c r="K713" i="4"/>
  <c r="T712" i="4"/>
  <c r="S712" i="4"/>
  <c r="Q712" i="4"/>
  <c r="L712" i="4"/>
  <c r="K712" i="4"/>
  <c r="T711" i="4"/>
  <c r="S711" i="4"/>
  <c r="Q711" i="4"/>
  <c r="L711" i="4"/>
  <c r="K711" i="4"/>
  <c r="T710" i="4"/>
  <c r="S710" i="4"/>
  <c r="Q710" i="4"/>
  <c r="L710" i="4"/>
  <c r="K710" i="4"/>
  <c r="T709" i="4"/>
  <c r="S709" i="4"/>
  <c r="Q709" i="4"/>
  <c r="L709" i="4"/>
  <c r="K709" i="4"/>
  <c r="T708" i="4"/>
  <c r="S708" i="4"/>
  <c r="Q708" i="4"/>
  <c r="L708" i="4"/>
  <c r="K708" i="4"/>
  <c r="T707" i="4"/>
  <c r="S707" i="4"/>
  <c r="Q707" i="4"/>
  <c r="L707" i="4"/>
  <c r="K707" i="4"/>
  <c r="T706" i="4"/>
  <c r="S706" i="4"/>
  <c r="Q706" i="4"/>
  <c r="L706" i="4"/>
  <c r="K706" i="4"/>
  <c r="T705" i="4"/>
  <c r="S705" i="4"/>
  <c r="Q705" i="4"/>
  <c r="L705" i="4"/>
  <c r="K705" i="4"/>
  <c r="T704" i="4"/>
  <c r="S704" i="4"/>
  <c r="Q704" i="4"/>
  <c r="L704" i="4"/>
  <c r="K704" i="4"/>
  <c r="T703" i="4"/>
  <c r="S703" i="4"/>
  <c r="Q703" i="4"/>
  <c r="L703" i="4"/>
  <c r="K703" i="4"/>
  <c r="T702" i="4"/>
  <c r="S702" i="4"/>
  <c r="Q702" i="4"/>
  <c r="L702" i="4"/>
  <c r="K702" i="4"/>
  <c r="T701" i="4"/>
  <c r="S701" i="4"/>
  <c r="Q701" i="4"/>
  <c r="L701" i="4"/>
  <c r="K701" i="4"/>
  <c r="T700" i="4"/>
  <c r="S700" i="4"/>
  <c r="Q700" i="4"/>
  <c r="L700" i="4"/>
  <c r="K700" i="4"/>
  <c r="T699" i="4"/>
  <c r="S699" i="4"/>
  <c r="Q699" i="4"/>
  <c r="L699" i="4"/>
  <c r="K699" i="4"/>
  <c r="T698" i="4"/>
  <c r="S698" i="4"/>
  <c r="Q698" i="4"/>
  <c r="L698" i="4"/>
  <c r="K698" i="4"/>
  <c r="T697" i="4"/>
  <c r="S697" i="4"/>
  <c r="Q697" i="4"/>
  <c r="L697" i="4"/>
  <c r="K697" i="4"/>
  <c r="T696" i="4"/>
  <c r="S696" i="4"/>
  <c r="Q696" i="4"/>
  <c r="L696" i="4"/>
  <c r="K696" i="4"/>
  <c r="T695" i="4"/>
  <c r="S695" i="4"/>
  <c r="Q695" i="4"/>
  <c r="L695" i="4"/>
  <c r="K695" i="4"/>
  <c r="T694" i="4"/>
  <c r="S694" i="4"/>
  <c r="Q694" i="4"/>
  <c r="L694" i="4"/>
  <c r="K694" i="4"/>
  <c r="T693" i="4"/>
  <c r="S693" i="4"/>
  <c r="Q693" i="4"/>
  <c r="L693" i="4"/>
  <c r="K693" i="4"/>
  <c r="T692" i="4"/>
  <c r="S692" i="4"/>
  <c r="Q692" i="4"/>
  <c r="L692" i="4"/>
  <c r="K692" i="4"/>
  <c r="T691" i="4"/>
  <c r="S691" i="4"/>
  <c r="Q691" i="4"/>
  <c r="L691" i="4"/>
  <c r="K691" i="4"/>
  <c r="T690" i="4"/>
  <c r="S690" i="4"/>
  <c r="Q690" i="4"/>
  <c r="L690" i="4"/>
  <c r="K690" i="4"/>
  <c r="T689" i="4"/>
  <c r="S689" i="4"/>
  <c r="Q689" i="4"/>
  <c r="L689" i="4"/>
  <c r="K689" i="4"/>
  <c r="T688" i="4"/>
  <c r="S688" i="4"/>
  <c r="Q688" i="4"/>
  <c r="L688" i="4"/>
  <c r="K688" i="4"/>
  <c r="T687" i="4"/>
  <c r="S687" i="4"/>
  <c r="Q687" i="4"/>
  <c r="L687" i="4"/>
  <c r="K687" i="4"/>
  <c r="T686" i="4"/>
  <c r="S686" i="4"/>
  <c r="Q686" i="4"/>
  <c r="L686" i="4"/>
  <c r="K686" i="4"/>
  <c r="T685" i="4"/>
  <c r="S685" i="4"/>
  <c r="Q685" i="4"/>
  <c r="L685" i="4"/>
  <c r="K685" i="4"/>
  <c r="T684" i="4"/>
  <c r="S684" i="4"/>
  <c r="Q684" i="4"/>
  <c r="L684" i="4"/>
  <c r="K684" i="4"/>
  <c r="T683" i="4"/>
  <c r="S683" i="4"/>
  <c r="Q683" i="4"/>
  <c r="L683" i="4"/>
  <c r="K683" i="4"/>
  <c r="T682" i="4"/>
  <c r="S682" i="4"/>
  <c r="Q682" i="4"/>
  <c r="L682" i="4"/>
  <c r="K682" i="4"/>
  <c r="T681" i="4"/>
  <c r="S681" i="4"/>
  <c r="Q681" i="4"/>
  <c r="L681" i="4"/>
  <c r="K681" i="4"/>
  <c r="T680" i="4"/>
  <c r="S680" i="4"/>
  <c r="Q680" i="4"/>
  <c r="L680" i="4"/>
  <c r="K680" i="4"/>
  <c r="T679" i="4"/>
  <c r="S679" i="4"/>
  <c r="Q679" i="4"/>
  <c r="L679" i="4"/>
  <c r="K679" i="4"/>
  <c r="T678" i="4"/>
  <c r="S678" i="4"/>
  <c r="Q678" i="4"/>
  <c r="L678" i="4"/>
  <c r="K678" i="4"/>
  <c r="T677" i="4"/>
  <c r="S677" i="4"/>
  <c r="Q677" i="4"/>
  <c r="L677" i="4"/>
  <c r="K677" i="4"/>
  <c r="T676" i="4"/>
  <c r="S676" i="4"/>
  <c r="Q676" i="4"/>
  <c r="L676" i="4"/>
  <c r="K676" i="4"/>
  <c r="T675" i="4"/>
  <c r="S675" i="4"/>
  <c r="Q675" i="4"/>
  <c r="L675" i="4"/>
  <c r="K675" i="4"/>
  <c r="T674" i="4"/>
  <c r="S674" i="4"/>
  <c r="Q674" i="4"/>
  <c r="L674" i="4"/>
  <c r="K674" i="4"/>
  <c r="T673" i="4"/>
  <c r="S673" i="4"/>
  <c r="Q673" i="4"/>
  <c r="L673" i="4"/>
  <c r="K673" i="4"/>
  <c r="T672" i="4"/>
  <c r="S672" i="4"/>
  <c r="Q672" i="4"/>
  <c r="L672" i="4"/>
  <c r="K672" i="4"/>
  <c r="T671" i="4"/>
  <c r="S671" i="4"/>
  <c r="Q671" i="4"/>
  <c r="L671" i="4"/>
  <c r="K671" i="4"/>
  <c r="T670" i="4"/>
  <c r="S670" i="4"/>
  <c r="Q670" i="4"/>
  <c r="L670" i="4"/>
  <c r="K670" i="4"/>
  <c r="T669" i="4"/>
  <c r="S669" i="4"/>
  <c r="Q669" i="4"/>
  <c r="L669" i="4"/>
  <c r="K669" i="4"/>
  <c r="T668" i="4"/>
  <c r="S668" i="4"/>
  <c r="Q668" i="4"/>
  <c r="L668" i="4"/>
  <c r="K668" i="4"/>
  <c r="T667" i="4"/>
  <c r="S667" i="4"/>
  <c r="Q667" i="4"/>
  <c r="L667" i="4"/>
  <c r="K667" i="4"/>
  <c r="T666" i="4"/>
  <c r="S666" i="4"/>
  <c r="Q666" i="4"/>
  <c r="L666" i="4"/>
  <c r="K666" i="4"/>
  <c r="T665" i="4"/>
  <c r="S665" i="4"/>
  <c r="Q665" i="4"/>
  <c r="L665" i="4"/>
  <c r="K665" i="4"/>
  <c r="T664" i="4"/>
  <c r="S664" i="4"/>
  <c r="Q664" i="4"/>
  <c r="L664" i="4"/>
  <c r="K664" i="4"/>
  <c r="T663" i="4"/>
  <c r="S663" i="4"/>
  <c r="Q663" i="4"/>
  <c r="L663" i="4"/>
  <c r="K663" i="4"/>
  <c r="T662" i="4"/>
  <c r="S662" i="4"/>
  <c r="Q662" i="4"/>
  <c r="L662" i="4"/>
  <c r="K662" i="4"/>
  <c r="T661" i="4"/>
  <c r="S661" i="4"/>
  <c r="Q661" i="4"/>
  <c r="L661" i="4"/>
  <c r="K661" i="4"/>
  <c r="T660" i="4"/>
  <c r="S660" i="4"/>
  <c r="Q660" i="4"/>
  <c r="L660" i="4"/>
  <c r="K660" i="4"/>
  <c r="T659" i="4"/>
  <c r="S659" i="4"/>
  <c r="Q659" i="4"/>
  <c r="L659" i="4"/>
  <c r="K659" i="4"/>
  <c r="T658" i="4"/>
  <c r="S658" i="4"/>
  <c r="Q658" i="4"/>
  <c r="L658" i="4"/>
  <c r="K658" i="4"/>
  <c r="T657" i="4"/>
  <c r="S657" i="4"/>
  <c r="Q657" i="4"/>
  <c r="L657" i="4"/>
  <c r="K657" i="4"/>
  <c r="T656" i="4"/>
  <c r="S656" i="4"/>
  <c r="Q656" i="4"/>
  <c r="L656" i="4"/>
  <c r="K656" i="4"/>
  <c r="T655" i="4"/>
  <c r="S655" i="4"/>
  <c r="Q655" i="4"/>
  <c r="L655" i="4"/>
  <c r="K655" i="4"/>
  <c r="T654" i="4"/>
  <c r="S654" i="4"/>
  <c r="Q654" i="4"/>
  <c r="L654" i="4"/>
  <c r="K654" i="4"/>
  <c r="T653" i="4"/>
  <c r="S653" i="4"/>
  <c r="Q653" i="4"/>
  <c r="L653" i="4"/>
  <c r="K653" i="4"/>
  <c r="T652" i="4"/>
  <c r="S652" i="4"/>
  <c r="Q652" i="4"/>
  <c r="L652" i="4"/>
  <c r="K652" i="4"/>
  <c r="T651" i="4"/>
  <c r="S651" i="4"/>
  <c r="Q651" i="4"/>
  <c r="L651" i="4"/>
  <c r="K651" i="4"/>
  <c r="T650" i="4"/>
  <c r="S650" i="4"/>
  <c r="Q650" i="4"/>
  <c r="L650" i="4"/>
  <c r="K650" i="4"/>
  <c r="T649" i="4"/>
  <c r="S649" i="4"/>
  <c r="Q649" i="4"/>
  <c r="L649" i="4"/>
  <c r="K649" i="4"/>
  <c r="T648" i="4"/>
  <c r="S648" i="4"/>
  <c r="Q648" i="4"/>
  <c r="L648" i="4"/>
  <c r="K648" i="4"/>
  <c r="T647" i="4"/>
  <c r="S647" i="4"/>
  <c r="Q647" i="4"/>
  <c r="L647" i="4"/>
  <c r="K647" i="4"/>
  <c r="T646" i="4"/>
  <c r="S646" i="4"/>
  <c r="Q646" i="4"/>
  <c r="L646" i="4"/>
  <c r="K646" i="4"/>
  <c r="T645" i="4"/>
  <c r="S645" i="4"/>
  <c r="Q645" i="4"/>
  <c r="L645" i="4"/>
  <c r="K645" i="4"/>
  <c r="T644" i="4"/>
  <c r="S644" i="4"/>
  <c r="Q644" i="4"/>
  <c r="L644" i="4"/>
  <c r="K644" i="4"/>
  <c r="T643" i="4"/>
  <c r="S643" i="4"/>
  <c r="Q643" i="4"/>
  <c r="L643" i="4"/>
  <c r="K643" i="4"/>
  <c r="T642" i="4"/>
  <c r="S642" i="4"/>
  <c r="Q642" i="4"/>
  <c r="L642" i="4"/>
  <c r="K642" i="4"/>
  <c r="T641" i="4"/>
  <c r="S641" i="4"/>
  <c r="Q641" i="4"/>
  <c r="L641" i="4"/>
  <c r="K641" i="4"/>
  <c r="T640" i="4"/>
  <c r="S640" i="4"/>
  <c r="Q640" i="4"/>
  <c r="L640" i="4"/>
  <c r="K640" i="4"/>
  <c r="T639" i="4"/>
  <c r="S639" i="4"/>
  <c r="Q639" i="4"/>
  <c r="L639" i="4"/>
  <c r="K639" i="4"/>
  <c r="T638" i="4"/>
  <c r="S638" i="4"/>
  <c r="Q638" i="4"/>
  <c r="L638" i="4"/>
  <c r="K638" i="4"/>
  <c r="T637" i="4"/>
  <c r="S637" i="4"/>
  <c r="Q637" i="4"/>
  <c r="L637" i="4"/>
  <c r="K637" i="4"/>
  <c r="T636" i="4"/>
  <c r="S636" i="4"/>
  <c r="Q636" i="4"/>
  <c r="L636" i="4"/>
  <c r="K636" i="4"/>
  <c r="T635" i="4"/>
  <c r="S635" i="4"/>
  <c r="Q635" i="4"/>
  <c r="L635" i="4"/>
  <c r="K635" i="4"/>
  <c r="T634" i="4"/>
  <c r="S634" i="4"/>
  <c r="Q634" i="4"/>
  <c r="L634" i="4"/>
  <c r="K634" i="4"/>
  <c r="T633" i="4"/>
  <c r="S633" i="4"/>
  <c r="Q633" i="4"/>
  <c r="L633" i="4"/>
  <c r="K633" i="4"/>
  <c r="T632" i="4"/>
  <c r="S632" i="4"/>
  <c r="Q632" i="4"/>
  <c r="L632" i="4"/>
  <c r="K632" i="4"/>
  <c r="T631" i="4"/>
  <c r="S631" i="4"/>
  <c r="Q631" i="4"/>
  <c r="L631" i="4"/>
  <c r="K631" i="4"/>
  <c r="T630" i="4"/>
  <c r="S630" i="4"/>
  <c r="Q630" i="4"/>
  <c r="L630" i="4"/>
  <c r="K630" i="4"/>
  <c r="T629" i="4"/>
  <c r="S629" i="4"/>
  <c r="Q629" i="4"/>
  <c r="L629" i="4"/>
  <c r="K629" i="4"/>
  <c r="T628" i="4"/>
  <c r="S628" i="4"/>
  <c r="Q628" i="4"/>
  <c r="L628" i="4"/>
  <c r="K628" i="4"/>
  <c r="T627" i="4"/>
  <c r="S627" i="4"/>
  <c r="Q627" i="4"/>
  <c r="L627" i="4"/>
  <c r="K627" i="4"/>
  <c r="T626" i="4"/>
  <c r="S626" i="4"/>
  <c r="Q626" i="4"/>
  <c r="L626" i="4"/>
  <c r="K626" i="4"/>
  <c r="T625" i="4"/>
  <c r="S625" i="4"/>
  <c r="Q625" i="4"/>
  <c r="L625" i="4"/>
  <c r="K625" i="4"/>
  <c r="T624" i="4"/>
  <c r="S624" i="4"/>
  <c r="Q624" i="4"/>
  <c r="L624" i="4"/>
  <c r="K624" i="4"/>
  <c r="T623" i="4"/>
  <c r="S623" i="4"/>
  <c r="Q623" i="4"/>
  <c r="L623" i="4"/>
  <c r="K623" i="4"/>
  <c r="T622" i="4"/>
  <c r="S622" i="4"/>
  <c r="Q622" i="4"/>
  <c r="L622" i="4"/>
  <c r="K622" i="4"/>
  <c r="T621" i="4"/>
  <c r="S621" i="4"/>
  <c r="Q621" i="4"/>
  <c r="L621" i="4"/>
  <c r="K621" i="4"/>
  <c r="T620" i="4"/>
  <c r="S620" i="4"/>
  <c r="Q620" i="4"/>
  <c r="L620" i="4"/>
  <c r="K620" i="4"/>
  <c r="T619" i="4"/>
  <c r="S619" i="4"/>
  <c r="Q619" i="4"/>
  <c r="L619" i="4"/>
  <c r="K619" i="4"/>
  <c r="T618" i="4"/>
  <c r="S618" i="4"/>
  <c r="Q618" i="4"/>
  <c r="L618" i="4"/>
  <c r="K618" i="4"/>
  <c r="T617" i="4"/>
  <c r="S617" i="4"/>
  <c r="Q617" i="4"/>
  <c r="L617" i="4"/>
  <c r="K617" i="4"/>
  <c r="T616" i="4"/>
  <c r="S616" i="4"/>
  <c r="Q616" i="4"/>
  <c r="L616" i="4"/>
  <c r="K616" i="4"/>
  <c r="T615" i="4"/>
  <c r="S615" i="4"/>
  <c r="Q615" i="4"/>
  <c r="L615" i="4"/>
  <c r="K615" i="4"/>
  <c r="T614" i="4"/>
  <c r="S614" i="4"/>
  <c r="Q614" i="4"/>
  <c r="L614" i="4"/>
  <c r="K614" i="4"/>
  <c r="T613" i="4"/>
  <c r="S613" i="4"/>
  <c r="Q613" i="4"/>
  <c r="L613" i="4"/>
  <c r="K613" i="4"/>
  <c r="T612" i="4"/>
  <c r="S612" i="4"/>
  <c r="Q612" i="4"/>
  <c r="L612" i="4"/>
  <c r="K612" i="4"/>
  <c r="T611" i="4"/>
  <c r="S611" i="4"/>
  <c r="Q611" i="4"/>
  <c r="L611" i="4"/>
  <c r="K611" i="4"/>
  <c r="T610" i="4"/>
  <c r="S610" i="4"/>
  <c r="Q610" i="4"/>
  <c r="L610" i="4"/>
  <c r="K610" i="4"/>
  <c r="T609" i="4"/>
  <c r="S609" i="4"/>
  <c r="Q609" i="4"/>
  <c r="L609" i="4"/>
  <c r="K609" i="4"/>
  <c r="T608" i="4"/>
  <c r="S608" i="4"/>
  <c r="Q608" i="4"/>
  <c r="L608" i="4"/>
  <c r="K608" i="4"/>
  <c r="T607" i="4"/>
  <c r="S607" i="4"/>
  <c r="Q607" i="4"/>
  <c r="L607" i="4"/>
  <c r="K607" i="4"/>
  <c r="T606" i="4"/>
  <c r="S606" i="4"/>
  <c r="Q606" i="4"/>
  <c r="L606" i="4"/>
  <c r="K606" i="4"/>
  <c r="T605" i="4"/>
  <c r="S605" i="4"/>
  <c r="Q605" i="4"/>
  <c r="L605" i="4"/>
  <c r="K605" i="4"/>
  <c r="T604" i="4"/>
  <c r="S604" i="4"/>
  <c r="Q604" i="4"/>
  <c r="L604" i="4"/>
  <c r="K604" i="4"/>
  <c r="T603" i="4"/>
  <c r="S603" i="4"/>
  <c r="Q603" i="4"/>
  <c r="L603" i="4"/>
  <c r="K603" i="4"/>
  <c r="T602" i="4"/>
  <c r="S602" i="4"/>
  <c r="Q602" i="4"/>
  <c r="L602" i="4"/>
  <c r="K602" i="4"/>
  <c r="T601" i="4"/>
  <c r="S601" i="4"/>
  <c r="Q601" i="4"/>
  <c r="L601" i="4"/>
  <c r="K601" i="4"/>
  <c r="T600" i="4"/>
  <c r="S600" i="4"/>
  <c r="Q600" i="4"/>
  <c r="L600" i="4"/>
  <c r="K600" i="4"/>
  <c r="T599" i="4"/>
  <c r="S599" i="4"/>
  <c r="Q599" i="4"/>
  <c r="L599" i="4"/>
  <c r="K599" i="4"/>
  <c r="T598" i="4"/>
  <c r="S598" i="4"/>
  <c r="Q598" i="4"/>
  <c r="L598" i="4"/>
  <c r="K598" i="4"/>
  <c r="T597" i="4"/>
  <c r="S597" i="4"/>
  <c r="Q597" i="4"/>
  <c r="L597" i="4"/>
  <c r="K597" i="4"/>
  <c r="T596" i="4"/>
  <c r="S596" i="4"/>
  <c r="Q596" i="4"/>
  <c r="L596" i="4"/>
  <c r="K596" i="4"/>
  <c r="T595" i="4"/>
  <c r="S595" i="4"/>
  <c r="Q595" i="4"/>
  <c r="L595" i="4"/>
  <c r="K595" i="4"/>
  <c r="T594" i="4"/>
  <c r="S594" i="4"/>
  <c r="Q594" i="4"/>
  <c r="L594" i="4"/>
  <c r="K594" i="4"/>
  <c r="T593" i="4"/>
  <c r="S593" i="4"/>
  <c r="Q593" i="4"/>
  <c r="L593" i="4"/>
  <c r="K593" i="4"/>
  <c r="T592" i="4"/>
  <c r="S592" i="4"/>
  <c r="Q592" i="4"/>
  <c r="L592" i="4"/>
  <c r="K592" i="4"/>
  <c r="T591" i="4"/>
  <c r="S591" i="4"/>
  <c r="Q591" i="4"/>
  <c r="L591" i="4"/>
  <c r="K591" i="4"/>
  <c r="T590" i="4"/>
  <c r="S590" i="4"/>
  <c r="Q590" i="4"/>
  <c r="L590" i="4"/>
  <c r="K590" i="4"/>
  <c r="T589" i="4"/>
  <c r="S589" i="4"/>
  <c r="Q589" i="4"/>
  <c r="L589" i="4"/>
  <c r="K589" i="4"/>
  <c r="T588" i="4"/>
  <c r="S588" i="4"/>
  <c r="Q588" i="4"/>
  <c r="L588" i="4"/>
  <c r="K588" i="4"/>
  <c r="T587" i="4"/>
  <c r="S587" i="4"/>
  <c r="Q587" i="4"/>
  <c r="L587" i="4"/>
  <c r="K587" i="4"/>
  <c r="T586" i="4"/>
  <c r="S586" i="4"/>
  <c r="Q586" i="4"/>
  <c r="L586" i="4"/>
  <c r="K586" i="4"/>
  <c r="T585" i="4"/>
  <c r="S585" i="4"/>
  <c r="Q585" i="4"/>
  <c r="L585" i="4"/>
  <c r="K585" i="4"/>
  <c r="T584" i="4"/>
  <c r="S584" i="4"/>
  <c r="Q584" i="4"/>
  <c r="L584" i="4"/>
  <c r="K584" i="4"/>
  <c r="T583" i="4"/>
  <c r="S583" i="4"/>
  <c r="Q583" i="4"/>
  <c r="L583" i="4"/>
  <c r="K583" i="4"/>
  <c r="T582" i="4"/>
  <c r="S582" i="4"/>
  <c r="Q582" i="4"/>
  <c r="L582" i="4"/>
  <c r="K582" i="4"/>
  <c r="T581" i="4"/>
  <c r="S581" i="4"/>
  <c r="Q581" i="4"/>
  <c r="L581" i="4"/>
  <c r="K581" i="4"/>
  <c r="T580" i="4"/>
  <c r="S580" i="4"/>
  <c r="Q580" i="4"/>
  <c r="L580" i="4"/>
  <c r="K580" i="4"/>
  <c r="T579" i="4"/>
  <c r="S579" i="4"/>
  <c r="Q579" i="4"/>
  <c r="L579" i="4"/>
  <c r="K579" i="4"/>
  <c r="T578" i="4"/>
  <c r="S578" i="4"/>
  <c r="Q578" i="4"/>
  <c r="L578" i="4"/>
  <c r="K578" i="4"/>
  <c r="T577" i="4"/>
  <c r="S577" i="4"/>
  <c r="Q577" i="4"/>
  <c r="L577" i="4"/>
  <c r="K577" i="4"/>
  <c r="T576" i="4"/>
  <c r="S576" i="4"/>
  <c r="Q576" i="4"/>
  <c r="L576" i="4"/>
  <c r="K576" i="4"/>
  <c r="T575" i="4"/>
  <c r="S575" i="4"/>
  <c r="Q575" i="4"/>
  <c r="L575" i="4"/>
  <c r="K575" i="4"/>
  <c r="T574" i="4"/>
  <c r="S574" i="4"/>
  <c r="Q574" i="4"/>
  <c r="L574" i="4"/>
  <c r="K574" i="4"/>
  <c r="T573" i="4"/>
  <c r="S573" i="4"/>
  <c r="Q573" i="4"/>
  <c r="L573" i="4"/>
  <c r="K573" i="4"/>
  <c r="T572" i="4"/>
  <c r="S572" i="4"/>
  <c r="Q572" i="4"/>
  <c r="L572" i="4"/>
  <c r="K572" i="4"/>
  <c r="T571" i="4"/>
  <c r="S571" i="4"/>
  <c r="Q571" i="4"/>
  <c r="L571" i="4"/>
  <c r="K571" i="4"/>
  <c r="T570" i="4"/>
  <c r="S570" i="4"/>
  <c r="Q570" i="4"/>
  <c r="L570" i="4"/>
  <c r="K570" i="4"/>
  <c r="T569" i="4"/>
  <c r="S569" i="4"/>
  <c r="Q569" i="4"/>
  <c r="L569" i="4"/>
  <c r="K569" i="4"/>
  <c r="T568" i="4"/>
  <c r="S568" i="4"/>
  <c r="Q568" i="4"/>
  <c r="L568" i="4"/>
  <c r="K568" i="4"/>
  <c r="T567" i="4"/>
  <c r="S567" i="4"/>
  <c r="Q567" i="4"/>
  <c r="L567" i="4"/>
  <c r="K567" i="4"/>
  <c r="T566" i="4"/>
  <c r="S566" i="4"/>
  <c r="Q566" i="4"/>
  <c r="L566" i="4"/>
  <c r="K566" i="4"/>
  <c r="T565" i="4"/>
  <c r="S565" i="4"/>
  <c r="Q565" i="4"/>
  <c r="L565" i="4"/>
  <c r="K565" i="4"/>
  <c r="T564" i="4"/>
  <c r="S564" i="4"/>
  <c r="Q564" i="4"/>
  <c r="L564" i="4"/>
  <c r="K564" i="4"/>
  <c r="T563" i="4"/>
  <c r="S563" i="4"/>
  <c r="Q563" i="4"/>
  <c r="L563" i="4"/>
  <c r="K563" i="4"/>
  <c r="T562" i="4"/>
  <c r="S562" i="4"/>
  <c r="Q562" i="4"/>
  <c r="L562" i="4"/>
  <c r="K562" i="4"/>
  <c r="T561" i="4"/>
  <c r="S561" i="4"/>
  <c r="Q561" i="4"/>
  <c r="L561" i="4"/>
  <c r="K561" i="4"/>
  <c r="T560" i="4"/>
  <c r="S560" i="4"/>
  <c r="Q560" i="4"/>
  <c r="L560" i="4"/>
  <c r="K560" i="4"/>
  <c r="T559" i="4"/>
  <c r="S559" i="4"/>
  <c r="Q559" i="4"/>
  <c r="L559" i="4"/>
  <c r="K559" i="4"/>
  <c r="T558" i="4"/>
  <c r="S558" i="4"/>
  <c r="Q558" i="4"/>
  <c r="L558" i="4"/>
  <c r="K558" i="4"/>
  <c r="T557" i="4"/>
  <c r="S557" i="4"/>
  <c r="Q557" i="4"/>
  <c r="L557" i="4"/>
  <c r="K557" i="4"/>
  <c r="T556" i="4"/>
  <c r="S556" i="4"/>
  <c r="Q556" i="4"/>
  <c r="L556" i="4"/>
  <c r="K556" i="4"/>
  <c r="T555" i="4"/>
  <c r="S555" i="4"/>
  <c r="Q555" i="4"/>
  <c r="L555" i="4"/>
  <c r="K555" i="4"/>
  <c r="T554" i="4"/>
  <c r="S554" i="4"/>
  <c r="Q554" i="4"/>
  <c r="L554" i="4"/>
  <c r="K554" i="4"/>
  <c r="T553" i="4"/>
  <c r="S553" i="4"/>
  <c r="Q553" i="4"/>
  <c r="L553" i="4"/>
  <c r="K553" i="4"/>
  <c r="T552" i="4"/>
  <c r="S552" i="4"/>
  <c r="Q552" i="4"/>
  <c r="L552" i="4"/>
  <c r="K552" i="4"/>
  <c r="T551" i="4"/>
  <c r="S551" i="4"/>
  <c r="Q551" i="4"/>
  <c r="L551" i="4"/>
  <c r="K551" i="4"/>
  <c r="T550" i="4"/>
  <c r="S550" i="4"/>
  <c r="Q550" i="4"/>
  <c r="L550" i="4"/>
  <c r="K550" i="4"/>
  <c r="T549" i="4"/>
  <c r="S549" i="4"/>
  <c r="Q549" i="4"/>
  <c r="L549" i="4"/>
  <c r="K549" i="4"/>
  <c r="T548" i="4"/>
  <c r="S548" i="4"/>
  <c r="Q548" i="4"/>
  <c r="L548" i="4"/>
  <c r="K548" i="4"/>
  <c r="T547" i="4"/>
  <c r="S547" i="4"/>
  <c r="Q547" i="4"/>
  <c r="L547" i="4"/>
  <c r="K547" i="4"/>
  <c r="T546" i="4"/>
  <c r="S546" i="4"/>
  <c r="Q546" i="4"/>
  <c r="L546" i="4"/>
  <c r="K546" i="4"/>
  <c r="T545" i="4"/>
  <c r="S545" i="4"/>
  <c r="Q545" i="4"/>
  <c r="L545" i="4"/>
  <c r="K545" i="4"/>
  <c r="T544" i="4"/>
  <c r="S544" i="4"/>
  <c r="Q544" i="4"/>
  <c r="L544" i="4"/>
  <c r="K544" i="4"/>
  <c r="T543" i="4"/>
  <c r="S543" i="4"/>
  <c r="Q543" i="4"/>
  <c r="L543" i="4"/>
  <c r="K543" i="4"/>
  <c r="T542" i="4"/>
  <c r="S542" i="4"/>
  <c r="Q542" i="4"/>
  <c r="L542" i="4"/>
  <c r="K542" i="4"/>
  <c r="T541" i="4"/>
  <c r="S541" i="4"/>
  <c r="Q541" i="4"/>
  <c r="L541" i="4"/>
  <c r="K541" i="4"/>
  <c r="T540" i="4"/>
  <c r="S540" i="4"/>
  <c r="Q540" i="4"/>
  <c r="L540" i="4"/>
  <c r="K540" i="4"/>
  <c r="T539" i="4"/>
  <c r="S539" i="4"/>
  <c r="Q539" i="4"/>
  <c r="L539" i="4"/>
  <c r="K539" i="4"/>
  <c r="T538" i="4"/>
  <c r="S538" i="4"/>
  <c r="Q538" i="4"/>
  <c r="L538" i="4"/>
  <c r="K538" i="4"/>
  <c r="T537" i="4"/>
  <c r="S537" i="4"/>
  <c r="Q537" i="4"/>
  <c r="L537" i="4"/>
  <c r="K537" i="4"/>
  <c r="T536" i="4"/>
  <c r="S536" i="4"/>
  <c r="Q536" i="4"/>
  <c r="L536" i="4"/>
  <c r="K536" i="4"/>
  <c r="T535" i="4"/>
  <c r="S535" i="4"/>
  <c r="Q535" i="4"/>
  <c r="L535" i="4"/>
  <c r="K535" i="4"/>
  <c r="T534" i="4"/>
  <c r="S534" i="4"/>
  <c r="Q534" i="4"/>
  <c r="L534" i="4"/>
  <c r="K534" i="4"/>
  <c r="T533" i="4"/>
  <c r="S533" i="4"/>
  <c r="Q533" i="4"/>
  <c r="L533" i="4"/>
  <c r="K533" i="4"/>
  <c r="T532" i="4"/>
  <c r="S532" i="4"/>
  <c r="Q532" i="4"/>
  <c r="L532" i="4"/>
  <c r="K532" i="4"/>
  <c r="T531" i="4"/>
  <c r="S531" i="4"/>
  <c r="Q531" i="4"/>
  <c r="L531" i="4"/>
  <c r="K531" i="4"/>
  <c r="T530" i="4"/>
  <c r="S530" i="4"/>
  <c r="Q530" i="4"/>
  <c r="L530" i="4"/>
  <c r="K530" i="4"/>
  <c r="T529" i="4"/>
  <c r="S529" i="4"/>
  <c r="Q529" i="4"/>
  <c r="L529" i="4"/>
  <c r="K529" i="4"/>
  <c r="T528" i="4"/>
  <c r="S528" i="4"/>
  <c r="Q528" i="4"/>
  <c r="L528" i="4"/>
  <c r="K528" i="4"/>
  <c r="T527" i="4"/>
  <c r="S527" i="4"/>
  <c r="Q527" i="4"/>
  <c r="L527" i="4"/>
  <c r="K527" i="4"/>
  <c r="T526" i="4"/>
  <c r="S526" i="4"/>
  <c r="Q526" i="4"/>
  <c r="L526" i="4"/>
  <c r="K526" i="4"/>
  <c r="T525" i="4"/>
  <c r="S525" i="4"/>
  <c r="Q525" i="4"/>
  <c r="L525" i="4"/>
  <c r="K525" i="4"/>
  <c r="T524" i="4"/>
  <c r="S524" i="4"/>
  <c r="Q524" i="4"/>
  <c r="L524" i="4"/>
  <c r="K524" i="4"/>
  <c r="T523" i="4"/>
  <c r="S523" i="4"/>
  <c r="Q523" i="4"/>
  <c r="L523" i="4"/>
  <c r="K523" i="4"/>
  <c r="T522" i="4"/>
  <c r="S522" i="4"/>
  <c r="Q522" i="4"/>
  <c r="L522" i="4"/>
  <c r="K522" i="4"/>
  <c r="T521" i="4"/>
  <c r="S521" i="4"/>
  <c r="Q521" i="4"/>
  <c r="L521" i="4"/>
  <c r="K521" i="4"/>
  <c r="T520" i="4"/>
  <c r="S520" i="4"/>
  <c r="Q520" i="4"/>
  <c r="L520" i="4"/>
  <c r="K520" i="4"/>
  <c r="T519" i="4"/>
  <c r="S519" i="4"/>
  <c r="Q519" i="4"/>
  <c r="L519" i="4"/>
  <c r="K519" i="4"/>
  <c r="T518" i="4"/>
  <c r="S518" i="4"/>
  <c r="Q518" i="4"/>
  <c r="L518" i="4"/>
  <c r="K518" i="4"/>
  <c r="T517" i="4"/>
  <c r="S517" i="4"/>
  <c r="Q517" i="4"/>
  <c r="L517" i="4"/>
  <c r="K517" i="4"/>
  <c r="T516" i="4"/>
  <c r="S516" i="4"/>
  <c r="Q516" i="4"/>
  <c r="L516" i="4"/>
  <c r="K516" i="4"/>
  <c r="T515" i="4"/>
  <c r="S515" i="4"/>
  <c r="Q515" i="4"/>
  <c r="L515" i="4"/>
  <c r="K515" i="4"/>
  <c r="T514" i="4"/>
  <c r="S514" i="4"/>
  <c r="Q514" i="4"/>
  <c r="L514" i="4"/>
  <c r="K514" i="4"/>
  <c r="T513" i="4"/>
  <c r="S513" i="4"/>
  <c r="Q513" i="4"/>
  <c r="L513" i="4"/>
  <c r="K513" i="4"/>
  <c r="T512" i="4"/>
  <c r="S512" i="4"/>
  <c r="Q512" i="4"/>
  <c r="L512" i="4"/>
  <c r="K512" i="4"/>
  <c r="T511" i="4"/>
  <c r="S511" i="4"/>
  <c r="Q511" i="4"/>
  <c r="L511" i="4"/>
  <c r="K511" i="4"/>
  <c r="T510" i="4"/>
  <c r="S510" i="4"/>
  <c r="Q510" i="4"/>
  <c r="L510" i="4"/>
  <c r="K510" i="4"/>
  <c r="T509" i="4"/>
  <c r="S509" i="4"/>
  <c r="Q509" i="4"/>
  <c r="L509" i="4"/>
  <c r="K509" i="4"/>
  <c r="T508" i="4"/>
  <c r="S508" i="4"/>
  <c r="Q508" i="4"/>
  <c r="L508" i="4"/>
  <c r="K508" i="4"/>
  <c r="T507" i="4"/>
  <c r="S507" i="4"/>
  <c r="Q507" i="4"/>
  <c r="L507" i="4"/>
  <c r="K507" i="4"/>
  <c r="T506" i="4"/>
  <c r="S506" i="4"/>
  <c r="Q506" i="4"/>
  <c r="L506" i="4"/>
  <c r="K506" i="4"/>
  <c r="T505" i="4"/>
  <c r="S505" i="4"/>
  <c r="Q505" i="4"/>
  <c r="L505" i="4"/>
  <c r="K505" i="4"/>
  <c r="T504" i="4"/>
  <c r="S504" i="4"/>
  <c r="Q504" i="4"/>
  <c r="L504" i="4"/>
  <c r="K504" i="4"/>
  <c r="T503" i="4"/>
  <c r="S503" i="4"/>
  <c r="Q503" i="4"/>
  <c r="L503" i="4"/>
  <c r="K503" i="4"/>
  <c r="T502" i="4"/>
  <c r="S502" i="4"/>
  <c r="Q502" i="4"/>
  <c r="L502" i="4"/>
  <c r="K502" i="4"/>
  <c r="T501" i="4"/>
  <c r="S501" i="4"/>
  <c r="Q501" i="4"/>
  <c r="L501" i="4"/>
  <c r="K501" i="4"/>
  <c r="T500" i="4"/>
  <c r="S500" i="4"/>
  <c r="Q500" i="4"/>
  <c r="L500" i="4"/>
  <c r="K500" i="4"/>
  <c r="T499" i="4"/>
  <c r="S499" i="4"/>
  <c r="Q499" i="4"/>
  <c r="L499" i="4"/>
  <c r="K499" i="4"/>
  <c r="T498" i="4"/>
  <c r="S498" i="4"/>
  <c r="Q498" i="4"/>
  <c r="L498" i="4"/>
  <c r="K498" i="4"/>
  <c r="T497" i="4"/>
  <c r="S497" i="4"/>
  <c r="Q497" i="4"/>
  <c r="L497" i="4"/>
  <c r="K497" i="4"/>
  <c r="T496" i="4"/>
  <c r="S496" i="4"/>
  <c r="Q496" i="4"/>
  <c r="L496" i="4"/>
  <c r="K496" i="4"/>
  <c r="T495" i="4"/>
  <c r="S495" i="4"/>
  <c r="Q495" i="4"/>
  <c r="L495" i="4"/>
  <c r="K495" i="4"/>
  <c r="T494" i="4"/>
  <c r="S494" i="4"/>
  <c r="Q494" i="4"/>
  <c r="L494" i="4"/>
  <c r="K494" i="4"/>
  <c r="T493" i="4"/>
  <c r="S493" i="4"/>
  <c r="Q493" i="4"/>
  <c r="L493" i="4"/>
  <c r="K493" i="4"/>
  <c r="T492" i="4"/>
  <c r="S492" i="4"/>
  <c r="Q492" i="4"/>
  <c r="L492" i="4"/>
  <c r="K492" i="4"/>
  <c r="T491" i="4"/>
  <c r="S491" i="4"/>
  <c r="Q491" i="4"/>
  <c r="L491" i="4"/>
  <c r="K491" i="4"/>
  <c r="T490" i="4"/>
  <c r="S490" i="4"/>
  <c r="Q490" i="4"/>
  <c r="L490" i="4"/>
  <c r="K490" i="4"/>
  <c r="T489" i="4"/>
  <c r="S489" i="4"/>
  <c r="Q489" i="4"/>
  <c r="L489" i="4"/>
  <c r="K489" i="4"/>
  <c r="T488" i="4"/>
  <c r="S488" i="4"/>
  <c r="Q488" i="4"/>
  <c r="L488" i="4"/>
  <c r="K488" i="4"/>
  <c r="T487" i="4"/>
  <c r="S487" i="4"/>
  <c r="Q487" i="4"/>
  <c r="L487" i="4"/>
  <c r="K487" i="4"/>
  <c r="T486" i="4"/>
  <c r="S486" i="4"/>
  <c r="Q486" i="4"/>
  <c r="L486" i="4"/>
  <c r="K486" i="4"/>
  <c r="T485" i="4"/>
  <c r="S485" i="4"/>
  <c r="Q485" i="4"/>
  <c r="L485" i="4"/>
  <c r="K485" i="4"/>
  <c r="T484" i="4"/>
  <c r="S484" i="4"/>
  <c r="Q484" i="4"/>
  <c r="L484" i="4"/>
  <c r="K484" i="4"/>
  <c r="T483" i="4"/>
  <c r="S483" i="4"/>
  <c r="Q483" i="4"/>
  <c r="L483" i="4"/>
  <c r="K483" i="4"/>
  <c r="T482" i="4"/>
  <c r="S482" i="4"/>
  <c r="Q482" i="4"/>
  <c r="L482" i="4"/>
  <c r="K482" i="4"/>
  <c r="T481" i="4"/>
  <c r="S481" i="4"/>
  <c r="Q481" i="4"/>
  <c r="L481" i="4"/>
  <c r="K481" i="4"/>
  <c r="T480" i="4"/>
  <c r="S480" i="4"/>
  <c r="Q480" i="4"/>
  <c r="L480" i="4"/>
  <c r="K480" i="4"/>
  <c r="T479" i="4"/>
  <c r="S479" i="4"/>
  <c r="Q479" i="4"/>
  <c r="L479" i="4"/>
  <c r="K479" i="4"/>
  <c r="T478" i="4"/>
  <c r="S478" i="4"/>
  <c r="Q478" i="4"/>
  <c r="L478" i="4"/>
  <c r="K478" i="4"/>
  <c r="T477" i="4"/>
  <c r="S477" i="4"/>
  <c r="Q477" i="4"/>
  <c r="L477" i="4"/>
  <c r="K477" i="4"/>
  <c r="T476" i="4"/>
  <c r="S476" i="4"/>
  <c r="Q476" i="4"/>
  <c r="L476" i="4"/>
  <c r="K476" i="4"/>
  <c r="T475" i="4"/>
  <c r="S475" i="4"/>
  <c r="Q475" i="4"/>
  <c r="L475" i="4"/>
  <c r="K475" i="4"/>
  <c r="T474" i="4"/>
  <c r="S474" i="4"/>
  <c r="Q474" i="4"/>
  <c r="L474" i="4"/>
  <c r="K474" i="4"/>
  <c r="T473" i="4"/>
  <c r="S473" i="4"/>
  <c r="Q473" i="4"/>
  <c r="L473" i="4"/>
  <c r="K473" i="4"/>
  <c r="T472" i="4"/>
  <c r="S472" i="4"/>
  <c r="Q472" i="4"/>
  <c r="L472" i="4"/>
  <c r="K472" i="4"/>
  <c r="T471" i="4"/>
  <c r="S471" i="4"/>
  <c r="Q471" i="4"/>
  <c r="L471" i="4"/>
  <c r="K471" i="4"/>
  <c r="T470" i="4"/>
  <c r="S470" i="4"/>
  <c r="Q470" i="4"/>
  <c r="L470" i="4"/>
  <c r="K470" i="4"/>
  <c r="T469" i="4"/>
  <c r="S469" i="4"/>
  <c r="Q469" i="4"/>
  <c r="L469" i="4"/>
  <c r="K469" i="4"/>
  <c r="T468" i="4"/>
  <c r="S468" i="4"/>
  <c r="Q468" i="4"/>
  <c r="L468" i="4"/>
  <c r="K468" i="4"/>
  <c r="T467" i="4"/>
  <c r="S467" i="4"/>
  <c r="Q467" i="4"/>
  <c r="L467" i="4"/>
  <c r="K467" i="4"/>
  <c r="T466" i="4"/>
  <c r="S466" i="4"/>
  <c r="Q466" i="4"/>
  <c r="L466" i="4"/>
  <c r="K466" i="4"/>
  <c r="T465" i="4"/>
  <c r="S465" i="4"/>
  <c r="Q465" i="4"/>
  <c r="L465" i="4"/>
  <c r="K465" i="4"/>
  <c r="T464" i="4"/>
  <c r="S464" i="4"/>
  <c r="Q464" i="4"/>
  <c r="L464" i="4"/>
  <c r="K464" i="4"/>
  <c r="T463" i="4"/>
  <c r="S463" i="4"/>
  <c r="Q463" i="4"/>
  <c r="L463" i="4"/>
  <c r="K463" i="4"/>
  <c r="T462" i="4"/>
  <c r="S462" i="4"/>
  <c r="Q462" i="4"/>
  <c r="L462" i="4"/>
  <c r="K462" i="4"/>
  <c r="T461" i="4"/>
  <c r="S461" i="4"/>
  <c r="Q461" i="4"/>
  <c r="L461" i="4"/>
  <c r="K461" i="4"/>
  <c r="T460" i="4"/>
  <c r="S460" i="4"/>
  <c r="Q460" i="4"/>
  <c r="L460" i="4"/>
  <c r="K460" i="4"/>
  <c r="T459" i="4"/>
  <c r="S459" i="4"/>
  <c r="Q459" i="4"/>
  <c r="L459" i="4"/>
  <c r="K459" i="4"/>
  <c r="T458" i="4"/>
  <c r="S458" i="4"/>
  <c r="Q458" i="4"/>
  <c r="L458" i="4"/>
  <c r="K458" i="4"/>
  <c r="T457" i="4"/>
  <c r="S457" i="4"/>
  <c r="Q457" i="4"/>
  <c r="L457" i="4"/>
  <c r="K457" i="4"/>
  <c r="T456" i="4"/>
  <c r="S456" i="4"/>
  <c r="Q456" i="4"/>
  <c r="L456" i="4"/>
  <c r="K456" i="4"/>
  <c r="T455" i="4"/>
  <c r="S455" i="4"/>
  <c r="Q455" i="4"/>
  <c r="L455" i="4"/>
  <c r="K455" i="4"/>
  <c r="T454" i="4"/>
  <c r="S454" i="4"/>
  <c r="Q454" i="4"/>
  <c r="L454" i="4"/>
  <c r="K454" i="4"/>
  <c r="T453" i="4"/>
  <c r="S453" i="4"/>
  <c r="Q453" i="4"/>
  <c r="L453" i="4"/>
  <c r="K453" i="4"/>
  <c r="T452" i="4"/>
  <c r="S452" i="4"/>
  <c r="Q452" i="4"/>
  <c r="L452" i="4"/>
  <c r="K452" i="4"/>
  <c r="T451" i="4"/>
  <c r="S451" i="4"/>
  <c r="Q451" i="4"/>
  <c r="L451" i="4"/>
  <c r="K451" i="4"/>
  <c r="T450" i="4"/>
  <c r="S450" i="4"/>
  <c r="Q450" i="4"/>
  <c r="L450" i="4"/>
  <c r="K450" i="4"/>
  <c r="T449" i="4"/>
  <c r="S449" i="4"/>
  <c r="Q449" i="4"/>
  <c r="L449" i="4"/>
  <c r="K449" i="4"/>
  <c r="T448" i="4"/>
  <c r="S448" i="4"/>
  <c r="Q448" i="4"/>
  <c r="L448" i="4"/>
  <c r="K448" i="4"/>
  <c r="T447" i="4"/>
  <c r="S447" i="4"/>
  <c r="Q447" i="4"/>
  <c r="L447" i="4"/>
  <c r="K447" i="4"/>
  <c r="T446" i="4"/>
  <c r="S446" i="4"/>
  <c r="Q446" i="4"/>
  <c r="L446" i="4"/>
  <c r="K446" i="4"/>
  <c r="T445" i="4"/>
  <c r="S445" i="4"/>
  <c r="Q445" i="4"/>
  <c r="L445" i="4"/>
  <c r="K445" i="4"/>
  <c r="T444" i="4"/>
  <c r="S444" i="4"/>
  <c r="Q444" i="4"/>
  <c r="L444" i="4"/>
  <c r="K444" i="4"/>
  <c r="T443" i="4"/>
  <c r="S443" i="4"/>
  <c r="Q443" i="4"/>
  <c r="L443" i="4"/>
  <c r="K443" i="4"/>
  <c r="T442" i="4"/>
  <c r="S442" i="4"/>
  <c r="Q442" i="4"/>
  <c r="L442" i="4"/>
  <c r="K442" i="4"/>
  <c r="T441" i="4"/>
  <c r="S441" i="4"/>
  <c r="Q441" i="4"/>
  <c r="L441" i="4"/>
  <c r="K441" i="4"/>
  <c r="T440" i="4"/>
  <c r="S440" i="4"/>
  <c r="Q440" i="4"/>
  <c r="L440" i="4"/>
  <c r="K440" i="4"/>
  <c r="T439" i="4"/>
  <c r="S439" i="4"/>
  <c r="Q439" i="4"/>
  <c r="L439" i="4"/>
  <c r="K439" i="4"/>
  <c r="T438" i="4"/>
  <c r="S438" i="4"/>
  <c r="Q438" i="4"/>
  <c r="L438" i="4"/>
  <c r="K438" i="4"/>
  <c r="T437" i="4"/>
  <c r="S437" i="4"/>
  <c r="Q437" i="4"/>
  <c r="L437" i="4"/>
  <c r="K437" i="4"/>
  <c r="T436" i="4"/>
  <c r="S436" i="4"/>
  <c r="Q436" i="4"/>
  <c r="L436" i="4"/>
  <c r="K436" i="4"/>
  <c r="T435" i="4"/>
  <c r="S435" i="4"/>
  <c r="Q435" i="4"/>
  <c r="L435" i="4"/>
  <c r="K435" i="4"/>
  <c r="T434" i="4"/>
  <c r="S434" i="4"/>
  <c r="Q434" i="4"/>
  <c r="L434" i="4"/>
  <c r="K434" i="4"/>
  <c r="T433" i="4"/>
  <c r="S433" i="4"/>
  <c r="Q433" i="4"/>
  <c r="L433" i="4"/>
  <c r="K433" i="4"/>
  <c r="T432" i="4"/>
  <c r="S432" i="4"/>
  <c r="Q432" i="4"/>
  <c r="L432" i="4"/>
  <c r="K432" i="4"/>
  <c r="T431" i="4"/>
  <c r="S431" i="4"/>
  <c r="Q431" i="4"/>
  <c r="L431" i="4"/>
  <c r="K431" i="4"/>
  <c r="T430" i="4"/>
  <c r="S430" i="4"/>
  <c r="Q430" i="4"/>
  <c r="L430" i="4"/>
  <c r="K430" i="4"/>
  <c r="T429" i="4"/>
  <c r="S429" i="4"/>
  <c r="Q429" i="4"/>
  <c r="L429" i="4"/>
  <c r="K429" i="4"/>
  <c r="T428" i="4"/>
  <c r="S428" i="4"/>
  <c r="Q428" i="4"/>
  <c r="L428" i="4"/>
  <c r="K428" i="4"/>
  <c r="T427" i="4"/>
  <c r="S427" i="4"/>
  <c r="Q427" i="4"/>
  <c r="L427" i="4"/>
  <c r="K427" i="4"/>
  <c r="T426" i="4"/>
  <c r="S426" i="4"/>
  <c r="Q426" i="4"/>
  <c r="L426" i="4"/>
  <c r="K426" i="4"/>
  <c r="T425" i="4"/>
  <c r="S425" i="4"/>
  <c r="Q425" i="4"/>
  <c r="L425" i="4"/>
  <c r="K425" i="4"/>
  <c r="T424" i="4"/>
  <c r="S424" i="4"/>
  <c r="Q424" i="4"/>
  <c r="L424" i="4"/>
  <c r="K424" i="4"/>
  <c r="T423" i="4"/>
  <c r="S423" i="4"/>
  <c r="Q423" i="4"/>
  <c r="L423" i="4"/>
  <c r="K423" i="4"/>
  <c r="T422" i="4"/>
  <c r="S422" i="4"/>
  <c r="Q422" i="4"/>
  <c r="L422" i="4"/>
  <c r="K422" i="4"/>
  <c r="T421" i="4"/>
  <c r="S421" i="4"/>
  <c r="Q421" i="4"/>
  <c r="L421" i="4"/>
  <c r="K421" i="4"/>
  <c r="T420" i="4"/>
  <c r="S420" i="4"/>
  <c r="Q420" i="4"/>
  <c r="L420" i="4"/>
  <c r="K420" i="4"/>
  <c r="T419" i="4"/>
  <c r="S419" i="4"/>
  <c r="Q419" i="4"/>
  <c r="L419" i="4"/>
  <c r="K419" i="4"/>
  <c r="T418" i="4"/>
  <c r="S418" i="4"/>
  <c r="Q418" i="4"/>
  <c r="L418" i="4"/>
  <c r="K418" i="4"/>
  <c r="T417" i="4"/>
  <c r="S417" i="4"/>
  <c r="Q417" i="4"/>
  <c r="L417" i="4"/>
  <c r="K417" i="4"/>
  <c r="T416" i="4"/>
  <c r="S416" i="4"/>
  <c r="Q416" i="4"/>
  <c r="L416" i="4"/>
  <c r="K416" i="4"/>
  <c r="T415" i="4"/>
  <c r="S415" i="4"/>
  <c r="Q415" i="4"/>
  <c r="L415" i="4"/>
  <c r="K415" i="4"/>
  <c r="T414" i="4"/>
  <c r="S414" i="4"/>
  <c r="Q414" i="4"/>
  <c r="L414" i="4"/>
  <c r="K414" i="4"/>
  <c r="T413" i="4"/>
  <c r="S413" i="4"/>
  <c r="Q413" i="4"/>
  <c r="L413" i="4"/>
  <c r="K413" i="4"/>
  <c r="T412" i="4"/>
  <c r="S412" i="4"/>
  <c r="Q412" i="4"/>
  <c r="L412" i="4"/>
  <c r="K412" i="4"/>
  <c r="T411" i="4"/>
  <c r="S411" i="4"/>
  <c r="Q411" i="4"/>
  <c r="L411" i="4"/>
  <c r="K411" i="4"/>
  <c r="T410" i="4"/>
  <c r="S410" i="4"/>
  <c r="Q410" i="4"/>
  <c r="L410" i="4"/>
  <c r="K410" i="4"/>
  <c r="T409" i="4"/>
  <c r="S409" i="4"/>
  <c r="Q409" i="4"/>
  <c r="L409" i="4"/>
  <c r="K409" i="4"/>
  <c r="T408" i="4"/>
  <c r="S408" i="4"/>
  <c r="Q408" i="4"/>
  <c r="L408" i="4"/>
  <c r="K408" i="4"/>
  <c r="T407" i="4"/>
  <c r="S407" i="4"/>
  <c r="Q407" i="4"/>
  <c r="L407" i="4"/>
  <c r="K407" i="4"/>
  <c r="T406" i="4"/>
  <c r="S406" i="4"/>
  <c r="Q406" i="4"/>
  <c r="L406" i="4"/>
  <c r="K406" i="4"/>
  <c r="T405" i="4"/>
  <c r="S405" i="4"/>
  <c r="Q405" i="4"/>
  <c r="L405" i="4"/>
  <c r="K405" i="4"/>
  <c r="T404" i="4"/>
  <c r="S404" i="4"/>
  <c r="Q404" i="4"/>
  <c r="L404" i="4"/>
  <c r="K404" i="4"/>
  <c r="T403" i="4"/>
  <c r="S403" i="4"/>
  <c r="Q403" i="4"/>
  <c r="L403" i="4"/>
  <c r="K403" i="4"/>
  <c r="T402" i="4"/>
  <c r="S402" i="4"/>
  <c r="Q402" i="4"/>
  <c r="L402" i="4"/>
  <c r="K402" i="4"/>
  <c r="T401" i="4"/>
  <c r="S401" i="4"/>
  <c r="Q401" i="4"/>
  <c r="L401" i="4"/>
  <c r="K401" i="4"/>
  <c r="T400" i="4"/>
  <c r="S400" i="4"/>
  <c r="Q400" i="4"/>
  <c r="L400" i="4"/>
  <c r="K400" i="4"/>
  <c r="T399" i="4"/>
  <c r="S399" i="4"/>
  <c r="Q399" i="4"/>
  <c r="L399" i="4"/>
  <c r="K399" i="4"/>
  <c r="T398" i="4"/>
  <c r="S398" i="4"/>
  <c r="Q398" i="4"/>
  <c r="L398" i="4"/>
  <c r="K398" i="4"/>
  <c r="T397" i="4"/>
  <c r="S397" i="4"/>
  <c r="Q397" i="4"/>
  <c r="L397" i="4"/>
  <c r="K397" i="4"/>
  <c r="T396" i="4"/>
  <c r="S396" i="4"/>
  <c r="Q396" i="4"/>
  <c r="L396" i="4"/>
  <c r="K396" i="4"/>
  <c r="T395" i="4"/>
  <c r="S395" i="4"/>
  <c r="Q395" i="4"/>
  <c r="L395" i="4"/>
  <c r="K395" i="4"/>
  <c r="T394" i="4"/>
  <c r="S394" i="4"/>
  <c r="Q394" i="4"/>
  <c r="L394" i="4"/>
  <c r="K394" i="4"/>
  <c r="T393" i="4"/>
  <c r="S393" i="4"/>
  <c r="Q393" i="4"/>
  <c r="L393" i="4"/>
  <c r="K393" i="4"/>
  <c r="T392" i="4"/>
  <c r="S392" i="4"/>
  <c r="Q392" i="4"/>
  <c r="L392" i="4"/>
  <c r="K392" i="4"/>
  <c r="T391" i="4"/>
  <c r="S391" i="4"/>
  <c r="Q391" i="4"/>
  <c r="L391" i="4"/>
  <c r="K391" i="4"/>
  <c r="T390" i="4"/>
  <c r="S390" i="4"/>
  <c r="Q390" i="4"/>
  <c r="L390" i="4"/>
  <c r="K390" i="4"/>
  <c r="T389" i="4"/>
  <c r="S389" i="4"/>
  <c r="Q389" i="4"/>
  <c r="L389" i="4"/>
  <c r="K389" i="4"/>
  <c r="T388" i="4"/>
  <c r="S388" i="4"/>
  <c r="Q388" i="4"/>
  <c r="L388" i="4"/>
  <c r="K388" i="4"/>
  <c r="T387" i="4"/>
  <c r="S387" i="4"/>
  <c r="Q387" i="4"/>
  <c r="L387" i="4"/>
  <c r="K387" i="4"/>
  <c r="T386" i="4"/>
  <c r="S386" i="4"/>
  <c r="Q386" i="4"/>
  <c r="L386" i="4"/>
  <c r="K386" i="4"/>
  <c r="T385" i="4"/>
  <c r="S385" i="4"/>
  <c r="Q385" i="4"/>
  <c r="L385" i="4"/>
  <c r="K385" i="4"/>
  <c r="T384" i="4"/>
  <c r="S384" i="4"/>
  <c r="Q384" i="4"/>
  <c r="L384" i="4"/>
  <c r="K384" i="4"/>
  <c r="T383" i="4"/>
  <c r="S383" i="4"/>
  <c r="Q383" i="4"/>
  <c r="L383" i="4"/>
  <c r="K383" i="4"/>
  <c r="T382" i="4"/>
  <c r="S382" i="4"/>
  <c r="Q382" i="4"/>
  <c r="L382" i="4"/>
  <c r="K382" i="4"/>
  <c r="T381" i="4"/>
  <c r="S381" i="4"/>
  <c r="Q381" i="4"/>
  <c r="L381" i="4"/>
  <c r="K381" i="4"/>
  <c r="T380" i="4"/>
  <c r="S380" i="4"/>
  <c r="Q380" i="4"/>
  <c r="L380" i="4"/>
  <c r="K380" i="4"/>
  <c r="T379" i="4"/>
  <c r="S379" i="4"/>
  <c r="Q379" i="4"/>
  <c r="L379" i="4"/>
  <c r="K379" i="4"/>
  <c r="T378" i="4"/>
  <c r="S378" i="4"/>
  <c r="Q378" i="4"/>
  <c r="L378" i="4"/>
  <c r="K378" i="4"/>
  <c r="T377" i="4"/>
  <c r="S377" i="4"/>
  <c r="Q377" i="4"/>
  <c r="L377" i="4"/>
  <c r="K377" i="4"/>
  <c r="T376" i="4"/>
  <c r="S376" i="4"/>
  <c r="Q376" i="4"/>
  <c r="L376" i="4"/>
  <c r="K376" i="4"/>
  <c r="T375" i="4"/>
  <c r="S375" i="4"/>
  <c r="Q375" i="4"/>
  <c r="L375" i="4"/>
  <c r="K375" i="4"/>
  <c r="T374" i="4"/>
  <c r="S374" i="4"/>
  <c r="Q374" i="4"/>
  <c r="L374" i="4"/>
  <c r="K374" i="4"/>
  <c r="T373" i="4"/>
  <c r="S373" i="4"/>
  <c r="Q373" i="4"/>
  <c r="L373" i="4"/>
  <c r="K373" i="4"/>
  <c r="T372" i="4"/>
  <c r="S372" i="4"/>
  <c r="Q372" i="4"/>
  <c r="L372" i="4"/>
  <c r="K372" i="4"/>
  <c r="T371" i="4"/>
  <c r="S371" i="4"/>
  <c r="Q371" i="4"/>
  <c r="L371" i="4"/>
  <c r="K371" i="4"/>
  <c r="T370" i="4"/>
  <c r="S370" i="4"/>
  <c r="Q370" i="4"/>
  <c r="L370" i="4"/>
  <c r="K370" i="4"/>
  <c r="T369" i="4"/>
  <c r="S369" i="4"/>
  <c r="Q369" i="4"/>
  <c r="L369" i="4"/>
  <c r="K369" i="4"/>
  <c r="T368" i="4"/>
  <c r="S368" i="4"/>
  <c r="Q368" i="4"/>
  <c r="L368" i="4"/>
  <c r="K368" i="4"/>
  <c r="T367" i="4"/>
  <c r="S367" i="4"/>
  <c r="Q367" i="4"/>
  <c r="L367" i="4"/>
  <c r="K367" i="4"/>
  <c r="T366" i="4"/>
  <c r="S366" i="4"/>
  <c r="Q366" i="4"/>
  <c r="L366" i="4"/>
  <c r="K366" i="4"/>
  <c r="T365" i="4"/>
  <c r="S365" i="4"/>
  <c r="Q365" i="4"/>
  <c r="L365" i="4"/>
  <c r="K365" i="4"/>
  <c r="T364" i="4"/>
  <c r="S364" i="4"/>
  <c r="Q364" i="4"/>
  <c r="L364" i="4"/>
  <c r="K364" i="4"/>
  <c r="T363" i="4"/>
  <c r="S363" i="4"/>
  <c r="Q363" i="4"/>
  <c r="L363" i="4"/>
  <c r="K363" i="4"/>
  <c r="T362" i="4"/>
  <c r="S362" i="4"/>
  <c r="Q362" i="4"/>
  <c r="L362" i="4"/>
  <c r="K362" i="4"/>
  <c r="T361" i="4"/>
  <c r="S361" i="4"/>
  <c r="Q361" i="4"/>
  <c r="L361" i="4"/>
  <c r="K361" i="4"/>
  <c r="T360" i="4"/>
  <c r="S360" i="4"/>
  <c r="Q360" i="4"/>
  <c r="L360" i="4"/>
  <c r="K360" i="4"/>
  <c r="T359" i="4"/>
  <c r="S359" i="4"/>
  <c r="Q359" i="4"/>
  <c r="L359" i="4"/>
  <c r="K359" i="4"/>
  <c r="T358" i="4"/>
  <c r="S358" i="4"/>
  <c r="Q358" i="4"/>
  <c r="L358" i="4"/>
  <c r="K358" i="4"/>
  <c r="T357" i="4"/>
  <c r="S357" i="4"/>
  <c r="Q357" i="4"/>
  <c r="L357" i="4"/>
  <c r="K357" i="4"/>
  <c r="T356" i="4"/>
  <c r="S356" i="4"/>
  <c r="Q356" i="4"/>
  <c r="L356" i="4"/>
  <c r="K356" i="4"/>
  <c r="T355" i="4"/>
  <c r="S355" i="4"/>
  <c r="Q355" i="4"/>
  <c r="L355" i="4"/>
  <c r="K355" i="4"/>
  <c r="T354" i="4"/>
  <c r="S354" i="4"/>
  <c r="Q354" i="4"/>
  <c r="L354" i="4"/>
  <c r="K354" i="4"/>
  <c r="T353" i="4"/>
  <c r="S353" i="4"/>
  <c r="Q353" i="4"/>
  <c r="L353" i="4"/>
  <c r="K353" i="4"/>
  <c r="T352" i="4"/>
  <c r="S352" i="4"/>
  <c r="Q352" i="4"/>
  <c r="L352" i="4"/>
  <c r="K352" i="4"/>
  <c r="T351" i="4"/>
  <c r="S351" i="4"/>
  <c r="Q351" i="4"/>
  <c r="L351" i="4"/>
  <c r="K351" i="4"/>
  <c r="T350" i="4"/>
  <c r="S350" i="4"/>
  <c r="Q350" i="4"/>
  <c r="L350" i="4"/>
  <c r="K350" i="4"/>
  <c r="T349" i="4"/>
  <c r="S349" i="4"/>
  <c r="Q349" i="4"/>
  <c r="L349" i="4"/>
  <c r="K349" i="4"/>
  <c r="T348" i="4"/>
  <c r="S348" i="4"/>
  <c r="Q348" i="4"/>
  <c r="L348" i="4"/>
  <c r="K348" i="4"/>
  <c r="T347" i="4"/>
  <c r="S347" i="4"/>
  <c r="Q347" i="4"/>
  <c r="L347" i="4"/>
  <c r="K347" i="4"/>
  <c r="T346" i="4"/>
  <c r="S346" i="4"/>
  <c r="Q346" i="4"/>
  <c r="L346" i="4"/>
  <c r="K346" i="4"/>
  <c r="T345" i="4"/>
  <c r="S345" i="4"/>
  <c r="Q345" i="4"/>
  <c r="L345" i="4"/>
  <c r="K345" i="4"/>
  <c r="T344" i="4"/>
  <c r="S344" i="4"/>
  <c r="Q344" i="4"/>
  <c r="L344" i="4"/>
  <c r="K344" i="4"/>
  <c r="T343" i="4"/>
  <c r="S343" i="4"/>
  <c r="Q343" i="4"/>
  <c r="L343" i="4"/>
  <c r="K343" i="4"/>
  <c r="T342" i="4"/>
  <c r="S342" i="4"/>
  <c r="Q342" i="4"/>
  <c r="L342" i="4"/>
  <c r="K342" i="4"/>
  <c r="T341" i="4"/>
  <c r="S341" i="4"/>
  <c r="Q341" i="4"/>
  <c r="L341" i="4"/>
  <c r="K341" i="4"/>
  <c r="T340" i="4"/>
  <c r="S340" i="4"/>
  <c r="Q340" i="4"/>
  <c r="L340" i="4"/>
  <c r="K340" i="4"/>
  <c r="T339" i="4"/>
  <c r="S339" i="4"/>
  <c r="Q339" i="4"/>
  <c r="L339" i="4"/>
  <c r="K339" i="4"/>
  <c r="T338" i="4"/>
  <c r="S338" i="4"/>
  <c r="Q338" i="4"/>
  <c r="L338" i="4"/>
  <c r="K338" i="4"/>
  <c r="T337" i="4"/>
  <c r="S337" i="4"/>
  <c r="Q337" i="4"/>
  <c r="L337" i="4"/>
  <c r="K337" i="4"/>
  <c r="T336" i="4"/>
  <c r="S336" i="4"/>
  <c r="Q336" i="4"/>
  <c r="L336" i="4"/>
  <c r="K336" i="4"/>
  <c r="T335" i="4"/>
  <c r="S335" i="4"/>
  <c r="Q335" i="4"/>
  <c r="L335" i="4"/>
  <c r="K335" i="4"/>
  <c r="T334" i="4"/>
  <c r="S334" i="4"/>
  <c r="Q334" i="4"/>
  <c r="L334" i="4"/>
  <c r="K334" i="4"/>
  <c r="T333" i="4"/>
  <c r="S333" i="4"/>
  <c r="Q333" i="4"/>
  <c r="L333" i="4"/>
  <c r="K333" i="4"/>
  <c r="T332" i="4"/>
  <c r="S332" i="4"/>
  <c r="Q332" i="4"/>
  <c r="L332" i="4"/>
  <c r="K332" i="4"/>
  <c r="T331" i="4"/>
  <c r="S331" i="4"/>
  <c r="Q331" i="4"/>
  <c r="L331" i="4"/>
  <c r="K331" i="4"/>
  <c r="T330" i="4"/>
  <c r="S330" i="4"/>
  <c r="Q330" i="4"/>
  <c r="L330" i="4"/>
  <c r="K330" i="4"/>
  <c r="T329" i="4"/>
  <c r="S329" i="4"/>
  <c r="Q329" i="4"/>
  <c r="L329" i="4"/>
  <c r="K329" i="4"/>
  <c r="T328" i="4"/>
  <c r="S328" i="4"/>
  <c r="Q328" i="4"/>
  <c r="L328" i="4"/>
  <c r="K328" i="4"/>
  <c r="T327" i="4"/>
  <c r="S327" i="4"/>
  <c r="Q327" i="4"/>
  <c r="L327" i="4"/>
  <c r="K327" i="4"/>
  <c r="T326" i="4"/>
  <c r="S326" i="4"/>
  <c r="Q326" i="4"/>
  <c r="L326" i="4"/>
  <c r="K326" i="4"/>
  <c r="T325" i="4"/>
  <c r="S325" i="4"/>
  <c r="Q325" i="4"/>
  <c r="L325" i="4"/>
  <c r="K325" i="4"/>
  <c r="T324" i="4"/>
  <c r="S324" i="4"/>
  <c r="Q324" i="4"/>
  <c r="L324" i="4"/>
  <c r="K324" i="4"/>
  <c r="T323" i="4"/>
  <c r="S323" i="4"/>
  <c r="Q323" i="4"/>
  <c r="L323" i="4"/>
  <c r="K323" i="4"/>
  <c r="T322" i="4"/>
  <c r="S322" i="4"/>
  <c r="Q322" i="4"/>
  <c r="L322" i="4"/>
  <c r="K322" i="4"/>
  <c r="T321" i="4"/>
  <c r="S321" i="4"/>
  <c r="Q321" i="4"/>
  <c r="L321" i="4"/>
  <c r="K321" i="4"/>
  <c r="T320" i="4"/>
  <c r="S320" i="4"/>
  <c r="Q320" i="4"/>
  <c r="L320" i="4"/>
  <c r="K320" i="4"/>
  <c r="T319" i="4"/>
  <c r="S319" i="4"/>
  <c r="Q319" i="4"/>
  <c r="L319" i="4"/>
  <c r="K319" i="4"/>
  <c r="T318" i="4"/>
  <c r="S318" i="4"/>
  <c r="Q318" i="4"/>
  <c r="L318" i="4"/>
  <c r="K318" i="4"/>
  <c r="T317" i="4"/>
  <c r="S317" i="4"/>
  <c r="Q317" i="4"/>
  <c r="L317" i="4"/>
  <c r="K317" i="4"/>
  <c r="T316" i="4"/>
  <c r="S316" i="4"/>
  <c r="Q316" i="4"/>
  <c r="L316" i="4"/>
  <c r="K316" i="4"/>
  <c r="T315" i="4"/>
  <c r="S315" i="4"/>
  <c r="Q315" i="4"/>
  <c r="L315" i="4"/>
  <c r="K315" i="4"/>
  <c r="T314" i="4"/>
  <c r="S314" i="4"/>
  <c r="Q314" i="4"/>
  <c r="L314" i="4"/>
  <c r="K314" i="4"/>
  <c r="T313" i="4"/>
  <c r="S313" i="4"/>
  <c r="Q313" i="4"/>
  <c r="L313" i="4"/>
  <c r="K313" i="4"/>
  <c r="T312" i="4"/>
  <c r="S312" i="4"/>
  <c r="Q312" i="4"/>
  <c r="L312" i="4"/>
  <c r="K312" i="4"/>
  <c r="T311" i="4"/>
  <c r="S311" i="4"/>
  <c r="Q311" i="4"/>
  <c r="L311" i="4"/>
  <c r="K311" i="4"/>
  <c r="T310" i="4"/>
  <c r="S310" i="4"/>
  <c r="Q310" i="4"/>
  <c r="L310" i="4"/>
  <c r="K310" i="4"/>
  <c r="T309" i="4"/>
  <c r="S309" i="4"/>
  <c r="Q309" i="4"/>
  <c r="L309" i="4"/>
  <c r="K309" i="4"/>
  <c r="T308" i="4"/>
  <c r="S308" i="4"/>
  <c r="Q308" i="4"/>
  <c r="L308" i="4"/>
  <c r="K308" i="4"/>
  <c r="T307" i="4"/>
  <c r="S307" i="4"/>
  <c r="Q307" i="4"/>
  <c r="L307" i="4"/>
  <c r="K307" i="4"/>
  <c r="T306" i="4"/>
  <c r="S306" i="4"/>
  <c r="Q306" i="4"/>
  <c r="L306" i="4"/>
  <c r="K306" i="4"/>
  <c r="T305" i="4"/>
  <c r="S305" i="4"/>
  <c r="Q305" i="4"/>
  <c r="L305" i="4"/>
  <c r="K305" i="4"/>
  <c r="T304" i="4"/>
  <c r="S304" i="4"/>
  <c r="Q304" i="4"/>
  <c r="L304" i="4"/>
  <c r="K304" i="4"/>
  <c r="T303" i="4"/>
  <c r="S303" i="4"/>
  <c r="Q303" i="4"/>
  <c r="L303" i="4"/>
  <c r="K303" i="4"/>
  <c r="T302" i="4"/>
  <c r="S302" i="4"/>
  <c r="Q302" i="4"/>
  <c r="L302" i="4"/>
  <c r="K302" i="4"/>
  <c r="T301" i="4"/>
  <c r="S301" i="4"/>
  <c r="Q301" i="4"/>
  <c r="L301" i="4"/>
  <c r="K301" i="4"/>
  <c r="T300" i="4"/>
  <c r="S300" i="4"/>
  <c r="Q300" i="4"/>
  <c r="L300" i="4"/>
  <c r="K300" i="4"/>
  <c r="T299" i="4"/>
  <c r="S299" i="4"/>
  <c r="Q299" i="4"/>
  <c r="L299" i="4"/>
  <c r="K299" i="4"/>
  <c r="T298" i="4"/>
  <c r="S298" i="4"/>
  <c r="Q298" i="4"/>
  <c r="L298" i="4"/>
  <c r="K298" i="4"/>
  <c r="T297" i="4"/>
  <c r="S297" i="4"/>
  <c r="Q297" i="4"/>
  <c r="L297" i="4"/>
  <c r="K297" i="4"/>
  <c r="T296" i="4"/>
  <c r="S296" i="4"/>
  <c r="Q296" i="4"/>
  <c r="L296" i="4"/>
  <c r="K296" i="4"/>
  <c r="T295" i="4"/>
  <c r="S295" i="4"/>
  <c r="Q295" i="4"/>
  <c r="L295" i="4"/>
  <c r="K295" i="4"/>
  <c r="T294" i="4"/>
  <c r="S294" i="4"/>
  <c r="Q294" i="4"/>
  <c r="L294" i="4"/>
  <c r="K294" i="4"/>
  <c r="T293" i="4"/>
  <c r="S293" i="4"/>
  <c r="Q293" i="4"/>
  <c r="L293" i="4"/>
  <c r="K293" i="4"/>
  <c r="T292" i="4"/>
  <c r="S292" i="4"/>
  <c r="Q292" i="4"/>
  <c r="L292" i="4"/>
  <c r="K292" i="4"/>
  <c r="T291" i="4"/>
  <c r="S291" i="4"/>
  <c r="Q291" i="4"/>
  <c r="L291" i="4"/>
  <c r="K291" i="4"/>
  <c r="T290" i="4"/>
  <c r="S290" i="4"/>
  <c r="Q290" i="4"/>
  <c r="L290" i="4"/>
  <c r="K290" i="4"/>
  <c r="T289" i="4"/>
  <c r="S289" i="4"/>
  <c r="Q289" i="4"/>
  <c r="L289" i="4"/>
  <c r="K289" i="4"/>
  <c r="T288" i="4"/>
  <c r="S288" i="4"/>
  <c r="Q288" i="4"/>
  <c r="L288" i="4"/>
  <c r="K288" i="4"/>
  <c r="T287" i="4"/>
  <c r="S287" i="4"/>
  <c r="Q287" i="4"/>
  <c r="L287" i="4"/>
  <c r="K287" i="4"/>
  <c r="T286" i="4"/>
  <c r="S286" i="4"/>
  <c r="Q286" i="4"/>
  <c r="L286" i="4"/>
  <c r="K286" i="4"/>
  <c r="T285" i="4"/>
  <c r="S285" i="4"/>
  <c r="Q285" i="4"/>
  <c r="L285" i="4"/>
  <c r="K285" i="4"/>
  <c r="T284" i="4"/>
  <c r="S284" i="4"/>
  <c r="Q284" i="4"/>
  <c r="L284" i="4"/>
  <c r="K284" i="4"/>
  <c r="T283" i="4"/>
  <c r="S283" i="4"/>
  <c r="Q283" i="4"/>
  <c r="L283" i="4"/>
  <c r="K283" i="4"/>
  <c r="T282" i="4"/>
  <c r="S282" i="4"/>
  <c r="Q282" i="4"/>
  <c r="L282" i="4"/>
  <c r="K282" i="4"/>
  <c r="T281" i="4"/>
  <c r="S281" i="4"/>
  <c r="Q281" i="4"/>
  <c r="L281" i="4"/>
  <c r="K281" i="4"/>
  <c r="T280" i="4"/>
  <c r="S280" i="4"/>
  <c r="Q280" i="4"/>
  <c r="L280" i="4"/>
  <c r="K280" i="4"/>
  <c r="T279" i="4"/>
  <c r="S279" i="4"/>
  <c r="Q279" i="4"/>
  <c r="L279" i="4"/>
  <c r="K279" i="4"/>
  <c r="T278" i="4"/>
  <c r="S278" i="4"/>
  <c r="Q278" i="4"/>
  <c r="L278" i="4"/>
  <c r="K278" i="4"/>
  <c r="T277" i="4"/>
  <c r="S277" i="4"/>
  <c r="Q277" i="4"/>
  <c r="L277" i="4"/>
  <c r="K277" i="4"/>
  <c r="T276" i="4"/>
  <c r="S276" i="4"/>
  <c r="Q276" i="4"/>
  <c r="L276" i="4"/>
  <c r="K276" i="4"/>
  <c r="T275" i="4"/>
  <c r="S275" i="4"/>
  <c r="Q275" i="4"/>
  <c r="L275" i="4"/>
  <c r="K275" i="4"/>
  <c r="T274" i="4"/>
  <c r="S274" i="4"/>
  <c r="Q274" i="4"/>
  <c r="L274" i="4"/>
  <c r="K274" i="4"/>
  <c r="T273" i="4"/>
  <c r="S273" i="4"/>
  <c r="Q273" i="4"/>
  <c r="L273" i="4"/>
  <c r="K273" i="4"/>
  <c r="T272" i="4"/>
  <c r="S272" i="4"/>
  <c r="Q272" i="4"/>
  <c r="L272" i="4"/>
  <c r="K272" i="4"/>
  <c r="T271" i="4"/>
  <c r="S271" i="4"/>
  <c r="Q271" i="4"/>
  <c r="L271" i="4"/>
  <c r="K271" i="4"/>
  <c r="T270" i="4"/>
  <c r="S270" i="4"/>
  <c r="Q270" i="4"/>
  <c r="L270" i="4"/>
  <c r="K270" i="4"/>
  <c r="T269" i="4"/>
  <c r="S269" i="4"/>
  <c r="Q269" i="4"/>
  <c r="L269" i="4"/>
  <c r="K269" i="4"/>
  <c r="T268" i="4"/>
  <c r="S268" i="4"/>
  <c r="Q268" i="4"/>
  <c r="L268" i="4"/>
  <c r="K268" i="4"/>
  <c r="T267" i="4"/>
  <c r="S267" i="4"/>
  <c r="Q267" i="4"/>
  <c r="L267" i="4"/>
  <c r="K267" i="4"/>
  <c r="T266" i="4"/>
  <c r="S266" i="4"/>
  <c r="Q266" i="4"/>
  <c r="L266" i="4"/>
  <c r="K266" i="4"/>
  <c r="T265" i="4"/>
  <c r="S265" i="4"/>
  <c r="Q265" i="4"/>
  <c r="L265" i="4"/>
  <c r="K265" i="4"/>
  <c r="T264" i="4"/>
  <c r="S264" i="4"/>
  <c r="Q264" i="4"/>
  <c r="L264" i="4"/>
  <c r="K264" i="4"/>
  <c r="T263" i="4"/>
  <c r="S263" i="4"/>
  <c r="Q263" i="4"/>
  <c r="L263" i="4"/>
  <c r="K263" i="4"/>
  <c r="T262" i="4"/>
  <c r="S262" i="4"/>
  <c r="Q262" i="4"/>
  <c r="L262" i="4"/>
  <c r="K262" i="4"/>
  <c r="T261" i="4"/>
  <c r="S261" i="4"/>
  <c r="Q261" i="4"/>
  <c r="L261" i="4"/>
  <c r="K261" i="4"/>
  <c r="T260" i="4"/>
  <c r="S260" i="4"/>
  <c r="Q260" i="4"/>
  <c r="L260" i="4"/>
  <c r="K260" i="4"/>
  <c r="T259" i="4"/>
  <c r="S259" i="4"/>
  <c r="Q259" i="4"/>
  <c r="L259" i="4"/>
  <c r="K259" i="4"/>
  <c r="T258" i="4"/>
  <c r="S258" i="4"/>
  <c r="Q258" i="4"/>
  <c r="L258" i="4"/>
  <c r="K258" i="4"/>
  <c r="T257" i="4"/>
  <c r="S257" i="4"/>
  <c r="Q257" i="4"/>
  <c r="L257" i="4"/>
  <c r="K257" i="4"/>
  <c r="T256" i="4"/>
  <c r="S256" i="4"/>
  <c r="Q256" i="4"/>
  <c r="L256" i="4"/>
  <c r="K256" i="4"/>
  <c r="T255" i="4"/>
  <c r="S255" i="4"/>
  <c r="Q255" i="4"/>
  <c r="L255" i="4"/>
  <c r="K255" i="4"/>
  <c r="T254" i="4"/>
  <c r="S254" i="4"/>
  <c r="Q254" i="4"/>
  <c r="L254" i="4"/>
  <c r="K254" i="4"/>
  <c r="T253" i="4"/>
  <c r="S253" i="4"/>
  <c r="Q253" i="4"/>
  <c r="L253" i="4"/>
  <c r="K253" i="4"/>
  <c r="T252" i="4"/>
  <c r="S252" i="4"/>
  <c r="Q252" i="4"/>
  <c r="L252" i="4"/>
  <c r="K252" i="4"/>
  <c r="T251" i="4"/>
  <c r="S251" i="4"/>
  <c r="Q251" i="4"/>
  <c r="L251" i="4"/>
  <c r="K251" i="4"/>
  <c r="T250" i="4"/>
  <c r="S250" i="4"/>
  <c r="Q250" i="4"/>
  <c r="L250" i="4"/>
  <c r="K250" i="4"/>
  <c r="T249" i="4"/>
  <c r="S249" i="4"/>
  <c r="Q249" i="4"/>
  <c r="L249" i="4"/>
  <c r="K249" i="4"/>
  <c r="T248" i="4"/>
  <c r="S248" i="4"/>
  <c r="Q248" i="4"/>
  <c r="L248" i="4"/>
  <c r="K248" i="4"/>
  <c r="T247" i="4"/>
  <c r="S247" i="4"/>
  <c r="Q247" i="4"/>
  <c r="L247" i="4"/>
  <c r="K247" i="4"/>
  <c r="T246" i="4"/>
  <c r="S246" i="4"/>
  <c r="Q246" i="4"/>
  <c r="L246" i="4"/>
  <c r="K246" i="4"/>
  <c r="T245" i="4"/>
  <c r="S245" i="4"/>
  <c r="Q245" i="4"/>
  <c r="L245" i="4"/>
  <c r="K245" i="4"/>
  <c r="T244" i="4"/>
  <c r="S244" i="4"/>
  <c r="Q244" i="4"/>
  <c r="L244" i="4"/>
  <c r="K244" i="4"/>
  <c r="T243" i="4"/>
  <c r="S243" i="4"/>
  <c r="Q243" i="4"/>
  <c r="L243" i="4"/>
  <c r="K243" i="4"/>
  <c r="T242" i="4"/>
  <c r="S242" i="4"/>
  <c r="Q242" i="4"/>
  <c r="L242" i="4"/>
  <c r="K242" i="4"/>
  <c r="T241" i="4"/>
  <c r="S241" i="4"/>
  <c r="Q241" i="4"/>
  <c r="L241" i="4"/>
  <c r="K241" i="4"/>
  <c r="T240" i="4"/>
  <c r="S240" i="4"/>
  <c r="Q240" i="4"/>
  <c r="L240" i="4"/>
  <c r="K240" i="4"/>
  <c r="T239" i="4"/>
  <c r="S239" i="4"/>
  <c r="Q239" i="4"/>
  <c r="L239" i="4"/>
  <c r="K239" i="4"/>
  <c r="T238" i="4"/>
  <c r="S238" i="4"/>
  <c r="Q238" i="4"/>
  <c r="L238" i="4"/>
  <c r="K238" i="4"/>
  <c r="T237" i="4"/>
  <c r="S237" i="4"/>
  <c r="Q237" i="4"/>
  <c r="L237" i="4"/>
  <c r="K237" i="4"/>
  <c r="T236" i="4"/>
  <c r="S236" i="4"/>
  <c r="Q236" i="4"/>
  <c r="L236" i="4"/>
  <c r="K236" i="4"/>
  <c r="T235" i="4"/>
  <c r="S235" i="4"/>
  <c r="Q235" i="4"/>
  <c r="L235" i="4"/>
  <c r="K235" i="4"/>
  <c r="T234" i="4"/>
  <c r="S234" i="4"/>
  <c r="Q234" i="4"/>
  <c r="L234" i="4"/>
  <c r="K234" i="4"/>
  <c r="T233" i="4"/>
  <c r="S233" i="4"/>
  <c r="Q233" i="4"/>
  <c r="L233" i="4"/>
  <c r="K233" i="4"/>
  <c r="T232" i="4"/>
  <c r="S232" i="4"/>
  <c r="Q232" i="4"/>
  <c r="L232" i="4"/>
  <c r="K232" i="4"/>
  <c r="T231" i="4"/>
  <c r="S231" i="4"/>
  <c r="Q231" i="4"/>
  <c r="L231" i="4"/>
  <c r="K231" i="4"/>
  <c r="T230" i="4"/>
  <c r="S230" i="4"/>
  <c r="Q230" i="4"/>
  <c r="L230" i="4"/>
  <c r="K230" i="4"/>
  <c r="T229" i="4"/>
  <c r="S229" i="4"/>
  <c r="Q229" i="4"/>
  <c r="L229" i="4"/>
  <c r="K229" i="4"/>
  <c r="T228" i="4"/>
  <c r="S228" i="4"/>
  <c r="Q228" i="4"/>
  <c r="L228" i="4"/>
  <c r="K228" i="4"/>
  <c r="T227" i="4"/>
  <c r="S227" i="4"/>
  <c r="Q227" i="4"/>
  <c r="L227" i="4"/>
  <c r="K227" i="4"/>
  <c r="T226" i="4"/>
  <c r="S226" i="4"/>
  <c r="Q226" i="4"/>
  <c r="L226" i="4"/>
  <c r="K226" i="4"/>
  <c r="T225" i="4"/>
  <c r="S225" i="4"/>
  <c r="Q225" i="4"/>
  <c r="L225" i="4"/>
  <c r="K225" i="4"/>
  <c r="T224" i="4"/>
  <c r="S224" i="4"/>
  <c r="Q224" i="4"/>
  <c r="L224" i="4"/>
  <c r="K224" i="4"/>
  <c r="T223" i="4"/>
  <c r="S223" i="4"/>
  <c r="Q223" i="4"/>
  <c r="L223" i="4"/>
  <c r="K223" i="4"/>
  <c r="T222" i="4"/>
  <c r="S222" i="4"/>
  <c r="Q222" i="4"/>
  <c r="L222" i="4"/>
  <c r="K222" i="4"/>
  <c r="T221" i="4"/>
  <c r="S221" i="4"/>
  <c r="Q221" i="4"/>
  <c r="L221" i="4"/>
  <c r="K221" i="4"/>
  <c r="T220" i="4"/>
  <c r="S220" i="4"/>
  <c r="Q220" i="4"/>
  <c r="L220" i="4"/>
  <c r="K220" i="4"/>
  <c r="T219" i="4"/>
  <c r="S219" i="4"/>
  <c r="Q219" i="4"/>
  <c r="L219" i="4"/>
  <c r="K219" i="4"/>
  <c r="T218" i="4"/>
  <c r="S218" i="4"/>
  <c r="Q218" i="4"/>
  <c r="L218" i="4"/>
  <c r="K218" i="4"/>
  <c r="T217" i="4"/>
  <c r="S217" i="4"/>
  <c r="Q217" i="4"/>
  <c r="L217" i="4"/>
  <c r="K217" i="4"/>
  <c r="T216" i="4"/>
  <c r="S216" i="4"/>
  <c r="Q216" i="4"/>
  <c r="L216" i="4"/>
  <c r="K216" i="4"/>
  <c r="T215" i="4"/>
  <c r="S215" i="4"/>
  <c r="Q215" i="4"/>
  <c r="L215" i="4"/>
  <c r="K215" i="4"/>
  <c r="T214" i="4"/>
  <c r="S214" i="4"/>
  <c r="Q214" i="4"/>
  <c r="L214" i="4"/>
  <c r="K214" i="4"/>
  <c r="T213" i="4"/>
  <c r="S213" i="4"/>
  <c r="Q213" i="4"/>
  <c r="L213" i="4"/>
  <c r="K213" i="4"/>
  <c r="T212" i="4"/>
  <c r="S212" i="4"/>
  <c r="Q212" i="4"/>
  <c r="L212" i="4"/>
  <c r="K212" i="4"/>
  <c r="T211" i="4"/>
  <c r="S211" i="4"/>
  <c r="Q211" i="4"/>
  <c r="L211" i="4"/>
  <c r="K211" i="4"/>
  <c r="T210" i="4"/>
  <c r="S210" i="4"/>
  <c r="Q210" i="4"/>
  <c r="L210" i="4"/>
  <c r="K210" i="4"/>
  <c r="T209" i="4"/>
  <c r="S209" i="4"/>
  <c r="Q209" i="4"/>
  <c r="L209" i="4"/>
  <c r="K209" i="4"/>
  <c r="T208" i="4"/>
  <c r="S208" i="4"/>
  <c r="Q208" i="4"/>
  <c r="L208" i="4"/>
  <c r="K208" i="4"/>
  <c r="T207" i="4"/>
  <c r="S207" i="4"/>
  <c r="Q207" i="4"/>
  <c r="L207" i="4"/>
  <c r="K207" i="4"/>
  <c r="T206" i="4"/>
  <c r="S206" i="4"/>
  <c r="Q206" i="4"/>
  <c r="L206" i="4"/>
  <c r="K206" i="4"/>
  <c r="T205" i="4"/>
  <c r="S205" i="4"/>
  <c r="Q205" i="4"/>
  <c r="L205" i="4"/>
  <c r="K205" i="4"/>
  <c r="T204" i="4"/>
  <c r="S204" i="4"/>
  <c r="Q204" i="4"/>
  <c r="L204" i="4"/>
  <c r="K204" i="4"/>
  <c r="T203" i="4"/>
  <c r="S203" i="4"/>
  <c r="Q203" i="4"/>
  <c r="L203" i="4"/>
  <c r="K203" i="4"/>
  <c r="T202" i="4"/>
  <c r="S202" i="4"/>
  <c r="Q202" i="4"/>
  <c r="L202" i="4"/>
  <c r="K202" i="4"/>
  <c r="T201" i="4"/>
  <c r="S201" i="4"/>
  <c r="Q201" i="4"/>
  <c r="L201" i="4"/>
  <c r="K201" i="4"/>
  <c r="T200" i="4"/>
  <c r="S200" i="4"/>
  <c r="Q200" i="4"/>
  <c r="L200" i="4"/>
  <c r="K200" i="4"/>
  <c r="T199" i="4"/>
  <c r="S199" i="4"/>
  <c r="Q199" i="4"/>
  <c r="L199" i="4"/>
  <c r="K199" i="4"/>
  <c r="T198" i="4"/>
  <c r="S198" i="4"/>
  <c r="Q198" i="4"/>
  <c r="L198" i="4"/>
  <c r="K198" i="4"/>
  <c r="T197" i="4"/>
  <c r="S197" i="4"/>
  <c r="Q197" i="4"/>
  <c r="L197" i="4"/>
  <c r="K197" i="4"/>
  <c r="T196" i="4"/>
  <c r="S196" i="4"/>
  <c r="Q196" i="4"/>
  <c r="L196" i="4"/>
  <c r="K196" i="4"/>
  <c r="T195" i="4"/>
  <c r="S195" i="4"/>
  <c r="Q195" i="4"/>
  <c r="L195" i="4"/>
  <c r="K195" i="4"/>
  <c r="T194" i="4"/>
  <c r="S194" i="4"/>
  <c r="Q194" i="4"/>
  <c r="L194" i="4"/>
  <c r="K194" i="4"/>
  <c r="T193" i="4"/>
  <c r="S193" i="4"/>
  <c r="Q193" i="4"/>
  <c r="L193" i="4"/>
  <c r="K193" i="4"/>
  <c r="T192" i="4"/>
  <c r="S192" i="4"/>
  <c r="Q192" i="4"/>
  <c r="L192" i="4"/>
  <c r="K192" i="4"/>
  <c r="T191" i="4"/>
  <c r="S191" i="4"/>
  <c r="Q191" i="4"/>
  <c r="L191" i="4"/>
  <c r="K191" i="4"/>
  <c r="T190" i="4"/>
  <c r="S190" i="4"/>
  <c r="Q190" i="4"/>
  <c r="L190" i="4"/>
  <c r="K190" i="4"/>
  <c r="T189" i="4"/>
  <c r="S189" i="4"/>
  <c r="Q189" i="4"/>
  <c r="L189" i="4"/>
  <c r="K189" i="4"/>
  <c r="T188" i="4"/>
  <c r="S188" i="4"/>
  <c r="Q188" i="4"/>
  <c r="L188" i="4"/>
  <c r="K188" i="4"/>
  <c r="T187" i="4"/>
  <c r="S187" i="4"/>
  <c r="Q187" i="4"/>
  <c r="L187" i="4"/>
  <c r="K187" i="4"/>
  <c r="T186" i="4"/>
  <c r="S186" i="4"/>
  <c r="Q186" i="4"/>
  <c r="L186" i="4"/>
  <c r="K186" i="4"/>
  <c r="T185" i="4"/>
  <c r="S185" i="4"/>
  <c r="Q185" i="4"/>
  <c r="L185" i="4"/>
  <c r="K185" i="4"/>
  <c r="T184" i="4"/>
  <c r="S184" i="4"/>
  <c r="Q184" i="4"/>
  <c r="L184" i="4"/>
  <c r="K184" i="4"/>
  <c r="T183" i="4"/>
  <c r="S183" i="4"/>
  <c r="Q183" i="4"/>
  <c r="L183" i="4"/>
  <c r="K183" i="4"/>
  <c r="T182" i="4"/>
  <c r="S182" i="4"/>
  <c r="Q182" i="4"/>
  <c r="L182" i="4"/>
  <c r="K182" i="4"/>
  <c r="T181" i="4"/>
  <c r="S181" i="4"/>
  <c r="Q181" i="4"/>
  <c r="L181" i="4"/>
  <c r="K181" i="4"/>
  <c r="T180" i="4"/>
  <c r="S180" i="4"/>
  <c r="Q180" i="4"/>
  <c r="L180" i="4"/>
  <c r="K180" i="4"/>
  <c r="T179" i="4"/>
  <c r="S179" i="4"/>
  <c r="Q179" i="4"/>
  <c r="L179" i="4"/>
  <c r="K179" i="4"/>
  <c r="T178" i="4"/>
  <c r="S178" i="4"/>
  <c r="Q178" i="4"/>
  <c r="L178" i="4"/>
  <c r="K178" i="4"/>
  <c r="T177" i="4"/>
  <c r="S177" i="4"/>
  <c r="Q177" i="4"/>
  <c r="L177" i="4"/>
  <c r="K177" i="4"/>
  <c r="T176" i="4"/>
  <c r="S176" i="4"/>
  <c r="Q176" i="4"/>
  <c r="L176" i="4"/>
  <c r="K176" i="4"/>
  <c r="T175" i="4"/>
  <c r="S175" i="4"/>
  <c r="Q175" i="4"/>
  <c r="L175" i="4"/>
  <c r="K175" i="4"/>
  <c r="T174" i="4"/>
  <c r="S174" i="4"/>
  <c r="Q174" i="4"/>
  <c r="L174" i="4"/>
  <c r="K174" i="4"/>
  <c r="T173" i="4"/>
  <c r="S173" i="4"/>
  <c r="Q173" i="4"/>
  <c r="L173" i="4"/>
  <c r="K173" i="4"/>
  <c r="T172" i="4"/>
  <c r="S172" i="4"/>
  <c r="Q172" i="4"/>
  <c r="L172" i="4"/>
  <c r="K172" i="4"/>
  <c r="T171" i="4"/>
  <c r="S171" i="4"/>
  <c r="Q171" i="4"/>
  <c r="L171" i="4"/>
  <c r="K171" i="4"/>
  <c r="T170" i="4"/>
  <c r="S170" i="4"/>
  <c r="Q170" i="4"/>
  <c r="L170" i="4"/>
  <c r="K170" i="4"/>
  <c r="T169" i="4"/>
  <c r="S169" i="4"/>
  <c r="Q169" i="4"/>
  <c r="L169" i="4"/>
  <c r="K169" i="4"/>
  <c r="T168" i="4"/>
  <c r="S168" i="4"/>
  <c r="Q168" i="4"/>
  <c r="L168" i="4"/>
  <c r="K168" i="4"/>
  <c r="T167" i="4"/>
  <c r="S167" i="4"/>
  <c r="Q167" i="4"/>
  <c r="L167" i="4"/>
  <c r="K167" i="4"/>
  <c r="T166" i="4"/>
  <c r="S166" i="4"/>
  <c r="Q166" i="4"/>
  <c r="L166" i="4"/>
  <c r="K166" i="4"/>
  <c r="T165" i="4"/>
  <c r="S165" i="4"/>
  <c r="Q165" i="4"/>
  <c r="L165" i="4"/>
  <c r="K165" i="4"/>
  <c r="T164" i="4"/>
  <c r="S164" i="4"/>
  <c r="Q164" i="4"/>
  <c r="L164" i="4"/>
  <c r="K164" i="4"/>
  <c r="T163" i="4"/>
  <c r="S163" i="4"/>
  <c r="Q163" i="4"/>
  <c r="L163" i="4"/>
  <c r="K163" i="4"/>
  <c r="T162" i="4"/>
  <c r="S162" i="4"/>
  <c r="Q162" i="4"/>
  <c r="L162" i="4"/>
  <c r="K162" i="4"/>
  <c r="T161" i="4"/>
  <c r="S161" i="4"/>
  <c r="Q161" i="4"/>
  <c r="L161" i="4"/>
  <c r="K161" i="4"/>
  <c r="T160" i="4"/>
  <c r="S160" i="4"/>
  <c r="Q160" i="4"/>
  <c r="L160" i="4"/>
  <c r="K160" i="4"/>
  <c r="T159" i="4"/>
  <c r="S159" i="4"/>
  <c r="Q159" i="4"/>
  <c r="L159" i="4"/>
  <c r="K159" i="4"/>
  <c r="T158" i="4"/>
  <c r="S158" i="4"/>
  <c r="Q158" i="4"/>
  <c r="L158" i="4"/>
  <c r="K158" i="4"/>
  <c r="T157" i="4"/>
  <c r="S157" i="4"/>
  <c r="Q157" i="4"/>
  <c r="L157" i="4"/>
  <c r="K157" i="4"/>
  <c r="T156" i="4"/>
  <c r="S156" i="4"/>
  <c r="Q156" i="4"/>
  <c r="L156" i="4"/>
  <c r="K156" i="4"/>
  <c r="T155" i="4"/>
  <c r="S155" i="4"/>
  <c r="Q155" i="4"/>
  <c r="L155" i="4"/>
  <c r="K155" i="4"/>
  <c r="T154" i="4"/>
  <c r="S154" i="4"/>
  <c r="Q154" i="4"/>
  <c r="L154" i="4"/>
  <c r="K154" i="4"/>
  <c r="T153" i="4"/>
  <c r="S153" i="4"/>
  <c r="Q153" i="4"/>
  <c r="L153" i="4"/>
  <c r="K153" i="4"/>
  <c r="T152" i="4"/>
  <c r="S152" i="4"/>
  <c r="Q152" i="4"/>
  <c r="L152" i="4"/>
  <c r="K152" i="4"/>
  <c r="T151" i="4"/>
  <c r="S151" i="4"/>
  <c r="Q151" i="4"/>
  <c r="L151" i="4"/>
  <c r="K151" i="4"/>
  <c r="T150" i="4"/>
  <c r="S150" i="4"/>
  <c r="Q150" i="4"/>
  <c r="L150" i="4"/>
  <c r="K150" i="4"/>
  <c r="T149" i="4"/>
  <c r="S149" i="4"/>
  <c r="Q149" i="4"/>
  <c r="L149" i="4"/>
  <c r="K149" i="4"/>
  <c r="T148" i="4"/>
  <c r="S148" i="4"/>
  <c r="Q148" i="4"/>
  <c r="L148" i="4"/>
  <c r="K148" i="4"/>
  <c r="T147" i="4"/>
  <c r="S147" i="4"/>
  <c r="Q147" i="4"/>
  <c r="L147" i="4"/>
  <c r="K147" i="4"/>
  <c r="T146" i="4"/>
  <c r="S146" i="4"/>
  <c r="Q146" i="4"/>
  <c r="L146" i="4"/>
  <c r="K146" i="4"/>
  <c r="T145" i="4"/>
  <c r="S145" i="4"/>
  <c r="Q145" i="4"/>
  <c r="L145" i="4"/>
  <c r="K145" i="4"/>
  <c r="T144" i="4"/>
  <c r="S144" i="4"/>
  <c r="Q144" i="4"/>
  <c r="L144" i="4"/>
  <c r="K144" i="4"/>
  <c r="T143" i="4"/>
  <c r="S143" i="4"/>
  <c r="Q143" i="4"/>
  <c r="L143" i="4"/>
  <c r="K143" i="4"/>
  <c r="T142" i="4"/>
  <c r="S142" i="4"/>
  <c r="Q142" i="4"/>
  <c r="L142" i="4"/>
  <c r="K142" i="4"/>
  <c r="T141" i="4"/>
  <c r="S141" i="4"/>
  <c r="Q141" i="4"/>
  <c r="L141" i="4"/>
  <c r="K141" i="4"/>
  <c r="T140" i="4"/>
  <c r="S140" i="4"/>
  <c r="Q140" i="4"/>
  <c r="L140" i="4"/>
  <c r="K140" i="4"/>
  <c r="T139" i="4"/>
  <c r="S139" i="4"/>
  <c r="Q139" i="4"/>
  <c r="L139" i="4"/>
  <c r="K139" i="4"/>
  <c r="T138" i="4"/>
  <c r="S138" i="4"/>
  <c r="Q138" i="4"/>
  <c r="L138" i="4"/>
  <c r="K138" i="4"/>
  <c r="T137" i="4"/>
  <c r="S137" i="4"/>
  <c r="Q137" i="4"/>
  <c r="L137" i="4"/>
  <c r="K137" i="4"/>
  <c r="T136" i="4"/>
  <c r="S136" i="4"/>
  <c r="Q136" i="4"/>
  <c r="L136" i="4"/>
  <c r="K136" i="4"/>
  <c r="T135" i="4"/>
  <c r="S135" i="4"/>
  <c r="Q135" i="4"/>
  <c r="L135" i="4"/>
  <c r="K135" i="4"/>
  <c r="T134" i="4"/>
  <c r="S134" i="4"/>
  <c r="Q134" i="4"/>
  <c r="L134" i="4"/>
  <c r="K134" i="4"/>
  <c r="T133" i="4"/>
  <c r="S133" i="4"/>
  <c r="Q133" i="4"/>
  <c r="L133" i="4"/>
  <c r="K133" i="4"/>
  <c r="T132" i="4"/>
  <c r="S132" i="4"/>
  <c r="Q132" i="4"/>
  <c r="L132" i="4"/>
  <c r="K132" i="4"/>
  <c r="T131" i="4"/>
  <c r="S131" i="4"/>
  <c r="Q131" i="4"/>
  <c r="L131" i="4"/>
  <c r="K131" i="4"/>
  <c r="T130" i="4"/>
  <c r="S130" i="4"/>
  <c r="Q130" i="4"/>
  <c r="L130" i="4"/>
  <c r="K130" i="4"/>
  <c r="T129" i="4"/>
  <c r="S129" i="4"/>
  <c r="Q129" i="4"/>
  <c r="L129" i="4"/>
  <c r="K129" i="4"/>
  <c r="T128" i="4"/>
  <c r="S128" i="4"/>
  <c r="Q128" i="4"/>
  <c r="L128" i="4"/>
  <c r="K128" i="4"/>
  <c r="T127" i="4"/>
  <c r="S127" i="4"/>
  <c r="Q127" i="4"/>
  <c r="L127" i="4"/>
  <c r="K127" i="4"/>
  <c r="T126" i="4"/>
  <c r="S126" i="4"/>
  <c r="Q126" i="4"/>
  <c r="L126" i="4"/>
  <c r="K126" i="4"/>
  <c r="T125" i="4"/>
  <c r="S125" i="4"/>
  <c r="Q125" i="4"/>
  <c r="L125" i="4"/>
  <c r="K125" i="4"/>
  <c r="T124" i="4"/>
  <c r="S124" i="4"/>
  <c r="Q124" i="4"/>
  <c r="L124" i="4"/>
  <c r="K124" i="4"/>
  <c r="T123" i="4"/>
  <c r="S123" i="4"/>
  <c r="Q123" i="4"/>
  <c r="L123" i="4"/>
  <c r="K123" i="4"/>
  <c r="T122" i="4"/>
  <c r="S122" i="4"/>
  <c r="Q122" i="4"/>
  <c r="L122" i="4"/>
  <c r="K122" i="4"/>
  <c r="T121" i="4"/>
  <c r="S121" i="4"/>
  <c r="Q121" i="4"/>
  <c r="L121" i="4"/>
  <c r="K121" i="4"/>
  <c r="T120" i="4"/>
  <c r="S120" i="4"/>
  <c r="Q120" i="4"/>
  <c r="L120" i="4"/>
  <c r="K120" i="4"/>
  <c r="T119" i="4"/>
  <c r="S119" i="4"/>
  <c r="Q119" i="4"/>
  <c r="L119" i="4"/>
  <c r="K119" i="4"/>
  <c r="T118" i="4"/>
  <c r="S118" i="4"/>
  <c r="Q118" i="4"/>
  <c r="L118" i="4"/>
  <c r="K118" i="4"/>
  <c r="T117" i="4"/>
  <c r="S117" i="4"/>
  <c r="Q117" i="4"/>
  <c r="L117" i="4"/>
  <c r="K117" i="4"/>
  <c r="T116" i="4"/>
  <c r="S116" i="4"/>
  <c r="Q116" i="4"/>
  <c r="L116" i="4"/>
  <c r="K116" i="4"/>
  <c r="T115" i="4"/>
  <c r="S115" i="4"/>
  <c r="Q115" i="4"/>
  <c r="L115" i="4"/>
  <c r="K115" i="4"/>
  <c r="T114" i="4"/>
  <c r="S114" i="4"/>
  <c r="Q114" i="4"/>
  <c r="L114" i="4"/>
  <c r="K114" i="4"/>
  <c r="T113" i="4"/>
  <c r="S113" i="4"/>
  <c r="Q113" i="4"/>
  <c r="L113" i="4"/>
  <c r="K113" i="4"/>
  <c r="T112" i="4"/>
  <c r="S112" i="4"/>
  <c r="Q112" i="4"/>
  <c r="L112" i="4"/>
  <c r="K112" i="4"/>
  <c r="T111" i="4"/>
  <c r="S111" i="4"/>
  <c r="Q111" i="4"/>
  <c r="L111" i="4"/>
  <c r="K111" i="4"/>
  <c r="T110" i="4"/>
  <c r="S110" i="4"/>
  <c r="Q110" i="4"/>
  <c r="L110" i="4"/>
  <c r="K110" i="4"/>
  <c r="T109" i="4"/>
  <c r="S109" i="4"/>
  <c r="Q109" i="4"/>
  <c r="L109" i="4"/>
  <c r="K109" i="4"/>
  <c r="T108" i="4"/>
  <c r="S108" i="4"/>
  <c r="Q108" i="4"/>
  <c r="L108" i="4"/>
  <c r="K108" i="4"/>
  <c r="T107" i="4"/>
  <c r="S107" i="4"/>
  <c r="Q107" i="4"/>
  <c r="L107" i="4"/>
  <c r="K107" i="4"/>
  <c r="T106" i="4"/>
  <c r="S106" i="4"/>
  <c r="Q106" i="4"/>
  <c r="L106" i="4"/>
  <c r="K106" i="4"/>
  <c r="T105" i="4"/>
  <c r="S105" i="4"/>
  <c r="Q105" i="4"/>
  <c r="L105" i="4"/>
  <c r="K105" i="4"/>
  <c r="T104" i="4"/>
  <c r="S104" i="4"/>
  <c r="Q104" i="4"/>
  <c r="L104" i="4"/>
  <c r="K104" i="4"/>
  <c r="T103" i="4"/>
  <c r="S103" i="4"/>
  <c r="Q103" i="4"/>
  <c r="L103" i="4"/>
  <c r="K103" i="4"/>
  <c r="T102" i="4"/>
  <c r="S102" i="4"/>
  <c r="Q102" i="4"/>
  <c r="L102" i="4"/>
  <c r="K102" i="4"/>
  <c r="T101" i="4"/>
  <c r="S101" i="4"/>
  <c r="Q101" i="4"/>
  <c r="L101" i="4"/>
  <c r="K101" i="4"/>
  <c r="T100" i="4"/>
  <c r="S100" i="4"/>
  <c r="Q100" i="4"/>
  <c r="L100" i="4"/>
  <c r="K100" i="4"/>
  <c r="T99" i="4"/>
  <c r="S99" i="4"/>
  <c r="Q99" i="4"/>
  <c r="L99" i="4"/>
  <c r="K99" i="4"/>
  <c r="T98" i="4"/>
  <c r="S98" i="4"/>
  <c r="Q98" i="4"/>
  <c r="L98" i="4"/>
  <c r="K98" i="4"/>
  <c r="T97" i="4"/>
  <c r="S97" i="4"/>
  <c r="Q97" i="4"/>
  <c r="L97" i="4"/>
  <c r="K97" i="4"/>
  <c r="T96" i="4"/>
  <c r="S96" i="4"/>
  <c r="Q96" i="4"/>
  <c r="L96" i="4"/>
  <c r="K96" i="4"/>
  <c r="T95" i="4"/>
  <c r="S95" i="4"/>
  <c r="Q95" i="4"/>
  <c r="L95" i="4"/>
  <c r="K95" i="4"/>
  <c r="T94" i="4"/>
  <c r="S94" i="4"/>
  <c r="Q94" i="4"/>
  <c r="L94" i="4"/>
  <c r="K94" i="4"/>
  <c r="T93" i="4"/>
  <c r="S93" i="4"/>
  <c r="Q93" i="4"/>
  <c r="L93" i="4"/>
  <c r="K93" i="4"/>
  <c r="T92" i="4"/>
  <c r="S92" i="4"/>
  <c r="Q92" i="4"/>
  <c r="L92" i="4"/>
  <c r="K92" i="4"/>
  <c r="T91" i="4"/>
  <c r="S91" i="4"/>
  <c r="Q91" i="4"/>
  <c r="L91" i="4"/>
  <c r="K91" i="4"/>
  <c r="T90" i="4"/>
  <c r="S90" i="4"/>
  <c r="Q90" i="4"/>
  <c r="L90" i="4"/>
  <c r="K90" i="4"/>
  <c r="T89" i="4"/>
  <c r="S89" i="4"/>
  <c r="Q89" i="4"/>
  <c r="L89" i="4"/>
  <c r="K89" i="4"/>
  <c r="T88" i="4"/>
  <c r="S88" i="4"/>
  <c r="Q88" i="4"/>
  <c r="L88" i="4"/>
  <c r="K88" i="4"/>
  <c r="T87" i="4"/>
  <c r="S87" i="4"/>
  <c r="Q87" i="4"/>
  <c r="L87" i="4"/>
  <c r="K87" i="4"/>
  <c r="T86" i="4"/>
  <c r="S86" i="4"/>
  <c r="Q86" i="4"/>
  <c r="L86" i="4"/>
  <c r="K86" i="4"/>
  <c r="T85" i="4"/>
  <c r="S85" i="4"/>
  <c r="Q85" i="4"/>
  <c r="L85" i="4"/>
  <c r="K85" i="4"/>
  <c r="T84" i="4"/>
  <c r="S84" i="4"/>
  <c r="Q84" i="4"/>
  <c r="L84" i="4"/>
  <c r="K84" i="4"/>
  <c r="T83" i="4"/>
  <c r="S83" i="4"/>
  <c r="Q83" i="4"/>
  <c r="L83" i="4"/>
  <c r="K83" i="4"/>
  <c r="T82" i="4"/>
  <c r="S82" i="4"/>
  <c r="Q82" i="4"/>
  <c r="L82" i="4"/>
  <c r="K82" i="4"/>
  <c r="T81" i="4"/>
  <c r="S81" i="4"/>
  <c r="Q81" i="4"/>
  <c r="L81" i="4"/>
  <c r="K81" i="4"/>
  <c r="T80" i="4"/>
  <c r="S80" i="4"/>
  <c r="Q80" i="4"/>
  <c r="L80" i="4"/>
  <c r="K80" i="4"/>
  <c r="T79" i="4"/>
  <c r="S79" i="4"/>
  <c r="Q79" i="4"/>
  <c r="L79" i="4"/>
  <c r="K79" i="4"/>
  <c r="T78" i="4"/>
  <c r="S78" i="4"/>
  <c r="Q78" i="4"/>
  <c r="L78" i="4"/>
  <c r="K78" i="4"/>
  <c r="T77" i="4"/>
  <c r="S77" i="4"/>
  <c r="Q77" i="4"/>
  <c r="L77" i="4"/>
  <c r="K77" i="4"/>
  <c r="T76" i="4"/>
  <c r="S76" i="4"/>
  <c r="Q76" i="4"/>
  <c r="L76" i="4"/>
  <c r="K76" i="4"/>
  <c r="T75" i="4"/>
  <c r="S75" i="4"/>
  <c r="Q75" i="4"/>
  <c r="L75" i="4"/>
  <c r="K75" i="4"/>
  <c r="T74" i="4"/>
  <c r="S74" i="4"/>
  <c r="Q74" i="4"/>
  <c r="L74" i="4"/>
  <c r="K74" i="4"/>
  <c r="T73" i="4"/>
  <c r="S73" i="4"/>
  <c r="Q73" i="4"/>
  <c r="L73" i="4"/>
  <c r="K73" i="4"/>
  <c r="T72" i="4"/>
  <c r="S72" i="4"/>
  <c r="Q72" i="4"/>
  <c r="L72" i="4"/>
  <c r="K72" i="4"/>
  <c r="T71" i="4"/>
  <c r="S71" i="4"/>
  <c r="Q71" i="4"/>
  <c r="L71" i="4"/>
  <c r="K71" i="4"/>
  <c r="T70" i="4"/>
  <c r="S70" i="4"/>
  <c r="Q70" i="4"/>
  <c r="L70" i="4"/>
  <c r="K70" i="4"/>
  <c r="T69" i="4"/>
  <c r="S69" i="4"/>
  <c r="Q69" i="4"/>
  <c r="L69" i="4"/>
  <c r="K69" i="4"/>
  <c r="T68" i="4"/>
  <c r="S68" i="4"/>
  <c r="Q68" i="4"/>
  <c r="L68" i="4"/>
  <c r="K68" i="4"/>
  <c r="T67" i="4"/>
  <c r="S67" i="4"/>
  <c r="Q67" i="4"/>
  <c r="L67" i="4"/>
  <c r="K67" i="4"/>
  <c r="T66" i="4"/>
  <c r="S66" i="4"/>
  <c r="Q66" i="4"/>
  <c r="L66" i="4"/>
  <c r="K66" i="4"/>
  <c r="T65" i="4"/>
  <c r="S65" i="4"/>
  <c r="Q65" i="4"/>
  <c r="L65" i="4"/>
  <c r="K65" i="4"/>
  <c r="T64" i="4"/>
  <c r="S64" i="4"/>
  <c r="Q64" i="4"/>
  <c r="L64" i="4"/>
  <c r="K64" i="4"/>
  <c r="T63" i="4"/>
  <c r="S63" i="4"/>
  <c r="Q63" i="4"/>
  <c r="L63" i="4"/>
  <c r="K63" i="4"/>
  <c r="T62" i="4"/>
  <c r="S62" i="4"/>
  <c r="Q62" i="4"/>
  <c r="L62" i="4"/>
  <c r="K62" i="4"/>
  <c r="T61" i="4"/>
  <c r="S61" i="4"/>
  <c r="Q61" i="4"/>
  <c r="L61" i="4"/>
  <c r="K61" i="4"/>
  <c r="T60" i="4"/>
  <c r="S60" i="4"/>
  <c r="Q60" i="4"/>
  <c r="L60" i="4"/>
  <c r="K60" i="4"/>
  <c r="T59" i="4"/>
  <c r="S59" i="4"/>
  <c r="Q59" i="4"/>
  <c r="L59" i="4"/>
  <c r="K59" i="4"/>
  <c r="T58" i="4"/>
  <c r="S58" i="4"/>
  <c r="Q58" i="4"/>
  <c r="L58" i="4"/>
  <c r="K58" i="4"/>
  <c r="T57" i="4"/>
  <c r="S57" i="4"/>
  <c r="Q57" i="4"/>
  <c r="L57" i="4"/>
  <c r="K57" i="4"/>
  <c r="T56" i="4"/>
  <c r="S56" i="4"/>
  <c r="Q56" i="4"/>
  <c r="L56" i="4"/>
  <c r="K56" i="4"/>
  <c r="T55" i="4"/>
  <c r="S55" i="4"/>
  <c r="Q55" i="4"/>
  <c r="L55" i="4"/>
  <c r="K55" i="4"/>
  <c r="T54" i="4"/>
  <c r="S54" i="4"/>
  <c r="Q54" i="4"/>
  <c r="L54" i="4"/>
  <c r="K54" i="4"/>
  <c r="T53" i="4"/>
  <c r="S53" i="4"/>
  <c r="Q53" i="4"/>
  <c r="L53" i="4"/>
  <c r="K53" i="4"/>
  <c r="T52" i="4"/>
  <c r="S52" i="4"/>
  <c r="Q52" i="4"/>
  <c r="L52" i="4"/>
  <c r="K52" i="4"/>
  <c r="T51" i="4"/>
  <c r="S51" i="4"/>
  <c r="Q51" i="4"/>
  <c r="L51" i="4"/>
  <c r="K51" i="4"/>
  <c r="T50" i="4"/>
  <c r="S50" i="4"/>
  <c r="Q50" i="4"/>
  <c r="L50" i="4"/>
  <c r="K50" i="4"/>
  <c r="T49" i="4"/>
  <c r="S49" i="4"/>
  <c r="Q49" i="4"/>
  <c r="L49" i="4"/>
  <c r="K49" i="4"/>
  <c r="T48" i="4"/>
  <c r="S48" i="4"/>
  <c r="Q48" i="4"/>
  <c r="L48" i="4"/>
  <c r="K48" i="4"/>
  <c r="T47" i="4"/>
  <c r="S47" i="4"/>
  <c r="Q47" i="4"/>
  <c r="L47" i="4"/>
  <c r="K47" i="4"/>
  <c r="T46" i="4"/>
  <c r="S46" i="4"/>
  <c r="Q46" i="4"/>
  <c r="L46" i="4"/>
  <c r="K46" i="4"/>
  <c r="T45" i="4"/>
  <c r="S45" i="4"/>
  <c r="Q45" i="4"/>
  <c r="L45" i="4"/>
  <c r="K45" i="4"/>
  <c r="T44" i="4"/>
  <c r="S44" i="4"/>
  <c r="Q44" i="4"/>
  <c r="L44" i="4"/>
  <c r="K44" i="4"/>
  <c r="T43" i="4"/>
  <c r="S43" i="4"/>
  <c r="Q43" i="4"/>
  <c r="L43" i="4"/>
  <c r="K43" i="4"/>
  <c r="T42" i="4"/>
  <c r="S42" i="4"/>
  <c r="Q42" i="4"/>
  <c r="L42" i="4"/>
  <c r="K42" i="4"/>
  <c r="T41" i="4"/>
  <c r="S41" i="4"/>
  <c r="Q41" i="4"/>
  <c r="L41" i="4"/>
  <c r="K41" i="4"/>
  <c r="T40" i="4"/>
  <c r="S40" i="4"/>
  <c r="Q40" i="4"/>
  <c r="L40" i="4"/>
  <c r="K40" i="4"/>
  <c r="T39" i="4"/>
  <c r="S39" i="4"/>
  <c r="Q39" i="4"/>
  <c r="L39" i="4"/>
  <c r="K39" i="4"/>
  <c r="T38" i="4"/>
  <c r="S38" i="4"/>
  <c r="Q38" i="4"/>
  <c r="L38" i="4"/>
  <c r="K38" i="4"/>
  <c r="T37" i="4"/>
  <c r="S37" i="4"/>
  <c r="Q37" i="4"/>
  <c r="L37" i="4"/>
  <c r="K37" i="4"/>
  <c r="T36" i="4"/>
  <c r="S36" i="4"/>
  <c r="Q36" i="4"/>
  <c r="L36" i="4"/>
  <c r="K36" i="4"/>
  <c r="T35" i="4"/>
  <c r="S35" i="4"/>
  <c r="Q35" i="4"/>
  <c r="L35" i="4"/>
  <c r="K35" i="4"/>
  <c r="T34" i="4"/>
  <c r="S34" i="4"/>
  <c r="Q34" i="4"/>
  <c r="L34" i="4"/>
  <c r="K34" i="4"/>
  <c r="T33" i="4"/>
  <c r="S33" i="4"/>
  <c r="Q33" i="4"/>
  <c r="L33" i="4"/>
  <c r="K33" i="4"/>
  <c r="T32" i="4"/>
  <c r="S32" i="4"/>
  <c r="Q32" i="4"/>
  <c r="L32" i="4"/>
  <c r="K32" i="4"/>
  <c r="T31" i="4"/>
  <c r="S31" i="4"/>
  <c r="Q31" i="4"/>
  <c r="L31" i="4"/>
  <c r="K31" i="4"/>
  <c r="T30" i="4"/>
  <c r="S30" i="4"/>
  <c r="Q30" i="4"/>
  <c r="L30" i="4"/>
  <c r="K30" i="4"/>
  <c r="T29" i="4"/>
  <c r="S29" i="4"/>
  <c r="Q29" i="4"/>
  <c r="L29" i="4"/>
  <c r="K29" i="4"/>
  <c r="T28" i="4"/>
  <c r="S28" i="4"/>
  <c r="Q28" i="4"/>
  <c r="L28" i="4"/>
  <c r="K28" i="4"/>
  <c r="T27" i="4"/>
  <c r="S27" i="4"/>
  <c r="Q27" i="4"/>
  <c r="L27" i="4"/>
  <c r="K27" i="4"/>
  <c r="T26" i="4"/>
  <c r="S26" i="4"/>
  <c r="Q26" i="4"/>
  <c r="L26" i="4"/>
  <c r="K26" i="4"/>
  <c r="T25" i="4"/>
  <c r="S25" i="4"/>
  <c r="Q25" i="4"/>
  <c r="L25" i="4"/>
  <c r="K25" i="4"/>
  <c r="T24" i="4"/>
  <c r="S24" i="4"/>
  <c r="Q24" i="4"/>
  <c r="L24" i="4"/>
  <c r="K24" i="4"/>
  <c r="T23" i="4"/>
  <c r="S23" i="4"/>
  <c r="Q23" i="4"/>
  <c r="L23" i="4"/>
  <c r="K23" i="4"/>
  <c r="T22" i="4"/>
  <c r="S22" i="4"/>
  <c r="Q22" i="4"/>
  <c r="L22" i="4"/>
  <c r="K22" i="4"/>
  <c r="T21" i="4"/>
  <c r="S21" i="4"/>
  <c r="Q21" i="4"/>
  <c r="L21" i="4"/>
  <c r="K21" i="4"/>
  <c r="T20" i="4"/>
  <c r="S20" i="4"/>
  <c r="Q20" i="4"/>
  <c r="L20" i="4"/>
  <c r="K20" i="4"/>
  <c r="T19" i="4"/>
  <c r="S19" i="4"/>
  <c r="Q19" i="4"/>
  <c r="L19" i="4"/>
  <c r="K19" i="4"/>
  <c r="T18" i="4"/>
  <c r="S18" i="4"/>
  <c r="Q18" i="4"/>
  <c r="L18" i="4"/>
  <c r="K18" i="4"/>
  <c r="T17" i="4"/>
  <c r="S17" i="4"/>
  <c r="Q17" i="4"/>
  <c r="L17" i="4"/>
  <c r="K17" i="4"/>
  <c r="T16" i="4"/>
  <c r="S16" i="4"/>
  <c r="Q16" i="4"/>
  <c r="L16" i="4"/>
  <c r="K16" i="4"/>
  <c r="T15" i="4"/>
  <c r="S15" i="4"/>
  <c r="Q15" i="4"/>
  <c r="L15" i="4"/>
  <c r="K15" i="4"/>
  <c r="T14" i="4"/>
  <c r="S14" i="4"/>
  <c r="Q14" i="4"/>
  <c r="L14" i="4"/>
  <c r="K14" i="4"/>
  <c r="T13" i="4"/>
  <c r="S13" i="4"/>
  <c r="Q13" i="4"/>
  <c r="L13" i="4"/>
  <c r="K13" i="4"/>
  <c r="T12" i="4"/>
  <c r="S12" i="4"/>
  <c r="Q12" i="4"/>
  <c r="L12" i="4"/>
  <c r="K12" i="4"/>
  <c r="T11" i="4"/>
  <c r="S11" i="4"/>
  <c r="Q11" i="4"/>
  <c r="L11" i="4"/>
  <c r="K11" i="4"/>
  <c r="T10" i="4"/>
  <c r="S10" i="4"/>
  <c r="Q10" i="4"/>
  <c r="L10" i="4"/>
  <c r="K10" i="4"/>
  <c r="T9" i="4"/>
  <c r="S9" i="4"/>
  <c r="Q9" i="4"/>
  <c r="L9" i="4"/>
  <c r="K9" i="4"/>
  <c r="T8" i="4"/>
  <c r="S8" i="4"/>
  <c r="Q8" i="4"/>
  <c r="L8" i="4"/>
  <c r="K8" i="4"/>
  <c r="T7" i="4"/>
  <c r="S7" i="4"/>
  <c r="Q7" i="4"/>
  <c r="L7" i="4"/>
  <c r="K7" i="4"/>
  <c r="T6" i="4"/>
  <c r="S6" i="4"/>
  <c r="Q6" i="4"/>
  <c r="L6" i="4"/>
  <c r="K6" i="4"/>
  <c r="T5" i="4"/>
  <c r="S5" i="4"/>
  <c r="Q5" i="4"/>
  <c r="L5" i="4"/>
  <c r="K5" i="4"/>
  <c r="T4" i="4"/>
  <c r="S4" i="4"/>
  <c r="Q4" i="4"/>
  <c r="L4" i="4"/>
  <c r="K4" i="4"/>
  <c r="T3" i="4"/>
  <c r="S3" i="4"/>
  <c r="Q3" i="4"/>
  <c r="L3" i="4"/>
  <c r="K3" i="4"/>
  <c r="T2" i="4"/>
  <c r="S2" i="4"/>
  <c r="Q2" i="4"/>
  <c r="L2" i="4"/>
  <c r="K2" i="4"/>
  <c r="O7" i="7"/>
  <c r="N4" i="7"/>
  <c r="N3" i="7"/>
  <c r="N7" i="7"/>
  <c r="O4" i="7"/>
  <c r="O3" i="7"/>
  <c r="N5" i="7"/>
  <c r="O5" i="7"/>
  <c r="M7" i="7"/>
  <c r="M3" i="7"/>
  <c r="M5" i="7"/>
  <c r="M6" i="7"/>
  <c r="P7" i="7"/>
  <c r="Q7" i="7"/>
  <c r="P3" i="7"/>
  <c r="Q3" i="7"/>
  <c r="P4" i="7"/>
  <c r="Q4" i="7"/>
  <c r="P5" i="7"/>
  <c r="Q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Sales_Data" description="Connection to the 'Sales_Data' query in the workbook." type="5" refreshedVersion="2" background="1" saveData="1">
    <dbPr connection="Provider=Microsoft.Mashup.OleDb.1;Data Source=$Workbook$;Location=Sales_Data;Extended Properties=&quot;&quot;" command="SELECT * FROM [Sales_Data]"/>
  </connection>
  <connection id="2" xr16:uid="{00000000-0015-0000-FFFF-FFFF01000000}" name="WorksheetConnection_Sales data Tablue.xlsx!Sales_Data" type="5" refreshedVersion="2" saveData="1">
    <dbPr connection="" command=""/>
  </connection>
  <connection id="3" xr16:uid="{00000000-0015-0000-FFFF-FFFF02000000}" name="WorksheetConnection_Sales_Data!$D:$D" type="5" refreshedVersion="2" saveData="1">
    <dbPr connection="" command=""/>
  </connection>
</connections>
</file>

<file path=xl/sharedStrings.xml><?xml version="1.0" encoding="utf-8"?>
<sst xmlns="http://schemas.openxmlformats.org/spreadsheetml/2006/main" count="56543" uniqueCount="1919">
  <si>
    <t>Region</t>
  </si>
  <si>
    <t>Country</t>
  </si>
  <si>
    <t>Product_Type</t>
  </si>
  <si>
    <t>Sales-Channel</t>
  </si>
  <si>
    <t>Order-Priority</t>
  </si>
  <si>
    <t>Order-Date</t>
  </si>
  <si>
    <t>Month</t>
  </si>
  <si>
    <t>Year</t>
  </si>
  <si>
    <t>Order-ID</t>
  </si>
  <si>
    <t>Ship-Date</t>
  </si>
  <si>
    <t>Weekday</t>
  </si>
  <si>
    <t>Duration (Days)</t>
  </si>
  <si>
    <t>Quantity</t>
  </si>
  <si>
    <t>Unit_Selling Price</t>
  </si>
  <si>
    <t>Unit_Cost</t>
  </si>
  <si>
    <t>Unit_Profit</t>
  </si>
  <si>
    <t>Total_Cost</t>
  </si>
  <si>
    <t>Revenue</t>
  </si>
  <si>
    <t>Total_Profit</t>
  </si>
  <si>
    <t>Profit_Margin</t>
  </si>
  <si>
    <t>Central America</t>
  </si>
  <si>
    <t>ANTIGUA AND BARBUDA</t>
  </si>
  <si>
    <t>Baby Food</t>
  </si>
  <si>
    <t>Online</t>
  </si>
  <si>
    <t>M</t>
  </si>
  <si>
    <t>PANAMA</t>
  </si>
  <si>
    <t>Snacks</t>
  </si>
  <si>
    <t>Offline</t>
  </si>
  <si>
    <t>C</t>
  </si>
  <si>
    <t>Europe</t>
  </si>
  <si>
    <t>CZECH REPUBLIC</t>
  </si>
  <si>
    <t>Beverages</t>
  </si>
  <si>
    <t>Asia</t>
  </si>
  <si>
    <t>NORTH KOREA</t>
  </si>
  <si>
    <t>Cereal</t>
  </si>
  <si>
    <t>L</t>
  </si>
  <si>
    <t>SRI LANKA</t>
  </si>
  <si>
    <t>Middle East/North Africa</t>
  </si>
  <si>
    <t>MOROCCO</t>
  </si>
  <si>
    <t>Personal Care</t>
  </si>
  <si>
    <t>Australia/Oceania</t>
  </si>
  <si>
    <t>FEDERATED STATES OF MICRONESIA</t>
  </si>
  <si>
    <t>Clothes</t>
  </si>
  <si>
    <t>H</t>
  </si>
  <si>
    <t>BOSNIA AND HERZEGOVINA</t>
  </si>
  <si>
    <t>AFGHANISTAN</t>
  </si>
  <si>
    <t>Sub-Saharan Africa</t>
  </si>
  <si>
    <t>ETHIOPIA</t>
  </si>
  <si>
    <t>TURKEY</t>
  </si>
  <si>
    <t>Office Supplies</t>
  </si>
  <si>
    <t>OMAN</t>
  </si>
  <si>
    <t>Cosmetics</t>
  </si>
  <si>
    <t>MALAYSIA</t>
  </si>
  <si>
    <t>SAINT LUCIA</t>
  </si>
  <si>
    <t>SAINT VINCENT AND THE GRENADINES</t>
  </si>
  <si>
    <t>LEBANON</t>
  </si>
  <si>
    <t>Meat</t>
  </si>
  <si>
    <t>AUSTRIA</t>
  </si>
  <si>
    <t>BULGARIA</t>
  </si>
  <si>
    <t>North America</t>
  </si>
  <si>
    <t>MEXICO</t>
  </si>
  <si>
    <t>TRINIDAD AND TOBAGO</t>
  </si>
  <si>
    <t>LIBYA</t>
  </si>
  <si>
    <t>ALGERIA</t>
  </si>
  <si>
    <t>ESTONIA</t>
  </si>
  <si>
    <t>Fruits</t>
  </si>
  <si>
    <t>TUVALU</t>
  </si>
  <si>
    <t>SAUDI ARABIA</t>
  </si>
  <si>
    <t>CUBA</t>
  </si>
  <si>
    <t>MONTENEGRO</t>
  </si>
  <si>
    <t>GUATEMALA</t>
  </si>
  <si>
    <t>GUINEA</t>
  </si>
  <si>
    <t>VANUATU</t>
  </si>
  <si>
    <t>UNITED ARAB EMIRATES</t>
  </si>
  <si>
    <t>AUSTRALIA</t>
  </si>
  <si>
    <t>MALAWI</t>
  </si>
  <si>
    <t>LUXEMBOURG</t>
  </si>
  <si>
    <t>Vegetables</t>
  </si>
  <si>
    <t>BENIN</t>
  </si>
  <si>
    <t>SOMALIA</t>
  </si>
  <si>
    <t>SWITZERLAND</t>
  </si>
  <si>
    <t>LAOS</t>
  </si>
  <si>
    <t>KYRGYZSTAN</t>
  </si>
  <si>
    <t>ANGOLA</t>
  </si>
  <si>
    <t>MAURITANIA</t>
  </si>
  <si>
    <t>Household</t>
  </si>
  <si>
    <t>FINLAND</t>
  </si>
  <si>
    <t>TAIWAN</t>
  </si>
  <si>
    <t>BELGIUM</t>
  </si>
  <si>
    <t>SAN MARINO</t>
  </si>
  <si>
    <t>KIRIBATI</t>
  </si>
  <si>
    <t>SAMOA</t>
  </si>
  <si>
    <t>CENTRAL AFRICAN REPUBLIC</t>
  </si>
  <si>
    <t>UZBEKISTAN</t>
  </si>
  <si>
    <t>DOMINICA</t>
  </si>
  <si>
    <t>QATAR</t>
  </si>
  <si>
    <t>SOUTH KOREA</t>
  </si>
  <si>
    <t>NIGERIA</t>
  </si>
  <si>
    <t>SOUTH AFRICA</t>
  </si>
  <si>
    <t>SUDAN</t>
  </si>
  <si>
    <t>NETHERLANDS</t>
  </si>
  <si>
    <t>SOLOMON ISLANDS</t>
  </si>
  <si>
    <t>IRAN</t>
  </si>
  <si>
    <t>EQUATORIAL GUINEA</t>
  </si>
  <si>
    <t>RUSSIA</t>
  </si>
  <si>
    <t>AZERBAIJAN</t>
  </si>
  <si>
    <t>IRAQ</t>
  </si>
  <si>
    <t>MAURITIUS</t>
  </si>
  <si>
    <t>ERITREA</t>
  </si>
  <si>
    <t>UKRAINE</t>
  </si>
  <si>
    <t>MYANMAR</t>
  </si>
  <si>
    <t>LATVIA</t>
  </si>
  <si>
    <t>SERBIA</t>
  </si>
  <si>
    <t>MONGOLIA</t>
  </si>
  <si>
    <t>GRENADA</t>
  </si>
  <si>
    <t>NAMIBIA</t>
  </si>
  <si>
    <t>PORTUGAL</t>
  </si>
  <si>
    <t>BARBADOS</t>
  </si>
  <si>
    <t>POLAND</t>
  </si>
  <si>
    <t>SENEGAL</t>
  </si>
  <si>
    <t>BURUNDI</t>
  </si>
  <si>
    <t>HAITI</t>
  </si>
  <si>
    <t>LIECHTENSTEIN</t>
  </si>
  <si>
    <t>ZAMBIA</t>
  </si>
  <si>
    <t>UNITED KINGDOM</t>
  </si>
  <si>
    <t>SLOVENIA</t>
  </si>
  <si>
    <t>MALTA</t>
  </si>
  <si>
    <t>BHUTAN</t>
  </si>
  <si>
    <t>SINGAPORE</t>
  </si>
  <si>
    <t>CAMEROON</t>
  </si>
  <si>
    <t>CYPRUS</t>
  </si>
  <si>
    <t>MONACO</t>
  </si>
  <si>
    <t>GABON</t>
  </si>
  <si>
    <t>DJIBOUTI</t>
  </si>
  <si>
    <t>NORWAY</t>
  </si>
  <si>
    <t>THAILAND</t>
  </si>
  <si>
    <t>UGANDA</t>
  </si>
  <si>
    <t>THE GAMBIA</t>
  </si>
  <si>
    <t>ARMENIA</t>
  </si>
  <si>
    <t>JORDAN</t>
  </si>
  <si>
    <t>TONGA</t>
  </si>
  <si>
    <t>MALI</t>
  </si>
  <si>
    <t>TANZANIA</t>
  </si>
  <si>
    <t>SWAZILAND</t>
  </si>
  <si>
    <t>DENMARK</t>
  </si>
  <si>
    <t>SEYCHELLES</t>
  </si>
  <si>
    <t>MADAGASCAR</t>
  </si>
  <si>
    <t>CHINA</t>
  </si>
  <si>
    <t>UNITED STATES OF AMERICA</t>
  </si>
  <si>
    <t>PHILIPPINES</t>
  </si>
  <si>
    <t>SOUTH SUDAN</t>
  </si>
  <si>
    <t>KUWAIT</t>
  </si>
  <si>
    <t>TURKMENISTAN</t>
  </si>
  <si>
    <t>KOSOVO</t>
  </si>
  <si>
    <t>HUNGARY</t>
  </si>
  <si>
    <t>PAKISTAN</t>
  </si>
  <si>
    <t>MOZAMBIQUE</t>
  </si>
  <si>
    <t>KAZAKHSTAN</t>
  </si>
  <si>
    <t>NICARAGUA</t>
  </si>
  <si>
    <t>CHAD</t>
  </si>
  <si>
    <t>EAST TIMOR</t>
  </si>
  <si>
    <t>LITHUANIA</t>
  </si>
  <si>
    <t>LIBERIA</t>
  </si>
  <si>
    <t>SAINT KITTS AND NEVIS</t>
  </si>
  <si>
    <t>JAMAICA</t>
  </si>
  <si>
    <t>ALBANIA</t>
  </si>
  <si>
    <t>JAPAN</t>
  </si>
  <si>
    <t>THE BAHAMAS</t>
  </si>
  <si>
    <t>MOLDOVA</t>
  </si>
  <si>
    <t>EGYPT</t>
  </si>
  <si>
    <t>INDIA</t>
  </si>
  <si>
    <t>DEMOCRATIC REPUBLIC OF THE CONGO</t>
  </si>
  <si>
    <t>REPUBLIC OF THE CONGO</t>
  </si>
  <si>
    <t>COMOROS</t>
  </si>
  <si>
    <t>FRANCE</t>
  </si>
  <si>
    <t>RWANDA</t>
  </si>
  <si>
    <t>COTE D'IVOIRE</t>
  </si>
  <si>
    <t>SPAIN</t>
  </si>
  <si>
    <t>ISRAEL</t>
  </si>
  <si>
    <t>COSTA RICA</t>
  </si>
  <si>
    <t>HONDURAS</t>
  </si>
  <si>
    <t>SWEDEN</t>
  </si>
  <si>
    <t>INDONESIA</t>
  </si>
  <si>
    <t>YEMEN</t>
  </si>
  <si>
    <t>MACEDONIA</t>
  </si>
  <si>
    <t>GREECE</t>
  </si>
  <si>
    <t>CAMBODIA</t>
  </si>
  <si>
    <t>ITALY</t>
  </si>
  <si>
    <t>NEW ZEALAND</t>
  </si>
  <si>
    <t>TAJIKISTAN</t>
  </si>
  <si>
    <t>BOTSWANA</t>
  </si>
  <si>
    <t>DOMINICAN REPUBLIC</t>
  </si>
  <si>
    <t>VIETNAM</t>
  </si>
  <si>
    <t>GERMANY</t>
  </si>
  <si>
    <t>TOGO</t>
  </si>
  <si>
    <t>KENYA</t>
  </si>
  <si>
    <t>TUNISIA</t>
  </si>
  <si>
    <t>ANDORRA</t>
  </si>
  <si>
    <t>ICELAND</t>
  </si>
  <si>
    <t>SAO TOME AND PRINCIPE</t>
  </si>
  <si>
    <t>BRUNEI</t>
  </si>
  <si>
    <t>NAURU</t>
  </si>
  <si>
    <t>CROATIA</t>
  </si>
  <si>
    <t>MARSHALL ISLANDS</t>
  </si>
  <si>
    <t>SLOVAKIA</t>
  </si>
  <si>
    <t>PAPUA NEW GUINEA</t>
  </si>
  <si>
    <t>GHANA</t>
  </si>
  <si>
    <t>NIGER</t>
  </si>
  <si>
    <t>BAHRAIN</t>
  </si>
  <si>
    <t>NEPAL</t>
  </si>
  <si>
    <t>MALDIVES</t>
  </si>
  <si>
    <t>GUINEA-BISSAU</t>
  </si>
  <si>
    <t>VATICAN CITY</t>
  </si>
  <si>
    <t>BELARUS</t>
  </si>
  <si>
    <t>IRELAND</t>
  </si>
  <si>
    <t>BANGLADESH</t>
  </si>
  <si>
    <t>GREENLAND</t>
  </si>
  <si>
    <t>EL SALVADOR</t>
  </si>
  <si>
    <t>PALAU</t>
  </si>
  <si>
    <t>SIERRA LEONE</t>
  </si>
  <si>
    <t>LESOTHO</t>
  </si>
  <si>
    <t>FIJI</t>
  </si>
  <si>
    <t>ZIMBABWE</t>
  </si>
  <si>
    <t>ROMANIA</t>
  </si>
  <si>
    <t>GEORGIA</t>
  </si>
  <si>
    <t>CANADA</t>
  </si>
  <si>
    <t>BELIZE</t>
  </si>
  <si>
    <t>CAPE VERDE</t>
  </si>
  <si>
    <t>BURKINA FASO</t>
  </si>
  <si>
    <t>SYRIA</t>
  </si>
  <si>
    <t>Revenue Generated</t>
  </si>
  <si>
    <t>Quantity Sold</t>
  </si>
  <si>
    <t>Total Profit</t>
  </si>
  <si>
    <t>Average of Duration (Days)</t>
  </si>
  <si>
    <t>Average revenue</t>
  </si>
  <si>
    <t>Key Performance Indicators</t>
  </si>
  <si>
    <t>Sum of Revenue</t>
  </si>
  <si>
    <t>Sum of Quantity</t>
  </si>
  <si>
    <t>Sum of Total_Profit</t>
  </si>
  <si>
    <t>Average of Revenue</t>
  </si>
  <si>
    <t>Totals</t>
  </si>
  <si>
    <t>Values</t>
  </si>
  <si>
    <t>CY</t>
  </si>
  <si>
    <t>PY</t>
  </si>
  <si>
    <t>YoY%</t>
  </si>
  <si>
    <t>Top 5 Performing Product</t>
  </si>
  <si>
    <t>Monthly Sales Trend</t>
  </si>
  <si>
    <t>Average Revenue</t>
  </si>
  <si>
    <t>January</t>
  </si>
  <si>
    <t>February</t>
  </si>
  <si>
    <t>March</t>
  </si>
  <si>
    <t>Sum of Revenue2</t>
  </si>
  <si>
    <t>April</t>
  </si>
  <si>
    <t>May</t>
  </si>
  <si>
    <t>June</t>
  </si>
  <si>
    <t>July</t>
  </si>
  <si>
    <t>August</t>
  </si>
  <si>
    <t>September</t>
  </si>
  <si>
    <t>Monthly Product Trend</t>
  </si>
  <si>
    <t>October</t>
  </si>
  <si>
    <t>Count of Product_Type</t>
  </si>
  <si>
    <t>November</t>
  </si>
  <si>
    <t>December</t>
  </si>
  <si>
    <t>Product Breakdown by Weekday</t>
  </si>
  <si>
    <t>Average CIR by Product</t>
  </si>
  <si>
    <t>Sales Channel Product Breakdown</t>
  </si>
  <si>
    <t>Average of Cost-to-income Ratio (CIR)</t>
  </si>
  <si>
    <t>Average CIR by Country</t>
  </si>
  <si>
    <t xml:space="preserve">ANTIGUA AND BARBUDA </t>
  </si>
  <si>
    <t xml:space="preserve">MAURITIUS </t>
  </si>
  <si>
    <t xml:space="preserve">MOLDOVA </t>
  </si>
  <si>
    <t xml:space="preserve">SAINT KITTS AND NEVIS </t>
  </si>
  <si>
    <t xml:space="preserve">SAMOA </t>
  </si>
  <si>
    <t xml:space="preserve">SEYCHELLES </t>
  </si>
  <si>
    <t xml:space="preserve">TUNISIA </t>
  </si>
  <si>
    <t>Item-Type</t>
  </si>
  <si>
    <t>unit_per Profit</t>
  </si>
  <si>
    <t>Total profit($)</t>
  </si>
  <si>
    <t xml:space="preserve">Central America </t>
  </si>
  <si>
    <t>12/20/2013</t>
  </si>
  <si>
    <t>7/26/2010</t>
  </si>
  <si>
    <t>9/29/2011</t>
  </si>
  <si>
    <t>5/13/2010</t>
  </si>
  <si>
    <t>6/15/2010</t>
  </si>
  <si>
    <t>7/20/2015</t>
  </si>
  <si>
    <t>7/27/2015</t>
  </si>
  <si>
    <t>11/22/2010</t>
  </si>
  <si>
    <t>3/28/2011</t>
  </si>
  <si>
    <t>10/14/2013</t>
  </si>
  <si>
    <t>8/27/2016</t>
  </si>
  <si>
    <t>4/13/2015</t>
  </si>
  <si>
    <t>9/25/2013</t>
  </si>
  <si>
    <t>10/15/2013</t>
  </si>
  <si>
    <t>5/17/2013</t>
  </si>
  <si>
    <t>7/31/2016</t>
  </si>
  <si>
    <t>8/25/2016</t>
  </si>
  <si>
    <t>7/16/2015</t>
  </si>
  <si>
    <t>11/28/2010</t>
  </si>
  <si>
    <t>12/17/2015</t>
  </si>
  <si>
    <t>1/31/2016</t>
  </si>
  <si>
    <t>8/13/2014</t>
  </si>
  <si>
    <t>10/31/2010</t>
  </si>
  <si>
    <t>11/29/2010</t>
  </si>
  <si>
    <t>3/13/2017</t>
  </si>
  <si>
    <t>3/20/2017</t>
  </si>
  <si>
    <t>4/16/2013</t>
  </si>
  <si>
    <t>1/18/2010</t>
  </si>
  <si>
    <t>10/14/2015</t>
  </si>
  <si>
    <t>9/28/2016</t>
  </si>
  <si>
    <t>3/22/2012</t>
  </si>
  <si>
    <t>4/25/2017</t>
  </si>
  <si>
    <t>3/13/2014</t>
  </si>
  <si>
    <t>5/29/2016</t>
  </si>
  <si>
    <t>1/17/2012</t>
  </si>
  <si>
    <t>12/27/2012</t>
  </si>
  <si>
    <t>1/21/2013</t>
  </si>
  <si>
    <t>4/15/2013</t>
  </si>
  <si>
    <t>6/26/2015</t>
  </si>
  <si>
    <t>2/17/2012</t>
  </si>
  <si>
    <t>2/24/2012</t>
  </si>
  <si>
    <t>3/27/2012</t>
  </si>
  <si>
    <t>2/13/2010</t>
  </si>
  <si>
    <t>9/15/2016</t>
  </si>
  <si>
    <t>4/26/2017</t>
  </si>
  <si>
    <t>3/21/2014</t>
  </si>
  <si>
    <t>3/21/2017</t>
  </si>
  <si>
    <t>3/24/2017</t>
  </si>
  <si>
    <t>9/22/2013</t>
  </si>
  <si>
    <t>12/30/2016</t>
  </si>
  <si>
    <t>1/25/2017</t>
  </si>
  <si>
    <t>5/30/2014</t>
  </si>
  <si>
    <t>10/15/2014</t>
  </si>
  <si>
    <t>10/16/2014</t>
  </si>
  <si>
    <t>3/16/2012</t>
  </si>
  <si>
    <t>3/23/2012</t>
  </si>
  <si>
    <t>5/27/2014</t>
  </si>
  <si>
    <t>6/13/2014</t>
  </si>
  <si>
    <t>1/17/2015</t>
  </si>
  <si>
    <t>4/13/2014</t>
  </si>
  <si>
    <t>11/23/2016</t>
  </si>
  <si>
    <t>12/31/2016</t>
  </si>
  <si>
    <t>10/22/2010</t>
  </si>
  <si>
    <t>10/29/2010</t>
  </si>
  <si>
    <t>1/17/2014</t>
  </si>
  <si>
    <t>12/16/2014</t>
  </si>
  <si>
    <t>7/30/2010</t>
  </si>
  <si>
    <t>6/18/2013</t>
  </si>
  <si>
    <t>7/18/2013</t>
  </si>
  <si>
    <t>9/30/2016</t>
  </si>
  <si>
    <t>9/22/2016</t>
  </si>
  <si>
    <t>1/29/2010</t>
  </si>
  <si>
    <t>3/20/2010</t>
  </si>
  <si>
    <t>12/23/2014</t>
  </si>
  <si>
    <t>7/28/2016</t>
  </si>
  <si>
    <t>6/23/2016</t>
  </si>
  <si>
    <t>4/28/2013</t>
  </si>
  <si>
    <t>8/15/2014</t>
  </si>
  <si>
    <t>11/24/2011</t>
  </si>
  <si>
    <t>10/20/2016</t>
  </si>
  <si>
    <t>5/16/2013</t>
  </si>
  <si>
    <t>7/13/2017</t>
  </si>
  <si>
    <t>8/17/2017</t>
  </si>
  <si>
    <t>4/29/2012</t>
  </si>
  <si>
    <t>5/23/2012</t>
  </si>
  <si>
    <t>6/16/2010</t>
  </si>
  <si>
    <t>7/18/2010</t>
  </si>
  <si>
    <t>8/20/2017</t>
  </si>
  <si>
    <t>6/28/2017</t>
  </si>
  <si>
    <t>8/15/2017</t>
  </si>
  <si>
    <t>4/21/2014</t>
  </si>
  <si>
    <t>12/26/2012</t>
  </si>
  <si>
    <t>12/21/2015</t>
  </si>
  <si>
    <t>1/22/2011</t>
  </si>
  <si>
    <t>1/28/2011</t>
  </si>
  <si>
    <t>7/24/2012</t>
  </si>
  <si>
    <t>12/15/2011</t>
  </si>
  <si>
    <t>12/18/2011</t>
  </si>
  <si>
    <t>9/21/2012</t>
  </si>
  <si>
    <t>1/19/2012</t>
  </si>
  <si>
    <t>1/17/2016</t>
  </si>
  <si>
    <t>1/21/2014</t>
  </si>
  <si>
    <t>12/21/2013</t>
  </si>
  <si>
    <t>12/31/2013</t>
  </si>
  <si>
    <t>2/24/2015</t>
  </si>
  <si>
    <t>3/20/2015</t>
  </si>
  <si>
    <t>6/30/2014</t>
  </si>
  <si>
    <t>9/27/2016</t>
  </si>
  <si>
    <t>11/13/2016</t>
  </si>
  <si>
    <t>5/22/2010</t>
  </si>
  <si>
    <t>4/13/2013</t>
  </si>
  <si>
    <t>10/17/2012</t>
  </si>
  <si>
    <t>10/26/2012</t>
  </si>
  <si>
    <t>7/15/2012</t>
  </si>
  <si>
    <t>5/19/2013</t>
  </si>
  <si>
    <t>6/15/2013</t>
  </si>
  <si>
    <t>12/14/2015</t>
  </si>
  <si>
    <t>12/21/2016</t>
  </si>
  <si>
    <t>8/21/2010</t>
  </si>
  <si>
    <t>9/13/2010</t>
  </si>
  <si>
    <t>10/22/2012</t>
  </si>
  <si>
    <t>11/20/2012</t>
  </si>
  <si>
    <t>8/14/2016</t>
  </si>
  <si>
    <t>4/26/2015</t>
  </si>
  <si>
    <t>7/16/2010</t>
  </si>
  <si>
    <t>8/27/2010</t>
  </si>
  <si>
    <t>2/13/2011</t>
  </si>
  <si>
    <t>5/22/2015</t>
  </si>
  <si>
    <t>8/30/2015</t>
  </si>
  <si>
    <t>11/27/2015</t>
  </si>
  <si>
    <t>12/29/2015</t>
  </si>
  <si>
    <t>11/21/2013</t>
  </si>
  <si>
    <t>7/14/2010</t>
  </si>
  <si>
    <t>1/17/2013</t>
  </si>
  <si>
    <t>1/26/2013</t>
  </si>
  <si>
    <t>1/15/2016</t>
  </si>
  <si>
    <t>5/23/2011</t>
  </si>
  <si>
    <t>5/29/2011</t>
  </si>
  <si>
    <t>10/18/2014</t>
  </si>
  <si>
    <t>5/27/2016</t>
  </si>
  <si>
    <t>6/27/2016</t>
  </si>
  <si>
    <t>2/27/2015</t>
  </si>
  <si>
    <t>5/19/2012</t>
  </si>
  <si>
    <t>6/23/2012</t>
  </si>
  <si>
    <t>2/17/2010</t>
  </si>
  <si>
    <t>3/27/2010</t>
  </si>
  <si>
    <t>5/14/2010</t>
  </si>
  <si>
    <t>3/15/2016</t>
  </si>
  <si>
    <t>4/22/2016</t>
  </si>
  <si>
    <t>9/23/2010</t>
  </si>
  <si>
    <t>6/26/2013</t>
  </si>
  <si>
    <t>3/16/2015</t>
  </si>
  <si>
    <t>3/23/2011</t>
  </si>
  <si>
    <t>3/29/2013</t>
  </si>
  <si>
    <t>5/15/2013</t>
  </si>
  <si>
    <t>1/15/2015</t>
  </si>
  <si>
    <t>5/21/2011</t>
  </si>
  <si>
    <t>3/27/2017</t>
  </si>
  <si>
    <t>6/23/2010</t>
  </si>
  <si>
    <t>7/29/2010</t>
  </si>
  <si>
    <t>12/28/2011</t>
  </si>
  <si>
    <t>5/26/2013</t>
  </si>
  <si>
    <t>10/27/2016</t>
  </si>
  <si>
    <t>5/13/2011</t>
  </si>
  <si>
    <t>7/17/2012</t>
  </si>
  <si>
    <t>6/26/2016</t>
  </si>
  <si>
    <t>2/28/2012</t>
  </si>
  <si>
    <t>3/18/2012</t>
  </si>
  <si>
    <t>2/24/2016</t>
  </si>
  <si>
    <t>5/18/2010</t>
  </si>
  <si>
    <t>6/14/2010</t>
  </si>
  <si>
    <t>2/25/2016</t>
  </si>
  <si>
    <t>3/29/2016</t>
  </si>
  <si>
    <t>9/14/2015</t>
  </si>
  <si>
    <t>4/15/2015</t>
  </si>
  <si>
    <t>5/20/2015</t>
  </si>
  <si>
    <t>11/20/2015</t>
  </si>
  <si>
    <t>12/25/2015</t>
  </si>
  <si>
    <t>2/14/2013</t>
  </si>
  <si>
    <t>3/21/2013</t>
  </si>
  <si>
    <t>4/23/2017</t>
  </si>
  <si>
    <t>5/22/2017</t>
  </si>
  <si>
    <t>11/18/2014</t>
  </si>
  <si>
    <t>1/30/2016</t>
  </si>
  <si>
    <t>8/18/2016</t>
  </si>
  <si>
    <t>7/22/2017</t>
  </si>
  <si>
    <t>3/22/2013</t>
  </si>
  <si>
    <t>7/27/2010</t>
  </si>
  <si>
    <t>3/14/2017</t>
  </si>
  <si>
    <t>3/22/2017</t>
  </si>
  <si>
    <t>9/21/2015</t>
  </si>
  <si>
    <t>10/20/2015</t>
  </si>
  <si>
    <t>4/18/2011</t>
  </si>
  <si>
    <t>9/21/2014</t>
  </si>
  <si>
    <t>2/17/2015</t>
  </si>
  <si>
    <t>1/25/2011</t>
  </si>
  <si>
    <t>3/13/2011</t>
  </si>
  <si>
    <t>5/21/2015</t>
  </si>
  <si>
    <t>5/25/2015</t>
  </si>
  <si>
    <t>12/18/2010</t>
  </si>
  <si>
    <t>5/20/2016</t>
  </si>
  <si>
    <t>7/20/2016</t>
  </si>
  <si>
    <t>4/26/2010</t>
  </si>
  <si>
    <t>7/14/2015</t>
  </si>
  <si>
    <t>5/21/2013</t>
  </si>
  <si>
    <t>8/20/2010</t>
  </si>
  <si>
    <t>9/28/2010</t>
  </si>
  <si>
    <t>1/27/2012</t>
  </si>
  <si>
    <t>2/18/2012</t>
  </si>
  <si>
    <t>11/26/2014</t>
  </si>
  <si>
    <t>4/25/2010</t>
  </si>
  <si>
    <t>5/17/2011</t>
  </si>
  <si>
    <t>6/20/2011</t>
  </si>
  <si>
    <t>10/18/2013</t>
  </si>
  <si>
    <t>9/14/2013</t>
  </si>
  <si>
    <t>5/22/2013</t>
  </si>
  <si>
    <t>12/15/2014</t>
  </si>
  <si>
    <t>1/21/2015</t>
  </si>
  <si>
    <t>12/20/2010</t>
  </si>
  <si>
    <t>7/19/2014</t>
  </si>
  <si>
    <t>1/31/2017</t>
  </si>
  <si>
    <t>3/19/2015</t>
  </si>
  <si>
    <t>7/23/2013</t>
  </si>
  <si>
    <t>5/29/2013</t>
  </si>
  <si>
    <t>11/13/2012</t>
  </si>
  <si>
    <t>5/22/2012</t>
  </si>
  <si>
    <t>5/29/2012</t>
  </si>
  <si>
    <t>9/25/2016</t>
  </si>
  <si>
    <t>10/16/2016</t>
  </si>
  <si>
    <t>1/16/2010</t>
  </si>
  <si>
    <t>1/25/2010</t>
  </si>
  <si>
    <t>11/25/2015</t>
  </si>
  <si>
    <t>12/19/2015</t>
  </si>
  <si>
    <t>9/24/2014</t>
  </si>
  <si>
    <t>10/13/2014</t>
  </si>
  <si>
    <t>4/30/2014</t>
  </si>
  <si>
    <t>12/18/2012</t>
  </si>
  <si>
    <t>12/21/2012</t>
  </si>
  <si>
    <t>7/20/2017</t>
  </si>
  <si>
    <t>2/16/2017</t>
  </si>
  <si>
    <t>12/15/2016</t>
  </si>
  <si>
    <t>1/14/2012</t>
  </si>
  <si>
    <t>5/28/2013</t>
  </si>
  <si>
    <t>8/21/2014</t>
  </si>
  <si>
    <t>3/29/2017</t>
  </si>
  <si>
    <t>3/17/2013</t>
  </si>
  <si>
    <t>4/23/2013</t>
  </si>
  <si>
    <t>4/30/2010</t>
  </si>
  <si>
    <t>9/16/2013</t>
  </si>
  <si>
    <t>9/28/2013</t>
  </si>
  <si>
    <t>11/28/2015</t>
  </si>
  <si>
    <t>4/21/2015</t>
  </si>
  <si>
    <t>1/15/2014</t>
  </si>
  <si>
    <t>1/31/2014</t>
  </si>
  <si>
    <t>5/27/2015</t>
  </si>
  <si>
    <t>10/22/2011</t>
  </si>
  <si>
    <t>11/14/2011</t>
  </si>
  <si>
    <t>3/20/2012</t>
  </si>
  <si>
    <t>12/22/2011</t>
  </si>
  <si>
    <t>9/20/2010</t>
  </si>
  <si>
    <t>10/25/2010</t>
  </si>
  <si>
    <t>8/24/2010</t>
  </si>
  <si>
    <t>9/16/2010</t>
  </si>
  <si>
    <t>3/15/2017</t>
  </si>
  <si>
    <t>3/25/2011</t>
  </si>
  <si>
    <t>3/31/2011</t>
  </si>
  <si>
    <t>5/19/2016</t>
  </si>
  <si>
    <t>6/18/2016</t>
  </si>
  <si>
    <t>6/17/2012</t>
  </si>
  <si>
    <t>9/16/2012</t>
  </si>
  <si>
    <t>8/16/2011</t>
  </si>
  <si>
    <t>5/14/2012</t>
  </si>
  <si>
    <t>4/28/2015</t>
  </si>
  <si>
    <t>5/21/2014</t>
  </si>
  <si>
    <t>11/15/2015</t>
  </si>
  <si>
    <t>1/28/2015</t>
  </si>
  <si>
    <t>9/19/2015</t>
  </si>
  <si>
    <t>8/19/2016</t>
  </si>
  <si>
    <t>8/22/2014</t>
  </si>
  <si>
    <t>9/27/2014</t>
  </si>
  <si>
    <t>12/26/2010</t>
  </si>
  <si>
    <t>8/27/2015</t>
  </si>
  <si>
    <t>9/29/2015</t>
  </si>
  <si>
    <t>6/27/2017</t>
  </si>
  <si>
    <t>8/14/2017</t>
  </si>
  <si>
    <t>10/21/2013</t>
  </si>
  <si>
    <t>11/29/2013</t>
  </si>
  <si>
    <t>11/15/2010</t>
  </si>
  <si>
    <t>2/25/2011</t>
  </si>
  <si>
    <t>12/20/2016</t>
  </si>
  <si>
    <t>6/28/2010</t>
  </si>
  <si>
    <t>12/27/2013</t>
  </si>
  <si>
    <t>1/30/2014</t>
  </si>
  <si>
    <t>10/17/2016</t>
  </si>
  <si>
    <t>1/27/2016</t>
  </si>
  <si>
    <t>2/21/2010</t>
  </si>
  <si>
    <t>7/14/2012</t>
  </si>
  <si>
    <t>6/15/2011</t>
  </si>
  <si>
    <t>12/25/2016</t>
  </si>
  <si>
    <t>2/18/2014</t>
  </si>
  <si>
    <t>4/16/2011</t>
  </si>
  <si>
    <t>11/17/2014</t>
  </si>
  <si>
    <t>7/15/2017</t>
  </si>
  <si>
    <t>2/15/2016</t>
  </si>
  <si>
    <t>12/26/2011</t>
  </si>
  <si>
    <t>12/29/2011</t>
  </si>
  <si>
    <t>5/21/2016</t>
  </si>
  <si>
    <t>6/19/2016</t>
  </si>
  <si>
    <t>7/28/2011</t>
  </si>
  <si>
    <t>3/26/2012</t>
  </si>
  <si>
    <t>2/15/2017</t>
  </si>
  <si>
    <t>5/20/2014</t>
  </si>
  <si>
    <t>6/21/2014</t>
  </si>
  <si>
    <t>4/17/2017</t>
  </si>
  <si>
    <t>2/14/2017</t>
  </si>
  <si>
    <t>3/28/2017</t>
  </si>
  <si>
    <t>6/25/2011</t>
  </si>
  <si>
    <t>7/15/2014</t>
  </si>
  <si>
    <t>4/24/2015</t>
  </si>
  <si>
    <t>2/26/2010</t>
  </si>
  <si>
    <t>4/14/2010</t>
  </si>
  <si>
    <t>1/23/2017</t>
  </si>
  <si>
    <t>12/15/2013</t>
  </si>
  <si>
    <t>8/18/2014</t>
  </si>
  <si>
    <t>2/28/2010</t>
  </si>
  <si>
    <t>1/31/2013</t>
  </si>
  <si>
    <t>3/13/2013</t>
  </si>
  <si>
    <t>7/31/2017</t>
  </si>
  <si>
    <t>8/18/2012</t>
  </si>
  <si>
    <t>9/22/2012</t>
  </si>
  <si>
    <t>3/23/2017</t>
  </si>
  <si>
    <t>11/14/2012</t>
  </si>
  <si>
    <t>9/29/2012</t>
  </si>
  <si>
    <t>10/21/2012</t>
  </si>
  <si>
    <t>6/22/2012</t>
  </si>
  <si>
    <t>1/19/2016</t>
  </si>
  <si>
    <t>11/27/2011</t>
  </si>
  <si>
    <t>1/26/2011</t>
  </si>
  <si>
    <t>3/19/2010</t>
  </si>
  <si>
    <t>3/26/2010</t>
  </si>
  <si>
    <t>9/20/2015</t>
  </si>
  <si>
    <t>5/16/2012</t>
  </si>
  <si>
    <t>4/25/2014</t>
  </si>
  <si>
    <t>10/27/2015</t>
  </si>
  <si>
    <t>9/15/2015</t>
  </si>
  <si>
    <t>12/30/2013</t>
  </si>
  <si>
    <t>10/15/2015</t>
  </si>
  <si>
    <t>10/30/2011</t>
  </si>
  <si>
    <t>9/28/2012</t>
  </si>
  <si>
    <t>1/27/2011</t>
  </si>
  <si>
    <t>11/24/2013</t>
  </si>
  <si>
    <t>1/20/2016</t>
  </si>
  <si>
    <t>2/28/2016</t>
  </si>
  <si>
    <t>12/23/2015</t>
  </si>
  <si>
    <t>8/13/2010</t>
  </si>
  <si>
    <t>12/29/2014</t>
  </si>
  <si>
    <t>1/29/2013</t>
  </si>
  <si>
    <t>6/29/2011</t>
  </si>
  <si>
    <t>7/23/2011</t>
  </si>
  <si>
    <t>6/18/2012</t>
  </si>
  <si>
    <t>2/22/2013</t>
  </si>
  <si>
    <t>2/19/2011</t>
  </si>
  <si>
    <t>4/30/2013</t>
  </si>
  <si>
    <t>6/26/2010</t>
  </si>
  <si>
    <t>6/24/2013</t>
  </si>
  <si>
    <t>12/19/2014</t>
  </si>
  <si>
    <t>1/16/2015</t>
  </si>
  <si>
    <t>3/18/2010</t>
  </si>
  <si>
    <t>8/30/2016</t>
  </si>
  <si>
    <t>1/20/2011</t>
  </si>
  <si>
    <t>10/19/2012</t>
  </si>
  <si>
    <t>2/20/2010</t>
  </si>
  <si>
    <t>9/20/2012</t>
  </si>
  <si>
    <t>5/24/2012</t>
  </si>
  <si>
    <t>2/26/2017</t>
  </si>
  <si>
    <t>5/26/2017</t>
  </si>
  <si>
    <t>5/28/2017</t>
  </si>
  <si>
    <t>12/25/2011</t>
  </si>
  <si>
    <t>11/20/2014</t>
  </si>
  <si>
    <t>7/18/2015</t>
  </si>
  <si>
    <t>12/16/2016</t>
  </si>
  <si>
    <t>11/24/2012</t>
  </si>
  <si>
    <t>12/27/2010</t>
  </si>
  <si>
    <t>5/18/2016</t>
  </si>
  <si>
    <t>6/19/2010</t>
  </si>
  <si>
    <t>3/30/2014</t>
  </si>
  <si>
    <t>2/17/2011</t>
  </si>
  <si>
    <t>5/19/2015</t>
  </si>
  <si>
    <t>4/21/2017</t>
  </si>
  <si>
    <t>1/28/2016</t>
  </si>
  <si>
    <t>4/23/2014</t>
  </si>
  <si>
    <t>1/14/2013</t>
  </si>
  <si>
    <t>8/22/2015</t>
  </si>
  <si>
    <t>11/26/2013</t>
  </si>
  <si>
    <t>2/19/2010</t>
  </si>
  <si>
    <t>9/22/2011</t>
  </si>
  <si>
    <t>10/20/2011</t>
  </si>
  <si>
    <t>12/27/2015</t>
  </si>
  <si>
    <t>9/29/2013</t>
  </si>
  <si>
    <t>10/26/2015</t>
  </si>
  <si>
    <t>6/28/2011</t>
  </si>
  <si>
    <t>2/21/2017</t>
  </si>
  <si>
    <t>12/31/2012</t>
  </si>
  <si>
    <t>3/19/2014</t>
  </si>
  <si>
    <t>6/27/2010</t>
  </si>
  <si>
    <t>12/14/2010</t>
  </si>
  <si>
    <t>11/26/2011</t>
  </si>
  <si>
    <t>11/16/2010</t>
  </si>
  <si>
    <t>7/20/2010</t>
  </si>
  <si>
    <t>8/31/2010</t>
  </si>
  <si>
    <t>7/22/2014</t>
  </si>
  <si>
    <t>1/25/2016</t>
  </si>
  <si>
    <t>11/28/2016</t>
  </si>
  <si>
    <t>1/16/2017</t>
  </si>
  <si>
    <t>9/20/2016</t>
  </si>
  <si>
    <t>4/14/2015</t>
  </si>
  <si>
    <t>8/19/2012</t>
  </si>
  <si>
    <t>8/22/2012</t>
  </si>
  <si>
    <t>7/21/2017</t>
  </si>
  <si>
    <t>8/25/2017</t>
  </si>
  <si>
    <t>6/20/2013</t>
  </si>
  <si>
    <t>7/21/2013</t>
  </si>
  <si>
    <t>8/29/2013</t>
  </si>
  <si>
    <t>9/19/2013</t>
  </si>
  <si>
    <t>6/18/2010</t>
  </si>
  <si>
    <t>1/27/2017</t>
  </si>
  <si>
    <t>4/27/2013</t>
  </si>
  <si>
    <t>11/23/2010</t>
  </si>
  <si>
    <t>1/23/2015</t>
  </si>
  <si>
    <t>8/21/2015</t>
  </si>
  <si>
    <t>2/25/2013</t>
  </si>
  <si>
    <t>2/28/2013</t>
  </si>
  <si>
    <t>3/20/2014</t>
  </si>
  <si>
    <t>11/28/2012</t>
  </si>
  <si>
    <t>12/29/2012</t>
  </si>
  <si>
    <t>1/20/2014</t>
  </si>
  <si>
    <t>9/13/2016</t>
  </si>
  <si>
    <t>2/21/2015</t>
  </si>
  <si>
    <t>10/19/2013</t>
  </si>
  <si>
    <t>1/26/2016</t>
  </si>
  <si>
    <t>2/23/2013</t>
  </si>
  <si>
    <t>3/14/2013</t>
  </si>
  <si>
    <t>9/19/2012</t>
  </si>
  <si>
    <t>10/20/2012</t>
  </si>
  <si>
    <t>7/21/2010</t>
  </si>
  <si>
    <t>9/29/2010</t>
  </si>
  <si>
    <t>11/17/2010</t>
  </si>
  <si>
    <t>2/19/2014</t>
  </si>
  <si>
    <t>2/27/2014</t>
  </si>
  <si>
    <t>11/21/2014</t>
  </si>
  <si>
    <t>9/24/2010</t>
  </si>
  <si>
    <t>12/27/2011</t>
  </si>
  <si>
    <t>7/31/2012</t>
  </si>
  <si>
    <t>6/30/2017</t>
  </si>
  <si>
    <t>7/24/2017</t>
  </si>
  <si>
    <t>3/21/2016</t>
  </si>
  <si>
    <t>3/23/2016</t>
  </si>
  <si>
    <t>10/16/2011</t>
  </si>
  <si>
    <t>2/15/2012</t>
  </si>
  <si>
    <t>2/17/2013</t>
  </si>
  <si>
    <t>3/15/2013</t>
  </si>
  <si>
    <t>5/27/2017</t>
  </si>
  <si>
    <t>7/27/2013</t>
  </si>
  <si>
    <t>8/18/2013</t>
  </si>
  <si>
    <t>1/24/2016</t>
  </si>
  <si>
    <t>3/31/2013</t>
  </si>
  <si>
    <t>3/25/2015</t>
  </si>
  <si>
    <t>3/27/2015</t>
  </si>
  <si>
    <t>4/15/2010</t>
  </si>
  <si>
    <t>4/28/2010</t>
  </si>
  <si>
    <t>5/21/2010</t>
  </si>
  <si>
    <t>6/17/2010</t>
  </si>
  <si>
    <t>8/16/2012</t>
  </si>
  <si>
    <t>8/23/2012</t>
  </si>
  <si>
    <t>9/30/2012</t>
  </si>
  <si>
    <t>4/16/2015</t>
  </si>
  <si>
    <t>8/16/2014</t>
  </si>
  <si>
    <t>8/29/2014</t>
  </si>
  <si>
    <t>4/20/2012</t>
  </si>
  <si>
    <t>9/15/2011</t>
  </si>
  <si>
    <t>3/28/2010</t>
  </si>
  <si>
    <t>4/23/2012</t>
  </si>
  <si>
    <t>5/30/2012</t>
  </si>
  <si>
    <t>8/18/2011</t>
  </si>
  <si>
    <t>1/23/2010</t>
  </si>
  <si>
    <t>12/13/2016</t>
  </si>
  <si>
    <t>1/14/2017</t>
  </si>
  <si>
    <t>6/28/2013</t>
  </si>
  <si>
    <t>7/13/2011</t>
  </si>
  <si>
    <t>9/26/2012</t>
  </si>
  <si>
    <t>10/25/2012</t>
  </si>
  <si>
    <t>4/26/2013</t>
  </si>
  <si>
    <t>10/24/2012</t>
  </si>
  <si>
    <t>5/14/2016</t>
  </si>
  <si>
    <t>7/25/2014</t>
  </si>
  <si>
    <t>5/30/2010</t>
  </si>
  <si>
    <t>7/19/2015</t>
  </si>
  <si>
    <t>7/21/2015</t>
  </si>
  <si>
    <t>4/25/2016</t>
  </si>
  <si>
    <t>9/23/2014</t>
  </si>
  <si>
    <t>11/25/2010</t>
  </si>
  <si>
    <t>12/16/2012</t>
  </si>
  <si>
    <t>12/30/2012</t>
  </si>
  <si>
    <t>2/14/2014</t>
  </si>
  <si>
    <t>11/29/2011</t>
  </si>
  <si>
    <t>12/17/2011</t>
  </si>
  <si>
    <t>8/17/2016</t>
  </si>
  <si>
    <t>3/28/2016</t>
  </si>
  <si>
    <t>7/25/2011</t>
  </si>
  <si>
    <t>9/19/2011</t>
  </si>
  <si>
    <t>4/21/2016</t>
  </si>
  <si>
    <t>5/20/2010</t>
  </si>
  <si>
    <t>10/24/2015</t>
  </si>
  <si>
    <t>1/30/2012</t>
  </si>
  <si>
    <t>2/18/2017</t>
  </si>
  <si>
    <t>1/18/2016</t>
  </si>
  <si>
    <t>4/15/2016</t>
  </si>
  <si>
    <t>6/29/2016</t>
  </si>
  <si>
    <t>9/18/2011</t>
  </si>
  <si>
    <t>10/19/2011</t>
  </si>
  <si>
    <t>6/24/2014</t>
  </si>
  <si>
    <t>6/30/2012</t>
  </si>
  <si>
    <t>7/19/2012</t>
  </si>
  <si>
    <t>3/22/2014</t>
  </si>
  <si>
    <t>6/27/2013</t>
  </si>
  <si>
    <t>9/26/2010</t>
  </si>
  <si>
    <t>9/27/2010</t>
  </si>
  <si>
    <t>1/13/2017</t>
  </si>
  <si>
    <t>6/25/2012</t>
  </si>
  <si>
    <t>8/13/2012</t>
  </si>
  <si>
    <t>8/22/2011</t>
  </si>
  <si>
    <t>9/20/2011</t>
  </si>
  <si>
    <t>3/23/2010</t>
  </si>
  <si>
    <t>10/17/2014</t>
  </si>
  <si>
    <t>11/13/2014</t>
  </si>
  <si>
    <t>9/15/2014</t>
  </si>
  <si>
    <t>3/23/2015</t>
  </si>
  <si>
    <t>11/21/2011</t>
  </si>
  <si>
    <t>12/28/2012</t>
  </si>
  <si>
    <t>2/16/2016</t>
  </si>
  <si>
    <t>6/26/2014</t>
  </si>
  <si>
    <t>8/26/2013</t>
  </si>
  <si>
    <t>7/29/2012</t>
  </si>
  <si>
    <t>8/17/2012</t>
  </si>
  <si>
    <t>5/17/2010</t>
  </si>
  <si>
    <t>2/18/2015</t>
  </si>
  <si>
    <t>5/25/2010</t>
  </si>
  <si>
    <t>12/21/2011</t>
  </si>
  <si>
    <t>4/19/2012</t>
  </si>
  <si>
    <t>10/17/2015</t>
  </si>
  <si>
    <t>4/14/2011</t>
  </si>
  <si>
    <t>11/22/2011</t>
  </si>
  <si>
    <t>12/16/2011</t>
  </si>
  <si>
    <t>8/13/2011</t>
  </si>
  <si>
    <t>4/16/2016</t>
  </si>
  <si>
    <t>4/19/2016</t>
  </si>
  <si>
    <t>6/27/2011</t>
  </si>
  <si>
    <t>6/19/2015</t>
  </si>
  <si>
    <t>7/13/2013</t>
  </si>
  <si>
    <t>1/27/2014</t>
  </si>
  <si>
    <t>4/20/2011</t>
  </si>
  <si>
    <t>5/28/2011</t>
  </si>
  <si>
    <t>9/25/2011</t>
  </si>
  <si>
    <t>2/14/2015</t>
  </si>
  <si>
    <t>9/24/2012</t>
  </si>
  <si>
    <t>10/29/2012</t>
  </si>
  <si>
    <t>1/15/2017</t>
  </si>
  <si>
    <t>1/26/2014</t>
  </si>
  <si>
    <t>2/27/2010</t>
  </si>
  <si>
    <t>3/15/2010</t>
  </si>
  <si>
    <t>1/14/2010</t>
  </si>
  <si>
    <t>4/17/2016</t>
  </si>
  <si>
    <t>11/20/2010</t>
  </si>
  <si>
    <t>5/14/2013</t>
  </si>
  <si>
    <t>3/21/2012</t>
  </si>
  <si>
    <t>4/14/2013</t>
  </si>
  <si>
    <t>5/27/2013</t>
  </si>
  <si>
    <t>11/22/2016</t>
  </si>
  <si>
    <t>11/23/2013</t>
  </si>
  <si>
    <t>5/22/2014</t>
  </si>
  <si>
    <t>10/27/2011</t>
  </si>
  <si>
    <t>10/14/2016</t>
  </si>
  <si>
    <t>10/22/2016</t>
  </si>
  <si>
    <t>1/24/2015</t>
  </si>
  <si>
    <t>7/29/2015</t>
  </si>
  <si>
    <t>1/25/2015</t>
  </si>
  <si>
    <t>10/20/2014</t>
  </si>
  <si>
    <t>11/28/2014</t>
  </si>
  <si>
    <t>11/26/2016</t>
  </si>
  <si>
    <t>12/22/2016</t>
  </si>
  <si>
    <t>12/20/2011</t>
  </si>
  <si>
    <t>10/28/2010</t>
  </si>
  <si>
    <t>11/21/2010</t>
  </si>
  <si>
    <t>5/23/2017</t>
  </si>
  <si>
    <t>5/30/2017</t>
  </si>
  <si>
    <t>7/16/2012</t>
  </si>
  <si>
    <t>6/24/2015</t>
  </si>
  <si>
    <t>7/28/2015</t>
  </si>
  <si>
    <t>12/29/2013</t>
  </si>
  <si>
    <t>1/20/2015</t>
  </si>
  <si>
    <t>2/19/2015</t>
  </si>
  <si>
    <t>3/16/2017</t>
  </si>
  <si>
    <t>7/22/2012</t>
  </si>
  <si>
    <t>8/24/2011</t>
  </si>
  <si>
    <t>12/17/2013</t>
  </si>
  <si>
    <t>7/15/2011</t>
  </si>
  <si>
    <t>7/17/2011</t>
  </si>
  <si>
    <t>7/27/2014</t>
  </si>
  <si>
    <t>7/29/2014</t>
  </si>
  <si>
    <t>2/28/2011</t>
  </si>
  <si>
    <t>5/18/2011</t>
  </si>
  <si>
    <t>1/28/2014</t>
  </si>
  <si>
    <t>5/26/2011</t>
  </si>
  <si>
    <t>2/15/2010</t>
  </si>
  <si>
    <t>9/17/2014</t>
  </si>
  <si>
    <t>9/17/2010</t>
  </si>
  <si>
    <t>4/25/2012</t>
  </si>
  <si>
    <t>4/16/2017</t>
  </si>
  <si>
    <t>5/14/2017</t>
  </si>
  <si>
    <t>5/26/2016</t>
  </si>
  <si>
    <t>12/22/2013</t>
  </si>
  <si>
    <t>5/24/2014</t>
  </si>
  <si>
    <t>12/15/2012</t>
  </si>
  <si>
    <t>4/24/2012</t>
  </si>
  <si>
    <t>4/19/2015</t>
  </si>
  <si>
    <t>10/26/2010</t>
  </si>
  <si>
    <t>9/27/2011</t>
  </si>
  <si>
    <t>3/28/2013</t>
  </si>
  <si>
    <t>5/30/2015</t>
  </si>
  <si>
    <t>3/29/2012</t>
  </si>
  <si>
    <t>2/24/2017</t>
  </si>
  <si>
    <t>7/14/2017</t>
  </si>
  <si>
    <t>7/16/2017</t>
  </si>
  <si>
    <t>1/16/2016</t>
  </si>
  <si>
    <t>2/23/2016</t>
  </si>
  <si>
    <t>4/22/2017</t>
  </si>
  <si>
    <t>4/27/2017</t>
  </si>
  <si>
    <t>10/30/2012</t>
  </si>
  <si>
    <t>11/18/2012</t>
  </si>
  <si>
    <t>10/29/2013</t>
  </si>
  <si>
    <t>10/19/2010</t>
  </si>
  <si>
    <t>8/16/2016</t>
  </si>
  <si>
    <t>10/18/2011</t>
  </si>
  <si>
    <t>4/17/2015</t>
  </si>
  <si>
    <t>10/21/2016</t>
  </si>
  <si>
    <t>11/30/2016</t>
  </si>
  <si>
    <t>11/27/2013</t>
  </si>
  <si>
    <t>6/27/2014</t>
  </si>
  <si>
    <t>7/28/2014</t>
  </si>
  <si>
    <t>1/22/2012</t>
  </si>
  <si>
    <t>5/17/2014</t>
  </si>
  <si>
    <t>1/28/2013</t>
  </si>
  <si>
    <t>9/16/2015</t>
  </si>
  <si>
    <t>10/21/2015</t>
  </si>
  <si>
    <t>7/26/2015</t>
  </si>
  <si>
    <t>12/24/2016</t>
  </si>
  <si>
    <t>4/19/2013</t>
  </si>
  <si>
    <t>1/26/2010</t>
  </si>
  <si>
    <t>9/25/2012</t>
  </si>
  <si>
    <t>8/20/2012</t>
  </si>
  <si>
    <t>2/15/2013</t>
  </si>
  <si>
    <t>3/26/2015</t>
  </si>
  <si>
    <t>3/27/2013</t>
  </si>
  <si>
    <t>5/13/2013</t>
  </si>
  <si>
    <t>1/16/2014</t>
  </si>
  <si>
    <t>3/31/2010</t>
  </si>
  <si>
    <t>4/24/2010</t>
  </si>
  <si>
    <t>8/20/2014</t>
  </si>
  <si>
    <t>8/30/2010</t>
  </si>
  <si>
    <t>12/14/2016</t>
  </si>
  <si>
    <t>11/16/2011</t>
  </si>
  <si>
    <t>3/20/2016</t>
  </si>
  <si>
    <t>3/13/2016</t>
  </si>
  <si>
    <t>11/18/2016</t>
  </si>
  <si>
    <t>5/26/2012</t>
  </si>
  <si>
    <t>5/28/2012</t>
  </si>
  <si>
    <t>6/30/2010</t>
  </si>
  <si>
    <t>7/27/2016</t>
  </si>
  <si>
    <t>2/28/2014</t>
  </si>
  <si>
    <t>3/29/2014</t>
  </si>
  <si>
    <t>6/26/2017</t>
  </si>
  <si>
    <t>2/14/2010</t>
  </si>
  <si>
    <t>3/17/2010</t>
  </si>
  <si>
    <t>11/14/2013</t>
  </si>
  <si>
    <t>8/17/2013</t>
  </si>
  <si>
    <t>6/15/2016</t>
  </si>
  <si>
    <t>2/17/2016</t>
  </si>
  <si>
    <t>3/22/2016</t>
  </si>
  <si>
    <t>12/26/2013</t>
  </si>
  <si>
    <t>12/20/2012</t>
  </si>
  <si>
    <t>12/24/2012</t>
  </si>
  <si>
    <t>9/24/2015</t>
  </si>
  <si>
    <t>1/20/2013</t>
  </si>
  <si>
    <t>1/30/2013</t>
  </si>
  <si>
    <t>7/27/2017</t>
  </si>
  <si>
    <t>12/22/2012</t>
  </si>
  <si>
    <t>8/17/2011</t>
  </si>
  <si>
    <t>7/28/2010</t>
  </si>
  <si>
    <t>2/21/2014</t>
  </si>
  <si>
    <t>7/31/2011</t>
  </si>
  <si>
    <t>3/26/2014</t>
  </si>
  <si>
    <t>6/17/2016</t>
  </si>
  <si>
    <t>6/25/2013</t>
  </si>
  <si>
    <t>3/17/2015</t>
  </si>
  <si>
    <t>11/17/2016</t>
  </si>
  <si>
    <t>1/20/2017</t>
  </si>
  <si>
    <t>8/14/2012</t>
  </si>
  <si>
    <t>9/24/2013</t>
  </si>
  <si>
    <t>1/18/2015</t>
  </si>
  <si>
    <t>1/22/2015</t>
  </si>
  <si>
    <t>6/30/2013</t>
  </si>
  <si>
    <t>1/22/2016</t>
  </si>
  <si>
    <t>2/22/2016</t>
  </si>
  <si>
    <t>9/13/2015</t>
  </si>
  <si>
    <t>1/29/2015</t>
  </si>
  <si>
    <t>5/31/2014</t>
  </si>
  <si>
    <t>6/14/2014</t>
  </si>
  <si>
    <t>1/21/2011</t>
  </si>
  <si>
    <t>2/21/2011</t>
  </si>
  <si>
    <t>4/23/2011</t>
  </si>
  <si>
    <t>5/25/2011</t>
  </si>
  <si>
    <t>12/25/2014</t>
  </si>
  <si>
    <t>12/31/2014</t>
  </si>
  <si>
    <t>5/22/2011</t>
  </si>
  <si>
    <t>1/29/2014</t>
  </si>
  <si>
    <t>2/26/2011</t>
  </si>
  <si>
    <t>8/21/2011</t>
  </si>
  <si>
    <t>4/20/2017</t>
  </si>
  <si>
    <t>8/19/2014</t>
  </si>
  <si>
    <t>11/19/2013</t>
  </si>
  <si>
    <t>6/15/2014</t>
  </si>
  <si>
    <t>7/23/2014</t>
  </si>
  <si>
    <t>6/23/2015</t>
  </si>
  <si>
    <t>8/21/2016</t>
  </si>
  <si>
    <t>8/18/2015</t>
  </si>
  <si>
    <t>9/19/2010</t>
  </si>
  <si>
    <t>10/20/2010</t>
  </si>
  <si>
    <t>2/13/2014</t>
  </si>
  <si>
    <t>3/22/2010</t>
  </si>
  <si>
    <t>9/24/2011</t>
  </si>
  <si>
    <t>2/16/2012</t>
  </si>
  <si>
    <t>2/25/2012</t>
  </si>
  <si>
    <t>9/25/2010</t>
  </si>
  <si>
    <t>10/13/2013</t>
  </si>
  <si>
    <t>8/18/2010</t>
  </si>
  <si>
    <t>1/24/2013</t>
  </si>
  <si>
    <t>2/23/2012</t>
  </si>
  <si>
    <t>5/26/2014</t>
  </si>
  <si>
    <t>8/23/2010</t>
  </si>
  <si>
    <t>8/29/2010</t>
  </si>
  <si>
    <t>7/20/2014</t>
  </si>
  <si>
    <t>8/17/2014</t>
  </si>
  <si>
    <t>3/31/2016</t>
  </si>
  <si>
    <t>4/18/2016</t>
  </si>
  <si>
    <t>6/29/2015</t>
  </si>
  <si>
    <t>8/14/2010</t>
  </si>
  <si>
    <t>7/23/2012</t>
  </si>
  <si>
    <t>7/26/2012</t>
  </si>
  <si>
    <t>8/30/2013</t>
  </si>
  <si>
    <t>3/14/2014</t>
  </si>
  <si>
    <t>3/25/2014</t>
  </si>
  <si>
    <t>10/26/2011</t>
  </si>
  <si>
    <t>2/15/2014</t>
  </si>
  <si>
    <t>3/28/2014</t>
  </si>
  <si>
    <t>4/27/2012</t>
  </si>
  <si>
    <t>5/15/2012</t>
  </si>
  <si>
    <t>8/20/2011</t>
  </si>
  <si>
    <t>6/14/2012</t>
  </si>
  <si>
    <t>11/20/2016</t>
  </si>
  <si>
    <t>7/28/2013</t>
  </si>
  <si>
    <t>7/30/2013</t>
  </si>
  <si>
    <t>3/25/2012</t>
  </si>
  <si>
    <t>10/21/2011</t>
  </si>
  <si>
    <t>1/24/2014</t>
  </si>
  <si>
    <t>10/14/2012</t>
  </si>
  <si>
    <t>8/27/2011</t>
  </si>
  <si>
    <t>9/17/2011</t>
  </si>
  <si>
    <t>3/19/2016</t>
  </si>
  <si>
    <t>3/27/2011</t>
  </si>
  <si>
    <t>4/15/2011</t>
  </si>
  <si>
    <t>7/31/2010</t>
  </si>
  <si>
    <t>1/23/2012</t>
  </si>
  <si>
    <t>6/21/2013</t>
  </si>
  <si>
    <t>12/30/2015</t>
  </si>
  <si>
    <t>1/13/2016</t>
  </si>
  <si>
    <t>7/13/2010</t>
  </si>
  <si>
    <t>7/17/2010</t>
  </si>
  <si>
    <t>4/14/2014</t>
  </si>
  <si>
    <t>11/27/2014</t>
  </si>
  <si>
    <t>12/22/2014</t>
  </si>
  <si>
    <t>9/16/2016</t>
  </si>
  <si>
    <t>9/26/2013</t>
  </si>
  <si>
    <t>5/27/2011</t>
  </si>
  <si>
    <t>3/21/2015</t>
  </si>
  <si>
    <t>2/13/2016</t>
  </si>
  <si>
    <t>7/30/2016</t>
  </si>
  <si>
    <t>12/25/2010</t>
  </si>
  <si>
    <t>10/22/2015</t>
  </si>
  <si>
    <t>10/20/2013</t>
  </si>
  <si>
    <t>11/18/2013</t>
  </si>
  <si>
    <t>2/19/2016</t>
  </si>
  <si>
    <t>3/24/2016</t>
  </si>
  <si>
    <t>9/21/2013</t>
  </si>
  <si>
    <t>10/27/2013</t>
  </si>
  <si>
    <t>4/17/2014</t>
  </si>
  <si>
    <t>7/30/2011</t>
  </si>
  <si>
    <t>12/22/2010</t>
  </si>
  <si>
    <t>2/17/2014</t>
  </si>
  <si>
    <t>3/18/2014</t>
  </si>
  <si>
    <t>11/14/2015</t>
  </si>
  <si>
    <t>6/22/2010</t>
  </si>
  <si>
    <t>6/24/2010</t>
  </si>
  <si>
    <t>10/26/2013</t>
  </si>
  <si>
    <t>8/15/2011</t>
  </si>
  <si>
    <t>1/24/2012</t>
  </si>
  <si>
    <t>6/16/2012</t>
  </si>
  <si>
    <t>6/20/2017</t>
  </si>
  <si>
    <t>4/27/2011</t>
  </si>
  <si>
    <t>4/27/2014</t>
  </si>
  <si>
    <t>4/19/2011</t>
  </si>
  <si>
    <t>4/26/2011</t>
  </si>
  <si>
    <t>7/25/2012</t>
  </si>
  <si>
    <t>7/30/2012</t>
  </si>
  <si>
    <t>7/16/2016</t>
  </si>
  <si>
    <t>3/29/2015</t>
  </si>
  <si>
    <t>11/25/2011</t>
  </si>
  <si>
    <t>3/20/2013</t>
  </si>
  <si>
    <t>9/18/2014</t>
  </si>
  <si>
    <t>10/30/2014</t>
  </si>
  <si>
    <t>2/15/2015</t>
  </si>
  <si>
    <t>6/19/2013</t>
  </si>
  <si>
    <t>10/29/2016</t>
  </si>
  <si>
    <t>8/16/2010</t>
  </si>
  <si>
    <t>9/19/2016</t>
  </si>
  <si>
    <t>12/23/2012</t>
  </si>
  <si>
    <t>7/15/2015</t>
  </si>
  <si>
    <t>3/30/2011</t>
  </si>
  <si>
    <t>4/20/2010</t>
  </si>
  <si>
    <t>4/24/2011</t>
  </si>
  <si>
    <t>6/16/2016</t>
  </si>
  <si>
    <t>9/23/2013</t>
  </si>
  <si>
    <t>10/17/2013</t>
  </si>
  <si>
    <t>9/23/2012</t>
  </si>
  <si>
    <t>7/13/2014</t>
  </si>
  <si>
    <t>10/31/2013</t>
  </si>
  <si>
    <t>2/16/2010</t>
  </si>
  <si>
    <t>9/27/2013</t>
  </si>
  <si>
    <t>1/15/2011</t>
  </si>
  <si>
    <t>9/20/2013</t>
  </si>
  <si>
    <t>5/15/2011</t>
  </si>
  <si>
    <t>5/31/2016</t>
  </si>
  <si>
    <t>5/18/2014</t>
  </si>
  <si>
    <t>12/23/2010</t>
  </si>
  <si>
    <t>10/13/2015</t>
  </si>
  <si>
    <t>5/23/2014</t>
  </si>
  <si>
    <t>6/23/2014</t>
  </si>
  <si>
    <t>6/17/2017</t>
  </si>
  <si>
    <t>10/24/2013</t>
  </si>
  <si>
    <t>2/22/2015</t>
  </si>
  <si>
    <t>5/19/2011</t>
  </si>
  <si>
    <t>4/21/2012</t>
  </si>
  <si>
    <t>1/19/2015</t>
  </si>
  <si>
    <t>4/24/2014</t>
  </si>
  <si>
    <t>10/23/2011</t>
  </si>
  <si>
    <t>1/15/2012</t>
  </si>
  <si>
    <t>3/21/2011</t>
  </si>
  <si>
    <t>1/13/2014</t>
  </si>
  <si>
    <t>10/18/2012</t>
  </si>
  <si>
    <t>11/21/2012</t>
  </si>
  <si>
    <t>2/26/2012</t>
  </si>
  <si>
    <t>4/13/2011</t>
  </si>
  <si>
    <t>4/21/2011</t>
  </si>
  <si>
    <t>12/20/2015</t>
  </si>
  <si>
    <t>2/15/2011</t>
  </si>
  <si>
    <t>12/13/2013</t>
  </si>
  <si>
    <t>1/22/2017</t>
  </si>
  <si>
    <t>6/14/2015</t>
  </si>
  <si>
    <t>6/20/2015</t>
  </si>
  <si>
    <t>2/27/2017</t>
  </si>
  <si>
    <t>9/22/2014</t>
  </si>
  <si>
    <t>9/30/2014</t>
  </si>
  <si>
    <t>12/18/2016</t>
  </si>
  <si>
    <t>10/29/2015</t>
  </si>
  <si>
    <t>7/17/2015</t>
  </si>
  <si>
    <t>4/22/2015</t>
  </si>
  <si>
    <t>1/25/2012</t>
  </si>
  <si>
    <t>6/22/2016</t>
  </si>
  <si>
    <t>12/21/2010</t>
  </si>
  <si>
    <t>3/31/2014</t>
  </si>
  <si>
    <t>7/25/2015</t>
  </si>
  <si>
    <t>6/19/2017</t>
  </si>
  <si>
    <t>5/24/2013</t>
  </si>
  <si>
    <t>7/14/2014</t>
  </si>
  <si>
    <t>10/14/2011</t>
  </si>
  <si>
    <t>11/20/2011</t>
  </si>
  <si>
    <t>8/25/2010</t>
  </si>
  <si>
    <t>11/16/2016</t>
  </si>
  <si>
    <t>11/25/2016</t>
  </si>
  <si>
    <t>10/28/2013</t>
  </si>
  <si>
    <t>8/19/2010</t>
  </si>
  <si>
    <t>2/13/2013</t>
  </si>
  <si>
    <t>1/13/2010</t>
  </si>
  <si>
    <t>10/17/2011</t>
  </si>
  <si>
    <t>12/28/2013</t>
  </si>
  <si>
    <t>9/17/2012</t>
  </si>
  <si>
    <t>11/15/2016</t>
  </si>
  <si>
    <t>6/18/2017</t>
  </si>
  <si>
    <t>10/24/2016</t>
  </si>
  <si>
    <t>6/27/2012</t>
  </si>
  <si>
    <t>11/24/2014</t>
  </si>
  <si>
    <t>7/29/2016</t>
  </si>
  <si>
    <t>5/14/2011</t>
  </si>
  <si>
    <t>1/18/2012</t>
  </si>
  <si>
    <t>7/22/2016</t>
  </si>
  <si>
    <t>3/14/2010</t>
  </si>
  <si>
    <t>3/16/2010</t>
  </si>
  <si>
    <t>10/25/2016</t>
  </si>
  <si>
    <t>6/15/2017</t>
  </si>
  <si>
    <t>10/29/2014</t>
  </si>
  <si>
    <t>7/30/2014</t>
  </si>
  <si>
    <t>2/24/2013</t>
  </si>
  <si>
    <t>8/23/2013</t>
  </si>
  <si>
    <t>8/26/2016</t>
  </si>
  <si>
    <t>6/30/2015</t>
  </si>
  <si>
    <t>8/27/2014</t>
  </si>
  <si>
    <t>11/25/2013</t>
  </si>
  <si>
    <t>12/16/2013</t>
  </si>
  <si>
    <t>11/22/2013</t>
  </si>
  <si>
    <t>12/24/2013</t>
  </si>
  <si>
    <t>5/14/2015</t>
  </si>
  <si>
    <t>4/26/2016</t>
  </si>
  <si>
    <t>1/26/2012</t>
  </si>
  <si>
    <t>2/22/2014</t>
  </si>
  <si>
    <t>2/17/2017</t>
  </si>
  <si>
    <t>11/21/2015</t>
  </si>
  <si>
    <t>11/23/2015</t>
  </si>
  <si>
    <t>4/25/2011</t>
  </si>
  <si>
    <t>10/28/2012</t>
  </si>
  <si>
    <t>2/14/2012</t>
  </si>
  <si>
    <t>6/13/2012</t>
  </si>
  <si>
    <t>10/23/2014</t>
  </si>
  <si>
    <t>8/14/2013</t>
  </si>
  <si>
    <t>11/18/2011</t>
  </si>
  <si>
    <t>4/14/2017</t>
  </si>
  <si>
    <t>12/16/2015</t>
  </si>
  <si>
    <t>1/31/2010</t>
  </si>
  <si>
    <t>9/30/2015</t>
  </si>
  <si>
    <t>2/13/2015</t>
  </si>
  <si>
    <t>7/21/2016</t>
  </si>
  <si>
    <t>1/18/2011</t>
  </si>
  <si>
    <t>12/16/2010</t>
  </si>
  <si>
    <t>5/21/2012</t>
  </si>
  <si>
    <t>12/28/2014</t>
  </si>
  <si>
    <t>1/30/2015</t>
  </si>
  <si>
    <t>7/20/2011</t>
  </si>
  <si>
    <t>6/13/2017</t>
  </si>
  <si>
    <t>10/30/2010</t>
  </si>
  <si>
    <t>11/13/2010</t>
  </si>
  <si>
    <t>2/22/2017</t>
  </si>
  <si>
    <t>1/26/2015</t>
  </si>
  <si>
    <t>1/15/2013</t>
  </si>
  <si>
    <t>12/14/2013</t>
  </si>
  <si>
    <t>11/15/2013</t>
  </si>
  <si>
    <t>7/24/2010</t>
  </si>
  <si>
    <t>8/15/2010</t>
  </si>
  <si>
    <t>11/13/2013</t>
  </si>
  <si>
    <t>9/30/2011</t>
  </si>
  <si>
    <t>8/28/2012</t>
  </si>
  <si>
    <t>4/28/2012</t>
  </si>
  <si>
    <t>6/21/2016</t>
  </si>
  <si>
    <t>10/25/2014</t>
  </si>
  <si>
    <t>5/28/2014</t>
  </si>
  <si>
    <t>8/19/2013</t>
  </si>
  <si>
    <t>2/26/2016</t>
  </si>
  <si>
    <t>2/18/2013</t>
  </si>
  <si>
    <t>3/26/2013</t>
  </si>
  <si>
    <t>11/18/2015</t>
  </si>
  <si>
    <t>10/28/2016</t>
  </si>
  <si>
    <t>7/24/2015</t>
  </si>
  <si>
    <t>8/15/2015</t>
  </si>
  <si>
    <t>5/15/2014</t>
  </si>
  <si>
    <t>11/22/2012</t>
  </si>
  <si>
    <t>10/19/2016</t>
  </si>
  <si>
    <t>4/13/2012</t>
  </si>
  <si>
    <t>2/26/2014</t>
  </si>
  <si>
    <t>11/14/2010</t>
  </si>
  <si>
    <t>3/18/2016</t>
  </si>
  <si>
    <t>1/17/2011</t>
  </si>
  <si>
    <t>2/14/2016</t>
  </si>
  <si>
    <t>2/16/2015</t>
  </si>
  <si>
    <t>6/29/2012</t>
  </si>
  <si>
    <t>3/24/2013</t>
  </si>
  <si>
    <t>9/18/2012</t>
  </si>
  <si>
    <t>6/18/2014</t>
  </si>
  <si>
    <t>7/26/2014</t>
  </si>
  <si>
    <t>8/28/2016</t>
  </si>
  <si>
    <t>12/24/2011</t>
  </si>
  <si>
    <t>1/21/2016</t>
  </si>
  <si>
    <t>6/22/2013</t>
  </si>
  <si>
    <t>9/26/2015</t>
  </si>
  <si>
    <t>2/18/2010</t>
  </si>
  <si>
    <t>9/22/2010</t>
  </si>
  <si>
    <t>5/28/2015</t>
  </si>
  <si>
    <t>5/25/2017</t>
  </si>
  <si>
    <t>11/29/2014</t>
  </si>
  <si>
    <t>11/18/2010</t>
  </si>
  <si>
    <t>1/23/2011</t>
  </si>
  <si>
    <t>2/22/2011</t>
  </si>
  <si>
    <t>6/16/2013</t>
  </si>
  <si>
    <t>11/23/2012</t>
  </si>
  <si>
    <t>4/29/2014</t>
  </si>
  <si>
    <t>3/24/2011</t>
  </si>
  <si>
    <t>8/31/2013</t>
  </si>
  <si>
    <t>8/27/2012</t>
  </si>
  <si>
    <t>4/21/2013</t>
  </si>
  <si>
    <t>6/15/2012</t>
  </si>
  <si>
    <t>3/17/2016</t>
  </si>
  <si>
    <t>4/23/2016</t>
  </si>
  <si>
    <t>3/17/2012</t>
  </si>
  <si>
    <t>7/17/2017</t>
  </si>
  <si>
    <t>7/23/2017</t>
  </si>
  <si>
    <t>4/21/2010</t>
  </si>
  <si>
    <t>4/27/2015</t>
  </si>
  <si>
    <t>11/19/2014</t>
  </si>
  <si>
    <t>6/22/2017</t>
  </si>
  <si>
    <t>7/24/2016</t>
  </si>
  <si>
    <t>1/26/2017</t>
  </si>
  <si>
    <t>7/31/2013</t>
  </si>
  <si>
    <t>4/18/2013</t>
  </si>
  <si>
    <t>9/16/2011</t>
  </si>
  <si>
    <t>6/28/2015</t>
  </si>
  <si>
    <t>4/15/2017</t>
  </si>
  <si>
    <t>9/13/2012</t>
  </si>
  <si>
    <t>12/17/2016</t>
  </si>
  <si>
    <t>1/30/2017</t>
  </si>
  <si>
    <t>9/25/2014</t>
  </si>
  <si>
    <t>7/29/2011</t>
  </si>
  <si>
    <t>3/23/2014</t>
  </si>
  <si>
    <t>8/24/2015</t>
  </si>
  <si>
    <t>3/16/2014</t>
  </si>
  <si>
    <t>1/13/2013</t>
  </si>
  <si>
    <t>12/14/2012</t>
  </si>
  <si>
    <t>9/17/2015</t>
  </si>
  <si>
    <t>4/29/2010</t>
  </si>
  <si>
    <t>10/31/2015</t>
  </si>
  <si>
    <t>2/16/2011</t>
  </si>
  <si>
    <t>3/30/2012</t>
  </si>
  <si>
    <t>4/19/2014</t>
  </si>
  <si>
    <t>8/24/2013</t>
  </si>
  <si>
    <t>6/19/2014</t>
  </si>
  <si>
    <t>7/22/2011</t>
  </si>
  <si>
    <t>8/23/2011</t>
  </si>
  <si>
    <t>10/23/2013</t>
  </si>
  <si>
    <t>3/27/2016</t>
  </si>
  <si>
    <t>12/19/2011</t>
  </si>
  <si>
    <t>8/26/2010</t>
  </si>
  <si>
    <t>6/28/2014</t>
  </si>
  <si>
    <t>10/25/2011</t>
  </si>
  <si>
    <t>2/19/2013</t>
  </si>
  <si>
    <t>11/16/2012</t>
  </si>
  <si>
    <t>8/24/2014</t>
  </si>
  <si>
    <t>6/21/2011</t>
  </si>
  <si>
    <t>4/13/2017</t>
  </si>
  <si>
    <t>9/23/2015</t>
  </si>
  <si>
    <t>5/16/2017</t>
  </si>
  <si>
    <t>7/31/2014</t>
  </si>
  <si>
    <t>5/24/2017</t>
  </si>
  <si>
    <t>3/28/2015</t>
  </si>
  <si>
    <t>2/27/2016</t>
  </si>
  <si>
    <t>4/13/2016</t>
  </si>
  <si>
    <t>4/22/2012</t>
  </si>
  <si>
    <t>11/30/2015</t>
  </si>
  <si>
    <t>7/15/2016</t>
  </si>
  <si>
    <t>9/28/2014</t>
  </si>
  <si>
    <t>3/17/2014</t>
  </si>
  <si>
    <t>3/24/2015</t>
  </si>
  <si>
    <t>3/30/2017</t>
  </si>
  <si>
    <t>9/26/2016</t>
  </si>
  <si>
    <t>5/13/2014</t>
  </si>
  <si>
    <t>6/15/2015</t>
  </si>
  <si>
    <t>6/22/2015</t>
  </si>
  <si>
    <t>10/27/2014</t>
  </si>
  <si>
    <t>10/31/2014</t>
  </si>
  <si>
    <t>10/29/2011</t>
  </si>
  <si>
    <t>2/23/2011</t>
  </si>
  <si>
    <t>7/26/2013</t>
  </si>
  <si>
    <t>5/20/2017</t>
  </si>
  <si>
    <t>6/29/2017</t>
  </si>
  <si>
    <t>1/20/2010</t>
  </si>
  <si>
    <t>4/18/2012</t>
  </si>
  <si>
    <t>12/23/2013</t>
  </si>
  <si>
    <t>8/28/2015</t>
  </si>
  <si>
    <t>4/17/2011</t>
  </si>
  <si>
    <t>5/23/2015</t>
  </si>
  <si>
    <t>2/28/2015</t>
  </si>
  <si>
    <t>5/31/2013</t>
  </si>
  <si>
    <t>7/27/2011</t>
  </si>
  <si>
    <t>6/23/2017</t>
  </si>
  <si>
    <t>2/20/2016</t>
  </si>
  <si>
    <t>11/24/2015</t>
  </si>
  <si>
    <t>8/26/2011</t>
  </si>
  <si>
    <t>8/13/2015</t>
  </si>
  <si>
    <t>6/23/2013</t>
  </si>
  <si>
    <t>7/15/2013</t>
  </si>
  <si>
    <t>11/30/2013</t>
  </si>
  <si>
    <t>7/26/2017</t>
  </si>
  <si>
    <t>8/18/2017</t>
  </si>
  <si>
    <t>2/20/2017</t>
  </si>
  <si>
    <t>5/15/2010</t>
  </si>
  <si>
    <t>6/24/2016</t>
  </si>
  <si>
    <t>8/29/2016</t>
  </si>
  <si>
    <t>12/14/2011</t>
  </si>
  <si>
    <t>8/16/2013</t>
  </si>
  <si>
    <t>10/16/2012</t>
  </si>
  <si>
    <t>2/19/2017</t>
  </si>
  <si>
    <t>3/15/2015</t>
  </si>
  <si>
    <t>6/29/2014</t>
  </si>
  <si>
    <t>6/17/2014</t>
  </si>
  <si>
    <t>1/22/2010</t>
  </si>
  <si>
    <t>11/27/2012</t>
  </si>
  <si>
    <t>4/26/2012</t>
  </si>
  <si>
    <t>3/30/2013</t>
  </si>
  <si>
    <t>5/18/2013</t>
  </si>
  <si>
    <t>11/24/2016</t>
  </si>
  <si>
    <t>7/19/2013</t>
  </si>
  <si>
    <t>12/14/2014</t>
  </si>
  <si>
    <t>11/23/2014</t>
  </si>
  <si>
    <t>6/20/2012</t>
  </si>
  <si>
    <t>6/24/2012</t>
  </si>
  <si>
    <t>1/23/2016</t>
  </si>
  <si>
    <t>5/25/2013</t>
  </si>
  <si>
    <t>6/13/2016</t>
  </si>
  <si>
    <t>9/13/2011</t>
  </si>
  <si>
    <t>9/15/2010</t>
  </si>
  <si>
    <t>1/31/2015</t>
  </si>
  <si>
    <t>2/23/2015</t>
  </si>
  <si>
    <t>9/18/2010</t>
  </si>
  <si>
    <t>6/14/2013</t>
  </si>
  <si>
    <t>8/31/2014</t>
  </si>
  <si>
    <t>3/28/2012</t>
  </si>
  <si>
    <t>4/14/2012</t>
  </si>
  <si>
    <t>11/19/2012</t>
  </si>
  <si>
    <t>12/17/2012</t>
  </si>
  <si>
    <t>4/29/2016</t>
  </si>
  <si>
    <t>7/25/2016</t>
  </si>
  <si>
    <t>7/26/2016</t>
  </si>
  <si>
    <t>1/18/2017</t>
  </si>
  <si>
    <t>1/14/2014</t>
  </si>
  <si>
    <t>10/21/2014</t>
  </si>
  <si>
    <t>11/24/2010</t>
  </si>
  <si>
    <t>3/26/2011</t>
  </si>
  <si>
    <t>12/26/2015</t>
  </si>
  <si>
    <t>9/13/2013</t>
  </si>
  <si>
    <t>8/25/2012</t>
  </si>
  <si>
    <t>9/30/2013</t>
  </si>
  <si>
    <t>9/14/2016</t>
  </si>
  <si>
    <t>10/23/2012</t>
  </si>
  <si>
    <t>12/13/2015</t>
  </si>
  <si>
    <t>11/17/2011</t>
  </si>
  <si>
    <t>8/24/2012</t>
  </si>
  <si>
    <t>9/18/2016</t>
  </si>
  <si>
    <t>4/24/2017</t>
  </si>
  <si>
    <t>2/18/2011</t>
  </si>
  <si>
    <t>3/16/2011</t>
  </si>
  <si>
    <t>12/30/2010</t>
  </si>
  <si>
    <t>6/24/2011</t>
  </si>
  <si>
    <t>3/19/2011</t>
  </si>
  <si>
    <t>8/22/2016</t>
  </si>
  <si>
    <t>7/19/2016</t>
  </si>
  <si>
    <t>3/14/2015</t>
  </si>
  <si>
    <t>9/19/2014</t>
  </si>
  <si>
    <t>12/31/2015</t>
  </si>
  <si>
    <t>6/28/2016</t>
  </si>
  <si>
    <t>6/29/2010</t>
  </si>
  <si>
    <t>2/18/2016</t>
  </si>
  <si>
    <t>12/23/2016</t>
  </si>
  <si>
    <t>1/24/2017</t>
  </si>
  <si>
    <t>8/27/2013</t>
  </si>
  <si>
    <t>3/29/2011</t>
  </si>
  <si>
    <t>3/18/2017</t>
  </si>
  <si>
    <t>7/20/2013</t>
  </si>
  <si>
    <t>6/21/2015</t>
  </si>
  <si>
    <t>12/19/2013</t>
  </si>
  <si>
    <t>11/22/2015</t>
  </si>
  <si>
    <t>11/30/2010</t>
  </si>
  <si>
    <t>11/13/2011</t>
  </si>
  <si>
    <t>11/25/2012</t>
  </si>
  <si>
    <t>8/20/2015</t>
  </si>
  <si>
    <t>8/26/2015</t>
  </si>
  <si>
    <t>8/31/2017</t>
  </si>
  <si>
    <t>5/20/2013</t>
  </si>
  <si>
    <t>11/29/2015</t>
  </si>
  <si>
    <t>5/26/2010</t>
  </si>
  <si>
    <t>2/13/2012</t>
  </si>
  <si>
    <t>3/22/2011</t>
  </si>
  <si>
    <t>10/17/2010</t>
  </si>
  <si>
    <t>5/22/2016</t>
  </si>
  <si>
    <t>6/25/2016</t>
  </si>
  <si>
    <t>5/18/2015</t>
  </si>
  <si>
    <t>2/28/2017</t>
  </si>
  <si>
    <t>11/15/2011</t>
  </si>
  <si>
    <t>11/19/2011</t>
  </si>
  <si>
    <t>7/25/2010</t>
  </si>
  <si>
    <t>1/21/2010</t>
  </si>
  <si>
    <t>7/29/2013</t>
  </si>
  <si>
    <t>7/22/2010</t>
  </si>
  <si>
    <t>6/27/2015</t>
  </si>
  <si>
    <t>7/31/2015</t>
  </si>
  <si>
    <t>12/28/2016</t>
  </si>
  <si>
    <t>8/29/2011</t>
  </si>
  <si>
    <t>4/28/2011</t>
  </si>
  <si>
    <t>11/29/2016</t>
  </si>
  <si>
    <t>10/30/2016</t>
  </si>
  <si>
    <t>7/14/2011</t>
  </si>
  <si>
    <t>10/15/2016</t>
  </si>
  <si>
    <t>5/14/2014</t>
  </si>
  <si>
    <t>9/27/2015</t>
  </si>
  <si>
    <t>10/30/2015</t>
  </si>
  <si>
    <t>3/15/2014</t>
  </si>
  <si>
    <t>3/19/2013</t>
  </si>
  <si>
    <t>1/13/2012</t>
  </si>
  <si>
    <t>5/16/2015</t>
  </si>
  <si>
    <t>7/23/2016</t>
  </si>
  <si>
    <t>8/20/2016</t>
  </si>
  <si>
    <t>4/26/2014</t>
  </si>
  <si>
    <t>3/26/2016</t>
  </si>
  <si>
    <t>4/22/2010</t>
  </si>
  <si>
    <t>11/21/2016</t>
  </si>
  <si>
    <t>11/17/2013</t>
  </si>
  <si>
    <t>11/20/2013</t>
  </si>
  <si>
    <t>12/15/2010</t>
  </si>
  <si>
    <t>10/15/2012</t>
  </si>
  <si>
    <t>5/16/2010</t>
  </si>
  <si>
    <t>4/27/2016</t>
  </si>
  <si>
    <t>5/28/2016</t>
  </si>
  <si>
    <t>11/26/2015</t>
  </si>
  <si>
    <t>4/30/2012</t>
  </si>
  <si>
    <t>4/30/2011</t>
  </si>
  <si>
    <t>6/17/2011</t>
  </si>
  <si>
    <t>6/30/2011</t>
  </si>
  <si>
    <t>12/19/2010</t>
  </si>
  <si>
    <t>5/19/2014</t>
  </si>
  <si>
    <t>4/24/2016</t>
  </si>
  <si>
    <t>5/13/2015</t>
  </si>
  <si>
    <t>3/13/2015</t>
  </si>
  <si>
    <t>4/16/2014</t>
  </si>
  <si>
    <t>5/23/2013</t>
  </si>
  <si>
    <t>9/29/2014</t>
  </si>
  <si>
    <t>8/13/2013</t>
  </si>
  <si>
    <t>8/21/2013</t>
  </si>
  <si>
    <t>5/16/2014</t>
  </si>
  <si>
    <t>4/25/2013</t>
  </si>
  <si>
    <t>11/19/2015</t>
  </si>
  <si>
    <t>12/15/2015</t>
  </si>
  <si>
    <t>7/24/2011</t>
  </si>
  <si>
    <t>2/21/2013</t>
  </si>
  <si>
    <t>4/30/2017</t>
  </si>
  <si>
    <t>1/14/2016</t>
  </si>
  <si>
    <t>3/18/2013</t>
  </si>
  <si>
    <t>5/13/2016</t>
  </si>
  <si>
    <t>7/22/2015</t>
  </si>
  <si>
    <t>8/30/2012</t>
  </si>
  <si>
    <t>3/31/2012</t>
  </si>
  <si>
    <t>4/15/2012</t>
  </si>
  <si>
    <t>2/20/2013</t>
  </si>
  <si>
    <t>7/18/2017</t>
  </si>
  <si>
    <t>7/17/2016</t>
  </si>
  <si>
    <t>12/24/2015</t>
  </si>
  <si>
    <t>2/20/2012</t>
  </si>
  <si>
    <t>7/16/2011</t>
  </si>
  <si>
    <t>8/28/2011</t>
  </si>
  <si>
    <t>3/14/2011</t>
  </si>
  <si>
    <t>5/24/2011</t>
  </si>
  <si>
    <t>3/18/2011</t>
  </si>
  <si>
    <t>11/29/2012</t>
  </si>
  <si>
    <t>5/23/2016</t>
  </si>
  <si>
    <t>5/19/2017</t>
  </si>
  <si>
    <t>2/25/2017</t>
  </si>
  <si>
    <t>1/14/2015</t>
  </si>
  <si>
    <t>4/30/2016</t>
  </si>
  <si>
    <t>7/13/2015</t>
  </si>
  <si>
    <t>6/25/2010</t>
  </si>
  <si>
    <t>2/22/2012</t>
  </si>
  <si>
    <t>6/24/2017</t>
  </si>
  <si>
    <t>8/13/2017</t>
  </si>
  <si>
    <t>10/24/2010</t>
  </si>
  <si>
    <t>9/14/2014</t>
  </si>
  <si>
    <t>7/30/2015</t>
  </si>
  <si>
    <t>2/20/2011</t>
  </si>
  <si>
    <t>6/26/2012</t>
  </si>
  <si>
    <t>1/31/2011</t>
  </si>
  <si>
    <t>8/25/2014</t>
  </si>
  <si>
    <t>7/24/2014</t>
  </si>
  <si>
    <t>10/19/2015</t>
  </si>
  <si>
    <t>10/24/2011</t>
  </si>
  <si>
    <t>4/24/2013</t>
  </si>
  <si>
    <t>3/14/2012</t>
  </si>
  <si>
    <t>2/21/2016</t>
  </si>
  <si>
    <t>6/30/2016</t>
  </si>
  <si>
    <t>12/26/2016</t>
  </si>
  <si>
    <t>8/31/2015</t>
  </si>
  <si>
    <t>10/16/2015</t>
  </si>
  <si>
    <t>12/13/2011</t>
  </si>
  <si>
    <t>10/18/2016</t>
  </si>
  <si>
    <t>7/21/2011</t>
  </si>
  <si>
    <t>12/24/2010</t>
  </si>
  <si>
    <t>6/16/2014</t>
  </si>
  <si>
    <t>7/18/2014</t>
  </si>
  <si>
    <t>5/29/2014</t>
  </si>
  <si>
    <t>4/17/2012</t>
  </si>
  <si>
    <t>8/31/2016</t>
  </si>
  <si>
    <t>9/29/2016</t>
  </si>
  <si>
    <t>3/19/2017</t>
  </si>
  <si>
    <t>10/31/2012</t>
  </si>
  <si>
    <t>8/28/2010</t>
  </si>
  <si>
    <t>5/17/2012</t>
  </si>
  <si>
    <t>1/29/2017</t>
  </si>
  <si>
    <t>4/20/2014</t>
  </si>
  <si>
    <t>6/20/2016</t>
  </si>
  <si>
    <t>11/28/2011</t>
  </si>
  <si>
    <t>9/18/2015</t>
  </si>
  <si>
    <t>3/25/2017</t>
  </si>
  <si>
    <t>9/27/2012</t>
  </si>
  <si>
    <t>6/13/2011</t>
  </si>
  <si>
    <t>2/21/2012</t>
  </si>
  <si>
    <t>4/18/2017</t>
  </si>
  <si>
    <t>5/31/2017</t>
  </si>
  <si>
    <t>7/18/2016</t>
  </si>
  <si>
    <t>11/16/2013</t>
  </si>
  <si>
    <t>9/18/2013</t>
  </si>
  <si>
    <t>8/14/2014</t>
  </si>
  <si>
    <t>3/23/2013</t>
  </si>
  <si>
    <t>4/20/2013</t>
  </si>
  <si>
    <t>1/16/2013</t>
  </si>
  <si>
    <t>10/26/2014</t>
  </si>
  <si>
    <t>4/16/2012</t>
  </si>
  <si>
    <t>4/28/2014</t>
  </si>
  <si>
    <t>10/23/2015</t>
  </si>
  <si>
    <t>8/27/2017</t>
  </si>
  <si>
    <t>3/15/2012</t>
  </si>
  <si>
    <t>8/31/2012</t>
  </si>
  <si>
    <t>9/14/2012</t>
  </si>
  <si>
    <t>8/30/2011</t>
  </si>
  <si>
    <t>4/29/2013</t>
  </si>
  <si>
    <t>3/15/2011</t>
  </si>
  <si>
    <t>8/16/2015</t>
  </si>
  <si>
    <t>12/13/2014</t>
  </si>
  <si>
    <t>4/18/2015</t>
  </si>
  <si>
    <t>9/25/2015</t>
  </si>
  <si>
    <t>6/13/2013</t>
  </si>
  <si>
    <t>1/30/2011</t>
  </si>
  <si>
    <t>3/19/2012</t>
  </si>
  <si>
    <t>5/15/2015</t>
  </si>
  <si>
    <t>4/25/2015</t>
  </si>
  <si>
    <t>8/29/2012</t>
  </si>
  <si>
    <t>6/20/2010</t>
  </si>
  <si>
    <t>11/25/2014</t>
  </si>
  <si>
    <t>12/31/2010</t>
  </si>
  <si>
    <t>8/13/2016</t>
  </si>
  <si>
    <t>10/18/2015</t>
  </si>
  <si>
    <t>3/16/2016</t>
  </si>
  <si>
    <t>3/21/2010</t>
  </si>
  <si>
    <t>4/16/2010</t>
  </si>
  <si>
    <t>2/27/2012</t>
  </si>
  <si>
    <t>12/22/2015</t>
  </si>
  <si>
    <t>8/20/2013</t>
  </si>
  <si>
    <t>11/13/2015</t>
  </si>
  <si>
    <t>9/20/2014</t>
  </si>
  <si>
    <t>9/17/2016</t>
  </si>
  <si>
    <t>3/16/2013</t>
  </si>
  <si>
    <t>2/24/2011</t>
  </si>
  <si>
    <t>5/16/2016</t>
  </si>
  <si>
    <t>8/30/2014</t>
  </si>
  <si>
    <t>1/27/2015</t>
  </si>
  <si>
    <t>7/14/2016</t>
  </si>
  <si>
    <t>3/24/2012</t>
  </si>
  <si>
    <t>1/15/2010</t>
  </si>
  <si>
    <t>7/23/2015</t>
  </si>
  <si>
    <t>1/13/2011</t>
  </si>
  <si>
    <t>7/28/2012</t>
  </si>
  <si>
    <t>5/31/2012</t>
  </si>
  <si>
    <t>5/30/2016</t>
  </si>
  <si>
    <t>3/13/2012</t>
  </si>
  <si>
    <t>3/20/2011</t>
  </si>
  <si>
    <t>12/18/2013</t>
  </si>
  <si>
    <t>6/29/2013</t>
  </si>
  <si>
    <t>6/18/2015</t>
  </si>
  <si>
    <t>11/19/2016</t>
  </si>
  <si>
    <t>9/14/2011</t>
  </si>
  <si>
    <t>7/28/2017</t>
  </si>
  <si>
    <t>10/21/2010</t>
  </si>
  <si>
    <t>11/19/2010</t>
  </si>
  <si>
    <t>6/26/2011</t>
  </si>
  <si>
    <t>8/22/2013</t>
  </si>
  <si>
    <t>2/23/2014</t>
  </si>
  <si>
    <t>8/31/2011</t>
  </si>
  <si>
    <t>8/23/2017</t>
  </si>
  <si>
    <t>4/29/2015</t>
  </si>
  <si>
    <t>5/25/2014</t>
  </si>
  <si>
    <t>5/30/2011</t>
  </si>
  <si>
    <t>8/15/2013</t>
  </si>
  <si>
    <t>2/16/2013</t>
  </si>
  <si>
    <t>4/18/2010</t>
  </si>
  <si>
    <t>12/13/2010</t>
  </si>
  <si>
    <t>12/27/2016</t>
  </si>
  <si>
    <t>1/28/2017</t>
  </si>
  <si>
    <t>2/29/2016</t>
  </si>
  <si>
    <t>12/17/2010</t>
  </si>
  <si>
    <t>1/19/2011</t>
  </si>
  <si>
    <t>8/29/2015</t>
  </si>
  <si>
    <t>1/23/2013</t>
  </si>
  <si>
    <t>8/23/2015</t>
  </si>
  <si>
    <t>11/22/2014</t>
  </si>
  <si>
    <t>12/24/2014</t>
  </si>
  <si>
    <t>10/24/2014</t>
  </si>
  <si>
    <t>2/24/2010</t>
  </si>
  <si>
    <t>3/30/2010</t>
  </si>
  <si>
    <t>9/26/2014</t>
  </si>
  <si>
    <t>5/21/2017</t>
  </si>
  <si>
    <t>10/22/2014</t>
  </si>
  <si>
    <t>1/17/2010</t>
  </si>
  <si>
    <t>10/28/2015</t>
  </si>
  <si>
    <t>9/15/2012</t>
  </si>
  <si>
    <t>3/26/2017</t>
  </si>
  <si>
    <t>5/29/2017</t>
  </si>
  <si>
    <t>9/24/2016</t>
  </si>
  <si>
    <t>9/21/2010</t>
  </si>
  <si>
    <t>5/31/2011</t>
  </si>
  <si>
    <t>6/16/2011</t>
  </si>
  <si>
    <t>2/19/2012</t>
  </si>
  <si>
    <t>7/16/2014</t>
  </si>
  <si>
    <t>4/29/2017</t>
  </si>
  <si>
    <t>10/14/2014</t>
  </si>
  <si>
    <t>10/28/2011</t>
  </si>
  <si>
    <t>5/20/2012</t>
  </si>
  <si>
    <t>8/22/2010</t>
  </si>
  <si>
    <t>12/25/2013</t>
  </si>
  <si>
    <t>7/21/2014</t>
  </si>
  <si>
    <t>5/31/2015</t>
  </si>
  <si>
    <t>4/27/2010</t>
  </si>
  <si>
    <t>5/31/2010</t>
  </si>
  <si>
    <t>1/18/2013</t>
  </si>
  <si>
    <t>8/14/2011</t>
  </si>
  <si>
    <t>7/13/2016</t>
  </si>
  <si>
    <t>1/28/2012</t>
  </si>
  <si>
    <t>2/26/2015</t>
  </si>
  <si>
    <t>12/19/2012</t>
  </si>
  <si>
    <t>9/26/2011</t>
  </si>
  <si>
    <t>11/16/2015</t>
  </si>
  <si>
    <t>4/14/2016</t>
  </si>
  <si>
    <t>8/25/2013</t>
  </si>
  <si>
    <t>10/16/2013</t>
  </si>
  <si>
    <t>4/30/2015</t>
  </si>
  <si>
    <t>10/19/2014</t>
  </si>
  <si>
    <t>7/25/2017</t>
  </si>
  <si>
    <t>11/17/2012</t>
  </si>
  <si>
    <t>4/15/2014</t>
  </si>
  <si>
    <t>1/17/2017</t>
  </si>
  <si>
    <t>9/21/2016</t>
  </si>
  <si>
    <t>8/25/2011</t>
  </si>
  <si>
    <t>6/19/2011</t>
  </si>
  <si>
    <t>2/23/2017</t>
  </si>
  <si>
    <t>5/17/2015</t>
  </si>
  <si>
    <t>7/18/2012</t>
  </si>
  <si>
    <t>5/24/2010</t>
  </si>
  <si>
    <t>9/22/2015</t>
  </si>
  <si>
    <t>6/21/2010</t>
  </si>
  <si>
    <t>8/21/2012</t>
  </si>
  <si>
    <t>7/13/2012</t>
  </si>
  <si>
    <t>12/23/2011</t>
  </si>
  <si>
    <t>9/28/2015</t>
  </si>
  <si>
    <t>11/14/2016</t>
  </si>
  <si>
    <t>5/15/2016</t>
  </si>
  <si>
    <t>4/28/2016</t>
  </si>
  <si>
    <t>3/17/2017</t>
  </si>
  <si>
    <t>1/30/2010</t>
  </si>
  <si>
    <t>2/20/2015</t>
  </si>
  <si>
    <t>12/28/2015</t>
  </si>
  <si>
    <t>7/26/2011</t>
  </si>
  <si>
    <t>10/13/2011</t>
  </si>
  <si>
    <t>9/23/2016</t>
  </si>
  <si>
    <t>11/27/2016</t>
  </si>
  <si>
    <t>10/31/2016</t>
  </si>
  <si>
    <t>6/13/2010</t>
  </si>
  <si>
    <t>9/30/2010</t>
  </si>
  <si>
    <t>3/27/2014</t>
  </si>
  <si>
    <t>10/23/2016</t>
  </si>
  <si>
    <t>5/13/2017</t>
  </si>
  <si>
    <t>3/30/2016</t>
  </si>
  <si>
    <t>2/25/2014</t>
  </si>
  <si>
    <t>4/22/2014</t>
  </si>
  <si>
    <t>5/25/2016</t>
  </si>
  <si>
    <t>7/24/2013</t>
  </si>
  <si>
    <t>10/14/2010</t>
  </si>
  <si>
    <t>5/18/2012</t>
  </si>
  <si>
    <t>8/26/2012</t>
  </si>
  <si>
    <t>10/13/2016</t>
  </si>
  <si>
    <t>5/26/2015</t>
  </si>
  <si>
    <t>2/25/2010</t>
  </si>
  <si>
    <t>7/23/2010</t>
  </si>
  <si>
    <t>5/18/2017</t>
  </si>
  <si>
    <t>6/25/2017</t>
  </si>
  <si>
    <t>2/29/2012</t>
  </si>
  <si>
    <t>9/15/2013</t>
  </si>
  <si>
    <t>7/20/2012</t>
  </si>
  <si>
    <t>8/15/2016</t>
  </si>
  <si>
    <t>11/26/2010</t>
  </si>
  <si>
    <t>5/17/2017</t>
  </si>
  <si>
    <t>12/17/2014</t>
  </si>
  <si>
    <t>12/21/2014</t>
  </si>
  <si>
    <t>1/13/2015</t>
  </si>
  <si>
    <t>5/13/2012</t>
  </si>
  <si>
    <t>1/24/2011</t>
  </si>
  <si>
    <t>8/23/2014</t>
  </si>
  <si>
    <t>6/20/2014</t>
  </si>
  <si>
    <t>12/30/2014</t>
  </si>
  <si>
    <t>10/16/2010</t>
  </si>
  <si>
    <t>7/27/2012</t>
  </si>
  <si>
    <t>3/30/2015</t>
  </si>
  <si>
    <t>8/19/2011</t>
  </si>
  <si>
    <t>12/30/2011</t>
  </si>
  <si>
    <t>12/31/2011</t>
  </si>
  <si>
    <t>4/28/2017</t>
  </si>
  <si>
    <t>1/25/2014</t>
  </si>
  <si>
    <t>11/30/2011</t>
  </si>
  <si>
    <t>4/19/2017</t>
  </si>
  <si>
    <t>4/22/2011</t>
  </si>
  <si>
    <t>5/27/2010</t>
  </si>
  <si>
    <t>7/14/2013</t>
  </si>
  <si>
    <t>10/15/2011</t>
  </si>
  <si>
    <t>6/22/2011</t>
  </si>
  <si>
    <t>7/19/2011</t>
  </si>
  <si>
    <t>2/27/2013</t>
  </si>
  <si>
    <t>1/19/2010</t>
  </si>
  <si>
    <t>10/23/2010</t>
  </si>
  <si>
    <t>7/29/2017</t>
  </si>
  <si>
    <t>3/22/2015</t>
  </si>
  <si>
    <t>6/13/2015</t>
  </si>
  <si>
    <t>3/18/2015</t>
  </si>
  <si>
    <t>8/15/2012</t>
  </si>
  <si>
    <t>7/21/2012</t>
  </si>
  <si>
    <t>7/17/2014</t>
  </si>
  <si>
    <t>6/25/2014</t>
  </si>
  <si>
    <t>1/24/2010</t>
  </si>
  <si>
    <t>2/16/2014</t>
  </si>
  <si>
    <t>12/18/2015</t>
  </si>
  <si>
    <t>3/14/2016</t>
  </si>
  <si>
    <t>5/19/2010</t>
  </si>
  <si>
    <t>1/19/2013</t>
  </si>
  <si>
    <t>4/17/2010</t>
  </si>
  <si>
    <t>2/24/2014</t>
  </si>
  <si>
    <t>4/20/2016</t>
  </si>
  <si>
    <t>7/17/2013</t>
  </si>
  <si>
    <t>1/29/2011</t>
  </si>
  <si>
    <t>2/13/2017</t>
  </si>
  <si>
    <t>6/17/2013</t>
  </si>
  <si>
    <t>10/25/2013</t>
  </si>
  <si>
    <t>4/23/2010</t>
  </si>
  <si>
    <t>5/29/2015</t>
  </si>
  <si>
    <t>12/13/2012</t>
  </si>
  <si>
    <t>12/26/2014</t>
  </si>
  <si>
    <t>1/28/2010</t>
  </si>
  <si>
    <t>10/26/2016</t>
  </si>
  <si>
    <t>7/25/2013</t>
  </si>
  <si>
    <t>5/25/2012</t>
  </si>
  <si>
    <t>8/25/2015</t>
  </si>
  <si>
    <t>5/27/2012</t>
  </si>
  <si>
    <t>11/14/2014</t>
  </si>
  <si>
    <t>10/13/2012</t>
  </si>
  <si>
    <t>1/14/2011</t>
  </si>
  <si>
    <t>2/14/2011</t>
  </si>
  <si>
    <t>10/27/2012</t>
  </si>
  <si>
    <t>6/16/2017</t>
  </si>
  <si>
    <t>5/28/2010</t>
  </si>
  <si>
    <t>2/27/2011</t>
  </si>
  <si>
    <t>11/16/2014</t>
  </si>
  <si>
    <t>11/17/2015</t>
  </si>
  <si>
    <t>7/19/2010</t>
  </si>
  <si>
    <t>12/19/2016</t>
  </si>
  <si>
    <t>9/16/2014</t>
  </si>
  <si>
    <t>6/16/2015</t>
  </si>
  <si>
    <t>10/15/2010</t>
  </si>
  <si>
    <t>1/25/2013</t>
  </si>
  <si>
    <t>2/26/2013</t>
  </si>
  <si>
    <t>3/24/2010</t>
  </si>
  <si>
    <t>1/29/2012</t>
  </si>
  <si>
    <t>1/31/2012</t>
  </si>
  <si>
    <t>6/28/2012</t>
  </si>
  <si>
    <t>5/17/2016</t>
  </si>
  <si>
    <t>7/30/2017</t>
  </si>
  <si>
    <t>1/27/2010</t>
  </si>
  <si>
    <t>1/23/2014</t>
  </si>
  <si>
    <t>11/28/2013</t>
  </si>
  <si>
    <t>3/25/2016</t>
  </si>
  <si>
    <t>6/21/2017</t>
  </si>
  <si>
    <t>2/22/2010</t>
  </si>
  <si>
    <t>4/29/2011</t>
  </si>
  <si>
    <t>1/20/2012</t>
  </si>
  <si>
    <t>2/23/2010</t>
  </si>
  <si>
    <t>3/17/2011</t>
  </si>
  <si>
    <t>10/13/2010</t>
  </si>
  <si>
    <t>3/25/2013</t>
  </si>
  <si>
    <t>2/20/2014</t>
  </si>
  <si>
    <t>10/25/2015</t>
  </si>
  <si>
    <t>1/16/2012</t>
  </si>
  <si>
    <t>3/31/2015</t>
  </si>
  <si>
    <t>5/20/2011</t>
  </si>
  <si>
    <t>7/22/2013</t>
  </si>
  <si>
    <t>12/28/2010</t>
  </si>
  <si>
    <t>9/17/2013</t>
  </si>
  <si>
    <t>9/28/2011</t>
  </si>
  <si>
    <t>4/22/2013</t>
  </si>
  <si>
    <t>11/30/2012</t>
  </si>
  <si>
    <t>6/18/2011</t>
  </si>
  <si>
    <t>6/25/2015</t>
  </si>
  <si>
    <t>1/21/2017</t>
  </si>
  <si>
    <t>3/31/2017</t>
  </si>
  <si>
    <t>8/17/2015</t>
  </si>
  <si>
    <t>1/22/2013</t>
  </si>
  <si>
    <t>12/29/2016</t>
  </si>
  <si>
    <t>5/23/2010</t>
  </si>
  <si>
    <t>6/23/2011</t>
  </si>
  <si>
    <t>5/16/2011</t>
  </si>
  <si>
    <t>1/29/2016</t>
  </si>
  <si>
    <t>6/22/2014</t>
  </si>
  <si>
    <t>8/14/2015</t>
  </si>
  <si>
    <t>9/14/2010</t>
  </si>
  <si>
    <t>10/18/2010</t>
  </si>
  <si>
    <t>10/22/2013</t>
  </si>
  <si>
    <t>11/30/2014</t>
  </si>
  <si>
    <t>9/13/2014</t>
  </si>
  <si>
    <t>6/19/2012</t>
  </si>
  <si>
    <t>10/28/2014</t>
  </si>
  <si>
    <t>2/25/2015</t>
  </si>
  <si>
    <t>7/16/2013</t>
  </si>
  <si>
    <t>4/20/2015</t>
  </si>
  <si>
    <t xml:space="preserve">Medium </t>
  </si>
  <si>
    <t>Low</t>
  </si>
  <si>
    <t>High</t>
  </si>
  <si>
    <t xml:space="preserve">Critical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</si>
</sst>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[$]dd/mm/yyyy;@"/>
    <numFmt numFmtId="166" formatCode="_-* #,##0_-;\-* #,##0_-;_-* &quot;-&quot;??_-;_-@_-"/>
    <numFmt numFmtId="167" formatCode="_-[$$-409]* #,##0_ ;_-[$$-409]* \-#,##0\ ;_-[$$-409]* &quot;-&quot;??_ ;_-@_ "/>
    <numFmt numFmtId="168" formatCode="[&gt;=1000000000]&quot;$&quot;0.0,,,&quot;B&quot;;General"/>
    <numFmt numFmtId="169" formatCode="[&gt;=1000000]&quot;$&quot;0.0,,&quot;M&quot;;[&gt;=1000]&quot;$&quot;0.0,&quot;K&quot;"/>
  </numFmts>
  <fonts count="5" x14ac:knownFonts="1">
    <font>
      <sz val="11"/>
      <color theme="1"/>
      <name val="Calibri"/>
      <charset val="134"/>
      <scheme val="minor"/>
    </font>
    <font>
      <sz val="11"/>
      <color theme="1" tint="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1454817346722"/>
        <bgColor indexed="64"/>
      </patternFill>
    </fill>
  </fills>
  <borders count="6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1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9" fontId="0" fillId="2" borderId="1" xfId="2" applyFont="1" applyFill="1" applyBorder="1" applyAlignment="1">
      <alignment horizontal="center"/>
    </xf>
    <xf numFmtId="9" fontId="0" fillId="2" borderId="2" xfId="2" applyFont="1" applyFill="1" applyBorder="1" applyAlignment="1">
      <alignment horizontal="center"/>
    </xf>
    <xf numFmtId="14" fontId="0" fillId="2" borderId="2" xfId="2" applyNumberFormat="1" applyFont="1" applyFill="1" applyBorder="1" applyAlignment="1">
      <alignment horizontal="center"/>
    </xf>
    <xf numFmtId="9" fontId="1" fillId="2" borderId="2" xfId="2" applyFont="1" applyFill="1" applyBorder="1" applyAlignment="1">
      <alignment horizontal="center"/>
    </xf>
    <xf numFmtId="0" fontId="0" fillId="0" borderId="0" xfId="0" applyBorder="1"/>
    <xf numFmtId="14" fontId="0" fillId="0" borderId="0" xfId="0" applyNumberFormat="1" applyBorder="1"/>
    <xf numFmtId="165" fontId="0" fillId="2" borderId="2" xfId="2" applyNumberFormat="1" applyFont="1" applyFill="1" applyBorder="1" applyAlignment="1">
      <alignment horizontal="center"/>
    </xf>
    <xf numFmtId="166" fontId="0" fillId="2" borderId="2" xfId="1" applyNumberFormat="1" applyFont="1" applyFill="1" applyBorder="1" applyAlignment="1">
      <alignment horizontal="center"/>
    </xf>
    <xf numFmtId="167" fontId="0" fillId="2" borderId="2" xfId="2" applyNumberFormat="1" applyFont="1" applyFill="1" applyBorder="1" applyAlignment="1">
      <alignment horizontal="center"/>
    </xf>
    <xf numFmtId="167" fontId="0" fillId="2" borderId="3" xfId="2" applyNumberFormat="1" applyFont="1" applyFill="1" applyBorder="1" applyAlignment="1">
      <alignment horizontal="center"/>
    </xf>
    <xf numFmtId="167" fontId="2" fillId="2" borderId="2" xfId="2" applyNumberFormat="1" applyFont="1" applyFill="1" applyBorder="1" applyAlignment="1">
      <alignment horizontal="center"/>
    </xf>
    <xf numFmtId="165" fontId="0" fillId="0" borderId="0" xfId="0" applyNumberFormat="1" applyBorder="1"/>
    <xf numFmtId="166" fontId="0" fillId="0" borderId="0" xfId="1" applyNumberFormat="1" applyFont="1" applyBorder="1"/>
    <xf numFmtId="167" fontId="0" fillId="0" borderId="0" xfId="0" applyNumberFormat="1" applyBorder="1"/>
    <xf numFmtId="0" fontId="3" fillId="0" borderId="0" xfId="0" applyFont="1"/>
    <xf numFmtId="168" fontId="0" fillId="0" borderId="0" xfId="0" applyNumberFormat="1"/>
    <xf numFmtId="166" fontId="0" fillId="0" borderId="0" xfId="0" applyNumberFormat="1"/>
    <xf numFmtId="1" fontId="0" fillId="0" borderId="0" xfId="0" applyNumberFormat="1"/>
    <xf numFmtId="169" fontId="0" fillId="0" borderId="0" xfId="0" applyNumberFormat="1"/>
    <xf numFmtId="0" fontId="0" fillId="0" borderId="0" xfId="0" applyNumberFormat="1"/>
    <xf numFmtId="9" fontId="0" fillId="0" borderId="0" xfId="0" applyNumberFormat="1"/>
    <xf numFmtId="0" fontId="3" fillId="0" borderId="5" xfId="0" applyFont="1" applyBorder="1"/>
    <xf numFmtId="168" fontId="0" fillId="0" borderId="5" xfId="0" applyNumberFormat="1" applyBorder="1"/>
    <xf numFmtId="169" fontId="0" fillId="0" borderId="5" xfId="0" applyNumberFormat="1" applyBorder="1"/>
    <xf numFmtId="9" fontId="0" fillId="0" borderId="5" xfId="2" applyFont="1" applyBorder="1"/>
    <xf numFmtId="166" fontId="0" fillId="0" borderId="5" xfId="0" applyNumberFormat="1" applyBorder="1"/>
    <xf numFmtId="167" fontId="0" fillId="0" borderId="5" xfId="0" applyNumberFormat="1" applyBorder="1"/>
    <xf numFmtId="1" fontId="0" fillId="0" borderId="5" xfId="0" applyNumberFormat="1" applyBorder="1"/>
    <xf numFmtId="0" fontId="0" fillId="0" borderId="5" xfId="0" applyBorder="1"/>
    <xf numFmtId="10" fontId="0" fillId="0" borderId="0" xfId="0" applyNumberFormat="1"/>
    <xf numFmtId="9" fontId="0" fillId="0" borderId="0" xfId="2" applyFont="1"/>
    <xf numFmtId="166" fontId="0" fillId="0" borderId="5" xfId="1" applyNumberFormat="1" applyFont="1" applyBorder="1"/>
    <xf numFmtId="0" fontId="0" fillId="0" borderId="0" xfId="0" pivotButton="1"/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7"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6" formatCode="_-* #,##0_-;\-* #,##0_-;_-* &quot;-&quot;??_-;_-@_-"/>
    </dxf>
    <dxf>
      <numFmt numFmtId="165" formatCode="[$]dd/mm/yyyy;@"/>
    </dxf>
    <dxf>
      <numFmt numFmtId="170" formatCode="dd/mm/yyyy"/>
    </dxf>
    <dxf>
      <numFmt numFmtId="169" formatCode="[&gt;=1000000]&quot;$&quot;0.0,,&quot;M&quot;;[&gt;=1000]&quot;$&quot;0.0,&quot;K&quot;"/>
    </dxf>
    <dxf>
      <numFmt numFmtId="13" formatCode="0%"/>
    </dxf>
    <dxf>
      <numFmt numFmtId="168" formatCode="[&gt;=1000000000]&quot;$&quot;0.0,,,&quot;B&quot;;General"/>
    </dxf>
    <dxf>
      <numFmt numFmtId="1" formatCode="0"/>
    </dxf>
    <dxf>
      <numFmt numFmtId="166" formatCode="_-* #,##0_-;\-* #,##0_-;_-* &quot;-&quot;??_-;_-@_-"/>
    </dxf>
    <dxf>
      <numFmt numFmtId="171" formatCode="_-* #,##0.0_-;\-* #,##0.0_-;_-* &quot;-&quot;??_-;_-@_-"/>
    </dxf>
    <dxf>
      <numFmt numFmtId="169" formatCode="[&gt;=1000000]&quot;$&quot;0.0,,&quot;M&quot;;[&gt;=1000]&quot;$&quot;0.0,&quot;K&quot;"/>
    </dxf>
    <dxf>
      <numFmt numFmtId="169" formatCode="[&gt;=1000000]&quot;$&quot;0.0,,&quot;M&quot;;[&gt;=1000]&quot;$&quot;0.0,&quot;K&quot;"/>
    </dxf>
    <dxf>
      <numFmt numFmtId="169" formatCode="[&gt;=1000000]&quot;$&quot;0.0,,&quot;M&quot;;[&gt;=1000]&quot;$&quot;0.0,&quot;K&quot;"/>
    </dxf>
    <dxf>
      <numFmt numFmtId="169" formatCode="[&gt;=1000000]&quot;$&quot;0.0,,&quot;M&quot;;[&gt;=1000]&quot;$&quot;0.0,&quot;K&quot;"/>
    </dxf>
    <dxf>
      <numFmt numFmtId="169" formatCode="[&gt;=1000000]&quot;$&quot;0.0,,&quot;M&quot;;[&gt;=1000]&quot;$&quot;0.0,&quot;K&quot;"/>
    </dxf>
    <dxf>
      <numFmt numFmtId="167" formatCode="_-[$$-409]* #,##0_ ;_-[$$-409]* \-#,##0\ ;_-[$$-409]* &quot;-&quot;??_ ;_-@_ "/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166" formatCode="_-* #,##0_-;\-* #,##0_-;_-* &quot;-&quot;??_-;_-@_-"/>
    </dxf>
    <dxf>
      <numFmt numFmtId="0" formatCode="General"/>
    </dxf>
    <dxf>
      <numFmt numFmtId="1" formatCode="0"/>
    </dxf>
    <dxf>
      <numFmt numFmtId="170" formatCode="dd/mm/yyyy"/>
    </dxf>
    <dxf>
      <numFmt numFmtId="1" formatCode="0"/>
    </dxf>
    <dxf>
      <numFmt numFmtId="170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 /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pivotCacheDefinition" Target="pivotCache/pivotCacheDefinition3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pivotCacheDefinition" Target="pivotCache/pivotCacheDefinition2.xml" /><Relationship Id="rId11" Type="http://schemas.openxmlformats.org/officeDocument/2006/relationships/styles" Target="styles.xml" /><Relationship Id="rId5" Type="http://schemas.openxmlformats.org/officeDocument/2006/relationships/pivotCacheDefinition" Target="pivotCache/pivotCacheDefinition1.xml" /><Relationship Id="rId10" Type="http://schemas.openxmlformats.org/officeDocument/2006/relationships/connections" Target="connection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Relationship Id="rId14" Type="http://schemas.openxmlformats.org/officeDocument/2006/relationships/customXml" Target="../customXml/item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Tablue_104615.xlsx]PivotTables!PivotTable25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none" spc="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Trebuchet MS" panose="020B0603020202020204" pitchFamily="34" charset="0"/>
                <a:cs typeface="Trebuchet MS" panose="020B0603020202020204" pitchFamily="34" charset="0"/>
              </a:defRPr>
            </a:pPr>
            <a:r>
              <a:rPr lang="en-US" sz="1400" b="1" i="0" u="none" strike="noStrike" kern="1200" cap="none" spc="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Trebuchet MS" panose="020B0603020202020204" pitchFamily="34" charset="0"/>
                <a:cs typeface="Trebuchet MS" panose="020B0603020202020204" pitchFamily="34" charset="0"/>
              </a:rPr>
              <a:t>SALES CHANNEL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none" spc="0" baseline="0">
              <a:solidFill>
                <a:sysClr val="windowText" lastClr="000000"/>
              </a:solidFill>
              <a:latin typeface="Trebuchet MS" panose="020B0603020202020204" pitchFamily="34" charset="0"/>
              <a:ea typeface="Trebuchet MS" panose="020B0603020202020204" pitchFamily="34" charset="0"/>
              <a:cs typeface="Trebuchet MS" panose="020B0603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1778254153639"/>
              <c:y val="0.165470091409295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696901834180122E-2"/>
              <c:y val="-0.240683769322611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PivotTables!$H$33</c:f>
              <c:strCache>
                <c:ptCount val="1"/>
                <c:pt idx="0">
                  <c:v>Total</c:v>
                </c:pt>
              </c:strCache>
            </c:strRef>
          </c:tx>
          <c:explosion val="6"/>
          <c:dPt>
            <c:idx val="0"/>
            <c:bubble3D val="0"/>
            <c:explosion val="4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18-461F-9ABA-A3C9D269B63E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18-461F-9ABA-A3C9D269B63E}"/>
              </c:ext>
            </c:extLst>
          </c:dPt>
          <c:dLbls>
            <c:dLbl>
              <c:idx val="0"/>
              <c:layout>
                <c:manualLayout>
                  <c:x val="0.131778254153639"/>
                  <c:y val="0.1654700914092950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18-461F-9ABA-A3C9D269B63E}"/>
                </c:ext>
              </c:extLst>
            </c:dLbl>
            <c:dLbl>
              <c:idx val="1"/>
              <c:layout>
                <c:manualLayout>
                  <c:x val="-8.8696901834180122E-2"/>
                  <c:y val="-0.2406837693226110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18-461F-9ABA-A3C9D269B6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PivotTables!$G$34:$G$35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PivotTables!$H$34:$H$35</c:f>
              <c:numCache>
                <c:formatCode>General</c:formatCode>
                <c:ptCount val="2"/>
                <c:pt idx="0">
                  <c:v>2504</c:v>
                </c:pt>
                <c:pt idx="1">
                  <c:v>2496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18-461F-9ABA-A3C9D269B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"/>
        <c:holeSize val="62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c5222f-564c-4f94-84fa-1e82af8323f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Tablue_104615.xlsx]PivotTables!PivotTable11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none" spc="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Trebuchet MS" panose="020B0603020202020204" pitchFamily="34" charset="0"/>
                <a:cs typeface="Trebuchet MS" panose="020B0603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Trebuchet MS" panose="020B0603020202020204" pitchFamily="34" charset="0"/>
                <a:cs typeface="Trebuchet MS" panose="020B0603020202020204" pitchFamily="34" charset="0"/>
              </a:rPr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none" spc="0" baseline="0">
              <a:solidFill>
                <a:sysClr val="windowText" lastClr="000000"/>
              </a:solidFill>
              <a:latin typeface="Trebuchet MS" panose="020B0603020202020204" pitchFamily="34" charset="0"/>
              <a:ea typeface="Trebuchet MS" panose="020B0603020202020204" pitchFamily="34" charset="0"/>
              <a:cs typeface="Trebuchet MS" panose="020B0603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2700" cap="rnd" cmpd="sng" algn="ctr">
            <a:solidFill>
              <a:schemeClr val="accent1"/>
            </a:solidFill>
            <a:prstDash val="sysDash"/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PivotTables!$E$7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 cmpd="sng" algn="ctr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PivotTables!$D$8:$D$19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PivotTables!$E$8:$E$19</c:f>
              <c:numCache>
                <c:formatCode>[&gt;=1000000]"$"0.0,,"M";[&gt;=1000]"$"0.0,"K"</c:formatCode>
                <c:ptCount val="12"/>
                <c:pt idx="0">
                  <c:v>197786077.29999992</c:v>
                </c:pt>
                <c:pt idx="1">
                  <c:v>146109090.86999992</c:v>
                </c:pt>
                <c:pt idx="2">
                  <c:v>171027184.23999995</c:v>
                </c:pt>
                <c:pt idx="3">
                  <c:v>152586690.00999993</c:v>
                </c:pt>
                <c:pt idx="4">
                  <c:v>180004167.26000011</c:v>
                </c:pt>
                <c:pt idx="5">
                  <c:v>174409401.61000007</c:v>
                </c:pt>
                <c:pt idx="6">
                  <c:v>166183894.03000009</c:v>
                </c:pt>
                <c:pt idx="7">
                  <c:v>152454129.06000012</c:v>
                </c:pt>
                <c:pt idx="8">
                  <c:v>160424259.03999993</c:v>
                </c:pt>
                <c:pt idx="9">
                  <c:v>152876020.34999999</c:v>
                </c:pt>
                <c:pt idx="10">
                  <c:v>155894657.31000003</c:v>
                </c:pt>
                <c:pt idx="11">
                  <c:v>152749485.62000009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5-4BC3-96C7-2CF9C45462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486457760"/>
        <c:axId val="486471488"/>
      </c:lineChart>
      <c:catAx>
        <c:axId val="48645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71488"/>
        <c:crosses val="autoZero"/>
        <c:auto val="1"/>
        <c:lblAlgn val="ctr"/>
        <c:lblOffset val="100"/>
        <c:noMultiLvlLbl val="0"/>
      </c:catAx>
      <c:valAx>
        <c:axId val="486471488"/>
        <c:scaling>
          <c:orientation val="minMax"/>
        </c:scaling>
        <c:delete val="0"/>
        <c:axPos val="l"/>
        <c:numFmt formatCode="[&gt;=1000000]&quot;$&quot;0.0,,&quot;M&quot;;[&gt;=1000]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5776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00dd1ff-5309-44b3-86f2-4fca766c819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4803149606299213" l="0.70866141732283472" r="0.70866141732283472" t="0.74803149606299213" header="0.31496062992125984" footer="0.31496062992125984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Tablue_104615.xlsx]PivotTables!PivotTable14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none" spc="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Trebuchet MS" panose="020B0603020202020204" pitchFamily="34" charset="0"/>
                <a:cs typeface="Trebuchet MS" panose="020B0603020202020204" pitchFamily="34" charset="0"/>
              </a:defRPr>
            </a:pPr>
            <a:r>
              <a:rPr lang="en-US" sz="1400" b="1" i="0" u="none" strike="noStrike" kern="1200" cap="none" spc="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Trebuchet MS" panose="020B0603020202020204" pitchFamily="34" charset="0"/>
                <a:cs typeface="Trebuchet MS" panose="020B0603020202020204" pitchFamily="34" charset="0"/>
              </a:rPr>
              <a:t>PRODUCT TREND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none" spc="0" baseline="0">
              <a:solidFill>
                <a:sysClr val="windowText" lastClr="000000"/>
              </a:solidFill>
              <a:latin typeface="Trebuchet MS" panose="020B0603020202020204" pitchFamily="34" charset="0"/>
              <a:ea typeface="Trebuchet MS" panose="020B0603020202020204" pitchFamily="34" charset="0"/>
              <a:cs typeface="Trebuchet MS" panose="020B0603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5875" cap="rnd" cmpd="sng" algn="ctr">
            <a:solidFill>
              <a:schemeClr val="accent1"/>
            </a:solidFill>
            <a:prstDash val="sysDash"/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PivotTables!$B$18</c:f>
              <c:strCache>
                <c:ptCount val="1"/>
                <c:pt idx="0">
                  <c:v>Total</c:v>
                </c:pt>
              </c:strCache>
            </c:strRef>
          </c:tx>
          <c:spPr>
            <a:ln w="15875" cap="rnd" cmpd="sng" algn="ctr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PivotTables!$A$19:$A$30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PivotTables!$B$19:$B$30</c:f>
              <c:numCache>
                <c:formatCode>General</c:formatCode>
                <c:ptCount val="12"/>
                <c:pt idx="0">
                  <c:v>451</c:v>
                </c:pt>
                <c:pt idx="1">
                  <c:v>392</c:v>
                </c:pt>
                <c:pt idx="2">
                  <c:v>415</c:v>
                </c:pt>
                <c:pt idx="3">
                  <c:v>419</c:v>
                </c:pt>
                <c:pt idx="4">
                  <c:v>451</c:v>
                </c:pt>
                <c:pt idx="5">
                  <c:v>438</c:v>
                </c:pt>
                <c:pt idx="6">
                  <c:v>417</c:v>
                </c:pt>
                <c:pt idx="7">
                  <c:v>411</c:v>
                </c:pt>
                <c:pt idx="8">
                  <c:v>426</c:v>
                </c:pt>
                <c:pt idx="9">
                  <c:v>404</c:v>
                </c:pt>
                <c:pt idx="10">
                  <c:v>403</c:v>
                </c:pt>
                <c:pt idx="11">
                  <c:v>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01-40CB-9A11-9DD8DE65F23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490580544"/>
        <c:axId val="490576384"/>
      </c:lineChart>
      <c:catAx>
        <c:axId val="49058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76384"/>
        <c:crosses val="autoZero"/>
        <c:auto val="1"/>
        <c:lblAlgn val="ctr"/>
        <c:lblOffset val="100"/>
        <c:noMultiLvlLbl val="0"/>
      </c:catAx>
      <c:valAx>
        <c:axId val="4905763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9058054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f557f39-9d5a-496e-802a-c3ba76ad9f8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4803149606299213" l="0.70866141732283472" r="0.70866141732283472" t="0.74803149606299213" header="0.31496062992125984" footer="0.31496062992125984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Tablue_104615.xlsx]PivotTables!PivotTable16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none" spc="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Trebuchet MS" panose="020B0603020202020204" pitchFamily="34" charset="0"/>
                <a:cs typeface="Trebuchet MS" panose="020B0603020202020204" pitchFamily="34" charset="0"/>
              </a:defRPr>
            </a:pPr>
            <a:r>
              <a:rPr lang="en-US" sz="1400" b="1" i="0" u="none" strike="noStrike" kern="1200" cap="none" spc="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Trebuchet MS" panose="020B0603020202020204" pitchFamily="34" charset="0"/>
                <a:cs typeface="Trebuchet MS" panose="020B0603020202020204" pitchFamily="34" charset="0"/>
              </a:rPr>
              <a:t>CIR COMPARISON ACROSS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none" spc="0" baseline="0">
              <a:solidFill>
                <a:sysClr val="windowText" lastClr="000000"/>
              </a:solidFill>
              <a:latin typeface="Trebuchet MS" panose="020B0603020202020204" pitchFamily="34" charset="0"/>
              <a:ea typeface="Trebuchet MS" panose="020B0603020202020204" pitchFamily="34" charset="0"/>
              <a:cs typeface="Trebuchet MS" panose="020B0603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PivotTables!$E$33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PivotTables!$D$34:$D$38</c:f>
              <c:strCache>
                <c:ptCount val="5"/>
                <c:pt idx="0">
                  <c:v>Meat</c:v>
                </c:pt>
                <c:pt idx="1">
                  <c:v>Office Supplies</c:v>
                </c:pt>
                <c:pt idx="2">
                  <c:v>Household</c:v>
                </c:pt>
                <c:pt idx="3">
                  <c:v>Fruits</c:v>
                </c:pt>
                <c:pt idx="4">
                  <c:v>Personal Care</c:v>
                </c:pt>
              </c:strCache>
            </c:strRef>
          </c:cat>
          <c:val>
            <c:numRef>
              <c:f>PivotTables!$E$34:$E$38</c:f>
              <c:numCache>
                <c:formatCode>0%</c:formatCode>
                <c:ptCount val="5"/>
                <c:pt idx="0">
                  <c:v>1.7180772847307137</c:v>
                </c:pt>
                <c:pt idx="1">
                  <c:v>1.1228204434349522</c:v>
                </c:pt>
                <c:pt idx="2">
                  <c:v>0.81901278832469615</c:v>
                </c:pt>
                <c:pt idx="3">
                  <c:v>0.77473272467267862</c:v>
                </c:pt>
                <c:pt idx="4">
                  <c:v>0.6112949260385897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A-4A45-94CF-A0D136F4EB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3"/>
        <c:axId val="418174832"/>
        <c:axId val="418178576"/>
      </c:barChart>
      <c:catAx>
        <c:axId val="41817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1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178576"/>
        <c:crosses val="autoZero"/>
        <c:auto val="1"/>
        <c:lblAlgn val="ctr"/>
        <c:lblOffset val="100"/>
        <c:noMultiLvlLbl val="0"/>
      </c:catAx>
      <c:valAx>
        <c:axId val="41817857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41817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6fe8258-eb92-42b3-af0c-416d35f1638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1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Tablue_104615.xlsx]PivotTables!PivotTable33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Trebuchet MS" panose="020B0603020202020204" pitchFamily="34" charset="0"/>
                <a:cs typeface="Trebuchet MS" panose="020B0603020202020204" pitchFamily="34" charset="0"/>
              </a:defRPr>
            </a:pPr>
            <a:r>
              <a:rPr lang="en-US" sz="1400" b="1" i="0" u="none" strike="noStrike" baseline="0" dirty="0">
                <a:solidFill>
                  <a:sysClr val="windowText" lastClr="000000"/>
                </a:solidFill>
                <a:latin typeface="Trebuchet MS" panose="020B0603020202020204" pitchFamily="34" charset="0"/>
                <a:ea typeface="Trebuchet MS" panose="020B0603020202020204" pitchFamily="34" charset="0"/>
                <a:cs typeface="Trebuchet MS" panose="020B0603020202020204" pitchFamily="34" charset="0"/>
              </a:rPr>
              <a:t>PRODUCT ORDER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ysClr val="windowText" lastClr="000000"/>
              </a:solidFill>
              <a:latin typeface="Trebuchet MS" panose="020B0603020202020204" pitchFamily="34" charset="0"/>
              <a:ea typeface="Trebuchet MS" panose="020B0603020202020204" pitchFamily="34" charset="0"/>
              <a:cs typeface="Trebuchet MS" panose="020B0603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PivotTables!$H$39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PivotTables!$G$40:$G$43</c:f>
              <c:strCache>
                <c:ptCount val="4"/>
                <c:pt idx="0">
                  <c:v>Medium </c:v>
                </c:pt>
                <c:pt idx="1">
                  <c:v>Critical  </c:v>
                </c:pt>
                <c:pt idx="2">
                  <c:v>Low</c:v>
                </c:pt>
                <c:pt idx="3">
                  <c:v>High</c:v>
                </c:pt>
              </c:strCache>
            </c:strRef>
          </c:cat>
          <c:val>
            <c:numRef>
              <c:f>PivotTables!$H$40:$H$43</c:f>
              <c:numCache>
                <c:formatCode>General</c:formatCode>
                <c:ptCount val="4"/>
                <c:pt idx="0">
                  <c:v>1321</c:v>
                </c:pt>
                <c:pt idx="1">
                  <c:v>1174</c:v>
                </c:pt>
                <c:pt idx="2">
                  <c:v>1227</c:v>
                </c:pt>
                <c:pt idx="3">
                  <c:v>1278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5-4124-83F4-C95E27DD52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7"/>
        <c:overlap val="-27"/>
        <c:axId val="449533648"/>
        <c:axId val="449533232"/>
      </c:barChart>
      <c:catAx>
        <c:axId val="44953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533232"/>
        <c:crosses val="autoZero"/>
        <c:auto val="1"/>
        <c:lblAlgn val="ctr"/>
        <c:lblOffset val="100"/>
        <c:noMultiLvlLbl val="0"/>
      </c:catAx>
      <c:valAx>
        <c:axId val="4495332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953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263a3d7-ad02-4815-a3ee-a53185cbe81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1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Trebuchet MS" panose="020B0603020202020204" pitchFamily="34" charset="0"/>
                <a:cs typeface="Trebuchet MS" panose="020B0603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Trebuchet MS" panose="020B0603020202020204" pitchFamily="34" charset="0"/>
                <a:cs typeface="Trebuchet MS" panose="020B0603020202020204" pitchFamily="34" charset="0"/>
              </a:rPr>
              <a:t>HIGHEST REVENUE PRODUCTS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/>
              </a:solidFill>
              <a:latin typeface="Trebuchet MS" panose="020B0603020202020204" pitchFamily="34" charset="0"/>
              <a:ea typeface="Trebuchet MS" panose="020B0603020202020204" pitchFamily="34" charset="0"/>
              <a:cs typeface="Trebuchet MS" panose="020B0603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PivotTables!$G$15:$G$19</c:f>
              <c:strCache>
                <c:ptCount val="5"/>
                <c:pt idx="0">
                  <c:v>Cosmetics</c:v>
                </c:pt>
                <c:pt idx="1">
                  <c:v>Household</c:v>
                </c:pt>
                <c:pt idx="2">
                  <c:v>Office Supplies</c:v>
                </c:pt>
                <c:pt idx="3">
                  <c:v>Baby Food</c:v>
                </c:pt>
                <c:pt idx="4">
                  <c:v>Cereal</c:v>
                </c:pt>
              </c:strCache>
            </c:strRef>
          </c:cat>
          <c:val>
            <c:numRef>
              <c:f>PivotTables!$H$15:$H$19</c:f>
              <c:numCache>
                <c:formatCode>[&gt;=1000000]"$"0.0,,"M";[&gt;=1000]"$"0.0,"K"</c:formatCode>
                <c:ptCount val="5"/>
                <c:pt idx="0">
                  <c:v>369058294.14999998</c:v>
                </c:pt>
                <c:pt idx="1">
                  <c:v>346923934.83999997</c:v>
                </c:pt>
                <c:pt idx="2">
                  <c:v>267799510.15000001</c:v>
                </c:pt>
                <c:pt idx="3">
                  <c:v>218187067.68000001</c:v>
                </c:pt>
                <c:pt idx="4">
                  <c:v>172913847.84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6-484B-B68A-E52BB649EF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4"/>
        <c:axId val="1684853695"/>
        <c:axId val="1684869087"/>
      </c:barChart>
      <c:catAx>
        <c:axId val="1684853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1684869087"/>
        <c:crosses val="autoZero"/>
        <c:auto val="1"/>
        <c:lblAlgn val="ctr"/>
        <c:lblOffset val="100"/>
        <c:noMultiLvlLbl val="0"/>
      </c:catAx>
      <c:valAx>
        <c:axId val="1684869087"/>
        <c:scaling>
          <c:orientation val="minMax"/>
        </c:scaling>
        <c:delete val="1"/>
        <c:axPos val="b"/>
        <c:numFmt formatCode="[&gt;=1000000]&quot;$&quot;0.0,,&quot;M&quot;;[&gt;=1000]&quot;$&quot;0.0,&quot;K&quot;" sourceLinked="1"/>
        <c:majorTickMark val="none"/>
        <c:minorTickMark val="none"/>
        <c:tickLblPos val="nextTo"/>
        <c:crossAx val="168485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 b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 b="1">
                <a:solidFill>
                  <a:sysClr val="windowText" lastClr="000000"/>
                </a:solidFill>
                <a:latin typeface="Trebuchet MS" panose="020B0603020202020204" pitchFamily="34" charset="0"/>
                <a:ea typeface="Trebuchet MS" panose="020B0603020202020204" pitchFamily="34" charset="0"/>
                <a:cs typeface="Trebuchet MS" panose="020B0603020202020204" pitchFamily="34" charset="0"/>
              </a:defRPr>
            </a:pPr>
            <a:r>
              <a:rPr lang="en-US" sz="1600" b="1" i="0" u="none" strike="noStrike" baseline="0">
                <a:solidFill>
                  <a:sysClr val="windowText" lastClr="000000"/>
                </a:solidFill>
                <a:latin typeface="Trebuchet MS" panose="020B0603020202020204" pitchFamily="34" charset="0"/>
              </a:rPr>
              <a:t>AVERAGE COST-TO-INCOME RATIO BY COUNTRY</a:t>
            </a:r>
            <a:endParaRPr lang="en-US" sz="1400" b="1" i="0" u="none" strike="noStrike" baseline="0">
              <a:solidFill>
                <a:sysClr val="windowText" lastClr="000000"/>
              </a:solidFill>
              <a:latin typeface="Trebuchet MS" panose="020B0603020202020204" pitchFamily="34" charset="0"/>
            </a:endParaRPr>
          </a:p>
        </cx:rich>
      </cx:tx>
    </cx:title>
    <cx:plotArea>
      <cx:plotAreaRegion>
        <cx:series layoutId="regionMap" uniqueId="{9A310748-417A-45C4-BB31-08934A8BD460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>
                    <a:solidFill>
                      <a:sysClr val="windowText" lastClr="000000"/>
                    </a:solidFill>
                  </a:defRPr>
                </a:pPr>
                <a:endParaRPr lang="en-US" sz="1000" b="0" i="0" u="none" strike="noStrike" baseline="0">
                  <a:solidFill>
                    <a:sysClr val="windowText" lastClr="000000"/>
                  </a:solidFill>
                  <a:latin typeface="Calibri"/>
                </a:endParaRPr>
              </a:p>
            </cx:txPr>
            <cx:visibility seriesName="0" categoryName="0" value="1"/>
          </cx:dataLabels>
          <cx:dataId val="0"/>
          <cx:layoutPr>
            <cx:geography cultureLanguage="en-US" cultureRegion="NG" attribution="Powered by Bing">
              <cx:geoCache provider="{E9337A44-BEBE-4D9F-B70C-5C5E7DAFC167}">
                <cx:binary>7H1Ld+JItu5fYdXkjKD0fvTqPmuJhzFpHk4Ezs6cKW2VTZcN2Rgyy/V3zugO7uwOz6z+2P0CKYRi
EwhERi9pYGrQqyMycPDtiL137Off7//42/1zHK0bf7w8L1//dv/HP3552my+/e3XX1/vn+KX6LX1
srhfr15Xv21a96uXX1e//ba4j399WEc/FsvHXw1Nt369f4rWm/iPX/777/i2x3g1XN1Hm8Vq+XEb
r9+m8ev2efNaMCedatyvtssNW/6Ib/rHL7P5eBAOgsYvjXi5WWzeZm/f4n/8IvyjXxq/0q86+LON
Z+xss33AWtNseZbpW5pr/tJ4Xi0f03G/ZWmabrq+ln5c/jfH0QvWzbbLxesi4oOyjey2ET08rOPX
10b6v7mFwq5z44vXVSf51Z0V2+FsvPtJv4qo/vffyQB+JBnJAU8ROTVFcR8vHuN18a8tB7vfcoCr
aTtuCq8toO+2fHxc3ePTFgc6Qf+M/cjRzxYS9LNxiv64Xz36H4NZMOUAyE5aOewNu2WapuN7hsNQ
xkfA3tZbhuHbpmaaCW1wMZLblmD/MdpEaz4k240c+XQZwT0dpah/DKpHfRx/i56LfmdJ1L2WYXuW
5lsJ5gR1z2z5luv4hpcShfCbk7uRo54uI6inoxT18W31qAfj/mQI6qvi701db3mua7uOlx5nXTjt
utuyHV83LENP6cL/dnLag+Xj6vkCNs/XEeT5MIU+mNQB+u5kOlWIvWW0bMs2fMZMdh8Cfct2bctw
NYdC/rBary/CPF14AHo6foB6twaob1836+hZpXBtgsO7hqdZnrk/1DndRjetluVrumuaUHLwAV3y
HD44Z0tyfpNbSomw/9IDMsyrJ0M7fo7W21cOhEyuleP3ttmyDFtzNBzw3UfULw235UDBMW0/vRsG
/9MJ3zljP3IKZAsJ/tk4Rb/9uXr0w97nznVvOOyFClX7ptVybNfyXc9LKKAB49w1sO2WZVtQ8j2C
fRi/4dXz/BwXHgc5/Pm1hAL5KUqEsFM9EYJ5OJsGw4FCCfDOiYT37+7I0KcxfWt1opevqweV8kBn
ctg0Dd0hAlizWp5uWVB/iLZ5zh7k53+/kpz+/QQ9+zfX1Z/9Xv/z7Yxz4J9n/obTsjXDAPPXMq0y
x3kMHzqppWs+lw2EAfUe375tinYjxz5dRoBPRynqvRo8bIPxbNCfB41g3G20g2l73lVp2oFqr7lQ
623NTvi/ePqbDl4GhqlDTWK2CHyoGgQT0+M2akTLh0Y7Wn/dPkTlaRLIvoRQSPpvKL2CGtArnMxn
143gajroBEVQlNOUmoYHc49jGqCWIKChxmqeq1uGT8w/4Wq7eWoEv60X9xeQRFxNaCFOUiJ8wc+G
eZEY2g4G/qO2uPZ8Oh93BwrxZ5qqAzGg2VLTBLiVbxqWrRsw0uXfCe3tert8WPBBGduUM6psIQE/
G6e4t/Fzq8b9y2DUDtqfekU/t+TB1z1ooLbl2x55HPgt13I8S7cwnkf8y+Lla/T1R8xHz4d8v5Jg
vp+goH/5VD3o03kIe3/Rzy0HuYM3geeYmu+lghmKT04w+y6Ah7XC9Y1EJBDBPN2+XmT05+sI9nyY
Ij+tw4N4Eo7haWGi+bo3/dLrT+4GY4WUsKyWqdmm5cL7svt4AiWYXc53dAsWIk799GG8el0uEqF8
Ha//jB9X3xfLC6RA+8j3EBId+2eUZO06SIbgehoM4C5SZTyFGqvb4PuWk0oGkUa21gIBLUfHbdp9
CLdqR0/raLEs2s8R+cAXUmLw8QP0a/CE6E5Gg7FSxUiHgULXTR02CuFuMM3VdGwTz4tUcyXAd1cv
i+VFutF+JYF+P0Gx746qFxPDxde3Qh5QTkrg3ONlgJOde5/lpATEtm6YjmtAZdp9QJ68lD65G/mp
T5cR4NNRivqwBlY79mQLupOQ/3qZNlIOeN0Ew4FfOLWJ7p5kOeCbtt+yYVTFUyEVGj7/26lwwDMt
eli98lHZjuTgswdespLgv5+gJGi3qz/4nafooejHloTfbjlwDsAiqmcHOwe/7rc03XbgN0hN2uTc
n9qMHPlkFUE9GaSIz7rVIz4K5tPBbDBXaqk2tJbh2r5lO3tTRA54G8qQi2gJD04dGcMZRdv1YrMo
dl/I0c8tJSTIzVA6jGqgnw7CadAbqjv7pgZbKNzAtpO+DERdBy4zDwRyuStBIyJ38LqO4sJwATn+
fB0Bnw9T5Af4xVU/hEeT6aTTgcNalZpp6i0d/kpDz3H13OlvuohXcQx4M7l5Ao+2vLwdrdar+/sV
Hzyf6WcLCfrZOIV/FFQP/+y6B2PpdTAKFApew2q5LnRKi5naBOy9FuM40PNTkUCwnz3FMI4+RYgR
LI+/sJjQQJijdGjjp1d9DeCsnMyuFV6DJgxtDq6A4RI/Deyjpgl/gqbtA7by538Yv642Txec/2wh
wT4bp7gPa4B7uzcMYBYqOm3ltJ53T30SnbsTUKe8k0C/P5jjyaeK+cOI4CAqznY8N2HvokUO9jpH
Nzw78+Gb/E9ncRKPi+0LHzyf9yMeIllIzn42Ts9+G5bfqnlOGL2sFL5zm3hv4Y3rwPwPWPNsH/K4
heevZusmeWKd3IJcz0mXEbDTUQr1pxqwmevJuDufqpSxOlRIw0DMsyG6uZoevMU+izQ3U3sCkbHX
q+XDdn2JgN2vJMDvJyj21zUIN+986XWuG9Pe7bw9HHSK7nY5Tm8xvwpAhlUteUeJpx72NpM9fR19
/wrLy9nOn/H9U3FghvzwZwsJFbJxSoTOl+p5zaADQTvGi1sVp4fvxYdPy0PIJ2E2sKfB94iAxH24
Yh73wT2C85aFdg457tlCgns2TnEf1IDxXA0+wNupCvQmHClA3IM1U0Rdd5FkAe+6bRArztXiX4ui
vy+HOllFcE4GKchXH2pwuNdRoV+iHF8xDegwLiKd5Q5020KMuQUNXt/HQQvn+8Rm5IgPdqsI4skg
RXwwrR7xsDfu9QOFBhuIU2COAFsL8eOC7oIJ0AJ2HPlzKYyX8WNxaocc8WwhAT0bp7iHNZCl7B3d
R0hhsdwqd96hNlowAUOR2QtKgQJwXEGVgduQM5JEWT9vL3Lw82sJ/vkpSoJ+DbxT7ev5LMBRUMXT
ETvOQkMQtyYcfF9rWSyczebpFiSvov203RRzPTnyfB1BnQ9TxNuz6plNZ71ChqfCl5IF1dBB+pbl
Ip1l9xGgh+aIUHOIUhoidcZG5KBnCwnq2TiF/boGPL49mYWfApVRIk0DHkHH010PdvndB9pKjtXA
bmkjZ44F7fD7xcNENq8/ossCQ/hKAn17xSco9u1P1R/5u2A8D2ZwzKjiMk32HEKYlKl7YOM5zHUH
7nHPM2zfI7aBu2i5jTbboj3IT3u2kECejVPE7/BDqzbGtOfDfjBVGZ2GhDlHc03gCmBziCMQ1sIF
gA+EsvTt82N0IjFbjng7W0kg309QzNv96jEfRc/R24kQvHK6DNPNfdNFmFPCXzTRAaJrRstwYJ2E
nsn5T153P2dDcgrsVxIK7CcoBUafq6fAYBp8LLrg5dBH+QXYfm0YXUQeg+hAnaVuOXg1yWDHO+ff
RbuQQ56sInAngxTqAX5k1Qxml5CllL8gjgAlFVyN2gKANmzwnncE7V1WZ7E6JQc8W0gwz8Yp7EEN
lMc7qI730bLRQYGRojNW7qRbestHYJOH+BqZnwM5WuzR6iFRXXrgz92UnA7iakIMcZJS5C6o/iJ8
mEy7Kh9QLODAQekRGCMFOWs6KMKgwyOSMh0a5PFhtX645AXF1xHg+TCF/AOcylXznnHvVqWxBi7s
9+oXh2WRaO7nzedp//OXUKm1AIzH1jwfqf6pdV088y4iPwwwf81O/a8QxHkF5+Zt/fj25+tFloP8
WnL281P0/N/UQNHMQiCUPafeoztkhcEObsAknNwpDKphNUhQUgfWg31GT/5lpUEqw2yDoGKp2L1B
zbPvF0TW8HX01KdfVzV371wrzeWB3LRRyALuO17cSBCriOtruTaKjfjESNN5uih1J11GsE1HKTPp
1MAG3+mNWWWFNHN2/B/wbCPV2URoAZwe6Ye8YpHC6SO81dThBMxz9w7+D6rPpLm0y8Y0/rb9+ry4
5//q/Hia499E6XT0Tx6Q7qp6PagzgTRuqE14BjEQ7YFwV+6fEq09TQ/PMR9pVz6PByEiubOCOG5M
L0rwya+lhMl97QEpamBdvpl/CgZ4H6qSyBDIBkogwfzAA4sFrmXBywI6oSgbzHHsQ67OzfZHtNgU
bUf+FuPrCPp8mCJ/86n6SxAiq3DWGM47Ko0RcCLChozqC9bexJOTzE0HohkPMRPxf1L8Q6QWbhrD
7f0lhglhMaGEMEfJMexUT45eOJsgN7fo6JWzTdge5LNhurBzJuJDDFDbFYzUfZRn4AyL/+nE19J7
3ayQk8sHz5cZ2UJCgWycot/rVY/+KJiG18Fw2BiELD4qLPrZ5cjgoNwFgkS4+1Yj9aoQHtVyTcPz
rZQhQWzkZfkoWr8+Rc/PjcErC5d65bPn0+PwGwhhDv8BpdCoBpm4s/n0ZtRDpWCl72jTb+GGMI9Y
+pIwBXGB1ESE7ltwiu3rveWpM9uuf3+JUTT4ope0uJpQRZykFJnVIAJi2GsH44nCEAj4DXzD2KlQ
AhVMu+Wh3KQNV3wiNMgdGcZfo+VqWf5qZAsJ9tk4hX3Yrp5VJZLsZrHZoAA1qhiN4++LQrZQjl8h
tBBpQa7veKJJqekYLWhNDmIlEp8ZY2T5u1B6X3JN6sjXEAod+VeUXjd1eCd+vlWa2YKkRVR5RiVn
RPLvPiLLwiXSUdbH1I7FO799W1+SU9pJ1xFC8GGKfOdz9TelE9z2Gne9aRcKhqr3BeInNNSWdKBY
CTyKxbSwlzqyLvbBRPnr0Ym+xY27eP0QF21Gfifyayn+ua89oMFd9TQIpkxoK1RrLQ1syHeM/Asi
98KAj9lBziPLPspuR54MwZrJ6wvU2mwhIUA2TtEPaiCiR71/DlQm9eKQ+8haZKEV4ulnERU2i83F
f/x8J++IUfzH4qI03nQdgZt/HUV79M/qz/pxa5kq7vNuETzShGTHN2maY4kMyLtghio/40ZnMIPg
UkWu9/AAaccYKbGoz2i+XGzih0awjr42ei+LdbQprtxcTstFiCnEg2G5WXaHwM+QPYyXhuXp/MEB
XTgvRcpuTi7W5d9CGJ78H1H2F9TAhjIctD8rFPTv9ZrOuifd3hjGqxt+PmV2oXJXAxXUfWhXHpLI
Eg1KtBuysq4662eCZ0f+SnTj5Uu0/p0PyvYhvwXZQnLws3F61rv4sZX7WqcTSAyFp/09F+GcQIJg
2O8pDc5GCBM75DjvqWUJpqXca8JgYoD1VEpuwmE16eeTLbTkhz7gC8mhz8YPDn0NkofnN6wSpcLH
NFK3LWSropmDtEwEIvoMtAszUT0uoQ6Vwr+zSpQXvKfnfCFBPxun6M9x06tmOd0PgzZKdQ+KOGw5
Ts+6KMFWhIqs+wpkucOPKBu48UzN4Z5UAn/3X4uvqNm9KNqQ/PTvVxIC7CcoBbo1yC/OMvuVvQ/e
SxfsWkiepegMlg+rZaw0TaQJb7THcnP4BUB6q8D/deQj66jWqsGRmrAgftgT48ZZe5LfgdxScgly
M/QWDLrV8yGUqr9BoFnjKggVhvQhVF5DOJmGnECBAk0dtb09DfVyQZm8vomy8r8j0KxxFb1eEMon
riYEECcpDdp1CGC6DnASVLEhluj6XiFU7G1LzRG9IJw1ZgOUSVSHexMRGgjgY2U8Uv1S9Ckg8Rip
Cx4SlP0kj03nfzvhPrPFy2rdRFDz5gIdSFhMLoAwR8//rAbVKvvT3jjoKnx+gf3oKL1tut7ee5NT
hVhxbgclhjQk8ySkIs7P/jpeRpe0kskWEhJk4xT+fh1EQG84+KLwHQCfM8rNsxrF+xrEefQ9XBRE
aDgOL1lPovZQ3m3x5wV3gK8j2PNhCn27Bm+wyUtxrlK5F4ChJ89fz0kTZcFhcsCjRDHql0H+eoTz
nNqFXOVJVhGwk0EK9aQGzjNEt/SHQbcXXnO2KzNqlQQc8ZGoVob0WP6oEgBHtQ/UKjZcj2WLsw95
crWj5eNz9BC/PhVtSY5+fi2hQX6KUqJdA34Dm89s2lPJ7iFYEaBqonKfgL+Z9ChHyGTKiAib76Ei
9zqOyoOfLSTIZ+MU9h70jKotDreo+sGKI6vSM72WDVuP4WSZmEA3x22anoZYSQ+9kxCPt/vgKZBX
+W9R+uPlAvD5OoI9H6bQ3+InVw39cP7P3gjmnmmfQ/DzvIcVSkQEFxpcpAk9YC45+BGo6uOVq2u8
ZoLO/3SibQ63f8RoYrldP/Jx2ZbkvCe/llAhP0UpMZxXT4nr+RgFQVQ6haHsoPYNit9KjZ7ox8Dq
nyFNJJ2GRTp/Ca63S1QHeeOD59MgW0gIkI1T9K9rgP4w2nwvjtYpJ39tVLmxNAdVtqRJbaxius1C
5nV6+E/u48jBT9cRzPnPopAPaxCx9SEA3y86XuUQRxohKtCj49SRIltM5LIcBVpk60P0rVjTlQOe
LiN4p6MU7g+31fOXq8FYcUVWs4WSQuD09v6pmmPzzKaABrZo+ZLaHMhJv1osL6vLmi0k2GfjFP2r
QfXoh4t4vY4awximZXVn3mPVzzUTVEi0eNp/gTle8A8MhFPzP5rI2HO3Iz/74mpCBnGS0iKsg1En
aKvMJoBxnz2ikCbOg3hYsl/uJoAKLAsQmn4a6EBuQj/6eklSQbqMwJ+OUtz7QfV34KrX7U2DWa/b
QG7NrBc2JleN0aAznYx7Stt0soLQvguHI2+fDc0mTw5U1EUrJNauRGrtvIofYhYF9tAINywYrLH6
rTFa3K9PO4Xkt+XU9xECnvrnlLJXNbBg3MTLt4hzGJmmWE6U6y3L0pEYYorvNhMNb020FEC15ITd
EevcyV3I6ZMuI2RIRynaN73q71E4GQVDlTFB6BDjuOw/bpO2hQuD95zGjKasZGPy4aROhcnqJXou
Vp7lyId8IcE+G6foM0dg1S/m8Wr9Iyp8FpU77Ej983WTNS2UBkfoSEMwPUgXYqE7vQ055nwdgZwP
U8THNUC8P0cwUNBsD8IwwFNRlZVoF5WCVL/dGywnH1jpUlTDYLWQidbU3yIKKGq2F6+v0bZoI3Lo
yXJCATJLCdH/VP3R5z01mOBmjcQ6k3FfoWseihSMdpYJdTV9MpC6jsx/DMGAHGe5IsXrjzCJvUHl
8s5q+XiBz/7I1xB6HflXlG6dfvV0C56Rt1rMoMvxLOQbMAodi2aEaYnJCYR77Q2AedPSGfuR36Bs
IaFFNk7RZ1XoqhYY/WulRa0RSApZgZ4c3LGDeBWBe0FYYx5+TP7hnCqR1v2niwpbp8sI8Okohb1/
XT3s4XBypzgjEA3N8cTbl8gXfTqsQxNYEz48xlcEPnxefY9PXEP5sd+vJPDvJygFwhrYPBDetF0+
LDgKP/8uaKJzBAQEukPIW6WgJo9voorCQSH9M3YiRz5bSIDPxinu7Rrgfvu0eF58+wZd5VUd9jqq
m+Jwo22HwG50ePbxIjMgtPnfStjMmZuQwy4sJtALcxT+2xownmvUmcIpUKam+ogYAiuHYVtAvokm
eyYaO/usqMjug1dbXspeo8BU4eWTY58uI6inoxTv61n1jB4xWr1Oj//2n+cyMDMAbUSjsAzjnGTF
SUd5Fpf1k0zwJi8yRFLF93HRPuSA83UEcT5MIe/XwGHfmbA2zmHRby2nUDYRF2fgwYXu8Km7ADbS
HPbItofGg4og3NJNTD+dFSIUV4XsTg5+tpCgn41T+G9qYG4Lg9EkaKhE/72T52K1/LiN1280Hjf4
0pu2g8EHla5KlJYwfdNBdFZqyAQnyR92t4VEJVS344mRxF8Q/Bmvv0aLf0UXVCLKryVHPj9FT31Q
g4hExucVuzBZ+WrbYdkAKdchbym8c0EoRE0jlmX3kbD8C72YjL2nSwkdcjOUDP06PGfRKKgHAzQc
SspUHNh1kB+voZqKcBGaCFNkKg6UnNS1RvFHw6AYxudC34Oc8ff3Syn++5kD/Gug7rSn83FPoX6J
foew1IAXcXuCqPWwzCRUGvJcm7U7yOuXbbzu4gsUTL6OwM6HKebtGpTW6s2uB5NblS4XmPUNHW0k
fF98T0H5dGCTRuL73huQB723eVqsvhXb8uQHfr+SAL+foND3anDcZ8GHwY3qYowA2UBonOntW6rm
5K8Lhz7CVuA+Tq8EOfiz6F+L3y8txZhbS+iQ/1pKiVkNslKD5WbxuI0arBZgO1p/3RanoZR7ACAz
Q3NRdhFKT2L7F/V/lheDWnTwyaCV1u5DdaJym5NfEekvJFSS/htKrqAGRv/RZNid3Kl8JqCmNZol
sirxKY1E1oUSByycHYlkopwYrZ4fVt8vENHZQkKCbJzCPupWb42YooWlyoQx5KUi4MFxUJxA0I1M
xLDDFLqv2k8uxBT9K4svqPwO8HUEcz5MIZ9+qh7yNsz8CgNJEReN4vmWa6VORk1UiGCoYK1cwa2S
JwF1zLdh47/gYZYuI7CnoxT1dg3EQXf1slie6CJQUgagUSVy4NFM7pD5o38uLEO8PgocL3ml6Jyt
yE/7fiUBfj9Bse/WwAB0M5gO2qgLxGH4eaMnxCvr84SQh/RU+wK3QUwEGhpoaGhgugT8m8V68RVN
74r2Igd/v5KAv5+g4N/gJ1ftz+19xAt4gupAw0YSmVL0y0veAJYfr7sGjXvQkNDkaqZtHXkU/BtP
1hU6uT43kiiSoh3JadE7/ApCFMm/oNTpf6yeOmg8pzJICKce7lzd4mXbad0OFEm24ZNEqWpcmDxP
uoVVYsuHZPdTTod0GcE+HaV439ZA+A6mPbVpBTaqASEvhvkUE01f1DKbLI0DfAq5HMk0ExZ54Afr
+LK8gmwhAT8bp/AP4HSqmhmF0fZhsSteWWwTKMeHkJ6ko740nsiiQQ5uGPAgRGDBJCd7hZ27G/nZ
F1cTKoiTlBRhUD0pxgPFNeN89PNGdkeWI0ykQpJCjLplKS0Ya8pfhPHiwppx2UJCgmycoj+uwXO3
N2yEwfAu6KosnIIuQ+iZ4sIYRDRSFIpAhwITwSYk7KH33Aij5+/Rw2rNqXE+8xcWE/CFOUqA8K76
4z+YBcPPRb+5HAuyUObesG0opWnNGpECrI7KTgDwUFEqBTbR81vRbuQsaJAsI9inoxR11k6sav5/
E3wJbq7V9qqxWAINGsjZVvoYcIW3gOMgvdtDRgCHHoaJPN+5if6Mfn+6rFNNfi0hQn6KUuKmBu7J
YIg6HipdBO9BtiXqqu+dGMlRlDHdcgzo3UPzvNkxSVrtnkZIdOZtaF+qYEfnBw1vYDScTj8i32e1
OxAI5Lkecvx2HyKAO9uvUdFu5Hw/WUU4TjJIeU1nXj3X7/cm075iXgOHo+c4xoHCj1BzgO3J6wT1
49X6sfjlIQc8W0gwz8Yp7P0aPLZQeF5tVWi75SKwRFThc47IJrrCIbseNUFz8c55UTtcfI1h9il/
3rOFBP5snMI/nFZ/6oeDXud61huHs55Kez/cWrqlI/rQg2Uzhz78ALaB+h0a1B8R9Pj+aRMvUQ3x
EkP/cCEsPyCAMHtAhhrYP0coiNgPwk6AI6GK6zd1BN0iyArl4WBHyxHBclgusGMZ3NwDcZAnxgjF
EB+j1/vogudWfi0hQ36K0mBUg9cuSwDmQChQdRw0p2SWBhiZdx8ic+HyQpMrI1P4aUe+EdJ/i3Yj
FwHJqgPg2VcdQF6DuDcW8vZJIehNGBeQ6QhjPwJBJaizJpVorgd3+r6CkHjyn6Mfl8G+W3cI/G74
APpP1TP+q2kwVhnhD6YCRYf1YhVftkbLsj1UZeIFs3yfn+okp+VqHS0vifDn6wjkfJhCflUDWTsY
d1WX5Xgvgs5jzEu8a1k34t5nfgx/ntWz5BYP+XO6ZwhyFq1vLZgz9yKAeHlnf/0vyqC/xUU7kbP5
/Upy/PcT9ALManABZsgdL1Ssy1kTmsgeMpAZinIDRxzsro08LzRSd61ECBNF5+R+jqCf/AwKfTJ6
gHsNij0wMftZaTkg+Kwc1kgSFR2Sj/jEZR0lDdSFQ2BhYnMgwENNid5OdIOQY79fSeDfT1AKjHDV
qzYpd3ujSQd1mgadxn+64APaHqExjIn/0kuB0MGc8g9bkIc+3Y6J1j3Jh7OfRB5345fVPUo1Le4b
R6oxHH+fyEl2+hsJKU8voCTudKsnMQvfhYvqlcP583IFyiy6J2msjE3yIU8IVLmBOweFkDWeZsD/
dkLKc3YkJ9l+JSHNfoKSoN2ungTDwex6rtZhgIZ6u4vkpRJEE+0ZuE2sm27+DTFcbJ62p0qDyGHP
LSW452Yo8MMaeMwgYLqDu17Ikfj5s49UDoSKAnp+9kn8ort76EHtslPZDwGUpwLEwcPie3GyvpwI
+5WEBvsJSoJRDVzFwRWriaI6qQPHmyXNIE40kRXi2w5eSxgwoAPAsbn7kKsQ/PaIwigXZnUIiwkp
hDlKjeCqek6EdsRKW5w46NCNVlfQp6RpAk0fr28N7hvYtZMLg5dI/jp0UJ/mksh1vo7gz4cp9J2g
eujBi2bYxnEtpdwjA4841kIDEUGp90wUAMjkY6msukdbqoJbbKKibRzlPmwZwTv9Mgr3qA6sfzIO
VHapR4wKwoNQyl5etACxozr6PmtMMdp9yEEfrZbRRR3r03UU+HT4APlO9Qc9/LHYIGv9VGBmueMO
M54Hdm76vJOAeNw9MHyN5c7wFzcEQp7PnLkn+dkXFhNCCHOUGp3r6qkxYnX7lFYQZaRg6r2XltSl
YdIaXnLM0wkNSCQC7sDj6qLiofuVBP79BMV+VINU4vEEGWIKDXrv5UNPxafgtMNp3OtPFZaqRMta
KDjoIcOcwzmLBWuqgR6fvsd8yXlmg0MJl3H8uL6gHmV+7eFZz7724LTXIGJiNPkSjNqDj3PsRZWW
0wTIpoaOSjCVJnJVF2iAlAwkbFg+0rv5H01sDKPVn9HL18W/tzEfl7395Pw+v/aABvuvPaBBDQIT
0Vtp0FYZLNSEJQG2bFY/fW+Xy18CtwWtSNe1XGOI/F0ANRZfL4layRYSCmTjFP4xlOuqzakhWpnP
GncDeDDxv0gO3pXOTRpLoq5xWHQWy+lDzKGMjhs2Op0LF4Ilzxtw37uumdKLakLobr5p3C3g3MT/
svx+Vj0XdWjwEDtVRVB+XcKT30hIeHoBpe1dDdTacTCfztUREB5SGEmhtaIWTvqxBUqiYMiuwqWF
/OTdPwChxZuFkpt86HzmNo52ywhJ0lGK+7gGzrkxCrL0pizvTOH1QeIZaoeiuYCVWohEZwRqFLE8
PySfpaQhEn4c49LsXjivF1Agv5jSIT93QI0aRMawSrvBjUoJgwwEF6ng6JCFJ3NesviI0EBMHkx8
CRHI+Wf1cKPfLxEt+5UE/f0EhT68qV64jHufGl96cJmO4VVSpmAh84CZLDyTZ70SKqDyKOsljfpF
xKIxjn80vsRwmC4firYjlxnCYkIFYY4SYlwHJWuAeMigP4fCoYoMSHFCnQkT9mze3Um4C03PRiVw
VMyBPS/5kEj4MYozrCNU7Cna0hFS7JdSQuxnDsgwqMF9YDmYRb+3pEaFSozIv6T5+Hh/wJeA7rr8
Q9jQLlGyaBfHUEfC5oE9Nf2yA7R71aOdqLY3g9ks3Cm2497dIFRYlxRFodB2BhWHPFEUN+FigK+H
9atJX4CEDyXa5M1is3ndqbPj+PviAql85GvIlTjyryjBbuphfJpdN24mSnsco5opi5+3UZ8rZUQC
n9INxNczYnlGysf4zUhe5eg8s3lq3KwuancsLCZ0EeYOqFGDjoydYNSbTlS2okOpRhAC9QN5FRfx
3uyCNEy8yh3yAOxEL/F6dUkTuv1Kgv5+gkLfqUMBnd74s0pR/d6wbHWPOKwjNZTRr0xhfS5EUjK5
i2dAGtAH6Zt7I6BQEYIxIDI8IpUnL5cUTE5WkcOdDNKDPanBwZ6u8CuLH0DlVCALbVzhqdctI30V
iwZvVApxUA8fQXp7U2DeInHGfuTKULaQQJ+NU/SZeb9qW5/yelCsIxYKsSAFUzjjTdYVDu8zmPq4
c1MUqpeWgeLrCOh8mGLer4FOM++rLbiIty9a+Nis3FzyEdmLCSsRzHA2grmSaWIGmj9eVneRryPI
82GK/Lxf/Wm/hdFHbeUJNPBhOiT0eij0OZ7uoNwKa63koU717kNY+y2MPpcVnNivJMDvJyj0tzWw
+3xYrR+KpVk5Lm/q0NFRvNViRb5zwKOpuo/0S8PlISzktJ/eh5y783UEdD5MIf9QA95+G9zOgwYz
uKnm8k2Ylj1Us0Ev9eR0k/hRODNhmUbWDvJDRDZ/G31DQWZmHOMc+rjxSU6Iw28gJDn8B5Q4t3Vg
RdeD4eD2VrE/7b3l1ZklQPLe8eMnUKKe7VquFKTDFUzRuEMY/vDMUBlZg3cG+k54yDxP7BqiDgYV
DAnRnuZ68qKc/XgNVfyNX9jzvXHZQnITs3F6Abs1MAXeTtT6IJgzDqlyKMOcSh5RIUAICErE4E3C
bbBUIVhd5oO4TdcR6PkwRf62Bt6328l0Bh0YOym+efd//C0XKfW6Ewe5gcYz3u+b7UP8j19MFB70
UIvfPeg4h1LkHisBzw19VBzBlLd9jJ6LtnJEDGUrD5DnX3mAfQ0Cij/HL/Gy6NeW08LQYxEHXjdQ
TDb5iMoYCpUgvpJFCKR6ArF6n9yNHPt0GQE+HaWof64Br5kye5JSd/O7jSN+3Z4r6xEsgsaS20J/
Srlz3zSQQgVLBqIv0ke3+OaGSQ9doGDtMOSidnTOluSHP7eUXIDcDL0Eo3n1j+98txhljP+9Lw43
YZdRPPed3FQR4r0vXepJKEGGMJh3Bw0EYSiNdX2vhH3BjQgHvek0aAx7KCGjTjsCc4K338xawPqW
YKpq6uhhgX+AmkokECZcxOt11BjGq2VctB25hBBXEyEhTlI5EdbgeTBCiCpKMyvVl5i4ti3NdBnS
OWsh6hWyGAAUbEjDMg4LhTHd4ZSDSk6HRB4nawkV8lOUBqNp9bJ69DkYj1SWywMBkACB97EtvhCQ
WrvLe0DwffKAsPl5T2ItRm/R8uWiUnl8IUWejx/AXgNfaDgY9wM8jxXyIPSDtV3W/UDkPTrLb0Op
NtQvTMwVxBwRLlBM6BtCXDg5zrcG5ZYS7HMzFP2wBibZD8EoQFBk0S8u90pAiUgjccrtfZ555uMi
WswB+4EQSA4/aJQoZMnh/xC9RCf6Vck5T7aQECAbp/B/qMPhnwzRpH3cGISKw+SbKKSAWAAL/dgF
5g9uBOsFOtUh/ijBX4Q/XD2jSfuyMXhlprnC16OcDAdfQMhxME/JErarFwXhN2TGcGBkXKDcndh1
Ekf6cxZ9IcqDJpoo2Ghg5CAZS+o4PbmdI6RIfgUlQDJKYWcpTlUHZnTevq1VWixYjiHiHRFnlNaw
EO8Canfqlg1nddKjQqM9ik5vR447X0eA58MU+Q68IVUjH07mCDkN512VIWAwhCLC0WKtApOP6B1A
GIEDbzZyRKgcXm0Raxqic23hHZSDH+YXEwoIc5QMYQ0uwDCY3ak0mdpI+LfQgBT1sRNm7wvCAM9m
F9k76ONFKDCMNt+Lw9Pk4PN1BHc+TCEf3lV/8kdBp4ciqipRR2KOo8NBYBxBXW+5CLU2vVzPnLwG
lEREj6L7+GF1IkhQToWDLyDkOJindBnVIHYmnA4a0IluFKqmsE9DzjKGlPIjURygZ4WL2A30raCW
ifWiMYyWv0dFGoGcFOF+KSFCbobCP6wB/Der19X3wioIJVUglJuCNLDRHVYqC7SWj5pHBqqTJB/C
kE5vR44/X0fA58OVi121Ahelo1jTY5SPgkUh9+iCpEUVANfxXZ6Exk9y8ua6VNQmEppgm34ZPdRh
t3pe35nMeo3ufw3uJuiHySH4efUeLf481LFwtfRF5YshKAgcQ3NA1gyTx6qC7+QZfuev/7eJGw//
Nfi+WlxifKDrCUHoNKVMZ1A9ZcJPwZeB2tiUpuEA910BeZHPI4oS9gfWwZcERvRefyC6Yrng1JGd
DDmb2a8k2O8nKOphDdJhwx/xg8rICNgWHLTKcRH7kKib4juXsScDBQWPhcOf3o4cfb6OYM+HD5DH
1a+c8X8azL4ktRGKTltJGfteaS2X3lTGKfkZfcLV0QFmB/jAdBRAkIYkInBLgxaqM4EsNcG9XdQs
KkyW0UuQjB7cgTrYHD71uj2kpqhyx79zn3ODg2bB4JNKQw9pR6cbRHufRYsfl9hy+DpypvkwPdSz
TzVg7MGkMZuMertM+9sp6kkNbhWqmnDpoqSBgXx7QcGHpuOzKOisuDUhQPjX/6was9XLX/9nl2h/
u/7r/y7vF9/iost3RNYe/SZCpON/kpItnFVPtvlysYkfGuEm2hRX+C4nkcHqUW7Tdi3WuIt9RE20
6UMU6B7zh6X2OeIMO3tbcmKR5YRCZJaSZR5WTxZERHxRGxQBv5htsOhdjReIAuS5pzKKM7vopIkY
x1R2Q4XNv9Vm0fLPyyIj9isJHfYTlASzGrwR0GJKpW5kGPDNw8pjeFI7kAvvJOpGsTDS5MKQJ9pg
+XCJXTpdRoBPRynqrGtl5e+DvBdDlYL07o85lchEs5Vm14FiqwTewLAV6SRzFgZp1i/ZNU3dJvzm
KVpcliQzy1aSY7+foCd/dl39yefKnapD/66bvk3jR4SH/uOXdrxUGdXAegWx1C8r5eSaGGaI1DBm
jNaQJp4Zg/KS9ORu5DpNuoyc6XSUHuj2hxoc6EkfedGqjjNKLiK7Ap5F7lMXNUokQyKmEB7dRHoe
uNZnq8dCp44c82QVgTwZpIjP+tUj3p2MBmMEtY2zzmjq8EdKo+ajorVxkHWHRFNoNZqZ9qejQQ3d
1QtMy/fRMmuCVrQpOR1k30GoIvsnlEbdGuTpz+Z3wXBeBEG5lxaLd0Panb8ToDl9HkY2lAHUYZJg
3Z/wIS/j2fZ79Lwt2oecFHwdgZ8PU8hnNYh0aK9eEU6wMwBcx+s/48fV98UyKvrp5UiA+geoicwE
Qpp4Sqz/cL8j8hapwuSRW35fcpIc+x5ComP/jJKsHVTPyebjwazXbdwgRBpMTR2pbHSttkxonCml
fJFUTTjrbQ1FlnlvKJohkJoObhAw/bB6KdqXnFR0PSERnaak6dcgRPRkN6Zyl+e9KdRqWFScLr0J
KGQ064WNyVWDVWVUGrj+bqsTaw+UfSt/7o1UenPes+x3rDNX+2FHEGqhoKxS1TvjXUJspPiX8Cq3
o+Xjc/QQvz4VCchyYoL1WoZ+hfYhXHIL1mufpfyhDpiHgKTdB3JdeHOftSW5zM7/HCKv81NUVre7
NVCjfl8jn6PQ21WODBYC6tC/BfF0abFkmKlzjw5EGBku/DpIM5OSYX56P3IaZAsJAbJxij6rdF+1
LZu/iVSxpvenXr5EkFQqDIMJvHeqAEdKH+JVENHic1OecNpZWiVCWUwTD3D+R5O40mFU3LxcfsiT
VeSEJ4P0eA9rcLyDNaoLFTulSjIXxKE7PtrY8HQxkbngme24SBZD/mRi5IMFMM/jz9iPHPdsIYE+
G6foBzVIoJz99b/r3xdvCnm76bFwXg0NO8R0JbzQLJxx09b3vvw87ufsRA78fiVBfj9BoZ9Nq+fr
Sc6Y4jYFKGUKwwRKKfOy4cS+jTYFMFt4SO0mqk2485he2KBAWEyIIMxROtzUgA6nbPrluM+7g0Go
wCcVr53tV4V2U+j0qBmLQokJO9+ZqHPKZBN5Sbsjj2bsiTZJ0pNO7UbOdJJV5Kwng/SQd2Cnr1qJ
TKNbVak07yG6u1NxyrqA3iftidL4H7TLQqo7PDKOTpRIBEawfrBoRCPqM2hR8nV1UdTPfiU95tlX
0qN+c139UR+so39zCGQpKOX4OZLcYS2wwTxsAXCokTrL1XB4pBXokVdnTu1CzlWSVQTuZJBCPfhY
PdT9eLV+VKq7I/UX5YYd5B1RtOEcdj3dkxtmztiIHPBsIcE8G6ew93vVwx6ep6uVPOjvmmNZkz0v
mKxKqr6Xgz43AyO5AcFv6xOljspdgaaBt6vvmAaCrgT2Y6AJJeyVaJlLfO/n7kPOfMTV96vtcrPO
os3EScqGvgTVs6HOk9L4BzxdbdRCh1lYWmxjZyZDdxR0hRYl7cltyMFPlxHU01EKd6cWMc0v0bNK
YeshVtxl/3GzJNFwEKqFBrioeHUk6x1NuE7sR458yBcS7LNxin5Yg4Ar1iFZsZ3SabEChhaaMGWG
yNy7lUU6s25AJtpAJx/x2J+zoSP4Zz+FEiCbOKBAHXLczy+tVpLtv9d6e4zF8JEybtotDMjLqHEV
vRaGxpajCd65Gmoroe+IyJSa7IGAKFE8dcXr0D5zG/IrIa4m10KcpFejfVW9JM6XhlWljL6Xv42Z
MnZ2x4AvMIqolM5NVu4BXc91wyTKKKvDhAgFj4VQ500Op3cgP/x8HTn2fJge+C81cFsl3ajvFst7
ALALyd08xY3+Ol5GD4hUeOXA/Lz9B92EEfmMEsQuDDw58dx0EKSgGabrojv97kOo8TNblNPp9DcS
Cp5eQGl716memYXx2/1T/PyskopNOH2RRoyAk7S3BovIzVHThnMStb51uM740UlLO521mSP0yq2l
lMlNURqEdaAB4n02jeH2XiVHw1XykLpqITs4UXjpjUIRMzTCYoVcC27UyU0dIUb+F1Fq5OcoOYY1
IMd0+/qqkhIO62fMyqt40gorvttyLaZ8+fsk47ygOb0dOQ34OgI/H6bIT+fVM6PDxpCq9Kv3fpg/
HSHae3z7tuH8+udFPSt4hoYDrMRiwn8QjpWTEagCiNhROJGPNCY7uRv5pUiXkTuRjtIr0etXfyWS
8qcnI0XKvfdQ4lu3dGS8Zik1AvbwaqJ1r+e4npFGjHKyJ2L6zD3JKSAsJnQQ5ig1bm6rp8Zsu1wo
lQ1weHrIQEPisSmQACG7CK0wWb3p5EP03TM2Ioc/W0igz8Yp7LMaGGNHq+Xj6oT1s+QNQPU5aEcm
XnwJvqIHdNd8A4ZxFzZy8eyfsxU58vuVBPr9BMV+VAPsr7foM7J+4yj8PONHy0nd013bk4ejI2fZ
1lDPxvRT3kMIcMZ+5PhnCwn82ThF/7oGGtFgHZ8qqFHu4MPr6aGEOiJ2Uzu4+DRrojzsrvorOhQn
Hzwb8troGRuSw58tJPBn4xT+Qa96fp/1R1alh9rvDaDPN/KN4j8W9wrN3IhdROA/83pSM7eGQC/N
Rxy7T8IVT29Bftr5OnLY+TA966N/Vn/Wu/HL6n6NmsL3WdGHxuq3BjP1dZj85Xzg5yUAMrZ9hM+Z
+C9V/REendf9mekCTwPmnU4+/G8n+ufP7FROrtPfSAh5egElcadbPYlni5fVujmMXzcxR1QBNRGE
DXLCec1jgqGr5qiJdwby99E/AuGSO5FCJMqZm5ITTlhMaCTMUXLMatBH8Wb7I1qofFKjVyKqciGA
UppvCcULNlnfcp00xIC8KU5vR04Dvo7Az4cp8jefqr8IULk38TJ+XJ/kar+WyzMv4cLaVzZTpVy8
l2sjjnWaf9779zbarFCw+rnR38JzFanjgqyLDor0GyRwWdfgVmQFIi15m/FSO5JfP8lXkJso+Rf0
UvY/Vn8p7xbxZhkVFmgp99aBCwSlx9A5gYUv5CWS5rH+Li6r78NPQKJZnLEFORGyhQT6bJwCfleD
p/04/tH4EkdqH5hNNJRiHifPzPkz8uC7eIFCV9B1h3j/ztyOnADCYkIEYY4SYlyDsrUhqr+hme9g
POHH8efVMos9dmDj8nnfXlHHRsiPhdhb1n+H/83kCoQo+jaK1otloWiUEyG/ltAgP0VJENYgxgEV
kh4W31V6wVHdAg49PHFSQwpNlXMR6wBNzIO6ljxyCCHO2ZGcDPuVhAj7CUqCUQ1KvkEpi1Q+93ED
XFY0TE86/B7g34Jo8G0tba+MOpXiRTi9nSPopz+DYp8OHyBfA493wMzrCpWhpq7De+faeGmkVka8
+QQZgGZHiLWyDPkD//R+5NDzdQR6PkyhD8Buq04VTVxeZ/VPLKf8vPd1PJbeUuKNdqomSDmSvJcm
KSqaN0Z20Tp63CrkQ1ByYHYybWReZIbEHBtqesg0QkAhC/xMPsT6e9aW5Kwot5Rwo9wMZUjjQfUM
abCJnlV6+9Au3EAnUy3XPzZHAlAo6WfNIwUhKAR306ndyNFPfwRBPh2lqA9m1aM+3P4RI3N8u37k
v1/BC8BvuZDABsohJadbfAE4SLVm2hFavScfAv15W5Ljn19LiJCfopRgNZarFsgnm3aU4/nvLUR2
J4SmvFDL3M1ivfgK35O60w8NFEwHCV88oQtxBDnG09RtmMMRdIluRwi9yfOcc/YiP/b7leTQ7yfo
kb+pAcufwcXXjp6il+iVI/Hz3Ie1a0flL9bCWgTe9VqM36D2dsp4iA3uzN3IKSAsJkQQ5igd2mH1
rOca3iCVN8Bv6cwRZB9U/2dtjVyE2PCAZLjD8xfg5D7k2KfLCOrpKMX7ugZCdxxvnuI1M38qPPes
rACYDus0IpO6dgu18iCQs8g+wnzO3JOcAsJiQgdhjlJjXANvaD/6ulryg/jz/KeJQlQgALq4cxsD
6XQNGwVzhKI+Xhp3T/Sfk/uR0yBdRtBPRynu/aB6rtNZISiguPRlOZWnCaXe0Cz4veSGNxTzMVAj
zLf4q4wIgDM2JIc+W0jAz8Yp/Dc1MDxfrSPk1ak795YDDgNvIwLnBbkLe7/tmXgP/H/2vmS5baVL
81Ucd1Obxi0Miamj/45wAiRFUZNFWR42CMqSgcQ8T8/Vb1AvVh8skiLTuBZdZoe4+LFxOMEUEt9J
nDzz2ajCkId2mf7r6xgHfTOPw3wzzEM+vX37Hf/RBctfbV7/z1kNHF4oHICoi52YyR1RU8HnIGma
ioP4WdHiWP7ryxlHfjOPQ34zzCP/cfb2yFOvKn/dW/f3WA0SFcgQSGbAcLODOCqLE0UCC9oUe+Ds
Oq8vYxzxzTwO8c0wjzg9ARlnyuLj+nc1uK3AudG1a22y2Q8gHoK9kNEjoSXp88WdqgesZxz77UQO
/O04j/70BDSrf+4r/Mx6/5z3/LvHMm9a+IV5/xe3eIPEBXv65iFGDKGSx2xDOCQ/IPMKabk4BHY5
FqoMoIwwDBKbY+nZG3/wMsY/Gm469+lwd/kP6OIEPiAUGXg6pnQ01MtGOwoI/vsnhiwhJFlHp2Vj
7YyHrXRXOnp9HeME2MzjkN8M85DPTkA6Wqz6VeAVRz2nifE37MyyqZK1NW5fNtU02IpQiRIGieeL
M0gctqRxCuzO5aiwe4unxOIEwoKsFQpsHFFO1ZDloCumoW06pe0f3YIJ1UFE7VVDHc9Ef3094yTY
zOPg3wzz0FsnoBRPnx6fkAvx9PhuWeKfYsiEuGTf8gTlTo5ZG2D4LtBhGTUano1FJrSynWNBUgdd
WRysqKOx8//zZY5T6rW/x1HwtZ/zlJ2egL59hzC7uf3efvf+yn53d03fH7PhLcJ9daJpJqppbaXf
HXIOZWx+OEJ1mdNI7hBwxx5Xjz+q69wlD6tf59uMU2/0j3AkG/0NT6e7E1BcaF7FT2xzCv+5oEyQ
/IAQ7SGx9PnaFwAkBM9rMmQABANsHvosgr2+kHFqbOZxBNgM85jTEwgIvuxWcbTKN+//56CjrBlq
PKCopbrve8ZJAxM4enpuglO5A/+AhYyDvp3Iob4d52G/PAGWNCnK5KhNeVSkZKmolqVttPD9gx46
uoKwF9Td3fhGNxR/3vEHrGcc/e1EDv3tOI/+ZPL2Nqn57Xt8esfSx2Hsg+8HvebXegR3oOM8h28I
VezBiX5cnHkE1ed/6QMZx/15Fgf68yCP+PwENIy766vB8XEsyAUobzIKtw58Zn3tCVECig3AEwqi
6OS5GxIH+h3SW1e/Ws846utpHOzrUR73uxOINb1ZBey4eh2q9AzHKWoa73MYzXgup2v8wzY/ZCXj
oL/M5HB/ucFDf7N4eyYzKRpEt8RHlGeEoYDSs6dn35SEfo6gyZCMxtmSDlnDOOgvMznQX27woC9P
QH+ehO+Wq7BePSZHFGmQVIasAh0GbnCRXdnewJ5Hrzvk1HCy/YHL+Afod9+BR3/33k8EuH/7XX++
Sn99nP2etwc166EJS4hn2dRQ36MAWDyKl0DmkTlp8tVljEO/nsaBvh7l4T4/gepUH1blUYX3QUxE
PXRjR0zc2fAoZSJDzFFE5aWi+q7J9NXVjKO+nsahvh7lUf8AMeKtA0YXXe52/XHP1R85lIaJLmvr
4JV99UlHbJ08tNRU1858bsMftqRx/HfnckTYvcVTYnEC3uWj53TDmoMyJOjvuG+uFgYzD6zVKFO8
kTg30uOzAvX6Qsax38zjcN8M85jPTsFkkISPSf1L6fn3mDw8ZMDbhPt4bULblyzRNEbVELvId9S8
fH0d45hvJ3Kgb8d51C/tt+c52GbsuPXPURsJOtRgZ96Ey+2frfrfSKWU0Jftxeu/y+wPWNA4/NuJ
HPzbcR7+qxNg+ZOclflRq0cgagLbXZFlTpaHRIMLMs26jS8+hl3YD1jIOOzbiRzs23Ee9snt2+/6
Gap3PEWoV7AB4c8NlBLicWGqEdGhem+/CwghGmKkwWleTuBd5A9ayzj2O1M59Hfu8PjPTsAkP2X+
MRVYCd2RCSJByVCFY0ewhOI6OOMlVZY2hAY3ePrXX689fxzu51kc0s+DPMjT87ff5B/7h6djm2kg
ToJ764q4tn+JAHYHcIR0mYg+Gfzv+4AftpZx2HfncuDv3uJJ8PEE7Ab20+AFCTZY/DmXQcMDU9Y0
dJh6cazv4D/EpEgGbPFcYOgB6xjHfjuRA347zqNun4CJbJmzdxerODgidx96twwJSIgFfb72T1f0
qtZhNEAsOmexOWgp49DvTOXA37nDw39xAvCjNsgRmbuk/a1AZFGG4lcbP8fOjkcFSBl1UeRtwM9P
xTdeWc04+M/vwOH+PMhDfnkCGS9o+fyUJ8dMeoEPG+UWcXBuHHv7dgPYLtHkDiK8xpmGD1nJOOQv
MznYX27w0Fsn4HJd3ryfH9Hrh4L6iolE6k0vFXMfdwFJ8GgkjlYrG0bESTbLFE1RfnXejIO/nsYh
vx7lYZ8s3164uVvF/eqorm4BXhCZIHAT1rDna1+QV9S/dbSyRkbeOsKKE3EOWdE4+C8zOfxfbvAk
uDsB4eZ9/5Q/rJh/TMP8j+2vDC1u1vbI/e0Pkw5ogHL7G/GH2/2HLWmcCrtzOTrs3uIp8f4EKGH9
1/8rn949/se8Tlj+9Kuv//csaIP2hOAaXdx4SfbVK7TCgTkBifGDje3HxYmdh69rnCT8fI4s/G2e
NNb87fnUDYwM1TEpAuZvSmRTEVHc51GSgqgQMqQFi+bmoc8a76vrGKfAehoH/HqUx/vm09vjbSXw
n7y7PWp/cXPoZCDKOJTXQSHAdlcENcjfQ+kfGQGBz58B50Q5bE3jBNidy1Fh9xZPCusUjGw/2joe
UQkbSvwgMxJ61oYf7dMBMbEImCXgVuOmZeRKvBYGP06E7USOAttxHv6Z/fZfAn0KXVZFGzZwBNuD
iIA0tNTcJv7unwbQGKAyGOjGMn4YHLCecfS3Ezn0t+M8+nTy9ujfr2LYmI/I+VFm5u+hzIYica2V
kRD8t2EM9VkNjucfsIZxxLcTOcS34zzi9x/fHnHbZyh7ddSyJ6j8g4QKBHuvtzSkzR2+T4aacIha
0DZx4JxCcMiCxvF/mckR4OUGTwH7BAzOt09p9RCi68f/p2YfgxMdIa+odbvmMHyJdLhgiISMYWW8
Dsdvr2+cOv/wZzhS/cOveLpZs7f/cpbV4zF1uKEBNoolookH5KCd7wUhnnAK6xq6+a7lqM3Z9Cyi
vrqMcXKsp3Hwr0d5uJencDAnJWI44yMKRgJ87mizKOnGJkx/n1OhgpZqIhYC3GofcnrAUsZRf5nJ
Af9yg8eenoB6sITJ4phZd6hAA3aDEvSD0+XHtb/l0bRBRVkJc7BRDxfosuv7fX054+hv5nHYb4Z5
5G9PwGB3wUqvOq7FDs6wH32fjI0zErt7l98gvhYcaBfvgxYxDvnOVA71nTs88Bd3b8/db8Frjpn7
KyDBXUNqoiLts3cFGVpokoGuaGtrELfXX1/HOPCbeRzqm2Ee8tsT4DKXKIP17ZgF6BGJj44wBkwQ
G1lzb6ej1+KQtYJSEGsmNBQo2933ByxoHPztRA797TgP/+X7t9/xdhIhQeIb2k9shLANGn+uBKOp
KGzTsDH8VAoRjhsRoQ8IjRhl9b+3qHFqjP0NjjBjP+FpZJ9ABtH825HbkWoExmoiIQ4Ie3/nFBBQ
Kx3BhvCp/UMPwANWMk6N7USOBNtxHvf5CRzD77+7Hk7h4waZo/c0ysEhzha26R/XPglgoIB/Xv1R
t+PHbe5UPnBN41TYm8xRYu8eT43307fnVOeolHtUUzU2u/xcPO4lnnz3Y0BAHLxrJr6UtRMT/oPd
g+KABY2TYTuRI8F2nIf//AR891fMfco3ABzhbIB3UkHSEKf3IrMR25+sc1t+VgJeXcU44utpHN7r
UR7tq8nbb/b3IdA+pvKFCP7hqEU83Ebs2eP86A2LCzlHz+fxT8rXAesZR347kcN+O86jb5+Aj/jj
VzpZzJd3x0xR/3c0aN79RiW45dAodBUekeGgFAnqw2jikCi6y+ZhgiOoHIBIlc2nsXno2tT2+krG
t/72Fbitvx3nt/7yBDKLnrOeBMqK4pi++KE11RBarkr71rbBUyMjXhFVQ7lo0IMXMg4+N50jAXeX
J8TsBPRieOxY/7TZikc5cCUTYf8IvX3m8RwhkEiNtAucDyiZ++Pi1OLX1zNOiM08jgKbYR56egLs
/+LpYRUfM0AUMr+J1upDUMQe70GYHBoRoobxP3RkO2Ah46BvJ3Kob8d52C/o28s8lyi7564K9KM6
3q4fNFoTvXg0FHzbgx4Fu9ENVYMGPG6BO2wx4+jvzuUIsHuLp8Hl7O1psJzc0jnMUs96zp9znX/b
/P+pHx5f+vYmycvqqBKPYqLVAjgLOkLubX1YQE3cQLrvxgTKsfpDljK+819mcvv+5Qa/629OwOz/
9f3lUXe9MLh10d5OkhV5D3pUTldVdJ81BpLs2hK+rqJXfG3jgG/mcXBvhnmwv56CIWFV5dXm7f+c
w6DjCFrdycpgtlxfMJntCPhDzI859FweCjsMFwSfXeivXlvPOPLraRzw61Ee96vbE2DtISoGBMe0
KaC+sA53rqro+7scdn9oVIYGC+czRTjElwesZBz0l5kc7i83eOiXJ5DlRavQRXPv1Wbj/fmuRzyV
Jg5VhblKdygySBDYAP8Wp04dsoRxzF9mcpi/3OAxpycgyVir9Ond/VP+eEwdauhcCiMZsnr3WMwQ
UzK4chFN/hJtu8tjDlvMOP67czkK7N7iaWDdvz3LGS17eyzR8t9Vf59+aVH7HWMb3L+XYFBxckQO
BZ0X34q6LW2yn52E+HSiDacy4bwqy4PWMv6p7M7lPpXdW/ynsjwBqegrix5WD80RmdWg+qIXD0EV
YC7WBx1qiQb/L8H4Lpc6ZA3jwL/M5GB/ucGD/vXT2/MntN/MX0kB/b0kMFSHRKE8Cafv2oi2v+lV
yKoovIF81XVULkeAA9Yzjv92Igf/dpxHn569PfrzIl89HdHCj6AqA9DLu0mnO3oA0r3QZoSg48X6
4sB/fTnj2G/mcdBvhnnk5yeQAo/k/FXDNh//n0ujAlLcEWmuy4jv30r8u9APZwGK6hFj3RObS754
fT3j0G/mcdBvhnnoL0+A5byPURc1P64moA7+q6Em5I8LytYO9OiSpyPLURc5feCAdYxjvp3Igb4d
51F/b789q1ky1JpOk2Pm+6K4j6pLKFUF+WUXb1EBF0KrWU16rqTH676HrGQc+Z2X4LDfucOjvzwB
VewGAfzREbc8ihHCqilrm3YfQxmTHRIIqDAjwsSG2g9rXg+D0K6c8/p6xgmwmcehvxnmob95//Yb
/4I9HDeOBIUdwMN1yVh7EbntLyCABz0KYY/bxFRxrP6ABY2Dv53Iob8d5+G/OAGb2/uqKI9r94EB
GdCD6+xbIGBwlhCmZqA86vYU2N3yByxkHPbtRA727TgP+/sTsOffzyd3V++h1R3N1qAgW46gRN6g
re6wGnTtAj00XZMGeuwCfs+eSnC9zeCYjDUO+HYiB/h2nAf8/gSiRs6S+LHKV8WvXvf3NClsaAN1
OREhyDN3lJ750cd9U0CAA/6QpYwj/zKTg/7lBo/92Qlgf1flQfR09DBlMHJdG5Ko1/mh0JZ2Nr46
tKCQke+7OQc4ZerQRY1TYn82R439mzxF7k7AlvPxan43Qauz2/f03eQSnW7uhipQx+JFSFAEi0f1
pW2zm33KQNcyoWltKwpzmdYfYzY02Hufrx7eTSI2tNsrfrW4cQqN/xWOUuM/4in2fvL2YhKMn4W3
CsN382Lo2/xLQH6Pj2kQRdF3aKOcgXB71EKixdDYwgDBnqOuOHHpdxY2Tqmf/wJHpZ9/wFPo8gSM
RXdnk3ezI7vpYbUYsiFxxLzEAO3wuCE2kcCDCWPe5gN5jgi9857ezf6HDvvduRwhdm/xJJidAFub
IRnmqFoc8r+QBaZsolD2RSukTopQ32C5WH8Yg6dzV8J6dTnj38N6Gof9evQn2I+y8//zW/u/x/tl
Fz/WiHs2mohM4pKV3Ydq69b59d1/mPqrc+YZvvnjv/5CrcofXPd5ZcPT97BdJhFKgW6JvZ3xtCrK
f/2FHiQIIx0CWaDkIW56KGDcPA13UJIOLmnIyTr8pKpOBuEtRmCT96+/EAEM9URG0BG8pCpqE0Fu
K1CDBLdAanish4pRkoaCdRI0nL82b3eThJ2bxFso1v9/F1fRTcLissBD/3qXPv9qWCd6AYGpEhSF
VFDe1zCIhjWk31a3MLzgx9L/0hKzKQzJkKnudchwb5SC+pUYeXQHkZHHALCfHzOkkqJIA1osD4x9
9zEy8wvH6YlMtdAvLgSjcOd5U0p2LbrpxNM7HTIBuqg8U2DkeWg1svdEnOio86cjaVgaBGMZ1o39
JzpB2TdOLng0MxNfLG2n6PpWpGIcKYx6USeUAtXFrHIz2kSp71OjSL3snGm6YwQWKc0k86w40soP
OYkj45xILTGnhNRdYswCw0MMq1WacdDnVl0KjlBbjPlNqdrMMN2S2QLxFNGxW71zYsUK3DBvTNqk
QlXns5JJPglp11dEqq1cqXSdUT1Vmd4s8jromm+SlNa1Q1uk7TalFUHDNWurFpW2lu3QTDq9txrD
jDTlSx5HHWvsjInE1a1WFIXKoWoRmlpG0WxOzyVLNpkRmWdtHLqtT70gVpzPateU/b2eSWGuWG2B
JmlnUM7xOysvC9GdiSTTFJ+Wda+bEY0DJXEYrZu4a0Vb1YXWSC3R8TXXoUmiB21PVbUNVWqIjR7M
wx7F7G0xV7RYnnhtqDcxlVmktirFWkzZMgSiOD4lXl4ROwgy2WCUGKGQfzByJnrnUVULJg0DvLhD
I5bk0SJSpfATicJMm7u+GbCJn/ZSktoRDI/u18IVo2IOCbyTfarnkZx87/wyv5OiMpbngq8xRrO2
l3O7yxRPorEqNaYVZ5Eh3xGpSFvqxm5cTXxdY/5j4vpabmmioIszYC5ItJWIkU9TJzW9b00APv0U
Jz1JGMU2k1pL9mMlWpSZIgl2r6CeG6FKTGrjISCSHExT1pXelMhRF+Q0lHvNE6y6V6ToipFGV2mu
B46zaElbR7dpLwjJuabHQh7QSKzTWKKZmwnhhdLGVbVM3VzULsO0irPbzu/wwEAIA/EqbMRGWSSQ
dAOrUJnQMisM5CCmfS+kyiQyCkXraSc3NVFopIosmbLCdLSFVrqZdt26XlpJVhHFabIQ/MSUQ8pU
tSznUheIuWrVYZSQSdtUWppPiMvqqKKhL6eeT8Ms1JOpm7dF/8WsFVlIaR6QSryNgkILrDI3SHCZ
RSDbjZJksnmVu2UqUCExgmgpMIVVV7AbKNIdyQstCizZiIW54PTRWYdm4FTVUtPypDJwJ3FNmJtQ
rXHC+IrVRsQua9a5GkDv1HSetXrkZpe1S5oqsMJcNLPc0hsmhjPD6NNunkXIND33tbLvrrqeeAat
9FST7Kao6iqlqtv3Xmj3Wdb40ozlBdPPUinV8i9mVhTNB7cWnVCxezOP62UetCT0qChkiV9RrwqD
r4nqR+VCqIPA+Oi7MIWA+/SSUzp2pYhZii9e8+WgsryKRFl/29StWvQ9LarWTeoliYiQp8vOLBVm
XoFnJblj5Y3shtUHRzDjtlpkqd7lxkNfZqXaz2PZc/K7Kk2I0C2zpCUprZmitLaW5KnWUL/WXX+S
ab3opXZi5lkx0X3Nb2ih+3WT0sbTPM2qpbRRIpqAlZrXqiGxWqYdNp/pUyEy9cIqAtFtaSQoqTvt
88zJZ3pR6uK1qfuCf94LsSBMlKI0HDs3VEc4a0s3zOzcF1gHdMQqnWtgHNJHIRAydRaHTA9pZegO
OQ/KNF/ErpgEdkBADqoLku9YISFyZ9id05eCZ/V9GpvkLFF8tzapkhetq9M+cUnuf3GFusvNRd2Z
tRt+MGMjb5xLt44cT3BpE+peZf36XNk/x9anCgxbPyy2OLi5U0X3mZHpjuRRIUOv+nkftYtMzODe
VPML4pFanv76ecPfezme8TxIdZIsEc2EAwWaD/c8J9Hdttdkjyp9W9Ge4aSnvZokdqxLhe1GrkgT
0omrwEmbV14Vcjv/aByi+OzQL1BFXOhwwO5IBonY1ZoTgCil6oQTvwnCaZkl4lQU88b+9VvuCyE/
3hLRvwQNw1DjD6YSZf9RON3UqFbxKKnMnevOk4MLpzLcV17oZyyHF5EVuLUhOsHlsf+UquvCQld6
j5KmLzIcBylexonUz4SUsWUkOY6FzvfOaiWMXiHjzy+IsE/IfpDPAaWhcFhqMqtKmI9Axkp180kU
VUlHQ61nn34XSDxnyB1DPUVZhqtz/xXx+mIZEmzPJEgzl6ZhWi/9JDefpbm16L0Wr56lyG9J2uXM
9Uruv//3kn3LkyL5Xv6fYdr2Zz9ktJf/XadP8RKNiJ7Ky1XK/3JvIv7++vmDgL33n59k/Y0gOKoI
/MPNA0V9VdpB/CdRf2tX3lEOhhnPoj7SZhBEhJgJkxADsRUSlLBnUV8SUWEUMigEEMRxIfAChFmL
+oiGHIyDiHKBD1TDR/Ai6g99xJDgjW2j6DoqPSEhavNyezSCSrT+/66kL4tD+uDOJ60baNI0KCLS
0KBy6Hk+bNOdT1qvIq9wfCM9S0PPbVNLygK5/5ikip9eFnWnNtdVq8b5fZMWrXIVZV0cEiqXgSc2
EEWLEF8IpAVdmile6pkLT63yx9QgffSh7r3AO3fytOy+6g5LhSvTaDLdxgHlqzE1ZbeML+oGWohE
OydMHkTmm9Uk6xjkyS4rRdeOVTGVLCfN22gi+r3jnhtGnN4YTh3hqCmEZsaqIpfs0gvbh8zXg6Wq
QfK1elYLzfeKiaI+gZQcCRN0FXej67JURZO6rgYRUqnwqp8hLur1x1RhIpsZMYuKYhKEcmWcy3po
6pSFAoR2KktdVNyJVZak89wkWgsBJMruM5JqKk4h1mtncVQ76YVW6EUw9zwtiWZl3Xg4goXYmdei
j7+vN7KRnquGnPVWG+JwXPhOHUDoF4pUTmaO1xTtQyW5ek1FyALdGWvNTLd6yHLmhKgBEaZtorc3
OFIa40IQFKOe6WUuJhPR8zXV6uJWDC3HDRKJNp3Yk9ta1lJpUniN/olAMugXRB0EEyMkXWg7kih0
lpooNSRmL/dcq/LKrJpDD8m9MzU2TEZjp0giK3YaEyDXqSrTtMk976L0Ix2qkOBWrpWITg/JKumE
3rX8vIaoGmlhRSwt0Ztqkhg6tJyUtX1LO+aokUVCQeosqB89gXIQKAF1zTIpPwlJnz6JqtOzeesX
jUvjSk5d2qdlIsx8pYNMbjmKLD0mhST6U0kKTMeWdbWDuFQnxJ9modu08x6/cSZqy7rIcgoDh2Ad
u1AzQ9PNGiuSfG/l1nUnUbOR+1XrRaSz+jRQvfukzRm03r717lmX6QbNnTLMp6IGuXPhdTjPs5oE
6pfCb7oHqTSdYB4pbkFo4kW+95WUQYDd6utldFVJhc+o0TtVMs1bLVl6BcTBy9JM2/gxI65UPPlx
EiXz1PPcfioJSZicx+i2Rs6NTBBVy9PVbFl7vVtSOSeiP2MZEcoJDkrjmxr2SbyQM6nVVUiDtR9c
CblImnvSEMdYqFERFnOYhfqVo9R9O03lzJNmrWg4ykKJW+gdZVcnGXY3YdJF37tNd13nudjRLs/y
7CZSVE8Sp5qqF51gqzWrkw91WMrBR89ENSRbZqQobD8Qpf5MgT5RiJSoud6rVOuj2DQoRBSfJNRL
PC28Svo47y6UopEFRrUa5KVh7QkZtGvoD3d61yTMowWWFNKQGaUU0TIgbXQe55V5HmRJYdw5RHVZ
SSXWgxMErVtU86JFVqithIKXQmnr3NpuWO4kC4UwYxn4VSVbXZBB5ot6BLZMSJtL8rJSOoJmD2Fe
2GXR142tlGKlLrO0FOP7ztOUS1lnEKMjKEjNvGZ9embqTpbRsC8qZ1aJQqhNQsdtG6swa2Yok1Cq
1PyRqa0fUq3txIw6WmPmdlukkWuRvIJFow/KyLlo88jtJ4xoQXSehQbEWLDcjFBfUSPdCstEzfE6
iitOnUROaisKa9+fwVbTSZNebBPPcsUwN2d+nwjaXZVpXU77qi6jqV+2Smgbkajc9bVj9FQhSUTO
ZSUKG9s10k6bqmJDoKxnfu59zo0uGyghi+GZLntJcAblQnnKUi0LYIBIyoUjilDG/KgXmc2YUxYz
hKe56VSPGlhPNAFqH+1J2Xg0koqyn9ZhZ3oLLUR7b+qqVZRMBKlXVp6WgUQkN7twEgs9QEtkM/2q
dIVXwurSxytoTZ1OM0i0/ocu6+N6EnR+U1Ap08uPYZo5sZ2S7k7SnUvV7EpawAwG/aopzyrDJ8wK
ZPNjBDEUEq9rTirWKRQa2lVY1reVl87dsHHPA4Gda01m0DLvCxrkyQQmVX+aZ/GkZ9m9JFbChSE4
cwVWE+xM7VFyO/daVmNBoV7oXBpiKHyGGhnYgs8EMGKB2V4QpGeqmud2krB7H0qR7fda3E+cOPaB
UOUE3/3Md23F1b52cf9ZMcoz5BlGPmV1FS79KoTVRWm6c4Ek4SSQNKqr2gcWx19gzoCjxQ8vBbWv
A1sVlMfAJ9p3V9QvO0+8dUOtuiBVaV4kUdda2Jw1FfLo0mlBYKj4n4PMDHG6taEleKo7i3V1qWeN
QWOmz0itzNrAcGhgFp8yrb5y9WpSwQxg66lOBdVpz2DAgoEmcWUL4raNgzw490VvVkA4OOtdBttL
rIgU5gArzo2Yam5zIw/qmyhWFwpMCbTty/h7lcT4AclnEswnEy+Wxa9JIrCnKCMNFCVZsvrYoayT
v7mNtKj9XL6pq6yQ7ELoE5pHgUQVp5sLUarSXlQnfdn2E6lyHds0Cn2eOTg1Mq+wQjVaSEnR2DBL
uNQNldiqijiZ96YULVxDFFLbidu0oVLRRJbckUUhJnEIeR/ifpupmaXEILYoV1adETuX3fMyItlc
1fp6FjrRuaI2dg7ZxwaDmiltIVy2eu+f1V1gFzWe5gbyIiGqMY8qob/NfObTOncKS+qSSetXxbRy
tYgWBVl00Nfu00gopyjfA+NYB94Uu045N5yotX1IXDAp1W5H1Tz47qg5mxhg+PAfN19gEUouXKdW
Pzpm4cxTSf/W1YHGqBjo8ZNWR0pgqXWbfm47LX7U4lb1LaSw1hOhl5em1JezWhSIRVgdfwLA7KFI
+8hW+3AqKrF8qzYNuQujBqKCni8iIYsoPnQcyIIMzKoum7ddPm3dMjiP3XLRZbDqubUbzMXUq+w2
qqWV0yS9jjUEeNksE2ELC0zVEhMpplGVhYue5DJkjdxfSB2ZaIlRWEw1vGmCMEBLEXQ2zXspoHFf
PAVipNFQyrQp2BDso1pXXPqxcxUaVUwzo+mmMCfDONexS5gTv7BKd620FWWrdSR9TjJwNJqIcvsB
pjeC7cjaksZeP+/qtCVg5CSe+JlEQJPGsQqnX5WwGn8NO+mT0OYZ7Q0ZB5HeppnFAm1eiua9UZM5
7H8PaGxt2KKjx3aWt9eFJybnVW7OW6+UaNUqid0E5Iap3nWexKntZnli0iw3P4r4LM8aVywmrQjr
U6W4Jg4/7XsdarBbKF72oXU1WL/D7NrMWtA8LKqJQroLfMoTJegnrpF/iQ2pomKXEyvCX5+okA2o
S9rWaoX2e2qo5+CF5zidXZqxpLILolmIbD3vM3cJu6Jz5iZST53EnzlOfu6S+kplWv616QXy6HXC
qhG7ftaa7NIIlTNTY72N7geTpOrUr2lhxhR6rJVpWrcK5JZIlIRuNxV0B9bbWsqwwAAW3NyfgF84
876r8mkZgMYQjWvKgkCcDG1faK4ol3HgwPZtVLDlxsQ2I3FVZsKdkLjCXKmyVRW5xmeZhPWC+P1N
AFP0heqqH4pOgyAG6VQ3Y+2s0cFkZV8vYIqVVSs1zW4iualRXJKoVy+qSr9unQKWWDlyIypqlfoh
0XTInzUjOIPSwtb1LMInDQtwLCR3biIqmRWLhWvDX3Od9q0708QoOMMpENhl5pxJaToNXEe1SqHv
PkWKcTnY7a0oqPM7t3SVR1gBKztI435RZGZdUgOv+cUp1TNWFl+asFgIkZACe9aew4CtTBynbid9
6IpPkVzDu2CqXnMmVK3DLJQddD8VgfMR5+kty0lHyz70A0iZWgsRL+usUoERV1CD3DbTIkwsRU1U
G4fkPCmiz+BPxnmXRpUl9e33RBXPpKpSqJNpxbJzBeUulAJprrEab28wWeunlWjYfltkH5Ms0ynM
gca14rfmpaF45oqx0Lx2W8Y+CEQTCpqXhilO6loQbloiCle14IS2aYo3hlTk4GpE/ACH1GfiRwbF
q0200nensgF5Ty4E56xz5NjKc2MBEe8BWTaKFRZCJ5+5vnJTNf11Jjh3gUnuzTxcusx0Psla2DQz
s8nbb2BfVxGMq1PN97pF5xA/t3LwnUtIMSFtazZLYJi/D5gL+Qai851has538ILmumlC8amD6aN2
2LTpZH2muoWPz7AiZjytA5FmvvQY18qZppRf9UhXvsAsFViwWetUVqv6IvVE7KjYy7LriIgSJA6j
mwSs1WDQTauvWZ+GlpkIpg00vbnbGu63shNEy48796zqm2+OS6JF5mgRG0w++ddKgnAtknLpRZD8
Ys+orCCObzst/eAL3hk0qYqWTe/Cc6PMG0kMaZw1V5le3MVZeaG49bXvlQnksLT4yGD/uQ4kXbAT
V1lGuQ6GVNSWnOGYxsuJs8Bkdwi5htSRSsZ56In+pPBjllpJoGvaLMh7NhPDYupX/hcIvwZEbTmb
aVntgI8Nn3pbPpQBu9NqV5jUpX6pypCH0cLMe8prLUA5pNi0+px5y06Ds4rqzGm/tZ2qT7ygg/HY
cQg2QMPCh6CQ0s9BW0Ari0TJiqLmwa18deHLqqJYbgbDfO04+izUOpw+Tu0CL7H1r6uyxFlSOw1l
WplclsQJaFmUX1qIQjOmK5+bPp6ySqvtJNNFG9Zlb9IV2jSUpa9mFKR2ZoT67L/J+7LttmFk21+5
P4C7OILkKynJlgdFHpI4ecGKM3AASGIgCYBff7a6+3QnurG92q/3JVlxEooCUYWqPRRVT3Zo7UvU
vl8YG/Dxebmw7o632bEdirZiRfeUiuWWx0GVpsOm0/0jnYCza+uLcnRobrOhQ9pY1JWfkPiF58PF
GHB31YaOsxKd9INVSzyhXM91SeYaGDkt6jG9HkHsVNwqW8pivQ4i4kvLXVGNYvhQp8Fe0HCfCpVO
m8GZvY8atWU0f14G0z+0qsBt86S/Q0K5DonerBn/rDu+VUXzqYmCXwb9benYsEeZFFzRtO6Rnmqs
WRcOoPOGvsLQ0guX4M462yNXZ20GPnFEPCcluix/OwbZHvSi+dIbxzbEyk3KpiOg+KhqE36ZeGXv
iUnFVI4rau7BNO0FafKlzNWQVWpq1l8sNuEOj++q0B2tuBK+bCNPKxU7tBwiEDcmtf1T0k8X/WSR
UqP4g6fksqerLIXhFxEWceeLQZbonFBLhEvTVLQN3K3XrjkoDaghHcLLWg/VmCxfTLvqq1h0QVoC
2bxSrR43sqAy24SOsrHkXf895vXV3DTf2wDV21LjXMqcbvoS777NrpkMy7DGedJmIavAH6KQcGra
BBm3G258+oFPSn4vCNc7kLj220h6c53kdKnAVTaszOoxHivAa/1uoAvohYCm83XvcRLjpD/4xqjx
xGRS1LUFvwC81e17Z+x+SBqz7MRYbxPvu3KUaPtVY/m1mqPxe5SMNx31aO2hjdrINrru6hqcNWCr
Q1+ja2qdNMgusX9mHsX+ir3/1KJUrasss1euHZcbFfpb3WnxlSLtlF4Nhzr0684WJPg+Y99eIgd9
Ak1ifkaJZ1vSB3NVENWhiaLuScT+YhQu2/d5aj6lVKHN9zYoO90a8NwEy9MEF8oH8oI2QXYXtSic
qPdmE4LFuwF22B+8xS8iEkMVZGQp4yn9ikB/ErL+JbvxC8PR16IO793joDnSVJDseB7cZ630V2ht
kRHr58yL6OiGkG+noN83GUdn2m9xmrRVr9mvtrd7HU7SV0Mt1g+2H8cbDZrrZnKdV+C267Wc+ii+
HDuaPALJKzaLYTdJlzQ7Q7q5IqlSVyrRK+B3+VHn9Xgx87nYhDGrH7ReA3SoMXdNOcM7Vy4RI5vY
EooWthlNthnakRHQp1F9badorYQcx8+xXqLjCJRjK5b1JgRAdJM3q7lKOeNbD0RkKwox7jrH9MGl
U3TwiWbbbCia0ic1chw3T0777KrOsp9zILrdDKIPxRa/EHmGncj8ncgtfWAFyzdW0w3EBLd6nWo8
4o5GZTcViag6ANNF6TuyYnt7lOBmMVKWsq6TvZsGfd/kVtxHDZi30s2xTkvuZbwbY9LtpJfTUq2C
uunS9I3Dw28vE9lNKc51oI84O6NxP+StuXW8GUxV65HskjqHzoH4btfVLP/K2agu6yxFHS5JWk6U
B1WWd589td+nlQSPQ2K5KYHrFD/mHq9b2YLt7Q5ptH5tOLkfuE+eej42WxSIH2mkyDZFE3qsJ0gF
XJRfMDr3m2ldkorLr1OtZTVrasqIQ+oQF+3Fks37xGoU3QiNkkyp3UYoPlkVeIWvUK+0LGb1K0YB
8YFwPh9Q0yZHMjT6MZf9z3ZNWkBjGVQKemD9XrXDehhtmA4VEQk6mpXucxPN9+NkZWVrmgPyKTwq
0vTXNIrLzjRoatzwTJfkHqITcZgmfhh14/Zo0uptzlMkOTemP8FPr5emFry0RXDdkrgBxhzvxEpC
FLnDPsfTVONQb6Hp6R7nrBs0qCnSJJsly66mgad5tRauPWZU46CMVUAuY+OHtExVMv/IqGFRheaH
DuUI2IBG2JL7bO743ZK74Ccww45Uog0LV43gcG25+rE/EpYEsmrnIfrV+jn+gsMCZHcSqaRyeb/s
08GkMw7pfLdmo8hKH7Zf+0il2zSeXDlGUbuZU8Kbjc9rirCKRT1e6jFEKlEMsVByg1akilK0ELEE
zz7IDtqJPp1ljqPTyjuX6PG6GYCg8nECJB4kQHsnIclWuxYHE5c9KlPWRXWlQx6VyaiXwzIFaVPy
zPfpNlQzfeyjro2rhno1bsa2XWy58NTZsjYTdzsxd/VxmcwnmQt13cbke967NEEkcogyNMGWRkVF
jvHikqRqpIsfTjTrJwWZws8oBD1eRsxoREiziKUcTaqfIhkMQ5mKOa1YEq2n6j3ELkXS6x75mNJr
jgYC5Uew3uGVUO1aFqpBiVQrbKaMReyJBv5AomQqNW3lbsrJvAGvgjNpLLr8nrfF0JQ5cux2AOI2
lsYasWxM1AR7NY4oJYPMHIai3wwskE9LlPt2w6IACFgraj5sgN2LvPSuu+dsBpa1qGU3NN11Emn3
Fe1GcTmqoD+krDnkOD22xSKjaz1iJwY8eOxVfjuJFqoQfYGd2JeMqPskY2aLCGeXw5AkH1c/ePzS
T5ckc9d86JJNlo5mJ4Em13QmP7pg/NylptimBOAr6ufvp1LJrQuYBRlcK6d1mUWmBTTD67DkywQ9
Nl2jqvYuabYNWp9LHlOuyiGQl5GjpIqA0kA1NeY3Ko66PY+jOimblGKVimJPLEFdkdd58bktii/a
1VdKanU50dgiIqjYNCKaNnoGIjjnPr4g8wAEgqLN5qgMwmXX58u4y0J+WHuz7Xh7FQ3xssFok6Yy
07SUyYT6syv8LWXgP5h8MGsfn1DLYUdzqS99px4aFzwlBhjpEqK478FlIaKS9q7u7aPquL6HPqj9
0mQtYAy6ii3SX1YWkjOs8sDqIwlEEZbBPOhHNq2ZAcBd9E2lurwZStmt5D5ZUntjhW32MRR1dwlk
KegHBF2wv6QnOPA43cVDc5X1K9/DnMO3Og2msrXG55BKzdmlyqVhFz4UQJP9aO0PHtAGhXjvpS/d
CfIpk8JnA4CaIeIlpGlxtkX+MUvpszT/GnlmPpNuMv0FbX1+myzTiUiqKZR+GtRmaYO03QHyw4dk
utiB6eqCikIKztGv4xjIpIg2abNatPTRcM0SMQD7oxG+QwqId9hie2TIY9NQL7uUg007SSEuZJ5N
BxXm4dfZDiIqHeixTw0klU8S6tHbaMFRugkAv16aaQasMQ1htw0L2X40ddznVWdc8C019vtMoP+b
C40DDrAaQSvYm356FgISN4iN4mS9wNGXT1WMou5D3uXZulVRu269zFuIv0yDojvuDIdCTodHwQ1r
9tG0dpVpUZm3+bjHypk7HVj3uYMhtkZda9pvUyijXaclakY1hv6aRgWA0pikw7MT83zEXbYWQCxS
fTlkQVytEeePAqThUIbJGleAATdzRO21NwA5S+yCuEpUUUC11EXNpmnXGPCw7tZLimvxcu7WdutU
84w+7mqmvL2chUnHClKmeIZGLADYl4xZdEXRnW5IFIyQZDTRZVKb8YNNk24fCiBJVePsGpSLX8gT
Cxm/9dOS/nJdlt0W3KkdSsLo54zj+Brbo+IQ3N3IfM7zEiXYYdLzWvLAzo8ZSYIS4lNZ1iEHOtj6
tQKybT4CUO4FztUouEYCrtagn8p0ouzzPK+gNNcpmx4IUexHHXCRbSYtyCmcrR7LbApwvXktPLkm
c0ggPwv6/DmY8SyvMISLkX7bodiRWzKIxVQOXOt6tTi7HE/6tbYsIMYrg064bcvteJcAzXhuuN7X
eY9VBvZVps2S3tdsSG8b2u5D2WZ3JitsJazrtgWoohDoRygmHOEp7sWRINmQMd02hBaV9qn/MRSh
T3fTItxNB/b9Ylr7xlbN0NKPYuj585SA+9kk8ThBvZV+FICKsE7jQ9DkwdU8rRcsy8wGXBfOgl6H
BOTVEpv7PB0QtSCkD0DMu9JE5psk3WcTtMHOJ0sAdExqcdshxreNB/tZZH1RZSgOtmignwbpikOT
xcueNxa0R9C321D00Q0CfgVxrbQw5TjkH7m093zw0deJ6vbAh+Cm66AK7dZ4S026z0NoABZ35MS0
gFjr/Mic+ZxnXXDLwUtXZkh+BKDoyt747Kcdoy+5GyYcSPpb4e1jH6inMO3GbTODVgjNCMSX9KHc
Mkytw4GmkgsGmWsJBSQrAxxVW4H2dytF2laJ7QjAkDQtCd7lWjlk/ocOu3S7Kr6i0+ETlEVh8CVM
0FO5qfs09oD912mNDvEyNBtI5BJdFmjtURCEk+JVBui7Q32UELnV65i7C9LnLYC+Tn1YCv2lM0O6
h8BjWSueSgYMWM5ZUPYKZ1AF7Bfo3+hCAIVTFxgUJTT+SNbheozN9VivwYF4kqBqBJ52j8YQtKcd
5vjjrK2rAEH9GnCIxrchMFZVEmh7ceW4675CRQn+dvFz2eV1vNFrgnK7Y4xeTcqD/0eIXYakHoYK
YjXQ6iM0Xmht0/pHbMM1K7UeuasyNCk4dRFtqC5RYWhtHzq4OEF7TZAMNA17iHSPDrGZsdHYAFQK
7OX0KcxJt5aLGaA3reW4J2Q+MMHFbWT1jIMFpQ0Ok/hpgmFkIz1AD8jfPUoj8qShT/3U1AS5KwDm
Raux7U0Zd8RW3gPA1DTd8vqkKbVNDRbJ9KqC1g9xilprXWR3BOjBUS9F29qQzYIcX9FuSXco3jPE
Pc5ekPQf0layTYLqeNMyKKZ17OYqa9uvOe/cLprrdMf6HHmg0MhJacI+45RJP/T9qqqEsvpL7CL9
FFNg5xmhZZpB/4q2KriNIh7d27ovbqHIDYBHZsO9idJph3UI96tO2dPsAnc1LmEGzoA99Cz6FbkM
+s3kcs4WgEos6n+BzDN5aWdjb9pirO8o+l2QU8mI/S7WAyQYN1oytmmLXOwzxB52QX0/BXz2WIh5
3q0TXT+4fOnajVq4QigFbPyYRHFbWcLph2WeP4ko4Q+B9MClRgiL8TdoKH3ZNAlL7tQs9Q1zM3q1
3IZgFQfoVeMdBL9LtjEjhVihDSHr3Xo0VwKEoZpdBVijQV/BNVQ3ul6nhxngSVi2yvFDGqyKlYPt
fF2acVxAry0GB4BJp1QdvRR1dMOGZEoe0epJyFIzl0Ugsrp5cOAbTprhGhrqR8V8CHGKmCYkQAp1
54UTMbkYJ5q1EMDnOYT6VloLmNwBE2BduOSVQoQ9x+kUQrS9BuCrhxXyHSAHxqZVSEIursF7rtDT
DxO9llDf9+h1IwveZU3VrnAIv22rqUiq1WXkICFCEpsE8vqgQqTWvFI17z96J1uxicc8PixpHX8n
PgCYCB3+tGNxoz91+QCA2CY93zg2zzcUUm1VjtbHXySVQ39T1CzYm8yxZDNCdAddFHQVn0Hrm+Qi
Z7P/Wcc2/qBYHYuK9y1qC5nMqzouIkj2ck1PulMfCLntaO7kTRBCsn8Zd0WMbncm6nmAAM1BcJ8g
mMeWQFuUS6hCIH4RQ1xyOEfGrcb7jHipUcw/txlkS2U/9VDrxH0g9xLgQ4wSeF6gPAARBrEOqLCi
ROPaKOhuHFRSucyKp9CmBoCDBfe9AXE6PhnN55sp53bFAdSv0ArggGA7Eo2zLYclU19OIv/SeG5/
4C4U8EnkmBOTVgyqqhkJyS6fJcAQN42J2oQJQ9Edam/a7ZQ1RVDSHD3kCRMNf4QQbKgrna/jghvE
oy5l6pZhF9WW9hee566+xq5Gsw3HFLqtJlT5QfaN6i413oaGRJLnhF4FARREW9WHqJTqzhb1Vg6R
T+86oVFc412wza+VFO6xnuPiaUV1vVRytErd+miMxKVUtr2f43jIL9c8MOhGdaT9Sag7fUeGm27q
qIMWIAtYU/VQzUnQ4z0DG30aF1Euqap/Kbz4K/kWFKNpkYwdtTtl0ZxVIhqV3EMDV9iNmJs8LCGZ
E9XcOdpWhUMD69CbPxVZDWXwuvSWljbrRVCudnISizTHqqS9SU0lA92hSwrntDhYCO1uoKkbi0us
PcRDq2pbcwF+ZTRVVNdrAw5wjsQ3YF0NBws6hNO9t/DCbNGoLyBQx75pHljo2mG3LrpPvw8caffe
WFgFTkqeRupvqojaCAAkIw1YgmQd7oRZkKGjBpX6bgqH2W9TPXtdsdSCcUtJ0qJQjqag/efrxV40
AUE5+YfcERUxxbTbKIspdMWwOf0pd4Qeux+nevT79Lq9QvJn/5Qt/0uG+ofE8t+K1v8/ZLDQ7rwm
gwVoNTX/5xojgr79r83w5Cb7x//6lxQW88VoQaFaxVGcYvoAhPT/ksLCko0gy/MCYmhIvin+5l9S
2CSGWbvIoHiFOBWvW05wE/9yvcXZ/z0NjgA7cfKfZiev3H8hhf1Tjk2gp8/wSkNM3f1zQ9ilbaWt
XX2Pwre7VHUdXjQ5irDf1uIvQtuXrn7ajr+raykkDIYpcjd06Zd+MkB3xfpfCcn/c+dYtN+vbcI5
DyDxqu/Z0H0oeplvDAj/d178TDUeT3JSYG/Z3SC6r5JG0X6AH2X7vlU50xzHi0FhznDnxp5chnl0
TUIav2EvPN3hf2wS/1mWM+NAkYIQnYio7xMSsu1syfhNAMXZwAIS7d93/2fORYtPICu4+3sU4Q6s
Ht9laCX/6UB+MVO9tGVOgu3ftkwu0S7XXc7ugLzXGzQ4n9wUIOZes0K+tDZn2c+wpVt92xZ32TIG
kMIBjE/DtqnyJnhj3/xprPj36p/k7r/f/TQ6tw40ye9wuK23wkp5qVMTVi5tpw//6KGGcH4mINcu
Xv9KLyxXeBa/Alo+N4k+v4Pi87DWArISlvg39tJLFz8L37SIh2FIaXYXQMZHxCKqUaefX7/xfyzJ
XzbqyVD8+1LxXKMthMnszqhwG6l2a6F8yxlAok85FPigo5SsOv6Bqw7ABC3j+lLM3xnbZ6gtIfUo
vrOAvfFFo9OH/u1mzuIdUJNJVmqWu5nB/Crtbq2hWLm33S2tcR7Hzw4ohwONtET7JX/KLBpUhKwA
c8aCm77gm3/9ppYTRbaHzLpslmzXEw/q5leMLviNZXvpTs+SBzh1yOWaZbmLCfDN+NnnCiggqm13
rYddaH3ZA9UiOodnb0dmWZ0w9Eygdx6gJkZP9fp94JT5+4qd5RlR9B3Rke/vgIlCpwGhGlYuB68d
UqzQWmERbP7E5B2rd+HoSqzP6EHBL+BPUefAgeCm6RL/mPMdi+JyDt5YodP7p//6LE93/FsG6X3G
25nI9k71Swf1eLa3gJxzcDYcro5yEkEFWCwqGykfQiLg2TTLcMfS7tOS6xsTqF+tLG5a2T8VcXsf
eXI7F+2TM/VHYmC+B+HmQ3dlTVRpyHDykNxms65L15j9xOKP1OpnuHQ3lgEVH0L3VS39toH9r2ia
6xmWg5axS513V826HiCteEBdgMIb6uo5uyawITQkuDqtWBuyjW/8wSzzxZqEUMWYr+2gbgcZBmUc
qcsCvummFXctLeZSkXyXinbjhfhkid0Jd0K1u6aarNpFwl0BALjK4LMwi7rOxXKIw+FeCLmrFz5U
fmZHD8nh65vjpSx4lsNDC8tpOnF1hLQL6+ycAy8+NxeziPrbAGDXh2aFq57N3RvP/KVEdZ7Y3Yqj
33f4DlruolbvOtVvX/8uL1z69Bqg33dTZ6H2L/pIHhPoNgqgDGUk5Zf3XfsseUOlznMqY3VUKpJl
Q9khz9v716/9QhQEZ7l7IabvJEwUR6BXxoDpSptTG9d96BSFff31D3lpcc5yeAz1RZbU3hy9Le7m
REAqzY/vu/RZRs60CQujMnWErRT4thjv565INq9f/KXFOX2f31IESR3wOqBixwWerBMfRCCQPukv
JqBor3/ES0tzlh8dTGdS0VAfJ+KPMLC7MqLgrN938ejP+58Lmg5LveqjzXDeFDBQXlrNm/fVFKcX
nvy+Oi6H/Qh8uzkKJ75kIAAorX++78bPArUvALIHzayPYQF4mPn1mASxfONM+vuSJ6eBL7/fd5YT
GB8s0o5gYVIVuHNMq8jeFavJue24i8kwJsWkjlCsfV9FC9yyDd6ohV668bNYFQBJ4Bdqp2Nv8otB
Q3hmQvXfGW7/tyTFYNk/VyUevFE8x8Wjgu2kgULHYvDH5j3PE7Pi/7w4S52eeZwjyyiY5hYap5uO
afHGAz09uP+3KkuK03r9Fqb90vPU4v3ax2JO5jJdRzht+IPiUNGL9RccPVfDJJZj2sHD8L7vcxa1
BgrvNeCnxZL8F/YT7BHMvCtok+IsaAu4wjiQI32MNDRITQEWeEySy9dv/IV6LCnOgnaK2ryGyVRC
yJEN34Y+JV/WDHIHAUcUuB4X7Di2WSUGFR3wai/NSuUZaM40vEfJoD4MS8qgYvHzR7jr44MIALEN
kmcbAjoa7LkHAO/nH5zC70eXkL5zA50lhIn3mQMdOB1lnv+sHYTFwH7fuPbfy5AkP8sHbO6ZLqYe
DzPjkFjCogdFYvYpSKDKtkLfwPs7b4UMzP71Z3Daln/ZrvnZcb5Oti8GoqajA+4YalD5YIrfGhv0
0sXPcgQGBTAYAgmOWk9ZRXQGN1iO3Pz6rf/9QIR6889IC2OiVjH76QhTSrupV9iKEjvBIjCH4bsO
dLxl6M+PgMbZ4HO5PjYETv/J0WSbwTL2Rqp4aXlOP/8tVTAVy6l1uTlmE/TWdWp+UF+/1eycucX/
nUNPL8T4/eq5I75vW1hDCygV9sE0hteTbb9nEVD4WMl127mF7PO8Ae9voqIyXQzlY5MV7/x2Z6lj
zASyLNX6CN3N/YgJIfNQ/Hr9yb+0cGd5YySwO+t+mo5jlnyXAXhos/x4/dL0dHt/C4iz4LbMxTPL
W33sRgdjtfIUbk8I5elEorasNUyrsnMYd9RlnylYuI1VoSo5ktUVmda5oo0YLooVklF4qOeHrB/I
LTggBgUv9EMaFrKKMNZXsp9ONCLXFytUTFuop4oL0aSPkO/3m3C1agOGOtouZIUeNm9STCJiNaa8
TD1Qf1h5C2fjXd6KtUoCpe4gK5P7RngBvebcHkiRQFBIGeQF0Zo/8YKM6PxYs4s9jx6gJpyeGIeV
MVSp3Nje+q3PT/pi01UY/dRtPDcSNAS4lxwvE72wtHjKlt5tYYefylUvElLm5dm1RFWqb986bV6I
6Ows+S26STABisoj0l6zN2wYS1L0sLJFy7vKRLwY48+giGYhOM0DeWSa3UCOAN9zpMM3EtIp8fxl
65xGQPwecTyyI1uCRB4BW2M6UKFhYy8ygi6beMxfIvx9OTs7S3xu5b0MstAcjVQfZs2+BsP4+Pr2
f+kJnCU8yDN7OI2tOtqmh51Gx/39EKzjFgOggs3rH/FC8Gann/+W9YwlAhqBUR2n3vGN93yFxrd/
Y2lOO+Vvj+As6dEGesuFL/Lo6ravfAumsw2GnxnNACzlmJxWdpJhQE2H9nIdm/qd2+os13noUoas
9fIYNMGNlf5Hx/PPry/XS0/kLNdpiVFotkaNpAX8BNMs4cyZaXCLKWxvHdMvfcRZypsxDyAL/ERh
Cg6KG2nIchlnkGVDdODehZBjDtKfD30mM6TsPqJHDLegpUv8x66w/3xrzH+JvsN/9ue114yqFkpX
eiQCupW507fQQb7zvs9D2lt4gcF+HTtR6fSieV8znJzYs9+DIOM58WnC6VEs074v7Lc6Lt5Xs5wG
uf5+6cg5qrQJ6DFrCwLhUA3vhYWm8fXt+EL00rPo1QVZmceQzCPGUwSbAtPKKh82V++7+Fn0xtYt
KhU9PaZk7DZaTAfmyfjGnZ8e2V9Swz8O/N/yjoZBKJqNpEeFaXwHy0Ck1AWEF3MBvQmmTdlSZZZs
Xv8mL4QUPYtaTArVGbzm6TF3ylVFhxGDea7JgS5u2L3+ES89ibOoJUXBMToqTI9WQhRE1Sdo5X6+
69LpWbTWLdyWEhJHYHwE4pEA/jCXhuqNtXnhxtOzeM3p1PBumXHjni1lmA+YmRK+kf9fuvZ5vEJi
AoU/1cehg+Y1xOS+RiZPr69KdFrZv+yg9CxoMVslbzqMODy67maYsosAHmABIdrwyBq2MfLWtekm
wNSW/mcUP4v4M4wP1zHdZwZCOPwJY0lXvlvZG3nvH3zZ3+7nLNKTxo0eXrkMw5UsBplA2QW5EyYk
lb6I9gG7AVGRzB8yBVH9chgGXY0M+RHCS2h7O3UiMRSsJa8vzksLf/r5b9Flu27EtFAxHlHw7EaR
xphLA43v+y5+lhegN2slWsnxyPL0NhvVFebSvJWJX6DR8FqpP++8YZzaABNTj/k82e9p0837Xtbf
AM63O7nGwEBV6veulc8NWzBlVH6SQ5DfOw/xo0xnaKSgkC85r9vtQsFbQTTYbmIJA/MSJvXdaPDv
zJRnl+Mov7QmWMreRV9BNtzGSol3rtBZvnEg/9OZ6eFIguZXBBdqWeTL+sbFT/v7b/vsLNOs/UhV
EIb9UTlxO2IGaunR2JWF779Bq/W+yE3Oco4FgwSPjxVHDJb5Ns/1M7Wf3rV7krN8A7vFGCuy9NAv
F9u+6I4dwwzP1699mvz2t7U5vRLl933fwkCrmtWJ4wzOct+4NXyQ8djdRmSdMLivrfdFD/teVeRK
b6aauMMQT+J+hXGvMlaKneWYMpzbjj43J/tnHg/Brm4BHU7oBKGFCB/TyEU7NtmfTseT2tjR0tO4
XLXr2/cx8klyltngwWTTPCxYfLijddRcoEvavL5CLySG81mG7boOsdA1PyKKLjAP9xMEg28k5Jcu
fZZzMBsSnauY+JHnw89CQs9I30itL135LOHA3xFmwTx2x1rD8ZcYqiH7NxfvW5GzhAMZcp5kq22P
/Wx7zMBQ4cbP6q1gPams/rojz1JBPJAUI5XhKuyzHawdFaoagGN3w7wH5Y6JwbBXL9tg/Bafjvb2
J957ddEnBTp7SJQxfiNcYcFIMZ7PAj/4lMNwm/aY3AKTK7NNNYYPiNNqbR5P3qZcfoawATVyCdfW
A1sU5tbNW3zSlD9Z/BSK6n9+LAbkVe9bvLNcZAMSdWEixNGtwTMfkVox3+uNYH7hqcdnKQhsdNjF
fORHvYzgyt1ubKP3PfPzMeZtwWtK+MCPTNU3Y2Q+yPl9eTM+S0BxbbuGr/0pbwLygSB2Wzvx8V2L
HZ+lBYEE03iMTTymdA+LrXrneR6fFS5jL4bQUsfhzoRjrICsDJplne3ed9dnaQFu7QGDnWZcfVS3
NZufgMt9ft+lz/LCAMUz73XSH4OVp1U9c3mBSY/D5n1XP0sMTTrm1C0RP64FJiKYkR8SFhXvvPhZ
WpBjRAlVc3f0ov4c0gYDod38zq7wfDAuW20e29UNcAgMHCPEyzzGKPF3rUp0FpU8CaB/Q1V7DLvC
bJf/4ew8luNG0kb7RIiAN1uYMmSRLHpSGwQpkUDCu0yYp7+n+m7+ULRGEb2amW5NqQom88vPnDP7
RFxBah7+26f/HhyQSctcQ9Rnu7df66L5ZJr5b6VA0MD/vhabv72cadYxn+424gw4ZM9CfOK1d9wX
1lqn94+gAUNRQ0U8XtZoGGxJPr265GLNFRBitsWrzRG71gCWb4klrf1Q1+E8/rLKJz6hIjFsVc7J
5FNc5lgtVzIVK0O7Xo+WcWJiMS4tHtL2Fd4dlEcQNiBzpmkIh+3MAt41cFAlnNPdZakePQgnICv5
JxuPhTbrR/YPIPvHxv2xIAdAKHDDvzRLmwDBCid//fTTX7r/bKTMldp3HHZPbAbW5v8aFgZU85jV
X+Nm+S0okSK/bAstPf5Gbu/524EFPjoX+Ak/RHQPRX0s+T1a/pWuHff35ygZ3+fv4SOhi8Qa1CpV
3PDH/H8QV0fHYJauJrtX///LOEKzGxjBs4lflmM3jlHNTLm+K1ImGLsdF4TdTOndVVrZsRR6XHvM
uQz91aTvgjTjf+4ue9wKhadW1V1rQI9Z+tc0oNOyezWdYzlnJ8mxxmCcLjPdV65FRn4lq+qDabwN
DA64jfMu4AWlDUPPfYN4IE82hqDH6cZ0Tx4FpDzLQpessGTqItONBJMBXW/ycLmExgJ3qD9KfQcN
AaHGbpreC1AA+rxeQ7mKq5z2wQ5c1fHyG0355pfuDUmAUN/0uP+PSYV/Dkn/5xiXz5R7A88pzmOR
idBInR/Z6P5l67489P9yjPgnhP4/n51BTmE6hWOEN81P3sTcTgEIKLFabqUY8ikSq3L+8nf9YSs3
f9sDoIC7A5CE4lzm2Uk5DFVl7vV/WzF+2wP6su/KRo7l2ZW5ffTb1Avtxfsbtv1PX/y3PaBjkgYb
B0ddKjZv9bzcwCH9Sy7TuHzDf7sBv20BPUVrx5ktcW549vMlj4xhvuIFy6WT8PxfIp6xvJ959FR+
yDfj1phe/vc1+9Ot/y1qq+CWVEuRFmffqr6peWlnoIjdU+365bclmGnx5fq3/q4//czf+5kHIGNu
t7nijJm7v54Dx7lvxtQCjCxIf0htuWn8QkRZ0cvITmWw8U4awbGzRj9qePGPwsuMv2wvf/jhv7c6
w+WvqqGqm7POhPAN8xDQREZmfmBiBKyaa5bIohr/20Nv/Lbb+CW0t20tmjOYjA9wtW/1mn387xv4
h43s98bnarK2eqCJ5WxkJSwZRpbCoFRBVCC5gC4xBActqNbYNMz2vx3BjN9iRG8x1tRfyupsNgVI
G72k2sjg8v/+OX94y4zflwfPMWuHYumZ2fD3puk+at388d8++rflgQHCUfNtWZ37cn0xXPWDfOdf
HqY/fevf1oZVauVU2GZxRtvxko7Faz84f0uD/emzf1sb2mIcJtCf1TlQ+mtaBruqn/4SwP3jf/iX
dcf47e1nRK2VVWCL8+CZ9RXA5S7Undp+GtcV1lxhiizUGvAtSQtlNqnm9d5DlFTQI1gXcS6FsW/b
HBg4zN5YW3uVzEsrEpEFfUxSwTgAabZDW2XuruRHxLNpMI+Wp336lx/wpyP17/20w7iq2cAZdJZL
wxRluWtYSQpq5U3pM4x6Tzyz0lDBf+hjDfSEegKh1uy+Op6VFM75ElFtDBKxq4/b2SyfuvqqWDR+
UQnldcehenJhZHt1QrSWD8BWCR2Un0aXaEtYP+ryQY4qtjDDbKN9mNQvXb4p+Zd94Q+3/ncZilt7
eucU/DoCX7Hujb+9ZKb3T9fSv9z53xt6h6AdACyNxbkyOjCDopM7kqfbs+3O/kEJwNwoIgdYyrWe
GHMF+VgzNbrJA9/a41SZI9qtoQNsgOMCZ4KGRJtF/QJ+gHyFNtrAeEejjsU4D7fzIEh6t64bKrQ4
e0vCWqWwpm4hNZUni6FFZjOc6dAos63Dzp0YYuwAt80TGKwhq80rfeiIREAsql1OzyF3yNae/TZ4
0CuwCItxlzOnG1oLmKfKoSED+1AVeVXH7H3eAQlJG68NmwY0fyOEdWJu0iKSX9udLmvrGc77tlvN
pkzgn4tvQEnFhx/M7pdqVfeVd8V4t1ktVMYyKJMArPaOFm4n7KUhX1OmjBPeEKBmCyRbq/Oh+xWL
jl5lAFTYLdWR2Xs/hg9wj5/is8itNUkNTYsctxoOxZRDOuw0D16qWZwYJsr2Zd9/CH9QyAGUfePb
9ZcNeOcl3/L3oO2q1762HcBCAGVm2x5hkXd1pNcFjR+NNas7IALTnilVidtJAjKjQQXajvCuoMxb
DLx7RKpwauHeipcKjNdtoXVFrFVp/8KZCAZN4Hfuhw3T9w6/1z3bNZTW3D6scPYTPhswij6tu3KV
Bn+AqvQMMDoqurZMKs/L7tJyFHcCgg2HcAxwUhQ/5qWrmXNnGQEXtx1UvUIM0BCzlfo4PmqFx3va
2d80DjGlbWbNHR9LE8CgPUuobKjdFroEVSa5VEqsx3UTqU412dU+4bKZsdVI+MCjmA6W0WtQyCy5
E7VnxmOWqwN4JuNY2AZ3ZxnaDNvGmh31Bnqla9XLuz47Vhz0dnAsED7soRfrQCjRNalWBIkOLuGs
gUr+zJvMwt5FQ9CulV1xlbpFFtLfTVTmretT1VTMZOtaTn7fClYADZXrg3dlbaV9rHMjuJp0II0T
pxZpeBJQWmDNVeRUxXYK2EPvh8nOvkCwQDJCgfVpo1+qORem7WepZLELNGcA2Q18FMAB6ibAgrfA
MqA8bLr1WkM1xUqmpdNHUVnesZm7LBnXao2KHDQQhxI1fus2BE4LuOaVz7zdhxh8oIsrp0sJtoBa
sVbuZb+aO+VmRQS3q0rI4Lqh73Qg0JUEXLdVY3ccmlZ+QNR2rrrZA8vYVt3CGzHZV3C1j2pQHHgv
9h0LcsFkvjm9FQVmfhyGOY9rRrAPvfA2RmWC4H6t8gZPw2a9g1CBwrFJvw6NNRBXkheT0LPKjqu2
Tvf52AVJxm6y12d/7JNi8uoXQzXgjDWw6K1QNhWzCuYIXE/ryyn92o0KS5cwptbxepCka0icCuM2
zwOQWspo3JVT9VJeb5azaWRJC+MIgq+583sdQYgZmPSOMnP9MjdOsa+ZqHmeRmWPTG/1bRAGub8k
UNFLOAC9YIIGjUB+3HKTs1k/1BuSMV6cpZ+3X6OzMbHiV4gD4slZ9HXXFi1DCL5fw812fY3tBzzl
eG+5XSbpA2e8vQCcd/kgR77IoCSpVQ7zdzdoLB6FNBa6zUxL3vvb6CbKNOvtwj8cY2n3s0Z1AhTB
ktZFNOcbo4MAyW57s1b7bWqtxOkk01W2N9bxlpnNVSHMjZoFv6bJjQpUpdWFxuwz7bPm1qnexuka
kLyW1C2WxrD19SnZ7FaLAUBnSdDM8l4nQRgvhasn40RXW6nw/gkMiOSwB7oySq/9KqZp+xjpjYNo
DCSinkUk+z5Kkb2EW3PqZrNtw3mj3wieNbNKc6l50P6kGXtaNserG7RRKpzZDlMF/Ss2qaV9+qpn
kgny1dnKDMx7LBV2zGwBs3TdZO4sZwQuk6kqWUxrSKQj7URjmh3HBIgc0PDEr+NsRl0+VZCbg3yI
7WKc3FuAOKAI+a8/pnmSrzO04RNAkubQe3Lpkgl75aPqg/Q+nwT8LDpz9dDpKh9OVJCDrkyZygrt
Rl9gxVKz6XCy0SsH5tUQrvGBRm/6XC++F7+BPTr5fUqontVX9rI0RytfyCAYF/5ry3s0On0XBggF
7hDxjEtYui3hzUpdvklh6+eDavalqexED+rmGX5Qc8htR9x2q1F/FwCuI31Z7vwxJW4Ro3XHr4Lb
Vy/zV5qu672iyTmaukB91oUNdBCOz6s9QTuaZWe9y9qoeLpkFi8WShHmyt0wK/Qfhih+6rV3lxe1
DeHLsO6rFoygvcJVcAw570SVPoJCsaIa8Dho9maLVeAUMQyBjidvkbGUzsdmr6iPar6Qby7Vrmqo
Yfi5tsUMcNY3tP5Nd2MNcmvcCCuVsjzeURQ3woBWWqFAZG1cMOHkuZMMFrFdX2pmWMPKiPMJsjjG
z0gjag3Xmn+eWR9dU0SarCOD0fQIBlB3TzzzU29cEKxO6/LnAu2GyfkB90BpxVXn+AStC70u5i7o
q+OaD2JfD5dfBKJ8N+SGsfcz1b3rut/sfXvybgctVbug7PSHGXtHQuGuTErw5HT1IubZi1mCDTaG
kicUxt5T0wUWdNARQ2hSSk0csFRByuil0o/ppjc0ciIKkNKdIaAF7m61/HeQPriEtWy/rmh5KnjT
e5fYPYFjpsWV5UsefmQvpR7wRvCOpolpLtPOK2XOhFxrT0lrOsEOh8+XCoC8Zh7aGpBcjRKRqLWq
ZnJSDE/u6ncsVrUd50YA3rNzy/0YtOuexYgcnj3q+6EZuf2X2UxhaNuVZSjPj/AZNbtuyIKjqnrr
RO/agy0gI9rCAVRla7DXGGCm06H/ukS2twzqyhBAIxzc3Jsy9KY2J4kWmVU85gN+RIg8kXA6Z69Z
KYSWBoqX1/JO17KAxcxOclWjdwGd5GrXlRa85VvhHhtha6e6m58zXZmRTrfvUfWG9e4GOEQKu/we
VuUdyql98TorC20COVKnCHj2w+Zoz7ZWaB9kQMEPdU6zawjnXlHAFjsHZhgsj13u+PJ95AtGo22g
ydQc4+C3ffrsynk4bWyfCGuy56BZH1lM5njSFvXcI4n86YuyPK7Osh1NlKM7CzdBzBvbhosHbya0
RyCrVjUG+0aMdcSQPYIYbbHMUzODSoQLnSWLpZgUDoYpCizjccNZE3YBs7Hd6LlITLzsuivckvxj
Y10VxCZQ+YYG/KczLF9BXZleBJcQqUPaAA0INXtJGVaDxtXZ1ewR0QScoTR/jeTsVLc9iLOT2y9E
v5mh5HnzF/+pHQYpw8wU1k9I2cbOVUN2rbbujpjRfCqUelEjksmZtv943TL0Y5gvHoqyJdKgXwTT
oRXcDekgv3QInFdZIL7doNMTCyzz8+a2kI3Bg7U4HkzjkIOyprO/8G4qQKdRn+pk3luZr6e050gR
NVh/Lnt2H7ZSrSFrZcqF0ZpYn4G2JiylzXvZwLSN3LIsIcSLkrUQ4lheBP5OivF27TPvGj6r+GG7
CB0YcnbDra5hMol8PQBm/SaHz/lGjjnczdS8lkyY7JbJ1WOY51+V400RbRhLzAXLb1eUWgT4RHyd
qQa6To11h6FtQ/dgBQxAlAN8Grc6IIVkWYSgQtV2lvg65fYzT7d1jVq/WKJVE4FISmhRLNiBOewC
lFRTlNsLUMRcm8I6795gUvmnAubiDrnlxmhu+bPt1QZruO0B82YtT5S+0cml7I3J8kYnuhgC8xry
Vw3XrO6S7DLb23rrkmii/LL12b23rGFNJAna3dJ4/QTsTaufgs6uGYGoyazzvX/JDlqtSDOsRngj
dsvQuXtIERB9Kw8jnCObXaBfNBdwfN97t7V+dPhJIsvb9Ijt00UFJpYDs3VjrKlZ7usuHU+zMLJD
obbmRi4GXNtJlZGRriMUxAXIuiuDW6ks+3lop+7kTIOKRloBwmDikcoYqAj9nOVNn6BpZWMOaadl
uyk0MDiFarPbElwu+3zqR1QdvKNrdc0LoKtL3ODqJ52vkFSjcOlMJiLGBpVH6JyHWyPPJk6w1M56
e5wQX7V53AxY7IgGStB3fAMy596REZpccO+04HWcNM6x8JIgv0+2lfht5r/0IBWBLK9AKMFyTjdD
ip6hIviAcO3Z3xt5hS008+EC68K28aRWHCy+vri/srQ0Dq3pDVHp6jadZF5Oa0K+7ITjvkF/8iOl
w5+wA+3bRnG/Awhj7UwQWKypgSfjnqnppyBj18urDI2PLd3rtdWNGExRcT0j+Tnw8+CYZ/WlSDTB
bWoM2lpgNX22S/EKqtmHzAckTdcK4w61Z6CFjt1MB0eM37QYfDilo9pwnas86bfg15zmIqmNHAS9
acjDOLJjT13HhZKjfstJeKO1n5HKcuid3VqyQvlyXEGqsbqt3dJGc5GtDxylgocVy1mUF/mSSA1i
YqNzg5h6cOOmmjaqUJu5G1KPCQzbb2+ay5nEMWUAzLjRj5ruu4mlieEKaR5EYIiQj5XPkZ5ViEPe
qimcpDx9D90IETul952OH+XxJrjWY2P1Sg85cuogSVsm1sxai3ya8naTYdg7lfJYYaHuX4oF5zkz
i5yQcvGdZeuErbwrw3z2jZgppWpnBGYD1leqfatcI5khku0bE094Blz0VpkD/Pd57L5zBOBvFboN
9D6ahz1kKo+aY16O670dGmAF9luWphEOY06Pm2yPORzi2zao0siCRb23Ame9TflU5HRqOxAbgPny
aYNMtwmItlzbkFGj+Z4aLRcfnPphVOb2C1+3G2s6JbYakcIZi9ScYJP4WVdCu3cr2I7d0LrPPi6a
Q0f4jXXD5zyzcZhY6nQN/WUj6rB8sbMLZqQYlnWeanB0N1tlp/dqaIZYOcx01IQnRPlVLm5ka1gP
hjmlO5v+pmPWbwPjgI56ZqaZUwUnjaOy1ZC4/fw22y5jdeMFRTl4PoVKbzxMbFChBpfhOqWkgPjK
825dWGkEFo1/M0LzBVfvgLBzg1USZGbqsBq0HDS1PfJcNM3eGEhZuZkSb2bNZWo8xzuT/bBhG8gf
qbCZ7evcGqqcM+4gMj8Myr4z1YrxYYWr7U+iuB0Zxwu9djbPbt6fW7/WARlqi32lt7kc4x7FGEVU
T8MP2Psv6BuxdHnizZdtZOoFSoRp++IE9lbl6XuJvO/brzMRgQuOhYezUy4SBKXbY6oDGv8D/CDg
T8bAkxKnZ2SZ4HUn9rknqtFZPJHI2Y2iK5M2XxRDQUpgDNAYQ9J4lTN36hNe9g8kGKBXTRok2P2+
YJyapMqqOUH9DY/fGsUVia77ki48ciVbA6DVg21oTig6K6KiBAtccKpk5TxBYjOv2obVym7mw7r0
8gE/jrarxGencx71aancl/Z65njkHTh4q8i74IlkBaU6z+5s3CMRNvKZ05m7vE6j7v0qR3JgvHMd
QG4qz9dmoZkPuS2Yr7Rk/TIMmX1Op0EPPatfQtUh3cgzDE4rwrcrEifGrXA4ILe6B0hND95Gud1a
uQ3tmDq+D+AtLhcz25Wtu16neSniGUzLc0264UYnNP2FrYU8kga4Sk1rEE75eFO2xTPXTMSV3f2q
JgP6folVda7BEK7t9LJO/iMB2RmWAMdmw/wQQfU01U1xpJnXi2ptblSYOj7H3JStZpnJQqzWLWeV
KeRlualZX9K5wJ03b9VxGHk/Q0/3ihspNNjOzCmRb2iW81T5IF8XzOOzMxjRVAhon8sQA8C9SOZP
gSzssGw076pQqeT/46zYDDEVEj7pSZYLkt2BzF+MIIfX7J+myrSSaXLfXMd5tm1nebF4XA/CaIeT
W+fuE6l+sQPcP+3dCY7tUKc+t9NBmCH3KCTrXzKThggHb255DFF34aZ0d3Mz6Qe7tXCeez547NVd
sIQ3tJ/ANaUle+6se83SsBX6fmI1YthrAFKuNGuEOMB5Pm5rke1IYHWxnqMkryE3HwIweDsbql7k
9XWeQGqcYlfTUEVMuEaNfqlf+zyAtmxS75W5E5MnLm43c4TK5xUcGvTsSkdS1Q5jzj5qzIBwq/UE
rF+733D6PFsFV507HVz7ZtMnMpiIAjTzzvMNToqOw+vl1/DAkBFGRAM/nakls93aY0SEf8e65cY9
m+dNv9nXMm1PniGMU5f1NFc0aoDUWmt3qbV+YLkDVNgRpDierqJ2qas9bFpFBLD9dC9ZKLr9Hj08
nVE3FV7o+YMVU1cS4DaGn8bQv2n5pS1RF7dqodWPcsdGltS4X6r62rRwXZGjfNlqD2xLByfX9E79
zLCQOcrTMAxFNPCYhONonkb8rkgLFXpeZfy02Np6ZMWc9woCRqVxNpA/FNkUnA+JsaT3thNwaN/q
9aDXg3h1PfLXRd/kdx0HiuO8tuY1UDl0XhiSIzcA1aw6eOgbmOuRmq5p7HvL2RtkPT2jf84BVZ59
IJUsLbp/1QdTFmkoA8WiceIzNcW27Otx6bpyp7vBUeQtzM0cEqNX8jTrzjze02Ba/DTkFNqd/swT
wRaoCWilzuSFhqkf5glKFswaYr2Dq6rTpmcfo5WiCm1v+9otwlpbrsV2P27IGvVlL3JIysqb6fZw
tCz2HQRptm0eenODpKkF4dZD+R/sN9qDHy3cRrFaWenX+kFt6RW0y/IARLMjCyHJhyCZ663gemKD
myZ/t9IbnDWbSjae+TCvh7uis06D1pgw4+UzxdMzbJ1rI13ux5G739hIwIzSQU5XbfNBqfmc0QoV
toWQ8eqI5lyWQbubgfs/YoIgIy62t6wxu53QPoau+ICl2d3i1oXDj/mQLzUzN7qiBUR24n469XbV
rkod4A9j0AQ/2ueEafBcg6p7kbJ4qqh5DZP3XNnI+caMuFVr3r2y/8rGik5qNou0gS3KwN4J/8EN
wkHjRmuyB0os0VZv9+aAWsY0B2QiJsW0DaEsLUH5y6LJ7wIrmOXS/doFCweg4YF0Qbkv3NmP/Q2s
araoE2e6UzXrmJs247DQBxuVJZBPbwzKG4D/2q2X8/WNeUvsQr/u6WRm6amB3TZ58LhNek4fEdfM
oP6wYMiNNnjfUY9IA7TRoyNXtJYiBRuF0CEYyCTNeXcQZUZ3rFm75CBRWjaVnF57f1wTO0+hG4w5
/kD94OnbG1NVejIbhEnEePKAPzeIVJWSfVqXm66jeddYPgd7OhBIapDKLyjc4qc7BAoQNopH1x8O
/tLsm068F704cT6/dlb2/nTKu6fUsK577xd+8ddWR8aEuHtY7ggN4lKQDHGDUlwXxURXMKl5zjWz
Pm+R24zitXGbn+PMchEAex8s8Tank3dtQzG+8idyfmbWWze12T6Qy3Vg+VtPuFtI+c7b1TgNSPYw
0aKanRE/ePO7MFldemu6KZHXVs50ttf2Clb4O7nPNhTBR9C0JMA6qOr0voeDUZ/0niP1IAzjmA/m
FM3WTZkOWawEwy1KmncwiDu8NsZwWZuKYy+Z1Qi21zrQRxSi3X6lsQVnDxUSammRZ3fofxvTvsKp
vMuyR6AmqLrOxsy5dkGKkHo3qfU1jxUKns0g2pPbhE8USZZdLShgArnPW5YI0OLfpaUdDNPtj8yo
HDnyNEc6vQpKLbL6nNO20q6UsfrOnvGYgkT2lnlDTF9YRUW7ckoCeUuCk66eOy1Y2Vd8K2PJ9ABv
18obfozm/GvUKE1R5bTuc1M9p5dX1UVKRBHB4/hmdDbBioaMg2o1CVrEeV8lA+xaL2/XgSM6KteO
rmxVPpHf/9IqrTtoTJX2AKHjquzuddDx0nSQlgnGNHMdi6ul3HdS425sdsb3WAUPLu2DRgMcLsuB
45PU7BMrxZ3ep59CLZx4ZBtj5RxJP5avyGXQ61T1TROc6B/XI13hCx55ZzU1ZqG3Og8aJS5VdV+S
+E83YZzBOu+JZBt65Fadyg9+KY2WdW2CDK6wsFQSnHPG4Wqb84oRnfpacYmgqEeeLq5LqV97M3+U
iWV1KCr98bKdmf1yLfWhuVvc5YFRmSS3pr1ny1cvEB5Shin4BelzrwPmLVMOQtTEf2a14cXzvH4V
2I702iEh7bdlNIwMrK2g0LTq7A/Zg95z5O6sxqMouVwXbrpTflska1oc6k5Lwfk0+Y0jzGIfmNPL
PA5ehPH1hhpnxTJEmcRCPhumBNRkZz6Rd4VCsrduVC1kBtgczPU7qS5yY25eQsaj0CZlH4+okNxW
NYnr5itrT/2oLeWT7lhcn/HWcmiQSNEr8XxGYz89+WOBuqCReLKD7UdvBJ+VKH+YwfhJjXFLNN/s
IgPrUcwG40aogh/lZp4K/ZdhD6DEc6c42HRVn+TF3Izh3Im0JrCfF4L1xBrzKwM6Xtz4FDUKzeof
1t5x4m5qD7WYODrlQlF6Ji+eIj8LNZDkv8QCjb2r9NdOaROaZpIO/VrX6JloTustNijPbDqU0Byc
UEd5nCXX4ZVT4AN+wW1fdhYtnh6SF7dZ7YOfakMkPNVFum2UB1eqF6fVxls9FWmy+QatqA5yArGU
y2Nl9+VLjqj71sTm9uh7pOIwuqPiYpIr0RbfffSk8u67Vr4j+FmJP3wD4EHebuelndIbjjb2Y60J
TFjU+B+QyRGkecs9uoYF4s/g70wTJj43xnvTN9XvvXpsuNas5ak+Ww9918zJP6Fq0Jdw/5n0kaeO
LfBkiIZuwnFtn6y1tRPHKR7ai/lKA0gbcipp4s2Qwf3sbv612TesJJCoQmGLD0ZZG/R8kM7dbWbK
3aCMRQeCuaeysFJ6drLD1tdPWMQnVm5L3VcDIuV2aUpkWvD68pbkd4YeYtLGG0VocO12oNo15hYO
rZaWcWnIlCmkbjlsc7vbDJ7eNS+0xB2s7I0VO6MeO/5A6Oi4IWatkfEwrY0dpzUT3c36a6Ps7KO2
mGYiZL1GzOhfI6UYo6Ywg9sqC0wygalk6ITRuafcsJuTaW4CPglUSq9c703p0QVQ6gzcWUYBpdEp
2ChTmHlVYd3RmLDc57126b7Rv62J+1U2jvVkW00Fmnqi8IhMAe+x9tov1AbmqRo4TVCkn4P00XNt
0naKhbOLeD2gbgtZrDH5Be0ZagaJpYUZZx4glIMeMsWDNGV/MBQ5A7KLrhML39+ul5yLqFYHyUg6
8yTTJpOZsc0WH4+jLZ4azIRXrYPeupqd+Tx7l5QDmmiExlVDIKWJl1lCxtzWMbg35/mJ7IIewkff
bNbzVB42JYLbZfOzkzmhkE+Xin6CeR72SvTbvW/OZk/gBiers0R6s+DSO7qLsD56YW8xFHLzJHBu
DeGEyohM/GVTcPJ8PwmOIiU1tj1VX4zITlfb18JOBWnY1A97aOy/0tEGDaRqgwCRPhL0QXgU0s+5
T8ujGzjmcerH7Tib0j6Bk94cwIBIHGdeqzv+cIeBq9e3FxejUFRWqEBXd8QY2E7VD7s0ratlbjid
5mn3avuz9UmRDHvVlta7gkpeRHsXewUZUzsW25rfkPnMoiXLzNvGHwIQ73pNBtklmSqYgD2ZzbLs
qYLlCU4XxufKcTwOqJTiZlX+niq09TqgMT0rbsrRnJrpeiC6eSqJ5B9QGg2/MmWuHpPzwor1Wp8u
xTb68Q1aXMRE64wx91q8aTI/LyTNvm0tr/fGRroVm3ULXV6lJYnvKg2auC3KClxMr5HJn4Dsi5Zl
hvZqTHuStoTQkK13hTK+uF06b/tlbc3EOzJA81Sd/Bj0nvNF2wSHctVZGUvR7rMstb946uVJ4abd
0b/oP2yYByIfvzDWH/hQK/lox3kHKp/fDPjed6XaOOIbLbjdkAqtzZhWOy05Fqec7zDn7hgD6B9O
s7XkZ+RMxskbMy2uhdcmhT3tCjw6NbHq5O97fie9OZZH/1u/+B/SduuDMZK4FlJecAP1ZmgkqE3z
h+suHeFe065faUVvKNVCiqVZk30ozZuPum55T15fFSOIGXuOTXNcqNew8F5UHsQEQ+3qigcgIA3Y
+v13wZNrFM14W3jcTNribP/DodZ6T1G0+TCFO3+3gfLDokhJsJm+c54Gj4W+X7LvxbXLBzHVXuzh
98TImc5XQc6rVw0tlRzDKna1TZibsd2fKntkAmedryvXGhC82rROLKXbv24tm09QfeaZl42XzE11
0Mx+juZ+AM8a2Omh9Mpkpss9SZe1JaukMTfQzj6T7n5+S13spezYOYMSf57S08cqKLrnbViz/0fa
mSzHkSRb9lee1N5LfDZzka5Fx4iZBEBw2riQIGk+z/PX94nMetVJy0xhP2uR3CBJGD08TG1QvXou
bRpkNeojflXhK16SpJYsRsfYoLiJMD+AKTx0JxcT6LsqGOy9O1MOEgUynphs9xfbitRDIybKTHna
7Sn7ijcjPiTHvu0+WUPXdruMGwprYrIF3/2ymGhvI8+SZVOCEgvnoxmHoHs1Yxe/a6iavK2R5Z1G
rOme+75BIpBaiAUi/jaXNZb6i3D71C/ldvLw7aPirerrhn7VQyID92hhEnHritq7rWScfMlyipB2
UnxQdWVd3Jhtaw8ULMD0xKnazwKXwQ8z7+QogoXdgf5iwGpIgNYJWc0utar83Cb9lznvFKXQ7nMq
xXKmd7p/m7czFpZQ665cyJUPhR9670U+9Fd+upZU4TxSU0vDSb8PVu43nXOy63g4ign/7Tgo5j3e
S6jVVEI9/Henp/WzG6zhebXn+EQVR3J1luIostU7VJmTo8anXrxF83KKpEW9eI6G+37LQwom1IZU
DILZmb1hhyn3+K2J0dfNRRvtR4Q/eB7R07JFMjl78UKiy1b5/cVmE8cFz1Nn1/OZlGkVHMI+eh+k
kkhgfy4+JV7XvakX+RoOdnfnzopFoa9sdha3eGHNn44J5qHj8M4GAvXsrw2pAlz/ruMR92Ef79Xb
lRzZXeVSNR+qydqT6PlRlmEJiGoo7+Y5azneZjA553l4ntFnUlcP5vfBEuO7NtvUN0CE05CMITX5
tLq/x79sPTi4gr/CaMpPYQGGz4VM9Sbwu09Mf3G94Rd04MZWXi1lb3/KZTzdrMlMOVmgXeoHZb9k
nYWSM2+eOI41+3XGbELFifUGT5Ll4AopDijUHC5+RX7x/4xhEON+DtCSe7Xq+fgZks7O3z6Pat4Q
BIUeYdFVR5HU9XGQHfe1pokeEP1np0Fwmraobu/jsPiWyEaecX3iVpnY5ZVnT6giwrG/DdmGaipt
s3s71XN21yy++4QXMsar9RKfPSv+GMeDe14wv7lbktH9ErcdP7bDepeLKbhOaNM++3aaXOdd3Z2b
elJP+UJeAEe5wHpI22ne+5M3vQ4l9l18Nv85WtwW3vC0oa9J0uYs4o0yfje9Sm9ERMxt/60qsDqj
siydu0CJbL8GVKRaz/FvfMQ+zaHsx+5LXscLX+HIPaKIotd8dKrbovfDt3A6Eebn1sdRrcXd0FKW
dH23PLYxCSfMZYYbm+a9M1m/9WHLsKxUJYZTA25aHz2ViEOCsTqmRmv/XHZR967Fh/o0d55/DZLT
PczsDZ/SuTqheNtNXT2ROkn2forKwrLHJxLppMF7z9+NVte+iRd8C/Gvd3FIFwNj13W3H8qE5dBx
31AA+qao1x19jNBOTdKiBC6vKYQfZrkmO3/rq5tmA4CUzPb0birW9mhNa/ou3RCNYaIyvuKYierX
2rqbdm0wJFxjflQpFQjOEPUuWPz3/CqWvuy5eOa5rwkqSt7nMJ3DOC2+bHDxXmY/H04sDPFdN07J
bYX8E+CEFx3DjbaH1cmHLw66is+W38uQyOnjQznZ70c+1Zm36z/Fqu6eo1C2ya7pxvTY1lt7wDzt
oBbMhdeqjG+dCQqVO7jrM42SKww53zvgmVw9dvh8HZa8QRPvtjJ7oyIZXEHK4uzdOeMNwoXlCbOj
+pAt63CY3Da67ylKfeCqzA0z8b3y1VoSWu7ihntQkwlS26M73GGwtL7hBv0ivHI9A1MNwAersb1T
zvzSbNxr3RbbrMmTX6Y0wDYUHjYqGBLLFB5zSpGoIuk2fIKh8xlXt1cZq4xUQEp+FVgDaYuwmX/Y
7kbpJy/HlUW1Gg7cVfEkS7hjQOuzv7oi9s5lHWTXfhM1tLZRMox3ONZ47T7t3aUDA8//LorauloD
lV9JLxQPVlJ9tuaLNfcGo+4qjNL6rkxXdFGSTkfR9NgBVU1F/TV49PIwfevENRUukXaPa78t71IB
pK6hWkfLHRXzpMznc55Zn4tFZnuUWMFVgP3jLr+wI89QE9VtIYPkQFHUO3iKxQHo6NQ+oF9+Wa2g
Pnd+U1xXcDP3U7XRyL0FnwKkK7dpOXkfA4kcJUumBDeq+H1YLF9T4H2HvCz9I4IImgFrplQXe/FT
ncsrO3iYNwQXYdp8tsIyfWhlVz0FXchGKbsD4hVnSy36BpMNRj2qd0XtYhcW1putaFIy+d7XhgV5
z+7+I5PhaQjOqn20vX54cIe6fwjpTtzGUB1jgTpRqiS6t4v1a+841cFpJpK9fSbZu8aK3Za8XVEK
rjhV6cnXqIUutxsEaqpk88Pj6tn9aUlbkG3kKY64Mls7TBK5roTpx6nH14jTP9AdOxbWAdFv+Byy
BL5x+zx526KA+JSl9fbDXevqnWsjxBDD6Dwh7MhZiMaKfLsldpaasg+B1dP2ie5v43hsrYeLOVbW
W+5VPFrNjRVxAzxWgVs8DsWCloicbUvZLxbt18ilPxa5TnNsEGFdORc3X7XhcmbVWHVGbuHs0cGy
fcy1f17pTaXEZTVvE1Jz1wt2R1drjfv8mDj9HVxwjpQYEsT9XN4WxewulLpiyu5Kzc8jwrszYi92
rLmIjxGqxHetXRcHTvXrVRNnau+Qa79LUlvtkU2Q8Zm44ITUU3a/QWpji7SEivKIFK33VQ4xiTbh
WKQRc7yq3swLB/EZy65zhNjuW0uNlev4htAJ77djP6XV+zb0a/SHHbmQ/WhH2SEIW/dMF4EtbxOZ
U74ruFvc52uPAQQNlylqmzB4TMXAXgnjYeA28aMnjf8w+lmaHVQ4yR+ikkjURnQ7MRXRc1xu4YNN
Jw7nqbR6nkvXhX8fkZUcsvVrhDL1prZoJ2xy0odTQDtOnE3Zy4RwioTUNN8OXYMQIo7q8OR2ALYc
zIH4ICiALTz77nuUq6TiMTykjVY8CbtEUmJNGKEvqPk4qdjnxm0/knxMzmRPGVQhId+S6RtMkfJr
ZC/DA3fw+KUkr3WO2q2+qbd8YT9LuZQ0TNAuDdcrbkTu3vHK7iYaK8ytuRi939IN+4Z+wpBUOMA0
k1DdhHXe30zdTDOAyNByLG4wnWVeKpz8qujLNJHVw6gcy/dy6a6SnNNMPdUL5hVUOG62eXKvaNmY
OLyGnGcirmjJioZywcw+Iz0s209d4G/HhbVwF2bpcidSGhU5EYXJVcDxAcMEqpuek6I0SoLh++Ba
C16Y2PB9JF1dPi09sg/84OLbFvzRUXjUejdHpc9DNc53y4iYEqgoPTMldxJvmCJqYEX4JJzkObEx
7bUr7HHz0vmEkGbMLmax76XXxVcoZutzNcfO9dAIFFy+8rJdrUL/2VOyvVtRzDH3O9zziCNyO0FE
qFPRSuKQTL614FoGQvgDQZ49xD7iUy7J5fshgjiwc+dwJX8j++QYjd78xsUV77Piz/cY03Erztg8
a8zt9v2ajjdOKbNjDyL42ESqOcDTvDjsktVQkNkgWrHmkq9/DpC2H2CCUkdUafu1xzKD+0A2XymE
23vHWsdbfJrpXk/n/LqKZI+tZLT8EEFMLETsoGe2n2Zfs5VTXJ1x07D6iZ6UPtvUkXYc1uU+LUjV
qPVDL2l9Jz/8utnjeJw8lJW2p9YEL/nBuvLD9nPitpQtERgdEe5giYAoZaZHBP8N8qS0eIh2+TYH
G8aIOeXPUUzJIZvT5NwSgQ92ttFtNNrDR0rGxbHO6QjduKxe26sMb4pGZigJ4upznhefJscm0Zmw
hviCpo64Xj9ZVr3RGuPjGA+2cd+g533K6WCghb4glNdABDnqEcxqcAMkHPxW/t5r+j8yT3tXl/z3
vy6/8x+Dtd9svf7vT+fv9cOX8nuv/6WffgdTtn//u4cvw5effjhWZKHWR6xK1qfvPb6R/20bdvmb
/69/+F/ffxvl3dp8/9c/EDBXw2U0ldbVT/ZntD7+x5jpMvy/f+3y/P/6x//u1GWUir7Z30f7zTGN
X/ndMM0KvH+GvmNH+Hi5fmizPv+3Y5olvH8GgYQXzf/0RRiE9G/+2zINSvM/SQf6tu3YtrAlau7/
eKaRq/mnHQgRAlcPLhZsbvD/a5omSLVoTZhk+9jc4qQ4qmL8QHrjazz+orn7r/oHGVlne2Lbaw/+
yMgs7zvWNdQC0qBP9zL0pR35D8gAsn2D3y5eflwj8db2LPoIKXb+4ft7+3sX4n9VY/m2Tquh/9c/
/u6xtW7pZqS+EAOLOZKS3+5rKFt4O5AlNBs9/PnJY9iDfZHS4YIDvc1OrdLuaDay1hhdk41bVsk9
CsELtV70tpTu1ujZbPTL2/rDG3fjbpvpYyyOiOzFPvWzDRmM/8FscK03WqwJOVy4P8exzMMrbghf
ZjuXhu9F647eZJ/6rbALylHUStR2l3bKoPH6Mg215uiAhLIc7IFWNU5k/ZciNYwcLSb52shQ4Fx+
7FXvPvRBNb56WWovv6/R/yMwLo+tYzxjMkiADsbiOK7eNWvhuzwwwXBdhtYCU7QzZQHaEY+ZHLHT
o3BwH0vLwIHxMrgWmahr/LFbeS2J+9o2CgVlYBbzgR6VYRgvInP5ImnsCBv0tHSCmODDLo+tBWY6
9Xnv12SA04ZMhzspLpZYWBiFTqDFpY2qtemdpjh261q8bpQqr3sqZwYQscuja4HpF36+1Fg8HoOP
W7OnpGj20FpIQut06WhhWJTHFeKNNtv7m2MW74EWlGiBw1ZUzBK1ZOdOzeR4kDobPrkWmVPuDE2b
drSmXVL9xZLSaSLH1ux166xLUpokii/tjzIqWFAwiA6Fb0Jy4Lv8E+4S+/NZ9VtxJNNakoIB8bqK
YTB8dC02Q5ee2a1m9Ca768d3dWOAfr48tRaZvutX2WatBdnB6R5/5WxHUsfAIOcythaYobcldrT5
2VH63nVNLuZLUgeeAe/jMrgWmC0N2D1WDBlm3mH+uQttUNtRT6rdKIR8LTK30k4p34bZMe7TE5V3
WuQdazmbDa7FZ1HTXq9sXoxLzu0QB1V+NYWD4R7xG03jD0cJMI32UOGVfejIxds+/YW/Mum4vFsd
K3F551p0hgJBbZIO3BVHn27f0f/mIW4yeic6BJImrswqEpkeZQMkbGk+J042G46t7ZrgtESLuiA7
IhJDFdP1V6Uom4PZg2uROUy4yFDupZ9rVjelF8CczvJHs7G16JxkUpVuwINnDGt71QvdNm/NhtaC
s1o8EcmKoTsKAteDJ+BwLCYoSCaKpwVnXqwJ8n8GL5NshyKp8w2fWgtLUBFo2NjPjitVxMRl8Q4F
JT6zV6KFZZ/V3WqHCdOktfx9n0C8o8XkxWxwbdssYgtE41hmxzAr/OIcO9EafKLBpG7MTm86C1Kg
6rh0u9M2QWZbWvBsPLO1UCdBrsIal9hj5NpabwbVgOrrt3dGr0X3FG8u3O9JbMkxK+evljXexUHz
Kyumv1mudAok+d+RhK4H0sdbwqfMXl78QLkGnCymuE7si6sW2ExElUk5yX0F6vQutefebFcm8/DT
bRDBokUvK/0Qzfy9U9eyMrtQ6Xi+3sNbdlKMG89IQiPrAIrUbPr9BqH6w66DuR5XSidPjnNFF1yB
vMHwYOVqYekq38nWlvZDaPEUtyvE6quRVdrla9TCMm5yHnsIkmM65NWRMgXmUEj4zSa3tl9W9N15
qcPgaMEjBJuUvc2Ogzprz7KbLFOenzD7FrnrGiciXeCYMOB4KTo9z87soJlBUB8Bqd4RQI8UtVyz
RdbRt0vAVNZoEZSL+sKmnFPZoOPA6H3/iZYnU2cey8tMKdyastvwvqeOaxY7OhhvnlLqMIrBxRAA
lTi7teHRR6fijQH1sw1JIHGDsDuy6aQP88wsGeFoO6ZDL+6QTLzvkj76XQZQAfsVy8Q94DJTtNjM
oKlldFMlRxfV0M6mdrZvltTENewyuhacwTSN0yIZvbbnhyKfv7ebFRrOFS02cR6NJzdhKezABu64
XxzzrY/NXroOrvOVnKc2CZMjxcHsIGFq7Z2yTYy2Hqmbgw6QStGhDoQQ6tRznK/t3psjZfZidCyd
26lR0fqUsBg2+615GzYfjaLzT1C6Um6DUvS3eymtYNkcTY/TLKXh6NpR2ZrdJsuTS6/3uu2SIt4p
aXYIt7XNWNVzBcyAkbOWRqvuqth+6Rnw1/cpWzsmQ0yNZvptiE2rxjHH+7pcwCdmb1uLewGdpbAu
u2Y+d84BnDz19+VXSNu/OVnZWtg3LTzZuqa4WI/IRKdtggFE/6/Zk2tRj7yTJlWrZfDhDi5iOZkd
qmwt4vGzH4dpQ8Uw1OtdUxT39OyZPDHoxJ+PazZa8UVGBGRdIO7Z9UbHB6nbSFf+DJWk7zibyOU6
dIZbL04OZk+s7cJRO1QyQS5z9LbwppzvvTU1wDRTUdMtpKHr4eLhs5m1SZY9JV7/Uo1VbrjyaaG4
lHQTgpi6vGj/uZP3TRsbLR+UBH/+ChffE0Pns0366zuFl4aJtdrldWhh6NBZ33U9Yej4zuvqoByg
fdMoUKRu41yqIu/RYvA2anQJm1vHBzlaRluYjLRo8VAfAppBzF8rOL1CNs5dQhfzryClf72CSN1v
uYjghGcRw4/tJndTspwHZXlmz66bKzdqsGVbc34NUDV+2OJ6RN8hxmAxm+NSix5l2zndcw1nhyJ7
zIGXZnI1OmVKqW1j9URvwNQzw8sSPFJBM2ta5mbZdanbKtdtSD/jfAmfkia89c26NAYsW6a51MJn
zWh8813Cx6vkVV5t7dn2gAwZLVa6o3Je0iRDS0ByXAe3WU9C0amzE9m4GE7GUPs+EYQjFtkadHxw
OR4Dq12uMGRe3ho9vu45mbIoCIg6ABSQgoErwqSn9EcTijBvXredhEZJyzaNGacKw9IrK0+8t1M7
DEZnHxlq36soy2hwhyw81TkgtsrOy/vZDSzDONKOEfSRr9yO+WI7C8e+vBi/Za3rPxm9dqkdI0YU
yx7oOVZ0epFET9u2mcZASm1pHOPCBc7LZIeHvE+8uKdvu7TNFnXdi1m0KM0WWMfwuGvQKveblZ6N
XojuwVxIdyCFzHaRy/5tATvmRAerOJgNroWQoLvbBSwhjlM0THeQbKu7lhqe2QFLaKtiaDcqL4ct
PKUZLefdBEJonen4N3t27VQBQjhjkx7Ck5qa8gx8b7uOB7UavnY9hERDF+OQsgPFNKl5Qq30jWSL
4bNr54vckts6Rx0I9qgfrzq1YRlKesVsIxVagNpxCaWmasOTHJvyIQrwxilW8ARm712L0CqI0zWO
wccnNI/STthDTEmcX033y9z4c7FK6sKrigNGFVgsXWVWZ69iW7a3AFKhk7VtdnKaNDTb+nQZVpgn
y9DYIjgJOgVuOTXZuzhVsVlc6Uqsek3cBQQLnyIKq8fWb73rvKDlw+gbCLXZY1X0jNuCranMRvBd
Tdhu9/YQWIa7hz59IE9aq8Xw0nUAXOLzdiilMhOpSV0dJEA6SAT87Ktt8thaS3nXTHI2u3uF2hpf
eGQOM8W2mqdleuP1wXIV2/iNGr13XSEU2A7IYRhCp8Bf2ndBXbkA4gAimI0uf77LpBPq3EXxYpZh
LA+xLeqrkVOf2aatq4TAedA6c4laugSH0zJD1+3CLTRbLXWlUOlBkqcxIDipcUzOiyx8DBns3Cht
LnWpkI9eL4PdwkEvy91TP3nDsfdLwwmpa4XSmYT8mFg8ewAwdLDpYBjDwEy0JnWtUIhzQJ+JkjkT
oHjnWCD3m7vmZmds3Y132dqwl6NNMKX9+CYJlDpsnlObrfS6Zoh+GYnQaQ5P3Vw9tVbg34yVH5pd
mQItVMc8rxp3nsKTPdRg5pro2huy2mxwXTKkSlkk9iaDE1y88KC8HOyMZZlpYdEo/xyp3gjdKA8X
6M+VnXxu/cI7Z6JJjUpyaJ9/Hj33s84rSppxnUFa5zL2xY21YtBhtszo0qEqsaIm83vuBu0IsE56
664QS2kWqrp4KA6HtXCqKDi5WWnvy2ql13fLYrNlRlcPTXHTZGDGQc/lpfUcIzSlL0tGv/LCupzt
/uLsoauHpBj9hXZT5jul7dusSmG1l8tkdirztW3VLSIaE3OiqaWlk0bIHJgfeNxfzPjLqfevnl07
lUl8geoycMMTUPF+t/Rtf5sHy0RDfSvNDjW6jgjGbQkxkaXMd9z1Y+PY3WNURmv6i4n5N59AlxKl
vi+ozPMJ8MGpHjooH3CLKiZ/K5rlF//G33zDurFs0oSSSRMGJ69ZwmusAdRHtvH51WgH181l4bVX
IGmc4BTKMb1qnFSce3q2zF6/bi9Lr2FKu5cfnLZNZuelg2cRTfCTzJ798q38QQiAR0YFCzAITpIG
YC4jsTijCyjMMsC6sghc18hFh6kD5CHEIdpNoQqDCTF7du08HCS21Q7+Brg4TOZjVa00dOVwBMxG
1+I2sCXIj42boNWr8qpOwU9teEabHbY9LW6TSx8LvH9xWiEpXAxf5JUAj2M437VN1hniOVUZpz57
KJtvS9OHt7Oq1ndGb0ZXGNEUGU+gdoLT4AEqcsE7QAhPhdmJVdcYTXbLwmdx2s6GaS1gXonue6Nq
4MtmT6/ts4sIuzlYGR9jNdcHnizEOZ58y3Ct0aVGi4XxJR2iwQk5xvBB0iR3txX19Iv1/vKUf7He
61ojVLRTikstT+/lE31/1Mj2UVRHb0oPEA+GT9tupJiozIJAlyBNVCgyV+Ti5FGwPcAVaR7q2cne
mn0VWgBzadtkFZMoUkXb7tzMB8nnUNs3G10L4HCZaSVuOCRDWJ9f2NUvnfOb/2w2uhbAARNm9RfO
U709T7fU/aAhdIOZPFC6WgBTPeryRQXhKUQh4+yrru7hkKUd2FSjx9clSQ5l8UKx9Jza0t3ejzLG
8yuShkl0XZKUX9zPpkBwP5mW5XmqfOcNcKriFzHwN7u5LkoCm+nmwqKRvwen8nayVgeiUmHipE2K
XpclSXrsE6vqxSka5jq+jqVTPw9MVMtsWurKJIvursZ2y+gUQBfexTTAnayV847Z93p5Z3/Yz7PW
H6WPm8Cp7zPvoSxK+y7qc/HRbHQtYMHYyipJZHSSgN0PFrC5F9U1s1luTpcn9TgYAnH1opPw2+y6
WRPIAc0ymS02ujypiuttlFYYgeCHPAYCsnxNlFd/N3szWsCu9BxEcFV576G1vkcQNkA3Q7z5ZDS8
LlEKRQJWSKzRycrddjgEWxHSlR1Hq1kCTZcRgSvrlwSX5tNKaeC+zgccs3EKN5vyupYo8MZ5cKsq
PhWBs5xbsFEH+CaD2YZua+WGOg2i2qdv+OTlF5PD0raumgEEq9mbD34OKKy6cGWSnLepBxb4YCbe
DfKRwSxcdU1RCZlSAvOJT0nD2RhPEe8BTgGWnWYPr8VrmoBVlskUn9rato/g3rMvZVUOX81Gd39+
NVh9rWp0K+uUQnPbhVPmnoKJOpjZ6NoGC9C3jklYWDCTSucl9ACHNHPSfzMbXYvXrcnxZxlK6xTD
joL64WDhOViO0dcqdIlRWVld1mMGcgLSXeytbs3fCi/3Xk2encaPn9/7CkdnuRR7oPMX7n3iWO07
rujF3mx07XyMNVY5hONqnaZ2Wj66i8pvYlDbRokioQuOfJE1bj428anawHNdYBhYX9VGeSIRabEa
l7PTYvIVnwT80KOz4qe1bNgPmb0YbWuFmlEBFIfH4U8B3oOWnZ1ntzOTBwldeuTG3qiCLbCAzxVq
w72paZ+9OGzM1mChy1AV1Nu+UJ51ckTuIfiY58bZu2NqGwWU0OVNmfCk0/o8PyzQ8EAKOf7gAcQx
DCgtXHNsrJY+YakZ1669TdYVOhZ0eqOl5ndj5j8emiblCojjrMLrWFzj0eC/z8O5/NWN8K9rm1zj
f47XpuGmttazdZLJGCjcmjG3pcttPOUtfibwqWHBmgWvrnVCbCyL0sf8Ze2xzqqV59JgBPrKKAJ0
uVNah3aRqo0lGX/nGxtf3F3HHd3o+Cd0vVOKliqySqXOPeBfDB28IHypSYx0RqkuoaueEjwTh0Xa
7RmmVnzCl2W+yprecHXQZU+DhW9sKer+XOeqOIzrlFcY0abbD7NXr+21/hhg3ENz+1lEeM0MSdAf
yiTPzJY2XX2DkaIVpthqnf2R02VSF/O5zSBfmz27FrxxElmx5QXxOVgr4KhuZoXfsZRSRgkjoWtw
bJoOkj4f1FWOF211aCrK4iF2oYazXlfiTLhx1DEM+yvR+PZucsGQ4yqmzGal0LdbLwJwZbvdVT8O
vnWAi9QAE0lKs9ZoADk/Lz75CAQsB5iNxV/Q7RvJt1rBKzGbOELbcdsAw744VwEMRagf6Aeax9wb
ZqP0sRDajlvn48y8XKyrtG0+rHOAw6OY+09Gs1J4P78Y4HvZXKZlcz15fvE5cLLmWzNUvxJvhr/V
7f6cqRO6GgeHBXf13bG5TtbBU7iKYO/pnAUU26C6w/1rBCyalT2mKQ30LP8+n2dLnl3HW+PvgDTt
S4GuyroUu9++bnALwpDXGu4tX1S45Vn56omTCK0k+9pW8wpBy7WXFduAtQzdG8w2crzoPXjm9ilL
IXJ9xbu0oS8MSuHsfBKXX1k4QMJEfwrxti1uMKtIy3uRiKy6CZRs1KexGtsx3TV1v3TPdtuORbPP
12HAsIgPEauvljs7Kt7lGFJk36zZGrA/WYCrqpcYjG077Xyw30w6PAniN7XjZ8tdOSxbiFmrM8nh
4PhlHj/hTy/D+5q67WYdMjSj2ZNox9yBCrwoexE4KIGLf190XZGc6QqomutIjjLYqWEqp/ow2UUB
0lAk49Zeb52PQ7qD+3v70W1wF3mQtRO16X7u/HC4g33ttjhJzYuU30q/wfZZJEFrfyyHYnLtw+SU
KbcvSL7Y82DGkCgcd7xB5ut4PTFmi6VEK33n61bYQdLuZtlmKRw7fCJt/HpBMwuse1yOih2pnXjC
1jMGnPiQrdUQPHYq6BlBBpblQvAMXFwCjwrxQPAmgw6ePUTuNhVXEXeThg+E8ep6Gnp8A283KdPi
MVtKqLsHNvh6OycBFPv7fvSKtoD/jM7geYMxPxSQ5QReAnBcN9VcJbYTWJ9Kb1h7XIxRt4lkNy1l
tQChDDDmw6tFNnM/HtDVeR2YbnwHPO92zYqJtJrtrJg7xtiP4rwOVapQ/b7deiugGAK2GiMQx8Nv
7cvk9fP8MqauTF7aOGgxDJQNvBvIfCGmxyDNgYQm1+FYB+FnKKZF9mOwhbUBHVbW5la7KbT4tX2I
48RylS18Kue8lnFf4GsKHcGxd9jH8u8eqwi5FjEx16P8YfcqAcOXZi2uErtWjpX10dqGMcBgK9m8
7dWBrWJ9821RlAf6HIYWt70mKo9eM7dLdVut+SXA8FZNcOXr1hofpKSqp2i59dPaczqo7iIcqqMF
xxHXiGD0khj3D9CJePiQbxifcArED/wwYHmBP8CoPoVLV4tj1mMnjk2izTTvWpEOr07PO/rWZr3b
AGmtSme9qeyqFHc0sffukwSGTa8298bisQzD9GZ2cvtt5EaF/w1ePuhZEF/bq7v12QHOsAD746jt
nZ87s/qmwtDzz0pECURGBaC+xdmgqIf8bh7y1Z/H/eLHUa4+jgmTKr/3N0wv0htoNksKkjSPuuRD
z+oADL3LFsx2D24czvVNgfsnVnBI8lTWgtJew/lDaNn99n2xuql5gcFtiQzIO0lkG9dCf9geEydm
Oz5crFydao+RcZ5tO1YPa2lxqaHM2Jwm6vidi4HTBOHqTKsjvEho6fHS/qB9q1nnnYLIMjRIyAGz
SKwYVulOOzFmWfsJfhnqhRNgX5wd9hCEcgxP+yoaFc5gln+xH7ZXEFcfA5bS6Klzqzn85K3WoNxd
NJWdz7PNOKr9KIYOh8U06WX7canLGlCpv/jN+BDbmbt8mcGsFqDaVrtJz0UcTB0EqraBFIV5alKm
Di6tuHpPLImdl7t3OeRBWLGg31tvgu0ae+gICtfqnY/LOK/2Ufh56P/AMJwwusYLJKoLzMBJ9J8c
2+27h3bKRsDaebrgGxxQCBHPCWQG+ytf6zjHO7nIIC13bA1z9BZsnytQW9VoUvgdUS3z18yrO8Vs
xiQbXydMBBZ3POdtM4D29RHMqzdh4lntwR2Czb62Ux//w50AaarwPprjb2teTMljLop5fFPHbeCe
eTfKfwWSWOIvkslAqhc2euz6cOoF+Tntkr6s5mvZYmq8oKuWM1ZE1Ieoge8Hf6pcIKFjMaoXP3Lq
4cru3H7+2BezX2FzF6TQQY/FABh83jczRqmPY8s6A/E0KS5gHjt19o5AT3ZQBUT4Eixw7TwKrIUx
OS1WzILw5wD+/8GKx3CrHznbZ1godEEUZs3tKppN4A3WN8stlT4LlxDXrfrxjGzY8dddTG4MgGpp
12v5NSgWfNF3OF7NJCeTFnxxBuMWIlAOnUElb7BTwKiriOPF/wJ8rKjKwzZBZsWKpRQd3jgVhlDL
h16KqH9T5nlWV+fEzpJcnitn6qSNT7BjpbduXdkY7OKwmLvVPupXV2333rbxXe1aB78VBATDascY
a7vYX5aHKuTLrfZtc7lcYxHqWc1jM8iesKN3cnVb/CpJ8l2sxQNVyTcF/oefYqsOOBIsHZ5v3x0+
+xbj1Olm0zd/niNEaUvvVPOusBasg30XN5G9siCHYgy/DrN8skeH3gEV9emEc0ixcqX/kYJcX9tT
Q+UoemEFtN10N/lpZJ1sNxzH8NyFDR4dGFol7vp1bbemu41B4Ns3WSu2+V1VbP1079v/h7kvaW4c
SbP8K219RxscvgB+6AtAEiRF7QrFcoGFIhUOwLEvjuXX90N0mZUEccTJnMtYV1uZZUWGE75+y1vg
1WkHXa1hEIrYYsYlADcFnMc5/jIO8DiHAk7buaQJKKddUkKH38nHZ9zqUKPu3cmFKnrq5MApQPmX
xq+pzIrmqfF6WqoQfpexRwIIutbyxO0ajnxB35fatEFCqhLaxcWY2HIjDSkqSFZbuJ0eBguOSLCe
ZzUr7ihkwvtDJMdO3M82zLEUNEsSPqcB3GRU0cLYKoF9hkUUBcoDIWk/BDpWJWhFLnFo9ggrNjzl
fskhTvvDGgejXit4bbQV+Bj50E++QTc+/Q63FCjFQG0fvjxfiZEphY11UyKB8SOvny3Y0MfQkCLw
PysqjfM2ISDksABjU3rFYfMuHtCcpfIxgc551mElHFKjCCvqpED5yxP4+wSUgKujx2AC9JzNPS9+
uU5SwcmWFXQk9eJcT8SvhCs8Az6sQbIEAukKNnFg48IQEX4eFY/qQ97GaQQ5VQp083Ob1Qk8bhJj
x/CGr0XXYWtFMOpWIcwYStcJEsh2prgHDbcI+AXQgOkRQTVIi/0kz6roEMd9ixnU00hOiDmY90wz
3I3wKCOLjBjMGVv9bSohIrsba5gVaHg95TT6ns+ybO/xUzguOZjF5e3VYJctPH9z5lmQrB1hu+NC
5bgMLKk7kgUptPcgIR6xsTmQMcuc3cywPgi4TSm/dG48NiAltmr6Hs1uo3t4NVkUusMwFSzZtTXj
TNzbUwrwmV/Vctbw2lOCZwmu2KyTi+R5qeAIAfQY7MsQkrCE6S2VrXJfWw11NMjc2lziz+cpGqx7
nuOV+jpPMPs9jqlX8m8KPpPs1wybeXKvm46b27jMqbmBAn4XHwGFckG3Q/o8eMeuaJvuN6nmwmxt
KJfyxcePxOU+MjTtv+kKshuPFKDE+MEMFu3h6Akq8fSsk1bXe/Rj44H4ni3c8rmx0TP9a4ZfV0G2
tDGjGGCNqN3hScvaQUBv1FDxwwSx4MTd5yrNQA1NYqvPfRJVPX8lvU453lcNBeMBlwjmBxW5hGMO
RivCKuA81/XVOMMz86cN8N79hFSLn1zYG4CA3PU2LMJ6kB9o0iTyS5IkqYFzz8Qafm1pqfV3B+pS
6a1GEQKu4inO4U/V1jiTMFqNJAc7iEgKDiVhryYqLXk/QSFgRPI0WDbfFzaEeg5oQnvdU5k5XfwC
HW0Pn4+rXk+37lBkOU5bNnXFtbKmFLbUKh6Kb3REGAk/DOHah7RSVX1q7HikoekTrZ84r6CK7xs9
Ofk+q1hZ4xZo6XMPNFZ120fG6BBa3ZYF81KY6lpPcVUr5xVGTkMf4uWDTzK83Cfi41l0sStJ6rQb
uzOpfWpYH8lnyPNnDHe2x6sNSSBU/WUsGOqRmOUZh6Cd3Q6sLujUT+beaocOpedeRwWcE3lt6Y3x
TOc+WKodnSMEz5m7T+chy8AFG2V2A1dyPcOSZsbt8zTKaeRBCbOvEq+Nilp/FmnbX9k2bI4eoOOX
Gx1EhZt1ausRr2cPKMPBfTsdjcZNODAoue3Y7HJIj7eL9YtdtUbBZztOGQzLYalUnBB8uuboeooI
GPb0Su1SihN6zOdCRFtIfKdIdmFWWp8io+1FjLQvk8UfgMELxsdK6g7yzl3vbRzku9mNAfiqPfTx
jB6riLMyV36PXyj2bqEScTNyz6On3EZLZMOFlVb4saAhuT7UuWf7KmqELn8pkXvttx7Gt+SWZIii
kcCBKiNuVdXqZgvP58acxOCI6sAiGBYGDumNfUhYQ8YTGKRQoIAmOdwCf+gyqcadl8ymeNI4xRBe
SGdShw1FUnMrYJpVIbTyUpijomLkyPw604UzQ4gdEw3Pxt4a4URxgNUos+YN4HxJAc9Ra3IlVDcd
AdfCf1bkWDXReF4Tq0yZOox4EaHekpdwOcrRN/7xz/7+VWmvdiKcK9PEh2y06yu01+0bXZT/jAAA
bef3JRon7yAErp35wMsYbnQtqZ8mr4ru/9FvX5N1XD43dUHL4VCLhBydOEu/LhHzhUbXH0TWmfrP
mqaqBtKoaUr0IYMof5VumYD1rA+jyOjAgUUChQpijvCzFo6FbT/lwDHa0NR+TaRGrpWWit8k2Egw
tncQes1jwCrZTL7FmoniIYLjn7WBkZmHP9BWTEWhU5dwPU5hw+bCHQQY12tLukV7VCYhMbZ1i56Y
PU/ZJSXXpYJ47gNXlUWApadOpeNwkPAOGXamkd24byMChzG7I4sXYl5fatAsFb9zY63qjGMN01jT
Tu3BQPfOOmZJKS2+oQmxy40sZ5RhfB7NMOtCNcHy+iBmEvUzQOSIBYudabYnHy/G0G4J76xmN2YR
bM5lTh1+EiaydFAVYG71W9ZpS/YoCDQZPNQSJxMIyLqu6r0Oaslw+WpuARgcejjRRTGShzb26uOC
LyutjRtpZNXbBO5Amm+zsUzdjdPE04AbE/eOE2qhnDE0qiHDU1626G34mTB5PPpRFkGQC9ks8vcp
hEE3WfzSZtXGgR1N8LGBa2Geb3Nlja05Mm+U5ib3oFavb/TQDvBr+HMk/pZe/XXyC6iy8ne3VqN/
J2B/a16brm9e/+P6Z9X+x64v/vqJoLxY/zv/HyrYL1jG/7OCvf+aJfPrW/n65c//S77ec/+LSSAz
4KkBy7Q/WvP/Mby23X//p+XJ/3IcINukzRw025aC+L/U64mHf2nBoSANQEWPLGSpFuXK+L//k/D/
8jyXUsklkUALeH9Hun45Cv8+Ipwzib8A2mgO9fB32et2Re8keHJhQxN2VnzwYm+TFM1R1fPuzXTc
/e9f+FYQ/j0A9V/DEGj3Q6wfgv1rpappriWqlVMb9pZ1hZRuB8eciP61mCNCJ/lCa+cPHPHDR3Eb
I8F4UuLwvn8J8MQKOKnNbeg17o0iYOYn9fANfnsNoH+5DJCvb0eN0g+bCGov8V1qrB8kyh8LN7mu
5vgwNg8MzsAA5bYvtpRPXWs9fz4hf0CNH34jWEGEA/ZMybpbAUe7yBnl2IbIHhMfXHlIRFMPKQAR
mzSzHmM8XzVx9lxZDxVgXKhWwTvISsc7lsqT7YwHbeGZq3jmoAJRwm9jzC8s2h/c6Po3Yo8RhGbC
Ft6aDhgzDu8XUbchhXq4H9W4FvtmZ1IIf/apc7RY+Y2N8KNE6BrM6XitUGzxae2GI833DdrXgW31
3+Om/gETuMdZFfuynJH62pGz/Xw6l7f9wy9F80vaOGmuveaLWtylLghKbagclodVPrXbJIkW/1zl
61K6cBUhra+bwsDh2v7f++//Ugv+fze3BNoK6RCDTu468LARfAsdoduKekyIeBXnyLrQdlofU764
WDjLfhZUELqmqsFOJmGoXbdhDi+ifmr3CdchKcWF1hlZIrC38/hnHOowauPkePa66y06kk9pEbch
bOleUSCqrlsN75ySZsWG524Wag9RSDJloBAmCkX0tHn4fCX/SGasfwIBpRvXny0Y/u/94UXa62aZ
tppQM6lPOkmHLcxXzIs3TOhv5GVjHVU3TF+TCi5exorIdwXvaL/Neu9kcw1rSpFnyaupYL6+lW7p
BTyn42FGNXpPOP6qnYAd1o+xia6jWt5UtZtf88KVIdHmMKdztYkZ8e0EppTaVCQE4eW2r6w+pErZ
m0G5t0aXcNmZoy9l2RG/S9VJ2g7d42ecLLsx20mDfBaRUT2xDhbc8ESLkQWhEsyi8tZDwLVlSYqI
Tqd46+Gn6rd2DBtmC5rubnlAPY/4g2OjOuPCrA8hxlc0y/TOlqrYKja+sBz1JyKSjRfZ8Io2e0hh
OPCU71DEkpcACn+oJevl4AwXN3MJEXgv3i9HmQPIaPK2CbM6gioGapRBnw4xTOpn2CDxoBiShy6W
SQjrWlidV1Xch27RsENcU/u1T/hzv5gUDag++SV2NmrLOWpheTn5NgpHcPFS161Be65RuJDxydZX
tEQmuPyhKdXUBNZGaQHL0hRezbVEyEZrNC1s7/fn2+7cAYNzDwweGc4AquLvP3NC65DPbdbgAmmt
L5lKums1t0/oYr5+PtAC3/kwn3i6qe3g/yE99X6ggcAeD+88jCztTO+BPrB6mMVl1uT3Nm6tDODX
LVwDvqfYBxfSunPfKGB5SnCwKRBWq2+0UfAnVVc1YZuU+rVuvetYjATVrOISO2/93GMKmQO3Yenh
XqUfRormlkMzNqrCuXDveL+YNkLUSyHMYDO7S6Lqr789qcIBxAdFU2Dw5ZrnQiwTQcfPbkK7S9gW
JPYjGWc/QVdoA8/Ga7S9gg52y58PemY6MagLcyECygVW8/1KWvD5Q/EDVuE5qMMbdBFObIBRtMPG
Szp/565lAe+j5VrkUPVcM+M4ev2wta8b1ECqVzXpn9Qd4M7G+wCWq2rDh/Ew9N3v2oYTX5vrX//g
QynDhSxdx3XWW1bUMD1pJPYNMLx+zvm1AH0FBbYL83lm0wiHMbg8QaIN2xQR9FsygoTQURdFRROW
s2N2zlw8wyxiU05VBndG8lSBMRx8/mF/1FdXh1E4LsebLbjnirVmACF1M4+NVYdOJ/lXobLAQdko
TiRu3yl7mKYRppUUBR4xKGfrOU36HS7K26ET5Y6LYQZaoxIXGN3nFxutWltwx/0YvQpYMnqFirHY
kb3rXNA+am/6WclfDZyLfYidWFtm93dcOqhyoLdzIeo7uwwSHWAHUhWutzhqvV0G+ImmvBlkHfIh
fejkAMvC6eSI4gbNpxd0zNTfjJ5wVwgKmCMiDtxJMPJ6P94kLAXQAa9DdO2OqEp8rdNLZOpzn0Rx
K2D/CshArwM0JdIe7iBDHaomZjvWAREDt79pN5Dpm7LV1UVhvQ8ZyJ+P+veIa4EaJeNibIoJI8KJ
b5tGlrmtYAy5yQvzs+WVM24bt0jRgfL4BiClPUcoB2Hg7waeRZmo9jLlYwi2z0+TO9eqtnL8eQqo
g5tceI7OXWKMULzsgixJ4KrkN6GzZxemr0Oo3j272Xg90PqGp/GFqtmlYVabSkPwQ4je1KFoa3tj
oU+qslFDv2SIL9wiS3i4PtJvP2i1ncqskck84oOSef6VULPNjXWb9eIZvPpL18eZaFn8eedcziUk
jFcP6uDaTsyytg7RS8/8gp10L6GYoslN6/Fr28sOls72aJ2XocvVw+eX13Idrj9U4H2F/BDjFP95
f26GMUkGu8IWy53C3hbCM3BtHP+eoC8SDpzOt6OsLuWyS0bAmgCDnTwToFawndQluvfZC89jcEhC
71hyGP29/5JC9A4U+twqjOaRhFYxwq9xeigQYR5GF/dQlKQB9HnIPi0yWLAT9vT5TP4hc62nEk8r
wYWHGh4Ow/sfAO+3aHTGHFNZkR9lDYhArGGRpYeAqPwLyonfWZX87pys2HaoU/p5mV+4BP+QDVY/
AWmrZFQI/Ayx1iQqE6y0rooqLHkThXOTvSYzeTDF6PrNYuNrgGIPuJvd10NDj/liuNwZwLUT5m5H
pIwb1DX0fTtFcUjq4qjQNQ7K1mS7UXobWolxU4/w2URDOGiKuAqacobml1G7zliP4KO2V0QNzxNw
On4x8qtxlDrsurbc1CTVoUujBbtl7E0H09CsLuZvfZIgvVIwcSrg/4tW0fQgrHlapOqBHHPQAnYr
PfoT1Y8DABobUbK7qnEPKXScj7Hkw4a7DFb0Q35dgPp8YrbOfGeGp26nnkaTmQCkm+PYoJXiJTTU
QNMF6M6kQT4LAz9yDbd6pPkMHeB2C+eabGes+lEkk7ODQ6w4RDO9RTuOAwaSFFtgR4rvZJaOb5fw
es2bIWxnCxgRzzuZkme7ybZEIKoe3tkEMr8MkgxH3aBRjJrB75y7L2iM3tBiOkDfOtuoVsJ5t2z4
VU+IdSgVu/AIn8kSPJtiJ0gcCRQ0VvflKKM6amtahU0/Xpty+C7H+YG06Z0bRwBX5mhbYe4vXJ1n
nknPRpBJXIdA53NNL4vSgkLrcKrCbijSYB7QAYRL9j046XcQzHrAv/UPBkTCBSFhBBtLrvD+3Lme
C4n5uK7CopdTUGWeCvrY3kZEH73ZAIXZXcI1fyhp4T7zHM8B4hQeOICFrYZkDXRXdStKBJm1s6n5
pLcofKWPJfxo0WtNfvY1/kdhtNxWkt/nef5aQasaPw3dX6diflTF2YHI1NmgLzPd8q4oXpjl0F1P
ICGWellyydno3PXkUQd3E65GgvthtRkmL4e2Fcx7w7bKT55bHfvR6o5zHt96tALGxHMtP0rndIN+
/G9jeY8MQrAXLqgzD7jH4b9KIS6Oa3LNomZDDRHl3i3x2qD3nnXohXY8iGfXu7AnlgdldREC67dc
whKfjJLx+z1B26qCl/hYho7Of4iU75BwXIiw18XCZQ/glkWyAeytcNYRLqoVdZ82pgz1AIjK0LRB
XBTPWRnDkztN/CX6EYreuy2/pAl37liL5Z2zOace/fDSaeDe6WiXYdomR+3xVyBcnnib301xcceB
wgqK1FwgyCw7+sOEcmziJZ1AzWg59W/oStqDgjk6bPjaBdI/RfNjzfOtm2i5Y9ElMva5qUUjAfXg
pdvxobrRT1lUQi69CqGodWelvQ7QdAw0FVeVW14BjQ7QiXhMY/tCR/ncxKJ7ITxHEFj6rlWH+CDi
0mKkCg3xUendVk4Er64y6TcVjJr55GQIy/TXz+OGPxnpampRpORQb/cclMjW7gEAiuUwGI0x6iz1
gVnticCjGo8Hf6EQZAD+ZxIAYuYviej2KC9tCq2vyCRMYLUzpsWV9RZF1XynhmkOVEM50Ksu5VsL
9FXVpL8YMOf+YLVbZQ1tUAjKA9I2j67mL8AsfQdmkW4AhPoC6TLu90TezK62whb4Y98r458Qyc19
VI0Vao3eFeo0xu+Zhle2hJdPA2i677qNs8s13IJMUj9+Pj3Oci99mB6U0pBESgp86ere4hms2OUY
leHY5ojgXIv56HCyXdXafjOX/Mim3t1VkX2clpAktpz6B1Sxd7rN5kc7ZpsOMlVbt8wPfIZPPHFh
lT5YNQvShH0XHuCOqUrkrhTxpUrZmZdQIvMFCARlCDhLL7fhmzPTqQVt2lR4JcSoghG/B/CRmWyG
dlQnr8Kq9rXnXTioZ5JGgj4LekJSCCj62KtcLMtG7jQzL8NmYN0O/lZu4GSoQFR4l1ECqWx4rud5
ILkVAVgJuCsjyCzStLB9GdEv3OMv49A99yYa/MGe79NKsONYZ/XWRgP8QoRy5lVaggRKBeonVMJ4
8P0cVW2nardnRWhLFGq79IkWUecnZdkEta3G5R/jZwJvQDKAJyGHl+8HZyAX3qWPFw6gzYhVJCYN
rar1jTqmdUWAKilCa9JXgD3e2HYc6HbadjHZFJM8DQniZq+9lGZ+TFrA+PZsl6HIyeAQthYe4s2Y
8MgkZZj1VQJslwyreNb+1HmBrV6aKH7ELvVH3l9nl6QLPrzFq6FX+VLdAqEB7BKeyG7a62g8TCX6
B5W5sMIXhlmXxD3jQCi91jgE0lwXGWBpXQtnpEv1pg8P/vI1hKEMtywhXcuQKzsXPRyayxDWEs0h
EnV5lYHqs/38Mjq/Xo5nLy1zBxHgKvBzZq8XQMGU6FPondOxx1iwG5HEL0YCHw/fNB9Nrau6qfdO
7/2jwfHgO65LEHfSZarf3CdVZjpkIAqDV9ax6Ol9H6UA0HfAkFY/664+KIDYA695KqbycOHDl1vj
3S28zO+bsVcfnlpWEoOYVIYq6XfAl24bsXRqkWlOYlMY81Sz9NsIBOLYVidJLtlCf7hKl+EZcdG3
RIUVXY/3nw5tvnEGZaQIjfcST44Pl+Wrob4Fp2fvMnkheFy+5cO3vhlsVROZLWUha3eLMC+awHiO
L0y/GThsjPnfwzGhMLL6rmVbv1nSyEbzEPloEbbA/JRDHijcfsQ8OCjKf76C5z+KE4lngTBUY96P
RFlf1YLggPQw8d5WAubDaBWNyJ/n6cYR/JJV2dnxlsoPTqQj3XVJMEdHkqOnXYTAwfa7xAEUuzFZ
tYua3Nn0I80u7NBL4612iDtoSOHkWLREVXcuGa7bpj7UXhfYTrf/B1OJe4ZRjoj4Qx8lnVAdztKo
CKHAaPzKYzeyLYMmyweEh5ea6R9i0mWHoK+A4rWNJHe9bq3lgCQJTF2YTHDUFSLfJo246SV0iev5
kGbAI1j0y+cfCITQxyOAUhqg2TZCF/IHN/R2X7YdnKpLjaALSMEfSWJHDyyFpCKesCBri20L14T7
qRqH7USnX1MFwXeDwthGOxCEq0f7UVv1b/ii18AMOiYEKLU5wDkDGMG6egR1U+zcudlPTntVl/Q6
HZ37qahKP03EeDAkNtAYBvEkNjWM7sxoBwhKLdCuqi+o4rQnIOBl2KE+u1NNwa6ivOgWjEaPnn2n
S7hYRVgYdHdl41dUJ2Frcu93aWy1B5uTn0qT7E1h3Zme5lcaI21KMctADvYRSlAeODb0KgIUeGda
2d/NhbUdjIT/ckOcEHzAYqvzGbRdzW7qiH1TqAJtRjQpaw4Sg5t3JvSY9YWmWXZqCfnBMzE+dkjn
glKq2XdoNe9HBV7Pgsnfi6osfLB46sNgLKhbWV0ZwEL5qp/HfQkHKl/mFuLrrK/vgXP2QsCPo1sG
alQIWFfmawFQAOMI8wXpNirmiZ9E9vcK/t8D+O8+LZxbNyIH0AKmCs0oh++aFsQh4E/c7zHGDRLu
tCc4+XQoi1nT9aTtYRPrObqPwT4LiiRtjujuekHd2NYxbmzh86XENsRav1pwTD4KZ6pu7AaxUt9F
/tSrZivTjm+BO0xPHnge0LVlB4DaOdConX0YCnUiFkWzIs8GwJyJ2RaUPNJJ/YSWyuL69pgQOhwT
4ubgrTRlACbsr4JlFeDYzQvywhmfLTcUxS2Y8s1dSBfjWbAy9gOa4Vto5OW4tDWQmGhg7yUBSdNJ
yd5UXiAdKsEYm+hWpSnfoM9J95YoblEWw9oNkYnDBMRRfwZl9NtUMZThR5X2V0CTQMjPoxCTSru5
CFKnHLZ5Ex+HJmm/EKAyfGDTjC/d3AlJrsTGnVl5ZH077nMUv1SQ1s02VeW30oP0mqKpDgZvGO69
zkRIZ2h/sNrouhKT/XWwFD8qR+m7JqqoBf+01PVbeKhZE4tOwrPYJmJs+MGLJg0LTHy7tdG2pjtT
CLvem5FY14LVGoINQwN2BIkmkIMB6HVVvDN0bu9BsXZCdwYFCgmEDkCaGQNUPQufz1V1laOOeLDs
ccuh5hamJcTbpVM+u3a3J/lQ/uS9KA9Ryh+Q+OlnNONsB0RaWx5qGJT/jGmVb6HeSCO/mNrhlcew
YAY/EWaHR+nUg7eB3H8a6LR/SiYCdQMHpdI8Drpo3FbWEORUdrss7sRxdGB+HI/kqrbBA+wr0CIH
151vgWJrAjiE7voGazLTfjFjbvtmQ3qkGH45RVlQzNKEGTyacaVYw3BylPoJsXWxjTo8CIsDNwVK
Vs23XQU8VKi8CXg4xOk3bg5SaEWbHvQwMrUqoDkUg+y5RJ3OU80cVE4LTI1StRNabg+UbQVLbNAs
07K6tazCXLu5NMeW4MzsCKiV21xY7WMyWeTAspJpf8hZ8msso1s39toAtCOxLcFoCwzod/eWQZPT
B8s4DsCoL05ROhzM0N7QWA1BVBd/cWD4eVDFidou5KAmsBLwixcorziQlqtFCaQZbnjBHzTNg7ZD
yidRNrjSOh78vIrYBpzYwNbsVvfpHbB19wNhuziqvlZN+lczVZbvSuuKZ9mNp+y9mwxHsDgn301E
uXHdOA76hny15hl1BBuYgd5LUfrMsuMEXEg4t+WVJzKQ2CaUDpKm2IK2nW0QMH9DA73diEJ0O22T
r2BcdtsaL3UwKXrntYibRzCLwjHu7lBk+iv3sC/Gdho2ZlAHEsOiHk/Os5PhH8vO/Y2B+iAD9qqr
zVVUJV+gX7YZ6FfTzYAONv3XVuRfQahawjcLWZ1dPQyye9QevbZyMOV0V568BExNiwGlUz+Yjr1A
4yDxBzFso3lCFzXZK8wMmeS91UU4Ys+yb1ofZINtVhY7z+uvC6HANSnADJLg+RAUTzagL0Fbp4lP
UcGDqMtfU4MJlM9xKcGmlF+KItmhOHuA89jvKFUhtBiuYRh7FfN+O3r9KzieX0BL3IA3NRxn7SzV
PYSdAiinlD66xLqCNEVAkEVNCQ9R7b2h6jsZO6gPRPFXU4lrqkGHw8aswbAu7hw67yV0STajyooH
i+Ck6zl/pmbyh8kLCS9v0dwMhOnAQx2tX5BtM7hd1Q0j+YYl5LvF2nsGYf4D7hm/97wfOFM/tJkC
19VbuNYULxIVKhXnVzYc7kMlH0QE9WJYDv/MwfnucnHd/GHFGWzHobH2U8aOXcTJnuIfjDQq71IV
ZxsQTceNazfgWpltgoBkU8gu3bBJdAHz5pDV7YMuxtdhAha9RrO5O2YtuNBjGAuTtN+mGBq19zxn
UC29j0p3hKU3WGE7lej5iJLb788DpCXTWmUIgAGAwu8gZ0fTe5WJMTsGC3FJAwcuDh4xgdL99Qx2
wOfDnIlpl9apZCBS2pSuSzkxSL8FGk9lCL+3o5I8hOslYF3Nzq4vWWmey2yXCBOPIlnq2WtFG1YK
eAu7GMvNSzwM0U5MP53iGSTSOaBFi+o2ZZsJNbLKu9TA+VB9AU70zdBrRBnctKMigSFDOGXTFbj6
oZHZ8iRUh8HTsEPERQla9NEw7+/nDO8GXpXKWguKAvkQlyGN5BNp2h0vql1fFzeQj7ggInZuxyAX
grQrQVgNdPH79GucuR6rAvmzVUxLwHOP0DUovf6CluaZPJmDpu9wwLuwjutasnJKImY0R0PYufhC
fnWyAbVzuoc6wlZb7iWg75mqAIDLAH0smDIHXuXvv4ohKLShjIAkr0+CEoT3TRvFL12dg3leHSyW
n+q4TnyV4Zs79zEzzYUmzNlpffMDVvlzzyo22CPqAnUCeD6YeQxIpswbHj4/iGeqS0hl0ekBtAUg
o7U0clbDviYZkYQhoo+PqOHXPk78pRT23Blc+B0UZApIkXG22o/RGIGtOqFgnDrNyTUxYLGAu3rf
neF2cuxbgNKfFRv2vZdsP/++syMDmb8QS1AHxWe+X0hb9C6UazpcaFN7FLY55qWx9o2nX+amQlEL
5wSMa/pF1fFRuJeQiWdWEYOil+ox8FFcb5W76ziDnkZe4hzOOWrUHTxrUhc6L01P2IUr9UxiCzbM
UkFy0KQG6+L9h04gjYIIV5dhDHLnVcXzeZfnjkE5fEj2Gqo8m7mdxy2MqMWFRsaZPfRmZLI2F67A
bicwWsIF23qHpZ8VeSz8fBnPvBdLVQLLKCUQkOtVVLOosznBRcqn7qoQe4/eUOQLXNALA525ZoCx
AcCEAGPJPohk5QLiLZD7L0NPN9+c+gFio3+VlretW3XltuLCNX1ue4AZgboueAvokq2OBch1Y6MR
Podo4gSLC18DTSk1Xpq9Mwu0JIAOUM2MoQm4/Iw3tbgmySBtEePuRJP8R7OA5Ti7/3yBzg6BIjXK
x+AL4dV7P8SYFTPU4THEmEzXIs9BOu68p/+3MZZN8uYzQPcrRCzx0qQ5D9AI8zt9qQx+ZkGkA0w2
yl/4b/anZfdmCOAwhgr1iiLspP3slclfpmIQfZouNdDOj7Mw1JCJAsW6mi6I7OWjLTAONAmeTZ6+
GFrEPnDM28+n7NI4qylzmTI1r/CKADxi+bM2m8HznmrUmD8f5/zy//t7lmP1Zt6sAZpdbo3vAens
3nbpvZXHl4rXZ8fgILwsDB9ob63mrJ9EI2S0BBputO0jZ183l2LF80OgV4YKoYvLZvXqV97kjWiU
oyTZWce0K07GXLIWOnOToZYImAGIbRzfsmoL2kYCpCcRWJRz9ptF/fWUxy91m59meanBfPZrXHSM
oPpByYfOEYH7j8DyF+GIQNOPZ3yS+dvoCYA0gNegAupqeNsXWufbhSey1NJoUYRAxtxICzIOUE7Y
MUjE2al3ISQ69z1LFA+SF+T3PmgAiqHLIE5uY6zOvp/bBxVdumHOHRcGwoLLwChFz3S1OCVpSqG4
weJM+WlJG8tIo4aYXEBjnBsGoAgJRAZENei6NZwB0uCpCI8Mhe4QK0fUIAGnpM2Fxsgf0NEqmQPs
FogP6KKA87d+XupixFVWYJy2bQIZe/usswJtPUKR9EZG4o5W1iGyMXRbo3IgXknCj1Pj3nfEvZrb
n3ZmbbpLoOA/fjYffhRzkfuhyUAAOX+/Y2ZU4L0ow65E6fsWEiK+E+8c4kIppN64Fd9ZKYBa0t1A
genAUUQiygkhU/k/zJ3Zct06mqWfiBkkOEd09AXJPWiyJMuyLN8wPJIgCXAen76+fU5H5tG22mrn
VUfUTVZVGiI3CPz4sda3Sk9G2rMi2eq4/Ka2U2GzRQ6UHhgWh7JuEk5bl3p2HnS97Qy/PHb2GFn2
u8l139i1X6kRqEL+8wRnJWWf91yYh7Y+VINNT/vr4IhDYdY3wul2jugOv19aXx3NRfFl2mgdfwm5
zsLRlH7DFwbdJTG3W2MFW5C30VL/lOFbd2mvzUzKn38PdrZfqAWXWyAZzMzpEAMJy0cfqNnTf/NI
Nvd1VKuIDc/KHp2XQx8svMDFXSO+4ngx80OGPLzh5Oi9FQX6+jP9Z7SzGnya6HQ3NaNtNYxPez24
xsdcvFEDvz4IcgdxEpHhBn45q9PJbyvVoPYIjHVn6HszrJOya6Pfv7jXNg+OEf8e5TRX/rHNVtNm
9r4nOJUWaWSGV9uwRAENZuutHJ63HudsijeIZ6fVZqDJrpNAfavEs9u+lTT26sxG0GMHWGm4cjg7
sbABB5MarVNx0h+M+afttYfa8BOabLEBcuy/eHf/Ge3ccsIVvxz7mdEyp98tWZhs2CYhITLF/1ij
yaYYnrZ41BQcq88ng9eajW16K5PBFDHqZOJi/TfW9ld/oH8McTYTQAAF5gRw7gDCLaGXHdRjktv/
1XzD10pFzI6L/v7lfOMWSRJszjSY1xsC4jA41LvGpOfyllfw1YnNrhuwH4JAOG8iZSA4NaAo6m4u
+ggV263WEJNyEjnqw59OA4ziFkfyk3xN/NLg1KIJzUJSf2nyoGy7veh77mXa8bagG/D7oU5v5+VO
x1C4qlBU238ZWl++vUk0uUUUoz6khr8P2vUjKoFDbuXvjDI/KPuaS2JdDG8M+uvEYFA6uJ5pomdF
UvJy0HILK0/pjRKm3Ham/wQX850CA/j7R/v102UUl/3I40r75Ep8OUpogY7yFb/XDPwauwfXjmpX
mk9yErQ6vDd+s1efibM8bX+Ms78IvFu8V27W8j0NkLlgDR4qg1vKedn9/qFeHcZjECRrJ/HD2aI3
O7WRZVBvD1k6xbMYo02Bhsar/vthfm3UWNRjHtgN2jRYnM/eXVmKNEynSnPLMcSpFJFhnJI1AM3B
Qp3ypG7//LSJ98oBosHrCxElno3IpW5V5sWqKGtFzPnmmp80akf9xgp7+mfO5ruFR5zPGK8SKrLT
+/3H7mRuKHxlGahD1pullwSNOXwIChBdfz7FLfxkfugjtvdQ278cJ9NTJYcQjoWqnQfnxHeb3Tsc
NX983DjJ6228EHRN0KecLX7WVoI/822FgrTsYoht+QkM/Ubd8MqH5FoBABtkrejBz2WSQ1BMzTJs
6iDCdeeKGuhaeA0ZdCdgsGhHf/393HtruLNnopExp1yDq0M7r3t6sbeBENHpCADUOwFg9PxfDAdx
BH4Pdzxobl7+UjqvTTEBZTq0DQTSIDykLqhtbUeVDKKCq9bfD/fKgksrm6XdwxmByudsYqxhn8+d
qdRh3sC1WtkXd2t3yPtiH/rXuh7H1T8a2VvHrF/3LuvFqOLlQ45eU25rrRVEb8i7ckPltuzWXh5K
5f29Qv0RSepDrfifcyTUC4zU/xts6vCjfvdF/ejP/6n/H+lSgon8f8dLfci/yOqL/v4CMHX6r/xN
mGK5/RdNIyzbyFpPc4Nf8G/AVOj/y+ZikNXxL4TUacX6P3wpYf4LlrrHfUWIscijr/lvvhT/mCXw
Y54ItJyGTv6Y//2/XsBw+rP//E/y08tN5+Qfhy6KlJB1GZMsKSwvZ48LArZQQdEfJ2UMN4WwlIjK
zXMjGLbIR/7xWu7+Xov/OdjLqfrXYOjs+PPpNVMenHtipTak4H6tRbuTD4mRivZoyAVWzbBlx9kx
yCf48wG5faH1jAj+1E9/+XSFNdZ20MnuKELDguXvSOMdqAjkfggC7kClvoVmfLm5/vWE3F4jmGYx
haB97tGrrTrXxVLxhCOYdTqenn9l5oG+A6m5xnWaZ/uRGInvmVu+5aJ/uf0xNPeSwCeRu3PVxA95
ttiRg51qCzT70SjsIi6Qie0rI39rlF/mC6PwYLxNDpp0w87eqLI3hytXRmmXabiUfut+BGQH17WV
QDx//+ud/q3/bOh/PxH7HuQm2vrUemfradrUrt6GmbSTud6N1dJHw9Q/jDbeoZyoiVmnb1zyvvZw
MDQsLl+Yo+H5NY+NjmLbMkCHSHUAauV5fjSX2eCQ4377/aNZf3ueXjzdiWhxOgLwiwHxCs+qIim3
IfPCeoLZNE83oqyMZxRpeoNADXi/VWQ2RFPq27vaAVGENgm8ZEELNAoLx/huhKHxWa9T970rNow3
YQURlnA68I17aYWyi1W+jfPeVSXBaQaFIEkR/To95KKXRrxYVb7tHKu1HrK2X96JTZjgaFu5fpqn
dF0iE6bUQOYRF+pl20PVHaRhP5z4LS4ix8ruoxWtFrIwbakmUrLStM/0qKakDB2dXpe51WdHeNh+
Fk1DvznoDzdxb+XZibvakdtck8wBT5e/S0jDSZdIoibNLzctDOlHwNTBQKjCCrgGS+v5aJitv+xt
Xwzlk8hBkTfRip6/iXp7yydCmjoiElAQ9luX37a+Ea4K36DbzE/j7LUuslC7TOerqZA0jCPu1nOV
TI6nigRIcSgTu9Xtc+BLOew2S8CAhpTWhjnxAtxHP+uiygojcqem7fcrrN0lFoXy/evZdHrj1ixW
c7qu7TDv9zbcR3k5CmF8aKvUsSOvUeMWTTWQuT0lyXgneJcywb+bDbsgGIJ85xaAmS7dpug+t6np
jjm5D1uNglVOldj2csAYjuqg1+rKEKua97ZZbDL2ZVO0+9VtrP4krFUY4kt/mKJuqQonMU3tEZzn
itaLU5vCDpp31pkPpj71fSWXDVuETVnYZJua5fhJLJZ8rMPeHz9mehPN3icZjPt4IAZ9RF2jp6u8
VW5wMyImdE6Wb1CVujPI6QzVjMtJeXnW7X04XOtXJy/pSEWrNki/4B927ibI+zJRphIrvVI5Iewu
82W7D0kqdR/XrGumRGMUn3YlIk11ZbkbwRjBWFnVjE5z9sPPVj4LY4jazp7C63w2bSBbWCXSeHOd
liyA1s/DSxOmNFkGeLSzd72ygzFqUtsdO/5X+QKAu0o7nRQ5CHEuJYQWRaztRuIaDzMIMhHu7UbC
H5k23rgn+/C+zJGTXHfZhFBOu9Zo8P8jwnfjUCHGE/BIu/cV7oD+zibFR8QEKOnHrpGZjFWrbHQv
cp7t3VA145PN+djjCCmQIDi6JKgjyJ3ypll68PFNlfr66LTagPpNYMKWLHwe5P6Y4+xcOMq2b/Iq
75qdrTAH7iXCESSAi1e1H5jthPcOBiLHpjSHx1pmprUz4CvPUR26ywyVVGe9B23/1DE6VKGZf28D
XY5IFlkQ3/Wd71dXKYmONQQwon8iVXF1c++RWUiAR9v0Fr140MjEcQjo/nS2G2s52pOafZ4TWyPU
8KXsEzEpp9qDwJ5EArd6fTf0ZdGQBFSi6ewGPSvMjpZRHEHLliIpkO8YcYGPO91pCHYjwtAeIquN
V8zB6jurH+uQw1kFE9LHVhcUX7XZZlvsZH6XxvDi0vbA1z4CL8iaei97wlm07aVfTcitQbIE9VrF
JDRnEJzRIRJ77gcDC1uxnKC2oh/vG6Po8W2mlvHDrdO5ORALsz01eaHGS1B02xjldiZ0klmrvFzL
uWuimgWpiyQ0un4PAC645zo1F3HKooTs19HjXW8MCDvKMjP9nW1u8xRVedYEqJldsBVVn9oXYUB3
K5pto9TxYihmhLRTkAzYBoR94+s2pwWl8/TRHIfloUEXIA5pnXfVfpwIT3ynZWnUCF3D7jYP4QxF
ngyhQrvjEnIOAJX5BDeeyIRaSOubh3z8CzLvOdvDTfe7fdo77cNIyeREk58Tw7CtpdKJZktqbjJA
xTuSGso0so3c5gAznVAObeA0F9KtzPGQb31YJv26oaD0N8++8KuU56jBwbdRgBHmS2sGecl0IHog
tolVR4DeyIamRsN5lzAmy7npxKynGB/bdq03TyMPN4zlEYKD+rEVdfW1bkSx186wPBMH0BzY+9Qn
t+63TxZxrBVrwkIb2ucsd/rNZjYtArjc5cKuvcqJB3KKfT5Pi1/b6jck2kVqT0fiSYyfi9kHt9Te
5B9Jf5HPbq2C58ruug8DUVYrSErAiXFtIPmP+rS07YOQ6/BtVkaax5nykNf2Shb30qjSgldZ0/lU
uAt+CIs8G4R8GaAKu+6bj0AuXTMC3Oo+bP3cfF7NbGfLoU5GYj9225RmQDuJavpaSbu8xquyLwHZ
xBhEekyiqgkeScArPxhcWF3RcUKhqjEhLDjkKpmkKhdRMQj7WcnWeDK70HsaNiDIqhlvjKbo/ciZ
y/566F0U/0GxJKMouYrr6M+N0dLm+fVgNPAbjVG9p8u1XSlnuxGCXq7qRX1DXxY8f9iJ7U4iyzy6
1QbgKjXCuEkLItVdw34SytrNdv6+CRr/TgVrGOxsjLI/21UUt0NqqUuTOA03VigPo8DfhmTcQpXA
v6tjZZaPTAp4Hp6tgg+kRPmJubr3KpzHS/wLjhP3hr4qau+KR8gu7U6eVtzNfza2xr2pHcW/OSjt
XBr+kEPLrvOxiboKwjG0Q/HNMErnhxgFAZH+OgXsZ8uTnP2fRT3BXQ43+w56u3lU/qQThx3kh4sM
c8ZFjBEpJvkpU7HwOwJ1mrFDHQEIh6m9WiFYy8F6atLGfFc0VZ64nTtcGsEGzFTOW5Bh2LCMYxX6
/W6z3aaBdGeuH+xh2nJUtWP2Q1bEmCDxCb17GPH5u9oV3ntzyb+pwnRZWJxsuFLVkt0Ao8y2u67p
wmun3oa9qAIArbI9taararXftR3VOPtRJhHjltkulVaqj1ggbIsOm9qC/WqJOoXUSBxUXIwDpgvH
rOHRjk7bmKBEioryo3EbvuAgh/eSj2I3b3q7bybJhwovQ1n7qvKkxTFtXXO0Yzjko8ESdDJKggGs
KLVR8iZh6d+6nSwV/u/Q/dTQvY3Wmfyta0cv46emLPrgmSKoewpqgqEeSlVaX9XQ1KQllss874dK
LM273MLZEpRTN91nXmsEAGVArd/6rd9th80hOf3CcKZxerY6aJHfcaX39sXa2MunrkRh+6lewxFX
tWUhpF8MC85NiS4o2sIB6nozZYUXgfYe9k0hhgeaOH6UGYXsoskWpQ9my6fqmk0lPwVWM6HqFm5v
x65tECaWDjxULEhUeMZB0m3RTHGSqKmdhritRftTDdl0U+S2fUmt07y3x7yz3htuyOYuySX8uWS0
tbG75LbeobZ3/FjXhboz+zX8JMowy0AB6eYpheyPCY18p3gsnfGxczmLx8JpOfj0JsaluCT0jdqb
2Ajge7jYsihgcunYqTqPTz0t5DfMZ+N92+uJBLrT5kJSj9ynrVJXKYltESwDRk9TQps61U4fS6dY
v/Vz4E9RjUDgGjJwers1omQFdEJ+agtW/3KluO5rwQzLtPiChKkZEumSxhCFq1XcBkVhfPC6NVuw
Fp1ug5a1bPVtlapyOBiTnX3ii6Xa7YgCeFoGI0jySpRfWu4nyH/ou/SuTi3WFXN7cHO/po6Vo33d
ku8DuYUbufd1sPRhVPpp87gGYwvclTSJfZk649XgdWFsOQPAFaec5+NaW/NB2vlyQU6Lut84tfNJ
YyxQA4J409BNLKWXXnll8QT/ggOUKNaPrZxIVGjG8nqUFJq1gb+nIzKF9EJS0R6NwqiiFQ33Vwwz
NUUQzbfdkvcVsRCz97FT4b1iO9uHs4Bx4Xftz0V3Hu+B889xtCh59YJ1j6SX4UnlTf5ob9VBh/qU
dFg/m1Z6ZfeOvg2UuCAZZ+8usG+NBluFEQ7XDYfDBF/RVQZi62dVmheW9KhnuUtKUw591TZFRlAc
3My61VvFshOypfo6eyoJoY7rQVhR2QwdphRzH5KW4ea1/84Y+n260IGOyCLC7QYpevFH3InqI5W6
k0yGdchMO9/j5enjLEj3ZmHebVzKRW7mEF2wzcWXNrTKCFvZlVs6H7AL5Y+IQPvIakgAAvtRYV+g
+qfoai+kCO6AOUHzqeo6iDZcJJHl6BAsAolIOqO6TrfmNu/KK/aJPmolVq+WW6wIKZmPNUS4O6G5
tx9nrHUVLyfOpmV+T0TQgBksP3ap714YnTsfIPc/tJRdkdL5ZQBZaB+OBUjOeRZHpyceq7Hbjxj5
9gT2cBNCigBGqE7vh6YCjFXaD33Oh12MVHlRq6ztOfTbdxbaomSu5uwb//y6syoYXGtuAw/umh+W
WVwtfYq3se/Dgbiz8rrzwz15jcRYiXqhOOzDS9zWYk/PmluXOv/qbZO48N3WjaS5yr2u5pQ7YYTI
9lrjpGv6e1PPD5k8BR34/s0aWMPNUOX2w1AtpOIaYW1cOLi9dmNXmh8quho2gHKXWE/V1LOzM0b7
whyz0UvWzsiHqOQ4wjduOtwFymF+kmqD/4pnKn9S3UqoBcHiWZSGNmEEQwU1wke0R1lE7lGzfQ2s
8oeJS5JWQ99nFxpyQBRS9pPIB0olTff95HBYJIXv8xi65c3CsRoU9dTvR7vckezo7glbKjGqGWuC
f6fc5k+sUWPkyCWEuyzIYvdXDnHcYMWqa2/JVjSIyTGDG78y1HUKJTHp6DDsiPsyfuAiYxX25gay
ivrJp3Zdq/U9uL8BALK6sTRlrNVeDJ5/QXPwgdP3h9as/OuwVo/4tOCt2HAZykGGUTa6FkcQuoKN
8TSQJF0V4/hRjSZok7SUzQWXfhyjG/upGNMyZjX7ifVnSeoAxMlaiWgErHObGm39YM2iuixVWEdq
5TvJxsqOcj2Vey8l+scuu/deK/gNLIyR0cn79x39tnfnjxOVHIDlycnTK5gE7YeT1XtP3M5Rlj0L
Y4vRO04zR98vYnBijwNr5PrZQ9nXD6SP2x8hyzyGngwAB1j2pd8uV7gKpwgJaBAtug9OeXv6mY6R
/qbL/IJ4sOZd1Q4sMAD5OdaYV5mRvR+r7DNk+SqprJqYmSFly/VH64TgDz/VovCtyLCX6jNjXHS6
zJKpH81vvef6+5miF7M2rtgjM7Y/lCczMTVCuWdHdmhBkUv3WBJJdKGtUX8tTeDfNx4O5m7HdE1D
+gNp4CcYFQHue4RKlTSwRFQJMEGlSX8YsPp8aw0l7qk0nMuk8boGwXegPrsF/9Qytu6xzLryfpwK
dUPdH8TDUD2Mg73xI5Bb+NWSpvfOCgePl1roD1Udjl48N111SLNTk3il4L9t5l4PVE0FBjpqYZ5p
8dN1R0/e2mchRNDBs5dv/rxOFNWEP0ba9y616Lpj3uDXk5WJQowAqf5yrSZzTaq+mJ8mFKNLRJ3m
3rWAyZYYZ7W64/bmAd8ji8/qqeuxpJCIPUEc6J40LnJze0NJbCBZnuQreakxn6dU8YpXnqimru6S
Vqt8b2/SvB/qheaax2X4I30291lZw/iOwCmzjc06X39a67wl/baOD7RYZjeGVdCys4ek17OztXrH
7kTeiu+Z7XjMBmFOV07TDl9aTgPPyhxWHU/wZu5tYgUs5u+myngomd9RDdDJSDZuwK79OhuJCTZO
+AxuEs33J/pSSuBN7W6X7qntGhN7ZcqdWajqodcYL6LRt3ufzW0JiXvbvMaPwTE5ggU7cKYIv0FI
A43itYkMnVU7uZXaIT4xFf4eebEjEdH0/QZL0C6siIuA4npLtVftNicfwgSShw6vwFJVp29CqYu5
751p77o+d6qgI7ufyxAWfCFy7j2EGRPHij6bBWdYosliw6ut22bRbhut9TQTg7qE/SdCPvPPbWZR
TxLWBvlXpGqhOcvhK+MUI9R7WU+15gQ8lzPVZWYthPPSqIqKkaSRiGhTg8hAnKN97Gna7Ylr9uFz
rYpTNKWYF4IwvbE6Ovjx7/uGacWGG1ako7pEg0WjcI3uYtJuEZIlXeTevgwql9sFIn83othGbsA9
wpRVDKySKqUf8/rOdhQpug3RjvHa5PBP5dw45p7w4/JAPAMBoktQFnjV09TaDW3ufnbzYjZAX/lb
dUEbd4YglJN+Fum2N5E3rrNZge8p/GmHHsi2+b/6zde1d5sbh5zpOs540368NXDyI7tJCd2r+mb4
WsqUXlRQuvJxA9EcJg4+GZ0s5kQoo6dd/LwAIr2UjE7WCqILgQwls4I8zcGDDJ14aNsJV6IKZirv
lh4Nf0Sxxf5c+WRT0yfd6TYDrMVTj9QgNn3DR1qJ3f1sj5bBjKBjzdSVzQowoZAH+HxIOO2WBgSA
Mnt8agllXJjQ5jKcyo9629dDB2xKqlZPJOcgNTgG3A08orOSmsPPKRi37tX2qW6ZKxGneHu+MFnA
v22IugkCI77ztqEf8IOPzjEigwQEUkNqkV+WY9etiZ+R5B4HyhmCk8N8+GBgR7+sxWQhAe6JLKLH
lle49prgqe06/0r3AApolNfzReOp+nNI/y8m5+JpJsO4jcrWTzF00xfxIwgP67M3u80x8wbuhCbP
gb/UpXXloUEzpyah4KbfVExyfLc5YjDeIYTemmiZTy0pPWaeu6Nqo0Xrgm1zEIpITySWF2xfkc3k
N/TD0u9N3wiyU7N6IYSvzUJyIy3ShAn9BOAaialan4m1mL4Cm5plYi06YBvvAT3yKZ/uFcqNPM+Y
HOOgi4a8ANc0mUZAgiFbq7mf5sWydk1Y+d+oEL0hMgdf3aMcKxsQYC2Ui1KH83vPrF0c2U474a83
vWk/2f5Ug8QIeyblTOJtHIDLpDrNHNO7A1DR54cU8l8V57LkqNzmqkhje5llEZEdrWhCWLXFRrt4
ZbDrTaN4GjtCSy89eoSfKtq671uPhNnEaV1x69JjnkiXaiY+GzOUpEZWW0elmoZ5uJc5alpKMF9W
HI6G/tsJN3hRp8Vp3Ir3S8zcyGeYrv5aRKIxZH2svYJkx9CetjruCem+ZkunihzHtnQ4YLO/EL+p
th+9CwEy6SCocD7EVd4c56mwLjarFz/9ZnDAYVjzOP7wx9RzL7p8cZdLUuKRJJRzuCXMepejfLGM
PzuYySPYg2bJ42XdWL4q22zvuo5odTrB41e+7BRsw1q63wfg2TQT/I5M+9VbZXbLsUpCHgkInQnZ
gFi2Skt/CLRRf8pZR5BQSwVgIGtM9Z12dgr/q2zoIvBU5VWpOkPHRGFRKNF7UV4EoYgJMo2qvq2r
gEBAYTQ0N9LRX4kXNZvlq+cvrk6UbKYtGrhpb+LMsbb3mtqiSCC0EcPcbrbf0uM18UxaHEp/lnYx
fMzTrHssyUOWrMa5S/9Q5N6HWqZsiui8p6eukFYd17MnsVoKwxHxMNHKA53bZM+V8NnnbLRhftQu
DSLsQWTurVtkzDxM/zh7SToZyTrvtuCZoCfnm9HaGnW5rbeZwEbaURG7OBSKblvzManCqbcP/lp6
au/CfuSQ5mRfqmJ1uz32Juva49YsPfhFE1zwQDajuPb0wyZi8SErsQ3FZJYaP6jpJjMWa0W8dL0G
wRd6++G1RytGR40mbCdxpwVHUQhQVB8pRDKa+k2mqihow/bk8bQO/hxQ/syWYQsK1LrlzqU2jadt
YcNLuPhw6TOf7n8OonI5TWiibrhJmEYCMdc6KGWCBUvZgMRHPlypm76PfDzI3GUEhhyiwa519bjN
TvdpcjL3G7NLrzGay+5Jc5Z5r9OWnQYb3MbHR6D91WLiLUxynztFctNKkifd1qYUU2mmbrshYMEp
3cHa6EkGNJyWbGCGhTMUtjsZLKe+yjRk36DdtZ+meTgV5ouYt71ntRyau7xuDFo8y/DkFL5J3wLA
RHGXcRs8fymbNvtIW5AX4Y1AnncL0oxvWcWx4IE03KBgZ61pGc+dMEnLDK2Ay6XeAttYE0pM4FHh
O/ne7yvb3rdTijGFYFxq7c4h2JVJYGf2Puh655nj4WJAoFwn7wZrrwUAKZSL7Hcd15sNEEjfaGJt
VSuVhkeHkqK74CE7IqIrIrGLyUb4w+noNmyt/iusn8rdQzciAsqC2r8n921NdzAsp5bWE3vZBZvE
6jPPSai85FysXboxDMthgT2E2w4so7uB2fG5zUWzJQP5epxZ+owrylb0lE+SPN8bP3e3LKEkzqxo
y2m2Ui6jI7tbvZEnkLOVDrtMLdWHubX8T2rwZ28/q5QTH/fB3E7wNlt9HJ1geAqhZtfXpZgBvGn8
1pRbQHxUkrndpCNampObbAUL6QUnUZEmJAQGVlKsncWkmIOlvj2RBr8P9jTN7xW063Df+1MvIVBK
49kTebDsMV1SqtFzJfWcxs1q7D2m1lciSJ0ni43QoIbsvOw9FwB8531R++EHgHEBVf4iqBOkmW+3
QJgnmtlB6hM8y8wYIwV5oY4nl5Z04gzpSAVvkrETONwEF8S6EDvC7L5M83D7mgkx2AmXI+5jF7Rk
m2rysEh/LTpaQxwOzSoah1AXUevORMhy+2qyHWVufoVhuC9ueb2uFdsDjeG55lY0mgNoSKrNgzIm
eZx+RL109heKT5PrUbBJvOqMNJTYXKbirp1dOoRpFnJwXsY14047cNaGdGWRsqBwz3pBDdBvcWhR
ICZu2ac6sjOvQkneeeKqqExjSXii5lpXBohS4RXlQ8Ye4keFmmnMcFtsBVFLo9zad6FFlGVawPvJ
V+m9t8MmC3YqrbrHySicNGm3XnzLcpovnPa3t3DSv+iNkFVwDEIMCib0ZD99Kf9xyYv0xqbmtDbO
7rNnjutT2Q7LUxdwnlDSLLI3BE4vFYAoVvDWgaiHWgznCcv1maZDcWHV+bCmjk5qjV9ycxigw3Dt
ajSJ0aGKusadtkjeLUefg9Q2XRpN9vVb8M9fdCz8GTA0EJBhBMDmd/bcdj0C7srleDQba/rALDeS
ZgzgjNq5foOK+ovqKAR7jXlCcO4TgW+d/pR/iG5VZ3sr1cUALVB7fZQNaXFP7686/l4v8+svaVsn
TeVJ9u0iuz2TAkGdVMZsgUqaBHtUW0DKymowugthRYdJyvwN8e2vb5DxwJcg1qPQ/QUOxzI7cJEq
h6MJQDzh6lU89kQvRh5kso+/fzTr9Le/EALxCgXFFXRNlE7i/Nnwxvu+FOtwJCzbJRdjNWFt9v2+
RdDFiHOY7uig6St/BUCNtWBLhDX1l51o/Iff/ymvvWVYDKC7+Huofs9+zAqk+sIt8HhUqrgw3fpH
Dto+rWS2b8z/Yt7YHtmF2K+QXJ2TCbg33TI/C4YjEeXFEcybezSUa/2RJPz0PaI6txC7E6CCDPOv
lMd/zM7OoSIbim6gGYV8ii9tvPK11b3xLK+9Nv8v5Z3rExd6jg/Ni4LCZ8yH47qkdnro4DX3d2tI
g/Yqoz1XJ4ZLENDu97/V+QxFtQmVFT8cWAuMjOGZ3M9rTM6gzWIeONMMP31Q+pBd9JKXu2Y10jeE
1H8FgP5zjp5GQ3F6siYQpoL6/eVnHoxZ2QVBvxy49VNfoNZINnffLHYDTJaL0JwpjDDbPYq+d781
2Uw1pzz7mOqyAMqyNNeC+vH979/ALx/OX38UZSqLLY4B/L9nf5SJ3pF+zHLIVjJE+6rrHuyppM0v
tjXmJNHsmtyZbp0aIYhfcbc+aJjH4yrf+oRf+S0wUpyWWlZcbh3P1lt32wrflf12cJc+O1gyrX+q
opjvzcHz7n7/0OfrLc8M1AdPAEuGY/HoL595wag0o3HbyE51OUT0o7iosHn9EVTHp/9k2vzQuMhY
AIHrnE2umXA7w9nC5SA9k3bkNEmCkECIrNlh5XzwllPptfd3GozlHQw5cuiXD0UoOHpEa1oPWypP
/EagbJSfN0FGvMwfvz7M75B+beSyKJ9Pn/I/FoQlNLThw9s/iGBC0GKb9AEstex/P8orzwMHlo+S
verkMj2T5CuL2p/j6HBwhmr+2XkFuMTMXL57NfeHvx/qlfkAi5xlh8gMNsbgbD7Y88wtmcP9qumY
W0yH7JMN72X3x4P4JvIa6AnsL1CJXr61od40JUzYH9qt+VFIHe5WZxj//Kfxcd95pwkHaeUcFe4O
YkUP6PeHzaDLqR0nv9RV2L1RSLzyvtCz4dzh20ElLc4mQECLCBaQMx0QxxXJFpT60qI58ucTgBgT
LEIusAiGOVuZKvbvxiAt/NCvtbiXlupk3AvPuC4QD/wZEPivjxUPK4Y7cfIUeu7Z2mzrwRxt2S0H
qvmJPhIiRDMRehXLZTau00PZdvqtIIlXXiOHF3YdPiIHpNLZjGB2lx3akwVzkre+g3c+H4rVCd7y
Zb42zP9Qdya9jSPpuv4rF2fPBudhcTaaaEm25CGdmc4NkSPnmQwG+evvQ1XjIiX7WMe9u0ChUF1d
VSGSEV984/MilKfZ88ganIeLR5viMifzSy1X0PVeP8CSh5UrQDqrH+z8xuDNRk8H7sD1xpDG+Q4v
c4/shRcMvmNL8W1Qre6XRnj4MxbOdIVV8to4gHdhGo6dMcMrLue6yHCTCSQj6udMifqGMapLUXTw
vitSVB89t0QiiJHjJ0D7UK0L41B7gRRUxDzfG+yE6T5aaDMvKn+/v8rrB2IuEjbaLCQKHGkeb/nb
psYeXSa1M2p+0KsJQ3GF3Ou1bS9TM2+//CdLYSQweS4hzoVh7WQ/pRWQQ99Uqn7lxTlFYvjUK8dI
rSvvbj6i5x4PT+XM9o5iG7O/xvlTkb3oI9VMNPD6JH97ofVy5TmZ/r2JaERfi7L7VEw0LwQUK65Y
j9e7niCA0+xww+OIGxdL00BvJ4EeaH4D7PjJm4KR/JWqf9gSzvAPfUbZzOMcJ7mLv65Cyp6qxZCa
4+dkgm6KyQludfQ/rrzGN55lNuiMGZ3WuVzFlDatEwgV+DlyDCs9Tbu1yiTBh70irj96tUwcwRmN
cXF86S/lc0nV4Y3FYGrVwdbGpWDm9KPjL0gQw02hnw3XgSvxcrSepl7omJmi+lHrJatmNNOVKQ2H
eZS0+PD34eKYCZX2LB8ICfB8A1ZDKZzCHK259huuGjMuNipg+Q/7D0y7YzxnAwF08/JEUX6voEQ1
Fsq/lCbDsaOzIzKuoRZe7wLGoUASIO0w77RL+IGm5rTbeZ0FdAW9cOKWX0GUXNN5f22HyLioDNqh
MDAPmF1cumg5hmHoFZZP12p3DI3CvTU8cLZjnonq46/NpOxMQITZ44hefJxCxhUVGcf01bkNFC3C
SDLAahjiwxvbBATENphhDuh/XtpWtGLo0BxMX8/hrkzIVMK2nK5hV+b/yrmtw7Gjx4RMjkO5zr64
J4ww70mHVDzN6Fr71lRCctXwFijoFTelCif+fTP+xnaAo4k6sz27k0Ru51vbaBqTQRXV9BVuSaZ0
3OmGKn5w5Ru9fiqLXBxDaqSn8HkugxjMGvefl9DU2RRlvB3KgPkgOnACdUm7/SjWtJ526ZXIaf7p
56+SdJtlzp3R2Ah8ivNHy/VeuFTgLV+XvdY8pu3Uk8jveye/MRP6TRbQrltUaQKDmTaXpLp5n0+l
uDajPn+xy5+Bg4bsFVUcxhEvvihazS4tOxVgW7tpd/RraUdLKYPNmEr5YDIhfKyN+uP3FokIpk44
5KClyGidP3udutRV08yCRoQapEU/+lIrhn79/ubR5+vv/NlcWAycC04GofAlwGAqWiWpY8TK42ag
cbNxrEpuaCGeR3wKNzi4bZm6ALxNoNxxTBHJp8kh/TkiF6ltbUfQQ2MXlV4trcgSzapUy3pcVZ0j
ze2Yy+5zh6iqXE6paYdry5iHZrxwKPRl4yQMbAgLgcutRgK2v7JfX38zJgK5vPiDfCqR8PnrA0pU
W4kwOwYC22bFbME+zPGopTOqW0Jvd9mHY3zFGX19RljTQh9qHpF3rUsNsDGWtV0xyel7eTI94ssr
4MdH77uWu+KX2/TGB1NlHAmcRD4beRIycq/WK2Ho6qPS+j0x/6pnPGwjykBZjyAddy49lE/vb5bX
dwLr8YQ8HJk5CqTn7zSWZp5mmdn6bZPkWzrGxwUS2TQAV8G1hNzrV8mYMffPDLoA26tf7H5cesZE
FVBCcd10f7IiVBcMJIaHAP9oFYf2NZLfayNKcnMmBXK8bZN8xvmj9Y6gCByojR+Xqr1j5sX2bSsM
r+Vm3loGJAluveOpFDUuHisjlz8hZdz4ViezL5KhmmXqhskVs/lqFVsnfNA0XBGubrb/+cNkVSRT
ncZtX23LcI/LQsakgef+wd3AKri8pBkgZJlUSM5XYSJnLv62SBiMWXbDkFx040Gr3xeZsP33l3rr
gShXYAcIXm3mH86XyqawsbUIiRYZWPpzmjtoP9R5ufr4KraJ32siz4ovf7kHWtpkmfIUfqDS4+X2
wvws67y5BvV562Eo75Dc1IgUsE3nD0NHS+9Uitv7tAGZwKti5kJk8DF+C3kMvg7wMhA76gwJ0C72
gCjTXsJWEb4dluRqg1qs3I4uh4+/MocgwWQdfcbRnj8LM5ZWAhynp2m+DJ9o1w8X3TAmPz6+CtvY
wm3j42CBzlcZzZFuSfrHSQZHNU1bTasfw1hmmw8vM9/w1uzhgAu/xF8Gk4JXJ2Phj3Uoy11R5DaC
zLGTVx9fCEoENoCIlAzTZSW17IJJozOx9yfDDZF6kM0mkY684u2+irnJ4lN2IztHiymW4PJ8qgwK
uXnZ+woed4KcS6Ql6ygvquJOhqV+n4WqcO6GFjWPpZ5aVfjxQztH++SZZt1Q81LrrhBMIw2Mkfs9
4pIH3WI6sWzltWzqKZ195sDMxYqZ8cyNdLp3zzcHM9RS2iOPWWZGstNDM/6cForWb6aoiR4iXVLc
tNzoawk9Yt00gbe20ti78q7nd3nxI8jdI/pG/szAu78400Kk5GfseEC/fSoPUduWGxrngq0uGUSi
uaEe7h2GXq6Ru15dyFSKSUnhk5K/4ZK8OBg8d8DJREWmKER4mzJktVItodx1jC4t3z8cby3Feya8
nbWEkRU7f81W7rkMFanCjyzqV3S6DO3PkTnW2zYPs2u+71uvkywlTNV55yAQcL5YMaYVJSZN+LXn
JjcTF/Ft0YxACvROqzZVXPOhWzX79f4jvmGY2UakwuY0kcb9eb6qS18nNVCBEJidaw9J0A/rwmvl
B6uocyMBQTUiojPCi4c8X8VJQ2mgwYWkfTrQd1Sp7T5iSPrK55q//OWG5DhwxeAhzmbzfBXOQh+n
TYP5l/V4g6fgJsxpNXq5MCu6xFeFUsR/Pv766N5RSUhANeHUny8pjbFmlmgSvloH6TMVS33FpIH9
9T9ZBS+bBYitLyE0HeUGeAdc0iOzxltvMutVmGXhlbDora1Asen/rXKR/YjzpjAYDBN+FQQGQ/80
/PSD7q0++iyGCsjImk0XRYfLrSBpSaIHM+59qq3leqoMulm1Xr+yyuuTSxGVrYCzAcmNRPn5d8m4
HfSmNoTfeOGGvl13NRaQDNIw/XAehzIgJDwiSXg2OEvzL/krCVqleVerqeTboADKSG3fbeFQWjfv
v7XX95qhwRpGPUSFGKcbF8Yha0ardYIU1IucbJMWz4bsNQOxNdPKcV98dQP1PshFwIBGVl7Tp3+9
MRBrR9aU70VYwqVz/ohunptoGOEjOC3T06ECqaEfh+rK9ntdjOdN/r3MhWFPRp3ioBXOIn2WSSEy
GRkqI7vT57JchWFirdGxbuiT7KD6TlPEBA2NxRP0jJf3X/Zbzzv3P2GwaE3COzp/3rgJ2bxx0Ptp
UDEE52XmA2Bw+/n9VV7be4Ivxs6Ii3AmKX6cr+JW0mvUdOx98jlDetBLBcLBWLvDC7eL3CejItw1
MnFOfeXefuPxqP6jBDAHm/OeOl+4bYq8c42+88UQ1ke7C5SVgTbVlR07v6RzYzwrR2PyMfxY/Muo
b4iSIFfLdvaEJIIHEXM5mcwLn/7W5srOeWspKhr06JE5o4B0cdi7bDIHkWL3IVgxr6B0OQliev8b
obkfzXaQN6JeOTOfDYf+vItzGHiN6Mm5Cb+Lwrs4pdFekdrvElcT9Jh+5bne+FAk7+k1wNWBUK/N
//9fpmWgZZLUjd77Ejr4Jgsq5qFqFNM/v78R37At1CvxpOY4gzTxxbljmCsJM5PYbJx0SAAJkux0
0NorUyjml2gMCQsrR+yUvoiv1EzfeEBUWl2XjDHJFcq05w9Ipt0uPEYKfGAd1VrkxfhiJAlYp/cf
8I39QUxI8yavkVLbZSiVZRN9cJDcfGb8x3irK3RUr3Umr+tVyVzPFTb+/LouNj61PvrSMB2ns33+
UFbeeCJjRMZvw1nnr5maGkm2Gk78cOqURw0tuEYIf70mSfC5DofNoh582QtX6G2ieBQ0fdHQLkqy
pwHZ6/4qZYvGnUy1K47W6++GP0wDBBw3jQayS05qlFVuU9fkGSOrIls1OeWuJHe1ev+zvRHlIJYx
l8pgl/Jcl4pZcaLIBlme3vfc1Id29l2VTbIEcvA7DO21OcQ/TE8wjkjIN4+ifziUm1cnkzrvHHpw
5l311+mzFCUc8FGwz8xA/mk8xFihMI1f3n/It14lxWgkW4hpKA3Ot8RfqwBzYuRCcAQSCraI5CZy
3Zp0vH98lVm9ysEfIul9WYou2q5sG1BFwN2NcA9UwrvJBu2KbXx9zDjM+EFg9shgUjY5f5Sh8WIU
R/LGp2MgWtZJaf1qk0xugsRMHt5/njf2O0sRteA/8nku00lxp2aWk/SNX0zIvC6rVOafHHC9xo2l
C+cxr5vq+/srvvlwHnYSlxUhA+tiN8StKktKwo0fVk7y5MXQOhgu6MdqxRBE213Z+m+shvmgroWe
GUXiS49LY4R3ytW29RvTatZSHZuVnZTjImiN5MP3NFVbvDrKt/yBw3P+1SqAFS7wucZPut6kW09L
nukJldsuCOsrT/Xa46GZjRvaobrKubqs4fY1YoLo+rW+oIRSLRvEoZt7LdX7eMPEUZ0cC6mrvwY1
yKYrzdhvmBLSghRBIfiSxceBPH/KutaSOjRxtjSnau5Vte5vh2SFjkIs0nDJEJS9gtVULetWrJhD
Dj8c/7K8ywtm6dmxnK/gv065Hml6k01Qr8CJRqB1A9WPo+TKxfN608yL2Ij+zOl8vPXzRTpq81Fr
96A3IqqEHQM16z7xmKmur9VFXxstViIvAvmVP8OSPV9JcwdG1O0JiBe4rE3YkmuvKyZQPnrkyEyQ
DCF8o4XGuszlMVZp5GmF+zPqyAwjPMmYYtKiBp6I5IrpeuOB6ACmFkLaGG2ey8xBYyitXjvcnzRW
pYiq9xbivtm/tbk+BD/+35GNj9Xv4qlrfv/u7r5X/x/gjTWDN/o/442fyr6L/s++bH5jdX8XXdyN
21///V+nf+vfhGND/ZeHrSNpzzmhFMF/7x/CMQ7Gvzi6c0KMBjsiFu6CfyOODXcGGePvzCE+3Sez
54q6cBf9938Zxr9ovprzMpg1zA09chdI4/cQx6cu/799Om4YdvpcW0WFhRj8wu1n/tQOQcuF94nS
jvcMemaMauUNqLxBOQT9VKIbL6A9UG1YxCEjwozld9lNrozdrd0C+ApMPGywUc1wV0V6vaLfNvNg
pDiRr+hqV145Oq/sHT+Ynm2KE9z2tBldxnjMeREudU14H+uT8mCEareUetpvskZHLanPv9bSND5B
zfGipRLapV+HtnLlUF2a+1OfDrNTHn/w+S4v6a4uo850suxeoVxyDCZH/54LWCpmnDI/CWG/ZeC5
i644VKe78fxb8YF0GsH5M39cFvejmFHuUG/L+6gtYvvYDU7xYpGYO4x6GfumMzm3E9O3n+CMxdFC
haoKc6GaXEBIZFjiTc5U+YPeDUG2GNKwWDNErF25jmb7ePETibxdnVQOfDDzMu7JA6Md+6rI7jtv
LG4HU9SLyGtbRnV0eBc3cGq17dBJ62CIiFT+X0fv/p9l/kZon7795eouDd/41JwoHOxz692qDUxd
SLD3UdwcErWKPpmwBw69qml3c1/EzrYzpLOnWgbLyNSabVsb3srL4mSXjgz9X/k5l7bXMMjUkhGb
SzYkti6vZgYfvMrqyvjerDKOlAAX+nMye+2gerLNN5ESWt+BPLWAZRHwSUsPnKhuVeMtI4lFeJcW
iNSvejF2z+r1L/X6IBF227hFc6GD+uKl8oTFcHYs+849wrort7Ysp4M76O0LifrYL9zGW7i9p98Y
k9ntM+hlOwDe6ZVXdOnt0h9GSwzJNwZUyD9cWp9cz7E6VtAewyGsXkYvYwagmn9O3PfVi1m01pWT
+yoVx4rz82LuSJ/SnX2R1u4cLe8zZo6OGDMOSRp5zS4rQJPGWquDtSzslUVABg7YgYBkuvVKaiPC
Z9E1sbVTjuNss84/hUNMpEnTOZW9880agGFkcMCVx0iNwlsgpd6m6msanoMwMhaNpcZ3WdIGa9jF
6S1w2Bi4YQwhV5QO/CVFQLtIxFcXqsD72/bVEaZ/iJEwNFa5Zvg8Fy5QPpAXwcKpR8ceYl+TotmR
wonWelraL1pZeQsToh0jhlN88/7Krw0cS5OlJ9QiZMT5mg/UX86kZiGdVJqdeXTbynmuhACe0xVA
B5vEG34KQEcHsxXOvVHANwsDJoAnBebRQmnnzotIrciFw7eT0VjeMCCDAtf7P3DeHBefjI1DMpdG
SvrhLzvHapX29KHWzaNqDN0z3CQwgXXff+u0qLmNrLg7OlMaMfPPhl+NU2b/eH/91waOfkreDRNO
c1MLfsP5C1LtLLVHgNHHoPSUL+2Y18vYbdsVwEm5oWMv9p1ai+9CaGZwG5Ix/CwYITSAEHjDs1c2
19pKX1u4899zEWIxN5uLdIjMY57bX5mq3Wle8ufKM186/3MPKZ4Th5XyF62KF5sCofsEzqirH51m
BIGCSHK/CQJZbosmiG/7MAtvEwAAm0ItqxeZMiwZTqLeAi5Nt1GkZP2STHH3qyzgBWhe713ZtG/9
PLYq6Wa8a1pnLo5LmxiTJ+zEOHJIuudmaGp/NDORL/JGAqi/8jLe2IFgYEjhz80zqNLMv+avE6JY
ndQLV5jHkcJwtoirVnzuPSPau3krf+YWZD27dWOAQkqY3nB3iLXptOIWG//sxhHAbyu0aoCFLZO7
dtuCJgybbAt6l9miPM9u1DECKHDlV79h5nF/SXSRM3/jqploTx8svdWOdV8NcLZ7ktmQBCDSSclP
KjxbgvhujG5PG2H/iWzuL6/Ceel7zfjTwbDbwd1VV0AQQDC0SvZJaG33fOVHzs7BxeHGASaApoiF
NOdlWn9yZ/hEyo9sa1UkywFc1qFw0mIDpJHuHgaAt6PnBZ8ykWmHSeuHTwUwj7zM2qUl4t+Wal7t
VD0lqC9/E6l/LsY5JYTm0fnnZk2Em2pNP7aTRfNxq3XPkjh/hUCp85RggfdjUMptps98J0bDvolO
cKtRX/FJfRhPQEaM26TsumcL7u1PE2mR/+S1naIYRpDmssHF/rckwXRdZBru6KAd6mrK7q0k+OIN
ldwDHpPoFFTZjdPm5Z7A+7FqKiz5ZLtbrZq6IyzYK12Ur3zzuThj8Ito2uR+vfRAQ3twg9QbtKNX
DdbeLOLqRQQV7lcWqelidHQGYUNe5pXdM1veyy9FCmTWspiLXpe+uddrELRQWz+GhRf+0EGMEUJB
JOQaadeKPg0PgAWtfeNVzoOhT+U2Ojnp/8GvQLGK0W66kWh8ujAPXjrIUJGJdkxdvYICbrhUuhU7
Wic2JGnIyj/Uegq+G4U0l8n894u+a/0P/wjiUqp+p2YPj3Tp+aZ1+gZkndSnI/WKaF+WE7TsyTV/
prGpHZwAjkkls8M0QOkeGDj7Ds3OvfIbTk7K+efgN1AHpPmTH0LH+cVvGBhcZEJEPUpcCmMtbbV6
yeeDi0IZdjPIY+7vLE3tTTFO0cGMau1JFnX5u+zjCOCTaVUvQZh29bKlKvucGn27VYSpPzh1Ze2t
2TFFhrPc0ofZPufFUG6rbATWZ41hFm8clxEmXJfYc+F6486ewi1nGrBpV142pKlXO29OvPHFNbYe
0okXPkFWiBrM4PBvG5GVI06SU8Vg6C3nYaTWsW8KxVqVYf096Z3ssZijQMoD1r5Xelze0CI5qurj
bVPosFRtmhgVpaZLIpfrzIKoELbm8LtpB+NQdtbXxhDWHm2KYdu3uXMfwzr9zMUomPMoHUiGc6Qj
pWEc62lw6YjxBlJ2dlwLf4pMkKu6HB9HTMaqi0AtA5C1UeWagyKZWgSmSmlYe2+M04PQxbq2J2Uv
uqTe9WBToal2FqjLofha56FzX7lRsR61styWHlRLy5QhG19jb4GJ+tVRwX3k3iu3Cp+K5vZY23kQ
Yz6NXtX/mbpaX1dTiTIHbY53EfeO7816Iq1Uys+OUJQfVT4LsERzXGDwv2eQY8PDwWpkqA5ACaVf
p74LMlcyB6ewVfC33AeG7sutS3rgoYaets+h6DVTGuwQZfjCdNfD2EQm1OAQeihlrfgnCDP3doLD
vBZTpx0SrXJ3Rl0mu8ZBp8wiMJR5Em3QLnF2ox5JmEd6DTdGyP0ES3Vb4Jc8JL0YooVXj78hZ6WH
GFadnxeBXKV5NuwZZ2i3MjaVL24x/C6m1DsMIOgBRo5BtG0CF+VBI/+ep723w9tSNn2XigXk3+jo
er1ymwdTVwBjiccbs7TutSwRK7uabhFZQC5q6LVya803S05bymOedNxAJJU+O1pW7zO3RTK2QfYF
Svz8D5moS91WUWM9NVq6Q8I0XzM8AMOYqle4b6SX/XNX0XqvA9LtsJndpB0UcGYvUVJb2zyxy/s0
jFXfAKk8gAJy5ENkpX2+YKaF0DHSy23em9a+7mtew+mjoVeDBgWJth8JvX13xFmOX7QSVDKi7wgF
INhzMw7achrafVeF5TcjEHeZQGybbwow1yqCJRecvTFnvYAgydpVpgahb5lj96mamImI0NG5ja3W
3TVpBuS7aoDu6Yx/LkL67Pen2yisbcBjVQ1fiI4t41NmmtUdzLV+O5musquyMls7g2keYj0ul6Mp
xY+hrMv7giaNbWgpYhVLdGVEAc1rhE+5ckTIuL5TOg5ZcaGsEQjx7urCexTCRTjCq+VNMzCHFytS
3QTs5IWqh6C2KxCHLx4swXihwiRa9VCjqlXX98mSSnr0zBA6UcMIGWSl2X2w1KvG/NLWsfzjDMpW
qcxgq6aeu4/sKtiYtW0Cx88/a62jY0qD73MP4WMHkvn70EdfgzbU1m6BKGRYZM59Vmf2smLs+uZk
FSOO2TPX0IZsCD8sLvrVIEFzchi/IwM8HWqGuxdtK74ZTQRCEWSd+Nm4bbrF9pfbBBWYBtFt0Rir
ThjfB2ton3F72WhUWB8QSeHgyjpjE6qmOW3zsYy+pw3WT0nScclzknMRjutrQIKXU1AXm3Fswtsg
qE3fFsH0jFQPRPoxHDeSNqRl26vtfTJE44Y5//CowLXfMoxYIWY+KxDNo2oLgH5juXDNiUvXMSdQ
2EZOyy5Iqy9uogaHoLJhEZcO5iVGlWPtdONjALxnN6h29VJFNYawA9RWLyv29XoabPJohsUtw6hG
/RLVqNwsTjHQ6e1lYNfBjjc7uJD5TzhqJaB26KR+noGpnLVG7oDlZj9pybC+GlY7/KINp7yTSuwe
gWMqT3pfj7t20K1NI1EMUJ122GrmVCBo0aHTENMyXfYOvMFRSRd5kFRL0VH7Z266e3bccVgUANaT
5QQs7uVkykapd89V5RUx8OpMv4ly+Mp6UjhEANLaceXon+0cq+4Z5Sc9Vu8myS07FcgPLSqls5C9
yqAelumtoWjTLh/r0k9pNLht3ZTdHI6sNo5a9RldPDI0xdQOPGepr9q+a25B5UJTM6vfVcco2cKp
9HxBS636AuzssRj0EUXrnOJtJPZuaIQ3dpqZG6pY7l1nuMZ27lW7QWVhWOrCXqhA/5ZlXHVPo05h
zWtcIOuMAN3l8Ilte0j2ou+sB0h83Fu9w5c75a7aJNQoBCqF46OHNAy5eGKSBIz0BMq7iKffsedM
d4Ketn+SCcnsHCWxwtxflICe41P5mYAaCwUPuHbkpDGjViBJbSVSbwluUfVKoU4ItVSWyKuE3G1K
9NV1q1tbsZLNEIbDXh1C+GtDqX5C5UD6blePPwv8PuZys9BBYKgJvcXkdi30/jmD3M9So1Wg/TJV
2X4xQf+FpF7UcU/3pL704HdvC/B6O90z+yXAytwXY0O1OKjTuyZW1vkk5AICeXrQZA+ps0jrbS9p
jq2BlcKoHX6XtpR3NKe5u5Su/bVRW9ohc8z4CTEFBnXGHsOmi2CDml/wmCmy2+tOVx6zYiR4N4Pa
4lRx6nPM/7Mdm9lRNlNIjnnUxDfNztpPpyTIyd2r7TJ+qI0UwZzAICtfFM2yaNMQaLRtr0ookkB2
ifG0gZ+z0GdgoDnWztEhjQxiI9OWFBrHzxmEsN1UFS0AdL05lJhmn7Cm3CKJbS4NFeGfZc2L3PY1
ruZKN9py63HAvwSg0BfMQXh34nRD1sm0baVZbyvDgF3V02mPQFufcMqn3uM2g+CLzFE1HBMxn2Ud
py2sS+OxZyjgofBU8nBWuS4TW4SrNONN9a5L8ishBDQ4Zq73NBqDve+rSmFMTtOeVcXeFulgAd8N
LJfEYexQxBGJ+wCHdvaK5yLAENr2NzWTCo+fRi70dI0z42Wq/lLhVhBENA13d11CTF12xHHIgImJ
vzMMNRHl7EcWk6hevGYOsmQAhXCB9kL/mLT83QnFtn0IjvQrxGF2IIJmaC/Yk7mjehDt4kSzf3q6
7A6Nl/a8rtadtlmntPu4LWEHKlNb/zCRFYigHZPSAh0+fOqolH1CMEo5umVsb2pjkmLpalMBLHbE
+urzdOcKzRJ+jybs0bw3U2EzR1dLpT8kwdAhb5FKNBLjYxoY9TQzfFrkGixHPJE6bn+pvSK+droV
35axl7sru8abcFU5gcqfszzgTfVfRRsoX1W83nKh1kb7YPRV/bts0G1atFGUbROo3t+E7gyIZIm2
Y7Ay1ONt0elAP63ptuHnvGB5GEgStkWqynDLu3pyYcc2lfotHorQWEIvB/A56c+QPs1HhCvux8R6
djLbex4N6W6xo/ME7cCP11QFr6uYSdAu3ztSFzqOxnq0YY+z19tiib8SKnBXNQjkpa6s8gA4ueFU
j1agplsysiPE4QbAtmJbL5FTDbcaANhNZAg09ZzA3iPrsTMTq8CJiNGAcaLvlGHw3KKALPbolMZS
12t3FUpqcmk31r4ZCWYK41E468Q0mp/SrQpEvEJ7GlddoTQ/qjapu2WUdcGhsAajQEfNMH+x9wBZ
Sn5fcldGqdss7XKUN06OSgqyfdYhjKLqT+FV9rBRxjj6UueemXxBFm2+AVwJS1+TRvPVFVGr3KbD
JMK1hEpc3zoyV77R7+usKnSyQgKV0c/azF0GCr15QNeOuWvsxgF5M90d5AFWQrLRk6y+SwL1N3ob
hENJEmcPWeHO4oxangL8SgxksdBoyJd2jDFb272l345ujhrSUHnO91bgyy8zu43aXVoU5ucs7JDn
i71eHgVqGP19IMKo9hbkEOrUZ5ZJ/Uy3c8F/z5XdM7VjPCALir0/oMCzzmqCCwGIfAk01aQOkBEB
TKpRWEsLPZjDP/5DZtetuwhbO4CsbfTHnJ7RAwmccgs7L1/3ouevbOJYfZR40XmgcL71XHB0dFTj
m8XpH0tULUaSsO7KrYrII/sl0qgnnnyPas43JzlRyukfpfXDecjGnvMuBttdoQIuNmaDOlxkGx0o
f7ZGo+bagUuTuoJNUipHm+slTprhJ/Z8WJxCOa5hVgzmqDnMK5wCt/S+qAxZqavBNsnmFkZWvaAv
kkGxlbH9B80OC2s027KsmAMChFKSvWGX1t62+3SVASAGJZnH5eduDnjDfCAvm0fW8DOIXWydiWyV
C1DWiaJZqIJH7+fcX5eamB0JTbviUFVet8ZHSZ2V4zIlHmTtUTGd7tmwAnNjeyHHEBLiPz+jrFr+
g0pYnaykyVujZ7hYT9VolYvQS93dlCPfoKZVfKinGr41uQryopoSzRk0njwKB5MW8bretN4kb8Y8
+tMLl+b0Wo5broP7oUbpSGhNsc0jL7jBOjjP4dDgKMQ9lxSPuMDdDeFXB9lOEV5yC066QAMnC5/a
MtfvOLPOsPQ8ZJwSs9Mey65HGjFveH94m+m6kVG47tBNDaA75w+5GUzTEp0IdVdFymborfou79rs
gCIjfxFm30+ZEG2wCMZbVSx0NQ1W3kQUgSxK+MtDAgx9lnoWGg7V6EcRq7ycNogDdwGLpFg77rzF
ilbckws29lIxsk02xjHlr/nDDlb7rEmN1KGT2jc5NzrRSSZW5KCsx7TKb06fdkpUlQgmpc8KgXZi
+6Ht8h8OjveTKIxyHQ/5FyWLCFdFiIDZkGj52kSl4BNqa9qW+A/28KSS/EhluC7pbjgkkYo2Dx7C
E2xmLlvsIPsjDGJ9I1OihnyIYsJtdnCSktQLU9LZzhgnWLn5ovjnRjUC9B1ramrbes5YAPKSWzLl
404O5XOkxD+A3VjHpJ46yLmtOa7gZ+nLQei0crV01CJSbzz0Y9P8BAThPrZRnRqYBl6YWXvK7xbq
dbbMhskAUkJ6+GEw0+oQjvRaKvYUgcZIYuOnFesqVP62QzBJBbFe5bX8oTl9Sl5LxU0c+yDb1G4S
I6IiphszytQtnIRsDT04PU5N0oQLVYm/nRI0IerJEST2yq7XE3yjz1zOfE8mWPNlIDLjmTTWFxOo
NSMwtZV+U9rUXbWdEY0rLRqtfRa6xS/GZIP703aHhx88lPgWIe4upzvNUm9JNsR4YK76E0JqVMDt
MgiBe9a2vggUEgJ2SLakHhSskRGThKttJWaDG55y9485QsV4YTnIdC05j52zGBCLQGJh6p6B0ume
ryZ6s5RBqW46DUw+umPNQ2yOOPCWMjToZ2UZZYqJsBtJvq6zF03D7C3/Ro2zo6ak+bpImXd6oOff
ZNCKJX5tdDxZN5M66Q194U9xE7sH0eLybU5ZwlOIRKYD1nrMTNw9ojmgjmd38hTecR+RLOwGTqFO
RfzBLVMDSn6bBLelmroPAzXG5+lkiBuVhy6CaJ90wIyXkZQoOlDn25mKFHvV7KqD1M1uJWXK35rq
HVoQ4ofV2AEii7VKp2ATbcpMSV+seGy20ADWjW1ZB5JjymPRtwQvc6avMqbhZ6cVkNjZa/ndYFXN
S2Y29lJDVXRJF7F8PGW2vcDq9nY+ENTIfDPUlom0UNEei/ne6efU1ikhSbtD+SUzI7mz27AkEIOq
0FRBuFbKOUXUirIFDJIUB2RjueU8Efqq7MWhpw7su85sWCvH+s4ge7ZX54svCqP+EHn/l70z2Y0b
y9b1qxzUnAY3e17g3AHJaKRQE7LldkLIss2+bzbJp78fw64sK+SSKgd3cICDShSQKVvsNjfXWn+X
khehpvIH0I3KWGQUntpOxtYk2zkh9I3NKJdU0BMZu0e1yat90c8xGITuPtrLzMwGishY2sPXuVCH
C3OubnBZFIE99IUPbkHahiKcrdIp9p2dYuTgrc60dwRi1p1nGGZ8YyYLjAUspk2/R4/rd0bGxk++
TrLBrcOcA4ZfeuRlbj58E0YaGZfDTOAsX5xUPg7mYh6y06zi9J23o5FvlA2/kVBJUpmSLbnSPIcV
AKrcJPQJrrU30NGiu5otfMf0iCSRUJ3fntYSJCCxrVyDoUE1lpf64MInZgZ7MZS1s3cas75oQmxs
3UZu6jJUr4Q6xvdjVj/MyRBfUdBQlJlpdqX2yz4zRu1rVxuUvSvCimLCuCBHmACatoivBd2BJ/Jp
vs80d7pHwJrduC6FAbktzs5Me+OyGEcc3w3nxqapJl5K0b6xnpLPMGXNw2nFvzIT/8NEHOYNpHOH
bWa1C3k6/G+IAq+I9ANutEnpYnj+zcEt77KTpMWNwiwv20p1drJoyaGJx48jel9PaIqj+4lbht9/
EnEaGBi73JLh8eWzW/GwM2QCzsdqAWOcJGFnEA1pTgN1fLbcqqxXnFitTxmeX8xJjFgrfIT+6WEY
yrjEhqMJ3VfYus+BWMh+ziq9wbAW8ssZQSppXTkO6Cdua7zpKfpqcAJ1bdFUmylcZrBZvny1f2As
4DeFnRFsWvS/SCuePgvK2zGtCe66nRW+FeTIIiUkycT9JrRZvcXE3nirVGgM+SK413FCEJCKdzP1
XNO3l1ZiuR9ePqHTw396/zkhULoVToVieW4LoCUG3+B+UW4XEgrubGznH9uFearakirRd92PfBzd
XaQ784W9TAulR3Q39079wzWwlIefpeKatQpsSgWL34lkxoNaxlSYSeK8N3jB9oMcklfwrD/cxpWc
j2wPFi/8mHPX1JCMW0vajXE7Rkkak9g51Z9PX1Kmi+pGJFlzrcbqB1nmZDVVfa0f9bqKv2dqXl3n
dpFsX76LJ2u6p3fxpxBZoOtgMZ1LutXR1fIeKdltXw7ZZunqfq80MXOjrFSDRoZfYJ32x6hMw9kj
SH7chGWpXNkpBnQEL8fXJQmzC1nCa5p7IsSxVft2LyM7O5y+Fw5ZmHevnPJzrgqnDNsKyzDEUu45
86sysjKOKftv7czOr2y107cjAeO7BGbiloGyeegl1bUTzebnaWq7bRbJz+jK6YrXRoeZkrPNCHl9
5ZU8kYae3Uq+GAKPTYuz056+IXBNa4te2LiVcM4/VJUd7lIjGd53NilzSR5pd8WUBmk7TbT1lntp
A/M0Xp72yrUYFuvSWQshHS5YQNZs9zhAwQzGMC83r9y/lctzfp50nsiFVpHIMzHdSpuTkZJot9kJ
4TnNwBKk/Z8TynyPMyNkRQOL09v8oUzSLJBYTe9O5eLLZ/J8E8NbEHkWTGAD7e45CYqai4+OCuB5
AnRV4jS/uWZDZ4VX2024IkYvH+8554bjYSSC8I1tEwnC0wcktQam8ZhrtzphRES+lo/AMSWepKlx
bCWmcBIr3guJ0AMQhqLg5aP/gRSHixHHhviFAsk4t19Nmnlc8pJXbQpFfyN7i4n2bDk3g5szxO7H
SxAG4rELI/Gnqa/9zGyaOzN2SbghH/Jxqup7RxbRHWyk1+7MH54EUkCTh7Dy9rAleXpn2iquTFV2
1m2Sw4c7MSiTKV1d8mT9udPD7v3L9+IPTwLzAxtSx/r9gt7x9Hgzha9RgBPfunw796ZOhzeKpHpX
5BUwTqEr4EqDsclxUbo0kay8BrY/pwgxNhWw0dZdBE+ms8JCafF/sGrHvM0Uc7iwqinal05ePjYh
eUsiNQMxr+RAIN4P4+KU19rs3HduM/hpJq191I7jK3TrPy0OToghK0ZKqxfw2RNYvUtqvbasW2Z2
1vsWhSmUbz0llABCEYMMy/5hENzDsJ4XJJyVPclY/U7EcYl5moYvEiFkyVepRvJxWla6w99+YNwl
bjV0STaN849tbeiFEqFevcXTcJ15twYQ1lDQLa8gLdGX0+OpWD7tV9O0AE28fAJ/YDnzsYfniysD
r9Azl+R+qgyXZDHz1hnT+W0XzQaj/sxH1JkdKrMnS5wMyK3Qp3CPs12+yyzGtq+smz/UHLDScTaG
U4sZ1TOOFFxmNEVs6kfXHC4hi5bgcRMq9SUEDlWW5RNpecTCtIx9ACMNIuyTu8zKhoNexVEa5G3W
bDqtexgiQRAgauVvKXyjW2uN5GzCRXoJjpGvUUvWyuxsv6dCXLklvC5waM6WFuFVdJJ1nx67dY9j
YmXfDZoGpaq21q5khf0G89XP9OnXnh0WUORkzcyhYTk+fcfjlO6X4JuYrNk2wrVtqN+LBvhbKrRe
XYlnlAfL0bmLCCpvfL7nqNw6DDk9Cg6ileJYFIipcrvDEiP/MBvGu5AX1avNuGu8Ey3gRCoo8Tt7
DCXTEiCZ2jfYeFcDyPsGFzdCfSri3VFiDPswbQ5ShasWDKIgn05GZfGhPOEM80rdV1UGCg1WDQem
Ej0ZL83wNl7c6vPPichP/LlOZxLis0Tbt1Uy37pRKR9fXud/2BldSioLD0GLOvF8Jy5GK2sJHk2P
RiKtK7NUs30MfeBTTKSAX+TZeBNXsdgSKFl4Rte95sf7p8NTE0DognLFi75+KH6jpZK9yfBJyuTY
KbFyqTYi+znnQbfQ7le3XsWL4rzZwst/rDNde6Wn+tPhUfkTBLySsp+1NaPZ6aVszeyoIEsiX5Hu
8FgLPboAwhF7ES7z11J1SGnW53ijzNGrdoPPTwBHFjZgSNlQgXXnjAQ5j6E7VjLKj+z9rMrTRLNx
qWE812R+wpnXn0+TLsLlxE1rx+UP0ToxNJAmZwZQrRyeGkLsrgodUwY9nn8QjYZO3IzWwsBxxheS
GO0wZshjdFVzoSQTE+pGTXYRaey5JyoG+r4O/2Xx2Ifad6EyzR8XxjgDMo6cLDDHdJm+JebESSlF
CdhcxRwaWQGbTrn0bUbK1DqqaUN18ktSkt6f0AQF6vgjZh6Qvpqo+BSrY/O+x3f70mJ2c/jJYrRW
qkWldXDskpW3+/Laft4x07OumiKsnKDynduJRLJCYmbk1TGaQu3KyBhteXFSkLQxI5LIAQVdQuZg
+zmXFAf6K9Xf8xqHUezqI4fDH0/YPKs5rD5vlhzxEKWexcwzjy0QGWJFbmzyRXy719HAvXy9z0xc
2WyxHYMpvQqo2AvPVlOcaVpeOEN6ZyYYfw1xZOhr3BpheBXwz6nMQl5GtPNA3nlu962fN2Z/bMtB
2dh18YuDobW2us3IWvdA+7ljNjzMU33KxjkdZAiLOEqWDycRGI2Yev/yVZy8ZH7fyFfLEoyoKAwF
PeKzjdzWQrs2h3m4jbqkvnJbrTmYRtPCoDLezQxXPYZUGZnkY0/aWrFkj0PWvG8FUzTIWOQuQvE2
L8D406A7DUiqcIoDkKWjnN3iukrLT2nWsoJHkS1fmBFWu2ml59G5N/dOrMvvmSvm42n5gpkDylvJ
8nZiE//m5mGzLVSrgR83mdOXYtG0jwSPjhdknAJnJ8m0V52WM3Qafa/NjbIXWRZuG4mYupCy3Baj
TZ65kBVR6tIK+tl0NkDMtWBhusWuktCIHFiMD4BFBtTjOSeSHB4OIXlrfVymqjw6Njl7y1J/UNCR
XNHOtZvRHIZ3hcGusZi3mrGkWwhIrgdjU3koTD7AHVyyjYWF8sHpe2w/SMSLrcAGg6i1PvsRE+Hy
/oTxRX2tZdfRNFbvtbJWD1jWoDGCbfnoxJr4nBShTQIfSgA3ZKcpG1NLXlnF5+8NpnI4roDi63jl
iGcTAtOV5ZyKVr1tSjgeyjTwpTXXbccwi407ptPPL+DfkiDfVwX/nKuKH6f/81gh0saytP+//5lK
efe9unkovnfnv2o9m79+FzrbX2cXPPQPT/5lHb32893wvZ3ffu+GvP+nRHf9k//pD3/pie/n+vt/
/+NxzaVbf1uUVOUTqfEa/PHvBcqH7+X88OzP/5QmG+INomMbjoZmnrTElIA/pcmIjF12TSTBOny1
VYb8lzTZfEMpj+EAU0QXwwNE8n9JkxXjzap3XP879jAGY6G/p03mIL9XoIBeWBQSOoIaH1CZyJin
VUUINDbzpfpqTiX8o0+TSCcrAYHue/nJZU8z37phv/IRxyH97s4zWQOlW07KVVgpoQxQ7y0KOI/N
LhT5Gd3z/Pm3W3n8uZn9Ljg9GzSfTnANlVmF9fgvnEtGtMiuyO0evk2xJaqNTih14ZsFjGwf/lNt
vzIEXAvuf22odJ7AZ1RXUNDo9YxnRcYIR641hoxJYySiwOiW/EON3umVecOfjkKHgn7C0fDMOM9F
ieM502ONiM0I31Tm02l3kZf2a43r02/6z2tBf7o6y+Hzyffh6aN11MqNbGhrXo116naspXrjTvGw
L7FpPmSx4m7UuP5u0K+9cnlPH9mvA1OhEheAvpFZ+NMDNw1BwtKo8COjXNvNpLRftJ2SbTFAea35
fboD/jrUug1i8yOYnJ0tX/JGaxNmWOqZIi39oac9iJfmQSrLD1UvxCtV0rMLc5As4aLIJIYUDuay
Ty/MJbRdwNZA0jpHH3ujUTcwmb7Pllj8lxf9etpPliG1GIdYN/d1BnOe6JeqGa1GA6oWCtLiCX4l
T96QBlz9UvqMg8qDS3D1K6LUZ6vSwYUdmAzDGGi9LMynVwfNBUw9J2o6k9AOYcRC4RdDCpjw8sX9
8TiIh5hvMh9iuPX0OIy1cbZLOc5ixNUncyUORkn9mgPyma6LpcHlCMQa6/+obU9Ti9/6JTPFErDX
nNgz8Kbx4holROqO6DCi7B6q9XVOMGKeGjvQBb9p2j3LZZ9hrb+o1fXswnQXbXWjW8srfdSfrp5e
hCIXLiqf77M1NCZmSVOgxF66mOWFMPEpzKhAXllAf1ipdEoY5qymrEgCz56luqQY6Bvc4wLCiuOp
opoMz+y6Gh89HTL8K4/02WvIvdYYJOARtX5Ozn3ADTfMFCcNUcUR9buVhvNFjM6hc1YacvWaS/Kf
D7ZGyyIwZ2p7dgfNCtjNaDiYNIoSnora3zGgNCwvIy58E2pN8/XlBXsGH6xLCUImtvoEqVFoc9Cn
KzY0J9gnYgW5XdnAV3E+dcK5dCsp/QyDcHXZKf2nxJ29qdOCJWSQocN7t0dSKFaiJWw8znYu0w+x
Am385ZN7vp4Y0q9BcliY4I7trj//bZmfDGk4Z2hVEeHXnBLZ63oxX7x8lOfraYXxuAs2dclq3vP0
KCJE18oXGo5qp1rzYapjQgxGwrDlDqJO6r5yUYIC52wD5HgY+PB417ye8w1QlyGR7GaUeLXadsXl
OOIq4VdLnP0w2grmhqlH0afUjNLUV9qOTOeGZPePapwaEOCQv70iePzTTQYkWgsula7RWJfkbze5
H8oIzhqXj4fo0O3luAzTfpp1JsEv3+fXDnT2PavSAcw45kBlk5IQQJmwEaJ9bXdY1+vTz4tGibM6
SYE1EUlwtmawJ8FRDpRzZexjyYFzrzp58PitD3JKh2Tfa4mcLwySaycvxIjlte3iT6sJVwzAJYFp
2E+53W+3sxI5/K2ePRBN+RKgFnG3aM36wK1HZf/yDcVM4fxi168AzwwrII7Jvzx9dmCQSpnqMfRE
HPmaPTmf4eAZrdshH4cArAYDtO57zZgKywurzh595HOISoh3F0DooXDe08qVChwoiUM77WddLTNA
IQrg6iv1fVM+MlUe7Bvo2UOYrBIsfcKJBHKRn6XwSz739TyIS7I5KsGCziQKF4nP+R2R0qhwhhZW
7dsYxL66LiX04IIR5xKWO7WtmbZ7kSMzBdjDXPoAKtVyE9dTZPhDyjn5yjK2/dbVhqbfjJPVj4Fs
J51sP1cBqRnS5FukRG4fEFoTWcy63SUKHFH0MafQZ9muc2u99/qirCxmerM++mpShW3Qq1Nf4H/s
tM0l77n5ZY0lK66yFg8gQn3sZPB0jORtoGe4y2gmptyOESyMBS1F5MVRosnwusVjIsrvYgUNg3tQ
q8ho089pXRL75sk8zkYXZmIxusZ+dsWkxGAorTM7gaNE7XBhk5j0YDQQW+siT+6w6LN7v0PlPALV
YuLuN4lRz/D0xfKO7OoGGlNaq7aPOU72ZeyL4lvbKiCGepZh897Ndgr5Q4YuPFk7pD9PBV//Ac6b
N/C2JZdaXK+a6bx1so0ztYmFFEyPk8CQ7hhfWqEOn0ax1PaAytgRsT/3s976I3Vg+0mVRtMRdJ8r
gHK5s9gBYEhO1P3omgo3ODaay5DBtmIg+FGMY+QmpX1JVkbUe3lJmRUM9ZRaQeqE+W5BslJ7adnj
3472NnposqLDv88ICxSSmSLiDTqVpD7EYz1/oNl3sGto4AIHwxQa+6hJWiilelXo69RSNrziWSFU
DxgL8sfgWPDp0xhWGXzVpPAVMTu3qdO4d4VrT+Z2yVRwKj6v0dQFrUTlXHm2rJPpOrUrxUTOsijt
VFJOOVHHgfMyZ8XZsv0YDQKGdtn39Z1S5YDVs261V10HPhRQDwn7vtSXSX0ryXLoGBUPsburDbHg
ZuX20Vh+mKYOZ2oR9eq7zJmsduNoJBPs6EQtO7o0DMxjnEM5YlCQXKR8qpILOpoStqrSprkvYyK2
d1PqqEcb5shXKdI+vq6mxG0Dkj2YY8IXc26Qm+YAvDQJ8NGr0oaTLUST+120lLVnzjJUvIT0jO/m
nIcF/jXd5MJ7pseCzG52apBqqYDCaBJRjIZ31ENkOIoVBtlYQxB3tV4dtnGz2ItnlUS1oRlw1l9J
8ANSkirl1g2N6ENeuMmYgloyUt3DNdWMQEOccYVzKVKJhuwdhnFYQLVBjZ3dLb1c5W5qu1kiP61g
03k4PbEgOjXKr6yiXOA4l5HBzLGG/BR0pS4nmsuEKMIwJo7Vt6bEUTxk2cuDYPoFmV8YcjPFY36R
RPA1ET3WcApQOSADlVK6nyGUL4iU0GLGQa+F2WPDmJu3YGktjZgUHMCwbatM/dJp7dreAO4X7ba1
OhroNi/0L2PY52KLYQHfGt2dGiUILTV9jB3s+Mh9jNW9RtdRbmqYrymXk1kmQmVtclHEpDCzqQJs
AtpWMx3P5oWefZqSGQZv2hW6X0O3u+lEZXzK3SH9UfVW6PiyG8ini5oGHU5ciOJT5qpL4clCq2O/
0Et2CT3Wu3gzyHFMvQyafeYrfVX0O3QQ5ttoKNFO5taa6Gkt8A8mTzIX9scZdIWknr6Z3/UWvpPC
dzBvJxlPi8u65lfErSAGrFVbiP95WiHemZJbZbFF5Ee8Z0v2QUJid7I9RT9F7KaBRl7zFFtbH/r+
O8Qds/1cxLXZN2hqWqhHrMWWN2yglh+O0xhpFzhTV19klIoOkqxZpoFtNll2CUfAKNlx4AhuSvKY
EpilZJgqqIL1QlpmQCMiI2PnQghDL3b6xP6tqeB/NvL7H2dMuE6b/v3c7yrp4wGezcOT2d/6d37O
/jTrDUYRzOhWPyMNsyXqoJ+zP019A3l0BR7gxzHVWg1hf9kSmtYbpn4ndweaRFwMqGd+2RKa+htg
W7A304R6uf66f448jz+ru5dcCU95YP8qAm3csADt8TLAYh1cDUO5p3WREZqEQNQmAmc7rN2Aj7KB
yqo0tAcFulMWgBrMHwHJxntoUV9ytQt9dUnsbLskSy7wBIjtLsjMvjiMXVrUENQKm89VpTjKRkMz
XW4GHAncYxmlcwcHVShz0HbW9OG3W/7run6fDxKn8qTAw7Kdtx/UCFAWaJQw2bMLQc+m23yQ0MvL
JXb3aBVjrIpxQlguG9nCB4bklXxLNCoQu1Cb70RnOhY7hOwIZamTKOcNTOD11+bSsOFqdfS+JzD7
aDFq1P2lGvLDKthLEU5F/Vs16smIZ+xm8e0xZyfbohTW8EF00H3sFZv0kH2noczypKpSCaWoRGn+
mir/RDyKeolKFTav00kohnqbSu3oRui6jTmZbM8loqX1mWC1DV+mPn/EfgFiH6S9KQ/ifA5DX6qV
FRPb0CNXTid8rLwlskg3KCWEPj5bY8Y2p+iiQfJGS4tSQyGFllSC+hjrvcx9t15pItS5Tr3tolCi
xOAhX002gL/l5Mmq0dLluElF4krIsl0HxbqwRLdn91IkikjZXpWomZ3LVbJf75C8L5oHebr+RpgZ
JPjFNQ/4SRVUv2nZXuSkHH5O7bQ1UGKvWmCsLxokeLEobZ+Kfdk37RB9BsTtjyMEbnwmJy0Zg8Jx
xhsqqUF46lDKONAUyCsbmgf0InURTgvmCtEQeVYo0tsiGZGY4jSwfAv7FsUfsj79RwN81XERubzH
YYiCJGfw+j1iKkqtmbXJpp+VlPzwPtVuq6nUrhqckAwPshNvgOSM0cO1BJHaqVp4DN6W+0yPdPnW
RhqxeElXzPp2aszuVi0SUEAhF3q3Sh81PdCbxLyC8iiEH4eVUwVOMRTRVmDK/KGsNOcxkeFs+WiN
48RPuxKfdchkauOjOBo5u8jFXcbKxIT/WIuR/sYt2+l2KWPZBzg1pE0AH9ExrhSF0nw3YRjRHpo2
XX7gCsRqdkOGmT4OAlW3ZSWqYLh8GR3PwMXiQdZFbG90aujPs9Vb/MxYEG6UI+DcBlG1jAKZmsY7
rR93K2aL6CObKRDsSSK11MMcQ5FFjedqqyJMVtB6zvkF6w+Klmwzc6cYg5r5eaJUqZ8vofwI0tHK
TUuhenQb0VW+Mvb9xzAVzlt4QYu81zGh/5TmFQr4BKbOF6PhY+bFilLDKylbYGCzLK34YsZlofPc
qq5/KM0gHgclBqVdqG/2RV05zi5anPxHac79dWFn1b2ljX7WDeHI68DEzMt5iQ9q2MqvRRxZl2Zh
pMsOR7zQKx3ncw/jvduj5wnv577hYccKq09Wdf+Y1yruVO4wdwvvtzJ2l1qdkqzYEeXYbmwbDIUo
hFHslK5xPrnDMPb7OJ5cJOV1XaD2pU5MKDEne9N32ah6jMswcxEmXQH+QSFahGwU+nxBOItOadc1
E5uUUOwfYF8ivRi534ETI7jeDordi01nok0O1LbF2Vth7y79GE0ncueq6WzYyxG+hq2Rd181M+s+
mmVU6p6OocYldTYKyEK1EWENutFXwUhycecDMWr3vZLxMs+WHIagXKKFhShjZfI0ac9fs1ADHA+n
fJMyDozuKl102UZwPEooWYrSSyaKpc1otMbspQqLJlictv+YsbW6fgYxnPl8SMyer5ixbW16zOv1
lRhfbDrEnZeYyMjQi60w+5jMUpm31oRAn6qbVhOuRh69jd0+BfoZoFT4onNKJuHqXKNON/sw9dBq
0YBPSRiafqXrDMRaa+qwSrFEIo4R+UTRNkYQibxWiKLaWlmdLkE5jIa97TMBh5vo5ugmaZcGsnWL
GN4bbGk7V4Wb0T24bS4fNELK7x29A4cqsQr8pg2uMW1UggPHK4sNvfhmYW9EqnClWZ6zhD2GIEI3
sIZqNXe5VJQkR4OTWoUR1Fo5HyKpOUUgkT4/ZE4mrhMIphSwoTQe6f61xGNV9+j/XbYstNid6g1u
r2Eib/UH2eTz+3jW85xF3pV3VVc5t7jTaHdaOHU/WqfSvsqxJC0vy/BApiQdst4Pu86mbXBRk/CG
6bz+fdjTa+Vs3AMfrDi6TWnnGLhJszRwQxAGErMwEldO3XfoV5YMYczg0qQ4+pzoiIvqfvaTHq1m
YthMAye81Fjso23O+1BRFpVflQxwkzAN+dLEaooWDiJl6mng9dMmlGb2GJumOdGmQcpACd+FaeA0
uXGfhDN/Oi/60bnsB0Zu+B/p4mjpxaRitKdYmdfI2Zl9RcOIzaOiGeG7s8QCWyJN9PMh6RZvhD+Z
XWlt5R7xmurv0SjFDEXw6T0CSmEQzqQt13zRlO2vXNb/LY//gUH2GtX97wvkd0nZ/9f1w0Pbf3+C
p//6iz+rZMXS3zAHXKEggANAkbXi/Vkmrz9i5LxaBRKaCoRuMbz7VScL5w1WXJCEjdWsc/1rf9XJ
649Az1fqOr+YmvDv1Mln9F/gMItKHVI4nA5aJnC5p3VyX1Ux9g+GjkB5LRWFhQzZbD6YyImq+kMf
YdcSVuX9UM4yqNGc+VSbOaO3YvAVK/3YJ4P0DQte2G938o9175Oy93ReiH7I9yEMgeZivTW/z6Ql
mmu1NEedIC8pvb4by73Zqochn7/GTa1s1Dz8osBg8eJ8OdbkFmRI7zw4Xh/mRUV4k+/s3FSCtnbe
M2JGx1tLr8ujazdakG5EuerpQ2gi6naOyxJ2vE4IVc1sbPy21dNtEGUGxaSD+42dGZXfTfFOY0hl
ORnk0BpDHsNQD/US5z8v/P/H+zR+b/uh/c4SrLv/2g7lt4ceZsf/AMIJJMffVsNKaPlFVFkZM//9
j/thfMiH37vO01/49T5hWI8bvomYAXwMzGZtiH6+T7AbeGlUQunR5xBvt8osfr1OivkGJjDYtgWK
zv+rK5D0q+/EUOkNSKLF+BzmJe7o+t95odau9zf0wYTGAfeBeD2Hk4MTs/bLvy/czjbq3mTKgTkg
UqViHqzDBKvynQlzeJ8MnYMBzlQwXmqrozbq9aVRhwRYzUCxnY7udsgypNhxuaOxin2narIr1JDN
vRBTeWWXarOxBKoBo+2WQyIWNQ9qswuvmnifab0Z/r2YzzVbiy6e3QvHa3BmmKlPL0c1WpNOUTfe
YSMVBVFROpvUcR5VmSqvgHBrI/uvjv3XkXDB1eCRMjs4cRp/g00GjMdS5l/mO63IzQ3FpXOBLQtG
4mZdHBo3tq7roZ57jGXE8gou9fSZnQ69TitgHZPnCVnprMeOnbqanEIN35mJO27wgooOeWgYV5Fp
zZvflvIfNrZnh2KRgZqwgQPtslTO7mfKukGSXDT3irT6bTxbD4UVqz5Jaab/8pFOWpYnN3RlPRkM
FJF2mCTlnG2hdqVaUWFhVwi1HwSqu0CUssX8+KqE2tEgsUYVAtR4UUYZY/6PjarcCWTHaXqIMGCz
vwOwYT/V7WnJLmc0zy3jg9G4KIxiW+TvzCF+P5mFrxf2Pq+7Q1okh3aMjn1MUTdo4hViwXqyTy8G
r2paNiI+Vw3euXDGmebUwu4xuxeZVLZo7ypGhPjuFXNf4XWllNuX796z1YimBPgdX2GCodDZn928
Wk52RvKPcQ/RydottON7V5nygwQsu6gn6d5lim36WvvqCnk68GExcmRsBJHYQq3TAbefvnF2CkfN
JQT8Hr80uYlQVwedFhavvG1nH/71MDhg4bAKUAmurp7mTr+9bqIWFS3MpN0Poaj2qRJne4Ypy44w
dX8WTh6sjZUXRq7pEbaebLowxsDA6DCpZHx0Uw+lDhF+BzT38DfvPGwniqGVhw/t93noElZ7Q5WG
0fskjCo/zPvh1haK4Yf1iBsTtrCbUcRvFRsxx8sHPmmJnqwxg2IMEt6qQwM/Pg8wFP1iQYY12/e9
sVnasgvAOrGkkOVd080fMTO4T/MZ5kPkqt6c6197lUGC3gY23iaU5sORmUzn4Sr3gH52lw2MYgTw
o+4aX1HvBJAJd1PdbCZ1fGWxnmmUeJgoKuHAORr8dmJgzhWgCjM/I1rG+T003OtwsXYyr4PKcW86
Vx5SXMZM7Dexhvsohv8dj/8zgWeN3/331f8eVsRDO/9eppyym38NxzWG2dQCcE5xWoG7zv7xq0qx
3sBZ4r/DwGSuCq3kryrFcN5AwVkdxFFo84NVM/2rSDHMNzhmws7jtfg5OP87RQrD8HX/+tdaR8sF
fEjBhIh5PRLxHU93mapKu4GEG9yJHeVLOGFemb+LcWndd1Vu7nUtLwGAC3XrdFPA4AVvSuAsu1ia
ILVjfWtXfK+ysnKCNCveh9psbW25GJsBFNpToOmAGSI3mNJFbgYR6de1rvX72rQedCdJj3Zq15fg
T2B6FWZjZm59nqX5bbR3xRA+tJ2Wb6raGQ4RbodHGqTm0hlDzMHaMj5oiaJs6qQTCdwBpiqabkdH
AuwnX+9NjbjM8KKvp9VayzyaivslncvYq1ezWTldoZrDNVfrlV0M2X6D/kHZjoT2Xk+Wom8w7mE0
HZdLFYROaG9zANJdrHbZ28mK0LQMburcR3HVbFSmXJumUJ0P0+iEe91MDRHoHQMeZjKJrgVWgh6i
VrRi4BKV+9rRgaKntil9A//Uj1k31fiaQT72Ej5Be2dosdpyaEywGh3U5aK2XeV+4E+st7PuATLN
WN8Mam+qm3KCP+EVhgwP+KuKoGFEHPtC7RPPjqwomHF2LTBdxs4YX9Oy+uSSuFkCbm/iaq6/LHgT
bUHFo46JtQGBy8IS6Z0RjexiSoXiZzM4hXY5q2nkbhQuNPWWMFGudAOvXrx5wCntBV+lsOfRGYmV
oZxrydLwB6BuOE0QMPx5sLWP4zwNF2k8FxdNRuj4VOePcDC+V/lyjZOOtckrY/6R53xh1klk41dp
2lzLZTmI+k5E+1T0RYBWN/WrJh8ZaLOHhRjMAnnEw/wJiAbgxXDsB2VQDwJT3aWeCPVIOn23NMy2
ndl4N4OAX3Sj+dg09U5RlM+TvVxodvi1ynB6bpddOal7cNS3rWtzAXnPU41m6zhQWn3vYsvw2mpp
L1uTp2dFsRFMUEc8JxeBFmX1xmrGg5Y6+Q5pn3s0ip6pDp5w5BLO4R4/sOEqqvVi5wgFtwez/YrS
Yb/AR3qYXAW1dRq30eJRmibbZFTLi5Wee2NB+51wWtfmDzNf18jT1UyBA1PmV7k1tRsgzruuyWuf
pDnnHu/d4m6iy/DL0XRAVqWy7w3Uei4sVw8jOH0TGXbsM12eD1mZ2d4U7Vy71S6wjoo2KdapZMHk
0/u2iTIvNXsCMerc3rSNGv4/8s5jSW6ky9KvMtZ70ACHXswGQOiIFJGaG1hSFLRwaODp+wNZ1U2y
568yLsZspntXVmQyRDrcr997zncOxHPhgINP/Trgwr+MQ7UqO/saGU1XPzH9eLPp1kE4a63I71JI
X/1g2UGpWoqPSxguWPrK/L9iFCSROaS6ExSGnfiFWT0xZZc3ahmBvRShROYS0ZHrBABIHWqiLYfP
c95PtAYb3leYzrHfzypbBWgwx68wsnkaz3WXMMUANRn7SaWpgcgr66J3UXQFKDGdzVZR93lvlmdS
eqw3rmwPSixsv63ShyQuj0qtq16ETM/X3dJh/xji65ib4H+0ujxQFN5WpcvgfNVydShUMuHX3WVZ
VTP6ZFsnpx+BmOGoS9yHqilcGIVW6zdIbiwj+8NcUgFKcixRTgh1azpRdRtK9dyro7UjnGs66Itt
XxMs2FA+HedYs/ezBo2IRkRhXyR0NECY7LNAF+cy24xj7TMU2VuVuLga0Dyn3OVJxQ6BsNcp9UvY
8bzhSsVDrGNINbfzCNWo6KMlhO0zBKC9z2aNYMnoGcY1G6ih2SZKqPgmJ7POYWMG+qx9lc6oeHyc
I7omMMqA5YIhzuunpoykp7bWtaiL5J5ZlLnNtSw/1qGzbCdLr76YE9In5BnjnVkk6V5FcvFoIhlI
yilIMgvIVKP7Sl/gqi0XD7Ogl5nmEfHKZim1t1lT2Soc+9Tl1HtqlTSeMFqXQSTqHt20kse4mHJm
GaXaHaRZHCen9JAJOBsxqjXToDLsfCIW5gAe89NUlvzzDlBZij1+B1k6+VXfxnz/+OrbMfG5aYd7
w1wsX5+/tFo67tS+LtaSdton+gLWpxecDiZV3iz7F9MtYIJWg+kNYzuyiN3hLm2Kd5Mp3RZaUL1J
h46Z22L6zTBOxzgspWfnhQcuvvC6hZS1WduDcFLutJmoPDDLmV9r5W2xOA8OHK5Mq3hjahbAbb9T
wvpt1KdkU3fxvLGETF7NqMLCmRR8SHYf3y5qX9gQzwSjkqPedgN+7pYRxEyG3lJtMr7sm9UPsptH
fbm4qTYR5kPrn9DngzOm2Q7Cc87yUPsgFnV/1GNAMHTGsh72ZGsh0ZJpA0Sw1nbh7AovlvTEa47g
KK32sW1CPS/q16Gd8YN29UPRNs6xnNEFxRrnZtRMIUyLpN1VfQFvSjYjivTyvmyBYWtmd4z0clfA
yNsPdaseu3kxHuGQDCLFeLPgkzMhrW1iI1U3wJYMmFJvEBGUYFZD20Zo1F31TjH34czaajrlJW6z
OGARant4V+4dfMeE7aGrD5wRxj5nCyGpQLhbtYSq6PMRrJ01jqFEYguu11SwyVs60HqdecVi9hdA
k+Vt39hPeprsdKvbSAMcZqFJsBgxDmz0d8IOZMt0oo/DzznfBeKz7g3ZAX83nUYfmFG4tZYkfJXK
MF4jh4MP/gfKm2LWdosbT+dOrTtouJb8GFfNEHrF0oQbm0Is2aRsN8yXEjTgcFzjtYHpVqymKeq3
bOsvo+y2c6ftYKyfUPKcp+w1Kjgw01e3y28sM7+VII8NAuYxC/CwxfrV0kq/1V+man4oUxMD/Ce3
MLif5NvIdT8WDTrM7MKMKbB1jIz9q+g5XAdgMACUjV7fk9VEP9YZWQmTs1FnhvyZ3l3HcFKPktyz
SJsaqHTNwUqjF0NdafOqdZWMvWkikGvoNPodyAuOqmqjDLq66Yah3ST1Th/dbWXlRyN5naW57VVw
Y2NRvmdTfquiOs9r8aC442utxkfT6G9aEr6aSt7RACYGJKFB3LhV0OpLu2ntpGHkAmiJFMQDgzjV
L7U5CUIc1vhotOgmj6M9UD80k2CxVWeoffjsH53MyPBeOh+VbBSbFki173QcDwMDKrRbBZPajFHe
lpOs8oaM8WNICswhBSe4H7NyB7bobZF16WPaXvxwAkxoK8nesEotYAC6eKRKPjDj0/1MnfuNDULv
Wjf8W5aso8+J0nyM4yHdYNzlxGbKfDJ7EDFu3zkYk2ffiptwy6T8UszK19i1L405sriUkkl882WO
3cssiLfA4Op2ZD10lGBSNwD1Na2vr2/Lls0rBRv/hupHwKcSh4pJIejsNYfg4WXpULyy0AowdfVL
no03CCk/l726uklxX6r5V6qz+lhhc37VG/2+UBmKWTnAUu7IlvJgFNq9M7QsJTGEt1o7XmWsXXuE
vg2bQcsYly9R3/ZY8XYzL7RXSbB4n4cofXDzaDok6de+AplQONtw7srLklP1NIjVeqOdP6pGXFyc
IWPkCRT+Fh4BGPmlkFeeqTtG818QQ24qQ1MQLhfqAbbttGHyga8dsYIRNI5unaHJAJzAOb2RanRC
+ZEtKAPsh05xgD+YkJkIuKrtT4xeHD+uxuwcIqQIoogDXs52xm/K6QLCrdjMK9kH2jjpnmmjQqWe
KokWSRK/AqSizowHwiyixIjiw1CJ+lxVmbjhptRvuip768PwSicyeQub+Gxz0nf14G7imircgnFw
KrS23nIiN8hbeI9apTMbHXvjXa9qsUfxpqCyFcqhchS2Xg0dDNJcAAkkEchTxL1BEQbnPn3d4iTQ
Ip4SmHDIF6uCGxT8kGqsm4cpXtrbIUwweBh28ajMEBcsWxYQKAq+jpIux4HTUp7Uxo22CXQST5tx
1el5lPQbN3M/OqiLtl0kmI6wp+8WTHH+gNvPZ58cPEz3VYA+oyeUguGyRHmF8sL9MvN8DJA10muZ
04dMJSYH1DlMaNT4LXYyfatYkXYAzVcei6pfyAm0++YAOlN7mjTaKL1RAuFU3OYzESYSf/p8Kmsi
yDw0Ju5T03MOD65i+YZK3om+iJhGSDFvHGfB4o/qy4d6Xz0rWEcrfyT643aCieCLUbP3md0a+94a
0TXXWqjsMc4gSerml3GetCCyawPNCkqb29St532UTW/xglkzkK6TdpgaZnkxZ3DJTZaJTYMNYDez
U266WlkuWd+6Ad50wt3aRf/ojpXY9lY3HjUEZOw1BjtxLoXquw1yUiWr1uwAQA5LOTD7aeWxdV3l
SOJGfxLt8mRrmfoyDug0zbYfnxfK7edpjjR/XHrs2KlZ7DSnLPZ2VPZ+FSf5VZ3MYfFwxqunUPYk
/iHe3TR22F5QXmXB1BP6JJFQruuo+WNATeVLhuiXRu92iVZeJ/clL2NFIJcirqeq3rW4CDeZLRVO
8lDshZKX3lLKz27ZGjsyIIHTh3M44tKP652tTuSIkdRJupxm3CWJ+QYN1HyqBmDi01Iypec5e5lF
zcXGtMpzGBXTLoxr/PjEEVyyWD6mjTl4zWiYBxqIBau1eOvgbKNQmQIG7u3RyuGRi5ZSfm5U5yTW
J3LK3GcE8tl9jw1kq8pMC2o4OnrU/lFO3drAK8pzZZvThdv5dCcHzd3giHkFCRLuBiOKz/WQMUwX
48J2RCQCmRvTOR3DdNgUBA6hYFjSJ7UiZySfgXsRMaJuW6Ued5wgKPYm3xmEcTNqTfjq9JXcD2Zn
bZIhNLcuRDlPHW17j8TS9m07Ro1juZ5lOt1RAeXNbdvqjoOhm4dwyKx7PXLnvbQH+AAoXcuglIv5
KqQ731daKq4UauYnHUXKzaT2SU8RqI+3kj2dnSg2vijEFyAsGA6RThdShiFQZutzLPf4E+9kp32O
Rjco5EHIa1x1vmPt9a78NHOmH4ulj31kScXetVss/7YEfS6YAZ1daSr3uajoEmfZ8Kyj9AsUGZWf
WZETjYRG2aPvjc5Kj9NASZdrujLY+eJTxmJ29tUIjcmflcbcOYBNH3NzZmNNBQJxdXkUXcl1IQ+n
57jQ3Ndy7Li3jEK+MRcqD3Oopx/xMzuUUiTT+MbQTI2v2EW1x5ASECYVeUMv8y+Vix/T70A6tmxL
2pL5DVQJdaMgUSIFxdGX+K3QUwvOYNSduhjj08ZyFFXbdU1rZL4xGcp1oqjlXjc00StYbAXWiZn3
bxHaHfD16lRdS6skVYjPuMsrykbfjEgbmXVjtDdmKbXbmtLvkOiFzD0w1gXOTTPWLmKq9RcrSYub
KRcoh5joKK6Xw7cla2IMxwe0HiOOO14y3lTSulETLX+GE8EgRlOWa9G23Ew15ImHBv6/G0xkvzzS
iKZ0GWVl34F2M7+GfTwFOSUxh5iDam1sM6tFNpLaJ9swkx1JCXONTzQGuu444pOZ2+h6plDZ4jvh
Ci1FvTGlogezhvcD8hZXptRtPGjy3VGtextZEuEe2cnKRtJEuMK7nyJ3uStCKZ6qjLtFUcr2JJqQ
lg1XK6b20rVJ/hYRAnjHagIgddyqtXxpSaZy3k0Q20PvVr7ag2jLFUj2Bo2AY9yrg6/jH7lEdTod
zH44Toj67VQ5lbH+2DSab0gxe20ktx3XkR6d2H0PR2RvUHv5EmiT37cNN/dl4i03TTDTlccvWwPw
9hP8SsCY7/kUB2F2r4Zlozk1NmnvEKNsyYPTlJgT1mXwKsfBT21tVyAj7UPLdxLH68abiNL1OjuI
h01T8cwUD0ViZqgm5KmSeuoDZOGIGZNSBCoItU0DM1+dnrPcuq/nBXD+uE1gvhlqsUlkOPjjtB/z
rxmJI8zoRmLQrKu5tNUjN8Nhp07OH4zJSb5SudwOjtkZaN7gW2mDXE5WbFlHlxxBP0nTraNGn8co
/qpr83wmZnxvzuboAwogJkrMg0cUyjPdiwztKa+ThgZpYM68M6ek3JmOewJ/xF0xhhuim5+ddq3p
CIoMYOa4VPCqn69XT4Mz4T6LF91PS/UrYWOqb1dJceUEhiszT76W0gi08ewqZk2/g1GhHRtiSxF1
W6wbnpmDVkMMBsEcxTbKNuo81XTedSwfSSq2dPc2hdvgkVigwDYwYCoh/akOybLhoh2ZV7PEP0UL
Ba66HybtFzHZt4ujXVyu8X3tArxecFWmRnxFomXh7xHvVQMeZ12Plaa1vNx8U0UzdxMHVJKK8isv
U2JVvrb9vSLmLWRCIMwg6HmUyLcDCs9M6WENVnGw4YkWIrEbfbSdPQ4If5GDl9vu46KsvTHnpCEA
dHtBqhqVrF2fFnxUjJmcp7A2r1LBmAcNmZJDucUWu+ur6V0leylK+cSdmLgKWBtjnj6uIWDUDVts
aRzuBZEk54aJudcm4XHMmyuV6k1m0CSucivdlKHzhlx3DJZ53dOj64DA2XMSV/fqUBxmLIrI8MIg
Gc3OBxpD4IGyw1UIAK0hgcLlCuNVjTSwrFXPaQg2iM5jMEztmYT060S+Xy4OGvd+7ohBpRJRwAXP
9RMmHJ6J/JW1pbMaiw1M6iOtGgODInS1AQUEjqds30Xd0XIrzjM1NKmWKl9XSIoxB392qj0Z9WdL
LfazfkfnkbJ/nLZ1xWkSjijPx5JcOb4aemDdMc+431ptjV4IY00+loSXYTKbawZ1w8S4lubf3ejk
GFk6njXT9juG8R49CFww8jBE6BiV8UpGwc7CzRNZ7yNZoJuwAag6u1/sKt/pKd6xPPtaE3pHLtvS
XdRSqPdNOxPpB8SXknLI/Cl1ome3wPJUGSLZ12FPgiFcQOSr83suEJ8aMau7Ui5WwYaXE17rDEPQ
RJtwocXWl8dYymB2jbemedacyB9c95axH55AdwvEl/isHqtCHjQo4RFnEGPsJk5QreL70QgDqz66
oxaM8qXWvjqJ9k5xjv5Jk81GaR20Unp4iMzpVJEW4tWyX07TYAR2qN5h+rngPOYqLCqQZ9MtN5AD
xKKXdmrO6vziivZaSpezcsHkM7aUBK2evaRJuou5plg1v5Q6JqskbI4J0aDkCShPirgkSs1MA8eO
2p9U5K5OsaDwzn2hdoFZnOeshEjm7EvCmE4Nf2/sDzqJaxlnCLlp1bBTmrNBn4oiyDg6brkL8yf6
DjicnuQI44wdxV4eNNHT6e+2ibsb6IuS4EkJytiaJsuEdTIkdIuRihf3p1S+sBWtMHWPHoS3Mozs
5ppQkU7GGMzW7ItFv7PMJ6dvfU28mfOnrH1i3MJlj+sg5wHEOEq/iXBBv7QxG2CbVxVS+zQfwf2e
qBzP6sqbTqHnRi5RVrKncZ98mZQWb1WVnxa1t706AXneGrMe9OQ5bjBbgTAQzuMQu8a2nMTVsPv5
gmuWe4gIK3/pvhqTfSyyamOI/jbnird1kwZAf82sgfolUGJHO1Xh+FjX7Y1EpdNITA90ofmVgXTl
0ti1hIFVy9nACLug9w8I9dzHKtdQEbL9zQ5Bs4a1sZR5rPkM3O9mKzoJrf9YmnoS0S/r7YtedI+4
QqO905nzmXaWkd/refeVI4juh00lY8T9eR23e2m27uQdLsww7abdiCnXXzIaH2y/TDReCRUaam7z
7f2oPtlKeQPV08vJ8vHbWIcMu7jWATgTLdz+wcjoDltcayT5B/YEX38Jo9euM+azPZpbamvmdcNr
Xc/IGC1721bVWYi7peGkFbssyeZ9O07uFkLOuNEm+zEmSAgc4ElN1du6fh6bgQ538Yi4gySBLhBd
7nilqh3H1NiOBRO2cvnWNBVzdEzGaNwDsAy3tMLTfYEUnhbgUl8MdbIOWVdfEtWkmVsHsRpfaxq5
tFnWnJfSvS+WHBfhaE78LKWYQsdd1es94SD0lFxE8xVXJI8IFNTULZXW7Kb5JQpPqTD7fY5dj3tI
KPduXzX3mmu/pkmUHNpWpoHWJO5taYfhETsTEH5uFib2xYsriwMRNrdxvHp6mJZqzqeKH/NMkas7
ZSANaLZNvN18x9q+pLe6A9xneUrpNnty7yiAWIR2UmHJQYalW8qbSW2YQfvYUzwQFUJIl8f8IPcn
d5i20qE4GruNSmHh9N0N0VHZ42yVNkc13DJub9cpdd+L0dhpYjiPlpPsFqN8mXPlhlbCU2Zme8Wc
9lrt3C8oTzFt93Ss3IHuvnlcCBojeWrft8xqc6TRMYFIm0KuGaLFHQYUm6yZzqD5m3R+kcnxorWd
2JgG3h8xTH/EK2ptSZ1mv1TZJywRVIhoeOnsUVf1avKeOu/2Iu9tM8loOfA4qfMliYwnh5uiQvt9
l+hUTRECwC13+YMEoHcoJuH6KdGYaMblQzgqVcI8YsmPbZcVO7eNP+cOo7yYXoHGSRipD4sTH8qF
MXxVUAmrM6strUrPwVZrh1WgRtlZsfWZLQZTi1coJU7tIT3SYgu3QDHn3SBDK3BJoPJh/O0qInZi
C+z9MFc+2UXjIakwsCz5oj5FhaN502jdDKpKdWPVrr/eUIY41CBSTzQ1mbX6yarGb+Q9J22yYmUS
3+2ltZPEviL6pby0UkQ5mQ4JtI1SH5+u3MA7b26yXL9N0rE78NZwcHVOceiaujhGJJv5ePr7IOwb
3DWtbu8trfsYxku9pWEhMCKFcaC0xXZStAcevrsmoVVDHyumuhLaRi4ds92FThgpY9OrlVM+NuM8
clNrQKvmavrFWrHAjoyb41JFFPZDT55oNROUpiWEl2WquUmWPsG8G48Hicv5oFhOyoNYAPLNmrW8
SzWwvimq5gWegI5T2y8r1A5qQvO1T0q5aSL1SzYlL0pBTdek6U4b0BwIHSeB1ShJAOH/NWJkdLdi
CwO8Du4VdF+5oW2EBVvmxBc6vXLRF0zRTTWoQZFOCj6F9GHum8cZz37eq8rWaBb3TGmI2bBj9I1Z
o/dd/FM+rfRLxQU4cZrmpERKc9B0K32qlsE5t31tHpqefjaaajrMs3on1lnyUue3lSXKHfat6ktn
G/1+Eo16FuTlfJrHVnmpsnJ6TdRy2RlVP9P3jOj+F/KjppQWV53lhqDR2zkWV2UQa1OWN+CQx/0w
SXKvTJuJRQrhqJxkE7gAJbJaD2J3II1JQMOiDU3xk2QuEgVKhoJanCTB1MgPBvxLzxajdUXpJgK8
lU+WSz2TCrwOthEOm3Zyln1UuvNjB6xgj+66fRJKe8Hpn3xkiNLspwinn9ZMl8LiO6z0dDckSX2w
E+wxaZNesDozHrITEAl1saUJtWEOR25XVxaHuIOn2+hjckD/vq3CIlu7XpcqzJtbbCTvodnmq5OJ
Ha1dRIv3nrKhr9sWikdzdNXzHKnvHd2DWNHIdME/rpdrb4qnB2fmJLy+J3mTEexDq7b9rsrJixGk
qH1Hi/6WWvxvbcc/0gb/Nblwfb3/16CEKj6Jf62+2r0v7//roWuS+mcBFj/0XYClGx9My7IcaD5g
YHBdIMT9LsDiT1CNg8MHq2YBPF4F5H/KxHXtA4RtNFEg5fAuI9X9DwEWf7QiHNBkarqKnhZ58m/Y
k3/R5mL1WKMABNZeRMArcA2l148q8bLtLHzJUe+3Zt5tBzxv5c2AmdetUkIY7OmohHrJno4prxUE
QI/8LxtpIvjnfphAI0usQm0m9Es7iOxk0kudtxruW5qHTMG8fprS21bHwtjEZdRsRno5FbO7pQiq
nnT2W5ZldgjJR82QFiRmSpY10zxSRxHedKKH22GX8FzymWbDd7Xiby3a/56OeqEh5v3Xi/bhvcSs
0SRl9eOi/fZD3xetJj6YIM1A4+kI9CxsL38tWv7EQJiKk1XFBo5tmOX856I1IG2yaDFCAJX60xDR
Vn0X/+9/44+oXXEQCfxCNhELxu8sWuNnTbTNG8Vri5jcMrD96xj/f160XWqWAv+w6dn2DHga4MaO
FtGEBKPl7jm37k6gUcOuPNwqA9WjTA7Q6eqtKrLHPBUbbM4o7NknTZqU56Yyn/WCIlfHJLFRHDbc
2JVR0Aw6A2TYWwznwjxo5VBt4yx1fFsJv+YC/zK2iRQ8hlavl7o/7JoktMEt9twKXxDQEdw6OZNn
9drDYKl41iEBSwVh0VDwd8z2jcfuUMqPpMgwI+YyEShG+FgM4jtw8LeW+eP/RJys9bcPwW3x/pNb
jtX0155tuhAl4L8DesMU96O1x2Rf/3O5g51ANIuVR9PpYX93+fy53DXrg4VjDsscvG2LQe5v7dHf
INk/SGSB/SGPRU3N82irGkOWn5c7hk/a8qlDJgfBXmzN7KwZGfOJqgcuDK27IVkUyt3BGeRFKSe3
RDgzkd44I2ktA6Vu9JoBu17/UcOSpY2p1OENkw1UHrIg5tuTMRgYrwMqxH2gDteuajfOns5tWA1C
18nqEzqwjAYP+t4HpRyGZ3WWMTV6XcFVRMNXGoHh1njWLVWq9x3MsddyQbsCfYBgaq/FuwCqa4m4
DePmE7BZtMbMTykxvAIXazO9FYWrNYGYGjz1GWOd2UukhPRC89qiAOq0qt+KKjWP9CjTcFdITLv0
ZuplOTZ6Q6S3MbdaRmG1cDdYzDzJ6K0lif7oVtlwmrostuED6in/TU+MVPJoBiTYRdJE84Zjf78U
Fd0BIwSRfYSIJbIgG2P9gVAW2oDVnIH90ezm+MO2+38w4ayeyx/Vz5guVx8Yx66OhZJh4brT/WB+
yENkTn1qGQG8rLrcc/6a0gvHohj3RFNY91j13SA0yW3sRGzfqK3awTLIE8sCgkBrl3+4/C2Di00o
EEhUx1zRKKtbVP1ltWl5zdx9dFFI9pl+oynWFFRydPZpPHVHIUPn+ylMJRd9pW+ar8rWH8kivwjA
19f7ZvvkRfG5IJL++SsAQUgg0SJ5PezM255S6y10qi4ouqr9rIm02f39d76+/x+fJtKpVMKcXbjA
PNtYYX9+PWrnDFwwAMM84qNlSjQejYpUUwJc83/4aD87aNavkpdiG4H173JUmb9a8Cq3tTQVsaky
ow0slamCRlEvhvf3n+i/vMxKkIBOjikJxw5mnZ8/UTJ2VQr6yQ4iRTibCK7JNo6Wf4oMEt+Mbz98
c8j96USvADocQXyaXx2F2UhHMqGB63chGaHuxppMhRIwGvX5yJg+kU89HRyTTE1Fo29vi+QPYtOY
2JE8QlvfL+NmVYLnhkn3nHHCNN1O4OnQz3f0it8YliQ1Eb1VtkLPrFqEhEUUzClSQn3KfWZWylc3
tWSBd1ZXhn0/LdaLMSrdvFm6ngUE4dkh2rVEbNx6JUBLjTal2ev+6IxL8RZrhuRiGrvLXGwdtOds
dwIxdLrVFT1/GHWFPaIbGubZaS5qd5e0bWjclwq6MZ8YYksdvLCI9VWVN0TNyQp7AJq+qfQK6qOW
7EXHpLNL84ZpIQOq+ZgRXWH6UQa0Za8Ay4i2JTiEytdKayhutAUieNBZEAYLr28zOzwxZylYiUWR
qZtI1Tp40nZSI2ewhnEOz8WgYoAyJSlaNyFKU+vJKsKBxPiSkuhTk7VlvpGiRdoRO3AKIAGW4Wsh
8M6RX1wl/euESeQz0cL5vZlBBFi8VmpJd7eUmZI+F26cNvc6CtPhUXVpFuydJKuSy5KV9YBnuSyI
rA7rERxYkHIv0bZGG879vlvqQZ4R86fZc8SUMr1K0aEl80lITG6WvlTEaUmnfmaaG2JmcjsYeLcD
Xbw5kIVDdiuv6FReNtWMDpbEMD/NWZ5fRiUimCce6lVsoaRt/SWMcuRhXtpFTr83lZm50WJprbV2
8RuF9n6fu/ZTxhOHFS/pma9UNG2NjQGeq3tqY3RdD8OixdNzTr+x3EA0negDF/mw+BoapuGWhIwy
UrwB2l74agzIIY5QcMHcWAqBRR/5XcRRvo+7EdxYIG1zEO8i6m2l29XaVMjPSCvhIfhwPsbMLx03
Gf0x0pFEQTWkw2SDKXzoSktRPEchDjrIEmMoT7keOmjmmr6dkf4obn5sXGnvWqbn1q6GOdJ79K2+
weHa2mHe2dO06HCLADnhfdP9ohlcbiUtGrGv3ax6mxHBINrsM7K4+w6SfKCOgI6A00RhuEkypOg8
VnONgpeuV3d0OoNkeTj0i7tBL4mQEcgbMrQ5jM7AqnJns6rhkanxUZGlOC2kOFKVmsOCgcYI4mZC
VKSEpUHIh6IhdSqEPmW7qZwVimJESpNHZOGMbx2le4SDQ2L9ACc9zHsUv3CMuoTmUJlJ92OCXKLe
Qqi0mSEIkdZbWuy2dbAKGXMZXHpLPWKp0S2vsxUFnaztIKOGcRndDtjUzUfmj0LZV/o6oUecVN5g
u7Br9qO6yoKmCKNHY+DzgqZSOFygy1U030BD6gW53kZT0yBrFyicvOXF4pfLO89tXqcvsOQkxVLe
TEpaLF5BO0i4ezAoOTuQsUSNQYTNYIkIOJMupCj6gNZPHm1zJ5FtwFyIkfYuGYkAiP7BY/vLoQYT
2qA85MABv2qosAp+PgLKMozipEEkGI+lcetOKqqknpsLwb/KPxxqv0CD7W+vpROQ9O0Ipbz95VSj
Tqt55OwYKM5QbvUc7F/ijGNgIL55nk03udY6hqrEEdFNiHplU01uSIM2rg9/f+79Ujmsb0RT8WcS
qIDbnnbIzx/alUBniZuHeWnMtrVnE48+kTSCaSUJVds9O01oWP/wRf9y1hpwQCnETdWkSLLWhs7P
r5mGqAEUg8mcBg4l6Er2rXxiYPb3n+y/vgrlFzQ7gwoCd8evNsphQjtRD9ocVONgYL2NaCnCV/y9
uoHPYjB+4JvjNKfaW2EIPxafsqKiyItkDsq4WyfHhjiMSmt//vvPsrYefiy41pfhyg9WBhqBAd3g
lxqX062DeEWKRQz1mMuJY2WhcQPdQmYboiXc+nkqlBE3lIUgfgfMTXzsVgXRuSTmuzvLzEQAJfFH
OT635Nm9iVOiD57+/l2uVeaPtQ0dC1yIDEkcoqzwav2ylvRWjPh9c/iwEtOR6UqsqjVQTbdyOSEc
MNyYVZLvi+m3bub/XRtQ/Jb/rgG1ImvO/eefoY48yn9dwQH8fiA1ikCS1RJuq9As/mpBKZb2gceX
9AIMadiyv+1Af17KNQNTq8q6ZV8CNIBI7T8ap5r+ARusS6NVtSzh8Jv+nR7UtxCK/1wwvDFBrADm
eC4tlN3Wt5vdDze3ZoaEVYctubaw6aw5TVwmBQo9pio+ukx2PheWKR9GQFrnXGO+6s16SybjXJ0S
0y6/5okJB9Lu7Pm+5PJDakBhLO+dg8yzI5bpjAM8zYOlQkTgiTDub7kan/XCNe4yRbjvZZgkd9Ec
LlclSTQ/csxYXto5LlAEdCTLtLpVUdMUM8AFqNDlpqNqfMa2cp9kap/5UGuKPeLH4Ntv8f/Ggv7/
FxqzNuP/9dJ+fE+TLGm7n5tLYv2h771V2/xAdbIiSbn5kjH0nwMBy/5AK4muEwtLJ6dtZcP81Vtl
ydN1ZfnSUvpzVvBns0mn2QQzjseBqxkrkuvfbwwEeFs/7IP0mYgksTH6kk4Hu960frkdo8F08nrR
3Z3hwPaKwqF+6tp2fAkpOi52r4hzl0rtHjl9/Q91xXrs/Pri+MA5Lei8CfJKOPz48x+eKTIlVJvz
W9uBwft36s6kt3GszdL/pfcs8HLmojeiqFmWB8l2eEPYYQdn8pK8HH99PcpEAfl9hUKjF73oRSwi
A2lrIC/f4ZznMCNKO3njPbv9cUJFIMAUL2DxIPLMaydy1LApZHRkkV+FEyjv37i+KpYKuvnUe8u4
9SbfffWTJX7RfSY8q7IaTdZkzI82SKHip6T2McwY5vCE4BftbG/brVgnCkEUUohpeBSQsb+iaCSx
Ggj4EJDZd5Ie1Q5eEsYv9Jh0g+2XQ1jlbipjc3N/sHyinm0gZqpRiM3QaCU2bNtW634qx+zgA88j
zRDrN/1ntRo6rC9JZ6UvA7EAdw9x+oepR6H2Ki5Fi10OOA/Qjb58gh/YItTzi5Mco/gstJZlpxpA
Rpa5IS9mNjnIwXqJ6n1c5EteU1yse9Ekv1ms+u9NRrvjFjO+4E74wN1UbNNrY2GKwymCiIgW3XZv
2jh071YxGtkmLxaJlJm+C05+pBvBMpHyFoxZiWmyTdugnQ1/WgGwy0N3Rs/kAfbcuwDlQqbd/g5G
ebImAEoRZExYb47z4xGMa72N+jglsk7P/nhy1ADcJdGDF2UtW8rY6E82hu2zoUxtzWxlOgs/ktfC
TYk7WfR2l0d5/jjWRbrOIXFtmpoJPLi96ZdCzwoMYxrK7wmz1jtqHHGc9d46D0M8bObMbF6tvhQb
k979BsRQW8t0IVgCLy9WZPKGNjSeHvqoVjbfvjPal4i+b831MwRSi5ntL0kdrwut59zO9PZA92VA
H+nqLfjyae31BnIvcAAc4mB++/bBx2/KA2QJqnKsd5U5dXvWhM2TkiRgV4LIvjKOA5t52zfnhXYo
3DoPmkXATsRXeqy00tok0tT2WVWIV4rgbmXXeCDqVKD4LfTyg/xIgvTcef5TpiY0NAur4QsssGoJ
unTuA7pLtZZiHk4LNpb+UNX6/MtFckiWiodBNlU+YGzTVktomhE0nSqW+26Z94tl/FbmgJgzljUC
4vYLsC7NWzlngWlKcLcDIk9Qw4+2o3k/pqfOzA4CJfw6tO+SGzvSQhvt8yUe8pCJF4nNTZ8hebyb
e6bKPjaTCEXstNskiQ4qFs+yQ0xId/Xt1NYevn4oa5RkGfkRm6qsgoWuHBMI7Ne5Gd5GQxwi3/jd
ss1Z01D+INgAxvawuF5YFrJazUPyNBXpa63ma4sOJWISrMXJS44G2MBpkPX2ihZv7eG1dfr0bMI3
BFHerZIMjHCpuJnguIVQaa9V1X5q2fiKGBAXLfc+AfGAAmKxLaIbJiJUHcMX7PQrPMiPOYGI6mhO
fdFamp7UVuZjZ2T44mIETmqaHqTSTvnsHAbtngspdhY6xaX9KU0rYzKmHSQFD1MopgtLh02i6JjF
4FPlIzCjiouwbxDsS++kUgzINLBXay5OtY97Up/CZETnuNg7vQH/kJKC0VlQb1skSeg5zd+F4yA5
lo4692aS7AsaX1K/q6uVR/ahnWy5U9TWv80EN19WxvkGGBR+5fkiVP2uZYn3o/mmtnNa+5CN43W0
UyvUbVW/CBsxU1XEb8ZEEBqzwQDO/aopksNAo2xlbwwf1NYRfVg73gKvw0G6qgeL/LAHeKl33GSc
Zz8Vjg9sGTJQPqe9ch5mNMThksZAgcuba3vXhFiBNLlmpkXmUl59Rzk/f2pwHDIuPCsX8p4SWpD1
47OLuLNyym2q94FoQEh5dnooBmPdJ/rHUuuXadLPLrae2UP0hdP7jM1pCOdUPvHlrqfW2yVg0Tb6
5CYhStJntUzrTHfRwdVdaDi4IGBSrMZo2dMZnJvWDu0aF1TqNYGL/3HVN8uDwUkFqvXJWNjHaHcj
iBFxsjnpe5w673iMzpbPd5W25lumvDD1q6c+KQFCiCfR+9la97JDS3ArSxufwIKOQWQ04ElhkZLH
aLP0LL1kpnbhpn7R0BunLj8tdjD/p/4eS/y4IngBiTUySOQjZagG+zKw4VylUl4g85+k1v+SY0Wj
bjPWjT8RrwWYzCayDHx3O+spyvBOQ5SOOli3z2J2FZcrapm+B00mH6rFIyJFe7XN6iRGjbwLC1NF
OTwhrQuIEizWujuHHQ0mpG1zj1BxwIHur3RprDGLrIpIgRGZdsq+GUqrUO+7bZBOvR/abTNhJ/Sj
nRLtaSrt8ySdbGvJH+6vZD3FEFEX6AfHCJcUJpcsDxMO+JOIC9BQsw4Zo5quiRytda53CAVrQ68e
q1pN18VztEPlWM+FTTYF1mOmaRW/bcnMee2XBXO5nIqdE5jwPlvnMehyscaKJcjCELirESBOFBoH
9Eoo33DkrLoeKZv5yXQ0W88WqzX7bv3z/dlFKh3lRyIhzm48w2znpKm7NKs2A5aWFy3ljOkCOS2f
g9s/R3X5SpN7WczSfJ3cYvJOc+TdPNwiOePMYQSU5rgHz+KTAk6HaGtTsqNE/DSdPfOkmldPopcb
LL4mwjseS/1+T6MCqucHKy7WYyVeAVbdrLkJliH3At/Kfhnsezj9knxjlzJDzVqVF1WgxYci9eE6
7eMyoaSrMObMrXOIF55IC+Z2oV69Bi8zFsrPvl04tQxvoxjTNsTCs5rP8XKMkAdaG4Y6U8LvoXJv
9VzcEfByWHey+HJL2JZKU2tSYiAAqWkPYR5Oc9ZQbsXFS08Wg9ScXdWkj10uX5IsuRVdSkC5hUYU
l0NSPSKnLx6q9qXXux369fVU+hQsrBmSCigJ/gJRY9+5l7Qglg85jRLPseaQQTtdkZFLeSt/+T2f
WVTvkaRt8pHUnmXQ3yesSnlaH+Zc/cFscAZ+eGgt5JOt/2vKmHIxxXWlF4rMtrdRrJ7NGhhKMjI6
SGT6kXhFRxz2gORYcw+xOx9Fj+6+HDmrFFf+rJXRttb1XZPg2mkXEWAqXy/TBNwwXft1aWNHrU7d
hDoaxcESyLtH3kJJiWgBX39zysB+YBBtV06DetzJRrzdWvtoWNVXCxclgG1BqLZs+zWhz86KIawZ
qumFlAwDmyn2Cak7G6+Xx1zTg7R3jNfYxm5FNNVzNhBxxFRP3vXjd7eAEQwdckdjHHaDbmQrPW2s
jVUiEe1JhgsGFN9bvH+Q+Jpq7RTtpu9FONp9KGDtbwF/l0FmYGoh9MBE2CyMXVoKsBHU3iEJJe9K
yG1SFKQ3VU9WQkk2cqIwunY//LZEoIyf3AHADN3MT6Fac4gO7CE2BK7yIacxzGxpr5yCk5IRaeg3
DYYfT38F6v0ULctZWLhOatyCgR8BYp6b6GeS9lorcSymIwHlrattycbeEODCBzxxJmKH4WxK5uq9
7NL0MJoU4FxbAH7m7rWkdNvFsbenD9eDoW03uqSJT1ju9EvyR/hQpFEFvuZa/yhd45U5wi6OqiCK
MZn2Rh6o+0Xp5AAlE1y+mY/7twAnQzYK7HWSSQxbP2sMITdmKT+MidpWZ5Ec6C3OubqoCDwoSD2q
SwuGdY0/iDCpp0WlryTxYGi3z2TvBrYD016VHLruW0PGC0fbYG4TIrHWRa3vuim/uYueBqacwrzk
QhWzenWK+XwP0GmcZcfY+82Jl6As7Uej93dpM91GzD9Wpm1rZX/PzpFNB0uqbrZgkSzHZZiOqan/
NBiv10yk77XZ0YjUL7OjzPGX8riY7ojWzM/XTTPszM7uPknzCt2W1zA0Bi77dv6oGhgTY7Z88lo/
vRGjY6c/NClucFJoypVBPC1pTsMXfnv2Vcmp7UBaaxyZ68yxJX4sO1aBaE0+G5aQBw11fuTFe2WJ
U6pjKc+abVdOp6rTcQc08bVy5mQr7RQXB/oIVg+kSljzGYm8XElfhGQ8CYrpHl4GhysK8M589mJo
TK6zFmRxb/qsT6yQuea00luHgz67mrnqgyzPWBaaf4Tur0Q5nLIpCR1jvmqk+4WNq7Zmnb6iX3gu
8oa6niO3JxChR2q0sjS1GfMJDTjp9tfCjPVq3RW2qdakdGBGQv7Zg6vqaRhL7x0bcrcXSZ9vC0+N
2FQMfw+12HlqKLvDdnLbIohqMe0JEqj2egI/wkjTeKuwgP9IZRtvXp2wbUNUsOyqOt65+FA4QxYw
S2SKrMSkR5cMD2pDFdO0CJ7wmBwSEil/w0wz33V7SNW9zMA/LWWUPtJRseS4y3GxmSdDHBQAWWRQ
EpF8ZflJOzcUdJb+JMyfnE6DMwM/KbaEvP0zOv29n2D7dW/Xxb62tCYcJRu2jd202mVqB7y0Y1Qf
hzrVdprwLKD+2bgf1dLvUGlrD27vWNVqqiBHToD0nxl2mBvcIJSNNYCQ99TwhsDO2eoBUhnrNehT
b1P5nbuZXa/5tjnrT7WeVTY6fyO6OS0YKGOJZhZluXx3wOytRzjurLGLeToQPoPXKsGMzjpNVDsj
raKX7C/Iha+Zu16Pk29jWu7wdrfNtZWpjaW3S3WCbpGXN17QlPX0B42KdikjdsmGGx2maR7DGmE4
YmIbL5brs0Pz4Elspg70VxD11vRIZdH7QVsn1kOsLSk9zNTZhylPObjA419V7phBIxyFlNK3XkeM
fZ81boVgSsufpfLdl6WCbWOQp6RWrOQelGnuCYx79VIdsZpK9e1EmikQLRD3oVkn9Rn6ybRtm96j
2cINlXXdfc6g+bvR1iDu9zUIDkzVrh9ETY4MnD4TDX3l24dI9kayJYGhvaW+l/yMyzB8ZM5k7lu7
HDYtLJrAZkV/XvpSO+sRKDEyJtUh8UUNF2Yh4oF+fzsNSfJZcLgjlHFmSrdlKNzd4Ln5Y9652V7U
dnf0+3gCOpUgRsdLuBqExL7qRRFrbLt+a+Jy/HQ6hZeMW6AejzFt1bZqTXsm39NJv3Qz44iVnZ/k
NE49JkdLj/xgzqGsIuovGJpYffabYN3saBGUCVvApH7UieJFOX6nAplZ9Ojo/RIwg5CHoUOa1VhO
vkY7eeFlT9fMqZxtK1SzcWOvDdioPTQmbV3d4ZdGoP6gqt7hDtdGd9fFgzrWzljjdeiWL83SijXA
3eQdaAHERBw5T80Qo6AABL13Yop9/hjPXSTKM7t1SAo+sMSbz0mCDzH1EXs5TaZjpyL8CuGUSxvm
2g9TPpbIviKsXAzQq3ViYwGtCeFY1W5q/CCRzH7RTXjfPUKuDUSF6FRLq1k1cTK/5bMRXyPkwes6
h2VhqdELE08HG2Uq6D8DSa2L0RYsvifRUOLgoY6qMr3obs4BjhNi07ZT9mb5qnrMDb28uLFNcBDU
pYtVu+NT3o3DKXGX5QMXFydx0ttPifAAv+ZiPlqD31982AcfPCosimQPClBeW304/oXrM1CEneVg
eyToLHX13XeSapLy9SQJlny0fWkFVWcat0ZQ1SWGkkditOerDoij5HtNug7+GPizYdFkQEq2QT5T
1AW13gHeU8TkIZhwLr6TSNhvpG2WNuYbb9GNK5wqFANRnW0a3e4QzfjZDoNDvx6ypq8DpQsJ22jO
1zxV9bBDrg3ggx+tahUFBSaWgG1V+TZ70QKQpTZDYWvR0TXURY7li9O4iF+jYaLcob4w0nvSGf6Y
l8XtiNi0AeJDKbdpkuuYXxEv6j1ZFugFgw8mua7UTU66dRBR74WanXm0kB61GFPLWVwjTfcbCulJ
7ASekUeNtcxrPLX2KTLcNsGWAUdsqRHdDmwaIf9ltXtOc5sRCoKl6Vc1wQvZDHH8C31tSe0vSu20
iHwugop4Ztwg3L8vnoEpTh+VuVagloydGQl3OED5JldPbyt1Lds6B8JbdBbuMx+clA1qaxWl97bQ
5IZkc8dkQMjm6a5KZrLAv6/mfPZCx0/aI348+5nIeflRMAF8NQRkicyj2dOQ/PIl7nhO6mQR5WdA
asS7+QKyY1qNSH5xrl8suCY4qxQzW60eA2W0VrcrG0cLC1ds2LLTEfq11+6LvKzOCBtGpgTULLaR
zmh9E/IZd4Oj7VEO3ct/PXoUiYw2+bBUW3f2Mq52pV/RGv+AQsCVomT6OzE0vBrluK3J+WAumn+1
LVhQZ0Es0uBOWk8LV1nYT/QmBwla7oAfX8FT8gkC4HWSYbRymOuinSjS6dUlUn1YIxGoz8xKQAQB
mfHOvdXTi6bNmBIh7/jaB8la9Sfq++IrEoxBAX8V7Q5dBcgkcmRRE0Sjn+6SvPCvRaktGzW58OHw
5vqMpAB+GuvWbTgbh7mn48P1HO0tv+Q80+NO0gykcR/SO5t849O4JXfGfkzw2VxdxpY8fsy+J/Aq
NTajS8G5SrDEwgwUbbYD5+2/Og1xKKq4G76Yszu415s7lE7K4bDYVUkxbOFVphFHvBkSE2McR0Jx
duhmpqCYq5HYBNP6iFRu/LK0od8WYNUOyAVsWIpDRJAgx3L5HYu+20+ViC4joYSvGoXNxe5ELFYp
Pz8o69TbQ228296lNG9dw9x54zdLemVbDO44SZs6KJcM1/f9+ioyETROrG0FugHE3mzKcYHb7Qu7
5iFkQaQTmIsu5tIuUjunSNl/x2ZiMO/C2pRORC2tiyk2HshaHdn3lca6Gt0uD2KMt4EsyLoJ4F1U
/so08uTaaL62Z6ff34xZafsZVXqHujVu3r2s/46HGfRZX/tMnecslOPaIdWKNJZsINOwesT+Knda
rC+hXy+0IUJ226bfxZPFvkLUWs7oPtIfcke6R2vSUaVlcdqeUOkax6jvdL5RgbqdawL9WzNZaz1j
csRx9x33klF2LcyzaU/tFYGavNWxzsgpYfF/WBRjPFT1EBJFzhQMpQ0GSNVby2V0I5fhXDIYm2qs
AWQYI2WARV1WtTYF8QJqb2CofKMZjI6DM7Bebax2Y1RKvoy+Jg4TzBDclKiqnxi71QdTmnMw5BZ+
ab+jEVLWvQ8k2CoQXclVYTLTTGTjvoD8jekVtLS/ytp03rLY67YaqOFbiyMwwYAfJ5/RQnbWmQAf
tzzbSekuwVhl70XLxhUPQUuYHAuslWXdU8sGgchraLvcDtu0N7YmA/LptcfVeKEjEdV5RoBprqNl
XvJwkdG0IVW+bi5W2tYX7w43WZmAU6kCiTf/1dV2hsXcgzzhIK06prJTr0ameU/wRRgldxL0DRnA
f0oEgRvKlf42wo5jbISZf+h63GgEdxUvsGXr3QQ8f9/EgsGtyHLtXBlxcemKvn+IyILdd3bWEzNm
JZfabsxT05P11OqDscoLXV4YSnFBKd/4TL0MFVehZgpBw7JVmONDvDFFg+ah0rgL4yo3A2+urZB2
Eiuc1if7lMPoiCTXvHFZfHeVQ/HAMGobZb561pSvrks3MKuBfSOfSAcnPFAsJldAUSbVk+ezpdAZ
dIKRor4egBeG7Ayqb5YOzXasZgzGdiHmEJUmt0zX9DDTCUkrTyTNqlXk9k+4yFkr2GNxVYnUQ9JW
jQNLRUJWlGcWodvxlSd5724449otri2YddacA1aB7/pljx6QaAN76xrYSQi0KznUjWp/872adHCS
yNHRKNaI4vVHx5+WB6W7xkYk95y32enJotbptSy3U0xVCvtOwK4puMb2MYpy7TEDP+Sn/rXNoukZ
e2IZoohXZLZJ3Ybwy720iWt7uRW6cEDYuJgGAb2ULfX3aHktHhVP2y8L+1T8/tFa1J58br2WWUPr
tuvCi6uPMvW6D86W8WQ583LWM3aRCW3QKa2s5RYbPLeU68gPOJ4GjzXdCUZWhl+Er4prFXXfpY+X
XNVJtJFMYE6GxcptpTcmrGS+iSXoh3I4ClKVL0M2mZ9zD/bQ9KaD0fJaC/iOoLWGriF1VU6PTuVZ
xEl1DAwDxn55QT+elaeIhmwhpuwxs3UOHquUR6LV5MguoVI85zX5G6PocOPwYTZCR7ulE6MCM5Yj
IQIYmM0YPFJlfufF3ds8kCXJMiU34cq205zuCNhSd0QmhvCqJryHVDLx47jMHY2axd6Exm9DNzye
22UhtHGOWvBjXXWYWuNY4NjkMnHeTHAiyNAGczPnInpMx4bINNKzo21jahpaS1svH/qObYVRaw9F
2ji/Y0cnjyxJXkFqbhGs2Ww6dLW1S6Z+tGXOSeKGOHPDYZDtO8RT8WwFtYYteOXwZTMqnxkfYdxe
eSgroRd5r7HPFDQmfDuYVBa4AwALvW6DfKzOI7xo1gXa89C15pEYQkBpSkNke8dO6L24yE7Ob1XG
+mVCvrdyPd62y451nQMMz6u+3brt6LxMRryXJlYN9vkLjesC/CVbG255i6P21hSLt8+sWd9TWxxm
c/oghvD+2gulPcWZdyky+TBmOJLj4mTW+kdEvpzX6KvJKPYTdmWim5+ysT0v2VLyUZgFlqroKQZm
9SrMpSD0bYjQvGjAVlpnn1GrAg8cJ/3NL5mG9hoAu0o9j04jV4Ot6ZtWm640JEwBinrrjFTdheuU
vxem04clm818ZTgtxPRscK0vsvUAi1qx7xKGktbbzrLvceAZCOENo7P5MGlELaQQR95Gjr7tkthg
JFLPfPNTUNPI70lw9av7ZEqOz4pbmoTO3mZpapous++OaMtVN2fXbvb8kcl9BDLVGeE2TiNW9Rpm
N4rH8oOdOH130bVQEgiQYqLBwn6yHnT6z60qZrnz6e36VWUafzI58Sb0OnIhgVA63rXsa9ElxVPO
o+6BtpXZcOvP1VY40fKAzQRtrlseeGANb1lfIwRnc78mjpzJP9373piS6FVvHArc0WfRqCyLxiLX
mdKsDAxrIJm8cSOw69/1RZ18iuuhHncopQAHNWBAJq1mFzeWYpt52YJ62Pf7tXNf5wYYBhTTaF21
NxJqFtA3S35EHTWf6CitUGJbCira6QJm/Ni/+6wbv/M6YZw2N7H60Ge7fi4ic2LFJHrgCuV8ZHJc
6WtAiqAPQL/jTJqS6qxrmmgCZXcnHtXjDTBUS0h63X86Wt8xEqS48ANbqO67kWqC3+UkbwRbdcdp
duHI+XNq78lLF9tKt4hH7FByAMBJJZHYhQ4bsap7SJYD6kDA9GmBOl6n2GAIM4/ihVHdcOurAeKt
n5WOGXaWX53AN2p1GKvJiA4A8TSgv4vVlhvW/lVGPbXYLwUkpgN5rNbZ9cYcjUCu7bU571lCTeKZ
VWPDyAGbPKVodEwcQ3MYVsblISKOugggToKWiWjJ0nI20jDPLe+VEEg6InaYNXdMldSvxeLkm6Hm
IB6apnoSkxD2alQYfI3FF2fqRGvPnBvIjBnXBh9FrVOXJfrc+kTujE7IsBfwy0g0mVX4Rrt2lOfC
X3OvReExz7KTOHto6V0RuzXpJtLgLzl0wOlMoolV6WCNotz9Y7R5+rgU9shKmDjOi9lzAwaDqfVc
j05xdCu8IXmsmksmOQHZ0Q2bVEOf7eQpSaVjwftjD4lagLeXjtbwNBDFAx86brTQc8f5WgGvvTlR
FO9mRBh3urnaLI4dPegC0EaUPEEX+jCr9M1u7j4n7GrgWvThpRRLvdMpWd/BCxmPhQF5kdpr+OgA
T25VDnBQVt1AHiQ5wYGUfvG4qCR9mQEgPA3e8mWkDPkIhwP5xGPGBjWlC6JaVlqasRwrSWKkRFqy
/FhVufPYgDpZu2nZuEGM3/X3mNrFPpvrgX05XA9U9PpGa3Ttj7gjjXQ7S15LZ5o3nAfmHt25Dpq9
NJNVAUGQdapwzqRGJkgW/OEg+5KWRbbiC/ufu2YDbMNP0tShHobqYS4bb89qMd7EbvWVRPKliPQ7
sYg+kWksvwP9LapYgSMr703iQTsvAYEHR60V/h/Qtcs1MxIj6L30x5Sw9TS3KELa9PnsgV6/MGX2
rqza9efE6/unmS3QOYWaS1rvotiFsEkDW5j7L6bmNmA9yLX8RFJO29QAmlj5qnSeJqNiMLUsbRtg
CKChdL25guSce6E9e/YP1z8KEams1y6u4l0PGJ95lOZv6EN3MBeXXW+XuPu8GhLPoC3JBsw+y7gC
uCruR9ZHtmqTaOXNZfJQ+SpaM1h3nqDGs/OkoVu2bpniGczNDDNwY/eEovYGE8JCQF5m0iUeySOr
H/ss6R/GuajPpHuapDr7iALuztE9QD82Ejg+gLg13Z9ST5M3vH6QwfkE8bv7o+aFQLVvC+OxN0Z2
zNea2jrFtJLYEMBk1iNyoiIGtc5y1D2lMI4u2agNG9nmkErxOf2OGkuu2xTm7WLk1WlY6mhf+AUb
TKPlmPVd9dzb2BdM1KrrRqkUm1IlYOB2PD9NvWSxQSTIalwaPJGN/2QmEOxTvzCfa5nPZ00SJA1w
rXl1xxCiY4wZSD060TitetQNugS+J9FChXWPiSAonMFnjUWW2r0+iY7VYkHcmfWJIBLTTY+FNRRH
Z1DzGlJghvTh3irHip9qWtOhbbrqjQEkkhp46DXSqGPFMOcicFlv6Wjz27KY6gI6EGrvrJe/BN3d
NoaU8h51iffmpJrzbZXtvaCorRWKNvinky3Quovi1sr6NnYwymkkLt4M1FYvB/eBvBOmOnFjnQ1L
TRvQpc1x7mptywqfhK9iqB/ZEfBeSX8S/dpFFrBn+By9kls9bfNcl2QHo9ji8dzIS79wPLbCZPxq
j1V/6RrX/4TE7O6E2SjiNJgdmTRh2YvZ8n2tWI05Z/Yf485Xouy5yNvxZMQGUOCaswOguZ+a3zqa
vTXLgbM/AMRet1bsIp5gWiON+8adLGD70A/Umaob2dOMtsSVy4KM3D5kBuSThYPWRl95Od3PVj2d
vomVqB57GngP7KUODcqWWRNWMwhZr/pRJWUIcKrroM+IYsRw4PeYx5xxXBglCsRl7tTNR4fsZRtp
8cKc1DKS57xTcFpNcsRZNJ8n8u49vDe1/W2nCQoAIimWh9YUGXk+A4Rsz2xCs2mhF7kLOxHqH3br
loVGMo8t9vyaJ6BbajYhMf8Q5z7+Ldj+p/vUuAta//7P++///b8QvAKMtnSTEKS/+ATGv5kgasyn
7kyW+pZheIdME6HQHLnFezEP1s11urHcYWIxntomag6RTbMQmpkOz9vs6nKn6amfhPQbHOodG9oA
PG90EIkwSyD/yXdsqGk3KNJ0JIXUdcZpttZR0Kb/B/HsvwVvYTV1bepthO0YLQyfv/yrdFaV+pRy
vqa7PkriYNTaqoZkbnBiKnaBEDm0NrQQWBBh4Bonz+sTjGEtesS/QTD/o5v338we//46nH/zUSBG
j6daJ1fETib4P0miwtTssr89vP8vdObypwLP8vOjSCf9/yCSFI3wPy7g/xZJevgsP9Pfn//Edvz1
f/wtLdcIHmXZaRhc1r5r/Z0u+jdsRnO9/4DdbFhwaGzsCu490+u/TBPEfRmW73oOJwza77uX4b9I
Bu5/6MTCOd7dqG5jpfP/b8TlkBH+5W67e4A85hCYvC2i/oT/l7fsHwpvQ7EV96XINovQWXI7o5F+
eqkF4XO0mJKtZF1JMrNtXzzXQs85aTuKPhoTNiSrAuqAAqeOPQpJAsMCVHECQ3FPy3WuisQlxcJG
1Fn6zl8th6eC3im0nZsWYC9Hnqo3ksYw8keyIel+7ob8TSrA5KENBY0euHyeiwz5YcO4A7UrZk4w
mnYxkeG0WBzm6HwpNA1WLnGI1BR0Qhrb5ivDFlAMlWmZp4Lo9ncykfxVJyOHF2iY0cUralgjVI+W
vdUcZH3bhpHyYzfqpb/DTzy9AnkuapzJikVvg0GjDMpmtLRV2s3uXQrgAYIV+bQeDDGR5eeT2ZU2
5XQTmafvJnR+ZaCzV9nz1xJOQjWLtzhvjC8XGYha2bqbfva0uKg6DLSNiOVYToSqNyZo/Euvv870
zESBpVCyxiX3v1zgC0fWmrYbpm7FxkuXBcWZMrO7Q2rxtKuwo14j68jJ0R44qJLASlJMLf39tu9M
j7wlt9PAvMOPtKlH9A49qIgicBGwHOIA6472waCC5B2M97a1ITXQC5FCuJ81LnZKZC1V7wZF7e8I
F5+3qh0ZXYyx5qkVUc9A94KP9iEaFvuYgA2Pa4cHxnIaxjx717AGsVKFiLFORc7wMkGuQvLPoKUf
LXNEotdKu7PQ5/rmz9D0UxoY6GdBz2Gi3HSdnb4PRsTwj9G9EWjWjNt0ioyx2lgA9CDmsgWPgoGp
SbKJ+sF6cjqTLN1EJcAEZmvk6a6VbJz+9ov9j4frv/oj7ncP/gz+2Nyp+O//m5Ou7hydn5tu/pO6
89qx3Mqy7a/UB1wK9Oax6Y43YU9EvBBhMui959f3OJK6KjOUpUQ1cB8aAmShQ7e5ufbac46pwef0
Yh6izYst+50FoO27aeUn38Ur9+lfn0UOxespXj+NdHCYN77GnBLnnoWNZCR+pdVnnKuJi7FZQEPb
CKg5LayPdYx6lL89S2x3HX4/+v+P+f3/rI9Ix2h4xbog14FnBKzaxJP4731Fx7L5LLP0H5s2ey0+
vv8A/PSH/uQ4YSkiZRpeg6oqCoMZu88f3wNcRL+RNU2sLK6Gq+uH//Ln54DX6wpyYrpnsv6dMMYn
6c/vAd4youLZ32bbAlwJqJD/5Htwra3+Nchw9um//xKfHk3RVBZCPxYtNJ9NsgNrlkJbtkqZ95+W
XwFWrvXG3x3iC9+sk5SukRYO4ZoP4evwlJ0GgyONLrFf3z2On7wxP76cf7mYv7wxqH9S9gZo1HrN
+pz94n38UuD9+fMWxC1FE0mlkq5f1u++nKRnFKmKgvUyOrCV++NyCXyCHY+/qiTlH9/8vx7oWuF9
dyBVmsykov93Ia1ViTz09YbfSLb1FvkbCIZbbcuW8y44925i95vZbY6KN8Mgd00/3ehu6eeUm4b3
9zdX+und/e7yr//9u7PKkinUl2yOLsjy6Ruka7/8Znm933mj27ySJ/bCV1qXfnXXf7TD/fVmfFkd
kHUkq7XBYcUtmMZ79Mn7hNXIpX1gR2OLnOiMyiJhN3K7Ne7/F5ds4Jm2JJLIdWqzHy9ZAE+ggy2L
LtI75QNbOeUL6tJnk832ezAn6in1Y0Cyo52+/f2Rf/RC/3HR3x/4y2tJP09uROk61GaPfq7U2Mvj
e7n++4N8QR/99Shf3sxWGSJD5U8XnT1jvt7PIlLt3EZgyQExDPWRHaO3UX7xmn4hHv7PcamSDZoP
uvzVuDvEZQLS34ouKi0s+Id+GM6LN5qkxFQsrWhaK6JDoXyTa2DB54ndE7jcOS6MnSEJZKzhsWC/
qm8c8lfKA+Tro9Wl4KIm4y4hPUsozMc0NxMvD3IKRARahSx8lsjV10ZpoAOlCPEnBfR+0V7Y620p
wao/jbj/tlL4Yrr/61V+mS4KiZbvJMrRRV4Jp+4cHqbb2JGOBJE8zm/Ss2KXv1j4/T4BfZ1pye/9
5339Mm8USTgPg7xEF+WONTR5YoKteqD2bfMksBH3hPTq70eQcv3FvzvilzkhoCcykIIWXWovf63X
gQc2tvcmP9sj/qZNannDGWSJm3t41WbSOtw29CyT3f810RSQUcZ1tMo22AZW/HN6ElyEDL+YuH42
geBVp2CTmbkhF/74EhOrQLpGxzk2+2VnHXM3efn7u6D/7CNqSqyINKwouqjKPx5hJgKMfcc4vhA7
4SApHOxDelveNh9dZWMIcATvfUzs+sF8XnaRO5+6C+EOghe/dLu5P3Smr2/ms3wnMp1jGbiEbuCR
AgA13tgIvnRHEtFahF7/LXGsZ0i7Hw1+Gsm7Ed363H+kZ/BM9ribbcDpsh2eX+n2/WISVn42939/
hV/GchbVktiRfXrR7N4jyMwtToK9+LCqM5t2ijfe0l4nkuXO3Kh2Pftw321Qvr76BnHfiV7IgOav
9V3koXtz+1+c3nXh/Jdh+P3pfXnE8zwvhSoF0WVeJft5SwRs+5iu+9Ww7kqXtDazWyER3or7aKuc
rX2l/eIEtJ+9B9+fwJf3oBiqUSRALb4QobBXt9Ez4IB16TS78Zw698YaT8wOOpZzabbQl5zroIBQ
43Tb9hD5zW66Kd7Or+/TTebFfuYkzlPvDK7ybCLPhtlhJ4fygph0N4p2dRh3/S9e4y8duD+mKohr
hEmxFASv8uX+RaRjCRPb8ZfOJd5q05BZvbLeNZ9erZ/4hsecTMDx3eL1p/ijc7qH0P38+3fop3OX
SVmL655KmVP58R2So1CYTT2JL/Gj/Ch/E27VD52gky25OOniogDVFES5v7jwLyCdPy/8u6N+KS7g
lqeYXPL4wirrpK0F+9zuiQ3YjrtfvUK/PNSXWqKpjMoKBA6VHovOzg/MCKQ4brDTH5k4y19Metee
1V9fie+u7EsFUStQF42SbTV1hZLdTd3gGDidO+0nlwnpOL0J3vwsblqX8tEeN+0dyUlufPnFU/3p
i/ndWXypMHClZwtSwvjCS7kaV9V6WWVv0Sl6s47hVvMUrzoMbLoe2A1k7lz9/dG/0PL+fLrA3lQd
+M0VbPjjmCoy9uFyLLuX3iPIxk1OoEJ2mRu5tE2c6nN8rl1Q9Ha1lXewZjv3YDpi+IshRqflZ09C
FxE2G6KlIzD58Szm3sLBrXIPnjZvcJrsp7vD26MfH2u7cBlxrTPsSvttc3gz7F1rU524uePJtrdd
VXZknzeqkzsn2REdxAL2k756aW0sh6t75pDIv/VSZ72PXJ8wHH5vc/ZAgbmD/fYY+ne5fQo2fIUd
f+cUTuMSyWAfEA7Yrf1yczD8Xbl6uUntEyAtW7N9NNuuuhLtG/LB9pN/OA3u6LVO4DqZ7axm9/zN
Pz/fvnvzCV6+7C1+bB9OoqPZslPau8HVt6eD6r3cR45ifyJrtQ+PL25t3z/W/P078VrO6YAVeZPb
69K+z2yOb0MDsJ/8YCN4+e83ALWDE7n8asuvLva304vByd2Ubm7fHWf74/CycAnuTnC925Pd2PvM
4bQ3rn+zfSzt0T5wPR/s0/gP64/QZxvczpzKXj+AzXM+ngLv8SXYYEBxznTEmGnvsHI5pXPiXl5H
x7R743nAL7Rzrrl0BHuj2TeHO3dwD5vOvl9N9su8etk5H5Or8K9eCBvk9i7MmnzLLc68XZ1eWKlR
c1mOnzsrIjv99NDZtzpPdT7r/ArxZS7vnc/vd7ZHS8/Gi2Z7757meSvTdqat4jh33vao2+lqc/Yn
+3n9wKkqzmpwNq19jm38Hu7+crzbZc7RPu8XhvN+vbUc1Cqut91vvdu9aW8t96m2d+vevmu8jebt
OYhDpWU7AcPr89V0W4eKFFejvXrG1siIO4detzVtpvdDbx8L21tr1BIlj6J3jneyvfYi+2PxNW6o
sn2P3NXoC1tla8v+q318mN30PrRfkOiudG6cd8tfKnsbXp9dYj9aNnHwduEQCmTvvxmOt61Wwc7b
Ss71zL6Vju+KDLbB0U/HPQfiPJ3KOZxi1/v03O3q27XQ8Y4fh97ZkjpqPzChYdQ4e4W3+rY4ybr2
Dv32ZnYOgzv4gyv5nbtO7fVB4fzl7SNv98ywOpzuB9efndlr3IfHw0mzn9YEvNgocFfiylt3rmE/
HnY3nHnqUpF5lYOU3d713ukxde3S/VTsu6cPRvL1NTLsz9z11g+PjnfeooO3j6tnbl9ufz6un0ab
uzu7yfF139imfXwOnWeCuryt190QNWMv3uBh43NxeO0Cm287f6zobtuhv+ZmV9vIDl1+9fp7JD+4
qGSvJ/TgPXB2nbcNnLubp7fR3k1uyw0xbN48v7Wbzf2jyBPTVya38MZwswdy89bVsdkWzrb9xSpS
vc6iX9cA0N/+Ob99QcbIdHpjtWZ+QxxrPwm7p8V9O+DL4C72Di/sJnIOhPly60vn7X7VefnmnbZB
vbmY9v5auw5e7SvO3f+uKrRMhYU0pgO2gn+ceKskkDRBaGI6BxjuCLd3glW1CQkUukv8jgbUeNLX
0OMKT3EQC/9i4peuP/+X+/Ld4b98ga3IinDAtdeaUL55KY/TBtyHvYo95Ris9ZPuV9v0VP/iaVx/
9OtB2V7Cm8p+qqZ+vWaQrvFgkmVxaclL8CItOFsyXgpUWK+FIZJftMBSxj9i/KrL97NRYNGwZP+T
gAW4fD/e7Dw3y1ESOPDoLRvx0/xUn8cnGfQpFatxFu7NP0ru/6g//V992zWvWQxLn53Sb6/9P8rP
f9x1r13cdvF7+39grxHD8Hc1zV/2Gu+u7P5//Ndn82XD8ff/7Y/+smL+JorssLB1eN0uYOfxX/3l
31QA/X/g0w3q6X82l+XfJFovMhBFxUTify33/6e5rOq/sR9vAZ2Gp37NEJD/k+4yC+Drc//XgNR0
tkhME9gzI5ICDEryj+NCjVvN1AYUYbEu4Z0IRcz3pEwhLkZw3fXP8oTi2R6EojX2kSIuaU1GObwP
lr9aWx0VadHVvZ73de42VTORB6iqM7xVJYuWo6oSx3kzUuyGBLovXRjcpqraDPsCwC5yBrEir2oh
E2aVamoYEjhYSVd/OsQjy43ZMxvu9EWUA2rPoiCbyBDkpXdRu83tayZJqMaRuMuhZLpkZoQ3Rd8C
INGsZtZfxJZQL7zsXHW4QqVlalQUdTBPJ8VScI0Qf3yNrhmbPO0eRpxpUCjYAZ6cyZwXEi7LPGsI
iq/N5E6UBS29lWPYpG8t9McbLSx08UbDQGtuUXa0FBtTaRQuW4+4NPOhqktyv5rBvO+vMsmWXTUT
sKo1jEX2locd3OAOYeuCmKgDZ7FJdEIRDkPZsbBThoXIhsNVRZBQt+SGImr2lC1jeMQcgYSM0Om5
nJ+1zhKWLb6urgIuhJOCVOYBasZrFpUpPvYFikJJ8t+VDmXj9mrlNbnMUnpTSXCIXiLNiNtjDJoI
r61ejZivKiUxP4nQ6/q1hN61/TancJoR0CtAkkSQNUhmZTcDSQv9IyMwT6HAbaYYBkSHY3BZJyGP
5BPbi665cXHFquKnLnlsdc7ey2RjmoNAW4zstOjOrCQ6CeHdAACaiFBONuZGQOwhw69GlNSesn4o
leNAAtvyJPRWB8xkmmKUjAiKdKl9USepDZ4IDZ/qx7ojwvxs1IU3Zla9Wtr4nlwOdZeOCsTlKu02
BCaPdpcaT+qsVx9SiRHdEYbhSTTDCt8XxqXrwL2JUiwQqj6FLqnyKILzmvQmG5QBwfLTdBXXh6Wh
XJRQDfpntoqzcafJOIOZ7+NRdNtYFMiHxMzTm+iRh0KbnDaz8nsIqFf1qpqUfjIsy00gELbBQ8U5
KkTihF5P0BjGioU5rdXYxnAQH6GFs+JEf64DZEAbS4sbq3AIsY2xGE1pI55HwQrCq85bFxoX8HWM
W02q1LnfxzPUhVUs4KkGvyYFXeBpZIbJxzTBunQC3p3KFyMw+2fU/rJXq5h4HFBQOcFkxND7vGGY
Za1SXiVVr1DNqHINeivkj4OVRUBORCkmOFSEcIsHpVpSugFs7sqIo8Qy5cXt8JYKT/GAhuBtzi1r
/DDV1jI3op4LrOSrbIwP9VyV8mcjimnpS8ROB1t9JGT+KqPte3uZlB4JX9NWZbdeSB27VUFAUYzD
ppAYejVOmWVuE0ft20b0RJSxExLgAVZxPwvlszBEOGGSVIHYEsHlIyAr4J25yuAIQLC4qfZoCubk
Wmlqrg2CAQ3fUg3BU0vMiw5iwJKFgllqjmz1EHOaXkgAU4kY4aQUjfoOeWa+wN7B9gZPpSzwdFah
KXvswedPQ96DmkIOnO5Qww/ncs7xJCtJgmVZI52+RYqqFU+9nC/fglLVd1dMgjP08fhBJN7gheWo
3+aRCadNm2+DFrr9Juai0ZhHhD2PWB9WeSroHsy/AY9bzfzJiQiUrYZYbvBlSKulHEYv1mPOLBfa
9nmyJsBcMcKB95DIO/avhvDU8ZsuxsrYy2ZlJpTXzFZgT5RVHfTzvpCz/D5M8vGGYDNF3gZG+wk+
tCOMG++LXwtL9VwtVvmQGCN5YGInyZ9oMDL8sZqOmHcGVNIsMXrIHNfsfagsi0kKzRB+imgcn4xM
1gkh7DG0xPOkew1iumzb64RyB7GpPar6OC2rJZAAS+fX7FW8Jum+G3LgyugP6lNkCYanj4GZepLY
BJmNR3n61jfDQ9foQ2Qb41A8oaeu75kBEOzCJg4aL8+FdNPTqv8ws8E6xq0auqZWhK5SyPMha9rg
ZYyiRdpnZTd6Q08b3TYJUT8ZdWLccJsnYNtW+tJWvUSEc2n2/mByUXYRimrjIrEdiLMXFRmDjiRV
6wppyWXkYx+61STr9coYVNhKlObMigZRIKIxHEJ8SCsxkNR7dHbNcyOOvU/bXPfHyYClgwTIq7NJ
XA+GsJ1NzDnYZe+J2avJYERscZpbIV03iEzAleREXo+NNu86nclWqbp1LHfyaItBU+OtLsStMora
QyPFb2pdFVtpCvdpZGnESEEDeMS5yZLAElHYq/0Jn3B2T47I4s7SAL68WYBLleTOD3GAHR8kidZ3
Da66vtxZcAJyV6nk/BnjMMmJsi7cji3m7a4oy5MYYEeUiZR4tuKhWdW5wepC1ITPDAHM5Fh1QrJ0
JZTqzSSWdbrB6jDZM2ZW3WmnIfQFcF77bOk/Q4TTlkF/rq6D50CSz1AW2zu1RtaexI16qYUYHlxc
HY2sOzRS3W8SkEMCbI5c/MSbBXWyiXZq04pX9Fn0KAiiTNhJ605Frm6wa1EutO2WsC6Mz+ipHOYe
sXRq3ExXTMsY3E9Wqfl8+T4QMMWsig1MwBX+SCtNyh3AMB8sXlK7AzwF8nQR8md2XeGE7uPuVLTq
tKPIIXk6rK09EmZhBTBHe6QMEvSXGo9e+DFhMAcDlhX1LS5CtOsojBbXigVylIMk6EjyLRVl23Tl
dK/Bv8rdQQj6qnIx4WGmNDWKtXUeUpTcSos4Gs+ZJcHhM3O9cgHhzus46QsXp4lIAo70SdZSPPtM
cjm4kTQ+mr1+yUohec6biOm5rGljGGJOgjri4p1SDfE6gELnDmJ8DfjWIuaXPpFt1jH1IZuEFLpO
XPmG1ZHoC9Bzn1ez+cSbIcxeIijaipPvAUxFKOtLSs3HKRtiYZNV11m7l0JioXuJXGLfaOb5fYqE
nm47e5PdSVWDehVCoXzXgDh4ZdxATpDG7AWTMrisTtSxcuvkTKFCQtmZ4NzBj6aSslFVJ5IjzdBT
kaYRewuuUqgzoPsN6bw46GLOJ0w6pxyXvRaMdejnVVEAGNMmEigxB5XyUEI3EPC1CxIsPPyHgsym
rIwRW22ZTxHshaOP+Rwj96CMe3ILGqfCp6zaTZiOH1aSFndFGhfPJqmpT7MwqE+ww7rbyYKNZ4cG
0SToiM2L2bTdehjSwp/68mPJDTBYSZO5YSKah0oq8gO4i9a/ZpZ+5OM1gTxVRaznow6KDr+gXCr5
qWFvzdX0pGdfr41vhxEqGv4M0IFjnj+wXFy2rFWlS0SoYxaLbBbVprgiK2X4Jms1EJTM+FYyGmCr
Z8iWIbbhkWHDe0iHW8qElo9prOYYESzN0dvaPMtFEME+M8JDYxkMWXMK+daKwSEt229xpqGUZvzT
KlHV+rbhaSrbtiXXq+37/KIqueCWBTSsocyit5FKch3NJi9cK2NgbrUiW6n4JY/l2KsvY1lk922S
I29kJXL1Qk2CseqmivLUKObopI7wfzLcuhjXjU4jbaIjNRVyhlVQm03D6GiJ/EmiXr/JFuoLu8UN
7mGtl7ECxsRX2Fra8fFPx6z3ZLh1G0L5KBqKhrAIS5DVDaEZDZntpLW2ID6aQNiaJo5iJ5jMftV2
gfyQJ5j0GZxVh3Um7IOrRk59EuRG+9T0OXuT6348YH2mWsTl9DLLBZkUeUt8dJOIOhSStqheFdnM
txKtCsgcQT8586LSLlGCygVmVg83eWZEkTvqS0hJ12LFGdXjQPbCCn0o7DCMFbcGTQFstRJjuy1m
zQ6zcijIcopHu5fBMALGLeKtLi8iKiOxYSSiMyT/F39knx7qRO6dvsqJ157gDjuNMEApifKUhrSc
ZW5gRGRUa4YhHkrGdubCCGu4pFmSQZnVCitBRux4tHojvSdlXgzI+8FJs5u0hDzr2lRua0Gc13WZ
qsl2aGIjcDtNbR/GSmTpMQI8RouqzprTG9iC7TZKpelCFsiBYK2S2CkhzdhTzMRoPeNg9ShhtLMS
DNgSCNp+1+RRVH630Z5NpuGNOqcYCvMlfDPa3Gw3oRjKhpeWJeGLqoZSB/ookxZkOxlIZIK3v0yy
ZtlhnotrVO3x4INcTp8FCHk7Mqia+xAGkG+U1I12xA7Dp2p2uYepKtkIzHKXsNfityGRYq/skuGp
Kdvi1AN+sCUdkJas6LAZGvZvMUT04WnsBpHWqlxmj4GSAMjgAzM7TT1HRzW12N9NDM1LtKg0KR4U
8RgrqXHEjza+SpSU3lzr6vtQwsqCNqKJcMCSoDllTIqbBv/LnqzN4p7gleLZwJaX4njo8tKeqq66
rSpL9GsCOeACd+KLnmJIL5JA3+BEBMbK5yf4UKsOH3cejHem0ow3S9FbsT3P7QieK0pMV9Q6aZXq
8bslTuFjOpSJMwtKdOjoRJQ24SLQH8kZvpXUYlkjJu1BaxRGsq9j09x2bckulAArbRQLbVvrJpnf
WMMukSQFm6Yb5rs5EJJvencVnlhKv4N3JNi92EHZCgnnxsoYHfV8Sm8lJkU+PHE/QsWdUmxsVsYA
m9rX0qqsG/IvAsyqVuuR+7nRABHtwcWFWzBM2DhNLh8AS1bfmWoevHQdkUpy1bDgHvt4H+Ux33Eh
SuejxigWZG1NbA+B7C3ZxBOIXk150YIg3+lCW+0TJSQYWSnvWhKoEkDKsJosJYl1jKMYXO06mePV
mAXxVgr7zJH6GH+rPjbZo7q0o+KECx9oo8jYKc9ZEzJ/59DFQ7m9FDWWakcv55ECvg9T1ZGCcOH/
GHXrJgz1EkAJSzP6vkXE4pruCUU1emd7QtW47qiaCruTUdG6RjMNr3VTqk/91I4PFcFLmqNOGCm8
sJbMRwlr0sBwmqxNh1HX2s1LHSdvC2oda53U1PijlafKBg9sPfkia7x2Ran8kbWD4QZiO54HMqdA
MdbmJ8DW4bmFRY2LFOZrcioljX6SSaEPZBTvuZ006VuLjwQE1JDy4k7QwmxywcOLFcw6VD61vaPx
gWc8nnTBGUnn1jaKVqcGNJxwXo/wd3AT5hrqqBzxfo5pa9Y9MyGZfitoeEPtsbZGUCqFmHiAn610
1Szgz6zfXaFlrX3ooYhZJy2T0csiqnGM6QtobwOqYipk4jd9mWmClKLsTYDl4PVJQ5r6LE+X0WOM
QzLBzUIoPR7xeU9jB6WJENb5fcnnErSPNoBVA8AKE1Cs6oepUWN6v11B1wuYjI2XLn/vO0nbAobr
cPzpdzEiarfpR+FdbHPom7NCK2BRJoCfsbq/Cv5d+lMY2nNZPApJnNxIGfgceUT8bTYFBnlBne6M
rkiPXCkLMSFPn3Wm+tatwhlWeUuklq1KSnqcTeK8c3ArHt9VmtModBHza/N8qDtMbfZVZxM4EF5Q
WZdNcquXQeTEJGtZsCBVHD4subKzLsRp60xBqYkHyQjoDKaELaBEFyfF2IKAXMTbJrMG+m41OIwd
3Y4QCUYsRyRpT72GEMUgdeyuqdoyPAug0Vi3MbLGHH91Gqn6NzVf+uKtD/NE81NYuB0ICbMBQ97o
9VI+YrfSzXWfplFCymKQTsETFkCzERmFeiCs5HyIejjkrNvDVZYYqXZuWYyrmwCKe+ckw8hCprNG
jHmRPCCAA9XFUaNOM/baVJmfY9Il1stktoEGfbhjcvLKVtGb/RDkxpmVg5o8pNaodwDEkrjdqKWZ
mD4RW4F5CFjXBjdaoAQljH5aBZtlZKr0ly7lqOCctY+CtXLtLiZqyhLDyGLHKCESApsMVraTDXsn
tNxZkwPJCwgwXuwBXaxyE+VJla0TNHSQvfiM+bqBYdkLewBpkLS72B9zPjO39WgMbBGnMoxVkbdJ
Owyt2S27Bpq1utbSQImwdcGZ2WWlKvUrZVroSGJfWKTgVjA1Dt4KomC6JhcarugUzsMmxL3enbHO
XilpZhqh9wHNJfhpJBb5umtlAVxHDKZ1tVC/KLY+t3K5ttRJD/aZiAcOgH85iw/00nWm3SLpFcqt
REXBabBKPFsLmXTuAh55cv5fCxuqhj2NhLCb5z2cHOIYEvXViqRq20KjY3MvssLFNYO23BtSMMHp
jIYZPZfM2soRRgn7bKjl+rkle2APTo8WcyDT+6t5PVmdZOsFMoWOM4wCqYOKmrbgFhTVkp0utag7
8lx/Y7MDoFMjBg+0MUBvio2x6ekebogdkHbgQpoNVCAEHjKr+BTaghfJzbveybGDHe0pLK0eErlc
H+i/GvcacW8nHJN9Cm7XgLiQsXQ7TV3xUQfTw0QWF8cynxqoLVfT6BaozVbuusAedMiT4LlKj6or
g6oF8qgWUxlvtZw4UUdHK8oQ2S1UHENSGXZSC4Sld0Ljd+qSezW+y1U0tZiBhoalsEoJVnSwi9Nx
1SL29Mikyx3iz0Y/yMXZJgq1h4eWSmetrXF6yKGSe/FQRcFGg+UHH0wWgflpTOAzgiIPRWn82ipk
S2gT3vs0baXZcgwA4uJhaZZkTYTYDlBCuCalPvdUIcJYLWe3ram9xnpmsOfPFH8TmoG0GsQQIfWo
tptoruQrw7H6RJ0UHVsWZWhxqzw7Q9jg21VDgDGrsj9IfV8/q6LUOfhssg01PlypisO9jKrIukkr
FDfnndqFIFw/zQIOVKG1vNh6nA6roJL0tygZcAxP2WOGXfEyQF12WW0Y70qQGG+QKmlZcmOfjJa6
Y2ivVvcZBALkgOEoSQSgNWwRATOoCi9XoNcrw2A5phACxi1NFTouOt/SmpNVJ9Uik1iNb3eWrfBW
gGuxbvX4mwoVfhPX80mhoWing/EgFdD0pFRgqsYLTiN0gLQ2BZ/qMIJ5jHLzrdTMBCZXea7l/GOu
FJ0eMx7oZdEuvU4yBNl9RHqMVOswdeFDGU11NvLplZJecAr8vM61PWOXWhqeY3M2XV2iHesaUIGo
wd4wVYJNCCy+PlNyxi2OfkKK4V4QsfC0lGlTeJkqdV4VV/Vd2kG7tuME2uhSzjdSj9FMmHrRW4Sx
2uR9KLgqmiBIvaDJZ2inQC7SuyTC6RrUVtO4Aa/sKo3a6nVIxdulU27nbn6Y03StF8hpSQB5Ao5e
7qBJrGNJDNd1yrhKlPG5kKblEPfzNpiGxcM7FNhqVKG9gom0G6amPOQFvB02pFluUNduallg3VMh
7pNiTVpZhB4e4xEpdG1K32oLon9rmIhhFz45tl7r/cZQmve4Yfuqpsm1NWqjxk5drsuMfRK5szJf
rKm3EtVasWwEkJuGszvo4ejIrf7EHDo89xXeKHiGmzhtBkch9XbweoBo7A4k7bqzsKlnsuBqUZXR
XcwVEHZsoV+Be4NywsWboi1SOi1nBaUWW1ZuBYgT3peRHAY93ilBoB8V0PButcTTmnCH2YUMeqnE
hG9qE0gPYoa8nP5MDrjJKrZGlFOl5I1m11rx0IT6U9gwMmGnokBSSCUgdeeSywuk8Sy+rtgSmDtx
NtMNi1sz9ljBXqRMei/1qCZ6VGeJphI3QC2Qe0NcaHu16IUPK5gEW5JLJF8jeFgyRB6qlEc69Wx3
ORJ9PGISWoBTQwJXua3Dy5Jm1H5T3/qxobCTl0JGjyM9fx7YP/QaYQYQPuSmU5HQ0LFwTLQbpW3H
VRdfJ3IlBCXv5HP4wUKUWkPOJHtKmRuZByvGcRlW25Herx2Yxb5Pg/pRairJMUIa1xCmeCnNuoDt
Hod8Iwxh8sRQ09d9iJw1bmKWxV2numwQAqctxnjf53q/pTnIHB71zlRkLYSHRNvxDItvwPUCGgwF
ixR4Bw8gyNr9mGTpfVRSbNhCNhVcWpKzv0Bz+FPoKKdL+H0PMrkDbq+mJk0Tto7cPItGZxGVnutl
m189NBVDdmOo2stED3kjWGjcHBqdbedNhpHYFhEoFIa9fKezeejm0vQWyYK1uD3e98QLhjFW3B7s
eUUCrKqXq9GQFQAwTXcJ6KTuyvmaoGBG1Q3aDsBHQmxQotNKc8R4BLYXxcIrDYyr4z1dseSRDrLS
ZQ9LkMy+shQM2jr+MGctdGlK3UiFddMJqcl0FEy6oy5oSpN6CWG4ElE5piqmgyTqSDkdrxiAvpZd
aOLvcdIJds52ROC1sU4gPTjDFCqvikfVkauqs5s5pCGsaxGpE4lOVZvLpDtYIw0gtfWHuKcrNClX
NpcOLHxuqtGfF1IRgIfLgCNQLvuRmInrgrAnp7Wk7Fu/FNvEmDI67+K8i1tJODFf66t55tNMsSq4
jRmI97qqEMU5j8Mfvr9/a1u46my/36/XZEMlXljHqSmqkmp80UzWeTgKSgGNIpWHNSs0P5170DHz
/Ksw4y+ySKIyRVQBkiSJKs5/2fgivQ1GbSRvl6zdRinUepvrsTzt/pu6M1uSW0ey7RexjAQHkC9t
1hGMIedBmVJKLzSNnGeC09f3os7pWxmRWRGluk/dZtUvWSUESBBwuG9fe7LpSvZfSSbu//rtr/kC
R5IYpuEYpjQsuqqXvuvf3u6v+pYwUR2SKi/Q3VBNlZuyl12yoroSfO5LYkff46HOhGle9IQdjt2f
UaEeK5uX8ReTPIGrF8YQ5m996KvxhxpyVul48SYuNCtbBaRhoS/gjQtlX5rF1tUwYHxBP5H0N7rK
jHt9rsg0WDj4+BTUteg69CrduzE61f4tXP8jFc1TybUwPxbLsGC+l9XUxGHU/de/55C4+1nefs1/
/l/Q3aDV+td9nv/d5D+LQ1tE/vt/yW3Qxyygch1/OB2vStbU/8ptLPMfyK3o2jXpFFt09Hw5fytu
LOMfpo7pAe6wbIiIFBDJ/C24Qb7jskKozOl019Of8mfd/fqR3kbSfuKwZ/1mCUiaq9zls3u12hqn
7SZNQpznUh5vwxYeCt9HjwNUhGcUHhFr+JE0R8eyezZhoHNNdb5Qe/Lx1LuJtNTB8uIj9aKLcKo+
mbgktVF4xZ3JxxBn3zXmvqzq/TBweECVs6Ba0tgRFjk2C210lSbVRdrCVuPrWptNA5vfi7MvZu51
txBotzJDmUAXOb4wlHrH1Lghh/fV4FK+sXFT0wzINETKJLHk+I2KNxohLUSGWwPCM6P8Q+32FJVc
bzOr9qM2xbioVQOxFHn2+6ghSU6e/bGDPBj2YXITW4X76CS5esDIIAGI2mWbsW+N/chdfqU5zaYN
tPJOEWoF5bMOrd60NP2B/vxuVVAoXJEL70moI+xoEY+AnEJcEeCJUTSO99zC3QyxvNiSmMKEzOz2
U49rMqKC7Fvb61vHQVOBoczixYPmxCiCdE1h/GJIJoQdwl4bJiWPGRMEytlQ2412mxipt82IAncj
6DlsPULFdZneC/xnWktbSgdkjdvkeST9vSfINx5Eq5yNZyJ/6utxLSYN5Pjnsp84yQDMc18gp4+T
OMST6aKb5adKa3+aQpFrg6pPwcW2fMqz/iCxKVqgh4P5UuTUmY1o/hJIHMTzDJLoWFUN1xX1gUTZ
sJJFSw5pLJtn7szFCui8t3Jlp79oDmcSbiPPnnunu9HthIOJk7YvReU9No5z6RnBsG+c8NrB8WVt
tRbUSWiFq6RIEF3ozRpz+3pFsN597KG23ra4Q2zZDb/kRjd8s0rR7gste+4buVBJo5n6ynyfJxNI
FZcSIQEgtfIxGREjiGvRjpOPQRzPUdoYHkGxBZlMREuFDQqqdm8E2F15iyHoSJI6dy65FsLqTfBm
A593G+gZFi1UYpJUfUv0j2SiPjYu0YFIFFXOYgBdCm1wNUJjZLOmPi7CICMfiLMCyPh2L8eo/whG
yry0PB2vCZbkluTHY4UoZA01Nrwn34J+pJc2dyAqRwqZATUsVkzMVZzLnLmJMeW7NU34yWBD8AvK
CK7dYhb7cGiwxLKC6dG1Bc2Qej5usWYvjHXgUBEDxpBcefVYf09hBd30GLJYc2yuVJ/ATEC8MXk3
GVc+PlJiJvzO1uxf66yzdlTfuod5VNVLMRKSZJaePcseVBokNhankRCfZi4LBaZiYYZE8pp6JGNQ
39hhWPiTrPMHW0zfPCsdblyULpf92BY+laF4o5Har2DBdlm3begldlaTgvGtQ7S/gVI3rfJAtM8K
yi2W7SK6lNIuPiEq8u5bHW0Z2ZYGsQKn1ippgW1pmpZTjxkrehsSO7sZy35+YMdM/NjokBtZMBOe
DS0w7tDZyd7Pp4CbM0k9sSwYZ3wkczfedYUzXBEYFI8ShllFTOXW9LKBDqb7dUA0rAIHNOeYqHnX
z8LeDLUcnr0iYq9qZWB9QV8WX6qqbiquzAUfkgpnCpAFoSBfZmN+Bb8WfmpkleFPOVnlZkmDbYwp
oSEgSaM9F0FWPfFfftE6owempKRv0hhbCHOKycwuKOZe17Vrh/AXTFjAo4+T2L5J3Hq4H0U/fyeB
Ql0gG9XFbMfdtwS1G+55AMO3kyqwIaPcuVJanX6zKHCtO9nMt8YI+hfCShrjvTM7wQ23xmg728qb
Vppw+o+FwZdKmpwnGc7kl6S1ZPpJYG65ocMsKwYEG6bZGFeNWrQBzPdCr6PxwZxH53Gs9ebKiuyB
y6yDs6Qnh2hD/AsmlEL3s4wr7WKYxAh1usMfk+9OkanVih94lSztjqq7bkxKKHiDiLWlud5Wwxjv
qjA06edsxbfC1tyXMIiyjVZ0w+Lpzn2pGtBO4smXl2t0RcHXug4nsGFcer8kg+PeCRF2XNqN9iGk
irmNbECeAVvcWiBvWmOYie29E2XPOv/6hkykunDsYbycqxRcPOfqjsQ/3g4jOhWKUnln/8yBpl2r
KC2+dOw1CPqMOOa2ZNfPMMGxDOsFlk1tABheeasIyDUarsK57tyxvQlaDTle7k02u3Qh3Ispd2aY
XTMmqUK1AJy6GbMgh9S2B1ET65RcX8GkQ76ARfemRER5XabRTJ4pcq70UqpPyHbmh9DWUwpQWMkF
kbElb4rPYYZMoEAkSLU/ITlQacZm7Er5UpPu+DbBREQ65U6XKCbEFdQI/nVrqFPsPIdqq7D0uYgM
FfLtx2m5J2NTbbFvyO61ULnbcu6HW7sentFjdHtE4va6kgF2y46VPxASQTxMhmE3Sqwwy5zdLqv6
+jpVVGKC1JBkh2a51wuUt03uans3As4cpqX5ZZpL1l6IYkEz6ZLFc+hTDX33l5Ub+TXCtmpjNt6D
hij2GSIzElKKpKM5bCAlfg7gw+C35UW8jG3QF+NFH+gU1PsPuNZtJrMGG5NQZXPcbxgcbGYv81PY
jKlRfCtHeTnmYIhjK/MtksrUsXFnrUgeeHnS+lZIyiAndwj7Fr81J7R3UU/uokeDWjp9cMOPB9Oi
Xtqp9ANrVL6nnHHvViL72cNLfyxEkHzsxokO+zZuXwK0wZXUirt8cgDXJYZ5k06Dvs2kFX9yx957
nJLOXukYOgCjHLy1FUe0AZcJRAQze7S8FLIw8VZsmzucPTeG1Hp/TORdbkXbHM70zMfop8MiPomc
bYZgyskbpAK19Yil+udJ17oX3Ps+59poXNtZHe8hGO4rhQ+EIMPagtwJ0TC4gV+ZeEcWeEJulwy8
O0fVBanYXxo1hQg927ou6LbVFQZjRRR0PnjmNQCFvYWgbts6tK+WKKjWTm3HGzevnxChV3upkXul
HrBJp2INIJ2K5VT/dPluu6F+HPMPSg57isoouujSMM1bvV8yKk64kfO0zWt7p7wfYzk9Nk1Kmnnw
QFay6aMbSjnIh9vIrW4VQZeKIWbSpnvfcpKmSZ9tw4KOuGzckbveuKYJBE8JmiDR7lxBi9xy/1Z8
u96zNmMNJ+T0S29L0uMOwPe6t0ZsRsKRCBWUo23Jz0jgd27vbAqi6Essbn0jzn/VoeCPw4cKr6Vs
JUVV32L/DNJn/EWJ4FnpNs2twpiJjcgrhOHO1oDlOsCnEXVXtB71rdrjdbTkAIW3sylfod9V2ove
GfHOCgeOmzbczTjZlJPtzx4VMMwqZrB4s/3oxvKqahXlQyt4KEVGgbzjWr7rBhubHat/wMGjvAux
arm0Wx5XUVG8xRHkqm66jloGGzqoUU0Ovphco9wYdfY0a3hkISunUi5ImJSOIniLwuuMfv9BS+ad
p2OhjBbYD0VPv1uRaCt4nC6+TOR5KE9jP1k48ycY2XgfmlLdkB8ktT1zDzEd98pD9UAuMpRXdp+j
REth7X8aGq0DvZwPF3bjot+0+nk/SGVelE3T7Jqm0CBFG8Ez6sZy3Wd4uSm4d+sEt+PLRkyR7wmS
gC70qVUFCHxtk63ahVmHj2cZ3aFn1fdw08W94Wn9DfhXkEfk8x+Dwo5eLI63LQYh81WWh5hVuo6b
X5caig+vGKenwIU0uRF9SPHCw91OppA+kfv36xEfHwLpMb6l0cC9RKNogW0lGKUykaUkN5P+51Cg
5CGRiplKPd/XM+gx3xSFcVui2dnIqkouBzKsVyXJ1XVVF2rdDbr4pMScXovMSe5htZcLeL+7rSq7
2nRaQh+ZPSUPskwk0o9Me2ELcL9Qp7ShKhPRg61TV27H40HVBdF5Sr+CcsYqNNeKvSVrbR/WQ7qy
ux95WOxdJ1ikOQaulsUuieKNFLtpjj+VsQMi+RcatrXpil+CrNyqq1APK1FtpMqvmy7Y03p0Ewg2
4nQcsKoJdojJ8FNyn7q8/0m03V6UgBpX0ho+N2iFtk3S3UXp/WTMe5QroMPLaZfX0fKZIqnxSRz2
u4bq7zpw4ZsHHkTOtuFchTjW3zmKNKYxY7nT1fdZ1+O4ixkLALEmHPZ2NYYvmFZ3lwO6nE2flO4m
G+17qA1oeK2UY1lH45REpfbUByhaOBic8Icep9WGloUZATOSF6LwtOIGk+NLHM/ZQ6xwp4m1/smG
WG+iBsRafdUIs/6shFVCFqd+sw6yuv6mTEWLXoG8sYzb+qXVUK+szDIodlU7xrusVc0G5OjwU+SU
BhFlBayDaWivLY3fllZ2APw1GbdJGpYfq1Rm16Iun1M96T4IJBEkirRUQx08tteciRwWWBJeqnbg
/mdQhnFWc+BxMZ8smCSrsKbNOQst/WvcKh3BGVn9XW1Urp+7erl16sH9NbqWtnUV5Xam5cT7FHu7
XSMHXGGrNNmhhG6uizgdEGZWahflA8ngDq61xv12ZSSl/DBWAQ6oc9/vU6wsd9hIVNskDoI9AiD5
TZu68Cos9OZR0AQFHdYyrvqsjprLHtj7jvYPCkxtYu7Tqaqh2DsvZi92lMh5bLrZSh/2NGY+WuNu
ai8ZXvrSKR87p4RRkFtmxsWGjPx6MJTGjbmfv86h2zZ+k0rzNkpy4nNTovyx0v5Ty06x1egCIEzp
gy2APNKBeV8AunY6LINRLxGxxO51SfzFjX2oUGtEGeUtr1++UOOz5hLHIux04pUWxFO7boRlcinD
uP4Zm/XqcrIydYkwVv8hAwxyKeYr7xL0n7zKZxtnjqAJtVtEWeUmaAKLSl7iBJf5mN04OPb9FHX2
06oaCOeNbW5T/kj3kyxu4trpL9umSGC7C+rNMypyP7bLaVuIRnvyyFL/ivG1XOvUFnYF/sKf8Zvm
MNC67KHIlLgSOqp8FerqOcEywlkpGyMTDLh7PvO8tbnhpnq782qS9WiSlfMZKDeVVxeHlQco9mO9
8jyBHpooF6C2S74JLeMlVtbDVTl29t5Eofql0sOl5qZTRsMMYuy+RKL6CWFR3NeDGe6o3dLy4U3p
ZgyJQZLZzGYOIitmIWD24Lg2hsDT9FWE8+eefsYQb9AVeZurLgNekKu/89J/lBL99/Kdd//HwKYO
KfZ/nfXcfFdff5TNAdaO/8FfaU9N2v8wPLAcBpGMaxu28//aDMkT0YHoGeR6TIHa/vef/k58Gv9w
XHAioOyMJbvpkUb930ZD+x+6AXHOI+8J2tT+oy7Dwww/fUsIP/lV8IMFID1ysIc5T20suYAJwNEz
fT6LBNTsQLTlvwrbwo/YuyiLnQLpV3zM5LVLQwBnC0bw5UWNTwNuXFyxUP6M08Wrx/dO3WEpYLyq
pPCrYI4idQLtZy19mcuvfpWJzcoxcBHpgEjT3WrdjynRbdt5sBtNRdMMUufT47lvHoNLJyiCuOVJ
OLyKo0bsYLaSXieXs+FowvapdgobBrXD3R61RlqZqxBKEbCPQiNUQ5AI9DxMC+1DaySz7htBi2J3
DOvsVs0TSYE8DGgN1JXdghfSW+3BqKPuU43OqdkUKaEVjX36ErWOlnih5ImSK+yj+VPEZeWLpuQY
7gI+3MrvMapIPhStNxubXNjcbpMSr6jtMhNng8dRiy5ds+wIJYze0J7hQVC/NOvlbWYJ0FZaO0VH
ixJI3TXu1fO2QvNg7+LZDXeaMyW2n2kqs7aZiNSWmjKqmxIlwmWNTS+ZgdquaXFURfIJLQ5yNWFF
huMXZB1R3fQDfXbW4kKatNwJK0IMrHxRuLR+VEmn9OMUdwiSn7horRwvIC7GvYv8cWTks46KCwO/
rYVcDD1jMM3f3aCm3xChX+1dpiEhGXJNKT3sKFtaNItwmO5gsypwOpRY7ZVlJlW0mmHPOqveJb+7
obdiCDiSNWqKSsOAmMgks5/VXNOFMJK3+jhqNWDAIRuMbh/qVXJraOSAzqympS/3YPVSkgCaRYOw
Z+oO2OLD1aspeiVH9HQbC3j0haNn3q2T1VRrS4C/GkHNWF0QbKIxxnVDgKftEUmd+Q1vF7RhuAbZ
0WWH0F15RE5pRVi5WLoZG4yS6gn7q67N1kBqRXI5y4J+lwoXVxvHVR3nz1G6Xrs9/Ukd1e5sG1qz
5Rq8Hxqb2cSO2S1zO2mNmlMAV/FgPqm0bu+TqB38SeXNtepVceFlYbENjBgRPg1liMRGEuRBjhlC
FiH06jv5V+P7vyzQHtZN+Uk2khnBL/IIiZZW+8MXIzWniukRRFRjBNmNx+3kzrOd5vn0zN8dBSzq
0r8MY9Q6KiPRjkofi4oNX5hjcTXFRbbJgtncnB7lCKm5TMZ0YFC76PQd09PfVJsThNVlwGSqMnXv
vd61H1XTWT8N+uWAHMP1m7wXtmbLr6wQQ06yVWd26aM19uYXHE2UW60+o8A3/GE0fkmrqNA/dAAl
Y3wgcfYkEQ0wOamn4u701I++rzfjHp1ZwZQQTmLA7iMSHUgwOtplUltf6qhW4XKRqrZIY6cfU4GJ
MEWFcro/Pf7R6fR7fAFd1vAc0zD50A+XkVZoSRVS7kKDQRdSgAp9HUW2updjm11KaMvfTo93xL/6
61WbYHA9EHwsqQW1+/o4jEuN7P4iNRdek240snw+JTTxHGWo1oQckws7S70HZG/97WzY48+Ja9YH
mxRLd2Zbebu2TQ/4AfBJghKmf/QFlTqb80Sd1kcrgsbSEOLRqqf04fSEl/m82kCXB8wXKkAp8Hjp
+V0WwKvjf3BLwyyrHrcvS0+eOm+aL3AORIAJNXs1oQHguIyy4Ix84+3cfusNpAB6wj3IOxpVaQTS
WcVytitaaBPsyDdzj17q9NyWxXk4NwuTC5svV8DB9ayj0KYsQ5yJcq6olmyj7ZiP9Gb07Ii5kWSf
Tw/1dp1aurNQZzmIdMEJf/gYZ5eMnwnqy5+jfrgpvIEr5ljgylxp1qaswuT69HjvTU0KGI6wl9Gn
/Gbzvnpt2LrZRdG7uk9/S71DR58RVQ4g18c8OjOUcTQ3tmU2vaXLFS4YgbV1dL5FkhyHnoZIX2uu
qJvQKH73btvlN3MK6n5dOiKlo9ite0hciJT33NdKamxhXU3XGBHq3aYL6/F+CLtAbdKqo592jCWZ
U0Q8nMl/9GT4tUTWDkwQiDr4W5hHEYEKOwvtYyI2QBQgUnQkt9OOlIRuYsNzeiixzPzVAvtrLBf2
hG4Q0fP/Dt86RPwZ2DLgAOUo/cuA9hMflcBunxvagbDqngp3ER5HmbnjOmiGmC+5WCjLZJjWaDNo
MmsBwo4+Le/e1zzhcNlaaYAbQT6a1lNLJ1excspWWP4s7YB2VzJyxsXpSRytpGUOi9uDo0sqlMtd
4HAOaeqNhl1QbDAm0yVZZ7qXs2imK6qp6vH0UEd7zTIUuxmxvWEL0Dv60d5a1BH28Q7Hs9VFdOUb
1vxgz5jw4LDcALct9ODJRtBwZoc7wkYCLmdYE9MTDm7MJAjEDmdYKldnKebmBnVV+5jQKY1Qr2lg
ljYBiZiuMfpoLaEmoJ0g77vucpyf1wndqOMqNdvC2XdzY1BUDGbnMsYxotzhnxLv7CbPAWC2JPwv
Kf9lJC5DEh4713brxHe73iWLiPHC4J9+jEeb5+/5OIb0eGVCIjk/WuGF2w3tgIvDRjRhd+Opisal
kV7006MsW/DR2uafdnlRjsW1+XdM9GqHCeidz6vRNTZZV2TXTq+cH6WTUM6IOxc+aZDXdJvQH1zQ
wfekOJjOHBHvjA/tHcyng0bJtdyjyCPn0MU+2Wb3DIvrpjGvKgGxVNa3NRLwXFn4Gbryo2VW30/P
++1ux93UQVGouzaUYu/oe6gLbVGP6PYmr8weqGfTXuBpMaydvsYJQ6NMeHq8t/N02awED5ktxIDh
fbg6c6t2vFArxSYdVXPtlWb2wcKvFqs1HdgkNTRzQ5OttrO8aVjTZgxg5PQPOA55WE9c/fk2LG4P
rot+9fAXwIO1YiFrZhwNwQcpab1YT8O0WC96HcZjpSF7shAOreWrMiVNu9bLmHS2Y/bFcx1Tel6f
/kVvFzi5G8mSIwvAwzGXR/Zq6TURUbjWmNaGv9prZMa/zNk9x8n/Pa1/LnC07Wg6ycTAXEZwyf8d
TVva2tJV7EFMSZNgXglEld+xqTBGGmUKaW2X9qD7uDBs7o4dInek6pYrdnRkRr8c2qs/SwMr1hUt
1DNdbTkqN7KHsr2KvDlut3Q20pNvOKUBSDGas09tms75Pkxdct1hmerINqCEa9vTj+43JvpoVg6p
Klc65hL4WEfLyVvkaEVsLcbm1DJDQSCbOMPKQH/9fR5nEDuzkWlfoIzIZqXhaLLrSvoZqUjE46ad
K1QMSNIfLFdLn0//tMODhudtkmLySLYsPw4DqqMwAottx53SRvqujOFBdC51aEEK58ENDfvjH45l
Ge6iMJTk2SRR0tFTUGqoW9BiWCVyMqNERgCksMxZj5J6xp8OxWXBQWmxbMZ8PUe7sRdZ3TRPcI7I
J5nXVJDgEFtRv7NlJs9cho7u+TzC5WJCBtPh1ZL5XzKlrz+MzAxddGaMpRfV7cyvYkNCJEeuXn73
TBJeuKPZK/RFaqsrT1xGDvIAj2Ldii6KCoPG0DpzP3zzUpfwnUOdk3W5Nf1O9r36VEXXFKZBC4if
4H2zbQ0EALUDIsBt0Pb96YM+HOpoV5BWowtKMviVRmWzmchqwG7P2Ci7OTyzAR0GKstzJkG5aL65
6qN7XSxPXj9n4VJ6CZTr+HNBIb7Xm+kjLoba4zxO7gPNUvQZZ4V55sB7++kuo3LisnJpeeX4ORy1
maA1eH0iiZwH+YGimUYTkwXxaoZaFmYBnRyypMYYTeXGidvomj29vI+cuPnRG42wV71n948zzrJ/
/pK51jho9UkTW4Z+9DXNeNNiadpJf3BHb1vV1BlHenC3Dd3jmz9+yaTiefDw3KSUx/f9oQwR9OQO
4qmZYrcZts6N8ER6i2ooez491OEp8/slM9SS71/OGZJHh48bGEVd8mUzVIuyxYaaQDmSsuPpUQ4T
N3+PQvJoCXgF4xyN4mg4Llomkp1olFmyFYlhfzYxH71CumPTrApT687BpffK7YP2zDI+Otn/Glz8
fpgWrfv2scoabPhsRaGS/uyY6nIxHaX0VVt3Tg40I8sjbxcCBPxIWiPb5rLOLoj846+hHOr6zGM4
jHL+/iWCQgO3MlIOx7UPvUCD7I2QNOJ0ym5ahHrfW6ceb3P6hvdmoWMeXorqWQ66ekIKUpzxnHjn
g3YFZCLegfx95B++6zSeKUFDCfM9WxuvclQRH0dLBdtEdU9E/mprpyp6Of3m350y1k2OMDiA3pzE
TuFMUNVy4CFlhm2xJ8jZcfm9qCJX+8bxOl3NlpF/HNpp3NGpNz6dHv6dnRkpD00rLtetZfkdTlml
2Jl5Yw13wDXqbeSa6n7M0+CmE0L9OD3UbyeUg6DDQjzxaqyjrVmvSjonQaj7FMWxVQ87+7JMWnMX
aosvKrrUvaSiTTZ+7h9sOYBRD8f0c2GWzo1Kp+g/2EPIi/BtUxuQ1AUOZz5ZEwingbWGC+DgdzX7
KDqDXwRD4//nSMcboxZiyqwxEk3/0zog0bahvRd4WK/X/plnvPxbb5/xP2d1FGdk+FD3GUBS3wCp
cDcD6diME21c0WKG6NRLJwUgwqyWqLsBcPQ3zTBss8w5dy98d10tNwZyk+T1xfL3Vye+IlEJfZA5
m/3U+LMdzOjPO3MLqNE9M+f3hjLpiSKQW1LA8mhZRUE7GUhOGCoarV3WdPZW1BAeMtI7+9OP9/DW
99f+xHrBqYw2ExD4R0N5WeVqDrxhfygWIFDkFF88vVFXlmflW7h93RkQsfXO2+TsYUO0aMSRx0dq
OCkuCKrkbdaGXCuqUutSiPHMAfDeFmRS1aVzDdUlAfHhu5K5lYvaYBSUge1lPczarRmRq9N0pM5N
sYA14YneoETB63mA03j6ob63674e/mjJjuhfZIPWHLUHefsMt+VtltL5Gg02PuTEy2sSRX87vv6b
hae/3yQUX+r8iCHBSx/OGUWjXmp8BrxJCy9Cq8guJqKX3empvbs0YU0S9hL4k/E9HEVDeFlZCxkq
gQS7c4vR3ukhTsyLoPj0SO9urnxTJAjIlpPcPBoqbYhP8ItD9OtlrBC6jKxLFMzjPkuVXyDk2aCt
L7ezte9SVb3UtkRG5AT0clTkc8+sqHe/E1ovl0kz6+Ovv0IY2DUtTzfpuWPqQ1PfWLnp3SCBwqVi
6NTF6dm/+528Gu/oxqNHUzFS7GfykbfYrS5NI4x35hm/NwqpQYeksUPML5e/v9rTgryHT6Wzt7aZ
BiWwSeDhDZH+H8zl9ShHO2dXDKju54pv3pmjnYKgu21pQd+cfmLvffME6mhQyZ5xDT6aCwgPYRQa
3zz+8c3lhLEr0rI6GT73E+WzVWnGNdk77swr2QDl3NHgq878hHc+DootliSxzP4IWPvwcWZeAnQM
kIA/DrSGqUjNW7wbaTGmiv7x9Gzf2WI8YizSZ9hCUq07OusdQJ76qJUMJcLic581I+7o9rptywr/
VoE6HYrC9vSY76wWxrRhj9tc07jzH06Phi1NyybGhJEx+1GSYNlki3PFq3dHESxHKmQApo5PJNk7
8zw1meurtih8V5S/zNrMziz8dx/f4vnJUbTUro72lqw11eQYvKnYzAHIaDr8WLo/5edZKnFHfjml
KdE456z37tRIvbk8PFNw0Tt8gETiphP1jFqTm7gh3wqhOjpbyV1Ol6OAicZAUEjkZvCR9o62jlbM
sco1g61jGNNdqmTzqRvjcguwb76utK57QsQ372rEnWtNH8QurcR0ARUltVcaxJT/ZKXamORCtF/2
mKNH3RuZXtqSSzTJXXqXhrgYt+Yg6l1WTR1bdz7cTJaJwOf0Yn1nO+Ap/HPY5Sm92tqiOJIaQRNC
VGS6G1H1wc9Zq8D8dQvuIIS6toLY4YGAtqd1N+KOfHr8d3JWIMZJDxliKZDypR7+gLgdwy4rYVqB
i0w/csDhWW00dgfQzG3lV7e3hx9zC0hsFXa68VSCWfiqZZRRV1Cl85KOYDvEJiSXVGPO/LR3nw2Z
DVI8xtLcf7whO11kjvjfAn/FwTlTDr0Fosu0W27L7m2cacYLLKNd0naYnYlg3tS2mlaNcqanebCs
n20TfJYyC9b0VlgXtUfnpB67yR2oaZSokRucox689+FQoqMuwda1SBQOn+Vkg0rOLRtA+liYayeU
0YUOzeTMGf/epuDhs0bNFyNpsBiHoyBkr6l4wjBsst5cVfGgQX2VNOkZZjjuaIsT9KCV2nzWno5/
9/CDBTGkLwli0rbEbsvsXy3VogiTRHrcIlwD/X+EuGfToGDeJt1Z18vlBHozFM7YJsIkbhjHbx7S
Aih9BG++PhT5fTsoI10lQz+OyJVcAE6pqSfXqtNl/kWm/XhOMba0378ZHzERq52JojNZVuarqQ6V
mrAiCQM/VYGywKzW6c9UU8RQqA2tW6gbHr3vSneu7aQYIfV0wwdNzymVtmYL2s0qopmGavzfXd+C
GjWshJbLcdU6sBLWgd0l4U6n+edrPI8VLR5zEHRbTkhx605hCj5cxs2wCSW6dkJz8bAkJr+2MInn
tTFnJda8RdtYK0Ce413RJe0537e3C5nmf5JBCLdYriSqD+fvUWUWRcJ1K7VjzLtKmTw2ZDn/OG+5
IAbYdvhWOLSO45AK3Ch8tpTcW6Oo6hSzt7VB+sJ6G89oJN5bT4LZsL0tddnj1K2LzNBrFSOhWa0u
ZGKKZ13N5tasGnte4E71LzHhQKzZ5rmawLuP0iWl5uJKiNjl6KsRXWrlGNAytN4AfxrGCj66V8c7
U5/kSzCEUNadqlqFrlxILxyFDbXqKzY1Y5PQHZdoKQS+Khgezuyuy2Z0/I2BoNDFotxaWBSH77hr
bc64DFIPnQo2wEOjBbKDHPSJOpB1Sz9GmKONMLLvU2ji/9AAVqM5wOUjxOACSuQaYtD0x3lAAjaL
u8tyyV9qy4e/KaZH2nO8SfqsyvI2SwDGKdXPPwyrLP2xnun7AS1zTkHzNh5mESJOpahJAYzA53BU
UOl8hHCB/XimryEUdrHlHvUDJNrfdkP/8vJ7pNXh9msTWtBoB/GDsxZQxtFQgdF6mAxrfq3TgOai
V15V5hg+st3ghkG7PZ0i0SC+ZF2bb1Viq11Jaxa54Dp5FHNefaerPPoBnF+/d7QR65SstWL/9Mp4
c+wuv5GFgRyKbwU07+FvDMJQiyoEdH5tZ+O9shvtO/0kwdc2dWZacYo40neVE42/FD/tZRJzuzv9
A958Mkc/4CgUa+hmi2yr0HylaIcKI+957qNzWcg3W8IyCBcwAmuQKug1DmeZdDjXdJwzfuJq15Ty
LlNYYetRM68bu7/qLPvRbpszJaTl7R58csuYqGC5c5FX+svj8fWxUltVBHBU812HKBPj4hw/h8Jp
uM3Wu7gItZfTD/JIGPv3cnPdJcrmFgYf5nCSNl0XOo2xgS91FfihCm0/aT0g5FNiNb/GPq+/FSX9
wHOf96upRkcI0ehMGPfm61omTcCw6DXgMx3fYUbWWRTapebHqGRXERseFVDdvlWVqj6cnu+7C+fV
UEfxFzXOEMEMC6coRgv8VfQ450a2Pz3Iey/RpcbLf34L/I4GmaTVj6GW4DEtsijYYIUGcc1dgPRB
3uqfaK83f50e8U3Ax22WpwQMaJFL0s5w+Ba1dppQYdUe2aSgvTLcbLqRrcwesjGM49WskmyLK0x+
Zhs4N+rRVpUGXdhnGMP4veeVWxuB0a8Fb7CtW6/3Jb381xruO2eOy7dvkNMFUeDSIARl61gdWKfz
7IyRCHwroenY0mEcGEaYXZx+oG+/fUZBm0KI4xFcyqOpDWwv7iz6wMdqYoIx16O7jywqtvEwY3Xi
TXmIac00QbNJsvjM+nl747KX0fHVoy0Z/JNcft2rXSDVCBmzEizXhKnebbtcs9Z90dVPjtnSj5nD
k6QX+AKChfwg69T7yhUNEBC1/MvJbaFXQ33Z/PkDIdSjyYpugEUsefiTqhjTpqKpAz9pPBelXwnX
EAbZx6AxOgwoRGnf1ABOcr8Qc3JufzDfrjT6rsAxs0sgZX0jCR0ALtOi0Ye05XfuFdzD/2HuzHor
R64t/VcMv7PAKTgAbT+QZz6aZ+mFkFJKzmRwZvDX93fK9r0lVd7MrgYaaBgowMiq5OEYsfde61ue
QbhgvQzrzJU6MFKd3U/tSnFJdhfsRqpTDLFYhQudF88kfyD2tLYNctE4YlsNEkRNZunFI6t98sgA
9qqOLPC1kuGPvU66BFRkkltVFYJUaxgr10Cg1lEKVzwZBj/ZzlYNgMCvu/YKSqZlBxXA1mtbjPrl
YLV5GmR62Q5hTvuiDvxOK/JV02Hax1ueo5ceQMCWgdS5+0HZjtY7bov5e4X6/sxf8s5f526bPeJs
hIwJu4dQCrCf9q1FisxDiwSG85GqeRDAhM+j0QVd2hTkiwUNSUx+UEXY80Ng9PBGKgTv35ae0O1A
OD3mdnxADvj+trbng6uPULn7qFVJaNSTnGmGn8gaZdGI0F08aJqJI4f4TIO0g4xdb5s3UGBxvAJM
re+RqgyPMyLpbN1LC8yiI706udaIdApLL8u9u9xSbU4wztS0VUgvyRvHUIDe0JvYR4NRDa2xAPEs
W9e8N5gVURi5nF/ZrDzkAg3BFqWM7tPYYsSRYhm+M5LY84zt4PYFTOtmAuZVWeSs4Ikqp2JtEFJh
hXrk5s5KOIMB94mML9KbGt197eckf2lHhl9hppMzh7nVnhdMNJ5g1z3kgJZKMVP3L9DpAWm56fwx
Cku/lgykPxIogn0AEB5cU6HFBOxAVimWh86DZLhxqibKd51jN2OwLDqU9HlmMLSSBp7msB2gzkCb
6MZbo6to5RgFzayV7ARVK7Zql/g/qwXW4+JRWw7snT2Yi64NTEfCpzBXfmKBf0xjMkAgTM3ad9Xw
DMxihJWAYaW9otPS0jQFdNgFE1sHbZMVEXyyyhqdC08soE2LQW/NMKlBAbeSGU5dOJAiZKKpd8YB
LmkGlhvfNBbfHmACkXs1ImckiKAG3UkFYKG70kSZPynM32CZW7O4ZHvpXZNiJm8RJZyiCJsab/cA
VuAKM3WGONqEWnV6KqfxrInqDqqSC3wtMBATjEGn13iSuXNOsvbFrD+bvGz3dHoI+xImHZ1wiZ12
n7a6PgaZqAmkYn80vzFwHl8tv+MvYhqIxxAE/GJhxRuXWxHF+i2DT/NF0Bck8HbMiTNSw9LeQSwV
M6QkbwS7ZEWOszKHFIP6INXCK5556UdPQMUhG2l1B12RJleRjY/4YIHHPsAm7qptx6rvARFOZnLq
Em1CNzg1GWPyGBF4w5QwPvM6e77RWs19WUZQ7KLDrr5zQI3yjkbQKsrIM/MgoUo5B+mxzEFRue63
ifRui+dvGvW9pp0o6WgDs3LlKcxKIYAVB2S5ldigXHSrG1aqsuyPps+X4mrULOhRcZJp0w5aq+ER
fELtDgRkrtN90uYVHDhZPZOpYD1AAlIxUSbtmAduJ/wXL4unOlBmJGldyBgCWFlOEb27FK5TSKcx
Zo3rBXuy1kq2EwziO2fOzV0nEg0bp29BBVoOQ16kb7NCTEakXJE9JUJPVZDIvOUDLET7ButN3sVI
5aFCeU7/RDymY+wc4Sps4/gUnTAf8uRejx3nHvBZDgvGg8K7UlNazs90zax5Nc62yNcqTczrOY3G
ectLEfGrU0sfIBY3hQkNF0V1UEKpB60Sw2/fRzZcgk3R0pkCGTcz7Pa7CB6HqSJXC6WGQGmtIJql
GwxSdRHq/ayDucWIGDi0zzX6zrn+Iu18GXZAtTDVj4XWp7S4qHICyMa6WrlEuhDqPYCrArNt4qKo
dJE7ALt79wUsWfxgixjh19IlJ7rGOGAxU7Oudas8I7pgXyeEhhKUgqRql5futPUyJ/OA7YCE2xmF
Yz2Y2jgQKlw7LfAudxwkcVp6QqgW6Cr+OcWxuxn0qEyPpjNr2yTp9O9mezIU2rOeEwkiSnjiXsaO
Ohw6e4ru817rqivLZA6y7YsFwoqLgJY/xWN6AoozuFsVXj49DS7YlgB0FPk/htWANawk9rh7CxNs
+Q4ha5pW0ptPqCKnk0dj8KcthALnXm8IvLTZgVprvqD2ifsfpY+OBdyOVh3WiIu8x7q0zu2qyt4i
jVUnMEzs1CgSfAajMErp1VqG0oN8kQPEE1Der6PW+eB1SACuVkWetfOK5Mz0Bb3ffLGU2ZTf8GhP
ZF3H0iA9INW+tbY9DHtriOpXnVkJoYqiWwgMcaKYb4ff+4t1SIeCRaCutB5KiOtP9gZ4Xi7WiDBR
E+A16PO1UI56TMveeNCApMgwTnO+Exr7kFePtIszG9o1qWF5ydKu2719F5PO8NR09kjJbs3UAxpJ
WmPY0yUFGdPmyaNVkc4U1nlX3ZfIiMwVKTAGlKOx/5isRQEp0CdevMbOjm7UumwZKuVCRl/AawQJ
TOPj0tJJ3lRgcsh+cNNiL0RHzu1cVfYVjZTixXQT86IVlUmEvCLr7t5qs/S8rxarXUEAay46/q0o
YDgrnbVuJvlbYhkJORhZRXSKUiPbOceDIGMaE4t1rEfOWSZ1+TLULcyLWTdyUEWqx4Ds1bM4kv3R
9fs0XZp+a0sYLKFRgIlYLQN65dAeE76fPtT2doPxxgZNW823UeWpduvCvpAX42JPwNkn2qBs4wbf
ZarAcx1gAalP0ZXI2gOqIIjgCstYFDraqF7zvoKoZ2WEQ4Yj1+Vcc2sk0W6NZxyrORlRYZPNh8hs
QXVY5Yc1QssBc2Nr54WVZPlqYWwjJgd3c8ojxGpDD2ncJhDjjoUnG2+j+1P2XPM+EhY4aEW6qlo5
LCeSofbkdQYvoeiT7pWEt1mEIxW8WDua9A5VbdXQmzWo2OzhKvcV2uFWtwooQyO/NyhLk2jSutW7
t3J2Y32dlgWBCrZXRswtZv/kSKVAEGHZdFHK4u8uByuban2VLdp0bGHrXaAdq3LIm659U6Q53CCx
1KFDPMwYlnnG9thuTJaSyZQANNVYs3zX0QL8Pi+0SWFrlhUZxnU8H8n10KNtpiEcWLtTbAzkELFj
XRnCc9dNWTd96CRp826X8/Dd0xt2RFXslOc+VhuyuNoRGX6hshMirfe0klxFv7XC1lxOFLAZA3YQ
RTTqAoM4gyHEqpnLkJ0vnzOf4T3+diGqbq0yLs2pyDJ/1bX+fSzwub+CEYYBDP88NRG/qlPLFjVn
oRLS2eIqwSJEHSOhotTyqOgiBZEDRdMifY9JiZWDou+nK7F4zWqGC3+bOrW2Jzd52flD7N6Uiy9o
TKfRsWpHEYhxJHOWoNdtltlmOFUQ5mEOIF5fJoDrJG7UgWzuf16W/aB/g78UUzP+Gh04xVf7fLOM
RDj25JCddPtbwxnsvW1AEZPSFueODzOrgD96wQY7scMZ69ZFNzjJL7RQf27gYJ6noKc+O13cr41i
d/andpwLH8JYAe0JzNYN3xq245Vq/nph/ulQX+pQjXCHps7odHSVlpASaHS3WlwYtDfKdlsojBKL
bO5stsePP7/SP+g7YPDBSyU8giVwbX0ugJ3SbsnJyQH6OK25LvK8WWugNn5RZv/wSiJnpsJG/Qi6
/PNRFr3KvSLL/BUOsfKxtFwPUiwOti1dt1+6dH58MMppZNou7IMvTQ6fFd1uU/o3djbXq7ZmSMrO
88ZX1E0/v3h/rt95QGhm/OdIXy5eTfIm6nPuGgOxeZe4Ub3z1LwgPnRR7sZyCgGrJHc/P+jp5395
12lroh7AQ8rL/rss6w9dFDFMEQETJCORXEMMB3zaFYHTiTwzouhXFqzTY/enY2FBYoxDhBFn+vm+
tVVc950L7ilqTPtj8jsxrSzR27fgifQVeaDVHXl+xZMJ63M718J8+Pm5/uDppHUqTgMDw2Yg+uW5
mZyIbbdJ39gyJ/ehKbA1ulY6/msc9/8CWQS4rh/aj7+dv8rubyzl7699Wldf4e+nI3/7D/29++fv
fxx/1KvX/vXT/1lXPVSP6+GjVTcfHd/Qf/6vf01UTv/m/+kf/u3j97/lTsmPf/z9Wz1U/elvIyau
+iOLyLCtP1z609//7//uhJz/x99v2Su85p+h7b//J//iF5nmb3h7aNvQtWNURJn1H2y74fzGRBzl
CDon1zgZu/4b2+7/5hinUSoTH8BtDLX/C19ku7+5J1c/nhKEkIwinL8EMGJc9elBdflB6Mn5CUwa
IVr9SSjXAQdsC7ioYQRGN3mOkhoXWeXro77WRoNoOGm2RhfEPiHsYWuJ4t3LopgWsrGi7Kh3E/J/
zIU+Y6pQK0yPSGsre1E84PsILcxzjYKQYG7Df4rLaH4AY8r6ry93QrK/LoUiwHWWJXDHVmynkfQr
ug75R9HL7DjaefI0EeZ1k7XZqqLdd1Z6y6lZlM9rFxnqN9NWKarQeXwg8EjQ2RPadSR77UwiOwAX
5nbNBnV6iX+djhb5ke3B7qu3Vn8YOYc8fikSd5Nm9rcpq678/CqxHyTxhteAZZu1sMpxv1CZOcNk
v0tSoG7tLp0vJ31IWcRrs79wpSHewNyaN4NbL9duljhPldLzaoV3pNyasa92lCDOdVbEzt4fnf6Q
nUBDfDf6g7RAUwoYhRXxriFUJG9HXDroUFk4mxaW0Nof6hPyXkRP/mjaF5ENinok4ricp+3I+r8p
FdBFLKDLRQVxenClBgiuiYtx7ejJfGY1cjqW5rRs6jHvSVVhDkqtE20josmdTnwzcjGwshjzVeWK
+Xy0yuosItwrjGyNPaGdXnmWNFagO3HbQyi6nnL/wUxJxZtb3TsOZccpFAOVcdx1hzqi+JLIkkn9
lCu9td81j9NOmY6xB63uNBCj534iaXfW/bx1Yb6dzSasUWFl8SMhZwWtKtGGjdM592Cmn6EFiiut
p0TWGtc6q+NEbvG2zkiblC8Dj7Dpraqab1EmGY2pEmafWLSDmZTR2mqt+nUoHyhBFdEDWXvtaIN5
Pp0IXaPff5c+zPqgkIMB/RbIdOXUPSDvfl5rzdCtnGrRjwsNNWgsdl/ceDEEzHkcS3wPcQWPmyBi
UrC4H/1MqvjkTg/zyIUbc6U/Wt1yL/RiPKI2iY9j1TUHWQ3jBrbztKL4YDOGZRSQrx56E8xvKdpe
heZsTodoqs2NQ1/nRVpM+LpE+WwpJUliSTOvrT6FBV43QNWVE13CkmzOpQ85PsATUVYrLZufKezU
TtBQvKzxvNKYUzOsl149UutGEHlJ99mXVl+iO9HtXaR6d0cgVRyOyIwvW38G+syupn6o7EVhqqce
qLxSrU2q6lU8myQc+poTkr4p1zAso/tSxjzRWaeO5mjiINf89ltvVwBfCdtcNW1s3NuxRVRclEJ8
PPUODi1xWnsDxfqGmNbnCYL/KSKSNC84T+sizm6IjIbzrcvJf+fpefVRNAB0nEEZTkz1LRrnQaaq
LtQnuw5R3FbbxCaHkf5hTEK18wK8IxvWuoKBpibN4BXJABKPTXMs3djfTwL/pAAY39ObdSj2bJcv
UK6JgHik7rICtHhbpul40N26pEOaZ2szHccjUo3yGJl21gST4d852URceNxiRrEMl8ukAcBwIlPb
D5OpkVMtzV01DfYriURJWFvkEvlz3LIB7+RGJEVz9Exp3mqpSRhpYZ+ZS32OJiR9xvpzA7TrWYOS
uQZQZF64tibPEoLs9loe3y7YU9fScS6TqiRrz6XJRg5WEZjTbAXzNA6rosvLQDRev2oVcwlNm2J+
T80drKf8LKIQCvXYdt/gj6r7GRAoYwfbBZXW5UvQ6vExiiKieAcovw0L0Vlb+jbvRI/AY1J8fWmt
6nvl6Fd0oN9Sc2fbGmUa+GyN/OpY25E5lKyc2gQan7ubWTZvuE9sREjJdKZgw+xodyJaqqiLb9C7
LJcgwAFtSGtPgsGaskKu/ZGQa72PqUoBEq9J2Yg2o5zafVuYHSOU6ZF+TLbGUh+mIgtBTQhBDIcX
tnF2xZw7QLtx2v7k4zEmD3Y/kJUUDH1l7nBf3tpeeqkMWvG1GM11Z+XlBZlQ4xUpuPGjHvXAV03t
pWuQL8xgiq+GMrM2rVMRBBg9VcIlRm3qd60y/cNk+zvH9k6K4f4W8v+GocOw1SYXLmmz6WNNPxIV
32wiRbLJmoZmuopVU29ApRxmy/9uZdmVMPN83TZaBPc8ftX9WK6ZHxkXWdrIg+3grnZLQZpi6y3f
+vHEouh4TzOHICgzAfjpiPxMy/U+CczIEQQKdtx9Jb+3Zv6MMoNYeK0077SqjTd6YYV5P08fqQ1E
2id2ejfaEYGQpiae0Tl6Z0S3uGvNoaNkN/ZxlLG3rqOxKYKBb9WcjljBWMr3hDo2m3jJmzNPDuez
atWBDS97BOOal2xjOExIQpOeWOAC/ffy7HIAPuw7DTIl0uatvVqmCgRpTACJB1ljO4/2wNRSAuZN
izr57o/ReI/kR+4KG4y7uxAJXU/FC/gUjGh67O6dbrL2mNG+j0lRIAMmUYkOdO3d5jKyEadjSuma
ND5qXqdtu562bACSlMRKLRI3zSLsixjYxhWM71NXqVJbhZT4RvS5vp1K3zkMSx+dl0xmN00zyP0C
TvoI/UztNQIawnnqaC23mXavj4kZihp7lgIKSK8coTKzodRe7n2ikevA82T3YXvwiwNfkfFFBqJi
Q94tbzBL3cDVevvgo6sICzqOD9kyDFewUNNT/uf0XkmrzkH12fEx04v4HEK8RzOpJw55PHPhu2xs
YgHFoKONL/RmT+SK3LjmQBmX3AqA0+/5ZHNhWbL3hW6VZ6PVk7/HWGId6ZURtFx8F5qeQ78P1P3l
nCmxa9hkrRLN9HYkosQvnQb3OvX2cDCPs6mODtLEHFCv0+hweNzQkgK2uR4d8nTYN1m1a/3sOGDe
DJuFjzfRXskmyYpzQWlHH9461KMkBs6ho28VFh7SoTirUcKiFajosJN84EfyWo2Oe00MRgnqaYIP
HKtvJLPuI4knoKsC+GxXqj+mpAoZNfI4ma3cLH6e885ai7k+19PqwovJxOs0deyFloU1D/IWfdKj
kS/nI/h3GvgicHTmWmpqw6Xtw6jsX30IQKGWE7NudmSZ02d09WJXava+UGSxUjwjdPe/JQYBNwmg
yIB3ZJOW7Pug9vnbxIvXjA/fGu2ll1VCrC8MinOPpWxlLTAdW1/RDxE3XtRunJkrOXcGI4nMPmPQ
cT/GcLydor7zEs/iWOy64vroqUIi+Ln0ySIJ60Vsu1gRME4lHSL8oxGodGbt8fjeGial5tQz7tZO
PVCa6GCAVrHLHpy87HKvmdG3evQfhHNQ5nBesvVmZmpka+SoN23kcA7j0WqyYOy5zlGBrlt3+dAk
AMSnwiDrwkpMQCJMTpR9QsEbd7nm7oxMkL5JPXFJ7+89mebjnBDDkxMtsZ7c5KG3rXWuDy9WVd/S
WXgf2/h7RNOE7tAuqYh4lSNA9ZQdi8qVRbGcXkfRNIRknpZnmu7IjTWy+YV9eKZU768MvTzYsUns
sGMHTTKk625if11w8wMnF94tPHdII2KEiW7lm3h8TCwJhd0wmgcyrpnupBexYMZGCHfogrdkhS7u
q7ohLU82D7FrHrLTiIlvqhJlfz3H2SoyYmLC7fpg0D2+1JZ4ejRPn05tDH35pvXW3bhUWhkkRnqm
8TZ7bHYkFFM1D7u2be4kGP210TM+KU+xGlmRXVSM9A+aUQkCZWIm0Tx5/hO8dWalhAl9L5ZMvBQz
3dJaCxNVHtjxc1NJA2jirg4sxwxRql7kPIrUF3OyEgXuUYKfgcqIxm0/RstfNvHAdJv0byZYtr2x
GndZQ3Ic2cBV2sXUphCoHeONszsUmnZejr2DXKcbL/Ux9+4ZzzGaLWf9wm1FxMaI/NmGECvQV0Oz
aj2kETlBU49GBvcagv1laQzGBkBKvR37RjvSYdURD/jlOXp6597LgeCweZFbs3brdS9vyPPiZ/t8
7LyVMIBsZSYZu7Rksv51JHa08L3VxC1cdEedeYxYO0Xb2TYvaqLlZcrMOYir9EAw51aN2bNq+/oS
KyKhE/l4yKvT10mN+Saf4nU/4QJAwnxkCIOFGrvUOfsSh1b/BI3cmje8d+fKHV5yfXQ2qAHOOx+W
/qzb1n7Min7XLeTPDo13xTJgBtoSHfupr9cFg4VHwjqoLZrpAwHETMUT64HdR4dxqtjst9qEem8c
2fa387ZOrPMEdFXfQBCgknR4naXNe5I+oa9l/ShhppdOG12Oeu+Q59HFFOg+3zfN7taJ1r8VaeqE
nhVzXoXlbnwn3nRzfWcX5UOl53zOfef7aPi3Zp3fsCKuKphAEPDdvefQd25NR78veM5Rnti8x+T7
hNHELDO1SX9eJn4nMFwrmPrlupyA8rtVAQib3riZKJLiM4dNhNenaz1dzG+Csr+iku/TrKDPjXGy
ig5VXhcrzRjLdezJeB0LWT7i2VjTmzMOnRArDPqSldjj45q5D6bBzLrwxSEnsQHxylliTuzXfGve
SwMpgbvwYV0S7WbEfU5ouzgvGEHwAYtI604IdCqI9ugj9zni6WO9cYrztnbUekzNb705PLA5uhxK
Pbpyl+XaFOlRVPazmTUoZSt2QKUgcMSLInYmmbFNDP3Rzl0G5zbIHxSC0ZpAjxNjrH6o4ZEHc5Lo
55aTArZnAd6y7ZQfXlqqQ2c1ExcRU4kUBRFDQgzvQ4YAL+A1nQHs+wVpOzAwn2rP68+F2w1bMA0k
CDFX44mXiolQuZjb1rGJGyiLvDgwq4metGW0HhfVKWQ7qXZMswzdcUJXMYsHBpUWoHWVlP6+bRd5
bw68Y2gLLfLhGc4z33fZZKrRSFiuFBG7fikeS61grDn46RPgZBoDC1/pgIYRcaGurtSF01hqU+uF
cyfL4dswd+U+zojVamoy5HIJPmlUbI8rbWxDL8ZBYiZufaaltr2vBlxRLik/1yZs+UDPa33PVy+9
q4STbajytAt/Uay8uKfI9o7s7qInfCJjqKe9TlHeXw/E9Ia93YvvGqOlQ74o49yHfnDXQNrY6XEh
AlMIprbNSbIziqx5TMdZ35GWke95GcdLXijTJpiu9AJHEnAQdKBGbw0RaThgavwPDlOuGwRD2cvQ
OTrVVyt2IsG9vCSddlP7DQQPyoHQ7KjrW1mJtVXaM2tL5G2YeuoM5clE7eu02DBiIrhBEnV47ZsF
m8fWyUMofPWx0DriVa3OeWul5TIM7/wDVzEluNx1K6LoRg66dLyII2lr6wEZVbkiLr5M1yh9CJLX
vJMKC9DBZvKtdtMMk3dENeHpYTlOHTsbF2AsJBLyOYgsvyS3tlmPrqeRyQBX+1ikwnl2VKmfo4Mg
QncUxQqFYAMi2ifQtTS6vYkAifWIoCk8Stm9Y8evDf2769lVr0KjA1jbrrZt/KTdI6bBq0/qXziR
Mb3OwUGfbqG9Fj72b71eOfGwaqzyvGSHQnOdNl207Ou6ok0CVIDMVXKmNnnJzFskd7bn94GXJys5
D8a7GFzvwEbfx3Ehll2qNd5OSCm3STXoe6xT1nPVDEzooCHoFYF5GiYDhAN6q11VXdKTTgQp86CR
LLBrNdv/Vuu1ZDDXam94c9JNX5vD1mkTmax7nGP3HiPq28pdPjLN52vljnOAX8m6WYjJCkY6NOE0
t/GVxnzyNCvWVgYUtV3jzuMVSMHm2jal+8jXpXj0R5HexSikLnR9TrakBVo3EbHJKigMjeYlbs39
khrFQ9U4F6aNVn7dz4SYrdDVTLd5YbOj82BbY9nDDl6dAn1LUtKk9WiJxDifvYZ8kTS2qcBAFut7
u2qMS3CScKnsWOVneT20bpghHtq6rqqvYn2ub4igLGkLiGJ4nmqyPMIU58zTxLIVBzafhFtIUiI/
ie90gzaTRayX5cT9sThldvzeEP9LU4KfRhb8sen/z/8xAuH/w9mAeVLq/s/JBrfpR9u+/u3so64+
/jhS+P0/+3e+gaH/ZjKpQaoNjRqijUmDfvro+n/8XTMs0lshEWCpQETJiJqB1r/zDfzfyDbA1wKe
DhINvvD/GhA4v/lIoQEPUhhDSkEB/lcGBJ8ngpg8YaBiij7ZAsTp932ZCLaqr8qIxJsB2fOrKm2k
c3k/9G+GndS/GOR+HkT8fqgTAg3z3Ildivvp88SsM4ysaZp53wqbPCcojoEueu8Xc8cfHwQ7DVjk
3z0Onw9Cuw3UVXraUjjLSpg41bSM+Mc/3OSrf035/pj7/IOLBvVR6Fw1Qz+B8T4fZB7IKmtIjOLi
9u8OGKpdbVrT9Ww30cXPj/T1dNC1nAwpgFcNBy22/0UX7lT6lNAx3mfMIUmxRbWGaiyvu9X/zWHQ
nyN8xpTx1WPVO5Mv3Vju04gKZ0jaKNT1qv+FyP10Vf57Ysp5EGvMOIynWtici/tlYpqxrZrVZO8Q
pqkt3Amyy1k2e9Lx+FV7ZcnmFyKFP1+8E4AD0DKYCCyxX4HL5Ku17eBa9CqjMqT5g2pcEurz80v3
o7Pi1UYixjCWefCXOSx7oCnpGEyMqU0zTDQR2jx7IruNlHsi3X91p35+OLqOnx+9omzRf2jGTkMd
sNEzNmq9LIm2WgZ7w3ek+YUj8DS9/HrTiFLBnQZN38Py9MV3tTCpGdAD7wo1VS91o6estQtpjTaU
3B4TrAHnPC+9/Gp2RidemdQwzsk82SLs9OJlpVDIo8kGAvgsS0NRdtYROWBV7k9YCcmmuO/KhrUe
ime3G2BsMotlS6Ndt7Npctiua4xf3LGvby/eIz52TGYdBwYFQNHPl7D3EVqlzbBLVCe2KP/a8xKx
4k6hVfyFxfTPNwuOD4hmPkV8j7B5fT5S5HitXiiiheOeYasVQw2CsfiBKA/FWL/QfPn5s/ijM+Mw
aLVQBwnr6wNfNIrBQ9zuqtTtVtR4aut587Qr9Dm/+/mR/vxqcWYIgCweekqcr6SyOevACg/NDuAF
zbcKJ1dR/ZIF/4ODIOc4QVFYMVgPvtyoIQfHliEcsWa2p2xRCRCkgt38/Ex+cM3ITWdai4ZCwBD+
8lUyrVQzBrfcjX0tw3wmIzKLEUBnjWh+YWT94ZE4gNARC/A9Op3uH9Upse9ZBArtMq9NzzKj1zbs
m+W6mBLrFybqH124k1+W//Gg88H9fKRG6eZsnBKMTbykcZmPYeomv8L8/Oh08E9DBtQx6WDO+nyQ
VOQNCr58hzOT2axwOsSTBksIcOm/ZAA7LRw8ZWxN4JCbLjXDl9OZSqYpkSp2mp+qbT1Z6aq1y1+F
n5zu8+fV6XQmJ10dSwZ0iS/PgaMvtW312a52/VchsdNJd5DnU2k6hKqO6t2Qs3z5+aP3w0OeOBbo
d0Cse+bnK5gw/DYnle3yBTtLFickkk9GuXOgiu7ogEqsBhoJcT8/KFutP50pe1ELNCj2KgzVv3/y
//Acuu4Akqkttp1jMPgZnUn/1pG5CKeAl21aRflo0phTvRkwOumfLb3N3nwtIY9dWdif1uxk9QtZ
V9OlmijbkVDW7cGZnfYJjHBWhTSDWj1I+P2kO9kdQ73CoKOY4HI6zZv9FAGARF563SVoHnA0tadZ
SD2mG3TDeXfjpBXdlL7RdXdV0LDHThWZZU8bIR+TV5EBnb8xU1tTYcpDY4fEl5KQ3hpE0gm/6Q6R
4nKvW4Lc7rRZk3Izmh01N4mCO32hUxRYM70dnRaKu+4aLkbo0j04WOZCq8LwBih9XRmR5eXnc7on
XdW7qI0senaITshIYR7NPViU6HtjC+QJuLvUUzHYbo+VKvdGfk4Wf2hkQK2ibsBsUorUpTsdGyNq
tESnwVn3uAZMFzZgWFfz4KxiYi6anY/Inq5c0xJDECfEXwS8XifbW0NU8q7JRjWt8gVvBdHprsLS
5OI8CGtPEH8duYv9hILf4F/pxvJ7gurnouVzVoSR1Ue3TaNOQdFpJBlgYd0JtWo23u14jJFIdM74
rMeGJDoc98t5h8SZyS3QkHdNydY49Zkysu4RXTAIz5hq98rQc3jjNeS0qKl6Zwccj/gIkkWzin4R
o+/VUlTqZrCd4dmf8v4t4gXrVrWN6iVolna8y5Rb3yQwDIh8neZSWLtmxnK36s3JACTTpMI7G90s
zXaqK/PrBRGxhUZi0tZOYhj1tvXmwggXlNLbFv2no9VFhMSQNQ/YrdQ3DeJuYppH2m9JNJOZyjyX
SHuco21o9ZV16L08f1CYPl+KuDTOPZhlj+z655xRKtrdNTt8cSLHVCWy/p6eklga96lUXj2sXFZ0
4ttVTyUj3VYrgcT6dEhSryfyGpcBKcmJgWacWjt9HZJMvDPCUQbmwlgtoS1rWR6zMucVL0XbERUz
zcX3WHZ81rqiAIKd9WXyusxxbexHIjrTe6l1XO1FOMqjadvn6crG4nIrJqQeoUYt2VO4WQRJo5fP
kHNBSUF8ksSaChqhL+eMO4o4aEpFbRRX5HoOkQE7BT2otmU/FOOsR0f/YCFowfc3EEca1jMGGzTe
wLI3nhbJl2T0/zd7Z9IcN5Ju2b/S9lbdC6RhHrYAIoJDUCRFUQM3MIkiAYdjHh349X0gKavEkEq0
7FV327MqSyvLUiYCgLvD/fvuPVcwkfRxQY6BM3WXoYsrQr9A+HG7JgaZP5nvdh9co63rM1fVHYbW
pfDfF22pGpoWCxHvgb2O2c6dEBoto66a2GoF9qg61W2EQnqKjimzivK+wQ5YhkNAVGeYeyO9zDbL
ykepFnFXCMItUX4w0d800O8peSHXfcbZQquOxmHDX8umW7ZE+7bGTGdw727po2uaLMlSIpwqeXR7
kbrRkuUCKcpQ02BuXDrPYWEW6PQ9eFdDbNemesx9a1D7RqBUi1AEUF/tkpROdJs5xSYLQnkdxE05
1Y4VFdOQJ0fcc94YojBHINEZhpFduSYmiW9L+T8qu/zHYsqLkssfizP/V5ZdOEb9oezyVD2ln4uX
FRf+ib8rLsZfaB11nTx4pJXsTvkC/l1x8f5iP87nnd0r8njs3v+quCDXhDpj25xywEthM+do9SNS
0jD/QqUZbND4rfQCE/mflFxOP/sbGJItzdaJ83TY3CeffZJ5BRTY5JYqv/HR7ehJgrueB8wio7Ai
e/DVlhOfHH56Qr+pWZzuCberfsvjAkFF7N2pXtkj3V60FSlYAEhCfynFXbuk4pUt7m8vEiCIBniP
nP10R8OHuPXTwb8FWg8FxOv6dzJtX0UxnW5gtluB5EcGFZUrTBAnW7WRIMRutP3bcsxYn3wztW9R
+0xkMs/6mV55r2zTTje63y7HMZEhQ1zAL7lNMkf8t47erSGN9lJX1l06G86xH/35lePb754eC+bf
FzqVdLtVwJ5k9m7nAvV6Blg0pPQtX9n//W700YEj2MFDOe7ZJ6MPHedUZpl7iyk1eMsfIpNSzet6
UayNtl+CHAe57aZZ/OfRdwK5cQAD8M6Q5MMtpNjo6yeXLfJVLFnh31Iq6eLZ7jJCBwbbjpOM4OG1
DuTd2AWQM0hg+OCgfdojzk2/sD6DOLSSEQVFzifT64L2Ys4wuHDeJBrolRfw22fjw2CAA2GAuzkd
WJSLSHz2buuxJQ2E8A878nPbi0rdF8+mtQY3DUDiV8piv3nrbJhNhtbG8+CI8/IUsBAnb4P3uVX5
YFxgVwtIMEiyfz4xfX2LAkACzrJzmljTofjI+NreBuVElSrxaTd042ulMOJxT44WFvRQj0uw9GIw
gWf08l6aLM27rhFHtU4eW3DHmT8GuV/UF51f+gSe+gGqxcLgcx5PpgFFwKjWqUaFZhl4bXW9fabO
maTxWlYT/TzP5jg+V7ySQ7ditgBFkSVHSAR+EM+1Qv5BCJf7Vs60t0M8GsnNmlcD+bTEQA1hEIjm
nn1Bc89xkb3gpNruOZt65OoOoRxkv2rWlg+7ktEIi41ujJrQnCMXGUjVa3Refmkb55TuLbJTdXhz
8CVEb8aUldZdP7Qoq5ix6phqs3ULoSIx46oW8rNj5EJFNkpBQmU91zj4rWXdJzMdmxDFqvW2Awuq
9mxTLMnuoCtvc40peJD8DXOTKXVs/WdnfnCNBglQga0dNStxWByc+sYn6H0R/JF2SIYn3JStFkmq
CY/paKpnXM/2uV8NuPud2UEb43dadsdzDM7pPNE+NlaUnnSF+vTSZZdWntdLNrzTLWnm+7QakvNK
92Zs0r2JwhfLd5vuEkmN81DVxlTHqdvLZx+pPOxHzTCJlqLeXh/NmSzXULCELeGQOSl5OX2nPXVq
WiSndds5C1yZexeQ82Z/r3zHfKgSF6E3Jt61ju1Ws9go+RkqIQc/6Z0lnPYGFFL7pi65QpSTS/+u
yt2gD2tf8+/5qKQH/u34/X3Y6p98bR6Pvl+gp2ot2d2sU+9ctsgsP2eBV7KBzLPKoDmo5EcCxap8
L6QzuREKuQ2x1U9yZ05NV0TZ2szJQWcX2sQltUEZZ8HcxHmm2xzNXJfwH89HVIInLK0+CwO9amih
4tUI45mbL2WfYNbtF6d+w6l/yCNLKvLb4YdY2NRyr+L1rjJ9dCaF9o9IUE9GadUtj/rcjkFY9p7Y
WUqaH7xmdEuCCXOVh5REUGLV7QxqsKuN5E0tR7O4aucZeRv8AM7svvTnO/z7w7G1autZZ4QuN9Ix
5kskHfObGtIz6pfRxFsqER+0WDazdQ7L0SgIIF4DORyqwkGQQ0CwAUnCWTchp42oMJqHrhPhVC61
itZh1N+2RlkxxfQO6ZYxzXB5pqDG8Lykyl85d2Te8+xj5Q7bCVml1mMXjnqOIFhc0Z76MeKAPN8l
1qgehTLse1MW/cM8tOLOm71SRlPuLm5kQlb8PLdLcY9027mV1iq+BKr0iaG3g76L86BGBqAYzedB
mak3rWLqIZ+z6/OxrDWFLsBuEC7PvCDOzOUXXU/ST/yC/kM1eYMbof/3LiazbCXG/jp4gG/I+WqZ
OhzxZGiVXcw5ZfmUVMOa7UyeLdmpgAklAh1dvyqk3j2g/pwB85AK8rTwGnKy/qrpnWHm9aMrteST
X/ktqcazmT40vWG/p6ML7kQGeXWdI+TD2BEghkZWWktECDZfwqjnjd/4wFe0kIwC8SnRsuwKfUJW
RQg3SWz25jVz92TgdfN+LlsrjevKapAlpp5zX9vT9E4vtjGo9PG96nMtjZYe8HpoiGblDhS1wSjF
cP3eUG5yi4K4kIdWbPrC1RilOJSY+vqomqfsSreE26NchTJLcu1kF5FMqtRHAIUmnCA5YTzP3Yjm
OmNZxmve9WkQ8wETKAlNc74BAVrczvWCMYeCvnGkVuk0mGYxm+xGx6Qrp7QgDbDMVhLixDwVt5Jx
74fKb4pqR1ivA+az1KwoHdL13kjtyr6YMGufT7gI/SvFSt48lGNXI763Ma1o+wAoDytQW1dkMkVu
7ZTi6Hdd2ocmy3E1hM3skBEWjl43W3cEXxCbVuu9+WbobDSmCyLWMtYmSoQXWuBkPbUQiYsf7wIz
12nMBiQB/zvZbbNChdRFGwZEsBLE1jlpx7JJkSH251UUu0nzzEvDEt5zVY+BvStUvh5Wa4aTSvsB
NkRht000I4Euzhwx6ZfUjEyF0yB1P3VOsRztRscGoa8uMqHRcrWvk9T698WU0PkBaL0OuzrXxcNY
lvJGh9r4RI3OeGL/DXhBVYJX33RZNp+PCaSQWKv7YrO++DZ0myyrsH/D4TTe+6LX37VLmxdxgwhN
nLU+9F/0V0Lq0aZLzqAPdmTsZE0J8mJQhZPuicWxvjoqNxa0HJSZwHrYSPSVl0szwp6sqzOLrFhq
NX7nvSmAVXlnAzZXY7dYAA8iYDya2E0NyrZoIk7vA3wET8UmvZkPiY5wI6T0Mw6XScDwiTUK5zKs
7G1k2W7rBFFbYpEn4TxDzFpjy0H2WrmfIc9gz03wQzb0p/qpJU8dfU/YuQOSEmdpy2mv7HLhEz/0
yFwtl6jXnZ6Tt7MDGOEyFHXlIuwjPPfRUrZNZWqL88ySjrljdHyI9mw9igRVWpKhZQokXnfwt2BT
7NzJktArLQBhDm2KPpLT6pYRDq8J0R3HigF+dDq30SwY9TtPJqMZc0CVdpiVBejMXMv4zKMI7FuK
k2oeiOaa/emQ9DVfKrfwqRSLpHK1o45jMbtQfAqCXe3IXJ2XfW19oP/kn7s0I6d4QL35UWerMIeD
vqRJRJXVz+IpFX0SVRpNunelZfP9uV6NtkC8WHbOLVw878Fs5wl/fNCSDFatg4ZuRSYYOTyrLNgx
zZKaTNv23NlqcWQIe2PRrk23MEhH7a285aW4bByseQIa2CcTsvR0HAjU42uENb0dKwHewrOxyvTW
jF4OPTdFy85KjGf66uN4ZiY9xRoFoPEAsUVTN2KxyILlyJ6BZa1Vo53NcHLuXM0afQwa8IWiVvge
/1Af1OZ00dFUyu4TPF9BaDvIUg9dYKRrNPIRqfbF0KHc95kYcBao+iDe6oBsPk4+bTkRE6doNjvM
P71+aKe0Bb8TtOgwiL1DLC33I4IAeb3k8ljjBb+YgCpP55C6QH8FQVmim0pNmJF2njZPPQ8a2pGz
scUwpzp1JDTVdCz1DqVLMO7GcWzcfArR2AdjxB54hJWD3YrOqNZyEBuG1b3ODb6vISKN4l6uKOTQ
gq0a6zIRRlDJkFLtlJ9p7xSEue6ydOF7nTd5ICcqsCL/OIrJ+4HK+++6038hTcFv+6fK02cmMxbn
bhDV//if++5z9fj0v36uQ/34N/yoRLnmX1jRAdlRNtL9DWj3r0qUa/1l0IS2OGyCb/xebvqh/TH8
vwBzbsG+GIQpFW1hmn9Xovy/KF0RIE1KEjUWGHn/pBJ1UtnY8MMQls2NA4qHmULZy+OaxEcxKOos
+OUN8wxhvB1l1qrvLCpUrxytzU0H8VN/7du1UH4QquUCT7NPI1EsJqKh8sACNrrOZ16/K7texqYE
UmExCdMZN1I1oSzo3KCKNzfCQsIZrVI+s5RMDsMz5C4H6P4axL6NuxG+Smx31dGTurP/6Z3+rlZ2
cibffqxPCpiro1RhIp3SNU0fJxFyTSvua+89iWwyVFhoOGBkVzV+XtDAetg2/r1bOBpqyzNdXyrY
LWygMcxyVtOA/jTEeQFC879ACn/ndcKL8C1HRLbpYNxGKyaxsN2QLrGsJVFMYhoOdH0u6Ocp1CNN
sXPorMb5G5PI06jCL5Zy8IjYWhB8V9Y0y8z8wtfzy87NY0uIr7Dr31ptoA6Jo73z2+TCSWpn9+3B
/KOZ/8da8suq8/+zSADskT+NmF+RAE/LY/ZUFE/9z1P/2z/0feI77l9brrzPXEVigkqHAfa9Am3z
/+jUlrcAQ4D99pY9+mPaa9ZfVP+oQeusFgZ9bpP5+GPea5uKUAcjEGwBRuSYgKf/m4jwY0ADU/hO
SPjNAH858f1tROsGwJGtJMcI/1at+6kFjJS/M4k+g6RdYPFaah+JTjJb8bCo4JV648up9ONSkGKg
0fNf95R1zq6tLG3TT0I/WTIOT9i66ex4rywvv15lK9dREOapwTb5Bs356YbaehM0t4UW0qopY7fr
SXWDqXj46S3/5rH95iosvcYW4+DwkT6NABh17iEpujTiOa1nZWIZUT/04pXV56SKtj0ytmo0LnUH
7Awqz20p/elmAOQT0o1pAePv8rUdj5tXCMV4OOaoo00UHZxcmzIN66U4OtgjcD3E0ObiWu/g/IGj
rG/MRr/y1uzuz/f/sj66/TDaFRuTgqbFpmg6Ke+Bu3JKSrtplJdwuNqhvKtTh0Kbn80xI2mh401Z
48/X/DZA/v3h+H5Rk4+hQV+BS57qTKasmocEIkUUVLl/jkuqPh90eKOkIfcHxwdEMLvtvMN+Op9P
waRHneG+qTJXHVyrys5RQWOfpeD3fSn8j1PI/HUOkZGC/ikwyfphvp68JYj8S8DSjKel0jik1MEC
Id4w+R7kY+2GI7URqmDGYhDvqu5cZULLFEH9wc9RLmA3mo9wNrrD6mVpmPgemgGM+ygerFSYECrr
9GFcHe3St8317WROijN+wtY8x3+xS3rNLDHiCrN85XH/OsS5q21TwEsGTaKf3NXsAsDqlQ5Lw1tV
ZFmiOLSpPcd/fqnbxuLknbLzIHkBIRQ9WoMNzs8jfIUS6zrCyiKN1jTeKhemX1q6cVNbbWRSKHxl
Efrdu2JgoiTz+Q8Cn5fXszlwN55ymFFZ4UVzOyFkKBEjgnNu/g8eIBQn4s5Z9lksrJeXgjUm9aY1
sshzMa9wwp6Yt+Zr1KhvUr6TJ4hYDQWe6em8KvvkCRooc7Jc5wmudlC9EbOurj1/6HZS+OyVGg/T
riGs/ThSYSwwUl0nuWHuVxe5xXw1Jbts8ubzRt4NsCfYag3lDd4iFVHJxBls5g8gsQTING3c2wYp
OkQg9xiqFPSGHN0uB6MmMguf0OggKV5Z/142Eb5NeJSZfJZo0DJA7G2I/rT8YUms1ZipLBoKC1cD
QKzIXCUtfrL0KIQQ8azZ45WUvXhllPxm7LsuPd5ty41M/1QFbXaW26etl2HDtLKzoJ05b455/crY
/80iymcX5ZVLJwyo3EmTaSZTuKuoH0QTZgG+V0TJrspK4moK8PvNS7ZPWNBeuejvninHD53NPFtw
nAYvn2njDDr+fi2Lyszm6K44v1JVkXfFZLZnnTDEh9Fa2G57lTj/81T/zUPlu8wWg/gspoOz/bKf
3qZkjqzzAlpoGZcR2RHBRL3X/rP4um9jBvQSm/btI8Em6mSC+4ONacmjxlxwZoqkaaozNtpL3FAB
fWV4nrQyWbXYfDFENsYYYwS5wMs7Mhdas8aAuV12xkMjijgjqYbOQH6YO7MK3bq/S72h32PsEjdL
BwesLGbkJL55qAQUhKa1xnNlFgHarSr/h4/7+48jbArdJ1kp5smLxssKzsPgx61UZm/pKpVXSU/N
988vdfOsvFjATy9z8lZrF7bcOuhQ0LNg2RkLhYsMnVKkQS75AiUgO++dpD/q9bS8w/yYUf8gjECQ
K3iL+MGJhy55VJSaQ0yr1jn1mXGvLeUnHr6/8/w5vZ2CnIAkLy931gypt8zLcgdo9umV+zj9ELGn
Zh+M6tMGM49O++RxsTAvRdeuVPp8f+cHgC6VW2zOeUPosfDGLwNqDfY7Jt63kMgjJ5qpeOnhuLDP
QrNefOJQByTIZvLSSjS8dCfh+W4laMu4K6pe07HwO0YbjcFgKwTz89Y2sSeMpekkCjs2UUiGzogS
D5AChbY/3+C3z83P3wlukLB1epR8KVizNx/Rz9OvXaGkezSkwnY08EuLev7EbRU7JbLggl0H4ijw
2NSu9G7HAWd+C/Y/FEHl7pKS02rv2K+sRL954t4m5A2QoyAdD06+jz15EYG0F489T63eF44F/NbR
CBpZ051rF8srlzvJU99mK2G63LmN+BTR6+miXpK11FdM5nCeCSmajKN03TEaldSicYQgKdlQIhkj
ka3zW7mrZWmHVqBemZYn5Y/tZzAlWPTZv7L6omN++R4WX3bbicIPLbOkvqjL9N0wuoh+GPrHEX5Q
TC/LuTKLvr7UVriMc9B2FANrf9dgzIX+nxufG7Nk+WhKeQH7eggLTJDvJjm18eDYT9gBXrEvnO6a
tqJVYGGPRx/PhD81HxlObTVrQj8dRbK79VYeC2q1oQSh+spb+u2VHBs8HYoejj0nuxkIn02Hr56m
l1Y9l2XZHhqnmqMg07VXrrQ95xfzwSC6maMiGihaPr/kBy6NDUS4C9JItIZz9nCuqFntaxzwsRJG
9crs+2WsY3JCccHw23bSxDm/fOnGmqEnmWt2Mj2Gbzubsigo7EPd7PyCjtufp/qvd4ba2UOHz7ke
5f+prBv1sALezWKVuBD6Qn+qu52B2QZuuNPdAhldL+EW5a98CU5wtAxsJhhTjPMweg/2vSdfAmWT
fTBolYxURUCCPr6bSnVVA9wnNuQyF/OF9MAaQ4ViX/fKpPpl1DCdiGtBk+dT0EC29/LxFoszLgH9
0MjKJmtnJU0CKcWX7Lzn197kLw+XSxEH5tDG4oYRbL68VA5zsPVMdjFFWmGL7wJ4/opIzqrBIS5z
B2IdsuP9n9/oN7nMi8GK3YEpyAPGJIoNaxtfP+2dJtDoTjIObII5lB3aschj1O/pBa3/9AA1LFor
GpK51Vw3dP2ObZcM10Y6wghI5f0rv2W7w19+i+ly99SLkMGdjGX0de2qeIeRGrBKm15P6ErQjnSs
xrmJ6Dk3hyYhDKVxCSJko6kTKjHo4ytpWb9+z5BmURRnTSIox+CNvHwk+kwqbk+Qd6Sxu75hKWlQ
1jb1vuO4FVtB+lU6XXLI6ELHZq6Mazdp+gMAxCWmcuA8qtI6fHsw/6gk+v+pCHeby/9ZhPtu7GT5
hFpm+PwCp0pE5t9KXBdJLXYdakVYnlhst3P+9zKoY/7FyGYgURJkaLNX/VcZ1Db/wixN/cvauMsk
KfOv+1EFtRwaI1uNj4oLMFM2Myc1zz/VQF8uzvzb6ctYNucFdvFYYU4XLvigFpoXGezMpuv3jKsx
grFjYGuYAZXCG3rla2q/mEDfr7cp41hGKO5ycHg5ck23DyqoHP6ulND9Q6iXa+xrKZCZn97Czfcp
+bM5+WRF/nEhVkRKzPjD6RKdXChv/VoDL7vD97eUZ3k79hRxbOG9GVLhGVd5jZEqckG4gWWXcIRB
KgVWE60CEsIrP2a71r9XDX4LWRuczni8fNw3DfXL30LhhUqT41JvANtx5rdGClTRry7LZS3lK9fa
HuDJtXxeJF9cWmMWAsSX11KdN7bj4ge7kSzKcKpa/WZwxHA+TKgKjKHLLklgFTeaOfWPrzzybdN6
emlGLAdDGxMhh6+Xl871jPa2OwW7xjPmY+HZ2e1AO/bKnevADo1pWwypxqsL1B79dcZzPhR+kr/r
lQOmX2/c5DJv6vL+lZ9l/u5nbQJpGo0GXYVtSP70/TCaKp9YJ4OdU7fNHhCHd1ZZix+RMIQyIVF6
pCwV7K0uFbHWjOowrFp1iRGbypidIHn58+/5ZcaxNaElgurdohPK1Hv5c0iXSGdn4AXVK/Y2APmt
Cysu79YgmtmBnddpSpjnn6/5y6zbrslcp3DNhNdPO3lDSZnPXMGEYmYZjkUB3sStivSVXeUvQ8+l
5Ed9hW3yhno4La+UxIL5mlDOzgN+a72h9jtktw0xLFXYZVr5qMgrCs4ns/KaM04Y/WvWUrbJJ6+a
RQWPD7puegYWO7HTEailrdmBaN43CvE/0gvJsTckRlk3I1zo4+fJ9PUHtZrOQ2tM4t6WutEdgyVo
2zDpm/pztVjFU5EmBSCjrHSqXaOLcd1nPh2BOBG9KDD68U0GJKNl5nWF5uN6zlu8ZynHuXd4qPT2
fvEH9xYJlA1vBnTbs10FarjW+nLbJ7idnd4T36LwBSrV6u3Or8bFga24dBw6Cfjq1jMNm2B3PnWm
j7CqnSCgbUX1JqrJqTuKxiuHnTbKkTMJGkW4e4M73ORSCB7xktq7FiFSFlWcZuYN05IlBLHULfZe
FIjgVFu7aN5btSeO3qJ4P3D5yjb4Utaug/xLR0oXyKhrNK+6GYh872ipSLhhfW/AdG8Mc5oIyqkM
+znRuek75MLOcLayIelvstZYn8ulMetYc8rsEbSx0vZWxnlw1yNMNUJ/FnMfgmAmcYZZaRsRySbm
w4yZr4flk60Pgl6vhs9s1BTEoTlZ993cDJ8kpH0s/kmZwaVSev5pXjVlY6ajBR62CMvTeEEkYoZU
aTX/Eo0joiX2o+kQQbVUiGxbSwSXuiBxDEFoAP+l0IKl2+erSULLClHHjiHEtOXBRbGjnTXoD/fk
lIzL1eDN9pVZ9uYWHNZs2VmJ54z4n5rirKCCyzl+RUdHLWSg+21ZJJGHCcmsyflS95y4k9qdnrua
k9xb5NyZe6GXDu6WA9lN2fvOQ0D1ybQShex3q03fZI5eoz8o2Pi+JWMlz+KBU5P+ZQ26QONQ3NXV
3dKIxLgErGUEVzUHPeEdeD0KQyQjY/4w8vTUgb5UMSHknXu07jPGLE+j+tEG1eU6p5vsm1iVZcFD
RrcVD3Y/TDCO6hJ2dKtQXIWQqZCC+/lWyKudGcbiKO3k0SPoRRILq1pE6hOCuxgbtq2HgxbkTqx6
VAIhjY+GG18xU8T0IhC71j3V+sPqFC7BMD3uhcteWZBUc8NBKNaRa/nOwOF2VZKhQScN5Avhgc7G
C6hF4O6L0nfzQ8L5zoh9tyCYSK8hWkYCs2IRG0OBStqZ0ioSFS5vllKNe7GDtoqJb7WHGFpJ8VnA
2lgOQSu7fL8qMKLXnZERKmMauXnZuyuyBReu6FPOXz5LWptzyBbBMD8yXN0Bpm9VGUT9aKi15RhU
AOJxxRQHFox+ehBWZTLA6SmkX1SVgq1yUEM4Z6tRu7C0/Vl+okQsix27IMKq0Hxn+c5GxEd1zG76
OUzTmt4C6kgddN6QzrjtlD4fZ5lPySFNLWuNdbAhUBI9ENVnnYSg7jhFDqPQqzJEJePQuPAFKwC2
VQujMERJOzXRMKI83RUJTzaqpDQPeAVrK3InX3iks80SwaVTp2QmC93/uJKd+qYwgbID8Bb6zEqI
ozQWHKjrGI2k8bUgH+58FrC6+XzZxhHpafdAnJBlbYi4dj041qA9a/WEhouqyTK/adM8ICFZ69L5
DSbgxdmTqDYdC8n+4KOTUqU+W1viKWJRprDT0FinjsQnIMhTjHhpE9Rnp5V3lZtqn/vS9a8FpAVF
pdWYvFDWQK+QFAY5IGhw7u99qkg9Gki0iUxS2dR3hT1tuXzkkBWXy+pDuxwg8SxHD9pheRHMc/1u
pULgwEezqBung0YIajXjXo0a0RSwKJOmKfa9Wnk3Pl2K8TgRxa0OAITFGAbSYt/TV0WBsLowl5hA
tolEBgQ9pLNY2hPLcqCRuZhqzb7JTOsr5T/fitgqu/3eEIOxicat6SObbypeXmVbaFMDaYB9rawq
OevU2mlnq10Rc7p6ZVZfQC9GUadttYEWbGBmywMp7RCyhCCjKTJHUzNDCf2N5De7trIjWNDhKdWN
qnm7gof3IsL7vFuERs0Kl9wS49HtW/eq8WffRpab0JHt+MsdOuTRPJROq9Pkhl73rEEGACBLl+g6
8BrHvxRJ0PlgaFEXa3vTbTujCceJcINL1a2i3ztCTZezxNkdlkPj9GE/LdZjqa+gyMdi9BekoQle
FQneW9EMaryzaSarNFqC3iRT1K24RZnkwTm4ekJGh6o2jzX7jYBPV02NOq+xel97XtPol0vSOuLD
oBVdfWxt6H9v6pXAskNaBBqmq6CYSCVmtPeVeV1ouL5iu2Gd1PeaMEp5Zg/WHGww+iEHio8UmhjK
obQ7r48SRdIDTzPNPQie7TAaH/lSAH/FZ+a5l3XXEelJCGExqAuO3tn4Eecl8DFbTtZwEGST+wcp
jfK8dO0u35VzOyyPi9d71bXhpph3hkYb0Y56bT3nIZ5r0K+KbNDxuskLoo5mhu2HruG7F2GDAHEr
CD4D4Kvy+Q4eYrrcYzqpyDeQbQIszhT9DcY2KhRziwIbmjW5BFqXUF1mq4BKpM1KkcKP1dJn5OBl
e4QkGQwx2ZVDul+npsgvJN79/hExcZsQ0qmy/mNHHCQl5MCu5hu3tfubxCvK7NNoiOQDOIIiPyta
1fcQL6vRibIWKG1sZUz5D3UqHeehkXoq9v5qrGwNhft2MBTPGVRO4u11aaQVc6nyr4lX9s2oX5uU
5asJUo/a+GDm10a3FB8xzHuEHRg9awoEd4FjusWrEkFcH80QlgoWfSLkTPT0E9UZuvhN8GiLfLpX
cqKo39P1u2Hmm1+IlM0uQTf3GXxZd/lqkqV5GzQ5IYZaYnV3eZvlK2dC8uLyxPWay1Tlqniypzp9
OwTuZiYYi7Q5IrB2RahPfJDQyGbal8XM2PONGHbYhXDnxqcZQoDcuQTpdXc4ivSr3PXVEg2QTutL
ozO7ATfaUGpxZhZugAJCJmwo9Ky8FfpE7Tt3PM7mWep90HWIDruh8AkU9CwJAba1Awc7i09Q7bkD
bzzdTYsHKisvA+JLO8FaQLYEdsPIIbLMiAhcAyKteVLzyUzQpjlmx2JVtJqmYQOKJ6I4kzkh03FK
JQL5vVk6AWu9lb0vJPT8uFBifoc5pVM7I8/ks+GnBvzApay/zpO/fszRkbf4q2YJFHzIDGJpW6LO
WeNy/d4VXve5rhdsXs1gGh/XGl9S5GVr9oWjWjNcpSh8XTpLNG2628Cph+YwVeivY7dV7vCB8dD7
X6XdOc0n3HLmeM7eMTAWaBcTrtQwV6mZx2WPGv3cVUkwoy32Amc5E4WTkZYxavWbChEmf2aysp5N
emEFd1Mm3ezSGoFNDJGzUDkHhUiu+GH1p8RmQStMB29DwT474BtZpfqTYzZ+sU9Lcp1ghRQ67ghv
lcdsnOYHiJJi3It5HO810c4lJFBNfSEEoRv3bYmtco+0E8lSpy3y3ksSZcVBbyk/sha78COH/Svs
TkoY2c4jCrMNy2UYr3OUJFv4AiDivePSIeePl40XNhqwQ8wJXfKkO3kKTUz1wXHhAZKS2WKDCTvH
62DNVQlAHNTy8iDsUrL8lqX1cYI15cVrZ1sPaddrn/jY2MOuUkkxQzvlGAIHVUwPnp3Tn6PaCCjX
7wUcE2PpidUtU8XXxLIrDBZD4XXD3nPJ6MYGiMVxC1ZQX9NWK7Hc1HnuoGHXzNuKXnV+WIocVn0N
t7iLHBDcWSh1CHk4C4IhjRu99R7JhsaKozXM8gPWA6jXZlAoPlDp6rmhydfsqyPq4GgnXoCqv3Ms
vGgkZLOvbIRJikzTe7fAQ2VzhlLJF+HsGcMHa0k9b1/PqN0BqgjPjayS0VTPYlp3kGaNp6GuCKmp
sXDVICDyID8zhw7Oi+MOq34xaJr9iWqfRbQI8/hNNmD4ckwAs6HRNqARyDIzbkan0U00WYLxsdqN
exxxyqj9ikE0g447Lc9Gr7PU9JZQXDZtA+jutjI/DIGn8LMN2jjvANkuQbSWwjuuNfkC+9yTpXFB
TxH5rDsbs3slBgQ95yWeeV4AnT6T5Aq9txBSsDxMuwmLDWemYcVCY8/ZwoKn0zhTkAPQ2At0xZBl
ParViosfUBZoYo8DAsiI4GCs09AlspNSSObvNES7eliAqeDFdmLCulz36WcrNzhjjqspvcNABMyn
KZe6tRmo1i+VyieMqi557UTJ5EqEbW+ufqyva2YdFjL8KFl31difmZXZFl/LzVT4qBeQTc6JySEa
NmvtTDvLchc+cZGyu95XDtEx16xPLrna/A03hgUy/YAE/XdR+782Lf1/rmlHn6vPXz//LOrd/vwP
MT81axhh4BENiiw/FPvfq9maYf+7fu0j7N+azWx9KDrZ37QoP+rXtvEXfXjLgrfpbv/HP6tfv+zI
2Gg8vvdANqmHu7VkXpbT2GeLprL9FOh2Ws0Bocw9X+EdvWdkPJGs2pQtBfMoab8weFdlR+QoF/+b
szNbihzZsvYTyUyTa7gNIgIigUxIMqlTdSMrqk9pHlyDa3j6//OQ6u+MoA36dN5gkBAafNp77bXX
qqYjsjND+qpS0Ekb5a40kD2BnhVV5X7o7aiqD4g2jNl8UgYtj5iyOqT4LqfZECBNlAcRWrJ3Xpl3
HeYAni19sIGiHIGQITDWHLtFPEj6hqn6FdxXbFJbMw90SdtJiAx65ni6qaaM6NUppwg5y0MATuU/
Oyh9BbB3ADP8/2rr3Kp/Qj7Td1cZpv5Ar61NLj0lsSpxEUA7kl8Xoox7+87o8sh/MXCj4ZD2JQ6Z
1v1Cw8/g3+ZIQbniCHkIifLHuGqy5r9asNxhPC49feSo7bjAGv6NjLAgs++kTA2lHliGFS8h7/uI
79yszriaFCQi6a1sLJNbaNEzdY1bYgLLkDceISO/kg5DymMniDPKt19m4/+A7Wu4/L9xZj3kEKlo
DQmQboAI7l8NeZv3wiuysX3Fy5eeuhP4e7SMX8xsVJ4gkqm9nmZVLFtm0NShXprlxeixuc/urJLu
0fzu49u5hD25HQE9GVYDlRr6R6BeX87AVCS9HU5T9JMWU4+pMWWAXsne8sbZKPEvoiSc3qoxKZvk
2bCLxlMPUzpU6MB/fB9nfPXivSADEgC0wLWnlkNt4/JGFqC1bOC4++nXOU2fX1XbVSq7bds89dzn
kAGJvF08MB+LZWejt1a32Kgpi6mVzoE7zscIAU2+qJGKcrIvBxhz1jcfzS3H+FZOhQreaqcf4hwH
scjJH4OS/P3546e4hMd5m+jOQA1hOSMOQ3HqqpwNS9aVvWjmn5MtM/Qx8CZ2eI3uQBEBwSWnk476
EhpVV0+flWlW0cuLN0hrAUUprY1jgY6eCV+/lArK1nKHZHHin17pDXP0Y1BljvtP33mSMYwwGeHi
fqr0GnDrtsxs3Ec6cozHCsChcr429jKxIpI01itVoURPg/nQ1ZaeFyhitwAUCSrq4bd6wAFZ3HpD
pbcTOo1rPtNrJUL7RDWL78AWU4sKf49wkJqa7w0CEKxiRLTR/NiFYoD2csRPOWeRdQ3JiTziGyz0
wu26gtucp9nnk6lpDew7RFgDd0Rjjl6VBvkfX+grxKZor+kv/GarUHHrNNU0AUVoqGrzJFSYZv4v
WD9FSU9/tNlnKc81wSnilqYmKflhgKy4fryJ+hLKkSkZydtUgyjgxV7TEJX8RVYxjPM9UW4E4RhM
zJRvbKIVb7jqFnbqAyByQswWFbRQ7Ml8MWOndhBiSpWD1wQ4ZZ9mInzccgjuoL7eoh0Qq+i5ocbg
GX/W6wZZ+DFCbz8odWBG8LvS0GB8cOaK9/2biZ1DZj0UGYYR+V0W2XU2tTQashrYYBfV86tjU+i7
Dtyo4bnCLFbGi6t6vauV633StzsaL9AemKv7Wvi0Ft/Ys43O/HEuRkLYXTrQFRXusOsaOvMAuOfI
Ny+jI1Uet49CO62fvW9i3VGnHuzve1ma3YjlCW278a1Ii6m3f4DD6cFF4N7Kit96Neq0L/fp/sSF
CN0LfcP9EHrDvW3OeFo9V5ENoHb8eFmKd5suCs+sPY4gGLssjqsqWuJFZrcAnL3Wg0s0DbK7gK3e
bHseyeXEK0PPbGHSjFVm8aWu5Mjdbb9Cd1YnJVpwZW9gHxDow5ru65ZRBIxqR+oIkVl2tFC0ObMq
xKKAF960yHveijKLO7mbcqcV7ktmTSJFXMMMKdmIlx5b2X75Dvbdxd/HCRqK94D1y2yCqZGhSX+4
d9YD1HY6kT/WeGNxgfUbyDx6ftfrbLcUHsDYkSHgyG0JVxnnRmbSRBpqZyE746mx6oJS5a7qVA0c
s512FmZRPLEBQY3MQxohUhYkLXPFeHA8Zjxr66dxhJkVTbE4WFVZMtj+QzwEbfeXiWEiC9fqBbWV
B8dahsbYG0VPh/EXWqNjOpzL0lqqCRTOqhzvmBNu87pFYyz2p2TJyyIafprorVMkZP+DVcROfDXS
TQn2GIQif4FM4ta4b0bIlyDNUDE57RtgCP2KItcts/Smn8ICC6UAEMAS987sjOzKi1ZIdv/D0y2g
34hDDWY6rEn7faC3pA12Jki+/BS9PfLwSOboL0Unoy587BslwDXRxqjZr3uzm8a/wgJ4cr4FdhsT
46/Z7M0My3YExhzv1h5rJYMbXBYUp0s5VT1eNlCHMtd/NILMc2EPZXX3mTTYJYPKpZ1S0NoG5SKk
dVXT+i+P6EmMxoA4u/1iza2MjRswbOD2DDkMD6+lYxVlQjon2xj7sbltZ9h79o+PF/JVtKIbOjWT
UTdUUaUFC7u8g6VtLfqq5PgSoxLoi9+oNUxiPhqhVTLlc50wzrvEa3vG2gpcPbq+buifDv/pfZBe
Cnob4AnAVrp+E7m0kSOC8fiy7o22wAkyv2Plc+wfe7QTGBZ8IkK9IFj1hCN9Uuq49+PbuAo3yGJI
b2FfIFANmwYxusvXkeUDlAjP6RiQzsBlbMdRTUs9PlRDZQd/e31Wdvl95k6+H3/C4no3ElyYSMd3
4d3qt3AVNy5z3dL0ujQviZEC0z+xWfgcJyhbGHzZNh+nQiy7PsHtU/NrFFmiqD95A4TOPOMvUQ/t
CGjgsqq0VziR7PU7GIug7vIybF7qZJhY2866wHB8Y/Tuih7PUtSb8rpluW1BDIQCkvuHBKOO0YQL
KxYHQ8g80Vt2bqCj9Jgi4yffkl7oA8FtxPmZ1g92CCST7jQWMzUELFYm0Qa7RFKemH6khlEP2bce
e7oaVQo/R47uFLhUN7x7u1I60Bgj5C/ehBHowKHFCQRYv8BvJG2/x2GgZ3FjtkM2fyFDwoEcbCwi
6DyiXgRxeJeu6VgftqUOhLxx1CfVuv1nitn31rWLDnK6cJRZ96DE5KTRbW6Z+tCw7DRGowk7CU+E
Rzg0S/2zojTDGYOIl8sZv56ANCHiOIvOi8x7/i+vClqej24tSLXuaUcgTTyaFv6M1m8GFbz8axXV
IOGPUYFuIYznLOYZUX/ryWke2qZcUB/q5ygy02OEfZPCQ8XNGzjPbqDxFcRHBw+3sCXzjOYn76Xm
pF1SPdhH8smcW1iESLiFeo1ZRlyw4ZunS+8n8w0bfsr/LXbPjneLj4o+r0DCTW4F+oPLjRWBWEgD
UTJJ+DAxzQm/Yq+pqsHq4je3P7BY1kwUrPZ0MknMpl9wBODGRxP9g3Hvy8QipAJqRvZxj0EbjjZ3
HPQ6AqxGwgVi0Ya+CDQi1hnVVZ4OtHq6EjhPi4YT3jxgccQWiuLMORW1JsPgcu6U2G17RGaPYuIR
n+eZOuKuKt28UP+afDuf4/thqNN+oHEr8yN5SIeaeMTsQ7Hkx05V/fi3jPxz9G71M+/IyOqaLowg
yyMgrbjCNc59NuKKOe45aUZflr8ujaWnHmDf9fT1Nb25i5JSBcZDucRt6uUogc3SpIpqZEHyd0k+
YCuQTEgq3bNb9Mvkf2lDyhzymOFI7Md3ZVAVdUfFTaXsHa+Gay5KfjEyjiVrV1RmRpDdTp1jDseo
K+Pl3qPKkDZfy4ju5fmFFbPUi9yj8h+FyS32VoiD3JS2KxdYThGpbHlCp0mvJ9Pve95nGTelUPtM
OTXPSZiGdcB+Tp2cC/lxqxOFLbvZxhvnUx0eoZSmVwa0fv0p26lsDIbeuUN/Nnglawj98cb9bvdE
gBQOMs3OhCoQCK42bllICym5Ovm+nh8gBoR2Dk80PYtxUpxeLlQK7h1ToIQ8svYVa/vje3h3eEC+
5NiAcqT12J1A3+Mv6aJM/TpTraGeTXsopucEQkL+iOtZvrwalUOuc6zCpOBY+/iy56baiw2bqxGn
waUPqFtAOr+8btAsplEDe774uB4u81uHklHi7hXpvux/loEYPCRlQK9ydK3rAQbcE8LqISNYoMjS
jUdlCkFm1dsqy7qbEhu+0T3h2BT75i2z2Mn+JLHUe8GSjn1TfwuV2zKOjtkgCXPCSRHC3qMTR3mA
0PniG4X9DL8sSF/M2dIrVeRoZi8vESr43TFqB1sH1SOpN9Zva/wYq2QiqNxuC+O/kGPfzSy9I2DO
iGfJSzBT3IZpLQeJxZ5VdZmJEnUVdi4tChERfeYfsoVKIgaraWW20Sfn8/k1XrxmxtTS3TmAmGhG
nrtZfhnezCtHkYZ9+z2hwB3Et1YZQjEAWYLZYhxGd8Lz5NGSSYfmNeLGEptHtrx8FvdhHvXL8jNM
8EmN78ZmYVEdSln4QXO0kD8ywrsOPjBvKkEekffA4REhlGdYhVTf41m0DKCEUJmNt3bjtrl1RBWj
QTrIJqO2ituUE6LBo8yJnMT8JNU78zR/fW7I7fBzmVycYg76qFfTy/I0s94rhu9htXhW+2c2uS3h
dNp2A8vKQXGJcbSCcWCCVOls63Gs3cVq9ynbWvCjn2KXnwGWaUDAMjHbfsXdFKrdvm4oFWV7kyK9
JvT7g8Z2svWDXSPJsvYLZfXJHQ8U65lsO4+Ws0XiLG15eMUlPW6g+cmLcBfOjqXqJC8bOo4+9C1s
0lL339LHbVfcW0vKncRNMyXtvktBssYvU4Opd3Ewjbx1A8TGOeyjG8gYeJAh5xShPoQbXOOAj94B
pIQKlUOCHBrGZBcOVDhhDRBY5AhnzXi3ivsG8vL52fvUQuCpBTT6zzouCExNGN5EpcgtBDaN9lcx
YoZleRjNQ/jsuDizN/8COMmnZwoneCIiZdjq3BWKj+BtTDYlwM8wxesdDsAZ/jSIom4s4d/VVKgl
R9qMs80zi61Y6Ag8b6mQJH2mgJ0UiiuSJ7H1frzF/Q/XhRsBmZPWIRe6+NVzi2b00tFd3GcTSsHy
CjtKw+WjXetjCNoY24pfQDb+FAK85DDzwnU1IdRPTMcfaOrVll4kaTW1NIw+K7qLkBe1e4q12Kev
WQHnQGLXMCl83zcOM6BHI56Qh8efftdmyQyPrYbW7renOpmkhRxrR7j5L5CcgI7HTzKoM3H5Yp3i
CEXNwCSlg0vMaXh5DISTWQ40jibPUxQMJONQm/VEcFuvC/4g1Mq0EiGmmu3PTNGCKdHPmafsL9Ls
gZRiy/iiZgwXqBNpX2DW4EASkgiRNb5+0R+P6RWCdG6SomMYLgxtpjaA+eXtdiheBoiviicxzxMb
iZcmehZNrjPzXXM+n9MR6eG9gLxUzrdmm8Yc4DnUSNK/j2/m3QRDdoFOMa0zwz8EYC5vRkdjfU1J
47nyhpS1ZA6ujmEd0flcqwsW4oiuguP2+vF1z6IOl4NGwx1JJ3R0ltY7dCWMp5gc3NW+k9LoT1Wr
NMpdVZOM0CTuhUZpl7oeFJq/bp7U+fMW2sYdRC+C4LCLiLpGxMuJwIWF9i/w1Qp8lnDWZ7xQrUnj
zfi1xEP61YqTpV/2/gS/V0OxI5qVf3/8UGf1kYuHQiuag5Kx1SZt4DOXbzN0EVIVKlPPG/AdNnXo
fRssidH8IfUXr2nuFJgxpuJVTiU4vksrnACaG88sdFgSd6PkafqWZkyaFkgPi5p5DCr4fWlcPzJu
AL89x7gx+w6EYEedOrTzo/QmEx4TdDhMdk9+73q5c+v2BjnGT0UvgGnQcaFjMntExoZcBuotX1qw
s/MXMIfu92RBBwsI2O+yeDr4s9kUzq2HvojA1KXyTFUdijyBSvhlkHBlXhZcvd3+bRuOBa8N8puF
tn4NdWIC5ZAlulYNbwlOl1W0R+jbejgAMktm8wbZw6XiCNzDEKC5lRS14Ux5KBwIWMgb0405j7ek
00GJ82yTB25lnKCWNzXUHexYsuDGV1aatLuPx/EanUJuwqOdH/xctxS+m5ueSBBF9fP+WeERzZpc
agDutyKJQh244fzAzUFGifpTh3Lwp5vv+8vrRYEttdCIBJDI5Swi1kozqinN84YYuzYWz+lNPgQe
10/PlURIwQ53UcQZg/7J45/bjy+mMXxguqNpQEZUxHr3/AmOL5m1SPUUe7FOXrOC+A0o2om16JCA
ij6F8H6JeId7CbLDANpQMllWRihrcrctBTbsUcOzg+41kceoMXS1pFpLL1vWNOMSY7xEHQQHHz5j
rAaaocT5qtvMgpWkS0ktwpElrum+qkq1C81+yGA7WLNvIFCJB0AEH7KA8gxx7OPJ8G67xsEItzFw
KV2mt65Dj6nwcrujRv60bVFkfS5DvgXuDqiAfMtnPLpPHvxMZsvsJdX0PJbtp3mWbtv4dVwQzacv
SHeu+5hS2deFTSxakFudi+lHWaEzgJ3yVHKNMR8KtuowYD5+/OhXzWMIlfk6AvBpr6MYGYKUXs5E
eLReXONt+yNxo9RxbmD6kBfvLLjyBiFjnYTqTzoWymjXw/iX1PrZ6wqEDUygoBYeFnWxzxbnu6yP
2iivQMeDlGDeH1ndVPTQlcrkRxzGeieZndzhuM8pVRL+rgHaSC1ueoZGyjvByl4HSPg5MUYca27+
KJJ51CcvUBCv0VsEIEaXIgBv36wbZYmm+fLqZ52dNbcLzYz2d4kYtlliyAPNK9mvAagkdmYVwqUn
Gt3Kh7C09TT3ypLLFRaU/3KXQPSF5VDiIC53yPFE/gPNB70538QGzOF9J1AQonsDCjXpZTWkJcmy
GuUZTmoh9pMZuZg32zfBYOicflox0o+H+zoWYNFTu4f3QJOUFyJReTnaQ4/MRUg55mVL4MvW79UR
XrHCK9oXM7ZPomF5fxYQ6f3sv6e10NU0uv7QaaEeQPP4dQxiwxMLIr+enmbDDKfm31VEkat4pQZV
5tBz/j+B52n90It2yLNc2i8XY85grkA7KesIY8R3uD/24XZQc6Q+JXUNW2WXAzA7GJSJpmmrvUhc
hSlfafcaFsyFyfyJ48ZC6iMSg/7SFFHNL0aUjxkxx2wn42XFdZTlzPr3znVSAUmab4RlksMzyuhf
/OHZg8PP4JNix3cA9dX549C7UFHv0XQaMmyoRmeCcDmoUH8URyOiX7uAKoTxYnXUv9obKxsG9Tpa
abZMB5UtDcabpQGCGOEZfb5RIxn0g/mTrf84ik2/+JoUpO72qRyRw7X3zbJQatvlwEIT+pOT04Vc
c62vVtSP2ugo2jgMi5/V+iJGsqJp/q2cAGIwWbf6wXS+USBX6fylzDrPG459OAlX3nv0UHXLcwyq
zANUrpSI73ltnvDO0q7UTJAkJGGq4AcqrHnxecj0QaaI373yTkxd4yYU9DyKmDfYdZoFGvgCaX8b
PnAkh/whppjKgC0aQzVPCWHAEj0VaLlb2RGlgQJ1/J6wFUAvKUaw1+eIorP3R1QE+lboTRGUyXLQ
KI6kbQyQ9ARA3BFiySr6vq3jEEYi2DNq5F3SHPBsWBx6+cweg/absKRxqjs5ubVAxqCbQ9/fAhgK
3ckKi7HEOKHt9ZAbk35k0FG64xCUBkt29kmXw6fXLaA6kKhFTQ19nUJY+urAz66scDAOUT+7c4mW
nMjb5NDUruQlulbTMUO7oXBK4y6P5pgfbnWiqaXzOvqSovvkT3fwJSic7ePB8Lv40aTfkD4drKqA
1m/zOVWD/xVm6TQlPxIc9br21fYgphu7BjSct9H4gxjnE8VaZuYpbaSe7wViq/yfcmZsI/q06a2H
LUiBWEHI9Dj1mRR3RhZO8SFGzcZLv8Edz7nHIRUNf/rJer5qdRQk5lqcVcdr2NeQx1yF3FwdNtBU
1E+KSMBt9wsEJezZaBmLZbWTVT0ROjq9RxHjZiVjbKyNYOVnzclA3xWQcG1rXontNYh+vRqwUwL8
05HB5OhAWskIyQZXYBpyCKV49KSKMrpBrAgKDtLdJgr9dIskcDtOU9OZvF1F3U+XkTqpD4SN/xaa
CYH4JCKOoZQNmf1+WRl7go/g9/AkCTzahCP8EOQhwZHNKHcNBfH4Nh6NnGIphZyQ1Ie8waEUgQpl
wZ+VhtKoeYEIIQH4VsCXGd2tUb+rW3A9IPW0omNAM9VpJLwvLIu2s3/+cLYLaQQ3CLzQJk6noPJn
CfN2cfkiHLcPoMha/lj9toVxsdOosjlOjijVtKOJ/EykWUO8xM51wrpWgjbiDaKfmlwjljZqvy1N
DlkNEdC8gaACB10m3KWzVjnqLknr8r7VOzHKgx4KW/K4xZDdEkdGisVdOWhMjb2zrONvnodDA7Oz
CVVPjWaLHzdSSCY6d5FPmbsIS97lc6eLVLacdSGOJMfBlU4oEK30Fohg5s83bgvNHjp4ldXkMIhb
AW9jGNkN4RLnvkmJpEFwJIKch76F9LLfOwtEsjrYHR2p9anKCWB8+gzOdYOQKTc7UDMNeAuf2Vuf
zZ4vTjaQGjZE2vypZ6MTchWsuUnvEXv18bcqrqkiHjiZgqo+cirxBg6d1kXSyluZ3nQQofSKr9tq
DmvU/Gky69jMypON8JGgsdUchuGhRz64OkaeyPhb3twE0uwgwrlzkjZZXjvYGIReALIgX0ORat7h
OLf6Crp6OD37LgQg+DAh9ilwsOBO63kRZbpq09R9isZ0ZxBFzgc1gDhCsBpa/SHe0JCk7vIuseSb
a/cEYyU8fT0e7CMgE1Xg68wsI+8F1YdUqNl7MKMcQiU5Zhq8MNBVIjfayGckWtxjZrLav7FSqLPj
IeDl84PthxBi7wPDaNnLC1WcKW5T7CBQ18VTRFdbPilC7ONAVwwfb4oOShdW7CT7zw7F2PylGSHH
ntYwcCpzXbpHP0hvHVUJV2c5Dm1c1uVhqx/kPRQzrYFndFSNJ4ahuV/j1sald0bsxWRoGkRQtl5a
f1EjW1+9b1VJXlEbeZCMNCou4BnDfYxOP5fpslDHil7usa24ZjPzM68wCSMoWJ/RsA2rbKXKiS07
LBA9/5R5Ugez/WSbnFL+JKuEHjLU8+6qMMI740tmtWfoab1hX+IpDiuhDTQNt4MryTVNU1u53hY2
bjfurqT1ryWETeo5wlgooTkbobHMiePhmzAruLq3wYhtqH20ZeICHo+5q7Hv1J9i7mteX95QhYqT
O0/zKR5Q8BnmlIa6FPdskPbapzH21A/8n32XxcMYxs+pGvGZPWG24iHyCjOZM75ZBhrK75mUE6/U
NNyMv2bzl4QGc2hQO1cNRVoTIX4zNtr2tfXwvKDZaqWvBg6iEfn97Ee0it5ZKPtzue1lQkxxl/YQ
UFJa6PKIW1ytTu1i6Ghg+3PbHLoW6wP+001vSgqu9bfIbynth4WtSx2O7zXc1xSUul7YTxpjRk6H
5qrvtHtOnrdfkxi/ijQHhP2SKbZ9UxdLx9+S7upR790pnaC7nSk8WyElt4wgNu9Q7l36CYE6q2mS
owqAT18awLSccErY9Om9RJ6tGQzonsnKuRexVSU4ua9Vsm0xmmnl011KC7llNPt6pu1K3MfrgE0e
Ynfz7ZqJhg11ofyupZcR3HLXrXNtUIt70jakZXBvu4unYvRx8/h8MG2HSaFGXUGwetijGASbbEhH
gN5USO2B40QvFDCs0fwiQZhn72A00BXq/fbEYmwbzFwmVNyG6isu2npLIhnMe/um9oaheivO2whN
ixpi5BhopumJMxnv42LHdr1EwX3RcIBNt8jvUm7bpWaZ5F8aDLNlsy+gmavwa08+wpzsafJnvLLA
k9TgxxUgMhAAZIxCwVwkLQ8oOUIlGhmmV7NfkFVJbrZajVKmBp236p+9zHRw7IASNcxssaFQZqpC
WoUSnL8GPcYbBzlvB733GDn1TjjVPCM3sb29pTc6HjlupDmclqYLnmBiiPhGYZbG7ViZq5Hd8Rxy
lBHYKDiNPw70dCd+JW3zUFu0udLZhUOHg0Wx0aYYp3bodGfNix8zZOYhR2Jsrg75MMT+8OUf5Bp0
kPuOAkOvSPr0Gr2g1+KEpL+OTQhVHWs+pqU3hX+6qN6xO9k5aoC73ptlrHZZ1/m8VWtKlKeym22Z
jcYYGY7YpWO7ADdh94cqafHU8GukpDtrXcu0bXvUX9M61zPYAe0X/imdAv2A0Gdxk/29tYnikVxY
l7S/UEPHXVYUSctPGwxs9dTPTE6io5+S7sbhjkiAvnlJf498C/JJI6T5LHGGuo95WraQNbOn6Sds
8nuPkExWT1G46A1LWk3EHU3kTvzfFpltRRvDM3OFW5uyMzxwZ2SX+1NCKMcIbfdTrmeafS4UTpHh
Ns73bbxoutNpP6YpLikSGaGhN2zsoVzdNpFBV+8xgErAhR43shjaJlJvkyuDTDWJnqBj1RLxfK9p
ZzLEMZWQV/8djyYgUpTq4hXKaQAZ0xm6StpY8wXGFYXo4EYzp9mezy+ZrZ/vgiyu1fhQ0jXbZncN
/bK8VeV7gEE3oqM1Ybz1klIvukalNrMh1mXxt4LUUL7N4VIHEVzR8zLZHrAPqDcxa9BjZrbTn6K3
hQ7ag3zbthgAbBaAEyLlyseuxyX9efrKUIZc3v62Y5fD6PHIKyWBvj0dgODSoFeRnRomt688CKbV
k3KrjENQ1aVedtZabCloheQ6zVTp/G1YD8i2qvUoQHbS8ctWuU7bSNcj4iXRtNAteZR5o3N8USld
pKCtWn9XewQOLPOs1Kf/EHT6GNhKifm6Ay5n7LA940nzWt1cXPwnmXU+IiUtwp0OQP0RZY+ezUEM
o+YnbgXQzI4TfjOfXLAveyV/lNOkr5LRYs1sKIoEq6ST7xWKlVq6Qv+1R3V/eU0RuojEqWPXNKcv
NiwfeCvbc2+TaHsZ28oWmCHzyd1aIgsmH7/Cf3LnbRMOfZahg28SizDbxyM4PmGMBWnZv0lsiGQn
m5ZL0IZxDf7olF44uGcaCMv6fqIN3EfTvi3zEWUBIaPx36CxbJb7Iop6Ylq7k773h8sPiWVXOEWq
yMGKOqc5JvJp5xca6IjdQWfCgsMDUAJdYp3KQlUJ+LNo0ENjx4Cuf3S6vCN3C/5HfFGBP3IRZnVL
3uri1NuHj2MqMw1lVI7DJ+LMpb+EbgqJDQzUjaY/HbysvT80tZQHc4JJL9QWj5Hiq25D9f7onYFc
i35XIk1aWBGTbX4WtE1zRacNNGTTLZOeuSuCQADR8c2GGcQrItS0jT74hzTVMFXvosWTfJJZa7Dv
12yCkipVAG2eYKMVCkXzEgxMiratqr52vo7YxCOKWhQ+nqR73WZNRL7Ou84elzqFbacyJ7tf593H
+f1lKYTKN+RrlGp9Gy62zxGjIctfqCetxrvzOFy+xgW+ePndWh01C4I/SvGcTETYa/XfT8zPy/6X
2D+Xt6EakIT7FmwHrCSuwAWljKku3WD6alcoqFCmkuheYoG2lgAAqYi74rQ0uQ1Ectd43z/vDf+L
kulZl/5iSKjJ0OllOa7DJHeu8VkIJj6BmchIRpnQ5SOKHWoa5T4F4zARsC2x3BoPqqlrEIBw7Bmo
BM0OCoqUbzT1aMvB4Q9GfvZE1Znwd5fwd0S2YZRrYmN2Jq3SXKrZioNBsv3nUAdxqb7nOXpI1A5X
3mgKrOiVhxg4av6s7PDurUPzQJWfegvVJwpRV/Uv30wMzzU6+xH3DvaIbb/ME7YAcs1zfTyblA47
q3WXLtfKOOQvvSo+noGXoDhTgCI9tQa05y2asN7VXDL4qBL1avWYiEnz7CdFaM2xck4CF0zo9P5b
jboJ5+MLv1uASJ54FgLm1DscNE2v5p7dB7Sohe7wKNYoy0cyGAr2VsIdXAmfYQsAVTqEifvveE3W
Pr6N6+fX3AqOdJ92OtD5d2yFYbRUF5dj8Uj30YpaJh7DAISdEhKxQGgq2FfledZ/fOUrsWZKr5rQ
AbWfUixVAf8a0JDIYsPpjYyHpOw0blD4EcnuAaekBpGIXnLuvsH11GWRaQUdhkDqQ5hFq49yWuHj
6IfVZBl89o/v7XqK0njBuxAs6RDRfnG9MXgo+FLCjcyHDVYRK7myH0KStHWKjlXMJrVVg0rP05ED
chefb1LnmfDrvmBTKoasYlsoKxLIvtsk8dQI4PS3D7nK3QVu7vpOoFwq8/sc99Id9oPV++afRe7p
cMaiz9z6Uw50PmCkImmEAYaOkVLM7oQqEsf+hKFzPZXRH0YDCLlYypYonF0TdDhmFIT90H/8pylu
nagNIiwMUx1k5ElBKkgOaFKF0mQtpeA2Px4ycUlponxrO7yoAE83CuveO0oToYDSaO78mLV1wdms
ZIfV0WOo8HB8jVGJ9BBDMlCCS56XtRNwa25OPbjjxS6nAuh+7X0xN/lts0iz/ruJ+jj/MzFwI82c
ndeh7WiAChCi0ws9G7oiXscBHO8Rc2T2YaBNKjkulC3e+Ba9y5I9nL4809dE0w0treNJ9fDmKzBe
+QYPAoLYP3yNbU9Hp77mI4eRTs1xZwQKO0Zim5oe5r0MpJ2MlGFpyF6YD0FAFLptFl4B7vQS09mU
Jlh6Kr9VBzBmpwvwD84z3Zqp8lm3nplKGk3MEyTDUN7mTq2pDnHQ6Zlc4BqamAdfEMs2e1M4Xd9/
aWUCW+0ACpKYrx+P3pUNEqNHqxBrDkIuSJZF7nkZCSC3mLgjlcLHDSVu1scn9CMhhrvtmVFAH+hY
4BcnWopCOG+uVOzt4JJrS2qeDfoYQ4BUM/fR99DUwbUHbnvskrJU/dOc7NhED0YGXvRZEfKys4xn
oQBJmVXXLFCwRUT58lkcWs4BgM32gWQQafO/6M1PnOpIIxDZ0daDuXXLLZWhmxBo5SQdXbc8zFo0
g+mT93sdaXmhw53QbnyWjnznY2FGJvARc+phLPHoSH5zRNs3+QlehWu8BMTZBJo+xOjyXzabGBN2
UllI8tnH02iEXyffRbTzUBEpoHWy3fxY1Drhge4bBH+QQzvdaWFDZRbRWRkZnylkX9IjiM9gqni0
dWHdgDeUd83XVTP8JZ9S24O/GH0LMaCLStQQjQncC1/i/0t0gJ6uj54o1WRft2tfW6dRM5Hk5KJ8
2AqKWwQv1/gcHYGUZEF6EJ3tT7gZ1+PFNoa0SUjTEowz5118js6/Jm6MzUOaZD6bZUny7f3xz/UL
H6Lokx92uvIWWYom8buPJ8y760MJR0r1HI6imXztFlnhGd7PgZXcb60RI5uazqkvurZKS0B8OEmb
zuDPWErvboBhhvDEvkAnl8kRc7mIPOBjD0mD7gtMuvMO6J6T7O3wi41eI2vMv1LSwdqmnf/bxy/g
OjBCVx9OOMwFDhb8JK4XcT6NLq2o8XyfsUEuP4Jg6IJj0qGEVt5w063RHRFqMbtPFqp9KfQhbCJB
zoIQJhKRIXPu6rlz4ShnKev2ns6iRA5ffbep59ewbLPltBXTK8QynN96q9VVbdaNTnfhy+vUJY3s
TOPfMhtIXDsfot5yQ6sMkN+xtUuNdm3VejIBfUpRmyyZQzRimQTcyuF4bHeZqxu+qKpqRsTHr/U6
soIey8SGZAr3juj/OsmJRNRMNTKU932IOKo+de0093fIArS5PAxVrkT2T++XmCmTvA000SlT59gQ
Gj8Z5OstBTMY4n6su7grksDrVGQs+jB2+jm79890njSGjAboqyO7FQb8+OHfX46di+odjZCQYgnp
Lud0lgpBDXMRX5Al8QHKMlujvW6hCGB7V34eO4orsQzeMUAjzBtWciBMZMKvLtl1yK2GxIhfNgJw
du5XnOKyWV6HbtS1Nt1Hr4p7fMHopLtpK69zm6/20C8IQdIkHZntvdvAk1APG1q5NVSJGNY62ErY
AqhORQTKtDGL6mhENcut6ex6QuC2L6Kdx6fqg2GGl0FnXDTrElYzdjrnIFLRc7fwSl0cSyJqNzRh
QesAFTzz8YuV4iUGZP6wlUxLXUjvk7jl14OVMVVXo0YAMxiDQLN1VICRpWscWuWyppapSt3GVSqb
aNRHxo8rMqH0ikhalS4mtgaSEt8NbVSwgtK18KYqQzfoLX6lb5TOFg1LtvTGcZEtKajjSgBLqmbQ
j6RVIv5pkeoyTwP0G5IWiUUvuDoKFgIs9Ak1dLhmFIVOAd9mTPE6THANN8Y+vDXa2bvtSjpywlMm
FxrOV3DGNMeR586okSzOUcS02D+tL2tLVrbtOFt7jDfgbCsW1JNTLa8b2gKuqbM7+4z5rNgw4JrG
ic8cVLMS5owULd2Bs3WzUua2TDCwQ/0yfal0q/JWC63dUWt8pGeQ+Vee3ZYWuJWbus8FviWKHgcQ
TpfIDBiz+ZsIOUAJEkek/0fZme3IkVxb9lcu6t3VPg+NW3qI8IjIOTlmsfjiSJIpn918nr6+l4UZ
1SoK0O0GBAhVRWZG+GB27Jy9115fR3cp8JV5aZWPB6xaHsaiOuNb0hvNr49rY9lcQGOyJbwAfUDf
nFteq8i/q+12ie7zKRimTwWMCKyAzBc8QoRVaYUdCPzf2UzqoWYeCh4gdY5F77o0Cjuc/q8In0jc
HRm4+N1pNlvZIU9zfKkv0zZmTKyZehgpYnqEmdD2LI/G5klUJZacA/+KDuZYFqZ36eHm8Yg2tBSi
6oCeZPW+7GqqUfnG6DynpY8vGPzmtQmvW122GpzrNnQyIUv8VkN0laUZLQj3qTe7pcyIjprK/fPS
b3wupzOs5a1GxQkuA4hj5r2s/Jz9hdn6NH2nmWG5LwzF5+kZPE7d2mfDaI3tJXD31Rifce9J3oy3
u3JsXGKZB8HIj7GGKh7UHFhPCKALSP0llqLrtCnM5UkzoF/Nw8pZ2bcoC9tCMM0JmDvuZy0GYDVk
LbjsdeT38/sgLEeD2ZPqsLPyyl5Lr1YBXcBFm+/mf9ShaxXv1WM9+SuvbHl9cWeTHrukMRNRKE7z
aMrHUIkVEoN5x01r2Aa5JbNS9qijeokplAdTaToL2y48Ap0DuBZ73HaJx4wAV52cX2hHl1+US9qf
zK72Jlq4VZaSOlNAXXwKSiddEHppPWezZmy2+puqRyzcfGxgZsUsG2vm6uywX1Q3Vb3qZQgX8I/Z
6wmxidTSpWd/xGA0cvm7KvnHq47VvPot9WXSzIC+qKRNpGSr4nerqQmtXvoSunEPHpOVWEtXXdTD
dPHB2aTmyzpSXTA709QDQHzjx7a2g+wkHG+uaeGrIYeaUIHtlK3OiXRabiDdGnmF9hWfBeoErkyU
gq2eOLbsNvBC795Vpqma5Br+WsQAgz8vZYLdNw36GRcmu14MHPkqzrk+pgGtdtQWmSWHLCRpetkj
nEPi5mK9UOZNErKI1qvweBlLkZnEGjWRAXrjEBkuKpVOvWyL+nnXaUfvbFv4GUYYd/eQFBvh2Acs
0xYcbX1MVrfm57N9XfUGrgKLfIA2nkumVkqMGnw8K+ylHIlNVu4C0A/lzEuN77WoQElk3KaXp590
lZPhefKvm5tqHelZu3M9A+rlQTUZp8KSr6BLJcR99ZU0BELqzHPZdAOM/vQIoJp7GnVGUGCYbDjE
T8fGIEsBwSiCD663WsTxQrtU6ZAO5BEyU2f5n97L6/T9nw/b1QC0bPvAez83pfzzjmpc6LFcoyrK
tDJ5tvQNMs1VNj3svSJc40MxbBBNEadctzk3GKlplnCX+5ru/ZRivLbLVV992x35aMyEBbBhOpQZ
DKtKhSga1brSWhVKvvMkJ9DGCU0iiHhUDqOcdVKnM9D70iaT7NVXNgo2ygT1T5Zq4K/qt6vaDT2R
PDjoBn5JqcRzVLKgcneTqWGNxJMqBUWBcudw4qwJTDHCzXzo/OuorR3b8CvoaDP7I2W43MCFd4Tx
VsHC1E7rqprlrq6Hki0zCzZE3dJe3JRyUuIckG8UkyQDzPbME6vtVxETOgMbGEY8GnVJGjVkwxs+
GkBxdJWEfXBBgNFsahe5n9AzltBUrDhJ2sQ+DcBpOE2mCYznNCrhunpsI8Uh0JWA3u4BJrEC3OaQ
ZFECwomTgVJpJ3CXMzKtHWM/A5OW95c7xAfXC7IuHPWDTjNA9uzLTYqg9Hy26dm43+sTYuXVm5wd
K1lSZAA1wI7V4oOyUbJca9xJFVVa44VFR8qNoiWVSyaeQ/nEMDHjvfMa26PQguEn11mnIEQvuEUa
k60fR+bPo4hzZdrplQAgsTnNwai1GHyCx3DSOou19gQRmKwqXf0TqQ/5iezosjdaZ6OU+2ltWNvN
nDpCpeIx2Qr4VAMzat58tR9FdoRQy0ATzABGrU6qeOpVeYg6RK4WevKbqi0edBPaFzX51Y/nnl81
jt0iEQuqIFWNqkFVtuiOfeh5c2bVNqo6FElcSRZ5+l63Rc33QnhhhJIKpJ7mKUUWivZEvXOFFDiT
tIDmA21nP6AdC25DmPkiP+dm4rvfanWzhY/W/GUsoCJAMsjQGL53CAfgdzlzmg7zpySdG0/gSZCG
fyCMUg7GEUAKDpSixyiuTXpPjaTp0NQVQkKuqQ1kxKWaPuoZvMTozmjnyImIsuM0uHLio80uhdKg
WZQX3P9uqLxOvDOXnBQeUkgYJaB4A0nMXVAXSb9jyOb3forDMN8r/1Y3K4x0GUvrmAKmyPxDVxCX
QSeLXbJsjuPMYrQcN5NBLlN6JWp0yIZiSef3AII4BFtaVSPr1FU4oKvXcoUHX95bbMk8Ofoiawsi
OzR+2KOUm2Xr06AkRBhSmzE8cQhZRRu7eZUOxZ//+Tz5a48C+CF4TyYpBF3Ds/m1R7F7/irytKnu
6qpFnI0QW9Xzu5wXb2qSpW0m/1+/GKcQR3jaM7T9PYZXv7biqtIZyZ3as7uiyrrw28ZJgWyRuYXA
AomiM9a6gavcSPnOf/7Fvw5DaPFzoA1d5mZMPdx/U8EaRggMs26ym2bZ2tC9pbE6+uldBGMGCTcS
hykIL7tNjgw6mn3KhgoYcL450Gx89tTefiivS8toQh4pn1EETkv77j9/yF8nuYxvQ5l5dM2LN/8d
ebShdgmCdnYuWpik5IirxsX1hWz5muHaVsYZ7AwJB8UhWcMg/LiOc9u2F1EBeSPvpu5p5fciNwQ8
aiqfQCbtkOQOJ1Jx+kDbV2T48HAZDfNcr69WEENUqk52qsG50MdVb4t3nQr8569p/RKOTGeS3hzO
eSKm0RKYZFz/tZ9hIu3h2Zzt8+hluxFSOqXQpI9JFFkdGLsRpEEHaSqn9j/uS7Qm6QnYbiaebcWR
8x0qbs6PQW8Z36yJRQUw1XWgorF4Wo9NfxMJ7qEO0IFnsQkHxBhhxO+if+yZZZN4XAdZ5hb4Zk3p
+2iWaiIChu6Ox8lumcYMRCEnl42FsLtS6pBPycG5O7czBsMIBwNhzmTJoBrVXCBRtU1nHNHYkb1x
aUHqEEGeFYPXPgrKwLK+0PQd7FcAo2gXTptXO8FLuSceJtvANaahPCXzjiL4vrMT6urLPsE4eEKN
tdUcYFDqtNWhAcotiku1RU3ySDaLbKez1RhLHyPQaaPtaeuH0GmxQ+eya+AZ4Z4io50Bnm635oD3
bY2dJcmN8qRrLW8YwtX4Y9vAB4nj4PSQWQ8Co7HxyV1ME445Jz7SBc4l/Bs7uOQhSTXmaSHNacdo
vY9blZ7yeRgYC1w1BrWaqCQ4nYLv4HaygoyJZOlo2pXkSJVx340Lj92uQJx6mragcS5wehsQ5s14
XoegS4+js3GSP7Iyovq8rcEWTf0ndEM71iizi4BZvOdkWOQdtCQRmATLcMAuX8mHX8xvVL92eDu1
vWWlxxJo+8R8C8kDkzNN71SHpjzMJm5IXybTVj7MYSvxScqroJGmuhYwuKWUCercNu9CGpzHspXV
9IwRaBqoYhdvqg82Fd78Q71IadEw78sCf8Fm4G9QzwjbcMQMxq4IjeJ/GouBgeAd+pfpLz1gmsAs
7WCoXSQDvw7GsOw16Aha73YWWe7MB5Ss8OU/Wcgq4WKyEiY3AXwcj+lmJZoq6lu4HXYS3CwVKNR4
tdacftiIuzFuwSM9LMvY0pubCOerqgksTuTW6fJoB/UwHLPVJbSJazDxMrNfpuUdYlf6eOWxisbB
jKee/5Zdars0xHNRgtW5g1nvbJcJW0QeZyKfX5Oh3Iqz4+ULLjjb6j+AQcjFqWtHszr2e+hteAN8
e7n10XBWZ+EkURt3SRqMRJ8S+ePG1liu1n0UNe2TEWwBwQy4fQIg/tkSL5wGCXLJwjamOyOiu9TD
UQNTpwkegAY00WlBTRzyZcuATO7Jepx6d15wpjj2V8uP8rtq9Qbig6ageOrraIr7Mbde1npND+XY
v/pZ1r0Yll0+Va6xEh01uohADkwLk3oG95UBJn2gXcUsPF49d8+jY+H09WA+4MExfkRz6lzgG9bx
hhnihK45PQbeEN7wXa2TaWSsQYL+xycfqMphQAACqCvaH8Y9cdNDVAXbZ7Ny9zNTfVccZ6sanue8
a98lTts/pvhuzuU2eh/G0HAuSWSKkyhaSTKkeXDPMK+5mJwcYoverUTLBI+Qh9KbFqDpJ7P1vD83
O8w+J8PYv9+Yzj+k4Mduq6EfywMqRFLGcmFRLy37yV8L8iGjvVhvTWec7gVaqGdC1qzTvhDqQmqG
DbZsblNyXKztR0sExsducpd3tWuOd0DKsqclMIl9NPqiO1V1v9/jqIo+Qt2q7qw08d6FqKMJDobm
ekAtHt6biF8/V97Uf47A2l1Q3BhH+iTJjddPLbsJTbcj7SKD+PYpdG/c2W8+tuPSiKPU4J8JVzBe
UzsXD5Fo6XhwaPyIMttGZt87lyUQ9qPtpEa87PP+VvaJ+Jb6OWyeLTFiMZeEJu2J9c2CoHYTiK28
cXJve95tY3z006G9WNk832ZLgY2JsC/05LlMbOqF+w5ScUgQwVQ3/BYrORmcXe9boqdJ+An74BxW
ZfIPlMYvkS+mbxbb2wWdYkRmkYMWcPRYD/PS/OSyAJM7UIbP5EQFN86eE13lDHwB2sLep5BiHuv8
gs82FqFoXqe6IEcPZ7R44NHkmBC1C++J3WDuAkpGfVFaDymAmdc1d427zu5xf3HcufVYTt4L4tEO
7JnNC4yZ/SD2uXjNmjIndc1uUM97S0OnJLEwNYOCQyU8O/hQl6r5xoJaE07B/xUHNp6S3hKWvMNm
G92XzQims4dn9bac2ok1I9vL9yAKx/cLmw3T+KG5TGCuDiFt6I8+Ykv7kNTCKsujkc8ZJ2T65+t8
Jl9w+NMKxuYpo1g7GQtT5ziZAzM/pLTmTvg/X5YCHuA6iT+y3Sb2s7a+z4Pz4tP3h/1N+oQxBeVx
j+zuzMGnNW6tkWSGB3p19Q1frHKOlEftExVFFp0ZbSYzWgCbLTkz6O9gXWtZXhs0sAeGVeYrCor1
uEQeEQFua/xppKPNcbDP3ebAp6p++Hvj3RSZ4d4Td9l9xbZm3JUcaXi53PUxdZ3lbsqHAsWH79Ux
ZIvuz4W9497aPP8zmLrufZ10phs3WTme/W3xX2xrqPs4SYz+Lhi9AFo/BfGbkdXZhiayHSFt2IDE
Tpk35I/d6kxAbZKhjdvSCwgXIiUkC78wtA+P9tBvwAG5wnfTXNuxKRak6bs/fBBA3E6TXWT5mS6G
+YHkInB9TVgnfCHBWoKY9wN2fOO9BQPuTTgby0+UOw94UYr8wIU37xZ4aKfQmepP2DPpsq17+Jo4
Iv1cImkYDkJKVA5chfajFZGKUqwWVPY86UmTE2H+1fVJxAiMLfvmDugH3GQMIKIsnA79nRjCNWmI
Bxqw3J4B/HV3uZ03MZAtumBumcRF3uY/wjbriDUKw/c9nTTwcG56U4X7yoF+GDHW2Ol9TczTfZdv
T3zw78Xg19+73WoYfkIJFKXD2t054wl5bs7fYkZ3V7pj9IRpyT1tudefnW5J64O35G1ceIb34Lar
fwha8ytsHfd+LVc8gBXhV0tkSck7726c9231ZXftDPa3J0jfKcfopnXn/pMPgwiSWlnmT0Zq2Ec2
YfGh6df5xo+M/dZkNbss25bcuPzuIg4IafyQhfMM3I++Z3VeizJvLmUaZsWbUtfTJZSK4j0PIUWU
uyWZIWQ5yUacsoy1O4VafswhjFNF2lGa49fSx0VFllBdD40d0aq2gSwnRN9ayV6yoHCeU23PcCRr
rLzBlwcg9UQuS1lFx7VKlz1/IShLMl8KMiD4I55iWlFcyUOpmuft8GJISzXbCePUgSYC87k1H9Pu
j8SL6pVIpOvwL9obpB2U/bjSbqPGa9zvuvfK6AIU6HGoodrG2zTP+yPqmrS/6RPGG9Cp0nZrD7x1
fvNU1NM4T4c08sbiNAHzy07G0Dt9bBBkz6QpabbwzQQRmdyBrLdqTEwlJR5xY+Zy7hi/N+9dcsGK
L6OXirEFX0IW2wdgnoll0ZgtK9u8Z+i7ev4F/EHa5YcJpCyw4wWA/nYaUTiGIG86IqIAP6T4tJKl
YOM6AN+QdihigctHPeEsogqL3mRR6cSqYxRdSWjdvrcbuTIDsVpvAIfLCYEkhgTvx08IHRFN5ePC
fDm920yfVywMRHtJyHasK/pu5e6/UpAF+Wkqlsm4oGspm3eayl/vjMYFtyNlNqimJITldSFnkIzL
GGSzNfyDM6uU2ZjbIo8Lq1fLVgy+C7zHT6o0zk1DttH0eAFVP3bQAy61bnivEXLa0RUlbuX7p8Rh
8+ufqKXoli/azKQGJ85k7zXxiKExbOkFwlfL71SDRWMHIXir+oNyCAK/6jor0VphZEhSv8pzLiVi
aMeltVSNJDL17/Q4RhuvxGJLJnlmLnIgrJTn6hyh7RDK6DorI1iXk2YkbjkFyda1ueBWARWkPDB6
hqQ+TemE3NtGCZd191BPdmZLTs4wjCZNJRefcLVus2D2ZuOWWZ+TQ78JuDTiwul76+3nZBa9+Acp
bEFf3HMuxop2mJkAm+3dnhLBMR9tjKAtLhY49LzkKrOiAdU+oDDMlF8qFIzFsTmarhxdJAEKFJrW
iWWAA+/tGUUGxPMSS+hFu0ZEF0o3ZpcttHv1CFT163wz5KJrC+Fo1xkjeeLTRtbaMAfh+AbAPRUy
BDJsvICnx5ftxatyVioRsvCWwzqo0YMgMQQswb7sgFculuinDdC+6rR2rk347akPjNkGi3ftHs8q
ZmK2SZ5z3wxR0r49NA41EX49ZYDRTWRHzWEa0coZ1E8Nr7pNP9uyDKtpoNaJ2BlJzVkkb2hCwVJ5
D4R9kvz4s+sYXFXq2krLyUK2Df01s9biUi/4ral9krLfqAbBQvJRXBu/F7a8hlEgc+7BYACGt1Q+
jp1UP5CZdyUYTjsDE4GjaMnSWgJnOvczKEDJjRzRz5gZadmcHHCbeWtIDJUy3Ok5tDb9+d08c0ZZ
XSJ320MFV219WeGCDd+0jVNEOY5hrawY6ErlfIpl6DZiHpUeISJ2a4shP27r14JlwfxkQvBtWZ2j
rKjPWEvn+Suntvy1kZThhXl5ZJUfzKyaQA6vTk+ffui7wn3J9rSoHnIfuPu55zzmv1dryegz2Weg
du2rj2mN58DwMI1mB+a3/+ykq5dOjxm1EYOIUSlGredcXlG7GlkotNFZe6znq0qchCYeyaad5Lwe
jAOeNsQStQ+UR+mOe95a7+sSrFb0XRCAB9LJG+VBv1fSNf3SXs0Rqgs0JATM1Y9Y7uUgaGwxqX+o
N5HUr60Nomw60FBbN5loC1A5P6r1SKOIlMYGhLH8OBjY5/2y1SGKmITA05bz4JXr1EYLog91ifqy
bGvZrA+3hGeB4+P6RU1GrUGkXClXseH3KyZSzQ/Ujl0itGLhalZX7vZ2eHXIOzRU+JdLYsqpkdIz
qTVab/NbwMCmjcrNeRs8dBs1Nm+SAd5r7zLOIKlzUWMgeyM9EjcKZFZ7jVPE1d4ntZQBJpbOOj0N
V3PnQTVQTPCIyAsWpduvx0H+wek66kgI7UHVpcz29L3kR7TWTb6p7QxdbnrW8J2+xjAj6Ixe9Z00
fqRnUD0mtM3k9kPQvfzyCkVM4oHcfrRnQzT2KhiGzHa9kniiFmIfuQBvOxZhKftBby+dMfkMiiOL
I1TN3C71vIxq7FbkixQvOIRv7S/+vMGyv103xl3QQEsawDX1vCgLPzjpqVe3Fpgtbme/kisBrUFZ
86gJ6tZG0kfUIAYQ3cGqRM5Kr30DisP4k7O6JXKuO+OiZSNblNBC3TdtgtI3Wxn7BLB7fm7Xp3K5
8ZdEbs+5clQEIrgOBK4TSOgJEyteA+TPAEePoTWi+L2iHUhV5f1x93Ke+pskJ3x3OgGNEVV1R/sz
7PqLNZB2xTw68tcVYqVf8/BfoHeVJM5bAd2c+a6sM+k6nEGLIrGfUCSAEzqUToWL90bPxHYlD3bc
Xs5z0EXLqhSLvpO1x6qp2vE7gdlisj86vVu7eeyZ8xYsZ8vaJALMBA3JlVEzdCJPpRfkp4aOAl5O
zyvKx/f+dcsxqkFutIrakHIAlZbIq85aexopieVPhUYoLyBwBFkBtNdpWIIMkWtlKlqm2ryYkvnY
px3pp2WQqKB9s9ibAMcY4A7R3qDnACZ3JyD78tH2qyTOHcn/dZgtMXiu4tngSBkjOyCD6YlMDI6m
cepka1DGOhdBe7miEG6F/bmAdVRFyG6vb7J+jNUL3WTz6CSPaW4QsH3sYL6K7utgoaU6CcJg5i1m
fO7yLXSl46j7n9dG4IzfSDy5Pl5XuRqB3IJHu4yQGtUnPxhyrpXp9nLV1R5mDQJQnjiCGGUZAR5F
CrL0BSRrXErliE+XAiEx9fINLZJMDtbyNZDbbNtfKaAD0xMuYW8UoHIgUQ4F+kAYSDwu2RWyO7nR
gt1ayyT0HFrLhBh8yoG7duxp+oMGvhkD3FHsSop1qnU5Lc4BbrPjmhxd3pclyCrnSVD0EY7XFDgj
MAWzBfP3UlHv4LbKoppo0RM3LOWIs5mkDPxGBJNcosYHyESAyUh1BK1txWpsHHcCyg06zqgSa2Km
rmW0lhZi8iRN6HY2nDwY4p9EO8KwuC+WipfqKFr4YMomo3bEOcJ45d0b2C74BNo07Q21HFZvZAEx
hyw2t7T717L0rrwBVdrShOm5gUqRKfpt4CHTz0zf2nIQj5hH4m7GpIeefwmjhBkDEangvKU5vKEc
oyqTr40SkYWVKV8yfV1Bf8s3BXGBfA3XZJRvr7mwnHiHaADjYcZr3y51fVR7G610qbXYaEYup8Ax
90YgW3QKuKj6mdEnD2D/1wPIAAXyVi/7ucJhapEluRLSaKuPSRsY38GKG8zFzD/UiTQVg9SnjUU2
cs3UJq/fafLg1HfnTFycOwXc26yA+Bn2uATqy1lRAfSCbSi/OV9e8gN0elitRAharRMoeUO4OXLV
1TNWdyPWBzSO2toUOhKPrdxy9JKNEkmu7ZMJww0JpzKFVwVYEy9WXEkEDW57QXTlLNZte62+tTrQ
aB2Sk+6z3GLlO00Qy/gy6kKrRy5Cocg1Uv/KVrIgxXyxld/+591Uysm0H+TNN92VftMBAThbwD5A
jsB+P0kjKhB6tuqNLt5k+Idtj1BuHkw4bk17ILqYrnNLy8kEOqZktOo+OGMob7rSNvVhKj28Sl2d
qpJbb+QRZyd+VaQQDPqfaB/IW6Q1Wohn5QZtDV4WErkQuqkH2kK9FN2Ac6ogY1YhwpWCA5CPfFwb
ZYrPlPy3h6ZOBYVu0+D3/VTRqY88tistAC24VDLCDDAOt0hrvZSEh5QD+airfcBXDQ16lNdMr32X
gqXB6eS1N7dV4iLkxZSCFeUOR0col9oImwPXO7WFPInpELvZCmQfBd6XZGvsPVAF8Kq0N0AIz9Mq
b8bGEs0PE3Sw+SkaRq5ZEvrQu3uoJfgQirU/Kbf9RNAIP1Me1+RnudYwulqcowWxXiyhvgjjxmRJ
ByQ3SmTN+QtdC4EycvEfrxWbatqkTkgH8+jRHQyIXWC74d5wGJX8AY03qA0eW6gKVy7nstpSyaOK
Xb11k81Jlekq/1aXkR9FGaaEpWjJqe47uho8MP61NaJ0iBqioqqo4aoOrlWln7qtlEIWaqUoi2lu
6Y1S3iTGnaVivADfcf7Ryhi9LzBqu3bL1LOur52ROatc267tFv3GqVpzRRLC99C4Bq0GQfEhpauq
fErwVnffkJlz5A9YyOTtVe0uM2+vbTLFAdE5AGZLOjsFXjkY+wBwlDj3J1A15r4cO3ONLKoeeZwR
RS8Fa6rUZqYgZTfa+ebsYbtJLJcJggjpr9xNsXTLMtZC3i53JtWf85xC1sRlYvGYK40iG/kmuc4p
mUwvmrOhqRboQuX6ro4CoVrl9aXGRyG384wuFnc98K9i/mBNMnt9DGkn+u7RVwmWlk0t78UakqMV
kVoiqhcgog5kXaL6X+oAZKwIBx7JuLE8esSTs4hQbyL1YEsn8k8qxb+GLSBau750SpSIzkheosEp
MWA2zPeQrTYnMOLSwv3Tp6uERJzFZK2vZUXSFc0f+anzUXpEXlNOiepx0C1M4hw3MFLEBOBhra+a
N91yadNiDGyiCVbznPmG3A+1fk89yAomTZDbyMUDwCTviXIDUid6SOYdYxg0ZKnHcT081izfAg/K
XG/PVQfZPTwoxere91I8q+0+endUeTA6IEFD2/KOY4p1Qse49/Od1dbUKmfcbv1MIo6RStmnXveC
RUiNoSZVdYq58lPXeq3RUvyWvOW6nyI41Mmysp/lq6qPSo6/yLJBqCAYvVhpnJX2OjSqchNeKIlg
GeIWCirbHCX/glwuJxzYSPGXtRckC/ITAVqT9gLLC7NxhaSSlPSY9Kcdohwv9rOWyzJZll8o9bfV
7C+w/UNri+nRSa52hZSI91Kpen15+OfyKcAWsVs8dfTGuNUO1D6+FS+xzNxQ4nrVFtBqTfUSBQWt
fw6lnSvLjN70JeAHj738qUHdMN6Jtcy561jK2KiHq8lG+9bol+58XW/v5aOgC5NZoWJ2VUkhwpUi
YokHkT/TDCf+wqDKGm2/MEgODZiIjQXM4qOyhSQ75C37ZvHGgNJRnyW1plzVB9b1iD9NyAnTU9ZZ
7lh+ZLmThTnMZXnBQ9OVt9TaGIzQDCVENExQeQS4ZPU6nlWYc/iDI9Y9uhIKXaC93a4ri+i2JIVO
HJC7ycVdy9D1SxGkcPy+RfR0efu04DlRYI1BSUP7JtsC3szSGeiX6waEomhpfXm0Dul0qsMRzx9z
p2spqlvOWnUvzbncwkxVfaEi1yyqedgo0aUmCCy4F1zzKJZm2OYXI6PJy4kybCxrvdstYl0Im/Dr
atofW2T/q/eEXQz0nOyV7klbZW9rb1JDnYOysYsPY4m6xr9ktj97IRYnK52IGQpAKh88usjTdCz8
ceveUrsV8xrjYNzLJ47aVhX7LRHD0x8DuBI3jG0ML+BkvX13glOb0By67HPQ+rHsRlmPQwHW637u
EEVll6jiJP5uy+bJuW22RlQvDY/RPzyDse5L5U/RfIa1uzPXLOrNpx2PdOpOLN30xWy7Xjzhikvq
SzLz+VBROSi6Be8dxC/vBATBvdDzy6Z3a8+zda7tZDMvrTCX/d6GChOXorBR1As7oC5IWX6Rm7iR
2A4jLu8pNpcV/ZczZMtd782+oFPD+c56aHaIGhi82sI/A7eJoP/Y+yLuw7zazf7sDtE4MiwJyT/L
z261GGQx5cKYHo2gXKvtiDYXRf8hZwS4GgevSZbSASZlNk7AtNaAEXic9n7ZkDqFxTATSoawzF2P
Iifppzjk5Eqh385YH/zY5DVwMNS7pveQIDO2xcHIyjmI7iBF5aN/cGbLXPd4Zma1PFfCr/tX4TWo
WqI585Z7XKSTOAPytRuS6CrzJgdHAdkZt8tzS5Rue9vR8XQfo2oQxr0n4GB+D1mU2++t6fsFPVAD
j/rXekfvVJ6yaZ3d+TAgM2/pDEM7+OZXCzMnAOR/YENhfHXwNHLrqm7mEZGSeo+NOxvpNfp7flim
wBFfvZ3ySlrcVrptOjRHNQ4DK02NB5Qxtv8OkQxX5tC70SYc8ilKZlGg/hlC5VvtuTeppJ1uhxo3
KfQGtSwbiFhYV7X4WxfKqsRXLoQc68b8R0inncOBKpFEKi2BF4WfsVW0kuKyKzX1inu9fFRyYvVD
CjW/ZPWTLWD1UyxrD/hOZCox1dGzjKJ2lpA3jPcg2WIlUtYbjmp5qhFpAvnpujbD1+JhDVDSm8dJ
0MpG/w/6hKAYe9+9z8nc9Wb4vLp7Y4SncrQYXuR5II9Iu4XS720gJUogI74Wov88s8niaLU6VrcB
74X4NLZh0nzLx9JPfiwkxGOQNGezfj9WowtX4jreVN92032n679S6vp8W3I6zF5ljjbDoKF6CdjJ
tpOguziFYB6NdHVisLSyP1EqRk5+rUpSvqSNhoNs6rx58KaiDS/bOiLNTEybxL3nzprSCp8v02jS
cCaP48RAPLG1DJQUuG+ffadJ9i8ThQeZZD5CyvmIM4x+wckZS5whr3ZlF5ZxEUOVQ4f7EAz8+KC7
QepjRfN91k8sfwZeyi0TETDsPE8JrYTMNkOnXmvTa09T3/XdAdGUbWBlI470qV2jDvHTtqQFJYAX
lmfAV/3ZG5esukTjhjwJHkAQIVzP7I+laXTm04DDKp69bmVkVFV/lphXX4B3lzfCDqfvbD5jGwe7
uZ2SyEvw7mwZv7QKsvGeJiLE+35ul7c5pwd3w7lOfMjoYj7VxezchcU8n6Yl4kUc6S+7P1rSi5t4
IJiyv2RztX7vXSRlh3C3l/y4DFP7rUtb+CwbGqAYV3fwscesfA8H1X0A4uE0h30psu1se3X35Htr
8Q25ePfM6lZxlws3A6BYO5+ztjdugoR1HsfoNt/YlbXgxeaQbX5FFs2qVrVi/INaPr0buPlVf0jE
5ARxitbz1qb7/QPnxXoHjDVD9dFH+FUYQXDxynawvzGCKL1Hm2NeA/x7KaxjxkC7O/R9Tofc8mf/
kgZUeoecsZZ/63l7XmJyCdMCMZg9fNubGgVSCskDWhrzO3QUFRCSzcaIZRdm90h0AtPiJqjsMi44
IDG368RtUOdOXFjO8lAkqfUlNEXwFepQ/j3PyukO5aPzvKwWT1nkJ+eotU30S5V7Zy9DGR5H+vbr
wTaT/g7UhviTvY2dYca09Kdhuc05S3nvOOp9nlDef0k4D5FGvRTvGjOqz6M9RhfPM9ezA3X/q13b
2UuSe/7Ri8r8vBh78iEr0O4Ei10xiZ3s9QjSpXtqXIclNTeyOUZhV3cXpw7yH6swrI9DOGTrqZzN
/jva1zWIUTbSAHQzY24PbZmysiRQLI9djw+S7CXYWZVRtk/huPbDyZzsuo7nqHEQmpr5fMEmvrwW
EWexuEkH82i7yYwwZHXvC8DMjx57/P2eTugGs837aDVddZ6KhOB4SP234O5SNJHjsiS3aDen9MS6
JD6G05Y+AHsdwlNLBfd+SfPlh92OKae3OWQi7xTt0Md8EeejI1NP35krsURMoovQPLYQkR/5tZhW
02Q/d/NYf68MENOfinAm8Zu/cQ7lfOAfOXvma2OYTXJjGrM/fY42xEzeY7isAY5Cjt975H/yQu7Q
Wh7lH8nTCwB1BL0I1hmgYnIypsye6NeIxHJO+0YrGJ/lWK/P+KHKkTgjLCS3yHNa65Y+Wml92zZy
CIpjGC2h95LisyimQ2DxtrG22LSMx3glPrt+Nk27hpaEYhRkfx2Xm+FHu4MFkAi94jknEAAl0ciJ
hnrwDvgP+3vVb0tcN8kUPK5mYTKJFqZpPixbymi3mfGxXuwt398J0CPBwSy94V1eRHjciTGws6hH
oIgk7VCYdMZvNux0giwJZkUxWScjhpkp7cxbHoPKeVdMlbf/j3GGf9UJQ1SB0uHQXggQqRB5/YsW
HwjJZnkouW6cq2VRHxBHdjgdB/q/vq//O30TOmVj+Pt/88/fRUtfKM3GX/7x759Ezf/+W/6df/6Z
v/6Nvz/m33sxoEz4j3/q8iaeXuu34dc/9JefzG/Xny5+HV//8g+nZszH7f301m8f3khFGK+fgu8h
/+T/63/8r7frT/m0tW+///adyOtR/rQ0F81v+j/d/vj9N+g5/2KQkD9f/0f5BX7/DTEJuqvX/zq/
DuLf/trb6zDyE/7GJDry5eyGJGoyXTH0oBjkvxje3zwL3wjAF6R5xNJL40sj+jH7/TfL+5tJJyyK
fEiFIX+J/zQITAu//xb9jYwMN+BBDME7wJUIfvv5/f9yH//vff1Lekrg/pU+Qg/exakNmtqCihjS
CPvlKSIBrLamzj5yyq7gNc/d/uRwNH9jj6dUrYb5QGGUHXwGgRd6FPafTUpHfc5ujMhn/WJdIkby
/7B3JktyG9uW/ZWyGhdUAByNYwoEos3IyI7MZgJLMpPoW0f/9bVC0nsm8l67Kg3LrMaiCAYa9+Pn
7L32giox6kPPzaLNRFwJZmBt8I3Gc08riiIGonnYmYuF0NFL902xIoleYnS9UadvGBXXBIt86br+
uEwtc0EzSUNsZ+1+UJ5zqlX2mGjrbpqJ0NpEcXRJ6xlItuds9U753RLFZ0zgbSiNZrrI0RqC2tM0
+r8pXaGh6x+62o03BBPcL8vyHFVkAWt4/lt3WybRtHWMKH720qhirlndLEbibMp81dENO+ZLOasE
NljZBGbLeHJVYg4iRBiUV+pLOWb2BcuEOEANLX3XKX+UheuFEYKLOx0VDKey9M2US0GcFoc+Ij6z
g0lnKiy56CXzBuvEYCi/v6Y1HcpEdPic1fgldcsaKVM0G0ebuJc1pEdmP1gcK4I2tu+bdKJH7Lx5
Y2F8zFnh9jhy53LaVEaj3y9zNWLUBl16I825MbiqtZ7bfhVnD0NrjVqeUxhiJPmjTQw7TBKa/yFN
BNn5iIri11oqk6knFcBdnJvuc4HiQqJkW5e7ui3KW8FXwTGjpPWKcFkclC2n9g7GaXVOO/eH1xfU
BxG3cAzNnsCRBTTMjiG6s6Son70E9C1lxwSHoZJOMKgxzQJRTU4gGLWMG3SX3ouZAen8ptiSNqCw
9QsKZEU+CfIQ44kWkX47di5QBs0KGSilLZLkIu9JtKYPAb9K4961+U2dgnQHVQ9LHJtUeZzNwrlA
mSw2CYHSYdyn6wXE9S1ejJIzhqhmAhSE8LW2XFBauV9JxzCv+4ZV7WrD2o/IzKkBo2UbV+ZbifKS
RV8P+nlNn8Hw4PFBrkmZG/sNRAiSfgSkFSyYXrRels5JjstqhjF/RMT3jY5cvARvHk3WjZXrSJBc
f0QgkPXLi9tmZ3IAwlimp2rAdkA0ToisP0Q9OQZAFKFwa/tkMTYJAuPmCr1IOlxIFMdnBnsXGHC7
ohzJzYw2c6mecGkFtm4Wu1k3Oz8f59sZm2nvHHrxMNaPrU0HbSS6yvyeizWcl4X7qb8gh1EPQ446
YwTYbbU7lqNh21F/6ZF5KjoLaSDTaFFt8IvMPvuK32Rm2BPnFqIh2KdpFu2ZqAVr1/JUNY/jflMd
eFQQ4WcE9TO9FtfcjTkQGnoaRjA54pCliTqOaGzu7ITrJlk++xp1T9i6RfPIZ3NjZHdLbPpSf0tz
+SVh4xarvVskORGDdyDmCxNDdVj67EIwVNDkbrDgRQBJuUnSHxarCqKg5KBEOkPUwCVolCi/snZn
1UQhuZx7osT94jLKD3JFQJ3mqTfOUsZNki1jALHnByqJu4Kayl8zVzLaa1+advrAjhiFLV/jwcTi
MVOEDHNxi5//vUgJ8WVmv+8FBU1FzMG5WCOxmVI17JYMjeR9nevRBoeNlZIDUaM7b3eujrfVl2Zz
28892nV8nwdVrZ3YZg0OhmzMk5NCG675ZYHy6Au5vsJ3NW8bt3nQJ/lG4yi0qOIxzpNP+NjfqoVb
ZSQyvydkLVjHnE7TuIZE0Gt+5g7ag7VE6kOs3YOu6dFDV0apSfWv3WbJWIswKrwRhrLujWc7WvKN
ieN/P9HrQhc9FL+Han31ALX4danqF62ukClaHe6IavUeKnxDqU+60nveYV+2RLqNI7MP3N5cw65R
hi9rJ/NxHZ4Zmj0mOGkDO5UvhYYQbi7wpEwekt5i1G+6NEuPiUCyLWM5BBaBbjeRudDeKbyQ4y8A
6/KJ1s0didObpG9yHEh9cdNGVXaB+Mzan3xxF76MWu+f25I4zvz96rwgI/LRJfTZd2v9ExA9veXo
SBTQfkzzndGn7CrCmU/xSBILiPjvHE/OMh++l3OKtE7h3cnrHEG68b3VuiIgopTNx0j35WxgKnTN
sHHyEB9eib4px2WEDTSUqLJCfFDkACQVdIulkn4hsL0gh53oKVVoodfmOz3fnCCg6gi8PvsYp0Lu
7Lr68Lr6OOWdTl5FHtC7CZpyhBKhJ2EWlcCp00vb6igyusUNxioJcxdBGvkHTKP8yvpqzF/X9RUt
V9ACs0m4213F1IuXTrn1swcHvujY1ciODPth3tvaa6pVO5EzC0Th/wzZhe7Oq9OpPTKvs2vNT8xb
O9rYbbXhLfHXARui7e4GvbrvinFr1fMB/Qufg+kElksYZd9cSKA8pejlSMGsvnGMKPxUqrO56odB
dYepslDJgKpFKRm1nPfwtYzjcESZfl8ncDf67FQ5XjBUnCcBnrzhM7yFeXOwlhWH6Hl1h2ewNUdT
E0+aZxmQarRb16s+1/GxVW6yNcYoh+uRxv64WD+cyA4JdNtF5rs15BuZaYavx4AaZvuRWvxlUT9K
t9iPZXx2epaZrmIl1rPbujD2dG0d1HgptT6n4yG580i/Dsh7lSCwdD5z0x9d1W+lTM6JOE0iysKy
+N7q6SFu7NDEyJE1NGgWY+WWT1tvfkulDEhVrZD02iJcTOPsReOuLTXtIHV1gKvkaxEHEOKYCWAh
k/A5meOTWJ6XKdnJMt6i3Ao00yg4o0zNUUcfR6Tc+DC23n5c5/sxGSsMM1U4RN4HHy05ZljMChX7
uhstB7sVepBO2ofTNAf0u1tuWMCrESxFcqiJA5Gr3FXdEmajttE5+Wnde4ftVWTaBhvVbaxj60z6
7jaitaVX/YPZlYErCjgm7WEhG8ItvSCy2g1KLsSiuhEAqT9LhZllLcrXXH3KwrllLvRikjgxtMve
yu2t3aybFWQ16jFSuoodVIsDNDO5oZNcci7vvB0nLh6v7iA1GDa2jbC+sW7oO9wsWCt93YjvB3f4
QptG25TT61oOm9Ip6r0YS/c0K42xuktSTl9+8CgPhDTvorrczEN55tPyZ5WBU7WODs5z3xvz2w5u
rA+L7N4B6haguMtCMdhncG+5v6ZuqBLzIW4iWg2memgpNMZ+vNMStsWZwW8yETOT6OSfKqYAamfM
ZCVBx5+EepyFia4FwxvfRNlsyAEbNpaFa2RV1ovnjdXTWFkVfhflnbD+4XcfdR2RtWY/LSJ9Meon
b51vMXQ81vVMJpa5HbT+PpHtyTHNGxdDwpV0UUEi3lidOjLg9p24ZVhvPsh03DM+fJt0edcP5Vbz
bsxJ2yQrZ+I08gfufWGpG8xGT5awxu2q9x/XBR18HARytx53EHHLoOu/tJV5gM3qX2vTbd64+ODZ
tb0kwnxj+ZNTYnchcWd5RqeOs8oqtlVqDzslj5hbfdmm+xGRb6i7jDbpNvCqY/VEqEsyrfk97r4x
Pkp3lOoJr5IlwtIcvlaifDUW+UbnKzrabhECyWMJMFgvzOxZVFWYes7BcK8zt5w9g3VhvJJRDNtk
5yAAmJCf6L23x2AYi1tRlz7VSeBWRPyUChPDtFW5Q2vzjIPk1opvo/StwjYmrUuRqx0AuYOt2lc1
muzMNELNhhaV/iZiHNh6xpkHnW68hjlWTvsakUzf2W+ZgsC4JvePNBPWmPfWEbtsXkKZ8kBs7cmd
1kOVNgFqxR3H1v2M/QsNPi/P1ARAvnZVpUW7tGbXyKywLWwHe7gb7XqrwTgVPbjtW1bKJahk5W5X
6wFEiAjtlj7xlMtt5Aq0mUswwgM8ZLocA9e94YC3jezYTwFKMYHJv9IbYkjg7tPZu2VmKgOt+OYZ
inbIO4r7u8VyMTt+L3RnJiWkvdpKj4PxLGrz3c5X3hnxhFsg2Zary67tRn6mLRWFpYIYULXiDR1O
9CrB0wR5JbNW8ycTjFjHQTI166vetXvsZjf6mtQRTaDUjJezmht7S2ohNYTTXyOkYjZMRdYNfTX6
5fiGWSack7Dyb6iIXibWZz+OMTnG2vWVdMZQxemduYhv5eymmzltH43Z3db1tB69ST0TafUw2Vb3
nOn5R3bdS6P85hrfZxrTrsO8bi89qt8mvY0G/UO12rEDq0MX3fHt3N1kUffRWnRMeYW8WZ5Nx8Rj
THQb/LjAU4wJEZHu2PnDkflMzFZ6B8RlDRlp5edqbLPbxuu8/aIIeKTv1HlpOBagfwyfkVN3y0lX
246VJw4D2eePRW+qrSer5KV33Pwt0pjokrdSkA5uqhso0UvQN9r6hpWxDSZoLqEjDXkeV83be9Ku
68BAx6Z8FU1M6YpVuyHJoZg2Qht0w9eAMNYbkr6tH2TPNCPGrmq6zTMxXGK703Ls1rCqUUeTeuXH
NCdbH3x9km6MIZrqUKVmY9wQ+aBP7a7KNQYx+6yeB8lMO4/tr6VegoyQ9hh3O61ZtHMECWfHm1Yy
y1vxfWKNiCm4l/EOMEReIgGfyByBx3vrpdC8qXzxhHZD6o9qrCo/Z256lGa3wiBAyE7TGz0DkeO1
ZWy4Wcboa6MbA5Sj/UGLg8LieWAdTXluJkdRi8HafhVyVBRy0YRHcFVZ7kdwgGg/x9YCyY+I0u2U
U2xMBos3RWq/Jz+isW7dtilMIo6cFHSRlkg6q0u8R0PRnTw0KrTZ2AmUcDTil9x6RYrfxrzReYmF
Al1/7d6iYNGCFHMgT5D/uGc2Mfpjl1QIm1Z+POi/5p4WUrHIcFLalF2kQbTztsvVuj7ZVpqiLp5t
jROk5zGE9Yz0ULYc1zaWFi1fCdFMxNax+JY67HiUnfFCcIneKOLndDYwF9YA9AYPSb/xXbIt08h0
8Z3jG3btLhf7bM31VkB9JiDprI2iio0Nmb/TfIgqrypuMnJoZ6pdYx0DHbjgeM1Cnt2OVBcUZodi
dZ35MRvswvjkAJe4n2mFW2KcVGUdEzty5pcS+8xN31vrXjcQn1ODzVMwdzLdm2vtGA+tNXQR2byD
caKX7LEypXNLgEQPLW9n97JjLGohTPZbVhPWs6aS54wo7gYqjDmg8p2R+xJk50BJ18mdjmHgOjwL
Z83U2VFjwXgq19araiu3v9VMheKAvJh+OEYzxsStvi7RocOMEAWinUd7V8Yk0vpY9TODEajuXppZ
2s0G/bv24KhCfFaNN3wzTWHeE0qpPuueCqXwcuQjHWN9RLjq2Ohj/doYRpX6M87c9TDp5NwEgxe5
4CaLxQwr4IX9rjLX9iFJs+Y4MmO5z6IoSjayXZ3Ud+a42zrpbCIOKOBpQHB/SYtMnUYG6feD0rvQ
0icXgADLAETLNeL8kMfGZ0+g2cEm6+ax6W350KayPpv9YN/rRJhwdqsm49ipZuhCp7S95x7O333L
eOZ67IaZhYtWEeLgtGqhsbFky5HZc3N9+hMEuya1vTvOT3YAJCQ7KANzbcsAzsIBk7vWdkb18jzb
Sf9D7yTvOkaWBZFUUj1WsLIvVdpp2xYE2am0Ys4Lxg1zQbpebk4NUSJ1OjjrwkqHOkOQaV3EzAxZ
Ll/AKTVEHtbxY9R31CPWhPfVJ4zZONgU47dlanovClUSW3UaZR4IhznG9lQkDEw5GxNmZnzPXXT8
fj8a5dcsRyUhjZg82ozUvdtVGN2nEVcX3qPCF32T/dAyafCi4rbAz9crthjus7N1ZHqrF6RPhxXr
C0V73AwPWVuS2SZUbL2KWmF7LiAwyRtGyc6zMQMape+h/KVBkUDrx+D4hr0YQ2rNvB/KlT2v9Pz6
ZPpCz3VafHPSxz1KM7AWtUWRbF2Ek7NcFcLaNbogPkkMAwOlWak9bThxsHGa3XWGjDisifog1rek
e5jQZgcR0SE3dD4X150fXTyKx5av8CgcALSp26MhHeKa8lkz0k+UhpQ4sxEtR7Po4rs4ltYjM1AO
CNYKR6NK1dPMPIs9UKDLiklTOBdDbHFsbR7W3FpuDaKg+LiEPNkj5yvud38vWGEoO7oqnOYnkdMh
MOO42RceBAGrr7UARZHynY6WJM9Cn0+5AMXQyg6YgMgiBlclb/dU6cFoR3RU+9thSs5w//aLne34
rIqN3uUvCGYfO51KuN5ps3eay/ijsoqdKiwsHipgFH8ovWU/eBZFRUTZsUahHq3DzSRV5NcpQ9UG
gwcvJxppeZUhYmsczwyBo6PVLTaHn1x8OGWvPWcMxsotXnzna16wOgkjHM07jNPpi6Oy04Lr5tu8
lsm5XGbxY6JwyDCb6eOphUX0UtTL8llYonhFv2Ido0XbyDnp8CBEiLTpyLjdfoSR4h36QkO1WzZ5
Ne94P8sEd5JnvhRulX1gwE0u4CPFd6KWGO62rpaGbm4VX3RHGK9O7TXEG+sCu1CmoGt0rTtsXG0+
JEk+PBlY6DNfApu4LGa8AgDsI9rueu98g6mbH82UMpY/tBvsSd/roGU+wDu6NwkVkhFO0EPeu540
8Gzq2wtBguVetra+S1fN5czlrjumi74mqvt5pj80RKdlsUAJ9IkJE29OXpauNHZEw5qBpw9QNOoL
UKdlEzWpE0CkjMlGT72DHomtYjFtSVT12chLP/OunyR+822ytudxKhW9ZxRu8RifaGsxXhSxE1rk
JwcjUBs6F57zdSKOfa7EntDI5IOQkIzEMHXqgeuE0TD0+xqiHtZ729rMmnvjenTsY9t7LDWoUXWv
xr1i0EatgGeahqhrWya4nuiLA8NhR+RBdlMbJVmxTe+EZJisd66qX+e0+8xQimWl4qzSZhyyquo4
0IoPTMKTN7kRHxnQftUKLRRRK97dZaCxlGTa1gFbNLTDDtNWdGhkRiNmcr4YDi9+R5LhBfwlnRat
7Lb0tMJl6CnppNYGNHi7i9PYjyOmlJzuY3P1z0bfTFmdGEZskBeuO73WXtuGDmY9z75V8hp7zcjk
nelQjx4hlONHhlG04qC1bypVBks/3kex0/pWxX0ZMXOEAwohImE7vmP7lqZN9pXyM9/VQAhDlvdd
lCrcpQiS+GuWBymyDXOhbVwk9XYcvTq0jHrZ12K0D7p0jINHs3fPtHWEcFOUlNYdzQpwL3eF/WLL
eqeG7hjT2g2X6+FGOMu9kXv9doyz07AIJCArqF5f5uvq613vBqT8xkhrkKSSk3kRnUObODV8I+db
AlXP9gZ/k0adnL7LdSJ+1tG3HK+bA2Pa0V/oG05ubjwUSR/2unsNoBvnEJp9yDTmbZH1QpetoWIa
+mcrp3Xeei1YAJNZmmVPd5rseD2ow4IeHGigI7gPJmM+oLXZF0QuB8x5u3syvHQq2/mWkULPWufg
ZSuH4gZpcvPoRfrZ85RxQD36pAxykOP5Y57dY9u0J7m6N1mTAZS9tvqm/pEKXvdJMC7uG8OdP2Ia
d1BBuluF1ugtA9B/QYBU0KPohj3r7hDaYOdOsqwyig9+zDTU671j5t/6wW39iC8Nx4bAU2npvlTA
TQcV38Ju+2LRxIftVdK/N6nshwOc/AA5xz0jwj2mhn2SZEUwypndCVeqI8p9rrpQacOlsvuwmcEw
jKt7v7RDILqlus9Ua7/X8ygf8C2APYhY6aiW9OLk9TFlBcq3p5mTQACoVWF/svzOqSsUIfQxS6Ys
uxFJ1s3kiqNJEy8Y9elWRWr46nl5cokIebDRCTyAD6Pl1ss5GJqZ8HasoD52tfe2ZawYtPVinqfJ
oKujxuig1xYNMWMD5eNtWVtjXxmxL1MPlMww7SYRG1tkO08DS8lmjufuOFRl/23OFpdiNG94KaoH
kUL8q9YbaTgPmjK+gS7aFSyJJK0EPNGj6Eff9B7ziqkNAg+/n8wDJKNTnFsHnImH3qvfmmUK4BWc
Jq3sKcRBklpNnSPrpJ0IfI7WOgu7V6DOUI3+nTjkDUBCsiSz9sMQ4qHp4IaJ9EKY6maB/uTT4nd2
nJaWvZPopA2bxdeF5uOYmAL9jXccaOQREwCHsPy9LciHAHNZfZ3JBn6eSy3MYVptSHNoAsSZ5tZI
Vvvkdu0rjKqThZRUUXq7a9D287DFuBRjp2FeBO/+xSXeQ5WIW6qk+MLPKUFwT23QyMMEsie36BjP
cbMBQnYj7OOUNKeMBtLdNOgpDnb7kqUfJrGkKXm09GXaZdy6VRXMHAhf09Gcv3XdbMPZmvqPNCYW
Hrm1mDfzPFw76WnrRYHGJwixQKNJ6tuu5d2jFOkpg+XsfY05gmgnJuTaRSyyeq1j237Xrz23gn+l
wx+6fk+y0btriB+pHRj0zBaKjVaUG7NaEPlZVaEGpinGziYAjsVcjReT48kGto1+NhyY4pvOZSBl
YRP57iaUGPRjyk+KUXgfSHHxRSNT9mWBtvMUC4aXNIM/9SX2FXVQ2tfTDnObGWCOy14hYCzTObIE
mDalsk5jgDgbQVH3yx9pH3+KMX6SGPy3DORXqcj/nQ7k0nxWj333+dmf35v/B8QgFiKM//1fWot/
0YI8dun/uHmvcpKj/pCWXPUj1//lDx2INH6TLvGLpMw57PQoQv5LB+J6v0HLAqzqWkz5AYj+twrE
+404HskihnqE3cS2CMz5UwVi/+aZRH0hAURdgrwQ1cZ//ct+ekT/XgXyc0gJYSi24F9lSwfWoKD+
uP737+8PKQo0tCj/q6kicm3GYQ6NbrTvMXy3p94xgHaprJy2f7krf177r4qTnwG2f16LsS4MSPzJ
tnf973+5VjoXeZW61UzRyfwcG0x1XpsGQhdguTvI4MbfpM/8u99GlJWEqEiGp25d02n+cj13dry8
cps5VLWKN+NklX5Z5uXGakEC/+ef9nMo3h8/zUVIg+eO32eZv/w0K3WJuIRyGFpe5N0ZIIe+DdEy
0Lo1DZqhRNyeu4xCAJlCp9zwn19c2gjBuDQtBPuXZwgCxEN9qCFVtKtqL1wAA3616tUlA5B31m1D
3aEHlge6I9n3/3zpn3mVf/xuZme6zc9Az3R96f96i83YEJrtmgwyNagRplPme9EM6eY/X+WX8Mjf
L0N6KxJ4G1GFBVPl58u4xVLYS93PYWHM+bEe++FGTqBUwWiYj931lYrhEOAkLJb8zlHwktqyX+5Y
KofR/8//ln/ziw1T8j4xGkE4bvwS9xb1FuiMkgZXq7XM2WuHAW9S139HPv45Ve6PX0xCJ9IwgTIf
8djPvxhDGl1PyTMliYN8jdKA77e2qLBpVWnLm8V+4PorPbNk26/Odf4jZPxkyKI3/ubm/xzN9ce/
BNEZ4kudoBfp/ZLVZ8WdN6Y9/xJvUM5eMgD9avWTddKGOf6OZRoHvmt6D//8Lls0MkwyAnmrnV8u
KmVLesRaLJy3mZLjpP80Fi/e/fOL8AAF/TvP/NeLoBmnh1TYY8gQOILQmIAQbOhu/+OrwO12WP3R
8rEQ/fIkuwHk85RfXxjhJSdYA1nQR05x/OdXYQeBb+fxJUp5fYp/WetMUCDOaLQcW3PkDUqC2CAB
zPubFfzfvAuCLF8begRIF1IPf75K52Lqs4wIBpySIgTNOxJ7M6T1lwWd+Maee23nuFb/N2/g9W+t
iyWuq+tG+vsbCNPXtWFss8wQ0vfzVUUe9SOUI+7gtEAGZPgL7J01BxeC+Jt13BD/ei3eBMuQfHQ8
K+cqmfzLfSzaxqpKhXxtSDXLJQg6Fe/MNqxsI1cajL6xWm21Q8KepzutGKsiqN0l+zRUoy6JkUXt
BmdwPB8knMvkb97Xf3MfPBuxpsH2zwv160fBAISDgnlFF9q9cSwnr9qCT/GOE9zBv3nQvy9jP99z
HuRVHsqhzWYZ+uVJ96M+qnqeGEKi9NREs2N/eUo1vKV6fGMTU4qVwQ3LJjnlWtT+00/G4dIcF01W
WKEL+cvXPw6RsRjQ4MLJteNgNSOspvAA/ua1uu7JP/1EEpswf19DHwVoe+uXD3Ocvc5lftiHEFs4
5zft4ne6ofvFGk87IbXwP3+h5i8Add5jh93L426ajoMX0/ylHrkem1eN83BoLkBZgmIuhjZAG2zj
AUv6SASJTMwP8tmR12EBK5ifFW6a7vUGGBz9TD0RTNd4G7emQ7F/NGmEMWtqneGmKJnf7b1+rL9H
MWOtzSCXJd0WRZVJ/JUqp2md9IwfextQNgOVUUNtkyosOC56/HQbMYhBBpdZ7rTp7QajDY4zcY8s
FQOVK0v9K2GcNsnxmApe6DsYgCVTNuPNUMokZmQoTSNQBv7GMLMRkaLopafqE/EjgVpWNbYQZ6TL
cFflJByegIM48q4lu5yTtrdwByaOcN8NuIeFLxfSqvyU1vy+ujLygmr2hkc1G9kjIb5zHJjG3BOa
prle+QgbHQ1WyT8IPtNQWTb6VzmyRDSyBaRvxUZPA1+RfBjQmSwuDIdQi6513uAbEZyA5eC078XV
Ywt1P6Vn3LhcqE7woENNc7N3BnLF6HdRunwSno1eOcN//IkuC/nawKKr7zWQE8kBYml6w4QWO0nJ
s7ZDTZjrZmlHO4f/K/OrSmxYW4u0vTWuTy1oi/rGdpt1YAAnEUfzdFtNFLeEnFnAt0e7Ez7BieYI
GjFrSrBjbBwb124M4U98+TmkmUjpB9JXqzdHQJEg/gYvRdBUnfcNRApSR4P+sRsyaExRb0Z6fySu
3bw1xew+930zpn5H8nUW6jkvysPotWN2RJen3UstdwxSmVCmIwdmioaHhCLEzztqjiA3QO/7s1TD
uO27Nh18YuW998Zhxrnr5t7BxFhIUltHp0+RbdELcPnn03mk1W9EZwuwIh1eGL8eprACYDE3ucGa
y0GeLLE+qk9i1PR4Y7LsDJt5iay7HH5Ud0TrTciT4G4+LQUxeUdZDf0SMjHo+hMizuEC0jCxNniP
U6g+rtY8E1ezwEhgEqwTaTublysD7GYuWqU26NWrH9QAyzOLXVLtUjtRr/HCGMBvG+agPvNC4WyT
PGrjXVfKrCR/rE6/96j3JuZiS/9uFQ0a1vVaXNMLK7sfBSuAt1FFUzymzszfMTct2lggSmu2x5LW
bm2ltw4SH3BEQStltmxM0LJO2FnYue/WeV1Ly7cwTiabXgzW1rObRguaxlY9b4SO/SfQpdJoRI4W
/B2zrc0B4ZheyEMtHWbjZPo6dL1JtNVuQfw3w3c3Jj3ii5o9T/M9Z2i+NA4GzxcA/eqefhraoZ5V
kLUiETSYyiZao61m86bz8SUJWi3SSHl/HVs/MEjCLeabqP5vLK+PngXzbOKm4QHKLUFh5uX3hfP/
txX+J8nXf9lD/qWvcJN+++zSn7oKv/8ff7QVNPc3zpouAnqd3csjJYVt8k9/iWH8RkmLp4M/T8nk
GZxi/vSXyN9I76CMpxy9xqrIa8TAn50F6zd2JboNhq7bNtu/5/2TzoK49ij+ssGSAghXlL/Psy0L
pCxWyJ9rKawPBA/QZu2UcOutiytLBXTZOTFFLS5Evi19qJlc4rdCYoKIHtWQmd8RGd5ckRpt72yl
mLpt6URRuY2GVWfkUEGR86eVdY8BTJPM2D5R0FfwCrGN1u7wkJilkyMRUWxLHpIJjfIl7XZjVKfJ
VjEuinBO51d0tBw5N0Wx1D7nKHK9oBni8lQnXd3511S7oz4Ns+6L1r0C8wuD6BAXFwoJUiZ69onO
zjMUaO257PFS7EE9Zk+SpKlPp6oR/msV0dmlpofl1GRItgoEXV5lycDpezjUSxNlDB+b6gnMtNJ8
1DjTaw9emMXyehpxsoFeZx2541ucWgMb2bzkA4MSGh1hxOwDW6eqvR+REuMXljnbPtXtZG0HWBZX
wrvDWCyF4N+xwC9xel015CNjJg6QSTVH5kYrRfew5Lp4r5TXHDDbZPoR8Ez9ns+mhoI2L7CNE7sz
+AkjxGeKFTjUqSJtLlhSA8OIoEmKJTET4yluO9lu+sEcXjMznk5521VOoCE4Xzc9MIM7lGqMRyGu
TUOAMDfbZZhSgb7A9UJ0Oz1Eay/Rn7j9a2uIpg2yUSJdVTJNYcbDn2j9Nl1ZZERjm2cbycJt66Uu
wm2KB9DPS8EcS6yJvZnwop5EbuQvrll1xcYuEK8cR37cY2+V84KdXKDDHJaGcYGRFIZEL9aomfaQ
mi8FfwXYBFtZn87svRN4gqAjBu1eBTSaJg7fFTaSqfHKlCDujtm29NaPERDUPZGc1kBAKdLHUxo3
fbMD7BAjs4rbQMCON5idpYV4iOy0+oRAUX/AZsDMOXII2SHGT8pN7yzZRXNqiBfdYnYIbjNrNvfQ
tsUefPBVIwn6+yzWZsDjgATfDIcidkDSTmxgXjqyM8omhaurG2X1vEi6CGwOGtJMMzHjL6pPum4b
02l5KvuZMrKx504EAKiWV2OthzXQ47zR/FzHGAMbgY2gLokfYDZh1BebPOArXKFFB0kAkHxbdMX2
zXueT3SebOf/sHceS5IjRxp+lbW9YwxaXFOhZFdVy+m+wFpMQ6uAxtPvF0VyWYkCE1az16XRaMZp
siMRwsPD/Rf9PeqxEuKLw4+Od542IfFSdyhLY0KdRSdnHoqbYhjIGVyaQuXRqT1wGxEqgyMq5ZqL
PwOGeQhfJ9hj7NTOibNDTe4KJjl3go8jPKvfmproxomH8FQDz+6UP9vWgxo1oPHBld20jrYDt6Ij
0qAM3p+lDrBqF01FZ4P9HTT2YY0Qvpi0e1F4zldQq/24KzwvyPZqCtzwFOBY/VvA3mwO+ZzN7Q5c
qPLYANXudoGGCnmLLllDhgW5gw5BqdmHFqmAEPqconxPIsPcFzXUJ/466H8Y0mb2vVvTrUfn1bC8
K9TAlGI/RRm6J8CYroAzz/lBIKJSnZQBpxCPp7R1nEwelDeI9yW/7UZAF3OpIu/zOggmkFljpr73
9DD67gY60QftEKspZRNudg42dehsh8pd3LzvW+yvTm3pVt0jjXTzXT0Rp59cO43FHjoCmFCg++DI
erMJqCPRltkhEVGrvEeyBG8JtxF/Ir8vQDyjUb/DPXB4mDr4+LEohDhiuGYB2Pbc+EeAScFXnlQN
57Vj+Vm1cjikWOFy2Hi6/HR7/CLAc0xe/T7W9VQckkhFtARax595gm7urg9g5n9AqrwGrJfwTkge
sK8xpodcaTNsLgfKX+BeHTDbbeJo86mBS+juxzbzHlCCd3Avx4mgakjy3CJ+MvDRQuILXWu0zxqH
RiOExmS6myWDBSi3qO4r7Ardfcgh+9aUzBUqLYlV3jiKWn2upqioMUy0qv5kKEbDzKCSjQuR0bd0
+KZZaGReFhYlh5yeOcL2zeio15DbSNhKkTX4sSNlcI3ubvlVoNj8FGRTrN4W8VjA3WpwDMB3wtU/
Tklv51cJcese2a9wfixmdxC+h02JH44hrJCkKrjzqHaI8CTKdHxvj+PY7AqVIogM50Pgokxi6+OD
07aBeq3SvfYAMDdF9YCsjBhOUVbIF4WbNo8KC5kh30VIm6oEzmYEE6nzQUj3V/+ft7WTLEm5lBL+
czvoY/TXf/nf8x/nmZv8//wzcdOMP2R1w+Dfqm6AdOCP/pW42X+4LBX/HIs13XjO6f5FDDb+cNED
gvjr6hTfTFma+mfixl+okm3haUo+SKeQDsAbWkKAFBaJG4xkeI+mSYkP5XrbJUt9WQTjOtSmMcue
9DF+lqNJ3G9FLqwnpBEAL9VWErCzTC1uvY9Oj+bafmxq76MqrOEX6p+E/VB1k5u5cvMBNw83+2JM
qosGUpVI/6HS+MIDTIcsUuOBAhhtfo8FcAoUtjKH6KYW9FbvaidXk6th6uJPXavW34Q2YKUz6+PQ
nrAJaup7JBt4tYR5xgWLJoDbygPxZGMEph9QInK/eaAYC3iVIb3j2KmMdud2ZQ9+up9hWZkYVjV7
OzcmhLS5/AHOIcZ5xDKqaIGeKVyMWE1g7DC5XhYcQeqL9sRfCdqhghxT4C0H/tAt1eAngkvOCGI9
heAwI/ARQvTUSvxKjM4jAIEZBAFugne38SvoT43dct0EBAqJOG76GnbI4FQwXPukgF429h8rtTXf
ga4AwFDDJXVA/fWmBwLQi+CzUheAKECxF+untlaSawP9uaOiuhNvda5DXry8Iw9DbtZfkPzC/UbD
Ti1G2AN68L4SGHge5wp5F0xkeqRYYP8672LUHDNgbhUoWewR1PEK2fBU38MnspJ96Ip0vFKyMqJ4
hMHmvjdn/ZelRSZJtlmN2SGMxTRCpEWoH7JTmaiEF7ScwI4Aqt5RQALVUnMdZUDXlPljC0pU1T43
0L2NHSoRgIT72UrbK02YWMgIuyfzGiAX3tHJHyGJQCoGWKI6WB9keT2+72M1vMktFWp1poa4iGDt
M7u0+vDqQdRXg4jeYfcQ/qM0+f+P0f+2Lga1fffj7CEq/9f/eoeaf9Cksm1XSlTpvCoJF/8MZ675
h4dWhW7Rx6GWTMfgf9+huvGH7tg6Grnkm8gg6LwO/xXO6H7rNtVfkhHZMjfeEs0WsQxqsy2b3Cav
YJ1hls2Dsm7btGnb3m8ad6IGpoXYCFOXexHhV1rb56V5Xs2M4iHXZvAfqkYzdhExldKpBjvrQTnB
xB1rLPR0LUoOsWJ4G3XkraEWwTlJvEHFuKYHSOj9pBHgHQI3MPehSNWNnpKsR/+7QP78URTI5Y2j
UmZwjcVIrjsAftb1zi9LJTxopaXc5UTKepe2UeX3nlf5OOHBOzG05uvgCYMd9L/X5sqkriwdGie6
nFUuImO5dJouAi9Ths63kZnaqYpHsRqzqbcvnWWya6ml8LEqRY+zy66pIkAzKehJrVKU2zmp45uQ
F/5OtJO90V1a+yDYTexDqv/0VBYdB23IXYW+PAw3Sm6+Ayobvrln/CNEnQm2vIRZrIxCf4HNaBvU
XvRn1Y8XLazC6KQUXdD6KCl5D+CpnQ+AUoq3f4uNYhF5Ct1TUo/F5uicIY6zymz9ym3N26kcUdjw
mnFjFNnpWWxB1sWxwBAwXxzk88UhmNPnH/QWIeVCXEsVS25f1b3GHMS5CQHP7DvsZQ45l8HGyGuz
CEiFlo1HMkSr6HxkFZmQvC3aFgu7qdvDzq+OQ2xPbz7MoGHI2JCH4cfStjkfBckyrPlyvcJEUiv3
5Vgrd1h42nutnsU/yqj/cVu8jhvo0BCmTNaME720j0YYjQd7NdLJ03LnZtY75zovbfGudqzi+vLB
XRsKKKfNfWCaiD8u5q4tejyT8rhii6vOAZ35fF8qwF0VqMFvXiaHUua/h+JaepmqQr+ZzBZDbN9p
G+OqhCV8O4b51ge93gznoywqmfDluqoSSuljzghVXzO1+7jEmvdvTBv9bRswgq6DKzz/FvzaphyX
DL5lDqcrKyJv8hQrPiQq5abLQ61+0L+HWkaiPqDf2IR8ENwBl0erNft2rP91eZDVbfBikMWlaHdG
XZWzV/oV9FM/QmwL+LGCKE3TtxsxTy7zeZxggVwqw+BUAHqZMo68iHmqCgMlUIF+Y9ks/LBFuyNW
2/wEefon0TDbWKnV6fN4pdGFh+NsGefDRVBI8epwSlC6sXJS2oiWGHKlb14k+i48AbF8p4TOWOej
oLbuFHnu4P4XtZ/RCkW0w0Md4I2LZGgoDNuoQLlsW67q80HKFpBYgKKyj/FEv7e1qP1lyB5VUAk7
31ilV9P2PBaqVwBiUBd2FtPGbYV6rMtYVW+P31Fz6neGZ8XlxjDaovGA2BZ0bahpmBZL7NSy8VBa
mptHRZv52KJG7+g7xHcw7IYjcOb8bhZF96DZ0XivGEN9V/M+eUjhwH7pOvRi95oCk7VBN/QeWRQq
rsEoSQNd86Ewpur28ty/2rXydzLpvLBBgYJEOp/7QO9iK27jzO/Czvsm2sB6hxh07dNPdjDF7t+c
fxiMRaeISQH1Rx/ofDxTj/uiCZ3Mh2T8eVIHg6cTD8XLH7WyyFxldG5tD10d5PDOB0nnIrAgiGZ+
GmTi5OR1fwysvtuYuufr6uzE8y0SHEu/WiVHXIJJs7ozVKVTUsgeSvQdeWZjOtjwh3TkTXjCVtiv
8tYdYIYUM/5aOGR5fg0aBCR+pe9AqlcfeJjrSP7Vzl1uMBG7WukHHtZ9g+iWTQkZgRt0A9Sxr57e
OkWAqLCG0kAYkXousxodZ1WU+szUTyHxogTVlldCmdyNk/0qdwKqZfDAMm0dxC0vs/OFUEKIUm7d
pT46V8FXin0aDfYpPE2IM96KXoi7YJj+cuao/XD5855zo/O1YWSLVJq1sT3EfM9HNioHOV27TXw8
h7EchG1rfLDQ9f5eVmJCRLVzHARVbWN8miDXl4e6mtAtqqgZz3eVK5nPwAG8b+no1t/CCJn3PQKM
Kmyqy7/z9fHjbUF+R6sUODWgufOf2VkwMBHDQm/bzlBkypJvFqLgu6LNJ2xsjG5juLX1oA6lkuxB
WwaTfD5chpO7J9QZs+sOrE8uGS6WfHrQEYwD304r81uXpjSDJrv4dPlLX59JXW4EUjFydSn3dz50
pItkaiLabmNgl8cWXgD6TOy/y6M8H+3FuvPscBwyWQehy+e4/OIWLuISl2dcTfw6ETQoMxV1GpRR
xvcNOso3TiyMmwmNvU9zBHO6nEPzeqj7wDz0RTte64iJv/WaNiQcmjedJWOFtbzbUN/XNFwhY7/J
4ZOWgzLsRQx07fJnr0yugSqvTqvb4rrWF7tdzNM4o/EZ+10ESjYEh3TUki75P46yWEItBk4Okxq9
kwmGWcp9Drs2VTZixtrR5eTC1QNESo16yQcISpMmx2TC/u3zBxeE1IcoDgVuyJEF2RaMWEfzq55M
ewc/KP6YlSoyXKVeRvT0bPUacRX4Vm7i6b90DtXvCmkN9/D2+QauR12JAGrAJDjfzG0ZK1jKu5Gf
wGy5ymd3fsSAJzleHuVV8sresTWAtHAi5JN9MUqKZXSYxDM6FGk+3Fge2vaK10VHMvcthPDrdIWC
vk7dH3SgDA6LoRA0avTUbSM0NoffY+I8NLGZQH11PlVVcEpc/cflT1vA6SnsUB2gpGJRrDKojjmL
SBS5Wj9LAxRfwSbdz7t4QuklCNtDzRP+Ad31wUdSqL0dE+SNZissThWmfY8spfXl8k95PcucHA6O
DsUYtKlskrzM21F5Vif0mSMywmz+aLsJrTEXaIgR0xO7PNTraH8+lFyFF8GpnA187HqG0kmrT0AH
0ytL6yafXll4Z3e1+X8cT14HL8bTzKbHMo/xVGT/TvR3jV9xmo57U7XHHYgKY+PoyuTtPPiyqjK3
k/0fZnMRIBJyndZTy8hHlkK7qlPklHaxg9wv2K1eu1cwskSKripoRLfu1wwzkd+XJ3htWzHFpkvx
1gPrai33sZEqdaOxj8Nar58EGMjPDlK8+47W9y1mxRE80DzzM8zsbrywDqAFR166q/q3lh8Ix3An
DE1KSMKEWKS5ESoqXpgJdDUGjToexw4xp07sQpQtN2LR2v6l/iWPFIVSCm7niwyOVmhhGUa+EBbs
gQkR9XSaXGRsUUi9PL1r+xe4MoAuGFuQfBaz2+Kl5XaZE/ro+kU36GwPR3pywTGZYgWrjSzZ2E+v
rzVKrjyiECkhNHEjnH9a2gsFQCtM1HSOylvI1tpvFR7lRlXqdexjFHIGqsy6xKotTgkWqlULuiKE
Zh70X6CkghwJDe2kO32E4KbnHuhXbZV8Vz+NHSq5UjAL7EUoAEOgkmoWkGxRG/8A8mV4itCs3wgA
K+mQYYD45io2wX5DADyfQUVxxzFTktCfMzN/QoZ8+hkSFm6mBO0wfaidm2ZCPN0skNAoFfAWfQH8
E8weikZlMW/snwW14TnqS4afqXM+KaUu88+ongkgSc5UG175kJLBfcY5AiL23NR7L0mN96pboCRr
Yb/6V4mIPwSLybxKgyS5xwY5vDZwk926+9aWAmoST3UNPiP11vM5ykHlKLEiwbUVwtOqSoMyt1G5
3Pp4+dhZRkdCkm15JIMUBxbjTIMx0XeNQr9jP/wo9co7ZkJUt14OLbnq7PJ68kR07YWNcqzyqnqa
xwm5p8tHeMGq+OcSALk0EJ+hSbMszbMXvC5wFOUEGXf+sxiEuU/KAjwLxhxI6bQuJWAvBVGUJO/Q
DwRUG3vln5d/xMqMU3IAkElhxOU9sJiJ3iFkVaarnGjJpk8KBCw08lKxsfnl37KYbxp4hFaH0OHy
HDhfV3nssI4clFM4t58xB27uY5QjCnRriF/exoNzbTCOFxR2VV6B3uI8G3EF/rtvldOYpN2JJylG
Sn1mPVpZAarQztL3b59Coj4sIce0VOgj5x8XeVAhugwBttDw5sOgoYCkxJiq/o1R6JxC/mUOKROc
j9IVA4lTh/iR0+HQAEqOXBAlrMPlUVYCMPKlPH9t/gXXblEloMkRodHMKL2wksdwcnNc9OTZV8MG
y5x6uEX3P974NPnTl7vj5aCLyBhmk+jamddLAujsvq2G9rZuJ8+Hc2T+cIwhuILm0vsBEPzT5c9d
2f1gm/V/8HCgVy9ygxSVmRFIiHLywsj01Z6oP/fV7F8eZSUtYDNKnrbk+UDlPl+6GO7EYInRO2mo
i6JMBT7QKpGEKGMt2V8eauWDuMeo4Do8umVsPx+qDwR6xyifnqKodz+hxj7fiqodNlIq2ahfrhhp
pUWuLt9CEmF0ls1ixKIKDEu9ky2M8YQpXpQftSBB9C8ekZPQhuI0J2r8y07cbN6PaPn9LEF/v0PN
N8X5JO0PE3fuY9MZSgiJzhEatjSYqTT9XN1HBRZqU9cNd5fnZsG4eo63rs1DEXfZ55fcYnJUHjWB
E8TeyUoztN6zoQn8WTNQkgOR0uXA7jAlmXZUM6f32JGhYeGpUfwTMe70vZ5awSP+dDrgaU2dpUCX
bqAgZ5YG0Lkh7MLHy792ZdPI1FlWoyj308s4n+I69Tpb0bB8UvpCO3oVgoTToGRHR4h04yLaGGrZ
dlQHD8FJIMAnt4nHB66J5loHWnVfj3OwsQZbQy2O+oTJY+CUrQuHxm0+FqlQrxx6J3d11A1/56vA
00FfAK8Ac/p8ArsSSx6P7vCpU4XoDgYezt0+NYT3PnBz+3h5tVbOnXThYKUIz+RVi62lUPHpx0m4
pxaRJCS83fnoDc5W0rY+ikMWLu9sbUm+zhh+SgR7gso9zhoFTIEqKvKNGLKWl/Ax/x5msfVSF4ca
CFHuCTxY/bkea9regWLeodv7O2lD7bsRoMuriNjaqx2KjDvbbtK3R2ZAzCrdLgKn9D85X73BybTA
hKVwUkSu7FTLmHYBwPaNT12dUIdcgR6RyTZZXKrz7KWo/FbsfC3WfP5bxKzm4dXf2BzkBrg8u2gF
6ItN7wJuC/q8cE8UyX9HiNucsHPqN1ogqyeLh7bsgPBQW/JXO4o4vDfZ7nHdme+iSMk+D4pr+U0V
bJXctoZafE8J802ENoe4Ttv8ViPL9tEpn/fJWOWHy1O3NhQ4BXl58nTibJ1vA92GAQDoB+M7NSyv
cHJobvAPiQ/e0G7pZqztBboTsPFARvBMW6Q+OIt61DY5wng/wVaJSxDtLsrNlz9oJcFCp8WGvs7L
DTzbIioFRdOmkFRZpqG3buopjm8y0GpXAHyNXaxjHYc+f/XlbwxKhg+sSUV8wFkcpr7TlKJPbeeU
9EN1lB2woxeYw20J+eiBsnFLq8GIN0K9/EsXWR1+R9KUSmquMO750lXCQ4sdG4NTlaS46w2DccJb
tAICis2WExnZ2yMGEGpZ3qe6b+AJeD4e3iEzQFnOclvi2Nehe3SwMDt9+/pRB4cqDnoQcMHyLJuG
hjBVzygYMSAVAbQZ+zY7O2hVXexF2tafaq/buqDXagf0a6g8S2kej9k8/zb4MZXomWmo3iakU0g8
zZOOyEmJ2F/hfu0yYqRZGcVj2FT2qYplR22AVn9bpKF+jWenszENK+cSMBnEQFCZcNiXgdNQO4SP
dcM5eWUQH/KpE2h1BfUJsuHfWVcLtQcqeLgzUvE6/3YTkKbAldY5VamIn7CIxHs47N2NlHbl9FO3
Izen3QHiXuJPX9ZnbaUc8Kk3nVMLSfjYqUl+iLsmevt9g4gBZSYSOkqSyyZs2KEdHcCqP1UOFV+s
Vr7Poi82nhtrnwJNDBooRX3UcRYHL3V6tUIBwDnFTTIfjQktYmGZb4ZaycXQAY6BRJFv6MWEwXTT
4ywbnBNWz9CHdPTrBzfqNpZlbZ+BRoGYKiUg6FufL4uhKRl2SQ2ioM3kXg1KqN0ESpQ/IZEjDpeD
5NpQIK0AB8nuHUf8fKg5LDJjmCLnhIIQdsuhHR8VXiGnIlLNjRVaG8qF0KHSHkIuyV1cAmmk9c48
hg4uDGl1mLM2v0J7MT/gmrKZzMkbchGGaSORzdH1BGezLBRrWgLOGpjHSRPWdZwqiNeWypEi9Z/o
pIc7JXQ+FR7uOTV8id3Q6N9QZP3x9pnlKUMDDXyD7Difz2wwxEGa0gskenXFCQ94qnopdhWi9oaN
RZSp6auvJTumdEGIhhZzPpQ1uvgDq5MNtVdHEbG09EMVQgFA1UK7t2Idl4GhqI947/VPbt2Ef+MO
4n5FqY3nt5RmOR8+9NoUYT/NPkFzMXeOCXmkJ1ZuBN/XrRVkWChWy4vAQZBlKR1SKl4xxT1a0krp
4ZxR4FiHb3Tm/EJlVL+1Zs08VHBDMQVNyk/dgCtHXHTNo5nAmNn4La+CDT+FoAlUBvQSzTv55y/6
WnOt6WM6dtgEuGp+a2Jre2P36pfLG0h/dWCorsF2ok7J853bZrGsA6RUAwNT8wQzspuOc91p9W4Q
OB3tVOTqsCXVpl+BkZJN1aqiYUHmDNG7yZsrZ+cYEW65g4k+yaEdynz0+xZTIr+3muJ3iVQr5i2j
w60qgqq/VbsMt5Zh0tL+wyh09ZPT0LY79tqAQnlhaX2BaJuaboQ5GSxfbluTroqswDKPkPGBAp3P
Yjh5AwIlPa6wyJTcN7wWsCd1Y5PdOqtXVU9aAdNV+evytC5n9XlUikQe+BOAdkuYZGWFaa5j9Ojb
om6OSZqFB7tFDLYQTXO8PJSM04sPJApxGVHVf742zj8QxkVgIZmEZ1GCDFWPRNEjtldo7Ya68hhV
JoYwoel+b2c33aAtLKeWqig5E9JsoIuJPUv0nxfBStXxjQAfYE6/qcv+mtWqOuSweq9S+NhX49yM
3y9/7XJin8ek8kyKKAd2ZJR6cSgiB0a+3rOcZib0wxyOyU6NSncPvO6fKpv/Ecctd/7LiaUCZyKs
ILWZALuiw3U+FHo6SmgUdu0HXKOnTOPTuhIiHXUBXBDtwtuYzmWAleNRymermrKtqsrpfvFpSAhO
ed93NS4FRuOXI84ECCnXI66QKbKREUrltNDt65F7+5YWe2S+MYV6/gE8BJEdo0dIiez8B9QeuiII
ptX+1CL6j++EluwQ4MvjjcD2et9we9CYcMk+ZAd7kXm4ncZLQ4fUAp8ZtaCq0Pufo91LykFZxNeu
1hlYBk+N/9atw7DU3SUbimt7ybIxA53XIy0ZP+2zbxlqMHtR1R9nzdniKC0DN/NIuQjCFSUyqmPL
hTQqd1BqbSr9kZQaSxAskKZQma7e/DkWgGjKrlz/PF0WFyLaWapd9aL0qfUMX7A6U67JvXGFK5R0
603y+ouglWEcwPdAowDddr4zZi0VXoCJoi+dnnem0yCyYOvZ4fIXvT5wYPbQn+PFQX7xik+jlugS
U0TI/TrskoOnteae5po/mFq4b5RAvHm7M5zsZrFU7Pnldh8TgXo/Lz1fKfHgBjQUnrJ03IICr3wU
D1eLSGVwsojSr6YuwW7AKv3OTr/Y+Ywja2peNW2eoKul9xtTuLJQLDKCcmhIygx4kf5i6uxYZGal
L0Z1fjLacjoNnvpWWK18YCHaB7TJgjEGzvn8m8xAsZBA1EofDx7zbkAr9LNRqvXG+rwO9YxCRUBF
SIHkRF3c3Ai1TyJrTagGsxqcYEBRptd60x+xqd2ISGvTRpMRABovIeSBFx+UqFaNXAQ2UajOYKMH
/o8+fTefLu/vtVHY3QBY0NsjjV58kEIh20KLDpoGquZ7vZpbCAe4MlweZW3DuTzpJKmc4u5SvNAb
S6JA5RVoitfun9HUYGsyeTiV4aO3F04dbCRYa1/1zEvj1qA+v8SiZp2Wp7U+F36X0LVyHSXa55Hy
Nw4rGwFsB3uaMuJzGvvichy7atCLIcMjGGzRsWgycPuoEL19y9EQgjABUYDL2FuskGGqodBiA7uw
oc+veGTkx5lpA3DaehtDvWoFcIh4OEoNTNCPVBMWMbXK2jhXEm4JKrQw5hMXkLLxhV7tDxFlWFz3
t0imfSgn77aKxUZbeGXN5NUBYpfBJSHz/AAPIsgGigulj27TtE+0vgJxijnf5Z24coD560Eng+6E
WCgN1s8SGsJiE5glo5QNgOCWAJs02VOMfczh8kivUyeK/yhp8V5CnBkC8vlI3lzbCmQIzIBMOzoF
dWfhj2Cg4pQ1yTtjDvV9Cb7jCthn+L7GU3HjKl6bTnr6dDsgaULRln/+YnNC6XWqGnVW3ykx2BKK
bkGjj9uN6Vw52HQguILB4qIWuryvSDRyFeseLuHWwsMOMc2bKUYllZdMauS4LKr9xoivEzWXliQs
IiQvCPPLinqKuJHSE4f9DNnrW96HvP7C0rxHLQfbuxm2MHYaYBo2ovHq0fAIXoR9SxJPFtsTx6QG
o0VUAodxpjmFQuynUBTpDf4d5s9R+jd3XWQ8tnEhbnQyxc8dKJ+NH7Hy7WhtSzgIySL9R7kaL9Y0
NvNB61Qvx5XYU24SHODvsfSqd43Vwh9N9P4eRMBbMQbEBDB68nbAkoHwvYgJEN5bMVRkQALk2NWU
otHk4CT49u1qkeNLchJHhfto8WlEa9fK9dxX6yl8mqOqPShUFo6Xz6TM4s+fT8jq00iVe1Wu4+L5
FDlO0RXZkPvSfOmhRAfjAb4qPuaoY+EmBOcyqSNlV9bdlt7sStyxeLZJ6LXBu3iJFW3zTk8MUec+
lp01viiRuUuNqTzNujpsvNleYf3kilFwRpTMgW9CMnQ+l/xTwENDlfuKbf/UquLOUtr7NvYOSSYe
Eb26soccN9bOva6nGvPx5FjjiyOq8svl2V4JQZSlyZkpRFIQXJa/9aIOi5ZLy+86QQTMCzylsaDa
2DkrMwsHmNe+fEkBf17E2dRyi0oL58xXBltcBQORtBj6L5h1ThsRfSXYMaG8OiTOmSL4Yl7R0lSK
tADEjIhTvGscPCxBseymeDzlxZtb4qyiJNJJbcfn1+8iSTeCUetaRMp9xKLUQ1YX4qvZD/O7y2u0
ElLkIwriCpeuRyH8fK/kSFbFhpamvuWl47do1JvjNPdiV46Jd4ORunaT9LgpbQSy59tncRBlju4C
neAoknCcDxvNXoK/i4EUYI5U2E7p0gz5vFnDAs5u/SQJh2OQT/rTrCFnDCeBljPe6qehMenVWm62
D6vZ8K2gdjaykFe9N6ad20zKtfPylq2O8182KRmXdkR+VRplj1Mt5nlpVOB8bnp3rpm8C4I4Pulq
+OBE+Z10Qs1rV98l1vjr8sKsHB4wH9QJSTBJnJeYq0SgfmzV8NMUG73vrsE1akKTaCMgro4C8JbW
HnuA6/T8ayk1jp1VKIlv1nhQ40AvboLW+nn5U1ZOKIRGudSgoaVYzPkgTZG5lTnZiR+AtjugKDvj
gQtHqvO6jZFWTigtHTYyXUoOzxJ0bYzAb1FKx2dtnNN9GBPiGidk9Uj+5y9zmG69B1/V5tku0KU0
IBggCWCpvfq2Ic16bDZ9d47DGwu15BIxXCX+MLSh5Veo9R0UzN1QBHa93ThN0a2YymSPRGe+sXPX
lhLVHMkntmRPS/75i+RAJktYMeaJr6m9OM4lwogK4MoNyP7aWlKZR5GUtocHVud8FNeJpDGbmsC8
LcNTl/c1ZusYc09moW6Eptcf9FzApXIgxeA5k+dDqVNkDig/5T4cLOXaDMYfzWCq1xt7Uz6fziMR
oyCcJi9mmtvLDyrqwPC6Isr9qkDhY4/maVw/meRy0xGeWdDsiwF55mMajW64G/qqqXdcqfqDRNSD
kQ2G+Qfl36zfNyDHdWpCNMQOkTmKJ7VJm5HgUVY/rNIJf6URlGKw/nnQ3s425qMHj3TVxs0w0X6N
rRF/HHIxXk9lPh17VRcPaTIIAzdKozER8RNF7g/OhASZEWd9eYVFhvFZbRsMLBtrwpOPWIaNqWZ8
q9FyPqFIYOTHyq7V73EwZH8pk6lOB6cdRgOFM0/9EdXKpB3brAuuTMWa66NeIdG661MH9KZuIp9o
FsKJNwLOSh7NfPP0IhRIKO6y0DqpdZK0ugFDHFfhL73w7K91Yil7fIzFU5VH2r2Wm+4JiKJ+4xRq
cEAa9K0NWTJZfgN1Q6B7JNPLNwRP0EyfEosrx57D06hLT7HKalDRdraeK2ubWG4sGloMqC9VD/Dn
7tTGQ/VAr+3oWE5BeuAN/vbHnkehnr454gaQwHTj/Kh4lWEVtScyH61y48rKhx6/ZS/dOPtr30I+
Ca1WKjLRpD8fxQxTpnQeIHFV5Ue1h0+BNLOykb2+DjAIx7wYZPEpkT7FUToxSBpjit0kbuoj2xzt
6Z1vkZxWh+IhKb11eaIvL78inLvSEX3m96GKbKFdBxgzBsGuG6d246teX0x8FWid55ouTYpF2JxB
60yqnbFAoipumqrV4dOWuYouPh7QuLWPW6SX14kdI3KnU9CRTyp1ET1xoI89kTCiVTfGvUPVf29N
g3MQbomvNOIspz4x3l6rYlDqr5L3BNxlmdalaUIt04sy38Zh76bHU5B+bIzAtDNtNWxWNiMEEzY8
7zk6xEs2jTsO/VwUXupPcT7cZ7luf08xtX17FZYutGyC0TalcGksptHBilBVkVz0J0sf3umYiX1F
hTzfuIVWFosTRRbB2wLq5BKO1OQ5vTeoJH5SZiGiyLV2XceqNu6hVWv3Qx/bh1447gZkb3VUqR7P
owlg/zL3hxXZIUo5oTQLOw07UqNGyHhM3tlBqp7K0MSodfYs//KFu7ZufCMNIIzvKGsuypk2Nmqy
MJX6baX1VzEWArvaid8qUEaER72U9i/5JnnZUvOAqTQ1qerrD3Md3o0V0uw7DGfLjYgoj+0ieTgb
Rn7si5xraiPbxHad11PrJtc2ea6zG9v8J7oyKXqhje1niQfRYcoj98ZoEba+PJkrK2hwk6KTQ+IH
5kfWO16M3xT6FOBVkvhzYbbvekS+9qOJJOrYo4PaN6a4VlBw/nx50JUnEl1EaqdUhFATI6E/HzVu
pjyp6hotC6uP6yMXjfcuroRzihCk/z24rvjZC9W5Ja3CulRNxqtIUXTfhuV4j5BxsLGjVsI4TUDA
MTY2PhI0cv5zcmKnPiIv60Ntx41eSbJjMWnqoY6MaOOcrmxeNAmlsol0bSQwLIZyAzyHMYL2ySqQ
qY7q9Ii78laOtPZBjqxPmSSkEkB4PooZq0INYF76QRrB6J7n6lSoiXtvYDG6v7yWqx8kG7bkvzxe
lk8zBwVbrbYYKqq9b6HtFjdqHG0RvtZ2KcAICMXcgWC1FgvUYQ1LQNAT33ADTGdHjMqqYgrvEK5V
9lFo29dAPrdeZmtfRpWYjIsyPJ3oRbKSBHnZeUwb4gLBsMPya3g/9mX96fL8rdzrtAO5ZJ+LpN7y
0YW0WWDqOQ9Ox4qHB1xqxGORBOibdIXXYvVmWBsRZ+2z8AFDAoN8jzrmYgcmU121fSgonGil61uK
2ZyUSd1SJlzL0nlJIm7G1IHGXVYfMkXNezPtE9/LerwwomG8HjDVuTOqLn0MQyjbJDLZNYjy+HvT
zNYJ36m53NicK+eAqUVjDYUsyiBLobUmaUA7zyFxxp3Nz56CqW+tIlwhgn6LTrEyrRw2i4YNH41h
yeLIdUM3jG4+xX5RqsV3LzbZnY1XHC7vlrVRyMZonhlw3l13cfcl+gCGe8I8rlO0b3UOMNOoUSq4
PMjarAH1kLQkLgZKlefRg8oydY4iiv0xDZU9Zb1+X2j2tMt1423efJIRSGGKfA+TRooBr/g0GHoU
tqicyNcibOLDMTjEg/6oKEnwN3YCJW3e6UyarLScfxO3X9VPDsI0pWOH+3Jq1KMxxtFOC97MC3n+
JnSJKb3RD3+lx2KiuIKwgo4GjllT/xNAWE0ldI+XF2klcUB8inKrQ99dwlfPPygRVp/rQP58+oDI
RsCeCOKTU6V2c2RNx+Mw2Q5i2wBg5t2QQfLgMa5YGxyiV8GLtw+VD9nZkZzY5dtUQkjbEBc4HxHN
EmOspNn3gHd3ZIrOIcf2eqNS/2r7y/EA28vSquRgLUKy12KaogUYyfeOk588HHZ2rtm+zdiTTUkC
SVKCrqoEkFM6PZ9a00ZVlwd37Gve8LNWuv6gaiLYSLyeGX5nmZ8cReooyCI96KNF5qWOghJyXOMD
SS2hogfQgAlRkLvLosZ478Ze+s4eMFjQTaH4TqIh957jyXnv6MgMhk2D4r2n9d1pbsJml9Wovgpj
wMATMOEpsxTlIOLI2kd1h4WRY9TTozLF9kYi9ypSyG/wZBmGLA4B5MVM5ShLCr1lpsyoxQ6trgtM
kvEQQ+Z/JKE9XN7y0lvqPFnWoCpzoGiJOzSNl6wWMzbTJFQGlFl0HY2HcKqToxtQIr1RqZ0EN40j
QbeZGKEWBGP9S8xT+M4rhxLlmqnEJSnQ3BtI28WvyDYUv5z0EXP40Cr/h7PzWq5budb1q6xa14Y3
cqja9gUwI5NIkQrUDYqkKGSgAXQjPf3+IK9zzuIkSzzaF3ZZVgABNEaP/scfLrPaG67Swk62SsXZ
ZbOMHqxWhf8/5oFRbS32Ucrc39eD3h2q0baObaw9wKp+T0//eoVzi1g7IKdEekWVf7n2MoOwHJgR
mDk1pXM1F2twiC2yd76jn6qjl4sPpzX6DhjhCDLQTL68jJtbiVHmKt3HZhaEajF3ujA/kpkF8T34
3Cvz3Pbia5z4SnKHbMK3+mNgE2MY112U1vM1SQB38cBkY9RHPexI2WpLRZIQdj2NNb0Dfbx+Jisi
tWpTaDAhHp58Kai/A81m2Lhbc/+GsG7sqg1RWmjvrK/X1YzrrAcACCSoO09blqTAMgMDA39XxYt1
m3l5/dgA+1fM6svq4wKK+84F37qxVdbBcBM2GP95+RaK3ps6xdawi4NBOwb5mvU0peXvNnzw5la2
w6qtW6fHJ0vKIXViQOKOJEZ049FWMtusTnv/m3uBK0KDvqIBp5pw12rkIiruJZdzepno7RiKqsje
OT69Ljg0WfCJ12MjHfepMDH1TXJtRpQhshXtxm2JffCb5xqCyju388ZaWLs5CHqYnAFXnnwg0kpk
k/a+u6uTZD4nO4gjuOVx9hic8VM7u+99929fj71m5R/CAD/Z2TLbkVVLl7UjNkp+GxVGm26FCZTE
eHM7NobzTuV+Y+mtQjwIqezbaNBPvqmlIEgTXy8i8kxpnseEdGzBjKbdryv2m6+LVgieKOI1rMNf
LnDE+wH2ZetdWbCHUjgph94i58OZ3fcE9W89QPYiCufKdIOu9PJS1uxjPWgtSFxAf8+WpbU+DBPz
juXC6XLxzjJ8/fTWHgEbICbrFNFTZpbMnKax4szadebshsSi8aJGzXqnxXv99NYxHCNVwFA2u5/b
4d+wmSZ3SCi1YnPnt8Hj4hZGRF5JsOuQnLyD4711PxAgbLpjDoWw5F8+PNkOJRXBNHddoJUQ5R21
qZIy/u1CxP1AfqUx5jWxvb28ymwl+kgKq8kYOs/DrFDGJ6031N3vrjloQIxnYK0BhqIDfXmVAAvK
tIlHcycISdzhRZPtcuHot73pxO9c6o3Hxt65imzhH5CbfrLmFhsz5MafTPru9tgPtkM+u/eeEeCb
F+HlQPI36AlO19rUxjoWxVzELesZtN/zz7JRe2/K9BqSW7sOVjStx0qrOEVV66HE47WqjN3i191d
l8oSoxUdW8kbzaaxvya2ve/J9hMFOjUCnPRQoK1Ojs3SExyMjeYqs3Kd4b3C+Pr26YJ+0gMhdK76
g5evU08qOWZoK3Z24hbPJaRL5v96+86k+HX1ADbXQbJX+Stj/xNQJKjmqi+dWuchM1/z/Rmb+aS8
GNJWRE5Vdu982W9eDjknk+nVy/zUSRtpFkqXKtF3fDDLsRa2ucuIV9okA+GSk16958v66iGuGhwa
AHob9k/4+i8fInlZdmcTbr2zBzcIofTXW30h0u3XX96ru+Iq0ETZlTmaoTY8qSJCXzCgU76z6+fs
uz1Ij+jW2cY+QD5pmlO9c/Z8654AKTgKkGgI7HLy8U0iy/u2053dJOySNPFYbJPAKt+p9G/dE7wz
mk6o0wAU60/xtxrcolTMhGYTopy6yX4KmALYwzIee0Fml7DT92w4X5nP/xTe/kzeZRViKnGyEjPF
2Ebhl7rLSWuMQ7EMMiY/pC+7iPBv6AC2LUQKNG3i7050mEkQZJeMnwnjcPIN1nONiKzBNFXkp6M0
tmVjEBPt6G0jQzVKSNnlKMhY+/WrX0v3i/MEowMOLnDZEYQwnD/5SlVOJ5Ubrb3rknL6UkO62M61
5m4sgZQN3yT/YoI28M5FX9esn1fFZRgEZBWTnmwoavIXcsE4nyRLSu75PATnAWYf537pD4e0JT4i
LFxyJJ1EkJq5ivB2AIHNFUGV8eNguerw66fwxpIE2ICPhnB6NXM++cwSfB4Gew0YDerUvppxEQp1
8ux+dxvlrteMAiiua3t6WhGByyTxMhJ3DGnPF/YoXFAsz/z9zwuKBfuBsTpxg+K+XPidZWaYfxT2
biaEI3IGHLCVzQr79RN7a93gogBJkaM94qiTJ2bWeuFZo2/tCHZo4qjyy2ljBAilws6duwNHIvsI
ovfbo98V+kZghijGQyZ1KjCfCm82Sov+TWOQGEJGQLArg+6dR/jGzfkmM2wqPNWQwvvyEY61rfRW
6ebOXp29A4PrbDFbMzbxyH4eZhTFEGaC/PzrZ7qW2ZNvEfcDVgisJDrqU+M/l9xs/DZnGgZjSogq
nsq7fJy8rSFmH0grVtvGj8kT9ecfv77w+rJeX3gdlqD+WF05X95va3j4llN76IpVv5VDpa4KvOmP
s3KNd760nwDF6bXwBlhPMNQc3CteXqvoVCaUmo1dnenorLtUENC62D13PQmt2MRAbk+pnTsbGNv+
liG12rq5l9uRvTRyi6Vcd8aW4UU5ibxbkpKN885qu7MyScl+8SR2vxpTs0A12XnLV0IKsFlFKjNE
/w4y/UbRYPAKS5fCwQT/VHYW4NCl836MXeB07kGbijyKGZy886G9eRVsREyusIpJTp5XX9k6KIo0
dprbfej62LuWcW68s/LWf+TkpbBFruWfK7AXnDQATQ+gOenK2JEGSdXNhsdAVCaWY8Nx7jmr/3q5
vXlL9IQeU0HQgFNyeJ1ZqYp7YewkQSihLi3vWCwEVP36Kj9j4k5vCoid8wS1EDz/5KZqsoG6chL6
Tq+d2olQSHf3BIsBC4KG+I9aUaWfm9TMs2iy8HIDT5zGflcOAJVhkisdaaRv9D9aa4pF2GH7+Wx5
/fIwxt1AjrBfZPYWSUSXRVpnO2XUwbPO9pj5sXmVtloEhtuB++BUIgg2tjXja8Z/Ib5tLGPIaMJj
qw6z3K6/VQT5fg+Y7D0bnIHvBtsfP01Sy2xoO5Z9T3RDMRH3K50vdtIjIUAGI41QR7UHu9X0obCV
dqJPUYXV7Ue/GHQ/ItKE8Qj6zua2zMbiPunaKYksuzKHaNCbpYsM4U9kOLuqlCE/+Oxs/+E3npf6
fW3shrjM3dBNIAmHeuPXj++8mlfLDe4sBRbQic0WdfXLGhD4pVggP+k7jmbe1pxKEU5aJgiImt5z
cXqtiOAkCVYKa391GyZ+4+W1dEd1Rb+0yy7lMNRGnPuWI8f2mr23qrLuOHX5oOEWmOZqU6rE/Uz4
iHg0m7E6J/g+VtFcjqCkdlE3T7/9FFaTJwYwWB2xUE/W5zS1Im+QLsHXbM0oQBS5YYBohKYgOv1/
cykmdnBsKPKnjlnUviToCG/fdbExbnHLtXfExo5wBof3HvjrvZO2YD3As5OthOSTNljpUpN+48xY
b8acO402FjfGYs9wSu1Eu8a8ixieZLbwsfr1Pb6uKiATOMcxLMR3AsLWyxftSKckyHead/MYLGdF
E/8InFF/pzNg1bxeu2xaa8+6SjNQHL+8DHnAspuMoN/FzVgEhzaQs7atbGMptlY8T99sp4U/rDeJ
1YSuDNzPQ+bnOs9hdGHftn1M8nYzlcZmcKqcvPTG1uwwk1abhQZJ9el2CoRjbtn8J3ubOlN7NwVL
k0ZjnE05HGV8GQ5EB4JZtVUwtbuk7NGjO/gQb+synq3DMqaiIJkZuDWk4OOIQmZAnkRZDPB1JaqK
IJSZ5OI8qhwz+drOg69Fwh9SfxPUwr+AhpbYBzdpYZN6XROEohjNO10pEoOHsdLoQuI8GbaD21XF
Nk6q7MaFRVwxcUl8Gf00dt/ESk/Wm+7GIlrtV9c5pxGXG8uYXUHasFl9zWYZ38LVL28GP3G/t7HS
bmGl6QWmZ8K49VrD+KIs5Wvh1PmlIs6p4Yzd9o3jQgw2x0u7NEwYw84UfKhV18RhUKxZ8PPceNOu
T9sSM2NPW5qLCqcg5qpLg5hlyDSVMHXzOZC1wg+yK85flb5bBkNeg133aD6WVP/UDn6ZRYWwhgLb
i6WqwiVzqjjMLKw29q0r0goVlxnnG+aBxkd77DJrO5ZmLw5V2qnPlpNaDwxDJQYdK+s769zhytW0
tAz9hK/mU5yJ/jxLF3PZtnYwpqswrLH2shF1Hfl64W5yf6r80HYS+0fQxa6DAY4zwy0jaNoiJWw2
PgwjJTYsslH/TBaL3e3oQZJgy1LpbspGGxo89Q3ik4zFlOAibhrI0Jtz7dC3TCBDTB21mCq/zPdF
X7Q8NF/jO02VNpOmJXrOY0Mg+IazjHFSEFvqyY8d+1FTrsQco/Kys4W//Tgk7cyb6XyatnEp+gsQ
ksXaiX6w7oYhKBU9mE6AdTInYxC55mS6BG2p9EdtNfaF6YzZNbNDnBy00s+uS9rRj37SlvSFgVcP
G9n6oPZ6boinbhnJMVJeOXJrWh83EcVuxFpcWcNZkxbOYwEtgOEW4B93VgWLvU3yZP4husK5NcfB
9bBWNw2mUNKdx83o0elHhKaCOhKBk1KkGl8tB3g2fRXFMtGvB1dDp+4ysmfvGJNs2yBpP1a+P8F8
yTPxw2yc+BtuP+197aMwDHtORTc9gLcVmQFHSQj9RnfZux+8IbloMxHfjaLVfnBg6ouoHVRfRxiv
es8jwoH7PFemse+C0p535mBV1Xnp2jzsMcu7J9RJTk1QXeqnO1OlRRZ2/pBf1TBs88izZ/9BtO3w
nIGw3PBwYuQCrKEp0vE+fW6CVHkRInOtDkfSMx/wnld38zzqYt9gmMz/6wWD3FiVYTWRwsk5DhdR
5HfAh1kZ6cy3jLBGWP/YB2Ad25mcSmej5pgFUpRO/JW/lsHrUqMbFsmYp1HmtN4W4p9LS+5o3kep
zbjGOXnhh5bRy+vSEhh0kazpsSr7dDVvzwJeQV97qQgt6KjnwWjG7THGjnzY8UUFH9zE9kkJm2Zm
47bRdEnYuyZDxQzzOy8EGhvvaIWWLuQNjjn9k2Gd+407f7QqksnH3EKYO+qzfdYugcGaNVJ/POvN
UaBs5QgkI4xVkyrkBkfC4jy3P9ccN7uJXTnVm6IuHQJVBt2+jdO4unHTtnd5hY1BlpcrjYMD6H/d
BC7KH49BCe0V1jXttrfJGtACWUOAU9nFggnqXWubxrJzPeG0ZzVxcy1MHQ1dSDdSSqNsKNKLNb6F
tWGP7rRr+NqG3TLJpt4PKhc1YFbt14dCdAO0kayC8zk1/dcSFL+PUqaKez9ObAquqPFzr/rRufBV
hyS7NFvjSofl5EZjlatLo+3x9KoIPtwTZUkVrUnUy87IRE4kQSPpaOwdd6BmtihF7roiL59SUxuT
vZP5U7KTZNdn+xLzKs5B9LXWPnPGgB5VpJSmPMnENy4wAVumtCfITwPjlgSMgol0p9EJdHRiNcxV
bS4i/NjNL0tFXui+U4OnHwh4NdPQ4S0WvJgMjc0UVJMTWir2mxBto/xa+ZmOVUGuI46pPXv5SkQ1
KWdLJc0b3yzKo6UY+IfZ2DZTaFko8Le5l2T9IaYY6xszUZ6Go1rj3SY4gLthwJ512fHReWeeJzQd
j3C7LEMzr8vnMlMdRl24BN0z8e7OG/xbY7hWRgeMKTz68HkR83UcLNpAHExdUcO72JlCL8+RTuea
XbdRjyf1sZxiJ2w4DexV6+nRksgLZEf99cDbZy+ibcxDk8CvfucIMfAIcHwg9ytZMyoZCqtrO5uS
PITtldz3jlapyOkGCPCMpPIzXTniewPExgHOUU4e5rZOh00frIlNmdd0wfE8t0aYCLfJNvPsaReq
wt4TUMVJ7y1bupfL3I7ZnkJpTRuhmexnqZFroRfkhCSqym6pl20+XTsq7++rJi6byGq8bKaWOgVi
qdEQ8WaBp1GEzTg6w4YPpgy2STXIh4Xxwx5L6dk/G9OsOLQdW8cm92hSHwqncJdtVoyJcUxrLf3m
6YMtNmIcDBUxmMoOjZurrZyyZtdnAu2VbRWtEdWzqC54ljnnsKzpmyhbtEREJl51V0uJ3PTRnicA
VlVI9050jvWcBi4KV7cvR31bSh9P+JqbVWFusF2Hut9RHmTj9h+KrmufZctGt8dMEMaW1cczhzvK
bv+cjMpnV9LBZetYn78Y1lQ9D4th0h203WzfFYM2Psnue1rujLxavhPE7N9P5VLT0QnQ3ymWsDNM
aAR+qA2e2254bw7jT4Ihb1rlyyepyuFLg6d1GbZodj9nkzd853xCeydcQ4zhbPa0dzYugeXt2p7c
pGrW0v1QplhABqRfDSGMfvQYnSPVGGGCMaXRMi1obPQgG+66zvS+CN+RXws/69UVEv/6CeVv4UZ+
b3hdWMVad+VNffbDkbX51bRs0UWJHcc/KGxszb1pA7uQololIf9O/VHZtfGp0CvvdmhnHSJMpeHI
zuS/bDdTRgu24WssgyNdlDtti8aYju7CcoJFu66eApkAbiMpilE/kd4N6VlFGU6pSFFPYpJ1ozel
lWxGTdb3Ii6c5wI9Hk10PgSfNMdMLVT8TvXcx4H2oe7m+jIfjWmbDUYxb2ujq9bwgkw9VFXTPs2t
RJJVxbFY7kYUaSyJbEpvmzGgafeSwvAILEQoGA4xhoLcQzEjCK6b4hMPrBjOBpxRPqeNlpUIGhpN
XC1tZ2ibQQeg3HjUexGCW7Eh5UXmeHthGOCW+CokzqZMpJlxUOmr/IM+unPzqc8oGlHfWfayKSYd
qiOVQN5gJN6JqA68WYYVS/Wq7jr9Bkm6S7KEPlLe6LzqORQgoVVopGSkhr7KgzksAoz/QoZwTnIw
A2LdiHubuixkoCvUtpB+8pnA2OB7w4wJ1pw3pUso4b7dFq1LCo50de1bRQLJQiddph9Hk100zDKQ
qKmz4yU0U1gy4dQkTRNqMa+Tz7FO6jNHGlNKTsRgXVUY5Jr73lXZj0nWipO1WcSbIJ8qD4nXtJ49
csuQESkRQkUdnpra2Uj+VIYpg5/e5V452NS/WZs+k+A7D4fAX+S8rTgFEoeouy0DaTJG2WYCU3NA
MF0ldm68ZPWhhc9/YXZSzpvCyoGLlzIodnFmNj1GcpbzY01ZphUda985NqqZvkO09MRZZVtJF/aa
FwPNmEkVFcgMvlpWw5dUSI+NpOnU1H8wyeytDkmnyiDqRicrNsa0TJ9rS6qHGApiEhVqSPvIHKV4
yIKsSyIYit5TnS/Enqq6XtzQL3l/UUaMtRPamuy+SJ3hGFSpyn8oG4XdHlpS8KaqcpILbNdbbatL
18i3Vi9Sgt3Yma1wghaebEo315ONtiQDj2fJVn++pFiq/WBWKBZMb8gzckmw8ti7XokdxegqUNck
b6zxCt+Ierwees/9pHlYx0TGKKnaup55h0Faqg/12Ae1wjsWwzr0ITN8UXCwyEmGVj+0fWmZ9yVh
IepK63vhR9gU1ZfpnLTNMSjm9KqiT3BDVdR2HXIOlffY7sjrziCCPJyWxsmjQKMZjfiykastjqni
qOaY0dCwMEgO/XbO6drzsrjFcam0QjXUAaGYverH0MVouWYGEfTjXvK6/X0WkHQR+Uk6pOdmbQXz
OZ0RSQqeMPxj2QodNlqNp2pU5l53WxqF+lEXVMTNWMztx5EJ0U2lCnr+POF4eJ7HfUntQFVARJdo
ZHqhCa2bQn/uxEA+ZFXgip1NfHFTOjZdiPuO/YAUvE83heuI62kiY+Sg0Qbsi4JB7LYZ9PjbXPCk
Nx2tXRH5stVvhGppGq1Rb/LtoAatWx+Np27An5tgIwsl+9BfgtYK89riwUnLTAT9pN4oepiJhQTG
wxgc8ptjnBcZhecsHTrZ0IEk4oun6TI7Fgh37n0dl4HNsiTdsqmCmkDucpzxOaSDknupQD8xDo4J
15SzNz1XeBWc9YPD4XVYyMwK0YZhvqOLtoopV341hEjbk8sezea1nwr3xtR8SrbRJpW+nf02NsPB
pXsGRs0LD6AkSwOupQoRBakfgAgso/7kDx32aqaY5Pc2Z+50QCEW75ppCeKNW/f1k+qtTt/8w0qH
RhAfNu6K9UDcFCbNY6tNuhP9Q7gc2duKQTzwvEfLLkfrzhMgT4mDqVqEkyzxWtgpBGkICJ3YvDer
vOVnDt7zr1zxu5f4M+R4eA+YWgEXoXd+iRSBc9lVb+YjRi8lEO3APuTmT1M8AAZo94hHoGq+xw99
Pcnx4HaswhcEAKA7JyBYqYhuk7ojYVzmRWRUubbxoLZEWG7/tsoG2jAGJdRJJgdU2xOgz1x6Z4kd
Oe9sgifCjD5qv+C2+9uo3noVWNtwrZlNncatlHlVj8pugROFtmzZ3JdwMZrftuhZ74X/rDnJuGGc
UhKSyhs9Q9YzqOjkhg5H7F0miWtbeu09G9c33hCWzrDCcAFeIzxO8EOXlPHBN0tgyoTRPvsJHYLb
+D3UQec9x7PXkCgTZxToAL4I116NghX8o9HIxbzLmoGOTdnBh3RMy++/C7yCgkKw8OHcA7GfTkuN
bJgba66nXTfYl7isunSdPXOE318JHt8TLtguXg0A5y8/p3xW2iAMfdzpKI3hhSOIq/X5vQCG15Mw
YqyJ20RZyRSdwvryKvQWfZoQEUBOmMovqzytrrsqKM+M2LF2beNb71h3vEGFWHUg0KRXWw2s904+
oyVrrcVxknE32uQ/OuxXVTfQxVnTZw1bnNCvWztqsfcOnYVDapXf5C6nxe53szEdJGXWquq01pkm
xM+XN97Jgc41MSXVKh8PoyDNq8b/4rdfIlfBRwkGO3dsnFpuFCZyq8QaqU+ei9q+83raYHKFfr0i
X31j+KgyykShoa/cllNKM/hvmTXJgAN9PA6XeUm4ENXY2XNsLKNfX+rVJ0beOTxjJoaraSvTnJeP
TU5SJMtQVrtWen3UpXV23U/Z+J9P7L9emD/3//5vfv3UiLkjnVee/PLfl9kTiXvND/nf61/7v3/s
5V/694fhuZOqe/7j8kH0f+xU/f1BZk19+nde/BNc6a+fZPMgH178YktOr5xv1HM3f3xGFSR/Xi55
btY/+f/7m388//xX7mbx/K8/n9A/yvVfS/ix/vzrt47f//Xnqpj4r7//83/93tVDxV8L0Ww8Z6d/
/vmhl//6k+nuP0kVhKfBZkSZW1ly4/N/fsf+pw7LE4dObCUZR7EH1w3H9H/96fyTJo7Z47pHY9CB
3eqff/SNWn+LvwMHA4sbg2K16rScP//Pz3X9nw3+P++Gx/DXr/+oVXXdZLXs+WnWkvH/+gCPRoVV
yBohCoTqh27o5RJZQJFS2xir45KxuVjJJ63jIJrE9RoHPX/++d0H+UUxHAUS6aOnhuyA8BdT+/zb
3x7ZGz/Ky+L210+C7TxWe8j+ue+XPwkpJwUn3aw6MtI5xojMALbs7N4JhPHOF/jmTfMMwQKg30FQ
Xj/Rv9Pv+tzSU6L2jlKPv6REQID6X0xYlx+sLjV2Io7xx0nG8opMdwhymI1vXZpDqo+ZHQzVB9tf
3zp00NevweY1wL6C+ssk1Hz5E2VG70D/DrSDbLXNmNHm5/EBTXl9O1QE/BTpck6DnW86qNpFtJKH
7U3DnnceuGO7N+ysOp+nloo498nHIHUekn6OqvY4lP3O6HvgqGEbB/nDLE2jDBuyTL7HEP/cjV+t
4y8IX3LPGFgeVMtsYnarTau5X9RCQh1o5cZR1VmmeZtUfVJ953HS0qYrvAu6JWrMSzs/BrOW/TDM
0bum7nGOJuECOtkVeW1Mp3vN3KhkudAn/b5t4/umyu/UdJ4GV4mOF1AOkV7z89uFJF9gxMwP43K5
agZ1dD0ZPzZLGc5DOdwaxiTP7UZrr31OBWgYDPc6bbv8cnY5bOoM6sJ0AdjQ025+TJel/NIwd3QG
8AaHEdBiN/OF1laXrbtc1olH2mJKAORcfR3RVW6G0cce3xrxz3MvGUbtm4U03rQyr9jut0ZequvY
E59GK7W32BrNZZRzLo0Iui4w8TXTmDFB32zqitzijuzLrYMzU8SpLD73uroNqQMaxIqgWDBWajn+
DaW+I1/+Wx4nWPwMbVwfRhDWSBtB9wOzP6uVPt800vjSMMWJwMfPOltolziGfW+42SsvhvmVpMF3
r0vmEGQ+D2um9tFk8iUzgZv2VY3PajCCZbplam/auGF612kJNPzCj9KsciMRtOaxaYZD1Vjdh74E
1mpr3Nhr+ZQH4sqq+DAW59O8GGe1buOanhXbuaq+wTH9DJ37a6IJG8LoPHPcdPuj7o7Zoa5GK6KB
VJtGU8b5UoKEFoL3mva1fpg5BYTOhKVT0WR6VHR+e1nIoo5i1d8laeuF6AwZMCBI/NhYiflJlkbw
ONL4XAdVNfahJzE67UljO/PsLn3qY7P/AJblXepESXQh26D1DfVocJ60eXnG/3B1NHpeeiSDof+O
F2zyBU5p/NGq+xigEzrAIwb65pWV6+mHQO8caF6mQ/SmXgBtEMnEcK0wg9tgSIH3Sw6gYaAM47IW
lvMIxzutt2Iy62NZi+HaWrTpyJCl3jPyF2fS6P0jWU59OMLc+Qict1QbjMXaw9JnxUOdz8uPtkhi
epp6A+ZeP5nKcL9ATeoeSPOtr4cgGY9qSd2P45SMlxXjmkt8GMrrqtCGS8UsE0BbE805wrPgAv5w
s58X6VuR6EgwuQIDkAeBEP+TALa6luCWl04+67eUt6eid9sK7KUan0vTuiQVJ71dhKG1UevV1gbX
Q2Pot+lEMElna6HlCPnUOvp3xbHgodblgzOJD1A1GMWKbTpo8T5vNQkQPODnays4lv23eqR2Rb21
FYz4QiLfPheVHR86Q01fvMk4k4PpXS/1F3f989CSYcOpJNLKc8HpisrUfyLGdTlTxC5BOthWmn1p
aM5X2BpMGGdQy7C3yV8whxFw2v42e7O+l3b7nUdiQZmZt1qcqG1py0gT/mEeTcW4pdjUhex2q06z
lGfDOlxmhF7LD/GwHCwj3zAXBjNhTTYL/GbtLtbFOR6wTgCeR9RgEw72YxlLYGMjiEgiBlvbGQFI
Q5abZ7jyny2F8UVYmwwWVZUlgBtpRLd3VOOwgXxxnk3LTjj2+Zh6DCJ2o/hCEKM7z9Hiz8ygC6Z7
ptyYmccM40mNtYf9mdwvrXbXUkoMYzeah4JcTwt+lBrUpelpH/L8zLSKTQKw0KVd1DoP4J/bRqWH
BHOCg+kKl9G6EWI/wqhPVpFd1+YxhVgWLqoFvxeHxFIHNIr0SFFXM3kafmiFlm5hRURJS44HFXbQ
1XlCTtMIOz7O4mtld3sHIsY+Tbtd6qWbgeFn61LJce33NnjXRUktmBmm2zyootJrOD0I5nXeykwL
M/0mSUcGAcLYuutOsyz7cr7zKGgq/5AL+7zU+eaGuzLNHi3/2W00F4KEXWKfAScrTvOrbrrU4vlW
Y0y9dREaQaAjy8XsN4tY/Muph6KRmHnYxIDuFfNswQkudEbrqquNcwrIOz33S2DlZxuDLA2fFYhT
uo7a++VO7gUaNuS6Xh6h4DBTcoKvo19l207Yx9TF56pqinQjdffTr1uINxqIF5c9ocprbgF7pZ3L
I7PELqodpwuNorci7MZvfn2lN/q0v1/pVC6tjDktC/Kdj2k6PmpJto/zYUDs630vs3fv6qcrxEl/
unqzrBw5mPTWqcMC8qJ0cJymOGaMv4Ymow9NrkYbtk5LHWZY9rmuSbtw8KxIijORAl9K2/9qzj1i
5wn7E3/XD24AT7pJjnLc4yQ/b/EQKK4gOi24F6zJXO0GiLvZjLrWfDQc07hWdduzxdiPTp5+aBeG
nHghfkV2aPHqmiQ0jQPJ1p8KHMV3vdt/yjU/i8ijoUClGLYbjs+azuJ73baHGxdROVnnPt7xCyMm
07+K89ncjlbcfO4kMuwVLr43e+1qVnlzNlvpnT6rbufkuAUPKwaYnxEp5awkzlvYMjOT1CS9bKbg
MpjsPfIqFcYERleJg6HMVJwZhMBjOeQfcg6GoZjY5ruEjrqnfaMRiBkdVuO2qWLjlg/v3E7q4sNY
ONvOIkx1Xm/dW9rQ7iaAV6fejUPwcWxB2VFyznCcSgrsENIpL5jfpfey1C4yGypz0G0gbRFtNgdX
HV4RfiY+6WP19SfrwrTaMNH3Tf/kmqMWLloWH/KuaI6qISsInztxmPrg0Dfmga7/6zDLD1lhPhc5
sHvnuCS3zNDO4wYnzNZGAOGadogb5gF3TD/MR+tTQr/T6f0jXuhUrhZ1gSq/+Q15gEmLcF+2eyRl
wQa/6/+h7rx25NayLfsr9wN6F+jNY5MMn95LL0SmUknvN+3X96BOXfRRSK2s00/dQAGFKiiDQcbm
NmvNOWbMk+Jw0VpRcWH20YsiQ4WQd96YVmZYBLo89bCy3bctQtYyaa66yEEYhVp0wywcbZQuvNFM
umazwT+orCdbZYC4c19slKRwnmQPLQOO41etov9U0HnysnLe2W7NCWIBdsKTz9jSrrKlStOOE65G
vxnLF7MeODfbxiPRtm+TokLWLcw8SOF5lkO/cVxSvzAIMUXrG/QGF7Oi7UaBqqdRpk3ZHFK7+WYI
4J/ZfJurykbE7IjtOPVkHOuBiOVRFBER501yilXgs3aoBIsz3oVCQxPUA46qxDErqiuFJrNRScZA
LgJlkBoBM6Q7yORuSVV/poSAsCzfu7n2pC3J3aRbl5y1fDGw+k/pM1a/U6fea255iKb3KNYuAGH5
9QSgcdjUPc1FwfJQvil0Es2hPThhe8mcsKkjlBRYiaw4PtjVfcTBrBpxelmLZ2JqcGjvTfaL3tMI
6YqN1oTHAoEUTRbfKi6Q3+OZpP56EPl0mzXuk6P4PR1oN6puknKrl+rOML/brblFNqCJSwfxgdXv
dCO7YqN1UWfOxoqv3D6n8rObh5GzIJ3FJVAkW4Hpa9TtesnClfW08q+zethW9FiW5qvpzK9G/Fr3
72Lm2RNALFJaGu9S0LtXbyL1sZVNINLMU7SbUsFoWE/0k+q9FQdj9J7CPmjjj2mxvSjZ1vI9GSfO
WcFSiJPUhq1TH6fijpSrIHTVzTh4Q83gSebAsORVUTD/qDJAJ+yJTPPXRRjf40a4vHVfcb3YCD1n
rT3KsAt4um433U00uSb2fcl4VVcZZy2esCSbs9ICx42vRBNUmnIy2ITA+vLcxjgmihsINrMpp6Ms
YtQOxVauMgZ2/YV1qzffzGLZYGT3+m4nFj4nMrZOEV9rw+Cnq0/C4Jho+bLtN6YMg3zMg1ZOCCB4
FQvFg/Dnad3eoKPlNqUHT5Njx53Z0JGJ7tnRbgbHCay63o2KFkx6vEVIhg8XtC1u0jJ8KVRkHwvp
I3jaGYE0LYN+Gvezu6oDtSBrOeZo88nSXmlFbtNEQHhWLobFOUa0w9pdo7RPVpj7TkmJOM2uFXXY
TKbpmcrFXLQ7MbenGWxzn1VB14r9MhibJd2YhnVnoEA1zPaiSqwjKcOBZZ2smF6pY1yWZuJZxnWq
fVXVxMcCG1hzeav3TNrt61heR+WIROabWeEeGy+TqQvKyQ1MJeEkGvp2eAUBd6eRYuF1S9v7BQ/P
b3sNqZOZu0iQygx5krru8+urrK03WaYrO9AIt2Xr3MYye0jCFP6LqXfbqOdQpkT0HAvs+Z4ez9ts
GC7HAqU92RDBMrOjnIrqiTS6j6aQl2MUL0eaJvdA+9xTqEpEC3lWHOvB3trDwxw6H7o20CANDNfa
CSNygkQgOVLYa0lnp5QLI5uN1yDy7+HCTJPyJWWiNb6VOsaT2jX5JkRH8j86y0wWO7MzwCdte7XU
TnWJBsx9aZpF3UXw1jnYFqI4JOicuDSZ5QWBAYcuz/Qb3ZmSr5kaOqesMcFLQ2j/RFCt/lxApR5G
JQWi/o+tHIUi5WxX9b+/Xtyk/SlfL0MgvHMy1kvL9UtQXHQPgzUS17J+xSXVi4NI1u89R526y9ab
UYjj+SxyQz0j/azfDfAUGSq4Btb67rlhr24mkgRKLTrUktIcatFmuqMGgPY1pY1cc0Y7hus5FOf1
fKhR193w1csDDzxhXl3PruF6ii3W82z442jrrKfc8seBN/1x+BXrOThcT8TGejaGb6VdTet52fhx
dK6bTNwJ1JHPaj117w4gtAPLsK14kdPmx67t3FNSpMbXzuZE4umqYV86aiyvS5JnvmWQyI66YDtj
osrrkC204gYBZvgWLVJ77KVI70BXJxcioibQ4+jPFI7iWV20l44FotZaawjLWk1YYnBzIfjxiKOq
uqoNayWiQLSI29wd+28yq4Z7Gu3PWExI0cBw6NXGSwSfE8lKdJNJ9WIyaduX+fC6WCmBbV2dnqZq
an17CK9RwPlGkRJAoFOgysyd0nd1EK9w7URF6Sa1mAleloHs7GcSB1ky9eGFfPWB9yYq3fQQDVG/
xksNld9Oub2BwIBgvZgz99hRWlnTQbUh2zhAmzhaal2/Qb8qmefdxu1uC0b6fbce3av1EE/02/xo
rwf76scZf/px3sfAWbHAUQQY46U6yR+VgXwtEsRruSBfCwfDWkKQazGhX8sKxlpgWNZSg7oWHcq1
/DBQh6jXgkSxlibmtUgBrKLZ/zhD/KOWwUNV8J/z2v9P3YP/rKuw+16tZfju/KP+H2wjEGbxt8PW
2qb4qY/w5Xvx/ae2w49//1cfwTT+RbeUziKRJaupdUU1/9VHMNR/0T9VoA6vsSp4yrnGv/sI6z/6
d99A1f5F8x0wm6sSUAQ35Z+0Df4C7/ztXLayazT4PxBHATvQKjvrG9RymHhtM8urXBGLnZ7CXbxZ
MiNOOE9JN+LokE8FO6Go6USCjj4qzJ1pF8u1vdh5RGl3proGNFw0O00vEYUl6SKRgGpkwQY2mSxf
ZjTmtt/E0fyc9Zn9xamyBT9bmFXPji5S0+vHEawV0TiVsEe/jyrpfJWDXi0L+l3HGAitbOGPRyQB
zDMfEsNnfFStqMowplAGoSzRtan4yPLeKFpEijFBEZ4yoaOk9y1STT1S1tY6bICRKhx/1NkwXThh
2tNt7cr4Qq497MscemJMfLaijVs7n4nwNfXF6W5Yyy3jEM1svhF1LK05H+u5yapXR1Izw0hvrUqu
0k4c1Gi2QJLS2pmp+XNW5bG2S0esdxdxLyXy91BJ2jkwacO/hiRXKw+hm5jTWj3VF52yk5mIMj6l
bVoVSLzI8P06T93UPrYZHlD2CBNLBQnNITViN840EiPdKtYLHyW4PiNCbbT41l1C9+tUFFN9CKdq
iC/RsVpW7o00pNM20E0xh9gKuIVU81M+DGtP5IBnMnYInRs2qBGopi0e70YrqP2ODiMj99K6jYp7
d1ZTY+aHse1qQXWpLQs5xx9KItDqb9xl7jUjUMs6jh/FGBYkyS4pQXJDEOkFFDVvMOWky4u8qQiW
9yriEbJvGl2BaW/WaalBsZPSKPap5bTJR9MbQuP8ELH6Jaw9vinc7JEinnwtbQvlfZwrJYYiiTpR
CdP8BGasTqGG5i0kvHjE5pOWtvlCn7jV9xFxCPWxhDMa7Ts48FBUFyPzl97Nb8dw7gJpuA3yKDL9
OLpU4B+70VJvdaHLAzv4cdM4Rf+o1aP7IpWifkNoc60xXT8rUSpmj8qNcUvxvfimYb5pECn2RuVp
St++4LtKUDOys3ipaZ7cNxEglHKo3S/gGaPLKFozTM1aNddyn8telvbmdkzEvV6j9x6aKj/NCdsi
z5hN8E+Ua2/zeDS+akabsv2ODSDXZZ9EgZpjiXFGR/Xkmv2OsDA5ZaUitsRG+HpZl4cwnkhk7jCC
OZPOAl+YH4vRVvixMVp0i/Iw5LLbOL1mXVgy5SMMrb2LnPJu6HTqJbkxfVR1ykZ6rhCYlaHh83Jk
G/YVfXZPXa6qfHei4sEhqaknjh4praecnDbrZCO7i/0MZ3F2bMzEZlORqK4eOO1IvWJwwy67yhV1
QnaIyLN4YRyk47tmgQZdvQWhcjUghG0oTkTC+hKlHbqMdJ7AbvXQ8Ex/QJZWBuWSF+JqmcKOAxxN
cPsaYzMCTE2OeIyrJYs/MsQsCOo40N8N1uAinEvaN0dFdenFmWXHvjNJyrYlDcNHVzittSMsm7jU
Av0Cg8ktSsLmlYGTuZaBNaPeD9bhphtlDCAvVWXn40vTXkZ1aMsNBAWklpg/jJm3HGHaNjZo8r4W
9EnbY2aMVbpGbUSwOCzAGBC+cF5V3oRba3jWrcaZdlE2wNTX+yiNL7CTVYqPvrajot2GyLG/22Op
pTdG3dT1Vupsv5Q9Kot5oSikSsFRrNHyU1vKgqfTIUvBsYNh6jPRxVk5EXQcixctGCp8gH1JjTyv
l47uiMDX9ch9JbxqiLOT1euh14qhP1al8pdY4Setwt8b3r+5HIsg9HXophAfnbMdvU1rBG8bTqs8
FcnzxNHzJHJXO7W9W13p82x8coT42XEKGo9DwwpNQKgMz54O78+3Fy1jqjTdzA4P1AvdhuhV0xRE
VYN6NVttSePiM4LNWSX4ryvi+Wd4a+SPnddnoyTSk6Hkio1WkePGscDTeQ5+q3zKsv7tzcEAQong
kJl1jrExOQYAeJpgy3fTtM2ycdySItA/2E5bbSM1TR7tbtQ/O/r87gZxCgOahIcMq+dMBdVaebTM
Zm97oA+HnagTqm11RiGkzj+Lwf75/Lf+eiRUQDdacypQSJjngzOKSpI3ZtCzbOBPdMDXWbUb/toN
/8djcr0K8hCIbPwXb8JZy4DqS5dNNv5NThTxW4YVZke9rUTemg/XhSnC7d82lZ8rLX7cFUIqC608
74F5Tm2g4ZzPDiAgz7XTmUwgcgKQBM8vg56i1TVg3+z+fMHfPUaeIWw70KAgj85uMEZekZl2zw2m
kk5YaadKFdR1K7/9X1wHaanjMJEgzDwbGeaIxN3WV29goTZvdTzOb2obfwY1+3XU89DQLK6gU4Ja
zxnJSzQNuUUsLMp2F8VIgXLdrfLyrrMgITR11l1SICnv/nxrP1hhf99wr4MEK76lsoWnGHCe1JKP
peswC4ceIZ6aL8VEF61QsMEZNsWo3khxRCk6ppqqcRss3rWee7Vi2E9//h6/vnzqD70SvALeC+uc
me/mlU092gw90sueEWpHF2ynOXbTaD78+Uq/DhoYDEwuP9CVoMnPZmqHvVFSqYvwJEfoB+S8QOS6
Wf2EUfjr/WjrBOYivgEZDmX05/m5tIt0WDqchZbLmte59A1jXvqLWU71J7Kj39wQqk1QiDw5Xrpz
5B5zVhqZVhl6ZhtWJ2Bw7zEGjk/e7d/cj8XwAPQLftPQznPfcstUZOykLh3WkAPOaoQC9+/IG+yG
cv7nd4RQkrEInI3g4h/ls7/pqNIutoaIYB3M082LUAZcdeBuPxkHv7sjzpoq8z1pa0z8P/9CeFB1
aCOj6y1MTzjR+15mp2woacCUVdf8M6TNOuUjQFvBLBD72CecL9jWjNael9CF8dX1W62V7iYUS775
8+D+dQ5h3gC2j8KPlxpx5s83lYDPxk/nOh7+Hhx2JTki+JXs7MHQpvHYui5ogtlqRuWTX+y312Wf
RQQTiFH9nHQrp0Ft5z5jeIyF8ZDXM+5E6IcUjU35bVaV4V5UyWcZxb8Z+NB7wKdCI2LKOJ8zjMTF
xdm5rieTVT3c5Yr+po3NZykGvxso5Aroq3IXSb52NlBy5mXVNKjpWSLWD+YcvbMrg37uTp9R1n97
JX4SCi5cjM7fz7/ekCrtjJPOxeCmdl84Trerka4z9iZO0H8m+v4xIAFuMUjYGjAbnivYJytqqc51
XCwkrS1fCBrt7G9jpHc7Shj/CIq9XgzpM+ApNIjaKsM8W0FTu2rDRZTAu8dBoe0VVoEwaXL8efSf
CzD/fRnq1wpL6OrR+PkBxjHNwLi0HW8Ol7Vbg/MaD/Cs4TFfy8+uP8wOzzQd7PhFDA4+oEbpcEjp
Irbr7czrYfpaGIOF76NSsYM/f71fxysPYZ1uFJ6BrZln344WFZYqTE2eXVu0LMCFbGcLSeifr/Lr
q0gx1oYIw7zJuDwXZzv1GMZOX6yquExcVMtc3SCHxKbndPX9bMvmJTGszxT9v94a2lJoWqvcmIPG
OaF9xDbYDwuQg47HuovNuQg6N/8s6mNdNH/aq6yAYQBaSPYhGv+C2bFzWGli6iwPf2v7zUzmDJN7
nlGJSuAhNEFLrV5c0VMpjAvTTHTrk0e7vuln11chkjGPE/8OmvzsB7TR1hUSvZPX0iy4QHpK2cJo
1Wk/lXPWeDSyi82ff8z1E8+vyCuK0p4FFuLj2dyDyrNOYqZ5MsPQEz8aYYUBld00oMFFTUd3/+fL
/fIzwjUk5onwUdPGkXduPNJqlBqYFExPlSPN+VAmXlXBpf7zVX4ZoetVmFFZ4IHhoRT6+S3N23Fw
6lhHf5VlHQ30CtpCZnS+Wmmqr2dFDRfH/MxT9etGF7UPYkXmPM6K5EydXRWuKwwzWoqrP5j2rjq9
JJb6hMH4yom7B7MY3gxkmwZ9yLiyPjNnnOXmMgGqvPrwmbCMcXTXz18QKRc5qjNmwEmY7YaAgOUQ
w1vzs8WcbqyGMprdyPQWbMS4Ex1da+gGKFLe//zkz35fNqTwMdevwRmXfv25O48MJSIE9aVAY1w6
WKdH6VMLn/x/fhVSNpgIEMKT3HQ22edZBBIiQZUHyGn2kybG0o5w8ZOX8WwyoG1KnYVfEhULNgf+
58+jKCm1kYlobH13Qcy6LUPLfZVdQla20PR2fgUeNKYrEsmEUdTP+fL657s8ezXX65Mfvm55KFCw
j1xH+d82qSYuVAdduPThTIk7Vo4BY7pugb4WbU+J9p9ejSVU4WS9OhhY2tZf9m9XsyiRReVkkbEV
0YbIePQxFd60LzzLRmEe/Plq574Bbs6g6cPbYjmuzmR3NtNN6kKeploPPoA5UTEfDC66Aqsls2Q3
kHAnj31KDmHQqa01PzQuX2hjlVTmd5abi+bKaN0lHYOezoj1SrqbagfG0KFXsbVIfRgsqFatZyck
AN1m5TgZ/hyrvR1oNIy+zrnWKps0U2sXT7u6oOaQ1BKqlzBVjPSvX/EfdQz/s3bgdf29vJft9+8S
l9H/Bz3BdXvxf7YW+d8xJL3m//U/P9rk22v5X3ff6/4tT7793Wy0fsJfTULN/hcbbOCwSAI4mfHf
/90kVI1/QbWmJrJOLaANdf7mv5uEKpYieoJQysEZMZ54Q/7dNNT+xdqyHrvWNxhnHOvaPzAbabwB
DP+/rZPsY11ahysGD0zdOiP8/Hr0HRo1SR5wUpH/OBBvYHY6ppe67DZCWMbeaJWvVqfXO6V2+6/G
glwKNp28rh23elbtYbpuo5oOGzSgchvBMXjKDITBaF45e9ZDFxDwau3W02pQhPTl/KRVEH3p6Xw0
C9UKfnzi1CRTIPr8bc7oNc6dZIy3tlM9xxPqkgOR4fUBWvb0FJm1vGBeyu6MsTUvLHVGH+hUNX+d
CnAfmE+uq3qxHsM4np+mIbV92XfvxqzyiR1+4ENnpvaeZql+OVrornlVgYXNEIfcMC8v87ILujCX
11gxsuvE7N/JoLav7LyYAgtowSGtFWWv5907ikXxnJSFvK4kjulUtatngefhKjZpcvWxGA7FnNhX
SNS6j0QkbwNUk8P6l2LkE5VMNx9EP743bTifaCDlF5HDVx5HLj6x1H00MPr2SZLZe4Lq3+yIB0gp
LbtuHSSL/o/bYMNu7euY5/TjWzrziFRKa+wrssnfYYC92dmCyqzW1QBSSxdUk2ntSwJRg0hI84NW
T/Xsohdf/BjoxHWvFsrepJtxbbphfNDUeAokW7dgss0PflVom2rLTShCdBJFp6ru8tnIHnWFx5wW
MVR9OYzbpOC2o/WLS+Tv13PYhpue8Njr0bBKZnpG3NWCpP66FXx9CBrKqe87uNOzlWcozGgF7ocY
a0Gp8gee2thjoIex9g5iwd6PGSRUzzLXdvOPH6/BwY5Wzs5268NNY8faL/S5dTxUofkBEOStKXOu
qI/vRZu+tZ3QfK0xq8P6WIFv2HsQedk19Xk10JvibUGc7w/0rwM4ANYHGQHth2lEyQFgmb3P59je
U297B/NqXRlmNl/NyOZRlmo8RWeAhGyON+WMEWnokBnzT5+UULlR87CCpdpU2sF2EgGvmayZ+xYb
6CaNR/taJE12UmWY7OxhBDbg9KrzpMCKCrKwVa4xzjubutOdi4LC+Cay3GpAoz9WWyCmAqnLaF41
hdJvlHoKT+yI9cusdAsWjb79kmTT6BM/mxxcHWsUJbEhiG05ZR7n1uh9KVpzX9oloXymVoV7u3f0
d12Bb4dgp1qhW72sNkWI6IhOfncpo7r2ncqR39MRkK3NHgJRAdhJnwSz3IOS3V2DW3iDD5uil5kQ
BBSLbu5sI7NuG2XUn+sejSsQjmqDhThuvFyf49do4EVYFqsF626qWCTm8W6O7PSKUd8/t7FQN+Vk
NBiXekpMVaNEVx1Ao6MNCwJQScIiS+ay7kWq1WwqtjhXYm7CO7ey8aLN0r3pFZArTZrB9lUa7TKb
3eUqqqeWDDFND0Ax47FIFAU17QCOrm2RBqGbGPaxoowNiVgRnBCdyq49ptaVpCV2rdCLuFeqEP2j
g+51Me3omNcFamXhTNbl2Gf6G4LYZAue0zz0RfWthxF3pzJVwmFCr3HMC9PcuKV7ZYFiCsooVHwI
aw8qe81xM2Zlu9GVUIeAgYsOpmy71QFjeJz1TLwomnEQ2NxAwxREaAvjiUJzdROjIbtKQXWBVArb
o1YimoexYqygJAXLiKXEqlc0MjuCm7DqjRs5+kGt1ccOqvOzm9vmc19bR2zmBueyMX6wiaLcWGBa
GXBoURe1mPfJMs4p8gUUzKvy7MnU6CIkmZz3oazkTW/F/b4tHNqfYWHC0NMzCU6vzk4SLtil1drh
nZItrq8gOcCdp/RAe6wR0GKXCow4/ZIkfu0k+XtdhziY4QWBVt9DFbOD2VqS+75L3H0v8FFhn6sg
AiIOCbfKJDuKdq313KFAOIBoKPyxnbJ9S1repusVuFTUEL3e6GDw5ICU4hkhstM4zWM0NotnTap5
jCslIrl0InE2lE7Qmsb0ZSIT6kRXmt5017ubLosUjz068udMy5GGkYLVr5xnpdIwY0Z29Logn6Cu
HCPr1RoZKIt4yRbyxsCTVoJXZapIL3KW4nIx8yjQcBIcerappPnJwmvLEhMobWcXbOvkbgC67SMD
BhM68OHbYPSXLahGj1BVCC+kPebTZAQuXkHsfrO7J8R6kryiZnXKCQzftP3cXmZNxc+hJhGygXrQ
1VM8QcKftRi9r9qiGcD00dzFSh3v2ZSMfqFMsz+74XigQ249t4NSbLD4jd/EjLq0GeuHbiiTQwtr
8LGr3eUJF7+D5zVS1ldCv7LjSGMSNmYNz12JdNiKLE7FFo7K24Rk6L25CPMwqUkJurDC5WXawwYO
Zx5wmC+DXoT2RlvU/CosAYVx0mx2BV8EJbXD3KpUvBBoqg7tYB8BNutHawjda8105WZqIoERhZWK
9S49oKpIb0UU3eV9P19hyUCuIJfsvR+xjVWhOXt5VT6EkLn8QdVGv9a14nukAgKDCDp5HcEIXpga
1bbtl+qmyLv7IppJ06us0N4SUj1+19HTuMgw5rTzmfC7vRsW2slBuHmrFFYKuUDU9tHigl7UDc21
W2fKe+pY9qmDT/mkWdMXlOrGSZkHE5G3gWbENZPiNu+s6gLVKutd1TReQ2mO4ZhUd5ywjMhvVZN2
dZ2E17JqbifY6dBw4ku0s81tYlclfyAY7a3U9iiFgAOK4qYXkCnpRqO+RLIfZKkYd2FcXNex+ZQB
77kRSjigBR9yL0Tc4sPZ9AwWXGPRi0ve1RnfGYO4c4zjaLegIuu6uLbb5qbTWQAASz7EYJEgib+x
g52DkOzVbeWaX91QZZhKB9thqwhe2oSjUT67PtGD93piq9u2daNNhYTqWMx4C9imCV9xZfdEioJ9
YqZBgTHq6rbqjQTcbDa8LTAsv2bpiEohdJDlLCZkOFGExnVXkoViG5N7l4BT33UVAaKuGy8frdse
25GiugrX7rrREnFlls6wMRr6PkOkz0HRsM5Zo6NjnXSqjZk07V6rBFxWASE4HvV5myLR2tZjb3zT
E6fEkmzPAE71H1bU7tFicYMEAq7bC2dVHAxqqDWNEaGNvDWa6TtoqXA5l8ojxF6LGv+Ub6mCab6J
cHfTuVYdzDhvd/0sm23iQCfWq0luncGxfaWvimDIpmPsmhJfBK/0UTflZbxg8B363Np0lmIe07Qs
dlVVXOaGCyC5teTOHbrySgjmCah91qMui+e01cYN8MFmI21DHKxC1jvTxLKRxHOxcaBa+mmut34x
0F20xHg7ARbZgg9NPBaHyVcjOwtEwxQXVeayr0oxbxejUKkVSwPtfsuLFg/JaWg4cgMm7feOihi9
numMCqNR3mdEOru0g4OldPq84Z7CIKITczKpqt9MbArKrGm+RVZR4Llqv3YuWEIDUtMtCUTlTsds
dYFkh93w4FwBo7wWC3s3WHKjl2Jsvp8V9VriXQFES+RihWV1x8Ig8QnZGkRqV3TfXFBbX3JWt28Y
ttwDhmFGV6VgWgFn4qhbBXgj83gm9EuZhfjFScB2tEAf+vHkOlV7sI1cv+GNrQ9gy81Lp271EV+W
TF4Uu8suTCWurkjQJNxnns3pYZCieU3qRQS1VsV7d2FK6TtVpYQ3AJCBjHpynGKhMU9iSICSYgFd
PKjNnWm05W3hCvFF1eOWToBphbtRR8C8YVUBCYZZY76BrSzuel7RwgMPHb7h0wv37Am7JzMEmccW
aZlRw3fGI7gN8zpxLbkNU7PZETyMWE6muZzQBzrODfV/ZQ8CLB9ZjWRzO8QupledqnsKchcUwFLY
9ZtuFfY7C8WCin0YtEBaUXxjDdoCmZqRF6tOv8ub0X4ap3TEgA/uzFMg4F5GJCwdSgAINzhyazzP
Q0ckQeLo6SVcZhzFbRxY5Ccc46KJY447to6FR4uDiaPSncBho0o2VlZvUK6vi9csrTHRd91wIqcg
2dgE1vqT5RLNMJBTPEfmC0BKrGpCfSzIfkDxMLy3/F8wRhX2jBWKkp51+qIPM2MzCU4nxVJ3m8Z2
XmUN0LBphx52XzxcAAwmMCySr1lf4N1VsfYRFz+QI8JmHdRw/D5IxIiwS+/spd45GQYavusT4NQW
tl92jGiubAYQqghOG7F1ix6R2GBeTmmXXBqgzd4yq0VAF8/Ghwpr45YwveTCJXki6GHWesucRBsk
f8VqI78lyvQrSk7E/MkQXU68r8GS9uNmHkPraKtmdCwbKTZIGrUATvHFVHSgwTmUBm0EPq0W8XJV
t322n+1BfQpNKHIogS0/FWXpmZq8GLL5nbkzw44dO/vCNrBZxdlGcYttLtynsC0esmm+L6SJB8kC
Up0m80NZlYHSdggUh/ERdqPjd2RXfKlRwp+ATdg3+hyWjziEUU/Y+tPSD1/CYilvehPR3mypoa/x
KlzWhGJOTf+e1Ga1yQr1DU8MaM8eFWrv4LdRWgvjc5Hm21Rf2kfcosVFyr0dKva722ZJ7ykxHOyY
FqCRjdlLDvl6SKflmgqCDlu0fZsT5a1c91KJ0B/aiVXShYiXsbM94nZv/MnMvoqsTH2pmvfhKD4m
lMVg9q4rZfpC4vCwtabxpjBBL5V2N1+EgIKPlnTC7WJhd9fVOljoKvldGWKgVsWzOoxMMGK5GHvw
FrAabaYb8o3dLtMu9bQeNg1cjGMWsZuU8BOOInMoWBh1vnOi9IptKZxkBcdYmk4hmGQFlx7JGweo
cYkfy/5CN4fq21Sh5vayXiGY3FQXlLUOZHR3mh5EZDsnh8LvV4g2XTA4ZrQZ8ujYKBqnfVf/prBy
Hcfc8TTYwk5eXWZmYV5jAxt2KXthnzLQxyzt/jDOOEjxhMyYQAkWJr6EcdyXp9Ryv1bGcL+0Bs5B
V7tMEvc0JMPHiHVej4habbIjvJQB33lxmUgMEshPT0nFukkl5yp2w11OGUjo6SltJmY2pSg2U+dU
W+BDT2UuoGOn0E9roP71LO7qMHV8Vas+KOtu+1Z7N8VyiFwHmqLKSU6a+AnxHeLhA0SLDXnYSMIC
GsV9Ttjf+lJr9kNpnuqMZc7Bh0GydXfMQyCJWKxw5QnrfmCRRADLWhqJL5mDEqV1M2MXTePLiHC5
EKrjDRwLI2tsPZFGHK37ahca9nUlkGlqDh40PUWDncu8CBxtnPzGSSRH+uWDAb7wN3PNGqDsQoAM
dWQWt4id+p1wyyPUqpoCQP6oqNGuyEW6KRKU2VrzJKR7Uff5dNSU/jv1OTDf9fwlL+G70MPUHzQR
Phe6WG7rVPlSdS3T1di9gJO4rUz1e2EUz40LyGOOPlLDuRhArEZ6z2nc/Yhy9eCgHUcnrJG/Ucgc
6HZ8t/TyNa6a8TQuCP/jWu8JUuwOkbTaFxDggNlVNbuWiCDZKyrhhV2ApjSFboPtijM2ml0eZLml
eaJt3D0rXg37rZh3Rh4Hru54StODHDfFbqiL49Tpu7YyjgVIck8T1r6JlvdygVDP14Ei3yyANmFT
auO9BKdQYZMtnXjaxPmw7fWcZbU/JBFWwyIWVASyNt/nS/y/2DuTJbeRLdv+yrOa4xoaRzclQDLI
6Bh9SBNYSCEBcHQOR4+vf4vKqvtSkfkkyzuuaTZBEo378XP2XrvdlXXjEQFhRCXnNJzKeK5tjxBM
LIxmDip9NU21a/IwSn11X1Cbp0Rx0PPk2FT6p75M9k1YHYPRO8CO3nicKjbhRNZE6OkjToXnclUb
2PVAY4f0zZMkb5BCT9U37Wk2JU9+P5URtqAdKQIETIy+uqCOvzNW45r3Yc9fufdW9Oi57rbr6t6I
RB76WU/REpQvMu3uR9yqOXolxp5nTTC6frk+oTvG4JbBSk4LuhmdyO4q9i3SV5dne86OJimvYoB5
kWJKLAskeGERMkgrkijIhwvPU+mjU4eAdb3hk5d0l5yH281YVyLyGiu7UCxlxLGnJBV2Pk8vFgqC
AJSJso9wkDeg0JzBCxlGvW8EXYT1Vd13anyiSWjtu9KwjllamhGAbbEvUK1jN6xl94yyQQNnzRoa
GGGNVi45K6UUBkQO/P163aAPw5Bu9rsxR1861S2jDrrIKGhpDW0ZM0FgLvoQXMoYHBLfpQjIuvkL
4PuzuKVqjiLsxmsq1fp9KUT5shKcdOisNT/2Pp1hegQzhgrcGPUDtoTsa9JV1idabOKirAf7xBCt
e9KdBPStEb7ZPY7niTbdsfSLBbOqiIew+/GVmmcqE8iZDccfq+W411GoxkvTf1st4Cm8tu5u9OF4
mEu67JLAm0/BAFuUdaK77wj6oGnUexzlMkvvAnMdcaDo9bZYVXK9oJjb2mWYQVfipCyUFb4Ww+BF
uemN4Yb00md/zOrHDg7EW8pAfT8HTb/LCC/aOFNvH01yAu4AafPtM2NAl4i9DKyzgsYudQYutSeg
aqPJ5qOUtktCQziG4T+HzqD98YrTOg2HDv1HywtXh/AIAjUSDAPiLCf/y00efFuFcTjBVverub3o
3LbcjZnvXpwlBXfBsn5bUplc85OSg2y6kfyMikrDhOC9sVIzP9T51ENaaLvLugzaPRxb/M6+dqxX
T0Ll49BRA76ps91yRk1Mhk2bxEmL+yxcloesgSXh+235jhbNv8/c7hVeI8pBfzCuyb9ywJ5QxicU
xkdV23eeZmBdDxAmPCvl5W7paGi+0FuSB8uDcjsT3zchLrS6YBh05oC9w50uAW8uUW1X+kK02oiG
PjjDeqzuUqdG+dS2HedhixVb1V52lTWleTWw/111niHw5frOMS2WgwRmjS3E7Q5BrYYDvPggglZn
3Gam/DwJVKyLlz9gbMSKrdrbvjTTK2WSYNcH9WMuevt+DLH7ZEGN9m7AVZhtSg4MOxOOa5zYU7px
hYR9VIUYv4q1uNIEgrHM9eWFX7VWHBDhWW2qrD4D5FTzdS3G4TJpmoUTw2Bsh/R8Y3Ut9RGZ08hc
hevAkwmBzrOup06tUSgmyJJOvx1Q0rObo+aScBEOZ+lmnIcSBla3lADGyNtAazNt8gpCgAA7fcxl
ab3NFmfE3tZym55XFRthyPU886kcKif4KCnZRFyMXVIPPWhmzPKBw3aT4gC/LZfxcVDLct872Hqa
1JwPzVKPVMsNoSZlctcvAEbAgRXkmxXrse36JpZhA9QsJzWnbRZK8nNzVdJtizCnwLaXWX7Pk9u/
10QEbTwPI2gJZJxdHRhQbmsLE9nwkAxqfADxX2xXhjcRtp36pQhJF/C82Weoe1ZCLlMTF75Wsfaz
Mh4du93Ta2Fs4hnujdXSYdKJbO/Q4njXyewmIEKX66bDdzcXKIvANFdXdlB8FvDKdv0iygNz4Hav
TJ8GCmcu4BMQmJgbHnl/7dNoTcMt5Gw/shVsiMydioseoPvOTYdPg0eE4VR4wVUCRfsix7G3z5f5
y8hQGaNLidUht9f0EuGyedOPxfiOEUdI/P+QxaAt1PtMmPrYmLq9ZhSFIKAgoXxetuPY9jtbDBb1
Nr5yu6yt2AI0vzNSw93WkyJmJwHgMdOFuKRpaW6tTBDO7RbfxrxyLnuZzQdnVtM2NaX1xZzhEWgX
BESWdgJQjgV+waM/q8ws2AVrOx+xwBKZMq1B3LM27GZStXCjtKzr2RBc04Pxn0ZHlNdpoux4yrpu
i9a6i1J67VqVwJ4r3T0Wk+y3ITQ/QOE4MBoZ6OOyOACkymooD9It3xg2lvu2NKdr0rBk5JilsZWG
b190hek+5pjhN31Zwpj23KusImiC/XlYo7Roi82YCkxSXsWbjrSSHzl6YhNqHIHsTxCucWxoEkg7
ENKqX/KHscAb0VQAYko/zPeZV1ndZiXO6c4vBJMoOL1P1sjUzOrC9cJYw/6riYP8pnXX6ZsxMMm0
EKyGm7lkKJYwMbxe1Nruuxm4aE9P5YSpnG6F7xt0fuGGS6t2Dl6zOq/Wem6vdmX1HLhjRd9VlM8e
J5+4NOk/8zXD05Iz5ZqdsTxWaN/jNcSmObbje55X6U3VUcvQ1/emZzVCHSSgeY3MtXsPsx9TXP7I
4NVGbA8+7ITGG8Xryit+Mhc/Ybmz9Kso8/DkGHi/o8R0cSEkrDKU5k5hvrRTClKi9cZP1bRMbaSa
CUfYIMDjK1MiAbQHvluaBd9niiL6rTnfPKhqciUsBTqsrudnqfsuxnjZfJ4zabyose8varIhjoMX
jJ9MUmHurN7Hc54K4d04Kvg+1S4ZMwaz+E9VYHXXZBuJW19Z5hHWewolUHMx0Sizvvm0Ocgpc651
2jcvo8nVYzhH5hYTX70sCcdNBpxi5gqkfbYyAjOY6qy4Pt8hjHqMZmbJUpfKL20QTnetU0+HGjfs
NkPbtG9tODuNY3YxDq3wVOgpOaR5llNN5nr4fgbBkv68jF7cziHllW9Dmylro47LlY4G5NCYiMcu
xtxRJpGyOFjrhX8QLSOXaM4WEsiqjv9b1ulFkfXtKXND+3YMRXIg0KH5PLAmHxxTi9fW1sWWN48r
uzo4ANvz7w1H5tyrhRUSxyAXZgADBimg7Ix4Jjyq3Uw0hK9XLBFZvLhrhXtel1/GfpIxM6EEL0tW
RQSxvOMtm+OwKvn6mOLUgTG7OjYT7kYphvQi9SvnlkU1PNUu38XEUDdGttbNl8VFa/c+eFWrjDs+
pr+0Xc1anpLs8wwH2YsbhtYoU53V7/fnq1LzW09Jx9pFuBr/Ph8dOrt9uawnMQXM5JwvLW5CzJpB
GA77pTA7N5qsXFzQ63M2ldMSxL3OgbVtzrNy0ym/gG8n0T1unXl6T2jtRmFdwgMPKwChnxiza2iF
pkpnsoFqH1dzIr4v1TiEEdPqrL0q+h5iT1JCh9kk1jLpm3BW8hvAu2qGMoVv6rZ0NdzRoPGtS4iW
BJOtnCSze7v07VuVmE5HAAxa6BihQjNuO2j5HbvJWnJeZl0QK2CjYX5O6KIkD3qS4xADi7uXOWYg
9s3W9Jq4mgx2JHvR77ZFMsy95A2aOcJDIbkZZIbuzO46/WpWKadfOt/l88qph920W40XaAaT/1J7
QlY7sp2LiVp3LC5L0JhQEkgB4UEMe4KJlC8hrrmFra8Z0zwNyCjjdTIS9ValXb3eCDTiwX4mSO0Y
5A2IBQX9ySK3pjEgG+F5bQ/EgqdLPJUSrBi35WltWHY31rC6W18N8tV0O/dtdMf+xphGw7kA8Gcr
xrFFKwgPTIn6yscmow/R1ndBmmKgRcSZMIJNWUgvfJ6oS9ATQWxxPk3jIGDsGZ97eruw7CH0GZer
CX56KkkK22UD5yJGkFJusrTJ90tZBSea26wR7gK0cCCNnXkzdUZwFAJV9ctEgk6xFxMJN+B+MgkT
h/EHLBlaHzUDUbBOV3bbapqV0itbYgRnu9NM7iwCuTJiOM7GWuiaG6RfFbE89QBBgq/RU/8KjDH0
SghSdDPP+5ZAl6V9PzUc5Ep6v2lk+mH5BWYYnlXIVu17hnDNubULKBhgDTP13cWwemu0pgCXyofd
h7Bb253jryuTMMKf7k0KJfNSVs5SXDI9VR6dHpXfKvI5xXaYjHA81nxrjlsJMSVAKClcJYEqG4Gh
/U5Ak8TQxuO+IfEpDaIqdYxy29kszOam06EZjf7qI++B7jsdqjasDKYlxTrwt5QRhrtuZtTxfW5C
GdWaebVPAGDM+xeFSbLERmJVB4fgtF1omN4tHRGAR01fX1nNIHc9YpyI5sB+zVT/SJXscNF6+Y3j
Sd3hkSQjO/SXLaUd6Ce29mdqtOuVvoF2CtrGubcchDVrFPfYNZvVG6Omnes7rmbOJG95hSwYxH6y
3PkkdER5SQudEgSy5eB8ZR5J+dv0Ly078Tnp7iJbMrGTnvF5aFaX2bp119PAeNcDi4Vi6exDUe2t
qUO4IDmZ0L2+nGmCxOPkJVfKcx4qrQl7E8FBpPBxC5cTklvX9CUae0PUeZStdD2yJp4bhPyUxnHW
9tFCK00XHLLTLttQquxWNYSfFh8GJEiyMFoFp2vun/O4umyylRc8rqlo0arQUW9Q/eYGyxjzqa0/
j/3WTOsA2oNTkzVnnR0BYNEiSeCbIr5r28GqXnlQWRHJbWaPbNb6Js91/qIYgdBOUl15pUBmProE
mp4TX56qluLQX9RzSIcW0FLooomPRMH1BZyzuNUNqNighPPiwm0z28SS53k1CLcuTKO1aNytIBLq
RNNgPK4No0jKn5xgF3ebpXgEXKu89Ifpzq2qWEn3JFYyN2V5MEyz2bZCAss1jRPNMQ15lvqiqvRd
khAYFRS+WW3CfoarNQC9K3V4X5dMc7tgwp69ZoS2+VeYVUFgZNbtYNLPDWtP7QqxpuSP2rTbRPFl
lZ2/q+e5fjBHpO4KMi3prIsNe6MzIzrBl8NsFvtaIqJDx7qOG6+ndGy7cyJNtlKRcwQyY6gVNvcw
lac2pOWZ6X6fmkreVaUHVtfKotReYP2UW4Pu4KHJ5YsQMIj6lignChC1S1RZHkMZ0OGzhuaZWen0
RjosTbReaTqU+YtBRNBl7RSfIR1l93Npf5obWGh95xrb8JxTQ/pjt/d0SoQguK92tQ9L4BI017A7
mcm9tqZ5a7bFdNGJcd0T1DR8C/3k3SpAWnV1tcSgrEREkONzwQD5MHVucIMqkSbcmpVXsAWM88BR
xU6XHkrDmXfCZGphu0wYUWWv76xMOY1g1BVe21hXlavNXUn7RdPkAWuSe/Di5teEjWqYs+ZKGNhz
rPSNc9Rr0vUyGiADRK6YnlzXammWAytblxE4IQ7gW5EzcO7F8haQMnvl1FApHCm+OeBP8Nk39W1g
AVINgqzZcVu9bdIhLBnn2dqsgXzzKxAajGOZedkDCh2X8C1MjlNEjsIDY6P30tAUFfMc0GSUfewv
63Vm12ChFv/JEP7Mho+MEA0Oowikw5+IqfH3JEvt2sW9oPthRM0sPssRiiZ5MBwfvhe1faXr8Gsw
IFXxwHcgnqkoV9JaP8qBoRKYs4vQMraWTneD2dP1No5L5Z3skLve2UF5IInDvlmy5K6yxy9SPpCW
d1uQGrhtQwH0vL40QYYLp4fKLY0Tum3jouoXBDRO9cXXZbyoc4pPk7yqsXkp+mq75CD42olxe4sJ
qNNJ8nWUwy4fQchq12YeudzrIKCtFfhHC8BYZq8NSUlIz/3iMwfhGH/Dd7OXFlZo2jYiDLeTpv0W
FMYuT6bjUjouxRapVEivqdC9BtK0K3eoU5ajVaUN7cw02ZIs9DoL9So1WWG5UwhBYC7mJFPMV7M2
+Y4jEukJlUyHrrra9LZ77XIoqcDUEdSV33pu+QT845BJkceGgsZPQ4pjyMhZa/wSSkW/t8rCbWPI
G7eUNKh9/UTS07HXRZwU6s2h+CtaMNM9SUSda+3HFDTw2RLHvKfObpPeJqtKPqd+u3dS8P1Gfxea
zWVn1bd+Pl2sQRjTLblw8v5GNsq77Ej2EkRadVQ+Yz1woCvjtM6PokKo19SM/xHLxr6mhVE3zVMW
9HunFsmdLqdq2yzndBpx7Ifimxztm6JpLznikAYc1DKWBhQNs+apLzP6/4GJLkbOXyCXUjXQzt4m
TuN+dsiYo9eY5RFhRMhKJIYBKRuAQBUoQeZ19k4bM8DT1J/uQ3I7DuNk0RsHXXHurleIhkbfrePW
Flfe0Fs3nWDfsnkCkih1k2FaIqt3XXhFk176akfuJhlbu6G1mgbWMy9aCFXMocsSClCm9cHKkluN
yOZ2KgtOPAhEQhJDNuXEXIus2Md1dO9Lt3iG3NbAVq+ri4ATiFHDPlw5znmsnmJtrzSJKUiq+I7a
Lo3IykiF9GuSOgPyZ5lfjrdCw9J0OEqfBmCUTldPTPYIo/IHt72qCfe9KmVLjmox3eUigXADfrcJ
CrBjxSD2tHCCI7m9xX7q5sve0Te55T6ztV2atetvbE2tlJemQMRqeRdF0/MQTKK6653JObVj5UZc
/jEKiuRKAhchLOyCwwmjSTpDRaL2EPenzUwIfX+eNcjeiswmiMQaGHHu6kPvT1ckxdEFSq/N1Tkz
dZ7ZidCrzaT3Nk+KvO14Hia6Ng11NgbAJHgXQUt2MMHN9rBFKuN+m0iEvJZhLa+YTobXKePQY0YY
jdyM1IRxMrri3XOo4wgb/16EbJcoT6oY3j2Vu98FdxbVcTQthPmhyw1jNp3gZmJkdlUFTfWHjeZ/
rQn/BZjlV96E60Y3X782f7Yi/Pg//vAiGD9sBRipzr4CjFzu2Ur9B7HMsHxgZDb+Z9q/OLt/xI78
txvBcf/1IxwnxCoMD+Ps3fsfM4L5L3K2TAZN4mzUP5um/4EZQXg/m6wwmOFpE6breC59Kdf9CHcM
GM4Y9ZK+aWhR6yX9W7u6UUIS11bVHLtohNQsx5u0P/feoE+5OOEUKg8k3edN2C2JFs6xboOZdVLa
+ycWeK2SK4SvXovYVDsDBF2z0t8rJCuwIQZEvf2jnBwDyTV8+oYuiGfZswIF6NQ+qlSv7cL2JeXA
VDoiRsSWcRxANzZztgLOazKWju0KFknwKAzmQeMmCzOzr68Zodg9g0jknQMFgBzK05IOg/vKvlXa
W9XMTnPy/DzBh4RfM3zLq7CSR+GiJouYPc3eNqwo5KOCWNESUX1qmsfU7ohgpww32+28CP0dtHKn
94OwR/3gOjpULLyTiTvDq8pPxhnDdvAnTpMXZoVkMq4DL32T1TSQ6TvZqgQWW0tIOGnA0g7Qga55
Mmk7FqiUWFG7ut0FRgm5xkVuMe5qmwkRweQIFmjaKOkzKMJJetHryinvGulQLQZjO3igGHtXke3c
utSCcDMprFpYvRnaF0IxgSAiogjc4rULiuXaSSwzjaZez98Vo8fhq0hJfrxRCUeLSyvv0kejc7wm
KoBtfMVI08m9MzP9f1IA3UImkqlcumJL/2fN3yozc8TRqXQZfGvVkslXVGKrplRIw+7SHPlL26Fr
woZ8BH90EBu24m6cShXsRKDnL5WND2bb10kBfRk40j0mLj/bCgsK5MYoezvZ5qjPikilGQp67VJy
4tSzmNusTuB+duu8flirLnViPafjI7ZQUexgWpzVHjr1T76dzGKDtaFbtktQzJzvAlmeNXSN/X20
g76PCnMcyeZtzkI7v3aBymWmvtXY1ZBw5UM99ajQ6R+rdkdMYqaipHA085u2Je+7zpdgZ5l5GR5R
Nix6U5gQ87YdM9f1uq8DpIyrycu8WZCScEbK67C4kYOlit2IIvOJhr26zoDfyGPlKojs9Izy9Nbv
cjuN4YfR7uvp7nwuA+InGZZb63dzVOglzU7wwpit4XjoDnECxzgzyvtKTdBPz0EqLiHDNnfaTMWS
7j2R612OIseNc2Zl9yWhesB8EiNEcECJ2+zIqaOonYFpEZWN+q7cmOEMj9Pteq33SA5hs9Wu8o09
E6EmuBgSZX3Ktano5JZNKNbIdpPWOZCP41d4G4qR22aHCWTfATYc6hm6RTTlZUncNjelzQ9T4wJs
pss3PbUCafQe5mBxl2WNMnBizi1BHFyTcSPoP9IA8r2agXMy0/0pUWbQinEYwwdBi6ugLRiaRFC9
icEsgqULopnBBZUnLb1HIYL0QdSDz8yAoPVgayfJJB6LkoDefT64JB3lhjlkcZoUZ6bqlFB92pVl
djtpZG72Oo6wFfgBqsh5HtEI0aCsrDeu8jSd5sYTd7LvqXOnyTaMh7AdScJNZsZ7dR28WUQSqIMA
OOFxwau2iGUgCh9rFmC5bZrbs7Mbazi3m2moc4aHyiqAlFG+1PqCxtzY7XK/t8qd3belT+fLxs0G
Hzuw1We7ajg2CCGck62mjtxti9ngRsw9E3kIufkb3EX3rqJHSUd99gafXB81oTCWafvd74SNGEcK
9VIhl862AZUOvouWoSVd07qmfzNZ6GCGwQ5fKVWaR5His7mRk6HmK+Fb67r1fFQVUUXivdzp2Z14
4Cv6YERe4DfljO4NJMxOoxI2YW+Gv3AAVJ79PCjffwtEVwwvhPkSiulwaSht5qwoHtxkDh2GTqZD
9eVRwB3E7M0jkzbXQHcyNwS4+EyvachIQtXpeJnmWbxrfxmzM6iN5gZ2F0sDhb41q2zi3hmKdCIa
TVUWi8U3bJalFVQ3Y3diR7q2mMW3lo4R+dOADlcSGUmkTuH9u0ibFJLZrGiXE+eTAfdVUnU5HTP6
kiiHN/2KkpvSGpXIgH0nIwrxGJR+ml0KgJ1EwayF1/tXrqwMcHlpiiiEbprWJYsCHnMnMtwqVe92
f1YFLGbXiK9e0ZhPXaDpTIGwHmVyJqZXBP1sRx/HGSbAYREXzVRWy84v2t6MJwm+80IudZfG7HxE
t8gRBdRpBPOy7PN6YX+MBbJKybjVskHaUZnIcYkwjdn3tKGGPlL2tBbbmUP22bI2u+sNhBtE3rCV
wGYvRMKm+2ZgP4vwkdt3Isj9iaAwOvYpDUUDYrVrZXTJYIB27hUw12zYr2kaFK/wh0ku3MhU5iMH
sbCh57EhRBzUQxTiZeu/5amxUIkz+fP9bZPQya13yCOD/g3XRj3TYOMNQ+sx0pCrccMtdv0sYa85
dlytgZeJjcPNVYdSWgwStypBkTkzgOyz5RqvlZ+c5bDVeCm6oQuOnbFM3l7YVc6NWxH40rBFSUF+
hWCX69BDUpYLeIqmnTBvMS01FMzaac7iuHKs2R3O2jtr3C+2MZM5Xgx0qw88uilrk72EfnZdIgXz
Prc9hfj1aJlquJ1qPXktDI880S/KdpR71UMLs6/tQRveZWbIvjgFsJpBcyLiJR7Bo6E3nhTjPbzL
GNPGT31TmCtyN92ufURdtGDXRG3ts6Hl9Cvv3cRnEL2p/dT53mghk8uyIyJhC6S9TD4lodu0RHQE
/qMF9OCaC+ev+BxF/UWBJ+NkxvxXjp9xpZbhps6SdLnEPeGBwKcaKB6XjN7KG9atCpdfn6iLsgFB
ejV7vMaHxJRTvq2BeE0n2Agj5h2i/zhiDQ1o1iV1RHVMjGCqL/wCyMFrxZPOU2giGnuZK+k+aHQL
nzybkLgnxrMcC2vMgGKvVlPlFylpwiMdnXpsWVLs0owhi+rhYAXwPh/Lsmym+yls3Mrg/W1zfRGI
DALYiMCHL9W3E14bFv3tj3r/f48+/+WAKfj/u7IfmpJ5bv1/AM2/1e/dn09A5//xjwMQMbr/Ao1l
WoB7fg5+dN1/uXAd2JX+OxTy315sg+THwDeRfFkuHm5O+f8+/hgQnB0TjgF/0OE8ZcJr+Afnnw8M
HszcPpACl2BXm6BfkEkfrNi6Ludk8aucLpSwj50yq52nrSWW0kspxpPxaDGx4OjcJdvSZ/hV9DmQ
RxLZqeOHAZO1F/4GlvnBHv7HdwIsF4QQ9nz4LR9YEX6Vzr0IRwmSXfmvCZ12sancuXx0mjL5Ni28
zDHL+jXSHSJEwCKkd55jZRjj3IlWdt1bzl6ljvUol7LWGyVy1DULE/AGzFU94ar/9z0//WFb/zNL
9AcM5I9/fM4E/ePrcry1bDz3HP/CD4g6p+DwUdhLfirNPjTjZsSmhpGT5kxe0r4JlgwNR7uoEL0Z
Av15cZs0QpP8hfG/fWPOvOnUsvOjO+N/5ERY6m8oi5K9MXvJ3WKHxXc7GfOvrsjWJ84c6qGw53sz
G43nX/+Qn0/C//M7fNfDsAaVLOTM/WdoBUh+doBM5yfPnuSB9A7ETTStd7/+lPNf+XC1eGhtG7sY
h29IAz9/igmhI29JuT1V2ihi2oGM/KhxL7VEW/Xrj/oZAPTjB8HtdAC1ATmDd/QBxzMWeagCjx9k
5MP3ciSKo0/s6w4jB0pq9+nXH/Z3v8uyPDAcoBM4XX54CqbWpUGJ5uiUKd+5Msu+39aI/K+tqpt/
Qyv8mxsV2hadETgOdsh58OdLaIswr9ZVy5Oss3xHlwxH1dJO8a9/0N9+CisD9EAgQ/Rpfv4UCmiT
MFhTnkg/ljv+C72dAyzu//RTGHufFyAoO3Dw7A9cFnhnVCjAkU6wIkg1GdoBnaq0f/NbPuCEzo8C
OHT/TDCiccQhwv75x/SzQMuZFTwKq2fGyCmzCwqNbpPTg4B0ygVs0Zz7SzCfUxlIRymb+Tcx2j8T
cP74CjYcLI4hZ1Ci+PAVJEW6742FPE2Z/R3QuN479tiTmJdOACnyIRpHncc9J7XfvHF/vZEoRrjK
rsslBj58/vd/gtEEqMc4AwfyxBQ/jYesHDa04n/HtfzrywbJw6KHJizXEv5HZlzQU8MRjCtPZhs6
EZPWN3upX4yS3ns63/z6ofm7S0mKMmgT2n/E23yAQ40SakUnlDwBEbG2emTsusIp37QMcmJnDlsa
xnTFygrBya8/+W/2JlK7QeOdma8uAQwfntcR8V89JV15CubPBSpvscAryvEKSxOzvfEoyzpCsR7N
dRKHvrmt1gf0T28a+euMJROaRFwM77/+Un+9wZBMQNFSTPg84x/fVG9sMxszUHYC5pM/h4YM76Wb
6P2vP+UDFOv8AHuk23PyAAPDrf4R0ven5wgdA524IZPnHY1zgEME8TR5/cUUEm3UZSjk/NmQnzw9
NFvh2SHJbkm3U6L5HbHqr7ff85n280hTXPFcf1xqLaGDZJTylGVWcaGQZlGVEH5W0odD3FeL3Tne
5p7p2O9iHf/6kPPJLosJHT/iHYMPa2LlWEalUE2dZiTgDLjwxOQeUig0WO5tnUvzN9f8/Et+3izx
nVNb0J3msgM0/vnVta1uglfPL83HPn8EJ4IXtZsN1W8I13WNjSA0Q0bF0hI3VOa7rE7SNfrnt51a
1KZCZLP/K0tWLbmzCGI8T0gTw0unJ/caZIG9UUNns2YVNXph3T8AAMdjhiCIbiymR9fJ1G/qwh/Q
1Z+vRgAnhq3ccc/rp/uhVh2UtfTjUvUn2glsFjTIgDA00m6GLXZVW6ObrUq8eWGTXhq0HL1lDHCw
66lRUSMqZkFtZYwntPx1wum6KjgiIicXSLo9W10E3UyjeOkcdEXkDARXuq/tTxzb6Igt9D82FXnI
r/4o5vtKDqSfdrZevpnzStREEBaP09At3iZIlf6uhmX4ZzjD8+tHTXx+B8+w2JA8qp+fhTzsU1Fl
RXdqDLoHHE1N1KdwfTN3DTcLkUAPv77xfy1o2PpRkvhIuaDT2h+utuOPgSfbuTs5mlBYl44SRSzH
cdmY7j/eofgoFq7AtOiJcX9//mnWoM5AHas75WzFmA+dJAYO7v0nn4ITnVUjdKhwP+yD7TLkwczs
4uSYDs/KrF4MACz/yYf4vkcUF2cOaumff0rWjtCQnTOOZLGbXUlCBziaNf/NNvTXFR/pNhAt2lZs
t+bHcmYxWmW7tIJOIgUFYo3JF+Quv9vR/+5DSF21qNFRfrPm//xTAlSjfafy4VTaQ7ft5/HbSCDp
b+q/83754Z12zvxjhnnnJe4j/7Rndw97fxlOMtTlIcVEcWGE5OZy/EyxohFOs07e7zaQv/tl58M1
cQXcIwxbP/8yz4fm5S8OH2r2jHhcYjWrADPUP36BqPldMKs2JdFfnuqqtrRLZrY+FTkdxrCVMJO4
AJxSEST8+qP+5hgfMLsUCHuo1R0ev59/kYM+fnTWWZ8kqgssWqSLDXK2dmrwk+vExrNpC2ZGGMJg
EgCH2U5p6zyQoyO33ujPT6C4nH8EEf6xXnkUSpyLSRkAkv/h8fFckBE4fvpTva7hHpbYN/pezvY3
P/xvVinODwH7MRsUXbEPq2KP57o0tdufikamz0S2FDDXkKhOxKVM+6xBpJ2Yaz1txUiUKonP01Jh
SJQuA59xSlGIj13f7ZagfskH44xuxbdT/+Zb/t2XPNfgtFq4QQQT/Hx38qqlJ4Dx6tSTCR8363RW
zoVGJIJu+Q+eBCqF//dZH54E31d2RftgOJF5cDYlOemtyAy9a3BPHkwMtbsG8fOVckPj1jeRR1a0
J6KySCRBwekc+SvYol/fpB8g2g8veSjO0EHehvM+9mFRrHvkXosFo0w1hrqSVUf/V9NrjadknL56
FjPbTbbWnYyM1gg8Jry1PtEBUuS6jn3f0/1Pqy5egkylEVm2Hla0dNH2Zgqx3kW9x+Rt23pDt8tc
kCfMQ0qriOiQqJPXmEn+m5Lo/3J2Xj1yMm0a/kVIxAJOm06TPLTTeHyCHMk58+v3YnZXO033NvJ3
YOmVbL3VQNVTT7iDNt9Hy+chBxRMkU1KgaVdgAUh2Pdzu3UBo9Q7UPxgwUYNEfVeWBsTYj69sehP
ZNJ88uq6u/ea+z4+NG2vbqJEVLsxS/z91JroIRQW06URrGWeJCpOeWr3uwfdAzMwM5yg5klDw/gL
x153Lb3z4QhH6mPmDdldj6DwwQoxRZ3ZR6hy2fJumK08OrvqV261yw1MuGSQpaPRyp22LO4K2Wwp
n+XelaUaiarGrl4EbXnGvFp0ur1ZLmMzqvu8U5AflFgkBOdnpRzaTheT2btSNWoHwPF/yrhTjv/B
Ikim4ovDHwAo54tIWtlUhKbBpcfWb3M4d4AZNXXlAphjz/k2odNFA5TQBPGTTu75KoyP84k8YXC7
qP4TNtZ9ZPZ7uUHBq2tKbWVTXvtE8DlZBi1xnf7w+WJMcg1Mm73BhVuBF/TUjehEyXQ/JXjPt9/e
W1BdPhi3DR3PeTXNXqxlh2PkjcgQupVvMLryrfCuDGHqqWWC7WYmlff2GNc/lFCAS+fziQdcxQak
PRDLA+zcp1AFwqjSbBoffqoeGjPu/0aaJVcrL+XKZlKYlaECTgYDzXtxO/Q10v0yl7CrjX3hyK0d
OECJ/wf69f8691ypjOkJUBtrSJ2Syix7mmARJTNVeB/TFBWhY9QxTA0lRj1n04uqgT9hytUx8vMO
Y526Vn4wmvT9/eD5NRRPf1RWLoErG49+HIrytJq4fJcNQsP3GQMi+OP2U6j8mCSg4RzqyM1Qz9om
A+TQlQ0xf/DFhjhbcLHTQzmSSubWk9tYhfc8TnZyqHQ1dJJE+PdjSJe+bwvvWyaP8icoD0z6hyFZ
eegrB4Akix6XPmvV0og6PwCBbwqwyMPkwk/DNzAZ002GEfQ2g7Gy8rxXl2JD0a8EOkZoPF+qnbww
DtN+cj2BI3Rvl5ajtaiQ6n1dryylqNdeLUcMownqf/oA52slyBOpojcmGk7gXcDqAFDG0/Ahjivr
KAW4UOMoBw4nHFu8r70KBnAVOpEhFZ+9SolWDtRlQwK7LYuMi74wRh7yfDO+6wFJRYWPcNxO7kh0
2NRKZ3zJ0zZCRCmr7+PYApPsNeOOHPUXYpbSSkp57b3roJRwilO4hJbJHq4aBkReeXLVKfnW+MLc
zn7VtYYv5e0NfWWmQ6Ph3UqLtw7ioESxXFLcVIzJE0NdW9krKn7AW6DFzfOkiwAOr5eA7UMPS0ED
qwK12hapOEyNNdiA8b3qs98kSEWNsqEinNpVzZbGvZ3vpUytfllhJ7dHMykV+ZETqooNJqvRY4Zi
Ioy9IvDLlWe6jNrMsXnxFCMydQmuDOffDkTZkCkIo7gV+lB7LywwGAvq1A10fE23Vl+MqCnImB5u
tEHNTzbDwBdcSOVuU5SWF+/11pgOZmibf70YUAo3WS99wlpY+Xr75euLHa9awoIQBv5Q4I2Bad75
7wxDS4wTeg2up0gGIsfadOht7Ff/dRWTVgDkSvCDM/ZzEbJ6kcZa01Stq6MQeay0MdsLa+xeb6+y
jMS0zagwdW12buF6WI5XM7voACRVwKP6Znz0qWcBj8b2FynMzDtIn9Gn2+u9TRHeR2JNMUmaGJyS
ajPosBaPVSTYtJM0yS4gNBPLaxL7TamYiFO2KaL0ThKZtP5z0uzO4f+BggrcW1jJIcn/7xoytO5U
tQ+wsOuC8MUs2xp79yiDJ5grtZJsIJ+HQDhJnrCNbQLxjApuQpZRihAqhYxnaaZJTbQRWVv/rCoF
rgYYp4egl0BB5YEhtxAZOwB5WGDRWAuVqkZ1Na8MHfk8yIngumLYBlpldIyksazdYlU6WhuDNmmI
rBL+kNvA0IqnEGtNUGK0cX7dfoXWMsaRLegGc7zZ8Y+h+DLGta0ix2ihtq4dKgE9TRQLjnZvyR/0
8heeQtIXI57GV0hSAjWNsNygXpPkW8YVUY7haWTfy4DLfmcKw7kNnEIJRDp8SgRf4lx6GTu0OyA1
mfJ9UI118aiY2nQXevP4emr05mcQWEV5MM3GPvJ5+TIp0swuomPV5yCxmC74iSWcdqpieRMh9K09
tZFmAOlr0uY+bRtchjUxyjQixxgPp8bGOH3Xap3+tcUbuYJCGEmHNDYg2aFql5U7Eak9Wo6lBl8B
b/evxRQpk5NXNEkc2u/AF+usbYtNb7XGiQFggTSsUIL70Wj0knDvTbupb7C2x+AJOI7eoLfyIPVR
ot6rnd58UePMT5wOZSTL8asyCh7wbfeeJH/qTnluTZhw+vJ3dhjuCDJCwhh6Jd4siWyWoBip9nrL
ibU4bw+G2lOvFqWf32Vql38OY1QGnKEHMeakIHSGHTwkQ9lAwjlgHT0Gx3b2/YW96lVfVZ0SBrZU
MBqzNPQ3lEXAmRKbK+twewMt49e8f2bLDoOuqQx6fRG/6jEN1bZQW1eGy7BDAqHaIeCu7f95FRpm
zGUpXwQjmflXvLuJC1ScVfxByMF1AHOaFks7lMzXCr+LwSkPwzKCBzJpncJ4O1/GQ2i+9SRg7Ql6
zkdZNNMupvuI5OzUH0D8/TDgQW7qUZN3eUulXdtxvVKszcXYeUjjLHL5Mblk5kLL8/wnBCowNtyg
WwanQPKQyPxVwUhDkE5kyGkZKXI/5t60xz+3X/DFqG9+dCIBtQNJNJnlYt286UxNwkTbBS3nN04w
SPULSrw1oFQ4wn+zBudqmyQE9UFzEh/AJ8NKp9flCknSnT6F2Zv1mQ5xre12ozJWzcbq/RC/gwZL
3ds/dv4tF++IgRRxixoQfMX5O0IcU0aBUe/coeuYaGeqfBepUbLTm0E+IhLVUHuhCXB70SsbnSDJ
UJn7mnHg0oxSNkAkIv/auaBmE6eXI6o6mrcrq1wJxzNDg6kHxnEqifD5o2Vw1c1Slnq3t6TwKHeT
jsVyOHVggkinXtHbDqxNNpbB3yZsoSh5pTeudXyuvF7OGANHwEg6MU87/w0RKrdVMkpU8r01HZUB
8RR/VMOTgaCRnVTe57Qx1c+33+5FT5f992a4REGp6Xg5zi/m3QmXRSK8Dk1oN5Ttow6Rj/ztA4Xj
Z5UJ/lgiWjEUP7pE38YYOxZEdRCtEF3X3GXe/BsXe4vfwZwdo7u3GfP572jKqiHm+lQ7QzPcWYGq
P+D2iEZehchBro2aM6AID81aKXaUBRX4eNgbJeRCp2+9eodTqeIA01nt/c65zOKHUeOy8ebYRL27
eEEJstQKegOURl07bMw8+GtJdFvKKMyPUE0RTjRwIx87P/6RYAm/nxDehplP6nr7S13ZHZwCJHjn
D0UkXwQKO/cgvczltt8DfUZbqH0eukDeysZQOthxD9tCGou724u+gRwWTz9nlKTKdP4tjsj5Z4Es
GhVagZ6IChro4EH93wtsZw/9JHl3wMNQgNX9T6WStDsdlRe4kwkvgznBVg8a60R9ZR5A5iuM7uPy
UY/QJJdCv3kAWCTtkR037zoQ279GO+zvtMBToQBZCXhTRb/vZP3riFrYjoBMzcCX33AfSw9q4yGT
PvX9LswyiLmzzh7HieFKE+8YJSZbJRu1Jx19qhVI1DLP5qwwDZvHSLwRKFiL2qbWTS/qEmVy6xEJ
Q6tLwo1dVOk2QE3diVRg4rff/rISnddD21xXhMIdwVV//vLLhrF83HpsPbUF6CvMaovAYYOvRpUf
bi91JcqSiNJthvTGRn8LE+/CgIR5q9ROsezGwM+O/RToB1Sk16rDa6vQz2asrAIsE/oiaUFUT4ly
o5Pd2iCZVbPOPHYy5+j2s1x0M+b3Jhi6zWBYxqxvnbR3D5Ph3hoNwOldL+F+BSUz53sa+fQJj4n4
1R+G7sWwAywePJ70Y+6j2+aUiWGWeynW5dJJ8gr6zO1fde3Z39rAjAMNxjOLk1R4agh81JZdbOgA
kMQVNmjE2pVVruQT88yRFIa+HL5yywZVblgRovOZ6sYGjh45Fibj1pdTROkTO4m/ankUvNC8Hdut
5/ulG3VaS3UGo4fce6rD7wwP9fBotGn2U2BN8EEbErPemKJXbEeHCGithLXL18LvRTEfliVxjdnV
+R6PkPyDsmjQ3JBHrlXPQKxmxLDk9su/PLn0+0HkKTrFPg70i41HiW9Nos1V1xQEjxYJQuosrXmc
6gQmRz/16cp3uLogPeH5JgdDsjxPXHX+NNaT6goPtV4rhNoAgEnZ9VSVzgCFbXv7Ad/SoPNAzRO+
W3CxvegOYEXRaqqbaSM2HWG0RVrwPtTNR5rF4V7poZF1UuPtIrv39pBq9AOtmhi+WF5+pBOSQbnv
x3tcjn8MsRXtSiYVd5mY0AA3Vj7GZVjjp6IiBVaPdoW5zPYz3YhAtvBTaxQ7EdkEKYt0JfovHvpC
t1/L1c/wbqlFSgVdGG4bAwIXARqE1UNBbynRlY3ox2AvpdFaGnltN3O6hcIBZ3axzJB9fYyoy1LV
1ULdh9WLMFI45v3KU12mAm8nmy9ggmYRYrGbPTiBQx+rbC6jFE7hlaaboRDtQB7K9wPF/w4Emf1y
+1VeFki2bHB6kDgmSwWgdn5QMxnPltSKNbeZNAGnNfmLhrf1mRm3eKxlPA8ZpU7IjErmSoS49g1N
U9WEPcMOgTOeL6wJdeSERZo7GJBTiNrjltEz8lpp4m3sUW3/g/UsAhJnd25DLzuDbWEYreoPmis1
CY1XQwoRzasKxJaRvcX5NF+pqq4cB7YLNYdKjU0Bumim0e1GvBJpMpcihyQuQkDHarU/yP7HKytd
2Z1gGUEnQ3dnvWWf0As7+JxGNbmRVsqHLDCfwL6uAeiuPA4AYFzukfGbIciLz5Vpg25JKMrMihLl
kZwMhTk8lJBSr/yV57myM5jCgLOmbJhVZhf1qG2nuLYV0sSXstRn5IzwBosF6v3tqGA4LCcr5+7q
ekBCKX5JYMyLRwu8fKSbK7tRNOl7k4LtpUza76iAxx8g3Qcrg4grbRGbJIYtiL8x+355a405snVG
KGRXFPJ0qHu7OmlBKjslIqR7Tmuw961SQbzbgq7ZVNl93cfSSgVw5XPyGyDuaHPeApXo/PRlStOO
szOba9HLR+4mb5k2RtpBo8G68nqvbE8yN5liA7UGSvDFFRYWfiPwNCEVCFVv9luKaOVV8kocu5hQ
4EY/j++oBXFuZ4o9B7p32WFe5lbazRnHaFrFL01quZA1SKpG5sFNkpPgQW78Hh3/CWkU9N0c0TfS
XoNIe8gxKb1LtPCPVGjKES/CbJ/FfbC9HWmv3eX0O2b+1YxNuEiTLQRoxlpOZXe02wjByD54xLe2
O4Z1+DqgYHEACBbeJ0n6ovpZ9ojEmHEoBlrAGTJgLxLar7umsoBQdGDDSxQKd4iRV9smg/nfryQ6
1/YHX212i6eDxdDs/G1aWB6MtPhl12ys6iAVbfqxM/W5PPfWqENXbiCNGSVtupn6ckGBUifdE4nh
Ky60F+bfjB2eBlQocazDnQrKlDLztWRuCLX5ffuLXHtIbgQxT0ZnnPQijehDFXXDblIgdjQeU9Dp
e230xhECbLe7vdLFlH/enVyz82gAgW2USxbv08PAi6+vupNVfMgZAhwUTAp+cjVknxItERt6RHCx
GcF8V4Zc/QJ9dDzi4bYSe66kGMQ5Sl1ZxcMVEOj5z0DtHwG1qlNdX0WDh3D3AdMg5G/plODCYgE5
8pVPtx/9LXwuUlim6lwZFlAWrsL5N707mIXZSfHgGZpbKKgkwLNAOg0uOqNCBpfIQxPd7tNQwHOz
8hhnZZyxDHMPMxvJI0OMsYsX218mixjsqMxTdvaIEYawJfFTItGU9oHpo+BphZD6ty3E2L9R1CPL
ncKMRh2kqzHBwLhTi3YWSv/Txipt9ZvSpvhgGkN/QIkRbWsdF9F7s6RJsWGblyh3pOmDF/eCYewU
lQ3zCQMHmjD3EGkoEO18gJLUMamaapSDEH7GJGNU/KnYGLhVjM4QKOIZOn6H5LOJlysDEPgPwJ/R
NHWE0daDk4zIG6B+Lc/CegIJAvxrfimMlcWmJt16rlUBSE0ui/ww0TPMnbLBN1WTepQLMg8nPqcN
iu6lmEIEWWwt+u0ZWNvdNa1vzN0+pFVQViuYxjR2Hh1Mz/PXQOXXNjVgIYUfRecEOuki5E7MoHD5
qTUXZM4z3kHKYx2a05cpG9q/Oo6i9w3ExS0eAulrJnvSAAi+qD8oU54cb++xK1cMhRAIM65vaNfL
09XrsSSpXq/RYs38O0aIsA9Nyz/88yrzEVZ1Y2bQquriIsMuR/UiydNc1EOtvaeirK4b4sc/LqLS
qVEAA8n2bN6+LDUGoeaD3DTCDZu+3JW6sLcoIKzdyReRj1VMDFlm+pwKG2WRnLYInA+zVbc7oOCK
T5WvfpiLnGNp6muh7yK8M8fi5M+cZNJuMsjz49/3sa41YSy5uRkh6plgUSKjNZjEmXTfJEgqyDa2
vZb+v6Ja/y+y6srCpFg2BQahF1rqImM1omlScpSSXME0+mRWBYqYZdqiPpL+tmT8bSI0QrZh367t
xv9uA5yFPJDvFMHUirI6QxEWIa8EeDpJWhifLNT63LmrE+xrtI6f2loKpy3zL4zZcqXqnhgDRkf0
yopdgUWpE6NQ8YRhF40LkUr2s97Y9i88acyv4dSWz50cxzrKF3Wef6axEk6bIh4zb6/4vaj3pD8I
IWZTio62F5T1rtLU2DHresjvS6Gq5cYsANxsCa/mc6xgJ7KxW5GXjoQmZepUmKwcq6nwi42vToNr
G7Yf4t2XhCeBaO5p1vdVEQruMhdxPPtD5WfJjyhXcF6yartGFCMF749TQPwSBaOCwVja939ENSF9
LJpa/aOYs7opGunIF+JpGeS6Xj8RRSMMV5RyfMGIeNb1AOfg7+vaQISEDGD4PbSGhhOyL//Nof1S
lUY1YqozmNTeNajeHmZ9GZQ9jTA2trBM6z9xiloqkYnw73uweLSGzXCU4rh/HCNb/9Tg5MlDhgkW
Pf2EA9xGjOa0a+3Y35kp+IRNHRhjsK0arf2NSqFROWHf+Tu/UzU8d2Ibr3F65uERoxQ0hqa8pZli
lYzszYxOuper2R41j++Y+sQvKRoZKd8mt6W3p4ru6e7pCKWP0QuqdXXgSF5goPXZBfW3Rq/LcmeT
b2G2gpagbhf+XWnH8WtStRrYz6LVMOyG8bJBDRQzsgFvGn8lYb9IEubdSxeCqRHfmL7A4sTWtExJ
DcKTXAf+ZrBlFDlDpF9avWh2dTEa20JgQHY77l12d5mAmPAPibA6sW9JjpSlUs9Ea8UnKWIQZ/Rl
8RXG4OiUklQc1bGPDha+2Ic4ZwYfRJN6RIf+1zTFyoNZi/BfS1B40JQsNGKY4MIAn+Pnu5wlEnxe
O/bSE78j2KkYim6jodc3dQcL1kcPcOVquawJyaUxtOfLM6ekXb94522S2HoU1/lJiWKk4E1pOkQx
PPM4T+vnqbPQXoyFzNtPlUOYJuNHBbG519uf4OIWxRwIwvaMy6DNTKl//tCyJQUW6prqyfRxa7LG
pHsQajqufOg53p/HRixkaGWTCc9V4RLYrLZoiYsm0N1Ji3HVHPCqDVB8TnKIoIEafJgNNDZWZXe7
fgzXML2X9x6Lc93RUoXzoi7JvwQ01QSrpruGXvlPpu4peBH40mz76t5+mZe3j6ANSbIAjOrto56/
TGT3ukmuYh4T/wMRMA0ZszE6ZGhy7PouN+nEthpxWtj/SBWfhT1IO+gIMVSEt7249jI8tdIew0y3
Uu3KEZJZ//CHUt/bvT3ex6Lvt9no5Tv00qW1TTxvkOWnnXUsaEIRQHDEO3/mWsXKJi1Tw/XS8euI
i8hnsxURoFIjwJYiOOD6O94Rc3DKRJPzw6BEd7ZIDo0U/Pz3l09zg8KO8GVeTPREIfBjaQ3DRYOk
fTYm6ulN0VXqEYOUV14+BFRIJSkZQDx9ub30te1NW3OmI9LeAWJz/g64M6MiDTUDaOA0OVYbpo+h
Ofh36Zj0z3llPURFAts4IrJixrcSua+EEdqpMGWYxTF1Bzx4vroWZCZuTWSPXZgjD4KJ1LHzx/o5
603ru5mjxxvos2cOP6s8AdhJdkNuVM+3X8FFP40d+P5HLLaB7Zlth/emYEiCyPxg42zp9xTYBgKx
O2j24e72em9Xw/m+M2X6Snxqe57JLLEkA0yCHgFN4VZyKgE5i5L4myai9IfBRfHRKICsOo1sJUjr
F432jXxCqbdMJSowJ+oYINsVeCjJ+6aUJfu2r9NsI8CrfiOhAC4XJqNoUEZvDcTjwzo+kr6iXjVS
EcGVaELpWx1VKppsDHWPiaLg8RKDbv01VOQ8t5/0yiVJFs3UGLYjSwPUPP++ZT6QilWWcMeB8Xhe
S9KdXVf2hyj12j14YVhN4wC8CfDfhgvjwTb5pUWDRGCtqPLaVPLyQ/NryOznPq0MmX6x22o177s+
L4ULUK46ZZn9hwPeH3FMsR56dVgbvl3eTyzHzqaDz9VM/XL+8LhywlQ2BuGiE649GjmmPkHYBXcr
7/gycsNYB1aN3AaMO0jr58sYMz6b4GW6eikZPwHDU9mPwQn/KuzacyTYfamRvmmjVH9GJXx40oYI
9yRb+g1djJRaTX1j56ueFW9lNfVc27P9rYz8cuggdzauYBfms7Tc+nhHzNN3g6CzzJrMBAfI1hqF
25v+BBjSx9IAsCLyfbW6v/1irrwXAstckr6BipanLBYFOoKFZrpxn08H37aVQ2+O9oM/YLeueEhv
G3lvb6vOklcO+GVCahqko3NOBjf6omGeJVozRWbgn5RxGo4I4Pt3beLXd20d9A6eXOmOwXe2Eksv
Azk9ZNI/RsvEcjAy59vAnzJJIGURnBCFSB7SrizvqfiKbYgc+GaYeqQ/MWfHqbu3scjDsvb22748
W/PyBrqmcz5Mn/58+VxvDFVG3PPUlZ44MkxqGbWIdttKYJ5BSq3RTK+uR/INNIXYwjTkfD28Xkx/
TKzgFLVlfTD7pMJErFCcOJGCL6hqro3uLw/zjLaZXcG4ng0w54v1hKcpoDTCU8eYhRYHqIbMQyv4
9lu8xE1QxdDrhNwzg1NgIJ4v04JmZhythCdEbIdPowE1YIMBfKI/+aMUtI6XJcVnOJPAeWO1MbkE
ujxBWBEcIBQg3Cusja52PWYwejicmklofxDD9OWtwDvnOdLQQFv5yVduM34yyQuAQQIRQ5Pzn2wh
P6pUWF2eAkQ28YEMuD7jVP02JYF0kDPJ3xaNpRwLXBIc3/KKu1grTYD3mvSJMtraeXGkHYUVW8dQ
ac3diInEUfGK9mTWqO83Gs5dsLZd2a9jG+i+Vt8jd14fheIX92pqKtsoM3Cgp/b956KKlJ/Zoc5k
DxDPMrAK2zPwTI6xAKE50GCZt+nCEEseG2FVUajfb3/6y8jIauAOQRwgPsI9df4aKyOYjAYH6pOR
2Ejcqm20VfHJxK5FjCuJ75W9zFKgfRGdm+vlxSbDtbRC8NQKTz5eUi+5jGOYH9f1yuu7ugovzp75
XBz+OT6/q0nxYpF8HOCjkzaV/gECh7RtdKwUbr+2K3GAvPH/VpnD4rtVJCWtJgy92H1aZTqtnAAP
tO2Pllwqe5g0/0GYowwEHT6jx5gOLl6dPPSdaXVydMLUSv9Utrh1dhjPO2Yg2fdtH6z15i6vEiDp
QpiahbY1g7hFWEWn1NKTDuKxCthvD4+02eJVERx6lTTQGEZvO4al+PdYTkvNlAHC85B0FM7fqTmm
fgvXITrNRJljUkqBg26G2GFN8SvXorUq4MrNRekH/hzIva6xEc6XC1D4DfSmj0+RImUbU8Oza5A+
YVv0V+20kz1Ej3pqfBjK7F9FP7ijGe9Q0iOfjBHhktoY0B3BvIiY7rXA2UPf1HYF1n8rb1O5TES4
jWdhSwprsgJ1sUWROq+9QKY/hYwJHA5IVM1LBncGp+OYsLWZEsm4k0nG8DMUdD1bmJz+xusQFQpV
TUOPrtflP+0Ae22asJFArrs2dlYfTfums3HiQ/IBrf1/PlfwOji1UOBnzc5FOBpiD7l6iZawiTgy
s/0Gp1URhwccQ4QzQtJcWe9K+CMpnEn3TDY18fYS351jGILJaHkR7bSqew3pg99FdfcHKsyaxtOV
sISQDFT0GT/EknNAebcQZro2UrVmevL9EJp0HulOo5rDyke/cm6teUA8a67QtjEW6YJIR0XPW0xG
UPlhvCZLAns9rHJyYcco5ub+tkKkdHf7m11iCmbICzgJlbMLcH/5EtOhItls/ezUK5geA6ZMcUw0
ygcLUMGhCvL+lA46+PocZbYosY0fhTohyCuQ4rTINRwcrPt9W3rZh6q1yg/6tNo4vPKZLZLiefJF
txaq4Pnb71sr9X0xZqcoaeMHbLjpq8tISheD1ax8gisfmq9MY5ABFQ3KJY6jaRBwMmHin1SUnZxq
Nj+Xkzrd337nF+xZggi0SlAHXAhv6cL5E8km6vvIQOcn+Es6IHHNuPcqI/02ld3bgWZ8wpz1cYr8
7kDmk++LWC2fUB+l1WEY5b6YGhg9UvGnKvJwD2Aq21VeMuy7KQ7vRJe8qhG+05laTL98WHUOPlfT
v9/U4Bi4Q5ErYZa3BCpLOE/mAN5zcmlZIQDXAtkLbIhW3tRcgZzXfiTrNl4bM3IJfsXi5Pkw/gD2
2cUpa/SY7Rh14aFIC6TdpBZ/i22rFeHPIIYZvC3VRvs6jX6BQr6uez8YRyinblCHLx4mWZ+ySYif
XjbW9d42q+iUG6r3Cwadiuci2XMF/r9RMLCzvHTliF3bVHPne245v8kinn/tyS41zH7j4qTpeeJg
d+YFm6lO7dfb7+qSD8OuYho46yVDiqT0OF/Ht0UxDI0dnjTPQ0yh/5r3jFDinglYTVe/3umtsotK
i+Bv1A6mWnd1Lz/lk3m8/UOu3M20nxmGMlmhRyovzquGsgAfNItOIi/geeXFgJGz1uHchg+kPfV/
x8zct15TfdGGLFlBf1x5C6SnFPEWeESB5PAiM1DiUo5g4GWnSutMKKPK8FWbHX+ReBYHHMRRni80
OXIMGffRHtXRXSE66wBHNXJEUGGWrWv5ih7nleuc8DXTBOFIAQOyFzcj9DgfeSH6kaY2YKVTz4aM
Gsit11F0ElbupZpbG3m0fJTq9PAhKivtqGuQ53AXVGTcTfhXPxNToS4awghKSVMOf/th5qtGmScz
3JNleW2K8ZaznR8+AOd0QhhqM1FAqeV8Q0VeOiSQSakJa736qJWB+EJLgs6hz/QBrSiEJfMtVYft
OSa06Tu+SIH3ao0vXh8WVu+UOIjF+zJr9Z85/rFPDQ+3V7Oh4pwNEra1rWgjuH+elEtOTSyc23qY
SDj6qMZuJ+kwcsxCql+VcDZUgxZo9Wizdt4u1ofo2RqxVdkWWtkXOwUadLxt7Gh8MlrSwy3N2QE+
j29BF6htnDE7r5DEXiuB5O56qw59p620BL9wuTTpsoFQupP8NpDvpSmoD3FgqikeBVZ2EkqlgxGu
puq3BUW44NchVUbt5zSYSiNiNLlFDzBjMibxK0cUptx4ulR9bhsV+wdVDvofcmXqsQPiE2+uoo6z
X57X5a9NMol+RzKdHRsL8RUnrj1DhbDra4mjS50HfGgYJPk+xDK+pfmaF5WjEN8R5/VMsCZlmhmn
JjZKlcauP/6O4RyVzmjXTE0jVJMEtj4oTm7aurb+jnrBIHblqF/EtvmozZg2GrWCttViY+MXboTw
YqaTKHHYdIgHiENiZIIjjBJaCYTjyST3ayc7O0h20stfIsCt+07N0PwDHaLgXytNQ7Gp80r7ow6D
hwlpg6A69YvvVFMuOB1oH7YYhSTq96KbPNxTpaZ/gGYvw2/lE3wMW+q5Xevr6mtoNRhTjlMFMVzX
KoyRR2V4UIcGk5c6qEqWxg9mMwLW+xFm6vQ1lxMOTomxqob3s5y4CoJaTJKaMU52EHYx7M7zMCt2
8VCkP3V0VdVtjiEQnvaceDxUsFWDlpFYVHVmV2ivchNjUFsOfo3fQ2l1B1vJtX5T6TqNigGvIjxD
aNPvzXoEu5VrnW3srbbolNk6GlgT8iBQa8wgk3dZPqZbaKp24milkmH2bQS/vQKHY0CSWNg4aaKI
4B4+H2Z+XqRh0jg1/gtKntEnJWgH66GsBHqB2LzGjq5Jo4yvDv6IfTqBScOgb4TSpqXTQwxHOttx
Qeqv6Nd6BEtMTX94pQ/nvlchzFa9GUAGl4CUO5JUek9BnMb5B7+J1f4+8gy5O1gjWLP9VOX5p9t7
7KIUYto3g0yIHjOiR140KYPQi5KwbepTP5sbGkVh3utqdaplv9p0BoqkRtL/rAfNXmk7z9HtLPrB
UYBQxqyaacssDH0e/caIHCyaxupUxInm5C3SybmvIrro6eWh6VYZZleec2aq0zjiEqeYWTxnHWXK
YOke6yXeQ5vQn2o9DYMiLX1oq+zA3sp3tar9c0FLFsozkmnSiwOOtVhWFb5iTWpXn4KZBT0Lwu8S
gQD/7Y94kcMz0DBn+CkYJTogyzyunlKOJ35nJ6U0T0Mb/MBb0X7s9Upd2S1XFiL1mdVRgEmzb+a/
f1eqeQ0iOL7atqccAewtRQu8TIYZ+7is1tL4K0sBbkdmmQAoaAgsYl+vgFQgfxxOGQLDDjFh2kGn
tB7grcUrT3U59KRb/X6tefO8e6xIy8EotcNw6mN0jJqSEaA/IR6GLQ8yF1yEB7wrzK+GwY1cBFG1
oeef725/w8tYrxmofVCLAZ+wETg6/w1mnIIZsczhpKKvtxW1sO+zcVrT5rpEXPKo1LFzqsxWoaFw
voyoorg0MC09DaqSH6RUdA+VNDL/0PvxAeCD5ZR+H320EmBDySw+DA6t3UqlYf1re4Ef8qahTYuJ
6mP5Q4YxQge3bPAP9fVqM/SlsQPUkW9jO1h96Gt7aUYPypzF+fEX7xbBF4A6STWcakM7xIn/vbes
8LXE1t7yvIOG6Vis+YdxKO9ANjyAof7csPs2halJT2Y1yhCHxUoaf+Un8QHANTL5pO2xLCfCVgut
qbWHE5qcyQGZyP456gE0ViqtpH8PD7NiFeWwDS6Lzu/5N7fLpBt1uh6nymgAosWR9SnCmwvDR1Si
bu/iy9kDrSLB0BPfCzhoYFfO1xJAnqTA15VTD2CXsk82M3mvk3Jlm862ofWFfVRIjj2kZLrprF/4
RZYU6TGsB8RwI14ZZlCmkbsl92W/GVtPf/BJo6NZNhUmQ+Ol2g7An/g5wQl9TnCgD5xq6P8OUx7/
4rJpx4e0l6Y7qL7cyOYADO1p8vrsn9tjPCi/bi4K38RF5w/8LmYAO+pwvhPjydByDWZIMW0CGlkf
mSSUK1XXtb3CIPm/UVX0LRdnVuraThpjaTzZYzdus7hLnCBNIfePwaqA6wzuOb+XeSy4U/OklG6Z
ufh+CL7l6iRYy2hC08mbsoC/L5A1z1At16TgCTKMtI0h0R/5Ho89ztorgWFeYfELzFk6CnkB6ktA
SOcvNrElYyDnHk91AsIfgS+Z1MxH1VSa+E8E4V8TOc8Ym07p2j16mZQAAIEcbqDgN2t0L+4chnWT
EbTJdDIoZzZ6miJHJXqcP3OdhQfl388l82HIzXDRgfkuBeVKkVSdaY7yyYbIY4b/xd6ZLceNZGn6
VcbqHjnYF7OuuQAQG8ngTlHUDYySSKyOzbH6088XyuzuVKhanLqfmypTkozA6n7Of/7F7J4sYQ2H
ZUZ1/vvX8l8s+6i0TrImii66TuusDhmFlKqtKudOwf14SgJICEXg8+p0HSqucMKu90C2q2WFtVvh
RxqoYDHjtC1hIHXS+/T7w/l1rzsR4AF9ub/AgefKxhrL2r4xTozgJXiBPmfjnOt3H6ywv95MBEHw
yEC4ToDN+ZNcm0HedWbn3PV2Vm7nqeeUTbs4GIPfbchPMz6AIf7FSflAIs6pCsMk8JzdAACP2Uba
23c6zj3hXAN99U0wbH9/6f7FWbFbQkwL2MVPs/af346xlT0IuXTv6t6pL0pkL3tyx7Md3cMCsUHX
/10qFsvBCbiG/n66Uec+2okkQ3W1V/eOUYoRCarZzajPANNpFeyHjqDi35/fr28/Mh+4WExncLjk
/38+P1GnuD8YmXdnBNCQEvTnKF8G7ZB2wGyG6mWkat/bKS37/vsv/nF/fl532I1/cA/xlbVZA3/+
ZjcbMAzpubLkYM3vtk0pnWpVv3FG7YlLLO9b5v1xLn349XqF/KYtXAIcDZLZM7leG5lTkaNofZUU
hyGe0/Wdj2nxNhk8O8xJgf/g8f7BjTo/XljOOFqwYjEUP1snZUmQ1zJa3l1XES7oIgyKvFEWLwnx
hKE+4xAZJHMe02StV42sW3riNN8YA7mu0nNJJkZvH5UzrKLfX8hf3wPoH9AxTngFI51zHgjR75l0
0iW9T0xo72s6mFGBKeVHu8SvGxVicxYk7Fb4DhJdfr5d8Mlmp2B6fa+BR94FXafRfy9jgPFMO8yv
zZLYd14HaBAppin+tkgxEIry3DAa/P36uQxpX5qbit0OzVWW+18JnBrNC59IpH1dpMEuKwq4b36C
DJuw+Tydwbtkp+LVCYa7tXPIDnNr2utQd4reJgnOEZ/wEleXrlv3AvO9LED3AOUcfrJuq42XFeW+
CIJJvMB6UphajF1HUqfnVhugmuY5GFHtT31W3rM7i+9emtvDHu+p+qnr7QB6S5ub94nyvC3NjHjV
uybrMedIFhG7nMwb3AJdhaxC6oVEUcK55LDiKmHNfX+xtGOfbGajMw6QV4rveWsUOhtbRaq3L+y+
w6fObS/l2BfvHSUpNuZmqp67xnRvim4UJcbxpXUtTNwFd55Hwg3G38uUhiPeegxzkjardtVcT1GV
VS7PVQe8Cs9rGTZmRcqmlkLShn1uk1wqC7c0PngefoHFwRKo73kaIHkBm1k/Pw7DihmqVw35fTHg
OR+4sxlbwhs+S1vDvMWahove06xN0zHkUpjGfVCi/bps8fU/0DrmWkwyzyqHXJE/YyfE/tSl9Vks
GTKVrHQjb85doFdvvGVcosJ5wsP092/b6YN/WgUwU6VGgihOC4Pb8tl5uzmJNCOsgXuGOf2R9PQp
7jPXuCgAw7ZOUqRHan7tg1f813LCoTJn9+bVg5NAt/rz1dYq3kveJ/N+GEVzlThgqbPQllgwcz90
1G2XTlMm25bAMYYEqt74ZVlfIc/tPtiefhQuZ+cPLwJjWXidmCScQx9Dbxozx2Lfq8yFUbeMvqNt
CtOZbxZ/Na6NggTSKGn01gpdQtYhLU3OiyXJPkAs2k245veNvJzojmYCoGv7ug9m7JtqofQ5bimU
cJZsidGIpiCpt3ORSojA+POEuOuN6QYyqV3EdmMHh5LOhrJUYbEfG0bd4kkGJk4GcA+jHr50hz9h
6g3sYL9/An6pCLgJLIX8D5lgGOWcdQfuUPRzT51zH4DTwj4LRIRIUm3bfq435H7k8e+/75dH/YSg
/cDRGK/C1zgdz98anxSvbRIhC+teun15JMzIQnac+NVTpzePZa+bL10zOy+kHsoPhAm/7Cynb8Zh
8DSnZoc+Hz71lialqa3W/dwvdlhZWhVBuvlo//oXDzfTLSCSU2l6Qt7PLqgIxDKbbWfd52vaXORB
RTimI4q9KCuPrUyl+P2ZxbXBzf3irOVnf7DzA87UHxm7/dL2cbrwFNBzwMGxGND+fKGrlpzrPB2t
e/QS66M+180+aBnyZYOWfvr9Pf1XV/bvX3VWdVHbCdtm5bwXPuDk0moiokL6K6n3f9RT/rJGQyqC
coM0lRgHkMrTUfztyck9Q8dhaXTvs9UytqWeiwOMd4sszrXej21rXKSmRaaWPqrjWhrGB0vlrzAf
hCawbvgHcP25nmclQ27PbPtuYt+39uJvCl/s8qyoQnvoLmHjvky1fi3VdGjs/mby8o++/XQNf16p
YO5QutNUOy5j9bNrPM2epg915twrtajjWBrWHS662XEqBxX3OTxRZLb9W2np4ktfVU91k5+Ma/vi
o8LxtCWcHQh17kkkxm0A9D/bMmQwesrrhXav9zQSoeHNTLIxZRluen526wriYMOuXlor8rG2e5/T
cT+wyCIjneUaqaHNjbhTQfH19w/hLy+efUImUXaxrZjwzs7vjyxTyONQw+7McU13i+5c+elq7T27
sRrycsR6gXWvvHVKuDMdSe7gEWX9KlMr/+h1OH/1kD+hpQMEAJ2jyjwniBlen2cuaPNd3ZpdFstV
a8uNmVHEB2VHrjsiGWYVDv4n6ipoNUjkregwbkvtYPjs87dJvGDHvsJeGw0rVpZfnQZgs51veoUj
U6jb0mXZhN2MnWit6qvEq2Yv7JtS2/eV7XzrEBFcMVmYe4SguXzx2UvHEP1LO4d4lE9f7VHZzwGx
3FddozNbsGicgqipkftFoj9hZ0VaLp98ax3gKBfikqRAB1OtojZDqrfWjHtaGQ3rklYt0aCqugBn
YdwbGovIP0qj+oUIdWqoKBmQaMJu/dX9R0+H2pjbrnxI7bI3D4uCcxMOWYqzYz750gxZ78u3qTSr
x0QzJcidKocHcxitPfV39TU3ChuGNWAxsGERpFmEAS8ohkHazvsHz+FpHfj7C8KxEiwCkwCBO3yl
89aiUk4jRcGxosrFyLL0qyGaps7YCUsfd7aZNYfMaMTOLPryYT0ZVkK+mGJjLssI/PMjJxXj/IUl
u4WpC9STk6KE/e+s2sJZN1/7TjMfNMJDMEnfA05vDPdL5gNpSHd78nBp3Ffy2q8dxZVrpr29lP9m
gc1BIKEgWxV3HLQiP0w6/rZ4Y6/ijE5i6g9VM7qRS+JmpKvV3U1U3hdC6l3Yttn8ZcYTGufOD2qO
H4jQ328JBS74Z3DSxbErs4L+vHUM4+Akniu8B2Xe5tVRGjcNU1nfGmP8KeNTjpqNJW9R3LtDQHDb
5xWhmmW3UeocBRVp72/s2ggD87moi50u+s0Hj8x5N/rj+CBL/nV85wloiz8vWmlU3gPU2J3Y+Idp
44fLJgvvfv9F51vo6Xtwp2CQwdMJnnd2Hey5XcgL4jqUoRlhhRJN4RzzCn1wvX9Zis+/56zIy62k
nWaX89EjI5RRFuMCGW+KEG7In8/V//6pKpA/QuK/NS0uKym5fT//8/8c829U2c378B+nP/uvXzv7
rZv2rX4Y+re34fjanv/mT3/I5//1/fHr8PrTPzb1kA/r3fjWr/dvkk3tP+PrT7/5//rD//X241Me
1/btn//41qBdOX1amjf1P/760Smb/SQY+K8o99PH//Wz61fBn4WvWQ8J4vwP3l7l8M9/OPofzONJ
kTlRM10wHoqF+e2vn9Dpoo8EYXEwFDypn+umH7J//sN0/0DACDHspIpmnn+ibWP69ONHzh8MUgGA
MZU4LW3Aav953rd/vmZ/3pL0rfnr33/PnD8TEVKLUn6zS0OcxnoP8v1ZIedojlV41dohS/bHLSKT
Lq6LynoswHyvVKdVsYUIKCqLxd4lWaC+mFmfbvU1meBlzfbhb9ftXxyOfXoY/3tx+PNwaEQoKyGt
www6Wx+dlqQdbcm7WGvVCJelGIOLoB8HVLLNiIvEkievmk02ZiiHiUjHFvu+roVrzIiqOALyZNTx
ln3rd+1XF41gnNiz9ZCsSo1R2c72J0OseoQVrvZCug1ZIH1PpAd2F3ZFnmLQep/M1AbWwKdot3pD
TnpArvUBbCvE0+GQJkGcU+I/rGwsG5lA15cQt21YK+TWhW3RHB0NPXvUe970BtdlsEMMz/siNLGj
fAcpTZ2wLsViMUJb3S9YuRNjpengN7+/kD+S484vJLwM1wa2ZJE/j8Nkxl4VWtb2ceeNG0OYG3PG
r2NBpUrEQjhoyXES343W2E3VtLHkF2RPmIXed1MZ1jrpcN5D0m+Bp/J2DVERgwSMFJakavCfcykx
t81jnwCKzvahPGv/Vnv452PAC4CmleQpfCDOHgPVlUOTFpKjL6cc5r60oYPm9Qd1/OlTzq8RgCs0
SBpRxH1nK6PhqTzDe7yPvbW2N5rDLa2Tu1FcVZ74QnIcGkr4qNEHd+bUHPz0rTwK+P2dFn1YF1iq
/bz/pQDTResOfWzVndi0ttCvZkFEKgIonRQEs7DeeGnJ/QqMtLmzBeQNKLd69g2/FnHl4DV6VaHL
vB2hiegEqGTalQ736bnojPIpW6lOCSoud4uLZ1tc+OlHmVU/KubzE2A1g2DOFAESztkJsJAoZ03L
Ps4qzCx7a0YsU05ZpGgnQrNwG0y/sQ9VU+JtXX2stjmhDpGmtwwhoXMfsNeaI2Qp6M0xnIGs2Mq9
ov6Pxez40CL7C8eVd6LC1lmQKxoL5L9Ho9HmmxmHnx1GifeDWuubskjreHSy4YN3h7X95xtEYwlf
+6QLOpW6wRlo4EwalPdx7uJisvu92fdk0hFyk5r2O5zF2Mct4YNv/GXVO9G2bIgiJz8KZiZnj3tV
ak0yCb6x7fvHlX6IYTmoZ6ld0AL8m273vFynxvmEMIKz4XvxYxrxt/KvKUnzg6faxfRN8AKdYdvq
DIhrO9fiQlj+ljliEza3+kk4SC758v77N+DHIv7TA4QCj2WJs6X4YUB9hoYQA4JE1yaXKnWDdFc1
wr6oRpEcKk8lUSKdJM5WkmXHuvdCcHVaIatjpXHInRiGqsHnSMkrHQ5C3HjDNrCGRzWV68aGshdp
BLjHZmbXsVvWWWgJgSzXz2Y+zbViCJ+S3BvdeRTLne0XSA9nQ7sVdUluKJ0+bhxBek+wjf84ZWO9
qxKaRa9gBKAC1lBnyVCCDnivPfFM6vBiJwgLthHmpCVcLhzbpzzrxgujaScGRdy6pVTLn4KC/19l
/YPW6G9P0i9l1tVrI3+qsU6//meRRaLEH6ykjos4+6RGOWHHfxZZhq7/AfSGUzrPPCSdU5n9n0WW
+Qdvwmk0iTwdo7gTiPVXkWVYf8CvwXqIIgxBMlaF/06Rdaqh/vt51350WsjkfzSDf3vRyKjNGS+L
4GCrm9SO5Ueo4sm5/3/4aPPnTaTMcPLuR606tEstQzKCBBR+kNB9Updq01uZed8ElXNtSD04GkVh
Xg6weL/DtMjTvQA0qKKcmhUrC1Nny7dao+pi1Vsre35TAzjXnSKAwrEvSNyt3ojWXm9J7YIHKwnP
fR6SwN/oVjDdqGFob9EdzU9Wp5YvYnb7F4R4zafOyLIHv/OHNzzIIAG3HpG75Da3d4U2BA8UKOs9
Bqjz5wH77puVlzeERZW8dPM0HnzNAVlZ1hSbK8Yx5bvUVHefuxr8UmlYD9g3d18DWL1xgzWeDBuh
G1Ee5DCUXSnrYW92U32hBIENuyJz+oOYDUARe1qqjXLIuq8Mp2fDKb3qedA9QBxZMAJeSxFsF2N2
bgdwta91G4z4b2HE24yA/odCM/KNdFdxY57cy6R01u+LYp42Yhl0uZJOfGkHTck1Uo69p8LFUkyT
3S0MHSOWkOOPwiyKy0DVTkp6ppW+pSS6vdqpEhlDiaDf1KW3XANo2RioqSK5BsdN8IFDANCQ9bdB
zZAcZQfJzs4968btEglv3l2Xb7M5py9jbi+fp6FQt7VISjiWnnMvxejF3D7nJWfk+OCxRo5Rx66+
h4GU3JSqZQoa/KilOw8rBU1fN0vOKhradTdFreGLwwkDDb3ENKKFa3uxzIm3Z8UTftgZg3wHx2/J
xpLSePSU8J90I4doYyIHy0LuYPpA3ZjsErN094BCjHZ1Wzvo3lROW8EL8mixNDfRKibrtrW18ciQ
hlqbgIdmSyyafCC4QAubxc/3nEJx2QObXI3YPVSxcip4PWObz9dIqvQbp9BQD6x4vECGJ+npHdBx
2PqNoe/sqVU1latf7kc/Wzc8mPMdBJo+ToPMwRjfJU8OtQNhONCKn1QDU3Wul/VI+VXv3WSxP+Xd
mt42o5l/IdcsOzpMnm7MecwA/yacYJZqNLfJSq5PmHRr8uS6i/91lnKk3M5qGXdO2WI0UGbvk5Pb
cdMXDUOuVukCrUXj3a7joh1WYOWYJNcO6bEhI5lU7nch7ewOZnN+02Yi3zVOHexSvJW+Si+zL4ui
TSLFC0ErU3V3tBVdJDTc/Ru7pKgkHTwgL+9UtnuBNPbGvKJ/tTi/777dy4PQchSCuU+acNgD+cft
oLeEQdQd6Rja6mHQQ8jEVFCtkvY6Mm+OV5XPX/AbTD/rZLFetRgtX9qd0TzlejcgoNXwQoDnwSMr
5PNg1vZTINf0usC18HVyrNLYTysOhS5X5mJSqf4ARcy57dAjv6JEElqYr3l9GLqp3bCiWReNBRW/
w5/6IW1Bhrx6MW7sVVjdZVuNioPyh+5eG9pm61SjdhwRB7XhBIc6gBgxBXa4Fk4DNlu15i2TF++S
R8GPspb3y10tWLp6R/ATBgjWiyEQs0TSr02+YRJyUyHMOfCJvFJBoL24RDc9JVjN7hZrXB7H1uPm
tdkUQeRbkI+MatkkXdXtgPl8Wkd9vJ6khkFzySyZ8f/6GcwU0zak+yKc6D2xLfHUdnGzMubU5aW9
CG/rtLMTqiKrLjzicPHbK+bPQRfksYGt6nZcO8MNJ6XNl2vf5CyNxThRESfFVbsMM6scw5kHtej6
4wqnQ8b+knQR995hnfQW7wApzA9C5nML0SBGe4Xcg6NBKJ6+ZatWvFuJvwxx1cpioyUuULW9LMYu
FUV7t+SKDlJXfn/v144Td7mZ7iY6tRvk5fKuDLwJ09l12Nejqr9zN/KbRUzOcXJVsHW1aXoeq5kg
U5W2651l4DqBvhqCbqQICtVxsLAGY6JKSxIkmg4W0wRR92SztU0b+k5TvFJVTkh7ymSKgenGm7zH
Qy8UGNX1cGDd9U3LG3eH9GNtdyov22y7VEV/BwWOKn6xnYelWKb9ZGv+Va9X663e2eYzeAJBX+Ui
qqe51KcrZTc84Fqltumg6dFkrNaNvujLytQ/ZUrAQnA3WFg0L0neb7m1YUdWwz3Fx5ecXud69cqV
LDllIUsaJufd1Yplu5LEsTUKETwmBDlsOzTqRGK45aXu6rgZ41BW77ElK76dsNfDkNoTfKNCvNDR
BU/m7MqLdCz0hWCgWj1m2FfeZl0mD5Nc1VeLijUe/SY4jkud79OaRLUQCRYmhWx586XRBM4OZfjC
ApwHvKypYkCw9Nug9/NndOPBZur67mGmZ/2aYaGB8jEpsidhl2ZsdJoCJV789GrA8PNK74R6m2zp
BaGeJuqY9l6APg17En1OppcGo/VdIUT7ovkE+M6+LhbsNZV2qRWFvUPYNddh7+iENDICENd+Us83
AeI8ypi5Da4BF0UYuJN+1ZN4eJgyTAfLvJ02ppys7dgWxrUFa+1SCzL3xaiQL5WBSt0owKUFdd/a
jBGCwHnYLJZadkEn/LvWz3M2sbJ8wB8pO/jM2A+W1lcPQLAWrquNfWExQ44csXZwRdl4dkaQDWaI
AxJcn7Q20DZZiXZVCzf7LCcQRGv2VBOuSVo2LDJ1eQmHwEpCNbbBvTNgKWFPRv3I2owChuhDtGpd
LiMD8L+NE4NEizCjZ/Fip2n0y6QXwdHRPetCJoGG17sY7hPNXjfUQ3WNOdkQHBMbUyMvh/4SQqlO
bszEKS4cWQzfelNX+9zPN1AgYNnW0IA2C16uz9lSTN/W1rWOibTtK6jY/hdL0laHYiILlxooWfYG
3jUk/Im3kyddVCWj3OCNSpwNf3IflAVJr9gVNA+65gf3tSGKLU45zqZskTE2Gks9chHvYpWnkIIe
lRC0rNT9Yqd+ezUuA840s2irsHT91Ita2T+Xwi22DXjVJS+u2tVpkVOhrdkFrlnGe2NYTRM6TeDl
IQ6xHvPrfryamMXi/+rM+ku92MVLYzeQwKqq2TTpmh6rykvIPya5Q1ukdVyMQB6GbJKMg1PI5oGN
7TAw3VoAFaL+vqgcbLyCcWzN0KKMuRjt3vi0Etl0ZfXGct8V+COUrbSfnT4zbzBgb+/6xHH2Abwf
uXNaXXsOlD1QchCntSM5AH4Za8ftUs7pvSCBaasXMwglz3T34GRuGjd2VkRsqxaDxrazU5zziypO
WsbV8eJOrzShLRrF6bqnxNixgiUHtSbjTCFp2Vto+MaBJTp5Xgx9/jTWuf+oyyB9nCEFXtWtP3yh
c+42s1s7hyQZRbctW/ct8SeKEls+d/68UZgAh0hLq7hFqedEFJrIAaXp7CYe1As/H4Ym1PsxuJ4L
PQmTddSufYfXAfeyiSWepjyy0nF8KmiEuZqZmB9rzLHvGC+U35zSTF91iasIVLkygSFmqjuLYhAF
3eJf+4wz30slEGnQucslXCvBvM9xBz80Lc3BdWNmtyfVV7gXQ5JUPDCpSrE9Jq5oCwFx+mROXvNJ
b8aK9c+E50hLh9+W8ov2GzbAybHq1gJr996tJxzTzXVvEil8q0DYrsAgqixaJizomkFO9UYYQx0F
tVbv63wNyOkShCnkRtrtgZz7eKwL/9pIixkzs8Etw4DM411mJgZJNIlot4k3YdbJtNd99Bt/umxr
x78kIo4z8jrhRcZKu5M4S/o10LP+1j61gdGyuN9xZbAfsiWR+0XMixOWVtZoG8Sq4m4mnesaXajH
0LHgcfKd9NMK3xKQfa69R+qq8oD7znKsM1NN8GUceTWPrb2pJ9Pk0WLfBfCr8FUs8DrR6efyeWP6
8A74Fql/t40ENZA2dYwU3TrfrrMSV60jtJ1GujDEmKF2I4zk3U0wWurRCPL0IL12viWA0QqDnBTv
Xsz2NaTiE4sXS+oYwcmwM6ZOtTG0we4C9yWPGPkhv2ygyOJ+bDbanuD45rFS2vpW0KZFjVOkV4Fm
15E5aea7N+aSobXVfc5bZ7psBiXjtkzM7wjseA/t2rme08yFtrX2q9pMCEuvvBKffr1Lx+fMzxa2
6j69mFvTu+1H2T6g4syvbGfoMNm3nAVxQ2Hfsi6m382msD6ZyiDhfVnNFatXfcm2yE49+qRqNiLc
LPq47mrsHWWdBBvZO9rRkIRzYg1gTpd+YZ4SkmWwI0FzIP5arHUkVZBux8KhBUU2iC5ew1LSMDqy
MWxH9BF8hzWSqWdv+2QqX2DKN59wx2aDK2wdozy7ccPGdbQ2oqhDNTXpPnx94b2lpbvs/FYvo7zJ
6muVGuoShYHOXV7aTUPSsghJaqoelV+N/Ya+1dkpfwreW7tBG7uovg+D1LefSTquxxCfSNQmq1M/
9lMwHxCiB084U3t0pcWArbKfeyRwJlIAUkxEcLqYWr6b7iywtmSsfrtK3fvWdRnDAUajZehQ6V6b
JG9DhHRbcYtn+KFMNS2eOy4ZHDLlUnAvYvhkCei46agV/eWwpmYeTWZHC+yn7iue3NVl6hnmrY9V
6WM9nAS1SYZSveQoREjPtcZSJeNVbpblsZADhYW2FNwQmFtHAoeyA62jc+WMHoU0e3lcFkF+rYiS
fSnHqXg1Grw+utJx7xEwpfEsgt6MHRQoB0v61W3TTfquTLT6u28Ia9ualBmhX0+fx7SF/6gYOGEL
ao3s8LhQ1STWPGEu0x1dZXvHUWv063bRja2clXdjMvcZorIP7JvVGtNoJWYCM3DdeFJ+3e8WJIEb
Qm7lg1to+lWQZMvzYDcFfuv5Ehxnk2Qf0xP71p7onGE0V1pRbRuT57Q4OE1rhE6/BG+eK8sva2kp
AEmp0m1P0/SYBFIe9FSUD/4sbPrMQGMrNqat0pvyk8Uk7b0NFrkbUi+7Xue0jVyvIyXGd8SX2XYy
th5q/1CDinBJ9DCpcrBfI+qB6qrEAvpGzNmMiaQKnEtui4rKNPBeF5qAidZ7xU9tMIixMjmUHUEC
4zbIA+sTGFOPsj3V9hTOj/OqqQdyZOx9MoxyW091d4Reix2DM4/bvqdeZPfx2gOWS+smpazcrAon
jBSZ/DVsZ7ZCvV/Tr37Rv3hO57gbuzfHl0yHiZtDF/8M2kC7WgNmh4u/jPHaefXnUSYPzehNG68z
1qPAby7K2PMKai8IeNLVZkTaJDmUkQvJfw5TQ1NfySl/knrZbDRrwal/cEftDqmsdmwa2T5PuMW+
FVptf8/K00F3k+wjWpdkq7NXbdYTSxS5zASDQg3blVRVmpPgYjFktlMNSwZVwem8bTG1lwKvHvaC
oNqvq6sdHa+mYE/rIGGbNEFEzMb90isjuVnKhZSyjG5JTL3YNRqle7pozfWA8GhH0t54lGKqrqeg
G5fYmvUMI23C47eq62wZ4gFtmZFPfMittF0STfAdkXsqE+OCfpyCC52QeBisMn3BaweApxummJeq
vq8mL/juwaspoGe22ZVrZvDE+zbLv4LKWZDFp8rn7zvaLy+ZvBtLNOaOGq89OqXXbfTWeE51OLNO
39axNg3TpdXUfUf4iVzSU44dptuzvpoXxmpTMmFZsTQUyOQVWpjX7HARSKmCKPqcSA5cVmPRfLHt
UqszkRya2bqly2EtNG22w3iYvWIvC73/CjVtwR/RY2EuaNDt0E1NtubBGO4WAVf0tM7JJMwb27+l
cw0ugz6rv+FNg7jC6Lv+2iIJ5mqYUXtRemFVvPrFGFM0VXbEfEi4IdbFjLasenHFhVqE8d7mZfVs
4yuAmVdaakPYkwj55npLCrhQtd1xXir/1hollLslG4T6jtcYDJvCY2LGAmAQdZwI+pkpn3uEDZ57
YhznTno/EprHBFk5+U5ORVuDDTb2J7tq50PdenUTLnJcNq47DM9pwvDI8DTv0jFKcQH1Nduyh/q4
aXTBdN12Wb0LciwzwkHlzrSt2T/MkIwi8ZwzQ1lDU4f+BtemHrZ1lzgQbWTtPlk2S8Rt4kxqBzXJ
uQJx8MRmsPw5Fqqc74jqWaLRneV3W8n5Ulp+ArVW9jo10eDUW9ed5qcF+U1EG2k/zZqrfceVLGGY
1/ZHVxiiDCnAhsc2yL2dZ4vmZvCS+aUmczmgq9NMUgCFumsNe7pztCm90Fd6Rup3vz7AIfOXyK7t
6R4TlvxNmJ2xKZVXmkzdlbENWuXGfUnU+iEngPfVz6h8No2Xe10s6ibdAnj0LDWeeshaOWz7Jc8y
rOA17b1jgavCvgvqC2fxSgy/ePMF+bF7bC8Uzo46XaCZZ+qy0RvtulwK4zBnQ7MdPVLGUMw46gsG
Vrx3HmCfzw5GEVqj0zCBYUk0Wn11GDsteVi0qnkZbTN/A6L0Prv2lO6Hqu6/q1Gzj3pZrF9UqmAC
um2y8/T5s2MoE4VJYXVXtXTsL40pV8jUo7FuPAyfLqpeq56lWsdd4tdl3ArsQPD3NOi6W5nKp6To
XCuqq665KZAbfLPdki13MczhZpBBFaNiTgFnptzeYmCFRXxn+p98LI9xE/bs46xhDjPppXaZrfm+
lOlNAtMznMuKPKJsTxYGLVjy2Rzy/HvR+CTpzf70kLiaubMzr0WxM+mAXK1X5ZtcugPdUeU/g52n
NiuXyIzQ9zs9D5ep8T83KKnfp9lYnlZRjxfu4hC/1PT1gPHwyaCVGJH0wtTnsYjA+9Tr2COnZYk1
503gJS5PZmFXR3BS5xvZMxTVzTgnsUzK+oBbbHJZwETYFe6iup2x0qNHgvPYVOVQNBG5JeOGbm8+
TbCFbUFmXKp2w8Dev9TSivUlD+Zm2012+iLHRrz0eC8/mMAw9wFPG+BEnR7zLGiItVqt3Txo2q6l
8xnDwqAnoHOimelWsqXGbMmqULne+Dh6erElEcq9kNSNwGUaaMlUj90FvBvxf7k7syTHkXNLb6U2
gDI4ZrwSJEgGGfOUkS+wyAmzY3AADmA796kfehXaWH+s0pCZ0u00XbNrdrtNMpWkygoGScDhfv5z
vvPkrqx+kN6mmMOF3OfOtOwqU3m3qpuJM9mrCUynzDb+BBFR9tICZVj4uyqx9b3HbmGXZqtx0Klj
x3UvOPsAxr+qS9ncaFTR18IcRvbDoyGPZWFB8Wm87EVi372lgN3v44Gympim3VmB/Wmcd6zt3WGY
QcmWztC+hZkdbN1M9TuzBJrLjSQoUcEAj6knreqDWKeJjXkSPuY6r27MKtFbfMnzZqA/4cZK+/6Q
Kp3TAD855zmf+g0dQeZL5Zo5alLKPDfpZxn3jE5O1VzX9xRAmwedlSlnYXvelSLANJDaRvCpWjiN
AgIKVLcnz1nsx5R5VAPF/HrIRh8IrBzScRuwxr2DF510LGUhPlRiCp6gFVXFlWzmZjmmWeOZER46
OihodfNeFt/X57qcpiM4pelsKKcyInrDFueDkpqoXjfNoYwFUHR5RFaantfJMK+LxFNPIAwo/GmR
1tjEtTZzrimx6gwOrwmjpecefc8XY3xBqey3U74k52Iq+1eQEu51PzkZSnTSJTszITvK1bhCd8fJ
oES0ZIUfxENgVNnlxDSEW8PNq4OlCI5seOwYagtxY3ksRpF4kSMG7JaeGvRTnoTiZq1X4yNIL2o8
u2FFaPQ6B4J3k9vNgVUZM9borf1rP9eu3gTC4k+oCRDj3pwRP3DPtOUTdvtEAGSip2hISLBuhtkr
Mw4uqnEPpTstLeuXnSxgXR3c+mEItSiaPWVlmwzp616GWVPFC4Sj6cBaluzJtIXpiT/b6nc413Xy
0U2WYTooteT5psiMlRMuV1aopiin2pxlm8xOv/Pqy2rtaLd+z/Vq9zeZ4WbZHv+aVT0M2cCcY5We
TwzVF6qB8FPMX43esGjnMJCjd27Qc0hzwtUOj00NqRhfgdEFkW6Vno9DHtR2RJ5O78hI5FkcpIYi
b8E2dcePbrp9i/cWlTNIe7FvVquIR5M5UpRKQ+xNk5tkNeaUJ3a9UE09Kk4pOs/7c5dNdnVAL6wf
moLCjgTK83OeW8atKMNSR2y5m1fpB8V60vXQPvQt8b+1H5t9Vaz9XVekLaPMtN4XuV2hHficvzeL
9ueTa1iU2MumWL/VhdHMmzLB3XYA4yXelE2EcdPmDfsy01MclODa+M9uKmt/18+rbwK/ri6wqPXZ
XxfwD13R+nakWporfd13SJRjPp4gvExPuS3dKDN772jKtXBjlU4Y2is2Vwvc34hq32EfNMN4vUIf
OLPOja/rAH23sFZz2NQqLE4qzbrXesjXI/etvGn9NDtQllHdM3BNr7KwQ5SpoI8+tZV0vo1mXb8N
tKjA4vfcjNkWklQ0llg9WFE66xrMWBVn1YyjqmKf+nVglaw2OCurU7cI9ZgLq9iRzgUSQlqYGZI7
PNa+0pFIRsfY1L43PuJXyR+GwlkiZN/mwcpmceK2mnZtkNXXqddh5k6G6any2+lxGUqKqWxrOc7u
yoBunqyIbpEqNjNyGFPbut/c3HVvwlQuzDpWm/lbnjKqKNage1m8qYztvCuvJtO2oF4s6DvUU3TQ
PqR+GfI6oIFw6opjsaRMQeCZvFPx4DuboFIino2hu8tt1Xk77hTjdSgTyVG6GzMcLmk6xbapiMc1
ToHugR8yHfqxJBXhFbcJk/3rwBqYD5qQ1Rgget2NWQ+cIKhKM3bSr0LkiS5LbdILmMu0Gcy3HR7N
M8R90HZyGndBrZgeBKUwd5Me1wgrQradkaffyrILa/Bl1fSxSJYy2DH+Ca4EPw42Xz1e/JeuWLzb
cUiE5vzbiS+9FM1WQCV88tNqMv50ev9bRpqnpubfPzuQf3Au7782F5uv+vkP/Q+0KVsXM+F/7lN+
/Mt/NL/xdv/yv357l19+u+v/8r/l57z9+r2p5o8f8aepxv/dIbzzB0UDu74AaP43U43H3xG2h8Yq
iPaQIsB+8ldTjfgdAK1NPJluCMxl+Nr+bqoxcOKAPOHOQksPsKbi7nT/HV/NTzl/SFy0FsJnwCqM
d44p1U9Gssqx5kV246bJKcLTQ3tZc0gwa8c+mFXeX6Mlor1qHBHtxq/G5OjXgUuaYM3sqykzpuri
AKmfzTnt7gglpCIa0mX9uHSTgS0gaJ4cL2UM9N1nfven7+d7y/XF1v2dHYjf2sFoLagg4K9QEdyf
bKclmmDV+28TT0wLErUQd1mecpcPpSru08uGIAsmee/YicjI/yTpbRV43Tdc5va1jfXzylbW/GIQ
+bpl6OwPUdoF4sT0YUV1NSb9NtWtfOKLBplbE+zYkXL1zjiuhUEzamV8Zpqhv5r51D7gcJhjd7Sn
T4Uz5dcku/3dlE2Oh5Qui/PSWHE1jWXOyLfnNEqQR3GMSVf1zS1RlHlmuGcbwjZCkDJ+5ZT90YfJ
/BmPItedS4IrZNL2cxv9gFey8i+fkz9sbTO8yUa2s2XfODvLHxYOrVSi/vHV/Fsrwv+fAQYP29t/
vjBsmzqX+ed3+dvD13b8VOWfv18SLv/snyuC4QW/k4wXDjCWiz2WS+ZvS4LhW78jbFFQwnUImYY/
8I81Ifw9vFz1eO1cQbr7UiL4N6MdiwxBG4cVgS0RLrx/K81g+T9a7UhRcBkHZIpDylrIRf7MHGnp
YCwWu9I7dwDHeSrG3lziZuBsx5y+Kp6s0i8giTpKp/s1UcUUK39g38MEozopYTawBoySrLByq4U/
GAJsHMWFZ5WPWf6+jlZKBrBq7C+cqNuac8yIFtuS732WZAQsJllJITbWkBq4brq8l0dnXhpvW/l9
8JzzPKsic5HkC6fB5iLOZeDQeuwX7CCkT40Qo1I8SteyqinR7CcdXno5/aTg8O4wG1TUfxpos/Ab
qChxX1DmhjYSkL8ZmNYzZQL9yuBml0AP+IqnwN+0riHnpx6Hb30oYZjN2xYNcLqh+IT6QiqRWzTo
MDM/ZWGYfClkhtHfYfjtbCdLD48qZUd9LUH4QV1lAHetwykcr8hOW8tmaRWbkZozQR2PcrV8tHCN
ka9O1VJHgrWT06II8vqGwM2gt2RS08e60IZ7EGY17oU/Y9Kx5djfgVNIOQfS7fMuZlkC9vT4p6Pe
kcBpeZQ0IrI94oSRNnOpt8AoiHrAeTFv8aiYLTnIoCEt6dD7fqOX0dF7hYz2qmp3YuAYSnwlOyMP
uvDQtZxUrHCmPHXKw/ps59k0b5J8rq8Z7Znvmv31rV+6/ieOr+x9EoLhNJehGUAKSAvcvsu4sPSS
D31BVCuDyG4DpAo527jDs8SwP62IfrgA52J9TkOXwhiNX9DcCK8f85gxSiM2hbHyaFoaZWEhbgGQ
x2iarn9f+GFDfdi0Tgx0jKazrwCjZOy1SswVEO5JziHXC/XAfMDvYqqxkmuGZ2BWnbb3v2JyWqsb
grDWwzDZZnBmXceG2I60v25Xhw0mvLakrLcByOI0rhLfr08NTkWkRKNnkzlZi6W3BvfGsFXDjGez
4pnIWUvQbhYx7wudGL0iw29SuxXCUmlXtK52gXON1bXgYTSole/NgO+xZ15t1XFJZGGNskaNDwoc
EHzexNefBTPQaeOx5KB5m1k2neUQdm+FNRBGgsmazFE4ZC0PbqsPXM5fE1KZAzXgojOa/rb37Els
ByFhMeB66cJt0JfNYwJEhRMszThhVKcNc/Wlgm73NrpGwpYTF4DcuHPJxlj1yC3KnY2XPp9oQsyx
S74EWpuv4aTrBKaMJX2+8ZodAyfPHh8WQzI7mLvPYdPJdOMUpjluZJEvHffA9MkH53ZnzPOcb4C7
IfILVdff+rqZwoiCTg7h+N3Fox7qr0vS93jIvHWZI2xKiOATk9W9yIWzZRHt66iqZpcIapaqzwNT
wSHS1Rqc2zRcwg1jI24bP8vnp2ws3Rt2Cgt8PRl2Yuv4bh3TW2sX0ZouSPCqAf9YMx7JtmIga7Eh
TDXWFJ1woN1yFmwbqnD60I4NMZRtRFIa86nhMMjahE4FaSscV7XsmrnyAetPoo0M3wViH86YdNDb
8nlGtGLCcLJS19x2tWl+hioxvsue7oOdqzMcY/SsEI9avHUU+zn3i2fyLVJFlnTFo8tF2N54Osvl
zkzd8dX0VjgU6UBYIuqtZTZxqtguZVsTl+5G46WgF97RHBtyvgJxGeiln2DSoJOCeGZSNGIqYO0s
wWeks0ecNWgMZF5nCi0spSM7rF8Eif75qQPZn5ySI1xgqgQsfnRje3Y6rBQM6V2CQW+XWEm4EX39
q3qcn6AHl4fbJcPuwhxAVoDZfvk1vvOTW72ZAejpNfYerghkMKwPnA25GRjHFtcZg4/Is4rkoy4z
9ySga5GpHdY2/m5v8C82sJd38w87++XXIC6IXGF5RPxJ6f20686U3WnE4w5QVS2uAsDkb25bqOcu
lw4bi79vQ/7FS/2Ykb28FHZ+SAGgGaG6Qnz48R0DKgyFqvL2kv7L62hyZlch8Gm+5XBoA3EGVE0M
JEPyh8ti8i+IRE3+1865/4594fS1H8b+62/kWtVvPPS+vA9kSf9fODteUKp//27+KXzxLPPh65ff
TrlMvzT199vDPxisf41h/O57fFMcC0lQke8RXDp/xjCM4Hdc7vTPABITf4vB/vXI6JGQZd/m80Sw
oQTDI/r79tAJ+VuAI+louOT0uLH+jawrM74fr1wQpmxtBBgWUrN/vOCPlxMYgmwV9N1HAA4Wrhiv
6VFMNST+aSNbIyTzWVYhFN2UhuuyzwRx0S6PA6N1jpWZ+HgLdBp8S8pGfMMK31wZuZcel2rxY3y7
+VOQAtifkTj6xxU0yB4XdXuHc847eYvlfJC66/dNiPS7cYeWFELjLubHfB7yj54ofE6qgPdfbeY+
yTZwJFZ5a567adtVZQ96nRAa6TdtOI+6JBd7y2gBoZsdE4FOdhxzgug9tdMxTGtPxDVs2A/WGBhy
i/9w6ncjavgYe0kdfm2bxNOHIXXTZpfgNLR34XIZmAIxKfwIM59lRb1QQIfk1LVdnHb17B4N35mC
ByvMiM0muZjno5PUPo6/SdXllekbFR/fxbqua3vey1oHmEzA3qutRzvCYQgJKuz7cMbT2qzVre4u
Z3H88sZ0kGhX0WoFVG61gYHlpm6X6bp2KS2K9JpWZYRjbPahNjgJ62sPsUDq1D8XTec3CPzCr6I5
mTwrdnGmllGIG/ALKrabbKqWIOS+nRq/v8t0IoYjuGL2og7gD54gxlI90lTp3VoWjRG7WTbltbUY
l3J6NEMRW13IsNTLHfk22W7eXvVhq90ILRTjh1rsT2KoveC+CjUi5nBhwkeuUsPOWcGEYlI0cbsO
Zdbe+qsjx6eVecLIQ7aVNLv79cWp2A7mJ1OMy95MMnmZCRYU38u+8PUJtmbwluFiLKMiSfE98SRO
Dxzs7ecVr2cXFXUz3E+6tbGtNV7+FA4+iq9vGfKzbl1NX73XfWgW2kscJm2Hzk3902iUeOzHdPL9
LZv5oN5kPHGPYdUaT6im9UM4T9241UtOcKTOupMzpkVKxM23Htuq7uOks3Bj4QVmVs05qnxhHtTd
9Y1deZsk1OpAri4waWEoMKNLYqDvbp3PnxuyMMiHgVr3I67XBHm6ryeq1EOPrB+1GBBMa5y2gbHI
93oFsIdVxiZHNIbutgqS5iu6BUHgloH5tMkasF5Rr/33NHOtNbJF0tznvdvu2S0SHmSj6d8yt+WU
YpYmtSbs9cEFjib9DzuJ44tWCzsp3gNDWCN8QIOJkp71NQ8/+44SCaljTW93selFLq8D5YZokosa
h81qpq179Bq3ujbmcjFjyW37yVtEmW6I6rBB+m6d/RfPwB83F6BCQADQos2iSWEcbEgkvu+f+jU9
OKYzeDiBQIOYhDL79PBfeAU4vaSGXQi2P8OclIL5Ppa8QgflmZYbM/0VqOhfvofvXuGnDVLYjho/
B6+AtyDnPfiD+q+8Bwd4JrcVJ3/3IiZ9tzcSa6q4XPArEHcySF91Rf+LV/gD0vWPfQ9ZZ9e55FVJ
ivOQoo31p81I2ppZZxcJ18HQOPN1NrbELFQdvEKyMcTJ7LtW8s7SIbLwTV2Tp012FhPua+GmbrcN
cOl7ccfm+3XuwI/gCzSX9UMviKoculkyKqIT05zPJjyAeovNrrV+cSldlMUf3gFXD7h4qGuk3aHP
XJ6P331IXYOPyOt8TB2rOJvDlyAsr5zG3DXa+cUr/bhH5LPildBjYQM74K75Lz++kuFgeKJfHSVk
aZ+wVxSnyV/vZfbLTfG/fiEbcipy8qWI4scXgnXkoW1lQIdGb1szn7U1IdxQf/i/3yL//MmByYOb
y8ab7/6fbkK8tQ0MQmz7pgcRYzKpCpPB2wxL3tDlL17rJ92Tzw5pTQBE5T/CCzfqx7eU++XgIHLY
m5GwvCzirsDhQ2uKpU6Z/4u9PPraz5eEz5tCSBfwHAW59x9frPQkMbYZg9TMSLPyXkx7yzMiNJpN
F7z70wP22gCNRP2qLhx284+LwuUauRBOwB06MFDAIfx0NWoEi7QF1EsG1R2ffDEV3mbpQ8h8DdkV
aurDmbgnx/cvVmVUV2Cn1gebQd9uUHPnbJ0+y5sDD/r8tmBUxYzNa2WGzpDg3vHwGn1odV3tkdnN
OrJ4JJ4KMbbPS2hxtbhjMTwlZOze6HsMPyaBx/FcEaqDYOCCd9wKDwrpxkAjk7vcBt6xddIW+ibN
kva5wNx3bPAzYp309PSJ8bT0Yj+19LPXBjM8ESJaZMdU8OCOtVYQPZkHo9M763xVm4lpn9JWm5+G
ts3vqjJBVDdsZnSR9oz1ClCCYkhBnPUBJ+lXng+ISbMpxxD+SdgGG0KNpDbBpyAmKC+3TmPQWt5V
yBjjsVsxjx3n1u1xHxrqC+DD4c6VWXOsrUweKHauds5QC6aBxUJHg2onq99PIykR29GM0Ts2J2ZE
RKwxN4ybDWc7eL5vxjNayicKdCBqruPasvEkLTvftmuHaTuxuvoa9t/0ngRjc+rSzt5mXWfehxht
7xDqG6L6Fwoa4kxkTGynMNaMBalC2sVuAc9PdTxNtBc9pugMqE1dB0fMK1UzXytDpXjxPUXVNzNZ
NXsRVuBy3GMbAEjCBMdfgNQ0+rGVjIojlQflG27Vq4L17uBCD46zoLfv2RiGj1qyhu9FmsRVDRvd
HI0Nl53tvxieILfQhyQYa/KXZ9x8Ul/xZVqx6miwnLEiXo3kTS5G1XRG/WkL+aS5a3ZGh1k7lhfs
9nkMywlHmJX57nlIdYUp2zNeaIIk3kDkRO0mrxgdrmqvz+7YPPhRp4ouiL3CY3TPUbK/Hodp3SnD
IM8wwKg5WkQ3modxWMw2npMlHE81H+VtmAXdUSchDw8pF708lVw7GIz4cV66yURdslepKPsIn4Ba
UtEEA/jU4/PfzqrVy8FFSqYlNadQLU6XJmR2VOU6VsgJ1RUh7KzYu92ksVc1OfzFW12mqvjMTNpD
4ZiTwTgAT670Iwj+4l01Rtic7DkhXQgCr9zOGLOos8KW/gSHAVP+YEuMFiGMW1KDVJd87NahaIet
M6ow2U481fcOZzLwdcVAtBj9xDeOsjdpOW/YX77KMuydOLeUJnlgY050lvAxc+oydjEKKTyC1vBu
VU4WEyHWB2PR/d1MBQXbZ6f9ZtHyeijM2qLl1wgOBerbO/4yxgQA+bi5cGYCfXOqsN/meTfC5RsT
XCZLYDwD+bGsjdS16YPhG7MvzRgGD9SSUd4Gz3l97W1bVxu/rdb3EGmqiVxK4vG7Te6VQtdNuXWF
F+M2HT54dha8L1j9kbfhfe8NLJt308hEwsWqs26svquvcq8XxruvMlvsJa4d+rqMsNxKJ5lJ71iU
9KCHmyBUAFaM1F6ulTo76/LayDZ7r/tanom6r5+LnA6ava7rsGFeFnRL5NSZqfczLhemBG2SPy95
zyi/Vka/d2ugHFsQCWANKfqqv+mhw4ff2jp8mDjHe3szbCsM4KOcrdvMz5XYCVImy7Z0+2E9u05u
WhtKqaEr1e4cdgcj7wHYeYmc7zlhalo5BQGYl3p0SSRsO7Nyunw75K2zNWXeo96wRMeEDs05ymdr
fuL3pj3VCuiEw0HRvg2clqKxdlg6JGKhd/G0LcYJepV0DiSxWsq36mLay07ovZWAx4ZtXTRfvMap
lo1PQPQKrqNBBRle9B1WBqhNk6mMh8z0a4hWocyfV/y3z3Kc3R0ycXsVtiIjvDWm6Za4+PIStLa3
noXKzWtjWefxqevN0iLxJuXdYBTZfkQb/KRHJh6bMWwzK/bI19s7ChQD+7kKENDlnLYnVNXePzSD
E4hjh9mB/EazrKHHEGNp9SNnv2K9qsw8b2KfOYtz5+PBqD8MCbpb7OTWmN/TyVrvzHo0r0bOgOJj
hZFHboPc7Zw7zf7x3IlquucEtjoH0WkrOQAIyLbpZKU3wpHeg2xHevlWr11whotkInqRA6OVu26Z
vfQdHrDb3/jOiGMd4WAmbzeu9FVT7rNYL0PZtBy0PD2f/B6nKs74ML1eSBWSFkym/rhYRvNIEzBB
bKmHnJiHO7rTNjCb8K5KNXnT2Vrq9mrBOpZGUHgWqtSw4tXRmPQK2EtCah3G8uJVcaEqs+f+Dtby
ZLiXQrYC/eIBMbfvyLN6jDd4NvQHF+GlhvncqH2OjvxapxYNdwWig44TMQ2HlTKO19TQ64eVBcCP
UyeXsTKCpdiy2k4grjzBXeLBJ9qUVkbk2ezHO3zSk3+uWyw/gAmXFNotGmy3aZbQfkBdlXyyRJJa
xd2XDnlvEp5L8kebDAtHgsTeeYWV7FYmdMzL2FXs/bpgniIKvMJk9l2PI3/GkAorHy1OlFDnM/5u
3z5exHZxLuGfD/jUmkQ+OI3DaI9ki/lYZ4z19hh1R0hoZh/6N669pA8GhxTQ1u3qPK9Z9sAyLYpt
Zk5jd+iSeSw+lIQ39E1t0OHpK9nddK3hBOc8VSYyESis8dRYnKJiywPKuhmkzW+9Er3gYYrvEVmm
MKJkKWbMSWUVNcALiIcOVf3RmKuK+24KNJqOuvhnpZ2T/BTl7OzsDu7eJ/rwxK7Wq+khVLXmwSGu
X57rhG5R8quMXbeiL4Rm55mGRktmqVuQbIit602SvHOS7zaVcHTxogeR8xjrsSPdeGIFiNrPQSij
AGBVSyhbpsciMfkRPSHyD2tIXBjTwtDsJ+ZRJWttXwo8pjJ3j+k6lvJKlSWpl04P2c6uYdc+iITw
zxaFr+yiYK37bW3INA5db2UH1S5PgZJqejRdl0hvXlwFaUd2DG0GI6t96Ew3u8mctdwnOszIkFf0
AwgvjVPufqZ3ownxmr5KkjEobxXjnpXCPC84E60y1Tdiev7GmhQ6Wpe7e1UZJBUXeCgDEQtiHvcX
UlS5o1+xDA9MeIebLJTmW93NsIpK6vd2xjrRnKTaGU/YwBAnQmGdl1h72FQ/aPQTBmRNbdF12yzi
bDEJY9eLi/hsLkNjXYelY2nw62H1qeDhejGVhOlRlhfYbVNq7zTDk7wrkrW+mxe/Cd51OaXpS0h2
YmuRiCt4pHn+W5LCnMjsdkW815rNhGG+GTNEUBrgQnXPtFSSZ6mVd7JqESA6BEWDDw/4fNQVWWDF
AaPUiGjwOh9bqO5j3NCQK6+c1Ug+1RYmerB2Eo5fIPCZOTmdHo++zMABUJkJwIrPfnknU1YuXyyf
KO4nQfwux5lf04J2sQfVj26ZsYQMXduAcgoz9lrIuHThEQcDr9uGO8tuFuaV00yA1FL207jUnBPq
1lyuFkTCI0AY0uqUERpMWmV7aUwI02LjO133TTqUdwQom5u5KI9LWZ5GXNxykTaxzdDLFCCN3jhS
iVfGfkNTRREWRH1ys3pqVTywlVcoQ9jLJ24Ac7aH+pYZE0o1XlBiRewj13Vrr1h2wBeu/r22io6y
mlURuO0KueOU4d6M5sIZyqnHb1XuVs/ccmD+2jI4qbC1YiNQxjeRcmeRDsLnrE16Rq7cJOvME12j
NrvGRaafPacd9926trSn2KR+SO8EiRU1hQDEyh7VjMWaL/N2IRoyvbQh7TJZE0LBLkFi7XrXUOT6
Vmh+/VCWZ1WBBdvBy5TYrTDR7rFzJ+sxX9eFnjojcxgzq9rc1/oCoNG4souj4WnfOvZFl8pzgDvV
3rhctB/y3pcVnaJzi/F2HRt5LsdVn5rMspcjy2J25FCVVFGlbMzjotDLZ54GhYzIbgBnmDPTukq7
y7krV/gVgNtksUfmiVLoQUc0DXjq0BZpph+C2fERx5iu3S1F1X3qfDVd24w09olfhtukCTGwWx1J
+TPQC/3BJOpEJErOerS2cvQGls10mP2dxlXenRtUdJ+oc1vUT4MMkCcHvk9/19lt+cHmUFxG7EWm
h3mq7HuDyPBHDN44rjNGxqc0M4fT5FbO+1xjl4dUXZvyemVyDUk2H/rswUtMukyK1snJEY3GciIx
g5ulc8z5pvQHeVDO1OvL2aSEzdABGCT52H9uZT7eGkYvwcKIsvzkpA45wSnZEuEJ23hdRFJeu122
vrmYr/ytNfTU9No5dvZ1UQQHBugckc1jF9o5Gn216aaVzOjA84dxpbJwpHsAjr3Gg/1m41M5Q4PQ
3rEgUx4PymXPEI7VdqlK/iftKnFeTqTo5qJ6aAWGadPs/N1oBzYZZGkG+3DK0o8F6tpTu7TEVyTk
kqgbqvy+6ZX50guOrHI1y1uqdI0dZjllbhANkjerb30EOtGdAivHHb6SLN9idrhUpGHofw29Nv9W
NRUISGsOwUg42XLjTQvn8sHr5z1ep0ug1suHWxIQJN6YZKrnxnGXq0xl+XbFnbTG3HIu/gksjCRK
vM/43I3rEm29wCBjynu2pGR+JoHHJOfNb+pVsQFimJ/iKqCefdlMAzHyDUMheBXY5PbeNKtzSc7s
zBUtthoXb8yv3t3bViOetFM9wot4YITMSxR2boZcG5VQ29ns1m8sNHSJhBoDR+KBGFnYv0PEXqV8
VT2lrXt+mnNTZnZJ+LXHG89J1v6MTa/c4fFujqRcqcmRrdK4V3rOIgl86begq41DM0M+3UBfGLPI
VgaPjMpOQOH4zsXAIYYG+hHrwYthlGFscZL84GWkX4+WMjpE886TV7nVBtuwSmCtTqlX3uPVmd8M
XPgPXidScJHpfKoY1px1T/BhY2PcvwEjUR9wWpQPPdVMO5OBEiaqiuyYysODV4ZTvgk4vG8U5z2K
dQZPf4RFRfOgbynvANLWRdYRnTvGWWaW/q41jXBv80AxNhrPMieRTibPHeyT/SroyvOINzD9W9h/
d1ZxIky6HlKGBEeyuSOOEVCEW6kndVUvzvwUMsq5z/CC1hvtzom3y/O6BVPjGut2Qod/hIXj7Vf8
SZIQxFTLqMuX8tBY0G+yhphmB42DfPgodCy0wYPHXxrqWfi/J9hlGLXo2jZJJmuycBzTcbNd8B9i
vjesIOOY3PVnZ5yGbdAyPiRYne9dzbqGy5oKFeRb/iEV1vVLtRRWuS9ZP3BVutiCbGK9W80HQQ+V
Z+HMESFdJ9PQuxDLiMbypJcfR5f+lDwoHhKIbNN1u47u9rJ5fg6W0n+syUKNbFv9sfy8BmH7SiAa
pI2xBlRH83Fw+8zttGCwmSkKH0aMS5Dra5IOq0faVF+0QfYBcwC6y2r85ZAXg7mcJezyd+y+gsUY
XXTb2xws4hxGr96wf7V2JmatcBuKDvJH1ieAdjKaYTJoUp+nxAPn5nh3jijSLlLw0PgNDfI748St
4xumFU3cU3cKosNXb0GZWsiQ2dFgZeuHUCbOh0Qt+gERjLNkWLjyFHB3CeRKNQYb2ZUcobPRYhi3
MrDZaTB7j0m4FnFv5/4uvFiV4pa5NGS7iotg1zNPsjeBn3X4m8Dxnd2JIWoU2H167/VLBVCY6Ti7
X6487D2bmQQdqer2xTgzyCvqvSla86horLFwN3JQU2ezAtgV1saXgbrNdUMQzvyajJ4hQDnVNOQI
nVEl1JMf6eH8bTDnmdlBy169E7oky+M3BMjHJl8OyyB4aU04hDvbnPp7y2jF7VzxxYWlOe5w1+it
WZPh2gDUSG6cJg8BrHSOZUamhIB33ebqqWnHdz/op+s1sJYHHDj5mQ66lVVWMFq7cvfZfcnld/g/
nJ3HkuPKsmV/qGEW0MCUoE6mllUTWJaC1hpf/xbqtvVLgmzS6o5ODY5lEEAID3ffaw9uDZm/BIXX
bMxSbz7GIDXNvaiTnt02K7JbcvID4WHGpalXPH9Hi/UksdEL4427YbfvrBTkRURTGaqWuKY/U6ZH
Rsd9a9nmTI2F3AmkXmSnlqMr41Pvo3h8q4mDf8SZwXcoDa6Oq6hWAcv5FnZ/C1NwJ7tNrSy1t2jU
A0AAeQ8UgLCzuPU7i92XkE1TnXAc0lc7kbG7DSjI3Pd+i5dm2ahsHIUGyhiHxqI171SklGurrU1Q
GBV3C5oO9O6H0iD+2YBQaHaKHwOYcIn1P6MmNDY+VhGfkqpZ+dLsFHmPiV4v1lwehm4TFPY9y/Ix
8skc+LQnLfSg190duGxNX9tVgFAnJU621ybx0G0e1UB0PDe3l2HulR950IKpriqK4LENW6bkymM7
SgP+HkyYVb4ZJGFNKkVhpT6pGcVinIK0nZHw+9eikxJ3WYYWYZPaIj1dBr7bVYs61kgMqkAgb11v
sH6R0PydKcmj60eBTkOkpdwPqKnk9UgpPl55phs/q7XWQERTgj8qRus5cYJL4GlJibZIzYyK82IY
aNOE7xLqLAV/YldVekqdwsiGTy+3EuFw7enfNJd+i4VrReGNrKaoyTFCkdWdMuai2TRoKFvH6qoy
WWmJ0USLRmvqaBUjKAzXoLKHaFXKkxVrLaTWfenpmKuXZuCN7ZoCM2wpCoLuLWw5k37dII+qTZTG
6kEKagVCSuIN9tZPyO/f+bCFh4VX6mj2K2sIfsokxyHESUlAN2Za6DDJ6czbqsMQShv6VIxPWhyQ
vORETgYSPRpjkXWO0aMnF9ZLbiQC0AIz+9CYDb/DzD0R7ewukiSn1EmyeECgcyN8wNca5gQ5ezju
bOBobdKq6D4TvwL9XahFAX1PC8ZfNRet+KEl7kU+Hij9NqVhAOpJriiPIKeNaIkyVn6Rpmh362mq
XIE+QlNV12m60ibmU4mO8bmR6ZF9kwoh/x4DZOY9tuzSwtZTYJZVr+YNth5+eIh57+teLQ0y0LJY
E5sEt1pbu+MmlrzysfKUZtvRSsA1qrTH+9oVwQNhXXeXqhVQaVPuaeEEP8L/ZfTur3Ro6HKTQj3C
0sbWvQqzu1BH65+hZrpR9VRa+kblvqWqJZaJm5bWgbaZbOAmTBb+qVFY2A4aqvYtGVNCRm/0sSI2
aPN8K5sBinBUNLG/Qq7ZMYE88qeLRvLCt6AkHcDejCgfjaG7HA2tOni1y8ZsRkXGuWtRAcr6TwaL
UGdKVvFMi2/5GsMxoLLGifVbS8LwIU5Ca5myV9Sb1rAsPOSNmnuwBVLpJiNd+FwP6LydOItU5RDo
jf0nrrm5LoTbyCPtxVXVbVRUHcEaMJE2sSxyuAh0S8Zb+qbpfcl609+liNTpgUzbbBN5UfEt0Qf9
1m0kJDJ23T0LVYScrnGLoeFvO8+lx0SqEOHZvwJzMdh6KS8pdJI56AlAY7wRUbdTjpHF70rubLqE
+9DyF7TnhepN5Cf+e+j6ebmCiMDVTJTMZ2rK9itZwfvWxwZG1qNsqRq+C8bCq3K+YkYHCY2oXDTy
8CbxQQZWNDfTplINDShVEiEH4WrQdTSAluUeH0jkPU2YppQM+NR3oLPSdpVCeRnBMsEfWCASl7wb
QZNStkrSsT5orkuCjy8ekD/jShHfi5S+lDylMLSkp8V3+ZFo4uDMUrWio6TMt4Ka4RPNjcBAMLpE
rmrnUemAEbW/U+iD8FOlCpA1Zqq2CkqZVl9OFOUFj5n0vjVTIsGIvCOvitvbuic3Gm2wV+BcSAuL
61kXlEO4l+XW/JBRft9IXVIN9yV6SAAvvVooTupjnWWHSIiTLkPmHVGP+BHJBdCmEkVy94580CMG
xGc42JQ5YHVRBma2aiW3o1RH1uYx79rxxgfaH+F5NBY8mVV78YOMIuIRMWmd7uNwyCTYB6b0Ola5
uBeeB0cTYuZwo0d08K5SMdLRPtKDSqCDrfltko/mO5Y5pMI9qTaUlZrGxoG55K6Jo8TaHmpongDf
tB9EnLwhXZfzEm2r9krfNxIJOVZrc1ElFdA3JbGsehni0ay8oFktZAeXYzkjsTiiQ7cbqXcoHHkG
VQLDAupnSWzXsdFKb5nbF9vQ5EhdJEE8/ODDybeAtsPoO+4OoHMSxLLPFEVjiitt5I8k7kyVlmtL
mpKObrWMZJiqDi6fHV5/TQWuMrG9aAuQMi83XqWPL6EeIAyLu75/xXMzWOYwbA8go5JHqujh97Qu
yi0tn0mJmqzOo61fpnSB9bqyondwagV3B7NcaXEVPqfyUFiLLo+ycUliwn5O4E3Wt3EtdciQMxRn
TmLFI3fj1pKHNS0MebyOS9huyw7JrSAaMY0/Ek0v4BS6vKZYk7A/OqodVzu/IYb4kVPEGV4lA5H9
U+UmEYQIG4t2Zxg0UvromLvXtg2TYAmiOH2tut4mRgZ+BNesVyVpkQakzddja0v+Y+3Wfy2pouqb
6nnJLhejv9X8ybILCfb4FlSqRt9jHz37ek5eSXM7V+LbwQJYkOeg0Rryc18C7etyATzFk4GaAfoX
T74/MMND5hZgEo7sXZIAWtijV8+4k/q8/cVgKc0nHZz1nRx1BQ1dlW08BnDCOqcr6uQBgGD1rHLt
h+UitXmwd2sjf/Q8uW+wLlfSdRxl3jeDQKhatL1LrjEUgcoFpxo+i8jCfKDxqgCkUMnh4qALrPsb
afSCxpE1r4cn0TfBg+rF6rgD+lpk78UYdndxgBUA8mfQLthi0Ggp5Kp+qXWjfBkMU6UMbOQSyf4g
21tjQY/9aEsoiW2VvnwE09wh8DCIFJJJOb4SJPTiR367RJ8++nvtZzQ05U2b6uWDbBCYKFoxoikZ
/NuMRvOlSskd5mvc7g3SJoLPSeXAWOilhBJoMPQiXaB1skoE2XFo9k8hkLWtZIpSeQzTRvmlidz2
l36gtusopqnzW0AMSO5zoC8CxFdtbivWy67UUfBSczO/y3lj3eCKoJNWL0WxtEHARJsO8VDCRTBQ
15hui8c2U9qNEiCrZhEO2qtLhzbvHH3UxqwRGm8b7sRULRNwwwpMkwaVk10XK3pnbfQA4Kg4spBu
jHlpAcoL48+qKctbWgv9h6yP6CpkWkG1Mcj/ZctUohNykdIw2zwVSqE8VAEimiBp+zusc5QPuazl
g9FDTyty/lRB9d6F1VWBeAkKSoix0uXrocoGZomGFLrtwCys1FYKrT2ln/6dTBFg6F7HbzcZ8voG
xbJ3a+q5+SYaI6TMoDR3edfYW6g+1DtjatDcV2SPBD6FsZSYlML/L9aSu2rzyn4IS8xEoVrwgzxD
XXuJLO7VoKGFMo9ra5mwnbw3guBeMDVX9DRi0VfjqJv8cT1iv0PQ0eu49yylggQdsx9vCdLpgPW7
UOzizk2eQ7nqvqtp4KULEqPoxDzPLlVUpG5ebenjS5Fnaca2t4lzF3rcZ8xoISVPA/0NlDPDIvwt
FBdn4UqnMiKotJVb0pXDazGiJrj1qQDyLrQkd3ed2tBx29mB+ltlGW5cobk4l2BUWi9SKYqfPM8i
60Aji/zUkcMkkiLrBkxZadO1D+6da1EdK44XqNZrMrrZBLlrJllKGNDk1iZJgwhFHdOda3t4ckMr
z6U1EUUO9pca4RZjuDF+gTbdL1op6Q4KcZ29GCJ2uXXGkXZD3x+iknhM0gfdIsgZXFm1yLzKlcf1
RrjELdOHW7sVQfU9eU7L+96OhcJCKfWpuEUVYeklrXfbBBXN0ioc9/bNyAizoGWgHXMLSe93jTIC
f9EtEmkscZAHozTKS5NtUnKqyoDnSkl3BK66MkAPs19EDy4MimAfeXX0hJcEZXk+xQ3yjvGVartX
3QVCdkPyh6oHiz30XnIpYF1BsbnzkPWRDTJlj44S4vRwbaLOihdc6lkXYO3VxpGInpf9KBXgNHu/
/InepUscI6vb73qos2m5KPweqqy2wSBS34odEt8Z0sdIpE8Noz5pQ5rcuGxjd1xhJt19Xz7KsLdB
TYmUigX867XtStxXrDpqnYltO8X0sbaG3qXBTVT0ZNtY7MOOZQrxROGMxG/B38LiUdfc3cBh0+5r
w2juu6KlvzEuShVonW6BewLVSi9NAGAaxLDWZA9qqCm3fSr56g29dVm/U42AFJdViuxBqtOI4k7L
UqHSH3DXKMp7r9R01kaXbkLimxvZ9cdPt4y657KmkXLRQHM4lJN6aZUnGDc5ukmAtc7RzlgYi8ft
jsy18gYcxn+n5XwgQ6+rlB20Qv5sMndEHEY+Mnvo8z5aaTjcWIRog7bvoqC03+NelIdUHzHn8/ks
6rrUEjScZS3lxcJsQqpeIo7uw5YXtCZMkC1ySym6qYyse/pIFcIfnukkiMsPwp6yotWs8LcQZ/E6
QGcrbRJbbX1MfnQLBSrxzBJ0L7QU0Wo25pIQcJPVVMbVF4UBrptWBj18YhuI6FwSGefHkCebcqyV
V1MGDuaS2FrxxsU3WvtydkGd809ZcpMh4Ofk7rjEjjrpCGqmMdty0oYu9aGKmq6dUa5Re3hopNYJ
ACISfYcwULQDaoEiRHPp5a9q7mlvmooUKTIV/5el8FO2pdbngDGbzAq5LcpkpvjFvX8zWFUPQjcK
jHVgG6VYsePCLGw5DL13jFOtX6jwlWiXdhlpJLoTy3RFAN9Hjp5n8u1gl4Q2stUNH3WqhT+CPlU/
IXlWwDqi1Pru09lUO2qRA+BEwG/9wuzTttniqb+QQu1MBK/0VLN14UOzq/wQXj1symwl05eBsMgc
8nGLesJ+JIVJG4jiWcFzm5Qiv4tcgZqzBihPwIKDX3ufaP649+W2/yk4V3+rWeGj7Y0U9p0Mpgjz
PLT6DwVw2fNQSHJMlT0IXIB/ZCuoFpJaWpPPNkBnKakcHuhFw9TTTSxZLAPFrj+wEQVQ1ftRucsq
HJWWDRv1sIDLnPYILQCcUUxoyR4ktWcLtL2FhyWEpuoR3okuuW+wnNUbsHrth58S4DuwWFwOE47W
eh+4dWbsqJ33j3UkgZH5P3U/pvjutGzh8P0ykH1a+wdsJV6+Phnop6hJrY1sNLABeq8D4QnBuFSF
+Ha53fa0qxeDKRpTbdkgihJ/EQpfGpWzTm4rvxnUhVI9DYFym7BwsZ264jZ3ptGWWqSwKIRauqVp
s4ZugQOANEB1WcQKDpjSU2D7Czu7o5abaw+XH+hMr6uN55JNjz0qtr+6+a+d1/Rn5fhhkNEdfW5s
wn2JMvfx8hBn3pkNIoosj8rz4Hlz3Mmrq7nUNxFDqPljDk4VhKa9vDzEaRe0JTQsc+gv09FkKbPO
5MjP6IXxoTzTYL0sJHURRBtBmyw8jSuQDOukLdkSuiZzmuORKuuTkOzr+0oL0BBukNFLgvl6SFqv
CwRXhK3R/0wseMVX25Gnb33cGs8rU0BKIIHHNm9inXwdMMvHqKTPVgPVOOIQ6xPo7+G2BvZtGNx6
3qql3Gtcab4+/WJT2zM9bIpu4e0z711XPIqa0JCpXLRPStZsW6CLarO6/M1OZx4oBrAMMl3WJorN
2ZvM4QMHpUEILdv3ffNWW4fLf39uaavIfCBmHMoCOpENluzxm6vIn5p9aRgLrcJZRsYvIXsPdcMp
Bz+Ay0m/by4t1PZTqd4qLsYTdS8IzSuGgSfzBZUBkgw2C8WwZAgUxz9CzhLauu2R5JWq32d+vmxE
/TSERuV0kvwAcnhJKeHuypOfLIdpUEsgLxO6xRecGcUZsU3vpS+TJA9t0O3veUc0UGndIyyUw4Bf
T9MZdxTkyFHqJX2OWv3QW3Cz1OiAvdK28rzb3OufrvyqaREezeS/vwrMDgqCSakwW6RlNVC1Qsaz
cOsfWa7dCGIwPdSKRZvdWkaDJNpaSGnzaivxvYRPRJqoP1A2XxExnP0g2AsbSHf5Hdbsg5gK1Tqv
p2e2SGi5nID7k/Vk4S3JdGwjUjB0//y8/OQn2/n04F+GnH7Sl0NDKQcK+ClDlu4618l4gIMDCLto
ym6b+VfW7smymg02+/a9PqEnOwZr6Y7hwKaQaXKduPxEJxsEg7CyTB0jVFXhYx4/EQ2RQ9ikqrkQ
g76iaLCZiEEFseDlYU7nMdJaE3UtG4RtTY6yRy/OM0FXAy53idqthyEVf2DxkBtJqtdxBLt/ebDT
Z7I1waHLzm5oEyTqeLAc3x6p1k13IQViIxMseWr7xiy+cuCezj+GsZFCwjma5PLTM3+ZDFntKW09
glI25bc6XCfUysELFHQnNx9mrjuXH+p06hFIyIhoJskO6p3ZQ3VS6wOv8EinMSrmXM2uddsVjjKP
mJOs2nS8Mt6ZL8bhqDElZMF/56sL13hSfbLiLrTsR2vId3FfP6WQarXU+4/bIISz8wbBJyOh02FO
8FA2L9E2ZotKmqpUkG1MAI3mI/9ntvXakgpcCOTTx2rx8nucVs3R3sURrOBJTICBFhyJ2vFXE2Vf
YsEwXXAQ8mvPsv6nQweSCqp/5ippP9K2W10e8WQ6TiNqJlMEvICmz5dYUyRJ5OGfAFRDc/QAmbT+
Gzrdvy5k8GTETMx3ljJatdlzkWYaFBsDykXZ3/X5N710uZNfOQLPfCnGsPhWGlGM0Gb7PoWs3EIq
TFAmHSwu8Vq5x91uaN4uv7CZYzTTgXBFM6gQ0d4D/UGfRc1wiwZLjhXizEqSD2iR62VhFv0OQ7vw
Zmj0P2Bm8RX0yDXlbbqNBuRWJdWbFWSK/+uF+f+dnSfrbkJQGeRKATGxHIxpl/6yyjuoTXYPQmwR
KhB/TNqANxaQ3hdVa+PdWCskIrQmvRLxnL5oVRMwCTBDQjgBteB4UK0hm0Olg6I75s1R+RP/nbUb
HVzj5fKbPn04VVMNpgxCOToJ5xpKb9CLsaxp5Mt42S3WBHWg3yT0W+SBk9t/Lg927qGYmzhnwuFi
3NlDJWrbBdh+mIsozh/Qbu6QPNL31x1aRdpeHupka+YSNFmhCx4MwIc6PfeXjxZ5aojtG2ydBH5Q
5r5VBcCfikS5Uq3S+idFwcvjnS5xjEH5WoZuUEZivhyP58uRmquhj6Vgq5U3wk3iJVXDbN9LSXtl
NzndvxjKxtfZnkSiJ0BCSNYeFOAIpVBrRTuZ/B+oziFZ9oORYQgEh2/vmUOL55f/ZlIYv7LNTNP9
ePtU8Yb/K1M2Fe1kxvQtmCHqxFCK4AMZElK1Yn/5Xc4YNNPqPx5i9jJz2YJGjxMJqX853WatNCz1
IWt2JU1fTjFQe1Xl9FeE1YzTpfG92ojiX8++6RfYqLy5r3H4KbNfkMQuqJ+WXyCTJnYQ3B8y7CO1
dPgAiHXlPDqzKhDI6fg9kyPgVjGLjOgSHkjlEeXFNfgkaS/s2wQuMG6Ol1/rtXGU4ylaSi06RQx0
2FNpvJNvXaragOCdIr5ySJybIZjdwucjUJ5yH8cDFS7uYI1MJbbI5Mci936Ck7vyLGeWG2I7jjng
ln8tpo+HAMRNn1vMrQiDvXxR4eKhK6DCfb24MttPtcuQBL+ONJsJPbJWy894a42G6ibA7ulX5P+u
JXhdeuJIJXmK5rOi99SQrg19Zg9jaJ0DgOQU/5hewpc9LGzQ4NJWw31Tfgm8e8p/eAIU1UOnbATF
NS04ZO1e9JscnVr55JcHiv2NvdZB6mefl+fO31zIbNUf/ZbZa9DCOgDHwmvgtwzZxqvvMvHdhVOg
6gdEiIa+Cfrn2L1xoR3G0QrzwWG4ciSemVZEBIZCl5nB5JofiXJrqJlR8jryUshkfHMOLHooLj/o
mUViyBonBrAgsg3zO35Dkyh6aHK46F/+KJm+pn/3N8K5VWH4/z7UhBwCI0lKCGqQcvx5C68rNMh2
xoIi0XsbDI95pd/Q7/XTjfLmylin64XI0CCQ0TSd1NM81yl1SlHA9WAWY5xYFNZPNVJQGtvf/vXt
MQwXIUWQh5RpKzt+pKGlUWjAZHBh1u3B7xMq0HQkZ8OK2+eVxMjfE/x4Rk5bC7wPQZna/I/y/8vq
sDVcj/MWU1Up7EzrESpnv/OAsnXvcZ0X4VoNqaGsyI5b75pa9yEFv5HTSgqibnDIwgU7hJrGW4ww
27x1y7z7DX3JHuGjj/TD45eCUdWEZUc2MVJQWFNNi/8MLtKmpYGtyZuCUPJBlLG9Z8rgZZq3XfuS
+yUyll41UlJVeRpvMHrEE072g/LVNEbvpQrq8BvFjHoXpn3z2zXDeodmoQ+vbJCne8ffxCZIF0I7
TunZetXzeFCLgMYQLHwDO3RC69dkDjkWd2G4M5UrO/5pFDndFKG0gdNlLv890L98CwJYlZ4JnPYk
awQd5D5Su1vITXurcZKpo/vPp7MGukKZOLAgH8CMHE8zYSAHlivb4r4oL/xmpavd2hzR7adXBjrd
cvjrqk1t3YTfSPh/PJCil22lh5G9SLNvKpR148pXOvf3ufWSRmMBEM3NAuLcRmvoZYiYhjH7UVPj
Hjvz7Z+XJDSW/x1i9q6kUGoRODCEQGNDbXLBanHMZlnTOX95pDMPQwsVeTjou1xYlNlxNdKxHppV
ZrHHVNRtoaSo14Y43Z2pB3wZYjar67HtOiRbFkpLaeJq954TZqLbjgj1gVBiAnb5kc4ce9QTmWgG
X0gxqUccT4AspUW2sVJ7QYPawlDzfR5hK4OJqQSBgY73GzpYXsAZPGlh7+AViNoxvckQQZvoC2D+
P17+PafrzKC0g2TbRBJjm/osVLTLMYwxKncXcqo9aZqHHhQHlKzahqP/YY3ylUvN6RfluZFTUD6A
tsxGe/z0XpQbktIIifJvgENIZf7pxnq8spGfHk0TGoarJ9mEKc89u6lRj3Azj9YwXIQ/g0zQam6u
JTW78iVP3xyjGHTik4qxOJpmKy3KUQpjueQ5eSX/rPMU++bhpZdMlEBllyLLszaXP9W5x1I5CkmV
CDGFE8fvbmywlZLAdTlm9pLm6GcDrMGMaxvU6YKwqUeAyDRp41Xhrh6PggQn8krM5eGltuCbsW3d
pHIOjMGLnky9k6+EYKdXz2k4SL2kDKZb2uxbxa5k1lYBXsW3QKu5HzRdrqKK9df0W5Vt0tBjeWFg
dX/5XZ5+vONhZ6uQvivYGrReOGHT72lFWyPR21vgHvq+XrMhXElHnn46dnxVkUEXW1znldlwQAtS
RIp+4NDpuq8KgYBt6G5yRbqSPj4zDkcl8R98IurQ6myKaJDmCrmkeBVawBonvJ44RPHH5Xc3/djj
MGk6j/93kNkRhhhsGGKCV6cPcCiWPRqcq9iBwuOMhIKx+8fvy+fLQ565M9kU1tkzmJka2NzZYmuD
vKPpsA+4lAWPfqesNYRSfSl+yrL32EctXcHinWZcEnjFMtAi5/L4J9PF5souIIOyHkC1q9Ms/hKN
NIjK43aS+HaixZ+lM3/aqal/FiqOUzLVqGVcpMPr5TFPvuU0Jk0EXNMA15vW7JH7DqFHaGSBU4aA
AQ0dKhD7crDyOpbF5aGUkzIyYxHSMZplsC+r02/58nx+CAG/rWTI3t4aXsbCT2mmHt/cGJpM9NbE
PW3PB1ReN7hN8aqdhN62fgM4e51HYic1d6X72zR3enfluPjLBj6aa9MPA39KzUXo/Hv2EsZy6KJC
MwJnTEnwkgALicjstKK3l26z5DYasgCXd7gfpRNIRlNvs0zRH/xYkVYiwItpi5Gr5+9LNqFhQRyp
LmlNVHAu7vt2WWLthApc6qUbUOip5sgRTc4Oun/i9SIp1I/GDOjYowyJjeLld36yz9pCZT/guiao
YZ1UGmNXafvJDMPJSdccuECNy7xzc0eMrdjiQGps/4vxSLSzcMnyURY5/sRRObZyZdD4ZPvxXqm/
eYEC2WEttCuB+5lpS0mdygQhLgtmft0NYkQN0Il4rqG4Y2ViqVVsPMm6cvqee31TEp3TUGGBmLMV
yfcefU6jEEfj77L+q23XBuYG/pWt7vwouswc5Fptzat+QSBkvwmwqvbErh5/jZAQvP4haH9d/jbn
3pnGjYDKHzELm/fxtwlxwJZM1w6ckFNiIwV6AvRHwyrMDsLsSnCkTB96tqT+xu6cRFx3TtZ6SH4e
E8loskbtxBvkCBuKsB/Kj/0gaNMc6BKFFygp4geecOY6pU3wNUZQdkjo5MWwuo9zkNYjkc+GCh/d
86ao3F8VOISX0ffin6ZZ6VswCTSyDq1lftPCTP789/dFlkOwJQuZDPmsllM0rMdOTAR9rJZdn3Z2
O9tiDv1fLNGvw8yWTKq4ETldhqHhDTn/1quFo0cYErhvl5/n3DQzNFLfBtV2KrKzIMjWCohbGsYK
TWJS/U97TXuXrah44qKr/sSUmg3w8ohnDjTGIeQih8PcFrN9Fb8ylQ/Z4zw5RuiRRCvd8vF+9GlV
o3cQ6aojl3Ql1DvzlP+59HL54e7z94z/cshgZCAVXPlpvexgERadk3APGKxk63bJlTjo2lCzEMUa
yZEUEUmKKHvD62xBty09xh++dmWGnFm4R480e40wYWtdTRmHxtWlV1UrE3e6ZvxnLClZb8inBOUY
uhF/zOaHCESplXRd8+asZSOXdy7ic/Bj68uTQjvdGXC0oc5LVyHMNHM2jNqWGabMkxYvfO+MkgDy
+fIAZ17XVGOyCEzJs1HyOd7ncjePfCNrMK72uz9BnawzQBx07F45gs5M7qnUC9mJ3Y1b7WzdCgCW
vmTQUApU4UBijZoEwLH0FyUuLOuGK0vpNDalHW4qG8gCTvwUGR8/VQk4LxrSCNg1yjH4FoDax8lH
kE1ybSpA4xogiuXKT/998jGuRsKTCEIDh3o87ogpsivlSCwQ1TtqpC+zCv8vU15d/mjnDgyaP2Vy
MOQt8DqafTWj6m09KdPIaWOirtwn4floW68a/DdgANQG6mBVuHvV27TZGyCA3nouQXG2n3l+o02t
+6u+uSdze/lnnZmsJOsEnThEx/TKzN46KvhCD9CoscQ3KC7RyVdXPuy5acQs4pMiGAQaMdtE7LHo
ixjDEcfi2B+Qa1X3+AsBrFhW15ogzi0Mi8MfgyryFrI+i2Y80zA8OATgc7x8i8h46UX6DpTplSc6
P8yU8JmuFvo8NhvxBZqMYJgxONsY1HH1CEdw9f7ylzk3CvsUhwudw9xbZg+juL5N4wRt71110CdG
1xjBibjyKGc+P1UV4maZOhbw79nkL6IiF2rK/dNsmq2OIpDvdyViPvMcPILBnZ1M0mTncby+mtFr
1LjkOUa3fYO0sq5oWRKx+a+5ARpdp24Jvr+FPco8A4f3cdpg5UxzO9a3crMfMbI0reHKcjlzIh6N
MpvMWKViYBwySjvAICFD0MAsHSTa/8SVy+S51wYYmf4WSlA0cs4+P9hiebDyIEZ6F+0kZDwaKBG3
DjaXZ9lJFmJ6bSx8FiiR00kEo5aKq9W1HzuuVqKXBAJBJXw/2OCGdV5kXtTLpvnz34xJgyqN1mRx
5jtu7Zbu4JmMCRB2FbRExLtcfiwzMlfJA9i0y6Od2X+A20+ZFmr5U4HyeP6R+daNTIVXqOLEgRvA
LmnNpdFwcNIUa7ZXDv9zn418HwkOixQtXijHoxWuhSxDRwnljdZ+cqCQLX2lVFduH+em4ZTAAa8u
Twmq2TM1OvwHW4JIIDJjM+XewiRfdLAeAG5eiQLOPtCXoaaf8iXcDDSUtLbBUGppv8RozuNFro/D
sjSG8vvlL3VuM6IOyl5HsMEXmz1V0GYBD81Q0AJ31mDeA6m6MhmuDTF7mkH3Wy93GaLMe/tpxBWc
FKLnPV1+kPOf538fZJqSX96ZP9ClPtqMYnXSYuROoFEFe1Kl/+JopTw99WjS3kRxfLZHQPERY4q2
BFKV9jw1xbS2ux0VH4xrdIsF+rX83bnN4st45uzCOFjQcTwXE0M7RxqJqVjmZK1nLjyl+Oa6kKQD
b+Nn0fry2zw76uQbRG6bRM88ROliT6+8oIidMYv31Bbz+Lci93ioPySq7DTWleFOm5zYEikL/L/x
pjn05espXWpCJmM8eLnOADxLAs8mawIg7XOn3+P0jU3Lyg5Xlx/ztLVyNu5s+msyaBdMJmLKpeMG
pIpWPA4qXLdNzdPS2pFVA3ZxMC2qHRTuy4Of3SS/PPNsXeCtCOs+YWyqJswcmICilx6G2MO+okMb
mPx7cHP0jmcrROshffrZ9KzKwZPBolawF5EjX36qs+vwy1NNM+vLl4RT7zUY5cBDsGEO6/X3rsIu
uPVCmiiv+rOdHYzMOkoeImp6RI8Hi+vYayuNFH6tA5/1G1BdhfkTsxn0y+5LuM1w1gRhBh1DFTsB
+yr8dA3Dab2PNruy/0wzZZaboupka1ODAT2P8wtiq9Dj1eQ1d4ig+p1YoBYadOKx5V05G84+8pdx
ZrNGBa9HTp9HlhR4hKPiSDUMk/E7TMj/Ik5l6pENJclLj+UsiPQKUh7Qt5ifEhaIagZsDET4lUHO
vbYpnUzLH7XVk+oIaeY+Aa0OUxSUkeXlB8wJD01tvf37rCTwmWxqaWKw5jo6M28lnxaM2IlCI30x
xBDvsHluDr5iq296Er1fHu7cxdqwuXnR9kMEhI/J8cT02wk8GAyAUIEst/WOPGzWfjMI+YZ9I4Hp
NG9j3Fnd9eVxpz87n4TcxabYi2+GMPF42AxTjLbxBIeTFBzgL2mbqBrEQmR69WDVez9+65sMSurV
jrjpDx8PTHOoTBJBIadJ3DcbuLDHoQ5UzCE8MLcgzGrzIPn9h1SpQFooaSySxnoH+T2+110+LOtw
0JwqCp48Vf3eyd6bapXRnWQM4yZqwW54KGSu3FVOoxB+H2+GFgaOUzG/QMaSqKRJy7Qo1Jc6f+/S
j8uv/vTEPP77s30vTSq8EXyZS7a8iaQ3UwFo9hgnG91a5l7zz6vmeLDZ9NLCVIOxxsO48VJ4PvBP
sE2ggy4/0pnTkQnMbsZNCI9Bbd6NoFR1S2WRxAFt7AvNfNOj76r6irvxotAPkfJadDdVuwbSpkTX
avnyme81FZloz8PUcKrHHE/l1GyzuFBrfaHI3+RoGbsT2xa+6R9Td+hyKiuwmnq3srtXN6rWrn17
NRmgna6maR3RtzBpPCj0zya1BDXX6lsmNfr0FWCYCJhWEexrjYYeBAHSfQNqtw1ZxoaDwZSTZute
WY0NOPBlpz0ouVP524KQd3DB23cYbWxaZML9cwfQQ0wC6MgpdH/dWZozuNBMw2et3A5Y0vVWuUir
T8RFy0i6rfPvifa7Kp9t616zN+EgNh6tFFQ44uS5Mfdpei3beSYeO3702WwOAtMd05hHR9wO3g2i
NrlITHF8DUnrknbT5RA+6XBfLs+4M4vo6I3PPnrY95IUdwzbDuumo0rOe3zmps5k8w5cxK/EKlc+
sDqLrQE4R1blMVwG67NG5C/ifdQDh2kdRcbSaPgl4EBefsTTA+/ozc77HIK8biHatTpoC8PxcnDH
9GEGmJZcHkZRTnfk6RDghkL6ZxJ9HK8fdxgAfTSMM4y9A28SjeZzGv+29b3cPJqmtACiPeImPbx3
ZQREZq2ov8jfLzrdAOrVYUhsL3L1tus3FRg1ScqvRL9/j9zZkXH0A2chv5sg3IAtyouAqlNb+xDQ
aqolDMeah+zS/I4HeTERZk3vYQy+/w9p57UjN7J06yciQG9ui2XaG7VaUvcNoZGh955Pfz72wb9V
lcVdhGYPoMHMNKaDmRmZGRmxYq28AA+cbhp0E7IBfecQaijnGXgdPRePNpyMlfWg1ub3y/N4DnqD
QYCHhgFcWLNIPwqHANkKeRxr5tGf1K1kuU78GgbXSCeqYIwieMN065NNipxSnlN+JV/eDj/hClmZ
rUWvOfoKYT+qaElYscdXyHQS6N7PEqxnBnf1ymAXnebIjLD/ZBuuosTrjU1fOdqnbFLkGe1j3A4G
CuOFA0Nri5CoG3sq2UtoJ3dt67WbaNbTqbXQXnmwfPQJnbkIwrGODbCZLilx7mVnKuC4NDZJ+YyS
UFBda3oCn3i6sZxt63yz8jeZ9edlzJ/vxgBPsvPWV+CGPl+emI+j/tKXCPNPv4umaTVfgk48nGtX
LZDeLJ7JzG8ciPmhIVaggJPUR7n+JMt7f3oYxlddQiA2umrJWkfRuFHbm4pyR23vUqNxI6jSBr2h
JesbRF+8NYvD5W9eiEHxXNAnc2ANZ6iIP4crqrcQSTUABn/zVLR53iQk0qtaPwzgRbxuchtwJKDg
lWbl8Fn0VpZsJseAS0K8OCGoMvMunAyEbBAXaRu0fVOp+wlTbbLiseevoXmMfywJ6+LbHmzAFZZA
QPBOoQcl2DeQR5mtuTKmNUvC1lBTFs2LseRr8tbj5p4ycqfJk96uxPAfiLpzX/vPmMRbCcJa2xoD
TsGwnFWJIYXkH5ObooVbMXxupWinclT6ijtJD4p8ULUbP7zVHaKiL4nzTSu+WPbEv7z34z3lcBp7
HzN02aNyl6MjVHwdnecVR1tc7jmDSCMcJVix3c/U0JO35mPblLyHIYDEt7Kg0kUhuBm0fazq+0Ge
yORYW6gt32PvBzLqYE+98DA5HVrJaz2By55/9EHCuTEFejnQzWZsMnPa52PhKjJsOs5dHaguQjdk
dG5r+alvzI0V/v31Tolq7ithPqDEF9wkVVOpD9Fu3qBsQb5Kuve6ZNckxQogYWmI2LGoU8xlpDMI
r1THIJUtLoTBkCJXQjFjg7ogOgIj3LbQbkp7/l/v4NF7CQEjN2waj4BlOjtZGfBSoD5znczZF/Lv
ttjHiu7AGAUpx0wEp/nga9vcUb5ojblVh9x1cuMFHeVrqFjvHFiVIW96NnvlMdT1vdHFKyn65Vk5
+hYhpmhjB949g9lv56SIcUAYSzbvc6g54MXVereS0xt0Att0ZQss7ICTOZh/fpT08kq6CDPgSchK
RNeJ1e/DKdvlzd8Xjm2D1ggGyJFH6Vjw6wQIghLOw4ujGwiUXadZqQYsT+CRBeE8VTrEPeWMgaTO
g299HbTrOr2K+6/a8JzmN6AWdfWuz9dcaI6zhRPvZFzCpgGr5AdoohIKWq/K9NWTvEMi30jZU4Um
SAOqDKzfWnZrccm0GYZl0lNO3eh0yYyGR7Q5MlLdZF94+lUKI3eeOStv6HnCzoZ2ZEaY0ApJnNGa
zSBE5Rb9IUBHKoPc7VNOrxvEyytH8RzVXzInzCRBvwofHrdUnD8p6V6K7gGIh/4vVJJIfMDSzM3o
5tlPRUcZul+JOC5PKQSEp1OaRGmiNAnHrlYHMFjKjzBz33eJ/W8223+m1JKVUzPo0ZFySxhjYXyq
m8fI/DZ5ny7P43xO/PdppLvq1EQeyoHcDqxaPEkbuYd+W1qxsDZXwvMszhsZTgostEFw0AbeuoN/
M8shXB7I7MXiQMDYgAOhMXDGoJ8OxC9pubdllqSuNNhZUYWy75WyAQdzK5lrGI2lKJkYYC6PkrPR
YK0QrKGaYNQRK4PuTTf+NgL1KmuuynxwzQjedOdRniCsGohJrIRGz4Ns1Qd7eHFaVNV+OvqDrP3M
rZ+Shgrlk9Nk2zrPt3p/K1nfbbNy40ZdiemWjruTD56DvqNze9bTSpAR5e6K1fpRjUYSMnnzQ3Po
OeUHMaD8NPwCbXZ2G4xT6Eq9/GgHbbLyHQurdPIZwiqR6OKVCfPiJihJRKhmI/PGaLvrGKYvuFhQ
svWbaK0Dfj4KBNc4MSqcTH6q2uhPYjSddhmJrD4bN1WY7YCJui0UfbL2alurrG/z5jyzSoj4kVNT
4e45nXE9H7TMHHBIo6829U2UwNIpAeze2g+J9ZiN1W/dTD9VpnR9eSMs5TI55v9j2BYOJ7/TkoRZ
nt+Sn9v+TVF/f7A32p/z6rqJgPlMcPjdloiKtcbKHfAB9T8fNGHhnIuRz3IIVpsrHvorxqYZinQX
2E65RbNGvlM8OCo6iK02Sdb3ru5EL0GSwinbT4GLfodKJAeAS7HWzreF04fJ+PNBwtoHaluT2GQy
TNr20+6tB+fUZStH3AL6zj6xIq61aZadN2Il4q7r0O8Ixy90j3PtbTX7ewUnbJBtyJ1aOdTGsjvF
kHlnKB6OL0XUbGEQzptvqkMGNdlM07cVf1h2xLmyPrdNO2Iers6yIi1G1iRvX4fxNtGutWTf0Xc0
oDA1Agq/TXUX5rzLZpfScszJH7Pqqf/HE41GDsrVm94hyTjLRwY87sJdAw6sqrc2rLW5972LIOqq
6K2kSmS5wNo38I8n0ieIk1XLhcstIj3ZoCm49n3zwp95Kn1exETyfG+IJxForjKQmBVT77ezamrc
dMhoPyEzXcdv47TiIsqaPcERpdxPEItgOqJwuCKZooT9JlD2RYEu4U1YvHb2i2HcQ7IeDC0pyXuk
P9CE/hUN21B5NotVgot5+i+NX3BZczJTpYvm5TG+Ze10XSXTHo3UTRu+qpIbt19GXSWr8bkc+aKV
u3op6T6zG/3f5ItQD8jHjEGhlZhsa0Nwc5d4xd707j0KYinPpeKnE8AespJu+C9WHZkk24yd+rgj
j+5Aieu5shrN2EzJm5PIGyP7Bpn2xipfTfu6HGrXsl4kXVoZrLjwNBRC10PfAKGCSnAixD+d3NOy
KNngWORrSPbdHkyCcacpX6ruU56vHMBi7gYDH8wh4LdVGZ4zIS7RKqS9O3QH3a4FQtjC/as67caJ
jZ2WrOGQxLt8HsxshjIsGN8zojgDTvCMvACUwJnsVW4+xjlE/Mgj1UQ+MAUdJmsKr/0qS1bC4oVB
mrQXwmpBsw/kgsIg0W4tZx2b2B3gCNjgZe2WZO03ZGiiGwThlc3lk2zRHKRScGgAENM/Dv8jt6na
HCFqyLi5vt/1EmQ12q2Q/ylrme+P7NHxlmRC6S2hajtfnA7pxNMT04eHdpY2pF2zAhJkIsyESmAW
bCYqQhqM999877XOICj/qloHaiqj+oL0pG0eLo/3LM8hfsc8IUcDbuLBkVuP7zAjb2Or3j5B5yt9
4pzUi3u4JbzszgrdVNkhk7OxwztHWslunG0ZYSKEs7meQMyPKh+gI5Lu9ra/ASuNTgOSo5kc72Bc
31WqsbJPF9z5ZPaFA9pDVcqIYFkllRfsouKmgsAjCfZSdyUNb5dneNEUdyPFZHq7zhh+as9p1dJh
50CYTkbrUKi7pAq3arf1vJUDYfaZM5+iCQtsG1BYU3ReO84t3a8oYgzO49SATv06raVSlk0At4VZ
EeCB+EqNZL3Lyhk/HqD1+yHV+zvxv12esbOg9sMnQRL/nxEhmgiqAHlCk1eLXNPKRmFIrneS5rff
0s5JdqYd6Vd+PMkv2ZBE+6Qo+rsGgFRHV4MUXseopa7lH8SHs/hBwrFeBmi/hbrMqNWtJbtVAETB
3hrerYWSYvDshNclvPCts0V5KjTcSln7ADEB8v8/wOKapFoHgF9IDqhNrE9WygdYEWKZiptKOw0N
Pfke7cwcjQJUmJyK2jkF+x+6sRLdnd2lonVhPaRRHw1EX2lDkg9B8zBBuqqG/4CI7/uvsr1Pqn1d
rYx42c/+DFiYcVTpyi6rGLDmvSfxp7G4T/Xfl91scWM6f0wIWdW8lCekpTBBFVaufoBtS+3HbgLM
sIYbXxvM/POjM1ZPUT5IcuZPi8aHvH2XHHmvrnYfLR6kR+MRTnIn1rQYwn2sNLw8UUHVDz26qzyF
YMu2nJVjew4Zz8+aP7MnHNu5k8WGMc/eMD0hZaA7D6Z5N2SHEEBJc0MZ5/JiLU0hrbi0O8GjNzPy
nk6hqZUJer1O7BbFc9h/9yOqEGt5kxUbH9vgaJmQRlTSvsMG8ttUpBHBRiuQjPflkSxFGEcjEQNT
lTpeb5ZYSRPts9pru7bZyl0fbxRtZQ8tOQQJRRA+OiK8dEydzhkACB0xemp6YAz8ap9Snxi/taiP
tsZt7x0uD2tx8o6MCbtJSQxz6BSM9V6/M/3niEbgqvvnspHFuTsyMn/E0Qp5HEQEZxixuH3U7j41
96hiI2m4duItjobiMshNY27kE9zNbjIfJXJu0gLcSP5j6PrNiN6zoeyqUt3ZwUtCuVRBj3XK3Lba
jtpjMHyv1ghHF4f75ys+SCKOhguIqgulgq/IIjpbvg/GjYYy9xrP4pIVmJIJ66Fc4AEjuInjcJWa
MVB8aH/0eOvYD9KwtdeyqEszSpQ7v76p2xuOMKMmNG41IoWJW/soMDlvNXDRPlqBVnykYsVTCfYf
2Ad4NMxqAqcOMsI/IDuzFUWmftgm5SxjkeT2VQyVG9qX6NVRDpmSaufHdntv21Oxk6N+zO8H06qh
s7ITu/zVS3TrAYHLfUd1pyhA7tdP1F9ynaApBsAWOFxuZHK5hyI/R+ndTpvmruu0QT4kqTEQIFR6
oW91LfPXiK0XpxGCRJoFZ8Cn2JheBohYjzV4bKl0HvpQdRVatxs/3v39RiOB9B8zQnyc1AgpNSbz
OHpat9F6hBStfAPzxmPUJlf/my3BM/SYlLvUYavL3uzkNovvk+KhXQOyLgYxRE7wQ5Ec085StD4S
c7XGErqmEf1qocMo5XaDpCYPZx3h2+oJWsZtDpNetQb6XNpgkKXNVOQW3i9yViSZqkhtyJqVirrN
vF2qAJGBQu1vyTPnMI08C4OkeZFHknAlF4UCJb7FCMvKb/dFZP1OCkNfeSAvhcKwgtukVLAEiP50
h3mtHkhg0Xkv5vVtCEjXz4KVe2txvlB7mDnDYF8Qc5hmF7TlNNGviCRyvB2G90qpNuZAQ/9QrnVh
Lg0HoS5AHnT0ka8R5gwZprwcR26UGBExO3/ukqfL3r1oYGaL1qGbgtdBiNxtpzOkJGEwxgz6ba+j
5se/MUD9HJVCzm+xBdLxo8F3dFog4RX8SaYLobNgTT/irKI0uxaiBCT6WXvI7YVVzys1LasI7beh
9g5KuHNUkgHpFjFUzfjiR7OIz92siQvF278Z3R/DQljRFT7tsQktl1aZfacvzdV9dQV0suRux2MT
7gylTlD+Dhibr77B07PVhp1kG/vRWImQ5nNMvJtAm1NGhM6YN7rgCZRKLDuaAK5UluIhnPVjqMh3
9F+rLnpyBt+Eejq5k2ENuDyDi8MDwAQ1HoRSjtjNnJqO3ngdZscOhjCl1LZxZCFVr33JpJ+XTS27
CXc7nagmHXZiXRZK9DQz516srtBc07uz8sfRhBbvWtV+5eWVYTxL6merW7lA5j16NrEzswRpV8io
RVyeDvksgRwjNBH+VEHnZD9L8L12fND7/eURLu5mpMQ4KkgOglY5Pf1yvQusUsVU2fDKqpXqyvOj
tbrpmhHhuQ2nT8YljxHY3L70nvzZggn68jgWp4xzD6rNOb60hXFIo+Ug+cipNErtr9IPrwsIc8FG
X9n9e1mtdTIvPUSgSPyPNWFAmsxbu8/ZYSiPE0jL7Y7M5wbZN1hBvnqd86AYXy+PbzGtSZMXQHFg
MHSVzBNwFDoj0SiloYRJNJye+yl1UQ18RSX4SyYjkUd/iZGhHJsVSO5o3zRn3Kqtvm3tYmchkX75
W5bn+s+nCLGU10VjkpQcYY7Ru6VEFPWAiG1rNLtkWDG1MNEAR2jVm8EKvJSFZa2RLke3Fs9Bm2lb
1EiGbwPjyrTSrW+/I4B8eWBr1oRlDVu76ZBLZd/xXjan19L/NvgqBQieTM6NmV1dNrdwkNERaTIw
yIq4hIQ4sS4qY1J7GvfAgxxIv7XST6P5hFryyoG5cE4jykFzAfEvDfEie4w+VFJYpXNTHcWy6rPZ
w2Zxk+lXSoL+lsrruVhJ2y7No0LKVp17kSCgFQZmpy2IcI9TM5mehtINsuFW3aFRv+uaeqXNcsEX
IUYlEY22EIQgInufLJmVL8/tnDUCzQN31AapP3wk9TdebD2Zf41HI3DA4KxlpIERgDfhdB9Ofj54
MfKfbgSjfSvZm4bKQs8++3vfODLjCDCIqlYLo5nNeITYUX1f1K5XqPQtrZz/SzccMjAO1TD6x4GT
CTusdIy2KSYaO6eiAnULRTFsO5la3o6J/iwNdfhsh6P2wyvNZj9mNLAHkdkGGz1AhHpl+y35KTNL
UY6lZE8In4IQs4IIqco1MbyH8jsUnMk046JvDPrLnXoTruXgFv30yKCw36faK8PcxGAOTUmbIGz+
iv7wRs0jt0/flWBlvy+92MAa/xmgEHRKga2mDRJBPMHvCrsGW9PA/DLHufBG7iWZA5uyjVN+v+xL
a8Ocr+ejqwMcVDp0AcOkbeu5zDloAvNLHtgHyZmeSnTg+mwVKjoPRQhhToYqxKCGN3hanWmJW6i/
hmI3oN+sX/vOneVcW/qj07y26b40EoTbr3tv5bm1eCbYULcAGZl1RYWrsu2bKfdzprmRfQgKrhpL
23e2K9N71K+xjZxhhj7OA96nqAPZM9e24LSxP3idFDK5mlnIpKjDetf3I0CRVE9p2fB+6H5U0Fvb
qzcwDb5IiHBvewtlaBLADpd4kF5fXu2l0VM9RyCJ2jLPNOGAcnp0BIxMZ+Y9GwkDCLKiQ1TvbSk+
lOl0uGzsDCczD//ImpjRyyPNb4rQID+VPbYKsutlVYLqfubwcoNc3/ZptM0q9b4M9oWyVV3r2gw/
F9EdhzS664guRE/DVtoq0cqHLYScfNdcjp4FJCChPPV5CQkuUmrMwkB5Mi6LR66GlYleur7BatJX
y1vVhmXk1IQTe0ElNfNujkMr3o5dDBRotPprNCbLEFVlp3m5PNuLB8ixyfmTjnay3jaxSuhJ3DkT
Apbfu/bVnHa9Qnn964AYMKKB0ttlm4sTyR5isvAnXSQOhUDRj6OKUSa9g5pjfdd7a7i7xYlEf5V8
0kzNIIKZFE+JJ6AY6LDXd3Jyaw2fJPXg9M+XB7K4L3jzG5SRFST7hOWyc60qzXzeF372FGvSTRmU
L6MN23HbPgRIxl82tzhvKHyY8ANpvKwEc3Lj900K/tnV2rK+rc3cuTOnNbqE+ZeIpywe+B8jgj8U
EYnBoMOIYQxbJy6RFYm3pbpyfyy7HcyQVMfZ7TjCqdslxF1ZFMOK0Onpc9Ur9FMW12EfXEmwCU+x
ftUWzm1v/LKctZDgv5iehQxmBkRNbI81UTJC7tghRm61bRO+KRLqcpW67wLPHdr0kBrvfT4cfGWt
/LPklDMzFtBIuKoMsUDdlRSJ7QwI3xRW0WPr1+Q35Sm+LzsFAVW/qVdeOktLSRIX/BOwIHoBhQOL
nK0hgbQimQLFotdeT9wOwa/LPrkY7B0bmZ32+PwYplruA4x0kuNshgKCc1/aJQZTG81iy8NhIgOW
Rc7zYDkIe4Q//8cPEHZFTnVPSlI+wJfSvZ4drOnN9x708dDU/q6tnlX5s639ppp82e7SZjwet7BP
6qrR7FRjMY0oR6fhYJvD9rKFpRhrpvLgiASSycvndGYrX/G1uh7Z7vDAaspO6V4j6aBLVy00yAk9
pJfNLXknySFEaWcsILmbU3PG5EFzG3BkKsqd4vRu1MDTEb3nUri7bGhp5o4NCSFyXRiZD2YF8v0i
e2mn7LOWTStjWfJ8KpIzBpm7+oxmL9S9RLM7Iqig+WaTTy6fsn/zsD82MY/yyO8NuUnK9ONl0b9y
W1r0pPOmdFvfbcqnco07enFxjgYkOLkTO3IZeizOGN8oVYfMBQR0drQZ1oKcNUOCWw9SpLZdzMxF
3o1iv3bJfVV/soKVOGdpfUgTUwOhMeWcvGmIJnsyPZs9m9j5ppPeiqK86v1s5X5e8jQTOCZiuip/
xIeoF8jGpFscDXYcoc3tKS3dFEr0etmfl/JoHwLVM9c6BKJiQVVuIitrEWBEd0R6b0vtoEoabTay
O0Iz2w8BHKz/aHAgl2O1d1p/57Ol7MJ3k9Ze8fvF0xjhAdjyYZk30GM+9UqtMHuKeylH/tTQph52
wyYeqMfqOdj6HH12x83Dkpb5cEO3jptPa73S86Ekhg/HHyBsC9Mpk9TK5nwXYUPW7mPrNkMJD4SA
n8q7Ns95L7mX53/JZY9NCnvD8PrIL3xq80417MPmnzo85L22nZp/LttZgtyxzn8mV9gbRuaMoTUT
Jo7GEMJ3nm2KHm5Lq7rxG0jOaI3aWs0/2hQf+j7bRWoIOc9fd9HMr6PjjxACJx2hArufJ7hOvU2i
kr5HI9P+NRk/SvOfMbhHq8WN9UPd/osEHDJ9H3qgc5FWmGVbG4OYYj1HqhJd+RZKULl3p0Yvjb2N
zH+ibnt5spdC62NzwlyXOVGZRLHH9YPpazaWu0436YMnuzjn4ZS/VeT9mNVZEZBjAk018W0XNmHk
2DXUjqhcbcdymxcPkwzdzhoFzOKweNhp1J5nhRRhfwbhlLd6iJ0yfZk3RVceBsXf2uW9vZZGWDQF
Kd1MNg0mTLzPiyoNzCoqOQpkBZ2/K03apggCeN/Dv5V/nydvLmfRyGuSfRbrw+FoDw3oeiKHZtcY
EMo8d/GjbPaupdzVzcpuX7o6jo3NUdPRvauEceEHFsayrs4OXaTIiO3p0Ky1aGNf9sE1U0IAFsdT
qacKprT+wRp/JNIT0fqKjaXDC+Y0IjwVYmjAKsJwauqqeYRDFG25idvcBW+yQWJp4/yr0RxZEsIu
umycycmx5Dc0gWr0lnkPXfd2ecqWjv/j4Qj+HZWdLucZRgw9pOv4U12GG8U4KMrndCw39fBYlrvL
FhcnEPFD1HbINZ8xdXHZ+EiMka0fggc93xfydZh8hnPvf7MieN0IqLodSqwUGSJ4ii+9T8l0Eyrq
YxJ4a5f4vBLCHTqT1vNiYzwcSMJRG4CRUCKb/DkkobuKtrgeYj2zTDYtFGiJdK0jWsr1Y9z4NIp6
quIadrXyDQtvDz4Blgn4LEhjiVt6KAB8FPMnwLqmWruu2hbGdQd/oGz96FbRdQtH1Vx+BPpPYg16
Y2GjqfWQ19P8IkiNDnYnaY983WfdHK5oB7hNfXOtgWUOQsQJZmLplpkrriA/TzfdpFRDq2msJqC+
XW/aOzL0l/1l4eiYIXazQDnU+LDonlrI6joZK436WCC9F/5DOg6bKFnJSa/ZEHxST0LZSktsTD30
WfZ7bEl3ij3sL49kYX+djERYmz6MDc0v8IQqyunud5PyOtReFLio/hc7cNefztgE+68C2Tsc23q3
yeVHABFtVLjrIOmlaSMnQHadv81M/6eGVKqMpVbxrJ4qgFWbthqLGHI7xdl6CsqIYDvzIN+lbens
PHLi10E/9NcDMAa4drTsSqeFASCUac3pywBZHbvsD1MQRHustb9ox5HDTRWUGaybjocsYBWRgAyH
CeLmdIwB/jbsOuuqpZIBDimvtV2cFOrGkKbhq9dP8lvk1/6dExbj++Anlvcct6r2prdw6OSBRD64
ly3/YCeK+dML4+nJSlR6QyW7yw5FUWQ9KDC/j9xpQEfsUHmN1d05VSyVe62OleCg+H7wtTK6/qtU
lZoGc2EevBWjrYQbyfdQSbMbtbuiMJjt+6iKnJX7bulgARoF1I+XOXgv4b6bCq7BVCFl6mXNtjEO
FeFroV8N5V2h71L702WnWlrrY2vq6Vr7URuOkYo1q+ypSdOq1gQbm+TGZTNLe+TYjOBSdTzhPiNm
FIj00ufY+9S1P8rVAtg8N+KxBbUPCDliVGg559EehT6VZwSOBiOjW5c/Cm2rpgdNf4wDZFSKWyk6
ACRyyifTXHlEL70paRj/Y3Ye/ZHZvkEfi/cAGT7tZwftUJ5+StCkMbudYXQbWX+spV0DQcIasvuM
f4+4cibuVTk+KT0B2zw1bJdTIwHMSl307H7o+fvUDXvgUX732sb1jemPO5sHwSw6MtBwExvPXKXX
U5DfjJp1uLzCCzfUyacIc9BUdkJdhk/Re8WEENnYSkYBeLnx3TaPr9V8je9nIZBi4NxQM4RUtkSy
BM/0slBP+9RNcvMlTxCksYvYNVLvoZXy39QXruqxfil0++flgS6hw48Ni2QJRqrEvaR0iKXl07Un
JwQ7dmq5jaQ397LZQVdSZHF0G021ld/EgeTdylYS0l9b1MFvb9RkyW1iUyG5nnZPsjpGV1FqI3Gp
Q0qn0v/vNW9BbAxfOp+6/CbSg/Im6DvjZpTl5EmOuJAzP1/Bly65MFEpBR+AXAZimIInRf5UN0E3
gHCSus71QLXLdm1wKuhvqLTEu6qKP5OReTKSw1TG2kYZ1kQ4Fk4isCSg72bsERgP4YgA1zhJWiin
BATpV00LDk5tfTGVNczawkmEjOqc/CHbQEgsHq99NJhGyeqN/bQxqWnQ+9YGhxR4xWU/OWvfnzcn
xQxFBY8jzyCy081ZKz0VMXtM3VJ9G3hg6vCqbytlm043nfwKNR7skEFwpZXDJqGbQdYek/A68K9k
zVX5b5e/5nx254Q1r3eouLhbTCEUkpNokvCfGbeegma7asfMTYa/PuUhJTYQOwI1jjeJFDdt0Fna
AMAArRFyveF2MN5V9cuw1j16HpyemhGOGoIWraxzzKTwHvT6w+jEK7N1fpjNFoi2Tah6IDgWglMj
GUMlNbCQa+1ulF+zaQuu/5BM8FNdX16YpcFos3K4DqcEkuhC9Giak8fKwFaKrF3z1GQhxd4mTVcG
tOCMVEQ1EGkYAfcmih5ZvmGh94UZc3w1EEcNlPSL02e0pyQvTg3+nladROqQt65gHpm1MP1NY4Qv
jfqit9G9p3werMKVtNWu0PMre26PMinjIPYD/7xw8FDt0/RKLlPXzxzEWTW46UJreiRxu4EAZldM
0P2M/wxduk9qAFHGy+XpX6h1ntoXnCnyJaMzmyqlKOHsu7LblKOEoqwSPEze76oO96Ok06BFeD+s
pdSWvIxyErfXrA3Jvjk9IPIcWMqU1awJL9iwu1fT7RyreMPtFK/Ve86PPYb5x5YIGQl7OoKDEFva
1ACghUhluNXCW3sN3bU4JtrdqF3MxORimhASPlLNJmEAzUwbRc7pjdm340PSvGfSYWXpFl3nyNa8
tY7CrqHT6za2sMVbkhD5l6wQIl+ZXu7q1j8T+eZQ3+egkIbPlw0vjJGXEYgyzgdoR8RqhurYYW3p
eQZe7befSRs146KkfzC6sVZFWBZt8erHPcgg8tfpGKW+SrOoLRBHVmvKZwdVPcgFJO91u2n+vr4J
zhlMJ1YMUKRiNFk0Y6n6Y4mt+mAq9xN61PWgbKZ2Zf4WykGnhoQ9V2hjZSYDhtr0Ng7up+IwaD9V
ezeQs7TaTZfdUgKR1S95fm3XuzZ+vrx+55Ej5nVKa9zOEByKqZvMcBKf2DBzPaMHEEUrPFrT/Vye
tF6yunAh+47X2jYW9t+JTeH+1Tjm1VTH5qQneyfaK6l3ZWk3RrNW4FobnHCooI9mRMVA95mGBifU
jgxq3LTxD8Xwto3euaG8D+23yxN6/mQ9mVBdyEwQc4zIijC4zCIFdtPU20l/n2qdN7c7RNX131vj
IkM/jTCGPu55yxxt+3GQO5pdFN7hebjTaOGNqzuJxFtcDvuy7UFYtCu359ImPLYoLJ5htCGSySh/
SkpxqIfvUkqDsm3uwyDdSKtR1KI1lQcl1Y+Zkk3Y8qDeoiCuGF8z5Nsxs6CrAe4/5lvVp9lm7c18
tnbQQGiGrYEwIhgmODydTa9X+65tFYnqp4se2Mw6FpiqG8n3dvTMA+ry2p1FO7M1pMHA2xCGnl0P
QWhkdeJhTXK+1ymNS/r7ZQNn7o8BQMxwiiDvSFilng6ny2sLfSUY/DNgqOQvu+ahzr9EI7JqaBek
9VXRr/EyrJkUZjBJe55nKmvkj+8JlT9opXOYCROwl98723Cdtb7ys1heGKNw76nt1HQZuczNMDzY
6l5Tc4Ltw+V5PDuvBBtCWOZN/pRaATYCzkXP3zs9FGPDttRXNvOSQ/ASI3tB8g+XEDYzKFd4p0Ps
VMXnREvdqlhxiOXJ+mNA2Ltm3IxTms8Ghhde6YryvMpNtjaG2UGODqTGGLUobjBhB/4e3Y/NpK/5
2IoJsTMhVyIyHfM01YG50f0vsrOyDsvTBJpand8gNBeejsEbVLNDBZkxRPUGjuaq+qSany771Dk8
YHYqmyIeCHH6CMXF1htYDMEjzVpW8dYvobiptpNz27VupFsb03oMpGpTthDr1Vu5XPHoxSmkiQvs
FmQM8LmdjlDxYzOGe13aWN59mT7a9UqxYXHHHP1+wdH8rusidN452kaaMLVuN9obebpP1jox18Yh
eFtpar4xzrs/r5JNqlx58loB+fxNxDrNoEhr7r8EHSxsfvpLh6kfWKcBklfToAds40cPleZq43Vh
bCPvofzr4sZskrKdDgiJw0AT/M+sy6bsZEYV09cmb0blsw40qDSuLrvg0uQdmxGcIA0h3g9VzMjq
mwVbitn9umxgwQvAU1MhQWadF4Kota4ORYAcCJ0tZf2qkJMst6N+PThfLltZ2K1YwYvnkiBMGEKI
oEUzyLmapE2i7zKShEEVU6YJ3MtWFiaL14AJCzh5EKqtgqfB0GdpbYb0XOS8OtazHKyQ/5yNgpQH
rPhgww0Yb8nGne7IYKbYBRQWuLr0EPe3sbnTvL9db0wwPzPbD43tzoeK1dHR3Pmg0qs+C1y6H+Tk
k66t/P7ZX04KDvPvJ3WBhpBhWpQyT4cgdbIfpn0euI32W6le+uamD/ZZvw3CFUNnfiUYEubKdzx8
DpF2V80nOk9vQutdT3Zy9bdLjlAB/EiAb8DEEHoK+0NLMxlJ+J4Ob/V3E27bbq2wvDCOEwP26YSl
TaSYIyh217AeJ29PI04BkGit3LSwLGSRWW6DvBptAILnxl6qeEYzWynvEw8RYvWq6XIXfYdh7The
cOJjU6b49hmcXFMGTMFgpeeHtr7p7JWbZWk0RM0aD9a5lVQ8jpM80Pu20VgU/YdebOzs1qvpOiBZ
F6942dmOZ/mPLc2rd7RdMtWcKAtjKUdlLMooPqwRfyxMF89uFgXEBIUrMUXc9H0X67URuCnPjfhV
N3dRtVLLWHAxTABqhidxpggSfBi4s2c3HiwFifbL1jd+AeV69ClHcPTy8bhohwbYuQTHrWUJe9+2
eye3CidwJWkbaW7kb037cVprUVhYEvLP4HaQGlQ1sO6nS9KGmhqaUxu6yCIp0ucwfb08irXfLyx5
p7ZZkCr8/iLe1+lTU/y+/PvPZ2lWzibF+fEeOzuBw6B3tLryARNEanPleM2DrU/1dZODjyiHYK0q
uGhurpoDk6HNW1x8juphciIoCcpxZ9Y5pHX7kF3vSysH5fmeJJ9OWw5DY0OqYihbJxPiXq0X0zb7
qAQ1Bed9Xzy1ar0v+u+XZ3A+rE7vGEwhHWRSHQMXIKbu49KgBqhjCgEy5znO5OG5T+rbaYyrq7yr
Q1cd+3+0ehxu43D4cdn2uXeg6Q5pC53yFkTgItCq97VBqmymE/oZ17OyXb2G258PfHF0OncXoQBg
KmoUp/7tR6WZZOZMsWC0O0syNo7V3MZF+LWxRrcjWW0h+fgvBsVbk/Q0BwRDOzUZaW0Y0L0OGr18
iuxi06zVwpdWjNtz1ganx1sWDXSWmkYfMGijREIlQkFgOzhPVOPlCEWnfuOtYUb+H2lXtiO3jiy/
SIAWSpReVXv1vrv9IrR9jilRO7Xr62/QFzOuYusW4b7API1xOotUMpnMzIj4HFVRw5GDAIhCgPIR
JR/scy4Cv8ZQYVTcz+hV1Q+d7gX6+fEmq/mIdYD3EnAjqO+nyi67yp8YeACTNxqtTLCV9vuRQcOV
gTj0vge4tAZVvQdVvGZ3+YN9PtTnppWkoWpHCwK6MG3T8TBawF56ADc/zn89AHq+RKoUj6ysHcbW
isHl6Wehl77FRbVtdW2Lz85xthj12hBRMvBmwGJmCzOKGM8A68BjE4whVE9emQXROzGEzRBoAtZn
F4FZmRKBfwkjfeo9Ug1Nas4Ea4sygO35TpSv0V8XueX+oXqAOxfUNp+nFGvWG720UQdevx/c4F9g
TO9aY6r2yDu2l51icUF/jKmE8H3gpMhVYCx2/nXNzYwwwYjG8T6/hM9XpPbwaeziiezACDGuI7Lu
vWsOhuAid7bCPjbWZq5+2sa3ywtb9PaThSleGPM5mKwINoPELtYi4zduPxE8jEtjAyyfDkeg20cl
AOdmVIy0hMiH6TzE0X3dY15Hg4zQmZC3zElaGQc8nilL8Kn8H8jI0PQMKdOkrp+p0OWnknTSmLSQ
I4ryR5wYAY7JJYOLdbjBjQH9v/qmJGHbhaOzj7KDmzxT6OoxM4QadO3ekQygjNBuNU/az3M0yq+Q
H/fkVwSFUwGNjl8xQl3NCe14DG3w5qYf8XiXQ891iNYetO96XXhedJqT1StJbywg71I1sDvxJ9uD
eMYeXNNrwP4v++bigYAZyLajVw8AlbLLzdyB5yCCHYOgTkewDssDfVWE7kSEEd5YjruY1hra5keQ
IV42/jnnwnA+pjEwxeL7uIaUVx3gfe5k2bCd1v4RqLV1htLXMDrfvZIeWKdzKHlpnmcmp+aIOm87
Ur8uJxuCPxnyO/pvNVprFoWkeawAKxSFWMflNi+GwxCvL69z6Vv+WSd2+9yHvMRsJpvBcAFdo9rx
DiwRW2pjZhJEiZdNLd7qBCITeF0iv/x0q2ddM3ZFAls+2jFh78yh383gzc/WE6Tf3GrcyP9fNM5t
amV7/FaM82rYhBbPzOlvUK539OzaIhvwGwzKo2eUaIer3CvwqJrLflWYoLAYDDbvwEY1HavEFnf5
KHYt3l8aCr//YzMwkf6/TSr1cWpBXwiFEfwQ08MYRrvuuz2nP412m7pbBvF6AJgHbBKKbaMufH1O
tOFsDiqu4NaTczrKN68dnoD5qESIZNOtY9QYedbphy+6FcbGXbwniSRgPHcrewqCHJzR2ObkO1jt
UuefQMLQv5BnABEBhQ8MxaOFqVwn3Bgdo6yEzDPcY+eV+7gDPGP6ofHbpf0C7AJBiKKB/0lBgGZV
YvlcpoQ9QuwY+a8FhVa424IPJuoy+yUCuQ9v8wizjMOPsSq/NQ19qEkE+pfceYla4mii02JoBA0i
sCCom6H6oITgPjNwMQm0htMm30RO9Ig5pn071xBGg2BTlDyQLt+4Y75hmSZj+F2WU0MVHmkoCEuR
GoyuKZ82BeO4AxKpVVrdC2/cJYL8yKY0zNvH2WrXFov/hayDrOP26OP11XvLcQsNwj40bopEzQ69
4P3yF5KHVv1J+C4+6roe/qeOsU+0qet2gkMnIyRW+ofcmXbgPAijaLwtAXiNUh1txZJ/n1pU8qYK
qg7TNMNixeca4mBk3ZjZe4K6iavtmssNvbQ6xcsto51He4CtFNl0MCQhrV6rQXMDLd13pwuSZ+Ak
lxCuETdWACMTQjDndZgwsEcdoxiPn83lr7X0KDk1pThQmbVdDI7DdNVg/q4pNlAVo8n3KGVrG6JS
E+vCqtOE/WWT4JTHlCyikaPc5nyokhRS2Ai2UQ1LfCVS+zAFZth5wW3kgagrv0uNWcPtvRQ3pFI9
gJggawCF3fmeGrlwp9hCEHQIRm6pf5swXY609NnkegBBkDUodaKirMwErMYtrm+PTtV9PvUDBvsQ
MNx1klWgjWAttDkbSARpLvMlp4RADCjYUcHHS10JQKLKcZOaPTQBprvU2bbQARq+comA3QtXSEAI
WkPKVzPbcSgSd4AKYvdhzLcsfkmCF8/fXnbHxZWAd8ZGV9DHtajchjMdpww3CXzDT566rn/lAqiU
YdZ4/eKFj0kUCv4X1KI/jWgDfhQxc5yQ4gU3brzx0quh2E5iJ7p7092U1sbBG8G7tvrnL6zvxK4S
quLR6uIhnmX4KLZByg9O/VjmhmYXl0Lw6eoUX+csmVku5YliSqqVcOi/0ug+SEixsquCbpOqs9Z1
UWhGLpbtYsgHzT1QSqgn2x2K2mnQ6weLT75Kcv+qp956mo27yCjCwjK2nvfr8n4unWoc5v9YVAfQ
ojZPegfAspVTspXPb4NONxu5eLufmlBcEo8bUnsMJnw/AhQZJ2sTs3s2vFXeCu0lGxJmUas50Esh
8vcwvYV2MmDqymGL3MptZu7CTXq0kt13UAauxnRYO5hqSsR4bEl+bQ7T4fJmaqyqm4kpjTEFigkr
He/mClT993b8Koz7huxFvap1E1tLZ/1kkWrtMnCCLsVcOSbqOGA8V7EDxGH8hZNwakM5bxDxKz1m
wwZJGyglhi6JQxsVbTGtpxYCdBpzuiUpB2/K/XSqTZij8UeG2e5i3GhVPX5fI0oK4sHhZfdfzuuo
bQEnZW3d4A5ddSAGTraW3bN3SP15PxMM7m6D0iqextJPb+nYink1CWbcobuLttiQsuE6rrPsqnV9
EDZf9p6FtUvCWxvqfmA3RbX4/IL1C+AyW7xeUYA5ROzY0DH0ey0AXHZV1cXL1zkerLjJA3V0HsqT
onR61MiGoXavDb+271nuXmXjgCebCHZTbw9rpC83I3iTw5iXs2aZCxFHUlQACAaoOVCwSjjwSjx9
wIiMZTrAbIF+CpfF5Y1cijgwAQEzwMxdDMcp1zmb66h1GXKy0rsK2v3YbPxyldF3EptA8ezGAY9h
Tad56eOhxwjeQUkj/Ik/L/OcvCWlzDiN68zbGcg7AUK9vK6F8OKd2vDOHURYJiaW2gKxul6DmmJk
6zm/iZIX0FICtN99IZUAqTtakICWyExT2cWmmZjXOXiPJtaRxMdq/O4nmpxycdcw1YqnHzwfsLLz
FeU1SeJ4hgnfgsv/HPKbqdU8LkHItODxMk+WJMjoA6s0GC0fxZSCixwonaR+kYKQP1wz7V8hG1OB
CjCyv2dNERyihBu3tODtkedWvuEAheyj0owPjIv2nYyR+VHzMtqbFpu33HAZXhVe6ezKnkVb8G53
R9ObexLOtJjf0wkMZx4bsyTsR2JWIBr1xTqfeHfTJpm5nhqvWiVNZ980EzXuRB2NLdRxpnlXWzX7
sLmV3Xh5Vz1EVTNeE56095khOrw24wpMd2kegI6oa9iamfYPf05BVl2QJrKhC1e1z12XJBvS9smt
S4XbrBM3ASFThQ4pwPwxBTfgDBGb19YDmQ82bnjsq5kdLLe2NkGERCfsOp/s42osK5Sca3GdOI78
ZRE/9NDxWNt1V0A7mMQgSw3KYVt7rtiaxRDku47V3R5VxuHgRXnCVuYcOy8sm/3j4DUjOB7Gwkk2
EcmmKiS5Sa7tyoz2bAjAJFU1ZtOEHTZxO0Cca+1iTgv4Py839n2XJYDqun2w5V6f7PI58L7lbZwf
UX00nnma99/nyI/ummogG8OKnQ7z+sTJwgTdULKGICvBXKGZWm/ObAdoa4/eVZZ31keXCftfUibm
/UAzvimFlSBhBuQgWxtFmb3lqTfU4HMus3+KyB2PHMT2r9zq+0NZWPNKDFN+g/+8u4l9H4PnGXVu
ImOy0Fhx4oM/2vzGTtx6Lco5qcIa5d63oLa9h6FgAYcEsnAqAHD8bNhGOWPZDkBy+1DaTfuQcqfe
ApUWtCvuONMRA1/Dd9rHJnq9AsViHyrHuwHgOBESMNre+4Bm3GZRzSuwv8sYDk2LJ5bmxWNZzF65
5lVcHbqyrt8Z8eIgrC0xfJCeY3A0s6bZPdpx1n7jmI/c8jmrjlFnOs9FVznRAfKvCZgB7fkBakfF
Nk8nd2VEBn1waR0dWqtxzV1PIodt6q6OrNArUHddEZ5O/S5rmvEhq/qpD8csiK4H18iBNDK6fZRU
hhXSsS5/AKgTPzvYlziswVL7xCy3KdYF7bPnkpPxyQa12vegAossywKzDXnFi+fC6esPN0NFATgi
D3CQOI3rt3LIgocoYI0XFpXjgPOc5Ff+MLLN3AHjnZXN8GzXky1CZojy19gP48ZCQ/HZ9hIAWjIf
zaIwt0uwQOdJED85aQTxr8SNh5AhOX+2J9vYllHnxKFZmhlm/qNxeHUEGw5RlosgLAbPuxoqO7pl
TosDXJruiFOEYcY4r/qrYUjN9wmTT6Gd1gQ/3fWjHGy8Jb3NBR7YoM5xx0MdJQZChyfSCYp+szgS
YaT3E5+7MoTYTH2ofS/dFm6Lepk7xwLVB3cEloOn/2Cua3ipaNAdcj8L0NhGEfCuwButAEIpXlei
FB/Mj+JbRMNubYh8+kFzu97OBCxOTl+McdjQCoQc8zSxq6RPkLoGkxftasLzpxHhemvyxu5DGGKH
MqjqLQY90htSlfzRiKZ478WOi+OQghPB9+J2wxww6mfT3G/BCZe+50FjhGSKuw04K+gelBNgkvOY
26+FmCiKfpaNmRAQqLItmSgkIUk9bBJekE3Zp+6wqzxPBCs/J+4cAkbcBOEA3rl2bcdNFuNRJtAd
ditQtIY9SMU2APi3zooymm48K82efcjGY66tGQ1IxhNXTCvgbeZqFZhN+gs08cBSjmXdvtZlEG0m
R1TvlETtvo+zdAsehubdYUa7r6GVvBJG124EFdXakZseF8b8RqzO/DWQ1A8pTcsHDAbQa9YGzRVk
MuaDBUcEl7gR60QulloB4Aj8c8sp2WOcGBOEvCIOJoXHOdma6EVY9N0O3kz0k2dvZVRhOm2JTlpk
MZuT44KSSgDFZMWswAxUaclestHsarDBZ0I3WLmY9ZxYkL/gpJbHuspmoKZAU7ebvlfWP5JkPzAh
eOGgIJT8DLLsnrQ60PdiCklMALED1MoxQCZf6idW64bybjSQNKRy9DE5uP22y5MQukRJvB+Tt4j8
w2vNW3wpUUFVj2JSETUVpFznNpMmBnWxbF+X0W2ShIO3bavd0NxEukfdUtp1akjZUig6TUEvu8qG
eO7EN4cdOp3c4JJfnJqQP+Fk/3gdiTiRX22mhzF3wXjs/H1r3EOBCy85zHhJ2uNzCyUG2Ygt+2/B
cDVMOxpsAlfTk5YJtfpWAkc+QKQgPfA+jXFbTd6YVi9btrN/PfjZsU1SqE4m0JG115dz+6VPcmJK
nckQlDZVnmE1kf/kk3soJlq60d7PSHYwiJ7aUF5eDrK8IohhA4yEKzDQIUUEZeZsrmkkwLJiXNuY
LIx7D8oVgAY6oCLKwcFSWGHKx/0Edb4RL7bW/E4xJHB59ZqNVseHfJrWUSMnKQTbBM7r0KGycGS6
Yagln4TEAOB6GAW2PimBe33WgOgBL09b/ErFcyxevrAKWXkFSQAo6FUdLGRBTTQ1eM3kwaauwxYo
E9A9+oVugnLRVxAiMP3vA3CsCuQMNkfxIsXz1omOtvFv3YOxSdNi0JlQIoQJuWnIs8NE5z8FfQKI
xNrUySXqbMh/PwkRZSp6n/h4MvvlrzrdpOXdWD1+5Yv82alPL2aQ+FQDllEhXavdN7/8HuWrQej6
B4uedfJFlKdyYtkx81zYKaD+4rzwXlMX1m2VchsZNR5IEcFW1fmmhtRg475af03OL6PDyRqUeMpT
G5xyFdbQNkfevYngKY0eLn8OzTb9vnRPvngQFZgGFzBhk29xBuEN8YU7QYo+YDIV9TqkYOcuNZld
Opk5elS5dUwgI4gb2/xruRa5T0jbAMMDn2ugtulN37DroMUpn3IMswz3vvHQuTcMA+yeJiou5QOn
lpRDWCNvjgsAlFaTuSPxngk/JN4DKIDLv5+ClWvyoN0nOV1R8jnfN9uqorrgsNRba5/czmTbD1/5
9sBEYQ4ftVfMmZ+bECOEi6wIjfa2unGDMmzzr5z1PwZcZQ1Z0ZaeH8vo3r8Uw9aLr8po5+lgS4sn
ERNUAEhj9hrbdb4MaiZF3XSyBkd3A9sadRpy3UW9dBuCcRQ4DLSBwLKr5IFlNQMOO6C3FgNSnrNt
6k0hWLosvrl8HJeaeN6pIcXBINEsSN5KQ01bXaOolB4LFDU2tG2aeyA+o5XoQR3be9730bSatTe7
28xLnBV4hnUZ95Kz417+7YfoHttKcpK1zlzONo4uTbemPQJO/8jMqxaSYqOlqTouhaFTU0pPo6js
GnUVmJIDvYnzMECc4/LOLlsAeZVEgwHhpsQhJwNROZel07bZVeWt02sO06KHoIL/n7+v3AdBAZYu
MeLv18U/vONrVqBaEtCNk+hIpX/T26g5MJ52AB0hdcTMv+KMcET0tMBhtvJ7D0J1Lh4/xtZlYFZE
zaqdKUa9aGgz6NKk5TUGlm8n1P7mpkNlrA85qIAd8BAlQ7DvrNsuClD40uzF0vvw9AcqTgx0Wjd3
ci8648337mPvmMebuIRC6LGu9o5u+GJx60/2QwkAqDm6AeiA0FlEQ6xJ2tCrJkAL9wwFostOtBRq
ThemJC9FwAEdmbAwjoFJ56U1bk1TEwEW/VTSrmMuAX0L1U8Ho3DBCIGBC25fx6mF9FvX/V081n8s
qPD7pMiCEjMdmBOAZkHWPDd0W2TfsubayHXj2JrFBMqxjgJPDLWNxcRJtS95cg09rf1XPsl/90t9
oTeOPY08wmoCr9uVzoC6WhFmNNN8Ft2mKS5d96kgVoQvPwFCDFIMWoBcK12T/mng2fr/tyTFn6cK
PIqg8cK12ZK1V77kHrDdvmbfls/on31T4mFkWgkNGuwb43sTQ6CiuZmGm9pDAgX9HmsXONvLq1q+
2gKAyUF/DvYFddq64lM6ENLhOkmuk/wYjXcZZo9t6w1yoh2IfEhIrBU6wSFeil85t3IyC7V3B/A9
ZUeLcU5Rn4bpuDkWXbwyUeiPdVoq8o98CssnRpQd7UkxGZ48uYG/43Qn8gYj+ZrW2eKBOrGh3DJ1
kczu7MLGCL6ZQpIadBrn01lQkkI2VFViGLCAvQwjo1z1uqHaRc9D4w/wLvpbfuE8XyuhEOOVOaau
Cp8/c4TUMM+h2wYmV29FQYEEppvpEZ2TD0x/Hb7gg1JVEmhayLcDT3tuu06HhvvtiAaqyx5y3wG4
53loatSyq+u+oatiNB/E+GNuXzEXvyHGXxN24qUCal0kqhI1TD/VCQxoCAkLa8+5lYJDmk7mnvSG
C5X6Kr32/dJ6ubziJafEVkNEFwAHE/PY5wsek8GSVKhwyji0UvDKF3czmzTHayk4nhpRrkXYHpOK
wEjs/EwoGjr7zK3wlHxuutfLy5F/ST1jp5aUMzaO9cT6DulxNYL5D5SPABitbDSJnPb9siXdxikn
DTeJl6ERg3wx+GBsT9MnSjeXTSwdBImAB1ckOELwgjn/NrZd100yYLSsiD5oAu0c9J8rdCTNcAg+
HGNbsx+XDS6v6b8G1WEoP+swTdzAoF06G2/EvAIkeXM0QS+bWf5If8zY5+uqStcSdiE/Urr1ig0h
6yJ7csgXAtXJ7qmPfheC8GBthxVHfMv5rq80lealQHj69+W/n1RGKIDqI0SM8CQZIY4G4Veuu5UW
v7+8DcFNAcir+jzueZOBEs7CnDJ9Eu204uOrMAmaieiDHpIJbSIdWHjxoGLeFZAGQPCBsD1fE2tL
ipoVLAbWdRIBj8K3BRvCobOQN28ve8Hi/p3YUrzABoW26wrsXwwIqOFhZl4TCz4zL8pgemJBeQcV
/lQQMcJCjYlMfqzEU8keBVkV9a5Dgxi5Mz9abAt+a+C6VkWheVEuJjTU/U2VjhmWTwlNNOSe1UXw
QCO2Bh7mtJ9eSGKg4Sy4XwIcHRVo/Y31Y0a9/M4DCKpcyRmEGwv4PjDTEiY0e754wAHXAFIBRDef
iK+pzYa6iRz8ov6J25tmOLaBJmjpTMjDf3IsnDyY6iQjmGbm9DbtwKdW8NtC6Dh+F8/GyUqUQI/o
2/vJDDNNn7VXLh1KJCPWkY+Jt25cfvSDDBLinF2RutS98hZPyYltJS4PbZe4fSVtOyW4lbYifSrj
HXhxAH/5whn5Y0klsuW86X0mYClu3VAQM2x16uyaz6WeeOqUlIoSFjKCdLTa2hj4IbmmNbF41E+W
oRz1YLQqjK/A7Xrrlfqw8XR5mxY/iO+AtQn4KEwPykWe+FzBOeRvavSiElSHTBdU2Wue3RjRPZpg
ly39bo6rCQYyW7wTEFgAO1CWkmYWzxwJ5AA9QBg5V33/K4tAgXhrQBiqLTeDs6f5+xTdVO49WnKX
rS+tE7khkE8EsjiAW5yvM/KMgkMQF/vImw8RY7Z8/I7hsrvRfXbSRnOQl04Y0KfANAGbQD4pvJUl
nkm+HPSziQm+n6uc/xgdP3TLVVxc9em6af+9vLpFg6B+AaAD/JyuyvxjQAjUrqIWZRq/vJqa9wZs
Ff54G/sDJOzZ85xPawhFa7Z0yf9xifqQVZcK1GpLmuLZRwsLMJKUgMEO0g391aTlgVo0AuovjFtg
hhm0w+ffLfDHDqVFvKUFabZNNB/q2Nw1zNN8scWBEpAnQw4JoDzUMZXrWwy2pP2Tr4cku5nE3Qy+
2Fg0t2BV22DWdRvX8T1ETB8n3qyC7OPy51s65IArg38KYCAfReHzRXrBXHh1gCS/hhKiMV735T+X
DSzuIhhw0YxAJxh11HMDqU3q0XRwndJo3snOXWWYW8Z8jUfIC+rTCT8xo1xgpgMNUirzEqjwhp2N
Kd182/En8gXgs9Qi/+9ylMNslRa4aDEHuoqQ0yWYw0nzj9oCfk/Xk1o8VyeGlJdK4kdeV4FAZ1Xa
oJcPPgjGOLOnltx1dF2Uyb7xv9DS8zHG5SF4oK2uUulVQxeYokaxnqXHaf5mentLfKG7ClVitOyR
YLm2em0ZDph0uIGCTcD5io4gqcAVqSuELnn0qREl1nvpDC6iAkZyz783ve4hKB4vu7TOghIYHKfI
S4jJ4cxAOsca79xM8ykWc1D07lyJYIMwvdrDS80pYYPAqWz8N7MEVuhqsp+M7oXHDyBdjm+MGxTT
5q+88E6sqi+XGLln5soH/5DOGI95bQUNK3+tZcWXrque1VM7SsBjwhxGUESlK6v2il1iTw/9+Cbm
4N6bf+bA84U0/XH5iy0FoVOLqk8UqVOmJQ5T6gKYICUGusf0r0UM8XA5NaK4RW43NhMRltUHO7DI
hpDlBQepo6OkXIp0p2akd56kTSVtBmekMFPhBZaNU5h7P9phX5kaoMXiZN6pISVyk8nKqC2xeRBr
XbHpY47wwW6i6hHCexBsAgm9ayOh+kJLDzBfEPChqAykuFoBCDjjjS2vw6w3j21Bb3stub/83IoD
wkQgCTdBRfVJOyVyy2HE/D1M0Pq2ls/kag6TuAtz7gApU6NYc6ROsR7cbyP7Zlc6JoWFT4iOoud7
QLAAoqqSOHh9Z+WJjUvEBCPQUO44pjTM766OIHvB68/MKHciwL+MpBRm2hZD4O1415L6V1uY68uH
a+E4n5lRrsS2m+s+kVjKrOE3UGIBLDtMH0Ya3IgyCjGLornqF25GincwumhA3n7upXHLMGve4Krn
Xv1K7HITd7/iCLjz4QkuhZniH0Ey7L6wxhObym1sEGNw69aWIWst5ieRPoShA/1t3mpa5ovfDO8E
5LUeWAlVcsCqETlLpKFhAlOnH2/7OT/WM9PwiOjMKOtxRsHoYMLM2O5q75432yzeX94y+dk/HTLo
2+HpA9FHZEzncaqNamiMYXh+1Q+Y1U82gUAVByCdPGy/0KOBfBVmREDLLJkolQslADkwkjKYGuNh
3Xl7B/LZma5+sLhlGBTBX4PQLyicztfT5A5gEq6PKgygdGDvmDCj6TLNzb90liwTo7ZIxbFtKjSR
sdE2WGcABcqtXRSjFM4JSOvItA76AKCXEYXEpNR8qaWVWYAIgjwRqd8nSB0fvBiYGfBfxi0klgKR
12sa9MM2cWbN8pYC36klJSLNM/UATMDy4oAAoUyuiz44MHAP4qY5XHa/pUXZ6LdjcBNsI58ewqA6
ibIgRVG0GiEPa4JNjnubSQSaevKSl9se3qFStwqvOMXLa9oFWZmgEhOkBRQwdtCPjP0rj4YT315e
0NLenVpS7n1Izs1AeGNBhbEFs0fo0R99sOmdp8tmFpJbcIb+WZDc15P0wjJsk+FfYcad7+gQ7Mqy
0gTw5ZVIsk4pa/6JYz/LM8h/OSgs5cWvCRDx4I12m0En27XoAKCL+o8VJcQlqeXUsayadtV92R0m
UJKMmlthyQSYbFDYAbpZ0pyf71WS50E3SPB7O92O7qsBilqz0WyWzoYSdsQ4CNx1sOGTLWHfBgsM
ZjotuaWog95pAEJ9aGwBx3++jjGzU1CJ4TYAevFHlcfXvQPVI4dvMzCQurUf+uCPDS/72dItLvEE
si6GYXA1B3JLwYeWYV1JXwFke8sRsOu8DEHEu/KqDRCY0L+9bHLprJ6aVD5XX9kZq0yc1Tqnt5j7
WNlD/rOvrE0e+Nue5pqwqluh8uWIwGRa5GFXp7IqVy0ZP6LKaA5Z33wre/PdDFi5iZLgNsc8mGZz
lz/on81VfB9ifemYVdjcmVoj1LhQuAIlS7+G9sPHWEbvZmndQARAM8awdK5RcwStMeqAuCmVaxhy
LPZUGTIWDld4NjhjGs7JSkS/Ln/GpYIZ5qggoQNYCoDg6twHAZBxBLod8cP2bszUW02Zt4ai5q42
+FWevrd+fnCBQ3TZtGdu9/Oy+UUvkoUsVFBBaaCyAXt93wtQISN5L3+2aQ7HSbY263GlfeQG13zI
xS09MaYEfcc1kwisYCjKgFuv8l7TOT0EDSRcjK9k1fhz/12WEgNcIPG4J7CsKQag2vSvaEGRF0Lj
eizveGuuRdyG/qwdjdWtUP77yX1T4CeBJg92Y17t7UysuNuFLlAd4Mq6GadphXG5e9aDDoab+6hr
n/LKu6PJ0EIGOtvVaRdaWqbKxU/smSAPkih2UDGd/yagaTMxdPL4oHKdxdsAvOlkDaqDUEcSt3hQ
Tywpqx+oAAtGjNWT8TtxwjzbZ2iGWHwdsQLKHxrXXbxLTqwpEamcwEDgyHUlYDAxp28R6qQWRAgv
HxCdFSX4xEPqGm4mPcnFPOoGyM8Q2ZjGyGJwPVmK/PcTt3Fat4utSX6irv3mBO113HnrPnoFGm5D
vGSTxB8FZnUvr2ypNy3VRv7jGKqSAu9jXlfS6uhmWydJDmCsXFl9selpu0f2jPYKX4MU47HvnW1s
VBuffZgGu8/iw+VfotljVSK4rQ0vAtpPlqHtNYltcGMmu8rQyewsJYNQdcDDAISBYExWIjrNmsoN
Urx5GHWhJO/tAVjffWUlf0zY5x8SE88JqO8R4ZqeHTmNMUwav0bzrDGzGGZOVuKcmymdtvTbCSsh
EzuIprqx+ker8DEG4mk8c6nZiBk4yG8SQDAwBaRsGgnaxnDiAFkhOOmg6Da7kFoPXeeVkm/jvO2i
O3cIC9KD/GHT6BCnWuvKfsZIVRsisFAbtaWSPHjxMfZXQ3UFjt+s+wFENs4jaNh7G2NWw+byx1wM
ZydLV3a5oUPdCflGLhMwlPHV7O1Y0q1Z/lIEEA9fXba2VKE822nldmQsruIcr7xVPN+6/abCmKvb
7+ZEIK96dIzHzF6PXNMVX3QkOeEoD4TzCdtoBNlgBiVsVlF8KEQPEvZmU/jGrsMSL69v8RqShF4A
+BNUKxVH6ic3nyIbr2U3higm8lSjI7sML4yZfMO1pQkpSwuT8+kB5HXA56O2IaeSEdcgJRJ+hzah
SLN/2jroVzbzknC23ZfLa1tqcaDnaQJaAS13G7IK5weSlYHfmC7MYVKN7Jq0um6buly7LRsPIETy
dp3n/GyTuglHvyvXzggO/yqan3Kv0nHCLwVTBHWMBxD8mk98sHbeOiOyrGzFs+BIunpFanqTaV9Z
C+6Kzpd8jkKaQOppK3dWy1lv+06PImLy6BcfVf9Qgq13gkiOh+78pjEgyUU1PvT5q8ImSmMYj3Ug
0aK2Xw3fjpMygk2er6zmKfEFOIIP5aCju9LZkf9+ch9Tu+NQlURJfaKrtnuaii0UsgV5u+w1Oivy
xJxYqfgAOn0fq3GzPox9gLasJ2KiM/582c5nj5C7BvfEkKsZUNU56ySG0kErV5M9Df1DYd7VOt7+
z4f73IQSu2K3moNAmhjpD0YPllizEuMMv2ZdF+DzHQ7MiWlD6+23kpk6ftKCsMSY5KzwWD0wETya
fqepWS9agMIMQZ1N6qMofu1YPI6SCAX5Tqxa/kacvw65ks0Tcojgx5NiKMpX7+JqasbfxXf60jhb
JyrDNLorAAm6/NWXvOvUjpK42mOBGbwBpS8vX7MsCxkFoRKaQUSznqX9QusJzR8UjsCapsT1rkXi
VnmoTIngzi7/zQZbdzEuOJeLuIp0nqKyQlX5bwEkRDEVSA87t4JA9rMJxc+Y5pL8JRTlTRD8Ih5/
aJ1um/IHs2/2aHA8d7azNi0BNq0SMaLWPQsWf5MHolQHMV+KhJ2fXdFB5QxQfqSsXnYVzd2VSKyd
U7vbCb4/zbru5ZI5aInA9VEDhNvII34SKsoSHA8DxccUzVy9TzQCUUw+Q1x0VWYZxNj5ZBHwmnTQ
bywglsxCQnoaziMdjgwiIZugmzM/BCK0LCDR4EtGLd43LxGKSPdu2ROdSNvS70WfxIPILMFohDoN
F819hDoytmfCeyKMUnNtzOPRT8rr0Wj/KZJO5yMSpnven3EgPQcFYpvAFdFwPd+gCdK5I/NlomgI
yCQ05npwumtgu9Z0ntaiDlDGyYG7HXYYZdR9HfnHPxmHLxBwfkiGQsU4kDuN0c1IbcY+WIvB3Btm
sKUmJmldd2t0zsucDEh5ME5rP/cV0xSqFg6gVI+HWJlU9MRY0vnSC8SaOY+Qw7nsxxD7oQ0Oq78O
JRjk+t14AA0GQKLnFrKejbXTR6jaRhsSH2rragRBUvHtspWFa+rMinKkxiK2QL+IXezpQYyA2NZ3
gb+5bGPhQeHAiKTKwTlCuUvZrEbMySwadIcKd9ymABuEjAXWirbWtGuDNIUSw5CusxJE3CNvx1tM
mqF4Yw3uscm7h76dJ80vWjopcF33fzi7zh5Jdab7i5AAE8xXoNPkHPYL2jTkYDL8+vd4Xz13uj1W
W7vS6upKI3Vhu2yXq06dA15AnrAWa2QkjSYLAEBQo5ofqCT4Jb2JdO1u8CbUKuZQMXyZp8JFweOJ
F50JlzldSTJ2KGvzJ01jRBBLKbsrD0Rfm4TV7H1MnWyLSOG2j1f3BoTX1xnVXIhC5AqH/TPJ4n7B
AkDm1MB+BUbr9CsimybzGIGQYm6cqUeLcEn0IHZK60nzQJHT50MLkvc5r5JLYLjgdGmWo0xpoMn8
4LpZ+zSTHERVveZa3+kYkxB8tuuAq63ML3S2VMkmX/FLftc73VPtpUbYRA1nO6v6ZROvTvlsOr3N
eWyMJ723tA9WdWznZZr5YkcR2xf9UoZZYq1XSWqVqIREUeLH4EW7G+J2VgGVvj4zsfYIzBCuI65x
RBmDfMbD2xyrIqAm+r1M966yf/YoI+RGC3ZOsp1VIEZJyhkWQRDALxNelxfmPxsdaxpcvFaGZePR
exKH1fBauU/J+B2CdylyMM61pZRvlO1vXAaozIKiHXSZwtabCnOxISNRBFMCclWDK7vkt05rKcAA
krgHdw7ksJDPxkYX0bRTAb68dAYSuhg8ULkd0uZbRt8cd3t+K8n2LcAu0LV2+Iki5qymuiUDenuK
wKLTxpyLg+PlYdJZfkHe49lS3G/SuTuyZp7umHU0xyxrYa1fQSBumpvCvWOzYubkRkCLDzAyx6MI
C2Qm+Ry7HrQH53L6Oc3OfEfd8bnO+lpRZpY7IKQzUJ5DdRatRafDyQDhaSf+Oq+jCZjTH90CZM3l
6vnxjMrgxnQvRnSmNiqaaB66i+eO5RFsNmgZoYNTCO2p1buRU2IWnf55HR7n5iLOQD7g59qz3u4N
1VtFkhVAJwBg+lz6AM03Yp/8AAG/Eig6+Ej/jL71mQR6Hkbpps99N3sjRRDDqnNDm91535RFBMd2
hdA/M0EpOFGMk3b9LnXn/bSo+sJk7s/fSJhM1K2+5FLbfurNAkSnvDW76Q5s2i+s5Ljh2lkV0YfM
LY9NCb6f1zFQb4iAAxpDfSp29tQufL0s/mFDH5sRrsY4W9jaJjAToam4me/m/M0r6yBafiVgzzy/
QLIjH1giiPZ4OPMtEafOs/1dNfXYaWjV8B68zPM9+76NHgcITDuqRL8p8wcHhz3UjghozMTz3mDa
yFrCgx7gOHvD95pHc8XKbTR230Uv6AXXrOsh/r7UQUn3JP/ompvEbVC52dHxUrd+tRrzy+axWPeV
E6aVioNH5kzH3yf4q8M6ktsx4gFQRme6Py7b1r0n3Y8+VUQefzDZ4gmAGw/sNXit4hYSDh7S0s5I
bMxEayaAce2KBdUMTh7r9/k9c5YwMYif99WmqHH5Ft8aAjqgoGA/bXKRzy8VBeXoHOjO/RwrTnhp
ZHr8aYKbD2ZDUObFJLDyEmxUmPwNUkNtFhLvKSu3ThaO+b6GBltchtXft2AR9FvCPPBS4FoS3xCM
IemBTBREg8F1jtypH1nBpJLMkx2/x0b4zX30iM27xqvQYIgAwHjve9/ud265JcnTZO/L6NZUASRk
gcCxOe51R+YYW+w4XWDOsbOAOr5FbmY0y3mq15HMe/HU16EMgMwvKryndoZFsx2jxmlL8hEdh4d2
fUhATGcZ3wsV64bk3MB1+QdHDHQbcnqnptAYm5WpBVNp9ujELdo5wUdc38bgWiQBGsLOn1KS9Tqx
JqzXlJlxoc2wBr2UlYHzEf35aWL5jumX1jfw7ALyojgYJWf9iUlhzTI0Ilf2CJNmSzZ6P4RTfa2r
HEOyYCdGhONmnbIsankwFU+lz4oLFBwxrT6Y1kemCKlM6YphP6FnFqk+FFlOV6ysMquwFj6HxWM6
H6b0pq8ImvRCO95Y1VOaWUEy/uqqX6lzFa17l7ThZDk+0bcUVOTpoY+3bVSExrBBZ1UwFwOYNreI
KHKo4yW3k/f3lyCqJZ+fK0wNzsehMlP8fguMggfwktHuXPZj0ujG/XXeuyS8olxp4dOWEI21FD06
K49SIvajtsNOe02RDvV6P08O+rJp021DrjxjY9Z3PdiZlipg5oNnvxVlsmtUV5Ds+D36GohIny4U
lMuiSdfxNR6mGYXVGCKwgZ3rfjceQEzuR9Pb0M47276rynCa/6HiAPNom3MIXmboez81D/Jq0s08
NI3Y3ew9mSsgIvXFnCguQOn++jQjNvNqa6R5XQozVfeWtlMYN/uKVf+yiY+MCAeibWnJDFgTplL7
1oEXe0g3joooWHY2cVwW76twwUAl7CtjmKci52XpxPlRRIe1gFDkoXVBNptf1vXr/HLeWWXzhr5e
yP0haQQos7A8eq8D3xsv2HfLRqN7mz6u/3AF89bh/5kQl6YxJ8i1NzDRsusifmfORqsUu1s+CqiW
o78VySYx1wT6+LUn2oTrY90v1queXbWqbjKpCVROHB1pQnSaCuuSjKbRri5GMc6PQEEv+RWqrufX
QlZ5BA/fpw3hkFpsaF1AZgT+1b6t3yzk3LtAs3+b6bdhvC9wLdpDqbApHxbeOeiJwgtSTBuyph+s
GkCqwG4PcfyRInlEvp8fluymQLnpPxPCbRsZOi2RigdLa7SZtD2CcDvMqpvV25id4v2tGo2wSN4S
F4k1wJQH2fXY2E/pN8Cjzw+H/4YQaWORPocjLFI+LFNn6LDB0sVPC99yXxZa+p5xSVQFIj4z50wJ
m9NwWRsZDUxN9U9Duyi6j2bGQ3F3fkCy1zzyZYbJ8dEIksVH25pNUEKB9lOwILoDZhKSLYYfDeOl
y5wgMlu85Jobl5LdYkfXiRvfJ0zRcSo79I6/QHCRBihYkDHgCwg9jMtvZ3wyCUrUFyDhqek21VUj
5ge1MLHoLLNNkJKhnRvspaeX0uityTwZNvKELWRUEr9In916U0QXs7X6s/dKkELu8Xb8+/sD/QdA
zaMHHwo/YmNt3vYsAo3on2OK0rDsd+O8Ob+YkplEYw3XkYKilQcShdORNaXbzCyFIJnD0qCnW0ff
JcRH9c230xCBVqZKeUl89NjgnzPt6DHimNCXaOYIS2dlfpE1wBIf1uEqI4palGRrn9gR7t5RRzO6
VXpIlkB8nbpIYM9+9w8X/IkR4anqNoNdVQhLgwTNUF4UEO91UnEyS84P0AcgDcnhJfAE/vejCcsd
bS1J7hQByqJXXT1AvSq77Kd0U/P+zTFTzJvk9D0xJxxXYMSBPocOnyvMXzlL/dQ0/ELbQPecYi5V
XaEqa4L7tfaASKCCNdMJ2+w7kJi+1e7nPLTN+3z4OO/rX13CQvEOBw9CSzxCHGFouh451eBCk8Lt
GLIXEDEc/arenjfy1b9hBHVwiFCjJg7uh9PlstcSFdA5Rv0V1WhrCJmW4nX64GqH83a+blzYIYCR
odiLcEl8T2VrXOtNCjuG8ZGDuRZiZuzVhOTfCPYmdwoSWxExf/XDU4PCUhX6VBuQA8bAok1b7Ufv
ouvfIWallGmThDXHlsAUfjqFwIs0U9XD0mo5BFFzFKVbt4/ia4Nk2Tb1IIfRlG39y0qc+CExaLJz
Bi9/Oj+/0uFCR5dLVyCjIRZpotZrSamngHuy6w6Q48K8p+77bIesVew46UoeWeIedbTBSzvT28qF
pXxqQg8RHHMg8zUD5blPptfRurd6Rdgj9dEji8KRQq0IXeAEFkHCXU+b1XQBaL2Nmn+osmIlUV9D
bROvOVycp0Oz5qSCni4M6W6QOoFtdP44gp1N99vhI7Ie9PRp9m6Ai/+XtfvPrCU4EJR1s9ip+PgM
cA+B4Uu7c7xN5W30SZHWkB4pnwMUAQ9G3IJ2oIYlzdrYxfW03hnL2/nByLfDkQ3hkjE0rXGHJAGU
mvNS1JsSFaF+7SA1lwIX+zxmvrYcRhVPgGpkQsijp64+LgZGNpprqAFYOM/folXFcaeywhP2R74f
eVVpN9xBUnKZZI8D9MxzlS6o1NtxTIKkiSIvaQne3rRlHa0ebDDbr9bMp4CcghwgQbbr/EpJj4wj
Q8L9kntVHxl8I8/IqVvaz5hde2Sztj5TqUZJjgzHANUKcU0DwFYRdKVFQ+GtbozAcNrY1e2Yhr37
ONY3wC3kdeiWf+/lUO8BhNZGxQAFA2EGs4TEI81TJEuyK9e4K+y38u+jHJRjjkwIc5eCczObFiT9
8+quN+/a8ZnVwbrcmsPfX2Oo++BAwg2NsrXY3MkG1D3cETATGt0V+mPGAkoDC9dMtuzPu4Ns456Y
EqYNwDPqNg6mjRYfvfbmQAQ7qJvF74Zrg70Y2XUcDYoXg8TXT0wK01holgWiXowOGerJeFv1Xetd
VaryMf+V0+cQr519zqFwrI9L3q0LxcA849cyfofuXeQ9sOShSPeRqfA96YhAfcZTNbwsI55Dw9Ql
0PxD6Ri5xxFYjLSDiOEVGRSrJTmJIDTwaUc4ifJpNEnew0683pp2GDVPowpzxX9CnDZMGvYQ6iAA
Hwn+UPU0qc0IgPTIBBRT/yCqzJncAIjNwNuG/Jz4mCMU72J3RXMv1MIgKW8+rnataPWXmkDCjBe7
AWkU4YV5YtgTBs336a+6eXDQC3N+18jWm2fk/mdAuO2S3jDntSqRYCrvdZzUZn7rFg+JSgtYttzH
ZgS3ajM24t7GOJLusFYvLvOzSOFRkuuAK0z9NxLBo5K4i5M5x0ho/aKl7x6E1CG1mS+5X6i4CKWr
AjluSgmX/hAVuWluTUano2Rvp1dW3wRdyRTLorIgDCZH6FbXHKgCdSOCDEij0oqTLsjREPjfjyKB
tm9QFvAA/tKS59R6IguIfCfFikhtANPDW7hQRxATV3G0ViyfAbyq51tNC2l9RcqP8+4ru5lROv7P
BHfvo2EUbdzlVgMTzXIDSdXBCy3AJptrpkEqmUGSVdVNJDuLTQqsLcqhyIuLCVlg2qAVRFBjSJYt
c7rQhOZwsYSac4XzmYHp9vz4pE59ZE4YXw/xDjDMwBxtryZjn7ovLgmXdt+osMTytfocl3BYTiMF
/dAKQ8P8zcl2DJlZS/EMko4FtX7eiMXBJ8I1RplXolUENT7SPE3Nc5ocrBiI18cs+4eYw/w0JIoT
smEaypLh4NeX/Vg+IYYvmmAEAtNRtCBIJ+3IkJB8iE0K/C6grYGTvGpF7aMLE3qACheQntAe0v/g
YEHviehxOqDyGdgd4OLEt1DVammoD+jQVUTT0hPnyIzgaUafZUYSw4yp32vaG9PC854sDc8AfMYS
c/ZzhLanW7XOnKyKOPaIrVCF05JLmuUhSc29kUyX+nQzVxXgaWbF/MrrFEUB2RwSBAGcgZT/E2z3
YGYmawXXm+ltnRe+ne0nDbjXw/kxyvwBQCd+ByE7SEXCwaQfydpR+ENt7Mzo97jcLq4qByrBMCIN
82lE5BcE7/4A5g0YGZoAGLXQpNeR+265O88ODAAmqofM23UqhUWZexxbFV19IUBFcKtddZlCh7P5
+6Y0DMuFW8DTQSgn5i5ac1ybtYF79LPmDIHlZt2OoHGTBczNHVCDDrpXKnxSul6fNsXEBQASXU65
TVZ/L12IVL8Pw/a8S8jd/siGMHFsGkHhtcKG4RySzvCn1ga46q7o71ZkLLsorLWNbm7OW5VdiwSv
bxD/oQsDSOHTvTaT1UD9AUajHsorPqDC2Qh6Po1BX6anO3syzbDpmvRa6yMkFpfS2J3/ANlZz9Ub
OKUPnhIitrwoNEqGAh9gIbAoyIZh00Ve4WvFi1kpwgzp5uaVIqSZkWrW+SofxQB6SYbR8wa8zts0
XLNqA8Fr5kOcGFGTreoElbrMkTHhmFzrqohmhpqf3twtVthPzzlVuIx07jyuOwjAMOcTOx2PFidu
URUTPIZVoObQfJd+xzMTIFd07CW24nqRusqnNVHxijmsB8gMA1pS6zGh72v7FnvrfVnpl3pFcXOi
NcVSoXilp8mRUfN0iEXMNDM2MMQSyFAeQo3/kJNElxyaotHaglhNzBSWZQPd9ATDsrIPsmr+OvnE
9r3q2Va1UciX69OSMBaUb+ak4x4x6OjV6XzHC0h6P46o773/w6ZCAzsKHTYuUfG9CSm3mPTOjDwA
4EFufwOl+5E+AUE+RiqFWJmb/8GPo5RucEa20wVycrqkpMQCrWAEyJtpwwa8Dc2X8wOS7VzQ/3D9
YbRlIL12aqXW7Qr0mgveUe73jHzMwAGz6LZzFI9o2QqhTQ0NBmh0AimgcAQP3TDFbYJ5i7WrIT7o
5k0xXZr1/eAo6uTSu/nYkuALOoAUQ9LzFTKa3dp6l1kPXBmpCIiVmiE0RrRp1GxnomVj7rpfjf32
DxOKEQJlg6zEF0nnoaXr2nt8QsFq62lWGLNNj5Mj/jhvR+oeR3b4K+noyKWaVqCerGNG6WVmX1rZ
VusUd7PsXLI+TRChqJDPDkSQUwxlHl8XD0ndeZ+BpjcmHwvqU+Zyo6u0UqXeCIiNDfyQgzKf4CYu
XczJiDCoErUuawkc4yMB7b6ZKiJtqTsisUsBzATKwRbslEs6mJkNJ8nXPYqwTfqkTZuuubVVeUPp
gPgjFeNBUCWegcUQd3WcmfDGQjs47Qf1xp9eAXa9lil2mMqS4PdtEaVL1MLSZN6DBc4qXwkXDIvz
zXm/+4N3E3N60Pz9b0hCYIOXMBCvkYEhMXq9jrVPnDYYq+y56ayHNh+uUr0Bf+mT2bxUaXKH/jdf
S9fNRN8tvM+Wpt2sThq4LDtYo4pNSDUJ/NI72hRDYTPHYvg2sNt23qaxrvUkbLWH81MgS0AgHQyp
PkR2uAkE74mZN5nGCGwMnb8Vw8c4Bmt20NnF0gTTr/OmZLc0COJAA4/QyqZi2cNaMmOioMAL8vm2
Nm5BgeCfNyCdsSMDwozlRGuWnMEAc4owI1dLHxaMbMd/yT4eD0S4zVyzHktngB07/ZaWq28b90b+
4/xYpLv6aCx8rEerj9Z/wDS5jWUo/Sx/m5s4yI0EvfEPVFXCls4bmhktqGpQiGAL9+YUj3gBLrDV
NqCxfJs7X4dMiaokKfW0IyvCIQ/xjAlJb5zACbaOk236yAcKa9DvaLS16NP56ZMe90fG+N+Ppk+P
i4kYHOSW6tcRQN8dcOdbz3hK4qBr9yxVhFKKGRQf0ZWrARS9/Lko34Z6NzeAYT3FKk5v6TWJeI2D
9v7Q4pwOymhqiEDVKx7NGt2tBiiInf466t3D+bmT7tMjM8KRYKeoQ0TgFAsSqF+nEOE2X88bkD5i
QSP/30CE850RUuYWqByC1fywBt1n7X7yXizrwWSvCRBLUJ+iteqsl+6oI6PCWT8nIzTtcxi1G5zt
yAshPgzzNPERHIfE/QUlqm1SPQwOIlTvfU6TQBtea716GtEqzbIapM/T8/mJkLrN0ScJB5Y26LHd
xPikMZvwLHtsGvREPLTa7rwZ2YKiYw74M85+AGaJU78pm74c695BLsQMUzAbleuqiEFkAzmyYAsL
6sW505YphYXxddbD2b033DcQqp0fh8qKsIJRhskizMWZWPyeQRAR534/f+u9j/NmZNsMtTGbN3Wg
uVdMLDtT3WUzw2BK5DdQirGt7QoJgvNG+JyLkceRETGpTM1GT8wWRhhadsr40WOhl92DCKrLLrs6
C5tRxVksO3+PLQrbWjdjD73rsOgwcBYHg4kdYPpLdTX9yitVSUsxh67gENQbRnOZYEyrn/IhnMdn
ojhyDak3eBzehYIGcJyCN/S9ZrXLgJyQ3XZPLpov9/Nibl22voG9M/fziU67uWuXMAXD1wV1irep
Zkj/ZRsv/QluiSu7nLZkXnsFIEx2znANCWhJcK0MV5hnzxysROcAeDpqyHWkYISIkKj6njl+r5I1
lU3zsS1hmlugCLUSsn1BwyYfNf9gbX9aKpSUbKKPjQgTjWs7pguH2VcLYAmxEdbFeFNq4BH+pxI4
stEmCmF4XIP84PSkQmhCky6ecTEYoQ2m4qT6fn7bSRfnyAAf63FckNHYc0sYiA00AgJ2TobUj8aX
2toYlUpYUXbugqDEhfoBON6ISPM2UGvR09niBctvzfSTTdvzg5Gt/vHvC4NhyWC5cUTwelmTICZd
mLhP/azqGZFN2bEV/vejKatQhIlKtP8FdXYY7V2koyV0DAqK19DjP4wHdB5oOsBdhbT9qaViKmvI
MuOeWqwsYN2WDNHWdBXnhnRRPo38iU2Oh2NHo9npMBKhYYy6u2RU9WXK9osLzCkx4crA/wvDqKCk
VM8ZrinC9ivU4Sq/mh+yf0GLHFmhQkKjcm1kPE2Mw4y3pfExg9rl/GpIeHXxyOESdBTvQ6DKhXEM
g43zZYEFB5WFyjrgHeoMt+m8Aw0WjQ5N+4odmve7JoZeDvYrXkLnv0A+kf99wBdiX03LWkCoefor
CVrqR85z3b3N4+G8Gek2+hynSIES6ykE5DqM0zASn+JuKB49Vegi3UQep2HnXJ4QYDl17WghHahP
8JivwM3TPtrpQa8OdbfJVCgl2S0P9vX/DIlnglkvcZYgdYKMkzldT9Pzou2t/q0t95aqUiLdSke2
hBfdVGdVsbiwlaEUs4JkokkVd6liNOLS1OZsdQvFtJll4nc5yhdXdLhifWjl3wpHUeeXGYPoIuRW
kOtEVki459bYs4qBnwxzXm9T0wwG1z4Ma7vvDA+UDrPft42ikCzdY1xtFQAQ3pIltjKSPkrTqECc
VKdBRHQf5RFCUlBC3UbsYFM/jX4jcPMzdpObV24e9iq1DOlb7PgL+CIfnYcabUcjHfEFcX1jzuEa
h/a0bYrrJL5u2S7OHiK8Tc5vOLlNJBp49hxaAWImCCiUvk+h0RKUaEaYLJRt7tLmTmsvE6cDEyG6
2evcR9e2wixfQDHm/sMeCvADp4kQbrKC0qqsHJj1KqL9avK1Qw4YsgjDrJWHquNgUuDvdgxNVYGb
ZQTRsTmtHzpddXwZCp3jMP0LUAaMe0iHgYQGbS3CIcuQo6i8lXdw6bVf9W+MfjRKlkfZRj0yIt55
M/Le1uSh0Yl2A4RTdVSxFHMrO994QQTc/Ohz8sQnpp2DYCfu0xJPs8Sv458DmFZy71fV3CkbLmTH
9ZEpMddiWAud0jQugzkuQmijXKVzEprzpMhBq8wIYfyQrXXemjATtQ8deS1ags2oItCR3XDHYxHi
d7Nal76MkjKwtA1NLhx6i6AqmxSLI13+z8UR4SrFsrqjpmMoeI34LiO+qwJLqsYhHCKRbpR6ZcCC
nd9PJfJfsGF5fvIvZVgPlH8gp+YnphiS5FSvWdOCNVmL25fM9e5aQ4Mk73yJjtZdZ/b78yeGdOI+
zYkBSF6mmb1G8OrRHnazMd+vuBHOm5C6GWdK4GpsYFES3MwxInuMS5jomp8ELah5spni97+24XJZ
Q+geADeJ98jpET84XWwzrSmhg7RElr9Eun6HRovMDa2qKtLNeWuSBmNgy2yuq40EH2f0PDUH1d+I
jBZotKwy8zMNZ6l9FaEwP7go/QbNmvt0SPZGcUfafgsRE8XtIrnGT8wLe0ofzQzSzS1m1NpqSC2D
im0MPYB2iX6ra4oARXaVnVjjd87R9dmhfyjPU1gj5KHHU2ztN+Dl9N3kZSC4Z5CcuIr6f9jQJ0aF
7WYvoNjtTcxw0tw28YTYSxV6m3yWhLvyxAT326NxxYTWpVZgXJp2H9nbjm5IEoeWfm1Hb7m2SSvN
b3+RUttmySZJX5Ns4JBIvHgDF3i49HJyfurx+8Ke6BipHIw/bb58m2NDBeaPVqhIzoDWt5KBGrEE
ZO2lBMHA+N1et1NDd2X7ZK0hnA/gYFU3nGSj4q0BvCEY25EYFNM6+mJFzOAqtdHsZ+TFqa+zfnt+
50gu0T9N+YACI/3hin3qhaaTmbggfehMsnPnn2axXeIumKvdrBJnlBzYJ6YED2KAM1GnhqnECAsN
CNC9V+0WFbmk5Pw8sSI4EXrTe491sELz3WzeduCGPz9j0kVBrP6/GePDPPJSyLzVZpPCQGaCIfs5
HbdJqoAZy0AYwBCi4g2wqfm17yNJWlAxj+g1cFN9g+YZ6K5tyvxHHoWpcUXQE5RvixTCaLoqRSw7
W04sC+e2RgpwqRHe5cDuoeBal6Ge/UAiAUzQaROCW1b5FJaaRG8amB5RDUYiRgiRDS+LCjIiqdoP
fgHSWXTtDiCW7P1+GfysHNCsiCgi/OtVBOr506g4Tp1mS85xk9V6Vzt3uvHhzD/Pm/jTZy+cGcc2
xHx7N/b2ZOiwQZrpyR7YRRYtfgaAfYeWrrwnYU8+2uLNMR4RhzPnqpyTjUFR3qW+nqPr0E4O6ehs
lxKSAM6zGenQOfuZovUWuBV/tKu7ebJvM3SLn/9uyT49+WzxLk3HxLA7fPaIV6BZbyfjxUtDrVIc
qZI7E3c14Is6YhBk1IWNGltJ1HQL4LiLs1ovqeeV32J4B5jZLJJcYlcgeOgrp60xGQkYic8P8usx
AV580M8iQAEz/BfSqKlgJRrGUwADisdav6wKxei+nhL/z7vPTdhoRRNGV45N2kYZfr9DrcVjcZDp
+dbT386PQgImgRlgpZAqQ6odtk4PI17RtCGAB+6F9KEFxWe+1cluhkpZHAOYe2uvIRt917vqA/Zk
W34fBNCqbbar6sSSDRc6tcCMQxMLzBOCz/RJY2SLieGy+nedO1f9ou2WwVSA0/607p3uKFATQ2Ma
TAxAH6EEczrcVdcHrdFxOk2Osya+BnTJh5GUzuVSm2Pu60UPSGHPVqjk1KSDqkqBFsC1NFoSGmla
3xl4Vt+iUN+laKv0OickU2Rupq4dZ6inD2Xla5CGrP2e5clT5A7d07TWmEGi53RvRpnqsuLL82U8
ALmBjwG5GFc8+thQFo6VtShZWTGeLw3kTwuvAKe6RqnPzPJqaQvEcwU6zTLtH7ArmE3EymBTBcQU
mLHT2dSM2YNABHZgXXzEzmWU7sbo1S53531U6hpHVgTXgMLFmNm8w4R2D3keGi1ILozn8za+RjEA
VKGLzXKgIsoh26cjGTpA7RsycjBuc2cO9nXikZ0Trbg+ap9qkeLykB0evL0UitZQZqZiGbBjRIuN
AUNqgWn2WtM3k+/nByS1gFQVIgAuBPHl+IhqMI0m/Hpyna1nReCQUDT+SKfsyIIQxiwMldImh4W5
vh9BID096tmll3e+pxIS/nrQY3E8TmwCXmwD/xEWJxqhJmkCiJutN4BA6mwfJZtq8m0KScfN+XmT
cBGeGPuCBW+juK04LLtlYWleT8uuZBuab4x471jbmYR1d1umYR3tKVGp58o8/WigHn/fHEWG0B4B
VIAPVGdXLVLh3j5WqbrJDoxjE8LTr0m8KDJWmBiKcJgPYA3AEQ8dgMzbajToVILgklwxn07cLHjM
Y/XEd/Vc5blVAZwTxM226+/09c3M9rS7XRLoPvym5FBY3xptQkkfUm/6985WZMRk+wCnE65QwPcQ
HfIpP5rSiDlxNhCMtwTNCXp3/NFUHE9SCy6HN5kgxQGY9dSCvjZNbjoceUQ63yiv9VTFySVJTuCo
wCyCkIvzp4sboGWazqDjglvLRj3pslweDG+v5ddxv6mdMPZyn3VASOCfItUv23lHhsXNkLtj3I8j
DAOV7mk7g/zI+htjee6aC+PvAYongxQ16rIFe7/hg2zietst35vVvNCSNDy/v1UjErcYqwpn4ajt
BARqznpbVJeIfyPnh97vgR9TWJNt6OP5E3bbALxHl+t8TCjau9+6/iKb3s8PSHYMo1VM533YLiB2
wuHYNDbodHt0/tDIQq2zTX+no6n5Uw21lGSO1w3oYlSsI7JJRJ6MM7YD00ep4PKzlpDU4wiOMn/s
e/CWB5r+XBv+4l1MKlIkyRQanKf9T+snGo6F8YEq0ag1B7Z6D1kx03Kemt5Zt4ULasPzMyk5Gg3w
CyC1zcUE0cJ8upFjHbK8E/gMghR6l8aS3sT1HRDTN5rRXDTkJtHJltoIB89blVDxInD6NPulNDAP
CBFsnB/p7O3RWgXxFTeM0xeymHtNcy665qmNk8sx6ULc4yBysLxggdZFtkJOyn22smRvDVZgGYrX
J5GsMj4MboUef0QQIhKkjbOxdis4L63R2aANcX6R2LVuBoWXZi94Ta7v1Cu8Q0qGaZ9ZSx62Qz9N
fmP2kHnt18hna568Vm2j31WRmUWhPvV2sY+6fACD8jT3F9VMZmiLLg4JXTNpfg3ZGE+hqZXzrwLs
zb+TCEzEnTUvsz+ljvnDHVv7UE1LfrnEdJgD3NXrw+C1BpxCz9+jjqUHtLl0WwDUuvJKqwbvOtfH
WlF0/frAxZKhKQ04CTyZIIx26ilF1htW0qDGb3QXeCpo5NdSXxeRqqvqjzaAEN2jUxz1Nd7shEZq
IfLFw3fsWWKh9je2lR4kSTJeY06nj3TQur1uDSCrcPJm/kEra7ip5gklDH3Mm00+593F5M7tQ5HX
yOz2IPR7blMrv2OFNvxoPG1VTInMWcALZAMpzzmBRWeJB92CbAjq0O6ipTvNWc2Nw7xD07TtgRBk
gRZKI3+prfHvL3iIYwGPyu9HyPIKa4HHK7L5f+qj3T1oCn3X2ZzfoLLFPjYgnOG9FfdUg6MHIDhB
2qTWGj9K9SD7+4QSGn8RrHPSRfyPeJBrbGRDystR1GGbYchvKjL4w9gqrnRJuAKCBpxyeC1yAgfh
pVOVI8umfEIemk5hqmHTzsH5CZPcSHgQgiIQHW0WpKaE22FKIIc3thiIuQQtKMShaT2YIMIc/dYg
CluSxUEV2nYA9eGKNmKVcNStphgjVKKT2h+rb+1829ebTCWaJZkzWEFmApPGFXoEH8ttLzXpwq1U
7w69zlSFC9XvC0+pZBnXseDVYTpXvq5t4rlSzJPKgrDqmZ45fWliBJWZH5wx29fN/vyqy1fic474
AXEUaLMmKdi6YAysirceASHM/OogBfv3DV0Qb6FIu3ExY851c2rHHo0mGUvYKY371Z79mH7vyY2X
JYoZk8QdJ3b4jB6NB4pS3QIIV4mGybtlvO6mV214Pz9lkiz96ViEnZI7kdnNI2ys8UMWARhebio3
8+Np36/XZnufVgfd+778w4l2MjTB3RzQiGop5e5sQdazCwamB019SVRLpZpC0emSeum9AcOL6KPd
3Lbx7JM8PD+HKhuC2y31GpVmDxtt/LDSfT0FQDKrQjTp7kGyEN2KeMSCa+fUFwZqprHVYcKYBwy6
HXogHVt8nllz9ecF3ALpS1s8dhHUNoHQHYondJ2eH6akxgFX4TE3VOCR0BE5yeqOATJdw+0HtiXu
/VhuAV3YziyISs/XAf3T56vi74llbUhq8ugbGw6pdiEidp18XVrDRWha7tHKB74V2oXtuDk/Nkno
cGxFBCy0XklBwQUrdvtWNaG1/h9pZ7YkNbJs7SeSmebhVjnVXFQVFAU3MqBB8zzr6f8vOP+BTKUs
ZcXp3dv6AjM8I+Th4eG+fK17uyvcuCaC7L307bKxJX8RyHsxNiYobGc+ORVKnNsyqKKk2lYV0kMW
tdLnf7ABCYPCzaSLV/upu/RkOU7p4C5h9ivz7xqIVtZu8cVlaFx4CFeSnc/hunlfRX044A4CrhAI
9B/l+jWy/yW3d/4amaN1BzuwomnCSFN89Oidh/9S8DKOLcx3ihRljFJOr1QWLp1Js73x1viel9IR
oAUAm2GQF62a06+RjhZnugd+0yh38rBtuy+dtdfi67F//YfPrvMIpxQEpOy3EtjRjQGlbQonLZ/d
lK8mb+tX15766bKJpRtDcImAuvyt+T0/kW3edHIzgbxRki+FdMP7Z5t3u9F89qy97Rxi9Zcl73Nr
pdS7cLdjFZUqdlFBA362hUbQeiYtXQI5ghIqatmhd1XyEMvXgCnie88ePBhiIhzeNZpr85OjJG1S
q2kMmMBsd7lWup7NNBszMAPwL2UHLANErQRqqkdXe4q/X97dBX8/sT5L87o4liUbnAa41sHN7Ael
XFnf4j4yYMMsB20Tc97kSqyubqiaszwCdiz9GoZnKbgP1i6LheCAgb9mZutoAq0JKwczmn+HyGIX
XBne/h+26sjELAubVMku/TgFzwhVb1+DAfY/XrawtgjxsY5Ok1TBc6yJvaIE4ebOr6BDtaxY6Qcu
VfsZ3OHBxZOLMvH82QpTVSxBLgYWA921IuRpFzA2oLlZ9sCDG3uwb8N7XOSfhvaTt4b6Wqg4nVgX
/nK0RpRzu0iScbi0iw61Y73IXXkr6LJ8zQSRxTz4kOKI9eHy1i5ExBOzszswTCKfxxSLnrTn2rtL
jPtB+aJVX7W1Ccvzb8g70IJDRUcYnN7aLH9I6x56QNmKaKbKgRu35UNqSm4iByvx6XwfRXMBSj3E
CngDnr0JmrZsstGM6d7Vrt7eF8NLX46bXruW0a9A1Pf9OFuBNMEWysGcgnlBfihSMykKK97QSZaU
T3HwLNVfLn+kpb07MjEvvRutmTlejokCGGelv2mtua3H7WUj5xHvN2KGy8rmGkby49QBR2i++35A
krq0+p0Z1dt+LYc4D3lYsBkp5O1Mn3NeKkt1yczkEPlyq3ML6dpQd50GDVf3enkhC2aQXxdlE8YC
hHOfLgQvSzunBT6Qtp8M51YbkID/2Corb8IlK2De4bajkUV9Q3yzo/NqSKOpxJ6PlcRjeKT0nhO5
fegnqb5WZE+6urym82Nq8+L4a038miNrsWVEk6ShyZ6FZezqxbchSz6q/hd7Uq/G5tdlYwvuBosr
RAqcI1i3tVlAj6Ii8MoSd3ZyHxqFbwPQKbN4uWxkwd1s8YkYMgXVC13U6YoAIze5JVjKBnAXhksq
Yz1xU9r/XTazEA5+82zbQmQbWOIs7IyBkyqlwINZ3j6e3gJ4gKKQ0a9truwB/1IoWhuapAnHTz/N
XGy8nIoXwBIVuvJZJhtMUuoEPlyyWmHXkyvr3sigiOx9ABzJ17MCntxuwBT/xrK7duv0Qe+Wik1W
zRuZuQOJ6ky90Xuph256qvvrvpf019SrSUVCuSuuokKLp22nEU3l1GyCQ9snaA10RNa7uurbOyrI
1UOpjH57W1ih/sGcTM7bNE57tRmDW1NN5a/qmNu3Q2jX1y3uFTI8lhKY9UlXaB7GsQTFkO+Yv1I5
H/aTbo/fQ2k0nvLaS18COlmfi9hub3UnHvYGNp4KG9RHkWVqsE0Hp7vRE9N868oAdqd4DBR3aPtm
3Cq+lD3kIYDmSU5qfzNWcvdNMHrWewjQ8uvWnAjbVW+lH/qsaqZbuqy998EBWfrIqIvdbXqoEht3
yIL82jKC8bVoq2BvhR1MoLkCPwAFTfMQhBpaAZ4N3fnWb0cGgCY1kB4TNZPf4nLynvKmDumfWEZ5
nXZStEXwDeWcTs/qDXWrILvNiji/4TNq/k5z4vGnWqp5CmtanH6ErqjgnQ1h+D6r6/BX3ZSJupes
KuNNbFltzLvcb99UvW++5JOPpkwX2NF3xBq0XeW3OtIaWaLd6UFN+a0xPcm97PLnb2hqYrJgyrOA
SQD4OD1ZIRdVIJVwJavptNHhflCl5jBF8iGEmtnr0p+RtNa4WjrMlCSE1rUDIdu8KGJ4vqVnKadM
i/cm4KN2eD/EjkUdWZgF9SJLrLwRbKk+0rFSMrp9dn1529bWILb1KMQ2o9Lq4+9IgX/V4cOgPl02
sJBgQlGkcVugd0WLYh6LGvCqedaMFDdyVfpqdZb1JQv8vtqUdkZ51IEAc596js8pTM1ucpvAC9Vt
E6vpf5WvRXy/sL4twr4rt5d/2dLSIRslP4PejlL9LOAnvjf0vg4wom8/SUrnmsFKo2HhsmTlfw2I
H3C0t3bVxLn6m9ioV19jFRpHEBjGWNxk6oqltaXMnN8I7TSyhLRiRTsD9EWxqhm1dDtavEl5eEPh
TRfgdC2hExKfBTaBSLVVrVcHjsPAWPkii0ZoLJJPYot+96kR3UrCokdffSPZT129T9qtoa2YWPom
8LD+MTF7GTpAVk0voktXD19jw9xGLZDsrKeDucZuubaYmXvJeZsXvcRi6vFKqW5qMvI1FMJCfmRT
0SFDAvcAwme2X2E3qh1xT6AQsj2sg/v0YL4EECvr3vupXKFDODI127chl9N4lChRekV4hdhplvh7
o9k28n0QvD/rOzE127hBsfwu9hhtzQdv25jhFobVJH/VZZjcJXNzOQgsXRuwaEJqjFANaPaZsdLP
u7Z22MK+2IR16BYBGnlXyFC5BnrJ0ZpTLLrfkblZSKiVWB8zCXNj6rlhtx3lX17ndsnr5VUt+R55
JgUWVVfPO6mwnLVGYgAZCRA/AJBgA9pQpjVuphUrc83YMfNlMxxJZiPYpuzgg6k/m2vMyUsbdrSS
+aBdOlVTGf+WPi0M89BrcUXZX7mfoMSjWeRFL5c3bs3czM3DEXnzOmHjNO1HYv1gzm5TMDkURJ8v
21noZsDcR85Az57+MBD+01BXcZwqr2VEvuPeTY2NYzy36osyUvkIt0G+b8b1xuGSrwvIBjh3FOxg
Qj216QRwrPs5YAotz8REn3abt+1L2xfpTqkeOno4krMCiliKUA4s/CxRdiya1KcmyR97zerhGpB6
vd1J2gcjbj3YGjL5urDLN3g41lpVixZ/cwHACyYErU8tmm2j12VM2M3HxKLdpqA2HPeh8lWNPSnY
lHrpJYd0aNOVQtrCFQxoSjMtm2IInMOzJxefOIvNnrZKFhjXeXtveeXhss8sHLf/IWE0QWbRkZqt
TErQQddbKt9yHKc7Y4JX0qzqASyG9fMfLPEOZhbBEaOgs7VMhWNSCCZKRTkFEfWptQ6FWu4uG1na
MCbPBWcMMylnJXVlsoMqrgSxmzm6A2NY2pryyIIrOMcWZs5nTUjByNpIVkRPPvoQyXtFu0rTu3z8
hzxdIHvpjwKNgNRKfLqjTC/Ohmy0R4GpVBgibZ1NEfy4vFsLgYn+I60oQOvAi+Yo4riPrEIrNAhC
lBu1v8n03Wj/yo21Z/zCwJVor4K9gTXe4n+zT28kaTuGIqVoojDfO63fXWWdU02ulRmmv7WcwL4P
5TR48J2gzbdVnpYPfZ8kL+GkhTdJqqb5wWO8O3LLstV3quklL6JUfqdGA8S9KsrsoMgNKDjrvq89
N8qZvtqZYTiqFA5C4yVxoI/Z0AQxr6O6LiuePYqUrWSBYhWntQrWBx4ajmSK3va8l+yNse9VNAh4
uRnybuwzb6PXtXTdN8Jg2Yw7Ve31gzG2/aHqSntz+WOen2TMM7MCszFN0jMZUZRC+zAuaCtCV1Lu
Gyv23+wRwEjmVe8XXceUQHMC3gGAPg+HgxMpURbRX0zabnQtJQuvg8K0XcZ11vhBllbFlxNsX46m
8iI+PQSUZ6S8Txi1Dcaivs1ts3hSo8b+bhcaJZzLO3h+HMSUFEHVsIHfQpB/aovcxjHrjgnSongs
NVpJ6Bp340EvpJVPtWjIAs2F3p+pqXOiD181SyuLO9rMgBvHUOG9Gj6gxrOr9fL58prOAyJr+mtq
PkvkFXouTw2mRhOOvzp7HNviy2UTi58I7hYambbmnAX2Uk85cwUm+s7fpp72IUaDL4jHlZtq4c3P
UoBk0+cDN8uqTj9PGzpU8ZKR/kq/b6fnMLmVoldfvTYY8Q6RzixvJzTSo4ciAY758fIal7YRFgOh
rM3VQpH11LYsSVYXxgYNYqSa0zbbpOH+soWlXbQF8JsUCrDiWd2nNXLPJPZuwuIVrbdJffqXsySi
vA2xkSAjnPdzRj/Oq6lifLOPr+QU4YLpKiSLuryOhZ0iDaSBw1fSuVK0052yjbwMC1uB/mNUNm28
Y35kxcLC6QEjT7VAIAxk/j21kJaMDQZekG2y7N4LHsLy3nJ+9erKg3FhHWLCC5EAJgCZ4ZwFA0Qy
sybO4mzTI/Cov5lrqjcL35vAicA0tztNj3kMzeq2GZnhyTYFzLp9vFWzR61dUVxcuJFMwAV8ClGN
wndPd0pNPN2kxJVtSuWgpB97+5Bbn3XzWjaePQPFFIZ6L3/8xUWB0hACAYDcVfFYOEpZlBikut9j
sIvuDOM1sL7EDJT932zMFjXGst/mNjam7NFrHylZR+HLZROL3/7vMuYCAdUw1UC7MaFP415RkquR
KYH3m2AkghPC/5nlmgUUq9ezEhaJbCMxvBqaFjX6+B9WcWxiFi/r0Aoo72AimSrXYdy5W3mdnD/9
SLEpBeBjDmndPGSZRgd1V1llGzMPXT37GL3RWKXEsTXp1AzfL2/Yki+TrEISJiBgqImduhYu5yRt
1WQIYD2OHfLJTFPL9NRM+AcPo2ce5DXZsiVnZoFIDTEjAEX9LJK1UZA7Rd4RZ8yQ9dyk0bd2jYh3
KZYd2xCeeHRgKq2SeJVhQ8rc8FdXf5b9bRSsOMLC1llUP4X+OdUo+vmnRoJe9YZK6rm0jFvJjNw0
eDGZgwwcVzFv0Ywqp5W4IzxrlgkD6SQTgJuJFrU6O6J9rSIwOY58K+dlkm519APMjdYAuhjXyMYW
PhLzGjyRHZ3r4EyMx9a7jFxczjZVO0IhzutS/1gOa02ZMyuCNMBkVlZwKXJ1zo6SLDOVQ44G9LCJ
mWHaFkrmWuHhsoevGZkFz7JQnMYbMGJ4ALzhF9OyfxBbE7wEgoEWhwY+Ms9xZaUfzGGAmCBSqbVr
294vNpeXcebSvy1gg56tGP2eXZxNWxSMytHyHkpnm5Vb23lWEmcjr8SDhd0iwWDUG5luUdcXf350
cry8KkijCyrhZYMMK5NM42f/3UkZg/jI/FIh4auT/s3WItV5YFRCwSoLtCet7bZGhvyevxJHl5Zy
bEU9XcqY9F4becIK+ElTlg9K2D5q1ho+adGMxn7x5Nd5Jc5OZTfwZjQnBvG6xLhrBu3eAjyipu37
3RhVZDI0gRwSE3iz1UySalaGaFFQ77YAmpWaSwPpspOdXT18GHhpyGkoWSnkT6dG1LzMeHCagEIN
Y9874Y65zEPvg+VJoudB6rdBsEbBcxZFZyZnMSCyi9IaGpoVaagzU70Li2++12xjJu30ZK9XB5iu
Li9S/I0nYZS8gPe1KP2B6oAJ4nSR1pSbhdHQqLXtmpzdgqOm2MHbcDAn+7nz0qvL5s5RsMKe6CMo
sBVTeJp5e+BBstwKZa6eMmOb7AqTtv0hjza59SmOXxXlKQjeHP/mstmlVTIKqaMiRAoBYvB0leTI
fZhWFK216sYP6M+IlvFtPThu3q3wNy2EJopPNBppYDBJ5cy9JouTqcwxZarydap5d20SQ2NU/mqd
5unyqpZMiSaJDDqLK2P+WNWzvO6NDm8xzE52a6Vo7+1gbO6KupTcxh//IVIxNOlQe6LjJCozp7vY
q3ateIICulLNHf1W6Kyplr0b9I2HgJMW2HhS1rMXpAN8A++hxAWrvrWNLd9ypyR7CpWEydMs349Z
9nZ5H5e8A4y0WJu43efPpNKquqQSAgx2Z/xMxuGgosI8+VXtRna8r801FrE1e7NcqR5qsFQB9oo0
/CUHDaKkw81ABb6Wyiezenf68ntD/y5vdsTHLLfKJGZD7QymXekjMr37fI2FcSHwWwCXSfbpmpAn
zxLZLB8dOPBYwxCr16X21HTGDsTd++/9EyuznfPTtoojUd8fAnUvV95b25T32vTDD6uV/s/SeqgF
CrggyQylwVNf16YxiqZoJBJ3z0nvMEomucFa8F24YSjOUXbnHwq686tfZ/K68mAdgiBK2QbyZzn8
7NWRm3n1Uxki6boSLxbNWTg5UDeQ+nO9wnEIQBeI2ed6Km6s+C7R/qv6cmf+LOiLd2vUL+JbzG8W
eA1IAkhs2MVZzIWVvpXrjowjdpwfUgKhYxaugIeXAiDpmcbjiTQNHqzTj8QhQru9JtZSJbqW22zb
9uNXXiJMVRkr9+SSP5A/WTzSREV6/jQMFeB5mUWjJLKuwBKChL6q1WSl7HBOucJRPbYyuzxMPUwz
R2iwNYme/idNhnnjDVr1AYar8ZMiTRaT42ZxoKmSUJu06tuooBriZlXkPKpO372Y6U7t1wjrz3u+
s581OwxOOBpeYLJ4Cf6epD8w4WFOG98I0NXa5qW20YNDvXYPLHkrTSOuGti+dPV3JnGUfCtQ7loT
dISbomquQ1O7nsL2zkuGq5Gj6FXtTaxX78/4RJ/qj8lZktzl5uhlPibh5XAb3XQH+0fjbQFc7egk
ZuHKeVw6IQK1S5FehylgPpvTJsWUJYIjQHG8DxqM5EP56fLNtnhAGHtGn1S8XecgEdU3MmeshAVw
yOFNJ6dKdBg0pQzcqDC8b03QFf+yh5SboP3g5Uel+fRMduPY6b5ADzVZeGgt+S2Ti5u8oORgqffN
CJlguqZKs7hKUeeEjwvmzHmkCcppMCKmIjYWTQF9kmFNzG713GH+wlipOizmr3wsEdQweIa9U60o
RiSVu9trEkZie1fnzrP8fRT/GCxX0h5K78VS97q1EhoW4w/HgIOgC8zmbFsD+tpTrIs2am25SMd8
AKO39xCTuewwS6kJ9cL/NTNHxtT26KutOHRy5e/85lWiWVDm+2Cc0DheCalLn43yLd+LshHMLbMl
+YakoO4pEr0BKFHt2f85ZW9tpGYIoKOJD5dXthjEGITTeeTQNuDtceqYvtPZNPn4WmarPYTVc25b
CFLn/SEx/L06JV+GyUC24jEy12ZcFhd6ZHkWVrwGRZvawGfCJH3r5c9TrD0VFGc3NLT2l1e55CbU
Eml4kDhTH5ulYVbZZZ4fYSoujdgtDP2X06Q3NNbWBLeWYhctU0KKRQ1embMXho2GMuDAxCRt9y95
6QSutkrnu7hvEETwiOLK5dudfrGoHdI+a7CRWQCIEUTPIxD0ugpd48r7cNE5eOtT4iFiiSnQU1PQ
5IxTP9FtNpvGVm4aR/OTe5LNYnB1pAyAqHdRbbtmr8YPemMEz2qgtrc2YPb312moNEKVx6ucIef5
oTDCorUdiR8SV80n8mnG2tRom8EiuxKnF5cMnEpU0ETTcd4diAwlSOySqEkafKPZke/GyC17dfDV
6/r/Jkd9DVJto+bZB4Xn0GU3Pf+yPFoJ1ew3haIzyhlD642+INfZ0H3b9SYU8fnWh+Myy54vGzqP
ZxgCr0bXU7wm5xmi1vVGqzn0J7z6LjO/DqnvJtkVD3I6IytrOj96p6bEmo/yFei9Cm3QMaWMqOo5
OycnWVy70NeMzDKxzjDqUhEtHZRM/Pq7I3Vu/G6JAFDG9D64ZqgKMSs3iyFMe1Ty4FPKj5m7MZPu
KrWSvSatlYIWlgLeiBSBmSwC1rxxOCoklYVCVT2rrW905Q+WR0D2C3/lmlmxM2diRqQ3R5x1wtfS
0Q0KaV9Lw84z1nDGi2ZgexK3M3nIHAIuOd0o1aXJro1et5Ht3HYdM4fnq/XeH6wUuixMWVNCgkRg
/o7zy4pIlUD2H5qFm9o729rE0b2dh1u7+moWwd5mJmh695yKCEogMKi9KKDe7JnrmWEdRF6IVTtJ
PsIN9aoWpD2yhEIbM0AGw26p7+wuH9+FOCFGzkzBQgm90txHOs2PknYKc0Z/5H2nfU/G/jCRkY9o
Bl22dF55xRH/Wpp7iRfmfj0MWGrsTwy2kJPsJM/YTcNXQyXX25Vrvfk1g7N0JGlyDygXBoO6dK2e
jPEh6plx+xxa9q6W3qw1wPjiXsJ5xnyewIDMb5bW0ltjqON8owBbHIOnQR23sud21kqKfP5uYyf/
2KGVcBoHq7yQC89kYZGiUbn+rDvTxos2kvGWOp9taU3S5jwRUVgSpEI4JevSZvtoTUEf+BVhpDRv
1bFwNdivL7vGwsmGQkpQ2NIFEGnV6YKGMqHQwEzvprBV2R3lPtrFDdQt6Dat8aIvLYbasQnkWJyz
+YuQjloiJapFO90vXMP4sJpS/U7gT6syCOuJuWciCAjCeaLTVmBwK49TPBh15haecWulRrOXxugx
kKXHtNaNG0/t7xRJurHt6lpS809lOd0Xqu/DA88prIMP9JB00ubuJkcCx5PIyHxZ61ZO5Dl1Ktc1
oG/R/ydPYU9O972vOiBMcZAzG2TuCyW9kgNBGC9viw59tAFIdORt5OGHPxnbSPEF095KuXHhy0Mu
wIQ1tTIKZvO2QV14dCBHSeABbvzOcv3qGWKrw7vdCyMMzSKVA4Bmfi7TJC3TYvQJBORhXi0fTKj3
V7XzFtI92h48jnnaWcBm5sl0G5WZosWYyYd4l7WfrFFgY5vhaioFnU67HRGeUgpkD416Lddc3Eee
lcI6OcV8xJE0sNRCA9t6BCfW0GyGQrlNgjVIwMLpEQjzP2ZEBDzOwLIKFqYWM2FOfycxH5pgTXh9
IWqLlqAOopLcFb6TUxN2iZxQKhHczOpZ9x667A1inWZ4tus3Xb9qvZXcZaHcgIjSkT0RbI+W1IyN
7Y1hlG+mcptXD/HohhS/lW0/3ejSV0dzm/6T1F293yMp4ms8Q4BYkc6cGmUWN08LgHz0J+THUctv
Bt94DKW391uhd8Xwl4zvq/OqDRSTgC0TVByNZNxVzXhdVvUWmO/KdbTkFBqaokCtwNidlaH7yA5K
8iGcghEVrf5J7v/+degECFUFH0QnbpYuqxEDAZ1Z49zyR8W40dAUSFbWsHR+gNiJUS8gQjjf6Qfx
mMjOaZzidciBZJUpSEbc1bthybfp2YMUBHzKbTe7SX3Tzh3qIeyUedsyagKJidI/xcE2835W/TbN
V/JY4Uazqwh8iJhdg/2BmrlY9ZFvJ11VMY/OkLMGJ6fVDq7aPzX5h9AO3SQK3XJNO2thFxk4FE1Z
GcgaCfSpPWnsjJKXTb6JMzGta//ofC4XTV0DDy54nOhbghoRFzm1ulM7maYUXhDKIpWspJupV6FZ
7ow1qs4lKzRhqUGyf1yRs92z45LdS8YckZHbAUHptRHNBW9gAJgnBnS5wMfn5TK1tWBbC/j7pWpX
yJRSY7qhH5X6Dt5+1T+Mayi1RXuiSUl+CpPDvOEGPsXoG5lds/LhpnWGA5V413R+adZ3chbY+awD
feP3jh8T4UyE/WBic2Tu99km9l1W9jEpDhdTc2X5PTLja4xOv/+OuZuzLEUwR1G8nScReqsFOVS3
+can+AAxRBJeh/J9Q0aMNmb3SR1de/qAsI8ffkvaQzc9BmvxfMlVjn+BeuqQsTF0Q5np+Ub1JukG
xS/1US+NH+8Og4JS+c8yZzGq0mKFjWSZUSzvJP6LBNK1BeHYZTMLr5jfLTjA+YBWGMA6XcvoyCNk
2+JwkUY0hb1RBnRFwscyX2NQXAoXotn3/y39TqiOwpNRTWEYpEq+SbTpKtXhI3Gi3dSbz+9fELNq
tJ3omFDnnO1bEitl1FL/2vjUni3H/z5U4b1Mxgtb0lo2sbB5NEqhVRF88/j9bPPANqaJ5mNLjYrb
tvU/TKN5sKoUOQ57H8fNlax9UIDXJqUKlfmDqryYZnXn14Zbat+rOF5Z+lJ2c/x75lvclDy765bf
Mxne57xTdnql3BhFdhPFwYeaykYCDtIiX6XbFEAisuKyCxcQnIJIF8GvAsJrHnL6Th3jvgGcmNWO
myrXg7JBVjBRw00qkdV9ufyhF/zJJl4LABwAIUZoTz13Mv1qTOEpQ3UMaWfjMCbfpm4lnq3ZmJ10
w8vjxPGCYlOFmTt5h2z0t+Xq0OCiGx2tZOayflkMslKzEj0+2M0XibmiZBtEu8v7tWZFRLWj8xcU
DhOxLWsxkYDzAStc8+xT7Y+XrSzvmCmINBBFhoD/1IqtTJGFGxabBDF2hQH6JKT5tL9sZHkpf4zM
dQICyHTkqRKfXrrP9MfUuorGzdCuoCEW3Zm6AYNLTOed6XCVmeVFg8WGSbVG2tFcF1p518KyzZi+
uukV76D2a8Wepe0ThRdGTMh1AGKfbl8SWTEksAxl23ZE5dO5k9Ps4DTKp8sbuHCDwcJCBZCQj6E5
arCMy0gZixJfMNV75IUPuff9sgXxcJvd0hDnCWExmKkFC9TpQoK+btVKIzm07DCFSw1igDjomS+v
s6/9GLXERT9diX/nNiHoZc4XEnxE8LR5oX1KJaNxdFKsJtx2zhdd23ntTa9/beXNexeHIaihxYwO
AW8e90NP0do6J80p2rfB/OJV1377Wqk309rQ5vl3OjE0D+h1DjVV0nNnKtWbFROy1+TjxXE8/UxI
fpu0i3nLwQg7L5DVejflTWOSZQy3U/PBzA5S8Lnyr8r+tlBv/XoFzLn0hY7NiYN9FINyP4vaqsVc
UoybUb6GU/nghV+l4aqJ1sA/i7aY/AOFCJSJXtWprW5CQ56TxmUovzZ2dKUb01OuVTupal06Syu5
wPnBFRPsAqgHaxz/nfm7ITWRn4ubou9T17L2vf3JK3aX3e487AkbEM/CZoA425xZII86e8x7NJjb
/KcxPpfRXTACA1l5HC/5HAht5lxJDGmKzPZNUVBz1CxhRXkyvZCKyNPlZZzHVQTACao8D35HhtlW
tXJZZEUZFZs825oFWpw/fP1Ri65TtFnjNbDmkhccGxM/5sjj0jIP2hY2oY096W4YXxvWk2EUriVf
12svriUXAE0Jpg18Hgiv2dUHnW2fGQEbV6K9kVQHIQBnBGsMA4tWhJwEd5LgD5ztXlDlBmXjpECE
6ml0YDdzniVrjY11ydO4wv8Yme2aXfYSkRYjE4czv67DH5NyIytrIm+LH4ceA/kitRjUeU8/TlYU
tRWHmLFj4zZlYPeKpym0pf7w1WrNe9X30pUjtGgR8WfapHRSwF6fWgyMIDNkj/vVS/8TV2xtbUrp
WuqLbZMfLrv54h7+MQUk4NQUZHpNHeU57jBeQXVX9oXrGKR1K2YW/eHIzOy4mp5Rtm2PGS/Zmd2X
NnguwtfLK1ncNBP5EsqLqKPOIWgISugVUJtio6pPXbRvjBvZ8QCPbMw1BN/iYgg+MpBnosO8CBMw
W99rKYvp63BfjNomAuEzIEp+eUGLn+bIjPjzo6CQpL1tomZZbOI2pTa2GcLdqJhuk/9DKBXTLv+7
HLGxR3YYEU1USPZ5PiA/rLX2azb5//L5j0zMTiq1MR9xHEx0/rMRPobO4zSs1BWXP//fVczOTK07
bWkIR4a0ah/4t218KKGsCHR0Zlaf1MJd5wnJ0ZbNU3uoOPq61DHWZgFzqb2YGZgOkvHVbO1tY6W7
btK3pdlGUNJ0V/Hk/N/2c541mBZDXXCB/Q6vrfqx0w9evVbQXPHyuYaOmkBLYBfYSCpnawWPcuO4
1hp8ZsXH51DV0sx7xOQwovhbp9l19t5Qb6y1os6ibzCABO6JKgjSu6cersljECgDVvriB5of5bjr
kqfE8zdWvJbPLe4acGJIPhhTI607NRXoVg1xc0Ggkz9q5S5Jf1prsXQxMzkyIVKjo/Ma+Umj2R6r
MbNXO/s+KN9iZ9PZL3avugBqLgeh5a37u55ZELI6Kcl7nTdYJUF5FLbbYBiYiHV743tuvF62tbaw
WZSofb+Ty5y9Cyrjit5NN3w2gH4o2he1uO/Uf8iFGVT486VmAYNOeVz5OtbUTP+eWGPo0rHcI59y
fXlVC/UuMsm/huYz/8CTC3rvbGHj7yrvo5FtLdqHU3Q1tNvcvMpDontw5clr4GGxgLMgdWR3dudO
ygB9MYOsG6+KXzsnunaGj4YnbDKZ5kQbhWp0Wf1L2nxkdFaLyr2pDvwYo21f7VP1qSh7lFwPav2l
R5g57X9c3tyV4zZvw4GOLmNZHLesBT7MTGjVFM+JZK2sam0rZ0cObl5j6lLMyPkPI9oUzY0FL9zo
XAX9ZnTcei2zXVuW+POjI+4nRSANGva88d5qHvL8o1q+XN65pQfUsVfODnZXJkXpCBNT/zKM37Vx
5T5egB6cuv0s6A6255tRhwF7aF6nUXpWnMgtlOAJph0EUIzbMHssEiYEUnPtxImk9ZLnzwJJZaul
HIWYNvX8VUvbuyjxby1rvEn08KZy5M1UZBBRmztjkFfi5XIMI/9EE4WBq9/B4OjLZYy5tlpDcI4k
fZPIP+QoOATptFcQmEmr6J7J25VqxaKvcLWBd+U5d4Zw1xgQGJJInDgDSYCy32WKDu3LGnh38SI4
MjM72EhXVk40sqdN2O1T295UffjYQX2caj8DZ22ifHEbmQWlNAviglbk6QEwq0brmJEkL2gEcWa8
cdpDA3+bPLlq/jnu3MuHYXlxf83Nbm0d4v4aOnfOW/4qgYWxP9f5dqr32tq7eG1ds0BC7c/zhxpD
bfwiZwxS3TTDbaM/SvKNrv/8vy1qFkQYF5PyVHTax/abpR8y2OuGOyW8d6LtZUNri5qFEoFLbfUc
Qw0sXfZD5H1yPOiynvPsblD/JazQvxEYWBIpQxc/5uiAObKnpzEz+psgtK/z4LOsGZsoHTemFcB0
RINl+CH7yYvnrLV0xSrmQUXUoRk5hB8U7pRTw4ZZG+3UYzgM5etBcm4Jn09RZd53QbB22Jbum2Nb
s0XCIJjlckYUGdT4EPjbPn9qpysqNjtHcv1Ah2/N/ocjcGxS/KSjfdVTvyiTkOXVya/UvpXaX0OD
TooHJ+8aqfWSv4iHMwSUYIDoi52aqtquGRLIPDZTvLc8Bmy/qvadN+Z7Vd3a/hpL9+JFdGxuFkvS
3NKKtsZcSU5p6ddJoLowdts+zTLnzs53RfqzNc2VQ7HoLkeLnIeUIGmsQhOfULq3h0OXUzYE0WCu
sYkthf/j1c0iipYzm9ZQo9rk/ddY3sjBh3hcyZTFX3Hm+dTe0VGkWQar2On3ojXS+mbJDZPb+UNX
eM9kXCtX9pqJWQjJEOm186YiwSq8O07/rqzXHoGLGyUGQhB9EAPrMwenYFSGSDMBPGJGSgm+1PLg
RmsMcosH94+RMxg0RS60OgZCoTWOX6fmY+gE1yHF3OF7Lb1EofJkw/t2Ofoubh0oMVqZgp15ju3N
ABLY6GhTJhq/Vs4HfW20c9GRj/7+2acZ5GzsJJFih6Z5ZTvhYxDTJ/dzaeeN/1LXgEHQpjMPjErT
Zt/IDLoQ7mPWQr8zcX1LSt2wbW7KYK03tuwMfwzps7Jnaw2JGhsYkgseZcXn/xnbWQmpyzv318gs
zslknlaYYMRImHRMXJsh//ZTGKwcz8VwalAHRwzIYkp1Ft8yqW7+H2lXths3Dmy/SIAoiZL4Kqm7
3d7iJbaTvAjZRiu1719/D3NxJ9000cT4IhkEGAMuFVksFms5Z/VtiFlFH29SpmHKQYxGlyzc2BI0
RXk148l32eoUERPQizAnBERTNFi+a2CpaJ6in73GXMgOwPDOBKiOoKsjg71eFqR6PgtkMUyOAW0L
o7eS9ymA/OFyl6Fbi447Z+UHo9z2Megzy267GpzfqEbfU+Sn8tW9zamuvK7SE3066FQUE6v499z3
uZs5V3OOZhVnbMfIBjnNjswFC8aiHkAkY1WRmQIi6rLOiiONBnS0l6L0jekDuUHNqsZqjQlqT2U8
loBw/TGvGLW8LEOBOmChbVUkff9g7cpZ7GmjvctHFILc1XngE/qBIG248cFxdG2sYJMyFuMBySbv
hiAECK0t/47BXXQOuVMRZAmwnPP/DtgjPgk9r5hax5igXOdtVsvkiw29J/qTts9FUkTAHcaqr0Hs
Mo3fVLiAM2GSXxtRZTUbF8KWZEHPjEHX0AK8VGCk64/LS624FCAJhUo8z/CCks9K1SLjwnqEVt06
gYEuTaagzDIjIqtxbNeM7ruSkQAAMb+Hpf58WbbCB53JFqZ2EtaBZW8E7hGKV8bmhpiX8ayoGeyd
oyNXUJ2TUx2lU7rmyA/2Daovydrfewh22upgNx2oUQAKW19dVkq1oOAgwCwLQNTQSCEJS4ets8oF
So09OHRb2wJQlukuryDuoUiBVr+yEiDBdTflL2Y3cs2DW7WkaD3zARmJwSMgEUpLugDAdVwM9O5t
TRfkWzc80KFvo4yCmGrbllEjT7W0GAuiAs7BFjjB5/Iw+TYlTgFtW4wyTuMr66/H+Iokd9mgORKq
UBnzIv+Kkufhtpo7NHPgE5yFxgGhU7jW6Rc6uGFhxW/F2B3Ro/hzbazjan7gaXwmW7otq54i/YvM
F15z+cMEWu6Ekk9G3YXFVAbN5nnBRI2Hy4ak2kqB/AkECYIMivwS8fPWb2ZRph7x1zVDI34hWRGt
icYDKK5otDf/lWOdbyGqn/2U25Djx3N0V0V1hcGl9sEo9r61u6ySUpRti75SQJ+hNfdclGeMxWhT
OJsaCIZJxg9A0mrBfNORK+rc+LohBaU4AY2BNYSLk5uMYtpw+qe0MppJdtVuLgFcDLpkVl6v94wz
EpVZfNeUYMm7rKc4ZdKjBJBVyAwBNRt4EnKHgd1amKNcEfU0/JOA5gGWrqmjsFAqdyJD/PzEeeZF
ZcfmDBlL7v0YpuImzrIQ0fYzIqOjl3aBbXjRZbVUIj1A0QriKvC3y91hE59bfxP9jzP5bBghS756
27GfP3MUd7QPcZUfPRUmXQ71aMVgDEfbiYeOlnT65eSAcEVHpGl/L400iOebjP7nXlWQVuIFhio9
0m0YZDhf0ibNJjMXIg2y7RcyXG9Dth9nd395GRVjhJBjiXkPEwsJzNBzOdvYrn0rbndrBi+m/Zxk
KJEB0QQN1pGV/EQBBq9+w48o141oqBYVaK6i4Q7Hgcp4ebmZo7m8wVk3USkDPfWOZy+m9zq614n3
VNkZWhI+cMf/gVLBQIiAYZcuCAy/JXlvYE1Jaj2PmFocubVLMXvSga1Ss66K1DqOOl7P/ytLrnz7
S4qWkQLr6hS/UuDw8jiuQnRRvXRJtsuq+mgNSxuYDfvkm8nrZeGqi1AgHqK1DLic72qrKPFM/Wji
dmLlBE/6xHDvo8koYEYSVo2mK0InTDob24bhnZxA2GT/ZMnBGsqozN/adreA5fyyXuJXya7sVC8p
oOi2HtO5opdtIq9W+R14HB/4/Sh0ooMS2XRMG5yfhcQcEr9h+P09488knX5Y3Ig+IoKh/QJcBkBT
lEQ0ZmezGiUlgIlGJaATTRCTXZag8veiF1Kw1niYY5YPdDxMc45EV+iZQ0irYO2BAaybmVF531Mh
0j0NREjb70SO12YvrXfkZWRtPobF7JAvn/jPyxopt/1EI/t8W4B/tLa0gjBrMQIC3BCHaDZeuWYe
posBbYMeZ7lPG1nkzLM6pG7WBI1DGJzOwqR8IXn/ITmYhcSpBDCfvDdg6cBpEe09vp/OBxNx8K5A
L3VESK/LOyh3iAG6Fp4OUZscDBtmXpQ9hf9hZrcb3Os8i+jwmzZFYFaf7fjpv2+RAE5Anzb6Ad5N
abMNYL+Vh1dNs74NyOAYuvSCaof+CsBk07kNrO3m89KHAHf+7kGJ1rtOdT5bJ0M6OSmKoH2VQ8bq
7ln+aNN7RLqX10kVR5+qIZ2bxhxNpNghYp5u0xxoZcdmjJxe4yd1ikgHhgKP3RptSOnsfs/bYg8m
5oAPncaaVZ4fIAyIodHviWem+IyTqM8zLDbMwgkIsiM/SNlLga7Iwv1ZsX8uL5tSoRNJYllPJOVs
XBHbQlIDXHYXmLrcPZS9JuJSJnpO9RH6nkhpMe+0NjOWbcq2R+obwdzi3kxJ5DrFy0SGKGUDNm5F
YcuNnG2YgqrO9mWZ33ftovsYVfxw+jHSRbE6tLfWHCovPnudMfyWbfW+BLSRV6fXi+MEcCEHTM9G
Kf9A35QA1/i/ffWls5biqTc6otcsye6W5UcLDKx5B0CJFTzX5Pn/tbPyVHWVxv6AOWOkfr30WCWA
sKzQOjXqYFA0BuRL584l1brVHlYTg6ydxQNnTAJQFV/WReVyT9dNioSqyW3dTDQ70vWBWKE1PQ79
k1Xc8vWK624snSzp7JVTS7alF3u0zLfV6AZdDpL1qd9NefqQTwzEfpNGPWXSQyAbARINb1h4+fPz
0bVDvbainw6zOvGxXG2+xzp+8XhyzEGHHIAdhIYFzZ9rxq7Ndm32/3l98dzDew9BDara8hN68uPU
rtG3FCZ1Cnf2c659HMeQzgdnus51t4FKXYhzXBSxkV1GWv1c3bKdc+aCRzj0U+PeIYjk6YBUUhYO
YAopAAK3pu5uNfvAXMury5oqzPVMtOTvSqcb+q6Eppzc5c2ubF+rWCNC4bwhAt2X9h+uNTmrXblN
nC2ikyNvH/MxMpxdzvbxdDPYmkYEpS6g68IUBZKA4Hw9X8ZpLQjNPCzj5F5Z63Vav+bz58vLpdTl
RIR08ErDTYo4g4gq2+XjXQtAPoCYbcsV02H9ioWXXiAY4fqrjGQTWzezpWiwMYAX5dn12nxbEjTR
/7isjyLgRX4fxSLB4IIWCumgeUXVpZsHi2MU9Heo4Aw6Ck3VpvyV8K78WlgZW8gICabxMC23fn/k
cfTflQBuCRAlcIgEBsP5vgM7xZo2UW1LuLmgeQ1Ipoh/uSbUUW3IiRQ5Ees1o202MyL30fkyOCG3
bqr8bdgOl3VReFvwc/6ri5z+dGI+GmkGXXIGgEQA7S83Zb438jdm31fb42Vhqr0RE+/ILwvgV3k+
wx8xcg74CjTurJ2FbJPbB/PWpDsPI3Ca1VMZGnw5Kv2QhEY8KeI1Rjx14NZFaWeO+m24WU1dpVq1
dCjo4EXtAfsPNn1uBtRPJ24BqDNMAYQNzmXw99YHC8mkvGaPTvrDt/nx8vqpvAHgyEQLO0ZuAZ95
LnFA6DuDnwxlgAX4glMbWMYTLZOArkaQUc1UsU6YFFi0NjoZSiJi4GoH1uVwXa77Ld+vBJDYmutP
rJTse071khyp6PzwCzHsNC33JqDcQPEUxPmO86iPB7SCPxgIwi8vpcoUT0VKjrWbi2mdBkTEaLO6
Lir2ZcCAse2kuhqrykhgI8iLAwkfvaCSkUwbHieJgVO8oIvRKl5b75WhN9M7kuwqTjWhtXod/xUm
gzjXA19rz4KwJkmv5rLC2OV4Bd6nY+ZUgeFtvy13GQPfMHWDIipfdaKlPKadmvns5qLlu6Z+MLYv
S2IFW3YHSGLNthHNelqSVY4x5m8noeJsNd9T4nSB2dOwLtZbr1l23LSj3Ew/Lf5X042j2n8xzOaQ
91YwuPMnq/mcLA6qPGBcA93SBwxKQEkCPAuZiXc9OLZR2o2Hs7m4yVXfw2Fnwz/t1mn8tfJUIvX5
B0RXkEeduwDSoyXWNuBCXfNzHz8P9qeuOmy/kvXtA+pYALUjAjLy3XDtzNrJaDf4zyJ3whUPQuZh
CFFXFldqgygAtM0CmFAuBYC5nqetAymmWzziW8ICDEsxgF14WV8PRHcpqBpJ0MH2V55kPVu9bXBl
CKfwrLWCzvy1pd/qBfzko7NHIeZuI+vn2Hzx+i50Sx1ytvKQnAiXvFyxGFNZJBMcqlne+PSZm/Fz
kW57Dyv7gc07kSQ5t8YmG4iDsKx1cYV2jTX/NurGIZTKMDFkCVgGG/Pp53bYLPPk9BWUydJfnR35
1T7rMZKvQ/1Ruum/YuTwpCkyTrsCYswe8zJNHS5iluQjR/dEiGQVbGCTlXUiyJ6f2/mq7J/y5PiB
HTkRIe29UZcJaIShB6FQAFxGVop2ZY1zVC0W8JLxpoMvBk24tCcJL8bYriGkbm/BtdC1t6mOcUH5
dEThBw5IQPgBX+9837PGLAtvMRH0+D/H9XOSegE4GDBjeT/CTyx5YOXPPv9AeQTo7H+lCj9ykr/C
w2Vl4HzBxQbSgMEMXfRAX94ghT1DITz90QQKOka5n6RFIR1nE37VWayXwsbrJLOTH+NC0d0x6HI2
CreHni6HICtPEHvLcdy8ups79DifBvmFSebIXYujUa2RT/vAzn9e1kxhFWfCJOv2loRY6QxhvLwe
lw6xRzDPmkqZcvVOFJLMG3wmm00mPLk39MRs1otVPhWYRk2NX5d1UQQ4Z7pIjm3uDbNv8Bc09MsL
hn333oAMFGujzmd362i/AL185+Y689Mtofj5ifm5m8WmmYv9QrnRRWsDrwGPqXER4tulIPhMN+lk
+f6YAIUVuiUAMuA+eJsHXRuRTg/pGI1I4S1lAj3yxb5BBz5mCBgU0bF0K2K0M03Ez0+WKwX1TA02
Q1iDd3CHW3/YL50lzlNABx7WGptQrxsgC4FfiWeRfBMNnHDKenjvZq0ju79pMx0hkSpsgEL/ipBv
Idp3vuixRtYiDcY5YOR2oSEAWzwAKS9FMJIQ5UFXJ1btJf5KlQ5uyiZjIDWkli0NevuR86/Ncjul
S5AsmvOrWUNPOr/2khV9KzJZLoDl5/XgG7qLXH1y/yojvuDEJmpjqpueCQl42/lzsCS7OT/wQgD/
A8T5MFdXl12FbvWkM5uhlLZsHAIBoIvBu217yOYiHLNotr9dlqQ+VX9Vkw7uXDHecROSAOG8jsg4
kaAimgZv1b17ZoLS0W2dqh/GTARCK/o4Izd766pvA8b8JvNblUerFUw6yCWdUUjHGHNQ6E92oJdN
Xsf4mzaNpls3KVwh7QSU8gW/f2Dpd2OdrwAh9jY0dH95e3RLJxd9BhAjTJsw7iZxMPWzB8RSnwDc
Edim6Z1bRZV1TXV4WMoLEQiqQLilaA99n+fE5R9bcIH+nEQZN482UjSe8dNDa/5l9ZS79K+kd/nO
jmQmH0dIWjuMFnV10PQfse8TCdKTs/a8cTSFO+8ABetNP8GalOggiZRXxokM2df5bZ93NvaIll9d
8Hon9yhTL+WAOXn0nGqWTOkaBCC5h75oIM1LroEYs9diShZnyXq0SRkQP1r62zH71BiHy5ujNPET
SZJrMFk+joUjTm3/ZNKImjvW6DyD2gD+aiN5Bjuxsnqboc1sIGaYdoY97CprR5ohaElYdzOYQoAb
jd6314J/radwHjUnTPcFkqMAPh/CywFa9vUv1/6JMuflVVTeHSerKDmKrWRbzBehYfWazE+MgCbj
IR4/LzTiPTgZGl0TtMZAmFQmplsVOxUY8sIEaGyeGcZbOCcA/0rDSVeu0ImSDpc7d9Y2EmGLSJkZ
Yr++ZOuXqbimOhhSnSTpiNmYVpm9XkiaDXSt3mRGGpI+cJefi685YErvB0RgNK8CIBKpz/PLvt1W
ILxivDM0/TdjAEmE+2OgD72uN1d5uk7EyKfLyso+ETmqzfuO2ZBpvnVjTUZVadonIqTDNfgTGT3x
eJr953T4Z3WOl01bp4J0dGjeusDlxUpZVR6YRRKZ48GO//n/CZHOz+q0/jyJdbImF4xiHPP7Bzv5
8v8SIt+yvOvyAU9lPM1wD+XWbjNo4GU6IDbNeskv526yc6cXCTzivaTOtyw5lB9AkcKG/2u8vhQL
tz46MX0R9mDAO6TTaza1YVffFtktwSjd5UVTerYTWcL8TqJiI7PSwmshK2m+x6Dl2dry1cxt0Nma
u4GxqG35nrr862Wpysv2RKp0boaBuOUmXkzJ/M1pXgzAXE+duy8JQVXJ9YOqKHT0khqPIKNO1ukU
z76434cG+P5pwOIdsKUCQ9fJobMP6Tx5btWRRahmrUd/ifj8psV114mQTtPQbY6J6w72wfbe8lSV
P7Qt1hoRcpK/rXxjHZM/q/W5HB9Y/+RkGsemFoFWcVFMRJwqO7bSnltTHKR1G4M0vyriFzQPXbYz
5Y1j/5UhbcboWvFCfMjIyvUl40OQLc6+WOKgaeqvlaNrQFaaNerxQN0CYjDSAeeHqe0o+p9sXHAe
5hcAKxawcT91WdQ212l+NHVZY6VJo7rsoCsUwx6OdJ928Vaw1YO4zPzqrNd+e0zrkPvHy2uo3KcT
KZKHoEWJBHy14uDYt+iXMZe31NCIEAb7LvGEORqwsUIPdNSer9vclZbLEyRXS0yVmVek2PVAG7SW
qE8OjrcEW/H2AZ1OBEr+pxsto7AN6FT6q3XrIi4J45GiTmGuOlQX5fKdiJLMfPObIl+2DU0UrHjc
qjTMEu+mXDTjeUpTOJEiGboFm+6TEVLc8uDbQHJ+4OY91XWmKwglRIPY342SPY8LlPeFQcy8JREG
DUuzC9z0vm12S/06YQ47u8GgSRbfTP3TmgPkYM8+9KDxxFQSEFAEyqZkKw4gNmdXJOKRIbeXW7p+
c3VuQ2mPJzKk1bRRKXcocqHi0ZTaEec/vOH7sO1I/Kt1dq1uklS5eSfipFXtjWQwuxgqOc4Xuv4k
1meX3WizEMpA0gOCOSAwkfqX8Qf9taR1JfauX5dwan+kscYGlZZ+IkBatdlJnazxIKAbDgW/BiQT
wE0un1uVg8UbHeiJwqejMHy++RgaNVI/gcez17p6atLhmlG0g2xjTq8HDJbcJyaIASyn1zGGqrYI
bWM+eofQu/uOzNVaqoWyaoHDcJ887xHdSYt1U+iesaoVtIEybmPy3MJ8kWQIoOsxmja1xfGyohgI
PwndwHxnHy6vosISBMMfMBMwx+uj1HS+ij0who3MB0+6iXlQgLXEZgAcNh1UkTiIklM/kyLdGxNr
vWV0IQVD7Q9NAxTUttwD4v65R97aReL6slKKtQPHjQ30CYERA2Dpc6XSoSwdfxFM7GO6q7v+pz0s
oWuYmjy1UoyNrCN4rkHGKYf/HuCSAQ8Aluspb75UE/rYSffAdGgaqnZ55DYFrDiMDTYnPuMkLPcy
l1MnBf907Fd057dF/mS66ZetSPJdZo+3PG7ui9x9q9EEGEybexcn3A7MYWuDJW7ZseipDlVGtZ8W
iJNF4xcoRGQAgWmyMD/cgh5aNE7OrN6CanBJ4CHeDUGglAa5qwNgU4oUeD8Yscd6yzh26eIloA7k
PFyWPRuvY9rhv28raFEbXV++KkcLuru/sqRgysncKXcdyFoBycrTq2rKgz4Lze1+2CLbflwBJ9AZ
u8tGayn8yplUyWpdMKbX/VICnoAXAp9l8fI7i9T9tzj21zt/yOxPJHbp73he/GafDCOYM0vXjI+J
SabHeS0r1BUs0qLQuZhHRqZuCvuuR+2usUcCMk+DkZ9pn7i7OUvgWAb0XS9BadnNVVxkyUtaOWsZ
tcaQ7rN4opq8rcJdYxYLJxKtghizlRtIbVLPhiEAkDcKUjX7eWRHABKmzmH27qpJ0y2oOpmnwqTg
e05gucYIYZiItaxgNjrzN8Eg89NoZOXXy/umkyVt25oZRd0WkGUnT4NzbMghLsKPiBB9quhUdjzZ
9q3GxjjEiONW0n+W6gGU71pCK6UWCOcEDzsmsOXp9ZHVeTZ3cDImXQ/FbAYoJSCXqes6Uo1Bo7EK
nN5gM0V7mpzPsMqxsMY/q5XVwbo6P5LqJx/LWwuDeeNa/uqIFxInDykvrjZwxiRF9nB5MYnYEPky
sgXHKW4G6lLZnxalOZDOFhsG7oEdmGPeTGbMe8ow49CWOZikqfNsdn4ZmGZ2s9DM+Orl5RMno7sD
Qoqh2VyVYzv9HOEWTtw7pw3JNuFLJzsNZhAfFNs9HUJSXHP2+bLqKg8DvQnmyHA5gYrgXFSFMfe0
L3IeYvAIAw9jEodxhfcOWYsYr57eGHSFVqVEgBSBDRVtgriOzyWafjUXtpCY278HsptRdW+3K1dX
Q9GJkRx2DFrZmTQQU9T3cR418d2Yw7x0WAFq6wXlG0qBLm4hJvbyZK/GuSyyvi14mBRevp+aOshZ
fpuv62c2vqVVedeVY9ia2dvoGvuq3I7U+nJ5C5XWgs5dgabhiWa38y+Ykp5PDsXVNDhgYniFLQdL
feiyX1zXRaN02CeSpJgNhJTg1hKXYDfQiBVf0nQMisUMUrx5snE+NvGsyQKpYlFYJ/h0AP2PG0LS
zUjWqbPFBYiAeAl4saxRNzq6RgaVp3NE2IJ2MWAfvTPJNXNA8FhhBdsoL14WTNGaW3R5l5QRhOOY
YvIHzKKm3H+LXlXPaQ0EumYCtKHrZX0d/X233frA+AMDBPEiTzcarGpGBr3NX5mSI0myGBwnDDIt
UB7VoCOEJ2u+T/a9He9bK9rcT2kbrnB0xpfWCkvAUNRmNPCjWx9ZrQvBFQzfGFZFOQpD0QKGST4q
rOrFox1fM9c3CQuo8zteHps8MOJgtp7dONiSHQGTTfeJFjd2HcUYbG2vx3HXzF/LbFfn+8tbojIu
dPX+L20KSPak9xSJudHZpOfhOC1TYIoAdWjqXjOEpXJEDjoeQQUP2wK21vnxZEuNIL0ceUjN31v/
pXE9gOD5GKT/QHclLmuAzjIHuUUk/c4FjUXfL9SZOTqvjwz7vWUPvm6IWnVS4OzQFgjSUED3SM67
z/x6xDAOD6uVXnm0vfNqcmWQXhOsiZWX72OgruK1BGAUAcFyrspclHVSMvRizX3FsmCbiflpAsbd
dWe2PLK7wXycRmu85utguuHK0+rtsmko9bTFbqE8aOPP+QeAtynb3BEfYLTHZPpqxgeu2y6VM8Vk
3r8ixM9PLo62sVe87CCi5SmOwO3m7rItSiYTzW8+YAp3H9AIsCR41mNV8edcnN0Wdu93QtxkhQ5n
d+lCd2u2PV0Wo9TqRIx07Y4tGheGFtYOKD7gU3tdF1TGm9t/Zsax0Tb7it/2zk5OpEl2YiWZtTkz
pOFhP5RfNuBIpfwFd2/avA3+rq7NwP9ttkfgLwaX9fwT/V4SLd2F5tbHXb1iPZv0YJnXU7dL2V1l
hLw9JGXkt+WhM6/dpgt652fs71Lna9od4/Eh0+Hwq/wL3t0Czd2jmM2VNpa26GylPtbAyEX39lVT
R1nyyjbNY011IhCwAS4S5PJ4d0gngs1luxLwQIDpmxy6hez9Pt2tsa0xU+U1Cfo3TBlbYJZCleTc
ThPqTv3ciUtiBYTOjs8p/ceYurEI1tjK4z3LxngHLNnhqUTI6oVThVop3gQ8HTQ3tkpjsLcBI18A
LCC3d/4lJB9GLy4mmPK8Z/a3igemoWu0Vh2XUxmSARfoymvTTVwOSbR5QWFdWSVAK+s90AbcDzTw
YqAa2S9wqolNlJZ2BEQoLkMo1G24HkYrD/Ix/4DjPJUhRxzcWBCMQkbsY7QI3I/kaPXpD4/3H8n+
nEqSDBKlBs9IKlx35ee+vneHT8t2Z+afsufLB125QyeLJrlp7s8tOrqxQ3HxnPROUII/2olAsLY5
B0TdGreitDm86PEgQzz/jg+zo4M7lEQM/NAbPz+U1qOrg0pQ+Qugqf6fiD8H8OTesVa7a+dWrNv8
ts2/rD4iXch1Y2Cq2OpUiuSVrMwq7HGGIgMYsa2xD4BgcXljVEuFDk8MOYN91QSY4PnxpEWDlCMl
CEXsW4pxU46mU10qXBWH/MmEm/CuSFJJx5MtmD7rUXxEUQR5xcOGcUyON4/VJMHSHIaqiPJ5d1kt
pQM8lSldLG5VEBdeEP482QKnuh2SDqO0Nybfz2vYJ/fAzkDL3GWhYq2ky8wXJLkmtU3Q+cl3iDEk
eYeueLwT0Pw8Cbgy/jtfUVntftg69IM/KYVzYRTYuSLfh2ou5gQlN0STcqy8CbOYI0VtGlOQrj8F
a7GbPBeMeL98APzN9EtD1oAlKeLkfbHyoGD/2Pl2x5EiGvsrZ7ll3vNgHl3/KRkrMJGWkQe8HV3X
5/t1EZ/KwI6N/acgQj+3MTNja7NxfGrZ77L5ifCveLxNJt4oy+/LO/DuvAB4VzCSwi+bgL2Qn6A9
A/Ztn7olGEnBF99uzhAU5abjPX13ZoQURkXKFR7m3T5j4L1xqwzlCcy5b9d93b8szAIpXOW+/Hd1
QEVpAcneRgVJzulN9hAXbEO0YKbJd4502WYl4WUR7xwzdBE4Xsj7o0pF5AaRajDsElkPJHSbr6v9
PGyAul4CkiRBlb1Sd3dZmmrlkFHFMw5THJYnIwPYVbMWG+1Qpsq6V0qSWz/tXlmiQ/RTmAECdDGd
a2L2islVWAJmsYwnNaIf037z1v6xR2R7WROVCIsSzOEJp/numWgu87gwHKkwbUY3BEbpAE+jg8F6
d3Aw4OfgaOM9CpD8d+npLsOgMTACeEhKhODzZ7sawoQ+GY4dbramsPzuQoMsClMANogj6E+lQ5rF
fGJr6WDNfCQR/jFIxLeHcXm9vGwqKS7QbwCeQZG6ZMJATq7Nlc5IftVUpG+Wx9z+gUmlu6bywaC4
aZzx+2w0FAKyOPJR4ogiPXEuqnUSl1ceRHVAbF7G68lGNeaK1VeGc0NouGw7F8mSfP6aezdoWvrv
euJhjxIeRVEGoDHnwtkInNJm4hWAuOsw9Q6ef8R7MkBJQyNIZYdgT4IBonMas8tShODboKtlKwSh
wSsEj/n9kjiPl3VRi0C4i3qkBZRTSRerNrvUAXwhiGOTY9PPmJmcmp+XZajsQnQR4+2FdwImaM/X
K0nBpgGy1QpFrB8+0lne1w6kxeZ/JpGDTWBLTFgeLB2PPUnMmBczczuslnNTt+yOO16EWXvNnii8
3JkUKdhFuWO2SQYpXYOh/awDWYHzi1dcU29RrhneIQLXH7lQefhkyGjO6gliEvdLBnbIMg7aPtIO
778fixOL9q8cXEbni9a4Q03zGXLKqo+M9rAt3+z6ekutIHVBicrua2Qn2rDUQRUprqYzuZJpWy0r
kykWcp1hh1G1sJpYkJf+blqcwLGfTOQJ/rMVAkSYUPQ4ANwHWbNzTaslzoZlAG8LfBdwyeogG+Yg
tl9j3SCeYuvOBIkjd+IGXTTlE3uFoN4u+bOX2dYR5d36Zu2abwXgpjV6KVaSoSyFVgrqYXBc7ioY
DYyMExtOom+KV+CaRUMyjgHmsILcrO5sJOVix9LIVKkIUiS8jxFb+O8SKoVHgIicj1VoLy5AzqZg
SiNWgd6h1WSGFacNHv4P9rO4VuQsZzbNXet7cB3I0V/7vEoDl6AWYHs6jBeVRghePZDeg60Oudvz
TWOr2UxzAY1WvPszcPGyRxuUKJ2tWTmlQidyJONITcNxp2yCL4y9Q0aS0PJ4VPTb/rKxqy5IdqqP
dBcvcYpMFYc+8VZFRbEBJHHfezt3DRv3GtzqC5B9WyPqMbw5bjeZ/V+bfMRbCcOOsBAE0lSuG1RA
ERbT5FXIMEZAjGJnrc6OWPXTZTUVMdSpGHlgIXZGUholxCQpnkHxt9lunx2zjgaLXNWNzhiV0sRF
LFKIKCJKxZBsaRdj9jcoBbMwm/rGdH5k2e9k6qMUr5/LqikuZqA8owqEehB1HNkgidGb6BaCanZW
PRjcvvXa75clKE3xRIJkiq25dglnkODlU1glU7CR4QkMFRpTVCpCKTASwL6DwF1atSGrVj6Bfifs
/eTR9JZnO9ONz4nDefZc/vMyB0OTixcoA03A+eGtM/xvXlMY+xI/xaKvqv7sIdnhNIH/XFU7YF16
zp332wQgf8WHw+V1VLkOMPAAVliEOJaMUV85fRvTFSDquf8pRy6qmn9m4y42N43rUDl6WzC3QU0f
sPjSke4on4mVoSUpt707dEVHS+0G8VoEjJWHySdBxnVXGVHqhgQEwwYyDzRD5ytbgimxmh2nArqk
/eYky9EFi9w3r7RvmoHeVWPvhpuTfnY77ymblzmgRUqOnTOb1zFvj9Tp7H0ztDxIiP1yedXfVxew
6ehGQVgsKlCAKz//NNS/kHcERUbYtn1AUzuYXSdwJ1RT5iU/WnW8pzOgpYx2DGhehAQdM7S6KzDx
MaFtfWrnoKX/0FY30PYuH4bPwnWO5y/FobXk1A3sP57zFAF1NXgRaqVQ/Z+i6Q81eam20KjvGh5d
XgnVOfYo+jZx+TNwo0vW33jGgMp5WYWk5flVa5ZOWNjpclfbpfsRUVAQ0RMDbqJ8lh0/6+OKQbm6
2+7YiqL0Yn52vfn5skbvmzchw4MUdPKiwvGu2QgFT5ebIirdQAXqFenLNGR3/fR7jX/Z83z00yEN
6GiGqOU+k2zZUcCjR4ZlgltmJJqAX7WhQCjHuqIOTqncMd01lMzZGuOpOZPA7kMAHibtHrQTMVry
VvZ5TDUOU3XmgMAOVlRcnQBjl98xwKnN3C6BBVlJEI8/PG9fNVuY6frjlIqdyJFeMn7rpYZfG0jb
Ty/D8jBVR5Ni3ArlMXZHmn0zfyCWA5AjkLuEm0Z95fzAZvCSRjynOLA+sMWRXTeMOeg7onGTquNw
KkYs70n47QxD3hOwggJg6GH26mDAoIWv6wlT+WK4HmyTcIyWXPzGOeCcjRnO3HIfp3e8A+K1d8XM
/VDtUh0Ht1KjE2HSRqVmV/e8zHG9OWbQtjdWdugBWXn5zKmCm1ONJE9f9EmPTjZotHZ7wxvDCoOE
aX07ZC/W9BED/6uPzNo4YfhuLhOISsjXxr9aisfO+tzquEiVx+hEinQ/uGwulp5CCvOPrHlbm0/o
NZ9mzeWvPERIacAO8AbD6JVkbUk55RnHYy+xk4iNv00rQ7b1zesB4mBke2Kbob/qAlGVQQgoLQZi
GjyLZI+f5bXFOw8GgSh+x8o2yLtk5+vg4f6MyMth1akYKUAcCPByDAYxBtLlL2NBJ/Q899mQ7ybq
rc8OJgPjPcCpKxqgRWTkUUPY9B1X8hytjCQY4vOn0ggREpD6ybeM4XUZSSaamXrmoWW6g6mtKTqd
WFd7P/i6safJ7coGCQfiP+dxzh4XF6g8E4/7ry1+C6qx6Nz4UrZg4h3SOin2ieFMA4pNwM8I0gH1
rsfuf0j7suY4dWjdX0QVCDG9MvTgeYgdJy+UEycIEAjEKH79/cg9Z+9uTDW1cx7s19US0pK01jcM
KKiFOJsaiLhmNUS4iannu4GNZhkNw0CbndNwG6K1kxk20qkeqrieYFCaccn9rmqdwBmtalcDt1Ak
LXiuDRUl90fWVZ6v0Be882RrTL5tj+WHBmvQN6XnbeqnDiCMPvRJ8Koa6YQrdVMnXUCzithXee+Y
IXES/Xmo+zG77aiyHwxWeGME0YUhiZyR8HsIH3chcMuJ7TMKHhrlwDCBa6vHr6zyRueWFXguBtlg
OveGLOSRJdLZjVmPpK1olel7WnpwefNU5rwMWZ20ftf1fG/IVuwK6lblLvPaBt3GlA7XQEWO77HO
si4YRq2C1RCp+MaFYW0Tni6hRc6X0zDBvg/bo0DXrInvuvjJQW3Jzb9czl6fW4K4MaAJNYsSo0wA
a6rzfdhkOmXGXMdU430pDhDNy/Sdql8gSutX2XXsHE3tcDnm6i48Cbk4aEa3b5xSQ+FFAoZckZqh
ClI9JtX07XKc1TlE3xH9aMDWsOfPh+Y19dSXHHHaUR4GYP9Fnb1kpv1UdcPG51qfxn9jLTvfoyph
3DtXnCf7YLg/dPXY0jRQ7jutommKmhxW6VteMCuPjBlWjb6RjXo6+COLTA2ERyIBEEYt0LtN6gcx
3MrxZ8LelQgya6ewYdMv2Oc+WK2kan1BwjR/a/mPy9P8OZOf/wpyPs1gIblxy/Ar+hxIx/hZqjws
9TGIWThUX1kapM3Gu/XzAkJE05pRybOw8HLcpQVea8raEq4EVlDV2o6m7nGIt8Ks1HgRBw8SdJNt
dDWXjbl46O2KTwIn4WA/Uw8evz2Th5Z5V7aJZnFB8iFgJh55bSqPqYA5FjS53f++tOZfYc8Kynis
gYJ4Pr+xAYyykeNOX9SvqfcrZ8o3JWZV+6YV7726A41YTVutmtUpPglKz4PqRcwTSfFRR2s6ZIb9
1rJuJyTduAWs7BsMbu46oJwOztmyAqGjRxgLiKlCgh3KgsWd9L4UOPmLexe+FzIqmtsi3gILf84L
c0x0DucpxTm42DZwzum8TmL5NMUv2eSQLL+LYwUs4a/LG2N1Dk/iLDZG7HlCcQdjk82V4D/aIjKG
x8sh5s9wftM4H8pibUhY6ACmgqG08nHShT9CQPxyhK3JWiwElzSOxUoMIgeaGln7mKfuowMNX/Bq
NkKtJpKT+Zrn8+QBUlRuhq4KBlO695rzoTW2P40QD4v92LgZjNhvIKfz30eHHTWj82EFAl+G85Ce
WXfj4KLaS1oKy517ld6Vfbozt3RV1pbCSZwlHW1gjal0hjjMKK9hWxO1Ng8nnmzkiq0wy5U98p52
OsJ0EBfxQDdihQyrYgt2/pmYAoMRZCLHhmfsLLi7iAOIV5XqLiqgVTpM6JsMMd0RSPQpf8xbs7gF
6Qr1K7fW7lI97SNTqvK7OxT9NWlmB8hBAv9z+UOujvzkF5HzD+mYkuIijV/kxv2ziI2PxqGhI54v
R1lboafjXmw3o2ymSsWYX2f46rUVXOtAQK0fATtg+oTL2Rv655cjro7LxUsZJbH5erGImFRpXjGC
InCauvEuq3XrSph9jiYj3xIIX8slYE3NmBpgJ3EdPJ9C+Lu1iZhDdZ15I2PxkJZ2cHk0q+kebal5
9cDkFVbn5zFYnGftpKMTUEOLP5Eg0x+Ifmj7HXTbDO+B2Mxvuw2ez1oGw/QBDI+6Jy5Ji5ia5sFW
YUT51xoT3zHagE/qWFAa2WW78bU+VzcgwIJC9gx1Q7QlpsvJvVpOKSnR2iv8SQunPvEN+5skt+Vw
VcqXy7O5OrCTaIvyhlMM7VQUiMZQ73LhN663qDw0vtjSy1nd7zgncddEiRa7fpEmtUnyppzHpSwd
Qs3tzvSKMAXysm20IHOMcFBfgeIOVD3extzZxZnaWDlrY8UPQP0LsKx59ZwvnKIQFSyxcAwxvEPj
4mfnsrAA+l730o1v+Lmeg0SN+inamTDQ/YTLm9zcq9K5wZ42zS1K5GwfF24XtgqysN6k0GS3GPly
+Uuu7XKAAA2cQ4iIW+356Kreq7xUB/w3sWG4JQveBEk9xFFXGb8uR1rLYDM8D0oFsyHmUp1OK+FE
4GmFQH/R7N90NQ0SPseGA7urhrrvwlbNvZUmA4BbaE/iOYh76cYEr16rHRsTrENJZfbOPh+tlfZ2
MuYOiuFl7JvmgHbuc+35Y/ndUvdpfl/Re9veT3W7uzz21Vm2UfWBESzqR0uMuuE6HU0GG5cl7V2j
sBTCK75MNt4mKyV4AzcJQIdR+3ZA2lykG1vGBbGAJQ0cwnyp9kI8jNmjXaD2s2f2QW9uCNlNKQ0G
3DOMb4W+cQdY+8Iu0AUU6wkQuWW6A7fILYGKnIFJ97077GbEbftguTdmdhzG1HccuXH2rmU9dNeg
BkWxdTDu8+/p4msaDceIR/d9MvAweSgAZm8gROWMYdJsib6ubFAkAjz75oSE7ugiFZBaVOBm1TP0
262va0VduMRJBlllmqWRiSLTvm3dJt4Y5QoyAEc/ejdArkHVFnis82GKjHS8KBC3VLuR3g+W33sd
+MU9Hr7wVLn1rKBzf7voo6FBERrWfxZin+lVwIiCrwpmIbbvefwYaiza0ELqqCBXQ/qT1o8s+bi8
Q9YS/UkMc4lqUo4VW7ZEjMajj4R0fgFng1H/mVn5DRAJB/TUv7eJ+ob6pk8641jlW/KjK4vp7Bcs
kgPKOLgau/gFAo7AHvTSmuYOajvXdjuGFlB2Ks228tG8IxePKDTL/phHgBD4CeBUczPvJoOKQKuS
yd5r1iDfuimJZwvAoX1iKN8+1rpmFTtiwebVjy0nSW6MhOYHpxK9ues41a8yzx22aEIrVzKo9Jpo
ilrAb+N5fP7J7bEXo5gLDFZm7bXJ3VXpFgpqNQT2EggIkMv4ZN3T20WuHIVkDF2tY01Q9QUq4/Kq
Wjm7DRCtZ4PJ+cXw6Y3fqdqbOguvhaI4kDqBi9+NTInvsXjjU65FQqVv1qRDbvgEMLVFxnOSIMOn
2YBqbxIK78oSjwn5mzi440G6wjTmluv5d3G5SxucAfguhX5t6D/1uj40IzJtZm3ptKxuSYqeOBqO
kBNEleQ8FtHMijInn+X17uLhBfUYX2cHg+ewUrnXxIvdXXfWVdG/MHsD/Ly2FU8jL+6XfUlkyiRu
Jbq6depbozwSQwss885hL8Z0uLxI1m4FANrPKCEHT51PpksZZUmhdCGCyqM3VJAn1X/x+ipKErGr
stZvzeFW1/MbV3OvGiP+djn82liB4oWFgjOXi/98hZPaQ9q1VgdjufnU9l6VxXwiTLhFuzBg09+w
WK/bZEulan3EuInYc90dbKPF7tZGZbI4wYjH3PoyguipKSMcjTYPcju5sY0BzBU4rlZmYMUfBd2i
HazdVGA7hWcleuVA4CwPFDNmhtO32C2iuXEr3OWP7tCgyayA/z64XuR6ey/ecajQZSgD7vIt8bm1
16Bhw4l1VuvAxXdJDZJeGjcd7NKDITsaaES1AAZQ7TdDbrC1A1dHGt/C8+i/f2kAdyHH8AeYsIT0
A3mc1Gw+YMBBz27yVhYw8WmrW6+A9HqX3jlZ/N7nXrvRxF9LTWDHQKMA1AVU7ZfnmilLnpJWBLQ2
4VNc+o6Nyy6QPzoIH5dHuHJBghIEWqvQ8QUOeklzjSsqdUeAG9dbP2EOsoemXdjiXei18uhAJP9y
tLWviPcEgC0IhRLuny7FydbpeAyddw9PClx9nv9YWBMYneh5ZLj1fmgeek8P+i7eJWhDXg69Mqdn
kRepURNwuxnmx0wTPwxxFrQlYEs82ZnOlt7pWhZGKBxes9slluvijqupCbSXAvmhncwril4sTv4b
piWhWckoL6hfVGwn3KfJZtfTYO8bfas6ujpYhyA9oViJTbvIFuWU1oSVGOykfQeErNEav2qfGnSZ
L0/qSiYENQS9BqgAmmg/L0bauWgaY0/immt0V9LtI6TqwK6Nn1rZHrRiPPJ4y2xjBZI2W0HhQEUv
C4+n5ZuFVo4D2V/EzNOjBb0X68pI9pIf8PYs3QObwsL5amk3pbcj2QvMonw451rOffefVXRxr8aD
AiIqOL0pnE3Pz9rO9EamKfyODNWFfE/NL45168oYrfhrj2+Zc6x+0X+jWQsKQT+qOkWjHTMNY4JW
/4paQziO1K+2Ut5aQkAxA/OLitusIXk+rJgTNXTdhEe/3gZAV6DZ0j2VRnXNzPxp9OTj5RW0ulmQ
fAioYODRodFyHq/RRz3FW1EEhqcA46tgy7HLO92n1S2EcKDkG6dPcfmauhC5S79cDr5yn0Wl6t/Y
5Dw2DLwNXaJpDtxiAqx4dmOwLdzqvAMW7wXAJoEZRO0DaqbL+gWsvirmxpCS5JobuUABWLrCLTA9
Xh7J2vkMtNeM5QOVdcasnA/F6kB2py2auY30xD5NGPUnWiSPhZt4YW+NfM86cZs5NoIDRNMomvks
UbgYJtYL5NXbYy8KtXGZ/3NQLUcP3Ogfcxfw/JaAgULh0pB1+LgSlfyeG/4AJ+va+gAv85rqM5cd
CZi+e6ntV5bc004G0FY/pMWDdO1DbrV+jN5pZqfXsWvvGdEAqd/q8K1PnWU60O9AhYouOSt902WJ
8rAKyh5m8tlVl79lsQ8oCbSKXzJaHWn6ZjSmT+zhCyn4LsukL/UttsfaQsHygEo2niO43C5SKT6I
keZoywWpCaJOSo3xADAykOmN3Liqr0fCu8f9Q1f8c9U8OYNRv6t5Nz9hM0oOrsEOTc8jmzv7y0ty
LWOhU4vOu4VKMGjr5yty1E0tA1EVzj7AolTNIc0/UlCK6ZZUwWoGmcHTeA5AO+lTmbJUoHG1GcjR
oo5jEjH4/OwsXba4SGj9S+8q56vRGcahYE510ziNcePa0rimZQVRPcNLtjLanIqXi96byy8AsoIJ
uizQwqSZmNZsVdFIv09vYvHRab9JGzmQTSb7utzzrX22NtWnERd3G8Uq2XizaWZWfqv1gBPUhdX9
YG41+tfOhtM4i0deXMS6aDrE0QjfaTVQZ94YaGNzhNU2nFLYRvpYu12chlusoMFk6ZgOmEjevk0S
KgDV85A+6VooYuELb3d5vRrWnO4/fTg0DdDnn5WrljeLKSsypzRxxqIEAnBmIcdR7pu6cZsIW8a+
ki2pzSgBqHqn4Fb9qleSPGiWp8yr1il69CorY9zZuQljjw6FkmRHJ6UeiRK6E5iTafIHZJ96Xw0l
dQ5pnI/vuQF+QWCpxIzYlCANJm6SXze11w4hAWlUQp+/FywaLU1ecV1oUTovW7MkMSR+Ot348Fq9
OZBmyFWoF56Whj3LSidoxti9s7Q6A2zQcKsHM6H6l5oY/M3SC8hxaYY74Zbf6Ike0NSIQUUUbXbs
isHEvVV50GgDiw6/we3ueic2LZ/rWvJuyLQKUfWUz2ZtDlWounqIuqzVv4O7gL1O9dQGM6hImL2z
WE2ukgG2wX5bDS0Pimaw2L4pAAwAiHFWlTA4nXlZ+sGrCYQ9W96RyfeqEfiObCxrpCYo3V8NOfOg
XZhk7oeAI0egOsf7nSeVcSxML92jSqBCj4OMdQVQPbSeWoj1+bXAJPtJk6kshGNfFwA/COfBTqfF
r7pS3a09eaKBlmUWdxCV7SCnAWcW63fhxe27kbbKDfKkkT+7xiifBZyjYt+qlRu2rub95ham98kR
TnIHGw09CxLFBcgRdLqhEDeOepnDSMHAsV8Onrvvy5iM4Lm3x6LtsqtpGMojCl3kqLcog9djNaQ+
KRnsbmWDFaZJwCivLEuhO15awo2I1qdJCAHHEnJ0fXyrk0qTB1UaThLmRNduiw5r11eCiDciFUAw
MfCCNJBqqutwgO2aeKzGjF3bUpk0qKupBn1nrOvZpkw0VjTmLNllbGjuNGsynqkc0wkgaJiy+8QU
xHiorL6som4wuuRWa6V5Mw6kiUxcgn+A9F7vIbABgGqFlVFsPDFW0/vM9ECfDRnVXDKOpWyxego4
GmeQWIvJntW3ZPiWp3dm7pfZwRS/5RQq88Z2NwnwKwkBrxrUeED7nHXcF3lV9K1XNzluBmAK34An
dmclHzncP6D5sicIp4Z+hy74dV2kfsOBgqdiIymtpECoZgHLD0QZ1LyXfYRS06eC2Z0ASMPwSbC3
brqBYlfq0H/YsuJbye64CqOfiX+4ii/TH68aWigH9wKRN1BkQMk6hrpEDmqjRzgqsY4082uwC7Jq
I8+vBQbrCSxGENisTyIdhsatxmg11LY6AH7vqsJGP/Wg4i+xmW6sprX5RFUF6oQE/h3I8ueXkkoN
yNc1UNNxQ1FHq6m4MvSx4z50biGihPTVhVNi5KU/dfawJW+zcvNCJ9MFEAa1HaizL6K3pmrSaUB0
CifoRu9wkMVHnm55YK5cByAVCJY+xZMAYIZlGJQi3YpVuA4YbSStA6wocGJ/cbaeimvXe0AlcF/F
TKICsFydyh4rs0pS8P0wV281+rQoxinQiYIWmHQYpNoJfgXLcgUk90Bj21c45L7HfdfXPk+S/KZM
DOeaNb13YInNojiukmuWDlpkUN6jaNHYeRzm7YC+KLchF05kz7YoOmtFKcwWYP5khv4C/3u+KLw+
LS29g6V1ZaNawCaf8TLi03dmlr7BvoNEQ3hYUGNj2a+thtOwi8+UN2VBZIawnTVEVfHFVGrPtywB
59++uNNAX4XaAF7NUJrlZbTlZqN6HZfjHnXqxGT3edJtqChshZiX4+l7Qkhs7AQhiiLHF47ZI2nT
//5mmXvUaApBv3SuQJ/HkLXu9LyBl5SrV09lo70nMd/BXWDj7j7fKD/N1kmYRUGgS7m0WxdhYJ9e
8XsBegJLbzPP515k9l8Le3/5zrmS+TAsDAmsVht6v4slUNSoHhZWA8F7xUIh2vtscqJ2pFekjUOn
UBunyWo4CF3M5Na5u7YIl012bXcG7u8xqq3GxCOrtkGFgK6XyW6rLbuklVxL0YP+J9piXYCCMWqZ
QjSp3U9D4xPy0eS3rbVj6NCUW8lo7dOBqAEKIXYwlJ4WK4TmkOBkw2zrYv+iTuQ5+3H4zbMv3hCH
dfcx0q0W+9pkQgwCACcPSDiUqM6XJDVH1M2TvAbaDtxIEVf+xOnod3kWKOaooLO7H5dXy0rCQHUA
d1iQ4+f70OLzFWwUnph1GoQAVGy075PE2hPcjv3LcdZGhuuhiXc7dJA/SQy5Sjkp9hqwtU3UT9cQ
GPVBoWESl8Mt3ud6KPTSkH0hCrHE1Jox1A0mDgCVI9+ErgOO9qKA66vig9qq164tEBsksv8JtYTV
2mmOe5QBlDpoXETeDXYdkskOHOw+7r4XTdhuya+sXV3xwf4NuVgiaVdCyWZESAcWe3X14uHepo9F
RLX8AShUX8wUW3S7ZqsLfc89LxhisoExWrkMzLAp6Op7uHSgpXS+TNGq7GU2YYY57FJTyFd7mrxt
Nf3oAjJ9ed1shZoTwslBwLWemNqsDVSP9cGtrVDDxbUdc9D2No6ctdQCSD7IFnBiwxdd7ARzVJ50
FeCnWV9GMXwKQqKJZ20coswpIpdr0TiKjSNo7Zg7jblIZ06S2azPEJPD2b6UJiqEz5fnb21/O9Ac
oKhDAl2x3AwxcH20UcAtVlYMxUUOTXsA7twNAd3Vufs3ynIflKCi9dMAXPLUeShWaK9p7t3N8F3N
gfFRQvd9smWGtrb1Tga2rPGLtjLsKQfg2mZfbf7gxr/JeEybaOIPrHi2+1+X53F1HZ6McHGKZ21K
9HQOx+Jbd4RgWTTJ102x/tX1cBLFPF/tqYVuojnPo3TQuRgyFNRzZm7s3rX8eDpz84842VICfR9j
8BAEjGufjAej+5D00Up/2lb0F5M2a9cBLOci7y+G02Vd6xgCk9ajKZDpbWimB/gmefHr5Tiry+8k
zmJEWeN1aEZjROa83Lr8p1vpwWBku5x736yYXlV5/jfZ4iTkIls45WBl04SQRYvCaBwy9tQo6Gei
hWj9ZP1Wk3t1+YGqDKodgBroap1/M5U0LifOnJwSzef9XQUkWp8+WvlWy2B1cQAKMVP6IF623FZT
3CuiFwjU8K9WcavxHfjKQelFNepJf/HVTkIttlSJkpwzmgiltBs9Jz4puojzqwS1kTy/sbb6yqt7
6yTcYjGaqcl0T85TqNe7nMXXybDlJ/7ZkwJKEyg4/DN7i4VYpF6R0m6ePfW9tJ8ULMXZ6LvqqoW8
/7QDXQ/ihrw6tNkB1nCBnb4M3pPdPihItjXal8vzu3pVOP01izUKvChE4il+DZyxOnmNbp7vADHa
N4lf2dcermBE39XNNSujTS2MPx2f5bMHEBD4BkIPA/zFxT1Fs2ES5TYK2gcu+ZZDxpzUw53W4W5i
5HvlCX8qZTjK76XHQb6Ot1wL1+OjKAPdD9xTAGw/3zE9eqJDqoHp0Rn20TR7OJhxv+xedLv3aWFC
bxK03yJ+p7Z8o/pGdljr/wEjC4o/+vizaN1i9MLseqBIMfp++DqUdhgTGSp3lkKvX2OPHFHmjaox
x9IYo8TK31C9jWK7vZHFpjXJWuo4/SmLbQZALUxmWkxE6YHkziLd+4WXmV4nh43lNo9p+cVPAy1m
vHULfaZj4arm4Pqbv5ouzAMqvxFf7L6Dl+O+RvUlQ9uAbfWQ1qots9nJTFAFOwNKlecfG7CCvK89
THdiCt+sABn5MPXHwogyGEHk2T1Td8VfYDDPYs6H0skxOlHsrK5GzBqF/DoiqTJ5aGfFAOBIOn4D
pWJ4ujzDa8fc6SjnK9FJRDalVdEbiAjhyky7zisIMgifjYGp32Z8q1I9Z4fPn/N/5xRkifNosVGr
jFT4nE4prlLRHCpA2h3v1+UxrZ03/47pM5ZhkgAvz2NSYxeIuMZtBAZ56XPhYZjTVlNzNSXChg1E
NhSwXG8JsOHEsEUHO6TAYjDgmQJdf7Qo9yvni2v/AGaXC+Wn9E3E9125sT/W9+E/oZdom2bUrNxV
CN3W424gu6LrwgIGYelfSCrMplJ/sEzIPp+6G44cQZgiiFSIVxbvpApIckv0wTfMK56FzhRMm/bI
q5v/JOZiNzjTxEtDIKaN0kHu7LiO+jBq/dlOs65tyJPGka2FqfF+efmskSLOxrrYE2nvah03ELcs
+kB6R9neWTaSO+web4Do1LU2RFWPiV1H/Nje2iOr3xSAcmCaZtMnc3HCGugEAnkIfDwX8qUbssd0
GIKBvXJtS1tqdTeeRJp/ycneb8eeQ90akUTMw4qx0ARNuNLK6PJ8rg0I9WOsHhPwU6jYnocRRj8C
uAOuItdAf3CyDMS+BHm0pPR7bnQbz9/VaEBuwgsCf3TZhnNrWRiaDqqQRkD0j00gRFlQaPUj9CGD
ywNbmz9wB/8JtVifZkU4hH4QimmgJOdmi+Yz6N5hZVv7y5H+FFiXifM01GIOHatkfV8glCivG/Kd
eA92ddfVN6z6mcNPdfquG69GfCD9V5E/QYbK2zJ0XcupJz/gj1fZyVpBE9Zu0FLG1Ud8FMWV7t7M
FpMueSjSre7T2pF0Gmpxz+nrmDYeEPJBMzm/c/aal6kv7D6sNCwcIFJ7yjemd/VDolAJeCSwX5/U
17XM1vKmj/EhS+sIdPFLV7Gw7v+CyQGk7b9hFrcm02XooVGEwS3yuhV0NyFEOloHYPs2DMFW5hC8
amgh2gBCgxe5mENYtP7P53K8oYl4TL1w0As4YSTOQ4aqWmjJEVS2vpEb94mVFxHE3EATdNGhRVFx
nurTdQKNfFYUTASWSLUnsyucoIDy08YHm5f7YjugaYhO7OyLB1GpxXaYajMWhYmHMeRD7C7UU6iF
QFHou4sKB4chkCE3+NZkbVxQ5kflHraVsD1djKsWPSqG9Qx7A6vABAWadz3EcuFN11lQJbAO8IWI
UkL93NKOJnQHHSeJrDbdt1Pmy2RA5WoIY3uIJtv5ogvDd12OSmoODaY8rEovyEkeXk4aK5nQgmEa
kuAsKIOKyfmnUCMsqMYKoMayaeDnidtI5vPso2gfL8dZW2sWqK/4A9flk02h05caqljox4/t3oLr
ZMyOCRCIEM6h7cHBPv6/hVtkXWHISXemOVzyIjzmG95d1t+z+KUcen9T3n/tGQBpa8ACYXcL7PiS
YFtUdTo2ug0a8xBy+Mx5rZ/lRtgQQH39xjpO4lZs0TLXvtws3w1QB1LSpy5iQjprZHwA2UGGrcmD
kv8q1ZdB3+LJrST1PzLh/xtnkZAg+IvugoFtZLmHHgJAtm9p1DemgFeb6Mf5pbbcssiss4mGSfAC
WK7GZJSSpojlGA8jfdBGSLH1PgTyuraHtPwOhHtR7SC7BEXbvbtVal39jA5QazPRdW5jzlNxkpcK
28nsQo1/Fmmr/8zr7461Iz3kLWEdBV2Dbs/HjX2xljJOQy4WKmvjsWxsfEW7kcE0ec+FqW1k29UP
eDKqRR5ktqkGq0cIrWY3tQWxRqiR9jK9tXL+td/UnlwrgGCL/zOLf0QCT2aR2Lyp3Baz6NTDh2T3
DtxKOEvuUQO7qszuWUvcnYdCZUvfmr+COZ1FXxxqnvBaVXkYLWuOeR3V2Qgk45PWfcTJq8tuRPVs
uJE0v1R040659iI4i7zYKKlGSKlcRIZXRahJaPi07Mays3tpi5em4js1PIH4tteSPsyzZ2W+Gv2W
et7m5C9qIblpKzFUmPy8/uDxIxCNYesFRXbf/7FkKCe8xb42W16/q7kIGsawOAEw3lgetUol+lhS
RGVGWLbPTvMQD7us3FjIa2cIBG7/N8pSBXQGNwrNQhSL4kzvcLruJuNArO+k8eXw5fIJsnJ7QFFA
Bz0YlEwY4Cx2TeqoEqR/pCLPBfEm39vVq/K0Z6mXPuhX8PAgPrfYRodkI+jyqU7BOPr/TPdehKJ/
seLrDA9KZqFeeuMkqW+XG8f/nFAXCXeG44HWAMkP3AQXuwUKc14CAB7uSMZjBZEpIo+q32rBr6yO
syCLjWEVdhG3JoJM40OLVzr3INGAO5i1cehvDWax9lPNNYAomOO4P5gcUAuPffe/mzABwAiA3/xG
/cOmPD8jyhoOmnCzwCLkAeWv6Me5U6QsCI1WWx9ndd5AXMLxjmLKJ0ELjwBVLXSEquL7qf9VD89O
8my1//0VgAH9G2U+oU7S9ZSjo8Q1RNEcFEq5X7uRHUd19y0xa7TwNxbc2hkLMWcDtH4bZ4S+3Ffo
dCcNmcM5xb1MfgxmDZ/qV9t6dKaDMURDBxmCjXWxcgCiQOs4IMcDT4OKyfkIATp2KZ8vg9xqYeMK
NRsnEgA7uzc1TTfGt7aDHWRBAGxxJQOU8DwW/FsFid0ZdwoDYpEfPeOFiTd3HH2r/TmZkUQGvpyo
1lYJlgdkq3BhAnxnkahUbfMkGxDRAmBRa+NAo9BomOKQgKL0fwq1fN+j55BbdT6H0oYgH/ODRr6a
oOVPwt3qY6yPCk8oDx716AkurmJNQuJqTCwRqFbyjxJs8R9uZWhvQGpXz41DYvgsC55cA4TPb/g0
OTe2IjBqMAyPHfPOEcJ3RzjQQ6S8MDqYQLO6D3Wz6DfubytnEuANxPBmqC/aTYvZr6xxbECPAKYZ
7VgUV+3mwRK9z0ENMwWD4Nu3y59gbS3P3ltgwuLOT71FLk3sruqrBvFYW/u5gOrLtxHXcVt/cNO/
oKwAMQX+CDxuoDq6bG5oVIrOnMc21dL4OhKmIuJUtxKCtSHAaXcwVEgPGPwGpmPtGe1AN2NW5sBT
8dN+ZdwEPTQDstiSdvzqlrp6ApTDeJ7SkRiB2fP222Cb+YHQwvpdW533DvZqHzV9Z2b+iJ7PkZaN
9YYdnyjfbgv3yc1yK99rgg5DaNc9Y5Hs7fyrxTTI19tmE0JHx/idTCbqHYaRGFsPm5WTCf4vqBej
H4maxNLPrE8Y7OoVrKShFnsnEnHDSxNgGOe/JzqojQB8ib4fNIKWoHeQFl3oTOcVauE+B8dDJ8+o
fXv5D3PYWPYraQ7ZFPnbmQUryCeaYVkyQdOZD1f7ILRWCu5szZUcUUQd94VgR3yPywt/7WaLkKDE
gW4PHvsSUORqUlY1vBxBOv2t53tkWt/oUp8XQT/mu9z7JsRrYr5m5YaowBpH+zTwEmM0Vl2utyYC
U2hL1oDUN1qYeQ9W/E5479cDCDdXXr2HXGzqwcb4QTpvafJtEnfNFrdgrbt79lMWp8vYwhins/FT
NE0GFmS2BgP97SK09PfMaQJTHkhxk0whiOIJBEuAjS3/Qm8Sctkw0wTkH6iuJaXaMWOwr0wApGMI
ZWTWPWO2r4uNLLd2S8Apii0DGusstblIq8RpSRHbM9IbRbJhx8l7XOzdeSHLXaauJPyHbGdTVnru
LC5uw7MEJLwoQSMDLnXexidXobjCTxnyGTEtvhF6SzweWvZjRR4JGUM2XjU0AnDg8rpeOUDOYs4H
4UlM6kDunLrAbWrg3EwcjH/1PncKLM5BIQOEH6CbyxFXV9HpMBdn66iGZHToHFJGutgJui+m/YyU
MJxDZbR+Wh295BbV4LaGj8hj5b1e/gHrQ55FFrCC8GRefFw8MCrec1Ahdf22EmHTPrktuudTBMRI
iZR9Odrauxwz/E+45aMqT+u8ig181UxngUkOwrtT/bGrA62AMzAIfbH9WukHNJwL+2OUdCv++qr6
N/5i0wroLoC4juEm0xG2QjT9WoFjpwcqfWHmYYQrc5JtxFw7b06HvLglDCnOBjLPMCGPrP+lT3e0
+315WtdOgNMQi0t11fd8GnXMKgM7XwBFpRs7CyAIrzjAR0vOX3bjBFi5+sCSGORokICg5LhEiGmD
4Q2TCVD85F2Bu6j3ru/JH2m8dza/2Voo1FahUASQsfnJgcyTBY1VMlTBqH0XZWhNwFLlkQm23Dht
Ad9Wbrqgr89q1uDtQIFjsTxoa7nQmh5BmyjQly9v8B6PsuxnXx8uf7C1nAqlcdRPkNvwOFleQoxe
t2PIFuAc6ywYIJcOBVWMcgq1+qaFBZpqdJwoo6eXN7bmgrNbZN3AwzoZi41Gyer0nvySOUGc5Dzo
7VK9N3UYlbPxsZl+/j/SzmPHba7p1ldEgDlMqdBS52B3254Qjsw58+r/hz44n6XdhAj79cATAV2s
HWtXrVorDz81IAPGmNrotHZpLo6vA4MYPGw6pPbC+NqG5lfQNoAMmpBY8SxJ38JD/Sl3rE9SAmDo
8igvWCMsgvmDljxogURqKzmEyMbOoxJKyPTNLpruoIZ2RT90ET913lgdL5tb2Ogg4S1aADlMjXfK
T4HfhXbp0LchR5PttmUMmktREWts9DX2ySXPKNahMW9Ag4B06PmkhaivOggLlRtFK66CKttlXXcc
QuvQtPVKyDWnHIR7GEgDzQa82tHJE8spbd9TdKwxZUfNIbWGq8Bao+ZbGjhaQih8svGUd0wtXiDJ
pamhUxs1PJMRNvmBthVSKpP18/IMLW07GCPQPeVAoXVBDGVKkm5FUfUl2BeQz3J7A6Bi53TesZCt
K7mp7mO1RF+z2Cue/WPF9ry2xYG0oJol8EfkmLzL+ZxRtWmjwJrKjeqNu8abdnmTQDjW7c2yuuvN
gHu+dlMJorPUuMrGIFrJhixs9HkSSV4BB4XFT7jpqzZraK2Xy03Rm/SFDCPUAX13T5kn2OmRlLqy
1Sq7y04vzeyJTfG6hyaDRdkpJRcT8krWF5nHUJZAFH3ZzNJ2mFlu1Zmtg+4i4QxLaeGTLE+dO6ac
K7kfvpeKcTCm6mBqyv6yqaWnD0o1XEY25xeRjLj1KifRJ4N0XN6rmww4pd7pWx90J63921gG2tqW
27R7jYkqus6/+o/mBVftAbSYX2K+bgdrByM1DR1hv+8LHWxJKI0bDvOHwZdGt4z8b5YR3Xp29W3l
IxaiKPoKNWQlQUeQmReOcZoZJ2AKRrmh5+PRRIGa3Mqwd7zyqzKq15GnXbWAt9vA8V2Oj5UgfWmy
aSSYCVDA8NFde76PMrsa7cqxyg3voru+Hp7hS32WfPlTOTmfLzu6tHxPTP0+Tk7uxnEsbLAsNqaa
gp7qMUsfos4MNmalr+Vil45ZmzInAADGFe6zc6/UsbE18P1cHiREedJ97nXj+2VvficCxBPIAQ9h
AVmdZX2FaUthNpzGWC1mTbVS38rlzTT+aONDkmhuVn8KGvPG9D+OxdEbXkrlR+QUmzK5k4p9Oh2s
7EofAWPuCv8Kfa1eW7k8388qwt486UiZ2LCPizSQ9WD4et7R8a3QPYc+V5v6m1H9HjnPlwdh0Q6a
lKjAz6STouzK4HRaR00QTh802Q2KElFP8Qo2vVWZgUVLuEQv2W8FYOG8D6Si8voQpT/61pExfIal
Z/QehvTrZYfeLxxahX5nuGfgAQRA5wvHGVDRtD3yTE2fmIhCIyDmed5aK/uSM+wEkum/SW3FeLVu
JaOuAl4YXTEkN4Sl0l1eqfT4gnP0x75eqYO833hzFpcSG02ic3ZVWKmKB3/J5JFyqCyP+Km9Mlpr
Y+ZrTFJLYweL9sz7qdGXKrYtw5uixUnG43uwDqn3Q00+XZ6b+TA+33C4QWM5vtCtQ3R7PjdIn3aj
mdKonBpQNLpeChFEcAOtmRvpR739ednasjd/rM2/n5xWiuKFWhJjLeyN3SRD3ppY28sm5rP1nUPQ
WziKblBXEXdp6WijP+W8j+RWu5cSe6fkn53h2VJf1amFvqTlCViu8ahdNvoOg64ldmkaDQ/AXjrU
7T4wrkZohob0KjQBo5B2LNa6hBaW3yyRy90GYzT59vmLTkbSHoLI6QaN3FNdIrewlyZ5G6+qTi1Y
AexFe4ipz10LjrDIvaHPR78l7E2MdGvmA828EnmJaKOO0dsYmR+6/NWQkm3sPdHh8h2N+xuaRSpH
25bwcF2eWEV9P7NnHzP/fuJy3ZMV9+YY3HGeJLTiigbO43AbcwW6jf2WtflNB4TDmaRd0t8Nw7hy
jC0MBg9C8slcfnQKip066gD1cpQPJbSB9gfebT7E+l29ietkLYJ7HwerOrVOyrgQZ0PPLQx7Xihh
SFmu2uQj4ngdqqluMcmPpeV/N8z2IS5jawVJsLAxgVjCHADEmfqNWAowGkQ11aqpWMDTLci1myYr
d5fnb2H44CcArE2fFftSfNj0oRHakarCcph/KMbnJLsa/x5XMtMtsiugLIKZVdz7k2HHpRcb1QYy
gu0AgQkEu1Aj+3+vL4sdquAzxg3OSXG0wjbp/D7BTgmbOGzmnnYow6Mt7S+P2MKNNj8DTa6XmUpQ
rJpUGQ9S2hyrjS/dmtmzWh4mpBLX+j2W5oWdjS6iTNAFY+75tnJg0BtKS6/Y2y0NfvahbZx92Ot/
nelgzFjKM1iO9lBLuGhiX0+pCDJm6YS8xpPllS59vDY5sn8YtBM7whUzpvBy5wF2vFTbB7MKgWV+
hCIsc/NxJe+wcOqfuTSP7MmBFMaGFtktpkZoBUykanvD2eYljNlK91qZ35MKkes1gqOF/PT5QM6r
5sSq1GTa1FVYnUD9wLbnqD9HBcIyDqLctfQjjHk8kptGBUl/hKjs8vAuHBQABxCBA+Q5l9eEo6ly
6iqLMq+inhJtwOmAkP77CaQR06IeyZ2jvBM8TslrmMNcsMoQRhmBxVmfo+QlnFbihCVHCHnoh9Fs
HssiN0Snxm2RZ2G9CcuGRqBNTxh3eagWNhaB2x8LwjsYfYgJMkAsFM7RqBNXqgG7/YsXHKkcRbPC
qSwshlIrtB6m1HqTdIgNU+ZS1mQ1F+4izus/FoTjQRpaeSgLLPTOY5jspAxWPNDKnptpK4WmJUt0
vpCghP4dBN08YycLWxsGljUkm5sxvaka8k8EET/ycNt4h8sTs2ZImJimTYOwyjHksMJ6BTlNnrPU
lUAprJU/F5ps6LJWLVIQ+nz3GYItCviQEvdljd5ej5DbpzK/NyXYCr8b4xaO56b/ruvfp/qe17pm
VC4Q8NZeWYdLK/3kE8w5VXIyrmVatfI48gkTOPPOfNLzlfz8wj0FZwK1fZPQYUZDnxuQ5DyLEYuu
N42iuj1hS+W5qlK5dONfnriFA/fUkFhat6WxbmMbT+QRyDds9jd6eD2/jnkZG/peC1bSEWv21HPH
8lxSOt/EXhsdsmJb6YRg+9TYKJJbpL+stcWydGCcjKN4RdoGeCmjYRwnJB5kms6/+c3j5RFcMzH/
frIW6kardWTXmSrYuIfXVLlP1pAXy6thBnST3VJ4g52b6MsoDrMQL2asQXnb+rtAuxrWxIgWF7VO
HYxGHaBUopgCFShLmlocGSIZ5HTqOmuF2AULcIXBYUFUDHJFRK/FceUlpTqWG5MA3AWks4VKvF6J
iubtL7xWKa3RbAufD5ee+KbQrXhqIkcvkbGrtpJ5VcWfKCtMqCIW7UOwhhBdcomsEo8Km+rCO1xR
mejmVAVk8MxEnl7Mpvw4Bk7194kR0jB/jAgnHq0XGZJUJD/7sHJRT7huTJ0LwzxcXskLIzdDLpS5
IjOXSoRDp4w8JcqQmd7Q6Bbsy84CbIMioZtl+UNZOfazp5flhzApjRXDC4cCSTn0b3ic8UIzhC3U
dIHX2kAuNqF89O1d6zxW5pUS3ZXxl7qBEeTpsp8Ll9WZOeGG133ct/S5zW40d628i6ViF5UV0d4W
3ZCV5biwQFDtoBnNBP5KYkHwzdedok2djtiyPHZpvElAlVx2Z+F0OLMguGMliYFK2YA7BQCSLN7U
0bOe3uX1sL1saGncTl2Zfz856YIeAlTkzwlU5ae6z93MR2C+vFFyGJnp5rtsbM0rYc0XJkK9udxX
m3aSyoc0iIddK5X+UzE5T3LWqCu+LZzibLC5ioTg2XwCnvs2IjZXjAbmOucpS49V+MPpVlbC0vDN
hHs65WJICEQwZ1fGQzqqU7Wp0bc13L499DFYo5fu77s06NA4MST44qkeoM4YQ3Z0QB4mkh+tbqu3
2zF4DrqVQGVpef+xRcR8Pm5220UAEbHVDC9hf23/Q4qDghM0Utx6c3efEC+MfjAMZqtxNPgVtcq3
iB54WVpJ1SyU9+gxQWGHLUqu5h1VWt8E5UTIzhbyt96wTep065tuLb+qzacm2dnDLSisyfl1eYkv
rbkTq2LslcJhptazb3b+o0iMN7VSd3adffpvVoTnZZ8nTpH2+EYYeRXTIpEm+bVmr/EhLl0etBPP
hSbKTFTbzxeC52SQC+k4Y8m/8uTQp89THrtd5U49A/ntsk+/YxHhkgf2+seacOapgY5WWYg1ysPm
Fzsa4qPpTLpCzt2bwOFrGiTkU/XYKL6xMbI6v7WAbh4BANQ7WUrCDXLl9TGIUnPbV429a+Lix+VP
XJxcYJO/08mzEs35eGhhoje9Y/KF6WMf3ye0E8vP/2ACeiP0PQySTKKJzk58O04ZBGNCmLiL6b+v
Czf1vJXw43dcJo72TOOG+CfxAdm5c1/CXMvG1By5w2J11zVvLe+DNlC3UeTs+/K7ajlu2bWboQCa
Ind3jTbqbl9O+7r9PNmPSVAdJUW/JvnwYMjetnDWVGCXDqHT79POv68PLLX0Ivpu8/it0e/SNeDW
0to+/fuz/ZOLL9cjPdZ1DjmVQ0hLj1PTba3gOooevQ643UoObGnlnFoTdhKCDFKkgmOgRevLWM3J
gVdjDQC6dLue2hD2j9naU18WjBgsb1H8QeOlF2/VcWWBLiBvVAqhwNNn+kkK0MLE+DDtD2mCK5P6
2vsWfZnHCnhrbh3h3jDra52caLn2IFvy7dSoMFu1o5W2Z7Ba++5jEn8wEl5Ld//Qt4drhKwzjzRh
vwhqC622SyHtx0oR78Iypc+te52yvxfCPDcj3H92antyXDJRSElN+dYZEYGZJni2RhdFSlfXVu7z
5Sk78UuYMrpm617+vTLGBnVIkC6gSXgV3KZatO1n6ZEE2u8cqLRTrvFFLK380zEVZk4NQLZrMmPq
yU9h+zlur6rh+vKZuRSEnZoQNpekWvkkxwrxxJA8d7bqjqjX11b1oaJfgsrASgJu6WQC+jxX+yD4
eIejKyfJCGsPc2Yi/Ryj/luGRMlljxYHTeO9BsEG3b8itqH3vQ6VFe73sLTfQtj0lNy8swNjxcxS
kpzWvT92hJWo0MRXVgl2gjT8WJcfw9Y5mmMCxcK40ca3YZKu1K59qcN+5/ezQGC4scfk42Vnl16K
px8hrE7dSpWwl+crb9QeWi9A2areRYl+K5n+NUWSnYGeRY75y2bXxlhYmF2sGjB+YzauNJeMj1so
wLDM42Ura84Ja1ML8waEJ1aqZGPjxvBRQ6ddA0DyNYlvPMrAl+0tHpQnMypcAnJuxmVgzfb0XeBt
gThlzhutXv9ghZYrluZMNSNKMGdJIKOZzqsx027l4crwt317pykrUe5iCE9/KThLynpkTYV4K/Qt
ehJnZ8L8tdJVN7yuflnm1lIfIDqwku3QfR3XVGQXD5MTm3PccBIX+E2tWWOBTXSa4ujXYLRuP745
0X2zynO4FIKg9gzKmJ5DsBiCe1B7W6SD2X2GfVdld21wV+kPTfGqTU8gEf9+xk5tCW61qjSNbY4t
PQncwNwV3lZHkUvqV9b7mk/zfjgZPkiWwtxElGoTtMkuH2xEln6EpgptQUOfvbYhStn9J89EZCpi
KW1Z+fMoFg+5/9PqPobw/jjyygAurYu57g8ODFp9LtNzx5DblXvJop5oWPB8Jvdmfz3BwOo1N2px
ddmjpZPp1JQwV4OeDHlrYgqFKC//KltHw//530wI05TloEx5PRPpKLDBhI9S8b0c/h7MO4My/jdk
4lvYqfU49ZR5zYWtvotkGGKVGn2AkNLlg+J48uayU4trD6ABmTOaeclgnE+R2RQ2SLb5eTaorxO9
rpvJHLZVP97ISUYjhvZGj+eKzaXzFnYOwkVKcXOG/dymoweKX/UUetMcHrr5RG/Qdtgm+stl35bt
AN/XqP2BRRN88+Fe0mmQqDZO1h8Ra4/Q8XQkf1OMK4tv/kPiuxDwJhEwjTozOuzcIRANUV1PDGLZ
fa0LAIIaLddXQ7yDEEnLdsqaWO/ivjqxJ1xYaZH5vTpgT50Oee9q6tZvPlvKXVb8NdqY6oQC4cMs
XWuhN3PumJpKStKEUb3JFYLDXd/ceYiCqce/nSeswBugEhqSHRYxSakeG+o4JeieRzSh3YLCrYat
tPbUez9o4J5I6c/i9qT1RZkPVXci+u916tnVFjljhL/SAlbMx2Ktj/L9UXRuSJid3vYDEDEa9SPt
O1TlKW/k+tvlEVsyAUxaJ0NLfvNd36JiA7WXOrtmSd/Wyi+z+56v8fesmBC7awenjRt1woQ6HiPj
qMlXKO1e9mKOFs+3zTwRM4qeZAqI7HnGTu69QipHuVFsUmUhMh0NpXk/X0nZLHlxakK4FnwtkocJ
xDzgM8izCv8ANcuubLO/fk3hiSbLJIYgwFDeQV21pGnyhhMt742vcZASHNMsdAdY6LnvG3ufGerK
Cnh/5GBR1wA9U0jUaaU7Hzt9hFMc5kliBoAGiX8/OeZV19HddQwCzW0qN12rFr0/Tc8sakKG2yuh
E2+7+Yaluz0vd0MZfkGB8XYyu7UGr/eXEqZgAYRug8QhSfpz59TWjkNvvpQgb7mJ/ebZTEnqSaX5
Yei951butrk5fry8GBea68+NCkullku4WGVuC8ufHrsCeobU/m5H08axvoyWhWxluB8rOwHsJT2Z
eX2PgMqVbH2UE2/r6N11Zlj7IvZXXg2LC/hkKIR5LoEReV7KVynNtPfa6n4ACpwH5Yr3iyPO2Ugq
WeNWFlvqdDtsW3tgn6TDF7PRXR0hB/Q3IfOYhkNtSe7lwV46i3mkzOlxOtzfUV43MqSIkY1XSfq5
0bK9rZRP6fQr67QbOt9Xwo1F306MqeerqXRM36KISzalRsQmiw9xfZQdRFNu6uao2GtcJYszdmJO
OzdX+VVoVBVDOXme23do5xjyZgjXajVrXglP8VYyZanz2CND47iS9jUIt5L8VYneOvvGkn5cnq/F
vX/i0+zzyUndIVDvhGSH6BtR3SFUt2Xzwx+yY0K+779ZEi7PWsqqUJ5DKTP7lceUOlU3rj9k9t8D
YtjtnCyAU+mEQZXr3COaI3UrUhxCNk13yd3eN0PiBnV8uOzO4hV3YkaYJRo7iaoKLoaiieWtl4fK
Ac4DbXfZyvJa+OOMMD1ZqMu13eKMWd/SuLfXrE9dfyyaK1PalPbny8aW1wKE9YCGUGyWhejdGLLJ
8STWN/zKG6klujFrVystN8j+nhaYSYK7yp4LLnNseD5JpTkommcyemoIK635rJVv1iBB8vQcZ8pG
KVbW3tKpxHufzkZ6boDVicOoTVT1AqLdrDLcuLqvkOrIi6ex+1StUTQuDSKIaI0WPtqK3qm4Z3o7
2lFGyJv7NGt2la8+qGoUXmWF8QiJVvPh8pwtLcO5IAmJFbz/4NfPB3KGzehp48+8LNEuVf370R/2
l00sDB54JpwBQozUljhXueFX9hQBSXWkp7C7izQ4PIqtSfbCDleW+0KOa+4x59FA7wi1avG9VeXc
ZHnBRAUR/KvTd6eQtugvukU47kOyGJYGY7Hcj+TApufMWAOI8XhkvITIldZL2rPo2oBJWCx6RLmd
jkYcA71UKfYbURR8tvwx3ilNL0+ozsXxh8yT+p2s+flRCrX0e5Pb5qaDB/qlK+zgg9cQRPgjVdg4
k5q9HYUGTx9buu21qrtvG6WnxcDIWRGFFpffaeGvP8XJoG2MWik+gem3g82gFBLcN/nwTZYk47ku
beu+ShwPRso0OAAvHH6GrZlq94Onw3FszXFaMsnmL3No8nqrJYF6LKZB2vX+lBwnObBSGDpjqB71
OIhujYKclEvdypBdo2vUcTsOo2mBOtCz3o3N3FGv4EXX6eyaUj3YRUqBsGstWzUw2z7odwk6MzvL
87pfXTs4tRtYURBunKh1tI2HSMpxVLThJlKk9LZO0v6DHU/Fay2VH+nffsRUdxjyzAKoLU9T5zaW
AzdkoKaz1pSq7cOuT760VmNvJqVInluS3Qe/dhTaGFR4I7OB9D+AgrAqdroZ9x3QX9m80o1E25mR
HB2VJFN3icKr1kRy8ppNI8EjUNVHqerKa6Pr7OMIDKMjbzUEu6aT2uZ77LWKfw2DXwJOMy1spOvN
MN+VemVp130wqHQgMOQuOwHyuzaTaehJKkRKqAQXL3oVRgSvMRc1ouqvaVHBqSM5zn7oPCACpWW2
rq3X8pdhjGAUahHiMLe644MMVCIv2tMDTudmWXT+SzvVjf2SJEM7bjraa96yvkkPhQ5/9sac0ngP
G9P4Q7Z8gDUVTf+7VIq7j0gOOepWyTwzv5pKHZtqZQRvyCaW9rXul84HIu/0MEKjoHpuWnra3QSL
mOPCJkbzRqa0ze2gFlZ2TSlH11HzUeVdVspB7uYOpUZXy9CId/PMsWhhDYuCjdjn3b7NMv01TP3Y
Q1Iry66lVJYPhRdXh4FW9Y1dTQXHe1LoPJti1crc2Pc+GJ2mbDt4Xe5arRn2lLbV6zrIyoMnNc6t
1iehim0/RsxDbvxDk/TRM3TM0xHUOmnvaQiVXe7BaK4Pk+9WhdPBRGUYvb8tEqs7IiWPOsAQDsq2
nDTllxZ2cN/UXUgk1amD55r+4N1qkpS8yFbe/3SmNtyNzhQ/jX3eHEBjKz/hbCt6d4js6SbOIm+b
+ob2VNaKtAlTWCVcDZ/3RtnFwEglv/oCgXWoulZa+J/VKCIfWoSF3T96WZZegwiVyJHKTfKk97Xz
0qil/5iCN/jcj/Vo7eVYc66mXvWyw2RJ9W2gJBZ3vRH6u7SJzaeuSBC+7m0pUW4bOSmeDbo5blTJ
jH7lBnGi208OqWRdr/ud7Wet45qx3fUvTZ8lmygqm2tzssatkabRLqZjaFw7sxduPMSgYGCYCdMQ
TRYCrt6xUsOuU84G9sVWmqC2HtLNaDlbAB1IB0UfjfKnjmapG3B6tm58/W30822W3xny8O3yXbXQ
78cr/eRjhLCsluWi9uP5+k18KAw+pFm6jawvw6Btp9b/lZffS9+4DTwizwYWqnrtgbt4g51+gBBq
JIiz29kwp7z66DrK2m1bZtusVoGc6kgaKQddb3ZmEmxTSgLQ9bytDMB84YsXGP6TrZg5jGFUPA8I
JKmMQKtwgZnVtzjQt0Ed7LWs/tImbzkiK27V5bvGzP1tUgSuUwwr8cjiYiBpYRH98gQUc3FAzxDk
soBYAxR+MLz2G1vlusuuM6oeK57OaYl3np6Ymj/l5OmSS6geNC2Ycakot6Gzk6Nyl9OQg2bs2L2a
4dUQXLfqSti/EJDTOTs/pGHgQflBGN5YTnSPlDCRJPegMfWvCOYdpkmGJyqzNkUVP0trLaRL8Rft
LRCs0MoNJZ4Q4gW+JE1Ji8mwDjc9ssy+GkDOd/SSTbOmrrIQTipoR5GBVHjAaCI7fZcFtV5oI/GX
9r3xe9da6z1aWh+nBubxPZk0jkG1zG0MtE0Z0qOop/dZ731KkLznYZiU28uLZN5t4hrR6LeDQPJ3
lluYLpAdXOGAxzZZ91L1r0H05psrGcLFIftjQuyUCUZpLKQeE4M2bM2h3tbV1X9yQozxM2/Se1PF
Qlt9s7tDa338hzoHmhKzSAc1AUodIvuLBopjjGOFZ0QYAPRBUiQva1dSlE+ZWtx2QfM0BahMl/1a
VWxpP2kz+xhagnRwiQ2+sZbQ/y2r9aarFYgEvsnpjphNCqZdnXwY5BUY7NLqo9/NQTYMgjJW+Pnq
Q9KurbX5qoqVD2W+S6ZvknUzrJ1MS1YQvVFg52K/km44t9IGvDVljfmKsoeaRk9vcEuNK/3v0Q0a
sOE/doS9ZBRO04exjDfwQMu5dain5DYncEwyeaVctLTIUYq3iX7mnSQWEwepQhI2YJq4/m8Te7qF
b+Xw96scpkbujfmlzlv2fNTGTta5uqniSK3l03KWWdtyCL1NplI8+gdT81InFQ3bjniI904VJ4nl
zEFC7YbDdZb9RLzqso3FEaNhfdbho4XdmH8/OehGJWlLJ5JwZ3iMZcP11BUc29LRZp4YEMbLD/yw
a0av3vhUkumpcvWyd5M1iYIFIk82C62iwIz5j/L1uR9mGJZBHptzO5tcHuosJmljNOO4lYJIOgZ5
39xGU0lCtNCMVNn4th69TKVcf8x7lFS8VBkOuTZld0UFa/5K6Lk0xqffJmyAZrIrGAZZMlXWgVwd
jrnU7y9P4wJacPYfpaWZvIgKvnCDlHIUar0N8W086TwQtRel/NyrwSFGkq/IKD2lP4tCfuqMYCWU
XXbuf4ZFiRPg0HYdjgy8Fyn73gr2mbImNzZ/u3g7nvgmEn03Ux4ohWnQO5jJr02hHnyvvpqsYFNY
uu/GpQ/1svlYF/rny4O6tHRP7QovhkSrUFaTcS2VHsvkWyldW8XHyyaWzmCQq7M6LbKtqHOdL1sk
FAbb8pg2mqAsHpnGgwlwRP502criHJ1YERZgC+FGnI9Y6cMfdnFs17Avi3+fW5mjd8ZX/n5snBwi
k5lxUubs8U59lfrbWF5Z3YsTYcIKStWc1iYxV14B4bEGlVJwW6FyJw3uWD51k7ySfV22YlmQ0HLt
8vo4n4u+DzgferwY6+e835XjYxWvXOyLJkgXcnUQ7MHdfW7CV+yma3pO23L8Hb7cA5aHAqv+l1V1
YkaYb3tK+bsWnpTR0dBjOhEOuvkqpyu17cXFe2JGGDAnkclmpD7YmfGQFrexdWwl5Hw2lxfv/LHv
dv8fK7pQ9u2dMJsSHyuqtZmiW7n6Aq+SoxztYaesESQvegSsj38o2gClOZ8fKCnNQavDZhMpt+FE
w0oUH6PqB32JK3DkxQQASnz/35LolUGiyObQxqtx0xZ727wxijdlfAuyY5zlhEnHJnpKUW7218qD
i+N5YnlOLZ9s1o5Ug99kMe2cAWiB57S51drXob1Po9uh/HsAHtcS9Fsz7ScAPHHnJjR4mhmYSQCt
DxVyyfJj1bsSWtxrd+zizprj2JmPgHTC/PuJVwQVURp5zFwIU3mtK27vfOuC4+WluHjOnRiZl8+J
kdismtaJmDTJ8FxleCZndNnAvP/FtT6Xm2CSkWcwnPCGjosuhR+buZl4OzdjsJn85C4fnI1f1FeZ
Va28CZeW+6k5YSn4jQb4rsBcG3luovv7tvrNN7iGPF5zS5gc2a4alC2x49hf0+CaFqwxISl7aKP9
5fFbWgWnDgkT5LS90TcNhgwqxDCh5cGV2q8xii/wXmiQCs2N4HPe+T3CuU5bOKHn4zXb+RLqKsmN
n7xV+hFOwza6kYNnSXdhaQv120j9EGcbL1gJqpcG9PQLhANe9ui06hu+oEkfkvGFzKZLjp1kkOtE
4T9ci9QZ2Fi0ZJJzEaIgS47TyR44f8PxQZV+lOleW0vnLE3bqYl5353sK6mqO1WaTYy58pRFCPSa
3r6BSu/y6lhMep7aEdZhjABO0WbYaZwrJ/naSjsaPf38l2bQKpdtg3GTOg/Dmi73woHLMtFUxMUg
2XwnEzGhK0pAgFWlKl1F+da1EA1DRai8DB4VwnZlDyxs6jNzwqbu8jBJqGmRI/GrxzLLtnoT7TuA
oERQKwO6cB6emRKWxkRIZvfmHM506a5q4mu/NneX52zNG2FpVJ1kaWODiS59mJS3UXmxp5fsH+Iy
HIHP20bGg6kS7v2y1x0zn7imhv6F4oARHrNmZVqWXminNkT4moIeVdYU3FCjnWxBAW8dP3VhqP/c
WLmr+uWugQcKXR/o1sany4O49Do+sy3cKyOiHY7RY1vWP0XFro+vk+KQh69TuauDj75xaLSXsTz2
xVaXnzRz5QRZOK3OrAsrMtYCXS8HRjf19U0g/6hQoY0D3/Vy+TUv1jha1qyJi9JJgiSeYzjYKxTt
p94hu511rpzeUGleGdf5y4X7muc2QczcVqkDHT4/uLSoUDvbwzNjLO+NUrqVSXH1jf9YRgHpLu9z
nlEIb5TnPvYebD1EOuHT5U9YODrPvkC4CfLUlhwlxttooGJi271C4a1SoBAq1xrPFgf2xFlhk8Du
k7ZyhrNtaNwEkr8vdONaczo3VhN60X78i2MkxblhIb4XI0fZn4Ikg9R7Y5RHGA+nnGLq1WUTyw79
MSGcLUmIdLo0YEKhXj1YbhFPpBhu4+4qil8vm1q8A2a4Bj3bMyO7sChlyuFhZWBqTA7IMcraDep0
uroLs+fCLFf22/J2h/gNKMws8ydSm7IIyl6VE44zJIprEIC5OdftJzcau7vEqF0D9Khq+jsz9DeJ
oro5Ytqt8R1gzUrEvDjEJ18ibP0gUIZ66uYIE1hnj5BORkMdTUXVtg9WDtg1U8JsymrvNGaA05KF
rKEJPKuJt1XVulH3E8aUtTFeKOupSAn8b4yFWKKIYCY3CsyN0tuALGlLR/VMY+zDC/TBMR9pWnDD
NRKOxdvQhrQJVXXyLCLuSJpUs80rjHpt7I7kKWyzeKKFQMnXWH8Xz5UTS/OXnIRkhlHS46ZjySf/
FdKn0EmubK28P5aNwPOCdLcNikk4UUK7bmJDTptN3xCe2MU+qu19IK8JXCyP2v/MiDdvXA/SFFuY
Geixl7aZ9wjBUO+s5HbWrAh3rE1jajAkGSMWH4zxV+M8RtnWd/5e45JIcubG+X9j9hsZdjIxNuiX
UaEpZsPV0xzlOvwudVn5lsXRT6XTgt3lc2vNKeHcSpPGdmKPofPiX+a4c8IPkAUk/v6ylXlrvrtG
HQpecws/mABhLxlWbTvByLs68QNtpxemv9XH8J9CyRMrs68nIxcOTgBIhbMoRDKJJ9yVisyVhzYc
cKXL/iye9o7OK36uhNNYcm4pT9JQU+ZTz7SQGFIpFcHY+rVhaTgPEjjp/2ZNCAEmvQ3INLEihqq5
0byudsuihlW5U8D1aTK6j70Zuqnj5Ctn4OLiOHFT2L5trIPumLMV1fhSpLQIAurJpqtE1TaXPZz/
kLg+YDRCn4Gbk34MYTx1q2ubLGRrZTa4qAbJ2jx0R1XaxWQA5anepraz6bXkcNns0jRCwkc3PyhL
yJCFxV+Gug9BAYu/Ge6ddBNUL75y9NNvQTG6VbSmWLn4QDg1J1xgOVxandxhzgqgQjPurSxyc/ng
aY9G/zEM92m7yeJ/WDunNoWd1xXwXiYJNv0GGWL9mFWJOxj3hAay9WSvIQSWHuDqTMVvzcSDJofY
+cYYBtrSbSMnERR+pClBa65qiXyn70ba7UxoDdHhYG8tf618/1t79v0K+mNY3Pt96ZlSgeHOy+YU
cmR/zYuPJe9KCZ1Bu2R/aNJxbGK3NQtQpdU2N9qrLtWuUDF2Hafde0W0lTNtb0pr7NGz05e+TVjd
TVn7mSaxuidyo6r3nJmfomFlBy0FR0AmEJACPkGdV7BRVcjHViM2pIDWrNHJJLcO+o76ddLuAMTd
I0Dbr9DnKIv758SocDB1qTX9H2nXtR03rmy/iGsxh1cwdVRO9gvXSLKYMwmGr78bmnvG3Wie5h1f
W5LtsUeFUKgqFKr2FsewQohklM/JOPhG1DsVanfjuPTQoWhTFdXT9Y9KjPeJ9qWk81GVnjNRIApw
0gqgyKrKfGiCwr9+rpfV8GRgnOES9bAfKbDrbGUELK3wKvcbSv1s+lC1mBSAzaiOBsrB+u11uYsb
DR4vhh8KFja+4KJIcAlGkTLWYyw2mtFtZDPEU/Xaa9yyIcF7ImwWyi4uMnaoFM1ReYdDTZvJBs+d
jZ53t0MHmYZOHaBWPqlR6VADlaRztLK0S56cPWX+RzRnw9QB+S+L2bBep7u4rreg/lhR5eVV/C2C
syHFwNCtU2yehapccFTChKSkQsb/TzbrtxjuxFQF6soyZGzsOB2d1krcTG/dAfDN18UsuraTBePO
CB7peqNlrs2Mt9rsmeWDBeOfHpIexJGbfq2Hcm3xeM3vgGpSTtifTHLa4ajrB338vD6jFRXgC82S
JBisigWoQvk0KrerYdzi9wc0pIYOahRj8RilAPlFuDizKRS3XfNYW5vr41+0WuC+AUoQ2mMARHju
o0AYUxpZi1PaielhSHWiSMmjVj3parVp9GxPx7VmavYdLxzAiUROB+pcF2tLhkR92uqgeUe1gbDR
yk/AVFyf2uLunwjidn+wxBB1ABAUmbd9q4H9EmVFaxA9i7NBRS1ai9hbPe9q0mEWErAiwwQMcDB5
Nm7FCSBVkfgmAnC4m8WV/VqKQiUTNT+gI0ONAN80pfZlEJR5wya1adVXU3J0C48HK7Z7USsAc4jg
EywpqMo71wqhDMCMomPpQj1zmm4gSVbDe6IzItwUUUOEcuUOsbiMvwXydTVRV1ZxPkBgXfqmfNM0
blf+Es0naQ3saE0Qd28NBRO0pjWbmQDais4BsFmavsuSbc0rr1ZLJ1cxAJ0N/j4GHsH+/uQCFraZ
VRsmRamQjAZf6srW2vv9kgQ83KPmmeFN4/yeS6gAKGlZBfpV8ARizxUaC/6gaBIlKBg/WpzAhqtz
gaTaSsosBZBgpdQOB1S1OREiWWFYcT+LThxlLUCcB0SIedHOlnQ0CeoBIA6W9GJkSBz/0o0DTZ9S
+SXRnCjd0bWUFlNhzgxpCBaA24RLKxw4pwhB0+bRWIPIftSfSwCV5LeV6uOSZZoRslu35pqhWLBG
uOrj/RTw4KCe47OUsgzEN10C3LNY59QfLSAXo2idwi9la+/CC3oBmAIFqV7cPFA/zM7AieZlcRVT
tKiij9MSPbOa/ppVcUW5F2dzIoIz4kVMYfk0iJDamoBD2OmGW7qG87Jg60wgGYFBBMYOLcLcFul1
nyhxBSGzgrthiPZkTCf18NBw3VEsaR8E4aYAnGzkMXgnG0q50qLhjEEN7UbwYuDFhqq+EhDgiRSo
vcmOVfR4XebSHiHhCHVHWz6Knrm5ASmjSlLaA5XZzL0iqLaZ0azY1KXAH9P6LUM+14NZi1C8n0JG
WgFpANyzCjrKC9Ye5zWdM6NBa3aizovCf5/oREUREGwsVBXBf/B2ySqq2DKHBvh8N0HwKx4fyzUS
8kXVQGUZSq1xqC6SFeIIfswJz7x2Vz3VlkRC5cPIEpjZl+vbtKTn4J77Rw5nxKMiRotWBzllZacK
yNRvpG4lwl8qjkIJt6wjT4BqXlQln2+TYMTZCA5CaF9e3s9JUG0CYH40swJiB1ENN2DBm/1GrIpD
KUVbULL9sAYAIBZzmD9cn+13Rp0zihgKgFPRQ4OHGz4HJKmFEkjpCDjybAwz0lpG+zKUUXhnZGP1
MakFei6ToTJA0qBrqUPbwryJ0ki3lR5djWDoSooNvnnpF6mBBv8azukwmu1ggElOD0sSz/NdyKiH
Y6EafQAP1ocqCrtnDRiWDeqkq0EkYqjFd8Woap+AGbZeu0lG4hcEwi+xNUiVEwGp6z4OUgkK3JAR
XG7AKJWT27JnN4igmkxwVdDYK9Op/BoiYQoJGh1ENwQ21p1U1AhkaqmXdzIQOP6geATLB1AyxsNp
gWnnfCeBIFSGogltwev7IZMaXxSKQxCGf2B88XQP+CaQZGLYnH3XxjDXq2RmAHbGbQV4lgmvwEQD
2+N1dViyi+CFQuIK76Am4G+4+cy1NFAjZ6fMAmWB1WdIEk167dQGrR+bsJ3IHJayLWfSQHRAiLsy
6k2erg9iIWCzkCZn/NnwnnhOPF/TKBirDKhCQIssEV8rj0mVEuA/0+F5DKcVi7lgVc5kcQZTDSKq
ThNkCdbOanwt6o5gtswMYSW8XpSDlAhCHcTXF4yjCcUZnEOsaxzJ5v0k441QEwAsZemAQJh1rXi+
voYLzgYwaciHQdNxlHgyiGJMY3QpY14WiG4HBWWQw9rNfsFQnolgUz6JOWgHsL4JMMH2ANa0BEzY
ljQ5HV0jiF8Wg6QS4ij4Tj4kCGNTKiem+mrz3uToKA4eE+HX9dVagJxlqHK/hXBqkIeR1iZMDWrj
O1GBHqExfSvErSQ9K5mvAR2lonjFu+lRWLWmGwtXLwhHVAq8FFSh8Y2FcyRkRfqNXa23IIHbDG0O
CP2bVN/pkdOi1f76ZBfCYAs47iI6IkEwjlU937ecgsR3apjKV8M2SFRfGsefeAbYlyE9qGphi7O6
1ZTh5brYb8gGztNALivMRciPPg5O7iB0DCcM+lIANMUsn+GMgMWZe7M1b1pTIsqEFv8kfg+1L7Hu
Hs1JJpGcvML0OrkG6BhUnhTNzxTs7mo7bCoA5mUyXUnpLikbEvgIPRlgHloVz9cmQ52vWGtYG7mL
9wMe1cty3I3G6/WlWNqBUyncyYlns+jRc43D2VbDjQpgUqCfmqnSElGP561YtOlDKlp+aAS5XY3D
3XXxS7YBLKEq+mYBVAIjfz7JKggFNBLhRCVj63dyeaNof3BZQF/XbxFcEJXRJFd0dmg1Mb6nYv6Q
RIPN6r+uz2Rpu3BuWF8pYheNR8pRpzadjb7AnaSxUEEze3I1b618WhFjLJ1QRuKMexzaFhV+xWoj
oI2slqCIiaS6JJmFowOQDG1wxDxtNI9Gmu6ZtB4fzb6iN1WWpU4G9Dj8IwGDJLEYdxMxxKiVSTJ2
gPIBTHHpiFojTHYTJekdiHiVIyAkWjRDArq1aocQsB+iOB4Casw7NQlyAF/LSUhqK6hfu8AC0lYk
5R3p9C4+DG0z31vqUD21iTXvKB7KHdpVs0niXAfCRwmmqpAoVZUkNkJrlNMCAod+KFoWUreUy3Ij
FJLlhGMU3JmDXMPDy8bggYq1AIKtSn2lHq2EyK3ZIBsU3TUUgNGiVAdboQi2aSnIW0PQXKmaFa+o
jMmbh8rCG7c13QJpePZVTVAPWo2bCYmyvgRnX5GiEG9E7TwA0VRlM83t/DI1upSTwUiqO2VGcp0A
GKQLyAQcHxe9nPRpzEbJ7+s8/SGEsQSgg1jHg6UAauEVG7kYB5ngoZbgcsB3y1/WZEtoi8zAJQql
ccYBrNPVTQ/+jq2K9M8L3sUD4GkU/ehUwmjeSGafFICpmP49542CJ+Hfo+DcUob8YzVoGMVgzYcx
NYDK1PvXj9CSLTJ1AIOitxCU9TxH+YBwulVpA6tsSuCui3DtrkJYo8oTsvK9FEv0vZnbSl/Lai4F
eSZwWsH5K6NymH8rsizgRSotkiOFdJBjuxRC1IgWyDpuKnEt17QUfJ3K4lIXeZ+MuUGxjJVRA/al
z3IP4G5PXVY3D60l/AGzAbbtZG6cp4txzoW+hLxozkYSZx1qJifhYMbxrzTKjpMRVQ4QPApXLICW
UhtD83V9U5fsIr4BkGNQV6ghLXRu4csJIDJZhwFINcVlSLFKN5iG90Bo14pRlywj8LyQVUPSmHXy
nktSx7pMEAjClanBa5FRals1CnA7BQ/dGlgjRJSENxpwT65PcEl7TsVyO5qUVRkoLLVWNwbLtMaG
o6aIEQokcNYIo5mv4uOWU1ncbhZN02qJgMUEPh/JCmxotbk+m+Xt+mcRebZCtOQKbQI5dmze6AB0
H4Z9k75fl7F0Bk5mwQNqmb1ozUGHFQuLr7gRCO4hKL4Ib7uarrR+rUnijBZQDQCqzdarQ+9fOVFb
HR4V053alTBmRQd4hm1YfWUac8zIbELXmL3SSp15durhEdBSK/5gbU5MR07uOgXqqmiXYofEPCa9
NZKoArKmW7cr9+9FOQA+Q7U1ek1V/irQh1anyMwqKl3klIXTaMdKNYkhrWjcshzkwJFixTWA14aa
TgAkqlgCColw2n81gKpSNXcMvv5A69hj+f/K4XShKdGQohhYN0nOPEuvD6IWvCSZuYNDW4P8WZsT
F9aGeT21mYHcsWYF7zqSPyREKUjbZCYZSuPh/zcxTiEmNFDV7YCJCdC6PCSNnrqV/BREa75ryT+D
L/CfFeRNuTylWa9CUDoWxOhHFzirRLReZmWy2zi9y5sKIPL1Sj53TSpb6xN9xzUk0tAbDvua7IZM
dCr9AGpYMklAV8kRR3pRl3vXV3TxOJ9MlPMkYjQYIqjScM+nsoPbHYml/jEtakTJgt2Vaz33a9rC
eZC4byga4CAu0yaiBFudAlgM/DJrFImLcgDvDk4qVABf0GkMU1lI04SMvG6V+yhAjQpaiQRktPRi
jQB0cQVPRHFTyvXUosARZC80iOb+0scNSjtAO1DYjf4HxegWMpF45QTgO+BqOKfYy+ZQ5QUMlaaA
83oq/zKibFfLMvC04B4bdVwxWEsvG6cC+RpnzQDaHxXhVXCx3oqVutPjdt+G4rbo30CqeKtrOpEi
qGku4phk2+vKueihcQ2WwPcrWXjiOD8P9ZiVIBTGLmZC5SS1AkTG90ALVqKaRV05kcJtYJnLZd8l
kCIyrOGebsUo8foUF06tXDngixcclH8AzwqXWuScOLtiIvPQhDlkCZ0r08xJ5RjBtyMDva9RiRk6
Y6gQ9Q+6mC0ky3GFBm4ly2Sfr6Pc63WeDXgnqqfAG/WhIhLIvnShW8njLNqv33J4+pUpEoYgF9gj
TmqBRuwnEtVD0RNq+klAba350CzVva4ibHMuwsQTkVzWejTlQhMUiMywYVbkIPqlud3WPxOpQF5n
Zf/WpHGOdTYrBnuLhVRZSeVjKDzo1jFSHyN07KorMAhri8k51kEvdLUQIUuntTsLzlR43YzQ/gVo
LzXgHdPVDuQ1iZx3TSuBVZRBojQlXqdRJ7FCd5glJ8TJDsb8OYvHW71fY9Jk3/baFnJnQkI7FjVL
iA3Bi5XXGV6etJVAcqlm1EJsB1BAtL/jfYVbTLkwYF1iZEFj4RDRl6Z+69q9EjqSvElK5BTAo+vN
c0aC5N4UI6ID2VzbG/1WqUAZG9vXdXbRrJ0MhlvnJs5bOmWYMNUf8n5yq3SPHPWKkMVVPRHCrWqm
DIk21Jhxmu6UZgTuyB+A2eHxUka/kIpq/QvuOwNblXUU2UYBSyjRz1YNiFgQgOas7N7iep0IYgb8
JCxKVQVV0jUEoW6JlGi8DJUXSV+xXZdCVKB3ikhAy0iWgx3mXEiDfjWAYjFDog62QGO/7FVcbqR/
vS3nYjgLgjfoUEkV7L0py9QtTDFwp7jLnOsadunSzqVw6i6gAAiIMJiMOctOnrw0WUzq4H3Qfv6J
HOBvs9pjvONwcsyx0pJMR+yjdiB0N9VNYxkVUYbOB2TfGr/2pXnCpID1gcoR4DOCX+F8h2SGozyq
yN/3UINoelTQgWs4EUARgISNmzxO7YriXZ6hc4ncZuWRoqdhJsKf6fMN7jiks8L76yu4qHbfYHw6
aG80i9NtaoylASZ0HCIley+KQX1F+0vgB6m1BnhzGaeCmkpFPSOr3cZTEBdMZZUwj9Kk4v0hLXeA
8KIdyiyQGa9/4G3n+qQu3SREgTTK1IA9pcsyZ+BmsW77ftRgbaVd07xK+pOUbMGTPCmwRisLuBBS
nQvjDF0symEpzBAmZ46kHhUN4BkxEU2PNuiueGwCd16jj1pcypP5cZs2DSBFj2MdYXhGidLHZAba
NuIPGmxWIUOX1lLR0d1i4SFE13m+IpQ5BLQUDGxbSUZBIaOF1DytAeFCnb7Z56/Xt24h4md1lL/l
cTpfxIZaJQbkFelzp5JMvMmrn7hh2FZ5FCYyjp7Z2621YrCWzjaytyjcQ3SKl0pOOcdqFKI0A7ge
IowgAbS8BfIfV4osklYbWXw21e31eS6dO0CXAS4ZGCSoe2MDOvEpYP2Y06mGwA5N2s1Po3wZg8/r
Ihaet1XxRAafYKw1uZK7RmBv6M3jXMxO3/8FFu+fKstcTNKdVKn7SgPfvTn4NXqj0vkVdYYrDmeh
6ul8FJzZTLI4wjAw02Go7Ep7r4PiPh9LTwoKOwY33hAiXD4IQuw3tAe+eLZSRLN0WE5XgVOotJS0
HI1BLI613LqqyKy+ztJBS+6McSU3uaRFp6I4d1QiYVgbLaYqIj/dVA0JDUfpP5XWQ0CXthuD/onx
OZXIWbpSUxKjnSExnZ6S2gfyd1jmRABDREefWyN0I9FuxH+fGz/fUs7kjQ2c3sykjsZziYybuubX
1xaSM3BmLmlty+hd2mKOCGBJQQ5KSVvEB6qUrqIELwWqN+dCe7h+ZJaM3elycmZAaIOqQkkvzIBC
iTY+qmlHjA7I0tGvJNnG//7mz9YR93BDQrEwyoTOjcDc1UmLvjDcPPKvoaO48JPCcnLp+fqslm3N
bzGckuBFmkoGOwHdnGyCdjqqneqKcr0SwS4Ffaez4bQCMBCh2CoQI7YPxcCcEnsVto1E31yfz38x
Kb8nxKmHUgdTAlxulIohIT9mnavFr/rsyIavDOgK89g1UbPnyMEj70poseifgAWO1gyUqDGemfM9
M8dWKmc1BOhkpg2/8lQdfT2dky3ev028MuYBfRAqtX2dqVo7tOnLnYrXXLdJcsG7vgyLhg2PzgDt
AgQWmHvPRyJEVZqaKUYiiL/AGTU0XiXsSyTCxLV4ak0Sp0CsQCuJckgyrdAuDbeonkrxLawjt6zS
FX+xePRPZsVpUYgkgNpXEXKZmYc+KPSY1+qE4qGK5FqMlvNXKX65vo6LERzqDv9ZSE6d4J0FY9ah
Tprhg5JR6F0RZAGJbgeNQ/t7a8IdvV/TI7Y751kHnP0ToZypseog7jsDa6pU9waqAUVtn7Wv2Sy5
rRR6RdOhOQFpl3uUuTbWLl2rgFzbUmYJT+IPJdP72GiwzDnonaPkiYHE4Bqjqq4Rr7wMfrc/X5sq
F+sEo0bjtMVUjaZ34mGGTAibk+c61e3G+pErIMiohn2npX4t6z8McCOIANam43AQ6ZeAwnnYzm0m
flhSZOMNxldGwU/i4KFukn3XlnZmrXGnfmdCLwfN8AoRnIH3h9PDWpmAX9uBd0mTDnB49gAWGTXa
zMkNjjm4TU0UN9PxAZTF+vA0WDtdfDX6NSiCRX8EHr//DIJTEqmeaYONArq9oINVZviJy2kMOpjJ
6cUaGKitM/aasaKai+7iRCi3XbGcp2UWQWjaEKXGzPEmWa3xxAG2fPEA/DM3/jrdg+bepBrEhKOE
IqMGUMhekEYSqLua8RksrNKDFA3FYBtD1O3aPo5akuRx/0uVElUlaTBZ7yLIZ/fArreOYpebHQkL
S53u5zHofpQ0rQ8SbQP0sxla+wBMod6bwEIWefKQWk5p4dLUxaPQk66qrJ5EwMkF6YuZ1bsw0boN
akeUfWnUSCrVgnQ/AkT1sWz6GLkmUGdtgqgyX/N2CHZpE6L2vByC3pn6Cgk7ZZhvCsPK/EQYLb8t
WlAZCSDcG8y+OORJazjIjTXOhO6+Z5ARDbtAt0A7BWoGJAAtszhmqA66BUG68Rdg/8xj3s9VT1rD
lNGrX1JD9wJNLXZKNKaeFhiiU6DcE/SBaOEfqlb5EXdpf1e2Upw7FhrV8Yw2F87c5dGTkFCdZFFu
3nUZnQyiqA1Q+/R5ljYgrNYKFEBO+oeIBdxHdcjad41eRCWxVYF6ubaicWNaeDVD2ZoBvFPGbtNb
VvNiznR6As1AfWeOY3Tboh9zZ9JU2tZoxHGzgYpfcS3T+7JsxB+gvLK2oLrAdwzMJveqyagne56k
btsgl74LU4C1AQoyVBwk181ngEd0x6ie9ArYl2LxGYCnxwPRUx/YIYorNpKZVzl8Xtaouz6ZJJ3I
UWcVXmpOaARtgkADHl2Q9iNBNlueiJnI0sM0tuG9GsgRa/jIgpsWjFt3uAOC41Wvzfyn0YRBS8ok
rGIsfCOYwOM2rI2oFuqdGKTdDly0wtHSO4ZYI5qJCyCC6UtvddUuZ/DL+9dd1KJTBKGnqgMlGt0a
nKufMug1UDtAGtyVKumm+qirs+kG/fBXnpgfadMfjAKj1sppe13ycrxjIZPyXZEGGItzRxHXCoiV
xhy9h1LrBUqb2qVpgYu3Vr1GoSEaRwXYZLyHEzED3oQg4ZJelsXKJY654AtrfDIK3kV3TWmKyFvb
yCnfAN3MV4XtnPt1MjjX57tolU4EcRaXAvBXQHIcmNx135OiTympkuCgicKPPjYJndfIERejD5Rl
K6xoyzSRWjxfYCFLLWAsJQA9HfaK9I3i0xiPEoxTFyJsdOh4TAz338+S8Ukwoj988r0WKnpt+myC
TLF5Z1Rwg/aqg5vR7F+1tZfw5fkhywGueBPAQfwlJ4zAI4ZyDHASiU/hCGyKvZYdYXYdE6VbhurF
oA+SpJUJLvkwwDOjFhm0CdIFBTa14rCiXQGOibkgGtBroy52K1x9rq/johhUzgJdQoQgvhgp7Ke8
pgEim3LeNCm4v4Sj3H1dl8GCa171tRMZXPCNe4ViKTJkhEZVe1KDHvAaRG4rC7Z0wE6lsJmexIPB
NCl9LUEKHRogBtZg2E3tQXaaMVwJ8JcVQsGFF09eSN3zbXCxXlSJIECUNjTuPGhkgBE169mu23Kr
1Z1OCuQwosZ0QIa0dty+t+T3cuL1zcRDARBzkHZDW70sMgC8k4kCQ74EK3Oe217ymB8rcmNv9vd7
58tyNmtFPN9m+bcsU5YA/QUhqLhHUAq+bS6SGg2hHOoYrrJyBrt1wSTujI5ABIIyF7e0IwcM17aO
T9wU7c4d7cGR7IAkRCSVLTgDCVzD0Zx+ZQcuaDa/xyVreOJBx7908ZIhZKE4CKY1kNpl46IOdVD6
bbcY10x+j8uwYxsRpj15g/P3qFKnsEMnsA3HtKsVy3sBZoT7tIheKXQ0A0bpsmZGGuCIkfkZiTlt
44xIodNYBDZKf2w96SbYCPleJz1W6Dkij59riyLzJ4AXz92IqJjQEmQfIxEiAs4g+d407GL787a0
EVcqAFsl8Tbwqs0HtTNSEGjORL4AmGCvPZQAGo478gDgZsXZMsIXJFxxuz7X0TqfW6rUiU4cx9k7
ztHZH/E7j314HvG2W0Lwy9HzPPyObInfka3vkwcfX/7zAxfm4p08EB9/vcWvD/h3+Lcu+3t8sdmH
jR8O+2LbxLHv750NPvYbyHLYF3za+GD/hP1T9gfnc/9y/7L/3FdOhT/t9/j43LP/BePcr2jExRWB
Ed6KIoqNoA2KLFn8lmhRIY5ZbhKNlOTn38qp3HaOQSY3JrFPPdSsO7n9a/Bq21Tc4HHeZf6wH0hP
XipHJF+fph16hjPthJWxSRfqgpPDKE5A8ycCEE7nDGYmj01eCllk799ykpKQLfXHq+3a9yvFoRew
pzijwElQoQ46urwh61wbIgA2BFqBG4LsNw423fcPrZMR7Md1R/MNw39mrjhBnKcZFHlMpzgAxC/J
v00W4Eyh3bqr4E8KJsk+c/zcv705R8s93npkO7KJ+3cfKjmopHY0t3I194PcIUwleL4hr777aG/u
Pz/3awRcF46E3csBMa6gmgmUz1ii84XpRzSEyy0yUNVHotpoYcPdjO6mt+F9/JGtePqLXYD6QRct
VHFg07ER3H4Dfkais1BG9pv37m1/3X24N4/hqmm+LBRhBTxg+cITFLiYjYvnNqFS+mjOY/tFI9hr
Qg5YXWK7mxWt+n7YPd1sNh/ER+D8As0yg/A9Xzw5kLNSxvXGhnk5em/Hv394sCpHGBf28behYMaC
WQyf2Y8t/jv7/P7husQtyOFgw2zcb77uN87+Hsbh82VzXS8vHAOGCjp0nXEWsUZakXOjed1palD2
oF+0WxtGL/62WPZmrUXy+0GMWxNAi6EnFCBJSEzw/locyjzNJyw+s2awtZi0S1ZO2dIOA69OQvYP
zEKICbgbRqNYeV7HoF9MyX7/sneOPz3/Fcfn1V3ZYondHC6mcyKJM59iEUqBFUHS/njEtsE2/cHG
oNlYQmQPkmQQoZ/rUFxaZdLGMxPgOG9H7xfxoQ72ZsXWXqIVQAFO5XATkWheRmkJOcefP9+fnp5C
hClPMDwsWJnxe/wJot2Da28evyr78etxIOzn10QmErFfVt7dvgtd+aVFbQEKJkwYZJlHfGzQmwiy
Tgmawo7L9hYuGT4SjnKzgaO8vsyX+dPv6f8WxlzRScg6GPCCWs2Ewf3D8T/Ay2OqG+agr4u6cAHs
qAHH2wTm+7ez4S6jItIiU2eB6ZRFHSza2LJjz84/CwG+w4E1mctreSJTPp9eaKVj39YdZKLGnOAL
cO/w9QWzTRGB/vJf/bvD3eHgrmziZYqXmyznWPuaypGYQjAsYEk878n/Yd+sGZXF8366pJyhNUJJ
rpqYTc85GsSC9bzzoanPa2py+SrGTYfzUHqcNRI6TiHozfG2Pm42K9pxcZ/51g4dIToKNFDEw3fv
KUlZCOn0907tDfIGCnLX8eD8K/fj21TaG3YGVopel4//iVju+KdKkOezBLFMP1Ly1ttvLwAthDuY
7M5h9xdEhN4DgadkUUeHqIP4r0B8/b5TZQQXSvzE+q84pm+wsgsrcDIwzjGZYCGegenw92mBEjnH
7y84OOzwMI8KV8kOK/uCr/hxwK/fh+k7+MZq4RivnGF2Xq6Miq+CFuqg7sWzUbGRYUB/e282CjYW
dglwvz3p2ggUptL8CAAygBIsQF4gjuHWpSytTFMb9Hcywd/3FHZVYbeQV8z+xt4xM+nce2tBzXfe
6kwweko14GxYuNuillLhLGWXFEISmQocUkluQxKS3M5tSn7hdzMZ8TVk0ZSLMRAMxT/c2Q/bB3/r
uhjS19f9JyKurQfbg0vOHneh+5eX/f2mJ18h7uKfq/HrRa5RRhwA+B2A0CK8R/nRueGrBV1LekFM
wSJG5rfgqyXKZn7P3sNtuU0eKtL46dPkDO9rjBeXDgXdEhYIwlF2gD56JADPBQsZmuVHdKky73UL
f/r0xFwK1uBxIoiqNmv7chlYIaZCqAlxACcBNAknMIjUDh2jskB0f/6IN9nWmze/FF/YVS+x/Q6q
DVsneMawgVG1FrczI36mEiycg5NGtAUgRQQp53Md9EgXdGpA9LPsv1Enfcm2w+BLfrot/HZTr9iE
i3uhzMnjVLAutF6UK8ijnvQovdE32X5I7aB15LvDcJAPhiP6xsqR/y9CURyPNguWQeGSWo3aC8kQ
QmiW2Ubo/Izv5wPdfLQgMPkq9rCAHt5Znuu1AJO/A/89199iuWghDqwYNFAQa8n29HCff4k2EKft
WNwPP14nJ98+o5pltZaeWY+LHcWmInEFwA50H5/vaC/izMxssrNF6p32IfuTbx7rr855uksyMt1G
WGMkj0jyLO5197p1vbh0fs/5RDoXrdRWO9cqULfJpJEZBRAvcDiApwpcwZdf13CHvzuMLueK5wHc
dWXksTntLfMY1SbAJSLJof6qX2SYs2yvbyV/fCjfxh2gtOwa9INkzUQsCkZgi4ODCwSyz5zgNg1o
XwkQnOcu6iFctNHUfrHXHjIyHCbP9Kz7YTP6ibua/WK6yk/5VDJnFQUjCORAZduLuRF5V3nqXUdI
eGhDRycmeW43hX+vbLW7tb397rM9Ew2YD1Bsa+B0RNIJgFvnmkVBLgRc9Bw5nREJznBj3SoEvUNO
4AH70Iv3qdvt83vVDpGqBa75y93gA1Qe1qsg+V17Cx3YB656czP7hV1uZRI6z9nKnUtm0+fH+H3K
cU9F2ftFGfXctplS9uBRdPSXkRguGEpd5eZnhRgI1X9+d4h31M63EUlutPvswdrmDsyALzyVrrZd
OQwXoQYYBGDYUdHNyu9xCzxfMAv9A2JZqXi89gyZxC2R3cCp3Db0J5kIWMP5c0XihTnnJHLaEVqo
v8pASWI3ghe/CKg9tGu72IeHGsdB/dD+D3lp5py4FT+bJBfNdKCnQS02RPa7QjhWOQT+suzRFt/i
HAxZRModdEf51yd6eStSQQwM52wpWFoNO36+tIqgz7QY9cimTn0TEoOYO+M2fwAOgT14yZfuoOQA
men0UNx8Ke5AbjJbJOZNTv4aSPh+fTCXGRhuMJxTwzN9q3UlqKkn5AM11uemTgTIkgcQn713buAB
B6W2S7wMyEQvSfCvK4g4+dyuo2NArtsZizEhF5mT9qbxZDd7AorMQ7eRNrP/DLwBLyNgWXG6G4B1
7fpNYVsrBY6XRhHDMAE5hNdw5Dwu+gqaEEFn3CER1X20GqGoEd/G+9A1t9H7fCPean5o55HrWltp
7aCx3eZ08EzyhTagfqKmkNy6KBKhb+pX78+3LUG5jHYUftaHNsYpXzOIl3EbwjVJAhQNktygtOWV
UJyonghgLLOTg+Ik29wdXMvF1gsIpBU/+QqfjCM1bYAcOeNHb/cdua54C6fgfACc4sWWnisBmozZ
1c8TNnNMpIP51R3ePk1v2o1OuB/36pfsqgS1V8U+fVIBtWSLu5sOz4kBAVr32ogu3BOWhAWx6OTD
uTREbkRZNldpTxFnRYo9uGiLFzKY4uGvmZhOB7pIMnkJeUmfEImE9qcIwtSVEVyEP2wADCsXwHVQ
we/b8kk2SDVHITU0DIDGOILMBqi34d1AVmOPS7t3Loibaa0mWSaDddPWHrODAboFUmek2sfb3H6V
P2TPtEiw4t0uUzLc5DiHkuYFwIZ1yMQDxJO4E231R4/1/GXexnaDjF7+XqyJXFpPANmgtQVRDguy
zg2t0dVCRUWEyvrP8RZNLjWeleDv6Sb0DQvvn7PrDs4ErcqdNWVasKuSouF2gqYotpk651pMvRml
2OwyO90kPRkfC8+yUXDntoA6tQU8C1u/Zt2ej6E3zqTdr715Li73iXz+3iAmcaWoI+SDyene2OoN
3KnpzHbpD+52ZpV/kv14/UgvGNGzOfO1J/FIkz5S2dWkJP/D2Xf0uM4zzf4iAcphq2jJ2Z68ESYq
52BJv/4WB/hwbFoY3ffZnM0Bpk2q2Wx2V1cBU68nnvICteGPxKg+ByzeDK3B8p/L7VJmeT8PgzML
xiIkKxg/kxDObr90G/GYOZkC9Is2wldtTy+ZJ7rCtsaVZgGHkuvd6u+1zsTPG4v0/sZtg0MENJzB
job4VqwGM96P2+DUr1I92w4GoreRH1k7eoTik+ItSqbcVRhuV0zvdR5zPhvJsB+6zF47B3j7Vk+x
mWzUhzGwppWS6LlRPfC7iVmIUvdPUso0iS5XYWrgwiTxBbJ0p9+w8QpvNSP6HjW9w+j6/mIOHr/G
K8IUHv7e819KiNurEjS2eBgqaJ9D7oI+z6nfyQyf1okhOtGziLsJa9wUWwFPpTVjQTnG1TaDKSJo
A/5hTrr/8AJCY3fwogf/pfoSF3xg5ozh9xCaYCI2jZydCmngwpkkKQVuzj+KJ84uvMDqNaAqeBv5
gp2Y5UU3ll4J991KkUdWjqYo6mFoUvwWpa92vwYzIddreWIIZ5Bmj44EaIf4WjjaDmzg8VOzAU3f
QpJ2X+gmNnmQGKEgACjH7/G7shn7ocI1Q5UgmPQm+zhEeq+LALaoOhx8o+5ZRFFm3dro0C852/2r
AKbBZEekOYi8CZUfFnkigpAYe4zaih6tAot/9TedrTkYpT9hyv7wt4/dYUXQ9YeiF5hb0aXFV1X5
W+cWxHSoLwlDcmHEErt+ad099JVUQ3big2wqRohn8kvrybrmlD+5URraI6R8gDCKlpBu9wUJ/BaM
3aDuSQh/77jYmrgRGi7+/S28gXlQKdDzFTDqUL7YRx9/L/y+x0AZo0JoUYPLvshgLAQMfVV/ZV5i
KIb4yZqxNThLdMazLoWcG4knSh/oMFJnR2SrKvAZBBH+WCMDTd2PyAi2mMnK8AziD77duKCSVHfB
fmm45j4rILv6zzLlUVo9hYEvh4lRpzY4+3+CDftZP8WOsvCm+J3rp8LVjSFqR3Mtifw6hCGQTmjn
4smeHNTQkF+LuvyVbaUT3hZGvQNJoryrH5ekzmduY6wTUDAyfgbpTZrxslGYmhdLfNBtcWr36kEs
UfGoDME3NCMw4rfiMK4vrow63vOCK5EdvFv4lWXqDElaWGghcaX2RZX0PTPpnCObgqIXn1DmGO1a
j8xmHX3ETp8biw8q8tf/sk4iylWwihhI04XoFhjVEwCPwWrPgeXv6WKWHuNE9mKiNReggCfAewEp
JgrvlDv1QgqeqxaxUT5m73jP76YVA+RfZ2OssTPK9yWezdkL4Nog5VZJKqkBn8HgxeAgX3mYVod+
jamJg+CgKMtuFkPw/bsI6wJxu4hXETovLGUwTjNJ7jNcu/4x3gP1jzDUe5AZ4y3hyz8t+A55etBf
TwY1L0EdQMKAjvejXIgDHyPedwbUCMLM6Ha5DTpAqzLlfedCDPcneujO6tIVd/8k4nG9/bNLLbKf
lJApI9jNAT/btQd0NAYv1r/YDY8aEIc4v9gkmjsmVybpMRn/4rdJqGFfU3faCGvBrAxtpxmlFbnN
J/vJ68pmXEk4tadp4Zaby1yuV0tzQ8TNRWwg15AYyZO2EY+Dqdk+8uXLa7v27dTrT6O+ZJNs4P2H
hQqBRgBVPB3wuU6OBintEmN6uewqI9kkh8kTjGgp+JCL484OSRSAwyGKXtTbto+VRApj2GlQ3Z7O
KOXbkVc+56UVYCRtPbrVOX6E+hEyNvdv36UAyHBXXKG/6C5FAMjijoIr8zV+ytsBuYpxcaJTako2
2BRW8pMNcSKj38ovkR3CqVS72TyOerMy/v4Bc5n5zQ+g1j5IkVrIAX7AYG4BQP6M1rX7nWxkN94J
KNrKue4tEYAt2qTin8BHQytXF8S/bdjraFFp+9iWneiYP0tb1BUZB2PknBUBq7mwWtINor+0QviG
IYpAhHapIyvKgdQwZLWVQuqVlmxmG+Zb8i4P3XqxZDJ3q6AMjsALvnC866nWVDLgiTlWE/IVr+4N
sHKb/FetGj0y3qDVudis7YXlzUVCRYG+E7JRaHfRif6lLrmRV4TEOKWaLu1Rf39t9DZfsWvhmJm1
xZ9gfLV0TGfTBuDbAf0CHw4kqKhdzcUknKKCXC9HzRad4jStCJeo21qb0VSQFesb8ORgNHkpXZpZ
ryIAmkc6ujJyQqpaUw59lrCxlKBA1BnpV7mJTqP3wKArNqwku0Z1SvHwvN3zer4LbGZ9JK+Opdzl
18qtU6FUhIYyxPmQM2HmDU53lT3IIFhgh14mlQS4sfvGo0BvVpb/1jijhWE0/WnLe4ItWYiXk/6c
wQ16LzBbtK+YWAdx2rtvBUa4HZ0lgsuZ5wCon4m3Q+tMBpcJlVZBWYQBowCD8PJU8lbwKHywr6PJ
y1sxwDtwwfvuwzUA6ioaFRBkRSmSbq4rGTPWfiGTcl3z1L2D4P1DMMOvAnOIQMvXgEV/gYX+ud2q
6yVNvJlGGCS1CHMoaAXxK2QS4q++AUqgWoURqcRY4yOgZod2gDN6tdugHq8ZzGNkoC66Abf4jnmr
9cIqnXiDGjkGKa1gIcjcDVRg7QAoglYRAxXQ0KORHFxDKi0+fouwf4sM4aWxzihtOZ318EmgHdHp
M2ssFO9JzRbkUaIZbUo99YpzYE+WYCmH3FGthW9zf1KufxNQmrf7w45ccLmQ2s8Fijr6xQKDjtV+
pKx+GM0SSO0IO7FmVksBl7/PkVDOJJynIF8CrJiWlBwqzLgVWpQa9UvyLhp1DjhW/4QhUjvYCDu9
uhiiHr57Hfaq8aD39vPDvi3WP0gYuD2g+BEK1ITgniCdpMPECAYqdeji1OCgMILBbUf12HeUr5On
wknXeWhM3vAzNDavL+z6faKP8UzSPUZQRi2bhsTGuRApaovWdbHj1pkDFS2TZQBJkzCzjnGeKdaH
hdHImSLjrUn6buWUDjwiMMk7uRudHnIXo+ncM5kqKn/wrZ1wxx25NwETRTWGj77+XvG8eY1MOBFe
tDu9wzpXKzGdLugP7NnQCE6EHhIbvdOsaRcZkRs8aA7IsC4mqez6u8L9D1V0bMDVL6CiscKwGTPE
EIQebM6WzuFDCBkMU/Qqp1xXMVAahuIZwSv7Uuva8g18f+eD0RGPOtyyApBGCjmHV3EoCkE/yNdY
P7Pyt8U70+jDSawtiOyaEuah9Wyxjn2fvMIisFQslHzgaL9NsyuLGTdOl4bDB2eP8pFzkVDxx+Y7
A0ZhJZ9bxWQefeDdDJDJmotRZe5g4WghaSaCPoCu3a42zMgOiFKKxDl/gcPtw94GL4gZtCY+tMnG
EI4wio/FB/TsmjUI8eCVSVjkqIRDLEdhCgWy5myt2P0LdN50FqoVsT4ecr05SI587sx3jHcvpctz
3xeTkTK547BeGk6ZS1GgFiH6X9BmsgZdCHQf9frJ6ezkC5WJZPHzLhmkArcMabmAzWEw3nQ/uet7
/boNdEi6Tz8s1DL0pVIXP2dQwZQZiuZIXO9g/GKhdbVW8ehjgn/LVs6aHkF9RZdD/bDRn58nQwe0
3pL11fI05txlcW2a+qxxdgHH6wDTwr7LzObEGMwOfS8n2JK3fOWWhqUPVnC+mPmjuAmAKPk7es0k
skgj/62dlvXOVZBkTwyXGuobdw52xRNn4oKOz9/MW3Pgjh70yvV6u9RYnylswoWJ2KkAPAtp5t4e
oyK4+EHuo3WMOmqFkaofZh+hlV3a+ZrHc3ejWBdYnyx5F3qLqB3yx+nLESzM0NkDXQiewNSmc5ei
UasmyAxMM/WajjVvki0EFBI3MWOnC/S/93juhkAuimkjGTTlkDqjMrVMTuselVzImxmTjUqCEXjB
d70Kn4Nj+QHXFk5qqfNfPGIH4hagU7mbPP/9G2ZqGXgyiJimxKwTZD5pBgUhksBpouI3jB77Lb5W
pMGLaTUjeZCMbg2mCguKlEtD1XPehaQQ5QVIvJFZRuq1EsZMmzM8IEODPVr8u//GWxMywqywg+98
B1TmXkOt1Y2PS0Hkvmokamh94VZClIawBPWJaz+YhIo0dtGTYEe9VnTZDTagbFcXPu7MEiX0zmUZ
iRY6Tija3Hpym+ZclbYVEp5Rlx7Q7DPZp8zzN8oWlJio1G+zr9zI1qm3mGjeuzEsI+kgiD28uemK
I+dDkEus0UiOXf7Nf8eQ4gY4ybOGZp5vFi89Du7qcgHy38v24i78Xoyb95sMUVoUkcAPr6HAcFea
YzK8wETc/NWuObIYHH7UAFC6OF/pVjK3kP8JTcV55lZ64ILxHMOQJbqRuaGiwY/59sVK4f3VjLxT
QZEDqScST5pBuIQoqyYWuJrjDhYQSlbFBhy15dpfBTwaUSgS5g6C3NLRuk95kemjra6RLifaYpQH
RFkJpAzobgz+2D3BuS0BEn4m605eYUPKk31oVguH+T4ZIMraELgEgB0gSBpO3l8uFWS3/NQYHTS1
U503ipOyTvf+AdCsnzzQk0jnARthzCXI88xdSUwTrg4MNoAVilqsKCStnyQI3NxZOoueaDFW/CEe
P6Rdj4K3kbiYE+9WY6Yj8xUMMIc5l6V4+gtwvo3ft7+ByndjNgJvkobfIH0KwAD5uK5JpzXidTa0
ug95qeo94+c3ayaX+FW+GUZp2Mch7ovQ7bYFpmlMfwNxNyQLXq5zR8YZnzvgY56Eh/Z14Uvf5we3
S6UCKAN9vFTksdT6BRR7bqSa/TPGjMHBRD600Z4Se8m5Zo4RgOUske5ASxW9+9vVthDTrscI7lyD
rMF3y48JE2mVDkEBPdhLRrllTwODCbWFlc6cohuz5CNcbXLMCDFmYFXAkBzkt6vBDnS9Xg9G91Kd
q/Vi2/E+5wMs4N8q6bDNMdUwVTySzEYPHODosD60bXY4N7GeOT7u4xdoQpjh6Sx4tZHGJqGLj5cu
jznPuv4V5FdeLboYurL1Q+z1hLqJnmwhCWqEZ8365l2QDWEApqz0br0eltxqfrMBoZPJI0qj23HQ
FFCTGmLKGDjpTWnV7TKDec/wYvN1Ui5dTIFmjyzR//0/g9R93GFglG84EiMdLrV9Z3gIjgDwTwaH
wZf/AqPD1wXNCXktsRiRoHy4AytsMPoIkJ0xfLb4jpmu2HBinT9HwHWVx8FY0rCa6Tje2qQcWM1B
+S4HOKqDLf4k64sFIJlTbNJd5QKKYEvu0oVH9owOg9eLpPY0ldpaVnoYZJ3glD1Gm8QdrNJgT3+f
zFkf/beXv9ntlY9KZRTKlxpmeluxu1hvbAnL6RdccskKda/EeThyQkV273Myg6O/4QtcX4L791oW
tuz3drtaC1rCfpteYCXe+A6IXp4bEyp69lJ0mSlC3/jCbw/syk7HiW0QD7AjHjkEs3ZdW2ANfwHy
5/j3gma87jfBBRgbVXhAKKkLwue0tgx7FQ1DDq8otTSyHw0g1UYgUznKG7OVz4lZrP62OpMFwCoh
REMaoKIoQH0tUncOo8pHU8nKH1B6NjI7RvFN26RuIwOXn6+E/ElxSuN40TVUp7XN4iPu/lNi5h5L
1iSozSsYx70NnWzDaxDVyZAE6NkpeeJ6PbBizkAioEde5PhgCBEA4Nj2VmBnZxAs/r0FMw+qW/vk
91194gqCtY0mAKnbeZPNmaktvnK70eb19FHdfinO+9eCwfuYfWOQPocdO9XguoNB/03i9AsItZ/6
NadrlrTtUPj7QV9laY33eSaRbcdTmUWjgaBjbtcYsyNTSwM+c20y5/hQ7fpzrJjyBtw6vT452htn
JGblG4K0GHVmyujgGMHnhQI6Spuop9/a7rOqCoO2Q1nx3CNx37wUhjIBNCqC/mDXryPQIkkoSFVm
d8g+QkuFC6I2JCxtwX0XAT+DPG/AeQytT5WqbgoXfyjUFg9JzbelTue3o/GRGXhP8gctN4Vj5UYb
lFXdpag7UyFBhRHXF1IwDbSHdHun16Q6vJQo6nbo0Csr7fyNwZtPbEGNdAzgM4ddXdbaqny5aObS
zTLn3KDaAdMiyMIgCE7Hr7jKVI7RsPnRu/YABQJZnzayiadmgMoMsqQekzaqvYSuu5/LJTUZDAWj
1kje7LRZuRsC8EqiyKn25miJ29DkXcHM16OdmgSWrZohgKN6kUPA0cwd890zVGth2n4Gk377I6hs
P1JKqRbZkTyu8JDEyfrQ1r7ZbCNMJWtbVa++ku8Nryf70lQXrtrfBd5e6be2aW+rahW8r7ANhwM7
oPj2hvbq66fkqXukhrp8xHTbW3YsHtrd9CFHYIY3OMt/X4g094+O219BhVYoruRQFcGvACTstYJm
36CXH9njpn9iftSVeGoTdOz+tsnPhBqM7mJeHscNeeIvgOIqnApRBPXUiUUZBSoi+woC3k4Lqjhl
/xAr+ierhz/yw3OtM5pRW+C9NNFgBUqugw/Ku24dL8G3Z2CJqATD84FX44C8VKjwLreSkoS+mOFR
fwGhpz5sVNdKnMTBzBFYVTD+ycAfLvrU6Y+MszgHcv8JYB4lUhwIKDsh/NxGPzHqRznjZBx5aZ1c
TCDY7F4fjtF2OrapXjH2O784uj2D6iXVb7Q2UBSdwUJOpVS0UiWBM0Bv9M5DF7eNdSgX4aHbAZK5
B0seANTlSgAZXT2izZwZQL9CVB354OIc+X1CePtj+NsdSCZIfKYNfgyiLhB8cY9XQoBI1x5iG9+f
fVFOwMKCli8ydgtX7Ux6c2ubuvc6NY+4JIft/iX5GT2TC6xKFw/d66f6NTkDHmnt6rKRFT0+Kk5B
HuOLz+H7V/jtT6CiUIfpo7Im36KwtLPw0mN6QNhKDobLjcFitkf+WC4xBdwjGFHDAmICOm0oU6Oy
d7vjHQBEl6AuUNppnZGMGjZbhN5901jJYVgyNrM+wDSg/AIPxz1PX+++D/qgvFAgFbhrnPBZBNfj
hu909nxIXkIriFfInZuly3zGp26MUuGVZ8IsVzMYBZGWE6w4XYVI6Kp5LZ+VLb/i9xJouMHAkK05
UrL9O8LN3CvoNyCeqGTeiQcY63Z7FW0aSj9TMwxe+E61jV3VCyAX/sEfAmM45k+RKbnRa/IcnWNn
qY4059EY8IK6GtqlHMDy1IN4wNTmpSkrXJxG/gBubUziSJzZpSidNTGGaMkMa7IJHBUEdqmFMP+c
O4u51H0Gi0sdLRdgGwEFxjzl7Q70bZ3mLYMfUVlpaMWH7FHdsC4PnSGPTCpwkKb5DynsrU36LkNv
omAk2Kw3yhkUgmTCSzqJmKTPwOqJ55+h7hUvN9j/vWh4a5j63GAIj7QhrFHuPqaH3iQdtldpzaNC
q7qKhfEnW3vinvqtb0jmgqfNHGSFRQxXUS8DiJQeRMGoMqEggQCu/8h65Vkm5ni7UjEBNC559awt
3FOgs0WDC0j6228aZf0IepERpUhozqEnzbxrvQnQEer8i+uaiRkosP+zRfkPMyUxCMthC+jjbJdt
1a/QJhhy3ub3BroNW/aDXRDYm3lfk6L+P5vUweGKauQvHGwWVojuToGbMTQJLZewDXet7qmL1e2l
VVIey7AcmRBEG1DBvfvJPiUB2kijCySsqYHhkzNSr3OXmkkzs4E366SFhousl+R2wDqhK9RYaJlB
rcIQz/k6Ng/KsQHV499Oej+mJoHBhExeYMQfMYl+3zSpOMW8FhXIsCWb2X0MZvbe6DU63FWjO+Nn
/XwiZzNfb5I9aD6ezsxD6JVv4DJ1/v4l958YvwQAUrDZATFFGiq3Lpz0pVaVdQr08YppHfXIgpqY
f20lXTZFcLj0TvK5kGDcjxHBJKomWD3h7QSe89Zkq12SQR0gQj/tw81g9y7EJgzurdiInyA/XgpF
JFW6eVVQ1qhzA4JZHx4Ma62NnHoF2LHDrev1tMM484DsbmE/7xyYmNNkkkmCJg3QoNvFKXhAdWxW
FYbAgSCgBQHQpP9iwGSI5m56bzLe8bBc6vjeP5hhFuUoXG94qeN2oT6jL9W8Xw8XFJ/ceK9uH+Qv
3sW4n8eiAIYZvMY0cKaYaMGP75Hdv2YBSEI3jryYxdvVjnmghHXZw3v26AD3ZkB4KdQH5DKJo2yL
Tf0kr6q15i4xgdxTA1CGKR+SSuaSl1kHX3XeBhie9vnmAve1hXOhJ9/lpkKkQlOuRWIT69Uz41kd
IMPvIwDBkruYr5P7jHYyos3wf/tAOZkMvaCAlfFz2saSVsoZWM+1DC4U/lwWZmMPFiYuV9Um2ifP
BlTFFnxuxjpos9GARwse3LEilbHHoRLIGVTnDflRfVM2hCK5MfyDFum4IdBEMieP53Rmq9oYJFuw
PePvN7YpD6jieqy6CrbBIP6TPdWb9CCsgUZTsWytNCZDqPTykX1eMEv+LLXh4CaSgSmB46EGSh0z
iF+h9FvCLLOWwXrDbZT1tNYs5rsxRygK6Ox6se98v1JAdQiiFIRMgBzI1NUUcpdoUPqiJF0cu/Oi
XbErHvFtVyhLIZVNMF7VrZSHhYWSt+7tQolV8ExzLI+aEJ1i+GGbcimEC40SLy006F7zNUrbW8yp
mVBC+vrb2v3DHwWoa2tUGEnaoQEJUoU+yrjKLBB6PRG+I2XXe/UqcbVHkH1ZvdViTE5w6lNklouV
ZXJS7tZLxhmIVDxGvKi3vxwXRSRmbYlCL6jYSb1HdqttvQqAc3Rh1osHnXuN3cXPe3+I8CxBlRcf
GN1fKHLjh13VYPoUTYYewcwYjxI44I/gNCk8OQbeL3PzZ7RJvdwZzcT1Ad1eih/3ICmCHUcaiaFT
lJuBFbo1npdsxqZJBr28fRFhrmBwE2c8VC+iLZ9l/b38QaHLKiyg2x3MJS01hn47gtSmowWJxYOF
AjrAdEc0ZdMmFwW4ducRpoDxiJRdT0RoHQE5wrr+ajRzK35Un/93BB4WfmVZpULXlGhTEBDL0j7b
pfvWBvzQOuT20OoTxirIoWo++m1d6dLSi2zmg+NBygM9jLF1gFioD55mTN/wUHWGlh8ExNECz98F
q0Nxc7GeRYIRtb1Id1QMrgDtByYA8kuuXCuJZDktQq40xO3oBadxFyHFY9zAzWCtW3qU3IdGKDv8
s0Yns0oBvaaQYUsj3YSYeig3oR1t8da0A2dyJKdefF/PJHSwCOZgzD2hJYtB9Nv1qcykXKAySY7O
ZI67FNPKX7U12v5z+MbYi+T75M/R26mCSgGLhFgEsGe35oI2TvlL2pVQy7E4DH7iDR89sgfJJ4/3
TbnEEXNfl5aAbwdyEJcrQCE8bQ/a1U0OyRr4qC2sQDtriQbkpNbMI1ifLq+YazD4B4ilbUvHt5Ja
Tz6yn2TRh2a+6vWPuMNZ1fKQdTLi4hCg9hhZLEBlqxwTT2DUEHmj2jMPA+hEWnPhRpjxXZJXQCuT
VUmBmrpoMYJTpckEuwq6batLhjGzN/6AHPPA7SozfmZdyBGQoRbMK2LKLa/0ar2ItVv6EVS2F/pF
zsUdvkBrcxsOQnFAKvPW5SczIAEluwRp4KPLnD+x9jH4aLynhU0g1x7lcdeb8EsFfHWAR0EpoRgH
+/EGaj8Od4owUjMc1ESv0a9HZTJHEfSZt/1T/Cw/s/plxe86QzMfBSczs0VfmDkAyPRQpgbcHqB4
etAwk/MmG7IR7e5T89RAjwTCUZvqwKAZfBB3zeKjfOZOvrFHBWncmrl6KWCPWanH0WK3kScUZvpc
YrSKc2Mn9pKDZCzhZ4WZhAu9MAhfgAYPjBs0jHUa414SOiDPQP4lgrmFA98VEi3rkzNRNbO7Y2AJ
ngJaERR4VD32YheZvpWtIKXrDuvRyh1IslpnflOdc0x+/e0TMw9n/KZ/v06hDkaZTYqcVfh18rEO
LW7NA/LSG5BjL+zRzne+xZo/f5ucyxJuTJIYceWGolTIZXOBSeX8ElmTCz7bN94I9xvOICP+vp6F
uriJbAFd/79NL66WOoHSpNVNxcN096M8TC/9/gNpmANtFu+QOYORLPGczTxosb1QKSPMXJjxuxuq
4wjmUEyw1sAMHwARj0M9/Rmtytpj7v75YgZnDnUaF2qCkOFZKND/ToBTBx7jk2j741JD+52Otorm
B2EtdyjQWykAJCATsn5xDpueB3Rcsl8uOmcr+0jXdozeOF0PoHFhvIaWAI5WVR/WnAWG4Z1qXgp9
1b6M+Cj90+T4+rE0/W1oLQSo+/I6wN5EJUflyFQuSiu3npHEQQTIDX5v8oQy0mTWH5ifwOPru3MS
cHG64UY6ACZgdSt5979XQWEcGHfQxZJpUOSPt8aFJGbqTALOHTNQb1DUHD4G2ZRqG1d/rguHvz3x
vpgPa5j+BcE3oYVBi/7WmiLLeRgHPXpBNU67QtCZit6/vhQO4U2RvwpHUTCDBlYlZjMZnvQ1rpam
+GcyR1mB9AzJHIG0o6kRxH7I+aCH3Hr9kqHcEeJVFnv+acRwkLWwWrJ3lCOqQAOAdBCEVuBooVLH
KE2CLqp9TC4YotGfLyIoefURAm1P0bp1BTtDQSk/aaC7R2P0oLma0+WYc5N1qPk2AAD9/XPmwsD1
z6EHZuTCT/Ka0TIj36iOjG5KYCVbf4XaQrgWvOi8CASZSXtuDFKpZXAZq7KIsf4I7L/gi8Os2bFd
KTA1PPlgxSidr4Ul3vVpJOTO/3ZcpuL6dMl8oU9g8WK0ULTUwZTgxfYBk7polPBOYv5tby6o39ij
Ltewu1zUrIK91mw3wmbqDU1P0HPP96LBvhdgf4U6o7nDJw5R1oGv/YfQfvMDqAOVh3UhN8XvD2i2
DW/Dx2T7M/Cecan6is5CixrMXf/rqpFMaghWJFzgWURTcERxBynbBBnVaHBm/YzWyekDJxnD+3gQ
hYimBw8zG4cOYnNLvcj7CEJEAHGWFMwEaYhZVLziNEytXpS2hhPzb4S5M7I+X2PM50cWuPJs0Cbo
OSLl4wXKY8f/XREE1kGpitEVlP3xD1ViEVUmlPhLVxsNri+QD+1AzwOzaD0G294QngScZQztZg+r
ZHHY7/6lht4X6kiYgsIgFhnZuQ2ewUUeGKFoaoPfgroMrMKqmxjPxUvhJvZS7Jo3RlAkoKHDKDYN
aBoEvxOjFvvMoB46rTSDZAqZO1noJ60WQ9PdG4Es7coa5cZhqgSTrGFplSV7gcfo4T41o0iX96/i
Oo8Xju09yJUyRzkRJl4qjkNTF2/e2iyBUIDChJJi5AcVI+Pvw3LfnqJsybdfTeZiABU72Lp4nfUx
rBMHcwEvBDvO2MN+sRp0d+dQ5igP5cQOHFZkae1LZ43vyroHmRNgZyKIPYJz69SPx8UzeddJpWxS
xVVUn9QLV8CmesxWoUl6YaMRbiCYI2SgK2hB0Tk4yK9YO3eWkqe7iE9si6A4Jv0viHFQEfiCSbJm
rGGb+9S+knfb3/JoOnb2gPK1V7iLn/PuNUnZozxVijo2KcnnFLcMgEUXpCqEB60CfztqXoQeszXS
rWrkzt9+dJe2UHYpl20vo5YxFeyCc8xWY/3jJDns/8f8wfz6SPKOKSkoNFD+k0LyKOS0HhHO453u
O9uCFQRotgwER7XVv0fue+h1a0xJ/b28++Tkd33/7FI+pOWCEIsxRlUI94RMVBn9Tf1RWxxAQ3mq
Px6X5tKF2ZiDXgAng7IK7kN9yX4ChjWPEMtJdqZtGmvPuaOxP734UA0gczXKjne30eO3rI+vYEDQ
A9sJ1xHYN7WHx8VaKgkDN7ki1g+pZYInArJIokUpmSLmiiQXa9CQY9A1Wk3IS0VdOmKUu7igBVht
WBDVTIeOXQpQc6cX0y2YEwMzAAqBlGeFIlpAzcjWaGf36qo8ICs0LHmPJgW7kK3MrvHKEvn/qydw
xEITIxtgqbJ6qK3jrZVrC6u5z8jIPiIlArCeEL79IgWvbCRqJja+IiP+fQ7QwMQTw1EA7pBddQNm
zwntj1DfXfQCjA+Kyy+k2PPWkSBIiEmYzqbLt9C6yqpuwFccPT4ze8Eo8YAzOAcefLo44NWQ9JCx
YN4KCdu5htFic3E2674RRPYA0GsAMHkMitEcR10ehVxSYIhX3jbv6inIAHyPUOEYPxUbw9vvwqQL
b7UVPLDAqpWfka31C59h7taDAia00YlTEZ3P209d8gHqkl3UGBnq83a5x2CvLW3ZrxYdqBL0Sbz2
H+70G4uUcyn82GlNDou/r35QjF4OGrCgLWjY6qXuw/1QGFH4vVoe9bLLykEG8UIIFXZHPoZmZ8Um
k4Js/Dw6ytdCZJw5n2DL4oDlRSUbO0rdcFPWpGwNtUbccFgPxFUyHb48YMRO3k6vC8ZmgiKeqoAP
wxTaeDS8Y4jkqgzAeYzHkrZnrQl0gWAshCDPe6zHDo7ugj0S1qmwd2OPum4SX8wngc8A2QEw+ig6
hFncxowCylNmp+mtJRzJxVPqxSb6kR4WrJMQ/5d16tIZgkslTzmsd0ZBHhC7j95m0XxXTfZcfNVG
+L1gcOYWR0UUjDfgmwLggFZl4Bm+mhi+gDL2FsDviyc7krU/7NEPKFcQOXNS3cMocIdSxH8YZCQy
xFe2qQMy1bXCtxpsF8deRz/A8PeJ01s/naIvtUTnvuq1KeqrQuSeTy9h2YA5Pd+E+3bFbJnjUtN3
LsxhQRCWZVFhxMgvZaVVWh5g54pYmcBk04JWBr18ML249eo1tIsXbcs/hKdxHSOZST6SccF573nM
fnf03w+gokCdTd2gseQHABM7HmVgk1RngMgT+wXwlV5boQ3oO/CpnAdKXFuBtlDoDHtNfwJhv7Xg
WmS1tC+jwKygpQASAZTZbiNuUkfVFLE1wCtIXhB3UVHrdiECb0C4DMRVZHYgE2SdpW8991IEjeA/
w9QhyhmIXzUDDGP6ZXJZXO4sYFOEwwoHOCr/g7oF2fZ/BmkGlj5oYgi+w+Bb4DWV/p3rPL77BBzl
aLKod4C5aWFv50LwtUUSR66SCmmosk7iYDHesEb37T+ka+YNNDs7YalfeQ/KohZHndJUxvyl1JLd
tEMXqF8vNzNHAxYKi0swWg0pjRX/LJ7+XuHvc/7eezAxBT489ErpVr6EPmErK3Bl7Sx7ylp4BhsE
BswPmEHE3rJ2aTzDlY0U+Ti7Yk3udalNOJsxwHVR3kC9FCgd6poLtSFlOxULlx0UAYz4KwSuehcd
GDO1MH3qLsE4Z+/wa4PUR+1iFbz36IyQMUyUZS/68yuvN+dxVYDs/b9s79XiqHSoqZCy1j5sFRbr
WzLm4hKdRSMatJvPhK+JNH8O/uGzPAVWi5d6gr40+7+3AgFYRVYIwBVENIA1pE7q4IccNHAmZKeO
72Q/k92uPybkp4oFXPk5OJSOGCCt+Hvt9xN5sCpJ5JOC+RMICrpslSuTzyVCDcRoAUobK9tenAEO
Lek5BNgwuc+i5o0zu0T4cQ+MIYbBqoImEPh67zBfQpUMTZ/jKaDwxrCuPO7EGJEluyDxnI6d23sZ
BA2GV+5rSfRq7hADRapq4NVkWbTASJZ1FS+GuiD0JyNJwAc7htZcsEpxjMXW8FfiGZAkLxSRTnWL
r2jiR9QxBhhaA78KAKXYb8rPRLyvonHi8Io2FdBXmvvGiRRL5wWr3PqWirBMiJEX0+GZPApIaFRE
QWOL2iT96FLloVX9FGaFM8j7Ult5ETTTPzf2ZIwuMje7Gc0Fr5q57qDgANZCCIMSzXcqThYTxyYa
g4SUdZoT4eXBRDFu3lwXV/4GrVyTNdk1XngLgXLWm5GxAk8GVjnAj6ioMU7o6mftQOo/0wtw7sJH
jEreLvLaZ9ltj+VJDnTuexE2M5M4YrwJmEmFl8gkCnW7Q5H3ooylgiriVttdwKr/nKzKVbStvfSR
Mxqoev0/0q5rN24d2n6RAPXyqjbN43FvL0JsJypUF1W//i753nOsoYUhbg4CJEEMZInk5ia5y1q7
8Cbwgt9WuyXvXOf8o2gBW2kJz3gOpYka0ZrhO7+4Ru8NuBnzdxyCKGRstlHBu1jNvv7cjBXogeBa
hxf0zD7GXKzGXpqGrFMaPKMF3Mtl/N7gcqVcy3vLxz2v2DQKDqUEdcJ7Y4eQTOMgMMNzIF+J1x+f
gTIlC2WqImLgzKTrnWhSgeA/F9G9WjmIIfjKpsOngKto26IkKwKZO9nkcNgCVDS0nQguWPX4FzaH
OnvUyc50ZPgWVrxbHaegFwezccKn+kP3JHRXnPQN0i6/DS/fJuDhlvYjh6555Tw+B2WWPNYsUGLP
oPRjRJOgYU/b+irGidX4YOW9HrecDf3TdZ3hsWSNbSnPQoHAeyp3JuTWs1vBlhDgvHq2kDCkR+l4
exnx55Y6B2Sc9JgV0CtNAWjcK88ULRMgPn7I+TIhPy+P5zjMxWYQJ5q0I3CSXY0y4KsO/RI+SBce
YEVesRt9ZKtML/96/QWxz4ssrrxSzvEZjxXqYaA280L2XoCovHpN/eQ18+CxDgPkrObrhgErFnfx
7vrPcCOfZAinxe8BlpgXc12Jj51/C3M+FWKeKAHFt4RPrYfIMji40REF7TSQribvzUv5JGyS6/vo
2DvJhsf9sXIhOEdnzgxLGzWNzCsx7nUv2JipbaHSSEI35dwWb36QV+HW3HIjU7MhMW4E7aK4DODd
j4CkxXgzIRtGQaZwI/pb7lLQbJzqZ+m69LJd8VnhXs9Lz/501mCzxT1LwjmFJCV7zRstuRK0zJov
m8OLAR2lzDtQXKpVZwJN5Uw/EfjgQniEO7XHwq73OScMujbRiy9ADvH8/mP1lTKQCV8gbFFkXnnH
zKPv6GrYpKBcLz6Ch+amf67fuI00K+cGcJGUVlCZjCAs47A1Q23rXMACIzf7Bo00aA29QWcz3N1X
4F/dZsThnow/7yHzZH9DMm5SCaepJwGGKjrdTtqGravfdBSV9pIjvOqgHEj28rVwI265fL6ztbJm
BSob/JpbUtGhez7JslaOkUIDRB82w5X8iDrCxAV7zBbH0QbBZRAR3Neb/vD0//aaGO83KrODJ7Mb
xiQUGnSl5pHdHZI/6P9Fs4gtfV4GWokrzDP7jcTs1jzXGxKrGF+Gstxr+pIjhi14BZruIBJLN1ye
0dkPXppPZiVrMygNqQMe5OWuNTzPKu+lgyLALrgX/V/NlqtksnIwnA2Q8QuqPsRdZwBQ+QBTQHac
REfu7faleQgnrrjeSs4bvId4fqFPAdfIHwl91B8iE11h4cbUpS/NRn7F9eFonjRUWXFWbs0yDfRI
4qI61yqwuSzomlXWlIUUrIPhnXLfuSgqp1fJC9R271TVa6EeSH+BWol3heDhMhYT57pCQgJc6YN4
0VPuxtBclkHqbaCkzZGv1TcEXcXN3Cb/NyNGNTsYQGZWOot540a63JpjauCM3ZdX0mcDaUy4IPER
5WXh7yvhOP1KwQCt8Lg+1i5pqHPEsqJ7EHkWtso2T6peBMk1TOg0+JFToZzuWryBlNJH5Vu7dsuV
sF3J08KMUD+HBm3oW4O89dzrCKnWqX0FjdP2l9l6VecNe/BmKpt0H4OyHLksEOCAW1t55czwmmtf
4jJrK+V1Iun1jLvvN8ZJuMPxdixahx6pRx36yhMAXXnDY6AznwhKtVGXydZpK7XUG2IbU8f6GFXb
eo7upbvsSGaJvsHpwRcqII0lHgpXNGzOWFeuwjMbP5oxwCmDblRmjsUkavq6AnRjgL1H3Ac5ytgm
b7wBL9nWvE+PSmlnJ+4zY+3eAFIyFKUjrI62CcYfKUVeEW3CFFNQdSKObAf34e41Olp8EZrZl7K+
dgGlMheEpDetMJgwwhJVKgj4XWvv5HdxHE/gSh991dduiC++ha8Rv4pq1ZC+R/ljXcdeKdp5lHOb
FKKcEJUwrvPt62PgFAf+Wq76pAUc88qQuommUCTEpKI7SoKUmxMfIaPkKHezyrRxlR6zv6Dcn/Xn
EcVFChztjohSnG9SuR5QUywnFCl9UFRDGHmr2YM7HHoJxKR4xWtvLfRDQLB8O9xwbHftPrSEZl4b
5WClOUQtKG4l2ofs5QWiUGSWHj+hO8+6hdT7JkQVWeDlXGe4coDD+84SHgh+IYDAbBtJjnp5kAA9
7nFlCI6S34BoASfdDdLv2l7dprfJ5vJwvwqWGUMGJjqnIFeLug22Js+SBiJ1MTDpw5wELtCzXOLm
F0LkEvdPb24hGbzMRxZkr1/jB1eR3R+UG36bx7w5L30IY2cVQQlWn+JDtFPqPJFDGtmZ7sjUNaFX
g0rN7S/o1Va28JA/KruIxzy24rHOpoFZ9WKoidUX8zT4EOYF0cFLMzjdNnGtO+mOepFtIOTsXJ77
n3XzJsoTUVyAagcQpYPO+9zKY7MkkNBKYWr7/OqI87a7SW4gpPEAGwf1lw02fr/9FNzbBM+9v8CW
sMcgYgRielNjjqNez0U5GTPqVDWk3MkWbQR/YghDZlf1Nt/mpnMj35tztBUseNvx7jL6V8qfXew5
S/J1kUOfLeOpM2MMwzGieF/lduSIe32vY6vrIwR0Z0JpstOOvX+d7F9voBIHHuJ7CJC76UHbVH4O
rkUwi3NJglYKc1Gf8P1NrEsvxb6uFb1B4ur0InjhXgF3aHGbPqO1DnwNyTPYa71bItraTXUIXZTb
o+Pt8rSs3U2++BZn+TY00rObkdRlrmQWtMvAAaXuFZAjRzPbWoc4C5iCbhRbxt3vMuZaROMMk9l3
Yxp0tW4C8z0EJfDV8CzejDfiS+W+ggYFZZDwuG60Vw+Y9S2XSXTlcDkDZ3ZAbymJZeXdHNCY+1wK
LxgdshEg2NRDVkWyY3D4mtyI0urGm3kt/5lnZreHYLEISgJYYTtBO02ziz0hyPg2H1fVg3qCUpqr
Hw1E4GVutnnV4S6xGSdPR9x4RwXzrZwkf0ImHRff9zsdFZ+6K+3FG/FkOcpGBVMEeb6HSKv9F3Qd
8DvLT2D2fpfTutcDfIJ8VCSYGPXuJnvwBedr6+V+9lJujL0C2ojLtrY+7xCngvClDplu9sU/dOrY
hB3mHfRtMK0GfrW1uxcF3CgG4jrlIYFIAV7+IBQNnL87YiCMhRQEoOeKwXN/K+Vpn8Ti8BVdkdxq
O8L1vWPWDx/5U2n/RgbiYbRBNO+kTyY3d7l2vkETDE0HEGyyUKB0Dq53dU2qCeDKzC1k2UjbnrJf
0AtwtFuc7jV4jTqneK2h3j2Lpu84U792wC3hGZPvqzjO9GEeOyhIPoYXckzQNVw6IVQSIFxEfs0i
9dnp8zLsqlM1IAgx84LMxYxMTMKIlR4E/kiE1OBYv+0QqTROOWhFyx3Z9qD5UZAi1wg8HLqo0VST
eOAIiR5VLknJT0cDZgMwyUI1QQGBJpvDbZtCRmUlUqkyPNqLL94PEK4qYHG6axGUePcvodO+gwbt
8vi/DrLzg+4cl/GuUhMTc9Sxuob9YO7Tq+mm8aZT59+CSwr/1kIWo8U/GyDBtx80D3eO52YjoNRR
82qPbpMnyUGlPc7A4qrAPu2fuaQb8xdc+kLGLs2iqNtSmb/wFG2iB/DxQa7PBN8VvuBQoiQQXAh7
05bvIGYSgZiu4516X1ko9gsQ0sFFH0ImM0nf+c5QydiWvYzCR+N00l9ReL+pXVBs2DWqoRx6KDUb
KfZd4XzgEmr/gY6c6BNX8FP4J1754Iq9qkjcfX8LY69pGKIoUsK3IP+MsD5KOH6/WZAmCD7hJuGb
cPvFn7pdz8Sb2k7gByhWyrrPPoFt9y70rkpSDZ+AxHCGTiAZouz67r12s3fNVj5HUKKUz4Ewdw4h
Dw8+FJS19K/K3Qf6sP1ilzq9S1xew/HXBrmwSBZjyOqEjUVEfJV8jO/Q2fwGcjKyD9yP3I438qlA
EvO5R7569PHk5W2jlUvK+ZwwRppFTWF187KYm/cWNriN7pFDnm5ROfU6obM0uUXIxrgyTsG1MS8S
j5X5p/NGZYACoj3k6w2ENhgTnSSLtFUfgSpMuFLp6CojeUE/0GMipG9SgIlP0Z5CuemAnwFWwOJl
NlNqzK6LuSZrpBWrUkflbFlvA8Um0qaD5C1IvWRHn1BwAm+Kyp/LLuvnQQHMOUUvIlkLV8mkINR2
FHJ5rgy2lDtNdutshJfmnEarGDN7BsK4+CUyyzlk1WQVJcaV6uGhkjdyV27L8vflgazUR2EkCxTm
yEuoWae0B0o8E6uO6EMoyF0VDKdGNR0pqDsE5mtXneUha+0BfXm8ooefoYTzD5inYVFFE5QIMRcZ
rJaS8UVHQ88wxR+CUm7FtrJrWnBWbu2MW46XMVItk7q+CzDePNrQ7ikenmn81HHjij9DX/OoZukp
C/2LyAsyo8qiTCpagndSSz4n0fzM5NEDZbOtNOFVp350eFHGLWqUWiXeqzKKvTOQpudVAz0CPUrA
e/dZmtIxRnecSnOOIinn40wmLpcbOo3DAFPeT3YVHyZzA1o0S0PuWoQCNq/Ycd2OUa0Kj2BAfJKx
Y9miTRDOU5Gbo13m6CUVip2a55xShlXvg1vrPzCMIQ+q1KNUCjBJ90zLUzvh8qz6Zmo6I1oZJ8dI
Gu/y3uENjLHckUpBFXVAFLPJoSZ0rsxRcgo6VByb5QExNhtGeqlKzTyDxiPRrlHQbpcJr7xrdf6Q
NcKzTpqjiYzFqgYpY6lBlXwARu2GPPfJdTgmbhP8muKNhgx2o/NIpFf3Irp4TMgWgNeKJSVKy7bV
g7lOPtZ8szI3fQOV+ePYSv5fLJSJtA3awMBrbDALRegoTwUBjtaMzqTuoknyWoF4l1FWHdkChVml
zFRrI0EfByjRy6u8GVM/pMKrQVGPJ8vtbREmvPgUD5E5hQolkLuhzFFy0AZ+0b5WGmrgRVx42nAv
J2R3eXyrXmMxPubWh57pRG8roHXVTpAek3qv9dHtVPduAZVXxYw3l/F4o2MMMs+mLolr4KXN4GeG
clPqja2aqRfT5Hoo5JSzy9at8V8rYb2iSeXUMGJYSSehgnN4qJs/lfE5CHeXh7V+4n7PI0tcghrK
OClz4FBLfmsISFPqJBcOUAO/krMMTRvDoHs52FcdscxQUiF3fwRa8kgNeKOVzw+oJoavkubR1oIv
m26J6tk2hYyAwYtnrC4jmuWw71AZDI6mcyBL1jPZGrGMUXnMKn8gt1KJuG39HAXbyzO7aqALJOYE
6AXDyqcBSJb8REXMo58jipDXdktMGzQVf2Mvc0/pzHGCdk7Gq6hCn9K4m9exAlIsuRmEDekkH/W0
52SeVxdrAcW4lqQmpViCFMBB7cK9KfeviTY6ea/vas3ijGr1rFlAMT6lSYQcQmGYRDVEHsfS0TTf
vqsmV43sZxoSF6QFDuNNEhXyul/NQzkooiY3x0tFjko3h21U6QOFXA69mUxHo+5lI+FNJeNViBEN
bVFjKitFtalsFXZagwoXei19rvFcykod8TxKNB/PbdbzX8+Nv8qKEsKcQNOS4XeKnJEohydzCHc0
i1+CPEMvedP+SaCXRCz0UJnQEUkaN6kCF6K8zypCMZdHP+OxD9TF97DkMJ1g5GXfomUrRwhJQl21
qYKKK9I9rfAF3U0tD+xVfzHjIBzUQAeIMl9VYSxKKFJNGfIamCJ6nCGc7anF6E4lqLRllROoX6l/
UcUlGGNWaScUqF1Ch0tWHZTuIOqOGl/1mVsYj6CnSZHgj3m3mJWA7Tkms8h4p1FI3M8NYtI+j08Z
xUSWLk3uiWLrrasWx1DcksRD7iqgx9HcSv0+ondG7NX6IQ55cYC1HbyYAjZFIwijEikpPqfRwree
NJ+6TDblEHCygbM3ZU0JISDweUCjEQwtjPuTyrBQ4gIwidFuBj1/lczp9rK1rh0dSwjG7VmhggA8
6oUdNWnsRj00OPwn4UYiT4H4679BMUaqW9Q0qISNUTeSHWW3jVD5pXHQhNxpCs7MrS/Q98wxNkqb
KMhSCHw7cESOCA4CARWaKuc5tA4yS/RAfBktBcyAyGCZcSNg15EG3ZJJ5GRhcCiVnLNEa2euDoqg
f2CYsdRxWgTVNOcD8+NQP+hC89Lk10VKfR2CyxHIfTjn0+r1aYnI7LZJUXMxoUBs88GJiq31G4NT
rsfS3seCM41O2+X+XxgHOjJQgfm/zdnnXpziHkrbufdRDFHghp5dwei9lF5b0gNVeGT4q/tqATb/
fBEPKdMwDxHYxKOoVLyhj2GNggP+fyco/S6UbKnzVOmpsG6rGiGSpxYc9rz30vocL76B2dthPqWD
VWPAum5bwdug3kUEB7KnCjjBSi/oa9tUT43xenmeubjMhi8NIzL6Brj1RGwoCYrdbQEKOdkvofIl
pJld6kj0qq6Em8Fl6NXtshgxs13yrBOSfARy2XqpCA0Afdh0vBfN+tLOukm4OEGXfL4TLZZW6Cex
EMI5pTiJbkOh5qPQ9uXyQFaKBXEaQS7iHxDmYt9bNTWsAVUDknWCTDCVny1rUwtXmXrdxZC2ebbk
TUOvzeKD8mg5Vp3BApq56gsVUYUO4R5HQblGq4n2FD8IEcrYatHRIQUoGBrHG6zdZxA6QB04yiON
HyUSWpknYjjNJRLlw9gdqWUbsR+UKMhQIExMt2bhcaZ3Ldq8QGRP186U02bMgdgZGyp7enEzkskO
Ouj9RdRW8NpoSltMeXXgq/YJhl8Ut8+tu+xjQ5Es5OM1wFriUx7XXiyi8iXstpzRrVroAobZgAO1
SK8XyD2bwgdt7cq4ggu3zaByBPBvg9+7Nu5BdScmnhy9hdVga4XBOR1niB/3isUnMDtxUKI0TaI5
/V1lrhhpPlHvRnW4qVvO0bU+pRY0WlUQu/8IeCW1CQm1ATm9QrhqhlsSHPNwd3k+16fzXwiWljps
86poW0BUOXLmRun26d/EBqFm8s8o2Db5TAogFzyPQkOHYk0KNxwPEZfRYtXqoXAAlhmQo5sqs7PF
UEpjwQRKSqJX/H0j1ea2NkovCaZjrimbXr/NIaKDt0TBORBXncoCmjkPISqbTXGHl1AqPZVDZFtp
Z/dxu2uDV6V/a6qJswdWXcoCbzabhZOuIklL+m6eUGvaKNOwkXvRKwvZzqzuFFb6Zs5LxKnkXjYV
3jCZnZcN3aCIM6xsCU9C8N6lVWRTZfQL5U3qMq+XS05QYfVxCjkU0NIix4SsMrOobaRmFp0ws7EM
XWB5eJSm8hhL5cY0UcolPcbSuB1CfIYxguAhgKaybQnPaMi1zQbq1HrvX56C1d0ChQUR1QdQyGE7
qNQhHttEM9FCXg2bVG7vhoiXU5udxw/n8i8EGGrPF7cr8cafIkCgvqTXrvEeTMjGVH1l+BsvtgBi
j/pWMzJrQBFuoAdOHEDFiEZ2SaZtHvHizqt+bAHFHPiymRaxOC9jR7edfmv2z1TinbPr7+oFCGMr
uU4ncaQYj5GFCJAqdo/KI4J2gIA6Se5Rw5PniELDS9dxgZntnwdg9Y+kuSdZhAZgENoTutzVbYf6
p3qwR32rVNeV8TdHw2K0jA8wu4KYiQDQXHYNQbWDcGM0HefusrpuX3KPCIqiTJ4BUfI0G8x53XJi
bocYtAyj7hmS4lzeVasmv4BhHEsl66OZ6ICBNITdlu91Adq9maIh8YNg4ICtHt4LMObwhti7UdQj
wKoxt8f0ugQD3Bj+aoqJ4y55QLM7XXhpPZRqPDsBFOc3Sb8Bq55tINMXczKlvDWaD4sFjFbiACAJ
DEFE108WZveROPpZ1dxfXqN1GFB2gh4cCVK2pBX8yVGGrmjQWyqQLVBGpAbuB1n6K4P7RmEcRU7K
OkReAhSAVNtKVvQwVvEmyS1O5GH1JAO14T+DYVxFGxtp2JoWfCxCKVO0UYPc0+ItxQu9Ct2JFxDg
zR3jIMw66NW2AFxYXEcyqPg6SO7ySlt4Y2L2KuJfkaUPmLoMwV63RukHSvGm7FecmiAbFAniU1XW
K56STu3DZdtYfxTjqEJXHwQJQSlyboNqK0S07wOwfVBPgype69EINU7FdVnsLepCfrpFMUE48MY8
T9yPs/Ib96vcaGH7eThVY0cw5klCNzNKFYKBdwNZvVYuIJhTcuwEmqYSICBo7AoYRWlsdThaOXHI
QJwR5b6QVg95Cla8kTEbwcgh5pR2MBlNMHZD2T5Ndbq5vGqrVrkYGbMJND1uG7HBolnFsc5yVNc8
GLDOyyCrV9UFCGP6oLMwhXHEOBDVt1Vh18AL1rJiN1gwfYAM+n4StpcheVPHbIS0F7O8lQGZBwGC
6ukeui9vlyFWXftiVMyBpSsB0rAmfG6FMt+8PuZBsWn1Ywzdjr8BUkAzLiuagu7K842V6FEfqIoA
khejv5GyJHTkHM2NA3QiTPX5MtbqKQwemX+wmKWqqyalugV7yLQDwgaDVLsKdRW0dYBP5zLUulV8
QzFL1KQog8lLQElKe6WEo5Ood0MGAgaxDd+7Ot2hm93ry0DmTOe6yX/jMuumigS6sATTKcPHtyDo
08PHcOg5GZ5VT7yYSOaGoaADKVDm0ZmqS9O7Uo1RtQZRR80va8sLI//yZK4b4/eg5s9ZOMGp7VpL
yjCoNPQ6ZMi6cqM0b6rOKx3l4TBOXkr7zqxEDEtGpc0wv/2qGFk5ct8WCc/rzl71p2P/Z0xgAD0f
U24KWRCbwLKix7jfgYxTIeAsbJ2ph3IeuZ+sP4P4UKiU4ztWCCMQmvx37dBuew48CHqqTxmA4wbc
m8mfJrBC3xxEm+JCUhFhk5X3XTfaVgdVFjw5yy7w5Q6Kigo0FTrjblCrmzETeSnvyyYFNt3zz8qp
oTZdijWmySPtDpp5S4ton6RPuv5Gap2zTda3J3jDJAjNQX2W8TqKNJYQ88WZV6ciiBOdrkD7utJA
IWo35L9GFF9ZEccjrBqXgQ42Q0IEB0+N8wEOJJDluIbTRuTSNiKvoa+N8rvSOW/e9dDzAmf+jsVm
EdoxSZoAQzOqXZnvshiUVR9pvc2621HaSDLO2s+6fazS21EN3MsbdXURF9iMX1DNSqb6fKYr1TbV
UYsOmR0k9VvTb0NXbPv/OKWMX4DIk5RIFHBh9ruKr9XSqaAFrXEGtXraLgbFeIXGSvS0VIDSkWmn
ae2n1Mqc2/pl20Am93zNUjGxyjwGRFyhhQ1+TUCQV7hJK//y+qyeDuAuAGe1CE0PmbFB0+pkmmQh
ch9DcRRU5ahn4pNeG3eXYdZvywscxgZpVJI2UOBjlP4Z2UFJ8RKobUkgIgw9sXYFyCsFdtSKnF29
bvsLXMb+5FFomnYCbo0qtbqr9sGk2Hg8ukEOJUIClljrV5NHH2UCKqYKbRNtc2UYqLe+PP7V5Vx8
BmOXSjDlSk9nX5a2+1ItDw3q5LIBjTzCxIFavdIsoBjjzCyt7PH6glZB9qnBcOoEj7vSb/pn0DVu
/9OwWMZ10pAgV+Y3ZVj7YRQ7wLJGR1Q5V89VJwKNLB2SxWj/M5lFVNVBT4weRlqNG7X5jeKnssjc
WHQ1+liLDWd3r54ECzRmrazWINQYsFZi/ybXj3p3kK2nPohQ5nvIS3+kLWcP8gCZFSNNIKhFMQ8v
T+wQ2lDCUapluy6uM8XTdE/hhYNW/df3CNkuHS2KUGwso00CKQV7RKRhSujDZctYr75ZYDCXiqBB
BVU+YFBiKt5acY+mwbTo7CKTQf2QDtdVn5xE2nzUSo8icHV6bIJpJ8wprTo+xbUUOXWdJl6RKoGT
d8h2QaU7sxMrEDhHxroH/Ne42OagAIytWlThQxNx2gvIYqSleh1WkFS6PCM8HOaCAVaXpEwMmBVi
ilslKLzKaGwIQnBg1veKMUdJkX4FfSJzcOhqgbo1DMfQHzt9spvMbSk4L0C1NtyKOlfFfPXWCgYA
cD6ACQCcked4YW8MAVFhSylxUmO0i/YqQ5J3iB4GEMnlWwtFyALaRXJe692qES+A558vbjVhbAlp
MbeajUa1EYZ+0/NaYFad9gKBORvTKNNwsGMqB5DV5ZNf6oFLjG2h8jhnVl32V5MpJtDEo/d8KEaS
WEPRwzTy6E6rvBgVFSLuSKoXd7yDaNUKF1DMrAWD3Il5PkNVt2jNsPVGtLMw4Xg0Hgozc1kYgSNg
fnMK8ZWFzH+Mcs6c1+y16jZRvQymUrDA/yj0jXoUg6FtBxUVEkLn8dWYOAVom5XmZKVeQsCTqnDO
oRVaIhVUpOhnmyVOwLbLbK4y7UhGDEDS3CZH7W680R+aa/km8EF4+wL2HFwxduEfXDEu+461Tb3A
Zc9ZuSZ5In2FRKadCcJoVMYmN3J4aCV3TG4vY612Sy7BGM8NIi/S4Vo293BaNiTsQ8gBgb3Q1m+y
fbYpD9ZkQ6g3faz80CXQLw5ArHL5E9b2w/IL5PP9gJSmEusqzGca/DY5jCNiJA9m7erSr8tAq2ms
JRKz80DUmMt9CCQ5OcAlt2PrKuJB01A6omxr3a9A41Lxghc/FVpxLi5RmU1oml0odwJmuLGL44RL
572Y2ENoIxQfPdPH4O5A54722P0VeCEv16rwjInZnPJEYrEDyxXUEiM/eNBvkufGNbwYFJXjJsSC
3iau6apOvdPuKld4Q8vwbgN2UFh36TRbHOJgDAef6lZ5rX3xVjjEvFv7mms30MEJah+oo6ss5W6q
jxNJMjQDGsN1EA/OyD221hyUAZWtuf9Bk6C8dG5hdZ7RVBxxeOSBrY0oYss2AbcTYfXxsURh1rlG
JzR6j4GCRlcRJOtGeoTWqxp9Ki0y+6ngW5JXiY+TuOktXxtFj2Pd8z5hI0pLfGal00CgYmYAP1VQ
A9qEGxEFYFpalFs5EVGKTfZRRzdqSZwSr0wh6XeoNPqb9NbyI+ZTdnFOq8h0oj4SHyEVt70AImdU
KWY5L/G4+sBcwrBvBJoJSkZg1XiS16bfNFdT/6QLOtqbX5rkUSy2WrWrprvLU7x2RViiMm8FoRxQ
Vj53yaqVsCeTcejTP4KUPjej8HkZiWexzNFTd2KR5ybGZ4w3mvQ4dvc0+POfINhnQdKmbW6EGIxM
JkeOZSdQJn9Kc/cyDG+pWL7GybQire3nSVN9AS9yXHdac1fLp07zeukzkQ6F5Ip6truMy5lB9qIf
RkMniRFgQ+2lRt6sk241+fkyxrpv/devsLdhzUyaMiuxSnGPmtWuQrhDeDHN/lBr8nti3jdmvL2M
uO4rvxEZHzNapE7VAIh1dQxEXLRBFMK7aa1ioLgRfIygQP9RkZQ3ZoMu3tkw2ui6sHqERyy1aD8u
j2R17qQvNSHUeWns3ImoAOrTmUpDrnR3FOxRPAbp6MqC4lb6KUS27r/hMTOXhdNIkrnFnlR3tXoK
iE/Gq8R8zYLbQa85N7hV41sMjnHFhhgnRJzZEMZuQv39riaNHRFOTd6qN1qAMK6WhF2PlDdAgr7y
0PXtiLGF97d5QqEHx+x4i8W4Wz3ME5mIgCpQ5W+hZMWj0/s43CvyQaCc3NLq3Mkzz5sBipUfoXmD
NmOZBrguQdBeG/u9BPaQisdPvn7tXaAw5pCrcimgjBI1tsfoVG+nLbJXu+xYgqYjsZG4hUaZq+xy
RzhmvpjZkBn1ZM76rQgB4WK4+AbGSmirCmpNsAW6j5OCe/cTavo+Xx5kDaQ2lds52saANP34DDl6
R9lPGhj/VM43rJYfLr+BMSLERoesCTEPLfis3Kx3tLvh0GzAJ/hefUS3ikdKUF9Vknd5N65fihdj
ZywqzeVRbyrggjLTFCDjPRzoVv4MPsGZgtyS6Mt29Y4s6Qmk5orh/QWL8Pnczxa/uKcEqkqIFQNf
uz9aGS7iwVWPeuoEyKNt3rWH4E6+DiY7fL888NVNuxg3c7AnelNq+iydmIAuDVEaSJsIXsNLAnFQ
vh5Ci9EZBG0PqOHGwVS/J8FBSx2SdPZUcV7I88f+uHF+D+br6F/AyFoTgBVvnsQwc9LI+K3gJWNJ
kS0qf6ZIxONKRNyWVzK76owWqPM9eIEKFcM66kagtuWnEKhuSrYB9EZH80FH3DBu/Msrtkq0tNgi
X/f+BV5YZpbQzvHT0akcw8Dr2HjBH+iTNa61BrqJr+I7dcQ74Srf0Ec1cdJb4WrcXP4Kjlf84mNc
fAQFTR48FuymkrBXeskvVAdSTH9zbi2mlvFIBYivu2i2m6rO7UCvHA1yHYR3JeQtIONz0jqfyxSA
IiYfjeQ1rVtFHxrxRlLZCVeAfC1kuVw+xtNowlBnxuxlha6xRwPNzDei4cZd67aNGyHwppW+QZ/Q
AsrxcbwlY1yM3FYitCEwTNpuEHAY0t8opeYsGG8qGXeC0vQCMrjAsGS7n176bJdNGxO1fhCg9Ced
E6nh7He2GE0b67jt5oXLTE9ovRjKTzm2YLKb5M4ZrcMgcKyed0x//Xxh9qUJm49rLF66Q/m2vIfE
bXlFD5aX2vGx8RO7UZy70X9MN92+tzXINl/edqt34e8N8eUbFvjoPgiQy8SIBUK90DAQCuS4l9n8
fvpQTbZA3g/iQZaYp2sFTVFlXK3M4qmNdoZ1oNVTlHqGwhkKD4i58WiDUBXZzLlUjn4VgQ5pj9bN
tHfbvyqjASHDv0NivIje9Vk0oFvYEYsPNJvjZpoi11rwOnjX18Y0kCEELzEaz87PgTFRRCnVZ64h
lLhmJkEx0u7y6q/vrm8EZgePYiRPpg7rm6TEHuMKp0vhBIZ61RWCnYaa2/QG50j9iv7/tIdvTGZH
m3O6rprZ6+K8eiaygSdemkPn00qzrdGUKg7YMJM1cK2S8TVu1Qy9xWiz11NDAMl4LCjvcjs1H+2A
hqpaNYcrsR/KN5VG6R26K1WQWYF+yEYlQLzNpgaVqyVayaqWmn9QVhg8taM4vkO7EnJb1QBqV6II
ljNS1CMQPQy3ITUCP6OagltbaZGj0YXd0RjHcIdeOJBiUnpsaKzNYjfq4FaWEn905giVKWJp28lo
1N+RWCXQ3iAZYkOC5iXKcC+WRrYhlXavDIK1VQsZfI5CfFNYscBZ0PVgBAzm/2yGpZcZg8lAaQBm
F4QXAor9h8nOkhbH3EsFaUThaioekTuzOh6B9vpZ8I3LRNnzMZJkFJHNEcgJnCiCHaS6Q/7u+P5G
YW5GgpHmoFjCjqhAc6a1TtD5UfD78p5Yn0IF7G0i5BJmBp3zbRdWlkryESBtch9OG7F/nLQNwaUP
/RlZ7AvNez1XtP3NQbdAZe4M6qzkXA9ADZpfcfUUSwno8A5Ct1PIPdF4IZDV5VqgMa4lNWINnNdA
E4TXWPlQ0W01Gd5/nEjWuwxF8j+kXdlu3bqy/CIBEiVS1KuGNXh27HjIi2A7ieZ51tffUnDPthbN
s4Sdg7zFwCqRbDabze6qwLcAEpf3fndLrJtRLeyuuJhCt0FmPi+cAW8u5dYTuPQg0K2F0xB0IKAZ
O13AMrTSdG5BkWXW/n4eRyeLwptuCG5qc3ozm+xvDrgVnLByoGg0646AyybQXo3KnpTINnXbSK7G
zRmVVbKj/fifkQnLxurB4oqCkVkxOTIltkN+KK1XBTG5Zl4mIXqCDQ8b7/xCyqIiJLAWAVTQRat/
ROFWMUIFAkElXzjvpjGz6ybdTXniDEUHXqB8HwbxYcoaNJqrz+dhZcvIF01uFBSC1EksYcyhZwSp
O8jH+w0OWPO+p3ECp9zgwmddq3gkPQ8n2xJrOCF88EOTKuoIuES9H9LGa/j3uN1yk7IDdw0imKZZ
c2sueoAExS/IWUSJ26egWAC7QnFJfLYREWmLPxTPWrT64HGXaYuygAAXpfNQjhb4RlgS2qn/NnAb
9cuu7oOK6LHDmddAXQxNw9bU2r72/hcTCnLtBR08AWICNFWMMuYFmslN8hN+1onm53brgi6dzxWG
sGhVRvU6WTgzkpCgVWY/BGilixG1v5Lup7FFJyU1EQ56SdQ0GAwlrqeOhetJEdABOz3XkcQJQTH0
PtJi4w4ii/qQmP4PiHiCJwPod5WFRrAqmqcwp7scFed/szKfEMJhzcpZyTsF42jKyAuRnaqm1mH9
z/Mo0v1rqUSDohxIEUXjs/TWiqIYa9NrT23iEBbDBPAWCxJps083TF1qCCswwQkjLzOTIgGY1T/4
7E7j6IKn72hadal5DNu/aNiDF7ZQZQ7JEAjknBqC3+Wl6WuLcAAp94FZ2/FIvTzZ2EDLN4u7d42y
7O6V3wVNKi1ogw1UWDc+ShOYuU/IXZxuwMjc+xpGeDzuhnGejIXdIpjzQ9oa+6ZHmaXOd2VC7A4c
zvl4q2pbDGmyvbRGFXaulfiBNXQLKnm1ut+kvSDW43kD3Jo/0ftB5aUhGiC6dkT6zMI7T8nJ65iD
40n7dh5LOpylvdbgC3+BKpzMuZlmbW+AT2KAJagavxgM+lqDV/c8jHRIeOr4437AcyjAlG0RT1oH
GIqrGwq5rLuuNH7rQbFH9e3+PJZk/4LHlCw2jlgQOtGn5lfHkVGhpBj9a/xwS6C4NPQ3erRFXres
s2DkJyjCxs0nowAXQoPWl/pQzq1dbx0REvMGAOTPVBCGEyjsnA5jYlM0JT4AaNK4GfoYZ80Ajenj
XEOX0Vc+wiazG+5vPPJI/BE4bomFwjAQOqkiMZblh0wP6hbtZSY8uOrbIzPuzTK04/yqvSrpVpmT
xDBO8JbvWfmKKUBZCOojUKLW78A6EDfFIc2Oc5NsjOtPHvbLeq0GJpyBechY2oQA0tB9YRwpcVq2
TxovsZ7MYUeqHL09hzHe07mz244jIN2qCJdstfVQRboTBGl0KAm+YJquUxRTEX5I8sN525dVUp2A
CB4+W3qL52X9EmXy/BFlLrFlR2Nz1VhISJgxaqtCO9SGhwLh18Ym/y/g6PEFpRqhKH4/XUwUXszT
QDp0F+AyTdFuqfBdGj3nxkOjFLZvHqElZUN+8vyYpRsFBZv/QRV8i1KmZFDNHn013U4L3Jw4CFR3
arUPCrvM8Jy8xakvX8hPQMFm0WGXZ8qMYdbNNfparNGpxo1gSjqVqLkCMSaDru2X2qvJMP0yKAeY
qxq1N6MVjq5aTRC313SoqVnoaAXvfodmKLyMUWNm4P0qtrgRZOPUFgl6ClJMhnDodDkz1k5KMsxo
K0Co7QcErYs3YfF2fvVk3noNItiMkqI8bO6npRI2cMbkJSV7FYJdpjPUG+eCrMFOW0MJhtKqIG3z
U4yHjR7q+8fyPqLPYfkwtnsL/eFD6aXJdZi+6+p+7g5D6qCANIpcskXkJvN56+8Q7KeNuMqhhwif
B7aQUn/K1clFzgFV9ePG1pCuIFQ1Fi1o1MuKV5kEz0YoqicYsU5B9L6biOKUxe78CsrKcVGV8oki
hEShVYapkQIlppmrNe44vXP1olcvw2rv08vehBQTuYqSa810xu6VJr/9+b3ZKudcZk108OuvEKx1
KlV1aDv0C+uRZ6KWcCicrqJ2G5qgU0best3ILkjnFvq+YB2A2gvaa053B+Omnyom8ObZKt20oXjf
MckbbelW9lCXxRrQmqWL1uyicitApXEVJmWICaYQkqy80aU2XsycBJLQiY1HHqiLD9Cy72I7/V0f
pl10FT//grb6LbmJXG2Pw+w5heq9etgid5XPwT8fJhZEI69TdeOAD6v4Q+KHtj4fE33jziJzEOgF
hYKyai63MWFdZ32Y0jTX0RteP1UqfEQMsowLOnsa2eoNkc3zGkrwRdEEKctZx3DaxlPxbpGALeD8
XtlCEFxQVrXpkMxAKKCJ0miVnWy9JklPjvUgBO8Sj2MWGT0govgIQozQ8IbsLVQPMUSnlQu/udK2
2JxkVgB9gj+iz4wja3O6EyA3n02xtliBsVO5V6HZYAvizwumuLsJiAgWgQKExGKDpG+EuDnEsAII
uV40u2ZvWW7zEe2fJ7fbQQnY9R0fFBx2Ztqojfa2SuFlLnsNL1iGUmQ0nZYhRqAaVeGnERmbxkU0
b5z7UhzE+pB90LgOez+dSs4GFHNFGOY03kbMNeJ3VtxS8nDeCqULtkIRHLZKlGHhcoXDBiseUw4s
QEX5VjudrOwaIRmoI0yoD1GI5p2OZSBpZ/YFcoYWz24UdV+jz5I/+cFTN9s6LS4T6y4DvsF3aBSx
tnaaDJ5AWoYjj4crFJhpT+HTiQWhVkyoY1zUegZ3NO/N8JmOHyR/VCo7nF1U93BsCv2WbPFySbb5
kj7iqGpHLl+jwo5oTNw/oc6JalBV+cnLyg0aukWQJcNYSNOhjIe7Li5sp+Prkr5pJ4sh31b2pa1N
dAcBnfvzhiI5UwlZMnoIHZAJtYRxqIPGkrqHcDMNOehKvRncFTX/3UVeA5HqiO/Ow0ms/wROcF0s
BH1BtOhEKwPotxR+rSsjWnkQ09PxcB7qz9EkOBQIWCK4ZDq0kpH6OJ2+ENTutW+hEH+4KNCAMTgg
bLEpZL/c7qLY9zE6bQrvHfV+Nv3WO2D5g7xg4H5kbnKlO6ptouni/BfJ5nr1QeJZqlipMcwGPmju
UPX9azJDFy47BMtLH1yX9fQXF2JMgIFyALSXQhdM2J59QNFBlwNPWyTAodpruBj1R/MSHqzEfh0y
uzDtZHLOj/KPRuXXef+EFXwPqXukJ0H34jxlHrgtAhDR7iGvZPtH4y66mg/Wrr9M7dG2POsHni4z
+806vjUHUNvpdrBr3m9AltbuJsf3zn+YLIrFfJignsDVVYdu+KlBBG0E4mwfH+Z/V3blVeC2H6Cy
5K5/FXgauJeWrjInO/4F29IJLDmF9YNU0eaFEThoIGSp9zZ/Pj8wWTXrCYKw0Lo60L4ygTB+9K5+
QDvjTXETvzTfI8d/oMgB28GD8VIinEQ5gnsReon9+3/8BGHRszKhQRpAKRqCrTYYut61K8Mtvt9l
1x+v5TXdD8++g5VWXG5Td7rcoq+WVSudTIEQQ1okCPDOgylQDtfjbfabO+hDYQd+/Hgp9mj68nNb
+WE88Adrb95P9s/zw5ddPE/gF7+3SnKNNeqIjAjDp7e33GH7/l1zR5TWBvcQXCyhzKw7YGvcIrKR
nPKQ+0JvFapCcBqJHs6CYlWZzQm4pn2vKXeURMiOp87IXDzSqO21ElygpEKNHY4iyR9R6I1bDwHS
M1g3DbyjEehO4CH2dOBTaZbMhBCMM7e4XOutnaiGDaeMPp29rh8L65Y3dgCS9iy/mflNuXX/lR0o
qKg1MH6qo5VN2NPKCGUrowP+QC957AbxMbcC5IOfzi/wFoywhweGpuxGxfr6aLSdq+IKHeEfSh1+
09otXQmZ0inRucEZGHJMVOELQwrBo63RxZbAX+60brj377mXHsdH/qjt9UN/OX5TrvPfD/Qnoo4d
jpJdAx3o0Wmet3aV3GOuPkUYdh03YINQMLsJ9IDdHndgXE3jXeZUaKN0RnRz2v1e3c0X5vH8fMvu
OEvMo6GQDCRBSF6c2tU4oYNIM2JMQgvJMnPcK8RyWgiqDmOGvo5oukWC9Q39qx5ptrhtZHEXUuMG
7Ao38S9PGWBC0qtqwrYiATp9fvX+t/ODk21bBnFEME8xFZcpMeaaqAWODcwqCadptIOyMIPdqAUp
1MuyoPLOoy2/Jh7HazQh5IqDqpmqEWhp2x5ztNq2je5NvHeSCJwU4et5NOncYWioClTBICK+NjUm
ZLy6oWjhciKUsDVXo5pu3KBkiX5oRIMyFhVQfzKop7YRxMUEtdCydYpisqFAZc+QPbVq7iV+cdnn
+YU/QKLCiA5mbdhz0zmFBr3bWncIpRfnh0tkjgE1kKDehwsC4aBw9JI+C/S+q1twiXCvHFvHsPzL
bEr3oz8etJTs8jzdmcODVjAnU/V92k1HEIXbFYcqAI2vINnnhNCD7MDQ1Pk/4vwtwaMW7Uqw4qbX
U8QHkDqkeGA1N8I06Q4DewXiY50aOEGEHZYYJFQCFV+uVS/mcKVZNmlfS0hhhne0tMf8kqmbAtuL
vxBtcY25zObqmGQ+rVW1AWbQJHaE1+lcV5xg8DJd2anF7Whda2lqWx0qanbdX6QPyRpc2HZh6pMx
ngDeDcr3tokvGH9stNaL0RY5+pVtTO/njUMaFawRxa2Xc9qM7TJcqHpx5ILC/DVB4pIZLguYPVSu
Dg0T0Hvq4M9qWjtV95BwydNfw3RpWr82vmYxxXOTL9yH8H6SBuqIr4ESqGuNV38qS6lLRm/2E8/0
76r8RVUykDU9V+kvhT9s4EtKxIiJJB+DQzfwaCtsFZpodRWSDvNPHmtEQ0b4hFs6IUcKpWxzZyWo
j9l6w5VdudaYQlhqRJpWjkbfOk36EPY7Hl1MCiRd9B10I+0i2PBMEldrcRNXaTzQaXhdE7YUNdUw
N1WUo2VNareK9VDVHNqe0EWNfvTl1oPnsl7Cep6gCZup9rWaBdFScpcHMJrrDGTrvukW7FsyNHbS
XBv6xqksR0SOG0JmSxWqMD6Uahl50iC2NKMUal5IyRnPMVruu0x/GLrfaB0EUdtW/YLM3Vu4suEa
j7oWlPkJdhMbcd8yipogyFI29IaAeJ2Q3DZqTx2OJPWUOXUMBXWbb7QrIAFxrPTDedOVHGonXyBY
UTgNuhJYmGndLF7ypiyPVkvqjaNEajyrYQqTa0SDEhRLCVfUB8cgiBxG72sWOXhJ2rXGXxT1Ykh4
9kObMQ4uQ3QGcWtm44yltCLVM8ns8OhZi6LHtuC7KYbVauWG8Szf/8VcPxGpQLSHsE2L+26pHkNt
YUnSg98ETrKpByJfK9TvoL8ZV6M/Pnl1xCjM4EMRo7BQwZXMLpX5h7qllSZxKpi7TwjBrftELwey
1MGpcX5AYhRcw7ul7CAP3BHcbER5OW9+UsuwCBR+LNBMwXWenpr6GKGAbFGaU3K7V/Rd49/W0Z6n
jp5P7nko+WZbYQmm3ucWRKAGYJlzod5NbXltRey+m6192aNSUyfKAzEi8Gkho2yPTTrdQSJd9yoa
XnRpFt+2PMu+b3zTMr4vlrP6JmFnWH059FaEb/Kz+AkqoD8ytbxJ0+TDH54yPAAmoGIeFH9Pk9ie
DVC7+cEHYZCjPv8dklDP4qvPEPxtUdAu5kvJKgTeeoteaBCW88cnc0s7XY5DUZoDZR6Ti21Jc5MX
eKcCThQ4XN2bQXIs0He1WR0uC08woE8gYa0N2o+R3mFee/6hht2eTS1Sor75PQjzg56+MgtSjWBT
0afWzZrnhvR3HbWeoTlla3lyE09oMbW2yCOkm2v1UcJiF3jAH9UQH6VSm5hXBuLEhu8zE30H6FQZ
p41FlXqlFZywqIqidEpNMNndhNx36469W6Ce5m8sB6u5aINBAlSIPAcV8p9jjHK/qnSggrQDZ7hN
UXyVaBtniHzyPoEEz1TEzO+nGNp5Sf7ToPOdGd2DAJbmbjd96P6w4dHlhvqJJpwh9RA2EUpNsSF0
HTdXW7WavaLVN5a64ZWWH/rqAP4BEo+OIgMFH81QQhtGrw2y5qnqZm0GzuvnKnRNnlyClO78isma
83E0Il7lCD0gOCYsWeKjcvFPIfKcjYcRQl8ayhlycDKnRnGTgChSYeWO059d95vmvwjaZ3EThLir
5bIu2/gYmY2uv0VY1ZmSKskznDfNEOd2jfoBd6j00DWiMDmcH7dsSddQwpKWtEh5bAAqGYJj2mug
e+uOEHUHQdgWef/GqMSO1qkrRzKitcihmnJdVMj46+TAzI33LemBthqR2MYKq0kL0weMr6T7LjKe
lQIV37T1lADUXy1xEg2VbAPbL2JFUx97ZoR3Q8Owo2FLw062O+HVodUHhg2kSoXEHleHTqkozLgJ
BieFsCNrTaex6NXQvkfa+DBAdnLD8yxmKu4cECuisoIjk/ZFWGVAlFKHi9SqPunfrRoSAk0RpwDN
K7fSyeQGwZaQl3xdPyHJabTilz56qxb5XZNXphMoM/fqaIAWak+3HriWCfsyOo3hfcvERlXFkzLT
BiUydUwouKGuo+CnBc5fonZ7FRpTcfLbpDGiQEgiku5YqP2G91tOxy/gSPsyhqLnJfl8Ok6uxbo+
VAAvp3gXxfRb0s8bCX7pVK4ghI1P4jFWixkOtmPJDmX9BzVN3SLc6paXpYLAJ/o5FGHX6zlWKV0c
eZxe6eH3IQxRFHzfEDepLlgIVgX1RUFX3F+4Gh05ewINtuUacjp/eWVlVtPgUGQd7jqZv8vjbm9C
Z07h4UaBkdSrraAEk+woQ5usAaiQM29EDBFPA16drVtIdt+dH5V0j+NNRsc5jxJ1sUUzgW4s3l0x
lUrqIFpFz3oO7gPEVHX2TnnwV3P4iSZEL3WQNEa6BBa+ds04njDjoxVGdrKV5pS6kdWoBFuHJKJq
phNGNQXZfgzBn1L+ttTmYgyfe0jinp9C+Wp9Dkqw+iIsKpIu3VlKC4ZW6zox31t/uG22zF4WVVir
QQlWT/KoTQhkapx+iiy3CvwEj9HtfWsOLwEZbrppiJwA/SeXKYuNrZWTgqO2A09nlrF0g55af49S
JFXLAE5B5aCU7jh+KM3RyiK7aB7S8vcmU6x0Vj8BReX7MtDRcFcBsND2Q/XWta6VPGfqVq+ijI7a
slY4wrbGK2zlqw1I2VoXWyDwooPvdijFtQ2b7t+U68ltbmcvc4MH5Yp55y1H6i9X2MI+760+nsxi
wYbiO03jnUmsY6ZvHary4HCFI1zIZwpByrwDTvJmeOyCeAb36LfSm3b5twrUojjs9iA33YiCZa9x
J1Mr3NeCAZc5Xi6wT4WXhq5y8D3jengyfmX7/DCl0Ity6t+Q4qIbTk06r3+UMg2UAX8ptEKzWVT4
PoA5ubY0NGRW7mTWW8NbVufLgbpCEVZPIW2ka4vlxPWeNrcUyj0ZisTnxoVuQRkUXjDtK9zNcCBZ
/eN5y5HujhW2sKJ5ZvZRqQA7aI3LKQWIWl2BAGVfR+xwHkrqS1dQwiqCUgL85AGgcmXYK+CMIVMM
8TQULLAUFYf0+3m4rbVb/r7Kh42lX3ZpDjjNei21+2Kpm95yZluzt/x9hUFTJI2QJMXs1RGOhvus
PQTmBf+L9hoUqOHhT9VRz4Unr1OYptXbkCcqTqH8MlXcuvwIN0nZJI8UaDSheA9DQSP+CRhV25cZ
J4jqaPus8e5iGMraHebXWWmu0Yju9XP5kmuPSV48nF8naeCwAhZOvajJ8ZtL4BAhwWdVTjHDkbS+
PaAuisUQGmb0L14r1kMVjqCM8mhifAlVVDS+jsTcgZNx9Pt7rVpqxdQNvrvFrr9s788BigdQmKth
2C+xStyiRaEL3voJjVjnJ3ELQzh8cigZWKAzBuEpVg03A99WJ3UrZSS19tVABD81pS01ugYgXVeC
zEqljk+4N5sawq9iKxiSFdjAIJeua1TxodhV2L9VU2kTmTBtVXwo5n1U3MX+K2q8jeCx1ZGAnJ4J
PXbxXRkem63HfBnhyAm4sLGHoS3yaGmFNVIvoZcGuQ7YMwWtwmineFCrrjRq837jtJGGRuCj1gyi
EkSWwojnqjSbIgJormTPY4juhjhyB0K8khp20zCIJMaOmim787YjH+wKVxjs2IR8ZEvcOaPEZ4rw
TMsC2+eTNxZP4OZwtOkph0hYwZ9ospXh2gQX/E7XpLoJTiCELkmP2oXrIr8x6Qf0pNzIvOjMfeW7
QX3wt9IjUltejVnwOkowBxaoqeEDiNfE/L7qmE39aqeZT+dnV3oMrYAEZ6NSdajbEEChGR4nXCa5
ku8WcpfzMBvj+XPTXZ1EcUvjsaQLzGj5djWMz6E+2wpe97Wu27inbK3Zn7+vwMLEwLt+BbCY/NZK
b9QdPzj6eM6vFuKmYad2u7EB+/GW8og8EERHN0XfMANRq+DmiiwDGVSAWL6tBzsAY1IyBugkUPZc
z2y9Lg4knfD/9dFQY8/ARCuz+ZCiAS61nib9V5l1x/PT/l+m4vOLBJ9Y1miXnGp0f/flPdgnhv62
T9HvF15QUO2b+l7BWwlrPSvYCKZkRd6Q8vgEFgK3BhoyNOeYirl6rQN93zJijyO7ZZOBDhzTK5XA
1uL7Npsuej7ixU490jA76uqDnoYXFvUfK/Y+8Ne8IY7aEZhJeNGbeEgaSLhvC+1Xk9ZeECR2VWiq
3Td4+1gYQ4ZqS7hLGhauBiKEhYRZCZ0oBpL2d317DOKPCmVChuoG47SxWnIH+zlngoOt/bK3/OXu
WRFocT40/rhXy3utvTVwp1BMPLs8njcP+eb/BBQ8a1CrKTMGWEdp+KAfsg6NqqFFc/TOw2xaoehE
c3TI9v2yL7JbqHdUHGQ2mR2oKP46JomTdZ0LUuhB23wtWKzsNLah0CemIOVCGxtyu8KMlhaq+YiK
ALiMrho/2vvGBYPF4/rSxe8J0lpj7PT51Zi5ddfbeLbcGPjXCQa+trQqolxSNcUHJoX1eoNHaQTg
FWhzGuS3dol6aUTE9SvuZnRyzOKuViG5mDtz842C6TsNb9Xp3zMqnn6HcJwQtPl3YYXvCNu53CG5
MoB/BGy0Rl7f+kUc2WCkmnbnBy8dO8S2katTKYIGwQMMM0mChOoIx6yb1DgE1WOyRVm9fPaX5UUZ
LKcGbtiqKIvWzw2eQSc04visxBsB5B0oJEy4gaackLiWf9Wgr2XjJJMNC+Wn+qIijvS9WEukEBMG
ZWBY43TDQAmbTbtg/HV+6r6GyzhBVhjCvhyZFaBu3sCFKnS4ArPZrL/aGoWwI6OpSv1xWZwsdHrk
6KebKn05P4jlI8XFWQ9CsLkOmQFLUQBh5reK2YFMymPBVdv86xzy6VwJAcyA9dCWbeaM1bU+/izQ
0JDdc33jSUO+IigyQJYF1ABMQMkmNgRTihXpyGC3wS5pN5ZcPlv/AIgUFX408UlNAFBOD3W9vKuH
/gPp/Q3r/XrEYLYg1w6CNA52L7FmKzAhK2Qts+X3AQgrUe4OxzuXPv3J4i5/DqiS/IRYYvs4+zHE
3Js08TduEdKB/ul+0lQdXVfCTOaxMaiFgYGSIESb+DFT7cZM7GyLqFRq4RQAEMdCysAUYrHRrLKp
Ab0mGuh+8B7NPT4Ifdj9eRv/GhxgOlcgQnjFQlOp2gXESPc8upuHh7R/wqFjd12zsXJSC1xBCe60
CHwtnQ1Acf+KoW0z7zLn/GCktrFCWL5gFTajCpeVSg+EwXjJosMIFcLpRiu/N+xgxC/FsPGIJnPe
GjqK4b+xo74wJLRjU0Ooz0JgVTzmOhhL0PJdhz/D8sMwf0T58fzgpNO3QhMHh4bDAeE/XrWmQ5W+
K+VG0kY6eejmW1hUASPmpxI9CYagV2Bu/XMbXOnqTVIitLZeTeMlBkv68HF+PFLzXmSakXEDXZ54
Gc97dcr4HLRO3BsQUtTspoxRrr0VOGzBCCdRbWZWNpSASenRsNAJqMMpbB2pRLo4q8EIp9EcM8Kn
ZTD1rrgBc8Ux+EEDu6Fo+vPSJ+rkDru5nH/qD6Y7vHC0A8ZOfQXG2PNTKilJwG62DL6wgCJkFPsQ
9UqfUT0XoVcgdcnF6EY/2Cta3A++nV0lEHD0rEel3ACVD/0TU/AgXOmNsLLQeIsIlfWP5N9Xc5yO
SXAbdavEWuzj90P9qi4PzPpubdHJy23kcwjC1soia1AMDgjGbxR6DHhib/IoSk8Ni+MwZ/qSAxZO
jZ5HM8RjgJFVCynOGzJOC29L8+/7oCka5uCWQP/FlnPy1AeqSTfi4Fs693oGlz4n/UPq8xA9ILwj
72MSFv++Yf0UUTCAudIDJcjQUJUPz315oVrfz1u1bObWIxIMYE60MusJfl9rDmX/e9Ch4z7t+2wr
xSs7CgmuOcACL8uX6shJ02J0VcEBqqOrDaFNyaFXj3xoEPgdzg9JZnBrKMHglDCH4FMFd1HqSOPM
iauHzxWP3P8NZfmK1XGo9KwN4hYoYNTJtN7BsywDl9bfgIBbhS0kPqiXOQWZO2Kx1lqGAqEXSGkY
IEcLtxqdpSaAVr3/gAiReB2gGCcIARKhY2nWI5ehITVJNMiNP54fjhTJRLsV+rxUBr7T0+GQElm9
WMP2MY1FF/M2Hg++6vVbwlWSwhiErohfF6JfCJ/+Sc6v1mZMpohEyMs6vWk4FTWfYkjSGvpc2+hw
t6HY5kwZepv9YMeararvxbrEe80aW7A+PrV6MeAp3SH57HS0vpstbeO2IQsmwPzAcSQil2iKBEdB
OIc57GUp6whw3nZ57xoNeGrjzkLlVAF+0rb2E5fwGgxvQ7fxICTbXjgCYTAgfTHgcE8XsTeJb84R
QiUTAjk8AOV2ya983v7FRUDHTWrpzwMHgkiN26WKZSDkRETmewTdZUFfuC1Yuaxqd94opeP5BBLp
caupGMKSAUhXGwj+arXfPuRZOai4zEEFc2NHy21zBSccIUhFFlNWIIxm0WhDadROY/XAR0S4qQkx
lyh3WgvVseNtV85blwRZTI2EC9pHkHAB+bawdHqu+doYcVzvkG8yrG9lGYLbsboKE+Ia2s8WND3n
51bm9VF7gA4gFdc5VewdM61uNNp88fp0qG21DQOIC0b5gVSgne3xSlS9/G+A4u7jLNHbGoBWWiAp
/Dtgqh0XCBLN3qbG+HweTbbX0YEJJVboroFORgg7UJxXDXqHy6oxgi+VM7wbbOmHS2cQPCCoSTMR
e4p73ZzVWM8W69TI6ObMm2hi12jLB8V++3B+NH+iJNF1oQcYT3eI08ErKJimijtCmjYtgsGjdWhf
yLUO9jt7fBluEgccYuSDH4fdfMPs7/k1u53upttX1N4erIMJChC09Xrnv0c2u+vPEUKfapjVOSzx
Ocsijn6BR+Gn8wgS+gmK8tPPEQsbIioynUBNuXX0Hb3xr0E5cde65sG8yS66V8XtL8prZkMpB6PM
rnKv3QpVZAfiGl8w15Y0FQrKgG+AkzNNr3h04xeKW+Cp4vxIJcTty0g5NF/wHL2s76nXjlOUcjYD
OiqxTV8UnIDJlLtsBFMW8/dphjt810LGD11laCJFTYirFt1W6ajU95koygdrLpj58OBy+hGpr82V
0eAGFSfdhU+jY8a4HdfdriNgQkgDu5/u4hBUheHP88OX+fg1sBDi4DG+wn0OwGOQ2110yNHB2o7H
8yCyxTThXDWG9C+eFYQpVkurThhDKK2Y+9kHe8mes3c6b3g4SWXBcuaDagIZOkhAi9QdSTcYRgdG
HEcL7hiEaNFV70RJeui15tgn7SGi0wMrX9G268xBjjZx7YLk4UbHinSsFqJSVMuCw0tMeCoKIQqK
j8Hf0aYOqnPjIrCz2oP04Pk5lZ1Y5ieOmPccc7XhqLCBxeTxNz2KvUorf8y+6vYksMvq5xRtlevJ
giuOTaAaaCNBgbPg0405Q//ECJYCP9KhmKLP2aEukByMR/9O14vrcehDhxSK7xCNbAk0ybw9CuIX
UYwlcSge0JDDaOJ6Ag2DTt/j4a7Pfs2DMza78d/3kS6tBToktExUAetimhVtC0qQEDgexp/L5hjH
r030kZSvnfqxRZshed4DlgGuG4riYFxRBCcbD3k34fjHjCKl3PW7CW9aw04LbzW649qOEygnkWey
la+U5mvWuIJzHRMoMangYnNUY/dzdO6VQ1Pv+I9vyhOvvajx6qcNLyNdPQp+i6XfE/8E98bmFK8x
S6c8T9GYS68M1da1NzX+Hm6xLsq2H18hCf4spUPBowUJ9x8bQnal+jYkjrHFOS71NWscYTMEo6mP
fMHJW1TKaofeTu38Qr9vkX5zq7vKd+jj+Q2/MbI/R8jq6uYP8f/PYbT04qNjtnguEghNZd/O40i6
KGGVSEVAzQccc0TM5s2NWYCZecTRu2eOdtAed4UDqTB+q/0IHmYn3ld3IPMY7Pn1PLDsKFrjClFN
u4jOF3yAVTbvQX8EhVxg7c5DkOU3xEBujSHsuF5N9SJRgNHvUmKTJ2iIu+ORHxvXfygetcHNHR1U
edQN3lLnEv0Hzt+ke9ZfIOy9NDYVXUkxuzMhd8ms7kB45TAUdMz8rq/q48aAtyZVOHonarYTGzFg
84HtC0/7UCBXDdnR4AZtFdPgam7qRnvkmzp7nmzjJdjPF2ie/Qif+G4rMfRfZn8J2EGxiU59Yfbb
yAzYHMKJq3u6K/b+/pg5TLPNnXZTOQ1I3TzDba70X9oRvc75Pt6z7+wv7uggovrnE4TpH2cfwpMU
x2YXX6D6lbAj3yLtlm5U6CjBrasGZBgFZ5c1hlapxTLK8mdX/7aMHnI5D6z/fX5ppT51BSN4umSs
StR0AwbF3U3/DuoIv7guyAj1883wVI4FVlAL/dtgBRKsKJmTcQ59YAWQG0g7vHQyFNq8tQF12ICi
ATY4SFTgXpn8alnkmlN/bdHGnWvjWon5TknvxiDZ8IfSmBmW9M9HLeuwcohGk/l+r1Y4VCDq3EEX
QckcazpOENtmL3N14OqNvpWnW8zji/8AFZSOWk5Mhli8qtbWVOgEJ2fG1fskYw/Yz38R2KFF9x8I
YVh6mCjjVCEoILnu1bEzaHs1QUdNcJyUizDf8kdSB7GCE6y16axWCRcGIx0Zl6FHP3eKRCDE1f7C
WlcwgrUOrNTGzsfEsf8j7cu2G9eRbH+l1nlnNWcCd/XpB06SLNnyPL1wOZ02CQ4gOIHD19/NU3W7
ZFrLvF39mGlbIUyBQMSOvTNtGzdhmao+siOeMvhirZHx7JCQxIGXQaRJ/+LzPNkYMeLQVApsDK0B
FWplu2Yb/DsCcVA5QGYepGCmjrh4MXE2r/MWUSlqb9pnYvgNMnGGGbLIU8CbW6ReYoPVZfvzLJ7b
flSbyznox9O+4SSdabArYmGxRAEOxtq4yvt6xUGe816nJha3sFKBXLdiGJbCkDJNjnnqclA7GeLh
56GccymndhZ3AavA1wWFOQRQADGQ5sibYBq4m5RBu6bUuWZq4fMrvdSyxoSpTOc+WIFFraON16vb
Q87efx7V2Yrs6bAWnrLmmQ1GYDwflG03uq3ukst2ZwbU049iD3lEP3czTwumzQU5JrcPqfcQ+2sP
tfksLZ3U6XdYeJCi7vpObeed2fGg4EE/lWHfUdfS9koMQOTvn8d87ridmlschAqkG2NJYA5s6/fK
zLwD5lAwQ/Rrrurs1gQxKPJCGg7BMkmi9dVkKB1ibrMKJ+MgzEsSv01ru+Xs7J1YWXgqSlle6B3y
QazY9ERuFQUCudF+aIpAkOt4lXN8fil8W60Te4uXBK/QHhBJjArcf+TTQbbg2fDVG+MJSqSxdEXs
KY+jr271qypsw+gyvvs3lg9pL2eGFYFjaLFjpQFV82TEeBVULTLQNDHTs9fk/M46rhMjiy0Zj3ai
/DWpUcl8VX9i4Cn+eRhn83gQuLEddJ/O0LWFQ5ky6JMM0fwiU45Vec1jwKeBU31n5u9aHm2w44nL
WNlk6v3Phs9u/xO7C+8S6dqUJfOJb6YYUiIo4DqIiNZeZWd3yYmVxSoptSzkhISsV/Ers/wwx4Pe
FS70kGLBQY2WB6X9+vO4zp62E4uLJRtKUVEu5n3RXND0hcnLuHmx1u7qM1bAGgpcAqCuYLxf1kGk
KtSp1WFFRIqXOkaY96WbkaPU2MpT6EyTK0ycmFosVJxBdMnheAoNYA+/06Q7bdnltFEuzeu6dotd
7I17+qKtVOvOuJNZcAV9fqjtz9xkX6NU0SidEfdISoJ5iqCMBIXsqUtcU5sVeQMo9P68amd24xdz
i0G2Rp87fQZzQj8Uyq2WbjXl9mcT2tqQFnsRaLeeVHOetbZue3Ta1H4hL7vcB1MpcoOBJj9bM6zJ
XiU3tdxb/Lphxyb2Ozi2ZGV2zz0pMV60k6EciubGZWpZa1RLmXoUzoUfXxlHyEvdlW+md8sO8tBu
k9suLCCQvc0OHNWZi+ShWVPWOhNcfPkCi2PCI4h5WRm+wBCF0RCKxE/oi6RXIlmrVKyOdXHR1pXK
cmbBlBH7aJ4Dn1Tsmr+T8CM7vKdh+lRqPtvF15BuP3Quuxebt7Xk6NpgF3cjISXgoRQr3xV+b/pm
3Lh1EbD41Ugff95ka5YWt2LulGPLbYzVHD0Z7av8Ysxvm/EuYmsXx3wiFvfv6QIu2zgBJDDMtIal
WofI/WubrQTU57K8GtScTTwVLILYfTGUxhR6ZM4qCRBIsaIjuhmGPKyMcOL7cfAxOGBMvMm0Vi5E
88wxBYc6DgWYfDXAeRdFyyRuGpGjygzGacOv4d8gz43SS9qCGLcPchK5aebF1N4WYh/LSyXZgxVq
tPa2cdVbz3Z/wzhz9REM1fEmi/y0lAHq7r26z6awL31nwsvHcEdzl5Jo30VgLiZDIAE+RF3ba4ZH
CV6Xtn3Tu7mK5jlQDxLZfqyPTquGQ4I6NKALUBJe84Bndo4O7nQNzHYIBfTljYKETFkqk4U4AB4w
hvoOCDcyj6J8Z611+J+b4VNTC2db9tByzfXZFDtA+qZJPKNPXQZNgNi3xYpnP2sM3aO2hh5SHS1i
Xy+SeOrBR2jAWC6pC/LJUAXxa6s9K/2h7K5S0YY/n8AzN/Ns6L/tLRxb14yc4Q2KV5PyqDpg9tXv
48YOpy742c7auBZeDVqahmjseVwW8KIgBST6e2ltjCnZCIfsyCqF1BmDhoa2e1As4dnyjX1S0RMS
gY678zQQrsZix6bXEdICvDoyLVhTIT8zi0CnEYKilQWmzuX1X3CnmmhMQWpvRd4oHsZoQmYg7PnK
7jhz73+xs9iKQjMSs1GdzuP0OGSXuXbP1iQDzjjKLyYWG9CYDMqMCvPWRqanG71n/xutBwZiQNBP
IXOKYvFiK+iTYcc8wWSZSffU8smXIrnl6UrMcHYcJ1bm/XGSHpIaUWymwkoG/2a0EI1Za686uxgn
FhYeP1USqosJFqriQ1SBAV5JDWnSn8/NipGl+I5plUaMA9J5A4AvrbXriQnPu4LOX5mrpSIVKSrp
mCVGonbWMZG6Dw0A/+dxnKs3na66oX9dj7pGyzEqeh1YMKZLZh+sMfN6EEq2o+ELxg8z1IwnPR7j
qoueERS6uYcuej+RIJ3s1U3U37XZWp1gXqJFVPDlSy3Cdi5T3lIFs1t0D6S8q8arON7nzR5VKS0L
ZHfz8yScdRP/2jF/ySme7Mk0UiVP9XlPsn4jGcSN2BNkRaNspelrbT0XZ7iTlDSCzmc4S6+7utoX
/P7nkaxZWFwbZRVTMqiwgGaYiG/0VlvZ9+fy/l+WZuElbJZP0CrDXOWWek/SNHXJ1BO3o+P1IJWA
ZiQcWOm2zS1Fm/PPo1s1vnAeSTxpFukjHAj1vohqIIG9qjsW0zWU2YaUer2y54q+YvXsZkTWC1c/
ag7fqg5NTezYVBLpFfBYEQ+YiXZugJ4HNAe+2bfqv9FTZ0C3E8TvAJjq39QRyWA2Avq9Eh2o8rOo
y/sBubBO474KMObKhOpnDtqprcWE9i3Riypj0tMODbqJYzc7iDfnMrp70G/r93Kld+oM0wAgXidD
W7hmEoFeTuMwJ9/VK/bo3GVX40dFXbF3Rs8IfGv3aN3Eay5O/XmQ1vzzk+MtHD2HPgqs4nUa9J+y
cK1Lc5fkbgKKlRVj51zJyQi/kXJqolT5AFsodPo8rbwJkLb0lpibn1fu3P1zamde2JMxJVaaZ20K
O4VBd3Zu7hPQy/XjWoJozczCEXdaUhtFO5uxVI/0Fymya2tZ+3NojtNdYc1O7WQsaCF1xm42omxR
jNjUz+k9P2g+35fP5l1qu2zFDZ+9804nb+GH0UmlymxepIY/xm+Q+31t/cZVAgZEZWu5yofY6/cS
qPyb/PF/t2wL/wy/mdeshmXDeO/Jo240bqU+/GxjdXgLFy3HTFPUeW/YlwbQTa+a2+7ZxUzb3GNI
5fN0MVxnPlRZ9A1Ze26vOBRr4VBwa9vJUME26uJV4WpHE4V4157VMYIXFbACZyVGOgOnmnFpkOBD
QyEEUJed7dGITi7RagA7C4a3/bHIL7IU2mG+XjQ+S+/G6pJH267bVKOvVFdptnISz2QY5i8A2kV0
HaAwvcRVTANIb3IOtDUFljyTuV8IaGcDYwXJ5QiKqbsxsaGJEhRrjJOaM8/m1zjpq+nFySlJDLiV
g77ozN7HDmqSBWhyt1m/g3a2Qo9Feair59LY1M4jtVyJ/hmlDAz1Q9PebLxRLFcdshvAQ10aq4EB
fsz+klTRdpKZ54h7ZEkgPlCUtU8BoGyEdNv6FfwLXtse4wmSGWJr6AkKlDtpNiEkWMbm0EwZCjWv
ZFICpTXBNhBq+jadAlHsrOqiVHhQ9TuubKJ0Z/PJbYvdRMAUv6nlXTZcRgZ4+rgbp7Ff8N8x28dg
sLQRVRSlT6frPD1yHW1AIdTfhdgO/JhCX3EM1RbxKn8E6Z0abVNnS+hjKW5A7wZJg30+3oC+xtEy
n9Rbp7ojbVhkhivkwbIv0vjGLg+KfEicJ4qC/3TI6n0J0bsq2znlbZFtePMW9feom3B658htabvO
uIFmNcf5USXI1Nh7Y4Kg4thPIXpQAgZKkuJZbV5Kh4HmOoLEQpDZlwkk7LQHnt4p5ZsxQjAnApcF
JMjsGNM1oqZmXjSKT9m7XlqeGb+o4xXkDxTBvA6FFF2m24KE2H5eWj5E1Rb8tlP72VZeSg9qdEQa
SzYPJPvVg8EHPFqymidkD81rTgcvk2FsBo3a7BQ0VbTgPbT0Y270rlqSDcmegRYKCxaAP3ftvv8e
Os0tqbO0i6miLLRs9y2sOKqtpJvBOJ62c3Z12PpdwNz80Lit6qrXxiWobAPssDs1RoPsiiM8Y95G
LsqkVIOsLpTQv14sVW6VXT3DBNMDWmO93ss8fqxVN3Kf7mwIdvKLdxSOnpqgWhn4GQlNVB1OLC8O
pl2OtlPjUvsLHoRGoYvKnZ4gXVogdPVuncC5FEFzGLfJzvGFn24gWwtqHn/tJjjjH758jcVFl8im
bOMeX0P3wDQG05Fvb+CM+7B8fgD3u0t955C5z/T3zzP/PQr6OvzFNQdxItBCOKiXgUgqKV4F2MCE
cDtjbXzz91/4vy/jW9x0alaAOclC/apwiyvTM/ZJmGGclS83bRDtm23nraWUzhSyvo5tccMViaHT
lmBOi0cocO14WEHiOED+0X9rL6/yjeWtUQ6sjXIRNecGeHb+wu869MKwNtFwZSjbnxfs3C16MpNU
XcTIySjQolTPR8WOf6nWdlL5ToD7tenfUHHyaT68tb3uOlkCWmOC9hq0pPVM3sz9mD9/lTMaeKcT
/I3Jm9JcF3QuySMYvKEQiQn5LvWzq8j/lW0Gf7rFreaizOI2IXGl14dA+/sXVure/fxFvm1iagAd
DjCugW4CgN8Xh6dXkjFX9Qhh1FiHOqm8Cs61cS718fZnQ9/WF4bQGApohQ1KOzTAfXVTNJ9yYUOw
CYk30JXbHDJDgaGHPxv5vsILK4szqUtjyocGVkCqCm7vCfGZW6Zg+gX2dmd4HPqyKF4VK55wbWyL
E8pFXzhxlfbo/7xp03thhf0ap+X8EV+cwGJgiwOJjKXSqB0GpqSqusuzqnjSFcNOQbQ4lpdOl+af
SpcOK3nMc7sDrUsO2u1Bt02WD70sBUxGTnmPcuBGbdAEpj/29V43nleWbc3OHHCfPI4mUweV8IgJ
pIjrfG0I7U18ob+AEjA+kDt+K/bWZbazvGYNCfn9WTbPqw6NNFRxrJny5Kvl2JloT1kGbYkdTt3O
Ud2n2pWBsUFfRjD3K3krQ52v428LeWJwsZBdXHWs7mDQvmwPDJnhDfWsG+e1D4dNckGuVtMR3xID
ixEuHKtijbx3EhisrHDwS0+6uga5es8MOUQ1Vvza98L9V2t/JbdOVrLjeSlBloTGGV87ko18L3O3
GQPdm99n08Y+NgiMEq99w24at2v31tmDiLcAKF8BnPzWBTZqZcn1qegBrAKkVW77OYtl2WuDPLtd
DaiAmnNrqLksItgtcQTFtCLY6j4hneHZgXKoLsSv6NoJaqRDrorrOGzXNHbPb1YoIqF0MYd6S/mH
jkxdbBPYRWHp3bwBsD6M/PyXfj95llcdu18re3U+dt/26om9+ecni2kpet4mSdl7jg4kSwuxTdfw
2Ab9iX6vuh1efysz+x1/MG+fE4uLYNbpotwuFIyQvMajWyFPHYKJU7ppaPva6DbH0Xc2yg4NItvP
wXNexYVySFc6/Oew9duowZWtgXAGM73EANa5aEhpzM4oP5jaJ+k+fp7W84M8MbBwAUCW9SAjhS9v
Bxso79KtzNRLVXLLO8BTO0GBd0Epv0bf22giBZ1AMg1F7j7ZxiL1QD7g6nbk0qk69qLfZcRwtb6+
I5ZEqk9haw+M72H+vCYnX3fhQGRGskrV59vN3tmv/Rv0zuwwuRPbW+E2W/JehFPvpxfGxeBptj94
o3/3P0bAfP0KdBG4GYo51LmFGSumXaW+Kt0NYR4lTxwdNj8vztnFR4IFopI419+0mFNpVSxt4L8m
1Lr4JK6GQd38bOJ7gngeDZgjQPOGRlyLLDb5wB08T2ePDC5vC+3kV91VaO1BQzu+tG58b120oND3
WFiHPxs+67ZO7C7ea2lUZwb0O7Cxmb4zxXRAlRpsn2OQJO8/Wzo/i/8a4SLYg6SENbUxLBH6xNij
yYKfP38+IcsjCpQLIC8ADyBoXeBOnEYkoPSqsCVja9Mg6RFd0+G25xuN51fFGtzj3GhOrS3cYGGL
KWlyWBvpUxeHZbuGeVozsNgQtsOsQZsN2ORupoKQ25+n61zwODNnobpjAaizpPPQ9BFsf7LuQcny
q7H8st00LEQ3C429nw2djb9PLJHFQS0HtNU6GSwxQ5UeTxJknLP0soh/QyomjHUD4NK89bmkTz3j
6IPj7aMq0c1gkfIqypuVHf8dsYujBpJTE+rCwJl+40uBglFlSI7vk31qrkb9FqCixi0PVwApISHS
qisvgXNHjBIAgKAMRYGgWYSTJjPAtlU1vRdHHfQ+DsIo0F0TlI3/10T/x/vwf+KP8vofe735r//E
v99LgTJKDJ7vr//8r6P44H+7zt/eP5r/nP/wv39x8Xubj/Lqrfj+S1/+Bh/+T+N4wb99+UfAW9aO
N91HPd5+NF3e/vX5+Jrzb/7//vBvH399yv0oPv78473seDt/WsxK/sc/f7T7/ecf+pzm/4/Tz//n
D+cB/PnHnXhj33//461p//zD/Ds6cYDIAg4G+kQqNeAz+o/5J4pG/o7InhJETdgNGn7tj7/xEtTp
+Cvj76BEMjUVjcMA/KMj9Y+/NSBXwI905+9IdoPCD+TEwK2DWeCP//fFvqzPv9brb+B1vC4Zb5s/
/9Dwh1+c1gw5mc+eCbpLcEkRIJG/RlNiVBtQBcjPDsAyCcZvE51QDe1b1R9a2vSuA7XfxIXs1hRo
ijEdImZNG9Lr5kdEUdx7iXjUGRu7LoyZUH8as6cYyB/Nb3ReJH42Tuj6kIbRvXVAJHVuXWl25tXG
WNqeJZx68GRudXaosUmv74QSUTc10at6rTixZmyGgtkyAGWM1WwmGeWRO0yViseCXamgJZ8KG61v
ueJYUNUopM+KCckCKB5X10A7UeIlujJqvlqltYQQTDq07pRGnelXkVAeEnusuIc8d1RvWmLxT4M3
idG6tp5WV0xj1QvRM1vbt8NIN1FSD2Do6TktXKfNyxzozFQk4O1kQIaxBpVOX5SKqgf4kENUx6Ye
QK1lvO1VUUSuMYjxRdFLFcrCjeyUu6mKyyxMLUnti3Ho+zHIs5TdM80WQWznQEMkPB4NtyQ15rFW
Mp74TQv9ylf8tcIQkA2yv09oaSs3tBpEF9aRpUJkOinV27SoNOtSshhcw0bb9BnYsin406smql5a
ULJ1ngLaochF/0P9uyqSyLlLOMdlj9eLmLakU+Xgpf3Qv1ic5XmYkFED09IAoqnrztCqLCSVkvVo
MtPi2J2YRplnthpY4kEo0rkdd5yrWAU/4q0zVZL5UcowijbVxUvZVQndZX2k3/Qg7Cq9El7mQrTT
hC5YKZMhHCFCA5KuWA7VVZsYSF9CscgcAS6kVREYFnofd7kNtKNrqMV04egVM9xCzclz16BI5Etp
RrlvWF3yBBX3yIHSp8jMwIqgyb1T4gbUCUC5FNVLz4r0sxQJaEZKbsba79Kqh2unTaYUdH6lMgAG
ys03MIVgkYhu9UA6Ny1qHS0Z2Rg0TZdWfo0zlQRqacXJg7Cy/pdepp3ulrra4iTlYKzxWRaBPcKK
ok4/TrWGD4sHDR9msrIZ8ewdeYxEOFNqcOxVGBhmV052tC+HqlG9yuzBicApHa45rVTNr5xeKne5
2RJzRxQNh63VyCRdqAngQ7tRg6KUVg/D9aCrGWL1fxzFtq0lS8AMLfERAirsw+tQRpa5TZRxApak
TIyhjD1wlSXFbzMz8gm8xWBrUmpclqwEd6KwEkofh6QESYzP7AGGJzqIF9JkLaoaWSGj8B/bddKr
yHrutA6LXigZXMM/Nh2EZgsaEiFV6evNxDl4pnoDp8NGSd1LG/LmmLG0oIeqQA+2hv7es16T0t6B
tCzV3Xh0DE9YaXODOQEtIUtG80Vpo+xg5U57tKEiWYE8KzF/DUoPPjkelb/TLEcLkaGn+wQVEcB0
Z5GVBiqiNhdt7sdEl9u44J9xN6BBgUNtOrSVIrtych3iJGamsiRMyxo9bTJqUVecwFsVcOCWngap
IVLOMz1Ip3R8GQRxrkpH5Q9UkqxGbS4uX/tcpSiDMWZ4owIsl9dlHQoCPALiowQJlRoJuqvA3XBp
dSOkDAu8pa6NvhUAhaXE2MaIIBx3GJ3kIR+sO5IMtYaVYhCUNlXZtjdE78GFT/EJtlvHTqpjfhog
OjreMTDzWwomusxp7DeRziYvozHTgXWuKl9ozniblbWS+PoorWtbQ81SIwJrgGaz+26AdFETNdbF
OHPek5p0pSvaHgwBVs1uR5FkA+aQjMeJo7QV92UWIFU3wh23D5nTplcQu/lU075+IkiAWMFkRUqK
WNLiyk4WZfQ0ZOldN9Xxrq26+oDRo5GCdN3LQPvcZZJFu4yCwkLkXbkRGbaubEHf6Dss5ReTiQPN
ZIKgVxmI5pWCCgPCWAQnN9Vk1QfoTcrhzfLkswO72h08NlR9RUSR44WmfLVRgZHCfzhFcuxpRbOg
r6o6tOKmoPAX9lShsAjpIC+tivQwURNQdZI03TtJcgZxcgciYz6tZPRWTtTYagXXXzsghtDgojjV
L8YUWw2iSB3vqr6yNyqLK8XNLZ1maBJvW+JRM9WDMrbtqwkC6Du1KcgGnqQ7FH3meLwxkWo0SbXN
uTO9yhGN+3GHzqewAjOdASWEtPyFqzFF2btq2TYt03ZblNBKiqdEA00G4aZ+wUx0v20h5g4WStlh
xdwBojS/lXIwP+xEfkbqVF/GeRn7LUKRh9Gk0QtRM+dVIUPPwCAofrW85wIvfrT31mpE0JnnSHRb
YF/AVEadfZqKlO7VXFa3pjlGPiiKBubXtBcf6MdvPknaVNfw8FWFZlfdugKddPuuaa1z1yWy8+te
U3JIlU/OoePmJPw613PPgA7TjdBH562ox+omBW71Fg6zCBoWT0+Z1lv7liQavI2ILkmeTe+NOmlP
3RRnod407Q3UGimI0YH45+pY+ngsxfKljebgXji0bq4KPZnup0IYqYeKGRxD29RCbjNwYtKXEhFZ
7Oq5kiZQn4VCuquxGol7NZXjZVJG9kuWTTjs+gRE+mRYvA8UU9Nrj8Zd/knaHqLDaS8asMpADtWF
OyC5x9g04T6JptJNWKuHPCkk0NGtics47bGJXG5zwwl7lg5DiNsge8rsVtphm01yD20UiXqlSvMN
tIVI4lWOtLhXggdBvZm7UJEIK6yPIo3LC3BBNoMLOBgSOblm59Mm0RwNrRb6yIoAbeOd2bkD1oA8
SKqNjUsQQqop2AZLuLk4tcizXuFLe4NqpRZEJwbb3Ea6Gee+0sikCRAEZX5p4nD5msYF9cuIKx+6
0yVq2JOYQeEoH6n0kKpDPZAObdgPUQz8t5gRnvUo4Ls1xaHShVAL6NyrhnYHKFZ3zM+iuul8cKDZ
ym3vMK3xS0mdOCC4Nxu3sLVcey2Zqb12hjMO18A+ql4xmqbYWAyhEO4AVQLr0ssqAaRAiu7aRqTE
Dlo0aBnO/6i3F7HV0QEr0RrZgaa0eWajKW5wIxN5gVpQCV0PRB2pq+QMN9dYC9BZjK2Vb9QS1EmQ
rje7MnQGA9dHTjVji6xcEW9SibK6mVBHeBJpmsTte8tW3MZQEbWaUWprN3ll5prLqJTXVu8UlZsl
mth0Rkb3hegoCXQEeI3f8V7djmDZonAmzN6PkQAEjGVDujUgSnSrdwPuVVOY1ieCoyu7SLUKc6hX
zoVmNMA9OPbEpUshZjJgSzKlCJVoSPfQkDb2RUOEuVG7qMs8YPMyc18WA/a/ohIJMIrSo0aVIM54
cUQcEdec+uoqwx1qeXIob8woKVJf7dS5OIgORukO0hhaP1IQirlcMUfDI9mIw57j3RMUcYNgfUIY
8FbzuAVpxIRreWrq7LLWOvsj1pwmHFHt8yI047JgSG3lKssL8Uq1mNZumuT4+6jqQJZCTRS0XNbK
NHPBVAe6/AZvVN2NJmaPbtKgC2HLedlJkDkwg7hW0fMsLNSpqja6g0e+202WclB5Sip0IlqKdoGH
T2uDE7hjjxAcRQNPTDl57os69plljih1Jow8VoaaFPjS8D0AjVCxS2ViXOiCEOHRwsHxrW2Or5kY
pf5IRMoPlA+Y/9FoLYB5utQBT7dFIT6kduaD0Wbli5kLuclamr7ibY5gXsvL4TcQw9UNqcpsxIiT
yNx1im3sOIBq/U7NVZ55Vtepr1ETg6gCAuT4uyTXBv0wZtljGhskCmqkX4GFmcAFtW1JLwxsIDNR
8FSJegtyOdGnYfVsrzJ12OH+JzuwLbQHCgLS1KuUHCp4qLFPht9RRQWMhUKAJ5l0Y3pKtHp67LSx
MwPN7ibAcWqnCRJaGHs0AbLfugGSFLcaBnLdE+wwF4TLmqfOzsLSakP3SlM221qP6zuE39BFw/F3
CXR5tyKaH4RJGaMmUmBfgJephP6dAuY4BwJjiUh+W3YLwM/Ehh0OHWqYOUF7eFarBRa5VextwpDF
UYhIbkxmpR+1WZifnbSU24Ky+pUOCb2LxygOIGANaJqjFIpn8Ymkrlpz59rG8f2I+kFBnhpPlue2
i7nwSjDqGj5nfV5tqnp0XrQaikS+3UCEUJmnnvQQEfHtklTjUeoUBHDg9wlJ5nDTBdNo7ebAZGdA
QRlyK3WTX4wtGza4LHuISmh7kjvOTH8Wgx/eVodrFZHHJqX1E3Oc+EFTdHuv1yachWro26kYtoje
xqMJlopnS/RicouqT/Za2UxGgOCkBpBL59covqKjF7s9izeDOXS7YUT2Khk1+TDkmrNxYgTwlWqE
ZWHJY9PqaMiNGoMeptz5XQ6aMrlZhJ5ulKinYk84S7etnHBGorjLINbKdHLBykHf4fb5SPo4/m0r
ldyOiWYEBE6V+7RU7IOaOrXhU8dmJUCdKdW8FiWbW3jJ/LIgXRH0glG4CIHdibue8lkmgNKwH1P7
uWRIAHZNnPqG0BDaqgbxCjz8IJso6+uCMR4kRi8v+yn/sFr8lRxBnFHbRr6HcBo4xCPbY7jQIHKg
KcUHSYURMKepjjRv7AkRXllbYVoX0tokoBFEU3nT3PAoyjaO0JSLWonjPGhmkJjSOYkDdfEYDad1
W4kYqmsTGrWVAvF11KBgmJIyvVBbKG3qDX+bYjFcILxot9lo14e8Q92WQDDlCDhk/iiLRFbBQGqQ
/Fq46J/6dBg3iRU1CC9m3r2aUNaHRs6wl7A/d5GomQGkXU9/mZyVt7xRWyy+EYEboU7ydq/1YA4D
FKRSadDqqfzM6woPFw1RDfwkzRK3Fizb9Io9/nJ6M4fwthDdBWhr5XXjKDhEiT7B3StTWv9WhwSl
HTVrJwSzrfFUt3gTmjXA75vMcYZfUcaJ5qaIOnB6x7hU3ELBAwXbeEJMXpsxSHQG1t2ZpFB2CMbR
b5yoaP0yoOqDFC+eTYEweAIwXGfKsIr0F7OqtD1PSwZ0v9aGVtWnoMtVlFd1UB3g7hwwVabpsE8i
Jd4NeH+4WauIADEK7tY6bUE1nWnRrhoTvA20lo/b2jG0h6F1WO7BL1hZgJqo5g6gtX0ShEdoRR+A
ydMkza7joawgGcFtsIBlTXk/DtF93cTtMR8AH9v1tYKD42Rml97XXBaWiz4dFe2/dtpfM1Mq0XG0
JPEktOcfuQplOcgD9JuxidEjOsS9aeO1oo5+NaT5LeLBKdR6Q6+AhbTqX5nF67cui2tkzCr5DpKy
rPY7YwpGpoBZtsjNDSJPhbiE9ubFICsA1gqpXOECrH51mpJdJ1ZceXUkSzzB/i9zZ9bUuLKm61+U
HZpTupVlG2xmKAq4UUABmudZv/48Ynd0g6mDo87Vib1ir6pVQypTqcxveId50M41Uv9iK6baPx3S
dDgFABlfZ32/kTK1Z0/iRPQyR205rbh6nVM1zPaJbk8uytbhiWrgIjh2c3giC2ooA8E6bDqrs9/q
QZnwJ5EkbV4LUJwYwKIJuB0Va76Wc989VOY0nRQdwlBXU51MmyJsn7iOs9vYzse1nWTpVTaFpx2z
3Xai40MH69S9GYM1mLs5bmdlF0i7GdZVNoqnuTarBztrL8pYy9YFxc8VpfvoIQpy5aau42xlzuhS
j40SPTpJU56IAHUXhOVuC98Y3ZhS2XRCzOxMlDEE0TZ5cuGKwcrO+m5OTkkn8y1estaTyCLVSwI9
PI95S23RW7HXWn6P3/ds5qfUelpvaLTptAsNcdPE3ETEPCafgn6jyq7bUfQLViHX1KYWmHz6Rjud
FZEU4Vqb27zCuo2OgzvbKpwuaXbRBQpa6qPfEdkNTVH76HaJYu8U/UhtrsyfZKgTw6XTu5qNw6bS
0uheS/WOwMqPvNYx4x28lPo8CWbrQpPpr1kQ/ed9/ioLW7kzm4YvqMma/DJ1BtcYxua+NfIwOhM2
vYzGMMWuyu320c4VPyI1SArtKiaOGJ9y0w4owspOSb3W7+LOIx+yKHcNUaDObpkZzJFSX15dRXNG
MVXSEoLrr1TNncwsIkC9Jn1xp6US5BuRUm1DvadwiU0FUarTFopwo1Qov6bK6LwKcjT057A39iJX
+A0k9tbVZAzZHTdu3W+sPCKWKoYCHfsiDSgP9CQjCACXdVXu27bwQ68ICapcHKSHaE2PaizPiExw
KanammNmNCRJF+/UpvgUZkl/pBn7t4o5WPeF1qrQGrAOuilVYfgDUJo3nH6nnZ11QPam2QiT1VQE
i2xz5xee5tfThUxE+fCps/DfBfzPBfuvsNqlWg+WVtOBPUFslzSPvlbrbatHuLiYn+2iyc8jR++2
waTG3kzR1YvUqjsBQN3dCD8xslXcCeVY5+rb+JakZrCkHiAQsOk76BYMNpDosIrgH6Z9ttS4xDCf
SJFb+qorM2tLAk7F0hkmtXZlL8bOG61+7igVTEuODZCCoB4Od8cKLSGxkZIirLssWvRXTboPiAHh
aukVisyAPmZDaN/8vIIfCuz/26VlCW2Mx1lEQ1/u3m8cr1CaoRgtiuGzoobhOlNySQ3UiaLpj58Z
Zn9X4j6lcHk57KJRKMoLTLsFZC8p0K6HuqPERNpSxd5kRmNy6ndiSvcddlva1gy1THhG0lTjVTGr
tuWqU6yLf+NdMAVCJyyc6Coh9oYa38FbEKGlUo83UjBTfmJtwzqklC/yXFNWfU+Bcd0mqpoS7SW8
ozC3WdwgVZelF+NwbzRJlm3nWoy9p368BVEJKz0C0jtoun48pI2FpUngxmfCc37dqrrOfSH9KoWB
Usf91teFVeyzPuC5iD2u23CI3pykpd0Uowb68p9d4RQO+0SrAs1ah3GAdfMoMaSnAmqCmvx5J3yI
N37eCfbCKsQ1Q0csAQLJIfC2jM05dcIqcTUjZQ/oyZTaT2lQlf1aTHzhz1nFqnmgUY3kPNC0QHU5
N8P4AlWnItyjPxGYJ2la+jS0tDAC9pSTnHmD2Riza9Yhp2e8tIUoCYRAk9tJuzdN3wL6Xacgwe0m
ToxNRQA9ellGzkFQXdlbYRdZwV+YiXdSp/gGJwWKrlFF82Q1zrZ4LsPBHq6HJrTunFE3QT+1bVkc
22Nfu/Mga0DsGCRbJquEmYG9oAM+oaxoXISlDz/RbbvU6W/+c6g2WhOPW7WkBnnBvWA2GyuiH+PJ
op4sdDaaOb1w8nAcU7eaWpXqx5gQHqZVzrfUjDqfkV+N6rTPokofArcdWss+ApQ6ADEvT24g7G7D
C8IeQVqHxmozvZVM0pdye54kvBCRTXYGyW32VxFhX7HOzcLQz5F+JCeso0ib9rNjBcnOVHJ+bJB3
XtLAaKKtk9OiXeWqCd2GeyCJ94o12cYmsxRTuHR2NSSPk47uk50F/FFttAtkWmSuOAOUly62n0sr
S+ZTCkfxAz0KZbr7eQ9/PY9BAuFzxjGC2qqpoRygHLylcFCnyUj82M3sATMCLQ4gUo8pHolZubOi
mpKGUliEQ0arrSfhZMf8Qw50/xYsEvQrkw9IdyzTcj76y5/2yRyOQDljNGznMGqKjRWoBnHwjET0
6j9dKZZZGqeOb4QPkSha/ObDejlZ1UD7Y4Zmma/S0owMT6O+jIJ6Srl1k+lD95TH3OMk0L5/KvrB
r9YI6xpbs0vS0qvI1/GgNWeRoTmp+WJtGtRatz+v7oH9BZA3Rce4B0CUaYHexEjs60dghlag+Fb7
SnJVnVMsytOVhhiJ71LkcM5JhDvfjVSp73zQ+c+lklMRlbJO/LViI++xHpwcGnihWM7lRHHX67GB
v9XGsZ1oi6nmrdNN8d7qcj4bxTfzGMqqlteeogzqeTTackVVm8q/Pelx4pV53mFay1cHX6isbwyf
fO4YVGbBKP3vmfgxY6AKKFAY/Bhi3wFUJhWFhLqTvrb60hrUadyQBhWITa16UAk5Eod21W/YY8V5
2gdjtDULSsekFWRmbaWHx5ygD/AJywMBcjJxFQChsLgoHEQ8mWFExEHTclZwnZ8WXSlu49jJpRt0
ql95o25Nv/qqhxRhoqQdrQdzwvDScfIoomDWNp070GuPXTUwnfc8tON2HWeKdSH1RFc3XZlk7wgj
0201yyo77/q8Sm+VwR5JEZceLQdN+aiVjXlndrQcEBlWKEB+/FfRmyX9BqUXEt+lPuq9QNhJuml8
wRYp2iqAptaQgZpNAe3NLDPi3SlTmxLX8cYPVj7WWtE2K8aGHd3nFBxT8oqQv3JA/SnjFGkfnLzg
L0s/mqhaZujBSS676kS3DHTyQS6QC5t+568Lm6ScTq1fjGs9TqvCy2XmGKf5FPOldEJLzqa0VH81
zkRR2yxI39wkrmXq9plzniqlpSIcpKbOGmUQInAzTS0afqyucCe1o2P28W39E1borsj450eY0Hn0
py6a4r09/F3/P+KEDI7n/ztO6P4tf5u7t/T5C7Zo+TP/wQoJ0/kvnB4sQnzOHawmFjGM/wYLSf2/
dIPQGz4dUm82Md//gIVU87/g92kAypzF2xMo1/+AhZT/QnkHe14iMP6QhVyv/Be0kLaEbP97OJDw
mIhgW0DIOO75Gs2Db5HjrctEQZPv/pICpPv6FLlXkXsZuBehe3H1tv21e3943d1+WqS/pDzGcuT8
NOpBvjWjdm1mXADeU+XeXxfuHTgW94GfvLydBe64/Pxtu378/Xyxv784e/71fvtr/3o9HOMkLVfp
T4+xpIWfLjol00Yxk8Z4RXGvKi91eP3zPJ1l9X4aYLnrPw2goVimmcs8C/fh/hoOhvt0/3C/f3mL
+OED/zzRhXDvXi5vTi+f7k4D9/TGvTq9uTk9u7i5OVtdrM+2N6fbm5vd8qP1brfeP91enK12t7vV
4+3F6vZ2f3m92r3vby92195+/37k+c3lMvzh+Q/15CiAFVJ0PP/50/nD9e7k/Onyaf/wsN3e7c8f
And9dnO23u7O1jc3lzeXm8vlEXfXt9f72/XF7uTIWn6Ni77tVGu55j6tZREVSdnoH2v5smwb1vLl
5e7tKnDvClZzdm/e7iLWkhIRPyyW/9++3b2xvHfjspt/8zt/l+7VY+i+Pz9evL8+Pl+H7u75mt31
ePXO7rq+fb9/fy1QIgzYle8QEjP34frs7PH5df9+G7rXr0fW90NX+6f1PQhGDEA24LaZk7c5907O
veXfG9ddn24225W7ctcrfuKeeCfez4v5oXX008AH6SYF3DGN/NH3mCHb8Pr1ff9yCe3TfQFL6d5c
sFa5e/a4u3++er448iaXr+qnsZev8tOLpHQaQGhl0vR5Kut3pDwFyVUU0pwqOwKr+5+nelgc+Djh
qBBYKKgb9L6+BXyJ0qVBEvveXFbn0XDWNTrsb/Bixnsl6VvoydM8PkdCX+f9jdH/NoyMX9uJ+XlK
fg3jXdDdBXp0RNnhr+cuNVY8yXF4VBTnYDcn6P4ocgiXk+HuBWKGexO5Ly9Xz2dXz49XF6+3inv/
euxz/uBEHa7850EPthvFuIpyE4M2FPBa87eUk5uo+3G6tZ2Afojv5fZebY8IhHy7YpZAWwEPiwUb
V9qhud2EWHIAVX720FOirwAstCa5GgJvohH15+e3fTiWhJCF2prUuSPB0nxUMD7trbof2hqStu2F
s+zPm2HSn3tj0G5qwIpHqiF/HcrCfHuBYC8lka/buIgwGaDFbJMKt/OtiXN1DCAMfS/QGdmvn6d1
eFEt08IhmIWkQIQ4x/Isn6YFiCPvjFpKz2gLE9VN01+jIpse2ZR/GwW9aYqgcvEBOKwE9nU9hmii
SbBn3YwUmZRbkErOkbPn2y5cJrP4lS8qopQ8P2o4nyZDZqgnctIkcMERfo+h679p/AWQZiku7aKs
1tA38VtqvwlNCtQNnT9xbopjpmN/nS1FEJROHJLcQ41tkC2VkRST9GIxWwjd9po7NHN7JPv6Noqt
LM5DhHck9vKbGW5jhrVc4NRe19TRNrFnYKRDGR7Jar+PsmimaKSz2OHipnDwYaPJ3A+hJUdvrBRl
VTu55oYhCMGfd+G3HY/Plkq+Zi8mew5Z9NddaDVWA7jZwqFyUJ1dWKkONRgdwFBAt+7noQ6oayZR
6dexDr4uaOtORpVk9KY6dvERuclInaumRXrGP40BKtCy/V3YABR6uQrm8oR9thYVqPOxO8HD5USm
I42E+ZmsygMlsIl1OkGUBn6N8b8eBMuj4nRsOtw1VHAPHlVRfeAGGo+q0/nctLb+oNshDZK4zo+8
gL+9ZqighqLz6UA4OQibk9bOwNHro+fjFnqeIBNyJvCXO7JlD4PWZemXKpQJk4E841BAqvCTqB4r
Y/Qiu5drK6aDnQ69dmFN5JelHZqn//iugVqT41CXUchBTKr4X/dV1AqFu6OePPWsvjIvu/v8vEZE
w7gArN3+rvfx/XQ1X4TP83t05eyAxHjDkZDkwCKUTOrgEZaV/3QmDWOVCvxHJq+412+VG3lpXBTv
Czdcvx5AsVzRqRa/lKsYquhpc6Jf6nfGkcP3cNUPn+DgiAd/hFCoQFUJfr9rt/kJdIMN+PRdUcnN
zwt+uI0chTOVjsNidEHkcWgLKGKzBMbZwn/vERQHZ17f1rRjH46M8pdhEGLgI8WKQXLSH6xpAKxB
LeU8eUaYndp4aHhTrz7Yoxa7oAbdvFZXItmF5S9dHbZja6B6+AsEHZBCH+EGe3alvTed6mEeNp0J
oCrcp/VwkhkNhTba4/i5KTP9dOHq8bNDQ2FqXtrhUVUfR9wm/PKUOup2Vl41XqAifksdtxKrXcsB
CZ/otWjLJ27QjVkn/8bs5ATAKRhWjoHIIdZctn1wTBaxgQaFz3QzcMQvYxIYT0WWro+sLhvycyjH
IMRUH60OSWXvUBksBrLVahqmZwYWLRswC9cSwNkRId6/vEEG4b62OXCWasPXr2JEqqMRRjN4JlAM
FzHK3E1bO/5/mArrha0A6iRUSw5CYcuh2iWh/XpJ2uhnpqROZkydfeSUWc7GwwVbWLC0WDUdzc3l
+/v0hesDA4dVP3g4RnZUHlPn1tHj9nys5m5bBKD5k2nUjjQullf9bVCpGqwf68jh9nVQP8iKNEvZ
CtQMi52s6+cK8B9KVqkQituAUXfVOUy81O+OCb/87d2pCx8RszJi4o8L9tN8TR12e5bkrCrQAA+3
bN+bBuvfTJw+9joGoxQmFSa5JDJfJwjgJAJwDiMhyQIJ9Sntdiq37hGyo3p4OC673VjKYWRLUKYP
NV0EWg+UFDPY3xiPAkQsUSGYtOCqHyZ7l/iT7UJdyDaNhaBZDDlu3QxF8+iM6YnRDzrbaZBunGZ3
5SARHFWPNdaW7+DwNVvWwvokQl/wA19XIQC9S8vIpveqN4G28ts6fwHEUF7WUbGcRYl/Y1l9fjKT
n5JYq0Fz3YyZWa8UK9WSlZi1/B/zIBYMVigtUAJth6c6iElqI7ZKW4VGIofOOMkmXYIQkeEm7YZj
n++yhw8m76ClTXYNeIIS58EhEarO0AUtYIUOHla5sotivI4BDRcnSuE3/ZHDYnnwr6NxDkkI7Q77
gbj94LAwSzsoVQOWQY+gO4BvPALbaEpOeouuk18iXj/rykk4ajelooxHIqNvU1UVuDm0ULA/gF58
mIa1tQ9kTYEg5mT5HKykkXIL1bJH3XgI01o9Mtdvu56vSgPASvOGg5GM9uu2UtQUBOSklN4UV5ep
aB9KfRhdX05PaVMpRyLub0eVCmGAjqODVyoH5GGLVYgsB5AnE3h9sl0rk+jP827uTq226W8aSSck
K4YUpcHA3vx8lX07mT9GXuIflve7DEYqnK6vG+gH1iRR0RTlWd3hFDWX4VPtlCd5kR9jj387GxmR
gB1+LMx+NtHBwkYg6qmrWxyLVa2sygmHznYuUu/neR28PmvJ11E5xqGTIj9SIwdbNTM7NW0l/JdC
jU39LLOjtLmxMmvUEXIjj9gW4ZiUR26cgy3KoHJJRuib0TXAtPvgw0dHMQAUVmeeLMvmT5S2yTbj
hsOS2Qz1558neLCMy1jghpbeBTebwf39dX/2JCG+nqiZ17aReg111r8DT3asf/m3UWj/G7oGS9qg
APJ1FH+Gp1E2Q+bptZ5sYS7Hz7UOyu/nuXxbN/aDA9yPJimsaOPwhonGKrCKmXUzyw5tyExv8t+a
MpXpBmXx5kisf5huUPRQqAVwbbLL6LYfIjGmmZZz1ceZRyNUt09laVAJyQNMCWDlmalxrWB5DrU6
r6bZuiyHOn+cSxt5mgpOIXKsao5/qQauPHzK6rR+weY7j9/sXNTnRRrCXQrzqB0grkWaEXujb2OC
1s9aY3tBnDjXPy/dtxfEZGx6R7wjOknqYZBTIWsl5pLJ6DManAW0BiwjC//k51G+fU3Yl3OV8V0q
kg/3W5Q4wcybRA30xoFJ5GZGCzR9IIGBuqtU4knl9jH/Lf7lNQET4JaRINIdzoxl03yKoVph9y3Y
0cyjJFeth9iZXPBhxZFb5UBtCUFPhrFUpobaLdn9RwX70zBw3zq/d4IMaPFsu7kdBheDjZ+N0lfz
Th3s8rZKZ2wewyjYNN0YrlsbMpiqVuNWVk1wMjuT+vvn1f7+TpdYmaAf1xmO5EPMQGa3BkTqMFuk
CtOTKDaHTSxq/cjM/zoKUaNKHsP9dihUMI6Q17KKUeLajG7tMAyvhhi+77/PheNjKWaA7iRs+PoW
RWOLXK8NuPyRNu8jMMtbLVKPmZb8bS5EBNj1EAei1bX8+ueXGBamSEsnJcru4w1kS80zpTimkfTX
UZgJhSYGwgPu6yiz6CeUGPSUb1pN3wtdGdZNUMEC/XnJDq7kjx2JcITBm6H+Q3r5dRjuzUa0yzBp
U4hrESewf6K58tQ2bLfU5ZDzjZJjucT3I1jl5CVYpbKI2ush8Akwe1BE3JkeOJvOU5NROTESIVZQ
GbK7n+f3fRk5QIghiXeYJbv86/wS02zg7Y6hRzWVxEjNq/wsntOk9H4e5/uU2AtAuVSCa+DFhxXT
oZkM1AwpxOZBYj2UA0lA5cI6AwrpmK2mv/083PfXplG+h/m+oIl17uSv00rV2mq4rhmu6OWu5pQw
N9MwOWhg5r6xTaYhOVF4tdt/HXY5wAx16YVQ7FaWo/vT1o8Bi+kAZsXKUnJo2pbaiGprVqK4bLt6
Ml2VMyv2giyrj1ReD5IBtikDL5BP3QHBTNz6dWCI8307KpDhFHrs+7CQ2Wkig3g7j9O0CvKp2oo0
EReVqkNwzPLhyLy/X0lUeNBuA5W4NLgOq+6gOuoxTYW/kkoUIWDizGG2yTI1hiiY6RSES82GWf3z
Yi/v8FMC9DFnsi0HhSUA286HXP2nxbZ7pcgMC1idb9qogndJ5Q5Qao6M8n3jMjXG0lS8BDS21NeV
xRYvbqjU+auxhnp4VqNFY7htCFTEA2FkN0cugm/DEXUBOyRcZSzadwfHWrCowSA6KFbGMCvbLovv
U10xTjR48EdOtm/Lxz4BBQvOXaWhpioHW0Y0XVfXoY+2OYKDG3umH+OrSIH+/JK+fYjLKHS52JiE
rlxuX5cPmYiqECgHrfqhym80u4ueKoKJRzUyYBEHSDq6QHusu59H/baKjMoN95Ga8kUcriIdSUev
O81eJf6Y7+BB2W7Tq8n1UNfB5uehDrJFwLCYjyq03lSyNgnm+usErYj/NBuFRI1H1vdQqMf+2urS
RRQwTnQlOCejlca2jdsA8QW9n/PxXwN2ko6lGkRhmb8J0OrXJ0gbo6ZXlZorfeCqFRDRRtdRsva+
qGzjXxOdZSwAsdQ4+J92CJKaELzNCjszV2HclbuF5nOuGdGxfPEvrw8TN6xVWRrmdbg146nPM0Ed
cZUVSlIhPwC2F5B/MaIXowbyWIHw+3DLFw7oS+Ne4n0epKejUdOz5naEVGL1+zjRmpWfj+qlzIxs
/fNu+etQS7GG7j/lO3lwmgQJLMF0wsAgExXcrN6sjMepEma5qTrtmPj29y+ceX0a7GBrqlGZLNQt
YxUM/bAptRzNm7w6hiP+25QovBOv0Jjns1t+/dMxzCE8aZPWG7iHQshbxW0tb4JQ2md6bZvt/8P6
wXPUJAELmf0HzOzTYHMEXB/hfYwRgPBujDZV1kpkiDNtsuZ/vdPA5S69GssEfk5OfHA+zv7UxFrM
UFDimutw1m1vthNl10XphL5Nnh35jP/ytqhWKNSdQANTnT9YR0yZah3JJEhCUSvv+kwJThyJP8XP
G/CvoyDfyIFF7e5bgbZRnbIYoGag2GHgehGn2mnWxfG/JsLL2lHtpxVPTZz0/uueGMNWKxyZss1l
MWJknYdbdZinI5vhW9SBEQKmTwYSdHRFiQO+jsJfPTdGrugr0QbylTdYrjsLDdukaj7ErZr+yOIt
r+BLxMGA7HE6MxSVqb0fDFj6QQ2/HpmVXORNDn69kQZQiUp5o6xOY/TnV/X96lQNgBII4lGO5Cw8
ONejPpVmFTCaOerOyorDNnbzfnDOgwF7qRrYfT8owZGCDGn9Mosvs7RN2G8qdwogeQAby3N9+sbQ
oJg1mKg9BeyqvSvBoQ8nLSqmZ8B5kCjSSrMq3FxrxKOeF+m5YmUDlX6E/tcZZGu5SZy8lq4s2ugm
iPXJcRtDHQGbxcaM6Qg+ayu8s7PbBAaO7loxAHGUJ2o93RCioirWV0Z46/MpmGDe22JvlyKtV4Ed
KJFboplOAU+M2i+tMpvHrI3naKUGZYmrWVtoG8TFfZA0rWH8MfjD50lpzLaX6DIu3NSWDsoiQZnQ
/+xk229Cv5juYBKrp3W4ICyQOSt2SqzIN0c46mme6X67TSo/PjOjKaB+CJ0fYmxjxpdAWTLk9aoh
PanFkATwAxTrpTAoZrldR6nYbZukOGsgduLmEFVCYi4jtQqJsjh4rHyl7DxUEZhTo8T6frKUKd3h
QGdTCet7xDfQZi9+J2HvYwWDqt8dyW7y2PWtn7oZ12PiBkJVb7qijCeECLnuUYpXowdTs5vZpYJY
4JAzj81roArUzcyhSe4cO9Wn0zxv7d+1mHNIzo6RuFkkjLteL6LfY5O20b4rLVms4h4VDLdqaF6k
wZxgLqyW2bxCV2ZE2KasxJXZzPFDoBLBrdqwsLt1ZTU2rYDYRIhQ2CoOr3wsw/ncWFm1RX/XRwwC
d5gZKn0A9Qo9pOFEaCX+PnZo6APCgGH0OKlW+KgvnD23bkbkzERi8x13oC3eGrBfZ8T5LNrU1MW5
YlZj7aLzFJyJYGhRz4ul/RwrBhLFSRDIDJIOAIBV2kTQlVvMml9kOaDtnEWJ8buvp/p5mBrzPPVb
66mijy73Bd6kg9v1srpKtA5jisyxetVV7La5CXwxBCvN8Kt4pTVTOa5nS/qqW5TVHCN81Wf2um9K
/dSM5lCgB1gvnXtFX3hKCYOtdHSjTxuopC+JNqZXztAXr12YOr/DFB+B1UyBdx+Udfaklkbzm76d
+BVVqvEnQE1eIgVT2EiMEUdXayl75TSMDAIxK+qNaW2gL0VzX+/0cZWHvXLZOvNgrRpTV+/sFgU0
NACd9qpB819C2aZUv4Fq25AOh1a6hxyovIciBho6BpgeuNbgF7ytRA9ue074ux7VwgdhK10A97ub
MChE1bFESgw5qFUoK22tTbGZbciMg3hT0IvFlaUP54eUUvOwmWbRbB1tEgvWFBERItUOzcDBMOb7
DHGtfUCmHK2FXhqvk+zRa5HqKJMTy0FUotZHlBZqYjeDfMGfRtcKaucGN9a52ymUytCawBl6k/e6
OK+KFP57jhbmKUiJfA8hvIy8ydLb68i2UwP6ShucJnMVxx6NRxsnmVTpEFgBS9SfIvzZppsZot95
I3vzLbXs8caq8tlybfQ5NLdmCRp8mKBie5o2p3eissN70RvIYMCo56OcIIECWsmQFWnTyH6aVXQe
s5jv0Z2gAztrOqQFtki1mu16fRzlqmzE5KwjXeOg0uUoYxeuPkInUYF5qIcOSw7YkTiEtTN786Wf
gwHeazyP91xCltx2zdQvilciHzdIq5izq2nZmG9GGzNQbQptlOM707zr1L6ZvVKfEAge27q7aOYs
G3khDeI7JbIqxipJBHodBh+9ukKGhQ7tgNam4tlwz/dSCYPXqDWRSZNp2D52TdNczShgXBd5Lp40
igzvsxVXnBpj2lFdVDM07yYnSdZK2tTTKjL8/C2KKkN362JOw8tKAQ1Lv2mabuMsA33SlnHwp0S4
8r1ka03eSFDen6hTiODQGFoO8277e63tGmSuUMp342aM74yqsZAnUapoo3fZcAHWQH33xyy/FLFj
ItQwTcXzUPFRu13S6C+YfpXjSUdGXbrJkKRPIaR/BSiNI7fBSEnBwxC5yHZtFHV/dN+AEVXOYnwB
GTUqG2SDpnMzhsrL0mXsWgs09cbKAAas/bHm71QDoSPfIRBk2GoZXjZh7ItrurLieVLm4WLJt5+G
wu+5IzJdvc97ePY0UiOsaTQLZR6MTkdqv6E5LsKjc0WvMU1CY6fnWfeHYKq9G8aOzYYvQX+rRLHx
Jwx1bgSEVnHadFK1eg6sfuJojH1uElPNNK7mPEUMxW7CfNVj+6uuyI/9+2pWnFzZz4jhFOO2bZPs
WkfyBX2KqdFzrxxT5O+TGE2R2mja1x7C4ikMv+ZPCA8wRYiRF8d+Y/Mi26K1d1xs1osT6iZiuI06
3ge9Hj+WEILrjc5NlK9kYGbvYqytJydFmXcTJCXqtXq3mOyZuuif1CTS5xXUdAweemMGgV4X6Vki
Y6RYQzmorTsVQ83qyKGxyTmS5FeCEkXpOq1AuxA6puG7SsXJh2iR0d2n4SiHVenzpK45+0m4MdNx
5JXWc1DthnCqFre6ElvqiWBW28xWgM6hLWcDba9kEYB1ol4LN4ZVYnLB+W7e+/ZsIsUhuu5WE0AH
14FAl3aFiJw+A+UvggpNVz/QXb1q+ifdrphFbYdFsa2mTGIo2I9OwaFr2L+bxrfZBkHoIJKS90zA
ACMbu1PUZ8gtEI+g91Y53S+oxvK1oS9ceyKA3syyNMi9OPFg/0mHXPtdVaPcG3Awn6i61ZeiCWbE
V4ryjwjVoF5Rc+nRSQx9X91y78fnVS7wuy3jMhFuPYXhBfIWhECa1kXTxk/QsttokRUrkAXK5C6h
Q6t4PURInBDUIUE/zijES9em2kvZqgWqdkkdNyw8IlnalBq/FVDFvdvAWpy2VtIP7MMm8AFQpskY
uqDCVN9GnYZPntmiq4tDnZMY0nXGKhGbpC+K4tEh/4o8JCe1wlNA3N5Gph4gSogaLX8oVFEg0yPW
ftvmffCGk3QNuhUW+bwRXZY9EHbCaCJBQCSwaRO+GHWmbXcm/SLyT0ZUaPnsUNhp3K7owmk96kYp
2M12/QdTAqXb0GNM5xXXUoenaxZPUGmiTMS7nuqy4Y0DkDuiM45RSWGiSc0dRdKGSaexEu9ReYoy
aLz1EGMnHImudG7sslDF2hjaXD6MVRbcyWREKZ3ScJ0EHgqXVnBK/0bM97aoK+uypZ84n5Z5Nac7
maegTpMISeZwFTm2lu4FLEax7rqiDbdjr0zJdaiH/S6IxdR6ga4IZdcTa2s7MzOT9tUICTJ7dHFE
kq4yqoLpuiuyblrlXRtP26GDcqkRRDiOj2JehJpz2CNquDMSWCqPwTyX/nhCE6lCtNjQ/cnZAfbJ
mrNanQj8OE6M7jYlvun2Y4947bWOKq+iuBHQHiSEIsDBG1REBufXjArQtBrQGHJOBo4I40Yn5PFX
A/3H+LYogzr7ZQ9aMi1iFEoS/JYd7tMu2ke28hDnYxMjRph3acTlaZIy8DtN+7Qxqr5yEeZuFVIC
8EluUmYtUn7co6jFakltugRpSDImXAbmJpJcl9s645y+Uyte3Fk3Z6G1k1FT99u4aH3Fm6pI/h/2
zmS3ciTbsr/yUHM6SGM/JW+rq6tecsknhORyJ409aWyM/KP6jvqxWjeaQngAmQ8xSzzUJBMRIXfd
hjSes88+a0/PllWs652ToQC2x7QEhluT1FwEkj3d2s+mH0GS1GOUy3Ymts02KhNj+JAZL75Qsrzt
HChEW79PR3fdeK2bmFc0wzZwrzFV8tvQMv+uqIloW6zYd0Clx+6S9i/N7FTLNh0xHzwFKdzauKwh
TYDEYG/1LKewdbpIp5PBaZA2zasaLW6tyc2sYmcna0+l57mXhkwNHGk2gGt+MV+fPLbtaFBOhSAs
YPRTXagb9rsnDlcWPMpuNzXVtJ6GBA3hZ2iGS7m1dW6Ld6+u++DceNUwPbRB6dr7oZflpWpU3fTC
LoV/efzPVbl8XaxhqofIJ1+mJ0m7ZhwRdQaw4Zg98p6WL5TN8GmSdEKpNjDqR5Fws5smxycY15Be
jg1Lx+tR5IYreGZZqlo2mUGWwU5mWZED9mMnn8UWqF13lqmB0g2eM775E6sMt3CQ3AB4T2+Onyxy
uDX43mn6qnN4f5vAn51u4wBUUlFaruEDAzCr3tqL9Jo4W7AfbzvYvvUemLcl0sgZ4CVHoeP25m7V
vfYHkKk6AJ/aJ11LSdetk/8zaXwrudHKoLybltV+TvREfEpNVb/sxqGQ6UMlKt/eDGLVxgnBnRUL
s7JBS4aGk2tMkPkknga+xHo3U0hamyTJa/PDCkH2HvwuncG398PgN/u10015v7B+3UeLC7X7XORB
Is9rl+AeWkxRTNsBek37yJxCd2+jYbvFyZ3afHienaYm/LjI6N/AFXS9tQ8xqckjFDzOOWnPtkGQ
Ut/+TFytXi1/BeqaGP3oH73FTaGop8LNDxNpIA9hmCmouQ6Dybgz7bk8pUZXNLFsU7bYRjTvK8bN
hAWH1UgbhZJmWHeqZigVWULTs7aB1Bw59Zx4m9GjOuLf8BaP5QDIji4jhTiRheDvI8YluezjRi/T
h16KOrwr8BgmHxKIQHaV01kGJzUtQQF6GVHjJGFfQeC2lXBvJl74emM4Yp7PVaNgOlIl9WMNNDFz
ytjJ8IgeWlNz/au5dby7rHJ96MM6h9BFbbem1Ys7Zkb7bc07/UPq2XXrQ53wex4Cc+DkqiSq+Lay
KvPKD/qVg4saKFieR7iZ3c8lJWI9PYCtU9adZ5bVizVxuWz1aCZ3TlvTq0uw2duxzdnb4APLf6bc
UuEW8nFg77JatxCHIJfJDW89OJVmHgynsDdp30uC1q4AoOZhVGh3vPbc3uVWUHVAJK6bpRmw0lr8
HGYLWxcCA08GVbTdd3dKAxox5eu7HIz8wt1TwuhuvCJxUezg1u/4+3DZCQJfXmlxm3W/jrp8hmaQ
rdsKVEgVBx2r/pHjDs71ApzX3jZTI9ReXfadIhqQctwrg5sHQ4wvYNZOhf9z7fP9tIgGNqxHWG4z
WkEZtWE2fuPZXM3RCphAbReUFCOCol2c/Jpk680ow2LeStF2W6ubzA9byVocmvxyn/dmByogyP1Q
7pi+LiCcZ/+JbwQVgbIheRiyEr0uc2cwxnm3TN+92fI+tZ/CvDAmvT60Q7WgsZlWd/Z7G3hluAr3
69DnYOF8F/NfpytrjQcp5HuXINPCMJ40KbdBWbc3vWG2XgrOUptplJRy+fR9hbuW6iTxckKc3OLd
XSv3WkBeXONQj6G5dQEuP6KQdNbWya3+sQzs1dlUAhRoPFvt+LIadonFd8ZKvJkx0L3BUPTT2Jud
XsQLYL8usuzW/NnpenG22mJmES+zCeMwNyxkV6PP2x98caUfLYvRTDGrZum3wC0NhAGnB1TK0n3+
aslKtLEvBh6eaQitrVFWYe/ayViSSHiT8TbXa25kcdEAXjoM7iis7WKD4o5zmsQxVqq2rGiCGM9H
rJWDgl037Ydv5011QbxlW0D7hKUISeLG1Iyv1pyNfizp13nBtkFhntEyPLPHNxPNqRBDN4rEgoxa
0JNPpoTjFw2DE7gxLPefWY3AEy9tsbb7ME+dz95O6wwWdDXf2onGwehRGaNeBkMBTDesx9PiuNan
4eajjubQH59gSzr3ugA8Elsdct+hHM2QQLexaq0rUc4ZqM85bT7rofAbmtVevhK14hf0OxT9G/Ig
15oq3lmabdaH01sCq7EDuB5SbzgSl3MwscMBY/+02r3dRvChcxmltoV2xsEy0ABXYfOmBdzV2EmM
luGJLFP6MxtkVATByls3/Wxw2FqaqjbiPg5ICHBmFzGzX+Y+ZgFKggJdl+RTjx3n+ZQ4hHcUWQ5z
NSQA645iiGq2DBK9wjE21Y9Oan6zAyq+ikGSyRJTXI8jYxistDgWzgyU0atk7m37NpE/jWoUbuwG
ufuqi1CqTVKNHTd7Mc7GZmwsBOKum/rsZpoSWWwTjrT5LIMSEhcpEgRYFn0rqLuKtr2mVuyyGCY4
NPvcVOtXx+6YxPpLP06x5NCjyRzGDpQaK2TBRV3yf6RjMmcxJoJKHEAEFvbJ6XtW26AeqvdlVRqt
cWotecH/ZFQVg62GqGC4NrMOM2uA3CgtKDKuUz62ZrlUN4aRBcWW6BT5jYuxXOKAR6618WiK9nbW
5uNx6rzB2MJdJ4ZS8XR38aeC8gEB1QLBnsOmXeHeQ1TfjcqRtDumX5MZMOhWRbnd1aA6keY4iuoQ
yYLQhSajgm2sm7CvBCjwdOgdQJ+i1JuRUVq9NYxeDhuoqmDvm8LJ+oOR1E54HBvD/THKwaBzzxCq
NmGQpg/zIPRjWFVXyFBdu+Gvx9PYwatnTRTslhU5o7uIjTlZFYRhEU7LRozwGDeicybo9cUKt39y
F/mzAsYlY61XOzuWrPOl3oZuZdKPfVKoMZ6w+SEbgXm8SYJLlhOWR/NHUCUlfT7l4qmtTK329gpU
kcAYKsfNYIvpYRh9+5nbgyy9nikxoeeN5cJSLccb1lrRMQifmBhwGSYAzLxNNxZZv28JqtdzLhoh
uBYC8y1hO0puw2ZBEsqAA10ye/Ky3EtL86d1XvvMRIi6KSOr8V0d9Zk0jU1QJki7qCXGIzBNeSEi
N+Z3K5FeEEEI77PjOg+l3kumH0Ekprq91TUqwJmhr0m6Yzou4A7EFJ7ylR3tUzVTkMc0v2Z9aAe3
SuMFkjTVTqCC56ANDR5/1FNyAxsqHdIHBhtZddfTbdxIn+p/4zsGSlGyNN9bg+SPuBq68mfYdeuT
y5RqJUdG2RbamiyvZTFZeMq0c1m1d7NXFD0Wm4uxrw9+EriSBxofMprSom71OK52xJlPgQTXtjj1
Q9mF2yrwKHtd7V9xcq6wS9mci4D2sipNjTdPeyRV4zBoGypyo8Me4Qoceva7T/QfgW8uIVmPQ//j
x3B+b/9OtvklNOt2+tFjfPrxX/yg+q/dWH++D8RT/f3P/CfScC6evH9Nw3mY33kvv6BwLn/gdxSO
bX7BgMkEkf0JvLT4iv4k4Yjgy8X7iQEUMBQ2zYt18o/ULMP68vvmT8i6MUsJv5k3/4jNMsQXfhpW
IvwajxrF9cQ/IeHgJP/bBJC1ZvborIul5OLq+g2L9pcJYINMRLqE/zgUmasiGWKfMdOELJd27l+E
GOAch155k3lBc1+vS3CeWXX6IFgOkFae2BsfMOkmHW110w+TfhM6mR8X9jue3MZudyNmwCMEpvxl
Xawnw0rXZwsub6wzld4n5bienAHSabbAcKR5T5ed1/HPdU6niFBIVzsN5bUts+Cqgk6NLkCUQXpx
5Y4mRjNunA6Z+LUAXk5SRZa1/kbWvvvNrdiI3tCsCJIjPFvdir4JTnnn9l6UJKq68sY5LAnx8gZS
aVr0712FilDGZhkWPdxZZWyW1JAHJrYtaQKu3eCCHkhXqOzay46DOY4vyqOeijoH+eOSdbLnpahz
lTisaTWJRbG/+DywrHnTLG579LQ0qLbhqNE2mwyt65znMUWIGpsaqqS8cbzMPOWOtanMVt/N/itY
1LsBnRDyFZOQrvvZ2d/czJjv03m+mlTw0RfLNVlf26Q6rY28Qlpjl9SMXU6T7ax9nln9o5kln6SR
TVecDK9tk1THsZ3Ebe+QUQzsLerpCzYi9z6EqYNrNXRXfFS3jOkeCc5pSbIad1lHqteSZCkEUbfc
ZG3wnQ6tp8j29TvjyE/PU8wVKsDAmkmt7ELGK8YV8QNFRFhR+QDdL98zwaPMMr1Hr+5/Oqv1DMji
kaivA4+AbdH3zGuI6sDN3+86geY2Shtdlkdvwbis6Xd5G7SHpUrEtjecByTap76yuutczO+uvXCg
I/ThluczpW6b+2KFQI2v6WSPqPq6kU8qn+l6cDql4ExnAs6SuTd/NjPflzAi5vO4zw1Ii+Iyu6wj
mtu9a1xmtLQE9pC/zE6yXGnfi4sMwNn0OkEWGz8NWOEEFm3S+q1zB3qIYVJOhILB2bsESmy7NgsQ
uZ0+25C95kPUdHsCKVzDtmpe8zJe1SG0kEjbXTVdU6Sqd4Na405NqbcN7DE9QmMl86NvrYXRpq5h
/eT1RtKOvxgpI2dBHelmdNhdOt6wQsE/+eGdn3dhxMyTlGb1FewWw7XqwZ4B9qXiMaf7BtLsIFC0
92Nayh39vxm5wKhPzBWZozryzVzIBRbI+wFJWhGbJFeq5P0g+l0TDZcd2lFe22NRMQNbobw5wXWB
RzxSjC13eDV2DM/VTVX05tXKODQuRNpsLr7LqJnYA9X+yv84q0+Z2fr7SqjbziqUiHSXXNemJu6r
Kq+NYR2iqu6rWEFI3ELoDTcZOmaUN+ljRaoFXDgtnozKTe9NN0wIweGjhEy27EJ/LukrhvGzlOnX
SvZHo/w5LIX1BEq821adZ7zUnqOOVhcesrb72hI1tCsrj+PJtg5F5SNTBON+1nweaETuVuUthGmv
nzeJYt6rjKyK18GkOVPB6MWr7Rwc1k52FqiIva0c/8NKWBAds3mK+3YVb4sOH1haOSSXVAq3zQ+0
+x9pVdw32ewQnwCRI9/k5C88Im+E8XJhPpOfkpIBkuT7kcIC1ur3hI9uo5gubNrE/Z5NxXHp2KbN
speU7Se2iIuPolaHvEcy7PFr6G6MIQKTg6QR0YV7K53xBhjog2GwumgaE+MTZzzQfbya/SWwJWwO
knXhBpuckrPeFCgYiNslsSSJe5P7ZXvH2+lj3azypnLtcZtbeXIwnHEG32dfpcOSbr0EHAW5KAcn
ky9w1slFFeKN5AW2Uh0/S54GtgmvVGVluwpjJXR7ydAClOlzmZRf8w4fpUlyhe29saldRUTsORRn
QtrJlsPW+Zo5YXhn26393M4jp3qQflhScO86GR/c4kVll3dRAxFn78jUjRk+O9/nCTEQnnEWicE1
jmwukNigM+NkmxSG75hSqpNjjcNHoz30EEwJ7vdaGDU0jcSZ7Y3FVMIF1292m2rtfMpUOd00si8C
dvMb63ks/C7WTm4Y+8p0b8owH2+wcKBYeH1i3+Hdht3f99aGkzvcpYDuIfS7+Qk5cQwiSOMcGqEq
b/p6znZzTSgkxPKSG1OZm9yga9RTiLXclfKwFu6y1xBnvrYpgYNVdeMkw6Ef031bHRo9lQdL5PXB
XktGxpesGU+l03Fq5oNdej+NsOlOtjbNTapLjzmGDsYd81rjwJifsb5ZJDD3CU4LEYd7JsN3ig4+
9cAnSN7DpL2XgRkkL0i2D6tyTeI33qc1l7tkav1nY1ySnfYrtRnMYdg0qZoPuaOSbRJ03ktqFs07
isf6lAY+YTnJVJ3trshfDDlnRwQ/Y+/YMr2a8ya7QuEzbrAFLfcAcNs3uXipAQt6XXh6Asikma0E
D+zBe2Ddu76upFm/MKWqPzLLWx+ltpON6Wm1qZ3E3AXVJcs4ABFP0k1yVNbyB4vpH1XF/5L1+GtF
/O9q5//AOhhuxr+tg//P/x5J76j/Wgn/9kd+r4Rd9wslK6x1djRYSbIuUbC/MyH5L+zPWR72EKhS
+CHx/v1ZCQvqZ+xp1NCXZevLysH/Y0IawvoC/hz3JOtjAI08aut/kCBr/2rBCwQvCf8dQAaoBSAr
/14Ii2AdvFwlPbjRIjNu/LmYmzjQNZXgRE6Ev7MX6lcMIVWeIAiF0xAlF5vLyeodB3xjTdTeFtNY
vu4N8izI+lzrkIeLFgazZKjXjPUso0X1djPTiYJutpCm8Wn5G6K1wGgD2hZ32OmMejNmYY1kgxtC
RTCg+8/UyUM7rrrRfhiKnHQ8p28Zo6gyVFgY5lEdHEYGNPN2y2jIa75Tu/qkrfTN52/f6T+6vP9t
0/efeOFe1rr/dQN3fi/lLxft5cd/v2idL3RZ/l+zjf+8aA1LfGFTTGBbx//qsZvPzfHHVSvcL6x0
syfg0Vphog+41P9o3yzzC6sR8Gfo38ivxoH+T65ZVNFfurfAxNfrsKvJfcP/w1m92Gb/0r0FFnZY
jC47R2nSG5o8V/UG54ocXu2ZV4azyOgZDsgqXAMGyZpmxCioGU9haIzh3vW6dnog0lf45yof/PxI
7zeguzKFVyd/TqYtwWDteFQQGxTzudGud2nnlfrogCRAAltpL3ZcivX4QkqE4uFnr7N16FbUIEQO
LuTXzpdkXUTJIuv5MeiY5H8Gs/aACtvaz7yNWVeV+syzQt6ygNy3m6wpZ/mplYAt13t9Hx5zcjWc
24zZwBZwCNozPALHv5fZyhBUQ53G4cUoNHky/Tns94z44TgtxtMwh9+bcD5PPjmldl/cJ/jHsV7b
4LiNMgdd7zpDsK/GwRJZzJOqVeegCYMXGqdvY9ha5PU4iW3i1aFTWk3/2ZHZV6cbwqu1I21s24L9
4CPFiFDtSaILFhb4bdqZOiUHnXgDO3ghlinBnoMA7uzKth3S0xwWHaMjCvgXx8DPtvdUpmJmAdP8
shY9VLiLSaGvj4Vu7NvG8JPrkYNV7ZrC0MeyMeAj11ZbHZXwSoLNGOs9KeVgEcmyCYNXMCJbHld2
cZo4YSD9YFdOE8bMMS+uQgt7x0dOtqXeNUmizb1egDHfrUaXUPanofoQiuGmneSrf9/Pa4aEnPYl
VtRiEW+iG5f3QgX9/Sw9Wu4yO8+J6zFnspGUJU/3h9CYntd6EMdFWvaPUlnZus+zdQat3mqP/aNa
CxvPrh5dwl8zVdAaOosez22u0dyMIZxeEfLIXiO0p9oTf9qX33Kpu2XPCDsZNqwdtM4W8bdLHrBq
BLd6sDDWbqwpLfwfcnRL6wcWGk8/FsvQzUd4PmF/U2oSMkQ0taUt0ti0KPUGVE3fxpnMGGQt7IPy
m5xEMrA8hXlkRijFd1yfTGNjYzFBiJjjUGVfEQhX/w0Evinvqh5m9Q9pGPmAb9DO+hWzztTU014F
YdKQZTt0gUOMSmmn53EVid/vzJ6bcrvUIsy3BZldzQeTokuXR0y0/9ji15PPdqqUOdPnybJDYl4b
xikDi2HqTpmhLG8GHhtlR3iNWVqHxOoDa+tfKHlsao9WODGNwkQVkJeHWcwXR48YmlORe8G+cKd+
j3+xvgm6kCgyZZ8zl0UlXNL58jisqf+tLbr0lOTWxWHtTt+K2lMxNOfio5oxZEq8EDDMTQju1rrO
Ma8s3JFRWx+MoqhIfkuYs6GVeypaCpSNmCEFlnFE+pOYglJH/lIXT4EvGuA0y8jlWyClLOPYU4M7
+cEbVu8KpBxIjnD+SWBJeqNBLMAZCR6ago7BLH0+d4xXitccenyjjG8iLPLebdVq+ylgFkO8Yt0T
DslJeDUHbsF8OsnxprJIvEst7T2bbr/eh+2iriCMDNc4dqcYnzHKeBgY+6GE/x4HoQ0XtXJI0Zg6
m4xPGXKY7ua1N/edoPQdFHNoMxhRWaduqfc5s6DD2i7Nm6jbIp6EdLZMh9qdnwW/KRmoDODBgo01
LHM8tLgBTKz1RzKSDHjt6o5FYz6vUZk7bMBNTAQiIhvBKF6EiS6IaeL1k+/iJmdTEeNNr8NtSZnC
GBXRBxfgedF4F93JmA+u2/UPg9LygLsHpcchCcaYhN4JUhZitqyskyOD4WrJ5uw1XUjqNZrZ32Dp
63e+hjYoq+6x8Ptk53n0DnPgpfvVxYKd4l++kZXbXCPC9Q/SaOVxIinrrSL2gMh52zCeiPb9YJmz
3zE9H1+p8cd7XKU6GhkbR1a3lHwi814wAzmRYim2AYT4mHnBdPTy8j1dJzpBix++XPLWOV3xNAII
RTjxFFNx/JC7qlXwsnqimlk4pHsX3nwctS/O9HLOq8hJHXSCqT1OmDSv8NGfJtGrzeoN2DlWBMYG
R8DBUSGxF5CqGQukNvlkbnLGEMiACBvKQbdN/74kU7+1lN0dvRbHtBLVeAhXvOV8hVuXdvOhm6dd
VZXZdZHSbVnewuxqTYK3kpKuiMwq9Hfsc8uK2d/QxCyLmXdtXeZPUKmcNyHJuGBu16X7QRLX1fiD
fWdlSxMbZJaaR5xAILKWdK5fnNK9b7BtxwygxYMBfIsM2ww3qtkuG0NU5f3km49TT06yXeXet960
LKwKs72TJgraQkza1ezU9tdw8d1NLnoCcl39nXENR4u0exIlCSCntPVCw6Z5XpwJJ2UOF7DwzEgE
Go8p1dD4wLqPv83YrmSluwnivrZYB0iIcTOa1jhDoSX6vTcZW6QwaW8w1fAUd3DlZLHBGKff1avt
38Md6a4FQbA/5zW11fVoZrnE4kf8KnHfTKuJ0OV+ZI+7tfBCABrKSxzj2GB57KSvY5D2Vnon+3lE
++pwVnrGNkuNvGMAHrqywIgXT2XPDAuHdub7yciiRJBntnn5wvvMfDSFJRTpoWgHeCOnwszGm8Az
VPXDYZMqeRfeuBTEHqbu8G1QVnPsVuhDVleHO13CISmq4VvZEaDoh3N+yJUr7wIEodjzsvKJYLyS
ABwJlWlnEoVVbNn4Snd1PRP9NgZV8zAYfAt1kVjnPITP1/du65FRppedO6j1UKwjDg4E8Xj2Cbtb
fPZYnEmNGcNguz9acpyOhrHAfcrc6qVm5o47pPWb77NIKKzcJkPEIut+k9Q1nUtXPtfs7Uasz/lX
rNtUce8W+dlgbfy97SrmeGM7G9uBgf+uL+bhqpzZA2EgBpkD5+PyVSk0oaopqp2eV/dHTlgLLjtp
7NPVf5+Tliou9a37YCpDksS84cEfG44N/kIum3z0x2OYywyRNfCxWiEsRarwHlsVBBs3zwmfdhcj
+C40c9ZwmP3nzq1eEwYTj+SHA2mWWe7fKzHZu+5yaJnEMdNHEcK1K4fZZUTZqD7EmdaLR0RaaIq5
UdZsxNu1fWa+l33TOny0qiy4a6l+d15G2h7NVX7X5cbsIqooorqqpC27yK7HfOP1XvVN4/k+MyIn
trRx27O9pCP+kE7uy8wvD002ITb5oLGeAsy01zLFSZIBNUOeMdzpGOQjcd0uHp95XT+MMHOjYbIE
iZlO/UoGoYx98CdtRIKddqNVNHqGNmFhNh6URJ/qytC+91Y0udHuJsRGbCKMmdPJ+zoHnfN9rUz1
zJNxYiVHs3/jIvvdZHXGGY56ecy93HrKlkCcXTZZXoipzz9wE6SaWU2jnydhdgefpQge5WSTbWt4
1WeIUOqcedo8M4hPrgr+ijB2jNa8XqvVeyLbsjtd3GMliyGF42yslTqmdZfsmQ3f9OwoqdfdahvD
42TNYj/gTkqjYiVLN6bWSNQ3nOqy2xSiceYfePaDB14p60mIi5Bz5sJGJJWW+MBpNLjnvmOR4HZJ
TJ1+xSZsiductYYgQCgM1svWM4slT1bVyPZsGA1mVgcMutpk6ahYfpV0ME4YlU2RT1chuBXNPpo2
3LM1scq3TfHiFUiCrbaYoc5+vfMJ0wyiSQSYt/APluiXLFcZVlnGWjFZ6C1wnnbHA5m+IM5V95X3
1W5Zt1W8bO4oIhRNQnTKrj1W9txdG7OxnObR/SiSQp+X1Q3vVefkp6pQbCUxKwHHyF6NN7p+VPmO
xtWCa5+sqRQaU37KXGYVfla2hyGT1dHzU+/outXbVJT3o0DGLB0e+mwivSWCCp0k8gbIY4ly5qbh
0RtF9skNaj+mHN2xM8zibZh19ozWXVyFs5Xspd95Zw5T/HaGa2Gjtk35rryuPKHH2e9m6/jDzWw2
+rtm9WQ9OL2xZLRKeraOeLoKtYHU1uc3VPHeN9cCS8r8ySKS2MnLobu1hjEvUd0XTTg2AO9YajMo
DxVLLt0xKxNeWd36gonN7H8bMSRgynSSMNk5LEeYR4zcgEoWjJjHuU35PAzZ0MKuldX2W3Nepjwu
i5wxwph4TQcHOSAdN/BBqdB7ZVzCzMGC8TjmVBlXQruzul2CpdPvTuowQcoAKn+XbCIOjBuaeYmU
zaMnClq/Cq7HevGzd3+oHOOcZIFf3RsYPZ4tbBmYxYrR5jh3vUxfrSEpwREDXp3FTSsTlnd0a3cs
N4ypf1/iv2dHelaszVhkZiVnZ0K12agpyda4WiUTBYM39WPy3Lq5CWj9PDLHL/tN47Sq5FDkZeBs
VsPg2zb8zLnOGj4+3JSeT7NKTHp/6Cy5MB9hTetg5OOLK1V5lTBPxuA6JjuZh+ZtmzVy160JYIkk
77+b65B9Gyc7i/y19L4abFVuW3yV+DWSdp/Xl2RTCATkngkfhEpW6fJjYTORfVTbhixpluKEKhZi
m/Vey96duPJNv7rKgKZepbOAP11UpC8bBYzxmj+W1l3zMQmQR7gTV/s7WzIeMytBQE+1VGVDFF2J
Fcbth8+lXNnJBIz60aKgcAa6rR1uCnN1dovV1i1sXLPDwj6suBJThyYwN+12b5grc2N0EIPRdWPt
RSqG+yqxktNipZghjFDcLWa9bmeiDHd+Orz4DT5dv/SsrZkU/WlqFHcekVXXAT6UM7kJbGaxzhm8
hrJS21WYw4fdGCNmzD7baYE7rCoC8Wm07EqxTWo+pIvAY212wbxLFj+v4VRVGfS5scyZdWPWE45N
/84Nv3Mrjw9lNZH7RXJvL4QVV4jUJ5KSyA7rRihDOFmHLdGX4fUwLPkmcRP3sWEp9XlIcW8Rn3wx
D1LTHN2kW6IGk95xWchxLEcNEGZuZlY7rOIwWHkWuenQbnH2D2ezBDF0SJKufcslfjnMilM9hrem
KuvhajAM16WQdFN9BV679W/bLrsExSJvhvTEZRP+EZHwj7TE/6FSuY/k968Vxxs5/vhFcbz8+O+K
o2F54RdEcgTtizfkd13xj+yky3+CBndZ2aR/RjJHDfxTKLeCL2ASABOGAu4pAQMgDP60jFjhF8sF
hgtxACg11JB/Fp7Ea/vrzvgFC0e3BREUadSHBHHRJP+iOa4cZWkZGu2zabSUnVPGTcE+jX1VrqyL
IHv73c0gE7SWSjDLYTmUC77uBSPR0GPuvEidd7HEaX0940kEITRV8+fCQpDHrmP7nJkdpsc+QItr
lZl9rGtV/M5f+P9X3v+6bPD/6wtv//7x64Dm8uO/X3iW88UVQOlgSmGKs7mM/pS6gy++ibTA5UWQ
g0/mBxfEn0r3F1gMpoPWbV7o6jYQhT8vOpvrEacg7JNL1JZLPMM/Ubp/pTH4KD8XOgLXBxcvM1f7
b2ghh33+jol3RJZLfu80DaNv6bVbNGL7v4Ei/PqbuLFs2+RTYCMqZCol/k4dGVp/SSAHR6wZUqJ3
5NGyPCa2bUac618++rvfKQt/jUDG4PWX++iP34SXi9uID4pp9a/3EfpvV2kkO5F1uDZzh4UPvfwz
pNVvv4ShG98ZD23PcsK/gSVSN+i73qe/otw7pGGT3qqlH3aByCAF/Pv3g7H47+/IwZNmgSdyLuEf
gCV+fUeJ3WZjSlq9nYjARsMeuuQcdmzgb1kTDloeZDlP9RRKwLZkFWw8hU6QqKijT6a1STwoC+uk
B0FCJEtG9N64KNmV6pGdCNhtVmImpWlvk8WupjhvaiFuUvTj22K2RY9dwE6/IxCH6dZ1RwZwRED+
X/bOozdyJE3Df2Wxdy7IYDBIHvaShilbJal8XYiy9N7z1+9DzWBHyRQyV3NeYGbQ6J6uSIb9zGuK
Ly6oTArYw5gb7zRUO4O9oIHxNwLnbqHHAE7ZM4ve+hvNEe6H/BEyfpyyioGNSDN+S20EXgqMCHix
NsAF2SZl6jo36AWrEh6cWUPypUT6qWsRs9yb+oxqoGsgNLGp69b+RQwFqqwXvhHDcHBTF+K1PX0D
bNN/DUGIxFs3XrwP67SPW7DEOYIKrW1CGA+timDCBsydJ0Pm71N9nH72VOy/jEOW/c3SyIICj3M4
SPKweyIbmWMvCQQXqlZI5OHcJrIwoS9kiRsnBM6mq+xPvsySTz6pGa0h6RuAYzsjIIJ0s7j76sRo
xOg7AyzRV8yiuvezAzlsmztJ+Z1nBU2vOqA5IUAI3GH7CVprkDbu9G3jtl+hdSU/8yaKfnJquh/h
BJB7E88Fjtp+IbA+QHet+WEbMO63M0DpLzp4BmJCFPKCnWNO1DEF1fpvuPYZ1iGDyU1PhKL2t4As
/p0wG/cRRS/i/l6YLT+i6qH/CGJ6UujxPQITIRVTuFcf8q4W1TZPMgn1ZtTweuim6mfkuu2X0U+H
zySTwK8oWUa/EIlvPjTgNFNP0E+4p/YxTptxVEAuqDWPdw60BJDLfQp9LCxH/Y8+DPEvGHjEdehM
WcByKew8EnECaO8kzeJNbTl9coCDbNxUtMtNChqRdpeK1NexYMhLYzu6Lc7qQ2blj63udlD95hqU
QldjDwTMOVjQvzx68yO9peAhzwyK8IMd/gzqMbCfQPNTAFORTXxMvTjf1pXjAHnBsQ4EWIfjKn9f
FDNF6wSiSr/od8NuMspfDdV+HF8jG1pGmRXdRtiD+Ssp2nzYVpSt5o3yR9oNsM6If/VYS95psw69
oWhVg6bKOGdPOS4vd4SmoaAnYMmCqlqT5ZvYSabvfRxR5k4rg8M/QkKD6uOnnLKUEdO94dflbyPE
gRW2ikVkmnfaIHch8MdP+GrPn5Dsd9xdravwdyfTwd2ETWh/y8xKPYraNKCakEPFy49JZuIJt37U
O98StxNYcHjViZGUe3qf7H+9RP16V84mNRUX4YxvTaNFvxzESR6msouL3VSU7Bu3CcC0QB5DMQTU
Qia2pgKht5lBz3yds6FoNwPn79fIBnoyY/EVIQBWC/bC8A7C+/TH6SN2Ulf5ybD1QwRydm7iO/sk
KPJu5ywuuiQ3uNfvKn+Un2uuzO+1rzkYvHZUCHZcOHV27So//xFloE03jULpihwG9x8P5kNQbE3f
BO4HrpXGmF9OMAoadF3ui6xq+UypDe/597JPEGv4P9AEG7PlToNDEASh+Xc22Coj3trxxi1Ug8ds
tGS5OWbhzR5SRPooiObSvZDFgI5XXiQehdAZrLvqqYHR891JKru21yg5+KDhi3j0TAuE4TaHfecc
euRxQMTFwhw2iJOoW6TBMSNBj3vcGtBLoOE7zpBSSGwFlxnVmAfLNzRSUZ3SvRuVurOT6Uiln4YM
KgxpqsO7LgyawFEUAomsxqTdpib3s+37u546/NQ5tbnvDZsiTzOM+lLIq6yHuqcSROxZR4gB0Sag
ide5EaA4J0Vol5wdKkIwdNCPOjf8lpZBBJQzt4I/kTFZch9Ycf8g0yzG+jZOaVhB9Rs/dAqtez5B
VtOePqOSV3ARXQyVxgK1hsicYO8mSG388nuf0myodyZt5rTk8l2UZK/cPADYFg05Va/SruUXan9w
lhp4I7sQYsSfzi8qiSutpBXU2+oKZ4lQbQiCIC7LuTWvqCdWIJxyx0UNT4V3lK6tTYdQxe1Em/Oj
nqTuTw1U83fDGVPUSpACaMC+tsG9lTnNu9bUS/NAca7oAeZhVb61wjCKdshnR580u9R/DkU0PoFR
BmBpS6Ulh6Jpaa/l8N62chL1rzIZjC9B2NP6awfNj7d+j6DKBv5qDUdK2dVPKgLpPu0cNCTghRc/
8yEdHotaN3cS6ZMHngX7Hcm0PmzRcvKEZtu/Bv58aKENNVSI4G1XXyXO4LyfBrXsc7rN8Idji4Sf
ylzzEbx2+ORmFsVx2hT274QKDj44SE0YO7sWM88utSx0v6kN3WgRKv8A1WwdEseg8/rUoqUE1hph
fd2y+X5WzAZ1HAVJctObVLZsxA+iTRbAPASxY72HIBzB9qIPd2XlBieyD93qQ9Db9o+oqhobu2N6
RqUE0oc0gmitPehgRFgD6JCZcmAwI9Qxf2FvGj8KF0zdZsbJHdYQHQVazgbNwj2ghxT4AaSSb/OU
BBB5p4gbIKr7Ztrkrhzf27KV2R3Q8Zk3BckduS0rt/pmsfkSz0a4/3HChedvSAXkXcdDwT7i9AVb
tw+i76JdzgemIJ3aGXrwTA838y9AVaLvoJwwk597S7uSZQA33qQ2u9Nqc5D0DJwy3eDwx+tA4V99
CoZGQl3GqlkuPSHQ8lk9drQ0p05kCFxNfNdANOlSPwnquwlOTAEJaOkxcJ3pBnPatrzKezTF3dDY
BIPeP+Y4cyePRiXT/rYxqioxryu4W49Qyodh6YmydiZ3VEMgF8Dd4oavfvaQ7lJt1oyN46BCsKHo
3aPL2ocLhxKgTnKLKtCgkPfi3mLjFIa5b6EcPcSBEMWhcxpTw/TRRTZ6HGwNM/IqIBuFxFV/LCPi
TorQyJturKRsH9ohy0P6kk59VeZiTPZjpho62jQr8k3dSVZeotX8M9cGoXaU2fUbJLzxsBrCJEPI
JYEM/N6MOXE8JJp4FIBZAq/oY9ohDbo/4qEVipioeZak0Gfh3NWlbvdeBAhN7eJAV/JdaJfID04j
5G2vGw1YGGCWxx91XFT0EXgX012i4W+yi2On/12jVkUEGbajs5Gt2cKnklmMW4i9/GYITw6CCW4P
ujmY2/5GjkXzu5v7KaKtWuQ1KlqakW2p9vDgBE3dIFXh6n251RrQ/dux5Q7Wi0m/HhD/rXfZYMMU
0bC9rx6p8DfNfYv8i7t3Gx+xg8TS+6u0p+ESbqBS96CTeyVpnxnK/ImwS2PvxVwncu+nrqDMXltN
bL6PUBjxOrDw83U29QkHI8StQiKRnd+YbjzSbUg6vc28yPcjgytH9PLKV0FL86YJIH9ubaiq2a4g
plA/DJSRIbP7JCG8y3qQq59NaZv0W0Pb4TkALOLKe9AZFJENPy2/Grh8wHZFfET/7A8g+H5EFFCr
h0Q2lf1QChnyTKFXIUlYoE7/ec6e/r8k8Z/UnV4kkrsf7Y//+AOFtp3e/cj+/Pd/PnVIf/94WQ57
/hf+txxGYWspOyiIrMBGFizdP8phVLWATylMJuHwgYRb6lD/LEs4xn858K1sDomgIvbMrfpnXUIa
/wXXydAJzZ/NO3CIegNo1DquFmB2Ri1dp7QmlwLJP/UVX9TCfLNAZyV2UVcodRnAetNh6gZdXHdf
ccHmKgUSXSatV+BlUD/oELbVk++QZ125ce1OD7VBwwCSDBrGqAHiypv1V3FWt0TbU+sUAPxr/TEp
3OJzGESOhEuc4saXD0kEhiFUvnpE0MD30TTLtBA5qjx3aomlKEoQjdckEzYDUBfUUO+rSnRP1tzr
qFugZPQA1bP55eqtNj2UmhvfCFphM5pHECm3UwG26+CieIjSETzTr0ZnonIo4sWuQR+kBbF1LNN7
PJxJP5Mo4vEdZFsTWqIShaQcyUnjLQ39Jy2QSOxCf8dTRBe9oa51A8156akGCY4tNjhVTifMrQOU
5l5so1fqK6+tDTUKE6QlLi2OWOqYL9am0nIQOODj0S8qghjxDDALDQtSuvTglofp/HDG8uf9S0tz
2QuoeLPXjOf/yLV6uB9hxSGNFm2+GECgpKxJQLCLFVTun7rIBIlFG1XhLYz5Kf01u43xsS+H5usE
9zahKtqQrZz/SUsF6egXWWgPm4i28NBSZ1rIhy9ngPRmRkorB2fMnabcndQKAZ171sTWilFnPNjx
QCbgPKOIRZWPxT7P7ODSz3hWpX75Oxy0YTkoKAKa1Bg5mse/Qyk8lTTEoXgM/DZVOySZCvE+yZMI
IYuwHXQPYrxPU8gx9OR2DJT5BxuohSSrYXqSJKXA0TToG/czW96RwSFFdKgCs+Z05fzbaE3ffuLJ
G8IPAwosPnoXY4NZmk6hwsq35+f0uGonsTXioCPbjoHH4npmrApqqHGEE8p4YF+jyCm+U6HATluF
JhDU8wMdK94uAy3VfGkI6mioBD9vtxfb18pN3BQbnzZSaI9IDGqg54x7mS0ZUZ6N0SKqlKXdhc9b
HxpG5cgghmwYYlFxp43wcstQ9alKCI4okTpiUWFLyskzVeHv6titr974hZahHIqFfCMBEgj+47EC
vG8I1VLgcz6I4nJnmInwr9oJkbybCQiAuCXTBrlx4VQsVcij3YiL7CLvZjK8wqRiNSw0UsfMmoDa
iAxmtR2NJnmAXlVhPOT6zWcDuKjXZqrkzfrfSvv/4TqiDbjYrULierZifC6evljPWQCfBPgCJELq
81xtDWsY7ztgrt0mMgr56/xoy5E6/kiJpZNEkJ5hee9WH2kjgdbPMyDQzawl3VVdQ7HzO9M8aIRc
Dw3K8nsIr/NNyARf2EJiZVzI1lUWs0szwaZHBbd5NbjvJ5Ug9GX/ND5ye8GWSKvJn5o6n5MfKfl0
4yLsye8+OEBpW3YZoqkw/HtQO+g6lGDuia+bFu/KbUFXfHqwx7jP76febBTJCHIb76tRUwPPZAK+
DDRIh2bN41A0Y3HwWeDssZhz6txov6B3R215qCaEX6Ch4Z6nNPU4+300/zWjqrSGK71RyYSsCdWe
+RNiL1r/J9CrOfg0yAHdMnCqGBPdyyES8l2UIxzzmLs4mm0pthbIWQyAe+3bRLeniXQW6yKfzDMt
pndUcBADG52xqsGdzhjxdNuO5FJ8iTXKWP21KwPwpYgn2W76KZxTk1rPGKAjSrkglCCnzHmcQbuh
YLELeiu3Fq5koORWx8hbc67LNB3i2xbJofBd3TtAntSEUcYVf0bgzl6ojUhPbhNGjn+medj6dyKQ
uEkl0GC4OhpdaU5BnhE75K/sXHsc0IG0RnfXzn2GxMIQalqCCrMtfGufVoiNmg9Qq2Fb/81NlQ8g
EMoMA4RdYebuJPa5JqvQRvTZnyQiJlM/5ddgOzQHleUMaUNRD8n0N1FWiUTYWJDh/EQQn3pLFOYV
TUFzbMJ27xqD1vwhsrHRy5jmMP6DM3aa32gm1ShgUllciTsNRQeABBHiNMXOBoMx7BPZxujAwN7u
iq2InTz9IsVsDKCDjWK4EZ3KFhG6YaFIB2XbXyM2qmnv0GMOeH2globNBzzEpvyB2KX8m8E4hq+J
5nOotl1pGclXKvYB+Rb14R7tmWSc9Huiwkg8TRSGzNt+nJoCZVIxOWxcFVk3TgtXD4oOpabx04QA
Mk0Y20+8ssCec1MbSYo6TpnBLr0J7bz+GOmZ4e6LdshBb6da0Kn5Jw5niD6hm5TiaAcmpJDJgRzK
zNu7phLQ3A44QBppiZBNEs7Tglk09rMGPBmUSD7fDsrpzcPYZEkKmIZ3BayR3UaAKG+cQLNsNIZj
1IE+0hbMkCJauHXdtqpjPbweTTCNbF3HyEYvwXkCDGaj69Fsb1prMKsvCLRK/abowaVRwnJ9hYDY
PJLfo6wsc3hWG8rSCly11DAyrc1JxtfI75Ya+OdSqQBidKKLBwQtmNlneWX5ky6DgW6dAka8p0fR
otcaYFh8IxKLgJQK/Bh/x09ZdzzUyavuXYnAVH6HNoEx3ausG1AJj0xAMzCOh8q+Gny9H++mwjbC
gzPYINUMywmizza04KS7R5CvdJo9CiBFi3/OkMnxuowQRnV+pnXgN598wBKR2KBlldIcCO3hWZ5j
9N3wU9NLmJhKNlBQbwBxKXWN7BVSyh4QmbaGZY9EFeV3OPJ28Vg4zgibDL9fbgpkMQ2Zfpvw8Wi/
dBo+iZuI4ob+ObM7vUOBNyvGa4oyrX+PrFL7JMcBofOptez00oN4EtIQa+DkQ49Q0WOFSHT8DhuB
CbNyiP2/4QQMGpSduLbsyLzw7C6X/tGLZPNnW6ZpW4slMDozx6P4WjfH05jWf6mv6FT2Sk1vDgVw
ufxQjU6de0ul7JKl1zoCXrqeBBZQCAVWVDR0jwdVSEiXgKr9vxWT38Nqz/PkUAsK5XT9oGVfJ8iS
+lBy25m0BcDpteMjJvf1/GN8+unCNkzX4lXUiTqeqYcvnv4RmpUPOWR5D0OfOP1QAlXNOtQRAfPe
o1/LM7CBh2JWF57i4ygAygPNeVAjNhsacQ+URI4/X5jgktADklcmEH0Ec8Nxag8OLb+nnEMTUuxF
Yh8HgB4F68iKzAsB3nEwSWoOKgCMiE3rXgcyoszj4TURqE7SefYm/Niv4N1UN4EYkJ/NeT8vbK9X
xiLfhzi0pPeL1dHxWKloZzMme/FM4bh3AQ/wZrSs5KFU8bh/y3Iun2UQmlrk+y4Ruq2WWX+xnH5u
hYnm+LZXTVqFABrMuCYr6K7YIMTL0e4vrOLx9lnGEybap7Tw4dMu7MHj8cC4QUlHD8BLUMm6ysOi
uSoQPIJvRFAzz6Z1Ybz1rlk88Mhidei2XNCuXE2l5qu+b6n+emUCwJ/be/TGsJ9BkfrNndPhQFxk
sFg0ZV5yLFnl0M+fqkBg0OMl2BDWms/YAVOuUjFT0Ojo/t0kPK3oxo2pf6vrYfVFV/10TYvatbYl
kPltEGdD5sVIZuCjW+TGBSfM0z0FlHK5N7i0TGEvsj4vFxqluH6YrErzhjCgzOqMMaKXhVZFG91s
ywt+2sdpyfOn88BiYUfRyqbWtcq8JhEBfMmD4IAYmXMd1+DvQwi8GwHOfWs6CKdsilgzL3ziK6Ni
bkJagoMLwNH1EUXgiuDXlJqXWmn7iCzXcK3U1O0EeuwfUo0Wv6H1iEyeP0HPWfK/HgM+FiEQUEWG
kiY2WXKpEL6cWSe3CUOEGx0Ke070A303HAx0MdGSEUamPOq1mh/AMCu6eZ+mdKu3zQS5E9h3HQft
hZ9zss6URiQfj4ElaSiPxfGvCTrwraUiqupiA7I2EtB1+rnv0LS2EAVu3zrlzy8SCa/E8pGVXl0f
cR0areiaCkHJuocjlcBXcBxjoN+WZDvgxtTlFeJ6F071yS1ic1kpxfPD2SI3Ww0r+6oYQRo1hyEZ
9Q+xKYYnPccxftt1HcQMSvOXRjx+fFlkmNOCdw/UIRcY1ZLjadUTAzYP4d8hGIy9qLPgfa7F9iEX
bfmFTf0Vl978KWuBWQSEc4/nt9jJJUbIj08Qt/SyqDyFx4OPJUjlSuHpMhUknQnmwRQqi+ZjKkW/
GfLG8AYNtagxTsYL62scx1PLd6NVQCjF00C5C1Op46ERFNRomI79Ac3n+QBhZUbdMnN/1TSZIMWi
pYo6XQIXrIz2iHMMVwqK3yFBvmZnRw6q5F2PC4ovyrcZDvLD2EaYKC1dFkpxylrt86JURAFtPR20
CtFM1+rATjfzjx4xwAtP5MnsM5IE5AUAELNxsKzHU2BFVdYVzTwd0ggB0zGnPzaHTXudxJb2rdXC
5g4/RLWBgNQ2F4Y+OcwMrQRRFEhXcq515aOQAdTP2Z0OVNV4s6y+TTZmGvxwmdvf5/fY85k5usYc
LKmIBVwKLbQY1ytNu32MYgOxH2ag2XepMW70ti4OeYZZbJXSNysE1gmCVuO7Eb/iQ9vEYPz1Wv9Q
zpPy5rSCYYoka0CiBrXAyO4xOQj/5Jq6dOscrwjRA7oWPKnAOKl+ESCtquEt+HsGcuId8A3TgPaK
9NJ3TUs1LoDAT97bpd08Zb2uCmvr0ji/sCrr4bla4Wq4i/U8xVOuoeMNkQwOijSo63pDYffXuVbm
j1bV/0iMsEevBpJNEw7uTa5FrXd+jY4fON6YZeAFQIrVtC3158P6IlizsmZM1Bjqni2N/HeKnE62
C+1aH7eZCQAC+TbVf45oF306P+7xdbuMuwSI9KtQZ4Av8azc8GJcQyRFYNeT7nWRI6C8zQJ/2lFA
HoMT7TZDev1vjMcac7AJFqn6HU9wOWEwA4lK9yzfRrphdoZ7LaaLU88xSjijfuF6fe3zxFIFdw1a
X4RJx8Phk1AD+ah0TyEt8D63aqLQNuwAp5CMU3ZTvrzwSL86IuVaQKyK7buGABctPvEGaZo3SNwK
dLcSBygRNWDTPoZBIYvb8xN6fI/8YwFZN4O8RXCNr8vEqdT6BmEMJhT5qE0QTv0TXK9xh8C4828M
BbYNgC5vFTT91eGAt0+eJHzIcz6ogwYFZzTSihEkmT/62oU44LXv4nYElc17AE9gNViL/uIkncjw
4mG07pDNcO5UVWN1TbXu6a1TuBSCOXrEtTyE9mpPZoMC7x9buid61967oQshGsrKp4SG+pui52W1
wJi7WJVCZCfXXscarWtlZWwo3UtUU+4t2cldHcTONhzIXnQrBM+D7MaFu+V0KtVC1FhWjiUCMn58
CDoVgmZxWmSligiMdevL4uOITFh6TVwEcej8bJ5eocrhdHOhEKlzIa2OnHA7wC59JDCz0DoIdoUN
+QeLYgfg8FjDUQftJnwsGGXrTB/joBzN6MIHn16mlIqWPjffK2nGrz7YSoQ2zX1neAKXL9pzGQ5k
ZYqhKRUf/GVstcceIH370i4pPZeNyduFn+rxLENTy4Q1MGilEAtbaj3XAa/d7RTZxr4yJ2sH/61+
85EENs/BJ+Hm1dTN5TZ6eX0XdicdY4Q9H6uvvZ4OnjHlcrug6t6fX9bX5nQJlBZixdLqW4VKGqzZ
zsSTzIPQStU6T7tr8iZixHRRsNTcZmPixLM7P+grO9eBYISb5mJmTJnm+PMi8AOxNTcmr9MU7loF
fxWedHLVpJV1Ydue3tssmU5DwUJjlvFWeyYyKeRqajK8KANhC+zRfDfY0XDnj1r4lIosuTDeK5/G
DiXus+0FG2Kt5jNTqEsOMeOJIjDhKLcjbi7Z76Qa26vzk3gc5z/fOWwPx4Tz4CI0sg4t6B0NSdJN
s1e6CC7pXb4YM8I7v/Cynw5D5YHyLJ00RUSxdp125yYb6zwwPJC9EtxbQS1xi4K2+eX855zeLxTQ
QNQQJFEt5G043hMYHI0axp2GB1GQPcFF5M2UtX7DkcCpcxHCoJDZe0CiLhWcTrfIAtWxLAPNBbA+
SBofHTZHtlEWzKPhkZcY+x51ei+vzL9TGY73YaouFYVfG44aNB1Kru9F+O14uJzEAZssRQaoTGvH
KS/T/WDVQOXcAKnXaEJZ8/zUrkdcyoVIy8HboxC86HUdj+ijrYQU/9zSH3PDbe8afzph34yqBFSt
guGNLzyj8a5TAl0Exuivr6Yzh33iFrrb7jsN68iKoPCgIQAAzzR1gAK++dPgOWDKS5UZ9ZK1Ma9F
rlqELYOVUM4PonT1XZJ11c3cB+NWLwt14dAdFxWWHgIfx8W8IMLoJ8BlPN4rkU5/t5ftHgcX6zoP
yumxc5GD301dFiMEoZp7UOD+tWiU9ZW/qt54vSzjGwRp7B+YkCd7FeEDJxpird23mENBV1IYXdHg
Rem/ni/smvVNRpJOaM1/CWhI2dZJ9Oj2PgAIs9wPDfo6Pbj08KGsuia+Udh9P5xfx9cGcy1qrrQM
iECfe/ovHjwTyJppRJI4qczjW5SYc1T5aZHiY1O+/buoNy61CIvN6ayXELJzJysly/1shBVKynBA
dWT7ITxsiqHKv7/5w3ipOXw8PozmrE5Dgr4LSDDOXkBP3SNNcj4nlRvv4M7ID+eHWj/lLBjPwUIg
XMoPlNqO92ZsN11a+Xa7z/y2vVGNuia3kHulHPKixYEEQZXiwn40lvfsXzUIDgTlnKXvQTXRZLus
75bIMelQp0Wzt0s3f8D5BFx5qOr2ah5o8Pr4uNzChfA9IHC6D8HNnPbRKBevpVnLHtNc0r1Ii3C+
cC+8MhfKFVTOSYR5G0/qbxD2cgMfo72QKkfybXbTbSULPM6Aj1yprI68upSwId64BPxxailxUrDn
ljBXS9CiF2YCFcFhGO8LwH6gCmWNPySgrflab2uqDkZ74YE+OTrLmAvOkJUgFVibd/sBqlthUgx7
OaXJ38jsXK8hYLguSr1562ZehpLUb1l1ajrrkMNEVAZhkGjYD9LC8CVLTdyb0woRbDu5EJeuww42
E4Eb9Vvs6XUuoeWrX1wI0Yz8WKXUsG+kJhF9rpGK1hH3f/t6kbYRQy05Ivi+1SgpjhqVZQ97H27a
YRRJ5Y2RnXrkAaSkINRuazzUvH9j0KXnwRkForRmsJvItJtVGYx7USF75VpztamA7TyGaHhsjGRQ
Xtp1+VtvveUeX3B1y3eSMC7h18v5RAXGMOKOQRW2s3oh53fcQ9PeEFn19u+jncOdwCGgnb8OcEQ5
tXnnUNQdxGT+dkx9zLYxdq7bsYzaj4XUx4NPgvrz/Ky+cgyeAZGKyIMY8qTZHOphbdYGxl1W/9fE
NeiuA8VCmU1Oj//OSOAjdZu3im88nkqZ5RS4LWzEZaQHV7PSuFrcxsVQCzrY+aHWQTGngI/611Cr
+8T2Q82X+TTsHUiwd7GdQErqS7/B68hsAYb54YPWB0hp1Ahrnx96BaPjZl/GlvR8+UY43OuwuI4x
nSyh9uzb1oUWQ1x87cLre0jtcQRejDg8OqBRYz0VaCtD3nQm90Hv/fG9Dn3jFk+DzyJtgqs+mjJk
GVDX9Mhpde3CDL1yT9Am5r3jIVcAO5Z//mJf+2SRrqTcuDfa9q+Rp9PHXtjOhWviJIBmKnhW6UmD
3FwI7ceDzApT5MFlxZveTm5KbmHPQVD9zkHgcg8V07hQcziJMpfxlKUoOZAkmPbqo8BWlVyuPeNV
eAJAiQNX0MnIowqFjY/TNR7XR7BthsVXsRzzw/mlP3k8n4cnjSUio/aw1qLu5Jx0PuKJe/g+6b1R
IVp1aJQz3ttFjSSbU6Td+9ZqLfkPXQxkx4M/xcM/ooaXkgSvTjMZJmCZpW+2xujMRjpgH8aOS02M
6Eht8VlsbbFTWVrv+sS51BV4ZYsrUDHsOk4xsuD66nj1DdDGWRn9voRx78P4VfEfSp7WR2gRMOGR
8EP6BzDu7z4e+l0J9RkpJF1Wf4oJr4iNHpYtHAs/bfc9cq0FZueq2AXO6Pw4vyCndxubgWSRGhTr
AVDqeP81RZ9RlO77vehJTEtI/saejLEwtghDm/6FWPx0GZZ4giYiFaFFRGP19HLYTFWCc9ubiY4t
DsHZN4gaXDI+Fre9rxlvvk8JKmhW2kvgSstidbpgUsKlm51+TydPYK9GtXX8k7bzrOE34Yji7cMh
rEGeTw3aBPOwHL4XN0Yr6aoj4NztmzJKDjMdti96AN4aITP0Lc8v3Ont5BiCwgL5Ih/ILjseCxAd
sl84wu1D+Jx/IIyZQIbt4cv5UU6DcEKXl8OsZrCRQz2oaJ72PcC3XWO34Vej1mPkDYiR/1ZmY2v3
hlkYwJq1vvsCQtTc5WBw9wUu9QddRvmHKmr8bnf+d51sW0I4k7yHuaYsTmn0+OtT0jyzIErwDL8J
dxkwN3QLfR3GsXnpKJ/sWcr7DqghQn2eLEKr46ECyJR+gu2yV+CX8wCIEFI1PkZoOFd5tUgBjxee
x1cGNHSLNJJGhmlTDz8eMBwSzJNtVIqdxsrvdBb/MyJw7q2D1OI9ppNYJp2fzJM3gfiNzhr/QzXO
YGaPBySBS9t8ioU3+nrxXkSBesLq1fwbSNgomwx8KMU5nTbKTYDnZ3bVYOh94SecRCPL6A4cDRpS
SyN3tc0I9VwzTXqUmfOw+pbTzHyH6G73Vcf1edoipxrsmg4XmToW1YUtfrqVmEvkcJ4ZdxykVcyF
YG8nfTUJj9bKwm2yXNi5ptVdB9mE3tz5qT55//jOxSdCX1RYaYut9m2JE5cl51J46HfgdAQI+YkZ
/YtIQrSzoNddpYPx9rNC54D7Fp0j3lxAaKvldfHWVjZza1lDcp9MWjPsqrSxYb/N0K8vyAy9spmA
twkBGJEk66QAP2L8bsmhNT2SWIx5xDTezhUSOVCQyw9mOSATHiTpfQ+BDdk8Ufw5P8En1yIbBYwd
VCx6GwRtq8MTxLM/d2VqeLNKshu/s9GLR1T6wjKuYF5MIyHEYoFAl5G/VIvH3cubXifVyeq8l542
6v4XzGuHa7xy/a84O+FC2Xa+hkJG2KThPkVcutwWk+i/U3225YVf8sr3WvBBFy6KsdS3Vj/EApvQ
lPTIvDEJrM8VqLPrPm2qCynz6ZW0AI64HZ67gvS8jj9X1SNGjORlXlpHf6WAZASVnpUFOZ7d+Q4I
+TevIm8o6SL1SKLV9TEx0XfpyU2kR7DwK3RMsbM051L/ZvnRR/UlFo6QACkmLj9i0dW112i8GHPb
SE/iCL4tqqLEAwV7KVe0yeH895zMH4UGmLl8C1BH4sHlWngZGOQ1iR18RS/CI7zfBAEQIYW59YPR
FI9+nPS78+OdfBrjsSldUK48IzSLVuMh/NDac0vfYQz9T0idhqjyIOKDuwqCPBcW6+ROYzAbZSz7
uboK3v54MM3GhKGJY8ObRD59mN22+ZSlMzh0cw5vSM5oyBfzfCH8eWXQpYSMNwjxHSpuq4s067Qa
RgNfCMizvCt7V79V+KgeuF7VXrkNbnkW1Njz03p67PHkWfTgSNSAY9vrBkSrla49I4DkGUkdPBhC
q7cyMuudoawIl8bFETZDwrc3ZOF1emHd1Dl2aud/xCtruxyJpS9PxR6I6fF0YzMfaJoqWdsstPaV
3vdgHdBJTkP/Usfx5HLhc+nbUi2zFqLtGj5adprwkaai4+i7yT0KUsHtHEPlOv9BrywlwTLHgiqj
TUdw9T5po5s7quHKropQemGEFEsCltRD31/eouIrbwGmX2r4vzaLz00rQMJgU9aJqOqQ97IdVnJk
pbddmqc34FSQjJhg85z/vlcOP9AXG2UmOuEOj+Pxgjk+JgANPQhi1RiVds3UsFOOm11UVtGdFohL
LfDX5pPXgEgXSCwlueWfv7hsTB/k/AKV83AREO9FW9CJQO0Fc7nRRXcJU/VOJbF3/iNfnU9aneRb
nAsu7+NBEcRUcQUbwhscHRGdNqk3odDcvQ6L7cJQr8wn5RJCCwi24HBdcTwUwOVRIBdEPJNqU7Ep
U0IaOpzS/QblUu4Cy64vPH+vzCgjMhxQchLFdb0KXdsZSxaitiFYdMZrnLAI3rF2tML6Tkzh98nB
V+HNE8q2ZCyaq7xR62Me2tWsOlaZKzwN8MCQsTfYqI4gJNQczg91Enxbz2G/Sc6ErIS7BmqU+ihF
4mIiZ8Ln9BKzLHY50lU7s0zrhcM3e5hClniGD29umC0jAxWnTkKeSeH/eCll7Ux51GWAmyJ8jAAV
tptGFiRYrnOpNP7arqHusIRuRBZAm46HcjsHe3LkW3BbDcA1VXirx12fvRchgoxCay8VOV85EFAA
gIlRXVn45qsDkYDQxoybCyZYNo6agFD4KPhfgXT4fX75Xh2J7hygEB4mwt7jL0OeJ7FRauSjQrx3
fg9T1qlHQwt1DDZEMH89P9rpPJIK8/zwAC2ojfXDO88oVSUuF3VJ3uxp0k32ESnjAdWLFAsb2pHn
xzv9ukV2ghKpWkjtUl/NYwuWAFmHXGI2ihGYRBrLC8VcfVeOHz6dH+qV530ZC5g7exEoGhIqRzdn
h54D+X+Hhsdol1a7VWgBIT4WRHZdHZBeiAPPamGwvlO1wBNoC/AbJbyyNgvafRTX/OD6/C86vXjQ
NyY3BXC/9OHWSqol3d2q0BJqwoGPVNSGFzH5H87Oa8ltJNi2X4QIePMK0HSTbCfb0guiZQbeVRXs
158F3fswJHWaMedFMxGaGBAol5W5c6/kx+TamAE585BUWzLpiDi9ISuMG8/+y0BzJ6bIucpXEDav
f/+vY8QxvNbAMN/ZJRBBcKiqffNQp6a/oxO4izykxzdCuutt6M8OS5GToM5BhHf+wDJbRkIQMCS9
xAisn4fsNfaH+p7coL7NOw0EtRVj8xgPzY39/TrLxRolGY72FjG16VxmQVNPWRWsEfScaQvrwEkY
/KFDBJhXffu2DNZ0rDAXDEHZuCd9QnTcDW2zb5Zp/GR73bQFQ2femI3X35/0FpnL9daF2fBlzX2g
+9vK3IawyG7So2PKflvMoj6mTbM8to5/I3f5t8chm0P3v3ZTcN07//oI+TjmEOvuNKoAHzsT/4EI
9y1MXw1vWLZdaQfljXPnemmTB1mvlShMiaUvMy8Mpt8adObuLChbMqxkQ4+1TN1mNxhBckt0Yqyr
9+y+hwKEyNlkZpGc4D52/oaLwWXeTjhRsW2CM+m3oMdlb36YMMjfuHJQG2cBF5VVZfWD3fMVzwwv
qiaqqU7jNjfe/Tq0hm2IQJFtG60i8sjzH4PLPgxBQ5iUW6C1lSqYi4j+L6xe399BroeV5zCrueLi
4eNfBtfAFIahTMluZfWcfqp0Lzu6pVEdK8SEoVP6P95/3F9eC3kCsug1/W39PwONf20asG+AVNio
S4uJb4yTg/Pop43+/P5T/jJxeBuOhPU2TU/hxVxtfZW0C8n8HW619ic1pWWFj/I4Hvu6683w/Ydd
78GUjdZkkk7lzOdjno8UBOqZC3BMfhA0+FuqBc4bnUjJck86WJNbzolJ22cC/4obQ/eXtyQbyXbI
mb6KMNf5/K9vqQxPrdHaeiVa+qODbQaOyLIHXTxr+uf3X/Iv04RnUZQjHFsj3Yvp6BukCCabfBbQ
G5AXbJabfMVS0QWSblO4sTdUyH993loAZhhZ/JenOs7EYJk9l5O2WOK7MvdhyBKs3PtdASuCzM/2
//B+3NuJAFeh9WWPICGtcIWa7d2KENsGJirapoi9qFgvYnPs/n8CxP9ab7zebDivWdwELrSurK06
54NnFXNq+Z1v7zqxgEZsa+V91EA9IsiIhdzqvvSMEO2JnYRaC/5q45Uy2C8zlWC9NkSEuPjWlnM1
n/hJKNzZcJlVFmKb85+0oDwVDorrXc3178ivnrf1hESj9OZi8x8/N49aBXAuPbBkSS/PrjQXC7bU
ur2j8No+Jm0/7VOIpluV08Mw0Oh+YzpdbTs8D63ZmqR02X8umyQcfBMxirPsnTIFfYayoswdLrOh
3BubwdU3ZBfgjoQsjZQ5KcOLtFOBS5WH6yMMKKwWdgog+n4OhLllJ//6/ie8eiX0Zew7DBTFUoet
+3y0Jh97ygTNN7aqY/KRSeMc6FJIb7R0Xj+F/zUl8XWD0deWrvOnYHdiIu6Wzt5oNKvaZkVumkkY
T+Uk/f/86dgWuYXTouvSO3lZ4lms0lZTA5Q2prvpJ/Ul9y6uZ8yxCn38z9pd4Awo5dBtUISgTe7i
tUrPEE5jdf4+K2zKR7pQG8yRrFNsKVA3Wnyj5nH9FbnDIihDJLGam13OiqHoi8IVrb+33Xnakvdc
juBptbv3Z8SfLPG/Axjuk2tfw9p1R7aMfqDzwRpcvGmrRuGwro3gkixDlLW4p9MZL9wgb1eD/AHo
1vjACuGTmjR2xHvqpKl1oDnBLXEjhDnPGSK9MhxFXeJAXViAGpIJdsLOQIr/veud6neKGejHsV38
J5qArWcHW3Ss/rty/oyEtj8C7jQ/jlOv9DDpa9+IaPw3s3DME+dnPqkWJ3GaiB8mX5/e0tHE/7Ej
M3xUObm8jQc6haKiMIPlQA6L/a+wW2WGNXgKK3RpYHxJRpO2jcCkhfNRx9J4OMUt/qbbpizcX4El
6TM2Uzv9FItyfKvMJUUp4ZEcOSXSxu6IzadTd7GjksdGDqPa9ZWnDTsXwt2yQcZWNTsPX5IuTAo9
97buaCbGsy9a+WvsmwqKHzmgbYyLDcZZKwX5l5XQUblJcMptkCdaUMmjGcxgZUeiTIsSYBn25O2h
r0dcBXKXYjRuVv3opnvDybEmCxVUx7jemCC2qqdalkm6TUTixL8tWMHQd23OgSjT8Su+V+0EDcxP
q86QEVRD0fEJ7Z7sAeFo1u0gsAVVEOo+xQttF8g0n+6bWk3T76rtnI70G0BXtqN+nr8OsWfhKO/5
gQj2kvK8vbkxI5lwZxOS/MaKQaFGTVf0dZmhFovRpkOyzZK82eetrTYV0hGMaBN72fXUJsKkWTK6
YutmK5Qf33j+ZRRBQE8AuDot0GVBVL/u1v+KkIZFNjPNx/k2dqfmoDz5Fg99vXN9rdvB4VWfbrzu
5fO4/LNzcaitrfCUGS+iJMeMYQlgKnZIrKqNd2NgVmK3TMLEs7SmULhZUsCk97bZms69JztfbTHs
Mo/TovfB3psc09l7dp4tuyHu9BjrUgEtq+psXJMS4IjF9wYyQBqiiQb01vR6EX+kb43uKeCNdfc4
T4l+oLZqdSFmWvypsRZeKsLw4atKPKPZmt1oqo0LVVOGMCAmLxTSVbiCVZDxnqphBczg3lmvPtIJ
kRBljFp8k8iRPPwatJSaLL14n1qTPv6nAjn7ydDaDhgCW8oPfcgGewuoJq8fA8werP2o9NS4g0pb
/GPYOXDQUO+4YoXsGnnwPHpm+0HmQ/KNkaowNse47yE3ZDY8eI4GtWzsVPZxxL5LP/Jbp+xH4VC/
+ZLkWrKc1DKjIImtzmvwWag8FJd1QfcxpgLozydDyvE5m/CF3c/wwEuazCfrIWiMOftlLUG95z6L
7KSgChPYW4eCmIZPOeVoSKYOvZTka3Ih5k2Ricp87VTSTe3dmEEkuPPxtM2wEMU1GbkWtmYKq3t3
cQ4md1NtM4igS56tOdenjzgNGr8UYZ1xJGlmJBggtQHFUd8sq20cYBUY2QKXstf3ZyJXt4ult9q3
cMkiLYBPL5n+i6kv02w02fKaA04xRiejjlyOt6OXmAWfak2TqBBOMaRibDfcT+UUT/8ECdsCjN6Y
ox02Rm+FUphIy8CFJ/3d4tXZD92v08ek4SDfVoONw55lmMDoMhZEYmHWrtO0iyvhDAErS836iTkO
j7audDxg23kxFOOlN83zoCVj+4LOWqt2jl/FzVaHfpdFdVdbQseLDKc1LP89A5LqrOOFEulpjYyz
ocm0eNCqPMu2dVeBoQgxPkz9r/Ys7eWbqy2+82qKsvnhy9TCjg//IHnvZyu8pcdOCHc69gOzfAzg
G/u/szkOWjYiV+bzo3LLxjgAE+23Vb2Y+S5Iy0AIPpNlAURCGCi/U9vzorlsYyzf0jZQhxwMbQtb
IXHmOJzjrss2OKo3S2ikeRLvcvKAj7bZBBL7xLqOv7luNbhhbSMOus96aHy7PGF1P8Rl0qJ6YzKq
KM6s/BBLofWcn5Uj5xcM0AKgJfq0eDsno2ekcMjEwKgf6zt83aciQkwHO3KucWc6grMLXjQHD/Ii
9MU0AjE3TTFrUSo8lX8uAE29LqKKe4xU4Y8A25Bal+JsXqpK3+hWps0bbMELZ+M1vqNFVDbSxo2k
yVkHC7Gx/dWBaa4WRBtDOwDAALSoP+k1Fl8/PTCoy10+W021Vanox9X7PMjLFwIX58vU1bL4ROZ5
2Wi1kfsHJ/eTn6IsjQ8thFdofn2hz5sO18tXxfpJ7rD2YpBzlNedBkZpMfeWnudeOLoNjffYiVmv
COgzB4PdPttwdFrdPsP7b36rM9rNniTGK/NbG0iLYTLMqXycihTcKO0q06ek9+EQmboaN8iJKcyq
oazvkgaHsM0MfZN5HGepQ/M25mhmWGKqC09Ym+PvwGHV6ttuLAx4Purpju7r6s4BfWp+8vB7y04S
IynyRu3QZJ9iS1a5uR8huHv3gWD296HIlCW6Dfmfotou9ljPn/C/dH5DZe1Rh9gLktfQwiG1nMMg
L5Tc1wnH3F3SGWnsbmdbSDvK83bJ37yFutTXMY5tjeDcxfkBOKOW24d0geK5q43COgnNk+Pd3NL2
+wDVwbOOC+BxY1OqHM57U2FFSmOMD1ndhKtY/qKANgRH/l8OwWps9e1W9zpv37vActtNkqUTMJIE
0nPU0EMRwCKSsv0+GJ1VbqV0zZ96TCXg59C2GWzaalHJi9Zb4ottdPSn1O5kzft5BMASBW2aHft+
KuYHQe/URAKK02VbQoS9J6ehEfwNAzE0vJkg6PMQomW/09c2hokMfJW+0sRRNg/5WPWfoVSb2j/E
YFaNr1zctAcs/kYDDJBu/Epgbd8yFVjRg2cxjougAVk3h/1aq7q6tozurFpfq90DNeJcp3LbAp/2
B+KSo9dauf+IthPbTdgU/kEzuUXNoQB3tERG7xXAe61eBN5LMcilCgtZlsOnPHd9MDi1gwcWGPkM
Ok/BvHX5t/ZRlKS3b9y8/hSz/x2nre31awEazfd6b70UI9vch4qJ8vbBN2RC96TV9OU9ZnmB2GCW
XhC0wgl9K+vG/2zXTldtu8prvWffhkcWBRO1h5NWJ5m+XiwMuwsb6r/xB644Od1VSWJa+KbVlbXF
daUxvspC5Qe7aQ3nY20X9lffUQZ0+gyXT2DzfeXf0Hb/kSGcv97am0SWfG2buG5ACRQi0TixhsOI
JqndlbWuA77nHtsqUT/ls14EW2X3eRYGyRSn6KzlNzHXjbWZsY49aP78zaay8hs1GpzsGUTDZ7sf
fvkxCIwbd7irY5ucCAJAky5kzkzSiucRq029U3hyHg/Mq7kdw6mVeRMmeUspGIxalsvIh9v06Onj
1OxWCdp/tVOhQoh1+lpXRsTCfXyNcf8VM9t9ShUydvWDIuP4mRKS2naIwLEzzdnwp6Qicnw/WLmK
mpGWE6sgIUEqxxhdXMZzuzcHrZP6QWOal3tjiWcwuh7lbcgkjjSMSPVC0z6+/9Q/hcjzWYFAmMAJ
hR4pOPeymJfM6HTSqXUOBTeu+sUXC1yCiNyi+GmZaeo+OmJYYryz0O1stV5U075NKwICG5r28hxM
GEeGfjEu/zgzkOtINvWg+jB2MNPdL1osf4yjHIC7qXHUPfwqDP8E47QzN9XQ90Nxoz5zmYbG6As8
KunuPynvK7eBvkw8OGKTf0ikP963BERP5OGDk+gm73cvRi3iP6hvJVKun0oSlpywhc6cOXu5cwQW
DDCzJ/3bll7u7EUugvGuGb3Bf4ZfU6afisBS/gn6jnmr0Hxhrk/jPFUvfCiRshDmYkpwMVPrwtLI
DbXVURZ6cAKjhAOxojkpeckoiz5DpYEynneWLQEutY75lBY4ju7sZI6xRBOY496xA2ePcw7SqQ7n
DpDffqrM8nVKTLpArLyl9YD7Tf2P5B0tXCHjNrjR13h1fPyRM1O3pNfwj8z6fLklUqa9qdfawXP7
3RxkydvoqPk3C8F55ixMtrOR9k/YlTq/ASLFN9J7f7yDzhZBgKkKqhxuCywG7BDPH28OWVvjtF0c
h8XqjE0aJOMJiDlUqJHQo4KbVuCCPVmp3X30SJd2nPyOfMZi3ZmiuC0q75uVOA1sSY8AN46GpYqr
H37VZw+zF/vNroDjNUbN1HhyClPEadq25JQQc2j3vqmeR0TrJywg7SmcbGAItLO0NEuGddrav2xH
s7mJTjNWNokyXLXFXD1NjlSsAvPYz+boh7MsWu1bq7gq5/c2HCQ/ImUV6ACgDUVHsJ7GUt+/v3dc
CQFIG676XotML0Jf/nH+2epxCUiM6flxdJNpCa1gVgf4juMjGfRmTx4gPwbUxkPdSH61k28c6CpS
b+//iMuZwzGNEwXCB1KZqJwu0/UB3PUkdvvhWAsqQfdlzEYassYNkCbDQG7TsnJX39iGGK2d5jR6
drSzRi93//lnUBFf+/XYCHxkCOefYlqW0fDLVB2he8KnG11vinqM7KfIMdPKCFM/U1snKbSHYarK
cB7K5sYk/pNW+fck5kug8tRJu6BDRPR4MRoiSEnJAZU9AsFI/P1qyrCEcvBxE11UDwQki6ehO3HF
Ej/sTvkmBAC7eSzU1IslxC/bO3RlghtFOyhN7nqRDWIjjM4tQJLq8DHv/EHv8x0Nx/LULHo9vYFf
jIPDMDb+sbZBk2LoV7YHGSQCa35fdK27c0B/wJYv+nr7/he/rDHwulTh1xfleF/dl86/+GiY1pJo
XnPUfPfnpPvasMnT4mvaqda+UWK8KlOtzyJ/gMCA8aXud/GsPFd+CeSmOQ6jBg6ykHYYlxUMnqGb
s33bkxsF3WZ5zU7Uqvo8xmm6WbKq/0ZGbrhHFHdz7V1GC2z0OtUVpj6qE4KkiwrLTEJzFHMujhrS
1yxSakhCvK07WG0OKczIlNlyqxf2T/P8+QxbfaeIi5jfbB6XsQLbiatPneqPWNr53IqcsrXuhsaU
w91YKHw17aarhuwoQbtqH2e6BtunDtrFpphLVb4uKQmq14BEx1OWBlqyrYNSHLnZmR6pUWH0v3CM
H6ed5y5lvM/J3qtwcRMPLB+0evfbAO+EMwsi5ug80uJSjC+0fXHocq9Vr5rdZFq+63AZaqJhYKsm
cWNP/iNNRF1yY/JdJZb4/gitsPRGr7TqOC9mRDvGGizHoYF4aanHOXX0BN2JbMs7gwqljxdYYSQb
uGYdrNJetT/p7pj8nZHn40xTHZP0QHOEvskQfGRYZ7npF6CUzXw3LYaWb9rZtO4HJ+5varPXiXEx
hjSdcNFZ+1wozZnny0YBEx7TsRFHz2MGP8mGk/0hS8kOGwb2u8euMJxHfRFOvNfM0kmftMEuZNRb
boENNMge7+v76/gviwtNC9liZDxUnq/aAU2hwxJFDcHWabXHyR3QUPZwJgyjeeo7P30exyB+5pZh
3gvHgbGn42zWrlLW6WsiEE3+x0CcocVewV81J6sU+VLiM6VVPI59aR0liWTyPYs7hp5RL3u7o96/
6JShbzzx6iBFbrnqZqmVsrusBo7ng9L0Q2nEmq6O1jgkIhpbr54iS1WZvmEwqxbmoD2a8oOR8x9t
/YY060YjZ4Tmpigt58aIXO8tvD4/Ak8GuoSufs3oAX3VW1ccHem52X25UATb6Ik9uD+8ZMyA7cEY
0e7fnwZXcSzfAJMJZ3WVQ33ATDj/BmZewPawWnWsSXVbD5AXYiAJQ47WlqJBFj+3ha3JEC1YVUVx
ubg/W4ZpPKEGSh8DbSGhDXnUSHc9Fij6QZ+CUtuzfiEXN2k1j8fWKofvuUkzzjabNW0Xz4VV3yhx
XhiYc/ryFpTY8ZlZR5R++PO3KPISp0/NV5wUZSE/qaAznvLS7WQ4wYvKwyLOl+xA//7wJGrZ1y+W
Gs0e8ZiZp1+IIOsbUcFVeMSVgM16NU3CoRaB7fnvsRMMpzB+Lk4F31YUxABLsURYM0uL+ocimxO2
idd8AYFajxsIRQb5f22prBvawevhdf609HGnXstQ1NDPf4h0RLDgH5af8tieOtgHzSjH18ZpzCCq
aeqncDl7Qtl3meSWGtaSOu5mqQ11mu2kV8fRF8pJN6iy0tiIEPv5ehlqfWAII2qsSvd/Y9M5kZ9P
4ubktYA3uDUDYo7ceJjFr/cn6/rVzjZRBJ90u1LVWwFStNaev0xKyWlUSWyeAokXwFe9gVdithxY
oGGGNu+jtIVZulvEourP7z/6j5Dq8tlrY4thr+uFH3D+bB3MfF/30j5SiLKnGhLzBHBITzMCYYqY
GOJ/ynE6SvktFAic0JJFOWRRGY9CyrCDl4Qvl5HHKD+Um7wS4HF0ySHxVxJsmlubwVHFser1yf9g
UrWLgJe4MDJHo6y0o4rr7pvp980HTVF8xesrUOKkxZkOKTk254oOZ1FYH6dMQYZN+2mCdBXU1hNY
UgRgZZ/PyYkMpDj4KYWfLUXhREXWAPtr660g3tdK9nO9w6pseqDAXTd7VQxdskOR2E6fTVKtX9RA
aX2jKN791LxF906NtFMjymXj//QzzEEOVSWGX1U8c0ygBpduiJmXVe0b3Imnvetp7bFsHOr2qjLt
vQRE191RUSnNDYDxulpxeTRenlrXk4Qxkk7cnVs6c3DUVvf//dh5xn3RBgCn094e5huxxZ+e9IsR
5gBavWnWbOqVpLXSZwdNi5aeTNGq/H5UOdR4LlGos2CWt/l9ao5xdgi6vgny0M+b1KwiIbwJToGn
CL+GIj4hK1Im0GfV5DhIItb5iil38ATnelWu2WYJ/2w0y6R4RE01f+pa8iZbEdhY71hsVQe0CcVH
yFFGvWfc6ThYHFcsxWaSUI/CScspPMLZiU34dNIunTA2Zs+H3mUGObqJ9yf9ZT5wdTww6QzC1gUj
L9b/+ZzvcfjoEhUER2+sxt8tMpO9C9TqdTHs+FnX6CqE5DxCXpzSOrixg/5p/D0fDjTlJIbZ0Umh
A447f3jgzdC0Ktc/jlUcc5qofHRkhFNF/cNLmzz5zKWs9Eirg3tOPOVknyWxsPvD8Uf4hhnJzCFy
NdN4I4ehlAixxZqfrDHxBuNg5MWcf+Zyg5VyWPq4wU8RpTTtCzNtIeXpxFXyGHepnm2opvq0JC9i
GHeZ3RXBl8RIgyc/XiwZqY6VKiDYkGnXqFg0jygnGvw8J9H9mIypoXL1/pD8+eYXn4XGBpuamx0Q
T15+lgUDUdNtdecIDhr2Ou7WWPA8Gk7Xb6dq6eQOKPewd6oc4k7qaNWrrbHgmxCBRLe0ZHFlHvzu
ROpmB32Fkoc1Fhfat0B0VDryCgoXxnqOm5VRkvW2HdneELsfJ+F3Sts2VNE5RmuTVtTQqEpODMfP
7W5vi5VRGo9T4H53KrBYH41u8psHvwDPufFkLhlBx5+pOE95Zt8LS6u7j6gha+u5QL00nBT+YoAf
0mlpo9HIZmeLrqTJxrBqTWNj9v5S70W9OmFR+eWz8ru8F1FxAXoMvCL/UNdeF4Oud2ccs3zZdvHX
Jtfz1Q1x7kaMKPzCzl/d2OLGJlk52mfV2cvRUjWMu5CtLriDucqPBSkGUC7EK138k2WFT3WuzbTk
y/vj+Ec+fjmORN4O+nLkz1cug1mpI83te+NYtjKr8DUS/huRVgKiVOJG+9PAMzINlREvWwROc7ad
6W4Yt4PHAtj0QLUSEYp4lubDLIbCeBIeqJaXXCjrc4KgdM0FV+StvzfYQnkfk7TgvHD0sbM4mpZ0
eG1l6aU/uxR/0Xq9dsCQ7qQdRIHKOcJ8fEE/Bl1lZGSW82rXpsRPN/Qxf9ld+E30NrtYPcH3XOPh
f+X6Eef4pV8F89HVYl8eMJ7sny3NtvoH1pypH20xoAoJhj6TD7nSl+xW6+N1OIFkjbwNqaxVIXeJ
fhmpN9ITPRjH3tVl8lAoPXkQdq+GyChjPd3OIMqqI8KgRezeH/01HD0ffKKINY2yOtRTe7gIV9Oy
QVnZN/mJmutYbBel1S+TWdJ7qTutd2MnvapA/UmSe1ytkEEx3y6tGJWjC4umf/9oJNUgiOL9xEru
YgxZsLWxxrp57TsUvdFojW0RkQ3VHDZCTTN2la5MX27KfpbjsZvzae/TqmaH+pLk8OTbujTvma5j
BdsQS+zkxme6HiBmxaqVXCXu3IjWGfSvGaIbhZ+n2aAdyynzjT2FQb0KvaX1qw+NgwxZus7wxejX
PsT3x2edehfjQ+xOJiDgVkhJcv37fz24wubPMvslPVGGa8cN7YH9nY0NsLunr2C5U3jKfX3/ideB
Ou2pPBATXDLh17FtXQlMQrmNnLoms/tfwTCa3+nD8Ic9XjZJS9Mxtp0cODF0vzAgPRNRCULXxbU8
d0YSNjUagRSt8RKOHMzJoSgyY94vSeNMGztvTJcSfZB9mbV2zB6dxG+8u76zxS2y0V+mNu5wzDIK
iPxpXcbJkCwmTeXZyU9x3fu04N9lftb7BI1eSAzsDLcAd9fbCPILEpJ8OZ2rlnGRAk6moe/SPMtP
Kg8a7BJ0FImbgRA6fiaa9rMnX4+NNpRKpj96uojky/sj95e5slYxVnYXSUG6Ss7nCjcsL58cGRw7
INyHKV5cxscr9Jce66IHs4yX4UZYdkG64bbrolrnPHTWEivVgItXtv0ANJMO/HQYDY8EM4Cs4SUb
KuznNL0R3WuZqExGxSQy1EGUplQExDT1n41krr65iZHEyNUGhHUfq2FG4WHqc+Xeylv+ZUo7iCjp
oCVpSpfIpU+/ro1eG7giOXVBTNgdztpQLD/RvPaP2kwSJBRVtiCYqy0vLMq0fVpbv1YZloqNp7Ru
VZ3s0O1o6uQqkmqha1ap9hjUpZtFYm58eadNlvNDiw0NrHjPGNS7xKuG5EZ24XobwsuRDZmmbjZs
apznI1z3XbtIrUhPzWQYhxxHVyS9epZqd1laGhDaNVS/5crzrttb6og/Xi3nWxHJGfzBV34L/T2X
LVKV5cBWnXLvOJZj+0zz/PDq+LUk/urc2hSh144Ju++i4HLaUsUxJpfmaGf8aTRgZ8DvnIZ8xvti
RtwmCH4wTH9b7LISn3NkGcsXNNX9vJVaFjTfum627hy3GJKYynG6XudVQop9G/ikbaJpqepi0yCH
kls54lx+6oyqr3+KTmsz8ZSCNZdim2pDXifhDMdOC6JxcGvvNFn0rH4a0D7fUzFq7Z2sqKKFnHm8
w0LroAzRR9RvLNWeHcwJQEQnxaR9Hy09mcqdDXOXJPT7S/cvA+us7bQe3Vp0T116gxaovdbLeHLy
2aqqDab/3Gj8dKE3mVrDuF+k628w10KD9Z8fvDaDkK1f8/kM6/mMokzNFSpBdU7PU19w9UA7LQaA
ulqgCS0k1ZafKJreus/95U4FWYE7FY3mCJOvOkm9tCL6HuLl6NPs43kRAjxX7GZUQ2XYlP7wW5/a
PA5hsxrBIbb95UGoula4xI62Frq9jaJpzHL/mOezvx2ITr01n2bEO2yMsixa9KBCc6dTGP+KLRlJ
eCmrWT4QcBv+XUweYD6mwZy7x2GGEPVWzmh+HzWPvPOHpbOLt2ECMA0na0zcyImRs43b3kdN6m6k
XcT1sCErfEv18ueEOF9iqzCHQJwDhOqueRFmKLPSPKvWg6PDijHuoVZ5YmOpop4/dHVTf2GpENpU
eRJ84j7TfENpOPgTLlX5Ij1ypU5a7+s6137haI9g5f2p8pdfx9q3cDXCFXMtg11m8AahOWnsl6ep
7JcY69G8HdN728i4GwVL4Xv7xGjkw5jiuP3ZbCegvSFq/QyL78no009BRfJ0Q3I5s9+GGS/HW4Sg
61VE4pUQTV/tUdYuxPPJrFZb1Mmq2tPgjPlB9/O42whBQJPcA4bO5z0uKbhC2GOf1+JGbHt9+K7X
YDo4Vsgs/aMXW/M4q6UYEJEiBJf+PzSCjEjHRXYnChKEoeG2mb27MR5XlRyUH+RSuTj4q2r5shpn
evSy5LFZnZzJzbk7lHHm3gXx6O9FVr8YkBP/KahbhMjv5k+uGHHF6MagedGp2rU3svdXaWYOf+qR
pGhWnyH/8tN7uddKkO8ka91FH6PCN+klEqZWfU0SZIFRp1LqWjucJrHHyxqvfssbw9b6Gz/jSoa4
jjy5PO4YoA6vs8xFMvktprfqlC+DNmeRObT6sCHE9rHon53JsJ8dShtPPfoYLUKr6pQv/dIN9Ndk
1awtGoKPyU+Rb+sy8z92zTjYbrj4sdI+y1Kz4xc2Qy29l0u5tHerEi19BjTfubduHO7VhOIsQLuO
logy7xrFnk/mEkFzZeEJeUpqv8i/55aV1h/cdPDRm+aBebC9OWvQXLFtI6ugUrkZ2jIbv+D3VOwy
V0O6z9FldEUEZC+uUWSSO4vY2r1vseFV9UeYNvUHPZs5b8pyib/HxQCBu2s44DZNW/mfM4+LIcbY
M6dObtmxt8fdt8zBkOLIY5cUoGx7PDhNkVmRlsaTBW489w1NbRRNYNVd3MeVv1tG00m+u3RWDRv4
zrqzLRqjoWAcp2QGFlPSswP3tK8eE6e0AM83gf09HnNDO6jJdOUHrZzwiy9qV4VmKgDSIiQxszvl
iEzQuIae7r5neXShMdpKha2eZMEW7Mto3ruIGuK7dDIoGjqlSWiHtsHDmUkFy/IGddEhYYndSJvg
jyyE6UbARvyqCBEtl9pXF3EbMsjUEuil3l+8V1sVZorrDZjIGXc8dCPno4stn+vQU5KcNLc2+h+p
M/gRTo4jLWhjr22CHuJ8Aj7BurWJXy1UHswJQ+HA40rJXnX+YJW21EN8NznNSzp6kbSC6aT4KAqF
CqTb76iyM3nIOqP17gRS2yaa2dd+OGPtfoNWWNC0pU9FMH/TM13HC4DiAAXScMyaur8vXLTNh8Q2
MKkIFcK3Hynn2a2m6OuCsYdRGAU2xMYwzK7CeXMqFqsy6/wUaGSQ9kY+exswUPajZ4n4RN0GkahP
Wwt5wHIs9xVZqDSyc8MKvaLwUMej67yRQrqu+/Gb1lZdnaopgtHLzumEG54SZVWdmPlg5OEQ2OAe
jEZ4J5kkmRbRpUHQQCeBtZNJJ37UXhx8Q+dPT75mNWP/5f0Jdr19EE4CXCJuW++il/qERHmEVIAZ
TkQ0oM27fq42qlNiRP9YpWEv4xsFvj96m7PgxUOHSEKWKzAyEKRY5zOrJHopCwDOJ63w2xTJUEfz
EvL//6HszJbjVLIo+kVEMA+vUHNJliwPsv1CeJCZhwSSBL6+F+4Xq8qhitv9eG93Coqcztl7bb3Y
Usm0rYjqb1ZwvLPLLh2jWSpew8YvUbXZYZVoYnw0Msetzxy5E5QRaJUD1Fs2NR8F8TpZqvTGZLi6
sGOF/pONTkmH3sJlsBKqA3p2Ujl33mTXJ1k03ge/HOYuNN1GfoCzMRUhBD3toR5T78brur5O4YKF
GrcqDZAwsV+9fl2AjpDyLYF1x0fj18VR643282DrDdYagjvwKwyelTr099o5q8ytk/W5E4fT3OFt
8XJj9EN0Jo4M2fZ1PUwxBfxIB39u7ttSFd17W8/7ed+Yc2mE9AtrM+rQSL1XYpyo1SMgtNLI1wK5
FFujL7L5g65rtv+zMLrixS7qDMuXmY3EP1fWnEYmPfWPWTt7UzjPmeNtY9uT+QbP0RCca30i5nSn
xp6sqtBO6DpGjW0KJ9+w1mjGZtbB4n41ZdPdqTwViQpLrJCWjBKU5+8nyyj9G92Jq1IjqwMrA/x0
Z+XGX8X/0gWkqi30+jR1Y+OELfHwWHAWT987cy2f/CzDY+esJitOLufZkdVOxV5z0Fusayza5Abb
nXGyjdR/ymuF/NLFVRhiKr11F7rcCihR8Z/1HsSxkXP1xYqcohXLR6vqTmKB3OSXZfaroU9wmIWm
bVsT1HBZaDdWh3+MiUgRWjDl7nX8izEpITQq7jV1KsWoH7KpHaNYN+uIzCx1MDiYhJnljTc++fUI
/PcCwdrwRx9tcD6j0H4Jo27zFu2vL+Shtpfqo+PFXhGm9F2Amek0Q258AZcL4J/RWIvAQlFQv8L7
eUOg0QzV5aHFpU0drM50nDO9125mY0r5QIPRuqUcunqtPOFaIUHfwFeHfeH1nE7MUQmB/v0gy8B5
Jj6JSKjWT4r6nT3lA943rSs/VgOnrRvX+H+9WnZDbowoTmDBmq8HJikqAHxlyEMz9N3GU06z7Pyi
z/oQRYV3q1px9WqpY9OVhhngrfXhS8V5R7BRVnP9PlY2xNSpcPNtwDFgBwjoR9dy43h7K/tT/Xj1
4TBeAH6W/XWlMFyBt6tAyaBe3EOHfK7EfCXmRMrIrrMqfxS5YavIk4u7PLjZ3J66QmvduxIbUvso
qo6rv1iM5BvmDTPbdJWmYfkfLMQjecDavjHd3PnqG6X+XbCikc4y21SrXNXkH2torcWWDS8IDplf
m+/VnIL0LWpzau7qLnDVIcjKKv0UEJTgpLt6iGdhbvng7PhnhmfR+J7SUWfxQHA3LCoSuhzKnx0l
qLkKReKMzabKHZFuSlr7JfrNLB4iISv504yFmZ11jdSkHU4UL3kuuHnLI8ivdiMwTiZH/KijiAhX
gR9ds8qad4qz8BaSKpr0TlijG2F9HRuB+MEyuARBJbNP9ZzUciWhjd1HLw+KW2Dpf3wbqx6VKhbi
OTxhF9uaZthch/IyPc5NYiwfzTQ3wqao9Bc1dYt8V87wsm58HpfLCooAarrQoShFo92/KHsH2chZ
zymzY9EZ5TtP+gbsbGKyvpElnd1K27o8MuCy+H8HCGoNFp0/zdS/+zFNM1DKmFH74NW3KG9QOkQn
O238GMKBlnTttu59nbuXRubKf35QxEawPDm/oge7ZLE6mYKRmkuHST7FdF7IVE+M1rq3F3P8+fZQ
a2/kYsatGfY+4knOJ+altpo4vYX7WuceuEmoUJhNji8Be+N/TWfgdQLdYsn8c3QEcPl63TICgMi0
mfxDkrSa/Tzqo3JOVWfr8tYKebU0oywl2ASEC8pllpKLFTLLTFTueHcOkgDBB9rY6klPfAPERt0u
ECxK2o6BGsv/2JNZyYBkjnMjXbWUV6o37sOp47RLcPAqclh33oz6cxeYnHXLHltm5CIIaQ5v/3hX
mwFj4sVEqkJNd/UGvX6pdJ8qdEGxdqAEmw/3sy4oodsoLd6BvPz2X8fiI4G9g12OCxBjvh7LE44o
G0TqiJT0/qeaqngrUb1ZYerN+uN/HcvFWoqHkVhLRryMDamSUvMTT6UnP3aQxowTJnELHVK3wXo6
3jqWXS9kTHUqeeyn+OJAlL5+srVb5iKHi49tGdiHMpj7Rz2fxWaRgY8ot+pvJA79Yzw6vJR+udTz
SoOL4iV2ar3K7dQ90msYAYpN6WHUGwoTWHqCfd5n2XRjPfn3iATGoyU0CQG4eEJyx+xpkQshmsL5
nPnCeNQ7oz+xuqioc9S4f/vnu6w8rKYYzkZo2qhb2Fc+tQJ6AnV03WGd1pYNtSk71By92VqyMMJY
1+ZDVg3LJiHNcx8HVrV7e/irG/o6PkpYXi9OL+jLF/tEhfnV04bSPyr0VF9T6BXnpJ70r3plV1/9
URsOThOYBbap2r+rQBOsGWn2qVps/cafcr2J8Jes0k2WvrVpejFpHKuCzUwh9VijZtpgkJl/cnPy
dh39r4fcGPB4twhwDgUqiJe338L12sBii7CQP+APcuxie144gPeZU7pHjc3/NEDO2GbAWD54jbi1
h/zr8woImHHZKvnZL3OfqyAucJEyVFvb7Q4Dd7MRfu2HGqLtvTtDcnj70a5XeJYEIj6pbNGnpLL2
esJS7gc2NBt8zsZsW6ESeX/2G242Rq/jY5rJD4h4q7cMFdePuUZA03NgcVqdi9brYWXdcbmNJ/vo
AUX5MhpdFbqLxCph9XpEf9S4UWm6fkyO3uhCKf5Ts4D1+3q8YMlsF3AC7pDSnqJBZeYmsNPhKY7r
2IGal5SPmjT78T+fshgWQQgdIJ4UjsbrYZM61tdV12Y5HLO9kQjn6NNMC5PadG/smf96QvLPsBCt
xwLujK+HymUWQxmt7CNWVP13H/vdM0R42wtxyQCnYBda7usKUfuNN8s2yf/z62MPDaS/Rr74LSsQ
DqjSe3qLrqWeKii247HtXO6mRkXrJJy6oAhCOx46513TVK3+g1pafxTMo+Go1+MUI+PLHM5Ko6m4
d1gzqoPIXGiEooY0SR/o67yatw2hKzoAtMl9THLPUhtLn/WP7DNTH5lIIzRUy4kyjhmeUvmoW5hJ
t8sYV+LZ7F0136lK6/zHsaHhvvXSoAX4TMpSt5nx4JlfWkRKY2T7vMLTYjaEaVojKQubsWuX8XMP
D876wDpsIAavkPeGeodTK6yLMv7U2HVt7s0aN8K2gdPzucYPkGzMKpPvWgt0S2TwsO9Qq1bpWQAm
etLyaSrDLHNLPFwj9lggCu53z6y8D4MdLyCVSLo5qC6xfpsItH/ozthrEdrdugk1W8tywPS05sLB
avmkJaLlXdrKQmzpD2WSJKUe/89Sme474lM4KHZGNT94xD4+ra6hrzXnGm5vvL7QQ/p5yuGZpZEl
qEhFNE786pNh1MUYqkLZX+indinyW2MRW9zPg7X3ZT2dZTVpCAfs0twqTZDvtxAQqkL+d/KMwsun
o1l1kD3GpmzPmTcHJGmnhQWdaQwEHDU6GO69H7dNHnH50DCquKkJXSRXvNYF+eYHKbok3ldjkd53
ColBqPut+kkSjXNn1PYoubQl2s8cMlUWEplWfk1W1OcKn+uE/l4DQpPeOeQRlo+gt2ztR2GJ5dRX
iR/8UEFR5bspNUW1GUdtbCIl2ik4QcvU7wDrqjjs51lUYQL8jHu6MxviocYCT2nTbEt7Z7gNG0Gn
Gxh208AIHpI28x0wdqOgjQ61rNhjGOunKPNBW/xsjTFv7zGhIrwQNkCB3z1u7TRycOpg0K4Ga9mC
/XJ+0xum9u5V1PwgrmS5FQJQNJyHmJwfgDzuArzao1K54cIYy8962ZHiGNmDZd8N6OB6GaKFEQrJ
2DxpL5UIlvc2FpDlu/ScZq6JWJbVjxYKzvDVnGPte6sGZo8glG8EshRjZcMQMCxcq0XWmjWEtU42
A1aRVIcTCRWp3hQaNtyzB+IimcLC1eeCxSUr9IjkO6wSeloU2gdm49g9lWYDN4OWHUKytO+8n8Vg
aiBllhFqKd6VYQ5w1+vpcwGUKw2LOSCpj4/Z+akrzhuHclDUPvEhrU6uxPwwuDjND8Bd+8e8k4ZH
WDQAsajJ5vKlE5mwYae0QttatS9G/ra+HJ5pu6gBrkFWYdgfUgqWs4PxNmkIzT7UixEsEes2Zv8W
Ec58LhHV9b+8jMLxr1Gz2/YxLdrUgVBoxCP0rsFpnMiuZHesEemKfT2Pag7pyiJt1AKlU7wdNKcl
WY0a/EOhppK+mGXNv2jvB9OmzGgH0yibMy0ce/q/W96s2T+iXbb9DZV847nrVP2YOZrr75LOn5pw
NhvoVtIsciZGv8gPtatP72nSNQE5GG0vk/t+tYlQnxho7xgW9J0XPv/UPxeJ7t37SYNtxQUlFBzz
3kw+1XSVaT55Cf9CYKk+lJ6brDQ9PpUdyqLy1NmiRVVN5eBcaauutaqHsor6Xutg6+AzzDfzIPTP
QbVo3UZh/KAUmk2SoBgvq46+1VnWZsDVJUARLShV2n71jKBg9+07IRL3W11N/gM31mlEGiKlFs6l
PeZbb+Q9/OhUPpFq3kJ1iqaxmehI0z5DWuZOYBw75EvJrnU6SbBS3mU0ZzALmKFIVf6ioWf7rcok
+DG5ekoD3xJOtF7FyPIwgunXKHNWH0IG5nM+JOnT4jZI28ZAsXCUaRp81rTRgl+TEkO4p8y0HIFO
znDK4yZ+npJSlOjgZfZtIhbh3hM1dlVtaeV9ahZ+EqUkZ49bX2rTMQj65kupoXkM1Wy2XugP2vA5
QU/8u9NM4N+N2wuxjavWlpGcvOwX8vE6C7vGawIrHNFCUK6oaZvv2xHg4dIaQ7CfwF2RPtSNmhFN
UudHWnpgemk6+VnEoWB+byKXT8NZOrJ8CNJi+jxYSfk+z2LAgFrgiubBzoVmv7dsLZhTghWxDB4n
BF+/h3l15XRWIYr35bQ453lQHhZ3ba6/tfEwfdVT4RQ7nRoeEXPEd9ylpIZB0yoH+10/F64RKukK
ygJd5yR7YSzunVcbmhl6U1N/JFRXe6FZYIgjKDJFXU/0/Co20jzuiGAAIpIJ3SrCn96UxPUkXOji
ocXSqWIkTgfrTyx5gW7mnjqfDQ/Rsqt7RCsuzvFWRy4jnODkFmwQANftvDp2sVD90eKSMmzzIZf6
tmsIkAvjHKRqVOa9uLMy6IQQRbOUyJymHJAt9YB5QzcbHHXvoJ1/UFzQxCbX6x6+WV/ZwDItN7sr
gySYdn5D9tadTQPvV97FK5wSuRNSR1UNeSgzq3/yK6wOnOGzMt9yR5UvEmfq18GiHLkFLzoAKXP0
mhYJOvMwhhf2vsriVpL9qJdjaIAAoAsf8GPtMzXKp8JfcA2tnpuHuWk9zlgZtzHQq97yUJe2r0K8
SrQIDI7XdTj1HGHYceqGjjR+DA12qDF4LEOB8dMjP1OhCVTD/aD53Xct0VVxZ+mqfzEqSh/h0iBU
/KBXZZ7wm9b+s4Uxu48MVY0vuWZMxVFi1KwPptHGcDW62gqiVgMyGfYm3BEf/kd+9tNe/fLGxBBR
6gpn+Gw0Q9Fuk77TZUTv1zIORICuNpxlpg2X2cZg7rPFH56cFKoSD8j1ZUPMue9jw4y7mKs+KKtZ
tm57SjuIFSHZK571MoHBzvb+YsbFBoTCuA2aHi4qp8bxZWQ/GXaNPyHAUkQQ2/dOoVz6f4mXfAns
XnWhcIWZb/iexyByEoKIQpPCWnqcmmrO95ruz+AupS6gjYG+tREnWXF9KAuVbukH4vsuvd76DEhi
abYDdhDE3nLmXBYEy7ymlE6g5SaOkVvTrF3qI5zTqHBrk+MdqiAonrRMA7WR0EP1o3bx/EcAkcaM
mtYw7tuAEJBTbwjSOa3ZsIuDLBL/JQ1qUHBIDkd3V0113kRVmsaC/RUh0aZoJb960KT1cAIAUlHL
How6fRbIgLqwiaWx1+uF0CigbB2IcNNcn2eGrQ04yjWq+xipSrwXLRbrMGviLD8WcWIyERWuB0Bq
AlVJPWduTqi2ljZPXN4NdUr56GEM1iIGZZdqtIW1hNTJBuPfL8wsxROYOo6Cjsduc1ImKhWpSiZA
AU3nrJcuvxBkM9cLOZ1KaHBBosGShEO0hE69cKQrBTq00J7jAo+zJ/noN242jfr6UecV3o8ERILt
p/qHbGo84zFY1sxjX1WZCPVgUGBEnLQ4F9My+Ztp6YsHF2Zfd4aAMGz6mYUDk0IzMH/7dpmGj84g
g37jpy1/gbc41ae6whX8UW+NWEWzVQ9MAFPmwU51WgPb0epT48glVMKfnJp2mB5MBYnmaJL+FYR9
k1UpC3jaAqUZOwXO09SxPK19KE7ZnonMLgxoMz434Bc7LuT+mGyMscybHQpiL9j2QmrviwAi+Tc/
5f85bDOziyF7CVcj69kotUdYHgZHA1audgN7mGFJLqiae3rzPceUqtSeRLOoj34XlNnZEXIo6GrT
I9K6gfXb53A6RYU21M2duZhmcbTtUbdCI2j45RpDzfIdLScviPJ6aNW93VccZ6iH5RpInoKjl5OI
2vuAAl77ir/Zir8tSnTvBnR1w17rhe7fQLT/6/JLsAvlEmqdNGYu7tlOQclADol9TMb+tIzl8ME0
hBnFUrN3ejX/7kfN3L9dOPlzd7+89qJchHSAQp5L/lri+KupocAWCzyU1hGbqJffWc04WZuKAzxa
GTAjGQ2cdnBgeXbCPMUpy1DYqtE8FI5GMgc2JWQCJO0Fn4okXZnNLOFeSNkxg0JNWTF0jSS907tU
dhszydyPUDzt+g6lnvGTOlC9IxpsTmHdFvx4w4z6biNHCSQHHudgPbVenplnc1LVdNcpRFswH8uR
l9EXeVTqTf3gq5FFMdSw/k3fira1nbBZfPs3Vo3YPhoQQD+hVornu0ZMzrM7YLUJa7aQ3xkrirUP
3FjLdoO9gJukKNFmZ+aoGLg3dD5yBpzeqL6bsgPqMZFGucd22w6nzMPGeJzTTB92VDGW8+wqs94Z
mDyNbTq7xac58GX6qdVipDdcCenZ2LKwcnaH4b8GhiMARQlKaRVgHSJU+6K2ifFg0p26gPebwfmZ
keCfaf/OUdtV3sc4Lm9U4v9RS2U86k80N4guoKfy+ovBrtRSzY2do9sG2YEI9/xRW5S/bMrOnT+b
HeYJj3d4NjOJDQjANscjObb2SScT+UZJ8x9FG1osLOrwrQ0aZBfPzonJDIbac454YMdD10pzl09Y
wywzAFMIDKb7RnzNjzyNY+9GxehfQ6/pq6g3aCuBpX79GgyALbR9dPcI/IsjDyf7HbtotwuodHOK
i2v5xeM1nb0CsPrbk/ZfPwGFXHQNSPfpSf5R2P81aS1b+Enlze6Rona8MUmt8EJmTdyiONBkRMkA
DIGi8mCExoAcBiPBRPOafFr/HeqEcrqxcP2jDooegP9iYaAb66wL299/D7YKiNkeVbtl7PetqgOx
0SZNP8mpbDOKTPk0bt9+B/94/Qy5ZhijDqA0eVHM7gPkdUWjnCPqHXOTyTTZK4eWfprZ6Qms/7Tv
O3wf1mJXT2+P/I9VmohKhNc4cUgY+PPj/PWwvTGhJJyoNQfD4O/KOMm/lwiNwxms0VHixV6VrYSP
vT3qv56XnDGUakw9Jt36z/8a1TKrOFlLS6iP4dp+L8vASncjuPxImZ4i70DFcLQlIINdOi/BLYn7
P4end8B/VsDY5fCzNi2DJzUeupj6XY2Y/+xPs3oUavDqqE+7+GeSNf2h5oBb3dijrptHaD8Cmn4G
EUMcOS62xXqiysjdn+6Y5BIOzpBFKeIOi5886FWdh7kvq2gyuUy42ejeo/4o/3MFnJkMWpIuw6pu
uFzzYPRY5Aj4zhEHubmrABIcG3ItC69ebgilruc20RXgRzHJ4rSi2X+xIfeeQk2/sK5Iyp3jzqpR
G6ygQGpKVWqX4m6syqwIVxeVtwtEkYv3ASXodLcUuX+nRmO81Vy5cvqtdD2Mu8ZKQaOVftk/B+VV
G3ht/WPaCmdvdpxvQ5sD8d4tg+UMgaTLoUpMy6NXiqE8Sx1N4dmuXXw21WJWG1QnXOYLI+u2WtXH
t36cqwnJn8dcxMCESgia1MXUwJcD5Rgt4tFN6/RemNSGo5oMqruhmo07snORxPhudnh7Ql6teeuo
lMtXpQvQn8tOBcXNqq/k6B/RrHuPsB9Qspqtyr/bNkrfsCps/8aI647y6qjGkZCTIYc1qmtcBi92
nCnx/difiE0A522Ctqmr9JDNZPGlrD+3hARXEx4v+uojxTtJ0/ZKnUFDqcc4aaUnLajtJ9Vby11R
ZWYVqqWc6NEm3s95aLp9OsmPb7/Y68d0LDRmSFjw8qBXv9hMEvoFGOGb/BQM7sn3qvgFx0Kwswzo
Uzem9fWXw1DURVfAB7/SFT+ShClmo8xPZTtS5HbzcUdDVGyMxDNfFrsB8Udl8Mag/3iza8sQdSoK
DfTZFz/j0ts9TZ2iODkVCaRh5ybmu84rxDlNknI59mVmSApTc54eEjjv7n/dSBA18PngvoacCUpo
/fP+2kgcXZic1mw8Uorop4FsGmzJNN2o2ZWGOOSDWF2XTjxutcQdP7z9214/OzayPzccfGQEhFws
bqwZylzoQh/jpMNpYLZGBcuNC37SJ+qka7I5du6gRIRaTv/99tjXsmByWFZVMLvJGjp2uY+A47fm
tkK/pWNE/QT9pqv3ujFMXGehdB17RTftbqoF+pI+rYb4M+4V1AqtXNHPgwvpZGMPzVgn0YIbt/xu
+FNrnrEKJfq+qDrr4Mpi+vL2H329ynDOQBe8zvs/sUavf60WWCwFVbvlsB3fuVR+vszo63em0/0a
p8C+ZfS9nnsMR1QfEgXWGELQXg9njBOtWeG2xzJBzGhTrf6NxaPYDbXR5/+1Z78eoWjP8Sniz2bA
12PBzUJZ1oj2mNhZ/1TIAd+I/v8MJgMI0VZBHP2YZfN447B6vcPyRlESsXBbSJco7r4eWKIyZU8l
aaELqnE6Uao2t4NVj/cZh/avIqUW0CGsrEMvKEFa5Y3Wv3TNSBUfXUNyQ/pz9caB7aEQw3lOKwWu
18VbaGeN6tUgrKPRuPNzTw/6wbYSKzhWgT3eAsJdrXeQEFZOtA7YHCTc5ZMjwCa+oUGGQ8XQJPqi
GDrjkPHh+Ufyg3tItW5XxNFMjFV5w75+9SH7rLIEUQaoIvmu9IubmhgakdVUDo6LO5VmaDJ37q2a
hl9jjg9u690A3l+/VoZDrgBJC7/+1Q0pAf4wUagcj13uqk07zPkjcOR8P6ny1sn8+qXiy0dTQwUF
xQt2g9efk2N3FQSBejyamZ7vK9uMt3mBlqhKqB9jvzDfVUYy3LCc/mtQhDwIzXmf/tWNCxkI+nbH
Ho/BGqm1SWu3HKOR3LYkpBtsl4dkEeIlJ5/3Fhz/aglHX8jqGaw3L7yJlziulhKY5xfBckQ+Fj/b
S2K+pwZOvJMVj3p/mjN8+bCoKs2MsiDOzN3bC+L1g//RcHE6wEqACv1i+5LQ3TTutfYRv20gwkH3
0rC0ASoPqjC3RV+9CCMebixV118TOkeP9YJ7F5DKy8JcNhVaPrOXHpusLU6l4YxWhLfR6yKNol18
ePsRr6YKMCA0yu4qaEZVeVWSC1K6LIbXnVvRqir0s5a2YJKkNGXhNL5QLucN/+ch8SSu6jzTZg26
PHNlNV4en8iRM/I8g/axKmloljkHBJdsneTUJsTFvT3kusq+Os3CLV5xEquc2WJTvlj4kJ/XMR+S
POuQgAyI1d4gj+1AF/bl7YGuvOtU4BBLseBZJs+HTe/1BO3QU7h5rk/nXKAJO2akRtZRRj08+5X0
k/vBd/ppDiKCqrMi6uvM/6rz/Vb3NKnyR1rfKvvZ1J5yQ6gynrpxGrz+sb117edeTzUDDJT1+o/T
em+czETq57ai4huauBxCE3HGex/r26Hq5xvlu6vpC96AW9KaagEQlIzn1+NhgwV+O4GOr8pp8k49
uTnvcOv9BiqS7oGpG/J9Liz9kI8q37/9Q1zNogAGFAkXVDFsi+Pn+s//OnkaKVj/CmPbGQvz6Mqw
gs4+3DsTaT13+NZuZaVff2DroyKopTS6+lUunnQh58tv4xpKs9909mdo4YDfCXhy2htf8vUrpSaz
4tNoYK64pvWf//Vcfu3Q7HZXriQnmmzeDm0zwkLSZfFcObM/HYkLj7v3JCxW4083tpuvb79XTmiM
8Pdc+mO/5yLDy+UvYed7/RfImnO129XLqVNB/s6dCL/caAp1XlgFqW+G2VBbJwfvXh4hiSinR3Lb
kt+9tIDS1nlRe5865s3H2hT9C5Ig9QkKZFIetNx0NQyRzIm7ALVb9rWpVDntYuiX8V1lJQBbRhqV
d2g1quRzKuz0ZcrWKBmvdtVnaxjGEdKu2R1mWoEIW9tE+5228WTcC1qh6UyVP2/FA9dQeYeNpVvq
kPJWnW/6Xsr+40x/t9iRHNc6BNWUi27u0VDbRkgKlFN9rxphEGtI1+6bWMTcvwMnS/RzNyCjiPBY
W49yqsfmUzM4CXic2ZAE+1RW7+gH26qbl1T3jAcjXeS3ejJcUDZ4uD4ltC7SUFuy6fegjFZDCdgV
AnezxYE44JcFdG7D2dRE7NhbWXpq18QOpZgFQ8HOtFI/PgVkpgGbAetMjOcYjOXHBsFE/tAZg64O
lnS6dwq4Ei1tT6bOQTnLkO5Jq5ziKO8mT9tmnSiq+64s4qONUWgi/MoV8v3sismIjIZuKJseUqpd
glYp2QgPYAoUda49m0yv1Cc1xFX9YGcGwWZNveBd1P3RPc+2I+LIkZKqaUBACBzTvhnCuZnG84BR
eQwbzEzfarACHjJ3MRWbnG6Z3CQ4rr9iwLf1MFdDP9P3TKcfUsO6HGbIjl58ZejOu7Gw4MYMpWk+
BXLuknc1DtT5vu0GolabUVSESS8TGodqHqyzm1fYMuHFkfWcUUT/5hLf+V6lC5EDOExnEmSSzEsj
+r+pBe3XCnYeSan23ohtPhHUxXOHiqovdrSOR9SofGkmQbbUa3bCIt3toKoVb8sCjunJAOj0a5wT
8VPXWyffEr9nlI+2R4DH3eLHtrHXRkcY90EsLK6f0vU/L9JZ2mMwIpNwPEdJMlVKy7ijzFb+9CY4
wOFCRl4KrX5se741zr0fwHK344sUU9KeW0IY0JNJq/qGNMBPftMxT4v3DkGN02+HLlEBBD/w4g0x
cm58sBLRgkOQRU1zm0v4XnHA4jA+WfOjtIBibm0LEOpxJm2q2ubJgsKwYg60m8IWfb8hggFXEhzc
0T5O9kgdmo61bjwxcTXrA3nFtP69EdhmVFrK/kkrT5WbZFzVMmDzbDNcZDkMnxDRmM8E0tfTY69y
0jmbUjc+ZqlEpxQbvuZuZo+V5Us+x4obA4BmNziZyWL/wrjP94BSRO8ir1iq98uSuZ8qolyLjUx1
5xMVh6n4ZHJMJULO9qY+LCkN9scmyax5R5Ja2WmRbzfKwBSAjmrcEC0U1N85mvXfqQYt3wjM03/p
WUWPaUyRbXwb+qJraDD0/h4zWACT2Iohj8aGikmgtXA4byYH5S667JF/0Q6GpCOmhCsnZMpefyqL
aa2CTINzp/QKf04/SUdserIB67PArbdENlT2jb/0FpRhjwDaCHKHfJh6Qe1X6N1SfdVoNSAixJjH
/HBGchiYD117R6UslltdeLET6ZNLicGEV37CHsbuZ02V+g7bpSW7AUXTEMJsDc6GtKduuxAf5Ozi
unUg7RiqINc3X+IvfUYyU0T9BowpMqrmy2jPrYjGTHVf5qBl0sYc25+tLAm+5nK07XvPTIINyEBH
nrQujvdBY2trEFsvqwMX46bMw5Ja1aldzKzYo07k9FG1WmtOUW47LnLBoc2fjLSe7VODiTc9miSG
HoWzyOZ9S/uzNUMgO/CmkeFl94FdyPkkMfKcNMrRBtFpce1uVy3156BEy7eRfUVgTdwbSmNFbqyv
5KMIIkEDlLR7Dqa5t/ERNuhROsECJ76p12IgXugB9CIMxrr5EFRsb892Vpr1Yyt7rz91fofEJG/N
tnoQrDvaoSGd+SXuHWMhOE6YJLIOlWFPG0sNSFdnZHR4P+nh+l+CxAyeMVuT4Qd9rvJAgUBU2CDh
dEGjJIivj0ihfQVkzbZw+hnagPYml1xxH+ZhiJt3PdRvdeaGT+ZlVK12yzxssrofvhKJ2GZHFZj9
XekHRXFXjd10qvS01J/GYLKBjdq1EWbC1ORmdgc4z4s+iqNlwBLccI0xq2M7jkMeKRy3wcbhePZh
Srrgkw0b0j50zeylz3Gj5+pxFSJ9ZQFpfgxWqt0vWWaVp5Scz+6Lw2VObUnlZTHS/uQd+i2Uq48o
fwxxkn6c7gUozWyrw0w3vnNC0kComKKBPhPrR01WGEih7DYkwpDwaDroR7LFA/DtZUu7hwC8tMzk
yS6Gu8WcE+8d4HPVvUg39V6AjDbNjsu+PRz0ZRh+zX2ClrRpWzh6TPKcXqlBh7TZrD14BDEcoPaL
Q8bYDwpCqt24fmm/BLDxY2JLp9TYoS827M3kJo7xs01do74LlkDEaLYR9JbPseA7PWKLNNLfQGhM
OyzoxT5PJc6eQ5ItXRL5ZTUeDH5D/3+Unddu20q7hq+IAHs5JVUsybLjxHHKCZHkzxr23oZXvx9m
n0SUISHIOkqANeLUr7zlYCix9Zbh75DgeCpVUh8KXdHJseSEIHbRKMaDVJzaDMYY1ewTsi3jj9iJ
0T5JLEVVTlFtZ+Jk9k4mAk/EpvMYDq66jyHmZbsSNXH1szqpHva7KEr4ABbUfAd7vCx+QgCuBUL4
tQlOx8EoKpjAI9h7rGZMbbcspx1MLVqZaEZ2yr40gViB0ye5f+KGEijrCVFuo6Gj8JArck4rnA7a
zt5UmqJWe2G6+ZtiJCD6KqU3w11eGDz4NXJhOxAZ+rjR40KP9s48yWRHjIjxhsDLM/EHTVTyXEhw
toEyiqbfaljH9hu766wvkzdKEaA1RE8f8Xgn2Y6ll/2sZR1ru8wbAL11cebsXDMaCGPcMiRC82oQ
n4biIeAunfank+DVgl2rUPv/nNIBZlR2CQwsxAwpkwyR7iYI4M6a3vl2PifntKgy64C+eLzJwsV3
R5kno0E4pbAluj9OayGTURnhlhBYgpxyUhsx8F5x4u8ITWTEutE4PadUitrAqiu738SFO7hPpJ1t
9IxpctJ/koNS7HPERwjpKNx7e6VrnQLYXSkksKu6XYjVfuWlUul8UIDOB3ggaXVGbMsZP5IoJ28V
6WLxMHkNlu9EGHq9GY1KflXKAXy0X9lZrgcDPeXqQWnVwdk0cWYpWyg3IL/xFqk2Q2FNQzBCJp+g
AAJJKnBojZTxFwbEqGY4VWmYWzY3ACdXzyX1F0p2qDYYuf09Tc202YZ1MqbcVFQwNpPutPZDjbPD
SeDoJIJ6NNpzbNit/eRU0GwwSAdqWp1KFCDMra2AKQ0i4jKEOZREA6mbmQYF2dH1ijMo5aqhvhQq
dRKUBMf5I0YhcB4mkL2gEIDpLhE3tcyXmoaQRfBo1oqz4EVrbmaU1yQA3KZ9nZrCSjda6RYYojsI
V22Nqeif7TlR5K9xVkpEJPNkPNRq2oDUyjHywAwEE5I2MHgJ9A+VN7Yvsyr69BFovoepRdt6iCnB
QilV9XHOtei7jVRdcwh7T3JvkQDqH/HkwPMZqD6xJ2S7Fs8DpKCjwRdIPSGUWtY01jMxR8aOF7XP
N25C6XfTYYooNoUYswc7RLD/HKmD9RMQd0X/ufOcaK9gr/AQo6OEy16Tplg1g1NRH8d5VIwAnHjc
bFB/0fJdHhOvBRM4lFeGxui7q+VcorXU2OOeTVRbUF+SSQ3C1jPSZ5m1OGdh/JhTGKmiOtCHafCe
UKEmXDKjqNDe8nnBG2bYc6bHKGxk9HlK+xZFTMSbH2yRxeoWR1MSPA1EqRmUKcC9jVWWKq1YKt64
NvhWjSY7N1ntFcGASXBOKNKl409XISDxs861pq3wvAwjGk1YlY+fcisPxCN69zAvnNG59myE5ylG
hqAnaZn4vFSdx1ZoC33bxoDWrRT95HPh4Xa/ZZahYEZqQ6bRVbP9mts60efCYRCnVuZtDVPFhhfT
dxOUkSyfYi4rnPXGzJ2jV3Now51HlC/QHh+95s0J9SE5YgcSv6LV7shtJqH/oT6UwOylGdsn5XaK
i2wKhqZvsocWmzOLzjV1EVQWNTy0/bwBEg4ws7eiIJxSkNN5bFvfwlmCEQz1WXG34AqJnFGOqSYs
r7u5s0gilVgLopQ7okQtxcrSxym2nfas2Dpy8zoOig+idV0c/SC7EOeCTusQBYwmlXXLZRoMQxN+
tV3wMb4Nd2kzZ2SFMFAongbVOBXOUUT0R7fpNAzfZW/i2zEY+tRuiUBCZh+wrv2GIEUFttIeh/TI
k+5uFWOai42GjNrvhhskDYEJ2F3zq0vL5Fudq+b0lmcldC41hJtWjLHxCw5BLc9OCxJyP2qF+B4Z
8yCPau66OPAoZdq9tGHTHXMUccpNNObG+JB2ur5DON0DIyijOj7mpSNKFbA35uD7YcbPcCMsWfKQ
GXEPWICih+K+qsicN8eR/OtHPQvtvyq24SFkrtmYewNRqt3EQ5ZvvcnCNazoDQWb8MqI6zrykb6F
QkJ8DoROb+GI4Qo+oXOIHJi6A0yYzceCQlq3c+aymjYkNdYYAJYoP8u8BnAI+MD25DavU25S1ZrN
L1jXZ9NWDki9bjVAy9qmNrAZ7uk75l/KlI/Y5ZGu2J90cK/t51rBERJf8zw3N2K2IhO90th1fDPG
SiTQoS/N38PWnqYnHuGx23Bz59ZhoAZH5mupQLDqVMGsGXyzg8MB8Pf0aHb8fHgG3GIiQMrc7vcp
UnetnyTggv0ZIEZk+nWe5sXTWAhtJEi0525LoqNiSCkaczz3adO+wDFok72NEq+1XzDqx9EGEeDj
2QLlw0Kyu97PGho4NLcLtTqnHJ4fTcxFgfM2phG7pEabFwA6El3xNjTQZ33y7Lpz3nhoNeeziDXC
fR/ETfNDC602+VCDqdAe3bbhCUBYoZ7PkGY0sMNSLtxGp/Z+crPyjhXlFFVoSBBN+motgfk2LYyK
bdYrdbybEqF+acE0qkHTR4BvQ2RNQErKUfy2RdKp5HG20gnfxGtEKe40wtewIopmpgkXfYFT0YJc
N8NU2kE4NJnhsVX1eheGUtsA/ympRRhNINva2Qy8fXv2IWWZoYu3t6t268LvMjyyY0hn0/vUUAO8
rNklYdaOpeGROxtpsS8Leu+plrN3XTf6MjSRd2e8dZWS8QApAqxAOo9K4RpXNMRCbWiYRadJKPk3
I9VN1P0sfZvo5GRByFL+GPG/3pvKkIk7U71u2vwZe0Gv0SUzqVGuKvDpVCttqDM2uUqCWWJUH0Gf
Q+ZwqvlrN+bF2xQ105d/nmDQHegG0aXSF3b45QTTEkhcmTXxKQ5pDvgxdNKP5lijCdRNyDwmUJvE
nTbKlZcbH4qLMrKdLrKO7JZlIv4qBUOK1jVPzMkJQc1o21ZRiAFk2n0wnLjb2JOdPaDgVgU9KsIa
hUp4wk5ve3dm+52VXrBqZNnII1L/XrUUEiiFdQtR4IRPrPHFC3vtWSmn/ERhCG6wFSbT0XOoEFse
BPnbc35ljbhMAHAFC/wOYgNXLpEt5EltNrrkRBW3zB5SyDe4oAp4BBRtRfW5yaDScsIbJFnnap4P
lYw4X6lQ4Cx144B0UqPLHYqFyQ5dD+LYHKnlCkmHEyju5MfQRv+qDrOg2hBEo3aPZJ5Jt/hyzRpt
TjnjKmaUmZ4Nz4mtCYImN4MXAie32jcOdcmPOS9Y+3B7tq6PBaAOZJIsoPUA/dbyAbaRtG6S4rto
lGqxa+qCgERR4BH7Tpx0+7ass+GYmI19z63gCgJBdxEau+OCgKCniWPA5Td3KeQ0gZX7CRAMqRwV
t0yh/l3pQACEUGH1OflPMaWQgHQEK3y70e2gp9j6Pw079Du9+nd/DT1PIM1AiOlar9oXrTNZeF0o
GI+5oE0I++f5SOsAUzGrr6rPNWiz7iTThh4d7KHviYNo3ga0DlRMDSbP7UW5Oj0EEfxHhk7uZaG2
cDk1yoRlt6d34jEerOxNz+bk0GLHhnQlnBx/SKvpQe8cyDmlcU9l++pJMICEAWemEbuoQq6V+ZAq
I1YBdHN00jL/qvdNuMOJBvaQaQwnCLz3FJiuPpWNjyIq8BvE46D7ra5lDTXGuTBkehyxCQyicbSe
rbrUzjO/kS2w1KTH7guPcnRvxa/eXkZepGc0BKzhia/lZyY05NrG9LJjO8GKwDzVbZIXw+rlBIv3
D2qjF05gSyBAgRtNRbQZJJnOzsE1di/VBo6ZLXvpbZt0KLwviTKp8z4lSjF3lp0l0R4veGkeMldL
i00IV+3eTX91dPkAULqLZZC6gIhWu6SaQ6cplDk7SsJnm2B91O2PEFJddbnRnPYXbgY5IptIJld3
EMLvDU0HlfMC+pQW1dL3/OuNqWaZhmUnMpryufrEMuVxYGCS9lkhoU4CNAX+w2PvnjHd9SHliwEt
miwXfSRbX70qeYgGQ+PKnAKmKg3fGNNy78oi+YicZEFuA2psbzdOHEPQ092nFE8P9B0U0/5lNzyD
tw/pu7+Ga0sHSwhQDeTv5SRYOohid7azY9cqEUimRXxqwLf11VR4oX1IJ/qSO3rzG26NeNJAjW+T
AMbtnDzj5N7dQXG9d5IWA3KAsksneM3BsauxH9RczY8dFnWx3Q7bRQnPz8sQnnwvoK45OjVnNdJJ
A29PxXI5XvR+YYzBgCCygoIGJ2R1lWcQO9SGYsxRiaz6wY60Uvr16Pw021J8vj3UnxhxPZaFqrAF
fwb8zTpmJd0qYGelJbCBKD8YRqZYmyJr4xcZpWX5iuFc+Q2uvhLt6KpUMYT5ThNfFRS3zZOZubqO
7EKCImvsNfXv0R6cz70RpdpO1UZVfrr9Y9+bF+DDQG3RQkPjdxX+ZfXcDXGKnstIUeC1rcVbIpv+
bIR2eCfoeXck4iwQ6EQ9XAurvUhbFpl7UR2Fouq7xbSaRk+EGmBeLXrstz/rnZ3GlbMAiOE7gRdZ
/v2v0++1LU0lQ6uOEPMNqk5OPk4HgDriaVQaje4wcrKfJN59FZoFuTve2ejvfCt4CnojPFFoWK2x
DkhuzFg8pNWxq/PkuY9y+0M7t+M3TR2Nh3/9UgZCnMxFqJkimbu6YpWyGcxWFsNRQFzcpB2UMqWA
gdIYenZWFDs6q938udfFPZzKcoFe7HK0nLhYCM3IzcgQV+tZF4PqhBTDaZm58WPes58p0jjmnam8
usdheEDEtjhIFB9wYrtcyc6N7VhXm/44O5m2nToUBgrRzHvU0LAgaJr2YRL1l9tzuvz0y0/j5QB1
7tKjBIdtrS5xu3VSp7IthFJ1NYZt22X1tqTj8KpOUHxI10vnQ1k1Ft3RUBAGp03W/e/2T3jnswk3
wMm4BDvEOKuf0FI+jiihegfh2A6tX3TOfE2f51OCZWYalECG/axHR/f2sNeLahPn4NkLf4mR1y7b
apEm1khseyxh/Ee+Nijpi9EBnrg9zPXDxN4haFTBc0GOBGF/uapKXNEPg+x8jDwwZ5+RfYFgPNM1
LN+a2dOQ0I6xnox9L9aUA1YZRbcbicaF77oZWiwPVQ+N8+PtH3W96gtCFOAiACXAcM4yN3/dGU0l
PTSplOGY9fbk651VQ7c20+nALVMYPoou6e8wCcctQLTqYHRUBW7/gOvJ5wfA4ALjxrTA2rv8AUpP
r6m3svGIJZzxP0MqRu8rmTn/84lyXaCTIKnhaKFwvcTXf31nZo+NbCtnOA6LzkdmZG9QytwtQJbq
0e2A0y1Ni8PtT/t/kbfLM0VBBds3W0OEdrFlvhw1rjraHLY+HSW79gPo/KoKWAwVY+96qbUqAPle
Y6czKLdBIiZA1BZ1A7DEchNahtB93DO0+MmKlehYDGaIwy4YLfRecLIhtEvb1tnk2hSqAbV+ao4N
HGJwN7CcTcKuFmKYg+D/JxX5oTKY8k47dYtuBtyryR2wXpvD7DnH2Kn6lLrSg0VPo2YOnKHrXwXe
p/yviKqrTzTLGvoEYxybryYd8v6ZA+U+oAafat81EE3e73lALj6YFPAj2z4eRvsRGxN0RprJbmw6
hzWt3diO1HxLlbljkyll96ULRfWGFohXHWurNH5QP2klxdyixuCU+0ErNvaCjw+qGqYBGM4+21cT
vmtfiDmV3wXdWe9hocpQBmZacJp2O8qGQz79F5WT94hsGZAC9l7ngh1wZm8/qD0JDA3i4dGbYn1x
Igqbz2Yi09d0wCcPXnfoAbUZWmsAMtGk076E0/mKPAZNaWrcnA8Kzj0VHKCi0ZdZn0J9T8M4mX6n
CeIY22lSB7xpE8AuBwyqYIC21gh2pXEM5UzLeviU0Ampv8WjN3wIoZqHm8a0AEsMzizm5wqjGuR7
9MYZP+hVlCo+2OP4U0iqlQbCxhRzC06vdg8orkFPqZMcEHsb467kF1acN/8xSbTU6qqIiqBP3EUP
JHfc72GW9eWd6OaKNkNhBJ14FGqJN6hVWKssEYHhySa2xLTbGNU3lGFEhIQJ1X+Melvjqw40QwZK
gqTM2cicSQ8DdN2XDVb16nNmeQJIXtj1E/wi8MC7vOPrD0k0G+i/YXWt0ij1jGq+dxEvce/qWC6/
Fg42NQ540qvnNXVjMUgVPxOnB4hiwzscIIQnJeCQvv8cxs70kbSzBOja5E8trJcHYC/ascMC97uV
K7P81zj9j1cyTz0PkElIs3r3UGws8k63GxAX8NiS0KSsIpXR2nhCk3ceu+s6JJ++SDos388jpK6S
AjjroFKcoj1yvFko3h+0Tkqz9X5BsR0+5Bpwisal5OxkZf4xmupoF2YgJu/sneXqW60BkFSuTC5+
cpR1quqRKPZD2MIKaKW9B9k0nLGHjLeZUWp3hrqqnSylTsoJVG2Iw+FhXN7COvUiQo4RzdZGr1+y
tADLMwjJzZCVUa0FQxVVX29f/VeRDEAT8gomGTIZ2fH6uakKB6qaXi9GEdYLIkvlIVcT5ayX+fxb
UQSQkLRK7+3rJbO9mNNF4sHUicGp7IJqXj03yVDohYfI1QmkKdAowA329xm6Hj0eO+l+IQaArJgV
W20TENzKnyMac9FGzp0SL5g99c6bezXvlHuRPnU1sN0kBetK4pzhaCqEY51aMRuHmYRl12WmstH0
XqEvBnPh9qQvx3b1+bDF4Fr8ISQTVFyu8zzYTmM2kXlqBsva8h6Mv5JMb7TdDCmj3Kpum7yIKK4S
ZEJTlJxuj3615KC7lwYKrUoeP6xlL0c3ZYuhFGjRU2hxiHsoIzAom/GEOyOgAkrG+QfTK5V7osHv
TLILElS3FhIVjNXVsFY9Ge7Qu/oJxJcX5JobN28ZgeKvLBKF+pbYuvfx9odehYw26Q88H4wIQV9T
0L/8UBnBh1O8UDs5sdTf3MpC3QRIzr6VjvELFooHMBU4Kw1LU9+bNMqqO3yxd9bZc7AMsVDz5f5e
K3uIsU3pyxnaqYlF+TWfeuMTBhrKBnC98pDmk3rIbFGfIT539Z1Fvrq1wF6zvrSNKItSY1uda73v
cv7S006p7GTrw3CaX/XGo8EtqFDeIXJdX9WMBh8C1gXj2cTolzNtGsZY9tzFJw7rUmpWym1aqx02
ysS4m4J77UHxquJ3Dd7jE+wYfTxM+pT883Rf/orVN5tD3IbzqGpgXkPxxSptrkykogywl+E0f6PM
bgZVLkTjC68Q98jm7804rAbNY9dxwtZzIHMgJcXEjE996AQ1sBWglLqiPiwy7fGd5b3eWRiX0ItU
SYRIgtfEfZHbuWrXaEJGCMUZqBW4IPPKXBzoQ9oxwCmz+xUq6Ryfs7Ds71Ewr48yNTpYVvBOSVWw
kbhcbiOJZAmNyD4pcwjaWQABkBvZxwjbVk68iSrdulMvfndEQIVsWepGpKaXI7qAsr2SWunJKPJq
m8FfRt5ULbSXymtscPC6/nD77nhnNcnvKTHxIi9tteUS/SsNM3stVPEJdk61lnknYx6NfJsraagC
BO7qO4O9s5oGzyAiSB7tbTpal4PZimpBVnf0U2rb3vNkpPYn0BXzUR/m2k/VYkRE30pjlNtC507q
d/WdhFbwyWziGrg3VwWccQDA0eRzeUpKYbY7NZ1UIuN0rsqNo9dg825P69U6Uulmx3Ih6DYbeK1h
r4KtJrRRa7508YHRwvgA1Tc9YecVHTJwdP86sw6EBRvRDwIczeblWc1skzjQS9LmZKGItqtqTiaC
Tx0+wYaz1cpU+5IqUfxZywbj5faXXk8sEKzFlmBpUHIvrjaQNyjWYOmyOXVJp7+o9mw8p0qeBgnw
rXvGKlcvOl/pEr1x8+J2gpTW5VdGOTe7F5vNic6be7BElx4bXnOQokPhz4hE1r6e1PequO+spWcY
7B8KxqhrGKtREULL80JMqAfkkJMCNJKV1wbhz08DsKEtkOP+zua5fmZgrYKGoFfCVQAjbpnzvw7l
HMWurShad1JCM/sI1ilsftkqstNsWbugzIdYqJm8hZaVf2vzMGkOKMGHkUddKi7p5PzrChukQDbR
K4xHqpGrXwOWmqMVufLUoFGOnNsCURDyF2Hbvfv2uiDnQN0ldSViRr+HRb788LLL+6hBNv4kqCHk
B31G1CIZ1LDe62NBZbeYqJJvJkM423q2leZVnQlnAEeWppQ+WI4q+Xz746+uLH4RcBQNTgAaHFde
PhUKdmYEFP1UTZ1wkR3R2gzdYVKkE8h3nNgiAIpxIKIi7vYFmbf7evsHXO95LkpuLdqWDqHHOoaW
uSsFzbLpZII8e5tcoy8C+EiZ/TDXsW7uYkii43erc427xYQl8fwrfOfRQ3YB5RwytT/dO+NyNbiw
Oot8QTwDs67nU+awBM4J4CrYAl+BhVQXQT6WIv0x9Wiwb4WYSwgocAa8T1rSuL23qTDoA6DBpzna
nRt9vVlYEgxCiNpN3Mn5jWsu/7QMYQ7h+CwQ9TZb1EAUEkc/joCDP7ilMj4jzYUME6X5Sdjadg4p
8Gb+XDt1eVC6qOv9jjtjvnd8V1uG2WLLECBxYxA04GNyOW3hXHgKvD/IZxTypD9Swm4foqyHktHY
zngapCXPlgZXcVcNEsml2xvmel64olTrTxZPOI4G1uX4Ld1UjXnRH2vXqPY5y2DzGCAK9msoHLHX
kc/Jdp7M0jT3M20sKrQ1ElVuvC6cAs2o7mo+mat9xIQ4ZCcIIPAc6hzryx9UYIsYRkqCgyYkiwc0
yGrpR+Dn7z0PqzyIiccGiE4JUjXcIlePbtZ5Ev31ynl0MgXGDkwPfEEHK0UMPCsAl22HvCjtoIBN
mftytsM4qKfWyf/tvvz/n7H0Lqg4vMNl7mlk10apuI+pBYzbzxV+tI9WfDsgro1dxJ3hrrcbX03v
Am0SWoxA9i5n18usrgkn233sTR116FRq5cFUQsiQZZQGdRZPG0fRbISk8aS+81K9NzY+6vQ3Keag
QbM8nX89VHFf59U0ZC7uyFS1DwWlK/pQ4agforQRygNSPcLzo1gWnxZY1z1MzOpuXGYaXAEcUdoI
BHXrtrEJk3aQJKSPSptbR1MMxYYby9rNitYGjZTKQxvF98KBd74Z+Smk1ehz8jTYq+OlceFbqdp5
j6TjSb3J4MUj9N5XcmObcXISLaQH8CzWi9GMmn7ncL/3xWS7IK/QtqAyuRoc2i86XBSbHjmm1dYZ
vOxBJqFxtlXtS1tEw5YKuru7c6FcnSs0dsBJEo4sjXNW+3KVQbmJaUYq+6ymwkCGPzFb96ehhtpr
aZnIv0KP8nI/1obBfi3UVIqvU1PRoaQPE3/I3cz6BA8xyz7O84ATTmYJCT1KTk4hvqDUFDYVVLpZ
6wNPrRYvp8V+5fYXXH8AqjhL1O8hhLoIKlx+wBTNGT5NkX3u8eNFdKXSWgd7CJjsauAkRl69drmh
drRswolWEPIGHeyOtjfwDrn9S9abhyQS2xayELYPoY6z/NK/DkzpTfBhqIKfJeQTuNqeMiNahb4x
etqo3o/7qnbG9gHnWzX/rseVB43h9i/40zb++1WnHoYkLL1F8iCVDH61mqgtFZCBa/XRA74uNr0a
V+JhTsCt+UlfO8omFHN6SrACFgeqmtpnzCG4RHxptMJ6G0s4AUaQevS7npqQA4J0a1E6c9CqNd6m
PoIoE86x2GIWz8D57QmCCQO9ViKK7G2mASnFC1ONjJc8HGdrP03D9NWqtH46OGGvqpiBNP2wF1Ze
DlthRrgfd7oqnlsC4GhnmrBygy7zcG9yjTlrG78IB12taV/l7gbqSNH5RNeIMBt5z+R5OKK8VuRj
XeXTbkvTjWK1DnStwbBgaJjjmGkvmSqmQyNQJX7WjFZvtkgDGOYGK6ze+ZaM8/yqRuC4EFZGKfDh
9nqsTzRaDUiJ8DgSLlCrXKuswRFzIszTo0cBXVrbWfpQP4vaUJ5ayDMbK8c/CR/euzXDVVID3JiT
vGxBcO00RJ1lo/61EXE8GPPWqrxHF4uaoFTS9tAWJd9YyMl+SaHJ/GN/gREJh8jrl+uJMGAtAlt4
iaGkeuI99oXlbkKHokaP48GGeAxK6u1JvYqBGMxyyLw9Pg6d7HVnP51oHrVNFZ1Bgc0aAtgx2K6I
VqvhzzT+JBUrtXQ3dSK7hRPlwK12Oqmmm9iKotNyirM7J/96wvlF4IBosi5z4KyOHe5YNIfFKM6F
21g/JYIGn0lgaUS3C54Th4R7xfclzLw85wzItYfDMS01JNQuV5hYaIoRpxTn0jK6k86wOxp+8dEe
J+vOq3Q1FEwFkMmLjeVSFV1fKX00hGQheNg3IPyeej2entB9iuHNtff0Ta+Hopy7tDYXc8nFhvvy
qxpsypEP1YxHuH/lVnqJlgSG13hn7jGp3NlGV2dzUdSk1kn6o/LurXeRqqOIWtDdOAkIqltU9YDA
a+V4RHtyRvEh0T72g3Wvor1+rBCZpBRH34A0mGbcOloe0OLoATTZp8yLMRbq2trbDl2IbjXuX13q
KxXqqaOi935jRtM3r5DOh9unZ5nDi51DSPXHOo5KC0AQe5XATGPTV3WT9Wc1Qg98k7WGlz2KWuby
x+2B9CU2XY/k8iS7/18TtFarWYvUrlPkF0iH0GoM2tlAimWMjHBT5aHxQZZYHfm11KqIJA5eYyBG
jB92LBY1cL+NM1t51Xq7as65PmjkFlk/wk8yS4jvbmLRo4ckaXtvHfl64RsAWt5C4RmDcycOvjrc
zBiCSeiPUvSDJ7T6Dq1pekqzoj1THemOfYtWTZPG2jGE6/Jfj/nO9vbEvTMez/cCQOcupYm6uky0
odUazY7acz/MZZCZYf6Dt1iX0GbzD3lV2nceqatTRyVaB7EKuACmDIHv5alD+ccaCEe7szvX8tjG
Nu5Ok53OP8j87knKXh26ZSweRBB93F50Ti/HAgfjJW7rdme1bvSzlkzKDnvc8ISVob5re2v6T48m
eWcBrwZdVGwB51oQvfBnX2tpLsZUI8xi9SyceQ4wV8FOXB/TvdZX4OuA+DjBkJbpHVPeq4O2jEpc
ihYUpSWa05efiveZDo+9U8+VNoMoVKxYfgNlGB1u75ar1QM5RdTHbll0SXmCLoep6JGZhmJpZ+eP
uZdemPmJS89+0UdH+9edyVjLhqTCz1dRw7scy1SJoGMIt+cpNosjZwCR/4XxacV/bJDsonr7949b
aoY6cEHwkuv4qVJj6mDJAN9btp7qs3shwuNQFSG+LsZ7++QPPvjixiKl560jiGGCQESuTrp0izp1
pJU+zaHAPi1pKA9vJi/pafcudipzXRseElBW81ZWdvoVABCaBAg8YvlVemhOKlQb1UAXU/fRAKlU
BTlWMs+Y/GSjT53NUb4PVHqxs8B1OvvVTjlbUTZONnwnNEUpapf1FbzjIevzN8wS3Y/o3hAFYzkC
3h+KeVx9ARSrzPe0HNe6ZVTb4CSyLSDokXRfpS5hE03gGYR2xtlDbT2ypMadx8AmXZM4CUYuti6j
Zz5TaxNwPYQwPyRGhbRCYpLd0CFFgfvYYKSkH9IY87hASyxn8vM8bTHHbClfB26N88tbOeZ5VGwb
uujjY54NE4ICaEHhb+RbsV72H0sc5aZvxPpavAnbblLu3HZL7Hu5xrSykR6E9uJQwFvfdtwE7ZhW
xBQyjepPZmLXuAvhu/JQQxdkARCqah5CZ6n+NjzU8+5fdzQBK81OXL/5Dba3XP5/heYA7lw8O6rw
zOtWgq/Ve1x/hgWuQBoOiuT2aNcfSypITAVGgw4SHcDL0WrNWQBGpX6uEMLBsSuLto6JZ6GnJPGD
5ablATEgFDCy9J5NwbrNsdRvscQwKdzQ7lhKDJdD2z36Mn0062e7E8kJlmF80LMIuYUEkXw/qkfs
WKpOP2P7h16zdDuflnp7rzhw9ZZS0zCXPybpEDpJ+uWvKLDdM/tkMB9RylOf2z5LXsLYQqAjLWWg
g4TU7sz41VvDLbXYBtGpwzMAzNXlgINXOkMpOxSY8nT+XTfJt3GhIiFuFQYI+phBMif/KEfPnQwG
AuMTHJDByNPOuhwz7lzcLtswOY+lEp9EP9k/ESX4HnvePYLg1XQyEhVB9Oh50mCdrPaTNEJTbUY1
Pc/oGMDN1sKq3hjFKG1Or+i/Y2jbFXdm9OqBY0wwXYjNwq0hZFi9o301tPi2hukZcZfiMIteAdc0
ljPoU0W83j4v747FgTEohlmAXlYzOUS4KUeJnZ4nJNx81FC1HwbyjT+NIh7SO4/pe2Nx3VLBpJrN
2q3msmT0XJhaytmsuFKhhG9CV+0PiaYkd4S231s2k6eNKAhS8NVnoa9CRzvMMy6datn2vXqORzSY
LWwaSwTstO4eSe36GHDbcOMwJrECblaXWxJ1COEAZEnPiH4kb1acuG9YJrQhAOCk4/TjFuYLWZGr
317A62uH3cIRBAdIAVnDTetyYKlmWYYQKSvoDdEPNG7M7ZC1i6Rk4na7SkoHVRpPi4M8MVGxQ7Dx
TYfGd2dtl7W7eGSWX0GgZC51EQqsq8uvzyxrwPmOCe/V6QOOh2crqv+XimlQDw0iqD7CLbOB4yTQ
ROpb96rYV+tNKXdpy3BqUFSAIXY5CbMzeQoiwvLZ7LISRUmwYR3qKRh1WlT6VFQFmmywQndzZ/Kv
Vp2QkFIB5U/KhFDPV6XYrsMyt0Fq59lJ49q1/aJW0k+GUYNcCuqmGsoBlGQECKVzpPZRW8CnJzQ7
8yywUeLTAhm6yf9AzyOFOeCr7Vk+ebQzHp3cyuSjg4a1CX3P6X/e+d3Lsb5YLkSPqRURnC1VcEpL
l/M1OhW176Hun2JoEZtSyp5ecAQ9HrNDAwIulqiBg+rRKfI05VOclt4e5dyqC0ZQIGqAfF/02oWd
uLOL1nYvGvASWmsLM5ewcYHWXP6u2eq8sFSG4WmI4dj6aDxlUYAqnL3YQ2NCCu6l+Ux0hhiQjyNB
vesq22w3U9u4CUaeVTW94A63/MJY95JnbUoU7c6NebXTwaVwMZOtEqcjRL5EIH/FM3HZm6XaJemT
KqfKDSJDJ4PvreQpb2HHbcpkbE2kgnoXTirau+3ejnBTv/NEXO07SLA8gVSn4CcwU6sf4VrlWCdZ
0z3ZOd3HPtLjn1ZSq2j0eIX2KhGR2aByOX+5vW2uP51kmfIG/GmqY1ct6s7qG3xz7e6pbNoecdxw
ONgymRYRyxTdAD0orTzZKLJyXyrbuWee8M7ooAaAbYBAIrjRVzdsGVLq61WvfxIo3H1GsUHtd6TA
I2anZN/ix1BG3QeKtpUIxiGb8FasKYe+3J6Cq4uGWBYUrMOpXziQ61JFSefd5AXontDnCXeuEtU+
21j+z221MEBNsfn2z+MtkD0oPrbjgsFaHYjG6ecM94bkuUVsUfiTbMw48Iq0+qAhp/TbDmWV7m8P
uRYt5xACerUhriLRQBi5jj/+j7Mza24bZ9bwL2IV9+VWoiTbsi07zn7DymQyJLjv268/D3xuIkol
lr+pmrnJVCCAQKPR/S6TGxe0yLr8FJLmumj0BlOobEgqFQOTyi6AI2gbUc2xKxFc3WWjYnd7Ut+6
xG0PpNxXSw/1/tFA20LAFDGrSB1XAsVFKgEjhD4pMvX0LYHpyr3y1yGcCiQY9GoQJx3tLmQJmwnn
mLzugq9JME7V/vaKXO488CqsMhcL+49y5vloDB9b41CVJ8/JJ+hzCjpmnrC+hfiovlWt+4O6NLT0
qLcfUCNU1ZXD/k6sPYvWJPJgIOhxSSQ2hYHz8es4qwGHDNGpgLhySrDJNLY2jCvxMtpBFTxFozl1
XyPY87mPgHJcPkd9YuJAT3D/0dTJFNw5MDa+EtDQoETa1wvBffIc26fYWWJ4OeEwgPpPGaN6NcZw
hTCX1ceDm+jFC3PPyUJBYGubRkUI8Dlnnz9RNohfM69WNFyaRf7a4hvsHSoQn7XvjIgO+02V5Pku
KIwUcbfSaKACpKWGEWYTKG8IMerxK14g7T8BTf0ZSdBYQ0g5RJ/9cdasmThSJfpnNPKCryAEPePB
lnqROyd1gvRP2HVNeUy0qTS+oC7VTlvPSGvDRx0rDPwG4hAyPy0O4HuU8Xj4KBCly/1E+WF8KNET
dB6MrMmfqTWUYmthjdvcK9CbjPs+hqp9YgsV2n7sZwPTKVQmobkpYeN8Sge1jJSP7y6eq1iugv1B
CuMiLVaB8SNZI05W2w4PU12Mn3VgyY8BDgWcPrOp/ihJZU1UZzSBO26UOh++0lDMoeDJE45foC6N
YNRE7TjdZDEUX7pPtZJGn6Moa/3aUdNgixJhsxWKaj6bogz2lFXUlTTq8nxxiukhQUlmF3nLcmVa
OzM9Kz14DqxI1Pu48GZ947mDlW51N5lrRMjr2Ta/x25XPXXwe1PfQxYzWVmGd/7K+TnjwUWM5XcQ
+sCAnJ+z1LIRRvR0cRL5POM3H5hCfXNro3kchr5x4Qpn2SP3svM9h9PykOdF+h3AeOh+mrn87W9p
XJbxZy3ICvuHldIDO8Zpo1hrfRwZbhY/k8eaLF+TdVILXYSjBh0p3hc0VjXgYg+THgf1Nsq4mjZK
hJL1hmur+H07Al52IJGDps1P+41CjoQ9nS+NyABbeYggn/oGZOpOUYf8s3CbvN4VfSblQiMLtiRa
d42Iv8yRZ2RbPVeGp0GLK5D8ihEm1srV+H7hn62DTBNZA6mzQOtsWeux5hwzpSHTXuqiTr3nMoi6
9mXiEa8/4l7WDD6KTR5ikrnpRa+TNVrKk5OUEzg5teijjV7HUfoZIHUxbNW2p/OmI7WX7Pp6ypOv
YBWG8oCN3+B9HstuCncFHaPnWpvU8dPUzdm4LwMjVFcerrrMvBeTkhpWBrJwnEnKSecLbVRd4na5
abzA+Zzv1Smcf7tdkRtvjh6EB6OtvPgbuoScSy8ahPfgZVaT3ptt134z7AoR0wh09qNtpqb5rU6j
6tEZKFccQNl2yqOWJ332xbOwtvqUOb2ubOvcyb6lgS7WSO/v7Kuzibi8VAwOFKUhbkh18cSIbOwx
nSztTmrjNIjj48A++raKrO2nfmgcsclQkozuUNUd4J2mHYY66RS8zaEZGrskiBP+79Fuy4/GGn4L
tXxQ5fRkZO/1fH0F+k1djvfWCSdmR7tTIiN8nkVVPATAo7ZJnmY/qgDlxw3rM36eB/eD4nuwvmVd
goIobwgKBcsg0wdxQaPCG09mB858A3DG/Deza2FtBwRH39Q2GlamfFkiQNtXFsvAZqB7cKESYkQe
aSMor5OaCeMfdegfJjw19xJGsol5luNX7yZBtdWcoHhpeOg+UTpJ9ysh5OLNIn+FTYWQUiH9G2+x
8uOoV0bLo+SU6DOyOF1Vma2v5KMUbPcQsUYHWRvv1Z4ae2FNfX40kJDFmA3zBgOJe4Kz9m1UZiN+
suy2N3EZQeXV17w0RgIIFMywsSZtjcFyGfj41aRfsCx5MRMAF7mX1gQQiGHznpqmhPuQ6v0/3B/Z
vCs6fX4O2vk3PuFI/at97eyURgptwr9+VXBlWTMblUf//ETBbEFRhqwbdTDwmOdb1xQmGgmJXMDS
dPZR7P5rFq3+WYUV9ZykTemt5J0XtXSA2u8tEoM+IppTi+twFo466q07nQjn8L6jZn4pURA+uEIP
36Jutjbz6HE+nK62vt/eLFf2CpUcaVIJxZOreDE0JfuaMnZvn+amb7/2QdIImiaIX+8CxCtejCb9
TxRe9/X2qFcWGJ0pwPpQXUiFli9MGAmjVzaWc8JIOOs3ioiSfe/Y84+sbeKnrhL/3R7v4hVD+YCM
HsCrI1uMS02jxunrZoDffpqRdb3LKn383LV1h+Rnvoa0vEixFkMtHs+zndSKW8TWyc4zgMJuVAPT
Ua2i9aMqGrDVccQh8bJ0NxpjfIoNa41CdJlcwaehcE/dHoUMZFAWJQtU/5DXDjz1NJqVm9ybWVk2
d3VQzwmNwqq+c3Pss3cIZ2a/83ZAqUnhIT7fp21lPvd0jv4x5j5+rYAQdlvYJGKfJ9G01j253Hc4
EgA+JkRBOTeW9Sel18qRJFQ/lQpKuq46dr5q18PnIZjG7klHde0QhDglfhRNBfAQ3IjEwUohj2UP
hXbAWMdk6CdoXOhwu06Jr7XpvBZUWu8oNIT3tzfeuzDIeSgBoUcpUUY2ClnLdM5rxGiWZe+c0GG1
tUNCWoEYS5La2qZUw9R5iFq17VgAe7zXusGe9m3YeAo3smjBDhhVrmxjAfX7APdNO/GKGodHY+4U
MIiTqf4pdeFOB6fN27tOU6dgGzpFlWwqd3QKFF91NfYL3Ui93cxj2jp0rQZsEh+QXupPmm6CpHeO
REcWoFnhNzpWd69WZ5mHABpG9D1XleGNgmCd/5y0Rv+KWrxCZKCP4256UQ73UdtPwUNN9/x7NlT5
K9LlXfA48EzGOwD2Yzht8qG1/txe1cvjLOmARBCI2rQfl88oC4Purqg159TSL4v8ILMCZZcDV5Sq
QvhBrFX+L+Mz44F6xU+K4hDQuPP7oA0NBfVl1TrhLgVuxihMsr+E1gTS25Z6cCqnmQ/aJDpsHmy8
nHZGT7i+L3EVvYuEo7c/hyIjBYmLGZFo2fv1O3Cu2IJ4YIz3GANrlPWajLzt9kItpVrZ61L8U5cA
f5mPLDUisrLOR/TJ2hNKTw4/NNMjX58xXXGomFqfQ1MS+NNR0f/Lki7ZJbSv3BcESXLsHfPI0HZi
qvGMKSkWbBW1K/pko6a60/1SpKFvo7t5+saKh/Nae/kyjNJapkhNqxctITTCzpc8TERnV4AVThyJ
GeJUEW3U3DEemqIoN7WneH4+Vj+9Xk323CEfbrWybGwutJTAK5Bby/vrr6oXeDI3T4auPU3cnK+a
F0Q/YeU7O6mbc5inrv5aNz0Qs9tf68o2k47RyAZRm5fN0PNRlTZV5t5xilMzDkXgQ0IKfKd0jbsS
kxB/xEOrvSc8ZndZWABLvT345ZXME4KWAJejZIIuBy/MwhKuldanLE/1O7UaC7FVXVw2Y8qQ3zFj
S37dHvDKDQBUi0sKQAwYnOXWhAlV2NkU96eiMpreH4Ni1O6zLgt9UUbDNurLkKdClny5PeyVRabu
IVl5yGVhkCh/1l+ftk2qeXajbjjhb2qk3/kBMBEcB8i2P4RN2fxbS4ntp3zGRPfNCaZ2JXZdHR8w
lTSWp8GxTHMB9eWkYUV3chUdnaVawCPrDGz7DpNXI+I0GfakYpvUuOJQKBbeZrfnf23ZJUSFL0wr
k9v3fP4GRO0y1RI0kPVEqzZmGwt3b7p98Grker9BJgJ72XFUxEph48r+kkkmVQSCEUJhi7yIRpfX
o1HGvOdquNcHYYebCK+cf/RAEE2HwFtLMa4EP9QWgBRIFAMsp6VoV24nRsXuHU6j64jxIR+N/D9i
PILTiWMnzbEDFvtvIluIB0jswe+hdnrFr6uxD7Y6xgTm0Rj0RDkoeASBGQ6hZFMfc7BkQzqrCw+t
6cZf6qwX9so3es8KzrMGqRNBIYhKuJQvWESCQY/1opjwHos1MbzqeDUbftmkIb18I8C/PEzilyik
PL2d8QCKdgqmC40/4yNVH5soEgXNULymN8WoKomPvpRabSaPnvBWuFXp3ZVlVjSbwalLAzOkQk++
lwg+DtsiHZ3/sHDSvmGFw/nDP4CGpFEMRbIZ5hAS3O3NeLkpwLWjpSrh/RKztHhojamjlYajtCe2
anxXcyl9CXl9PmWxLnxORb+Sjl22PSljSSQjSpPgFbjSz3d/q8Ep9NS6R/asStJ50+VjTCvYriDZ
GW6XdfeEQRPrDox+zJ9RJ4YjZwmdfivM8ebVcwtiigUb/5teaJ141ezZ/uejayLhcsRDin+oGS0z
RgX9qnhszPmke5FmICxrRoD6PCEF77p9EqsglW+PeBkSGJHCNP1gzicx8XxR6rH08LIZ5lNromc7
mKn+EI7K58AtCVAFZhm/cyLR4fagl5+eQgk6w1QWqXeSkZ8PioNh5tZtq54KvZj8PE+kiVcdfXdT
9W4Ynfrz7eEs/rrzE3U+3CL8DDQoEYUd1FOPZDOGLV7704is71k86V9uj3SZuYAkgpFD5YAyBiIg
5xNLXHPU0rpUT2U2NXunHwJnT+3JSv9B4498ONGbka6WYTYgO+fETbZYT+O1sbn9M65MmHc1W52K
AkyO5RO7wz/RmaLAOjnaVM8bevU6OMBQ3TVASFeO1ZVvKTNxQjvQPEKu/C1/3alm5FZFPhQ8T/p0
PgCpmMyNaaVQqurGvufNk2n727O7NiIXKPxv2cjhEXA+Il5IJlS3EWvXSsk/xU4SHbzRHJHry7rQ
nxEWWslWriynLE2RIVFDICldBI46bHApxG33lPfzOO/MzOrdFzU1vWkDpi0wV96pMvAttitMFVIj
nsh0XpedYTCrutfXnnYqBAEmUwwvPgAHr/WVKvhlNiLRhHQ3SETkC2dxCpWonAENJfppaItuqzUm
jaDUGvYZ7D5cJBT1HtG3GGW9ljryhz8hJ4QHFXQVAF1LUZc+NIyxojR7StIKd6teBPdGAPIEbnDn
50h2rIkwybks11Qjd5MyhxCP1cUnFBXFRWDYOjS53MSmK0YR0mswJca89FELYm/rQTR7bZHneVKC
ytuKusNuCvmXNWWMKwEXySmYOhLcgjqEDCF/nRce2VVuxIN24kpO3+ZaS/6FAp3emYTdATPQzJx9
TdFdZeWcXtvEVKcdLlqyoYs6YzeUk1CrSjvR9TUO3uD2YqPICIRNpPPP7c97dSwLXhf6S9Rpl29m
ClBmUvDnJ6uo+p8VHpBoO1gAonsNMZT/YSyJo+CtK/mQizSiUGLcDkfmVRrZ+G8fQOhGwFTvzV9F
h+rYypm59vVQkEDUhMIOMIHFPtJi05trKqknFLm9O3Myop0Z583ea9T5B83+eVPVs/jy8SmCEAEP
9L6Fl4WrojS7rqtn7QQhkbQjTNSHTK/SbEvjhQ7q/zCY7GKA2KdgutyfbeOWiAha+qlIkEY5qhDL
d4arwEcQSmqtLOeVUE5lBnyczauTCLRYzmJwu2HAR/aEtXDs+QnkK5WHtqf/rKpB8bte9Guu8de+
IPkmIYD0Q2oVn5+/OULdo1BS4+QobuULpzAw8HLc2NdiurpabTh7trS2EoCunAhgZFSSuCBpLSwb
YpNTd7g9m8QfUeo/uLZT7Re1lOaOS840X29/wiurCjmIyxgJHheog/wxf4UYBFx7b55s6quiTu+H
vP9TNuiQItvoqOzPxFiTPr2ypgyI1Iw8EiSwi8/ouFjnCWpaJ9so1e533/TecEcN0uoO7OmA8rcO
/8JHCSmcV3Ttrg1N7uFAUgLgz8qezxWPzbjDDtQ4KY5SvoDeypKDY6CAcwC0lvzkhTTk2xkN/f8h
77ElhRW+LKcSUsL5wHaYtHlEDD/Nip34NZIgGKmKOXiaQ7c6qV1a1P7tz3ptD0lRH/QEeRmA5Dgf
MURhQjUaQz9RNlZehOEEGHDiPprsE3vOkpWFvdKTsx15JCVaA6TGshE2aiWUKFPNXuaa16AbeZnt
O1lL2QBflAcSNLHvcV/ZDG2Gkr7hhOI5KpXwgXqK9un2zC/BcpIjCfyIf/kPZITzqbtGGiaNhter
CG2+ddG3homq9Sg+FfU8HrlV2vsmnsqnbrKHAHXusfftcqz/BTdJzTpOEc520RJZUd67zKCoMVPY
4NlEqkYIO/9ZGgbCnWO19UsAFwRl7KAkrQCs9QgCiHowkuxvifQfFRNE2JV77z02nqc0bD5es5Ly
w6lbClSAYksiLLRbNn35R1MmEPiRZT1WeeQcIi3JPuV13u9aXZgbuwvxZbTifiXQXB4+V0cSgJ6T
JHjyoDufP6VxuFm5O76Q0MTddhRg4EbKI6+tZscoi+kZfvUVkicrd9RlgGM/UpwFzkSLC/bB+bh5
2aZ97JXDyxQY/Z/Z9dp7OEGN8gX4PlewZYZO+OGbCoQp1SuScmkCsqxYmlNWh/gkuacs1A5Rneg6
vs3Yj1pG5n7K5ir4dXvLXx52+YxEsQUdAu6A99P5VwyPZjEgAq86J97JxZ++7y3qo3bwbYAs+XZ7
qMvThcQJAB/yJ1wKuWkXV6KZhVy2eVI/W10232NQn993FYLpO2/IggczRS6rjzp1F7UJzonVEOpf
LKONkHi3NPE9Mqbit0i0ol3Z4RfvIBgXYE9Rs+M7E4MWt4peB1UL5KV+zjq9+jN66gjXiV7Gmjjp
xW6Sgjy8I9F5gYt9QYxuPZGbWtBNz7A63OFg5phy2mbLEx3N3/wPvr72/vaKr424WPAgtlukCMbp
uYOp0WwRe0rvgrBtHgV4mIMQ+uH2eMvNxPmUHSBJVObKot5wfl4qu1EgNYnsqczN5J5r2XgqjOCk
IVCy1rtZhsT3oVxerZjXUttbdk/SKptwysmyJ+EE9LjMrBiA+KXFd0C0cDHd1v6lFUU+bRMtNFbO
zDIcybFpnVjQBXjXUtI6n2bXWKM+dG76NI70pERa2dAAM3cT2h0msPBHjT95m7k/bi/u8mO+jyrD
H5sUDf1lMEryyvRKJUqR55nVo1643zSziQDazI9DViYrh/XqHGkk0sDmNUAf9HyOWEBgNWi1GepN
A5y4kG6RvplABwa7UgvrbVOG5gPMYaNbyT4uB+bFw8uRlAA7Objn5wNXUZCKxByzpziIpocwLr50
XTU39JAD7U4kozjB2R7vPrq2DiV8cmbME9m73uKLZr1aBlYe5k8hbsXZpkgNr9mnwhwHP7cCA2bC
0BQrl8u1iUoWIlUR8kqwsucT7asw0GNV5E94w+FvnDbenWoACQ6Bhb+gCZFuaYyvDXp5QvHsAWIJ
1J9DQ8/zfNAw6if67WX+VCGZtOvFrJlII3bzU1zDb/tgYJUSL9QYqTDxHAGIscimmkpghhta3i7U
8sGQTd0g3qSZOn60xM9AHpQtqKsGXT6kLs5nVRlakPZZ4+2igNskmEzzEzzpfiMByKfWbYuPadXT
T2Q8WVKiyURqtDyK+MBpylA63i4uSmff5OxMXBxp3RrDuKWOtjLc8qO9DyefHcxM4soXu1OjreVG
iu7tUresfgqlrXZla4tDlMbVSja+vAvfh0JQ1QWpRXlh2RTSkF3CpdsEypEVll+EOsJjeputJDnL
4C03BMhJqilAVlBBkr/ir6TDqgZ04dDpxqwKb6jQLOydGQH30LU829sKL43CG3AQHjF/v33QL+fH
yJTDQOXyOGZ/no8MkyLTA7tHtSY2vL2tDR38gnBN3mhtlMXG11Hr6qqu9XbEMQ3lAc3eRzYoiNtz
WV4I76vI6knbWZrq76IIf60i2jRGmRu1t6NKLYkgg7kNi2jau1bb7USLDMLt8a7NinIUSh04glCF
X2xDkrqqNoHz75rZifdihi2lD+malsO1WUm29LtmJJjwxShqoJZ1m4Xurp5d+y6hGhdtaj13dnNh
TDubLtqab+/FvPBfQOFE5qQSib/sEqnOHHRjqyX7uXeLp9aeqieshGP/9updHGIQwgB1kAIhVLHl
5Z//9bVCjONbIwGoW816tVVt7tCxzuOdO1X5ylAXaG2JRibccptBoeXVtth/il0qCs6Byb4Jq/hL
CmzxYHkdVjoZ4hk/TXSAXoj/Ymc0LmZIbWEFp9Zu7D9h1nQgJSkLmyt7dXnZyV9ETkj7lTWm4byY
fTmnQCECTAzRvMvuM6PJH8Yyyn1Eaul327P2MNF/XAlm15b870HlVvtryRMMH+oSevSeSnu9b7U6
8AMUqrZ9DJ/441+XIrQEHpBJkLycD2WhsTTjH5rszagQ5ISQsuAMt1N+17txXv4Po4HgecenwV9c
1sG6IOlwPkuBJTUC1eBa56hsyacae49sR7VWork4khLcTnok2+hg3JfP7x441NRmebKvEGh4VnnF
bNUZGlGcRcU+i51hZbNc+264kzAzSkJcsfLA/vXdQisOelPnFpjMSqd0Oow7Qzi5X4VkZbe/28VN
RIULjQ3+kU98sKznQ+mRqYe51wc7E/lh9ws6XWZ2ZyVRUd/jM+oYW2xRA+TMSB0BJfYVqpArUfXK
ZG0T8AhXrpSHWHJQVa1FMTzulJ0eDNa/QW1jMjVmRvmCM0xRrESGK1/SRh2W8jD0Q5Afxvl01XAe
uJdUMomkGG2kLwRwwNYpI3CDVMg9HlL1XH70tke8iicaUFwOB2n94imBxHJL4btJ9xPeYlt061q/
HPRuP6Oz/sKe7fw2rKPtnJRrJorLr8tr9P9PCQ9Seo/LNnkb2KBYZ6M7ZgBP5oNEvCArYjTPaNj3
kw8np/EQCcrqY5xEFHRu763ll5VvYSnEKx110ZNZOnRI2wMngMZ0VDPXrfFu9KrfIK6MXd9pawKW
cp/+XaR7H4sKIQxyHt6Qos4/rBBek2SIKCPx2+vRru4zE6vTYKowdBB663tVEsefXDsc7ltUM5xH
UgYvPNye8DLI8yPAWNBIIABSP13mqUakoNvtxaiIq05xF3h6+OrFk/spLhvvdR6Vdo8q/ZrB0HJL
MxKUJKqjcnO5lCnPZ97ya2ZEOsdjVKlj/acpEi9V9x5iru1OibW5/ZUTRqKX21NdG1X++V8hyk1Q
CqCLNByHOp6TrxrWq5Y/TJQGvpk27JUtz+rh8+0xL/cTnU5AFu+68uD3Ft9YVQqr15t0OuZKM7u7
3BB974PbTrSNK5phDdxxZYqwvcj23kHQvPbPp9iXyBLgzzQdwYfbh95qwy+Jyb2NLHyEZdUUi7UU
6XL/gJrEuYeiDqbkwFPPR1SQTK3cCD8DbSZSbCytxXSlalrtXg1Vxb7ruQ6eW932VppmFy0I9hAJ
GYZB7x5kND7OBwbPUVuBmIZjG2rKF7cOOrwsM+Fofj3nL7pbOXdaD17sJWgCO96jbal9CRTLSe9j
M2zX6DKXUUsqT0nZcihWLMbijeIhi1HkfTQeq7gLfwDcDh+SQv3TIY/0xqFyTnRk4k9cV9VKwLoM
IjJlpCHLYQIZsrQwmeMuayqlGo7BmI97XRihHyIP87W0Wu0xj6L4deipepnB3JxQbc/qlfGvTpxO
B80GieL0FhdF0PdabTl8BupaPZAF26sp6/f4bIZ9bc9bvC7Sr5VRpX/sqSm+3j5dVzYfRDYEb8jQ
QQIu9VQjSnldMDL5NJqVHeC45Kn2Rt3ZdFPf+oPVNpAU1HrlaX91VFhgsr8H5XaZqY90AugnYbwQ
FZHYTaYzHR3AEr6uJmWNinSbH4iZa/jki54OG55eouy7ITZEeWlx0hJNjawWlsfRDcATTN6o+lYV
C7R+7ch7yYIRP4JixP4vsU6KzPw0YPKH/2HBpWkNpnKsu7742vRdiJr05Y9KFPS/UGD+GUVqhJVn
nSmfgkhUn1ol8va3B5Wp4/k9ycRRrJLvEIkKXAyqTqKdtdYdufBr+6DAbShRYY2Cf28Pc+2zklai
R0obleVdrC8KorIphjGKhpU90cuZko2rKmq5ReXYCbdGk2inCf5j+cHUWX5YyomujGd0M5ZH2Jww
dU9Exi52ynKPDWzwMlT157zJ8pWde+2wMg6aImTq4BzkSv91A/JEVDu96cejRHd9bqpp+qIXiXun
hKk+7B1n6k6hXnu8vQChrgTsKzchdz2kCempAat68RWDGf4NNdvpqNMu3nCAhqPex0X9YMyatsZ9
vhIVqc4SEAwKpqC6Flc9Cg3uHGKqc9TqXucNUhp+ZLb6PU/s7tCL7F/kzI3/7DH+bBpx+fvDG+m9
CE7TE1gOIkHnq2zziJ97zZmPmKZMwZ6cssvVjcBEK9yOU+dFj3kvOtV3BjGvWZZc+cKoiQIAQGFa
QncXt2JnxE3sJiPXMQg6BfPgIJofzXkSR7d1qS3UMaRYtVXAfceiz9eEEd4RnYuzSliEFMWrGgbW
cuE7zJWHtFb4yp6LSbKae5bih4bVN0+5LuZ8OygTnqwI9ehOvg1nJ1Tv81mLS58ChK0jkRbjsGzK
zvhPFZsADM9EWvidPjhqv3J1XYkrcDLpI8IrBtK0zCDmyvVgY+vjEX3B6btrBubWUat4TUzwSk4m
vTVIAzl35IGL7dCjQ2Eh9D8dKS3EmKfNOGSbRud1m8DO4vwwWt2ahsGV7e/SXiMnAwpLIWCRjbRJ
WMaxPs1HtMN0SCM1el5z7KjPKPUWp7bVwhykhmNU90lkD79ErYJxun0Irhx3wNL4KL2bllI1Pj8E
ZoZpUWvFKj+hb/aNmnTicwBhodpEVp+mH6waMZKMnOS9UkGF19T5aPHktW6tZuoxtYvpqTQ6OK0T
tCbtPg+zzFkJo1duCt5rZL3/P9oS1gxgRKSByNWja4TDIQbY/UmA8fiqGp16hxJtD582mVZeL9e+
qQPFkMDN64lXxfkUuTHHQssi9RiD59k2tWc+NOUUbbRSz3ajjRf4qCvQ3jGYPgVGFa5cwtfmDMNR
4nLfi9eL4aPBQdc00PAInQznd9bNziOdoegBQSGt2JJhR4VvTxIHdHsfXTs9pBr/r2l9Weh1FT0K
k7rXjnZpDIHYFPmcds81N3WzlxbxyJvqeGcG/90e9locRcaG24PAwE25OLSjoeZCVziYkZIYvoZ9
x5s7qbgq4/riA8mId/VId9FIx3QFN3Qtz6P1JoVeQEADrVrsZUul24GE3XzsKV+JbSePTkNdAF7r
59RLungT99BmfrRdNkiXj8LZ4j6pa5vMCLQPg6PlGaYRKK2BSInA05xvOzM3OUB9OR+jvIbrk4CQ
rgLUtya1HPxpqNHQRXjhMAymd9/FdeYHhaluGgQCVzbCtQcfHqb0QXlGwwxfEuTABaCnafFLsGWr
fk2dXf6CH6FsmyYUd2IaDWyp7ELZuF1NFX0WU/HgtZRRtAENzJWr48ppoJnIQxslHkd2c85XJeIG
jN1B5xtlU3tnUZnbEW3mwVeMvnzWE7WAHJZHazJoV3YlUtlSdYg2sMymzodFy7jI6a5Px8lTGnWr
1fgZbBMqO2jj2C7Ko9u8gWzhBmOJSrZG1XBl3leiOjVIibehZgWKYvEDDIX6djfx2o8m1UR+B5tV
ZNHy727maCtB9upcCbPUTmSxd0n0NQsM42n9cYdBPDxOTTweXU5kuRkIeE96A81q00xxkr2W+CpV
h9vn/+opBFPAMZSwGIQIzpdayQuzQaKbL4w1xLY3J+tZ01AyQ6G3FA+jUlQ+pP7yZGUmT+yR2vrG
qopg7Xl9bcEl64v3HrQA8HznPyNVi0qzGrnpTQ0GQD4JPyzh5eeYhq5M+Uo6RCmHHjLtcXDFS91q
A5QcdsiOeuSxpb9WdtrsMP7TXm8v7JVr7GyUxckJqxpYRssorZ1q39oxDb7nKO7ttdptd4HWuW9O
HqT3jl3VvgFg6Nvt4ZcHF+gRW5S/EGYbt9kSlUkmKKzRnadjUgfek+uk1fekGuNv6pQJ5KdK3cs3
XYPE3u1hl7MGfAsYkc4IzwoT/MGi1ZTR86nxgHKORpTN8TYEqeNt0DiaDknWlp0/2aKk0FpWb1Xr
4uuI46W3Rh1abiX5G2T6CZ6P1/RFzPK0ofGmRHOOyEv2ri97pqav1TEojzRpnGQlVFyuNN1MFCLh
VNOrZdjFzvXwKa8Q0sDrZkq/ZFlcbTP8Bo727A2vE6yznSNcbXt7nZfZgpyjrC2z1lJVYxmXQ7eL
SzPPXUxFcaHySneyNm3bOm+FCYRxhnTa7G6PeGWagPclbVQ2vi4UWauy4dNFpXucginZql3bvUaj
im8yShzCr5WmeNO8IV/T9L86LGEJKD9sMDLC89VNOgurPDySjmGsW/ea0UH5JQf1Xruo032kOxyU
jZ1xLRwtYwTrK8FWsi1Mg4jL73xYlCRttRcee6i0u2SD1Zjn+ZltAuS7vaxXNisD0R5A7hN49/Id
ayIk2oZh6h4zhwJMnnjdvgos/T6DvPDtfxgKcITU9YS7s3QzaYrKFN4Qu0dr7qKnprZ0JLmqcjvo
CJV/fCjus3dpEgrXy+uzgUXoxFXkHcvOqp40FXVMYFDWt6F31uDnV04Cc5H9X4mPoMFz/qV4FHqz
Atfz2Clhf6pnLD7o4wTHIQijl6YcvfvbU7u2MwBXApeluoy0jdywf5WWRq3I49iptWMskvZ7087J
70DHP/L2KNe2PTBKmr4UoBDiWNweeGUCMyGrO7oOvoHbKUM7f1M7rXWPHIYaHAwryA+9Idw1eMaV
AI5vFdUk8CbvZbrz6TlB04d6lxjHUm+1eQO5Y3owwWHfNZaC7jAARP2Q2er02EEjVraBlUVrAXWZ
EMmzR7eO+wM4MkuweJKgQOjEXmjrx6GrzGYzm06BpnqR7uts7Luta6clWUIscCTWU/pLH195lJEw
1aD2y/NkEXAGwkFlIgx4dKIGDsNY1neYtxQ7oUT12yQUd9PAUvRvD3ptU8nIKicNfXh5XsDeKJSz
Iu1oGG3mC9p2/4i2qH7cHuUi12NlwSNTWkZ1RKOVtYhqal64Eea9+jHHVPAhp0mzs9sGtLfS6jt6
7A7QNqV8rkIY4mmLQqnfCM/9evtXXNnaMDUQOwBkRxhYom10K3f1OfO042iZvRnu4PY25rZO4Ehv
MzTBErTX6V+FaHz3OWdk5ea8srugL1MXpvmN8tbydSWMHrG3RjWP3RCGTyJztc9h0SJyV3Rpu53m
Mftj4Nftu2hjrmT6V0IVNQVZ3AdTIT/E+dniPimaKanMoxBGU9yJruisbZPo3nejGa0y2lUojetr
eidXbhjkJfjmYGMY1l2kZEFYeeqgt+ZxhKS6C6y5+YTAiwsg3VhzO7sSPHjH8JaBWWvL4vv5BJ05
DcuhLPWjYsR5sW9rfbD9vg5LE4kJQLCYvvOgsE6DqeTirYKlep8PpbcmvHnlNMHV4uOy1Hzo5Tpn
LiLWJW5l8Da91Nu0wkx3CJ2Z88pWuvI9YXjxJaFkYQW0PE7uNOhuYwrj2Aov/K+gIFVvZqtqdmHj
4kkV9f/H2ZU0Sc1j21/kCM/D1kNm1khBQVGwcRSTJMuyJNuSLP36d7JX3XxEE/02bChwllPDveee
YfvLaOEPWwelCABPyBdQD/1+NoU64BxMl+zOuji8zY5jDLiF98yq+gx2sbsPUyP+Asf96ZfEfoGh
J0Cif/Kd8tQaKBZpdjdvEPvWzubgG4ETmxQmH9AY/40E/sfnYcCLFYQGHPjHf66hKZ9Rvdo1u2NT
zvpqRPAxi9el05mYzyhgzM1/P47+cB4A3IA33dWoFX5E18/zb/c5x00wmaCQGok4XClbYMbN8YVS
X5sBitjkIJdxazDsHdVMo+PkYGT+N5LnHw5moP7gVzXwKr0GrPxWVOy8koruc3lX67xWqktEQtUn
J0yFEmNlyBwupsnadNibaZk+gjjiDYz7YByC0OXx4H8rf//5UtA2IZARwDpwZniB/edLgTdlxb3U
5d0ChH0eiNzMLUeUYUeynL/nFd/f1xtvXups+X9c/3g26N0YKAERAWH+t2ebAJEiFtedm4M9Otwl
MOkjRvIKBmxS2XtX78x2gN+QSL2B6/7zvy+If56XWOzXvIsrJbaCFf5/Pj+ku0xYNOZ30F3LvA2L
cGcrQjm1Os7mv1z8/zwxrw9DKOuVCAs+xfXD/Nvq26cUN2G+FHfVwvxQT3Q5cU2rS+a2ZxQg40tT
QOq5ZHQ5B2On5S8n2B8fj3cMuBOuCIDa/vPxzDBVELNdfZ42fw9GGiZp8BL84Gjie0jgYe9vQIft
XTUrxJLD7i79S7n1x7cNl4/rW8BJ/ftsqkHIRFWFCtcxEps/ImLow5Y6ecOO428b/U9PKvAQ0P0w
9Cx/nyusQU66pHV+F2l6mUk5ficsj0+5Pehf7vk/7R60WVAtArvEN/vbEYbrFqaV2VqAqtJs6gn+
F0sF41PKxPEkqCGO9tBONq/gc8bkLhwIJPzflzCKDPST8BcB5ej3rzXj01zosrjjwWV367wdH2Kq
DbKhqr85Bf/zrr0O/MDoxszkGlJz/ft/W8Dc8wymiE1xh9SCUncSBT0bSJktn//7r/TPayHHm0Tf
iPvv+hX+viujfFe50tUd+mV6Surjvd1GWKvzEcnUcgx/A7L+tFqucSj/AgAAtvy2MYnCXagNnjfm
1h/ttl3jMXe3LJfSLuovC+b6ffz7MBmEIohcr4MQRMvjcPut44k0ginR5lR3sp7LF6RAuvWuCaUR
P3x95Otb6rLZtuu4y/zmf3+tOGDSGmrFa57Wbyul3o0rYj6Wd2uMkXlbF1HdKVkUXSTmibeJ5N/+
Hw8EpI79d/WW/H1iu2Y6rSWpyztY86r9Us8I04AH30ze2VU0boBc6m9Y2Z/eLog1WD4ou0Fn+u2r
tNrWmfVRiYpf6SdtF3uhlS7fFcrMl8BIvHVzzZb/vY0FVQw6YjiQoqqAOP4/dwbOTQ6hJVZQteaq
28GKRMO68vl+YgpGG8Xu/eDGKDwfJv6bLv4PuyXBiYozFX4UKKR+q/lTmUYZo6y+W8bIdDTM0cAE
ZSen47EDk375yzL6w26BfAKmhg0MS7FpfjvxTBrLLYnxPIC6xQ0IevW9NVJ8dYhI+Isx1J9+NRD9
r2JlvNl/oLvVgSY21x7IXKmyIbZzPIBwk3dhTizURdXfhEV/fB6QR5Rn1yCs33nDk53HshoBQC67
1TeHi5rHUAr1LcR+exTc/o0W/qdXCSwZxtUwp8SavX6efztQWWWhGUaIDAiWy9JvyLb84BBb+OnI
fPQ3ev8/Ro0o73BH4e6HmP8q4f1tjU6LgKliQ5q70eritAsWfRT1FIZt0f6EKN61y6OM45StvO2T
GZhUW41F8hmgbPaX3uaflyY+ynXih+WDS/N3YmnJUGNjDtLguooYwiIm+nnxRWLh27zPN2Xis5c8
10Se1pEvb//9UPqH+P/6HjAOugK9V45p9tstlq41gU/F1tzNIY0hsV2Wqzlks71tMbNze+TC3uQN
zE0iZMaZtkAQKcZgDWJ/ep/b+vM1VufqpfO3fYxj6rf1l8aogXFc/mtvXR3qf9taRCvFYadhB5mk
IAjJgvOsAzy27x3lBN4SpRjjubdIX3y/Fmj0231FXFzrjIy2s43cuvRF1JhPFV5ANhgKHkDXZAZ9
VTbLYu3LZM1vR56NxXANe8m648jHzzTagXJBd+LDy3XOc0nUHEWdK8Yp892EwvXYu2lqSpN3Ik/n
BM4Xo7HEwCZTJFPo4H/DxscpxAv/jGnXat9InGp4qZeoES7Qr0x0axEDVYwvkUnXPW1HkVWH6+o5
8gTR4fW6up9WXl8yMmyti8p23IVzH3NESzHEZMM36UQDLrUvgBakh9GPXNhNpvKoeS0crerLiFAT
5dsNV0Bi20bbcTvDT46uUHMG0ohbhaxG01YTkpdvyljlpNtsPSZPRa3BeOXKWNVRRo4SfhrQZalX
BIzhDQWO/FnDYj+bNsnhEHXj1xTarcbXKztvxGlx72tl83eUwAbtzoOxy85pvs111/BUVIia8Iu4
wIk0nm8WKE6PT6BmHKJb4Jw4Dmnjy/x146vnF3gSj8uQmbHw7U7Qrp2idRvrYRdZIjqMf4ju15Kk
23tnkjT8GAEoZQ+wOk+OB8iAZ8fapoBxx2MEO3tkP8J8YH4yZUnDjyJaOTvV08Toww6/xOh0IK15
f1+RBS6GHEFJsoeU/6qmSgREBHdgt1ly3ID+Gppuneejft0lkcdPjLWPpLx65/L9di53sX0PI0bL
qne7g7Xv4KC3zjsYszfYWUkW9Dy3NV0IhWF4pjOTdsh3iEndMgnN1qfU7CNmOrged/nQzF6NPaFo
+/YWuZYkmtomonl9H0q42Q2RPHZ3SSEawo+FmUkEbWEiVFL2MIa9Wh9YBAna3KnSZ3PSM70k4XJg
njUn+CWw7x8JkhXRT2c7LwntlBOl/uzhxjzfwjonH09LNoPwN8B0fiKX4pCwOxhQSyMkqwPMWu+u
Tbx21EEjHMCs6xFdzpHntWyjKm+XpoKYOGBIIm9gMb41T4li2VR2iUlm9gizNrL9IGPgrDviadqS
gZbCbFvnwgbST95opKGXEawIRds4h1cMt7qMMtclkmJe15siJMtQTFdbxiUCI7U9TNRUb5GA6A/8
xEQ+rNZPsh0TvjftVW4kXjjyQ8ywK7WphwZ9LgBusSr+AkwGrntEjLs6BY3hXtplKS3TxwojztCP
dsvTe1OUurjxdYVWqp8lCCTn1I9Cfx0FhgS3iyjr8Oxmqw+KPLTNJO3kAic/YMWF+C/gRyNrUM9O
Og5IdI/icjtDfr+A9RRVMpJtCCEecVbVhqjLFOvK3EAaNsHTIt5S/7QVfkPmkiZkbO6OlRShFXKq
8h9cphtBiv3k7NSyrImudFRbxeOPMReRf8uUVOtLQuihble+U/6BMKLjqxSHRF+RkZHlwN0Rot7q
JuTN07jGJr6lUFSGuykqtzS9obBBH1W7SQwP+pTAf5+fRFGCL6FnJcqvNNMR+c6MXQswhDC6HGhq
JnPmSsX6lBqbklt8uav6rmA1sT6URxHB7rrMeYy9gGAp6r4ZsvBwgjSsnuY2MYW1F+JgSIFrpt6T
78D3Y0LaFWYw/kM0rvihrGYjv6ypL6sTB1pH3qlNG/uYUB3Zm1ht4njBAqnKDiYA2nTlmm/qbMvk
0Bea2phe/K6uy31ZD/vNy6qawt26E4yeSjsn0w38d9x4xzxTFoeUijAQSsnKkjcLAsN2M9V6QUzn
Dl+et0XhQulqkJH2uS1lvdswZGSdDliBKGRAv4RG5sXejTqHciMmNI+/QhaqituFeu/303wIYl/T
bIX9g6txKSQnXDvCnBtVIjSlBfIMxTWF4AIBESpMk+ym0Tl1wR2o9UcYY8jtFUy52MuhNOOmvx4e
yweXxbEtFZoc8JfUuzRhhb/hNShoj1VJgW1Cfj+OF8x9j6Xp6E5KeSNiw6IbPLsqn4Pzjn2iBLv6
Brbu1XFRUcpAMS8K6VkLJ1R2b/dy3NGZbvX8VpRR6e4M5iBIKs137osXTAA4HNdn5cq0x0UApyhY
xcI1CJcmrL3OXBfeOMQIQ7F4NqD87B+AMeeyR8UugU2uqlClakFTQ7fSaBAFnzxw7WVYkGUCk05R
CInsOCdZ9TQpVNEPehJBDNzWUba3YCwT1gtIrqNuiepyQz4Z/GDi1sBYRF4obP1xWWjQdzt8tyks
OATLywtB+haMojloqXfNEks68MhL+qUoZeNvs/JYczccmUCYMIjvdfPFbDZiH+C/l5qhhGp7zS7r
Wo3Iftp2KIpaeNIoRC/F2KfLY5U7+snEYAzfwxtwjM42LIzRAYxhVqk2mJKFN745Nf/aVh3jE0og
3c2TJ6sOL3KiOZ86hY45dD4XI2rHA5bu7jEzG5Kvwt5k/jRv8FRFrAvSBXTe4Z48xucRtgWnICK9
g14GQ+LzAl1i+kiYp/IOszMIXHtoPpBg0yTXNzKDQfkDp9JyDLsUcw9fA4gyfRrWtUWG36yfJh3h
q/JuXuAhixeFXBnVFL9mytlzta7U4ubOYBtjjN1QnyH39I4ffvyu2YYpfKRQNgyewsGvSzG/+1JM
dc0elVpqfp63el3OZuEowGN4YEDnTFJ9grCzECejRoRTjFpRGLjiUlke3ToWFZ4GuvPZyw0eRMru
9gerjSnauibsK1zUycua+Ri0RlLZ5MSEmREnTeCXfMzBTQNIIAauOhwJds0ZYpecn4yvtLk/OFzA
LklkwNzUDNforZgX94yk0PF40rqOmi/jwhPWQjNcfsgBIEcfIrjHue9aiPI5kYlFpmgxjk8+FPg6
j8zCoTSOhfnByxy325yr/HnbZfa0JiHkbbOkjb7zsGDv/VUIdBPD4XBqVXXsUy+SvUQlrPMCpV0K
R3iEN/lEnnHakuKi0u1A1KfKtmeFKQDDpYDX9HOVuV47+EIH39flCMNkmSv6PFosyC6pIvHMpFY/
eF3v4zltjPRfg6iy+YcPSCvrfMVLrGaqkhjJcUhDHgfqMLn8igLTNO8RoSndy55uxQ7mLkFcRYBt
ztLFIprEPeokBSR74yhmVlzmCKODx1f1Htcbi28dhpN539Q+N+26HnV8YliuAVmcZKp+jeBuoTlr
0B6eCbgr6oxo5sh3DsG5HJwAm5undMUI8R5eT8695hHGVq2Sxi1DSWrSXDgsKCWKqEDIeTIlyYoe
kSgllk+RHdWw57S6zQ9folpOcAzeW2tidk5yEpUM5V1TInfXFvGHmc/HzylGvF1f4JN85FnU7AOu
sDxty9pa/y6MPmnQReUoE+CPGHzDesQqAQopZq15z7219BbjZUH7SSPMEQ5gpFIXCX158wXXpyiG
CbdUdMYw7QhjG+J4jXonIQjDrLoWy5lnSL1/hA9dRj7zaq2Wwal4y86Ty2PZeVoU6wmuNcw9bH41
mCipZZNvQE3MPEQVxxVHMhxnX/QUZHpz5QAyiBTc0VwIUiLk5yy35VmPagX1R2QeZoaCH5zCEa5k
7gmdReV61Iw1LOOVRoBUqiAcRbeIEDE+3sWyngi2dTZVtzhBrolBxVqvZTdxjRBjUPlhz+gaofBG
0x2z7/RA3Ek+z67qILWj+hwg1NrbvCZcfJZrnFm4Umcq9JU5jO95LUfb+gaG+DdHQHc/pHBdn/tJ
wQmzy3hBPEIFEaz6atSMYNpFwpA8xhZCiUUu6Kv8sX8MQFFBpABDu3Gg9m7JLkwbTSWZ2V0xHlWi
nyKb4apFHsmCDhTAfIl5xGzr+Lba5yTvR623+kBLjIRdFLCQnd/rYBP4ceEoYt2SH+ong2eehmAw
9f6hFAiDfkTvvOTfKL5R0ZujplhvNtnRw5Ecj9qaBTTT5DDlsx/BPu0nROwswwH7rdcaJHnsvTXK
Xn2eMYRG6XHGsCalLrtJiNnXW4WQ5LKjtYcxJ4u35rmsWPGJZ6X/WqCWjdsDwTo78qURHw5tSuLn
AbsYrn689KR+m5cqnrrIYOYCRSoyEhB4x7ObLMz5e4F+C0DJljT6xi+RlmedIM6khXGIr3u1ym1v
2RGRph9r5If10eEPhNwrad8ZnoAmlNADzIZ5GtP9jsvc4zyARKydgE9OvU+ylbbI84uLy8E4yToK
3+NXIB4NO0lW7xns3dWiO7hnr2qYggKHK6tplbcHjDCXdqlF6c9pJHDNIWnpOG3bEpdtjmy9X43d
yJeFpnHcIvSu/BWvDflWhiqIzk2wosqaVSETKx/9QxFdmQnxXNgKNUczRYNqcjK3CDwvXh0Gwr/o
YYVFIr3RvisbK77yas7ROjEcAz1I4xLdj5qW8SZMsdFdLcEgTrOZFWB8AlHp95yh2q8akidtBq+F
bwWMv3WLbMHyaDUcLj6WK5qTlqVHOQ0Hn6sIDLlq5p2DyBCaW2cQkRhF+xbhLK3M+8WJtelGoBj3
kT2A0Vhhkm3QuSeIlEaRGbXZ5g3ilXM/mk7C1PyaC2qWpGNoTmjn5NpU7Rwd9N1yxMiqKrU5wtmi
B3lXcnqlnI9wVD1BXG9gDTOy/T6pJqhvj9yEVwiB0fe5UQegA/pY4RQNm5CPJp2QEuWqnH9Heyah
Eo5Wv16O6967t3qdki7RjNl2tA2UxI3fkqc6Cxz2CHFjn6I856Zn3pcGG6mu7x3caB4gm5hV1+CA
dDh8N/Ur3aYyHsbVzDD42yN53gXO6B5sqWnrKj7HuCyPkZJ2JmiL2+hoMDkNzYJ4gg2O+r8itiBE
N9lgo9Jhlc1rZ7ncP+T4ZMkArhehwx77I/SUeVjqcYAWVYt8KvFRLekBa8ND4XagGwr6npQs+S6y
GN6zRibJ1E8AHvFZyITcELgiyieD2D+cC2VE32S6LxyyXh5HLRpasN0LMztEv6H1OAU0Jw+gWgEF
rd1UoKE7oHgYYF5V2j6jHJKRutrLz06iyd5rRDug7y33F8zJl6LNipClOJ1DdsArLwa/0k2gBo7H
BquyZtuvYWRbjQKnDhQ9QZJNZsQ7vlZw6YHEkV7u5Q8Es0CiKlLPupRX+qdyHvsmTl443eprZ1t8
U2xKvh68dn2zetjqxOMyPRoLsAWnyVh/1MSv7LRmJS5cCsaPbpH5WgIDkSF73ccmmSGlKBCoKYAd
XLDNlgwHpU5Eu7ntyNop03nVL2nwBP+3EwPMmRRU/hmc6loQlxDhmiCXZsbbwTXRbkeSjNDBCTjx
1osvUYMiT6u4EupL146aW+hQSWJ1W6kpJTAQlEL0yVLHjyXb9hiXc5wi+szrJkVW7tT8yDOJiFqK
g++VpbRgbTkibK+tVivfo/7ZkduWCeQx+1JC5JmiGnDvQV4cQRDw+FgaO1cDWcnmpRe7j1D0KKVd
V7H5yN+VIxi9eCNJeoK6HwhXIuJi7Au2sG+oGFIob7SJfji58WI45rV8XnApi04aqtBfxzX9FU+7
3AfAT/6rSJGK1wuDrq3dKZRpXUC02fYM4jIR72i1H9ujjDN9W9mSPbMJCX+tpAnyNnFJL6dQg+Z7
ixRIfMjFVInEdMGMaiDIsfwVKrdP3XSouUBxn2HyCD96e+EAE6uOI1aeIxK7KccWawsJeQKABD2B
zjbLUw7cyZ+AH6JpkeUct0pvAfe6tCPt8jzie0cKaHgHFBfrdDcDZ2ZDjIlK8zG2YQSuWboZjaKY
Xr2LWD1o+F2i51e74ENq4ul9yaI8vkmxY1wHYexivs9RDGa0nNfc3CcaEP/NaKBBuIwsTPNNg1pA
9SOqomeVhQmwC1yaQLJYUg1UGF3y3mm/VejRVZo/eEzTk/ZY4PEArnVZpGdybKXvvTUUP7JXOblB
LXLEXS2icLRxBoeMDgNTzJqSxU8U8W1wiOtqVuwxvpgcfzsbZ9VpzpwXD1EUlr23eY4dnBoxxZd4
AgmQrarkZxnv04QxCDhHHSSPcdOhI0dqAwbsdDsLbRa0X83qiteqmCp7qjbgQR0iqCfRAg7d9+8I
jCwwUIjQe3YTqSvRL4h5QxJxQA5ojQUQy+QKB/+raDLhY0BPw9/XIXUvoK8hBUSpEo9a9p1uD3QC
un5eiImedyC8aatXsTJMoKysZGdDlECMJcfyV54qXHAL3F9Eq1mDFngx8H9vE1B7osGhKzq6kG7p
jWp2rc8LaBcvBJxL0VkCObdGOFw4jYVZX1be8L31WGlTP6PfE/AewUBnwE0PyDCTG62GvBLVOxFV
wGsK6vYYZugzTjsc92qoGhbxDqMF/wGp4/VrTKJ6uq1JMMlTqrVAfZOieBugTt7WFreKzh6uqK3u
U+ZDuKlAyPrAoNnYerch6GbgApvylAQ7lh22tHHIB0fvewMRyvik453owagi+YA7tyHIpoyX182Z
Qrfhattyx2JT5MOSa7Q+jcuyDzPQUtaqZIm+8WrRSwtubjFCQG0U4AiGJER0cDTNOnjc65t8gsK+
I7kwv/DdRz+NaRbVctQDv+B3ieZmkVOY23jND8wiNGFX3yjMEE7NNJNp2LltyDAhrKfu5mqbv8ss
qG1QcDzB/Ru8fZR7kX3Lr41PuwW0D2c0A4JgUDzL26VGr937mqZj75Q1X5iQ5VuJeeCvMWHyjTQR
HAHHMVqTNkbSwTHgckFVNW0CYNgmYMhyzwvhB6HsJnsOPAC/M7q6VhXcv5vttopun3zxHt9t5bGZ
8+Ul15XkcDyhV2dbaosXgWYn6WoVTI7ytaxMh88m5IlwZPOcAoKTEQkKkw5kOuSBHoPBCf1w3ZWf
YIA1rl0NtZkYRowywglx4OmzPqqrS0LhPq31wY6ecZh5X3x6mGfwWBba5+senvSGG26oF2nCHQMo
7Ae0Wfi6GAwcmk7YCKMgBKsuBK/d5lNXwglh7fZRZ65TgEiWYUVi9942Bkyytjhmilat5gHvmS4l
68Keh6vNNeheArUvgrjd1GhABRur+mrVdT/NFqY7JQwYT8ASUnLK4+34nuBOLwfiBbmxsAnjCMbE
cASDuQ2eOG6kQD+mXNKTyRe8wQW+tbKVmtFnI0tg6li7y6tMjgO1kisd7wRMHlW7G7k8Bc207nUa
TZ8wao9Zhyl3+DlaNEY9mee16BRn9fMhta7OGgboXxvEaty6aN3NPSlzesMKupUo7xP3aSrcnnYT
mBUHRkv74nvoiiZ33pEUf8ODrppTPSJ0uyswOYrQ2e30FliL21sEMzW3OgdHvE3XsLrOxhu9A6mE
r91cpqPqOS6aW3TDGo4D1ZrtvdiU0N3qQTjp9KroFXVrZAwNAXBNQKhWYpTLiYGmVgfyaYNRkx4K
zJ1Qj6ESm3pOov0Z9bS0rc0sAvUc5YhHNJCc/8rGGhJhnsrwgF880IeiiKi7Zd6i1U9FQd5q+DBF
7WoBQnc5ltRDLcFN7UyTyi/K10DQa3aMdTvp2byG1Udj60Wtx84Am/AnAvHcS3xA4xljKvdlpGX0
KSfx+IZcow1e1pIDq/ahgVAX8CtinYWT8e2aEem6NKHFXYaa1HZZ7pdPYSXjrwMnsG/RRPN3OXSk
WQvcX5r2gNFq0pE4ib5MR8SXgTdoATvQqMM0RE22YL6XyeMaD7zUcydMdCXo8RTwE1cNPI5siYXY
OwsV4ZDvgaHU86oo29IouPPIhlSI8QuV2XpklGCYiNYY++OYVofJSFQsSFJsMJfs3VqgF4hX6rPb
wugo6azZgBCp3C5PVeauittj13ULGzGBQIdmASdpFMdrZZUjJ180ke2BF9nxJiLrkj5GII/OJ1IC
7MV1zap7GGO7FBCOYK+JgYchCt9UCqAF10ReeWhvT0mOXMwO9le4KZVNsDcq7TXqTn+wz5nC8jtV
lCL8QoaF/qx1HQImXjvDf0sqmvcRxqX49yJ19YWho6lPpqBA0I6EIWwppzM9RzOGC+dVLco+7lCT
Vm26OICAmHtY9MkrKtkByiFdd6hmJ4b+DWf0Cbyv0V3GZDcadUiafJyOioYzsGsUspugjvcVvGuO
dwyCYOyc+Ro8fl3oH6B0WpfBzm5NcEkQOs/Y8JpGQAIR+efgil46dWb7lg6IxNH7SSqT686bWvEW
CEITX8p8Lj7jTMXirAEEYPXNDil2WWmKCBc8ihLI0ld/p/i6A6F00e7bCIgVa3dM+YDTk+mY4CK4
103n4pLpLp0o6scGzfLcjksD0z0JZPpzit2KlNs1La9fiGmmFksPf2qS8Fsxbc1zQAph2YHyBvTR
IqAVAq78mN48RjioahbQFgZKfJpcpmT1AVVdMb5looEpbXbMJvRxFdHbCu47n3dKwWJO6hV9Atgl
zTxMpdsVynpQLsBzi2HAza1lyN6uUZlAnDvZDvYFPPTGpPnroskBcxud1Q8waEThHiduvcf8QpIz
hoaJuK2rYuQPESIAyUeozHR0AdkEV34ScovBv0r8l4YZjZmYgOXCXaHZtH/GitiQKV3sMM6YUDkA
mx9TN3VLXVoM/DKRTQOjqsJxXzFbn4gbMeSKiuwDomNpOhzHEuGnecliWEMTiQI9hhr14Uqw848O
AIx4wTakgrdj41L/MC/JJJ4d7vyXkaTCP8M+EK8clli1GDJ4PXzL12wTJ3ysg0KUB7/1d9sORd8X
fiS7fhhB6zZnl9JtqC2q+4tcBK5EFZBL3+ZrXn49ZLbDRlpg010kHNezS+zUEj/noC+E3nuRb8NW
lysOZfjGeByDe3gfMyH8BVwgzI3akKy0OC8ArpJWLxjo3HsF5KHNUbLu76U48CcH8h3QlMP2qbhJ
MVGvXucKhBQolhp7PKljxxd66DrdgZdOhXyeNhqJLlgExN7ZCR3NSWVR1TwFW9rotJfSqgEuikLe
0ToOa5sh4g/mo2GJLUbNGds7ueRO3lM2Q/V6fUnubmlCUX50sKo/HhOsMIJaBsO84jkUm0uKAdTH
VU9DztAYo5gMCEjgh/LfFy9wb1lcO5e1TscXB9wJ0iN7YBaGyXtdtdqsq+1HTtZvxmLsN2A2xr8G
EITogAyeuelt6RfojXc6P9qi9OKGRMZ0gINsp2P6Hg31ijONv8N98zKW9dg15bp+m51ZEeGui1d2
DbDvR+XY1wDNXfSYuBzN7gYFAHZM/cZhlPtSueIzh0sHrMdm9YnYmiFmFi19hsxFOffIe1vObCXz
S7IfeXmK1bwDKqDH1yo/mgZ31TyaH3OW8McyXgHmcVQgps21DtGtaViNZHWTAwud1hXGNbstmp/B
7BhVQE3OLkQXzSPYFgCuxpFU33WWk/yE27/JP8jKq/REUa0dvZgIh/VizMu2QDRveiFFGs4Ymmd3
wLuA6+VSfEhBRT0B36iXNmLUfs9TuJtvoEbgvMmnfVhrNdmTW+R+nDJkkSGJV8A3iBawCBkw8V+G
uKCwZIN8rOhrdCUY5FRT8TYtFDBAba7HCyF+/IYxtnqrJ/8ORPNm6TlCrIB4rw0C1m0KeV27IXWF
tpFOq2ElO8DRjY3eIMJyt+ctn/L/4+i8luPWlSj6RahiDq+cPMqyguUXlu0jM4FgAgiSX3/X3LdT
dcr2aEQC3b3X3j3uIu20+uRJ7qisNHHl7Hl0Ulb8Rs0oKSRpLfSyzQ6vbUCzwMIJ8zLndrpMFQ5f
mqa0+UWB0D5Cujq0YNEYnkeeSZ9uzPiwmX3RJEcpq/IfaV3RbfV2F3+x6Sd1ac+S9W9XQHrubN5X
33HJLyUMt1K/4DeNM/C5pkR8M+qxDpdYHue5G/2fw5qob9svDcNmRzOZjnW5fpKcW9AebLcBUOg6
4r5p0zH9uUIA+Y+1r+af5TYaxaSxXcQ5l0bWgDkje8Q6Bb2SbaGw8b4dBG9/oj30whGa+OTnW5wf
ByeuxodBSBsh95Xhd5l0zn8gscWU4cZ3nNeVqgj7jl/Z+scqHayTbTIn32LLeXPypW4OSi1TeQpt
jPI6UoTdg1Q1Vxgrl7yTApoj4Hcl0DGW6aDDputfeQRpAPt2adyjo53J7qqoHsaDpfgd9piSOv2t
+9LMsDgel43g/HfPLj4mRpoDQ7a9j1oy36/jMrj8c0MKPs4FXZyqOvFLhsNWl9ToKpyOJSuuWNGM
MpyqnQQBafZ57LJTQaYLJfy4RXyqKKf7kzHY2dGka0CvTc/R30zVEwuiy6YXO7d2+0+2YPPX2yow
5IsMW51ksyly4IbUZzrqE3SRUtwEXAaJKOMpG2H9gcFs1FTXYnRZV7v0ffgt9Kymx1XMFHfBRkok
KIqTZuy3jP76wuhuNwXjovdiK8BnbAK0ul8Vi+6zfK17c5XbtnrHW2fA8MvhKYosE/eMWzfID3rl
9srSJa4YzvTbcEB2gPxIdZ2CHAWmonAUDFJ2ykQQLzV0EY30OiBl9HIqx2vUlVt0jvH8aRbPjcV6
YYdYUB4qfpjwOC+sPUf0CVWZRaoOH8qlli99uYyfNDQ5Dbdw1GuRu+GFu0Y7+3QzA53opm6jeiPF
ZWy3os1wWnf1Ia9G9boi4/6plzV9DHq/t9QxY/VPU1IycEaB7XaFQdBn0L3N3jlefWov8Lan2lnn
b0dUzZwtwHN+1g5pe1d3tb4MDBpJYEHrulWm7pg5rfS+adpbwEPfa9+6uG3q/Ti4SG/NVEg3g+Jy
4p2b6OVLlu1y4b7f7mIm9GibQVnIPafTS7E5/BfSicVSLdxkLxO5EsNsS774OHfA2dhSb8MM+WNN
DzoJxqtXS/sRkBIf7ro875ZDZVd5XVDmuiuJozIgkVuYEFPjUD97hW3mu9nQL1UKjDLDlU82rYcA
5mdr4I4fq9dFxwmXDzSBR7LmUVFR34KuqprWRAxTzMikyWWmt5Ri3Fuq/j1M6vab8xAApClk+ewk
Tnm4XfXbPjF+kn8nIIHHJMkRWms3lNAiQz5+5KRgIMZSGCek7eeh3Det4izgJiek0CsBiHhpZMCF
tqzcEUswWsPaBtyxwBiFPc4w+/fptnC/MK2W04604606gHggGwt20clXVliqr6BlQrGzgdv6l8aR
Wt7HXdGianmm79d9VXolIhp85QHtR8vTxM8JcqrDsM2YNimFfs9jfAjHsur3MhoC9AW/pmlYNlKw
TwNthHrUqXHsJWdYhEg6mNMwrPXrhFzeHHRZ1PKHzBv8TDUfl9qh5UdkORECSFFgxzrrKtcNvwjS
Lq/somFnV7g1AfNFAaVwPxW0SnvuP3acbcTO0W2HVoAstMpj3hcJ9nM3QPf0/iuJNTvtEZeT6Voq
s5ex1v8tTVPkfOhEygNjfnBdQ/PzJ4q70tsjEYflLpXCd3bSyePfYbgQxrAgXO+XYsBs3zVpeYzb
KL6XgR3/8q2Kb6df+/4w0IQ6Z1/FrCKOQShRp1iYNTzEtTcaCMO6m/6AWNOxA5B7D128bW8Tr1O3
q3Ix363U4svBVbXzh1xze7+St1WerHCSV4vZJMg8Kc14jsxGNRu2uvF2vCi1xLRLWuHOb2eCsTQU
KZOsIe8oFDpimmgQ8vhjC1fGNtqbfRbC9nmfP08yKKrLCtAR7eJgti2pVbFvdqKpQu9Yid7hAjCu
MfthI1cX1VymzmmNIjS+0ZXT40Zc0MCGrHzqeEKh88Msd2KLXDCm6XwK8mXJz9YbIZ7YQUcH0ScU
JE2d1P6FJggrm+FtD3eclWxRnSrGf8dN1v4juaEAIq7XV+7emTaGqwxjTZwV4eL01OJqKT/LqkrE
r40Gqjh1DMXkjie0m90M9UXZCxdkOO9hVJnnLaBH8d6WHUR2QDZVfDQxM8+dtWFkz5a8H3bUNt7G
lQ0lV/BM91wnXdQ6v1Og1u861J7kI+RTeHJpQuLbn+Rurldexx9oqSwVHEWe8CeHgpMa0MZ5ZQWk
BVDGAlVngUBbWeKp/VnnsGUPxOYW5dG3avlsGj1WO1vVkX8M6M2QaZTifTFmXDgC0rhxL5Pgvj41
FYm79wGzL3Gk/4p15iFnxSdqLKaYNUM854yHRYj9YOfxzteGpQ4q5xxIkoavV4jhv1lGkTkllc4D
KpCq2ThwRDDeRwu/vF07VPOLbqE5mQuFo5+l4w2zF8i66hjmW108bdLX6T4yfmCOEXdE/M+L+/gD
S2y+HBc0zPhap8n0x+e9Zv7Rekzk+ojlWJnDwJacvLaAVtlG1e4onsYHt3fqu9qdgmMjZvuQ9qVL
uABXwmPHJoN3EMkpOmwSSwNQYDL5DwC+yGRi9P2XnrXCxW4cyC695oMN3sJxSJ/aYFibPVp/aw/u
HKofmAD99q4A/2DNZFM66GNJLs4mHRirREvnOYcYyZGeJqg/VlPo7b2tu6g5b/zEj1hCG4LcIoCY
E6u3+3v8QKAuw4xD4saJ1APXNk5dLvWoiPZQnrbIAqsDat0tpDGO/Qm7uWB1HwHUhF6iJKW5ZopG
FOqOUNTiHwmR6XqK8Ryt+5q9zX+hYmGBS2bbGmkj2I4WLzZbW8v8Shyu7g+zv1Tv6xTxrN3UzNd1
LejbEVVv+HhRamen56r6WgRj3yziHgZ0zX/JdorvEaqXF1CU9b/b1mF8Boy5mdAAuZJeUjZtdz9X
AdyLsnNwMFVYf5jeZQxjuQn3DtDtmvUoO69wMubvMkNO0hjU8bMflXOeqZKIsttMv78zxZJcp7JL
3zok40c2w8jvKTV0U1MZ6Gs9NOFz5c3zUze65qfT+ylFRzrbp4EPx6C/D+VnPVDUbzo0S6b7Mfhu
N95UsC2y3poibO/aYXOou7Dh7QP2Lj4MrYOUyF3ShrFaSF9vo+2vaxi89/MNztdh+1MndD9rLalr
JJKXV0TObkiC5XAbHB8qEw3HZlH9aXNj9d0v0r/oPIwuk3HU++RO7l0RTAIZNaAlClVf7tMOqS+c
vAcASnOgj7YvoKf/lWou+D74MKommUhIl8qCZCZIljbfzrJMf+O/I+KjvulP/XBy4l4/wcFF77cX
+tR4SHpi4WPbLajOyi/0KVHJfdEzAPeCNciI8kVgDgf5BcibPqL9HtNUviiZeMib3LW7Lg2O9bxO
dwVZD8ox7BlOvltjQRHUeteBKGb834UxVrTcT/3UveUjwZm7qofEse9VL2ivSPs0O530c7eHlIve
k9sOrEMYT/5O0Ws+hGUUw4j3evwvijYvOjaujB+2SQ4XO0VTweh3HCDhkw54pJof8a3zdDMzgPZO
lJmOWzd35lDWzUqYTe/Guyhpwp/a28TLhgH0Y0wwhZRdMT51QhX/WXhxSitSHH5HbeB8GhqKX2IU
wZsSrfuEmt09O5Nsr0Mh7LR3ysY/FtwV9243t4eUQfQdqj5Vslm99h8LJgtAm24psyToo4OBHEJ/
99LHVYc30mjWB+as8pfbwEZlMnXrq0QvPiUw0ghmpK1/RGpNfmtu/auHXPovbSGO4kcXnWSA5TfM
rKlzhiOkxPJAaqV6L1xNFZ8Mwx2jMmzrbbH1P7xcO79DnCcHygDE23lgXpdu3pcYA1DRrfEOZhqD
94R35dzYuULOmBlkVs2Pgnv72WXtNC/jGHt/qvRmuljCAt4vXK+cuRL10FMTqHtauUfEtfgjLbb2
nhK5442GSn92m0B+cjnHSHe5d3UEoZ9AEGvesZOuck6LTeSdoyCzAYeEQl5x2+WPH4jyZYnw5ciq
Fo+xapbXrR69JfOnwTvOvVf9EnPuf1V2HBYMF+N6oVgTM9aRIP9BdkD7tRDnAzTsBtX3WOY+f3+R
V4xGhtn7xUBAv2JI6qFV1ohnbukkf0+NQP4MAc4SAWrsIr24bSCYRaYYmDhGCK1ZkwLbwGx534oO
f0yv2upgu8F/AKbs7zR45J0HwJHpWG1PC7lh5Q48zxX70CpAyKTkqJP0kQdGhd1z2jcrij4TxPe8
mKqXBtEbtNQRC+Pmoit+mTVXBr8VCJHeRPdfaaZiP4HGJVmkw5SmIWRtaubW5cpuaoLJH1LKyMde
aGxJEf6vv+gqEIh+kGzvnUrx9Kc4vDCORTcn1rUQwvtDedWyYQtaVF+2PshvwsrmlcOZosQNXnzt
VN6VboxJ0ZYKYb67drBOxozN+fDLYYrAxnG0f+UzMPy5GQrb/p1NEJuTxn/Y/Grk2jo0fEk+Huhb
tnCXGNG8QUKGEjilUW57gDOx9X6YZL/RTKnIJYlo60dsOcummrDjh7ONd8Xu0awXeg0NyHfbyonn
h2EDCUoDtqwep20v2Ek8DqvU7yIq4e12KPjVdqziIY+fdZIn3kPRAkcfwrBILnhitv+Ix67aXbm2
pjyX9ALds2opGo5wQcviHMvRbZPtsRPREPfHiT6jLk5TzKyuypJh7mfMeGm/Vj+GAS535t7TW/Kl
kB6iQ1hVnX4zfnvDPaTfryuuhRBueTr5I1RHhYtuY5Not6I9HABlEzAGveUDrmEBSuHcyw6Kkc1z
SDJ0t51Te1MP4424NOwWULul2Ps2Kt1HhdKUnL120jnfJ2LO8JdDzmOYarfBnfXFy1nZ8dlO2yxO
oGiVNlkyw/L6FPC5YW2Wk0zJOrGKjJ7ZOcZJZYs3w255/zUxxE4+gsWMhpnG5DsNy0GxELxHrjTq
MuO0ixFFqLuvAchASku7WLsLCi8n/1wCZh4qqL/mvgxine/5uavJQUXzkuUnv5ESDD+yy2+D4dZ5
W0dOyl9T7LQL/cFaM/rLiqlonS8Csj2SZzYq1+YlMtodH3sUXe+ClbrzTiRojJDywYg4w5PQ9Bij
FtlWj1GPpgcUOTn+IUC6iU+yy5X+F0WqmVBqIJB/4GrI1WfnGxcd2noeExJ/GahX56p3q8elxQXL
4JwdM96uwoiUn7YlWlDZaNK4OnxHaArfFvp0XyTEHd05kBv5ht8j8auj8PzK/1nqKhYPKJ4rv95x
EtP6mCNxJW84WzAYOKrsyLvdurR+lqDDLE8n9Sc/46aM84x0+XW7tCsGvacpraYctT/26S82wT9a
ZnxbSXEWiVmXdVcxKwvUkWluV72Q1hPWT2zz4EDeEgekQkV9yAyIDWbj+CTKmVFIVoihKdKdRrcI
wxM/YBqfXSduIJVxJht5wcpuUI/jESk9i2xXFAQ70UGHPx2ZGPd3ULPm+NBYjWflgLO4z5E8MUPd
ooPyMTWnrqAIOvR8Qs/dS83+9pO/smPTv3C2J1TZphqZFSmv9/1fvSN4ROKpEZ7Y3Yh5il+Bd2uY
yc7KqV/x2YTLfT4zuc046US3z/l1xgb67zYM2flC9fAYjORz96N2On94DiGG6qfcTdDFB4YU4z+Y
z7a4Bgl/DW6lEnQ785mhFNdeR3Y+wTDa/DeJ3Hb8Nw5dOF2Ux8D2AOVb5jyzxTqcTGxse0/SgkhP
ccLg4lzE3cYKEZXn+d6NAUJ3qQ384Beu06A+EKNv7XMNzySOExNBPK0KG3a2xgkjMtzIKNiloiln
GlgM20EUXh/xkHqk7uydprTe3q0lz/4xYeJdfFIz6kGhf4vFd65hOlTGHrlePASEsYorcbeKFsZV
V44YEbYbUta5PiIF307Rs1hJb6fMeBcEc9ojuk66DvZDHIhVMy3Rq/tDLMgPqEw05T+iDZ8I8K3r
zw+iWVV8CiWa0LtdWja2YWzg/9/kYbiCZcT3dWfBhOYblrzWO5YEDsMXbuPaXorO9UNOOVytHcl0
YY25Ie11fVj5Usx6zkNybH90Q4e84PldUN91ee/ACfuFgwJwSJgKD086ruv6V+/WBa8qvb63yX0X
Y5XNjxRAraePpna7vr8obEbteJJ8JWv/EWnm9V8O3hVvZUjLa//cJeEko3cv9/E3ZyXLGaK9W5mk
oqMqBplcVV+ofzMnSboTcq7TY1joGQMzbL6znfLFb+w9EeVYYTc6qvk5xkuKs5VcmpfYzi4Nkd+0
y85KYn14Mybfm/50JK+7uBVDRIboWHXsEHkyaTc27Y6JqKjv47ARwVe8dewCZcmRUUfVhyx0yHqO
4tLBro4F7zJEQZrft3HkMpOQrNQLrgLvtTz4nJcctHCN6d2KANBdQBcMAvbgqe5h8Pqmucbcs4g5
FrGjy8AIbMrDtFn3GCkms2fpL2xaxB/jj8WnLxp20DOjTIV3nt219933cea8/VvGfld+qoYkLx8e
FQetztAdtwmaid1VKpunJoIOqjWM0MKGhvIQzswXPNpIO+nr5KcMqg6WbU79vdIuhhsykpp42k1k
pFYvKkGoVplMlg7oGElQZqsYq/T3SGjgVDCcF2VVEh5IZvYxGOvAegcC+yN/fkpCo7YLDute/cEf
geDBT+GLl75n6nnvJsDU5b4XBf1aaxeTv2Lc1iwcsEwt8gyvMIBz57Eb+47ny2+QjLYiLDCL5mI5
jVSw/4VbNOhroHPCKMQcGRSTeEj7H5tTpuPPUoAVBJxrTdpfEYS0YCSJQNaNuD+CnD6n4Xsq92Vi
kTspeIZotxRJ05xo1ntsEDJs5V9JkFj5HBF60f6DmhzKf7697fTMJk08OYQ7MNtKnVY5A8atIcTD
iYfQ3wuvaEPGsdVcfOBxkPXFgKl2TxE8QvkiXXxXx60OYnWxa60phDYSoOTFr7qQljnGVYjFM9lC
BwkZ1O73rDR3ElF7msJntlPfzkfZa1HjHdfpOp/K0HGLbl/PaAVnbJyI8vlta9udY5pIHYZ2dL9X
JWXzAqYfTjOMKu/etYXnutYeg1JKdezAPzuTJvlfKHVjRSYNRPV+gAqLk32U93H/x1mafFvPa1HE
5iNU5FmorPQIdsoKUkvIeEHTYZCfzEUTEuUbJvRbi7dE8X5oi3k+9kivw1c7MmzHHem4yyfIxaww
W3D/uG8+iA03kwiqbtyrAPzssffWBNVrdZ3i5BAOBg0T9FYwS3Kb/Mjlz8E6MzxHrUoGgcQ4a9TP
o/TqGziGROojqDuLd3G9ZaxPOfWSOXcx5X5NBVg34mtj1AHZWlVO+hmYjgCHHePJXC+ZiYNa/keJ
XwDuEj9L1xKix+b3q6/jgZQOhq2vSEDG39Ww2xRcaKjquQDAWj8KGDAyKwTX9b5LRBT85X4ZnJPF
Y0bUal4x0J5LAgGqzB/CfDhWaeUNj9guRXVI9NoH/+WxE8/TLnDawB5r0rtqShL45YUPWETjb4ZX
LA0OSL6qd64ImAhlOO/w4q6h9OC8i0qQJ2ASFA3hzJpguUnNPUuoczWFt5q56N9FPC9A96Gp6vao
Rx2X/3TOcQYxWizSvmG/TtYTZzy55jRAS0HgOPWhe/OQYWwEFqQv8dzeV3/WTeXW2fdyppYw48wL
Eql5jd/Ivbf1PbANru56vvEBY2yq9lx1xoFBYdcGaQ16avz1LdDpHNykiqi/w1ZMSyXieq0Xakh8
XL/IFhnH0xDiQzvrdJGd5knuxfKDiAkUvGO/Tgxm1nDGZXRSVD3lnq2qnrsehYUwPjVJQcPLr9qG
pzY0ETQlIJPn4yublhxAvlsLjHY292R4z/e+rY9mKf3+GOh5Tv/gSeXE2juJ1uxGKSpvfevZfvsF
DRZ89YG7cIv1wEXVfW1ChoEHMFOSGULPuOWd6ymBAYznvB7hRzQzqD2Li+R2r8vRmz6pPqfh07PY
sdkZzFVl7yXlQ3GmEIvH/Wowj8sLz7uakv1KVYWrdo65QAV91KyTN6fBa5GcBtGYAno0rzcWU0lF
ZnjSp8t0HJpp1T88v9XWApfaUgWIDz30Jjt7YI2m84RLrNbEFm2me3Jj3mzFmH/aeIT7sS6XHzD4
onzeaJ/XXw2EivgdkjS3/GkKFjZeOg7WaoM0ddz0N19rt57WMYKHwjy51MXeaXu9gNsNCS21Mwfr
9pf8MqxOFGtz4PGmximMOGJYWQk/C7VmAMBzOMxiyMjACESK+gilze3NhRsN9xsRxtN4YNwYdwq+
YZojfx+QG9HW52D2+/qd3QodZDm0Q7j8l27FuP5lJODovwh3kfdqcLDG/0rTWO/bWYZpbjJE0UB6
DxKS2k6H3FGzOg1ONfF+Tzad44RLqrA63LtLR6LELh7GHneLdHQlT5J5P7EMHp72M2p7FZyWuVDJ
S1eQi3JHxOmgXxvVJ+HjOIhcvY5IrPXPoQPtOpZ2S/tHBzUuynwR1Ozgob+vfocM//NLCD7NPcIt
6u5nlmhXO6cMWM3oIgEF7xvz/+jVWalZST/x1e1vQOO+X+Y18ccbQrmysGvkCkHw7Pw5aO/ywtnk
ZxjKMH3F04Z/nza58dTe7TmRz2leR+55YMIVHOKOE+hO81wMJ8KffEif3iFEOCnZT7FfFzzn17Ua
HHsLGdjoQUJiGRYOpXUI/Ge4nC04Ry6RTxVfim+MPo1JCjeD7G03nDzhGlfXmQcsivaYCOL2giw1
eBs51AGTHVNslTi0iDeh5s6FJhv2bO8owb+6MBHjH/JiWml2FvMk6fzrIJbgrreuWsR+Q8f6f6e2
YEeG963xYeIG3sJ6zaA1ffFtfcqRnt2SUb6cwCht9RgOWG9Yc7355bGQUxGedcDoqiSGgt7iOi0b
Ji986p254akRRuwHfmvOSlPstj1IgC0G74ITWwVHtYlWU3y0GyEAHQ625IEaTLnPM665dTxgxydc
wuNkNQ+6HiJ1LIfFhD0kSepEvynVS3LFcAHTkk1tpOgzYWTQq6GuxBcNRLjwRAMvLbsgAG2f9qCX
BendFUaOub5Pl7JS9Oaq0f6XYFYVvAwNB9alXJA47hQsMCZB7qyZpJLGdfeTipKSWWJdqPpqUEpr
Mos2DjOCWQZm3MTFDOVx4w+mL3MZreNpIvJqehsBSG7nW+fH0Ue70r1/E5yQ9O8mUhIzV+4tMfY7
hYT6gaHGIckkgqX9mLvUH48D7XP3BTKw5nB4pJVUf23vzP0L4KOgkMOiyGsMfeHNL2IlyRgdzS23
PbilbF+S1twQFndwKf/HxOCYnCNpRZyl3ZAP0X3ZSeD6sQDrOG66ns1pJealOgSEXoRkNIzwF/dN
EeMCToNlaX90QdCnT32zoT5abfhZbUL15u5Z6mbsT1vy9fbUPiFn76mtGTNdJbPx5hDy3afprlmK
NDgVcTJ+TbcwADye6QpKMvuu/Z0YTZrjlVkfghO9HKku1NMsEbyPe5yAv/IkqJjN0+P11PweukP9
sZFOYKnYgGcbCvsIohNuLcdICCvRiy9Jtql+Q5rS6h3NGH0068xU2gdIBLvd/mFGqJ1NcZ54SjPR
rtxUreOTW45FEx/WtHMZQufaZ1UIOCuellk5Pp72wdPrI/dmhyglNP4OcMuumeYSsb0M6AnqJpxa
+GEfjKBmrlU95mkwiB2GUD3+XtZp689w2121K6qIAISEcgfSqCosgaDsnjFhmGQMBSRCy5Amy/gQ
lL5M35e+S6F6gz5xgozjqxzoPzyyejJGY0uIFyYZ+MgJLtN9hQcued8UTnusllXOsXao3JpNSmPY
aezk3RALDGZh4apt3zm5TILHwvWoPC5NMLC7ORo6b+2fYXBMGb7SWPnsrmYraxy81anj28sySgKo
mdgyhC7aNY2ZM9WVfyQkz/FeZKsq/RKuTMDfNdkJ7k8nQQQ95gSVyDu8xOS5zs7cJXkWlWEeEa0Q
98mjNbppr001dVhEiypgq8upXAPLMsXRJ3m/BtFdS0jb7raxFG3cq1ta+1DJWv/qUtPzZZSue7VJ
KqonHHE9reDYUcrsFaYQdRJzj0CcASdi8tsTugQIgHJXklPQQmGUmDyaMaZtxVaQj9sBBZgZagLD
Tx8mqigYD2Q6zekTk922OnPaoEgx7xNe8tX1VL0/13HwmBry7cH9Y0RkIoYL2A3ejVgplzNs7KBd
xDEyXEYSih0+Mq1XfZkxnwb7mntqqHdVoZhnxixh8l5lDqmkd7Gqi+1LE4VBMBw7ojp4BaDvnEfL
D5SZD+kAYwoYWNaudyAsCGqudeZket5QpZj/A62kIGjCkHsZrwWwOckUsjp7ldZt+XCLvRkPctxW
SKaJNkw9NQwFnOpibnVZRSGBKVDtzaw7GCXYzcgkxZUhFb3fY29T7AoQ96E2/+iEcUvuUH1u5JWK
arn8GK1LJNiRjeyuuqPrX53vbRrSwWeV31h64ugFS2NYGGQ6vtFtQ4PY49fN1xfZl077SsBLEtlL
vPlBL6+4TnT9iEGnPnY03803U/Q5YUDUAOFpbKiEiXiueXNtZGhfe23/LhjEuC+Lzb4yl0jik9N1
1X9lAY+abUto/JipqzOJNts4vvyjMOn2GfBS/JfPRDaxQYh4sYyW0r9rgmW0/yjv3eciUBWCpilT
dx8a7EoYoAbvaZmYUR2lyMvmIhJPHVu5lj5OzWV6md0b1gG4PMe/XEaqHUkjlkgZyCHASothuf4x
kjioHktu4ebPjK/TcenK03Jm6ORNvn3nnI0TP3OiLlo/xnmlwsholVx57BjN3bBUz2yPU48/Ecfi
Ns47d3QnGp9gvnUEQReyvRk/EDRtOQAveQsec7hrsPnjxBVPNEZcTPELF4/zR8oSAhzTj3+1YVx2
J2hnGvOZaDCPZ7Sjo92ZxsMBX+IByxn2VEjrfrtu3h7NTn3PniIDPwaTegPc8QEdiEH1fk5twpoN
2cGdnUPTD821TpTvkn6ett5BTVNt7itIxuElZCWa/wmAq4PPog2M95QnDDPuBDtOx7sK6ICUGBm1
3vjJCDMIL+RjyWs/DQvj9kilKewNMa+nNC8J0uWHFc2llnmugVKLLvL/QOqp0dmNNcFwF5icuD6W
/oZ3K3KdVDxOlZwZdrcrHU+G5JtsH2UTtvYBkIhQCPv/tHhytsvnAFSUxAmp0+2atiLSX4LbMtGU
iww1maqokn+D/TeuAXkjb2sGQUGqQ1KYh4InkHflpXGYtW7UDrqqFEPYtI2XA7+4JW2xSEBNIO91
sk2bXRhsDfgXcWxMSMF0czV/+gxMA+izhPG920wiuKOMipy7AhbP3AnsUAGcaNM15jMIw0FcnRRK
n/F7uHhQcOk0j2ePGX74W6QDcXAsUAjtRTcNrtM+7ZonoNNFUXH5cXNww5GCgbrGcqokdovIeCFE
poF5j1LOqcrlb6arAVCu2yXoD4lUS3SUdUrWjkcIIibCGoNrv4cT0b9pmhe7T+jCMZTWdv2xiLpm
gupZn7ClAlTy0Rvs1t1MGtEzq8jn+SDborCHCQmyfra5Tf29w41ePq5yvZkRbP2rwq/zWIAm4shz
wZ8PkQzX16GGsb73BYFcdwtHJJpWM3pXiZeJEpmig1H5FmOZemFIh5uTxCbHPw0ezmnAcybmz6Pf
5BfJkYc1yUDJP3H3VFOWcJAl5xv+EmTETfQuT0KCcSwwUfQ/js5sOU4kCqJfRAQUFAWvvavV2hdL
fiFkyWaHoliLr5/T8zbhCM9Md7Pcupl5koCTyufhAfNs6X/P8CVSkqMBdT8OzlZrCHVNXY/pGFRa
1gEqDirMJWYbc8aW7MQ0Uy8FJX1h7LynvZeCgtTluM+TcQ6A0m4L4w4TJAvHiZmvW+8fz9MKc1JH
iK5uzmmOmTU4EiTLxp3HNmzd94tNA9aaov4TLVbofrtEXfsJ05Mgca7GOrp2HQ5OzEXKBoO0GEFX
jbFRZ9OZEsaKHz0RoFOOq2xUCMm9zZz2tC5uZZ+AeJCm4mzd2zebYTGGTNMUgX1o29L/1/l++5dM
qCuPsYzSez9hxNwX+chU5TacUTgqcyTEHt7TsEwqLB8+JDbW6ZAybN2oNIcgPSROBYBizX3+36Aq
XHfWdTiUhwQPyzO2+ILwFiniCwjBlvQ4nm3vwOfwn4l6NV+eJ8r8VPDj1IfKGMlOAUKj3SiGFOfM
v3w5FI5a8xctl/8jXYxj58SlEHYH8gBHEIdWblz2SiFixZx9+1U4vSqecN+OCCJ7ybtBmfuhdbs3
PlEffKZ12Y9/ZMYKiKX2UDYnL59Me5NVBmG0a3Wa7BGR4aOkcU8uwbOE4VFF2nKvoU1gQc/yenwS
WNrtyWE1DcrEq8r0wqXV/KEOuQoPq8mT55FVoL/TAdP1vsYYNXEVEL1kXSCzaAcOFWt1SsMIbhbT
u27zZctBplsubqainKNhtxfUMZR/yqYCKsViK+krAtKNFIXYuQ4y4SaK8VWSOOuqKTyBJk4BcEQF
YyFpAs2NZPc0jbV6ixLT1btlYkf+28kDvdyIDmTIo+umib1SoihYxcqtKwW0ofMYMNcOQ+umcHsU
uE1M7q7Yj2Xu4EADCyfvU7cf/rKvc+TPCNn0w/ReXrwgA+MEUajN9+iDgGOjdRY3aGW85dPOtc6J
LWf0w+qpOscOxC5SGUGm94FS6gmP+FAcwn4GzkL+04O9DB64BiBAmfS2MmDsALUQpsZHS17jwSfl
yhow6XLgA+XqkOKTgxbbCam/eyM7ao4JS2/LiFWC1wBSqN37BG5OcdPGEoNx4qerPHcxtz8yvBc9
pO7UtNthQV85szGcKiYqDaZvaj1sjpoXzY6Y56CBEdj5XuDOnLYtCDAP21SkXmaOY/pguGD+OcBU
rySC1nJGxZvqHuIyqZNj1kfuTa2rLriwsiRf2ZdX7AtHq+y1ZOUD84/TgtgCYY2OFoGR9b6sPBLg
DhWGd12jugeXguRqSx1Y8zNz4aDJTpSIh2zxKI5AX3coLakRbjde3nghGxHMILuyUSU9xlPcqxOT
AMLoNJculjPkI7qt5tU88zTAzLvmWb/sYBmteC0Rnv34aIduvW+U1I9DMgfVMbwK4iGijTqGi+4h
tsZkA/LblsquwD80/FDlCRkk5ZDMWcvbd04vlTlHmrWL9+5pRw7dnnBhhhWApEn9ex5Dr7iUPfHd
I1NbPVDAGiY/FoXtNhm9SB+HuYB25xM8+MjwhSOUcmZ+D+F6cPRjfKIjI+Q94ZwWoMLD11QRpTky
aa7NLi0kj0LW8kTC0zIU3GLMzsFtCsfQ3a8suuwXKBQ0/T+2axui1G5SZxXAQZ241KISy41SPBJd
dOvyN1X9ivKmedOojkcG/hCe4PmTN9oaOdPLci/FS9RmyWItPuY0rd+rPl5Pbe+N6UflrglYRQEg
aTrkxjaGpAVO3d04hwApeuF5/kb4U3wPYXdETepwiRyw4aIZOY4DVijyuN9wYRvalEicloSleX2t
2OuXYfzIwdcuUILapdz5AMPiPbo/1F4zC/A5XCFnlzimOU10V95HNlfLTtV2olAmm8bce6aKZCp/
lq7rUBCSSAPxATbj+b8wUVGBsBccjdobYRSoqaFp488O5SXes5JjC55XWownXQ/ExKMkHc8E0WT0
HVmwDx884212ATphdkuMbxw1ZVxucr5KFiN1BC8ae0b+I8qQ4mneotKiP3TzA2f4pXmtYM7960fy
f+SSdQV+QMiVx2Tf9GW96/IZTzEJIZteAqygrHOKGeSHqDHp3Aig8nBP8tpWx7mMF3mwransSy4o
DEVIjSN97uCaZriERNIdI1NLkraate6mWLHUsguG/1qykkTROOk5W/BjRcAlUqz0xQG/DqdNNS/V
U4gkrnf5IEp9WDIxAkSpSt6daRTP492iC33WXOtkzdTqHGt9LdMbm859SrrCifaFL8fL2q0ePvCV
O/u2wllKYrrtxpvCJ4q/S8VYEgCwObbQJPGQQDd0f2mMhoPqLwshdE5Qq2MuTdqRoWsmBrZX4/Bm
PIqJg8xGWVnI3/VA4mpTsvD/4RWbPkY9Cfwj0bHiyZmdAA7CVSxi72wWg6MJDd7ZwPFAm5q9Rf5W
4TWxwrXCyZ2UIbSVjqTpznpd9mgAFPD3pyn91VMmN+/IVXjVb/bso7/BGLjeQzUa0i3bI4XflM0d
XK5KYiGPlQgw9Q5EjA4egWy9jezk/A57Z1gIMnoc4cYCpBux++HPYicCW1dcA4akkA43GuSme1j2
nJU9WgLfllYNQEA8H6sVFOP5d8hmNX+oCjcdiSw7wA15ZNZmeGyNEYTeyR0Vx8wNmWNHZyKOQLFX
g46wUjVilp4YwRIDkiZuV+dH0/p6vOuYdMdTV87pn6ngIcxm1V1eUzvN/n60KzinHPWu27EQYqaB
pu1224pGmBPg8IltfVaMr3Gay/BQ+/M8HuZi7r6zmEH7eigenpvCkQCqR8x5EHdCH7IONtqZLPEa
/Kow+Vf7srR+uVmygos4qHjxbzjJzx9xqlWzq5rGL3ZAHya0Li2iY7O2OYFAnV/q1FZvA8gJTJJN
U/7GaJhWtxoW7rsn4Ojcgi/yn9D5q3cQOytqnkj7cxRNIwlzjDiY31Y7E6ZMltWv7rGnRX9RVFN1
E4B9m8+Y7NruPg5lczP2Gk8pwIj4jeA1UPWpIlaN8arQ9j6oUyL2eYkEl01T4e8RFcY9vkJLPqwb
K1Y6lEDpK7YrwdwLyCj+G05TbedDwHl+OhRaojwkAh73QVNYkGyBUMTnMsHIsiOnWM6ncvLDGwCJ
wxGE4UD4YM5inNszw8k92cra3eetdUh1a7osCMNhShfYbY+5n9GcM2C14+S32pJnT6nc8ACYbH3z
kkI4d1mLWHVFoBsyiZACuIETcNnzkH+iv7pcslZPsbqvwiJxnpGmUI+iRZrh7Iad398sXVqZQ44R
3NkUThz/XroEFEXFxAd8dxHEscJ+Sd0T6UhOv3GDIPLalZFEdHcWJT8ImxcRb48ew4RbQm3e9aPy
khYLuS1YEPlWoRuuqmnqnU4gawMdT4fx0xMxx41N0mfD20QnGLtfbzC7cXBU/lxdzcKboYmd7qE0
dEgdh4qywhsioY49DoWrwIRNHcadtSs5z/Y9u4vtis+OgyN9V+YyTlHTfPcQDx7mgVP3JTEgY7Gg
4tNnEROACd8MfRE2Fzb8gMXg3E0drgmXh/9sSUDu2nUtnspAVd8Jn/GlLzjskPHni2RpOU2v4EEH
w8KxWtF/lQW6D/MceUBL/OC+bhSr8FSXzS5Xa6RPocWzxWOtjL2zUbE6L73132WU1/fUFwPW8bC0
vWeugMgVKAGplCXm8mIZn+C/EDDv7zBNopmnCwZOQumj1+68zGnU1zrTlnGmfTDKjnnPmZxTJrvh
nYZfR4jYgYoIFoXHTTEQzdiKALbrRoHDeUO75QcubJPwXMimZTgwXVbRrpSTD9i4dYqPXobzGxhz
doga5Ns7XomkvFBt5/SfYaooy3OnzBzYWVTuPQBmedf4yA0olXnxbd20uWSmMsXfXviuoaOFtTSD
fgTtlJIHRCvmYeCV02QHFK45WLuPmWgcUZaa3+2Edb94GyhNKN+GYe3uItTf+iuSgewe8UPN/wao
fcW28lbvN9OUbs4wqk2NF2Iu/2jplI9175YY9EIBWc6Wboxx3RvsfCekS5aIEw2bkyF2jXmKM4nY
qPi1L3Yq8u/RT1znj0tUlsCiMlYduCwSzjIcv6qdJxS5ICTC4LT0rAJuoN1MwRM6nHKf65VJhIdv
3crltnIzET0pcvP+Dkf/Up69th5+Ji929XGc46q9pTCyQsrJJfJkM+M723RRt0ws72zv7mYRsl3a
DNJZu5dKB3X8iP9WLPwnG/dvW+ZxcBYyEu4HedbxuR2qZD73eT0pIhGe18N7xZv7yNmkSl41+YRk
O+FbX/YGPOzzgh2wRXIY+5u4YOf+0gLopWvDH+WxbHp44Mz3EJeIJxQ4Iz6xqYXyLoK8m2+mCL8n
rWKULpzKGOclybsiLg+9G2EKi5FntgGc6D3QcSo5xzxw/Ecz0zJ4SawYsF515bhsUcFYK9ZzvDxl
NqXUi9F9mLbWz+VnuRivTbdt6tXzptZJjT9bwr3Do9JlJH0YCkAimsT/G7SsDO5cnFe/IO4V7jFB
mFBQhMTwLGdeUrswa8VKuYguhh8JHA2pL2YzA5uWL3tf8ztjrulzj9XK2rdylxfIzJesY7EnZD0G
H2roRv9PxPR501OQwBqQlpry2w+s328ZdFpiBtwR2CGSIT6zavA41q+1vuQDlZM7YnEJnNWWU9U2
c9GzNlDzzGcTeBl6fWukJEmsuj9x2QCJMGtgchSpAfM/ON/1x0l8ThBgoYOftSatcZfOo0XkisoE
DaDlSNP1o+CoxlG43dDowbgGiRfXwGQqh1NrM0GnA8OpuJaqoOof6FphYYNwm6qtLGcLybSn59Fg
PjeQkkp6RjhmtVfoIGaoE3aIhKXYiGPCy+HvIT3psN/SXdt0bHA88cbEHkLi9xvIYmUJmcXP5LgR
vJb+eRZTOXRc035TGJBSWsGRgkdxwp5u407J8Ejqc+TtzQsyAxwZza8zNpNvkO/QGuJ8mi1HBxc+
GLlnnM7SyuXkMRwvG/YwpD07uE1PPfZVvIIVDJVNh2PI38GEHD+zcoUpWrK5omolqMPiLl8V6AxF
UgFbr5zaj7VHcL/aixRwqbl+rlY7HrliAPLAPHCeOjwzCQNb0Z39OHaJVUpHQAsux+CfH7usNRzf
rw65LZ0/2OtxeUkTFw/jonnIJaC8NNvfyrzjtAAQqwq6yNiFin5b6uvO2CPscI2LwA/dxf4i3rXI
3Je+ntpmjyCN/7oca8EvMU3LD4uS+k0SBJQguZBqNqL2Rxp42JyQnYC8V4OBCyUx1Xr9bMuu+rOG
IoMmikhDWV4dkGpLhiFhc1eGIRt0dqsbz4/q52xWuJCqGcMtH20Kvy1M1RM/Wmi3GRSPjhxcnjsH
Nws1/eD2araty0w/drUWKQHPnIUDVrch2/o2BsRLY+xabT2OZ69jE3aPvDorAIWSJzp5xoZi+xDX
9Xvtznjml6xdf411iAmQO7POtmoKo4fcmxgUOGmPBCOFY6vN6AlMopA2W3g7CSG7Q0LyJdrS6Vx7
nBAKNuB4//X71Iv1C4ZAoQhs4p5OEQyBy8sp+3c9H4OsX93lRalSgnPDbMUYx/fNzJay+7QNNR9B
Ozrk3Cw5ZZdGjYdOqAXWLrzeaHO1Wx6pnWliMraGcHvBNiTfFtzPN/Dtou5sK+TgTQbXgrxsFuFv
ncm9fM6inDHBg4B9mkqBrlQ1SfRdEaaFYRIS/D0oHUbvnq1ZnFfMsM/sOPlHnKzXApu858Z0hlGr
/doqWB891L11L6KkespTL/vS45U8SOLOOTS8drKt0T1XFzSc5D70avLETA+IhXwRvI1tEjNMqzRe
2u2SX48iddMwJVUibNN9O/k9S78i7zBT0B32hrsUtZ0gzDWKbWNzM3lYQ3YDRoO/zuqkf2kCMgIl
PxI3SVivvyaeg+M27iv1sSyOyRCd8vyNcPD8UdVSRMTAgvEhApbkblt/hr03uby1NjlH2Ze49xIW
uOEIOwgJm0O/X2BZZxGBDZFcVSnPherbX7Flq3VO+PK+sRHCEQEmxxF/LTN1VthY80PVQkfABDCM
+2ZM1EMorTPue1lnF1EvPJL9JSkyWB1SP0x9E33bnNvlQCAjdjZ0KIl6DzwSgXFCpmAPjfpLHUHI
OXTVC6LTKJfZ30lpgKwiRnk/XqY8HH3BIvtTPvbJU1n7YDEmDP7ZboFd3G7bdpihUpncDarN7AvB
xeLOwZnEmfMVs36KmcGX8p7vEt26pxLyBumLT0AKKB0PDW1OnLH6Rd+2BfvuXRT7lj9h1f/iJ4hp
3QaJx2NmBNRP2J0gNfkUFkC1d/EzJwGkoGFu/SpwR6lD1APrJwrEzsQ8VgZr7IZGJe7eZu2ATqAy
p9FtKvPojysMpm+/Nd2/ecJ5QEVIOw8Ufw6APb9XDzJKsKk9baL7Kx0ANxqXVYvpjRW1j5MfR0cj
jjNs7/GjIgNgCCPTsLBAJsK5RL9Mkp/wVmt2CZgYpoEmWJdR90NJy47+YDlFyhO4VCRNFDX4wyjZ
vHK6LFpO6M2ErtrJ2FNBMQKzoSozyrtiMtky87uv3IQm2keZVwFZ7sLsj+bB9EVkgsqudmjjjBN2
xtpuaQYSq4b95E8c63BNtnXWqaE9r8b3oxsWwZq8bYytlq/fSDMGl4kXUf2Xeh7LqXboRXOthDLX
owwYt5ojhY7H+LfyMIztWMqmkpAZksxR6Ca7+DW24+11mIPYXy3E0SwhABKdlemL7ZqzcxirzCPz
7yfzF5p0gPXA081ysQDOY9Dxgm55vty2nrENwWydumdJyqILSfYouj5yRneCzCk7mptxNeatdAv+
HnUUVj/kCwuRjaqc6CtOoFoxlZEx2DR4rsvHOS17GlnKpPyjWLnGp1EN0ZtjotniNwyJ0/h1O/7r
bEBGrIYeyQ/jgOalJZpT/R5OX2SOcd+1r9gWjdyMjL1gKxpV05WTmkW9DTQcvs6wuzET+HFvT97i
w7VOKdWxx5hgtd7LtnHr3aAG/x7NZxx4FLB3jTbktcrudvZMPvxJkVndvw5+dcFboq/g7RD8Ps7+
Ej6mMxvXXzqfkZ0L39XzTVtGNYFw0GlttWWZlVdfI3rn0O+ajLwxM4VNieNuPFJ/zoXDDTcXLmn1
M40DCEA+ilNd8mb1Y8AsvUROTopO3vYRFkxKlfKk2AyB1FRLQXXqxUOUXMdATQHACpAzC3HC+WVZ
YAGZZ7tFdsuAc2ENqZe9dqvEQO0WpT8/8GjJ6r8SoducAha3FH+MbPU3UITS5oV8e2ufvSK0zxYL
K6uqZYq4wdsQeiHXaj5DhV8L8bKyfc94jcdT9gbbOV5+ZX0xtRfXG4S4y6gC53FXFAEwBfICye2I
l496o5o43F6FxJNIH5f/C1CFeWCTUEA80kVpdpoqb0ZVicKyYdee9A/RaKw9dVVrbnm986ohbzdP
P6zEqDeS+I8wHdgEg9nYCPOW2qJRd3MpY7lzR/6Pf1Vj0QYfpEo99aRgu/JtY0lm7QopC/MQzVjj
Aw/xltFaw6bboxUl7mEex/TINJ6rbTULhHYuv7Hd1Dh5+y884SxC4RzheUzszPIOaA8QybRapu6N
tBQgjDQyyXiPJNDKfTuyY/8cV+6Rit8Mju8BT0OVP8EbQyEJwrF6xzTZhZuhs/ND1s8Qjpp1WrGI
wnNVJ7+SerlF1O3Ee9vrddo50lADuUH3JtM9J65X/EMsWPwbQ+ZieOwpwNPvrR9ymbBLYe0hcWRz
0f/M6Lr4iVSNHWP1egVNdMRrT03mjF2HQ0lDvQIw+oDoDPKRvuVEyrGrxukTPNFOYaI3H1gXyVes
GMlnJMLMfYZtOIH/4pR7Bkpj1P2IA6W/VMi1R3YfTYMLH/PCDdESID6rx1byDzBOiZqD8Vk4N/nk
hMUrAyNGecD8lXGnbV0QZHmNlGmCV0JgPjhB9nBE+DBCOtsegAWBQSLJLqxzGAKvOV6I8Mi4756w
RlTRK+IfnVwevsp8p0MrHuc6z+xJAj+4zHPqvSZxSQDRIS2wL8cmP8vGZfeGZpGCV8lrhqV44NLf
Lv5UXZbumigJR7Szp9pBSz8P5G9I9RIXIWswWeg82AoH52bFE5mRYnRhEz74fUpzpL/2s71HRsKq
ScN37v8uPVTbT+6pQu4xemL54KQieYWPFR7O3zTHY7xUrBTocquUmWpK6y0bC4ZcRSpiowLezWfB
kqu7a1rUe5JhyXDXxU6MI9AFwqdIpMXEUw3yPQkEsNJZjB48YJa68/24e8Xk1HxxhlXJV8zH/BpV
z0azFKJEScnX5h85NxOxL6sEGtKyLFl2s7Rp9oQLe013A/iDfjuCeYVegnxwx7bXIMzxK+XVthPF
9XEkSXNtO6cWO1kEXf2cWN17h2CtOacOC95V8Cnzaun/ctWDjGoZHcq4YVEgowwlopkWcB5J3cW7
AFGJqy7P53Y38T523iUr3fBjGJy3lMQNYYrWOQaKV0XQ8A1vKIYQ0R0NL+vE6sZvea0bAkaCkTXW
TnHfBstKyHgoc+RJ06GoRVYtl0FQU82YBsqcEo64HvVKfCFq79rKNW+2M/qKc1s997FgW+zcGRDp
wSPk/DI4jtzt5hhZ7rj3VjBebQYP3hzQuXgqj8Ug488si9TfCAsxA8EaTz9lHdaUPfSjBkkA0P3F
DGFN+SbdOw12nGZ551yLp8Pmk3cJGqxSNHzNGcNIR1TrlLDBJHlNXUl242kJXAiHBDHSNad94ZgT
wfhSGBfsy5VxYB9iTKegTjtE3X1t8zTfhjgLi2PldjlVn3X3XcWV23LOdjTGSSee/VPKsNbuJSb/
Sxcj6+/YrLszS0UtZhCrpL3xOZfVw2Q7iYIEKcV9h4gDlQ5aNUfASdVivSxrAazX82M9nuqw193B
uizdMed0otrS+uo5p5LsNgd0v4DRJUIcnluqGV02goqU0y5BBnuSzJEQRWEf9z3m1THnOrROY38F
/7fNFN2SE7UV1L7dYbFfbpiEguxOiFZ/cDKt+6PwQgkUoR8BtKci63fEtDSpHAhqBz9s5oOjKAnZ
0KVrl0Pdxya/qXM875BQvJiNJzcNW75wVssxQV+q7z0mhPVWynCS+yFR4trzkU9FexIyCx6TcQr0
p8ypkaY8xPbjETVXvSeUiEFjq9A7SWVHQNkAy1NXkAtnmDkuCQHjQDFRBWEXMm7HWRrqp8B61U0Q
VrkD5tbv14PHckw/htPa/43xvSJhWBt59W3fpnY3iisLm+3SupsclvW3bGuRN5yWgMPjBJ6f4hsC
F4+ViHR+8Bg4rk0mbRF8dJjmCZ8vufPl+S75NpSeoN7jxhv9fDsBn6hOyA/r8yrSLl6OgjhSwIBN
RF/wc8w+yry/Os4tlib8IXWdMGqmoYMOC1OP2KcpiwOPE+cRB6P2tu1A1Dqm3a8M630UBmraNhmS
Au5q43MyHZvxt+2j8lYuGLW2Mbv3+BiOfthBT4LtEzJKKibcra1DwxucOIC64TDtLXj7Q14EcwOu
GElkBTuwomeGWYz3tQmX0vmV4UG8NWOllm0IL8ceaBKkCLVz8A0wUTIJAzZah18roaD6gBUPRPIw
gijCP9w+8YBzX6gISdYn0ykGPLTNtmFWWsicVfrKYJaydgAhVMMHxXWYOjx8RDhim+QtwQn3GzFR
FPyGCwsMzFHCP7V1VD94XdB+tc2VHrJ2MJO7OLb+pXB6Xv7DKha4SkXr3tbas+Of2s1j/eQSYDww
MGvO9FaGzauna5meFUJ3dXZZlB2D3DdYKpZGuE8a+RDPhxeKr8C7Xil5JGZ6/1rZwkHxI2KeFvjh
vA+pJkmYTEaP5bfnpXq36hTKN0WRlAehIfjZi12mJNjV2CHUbuFXKPdXlmrAI54qzwMnKNvwph9M
8WysO7nHYKSAcwMHgyULuhogjUm4BHXYmY9OckRMDhEO+zRR8phMeryKIb2/PgeZWX5ougj/doxE
F6iQGQYFQXv1sTdqWt8wkzNtSG9Jfsyo0+HOeE7yyAMHQhbG5QGsmA+6deMPTPk3/3eEfLiz5QWJ
B94k4ntQKd3PbkegZA+pnCdnrbPG+XJ6kr1CmDJ6KLNcvhP2aN1PxNUmep4bnpNYKXkVuhQpr1pu
Pemuw6e/TK6DanS1PuyyrIsS3CBElzczJwAc8nWmzU0OmFe94tEJQGMhijqf/RoEt6CurAEgWHjE
peJyhEI+Sh9+ussfgFOVhHWgWDXn2VPpvAsYeS5Y/fr0jp+o+iTSWVK60Ws1UffQ9ndjD9ITxq2e
ptvByyiV22R+nXJD85M3Xyl7ofAj0H0vODg0JRVdrFzxqnMm4mcZ+X2Z8EBqBTx7anq4o3pwLoT/
wMYMBFl+wzqII54BbjLdGBMtzalS+HUPgeKBe86Y8OTJ9WVyV3GSXB8DvWL66NW6pBSGZCK94RSM
G3vjIlQm5+7axf2Ip2Bdj24utfsw+kDIa2BpWAG8Gq6VqbqRKbXh05J/LGMhnxq/NOdrSHbdt1eB
AFiG/xgCsvorLLu03YRLCrcwveI7EoDemVhwiAjXRmnav5bT3E/fg1P3zYDxyyj73EZZ5ezNvFwv
dCFCjg5MUq+pKGmG3sxcSF8oco74vDoc/D00xMR/9OZ8jG9izWHtrq5VeF6ptpAX3JVsBSNu8eEX
S8yxOsaV7yzbrI8HaDDW9DvQKdWw71la8DaNrjHYbRUG4fJlk6SHT8zluwzrNlbr/OYA8vYfJFgv
5Gf6pVn377R1CMFfz2x3uNpNd88uMewPLYcKXBhZxcEdQ2O5fA22GVksGj1/F7NO7KOclo7w9jDF
FOfwvCXaJmc5PbFJ8Tz8d1d/Fa+c7B4GpqrZwLFQQ8ynVGsrpJ2bJwo7++qYTQiK25kOkbNbDyF9
F/PAU7TMC93uwPeph2skl+MS/YzBJly82nls6CSzG+n3VK0MHfzFgzsTB4cARiH8bpZO+kIHiPDO
OHwVH2NMp/pgwAi8Lh2A/S0EdUV/yjJlyG/LpFJ1qHPPOdOkhGdFFFB59kihTFN6iLxuW1DtSQqn
wNpEQUdReLWFIpy6ZreC0QkPPlu3P25c2AQ5Iu7vWQddzZnQaHcpaeyVb2OB10fwgwlkzkbwYCws
6ubAAgaJHcr4lXwm6JHcqgHWuN/pxdBE4+t5x1K3fUwL8tjbLuk5KeBwN/QiXBuCrQdwbhsNzuSi
6g3yW+l6bN8Gkt/iAcnXFdsuTD2snwAL7/AdlrcG2uK6XQuCZbSk1cV8pmiv+OuBBkoPKeizW1+Z
PIV74HfLW1N0DvbmIXZuC1qVwkvu+mt8znPZVgCzguVvLPSY/+JRNj3Vca7aM1otWdmNQiB7KmJv
uZKK3ZlNYjThIfUptaTIfNEcLmYkUxZRHmOONw4kaOmxHvZJm7UfhBDX6oFfs2nOZOgoarM5OLQb
NERCBVzmvv0pGHl4Z4xhX2/J9QmaCgQr7B0vGvR5RyczNd0NlUQM1EklaR8p8bVr8vfRxhvJVkWA
c11Mtnl7roBJg/BhG3ZSHRUUsARZZu1GvFA0oCOYPq84A9UJlTBc3qpBEULpITecTGDKdIuV/dpB
SRFO+zyk+HfCeK6dl2ghWsnjDbHvkfVB8OS07AUeU74h6tKzhBVPQID1qJwCk6pG8fpqayqHN3o2
I94CFSxHx9b5Hbq9CI4FT5Dz7C5zhjUEGOd9HMiR5hQewIVP9lVGzQPBWfcY0moDsrJtTH+wGYb+
F+TK9JUi1UafmjJyjnM90EbidpE5lxH7xqcFubP4IiY/wrmLwjX/MYVDISpcUC58BFK/+zVh2Tgr
p3PpzFxIrU+dk9aXeSWVu1lM6cM5VgTrtxGpZ322I3RsVLBYVgc1OgukHUt9A38yQ9bx+Jw7h44H
thITahq9KjJ9mEDgLWdIPgDZM2if/4AfjniZ0PWe+f0zPl+kcrUvfVAE+AmGavxVVUlLnlqhGQo6
itlAorc0e16HJjgOvHVI5lDs5G2MrQCRErUYL3WDVvXoGlJQ7C7ID9OImrf7uSvgDiKArIy/YHxp
tZz7ZN0n8ww6V7KSUZcAmuljNtFht9VZVv4a6qjwDxG18znt6qt8sI03JHtySp0krXiFcK9IOU+Y
aBA42On62CEKL/5NCAngDSCRobtvWYqrDb4a/RsmXcbmKbmSDgtGOYSxiQSNE1YFhX0FR7yNtGAS
nuLZxUso3EI/tUxl7omDgvgl+9FDHi6i+UT/aLM+Li7uLDxoeLFJU6/uLa4jiscWo6P4OVN1ZPar
KAxr4UH8YyM6c7zjyvthpJ7PGEVxILs8i0GjTMb9dzU/00BJraJ/7kI9PkXwjOTWcWbsP7jTyI1a
ir+udOyOjqKxrH68PsfBvmWyiw4gW4LkdYz67OyBuKz+kl/y4c8RfxU4+fK+A0g4s5mnsNtf3Ok4
wp9Y3gMOs+5P4vldforwO7EUJMAMMt9rXqdE4p9Zgzwl/5t2dIHukMum4RYgRgRZnjjRfoXGT1Sh
CexLDwiESSvObPxJF6CCsCMAA0I2abJ7ShYst7T1MR9ljhL/cXRmy5HiWhT9IiKEAAGvOQ8eqjzb
L4RdVc08IyT4+rvyvnV0dHXZmSCdYe+1c7CVNieJMUdLek2ivPhvDBUaMwX+bGIoExUuJoVb1ibm
dYqicB7SZzus851ZWBZvW0Jpk62Y6oXIRIxmj5K7ZnwJmihpN2M/NfmxmR0fJERs0wdWavzictCE
6zVuK6/xBBNwMyQrngGDgpVzCrHLDxW2TvmLfebum0GTgXgKK2gfJz06/bH1cekfiSm4VYYOi/Zz
X/flyQ4o/LdLFa6Y+lJ3uAKWtT+oe+qKAAkqrYcl136yy8Y2gl2s0b/vgCEG2FEVsANE9kQ4nMQQ
LSlxBH5CNp9bl8l/jIs4MmCF6HhHx+x8o4ume8xaAcox8X1dv5VLsrJmCrCuP9PXg051QlrGLQoJ
tGOyCOWJCD29HNTaqu5iqixo7yj1LP+hdIL/YOxNEKtGGR6TOIoIOFQ1+tsUO31/Jk8Q19wCayxh
lM4H9hZNufcCdj1iQ6zwVcGlSSW8jQKh4IoLYzgx3eimjzTqwlBdPcrk5bNZ7eCcLVGc96OqsSIx
afTfFCIWtc1Hn6gtGAYrIQzGaUckgCrrEAWShQkIQMSDOvL+ZP7RxCXsvgLRzss4EE92AoGewaMb
Ci1v0QY+RFgxMtBjUUfTLueS1tCNdelgdrD6ZhsS0d4f+uURlJD0UcfG463vwk69l4WXzAcYB+TE
oMCHy93OIho2hMvCJOXC1XfEWd6AVqhz6U0W6wBp8op1xxpBD7vYLMP7bMh0ooZBkLZngoX7IAql
foWlO5E7SRvwqYeWZXKHmJhjHdKaQMhPbNUmoZ2JiVgepyeQVmRT0JM62NaE7C7DaNRwJ2iGb7TF
KTRHVzT9A69ptl6Xcva/CqekayelY1zvymIR3yPBRN02WbvwdTRlQ1eOl59kUk7SbIt/ul5Y8NMO
7GE4qlea45QchcJzehJGRPxgSzFF92NluKDBZrivmenjBybVZc6dl1XMyRtj7hrZEg4FN2U+DCto
tPvS5PmjdU2Ubvt2IGvPKXSTXbh4yseatpUoSDeMo3vLmBWrtjd5/xXQN45uuJTo9WFIHpiCOOoC
EdNyWMgk+8VlJsyGRbZy92bN0WBmLbA5iRKGx6nvnQ/s/PJPVPXEa+JU7o/EAVX/Oum0P81EeBoi
pIRBPJ1sUTRQZ1P3V0B+JYQhXzpIMeHr0QzLhSnFdnQndOiJO7LWTbyJ5NaW6e3dTJib3PJSQ4Ga
uhU53ybk4V126boEetv5UHt2rnHKQ8sgz9vWXe75v9mil3pviXK6reDnIdmvK6hv1KpO3d1TNJD6
t5lJNHzmgWlIPmR6SRflJdObKltKMVEQK4XlO0Y16s68FPsmQpS+g36AU3zE5fvPl3P0WlLWks5s
s+4HuiRqEWnNou8708r+3WPjtw+HSgeMDB0WJzDcp3ciPQA0KbSMj6LLUK2T1YxiB7TWe00WVLzF
egE5Iue0D9hUzdMlqCMrdqX0WJCU5Dj/WnyG3aexmOx0NmMePYE0YG7gM7WI+dE1icM5nzl5S+B0
NgRU0OU3cUKGIo7QLDpFfRAi5ZG4Ls9EhSNGBkImifojQvLNo4dwftAYJ3C5zDDc28Ck6W9vDtFU
M7f7QOiD4CcIsFXumTxlLNnTym/G96BN4vVMt6Zn+KJtDFo9SlZxGvikmX+TBihu1KSgeiKJY3lc
dEibkmE4O+NxS+tDR2Jm+8CqK7pC4g146BSmHZALLdzpldya6lqDZnOPyfB/PruNIvCkLTD8iYys
fbwm/nDMfbAeX6j05aOxFIU7l0gMvZUD5C6qrwXYxhYBSEZYiTVdWA2bDuJAecQnOGOEDBxXcnn5
bkUOgbf+nqUXMv0tzfi7ht/GxHgK8HC9BYJcgO8aRIW6xnBmgYnFYard7leU+Wiqd/xtzeJwXZcu
owtmnh7LUC5EAwMpqog+XuEM8GDnM7N9F3HNM0gF0x6MNdFvCku/3U+rba7dWIl5F7g+3vV2pSD5
oC3K0iNbg5lReCnHS+xBzdtRbHjxvprU+Nosmvagy4SBOrTkwakNmTnv5SDVX0zCmsNRc31suqaR
78UsoyvoyeIjagm52BDRosnLG1T/3Q6CjrpviVsgChfFzCZgQUaH407BL8ScCWl5YTtG+2kYmxbT
Y1uePUQ2+rS0rfWPjGdIDqKEZHFrS5TWRxIb2s+VDE/nQ4iFrHUHKl5FP5PMJ9JL7a8Yky8CC6cv
22/HQaa7jcEeUMOqFikhIXwOo49sqL0vWLZreZ4IFLgfAazYjUyW6T+oFoXarb6HXXZVOLpP5FAY
tWd61taX2aw36wIAJmSrpMDFrPcwsqN1C8Y/oZsGP1nXY/WOnKlasdcR/5zNDV4JXKpVds4a1/mN
u33AlBYhubgjnyERV+rzBCn0InsTHFtCtNIzIb3VrtYJco0t5KOkPsUxQJKr8RYwNPAIELL5DLS3
dDR1dmVzu/xOch7SE3bOhbtZZSR+DgFXKJI+ODoHKnvkcWto+uAZWxyxnXWqM2+P/QgbAUJVY0Bj
+CQxQVajc8lH5ucQ0T2d5ftwqhTpGXCKFntrIfCXgCkZ1o941iY4O6Ia8z9lWWJRdOpBEr4Cjh8t
34b6caWy58/B2TuwYS0Hd1dg6PD2xESRv6dan4a2pp1bAUFgDyQ5iv/xDmMVkn0AEdOeaj/+p5GR
TsiPexZBrU+7sAlo+5njDFX6nnoNI81HxRomeSYvDp8lkMYY4yYvCUKY61KNnfePKmQtDjMX1L+W
LJzPbiJE+xxHPTQrw4JmRdgg2ZrwBDbxBXvFcCGVIE0uXT+6z1Osal5LthXuocJPZS5kR9j/SGUW
fxqmQNXthamiPeYbxRJ0irp1NwgI3WgJnfEBXJtxXuWMFSpZcqYMzBtLj0Y5zZFsMR0r9UsNYEbc
Jymz7L9dSVzAcUGSyGcKxsr/4AHEfLEdIT0lp4wvX/4MahLueclR8zHf6qxTncLQEyXmVen/RxPd
I+C3fEWXxCqSZHeO60/oI32mcH+doKAAj3j3CEtIxkGcIWBhKHaQ8iYnd+GhvCS4XbF0SMSjnEgS
Gn0SCL8LSXJFbr1VCaNcvZMWWizoFDgnbOI8J+Aa0x6XkEgyR913gJnhjcYUPfs0Br6+B7uh1JPr
9uydsbvM+UHM/MQPqKMRZ5kxGM7KcZR3XsOgYibnK6xaM6Quj17GCfpD2ofVA89pQsLZzJQe6HEJ
gCacarXPoWP5fKQsk+1FZIjwmBEHUfha43EAFFcNoceCuNUfIu/kd492Jn4ZcScCxmdBeInNqEnb
VUX4xDnvkHC2GEatsAmau7nzCeLs1xqtPgSb+DSypCLX3p28qwYbbI+UmDTbnRNFTBfxtdS7ILJ+
cEBiEFbvXsHq45wZSvKXOANhstFTmql7oiYQQcOVVjnqgqJW2TMj2YDmvWRQoI5TD8Wb0W59A1PE
AXxW0Okhu5vdmjr0rJuwJ9X0GYGVXz+scKryA5O05KdpgZTiWUSOdqgnMjK3tWtYSNEikeNnw85+
OOtsP7LQKOfUBV3o3zNTw8uHlLLcDUBK/ja685EzqsKD5zq6rrOp8XYbtIWKQdOKVqHcLLPAM19o
bc2+JvgmJtfK75rT5JBjuQ+GiExXAYTFObdqHvSFm8mdT5FH9/WEk2a+eQtrWt0phcmexyzrNytO
A0LJfEHcTiSS4IvigRNlbKjEjnJhYLFJEDQgra2IMzrWsU/MPAZPUKdyCswvtNdR9RoytrtFCGt5
5RdYPE5G5CK7MokhbHoejN646pbqM8aovkAY6PLZeVJjg8wl10BWcPmi13gD2KtACeLcQXFvkAeo
/aCLMb8mZDojwnX8rLwunfGbz1WR2/fNDzUk310g+9D9bkZ2pyfc6Gl8aL3Re5gi+hcs31nqbOcS
qMWF+2aFPkkJyN/pqsZ5KmBVMZ5Zu36dnk0r2hL1t4Y4cNHwydRBB4zALmwm9PKdyXL+uJFMQc2Y
dWbumCRiB6Yh8xnZuHWanXFRhw4E4C5EBTqls7g6g1DR1pI+2N2paiZZMWYExwA599PGEH7G2QnG
AvJctnXLIXq4bV1QLRV5DVlSA/TaIOwNr4VMUjLEIdogeyc9nJ4YMRSA11v30s5rWBxtVBf+nvQb
Xh41AnmBnMiD8MycOYIttMSc7eBLHLO1KZo1tK6xzy3WTmnyBwvLHP/uBm7eu9Kuis9H8Wfjx0Lp
ZXwhC28ofiv0OTd1jnYTqgZycnAvs8w8N3CvQPFB5sNbXyy5gmiFKfkQ2ljSLkCu75D15UlybFUG
rH/jWj4nLBQ5FNV1V1tvkASEh37zTqNrfwvlNS4g2hwfAgMydREskhyaeMdHGB+W8pn07ZWsLlMB
7thjXayjneRYxVGTd+1Rq74PX/04p6tkGbkesGHjcuhh/kzIvtnUsH0ybPHzUIavHK+owXEOK96n
IdTEIULa+hrnUP7NwMmhK+KohEMaMy5CZiHEe8bglUhKFINEk4su+LJ5SWo1pQjJ8HSZBE0mHUE8
sE24Ln+hAiLJy3Mb77FfVECiGrRx6sV2DDnHNn0CwQfb+QDvQZZxLvYLsqZb6IkKxHEF0PrCopk9
SoOmujwqRhrIwNL/RyID7cMVogcpLr6VcQF9XhEiMNRUMiwIJxJKp8H6X6hQoJWwMcNjuETM5SGt
9kF1jeshOHgMKYh16Stld5SOkpOVLDqU5aqwLN20RujF+dPBZccdwfCZ6znZQtVI/+WT6AlcbGfQ
0vHq/dU5KXxpleQ/9EBgLdAg/oUeS7aDi0f87NWMyjYEkBfOD+cwUv5k5CHcUyQS/Vk5boikrII+
eNe2Pjw639N9c8otqlhEcIDKHzLa7a+aWVWxC4eweBGd/2i1javHobDyLgx1abfLEHhkxCwhGMd4
cYR36pX1QX2wDmQmDvYh54hAq/lMnz6pA7vVlTSDVVPmVNVSUInWI/UVlL/VNNgva/pHKEUIACHY
N+XvsJNzfq/lWv5x19Z393WNtUHzmzm0PVv69/WnXNAQHuvV6+wWdSrR26mmJ7y4jP7GbRO6Rbdx
StUieWhq8T7MpXnv3T7sD3Vk3Hg/FK7jXds0Tj54Jub+CMc0SN/nCiD3NnRGBuRhuKj7eqGn2EXo
/YiJtl1KzFOfyIUbNpEvcWQIp+viaZ3fht6A4DRxIO5aEk7qHaASkkEZfHl217p+9tYsAueVV4LJ
wGrEfjHe2Ri93VbYcazv8Za0VLRNg2pncRdxFUtAWHWH8xQ4RpRqgdqtqKn9XgTOP/E0Y8HKrwSk
dc0XY/MJLvSQYZVaeBJtUj3R+aYf4PcYrmHFYqalwyT1t0EqHLyIaY3at96NxAwgsmsVHLntkLXO
dLc2oe62C31P/jwH/cAhZsMg3sVIzDASzoz5wJrhSbHIjIc+qXwOdS3wxo2O5me8aUwwpTBgBQXF
Az67Y3ps2hH3a1fVXQwzHTZTxxqjTwtmZ0WHf6fvDMPJJlcaoa9xIhd5ODY8mopq9NxWHDMCTcx6
j+s4YyHbO9jth1+yy3v3QOfVtW9LI1aSuzyvm+JDmScjPnKV4VEeFR7np7rzNR8sZDmgE4iMNW5L
ltnxchlWZIwHS1xOfd9HjVJ3RT5xPl7d1G9JVkGpHc3g7DjnfLgHXaCPrOW1/mEPZYOPhA1p8TZk
NVpmIlBgJWzdkVDbXTF0a3MnGNajJquZ4IIJi5IJXFQf4o6fGaFXR7fhjz9nFX4nEGusKhDqdjpw
LoVmTn1cRZ3lv/oKreaGhr/nP6qNyYDYpeQFoHmfh7vJtZX9LNJWEsDmLD4xDaJqtnHnj1eyaPz1
WcCZ8y7dXAGHctxlDs+aRthuckpQ4kPJo2DG0KiFctfvwTAdDeuDP/Q/Bm9AGbqIzCgiUVJxSTdQ
gFKwQXRS0EMvAytVvU20J1f6Y5DaOxfCJyQEJUyzm1o0xLtYOrp6EgWZf8OmV4Tn3g8LFxdyrwlg
0z3rB6WfCumNzT2F1DK+BYbul9lmmaa7wLG4Bj2EuLBLVDv9mQJvzR5wzcu7xtXDCzJvUZ+8XkIH
U5hBBAODljibxaMSrBrJLKh1G8EmKO+nu8JqOMiVSSxak36+EcFaQFGfTYE6FhtQGf2UvF9mD1hU
VUSyUHJupgyQGFJUEUNA54vxw6PXx6i6c1C86rTE68i6jcTMaotiizBUUM24kWLKQAJkQ6B9rNqN
6e5tK2nTmx6YNFG7Fu1gSehKfC4nX0cfLmPb9xblL5oXRDj3WVXk64Mzz6L+AjEy5L8aDJeQdsDE
rMjBhyoOnzV9Wr+DtWC+29GhZG8DKpMTevjkA21wd4ZWhuoeXZzgpaedupvrHhXjdCvUiHVk4vTC
wqEPrwB18RUIxJfu1vTWtSeNrkDu+9qd1K+MhxdDWAXh48HRZDrsLNfeTzQgpz9KFegMByTDxc3g
RqrYuU1XxReeaNIpIPzd8hlM98lmpBp2gaIXgCQyLhfL9y22JmCwfNejK0C1AXt2ug5dl676FOjV
rf+uQbQ4F/6GsH7O3d7+IvnVijtHiuCdytCvK9KbbQFuEzoD2pJtV4yR+25r3y7lke+iTFlEYx8M
mCwScfrVZZ5ODpUXFm85q1Ri1kpePmx7N4D6MwvLOGP9HTfTa1Kk6YDFXg6YKEHhVe4hoEKr7lk/
J8kXL+/qAcNloY92oc9SsaPDvPn2p9oQl4y/aQhrMACyKL6nEmDn7aykAyoCKW+skzII5U5GFYM9
XSUjGkqd537/bPjH6lwGnMKcoUye/Zd2newliwsQDD13C+k2RYtFuVMw44EEB7dHrSzUN22YP77X
GEsvPGEGFf0c4cySnaIRJFHdh/KbAiH+wYcV+KcwKsiozyDbd+8Vm5OOxCm+dcz8i4vQrAcxeJCo
xN8D4uIfkDIQFQjrajQHksbkhMgi6SyjkLCeGFFF/huISEVkWzU73isafb89GoRH7rm8EYAop8gw
elIBfh5tprk6VcDPs30RuB2+T8RxV5N1aUyUEi6Lvefi/KN0cZKz6Cweo3Etyh9e8uHLYHOHJquE
98H+iFy6BSpifMyUJLSZLVr30YSJS4TtPKZva1/rX2CmmFy3uB2QtxEsjcOj9efmh6osNv9Kx+N+
6QJiMXepHnJ7wVxSPzWxjv7LwI8YMtmliRDDRpCximxqyi3ScLu+hdaX53HBK7l1PLaW24mJbMcK
h6voyEI1QQrcaCgpeRP4z200LCVuK4hUg1vdKqbOrT0WF7dIdTTnhWVcSMzoOZpmZDV1N9f1IZ+s
GnaGyowoSIjsJAojNCbv13asjbM4bZHIDDmzS/CUiBmpzdyBhBItD5qYcmdfBkFwL0tHo/lYveKR
64VN/BxLCUt+CAMW961VfbjNHU6nAykqNjomNryxwYFrF9N7Ut5oQ9UQpQO6HYERc0zN+F26Odi1
CIAQhl/SEGb8ByNzU+nVLw3CHN5zCjl/YzCqQI3FHi3HJ6Nj5AAbtParvJ+xEv+35qDCt4PxnXJb
L8xyICKQhVNDdUufXenhrOKZX97Y7FFBwwCkG2cOMcInzd0WCW9onH9j0edXv27j8tKuaZedHJU2
901JcDamv36e5cbmq0d2t89UZzdjKPu0OOTSS64g8r1RORRXLYamuFlo4/bekBwh/iyBJHkKn24C
cseRwwePDVzuFJNCv2V+HIA3UkX65rmYa459LVFangF71/ZzxhuAfNUGcXXUTM6eIARGf2dkfOjw
59r1P00yaXtPzA9RnuhjATbD4m8JAZsw4W+iTHZsGt3mDy6L6J6oXAQMHi6P59BI8ofRTPjiMXIY
evVndxUr+00ALPqhcYOJ3Bgx1O6vYLW5dwy4jWKk4I5fDt1Bz2VlekTopCZo4GEICKngmyASyzWm
8gtBkrmhP28gQpcOzQorfNaFvYj+4oqKfH4I8p9P6HHmkLhjpLmbOh8ZP+BnNOBwxLhgl87dEZB9
sygoUj7dEo67GrcLlae9izuSuQ++EdEFskTyM4cgNXe6cr3ugzpyLsi056z4lkAy3sCYaGJB0uZf
OMzm2PjWe8OSEf7LuJGJunDpCPCIk8xF0PlDjLbA7GQPCw9jim3/o7+el5MVBbi+jgCQNzTZHPoY
6riN+0SwCQl7yZQmMypIrmCC1y9UKes3tkzvC6wxv4yMWOswwcNSdwiREN2idDDd5YS5rKdVUzJs
8ZNgXYopBT+IiHZXPvk4tieSOPTNKUhz/sjcuFC/UE81ApkLFVd/H+RSrXfQCp1lh1swxE9OhArs
P/fG3RoauiTe7RAw4ICuqv7pO2XGcwegCbZB6BXVNYFn5QBkJhblKRD8qWKToMpkGIzWnuMTZIR7
D8C1xFY4D+HT2k2kbCDTz0mw1vjaeBtIRM65Ql+9Tjh/McK73imETyZ+22xKuL1RExCagi+t3Q1e
XRcPN3X7K28JeTJjUS1bMDiFZBW7lCfp9iXI6jIhnusPXhbEn1Mi/ZMmFoUFaeHbOxUXo38uCOWE
yUbND80eyxHpKnnM2r59c6qiphHL6ZrJssUQv/fmmrAdX89ygruWme7LDnIId17vTuuRxW25XCLm
WuzeIS43f9ERx3wQBe93+1krQIJHfAWeOdzCgZa3oHTmaVuUN/YncAvSRFhr9Un85BW851SuvsIz
hr0fyFIExmAoO9JqNwValY1oHbJz05Ry6qLieuwB8aI5Tw636xwYTEWSlvSnm7rVc+VLw7osYwu6
jM3WI2hdblcCOufniko+O8DREk9tCnpzI27fMoPNesqP2HvKmBFHy4lapZNBSWRqcSdEVJ+InSSr
ghZp7U+AexAKFJT2n8USYmaIOWlPMypXfl/kZ78A0qjkB/ZYjncmVT0lTzKQB8h6ablnf0FyRZIF
DuzLOYDUFXHkvhq5ILrTvsu+1CpvgNQ4OcteSK/3fmXLvHLb4ORHDIR++mXK5IITcc37+1lwPcey
M/Eh810mUyxkmxWlb+WTd4vmY3iinxgw8eIj+hfVvddfyRgwZBXYXN/x3tchulzRvSDMIPgbPQf9
y+CUJgFIuOhsr9sgeCzYE67wMzGM5kO//rS87yndlYZrzFg+cHFtsugDhALTNoGagPOVqILwhOeG
HTggGZh7Pe0fkisvlsXR49RpziNd2LwfIC03+sDyJJd7vlcXs3tmInZLlfbWfc98Jx53Q8umRR1R
dUycjyIHSek+ybKgy+uHwHGOU+stwzGQI5+CzNkl8Cim6EMKZxGv2g9MRbPloEToBDOnncjzJPxn
4bskpECR2oHQrAec18DBRmNl7MgrxmS1ekK4uCwPRYe9imcZjG2r547LlKSEe5ahmoGo5nQ7AkgI
vllySISw9NXTsW9Azp+RTKKwykuICtsAp8bLzQiWcT87PTaJZh7vC4cCl2zHhd2OY+XEbDidqBqn
SiL2I+QgxSmEnmG6GIcLY4cJhqOTvLUmvSjyb4HVj1H6yFQdBpDBp2P2YeSv9nUuJjJTKBsy8HQp
qZQfUSmq+ziFY0AiM84ZDNtIwSfP3zIs5ThPnD768RGUQMTr0fDuRubljBiaTP9e05GEEyYP0YXk
DdIXuzJJr27pRPFbL7Q+VWSAlBsVzUgjSAJbUJMxlr9pA8yw+qI5wuyU5o7taxY+AT+C4MuUPnqo
XUFQVYs37d9KyuW0Q0Bp/K242RROqs4sTKMgpgt3kK4adFWef+qyBYqrDkgboABqouhA/aLNY0cq
0r6iQQ/3KSAO726M4qHfDwSZ+JtZgyM4lIWk4prJUyvOFizavz61KOywIwLaJBfwv2ElP+6UqRCs
N8QWElVOLJ/y9dzPBiBhXlCw8yb7BKuDyRrS48TmhpVu2HNFP3ToSUKPb2Ps5lNZjuPXWNgpQNFE
3vMt5RucA/f2oMe8u8M720fzSZHGN15KISsXHQ/X6Yfbd7gPagNzCElWX/PVGGnZbPZ4FrcI3QE4
DrQx333YlTOKg6VfZoSZ4F0+E1G1R3BitXjzEYOXT/A7kuHBAsJaOfepLYyFuahuQal5gs1Osnpm
trhCWkCvhmd40zNoK55VHaI+CMnVjljcZ1TEBbU7PqUyHdUDnglygNgA3BgtK+FCy7aVI1uGspzH
m2+lLsm0y0sGim4cqN9LTu7AKcwizqyNqpidk2Q3EXWDSpfjn814tbCaTfZ+FTW0UTyVflIcZEbI
JXwWDW74qayFG98ALM5on2Ik+sgs+qCrp01JhOWSHmgwKr/frUsbfwVOVWa73nXW8bUjua3cVSiS
H7Cc2efcSQqzwe/KoMfSxUfbEXLxfcNA8qkeKJTZTY7m4kUeKs0A4/5T6qQ53YwhpP1AaGZxDhFN
L8cOUq3/6dCtF2S0oP4ptrNTpOD91ryCSznO4/q5+gYh7paXuwKkK6TpUM/CIfuZcl3f8q9io/oH
j/EW9yEDUDTsUVBWCetSJKXLtKmTDj2LCHN4bH7GiPhBh8hLrhEUOTaCdYI+csddF/gHMrqdiDQL
4snbBw7AxEfUmQbsHzHSA9baDhxLPvniYQpZBjAVNNAd/Vur5UaycITcjo4tr/5EHio0TkvOZXT4
ZG0BUCuJbkSSSB2QOXdOb+Vyr5s06P4yDLRMbxJXKMzrrczdYwP+CJVehaEdgzzk5zWa9sjvy/S7
daNY7n2b2fQqQa1oki1dmyXrh+W6+puhhrOUUaOofhPugh9h16EQsRS7Y+U+FHl8807R/L4NNT69
J/aOnv/ReZMDxEP6s5vftWIdgr214Fz2yIVL/c+nh/ATlqoZbIxh5vINHtjbBjVaxjaBY0ul42WP
EfHoLoqmvBgw21XLPDzg5pzLPedg1TwCiPLREoK4S+/yAOnGr8Glwf5J7Aj3ae+Ovk1YHiPrzPDK
s6RRfwLKCXmT/ibVh8fNhsdDM8W6xALm8seCNQ8JfD12Imfv1rIrMobVXreTmLbjPUU+7Bv+j+CG
v2OrV5W++NgbWCqyYsnDY8tqef4Z/cgdcOZmnXMw7aDcY9RP1MwrWMAMElFIxsZuRBEWE34VJUZg
mq4psbbSIUOFPXcWtneowOOUcLV89Vm4oGqZ0/PoDoGA29Urs/y0xAaHx9lXrEgh8uJM/iwL6maE
lzJLd7PfdgviShPXd7bsZUtuekYHPScwQH5cE8CxMYyiJoQPXALJI8wPbgc8ey6rrDgTUHebbsZ+
OuagLMO5A+oCmDnq5HEt1sE+wKANfSZuEHIQ/Agbv1pGHtV+rOMlPGo8NuOhQ5td2G0dTDWJ95Bu
xDPZQSRrMpySw1l43UiucO6XFWcelh4PgEmbzAyeQU06Icnhlt4MM8Uqc0CCiIHQ5MfUN9Bw4TEc
oAr2TXmqgTz4LQYMDkPS0+bQ5a0lOqgQm4XdePdZTtOkXlSPUJa8pUERS2RCUi+3bWEyb8RKTkfL
/phJWNztwgJrCf+SbcVPo5ey2eK2G83GponwP8soG4rsynsTetiiS3T5LV4CkPkb4kI4pRkJCzL8
UjEkUMsUiLhNVPQKCubgk9fAOswCeIJXhLeAjrnjlxm4uD8ssw/vjn1FKf6pBmU9UlzrgC9GLO1H
hEmUTEOhFpNmrgSyebCNoX/yulR7SAwXVgqXWjFpPRk/ym9uR+FxqhMVQuYV5hk0eBMz/22AlOOr
oo6b/6JvYOxHhJGMNGkoPZQUH0LLyJVnjPM0EYJBV+UbHnrf7ZVS+L/Zq9+HoMf9X5EHQUfD1AXo
hBO0zfSTpvzq4wvT7BFQ3BbXZw5+p8HuW+UPIcQgUzwAJ2xNdGiBrPX9Ht+vrEEsNiIU0RZsPj7p
hewDg3o9Ktb5UDZFWH0m1AHzNeLJm46mGcimqNM4N6zRmzE+zdadzLETLgl8zuiDK2JsgdHVuMtC
utKNMnpm3D/NyIAzdJzDWEvwYCaKSFRPoX3ta63suaK3Qg3Kh1TvavRqLJJRKzAwK6r8CaVsz5w/
mEuSjXrahu2CD6LbNQ01/84x8URpxPyCbi1rSKdDOS03o7dM2YmBTbCcQjZ/YsdKS7xIHqD4JAhV
/uGUZ8hYF8q/a72JEFs5rO99JaTei7psDLbwEfeWj1mEmVKQoCLAbcBctLPZfCYiKvk3th5xyl2Q
ROM/5CFB8E1r43Z8JSjgtgoZS3AiXLk3v1HPEXujrQddoS3GOjww14OBXPajs22JVmPd583OzDKP
E2ncdXj6DEaTNfJ/ysi0V7QhBUC9cqWLcqnaKYiqwGLySCVmtggkKYbxvsyv4zi08RXowtziZq7Q
saWE2Ms9qylKtTBNiSwJi5wHK3TaAvVma4OVQxFyI1LeKPtwpjZfTzXIxpFn222SK6cAMqlpjqY/
GVvHF1EJy8oXxxlKebelHm585B/MpqgTGIrTsG2iMmqDjcUuB1RiUbwDDshT4pViFX+5QAKCX4tH
IbKnulEIUGhQsgvpMuH8iFS8yM9jHEziGtpqCfYkQ2Sv4+xHEepfesB7+OX9WxEhrvxWTcpUrgnA
ae2SgL3AoStd5yuNgurfhKO84dtwx1ftrAuWKjL/6q1B6fUDLAaLPzm8rBC65Ja/OSvRP2FJruV5
JbntT5WqrgXlBGEcPV+35iQGpkay5ivMdYS++W+a0YBBI43j9Te5WdljC/FpOSZ1HfRbNry38JpW
hO0+JM2ZkJkhbE6ojDN/53Zt3DMDReT4e5Lsmg7TQCzV4zox2X9mW0UKB59P1nLcEo+0YWEQHGmR
oOVlY/kGQsH7L2jz4oSkGsw9xq38xe912l8K5YG+IGcHLrqKHPGwpDPOX6JF66dZ+HP7P8rOZElu
XNuyv/LsjotWBAmAZFm9Gnjv0XeKRhNaKKRg3zcg+fW1eEcp6ZpkLwc5SGUm3ekkcHDO3msfCj0L
n4SlQBKlB+q22UiddI9NOWU0p1mMDini5vLoJ1V060tG26fRpdtF7E4eYEsdiYrcW12jgUfJOLQ3
rkcD+jYuC6NBjQ8Sc0PX+zRkotTaapFgQSADQHpneizT2bMETu/BeJJjQhlh7iEDurmBy0vcjqU9
HKcC8RAhtVhjiKEItHUs25BUjAylQEb3WbZE9bQJc2iCRa27yp+AEsK1Sd0NorQIVSZOp3W1xtR2
aDSv8XsYYWTbeaGlHtAdAa0fShPdN4WdfpdWal+VtMlpxP0b0mUFCtl+tizrgoj3HlFiMfcw2PuU
Vho43vJKgalAH9Z39qqTnsKADCRwZtkKLewvYQ14yM26hd1GZ4X5EIIa2CPJAMqGVyXnkSiCtc+E
+w8p4CjJ5rKWot/Zum7mS7TtUX2FOA1LxJTGb1R9sybEq46eBrwe6sKomMQrnA3ZS2n19beU8Pjv
KZRNcbEmOT9ZLZLLLVPG8qLhKyW7GCs57RpB3sZTJbrgOWIdfVBTVufov1h8bTT4rf1UgNStz6Tx
jAfmftxlP/QIInRrZbYe4vOO4gZw7AT8OfxG28pFzgGlLD/aKnWdk934ycdi28t3n+ESiYvDkh4D
CLa48qzc9k+UejNjyoBvT0K1HWFV5dUJOOTaxtsViD+I9opUd9UDEpRMx3lS6JtUCnKnzOiZkcC0
XJhh9OBvIbS/RmrVR2d+QRdos0D7vCttlTHoqANOdJOVhUC6+7wTlz0exmQzuBO+Knbe8mZuEzNi
TzACKpEjyp27QNe5Wpa2eR78bHjF5whOJ7D8LNt7EXXkdujFekJMovprQzMI5klCk+2ttMbue7vY
GO+D3hCGhFgk1f5l7pR6/IbzjvYs8GH9LTIzL+XgyGbaMNyzfxB7Ov9g0loOV80SIsfc6DKMPgQS
ngxO3dK5Jz8h6XtTAdxhNUUN7xyQkfvl9dD4qjx0HOvcres1qn2URcggnFi74IA8cCDjgyjX9aVt
+ycTQWHZM0ZdUYKIKAhIom4nQQ3+C6fdtIxdHEcI3bamlxgmojh23jTjYHXVkQY2PZW4p4HauHFB
bC+iJczO1gjWxw0tcfaHICfOJWspi3UfqvISWRkZoQAnqo/UWuhGJxT2j34ls1ecZNG3EA6e2Zcz
ezdqjoCTaT96ONsT2d6GNVXiNopHqOlV30ZvoLWxH4Ft0ozmqrChGRQxxEP0qAD7oGscdspzycIi
qCovtpnE5U/AvbeGEkpLPiD+YeCoE4KYJ+K5/btCaPc7wIAR0Lls3fc8Rk9ywm7BiditEPsQ9jV7
e02cUXnrYhvJ2L8TO7sRNka9G5O0aqWgwj/AROXjLt/lyl/OUNcnEIXFBDLRLoLa3SWTwO9Sm6yT
VPPNABoTfWF/asZqAmwGTUMcRYBCkE9VEF7UgyLZxdiK7Q3uDn+4Ny1Hno3fYlW9qDqVnsqBU8Ll
3MQNgPCWDsBm4QCk9rE1pN6BtXs+c6SQiIGJctXWjZHYMLyTHXLo2WMwdccX2qKxfVvUzBE+sdXg
094PXg1s9DAipk6ia4Z/hEgfGTS4Xb9PPTylnD+cUaXc5yx6tCZbJcCYgnBor8pBuV9YxD1vr+I4
7bazl0dvHY6J7vsy46+We3q5vdhqg3ebwG7pFu9NnOvLocc+gL0EKUFBCBQa4102y6G5Rog3d4fB
zBWCQiQx1rRTVGIhT7tj4YJsQlp3D8x4cUQoWLnNJptzJ4DR4Dnti4bzWh1x4dbVzYwz1MI2GcJ7
3oLgKuM7kr8Sh873QtMG1c2MeJjBKVQH/OUk4kAd0/k2s+RiLg0LY3JaWKDReREbGOFBRmR0Rj/S
c5iU3rgGDeiARQPLW75dlD19iZeglbh9u6I9ICsSxV6gSHxQESaznVeQH0Q7xcq/pCQEONdhrSle
aUggN6Wz38ovdOWGHwEvMLWyr0YiASfNtoz3R9tMAwmu3fLUrMu/VzXFUddq9E61oLXMVAuEzYnh
jhN9J94LMSS4QqkPVR0j9PYw+MYnEnRml8G5bO3yUsVDP3xng3eSa6AQ3K8Uw94K0anko7PW6w8o
IaLwEcrUOlGcFwmcIJ95rA+rYzw+mAXUF3tc5DsnqSJEl1Sxw4s3x3NyjCJM/5ummzCVcSJHss5Z
3qaxEgsOL5qSETKNzv1im/rUvNsShZJ4UBzqmS0URKmnt7GPQZUdAIRUtkB2piiC+gi8wfeVD5io
nu+oehxyAXyoUNfAHdWPDkDHfEUbw++eRmET+kZPvEFA5FneuciAJN2bhNL3tcYxoU9uRHMICVVp
sJ7Hy7iZI2UNL3Gs/OqiMghqt3RWa5t4q6YNbt1q6uw9jUqbvYF4yurTEYwED8jXFIzTuIxpgbpw
PB/Rt4/5eYwNLTP6MQHSpwhpp7x3EaC+DfjB3OuW1OL+IEIKDBgKDnafOePnOowkt6+0iHYyzRZz
X0yCdtsiOvmgQ4Lvm5QAeYUYcBLA4okyQJZqhXX8VBf+/E5dMY/3TUCAMxFFRqgjCjgHy5BVS7/Y
oDUv6+soKrv0krQGL72pK4Y/uwCAISNrvB4lzR2g3S6GTWyAAPgdF7oqDXAfDhN6rLoJiArArdZd
VShf+vZ+KlSYPg3ZmKDv52dh0ZpThvFsM0Fo3SVaeG37xEnDED0aiahgAmUtPUEUjQx7/VJjUJmA
WAx41vkT3w1eej+Yu+9pwDH6hBFqUKfRVyJ5YcsT1h0dcxM+yChtuhNlDMmCZvJcPOOuYEspVCfL
uwltdrxfZz7iZCs8b3udoNziTM04m1mTTQZJKLGbh4WiOKXM6YiZhXRhtYiO5IHetKHCdggz8i/q
CMPNXqukKz4AEsC1mGIveW2kic6TxMZCQ8khFwvRyPjF0XQ6EM01ZjqLMcUTJiOjP0Ly1rttS2Oa
9KHMYhP1gtG5oRVOFEmW8qzu1h1Mr11X/RI4oIVoeMOJYgBYgaVBJgR8s+xEe1pGe1hpVQ2GKjtA
7snIZs5qoAI+KNK29JeL0MPKRM9rghnZjL7dAAg05PF09IWibdYjUGlzf/pqlUl+P8dBHGOcihWK
TaTYkJth4r1MNfsjlsg2+mLHMF/ozhvr2sLkgFOp44XaIsijmke0Jsc1gjd5Rm/dfyamRo1kIcFn
olwniv8EQgYNdSsBWU4B+B3jNRZkhZo4ZIaM12+nwgErJPJvpMmlWfyXTGdptWuQ27+i62e4l+jJ
kDOLz/ANTY1DYBBZKmetiK/bjzTGn/tlnfF0TjHftDyk1zANaWzmWeUPL2BF8/dlcboVqWZCaxt7
g3sPKsg8GCfs38isLD+dTmbfQvJmLxzHDEAca4T5m4nNHJsb0qJ3mqMor9q5aet9C4fB2gdFnr4G
QwkCT6B/fkvwqT1aaONj5M3IT3YGy+JNEROYtQnaCv0VELf2o8uoVpizO9k9Vlr3ObBd5zNLkn+n
NQ2Dt138okWdPejGhnwpMqIBUR8zvYtKsdPCYV2ckJ5mO6bIxaWPMhPyETHHzQYFI0xlA660ZNFr
8C/OsiG9CHskg4w0ZF0jFYXBUeFrTEKOTFlvl3TGRtHEiNc2fmdzIuC0Z+U4+mT12cq601vSNNsf
1FlVsndM6SUUMCXUzrR0vMse0aGNk0oyCfermu/aEG6TcKzwgvxCu3mPsYj1aiAsCuGqb6NRQa+Y
huORxaD4YcZGfrMM6+0KBC+si6HWzYfHiC9Aw1eUJL8GNOT3kQX5aj8ssrnpXeE/sudE+kQSH/EN
M7pZYBgl92kzsK5yerMSrz23tEDB+41R/tg2HaGUDvs1ib4VQ9u9YOTyKbvBejIogk9LUzu3MJVX
ug5Ypo6ZWRYjOGFr35ogdYpjEkaY0OY49y/bfAm+lFAwhu0AxwF1Y1VhG0kcihRUINh7AyaCdxai
meZsCt95GMc+vm9CwV4YSQK0gA5E043oxhIwB1JydxMDJ7vE1Ld8s0eq823sknW90ROncCasAket
HKfp2dgznEwOo8w9mVm3qLPdkp5wHBRnhdhp3A6t6u8ZqzVPaTRX12lJPNYGzQyNM9V53X0O9ZE2
TeRNnyJL0Y4wCdNHN+vz6tDb5JMfLIsE+i26cwIs/WZavmKfah79dowQkdirN7gfRVkcqJtINOe9
r8atbVFO7UuVLGZrEh+8FWI6e0OPL7tLMzv+hu3Jo0dkKpXs8DCmDwEHW4+qMSzeB9fyPoK0H9Md
TwIZWTVHsocA2g8fQ+Dj2TNEaC6D1aawXaLCotO21NmXNpjRqRSWUVdRLUrnEFA5NRuvS1lAo5ZG
ErFBrKubADjZaztNHuZjze9P1RDyaLChIRBibYDNPtSJuCMLkXUKIJd4j5gT8VBVgzx2c5+/qsHJ
XwG3lG997yKsFPYsrxg4pE9hqWFB9yXt+vNYpMUxn6D97Sbm2m/IcDghhV6DlN8siKCoHVLKXs+p
IG86qM3jE5QHhuMd9tbxLEuOz36I4Bu808ycq+VlBM9U15QDBNsgshKeDc2YsyN5ktnifZDl3how
Zqp9LThtPrraInQZA4iPHahx72fcQtPewon1NY/j8db4mPQorx1F0TYWclmFWHTBQMrlXywbpdcG
66iNJjKKArOj29OlexsREELOjj7wphuCFb/OtIVuTuWJZ5/3l4G6LjPQ44bD7iZqo6Hf0hwaa+bi
KAH2CCfgPZNrnL0ogr/szZIZYs2ztvPByo0xyRBNF3IEi8CGyUPBUnnje0t0iTCmnnbw79PoLe1i
9zNB6qQ3aLg62ut5jwmjiKv3BFTDpZ2YFf5vBHRiTh2RT7DKXL7A/RXzLc3aFvoHiq3reJqc4izS
CZIJ0I4CVJHTQPZMObhUp7JNV+ElDAq4T01rR3sL9PJ4CaqSYaJsUXjSrBDqZmwK68eAGPuo1o8O
rzUyWOdINP3QcyFQvw+rgN0d1Sp5zVqYhEFaN4/ZVHjfgrYz7KKsgfhUYYHsZ9uRUJVohV7JQYLZ
5IAGqscHmpYfST2EG8c+2ZhN6zjFRPQBADnkodgI4eg0+ZHE4gqHUBOF8UnVFaQR31C972P4Y4pF
XZlPlwSjaC84CvVMsTtrNSXU3Rkrp3gFsM4Md9LsRNuEfjXzXAsMOjDS0StpeNgq3LCjMRoB9sX0
YUj84AGpGls3trXompkwYyzbHjnb2cKULznhuCl0/Sp8RqiPrTOMjHusewaX/Dj4yQW5hGtm5uSv
/uqSs5tTF29tXpTxJQWEvOX3b1CF12n8DQty9aXwC9rPdSij4iKCsEFj3rLpECSMkrpDO/rVY0hC
DuVzFqlricsJ/M6kzVsU9ezSzDhku4uFE3n7UZNjv7GdokbXQ8d6Z5h0+ZsxxSGJUL9rb10Ovnjz
ldV8400nD0PrsPqccP2QJ4vEAqGqHNJ3P8BB7Q6cJA+lHcOBwpnX3wfEDdFqTKvyjIC9Huk/ecSO
rUUnzQ5vcl5yIPPMQ5gVr15mYmjAVfrlOY/itf3fZegFB0zC5BUwf2U3amLUtq478ZQSMFPeTAC3
PyI4RYTdLE3SbOM+i5475KQTL27Z3/hVMVkMMXhZN0424F7J3bYn4SAIf/CA086BNFzSXE/tR1bG
4jFayrbcqb6bvwqsF/cMHHq1pb3egPqGh3UTLv36xJBZ9+J5szmTVCvt7dIF9sqjCoFniGjMIsAk
0/IqkDpf4wbEWGEPgDS4fTZtN0+NNTp9wqYNVNEYxiM3g9P+PAnYXTaDVYqWzFLVLg8s91pQgJHV
khT+JenfWJX4OZ1q57Yuo8N5cinGegIm7a1lWocZNtUJViCxBGbfZpZu94i0ufssQ95zLhN6tjHi
HvoeTe2eeP75anUhmhft+Bzfimmkj9EjeL6fi9UqRXHr70rw+una6MEW21DS4hvKJceyAdPAqcV1
Q2BLMo5fCDUsHzl4j9+mOM2wFXXE5Fi0GuptSc+y2MREitvbaCnE0ekJO6ReXc27rVtmz0jW2+cO
8l7K5rg6GRJrZmIdAPOGx5AS6OWOiffJouJ7O7wnqb83eW/eY6hYL0vN/HWjXbq4e+LiEn1qfIxl
x4ia9bbzB45eqMNTtF8mT55diXsBFCfB9BdxZ5UP6ApjtDoY5PFpheX0FtfUWtu4pFO5g9Uozqxc
HOg7RCj5zkIuYE5YCaIbzFxMtVw6H1AZE7YdkskKlW7xGuoAD34SsQcw6gaSHlXmW5Ez8TngjOr2
gugApoQNYhvanW1r7Zjij/ED/eWIcquurN2EE9K+6adUTLugzNGZzT5j2nNPwugTft7uBDDQZjy4
IHdkXMuIlRG2kw77dFhC0As8Eu4OEo/7Nlg93MiWBMr+HPuY2Q/r46K4vbxFe6bZMDc4gEKrRDfY
ksllebo5WNieOUARBz7DEiR1fKoayqvcl7AhfEm4ASIlcl+ZrHY2CMSgMkdfmGbYUnyydWBTbh48
ssqiQyP09LVLppX40joYhhm5ShQMyD2I7eqH6p1eqwRb4GBD2VjIjb+kAG2gxAgy9DZNifhyJ7MM
Fo9tJ4hDWojaYOqSSrz3NZDpLUu4c7vAG0ImowzZUSOaLYJYezkzzA9WrGwXZ2Y5iylNukNZ6PzF
n+dYbWooWwgwqBfyU9/VASnSOPnCI1ldHEPoHoIqbTnafKZDigfS6VFznQvL66AVUsrQe5RGhqeI
VgnW9on8a3hD+fUyj9Jie4nG8kl7xJ/ssE2EwU3K+vx1iE3MrKhqfLFrytBwfCXP9xuNAVgjw9TV
NJWY5bn3sGHqdoffMr1LstY1yBr4wx2G5YX3AisJmds+Rc7OVVb8usgC1XeUuNFdPpZuvyfdSR5H
zyZTaVLZcE29NyVHhyNlspFsRDZv/wBNp7My8QHgKX0XA6yXbVtbZfsEp92/L+yByaJZnNY+qgFl
KLrllsMdM4QEfjcEKno8TpO+Yzstf2AuF9U2t0M8G0RPimVvSR1bOLpwd7CsJxY9Fc4pkPYo7mJS
L8cdG2ZLJQPZ63XMfEB97dDrd6kXv8Ub4wqEmFG8plPrYTyFg5IIIYmwKw8+Fe8PlwZktEvRkVNg
Ymu5wy7EhqsqxnaYsPofPi2alpaE4wFTwhUXHkcb1z1YClU8oxhidFd3vdzTUEERQkePg1wOaeGJ
flt91dCUw2OVt6V5KgAaehsEOUxb0OaQqoyM2aEtmXrpiusnejQqVHLqbFV4PMXFDPSeduvwfUFZ
le67FonFTqDXeM1Y3b+XLEePMwjaZFsqvex9jpzw8atIPbtDWl7aHUkmO1m5TNFdVX0tPBcZDQyp
+g6wWXy7uL7EaDDk8ydd2umHjZ3ljXKyvvDpt6a7GsQf1CrZF/sc2uhzzA/8wJAKpVA20NpP4gpw
fROUEk15sXbagnroJoY4BbFTmHmyG94wmEbUuqOpQb4T7Tx8p/iih8pLWaf5PaKZWKNR9avRoRXB
8rwT8TywiNiOGoPHAC9aeejjUXsbR8wmw27T2l44bgqfOfSwXcQ091dJ5lTMlxFadV/JAeA2eRkz
ZhrcXWK75whO/8DoppoblEe0lZmzl4tDx2srrIIJcMLzucZo9G5y7IkLnJh1zzZvSiOiIJPsemhh
zyumwyX1vQEf0meBO905yGbwUihWsOYudDyH4Q1sAU3+WqrzIXp2tLALfzvwm+MAbVIF+B9GFhjL
x5RQaCD5pvaGS6LrAnmQw5yqoybQsPzA0+p48CKcujMwGOtK7wE7AEm8cAPIrNT/kRiAzse50Lh4
aXpO/XXsD15XnvyAzCV9iV+fAcQ+if2EGzK5NcSdfZfhjpB7UIQTGJWY3LqNTX/fXk8PnPDx9E2U
aoG13OVw+osjkm9GdyA8WSQL2bPhs0N13kVKfqC1nURZkTqB2InAVYxWKwvMAGpPSR9fAOaQDLyN
YyzrIBcclh/cP/FLGkAY26QtulQqi6QUeGi1cjmfU+vtJJGlNwppPXn3LVKRvGN92uC/tr62NNw+
tZTtM73cttumoAYoqAqCWrZ9EqoXhtok+AyVI9DgKULPd0mFgWZnR37ubsdRt5+rZJgMACPTFXvS
Knz4SNnJOs9ckKMAyCXHsWn+9DVGa4Kwi4mJELJ+Kh8sDdkeH5Z9QlLoKFoQdXtdD5aaN9C+g29e
buYDpHe680Rq9CiPhp4umiddVHFm6JO3CYn+14igvGQ/lW5J34nDGoljzMXUic/B7N3n0LCcMExR
5QMIpiirpwaEe7SoQfJ3y7+WRQ34m3Odhwho6XEcTppqdQsBNGz3EI8IiK8UqSLJWAavdNaRr2CF
LfSFZoSPpLLLEEAGfWE92FrSn1Fu2nzGNGHnbbEoNVz6aes8UvOh3IoCCuPNYpMcujcSzctGKcBK
0rbd9Ez2CX6SumSgssX8iPoocXwy3F1pec1Fvz4iuxTbjHW0zbQkEKQE4t0wTL1oS4BZCvJDLP4X
zYmWYSo6CofsvNHBCIb2kyyRJiNN3czowybGWNRwDk2fusYAzvJA/hmHYATe0AhKgkOGuPX1qWvL
/iINu0jvktEx49ZXIc0I8Cv823B11CYtq/AbSqLuJUAVSpGKyeKHEo37HUDYyGOiZ57s2umBxU9w
azdJD7x0h7VNvgQ23d9DSZf6HsEY/SW+W3Ya0Njfg1iavqnSra8dTaDtIWGGE+6JqpHBviOEjR3T
XdFGbsvceicdjMdb1fADk8+g23xLqgZdNViugb2BtAWzwB/DmWFpmn4v85Js1rIrrRugTjnsN89u
L8qshK/sab85FgkBjucAy/2l3bfZqxezIJMRCkhwB+8ADSLqZvRLotfS24RLUryg8RD4/IBxfYuT
bP4wEIw5X6M26TZqjpJkQ2OYsw/HYaCz3A52/o6e6BcdO+bNWfrqLlT8UPQXSxoRpQW3nggxF1zu
bOz3tFAlY/ohecjE2mFNCncegaz7PG+SzDnsdxNdG057mAgoXjEEeJFJ3+0KaKvIkhHPggXIAd/T
krwEs/D0LkZLGBxqBtT1hoKASQFQZYVJT7BZAzg3MaAIArZw/mKfI7nNMx8c/mZikpupv+R3xDaU
ijBZT1104zYDSxEwy9pR/spU8N5UIFdb8lJAo+HsVSKHI4/iliPWxIndStRwojPZNttBC3UHxmd6
x7/YvqecWD6Y5UYDB75les3xFj8w/+xfwXa3jxOMcihDsQCvI1zNNwYCyY34XzjfUF9S6e8b+KT1
qbG9GLBGG4xkcA01g6CLBF0/8VQaH4Gz/9d//e//938/pv8T/ajuqnxmzP5f5VDcVUnZd//9L/mv
/2KqsP7T8/f//pfnKtuWSgaoKj0anmhQ+fOP94ekjPiXxf+K7STu2o5Bc+0W/fUICr8O4/HuzxdR
v18Eu4jvEKIiHBRs7s8XGbl1PG6aIC090+ck8WJ5QiHao+gJaGpt/sdX86npha9cV7t8sZ+vxqOA
2dD3UL7Z1JN7PFdA32cnGC5cxg2ff77Y7/dPKKYLvqcDtHmkOP58sQwQPmN0gr4Qn7X4lAjyZI2y
3Nc/X+b3O6gEulSb6s2RHkq+ny9To6oCBhVIOGO4yq4BdOj4xaDG16dZ+mH4+OfLifX/94/HQgaB
5xHo5SpMW8qBxfjz9Wa6iQOJevq+hGuO76CC/UApFw00ADeT6hpzZDSLuLsQ49iQ6ODMlOHBEObf
LKZTzt6bVMwyz9I3joxglm6BB1RGMEJGWbMw6zRtICrg9GGnPv7l04vfPr0vA83r50jpkfG+/mj/
eKhnokwRkS36HvxjQUCBCwhoJvexwNMQXy+VLr7CIlzjL1O2C/auHNhIbV5r6aTdxZ8/zO93kkct
8IXNmVYrqumfP8swU1IzEIgfysjryKiSkaZgm8RX08YeLCpsRjZjnss/X1X/dgcCrsVfvHHkWar1
efrHHShTeJuDGcd735Thd2KZiieWUgYjq1ecxtAozXz150uK3+861/QdRwqXF0Go9c//ec1iDZgd
bPt+5rcJzih9Z0igZHEzNy9DUorMHnmuPrIxF/Rqg0nn9ZtF/u2ymwMTtTDcehhef1kNgt/vhBbE
MLuBq1FYKPvnT1UvyI6nsYOiRS5u7+UQvng4zsZJpdoyoi2hFEpWIli9pXuKZzbi7V9uzPoT/+Nl
Yom1WRgQ+qJnkYFyf10jvB6izByK+5KjBEfdekz0kfPxYr26RP/dLX1pSrr7I2z5Lp67mGAh2xQX
zDcDO7tw4wxXIQc5VQCKYTmSuz9/QPXLM8oHZKEAu8D2FgSCD/rzPWqrNvQyLNX3kWnEkl7oQcOE
oqERE4RqMDhZV7Kdx+m8xD5GXaZtiye2aasDfW/7JoDn3KqMSUEJwANbR0k84yO1ZNRd4huHyE67
y3y2QJwJQ20s5vnbbjYFdMAUYBCH9SEFnzqTPxVOBES3/SMBpHHfYJSoOQ0Sw2T5/c6JLHEi7UOZ
wyQoS24JK66zA4dZCkp0feN878M+MmCk+rjf4zqPzT7NUaRcVGGCEgNJpXlSI0jyPcmeTMy3Mefr
/mZg5ZX3dfbvEW9upUbfEaQLuLLkrLhsQRKReeYgYjtaS2ZbD3yq/FXQKFqb8BHHG5WbZDwZXKHF
xdBMN4sFgu0OjRse3r88zr++ZetvJaQdMDYgU1Czef/8WxFKY5fwNMW9gWN5BSCZOcaazUFIK1SK
bSmJ4thhTMFlQMsjBJNpGoZJsXdQCTiGpz8/OuuT8fOj7fDUsNu6gZIsuL+stH1lZAQcpXnol/DW
dFN8CvCbb03eyYmXPvv0ZQnWcwyrv6w2//HCSjmCwiJY15Ofb4NlZA3ZqG4fAHLFJzslzt4rOxpv
tVPcpcBnXmkU8Q9bNMSnP39nsS4Zv3xpFlePt1koz8dM/vO1EYTxLExz/FAj4wp2VMSk40413j1k
zgg6kHHm7lMyCoQIhJY9GDTeL3nAUefPH+T3e+BKx7YdRyil7MBfN4F/LLjAdNDKVhb+FY8nXYbC
2Yi8mK8KoKVHWzbJe2rreAtd2Xr+85V/XzCkZlvRAbeeCCbnlxUNPMECcLSy7jHzTekBvHc8X3GU
TuVOSmfeCc10e1Oh0//rYvrvb/Xz3ee7Ij6xBYhAzPO/bDN2kk8dqtf8gaOoR+jR6OJMOkyw2kQO
zgYqL8OgnL0e6SypR3Egy+VxmtTQbvoZP1G8QxSZIlizRkef8PiZ8N5huZs+p5bMovTHXAC8vp7H
sHGOJi1MfOwjJ2AmCkGOGNF6iBn9x1hwN7omBA/WTyuc+xbR1yWTW0IS8463kKFKYl8TSOJworZt
5khkDyEqwddIAht93LG9DpcYSxA2lgoIZ9RCdMD6ng3dE4VZdYctc/kasgKG96pqGn2cJkGzdsSN
ERwaaafdscM5ylC715zPYz3Y3seC57VgQILD5kJpBQECLInhv3XjVN8xDi2uytQM1nGGDYS6DzoK
ytqFG9ZftNDKCKEC5TfsvNH1yW/uHE1ri8yP5jG26BXfkU7fF5fYTEm5ocXiZ9GmUmNIviIWhiS5
6qZiyg5eO/kPgCJAp3px2L7ghppSrI3Acd+ULtRXMG2QC5hGdcSLe6U+Dgljf3SuUNm2sQEwc+gd
25z8AvHSs5Fze0IgnKIl1Rye8TdS4m3wW83xXqciw8BKRGDXOphAO5l+bxnskBYGzTgoj9HcyOar
byJP37UOLqA7L+1QXrtVrAhBnkGg7zsqIoiviIkANDSmtK+Zy3lpc1jMgiS1JSHH32IT4pWeKmyi
b60WprrykCZcChLV9Q8zFz6wr8I8O9U8MftWtF52ETljZHEUtdnjfnWQBGFhO2WTxyFpi8457rZM
8GZra+eLfxFjpp6PyvjVV3IE0OAYrGMv2lY5KE5Lw+nUgCqIAFoip52P2jh2+grbNQ2OMFbrGd9w
g1S5rXzCIVJfxfB5ZmOY56BZDfLz7E65fabnPX5r8iKiKQZgHL+lhDf1pTN6ca8GTP7eIXaQ/oL7
6kevILo5ddYgSzleCq/w5GM/C+i7KwldJDtZBHq+5UHIi/cOO3N4E05OZc4Wck3Q65aV1keP6REO
T2Gy4rLMkl49KRlF49XS2KrbjFPsfCxQSHi5DK2PS+MUeJe38C8azI0xlIE1ErI+Fh6K7CerWawl
OmgOrmcEtIgwDmtRQ0VVePaXyar9GOK0rtdUl1BVh9TvnKm4AfBqagud9dy6yEWz7h6vaZrfOYSd
kEKeFVZ4++dF8pcanJ0afQ5jFE7zwCik/ctChbbUaqu5Th/GoYnu6gQS8AaVB+3AKQHnQ51j/2VD
+Pe6+8va6Eq2JWatCLg895dil9wP3mbaFfdZQm+YhgyE2m2sfWaTZN5lAhkOCVALUWbuoW9Io+X+
hnFAOKYA/XFV+3Tyj1EfVc0FMx03XWnXvDQAUBZowIVDMIVgQARHoZrd4Dsp1PCnUZBPSUVuA+po
hoBJy1r7lwr1951OKb4PRxlP2bTmf/lehW8THol48J63hI/KpHEaEMjSY3cRBCRaHmMkKOONy2S0
incdboL4f77rK88REgQhvyYiqF92fd0V0GunJHmg0UjNBWcgu+0CAp5k0SBfwB52UoDyT5Bpvfsp
sLq9hfz+L0fb358p3nb6NICFAzb94Jfqb8J2lweCCLRcFTAUUKImc3TkxZ38fWQ4fZ1phGnvL8/V
f7oq3XdKLboP2vn1fECgNX5mwugfPNuO7yukDT/6EEiMRoF6i3VHuP/zKlfbnm9TYAl2Kd/9pa4c
654YdLesHjoSncqThb1uwmkBhq9tqsqDBB37/s3cmGccjOlxRPSLuZQyEVV4LO/+/CL//vRp29ea
phIPH92etRr6R50FenAJaiHqB9NW+dcOePIVkFkFKXCpLxFqLFjFI5YbM1nDX+rr3wstKh2tpaJf
4eIp/rXQ8tj+86mpHtyhS2/GwbV3k1HD++T5MAxzxaEZ29nDn7/vf7io0KgR6B6QJuDYv1x0QvJW
djrpH0Im4rtuqPx9Wsf21WxX8ReoINkFkyr5l2/6202mWuCMDruHlcv35C+vV+bNpAnWdviQ5Xo4
ENOQPPmpX32AnSNjtqIQEZf4zXD89wEd7T9/4/9wcUc6/5+z8+hxG0nD8C8iwFQMV2V1tKRuu9sX
wu3AnIvx1+9Dn0ZUQ4IX2PFhZuFSFSt84Q02czVZZjEvGCEenEM6a6MTiP5kXLm1KHf0dcVWKzBz
s90wrxc2JSJ1pWZY8F0ffFahYE9NNT0uFyIKe0orzrcXbUVoy32RnEwRdAD4Vb4skdKD2ieI1aGD
DKAtNp4N4Ch3Shhpp+vD/y1Rnj0aujaVyvhThVpIwe98fGrEqOfwGB3/KicvlSiBlpI7rfjdu3jb
UbcygXCodr2NSit7QVYVIoPD+X0dvCxdSOTLvl7/SRcbkCsGncKpGmFN23D+csbw+5UEc7QoDpOj
kdrKTnUMTMV0pB92Udx6D+2IQc31US9uOZq9nDCEJui869Q/z9dhdA105XzTPJae4jn3A7zdB69M
87Wel26Mx4nS/Lw+4qyqy5fXHWtaXgDqmmtqs9sc3hngevjLR2Bq6Utd4lhpg1jeoiJr3Nhkl0tq
GJowSNUt3k/dNc8n54OJa6HM+if4TNW3vNPfQRhbCMgawL4br4nXllJE/5qkE8WavJm6Krg/KVyc
D1phuYOLKGzZsDb8e3I2Z6lijESY54knpCvt+zIj7FsQObQ3CqCXS8vIoMxtAjCKJPOLc9T7vI+T
Jjjl1GYwP/ER99Xayn9GpwVu7vXviOIHMzk/QwacNRfihMkpYu+ezzRnM5NDhfaRKKGsDlAwupJL
a4TAvEYu3ax/Awr22hfwFiqwJl9LKTsSgtO6zpu+VZFHcMH911Jq2cbSC+UXKhO4p9VhmH7pMH70
NkaDwTVUJTAiFODKPrgrnbg2MG5QbSz56gZNZLyCJv1sCUQwnDgLabXvOnR5vhCNa81PoBVu8hQL
p1TJspBV6p+h42FBJxWjQOyvqzGYNsiqvxZpmL5iChngIBqGiO+MUHExUmnU8qfGhRCvciuqfHAr
tdGiQ5LFT3XVON6KwFrFwyvIqt+IbQxoHDR1IR+BRCrvkTDb5kmL+/prUOXKm5M19c8E3cJo7ff1
+MUSqYeVYAu08UE1GnE0+3T82VGFOwVphS9H3FJaBlzY06YPdR2RQzpdwWNn6CHAWhWl+juZRvmx
8bRG7rOsHsUqpzOxLJB0cO6A8uMxREMepIKJEnwKJLsf/R3tN9CPDgTUr2goA9Bq/Lr4Az4Q8jIU
m6reJo7aBaeMzF35DfiszL8MTRytiP7yfiPcycjdo8zygDYR9GAKu/IP/5j6gViw++la4JPWpsQM
AHia2r4qHTzDbzlyoZj18S7c4ZtpOOuw85poNQRa8w4RsMzXUTVm9YICXg3+kpKssSjAShHf8u+t
lQ5LAU10Pc5zC7NCn8Ym9lS6+8UhW+o3jpoP1YNJ7SJ8FXWEfcZkJ9XDIPINCLs9IdUiwI/LXgoz
F7sqz1BIpeKY54sGmom5FWGaNo/lQO0EESkEQ7/aooy9O4w2YUziVOqFyPKSb7nF91SfkL4Cfs3X
xh68eAVordm2ONYZJ7STapO+PcDpDQ7kAOcJIwfYGrpLgqro3tiD0cidN4r3rvUTWCQYAIns+2tJ
4xwmNK6U0b3An2TSa9GgDKROk+b7LPDCH9h2K7A0/VAhlW8nEPGqLbrop88zhUVTU35PkwyTFwXd
qk3nBggiR6HvPMpqxJi29DCffqP8nRcrSneDPbkOoXphs/+RdRzcIfzWghf7xeUv60MDy/kJABtm
C0WQ0jRouNwa+KWSrhhC8NobUqFS/YL0iEXf3g4t6+h4FP0fEsSlH7qqddUdMRW3CDWBGJwjvrlB
OYDICcvwGbpY32/cCej2mrf9XwUl2wy6BT91UEG1prSQIMcombHp2w5kpYcQdruDKaHA1Whj8JS2
XfOLajRzxWMUVPIN1Fnzc0Ry81eisbkBoUxinnXr1t+hqvbhAy5mUb7vhwxuyzgglmOGUY/cRI0e
9V7tPaUl28vCN9HgKPPLqxxpUhJoEDPSm0j/WZqy93Zx0WDXl6QEyKsOo4kQCBd9wT3qeAkWKThD
mofARQd1GRtVJ396NRCZuxak/XiKGgHJEPa1pHooLCXelqD7YXbIQnzt2Y8CWAuvxS4elJ72IuZr
QEKCNt5ERRgWS7Xwe/TrCKDRpOsB+q3U1vHMPbzHCD0hGzoiK4gIGnpGqe5RwUtCbSW9ynyyx94G
IxxBqAk3pMMWhUIzKd5MVwu7RSO8LgcbZeOp9z7y9+MhBc90kxFAiFdpeE3z2HqU05ap5mTVtk8t
6IKmr1tf4QrCgvLMqnpsWNVGrMrJg/neKGBebPSWIsXCVLQo3fQC2Rf0vGkjxGYGpNypyDOPrtWU
XMwuZjrWsgfpXKwg8SioEuWDu+Yv0Mutlcv8dzyE3W/w8dmrgTRhs2tdPhAQEQBsO79UMXtVAUBR
jLdF/aNoDV08qUaIlaeOixmGckZhBHeDVCEXUipE9XBV9jAftooGmuWAXk/1J4e8hYl4kiu/0X3z
2/umcUW5LjFdDP45TDFpIE5NDlp2pFqziME0OhMnusE40t/1kU8QUbFSTQc+qhjqI/ayyBj5edPd
eMAvQz+GtcmqyUHsSfHu/PkeK7CdiFwax4kwCq4OkVcuCecpTsb0ybLyGyH3ZTDGCTdJ5wxH4AE2
L2fAyB4yQ6+No+JY9XfYypN3J7gRHIso4k3iULuyVJN/TWPpylqCer1NDV5AcTqfZF4gNRm1QXJC
lh+ZXd8tkfrL0/YZM07olMqAIrGkX7IQbu3kNz7sZZLjaJpuEIpB+nAuAAVhqmaULFrn2HQFYDnL
pE6OQU8IZkdA129iE9DrSFVnWWij9w3lbrCk16O0T36CQQWAkhxVJBKLWbRNE7jqsfDITrKPMaHs
YqSBOkyIgDtjs0nTE61OX8WrEmYqlidJLNqn67/gcpsh80ujBqyNit7VPB4mxVXR4bLrE4GrMal9
dJMzlWbewcXOjrVeZa/XB9Q+mbMN+mvKp4DCUMM5/+Z2UcgCET6Yh6iSICXZZc4+KDXKCPEY26jo
iaK2/iByFT5TO1aUO9/gcUPquqKbC6wR2nccxbjfhFzMa1Ga6e+JjU5bpfMgQAkXFZ9tFFbdgz2g
q31j01yeE8ehcU4WiAaapruzHetbdo3bclCdJtGRgvCvcdd9ojkoHamtAsg+aFdcFwhXX1+2y1Uj
/9Ndmx4XPXv27PmquZWqsHCyOBlQQ4iUoR6nW9k4SFKNOIAQwEi8e8BWDt1bFzfwyeAl+v2NX3G5
W8hEdTHlpKSIKCKe/4qSvkaCrmF+GvG/+ygZF1/mAMJbE+TKUu9HdX992hcDuirFHpsrwuQBYxPM
BlRr2AnYSp00uHOPZacOqy40xR2dnfLOiJz2RsJ92UilvgceQlDY5cq35nVFO7eg68UC+8wcHxU6
SH+df12AI4tGUXx8ZWElv3ajY7+YVoOOLfjh/BkWsylupIuXRZDppzBvnhxeAdWctuJ/any2KKRR
Rq13MrOm2xgYJj1Bsi+WIfdWTVs1CzfoHCmrzle990RHVzXUKuM7OHXtWKDz6N74+J/8IEGldQKW
8S3oNs8ySnzv0fnjNXxBHljgSVQG7w2cAnSgxZAFS1zVwlUJkonyuz4Od74PEXkVYyf8TeiF+iFb
5Kmub4+LU+EKSmOaRQmeb0Vd8nyJgM+6ZaUFSGSVMOQWKBg4P0Aed9/NYBQPPC1vg0B0KW9UdR+H
GDTfWJL59tSIDHTiE2caXvCMnY/vInAukgbYrVKGRXAXe8h2frELPK53sLZRzbcLEVg3ruz5FcSg
nAo04A1hUZ7UZ58h87MwjRLH+RIjzP9LSrLmbc2/1be6SsSwtnpkaTZYOpbV6fpyz2uSvJY6hSHg
d7pOIX3+XAExBbIG5fgAjMX9wIUKT9N81GCZ6G7nrsUYKe8QlBVcyC3wrTfuggucyQTUBNugAikF
AAi443y1QexBKRPCP+RZ2f/odcVa44ybFksDjst74ttyi9OIcsA8FsorTD8Ekttx4RCA36pdXdwT
/BZq4DQfkEgFXWbOLial9MwarENy0NJwuHOQ1oLMrkc75KzGewR9QAE3ruvj3Usgt/WcMf7aVqNn
7K5/kU9+BxcSOSjIUpaFEvv5msBoMJqOYvEB59FsXw1D+mRWvU0eCETpZxU72g/b7OsTsH7lNwVK
fw1D/caTfrktLOpaKgeRqhZtoNlauDEiqVHSikPT0uJcWhkM2RVZgvpaqTDVVoGJcw2isxgPLmC5
NLcAw5cHgtDJNilcgvkh9NbP16BJRonOrNofpGGkh1jr081oT6aQHuzjxOiUPUt0KxCYFva/5TXe
fkezeZE0oIyU9GanEOVBoy2wjj7UckS6xfIyjPq6RCh7KjvRjXvu4p5hGNaWUBmAC0dgds+FoAYq
DLS0A6ZscMYsSriLIK29PyFWdhvfMJ0bYc78Yp3mZQLpADFm0H7QZwPWaV9DOwPSZY6jix7HmD1a
Acj4J2AX7Z59HH+lky3W1HCRwHPGJHDW13f2Z1PmVicstlVDiPnLb+YokVY4Vx5gmfnYbHlVOzz5
SHpvvCzUtH1Cpy250R6/2MjMWqA6SoWfOROjnm+kEHxJWseDehB+AxpfwLDYUVppkO13Wtt4oIoE
rT/1PGRkcy/4dX3Gn6z59JZwpZOKkYbNjpElS84MMk0H3jS8e0ojqL4Vpq1ukH9J5Y7XK9pmAVWq
PkhtDJy8dn/9B1xsaUPl+NLrcgk46LNNy/OfgINmQ6EOig5HnP6PXJkYFJp7WFTKonI93Bquj/Y3
cT47QdSsNZWLS2fa9I9n862DTKeG5LqHLHIBaJVlC11whWh+90BHT2ISW8fwq1MvQJ4N8wlgmTmS
JcoHYBLDoGLdtsauQXt8jSpVGG8aCKpQPlozALy0LNG4Se+hvasFUna5CDb0ymBX5ZEgpy5sJK0K
HUcVBNTGoV6MFohW6C5hChoX6jEl8bAoWgvmmIPJbS+mFFG6pnwO2z6St2K9KXCerwUZmMZOn3p9
5mzn1W2I08foWYdk6Ck5tfkhMszeXOC8Ya4wsCb5CxC3v28wz12jwNZtTczZf6CfPry5Pi4tYEfV
Wz9q+gCzHzXhlCcNP8fQadSc74fA1FsRGPF40DKK3Vt4YJX7AHkP02/40pmCD1BSUGVstdJdF1JP
la3PLRYeI63IlBvb5eKSR5jfQUkKZrSqu/ocXQn2LahG3B4Oup4FmOzlgbcKh35ol7ZWiLUzVcei
2DNW13fpZ8O68HfIeoh5nHnMkRS+3Zh6rh3QeVXFHvEBC6x6HlC1LsuiVR5qYFGbupTyRqPqk8PI
e8YtML1o1Cem//6fw9hXQg/A9akHwGjxH6tycCioFGQBI0T3yhuz/EvWmH1q0IsMSGZJZD9/zXjs
MhcfD/XgwRl592m1o4FEXobsepkEKxr6Y3QPfB+jEsRycHP0OxoWWhZVew2M8QP0+6H9Eraq9dbC
WYTcroxwY3u/UleVJaNh3RV0I04NAO1gKYMqtFe5Y5e7cBT42eZxkbkrs8OpaTdU7YR91waJfkRg
uDDGrn/ST2550pepMQYjgObW7KxpWMo0VdsbhyJy/fWkm7S0jBInLdDgxY4SM8YcIx3eP0oWmLvr
Y//tn84Xmpb6tMjE8NY8hzLBzcV17ekHzQUgQtXUjb1yWTtjW+0HgNLGCemObosjvaE+Uu3IHl1S
bmywSFfv/WB0BmTZZDcphCoifYSX2D3HceboN3bEJ88v1c6pNkWPlqbR7C3QfDFio04AUA22+hVy
O9Zecd03yxTp32xVOVV4ur40l58F6CztfkMFbwFibDZiiviBliaVftAtdfSfG6TuXwNdSYZVb7ea
JLlStXew9oG/N+za/Hp99MvHlyIcpVb+5OmFMnJ+3AbZGuD8ePuaiSpUo1vy0/ZEizguICqlxL2c
SqCLzxb18VrBmvL68JfLraENQUmMo0e85U7X0H9OO7M0uVxH4+AXoVy3CF/ilZLqqI/EoUavwZTj
jfjq8n4hcNXowLt/IR7z9jAAygYpR3B5XuhDcYhtkyYgJg72EhtX/cv16V3eogwG7YcMhUXG8/Z8
esOA9nZdZOIghwBvpN6Wyh96KVABLEPtHwc1Dl5SKf89oIFE4mj8zyZddOZzZEkjJWWv4beixB+K
4lAOBNli32HEgKv0v89xgswAZdAQPnVnO0inVYNYNIMVCMCgzt0rysFqPfUZBKpfLANSIezkMbm5
PuxlBsienWpy05toWRcVST0IgVjmnnlAZASn+cGE5AZ9BcUcEeIanmVp/aumCUs9XwnX2Sj8NcmR
/v7//Ax7SkUNg4Bdm31ipK6QLlJs89AaigZQyIg3FpQIwDhIrt3j4QDPOxqKn0MQOk91nXtUZcJb
r/VliYCOEpcrNzvH1KJ2eL7RLFFK5EcsjY9QN5hZDnTDt7SYfHfNfQtqq60C68sY91ZGUIhBFdRi
5FO4UIJk0soph8P1dfnkYIOk0mDrgF8DMzf7QSgUZAmC6Sba9HF4p1ZhsIGhok8yzPGDRBv7xr19
eazBS6lEzQDWeM+dKdD8z0USRIS7sWi8L2PJw7yoq7T4pibox2SIoFY37pDLS3MCxjExeFqOQN3m
fDDXiwNYykV80Hrkp59lhbDwlsyxXaFWF+B2itq5vcqCsny3rDF5c9UWFMg/nzsSRLpkXN4AIi8q
ttIYhJKLIT/kTZ1+8HsajO4QX1nGeeqMW8/z9fsYAbEb8ejFh+WeZrdPcFByRUq053PXeJRav6Nh
Fvfodm9ciJQUHsG6ysmtZ3KZ/MeNZNKXI+KiFUlKDubzfLwcxtswhrqHMQWeUntpNNmLWRR1AoTA
R9c7NvvxBk/0cooMyYI6JlcarcjZkBkcOXALjnuohSyafe6KcIsvj4sSm8j6Dm9AVPxvLOtFkZnj
K6YSo+ASpbA7j0QDK8GXN0/9Y4KiG8pIo5pVb5NxyvjS170ZYTmjufWdXrrJo00lYFgPrg/XDEJL
2u9LWWKM16Lxrtw4WBd7nT4/hEkV1WEqP5fJcTCIguTLPaS2bF7jqkvfAEI49OLrsDafW3zHf5Rd
0CQHzBazNaz78EY+9snnoN6LtKRKtY3SyCxAarW0RPl68I9tpHR3uh/q75gW5BC8MNNFHi3xzRt7
7iIkY840JidsOVRkIPznew4fDKzKWY4DxKNRuc+NJN0nheNwmnuEKxC2L8wVXlgoRpJdQB+5vuUv
7jKTkjrtD8hkJH+0Kc+Hx3xUxj0olGNQSjzzOmS1tjVSYsFWtIifXR/scq4W1ybzpJRPcX2egbeG
DJGsKuNjpChyX1D2exlFaXwno31zwVNtgKBiEU1HkZbb9aEvn/Dpm4KyBWpLe+0i+zdyIOXIbzM2
8IKvwNjNrYYR2F52SvVuBSIH5xWGS+kpFVJjWfinB9Fx47B/cvAmfDstBQqoE9jUPF9tvC0UrLdb
+2DUPVyeRWFIeQp7XxHPDo5x4wJ2EdFLSL0Zvj3Acm9nKhnKR1rZRWjE6YH+UE1i3De2/d9+xlnK
BIsTqroAcg7g/yLAyWSuZ60Tu0RxPO1rqSmiXIFUs9tFUqlDCHnOQf+qCHwVjRirRjURqnmNTFjl
+zsHUjM4GPx4I7x3HKTqsBVJv6mD4xh3QP0VE3jMAD0lAhO7aWy3/wO8sP0ioV+NR/TNC1wqLbUs
1kEho48bX34qocznRvvd1bhfcRGzZoseRfGo2bLlhNE2qdahb9hLTDn9veSaoZ4c+vDkNJMWB737
+2TQh+1oV/GDjeDyjdN2EaOzzPwQNAosk9aGNUtBGp4d26KqiLKsIdIdfFH/Ky5+lb2u1c6flK0c
tC59XLBP1xfhk4F51IAfAMslF5kTdhHgbHKPK+jgikqD0Kwn/lsIjq/dQnvplxSg2pfAD5TxxrG7
vF6IyKDBC3o5BhOflbf+agXBm/WPUgothTymlUtQ1qW2EMjp3SgtX0amEz0VkDNYbpI8dZ7hOUUl
sxZ+zLHBt+934Nl1vEUZ2ZDPHcJ1Yj2AupgY05YiH1KJfd4JmASKyIYWI4RXq6Vy41x9duuQrkzP
2YSJps50fuAV5FPNsrWCY4i+5mvBa/7U5CotGs2YZA5lWC7SJO73aYqmPyjftl/gVCS317/+X8zA
7Aj8bR/RcgBVQep//jMwTgAGg5/eoVOarNiboYIxK/xFHQY9AKlxnYZ5C+wMpUCQhq0t3nxRgwws
MEFvdn2uZN6rhzscZlNmMvzuOwN6rOOW9rOOxsSXUQsCfFpatS2X3tBnpwHyoVg6uIjLJ8BOCP01
Zuo/jn6Q/LYbAg/4xZnxULmAoDd+bEThyVHDJlgqVo3LHdz9gcGdGP4FPAHPutNQVl+Lxg+rDbYY
qAd5ZeRoW5FLBfNGBxaQ8GCRUdhSPXdFhzgPf0ZaUO4qQA0o/qKdGC1rdG6Q/kYXyNmwY9G+dJ0h
1u4bt8N7kfg2+1IOUTs8SJjbHSLxSlDeISajGj8MkaDLhNifPqx7JCxgmQYO7j5OWI7PqDEa3ws3
09wFqmTh6/WP9zerm388iCK8HCDjgLYb5x8Py/NEIPDvHaSZDb+GrCvHbeAoFr6tYIsRMIfiiHHT
IJG5TWsnbT50nrK/EkdIdMe1rPD3bUv5ZIJkRgzRyZufADbLcInve13cuOL+ylrMfi4FCId+7ZQw
8JPPf26Y9S3ya65yCMYsbVd+g1HvMve9AfcPat3Bfau3Sfnsy1p1tgrNsQoOe0cmU6fYei0KIMQk
VVVnIEeu9I1qrtnaza5J6gg8OqqOH6Onsg+MRC1+aF0Un2wsyVAyCkcVczoJoGudj3r6LIrOAroZ
W4KB6zTCRbDFKYFd3sYICLv0MPdJyXotiqAdyrVECunW+deZ7HwxwLmQI6IZML3954uhUpBBCsD1
DmFKUe4HDx283EUOHtRfVHIozLcMsXQc87ohU5/sSrp3eOAp+R0QeLVDwr2VxV1O1edWDnsZ6E4s
fhPiExolUApnF7MlbRNVJiM7xgHOJM+Y54zvkVm14VMFv2xHj6a+8Q5fjkg1lrIbgT3KU9a8dhP0
BvZCsZseQ7/WVRjvOgFNarfVwq+HA85F8Y2357MBaZlz3YGjoBY9/ff/pOm4PWi27tXFEZl+Z8cL
CHt5aJLwV+Fh+7ZVa6+od9fP6uUza8NIEhQ3afNdVp4TX0ndUWuKI6SbGivl1H6vE2PEYwXX5qWB
QF+5qODx3xj2Mm8iviFn5Q+wfhdhRZpjRC1COzt2Ls6LT7jQtfkycvvyFxx+kPi66YwYAneQ+xej
UForWghoBM2/LzgnnuwNQh1AMne2p1obG4eKCOYIZgYed62KNfdh8G6ZHuIMZV7cCKc/+cAGpVz6
ZvSrHHrY5x9Y9n6nAHuojjmM+m2ae99dTAIfQGPXW2R9guP1j/vJY87U6OCwbQBxXuhLZXTou2Ew
yqMHeQ87pwGDEuwQsPskSDaGTUW8EayJcTT9Hqg36riizTFj1XpEP2+kyp/N3aXqhYMHwj1IkJ3P
HUuCGNp2Wx19z+u2vj4WD0asGSMgifwZyXk6dddn/5cPeH6V2WxrYkhOMTCUedGgjiLTpT6fHa3Q
REvKC/AbpkDWu7uxwEoeVc9JnHGofYZWod2HoIr9/FkFU5chTG50Eo/J0oFUomaKAQFKw4LaBQyM
bo8Zk2KXhlmsaj/DNkptRozKGq4RJB6dxoAYk8ftJkA9Fp9cB4LGSokwd/vi9rg6X5/oJ2eY/UuF
zzUBfwFTPF9Z14wUo7dkciyrJnlRsV3bJKmSMqDR3RXFGO959/bXx/wkMaQdQv41hYqWwx1yPmiq
Y9xZeaN9NEFMH/mc1QpFWeN72VX61lLq6Jse4HoVuA0r7ftWcVdC3dcRSkTdE5kfbfjns0WXSIdy
zps1wZJn+2twZWhjGGQf/VCLM9x7kPFL0ano18h26g9FDOrrxsJfbumpnKwCWLaBasOrOF+DIMT0
L2pj+5i0eJHCRgIazyIMr2GkxhqqpVV/I7S6zE4Y0UBIaCr4TdSD8xE79AucRDJi7I3jO65c5jIZ
xxBD7zJr19c/MQ19/razAwTxEwjj9P5xbTHP89E8EZcEeYHLLW2PzY/AlHWLj0iUJNEHZRicfjf+
GKAQWuYy1JG26WIIHKg5+eYrJztx38BeKbW64ERheQpGV4FyiJdHshO5lWCtW9FUpkEctc4qjzvH
/4G3ACJZAtVPsYwQwKt2fZD5d72KZs+D6kjiLbhHPXyftDNffGn45tMEso4XxWQ+z0JoUYPZI3Ge
RkyiFwNxPigdLVkh/KgMd1BZ9UfdT2vRLIE3qFDVTNHoZJSDq78q5Gg8BEXQA2fFAxfFIBOxKpEa
3gaJCoQThVrhtqzgHfHNbo32aQro411lRWID6SqQqxLpg2zVcR4T2uS+ixSMooIUXnYI/KivTWlI
dRETcnrLoqvGg6OUrr1OhNt+BCZKUCtH5Dg3yk49ab3QBuxPMrP19lGUF96DFeDCRxCviUPqeHUG
dC7RvoksrodFmWvelyjvO3OVjkZdrXC81n8Tjwrja8YxzO+R20bYrI3H8gMFz+pH1VA+2zaqVt9z
nhVlEek+PhpxjA/5S5XTcDW6JnlDQqk8hKZfDsihxt4RUWABx66I42XaUqZb4ble34M/zqNlWPb2
0YLt9hULkPYltmPvZxu7WrKg+p5hmqP7/lvhpu5vSpOatwahXvqnLKfNuUxj8gD8J+BqLqG3y+Qp
w1ame4pwEvqwpU0WNWgR5d/SQLR8oSQQdRdBo6MsMVAvLFahW6sSVlZWf+DuUjn3gRZEuHXisxJi
rxS6ONJlaOg/OqMn3YMNYR6JEDW17h196F4pd2LtUZsu3qawZ91lhV4tEqtVgMLrEA7lwRozXAQA
yPlyEUVWUZCcTRcA9pm1vVCVxv2OQkL+oyn0Ln5iUsEKcXynWY+dF9x50Mv0hdmpTXcaHDwsV7i/
Dv268uLyd+EBHiXcU7sRL0u7SV4buoc63EJsVpdmW2v2C6KW3keHPYpyaihs49iuxlhf2kXjBdsg
ReKNgszQVmjI5sOIP3yqmhLXBIGXUEG37UclaYdgP4TQ9zpCUWk6Xj7aeWEosV5oaLejQ9MHGrmY
W7TqAldnbCwitYRLYOmt9tZmEATftaI09WcfQlBzMlj+Nyo4efthBvhPYrHt1nq+D/yke1Bbrcq/
Y4uXNwdasSOojq5CYwhJztr+2dR+1P2pg9C0nmoAo+MmNdNsWBTo/N/lauj2C0RRC/z2VKC9Iq7d
5wLTBnGPAbLa3zdJO9lQVKhULhFeJmtaeRBsn8AGivSO/2OylnBSe2sJFJHyZEKsNPFpiBV2eP9p
4ddUxAEaO2oh98lYYgQ0SjngkQT4BmFjH4cBvKfM0j4COvNzvm9cOysMgrCGkFXZPVeYDGp70h9l
a7WRcLFTLbAZlYg/QfxthrDdZK5ETEgvkwG0vu/U/t4a3WF8ac0C1yPm6+WvURT1ZJNJBZBMK3Xr
iymlr63NVKa/pQLf+l+fSvBDsKMpLlpUTu25aGqaaxF6ompy0oqm9DZqpPe/FSw4cPdB476+Q1VJ
vxHwX1a6JqQUEQN9HDIOAtLztwTVnqY2+YzH2gjzRSIgr0Y4ZT2WdcnljWxJ8dShkuishjqpP4rc
m7zZTBTA0efHyfD603bxcE+IZEgUBKNEC+5ckC7Cmyf19aw/4kQp4IZrctkrUpoIsUv74ErFv9GP
v3i3GRBJTW0Cc9D2nUtXZKFqj0ljDEdRJOOiKwOxS424+zrI3LvFyLgIB6exeJeBrACqAOJwvtIG
xbACWc7hqPq6OHjgsLGW5nZBYxxB7jtzNLVw6yVefAuu8skkSW0QcXVJpibI4vnAqun6Tkv6frSS
TPmFt8OLpCAVrnQUl+obwf0nX5AyPIACutlk53MVFtVEjkIkhnPMMszu82JMPwIS13LhDUIcdVkN
N9KXy1yKdhObd5qZAfJxzvgcqRsmVqnDrofwsgYnrT6FfZ79agJLe9Kqur9TrdrYaqNoMXhD3h7z
p9Z8u75x53kzEAYASVSmebOnlui0LP+pEIT0sDFAs9OTPhi5vjAKepxak4cfeAlEm0qNSJRH1HZ6
eOMdYNYKw4gbFaL59pp+Ag1+yiET7BKp5/OfYEWOgjmin58aUen+yjWkC9iyRGTKtSP5EDRVhcZ3
nv6+PnOHv/a/sSjDYpFJ1xHwKbXpuVh20BWIRVZ6cXJgtHnPXpZxXfGp6m+jEfjbwm9zf5Vm5FuP
Bqz7b9dHn2/tafSJ58unB/5Gz3c+aYGtFFjFE0UgKFVpltuHONHbvVW3cLqvDzbf2wjcUOJC4IWI
HD6VMQvy7TFGfSCO7ZPeycnxwHSDBbhFlLPoo+kfpo/F940hL9pptPJJy1HXAesJq2xeA4Wb3eUB
tnAvWITDkFik6iAMBAMyOyIsK1N/Bzqy077mak+sTjw/uisAM8ZH7uu0PivHx7umr2N7xIZLVXG+
7CMn2ngs0oMwPIsH1sC4DSFbp38kw27xr5/MQJYSbTv/xJWlDovWgzuxSJq+t07Xl/Ry0zI9yKWk
TvRxWd7z79dEXtiRzcgX6ffpcUIrPlRkCC+x7Iel0tfWPfYcwZ/rg17AOhmQHhJKx+C/eGovwIuN
7xSjk+UvCHVWxTKtPCwtGzv0733R2GIfIHu5Qs0p9TfpUAn7zkHGaVfUSmVsIai0xUKzmqHYktD2
O2ynk36nY/PTH6//zulBOD9aE5SYl5D4FtrSvFwfCiAxaHvqJ+xiC4gFVEvk1sBt8care3mIGMdl
WcnCKTbOkeOazFG2pLF/ass6GjbZaP8SYM6w1G1V2hz/PileW+YzqRdxZ55/cfiGeI+hMXRSMgWR
h9jPgr2NvMRwI7D5bFL/HWeWIzeOFiWdCheVbKDEhdMFiYBNcz14kx06ULLr0/psOKggaLuRR1y2
vVE5sIveGY1TSP+bZ70I74UIk58qNtC3qqOX+4LSNzTG6eZlyDn4IYwyaQehTq7hxd07xuK4mrTU
NV//dUrU9Sdxgel8Tlyt8y9VlqpeRXSRX/y+xFBLa+RIXEa3bfK80T+uD3bxjFAN5NkC1KGx1dw5
Z8pCBVpzECx6MfK4wSAyzdwPUj8IPE5jDg/gxMIXEUbFn9F0zO7GAbi4habBgSCaZE3o1s2Rp8AF
jDGmIvFC3oTEjqvXqbHK0DrCr9lPvK0s4myvedZ4o1j32aTRRCRKAg5HADq7/UIHq97arqKXQFYe
zRwEFdZY2fsvI8KAL3k8JfZdo1rYvojS+ufnDAgDhRQwYyZAEn7C+fe1EYVBtalMXrASpXPdxdkS
1yvlh1mXxb4J6ltVuYsjMo1H+MWmBd4r5vEv6E4vSAEWvsBEcJS7AP/RYtPj+AB+Js4G98bTeXFK
MNWYwFcoAUI2RIH9fHq6Vdk6sT2SWZUvU2onqfnLHYtbJPsLMgbt+AlvN2Uu0P2Mec6CpxWyvGU6
vDghBZLvSF0a9mos8Y1dRVXbPFoJtbSd3liutzZoXVFl7ayyLLeZcIe7xA4FllFWV487NOaltZKi
GJw1EnV1F5D3DtV4V1plUr04DuYuuapWGvIBSoNbUjsiSlbpCnk91sfk9HKrx0lIkabILIQWq+hH
ENb+LXLPxYfEFoUXwybOnWAS825JRSxnSy9oXkZLscFj9PabhlDTtrSa6kZGfDnU/zg7r922lXYN
XxEB9nKqbseptiQnJ0TKWuzksJer38/4xwYiShDhBSQnq2A0wylfeYtFLMuGkTHeNeoBy7+gtwiA
XiCiNC9hmHg6ztb1N6RwrHZ3/wq6jrXe+FyqBOeA76JYfbljQNxGpBd69dJOSB/v/aFODygGe7iK
+VFT/YtxE9akIFwmax8arXgG8z9ROZ8Gyh2aX2cFwN1pCvONWjvK11HNSqyVynoANtAFJio9ZjD9
jgNswdboLun/WsRrB7oHo9gpjdS4ipWwLj+X0BmzBUTL1VUj2aEeQSt5CoHyVWmBjmyCQXv7ojl1
h4MO3GLoX6L9MuhVcR51bMFNRCT3CL5rC7frVdgsv55G5gtMT7LgZwdR8zLskFEvehEh1by1hvh7
uUKZzWzXVaSW9T4LsWdaGPTqSpenkfYh1CEOKFCpy2/Zli6PJIZTL1qptcMeN9AcVAq+9MaGcK3/
lMPF3mFi9u6nhHFpIKJCSjQAHWf2aFaVheuVUXUvOqraeNKjZveI/OuDC0Pne0cBBhVBW1/Kuq+O
iYwOkRSmYas6RHCzYKcL0fFvLF95yVuqmrhpAeRYeZ2SZju/d1KxvX9SropGdC0d4CMwX3k8uNZn
swRtBK4tH8PjCFr9Q1TSjNbCPn6i1vcxqoq9bUbaZwzg60+U6qxDy5Q/lVVfL3zkq9wfPQcmzM+Q
+pc8YbPfgVtIxnZP4mMd1NPWTCMdh56wls6aqHPhPzuF9dMoSuGvcLUdKNkDEoFWYNfewpJc7Td+
CWBH8GnUIAgDZ49pE/WChsEQHw3e6wTenZ/u+2gK95qYqlevG40t4fvS9XjV7SMT5bqSZh6y+IH+
7OU2r1Gh66LBSY/Yf4vPJZKV8UqomfFQ9fiCrnzFVCJE+jrcHc0GB4DKFc5HF+BUuG5FWW75hrRX
F3bH1YE3pawAJRnkrinnzd+H2Pe0Xg2EOApcxBt86F3sAGqjxbe0Nt16FZat0yAZmTrBRuRjVR4G
XA6SbYpA2Is7lPGf0lTc35nS0O81QlLxtZ6G7b7u036h/vcG/L/Isfi/5TvGLuJmst98rP4q3JSY
lNdTGY7PYD7LHK8aYjVwPREYNjA0db/qooBrvfZTDexR71oI4HlW+q/ZKdkr36YeP4yiKE4Y0Ojv
7ZzSlOd8AcVARIOaoSkjnIvfxlk3Wm9AL9/BCAeNmG96jQmLtD3NHpBKQbzx/qe7/nKMKNuYLmkn
zdrZC5ibXt3lSjs8p5Gfedjbh/4Tfj04kWbYw0UrMRgYQvyXMWEtEBOakmJ+Ocs26TK9c4bhOSI/
/ebYLs60jejP2ogeDYfe/Pf+eFcvIatKzYHvTQBD+CLv0r9WVQJAGr7j8GxO1mNQ53Wxjux0POrC
UUrKZkjksYPrL2Vli/c+wgwNQp5SGfeMZO9eDo3US+SCixyfKajXh9ZVrA2+z9bvQqj1Lmkt80Ht
AveY5WZzvD9pOan5NifRAKEPNkAWsWYjZ5rvujUja9mUfDV7UVZ04jVtowS68d6YDYghgAdAROQ2
Nvfi5ViBKD3cYcfpOWm1+lUb3OaD7yhNu8H721yqXdzYsQwGX8EGU8LZnL3zBORdgl7b+AyIhbpq
49aVBga2bcWqVtvwY5WU3hIt+OaYECQlgc/h7+yU9E2HylXXMMHA+j1ULtbZLs1JZVcklanjlYlg
7UIyc+P7Sa8idg8hBZXO2ZpqkY35Z1wxTQLRZ6EXn/M6MU7pOP66v1Gu3zFOxV8DzU6jW0Fp8dxp
fOZ6xsPXgEjsVaO+rtrMOfogAQ6lFVu/7w96taAwBeiIkIIDtpbAvssdY5W4MqB9PLxYmG5WKy/s
8Xb2EzQid1Eh0n5t+9QqD/cHfStr/X0m6IlIwr4ElXPrgUi6HJUsd8IH2xHHeABGiWEnFUAguSnR
QyRiDDFLiqQPyATphzLUamXnTqWmPuQ6XNx9EBp1+ThpZ8cW1Rmqt/PFRPQejS8xPZVou5UNoncO
IqsI7zohTOzBHtX9WBpIB06KRe2LSBFx2hYMQfgcmP5waPwAJ0Q7rFHeCUQchGu6OsYXA9mW/gDu
tTp1UQoTlkenf4290PD/9OEQTD8xxxF/CsRynwa9M7w1yNCw3pdCd5OFRbuK/GQjCeY3NRLCeaQn
Z5/KFJ3jj6UtjpWlJOkuRLAYU+1mHPy9RrabrYSwlHYTG1P3a2hs3M1Tq3fwvrb05lChWvlebCbZ
vaoS+FBJhIqD+OblV1SFCGvH9ZujlgPkwGe3AJLt57jP+Nk0JZusrvqFw3gVdckxSSkAglIcA0g9
2zkBRk5lXxTdsc+1tkfmd8ygMXZmio8xwt3m1tGS7o8XC/TKS2y9PwbwVofdJDoTDLw2FdUa5xPs
gxee0vktIX8XDopS6IirHnDd5VoMom9sw+/F0Wm67GMwtf6B9BoTbR40fODvn5/5oWUwip1vkm4E
eu6cgVTRXwP3qtRHXAeMX77fur/NwOiDTY22IcrQDvrYC7tvfjkxJC1F1hv0IDpyb4Dxv57u2mgA
vDlle4QnPq0rLy9PpLzqrobL+bviRiw+pHZX9AudNbmFLi4K+vFUH3hfCBHlAbhc1qxGu7LoTOXF
iL2s3uuN7Xw2Wrf+rjkxqi8Zlz7XVe4UH9DdKJY+6ptY5OXwbGzZDacqyjrP63SVH9GLHjvnRU2l
cLE1uOnwfYoD/AWtynaaY20AjHGz3mLLFf6RcopiHUZsjdW1bjbJzwxNTm/fY8Di7kfEUp/dMUao
IdFrrd5OZgd8uhl7M9/QY9XRdR0qPOWnunWrg4npsdKTO3h1P+zhZuBZvgXt3OI+nGh9uxmE47o7
p1W9oztGaryf/LyiKBVo8VYxuzDZJwU7QZqLle22D3Bo3COfrDQfhyH0+s8aLZh/SONc8U8fj6P5
PNKrEl+tejQZt6sQFsanm1Jo9dH2YQT+eecmZv9Sb4aLL4sEBBCXnzZSW6d0p8B7QTQHz2/HVIIX
YGLZB6FHwt7SHUIp/v6QV5sYxDoURLYTaStZxewpL/WpwE2yLI5DHpX2qkFG6nMz5mm7zQIbh2fN
Nwb1mxbgCrb7DyNzVul9yWatPrseUKOeNMXv8iOvXs9JEepKbfT2s5NrKgWRkRp/irfqwnzf4Lx/
71/Ir8T1Fs0lGuSyaXG5xg7YHMPl9TsOBIT2rqo16wy23fEeS9oxzo7EWlqsY2O+G2JF/UBvTinW
rWfW4SOddjvCxRwbrJWK7NLPTOmKpeBq/kWQMpYIEE442TS/dna+8SZXgXIVyrFN7MrEBlIXP2kE
VMXWH02kC63Rfy5Hz10iKc+v67dxKaQS0uFbQ2h3uTBh1VGvG/LgpFi+OIKlMzZZ1blfoy4stvc/
/VWl5H9j0Ubk0UIPdk5hGHvNFaWmKMdqEPWHpm7ET9Qusq0S6SiWaCWWphmCG9YaIzs1RppQsx8a
y6mXhPjmd6n8HRSoyEOkDB911ss5J+aoOPAJ/CNusK5xmIATvqY1FOwCQku1MuvAjNZ50E76Uxbx
VC5sxvmjRR2SjgDlK1rpkHfnSnkTNnPC8av4NPgqNhNTr7brDnPZM1IqWK16uuIvrPz1hOWIUoiX
rcXqzyYcSB0QxQuTk1/27aOZWGKDx1//KUtdpV1VBq+zGuBqTgHfrvf3v7rcuBcnT9IXIRhAgadB
gQDy5WJHGYZ3DbDkUxmkKjSVXn0q0tbfuWYjFcOrvts2sWF9BiRYbUE/5Av1uesNzrwlCohMELvZ
eTySYIbsNuj0nwKEjj8oWuHsrRxJ6KQ1laVn8tY6s7dlckQUqLuzUiBGlknka1F6GiaMGrAAyb7X
jtmj9Fwle7ic03cqt5C4mjRZykGv7w9Z7UUDSTVoIlrzT4x8M6Ycg5ec3MlOd1nlxc9q2Ep9+8x6
nGqvPPuK5i1c5jd2Mm001Ofg4EImmZd8hyFLW6W20pOZaJpYeYNZZatIM+l1R1Esid7moL1XXZ/j
IxN7JAdRlSXKnN1YimbI173ITpkX2Y9NOzUv7CxkbByaC6Q8hv3aTMoSKvDGNpLdCxaWag2Q8Nn9
HDeeP7XGlJ9cPXt0Ihd92J7qylbvYfstHNcbR0YimajOSAm96y1LS4s81cpOhe93PzJ/8ICUIU8B
oUA8hG6pfxDUpb4DINE+pgK0zLtPLMPTc0e6l5R4Dvdh8QOlbGy+aosP6ocBIky+couKKm7WFs63
cuzaVaj5qrUJSVg3JS0pe+GOvLGd4Y5TT5H6XtL48vLWaKKBarWf5Ce/1sMT/0W9SZzKWzVYaUQY
SozBakBA6J21Mbm14FAQ5EJ6of44+8j4pXhVL6L8hIVIcLCx3rW3oMbqfSFqO8A0tSnXau714bok
wbq/6rfOEqnTGybFQU10tq3JWGNo21l+wp9VUdd9kQ/BBgfvf3x8UFM4oGO5dDVeJdJSGoZ7kaNL
EYIscjbfEPJs6ERGfBaKjsFQ0VdxvI/6Jtw2FrZMqyJK+y+Iciufho5IYU8AbT06lWvHa7ZPnC7k
ONcBgvw9QKFIG1Vq9/NOgo6vaVc1YXQe/cDIHkTRd/4+4qhwt5gwYkGI1dGw9RIROVt1aPDVqACa
t4jYK96SnOzVKeQWtf4XqOiynzJbnFGNfLfTjYA4MW5+j1nhPAE09P19Gw/jsIfwS9swr0RlrVtb
j+OHHC3xhU1x8zdQDQZcygOOr+DlMTBGyEO4YUfnqramTU/8eFDwUvyZJN3PXp2cY2Rk+IPnfjit
gzIJF26Cq1PIEtDR4tnmTCB6MHvPil70hZXGwTlXA2fLeSnjFX3UatM1jfdda5XySaco/97ShiXf
LyBgSGVTVyHFv5x1Aeh7quNKOQVViEcXZC11jVh6sk91Lzpm5uBsc7dELj5UmyezKuJDMybgtQO1
/9yzMRdqybc+Ag4KslTPL+LFufw5AwlJBR4tOBtDp3WrMDe0zTAWk7ozcpj2RjY6T4GfVIdidIsN
53ZJeO8qrGA9ZG9CtonID+fJt2Zh9RHbU3hO7Ch4yZvEOylebj6ljpkebQUg2yaKyvT3MIEaf+et
xNDQAWyOJSnQlcbNpI+wIyx2gDbUxaHJzZovUVJMKtEwt6CFLkSLN3Yc6Sg9K2qiMEHnKYIxRVqn
2Up0JsLq4bGkDamYrqJwYqmbCVWEL2HAbnj3JNnbSA3K7FCy/S8/cOKC9Bx6PT57rWN/VnGu21Sl
Zj+Pag2LQ1nSDbo1xzfpdaIJKImu/Pd/VZBGUgO7pix4jpXAfTJUZVrrVB2w4Ao7b20HarbDZ8xb
uFyvAhj8N3jLJdcVnNDVq66IHuL+4CbnHH/hHcxTQLbtpO41dDOWynK3Zgj+gEAULq/MaS9naLY1
j00mlFPnwDoaKFY/I3dvrbspdg51ZyUktXgC3P+KN04JuGjZopTwPZrgl4NOoa0YaNwoJ6VVEFYP
vDg5G+iUbILU6jZE60a3zvNC/+DEtrNwT994SYlFqcLaiMRSnJ439HLRq3ps2f4pKMCwrXS4DtWq
QZs0XIta83/YpACAPqw0W3nEr81agKulDDuMdDibtN/fX4urj02FkJ48+S0fQUbol2sREjiOojHC
k40T64M9omK0imqgH5u0AXiwEKxdhS5yNPYVCYjc1/bs/FTIrSc1ziYnV4m8rd9l6r70k8c2z9ty
FYrRe74/u6XxZq+ir5dDgwJMeGqDJPpncny0TxCZ77P12Nq/8NJplrwxb40oRa5I6fhDwflyPdUs
FkFVm+EpKsXPQGnHXdc4yQsaHioTxFfu/ROUvT3LkmglYpDL4WgKQ+hMgvikNnX0zay87DFzgmqn
4F7iQiGv3fjh/ojXG4b0ES0AHjjZXLHmWbqNOnOji/hkQ1ZflV6n6asYsZgVjgXq0mpeXQ9S1gju
PUwNaS4/rwG64Go1aq7xyY2565RYafxHZMQasRkqtNU3ruMbD1qILcvu/iyvPyMDc/nByJZXhTF7
ybVRT6zatqJTODQA0EbhpcpGMaNE23axUx97TZvEwspeXUtysrQTobZxQMBlX35LFejG5GJNe2qa
pjj6UQuH1ho975OjDO6LP6XjH9+ocK000xABq/sTvo6oqXLRsaXQalLgA4R6OTrUa3jVCd4LBDf+
j6xyk69ZFhrBXsl86xcmhBhlUV7XvxhOSO5ej/Ww1fO6XPgdN7YX2CgLtD0vO3iJWSDpA9TM2tqJ
TzSmpm5bxVYSbNWkH2nSKc7L/UlfxWtyzsSrMoKESzDfXhWPae0JJTnxHuAG4OVD/asaqdu61K12
kUfJAM2aRvzI88CnTZCI5HT/F9zYZ+TObwE7pVWE+i5XHdvNyU0mak5IJrf6VzGJcJ8EtIbWY9cH
O3VKU+29QaosZ/IE0RjnXF213TSaGoNiWMlpKtuq3sAtp35tu6J4RpywOLhV7f0ORoQo91DgIShH
tR8u4JjkrC4qffwE3nsJtiJxpxl6Oet0SDwExpX0VPrUqeEUO+nHrlK63yplZW9LM6J3z3bSFwun
Wtbur8clSQGBQQY/74QmmDskYNfTU2bGcb2N804fDyUSXQtf9cb8aLmSmUjmyPW+sluvtbMMc1gP
J+hXq3GzBwkih8/XuS8sR/B5SO1x4W296vNSp5b7mPRP5cakBHW5qiU8/wAlwuwEan0Ifia+iSdW
F+iYDPaKETwTSlbmRuVZb3+prdmjuphUebX2ta59qIcSGXAFucWlpOjGicaGW6JsyExsWiuXP8su
dC3IPD87aQb8760YdGdFW8TtPiDDVA0LEfqN0SBmSBYaVVwGnF9jJlCHVvBFixCR5q9BWjrOipqn
k/yxfN2MFu7sW8OR/BPJQGWE2jk7v/TEqkKtQNTZTYNDq2KQY62pd9X/Kiibfb9/WdzYvqwfexcc
D6zjOTNWq9tEGe2yOGWpZaCF5rf58OjHeXK8P87NSaFGQjIPJYFjevnFMH0tYq6G4jSKRHzXPMVZ
RUZNl7zQuoUb+MabB7yb+g3kB/zE55sDg8YWyn2Vn2x3ajtcH8ruw4SW9iGdUnL32tZeej1HIHUy
2gUTjBtXL++MNONBq42/s0so1zNccIwxP6llZqsr067Y/4nv7OspiJ5bXCkWtuaNW4HbTu4Sol+a
87MBhxFwqJE6xcmBUv3NC+x0U5OFHYIpTT6GviiDLf0ooJz3v+ateUJaBGtCes+NJL/2X0mk1pRN
NBqlOOX6WK6RUIi2wkiKjTHWqFko01JGcTUe3xNZLnDW+J5CMJ7tHizKa0ouqXYyaQ1/KPSiBtxi
0nlfpVRJccFptKV+4dWGZRR51ilBUbRx53xmxXQps8OqPgVTEO/CdKw/J2GT4e8z1ICp76/ndaTE
RUvTBlQkkHIPdNHlgqZGUwDz1vRTrI31s5OX/Re3h1uyyzIgSOs+EVZ56DQt3mkpDFHNLp0H0ALv
xe4TtRC9cErBE9FmmIMBDNqOGa+QcerI3A7eZA5nS8G7i5s1f3Bra48MbVwtTV5O7uIJlaMCB+W8
0JQ35g6rORadY5CY+mlw2/Qch128H9za+dKONaKawTCUv6AUDatBbaZzLqp4M0DX/OiqPqJ+U2k3
K5Q2hn/uf5LrLcfTR0wDzEnWg+Z1tyKBt6C2lnFS8jT61dVR6m/sqPf0LdFOkB0qHFvbzf0xr/cc
Y1qSs4EEBF3x2TZvSNYRybGNE46Mzs8YMcpPZZ8MGyyiljzoru59+bJL3gBwfZwZ5zml3sWTfEDN
U4coT7NugiBPN1WvLDnBXV1QjCNrt1yJBIdo0F9u7MBtVUwKAuukpql4oq1v/gi6vFrVgVb/saww
SVetYSw9Abc+HqazYKEANADSmi2krYxDkfCLTk2rJjgbWmgaEXRWXUd/3XkdWg+j4vd/O3rM0MJw
tpH6FpcTrZqSNkZQoWcUCfNJCRyz3Kf9UK3LokMz5v5g11+PjgkTI0rgcmK0y8GKhtZ5Bhf/BF9L
V9C6BHe2bapatX/fH+jqLSVrApwhJYeh2V7ZMwAjBzAzWdYpMtTABwUl83EsgNRvIXfZLndD3d70
BiyPAVPwdHt/9OvNw+jci1LJjDduzo2naijysLWtk4i0YV8rIj1UfVkeihxNt6AGsLLy7LHc3R/1
evNcjqpfLm6alFGa6gqjqmP3HE5e/lC0pgkvQ7f+jctx2t8f79YaE8Vy3RKmI5Q3+5hVo8W9Zhf2
SRmmdJu6erillBitSjuoP2o9Kkqxj95z7UVLfL9bM2WuFAfwLeCxk9vsr2c87pDUGtrJPgWqlW6d
1FQjHISxLd0WXlt/C8egX8JC3R6SE0LXD4GUeYm9GxC2wm3aPpVpYh5QVfW3yE4CwwdSaIOPTezy
1/3lvbWJaDKqRIR09zg3l5NURiCKCcojp0bY7rmrBj3bodLf6us40Btrq2UFTV3044J3W30gyEJ/
k2FBTWJJNa++DMyotEbTOoHGDxFL86svYYKV2BbN1PpBCfnmARh993B/xvKquXhPpVmXzMQtCtJS
kPZyxsk4unnchNm5KwP1YKmDPQBzK/5xaak1qzTNLFLH3tnYGgLpmWe/dz8DIqQOjQ8HzGrjqubU
do1qD4Mizm0U6KvRrJuzFmntln+GsFyXGUetGo0PTlaFCyNffWrJf3DA5NLaYMHnaBujGCxop315
jjGDx2UXp9+y7woUK6LowZxE8Bjh2LXwaN9YbSnvCKeUD80lOVvtUggX0l1dnUPkw85VEZRPlh9j
P9jRFPbSSNvaRii21TCW38y+URZuq+vQke657A7SqwTSxWe//NoiDywvT4zqbE+t3q4aR/H+sUHl
Tp9VA4mwvUOwhKylbSk1oUuU5wdFaxL7IRl9ZeG+llO93Hh0bBFKkBV5g2tldpOJITH5AEl9hjFV
t6tgMlbmNEY/Y623Fl7AK6oywsC4rqDyic4PQJV5NRWrLI/Su1md0zgU3jogrEUq3Wm1bW549VM1
tkqwJZj1t00Wh0h2aRPl8hLHacpPYQQ10hwUyMyJjfTdmrsPasmkpEGEiqTifDFCS/F3YzXY4aqF
NDutvbbAILtDjb1Zu1mZOOuwSKbntK7ir/fP7/U25trAM0W2fWWZenZjTWnRl03t12c9bawNrjbF
KrG9ahOFSvXQtOITcZ34eH/Mq3uZ5UQShgYWfDJaZ7PwBUgkQEwnaM5milmr17bDbhjoJU1TVW9V
V7y/NiwHlEh9yVkAUz47NmCLvArDuuaMxKV5FjXNRy5/ZRc4qvJIwRCwS9eW8VaLkT5fhy7+Qajf
Bd/uT/vGUjNj2qCyGYCc/+xXdF3tF4Mq2jO4pvAzvxSH+CjYd5Czt2pb6Qe/0ZfAXFfvvUvBClAH
9zPS1tCzLw/sEMRwxwazPael50frgjMNhsSqjFU7quZj72Tu3tATP0D/M3u9P983mtvsiFLtIdfi
D8YO1nxwXdTIe3fpmep0eOwTNTu4Q9U66xJHdujCZT3uimBIk1WThf3ToHnVj7DRwn+VSnTdQ1tr
Lbw5rFf+oPg6fI59P921VlEcbA2jZ0N8CYudqujeIYbXt49aoN6r+1O4vm8lUIq1kxRsMvPZ6cDu
uKuyNErPVjLG3xu4WU9NKkLUK5E13mIAlG60lsYCnOBwVU6G/nB//BsnBeYLPRVKEgDJ56wPr/Hr
IlCL7CxcI/xS9mr4KVS08iHTGw8gq3AWakr6jf2CBjgZOSVBEKzzT9amCRoerpafaaJXT7XuJIei
y7tVZOOAulIqs/iMc3v4UuoO+vt+N6rKOke+4WsCbfVTqjv18zhVQ7vqUV/YiMkpT5Tqpw3Ye2+T
WnazAbCofKWHmbSrok7bZD3A1T9Uhp49I7ierp1xshHeMnjfoqw0n5IEad2Fz6rLx2G2M2X7j/QX
NjI9stlRHBQP4XyhZ2cPHLK9Mv3R6TfCrop81Vh1/wO8ovfgtQmyofTpjGBbNUjWPAx2lBu7MQ7x
usg6Ef2qJ6G8Im9qVjuIaaa1GgQ1DwmUwToDATrjEbhOCYZMD+2PQkcQcH1/g7wxpucz4TNRR5F4
GTqblwe8pMeDJ0SfEPZEFY4MemwghIqgz1qnaHwYHa8YN1LP7xO9jFi+L5rzkBmB/xJYxfi17s3+
p6HSPNvYPoaamzib7J2uKum6DLN/7//YGxcg1wB5K/kk7/Zc/LKjOQIEoxJnO9WU17HIuk/gQtD4
8AlTQ79ODsLys/8Qs8jFIWyBsc87Ln/VX4nHoCe0OvGJOnO+0oehNJRDZ0TtB5kIPalGPp0SehEQ
LVXrcQjSbB2NRfz93TN/u/K5QYiWr+DDzZCpSMm01RmBxHZF350GcO+m3yn1D58MDFo2wPL892I8
Uf2hyucgHiGLLnNXPM1MKTqVSAN2CEhv+9Ef+MbF+BCG+jEc2+nBQgFglWfYRN+f7fWtxYDc90gt
kQRdyXN7haXCRS76M4vbPzS1ETz4g6psB6H+zIRbL1yS13cW0bDMLJFVY6LztoIexHUT4l5y9pC/
PTh2jMPy6A6bwgmNTWCk8dca/+2vvde6CxO9BsNI5DKDAz/BvugqnVZjbqwhasazwIX8sZ2ybOMo
preOy1Q7qr6a7AQeyjwXKIgjN+OOmzrs9cOgvFuThDdWotaIhdnjVNtm90A4TGVW9M1w9odR/6cB
c3awjCo+12VpLcz6DQx5eefARiUBIFwER8HTfnmiki5S7BTO2NnrBq9YG9E0cZl3tH3XyeS44SoV
KXchjhIRzjqWmH61lJPh/EJCqR/CwguPlWZ72br14/KzIWgsYyg/GMpjkvXZD8uiaYwGt5abOJCO
TYAql28d7+9RecPP50C5kCoIh4TYcDYH1x1Lk4x8OLOmkDVHoSkFuhPIDFL2r37cH+z6QCC1Jp2i
Qf26smF8uWAIghRTwzt0dpzIp5qF0vV2yiZI+mBB4AKVOgq8+/tjXocu6IHwLqA+AAmM0S/HtIIO
oWej1c4ZdOm1bijdRmucYMTLS0URvAq1fV4CCmgSfQrW8DSGL/d/wI1JU9IGZChXmG7crOCTSioO
8B393AfS01W3i6csG9VVL1T73wjfqneH1zCtXAg47H46p/OsQvercgopjpyVxvW3tpOg8M2gW1ur
vJ0SiGDjhuBZ/8MkiXFpZhAx0aK6XGXY4yDBzEY/C17fPWra6UPWZs0na2rENmc7LZy9620LU4Jy
AxQndhOVj8vxACMr6UREcg7GNHmtp7rBaStota/j0FnaQph0awtRJ5Rw0Tfje3nx/vVyEvKhVZ/U
xtnJKy08iNZrsN0jl6pW3Pu+2BZN168Cs4/LLdht50sWKc67STBvMspkmWiR0M6d72PScUFZ1LDP
lV4i52QCU92PCGGsraBALBUhd3JUazFHvXpUGNalIfNWkSZ0mEWImQKGw7JK85xPfktC3yGRH8EC
38SxYp0dqvsfnBrHQRdi+eGdewrKP2Qf2ZySdaW53BMnWlEQsbLOwO3iH7B340dv9J2vptDzbR/B
t/oP40lCJv0wWSed3RTuOLgjj7h1NmMz59p2BhGvgPlHn9yuCPcVehELM5SX68XlywwJSkj+gDrA
LJ/tYuqFQvM5q2d8wPujFIv/bACG3ilaVW7SMO+OVZbbS7HyjVFJ44Cn0dglu7HkhfXXdk6yqU/h
0SvnMXKOXhj460LT2k3m2+iklY3xTwYIccnv5+rAcgXTpKHxDaye+3i2jwAnpfCydeXspl32UzQ2
76BRimPXOc7x/ne83rJyKHCwBNhE13MBIzdRzQoTH+Xs25H6QfSh2BtDaL5WBhS53jQpcjRYlRKj
+kvYnZtDg9mnlSjLkvMspOhEqw1RGLwaNFfHbymuv988K0MsI1Vzv6Riplg7pOkgXua9hib4/Zlf
PTW0TAGPSsASSGCW4PLLjmVMJ0OvwlczFsW/bj62j8PglF9HbVRx88Jq+73XvhzQRAJMNv0cuJaX
A5qDhy+l0MNXfCOyEDlYyhuDaL7Trc+xacCI7f4Eb+wi2atnJKmd6swNMtOmMrIpMLzzKHBhI24i
mFgrLfRWjAG4ghbW89Zw8C+kxDgIMKo3l9PrbHjpo+H45xoFka1VUs9aqbqvHvSqT8v3ryXdICkr
xOnkDZ2tJZ7JiBD4U/A6ALDSDjhLmrsGHQJvbVHcsTZ2LcqHdy8nQ5IYEYqhgTXHAIvEFgSwEQ4s
VpuhExp2yjPWk8OwRirgz/2xbuxN2uwm9SMQ1aznLEIIETUyHNRuX6vEE5tYQyE+r1L8Tccm3mW6
8c9/GI51hNmHsBgE9MtPp2BGbY1c269lO4GeqOPGfNTjqtkFmjUpq3AalrSYb06QfjtUQjp79Pcv
R6Qz3OI2lIavqV4kzRrrjKh7rOPc0TfVlMcJZJYE8tD9ad7YoQjJke3AxeWZnPcxOzyCpqR0lLMS
p4r6sUQ+IF9DaBybHeAea+lJvvF0cLlx+CgXQe+e1xAEOMgw87LwFXWQJlzjoaPkO1xQlf0UD6X4
SEn5YwLlYqEcdz1LmIrEe/Lsv7E1L5dWy6qI7DmLXt1KB0wN3staF9XAS62NS8fw5ljc3UgzkN3R
FLgcSy+0BFJVGb0iEa4/WHlj7LAGaT8CCCwWTvztoaQcFINJpOflUFXjmqMhKqYFXLDYDIWqb8GN
2189FVesd+8U1pCr+v8Hk0/XX6++2kulSNUNXwWuEeWqcLoRkUTdjpWDG+f2wkV9vVEYDRVBCf4m
uHmrr/41WqVoracYTE14nTmukb6nool3S44mk1t8mip3/JBzXby89zjAcyLxIYojrqFcfDlJfCdC
4E529BrFXXTQ0tZ7Re+h2KqhsmjPeePrSUywxG9SVaLccDmWsBvd7kM9em2Z1tET2DKlvgNxNS7S
JU+/m2MRycBFlG3muZBeqY9DVvVT+DpmhvkEU075mDbIffVjvZTJ3RoKOURa6G88ojnszwPyR2lU
CV+nEA/XVVnX+FBZbV8Hax4GJ1zYlte3pmwpwIIGUUPvbb5R8PISrY6W6msF0PKL3RfHHlqX7Gxo
L1Hftt/ub5DrAO1yuNmzMNpFaAVBHL7m/YQ5HQiGjMen770fbm2Xn71AqMVL3QvLXSX8oO390Rcm
O89olAjasIfL1avdRR31AL1b+URPXxSc34Bvm0t27bfGk40+Am7aWxScL7do7vtub/L+vXrIBX5I
vFh5Dlyng049Wj+rIbPezQsjdgFzxnUFCALstn45YNHoRc7zEb12o+c/q4OefyxQF1o3WG49THbX
LhAQbn1OQDy4AL/11+YSfp7ZGmXXWAS8FJSNVd1GnfqxHcOy3+b4pU0Hry1VB6vBYYqRtbOWMGG3
Fpj+kESgAd0EbXI5305xGkSm5Q0uzB4bOUH8NDrlOcvV4g+roSxcq7cOpy1NGCD4Mey8X5OmSmSE
tR+9pqLqvqV9S63DMKP4wQ4mhFLv79abg0GA45tSxdbsWcQ2uF6XDK4avhaKX7efq6YrH/RCjOLT
kBrxQpH+uoSMQA+YT0QJeDQoic32KiBurW+hcL5maC/6a7ABGY6JQ2St0KCemtUQlOkPF+vB/yPt
THfkNpZt/UQEOA9/WVNLrdZsFe0/hGxJnIfkTD79+VL34qCLTRTROsCGt20ZiEpmZmQMK9Y66PGI
NrFTjKiy61r2biIR2wmMN54vi5MMOh+kNZTeq0JlWZb5MOQ1F0erbOuDEXlTi5Jl6J3HkJPtM2kR
Jw+U1uo9SOPL6Q++A6OVho2eh4R0yF159nKGXZEYed9lQVoifnkUYTf/ZdohDI1tBtOgid/nrxrM
934LTeUVOfWS2KGzvPcz0PsnZvqqw/2DIDf6tkwBElEWnWQEIRsMtz/JqAtHKoalQVlYxXxA3RQ2
a+S3o8t9Oxu3CdYDRzJZu9SJ13DOaALqa8VLHuhmPZGgqyBjl6XNI9+di+VnL1rn032LG/4Dr0ji
QVcI2ZZ1GVHPeN4BxBZBHhXh4zzbyQTjxAKfd6gvPxLhKZ/bUGv9JHOdnensjcWSv+ItCTIB879I
F+y4zKYFsIExlIFo1Q6OejsRzC4r5ac5tnd988Yu0v6jDE0TnXhlzY89qGjI94PH102LfjxVwuPw
CpRXux2/sbEywFmUBEB5kPCtk/Qp1yJTjesiqDNTRUSwbSDhbRJX+IUloEuw2z2u/y3nATSBEpOF
eDmrlPv87NL00Ek1uViKoElC/YxUq42Q86L/pLoYve3MMnmg+NYdGL00rYPsyx0yOD7OqabMf90/
URueQ7I8Ez+RVUus1O0vGYQeQSUTl0Hc6J5CqRQq26Tibvk2IOhEdRgKNzL1dN/q+pNLNjcJypIk
2r8VK26tAqbsHaql81UMWv1mrMzmbZr0+M56HH46mRe9FlIqDcJCSo8NH0UgtHIJSzPwFrFS+mqG
+zilUfemGgE8IJM59O+0yUteGdlLg2Tysn8i80BrtcNFl0UFA0361QBNWD7EYOJ+6j34umObLXud
PblJzx2eNEZfj+iPAjTQOvm5nx2nnMpgwwSveg2XLE+PFFKL9rPiOVF8NESZLzteaGv35NiZTPPo
GK9D7rCsJEuxtlzjvHXRZYfNM39nTuDand5zj1FmTHvkg3J/1ivkraXoA1yVp321f2KINW8qGe1A
PmaBJpO2RqNa5eMIY0B8qBZSeFUbi78p2yyXPpECt/dP7PqeyE8MlofyswyciC9uP7Gw6roe6lS7
6tSlCl/vdeNzYdGMUyLP/HdQ+vTjYHr5l/tW1z7w/1klL2VMmPro+nbCTWsNSzdrV1UIrfTrklwL
JVvLPN63s7GjUiRLZqHEMy9qeRCRt25SJ+p1QcmlvVgdYxDHHnxocklSXf066KP9Wgg9a5PNC8IG
rgcwv1XMonQFdDhepV8LHSQ5um1MmyD6A3NS+rYPqfD5lOUq5e/7K30BhcUs3xPEASMnfNO1xAuM
yyOVr9G4pu1SfYxVsziqYd2X4GbEyN/GJ3M008/aMJsxgNxxecz1xt6JHjcuLM3x3+V+5njQQrs9
TakBRC5jAJi6sJM3zOfa4Rs1BsLrW7m9p/+xDhrkipm8hhOXhBWhhNWHZkBrEjBxGNcsnBfvrapB
4M807GPnZY12miyP2k1rONU7lLz3iowbBxgHwY0B3gFl2brAkdSFV9OoNq/DbPTFEUxjap68Lqre
3N/WjQPM242q5284LDDr2w9a5rogezFMwEJW4wHhTlEmauPQDMZ5Sf+mPya8h/smNz8rA78ERBQE
vDWldpMp9MKTkKWNYzRf2qhGjLFzO830Q8NQ3nWLl2vHYTLDIB+XPQjLhkOURGxAkiRnw4sB/mha
SroOE+8L8pTfa2BbzQVGXj07A1we30JHXM5vAMyOny1EIxFrsJByfv0rjnABGYecYGBCTG7+s2cn
Dqd66K1Mu4K5TbPHWdFr0jstqb0PBbhY7V2pu9NeqrO5cGp1MOFDR49O8K3RJKqFU4NMuNZNrGfv
lXAqjq0KT8fJyIfROSAstMgAuKwgfuY/Fj46hlpwf++3jhuNj//9Eau6gaInY7xotX4VqtZ9AFFV
/F1QHjnZpdUC/EZZ5r69jdcHL0H8QhuU/vK6qy2ceEGP3tOvugISg1c5H450P/WvaUeT8DTn0fyj
mDw73HkXtuzynBAdy4Flc93j6ea8c7UhM65x1bTfY6vTw6e4QDD8nCA+jmzSnLr/6Ki6fL6/3q3v
yyNPLg8drGQVv91kZWzDsKhN40qJuT0pqeGdwx7aUl+3l+S0WNPefNXWQhmelcqKoK1BXN8aBBNK
h65pzatbae27zBuHp8qpUhfqkcyFAaYs4+gQUbbaG2zdNAy0HYAhE7VkILeGMyhWSqepjKsyVto5
YbTeH8esefLUUSAln4Sw4IezHud/sLOAFBjAoXYBnd3qGkFRN2hm1BhXuzLa9zAUTp+HYqDfo6No
Gfs0ZafYt9PO3pPl3Hr6gMHIDBLvBaD0dsGaiKtkTFTAKQaQTvTSdbe7qJOJiJC6MB3zJ+sEZkKd
hl4+Df1bc1aXRyNoH/NqI4B9zWpl+bgw+xT6pb7U3NUmNk5VLNW47p/gzWXimCXdFFywa3Djomcx
xIQVr4Mba/pRmxf6T0nileNxyinj7JQ8to4Rw/aEUbzk4Del13zmivPSnCerKcyrmpjvFcWFvMcd
+jOfuD3nxrJ8qAxl/vv1SySLpfAEYQ5h+cqmFilN2A9EUp46NX8ZioBvEHxafqYQ1xY7+7j1PUlU
QYGQMUKAt9pHR0X1vh4cjo1QnJ+Mxek5vNQDSFFzVrvpfH9p8qev0g2Z3wANo/QA/m91O6IQFiTN
bu1rqVnho173VXGspupJNE2g1Gl+0fCK7lsNYUO/CMN6x/zGbuKJoPDlhaMMvh52Bz/EhJZT2dd2
Rkz6ogyhHSGHYjI6Bndj82ArjZodzSKZ9/inNhbOmYXOBSAe7BTrJlGYjo495C6WLfRjFwUhwDDV
E3TI6vAXQQYC7RGS2ZE/ThWg+6lKTHVnpzcXb8sqJgBIspHVsUrrNq3MQnWulY1QwlBojGErE72N
2LMWaNRwFWfaqPnODdp4cuhUAUZGdIAEeY2m0lwafV3tOlcxGmpyEpaRDb4mvF9KGvW6X9ujsbPL
W99aorek42e+yJQf4tmdnY1FZZsT59orY9T3h3xK43/rPi3iozr0oQJ559wqF89cKqhkGkf/2vBv
6p3EdmvdVLIlUFACE9cPAdSHszo3qXNNm6JBSXW0fRT64sa30vAzhC/xHgX51v4+N7iKnZgDQjRp
Du2r2itVeoJ0TP2cTMwbPYSgTRAUB0PmaykMz6f7l3rDhZDAy1lbImdyx9VQUKMjMZqXgh0u47qG
C6jVHuk2lenBjLp+Z1bOfOlBAM/SUgbvSba5xo8Z+pT3thla1yhrzNCHPycx/dId9nThthZFggVw
DK4j4CMrT1WSY6TELSR3ji6Wyq+NcvgUTzVjTslkzM319d9QYjckxyuV6PVpMdW8RTDIsK7VHPf9
2yR2nfYQ1jaNz1SU7s4A50aKJUstDEPwrAGgWjt9M0pVXL11tcvKg2E3AdWkj536pYSz/y/L69UP
KM+Xn1N9nHa80KZp0PaQdlHwYbLq9nLaZU59YLTN68SbC5LdUNs3ZmaW6RsdwFHzVhcDsotDPCc/
FP55jzxna1t/s2LwlHM118AVWL6HNus652rEjNkxSZX+ow7CPMzCaXbw3i/vI2AquA45Pjw3hIS3
K9XziWGiRNOvoRo14wHO8vpHbKFEcs5zw+pPrprkqa+Kkm7s/cP00vVAA8f6eGQpkFIHubXsKlPf
jSQS17K0o6PQoEw5or5r6l9apMYeFquLh1/3Tb78rpiEBpVbCYCLkt6tSc1AZXe0BjC6oujfRTAr
FgdBDntQlSTe6y6/9AEgsKGXckmQCc3WAZLqLdAe5ol91Ycq+U9zZq09R7kn+lc/XdiByBZCWzaR
QPd2UZPeaXbkYsdyl6Y8Z5mTLMd0dhTrYhuVc8xsaHV3Hq+NUwPchWIoiEoesXV92+0du7WyxrvS
cTXEuRUVTalUQLMPUqcNH2so5362jib2SpUvX02yYMotpMPwWXF2bhfLR5zp6YIZDavK8g4TWpDn
hO5mcnbbyPhetO5yRMcFqWQFeQnzWEx9tleD2Di4z3/DujUl9Bb5uyhKgtJSsw9R2yXpKavhiDi6
fV8dUHWEL/T+wX3pj2TyD7ZdFt4hQlrtsTu6XT9YIHV5cpb4EUqvwTiIxMsM34Z46bGFALbx07no
voVp1++4/W3rTGEjK0aNbQ3BTmYyZ8SSo0APLe3rTCEgPBBO2F+bzgRzM5XpR0LU6ksSFcaOI964
sdxWIiSK/6RS69a2IVo7z01buU5UYx5NBVb1InOULx14oMv9b7y1rYyXgoUkkOVwrTxhnrX5Uk5Z
FFTa2PhjNUYfvTScj/2Sf9Enz/p639zGFUIVkylr8hlUUdbKiuBg1GKYM+WalzFUFIvWT/Op4OMn
JxOSpynymxksWuRM9k4vd8MxgUKhkUJHA2eorkKwto/QF7LDOKDOPtvnDMpP59I5ifUHH5TiLwwf
ZMGUV+TveBbhDkadViK2kkCD0uPCIzP5i8aoVu4uQ3tJLIUS+/1vurWFPCn0wuiuIsCyuiZNMaAW
ORlJ0DG0OJ4TAALlxZsbK35gisBp3hSVLT7dt7m1j/SGCODp55K2yN/0bJVFFmplaIIU1jvDeTcu
6nQolFA9WFXnfbJ7qzm1ZrFHoLJ1Laj9Uh3j69KXXxlVFsZLdOFGAZqRzoR0YVW90dFa+NQ2jCze
X+CmLTirSPYl89gLCiDqcwqoIlDz+Sg+qplaH8KxaL1j1SNBunNmts4mYRe7x8wHqHnj9muWjhbl
jhcnQaZ3xXdVy6ro0uWJKI+vXxQoEWJ0vh7TB9LlPdu1Noa0wsgK74qk6nDOqsoJD0bXRcYba17a
PcbfrU/I0aBVAFsHYfPqXBpWbSWIpniUg0bVOYlW0o2YnVompzY14h/317b1DUlmabCzNAAh8s+f
rW0KayfOiTSuFu3990IvgQABimqy0307W88CD/FvwBVucx0ky/EtN+vz8ErXwyoevMhJnmiUuE+L
BowVoSW3HEBC5U3yHTVQtdkxvxUKUB2R6iNSr23NYaSqkKYNi1Cu2eK5ha8Y7XCqdVE9Vu3AYPrk
iTOfOLlAZZG1p6Jsy7/ur3/r5jMdALYcNCjVj1UsokVxVocpHjzu6/ApZK7tKSNneVdaS07zwaYr
1BTGzm3c6GDqYOqk9BFNU6kcf7u7ZqlBLREm3lWL5iZ7qqom9FuYCoxLTtVGR2MzLCLXT4dF1x/p
lxXvQwsWnKBUl/bn/Q/wm+HwtlBGiQxUMfkD6SBlwNvfElF2HWqvCq9FnuOGGj73A0PzdXgYcq17
qw5edIm0rINDYrYuCpjg4kBaqsHBP44z0r8iOwrUzh7u/66tZwCNA24bnGVgs1ZOJGp1CzbXNGSk
qirM49TmYnxTZ2rCiPcc9Q8KjBdv/sAkV1wS4Mn0eLUrhab0kV6ZznXqFtPgMIruiZ83uifDnAxC
s7iwvt03+UIzUr6qgBEk9A74KrnU7devIaEri7G3oXWqXe0aqx7MLJwMRTtTZG5anxkLHWbOVCma
QxwP0TsnN9S/s2UKP4WemnTIjsblG0+EUxkYSj9ax/u/cMNB8LPkYBs5vBReuP2BiVN5oWFFIX2c
OhU+iue9d5jJo6/doCvp6Ne6VZwsI3etj1bdGntZ/MY54GmkgAt5A5dmHWJNy5y5LYRNwTy11hPl
9/5ooxV2MFNSB+jg5z045IZLAkwlx4Vc4roXNKVOq3WqPqnhtQc3WPxrlvUQ6NUYPohZqN5TyvBQ
8ZnZM8v+qFG18A5iifZetg2vJEmviSkJ7SQV7u1HL8kTh3BZlCuIijA+itJTidEF6O0fYwbm95CV
tgh9a46aescjb/kmYGT4JVk+hrtiZRuSz1QfwD4F6TQMJ7eP0kMNBeu5ikPFe3CszPklGEl635pl
c1HLLk5Pi93scYxtfoFnv2J17Ia2HduhZQ5uNqp2fMgN4A6+lxhL88lOkunnuJgpQVramHsTjXJ9
K3/Ig8gXsLnbgONXNcY8LJiuyAzlqs+SP6KeTeNTW1PNRP6a4bHX3y58Lsfbpfv+4vm1UBwSTTTG
wcAQu/pZ1Utd8SeNoePjYGbRo9l2bvYTGoXxUtZlq++Y37pcdPDogv9/jrXbc+YsVp1XjYiCsGEk
zquL9MNSluLvzCubL4x3lfaON9m6XLDdSLwxWKgXzAR0sLxorJwI1OTojseFCOgkEOk0jp3iKuZl
MRUHItwU4eYDXMl1hppOpogdDP/WFoMuJxPlAfYoT94uexF1r1XwBAYwMIcPo+GFRyitraOwyz3k
zrYpOl6gv6BkWN9kxcqxv1hRoE1j9q3RZb6ke5Pta93g7M0CbxljLAC8InKoHOJV9mto+Ei7Y8ya
ac7pSSFzymFBETUcH1pi6Tv1jE1rOGTJK0rre/0VO80bF/i6w2ssGk052pkRz+dRaaPl1HKmnfP9
q7J1Vhkeh9JCemdQ8rebprfdFFUy17YEXY7R0bNjBinjxzmGvTQK59e3f4mHJOKUz0ndel21SFS0
ZAe1Vq5mb4d+7TmUUPMhKr96ZpzvwYk37oWrwjaGnIh8fNavrNnQwlEYl7s6bREfWOfyloH86k2/
1A/tPHhfSyNxzkamQKXvVhBO7NzLjb2UOG0p7QrzwouAtGYGMaQPEAWdNqcPbT93j31caL4wRbg3
f/UCOk0UgTFooZjUA3y1njewGsPpiq5XeGGrpnzvRIrzA4GjJjny34tTMaZNclgySY7bL4taHYTr
FfmpdIQzHEVbv3poSf4gOpU0TRmDgKNX7s6zZCuMkCCF+IajVWvjJW8cAxq0mJZdPXX9W41vsAeq
29pvKR3D0D6u4cX3LrJEaVqkewNTH35B3LkUx1A2NQ8tvu/BWZTkQ+iE+SkMDReGtj3zW9sti6+S
puo30cbtgiO9MLU8CQHmW6nxT+6OQCrixfxe4vh/3L+2m6aA5lN2QF+QFO/WlO1EfWt4TRr08FqG
BzI+JjJp1o21P6m52CmLbUSrADUguID6RuYNq2TG1Kd06hqG7fKlN5rPVW0V6kc7tevxr2ZJHO+w
eMNQ/BdqWntpLHC/O4WkDScF1Rl5FO0myhLr6awa0FMY5W4a1JGJfGxMu/uXCTb3q2O01nAu7Cne
63pvfmAGJ93fknQv8JnUQcEeo90YmKU9Twd7spyciG3Ilw9hOmk7fEpb1iBJo77qgK14gf0JOzDi
0CpnzI9MIVR3k4gW50OBpLr+bzKO5uvfGJI/WUSCw1IWkG9PT94XdUy1JQ0qk6EVf8RLlseurZYH
4VTx61t2qHg/syZ397kf0L2wgjs3DYyuyJZPs1ia8DGpPOuH28Xz6fUX4/fkBOUHvuZ6aVaaLOag
MGFe1lnYfZ7SPHUPS8+I8icoJkNrp+awdTMoppLESZ+Dxs3t2opOVMqMQlUAxnYofKsmcdJLW6sg
fIzs9BKNrlcZvl4M7Q9axGP3BzeDkVCODDQpuAHz1n4Nm1gV1Q7MSW3jfG+d2blAiJ6dKqU1PiUl
TeKdBW+dVNA3srRKURdOn1uDnWn3CeXVLBi1Rl2OXqYUtq+TQo+HQhXOa0cX5RvyW/mA+gxl5PUb
MtTx0NWgEwI7NkYG5RptyQ6t6hSHzh2bHfC5/FirHAUIldS6BxcOEcoq0JvDri27PM0Drx9d8ajO
yWI8jmObvL4t6UmFG0NCKtm8lTtFcSEaGgSjg7CYUHzXEtNKJz8Zm/lsCWVZ3lYwKu+VJDd8KFed
XWMMFMD5OvAajdgRgxxH7KewpAg2mbHnK/00tseuygz7rNEi3Rs43DgtzPNS+6EYxlTDus8RUc62
dKFmgWI1MfMpGgTQIEWFCOvkaMUlzIb3r//mKnmr5MQa0ex6bnnWmyla2ioLLDGPf6Mf9zBHulEf
aqEV3QkUV7eX7G2k1IyrwU7EKAGDP2vuQK2L2nROhixYiqr8bC5428OULHZ/sARe9slTMlu7qGrv
FK9/lekx05cDssPT6K3u/jLZ8MKFdR5QQyrE2aq7+QR/eGE85UjUikM86dCC+lEdqu6hUYrB/Xb/
Y2/trmZS5JXoa5Ba8s+fOXZKh4OaR3YR6EVW/XAHT3myB8MOD9Mopp2cesuW/ntCTUYgYAdubXkK
zdsEMedARMJ6l2hl+RepURgiddl9v7+sLTfAuIRsf9BUJpy8NaWYqCl4wJ+CMoy06VjMsAyeWofQ
6r6dzSVB5EF7lt4RLufWTtXY+mh2ThlEsWv92/eNy2hhXx6rtGQi+g9sOfKkkAlhcHVWiryzoWfw
isBtrfwhBTn3kfl+x/E5YXtQyc114T3p3sr69zpfRgVp7PvSzAORMQPxJsvG9oL8tG5ftCYuv95f
2Nb1I7yQY7CU2WGyuf2Iy6LFjIEyo5oNqQ3+E3osV43yD9lYmoADp+lnAzf7m/tGN1dIGR0GbeJ9
Svy3RhsnW6o+5+A3WYuWd5f3P2arGeAl7hTEru8b23JpZOYwBZCnOVAk3BorJpNBXJWTn+Zl7lwa
RKBnP9GaoTyoix5BAlGq/Z64ydYKSdJRzKXhyCza6g54dN6hgWQO10VML/FhRUVszpjdxzpyrB0/
tmmLYAJoqUZNwFzZovxn6+ESFoFnjWOJ8iXgx8oaGS7QjPi1TBoEFMyeMnrF0iRWb2UsMZ3EtXOb
qn7fWqh1DwJd5zSGaRpyoth9S068R9iztYHPTa5OiwtSomYwpwyKVrH7d0luDP8wt9CIgyvU/vMo
+tdPEbNIjooqVYeoCqyi0lR0QzvmXRXYKtMZbexN70Ml0VJ/gNXjzayl5ZfXn1EAT4QVkvEAdtbb
M2ot8IbDhlcFsRMXl5Ht9G04+w590bSPPE/Ljjvb/KTP7K12cbSiIjejsgpG5k87VsgmUno0fxJ7
l99zrXZ3apvykq1DQ8r2VBuBkzFTvPLVc8txidqmChy1aIpjY096fWgrV+yEhlt3gQhBQk/AS/D/
tx+yRlyrB1XNh2x68Xeuwe3dRkX1qZu9V+NwIXiWDlqqvDOJvbK0dIDztHKoAqbDUv2Ud2X8XUBV
uRcCbm2V5IuzDZehFoKk2xUhjADxJv4jSJ0m+lRUIvySLm3/oA3T51I0xo4z2TO32qjRUgTYvLQK
GlfOYQ0IVvtVKbmQJygE6qPttH+QcoKHBSIvT79UwrhdIXGzh3iMWcJ8BB3Z0Ukd42yHRSO+WI2e
uTvPwdZJ/E2QQBMJVM168ixWSpFF8VgBUbKcj6nSJ42fidraeeI2EltCc6kpwIwq0Mn1d5wQfWtn
qwx6gFDhI7paan/Ja1tcajKXd50FlvHQhHGlPpVLvdfK39rF59ZXb57qtDJccQmNFkP9FCGo3iLm
qFWenznepB69Ghz+fRe29V3lBwVbA5oQ5pLbXSwbO0crXivRtyvS8aIr2ijO5aA6f2SHzI8ZGiYL
1o1A0RUU9EkVgkIrlfo/L9HG+qNH+UfZMbT5DWkj0P+GRpUjc7ug1JlmNHd6boJICuUSF81bc6rA
LpfO+7iqwvJ0/wNu22OiTOLaYLyRf/4sG2jqJVTIAqvAnMJB+PkYVsc5gmq3EV1vH2ILEZ77FjfP
KFKPQLPhWqBdd2uxFEaG5IpSBZDuNm/dammR7tCNXwttwQu3tf3E0AgKCTov333LW1Gn9czy6so3
XTkaY57VwdKm7kmZxvkhV9oCipQyviyMLV69OlR2lrtpFJJh6PBlbXvtZ6rIriOIJaogpEE9oV0S
un49upmfEsocVdx4f4AmbO9J2rwYjGpIfC1Y7TW5YZ2NNZ3yCIfj0ju5QNLquKelNdWdp29zec/s
rHbTW1QqEqlN0DKKky2G5D+GyDQXDTSa8qcEpMpTFnXdKxkpZTwIOIX3CfZm4uuV1cSc+1pdZP6w
FMp0Sae+VM/CmGrjXaKm1rzjVrfed6QkwHzyJpKyrC4lWUPbT42XBaaV6cq/zDL02RNKqbUNgxzd
4j2djq3NA1XH/KwEf74gJ+pMdIa8uCsDN28o1GlaTkAoGs/emxPeuv30ByhmsTZ0quXuPrv9tgYB
ERQGeeBkVfJvV8Ge81DZ3Idz7dYtejOW0T/cv4SbJmXmB8uU5F9aPVGLPhvq7HVFwGBGEX/wrNoo
fg2V1rVvow444QFGXKPZiS+2gF2y6wwWw2O46MVAKT104agJRK1ps0TW93aJ9epMNFVoPzVzqJYj
5Ji5foGgyVY/5GOuOelBazrDymn7jXHvO9XkNJdGtHHybibY++v+V9k6YeSlsGDJsXSK4Lcb0XZ2
BL9WyAmro+VLOXvL4M9pPr+JCs/7ct/W1pWVqA4oTylaUlu8tUX225WJoeRBX1Vzc1TjuB6/6J2Z
hr5KJf7gZek/rrsU9o7drVMtJRGYvQdkSJfx1m7cURQWsJkFQ9Pn3jfHMzslOWhM2047lrbOmAyB
mLa0gZ2vS1zl1HRKWs9F0Lp9FR71JJx/MW6vPnZZWP5jtdp8uf9Jt5ZGTZipFTAAZDirl8XJK6fo
5oRDrRTd9Cnulia/NJVb7qlVb50TeXmQEgWm/AIzwgtmLVlJVtpluQHjt9Yk/YOrzn17buN5dHde
zM0PiVwbVxWUCnxMt1tW1AOkIHZeBWU3TZdEN9RHd2E4x0+6xHEOaTxN4Z98StghZPOdUtYaft5k
AMtUXSkDLWUC5oQUIN0Qs8+rn/e3bHNpzHTIgI4zua6twR04lXlH8msrXUL7p4+ZwU0aMxkPejfF
9jEtu2JvhEqeg3VCKj8mHRgIzV+U84vMqLJ5NAhXHUCklpqWqJfZS3t0FnfODgMdOfgUw/ChSLP6
I7MT9b/3V7119yl8U4wlWSVTXW0o2Hq8Ox2DQIVSJPHDTtXqc5Z20T8irYFbqa0t0iNTvPa3+4a3
PjdUfywctSfc3OqGpHPKM0nyH7iVop4I1nXTt4fOs480g9u/WhBsy06QsLlWAi4mDmEFBytze3jV
ujbQtVGKoCudMT1nXud4bxWl7pvvSrrEQEibjjkDv0D+bS/I3baNJ5BYNjzC6juLvLZGjZHyYDGo
CERWWjiP4FIlOsfNy78nN24NfzBA0u10w7YcBE0Fev5S7AYs7WrR9tzas9JScYdneoALImunR9fG
8X32FiTj9krUWwAWEF0MtAJ84tqu9W7qFsIBN0upuzej9s2a4jfmqFN1V/spehc7TfZPkw7x2xTq
vW96VoLZtdDY0/rZ+nT/hL385L/ZronOYNGBxXP1vGjJVDkLoMEAulQBS4TiPLpSB9UXTRo2PtJY
4Jhbb2o/3rf78mRj9zcrFM8NXNurgGYAfZEMyE0FhjPUFz03w/TExbW6Q44WpNzqOtuJRzdwqdIm
8tCSBMt4EZCqy6QMDPOnZNpd5viDs+QPOkXR8S9J+934tJZs5+2UeG1+nsPsB2lC60WoqUy1thNa
vXRp/BQSAPgdaBq8mJx0HAberd5JglSQ2SxJOf1EtHFJ3hYCrPIpnOypuyiQlpAhKIV7sLrMdC73
t2DjEPIjXJrpMnRiBmadD1AaKOFGTQInJYLVlabq/iuNHgLGrLVPTpLkT8xYAlrjEM9BYo/8SzhH
0yNZSrtEO6/my2gA4kKGSeUYMG5n7Xhqfeka+PHh8J5cW5AK1VpxppYHQPz+ujcNgVP73TalLLhy
qtWsgltibCMQsdLljPhlyXjOoWDbw9XsGFo/G43e2JZIBYYMTzwkFCnSk1NZSb2zkVt3CdQO4AHq
m6Qk8s+f5SNuo6pZ5k5J0GbIpcCYR7X8Yi6KM56FbeXl+yxXxd7srzwct48ypwaeGXiG8ZfMoNwa
FbRqlTKCNTuqxip+XFJj+tfT8uj9VJVTfgFVEUNVPi7DpZyFne3s4ebZZSEEBFKc7QUXpJ5YvWYI
FA+6oa++OQYStEPcRdZ5ishj/LyNDfN9VKX2ckqp1pq+Ng0j2qRu6Go/y1rtXivBQGlGhQcHJg86
j/xv9YR0JuQ0oQf7cjpa5bdcXRp6LUwmneyCe/T6E6wzy8D8ugQ2rSP1GDB5qy1pFnRjF05PUGHp
5ZulaSZvr/izdYQZT5VVemZUXwItkyHMurhlVZFpz8ca5Gz3K++Ueq+r8vIFhrgUMDVbKvUYtZUv
SnO9FY6SAe7R8/fqFFd/K0P337zMzp/4GcZqaeHLi0Al5Pbg5qFC/41p/4CfMebox3g9hDL0Bdod
5NmWj4ceTnI8SiLytXBgYYODLx2uZRLHzvzZq8Y8+d7oVpL6jObVyfvMjYfQ10dV9JdB6aIP8K6E
9uH+Wdl64J//itUDrxqDqgOZSIOua9WHwc3d+VIQOB+7sTHfWrmlP4Ks6PdkRLfMSueAaiLJ6wvA
RkoT1+rrOA2ceCyzYxRF5puSwdmv4KyYSYLTNFQQcG2XPZn7rYNkwowtqzO/Ge5vtzfpR7hChJ4G
Cfj4R8CUxC+6M872wZqIDM73v+6mNTmTL0sQwHFXEasXz7aVjlMaDMy+ncQ8eV+8pJ4p4U3JTnq+
dZzw7mC2JD6f/tLtwlByFqZVIzqB0nwIwFtHs8rXCYbTQ9RGln5oHQMQbp1leeJHDUrdqhab7ufX
L9iSWDhJvShFrW5/RaP1/TKYZRy4oRXRlZ8Srf5UFcno+MZQMfp839zW0wZzGr1rSC1IR1aL1plP
71CtQgCGQs/PwVK/jT06ImnS2X+B6U53zG1t53Nz0h0+e0kjYc4aBLQMOdtG1pwmAeD3U70swCtI
bpO9V2zrkvwuKUnUuIx5bs0VbefqjVZFgd2bVf6u0JHQySiaIel8aVJP+ccJxWidYqWx99jFNldK
iQJAB+/Hi9IZz+A8MRYFXN+yx88DolNM5il1fnRL1f2DWN+CVUvO/3FP1uCfbobb22iwFQttPLiR
Zj2Kuld9YPrxMXYm59UNbDluASUPqZwFv+DKw8PnMpd2pkTBYprldIwLO/KOytJHOw5+6xsSvFNO
pzDBe7IqCTpjB94e0ueg7UTyIW2aQhZdlAy5h06HHHpnWVt3gdKLpJqFAI+K5+1p8YqhCHtBuD7R
f5r9aTGt78pcGScXAdpvywQH7M7bsbnA34BG9L6helpdByOjGIrUr9RQiIZzPsRefVCyqvtFSSbc
Y/feNEZjWXbVeDDXc+R1GEeVA8Q/iHWjKU72rFazrydK3vkVrN87AeTmxwRCRUeEPvYLtCa8NV3Y
JE4cjLQonhK3rZ80EJtHUDipdUjUhFjx9a6M8iPIJjyMTtZ7u30a0zlz2pPfOJUoP6Ax+8tCSvhT
KdA10CAxPP6fzK1fpsa2lR5iPoRQrGo8lstEGmdH2Yn8OPm1UE34+Sf25CycBUT7RYOynzRlUQwk
mOLMsX8AhHuyZltLDmVvzwgGWcMfuGqpCybBthK5tXoZhI3an0ZjIRjsUpsPNZwwX2HLCr3/Ie28
duTGoXX9RAKUw60qdfLY3Q5V9o1gT1CgcqDC059P3udgu9RCCd1nMAGYAYZFkVxcXOsPJzL9Lend
tccOR8AiYaS3RG3meu3QJm/6norFJdUq9aBT87srgdk/2pGKX4JrNMU9aoWeP1W68vPt35XiJ0Ri
5JXJWxfbpui9VK2lIi5ja3xPlUFNfBuz7kdTG/QPbaim59vjrd1J1Dr5sEQYaq2L8YTIGitXBugZ
jl39S2m1zfdZIfKDRCT2jnTWu/OCWp8Ot4ddO/2UvPgDxCaMwMVyNk4Gs83pAFJ2g34/9BSidrUN
iSlPSuXtOqJUf3hmzEx9VAiXBN3WKeImVKMUlJpsLjCgOSGWI7tD7Zjdlozo6szAovISADQDhPh6
76RqnLcJrugXEUKVaFove3aVlIZRY0XvSSh+Q/6QowDdv2Q4ZkOYTbLWxGVQumq6c1wx/bTLKP8U
w7H321E4k6/LUN9iPK9FUxJCd/awJX4v66dYrDnYXEDNaJOq/m4WrvsXiex0mmKj1+8yCuvOxn5Z
3aZ/jLh4L05ujMeza/NeRHADBmfu7TylCp8BCpg7YxZv8e1sjE63d+laHPDQLJ51izkdS9+AjAKi
240jrAkqeM+pldifDSNXlAMo4FjfTaOH8G1qqyejTrA5uj346keeqS90sGjlm4uXnFNZohEg5C5J
U49PRWrk7rPrlsFToDRBfl/WpFhb7//Vz4zkD9c/U4Jgfr15NXxLIrtV00ue83JEuMmr/8mjNv4u
J+H5Y6T1RzyBRbFxV658Z3BYHBkHfBLWP4vEA1VFSsFVLC52NbxkgVLupSsqhKOk1LIDqgLRWWgF
7hBjk6beRtYz/88XlS0Gn1uSEEypbi2C/aiPfZzkjcATtYruKx5a7UOhOOlWT3/l24JwnsvuZHUz
4e/629o1To0MwyQVOztgGx4cegBZFdrfsv3We0A0cmH132/vopVwRMID02gO8JDGFivqdkMOKQY+
HJt8KPwobYPxgxLPyhxm0ZbR20tVDEd1edZTA0I+/5w/XlRDISz8lksiQ43Ghacl1jkCFLbFu1s5
G5haUM2Zz8drbpjUpmaQWZUiCDhQsNaKpHaO7TD6ToIolx9WkR4cb3/IteWjkDrbUgEVYqtcz0wJ
FVwmYvg+cW/q8QvgJPTiFEYaD2FfmsUPtwpViY4ujoUbD4+1HQp8nANCwYzeySL4Ac4FlC8h36Lc
5s78pqis9iIO5d07pvjHOIsd6koxudD+U5o0YbUb2ir8DMGhOnTlJO6yKNb2CHPFv24Pujo5ky06
03xmEsf1dwXPPPWjYYCu8YpWfhSi0uWzHSXN/j3jUBrjCUBytTTxdL3agbPtpoAgR0Pd9406hS8F
+FZvY6OsTojWIjgH0FCvwInwde226vIMI63UOoncGsIDsrXOlgHU6oakHozxycyKX/Y10tQK8PnD
xctOnfBrVniRdqDo6qUIKTeO/kDS1WgH26FAvRGu107frNP2f0deNjqIYRKdA0YGJKN+1ByI8D6h
R1P9Mc/cX02bTBsxem2uOkhdim6gul8p8yoqsjbEaIgiHaZ7gRpHH1q8QZ/VaAwPWVrEe7tTpNgY
dS12UlZEfJ4cB+PqxZGPK3Mq+ybPL4FIaAwKwHS/cFYpedK5yd+3t+faN/1zrMUZF0NVkMTFrGZs
tN88pa1KH4FV625QQ+dZZk318v834OKwo6pCtxKbxEsGfo7JKXacHyzplp+1Rje/V3kfvONJPGM6
ZggQufErB6QIZohexhxBSuPmSXSW1X5wEw/Y3oQYVLafnMTe4vevnUZoIubc7aYctTwlgZcKsBw8
NMp4aipg3TgvH8iblY3PubpD/3ec5Zmw8qQCi0Par0zRT3w9xh20VHjKrrDcL7ko+vg+iANnK2Fb
3aJ/DLuInq1aZ5F0mvQiqb5rO8vNAs8PqqIQJ6x6zHgjtq0Nx/X3GyoCv2LZTInaRI5TDISrBIBz
FO1o3ZMZhg+yz7bM9NY+KOA02kOU9TFbnRf2j0yCa6oMRaSS/urm8LeIzOYhN3SI6Kkbnmy3upO4
B24s4tohJLzAheGPWXLoekw7w8fTirgAQR8JZ2dhZHWfg0J/7Ls0zI8tpI6NssYaSAGEN7hZDAF0
zG/06yFHYRetrQAuHVAM+Omkw6mW8l6RhbPDJiXbhWOJD4TnjUPr14pbtkerz7stgPLqumJNBreK
9BSRj+tfMXltbWUGKhQK1oiFr5pp9xiCB3J3vDjKLYDX6tJC3cJ4ADQ9a3s9mpUojh6ONIsC22jv
p6wrLX+wJ/3FziZ1h/6Qe0Y50tyIsGuRYFaunvM3WEHqIsKaAlr9iCQdmXAEfasdJb6MsRYN+9uB
de1bksiQAbv0wqD0Xs8uxVeuCg1Y06aiI4qDMGd3HMRUab6XVcEGsGR9MDAlcw96ToevB5NF3+WR
N+LWjQLhTyVIlQcVNP1XENPd4fa81g4HbF5QADwk0KFZDNUao51T8mPV0D1P0EXhb0NUjZ+aXoB7
9CxZbazY2j5BmcqECkTND7jI9eSqrFAzJ4/g9be1gSJ+MfS/QG7he96h4dDuFVrg9amFKLuVCa99
Vo7DLPDJ0xuy4fXIboMFlGJTWIlB/bW7MS61w0QFsN+jceJspN2/hWCXL1Da01RFZjOSVy9QbsQg
H0WbXqy4qXelaUZfKM+3x8KpjJOS5Dgm4bZg7iit9p/NrrPlLo5s91NTIeXgTfyvd+4I+dMXQTh9
Q/3Mvr+99GvwC1w/Z8wDnFmgCIsTOzZukXYBv3Cc3P6pD2znLlPq6V+B8NJ/mtDERwUU/LNEdbn0
o05ru13Ju08/Rl6/8VvWjjHP5/9hsCPutViatu9VDS/S5JIWTVb4RaSG8a7o1SZ6x13350CL3YcH
5tCIEr2FNlObH1M5peVeB8im3XdFg4bh7U88R5/lHnDYuqD9ufJegbNUuOtt4iKTk0IPKXaT3igK
tAmgOLtuQLRsLmF+qIYk/ktFAGX39sFxA56vvPl5uwSzgNsjWHuhe3YyfbL9JlGN8lNbBKbyuUz0
MTlVQWclH+omF+2XyEntLRX2lfNGes/+n+WmQd4uYnNX9lHd8LvOlt6GYu+lGKncmS3ImrJA5Pbt
0yX8A9/hpqMssnxPp1I4GiU076waXf25GrSixfWn8qajhflnvHfyxlX3edjXT0qdRpseEStxbWaS
0CNVoVrQUryOLvqApr+oTMR8W0BeeycErpDv0qDynkfNy/3AjKPwxcq3BbDXQg2YAiT9cXyiRLNs
LwSJ1lYJcgxnW9IL2MkOgA52tpP3qczKxj7WHoJ1L5PSeIQ6r0dmGRmAZ0PFnO+gBF5d741W9sNT
aFIT2E3l2BkfxiEHMXR7R67/ULqsFD5p7MJeuv5GRk0xq4714OwNul3gSJsnGHZYcvyUm1zfUhkz
4WuSmvjObYepuw/wle1PeEIMvZ+W0gpOYcV1FfqmJ5wTu8E9aan6DgQBr4sZisf1i5/JIjDWYdX2
Qam6Z2Cb8mh6ASR4zCr+NoK+m/zb32Rt25AKsyK/Y/CytiZSRQnVLAvOBtaF1d4yJwu3wKrXHhWZ
h1XiV00fmTukKr14AzA9T2MRnebTSUOMG5GH8GKaU6gMMwrOw4lNpva+a4P0Af4PL34zV9P6Y1Nb
xX8p6ccPsGrpy5AqWrJxS67NHr0GvjVIFNpVi3CcqgVwoirwzqEU1lnkygjasSzMr10wpZhEIoP3
Ywx6scUWXkl7yIrpx81umBQCFlPXw7yrU11D77xPEBRCIKrKdwkQy+wYTiI+ZZTH8425zuFu+bl/
w9O5Clw6D4tUazJF3MgyCHDvHer4oZT4yyai0NFR5jl7wLesq/12ykHKG1Mkv9/eZ2vB+DdW/bf2
Dj5Bi6Pn6bkWaRIaWKbo49724hQRSd2tjOROmm29RTL/jepZTBcEB18ZJAABcamB10t2T6Uo6IJS
sWp8tXKd+ykQhfYtTAb1RVbF+Dlpx2mXj3F1V7mDnty5Sl4qflZZAZ8mL9SD4gbqRjF7Le0h45lB
p7zRXl/KppO3iixR9kX4L/4W1pP8IPg2uLHGup3sZSOzv4oJTZ29kaeNuZ+I+Z/SSKbGKU7nz3V7
YVa2IhexCmeBCjTVmcW9EcBksPsRgdE0oGXAo9BKzH+nNJ78nKoUJDXHpJl6e8yVrcgrHKXLWfGf
YLzYDBlNVbeNQ+/cVY7xUOQ6RhAlSpPu3rMrUR7MPguaE8WPMPC7Pk6Db7fHX0n3mC51VCrf4MWX
crhaqmQl2soOXqki+z5WkI936JviWHd7nLVvS9cCbw1afTwPF+EFJLNeGU45W0PgM+bno6Y+OZHU
glPjRc2D1xdSPt8eciWiGcQUqjeMS+17Pod/VDgGTXpF5Cre2QvL5jGBdh2d2lgXPpTPwt5ldYLM
SBGi0ra/PfDqXH/3ThBIJLrMa/7HwFYn7drre++MIQYUhDKoHF/XA/M0q/Z+lVpYv127jJlSeiec
AX1DLf96RAmJfWziPDinUQK9KNbD76Oh0ZymaKvuyy4etOPtOa4EMW4qnuBz34tLY7GedVfkURS0
3lkQTI+QZtNHocdfRD1ssVLXdiiZJJGLI4lu4GIZbRQBWjI49zzCi9t3Di/xnYIDuf6OVcMe2Zyp
LCQayygpQ5s6e6a4Z7NqcM9tzSqCE2/YL4YSZ+kxL5S3S3cS9QD8Azufm7LLK9cetC4uKH2fm8Ks
vP1IeLMBhJV28VBJM27fXstA7sDjM1JfnCtR15tkiKI4wciA4k+ShXvo8tO4yxDz9Cno1FvaLWur
xo1ug68jyyShuB4s0XCp13UMNVw248GiSZPthJVOWxy3tbP25ziL+h4iTAMqNJN3zhOnf8EIzhHH
Av/u0qcy7AU7F8ebf9689eduCzaGs+wUOdv11LQRb7AR85Kzous/zUB458mYznBG7efbA60VLxlp
RijDlCTVXuRGWT6MdWzwmoB9I05ZW6sfpj4OHd9S6vyUK608pJaXlhjRxO7Z6q1krzdl+u/tn7Hy
iQH0kX3Oqi5kqcuKAE+5TkQD+waR6IOR2NrXvsd5mfGyv7Qy7zemvRJaeCRTKKVSAxllyWUrohLt
kcBTzlmYkIBPbvgsgkh7rjLd27L5W9mmc94JBBu3T2j1i8DpiQrNXN0MzsqU260feMFYHdV4rpi+
+SOi+uFqFNpIOKlDXG8aPXZaq09QtDbdphl2utaJzq8zS2nuLMpTzVe0Vyd941mxklwQMubjjn0K
CdZido6XBWHdTpiv9baRf47y0D1o+iCde6tvJmOvjVKPPpRRGKd32VBtbZy1/I7x4U/DCuNhtdy/
k1bZdTUEyPrXjiaPOhvJ8/taht7OFYH3rFmhfk9ZAiS4mneVL/CS/T70dSpPkQc8d/f2NeCn0DhG
AGnmGFyvAV4CQs8dgMyxMhqUAgbnQFMVZXFbDO4usSbty+0BfysmLDLv2aKFxJHyz+wFej1iFDol
HF/cFQpXqZx76iLWJeMRVN1hpxg5mD3b6KN8ctzQCPYY6CbmRaZSTg/ulGfqUR0oDt2FRRt5te9O
WvxXh2JS6/d0w+ojNK4+RnvODINmB+cx6M8DN+gHKOuK9tFt4tbxuVlU8RXWWm8iyV+azqEE0gH/
NQna+tft2a7tNkpZKFsgZwwecPF5Q0HdrjdRkS9sMlgBPb/yho+ZNuZfBpk7z5nmZPdDajtPEkvD
w+3B14IGz5tZ35NM9hXOssKZZLapwyTF05pvQYy0le7keeMLAC4bY81hd7mqxOSZbUyFi8fL9api
Yz7olTUG57w2eCLqahjUu0DqXemHWf/BQde14Anjas1Bhr3a+x1pYrKxmVeyWzq8RC2iF/SRpV+m
oTddPbbzo86MAgmULDXCz0EeqS8E8rTfd0bafhhba8j+e/uX5k6fGzB8AMqJ17NHG19FxKTFB0or
i4PduGHoE5n7g4q4+un2WGs3IBRWsEgU7meyw+IGrCrLq8AFUKYKo8nw4zILnlRlDIud3SfDJ62I
W3F03RYALUrIlIRimM/OsZb1UG61EudouVz2WdmOlhPid68Es/NktLQIi6VzYrvxUzeY5ie99OyT
O2oZjvVK/hmBOOB0qp18xJjK+GanFi6utTJx9Fqy8Ri/DG/jXlnbBiwGksUUeGcp3+vV6NAvqTvp
BudSz1z3aBtNrt4Voo9VX6IdqfmqoxS7kf7oO/YfTDRrZtqA+12CN0LHq7QS8ZRznLpRtHOaofuo
Ri4og5DyPTb3oK0OcFkbd+P0raQjiCXzEkA3GOLGktgQRUg4tqPhnQ1hTXt3slRo/umMbNbujdHo
N5Z9dTjXmGvn8HuY7PUHVqfCxgA2Yrt7dfbVHiiA+mWi6LvB0afmgZsvlhvMlLX4QgAlc6aJC3Br
kXAVxdSXXtKxplKvKz8OsDtRFRGJv0paccKvKxNLWAOXwK+1iUySGbXu59sHby2cMlvVAmKI69VS
HL4wtLGpB9s7x1Y+3UmSpPaQdc4/XRLJYn97rLV7Y74uSBCoD6D3eP2FY0El3R6YrpX3053r4W2H
r4sc/slUYCxI5oTKs437L4tdgvJ8R4iB9Iy/1KzDD/l68YIYlSKSTcfN0ddUd6I0b17s0DaTgzm6
mXmwRc/ZacfgMhruMYwyCUSgANt5f/srrHxxQG1gPlBBneWTFwe5wd2xrbNaOaPKb31DI9SpTlbf
/pQKtOyNL746FsUG5LdJsqGdX39xrBSiDltOGF1ZHd8LN+t130lT+4jVT/8OMPvcZZgZpEgRkwRf
D9ZJdehcLMIusnKT5xmC5o9Bln6QednvdaXY6qOvnJ7fjVTQFjMpeYn4QDMMO0IJlb0zhNHsWiRE
lWNft3X6ZIfj1EFNGO1fajZB18X2OXoc1C7q3vGF52LMXLNw6F0sSkBuHyoCP1JwA8rcWgf8Vnzp
AXxezEY1NiLU737W4mLCwOt/B1tsnVZaBrg9tAMiM/X+jsEkqyf0KLtTPSJvTardBSB3VbO3nize
4J/bQprgk4ekThJcbkVO9RmZn5+uUkz6TjO7cUshc23D0b+ZrylAG0D+r/eAIUxg/RG/cFTNYXoQ
yCWbp8xocYqnCL6pfbESs1HT9zjVEGrmis71cEVcWQDtPIZDuU4/pjr06eOQObjEpwB9oiesKDaS
3/VFgP02J/oUG5c9hSCKwhAUSnjJdQ9klR/Xlv1SinHU/bSN++JOqlLx7lHjbZ7yzLMTv/Uc4UR+
h9vRvUruQlmrEoCRFADe/7id2WsbOOe1VaAWM1+cFO0oFF5/FuyaumwEIwenzO6SnQDLvSuyoLxT
6m40NxKT1cHm/i/IzhmJtFiDMDKcrIFxdNHcAC4+zPS2PU6pzNrTVEX5f7ej5xyxlkdgbiBQBaWJ
BJH6emqVtEYnGsLkklV5hE9sA17xJXPHafO6mK+DVyOxiYGSWMjbLh/yoNKRh8gy9A4qxYl3glL3
z9zuTe+gT7OoM4inFvUuQLMUm5PhPjCS8gCetdj1llXdFZEhj7fnvrbbLUDX3JxUi3huX889bcsO
hxM1ubg/kriWD/DNqr+0IIoD30zMZiuer+Xk3JWA2P5nvFcuz2YTGnZuxxfTTDR5PyZjlx07VGjr
nWpHjxVVluBTb4hwZ9ut5tzxAvJi7LuqYouUubbHbLCnFL9BurH+1zOf7xIyqDS56HlWjb4aRMl+
yqXxD2zULfWZta9MqRYHBPDR5IKL/Ty1vTdhQgR5N7cS1W8GJ8OHswPW56uycswdqZm6kZusZEYU
UAnsBkWjObRcz2/QWmRMUQO4zBbs+QcvGER70mBOfuiwRRLHuOrD8dSV2Wjs4KHkm0S0tbuUA0z1
ka4wlpSLTLTMYoCcJrmR0uA24Q+ZLA8QGk1z1xrYpSPbyM8+DBQdv1qQ8HxHyc13QHARWGX21EEp
gi7N6RSE7wOV030xCkV+68vxReapxz0Fgfty+ySt7SdKMOSb2LARuhb7CWn2GCQhJNioGqbkwW5U
8xCbwjhmedGpd7cHW6uOAY7hHTNTwikoLz5uP5Qd9CtKgl6t2PuyzrSfNQwq46RlBbdGbqjTQ9Sm
kUJv2om9Xx3Zi7vvEq/l3zRMYiOPWNvh7G9ErEjVKCwsrofY6HKnQCAYDyPFeQgnsqSuwvTgUKLp
2Ozpw2Sfbn+Cef8uYynlGk4TmS9DL76ANaC4lxjcmVnQynCvB7o0Hzy0oItDqViozSquTPemEsbh
Rn62PjLNwf8ZeSl1qgZCrTWQzpfJdTvjQGfXki+VaDwg7IPifMi8DKCWR0K0pXW9OvKsZAnsER+J
pUqYaYpS4XLBPhki0zOIw+ABicnC/Cn5T74E9+M+ICFX/fv2T/0b4zknKHiRLhZXA7lIIbKNQOdq
7VEiI+7HhPG7KPWib7Lsh3ZnKonY4iGvzRaJSQrsjEpavnhpVMK1uiGk5Fq0k/EZx3T3c5NO1UOl
9qlxFJlIAz9E/3rrhbOGeSBYcMvPIRuY03zU/+jBFgzM7Rtjaalq/fjoYshzr6kQlHeh2jovU1ll
u9SNa+cRiK21axxnr1RsBgR3u2k8emqpf22BVr9D5GLu5NAKZ99jozB/sD9+lzGVpHo1Gw95T5h0
+Wj3P/Qxbf9xIdt/v73mawea8iB2HuA4Z5rr9Vj2UAP4ts3wEqa9Zu4K6QzYddawhxypdfs0Kbcq
o6vLjabyXDWAd24vlpuiF7wlNUUCT4TFyzC5NODicvgPlydp+hNVhb2KLt7uHfM0qcjOWsKE78Xe
HijHtUkbRZdkiqcL/ZxO/dR7lTG9BMCa6r3ZaJsd97Wrgux2lpmZq5NLirY5mrURWhLBNOE13+sE
yVIq9G65c4zM7TZy6dXPapG4w+ymEbccrNCzPK6hDkKhjRrdz0pneubVoIe7YjDqFLU9MVEWigv9
7Q5CXP00/6gEUSqg9Hm9hYwpQQd84vKNUjX4KUXkPrm9kMaRxtGPCtu7emMt174rxV5uxBmnynJe
DxgoqR4UiYHOBgwnfacHbqM+iMYq24PkRR1vQJBWMiwamth68Eike7DsUFWuUVKGYMNGPNObp8bo
C8xZnHB0d1k2NeNfXSf05s5Jg1jzY0WM7xAOQrcSoVQQjmCzXhn6TdNUTEinXLpI0/elXs7Kv5b7
zwjK8fObjwlvI7bQjOqGDTN/iz9CjzbC7hYm8jMDMj7DfppMrXxQqAXJveYOwD97D23Bt1+0VBaw
M5+J2fYr0IHdVRUVNTPmuSS1vefVkbfHG835Dx0c67EO0/QUaOBcN7bRHGgWmcWsBIum8qyBQe32
eq5OqHVSsQBzAKxFlLJUY1k+Zx3+Jxtv6pWjOduHAeGweQ9BFL0eCIMT3Q5RCjzzBg70XZo6kcej
0HWCvRviPPDcFIbd7OjXg+5/+3pyLmdqEyUHzV0EWzPSq0wdUyAWOLg/2fAajjIp20fIf/q+1ZRx
IwqtfVPgIzPrZnaSWDK04WlVaTK1AA1koPX3miUAyTpl2m/gVNZKKQgkALCgxWTwrF2k4ZbZ5oqX
du4ZPGJ/nxRKtIMZ09+PzqjsMLsVX3QMQ+NTWBeHOu2Vfyj14IAX2q3d3MF3q78Uk9NWx6IztnT4
1uIFPEcswGb1hlfNhyqbum7oGvcMWshTH6qUx9Gd7rR99yUR0lb8SjG7F4AURnUy6U6F929fc7IG
qnEQrfjnYs0dKa3YmUDLOlXmnvKoGfcjkL3jONjWrpqCdxCDcQIg/PMogAO1xLPzJomMrGG8Bnb5
L7U0dFSkersX/T4uMcX2MZLM+sdh0qf4+fZU17YbmAWu9fnmATZ4fbKCEeqSqmXKOXBAZO0Mperk
IWud5u93jMMdB3FtRoEs4biB4RSZE4G9NqZ4uBNljVuzSYFuCwGycrNhN4F1PfLUiK8vC4RFpE1o
bABHbBt8x7DxyR5B7TZHCIHx19tTWh+KQiRpJu/LZc8qz1qlAFrClJAAvZOZ+ksEdf+1bLhL3zES
uAZgUKSzlGGuF0nvMjvRqzg4Z3HU7kVeSL8upfrEHg42ruq1SVFxoxIxL9UrIQMcISV2EBw9LbYn
f8yabNw7cZkjR1F6/cZduRbWyUJAq/IynUXqr+eVpwO2bXqonO0oxG82VvuJ6kYpp3wnzLS492g7
Tg+eMRUbSzfHtuXFhR8R1RaV9BnjxuuBjZR6rAUg+MLTpP7J+Sg/p476q+x070lLouBENxADqyEu
q6dWtPXx9nquzNtVyUcQ/aAS8KrfrgTwYdtQ8jzJvPwzvkTDuBulVz7qlkx/2JUXf8aCptU2ruuV
lwqPNS6WuYvNVbqYtajIPEJX4BLvuPn3+Z4GetlYgW8rwnwha0g2gsvqgGzZOYTzIl7u2zaAaFFa
2NJH4VR8q6Yo+DQ04Wct64TGRZKGGxN8HczAQVGknJHujLiEeVepBcRSwmMZ3Tx5CTST+4okzPj5
xuWDOsLKgQehPjsrci12T6JmuWJF5aWx6/Szl2tu68vBKVHkHY32US0MN/abzHqzVsZi3EUWhEoH
xvYhBl7wu7kUAsd6dvu+OGVK3h8SJ1Y7nOKDt96F86DUbzQ0DoGzLp/S6cDGjEyjvEhWc8/Tz9yL
uiSNtSP9xSu74q2xjvF4Xs4yblC8XgGENTiQVEqRp7DhsEt4EqWh+m1rl8rHGMDRlhfuq6M4DzfX
BSmNzZq/ixRWxDznnF5UF4u2wl7g27fHRjW/E7VVn4rStHcmZhIb5+L1oBx/Xu/EZzCfIIWuNxAi
pmVmWkNxmcsn2J95jyKIm8i3e6rdyB5TeYw2zdNfRXaDQXlF2zz7iLbWYtfi9lZHme4UF83rVWcf
UaF6ScdEHfdVu/kKWh0M0C5LCdODZvv1DEVpjah9pOWlIt/5hvtQ+eyUdPinVlGHt2bM88T+GGuR
rcnYrXt9zMtLOtrWcGhFaKY+YEOx1Wx7Fc7mgWYAA4na3Gedm1Z/PO30qUxoS/Uop5Sl+9yLLj/i
Iy52gRPqD8ngdhsp+to2gYWOhqM9KwwuE4yB26AGsogDEI+j+5bNcW84+dj7Zcqrzika5bmK28Pt
4PYq92aSfw662CboReYUdfDnzOpiemJnKN3OiXGbPLhjnX/rqjT8FXnIVcnMCjYC69quQXIIbCMg
Q/RUFx/YQK9tQK8BJzsjb8Bzpa7cD1Jx7D2t7eF8e6KvLot5oqTbqP/NShlLTbHATXFzSfDgxZG0
ehaDMjr7qsjzrSL46ged7etAMsLCWh52XTEcBT9V/GFG2pNe5rV+6E3/1mrwCxsTddx1hRXRVivz
dCN0v8pyfs/w/41MP+16v1aT1MOgq/E9Zb9+K2eDCnsC8Kp3YXmXdtL7MhnlUPq5m6fBDJZWvtz+
xGsHRnP4wCBFkf9dynKaXe+VZWzgONlbj7pemn/ptdsc9LTLuDD1/Mft4VbOCzgbyB7EVBqIyzJT
6RG0OfsoHRVmSzViyCa/cylKEjzEF0et3ac+CbbU1FcmCa+OF8Bvb71XMpICNZPc69z8AlzfeYzV
IjhBrssfID3qEWBre3qz4SPwJS5i0NWgLhA4XgS8quzrZs4cL3nZisMQ1Xp1V7dN2r75Kr4eZz6u
f8Q7LL7pduJFfRm7OpC7mWd+kp3UHV+0FD9uL97KZuWxzbqxGCCLl7lil8UkBHGBkZtRVhqcbq+7
17q6+XtGUuNUn0BN9htyPt2vRd24Lwmyst7p9o9YXUtkgEk9iO/ALq9nXHeVFlP8ZS3zYKS0JKZT
2AbuHQkJuqAtuPnb460EPHBorgYijzFfJTudpsB2lkZ+KYVeHZSWKOc3tF3vpsnL843seHVyYIpR
NFQhsC0zOd2q2sAK8AmdxrjbjVExvdBTV+/rJtL+EmMabhzH1cnxwprxaJyQJURMc8JB9BOTK4Ss
n4bOVBq/xOkgx3Rs8Izj7U+5dvjRnqQ8SOOHpvI8+z82q13qTp02cXHhdAx+kmQIfwaO+qy5XfeJ
S306BEbj/Hd70LUpovoHGgYtD4o3i+wxtNVc2NHICTE194NXatC8+sT6kTvZlmLI2urBqcC+iR6T
Ck//en5aYSRVP0ZYnLVJPjxlRhIrD8XQaeMHcuQh+KF2Cr3FjT2z+lVhrYLvohjJX9ejWkVNuRr2
ziUpVfULSDKMe1t1EL+0Sne/VIH4UKiRo2yMunJlYqpkEsd/11aW5V6nNYFMGk12wVog/uolY+W3
nV66e7ePtXQX5JYX+dHo6sVdpGQi2kgoVycNGwyZgFnYaYlVpddTBJqCaFeaFqmPGwfuizi6ub7S
1tqhiybsilNplBull7UVxqSCj0wgIPYswjrCBW1URggSsoMzEE3utOOOLO+SCnmIELzMO6Y5EyuA
cxHueMdery2MNiOPSnz6YPOk3xWhVfsafvKnSW3lvdWCKN0JHNk3YNdra8sentUf6FPQlbke1VXU
wACpilSYHsS7YEQXiDQoPGtqMxyHvlMOnWG2f2PgIz7fPqxry0oajcEC5kBIAyz2cj7hIE5vPL1U
snU+NLnW7sIEbyC/LMtxr9dZufescksbbeVeI7rMaABGpWm7vFKkioBHHDJfkr07LIv6lx5jmX0+
wqjcx01p977IO661yAusl6iWzq/b8573zVWxa1aXBRQAVJMNTcfv+otPQmpqUPELcn1yk4dY4sVL
/8R9s2b473HmdwpdCxyNF+mmnkRmXTlIDVWh49a7Lh277r6ealEc4rrIxd3taa3EXrYRXiCzWSkK
/ovtSw1GpxxvJxdkL9hJBfwt/ckOzGCCa1akCPq9PSpdDbgI9lM/2byXUe/uiLT7xnOUwe8UrzmX
NY/AWjbFXT7E+S9R9dOn23NdCQ0MDZCGNupMB1rMFb9yXQgHXSUjbF3cNLvOFcd80rtvldd7/4gk
szY2zcphYcQZVI2SHpD5xYiolA+t2ZjiUld19FE1IgeQ1lCkP2MqE//lisSurLBltPGN107Ln8Mu
vnEnq1zRcCO5eGH9sygL5zE3WyF8u5DVzzKoHwESfbTapnvI1bioDu/4zJSjgVUgZEaidH1SmnwE
HNWywpMswwvYw8cqC8efrWqOJ7N1+rfn1zwXgO3wROPP5Q5GslsoSS9SnHTaX01djKQooXbB7xEv
6tszW4m6wPoo6KPnjzTXEtugdV2Qe7N5AMYMD0FVZg9GHQyd3yhhd8Lht8UbNQrchzJ8Ox56Dgt/
DL1YUq9ysSpsULnWcAfFKKjynIOnmNYZS+hh44uu7VruSZDhwDiIeIsrFDw6vX9hJpci62SzSya9
lQ96lcrmWCuOtxeKXgW+rDRrurv9gdeiEYWu2dAbhB2OetdbJ+9Cr00VUN+gW8fHwYKO5kIM+Nvs
mm4jT1gdihyQV+BvyNdiqABV8E6LlOQCBLm+d6upuZcFzM8UNfGXd8yKNipTgpbFDfZ/OHuvpbiZ
Nlz7iFSlHHalCQyDsc2LbWBHBRhLauXYko5+XfL/r1UeDcUU34a3KFdPtzo84Q6ns1LKyUpxkkVB
0M7F3p3rxB/T3rxNHB6S/2EoG39T8HMU8dfkBWdm42qLN0Iz18PgD+lk7uzY7IddnDnleOGeee88
IPry/0ZbbRRMJUbkH5FG1LFsbf2+Atr1RQulGSQZHgG1M+ahj4Sws6+strgQAp1juzkSgAMREkHd
gP2yWtYZ8KUaDYyOpZ8GKSiWGSqeui7RU4Am5oCxHvUbynDWf3nS2mowg/K/zlIlu+Qr+N5eQpiM
Kw9mFjnMKjbQ637SRC3yh1y2cjdgg3OkMd9sbStVLvl8vDsWQGZytMV5bp0s2WkH20rDjL6psXxI
8l5oQZW0gKrrjtbzx9vpvTUGh2MuWpTofdLAON26mdVWylSU4oG+aTeB89VSuZ3Uud8OWdObe8PW
ehngSGlP11qnlbeeHWPZAOqr/v7xT3nnUiI/5O7FAAPXhDVAMPLwTm8zxOWSMnNuikQaXuAo0rfC
1zBPl2+e65f29zsBA81vl7fM5R2jfnw6ezph9jxVALxqMKcvFtA8bec0eeI8StHUCAMkbpFuP57n
u2OSNJGlclB5xU/H7PQS1dUZ60i3L8R1OI9lT/NEjlfQTNXbaFCVT0txg/BZUlOYqkhxo4d7OiKS
Dmo82iGCv5OCNbKuuIdWEdk3qKtuYItIXhrwnVAazAwfkhAB6Yw1VcCQXak6AwMKTdhB3+ljuU01
qakXlvK9LYMyNQkwSTcP2mrztlpkj5HmspSYKH3XRVvVh7w0ZXSUtDijfV251BZDNCbGz47MiaE1
teDXKBOBajhd0iQBLaFrUHwK6ZFYY15ox8g3GVUGkDeN0CMBR9sEllc4vz/ePmdzXvYNzxopGuKO
CDqcjoz4kIrUsNc/RBrt8cDRBNoduIzEULoTezQCrZi73TRol66Ks3uJgZeqEaAUIIpUV04HFoXr
JuWYSwTxu+ZLWQ7XUY8OsT+VufxsSWwJKhdFXpocGs3G1YYdk6kJUeJyHlKznX7lvTneJVEYB94w
ORcivvNZMRQtYW4cAA6cktNZ1Y20xkETzkNP61NuSwU8AL6x1njMCzPdfPztzo7+Mi2qYETN4G7A
TZ0OVgkcw2dhZo8uLPUtzp7zH1Pa06+4Vcsfyz67FM+ebxYmp1NUo9oP1XEt4T5XRtY2XVo8ytjK
t2bTNrE/Qyc4Zl41PyFCNh6Q2vT+h2mSxwNLWzycz/AFYdjZxQhB/bH2GntTFKqi+nBPQD56dn5V
taLT/qcRMfVdEDIIna5y6oqTKGiGZ495NUt/hOP7JXf66Es8iWJXla68MN5ZXMSHJG52F8WNRUJ3
tUEnw66kMrr54wgfaDv1ibLtVGv8Qbel3zVxhOFmno6CxMELP2lhxINBFg/DFjwy9/pZypkXItZd
JvZfpTX+XMxBd8m8aE0GIsQh5qLHsDgoLxHPcmj+KRIjJ6L0dmtoz9pYT7uyqbpHSn1QA2YVgrIR
P1Zjq+xSWAI/qDu0N6JvvwOH6u4/Pi5/JYH+KcnwO4D7/dUjXACO3Lenv6MoO5Ai6lw/WXpmK5Vv
KNk4HCMDwvix7z2EpvwSTkGyRQtDhSeRishofSdshfw6Z+ZsXkW9W/avXYcmxybvPPenE9rNi5MC
7ILfMsJBOChJCZABbKs33DbSxolWsaxfvdKpra+Z+XBrVHafvF6Y2nKvnE4NMzWQMZDplqtufe90
dierJNSSp1ECd74F6dA9iSmx8MHyQrD1k6NG2xSVaOsqMWrT2Nb2qGbGtkiKbD5OaqVp35xEiTN/
jh0Zb6ZCRBNMz2Su9hiHpuGtBqS6PIiIosfBGNHYOVS5nmvf05Q/OvZgWBcEnla3G289wAkO/ML9
XhQrl6LFP7tmBtAXOk49PQM1Lu/03kt639OwVuh0L9rZxSWXSMir60V0iZDJtyj5cAjVNcKoSmSh
ZDDxnqwsqay90k4kYj7A+Nq+nvPRibb1gNR14ACL0b40PcQxD42jaWuFpVb4S7Um3zUicp/UOFa0
TehNufCBfw1uUCeY6+2EEjfFXd6maurLco6+Wj3cjxvL7QwHuI0ni33s1lrxqzXDMDo2qBrN9dd5
7Kq6+9LlU743DXosd7NAVPIqLfvcooUtlCr3G7MZhz3dmOZaFUXe+k02asm3WYvkl8JudBcCYy9e
7DZOYEabzXxvFmjwbFpl4ExmTlbvxDSNw1WXK2m4L8Wgt8GYRSX2cVktxK6vvLG/Ht25oQInjSm0
b0usrF9TymKD7+hhU28dQymS58mcEJRv08wRQZanVuSPaHGaYmdnMkz+gweSPXoTS3YsaJQ7QW3l
mfhS1eh19xQLTFrzfmfVlnI06tB5cgiP4q1Re9nXupn7DomFUNh7Cwm1aNt6U2YeRjfRqk2ng5vc
zkMjq63Lxu78Lhu9O+RV9cpXpdV6e5B6aehPFlT1YIxao9mklTF1Ozg9fXJoFOo0KBvMyl3LYxZe
lSgP5D7wqzG+92pZudtCs2N30/agW28KVa0yJLft3Bu2KHuoODUio+ocB7PUHJoHqMsFdR0K6EHT
6P40KJPaR2fSvfqe7Mnsb63SKkwwAHN6rffoCPxXxZzZm6ZoxlvVavrez6w48dCqnZvoUA/66PEA
NrW1NY1Sy/dK7znii5rqqX1bYXQNuhdp/fmqTVzh+Z0bg2LP5wKCvjkqx6SnIRcMqpDFU4QyWh+M
PPMvrt06U1DbZfWN63NZNWFG49ZEPX06GmhLZLdOKeff0dzFaGV3pVOlvkBGBfEHDEdDR/erIZFu
wJtlT/sI85j8dpaqomW+kXK5VhslR0Lgi0lgEt5jdaP1h7qOPO2LqTZKcQjzshnLwOjrIr+P8lyJ
diPah/GzNtj437aqk3Xlpu2yUN/KUK/QonLyRBU/QyXuY92XWuuUepDLJLf+U4Ee2se8BGJ1cOoy
KmkakT0EHL2+u1ddRS+inT4bRhUFMlGcwZe5bYbXUtojbiVNEqUN7O4hc0XnYyeCzGMT6mm80e0p
pLKOsdJDNcWR+iOOGvVupjkY+Q33gjgkXM3aDsl//S3EMwzfVZQCNrDFp2GrD41q3M+xMslnzagM
4CiD2osfshqsW1Mx4vrG6nmbfG4ohJNdN1Kb6zqU3hhElt41m8GzAedIvczVO1Hn4q0H6mrdqip5
0URlz/ZHReRzUAph7WdknjVfbRz7xZ4L41eNHIbG9o61ZmNPM7bFYWXIDBKo07Z+icpRFOh1NKMD
7rRli+KWi7SEmVcjgKM50ZDNnftXV4unPGhTJf/WAlx0/dgu3fGqoNky+UMbhaNvOUWZX9dYUrU7
Ne7iw2xkhrZpum5SfG/qpg4lPEX06pagqsw3KNS6XwfsgGu/NXHn3ZihVcZ7wxS6mW6x01HQlYcx
mh4GmEstWARMHK1HhEny13AwOddZn7XxBlHawfwKH6/rr7MGPdobFOnFkO+EOpv2ddKE8S8rE1O7
yWbDihHr180icOrIuoeGLuRGmSdncH10H4cy8muXPDrQ0c3+Gplp2D1kHsilgDaRLnAIVJfZldWg
bOjt69WOKACRrqrnivpeDvpwpcpCJ2lr4JIE+Rjn87GVWdh/hX+NYEIGQ/ehoXn0h+fNjH5ExTTt
Rg11q9cO42U9sNoZqBdK/1m7t6q5+KZ6qWcFpd0Ia2uMZl/tJlpOQ1DZtTnuFJqbILhTnDD9KQX5
eJXRJYk3RWg6vwowHtNRdgvb2M0ssz/0nbfYoJZJ6cu564qbJgXzta3sZLQPhSbZz7C0ddunj1g2
d2ZSJNUeLNNgb0O1AJPeVo6i3QwDekPapkWySnuZcmSqblVoplDprVFk+k20FFJBA0SsJyzwsQ9C
spnqVy9kVSZ7eOqm4myyKp7z4EI0ZJ495KA7/zZSQHdAkV3VYdomci2aCuI5ijvlTkBk6b5w4Mty
owFCdzdWRPVtX1iD5X3Nczi721rt6mHbRDMvaWoI4OAQgepDCJL63gTCOVCb67zhTyhjtzQ38Kv7
5KdUYlXdQQ7I1UPiNe3vurDtjM3u5uVxBpk2XPFAF8YFgOJ5YETvYlGTp625YPhXxYJBjHaLDpD1
PBPiNMsVrEXfUj1ujlIZmsSnvFg2FwoUq7yWYAwRKR7Hhe62qIWtQuemL9xJp0r3vFw1vQ+oXSbX
vUK+65de1F+SLl01pGjdLo5WAJKoWlJPXNsVAH8Ie2/CkVhEVjtclVGX3dfohPdfQyPklnYJBDSf
eMEed2XXGZWfF737SaGj5VdQoyXypN6F2M6ar4lbhWarsa09h0aWsK5e/aB1XlpAErokJ3r2TRmK
6gs9DDYuNZFlR/8T7EI/EXHUVfoz71rx0E5ddHTipHnqqnka9pXmpJcsalY5J5OzqXID6kZKk0rM
uvCTInaWkprEL15mxpavOJW81YZcu+kUhO6iCk8Ip6zwwBg7rbpwQM92k7eIllNu+pvVW2uIZGFJ
enuNIl66rhrrIJ3s5DGnqLixxyy7kPVZ69SIc0ZpZKn7w4Jl4NVxiSRyo3OcqM+jwAltV1Va0X8b
lVbOR4tERm6tRpth9XARWJtCz9wn0BmDHtCcgS01If0xZr6A0Zn9F9eI8Nl7mKRzc6tXRa9dZVNk
e3dzTYie+GJxVy78yjDi6i2ZqtAiPB9gJ4x+idBH8qPiJYu2IToc+a3nZnke6EAX063e69ojGpNS
822zrsFOVnTRSHIq0V6XeTzH92ZTWc23qNDLvoBtPvblBpS3GgWK3SiKGyDXGYpDbgIq9csk1DE8
hrSpbB09tcQQdPagOTvUgOcZ6y2zddDOYatRIN/mgzWM5aYvu4ImWiiqob0zZ56wX14Y5cWLEzdW
+8naFTt9IQqS3uGuDo5gveFRIRaJbOT0SL8g2iZzgWNRnLi3zmy8YPGoXOhzrS8UG/YbCTJcLgqp
Oi2t0/PVNfGoybhTH5WSXGFnT2m0m5RU/6ZmVhbtVXceNrqbGcJPY0Q7/NYuU/PCHbo+4/wGlHk5
4JRAaLetVU1lpCpR5hX6Y2RHRoDhenpfyDL2qeCbhBxQ2S4UI88KL39H5I0ArgG0icrA6azTSuut
WrT6o2MSVSQd5P0sbpKdLMPQV6Q971Hn0IIi6X4qiSKOWm9GgVtnlwT135k5K8/7gWAFhSZ9VU/L
rTjnrciMx7BLkoMK82prDs30HeCVeuy7Xl59HABoZ2ceLD01Hq63RV2Vu+Z04s3k9NKStvk4Ca/9
7XSZfeuR99hH6DSO6ie9cL1N16Vztsf+SyHFbZRm2+tDNW9CCT5tB9YivFDQWFVPaZbwo9CUhcdA
vdZcEwsiLHh6qG7mIzCgONDRWtq6Zd2r/jwU8ikv0SLYzY0Rqr8urMayvP8Wh5aB6WBCt+HOPZcz
bdMJfBs342Mcu+FPMCZNvkFcs7qq487wtnEZT/MmDUX8mHpl84vuqdhCvFW1TwYuf38H4wNWojJN
TfD0q5heUgpLjtZj3w7uN9HoThB6sd0RBNYOQadbpv3+47m/s+Y4/lD5p6KzUGpXlz/dSFWZUa19
rJLkj5BmeVTNEvepHNrVhnJd9xMnIv1zuKHlQyMQAqPYREl4EdE4neegUZJQ895+HEapXplqjC+H
nOfxjgK36btWGl0i47xzvSFitSwqYg/AWlYr6xFjZ0NVWI9F087Ntpia+YjfizP7yHKHt+CzujQw
hDXIAD5QGaiNMV1or6/jiWXSTJUCNo0BttvqjPdG3alZy6RV1AD2HeCPayK8MhhJsjZqCvUwT4xi
M43WJcejs7rdMjS4URBa4Ffxmliun3+Cp96gwIZ9ofuYjGEqv4iCHXEXZ6YFGiS19H6Lflja3EL1
NoLJ7l1jO5DBy0CgU35bInkXH3IhlavBDvv5D+bzep/4Kl2HZNe2jja+jqbseoFTTqzdzdAr3KCC
zHUDNaitPv1IUIGkVYWePt0jAOqnc6mbEoGqMmMZK55wYfWd8OPRzEBLeGl6q4EouhCMne8dRgTc
Rh/JpQexFtK3IzPUOmrUj4OEdDSbSvcwKt206+I8v/awr7pqDXXaVzxt+4yH9MKlsGzN08uJr8fF
6BCkLedl9UbhSNiZ5Mb2ozfE/V53y24Txd6IGu047z6+DN55D7l8OZJo0AKUpOFxurgx1dQpHCv7
0ZYNim49+k2HztP62C9r2+w2g9tnVLF67QuG8oV31XHctjp9LWB3SVVGn76c+Dk8U0DYVXfppp/+
HESRzCGbNPuxnvThe2yH9TaupmznxJXmzzBL905mflKulMuJQVlwaFhIvCM+dzro6CqwL6vOfiRE
dPZ2qcoX4TiAQlr4O59rvP7/Y6HhQQEf4bx1Hk6J2GgbkdqPWqmLnxI1Rb9A9f/QlmVx4dueXz/L
vBDWWF588OOrO7f2gGUpfPnHzB6wt+IF9odIb4IpLQ+JFSlBNKPkqFtRcmH/vj8wKlwA5+G1recY
G9SEzMGyHxXZepsxGYorvClwgSo8xLT7cjvI5jm0tPzCfbtWEmFxEdVhUNI3YkokT08/pDX0iWXG
dfZkjiiV3IMv9jTfcCON1m+vZn5p0e3ZTbkhzV2dm7WzYW+lGuY4lcyPZqx1bHhZUUVuB0NsDRxX
LpllvnPg6CkS4S8YWgjN685fUnZlWuaj8RRX3VMYZunOGkQcGFmmb9IIC0KwmGZgtnPl19GYBe0Y
eXtB6W7z8ck/v2SwqgKFiVEHggf2OgDtErXt43hwHxHrigEeDeO3th6U50layqXq03nIAQIStQiK
NCbd/TWkDoB5ldtkYI8pHYhjqBnNIYwtAeheVX7OWpeir9lcOtXLqT29RekTgXenckBvniDgdDOI
OXKy2R6Sp0Y3aF7QhH/s8aloSarMHv3Ffvz98Yq+NyD6c4tNwlK0WPs7UeGScWSq4mlorekXAN52
6zW6uofQMD30nfry8XB/g+P1BIkvoKYsbm60rE8nCPfWqXrHiZ7qxK3s/8o81auAakyrHrNYTXyl
ojSKwNbvdozDY2NgrehPTqftK2Le7WC3KUhKmfTZzpI40T9UUF0vLMk7Hx4JcI97nBgE8uUqApq8
cTKSsHUfw8asNqVF4CXGLqOWkspXM+9dv4kFD8zHK/PO1kawFX4ZuQWUrzU9WmmzesZem1HReAGu
lOo3szdaD6oi2ktyped3HXvrr6wk0SbByfJb/gm0lMwSWYxu2pPqJCKo23LY502b+QXh+9GO1f5u
0voqiFJIJZ+dJaNBpAB4hq/YGe2gwqSglX2cPSEp5hg+KKUikC2OIH6am5ekd9/ZbIwGmg5oJhRl
9JBX88Rvq59kmz5hm6nqQdHVI86FJkK83xSBsePW7Epr2kQZal/bLJWu8wxVe/xa0YMNfUsP1T8q
QojOcaqGetqiQ+mK+7Rr2aefXBZyKbDVDiZIlCnPSsEJtpi4lXTxSzLx6AQldqMbouQp3CJMfQk/
cfb1l0gFWU9SWDJYwBynqzKneYPNkxe/5HqY3gx2mu3dPKdPzvL4Q6kYPxo7uTHaobnwxJ7dNUuZ
iAIC8SnyVDAyTgeOi5FKGYW9Z8H78EyJbj4OQzV+r7J6fIYacsn+4/3xAHERh1OdOisWFY5RmmOq
P4dtXlzpGXZdw1hk2wLBvNqPUGW+UJ16b0AyGLTjac7wVK4m6ISZTJJwNJ8BYrjP8zDa34qM7piK
7+HGGMziwnN4Xh/hesK2iTP8N2tz1p9SU+Omt3Tl1c2b3t6Usu7IePSYFnjoJcXRaOJseMm0ybGU
QwzhubwDEd11/xXGVEe7xJiHurnKtXFqL3xr4nG+5slNv3CA4UrwiDraeVzTqpFoOtSYX0EFxIgH
614bE0mB5U2cQI6Fa4U3LrWbfaS42fzVbOgl0BZsSe4UYcXebRXp+QYRmsLZjJqVy9uu6pGGKRxT
ba+awpHFYVQihIYyiNYIMAKKsq7mNjGTqwbrzmEn1SFXHrqwB/5IodLItm7fxa8GsUKMTU9HdC4H
LSnu0gwZ+DiAAVpMYmtXRlPXfkHn+Af9W2V68OLOeTQsEuMvmpmYj8TmInudzSHqt8IrsjgAsJC9
xF3nJH5VONjuVTiG7r2oRmVfDuMUf6v1hlJFVxn818BSSUZQ36MLKg9lZFvJnSNEf4dWZTheKUWY
/2eCZ5p8ZcExbSbh0AZU0rE6Tnqn389e22lPUz5juVWmaS6+DnSTjjaakIk/01HMFksQO//RmqOq
HtyxBevmzy246U1rG+LGg/LqXpuRa/S+EykNxilZk+KgnFRed6DpFtdvbU7lKGhrraGeP+vlnYCP
bNKkT9LsBj8hQ+XzeeEPy+nxd2m1crJ9y05N5INkrGySEmrAHqlm5SbM89ELEumUzb1dT7Eqt71Z
V2mxtUM0eWO8gKLY3Y1A2h9mRajmaxoPQu6SnCrvzqsV44+ZhHOZQ2RyPQrmtgQSJS88wGfX4lLO
WgDfxLfwVtdlPc2L1CSv1OmVK6Lbx5nsd4nZRbslq/Yb8HeI72K5rSYyvZACnI3sQBIDREsflZIL
z8DpvVjaSAPk02D+tqWaNwhMwCvagKDTvtOqLH80oHOwn6D6WXr7Dtt4GgcfPz9npQMCD0RZUJoC
N7gQ5U5/wJSPiZXnRfSnQ6Mv+m64nfugSG0mEMubr3DOhTjOddhsRdznP3idpgsX2VnIBc6W2gGN
LDIvus2rgITOrVaQuKQvhPfaPsHTJtpUxVQYPvoltwqGci7NdK+6BJpcX9hUE9GGIeAm5F6C7lXu
lbl1N1aNar9MSLjv6nmqD5XuVvsM9VEUEmscMD5eaXN1KdIERXUCmQb6duBv116OfRahN+yM3guK
bc4MhmjIfGV5oy/opK+jyQX1DtKWVwg9D5uS4ukXVRWlmnllvRcqRYlvju1wb5VR/gboxvqkMBry
TwgULPEk0Yu+eEGdjqVPZjglugxfVFyhrkQ7d9dtUqvo4iLPUg8XpZT/BuD/vix/BwSWBPmPw0IY
czogkthZlnilR8vTir87gzd8DV1IyIMqu8OE8VvkhxU1g7ypzINRV896VylXH3/Is5T474+A00Uc
xc6ls3z6I5pBq2iLZt5LXvd6swnt2fUTIrwfcTdM13JyzW1si/RVjlH4psez/JpZhZr7Vq66u49/
y/r++P9+CqVq+kPUjNck6azo1XHuBu+l8tzePnjDUDT+0GNK6nsSFZuNodUz7cdSfNf6Kfr+8ejn
W5rPj47K/x19tRAIcZlWj9znSy2LZGO37hQFRnzZrff8rDKOS1gFBZ0axJpsNRn6KL2uZcEzPf3P
9ODk2HNn7Xka5dFOvPlCm+e98cCuwH/GEghI7upOKgfXnjxvcl9GaRmouY7YnU+TDHDIMZ+6ukku
vD/vHVnIG0TGHFrg8cs6/5OUDQuSd8wj7yWLGuubPjbRYxG742E2RXaJTPbe3OikU2pYyEZEj6dj
pQ0RYYPz8QtG9c64L3s7O5ZG4s6+kiketr2ZZfz49DYBdqKR3VC2QcxotZymVkhXEWX4ooRaHwUt
3atop6Y85Reu2HdOw2JbwEejU0mjdpX0VXh/TDgUhC+tWpVBWYQeAJtK2doY9l7pzZQFdRk290I0
7f7jKb7zBZcsA/o+VAPq0qsvqHcIcJp1471o2Lh7+1mdBa5Vpjlv1RH43YWoYf1mcuqRoySBR0QR
xa81q91O9E7JtEh5yUzFbJeC7JT5rW7Hr2GlZEQRXe5Hhhc+fDzJd7YOlzwCEFTG2KVndWfcVKgw
Wyxv2EQITZTDFanieFAwMthaaX/Jyue98eCqQIwhhWPMJXb551jQDGwyTZ2UlwUfca3AytkMJSyq
reIm4sZkFS6129/7jIsOFnHQQpHRV5+RtpPwQiRMXiI0N6MNrNowUHRbFEERi/DCbn3n9mQsMiWO
/t/+1+n0MkvGbRUP4UthVr1OI9kEnKSNs3rhdnlvtxB3kO/TvWe7rE68NzS1kc5O+OLkUX+YdTlt
0yxNrulbhzdOPWeHZprDC4/ke4MuBuQUteHhgdk4ndxYhqWXtn30qpApBGbWyC0+0hh6xFp91Ve9
+aXSE3HhFJ4Pil4axUydBipqGmu+gQwHNQlVO3rtkxh6bG7VAx0iSGk7d4zqm0JvvMqHBW5uPj4Y
51+ScZcIiLoWNKC1MQ8V62aMYoczkXZG49d8CEISSkZ/Ph7nfHtygaLRxHKCt6FPe7qouKLZeVv2
8esoHe/GmPLJF9Kx70xd8bafH2phUYD3IDfgB58OlUdJKjAeTBhK5jeToot7vCXBNiNl8elr5a8B
I+wX3twFVnM6VFS3cQutg1l5RvElV1rlME4aR2GIb9y4LXcfz+ydTYI2B48Dd+giZrO6VcywcvI+
gb/Tqq21SZyxe/AUIzvknkiAXxo6CrTlJWH2dZrFItJBQSec1gVlvvUcwbc0hVmUyauqSrk3dBFu
DFxS/WRKjVsqzB08w1H/Cchj3Hqpal+4at7bOIQWSylsYW+ttfjDpJ6c2lCSV6pzw4FnUgSmU2R3
zjwkh4+X9/zSJiugko00OmeB3Xr6Na3SHazZrvPXdsyMeqvmSZl+c5HM139Qoeq+RxWk60vCU+8N
Si2Mg0YySWiz+qZ5laZA2MvyVZOQfFV8jL9TFzJuprGIrxDZGC/cbu+MR52AxBkDT1K5daBRePbc
AH8qX43GsXyAsAnaorLtNnKS5h9BmfjCi3/+AZdXkIYUGnsUNdf1TIBBooj6MXtVJ33euWXk/BgS
A2MgbZj1T28WSHZIFtONAONJtfj0CxJGlLGUVfqqhHQK7qe0If0PvTBXDiV0gfuP98vZzJY8Tltg
0Evx+2wpUZmMKmkk3esi8/TUoX3kawSoPL6KMfwPY5GZgZBYSh0Uw05nBnqsstU56V8NtbRACSBr
teVNhODRKsmlFsTZPUMSTm12yY2YGXni6WCDCWe5DvXx1Rvb9sYIEztAgNL6Og7iMHhim+hFeuHs
nb1DoOXAlYNP0zkG3hqRWVZuWGSR0F/VVCV8wROvVrc6tcILed/5N1tIfZiN06mnSmcsx+OfwMxL
h3YgT9NfO3oUsGvxGLmOx3Dogkz1LkWByzqdpPx8rwVrB/8U/WV6wKeDaa0F56X3st+Z1RuAHwvr
B7xQEcxj5gAATYoAIpu3jVK9+P3x1jyrNiATisTConKN/qwKQul0aGO0jbxvhuYPJVP7OUHo7Ehm
Nd3VArZR1kTyd4V44L0wtfEat0n3p55P8sJar63CFryzY6BVSiGduIZ/pz8iKZQxLGerezMMaALb
2RZh41tJH9XUxaYeeZNERfsIsX/zh2LmMaC4ydCucmk1KTXjXH/uUogUh0zVSnV3YYXWO24B+POc
IVRLloyAxerHGQkCIl1m6W+IFRl3gxkazwpIqwcq3g0OZhp0tpHq0bYmEz3WohicwLMUbeE0lksw
YQ4/mzkdf4Hh7y8pMpy1SJYfB4B0cVhjpwIfPl05rXGzbtBm/U1tOu9LQufpQcMHsvb11jW+SjiC
0vc6ZJV8Sbk+9+lOxPFmaCp51ZkxFNrYrGPrwvdcPx3LjyIRJhIgq1nY2qc/yhmIE4fU1t7mKRvf
rFor/1gZVVWTr3aHWNklz7N39g8HlBr1YoVJ9m2uI3GIRXmsjc6bKBsVNwpZdKgiOnnn13EbfS3b
qlBvnHhSfTMTvbspearvwsIcfPiB+e9iIp7ZxXqXi83Hm+d8JSj9Lsk6CRCY7nVe4mYluhK9Fv5O
e+tZSe2Qdn8xyJvQQbsxF83bx8Ot72MqvfTW4eaz1UhI1rXK0OtbWDV69BbxCPizikdMq9TKsana
7iCNYrg2pRtvPx50fXn9HRTvLir84Hap/J5+behyMRwzBi1nIKudEZt7Wl4ehMBS+9aje7of0Zg5
tBGM3o9Hfmd1uaOpa1PoXsDKq88u57i2rF6J3tApko9V55abWCTG0ezHdDO68dXHw52tLvwTNEe5
pXnt0CBZTZRISU0SIcQbB6fNfQNhrdfR6KcWiY5c+tS1UOi1zOFSnrl+ipACYVWXggiggvOCsIZr
TY9rRPrWZBwd2FvlJvKa0MLrl3fvszuWwWhtwiwnFFu0q0+/ZtU4+uAWffoGtCKZ/BpOq7LNDKof
4O+VLcIdTfXJYIz5UceHuGSACyKWWN1hkCQFjfIhf7OiqLhqQtc9wgYOD3MChPXjT/jOUjIUAFwe
GkRs1oytGVJ3lapV/hZnerLNPU3ZjbGuF9ASKRBcmNfZ9lzmhePIkmFijrHWIaEKKTQF27E30Itx
kKSjcdXTjNpP06B8y/Gc+1/GQ6jGJcgEmLt2zFE7UE1CS8q3RFgRihBVWXcHVR+tY9QUpeJXlWlc
gE6enf1lipyG5boBH7r+dGlMT15JnfzNFmL8Hoq62jalsP2mTwHcqK3e3dSmtdgkV/JS0PTOt+R5
QQeJvbMkfsvf/4nQJouEIYLq+Rb3YwmdaajLq7aWIqHTndvfPt4473xLBiMt4R4nll9TNYrCSPLM
aMu3uUiNbYl7/RZI4bgfUGUMJCzOC3fNu+PxctI6XbBk/4e982iuG0vT9F/JyD2y4U1HZy0AXEsr
SiIpbRASRcJ7j18/D6jsaV1cNTGM2k5kVUYqKOkAB8d85jXLiU1luQ2KdMif2yrS9xQkYtwCq/SW
iyvb11zzK+2A88lEXUmirgs+ejYfWkxmOaSG36dS/DwZvXhX+m3pUmAebynkr2HHz0NOgii4TSTO
r7pn4uIclQrwnQRLybNvlgUmPJOcoLlg6g9WLUcfcIyHMxaJJcipTrnRoa9u624qV1qI5xPMQ9Ag
4PZAh4TK1unqoSo5itGYszmNKdppcR4hN5EpP4yhiPe1lb8XrcNIeHQBh6VoQKlpWc9G17grGmHK
nutR/Va3ZbP3FS6uYjLckFRp+/ZyPf+cQMPoxFKWnK3Ll7JVUITaWPGE9lmJVe86FCeEayIrPKhK
9/z+kUASEnbQ3Ke9vYj1QgubzEaoumevl4vLSbaCTd/54Raz+Wr39lCL+xdYF5KWoGOBMEjIgC3t
eMapRqpDSOUXP8tV2Ka1vKGq5t8Xfq0fUlPzXS8Q6zXSym9HnSFlnHMKAfa8kH45ZnqAmn0TNNIL
hAdV3TRmKd83atPuQOgoT0ohJw8tIivS+w7z+WUphtDiIZnn+l/mn3RmQURLjfwyyqOEC1fmKXc+
mtwfgrT2JDuKq27l5p+v2V+S0J8jYsVF63k+A5blUH3AP0b2M+UlGOgi+W0+3cuRIaxUeRb77uco
81sRY8AOX8Lz0obCZJZJyksDjueA4AowyV6A+pnHGS6To4xv6Ptwawz5Wp3niiLFJN5enG3m0A6W
kKrKS5njsr2Z/53uyjGEwhG2gKQmAo63V+pi+/0ckdMb7gJVQnLb0zVTlBkqgXKivgBBDDe1FemH
MECtVOhUYfP2UOfzSbJFH4A2Gf/Qljsdqu2tcHbmCnxb9MdqBCE2ha5W5x4i4mIKdUJpv797RJTV
SIgVFegG/z8dUfLNvNdAzvi2GtXWsTWtDxFZr+VGlQrRt8bAbWVlnm9BJMeYR655Lnw4DKcjjh4G
pLGKdIfdSuiqXbUQURACEcaXOhnMDX5n/jcFNFz27e03nS+i0x3BeLPqIDks1OwlkNiKtUC3kgph
VVCf4pU/tMEBlTDTVsrCf/DTWLpF6wbHE6NWL/RRNNZcp8/XEbqVcJ24KRGaYApOX7yRrU5vxDzy
7VhTAZ9g6XjDLEPhVvM1hsjZ9p91UIG5zGNR9lqafRZZ3gtCbXQ+/Rb0U0Bso+LTFalfvPdrMhAk
G9YPNCr24/y1fzlQjb4cxqoTB1asl07xxkJ3X3aTBhGvDxlHom6DqGv8YyujwLFy+ryCcE8+KYMT
x82VQ/oUnHOng3ulHvTFpLCUPOhL43aiiihfBEnh34apghBZYhqNCDYcsKE7CqVoHSUPaTJYSFPu
lJGvZ3aZ5WNjy3GfkgUOErFKZKOxEaq3eYqumoNqR6PaIGV1zHHRiAi/aVGbCx/0qgiyoxYJnQjR
HrM8W9HFkbhYGhBLKmwPbmg4OKrim99RKsoegzRAjVGfjEppN95UmUruUgSa4AtVaD08vr3az3YZ
l83sjUQ0TdkYmeXTqaGiXCrJoEi+rVtpfchqL71S1DJ1gqDIvpIIDo+1aVZrzIBFCkHXCI0FzjB2
OOk1acTpsJ2G0Ixap7JvB1CI6kNf5mPl9B1KfBdJ0RnJEa5Uf4GiW5FuSpoga3nE2QkKBWZWHJ47
c3BTl8gbHZoX9J5eCVCikq3RBvjaUMcGyy86uZW133XV11ZO7bOXZkykLVHRIHKay76nLw1SHCGd
Dj0lW9XyHzlWbjcZ+uQ0bnvrKA+DutNA92/1YdJXdsBv3paoG7Nqrt6ZjrE4S0mPYs2K0VK0xyrc
G41fxntflif/rgmVWr3MiYLTlVj7bGXRI6cYNQuAQrSCdHL6tpKvtlFLoTACgauqdoMSYeNIlSal
dtr7hSMUgnVVAWDxVo6a1/rayXYnowEDOTP7QJJA+T0dGbGk3EoVBYpJI3ZNdhxIJ+vKKVpFSh4a
uP4gjNVWavYmjoBh4xgm8J3LQQ+z9srIeq7wLRk1GhcVuo83bTsJgS1VMjD0VEjbwjWtRt0FBKvw
+Ioa/WiCbATfbKi8vvEjiBO9dVXCY/FgKCSriC3Rs/MurIbdLNtCZkghfllCPW3UNBXDaz2myOKi
T10VbgLI8Z2S3kR3nHm4wJP1oHNJIf90PmLiZ5G8R37ordbV5M9WEtjp+PF9B8lykMWkx23fKJMU
yA/KR+QyBHsY7fDGWllTy3W8HGSRRDYB7t+a4MsPpG62Ijm+cKzCg7mm/7tcuothlMXppBtQsgvh
9V38vXEnfhwPa2+yjDKWQywyqNzXNJIIvglCA8Gl1NjC6OpP/qfms3z39odZnjrLkRanTgmF3BAr
RpJu4iMqXNpGuwqO2LG8PczanC0uEhmsfw7vTn7wrjI3csWPONXf/ntDLE6xsFcbT/BC+YGD2lFd
zw42wvbtIV5dTH49O5aztQi+QiyIlKLkNcpv5XW524awDuz2cwdO/0co2OGjdfBd4YBUnLZWEV1q
BSz36TL7S0OhjJue94v8XaXua88Z01uxbuxK0I6SbKMHc62ZG185SIpgC1oJIOcgiBdTveWZ3R7N
Dv0T4mw1BOO3p2UZki5nZXGCiID3o2RgDQXG97T/UGdf2mrl/PjthuC6mOvP9E6WpE05IPJDg4P1
E9uf0qP01frqu/4237/9Jr9dpr8Ms9gN+RiFVhAzTP4S7/On8VE4jLt/b4jFThD0olFS2pUP7cbf
zMt0tN8bTb9+j1/eYrETGgU6+ZTMQxyLS/8oH8pDvLYT5hPobCf8MsZiJ1SBWhiVyhjSTWbZ3SWY
LFzXqu9FZbeKE/8Qv/9707aIF2rfEoUmZfXnL9OFcK8cs93ax1/y0n/usF/eabGOjVgKCgFR6Qfv
a3Ep7/Kv+m3PvX3sqm1zH3xWJ7t5DFbMWdZW3OJibOJ8qIKQMcfRER700hUKx/qkf/73Zm9xM2aF
n6DwyOz1m2H/c9Eph7eH+O3lS9GUeBnxLrbpaRiBw84ESC+WH4zqmAsfTfWj1k+20n/594ZZrG0x
970kmhimCDaWtoviY1E4obqySV/b0b8ub1J86EakPjreAmCBFhdwY8A7rxJx+mLVZpDZUji0Hzzg
jR00cYjp2zzL0bVDCSvcC5h1ZG6M0t9LGFcqYQdWCCtVh+XkAsgAdzWDWIG60DpenEtjP1RK1HjS
FzNOsH8Th+ymIkImXCsVmzR0WImk5lk8ff1ZDIcON2JAFFWX7CSU1nic2Aq++lpqqbYXhQmuzp6x
FhYubw6if5Ie8gBwqwBnlnL17eAhy63K3peuls0ycMC6teKRxHgyJYdmVf1Oxy4ANcDkiHFBys9c
99dL9pdCQwJcNfSrpPiqlKnmsO8y0TEF3KwMbcICOGqKNf3J5QYnb+bKmuvEiF4ouMuc7ouGOhXY
KyX8VstCeDEFcXij42l4haCxeTPlU36ZANhfKTaefb/ZH0wymVSEaWitLDZjqiTiICC8jP6jDAqF
qsMOYwDZeXsvnn09VPHnTjtAbmpwoL1OX00oTATXUyn7VgmlVThIcOcfrdlSeQfEJF25cc5fCSbM
7LEJ/pA0dSlpaRbUAzG+Sb8VetZeVtg2fshKbW3i5q9xsvABwM8wMglBISgNS6ix4CFVpMa6/jkM
8m5bCLp21RmhtI/89L43O30vYFtR2IIgdc7Udv1KJr7sgwEMoZFokpfCwWHzLR2wNTGJSyHwzc9l
wLUA1XUwq2/GIAIcz/KgRdnWrMIQrPUEi/cT4qaZbNm678fCc5zw21Ym/RVguZgP6v5o8AEx5T+W
EG+uQw9hdtW/bwS0j5ECiWsj22lt0/kfUqQ7jIuqyVTJpQNd1Y6PELJliyqr72OF2kLxjIdvO3pO
jXpe3Ng6hGy9tK2k1utjKtda4ZLuNl3qjD7Frf2o1pH6TmsjppS+CFxHEFGsH+b0dJWWiYWtQR+r
n8dOF65BCSMq3NGdfajMVOq2iODkgKDe3hlnm96kqUdpii1Ikwjg0+mYFQs4MPXU/FxITBpFT89G
CsM4ojGvHDxwwldqbpQrN/D52mXPAyvibcnkweOfDurJfZdMRe19DuqAxlcVqXWCk2atwBFvG9PY
Jb0ijYcw7cQMZoCcea7cw2FeORWWGeWr4zDcXsAg7EhwkqeP0c1pmArF+rM++fV0jaKKX7k4kOvK
IQB1VrpTRT1vQ4WmIBGMUk9bCXbOjqVZVWTusFBNg4SxLC2JUaFqoSjn91M8hj1NgWgYtlrpjYGd
tbq/djCdDcdcg7djcYEAAvC6OOBNvzJw2zDi+2RKEmo+dQYDXoigldsx8/7p7ZV1NrszoYUbE8km
7mbgoaez28eQyLSgFT5jNzV+SFqldYpEyXZF7Pe2OVFbGpNocCnYmStr+vxsei0Q4p0z/wOUb7Go
qVJp6MMk1b0SVMJ1lVrWpdpF1nU+tprDS6sXSpzKHyRPDa5VKXiRpSZdicvO9hU32swXnAmD/MeS
MWhpaawKfkk0zmUTzbp88aaQ+/hH32vZUS39LyG6ZZv3TTna3rTpwUARB2HevcTsaGo/RxStdl8V
eXZb0wX90Ke92n1AOnx66WWj0d1Um8ro2gsmb63fs/zglJ/pb7Ow4Ndw3S6dOFFGL+PO7Id7PTfM
Sy+hDPm9LmQrcUIlqugagOZJd6Pa9Lt8RBT3vV/9tfzNdUgTgH+foVy8zqf0qYfjfU9yJDlBJJvH
LDbb+Kh0mNDYOdj166yWi49RWevHrBvD70ruDdrK6bYMgefnAJoPuWJGMlKqPl34gib11tiW4n1Z
N95oEyQU1a6Xm6RCCM/3QRa1abGCgDkfE+AxMgEM+7PhdjpmO6S4PCDVf29hjeI2amfdTKWF9Egs
uKB81rTDl6sbXBhOP+iakHSIiM4tTpJYaya5rovqPpoQDAm6pr9C3GPaCpbly3bJQkfjN61/vL28
l4GVAguBGwp5VVYXd/1iW/uxphQg5rV7pcVWepa5jB40dVTW7sTfjcPmQTWQwegnLe6FtO3NsEL3
h3OyE8Lj5AmJ4aRyVakrS3Z5IPNCIDI5i0GGzLSY+ee/xPh1M1rItLXSvR8PtR1LXr7p0YC3A9Fb
szA835wMRVQPIQCoK3DT06GsFuokJkvSPVr5+aUyVcZF26serVmWKGyEyG2CfPqedEgcvf3Vzpcm
jLvZhw4ADN9siSKWastAs1QW7zFPM7ZZUhnisSTiMO2S8PWT0mKj9O4Rof7TCmaJEhAuIRN9nIlx
3Yn+vRHE9dbTjWZrSZm1MZE3sQ0IlSsQjbPdAOAU5hYajKBesPlazK2f0b0fs3a6j3I52VUjZaUM
eK8jskcOfirqmyJvH99+x7M1CmZ4xi+o83U+a22efk+piyGgV9l0H+eWcBMnirpV6jFfuVB+O4oJ
GgsiOgS5JaHY89HEb7EMvLekoXHHMlGxHAqGlQOTR+dpfw3eEZyaMXW48eKRCGtlkQVqXTa1SGWE
nz2hEhD0q0YMS3UlL+Pvg16GtWgHMewIzQaIVlqRrURhkD1OVaelsyI8COof4Czqca/3iYnNSpME
uNxGGW4zTgLoyvpOK8QYY9tCjMF7VKzI60pHCPS+smwA163AFT3o+uQoU++lN7WSt9CJs6Fu9B2N
75ZCVwQDRXL6sQq02PUwdh0HhHeNIr3wCw8LCpvOPJXfXV2zSAInaiZFp9puYhl0wNkFLL8NNzsx
AX9UaUc/XknUotP2LSbAmHSMuVxKuh2AkI4NKpMoT9pdD0nj0opwqLmGw6FUvYug0FDGG62szfgC
XbIgfwwjOc8/og8XhNEBgzcVNnSvix6uSmM2jH5gF5KMjY8dIGVTCrYsFwnmNJKSd+Q5QqPTD+y1
sjxQ2ZCihymS8bS3Aw/FCtme+iLQWzIl6hX7VNTG6aapkULakdWZ8Qs4LwvrAtVH6fHG08aWsieW
hdG2whgrfIJTlWWbELcYElP8C8GYiIDOu2PPDeJtSb716CUfmljclqj69I5WTp1+ryCeVNqKFsvp
dgjzSbw1fTVoLmU/0UJcbJSijX07UYJZJi5qsBO1DTVuk+tG8hIAL0OLt/MeCrUh7H1fabo7FRxM
inYx5/3GGqxEu40rPFq+iCKFlsGRohQZDgfWkqpULJIs9w+SLOTPqGYXs3KtPIQbL1F6bav5OLzs
LCsTRHeU66H+iK9gne1GQt1gV1CXHw+BXiSdWwyKF7ldFvi1a5iCrzq91yf9ResrlbrDpsXqnapU
sF1Sva6ojlhN6ubH2BRa83H0RquanKgD7rIZhCT3nbBqA22HeEsawE7QzW5LPAZnQTNrTHaTyaw6
e+TvDt1OAp8SO1aI3wUCM8CcjdGW9d6MKxY7FlobBC1KzPlwOmzGWyEQhOlIR8pvbvqulcMvnVyr
2q73QJN8nrpEwS3eT4beTtHhm775ER57G5w02jQjqKtnAzeKb7X4CToO8GlDVwLd3KhGgQ4n6qSq
stV1LOevAFqqM7FV7xBusf1aq8UMTssIXdw2W2SkbCXx6uoTj2D2h4GsNdlHZWeJm1ZVhvQuB4Ja
PJek+TEGO0ib3I6mVGqiE6KKBRRO7pH4kll+mO6UkzrmThEb2pg5YiJVNTr1RMWpy6dTQpzgJqw3
rgs1MPBQTkKv876WPBLGPALWap7mJrWKCEdfZt7wTe2GwYOao/iINqcZB8FVFHupf4DeGZq6kxdN
1MwuUmImfTLTAJ1MFcQAYVCY+dGk2bBQW25WKfMFad91QNp/ZIAnwmYfyxHz4colGdEPuBJmuMlg
IFnf374vzm5hJDd+GnySjVEtXcQ0vEyExVsifJKSOgMDJgIpdJKqGq70JOTAEbMiXLkWl9ENVGVg
tRzb5IDQR5flDFA+wIMqIf0SBUbZuJ4vW9W2FUJleEJORTNe3n7DZYSjznEhkCyCbnAagAlPb8Qs
whjBquKK4XrLclqvqIJnaAuZeRFXHWeOHEdGl/Hhp6beBbI2SF/efoKzFwbxNJufWwBtYa4v0SlA
+ouCgyd5KLBte7ACJfgxiGb9QVZL7PzePdarss+s1wi8d3kzKzVGhmNjRA8tqq37vNAG2aUu3XR2
kJZmuRLDnc0trh7k0pS9VbSxkK06nVtZHQWc29r4Qepz3NIAvVl3+NM2t32YpjsMCeUvhLmx7BZG
kj+8/aZnHQ6Q4BQS0G4A2o8iwDKfClVNwDw5bR7Qk/c+FXpE+WJb+0NR4J8sZGq7SXys7R08NOWn
vBr9AXoT/IPWcORJHaQPneEJw0rd+rWx8GvIgnIiqQHTAUGG5backjoNYUj6lXiP5lynhLsABSl0
4zOTyOSWM2sYkm0D+FmloBNNBrXEKKjMRz8zUqB4dZfUOXLgIs43jlVmpr+nIJjpvosFG2eMUvSr
Cphny5OcmKo+0lyzuitgtdOPaAn56CteJj8OCALqu9QoY3nfFxaREBFSsJZxnFVhZqV5IkeiYqD8
M8fldLywZCWGoyY+ptGkKteU3+XB9UylLrbhUKbgp3qf42Eny0ITSbbBEeTf+oXWK9tKM3CffHsd
na1hIL8Ey4AnEY6eH+n0cYZSlP1GNcLHuvaMjZTEA5A51HW1SKpdeQq6rTdppTMIcbbSozqf+FkL
hP8hBwRwVFtEt3x8ISy4FR5Jy4g3lSlAPrnwLBVJV/jb6TtrAeg3E0bP/Al95hctk/O06espJfR9
NCYjPsAnCw96bQl3YdBEB72Vk3fCWRgP4S+J455jiLLHYmIzQaoaLxnqR6nJPayO9C69b8LUq9ym
zOXKricN1p2SeupKD+J8XkmBZq39ef8Bjl9UIXrauPNRPzxqIcYzxzKyhOwqCLMpco0Mue6Vef3N
gp6vNATwYbmjOr4UschokKV911ePAsQn8VMY1cTtdWlmOJ6MvhodqRAgq5djv5G6oICbwQ1QiQwd
Mw/jtSLF8kIn9ZvFmnkUxJNBPs+T80vtII1TM4i7Pnic4anuqOneoVauK0NxfGpa+7f3zvlMk11A
A6RyTNzCiKeDDZ6Mwnc9Wo8mkgmfoSBIt1Gho7Mton559/ZYr52jk5N1FlgndoV9gAIiuN7TwTw9
ayy9rYTHtMl88ir0cY06dJCfteiE5kWSjh9yYvv0EkkrUcD9FfGB+6KknXdZKILvNzR/ZpMLbGCq
3vssRuUw205jGGvuq6arpat4LILkmAJdQ0gdkzDtczCY/ce3X+Rs0oD8ExBQDUUahC71/AV/+UKN
j6OskYnSA40cIziyNsovJklhgEZBrAvue0dDygLdUaSqX3sZi1lT0kpEJzfVH1Qh1h4wtAVWpgva
piwKc2UjzPvq5APNqhnomsGymRUzl73wEQ03LGl1bcagSnM25rthOdX7FJl0l1aKakd81gPXbrTx
JzV/b1w5CyrPQux4QYADXnY+Ww3UUByW5oNHPhLSMbKyeJv4eKlc+L5oCSuxz9lGg143yyTDYprH
XVILWrRPKfmI6DhrbeOo3aQ4Uev7R6agBtKdRSs4m+V4rBoAzvSqacJTzF0CyOIQS2urF+Xvnazf
mmbnH6tYbz/1efpARrTmyH02Gq2JuWIPVxqpHLDGp4u0qPsmpqcwPEEcoPc+VSI+uEZuhTvZKMJi
M6JOvFYRXFZ7gKvoc5Q+E2I4UZf8vqRrqr6NJ/HJsrzsFppFdtFGRrmyIX7zZlSnZ/mT+cYn5Tl9
M+xWw0w1c/FJaL3uXuu0YYOVQeLmI6KNtiyUz+/bgPgyiQC1KcBT8we+sRivxS+ckNSLn7AyF+3S
CpJN142p3UXltBJQnL8aXRY+Gtud8jHh3OmrUYhibqukecoGvdqJxdTvSEquCgLIKxSVunfmGq/o
d/A8M89hZr0thiOIjcpRn0bUNvvZWcNstr7qJ46e62s+U/Nf9evRohHkU5+e9wBHJ3Kip282RDOm
wUCTpzbaHJ/2dDqEqDNcBtgk37/9vc4mkQ+F/QDSZlyiRC2L8BQVWn1UJq19GhsreTTRaTF9Iyzw
fWyCfeXrK9faHAWdvtm8vahuUo/mIl0uek2cwCfAkHnyjcJ41CJRo4Y2iD3G1q0xZBt0NoC8ztAj
/53nJU1IZAloi7HlZv+cRdyv9oU4TmaWPlk5t5xNFOfZE1mwM3S4Qq+slfNZ5Tyhl02nmdOLxXn6
ASu97LAd1UbOE93a+3ncvRgwDx7MhO556+dr59cZ2Bj6C33WWV0CRArYpcXbUeIKEkhOwncEbszh
uw7EbToIRhR6kmMmlZfVjjGNcSFvJmw0+kMxhBhNZGWYB4fR01AktLuQxWgXrdmkbtOFUdZgCtZn
UXMRcS/ItiSGotDiNqR4qWS3CAkZThIhcyzgPFq1NFCQoSnWtLCWMzljQdA24gaghQ2TbpE1iLWU
pqOO8PfoSeNdTgVzn1hjuUHMKf6iSWO/8uWWWw8GESWLV+cezjHyttMvJ7aF4MllpXxFzChywIUM
Nj738S6m+7WWPC9vgFmwiat7xplxokBmOx0rD9kDKqnwd6QeO/25EK0IWTF/9FshcVt8dvKtP5WU
keVI4zZ0uhAQ5GCH5UwWdaxmtopwoKtFSuTWYLpU/FjUqrU5fvErWJmYswKEjmwJ0BgS/ZmMC9zq
9Gm5OYMu8YrkqVWtpn+WS4xmIah2cY9PN7VcYaMEtRg/d76A5/zQoEz/wcfsOnN8MwuhKEV0wMp8
JS5ZHCgUY2Z1HjhJbG4sgpZxQktmNAmC2NwZOYGIrHTWFroHdTbR9DcxUkm7usjTzduH5jIHeh0V
EqtlwA7G4mxZREj9KvL0RGvuEAUDmxP1wT7JrPKYyxQ/Kq3vLggguq3Kqe3o0PRusEFdA6Yvdsb8
DICVCDyBDrJDluJ+rTlVuada5V3Rx0XkoHEmmU7ajubOqGrzuvHDYI3n95vJpqo3qyAAyyLrWixY
cLx9MeRSeRe3o3Kb9UOxE3CjeQx8q3FNkyNn8lR59/Zk/3ZQUJF03gA0nKmJCiEAoSbtq7sUK55D
QK9iJ0pleIWkmudAZuxsIY/6lS+8OAZeJxfJMI1FRYULaNTpYi81s6D60tR3UNrhmkUVh5wChBku
5Xt12n+OpVNOpHuEY/AyjkkioaLLIVd3QS7o2aGlgCDi7ZGr3sU01bW/zSCW0duRzUi6q6RIHd3A
k6vIVk1BbuCySX75vssSXQ8OP6KBGUsIQmoJa5wgug10RfK7vo0UeG9msm8skWaKN8QrG3hxCP4c
ag4GGJH62FLEA1mdRu7FDNuXJPSvBEvqNm0erAXbi2TtdRTo3xy23P8EAItrpJFCco2yyO6GfAyu
2rx+mlJh+AjWLUCISas2CnIeOHhF5R4I5de3V/ByMc2zSd1YnWUgIKguobCR4BtR56vhnTBZ0Qdu
acGx8qk7oo6Xr2yW38zmjCacAwEyJ1BAp+uWBtSQCFqa3wkdKoR+PTQ3OADE395+od/M5owKoTYB
4hWntEXQmKSxh2GQUNzFEmw9XNEqJ/I83VWswNh0rVruu1GlTV3OvuZpYayJxS2PvlkNBfY5FxLI
3zmtOX3LpIx7xWh7Dn2xCm5Er6BLLSqhmLho8BdfM8331u7qecP/EriygGZ4KDk3MnCzstZ8Sv1S
xgDVUcRBKbd3eJcixlZLouzK2YRND7ifzHcTeqfXmde0T1bZpEdQLM1TawXpk4Sg3/eE9/jHkes/
nob/RGft9ufg9b/+i18/5QVMXj9oFr/811X4VOV1/tL81/zH/u9vO/1D/7opnrOPTfX83Fx9K5a/
8+QP8vf/M777rfl28otNhuzt+KF9rsa757pNmtdBeNL5d/6//vCP59e/5dNYPP/95xP+8c38t/lh
nv35z48OP/7+cz5t/+PXv/6fn11/S/ljOx4hq5/H5Z94/lY3f/8pyH8BPCNOmS+qOVub8Z398z8/
4qacZXApXlI4pHHx5x9ZXjXB33+q1l9zHWUGkePsy1nMkkai+p8fIUmOOh3aI5Bl8JL+70c7+Ub/
883+yNr0Ng+zpv77z0UUpTGAwbIlXiaYBnRsLrYO7JUG921smaUqsC50wYvvhbKNrkE/BBetkipu
E2q4VftFc2WJdX2sNAvQnhYa218m7Z8nO3mS03v155NQr0YXFTQUyKTFFdd4aRaZcjbYkRXntMvD
r5io4qo2it3LmKAlYZty8NUcteBGjQO/AY1haDuCG/9LUwtaQqDaaB/UqVb3TddxQZW6xBFXgI14
+0l/86AmIum0UMkdibgWgWen1wpO6UxZ2bXRVogEZVeVR8NDtAuFIic1vWJtt5+e2K9zY6KATRZO
9kHDbT4Af9ntQpmanServZ2HTptOwd4Q8+CjIImEAfpIWE7S7Ape+xjGNKtQa1RspRkUu0bij2t5
LOy2j8NdH2uV+zoZ/3/X/zk7if7vu/7uuWi/J+HTH/nLH03w/Ae2GH7+6xEw//GfR4Bk/jX3fWaR
ZvjxM/j6v08ASfprXvBcGSx3VtR8Pf5zACh/IelFN4MLjVSaMj+r7J8DQND+opPNIjCA/BNA0GF5
xwlAgnBylUBOo34qEq3NdxdQ4WW8JwuwAqKqAA4yDq7i04+8suRRUS6Hciqzy64SxBhoeB0nm96a
guE4YLXyiLtqWDtkAnnpWK1gqs404nPs9l7bRq4/aQlBY5cjLNlGI8libOXpxzEl8oK8HwHgj+sx
vJeTtrccUEDDuMll2ECuEgfeS6bFYrXFUlP9VLPUQV4FRnvVgAvOnUlUJmXfmhyOO0PNx26jDo0h
25Ex+b07WP5wX4Z4Qh5aegrjg2lU5Xh8FRRzOwHnOLcMJXUvS3niO5Qf9ZBwWpCwHZkq76s6S8a4
fYDtlB0V2CHZSOTlgIPD3O/sQUuD1EZKObyyhJEmiC63EFYnaZwEu2uF+HtqyMZXUe9k0RkUjX0X
VaZ1P4VR+FjCthm3/mA117GZFTA6rER6yRtoefZoVHnvWGquH/qhb3z2eZ7cBrRG8g1yYLnpUM5H
XRKP8nzc+L3UiHaI0+7gaJNZ0PPCV5dXCkcVfF6JmhCu99NHrBV10ckyDUxXr+XAWCtexpVQyNI3
yhC2JlXKttqFmdJ8rcMuSal0Zcat7unVNVQHOXTLehIQpGlnB4ik7uPWUcVChamuJ9E30oTqLtcR
YUUDuNFzp0r6bnRpcCqXmdJN7U6ciDOdFlSa7EqB2Q6Oks02RJVolLSYOaFhmZsIPd4NFQopd1Na
9uGevmFXH0bs4ItD3UZl6KSqHAcb35LayR0z3E02KWqlvi0XXYbjXlHHlaPDY6+cDvWkYqfpoTpu
NL+ZhJ0AmaO5jBOrbS5DHbG3baDrxeBKeiWaLs2UrDzWsSw8lokhRN/NMcLRN+A5SrcVrAKBEUkv
pU0pxV2w9yOljNx0wAiQapUy5ZukKaXGQRBEbC/HCN0Opw6V0rLLIRkL+jzVUO1pUObj1uiiWLJR
JQ0lk1Jf6Quf0DTQta0vFXHijKNQ06yMe+EhTMtm2AYhbWS70iM/vAwLOCR3YVvW7WctkaPAHYpm
7L+kIRo2DpaVTfgpEYI+uoozrz5idNGlF2HYyN017tJWf4OUc9Mfyn6ozW0xZRi/v8r5PaIHFSO9
H4BD2FljaEpuzQLStvU4SiEtBzkvPlA/yKiaoKEfbgMAluFmwD4ac2Vu4fAgRWaR2hXssslNddCo
11qVGuZNklXTxGYZBOWoTHgLcEFRq0faZNReDC1releNwyzeiBh80bOMo1rZVEhi5tuy0wNpE2vc
p/tBacRoByI7yB1zSofqyqc6mDmJ1xbptTz4nFyY0Tbyj3xGltqp6LXNrSWFINDaASMDkB6Iem4A
/Rs6kgZJnjlBnYjNIQdkGWyQceanskLvck+9tkyv5KSvo30vVnV+LUucPPuBwyI41HWfFPukyULN
kVlH3rEKus7c4bXXS05Ua6XqGK1UeW4cSinkWgXXFjev1QHDzTwJ1Y9q1MYgUkN10Nx6GM17lVAn
Aw9HRRQmW20ePfoEpRuY+f9h70ya60S2tf1f7pwTSQ9TYO+t3pIsWZInhCXbtElPkvDrv4c6J74o
y3WtOPM7Lbm0BTubtdbblS+V5Q8/e4ahP9dKmyjdIBI/CRLD3FhiZNQlRq6GNdIiFTZbTA5OHJDS
kXK+CX6qPIvjJi+mim/C6cNDnwZ1fXSMvQVzJ1NF4db5N7naxPcO0lt/JpnHorRKYcREkBOLH6bV
+zfVynuNamtun0gxGH5OYhPp2eg4w89VG+7P0oLEHVV9W7pRY8LOi2UO2ygwx8CKXZqF72lrsXxq
t2OTNo2AU7+zwKALby5s2m5bXwDWgEfy1gOnZ/9qoEqNJURSuFsHD96eg+DcmsXiQAl0sWQZgqCc
j/j56i8LCSj9lSmL6oGs1rw64d++GOdqKHSLcXQLY9lOHfsZNnVlwzu1cM/2o6EwjTKWzdxezWsl
rGhq9LzFTslii3Mh1aNk3vQDT5BKJF44r/fKH/shSrXIljhLZ1iVueuee6nl9sesRfd55phjeq1A
Zr8Pc73U0Wp6axkN5jTCbktLvSapM7ct9uA1nNnWc5sYCZZsjvkYtDfzMltm5Lqr/dBmNVFpyram
kIwqes4YNdZwJbsUIzBK8vVuYOjunKYinMPI75muxs2K1WJiattuLvsU2lCEmtN66Pn4KvJk4+bH
DYu7yzTTaokaLwS6n7OqJvvWkNtDR1d4F9TaeyqNwsojOxz8iwyu8hSltsqfK9wVOcyI6/lqcZbz
faNuL6Nu6b019sN+g1JtT/XDJobqyhN9QF08lMPLZAfZ9RIuZnOERFrd9GvfPO3Ts6emNqxnQ+iw
iRjRydvZ68cM7CqEgKR7EtwPKs1Uf7CID3g0p76kojUrmzsmkP6YVDCnzwdMYXrjBA1OGA4YcClA
EH3s2DhkrTU7dJt0zaTySgtLF1qz70xD8fLXi6dgnzXjA8npTQfo6MFb9vKulEDkS/CJImAazsSY
KwsxPmypqAu2Ko+IAsC/y8S37QZ7YAebI10M95OVtq/VHNhNkns64GK27Z7RlOpL3pCEfMO68jW8
JoY+T87SDG8otvkqHVz3bhFiGwT6Tu0oY9UW+t5HsvFqEUv7CJRRFAnUtd6OwUc6dQjCzbJPKKnb
m7a2ebMj/PWksyoJi713h69BIcLXbXbrBytr3Usz1/aXNqxxT3R03X5nICQFfOEiD6Ou1TaW/vzi
/ogjIV7O9eA6Tz3ncJ8ETbZ/ybB8znC/H4x4DqxRwsfi4ohLU41vhe+PeWxpMOkYiliIyx30AucM
N2xyvyeMONHEi0l/Noq6s2DVY8idGE6pbntL4XnKesp+uO6crRf1qvKXJltmGRm+wIaxo5KiEFzX
ANvJyRuLaBZB/jYq2RZRjqLqdlq0YOlnbUMUAb421XGzdVBGpoJ4HosMHdtBVySmR7Cc5EXbGUYT
aVz6gsQUbXUw+y51ztI6LG8hCVvLse7ZsjGpO6wB0bidjjevWV4Kt/ZAwS17iYbQgBQ4bGsZnBCg
OliM+W2pj5VUJJ/badb7R3cgaJEc2q6+NjCUrY6m0y73Ttj49WGtqvRW1oQcH8Jmy5woaL2xpwop
nJKzosieDSOzf5I1oIm/FiV0Scso+XN0ZshHCr/lEynsMEnHalqvQwY0uJ6tWEhHVmo3RUQAsS0J
D90aaJgdVGkop0QJR92wNN+wX+jluTPbS0/A1ki0cQ9H+GtH8jbymHI2EpGXTR2VvNE50TCbDmHe
tHUi4XAu8TiNYcBRptcf5TQvN7Kc5zSuUfXdo50Y3+w6BJ1bW62e/Xbk+gASlFa8hoVf7UUzdWrh
WbqPYKuWbeKPnrwdyI55CxzpvphBCYt9pGZwkooDljo7Y8Z+0KmLOoPl71iXLbXmXSZltUWL7NOS
5h83yJioJO8uG3P/BWsNRdElvPy7yB0/xO5ZbY+myNvHbcwWPEsGt8wjASTkYhI5dN/hKs31gSKK
S4jQYLKcdU28cwTmZauoCKr1ayn9Gs1F0Dgtd1vhpQcXEtk9Cs6xjTIhFMIbX1Q3JHCRe9uLvM+p
13KwrmCVFPRpljlvnXZbUDS3Vc9Tz+ggwsK9e1vIrR4gxNOvR8Nktdth4IIzo81gjhhBXwswrtWd
bGJkN5xoyIGMpxZttHcPQz9/HUKpvq7bkhEStVbbneuNUuF7vSyoVdKWb3QW4Uy57k7N3Yo5XJsg
/ewQYIohFMRpO+nVwBzMjqzZExejG6jqlDYaYGFGhzYnkFLINfbQc0EIbesyNpelfCs6LX7khAmO
ERQ/Zg0wzfTVZMycK2O1YMuWrvZyPaFcwoDbrsbPpbcWb0Vj0pSspL1/8bphftJm2b9aShtGVHI7
fyEg2epjMU/V5xHvxi0OG64KBraqeiq3hoYIQTRK+JlC9c5pQutmZYz0IitPj7G9S35P1hSoF99e
K4J12r7Oks3IUKUowiue+n4DJ/A7O38NW3qGyCjgK8XZGrplpFxn+ibHong1crt8RSg0PWfVsBVR
bZhBFc++W16ZQ0ZHyH9u7mVQMdJFvKqgFS/zJ3dwxuewLGtLJE3I1nieVcF4qrBp36LUlcOAeEFW
j5UOvUeQBeNVhMru4mAs3OfNIi+dBthi2a862EpIHPl8P7TVQnA75c71ukj5c1u0ftIq21597GLS
Ax39+APlSb8cWVjywm8aTTJJrUr4dSTdoIrAp6uMl1GoZ7x72q8Ml5jj+VR+ZVSY+RwcA1MqFQ1u
XVM1a67bw1Y13uO0K5puwtL3urjsSOO7gOVdjMm6UIouhs6zgygM83thrl0dbzYUy7t8Kwx43a1y
9wNMqmMO3dNFX+3xH4gxzWg9rdq80XmDD6wPkvNEBC7VememYXYYhZ29jZUyh5Mz5tUnimLLQvmf
8o7TuRD2ISU2c/vsLHRTUZjBcOP0mXY1krWODL45tsE5i42Ni8onHbndfHO+5FL1Dmm/4UwJtOHj
rdhTKB6ktbXpdbg1o43acXKCeySu+PREhc7Fi7YmCAYJxhO7SUc21fUWL0PQpgd72zAHLFxdQIhG
EYqAxK2m/zhb/t9E7X92q8z/faJ2AhB4+/H3Edr+7/89QrNCRmgM0aEeAXaQoco07N9DdDP8FyNR
jE8xPIVWzUj8/4/QHPNfOx+R4DcANhhnO8j2nxGa7fwLNZDLj/DrsGDFWP/NCO09/A4OvJuqMwy2
0F9DnHg3nl1qRdyU5+JM2a4tPZy3fQpFn2PtFE4H5krzjeMv6q7LbOM0zfM+4Wjds7+9rH+Yn/86
IkZZw98A3WDHGpCgALj9OiJmjrXANu2zeJ0dqrZN9De+aQyX3eoE/575/gL0/H1Uz8vu/oY9/fVR
vFeeFmwCWO8d9qTJmnShyBsRF6FMvKpZhqjpx+oj74C/bL9/+SAIBTDhQfcFfhG2/Q6cqKaUclzw
TC21wGHeWr3rMfriRECVd7MQ8uJEbrr3Bn1TBBR+q/SM896f1zc6qfJ6YEzxkFLCr4mNU3LPAMEL
H6rV1OYZMw1y3fsFX9Eoa00qjSlVoxd5vqqYSeBI5EUrCXvgCJXXvejCcg8tQneGH7Vpj4esn5bv
fuP5h1EvWQOhsEI7kgd+ISILEfx62AIojpGZed3l0EzOdkRWUabxvOR+fhjE1jkXfmFQRf95Ifz2
7YQCgJz1Dus4BBl8vxBsq059A9f0PEPS1evsmCqj+gCQfy+0gRewa6mgNu8lwE7B+HW5we5erMKo
stjPRvMMGeVyuVJNYrZvBo9cb8PBNFwsrQPIEGdhZpqflkDucklpIamf5kRCGoMk0qEQVCym6M8v
4R0iy5/HuB2qxO4/Bi77XoQwWBXnNp4m8YZ8NulGr4JKZgh17PtBHHI4Dg9//sC/uCZ/X6t8Iozc
3azLEyB2713AtdRuYacrQt5WFY+mrIKSWmuTsO3q/g13E3RRpIPJJ9/KO+xlAzW/4v7jFQezLFwV
+4ubX9Dyp/KoKum5yAAdZhRl3a3fgnSzULFaFVppMDi6N9F1/UcGLf/wzpyd9oHxDcgWPgu/fqXz
Breu2hoWjqDhgMh6KpysSOZpDx0Ov//5fb0/rnhdyB0DME505cTMvVs/RjE09Wb7RuQQKnKdOptz
kk29fmqM1P6Al/tXXsi7rwaQHP52uPtwcB38+mB5k1aGNxsox1Uh2oOsu7A4olj3SN82jfWMCTS2
K2lo4n6yuk72g6YxvNXZGmAwQc1Mw1Bnoj9qzyiDczPPq8cx1MzJSz93Y7fqbdxTJ1W5CdZVdp6I
cK1vcBgI5nhyi1ARGivpHZdCqdvW7WjclK13IrJFIHm8piNjr4WUYCNqs8a6nRwvDT/xQ+9u2Vb3
VbtkvjHRN7qLtoFWF8ls5KBi4A4jEFaVuBlZJPmZov1YTn/+mt4TOfeNhG2avyc6wlL97XuqgrC3
Nkbru2A57Rl+AIoAxOqclkQr95EmcXjOJBbo0bbL8jdlQkvqodZ8GsK1/K7rEZykmO3hdWiJVh9l
4916CJJvfU85TeSWS4UVNoqcLwN6HGpYGKMf0EPe2+7+9RCsAOghu+Hcb1RpPF4qVbvgPdgulvKI
+Fhd2gYtUbbPwQTK3jrCCyQ4TS6S2NExmWa4xnCAN5vGm2pgpveZ8i4wnJgfba8j+dTg2knkhOXn
ByfXvvDfL1ZoR+F+m3OPvw+ISIOBc2Y/WMvKXhKzTOvYHf3y8Ofvdb85f/2UXTEF5Ah8zb36nqbY
FfRuaY9+3exSP26Er6/gsOV2JLt2OPjkEESdndn8KPCGD5Rpv5VL++Wxk4OhSLIryZ/7dT+OA736
Ho8QTzJfX3tQ/sTNu/XGcfPssc3mugHktkHFllrjB2EbukjQNM4f/B2/n3f8BShmOLHB8glv+PXP
YHDqGnBH8TrOt5kpbNlfMQbvImdtmNKjGf/I2eyfPpB5HnA+PF04Du9v5q1RyhaMOa01n6Cqtt7Z
5DFVbpF+QlD15Qd30u9LCXsQTj00CXu60ftzb2LZ5PM6wUuoe4wPTNXEI+Xcf71g+RTKQJSUu7LK
evdtEukRgvvxVPkQYisNbpJgBeV/UN7+47PsjDk4kGgL3/vVLEHjB4wxsjgM+zV2jQqnW8FH/Xlb
/NOnYIfjsu9QMP0mmpQpR7RyiizGRXFLnH5j4jNl9Qeb7x8/BRkdJzg6G3iGvy48N5MQfBaOI7+b
axW5k12fLdOs7//8ML/vcTiM9CMoKTzu2Pdepfh6FS7B93z91bIcW1vbx45/eqrKyjtnW6/YUjlz
bFaN/cED/vUEvx4vCA3Q2HGxszbgMPz6hJ1e7H5IOcSY99sHMW3tw9Qb87HO1+bQbiFyzGra4m2a
m+PsvI11+EARlMbEonxEyP690EBlhPMabF1Ekjtd6hfqjKutsdi5CvvL7r5lPWSC1Xa6s9BZP1Kf
/7XUf31smhU6Ud416lcKwV8/y8MaVgsHj5u22MIv7PZwjJpyJr2XzsFxYq8pFv9YLEJckDKM3UVQ
l+mVhNZAYlU251+6afHTT5Lfcq+dWeoId0LXOMqZ2IeESLCNQ3ErJhmH5E/g0qFWxXDJrJh4jLMm
gcYcBHHSM1E+LWKI0DuNYrAZyisULX9eXb+/VwSuqMQcyPeUBe9ZUBr/nWVNQQky0Ppjk5GXYGTT
fLb763ywK38/NykfdjMiKFCI097TK+kWak1uWRoZshM/gNKnK2PKqgTs+mfbN9MHNc/vT4abApnZ
MGKg/5J+++u3iPRb2tvCx60IdKLS6DQA3q6FN2BZfuR9/46A53MX8lD069zBcMqDvy7Lv1G7JHpM
pxohjNbWsEWd8JuLKRi7i62rU7TvjTgute1/kXVg3c9jOJwLG0yywtfh/M9f6O/HBXAOgjQIh6h2
fsvqsVVQKODvNPLV2j1Z2TKeCs3cK+qxw5mZCqfbeV0L92AW0v2gRP/9le/nOnpOzvZ/6Fmr1UFW
w7wvmrrKiUs8cmGUDH2cG0Rh/fkx3x++iJgx56Dt2HOJds3Xr9/unErsx/CijZnUvpmNYySpb2Uf
LKG/rvK/nwS73pAu0Nmb0J2m+24NlZXbWrIVXQwGqXJwrTA9ranNiEitGrSD0bhrnylcdopzSPYL
FY/dENKhlTbdJCsDYDWHQJIRGlEl8Ogcmv6qnypoOPmilX/HYQADo3FraA5TYxRPCgwmi7ZhW9rb
bO6r7li3svsPyfd/Hf28/6J4LlpcSKPwWQA1ftuKDIXNHrevGLZVdZNtpTquOjeulO3+l9RxgHLb
RPeEdwzUWfbHewmZ43SZ3LCzN0Y5nQEVhEmrzPqD5fBbg8PHAAehbOQq3nuEd9/UmjPDmethil2Y
Fy+6zkFtGTsZJe2eu3xSpSuDmIH9/Bkgv+U8VwZHQV7n47McAcPA86eNkY9XWECrqjUGHMyKqY57
Z5FuYjSyWZJuTgc7WkDnp8hvEEXHCFPTj+rL3wprnoXBA0MDvGdQRr/P6g6XYsJGtBziqS4fzFAO
38Zl9ihoC//CGR2uXu1a96BKxUOaq/7Kszr7A3Ls79uLDcY1GxB/5aPytd5tL1n7qLJAN5ZU1cci
TTvOiy374Eb4h0+hDOQJ+dr2D3q3iTM1leXSNiQ+9fQsHeL7cwUr6PDBUfFPH7OnACNmooSGUPjr
w+RTWxRzU0Pv8jVoXRYs4xoRNTV8dpSjX/xlVJ+GQI/3nV/om6as9GOnPXvBnC7sYBQijiyYgFEI
RZz9y9mogq47qboTPwFqh+t0S2vvWNWbyI5DqeTXdFCLhs61x2SHhutWMYIv/5H5tcLor0u7G5GJ
PS9j6NPrIjenp7ZucBNbUhC5GHmFvt7IEAjiQq8euYk4Or+UY6Gnc1cLLeO06dWr7OztrW6xcIsg
WIItDipsHuusahIzk377wQ777YbD4QWzBdzQd6o5VrfvlkS1gUkrUw8xpdjy1Psy/DkXfn1WwEh6
mLHgTQZrbPUhJDvlNZUMUBq6DKx55m3+KAXnH7YI862dUs/qpPl779DYEd8lMwNcyQ9bd77aHHfn
rjTunjI55H4VL7nKwJJ8p1kPHdhomXgzrM5bMWfWw5/X179LiV+vCaw7WMD7+3Hx6ntXJ89yNqcs
k8BoVjkCFeB1w5QqrDfzqOvFLQ6UqsGd3aQlmDqn0ks5NRB6qso3oP6t4nGaW+vJabzys6zW4QCd
pn6sZ2urkxAg+ckUo35gIJI+pC4QZGIPqwm/LbdbkgFDLAa1YxsPWJAa2W07VmsNum5A5Owduwwu
3EW71xYT5q8Q2oyf0h7qHn6WC2weBmn6ZQLxZ5V3jY/j2hS+UaYFQIlsDfuQBwSjR5lsbTsOkOE4
Uc7FzHgdhPSVuxOqG1N4Ql+slihan3HLj8Lql88bOYfpgdDPzQIdd1ssali+z3CIsu3Y+DmpgS7L
mgGomS/wQmrGqpY3+Pju9av71vthzU4JgmJOSuZW3rFxcbKL8OOsnWRqAy1i7OSm5UorXJ7OA7m6
X918ga/l4i7/xWFUzobIPKEuQrgPAMjWAhJbqintTpbKgxLzuxCHPK2qIcSiicY0SfE7fRybZjVO
RVl297PdDo/pTA5etAEEQf/LV26uNp2rm0oX0xeb0wqKXjBWP3Dlnb4G+VpeIRjNIZeJOcgTj7T6
N6G95mDJVa7nToYehx0BZwRj9n64DCHS6rhvW+NHPxk9zBQcdr4gRqityEbyap2PrsWYvWpqlUbW
iO/CcVItPGXuJf+1dTd9B6Ib3rkIlxZMWDliGEXO87fJZP1ErYlVT2xPQ/0NF01YeGW5bdcNTKPt
pGYx3TC5IE0Sp8invmvhBZMUa+4peIBDx90glcbSM1os023ml5dt3iMJ9ZFqX7c4f+tEI5iemZTi
D40/opQ3oezH4LA1+E4cIGnOw828c92SuqozrlSMRJsEBSQkkjLo+ynG54NHFd4Wmgc46LlIWjvk
CJPj7P9oN9dg7AqjXDLzqwYdpR7S3Dh1mPJ+giXggwXZDVm2CncGD0a6URWR2w/VFMMvXpO+wn8q
mpRb7BZYEwmDVV3Z6giIbZ1LDRmFl9dsh3aCip2U+Ahg1odbPESrZhwvjTZ0+qMhK18ftUynh64w
FNCALPPndugmP162TX2VaT0EsefrPj/Onp9eLyml+VW6lfmjsqZ8+DIrsRqxi/FYeYCoO49xL6ss
w0ktaHBY87sSNp9LoxfnFWzCWGkvHC4ZqnaPRUHgbmwqy2ZPblZ3V/s5fSLFwPpDq8C/rLoRY1wi
CdVDJRviF4yOmpI/RzYvkzKJ/520P15lQdBxDylpnEOq9V+w5pyfdRfYGiaZj1B/dcuJjW1Oroz8
LaweZrF6zmW1epMVdVOAhGDpwvxUVxQ9cUFCwxytjrMyHR+FNcJanPVL6+brGvmdWm8L7YguEv4w
OxddB63iwhK1nC5FlrmAe+VsH1soSmVUYbd7X1hB2p4vnaG9hB0c2pdhE/pwhUWAwzuG85aZ9Pjy
nSajUhtEh7pbjqOnCaSBMaWGhHl1e73WmlG8Xspwpc2bpZkUZSpOoZmZ/jEvu2VF2rviHJj1W3Zo
sF06Gl7vX5BXYVxZNpOpeDXS7pUinkjKFAD7ts5UFyZAC9RjFckjb1mOEAsiv2EESTNwBUYmMMD1
UmPLuVZK4/zIMRBC+Ic0DaTWlOlxDvy8Oxf5LhKA4CK7MwFJ7XGaLCdP4CKBJfipXdkxRzguIHYI
NSJS+OkCXsoCQv+aA50nyAGa/ogRo7cf/L0NiNnN4/ciFFkbW9Zi4wcmiQU+w8VW9Ifedpt7f+vX
H3XjF/XRnyb72ZmgmEEatbk8lrEIy3jUVigPlVeNSd0Om8Jda0UqTHvSzBg6FqpK5rFyttsmGPLX
2a+D5crFM3A+mwIxqtidFsCEAgdaiJe0Y2lSzqJNKqGCCVvcYvu5td7yWVsGHZOVuRnSEQ8oBLlF
khnBSZVz/3kTpQsr3bxm5OFCMVKXyM1pWqW4gZ55MPzs1ejIlXONU5MBTZSpTiTbPcI78bBLGWQ1
PzSFf6un5iFQrBmAsGhrPhV991I71TntyWGpqh+iwPhAOOeuIvIHPLN1vZvUE+BjYZ3ApUkIJIE1
BdfL0+HJzz0M7eXTyOXudOPlbtfyuS2Lm2VVl65Xv5Y+dN+hvd7Ml3Z+qDJ5COw3c5oiafrnDr8B
ecyxnvIDGcJHblb/6MNJSwpnMHmr3gDzZoDjN/EYUUaS+9cs5+ZqOkakXSo+YdkgkKpA9LlPSQ7P
I3phfcZQ+5KRHf8W7ifRFwTz1qOQt1nq60T0/anwx4dZyeOeuWHOsr3GG5djF2oMKNEdJNLzySDH
zNMSgefwRL3xMBoYlQZTvnwVjT+cidU/tev21ctxuRrD68xyL/n+721LPrpGe4Yr3Eo+qXUfdNld
6fnnbvUISdiGJ5XMphdGkpvuklU2HbrlZ9VnKOuCh1SiOpTZ9Gh22TWxcQhr9LKdMO07H7UdAIMt
n+VonhZlmFHn+OeDsB9xVv9mDg25uxbGsao7kb56xHQS17G6ORJB9qwN6xZdSrTrHyLRis8WCe67
/1HcBS6DUiPxeUwvMjbrBLv8s53PUV4GaO0Uiawy3w69UWf8GbeedJ+VuTwZ/bONGiAzyrdyqr+P
KUiKHptrq9RXWUky9ZJTD8lPWPPNmGCb52Vm2vB2+eI1nri2segLM2+SLF0vl41eANu8xRLfWxbQ
oa+374X9dQEMXtz105K5T8haZDR7RbJ54iyb3f5+QeSpmJx4LYHU1nIQQfvdMaszEi9u6D1Pbt8j
hc5KutJpeLGMsU0A3m7rYjhrXVZFmYlYbPMrG/9TG6z1OfE37WGGtEW5oe9nyK+Qwqe3aq7UjNVn
CWiH+oAiSfvob9rmepk6cTWI1D9yMQdPOUvHOReLew1efxas45lItX2Go8FVpUAziaXoXRiWU0sG
bm2TsVNC80T8CV5X6LOUOuaUj9V3+qs83uTwo7TkwxKYL/6ASfQ4flME83TR2HW+OF8yXaWM1B2R
xk3bpleVdMm+aGzjKx4+5ndp1dka49+Hs4mgBskiOZbA0LWZhXdh0Fll5NKTUENSYIXJNK79vQ7z
Pjwfp9xqYyHWlWyF0TIRv6GFhpA81gWJhda0PZebNInVzNeiId+hC8cYhUh14wcInQ4rfpNPNcb6
SGxgZ/Pn+Y73I1xSL0jssl1UHA6tOE1l5jAZ7wwzcUaz+JSGbuHEkl2BtBtihw8Xe+e6hJwGWD9V
1qsQbQ8X2B435xBItTIRbsuBcrMzF43ZeG4a8WLZPfRQiqyLVQTpehDbMJkR88WFMzKoWmLgCtv8
JoXT3PVWru8db1HlscoQmaCOKIclxpwzRdc+bkuQ9EgwvufQMb9OjkpZu7jC3/mKzZX0dRUU8RBU
sKqnyXDjpbPXIFIMIC6QWfRQ1W1Iygmm3JSNVT4hBSn8LUUZkVaICce6ptd2hp6YcM3lch+U0Li5
B7HuN8IRkmIBT7ZBzdElc+8pOCbL7BaxiQzQi/APHt46NDf8Exl496HbNzICUvcIOuU60VG37lxf
X3VEtedLh6hEeoGJn49jS7baoNwog0jpwBcJ/TmxF9stuUYWqtsFpv3KmVuX6rL3N3hHq6nse3LT
RXvTc8BWsaBG8w/gH9llWCIzSWyxEOmujBmpTNPz9bX9nD05Colx5Pp1/mqGhtmRAzsNX4zJVFft
OsIehWCzgnOlONSzG0cBJ9gay2sf7y1qrZL856jKfOIM2jLDtX5BBt3HHao61k7YjbcbaFl/wFp9
e4SYL7MEgD/94vdj8+oi8SAo2m3Mb1aKYC0yZtF9cpi/4sBom/IcH3xJWWbXsFCKfkeQ8mYOyyPF
Jr53bS/DNQnmjLhnZ+wBwJkUiiu8NKbgbCuptuPMC4v7ajHlpdGjBfKrTt3gWMDDr8bEWwbwMvax
5bIE0diKoIZRQEBL3G9gIG7bUJ3PVWp95fC2QjzxN272YFaUb7BGcZF26iBtoj7tsvNSquI50/Bx
E6MsfBUH0oOzpS17fhVO1t4STmyzsR1Irp5VksJW1W0ZlfUOI0LqwL+oTtmNUZ01wXMZwgiJtjWA
Tlo33YJ5p1nvFZJATYclv4htJibElZVpcWdk4xyil1oBCAtvLj+lHvrYaCtXzz5ziUG4GWwZZNEC
A/aVPoPYtcDepunYqaq9Nv0+h78qjfy143949irbh/jfB1af9GC6zHxlG+yhOAZKCt72dIsXWfNt
C2tQJcSm1rfWS9tr+C6zidoENUJkUHi/GRTOdwjQNjoDHxnTSeIyXtMvBYxgKDu7OUlLK+eNLrRi
x2mbTQRRjqjto9HiToAuTJkj4hnlumdZB0/uFryM8HB/2eY3nK8F3jrSDj972dLc8mvVS222tPIV
vJfPeUiZm0w0kmiGx376aWLVfo86bHyZBs/MDuu4n00lQwOaIIzevciiDVXX5bIbvA1NXh9RGmbd
YWgdKlovRXYJ1xwdG3jMuCLOLdCwRaW1TeWBnKniycRr7CkN4VlGjq/52YrSDMDEk4Rc1uRdTqwX
IrC7rOujhlGBjyxnQzpnI0S6KgYDk2W1BpYbqz26Pkbaz35RlAHnQUZTQyuxuw+ABovviy8KP1Gu
GJ7azmlJdw9rX8SeN+cXW5U2TqyNZQoSv2QBRJmhNQIkS+6+zu5lOUrmJ4Mqc7hAjXEp6FIZpLvB
dS3mYmbjmvNboRFbojZwcTRgCY6XozBgqdezMWcs+ZINPiBr4zAfSv0WNCtnf9AsKZVtpecvVLTG
eDDJLlgjRNiaWyV389t1bbKHTHjjYzt2ORdYRgLVgYkFa6IvJy5u8heyOpmMlVwWBLL40C+mDs9Z
c1gye1J3sJ2Xah3xfnBz8+S2gbgwJyiIiR59c4lLLw/GZNnC7Db313ZEIrlC71dTtYbRqFx6kTFs
FcpXhywR8HXbOdSSZgQZqfKvhVMa2cE0e/+FrI0GdTQ5jt9WzjPrqLpBvMzesP1A5dG9plnqjOeb
7v3rafFyP7KXLL1bMVe1TvU6TJ/J45z6uMZsC+OKgdSHpCRQrj/RRO8TLluUP0zyfVgMOeKuZBmZ
PuG97/4/ys5jN3IkW8NPRIDebGkylfIlVUldtSHK0tugf/r5WPcuOpkJEY3B9Cx6oEiSYU785zcI
/tm4EHLk1ZygmGqcxCeuS8jUE3131PKhlWHUL70IbLNf5gBksEYUKJmkEFRhmX4CDtDl25mjq2Up
R4s4Nla2+JnQo6cOcJXYOkKEUMVGgyYF+JHkBvOK88uvMC99NtqayWAKuMNu5hD66aVklKhuL61S
prhVctx3e+OXInPIcD71KjWzVnOCS+Clk7oky1FfzOpbmjmFFljTmoyYS0tz0yPu/An+aD5oU9Y9
VsJkTmXUxCZAYzt+t8eseRgiB5AJ3trfxrMuFf+Rw8ERAxcTmx5M9OggbR0rOeJwpZ7pXuuS0/wW
Ze78iGvE0x+jqheg/dooxlCBXgipkxesF5lwljpNRO6hrE/uQakwXxvEcPh4lMu+Ec0vsIOV7k3T
yJTXduq/+rZUUU5lIaDx7ExF02urzgEWXvvLKFQVODd2HsqptLylRQ4V1pX50ODTSaaLWuhYciiT
dDDRcyB4UqrjLHeW7ZFotdyBYMS35ACKo5hs41U35zGIOIn9j3/+RR9v/fWrgygN7tWeacNUSCpV
2KWMF96YsBHyvSSwFzg1whB7tNK/yc1nILfJi5LB2ukXEkO87XBPIsZszlJLj42+RBRlwJanV4FH
OMmjSf9HWIaYjjRH89pP5ES9Y/orsC11GHm0P+XkDe69rtEblvqdvvNlb4LfpkFxXHvwqgXkff4V
C6UZlUbKKi+agKUOChkjwZTa/R/UylV+wtoQkLHK5Mo5LDPuFa4NNtEHuhJKd/W4Iugff5crk5f2
HQ5vELdWPsCm6ammi4JgNEE+Ksr0birG6QH8aMdO5togaz4Cub54nNEJP39oZSDHh9sNciqRJUGb
s5dkBcabHz/KBUVc55DAqc6g6YM+A/Oj82FUiZxH0NDaa9OofkAObVEsCf29RGXjq/iD3tWpoz1p
JZ+ZDksZSHnxWe0noDQukLcNlD1/FgI0ROfe8fGPu5z/628zZbyjwRQwjj//bUQJYb3KjdGbV4RX
LVtsAqrwpUSKuNNE3EbgwpyF4ggzFF9NNCzOdqnBVklVvCqIZcfZA1m4aK0/TqVT3BdVCpFnqBC5
cgeqUrM7mJbmeB05Sl8XXH8Rcak2gVNWJ9+LSJuDfsrKW7vDXt0gUvtQtWr45eMX85eadb5aoWFA
K5LprsLn29L5JngJuZIPlSfpcXGTpA0da8sRh6kV6qlP4vYQ51Lip5zJtyY/nmSBpL9N5PDdKSLH
z6jwX0BxI+7+mvxgi0jV3KXQY8QThMvlk7KXgrJlB63vl5syXjgyVCSSHM4/ZT3mytiNaC/qpbIO
VRJFXuRUfFnV/Fn1xCrtvKB1CW5e0JqgqqP3gcOJb/D5eL0sgXwouAuY2NQ+plQyQYVvREC3vz1B
mDEOTb/IL6OlYmibWJWvWQNJk2Iu/iN/lQeHtIDOw8KwFRb9pgkuK3MxWQD7nqH03W8pFSGSk7E8
mACS9CjKvaiO9cE2Dw7Dky0cZIzm6ZYzPIWyEbczl02nb8snUxflP6RKWPeYJKQ7O9S1odg31g1k
/bRb7octxYAwIyg+mH+lu1ArOi8LaRq4ZeI4O0f55XbI7Z/XSCw48ag83PkHXYWIGgaTNeIUJEx2
W+h+XLAh7MybdUvZvD70ZsxQNgOCB7ZtcASdqZ1qCXyWqQsJvHWMEHMiOlKBStAe8qZMU3qP7WQS
z8rSJ1iyGdA13JzzKfetbJIomOuheVQXGgtui0jkSZ1t8/MgiLzgolQsvUurJnpbBtkcd6qqK18E
MdYaNcS3X42dz1+SVGMmow9xDSFhMXw8OqRHRL3lfaj05tvHb+pyQfPnbVhoa2oj2+bmeGqGsFVm
rF48jGSHm7jNcI5WivrUaDRvM43U5/8+HqUpvDPqUxywNudUGlZh3XNhJpxqJl+tj3qX/kkbyE5h
PyULUp6dw+dyJhDBBb9pPX6h6+ibHWTolNFSBHVwDmOaK5Mavqaq3TxYrWIdM0H2mNtH3eusIAd2
izLL96qeS3qaCX0Gtp2xnkw42W3KDB24AqMros/Mrix+xani3KVV6YCj4/2j+xEqagly6tSqrigz
+VfrRLrAgcTG9U5jGcaeEUVYdhVSbb+bCsY7tKFaAUJcWPSPbLkKcR4oZsw84lSnnxK2efzTSmIq
KEEAQB1Uti7ME71hGe/zucm+ahwrlqsn2Tw9kLYApg+1QQePTrBQ8qyww/naclLZ8vuslhIY2lP3
EHdWowdYPluvWENBq4KbRryjNpeqfMcnX2/z8IgMtyMqQvEpCKK3vndU9NQh3Yc01t9F0iSDG/ap
+CPKRfwoGKS/gRYyTX6ZoTb0irYwf6OnRDiNkdvU+DqIgfM+tF0FV1HtkFU7cmWo/lT2YQOPYEy+
dmrZfAUq6p4jbtCyzy2C0Gn07aj6q7SGwAs+qh4qAWXrftFmzn8V4bcByErn1Q9Lo8MWLdfzf9ok
gxxa4f6bAgSCT9yMQPESIjqiDb1kGbqTqG3nl46F2Es0Q8wKaqVcvk4pLHxX6pZSOciYHMRYo4gm
RK04JHQXuHq7M9Jz1Z0RRr7Lij5+UfVqkOiapzRomwFvLt+C9zG4I0wZXAomycYISBI5n6NMlEc9
L6mW53KZIh8iNxYBQx+XrxngISApiO49T5f+wbgE0LSbi0EKBHmCfzALaE7Q3dHFd9EUfyb9fFHc
DJX4HR5kJO4SEcdwoU53qnMavXV7DDR+KMJavKQz/qOjOxsqzFNoSet5TiDe9lZah2WtM3kKr0hK
41Eb08gv1aa9jTSZNozGG/l4u7k8bhBLgCahzMC0gcCI852ULlMht0NZe5N4n1ZDE+e/UrM5ziAA
6oTf8r/OhbiHq32LCrWGQQqQ5U7hYJ8cNakPbbfYOwf15cP83xAaT8OVcqvQrcNek9qmSyD6q9G7
gDVKHeT8V0b2+kD8l1qXuASb6vT8lalNQY8PR1qOziT/3ESl8UJcCP2wLN7jg14SxBjLxl2XsHRM
/pG8nY+1mOOkzwaeczDo+tsJtoXXDsDhDRSGnNaFHH3LC2n0Uyjrh7RU495P1NrciZu5PG4ptbAy
ZppQkpAFs/kVtQTmzIcEsFW6gGbVeCJA9s1pY3mHqnztCwInM0u4cZJburkJoW5JKzNhc8H5aTzB
p1wIYyBN5+NJfyHB4/MpzEmgH5xwobpvDlmIIrY6WCLz2B6G/ohXo76SE5wOLogm9UGF0/bnqssi
8iGyQv6a1LL9WhR1/BpHunpPv2AB0TGwjoEeuRIbDPoyHdECo4P/VtP9dxQJcTtCI4s1Coi51TeL
lPYLPJb1jizAJVchGsmkzc7LX0v085qQUbhj4S+BQwGY2Pln7mVHKDNtCdq8Q3FPxpb1KdYGESCH
T7+0zE+NVvkkdibXlU+OjorPQUFHMbfVUtmNJTk5acueEffGyWkwxpitsNh5tmsracXHHCRv0Oyx
Oj9/uETJafBoRN4Scp7ipDVlKWGsepNSphamcLih1bEahFpUIH+pFmiXdpoPd3gbyWKn5LqynlTU
jnBdyI1axUDnv0VKMoHBMfRO7g8ppo8gLFAc56OttrH/8VS/8nZV/I0MHLe5RLPRnw/VTGriFGvW
gWFMIoBXpwbmqKk7D/R3wWymDtcIvqGKJ5ZJ4Nb5MJEzFFApIVQVc9P6Ag+z7zPnbYvpiiOfwMKT
oFtyXJQk3JcwMWv9AXkHPPq68ujRWXepLaaHDmjQq2ExJa4iIvkeoTO8RNw+/a5ou1tQ8tpvpKrx
i4Fexccv6so3AWJAHEZNAjTyF5v7F4KqweaclFhJPFVYRNC3UPugIN3RVpt3Xta1qQjKx1IGf0YT
t82/QXQ5GNSKbOo4UdZIemFAIXytnyTwgk/poEcnsibbT9j+mCfEOjT0pNLZCUb8e3HZfLIVlOYC
xaaO3/bmk9XmBLXFpnYlWtsULqbWy4NB8BXU41Dg52jHf9op1oIoyuSjpI7JJ/Yg/ddkT9lK71D4
R+P4oioQc1a5fmoX1HwKHI/mGA4aRz3kiwlzI4sebprnBErLK5GuaNK3aVbKnZd6Ze/SVpNdUhkw
KpatzdOESoPKU5lZSJU2v9FQsF+BaQdXA0QLFHl0viBpj3fe4ZU5g85UsaE9UwlcaBrzqoPbO3I6
Y6UAQaJX0nvRNzDW7FjeuSVxIWMJbb4XUCwApo2bBOXHZiXT481iUqMlDAkhsriGMkijG8fUwkOa
w+uSh4rWtdBlWGSwq7PPSbY4gRxpzacyFg6deM2f8Ua+x/k3YaEmeJP6pbKkn0mVhv5ndDn0yX6l
zwZNOubiiJBT0T05rDTjNkKY/13NKuV7bS7ajwrdRRFI3aw+DtDJJW4bhol4NKS1hzxIFDg1KBXm
ZvE0FV9mEoCp/+pKI/lbU6XnLlZGPLzIZHxEoWj+Q56qdVdlNSnhSyhPj1mzgIIPdqM8wsOOOl8f
VCn2rK6pf/fm6ls5FWoFk3m2RAuPVqpzF0cu83PfGcr7QO7vPxq87GZVOtbzi0QOTXhQ2fd73yLe
/rYba3p/4I7prePEMzc9OqsvuRyZOm5xkhZClRnJTgE7k4ynisAx1oHeqZk7GBGMDrQYt7TB4Ds2
0dw8xOARjQ/lBb9TfAIFq8keRwcpt8yvXi/tNuIGTbIORVhAonMKKEr4o1pw5EynBPjF3iyVXRl6
dYjJg5U82ZFhRK6YBYbHjhjnx96cM+0wkyjTuHlmNonr5FH61pIwPvt0f9vvZlXgg9ByxqWBhf1u
4pp5yV91ymlRfYTG7T3MJFvCJQ1bLLcIy672eqnDR1fKdW5FzK4a6aZeD5NnT93SEfUXweCDRb5g
1Ewn63Z0inD269oevuCoAatJAm1v/HFK61NuhORt4t2F6VBBAxbHRl3gg1sTI9YIOcn9DIvbh6FP
zCqANt8/YAU2q0cBBwqu2STDPob7af+OuaXzbXm0e6uW1TrQ895hrk6ZMGAIYqcfcPHFXnMapQrO
gF5PejDLmf0LlGHKblt1bnF7zeG7GH09Sz6k7ckIbGlcvtZThO9zJw9jgqGrltOlL6mtcQZO4Kqq
E8RIuvk2N+DRcKInGVNDJrGOqSFSt3aG1aLSCwkq2cx/sqOAzjSE4EjuQhaY7FamMnRHCcO1IlAy
vJ8PCwK5Juhr0TQ3ISIhzLDpIqQe7dxmORTmqOOGX1aDebOgs+GqL5RaY+bHsMSZiAUQfVxpd8sg
6Z2PHeb8rW2VkHQUte56T8rM3Ar6v33LMszrNZnOiZGmNiXBwcT/OYbXxFG2HOdhak0kfkpVP9p9
CTnRgcCc3mRFOMIjqSVL9bM2scrTUg/waCOW7xzgFz6+RlYV6TecUrrlJm0y3leQ198HDqzvMc2q
Nsg4JGE8FU4j+zAvayWQIrPXnpw+wx0pmdQIlUIS/Uo6uSSjMuO+YgnFqO51MbJRtnLPZElNIILA
HvQetnQbhj/0ee7ehJWpNtyQ0frdUKChXxow9gtKSKD3o5JU8tfBpoFD/BoNAqj7ofMVxmAIdWZI
nw2YLF8kbVJf4mLMD4VM4sBK28T/VyICDEaD0Sm3aV+0WpDJZvRrRh79BQJC9fZxbXGlCONOQ9MR
BSaYq7m5P2HpFxvFwhUYOrzt5dSZjwU29r8+HuXyNOJPo9wBSeLWyIXsvAZL5gi62MQoktW5anMf
YZ7TpIePB7l8FATW4JPmai7GDrU5hZROw7pa5/zAqboJrGZgimvOXif0yqNwzaFEJkeHBJttUE8q
YEjF+I54BMu1J6Mz5IOJB+kzaWWV//EDXcKfuJXJa/8f80iSizc3zswooVTjGQFnsoJVErWgdPVg
Vj/GcDFvsVNFR4AAW3xupDYab4w0knZKlwt/AnB+oGy0V6sEmHv++s7/VXpCMQP1x87bG4Y2lV/o
OuOiLnpFqaAaGSFqDymKn0caqF8xhTRvpQGZ79HRoyaokelwK4yWZKe0WRMdNuXG2uuwLI543g79
8vMfVeGP307YVkGlEfoX/F1LGDa8wzuzKhtOpkLXf459XmuQgbDMonmu5I6rJiMcnl7Wiu9GLM//
6Gaizd48x+X3jz/bFdAYf70VuOLyuAIGmzWFBnK2lAE+tZIZaXkPggstTwgF4VA5Q5GFPIlhN+LZ
0GrdZhbdL2PCczwoa8no4OmK7HtT2MnzMIhlpf2qc0kR09VoUZVlOWKdi4Etumr0SlbTSM1Rwsf6
ZNqh3bhxjRWo3/RNLXZm4xVkAvcXg76GAR5nIvM8f+0lpo49MjnoCVkG+SHrMu0BD/3hVzu34zOF
Xh16Q6E6eKlqc/2zFF2d4F5W669SPJkd5B5tCrTRsaWToWT9S2wCJLp2g+eYV8KN14OPv8OVy4zF
r6Q9gnMIoVOr4+G/Jy+gV9NPDv2KfO0GYxm2vNpa0XuNVWKfOvQzbEpZ+blkS/It5pZ7QFyiFju7
0rVfsZp7ONyrCKXBnPH8V/Q1Fh8RHhXc7kdHuqOcpI0/DkvylmtUA+R95PO3qasy003qZRqDAvjk
u1jK7MfO+1jn3XmZToHOXYAblcJevPVrGHI8wzLaF57Rdnj+YQOPJfJk3kWqPt2mWm2dFLuRg6xM
5ucujacvEJQQZSiZ9GSVYeiPgBcBzaj5hto+OzhKaB5p0ekPHX3Hndm2ngjb34rnGZwDNlp02ps1
LmM4BNzFGqK/GR36Jix8MtW1AzLjyAvnVuy8nCt7ioOtAxiPQ5uDz37+lYZ+TC3sl0kFBpR4hKtZ
3zTdvBdEf20yONaKluF0AC9v27JbmqhwiKnIvSTJgRvCSSB/ViJDgrI4SUsEyU2YZMabHRKiXB7K
2TVoKH6NFtnc2UYv3/CazGjjPMPtExOPzXJerHyaHRtIresd8pCUyg5E3s1vxmJot/Dzki8fT78r
RDA2bMgSpBVD7mAnOX/FTk/CBbze1CtbW4QHLlv0WrpMkv9gJr/EQdE65k9Tq0uVq0zXPhuw1f+Y
WdEi5jF7el6WVukPiMrHljaXhsXAAkmQnbVadTfQEJrvBAJEJFvN1o92NOUp6BF47gLflxUAz4HV
wmrihDfGdkE3YVtpBJ3hkzw40u9coNXmmFY+NSm31ibO9QfqIEyadX3wu9RIT6Ftjb6WI210pVkq
nhcln28wggGsIFV5B7O8MsU4esBw+KxMZBx9zl/znLaOGsXAaiKrYCZqYSwND3MVTUQU4MXzJ5kl
8SL6MXprQRLhPreS+uDMbTXtFA9X3pMKbrpyGHFJoYg5/yFClQVhDipo9OQYNx1CG/Q3nX4HaL7H
UrpyNsFjhA2G1ypUkwuuiaolM7oDLODEkpoHmYzv23Ix81fDypJXBeOK3mX5R+gUi97NbEU85ZoR
3QnFrG+ssh1O8MzKx8whSSJLmuokSelyo3AT2EvNvNyDgWSAk+mcyBQJWzSyi+m1dljsebh/y1+1
SXRIyOTurkox67GEFKOnHOoTTCx9z4n0Eodi6LWHbVMb0LjZlCW9HGrtolXQBax2mNnIcd84ZPCY
kD8RegB+aSfTE8mayV2YLh3dRKtxfgzpMH5x5EHIwQCv0EbIVIr7MonL0l/wojfdfJhpJZtRq2g7
h8DlpgxZxwIIpIdD5MJ2i7LEsCwxO6WnkYt8z7068k2lnXfg1WufxDbheIJXoqffNs0c8pDNfkCS
YpPv/ZoVFrJLDqZfE1XLcyeaietZKDoCtA1nxwTkCuVzTcYlmJKvAsC7pdSYcJ1zacQ8ndDW/sbA
bOROmOngdUhw/kCUIp3BqcLpgBJ1fiIPlLDuNNSaL7DXzWNSiPBTky3tHmJ57WcZ8Ep0povDCt7e
PCLVaWmsVblXK12q+wXKj9dq4cZvZY4GJVFNf+itgd6jIMaB8ZXPfSZnU4AFjHUKm6JGiBWJPVr0
lQ0FRBrLObzDINxt635pgimWxUg0lrRfXgsQgQDkyjhlNi2yjw+rK0NxiQRvx40DA+dtv8mcFQ0K
bii8ysF/oEWtj3d6kj0QQ7WH7v9NkT0vdVbCkIkhzbohQMg+3yfjsBdhE+udN9W5Pj+hECsChy5g
eoqVqH5ECNzjsxfXaHakqqPj0Joh2kHhaO9Z2oIYVAQdfm6gQyluIvfxs2ZXEWQRi3/p65a0Cr/S
heBFK53fyUXBVNeh1jGQZBSy9WgPnWYeOhoj32DnKe8YbIj3HGXemyIpP1Wnlt9QW8nfWlPc0pzL
D8vQZEOwOEOCb0W54BMRZs3oSqNoo2OVWkI+hEmnfRIOERKQU2SYEV3Do7udlqA6QXqCw4aUw233
pHqgqTZIRUyYRe2Ev5URbdyRELJJOcR0iHoXI284zVVZOCRXjrgtgPTkEU0xKzN+O5D53pKwVRsk
LdH0YzR5e246Tt0EA25Y3g3yfog7KVDnuBV2/JQLndlAXBq16U+usp0cdZgMM5pCM/+sRSY5fB9P
pcttl74NLiqrVeK6v6x12L+u0AidUebowHO8zpCYNkX39dYZD3VmqDdYVkSo2Qhn+HjQv42azaTi
4k7LYXWGWruK56OSMNEvoqUMcWaEVAZklnsDgfTzksomSOFkmb5AwwelSBpuRrotPm3I/pgTR/Kp
lZ3lAAVGP5F/jNGBLjfOfYlF404F+pd4ufmRqxs8Pd21fU9puPmR9SirSbwyh4y0UnzQp6H0bab6
736sEYw0jW50QTzJ2ssMxfvzbFeJCt2MJBu0RpNBLshkTLiGsQoct3IaVKa6s6zVoCAAzO1xQqcQ
GxTxoClDaqEvaCXJVwxcDPCstakpEWUnU6A3feLcoEuKXizCyn8h/5sTz04c7VeycFdzlyxLn9rZ
DH+Kruz7Q+SY8xPmHc0tJ2Gsr9Ey0u+ug6e9d2pf9lbgi7Db0fdby4ZtOacZYSH1gN8kpkl5QKh9
5gMgpkEJJ+NbElnDI9xHG4IZrQKCwkisp8a8zwdzOi6FGnuZUgHofzy7rkxp+j2QaVctADzHTYkJ
PSuyQ7MRnk4Ki99g7PULGEjx2yIK3ZT2D32WeI99eHkorYxasjxpxavYTMmb2RKD4qKaNIhGVF+Q
Lnvd4g4RiSDebhd0/Uvn85LLGfgeKwinP07C83lJjIscA9rA4fSll+XG+AeE9hjeLH/y25H4nr3D
5gqVnPFWwOj/mU6bJyM3bujVHqaT/+308vvldDq6gXczuv6n0d3hIV3ZGM7H2jzbHMEZlNex7g6f
Dwx0PB7/vN592hnmStd9HYZ2J3QNrnv65nZZjXIk4LrVXhOIL9N9483Pw41xlx8mD6cZT/jTESOa
Ex4gBNA8Swfn68dT9C8yef4NzyHnzalq2hGulCBQHpbhweJ3fu3lD9oJO2Ff88tD8+A8KkfpJbuZ
buID5uIH51gd8kAJqoMR4B3klg/zjR0gT9vZ9a7IPc5/2eYLtLXVt5HCL8tcy83938QqBL+RKbqv
2SHx8WpyP34VV7Q75wOuxc6/TqAKevSYrAMW7o8X9/TVCz59+niIi3LJghEFZ4lVAz9c31ZmIaFA
aYM9DMGmUnEKrVTcIp/kplFbe7fKy6seY9kq0jUZMhAw5GaxUP3ShDMUODAl9l5BOEnNL9pcyuck
jNNvkt5z1yNH3nmiIz++ws8lZ4LmhvEQq4vyq1WVP2bb40A4a8tno7Hm35hHdp/S1l7eP34plzg1
dCX4hURg453NvWvdRv/13rmgd5aom9rTJGIEjkvUNSOpFmRtHHSlmZMHJUUa59dKXWI00S7hiA/F
NNIUt/uYNgZWjotX0Q+a3T4ll+epGGptBy74a3V4tk74kXA9YHs4JtvdVp5Xcmjx9TS06LOefZ+A
kv/MBunDrlOo4btlLJjyWpM5/4zqNH0bFhkfKhT2XERKePq6FymoKb3cyhvIt8pYRCeZUEFsDXuM
E0/4UHLLdv7COx26kyPPh6VMpNfwkzH+yQYfeyq7DlQ9p91oSxBKj45WLfpOFXa5CCxSceijrGZ2
SK+3Qibd6kprzGCniaHQT0Oq0KXTGv1gx9YAFprbPoaAQ9AD4npxT1+BfOQCzRfUhJ1psZ6OmzeO
jJ7WEdEj3Pu2wqGOAlfLkSMzTPHVpnXuqoY4xqp0GyWRclSHifDj7GTN+GESGEkTNt+rKv5WVpe/
wYS0Z+g6TZ4NNhNS2lTCWn+DKsbHMWK3xhhZNb+akW6HrogK0oLpwLiRJXP4RTj3jLJCQgocmeeV
jOQLkqtOYxlaNyKK5QdHp2tN3Gd8345Gf0jKsMHraJqOeaMRdhICu9N+lXFXIB3brPT2wOqOgqJp
8ToQXXOwS2wqKrnDrryy1Tu7bbu3j1/85SalchzhKAUghZhA3hxJKbl9nXAMLh3CCUngnIagq3rr
gLds8/Lfh+LFrlo2uL7wqc5XPgZDWdslKLh6fYSekJvToe6Q50OWr24+HuovCfH8UwKOUDmwhAlC
4Guej9VZ0hw1TUqdWy744jbjzH0KsUwORugrWYwbbOUQX5fjguUOYBA+uvqJcB4g11FZfdwk0uhk
i/Bfimrzm1zn/Wkh9Nsfxqp5J+SMUEKbz2lHiv5Mrrf0RGNKeY4ci+yVNKlv9GaIDlNW9DkOGaV8
0gg3PpWkidw3c1XvsY3Wqbl5Xlzt6fvRjUSW62z2f8LUZgsn/8LLrNn8LcdlXvqYYknPWQj76EAd
PUjHfBI9QnAA7uQG8IoiMYJNgLPXFEW/uDSQQMw7VW6mro9iVykNo/anUZdvasVGz9CMVlzgC5Mb
b2pXaz8//mQX5TNtXfKAOMNYfqCVm/KZ61q7xETI0QIfkkelD6enurfGk7OoGRRmBwBzSfa2nauD
0tdgAaxKlq0hMTkcXaITrARde+yegVhKXB7xdsOS0fxnyabls97Z9U4ZeNk/5lG5g8IkRc1F0b7B
HJMKO0oweOTTWlbdEH+g3NQt920XfpNzG2Y6MfX8g8u/hD3krGIzNBJFia5HaZFJrCHkH7/7dTVs
Zw+zA7AXOigXmM0moOn4go45GmsjYawGYshx5WLvLMorRYqK4fv62Jw0l9lSRpTUpaNjjjJh7P+K
rLtICdNMbdNP6UXfzvEIwaWYxEwCYLXE+NAO8QjXq2+mLxQUogywIerjQOpr6FRLZM+hC9QPLxek
CP5NHNeAoR+/mmsfaxV3mA40WZPfv5mX4IDZGtJKfT639r1IiujLrJIgiGw0PnWOMPwwK/THCr+7
51mHi4y9z3RvtoM44AA271TwV7ZrIFlacjQQ/sYfne9r/ZKMI/56hackffrVTAuMwSMz/CZHDiXV
zqNf2VQYbOUI09umQ7e5Lcw4PLA22FQiJ5yCODFvUfEd6CQRABuSSy3NyVemJY5bNsYeRX7cGX/d
tDbTUjVRoOhsa2sO3+bVa3kG65rbrdfMafGaGk0c6JgDoajgVKyXdHyfIZ48kQDTB4qo9eOSlC3e
ZYX6WYzGvFMUXlkk3Osh7PAPlskW/ZTaoVFKLS4BD+BwRaZk3Bi4q+8tkvWlbh96xVYVKhAox1sL
bEtfYjUeHHgcwFEEHtniRZ3V9h/FiSAGKFJXWAe5k3DdAdazMJ0kadoVWpbzfyPp281KOUpp9hR5
E3z8Pa68AM5tQnds+BvU8JvPQeinDOuazxEZAP8dnrh3ZtYYp49HuTLDGYP3i+gd0v1Wl4xkarb0
hBCf2caQaxkSovDyFI0DQvydtX3tgaB4cTPTyQ2AS36+mOzKgb3hsO2Rk+DcgY5BgraR8b1+/ETX
hrERODnAjsg2t++N/AnM9DokYtUCq9oWunOHYdBe1taV90ZjgiYWk2YlVm/uVVVcqXaX0H5IlajE
mE8WgUZwbAOhe1F2lsLlbR32KegbZwUDQcLaVMqtgQ9TDLcFbtzI9UDCBLdolZKMadxl80rBsHHR
FoLAK+tB1chSJJNVItBYd57o9q/pwgPlcOt0nyZognvo4JVXgXCEHwjDhLb69jhTavhEIFglFq1t
2Lv0k+Xf6hKZP1b2lP0wh9SMpxSR9GOdanoVdHk5vPCX4B5YTDjyuAuZTHTbmjC00VROLLeFrr7H
I7syL5BEr/oFeFErhHc+/aooAc+HpOqBJ7anXkX1v2h7R/slQEjzl/4J+7dOO40/dT4KWS4OhOK+
Jaarxdp/mPArrpfeV0kIhINNRryFw9pjSvL2Y4WFMandzhJ/xcH4fVEkzYcLV+/tcevC2uxxhEtq
qwWCSSGxDfgph6qF+6xjZ1VZ46eaXGqcAZvsD9bay0Ef5/4Ggl8gpcVvwhGGQJ+c+jgC2e5saJcQ
I5Iebr/rLIFpfHHNl7tQgkEsA/2PaEhp9P5xxqY64iKWB7Se0+eWzs1LGS0dZslYxqbDPKOgGH9l
tvpJHbFOsttB/9PKDb4W8NYCs6mW09TF2HPUlrVzHq5f6vytITCH3UcLjv+wxM+/JA7EjlGXfERJ
gjTdicp+wObWucu1iRwkJJtHKR/tnWbslUEx3melI7JB6apvJulSl4MwegyxRLiw6eNO9oADTHds
pmr2mlAq/YruvffxjnmJxxLKywQh3oblixhqUyEPsZmpei8ab2oL8TVmEr1WEFj/setRf8SEE7c6
jPmc76YZ4/sL2qIqXmngR4YOOszfzLiLfwhcRR5Bs9WVD2rNX3u1NN93fueVt7Myx2DEwaWjSFr/
/b/ArAaKUpMadePpA0x5Nnpi/XJFX/6x1TYqOLPU4ketp/OzIkXT+4w/4Cpy1wvbD+vOCBKEHepN
VRVFGrRUr7dtmGa/Mcos8NRJJ/y2P/6962vbzCBmO2w7Skfwre3Ptaq5qceSn5vkWuunMtLrHJXk
QYoL7ctIoPU3i6xuwhphiX488uWWTG/CVJArojnDx2vzonKUmavWeO33ySMlZBQ/Rh0oRw8He+dU
vzYUplRrk5qLMBrY82+C6Tq4oAaKMyCoD/C3dNzaTslHx3Z456mufH4OGcxcqFJXFtemnxgTdBhJ
Mv1Eq8K1FalDZf9YNDW6lRx5xqAZg3KUA1or76ViXHlGlsUqLKVwAUPdvE6c1nJ8KGUsYpS2CSIx
OH6pl5nr6EO0U49dEnctCJoQxaC4QrqmVDp/n3aZwr7T17HCrLS9Gv7+77JFmbpmnmI8nE0aF2gV
2a9zmKzQGAOLvWm5qXOToANJwp/UpaIjdhb9mYTtcAGDwCzsOPIwK2zVUzQtJS7oUd8ETqQ2oS9h
a/utNtOydQeEGA7hFVTfO3vMlW8HjWPtaK1Za8yX88eqGweGUxHWXjYZ8RsVaX+36rrvDcIIX2B+
yX6xpOmnj5fB5ZFPuQQPn0s/dxp47OeD2hHIHnktmMU0JMLXIKKulo7yfy/PGIaOAHR/JIOYG50P
Myn9iGLVwSQgmVUEL7P5yZwW+nZIm2AKQKA44XmKeFevm9taNhombEqU8AoCY/SJGRKllTsnIjwq
owoE/fFbWJfF+TakQ3cEqIKStipdNyvUznWuL7WMEIzYiW9mHiNfwQTJn03sdt0uN+PjxwNeqVdR
p8uraxl3Ir74BuCQCEaZCZ9oPTW25QHDbtPxidowHMyBlMXx0nhEjhKTLiu7eqRZh17pmwWLwybP
MX4NrcgtRW59i+Uie0pC0eMj2uc7UOz/2Duv5TiuLU2/ygndpzq9mejTEZPlYAoAARAEyZsMkCB3
eu+ffr6E1BIqq6ZyqL4dXUihAImd26+91m9OhGoss4mkAQF4qrDOxoVjX7S1hK1qkhXaBmUzc6vK
4J5CtE2+Ei37IYz10sbyWS+ujLjvtmWFBSPa/+IBELp5DWxkCaB6LEBGLZuZYpaI9Hj+zo6aREoV
ZKFVJIIw98lh29rW9yj3wy++kY8/sgiwxtYhReNtorwvzU2bNc0jiask23qejbFFTCkFXjFyos9S
WWuv0FEqfW1XoyKv+hGcv0IB4vvChB9HmMSV5A1YZ/i1ASM63AFdAQBVLmUJaZYWE5i2iikyDUZ/
qRZDtAGKr0OC9futUprdbeFYtbFu5Vx7RanaXEiuHZ/V07kJ1vMtQqBAd/gpOUrJxOBohFYif4E7
r1w7jfa964t6Ia94fLjQ0KRCQvKU2po9/fxdMCL5VpBgG0pDZeetFCUKQWRQtzg/tKdaAX3IKkUD
aMKnHLZSqV7oFzWPoajyWRRtam/6DFnu860cDxqCDxQLYKmy9rjJD1tR24x6vKlEq8DPytUEZt4i
UCquKtV4Pd/ScX+oD5gah8NkW05UdNhSwbt5cgTAGjZK02tHN8jpY1CxOd/KiRMIsoM+Ff+Jgghr
Zyd/jR2VphQe7O0ucm6CvO9+CEBc67JCIKpjaT6LuA5dGNy4Jjdju4qVpl0jilusRFpS8UTH5zoW
AXL9UWMt3PHHow3gUiGSBd2BFsC8CERdQfG8OIaqrBevXhSriC5W2kNoR/XXhXE43phIy0w6exT6
4BXMN6aGzhBHSCS5iKzWbL9RidxQUasrgNnhpgt73Okl7rQVSHV17Zl+9bEBQveJ0Fn9ZfESKn1o
OgAIU1DkA9N5OPVhysOwo1DEdRfgcyeP/aWpimjptXucRiU6dHiGQ7uZ/JRna1lIzQAWEEnZVC2j
J4cgwA1s6jMoYgMw0+WQDAVOBlHdNq8ar8s1gJj22/lxP55hWAsQ46iEUddG1/awq5DeYcdyZcFF
MoOtP/BYJLnRYJ1QLI3qiWuMPvIi4iaDEkWjh23h4MeZm+BhaPsZLk1GFk/Z+iCules2M1I0lH3D
+BlnoxW4UxBzMwxczytP1gE26jjTopkqt5RDxsoOrYWw79TXMQxT1PzGoplPejpoXqdUSULWpSH8
atF+3KkwxT/WIKw+orZfXoVyKwcrocEstONA7JBPf7BTG3rXwEPiUmhogSx81vEpBD4f/gsFBkIi
dsbhmOEHEvtSHSW44jQxuFM9uTRRSf/Vqwj+A5QDWCb8e1oQh60ofVjLlLfSFXUp6VseB9k1pfSR
cr8hLyThjjpEUxODdjrESZnPO4TSlp6nNoAUp8OSrw01sePV/ssZXIoTYNTNSZ0Fbcm5+lbqSVgV
dmjswx7KL0BDIqle2tb6/OaZNsdBvEq8PgkmsWjYwUeJ7yC2xt5Db3UV22n/VESB9oQnhfhkaZV8
CUfBdIUplxc9qvmoaY7Zr8+arplgZDk73l6bh7MWeK2TpSZvLMAqU7LVSXe53eDbk+Gvdb6nR48i
wCC8ZJm2yRqTyOmwKTIGiS9VyNuoagakL3FTVcE57MonUtbqRW1n0zweWR5fgAr5hxBpDgayOw55
u8Cqhbc5dh5dg7zfimyaDAQlVTtnZUQ91h59ook7s0nwFhxgXrzEJRky1840/TUQAHZ3viG6l7HW
hmtqyM2uQHhVXSWKqcJrSVKuGJEbA1IR1L9HIDrOWHMYxwCuR6E0D0AfzBp2VyEbjzh9NLoLMQig
FnlRTNF8ZSg/+p5aGytddEiUeHWHpp5VdkNypVsqGOqUA28Fdx+dHllIGDHXXavAeq/1KFj7Zqbe
VpLjhSjHtNV1gwwZzgSpb/9I/KG9MPM+lvCgCkc8CsB8Q61vzfJ2kksL0U/sEL12ykbzV1TypZfQ
Crprx8eoCNmEQGM9CIFldtNZ0tcMPcZnYXkqRexy+NxYlfYqwkz6msuBkaKUZfiZ26iR5XDuNtIt
DrkS/up6l6NNSERS7NtJRGqdtzVaosQziP9F8og6FliXULocZT/Y9Tq6VrtEmP7oFmqO2qSd5UhD
YO0nr6VKdb4m2EDQQYicn3NMb3VXbmQ8xqQBhuVd7escCgqKjABlkx63qiYeTHPTGAUWYHE4oh2M
Ri7T1OOUHm6ppuZf2iRLVLToqxGIZB32H+u4UPW1hQTFE/YYSbpunBofGZDxpeVm8ESKNYQ0Sg6G
MqAJVkHyz91uyJtPI66THxGpp7oc5kWdbmNWiQCkm/fZxsHaMrsacxTB0ANOE+oBDUq2WEeQXF+3
qD23LqvMNNYoxFOdKksT87E+zdH64/Go9mtzopKuI2uMX8Ox6tlE2A2oruht5YumADlxhWNg/gSE
qvnUOMkoo2LYEtWR+o1s/OW67BV4RNM/OnJTfIp0QwfTBwyKFcKrb0+CXlZWtVLBeAgIWHwQUVr7
Qa4Rd1ylvlVO0go2si3J4OeT5XmE5Aj7yXeF11lP6MGE2UrzHfs2H8t2rzGa/DpLTF5/WquPmxH+
MZ64xdhB84gn7wgWojVh7SJ85rIMxxPyshx55w+eY1jgJCc2US/JxijT8+Lw5KlQMHPylnRZgv4I
VE8nXbNvksvC7GxwEKO5VqOw3SHrq600GzM1iP0kT2ygUQoQEZc4OthwRLQP5z/sxD1GClKDGwzJ
hqL77GIGSDTCwdKR2pZz+y5L4/6xqmRnqfvTr5ldMTxUp2LaRLoCGHnYfRIhaiL7YbKSOkoP3bj1
dAdTYvmjIYytlRqfwPLsQ3tErwvh+0EHFlEI+a5M2oXc0VGgCO8AWQVA3rAyFILWww9R1NyuOxWG
n6cN3jcHr4x1mo3VdWFi+/SrQ8tSJL+PkjwBMnmZw6Y6vehi4r9JrT63drkWez/zyvpluXrKa1Nx
hxwm5C1W12ErujMYVkVFB0PROtp2utA/BkElFt7eJ4YNaMskTWiRYqKaN2vF7Hlj5uRHSq+NsDAp
xy2ub5O+qbXwgjpekICkpsoZSJoTeJRSo0JtYYy9Mmw2RRRYw9bLgcSen5tj2AszomnQ3AiTeYrP
Q8XGqPwqDPBPd1CMwUQqJW+yGuVotDeNl3q5mxV9UyCjgxa9K4VD91xoZpeteqMLJ8uKorlstCZu
FzbKid6zS8DjkVEhxT+vYFR+Eetli+E97BZzA2HX3kQKOk0LvT+OSzj1iUrITpKkPFo0KsW7QM0m
T6wuQMa+96NHVICQoajzYksh1bglWefcK72GDXZqQB9VpdrHbyA3PlhKHD4xNpjKkS93PmqxY7ok
urtfHwok3KnLOZN8DOH24ZLzxj4sw4hijiNwgJHlmijYgUl2fiiOY1+GWlGm9MhUU5mvAx101tjE
ZCGUAhbxCoCNv2W/chMFgX4/9sbw1MU5emO487oJKe/L8+2fmHB695a6JS7lkXTYy0gtKjxTydxa
sYLTn9N0t3IcKwvL/cT2BWKE2RX/TMnX2SFhNJHZdqGSTz5EJVpKYO2MJCguYk9Pl9bWUQZk0s+Y
FhfACYCOR44DXpZxnxe8JqxW/uBj6PMpHJ3hqQkM/0LF0/1D0yjRvfBEgG2Caj7rbWR8LFpey+eH
9u2pe3jp8CVkvcAFTI4h8xXk5+iLewF4PBMluuBq8Eb5sx819TfeIgGoL/QsKrcrutS+RkNO+6R0
RehftWYwxKvErvVHj0rNkxJl+DKmUSO7sZo1l0Nt9f4mRgT3O2QYMKUqSd7r2BnyajuOnfwa1R1u
tcStZNXDPEl+2l5XqutMZCQUA300n87383hyKbQAbqTSoEwSC7MlVIdmnyuADVfQfMI1oYWOomWo
flZgcy00dfx+QjMCiWEeT6CXUAc6XK0GKWToZjVNaVqgXpWyOtpuHmb6ra1ROLuw+A/Y8M4olnws
TrQM04TCKlke8gdzALBZFgPUHjyferWrP6UhMtvYBFVbzSq0r6of9VvdK6JP50f2+JgkfYZ3BPPI
eSm/lQ7fZZwR3q5YQegM22MFcNTrDOMZ/TfjpvKCkVAmWhIKOBZVnBSckdUlgUHVk2k9HOCIN48c
6zApokgpHhN7xLtagYOtbQthN9rlIDRRYp+nSQ++6kDntaM8frSctMEpro79D0Hn8drJcgkNOAUc
6WOEgPhaw+O1AmyAQPMllZ/ie1al5YPP7UYZ0PCDLxhpOajpYpL2oUKaAPvNlEISLmVS42qNFMab
XGRRtO+9yJRcXDoLeJVNXkLXtKVEWZs6YJo1zzD9p2QNVXoRYtOtuxyqSDMXJf6xwRgNn0uptPwJ
2ug1F70gTHFTHuvNr552YCrY9lPiZDLtmgebpYFXLL6SWMaNVbUn0d9AV8DXWoepsD6/Qo4QB6Qs
7AmtyqTBenOm4/3dChHQIG05aBty2lZ8E6mQNidFt/ICF5Tighe3gEJhqbdeFqEleb7to6uDtjnN
iV7I91G3nq0VuJiSgO2MtBFszSsQCPBjVUf744L6j+/9/xI/sg9/nJfVf/0n//89w4IrEH49+9//
ugm+Y9aa/az/c/prf/2xw7/0X3f5j/SxLn/8qG9e8vmfPPiL/P4/21+/1C8H/0PSIKiH++ZHOTz8
qJq4fmuEL53+5P/rD//14+23fBzyH//+DRubtJ5+m8Bv7Lc/f3T5+u/f1Akv9R/vf/+fP7x9Sfh7
j83ry/Gf//FS1f/+TbN/J480oQVAeJHfmWSxuh/TT1Tld9YDUEignTyoUH/97V8pCQGfH6m/85JC
BYfkDXxWrvvf/lVlzfQj53dKJ7wVOJsnpRwqkb/993cdzNDfM/avtEk+ZEFaV//+DZcKlt27mw+W
AVNOahqXrEl53plVY/BliJDLBF5bjo350S/aAgc1oDyhXO6xdhLWDyF3Zeiva0wd8vKrXneSOmyE
lybDxaAFlC7RovC2FCmcCI2QJLEVfxXrjj9iva2D81x5XAW1eqsBcEzxjQ5gr1F3NkKduxPoYoWS
I2qleBR3YbqGh2Diz9pk4JvXFf7G6m3YBya/upGCFCNLnNEzK9oWZqL4O9FXtvlNwOwboq2NwTKV
lM7WjMi6QAgIL1OKDbCUYlPzzQ0IpenC68eAsoOT4zWxszMz61ZyqFIC2DbwvgV+4ILCFLbmUchW
MSXRxBuEA3EILOHRVME6nubySipyw3iFb2zLN5lRwmni1oFF6Xq+ngZbS62w6FBGmzQEKmNhvsrS
UiGdH6Y5mRP0vjKgMqUC75QVUq+Endc3RSYQdLONDlKAi51ylP8kC5PgfDQaCQkrWRNW8Q1xC7+4
NTH0QdiDCxCFh3Eo0Ycs+rhtIKaiYhW5SWFP2QO9t+3LuqJ+9XPI9FRNKfNjOHstV0kTbaTOx9wa
DZ6oxVJVyZ49pYYvb5dSe+l7KTC3Xsh9To4mLj40RWuDmKTC/ch0Gc1TZSHjcF1IehQhO5I22k2f
2E2wRnIkLVy16L3rsBEIzRdNKiElI8aOz1NjKINuVsljuYvTVH01aguMdw6jK95ELOB8HTeTBXvd
DnV6lciVyDa+wh8USJlaIO04SFfWEE7vjQiszJVhdvIzdxAOKOjk8jcDQ8lrtMDGxLrPfM/HsRj1
19hNMzPCyFOuKceQ++Tsd52azBGXz0AvLeyDnGclTnSL9F1t5Rs70nAxjkdJNTAxETiFZGhyFRid
T5InBXgSPaZeRfjY2HdmHgUEAKqNbucaH7jgtfM0v9tZmGZzmbbQbLUXgT+k9lnOCfEst+VlJMin
jHqrXqZZNWrhDg8WryO1R3EQYh/X7qoXuaauGxFod6nTgy4oRwQ8Vkoo+KgxgIW0ynQDgQM18OJy
NZA9GnaRLRmq2/uh/6FRjOpVbxDFwFLXHmrybjZKSIOWyw2ZQDPAdhwSzgd2bP+JVcswgqRPhRsM
oWGgN9rVd6Uf8asRduGHIb5CziZrh8rZUr/PvzgaIANMOFVv10kAZ9YiLOuvaWLKj5Y36l9HubM+
5UWZAGLqtXSPCFemXNhWLLp9g1QcKguUHXEwJhffrf2GDAI7hOcWgIlY71yDHLcJ37QGR12A+A6u
8HGzEVTtzOxSN6ARujVsvQc7ccrPsZH7lZvDoFFWuTXw1YC1WCqWb7ZfCrQ8UE+Th7i7yGV9yPbl
KI1bqzNi+ytirDCe3ErXIFzVwBxroFzCh+KhdglGonFPvuEK82ITwDYOqNo6zFSjfszANMc3qagz
rHu7MUuclYCxi6qJaoZ6SN49S0JyiDzmrfG5jhzJf5Bqp+6ROy06rw/ZgMOIVUxJzVm/ERrbVHEr
vO4QZsbXNVi1Y26InepUvqWwSiNZbtc6fEts0hgOzLbbDB32gFDLRPUdud3LCAf66mZofFu6Zt/6
1lWno+CLtKRToHKJx7FsriQV3eJxVdstZA7OyDYT31VN9tuvvUPOGGcI4jYyxpkiPad2G6qDjwZH
GbQEkHACuwp1YStXvk3YsjG6TDGexaHXpSgohxdOF5riaZQr4y4QSVmR3LX0p05urXgvKqFraHS3
ZbmDTdjLZvJZLbDrneyXU433CUKWgy/jjMw9YevXahN444pAqX4OqyiS9ugh5M1DGphKfun7E9sY
D3nVf0QnBqpyOcZpsiYjgRK+ljkNxVW/bvAVFZrqbxB6RDBEJJVsrWzHq+9tYneM1hsPgqKaSGG/
44WGniFS4kj9tYVqAymU1RdbjnHtS7ymT11V9pPbytDNjIEbsTsjb8ySJKzN1JWDQRAw4c5M4xuj
6BA+D7H1wDm50Khr4rUS3baaMnKZVkZNpZfEi3pXV7E37Aq8G7tdNfjeBy8L0EOGAt4NlxBiZaoB
Zo3dq2nmn03UNgEbOaF10xZDfiO4m6alIctXiUhwPO4C2QknxZKxRP2ZgsRlYFbcnhn3LmAChUNl
a0mZKbY+WF34j2HeDv52HOr2BWXq/FU4vR3dSKVamNsQoYbC9ULHxI14evG5rdl1LBlRebCTPax6
O9yYynWQcQFkFJpQLHIrTQKHWRSZg7KPQ7EdeR7bCNa2JZTrQIPg7kIR7b7aZJ56twfUFW/xECod
l+u75lSFlimvfDunCDeoXkSFSSANPYxjgWsJy/UignTWbQXota997gsJd+fIyrHNshT0wfuM+tOF
THlifECMxDdX6PVquzcR7ysWVI80idOb2ECDdHq05QIQe9jL/qvpxYW9kpp6uFJjL7XXeana2VbL
87a8bVJvsjTyHuJizPiVyDPfOsgxIRYqDelL0lT5x06qTLBArck7E8xckGo3BdnrYBWIVBmeBtNH
xw0smCddeJWq3uHf18OvLkIlvIv9aMwuw3rg5Cf48O85SbQvWtZEwQXY1OCHwSwzoElIUamtwYY/
kVpzmp1kTtKdJQR99Qot6lbepVaLdHdaWyNnkJNwLFp6YSib2kyKXLrvjRxhFsznTLVbmbVFxaFD
2edmysB/84tePELNpvok+Yr83et9LwEs3QCcyHCubzYDY/2gthoClSQt8L1RUf7+aHYKLmeILLQu
5lOoO/SyNn6Pe5b71jJAd6/sKlZrbK1S6wW8rK26xHEKzuS2pl3LNVVOnD2HFPcFophuAz1KvTQS
BoI6oU51KAz09sYXSuUzb7lM0atWOtdCh8tyRVgTJ0pjrgQka8QgNkD2A47jOubjQ2UsviWlsBA6
lP36xVGy+sosNf9ZatPsQfHNQYVeG+kA1/OsvQmAWskuS5EwS3eEmW6Cui4QCOGGvaxCOfnZ4uC9
r6za+4l+kvy5IfTLkStH4djEiDxalYgDFW5mC6C9tdTKP7qmpYbWG4X3SQ666ifF5Mx7LgDwo8kr
50mPsFfkq1/6WE3aj5lpRhYcMx/brp0alApVRSD19pKn0Cx3wRMAtvSU3Kb8QK73Tavl3cvUaQsj
kOiU60OQRrPfziF9ZIpc3QdWVGM3XrTlUprxqE2AELw6VAoEIFD0eepP5cXU2hiLU36NkmudlNBu
jKR+M3j9uIFtWW3ePcj+fPi8f+hM6aaDZw7tTeK6oBemh/C8PUPqQy4FxXSzQdyb3LcrxhiuJPnG
jZDqbl33SrtGZMfZaMSIC9SR2fsbYtSbSi049Um/jRzy4dt/jIoB3wgUfPvMlDeU2BFzU9PX812c
JfdohGQGVRdgGdAleXQeNhLWeeoDmTFdqdXNVT6Yhc4ZLKsbEbXZyz9pi3zJJHEK4mSa3ndLxlPC
SpRBhmInQde6FlLyXHSOvG/KsFkCQM4pMG8dgy0xwT5A3sP6OWxMUopujPucSm7B6WMOVkrcmsjj
RVlQnQZe1W1you510Yeo2CWa/U2yUSL2tWJCzQvOhc7Wn3tgpi85whpXo5Tj1X1+QI5nmLwK7CAk
bpgCdtThN7ZCaBiTMvhhZmebpg3iC10Kve1bK/8/w/LbVHX7vydY/ndT1eVLHLBK/8jXTEmZ6a/8
kWMhi/L7mwE11U1iJTbBf+dYSD7/DluarQH7EeDQpH7xZ45F4u+QQiHzAesODQKEpP9Kski69jv7
iA2FONVUNFXtX8myHB4+JMFhUZK1gTQB7pUDYLaAR4APkWW06h5lWSQYNyK4MmOXjIdyWxbXkm4s
LMbDw/WP9qjUw4xD7BaE8uy4yXU9NKRiUPakA9dh/FVNvpdKuMONY6GhwyPnz4Ym9JxBYYwje3YM
JFYJ6KwV6j6t7MsCS17bRlEuX7+b6xNn94lWgEYBniOxAup+rvWNt49GXTHT96Jvu4/1QMU3lgML
b5RKW0CoHm7jtw7RFCgskCvgv+bFa6svwxSRaH1fdKiwWzBU1r3uewvIghPzQxKWcgFCJZMf4/QV
707PNlPzSWpc36c4MK1JMXxsROdvxtzG3r2t9IVZeqtM/n35/dErVKYshWSfCnFxfjhhT1qQnNb3
VL4adSUlVvKUdQBg3D4gt85oavgvBUbZTo/qVr6KIlG+NGWCX1aVIeywEZ2B+pSkj7hNtFZuvTRh
l4utYtSS745+GH7McN1ZBZoc/oRqPDnUpGr7RQRASz+0Q+dchHkUGRv4DYvV35l00x/dg0xAqYfA
njLwbBU28Bt0MTb6Xgtkf1MrxS1gM7H2JVu/kEeEATzpLtGbr7lXj1dxJVVuUdraAl5wpqv99hVE
UBxAoCJN0A+zTW7mXmHWLYOsapKCsTP0Gae+IeES4IUUbiU8R4wclWBM5fwSP+Lze+TUIEwCHxYB
HGqQ/OtwTemZJXskSIy9HmFMp4l8uE+Vh6qsxo1e1/E+QKeX0nmxdszwMpJK7c5AtmsB6nriK0C0
v8m3c/Kw2GZfUaNKm/CiNfaqEhWfTR5LF7Jlf2nbMLoIVLXj1SBHNw01pJ1U1PlG8QLlogL1d3l+
OI72MZcAZ75FtZzrGLjy4WjkmlNpnZ1JyDIM5m5wrP5xJJ2xcDAdzznNIEzB0QTsQIE5cdiMpiuV
VqmNdF2KNamuq97KX51IGl0ooCtybyDtFKCLRRnciMdf7yFlXG4VjhECv9lI95kSdaUYpWsb+KPC
g99cQNccllFZz6CvAVYSSAK5pUI/CyczAEmNUznOdU2uYqUExqMulSgVqCF8MS+6EHbsb8736ehc
nDU5m7WKFHBSgcm8tu7i4ouiPtnRU6U9nW/k6DaZNTKbsy7yRdtmpnMt5K9d+mIol118f76JE/0g
DgEnLYMT4TqZ3b+glapIgue5nwT6QmGvHLUhjXvfau32fEsn1vlBS7NJ6qAIKBgu+vtG8baZYe+w
u38+38SJdTAFVfgmEcJQkZqdroXdqj2qbsjh5Y2/a8fi0o5EtUmFeR15+XBT+Qgonm/yVK+4hnHG
AavG22nWqzYeoNnnNU2KclcM3ZfStD78z5qYLbW2xPwObCtydEPpu3BxhEs9Z6Ef0x48uHdBMfIq
mF5JE6VhLmuhjF5T4uzs71X13hPtlS3tBi7ammWQOtd28VjbSzJep5be9NIFxgJkkRfT4YnUyPhH
xxpNCvVGFuq06qTufiqf/4Px+7ud+RJXclKPrdH5ezOaFLKVFjG1ZAlxdVgyfzuCppiPs4fwfQI6
HHZGjklFGS2NKHdkX4BPN0N8105uswm51KUw6eRsvWttttDxnbSopgz+ngzqTm2SK6WUX8GlIxyt
rb1QAVgL1LCzFg69tzvxaJW8a3cWnSmD2UoI97MU/Qe5qHeV06wFZOTQ9VVSfMWwjgSlRKV0g6ZZ
JdG1H/8Q/gU51lUgfe3KmyT43rWUTER9I7rJZX4TmtE2caJdRSqqz0hZ2QK9pAtRDv/gpHs/Q9MM
votka9kq7CRG1THv/K3Cbc8QrntJAzP2cn7BnTqG3rc0W9idUZvUZ1kLfnNfyvltMfqvonwWga+i
Krikj/6W8zqaFMA1EE1QkkaF6rBjLW6jnTVq/h4RBXe0L4A8ONVXcvbuODRftNb+KHjF9cVnKQQW
43rxfZjjs1hiaDla6ya9Ctt7MxxWmuW5trUVpOTPj8eJa8yCIf3XB85G3gsbn+qNw8mfxQ4yWNp4
SyHFR3J7WLqWTx3HsGEAf/Io4rU32xiB3FNmaRBEjbO4XDcUPdxGh5Z1vkOnTq73rcxGfEA2xKtR
a9+XwUvVlDed9LUe9KsE0ZLzDZ3sjkrJcNIJJ+05W0lhXBlourPfIvmjn2frVh0XWjg1N/ZfLfD8
P1w8gRyOXdnSlRp3ocgpKajf/5M4BqEksGbwR6k+zRU3Ghx8RxLM/t5T7sWgXWQyyqXakkDRya6g
2UxOCzkt6tSHXcnQKdTy2uMIZulL7ad8/NrlC6+Gk20APSFbAe0BwZLDNlSTYmQA3HQfpjfeqK2i
ahfCPT4/68dPEy5jAOl/tTJbxaAR6WHhB3syr8g717q6BqnnX46eyDeIz9yYWv45D7pVJYwvRoUN
KoXMfuErTp1i7z9itsh7g8oRSXh/P/aV5ILgdtZDH2iU2nuDApLYyFm3lD452SYAzkkrcfK6m0VT
XjAgKEVtYn+ZDC3W1r1rj/pKV++Gh/NDfHIHv2tIPZxHozebsrWmI6ltXEl7McjYcEkhkrgwiksN
zUL4cHq1tL3t7zPnsW5zt7cbqutXdp5vzvfo5MpE9QHMHq9IHm2HPeJuA9tAimOfSk8itDbl8CQF
SwHAyd5AzUAIFHIozk2HjTRqoXWlFAb7UP1pCaQ2wlvHjtc4r67O92bGLPojnoJbY/JmBVxGWvSw
pR4YjlWi5r1voUVRkljbya7obtJvERCZNL3oQUK5o7OW022Fkb20MG0nRtMm3wVcFQg9SLhZ86TH
w8Dqp446T7X25PP+WjpKTr3ID9qYLQ21lOu0N2jD1KUdUbB1ZQ5Y1G/rIb4YigpdsFfJVheWic64
zYIFkHycxZi+2eQDZkdLY6kdgaoI9sC378PCWOOC7rvnJ+/k4BEG0wxgeZJMh3PnWU0tVWkS7L3G
2PI0lrRoA0JkYYmc7Mm7VmZnRWNKYQ1EJ9j7Xjz5e7m4pfyDJiaQwCT/QFFnjoPNQKP0slMH+9G+
adJyK1pzoYUTG4qHKnlvkwwuaf/ZGnBaP8YpuQqwZ/4UqDddn4GAvtHkeCHld2pKOBqof001PXbw
4ZQEmlf5MbXTfWj+0JMHqXvCdHZh2k88Sqgb/N3GbM9kFSWDMNaDvQ6b90pEKGwBjcx3JNuvktx6
Dp0qupft4r4DkL3Q9lL/ZuOI4GAhNS1tV/YHp/0UGl9q5+f5VT3TIHg7kg76Ny3Idw+I0Q6Uvq/M
YC9dY7a3My7MAaVT14MYqv1IhoL68E5vOhBiKwsE3/nWTy2U94M7DcC7xmtVw4Wg04J9BPJnSDeF
8RwkuM5H3/9BO280LQC7EO9m7ZipgvkxtkN77H07/OODB7NUB7cq4QIHvW7/g/WPjhc3PjfWpK99
2C0r0qWkUDmOLB84m8jXULrjIl0H6tIAnggtyHjjdo2F0JSqmR1KvY4xEtAPdhoIDuJQNQRJEjRr
vUfmqFkgFp66vg5am+03ZfC8oglpbSzX1nMileBS71HxomDiV9dNCFm3f0KTHlgRNW9wrYO+MLIn
dyNVIVkj7FYBpxyObNrnkadYnCy94JVNFdhESglWbim3+rpUHM/FzmBcl0PU7TIvrx7Or6OTG/Jd
87MN6RSqUivTcEsONGTAE54E5ez+fCNvUcD8NoMENdUrkbmC+HTYyTEBNCg35XSsAVmT7ooW4FJ/
EyafwZe6TvlsPSnZJbHEmvrQwlPgRMYHqQWE0cGEUMmYE5QaGfxQi5Tn/tOAf6sPbjNufRR/rq1e
g8DzD143B83NLu4sDEUSlzQn9zGGePdx+WMMP50fz1OT9r5Ls/BO6JMvYU8beXuVZS9Bcz8YC6N2
MuqBKc2oTdbzaJMdTpnnKa1mD6zLym9WBHioNjwI3DTCRnpt/HyP9QM8nfayjqIlt6JpNRytFgi/
zNZ0p8+bzrsY3Ph0QSW50C4RAQDV1zU9dnFAejAHaaHb49lCtkrZa2XV7cwkEUv9nxb+0UegCzDJ
SiFeZM+SIaEUB6gSy/Rfvc/MIdtGTbEeW+01CcobjbHXpPFySoKBed7E0q7tLoN0SWvw5ES/+4hZ
XkGuy1IEeh/sC+XGge4EfmqxKHNyf0yGLOhzEcfP0662UUVtXGeEAyWKYKnnmJeGKfC5jEd8LnP0
OsphuJaNXP9+fhWfOul1aPAKOCrY+fOStdnpSdbGNFznsXyltPouVJQRjyWzXVvCQL2p6IfL822e
DA54LiDUipo3SKXZcdvkQxvGTcFxa0g3TfEUtReqtskwLIRB5pBda+xPeERssCbckCPZtF/Of8Cp
aBhZCVKA1hSsAgI5iA9Q+PUas51i7tC7sWp9TbFl4UY5uWjeNTFbNHYYmGbZEXDL2acxL+CV32hm
sRDnnFw1fzcyT+KgpwvRyKcRKQE6zMEePfZWA8MkuG+D73G8sFZOhVUsTnyU0MQDDjW/QDxPLwcn
p0/J1TgMbhxfkTv1k4Xb8OSShAOpYf9OsXcOPmkh1xSeyZLsAd/Wjr+yjK+Y2KyVYHnfnewSXiXo
Kk1ConNvQXjsJZ6QtBX2eHEE6qrOfubQoIxu6Sg7uSDARsImBcoAnuFwzTlQyHHc4ijP4srtvVd/
2KrN1jaux9hbXYLNXFE6CmogqebKI/Ix03bbDa/nF/7SR0w/fxcYAxnmMlHYeGH44pfBqg6uxuDb
+TZOLkpyHtOTFmTUXOIzsXP4FgFns0PYZNgXPfIrfvFB+Fsr33rjQmune/R3a7MbUsAtNwo8l/aG
Tzm+XCeY4eb+Quh08rx416X5VZ/qcRTEzF2tFiusSASo+f/ZoM1OJEsDRpNVDFrarGoTEoO38f1x
G7f9ypn82hdOp5lW4x/PM1I1f03S7Hhqeisse68lYxR6K7W/i6LCDau7LLicChtNcIVWUOQa8kNo
JDtDa9Z+Br+IFRktQUsWxnZ+qESm0oVBQs/9OFyF1r3nLZFkTy4Rm3IzUhLUnueJiXEEOm9hbLyX
guZn1Vjj5Wgan1P8lhdippOHybuGZrur6Aqjh77AwRW9KEm0ilNCXRTGvHYJOrvU0mzVK/+HtDPr
bRtpvv4nIsB9uRW1WZaTOImz3RBJxuG+7/z074/+45lIdEPE+AXmYoAALnWzurq66tQ5XqWDxcJS
NhlHwN0nGhE07eGx+XnbL4Vf52JJC8+3s6xlmKAnYEx+vwnN5zis1nx/7fssfB9FoT6vWmxM1lMa
aLus/gV2fHd7IWtGFg4PeNPSAhk3s/kosfeH/vlqEif+KrBByjp5hb1kwZQjvU71AUdLleTQZ0xY
pH9GeTg34YqjiRfz19Di82t+FjgQtVEIYDAs1Z7t0d5Jlb0Sk4T3MGK/TKkwgMJQ8vVlUTQ9bPoq
yffgG9a9yqt4AyQ3h8vUQB8xVO4RhotWApN4ZX9tzv54cUHBowlM0cBm2/2UlXGHxxXDmuqT8IYC
TQeUFj4JZRkQUNBiIEKZeFXkf+JEg+H3qIfPHQPP5n5Ax+6/e54xz3qDSTZh0Z+XfLGkrInayBkc
KtdBJh/KXIKX2YuYBYvzZMXUS0th+V6iHQb7Jeg7FUWLa1t1G1etDvYOgM10rB0EP7i0EF6sg/yQ
Fwen2c+PSJjTd3E3bq3p0bDaT7ABnmpGlWNJjuF+Gw+31y86FTBkzvSSEHcAvr3+TardTU4e85vC
cNiSyinZn6yBh7fd3bYjClXQwQOSoRUIbm5xKBjcLJrBTqJz4n8c/T+0dG7/fZHXXP79RSiMAo+K
kJRG5zwDp2JuNDgXY/9rMbZuxQWZxdvb9oSPfzDEwAAZLKHuvTAYxIZeTs28ICRb9lUZ6/spNrVN
NOTW0S/UeFMnju+WZoz8A6Kl30YHLOjtHyE6jzNaC6DTzD66ZJXXmBPKDZNFK/4Xlak9GjuS+eW2
DdGHY7Bl1qGFPlJ5UXS+OCBxNrXNpObROUvSp5rX/gaw0xohvyiYEZJn4rJ5tMxZBLMyhDwGGoHo
XNaZ7sICwrg42JZtVxS/66LjsnbMYSWYiTyGBiPjV7QaKe8tPJJ6bTXK+RidR/nBr586I3Hj/LvC
yFqaPozOmmLGfIUtDz9EfXTbec3ASrF4noWJQ8U9aKMzlMJfkDdR2+9IrwwZ5F7eB6X4wPtzxTuE
Fk0dSgtYxMiuFqEt1+QwkRIzOjPWRc6T2xnvlrFhbN2nlMl8Tjl8Kw17f9tfFnz9c/IKMRwIe5Dt
M+3Rsj9TG0VaBIMPduG3tdcTuCnulcRtf3nPVGgGxXXQHR8Peu+CeO/i08R0awBYw18tkwtKqvwS
xiTgpIdsBkDtdWxjlLnUQMIDOel5EjThdjpKlfdh1kGVjad+eB5RQu+rEiVo790IQc/tnXjtYJin
D6YoDNw5CKNdmy8LyxyDqQ7O3AUbP642Pf3fTkEDa9fo3+lirdh7fYiYneGeJ74ic6MuGY8TC20m
SEmCc2nVKFf+qIvB7frfibkP0uhwe20iWwwIA1Gh98rVufDmpIAnNvcBHWgdKtHpp+kzKm8Abzep
vjK18TrGoSSggEMEBAXcZgm4cdrACuKcC1rS/8ANsnGSkxKHK7Hg9VGB6J/oRnt+Fnxaxp9UaVAm
SSnVNBAiVOkTM22u83M0f0rZs/rV6VderALPwBwkKzOyd+5iXntGlaqDUcP0c877hG6CBOHAV93b
q/EdkoAkPP/c/liig3BlT722x0yvE8LREp4VM9kXnuJ2hXGXBNbBVrovGihVf/gzNT+kuwRWirWK
g6CeOG/u39UujmEV2ENvj5Q1pECCgGzY5JO396ziVIenKPYenNbY1YV99Ppmr8o57L8G1MlrTTPB
hc3PmBsrzKww1fhqyEj27BxpJjI9BxWORnV1+ccYfRmT8FAntatp38fW3zBZvXIsBQ7M8UejkPrx
nPfNR+niAvVSFLqdPAnOjhlvbKfb0Pqgq7rmwoKiAaBtoHUz/J3639KHKaeGxpiArZ7Gf+RDIG8L
VOBiPXAhPIZKe/Nk3JmHqTvCO5bXK01CQTggzFIcZ6SZDtZSLm0OEOXoh1SVrN+QviFB+7mqnp3o
QxT9XvHl150PvuGFqfkoX2ynbbW6LfWYKvuf0ficG+/CNN+Y/kdrOujmybP3ef51xeZ8Pq7v7iub
yyqIPllKQbOD8xpDGPAuMI4Q10feYfjVQNJm6Bv+0x0qXIcVw6LF0uKhKkJRkkfwHEguFusjtmPb
A0cnSM569yyXP+PnWtZcH65yu/ms2/4+ldYe43Pis1wto9okRfOkHMn6tVEP9cx2HHi/DhXMDLbr
2Q4zk5OrZithUNBaBnV3YWnOPS+WZ8f1hFwehZIUkjSm2aT6K3pcDKLvNIfZSTeXIMyR74Mi+KCq
6SFwPnrj8J/hJPyGGRXD3APn9CVsXPyGAVlBdOhYbYdQGEQOPVxSFnAEU4OoeuVzikIBbwYyJGAJ
ePFiZ0evnoJUGUNGKnNX15pjUrz3YdWwjqWuxxvd/qLoTFla3tbS093cxYMj6hxE065SvafbP0Zw
5c30e//+lsXemyqSCG1O3wying2y2Iip/YytagOb2mZqYXwIQne1+ry2AfO/X2y2wxDQ/NwmBivx
k1PY2z6z9nb//IalweDNFBCgLV4V11bqwjQYWXA4rpNyrOyD1jIs35hbW6+eI3s76ZobtfLxttF5
v5anxkJyAmI5nhSUZa6N5lnXmnKgUBtJAOV3hS65qaa1K5eJ6GxeWllcJmou+TZz+eFZlZJDE6jH
tnzUIJhZ7Z8LDSkEbiZU6W7Li+Wkg9HBzCPhHhS6doDHigPEHH90DuBeqX17JcsT7h7J8os8I+rW
i4yomQwUYnKdmZ0RZMn0OObt9vb3ES5oHq0jPUa4cFnoidsa3J5EDE9Lx9WMB0XOoaY7rVb/RHmG
Oner/mdosXPtKGXTMBtSAuOMnMWuDFS0tLs7qvhbpYbGKZyGPTxBvykLfP//W+TCPQbN8KtmvofN
6RhN+zL5UMAkrPj/jXfh5Y3HGgmYzPFz0IyFHbtgMs0zmNMgn3IZDdHSaXd7JYIUmVkB5t7mx5PJ
o+b6OGlJ1ScMJoCzV2dpg48embKpfEuacF/QDraGlatWFJmYTYBzHMQ25hZfbZS0LmKiLzyPzceo
G7a1DyvVuDYvLHTCCyuLfdOMTFalHFB4/ydHosKyHkH2T8XP23s3/5VXoejCyiJrKMhEGQtnLYNa
zRKCu3K4j4d3Q9S6RbTyndZWtPhOqZPRTQVhfG6L+sGOxlMePA/lVzWqPt5elNDQzLIyD96Sw885
2sXV0cZSpzQyrl3K41Yvvyij9lDL2wHqyNuGhJ5wYWhxe4BNqgx/fgvWSkHirMzPM8f44WWlsXJl
CL8To4pgiJx5aHBxBSP5oThZzHdieNsdtVNMi+1zE9GT0vPgz+1VCc/Tha151Rfbp4CGHKYIUIWl
19P7PvPkQzra7xtLea5glDzAK/rLlKd85VgJvxpcHuhwkU2+OlZKraY69I2YheVvZ/mMDeSZ9ynT
0fUog2hYuR6F14hDrcAyGdB+xbQN4doI1xbmEotCpZHH3MRMc634vMhDKPvCeD+TnvA/13s5VV5h
FYhXveDXOMON9rgeYteMLA5WGNtpZ88QlVg5NUbFOOQDpKlv2K8ZQ6/BxMKjeFncRSUBmLZDIaK2
tPKTAnHZxpCifOV1KGh8wPZ8YWbhfJHf6s2YkfahHJkf0fPVAKolP5IqSvdJ4kRAZZVx61dTuxuc
1tx5aixvOw+6tgzqn103xekGlh/tqAShQ2aKDiP8HqtTDHOSsYyblz9zduaLMzL4qvl/CJpKdXOz
p+Xe7GDso25nHG391Hr3mhO7PMWa1QKUKBRQ5TLhxbZspoUWpjUDMpBwokJDsnAPfM7eVXq2g70m
pTQSvNencOVgCtOUObdDbQt1A27y68X2I+0ofySTNIrC2RWtlG/THp1oCbbfXYxQIAS6fuZmNg+i
osmL75UB0d3toCT0cQ4q2RKajBza69+QRL3ZImzF5aH8YMrNiWBNjH/dtiEKfFSiGaQD2Ire4iLI
Zn6s9tAY0uCytrJ6KrV6K/Fqzn7QjffrldbvS+XulQtdWFvsquLANJZphIZQlfeW58rjSJY5PtLg
2HUNQufVj1QbSWjana3Wd7eXKop+7CXVd+DnSLQsjHvdiGtJhIzBS7cKAmpTuJb4zVHn1fouTCy+
mDRM0mj1BFi97PexGu5V5b4e22Mkf861L2gzrSZmwpNxYXH+94tD2SDnImkTi4p0CA0le+ME8RZW
my1snc+Rsr+9hUKPvLC2CO2pLKl2P+EtEcDZqazezzG39as3FB24EmdZYyoOuP71ojzF7uToBdEe
/yyjX1F0Wp8SEPoi6Tko4bn2yIV4baSlt54EMtWVJGrvmzx3o/TzZILiRDgssXSop3smxgPexWF7
GFN7rSIp2kuqR7T0UK+iKbTYSwUmvDDveUIa6p8E+AuV+xbTtz+Y4Hjz19lDbmOaOcswpmlpKGc5
RqqOPo4GB3F7SCJty0t5m8M33Wcrh0xwAjCIiDoQBULn8vIHSzBankKrElyUG3nRe13mplChFxud
L4YRnlr51Fhrvbz5XC3OHfBHBo9BWSPdsryoK8msytYso3PlUDAyTekzIokPjYRYfSZbyX+Py0QR
cM6gBKFIWErT53o8JPoQvzTrE/pihfLQ2yvFP8G5vrKhXnunESFg4XtRdG7oio26d4oReQuGh779
UoX29g1eMhfHoWqiAr9sjaELomqa30VnfXpp7qbNpjT0YK96crLP5f6nVPowww/m8227giNAd4d3
LJMrfLvlqzInsZedpI/OTm8/+F5zTw21G1bAq4KwTxoKGxKYbYpP8uKGq82ulZFgis6WCq7iObfW
JlhFzgccnIG7WbiWTPH6Uw0zUXMqW9EZOhCbEfFwb4KZy7yPtzdL5BGXZhZ3S61lHq8F+tVhAn1G
slftO/UYVulWj77dtiQKGpeWFncKhZhSq0YWhHaZ1EE0m8jyt8Eoaf8oG/TEE6jub1tc28JFLMx0
6sqIUkdnzflpWA9muOvgNmc04raZtYXNwevisnSssanJgaKzr9zpPcwtUn6eKwzxlxhWTljEV4Kh
0L//esayeB5ButtYnoZ/T/TtLK9265n9rU3/3F6X6C6D84vWEqMmFGiW0KkpNlBHlzywDBmYGiv9
DsXtHQoZ76K8+V12e1h+q2cjoEg05fIasYRwV+l1gxqEjok29PWuoqhXedBqgy2ygWXVBcqQSsYY
cJRsCkvdlRMcMr9vL3jNpHZtEqIfb+ohRT/3ivIeYYbtkEHbFsEkUNd3elLsAj9/Q0CeO/r/W+Ui
jMDkh0aGioRQbEZuEcBRXqVavsl7RYJUOjmmfRevmBS6DznQ/DqES2PZaSomqCSrGfapJjskDTYQ
SW9qc6W0LDQyS50xzsK05JKbaZDqgtECCvN6+xOUXdA+rTayhF+Lx9Q8sQJhizn/+8WxS4oggi6T
d0zYq26Mzm8l//IK3lIA0dSj6q0EE/FpuLC3OOaxlAdZVmKvCKNHv+w3U3Gypwcl3HdqvZM92L21
uzj5Xqy9GoV7+dfwchDKkUqZQXKNKqlyl+lMlUG4Tjv4w23nF1sBDDZfmZy3xXbaTerV4WCCxqAI
a+WnKqk2rX64bUR0a0IVJ8+zJS8s1dffDPowdFSgxz9HhnKOq+S+072ft02I1jFDoKjwQbsAGe21
CVMN+vmpTwkHVDMs9brzBCvYG2xA4AIKnF/8qn2ZoQreGmFIOtqcUMFEnrXaRJR8b1sRXV8gRP+1
olyvxPY7uDKQhTg71WOmTbuhgdkqPRmSsXKhvAx3LRPdS0uLWGsOKLykecNFGfjVnZQYyBsDLTo2
bTDsqrCotr7WWI+yBKNbqafmh0hNHuu+/271VrCR/Gk45IofbgrdzrfBiOaQPLVoOQcyhKuV/dU2
fQaWc2aUa8137soIIYg0TIKDNTTtuQFsDXUgr5TOR3Ly9iYK3YHkcwY20wFeogjQY4IKg6LneYoi
1CSbHWl1aK1dVgtRxZfezDy25zA+wlAqaLDrb6UhomjbPsBUI9kDUD052ujaejoj983dqEZPavJJ
1WecKrif6jEwoy9KVLqd+UHLfrVITqF+c1f372BMTe1HYNB7WX3yJdU1sl2TvJPgWdrg1PvbmyOq
EUI5DoAECBvt8WWKnkbM6stBQZJZ3KMA8hh24DHRZDCCaCuP03mMgocmBdWblYGz6QIIVnOE1ut6
k1vhVrW00xiqO68c5bd8tosftjjFsWZGRW0AsjXbwR2QjwtPte4dby9fGI1mvWOgxLSQl/NnZTmW
fMyKxG34GDmRK8srsUh4gi8MzM55cUUFdVmPUoiBPtnCi8i3V9VPsf/l9jJEF6F6YWWRWFdoxfIF
OL2q8c6StgMgU1j8UMegwvsPn+22NVENE1gl88+gN/Ca5a61kw3Bd8mnIX/Q1MntEVELhxTcyMe6
3kaVcs+ztZPWsuz5BL2KURdmF3uZe5KSTz0lgCrY2XDP6WSBm2IaXCVAVElzXHNQNq1SrkGIRQ+k
y+XO3/jiG4Z9aCfx/CzXvPfo0ugsTGHux3B2FWno7b0V2mKQdJ5VmDnbFhF/rAHUjwZfsrNOSRN7
m1hh+DjpjihrUltc4+wUxsYLc4uwH1ko2+sV9Q3H/0kHgHnqpzxduSqFaRN4b/jIgMhBnb6IjE6V
6kY+AMFWvQHVziI4TTbinT89BktTSCT85lCk0heYLrMqenrLfv5rexn8M9RzuqHHdp988Mb62OjI
2xvWprCfnfAt9ZuLhaqLjxd0UpWjwhWdJZ4O5PJJfmhBHz5m8ZS+Ad4I5T2qIvNgBz2xxUtFV4K8
yntKK/eFUSLdBU2oPKyU1YXOeGFjEYKnFkqwtFeic412WtPYqK39NKto28PyTGPm9pcSuuKFsfnf
L04Zx2HMYb+NzqlVfFWkcOcZ1j+oTG5vmxEHL4Y8oY5gmFq2F6fZbEu/CSombwqt2oxG8r7wjPsi
PXV5fifF07siOxWOm/5aMTt/+1fBy55ZmmbePxrP18sbWjmz0gmzpVdv88hy0+JJLz833eehSDZa
l280ukGHqVyDLgmvOJt8nksAeoGX03mxrxK3fjRBWg9JeWq5VjgMd70n14fb61uzsliepzDOWamz
FUgmUVwrxq0XE75uWxHepvTsZ25DqMCXhCl6CYA7Hci6tShQ50qw4U6JzAU0Bu7AWMSbzEGAQ7eO
WqI5n4+LrYvbwQjQZ4vOaKcN2h8DgqHmc5Slb9i7uSYLnoe+oGUvwsaIWG/Y9wRhtLvoxt6Ngb67
vW+is3VpYfF1VB/JJVWtyU0tFI5p6nrvy3I1LRD5AIg1gCLAAGAaXcR5KRykBO1n7uf6xKTi4G/t
KN46SrjVyf1HNIgelPQoydU+8z+m2Tu0xVY+mChgMQJDnwDSPYg05l948cHGeOpQG+CD6XAHw9cM
b1Cr71rT2CKet52M+OkN+3phbxGz9MRB2RCZL6gm7DtmW12tLR6kfFzJUkVQfkZ7NJ0pRjhJaH9c
r6v0kzBJB4bB2q7YVtaD04+bojxRwnEVZM8Q/EOjk9eChqLsABnv53aNaVvoQRe/YOGjYSQXXYbq
HZPCX9rK2E/oPtrRGgOl0IMUICuMpBs8Rxffr1M7yYgbHiO2p/0KfNN2g0KZtm/5aH+NLD5axMRz
5s1DbzzdwxL5OON342Urn0y8X3+NLG6Z2KgzrZ/mxCosjp6Pqt6gHFfRokIrLyASKMmYNZ7fBRf+
bnclAkwyCUduohKIVKO2r7tk2EySlO5v75rwaDGwOlO8Az21Fy5YKGhk+xGmAsXcWd+kMUbe62j0
/k5/096Bx8DdZk2iJfljEuQGBYhpbvXJbub/mCGjdbpSnhRdJTPo439GFg6t6Y1B4CfdcNTQRLq4
RzGoH629pqcZvDvaGmBPuH/GrM3EQ3tG915/qtCyKyRdZFzblBRKRU3kgn4P9pISV9vM0Sluh326
8oYWDQVqTCH+a3URkvUgLaamolEw1dVJrSfXVOTDqEAbk2e7qXPurBEduJ965+yH0PkHZPc7y/DP
ZvQBlc+TJj3OaImZreG2Mwn9lvk1KsPA05RlpZGOaqlOjk2uR50ktg6V7rv2Kh/EmpXF4o2krkej
dLgNZB4Y9LScJ3Ncq2cK/Yh2LWPls7LW8tLr/UxOSa/ic45wKoxnngytkTO6U7fisOLV/M8QwjPX
DuShj6iPkhS9VDXjTj/JVrOZ5bLf8mn+mlmcC14uclR3rKdwhi3i2UdTj7fJKhnl7O7LdHjucv/f
tjEoer0avY6kGT/A5LGn7mmdfWAk1YlCt20e5mEf8NorbxnR9kHZxiw1k8CMoS2ulgIF13KSCSpB
/ymYnsfuoQ3XaoBCG3RrqToDdKdtdr0oNS9iG9JS0qwsOga5jizwY2QEK19ItHUgt5jsIyWdx5qv
rUiSVfttHMXnsB438InuYjqpVIUVKUNiedpE0crWiUKXMeuEzVNulqHPy764ZTTm6LTJa2KQ9YgL
Z+3o/eNPIXLCZWe7hQNFtIpE4u62HwqNwvROJRVAKZyz10a9IXHsrk/js65/K7I9V91B+mIEblgV
h9uWhPt5YWnhGUafVUPmV/HZ6/r9PN0VePvK7hjcJiI5Ze8fZW0tAIpt8rBgxoPR1yX9Q1f2aq5N
fXxuSwCPNLjyAxruyd3kxGiLxIO84z23C+PIXEFACZ+/EDb8a3kRFMfcG5DrruPziCok428+eMPx
oW0VxJtcIDDBRkWRo4p+ActcuY1Ex4PUYS5rQYnCaN/1J80Shs7U3Ihhq46/Dtk43ulj/C0cTX8l
VAoXiUaVA8WAibidvlwkmvV5EpJHan2xyz1jHwZuF+d741etmfdd8SXtnW1t/3PbkUQue2F1OZyt
jp6NHjyJZa48BM19VkjgED8N/gnBxZWtFN06l6YWUTrtVWjgItJLBJk3NbidsnqoQ5/mytPtNS3k
SP+vrXFpaRGoJdYkxzPKBYn0LEx2ZQhQY0ifQfHEHkULq9vHcrLRR/o5Xv+tTQ/RcMr7n1PevevX
jup8FJe3BnzuTCLQnqTPsrgDW8tPrSCnmmdWxRadkiEt9rfXK/LRSwuLjQ1pMUCjgAXY9rZtbO3Y
2NW0XeyfTNjQbiETfDWBIHsWGV84kOEGxiFh1jNHvxq16AEd9n7qNrk2qJumbe+lZG0YUuikF6YX
h9CulDD3JvL4KtkrxG9/2DhpBZ1x4/bmKinF/EFef7C/C13cVbaVGiTaZL2B8wRIzzX9cN/UMRpU
qnyo9UM/QOXmyO8bVONvf0ihqzDGRAdKQ9ztFQrSiyzVN2aIjP/T9v74/srBEJ7Ai7+/CDFFiLpA
XIEsQsegqKr3VnYwgnwHL+rKQsSGZkmyWVGVBOY6akZj7AzJSBFWV/PdkEwIDymHKdtLoIFvb5nQ
NciP4EqZeZKWfXNDj8j7ZhRTk8punYSzvukurO1dqRnbag0gLjxpF9YWjhhodUzPig2UnAfPpoMO
u7P54/aKhHtH6kLXAf2HVzKRk+pkdQer31mPPjXyVtN+RHAfrHjC/KVf+fi/RigpX38gG4WEoJB4
zOBpEgS8cICqJhPczzSJjpIWbVBzXvEJ0QQ3LF20JvEJpjaXg4CRlwVVr4HLaofPvfFB0qrtTMIL
inWvobYJG8OAPJNV7Ixcs9wA3eis3BWwvJ2K9L8reuCWUCyAeYbHWlnCFD0pUuKm5reEsCE3U/iQ
v0QyqLPst9SyL00twkkx9m3cxrzoIjk41HK1qRVlJRsUHgLepLAh8TB9BTqDyTXozYH3j1Y/qIG9
hcB5U5qTm4TRZpXkSWgMHBY4akYxyImuXcex205qCoxVdfAFfdJGr/aSj1oojCQFOgC3T4PwxL0Q
YuCTjMGr19Y07uomBsZPtfLRs2K3yk4JAkS3jQjjLrJZwH0Bl4FcvTZS9UUdG1YYM1wn/TAia/wg
M4y7ojAvOtdAvkC3M28BRfPCD5gXLY1YK+KzPGWbKH2giNQAHQF3nrUrpkSfCLoqYMTIMVP/Wrzp
eiMtpKgv47OlbOVJO2RJsLWT8VRQlELiZX9790SfyKImAmsIwCLeW9e755RJZ2QtsWSQEYDPkVaN
HLfL1p4fwgTk0s7CFTJ59CU6y7QckjMUq5sApjur/lqC4IGJa6/Y1WYonut4LXAJPxwvcLoE0GpD
LXS9vi5JUpQuiRVZd6p7GKjKr0H6TzJF2zfsI+Oh8G8xkAtm4NoOmp2AYkPeyHBfFXG1YwYicNYU
foSucWFk/veLd3EX5HGolrh6nNHsAmeRfFJiswb9e+qbNb71l9fR8pqBwO/fJS0c0Uuzvm/HOVaM
+0xCfc+AstN3le9FfTBz9TxO9vtE/mQmk+v3j0ED0qou75gxmwJ1G/o/0uoxbe9AajgKl/tHRs7a
uYI0lMbH23svug+B+qMvpkG2gS7H9baEmeKZtc7eZ4nrSD9UU9oZzT8IDCKvcMcDxX8LnPXS4GJn
7L7WQ7MFQStX3rZxiu2MZ83Glf608GtfLGvhurRYrCGUsdK0zxkk9FJ8lJ3PRrRNijXFL1EMpRPO
u0BjBp9i8/UOauDnpGEkvHWW99uJj109/L79jYRx5sLC4uKJvEFp7JIqQF/ku6JKI6iwCjdqjHB3
25DwwDMDZUK6RY1lOQwVpLUd1iq1Iyf64VHfi/tT70E6s/biF36dCzuLAy/nYe8bEkUcKspD1yP/
cD+E95BbHIqqQ4fb9ZJfgfrUtpk7DvdOXzxYkf8I9/gxGwc6GfXKBq/9nsUhqEqoYxuEkc+wewbR
sTesT/ksxV62B78J15BRws9JYkS5jB4yaeG1w8QA5U2pyzlyDtj48lR106Zfm9MV1axmpCsjZZRV
uKOujaCM6PTTMMU0kftvZaA/amG9pyNo5luqWPsIXO9KLiEiUNNseIOpq7M4OGWuTU7xrO/GGPLZ
tzW3l45devIQIbVo7pb3Zp5vdR1CJmZiWte0vv93zyWNsWlB8UJ/9XbIe2dMpSTDtvRBmro7J2cq
OWndTF6T+hGdkb+WXj0g0G6rpUrm6ylTeQoyaQ9vde8YH8j8N/8/awJ9f72flIwayzSx5CQNQ9Xj
e7BXD1LaunIYr/F8inzyclULn3TiOA0DCR6lcEKvXfpR2R+G7Ocb1vNSQGXWCzTP0oZCNShFRP3c
9AddD+79+iHOSzeZ6pV8QojutS8sLUKyUUmSL6sd53m0XUo3DvDXneNtJeaklNr8x+/Hh2SoDk6a
fhgj1U2t7NFK8g8ziZQyyccaldfkKY66ve8rlO2tQ9x/D/rpOMq1s2Hq7y6QmmkD3pInlLyWdokP
EixbhoViJeoDi/DYZ34Cmzw/P+unp8jQILM/VONvxQ5c23BrKb5H6Padkdr3gd9sGPlcic9CF7fo
RILJn8u/i3DY5m3Rw0XPYUq9+KBEtnnX5an2RZuU8l0lvUHKkkx9FnLnVSUzMjo750VqhrLFECE5
gfPRBNzqcmvum4zpQwhJ1eNtHxTm0kxIMcoPAxXCmQsn7MyRbrGErdz70EnFYbLs3M2T4hOF8JNs
j0+2X+1Mr9traf3htm1RonBpeuGVTdAMxVgq8TlhAh5FkA6cUqeuVV2FJ9m2KHbNb1T29XozVcBj
5HrU7Q3oXDnJ9OjWOyIiD+HFDcqF+q7DBXNtZPKQ9atzj/Q2a+4mK7sL4uoYt229AW60UugSbRsQ
BthRkKakjLLIfvJYq0srk3gIq/Eni/KrmtfRSqgVbdqljYUHqo2UmUE/r8eHFXZ4aKZsu5qTCjdt
Tq1siHOYE10YsUv0oo3EISo1wz7xfxS0HIKw3UcQtv53T3MuLC0+z+jwKQzPxpL2B/2Djdz9uW1A
uF8XBhZOVpS6FwcIl5xD+UA5axOD/VhNYdb2a5FPwGkbeUwqc19ID1pCkaV6GDvIT7P9GxYDuAGE
PAPyoEyundnoUW2SCxbD3E5O7xxY9WoTQejEFzYW6RiYonhMApwYtd6uRrUGVdvbqxDuFirofHeA
/rw9r1fR1Q2TO2mcnMs431V1c2i0xzJudj5jtLctiUhUeevA1vwyePaKh4WpHb/MnJYQU4f9Rg1I
6CQp7reK0cHX36p+fN/5ngwJTCVtda/5po3eQ4tO0b3RxeE2l2HjtIx+U9mS+d8d8+qnLRzTkoYh
Qh+I12VXuf1wahJzszqVL96AGZ07V82glV+EJMnv0nZowUPAWrv1gQ5E/lOPZrbmb3LvC61aczhJ
VrfR/cINTeoLDOvIm+ANYu5c0JTKDTINgHj6IkMMLaWTrZwqg1VJ+0baObHqavnT7c8tOOtXRhY3
5pj59kuv4TzLHoYaghZ2vGmsNWpIgf8y0cToMtMUXMv64sslwRCSIwAhkCJri4IjNAdbCVeGNe+/
nxQIP6h3zOBM3mGLr+elRl2ZEpb4HbsS/qSgLfaKdW9A4nN76+bfvKgC6Q7ztGDXIZqB1/j6TKI5
ojVSw3uaijLjV41+sjKw45NUf6dylLtdWPgrh1P0tS5NLsKAU5hpYyhUI4B/bgpv/Jjo0daPlO3t
lYm+1jyuCbHXTASzTKPiSvGzSRn5Wr3abzp0MY9ldwza94aRrCmbCmInw17khzPxE8+o+bdcpodZ
l7QGU67nJDCzTWaohjs41drzVbBxV1YW/icnBTKN9MxJafZDO2ziWcZqWGP5Elph05gGgRIeKafr
taDzVaJNGCVnFGmDZvpIw9puypVEc3arhdsZiOv+a2SxFDUJwtRGPfRc5la/A7jyCRIAYxtEjb0J
9TzZNVJrb6MpWnngiRdHqXhmCUZBaJHgRkHbglKkSC0rQ7iVyxo9xL7fWu1/f5+wvr92Fgc4kRw/
NJFfPGdFdHSyL4HVb5x8cK3ueNvLBecXQ6D35llLwFuLw9RXJZxiVZWc0S84evCUbFX9nZqox05S
YD2Mg7vb9oQbyGjBi2QpROELe5rTVoFVZXCnpeqed+tWQu0rsVbcQzRFCgeKTjidQWn8z7UTMok/
qUnNsnpQ/3QW/A3i4Dsrlh8CRkfH1nvX27/6yPrmN57bTKfABDYCj0P8GZZbmAKe7Gxt5YJ4cvWT
Fis3nMDwKG8kM512x4slRvKDa6aD9uD2Fgs/6d+1L2E/St7Z49jVybnzngZPPyo1stBW7mbDPm3z
Ff8RveRhgkEtkaHdOV1eHPdArRu2tkjO+Sg1X9o0ie7KXgHeBODKldI0e7QLu/2YQbuzm6I42iJZ
+RNOkuix7DLn2+2lC73LhCh2ZnymrbM4NiZyAXk04V2wwH2W5JL7wZIR/fFX7gYRCom3GsRIvOZR
VlEXH9Oe1GZyJPbYm5J+Q62qJfAYWbXRi0c4uvdgVg+e3h46OKY9+aDHf1J6nPGnOHkcghVnFy36
4rcsQUja1MXJoOJYUc2ji657MOS71alJkVddWlkkYjPeH2UevrMcf5Xyja5vUKHVjO9rTWHRMbm0
s4iwulantWZzcuVC26XUy9Oodsv0iVbdSuoidF0a69SO5wgI/ep1kGgi0/ElmY3ryker3tL9IzZM
xkmJ7tR6G0ifJGsXK27UfbrtpaIKDan1X8OLfLPQeq62sKfVOXgQD536djdpm3zYm81L6wz80KYr
kxWnFfrJhdXFzhZtlfiB3XJSI3MjgSWdRRxXXw5CK1A5WtS0wNNri03163Ssu6kklYEKyK/h6evX
2S6EzkjLFqCHDPRuyQrNaJ9UmTHHD8LIQKsOMW+CGvYTBMuSNeCWaFyYqxFOrRntpND/unYT0Nup
1OlZerb1dteoyh14jKM/7RvzE9wIXt/t/HJnlD+i5g0fDKgjrx6G2oHXzLtwkRWGZLq+Fdbp2Sve
9T5NKrTukzUjoq2cLcyTrjN0YWHEqJTUrC0nPVeW+U/by5/R2doPqfq5ACk0oG9x2/fni/cqcSNm
ghOC6YfODewUi+tiHKjJSpE/3ENWR3NPkpV9QCpaK/e+ph/8eljZQ5E9lka8n8XZoEC83kM7RZpt
6If+Xm2d/HdmhZVLYPe3qAlF+y4zftLosY95xCjK7YW+dhtWCqcwTwfGQ+FHX6xULk1vqOS+v2/+
H2nntRu31mThJyLAHG7JjqKCJQfZviEcmXPm089HDTCjZnOa8D/G8Z1PF3eqXbtqrVUt9JVUC+KX
IdZfQ3WyTlkcP4lK+bttRPleyaLuPqBTxNlSMnnDyV0tL1+Bb4ObOh+XK7Ren6HK2QjB4KatQuby
e5ZpdmKVR6twRUrit8d85bt5aQKx0Xh0ok5IS/rLya46LS782GBxh0d01Pexqj0A7TiFmb6xjVYs
kbsny0hegKzm1Z0nTENa0UPIHcF4jX3uWGa8l4XYToMtVMWaKZYPfXvKxUzkYh3HqTZbBPxGdwAK
b5V3tNaZhRCz+MvtyZsnZ3EyYFCADp/7ds1Qr8vJM9Jcl8aoHV05evXLr0io3/79tQ2JqheQu1my
QrzyYxbloFSJzdHNq/AgGF8iKXPALDlRnt2bCer6GaFvYTiT/BXk7fG29bXRAeScozKyErx0L0en
iO1E/3prcHkBI7Pgp0AAk3JL93tlrdA9JGlFgg764TL+awYprOKGgnotanu9EZ+rUHzI6yqyK9It
t0e04lnQjyCXw9aQaFmx2BeyPCHmUPtMp150u6ajb19X9HDncjn9GRqheI+uA4W2tP5n3XG02Ujk
Em0DyQLLPH/Zu3shmIxwHFNtcAs6wwRSM2/H8p/l0mYj8L/xH6QkYCZeGhEVIZcSORhdEdZ8XWoO
RmR54zm9ul7op/IE5VpAn/bSyIiSvxK34ei2yZ84bmyJiN3qHXN/e6lWnODcS0Qx1bfK+TK9ksu+
WrX0C3AT/ZchHDQqOUlyp1ogirst6MO8kRfHmKM1vz1UA02AZaVPU4TGC5twckmGH9PC/9RN6d2o
/I1E2ZFlR6o+t/rwfHt8VzEXa6VoQA8ph4HjWGrRDn0mlHzK4DZ6ZHvqc2YmOxIIGxt+bRZxtxBu
ZzLZlYCeBU4myENjdAtAHbGwL2rlTzIWj21huH2SbazZisOYS2GoIL3J6S0l5nJRraq4miY3C9vq
j5kmbWeDJTNfbk/d2g5E2Aa9Kbw7q7YIV+sh0fNI1UY3DGpa/uoWPkPRlKcuxtvnUiNvIMDXvMYs
3ctfstqktS93vNKoveUZyuRKWXoSC1cJhF9dZVdGfKjL6YDC6kYcsrIfuZXnVBXaIoxy4abqqLVo
cRqI7qQ1+0Ca9hl0xlL5otfHVN4P6o6KyobJlTnFJNAcRGJ1XNTCZNNGtYCOFw27yuDQWOleGFDr
+qOUG3O5siGR54PmisACgYA+H4t3fnCcDDI7eiu6Xi3RrWuM1O85qreHQg/Mo5CoyZM4eeXx9oZZ
WcA5dQ8Udu4WS259YVTXwjoz5MkNh2ezbg9e4saSZluexgMusCFr37a3Nsj39uSFvTExKy9XJ7fT
zkby3Df93pKPevJQNMnG0FbcCFX1uV4A4tcgl3NpKtM0I8vHdHTB5RyFGpRq2u2r3tugb65sDx4a
eKoZRoW1xRFohrLJRrUY3XGQIjv0qmfohVHbuU2xVStbM/XW2ADtDZOwdLFD0jiuwizNuF8KJ27i
z4JKRzetlncmpPLb67Q2ee9NLTZ9boyy0kqYSrQXKZZsvL43bTirlb0A/ouyjsYqzaIUlwuk8cgR
m2gYXb3NbUl9Un+1HfV11KO2Elwr3he3S4Z7FmXlKlvsOvT16FoV4xZRK7QFEIvy9Of2fF0nQXhY
ETjBfeZCmfF0l4MR6FomDarEYPziOQ8/eP4Jsmshnqv+v1WRQ+MuFj/dtrq2SpBU8EtzXyRxGYay
JxH+DmTcvSaMNs1eT4oSh7bvt/9+JUP3JK/OeiHWszxLkRIpfm8wOraD75WI0PHetbZIyeuTqGFi
fuJhZ3FkTb2vRl1gnejvtRuFv7H3oz+ET5nTnjvhcdxCXaw4P2oEs/4nKbpZiP5yzRqftJUhJJNL
xXzni4AfU1tALyGS76pxvAsUYX97vVYO8EyPn5vswIEBV3Jp0BPzKUjqYnJVOuXS0TP/HAYU4D3Y
mIdikn/dtnatawMPGcSUOSsnsDGXJD1L9gOjHerJLUu1v1MMOuoNlLkcI+77UwGFBYX6qLRDetm6
cTgoJ3prZ0+6keiVHY5W48bptNUcZeUoUsolQAFGi2DAkiUjS7TakJuGQKgNROJHVCG7sthi9a2E
CTC/Z1Uu+iURi8+u591d2oimr4p5T1ziIX/hQfR4MZNfiREjzpWIAPub+KwM+cZxXHFodASe9ZFI
QEHwW7wKhZazrhsjY9MH26uzXTcixISvrqddO/3cWN3VMVJ/5z/OJc7ncozeULLsNWOsjMYtZPEE
CepUevqnsf2VJE+a9xnixwONYYxpVxZuKe5leMZlSgzjO6n2koqBeAqV2L79XWt7nJyYAZwNV4vD
uPysYNInSIHt5CrKiyo/RH1kq9Nj9O+KbzTpRqoJHhlkZRQdFz7dN9FdkTUOr95/Vq2PBnXZMnnI
q7+a1HyJQtUxrSdPvxO8f38SYfitvytKzmSjFnvLp6vrrM/JIa5/ljQ+9onWzM7RtT/V90CzAwTA
bs/o9UJDl6MoxcWC1MwVyH8UkQ9G6H5yNTF7xK1QZGtZweK+lUG89+eokPpdoo0bce/15TKbRcqZ
zaXDz1rcaL2FGKjR4D305FVQjo31cQo3PNS1A8YEwEcL3Ys5/b2YyqpNoPgEmEAuZxzD3dgriCZ8
seiWKXb5wftnqCV7Zi6nwf8iZ6MuY7XWSGpBUzmgYiLLp1ylukdAHnyXinCj4n1dsn0zhf4EWUpa
4Vy9GsZJHfC+k1v8ysrsmArtrlXr+6oZ7KYMdqjOH2o/g+MSuEP92Dflczqh3JA4eet3lHR7R02k
jRVd20hsWJPzAg6KP5dHMyY3Is2SRa6UfgP2b4+HlrqXfKr9+4a82UYIee3peaZxRAECz9CGpX8i
6V55sSoxA/1rN/1U/j2+hywBa4HCE0yoK3UuVM71jIadogtC94CiC+ciaL8IRriRabz26thhAED1
yDoQmVzO2mTSNUcpQ9GVA9mOpPZgWeEOxoQ7+sHOszbWaO3UAYiBnMiTU6ZOcmmtGrVUa8x51rJo
5yXFrqBGMoybYvuze7xM7DAqpFF40oIH4qa8tDMUWsUNycNPYPvrod0rLS3oxgxN8XLXB78zq/oo
DcVTH/tHRUAEY1PPcJ63W1+w2I3sw8zjssStNdFBCOr72QNYvnU3xgeC2ERsviAycgi9HTrIceMM
4haCbXWu6QXOPAMVkZYPEK+t1b5rmAOxeDQpyObavdBsEFxXbSA9yZVIgoRa0eU8a0KXFE3Hg1fv
f2TTCxSKzdzm2rEmJGccM6UN1NqlCXHu3NQUHheSLj8IwfSUePEf6KlfFPnked0n5MsMGg5spCvW
BsbLja3K4ZjT05dWIyHp4l6MRbeIayeqHgT5ifabG6dhdWjvjCyCCaQtKKBrkegOnfWl8Nt9PnQH
2LVOYcqOGctIRBuHNI+Pt2/ctXuJ0JQ6qQrui9Fdji2ki2CQ9yUpn+qTbnzQUY1V1CdmNqLR9li9
3ra2NpMwG8jmUkmg3rQ4CHJSjJRSsGY1w9da8F1hqO/pknL+D8zM4TBlC4CUy8LvWKo6ukj4MU0m
sRP4NF55tXAwt61ch38zLZ02AFToKI0sC7BWm5U1WFvRNcPTCOy/U54M0uBdvJF2WZs09ANQReC9
aMG7uVyiylP8qKo7vH9UOWqARJcf2FL0899H897KYmmqTEnLNuhFt39u6z/SLMx4lLeA4GsXDA6Y
dCb0DGoH81DfPVYE1qUYR0WEJPSY8etqWzuD71jduN9O6K/cynPTSIP8OiXHqxpFNsi8PQehcyfk
2twG3XU7QqHr4+15u6ZTk8qkjTZKbbglSkqLg8u3i1U0ep1bpm5pfO2zg5cj2XRvyt8E6UtV7rzo
bvyjfkAXMs3cEFZ3Mt6bH0PhLjjR406Nbc9Rfyrtrk4Otz9t5VV8+WmLGzaKrcwzAz6tgSw6PfR+
ZCv5zrD2mXIOkCT71sfPqnIKPrOhbpt+c/aLK+9iVhaeOmZJlL7DdJWfQ/GseEctI1tjy9KdVp/S
6FVFcfargN7+6B281Ak/5cKH4gCbvxIS23qZdBIU/n18mtS9bP1p5GOl31fTg8//nNvyIfgcvRS+
nTXlqRbuMhP+3GR72cYRf2MV3xrGIo1hGn1XKZ3VuTXUw/AOVXnTk2y5/9xIuh2TnDQMO+K92QaH
qXcCmrc91Gl+8IWXMDrGoASj/GwOX7UiOKuu5n+Vyg9ZttPUzG4KFVLCLpliR2vpWfY5Ev7WvW+H
EHujjbvlLaF+axiLq1kPBsMqB7931ewDue4BzSua9un+aeb/T3bn5J+DX6ldnQ1vN+Fh2syOn7Tc
0VmF0k0o+Qan0HgUnNh/Hc0dcp9NF+zi6EsuOqXuNk/h83D27+S9ikiN1e6ZNJtlqe6k9GN+yD8I
gyOPT+qzaT2n0edYeBwQ0rT7j8OXUrLD+Kl71GM7l+0B5oV8L3pPVrpDcMAKNiZipZTOiaBQj/wx
fTrg2l06oGI0hXrgyeEi+gGWZEzrvV6V0zktc4RDh0x2ozxJbV/Rn5Ix7T+ldYuY1jBucf3emPeX
KyJLBNMScQzlU8T3Lz9ESrqy7fqwdye2C+AeR9K6Tx0poqqVnalqXPNPSYvPirpgXkr7xNL3ini2
xu80UrOjXtkPmj3yxmpsAX2lhJa/yKSc5vRLEtD5V0SMT3CaY6tXJ3NOhkFVMlO3qfWTuKWNtDmW
xaTKbS6XhRUAmBHu0E83vmongWORPymuH9OA2QTctR+GE3KAIQ210gDtR7L5+TmWnqInxbBV4RTu
w+6Yx44n77r8d34I7kgwGMpz3tq4cXurTdGKa2T+QVMQH5Cg5HlwOf+hEhArJ2nvepBlS5TEU/nY
mGAWc2fO0QnSo9VN+2ZMv7XKfV34D5MebKVX3uiBV5sAkDMi48S0hGCXH2FGVSSmbdRTwxyfBFH4
gKoJ/dqCD3ms3WWoihZyBXANT5OTZRvlnVg6npccc9l6ac3pY9CNv3hiPwSVSQvErn7oSu9ELvKF
FkzMuxNKys6H4SEcLESjs6nfN8pBMV2jfekzoHCG7vjCxhG7joqYWLAHkEtkizLw4s4pRKVLEzPr
XXqDg7qJdnnakSHceyQKb98xb7Hp1fS9M7U4Q0UlqWXlVz3Xrv5S+RnUJqqkuf4Md/qzooW7JBPA
/NE2Whkfuj752sXFLntpgj9J3dhw8k+dKdqt8qOv7pRUdWRtOMrpaeMrr8MQJmSumxEfkO5f9q/2
/M7M62DqXbTXjcModIcsk+pd6uv6LhNo0JIL3iN4QdxyjMS8QH/ORu2inVCPll0mmeRMtaByNtr2
UFLCPKiQde8DP4OiO2TZPixNG0eW8nycdF4NjX6oZbV5uT2MawFo+DTIctF2YvagMGsv9yqgV3jL
Vt27OdJShoy0VIsamZBrZ3XqjrV2Ns3jMP5QBccKHtBKPpiWnUnooErjuSDY6OMfcrmlwH79aELb
HZoPVDeo6CAcLj9KBpA1T23v9qb3klnHJn+WfPXQ1ukJIFTZucHUbARVK8uJSeg4Ovq8swb3pcmh
hJVlxSIm48qZojtEqjaCjtVB0QF8lq6nVeayIUvRGL3QJCAfM+7oIDg28qMhJ07dHRMqKe1dPm5g
8lZuRaaRhM/MMSWfvQTlVZYw9MnAmCTjFOXRiejkQXv0xcf6V/WlS7yDv9UQY3avi6OLdNMsEAiU
iirJYhZbX42RqpV61yw8Ox2/W55wCNMXJejObfq920qgrTilC3MLRzvK6ljGIwPs6J6W03/Z/20I
92hybGyO66fa3Pruf4a1hAJm5WDlqjH2JHpOXftYDxjcqjqs2oBtRkYLpBLUjcsNKAxhRiNVtgdw
ubukZmPQrCrbwpyv74kZBSvODBHIiJdmGpiVMdxBhkIY3snTqf1qafneyFwzpqO6CHqz+IZegtOr
3sYBeMPuLHfHTF4Fsz2j9JbBUTI1ddF4GvdiGTyrybHWX42kO6rZ/SQ+afQ0bf2flWqrEUx4ma6Z
9AXx3bY+9tWncf4465toHXz19O8CUTQohwBFRgkcJoWohRP0wrxDHioBwBe+FP1fYfo+9l9uO9q1
5QX1A3UR3Cpv18VWFYXM8AsJE+Pwo5Yfh/yoGs+3Taw5mPcmFkurQbvm4okHwHsfDSu29Ug4Tgn1
CP1Yiee6Of07XX6eN/K8c/0DIe4lvLNW0t6ImhQQadrDlSifpOFnIHSPcL2Ot8e2On1kyNHaQckF
kOfltpUjT23kGEsaQmaPiaDZUpFtBB7z/Cy3J6gs6io0rWMnLHZBnE1JqFvZ4PZo6vV7CnZOWn6K
2w+3h7Jh5g1C8C5ZkopD1uY6ZjrzJFQfu+lpUh/Hzbfh7cG8cW3eWRn9HHJzWzIY/as4HINAsuNq
QEhm41DP+/Z60mYRFSAj1KUWV3VqoE/j8fhyByuicvgo6eXGssy/cG2B36ZpDxivZS+I1Bd0tdKK
wTUBNehfUv9j+QH5Fnszi7Xqn2AdwcEGx45Wy2IsKMfLZUcKk7ooL2nLvxeVnVKfo6dBER2TZrfm
+JxZZz95DfSfVhDYVnzw+nPY/Ir97NXPPkdD99iMymncwnmsHu13X7Z41pQQ+nK1aNkz1asqC7aS
7CfDln9l4bM/t+McN+b8moo1n+z/Nbi88SRPpScY/WLcqDwnH6rRB3T0qlcHv/tUSb/L5HsndcjS
PzebKabVDfXO8iKEaOhzH3q9OLi+mUu7UhhAU3mCshEbrR7Cd1YUNt274xHKUkLL1X6AdHGqZFvq
5sW8U7e8/up1+34eF25fG/M49lu2FOF/d5a7b6n41Ep0efVspdDn3EguPCm0D7/tY9bcJQBMFAKJ
Z3XK7pfDS70qiGgWNrj5iKb2cOzoWNePL/+BEYr5oIEglmHp0shAt80sqhWuNPnOKiSnbJ5l2gL/
/4wszmSQw53QPHlwE+WL35q2qJ+bbGMga1tOezeQxemKCpWuwjI2TO+jF/0UUPK9PYhrOWaO04wP
AMNERoAH1eVU9aZp9o0hISwYfoZWQsLau2uM0mlTbWfWUH/qP/DYsvFjUVakzkUY7FVrj/63je9Y
8aVUmuevINaxgCdefkfl+WoTGSpLloQ0++s0pfhhmmFwF8ljQqemRNNHO+xFkrpSIqYfvaBQAUNH
kjSc48qwTh3QumQnqKUYw7dLzTtNy4Z7WiW1PmnaYqv2uPa9PCPmkJjdfIVBMCMzEZqelVFrkG1Z
mwq/8rJMjvSdGZ3M0wLXmBTheHuWVo3O+xlhTUAGy2fTIA9iiOjN4JbdZ7n/YdXnslC5234X6sfb
llaO6Qx9JOiHCzd3xrtcjg55uqRPsBQPirpTy0A/RXJFB9mmtTaijpVBITOEcAyiAsBilyvvK4XQ
qiJ1IOTvxDIGTzXdo0vqCQ+jnn66PayVVyBFIDJF9KgF9bMEdY5WpXr0SaCw2omvBL2kOq3HGRKj
5I9iNO3AZW+EvivuHBQFqsgzUJq+nfJiInm9gciURDerLP+QTrG1M9H3Pbdw+2ok3jZ2yKq5eSKJ
5YGtLYOrIDOzvM9E6p1woRXen0KjHmPR/OMb1ZYDXFm4uT8X9XcF1OUVsz00U2Rl+0Ry1dxDoKFy
gmFyaB930NXpU9VsPRDX1g5iDgoybEl868Kpl0Vg6A0lWKg50yEcT01dWbswEvamb9zVRva11KU/
t7fL2mzOfAFmkkoozO/F4hm+KHqpKbrxXyVV/qZNieLWL3oZ//0P7LBkZJQk4JvLmngTVgai+K3k
ZvHnTI2dye0bya7/vZ88ibSZmcj+gApBNeJyPJJcalncdDBo8+CrYRWHftJ28No3NuEK1nhG7wFv
A2asELEuliqv41on2yi5slBMz5qWNruUqPQgDdKwN63O2I9DU/8xrUhAiqDzz51mbtF5V3bn3GVg
5lZpM0NhcXW2cjz4oSBLrkl5qIm7Q2IWB9P3HxpL3gfx79sruBZOXZhb3KOSStMsFLwk14hE+idr
x8Iod+rwExdqJfFR5wLSaRU3ZPohQCt94xqff33xEsE6UkdUGChAL/UJhlHyygyivZtLuW14XHmT
d+wtk3LlQ1EcE1H9nQjFBght5UByX0PPmHEVaBIuCvgmAgw1sy+5aRZ8QpQ/e8065SyIn3ItOSh6
sQGKWVtQjaIFmGsMasvzb0pZ4FkdBTN4QrssorjrFfdhGR/S2kfzXfM2sGlrwyP2AmU36yyKS3kC
OZ5kMddT2fUDZxJJCJHr98uHzkedo7qPSOrd3kKr40NJjngMsZurR34zjq2eN53s5lNrz4oW1r2W
hKeUqmgqb3G9VjwbGJL/MbZ86utTP5ilUctu24FW6aTSjTLeM2kYBh+abktSeiWMhVMOTAtQoQ6z
fnEJBnoixwYtkEEpwF4jaqZgjeDT7vYErlsBHM6u5JJfeh0xrr2WxjayW/cNdZVQ/6tn4VbH42u5
u7kYgY7NbAE9iTe53XfvM0AdU9uoLctEp7XCrppo+pCJ1fiBp3m951XAyzvV9n5BI4LCQ+BXyNF9
iQbUdIOBSznwS+WuECfd5mrZUi6+Vpt5+zrUCGedBujuC69nhsNUlXIvu0EwQRWUESS0jrFunXs6
Z6aJ62npjzZs3bp6Fs1jVhq2P32p0iPivRDiNoC6azsaxi49EAklEQZc+ERBEKNU0HAQlLrb+oeV
Qq7Ojx5dZvR4w9Ta2lPZpicq+gUyagqXN1vgT1qdy4LkAkJuTzF7zUliIJa3d9ha/VQnz8cBfXsv
LVliSVYVadf6bLEU4at8ktVT7wXdSRuY3tDMxJeJZ8wuN/3X3GOdNfBNR+CfZyRCP+mq3p5bsx8O
1WhIe6kpy8MgT75T9Z3iqPyyHVUeKJkMpUizSeTD2Hv5rvakZG+aIHfoZaifOq3Q7CwrpV3T01ZQ
idNz0Eke0yp+rdtBPcRtGuxvj3vNFZrIer1JVdP7dHF+SyOPu35SZbf0ouDUmqLnqkUR/1KD+luf
ki3UpcrcDUmlbARGq4ZJe874S2pTy9dpEFtK3viW7E6CfqgQN8mC7FDU9KxCK0Lxx7s8kTZePms7
iTob8DdCF3J7ixhJgEM8BGqiuAERr+2Hd0MNxOD2fK69uhFmn7tDEpuA314YqTN1GIBfs4/o9g1Q
KkIItN9r4qsZ7emCbecWL5IvkSjYSfQXSMyG+TXvb+EgUVchnUjh4/K0DLnH7dZ7sisI5gQEQa1e
vaQ0JkdFKe+c5kV/6ER92k+mREHOF8pD6Rv5Xe6r5k6zyo+ZgEyaLjXxvg+z6r7exLitPD9RwAaf
ALYXyZmlGwstQdRlIVJcqTCnlxxQzF5WGu2YK/1W/n5ti/2vqSsqRjyOmaUkvuJOyl6n2aKuni3Z
AzOXn7m37uWtLrVrCcx3YyMKvpz8Ph71So4ZW6sWd2PZPYypeOiF8pF3xSHijV3IrqQkB0EfnaAv
6XX04/byr474DdQ8q+vRjPDyAwCndHT3CxVSF2YOY6L+WojiTjam74WOskI0+ccs3Coirt1M85Ob
RtFUSQDFLzIKuugNgh/xlgqVu3gwj57mO+ooP1rT7+bVfy4bMtrDg28ULu2ZdhMfUhr9cUR1odoS
Mlq7w2mtwz3BNQmrbJlO93yLLmQTL1djRjFon7xacMtQd8J90j2OrWjLhXgnFk++fqrSFz3zPvjm
d9HzN7zbyv3IdQ2jjTWA6G8spiQw/DpR1F5yvfyRlf7QBd5+nDxgiH9ieBC3V311AWaRTXhH84W8
RORnQ1/2hTc/iAiXNQmJv2w8mkX82usaAEMQk8UubJJ9IrdE065h+Lss9Z+Hqv4QZs1e2EwFr72Z
DIQUdOQoIIiCBr/ciN2oB2ku8GqpxPLLJH8OVM/2kvSj1aV7bUR7ejB92/KHc6O8ytkWImBt9pHC
mLNclIjYCZfW21jXW4tUsdsJwiEd76Q63mf0JKXAKlkvG5O/cquQ/SEgo832XC1a3KARy2EmRSy7
qtKR0x8dCKR28Ps5qoChpnZPI1m9GZ2xCRwo1KX3PEJXuv0Na58w6/mQE6ckihLS5XgtvY1itbXY
9L7Z7NB49xzLSPzDbStv3ITFUxToEcEChVeQHcscJdi5EIZoSKzfeUfJ/ykZ2ieF1LFeUctXgrt8
qNzO29HP7SyWme2RzGynQ1EUf4NROlp4haQPndD/nWedM0zpWSqCY1eK58jfqhBeO0ISV7NsL69m
REqWr+ZELVAqjnkENVXbE6zvS/9z2Oxr5Sx69J0y/tyemhVzhDDQgqAbmtTbF3tAoeotVQOxeeF3
c9HDKu1KO1W878KOVhbNXMvS+62udivAQzwcdXByWGSyyP5crrtkBRnuR5LdxAeHrf9MaZeUWjtL
i+idfKej7jT9SsrfKqSFlG7RcbOVifk/vkDjRQL7ihr24sYDEG4JPdRk+hr1kVNPObRK774Vvb+j
+TOV/gZC9NHvEa0Q6j9eKHP3Zk43dMfb03+dI5nnAb4lSEELqZjFeR+CJPNJ5suu/jnVjH0A/G5M
Dy0dT1pLO5Xx87gVNq84uEuTCwefVbmf0ldZBtLSAkWNlfJgTJPyIjdRvzdHI92pkZr9rtU2PVSJ
kjhNGpq20Bb/zsa6/JA5IHz3aM3pWhLiaGXXEiLhMCRB+WG0puSgVp34fHuaVxwAtqgqwU3g+LPi
l7Z0gYxerjPoKlAPkaoCflLDL5G1yzrNEeqn0HpGtDKn+3vhAfjOwUzY05dGd3TvKR0O5vDLoMCE
mCZI3BmkjVzb7S9cuQkvv3AxG74fxE3VyGR2cu+3CjjYbw6KRa8tMK/ecFckH2VJPYTiq2eeU+QO
c8eXHkNrsltp61NWNyWoVRLpBAHiEj0SFInV0EZedkWl7u2+f6Kn+tTfV4VpR5p0ls3fZVScpPw4
aHSIbA6V9GkMy2MTGARuhxEQUuyY/kYJ+g2LfOnDFeI0MlF0cJtbSC2WsJSLMhcK3kB12yWf5DGs
95nfDTtxnB5gBwlPkxbRMBXg5kvU1RbuJBP3fiM9IwmQ2CiSfDPapt9Znm46ZR4ku9AyEUS36h/8
IxexSpEOUfJXqTFiio1J9pzHcvrYNkm7GygaO+qUjueurbc6pK7NNkh8bQ62ZvrM4t0zX8B61wlv
79i+s0nyjM+5ZFWOqeaCk5v6B8XyjczORcmyDZLSu9s7b+0GgFM1p6Pn5NFSKU1FY1JWJuzrnbor
KZiAtzSL0IYAIYy6XVnpFuJ7BUWLWho5f4BDXPqs5+I0GoLhlUGmuKnewvroxOrjAD5414ZJ8EvL
jPFeUbsRcZ0alWktF2OnmJR7P5aqk5yE466qfOtHXzSS44dl8sfKUcfLkjK4F0pP2TgN87lbbDsu
Yp7eyJPMBKrFPUHCPolKqVNc0Z+OpSojWVe28q4d4taRgV78c84IeRx2Nw2jIYcRh15OTTZ0UtTC
H6VG9lVWQ2qB/37jUI2lugdkCx2eJQKpC/1K9ZNedb2shp1Q7krTtBX9WQ89x0/aUxLb9evtHXYd
1CLIQWuguVkWYOElVjNP884omkh1aSCtnVJFjB6SFm6MEpiSI7ZRtC9afavz/Eq9B0ySifbUzH0n
wljMpI4Ta9Qk1Nxqyr/qvnouleCTF1qnqW2fAEX7/nCsp/CO9icbrmrlRPGSo8DKK4qUwDKRMliZ
VWqdqbpWJcMRUqdgH+XasLe6QT+EsQDmqxPCP1XmVxuLO/vAxWadLzkawVKUJKhbRHOeobemx5vO
TToLukTKXv1SjRuX6XXMTjcJ3gwzxpdzsYQxmoVEqoZktBtXQrT3x9CwLaFU7NubZm0SqXOQNwdl
T3Vw4e6HVMijaNQ0V2w6t0eH3Ah+DN458IN9AVmuqKePtw2u7FJCA+ocwCXRw1xK7eKg67bIU30G
nWTpQYyPIZD+0U+dLB42crZrtsizGRI5cQ2KyDz4d6GPPJR+S1Jeh4MiH0M6ukqlhAascFToTWwF
X2+PbO0ovAU+ujprbgANvDTXSnVJyZ0GKvRpUqc7lPSy8JjnSmDL8XPXmveWuoNU7dw2e72C6NQw
o2DpIQgj23JptSpBymijZ7ip1+/9TOoA0BBIW3pli0O/0xX6mlvVsNX86Hp7YlajrRoRDCS3peBQ
bQVTzkPOdOUqHg+FBGItjvzz7bGtZGsurSyusFEAM5Krmem2ZfBV8RFel8IXzsPOM/ODUntA8coP
/aviQ1oLXDCfiFX87qJwXwwbZ/56L/EluFfSJwjfkcC9nGZDKCNBbH3TLWBgpuED+dlihC8GbTDw
N5b0+jK8tDXHMu/2rWfVZafjtt0siD5M5sD7FEZe8lTQ+Hzj/K9s2tkWuUBiE8jLS20wqB9qqVWV
iaQTUyp04Y8wrgdHjIt41/oVpd28ku/8VB8Q5TCMB72M+9fbq7y2lRQiIlIx4LUB6FwOd4hzGM19
baKZ0YGla5oeGKKqbizg6khRCoWjz3ZF6XWxl+C7qjReb03Xjz4ORWEHKSLXylNaZmDb0mPklfbk
0w5mS41nbTXJhiDYwkNcA+RxOTzZQLap8JnhvEzLM9XX4VnzxQcjGMQHRe/FjTOzZk7V8K9v6vpX
3VJjobayLp7Mt8tJEJ766nsY8I6QtrILa8v23tDiFrQGJR/LcjTdLi0c3pKRuQWyXrPAWs0kCBRv
qAVdzlxoVn06JrrpprHXOECNKqeQEBm+vf2ub3MwWFT1oNZT9rnS6uwavR2qqjZcWtLlg+iMNMJM
tnS1t4ws7oYithBICxvDjVCJqDtxVmP+fxtZrojSZqZXtIwk8R25eAQdswu3KrsrIyFpyqtiFtKR
6Xt5uSiWxHNQHtEHGkP/1CcevJnYKdVqd3tVVq41InPODCm6N1bQpZlK7nstFFLR1WHcWH7+VEDQ
V3dVor7O9BG9HjYgLSvnBoY0+HqgsJydZVfKMZvSCdcDPtA46tonw8mVyraijaB1bfZgp6CtRPhz
rUOUif7QjukkusRj3ckMk10MCecQDP8Otqb/H27gvxGIRJKX82fQs0RsZOYv0vLvlV46WWB96Kr/
Iu3MduQ2lq39RAQ4D7dkDT2wpZbk1nRDWHKL8zzz6c+X+nHgLhb/IuTjiw0D3uiozAxGRkasWGvc
iapb66FPJ/gAiSBXlTVgSaZaBpjR0tKNrKco+dQbL3/uCmJQUNRI8AVdhIk312FUpXKlO638mNed
OzfwNgzHoXodii925+71BEU0vsztoTEXUENNFE7Jry+NFSTaoGNwg/BdFzx1dXmoTRNWuIc9/eyN
4AZluqBPJezwRhf++GZViRoucmJ18qNk/tCDX2P5x09cFvLm76+unVZRIXQe+fvL/M4u//5vf5+E
gTatyD9/X7dvfr8GLW9m1jDF9EjgEjSZPUyd5u720W+5l8CRCWo13tLr1KA28qipEiC0afmaabU3
0TNXip+3jWwe+Rsjq9gcoDVCn19lJUOMOvbwHj8OjehvTf5eQpJx29hWmHm7olWMVtswTIcOlC5Q
q7Om/l1MvZua6cHYA4xvBVBCtMEV/ZthduVf2myiVsnRPUL6UjIU/3laPuqYNE/53nt405UFhhVW
Pj6ZNRlXAOOro7UOsbql57O45n9gv/zNwIWf0bdlCn91RLoxKovZ48xFnv+tdvpHea4fkJ7Jwr2p
2q3zoWAj6mVCBWPdoo8kY7EiWluPpnbKddeoeVe5JTpIt91g63REdKYJCn0YrYfLr98GVBPlZD6P
Ru+4/bsOUQ3qjgpS2LIcuaO+kxRufUf0OwUQnbcLZZNLc1WcRqXGW/jRCqT3Cb1I/j/HMv12e1Eb
+IbfSD9uG572dHVXkTpPAG8YViz6qvVTgX5PDDs0cyX2qTMeTKd3uzh0lab/2JWhP8nZAQrZ2z9h
a1/h6XeEqCT9zjV/VcAMRtzAS/04w1ai959L+1kITcszlD6HMvvwf7O2csvFrEz0knOgZ3nkNnp1
bEN5dKnU2OEJQt4jyIZyJ1vdClbUFpBQFiUGAESXJykXadYonUGaEpx1ZoLscTjDWSSYowcwx3++
PoiOeRniDyA3Vgk40njpwPA8PF0Vxzg5jz3FBDucD9AbA85yjXgPzby5PEH9QKuayt7aopmEmjKV
OKoKYlDNUT4salfL76hkkmTu9cU3unTc9aBeGOURoh9r9H2+xKVjpDQmJtJyIDB8G7rX2X+NinKY
ddXVkV9sj0P8s+t3HHVroYRM3oWIBbHc1aOX665X27FRRLFogRuyDH+OpuRN85lc8HT7GLe+fsFx
a8GaIYZVV1eBEg1aP4fYMuvgGKTG56KuvK7Nd1xz2wwiaDRwILlZZzRCD2ROFUYZnPKD1rstpzdm
1Y6RrfjMQQn2bWInz/hL/6faVUtkicrjGNbemJ5DGNob+3mZdiDgG3caZEkgAQWJ5zUHfGFWEKGI
RB2S4MWd6M/cqWWrHm+fzMZqxDcsShLUJRhYuFzNoivzVBYTtH59Ph1DTW+P2qK4QzhBhVpJO+Fq
44B4eFDCAsj6GwB+aa0cS0OLRhIdPfmUWE9L+7FazrcXtG0Cpgg8G2KB9fUZ8Jrpg57rMwNh48qh
+VSg9OdFdbtzPnuGVhfoZLdpVbPYR7P61cePVfRhNnYy6E0TlN5FaQo9hXWpuqPJqcZiLfNSMGX9
wOXiFnsbtulnzMtAH0CR+mosLZdiKY7GSHnUlKB7ymdHv6dN9uX2qWy6mRiI0TXCgCyvNmsElW6k
SqU8ZvrYHarASD1JN4K7bmGAMHZAG962txVXRSoIxQvjRteo4aV1RqPsC+VRXur+fpSk5aAbdeJR
h5Ep5EjR0Ypz46ykNY4+JIChFbU6DNK4B0DZWrmoakKZDIMr9cVLl++cmIRESsgHkAEP1afWCT4P
xcGU+o+3lyy+1NW7EWotgbGhsUhPf5X6TNSMB2uslUewMK5R3QUzFzIKH1ZVnXT95baxjSxHdHXB
c2lC8X4t3luF4zzJLdtb5kzgPEo2wEHz+9JXB1v73Ns7YWNrD4nmRCcQewIttdrDLiFK5ixtUFzJ
+lHl30cDseDiP3xub8ysU7dsdJjoG7n6W/vLYDaeHP2dOztL2Tol0hmIhwQlKGxsl0tZHLse4Dfj
JtQq9F3apTjqqD3ek/70XoEQ1/sFxZHj7dMS+3PhGiCsyGRA3tH7p2myco02TmQmw2znUV0WVw3C
+zEcvnb9aXKc+0Gv3Hj5Z0yjz7eNXgUvShgiqnBFArgBdnu5UrmJ9aEZVOlRysv3Un0P+dtHx2h3
6GKvi+rCDEg60ekWj5l1OppVueTogfSY5fVBcf4y/9Frtwacz7xHeOrj+n4qdgp1GysjktHtQgYR
oPz6LVikCzBlXY78FMgECsrdsCAHt+Moe0ZW64LfWdVyGH2R3Gxdk/IMTl/tXGFbm0cHF1Q041FU
UNaKc0OcOXJhsZKxeEe91TW+ONa3bDqF00NX/grzGeW5P3cLUVMFBoduH5OtYt1vqja1qVdlly+R
L+QwY6dxGcvypmHnU76KGLz96HZAfCmKD1yhl1bGMKJM35mRT4rlSXLqVsiJKSjcDb9ue/nV93xp
aJ1Fy4VtSq2qRf6QBDxMvuSxH0AsBMxR3kN0XHsEr3SmQgSMkDVdBXjoPkqzMXI/xu3q5dxl8Kf+
cQzkD781sjqeodV5vC4YkaLgQXawILUnRMFv79rmUhjaFFkNkg1rOGQwG8kwJHruL/bf+tR6RfZQ
RDsnc926FUt5Y2S1FDhbU0o5Wu5bIQCJfDwOuXVoqvTrbA9PTpIr7hg0rtrrx2gGdaQ1PexJtQ8u
yZuaCnj+3tNya9WmeP78FrmjtnLplPqCKk+kRLE/Od8b2fHE91UzLvvne/vWirKykkYOUqJx7Dfm
i9FWbq586tU9HZ69payyGqHXW8XCiBN+jOXKU+buYMThTnz6Tb9weXFRPKRXSpMfx6emcrmWVo3j
ssnl3G8HtBzt6G5G9SXVXTqmdp8+yX11LNEYY9TSV8ovsfmqZc1paPOTApYszV452Du51e/VuHKX
Zjzc3unrIMPTiXYdv5C6I2O6l7/OkaOxAshR+pXeAuND5u/UKybszh1Eu7PWx+fb9q4ydXqEb+2t
TtZCtVhJraj0a/AH+tIegv7/aGF1rGnWQyE5pqU/paFnmq/xXt54nYlcLmF1qw1yMEeGwRLoAw29
4FDBjvSqmB+a0jxQTjqa005evLdr6+QnTcn2q6z0tdKAg/ppsOSdXdv4GC7OZRVonLFsyj5AZ6VX
ztPiIGH5YKTxDpRo0wjUuSaKOpQF1mOQsxFHYTZVpT9Ti/ZoeH0dKmJIUDSvf+5l4m7m9cQHRzfy
0qvTGPUQa6lLP48WwWIex/o75ib20BAbH4/F1awhIUPtAQaPSzNtB3N2TC7gI9GaV/KHupR/6e09
yM699vqGA7BnjHrAvUlVdj1wVYwMtA1mUfrOUpSPgRmpJyduP9/etY3jEQ0cOCeoiQrOxMvlyOCo
Kz3XSz+Rw/Z+UprwBzSjidtR89gLvltb99bWautG9DGop2ErXl7kurk3jG8TN5kOee7tRW3kh6JT
RPGBGEcDdE2P0w0znJmDybeDHnHGPeotaX+umsbTtOwwyLlX1uH7LDLhUXy+bXsjUlyYXm0oL3EE
EFUHfxfym3ileshI4KLy2GX/OEnjIvDno8m8V7/fPEikFxl4JMWi5nx5kIGmMtE84P7yaB+C6qVP
IpgsrGGvjL7llbxoKVMy/UW9crU+0FUoEvUzDtNF+oNWltNh3lcav05POUAYZATOEU3zte+rdmOk
ehBWpBw0IaT8cbL6d5QRfsZMSbmOru48xzZ3DzQzrgIpBzwFl7unlb1eaBanZsdIf6XzUh6lrLFP
pYzG0m0H2dpAxDFFUdkUpMjr3CDtDbPR0sp36uDcqi1TVIHR05C/bWZrRWAY+K4BbgHyXb0kqCbn
/IKy8lv7eUY8PSK1bxGcvW1lYzG8JgXOBFAGrzFxjm9eRV2c2YtWd5Wvy2dVkbHwH5IVXsrkUfCs
MVi+vj+iDmGfqBlqP42rZ7vMHstoedXV6NUotD++DxmeBgVOqgupEK2iy8X0WZ4WihPnfpL8LZVf
kHDWrQ+39+v6VC5NrA6/y/uxH8ok92leTEPsghJWipfbNq4jEDZACVPlguP4ivNlieJgQJEg91Ev
uA/Mxzp6qccnO/yI4pmMNpL8x54GtJPvFCYmKkPs3eW2qSn/UCnM/aqFTDw0H7P4SWcu9vaqrneO
u91gEJchkN+GLq3YSRmaUjHl/jTpx2n+OOjFYbewcL11GEEAGA1bKgtcvJdG6pqgVpu8Isd68coJ
zQNUGZbhVxxNHlM85bkt9xi6ri/FS5OreNrNamf1A0/KxJA8ZfxsAdXhoMa9WuTm/jmoIEFJDSZw
fT+ALojNSVaxM+rHHOi9w0DpLpBuYzW0H+kik+zRLzFW/j1XXA6paeW+WmUeMmA8MXJep/Kn3aO6
jjxEzzeWVvFtXnK56gwsOf2XeHpyxj3Ch2sDwDI0Ag5DR6h6rqtlqi0pVC7mAMWgO0TdT3O8h9G5
3iwBrhcIMCqrIMBWl05aRJpStaXziFDrMZU+o+TJDF/xUKjVzid6Pb0nABkgGBibB17PW+bSsedF
qRpNqwPatf8U3cGRP1MvPi1W4KroNC/q3SA9MEUn2fOPimdx1flhc6918RGxhT/9jn9rXVJdhQ4G
jsTVoqvE6RdtWCBDme3Rr6wB7tuRem7jyHuiDteoCp4BOCKTRFTgTdTQL1cdNQkAuLQLKFp358p+
7aLkqHXl3SSpD1OePZsInNRz6w7Zj7haXko1+ePHj4CNiGIyupvMd65ulBEilpaHgfRYacNB1fw4
fCmQV7q9o+KPXBYbWCaTh6Qt3MW0Ni5XOZWOpo0dpbxaD04OVMpEx3B2TnP0HdWM27auowjwaFGx
Fn1KyLBWAdI2mlqrhjD2YXT6kVnfC+VDWhifbxvZ+PIIIFxh3F3MCK0pkNBr69LaSEM/nur+sAyW
ymi7vtcP39g2h8wSwA14JcZuV0tRs75eZqqgQG6eGL5/p7XvEv2Dkg8P+vzj9oJE1Ls8IR6KdNKQ
1INal3bl5QmpeQRHQSBRdbKHQx7BQLqcA609oXrjZdWvXQHG61PCHtOa4pT4wtbETn1EKrtETuzr
wXynR4tvVNKjw7z07WWtd1CUQXlrMw4oxB7518tlxfq0WHHaU7GLc4TVWqk+aHZenORSIqeFVcxL
2I0//KQYJKGKAMwYfAH/+1vm6E3GmSdhpvNwS/y2eJCUF9Fe6H7dXtfa/zAhdA0EPx/trqsOUBvE
VqGmcepHVh9Cbxp+Co18b/7vevPQVhOUEjg6OpzrfkI82omTzl3qB0BlbHq4gaUe52H8WcYB0lF7
3r52CbEmZp1gbgGUYbGs1VkNWiEbUOj4Vku9MXGpxMXWt9v7ts6efttAO0cIC+Hq6+aF1dtx0jhT
6hdojM8Q+oOeNadnhmTdqf8rb9yh+f7nFplT4y4h7eRRtSrLLXD85ZWdZn7VKD+bPl6ek1If39sE
9kPdNsl9FJjzearH9pzW7R4ZyvqzFuvlVoG4gxc/o+gr/4f5X24aOcl83WEwOunsu6o3vnb2eOjH
6awtD7tJz9YOg0WCr5KvG6at1YU2NZ0eq7C8+Paitgfm1zQvGLuTLteWm0lp4hmZVh7zRkauhSHz
ne/9KotgwbyPASgSxih/rSF0Ui/19mRkCHz0NslqXDdnA4005C4pUVrtWJ3lrqqPqVr1d0rlJJMb
TolzX0xTr7mFWcxHaLWHj2UXZI9x3pQfs1yOn2+7xMbHy+CnJSCbv7Enq1g7hEaQ5JqS+VNmpcdM
0pvvmSE1O/WCK3qO31shdF2YjAeztZ7ehS2msJXazvzgpax+Je/BVZVn8y84sIKnVPWqyateNenu
9to2YobA1gKuIp3hE1t9xI4W2OqicPyV8qsZXqN3qvSQf0peblvZcOsLK6sMTe+tMqd5kflp8RiS
HKWVq1h/QXtSG5kr77E5mKu78f9t5L9rWn3ChtahpJJomd/lxuSNahNCimDIxyDToA5tu/Bwe3Ub
gZCmPnPlfLqwCayTiyFMU0AoaubPJURZ3PcPub7TxN06JpYFoYcYyOevXcZaI0v7li8o88u+ijw0
g50nHkXRQ6Fk1nOpZijGNXuZ5tahgSYgGJJWUzBe2aSyE3dpjj/2wfN8dNzFVZafUf0reb29fRsR
CHZz6jG8WHTqSis7sx3VstXwDG8HicmyMNQ/olvQPlVBUR/nUTLuqVBG7+ZS+gE6b6/Ps2ldkPCJ
NzOj6ytnkVJmLeFbyP16Sk+Qrc9uVX+zanCgzXFAfWVpo+9FuuMxWx5Kck1d0KGERUJ/eZyjPtbg
5UwqDwES9TTy4DsPmk/28fbObjkmNzQaxSTzMJyJ//4msSliA0mxBjNZ99DCcqCFT9Veb/k3jvxt
Jiq+NiSkwdKI9wLoyUsj8RDqo5NXhT9Xz3GMwmMoexBnJu0HTXblArqj8pT3NJW/NwGildX70oFU
3jk2ZuiOCZIwgQbIsrO8Yorft+NXJboLhuihWvZerFu78faHim/szW70FT9/SNrC1+AVpCvqLtpp
SfOdPb8+Wh4ZEH1YYmwBfvuVN8t9PY9zCtBGHV7Sjxpv4UXJ7iAU3bsurpcjiOW5FSBNY6Z+/Xl2
dQ9Iq5ILf0IXV4GkQ1J+1H3iykvpiclzYwRQ0kUvSvrJliXe3ylQOCRfe+MUSf/cdrSNa1xwQSMx
j9eSN60fccXIpMZsBgAymlNfHIN3GZp8yz9x/sDFfYq68S5f1JQR30d7+qcy4g+11niz+WuMT7d/
yXXQ4oeQ+rL9IpVfCybUU5PUUJ8Vfp2mzSnVFlzOthpPyfr+LBuJdmwjMzgWRbeXDm8cPJbFc1mI
QsO2fule2pIlppokhZ8uEiK/57r3msxtu/vbC9wyA0MEOE4xB0Dt69JMLnFDyFNd+LKRZSTB0Avr
5VOTRV689zLf2kuTRNQAngfyWhGh880H48y0ApyKD2ZqIAQyAHj1g68Fj7C1gDOovxl7gucbKRAw
fC5SwY4HPHaNblzsbAYaEhV+Vt8bcn2SxleLhSXfkYrQ0F/Ozhm8cKFvKHfjzjDoFUyWOPzW9vrx
znBM0IFkKxCb/ulE51ahlhl+y+ruEMRuXX7op5/lcAr3xL527a4CRrBUSZqU2HVs82SNziFvn8vo
Xnlw8KNS85Yejqn5ewmJ9G1P2gogKGfSNRLNFiqGl8ebqOVSDHPDpyI1iRelRUIbk/KB0pZ7bZAt
T6KDBj4Qqm62eeVJkT6PDNAg4xcbEPshQSCde8b/ocgfl1PpdMkxMa0eyqOi3vlcriS7xLG+Mb3W
qRrzesnAnhZ+aBqeluovjvm9G08KQqWD3t0rnekCe1rg8vrkzAeeGuP0EKtfpiZ7CszmPHfP1Gzv
1Gez5sFx+wCuionr37Y6ekuPNYs5dI7eeVCtQ6vchRHIaEFScgrnZwftZA+lzMnxbhsW2315ZbMn
PNgpYQrIo7GKIV3TmY6UjoSq4tzHpVfO75f8VGbFOXLrxHGbpd2xeO1rQoWCowCHRp1l3TqEXntS
ewhg/CRbkHduwsfAkZEMi+q720u7Do9vDVEnXTl1o7WqnnYAgwb7MUitLyGMII1ue418vG3p+lUo
LAkQIso8ojVxaQnW+JGnK11rp49+8KTvvSHLo51EccNFLq2sXKTtzT7qzAEIiuVww3dQCbw6de2R
RntzubiR0RyVHjJf6QiNcOtWhr5TENk8OkqNgjcV2P7vX/jmFjD0cZEmsaOW80J1rFGeZPXl9lZe
v25YJHScop9g8G4TW/3GxJxqep30MiY6A+f7oiSfnLb34ubBhgXutq1NB3ljSyz3ja0o6Gq7CrHV
QWOgHWcl8sL6+B8ebJdLWiWbdmg3eT4rpW/Gv+wooZ7xMaNsIJm7Q/LXH/OlpVUYn/s0L6pMBaXR
l+feKp4Sa2pcxMpcFcTfUJyCWXk/a+EO8nvvzFYhvR0h4c9MFtgs+lMW6HdWMhyM8Y6nDfLtO+jH
7TUSNizUqQDRi0N9c2itMoVgCA2MTb+C+B8DZUd05PAPJY8963lSxh0v2V7dvwZXx1cstKXnmk1V
jB8o8bV27bX3gf7e/HjbG7e/b+i+/ndlq9MzB67hCPYWP4n9/rMh2X/N3XFMvs/NcF7GO4ccz0n7
e54RAxIrO8Y3Q9gb46szhC8uU3giVD7wzcKNqzZ1JSOlANgAcHJDc/5qKTM1TtBO1jFJHRidtDr+
EphmcjDzpHiwOwmeKwlmyZ1fJoLn5Q2FU4sxL0HMT29xFREMLW+deCboRPY51r+i/KsFk2d+akev
k7+pqN7b1fk/2USZGkpgXYykXDqZkyH52hoTkeE0y8YxcL4O9SfVPpvaR2l8CZfXqd6Je1v7D2sL
kr9UARg5WAX3SlHaYMiJRUtVPEeO89Qp8/H2qra+HErZtGlF+ehq3HSUs6kfCxv/su46Ps0xf4z6
0Rvl5zzI3Kj7Xus73ZRNl35rcvXtaAuUkUkesI/9V7mbPKUJyPQUCOUdaKdzGQ7J9qA78KjGH+32
YzQHf8pXA0UFsjD/Lnr1UTlhHXexLoFC1U9W95CmRgSvQ+umVv5IueKw7PE7iEtj7a4qCE4e/HBm
Gev0RpcpL5oBS9azu34IvCi/o666k0Nt3VwMv8IPBsCaSuAqa5uWorCnAWztZPyDpmaAmgvqNaGx
9x0Ir1sv5vdCeEYzBrt+YcpDGC20kUhswuxgq18dL1NKT0FQGbb0s/pjKD91kPXe9tONCgKvEJ6u
XM30XRhkuvz65FmvGmnRSz/8LEkP9OJyN/lLhiCjKA7aeVYmt/4niE91fa5nb9IPbb8TDYVTrJet
ixIuw/yizLq6Y7R+0kbkFis/I//usvdxr7uI6np5fFa1pyrcU9Ddsgc1KI94ahUc6+o487E1BinU
Kt+eupeyedHL+KnIvhZVBJ7TuZva7sPtLd5yUrJ+Mq3fhf41NkSpjKp0yqj2VRST3o3q3N9no/WQ
NbNyd9vSFVhWfIDotognBi0TBqouD1NplrSwIZEFaP6tlBIvsL8mwVMSWCi6S6eqNh6SouNG24mn
m0701u7q2mh1exEDNTWIrumk54chtz3Jgdz+hV1VoGiuUe8Jv4bZSfkI+b9Zvm/Czuv3XElEuJUr
0e2F3o5pckcwF10ufzATlE5HfkbqjAeGuxN0tRW4ZTShtVHu5EZb8RY2JsQrQH/+HpK/tJbOQz63
E9Z0ikHkzVTq42+LQZfUWu7lBG7E5UmymfxN5+NsZHddbe38hI31Cn5UoEDc1jRqV99uqmdFbo95
6/fjR+G+aIXM95HyPoHa87ZnbXw0NKn4ZoA3CVYo9XKtsR7JC0pHrT/a7zppOmjZUyt3XrE8NNNd
F93ftnbtx4JHC+Q/GDd6pNSlLs2hZRWlbV5FfhZ+V7PhkN7ZtudAj52plhsj2FxV7wJlx4uvrmxh
VFHJQQBa8Fxe7WYspYVjdGPky6mcHpdBLXxpBuxtDU36VORq6TFll3q91r5v0yXeqYNdnSWVN1Ew
gX5NcCSugSVRFphLOYmhxCxP/JGpQi/V8+Do1FbzEI6h6aZzn+/ke1eJEDkQAn+MQJDwAa1afTDJ
VOl2VoA3KlXZqwPl29QOe6MCGwsDhC0Q/MC/6TWL//7mDaGltr3YFXOQnN+nWKtdc36mcyzV+rOy
pxe95ThAp+B8U0i8eLSsAuDQy7NtFAq7mHxpepPn3zurPmePYXrIHvNuuZuq1x1fFX/yIuiIPXxj
chX7QnWQmJIVe1hNH5nWpfHSefFkHMy5YxyT53Tcnfpg+iBP6FtY3qK/5ml6vv0rxEFd/QgucjE1
gKjVeppxaJOlmlU2uY1mN8sXL7Y+LHB23LZyHfLEWt+YWfnLnHZFQeGas2zPatlAW1y6DjLPSvwh
Pjwp/aEoPzaLCxHQbcNXKdjK7ioelGo+SrDpM4msvkY2wlyT7o2xmzd7fNr/nxUyxA0UCg5xY7VC
Z5HDrliYKkxtFEHiCl50cqDYc5byk5IosQew/JtSzT/LLs49rXSAx0TFX/BKmc9/vmaKMxbEtFBM
Xo32pU00FXPNmsFgPBjx0baHozMurrRjZysGQFAIM5Zmictztbe9g/JTW9qRb6RVe+5L9Ys16vVO
oLm6PzjAt0ZWQSDJSyXRZoPFNOmrOXrlzwqd31CBDSOuDmbVJ95/2D1KhLzxBJOhtrqw+jbV4kll
VY78nM7fHKvyLNPr1E+3zVx3EVjYbyYehrq4idfAIdsITdBfY+yXwyGyzpS1vSR5GGQkPD4ttTur
nvSsMh1w2+zWdvKAFZhHphwYUL2MqaEeF4UBn7WfynfRdKKUbP1oAk8u3bH8UwJaep30Vf+1tfKP
sY+CNM6xpZSVN0JzuwuF2vLAtxZWzhEGkzpPMxYcxqwk5qqyfgfGsRUeRW9YcEyCNVhPnmQoPNiz
OCVm1bzJ/G4YlVe0f1qw/b1R/xpZXQSy2hiSLLGMKHzRe95Lcu0yD3O8ffTbm/WvldXRZ4GTFbM+
x/6SGm7cf9itoO4ZWJ13oJslExoLJAJqCGHqhxaZ+P/bElbnrTVdxxpYQm/xhThMKMY7TXrxG9fX
oUoyR/DkNiSxuvw+JEWJUtXmKGrF8mp1PhaJfXTa73W1cxqbH6J4OaO6C9xjPWc0GLAV1LmY/bb1
e0RhPjva+1b7SFTndaM8Del8d3vvNj35jcHVykZ5thKTJ6uvWC8hIIq6eRrNvcHAK94C8c2TE8po
kIAxhar3cv/g8M8ntTVjP5tP44flZ34w60cneFiqD0am+7P2mf56+l76GUYVVefD7TWK81+f3lvr
KxdvowxuHzp0vtz+rQ02w+wyVBZP9viaz/8lulF0IfEGDgQ/zcqWE5WRUQS68HbTcct0zA/Mx5k7
K9r6prjCBV+LiSeYqxKnAdRGMSot9pGCunOc5GFGBPj2pm25PCMuTAgCUxPFqssjK7q2NxCWiP1Y
ll0dgemv5vwZmvXbVjbeSMBNNECLOhRPIO4vrYy2FqtdGGAFjcrCJUc5IQbt0T5C58Vd5sHTol2C
QrE7a394a3S1NGTDjEo3MZrP3ylfjoHsglb9YiqvZjifaNTdB3sUMZsPCVFBMEH4QH23hnClBkoA
ZRslvjVNpLlnJNmsOYbVNaJ5+oHOgZtA4znuVTCu9IrEl8eIJzPvVDF4ja5iY9m2NSro+L5GXIx1
OgN9rnoW6lfUMOrw3fxFUt7XQf2gCo1ET/2R3w/1qXlNzL/olu741NZpC1YeSMOYCLwCoqht28Zy
zcar40stpEM0mzah10ADCF03gFKoZ3dMbgVUMXzKtwL+8QrNU4VJGoPmSXxkHh5MtOms/gmusjpy
TuFz/uO2N29mb4wuiZlUscx1+I6VvpfKPkv8QYPIMzc9w+x+hcHgzjoi5Wn9LK5zzUmfwuBb3O5N
+2w+Nqh7KqKKBAZzjS6N2iqVprBN/Kab7uTxA6OdP2P0NEpE8MaXrvGMw8se5fbmBrOvUMBQdKXp
cvkFM5FZVEMyJr5hfHaW4A7h6sLxdf1v6X5odvXYt64rgeCGZ4EslSrVpTXY5B3oEIfEL/PMm6JT
DcGTV0d3sX0074fPk3YGHll+bq0nlYooDAK3D3jTgd+YF5vxpvaQWk6wGIgu+uqTPiMHw6hk8WRZ
f5EKVKbh1nv+tBWp3i53dTsnkz0qKb0Cv2i11ySxzkWV33f2c1CaXmDcB9O7UHPVbC8L2dllW71c
pjoM1TK0LDNMY1eWvg/D+6beyW43/YbbhTKVILVai1jKeilkTefET8tzrn9YwHE67UdtfDLm9wCh
d55vWxemmHb/X2urg1vG2iwymxUFet4fU8NqiIP9XlVzy4rAPgv2MeGfq+Nqq4jWA+qbPmJwnpiq
/2PCLBHO6WpAR4Dqs6C5vTwZA5ETXY8dwpn+2mfPWvUr38uWNq+MtzbWV4bWQAbbBpy+jQhRX3lo
kp/KIDt34XxXBcuD1Ld38dh9QEfuve1E74YRUatsOkjLfNaU+hgq9svSv5f28vwtt2R4Q6O4AEHj
FQNam7byLOVhyrx/c2iUc26VXrI3hHol1vh7i/+18vsmf/ON60PQGtDrpL7S3MfJL2WK7iz7zuF7
n+bheYJ2KTIdTx0qLynACmnjXaR4eTAjNlq52ZL/NUqWW/TdWQvK01J1vNv0u7SWjmHSHDtLe+/I
zVNQZ5+cNHCHtj7eDlEbeRuzJ0z3kRfyiFjzm1TKSGso76CJqxbAwnCoaJGnMly6x+a3ldIwOUyP
j/ucVuk61c27SZ8myJt8uavvSjt73zZIxB0d6B7Sl147tAOCKZl1uL2+DSfA/5nEZ9aIibWrb2zO
GtXM29gPqWg3Q3TSTBAd5bJTxdoxs86w51BP2z7veLF0D9GQHAS+qINc/c8XQ1+Cdx7kNwjliIDy
xtc4yF5JgDn7Lf5z7OXX3df3hjvQ9vjXgljnGwu15JSd3vI2zpbiEa7ih9yeTk0zf156+XR7MRsR
HdFCOFmp6ZLqrhmxg2Zhalbloa9mx3SID/asaMdsWg59cpzMNjsPqG/dNrnxssMkT0sxU0i6tXoH
xSOMe4rD/o3TsQAp1aTjMenBZjnFHcWfnUtkz9rqWqR7gs6epMZ+Zy3TOQgt5yDlDgj9fHrtDSRk
UefdezpvZBxiDhm8HgmsIDO+PL+20is1LHk51436sRijkxIGntRJd9OiHOtKikV5UJr2iDs23YaJ
UG4aMdO35n7K1LwJjNagKpSMPydjOTtqdBjTrPRSevm3D3HrU2NCmKlxnIfqyuoNKFN51O2Ul6aR
yOekfOiW9JjXO63NrdyYgY5/raw+tbEegMoubGSk92cmJU/l39FwNm1f0b5n+bmwUA0yIzdsZ6/9
Uy0PrhRIFgTjCrqoXC0rN0U0RDKNmjactrwu4Yc/xx+t/v4qB7e0oO2Gkb8fxr8M+ftuEBF7s3ow
81UD6ARmzu27pvIZ7NZyZrS0/baq/84jxlcn1dkj1N9yubdGVilaZ+RZaVTA52LlnpJqGul8T892
/+u2t219xHRDYfKB4I4x+JWZGa3MIutZy5T4ZjOf5VByVQBVTPtJyV7G8hvfdrVzb6ytMsIotfrA
TimvJdEIX4wSlN1hjkKFGcYOmdNeHY65nHZ/lYxZLVYzCGTD+K7vC+MwKnl7GIvxxU5RFr+9CZsH
+u/PWkPk7KUpLaCCVP3iUPJGhiFPaSM3O1a2YhfIGDiaiVxs9soth76Yuq6vOdFK/1Rm6UmaAjdW
R9fs4WjW3UrVH7o9RsmN80X4gekl8kSo8dbT7EoXKaIEQeRC+aEb0se2rZ77nnGITkAaovDu9lZu
RK8Le6tLwbLzqa5r7HHKbkS32wqf5vo/xOMLK6sYGTHQWEYKVirnSZ/QIP4Fk1Jv7rzJNtdCiALN
JHZuzT+mw/KayjXFSyTv7jIjuVdd2d5xiuvZIAVya8SAYLaW4YlzVhvWwyJupjqBuE365FSE8X0r
ReFz25XHOYkVN06L8lRa5a90SFM/MWsqxVr4ZW605b6d+j2M4W+8wOoT5ffADQmVGEMA6wKGGRqx
nmdcP6GTPRZm/SCHf1dp8CWO05PzP6Sd127cSNeur4gAczglO0luWZJtOcwJYc/IzDnz6v+nDOzP
3RTRhL0Hc2ZAq6tYYdVabwhN1yy1Y6Lld3DuoPe4PIpcOz3gsH60kkSI/3+TY/PH7UW1uoip4eKp
bggu5uLYwDazbOXJ4bIqi/s+VU/y3LtVaNwpSLnXcXG8Hc58e75zKwntLGAqovdwnWQosdH6uHGQ
uWFDD29m2KXaV63fqPWuHDpEIU8DVQaqYGnfXTW6HnczJVBsuzucbwzLg2C5VWNcyUKvoizOd4Ap
dq6rCKrUzr1lD57eaEd/fmrk2DXQ4WyjjcRi/VP9HtXiU2lWE5NjR5RojPZdbJYvSfpPmT7JJhLQ
Yb2Rgd4cHFTdRSKRKbXOw5xqZqypMO8TNwJXLn/tisdEDb3NJ94v1YA3ewPwC1c/1lNUoq4XRq/b
Y1FXxHPaINrHmVVhoRIW3lQlkjv1efypQzsET6gk3VcxwPbArr6OWjNgqx3pqHs1Ppq7TL3eVj+n
kYpnECJMMUd95rHoHG8eh+9G2mBipeSfw3BKdlYW++8oF9luE2oIIiWTT6VtjqbPTlf6Xq8E4eM8
BMoOE+jEK6sUKcuqhzzjjIWnj+Z4VkIwrzoi8HslGCQ312sTrKmmbRxkq5sGVAdFT2Ay6AZczw2b
ye4oE8QQOJ+V4KxNp1TucW/6m715EWaxns2+rc1iIkwQ+/tae6kHywvUpzH+fPsMWD37f8dZmg6o
gTZpvkocCx+RMcLz+aGgJnc7yOpmoSZhcLABMFyetXozdC2EXspw9QcnlTHY6GAq2K71am7BKVdD
WXDmxbsataPF50mBAUoR9ihnNFc0kAZ5Y7mZhQ1ceV+Zf3Oy8VTiHQpnHFTa9VJQ5z7z9YGyf9eR
tTaJbmHz7L/cnrvVD3QRZLEQsKnPaksmyc/H963xahT3ZRRunC+rk4Y/k7C4tCGULiYt4KVNYkBm
DEEtnGt3ThUXSrJbyOdhy+dtrX6E6RSwYkxQSAiMxa0TlGjGzJwuMOxjHX2j+b01VPIxwINlF0xd
5NEIf9DtSd9N3Vi6o62Uf7HmRS0RWA/FVOpJ19/NtMMyT2r6JVXQ7vLEdK38R6VtfLe15jdcJ2YT
Syoaf8vmt1aBqg0RzDuXw7tUhvPHa/fctk9jl7qZWqHEC/ep0D2NCU+y57izD4PRuqPxZOFF9+eL
iAOX3jPAVLE3rkfcFbHpjyG/RUEKckdaXHlFmj72zZYyxtpqhUQPnsiBd86z8ToQ0oW+Cgs8Ovez
+jr7ubPXIqnbReyL/e0hrbwyuJyEIISDXttbmG3RjmFpITXmF8lLX3bncnrM5btwVr2m+VqET9K8
Zcq2dg0zg79MjYUg6GIWjbFLxroZedgkwSE71U7uQg2cAtXzp8D1t0CEazfNZbjFMg2ztlBrReGJ
EVl3ipN9wiCG6rRSubUc3f3FbP4e2tIAoFcLcHU9Q7OLz4De3HBAfcLBrA0JjGctnHfyVgNxrWkK
uJYcgwIQQOXlmszbKornSObVMR4MJcHSndbdB1sZ97aTuWm8C/GrfqyiLW7gWj4KcRoZQRoKAmt3
vURzRTV7XElIsqso+EnBoPWEVdJfnDGXURaPYBR+5qEfGB2aJadS25VhfJjbLcm4tSVyGWXxqMpS
RB46zNDPljr9ozaups73UDS8SN/qj6xtbDr/UBS4VHk1Le66hsUR6jL5rk9OfGqy7AegJdlDBvcv
ihQwEcivALhwWy9FJMbKznpfZD7mbLf7bE7CXdpUW+T91VXwO8qyhKxOgSVpOq8SSXtFrMyzDGnj
zF19YdKyAP5Lo8R+oyDe5n6iaC2VLaPaO/YxaA/Fiyy9rwJkId457Ws33k3/gYwzpq9xkHvp7GXF
ndo83d7Za3c7wuwckjQbWO1iCV10ArRZ6lqrKkFBJXfREBzC4q6K3vfmdNDCLXzS2nIE4cEJCXUI
CPDixJKsum7LmlZA72fHvvG+ZWngRb25MbOrQ0JhGsY5DFNlqflUV62Z4jQNkIda/yyfLeNrUlOB
Mb7V/un27K0te+wkUb5A+VFkr9ezl+H4FSYCcZWP9QezMj6ERXsypNe/iEIdAggHsCjIa9dRppC/
2oIKP2ct+hE8rIaP1rTlYr9agYHdSNfpl3ixs7i+uiGRmzGljzHW+4qShoaUquF8Skzby3LHTaeT
kx3N8Aj01c21e0m2DreHubY8UEFBgRRojo3w8PUwE7mO1X5iMq067gB9OQfsZqYdBPjaDaQg3KC4
vw0nVK1IRQQmj778YlbnTvKz0iFzbsfK61s4XNWABe2DbJQbt+dqJM5hGg02llOWWEUXe2zuHCuo
avAa/UAlJe3AHstRvR8Bwvh/6jZCdUjG0gQqDKgy6IDLI9+WyrwxyNWTgZ50rGjxKS8yRPnMyHFt
K7GPf/rRruMtMrpZaHo3fUcTQwJE5vzU8p+s/02o7duNJsIg5AZ/gLfBUlKtraug6HVwIYzvOx32
p7xJ30tBugV5X2kIIVZHlZh7jCNEX/KI/NzO7DxgPEqau2oQelYmuyaJcBXE5IxIIznxKW0AcTTf
u/KuLa397QldSXz4BUKVCfVnU3ujpiPnjY7RGqsljfZtXWKHSroV74IqY0uGrq+HXo9djV7tjc3m
/do0Y8vAS09M8huTZsNitOXYUknqpL1Rn+xvJeA4qjrAV3fh9O847Sqj9yBZa8xEl8Cr8O/jTP2y
MQciybquMFEF5qEJLlLwDpd+sLKTFYOf8xWCvAUSp3sNItVjshdNQNO/73qcqrtzOG88dFe/PpVO
BBsQ8gWVuXjpYt4OWlJi9+iS4cr1v4i/7MNwPKrOeOjC4iFu86c0OqhKT/D0HyOftlw43l5ejJwn
ksAK0r9eIkLrsverOJR5fE7De9RiD6rT/OBG+4Ja8kPT6982Zlqccm9mmvIEPVCEWjV1ceh2MwpK
Dj6P51ouduAr7iNpCNyptD8YL3bsNfKXerwzoAe6ifzjduzVoYoOKIg99vWSFmhxpPu+pbDVwp2N
gzWKIxiDu1LUedVWG/FtPifaCr9jiSP64gjOzFkLJkuHeN7Z/7aO7kaK9OH2cMRMvZlJkI5CJpHJ
XJaWprzuecby5WYuSK2V9vZ4LHrYE8prJD3YUucWxR+nH4yK6cMqC94JC/Z6VJo5T3I4m1wsBvvD
/Af4uqJ2u9vjWv1MF0HEv19MXVwX5ayXFqlw5hT72DGDfe/I7twksVtabejW1aYw0tqNSU9c/gVZ
VUGAX8esY0zvpMyIz6P6OZdD104+W+M/Bf3PPx8bRFzqPBqqe2SM13Ei6CGlWrP6R0ayo0Hcnyff
6PGc6yNPHZL/gJYqGzFXKlyUt6gNw68QN82bdMAP+ylzQB0OWK18GacnMwSjEgWeljvemN7b1XNm
bVCT1iZUp8GJXxHLhNV5PVDU3/pes9X4jLSDJHl+THFJetKLLSOttcVyGWexWObERO4ZocRzP9Y/
5OJjk4RH5wvkrsMk+c5Goi9WwXLHQUKllSwKPaa9+Hr4CqtjPmTJuZr/GQIfkdzRLaWPnXSvtqE3
ja+3F8va5XgZbjGHJXcijfEcCOBguMXwbEMT2WSprZ0il0EWE9g4+MmktWhx9g5g/Cd/SHfK+GyM
O8feJ/h7ypsYmLXL9jLkYrPlUjuOdU7IoDjm9SkOPsMKdXvKO1L9pW2OivE1nvXn25O5uiAvvt3i
3ilhmI1ZmyY80iAdKB8sbnhFeZy7rebCW9UIYZns0MUVSohk+ouCTteoid/ORQJl5VibkCva1A0G
p3K53B8nKTpGhrkf8eitkztsGw9KNu+LjwZ8iFku3sl+t5FkrC0jmFn4tQtQ3BuvhVFJW0My6uQ8
yQ+W/kLCvIn8WZvcX695qtjYri2HrOMTHY2pkZx5P7lK/1NQtYPGdFVla3bXlitVbGrYFu6l8HWu
zxVEzR2pms3kXKSuHt4FvfKuzQMsqlO3zu+1Ofm0KeEv/uRy1wsisfhPWDssXhy9pU1yo+nJudZG
NyZD32xwruBzBH9T3OU8DDkvFwdLXTv+EFXU4+3g0cTnNJYeBLJ32GEeMb9TytaTNaqCL0Ae981w
6MyN7vHqELnYf8k0CKDm9axWoTSWWcANkXR2fghL6SV3/C3w+9o65H3xvyCLHaiH0RRAAiLX9/OD
VidubY3eNg1zI8yv2/AifQiaymltjVQ+bdS7YHymjnLaXoerUWjiC0Y9YLRl8lWWzmArmcZgZkBc
uWIjKJQr3yWn2yJ7rF06PKwBOMPyFfjL629TOh09B5vUpJRSb0AIOXRoQ+lGyJPMUY5dE8huUIYb
slurOxqpACiELEeEGq+jBpFBdVgW93d9N0kW3inPc8fnqv5qeEJFAyqcDDFiUT/Q+Fx1LoYH5OcU
a9YJRo0R8zSItENWTEhdbOVDq5/uIuJiP8tAnXGDIImtkulOq47dhK6NsZH/rH41ixcABAEh3b24
BIQLkd/2rI/E/AqurjkY/p0yfK5KLp/66fbVtrp7RVFXo5pmcyxef6s2TOuMiistWWton4JMlR6L
rOr2t6OsrgjQXxiJsBTf6Pf3BnqrVWhTvlIrj8K+B/AeaamnYsvCXFs746HoYnKH6IcgsVyPR2bB
zyoJ+dluBvtbKyXGbvJRraUjG977AmUczwHv1WA+x1WsepBRQlfXO/Nd2Ut7SmzmTk4z/VSNykso
KRbsKDU94PaR3imTBjXAL+cd3iv4zLSjcYBPIrt2RKmlmNMPfVYPrpV04U4P1fKxj/kdwdgp6LuU
0WlMh8grTIAJcmFOe3rKybEvsvBdwF92tZiWuwNZduMGF5tteQMJ9SceX3DNSCmuJwRidGUXxix8
RpOPU6t/5A1tPqcJTrFVGYTfQqnesvZdDykMBXg3ANFcrN8oUxJZi3HKKXeF09yP1regfpW04G4w
Xm6vq7XVi16AA6KXihtEjuvBJQZQ9qZgcHplR7QSk0+1X21M4OoTiK7DLwoChJRlOY8qR6100oTx
j62exvZL4tRPMt1tZzxWzinLB1dOK7eLPt0e20qNm7P5Iu7izov4q1LvkDuEhVS6g5y8zJjSPJYG
CuTZGOTPQR7EqCgO026wDenOV5WveaBou3HKyjs6Tn8uOcMPQnkFgDvVNrQFr2dbahqlxX2LNR0D
Q63v0gw0eLbvGP3toa8dF6TbWFDLmFDzZLoOFIX6lDiNlZzRBpIpIypt61rfw9fbUVYzJ4ESgfkj
fMSW0nCpYSVxP/TJubf+rfcUQlK9+ybl7QnfB1R8KO9M9oPRI/iJUoKVun2+pR60dtLzUKeezxkL
2mqxOXuth/ei+pxWOHLGkK9qdFHK6vOEiWVjkiwWGzO7dn9xK/OwhhhPIrw47iktRLqSYeqkRGhl
OHL0H+jV91my9bReiaNwI+O+QFsLz9lFnEbvrdx0+vSclT+B+cAYKIeNW3JlkdBiAgVPAPC+S23I
IEoSWzKFXVBqHab+QQBdG/l1G+QjrozFCSoagHjAYWRGG3exGqmO9FrY0NGK4xdruNeGyZvp6jso
wcrhLjd3aeTVxX5IsaD99y8S36vgYqIvMlJ0Qea4ZN+f08E/1sZ+kNWjPR9u74SVA/sqyOJrjR3y
mmZJEKP8xLGdSR/k8Qui3s7GO3qtXUDzkXXOY8PAmXAxlaEvd1YqwZ4vAShrLkrvfgK+tf3cpPug
csvUtczsMbM2QOFrS+Uy7CIpUE2pSY2IBrkVW4d2BA2WjOpZMbvvZh9uCcit7GnGiJimeMMLkvf1
FzP5YIFmMMZENe/i5kiureTBIT05xqGxjn/+5bhnSe3Z1KgDLPqCeuT7RikQnA3u7zEWN7xw903x
HMkjlOSNHbc6sotgi6+XpcgB+D24CS2c3htW8xB030yr30V1hXNWchj0LWWf1Q+HbCWwfdFfWBbN
7IDMv8xBJcYNzciprNpjZwLoy2tdcWPAWafb07kej2cZrrjgyJcoSCeWUt3pwfMFyt0/d3HMETlu
mbOs3etUeeh2inIqOfFit8nRGKiNVfAoUz7LZYn3AyYL0Ue1+hrqd0N3F6ihm6Y+ieRrpZ+y+svt
Ma4dzZfhFznTlEfTnPolageYSrig9rC+mD/S8/1wO85KJs4whf8Nj08S18WmK7EgD8ACgI3Uvumy
8U6L21OdoWL9vVKe0jjb9+0fWzsoiFRehFxsvQB8A30awJAAlpodNL9XvaXvmZnVxtjWDszLQItT
OdAyaVYyPuEU10ccLHYlZmutjR+aZlauhK7B7bkUP3x5BV3GWyyZOZJ8UJliXcJ1ivQPnf3f7QDr
i+L3x1osCnnoHMUXAcpPRhd6ZfFRNzYO4a31IE6Xi5usisFI9RXrLu8QSEqjZ71rdrL8BPlTS1Ik
ZH5q4VbFb3VYPEJ4cZqIDhiLBeFXcuLPiigbNdaPye8Tz1f8h3HcIkGvfh+NLESwIwU4/HpsRpUa
dt6KVuz4YnYnyfj4F58H+gKej+gloU56/fejsCtI9mnXDdDQMoPGD412uS8Ot8OslZ+BDP6Os8jw
fXlKJHOg8iAphPIPWQI9GKz+Tx4Yx8FS6TpVupfW9jdgh62bN09GAj5EHc+ZoG4C6779g9bOY4rO
omwgmKfLrquEmKRkzPye2Hlpyh8tKZ4+POnJRl6yukwuwiy2VxaYQwuxioJLvgcT6+GZ5qXpVrd8
K8pij1mjPuVhwWA0xPd2kWQ+d1Heu5v00NWNhqgfa4U3DcXn68XCCvXnmb2EwIzvvIsnx/a0DPHV
KsGhouiG+lg7jX1XqNVOUuqtUa4lCdxtVDWBPSLFvEgS4pAOhpbRpUzTaV9b7V1ktN7Q9Ies/KQ2
x+LPCX+iQvY73uKacUb4OpZEPAu9Il1KvIIymVl+ub0QxZwtD+DLKIuDpCgbJUdCj8vMHJlD52Fu
nEezbe97pzzFyZ8X5ejMw2FAtlaAexfHCdg9Z4r5/1zrs+wVWTB62qjMu9tjWitsUBeCD4HKsYPx
1CJMWRQ0tWROlcoocNk9ScWuVr3aHo6zme+mNN3Bq99BDts4ZtZ29WXcxXYr0ZiRgAOAis3eO/2x
zZqDA8GVwtrtAa5tuMs4i1NTcoa87cX41CZ1Y+m7HMh7O1Hcv4iCoKrQs0coe/mmGUpE3kdDoovs
lMcB4LKZ6dut1tUFeBFlucwdxBnkGeEYQ/lsIsvTYmE4pPK+mF4b7eX2iFZjoaOK4BrEIwDS1weI
BLRSnyimnWkLGijFI/KiJZG8w702PpL2GGTiSXO8HXTtY8ESFYcWN5CyhLIHua+wELAlV/RXqkxe
2sOF+5uDXie1F3qAiPMvoVo+w8VRm674qCvve0N+H7TG+3FyNtLD1bEAiRPyRlSvlq+yYNDGrmxL
ev1yJpA1KFSi9b/Rd1sNgvY8xCPk4BnS9VfSep2OpTwwFmpX1fs4y/H6iLzbX+WX1s7y4EMPncsX
6QQEchZrQZ4avbG0KD3LNZbnaT8PXj0r35SpkBt39k2fBCGjlGw24X70O9sDoV16hQ6CSG79e7ow
padZU36M9UECImg6bsADaNdrM6ojYw9ratLmT7d/9dodBA8YnJjMNQg87Xpq2j6Og74m7QvMd133
Ah38UW161+mFqtHroNX72/HWPgUkZ1iUQq6ek/Q6XiUHRdEptEAz/AN3PQ4s7zRACq5Tx1uWKOuh
oAcLOqsMbPY61JwOnQIynesVz7oms7wQjSRnC1u5dkKjF/+/KOKEuMjVa43+SKoTpVHznZ0gtj2l
ntN9n83u419MHV/KZPIIuARPNaqCcrhQw2uj7wYC7cHzZgFvdTBQBqjdoWJCr/x6MGbaVVPacpsa
8cuEJKeFSqfpPG9mImt5FxqC/4uz2JC60ySSOnOtZZ22N8rI06XKqyTEWEbbCyfZcxBgGsONCVy9
xeGxAKGAmSE8NK+HN0WB0UwDt9yEgnOYPg7IigWlN/bDycwjNNz+VQPLQ/ZnS15V/OE3RwMpHvBT
0nO8sa4Dl4Ua41PDiZ3GMU4JPzF0+YurVTjE/L8IYjNcLENQz3odNmSyo/8Cp9/HeWfoPt9egGuX
HQgX2tUAO4EYLEbRUP+fIgnEYFLah7kY3FF/9IOjpYNmxRH+drDVKQNHQ+0DDgYg1usBhSYk8GDi
/rEDGUfqLH8qinSDKvBLWWH5XfjTpHS0WjmVFkGs0ayHto5p0xjPDj6MSEg20f1htL9L6r4tPusf
Y92T0y9+vY8n12joPbJcxl2Jukui5ofbQ16bX0iaLFDk4HHVWOy+TmrnaUzBvfVyvs+zZ7UvdpOT
uHb2PGy6ia6djui5aaADMbygI3g9v4WPqAryrCzJO3zU3cp5gFaz8Q3XtrnYbMIqCfW2ZXI+KU7p
j9DZz12LOVQM0D1L92Utu0mv1Awr3WkZ7WBDGjcCry0e4EvCn415pOp7PbjWTFqlorF6lof8Y843
G8bk7i8+1kWIxRGWdKi5ST4PYdn2EKT9qBgPsVYfcgykR0vz/v+CLXZeZkPykgzQG1p6SIbyXAeu
VkeHQB/PqDZsBFtLCS4nb3GUSN2oNLEvoCJwa4103pmIO6RDtrf8902a71NV3d8e3q+F8GYfUpSn
lvyLU7/IQrLCqUEBNPRTGp5xbj5lRec1UkZ+JIeq9CU38zp2UxtbMVfuFEB+sdK0u2Iq1B961iIE
HyGDWELoCLt/Ic43T9mURDFMiik6lDMcu8Kvh9fAqbPItRpf/hSOVuQLqoP/1KWK7bO5+zp6kJJ0
3Hihrm40vN5BPYPmNpdpCJClJOlwiz4HGMrzpAra06BslRJWg+iIddHcB129VNb2gzmQp4mjQ/IT
V50BqFeurH+//ZlWdxXgZlG9I5f+1SS+uGMyKc1NIwFQqg5+9C6y5mlfjMafC8QBj7NkwtiQQTEW
ut67se0kEc6dPN+clyR+b4W124YbN9nqSC5iLA4/GZdBPY94dTRDhrBukUtuFdnN7vZ8rZ3nQuUO
ExGAAG/0FcZpCiczBUSZRtmEAXrXeKmVz3dSPxfvpEE+qwZM+dsx1xbCZUzx7xffSOnkPG5akBBV
PhxmuXzIqC019fhXQ4PCDdufRsKyaa1ETVMPA7CDUNd2vh3vqljfqXL+5HQyxjobwo9rg6LygrU8
aFTURBaDssY8CNKWl1VVPIFCp0Bh7KW42N+eurXPhdIMbXgQUVzAiyhlpOVG1ktMnQE7EbIMZoa5
866Xs3NZbBkarw4JxBqtMwFefnP9zhHvhRmAiI8Br4KP+WC5nfk3I7oIsrgGJdP0eZKq3L/F6MU9
1ijRYdZgJ/r2Tuueb0/f+ohoX4ExFJwL8ba4WHnFBBehClkSvVwLGP0Y1W4//sVLHhbb/4KIb3gR
JC6cZEDrB1Fg5DTi2T9GvbEz5GhjeW+NZXEf9dk8NUEN0HowYq+E7GNnzTHaIm+snUIXg3mrOmtg
kFwxGNtovL5rUMffaCStjkNo1LB5ZJWtej1dxuAbhW+JJR0jd+L8iOME5ZOtNG81igk3CoKxQMws
3vRKXrXYeDEOQ/6Z1w8BRC/y9Y2UbivI4pOUUYq2YmoD9xfYd+NBmHlssjTEGl3mIeCMYeqBcVLf
+tBj5WE3GSCjLPyidT9z7YihX7Xlzb4VZXH7KJMdheEQcpwpD/mujhUym6e+39iP61EgWwHDoQKy
5EHXPY8JvBDSc2PkJzW8T1rnoKVHp/h+e9+LiX87Z7/jLNZYYEcIhZVJehZubqrjySXODgOyeRYW
FNqPFLmIzft7jdApVA24eBRxt8qLJKHNEFnFGDU95/PTLLCGKKRJzV3aer8IrLLb6K/l/KlCZKfS
9P3tEa/WEXhoA2cCoAtoU6zVi1PITGSlcWKqvqXuI7ctp0c9mt5bfbPPQDZNj50RuEAxyCnzjYNp
5aPSMsWZiCsK2Myygj6HSjiNY5We48E48c7Xu+qQJqc8Pt4e4nocm0Yw0h/oVS9GWM1SGVdKnZ5t
XXoZ9eZ7P1h3+RTcF+S5Gzt75d5lTL9jLc50tUqMqbCI1Vecg1nU9q6qxU91mjwnI1igakvQZ+Xc
BSEg+OCi6kxD7PrzZZpWNYXO55PDL7PVuXZ8uD17K1viKsBiRKmdNtrYcrnPiMN3eyykjkF2Zz+B
ujiYdXPUt1zQ10dEkQf6EZW7pWRvWbeGkqrivgrMV0k1niBgfro9ptUQ8KcBEmLeQ7/yetLGRvYr
SWab52N26m3jEI4bmKmtCOLfL3YV3omOXyFxeLbpXVPgbP1yY6Wt3CEchb/HsFjVYWRqGYie9Gyq
zxXtwrT+j4r9RpC1j0/tFGAbVVQBr78ehlzLvU4pHzyn3AsCCX7fk3MS1rPCAkgfnpVJ/mio4en2
91nbsZdhF2tunNp0yAGAnUP/QW5eJZ16DpJuwVYpc+3wI239Pb7FbT9S7olNlfHFQkbVz1WEd1vY
jL0RPaXGYzopj1Pk/JMPuknDw8823gIr1Ymr8Is8IFD6TldLwtf+45x+6ofBnd1uKjFJxmLX34i2
PqsUyHi/CSmYxaqP+iZMS41oOuJYc+Oq+k5K73NjC8a9tjI50LFuAmzMg2oxqjS0GisQ5zr8Cg6k
xPpiUXyx862DYjWOYPUJbi3jWS7OkiY2kiXpubVf7MDedc7dUG7RANY2srCgx3wZVgnU5OsdoExS
7Ustg9EkKd9lFdUqKTa2bGvWrg10Zck3sS+hmL/YzFObq4WCIui5UcydPzz78lOl3NdZv1O3sJVr
A+LgoMhmyZixLAV6M2nIraxV0rNTFvUOfDv60kUybdTd1r4NAA28h4EVscMWa02aVaOPfFDacZSO
ruZ/m9VolzrQ5G+fFGsTB5Jf+1XJweNwkTtNWmqGrcpoMuW+rOMTgHAzOCqy5TnJ1pt6beYgWwJ+
4DuRpy3XtRYl1Wz02bmpggPtXVGNuD2a1Qi815kzVYUXsBhNqkpkoCFnuhCqkcrJzbe6x2tnAMbI
/4uwSNezsh8NLcno6zbfmyS7z7ufcvoSWOnGCb72/S/jLL5/3GnOUIvbSYxE9HBq9AI2HoRrYwFB
CkoMT20W2mK27KSbugSm9Fn1taNUYwvehIe5/ccvtgiHq5EQ+gTATs1T/2W8c3GbV1lRW53CSaPJ
n4vqySEvj7TIdTJrYzmvTRsgeSDyv7TMlx3l0Gl9PDzH9Gy1902k3fFtks1zc22VXQZZrOOibpMy
btmbgWmQ2t837Za62eowNPTT+A/z6KV6RKx3ft/1RBhQdWrhfzbG6yZdcivI4vjXAkUy1Yy50iOc
KrufYr84w7C7vSW3oixSkUHvg6SBqH4u86DYpb1teaNdNahTxM7Gmbl2lsF+MoTvodCBET/lYpWl
su9I+RxnZ6eeTTwl6+G/JihtNwxl6XnK8++92akbC251ZYNfQLFNSJ0u64TITEN9S5OMcxrTZNi6
dYIEY97vzOH19kSuRULsTmVV4O70xokjkkKpKnK4Y4qBGUeOmuQzgi7IN2ywkMXqXTzhwT4KAiKI
XOHns5jFfhrz0sgy8SAah3fJ92J4ByrE6zThmeptllnWdhNYd/r/CNMhiLQ4UVFimHLNrjKW4eTO
pu52W63qtSyRziPnDk0l7rrFOac2CLYGNSNKKt/tkmqfm1+jb8gu2biIbXO4VpNiemaie4VIJpv4
egazmZygzAri+c1Tk4XPBSWdQEYjPjYld0x/BPnPITooaNP/+RK5DLyYyrqHypg1BG7C+oglmztF
/cHPntMtnMvapkaeQSCLkU5gThcjlMt5bIBBAl1mJJE3dfd98PP2YNZjiJ4PJQ6NONcxNCMObWC2
GTyIYD4IG0Gv1qyfxqQE+9uR1la80MxhhVBIQUfkOhLCm6WS90Syx3YAE6b0ZI4GuA+nHmUkdIL2
ofPN6jRXrfLP3KtblfnVkQpFA5YMCeVyvbSBlNpUVPlsdunZaJQUs6dvAaDWjg9ozP8Lslgbkj1w
ZmJZco6C4RgE427onyNbfdrkF66dwiauVVBX0PdWlrChNEFwrzJ8OK4h5rr1Q2MjIyxL7n7jYlmL
w5khyplI6ZlL/I7Rmk1u9zrnlBrswvzFr37qaX9oGzSC+o1sbEXIW1XR3xKtDAuAxBIA2WdRH+GV
IYi73dnqTZQn6sKzczxC2nA/gSECwjAeB+c1aZJDOKj3bWd8ddTRq5It4ZDVgaNOYXPpQHQ2FhtD
9vuhU+MwP3fy/RBqhw6nBSt/1xof/UG/u701VmKRhlBXRSWZvtSyyxsZ42RXMvq1UumYj9Uko3oW
ZBmesqAarSYrUNEq0o39qKxGBYMjDk/I6cbizWhkVhtpQR2dQbh5/ufCOGSmOzpupT7CZds7WvSk
xA+p1MMg/2ccePIrX5Si27dwYfItH+WVjaNRGcQ5CLUH6HSLjWMOjtQZPeK5qtMe8oPRhK4pHaNq
i2K8HkcUczmBOFsXt0ZuGKGcq4iZj35cHYDeNS5+n+Me3ORwAitabeyflXsX7Qo4PqgS88Jc3oqS
1Ayzw0Sfpw7k/5z4+a4bDXUjysrZdhVlMXuwEyMLBhvWx9PHATPRMDrkZrqxSleDoEgt+meAepdV
tqG0mlCvB9z56vxoqU9ZCat/SzV09ftcBBGL9iK7LLOcPN/uqXIBSo4/+dor5gjanz/JqPkIfVdg
bqgaL1Y+enhzqViMpFe1+0Tev86TZ9fJRiHrV061yPGuwiyOkGgycGv0kXoPktBLlPvEfIx06Vga
kze0+kc0cZBFfVbyl0m+cyDUO82486tmp6vvUed0670zwgn+jvM8/qi1dmIvn6WkuSuGGDDOo3EH
2GHfldLebx7sLXuPta+NFJywpQFejb7E9YfICjXoWx0JYak7cql7SULO2Op//pjQBDcY4QZQcW8K
I2OmUN8WUXLN89N7Z0Zd68lvv+jWpz8/YjnIwYFSVaFhItbdxbpSRgt17o7qqWHMIBrs4L+6jdTd
7GfS0UAmZWcLK53bMVen8CLmYi3PoTSkTcfgOMw9M/s+KvfRX2jXQGBF8lOojhug/q7HZbTjoKop
rGfKjG6bPcAkLKxjcLg9krVTDOQiRzMvZUoZIve/mL1+QnYwsqCoR7nvps2PUDveDrDWXdQuIyyy
Q2nsm1T1BXvbTI5UUw/m2Lq9/ClVq/2YaTSM7mvjWe93llW4ef/nfRCi279oBADGlpWTQK97OU5h
zFpVAI8gzctdiKDLxnpYMX4Wf5w3H6cn0DRncUybfl5xR9QQBqWDEf+DMtoeXt+p7NzE1ZsIwynL
paaaTztkAD7ow4kyrpn0B5DF2Drtps3611oKcPmDFqvHyUa/CQKQ9BY6ADXIqFHxRtXydCyh5nHj
/lgfvuC2sIZQdjUXe9AIw0wOu5xvjAdo6Se7GS554n8NbYwaH7SH/MeoImfSH5BsPowPygd5OgSK
kGFKsbO6veBWR37xWxZ7s4onCddXvrhp7qz530GCwF+cCtMtk63u1JqSC8hedFwomiM5siQPpRol
bmOAgOHLz3lsg61r3UR5kKp7f7IOfhDhaLKznE9ltB/L0yQI90O/UW9YO4suf8PiS4d0pfRMaMdN
QbYT+raG6W3asIpNurzweN2B7Kb+7ADpuD4mnKieqnGGLoH6DtmOqt43+f2Q/ZC1c99/N/2tJoH4
e2/ikTNzxopH3VKgxpjL3MkNJpY6ZBVRJk6xu8RhAmbD7dWyVmxACg/jAFHfIBfUrkcWxKUv0fKF
Hp702M59qBTLE7VcPyo9pwfZxWHFy+DD/5F2Zstx88i2fiJGcB5uyZo02rIt2dYNw21bnOeZT38+
uM/urqK4i+f3Cd+5IpQEkEgAmSvX2jArAsK7AUJOwNufVwH3yEuzmZbEFtJGglTXOVRz6iFU6te/
htpV7pPYeXDmZyWfb+ON+9EaCQQcZZA/mOIKQNbt0q4ih6WWDnDkOerPGNnnSCv2hoF0YXGXh8Gu
DnUqrJPbBrASzbNrRs2Ji/XGc3B1dc8+YuFNo59HcWPQOiJbXykjewMNKgCLb+Itnvi1042MGBA3
QY0C9+ZitKMJYYJQLvYj43dR1oMXSrG14UIr6TGyJ2SaFV5aggPu0ogVF3ZsBzFBwJJvJl2ktN3x
KRgVOn561282Jm9tv0PwbwlgIA60vL5ZdhSL8hlbcdAiL6/8BydN3/za3wrqa4EUZnnIL8kJs+sX
Z9pkBoGTyPQvtVp9MpR+l2V3M0QolaeEd+l0H1S5G5mPqvMCX0k9HFLZPDU94mdfAmWrnLe2kOiv
kJXmi4i0C7cdi0GuIb2h2VUrkxvbauN9FDTKxr1+LcrhJsi3wWwPFmrhl3kxa1M56rCT9/4xTKV9
HoEICpsdOulum982Vf8UW+VfBHDQcUip0QbKLWzhP7TWAckiXXcf9rZHp4pVJjD9Ha8HnLUJPDci
fj+75ylKoSsDSKD7uX4q5xc93KIU+8NRs4xo5xYWS+TPvP2MgskLnQ+F2e18mgyMrLiVaYjJrdnN
AvEOyCCeDrMPcfIgcROBCwzpy2OZtQN4Td3lWQKfVXRrFNZjPOyDdD7o2rGBeEepT616sKItrP+a
k59/9WLJk6mWAK+LJYdruNgHo+366WuUem3yF7U1nidQJsEsAepnCUugwcVICofQSxfDTtwNJLIT
qXL4i4UGV0SukrMFWNblQs/0fvSJ/4cE1QaTE3lSspElXwtAcGr+x8JioaVGmcexZcoKBXTFYHp2
eF8gP3N9HOtWoBbm6Sgu8ItxdIGeZl3DrrBGa9fTdS6ew+O0sS3WYje01/+xshhLFvlV6Bhsi2x+
UH1j5wy/SU/3iCyo6i6Xg3/OK4LQHth7iuvQ71kLbyuGadQzhz6nKH8kNZCNyUMHAQLF+OBvpo9S
LZkw2DCpMVy6QVT7Sd74MMMIDoKJM88ZnrcZhcX3vtvzZ1YW42Goc2EJ0o2wK/dpNz3Zvcj3387N
Fix6LTSLbAWpY0G7q4t9fBa/LDOpW8tnoVLYyXPqTpXhGek3UG2lnuyVfk+y5boDrkaGM4vCdc4s
RrkVSGHERmqKfuer6mFykB2z++BUtOHX2t/K2q66IuJwCK8Kbc93K1YkWZUIzpkkrx13DGvjNJrN
TZ4npVulQbQb8KdjOsZbV+DVnXZmeLGIIRQIY5Rzzpuim6F7UPXfwEX/xh8hZYYvUcj1LLG2EYV4
f/YhMvEd7QjoI+F13JhPf7FkdCJTNCH6vVOmCfywAfFKzKC24XZafDN+dfqZU6U4OskWRf1aTQOe
ZDK/8NvqAqx/6SB67vdNKxEH7RL5emU+wbngcH/vKQ+lLnp44YN8m7nwlKZHy9xbW2RgK5sP9Ano
JkbKu+wPhcKZg4aBJilGijpALKU8roPyWxVWUGihcuwHxcYlZdUYkC3AqmTZEP+5HKzV1WOaSLSr
DfKU78Y67b2izbSdTSM26tYog11fylV7MDaCrRXrubzwRYltDMbQ0m0zasDOe+U2mxpPnvO9GoU/
r9ta2QCAqZDc+yPkbv8pp5xNZFbZaimz+aiEAawL0pF0AZ0eO7304423wpapRVBppiIOJdr+7hWf
d2XUucoYu7WS7K+PSLjeIi4jmiJuG3SXC07Iy9WS0qnPOgtQdj30E8k2+1CFw/frNlYiMpGfhijd
4TmCDsCljXAIcqs0gEnrFdIs9GXdyUGyn4u91ij7Isq+0x3aSm/Xja7NHxVLSOwhlqenZLHnJpSi
ES+3ua4BVU3q15RcoiTdXDeyEomF9Ix4l5PSA3Z1ObLMrK245Z1x3waNlzjqQQ4+GbchnMDS87yV
oFw5ZsBViD1FgybsuItpzKbOlOQZY0X+kkHVGb1qse8OceYBPLg+rtXJA0cKWE0wlLxr5C7LWqbh
i3HFheYGviQfqepnXllP0+66qdVRnZlavGmkOeUpUOLnEWU4uX0dhk+T/aHuLLcqt86vNWcHgikE
yaBTIJd9uVxdX3ZpNjAsJ/jUmyBSoJa8Ppq1JBERXpBs2Kh40wN/aSJOhtAaNEItLQNu4FRcDScq
2JOXpJIbNfMxyn4Z5P4ceQtlvxYHEZuGQgTXeK+DRC0rRE2KttdmSr+k3Yg+VnEbxc4++ouyEFXa
/1oSX3IWBXukLrrYpNk1aOvSUyITZUR/VD3bSOUN71hzxHNTi/CkzXY8FgU9blX4VmZvqJ/Y+u31
JVufN05nNhZ5yyUZRW1mTlpYjEbWY6+ATNAqbvMiOETdRrBY8z6aqwUVEkyxiBlcTlutJV2c5LAX
97BiwXchxdnx+lD+4OKX0RxyH16NDikfrk+XJpxykODqFg0pqdtozV7dF4UHxiU4WfPnIXqb85uY
egqSPAMCLOXXFp6Z2avSVxS03Pg2Dm4gxA+BjW982NoyQp4DihuwIFXqxTJOk9TWjc13WTYMHtLv
8f+BbXttesnLkgqmd4rAtfDKodJGq7ccAkk+kcFXAPZspUTXwv25icUw/EBFsw2ZzPs2i0+B+jDF
g2ciJZVnH/w4uPU1X3YVMBtj9aWtbbf6nBQ7Y7KOhZLstPCTEd3V5Vbxb/WbCDesOhUlLniXSz5p
ZZ+glAdE1ioeVPNzOP1S4upOzbXHWtNv4O/bAnGJUb5zMoqA4q4lMLOLiU7lWe1p4qedp/ioKNWh
tH51IguW3ZnZ83WHXiub6AIqhjOTjOYYvxzdKGWKGSS0n/oq/qrHJ64LHpIDp0i2j8nU7NqSxE/3
ME66Z0fRU96MH+3W/gom6HD9U9bCBMMFUU13BbQqi92r+0mpjhLhtdOejHBw1fFrX8L58+m6mTUC
cp38Htkfnq6EPrGVzoKrUuvoqlgkortK/+wY9S8naO/0FDWHOfpi67sk2eeBG/m1tVNq83Td+to+
5XbLJUO0rxNDLo03nZSpFRQd94l29GfLq9rwMBbZxiG55kB/GLO5dxq80tVLK4E2aQZku0Avkt41
40oC25CDUQcyV/b6z7CRNrK1q8OCEQLeHdaPIH9pUFGHAAoUnSI8mUTR8V05r6q94SDXjRjL8pAj
JT6Rx4ioJt7J2e1gnhR7I5+2FuJACv/fcTB1l+OQzLkbUgEmkPpbxCfcbXmp1aU5s7Dwvjn0Q9IZ
eJ+JmIRGxzc0SL+S7hbe3Q0n2BrLIpbGso+6DHWJ+9l+KKAwn8KNaL326jibrD9og7ONpPchaE+f
ocydS662iA6N4fa7fHrT7M9ht2FtY/WXydQxlPQxUsXSSLsqLA+o1+wrcwOisJpIAD8r4EokEt7R
V9RhHppBzP6UJbLPo+o6s4qSr3XsHVLk9QSp0zcEAMM0e4o6i6J2ekTn8WibWe+2yVYxf3UJz75m
sY/tUQ3bycbjrahHGn60PumltlU53zKy8MhiSBRnlBlykSv7qXqeMml/PehtWVicZ51utFXmYMHJ
X7PhrpC3MpLrMf1soha+DqwoNIYOC5L2Enf63o9vpriDu3pPrjUabpWw3xVZ7Nnwjl8f2//iMX9q
c6KwudwFdYQsuiMEuAc1aWUv7wxT9aIu6SKvHLNc2dlyMRlE4WQaXBifh6dYseEormZrht6p0MpT
pyp5dPRzSOr3ThuRiHZybas7bu14BTZAAprnCy0/i4PeVGbV1AT2p058DyCO608Hf6h2vfR7Y0aE
Vy6vL+eWFge53EeaHUwBJeUm9WITdI3zEEtfxk8tGLtn3XEVk80C75ymfL5uenWMEF4jaAwSlGTI
Zfg2GieVck3QkKuZG8Wa4va2gwC3dsv0Bxv5o7V7oXlmTPx+Fv401Db7bgTcEkbz6zQE2o2Vj+IZ
Gspe1cPiMUH1d7Cneuuuvxp34d2FI5d0j24sDKO2UBthRtW59f/lcPGNhg+Teh8Mhzr4EJOcJsd5
fVpXR3pmcPHkTg1FQgMYg1MzHKEAIP39ONLdEiq85wxjF84bL8bVWG+DBSF3DBxruY5zBWcRmWL2
1Fus5beT0ryYCrCh68NaTSVAcCxmEnA2PNuXKzhQF5qsAjM5IHiEaEL1ZxEdJyl1lfojiEm3qCiZ
btUe15yUVmjWDUAmma3FRvRr1c8SByelK6Nun8ryVikCtxteNkYn3iXLbXhuZ/FuiWdk2esYO1P+
UpMdftC9MnSjFAooL3rMd7L1L7jhTc6164ZXxweIRzxeDJ4Vi1l15kiOrZlZdeonMFDO+Ao7tdVt
nNRiK78bHRhpHW5QQG5LVNIEBCHws5aSkIFyZueZEDE6uzlA4nIjVbca4YGTACgEBMqYFlGloEMt
zzTqd9pnCw4C+zBQk7ajl1FRDr2terye3I6qqNXpNBN4fvJgZD8yYMbX53X1qWbRLUe+EGyCYou4
exZwYjkzx9hnyAps+uWvwDxU5b7vvPxbJL/W9EuY8+g6qKpkxv2s3W6lYtfQo9DjUV2BmhupkXdv
lyxKbWMUdaNS97rkpz6Nrk4bXT6chrcsPgwQHA43yng7Or82hr662rThCEgP6e1lu7Vsh4gAhdR3
VLt3ceax+B4hCgdKQNJPRScf2uwIcEbAKdnoXqs/yW3lzlPpCvaVLcqmtQAMRk2wf9I8DVz3ciFy
R0uNMhUokSS33bRGwrtwPkctpGpOkgz7OEUcb6AuQx9N8n1jKsTp+c7xz4wvTtekLetaKqmFwne1
C2vli65974N7qs83c6w/Nl3lhlmwL97CLS6H1Y1NRwKSpMDJ6T+8HDb3q6BoOyrmUMu09kNkow/y
YdzqlVubXFFaRpKP9C7PyUsreRHVJnI6hMe6vwui/FYtO0ZWfalClYOn/THXyjdJy35en9c1Dzs3
u4iWfjNT+Z8xqx5bSoZBme0lP3d9q3pop25jK6+db5TT8GTYuwV643KMk6lJZTszk0n5BqNcAbel
FW3E/7VDm+YGulDFnlWXt4RGT8NQ4qqNZwReoX3nqNGLfJfE+wmK9qTY0kBYE46hKR7MMTBc0cm2
CJOyWhX/LpqXRuVFzY+ggrGiahDqenJOXSodypAnb7WH1txtpuhUqTyv2nlvl/aPMpQ3XvKrU0yN
G7g7VB2klS6nuJPkVJdC1lPTa1dSnhMNrJy1hYxZfXjQGIDmD+g/ouPiajRMcamiQcieiKhy33Rt
4sqJBWKp3/XxHpi7XnpRjvb2xiG7OjwQ7qLRmNLYkr8FdRcjC1vIV7PeFiQhxmjuBn/DTVdHB8IY
BWf617CyGJ2qtGqqlR0FsSgq7uwcFfFEg+Xf8eX4pp3V9sDLS7ubSv6rsL9rQwXZPm/iz9f35loT
HTlKygciwU1pTkSms5OvrfvYkXhT3ffTxyDZ1dGAnl6FLMXJsvbFvDck7QEiqmpudkEeflf1k68/
SND5FoIhtw1O179nbfLPP2fh6TDuGjWlcGiwrPjUAbOfx+dc2vKttUBISyjgUiDCoFkXgX5upXwY
Kk6ZrLH2lvM6jfVdYQHbM+nUbIJHS63cqviLBnPRiPofq4vwm6ZmOiWwQ96X1lum9p4NumB+sUbN
zbLZI0J61+dy7VABm0TKDSoAjpXFWTo1o90GKtzrTvJMd/YBKTC7Cr3O3rjFra4ZTC1gVv9A2BZr
FkSNH9gT8UDS30IJgiBY/Fp1K9OxaoW0MsBVKNi4/l46akDCre1b6p9Fkz4Y3W9SSYdg/n19ytaO
KsRO/2NEfMTZbpiqrKo6UabWrcabqjcZfij945zt8qHeiACrPnhmajFreZNEnRwXqPAO2leFJujM
7PZjrd9YKUIDsn5j++M+ijfj6qpXnNldHJCQqyPqBNzqPmj8Xy2JWCMaf82mdDfLxPHr07l6cP1b
79GCcQkAwOV81jRkWYFQhOnbvR4+yaMnmx/z7GD3H/Lghw17vD0/WFaIGvBDIH8LSPUV3PPHdOth
v+o9PAvBWf75kMWON0pHHXRRPS+j2FPUZ9VM3HI+Xh+ucMHl/ZEtQCMbbxqD5/XlaJ0EVFLQ4z1K
EOzoeyCXaW54zerqnZlYrN4095Mp9XhN0ISPtWnsrLo5hJb+SwgaXx/N6pSdmVqcUH5V6EMvRhM1
b3IJAjH8XW51LqzboNUfHjM6G5fdxUYJXFsW+Kdazj1b+l3bhcuZ/jcD+a+RxdqnTpuVHfvt3p6f
BNe53D/001Z7xGrkMP9rZBHch2ya9AiNknvKrIikHUvpi0L9ekZnqQi+/82A4Mfi0UaGZQngV+V+
Ar2AE9QKoLH6ubR0t042PG11aWy4UAQdCgg14exnobCPsqEPxQUF7vvBpUupP9lj4R8QXnL+P02J
TzkzNRSpovgFc+fnL3mX7YbqaQIzf33SxPe+25xU18HQmAC5li1BUx3lna8NQExq63mY7d/SZr/s
ajrDEZXeP3yrNHJcDiSzQlPPGsQrMiugJzLsHxU9u8sRrQja7hBl7ceWbUp34INUkqbu9yb64MAp
wl2iBfeD6W9kclbX8Ox7FmsIErr3QxPURiPKK8MT/FBl8nJ9XlciEvV0jfc6+mkk+xZBr857xtnh
J3nXnUbZjo8wPRa7MLUmd5C3qBzXOrsuzC0CYKk6RR+MLGNWDoe8JlwM/1Jm+dmWh69C8CFMbxLr
RmqQXcmyPeyWu0jZiCfCxMKT6DighYW2JBNEzGKVpdHXzXxC2L6IUeeE8d2QOq+W5z3ijB/j8Skc
//m5cmFwsYyJGcoTZFUg2uDrBqBhTXvdz+0NKysR7MLKYhc2CK3ouc6wpuINdv7yoCBKSomh3IJt
rmW7LiwJlzrb79wzurilOAanxKfQfCqjYddpD/MpMT7CmbfTC0R1Hlrwt12/EQT+F9Pgl8TLFSLm
xdpBwmXLSQPNbmR+Tjidg5JuG96Vx0SJ9jbEBpCfP9jTp9FUH7NqC+67sh8ZuEmvGRBI511TWz7G
wIoTyPXnPtsl7W0C0k1KP13fkCsXSwr4AMOB+EIspS3ObbtMAVPbVM2iN/hQ6idfv0sNNK/ne5Xb
Xmb+vm7uD0703Xb4rz19cceDFzmo5Z6m2TA7DPlNeJ+cwqcu3XXDB7lOXOTgLfLU6peJhkGF3iNw
980vxfjgp15u7ILBLce98kE6Klt9bisRH5gBG1WU5EQi4dLNRuCtaNJNvLf0N7Llhb0x8tUNQ58G
lQYVHZV38rlxx1qHIg00Knfh8BJBQh3uAuMNqPIGLn2t9ZyxcHUFvkNblbPw21INSBhEvB0VBQza
1yHbKfqL2s7uVEMkl32Bu2WX6ta9XQRebx7y8UNoHKq620nctk3zdUuhZv2DDPqkBX8TFZfFB0V8
aDg6fBD0QqiMmuUueaT19BCor13+KU3vKsuhRLiDVjHSn9Vd2b3O+imE4dzJ/kL3i9oBOhyshEMn
p1ios3hiyWEyTxH9OSO4WMP47mwl/Fa31JmBxaEz15qSOyOe5DcvnT0dh2q80exbo/pZ6/b3UXtJ
6Yi4vq1WQ8WZycUuVmL8oOwxmafPenQbxD31JW133chamY6tgdiVRdmBIr/4irOZI0QVSpwBNM9L
tFFSEqf7xHGsgyojoSM7bXsAFzS7gTxSC9Ul/9grUb9x7qxOLryIUFVR44fP5vIbMnOoBvKpxKvy
h/YVL9rzTMxlEELa7NnW0/Uhrx7e7CNKLSjKvuMd62XNDzLUZ+5pYf6QGN0OyR23GU5Gn98mH0e5
7TYWcjUKnRlcbBRfLsJaG8mO9O1DILQFlC33X51AkdCnS4YM3jJRmkSlYiQ2SoGCBDZOf2SdpzRe
/i8z2ft56SECtjGkdYMGKHRSS2AoFxE/LmPeJaKV1zJQki31+3ic93qc7oNM8mJjp8v7UN/CBKxl
TFGaV8nJ0vJJJ9Bil1dtHHZxEKIfJKjDq0yJPGsszV2npv4x6yD+amdthmvbOtaGE59Ua6o/TU4Q
bfjr6qYBpA5/LFhdzpfF9cWS04YqFPPNqWoelULeK9pbbwyHrH6qu1fFvw/TjUv2mhPB0S9eYqQW
oPy+3COD77T6CIHoPTTfbli9qeb369tirQIKRcP/WIDd5dJCO8ldbTe0MpS9G+v5D3XYj3dy13/P
i/5mbD+oFG7GlyB/Dmh1mGVA4ObGzly9m9EySlYcBDjZk8Un6FVDLBK6vmZb/k76vHStSTnQCuNJ
7fghtVKEN3dGSK9vcGoC9VbN1dPGLIhYs7zLgF2lOx3VNfLhCx+b4nQsg4aUqaSELznqg4Bb9v4s
eZmpntRa9mTIJIwcmlMYcEZIEK7bX9tY5+YXy4zuCRNgEyvgYoHDpqT9s3LVXwp0FdQH5HqnWfHG
EbB2zpybFJ90dgIocWxUYymib/cjj6ydKJgFm4DJ1YGxc8FwoVwFSPfSSpS3hTwpPuihOXVbmT7W
cF8P37TgVS7uM6M6UEraePuublONBlPRrwAL/xLVmCROYoSNzDa1Gs6Sb+3oUKL7FmU+pL+zxxPD
H+anrB+864u4tldFO5VAQtObtrRrhb1aTRZtH0FiCrbHSN96Rqw9ueECE1xW3L7kZdasH5QJMVyi
Qek8aFLsZtFLN1buZr1YePtyN5zbWZ7ModqGUkDSNNfHXdr6kaelGjcstZv3E6GYi2eyVX1bO5/P
baqXntLOdG/ZJbmtOTnY1cv4yy5eO7TRBzftm79YKc4R1BPod+I5vwg4kP1q8hBTbOqKN8mvXHOr
6WJtc3FB5h+qHrQpLgbjjGMtWTPpzflz3DxICHNHbbMRM9Y0xAHlgeAAuaCg3LQIGrGM0p2T8qhs
o1Y9Rb497aaoaHe500sIYmrKCQQdpAJ55Hhan3Y7a2ghyTUqw1XtunxNe0RzHHtXBL7v0QAmjtWp
3o9FbXs+gpqekwZb4qRrE8PhyeWBr6ZSv5iYpNPCOJIRGaOl1oMR0LZds98Coa1tRE4TNgh95rS1
Ldw36nxATmGU3qekSZX+LS+22r3XnJW3GNucnh38Z3FcjE1T6qGMngQPbE/iBpk1gdeYD8RSgVra
JM1dnbYze4ul1nNeITbvaECYT3WmH/pi8DYTemuD4v4GvSRZeShiFrsiNHojV60GTQnVdKeE/a5Q
BpbHvSPXh66IT3pTnP55yDw3uVgpo5eaAq1B2N+DHyT3djL0xtctrF4uzk0sPM6R6UKp/SGlNaW3
jmY9gCSWw+HOqargmHM/h0+5nY+lTAedFJU8oTXcJQtT5QmpOnmrQ3rNN88/Z/EqSOdU6iyDEYfc
2QXKbfiLqqwoQUFC4NA5+Y6sDhJSP816ZGiM/k5Vn5QOVjbp+fqsrh1EEBGAnKNoigqJGOXZ5SEJ
jbr2FTGpheP1+eDG4DQUB63rjcN87f4A1ga2Uxq9eVosVq+rtXLqcx09DSRH5nE+6vJrbLyGuXHr
h8Wunqx9mGy9q1Z9hsBKPzwnLXwmi+EBEZYkeFZRvoBdRB6MpyIfvCjVUTT7MvTzXpu+ZlbiWUgU
FOGw8x1wc9cneO0EdgCzOuQMoVtc8hEQuHtfmX0xbqiMROKbnsc89trRvp2sfC9tqsWt7H4Tnjah
1mQjDWwvQsysD0WhjqgC15Jorryzyl2vf5jmxDMhDNo6IFfGB1sGDYBAdiFrW3bw+3lHx37Kuobq
vZp8zcef9Y+yeJy3ihRrdiyBvFBIVplAFRaOmicWBS0TpYz8TvfvE9P4MDXNs9HB/aYqP64v2tpL
laMY7JDQ+ntP45U4kW31wlpjZao790q5KxvkppI6dijUOV9SJ+tvh9RqvQIULnrV+nBMADser3/I
yvaEZwUYLxAqcTFYjLoqlVpWOhQNpLry+vLn3O1s7m/dVk/cyu4ErU+SVXA+kVpfvCFahI3ycSyz
+1onfzS0bmPfVDea4ykz5NS/8+QvLsBARBEpJcCJGswiHJRxlI2REJ+ITS6h8mepjHaKIzoftvi+
1raDTaJeKLNZhLjFFKJ+Mlh5b6T3hb+X5PiQxGruGmZ4GAoHCcUqI0umbvmPCP6Le/cfXiuSCyBR
AGFfequaS2Fg+ygNWMoQPyKj913xad70HT903CEtoP8vk+zggxl+7IK5PKr2mD+PSR5COT3M+1JT
eMVd96WVqwc9EYL/Bfyo0Jq6/CZ9QLXN9lEwyYM+O8xZ2nlRyD61enWrXr+2WblQ/YkJ1GqXMIo6
QWEKOgDUeebfZj3d9hDY73gVHHtpq/K8BlAhtArFIQNgiKMvhlUqWqT0UY5cSl0Pj31o+XsfgDjY
nzDYG6oSnYq8sPcRJT9vUgaKugTP/TgIIqihbvbKgIhLmMrD3Tjn40FuNgnfV2cDlCCdn44gIBG/
n52xrZZnyLTXGeWVojgmRakdjTx0DklhpvvZ0KOPuu/nN9dXey1yALQSgBnAie/ezg3E+nMLGgoY
XvcYWNrHafpWm3Lhyv4Wof3KTcjkiIM1D0CyoJ+4HJ+SRkhN5Dh7Wd8a5lNabG3hlbEgXQfS8o8M
JXeISwO5FtjtHLDEpfGpjz5J0I4oilfpp+tTtrJOFtkrU4fikKrbEurURnRsJsrEOoUcM/Zjas+u
MUrupLY31fjzurGVSYNhj8sOZScYCeSF2yp55gRmqLAb8w9x+5DlWwKrawaQM+CFxvlHpF1M2tjk
SarEjKYpSnufaIrktk1rHa8PYyWoWBokgX8kd6CaX/j2xMpP8Kll912TuNo4e8r4TPJoI3StjoVy
KDUiyGcoB146AP1itLXlNGg7OuWnmnLhntSwumFlzc1QMCfXRAmKNsDFIdhkY1dQgypozfN/OP5H
P7QOQ2KfgvQvBBkp7ZL54YIGJeuyCwie0kirZiRNpLKy7mq9aVwr1LNTpAfa/voCrQyKshomBLCT
ZNrimVLV9hjmkoPmjZTuaGCFxkSD9A4qk+t21q7aVDBA4pJ1FUTFC38zsry0ICnI7kWO5JOkv3Tm
v+r5Pjdkd5DubG+GPrf9KLW7DbviMbs4auk9EkLnAl/P5eXSN8LRFweYhjxM0Z6mMNnr/ScnH+4G
hd7KMXgojJoH/Z1lShuW12ZWCGhRp0fQB2KOS8NB5/ik23FK8bZodYiKiu8jBFPq8/URrmwxbn6w
6AIARqB8GZaCBtxd2UX5faq+VcMDLWNK+M9bCjFBRc2BS9Z4p6rZzdxVZCvL70fpNbdeQ4r+m51i
K3sYSL6gkIYl9n3NJcxGO4zN4s8wDGoRzRZbx+p6nBlYhKKilMcaOof8vnYegO/N6FdU9cNmSnXN
DA8elGFRMTMBJVwuO4RKfW0qcX6v9HeljbZv8q8++BYV366v+qoZEkWk2MhLgRm4NCNNqlxXXZej
xa0ds30TMBq19ZytvqW19gG6if5j6E8S/ux2MllJUktFz9p3jqvZ7R6DqItHTxzlTX8nbqPRULmp
8SVOd9FhDsx7u3FuZwjN+t+y8+UfD5uy7p9LC/VsjsfLYRuzUk5tSGI8z1/1/rtvfpLMj9GWRtbK
lrqwsngTBGU3FEpOnSp1hltnbyRoDZRb5FFr5Qua8gCUcpgIJdFF6AVvr0aWTnKaKmMxWe5wZC4r
WRb0woZxnCPTVbX8/voErg6NnKxBtpTq+LIrJc5KpYph1r2P5GNYVm4sfVTajVi/4ptQY0LKzkkO
y+KSd45qjGXlHSBJXZ92/RB4U1EcEnDufhJuBFnh5ovofmFqsducGlRgZWNqkh/MuL+L0pbz/4YH
uiflv8MmPwVblP7Cxa6ZFKM/2xC+lsvN2AK5tMdnCNSKO8sy3caYdwodk9cXa2t0C28P61lWJQtT
pbH3X6aq+Bibd3n3Wpsfq+S775Qbs7mW14B8DngrF13HATVyOTY2hV9PCjjEuXmKZdWtJfpEUdqa
dW03haGrC4J9T7UCSlKVvUEqvOaa58YX+4GXQ6aoJWupIiaoKq6iPZndr+szqq8s3rmNhb/wggim
IceG0hc7CPd2gVltDGPdBKcxd2sNcN7iwhHD9lwOOq95wSr22AR+s/cVybq5PpA11xBYGgRhIBWj
//5ypUi2aXndGXCpCUESZ/CC0IZyiSyJ+q1pb5LuUz5tPeS2bIrfzzxfkqe6bipsFpQJIMqnmO/W
8aGZuhPdu53829lqm17ba8CteTXCs8XDa7EB1IgbpaQ7AAbU70rxgHbBCRYv7h5p/PEv5vPM0mJs
3Dx6XMLH86PRG4bSG427ubkLkmc1V0CrikLJP3+28MCjXm5w8eGStuwyzdUgsiWD8lVDxeKgKMPT
UMvRP9/TwgoPVkg9RKFs4Y/mlFajlqIgXVcjYhjSIe69SjOOaq+4TfBz6sD+j9Fd/+IbN9fn9P05
gGVyC39emCSbF3UmsykjThoKFLr6MKSpuG412jPdhdfNrIDyL+0sRpiOkZzOKkWztJJPRfAthqhG
h4ksAU9Rt1/V6lnhCo5U2fQFUsM+tyhjKMjYSOUGk9f7rc+H8DwktY5eDt32lxvElmrNrDMGbGaP
Wht6xvx8fagbBpZIXC1zasTtC8oxVuX6+Wu8BURfuZQwBNFMKLANIrt9OYTE1rqstphLNdRPSWMc
yuZjLj/0+cd46hBguk1HmEOnLRIiEa4uD1XMCuQTZVzi2TKcTQbqcr2COrSa7rmc1L9U6WMWZftW
tnebRfvVWUQ3RlR+xM5Y+MsYK2jkjMJYaLmW9JFr5sbB/f4oYzgiWQSUl8vWssM49g01nEMsJCFC
mYBtOoDZRbF1Od8yIwZ6FpB59IFvEGYyypeig6vJHyaj+6vBCMiGoNzlPXtpJa4V1ej8+d8i5PSY
gO+GGv+6Y690fUCuhMsZ4qlMBWdx+McpaVpdhrYxe9Qzd2K7NlyoHuPuqKuvRqN5gd964ZTQMBmA
0drYV6sh5Nz8YiYTEDeRn7Gx7Mnj9vqYmZ9V9Ixt+UFKFTfrd1JJ/2b3asfGvlWrkwUPaSbBaG9u
9hi+P/MEzRTpH9520KQu+XvsprD9TGcH6seq/hlENf0tv2NaXbYn/X1u5NLU4hIxBqkhxRWjjtHL
9KtDGDxOUXJA3sHLol1hZ64yePnP60u9tvvOx7eIMKVvtv00ZalIJlj6c9FvHaviDyxjCXUc4H1c
GTheF6OqarmQ5ZnKuyyzgta+ij4FwXOgn8zj+CxJG7tjLXLR3U+8R8uIxtDFcNJZLnN9wloU9OFB
KWkH9CcJtU6rSW7MzoK2oaNjyLLS3fV53DC8BFNatZYbdoDhTCTPTsGwS5Wfo3E0ks8hCIvrxtaO
8rNRLnFOcQqIosnAwfSF7Rr6c2AE7pTnMAkcrhtaDwQq9XDxSIVNcHHls2h3teSxT+8n3r9D+5YF
7WMZPjQ/C+lW1X5KGlqf/l5G1ayHmWwLp7IWUalS8HIl/QpL9iIOqJUVl1oJ3mHMXukoiZqHPHy7
PsJVE6RaOXgoJOCnl+FUnmG40SY1vdeMm7h9lIeDXH2+bmLVNagZiE4JEuLLi6UZy4EaVBrHD4wH
4YM2vNV0leUnrfpF2dq7bmx1PGfGFhtgHmt79gVywxgDt/VRAwi9YUsPd90IHQSwkhjowC8mTfch
p7M7jFjhsyAlMaWXpu63fE88b99FDmht/8fKwvcgR1aiWAUOYqEkF3W7zj9p+v1gfO+tV83aVa3t
0UGfpJ+E1uX1WRQDeGca2UmIlkAw0CZx6RX/h7Rva64aZ7r+Ra7y+XBr73N2AgkJA9y4YEhky2db
lmz/+m8pbz3D3kLfdg1TUHCRgrZOrVb36rWcBlpyRooly61x2pPFceM57K2NVfWgYOpCZ63CrsGD
w/kjoYs49f2kKVsdzMtM5HWIqNldNiA+sngMerNx4zn3AnqfuBcSyAdF3mNBkHAokCxfk9bVbtOL
L5CLfhG+WOinJsaILzAT4f3VFySm9b48IUcf0DU3rZ/fX6NVNlDkZwJ3fIpX0IL+qux1Kj4ZKfqX
6Ofb66i7fNCkBA5UAMwRy6inIfBQJWS0Ontfsu7YBJsh+KvO548e+WAztrU7Y3fb4HuhTt05oADB
YgIEKRt0r2dxsj20VJYZ6gxR754G4VQxc6SuHOcCncdFhVZSf9kh+M6P49xkW+BJjUPEhvGDKFon
sRrengRLjecmSr/XQTUixYtkgtdBqKQG1Dmu0ZSylUIce78ew1OR9WC4dqfoPrTy6A4FcXK8PSbd
YoHiWSZPArzJ1ZJGSRpjQDG6PBvhsAsc4CxZnjCz2Pbhv+/CAq8+WB/fQXSIP6VLuNiD3MtF4YO3
5ewNU2z3YB3qYsNcWSPtqwoNhJIHHWw0qApcWzFdiMoRCWdZiJ0mi5jJpg35V7de8iRqxHdajOXO
6svEdSsQPfB5e3tC9R+AQj/alAAihr7E9Qfkrt8OnTCw/fsN+oqXO1btSvc+cx7Dv4o65l9v29PF
sBJX8D9ziiOlU5kDdIDThpzlz758sVKICdnt1q/ohrGV1kk5eb8dADByWIApmqD4U4xNDKxuUQDg
imMkS70z/i6H6YGGRy+kH+Yq/Wtq1tjWtcMD7hhZNpR6cJdfz+YMYjM+ZLw6FxXbkO5OqgRGwCnV
GyMr/uB6BVGVJGtEV5D5/nK52KD9WNizVQCo0XT9rjPardlEp6Zduw70Q/plRtkgwYKnSEVHaQbo
ribbc7Q6odCysdPllC/hml6hJtWMarPEN6CgGMjk3vUcmlkKxokAkDK7+TyxAwWNQl/3B5cAVGEm
fd3skebLui9sWFNB0V07l5aVa8cuMyRO/aY6c7IZvHJjVhuPTHs2GCdsOwjMPd4+DLrYBa29NhK1
uGttVVfVKg1qdy7wPdbwWPuQOs3v82aNiEe3fpdGlOn0J+SlghTbpAwOGfjpKG02YkyiYj9W/x6e
gKWDZ3aBswQcRoVUWX7fuGPmATPgV27CrblOFgMkDCB7XBuWdu580Py9kzH81hUdLIMVjFxgWzrc
v6PWMm8aMzzatbcW/OnuHGBtJHoU4R9oOq/3Y+OAcXhuU+AEwjY2xmkzZp9NdOYW7Yov1m0/bHqM
BXsBXkvZfrQwORr7gezJvZ2xFBvBn0w37l7CtN6GI3++vfm0w7qwppzrDExYIJUDlATR+bRdcgfg
0DFIpjbIdm6AGPe2Oc3gMH8WsswANENkSDHnU+HV1IUvHqClNS/QGfgBigKbneruoSpWDpZmbMiQ
oAyMEiDe+WrPZNSMTStGeZC7wzycgYHPfNBzhysLptmDSHvh1kSZ9v0UX++MAsAjUqM4dTaBAPfC
pBtP3qp+t+b8AoEKb4gQBCNS1ZCd2VvmqMD2Q/YzI+7WmL754FIe/W/AEqwskgYTKfMjAJ9CAgoG
1QzJaHRoDuqL+lzZSOY6z2HY7KrRheMPmnM0uGdneDOA6TWRwyZu+FaY7j7bp0hlZNadU89r36N5
d6F5CiUQdNNJxUMlCGP1zGoXQEvkobbZlMVhiMKq0d9LbueMfHTLxIk2I/9CIpCKltbr7T373j+l
BBAwj0o1yvGAU3vu9QK7BpsnMgDiUBf5vk1PQhw7467PDKT6+CMcz44MM15/Q9JPo5l49YswO9CY
3U8+eiLuPOM1DXZjsRfjQ40qt7BO3Hmt8WQy7Lvc3lfsGK41tml6wtCNIYsMQHCCBFXVoewr0xiz
ZajPXbApc+RkfHIoIzcBSixLgp+VF7dk3hrWAh1THuOruAmRiYdC3EulvmEJ9giGP4hhLZ6Wc/Xb
XEIAApB/F+JsKpzanHyOiBqwBcNuyHZCnLRv3Y6tpYs1fgb5GRmvw8mgtiWP00VUNFrp4Ho9mhii
T5k48ezvoP4KbeW4cWgCma9eLHfTQD5E32n/yqrXLOefRruP4V6hJnjgfboSpWlckcwXAdKMOhsw
e8r3CCxRANCDJOwqElaOb+Ni7xcaPIl27UrUmQLfI/C0SJFJVs/rofM0X9JOkp1VebEJs6Pt0biZ
aBLVa1WMdzk4ZTHR/4+gE6gveAq1dIh0p1GLEYKSuR1uyjRKjPKHEdaJR7yHYPo57KmHJ8vMd6HD
PmXpsMnSA3P4jiBDg6lGQdOARt/H28dVN/53xCqycxL8pEw1NUK/bxcQ/Cz9FyvdQaDCb79Oa7hB
jdPHwQIuGpEpcKtqPmZGkxyyyOjxRSIwXNoYVcM4fbo9Eq0NOGDQ0Doh2hyc65X0e6AtQNWInI/9
7C3nilSgTl7xrbrZkqDY/9lQfNtsllXa9bCBZEXsIlyjxQ67OM7nNaS95uSHACDi6kftEBU8ZV1w
BHjrZ6jV582Dm4PRF0zQt+dLd+gvLcifXxz6NAJ4o6pgYV4O5oTSXbRDL59jxgCnQEnhD4yheIcs
BDIrYFC5NhbUCBKDURZCvxmok8c+JJo989kMnoY1Z655wMKVgyhTlkVQLVfWqLFrEi41cBV1OXwI
3OFTRMyH0kcSLqT+swV5S0DBgbypprfbY9RsjivDcoNeTCjkdtsyb3GUbDJtBtdGkmeAwIgXu2a/
4iB1Y0S0AQJiaO9KLOm1KeIukKHm4F1YcLUv1jESP9sPICGzXhxzSErf3t0emoa+CK0UvwyqARVe
PWNRMtwQadNZH72AkR3kMIoHMjGQ/Pcj3fWlzeKxsIxkhrRL4qDokEQTxDBztFvGgud8N6dD9lyJ
MveBrPTqZmejeX0HDtlpBTmgew5ffa7y/HBACgHhFxBDhJVzzqKXrMs/0jTaOuldDspvJPBoRTbj
NMeh9+/DaJAII+wCXhV7WkUtFIBUFnaGmfKKesssaJBZP0ITOXbfWHF4tvRoyoUi2SZxQ4ZgiQCg
+HoXpHXdBa2NuwtE2Lup24aUxZMXbkDicHCGO6e6I6AWRmI4GcJ6DyEAK9jV3d91fmBptDHbfeQn
zYRED1h2ZhbTqP3ijGswJw1UHVvnn6/8jTWAzQMp0waEh0O15cNXvG3jef7AnXFngLwDEJq/MrF8
qfvjwB+csVi53zReDmggCPAAbQcOGrWuZy+t0WUFYKGl7M989FMwoEPHFPrHJHU2QB38R3vKzitb
URiLwJqw/JyWduxADINEx5ZVMUcG2PgjcyiWguIHSYT3t8mFz8mNDLoOASYX1AmxEb4YzhD7QOQY
IIkz7OeRDCuO/F3A+bdN995HI6H4uAyvN10LZ1Z7M8gIPYHUPy+ApaQQOnfYqTf8TYumZqc+zPVL
T/tDKcxdngZJ2C0v1ZweU+upWs7QDQNZC/3Aml0T7YgTfr7trHR+WMpK4faUBEBqvS70OxL0uQs/
zDmKdAbUce2A7Vp73vqLM68AFHWuGFMvpx/RHSqE1/ORtcFoN+D7OhdNs3VLB9SvOOzVa+WQjx0U
YYbBfl1q/3B7jJpgR6458COSIQbrcG2VsRrNfQBwoA/v2QhqqI0cguXLbRvaeQTeWIIiAV1S37WN
2QHi3yFoC+h3xnwJOJMsDfkaxZjODmJPNN7KYiFIQq/Hklak/z9yC5ueWmgAmQ6BdtnOJ2svdZ0v
uDSk+EvDHpya+IjehgyCbB15nsJHUPBxl+2nPt06A9nfnkEZpKlnBT2pEGNDXgD4KGVvoMLZcPYO
zkhfJuLe1+69yZM2DE4VVMH+wBYIKNBSJ7WOVBqdxhScMAtouTB3wT0lxm0DpoY2emBFfgDT6xqP
ivaORW3/H4PKFuxTVs6VD7gLVK4XY1dm7otl/gDl2KYZE4j+QgJmk+KYgyXl9kh1oAaIqqHmD70s
JKvUhxTYW7yBugBq9UFEDtyQgKKhWyCBOLrI0YbGvvbT8q4uOnLn+920pSF/zCwCYZzO9u4t9Fus
eEXdcYQ2giu7bUCPo6ZchoBnUVcKoIwGoNOitxB6U2Qt6NPOOHLeMh2Av4DkvT4oHQt8PjoWKryu
eBDglm6mYOPx6mQRH3+zvZ1Hm8FwT974WLBl9yfTLssMQK7B0bnKk6RenDqYRIAYnpQg8U1tvunm
vNyakEyJXdHxBF6JJW5Rpxs6TiHQolOdMB8PMT62xllqCa9sBe28AxaObIAP7m31lWRWU1Pmnqzz
j2Vc0AA6S9+KcY0YR3eMsbIQW8duB2+z8qIIo3oYGyFZF4Zus6DeuDVpG8VpPtJ9N1YPQ7USQ+oM
Ih2BfSR5LHDJXi905INChXOAjAfq31fiq2WekB9zl/7k58Xx9rLKj1d91KUtZVMtkZ9Oi4SoDpnk
+LdTY0tmN1i5r7R7NzBRgQa1CoiE1YbFxg1LQSKcWRp17Q7taXSbZWG6Q/cvSPlnMR08c5y3zmTV
W79cIiuu67Q/z2Hl728PWHcLSDApKMeQgsZ6Xk+u0/Szz0sgvdylBRGJ1OQioOvZcVJMSelkDKxn
0bPIGV9xErp7DhEa+lABvQ/wQLg2XJMOsmEpZpo7bz1SnpF7P4x0E/57BWTcNSCXkQTjllR4vrYD
FaBhclMMkLMF8UfoFgdkWrsNm8naW1s7JPSfQmYJvKh4VF2bmjlYUocWl47n5LHXs/sCYqFZ8YaX
+Yr30Z10pM7QBiWpT+H1ry25rZuKYcT+qfontILEORhk7Wr+A38CUlAH1CfYGcgKXltBN8ZQdxwF
lwYB9D0i+RfmZMFhiUi6cl3rZg7hG7KO9jtkQjnidpNFxAtRbaHSnXdx0DxM5d9etvIS1k7bhRnl
dM9LzSGVh2Z+lHPs/I0IL47W0Mbaoch8LdLnUkVMWZqpcQr2ji+BymKWths3PAbgLM6q77cPrnYs
v+yoTzmUO+o+rHH95UMvNUky8AW2xYp30LlDvKZRPJI8UJ7aLA7H1Ba4SOAOLQftl9UmxWa7PQ79
fP0yIX9+8WYTs1EbrAZIpk33dRpuXPsjINjmH4D8ELP/MqPs5RChWW/3GEmZHmvrZYyOffp6eyRr
k6W40qnvx4YAi3u2sjA2ui4hZrDiNPWL/msUyuZKy2w03E5yA1lBk+R9tgkB0wVx1p84mAjBDa5c
KCahcHa9KkAHRiRIYWh0i51jf3eK9miFb7cnTLf0qHqidR/ECshIyAm9WPrGz2pSCOAKcByj4Nvg
GXE2tZuJspVtLKdFvdVlJzPepRGQbKq7zP12TpcIffo+IsPyMeffrQg1tirJjL/6iWyt6V+HLMDp
AVYA9Al+I3S5HllXoOQbCBzOYvKPwfxxCYfYhOhcZxdH0X/9t9OInhrQmr0zRyCvo6xVMXXo1atR
cR1qkKi/zc25Fd8I+m9vm/l9EkHeg0gbCFIwUv4mCGY2QRVFPUrIwt3lvgn57GrX8xZ3z5wExE/g
3KFlMR9uW9WESpIzCFwHIPqAaq7aVOw5YhZVhgQ2+ENovvecN0ekNAZ4IzHQA1m4RTzlTVIs89lc
09n7/bjBNtJ1OHDgz0EryvUy5qWJ3EmJogDuvWPrgKtHTMDDr23P38/BtRnFBbpNztywRX8gSIxj
WkEzFWkr68kPd7fnUvq462NwbUfxgb7XWfWCzpJzKKpt0QFeJu6Fw5JpfhbmGju8fu5Q1wPsBeJd
qpqN1S2UGiJDMFR/KMsP1sDQ2vWvG87lgKC0DZilfAYq7nA2+6UNLYK7g5pPThfFIevubbGW5dMP
5R8zvhKddNxIK9OEGR/vqnK4b61HP/h5e210ewDuFoSmLnAniB6vt9roB6bIQIx1NunB/D58i0aC
xv3X/2ZEmS82CJeXDoxUDo998WRVIOZzi2S1XqfzFT569JHxR0kG1M3Xo+kwnJbLXkIht3JxnAAi
4K/C8k6Bgba/yk7Kqlq5G3UzCLwfHuQ2oB6/kQ5ZvR9Mi6SsDKgZ45ZvQ7LLOd2AUfX2LOq2w6Uh
5Rg5vrCFXQ3ILQ1lUuAxmv9EUWJlNFojKA8HoMlHVKxqSkfegmY5acTOwJJfvTJ7vxqqamxAcQkJ
lBB/Stjd9SoNDnRezMEEU5xLUQo5ASQUV3gk3Z4uzbpYqKlLFkETV7DKg9lDlBstmECJ1cJ49Kdm
Ew4h4HxfV/tLZbiguDcYktI1wIegp1vZdCkPx9oIgKVi4ySHg3LQShyhcaAS1oQmVrwnQWKgnB8w
1fRUtIDXAW1ZoI8bsVdS5vddRHbDGrmlbnH+sSWn7npxptkvODWxOHUZbQXdMtddZ0bVG5EiNLJA
CFaZayOkzCyetgiMBj9gZ5DWljuj5yYSd5ysXD5aU/DUAKsghQNY/LUpWqMzwOZlLclBGKs2iMDz
fu0xoTMCyDR6+mURCB2410ZytCs5rAZBDskfWQfeZsZiUKH963cx6imgHZNEPNCvURPZLKDuXEi2
H3CquCjWladwfLt9aLQDQbYCZFaQccEL/HogBTVMs3VgIm+XxICcSSWZPr0VT6Y7mp5MQeF6BqhS
rWnQ2qrSEikfPCegUpw7AJU9QgEnoPnKjOkODri5ACjC+ZGUVdfDCfjQuWVh1+eIPKHDbwBFgKSg
MdG9DJLc7e25041KDgkRPxYoUh1OGeD1EvQRWIXy+khdmmCrWVDYzpY1XK9mWLbsjkG+FcMCCvp6
WOj1BkV4i86HpYQK8Hi06sNi5oeq9EACsJK70IzqypayI8zZD43MgC1xcud8w8xkADX52kLprMDB
IcsKhw06RWVEvT0YDajIgUdlNYk7g+Qx6/5eEJdvArNKV1ZKgzQEd9mFOWVQy0yzIpBwefPbkEFn
YXgaqn7nIr/E+r3bPXvTT9QPnTmu6C4k6FoGk9ogzhFqYjghG3M+GGszoDl5V5+kBGIVaWhFI8xA
xu9AgbWID9lauVJzUcEECGFR4cNlolYulrJ3oiWU7QlzFRfkyepfbp8A/Rh+GVBuwqaEnkwmDQQQ
rwCrdt1/FNHuv9mQg7x4vHfoEZ4HA50HY/iJkxcRpvFQrfgnTR+h3B+/BiIHemHEGl1O0a+ImfL8
MQGhKvsEAjBJ2zCRZEI7yQenJeB/8qEIspRFA5Jy09rlLiuObIrKmGa2l4wQmXy6Pfi1FVSOCalI
GBRygsPwUz3/NPiP//b/K+ciN9nsplCYOCP5v4284W6EctEfmEC2AOESgkxTzb9zACWIUUguOdSr
7Ow0DWsnSTtJFxaUSeJOXgfpDPLAZuzR829CGWJ/ewzafY4wDGBJGb+q4YuzkJH4xgIuS/o9n05m
/Q2kXLdNyI9UgkooJv0yoQxidiaodfYwMbbgpWqT0d6Zn2akc26b0c0Vcjjo60SiI/qN3cU1B067
UTZujN9N9m1YbcnVTdWFAZXdZU5HYZk5ovDIbfeGGO8r37ynpHi7PY41M+qTwi8IFZCxPbs8iFlw
b2VGspYEXZkr1752CrNwHWNabAwFMrlW+GyHP28PQrfmYLCTHUi2FOFRTl/NR8/kcq5qYR9AZPbq
Gw9tgOYxtqxBaLVjQf0YwEc0GP4ml2HVbpBlJsYytJ8naJg03hr1tryv1A0su3f/Z0FZEaP1okkS
vJ7TpXurwbgYowWh6YbnwP0yFfdLkK1ZXBuTsj59xZcxsOWYSshlly/luHYtyG/+fUyOpPNxkdWP
lEM5VtTqHBHILruSb3ore43sfrMUUrfXT6AqBDqWDV28L9CNOprpH+TR0IUAUDUwyZCTU8El9dwu
84SWRoR9rYjTLDt13D0F9edFuPveRJn/9n7UT+gve8otCI52hO4+bkHuvdD2lfPH2/+/9tBKjn88
mqGOp0IZvBEMskgGgD7X2HmgFZ3Nu3JV7UYemt/WTD78wP8kBXWUXeEQBPxNQNAXNNMfXbnEC3rG
/OFQ2u5mLZmmAei64OwG7hT9YkgNqkljqxiJYDkem6LkaC5yZwK8IVkOSzjzxPKMNDHRevUpZOhv
yJyG7ujQPbaUfuWhwRK0AKD1kBACWQAaHQpge9CZ1YKzJxqntTeEdvLxIg7lF+OiUeLNqWzcoK9q
3MMkheSBrMF78bRGHXDLChAHaksPCKddg2Sw0o0/5vaF9w9j/weXMXp8QcCM5Bvgt4qjceumoWHW
1+c0TB/Qc5aD/srMwPWwBlzTuucIkTPQs+iJUR+TQKp2i1EjNhduv7OmPK4zC4DidAv07u2DoUlj
2vIdJBvb8TxWLwKTMnQkMGyjgAEoS3ah2ITpT2P+W4T0gIruHKxVHHRH/dKishvKcBZLO4ANOTSN
uIg+p6uKAGtjUnNYvBV9ZcCCAZRJzz92IJ9i/qkL7Xjozy7bFvTr7VnUjUnWbtBShWIKfin3dVWB
t3Jx63MbvDoU3WJ0e9uAbnPjAQ4uNDhlP1KLlcNo+TRo4VpAN159DcquT/ygys6UQ6HltikN2QEg
foDbQX7p/1jergcTOCxlxoKD5C3oym8eh9rcEZpvTfvcmtbjIjlivdcqXAumdWPE4FCPRc4JtIfy
5xcvoY42QTtkaGMMunnb0iyJ8le6rLS+aYygDRW9IuCcQjCiincFGRWTnQG9G3il/6lvybRzJmc6
tYyna3e4Ji7BBQ78j0wJQdRReaO2eT8KItl1mzzddVn+wcmAOrLZZun2U3BKmwmO2hTgG3mx0QsZ
RPwReL+4vg/BQ80Kq4rtKEeNJB1XKB807uXqw+R2vphpX3CwgUSoc1pW9DWDLkyOUqqf0wMNVtyL
BroJmMbFHCiLyuY6yLwRePVinHdQYegy0CG8jCHIsJ0PlnNI27M/lRs/304FPS3LGlBTP1SgiMDx
jQOk8mE1HjfLFC/Bc1EP8Uze7AKNnN7RLr/cPjXafYUc///sKF4NiewZHIyo4VZiTj8wUVVHL5+f
0Ra7Rv2gtQQyC3SJS4E0Fc4WeovhiRYkww7w0h40vqBE3Uz+7vZ4NE3OWLgLM4pL4x0Qta0N1UR/
SdDgl0Ph1YyXOt0tFv9RcBc+oNsCB3TPiftgNmIXRGzv2lMbV+ayDcmYmGKNtVcTYAHpBvC7bLUB
lE85UNCEa2bUR3CgzDA/gO9iU3rTi993j5U5fp7CaY1kXGsQSH9c9jJDreq3TanoMt9AhxdB00rj
bcwlbr6OhdgUa71kWl9xYUk5JxCLRva6g6V5fratZ4MWsQXlUj9EJnDeGeJ5ZXk1NxYAxWCwAigF
qQV1ZLSIaNZRFMoFNZfE7Cq69VqRbUrHJAmbyjSeuoJtrCydYrDr8GPNSXdwW7D5LlnxI23ZtMn6
Nly5fLSbG61asr0FDdAqgVwo7Il7UvdyqE/A5sbd0sf2+On24DU+AbBtHB0oGoEeSeVHAmkXb6mF
Pgc699HGnR9H+com7WOGbP32ti3NPL8LMiATKgV2VMByncL81MIveLXzre/ZIRuHlZYgjcYAnhyo
laKhGHkcmLl257Th3AxqgCvY0h2h4xKnHOG+Dw7QIqltFHC7z03xeamaGLiqr7agCZmmTYDkobCa
pJ6RcmZr36RZyKtvUt5CgN0jyR6G6DAvnC9LvhxKVMLcKgd3ciymT5XtxbXFN5w99P2AvWZ+p3bz
zYWfKdx85SLWnOKrb1HcBkupPZsE4AaSle4RWOAgNou5PQVjm8blYlS7qVrEyltBu/AQYJOYDTiP
UFmUOs9awQQWpfPokLTZgGDXMpfj7e2lC9YgqPTLjDI2kQ9RGbYYWyVeIBQV2wgqzP4tJG+pGSY9
OtCywDkY3WpPhn58IfCfCKZMdPheb7q2ybplcUFra+SejaraxLZlmQN53DILShbcWiAKE/V/UQgI
H9txMh7wHi22htGRxDJSmoR0GOOGpulKyKHdefavD1NmxB+HOcX5BszErCEs0G3m6fUPWphw5C6M
yNm5iKCEWzhDH2LaR0K2hATxOL8NGbC2YfbvPeKVJenMLiyxoRBosQHL+TSeOvS3++kxLNdYsrQn
BCE3NAoBZcIT99pIMXbIvkj4D6Np4o07HFI6/IjKU918v71htdvmlyWVfsGu2IJ1gYO3AnFaxiea
+ytHQn6rkoVBAuafsailJ1JxShnFWCxgnwvrVEF0tAo+UvNZXiaSWwGtr7cHpZ8+9AOhNxv4DzXx
4zdQbs9mIFkWdIDvlyElj0OV7kmUxtUocoRFI325bVK7yz08K5Azi3CLKcevsfsa64XwrHO/FmAR
9CmQiWtYA03DMbb5hRXFiy9+OE/V5OO1JLKzOyUN3Yi6jCfXROPIhC5Ed4iNZfg0ImgQYZ/Fohhi
aF2C8GFqT1E1bEEWFQuPJG4/bRxUqJm3qccUj9fxU2DVa73HmigK3yvrPcD0oxtbmRU+cVnexffm
bRb7YJ0R2d+OcyrNL+zeD9beFto18BFAQAxGYn8UJ5AziqGMMoYK+3uzHsWejTaE80S0UhhfMyR/
fuEDeDCZrGpwmaLWlHjBY8AQHZJ5ZRfrcKguMKi4riCqYGFg12aglRtGtIeZrj5ZXZ1Y9bGoxwQE
MDg8de5vCNt+Cuq1IFvrEvDof2/fBe5Inq6L0TVl1Q6IFtC+az+6AbkPeLRyJWi3xYUF5XFWBmhj
c9EXcR6jJp6cILZz81tO7qAPV8Zhdp7ctfBHbrTfnNCFRcWhznWat7OEbZaZcQCvBzri+BZ8GIjH
SDxk0cEXR2qZmyUr/xq69Pm2c7g9oyB/u55R6tqlWQQYb+/XR5tVh6ZbSaNoQ+h/xgc55GsL6C5F
SCC5VzrhxONCPqIJ9QNz/dilazBB/bYEPhBs1shT/qbAwXOjEUsBW003Jj3le974m2xejiDCgDKY
IxKkrz/10fgp67NzNq7B1LSzCT425GJAZxOo3BuhMALDkkjPYS6H2Ab+8qnu+unH7TXTAUWQ90LV
CIRMkgFOOX0ROCSckqJbDBmTZEGNYqqszeIhYiZ20rR3KP0zCEe4J1c852zZFtyEwm12YIUTo9C9
m63u2FMLvBD5WWT+99ufp5uEy69TwpCW1RXNJ3ydCS0QMoRoxPl824Lu3rYgUiBh6CHCDcUNOCOY
atsO4NaqPBIox9K823GB7vADLkG8Zfihdunmtk3dxX1pU3EMhR/WDbrpMefkO+VuQooxqdrnFNNZ
DG+3bWn3MfrgAN5DCQE94kpgyt2ypwGkVM6B87kC8KHqomNDpq8F90C86t+7fGv1IP3KvG950azF
KBo2KkDFLszLFb5ws2FDsyokM4jTeQzinmKPogzw192ed+Y9Y0/EyDaTD8BRf9chs1yLjMc9Hk5g
ctxkY78D+GQXIcRY0iVxa2PFRWsfMuDrQH+5lG4AsPH684rCd/omwnui6cqkTLOED0+W1yQVMZ+G
0Er6NN2CBy4FHdvKush5V331pWXFl1nlgM5m20SbmVjiHP3cmXio2evUvnbTq+MssVmjLt7dGYht
rNTdDmtH//8zdoDJwecKWjqVbMe0CXgD0IZxHs02CbrHJqwlzCfh85IsNpBwUXUi7K7P+eH22LX7
H29TycSA6ryaUGOVJzgnQqp32+fKq/cupELGpo+DcNh3aC6/bU4Xx8in8P/MKVuwtNChlkvBlZI8
oStqb2SP0Z8AMVFe+mVE8aNL3vsWCFbxMHVAc9NF97313apOVYT2LrB53x6RdgIB+X0nfACYQjnT
YSM6gLKxd+w+SnKx7T2aUPNbixTDkq/cEGu2lNlD43JY9/LFnddbOuBRMfyYjXhECO673Zp2nu6C
h67xPwNTZrEtJnh8aSyr+M4ITqFl7wBSSkqchdtTqPeLF6aUq8XJuUlMw8bjE2ynfXNX2Heph6Z0
2iRz8APhGadA4HXntuUrUYx2P6JtGo9eKcuq0q0uBjjkohou0QqzhEHmIe8S0a4Y0d5reCIAFIz4
AVWIa8cWllFjsREziZ7JfUhOA602BYerTXeMP492HzPLTG7PqXb1LmzKrXTh6wO/heSAgM2oP1b2
N8hLxGiK2aMH7ekPDGHqUCkMcLu8e7YLQ0CJh6CA6HCBltO8b2bOEaS0CxipSBSzsVmJq7ULBi1d
6NzKopJK+Zcx0ndM4AotwTGBjmCeg3pnjZ7mPdL67UIA5AYRp4uIU+Wu803KGyZVTERUblg4jMc0
QJHFa62kGkOwiZUgO4LW+/I3HUowrmQxt3ZgADssoEKZw7WcuHYxI1yN0IJD2PCe/r2Y456Z5ThG
2KX9+NAN1RKHzRi77rJ1KK7o2+upm2BQbCOpIPkqUYu93jjEA3FXakuhEPvNhSnOX/jqiZeOSp3f
SyPK7gTlBhvyyUOzWdZuoIlWAdxwexg6V3lpQYnrLEGFzTL09oqmTOzxp8X3fubEDAUiG4D828Z0
6wMCOKl3g4IF4EXXczZHeE0SBFcoKTdJV4PTaJqPQwZuM5yG26a0y4OueweEl8Bl2fa1qRaFYQQB
IZpufZr09qYewg0IuP6bEeVOqwIwGGU+Js+LXmo+xHm+LdHe/9+MKJeZm1oiyJ0AfY38FBpW4tf3
Rr92cuQy/7bRgJ+TOnIIrFRm4mWk1IsWNBRwv3tGEi7pl+JlHN3TZJv7oWn/Jlm0Mi7tzgPA7J0z
B0ImymbgNjcKB0+5c553Z89HRds55i2KDoBnIRV2exK1Bwnd0KCcQs0M/l7ZDo6bdgMDe4VlMlyW
ZiD2IXXalctEu+nAYCs5dwCjVjcdr5w6M6YK7QJFVCeSjD9x/dHChSnq/e0BaY8Semkl8Y7sP1LS
JpNBI6830ZkQoQO7dT/3GdlNYxEHdIXETT+mfwypJUAGbFWQNkC3t5Dl7vm0jcRLscojtDIctfsQ
lNd41Czo/veCFPyj4Y8+/JiV3bbyyfb2xOl2AsiMgWxBGg2MHOrraW7KwQXx0pmwBUAH3x2Lvxvf
WNtwut3t4u59Z7QB4lYxU3LHHUcf14OY+d1s4A5sSfuajdaTC4ksdM98uj0s3QTCpYLSAM1bwMMp
GxxN3IR0Jppnur5P6vCVQtmeGMOuFo+3DenaMDCoX5YUf1QFwE4KcwA9S9iEiT2DMDaIBu9xcEPw
l5thkbRzz44uKTjAo9Hr6KckGR3TSMBydKZG5ycDGAD/4DxcfpXiTYyc5lDaxHlonc9B+NMyv6Mm
k1XjH5xwqMVJmmq0LkI5/dqP2KKuoO/E4Ecg1+Czk3T3gpEVb6XzxmhZlGK9PqRf1EDYL0PIcNno
M7AbEAKHEI8em28B606DbWzpiMRoviY2rts/OBOAg4IqDLtIedr3HmF1OAOn3YyLE2f8o+2EiTWW
ZjyNa25yzZZ9PYmAirDQkyh0FOq/1Pl2LOmG4MWepsvm9mbVnUJkydCMh1q/Dcana0sIbRrTmCEg
4tjTmXrWOaXGFuwD+7L0d21ZrJTPdQ8YoERAFg/soWur4bBr9W5bMWAP5yqqYn/0H4YJvLHRXeZJ
NYM9/tUpmvwVD62hkQVWW8oaALQNUkr1ae1mpT8ZGbp3vAxpn4w9pvnwocYrvgqdveMh4bnUSdXQ
e7MTd/6SxrkY/sD9RNClhPoMWvhAQXg90fZM89kO0N4Tzd3/4+zMeuQ2ki38iwhwX15ZWy/sllot
t2y9EJItcWdy3379/VIXGKtYhSLagGcexoOOymRkZGTEOScextr5UqTGrsqGO6fealFc9R4Kv2AF
+bSgRc5N4ZOZ0CxwuCUqH5M3PjvAfobZenI3k+MrpuT8HhPNSHQYGP9xbqpEisjzmD4ZuOWb2yy7
hmktdenQ9P3jtp9eNcRTDaQlkg9A788N6VplIVjMF6y1J+YwfCyLn+X8oNjO+1+F6EqAVaRqjibr
Gi1ttW5G3Qq8r6mo9xGApUJtT/+FiXVmZXXqanOKW3cQYHypK6XOS8IMz1RsqXpeCZJnVlZRxFi6
uIol+HYYlA8DaCtbedWVTnapyi7Zh063EfuvnTMswgNifoe8A1ZfqZrH0UoqiTV37N5nlhuKmi+2
9TYjdqNWB9EIX0SDX6tfojHygZLf3/aSK6mYhXNQEYdgzHlfeb7wSmUYhco5Nye/Kn7yEjDFRg1m
y8bqPdjaNBb0HhuFiQy982K4pm+9X65MagfRTuCZzp2zRgEkeU5DrIIBnuo/nZJaQfOSIlp3e7eu
nSkdRX0CMqMnge2fn6l+qdWhFrkIlsQUp362Kz8sjB+VWn9AYaHZuGmuWmMcO+RJGnCYW1lDdNVC
XxVIdrTcN+i9R3X92hvxviz7jYVd+0Q61wtVDkov3hqYXat6VdmhUgZ2LQ5l2D1QV33KBuPT7f2T
3rx6EsJo+tfM6nzpbjuVlpGKYBxyZnb+7OstEanrC0EBQuoK8mqSe/pbuaZvY3Sk+kywkDcM2N4f
6vDz9iKu3MiSlvU/EysncKbOXRJoNYEG04hZFEPje91CX/mQJdOjM5l7pa4elcJ+u233WpZMIRM4
O2MdwH2tcUJVSULVORZ8V9EYJ69iNlqVGL2fhF1J1HUJVyQnp2nSrbfRcOAaVc4uK1MDqXrHvKfb
Jgetzwj/3P5h1/wUzhW6sPwoSf453/OqGePRoxQZ6PV8QqSfBH45zsaTWLaKPdfAluhRoiMiUyGu
Nfn5f/u8kza0JNH4qZZa97NbH5fs3qjdgzN6O7fbqXTvxsS7gxS/iz56nXUMnXE/i+Tj6E47vXm1
zS0YyjWXhiPIqE+WT3lwdTE1M0TOKBEiKGur9t3GjHaxGb5feZe35W9WVgenGUddDAY+N01tQ8xp
rJ3OuBLfDefqePtrXr2SuJPguxhMcKe6cb7HhhB6oi2loIDy06m13QiAp0pk521UIfs/VtrdpD/O
JbhKz7lH8Hkj7F07wrxT0G6FpkyKtNrReSzroutrdrRV9kl+WppwH08bafWWkdWGWlMBw9JpRCAA
9ZBPuHPtI1Z9eyuvGuHxzPwhZImoHp/vpKeGrZE7E0biF964u7p5Kof3TzfnupN8BK5vOTR+lVB6
Y7EIrvAqqKJW+E7+VA3pD92C2JL/l+sP2AnyszwWkYeVgeC309emUW93XV0x6ozxSaXyfdb/1ork
kYN1e+Oki63uCaK3CWuQeILCoXFuaE7VRGmzjnluJkO5vUo5Kl304Dqkyum4t4ovt81d+U5n5uQZ
/21dThcW1HVaEbj97Ifim5bR2NiccnnNCsPxZGfDJVFZgwbDqagZHKri1yAhy649RXeJlW2Qi65R
fhiazhuG72NCiJG/4re1hGqMR09VFbSKexo982Mc/VH1yZMNC2ppq70Q3wAQ7sq08duwOIElYCZ4
t+H4V4Iiq/w1RQ3OKYiC8x8BarnMk76tAldU96JpHsotFdwrHgIVRZVj4qnA0vw6t0CZvM/7NK+C
hqEPdfgcm6cI/UujiP2QOTO3/ePKcii+cuXTmDEYC7xajsNsBNfJ54qnvmYse7y//mrFMU+Q23au
LYo2LgO1oCqAQVoFpdHsw2WZdeKF1+WMTNDLe3ss0+PAgEE/rGCkuEu8Ncj8yuLILWlpsDqEAd3V
oS5oNI0DWiOBlVeHTGr6t6n+HxiUbB2Tvk1J5IHbfv65Os21FG/yKhDbnnvqKiV7SGJPeTDF1G6c
gCubKL8SGlDkzI611gErG7WnSEn9P+H/cJyswXgw6z7x7cU2jmXJQCJHdMbGI/jaJmKQqhBSnuhz
rzZx6rxeKcKyRv23+abEEpjrhafb3nElfgA1hjdJ5QmOzhpanYSW2kyxWaOL/+RCem68Cs7wfxCM
gOeKoiwjQnSPaYCrLzXMeuuOScN1kt65S/OjSP8LiQ5pA5gLLl9KNv/PbRidZjW9UTVBMtinyFH2
Wh0d+j68u71hctPPbxEWgeY3DSHyZYTUzs2UomkR5Y14rdlR0JhfbWYsNkXnD8mW4NKWpfWmpVXO
tRgLkNqvTvpXEUIFsT9kyl+3F3TpZSyIA8Sn4QXCeT1fUIVsQNRz1wdKxiQKZ19m9v62hUsfI4dF
TJK7nYiH4ti5Bdqzc1fZWGjCk8PA0q57c+ONA3rVBoUvOUSYj7NGr6p1SZUtcrjcmxc3eUM8DT3u
28u4tlEARv9nYuVglt60UT3ZfHl39stBzkK+beDyg6OowGmXrkW0XruWWarxnJuaCLKWSVCxrfYM
z6xocVZVupuUcdmoE23ZW335qCzNSaUXE9giNHauWYf3U6H8Vaqg4oymaDYqNpdPXLk8iKUQEBgh
ocv9/S2JKEIlLntjwQ0UY9yXDBbxTe4EbWwO+vBPbXT7SROKH87jxpG9DN7SsBTp56plxoH0nd8M
D+GSOEZIxgxmoGBwRRkxIPaJQXa7JHu5/QmvrVHWRqUCIhSCtTYh5Im0L3UuW89pggI5EsYxhuiU
usVRR/9ZuI5vb13wl34pxc7lpAgSaNDMq30VmTC48NQ2MIwfnfnUbs0fuLJ9Z39/tX2lnjrMr+Xv
j1PCA/E59NPog0j8zN3YvCv+SOxm27iNAKqsCaxS1cgzFr0lwftnzJ/xBSa6oO26lXldXZA0g14g
d95a57coWstZprANYtu6qxyo1p97ReyWenjIrY2eh9yc8+uCj0PlEG1P5qZcYGAFMuCLriYd10Xi
C5jyZkxmuRHCrxpBc1fWpyR9fJVKNkJZItfESMR+ifRt6I95+/Zuz2YSwb82VrmxoiFTwQDTDo66
unPz9KEGWcfkyP2cqIe4+mGMSJp3erKRvV51biYjIr/5K09ZOV8zmKE9z0UHZ/pTWb6M41Zt76rT
8bIx+PPUQtaT5nJXwFYRbReo9cd8CnmvT3si0qTrh9sbeGUl9L4cWk6yooPw23kUaspaNZiR0wcJ
zNaDwayl+7ZLvI2YfuWpRqtH4u3p6oHuWF8indLFodebfTCXyy738jcRu0+Dph3HrGOm3fhp7otP
5lI+WMnJzh40980evt5e6WUQBFICdEEKePEGWAd6riu6NrYxwPgOy0NM1/SYKjrVO30M/UbP8kMc
0XZExvfemubi/rb1yw+KdRA0DA3UqCusT3dXkel0tTsEMFp2g7f4uXritvUreyM9v4LxprnHfUKD
A9U10sHzL9omYeO29jAG3ZjWGXKEef2gGqV7KJEA2yVL5x09rwh3IFIbv5oi7aiorTjdXq40ch5g
+BEg7HmTkPfSqjj/EYlW2GmHYwXFEu6nCN5uOvlKY26cwyu7SumMZhL+S59iXb+bwrCcrRGtInc8
pB/bSFKEgrgqN8xcuo58XqErhT4tabYlf8ZvV3VL6Tl3skYNNKtWHyujX55iBXaCMeTfOgd9QXtW
2zszn18BpxobecKVuZgunkMfVZacDWe9yGoZFncSjhZYqCDMJnrsy+cqf8r/GdN99ugtn2Y99Zn+
F/ZHK3voPvGHTnP4efhZmq9ZeK/ayW5LbeVy311J3/P4sFyLHOzzDSn00oJJF+tBMrXVYW7Uxnnx
ynSod1ZsCag0FQXxjUh1xbGR0UF2QIKo+dTrjtTQ6/nQ5QuK2s7gG5BFCq+HkOT6yHH5Zu3tRe4c
5iU9NPb7oyQwSNSJIQtRq4BXc77eSEtz0eaaFhiFwmSEzLaCNunqz7cPzZVdBX8AeIQkW45aXJ3c
Om8GMLERu1om2r062I3iCwg0fm/wpBvhyG7EistTytXyKxOg0ccKZUrym1/X6TK5TjXrAXwoHXEe
G2GO73ljNcVTOonE3fDkX5Wq86hA88D7JT5CU/GieyIaSs+paLVAtfdFvTMdBgr4lbFHCJQZA95z
ATR/enfgPbe5yhDUNLSa0RXaL5Z2NX7s98Kqd6gp3v52V0IEEmp4JfAf2O2ufr6VWU2uTzFGC5zC
HJrdYnVasctFU/KcyLNa7IAIolDsVt2yj+IFWkqhINJ0+0dcppCkxNqvsivkZFqp5z8C7XxXmZSB
H6Fo+olqhrufEFA5amnj3FtLchx7M9k4ltdsytQYhRde6lC4z20i+blMBk2BYJrdYLbjp5kGii8M
r0FUWA0Ylb2xyGs7TYPYI5EAsXMx+jRnELHZoVoUlOX4dxxDYEJXSi9AdSEwdVem2U4RrV9nzYb3
Xjks3AIcf25XOu9riKDWxHqTTMQ8gEnKwZ3G7pvQC2/Xpe0wb+RLVyIBzHI5+E6TSO+1iqRXFOR/
6LIGphp96gaIp1l96G3kJUgZbvvMZQLIrWaCWaaGLq/Slc9ko1I1A/I1aJqa8bfaboajrjTqxuZd
t0ItDxwZ534NBYqsRCwaESgAypn4xVz1d1k1boFTr30iHtX8IdyC3o3c1t/i2Th2Ysyd1AjcnGnQ
qtH/NOOo29WAtzaiynVLkj4I2o/q9WrXKk5alma5wSRu6/s0Wq+z1T0rw9YYtKtmuPVJPsicUXg5
XxAdQzpcOZPm20VHWWKKvJMsYtxVtbpslKrkFbaKzaxFTgUlO+ZiX5XDlli1lDay9cAa8gewGDuj
/lI36q4YPhqKcuKf2353ZWk0TYgaGkwGhiKullY7jh73sJSDfvqrXHLfg/Cib+kZXLodjUI8DtAX
FT7HXRlRTWa4op5pI5fI7DWvmv9K7SnbCEhXjYAmoRYuJV/d1Q0jkgZ/niKMmG2v7uta0JkZ3cpN
/oshlDM55BYF/zUK3+uzSpRWbUulrnqnlwV5T7SU3T/v/TJ8flpaiDYT1uECnTudujRmypwZm5k8
baEeWs8Z6rthJgXy+7LW0k/vN4ffqbRLqMHz3j0313dh04o4doLcaXp/cIZXM3bv7PeT64Et/H/y
IRlkxsrM0tcjcpOJE8RKHUgr6Oq8u6riAS+j4IXuuBzFt/I2L5dDq5XIYTxq8gePlpBGjPNPnbtb
7JzL60EaQlryV+2QoH2+ZSZTJOfQzRz6Pl/bTPksEGsvmCSnbb3brxmyaDlyMzA3zl0P6WnGXg2r
GLFGW3i7aESLL4LqqqLhuPV5blu6mDYzggpTe5XPg57LQe++Gm61H3u0u9ytu/UyYSFR+d+aLmZ8
x13t8SDFkhE+aaJ5RoOkUtpnLap5pG7oqVxfFUGBoR4Ic67f4mPNMV5q9k9Pk3hXRnp8bKrkoyhE
+Vi67cbBvRKIwObIeUAA9ygprw5uj0RrX6gjWUNM89RXtOjNAVz59+3zetWK7MmQZ5KBrZmYSaZb
YanXOoocaVX7paE3J43k78dtM/KwnN9HjLX/hRRl+8gtVz5eV1oXVQVSsJ2T5/vUgymQK6qxq21t
Otw2dXVFoM4RSwB6Drz3/DiJRNfKse3I7Mxk2CE4OKAJ4LgbjYbrVuT8McIDAVz++9+SE0QCF9eN
B+jvaeF9Qn4kPdpl7O5vr+XCu9EZJGij5MyYWf6zKroqIwpRETIlQV9EfhOan1oaZ63Bde6Yr4Zo
N7buwsExx4MVEV8w0WQp8iv+tihLLN00h10fZGgs58Qfr/R2BVNntk7txe6B2ZVKih5wuF+8xHND
4QQYLtX0noFkwxtatwVFLGVrGNWveHbmdNKKzFFRhyApXjtdr8+ViPp2CRqpKrizjTmPYKIP5vcc
kdJub6VKaTxPijvkj2ma9p88I3a9UzbYufMkQmFawOIMd/HJd+J+35qT/Y/RVVZ1CC0n+eoivvlZ
hKrGiO5JAimntjefjXHM+n2taPWnoikzFHkr4b2JKTZ+ilnUf1udvnzIUzf7XGZ685J3s3LIo7BI
eUAb1euAkiV1L+aNiX219OOnlFrqh7FIlw70uKf0h4Gy7t96KbLvxRwmn9MwzkvfKivxEmaLme+q
xbKfDJC98QGEZ8wZQzzhzzjTCfThMKr0IuJxPupLO3gncHS5dSwGkSWfTVHGwjdyb35qzEYxj3Gi
K3AeLeO7HaZq58fAD9QnrU7yl6FA6vm5TBTexYs6o/AU1yGNgbwYlc+RmmR/Ls4gvo5O69ynaj3/
iZdnua/SuRI7g/nM38o0h9LWFmLQ9kooctiiQ9+/RpQu1OPkGqm2LyytTnddV/LIyOOuLfy61+0/
2sWY+kNbpiL0Of7etzhhOMRdP82pR9lsUV4GNa0Lv0/qTuy9NtaQ7q5TVNUWpv/8lZSRWO579s5m
9OJodPfzFBXaxpvv16Nu5Xw0oikw2rxrJb3g3MUTPY1bfZzGgFlmJYrN88A71hT2GB/VxRvzfZg6
6qe+QV/FL3Ivee1E5yRsiFGa/tALPoVWe0O7M2at+BZW+QT+I0t1sKopm25pZZOyK5TX9jpTEIZD
rroWdDM7KRxfy5zuiZRCLYD5woHYhQZp3w7FQPWJ8mRxQMi//hvQTlPvPW3pfiiIhGf7cnDRgnRH
gDAHLdPjx7HywlcnKQrlDqpJ0R+ddmimU+c1/bw3QK6XPngW59PUjqq6h1wU5YdhWmYR+VbLdAa/
rw0n2ZUNtaKN9OxKrOIpRYlCooplrnm+v+k8VHFpU5Me7QpO6ck24uNQ/1DyLVH9y24HgFKYDpBE
6N3QzFu9Dl2lHCaU6ihLp5H2CfWHyfcQbT7OaaUeygINjaSfutSvS5dJPgqRog8d5SgckJk8OaPD
aNbpli7PlQjqyv4DlwOPIfAC58tHezyzO7OYAh4PM9eBgvqNbf987/UDqY/tZSYFTbmLSvnU963o
E3MJeNIeIbEgCto99K1dyAGsHmI77zdHHZFHA5VhqYp/vqZlsQdTLJEaCICCH3rZ03YqnLcAq0yW
tTg7I5nUd995XEEwtaAW0l1x1pdE7rbO2E7KgvZf6h3QHC/u2kb0D1ZrCoqL1pbGgLxDz+OCtMcn
Iwvn5bJGiA7tJPiosRrEaeLsosisnrxBGfbWPCgbOcpFEQDGAm0OZlpQquFGX+coo0HdTk/VQLXC
+d6yy296546nKfG4bADsPZe21u1yTamPtz/klSMjEbAUT7nhAfmuqVWqUiaR0I0F1He982r9oLrD
3dh7L71UZ0GPS58+D13GxOj7RLSTn8iRAVWYvtz+Hb8+3mqzAR6RyCBQCCtw7VHgYFpv6EotMEmz
doOgcO47oz346VTWh5ge6qGvGntHqJx285JUOy8d2mOR9IycZpKaX4zDjzpxzF2vdeVj0avKk6ou
yx+oiYxH+PrNno5vzhi5ybsr67h6Lee68+dyDo8on9XPbiS619uLujz5BgwekluIqVT6bPnVf0vS
1CrRqxZWUmBM83Ol11+6ytjqxF1xUvi8gHFVvh2wj9VJrGZmEJDRTMECceNJ16dwjz8n3x299zZq
iZem5Nwbi1cpIz1pLq4CGfOWExEblR6IrDZ9z+rmO8RKip05ddPGeZB/6twbWA+XMQAW7jw0r893
jrJVzJo9I2jUpH7Uu3Y+qINlfyoLo33kurYlS7XbWZMd7bxlHrY0eS8JCtwihC5GMfMPCPHVTdJ4
dGOM0DACbaK5h0hd6KGMmn1XmGDrzYfWrU7m0vqVOh6HSEps3992nes/wKOqxfFkuWuSkQsH1iuo
FQEqZM7sFB2yftrlao1o+vKmqX/UiAGWjgEx3f2gji2Aw60nxpXPLTvZOC/9ZDmJ6Pwb1D3250Ej
Joli+KPR4OxR/3DNXRyGoBxvr/fKB5dXNy916cv0cc6NQSVC0tfs1KBQUYkjf15QwRlM8+hk7fg2
Kkl4aPUhO5ZOWuyMxROH2/YvcxQKR3L+HjOEcbo1Oc2NJyXEm9RgaDXv0ZqT4WCLtCXhtPOvZamI
jdBwGfCxZ0mxH4aH8OZc5UShpqhLTW+AlmNq3yGUWz5EoZszIFQfPuZZWDwr4Wh+cAVicbdXetnO
1dlf9pmOJ/ymi1RBz0N3dAeWmuvxLhTey5zObwLdv7Qfd1bqvcQi/tymSBaaW+iaK6vGtFSaduVt
s77mksiMJ1dh1bVayht7Fw5/iTQw7cyvnGqXtKf/tNZ/DUof/y0CG0lIeajHoFePvlL/lbnZESLx
B7dSEDJtAYgnD2Vdl/7oaBu2rxwfMAPgB1gn9/p6WtVCk4LJEpRr7MIt9noWabusGOhEDla2YepS
WRTqNaAoCkOyC4NHnS8Tcq898WTWg0mgIVr5JVLiLoKTS5j/oybtM0Na9kpW31d18mlc4oP+fRyH
L6nXHtBlO4RMTIkZfLGkP2HXHaJxCxpz5XCBSKE0ApJCjhheRRKXWliVggYLLAPVR1vskvprWtJc
a7bCyJYl+e9/+970uGy1tqjEZQiwqcNTZ3fH0KLFvTW/8aohGlDER6kbsL4LoRt77RQ2OgQy73ls
vqZdxWQty7fePTKZT8v1g1YOhExmJ60Co5VOk8RH6EGe5vvS/iYq+84wxgPw7I2c/jJbwRKdIYK+
7Cobq5DkhY4zWGZkBFbalXeRU/zBLbylR3nlXqNZzXoc9o3lrLsOWqbYqCZnIDoQUUdSvB/vAXgw
lxLwCNMCEms52PbU3jUAJO5pV/aHmQzraXS97g/6tcNGofhy0dBdZRyU80ikxuO5w3SxYg5xk6lB
2+qIobVLe9LrIdvfjkOXsYBhNkBMJPmFMuT6dssAyxgGHzJAuv5+sUPUWPv7yN5Imi6jK7kZgcaA
+8KDe41CQNRLydR40YJMbw/IiR/rypLArMdZnb6Ftf5ibM2uvTwFNC1pVEkuEVnlmghWmN7oDRCn
AhO8/YtWtcM+K0P7wbWBgymjPb3bRXkgkPhIbJucXrlKCxVqGa5YGpKiTi8fY2G3CH/FqJne/lyX
TgEjEAAd9R76sRdvEUAbwkzUyQxEYVr7zsza0yii9583uvskuZY8cx5+ce56udJkQ9xiBUkZi3lD
FCtEX7gbW3bpeljxsCHB9uSyq+LW4hRlOHWGGbhTWCM/q2jfOfveS922xuH2tsmc+Dxpx42xRvUK
3ZoLYkdbaEuS5qkVKFWXnqyq4C5RS5VR8rpxmtNhfouVfuvuu7Y+gwcsYZICMrqR57s4hU5YlKKz
gqQxhwId4zQFBkfx1PTNVkRb+liXrgH+DTAcMZ8gydPg3Jwo575axtoKlqK2di5TYo992ynH2zt5
bVFU7qQeFk9hwMjnVjwUaJYaUU5UGUpfLB+8LLrTUn0jKl37XjxMQYlzlGB9rdpWKGV0FtrxdpC4
CdjYwczv7dwY79xQxHdeR50b3Oy7oSKcWvaNzJdmIBTs1dKEaU8DgGQLgcNq2LtxPD3yvqr8WfO6
DX+8kulKWwAdWJ1ktK0+ljFbWWOGnhXUUCtPopiVxxw+0x0krT7onSa6L/O4v5sV29iZo54+FtOs
bcleXLnxaA6iHanRooaduEaoJdMQqUNYgh5QS3Lq6aEzo4NZ/oX+oo38C9qxfmRTlIdY+upsptxX
XInCA6VQKrASKSH//W8ZUdV4ahQuqoW2n5Mw8yWe9mY8xz6Za7Wx31dN8VKlNQUWjgz/3FQ0IaPf
9y74BTt21UfLgM3/MZ2TXPc9ZZiMDUHxy6PokkqCnmKIHeK0a+BMkedxjSqQHSgiDD83udP+qKZQ
3citLxclrZAdSI0xSRI5X1S72ArRVbXRf3abb/rgGcfcoJPjJ1nbbxzIqysiz4PrgvgtBctzW8JR
rDxXcifwunhsfEpioziOAkL+xqVw1RBNZCnCyBvFWR1CrXatsh34UlzW5VseOsWdqqjVBkP7EkAt
sRiy5C3J4hzB1XralF6GgBQeWJEn/kRMBAhv2iofmrEZHvrRUh+jadEeykmZDynk6GOWqsWpLYr+
U63l92aa5sw4DvODk9bhyVUG86vaZd2XtJqrD0482vuh6bJ/HLpmGxnAla+OQhB6gXwKSQCXofO3
U+OMDQ/npA1BlTLRWERUCu3CerXyeeOTX4lRHE68SxL2LV7lq6y7dyaai5YeBh3Xl+Zrahz/aXNX
5weqDsnftZDCpnFfD3vDHuLy6GajeBsyS9ta8qUosu6SoJIO4xF0e9d9CpGjHqimscvs4zTdV6k6
fW6U2Ov2bpQdwVKEdwNjvfZZQVrXjEpz6ObwOSm85gPaLNlTnrlvZoN2R07g//je+5BxNVThqDtK
heS1KrSq9YPX9ZGLeII9f7YjOm6iiKqXhVLFxtG4vBR5zQHCAqsiBzmsecNdL2tEZZU9jV6xs4u/
DVQSGwRKReVBj393cAFlyosd1VXydv773M1mI2p7SzjFk3CfJStEWxC7/vrevZPVdGprFIiJU+tS
KkuhcZTp2dNS0nQsJu0fUxuWnR1tDpO6eA2gP0XrDYUQzs2ltLSBeKwRRyJ/CrlMP+RZIguXscOs
Byt94OhsTR2/qBnySqUZJJ/fUh53zXSMVacQPY3jp7JQzdeZAsh+MHt0+ePxxxJ21m40AX1rseF9
0hlov5GjyRh5lu1incSdMjHxgcL76mLo67Azmm4QT0MWmU9puSwHJmZNpzbufmQKs4BFrDY7BHS0
19sf9MJDpWEpkE42wV2xbksZPSqkS+GJp6mWfCbDiCrkoMIw0vxZpxVyLJau+ZFW07tZCxgmQFGn
5a0nFVvPvTVRAFyXWlw99QuK4VDi1APulPhuPnYbB+MyLEpbIKnAWxKBIc+e20qtEiVYo6ierHoM
92VTeTAUSNM0oWkfwczGP90hNR/Cbkpz34kS/aPmTeXd7Z3+9S5ff2MudwoiKHPALVidz9GNYrr0
VfW0aI39Co0NwTxrko15x2ADoCOl41weVVX0r4XVI4iT5Nn8Mosu9xcvsx86xXKOXeh918GLHhdv
Pk6QS3Zh1lXfbv/WixtLbphk+NG2oNi2jt5VMlge86irpyxMzUOuu88lWfapKl3j+21LF8kDliSh
mYvRkAPxVsVGmiaZhvCweFo8LdnXTNtEL3cqNuLwZTCRp0vy3l1Llx2ucwdI3DasE7s2aO6FXbav
h1KndtrYxUvXqumInHhnbVFWLvcQ6K0BwpMEVpY1Vm9l3uJzzqm2Gbm3RMtrWWdT7CPnodQfqkmk
W8SqS3OQuEBwkbqaruutKaBWb4wLEjNuwABIMEQODUn3SfUAIfuJGkftu4EIElnFieIveNxi61pX
ZTZtrcyuE0R6ZiQ+40PT4YhUaBxtZObXFkbbSnL2qPdeAD5wmaXJysQNJtBrO4R70VoGBZW9jmHM
uKv3uiP4zt+MSXf9LVWjghdbjC52gx7ois+LSvj2lLrvjvY83cCnURICWIIK27kVF6T0UgwKyN96
0E/G0iASjRfB3TLj1B9Hh2TB6kzhN4adbeBnLgM+aSgVL9oYEiSwhje3IVOMRyv2UJqY9tUQPiZT
QuO7/bwM2qlWPr97Pxl0aIOXBHqMDsjqbRB1sxhTMsSgr/PZ8WdLzZVd59qZ994cm2k6vHGQGgdf
KEtG51tqurXGG6QSkNKyu8ThvtZ7TTl4+lbX6cIdV4ZWN7Vdu0ZYWsjn5faw18ufYnxxqmTjrriI
ihjhhQibW0oG4ibnqwnDuY0TqSoh7A6CsxCfS7UvNiq8V438QhJROGcgwMrXm1jJldBF1qQfEjB6
VtQnzyrCHeV7z5RcDEJvfBup03MRmbyckpHnIgUYJeH9WDC0ma5su2Fl7dfc6vg0aQx4JZWm1Src
xl3hNj1Po0d73lVatuv71A9hkTrzaYrub3v12gewBQINLsqv2XtQyc4/z2jPjlVZofWYqx/dbtrV
e6fr9rdtXKQLv4zA/aZfTwEEhMS5kRnuBpUKz35UU1sBnhmnb4vplG8DT6KHevaiPzveqg8L8LNT
ZCzJzoVS90Xt7ejFnpr81CuMBUPdsX0oqxwaX2H+LYRnoPafmtHWvL9fYeP35IZfS/2ZjAGRM3Zm
/TqvjGVu3CJ3H4GUFbvQLMW9hl7WjnZMc0JoatqXc1Mfuql296mbZM92204npbPLiGpdHz4I3a0P
oSPiZ6dtwydHScTnRhXdp7yQJIJ5VE7LEofpHqUcdd91EDUhbPdWezAdUMV+rIEj3Qgq67SBRcFz
lWxQkIaUNFdnHUhvsUyL7T5CCufNdtL09l7pv2aUHm5/7C1Dq9SwUmcAC4DVH4flkZ79zhgNv0g+
ZMPbf7DDDSdx//LSXjnuopddlzBR79GxZibx2gevTL5WZn2YFud429SV88jL7V9Tq4A8271Qi9h1
H1Ea+xiiLevUx25+6izV1/VxI5Rd2z+PawRaJ/k1xZ3zs6LnfWLAbfIe8wGV9xFx7/sWnvKdO/fP
pjNrG9sot2nl7DDY5QA+dpGcZGVOHYw41ATmxsab/Mwu+32jJ1t6Bb+4BGdmqNhLJLEGpxsfXGNm
MipFqefUcTDqSVXvUBAPq8MQd8OXNhocZqs4o/6thfNABJrzeNpN7dz3O3XSu3mXCa//3LtqGe8b
lLgjn2q0gbTCLDLT8I1oXr4PdpG/2KWqGYcyM3XGLFuRof2tVo0BZHvum9Hd0yrhEZjoUb3VS7pQ
B+ZeQyqfx70cSC2lr84/mjb3SehoUxR4KZCJwX0BDX1nNlbMBEWFKWdfh5oBWQYzTNviy8L/lOK0
Zj8cZmUL93bhrOc/xVm9QgrqAZpIxijolIdCTckd6lOun5zR9dHuPb3zZPwyhmCPBcDWu4C7Qm+d
rbiboyDJvySGchjmn0P8mYmxj8P0521TFxeVNCU7I3AzUSFe98cVhr0C5V0i1IfrvR4+TGDE5y15
tIvDhyAKz2qCJA8smbOcf0fPEoOOhnUSNIX71IdvoZadRkYYm/1G6nqBTMFjsCR5plQqwNfLX/Jb
dj54XhjGxQTGR1MeLUeMB4NEtqsN8TrWxnzKJjEdco1hD3akZR+n2G2Pc4z0whi7wwkug/6ijkB+
hUbuVnM1fgzJGz/0pfFJDJ7zCXAnmvW3P8FFx4YfLTmLMvuVGmFrLs+cAIqtjTQN6vSfOKoZ7zTv
9cU8QZg6OkjV1PMjapb78guHMXeWjWLnVfP05MAW04ShQbdy7RpCQTOrVor4N4Nca7hDjDx46KzB
h/wAC3AirlgfLeuvqPnSt+Y+ToEV3d6CK6cLGuq/P2HlIELL/o+zL+ttW9fa/kUCNA+3lGzHiZ00
U9P2RmibhpJISRSpgdKvfx/1A74dy4aFngOcvc9BLpYpTotrPQPzmOfDlnH8SQuw2VqSGknfmrGz
BnCZ3xOLIxOZ7Iz2RHtlfl2drpBMBy7UvTHadLwZmg+dToT2P0rYlNr01YNd7/WRnS99kDfxZefC
K66eJcN/qBxoFttddrDyAzogsQzzpIq8jVf+uh7ofCOjgoAWLuqSaIijlnw6LtD7zbB2nQyve3sG
VpPSeC3VCnzl0mjm82J+lqJeYc7z+Gl7FbwCLYvT/NDUfwwjpo9VdNfKn/8+EqAFQyAucLnBOvA0
CGtGzy46lWMTqpiLhMMq0RrXqiEXLheATJGSYs+BDw8K1WkYI6BOkPpeDrT0W+CUX0xa7+ogewol
24oJ5qtQA5fut4gKTcJWPkyj8TFTYo1u5Sl36aNi2kI8GdBcxI86/SGTHkU0AxkgWHUr7L8epbLp
yKDXtEsuLRGsDhyNSEqQq85b49Ps8bzJQFIeioNvFHE15KTzNKHFisDApeEADwT+IzCfoFkuN5hb
G9nkusWBmh0xcFqCrEbwDOndlcP+LMdChxngJqD30cpCCXRxaJhWb2c0BZ5TFe2X2ioHMp+wyfXF
eGk0n4PYp98MIHjLn7QsDrM0si/aB+HUhEWPVIb/y3Bmm/IIOc+sen4ayXYbHUWsKw5FUBZEGsWD
aQxrNbmzQjcoF2B8ANZkQVwJRZdFFN3UQkqONTDavd7JzBo2Opq8RALOhWJS+Hs0HBMVbo9v2kpH
m3SIin8+7HHZAZAx6ybPcoGL+wZppIZioVkcgtzLEiMK7yT4cJvMdD5GJbxEu7ior8/ipZUPN03U
99FBwdm42GKQPJE6ZfOaLKIdHgnTDTJJFhdwQ1sZ3IX1gvMXTSmgL0AKWzYtfGF2zVBRBgmxjxrf
Dwekw2Q8M3r+eUgngRYTSbOuE25hFAfP5hsgCm/TwTuAmbu5HmbZ9MJ6mRM3IH2htjJzMU5XJQVd
sC9zxuBlHjUbkVZ0IOMU/fKLUsUoHWekCFOLwBVtoKAbDqsN6wtTd/IDFlM3GTk8G5uaHZRlfoOH
+a4zvQc+Gjep6Q9Eh+594TtvDW1uxg4ucChIA+1SwPK9LCAdpnlpEqjpOMn1z3LpV+Fth2MHTQmQ
iBa/qqqBnADNlB0y6ZFAFxs+PQXC+9dHKz4+iqPoEaDMYHtLQFFTOFkHxME8dnVsmp+Z82DZ+U2E
V8+/D+ev/QuI+HhrLekIuVB+bkYcw3HkxnLBUwp+qeafC3DzcPCqwXL6G2V5YHdOMKSqZIdu46Nj
lVWvlvpTg+z1en0085o8TfHgPoXjDSAoQG3BOThds4PTR8UgYVZt2PAXlb2okckOm+tBLq0AWJ4h
RZlFk8+c7ksqHaU8geNafbP518K+kcXH9RCXzpJZ/wosK+AkUOc7HYfVlCmYpw1C0PsyfdJs36WJ
v6ZYeelrAVKEywAtGrD8F7PSdBBO0x5OLKeexB+A9FUMrwO/XjkYz5h/80nyOc7iJpVK1FAtyNhB
fOOsIgZcDawKvPOUmNBuko25S0t+y0VDYFjHg+y+styV/XT+zMBPQG4yC2Ght7JMgFRe58obCnao
jcOYlw+at7GvbgaWQUN2DXp+YYHg/Y7sfxbeQx14kW11EiY6QWGxQ6kn0vofVFWEB97KMrywRgBR
BjoIPY358bhYI73RZEMqR3zV8JfJW2LQLSjk+KxreJ2Lw0EtAuh3dOT9pbJXQcOuUdrGxdZJYtc0
nqbbsfpXKDQWCY457FsXyxEfbzGcoalyVQQBDqLQx/qgsank//DFMPWoyaM3CZe6xTrkAzxf4KPL
YAH7O58e+z7HhdYQJp//effOxAOQqrDUkOosild+kbrAPUUYCjJHZ8hA8aexw3dQ2VjZWpemBlt3
xqagMgvji9NzAiU5qQFXgr92Cekm9y0CyT74V4mbeWbm7ir+OXOUlxg+1jd9WvYKQSAlTcNNRB+s
7Njwte7ZhYQD6PG5Uz03CYAgWgwGqFmtSsRRDA6cOdtIme+Z3yQtwPc1vc268BZAz931yTqvCvxF
9iA1xkRhJy02K/Mmsyz7kR8m6wvTBH5fAo3/7bsr3q4HurRfcZ7j8Qy837m6YGWKxsArHp+xp8B7
/YL7AelNFa8+1S8tilm5GrDtGfa/7Ez0psy6aOTlQbXFew1Ip5qAkfXVv2cOuM//C7PYsIYydTYa
8PIWyrupqmw/8fFH4BZr18el4eAq/AuBQja0XH5ooKZONcGZfAC3hnQAbW7ZQOc6itetFDkuXIhQ
4EPVHogTrPWlKQkaHmirWbNnuFP4sZWC/uEHaxWvC+sAQC5kjkAn4AG7PLc1lVE0TFhwSuVx5gXE
UHaMeig6rSunw6VCB/glM2QZajez28bpjgrCJuRdqPmh6G5hJkigYGjztwZmjwKdid9mfzvmv0r6
E/XmxvLisV071C+OdSZW49E5c5sXGUaRytrRg8MPtXkTILkUEChN85j+D1cUxP9A14mQL6E4NU/s
p/qGZdVe1EMLEGKN5a6GtgBKYEa2Ui6dF/QiuQSd1J2FKOahLInSnS8AtGtTfmAO5E+n3cStWDqP
bfrVWLP9uXAo4Z4FiRHWzKhTLYEYbYPWjsewECtwdUlf0gLyIkW5K0dX70WHlLME6P2YA/L+77t6
Br9CpQGVFWTri+MQ7y3bLvGfQ+DCN/ZPdyj6f2+oAN8LgBBEnmb5qmW5w+nTWmQ0yw5d+0sA92R6
wJ53tyW4AtGqfNWF0wNFFTRS0NWc8byLLQA9BOUb05gfpkzEFQzCKSTuxsd/PtpxXf1V1gS6ANnu
6fKDYFBpM8/NIbH/WE5dYnofPvxm/oduygys/S/OPNhPyzwPsnEaXBQuA+/JT4OkM34W9RNQNCsH
x4WVjuMPFdL51MAaXCQwEKbUEhJYORR/i02IDCbJPQtFeYuRsWQ/pl78q7s6coxPEQHSOB2ZqyxH
AHuVQ8aTxy5eCHbxBOdE4pt8ZWwXF8T/H9uZhF7GRVFZVYrir0rRWhxMDND/qbtg5S5Zi2Ofjijq
YNmDL5sfSkhDj04Boz/ktWtMzAs3Fu54vOBc8Lfwxl6sPACGU+aFFdon0tO7yGI3vQMXievL+3IQ
NLWBjkRDezk5bFCeCSXAYq6XTz79CNj4fj3ChfMOw/gvwuKe6CllHbcQgZlqw92fUAOLpRncGNYR
RLEEuWZ8PeClISE1R5/h75tjyUjrogKcCx8BUZV/qEBFM0f59XqI8wXgwHPIAkRrxgHg450uAJCs
U22VOMMNEcZ1xkjb/tJr5c3zDzcHgZIFHmdYTme5ngpgcodS16EW6ZZH3n3hvOa+e5dp/ZCVLfix
wc31YZ1f6cBS4YJAqxVbFmfq6bBkargRkDnlAawY0uMi0l9o+NKveeythVmc27lI20xWAjegv+Hc
y0muUB4oG05k9Of6iM5PO4xortqiNB6AaLnYqXZk8LAwhxJduoc0F19b0HyFVveTADAiWzMluzRj
YF2hOoXsb6aUnX6/1OwMVOGQ/mUFWjE53tGG/tq40LCW7Qegn+vvt7OFOO8r1KORgs147aWWLORq
W21Ooju4vJCJApgggWhBfeN0eo02fSEUbnWQ2NBomi1iF2+CAP3Oesys/sDy1D2Wmn/TBbW3U+B1
u+uTdraB0clAH2tmO86ozmVRQqa+bTRN3x/Qr0iMQCQZ31+PcPYcPY3wt5/y6bItU+4rKTAW7COD
dJ3ZbRBRbqeKtTdoqBexYUp763oqSjTT1uv18Gercg4P/0VgJtBoQsH5dJ30TZoBJG73kMvaUpgx
B/YLTaRzD+f064HOdtocCLpxeHijzA8t7dNAtSgg/BNinMq/41DESeFBWgRQvvp9Pc7FtfEpzmJA
U9swK7MwoNb8ypyjS79yZ4UHuBZisbfqNDfHvHAxZc6XXv8awmPt/Lg+ikvrDooVIAzMAs1Ygqdf
CwJthQNlmf5g5pqYsEbUjliZkLUQ8wnyaeFBp7FSmYMQbfHDbh+K/un6EC59pU9DWAqx8ZaOKg/o
cOBVk9RWE9doCFf+SlPz7JzDsgKdFccO8A8B+H6nowBdb+CqZcOhekffIS68F1Xu+n4j8527hqO5
MCIwBpGbAEGDw3N5goddMAC/hhEJ+VgVLxwWFcXL9Y92YTgnIRb3UV0LETCoghxs63vN3zEvTf2g
AJT/YtUr83NhQ56EmtfHp/m3OwF4LmQ+DyVXSFB/OuF3DRVJay13uBwHVUPU9P7qHJ7GAamiGHon
x1dz4mgI4yrEAwzqoG40Jdc/3oWzDCP6L9JiRc9UEWsMsBbauogZNFth1LxhTmykMFZa+XoXdg+k
ieBKCJna2fLRPh0VNUd7DAUfDjnAB5U7kQGvluvDufjhoN/6N/0B8X9xknmwTW4h1A+ZUfO2bOgW
2gLE9W9cXd5cD3Tpu6HQAILETE/CZXA6lrDR3uDyTgMd35Fc77l4C6vv87vI6lZuu0ufLQJ66K+G
IMqgi1B2UdPBdJU+QO4OREqnyOJOVv+c/IBtPhNe8V+UDiHpcjqgISyD2tAYUOawO//dsGmSj282
3VjWDjCIf2QHoZZ3Em2xZ0e8uiLNeo2Ka5GUNSwd08d+jUp/IU1AEGRWqL5jjS/BRNJCOVe1Uh/G
5g7GbDBohVpu811CZSF9h86a260Vuy5MFcomKGmAygshrmXFGkIEvWHkWh8G51ijDS/XrIYvDOkk
wPz3TweQU4fcdLsBa4HpzcCKGOXCFLqA0PjhdkAKIlaNmi+c4J9DLpMtPTQT6wyEtBocRt4xQ26M
9/L17XQOgZkFFOAAiPI7ahtnFgQF9GhCgaz3wIp9P1IyOT7SbrXpO5+wIjGxywJ4vpn+15XAl6fs
v8CLdQ+oVAEiLXZXqA5cJZD+sId8zsJ/NN03J683pvZIHf1ymUfGPiShTQa2pppxzsNYDH+xx9O6
knboY/dR2wU+Kzy6zE7g59Ti5xSgY4DVNgVJWj5BJtzRL+CRKkHQleVRbPKk6XZ9s637dO8ygR7g
Lpy2bXSvLP0/TRPYAagaAwMBUczT9RdatHMByNWHHG1izQWRKExzFCNLLw406dP7ot128D6/PksX
jnUg6v8Lu1j2qGyMXpmNOG3N54jWhL9RN0VbdeVQP5M/wLH0KQ6oXKfDy6BiYUoXcZzoZ8h3/IvR
78ZXeB/Pk5B97+kPlYjeIVNr4995PKyM8+L2niVcUXEDXmmZ/9nCowX38XnDHIKxubEZxAesqraT
oWI777eGfjXS/fVve44BmAf9KeiibMC7AUojHEHBrn0M4XrrgZNQ1LdgE3jeHe3j0P7qBnxvYsll
MO+c6pV63DlAfP4F2ODQHw7mOtZi9VtT2Az2ZGHze2W1c9qXzmGbNlU/rGbrmv2mC8Z9MzSEOknG
WuiTizsw6vvMgPdwvWf0Tk4/gujY8fS2pGsHxDz8k97C4sctUopBFnCWc/DjqO9tvbRM2uhL2u0c
naTyCNGi7Mka9yJdw6zNO+ksLFQ4ZkQEvs6S21CVdZlOwxwWEnkT3bVOzEt6lEb0c9LeJgyNlVfB
3/fRtYiLWYCXAoMpNiKKyttPU3dDm9jxbOId/GKXZUflWvjTV8eE1C0SN2oQyfb9ZO6U/Gck1/zN
0YTD6Oeun7tYknDuMWpBbfyUbmf3R89+Ec7KcM+3GsBzaNBD1xv/A3J5p1t9GpWTj8IaZ3mtF0PG
Cm/5cgKVdwMPKWSn323Rv1/faeenGCLNAFzIokFEaCnzEqWNqnzujwcIvKXIdsCcs4pErUKKz5fO
aZzFRDJQyifpeuOheDF9UsmdARTpmzQfOwCZrw/pPDk4DTUP+VM+0rCoZlYZjn/TYJj6pr6Cv/n/
FAQoXBxSeK06yyC65w4dEMR3txA2bcYJH22VuDmf7afLfx7Kf1HmjP/TUKKpboRvIIpbvFUglewq
WKng3OXOD3jlRaBHOtpbGdn5KwLkDsjDopODrjOEwk9jwipo7G0YqhwCti2i30OxC9p7ASOX0lm5
WS5MFKjJ4I4DtzkrQy5uttYKx4gpNh2g6YPBdA8Q05jyZnN9OZyZjMKSD91DqONh486IjcVF3Ym2
1cNUTIegfqif5EGkjJQC9UyoGTzokLQwduH4f9fDni94RIUDMZq/KKVC5uz0M/plPQ3Cw+CUCwJ5
fVeBfKZjz3mhKOS2+c31aBcuzNNwi0GCsoXyU4twE9um2dGVnAzypR9u0ycGAm9gbFxnY7jjzZhp
PDp+XQ9/vmZOoi8pu22DdmkNqc1DBf171/zW+G/jN/RY42H4+F8ioUniAsqGN+5i38FQj+MkMUag
y54L49VMf2Tyw0n/4Ll2PdDlLwpQDCACHmZw2SsLo74DvyqbgIYIkqbIYQCTE5zNBl4dqt+iTSdS
CPsAIGgZj+JHD9jR9V9wfhvgo876QUAFoqC7PGLs0mzNiGJKR6jK+6Szd9a0dV00hnjcBLf20/Vw
F547p/EWh41ddm0pQ+yT0Twa07P6CZudb46Z+HkIasZeg0x8PeI8V6enGwLiMQxd9dkTZUlLD0bg
EJmJVdNOoKRCYVBNkqDBlq2K1p+fNKeR7NPNaEd+a3k1IrnmzkUVwS+nxJu2zHyp+bcqfRGZt5H9
zjZpLIS1R4E9HtW+7Va2yXzJXRuwc/ozpILFm47q6RCl3/PoF9MrU3hxG376oItLNpycos2yZgJu
uhRPYYqS+YPdJMzNdtdn7pwKiDMVXTCILcyKO3iCnI5EqIqPXE3wVKX8COPvMm4dFd4YpsmhNjUZ
x3LoFHEg5hfXvtjwoG72pewKvFyps73+Yy59VSDhZoINwLo4509/S2v21tjkNuxXmt9B9lCtdXbO
T3LwhuA3Bz0QF08Cf7EvwsxKU2H76YGWLAkN3PVfPONLwWCRRIZ/NRZHrQtbHSks9CBQml6m2FE2
saBmND1kVUPcFiZT/7xGZtU1AJIgrwDh86WCYDgI0F5DHFvaBq+ruS83Dnt0oXKxJpW1XIyzLOVc
7fQhVQj07LLza5V+rxvhGAcDdRKav1eiJxxW8IDDx3WzsiAvBQPyCZkYentoTy2SlhRlXL+eCnps
1b76ghV4U0K6O0THIptWsOHL5TCP63OoxVnSjlLagjN6dNJ0n+sQ3LXG2DYKyRilJSkg122C+3J9
jZ8dzv8vKhrBgGii1L5chD584YquMwxgDTXp6Is/7Ybhhh7zvRYfdLKAlXu/HnJ5/fyNCFXDWVMN
C8ZbbPGxttNAGfikVruzvaTRJjG/oe5LgvRp3Af5yoP7rzL958PxbzwseBQZsP6x4063cQ06Kp8Y
vuuU82eu61lai1iKImfaO69Z+WznrzQFkecOrZRiJjiLWPW7vspINpJe/LGnNUTk8oLCT0KfH8V0
B5VhnHLztfIp/a5dLOBucOmRVruye1DZo06/oDexMrnLA+xvGMAu52I6+AZLHzK0dPMKhwwWb9h/
T3O5p/AOuj6Zf1vpi6+LXB7gLLxYwK73F6uWV2HT+VaHF7P82oc/8ByEqHfSjr/l97B5HVXiZRDP
3BjyXR0YkMYNyctXb1X198LmOfkZixswjHKosdh9duRpSiJQqiPn0TUS1t06bFes4d3PUn98WSiT
AKzh4iRy3GXtaoAtLswuhvwY6Wcb3rHO/UBlHKAXm92wB6Q1R29NouhMbGeOiRYMMPYgxAGHvBii
pUFg19GYH0t1CLaNrkmwlcFtATveRygBOtHWbRI/feH5O92WBLqmZprU4cqaOktflz9jkQsYvATs
2Z/yo0N/DuBHw4oDvfqHEgIq3wZ914kXWySi2vhuFxve2/XlduHsAAtg7jgAuDLzaE43jgYTjwmQ
Wo7MfwuzgKQe3AZTwn7UQUFyK91UUC64HnKZ4uHuhyQUXpIgt0O/a0kImQQosR1q5sdevOTwwRYS
NcOb6zHONuocY5ZYR+dmlg1eDItnWQ8eca+PXSDIAJoOK9aejWdfDiGgRjFrBM2+GksySChNux9G
Oh7H3aRePCMxf+tKEQVfzGAfVWtv45VwSwHbPvPzIhoQrpV76MXBBnT86P4Yv/1uU5ekymJ7P23U
nfvA80dDEDOpvq2248/PptMxL/uWKgxzC43R8ViLLyYq3NuA2IzA7zDKoMv0kr0b6V0NTJcy7ihq
R3heghbWiZV7/XzjgiMHVMBsdI6U5cyRIO37aIRcJT+WNqore6VeVV0lzY+8erNgV6jQFDQPFKoM
43FIwTdCi0ORVhF0aCKIfV5fahd+DdhTkCFDRgvlbRDkT7cQcopKWVUG1HZVo8BdN/SI5c2SVEBK
PLLTdmN7tNlZo243rZza325lR/sqqst7Nhsk87HKtlVo52AWj+VuUDV85wKfbqbcNFf2xfnew291
wQqcU2S4OSzOGm27U1DbhTqK+nvnqKQvnwu9RgqFLv58dJ5cYnN6D+kZiCDgRY7pOv0murbrxpGG
fnGCIHMJR0FxIl2a249uR62f1O2L31OmuRmD59AfU8No/4xj6PNdW7qQRh/GsjrIAez/JJel9UPC
vf5+HI38o+bM9wia9NHt5MAbdsuFziG1XKcP09AGX2U1AN7HBo/ZpJc9jJl6afT0xsGbZjegMa13
FtRnX7LOgUFV4WfaIU3KUYXxTNbtxglTTKDCZ1h77vUgVfRDWCUcfCzwoge3fW8gDflV1k3m7EVl
OF1stX0Ok8OAT1/NRinF4qAp61EcPKF0Q0mVW2bxkUGagqKDHKZR0BNdqGHawnQYkmk5bNLGbc5C
+AcQcMCLX2NnQGiZOVAHTgqvn9A7zEcDxEbaQnGNjNDelMijmKuI5WcgUnGVF969W4d1uVdRhX6u
JXLBSOp03ZD4Hp9S4L4K1IpZrxwTtsI42GKnYWG5sye/y2/wU1AQMuBg+N5S5O4o0Ls1j71UWeiM
mKgoglRQeaQv/PatDlNdJMxrc//OhbYO5JOVle0zeN8+NZxJ2PHWnjhk3G/7BJhy9ahLk75NRdn+
AibNNoFMkt7RLljUosQ1hc+wqoiaXQEZXHhRj247JPDQ9RKvZj2LqVCF2mkRMhoX3SD/aAuc1wRa
QJInYWg2OA6dsSi2Y+4wyIuDTr4XbWn/abwoNXYVQCm3XlEZbJPXoZ7gADdPt3a6AJ7PvGyzWHVG
S3dQbipf0sBEF9SG7pZNAJaQRtLmgYK5kMMGN26jyiw3c0PsyFUUUpTumHgASYo/ey0AmIS6uQNp
TQmYK0ivXD4Cu2YVd1PmSoxJZO0uH0RqxbVh2uNN0ETt3aDN0Yo1uqN/mF/nxt6p0xIPFtnaaguX
bqyKsTa996KGqwxph5pHG9twuEOkNp1H6QxpEWc9UMk3newCKHM0yrTg4ciy33UZdr8jpx8gpGWo
tpn1QdABrauwBbnF6gui/QnzRWnbmTH1bZkjb5/6csNF1k2J7/YRHoEuk6+MATZMGjA9x8QoVe4k
MvJpT4YeLwxoMFtjPI59DufqWVvZQ5cfVE85QkC4gPdm7BhBjZAmSnNhjtnYQt6jhrx3DvFe4kxW
N94OMKI0jgGQF+FRGR6Mm6wqr+W29SYXAjiB3//UEF97gUWD/zjgMz52ZhvteCURuyp6/d4DAVcQ
O8frM7Zg3YkUBjbWkFDMi9cSitqv1POzlNgaLqyk6ynGX6dYYiTQnf9mlkOAGbWC5o8zZtVACulM
t7TIsfVbVDkZcVq0mdG4ahWPp7SuW4J3RwT5aIBv0ebVA/tqdQz0dz1S+UtXWu8toxzBriy97K4K
sllwIexpFANd7t/oOtKK4CvWA37ByLBAzNImXSiCb0YDrDwsWzre4x1XpFMypWW2MRs5X3G1ZwAK
B5tSwljZvArhlR1gzjbH12K5gSMtsst33g5NDlHMDj80n3wexq1XWnlswFaUxm5tRiNq6mH6AlGP
xiRuir4ZALEekrIAjkLvnkwHlVRDFmHQPoTjCIjJ1msAYMOYIGX3f8kAViRkUjWb4gxO4C9VXuqf
YmgYYEaiCMRNmc2TCm0O8x7Oi0LBZRU+5fMiw4EQ2a28NVIJRBerfBxYrc29ajMFk+ncFKZkvzot
IjDpaGp6G8dqoFOENoW6NdmYpjcZEr+BDKbDrNh1R0xEP0SDD9BRMXoJKv4DhC/dqRWxmZbON99q
axfMrq7uSQR9LEh5aGpLUFJVCLPaChlNwWi3r3zIbmZlExi7oKvKN4jSG3IfRqreTabuxK70mtoi
mBODbXldRuExy6D38wjML7UTQ5WzD9lUDHe6o5C5G0d034nkPj+qCXYMu0kb7TMseox7lJMZfx5s
QxUHw+xqC7Vr19mh2U2BjMCp/w28RXiHOvDt/qW6AA43KNTmPzV6Fs8j7CUdYveh99h1QdvEYRXI
l6nlrCCO0DBHjITroOUclGa/C5E1TRsedZOzzanuyr3rzpBgHVJR7Ywc0rakAE3sBcojjnlj+Z3h
75Q3pg/awk0T+4CWW8Rwy+CXVhC2fpi8pm9jyH86zrPpSVQ7XCdtxFErER4FOBjoGzbQ9kzgb28z
GLU1bZfYg0fHO6MdsizJTKv3iRqdqtpUtI0s6Pzj18cW1qeIfRRI8Rnh4JF+6WDS9IJMY7AIx4Ex
3ZVZMyKedMMR0KWWitiy8fyPM0eq72hXBU9Q9su+F+UwFLigLYhVe1Gu5UENadPdsNLQjwxtg2Lb
5Caq5tyLap/AzNzYmGbXQi5qDpbILAQsW7PQ29u0FUPswGE5+jpBetUgs9EmTbxKdj0JjXb6QaHU
rUmKDw2Rd2MA26UXhgP4ZeAcs16U9jarMtcGCd5M9d5rZNTHqLzlOVLUbqTPQtCIJSUInUPcZxAp
waFQ+/yWjowGj30eYRWJ0gzauBdmrwide2gJznMvnUk1WQWABRZ3nEZKfA2pbwpgMuF2vbU4hZ2W
2wq32phU0g/tMS02ZeEFD9AVmp9I0PFgCR8M6A0of2iwQXMUo5MUPUGZGENtdxwGm4bZxtRBlF1H
Gyi62QZSGi1l1t5iLswHwy/G9E5ZXZndeB3+utNp1Pu73qrblyAHnynuU6HMbeOXrLmjeW7cGSkV
71Xh8afR60edtBlHxdanosvBSG+HEK/w2lX7CApUoMNAfhzYO1oFEVakRqmgduze2lJt9Y/cbXv6
XDuskfDnVBl98drWfi3bOowILOotdee39tjjNh+hhgZgRGPmXyuwKGoyuCnKVMg8cNxAsHYcEhfG
fgW4s1PbErMV3Vs9WObH1HNRxSP69MMN+kE5JcinI2ubtg1HroccFIV0GB1D9h3ucv22Y1YO5T2z
ijZwYg0FdHXawbuhtt3Qp6mK7CwJBTQSkop1Fn9ONSQSEnNMi9fWhNhhQs2Uu4egD6YimVQn6G7K
ZO3toQpWRXu8M/DksgCGrH4aNAroc4o9VBLDAKgvGbpwMJFhMeRPyBbCYBifawblxvsKv6pO+kA7
by1Wxw879S2xTSf8Y8haWj7WOd5YQA235jfHMnQWO2j/PymDTr+91gyzjZWG5WOJyuNt3Yd4QvQ5
Z88UPh3NXnal+QQwPeqr86WLtBJmAu94vmY/uoyN41OZspDCM5s2SB9AcMu2ZlZNIs46K8tjT9S0
gFZb32SkRsZwjKipf7u8D0MygC0UJazNU7UxfIk5lLjEHAIzGRd/tWn5DpVWwNng6yE/Sl6nr03Q
W2rT4GjksJT3wpY4IaAqKBNKmm/SMnAy0kOZ/WCPVV9ucZCBu58XAb0vclshcTEb+wvuEJ8TFo7V
93pEmkNgNY5HxZgP2EeaTdNISoqvTMIhzyK8P3g//rHaoHi0WDoB59KWv2GuINJNo3ocjHnRZMCA
o6b7Zleej6zDgKAs+s7OeIxyleHtYjpTubEL3AaizWCmroPyq9BWumOVzY8RPKV2bDLDN2qAQt8b
Vf9oSjNNY+6mlrtxemn9iDITdQJY/xSYjjZ0E7PwXHYTOlmACa07P9sF1GxaWId1urq1O1P0m9wb
UpOAWAR8K0rocKtWbiuHe3wi5N95KFGG4pE0+G3UCOOWenivbjzNmq+p3aFolIVI8wk41JEHRRg9
aKJaO9RQgWZRsGGyBqh6aMreRjKSunniQTO4TvCYmSqk7hPqmShAAXMCvRiRxUYRRM2fcQjwzR0F
iaxYFnlZ7Hqo2rQ4tnD9HPH8quVOFl6596jM2Q04Fq6d2KYU6jFQzVRiY+LO4iAoGEAMA6LXb1XA
HR5DYb14qHsXtQSTzpmG7XDkaKaGgH8cSBTM4K4W6pzg7vS/dVXlvTltgQeHcAeozBth0TBStf1w
b3QSup6DD9lL1MzQ6UIHutcyHmsaclJTMW08nNRWbEsU7IkPywEzZkMDgSsoEXV31ANIrvRKjCpy
h/pgd2BaILOywtsm73QeR77ikkyhISbCzEijBp0H36idQ71OwVRQg9s2llbsuVX0oJ3aFYQ31IfN
WOcxf9bTZSwOeW4Dmu924++UBtwkEFbiRZK1fl8DtSeqR5gsGO8mmBeo6ER9OYIdLHkVd35YRViU
vKrjKM+zZ+1J91HBtyXcuEoGijQG1TA6KmG1Cs8nmDSMLgqLBDg71BObNkcmOig6fEiUOoE+dXv3
rsHfptjsPf4AiA6e7aXzfxSdWXOcSBCEfxERNDevwBy6LFmSJdsvhK+lOZqG5mr49fvN0z441p4Z
mq6qzKzMVv1bva39IlpZ9adkMLySTdQndd7RNVV5V7d+XFReHMLqNz2fKQzW/cV1ZWPOrsdFw40y
xu+cPPm2YgGrM/6scgqRdloCm3nm2VpdGey95GgLiwcso3+gtxdV4WB3qsa2ZoRak+beP7yW+LBo
IGg42pb+yxKBIlaiIaWFxu2oGGPtGmaSrEg8GGDlP2e/a16JTIuAf3A6eXd16+oLW1iRl8nBHffM
420gOSPAAzlT3tD+a5QRLttmFdegXBOi4dPokH+wPjte53oL9sIvgTj4X5rmgV/WYD0jIv0Flwxn
5lePnbfdY7VWaF+7J9c0Eaow0fpR4eGrUGVirYh7LxOrirZqWHEr2TaPioTJ7kfSlYF72ppIPav6
sFiDO538sTOtJlm0hHOYjbjfzVknuwS3zKlHREqkA8aqxqnT140AEn0J6lZ2BeIMFum2JaxP2AGK
9aoA/CHuje5EhjVo9UMEwdrfM0xoQUu4ANzVicO42pOb6zGHdaM+YdtdiVPlk+cwbM0en7atk3/G
blUvGvRTXr2x9cfrqKZxeBvSqqNYL+6k823tIaG6UanqXYve1CxvHHNQJJrI7LtZKPPdtjqhMk5h
+lEpNRz5rYTGWXC4A2OwOzCyVCRaiuvR2bG96DKc/bOQ9LtJbUVHhtu6EJYErB3mkyPEc1Q13Ny2
d6dn4wlNc906Hu+9osZmpXY8+aiNMMtDaBYGRoIsAIcDGab0+kFQXcudrF3U2WK53ZQemr5BBj1N
7Kz8IYs4ggC7tin5ubyAqEuSF4MkNzVzQAE4+sFfZy/ITkCcZBUun0eitc3n0WiGMQdo/1k5LoG6
K0m+1HIrj+HeDwXRH8E4m6TAexbVdc1J8HJBaIDIphbZQxbHzYS/GuPzyA01kZMbNV7pFtrdui9+
qtIhYzjitjvcPvBxXq+CJvfjytuzdqp0fCr1QdbHrPoRSWS5L4Krr/ZPm2haMnE2TS/ZLz6j7+6X
zkhcQARiHVQ7/FLCePLPPbTz4xjDWZwjuuuZonnzLy8564gro2VOnzGaSEug5TZ+HrA6T4EJrejp
LklJpyWUiMi1qbzk2vmh+pmK8fjwHG9HULI69j8Pi39mGX8RbREENsmTci9f09HhxG9eS/2L/Yoy
vkB8fTpNsjJfYNsRZimQ1cib3O/nIeGKZnhfbrfegRruzDw91HnUBVP0tLA+Ul6WvYu7zPFq7til
5YmeOvwd4bT2eJnyrbFukjclku1c2mj+4U+91SfZVCYgTh4pRia35fiVbIv/t9/9CPimD723ddyn
LZMTvVEe9wEvMya3Gpf3SLfU0NRXf9YWnwrMiOjwAQeN4gKfqlvmt9FLnxOk0D9sXdpxj201w1OJ
RZPD3LXeQk69Vj+X254cp8S1Q1V0jfJxKbSEAOct18G/bmhTN1sDVz9p0/tAg7WePj0Rdv6ld4/5
KUlGXRe7BqfJajm5/VPatpG8RvE6ibO3b753bpwV4ke2quclw5FnPcMsbMjHQ39Gyu0ZtyqcVfjN
deVuf0nDpnMKr44AmICS4jofj1DXz+HuNPXD5jdESkxCIHo3mx68rN2TOsj3cZn/+HIWQxECrWBx
5el5yweh6uS0joH3Gz/ImGdztOOa13Q73ukgUs/kq/G2z2SN1y9q1ytVwBv0gp/0aH46i5PSvZK7
txRr34U0ALLpqG5iiL5v4Q2CtIgM7nTq6O1u0K4c8wEffn1y+iW8pqA5e6FQ5Yisx477Gi8MIKc0
7VR96Xelkuy2EcldWjnJl3F2yLwYJV2VzlbL1VDECH4QD+4UbGcHn1kq072Oqu2AjDcdxZdmxiGd
xcwFrnLdE4vXcotdz1mirNKAmkFS5kJVLuCyWvV2TkcDMjwyl8miq0hjbMfQaQt0EgpMz8jgYQrG
2FwrYmCxLm8trxhLzElZHACaEmRYmTkXo43HYuk9+7PhlOl87bqWpnfAHlsMqSTPY/Wae2eJlINQ
2vEBYfgR2/uppQLSZgXDg15boBwLWPolcIPN5ClT29UQJTMVrbYuRqWt0o+zXFw+QrjAHCLQZqPi
0PWfRCbcgdXufgDqtHsh9O7TMPXIEGllRo3VDgLAOfdIpxxBiubkP1GnEXv6ep3cizcQ55s1u3TX
Av26219pRJTO8TfkfeJx0RXsgYwvMetn8vvim/IXHdkuc9nYGuv7YRy86arJs6sBdl3l3DeiH7fz
sfKfDIIHEirxl5G1ecpEeltRSICF9mWPC59RzZyJVI3e2lG091vVkZEZktIRdvmCavOjWm07fHW6
tRJuth1u7ZGEmmKoZlu0QaO1+w6TtJQPzQGqkoOv+GHmdno9CtOWdihiIOLve23pkLRuttcqUuX3
UB7hn7Fsjv47cVuLfZkoIeG7R9He746Sxe4XPqWVxeFOIaWtTAfvwQ1Lr/y5aXPwwPpxeBTDpta8
T7tK57xfK2tPfjy2RWX96odxRcJhCPrkfdwSlFiluyqaE9eW/ds+tBvXmlITGKs37VWy5d2sVXsZ
kunmKErEWKCft8BO+q7yZi0wGSXQtH/DL1bwLIY1IjKlaRqnIFUu4kkbXb92na4D+jxRrn8xdZ0T
AHLIAsZ8+Fziqo3fE3BRSizizqQLOGlO3dtQ7i8riUj3c+PEHhd2L53CoVvd7tf5EN9Ax+enMWaA
u7R0EfJUmbUJn7DuMb+rLjE7auE+mL/4nYvI3Je7AsFmWmT0TnUS5xN/k7pT7bqO1zmytiuWKbbr
/QpbxTXtiK6mcxPLk5rMPnxMe9TVIA86ksUNgQ+KeBqCa2cXV12JjZSOk4WJncsLwqBWnMamTARL
vrGS90N78LiW1XF/0OtGDZa+LVmSQaJC+CD2XG+fKeBxbYPL+oLSGx9vUVH8AGA3TSc605Bs7X5B
kR8IgxrCIZPVy9t5jYZXw4zUneqEe7Twq7Ycz2EjqvKC9M7/FsR0KfxsSe0U9Yx1nGRtlB5yGcpy
PR1oLuaL2NauuZvTKegfrCCSlQSCmMjYqJ1V/bkdXIl3TUl7U4Lx7bgLZJSJOfzn42K5P7iHiO7m
KpgjfKVuS9QAQN+VMw3733qu4vIPSJ2Nv1JefYaQvb8JaIyiSZJivD8CrWO4q7qji+1BamjtpXOd
gkADdBmpic0ogbZgBdDU7BZwzLA4feWmMm5+pL3e/zOrPtSDE0q1neUQ989TLUZkJM7h06WZ6Vge
B2m8Lq/HoT9eW/qQD6ehwcv3KOrekWNA5eSto3fnPq3TNfkcOu+4dONBL3Gwy9TdYcgMnDkkrhqK
aiJp4xKpTYfP6SZqVvmGdvotap+MKEKSujYbROBG12Tp5ucYN8wo26dZnAh9Op5KQmo8bJ5p+U6+
VseD1a6JsqpMUfEEvWn+erJ146dVj4sLFgUQRpMa2Sjnwpnkve+vxryG2rPwHFq58lw3Lc1u1aoA
SNomCoRzTiSjiDfQFvTquPPGpHmX8GYISp0IlRIRA/PriIfI60p3Xd/B6QMv9NTGKBsGzUQkS9f7
4MdMXpgw7FM7b9HPNeVhZTqQ6yWuj5JclkhNP44wnUlKCjG/P8sx8itOQTx66IHrGYB0M9FXAY6p
wAuieM/KcUxsBgiw60xskfPeArk7WaUtJg9NX1ILNlB/m6XDHitA6TowfBoCLPKYGs1bNHr7Kea2
ft/2of9lgO9emnWmD8MnROfBcYR3dQf2dBp2Jr1ctDOfqQ46MxYqWN3/eiX8OQuGUXzvpKN/EZ7o
LNmwWvUa0GAFxcLQbU+TZ8zXjeWNMmMT+PhcOlLZ5iHpw9Mh99Hm+tZgwl9E7YeMDoZyFUmonsiT
5UfbTSEChBtQPzN4nyxahJpedmy2Qtq13oq17aKU9yEwbykcNBjVXO9RPgGk9Pkkh/T7LlEi3XU0
/18ONLxvVb3C4ZViJOe33Nb9uXMMELTY5fqrKmPafVl3vc0EyNn91DdtdN5E39yV07ZDqcEJscAA
lMlzZJDnjOIwdIUCCmloGhW97GAAHxQH/w+qEpghIsU1HBvW7u9OQ3VnYlqGD58fkmQiRU3PHKOc
Hci99n5Fy5R8mbpxgMEQ49jmTjKvXGK+Zz7m1C2/ioCNgGQ+0vc9KVsXamfdnUzUBqC/WzoQO1sL
8xXFcIgXWku9BsKrws/F22R9GWMrL5LcuToz8FCPdsOqMnPavb73bTrDzuigWU0e0QHe2TTApvWA
nflbxXAgGeCn+kYcTQ8QBmj4ynJCv51YeplSMpp2l01EISc/DzuaaGaIteRJy92/j9nSa7LR1usf
6fZzgJHQAlArwm3crvSQawBID5WdI8ZXkGZDYJvzMJXuy1iOZMtuFpwrT7Tl+S6BS6quGTQQxVwj
t7WbRwzBvnb2W7uWzX/bkI59XvVzDIvUzNF77/Taf5yUrz9g+48+Szdm4LyfukRf+Nbel0oG9ZFN
W51eGp+OAQ6inM+TqutXMx4kpY3tzKEK6p0RWI11d3vJd30dxqaD2tjL9k2O06HIVCZs9xQurLTl
rr8nf47GR0u9qHJ7RSDQvig+5vNShRsnYrqxGgzF83ftzPoRYKD6u69yYnSka/tFFtDxpFoPCCfZ
o3slbtrXdU7DN1/K0M2cvov+6+3hpae1WaL+zfpQbZzBfbhbZo6VcQPvk9niBpmvMYqmter1w7hI
fDqOxJvoh1zvTnZ7GZ8mP9zRPUWt/JV2dv7aDuAK2cy0vJ/BJ22Z44tpfzkBmYpn4rSG76gk6HqS
KqyjgrbSCZEHLNP95u1sQZM9tI7AkPU43rVq34ZzQ8v7Fkv/GH9IiRIEHXaosVjxHcRyuYqd8ezg
NTo+LFMK0xz5++2UNeN6XKPNk8EVvsKT0OXY394tw0q6sI2s71/k7BzetelS9dnwqgUgtSb0f4PF
zuJbF2+++UFvWaGu2Ni1gv/25dlzGi1yLm7xAwC+jy6znWr31GkCrTLGhogkK9ya0FSoGHXVsggW
Q5AMzuGLiy6AdrAuh/E+POhkCw9G+EfUQ40XJXeUe+q7NkAyAb2P9JLpo74yl5VbntitTM/HMbPY
FrTAU5e0Ed2IdHsfASniTf9LUggokLdm/ogZyhJOe8QPuSKTa3NeiPlPlyRKIaY8kEOny+YI8hOl
a86+WgDBM9WM/be+gqT5k/DH8cNQu06dm8FPKZwoCBboiEr5xWHqwcFQGuojLgx2W6xS7GWQPgzl
1HzrFvBz7pMyfgn3KPhvGXe3PM2JGERW7XX8M+nFBBbhLi5sMEz8OQobZ7s2EvkwukcGUsRMLr4F
+xSsLZTprIEMEtk60yncLJesdYAnzwQzRNOJYwcqAFcdzBlaoB6ryNXhRe0x7H3xdVvXz1OowUYj
0BOUEAHqmnv61mCBONW4sqx1gIKopOSqvMPZss994+10rmMSvrkiPVZI451RMpzGFt5exePGsJdK
oDTfbbszMpguyPYAyRGsZ9xD1S2J+NZ64sZzdGx93dl9K+NMJ2skuLfTcM47mTL8LHT0SebEQKRb
CsebA8cnv3mPLaKRYZlhJO08kTnB5sX+zWsNFT9R2+yckE4Nzb2p3YaDeUhosRUZRXRaI6bWnAs1
Xs7Qfbtf4MpR8wPtjdJFqzzfPlfbJGB4DfzccXK8qTlOy4An6Ys1VVSd5wkG6iX00eNJ7tM1Xl42
0LStIO/1kPd6WFX7bCJXupc16LztLjUbcL2aGtd5QVJl5bWOujRm3LT9Eym/1UwT7qRr8w0AryUu
1h2MfvXNjocVjE8w1O+iDNv0LtExpMvSOWHILwzM/ElWuBgvvVBg9Onhbu8+49kt5dLsN78EOXWF
3dNtv6SljsHvGqfj2zuD/YtWDDjM9Zt4PadyrJ0LaKWvz217EIdW7pCtOti336vvLMtZOGWvi14n
u82dw5Qy3wKNQG/nc0GwMN29KLkuFZ6Tbkp96rfSPiC8m1WORg+8SGK8ArAOBAVyqbY+zRdSInAa
agMspzrl1XiyzAeIbDKbYXitlASpp9Bux0m0ITrjsU5vwiJ3i0hwG5P5B1NO9TW21S3wI65xTp7Q
MYwgH+xmnua2X58MPP9xVs5YVeww0Vh8b9Z43rKgHpLyzENGCNd3sL+ZQtI8F8M26BRVhXekQB99
OZI5KOs2CzA+bU41cdwJH9K3iMrMqO33DqkidmzGm9aPg2+pv04lyrzTEipfvq4L7Pn3KnHaABFa
ibVHKHRHz41J4/psUAg/jY6q50/hYaNaaGR5vG0rxTcnhpx9/0pMuA8M1VjzU5T70NRvSsHQkJvq
bB0wMOQuoJY8yqe91wF0Eab5MoPHiPo7tJI2uO+n0DlOANa1PQ9Lyi7JOqRWnOlQk+gEiNOvmeSR
l3d7XZlnBxJLXwmZdpu3JQXM+nCTQXr3PaVH/l36OJkfxM5GELZwbmiv+9ZGj0LHs7wQF6eOvJe7
YEE/QojyVNqO9SNUlWxPLscBOied5GDehlSov5Fr70+PHgK19MucOsnyIxj8htMVVJt3f9DnRAVs
n8H9ky+rimPeGuhIBCMLG5KdoGq1ZZw8ktoVp5fFwi9eu25OW7DSiG4unyfenwtM8LRkmPIG4oxn
GHnqI26cKadsjhFkhFMg74mt4VRuiKzsZdRu1P8To0tS7lH6CN3mIU0VnNikrfMtCVoVnprFKZsL
Kg3bFk64iuGZW7l7GZSgDGoRD9tLx9dLr72xXfnRL45dX12cX/jolKvyqd1K2lur1uqPcFh5erw5
vQHRg1E7D7CHuOx04L1bgT2yaP5uNvKwFJo0wSyV1QHsKTh8eUdyERWsnQ4LI8XFbbvTYbdOnF3u
5vndgdKZb7QNfB/9ZoImEZC6lHdL5VV/QCI20jIR3fh70Zu9xMMTDq+7W2ACYJNThaWh06fOdg7d
EOOX3WuS6j5y9OxdwkMc7zHeucfV2RtPYucG/51NJij/tBHp0KeFha4OloSyrTOwGIBdJC8MG8zH
pI8CzA9LATOO9ttZ54jykVKsEacZ7yYlmeL56ujFMQ+85ggZkkMF7e++Yx4jBB2L8tOWrl5UBCtp
zu+j8IaIRV7bNw+RjtcHAlMYAffZYetzDg6sslfbCMBrFTj12dlbBCN+qIMg96YQxS9VkrLqDjtj
gSnppUdiVZOLRntsM0XTYzJ3TWanUH2PT8lSkjoG5e/E0BgItIKMCoQEsunHqPnR6tn92QfjOoI5
GHR46C5Sk5ktjn/AEAfxJUy0eGM+Cmmuxybg6mumsf4CaaK2i+2heu6a3r+9y7NrefcbZSNoq8hS
pk0QjfnYGhM+OIfrzgxubJDdO5XjcQiOEHDbC9vmyEiGYr4yi+fv6FZ6kdz1KOD3q3PoBkpWVTRk
ThD6tw5iYha9OWSkRV8im2AM7JLhzlsOPLIJBpr+U9o7/quipolOCm7l66Ej0Jp06d3xRCtzfHBz
RM/ByBz61U8hQy9jOdlvmyPZnUt1P70C6A/PaTLWBMiu0/5Ws5m5XeqxN8e5Y7g/UBOO/r+e0xRm
wDx0NrXw9wDKlGxltqTJjSnKNJn/C51pD65VtAi+fBiXLegQZo+MU6HzCxJlrlHdDdHrtMO05Rj8
GqKm+xlFmanc9clSave7gA5FXMWepuTOzPtO+Ied5adbp94PprPhy4rtp8mWLXXbfEVtLK4G2g2j
sqAZEI5HyuTuHrZVAe9KXM4QN+OTFntl8wRrSOKqIQ6+xQgB9TXe0Qj9NsDdC9JAAjYK9OOqvgem
CEb8CdTqZovVCaqyijN/QjNG6BsTBAeuJRQHdGGK7L947Y6R5ZdpcM5ztaKqsHISB/HYh/u48va0
BamSGy3szfs1S0Of5tVMtXfBpiFFGtAnyjv1PthasSDZpc4E/l4ToqUx+6yDdu4vva5nWfC6shIX
kyoPpJNI9+7wE4e6GfvdyiYk8emue4vjNUPVldQCihYKAytJVF0aLB5Xj6aDF2zqh9PsesgRbQSB
y4h10w9GHj7F+abRLcEqbGLHbos4OPJqdgYeeiPXXifVrF8kSvEeKI4OIvO6hiVTA7S8nWiNm6uD
p+7wBIWevqfw/90pDhYHnfykojBfnO7w7xrkqPYe5oC3wTmQVZ8U6b0V/OPYo2NtgIXyqK5GRRMf
229JxHyUg3KK6rJFHRx+O6WmPplIBSJ3j9WF5VPL+Goal0YjjHHg26JwQFK7r2V09ZaEz2zwC/bn
NvkX6sZ5Q5ITv6ylQWsw4J3t3/NhwL9s43VdPkTbitp8TFilZgzY/8x4/fffrRncIYv73ZuyNmqq
8AWywpe6qJWDu3yBcb3w7jo4Oo4d5LJAhY/W+GTcKTy+yQT4NgOBqsnunn1f5m0wLN15io7wi+Dp
pLkOTT0+3rQ0v4DEFTFpx1hPud/r6rVsDB294mTdQ5Rw9v2QmfJMJM/0JvGYC7Jwh0y8zHPlgHZO
bvmd+/5IzrSgR1mocgCaMxNveB7jj+s+9bG/X/1jqtDa7nNPq13PwMt889b5HseHYfJsa3ZZ1s0P
yp8zTND15vsVItTgCO+X0FUTGn/T2jfHCcisXhMgj5/97BvmlWFkvx+3EUdgmMRNDJTR7l9Vufdo
vCKDZVg8sFdyJozF2HvFFfcOD5P8MSHqxrsumZafIxoKWYxhwNvloS/errWJFSuF8bSvXzUue/bR
k/skP+Ngk9uZ3xYrahpB52Odxjg6NRX3cD52c2jvN12VJkbbEfiPG9scK2Is47PfVZPznIEiHOs5
bss0Oq91q2+wTJv+jAeR/O4Xzw6ogHv/3VFm+h6MjsuOEsRUc+qjctnzpT6Sr9PQNtRbbhpz7qJG
OOxZVoOkS/bxuoQ1av3yC4LMeirmNVnxRWiWcHyDTYm6ItY0onm8RbgpucMAok3ko/tzCVb50kzS
J+rX34Eau45x7YuXHoMphqq2qGE2ZzRF2s+JV9w2PUYQDGs+vK33xhx9SPm+bSWsqZF1XVESuMhO
TMbqQcVzQlELKlBo+ioWMICTu09CcOa/9M+tfdKtAbOJt3VJTo7xtLyreQr/5nBo25+ByzoImBQ3
T7EuG2iFbwwlNB2cwxZTWMn5FMmpan/xAAmJrZlQl8KyMoo1CtVYFZEftL8GyuOzu7n2JxrcNsyT
I0S/NIo1nPJjcqNfi/XH8Dxzc9YMhtHofBPtbU0M6pkq3esy3X/77DA8twNas9/GNNa5m1BFuwV6
vXp8aFaumbejgsrM66gBVYDlBQ8+sUSjujvQ5HL6SxsUuOc5iax331rbD8+OMIZ7zR6bn2HYDz8S
GuMLlA6ibP2HeQ+nskAgyIonEWlr8BoONnDumoZL4HpQF/BLq7YaLd7grfJijmlrzzKYxu4aTpWK
71dKtHMHRgwBKvQID08C7SwKqqN0z5UXwo9XDGNgHkk1v9ZTyrTuhsH4sckh2rMhSmB8BZqptyid
a8IfaL+xD/FYA0VaIaFDZ5WMXO5HNHwZdgcteQT3tJ6RYAs+dbkji8c4zSKwO3wuDcjwtb+MxtHB
I8cxrk52Zo7PKwEQnmF36wQX7sFjyZWoCHlMXYGKb0YVxs/bDkteEc/9k13j8a0zs1m+plPnBye9
ueXvaEJxUndhVxZbX8q/lQ1KP6tmv66fbLw7ADKsZMlHD7+c3yAb6e9Vx4zArXXD5LVj2idmokfR
1l5a6DIkxjCFy1vJ/hNSDKkm2s8wtLyLR1y656med3m3hch/uadcuRWu8cf9TMBYUj66bulRubbE
G15wtJN1sRgSFSERonhKfgYOswKHtNs/NxIQxUUIg+A9KYdUPK7RAftj+2P3n8oAAcxZxN5BoyEw
zo6HU8+Sxbig8OkQuIGC9XaQl7DewwFBgxYDeABmzEtOJ7jzLzmIjHuVBs6TEMCyFW+vCEnhgYge
3hWUY39WAAJHPk6lx92QqvZvzXlDTwl3GjP+iHkhS6dvHerczfqxcZvN/xW3Pia+VepvbK+FYCsF
aK08wJ/pxbZtNb8HeLB/6R70UUsRR6Lm2L0n9mdwkg4YY9jNe9vghkMT7niOfpjdtuWK6qrh07D0
Bnm0uvrHMdj13bj74r+mtsKAUg9L/90zagnyVc2bm4V9L6Lv+KANKEdr1LyZJ63iAB7bCJTY0Ex5
+WbDPTn7CYvj7OrEhz7bfbIPXoCLfIZM7ZDPG0iVYGSuQWgW/Hj0n2A4AI7nRM8EnbG94avTtCXH
xy7T5EWxrGTol70mfnKBK9V9GZRz9UgucZOcUHHV7VPgmr76asmu8g3tU1orlAy0VzsCSm2TrzsS
5/UbxLj4MbkwRCd23p3uJGe0LlzTMqbQgi9sWdUvB/i4COU7TiPtel0FKmtoHmvVs196t30bdu42
BkB86E5l51A1yk42fyDWXeA9RANL+hIZd8CHIcGvJeckUl+QVyc/5qlR720Mx8MmjVLAssyv4jy1
acRpKuVMOBUrqY9Qv0yvkw7UF/TPt0VeS3Yvqat7+MPE7qFe4D/pniyWQ1URi0n9BLfyqWJwkWh/
llCzOSEA3teoIVk4POqInYn+JnB2a7Elj+gRoNq6JSYXK2II6/KqrduUujzA/Zchf/of8G9V3UWg
SPpcR0iV6DoQ2nOLzWIsWPwU6qkUnRSnmo4XEUzSrYgiO9dX23NFx1jfbXFzLBfX7c3PBvZaFNHh
7ytzvyCAK27k+M+GNvop3XHgmuhFkzdr0r7ocku+C1ZBfsZOYxAiVoLlQhEnU1j0i2Y91Ajd/jTb
4ogH4nLYk0DKXq8nr0qnu3abwyQr0cqFj/681cv3xoRLmfEKxyJDvlmaIiaJVRdL4KD+HVIf37Sm
73y48NEmn7TVxFJELCXIjFUI9tJQ/KOHTMvd8oTipbS3nQ0ylPjp6bfWdg7HnP3n2aVJD81eDJMS
249l8oEHO6VtdU2CIWBnNL1t3kEm0dDnDhSSZP9xZ7/MQ8T9NTSr/wRaMS9grN38p7dJzL5NCBIK
3MQazfGPfsl+WMi25VwNA+3ouYrRz/bYLXdb4UWyw0CF+Y7hO2jtkid1iXvfNOreK0ppWLPoA6ne
dBrJAemIikw+r83onrRYHY1eo+y/srfJYUu91b2nUS+TwiX+8g0fusB5ODwlTNHYpdy/TJFU9L5m
SIMiBeSvaMEi7ipeCsQdxoj5E/fTKcqXGMavxNphhaFL7GdZL3L7POwBGG28qF6Qdt2O6Va1wT/g
Gp5Dw/5leXWXZaT35rXmKdnD93LIw5AnGax4IAYos4p4DJwks9sN4CiPW6s0Vj6bulMKq4mgvnYf
9jotVeapOngnwHgsWQfyEOJEVfU/ae+1G6uyhmtfERJQQMFp57bdwXl4nKARyTlz9f/D+KUtG/d2
a659stJccnUVFb7whop6mqcozWoYm+aJxm8KJieGg0D9P3DdldTL7rYGgkxZlJU8kZ1HJ6t2oRRR
icqSpZk1XbO2x1BtF001saRNRaWlG0D3xPsqs/RbaiPN9zbS2m7Rt+FwSEj6sACIXLffpu0E2aQL
rd73KotybGs6Fnvaam2O/k6V/gI8n5OmYxV7ZAHDniod2FbaIIEoN5oTZfQZWkODYASsEY5ENpbn
SmnyeOXFGRm/4vAj1qZR2j+EaKAbUAoFhZ4YekMo7qH9hPD0COeb45AUoBMmaGen4CayVO1Uhb4L
SHBJWdN5tbCv/pmqYcZ/p6r9WseqitccIfMyo+v04rmEzEujGzOoA40b3VeQ2LSFDWqRKi/FuQVw
cuorPEpgfnPKzL+4fZF0B0kPZZBP0otNH7i9tjBFPHDePQelMaKlRh6CUa3PXqAMZ1/XUnVFizop
tlbi9H/xfFKqRWjW9A8RQm+e6WPkz1CQeKZsEUfmTqtA4d+WdC5/JZELa2GMRGuufcuPHlCsakn5
C9EczZw2/QQH4BnuqyJ5NPoy1tfI24Cc9MY+vHGR1oWRl6rRPrZyU5L8a8JNU67gIHcO3MEK4C/X
1G2wBJoS5N8N8EhIXcDyqcIfAYhIAIvsiORGM5SiW5Wm6UAc8VAAvFdV8vCzUaR2ecPd1f5FDACZ
dhKtxt8WiZm+4u+imOC7wqx6CnMjUzZBGtvHgPokb2ug8mGZCKC6VqU0shgzARQhDw0aeqSptXGr
wYksoDvFvdGtk5RK5suYmN6562nsYUFXqA+Rasflbehg5LauRS6CYycrs7x1UzEBsxtH89dxT/QO
ESkaf0Ejpn9EnkNgQxpI45lGsfdmV8RO/D9c86+Q1HX5un4mFxrD0NqtAR3uyrGznWUa6+4JTZig
Wbe9U913Sq+JvUm3WPvmlq54Muqw+jEaWleAU2pyxP/jnJQVwIJTSwAUSYSBWRM5SEdL6VrDvlRj
dbyFDZPZ9/Crh0eRRgAi+rCAdj8FZvVNlUt0HLnwofnB9qCb1sehrazCvCwAUAadcNe6mvBYAKRy
d7QK2udaT8UrpZcwXICEQrEfRLFt467old9HrJABebfqoC4gfQQ/ytGp3xwiOQ5gb0BH6QGf/taJ
kGgjVtRxlsCj+/a1U6KGVl7Drbih8yMMLMh78mI4RTWOIWoMRc7xuI5I4qOVM2S9gSlsAmS6pRCR
8SaMtAgb7DxhTaS5b20MlTj/3uk6xzlLWEOg/GTnPShUDdtTb3UO4gyC1Cal6q4AuIXQ6dbLXkkB
1SSQVOulWmSl2BnCB4kWkVPI1UBjz1kWhlc9pZHZwp9roAnR+ZXuujWEauyLKstp2fiyfMtLpaq2
bRLDZfWbJl5pZWBZ3N5uWoDORwKacEt9y5EZph+d5hkF11AkO41670RjK5M1lQmz4vz0Y7JsQ508
rjF0f9dhoeLdwId3wbcHkdJ9I9pJBIWALg2OEQCa+g9pXOqMi9hNUCmiRhpL3nV/OOawCF46vQY8
m9bEEguh613xOKB+BJ5vBFPKz7XN+IWYtAn2RR61vyMfgtICwFLB/ZBL8WamynCM1IFNmAVZHm3a
osmf+7BPHmUQj5QkumL43vBY/26BqVgTUao5p36g5CvsVAYddL8KqlfavflougMYQrO0xWvs59NV
MEg3WUK6S2O+B6EeOECwlYugqNFtqQ1gYSuH3ykXA3fRi4nWBIirMvBeatePgkcBnov+P/dq/Fjo
vf8cJXY/gFWsmzPV4TJnK46QaRpPtdsdDSEK8aZXJ+ZG1aDrLnIKkH/kQJy5qsQYHuvBhaEL46wC
8QI17ilGs8kFo6ujqII6/ADJBkvM7/WY2xAuOwW4Kk/jD5XjXa4AkabfJfV3pHfgIrYryBzoGKSd
Kpe0qLtXFJUGAy5iGJ6S1HXQnbZVRd3WhJgHsBH+K2gkEPVmPobIsyHd8QrFqy03qO95xdYF9eQB
FK+i4sfIO04MpkbikTzT9peJSMH2q0FV3oM96YMbcEse/7PV9eneQvMluxvjpNkVY1myS2gpBexd
wwIITWPgdajADy1lVbfHaMyM76UO6HQhMSxAn67sKHUrDoQeAEUWqClKw9WTQZL+C6ZHUm8Tt9T+
otuBL2qPQi+SsfToETpvvelrNHoAwh79orGhw6eOJmSRPKfBW+R6JpYyygd/Q/6TKkdZjtkLBTJa
P57bpa9cuumxJyZQl9RpbaKlKmjKhTT84Bc3QKMtIIX1zt2AagUNYz10bqgXC3MHFDaJHgxUAVqm
mVENLJvaJkx0ou4gDdBZXHl5R5RREFItgijmwmljs7KeW003/B/QVjx/m1pteAd8SjjUF5H2YdOC
zcgpWPY7iitFsav8BlkFMwREubT00KX1YqhSX4657OAGmKnze0JYHVq6COp2rOzOJGAvhvJ2qiX/
CBCsiIAoSPEcmbpD7bzvfPuUaV1VPNCtgmOW2JO0gRJEWnmMRVpH60am5rc69IZwAdE5PLl0nojl
AT59y7UBUkurpyNNcyUYUowVBlJkp41aOgCZF6dUjibsBlV4NgJHAbOXWG1L4n1ZDNoxrUbvpEK9
uWs0Cx72gguujB4TaHvO0ZJdqhGl1SHM76VqqIqmHhFhIY3YZGFhujbQ3sasfo4J6uHliuotcNlF
Yhuy6zdI9LdKcw8cXyu0sz008Ku2mq8HCZwe+ICJ9+AMKCwUt7YAGUymSL4lvLUFo96UEFRghwd7
tMdtBbcIU4sV4tTSL35YuTWqZICgnlZR0OYQ01NLupvARUk2XWWlrmcB0GOi72hZtGr6N6+8AmQm
XeuuOygZfnqPYNRHe61nXUfkpQbIKIislu6iEdrwR6Ddkt2MLgEHLQYjT5+6wE3yG5+b0Fw1sZ1+
d9BUUs8V/fyJrc0lb/9W2qTzzrocHDo3th45KLr1QdzsIyWR4xZbyDpFxtpqKbx0Hj7J42CVyX7I
O1/samqe3sHpdNW6iR2fO1OvRj9ZdWoo+8eaM413RCotC24GiggvRaOH421lR6Z7gGEE30onQYXF
RU8UMITG6a/1BYA8aFmLlNNlErdCIVlT+SiVB4onUHf6iAbujYIkHeZjaMBwekY0CtAxigHneLUz
8GdppbcLMu9uKvQVaM13SQokDqvKczPYEcj6ptdGqMQObQJwF+Gz2ZbWDx0SDe9F3jkPWj6meFDo
lDwHGoyQheIkJLLh3UlJxB3XXETSHc6GaxrtiQYVbxgn0niuhI28vccZP7ZK2yJ4wOd2bhSzdH71
fuH9jFiAce0DDFcpNFDZWTelVf1K/I7wsTMCCqES5zAUiTr+ZuCOHcw5Qx/f8tFT3J0e5Uq5o4nX
v7Sp7DapZenVtq7cvj2mfYn0ig2q4LF1KPQBnoAJvOvdHNYp6j8de0VGqAW27MDjmPHC3voSABDg
SW4HBINCd027u9yNyVgX66wusodh+PfeCa1/LgStuFWp+/QyIdCk1tJnXLn0O0frqZSbEVyTojH6
nZtF/iuiIwFZQ5M4d9BZUTzBySnD21TD8Ru8BVjVwASMvqCA22Q7rvecO8toUf8Zff+eYpdWLkjb
KddVKhnYVLjSxLqCiflII58GtShi5TT4PoXb0kugrrut0/ztOqsmPeUA5esQVAWpOvXijCIhvLSj
B0XURfghwz+qp4Zya4810OkeZxjMCdDw0W8bkduArb0KBIVKg7bgQCV9uPZFXjE1z63HO11SDIWc
XrrtsquoTaMuoo0kJJWha+e4FH2wtSvbn2haRaHe6S3sAhoICnW7vOzbfqUmZFxL8l8VBMUQgsiS
WQWhxGsRWqAvFy68ShfZSo+87g8AenI/F9ips9B82RjbrJIeRBLe622GhuC4Rh3MfPALNBNWKHe0
92pn0+huXJfECZQe+ywG9fZcu4VBy9ipqpU0qDgDoFPLewRgAupZEBfKO4nQ2MuQdb17zHB0eLUx
hl1Fut60b4Og8U01fXBC4l669pxvurXQZdH+A+VYts6C5o6aLlEEROBFCylFrkGegHQVSAwAuyA1
02BsluZrPqU9K9eUhccvtvJk7xij+1yqEtYz7VvzUebqsIJa3p6Ktow3I3BXDzS9Vf+GxA+CB34I
VXiE6kg2Roq/6posXj0hN+NMfGW6pQsqkBGMdSjc2lqB5YR0B2hkkIQgJyCX5iPtdj0p49co6WL3
1o5jpQfpHaurJLSQC3A0m//s5CYqZ53ZjYeCpP1XBtkAqrrShQ/+WJo6VDrIMQtwyI2gWwnCeBOi
oi/YZ051m6maq+dUmcr0ITc86iipmlZ/U63Nf2aUhvkFZWqTpFMxGH62ZlLKte0U/SmhtNUtgtQV
zh9LVWgkCTr0W0+LnGQJ4qh+RETCymGO2wlZUZ2n2EVbhbjpjZJOSpWavrfPrMoeVw6NqHxtNzqy
1jbY+1ttEhpaD5nfnrhY22hNuwksmsZ1oGxFkklxzJNm6G7hA0Cb6FAg0fZFAEPMIakGDahW1U9L
Sgfbr1R1rDP1a8eAHQuxQ/YOglKtgmltBNfQV8KdlTRQwQJD+j/gDYTggiunq0++11vVQTT9hE5r
teBgwKHwT1GTJMZBbd2etgmEliDagGaw2bhdBDFQgwP8K6AG/ANzs/wMegjMNwFFK5EJcmA88p/1
7CAhOCh7spZWhx1cZ/G6oBeVoQgBkYaiRABSbeESSylLBwnzaFPGJE6crIDe4DIohYI3VOza7g23
HLqRplAmKBHieqjRtGPXnIHlo2/Lxs9tJE28EdxfvTQDoxEnr6Jn4C/gEwcdj5oPQ6NcalzWyQM1
oBGGJsrm5qar8VnaOWYEPZGWWyM2I0qQxu3Q0XqbKsE6m5fnd0VqOvrLINbq311TiHNioAMbL52G
Ks9hQHIfKarUUrFfQzaoLm6B2iTGNw1BCVrBpqJ095So/PIFzKQPoVqCJTBWIaAXMDE6TUJqg+iq
pC+BbK1fMRcNGBBBj0KOrUHXp7PQZATYJuNVVwJGBxNO+3WT5FHt7uPOauUWrZ6y2jodAQsPIkgO
PLPCMspBPFsOkpJ9GTY3WZrASfbbUhz63lM9hyq1r4mfY2qUd3pKdf+bBNalnWsAiOqyHIfafgjz
unDvHKiSVC9yRUHOd2SYbQHtVvmmGVWbYYfCX3uMJfX+nVOUtPThwOiA8CCJR0ay0l2vuK+VOtX3
DbUFGwkmXX8M9cBzVqOqE1wXUQe+R5kIkSnNCPWGmNcL973Hid35fJWHutTIMp2yRmogkbb/nQSz
r7aoWTbnVpdFtQ46q2kBK9eKt4dZ7KnLvM0GOF1QETTl1qZ4j2iX6/juvRvl+q8wV7xin9sFBtmW
cMhCIPha37lSavSFalp2qDl5dhtRbJDCpoVWAYwpvmUjD2AOiy7xoxvfD9X6u60Sb1MbgAe/zoKh
EEcTdTp/l4XgERBGQz1qYVLIw18lDr3oFaGWzpuQuqb6kBVVnp2wUEGiuhRGVZ0rpwD0NvLJ1D1s
IY+YXVdMUTwZTW7RqG4qih5th+LbKql8IzlTNu/7G2EB/lFaYcEHkEbmQmZrWoNIERvHA+qy42/D
bs0AcG4d/ryiLvpZyVZHwhAsialiBW7qM730qE00G/xTfQA93ASPepysE5B4DAjESV2MivfkjfGm
ybS9vauXS77UNenZScB0LuZpCx2lewS/4Q/OREMVxmhj6TWHLi6GdVsiZ16CiqJF2+U7UnJKgUTy
Yhv1RbNRLPmWwiLbq62vnzxYA+4VwdVPWt+ajkUvhDa62JOI6aQw/07r22yQtvGzrDnQi1i3wy5M
/jjeNzSzrqz8J6X6f+PgdwO8CiEee7by2Gc1OnSh5mDf9/VTthz6vTyYyrpeSu0pSA/lSnjbBG2E
ZYZzwym5JrN+cXzqepOZuM4vmI8vA6lnat0c4E4vx+Y4IiRB/O+pW0j5Dm+HmQO1/0smRiV2nU9Y
3Ho/iL96p2zyLLqyCz4rx1KTUtVp0fHI+WQBUtYwH1vEvA40PE5esaGrdAiLh6/X/OIgGvrf7DJp
afNPS9tS9DHI/oNmJPeA3G5F8xAaj//DIGRvVMYJVnRjpk0bpZ6oLcNtD+i7vjiW9gc6973tiysq
xfO5sDl5leHJSYdSmznXSrYUp1JtM0deKHgttQddPtvFlSHmJ4EhNBXUBQK7JmGUNtshBHtmbRM/
nML8vo4eIvev7vwsm9N/W6/5KNP18O68Bchoj3Gphaeq/KkHv23nNF5zariwVh8mMrthcqV3/T4Q
4UkGz655dI3fRnZF+fjaWk0/4d0s0PLqDadlFp17Nr0ja6WGD0P1H/fWfK2mX/FuFL8VcHVURkGK
bhlrqC3Y3wzr/v/tg8wuwAC4uQGOMDwJGAyR8gcVOvh7V776/N35/2dCZCImJ0lVm82EBnOu5KoV
niYxqwWdlxu1hs/59UwufhSbbq7JRW4Blvq4XGQCwGJRoD/5+clGkjREs1ILfpfdNet1bX6ZTtPR
TY6jkGTiQsw2sWxTTfWHKD4F9R3pcVDd2Q16wMDQxvxtMCn70ChBZnEz6idXfotQiBYY7fWU9n0g
fA5qUl9PfVKgf/+ozn+Q+Dj1vh6NQXH5Qf6or2NUtAJTp1forUolh5nVLaLXrwe8tNbvV2B2xpQ2
c62KqsKpdbb6jxSBwsSmMXZ1pedOePOJzQ7aKAuqboUXnyJkMBOgrxC2gJegGuZsUWVzYPBF/UYC
of96fv925HxFbSF5I4QGWni+Yxs70lToBfHJSZUT/DuAWWc02gCUo/+mPEYP8iepRnuX3Fh3Cao/
1FGvqfRfWmPbsGnqTAGKYc3WOBS+2QxAwE75ym/WvmIuoOIh8n1tqtPF/mmqpmbpANVNzEhmazxo
tgt2rY5PRf1AzXCB6FZMlK+9uQt5b2zQZQIRFi+vLPDcgkDqWGXw+Fsq4YilW7MrIQIjVFKhGM46
ehAqiVCFuICxysP2weqetOyWylJIxt/Ira3/7Iv4PH0LEBQDKlP5jrR5Y7bJlV/16WDPftTsMqyD
YOhRDhvODfy9oX8K4NM7KFQ1pL9atvl6CT5ditNgxIMCfRZHx33g46HNEZE0E5cVkN4DpYNFWf75
7wNY/P3JiwMdH2P2olPzAqNi5sO5ow0kBErPytvXI3zyJ5q+4vshZnNQ2t60ye2Gc05Zy7LvfOM3
cz4a0bpD/Zm+6h4libZwrnyn/8u4ZA9SmoQrzuxsUDREQi9th3OUHtv8DVW9lTKxv5yTYqOm87Nv
UC0srpyUTweSybKMEm8grCII+D5+sApGREFTeDwraBLXCQh7ziTQh4Nxzbz90khYm2lkSAblM3V2
n9uF65adV6hnw0PBG2UiN9wjPw3S5vD1B7w20HwdnbSPDC9Wzw0k9SNysQr1LgRYObjxvh4ce/U/
jCd1Crz/Qn979kYPZKdkcb161qtoEdePDvETIutFsv96nE8Poo6frmkZuk59Ter67FOZHuAWgBMq
PGp5qs1oWxdPXlGizGNQ39fPbaY+fj2i/vnuYEhJbIPyAiH6/EJLoEhXRjeoZ5khzxkbys/Ktezn
ZKRXkCAbdWsaIrup6PvcGNWo/aZcVOwMymgrJEerYxLSExk1aKYL1wuT274GLI0ImHmDIMWiqfPv
NcQJGL5mvWvRN1jU1M6XSqccE9sM90hD+m8wlf0rJ+3SQorJ+Fiz2fG6OduJoDEyeAy6eta6x/Qt
jLgHl2O7qstjfmUrXjjTZIJIDVIb4DrU5k5g1POVrModjhfi01GubXLLWgfjjbD7ZY5ISw/VoxuR
BxqH9dff7vOnm64RB4FrLklJYPfxYGdVpOP70I9naSkbSPSISCibNrnxAUBV4vvXg/1LpD68tzqj
GcLG88/kX/TpTL4L6yP0ZQBZyvHsVajgQFK59S1zZ4TJNy2hfYZgLiJb9U/k/LeQb1a1GL/9L7/A
oVbFl9UFSeXHX9DrJoBiBBzOVaWwvcoXSl97t191obmH8fsdvilwZsuOFg2R3deDX1pr3nyMAU2s
JAmuPo7dBN4YVjROzyKtnuybSi6dNH1Mxr92vv1/GmnuAubTuIQBYP37qtnCgHxMS/MmGeO90kEV
sdOXr8f7fJdOZQaiYspTJg/E7LumAuSIE3nqmRneNJa7QU0Xcn3+YLdXRrp4VCzKeOxaHIvIdj4u
InU7fzTUhFN5KqwM7PyvsHrCyCmENaS4+FLH6rrI5LUTenGG74ad7RtE2kQSlQyryGpTttugLuEA
5Ic4dJ9cVweWu/a96uDlJWK7K+SSGqW7CZxonVPgLK+ZI05x6fwccd9S0ZImKlfWbCf1etZmCF2q
57SLg63T9n9xbOl2fQTT+usve2nPkgOYqqPhBWPOd1KipyaAQOZt0MKIRpRud2DP8u7ZhAb69VD/
3G/ns3o/1ixoG8s+L4w4Us+d2UCcwZxjSQdvZyjpM33pY6cLZRka/d1YlPf0BW6T0XhMYuyKkQVa
ItUbrqsEPKmJTvlCOsgepZqAFaOePPR2/bG+9wINITilHFcZFSdEAqhtu9pv3za3OgixZaG7a6vt
wLXq1bWr73PIS7cL+QDbUXWqZc5schI/ZRB8Jc+ybiINK+pjEzWvqjmGyyRO8yUQtJ9oyu6zwvhO
e+UQ2P5NXGY6VEyxA9o6XnndLv4eYZoWxTXT4Vd9PEcEX1RM3UY917ymi87UwyXwROPKKJ+Pjc0L
aeIfgt0xNdhZglVCT1aE8PSzXQIKz/W7RB5HfKOAo6q7r7fPxaFMbGt1lRDLUWdDgbscg4YqH7uH
rAXpNh+ZRvqZIP6/Hujz4WNOBDrcdg61/HlcgIJJPFoDA41NhTiEXozbGhOdrZcJ70osd3EoS6U/
56DOYOlTiPLuvVS0IckbwuRzSZvtL8yUYOkFXfrLCqxfX0/q8zlnUlPQCKJIxy53dr8J1G9Nx2Ok
lL4vneFl3N7QtU0Q7MniK+VWbYqcPh50BsP118ZGGcv4eTYRxUZU4Y6g05vNUR4F3COf8bDZGfKp
lt8TepVB8ALZCl3HXQSdTPhXzEE/b366cxaxKleaTfNjtldSH6JS0eFHYA8gZgkDEpp6ifU/bBRi
fWnw3GtAxGajoKSk0QHr9DOhn0oD3gC2pKdL/eHrT3dp478fZvrn7zaJUcL7xQpSP2cxF8WNEtwj
Hgnk5OtRLsRurNn0zDMj9v28e5VXY664KF+dQ/FnAIKlRE81uo1psoviP+AiFkbyWqdASe+/HvjS
GXg/7mwVh5wqrZCDfvZoTRmJcSu7nZbXm69H0fQLe/L9MLNVFFYuujHR9HOaQaC2XbHKsDxaVyU1
4gl8hnFA3e6JlcsjmsHBDTp3ySGSUXA3wIS+8mumwWYHxOb6NQzuZ+7OufexUaewiztPngcAAmSk
5EeIeSy8Uoo1SqfN+uvJT+HCbDhHksE53NF82flwLsV2KzLQGmvD7wLxYioqS6+/13N2bA2BwGtu
/aK6cgY/D+qo8HpNw7YoAhGKf9y2IPZb2DKRPAeFtlPSxfgYi3M3aHdR+GBbN451ZbwLXxhivOEQ
LuFvbGPa+HFA4YY90K3OOetasy4QGqiC+yLaoxeN8lW5KFq6282zIbSlhFrI5XFllf/FSh+XGSyk
DfNruvmI3aYt+O6gOiD17dAY/Puk+WE6J5hxCyPcaiBvon7ZgCLoEXtjyRFTV5J7YFLjcJCQM9Cd
KdAoaqwE/7vfjllcqUxcWhlpE7k7Ar/CyY/54w/LIGiCGNDccwSyH8SGWhFj3YB/bcHf+hg4Uj6A
0/jN2gRXPUinVZ8tCl9jarqZRPO2nD1x7ShqAH6ed981+kte7nN82ZsNZSjEtg+y6dcOOpClgtaN
M26z5GAGZ03ZeUF15chdeJRoTRPoksBgqUKi+nERAPnDxdAi7x5q1kqYL+pI7l0+Zr90utIHcIJq
5i2R9Fh1+Zv0rjy/0yznq/B+8Nkq5KkJiT2ADhul9qYYUFOG2+0Y39GWXuaAizQ3u/LRL607LU8h
eJ9UhI1npyHAMwHWivDuUYqB3xQAnkG1ztmhzXCtmn/hpE/BBccOAJMh59V8bILGQQ7Su7cOaNgZ
wT7tj7JzFrEVrbPiTbGvHbRPwYygvw6wgRoDaaI6L4GB4tEtFBDC+3E4ervY2A/ewQj/tqxpFD41
Bu1RFLHzzWB5x7ij9rfU+l/hClUWZakrW0e5rZBDdVFQLHJlWXRbOEI+WsZxGFyJjz8FIh9/6b+U
6N2V0GHhiIdYF95X3ZvA77b58/XN/ukhmf392ZWDxJOsLJe/b7RQ/+1iCV2vCH60zdt/H8fWLUpl
Fs+HmEd0dlvW6TAO4X3dvRpldbRzTmxiDfeB1ylX1uzS17UNthNxFc+WOstc0sLsaiVymZNM0q3a
ZzFCgAVp1Jhnu2po2j3sqytBiPb5Q9EhIlJ1aBU5pmHOFrKueO7rKtIOSQJ21CfVtu7NcOV9G7t7
07upknudupl4wvkDc0dlIRXryrQv/AJdU6cfYUni9PklXQVRrTt9oUP/aI5JUT5jVLD9r1+Rv4s1
NVGAw8lRp5/wbjc2GDc0jVbqh9DC8BHZEfVNJn8tea3vdmkqusq1z40gAEPN7h4Bu1qBwK4jtAzm
PNpU5pVt/+8vfLhPgee9H2H2okFE9qQRMYICxG+C2U9a37eqC+M3W6ftsWq3Zf6zSZV9br7axQqT
SHkl3rg4Se70CckrVTHHreiGIoMkMPWDia7tqOIqHK6+/lyfa2HTLKkp4BWrWhoIlY/fS8TgCzMz
FIckdDetf8eL7bQp9nMZ3O7fTnC08aYQeXLlqfx0n0/D8kLSftLxnp+3aCrs0exRJJCCkmUYpCC4
/8D5re194d8p4W2RvX49z0+PI6kaQCaLUpfKFWPODrzfjRG+krZzwHttGUaw0+J8rec4tKOaUiDI
UVyZ4OdYQFiObRgG/VlBT+NfLvTuIERFmNsajf6DCZVfKTHOcdGJ09CFHppVilGGTG9gmiwUBPO0
kg6SgrSCESy+nvd0DD5u4o+/YnbncIU2HgL57kHqfwaMlNJTIa+c+GtDiI87SNElvKohdg+wNTdh
vHe6mw4Ftf9hHpMsFt+Pusm8PUT0P1Cyad1D5VUobZ7r4q5xrqD8Pu9JqU2HwZxSCg2gzceJGPjX
aPE4+kc7ujG/aadcrNXwd+Wc4hRr1PI/n+2Po81ylwHLjqlc6h897I2WTQJlXqlAcH+9btrnjT+F
xkTkQlhMaV6j8zs/CXMZwOsc032SPQY4wLtL3LGHYoD4/JJgtAIffg17thz3ncBRSeYTGfAEv20d
Wu3aHewrP+pzRPHxN82mXui5UkedFx5Dw7nBP0R0zt6L71s0zK/Mftp7H7e/DamSeRuSZ4LY8eMn
jZGXto0uCo92UK8K+Zpjmecv3JPnr5x7ArIjkmr9H8c8fz2uuDBDTYLvBp1BmkEq8HHc0QlrnKra
+Bij9+mjMrfAfmNhIYSRNret9lOL0mX6W5jbEC8SROoQ1Fwo8Q4RIl1BpHwRfYelZTe3irLu0MML
X2OaPD5sFzg7J7wMwuIEDzf+Lko6TktbfXXQ//h6Dp/fHrAzUw1UoLhOhW12GkIqFHpRWvGxiLPf
NvANA8rd10N8vjk+DjHbB5jwOUaNK9fRAySTtfveWg3llULhtTGmHfLuGhZtYA76wBgmio/qbRWs
df0KPO9zWYuXGey8hAWFC6UxvzhUlA9Nt8KqQSmLTSXPWvlokBBBVoe+uYrNPdSSRVdFW/8aHvRz
HPtx5NkKul3fiDGrcSC0H7+LjMZRjMPrroIQ8vWnuhAnfBxptqMrGrFp7jXZEf671FaejcfNIqCl
bG/rA2La/pX38+LMSCttmzB1Okcfv1sukiR04M0dE+NNqctFi6iwnr8V0NMCdGy/nt2F42oQH/yf
wWbXhNobyWR7weTgVsAmFs0PmW0B11+LtqZVmt1HDAR1wNCoXH2CbaFkOpZRw/fyOwwTtL3l38Do
ljWguPCACltvnfFAoIGftcevp3j5A1IbAS9FRAmR4eOCYiHRaJlSZEe04Usfvd1nLEfLDGLns1TP
pXvXh1duwUtvD4UQINH0c4mGnOkbvzt7ahXYYCpkfhyaH8afBGtD38WCr1pXyt2Y7axu7f7SMcO2
D91piBxE2pd9/ybbtWV566+nf+EZ5EdY9Ot13napzmYf4oKjyjTNj1kOe8Bsl9HgLcE+hvpO9/KF
J4YrW+rigJYhAX4Qr0hzNmA31J5PwTI/VuY3EPxLtTuErrcKrWOVdWAxrwx3YQcD3SXWJKkFFzGn
phRyVNCL0XMs8nwA1ZjIU/JCqChsroHHLrwLJrvXQuRu6sfNC72IeNMmL5LiCKkZfbRw2VVXwoNL
IxB/UU9is1Jtnf75u22j5w2EcpEWxypItNseGtQaQY1rF8zlUShXcmUTUxqzMz85AuYpakjH3K5K
RHFy7Qzt+Bo25uIowDWmLUBJQ8zmAkYziatoKJCUQMEzuZ1U1L/e2ZcONmVPyq6OOXX41NkpC9B8
r3wnKI5Y9iwEsLoTEo1qvXW2qXfQeFltvEO/HvPTo4rmF+1Yk0Ich5u86uMXwhW8yauUPQBTJluW
iJXtLKxY1qUh29XXQ+nTA/3hypyNNTtIWIijh+xFxTHpn5Lw9x9MzNplvVLq2wFXUNs4VRD883s3
XWF1bdan8Dv/PvxEkrZ99vYVipGefmX6n0sDs980ZRLvdmiHpJRW2PwmS3zrPQTq9r72qPhvWAZQ
7F4gahJt4fJ7SIYM27GDpLT5elU+hxwffgFJ0cdfIBzRA7TkF9TdX3fnun8nhZviNApUXMaNKV+y
8UUrnCu36KdHeYpmTXYb8bvOzTb77iJXa3yomuZod8k6t+5b7UaX6TLuJ9ed319P8dMeo9EiuWdA
AtFzoQDycYaBFE1RWFZ5LJL4Wx55mzTHiKJpXr4e5tPFOfVznH+gI9iaVAY+DpNCGzTpxZdHDA/X
mXgMzHzbZYcOS8+vB7o0n/cDze6bqGJpk4aBwEk8Ye8NSdo5jEZ2ZdkuzMek4kDSAVOO3H8WEaLr
kkPvDpgPkrEYOdr+s8w3GSKg/3k6bARuTh4v0vL5g5ojsG3jjFH+f5yd147cSJBFv4gAvXll+TZs
o25JrRdClt57fv0eCruzVSyiiJmH0QAjYKKYGRmRGXHjXsegyVSFz8Fu5JV828a1l2t4GzMp1lSB
5wkiX25OHcL5pUnAOyVdGB6ztlDo8UklgyIDsh4hVEtR5aIx1EbQMEIpM4EcmTOH3XN/+5csOD5I
cLpb9K/5Yw6WEhMmLXOGUx3RaG20eg5i8DNS041rBFvVWnu2Xsc8vpsJHHWa76N4NM/mYRpOMgEe
beL8Y/R+ZgWzGv5WkSmNbcYHpcuOQv6Mhvp7n++tb13tHdCihbjGF4+a3G6ovuhGYwMhj9snCynY
lX257kL+/X08Die0Lh23mZNFZQT3Ma0ApymtY400nv7TR7xBUb5Jd3AmRm+5YUPfIoh3cYT6t3LK
+8fKZxQB8g/1sbRsP/58e4OmPHqRJaZfBHmEpAKpoYUw85QG1eAa1kyy+VB8Yeplw0j2Snlo4QAD
vWbwUldBCJFsL52RSRe/T7uidnJpRP34roeeK9JXju+Co01DASBpFZ3q9lUybyqjGKOqdrLoThr/
FJa1DUNrI/uTwsgaiGYhVlwYm6XWGLI9PdXL2oGObCM3TH79bPPfgb6CW7u6CmsKe0LCUBj3ssgd
lwtHTamHciFrHL3+ISAJZDJvJIHMp64ti+8axafbviBPmz1zBpMhNp5zCjUYHOLSoNJ5uaLqXeP4
5kGpwx3PVThvqq815D+K5VSnFGIYYzf8zN7E++iUvVntuxXd4amOfl+px9s/59pvps40N0yGaYHw
aJPrnl0W4gR53FgNaLikz7X+20weQrin/r0N3pQSLgMt71VryVezWIA9rHFKtKAC7ynN4k3drtQ5
rs+YCj6XE0BdCIzX32U/+xBf6dScwlbjNArcoLXUP8mIWqx8yV/89uXmqTKvVJNoD50oXaTL5QoM
KysbBY2KWE0euze94wZXo/RVbPzgPfFfxib/KvYwRFXuHSpig4sckooGgwr8cee9+fmug78ufsyQ
Uys+Qdj3gD7nHukswX29vegL68EvpZfH/BWRZ+7XkHdJXE6L1nHNSjjVcYvSQjX8vm3kb0/uej3+
38os1uZliWoFVFZOMj42EPKoKLiRBdTv/rOaoEuNqBqS1lb23Ivp5/yP7u9RVfPkeMWLFz6WKQa8
ayokMw4++xltprvIn1aDE8pI/bZQHq186MIxQe2Iq4QypXptXjIVfMgxhEoenAr5eB2CYYbY4qre
3l7O65CHTqjOnQ/iRcLr38x75sM6JOPZ2ENiLKX9EQJKW0NtOU2/yPmKob85+nLfSN2QBVADYBoD
97j049EcDRTHM9lBgi/apEZgu8KXEA1T9bcm7hKEmoB/G25nx6+Z/Lms9jD07aO0ewpcoMc8EyF0
O7ZQFg47eQ2RfR2R6UxN/AHUDLgkzntTpZ8EOmAd1Rlh4Ntko6RuRzik0bPOUUxQEx3qCBG0Sgg5
3e31X7ZMHjW4dpMWZi8Iw8x4I1dYLqm8d1THUc6xRdgQT1n1NUCx97a5a6+l7K+AKqADwv3AmgUT
0xBDYQxD1QlKgCNCvq+FYCUqLmQbAE9Afpg1JTaS6y43WkKpmBqXpTq1v8ufQ8Y+69OIWuIh+R07
yUPuwPofyXb3AEJUUfc15HDSs7QPttIGhvHb37sQLS5/zMzrQtdKoTo2VWd4EaHE1u8ldUPvHdBv
0J8q9F/2SfE2fmZyZqiP8t5qTis/4PoCM8G/gKcBOeZVMC94ZGbRDYCjVAd+btq4G0V6Ce5dI33P
Q9nWm7vYf5Sbu8i80yTYbU1Yofeh9iNsXrsft3+JMl0rZgeQX0LglNGuY/xqCjhnR13QCqPQ4YJ3
jJ9mTAvbVmvkv5+ETfCsBU+IzTXCISkei3v5zr9TnfBFfyrv4tfxN3MYsi1/kYwjDSmLUZdNzhlZ
iQ+T581/HW8bqqMWIZXe/uWvi8pKzvKQXzfUPxvI9WvrJVH+/FHbbQnHcpZ/WVkNecneNPQChwmw
UG0Wvz1m6GTUNzRHeeomMmK7fu7Hvfca7CJtD8dZfICxqOtf6UUiWeXdF58taS8/th8jdK6Pwn5U
d3K9H40XTT+mMJjl3rhD/fYQqGszHNeJYJqJ/f9fOn3J2b7VUYl4tJ5o9DRaW4ekGYoLTV2rTU/f
e7X+1ORUnYYN/ZtZeUH2pd4zqg6CCyiNSjjHVG40r4GMhDWqE4ykqmpto6y213e3d+IaKTnN/HJv
MEGtqFSjZ5YtRAaGRGg1Jyh+aveCu02lLUyQLSLpw7EOngY4ZhvxdQxWPnlxXc/sTrHybF21wZUa
rao14tHnMnhL2fH8P+2dCQKIz6Og/vdMntko6w4e1mzUHKSonNGIjq1ZHyB4X3mKLQUZitz/mJk5
M0VUlCj7XnO0WDtoXaxvjCH/WVLoiCexQOhF85VEspC3pvRBHYq9k8G5Xi6eBONeTEtHc+L8Iyrv
A4S2Iw25MheKzwDUrbDiJUtfqDOtQQWAlwyIrUt7mR4hmeLpmgN3MeDpL5rcHUL30yTK3sNEfNsl
l7LkBA7g8cyV6Hr2Nij7QGSmyDGpKqHnZhm7LGWK8baVhaoGDXjKBdSoiXvc8i+/yW+ESWNcVh0d
7u3U7DZa9JrEn1UoU0R1p+MoIHVFu9918BcaSOD+iNJ9YZ3qSc5ibykfcL3ZtajZTbIzyxWXWkzj
f4HyNBst5WrFNfQMGjnSVScN4zskmG0XmB60/h06DL4u21DHbzRX2Lgu5Orj9xg8fVMdEmmjKG+e
dQQDZqm2+wk5i7Z5QJtmxSGua86EDaafDCp7Bpl1Pm9SDmOtwJyvOhJAc01BXtPuyurobqEY/O5u
gXE02mvw3AnmdhDf4XG7vXuLDnlmfuaQvcpTG3fnytgnKJT5Q7cLwqJAMi9IbFaz4GU9KCsfveSY
oGQMMLgWMXoO7IZqzeiMgaTlypDL0/wKtwhLxft//2kgFUnGPA0mBNClX4Lnb+sKwXAgMlDih+/G
cN8Zxb6VnqQgXFnGaxAo23hubBb93cQbK3NQVQdm/l1e3tHrlY13Nd1LP1CTV9Vd8q7cmQ9hfu9C
IXn7Q6cgNc9557ZnGYD6plKhfort+EOFurUrt81/udfAScau0e+CPWz6DWcZIIKZEu0NAqU3fMv6
YzslGjSxxqeguhe1fQmB6O2PWvIRynGACQlfE1b70mBRmwWk8PRVCxepqujO81fKV9dPRuq99I4p
ynFvpTBxaQBhbriR28mAdj84kCZzm/5GS2olPC5tjgU0kUlKILpX889j4ZtpADu+0yKr1gx3rXLM
ULO6vViL33JmZBaCBa0uLV+udKfH70y6xJIJk6FtZN9v21nclDM7s9ttZVAZQYBAd1D5TSGhqQA+
FdGwkreWl8yYwF0IcPOkvdwZsTQRfWh73VE0RJrUBwgIJWXtSbWU+Zm0ES2L3KWD57w0gkRE6yHO
oDsDBKbZZ6A9+bvRI+TGUy77cXvZFrfnzNYsOMiMSaslAgiOZ92PP0XGCZiakaq1y8zS24MZzb9F
/GmmcHZGpbaBt9YvdCfPoQ1VTlUlMuJabPv+hSSH4LdtWa+3v2whfbBPPDuIr0xtzrvtZp6GHqKY
umMhcnpvSn6BlJx0GHP9seJNzRx1sGJxwQUZG0Z0Ca0BDvAcgIEunpF4AsdWKaUvUsh7uK3ebn/U
wnZdmJhVF4wgk1OxiXVHilQbxjwB9k113CfJvx60gTkH2A6XM4gMZVBxlz4YjwgGRhKGiuIXvTa/
YKS2X8GjLhymCxszpxhr0fCMEht19I1vaYyj1K8wICyuF6Ufldk1NnUOHbH0oY1RRSX6xHqKquXw
pus8vVShiu0INNTt3VlyOcCLgBQ03RC50l0umuylSVaNne4ICJ/u2onaXxoh5XArXzxoSeAfoKla
OcCLNgEBMtoK3JZ28qXNBIWQFEQ9G2XVb3XQm5vIbJCapcKoWoPdaoxD3v7KpW3jE/+xKF9ahLNa
lwBS6o4JjrZ8DZEvDlagY4smOLlMy+CCLOeliS7tExg0Jd1Rx6fO+zQC/OvMlaO0dFrpW/9jY3Kd
s2uD5VWlENQqIWnsfvZS/RMym93tlVraG0QLp0cV6lrA8C5NtBUSi0NmsFKap+5lL9YPXpJ9zRFe
kxs5edKByG1vm1xyeCoZMLXRjGeabGaSa1IkdUZsOJrxPsQnbn1ZGG7kLPr3iZDRBqamIMQBlTEv
cyYDNOqlFBikW3BSYgqpf9zSEenQWlnxt8VV/McUJfTLVYxTrSw0TcAZqvJTqLaf1V7+YgRSja7e
oCFQ17f724u45H6kXgZeqdVcQ/dS5A36WC0NxxLuBP1FFH9bZMbbNha/isbWNGBInp/T6ghGpA2t
lxlO4UOmQT35ucoaHlQalSDleQwPt80tfpI5tbgUSISok1wuIm2WUQ7cGqa3BJHOARkl83s9vt82
stBJA59H9ROeIAXYgj4LRsbgq8jfNIZTuoPtd/co37dE9eFPXz+jxduae8sEgSo+F6jj1CgDNxsE
CtKxstNjILz2bWQXHXqicCkMbvfooRzpxtuqeRbXQDjXGDYSHGAVrj4yDfarQe6ur8uqrAfDcf0E
0JSy9+t7OFSQIUX7AalOvRrAy8rWf9gHg01QYc2CWGReZSk7xWQuSDEcqZt0SY36RRDS5OBSIljp
EiztOKOyzF+Al5PhLbzccQpKqRYz/eMEo/5G8nnTS6NA6UgWVzz5701q9sj7S9kG/x04iCvyO6lA
Dy73LMOJkZhWm631dch+Cd1Bqw9ueq8nTuijj6nz0rVACf4QJEBVmV1WpyHbqZ28acd+H1SmLRVA
eoR7SzmBednm+v1QHZXw3gx5ODBfjZ6fwpCMf5cg/dpET1WzrwRIfbjnQzZgi06gU0NNqm2nuzak
Jlo+bFDUvu3iS1ljoqf7v2+d/v4sawhhX/djb+DhrWSHAVNkaw2kpQhOC4E+xnR7pURwaaGKohx/
9UzH6J9rpGDj4M1U0k3WrAS5hVcG3D4SAY7SsK7oswdTW8i1oaBr7Cjed3H4PinQoYVUpN8Z1d+p
ZrK7vXDXAyocuHN7s6trWPSFUufYM8wfovfoMtIbH/WqcwwflHZe2GKxSVDMiLfWfRB2yFfs3fTk
I0HCQG4tI7pR9pAq75QB1cb8nvv9xmUwIPlUFdtY+higuXO9TYIcS/Eat5/N9lPkopITHSNoGm5/
y2LwmNZtAr3RhZvTIvVNl3mFlphOfDL7D+j/bJ9C4kk9ttH9qDr9Sh19qYRjnNubXbl8I9Itv8Be
W9ebMUu+aNYXsfE3+hMMs571kpuFnTGnMAY7PXpBjMbV1oZz/iak+Sk//w3zDOIzMzBhxBg8fxJ9
dHs+GTJqQejCSVCuHsDkyeoLeW6jQKOMlEvX7wzxuxiUr6V/zH3XllZh2wuvSnoaoPRoqoD6N6aj
dHYYa0iNyiDCpTr231EKXpHZzzzf6Gh3eUeGq1e2fTp6V0uAObqN3AqomFzaQ1ACPTIvN51EA/a8
05610WFWv/9AUTypbKgOq2zlSXE91MmxmWbU/9fm/E0x6EiwV15mOlq/ryv9voUjR0/aDbBbvTr4
Q7WpK6jAgZPfw69cZWvA66V7yrn9mes1vRfWWof9wsrvFOErAkCGeBLRJdb8NY6qxf3kfoLiAbVX
Kl+X6xuqPorubsmxGiSbKcKNVW1j7g2hcS/oz7JSbKK14uHyUT6zOQvosZIrpQLQxFGUnXrojGRj
sLgU2ekqIanwJX+X3D+3/WgpM9PX4OrMlBtosdlnwv5ZKILZIaerids6/SrS6cyit9tGFveNeguc
bXDH0EC6XEtm4iU1K03DCcNkE8hHt4u3qKjWarURvJWJt8V94x7LUwdzVzd0X0CuLe0IT5qfIkyI
XwzRfdRsuYHto6H/FpXIUqZfb3/gUv6isC3T8psAPNq0AGeHX5Syhgo+Rs1KQeQ6seH2PjQWg60Z
2ofS+21ri3t2Zm2WLYu6jMJCw010Dnou/1DlXwM31dtGFu/PZElAzmic4B0zzxisJEplwSegCZ+T
Bn0h/UdbnZruzfO+xvUR+ZwGgIAYEGMfw9RJpGOP7lwiwg5g/Aitx2Ea+WhGphHyXankX2qvPpTB
ITcPeXe8/VsXD87U2GdQU+KFO2eu86SxhmekNR3J2/naLssOySvExxrvCx+0kfRarcXfpR0/tzgL
90aiemEICZoTBFzZvVH48FK4WBDkCYyfZdR97cg5t79yzeTMyRo3a8J4wOQQRTs4+6HTeuvjpwzY
vhd3O1XQVo7SmsHp78+8GsVEc6zafjJ4594lVfAQub8K79UI9G0atMfbn7d0cCnLctOkbzJxB1xa
0xpZqWDnAvig8wYq7yXz2Am2DgQhsyV4uddIUKYdmiVQk9ehhSmg3MxBXdqTvHawZImCCM6zM7wf
cl4da8NE07daOUoL4e/C0mwdYyFHC67AUux+q8XSni6YKKRt44iHqbCyjIufBfDHAm1MRP97fTvb
NK9FrC1sfQOlVhpCfrhXZUStdDj6xLViyBLIz5xiAy/WiTbAmgLVma0IOWuvKCi80O0KwhN4ttE4
6dnPcdsKH1G/i/x8G703gl3/gJUsqNAPlTdyfdeclP5t0A9ytFYqXooE/CR6xTw2uQv//clnP6mI
EAEUEjgyE6R91fG9lF5VE837b7mQnIzsWfGyz4ry5bbrLm7wmdHZvSSimKb3KUbR2EVv+jet/m2d
/W6AO1JYXvGm6Rxc+S3xmEo4CYeizeWii4iap0GDMTFI5E0c03IX4mJt8GzRjc6szE5HMwZIAo85
L3bpDgpNiM8Ds2Xgo4vsAB3Y2+u3aIyPmQSKaGXNxQxGqQjjNKyocYUfZk0oU39U1RdZWOv/LS2d
ToqmxzgB8a/uIZBWKW1CnaU334LRMetft79jyQ8mkAhXHbhf1fkYRmm0bg3sznCgPrG14qNXY9tK
P6MhDz3s99u2pqAxdwMAnNNygfG8mscolC4MQ1Gm0KHuRrm0M/lTPAp2+1JRy4lXUs/fvvUNa3M6
BIqDsQwEyEAc2jwp2aOYSRs1/CiFk5R+95V95G5KjVjjx/dh7G/zUtrF4njXx+UOPijUZL70VbcR
q5Ppfzb6xHatJ7d78bNd627QQQh6NHiD+6i4k8TThKofqzuGnk5Q45jwxWevIO4ZGrNTAUhi+gBn
TDPYQvJqICsoD9vbK7uQiEB6/LOy88IhTCtuwOSV4SBC/trVB1MXNqC6gOjegyXtTrW0Vn9d8kuT
AfxpcI0u1Lyq3Fno2UYU7p3ECDdhKj6aQn66/VFLRwyXBIk96VBAfH0ZNeApbgYG4w0nylSEBWPZ
2qC+KNtiwsM59zxjJQ1dT79TUmQGhdIr5T6qr7Mw5UO9onSyS5G33ymNDTl9ot9H/lFvTuJ4avto
0zl1BZvNnUgzfoQPDHgEfcTBrtcGtpaO5cS8Db5rGoCfaztFqjL63cDt3KsGW+8/VPeVITYUrZ9L
5Khvr/MSBJkeBJMbE8qR2eB5TrSMIWM/eTdSN6QYUxx9/zAax4GPQ3cdKDw5IdpGDeq6dj/yH2El
Dd+07m3lh0yG5kf2/IfMNsAyEU6XzMJ0hOKo18FRKHY6Hz68ZjBXWAcesGn4x1U2JVf738zMDWtt
maVywcVSzHJIIfV9jMSp6fjxt8zYV1VzahGsFrS9odlt9zIBJcffOeq3SXbq1/p2Sw+YCWsHxJ96
DK4/2wmziVsha2sTlhsGn0p53yTjJ5VmaB1/CpUn2X2UUTsOf9bJH01BGvw0/ByhV9Io8ocfYjBs
+tyWlMouZY1OQGVL8q/6I/nUGyvBdcllKIyD36GWKwKPmp3NRkXV0isq03GtrzyhvMTdtqDlTTjM
tQE5YTVCg/ke5Vv/WbHSTe4eh3EL2HQrra3ZQiCCXJ1LL38AL9Vnb77Wk5Ig7yTefGg4wtAVrxGR
Lcy0/qVvn3SLphz5d9PO7me+p2S5XmmmU5uHxthaR6F+kbTHaWyyeMl11S6q+2AN3bhwFCbO+H+M
zhyxa4KqcFPVdKz0TbN+TDX5WtmvnLdpbWbnbWLG5YUCWo+5l2ltz74ML2lzMxOIMmJYbPUESim4
lou9Xmbvae0am9bvw30P1opWSx8e4V0oH8WwMV90qA5tKbf+Q7mMCAymig1Fa27OfV7JRZpINbtZ
C49ScXCfBe0+piaavN7+9IWrCIUdcCZQW9Mgn09tVnURqkXE8kbUI0Tu/HJ0D+84NWBv9Gi9rUS2
pd08Nzf9nLOFHhDxdqtSodgSPNby9zyA0TZaCeNrnzQ7kpYQ5c048ElhQzk1s818j/K2LRc74yH8
D3dtZqTYJnSNePnOSSNNtIijRs0sJ2EiJpLelEa3c+FrI685xBL4/sLSLCSqTHFnUZoyBCrnX2IA
s0Nsp6V6qNy90SGkbtlG8b1qeMZt6zUk2WKYg6IY8mhkN2gpzZpJUqZUVhMUliMf1PEQRc+x8Zqi
u6XIT5Fk0So5ac1rbd3lypsAVUz4rjAr1KzcSxbuQX9f9RQiYbcE0X7pPOqgKkGlVZbTMpZWM1E4
oolnlt6mMleqJwu3DjpzIHCm0Xkd3PelpTSTgzocBQv0brrVvIchaew6PEnBi9l9vn0Al07E/5u6
osNIoVvrrdZznURESp0ZO6ae6GHeNrJwoyOuydxoGG5gvGmOIMncIByEEOcJ4k+Ftk3jjdZ8lSqe
HsGj151imqbBqUu+GQKd8gLW6aPbHAB71MJxjRn0ehcpb0hcLfkXiWRe5IhBldStzomJc/Ejk4qv
QqhAM2l0+1ip1h7cCzUFhpQYlqG4CIcSgOzLnRQLCWxOJ7GTkrZhiDovpwudxmPADPLNEO9FW813
t1f7ekuxCayXtyrCv7IuX9rsIsrMfR26Ts112Kv3jexvupWu/PKHnRmZpfuqlgcRlRTXqeI/Yfhq
7dPUhrFFP5XjT0ERt+m49gK/jqvwxEFXyfAj9XII8y8/i1mwQXSp3ju+AljL/cgC3Sk99dD6v+L0
gRb6v1/FadeY24aeDj28S3OtmvvMLYaWIzLUMIx3xSQ/sDI6sbiK50ZmQbVSGOQrFd9yVK3ZScoD
IhKVYdlyLR/S8KW3vujur0HIV878wk2KpSRfgM5GO4634+W3peTjKho5A13qZHJ451rFFr4/uzw1
E6LB2Hc+FL1eAGn1SgJeGMa4ND1bVivJassUSssp6Uv10ftLj3zTsUdp1HbDQ7o1f1nwPZrt3sh2
grZm/brzOVlnbo1OK989j0OGCq9a7E/rLaWNnXa/Q8AXj4p8TEey2Uihc6N43nu1KsWz5LxUVSlN
TwTWV5w8YZEorZeSO/R3rVN3JA9Z37XUGSX5Y1UlemEiB4VKuLPg/6OhzLXycn/h528y3azxXROm
uID3R6AdCvFr51r7svQ3Zrl3VWKDZG5Kl6flYPfKo9GPvKa0ajMEW7H5JZZ7I6YoBIlKdTDWRuqm
bb688U6/EAosRtHgtxOnKH12ETMlJfJ0f7ScVNeffcH37LL0Vu6W11kUG1DsQ+/AFPMVQXMmxXWF
pIXlWPD1VcyGhv1rlbV2wVNyldhqcYMpEkwtCGZ4jdkNhWG0zITMEr+ulE0knXiAecDGTDOzKzm1
Q2aNFOFJjA4BYi2C3G9M/YBeI7DxaFeZyHyYb96wRqW3kOtA3isWg/TMeQDWulxlNS591Qhcso+y
17V7l4qZJJ+Cql6JlWt2ZqG5kctqLETuK0KjPlZBemRU4k7lpRSuAGoX3ebsg2YXo0DKktyqyDp6
G303/QgOWlgYbwf+JbeBsGHCISN/fDXUFKu9OoFiXMfQfDvlXsCYh5J+ESvZ9tsVXPdSqj63NQvE
DE9JQpukpOruYKjfiuSl0FZMLDnmRA9hcBegjjUvSQaVG7tWzef4PUiXrRWiZdLfu8pJUu50Y397
7ab1nx9rULtYAqiOttlsf/QiBVI9Vq6DvOgDiWsDhHcr+MJvnXJsacoPcvez7FZuyytG52widVAH
uY5SkdMMKeA76oTWfSnyKoC6qx7jxB4Ma+PL/tqFZHHzYLuGiR2uNUj7L09Xo6Z5Eop8rJf+yaM3
U/1VCP/lgjAxav+fjdkJTtzKE9SwdB0NUYDkTj6VOxVF0uFbGD3CVpJ52tpVfbodXm3hmcXZWVaU
Gh4ZGYu62z+1NdIdhi2aiIL1j172mlMDhPlHlx76LtmXsn+87UALhT9eCRDkydCTTe34mQdliZ6P
Q4J5kx6FLem7IfmRS9+RSrHyT1JytGrFFhU7ju6iQdmm/yFlnFn/e187S0vjOHXJ89oFuCDZBXgE
rTeORrdNHnnXrATNRbdl0gvwvqVDsjHDgw+cHq3ROPsB+Xpj1NW2DzRjk7XuoW13/dd6El2XDivr
uxSqtel/DaCW3zxPCVVXWGaeSGxvUG+y5EDZLBKO/biNoXdVi6+1uUeLMfC+BeDS92G2KYovjbRK
rr4UyM9/xszLRDEDC9jxM6JGgW0VeaVPY77zdsNeO/Rb2C9cOvfQfxSsirCyyUsRESk1oK9gHqdc
fXluKzPw+iwgIg7hsY4+YKEFBWfnSGpW0ibT1sYsF136L1OqMd12KKJc2kOMHFY6kY2mD77p9eS9
VU8ok6uuvsnSh7oOkP3l7i0iV0pxW1RP6Zra9uIXM8olM7wB/dScXCDNh1AURiIkIxcbKdxb+QFY
sltsZfnBXBOVWgqL09zY/xmb3YRMBKU6TZqMje8TEr18hND3v0SpcyNTFDs7qGY8Dl4iEHvJ0W5Z
biP5W6xA4iV9CdxkI3XeMWG2x266cY9Ee9rHa+do2rR5mMR5WE/R4Kowz3Ruo1SxnxiuE1IMitUN
aIYtKF0gIFQwkvu63TfxDzN/TAPrKAd7Q/h8+yAvRY8z+/OkB78QEx+x7sKcvosrnhN9/FpsBnGf
a+0nkddUsIoWXjqzdKY5OgBfQDXONnYQw1BoZYtz0+mHJHI0+edYfindezGLD67aEbqMbRRvpPpH
4YU76HoedWu1FLj0hKMIQL5lAJPS9CwjyrVY57CYCYRNsMrDJ785mQWUB1CeeDV0M31rG0zFFUro
ZJn06faqLz3YTZIxJTlGpnlazNbAb7qqjGRVmPxOj6OtH+wT9bXdRU9WZKP4IK9BpqcsMPMzDML4
xPADqnXzF2vvGkkcxbLgVIa4qQthBzygGRB/qZBJPBj5H9HqNsqqey+s8oXZKaKcnS8pkdSc5ROc
LP7Uw++MTlBkIPsO/2AMx1W/4bZVbUt/jcRueYGB4dBtRbvnqjwn+YGvjHnjov+AMmlgA6VPxl1t
AsW06/tGhQppjcRjISXCyjtJokPPB2foLJYE+HpvlpgcBOjglE3oQ8jpafcMOZ5uu89CHDa51TAI
CD+fzmTq5arWWdPpoUDWazPzZPIQNIP7JDGPph5sJOWLAZHQbYMLaHc4RpnAZgQWIkXkni4t5mFf
FYMqEycFCruUymGfAMPe66fATJg0eEEaZgPL4k7KoMEw4FUDpaPySObeuQ3lr6n3SfbelbUUvNBN
4HchGwBTMYtxNR3ie1ogK2koOG0M+bOw01L+eQgVIgcvFSm1kRI7eNVBTjoExf99V//S+mwfNMnz
mqrxBcdwx8SuKqAZmqMjX95qcDusAcsWd50JTeod4HugPLzcgyAuZRhfc6zBmu+HuHXSHAcFJb4G
uG+cQzUsrVYWF4I1Uw5wulIrnWoSs8dJWjdCw34KdLAHgC4yyklPVr3P3KcUnXYwxzBZUZrwIVDK
7uXiKU3us34lRy1+uD5x46CPRdV/tsyIoseNEKSC0+sHs6j3RhFsDZpgnOZS+QX/9Yq3L9w8oMeB
+h4mHth11dnbodIh5esRykVpQxe3Vk5JOhCkdNsa2drw8GKcklhcNF44xxRZLje17kXXi7wKW7yw
N/jyUfDF/tT6Ed33OHv0LIb/ojjT7rrMHza+pK9lwsXVpXrL24HeKSX/y18gDH48NL4oOC6ea8W8
dX2K8PcN09Jh/eHHX1ZCyVImwhoKdZDyg/qfhZLR6obeTdjNKrl3w2hb/VH1jVZrT5BoGlpk80AV
1/on01V8nv3Obc52NIKloFEkbCalrY+5ne8akC/xD3dz++OW1hJhj4lVjhaYOv+2rmzbWtAswSl1
9yMtsn0ew5jDhH38Dfi3WnsrlAFL9mjv0fTm8Ueym739skiSmyRi7xpjE9bBQXiqDlIjb8TirU+O
t79tKRKc25r5SRQEoptNftL1ox004IfXwulSAj23MDvnBTLFaZ0PgvPZr+WdjrSvsJvE2W5/x8KN
15zEYSc+YC5fc1p7vdRrKbG4eumF/tibR69/M91TXkAKKRUkkJ3/ctvg4meBq2FkieIxZd3LA6ah
GVhNbVgnHeGSFizEeeHWVcSDuKaosRS4aBECJIf7QIG6/NJS0Ui5nCZc8nLtc6c/pMZXf21YZzHj
ntuYHaUixhtLyo2OC32du6s+j+bRQAHLPaW2sQ2U39Zv09zfXsGV7zJmbt6bdeyOLTYt+U/c/DGt
p7z9uG1iMRCffdc8DOqKQCVDx70VYpAY30vwnymO6B6pcpa/vS9juUYGtXSgmOoCdAlChrGnWf3A
Kro6aEzRezLiTtyOijbYY5qu6fYteR9VP2j8ebDLVxPWReXmrqTQMke4CbK0XWv9aEsJqkVrxc2X
WnImY9yALancgjmYfY+Z+7VpBjq9KavZRkxNBOP34o6R/rQDDpyjtfjoW/uRkD9IVHHdBz38SMbX
lX1cCvXnv2J2BrTMt0bBN4B4JL8b5mrv6q+l9c5jAPRub8NNKEKti/qr0wcbV37glwjNwxitIeqW
ln1ivoFIWZcBQM2OSSxC8tfJvetADmDnETCz8LEYLbuN6pV4tlQXokzyj6l5EtC90Uxic6SFjoCG
qdrIIpt3qR4emdB66qyW6sxrlELrZ0qPmvparkmgLfkxHKrTCP9ETD1/WlZhXmlpymukEh8HwWf2
d+VsLmwpx2RCsUwYFtLdZVhrdSMzzDH1nioL7o7A43iSgaJvfsEDq1q7kk07c3FXQEtjooSd5Oxh
ophXjr0hDpWiNXyUSWlnbqd2p4rGO9I2wUNu7ItuJYev2PsbmM6eyMUwpl2dYU8KUpQZvvkyCl3D
k1V9htB/W6Z35Zos2NV68oUGNSe+z0KJWJ0dkUaqvaxzVe+preJdkarHsjvE0Uthqe+usL19Hq/O
wWQLfMCkVPQX+ny5d0mR/68t0Ba0xA8FrB61IRxWm9VrhmYPFbNPGi+MTO+pcZ+LToFkCEmcRLaL
tUnSRUM8QmR8YyJznRuiblNyj/ae+lbZhkwdmOpzOFqnTP5xe+muD/a0dhYbRNgWQY9PB+/MM+JQ
hPes8/0nOCPKDhWFcNjy9N+qSXbXK8F9HINhQd6S4QB8RMy+rX7rkm+e/4LZt06DplnTR/4Tjd/e
jU5Ce1fpwclUk21URZs2TraS9/v2Zy+tL6QZhsTDi6L6vJ9hKHkVK1biP4k8uRgHVhHq093Tak9s
2Y4B5STAHM7C9Pdnq9tWDDNqfe4/qfFR9H5PE+tMHfv/mneNTeTR+o+ZWfAKC8bh9BozrTfs8gDa
/kizu6jaVIW4PuZ8fY2ZzE2wQtrOVFjn80V5gfgQbxPM1cNGIoZ9hEFnu4jcmu1Oex+Er1EorZzx
KV7MI6Y5yaoz6gzFkjHz0yKv296XOh/6NQDiDx7O+egG74J88NecY/pfXZmatot58QkNNzns2aZF
yhgo7f9wdl69baPdFv5FBNjLLUVJbqJsJ3EmuSEmjb13/vrz0Af4YFGEiMwAGczEgDffvttaKx+C
s+9HvHR6q/Os+1tPwLW8zjyL9FDT+objjjt9aQaeG72KYXI6S1pk6/m/HbLQQUxzyfgTSZ1JDXdy
OhyR5yUnUvZ3zVTtIF/aifHnSn/N4D7uhRx4geLQ0nC8fTxWZwCKJIIJtK1p77z8NF0YkjCSpuAc
wyUTJyA5NzyoNQMAolQRthW40ZcZn7aP1a7PLVYz0TjiJVs2GFG8vT2MtSmmU3vOz0JJjNOwDCe9
kHREYwbnGXA0BSlkmNLeaM7kO23j7ndhfDYlRw/fhDSBEM8eVKcY7bi4F6U/QZJwvf+HZiKqqB8/
aTG1XdNqpTky8q5L1bNZaNK94vXfbw987YSSQiWRyvgAbFoLK0GXdSE5eu7UOKCbG9LxO+REIuUF
YZ7Yxk3dgjZeo1DmcX2wOK/4h0MDhLqJA8ULzkr8JJoDLhQoWRIgc566THS65E7qGDkJilVGaz5K
SnAcGpqPHgXzV4O8oDb+KORvgf+5H4CsHLvIaTVYKIJwxw7n9DzfnqGV6+TicxePTpT2fefrAjuj
hNZGdCIaZ1owy1byNU9KcHv5/rbBFX/owuDiJYhTvxZTlfmhNPAcWJ5Ti4+WFzhCvrH2K88phhAg
IlMNPnhJmKL0tRwGbQzDvPit7BpbzRxFGtnLTqrAoK5906Z/bg/tmipnXns22swGPDeBL0JnVa+y
qMqT8KxU/0gmt5LUILAbyEdZyHeCZ93DvLG3hOFeD7+ogrBrm+dJpqLfbxEkrFwrNLyjBgFx9ty9
vdiEdViJde4z9sGQAhiKRtiI0uKvce7zcD9YWeydJhPHrIER+9xF39VjpB3b4K3J9jDl3Z7XtZUE
vos1OnoB7y9c6LDFa2uQ1j03E/3ubu4/eF0GJ1P3I0sD2wJ5s8MzvG1z7Vx8tLl4+zzdC4VUwKZ1
178A/9mre7895YG2gzP0703RTwYMCx0BQGELp0UvxxAfOo/OUrPrZvmnfUNVQ332mpOwGcC+Y6sX
jzotZUBCwSpSzVk+6l3XSYBDG6yl4l5A+aGL5ppC/1kojp4vncIOIRVkcfQXITiU8dGs6BG3ws9D
xJT3vVt2v3tB+Zn+UJ/Qb6+Gf5HrKcOvLQWKgYc7qu8D/c4A/d/cR/L3SN0iIVi7PxDIZL7wgXCu
FvdHqE/tJERldA6n5kgCnQ4UPX1KJWiQtip/a6cIYgHE6aBTBQGxWBivCeNEsJLoLIe/SExFW+m9
tX2tU+qhp+Y9oF/8/roMR82KWQoLp0ropvtoOpXJE9TYNs1EfdPTU/7XkhWcIgJuYIfUtfAEFg9i
ZNTwisDvfc50mqeVzo6iB1I4G6dndeY+WFm4dCr+KbnknpnTI8tOG/MXGb4tjYDV6ftgZHHJMWmZ
LlltdBbzP0N60ixHyt5E8y7QEd3Lv0VbOLSVGAbmLfG9DDxLmy4GJfXKiB/F1Em+E8RPiYiUuQr/
Q7ZFd7a2xT8aWgysGbQafQoMycYnUav3ksH7fw6N+pCpzu27Z9UU6WscljnZs2wyAi81hMJUc5qa
ypG7V6ulQCTsrOotEjZCzWsAAzkJEvJM3CwQRqLu0jMSY8tA6AM/X/a153TM7sxKtGeqai8e97E3
OYoGZ97OFL6E4VaH5MraYXsmT8QnmNmvLm2ridongoztTnktirsMplOu9C25r5XZvLCyuJt0fxAs
co7BuTWl3C5oGdOjJwX1qWHSX2P1/vbaXeeAZ9guw5nJYsENWAtzoxyqiC0G4bmNZPHRi5PSERNj
3KH03e59MUn2Wt9Px0EqC7sqDO/RqMPoFOiGd6DrPaM8kudvY0/U1BhtuLGzVk4nHN6kKbmj58Bj
cdHUui95uMK4X5Z/rIH8wtPxq1FTe0gBxSmeI9XNd7TR/r09KfNCLp43+Z0eg8ebusyyVVIXECdT
Bx7Tfig+x3H6KYMWR1G2vNi1wEIhbps7tCklK8tEoibXfhMZcXJGfm88jqlV2u0UIVXiu6jWqnLj
4/DlNqTcLZ5nsSWYszJMxCY4Q/9Pb7J8BTuU5NMy7ZJzBUFpPOz0bxM6V7encmU3YwPsDaAUSBSW
cXkkZqHn0Yt9rioz3rN04qk2JYvGlyz4x5Dq8tlX0y0+haVR0in0EM2cipSQeaoWl0Sgi14aAsc9
93JHO9zR8F2NVpJSN46RstWoPd/YHzfLbIw2bdiqAfnNDWKXt4IiBPrUKBjzxW9FOxxESbDlArE4
UPfm2TKcTvrWVk6firZnSLtY3wDkLVdxtq9BBIzE7izmu1RFG3TPGrLKS86Kl9hk3waKvbH2X4zM
qHCWEdbQZQk2JVlrxTReniuttnXt61A1trCp9LI6lA9WFm+WP6W81HGYnkfyzT3zl8+YYhgib+/J
qxBrnjL+0ME5hwIs3+WSDWpfR30jJec4lg61iTJFgNhe/Fn17qQHQzqKWnYvpeZBFRo7sGo4f9CT
+suDMX/DTF6L2zaDUpc1IAojfmomLFveBK+w3pC8Yqd4BynZ5+JWBf0qMf1ubX446Q6lzrcsbhmx
HIhKxfqlE7TDhdPhdpAmmstcCcF6HQ/3oTXYJb76BKttEfxJIeG7Pe1rp5I01XxWFBhVlrE0XM5e
WUFWfRa5W3dmz3Pj4zbsRwO4lFfUnp3kQ3h32+gVgJyRo9lJQETyETDUMr0KVnTyehOrGnhtwfue
T3fykH9L5J3Vg/6FaLV34PtSrB+iljpIPEZAV7jstY1MwtXo50IYzQSzkodJ7DH//ENKR2xzLwno
/XoxFUHci5640xF62U3j5JO40aDJytP6eHvw83m5uJqwib4xmWy6Gyk3LpxNQQuEIVas8CVvxsCp
A1miT1We9retXG+u2Qw8QLwjqHxflcXVaqbsQNL9BWh30/9uinKnjNIha8KDXlhO338tm8cg7GDq
QsDPbZJm43a6Sk3CmXPxBYsLf6BDROsbM3zRE7DsiSOMj138pKnFN/LobSfZFCaSIYUO/eewF4j3
s4e2gA5Ftxv5JHh39IsrW9909S68h+O8efgtKLcu+8SLSeiMtGXB+1TK78M86o9xIkkPigdwrfQr
xZ6iWqJJDB2AuNf0U1zkjdPUoXwQEbR5VgNzRmw1Tf8wNRJqi7GX7IQCLRORZ9Qp0uYt0NQfQovY
Gurt0T4ISBLdXtqlxztD2Pl+KhNcGlD2LTYtGj5lMupJc0K2ud1nqqijuWgOx2iIfCdF+mfLG101
SIMFMuT01rNvLk+JNgWBIDRlcwp8V83SV7N5lUtEQKrXrhpso/te9dK9kPVH72t93wePrfaD62sK
jI0n4j1f8vHozCMHKWxRsaV2wd1x+SG+1aG2l9fNCWbje196aPqvcJgj/lUGO98P92oJ6Y/3aHWG
XQpQWnfPfrD3npP2h691h8I/Zap+l1ffANME/IVPY3pXn8c3XZCO/Rb52PtBvvpaJFv4GDx42AYu
v3YIyWU1ydCcSHU8DLlttSrEioY9JugANp/9uEUS6bdOEzdp0wclm/Z1oznQLaf6fV88pNVMe+oG
tbbLYLjTrE/aOMz8ahuF8/dIcPmd9P6+t1jg8C5px8WqamCfS9pTYqTFZFe9Vrxk0qylJE9BSxeE
L4aqk1R6YtmtbwSP8piEnl0O6LqJITUyE5AWxEYqUsify4K2RFtvVfMhKr0h27dpJblR3AJaKr0o
o69BMNOfU+TTDlr4bfSzLLXeh0WzKk4Djvb3IK5EkppyFQ2OmjXmdMiUWKG2OKVbdC3zDXQ1cvJA
vPb0uAMKulwhVQ0hptDIxtUwqRVe6Gjdn0z6jigg+Ocn8287j3lreOtpFYDflvhiyQ6jSwMckkEu
nPzQO6WJx8aoHgxteoyFkxo3uPue9PUv7wpMUh2ScNEMBRLRxWMTTL5SUUATTnr0QGntvm9OA1FN
qH75WzukGYAooNLBnURgeDmT7WDBijri0gsTErxmdVeVDzDZ77ti3PAdlu7o/KZ8tLQoeKVFn1V1
ovsuwuQ7WZhEW+ibX0JjbpRP5lv0Ym8s7CxOb1KXnU8BAjtq+4Sf5hSZ/6j5KdCw6GdS/W1WmmHN
PtjMpoNzBMXF5QR2Sq60QcsEBon30L8q5d5rT3H6Ha+FF3FjV1zt+4WxRXQkSLmhUqJibFn4YMLu
DPurXaQayDc6I+rJhrrr9v5Ymc2Pw1tmo3S/naAgwaKafgpjsuGm50yASEFIBf6f27aunqvL0S2B
UZ3eCmpcWL4rUkAO+53aPWV4z6O+kQdZ2YkXY1rskCGsjU5NsDPl3yjBwiwpH6TicHswV42ii42x
PMH4h4OaxVjpha+hbn7tvPQt8+RH+XPyUqqO4IevcgZOQptaJEo2sNxLX3VpfBH7TXlhKZXksSuN
L1b/e0z/0v9+//1zOxrgE7yxd6KiD/63nnten06C7yYW+NpB0sJPrS73O1+qikNXFrlbtsNWxnBt
3UB+Ujqm+Qi2rsVd1aXCNPZhE7h9IvZ2RL/lQ2qMGc+MuGVqmSqbx0dwPjssxOdUNi5PNapwIY5u
HbiNWkbCHgAxHlpep3TBESA8J3XqV7AqlflwLKey3Xui320x56wchzkCQKMLcIQKPvLyG9KEq8Uf
w9j1+z78Rwktukhbr99LQyPsxqKqN4peVwk0Bo0WFBKgqEuAlFtW5nMjsabBamJ36FDvkD0Yj0hj
IbPiV/0+nmL0n71dq4euDPfJxmmZ125xa8NsBR8RuQRE3pYkAGU9qtqkSbELq1/yFlm5eByVEhEL
S4l3Q1JIAHolYV9awj+N1PdOWeb+xgO1crnimpLrIkMKd/eyDtMYRSQLgxK7udWV6WGYJu1T3VU0
W5hWkJeHQFfFZKdkZRY6XhgHW13ea/Z5u2DN5jNA3yzWuzG8TNCzKXLFUUF6IiqTo9bW3RdR9otd
TMz5KAZCc0SZXt5qxV7ZanRIU7+bvUiVDXC51cpJHKW4bVPoYCX/nEOkcrSaCmH43Dx0Vakeb6/2
mjkiOQ4XAFRoNxena4xauTaqMnP9KYN5hBAtT9sdQro7etC3BJSu8lNsa3A2SBqxPjPkZp73D3dV
1olm1QdT7sqN6Rh+a/eJfu+F4V0snxBD3kHOgGa13Ur6LpWEs0pdsU6VxxYx99vDXllgqKk1/qFG
gN+/mOW4DppA1cvCLcmaFAbA0yA/WrH5UFRDu4ui9lUWwv1tm1clHkb/DjUGoj8Tmy4zY9Ec7dZy
W7pVbt51/r9C+VKmXw3vbKG7RXVYi5q7cPzky1vcsyu3Nd2hBtlUmZW+cozMMQeaKGWlK6nZn8bw
95HWgz6KtsSz1+xQNZ/z4fBd0Fxxubx97MWdZ1qFG8fckGqS6rb+5iWavrF68+9Z3FBE0DNwmyOi
AN+6tBNRXESyKi/dsQ73aQXakFyT1ocHNfmsaM+3l23l/TaJ2sHDIfpFcXg+QR/2rB+2ngDmjvQO
CpEvkpBlRx8iqg1HaG1IpLQQxZ2rFrj/l1Zyej49wwort1B23M535igdy8g/dfWXXtxqw1o5h+zA
WXmO53R+xhfW2KiC1SNP6iL6h5iJAHTyYWwJnpqzdkz3evHdm54yFKRS43tkbW3H67ESRgGUpYAx
H4VlM7Eo9vmoK1HhJh04O/+7qPjk1e55DBwrVOy/Xb5LY/Oe/bB8bZwLY1zEhZs1MKtXNLxusUPM
k3W5GxUYyUh2qwAsiEsXV2hs6j18ymbsSmKyHyDciMEERLX3lBrFBrDl+oBdmlqEoi1yPjPJduwW
sDKHqPi8xslWC8mWjYW/KlSRUEGxlYCVyQBAdkWYQCmbmo6eN83b7cVZ2QkXU7dYHOoEfVqIVuym
fmlP+X2ZsBPMR1HJd5O5wRq1ZWux58nlallosEziS64ftOGt+YF41y5Jt/A2K+HG5SrNX/Jhy2nU
s4soxRLAl3zaDYDvrYTk1agEn4KgcgrhUxo99QkCuvQF9dKW97I6Up43+vrocFOUxQpajdcG5JXZ
kH22y/zqa1T3B3EM7MT3kA/4cnsNr/1zEjI8K+w7gm8wRJejbYxx0gcxTtykRPno1BZHNXYa7U6I
T179ooq/bptbeUUv7KmLp1ue6sSqYgAHjb8X88c0QMIUdalxB/GhX8FJVze2RUKwGLYUJtfmldwT
HULzrIKEuBxpXI2mMik0AVeD4IS2r7qmSZYr+xlvoSevmhdA/Mxprv+ZWmzWIC4NtcoxNUxfEaGd
JM+W5e7g5Qgw3uXxeFQMx596aPdQGUdZLvQOej3YNZJst6d7dXU/fMhidWFbL320vBJX9f+RHtXp
H/hh4MpoP6c/xWwjUt6yNf/8w7nxEtyG3iwS1/CPGQKzpBBV4VCWdvoLWjet24JiX5XQ3md57qun
wA1cYEl9MuPCPcloE3cSDtOhRnVD+JHSsJROd9L0KrS/lIduOoU6il+pM1X7sT3oW0mrlVCPE8rx
gZifU8TGuhx1JQhxajRJCntvpUg2UeHg21kEy+7OjzppzkgYZUOJoM3/pKR8ESgQRVr7SkRj/8N1
TB84/sUce13hUOpoGBqxzBNXU+uDmN7JbO8xeUzz85AMGxtr7Zn5aGtxSZZipPsG76xLptyvvyTC
s2BtZOWvnXxmFgZ5SrK8isSRlzMbK3rRtjU3kxX3Dlp7xKlOYMK7As3L8M2MtjIVa/agPmP+YC2H
lGrhCOiNqE5ZVyauN538WZHot67f+93jqH/vrbvb53L1kYEN2YAKU6FfdRnBhEFo5qMoYKx+GyM7
RWUPLpSoG2B2lGxRsDNf3wmltpenn+NWTmttpFAmKRQ8EBgnf3o5s7lSZWHQxakroDeapsFJ8A+p
ga5PG+8Ec4/G3e3RrtmbowrqvTxr2jIdWfmKEg7SAPYsFB804VGqhJ3nvfqqY2SA2FsoAG4bXLuK
oDKYzwFTCz3z5QDVpBPLNlVTN7YLPbIb7+X3GPDfb3792Ve2GgjWhmfOvMXsHQKNJWppMNoJ8LWV
cg95tg/6X/dBKWc7LSQkzj7lgbcR01zVlVk7EmWoQsI4BbZoCWM3El+SqlrI3Gmitkwmq80Vdyy/
KO1jo3zurP4lMb0T2MVCU/Y0su/kJ59KIE1OxdSBF9OcKfwphA/t19vzfsXu8/5hpIQ5QUCqQN5d
TrzlF2gFe0numll0H3baY9WUPxSr+KXREQlDVc+G04AAqrV4LAV5VxGxBLYf4F6hqnnwKn0nVtOz
EB1Jhm5828r7ryIsDDUJXzcLxF9+m6JXvaIPQu4a+u/BG8+THNkmfML55PjCawaavHrRp9hpu8Ae
vDvVbHcCaUqhu5+8wZ5IlN7+oNneIvAAykpChRBq7jtZfE+UVqon9H7qeqa301SwXqqRncI+kp3C
/3Tb1urYP9haXNdVl4m6N6nz2+wI7ZEy1q5k4uvESY0tGsmtcS0OX+qHiUnei6dBCfYKyDb5kyA2
h6zfiKbWnl62PygYE2eLB3jhcEQkF8zc4hqretjJY7WgipwjBwQtQCzu2lh0gkQ5TOBvjHQLu7vy
/mEbVSj6tMgrL1PKgE7HKO3C1PWR5sxD4z4eqy/WJsXIVQ/LfKBm0VIS9RAmc79cblop7gSj9urU
VehurephL4b9U+t/ao0fiW85jW5Puur0Xnjn1/2/qvol2VRemc/scp9CQyPODaGg+JYiUGVbKdPk
ZVxvuprsZDNHEMbSf9/eoGsPIm7UTNFIY4NOLf5yoHQJxIFWMdAw+2Mm/n0apHtt0H+N2fCg0XJn
hMZO87MnrddOpujU7eDc/oK1bcuDyKNIL5R6xWsnF52mlkmZAsHBWkOjAvzzPkCC2h837u+1zcOe
hch/hu5Rk7gcq5wpLFbfzJ0NomSbrSXAmGjJe8lDbP32qFZNvb8SCPmR3ljUimta1nWQYrOpbD/4
Ch5hXT+FBLX/ydC8gmi7QVm3GBNBXdmERs/6KSq8h1/CnhbJeKOwsjYaOvnpVgOvCq/WInhUgPSk
uYUjIUBgtu8M+Vdf5aKtN/pW68rapp8rV+RDacWkifZyibw0L8TCw4OohJ5kxkseDhsTtuKjaPOp
BrYqIhWhLja81nWmNZR55lZTl6NIOzQk7D2y/MdCGBvvPhAUwkbBG63IESg1HXmoxHT/19uDlCV5
bYQA5mrR4iPgpByroOky2lOQFrUONHRbyNfdNrKWr4RVivomyu4mh2uxbFZhpmqUlrkb15UD0SyM
2APU8mNe76vovrF2Qweryd5T74r4rQofBIgIb3/CioumyZCNqzJtjrK4HGeXJyANlDhz6azRD0YY
ePuKVnrIHEFKmEpxqHREJial2EqWrl3g0EMBspob9mn3XJyLNBxyOeBfLo9I8W8pNj2isoO6g3C4
vw8bc15cKToWY4jwe1rqu96i+htKUfoCAkjYJUpWH/5+MqiNoTqBRiMNMQvHY0BfJing1HZLITYf
q9yS9jUuyoNclOKDX1r+vuqL0dHUQHy9bXnl/NJkO+sUk4hnPeaff0gRiMHYwS6ZFa6gTQev6O6y
aDeW4vG2lRVnh0z/3LzChBPILbabaAXT0Ex57rbeviz/lbu7r732ZzNztmaGjmXELLjzyD8sVpZK
21DnYsU0FjGrmER4cYN430/KOe8mzSEfsAVKXbkzyPvjcMyRBqd24fFMaTCkWZwXsPMrD1IGzBFq
ksQ45YrkaMlddxRhmL89mWuH96PNZYdYVigNtAzU2pr+k+mfQvF7Z762iXifZgO786wid1fLzxMN
cmn2ufLzY7GVkl25jOdyx4wkgBeV2/hy21iSJ1Tg+gpCnGknDN/rfMuVnO+5hY8D+zaAX4qKPP3L
616kDSLOyp6CYnwnRXuR7uCC+G3fdW998iaNre0nn5N4v6VatOJ00MLKs0wCiWt4iXLqRn3wPIVA
rk3kep+qzb8K/OO72AhFOy3Mwrm9mGv7Bz6GGYRC/hMH5HIiRSHO23Qcc3ycdiptPRQL24eL70Xq
KBV01n2Jcut91UUl0m2CuOH2rFzC+I+4WPTjwgC6RKTkpFuNKBQoHFk0qdbBDsWAODlUyl0vZPNV
vNHqvLJtQBriktDZjjLSshaveGPcKUVF7aj9KrWNHW3pPKwMiMSjNKNoaTKneedyOqOEBoKODiE3
UtTqzh8hTs21YXyulSR2rVym00WQfZhGfWOjGrJykc5JIzRkTIpWV/3IvTL0tVlNhQvZD6kjq3nq
2vEumv5D+Y27ZuYdwxMC2riIG+nqbaV+jCnVTsMu8HXbV/a3t+Sa409pm74/qg9zRXHxGgF2T3PZ
oqzuZ8IDgtmfuqnZlYZjepXtd/lrYNTQWaA/25em7TXJoUm3JDXXNopMoIVmIehN4MqX6zjqqo+Y
HwV2Lw6puHyu29+3B7llYDGNXW1OYEGS0q2zx0H8OuTexi298hahXoRnTFM86d8lfDcLyjQKR790
05kRMhBPBpSo6j5X4Kc7/P1YwFLMyA1WDW/8crLSqRDNIq9LNzcQxs7rSdz5SbhRS1gbD46CBPWQ
Sti7XBFdjOW8LtTSVYtq106yI8IGrdeRDY3KC5Hihi++cg0T2tJUq6LFxbW48BigxBrMscsrtOOQ
2fCHB6NVjwrXpR1sDGzt4DJ3BBRz+pUnZzF7aSDi7ceVG0dmuVet8tzHbX6XhRs7bm0CZ02Nue1h
xgvMD94HT2uCiXeoW7XC00oOvRC4UnEE0ER5tnjdZAtd2d5w++Pa06IyS38utrdeVEEc6UmNQkv+
NlkDYszlRjFgzQQuDz0PEJCQQ154PnHajz21LJpv6g5sv+FF+65NtkoAK/vAxMdgFCRccAMWF4Hl
cRklEp0pcmU+dkZkCxN8JnrqdOHx9ilasYTniEgPGJz3IsDl+gh6niQKwBoX/gBHDX81+ZsID9Um
N9n1vNHMM9Nt02tD+mbZayMLaZGpHV2k+iSa50Ez+++oMyfO7dFc+xVYoQxHHwXJKu6Fy9GIoRz1
ko9fkQXdk9pnGXB7T3IUv7HuvQi48DCYBWpntbA3m9Ha37Z+PZe4NDiIdHhyYdDVemkdzGeR83zl
bt0X8LQnkfaiekbiePlA7mgwgo3RrtSw5/430o5U6Mn0Lb22QYbzNFCLwlV6n37KSWikp1qMTDuR
BONpqLPoPNW8y2aV0uep157+j94V6CRkAEsOtwd/fdBZXG58voiNxDJcDj7U0z7QPUKqUBrfoOF6
UsRvCCK0dbkzjK1reSWaxRq0HvAVzsSW74/5h2ulqeOghzx+bhGT89Sp66L8xg2j9bbaJfLLkOfk
fIWshK8iE0L1HzhhVPmpB1SJ4mdcQWWmdEKJJsZkFH/9BOJSzvRfUNTOCdPFRESVr0Vd6uES1bV+
N/q5d9S8UNoncaQ5ghd+glhF3nDD1nbenMHjcNFVbC5jo24Us0iNcI+aKjiIgpDOaj0PRhkVu1Kv
/7290tfe5pwupMaMm4I/u4R+SWmj5ZmMsTof7TmDb0HwNY270UNZOLb25Gg3nsW1Y41XCwkAAQpX
4uJZzPEyeZ25Duv4kyx+L6R9YDwovt081OqvSN+6fa/fRgb4wdxiBfu2tkQIXEq3j5pnlALuBv0b
LSFbih5rJwbulJn5z6QhfJl9VSO/KI2MsIAfH/vEP9TDeBo63Gg5oWM4+g/7UuclJgrhBr5KPbWD
ELbFKBauGUvHMKBNdrLa35Ni/hDHnwGA/Nu7ZG0SqQvOmXrqgjRzXt4HcdwKdVerBe1sABNrOnGB
iFvjFrHh2s6H2AeqFi585nLhXwS+V1pGO+IyIzWU1WLhjJr/bZjUT4Kqv90e0kqjB+A8AJ+0U9PC
D4zgckxSbXiBEMsYI3+ISsNd0OeHQd6BfAoVRK8JTYqDPL4Z1icxVpHOwM/pz6JxGsP/cNtyzIE0
zopDV/nSrBlyJSnN0i3Hvay7dfhYV58N/04TNwytFLcYM6lSkmXA1iASvhxz2ExxwZNXuhMaXRJZ
Qyi77pOqvxc9zU4sibrW8CUqki9TsRXWrrQvkQpGFoRIaG4wXWZDqhTyoSSaSrejbwmHmDb9qjw1
1bfUUO08OiXSqyb/K4KUbLzHOIfFLxWekX74a1+ZEzM3eM9cTnOh+3IK4GqeksATSreVDbcRQzuU
H5G4+nx7d80TeZn6ubSyODBjXk5yCAjFjZLkQdd3cLXZRNX7JttY0pWT+R5g8lRTN+T1vBxO7+eh
poVl5ZpduxfNBKi3fN8ow6/b41k1Y+hQ9c1wZXpaL80IrV8O3sR4EkGxAM7JdLSWSXMMSI1v3DUr
78PsVP7P1MLvF0SkvSDiq9yg620zPmmRvwsi4VPYQA9YWpEdl3BleFuVk9UVo+WKzDUkadR+L0eo
eTkeVhnMsU1k0428z3F01Mjax/nGDlyzRCkLDQ6CNQ79PNcf3J22rOtxjKrK9Skuh4nuKPEDgMFD
2fy+vWhrxx1hdFxJmsjpClhWtqwabcHB7ytXyqX2Jc7H6iAV4/Qj0+TmWBV5ZBeS+tiFxnSYRPmh
CfMt7t2VZ3GGrSC6MOuZ42lcjjWCe64CD1S5EP84eopw3PDZFw6hoB7K9nB7uGvzShkApREsAZVZ
vB5CDmGTF0+Vm8Vf/AQK7+90j3nSl9tWVhwmYFj0fMgg9iGsXPgTulULehPzRsGFk54DvuNbKuQP
YsT/lWZo7pMGHWbEnP4eFkllhawuFUogGyAdLqfS72ph0HswB0m7L6xvWvBi1hu51LWj99HEYmdW
XdJmgSaWbpyQrM2gBhEpImXjq2o1e1F8TsS9XB5vz+faDpmTFvjWBrnHZZjf1iQK+VnpsgE7rXM6
9IEte+ranVr5G2jZ1QMBvSc+DO4nBeXFdhQ7P5Q6U6/cqpD/FUJROnSG6e8qVSsdevalA4Lds16o
nzm1T8tMm/TWhsO9Nl4k2CgBE+pRL1t8gpV2PnwS5FCa+qEIrSccyk9+GB4lXzo3+kaCY16w5TME
yIfMEATtbJ3FkYjI8VZdGDZojSV7rlLIQBJP2riw187dRyOLm9OvM1rv5KBxG8QY++g4Wc9CbxfT
f7g2EaKkYkNSnBr3wowAiCjw2gJ/zRrEkyylu3Q0HurIUp0gVyLn9rZcG5RF750+k6MjfDkv44dL
2msyWqhRlXPZBiXQdOhwG6nqnUQr7zy9aTbMrSwUxZq5nPBeMV/mP8XIoASXeLVbNQ17TzfLHRns
mB6cYEvyYC3cprZoAbdjUyAEuHR8FS+2gqptXCMoClqp/2TIptqhryrOOKBV39C7fzAnQb1LWlE5
1HKanXvUXQ9BGph00hXdxsquDJ6ULAQHdAww1UuqwTI0x9oYoppHgsYV37SVrnV0ZeOiWTv8pLIB
Gs6RLv7vIvC05KFsgypoXf1olQ+euQ/Lx8aoqQfc53l+kI2Qk39/exutDI30iEiIgeQMnvfitGde
OnAH1N27M9Nqr4Wk2FEr7m5bWdmsF1YWm7VO/FKppqpz+8kuxre2cXLpuaf6dtvM2mDwjebOMSIm
pvDyTMhD5CVNFvaunv/qg4dA2inNz9smVkZC9otqw7wV8NEXFxaY+FwkRdq76XSKwi8FXZNeLO8t
6BlvG3rf5YurkaweFX0yjHMosHCc61EcoFyte7eN6K4dg+KpKr+S34M7SulTwDn01JNtU6y7PJVe
KwOo87fO37UyBPo/ev37pJ/zLLJLFrRSiSGfk+ysd1/0UN+FPZ0nTXynR+XL7a9emx66esiGI40C
Yfbio8MUZPTkSb1rhJGTWQ588HatfQn1cOM+WjfEpoWtcU57LbyccUyKRDfa3q2L9AgrQlcqr36Y
P48+arC3xzTvmquFIBCDUot0F+ycl7tqmMRhiGOld8ejH933unYk5RTpvV1t4v6ufTeUSjiHGih1
6jJLXyPskmEQI7Coekftncu8eYycMPhZSn8K4c/tYalXwwJIDOHyvFQU0Ja4VwU1xokUNhGgNtgD
F+ywBUK9Po6IZtGzYZIHIue03AzVVOp+nc6pO6Q3HRIcdq8iriSpfysBxF4DEIPYAixVlGyXb2FU
TzqeWUQdMNEbWwzQ5G3NoxjC+RSjrpqIbn/u4mTDWVuZQBIF6B/Thct9s0yDeoOR1NNIQCap5QmW
pO+SlW1cAis5d0rEs3iTMs/iFaZ/EGtTj0P8wRY6ASeZJITpjfSsN0HiWCXseChroLpdkXCXAxOR
9indeUCnN47A2lDf++XAf/M+WYtj3RZJYeYiQTyKiftYyPaq9+P2bpx/w+Uho/wE5IWMIXufzqLL
Q0aW2euC2ijdoijsNFSQoo+7dCdX3qlQpcbxTfWPJ9MnJpYbb9P18cbPJr8/D4ymgiWxvtBpGqkf
o0LIOrnTCOn14PR/nJ3XrtxG07WviABzOCU5YQdupa14QsiWzJyb8er/h/s7+DWcwRB6DcMWYMA1
3azurrBqrWgFxGTRs6Z/ur/M62sLPA+z+/Cp0bVhvudymaoO4JHJtAHt7kV7qDXYn1U7Tv1YiPnB
0ip558PdWBzbCWwK3BRxhbEJpaBHrpRiqLBXiTM4lK91CPmDhJqAq8/Do57px/sLvL7BWOAfBjee
0mZzEdVqM7yUjnVWGcmIG98CsbHgoVmonhgWOd23uNlSHntwNWSbZLuI6FylEIoeaeOEiG7QpAoc
a+ZUPhhjbnu6ki5PuTD2+m6bW+3NHsVB4O8Kzz+w7ctPiFCPbYRyVQcWAzw6PaCE4mtj/bi/qi1A
5M0MzGSMZkHYS6V5XfYf8b2ld3ZOlwUzKdBzJH2MR1j/4JRN69pbrFH7V8x59nEYIfdS5tl6ChV9
8tVyHB/nJCx28rSNH62/BswDSC0EBoh6tkVJp6a5k6hqF0j63B2VJflcWumraTCE70SF/iCFULzc
34Eb+8xzS3OT9gH7vC0nlEUXIVakdYGGBzNbKMXQ/sUjYc4S77jQdoDnbXm8gNQnoSnmHdlstl4V
GgyUKuoMsZJZRzj8Q/B8PfNpTpZIROCJmTWAt9r2a1xlg32QFAi53UqTon9DBKm+9d0gfcj6ubXd
ol9aiPAQ3NNgdc2r9tDCATO58N7JscsAYb1TFNk2Ct5+PXoZ2qqRxXt7FZOOvBtWY3dBq+T16GZR
2pwjayn8qrKQ/umGUaJkHZXHrjerUyZN8k9gVEJ1476RjlKTQoEkS/1jmiCap4dQcQ512O58zm12
8/Yr19L6yo5DOWX7PbNsiee4tLrAYqycueu0/dBJERiXKV+8yM6bo9T1uWeYsUPlH5nmCEWjnQ/9
dmr+eGb4EWsGS7HhbUiO8e/LU1XNYW1FVKqCJczQRyrU0Ih8dVrW+b/QmiCvrJLuC+c77I8xAKb+
2II3E245T9E/4xBq4GRG0RCZKUPzzi5mw2sNI32EE6CMqNTbc02COEFxaMexWf6TzNMgvBKyXfKE
IdJeDYiaJFfWwmU55FMfdvDGTPLr3x6dVWYeLiYNAbgV8ni5yjZZZjMbZxFUqlIdyrZTmDokdRgM
Z7eEuwba2x3lXSE+5gam7r7Z0b6xrJR2I7ZgWPXDKFc1T3Qp6j9OaPtVFIafJ6sKfV2K53Or9RwE
dfmOQl2642Croe0P4baAP2AlR4WO5HLRUdUmtWTgX5U1OdDkJ6+hmWdnxFOpw6RonaXd3z2ub85E
NZdRtlUwDrW4S4tWpxttpi8iMJcalk+LsEssOozFvRkd8LPxBKJHPNz/tptA6f+MAtciOTBXgvFN
oJQMERJbqSICZLDaD8BCElg1ysq3mn4+EA12p16J9VM8z7EXLmb5v5gn3OYcr+Nn2zayDINH0fd8
brM2W083ivE7RNIKxNz6r6zoigdTlzovG1rVo3C615rf9ujW1dMqIFbjRVwRrpu0z5BpRdqhNASm
3CWfcrNDBkGX4S200bZPYNY6aFMyH6a+6r2I6P3YiUbyCHM+aqAkPNGojV+VY/TVGsReX2gT+rz9
NjJ1wHQgj9QrYWy5nxj3UMY6iCIqD7YAGT7o6Ip3i+I2VNU+2IMVvq9zR9uJYK9fSt5IqrVMzTHW
csVgRJ+kHmhKtcGAoM/ktlHHLJcjmb18QqVUt3Zc4DrgYsYAgjGqVFSc+RSXbr9YfTymYNODiub0
h1xnjkQ3u9mzjRrEeFYbydf7Lr/+DzcnG+g2N+MbdTjEcpcGkyiN0yVx2kBS0+UorY5HYXqvE3Rz
WWvxiFoLRdXtbCMdlbFzhqgL+ik0CwSeB63NPMpWtfQ+CfOFSE8KtXHZySJvmKXZCxXtynsCecNm
N81kAcq0Lk6dfygGmB0wrIU0wO8odlKsG/5JGGWs3glqinrm5TZateK0ZJNd0CAMI3LDs0xxMBGu
6wG31FZ16sq9Yd8bUSxBCRUGOiQMvlA8ubRZj22ZDX0/BNxMztfIyL9OZl4d6rww/NhAJMaZtNwb
CFvdDO0Sj3oYTb9EN5CeGsI9Cq4bjgTXOzOIpNLc19uJrCmt6rCDjjRgWk//GE/RcsyHbq9UfuOG
pjQIRxvyhAC9tjOdNdX/JknUIcj04l3vhMfMkv1ZggxkeahaGG0s7XXU450I/YYfUTViEBGgGru9
vZgnBe1za2yHoI36wY2rEaW64ofcxedGP98/jzfCZWDrK20O6hO8tVsurKIiC+9CYwhkRSSftFDq
zXMhpYPjpSJM35lpX37MQrt23FjjnvblugP+Jtqm+KVFenYc5cpyM56xd1GdTO/p+H1vsk45E+N2
D20mKe8HDVm2+7/61gahy0VJFeGBFWV96YoR2J1+qqMxECDtR8MZwDsMP7Wpqb26zU/3jd04a1Q6
V+5vYvK1nHdprDZHrWjL9Z2a2sGb28Vy8zz/JSL1RzwIv6tBsOliL+67ZXWV/mWQl69Cxn9pNe3N
3urrZAxa0/jUFc9L8++Qn7KQOEQcVlHb+4u84ejcWWvJ7W2KaJsU2mNaS5OoxqAbzPMUWVDMfSnh
56uzg6OVp/JXOM47Ff5tb2h9ZGlUvL13dEgp+10u0Z6ZIsjkfAysxYbaopjthyE3oXSHNPEkdHk4
QUpYnaNkzvzCsL8RZ4qDQq3TLZz4ZMz23pjnDbdaH0GuufXvKxCwEllhlBbdGCBrkT7BkydOM5Xp
k8rF8CDly94gwi17EPsBWOD88SauPvBHXWDpJ0XqeeYDRV/8CrCvy8n7GWnVN2JR8fdnBuQZ0Qwl
OaoQ8sahCuEIEwmkKUAb/HtDCcdZ/quN+XNkNjuY0jeemc0jT+2NYTCaUGT8W/6vlEcolZ2kD2ZT
nV+hc/vcd+l3uRlqX06X5SlSc8ePW816BW5fefnYte8QLMkOlpwkSEYmRlq4c13+RtN4boBeO/Wn
joUdQyq4bpyGqptW2XSCHEE9jlQddk78tl+DZ/LGgetYAdJkIdv4oasky267bAxS3UoZKJb6/IHU
wf4URdoxG4b0HBWi/ZAndnSOLYg6FRWI7miWZLpJYR3rWJtgWzM1X9A1ObVN6hx7xxDnaihntGEU
gQKOGbpybn+Mi1TyY6cnz4Fg2Su4hfyszh+TYQAZOIi9MfcbXwfdUXotNtEXYIgtvnJiLMVpCzEG
TYZeDaCZ5FM6dNFrQs/tMI5DW7hxp31mXHH2xKKNx9Kap4M6t6k/9ONy6Oewd6duEI9QqYaPNheU
19LgOjlGZJ7K2QjdUk4Q29FQ9U77St9x5OuXn9+/EriuM/TcWWsI/cepaWU160PDGINwqUNG4qQa
EhZkxO5fiNdnEysEkDz6XIuwIV9asZlTlbOSu0AXkvDLTFmeI7Uaj7klD7419erOqq7ve8rxoE/W
GiHhzHbMQTE7rVuWeArMYlC9zLbGZ/hpFlePteFgZVXsC2FX0F0be6xntyxDJkMVBdJUsFObuC4b
4MoMa26hbqrDU6JGn9MFxsBxMGACldX5WQjtVHfTXj37+smh4aKtQ4fUbhCu2HxHs+hNBHfbJRjE
iQjMhwBk+mCY3aMineba6/ZIjtaiweWttNqDfuCtEGnY63//w28smkpzmSZLMNbjSU0SV1OQI4o+
NIruLaW54z83V0cHRGFOisVdNTX7dcONfgmYGO/91mkAWTiSxkk3HFeZrRcJcKA/N2vVyTSXHW+6
4b0U0kmAmOyE2mULTxO1llflDHdcq4gfnVL4Sf5jNH/HiKrcPyY3NhVDDuQ/cBgDOdi84YzGWMoo
d0vA2ELcvpPTF6P/LGezBzfPfUs38o8VXshi2JgVtKlefr94CiVTzp05iFrSCg0Q6iGJ/TTzOuoD
uie+CpG7rXoaTMPfMb0egY3rrCqc6yASCR7DEpemw7AahBotS0ATdPCooInR43mwj3xI48mZ4saV
jIS6mREX/mxBTRI3Q7KTFdzaamatQFiyBUS9mzg06vrYbnR+RJ8svp67CzUQ5dHIY48beWezb9wJ
JJUUVagEks9u+c4WZVKnqdLlgCrFM+VyeyQKMvi3BgOW+KbW7U78eV33oArBTbBCcQlBtzghKtVT
lTUzAsdG/iARY78izZi4dSnt4Q6vtxFLEPMj1wa4ge28/JZmHdddN4ZK0MGzqH6wm1+D+Qiphcv0
6c4u3loUVxsVNmIgGh+b+E5ttdZy8kQNUDwST2Vrx0gGSNqxr4X0/b6LXj+KcPT/38NBUf5KK1E0
SmtFxqwF6VDWB3ojvTct9t6Crq8VIFNUogmP1nO4hdVPVlkW8iirQT/on1QYy+XWcRNUYdt8jxd+
/QyXRw5TnHKNe0UlDd68v8ThpjknlhpAKfRek31Ffoaa/hjN8olR51NLjYMR150CzvUHW9F3JEKU
4ACI2pu8EuaVMXPEoME3HMLvR+lfgtR7gBRuxzNu5D5YWqkhuZsJHLdAlLJdojwtWF5tCiUwBvFj
EMwJ9aVZH4sqeq/o6Ls1EvQpg4XeRKY0i0sVN3aXpXnXJOIv2YKIeCn5A1ahI0gcQN3s8lRQGBtG
LZS1oM5Kty1+a+GX+w56o9z71lRYI062+Ip83jai1l46RUOnSU5TV+m1Dl6BEDZZfeb+kju1/ZI0
yVj6ROVkAZrR5oBiwZsJr0ukfjqMvZgkL1aNKvZyOYZ5xelFsXOQbvS24Hkk+l/VPhje2CLmnWaK
63QytcCqO93Ns9w69Vk7PFWR0/gzkH7PWPB6TQuR/mrsf3qpn3fc8MYxg+YHF6QZszZANlfUaGRW
P7a9HqT2T61fCW3OpVMci1DduXVvHDIYSVA341AzMbwt/swhoiJp3+mQJs8AQQa01HJLMpEjzquT
IdfpoW6m/CjlIj4Nk7ZLPXt9axFbU8SECQIJdwZgL70ukuq0VYZJDxgsedIr9Onl9P0suvMkJ09R
xtSy9qAnPxMloeoOHa2hoM73fkAl575z3jj3gLSIlIgwLHZjGxqGxtSTp+sB1zWzAkrhQoX/xPTo
6307tz7sqt6yhtoG6MZNCOPImWhTtTYCBzZYp1tOM4zt4xAhwbZj6eaK/rC0uT7VpLWryK6MIGtb
oGdfkyJ57OSf95dz/ZSSfTERRL+CjgXB5uXna+ualit66IGhUxk0xmn0ECb7DNUFg8Q9k0izgj7v
fZu3FgZvAwhetI+vcaF6GXa8I7YRTCPF0HG2AErYuX6sRbOnJnHja9GpoC9HGsgU27ZBlcea2fEP
PYjq+r3pgD6L5Wej/dVANHt/UdfhFmrRzMkBEaEPRxJ2uZFzncROhYZegFTFo2Q91lrixzIUy8o/
Wvu7VI/3zd0oAWCPEg2EaHQVMX1pD4DaUPdiNoLCWGTUcYkcVFxemU9Kv0ytNzWx8xTBTPnNLkpY
fQUtvJMllUwFz3pTdedRmY2XRnES2R3MIVu83NBWGQzGtuDBMUT8S1eLGEi5lY+VK0WL/DxbVm26
Wmol/9xfzY3EgNUQFbMk4mJKtZvVhIqJGqhqBOhUqE3iWuHs5lJ2qhnntGUvVWC8l9/14L3ncXJZ
+c7X2yL71seTu5rqGtb5w7a0pmtEX2sZJLAixMWr8OOYM+3UfdXi9EV8teTHoh9dIY55rO4h3m49
V9QP+Y7EzNzg21b51GTA0+BmCdTpZ7IYHii7H1n3HpZKGmvMz2qpZ6pTzSDt6f6233g7SHQolwLP
Jp7eYqeKbIXRG40ZhAPAlHCKhkNcCOlcDg7s5apcHezWVjJXqifIhOkNHe7bv3ERoM0NTAyCNObl
t2WgBkpP4quBWBR6Tz+aqtw3gNt6TaLtyVq/rWUTjPI2QMjG9DpzUVtgRBgvhjbHRGvpkh7gcPRT
53uThO8yAI6h5s1xx+QeYkLRcDTb10hfOXfPc3mujZc6+p3PJydOXAUO3o6SQx4zdKAcLcH4u/Zw
f1NuuQN5G33rFXQMTcvmJQstai2amWuBrnwPm8RvOucXfTvfVp/XMkBfD8d20s5dtkfJdwO5tPbj
3gZD4cdmqy5PYbhUkp0SOBHRRmdVi04h6r+68c2uJw/9dNN+ltG/1jPjZGnCD/tznIhzWE7H1ojP
eWx+vL8T128TPwcvp1hA0+a6SmhlixFDlRgg/1h5aAYnj1na6gfSSrII0KuUDey/fnRXYk/AhKuE
DrfrJn2YtdSuwzCBza5bENLtwtpPVbVwi2FOz/eXd336VhoZomgZFiOSy8373sq1abZCR9u4dbw6
1z60SeeNRfWyTNrRjnoyMpN3X7y/b/b6ScSsBrB9jUs5e+uh/KOGVsdGDCLLNAOpfJ3b9/H0bx5R
N9x7D2+u7g8zmxtdlcp8liPbDLS0OlKv/q2Au9DK/l06Mv5AjAiRlz9KO6NBN1yGxUGITKQHlH5b
YBnivm0sEzLCpl3LHbEZPcVT3TzkeVn4tlSLg13D+XZ/R6+vsXVH/7/RzY6KeDGtOINebWAczacV
Qcl3qL5FTSgO9y3duBswxXgA2SbFrKuSZCnC2RgzfKZ0fiaw11vOmfPsqbl8LtWnrH0c4nNc733L
mwskQoQZDUz/FdWMWesASgZUuMkp3BzJZOWLGe5RVOwZ2Vx7at52pdSvDjMpfmuZbpgaz7X+17En
GwhcihYa6r/2tnQUOakJ7ZHDneJE0aGjXOX1RfmLctOwE6Gtl+Xlg4MlnjciGr4YOdLlOYuGempU
KbaC1AD3Zipp49X00v8HKzB4rc0gsl0YWS6t2I3cZisJRzCWCKnbo0J/ziZguO9318Et7IX0Uwk1
V5SZtvHwzFzAgYbCDkq5gC63aGQvd3IbrROne4SlYnHHqvknj609DYVbhkH00eSCQ5Ga1XrL/HFZ
wQs/z5I82UE4Lii5mIV5ZOSrQPcvWQ5TauVnRajdycjKaueovQm3bL4fwz/Q6vAk8hZv+T40bQQg
LI12YNSvi/wFsb9jkYznpYD5K/kxAZjMlLNuSIfBeBzWQgL9K0aF3VSfXaerzsx/PNqQuyRy8mh1
K+Zstw24Pkbbn4iLrTECxTz4ly53JyrytLYSyQxMkae/4XaoX3tJDokUwuadLumVZzda5pO366fa
XKi+QdMO5VvsQYwl+Xas9cdGGY13tKlkr011+3PqjCZQPbPxe0X6ZyqW7GMiS+OO1954HIDsw9JG
tE3cvdXmrPtat/OZa8xaFC+dDV8u/Wr4GssPS/WvaN4rxvf7DnzjMPLQ8rKDVAQ7v4Vpzsns1HNY
QsZiSP1Bya0foQDzdN/IjZ4zyR9HfZWE5JxsWSStZqjgJAzNIJ+boHIOhfVE5VjAIu9mixs58XGZ
/zHD32Uau0X8LmIOJBRPkfmi0XpRyvGY2ONTR/zdutl4aO3X3j436nPVMbt3yGL6XYPZ7oQDbzIk
GydiU2jygwxjaGvLayvp1NJDbsVAXpQK30ZT+5Nits5rIkxReFOmySe1t4YC+RudA66rsRMB3Szn
/3o9YTCuodezHGH6Seg6x031PWydJHItNZRhd7XyEhDqCIFLbGWq8NUCLpXYKMS/02IsSMyMWaL5
Srbo/6b012Nf1ZJS9ro4R2JnSMKBeapK9PlBMuDf8+s47QtggOkqrFDOzg+j6SzbNaSiCVbZyAy8
ZcgEtpob8B6IWl1y+nVz90goFH5EGEr5psdZSM7bqSTMlZEpPXdZKFlunytZ6kG+55xye9S/RovW
jq4zGe1nERdy6rZDV37NYeUXbtRVEVGy4fTQrUV15gOto98eqlLkSU7C49gVc9f78wi306M5WCQ0
bUtV8GD0lZmcoHox64dOdP0PeZAU9SBBpqGfTGNuflQUX7+b0VCUiNYaYeRZfbmMZ4TmLM3NF9Wo
D7D2lZ/knt7ETh68jZ8AqsNpz7g3T+Q6E7WJ2pDSdsTSSZRmErk+VQrUeUo9pb5TDeFTMqriEMby
HlbutlGAgKT/hmJYm0BYbpVErobEDObs3H+xK91fqoPSHUXytwnnujyYKHktiX+Ze9gsr5VjJoi0
mtjX0dwwNr84Tf9AZr8Tha7/mz+PFC1G7hria2YF1/nRzaNcJLVey4VMQi9xAgxfDWH0GU+atgd5
vypbrJY4s9zP5CxMPqqXL0Be1uEyDMII5vTX1HXvtLQ5jcNzUhauGIx3k62d5PKDyJyf2bhHYba9
xLENxAZQ3eorrHRj22icRVpCQqlwXol90iO9MrcsjUcrbV2FkTYFfdh+JxLZRomrUTyTJUP6xh82
vpI7ZpcBTDKDvkndWKR+C749gkR/5yrfPq3YQeMWaBtkOOSB205138ehoraKHShVaZ/yzmZoFSSr
x4iMclR7ofpRbkYeHAHdQxrby7fO7OqjPTjfMkvtn+ZiVII5JCzIW9gWZ0NogWSiAiWJLH3QB9iD
Q6M0j6ES7xFDbnWZmAiD0IZ+G3SMzHzjF5c+kSzoMOldGgZJHrlahiZzLBWfh0g+yuFzaJ8a/clp
LU9eqQxC6Xmc20NZzwB+eq8ufEP6ZI3RoY0Ut6UJntp7v++q1kdxjSIMtGH8NPATV8LYbRbJVCvD
QFF+x3zEtDkq3YfsoDeRX8oLvP+UGjQucqV7rtq9L7uNBFbrAI8QOliTb2MLB1YFggZal4dBwfiN
WyWS7MahuRNu3Fwj5GxUZtfzQZv68htISmzVcEHyqI7Nf5pFOzdVz+FvKfQ0KUjC7tWIxqMRKUfY
IpHo20OeXp8SDXp1DRUUqgvwu27i9bhSKa0TtwW2XrqRXBxlhlo78PP3T8memc11qplhHNnDLAVq
MrvCOEn1LwWFnPtGrnJevtgbjhpiaVI3IqzLvexymLGz0JGC1s5O6ji4sCSaI81d43s7wLWad6Fn
18LL53wHrnGFrF5Nr0oRZD1AlJn/vDRdpEICDJ9GL6EC/5XlS7p1xrphvg8VAedl6y6a8U+uDZ+k
XrxH7O3fEWJKoROPTI9qaVIefJ/knj1/vL8nV5Hm2w8Dx0J5lM2hA3f5w2IKkJnZFNHL0B2gQoCd
3NPM5KWpjrnxYDF3y8hCVH4skPaEelnAgqZWH1eRBARffKU4KyAE+/RzWh0c52PfHtW0PNTTOU0H
qnytl9SPdqfv6OZcvxfExmRUvFjs5RWbAvibVAvVmt8sHWewpViisdAnUKellmfLbF1tM9TB0Ob9
3bp+jlfDK3UHTz7Nwe1mxaluME0avTiJ+jJaozsz2I7+0yEr4oe/NfXWRYOtCTF07rf19vkjX80V
K1JyVA1fmtC2fWGlx05XlkNU/gB0frxv641+4jLMWI0B2yIIAOuwBXwDsdEkiSQQLdl0Ea6ZRW3u
hh2DP56qpsrkZj1tVg0evMmVJOIQPXby95aEzrQbL878VDVQZ8iLrR61AfS4qwzK+Mtp8+hLUVTd
zmG6/gqQQqDJRLQAvRTVhM3WUFVQCn3JUSqhR02z5xyV4SONn3Vsbed8XLvapa1NFddS87phHgRR
1jlfh3/D0a/m2XeY4j6Wsf0tlfTlGMtZ8hDJaXe+/11uLtQh7gOKSa1+G0M3Id5PVSF/kdJnOTqa
1XPeJr7T77U0bgR/gCHXQpYC3n0dWbrcUQqobeEUafFC3uT1EayY7eda/4+iwGGh7ZcP7hifmlLy
jcraiXCvX1ED1vC3SYM1391KGWn2lIcOYvYv/DLxKW905akwMu3D/Z3cVn8gd3GInnlH4c2D2nhz
cBtYCmxrQlvPGMLkcaJd4wF/rEGXTGrC4mTtc0GND83dtg13Ttct2yv7KNcFcgy0py43N4dYqJwk
pOBCSNBG1Fj0JvNiCYoP2H4yVftQa/W3v18uYE9KTvjOqudxabJRelVyeg05P3QnkwWf1U5W+o19
PmadYIrzy31713kXAAbab8w+cF1B5nxpz1bnqtQmo3gpB2aGKUmMcST5dTWN5ft2qlL15GT20p6B
nmT2r/u2bznQyhSEyB7eS3Xv0raYq7zpugU9v4IRrGUWtNI0vfT/3sqKSGQ6gwsBtPmlFRWpGQAq
MhKsoiy4imXlnVMr8+G+lRvRHkAGUJaMecF/ztN2aSYqRrnIRFi80MxyLSP2xMjUyXCWgV/H8XSU
jOiASGJc2J+ksA9yey8QuxHzMzYB0pOYeqUj3XqrbEUFR2lG+A6EuyubqTg2VvEiW8VP1ejDI3w1
sZtVFtfRJEKv1JefViPOaSvPxxCq8lMp8ld4lQovI69zV8CaFwm1P1haoR8T5X95KIFKUB4n5weN
ux3/ahbUfzPYSV6EIx3h1Hk3EZB07fs23NNBv3UdA8hYxx2hy6DRfPlxGA1Re1keihe1D7Mv6ByG
PkJs0/sxd3S8wVB3vOHWqSIZ5lzBhKKirHppz+o1pzQLPFvOfztO5gLOKIgHxscy2tNVfBNJ20QA
jgO+koyPdPhq/NuEZQ84scRnR9HoQzbAx6FGinw2EAJ+jhk/9gfBdI5cSO3BKSRuThg7fQBB6Sk1
2+qoaYXzTLKQeiBCNc8ak8HPo1b6UEQRs8NKZ59nR1h+18XGU2Q02Yku3ruoqaWDnpb1aUy16FHW
RtNVRTP81m3k1iVR5R6SZA2Ujlr7MKsduXJl2UeqYCGTYJnYeW9v3dSEQQzrcsaJhjcfeMgBHFKC
Q75KWn6TP7zGcugqSnbErz29i7xZBnR5/8jfdCq6jOtYAOyA23pyIdmh2k5t+cLg81OrzMgvPOtx
GVji+31D197ErcIdSbrKrB3+e+lNmRCJhGADgqAEMgjYFkruCw50tljvimF5vW/tOm7ioYVWkpEH
KjqQmFxaCxfSUsesyxfN/HewzuvAQ9G67fifHuVPgIk/ou163+IbCPjShTEJHRI9cECMSBhcmowm
kYyyAhG+EaNJA6Z0FpWbSYnzS8DtsrgV04LkeprTVh5lC0DeI/o47zTUmr/KWWV8VuFamV1rqJfe
tSpT691azrSHRZTq96oP609ObDQ/I8AEgy8XRcRUl1EbPzpEz446CLudBd36YGC3gUW8wRa2T84Q
lQ3ApbF8kQQjKbXsUj8GSDS/ZvboGX26R7J465ORCNIbYwv5a3PdTHHUZWRvFT1182Fm1DSIyvmY
I8EXh/LZ0TKm1vbk+K5PHJcmwD2YpWzGRrajKfNgonw6R+WLCQNS7RxL80djV490wLs4Pjjk4/ed
5Eaki8F1iJbhghVdtx7HP9Iqu1ATCwgtArKyJKjdM+78rQBB/RiNdfiZgQR78Aotsz/FwIFN4qac
auc0VLBdxcYEKPX+77m5frgJOCCMy4D/vvw5y5I75FpNyZOSZZ6e0lWLywGZqyErabk51YdIh6wI
xUBnx/J6l21PCyVXMgiEttbY9NJyT1dBljMOqD3p/mBKXpadtFj+60ydbSb4pnHD1vGuXFoJlQnd
pnAuX0blzHC4m6cfB1ojY7V4ljwC3M8OVEZ2ENPXEeFqFCIA2FtAxGxrVqqTDbk8L9w9I7QL+jsS
7J1o8Nbmwby2jnMxqEt59HJZTRk5YeSsYrfMvFfEY1mQ77bKb51/bYXT0pCnL7tNc2MrVDTiqPIl
QiYyAwTfSB+n8FMIBDNadtLc61doHfiGgmVFuZNWb+JOEU2NNk8aW6blh2XQCTp7TyuXgzp0ewRo
6zffeh6wIEiFSOnWc7jZvGRuRdys8rlS9RRGn+T6s6y7eoQgAqHNz9n+0Tl7JFW3XAKQEk7INC8M
+BubTFF2wNXQUKXzFx47y1j8FK6D4/3TfKPAyAw73G4cKaa4iaMvlzYPU8eIR1e9KHGNTAFd1vdx
2Xjh/Fqe0cv1a9tws70I4pYzMgvHEWY6gOd2c6UNmsisBR3zF916qovX3Hhs5b0Kwa176k8bm7eB
2ko5xAMau106w8P5sNTM9sJfDBuWxsTZjjfe8vw/ra2/5o9LGtbP1tLaCEkbIz/0meqVVu1q9Ze0
E2dD21NFuOUbwFEA10D+y9uwOczy2KepNJBzGQbgilQQ50EFvddgu3HCGGCCC9UhSAG5tVlTPimN
WMqsfonMsjx0i6U1YJN79TRPRXIuYdvZ2cQby2JNZKxMgDFcsJ2ZWpw0r8u8R5y4quNjRJ/Yhbzk
LxU1aRHR0gLfueYNNl3/zcGabDtJZ3toX/RJDd8NPcwzdi1Z/s7BuuER62gwM8kQfWBpY0YCdZzB
ir4qLFDYHV/rKX7O5Fe9HUk66/c5jWWhzQ/rv6EUOmiQNcQoTcB271bFcKQb4IexvlO6egNeXdxk
VP6osFCD40cx2bv5pg1Mm0bHml8Gq5++53OWpF6dMh3qj7NenUWjJbLX01lIfS3JJH9IDfOka8w4
+UpfNIaLWq71MwNL8FPMISoEUSNUFy9sO29OZ/0D7EgtIPLWiQ8hyiDWQRfxOHlN24EMnI1GgGCH
A/WX1Kt6dJQYwDU95u7H32lvT9MxN8Ox/1iVphjPbd1mmttAx9K51uioySGyhrWaWIYZf4xmE/xB
DYfozpdbr7yrPaLsRcUcp79SvVEzpx6dOjaJYhvtwSzqh1AuKJx3o/xQggL0rEVYs5vEcae6XQul
wuDIq6jUmDzbVZPv0FFcB4C82uu4CBAVgGiUMi7vFoRWyEVBqbzwmYRb5dpDVQhfc05KrsHGGT3C
xXtcmMaJsvTDMoY7AdHVZf1mngIU6SXgyy1va1Lmit1bufkydtGxbEyFPCXx4rBKdiLdqxt7NUTV
YNVyo3m3ncVumrRPh6U2Xyq7BDwChUbekkEUbisYVBbPY7hzRncMblmonMbRgEVV5gtQfLeHntCB
4rSrfcXQXSv7LTlfdjxrjUk2nsWDDrYd5DGP7bZzldhWLEaZ0wc+eDhwU1VPWqL/t/QA74s4Rycs
qRb9tWuAlA+lVh3rcTRP0qoycv+X3PqmAIT5qNyF2Nm4VFHE+oDEDeCrVvF756QrBwpoO9/zthGQ
LXxUgtptaEGAVphw5JkvAiBgR5OUtjr3/s5x3bOyyQoKh5JNFJZY6R4FhUarPOnGTgB47Si4PsVp
eo3UO/jj5QmEr5J5+ErXkCcufIa1VOUcZg9QNXka2uSJveOXb12SSz/hpIH/p7OxnoZt4SOWUQdp
jVR/IYQqPHCzC0S7syEfiuSDmr2f9e+y+kWmbCzrpSeoW7X/j7Tz6nEcWbLwLyJAb15JmVIZUd3V
/oVoS+89f/1+7AV2S6Qgou8dDGYaM4CCmRmZGRlx4pxuPKAv+uKr9HckWzfmreG/+Zzlk6jR/UHx
az5HUZ5VD9ZC/bmxPjXyYYie+myj7rGOSEEhEXSARJjZ+5nt68nG9+PI0AQDYVZRfx7izLD9Avig
RzR3AJ1ZneXU5y7gSnnXacXolGjRHu7vj1Ukwjeg9wIvBJU5+LkWiRlZCWKQlIZxTrgfqT7t4vTL
v1sgK88dDNQMRqN5zt8EjObMzGNNtXkuREF1Yjb7TkyKLbGLGytHigI4JvkYKGeWR2qd122O0CFH
atsfBOU3gNlnIXxRT3KY7Him//OxQkaEqgbYD5BsypKipAvRCOyEmGkzxUdNJq2dIQ2o5vqW+OF6
01N54+HCP0Gagjm9nj1EOAtJhqMdtcjuKaubkBJ/+E7yrI2duAqBwcq/tbPc+HJN8UDETtxPtglV
RRx+Ary7L/p/v+RnS6BWKAjwp79lljf+EOLiZjfzqmQcCgezrRVb9P3EbsHu7rzEE05dM3kPcKxC
1OQNwqFtM43jJzP39x1z1ejOc1pFsov3habMQfgicBXhzRMM30NbcRTsHomnNP0UyPssVT949AOW
R2PalcXgRlr2WgzDB2p2M0A0icuNL1ll9+YGIS7LOfTgEFw2Eeh+CYK0lq0zbxRqvFJWn8rE6B9G
JYv3BN4d3YGedCgb3zh5oyyd7k/ELfN06kJkyooopBmufSzQyyKyMswLvQVDpF/vCoMwMIsMFH6t
0wR3sp6hzqhtDHv1cOBpQn2ZsiQqlyQbFudfxE0D3l9rz+roeuEXjSxbOP02s5OnbbwG1iNUSThB
pgEcDEqWJRjNG4UYhp9qOE8WdJdCi87B4AjeZ3KGZa+SzBMcuG037uv1lsLojGZCLApF22VXw9gr
Qa/58nCWtPdgqLhOYeG+ZPq4EX3cmEYed7Mt2uhm5vbr5atbEdmawBjOJV1l8IvYrZnRGAw2W3qV
wnIjQpgPnOsbW6WhjL7FGRCK18wXypvtW/hiW3t9NJ7pBXnuKdAXAhIt2Rbp8K1BkfaidQKh3vVT
YDCjSqCqNZ7rms7U/hIEwKQzu4GF9t/bguen4ltji8OvNcG6I2Ewno0pwBEcMa92lui/KEn6J1O/
V/VzJxTPefEQChtrd2s2ua/m/vgZfLZsRBQFUe28uBnPgX4KDeGUxbYOoOT+/r45l2+MLPbZlOV0
IYrleCbxdzTU0E768al99oP9JGyt2w2nR7CAv0mlwB6yZEcbaCGzjLiazkoE5DL8qtSyI4o/DGXj
vroRPNETzwUC+z7gG6r+135YGXh4prfTWahANxlH84vY0Dq0ywkPIdrdZ8nGlb+u/0Mt+9bi4piM
ezmm/x+LRjsdTDV/314miJYcUhkoZA75M8LzD9lgy91/ZJlyADlz3jHsvuuxRnE16LrfT2fN9bJ0
XxXHlPf5gYSlHn+v3oH/qaf36b9m6uf6Fg1hQIzpkV1dSjAD92MpIeMTRST6QmEfF/G/H8u06pDy
pT2cGHNZ8JHGKA4NKRcpoit7TSgI3pBZDaum5nAO9/UYnpWa9nRV3NgRN7yUBgiuOoI38N9LXIJE
7U4alUo8G1176fKHLD3V5o9Ybb/e33nre+evshQdULOnQk58vXAAmqqxinzpDBVh3TxbRWenBRqh
u1HunExS9kb9677FG/uCDj5Fgaced6UHYvlKnNSkkWJdOkOCo06pHdWSI0d/+gSqlOxJbx/jrj/B
fXnZsDsP5fpemDsHAeuTS5qZyBY+qmitSfSrSefsWTAfJlUirQYn/PgTyl/6vprstdSzvWT8cwwx
m+UqAvZBin2ZYI+Slm3TmtI5qunwj59i4VuDKmPohsLGO2b9wri2tLhmu0JupGgwWMsmstvvov9B
Fj9lZbwLHj0I0Damcz6+1tNJgRkGJl6H4uLVJHZGA7kq46rH/eRaHNq05nsa+meRBNmaB+PIL58T
777ZW2NkvigzUQBSCY6v/TW0oLjR1Ew+mwadTNYhaC4Gen6e04bfBXFjQm+5Ki5KBW2mKYeKYL4c
34QSlRjGU2Tm8jkFy9r3u7C20T6GqmmflnZYvghdbCdoe9wf43rvz12uMzkE6Q2F0/TaatEE+jhF
iXwuxRcQXG1c77Pxg9/2G1f7jbnEzjy8GZ1PtHRtp/QSJSz1Sj4PRe2Y+fcAoaQoLMDQoC5naY9w
wd8f2EpnhXfMlcXF6iXZ0E2aUbN6eWzHCXzkuZ11XyiPC4pTDuWxE3ZqbSFaZti8120hsACN73L+
2Aw/a6188qxjk9p9iZgEblaHxjHz9WMiG46mgHbfAm3d9ACwWhwXM38XXnc9R3mUyq3elvK5EA6R
F9tyVO2yA1BPqYRArrQ9g+bWLcrEG2lmaAOIGnjpcFQCcLi2GoxSQW26w+8C7RfiKc5ghXtR2RU8
DMRfROwQG1d2a8Cbm1oP9xdp/u3FvuZKwNtJcgMdXjaNSVrVT23VysRHpgYfRJ0fJi+JD/et3Lh3
0KEhVoBqBoIEa3Hv9FU5mWng4QlR9uoN07mcFCcP252gZzQEiyynQk6r3jiMb83szL3JwxogE8u5
WE89qPpKIN91zrufMMD1WBgF1HFtZdiNpo0SsPK7FuTd/dHeNDuTh/zdZtT9FwFu0JVyUVcCWUTQ
7siZ18K4G/TUNoeTLn0p4uKjLhzk8BlWr38OkuCMfGN5cdvmgJNjI/a1cz6UFV2vPZFLgzTK/QHe
Wk6uAfrjkZ5BsG8xrUoSKlnkBdo58qijxbSrNn/G8iTA2Ox33b5/V0bG8b7JW1uTovVM0gT2kL6K
RXwtThq1Hrbs2a9tcd+MrzL0fmV07POPYmIc+im2pY0YYr03iOMJ5uak2kzrt5jMkd5fAYL56ZzI
kbJv21A/1YJRne6P7JYVKsqERjOn1moHjoE6KXlQTGd5IqAdQ/RqoMv9V9UL4hGuUV6vpAhBTi8j
v8qDkzouy+msC1N6MEOYV8xBCTdOk/Vddm1l4fh5aumUrHkYdIiYPhuItuzRoWugSzWFk+Wp/cbc
3bDHvcnrn1ovTVNL2NtgTXLixbF09iJF/5Zr1niQOpPwQPOCygYbsCW4vX4fE8f+JZD734h2cZDN
umQV7xCCLordwJe9JqDzCrosIS+bbmObzdvo+myGqxgRaPBQMttsmdQNsgG8F4Ja5yoVbWP07WAY
uZLea/7vyXxSoo0ttp7Ma3OLXT2UQp9aIDwBKkWOlowOG85Bt7f694zrtaH5eHkTZ8nkj9XGFw1A
KPlPJHyfgzCa7Fa2ZSOwBeNJELSZobN1Ve9rjzLM/f02Rx2rWZ2zmvSb89Ra0lcYZqFbMXHuOaWR
9tfon/SvRfI7hpvrvp31vgb/P7dVzHTBcKMuRpnUYVAKCMydp8r/kYI856Lz0o0bbu2PGKHni4om
71XSbtdTKSFzNph5ap6tJA0d4HmMiYoRoPum/0/G88bUIprT08zUC+hXKAKZmW2oRbYPByg//4NZ
e2Nl4YS9P0VdPjIg00sPTTOhxbfFK3TLAd7O2WJhYFOus85nYVJjlwlF5qTU81rjg6knsJFEH+8P
6NauemNtmdSfSTBy3WPaJC2pD1brtTt/al5Hy3+Oq3Ha8Ie/P7f0blIYPJpgnZsT6NcOoU51FXZK
aZ7HMdvJkF15Tf1SW9JejMzd1D1aTXtEmO2kyq0jPsZjYoetdJTy9psVeV+K93Fn/LZiz1amoyLx
+CHhH8SSmyq6PXo7A6IfvOA4AqnPVbuLO0LS9/cnbL08sx/LJGAILLgRF3fIVIXQ+oKJgZBsmEDA
cbfLu2bYqd4pU82tM/ZGFs1EV5htSgaZ5P+yb10dkgLl6lgh+P4cWQ+0oqY5miGCHVRwEIbt6HhD
80cRLkEq220q/HNnOP16MwcjQQ2hBhjH6wWrhRk4KhTKuYPUb0elS7HVSNxCeNwIn8BNm9gidphJ
ihexjF8KAt0voX4ulcLOapQY97z5jE+I41UfejcLqo1jdu33JP/hUDKhM4C19m8TyZtD3srp2/C9
CqBDBwO3YJafi5Skkxh/FUqr2wh7102pgGt5WtB+Tv2MWVwcG2obQyMT6iCHYnlfZhP1OTk7At/g
fWvJP4BAReiwmrSrdskp9dgXTRMfteL34IUnRS4UGBOS6lGVuvFxrLQf9136BqwA7C8yAEReYOCI
J68X2WwlWmO8wDj7pvTUC/pz1XivtFLbufVJ5hmEUOxOr9sHr04O0EGm6rOmPNaSuZc6V97CgP6N
W6/PiPlr5hY8cKxzrf/6a3ph6C3Po1gsfxoILEx6or9acNQ6NHFp7Y/wp9Q71sVoH+7PwmpjQxgG
uIL55naFK2Jx7rZ6LNcw6Fjnqcv2Y/AFvV1HyC/G9AGW0fum5uW+GuFsinQxHPBUdKmmXo8QcLKa
ZlFjgZvQ93X+Cv23LaDNmsCHlH9R39+3tnL1hbXFJaxInV9wnlrnTP/TjLVN5xTdv19nscD7hla3
PYbQQaN9be5RxZOuhyVV+igkVuCdE320Sy5GOfhmtVtsPLeskI+iyA9KkULoYp3EqEVxWog8guoK
loidlP1Q0o0dsQqOSEDNKGQ44giNePtcj0QGg6yLhS+cNT2td72WC7bSy+np/nytTz2ZHl4yG9Jf
ZBsN4NdmAMpXQqaIwlmsniNKdqOm2XX8DWXHrsls1dvJBWAMaWOZ1o7OS8Rku/NMA1S7pFJFskUI
tULxXboQ7W76ZTW13bU/DOkLUh8bttaeThafzCFODqyWNbseYRl1USxkU+D22e8hlD6Y7YsYtzuQ
GVBhqbt+S/ZvxQDNVUVaj2IagBOwtcv7sq2CuppQ2HBV9lRaf2+dWHTRLAGQT+P79NxoP3sIvdr2
Pch59NZAEgvNE9Q1x3AuNnxBI8EoYDa1EsevyMVv8T3cmHwgMKQJ5judV9NiM07jpHtW2Ieu6T3H
hU+aRUNT+nfhfUGLayMkXrH1MRnkCfErujxx42UrBIjevvfg3Haz7jXKvnr9x2l8HrXO9vR630vH
SftVCnZIFEtzYvYzq1wZKjP1c1coMJdMoq3AGN/MWFt/C5233mHEFPj9TGPIKacuHENEfnkcUyVy
pRDoXJ2Rf00Gz9q45VcEx8wALs5mJl8O3HCZMZ1Gj3QhTequJvs2/dS7RIxP81ukgIfJFy5NXp7a
QtwZn70ht3mPywElZTBXqU8BKPlMb5wjEKWOxX6MDs1fYN8APYe2S8OtfTkfXNe3AtiymXD7r3i9
vMSVgODxjGAUY7cNnDp7VfPqUM7ky/qPVu4fvBRtho0D6IYzgsXiOUP5gqreEucaZLKUTIYZu5X1
GFQfpPYS+o9N/QxAc+McWMexVA/mv+gARJ+Ny+/6IAj8tIQg08vcIO8OQOjsMB7tipH2smYXfuXy
FMUNvV08fpK87KUcun8eLHNLIyyFDBB8IIqvv6ANY6PovVI7C4LlhOO4h/glIWshycnR3ChBrycW
ysO5agKmfo4uFwGVr49xJZsh90emNYcwFQJ7HDT52cslUP1qrbpqu8nmfdsoBGtQl1OAXqkuJsGU
hmYsnMNCgrtbDXrTySxf2k8JKFBxrGunAdr+6f4ltj7hQbWQsaMkzXZe7TAp1zupkAeBPIJZTU5W
hJqOai+EOZzwee3Z9ehZ1OBCsRb3ADjSLYG5G671l7eZOv9MYwf7//XCkuVIVamf+ALPD3J7SOjQ
BwQWPGckmJ0uY6N2SZrtBKgQ7SyN4XHRqwfCL/moNZDr3J+PdXhigl1C6gBpBYpZy1AfnWQ0bk0x
cQNxkPaZIA8ONiksF+1WBeuGKVJvtEr9FfE1l/j/rCdPWgVW7NaDouziGZY1VLQ9lMO4xTe15lJg
TLCOALqD65hDdXa+N++lXACfFbZR6haIPTX0F5hlDVlg5XRPOrEK54Y8fGQfP3OIdOMuq4yHJkmP
RX0wtNyuquEwpuWPmg4yeWOvrd8LM4E9sQUkSiCDVjMuKV0SBE2auqJnofPIVS8duzHdeQWY6G9S
1TqGdlCQGWqOjfGUpMI/rzgkSubcmoRcA+fLYrNzuqqNnBup64mPaqay55JdulVgWG1uwMZw78Fn
YM4Cnn9DyTfz76st9EEoVRDXqI+BKjtt/c6CoqDVXOqYh/s+vA5MF9YWQ9JUoW390c/dyexOZtnb
oncqht3HCPo8yAy0s6xsRYp/iVyurr/ZJoQdPIfmbWMsbBKO1Z01VLlbw1xgB1KX7yM5e0fP0fdK
HesDl1X4FHUh7LxtOu6UsY4eaQaGfFO08l3hRcL3IBO2qp+35p1cLCwp8BMB8VncW36njM3YjblL
/QUvCg0aBpvOAP8afQv6pNxP6jbDmsxmWk4FVQM4+Ui7EKQvjFZmpNd9redu1qOmoNWqfPJV+gbL
PvVJiNT+g+n73F6CIOz0OPWeEGj9mktGeerLxvyz4QzzxK++hq9Ayxh5OSAr11u/EGG7NUo1d4cp
fygl3fbfVWOxq7saderQjvXH1kICZIfMy33LN+d+fqjQxC+iU7E42K1wpNt88gtXbJuPdTtGe6+k
NVnWJvUYZaIB4d2U/bhvc3WmzqB+Tu759iY5tDy+NQEIlDBNuRuS6AMZHyHMVbSCUwHL3983tQqB
Z1PUC0FVEYTxGrieV30aa4IeqXAN75sif9Stj/d/f/aSxbrRRzBDpXmDUdKYh/rmyOglBCgSSylc
zXIN85R3uyZ2hvr9+CpoO5R671u7sVhX1vRra6E86X2SGIWrJq8awsHau+C7n35AueW+nVW8wUNy
fjHAVv+//762U6JUEmvmWEDPvRuhHez/lNzyov8KvZkTD+Xuvrkbi3RlbuH8piWMBC6Ym5Asiz60
W0XcW4sEXgkAAW2XBA6LxKclmGYWkvR0E7myhfqDPj7G3h+vPEmloyNA2NFL/u8jQrUANi3aP+C6
WliUSdLQuMBCmdlTIPh7FdWS/87CPKdvHK8ORIhnTCzQmSDs09iHu2QkjXjfyuxQS/emQqZD6MqF
SI7h2ooeJaMVh3np+vohgJI2eSenmT0YG9jHWw7w1sxiujoobfK6ns0gY9hkj4H8cH8ctwwAQwf7
C0ECKoKzw7+ZraHRx4IItnRNs3ak9CXbDt5u3CczrTwClzwLACEs9maC1JVG4qFyjfYRXvBWtfVT
v4uJ2RTjIIYXSX5AE3vYDw9W/TEM1D065LHdO1W706QD2dZ0q5f2xuJdfdFyW2VRmdaDUbmD0DyI
sTg7iJ0FfzpxKyl541wiLJuDJxpH56aN6+mN0raBxdGABbofHbH7o5tPIeGDFPmwrL+7v5Tzby1c
kr4QXkHUFaAlWqojDKKelEVaNG4Lv6RDagcJ2zpKHpKIwue/m8JlkIykz58axuLy6PWOVH5QN+7U
S46KmmjEO2883jdyY5XoAp0DH0p1bLGFa2J3NCejadwUrsg4pRE9jr8b+fhY9sXGXb9+xc0JKmtm
3Cc5QNpqEf5Ffc2pBIe0i6bEk1QfRwPXVF8V49WIdSdVo0MMK6YnqA+1oB+DZIvacD1WWvtIhtJE
ARILeqlrP1FhaoSmu6xdPgQQ3e9E/uAJuwExz/tzuvYRninA6f6yoeGQC3+EQzuMUMOrXUmASDrL
4aeUj0K+lXBZX5PAaRgQyZZZhXLJfdfAsyxn3dS4mRrZvfQhj06IcY8K7M5j5pTq6f6obpgj4YDS
CiBY/loWT4ZGUZo+VhrCJv2T0B5A1nS1I7YfKmcqxa36yY33CZw4/29umV+RYEqEi3tsXD37OUYd
0tRPVflVQmzI24WheYo81W6iX/fHeGPlUN76S2FDooFGimsP8eKkSis00NwQ4S21e5ofs16x4R7r
42omoGCrkVEhObqMP6UkLYox9xo3KejFpHO5J4PiZYBM33lGsXFe3fD5mfQbwR9KobwfF/u76UgU
mWHfumOU/Zpo3o/AZlSThOTlVix/Y/JAkM3gLurYjG3+lDe3nNSLUdEoYus26kfLL39MVvxt8P+9
dsgbjZo8mSiekWREFmZaTUcfPipbt49evMjVFP+10vaC8KhXf/SeZmmfxL4lPUQTOqVK/j7zH+47
ybpLcv4CesugAqNZE96C64FOogfrYJu3rmUmUK/ZvajYgf8k5wdPu0zTbkoyB4WKMYB28NLw0i2s
5y0M0Y3dePUNs5O9mWxZzr1xGrqWzU9CpHluleTZRH22hn8QIa6vk7hFCn5reanJ8WSlgsr+X5ze
eSvXPci61pXHh2D8nRWBXeSHjamdj+Dr65WpfWNkEfF1GSyiZjy0btI/dQZoGMkZNNpvxffKcEz8
U6V/Dl/v25xXa2USgBQ+RfF+FTnlMnLdKcxfuG3oKOgHIT+Sffa0rSTmTTvQucHcw5sfWNb1ik26
FaSJrrRuGFnfe0RezED4kUafR3WrZ//GRcss6miQQ3WDjy7TVVMXSZNYYMqK8ucwfmnabF/S2Uni
ctcnxr6fKP60vS11HjQTw0cxqzfUmdcR7/UXLNZRqIdKD5FZcpOuukRy81ELtubzpj++GeRiPtvI
tPqMorcL8+u+lgLb6p5V/b8cx/wRb7aZ4gVh7rcqx6ec7Tppb/Rbw1inXefTBF4e0Pdgjei7vDbR
9qGIoJc1nybqh6R8CX3aVZ0wcIrmkZTNSUv0xyx0VODNQJ7Psak9+7pva0N9EgsKK2pnq8Joa4is
mP3Gy2j9dL3+tsXtkZTch73J8Ms9IsU8J97p76T4I20Q9qBfxkreiDFuei6gHZ5IiHtBfDb71Zv5
Duq4rRXB79y2eS+OVCat8MUL5xK5/DIN7zMSNtNUvKRifaw08QG98602ylvblKsFdArwTO6zRZCo
Q8Qw6vLUu0Jf2UiB1nJvK9VPdYu6+Jb7ztz18CeDG0as+XqkWU37cmxJPRcYz6LiVPyYytG+f7Td
uiQQZ6GXli7vmVTj2oYC0XAlG9HgllO5j8RnQ94PzWUYvF0x7LdUwG75Ct09dI8QtZHTXGz51GoF
T9bTwRXizumD6KjRZsMhUzbZUxcZdgllozju7o/wViz11ujiEKgE6iBJGg9Eib+D+GAYFLW/6PmJ
gPG+oXWZ+S+KBxb/Gc4BammxXn0HvWWuY8nIfWdWLM3M6qEVmw90we28+Ieafc0auwxrN6SDBUm5
oy59LcLvudB900PzOMGooFfZfpASp1C8Q4niQPvalDBPi+nx/seu0V58LJB0MpwziwzQ/uuFl7Qg
gPSatUjFhzbf6V+QfPGHvTUmTpr8aPbpz5BWtt8QSAzez6C0u42n3vz7izv1yv7i2ISQbqip+uML
kXwqDeHVHPKtKGx23pUNGmVFjihyoMuMh1GFUqKV5eBOQ7BDceibqZx1rXlJczeYTLsGtp23f0C9
7Y1J25rg2ZmXxmFonCsGYLx4n19PcNJqrap4/egmrdU7sjk+iCgi0RCmeB+EsPshKtAB+I1wDEu5
3AciYm6tEe2GSeo35uHGHtdok2fByZJRU5nPszcnZicQEDdpxJeo4tcy/y1a7QUVMKcXALB/E60t
nOONcwu4CWUSEow8BJevF9jINLVvutGVjcKR/OFBLfad0TtDkNhTAEuR/wi2Yiy+p+rnqrTc6nvr
e49JtMW6cNPH6VWEa5TEN0Nf3JtmVpuJX0+j22RuBI9FG9iy8mR0R9PYj82hM6xjQVc/dICnuTVH
DA8iRFHS70zzN7z91q1FDwiFO2onULuLi6OvQ0fTb8VxdOv8qS2c6Hexszp7Avlylru98TKZXwx/
o1P8plH6kcj2gTAD1bnYY54wjTC0pJNbILM0oAQWtBBXQ7s+kdoD3WKScpDt2J/sAiVDz7A2n+jr
qxIcJTV58DfwxhBCX7ueHuZDZWjK5JbRZ0iGnuvvTNFTGVmlU/YlPMyFI4gOElugXivhwW9rW/J/
dVn2K4h/3D/x1gcOjClklKAgYh3ofLn+FFMZkXyRxcltB/BMejmdaBD+Z/oSioTA+OjMpJmb63Rx
2QRdrylVU4muFvlObsg2HeR/ku7Dvw+FXiJmFPgUN+m84d9saDNCqUcTStFFAvapl43QVlJzIytw
I7tCXxnvZ94jAKOtpccKFegSmg5EN2gfvQGV3sdQeGmic+LV9kRMpSB1GahbfTe3VumvrjnHB+W3
JcmnXETwWXtYRcFltGG6ifdoWW8BGW65JVxKdJMCx55ZYK4nMIgNLeHMEN2c369i7wiy4RXpvO9F
EO7/fa3emlp4xGRlidgkmuhK6rTvxhdYP53/zsJij5kojSllqWJBHEFdlLltKclG1L0+0nn4/sUQ
kmXG5xYhbxCFslFpqThXKWN0KEREXKXpnwfCw17lQQoLA0XRZSnUCOpOwors+vCJNtUxQZDr/lSt
h8FPcyWTF6LKBmTmet2tWhDqqE4UV0RGM0qqfQ+mPaWEfd/M2r0IOnibzLUcDvvle22oSHTlzaS6
I6KrsXhqptCetMcw3iqD3jDE5gSjPHdMEsEvLjhDSOWujyXVzZryEOnhpfDMP0oN7rVJP98f03pj
wm5IyRVI2wyqXZYaeOpkKXS/hsulYgfit4KT7b6FdUfyjNsCv0XuncIJJJjXq9OMqpZNTW66huIM
6XNTju9qT+IY7S27jtoMwKrwXQv7GpDoiwXv9cYHrGeTaihHAtDceccu09chwP9hUkPLDeqXthVh
pX3RKzQewg2s0oadZbfVMHZ+HXSB5QpB5HhhZHfgkmTr1CU/7s/oOvCbB4SODLNJLWoZiA2jKFdj
F1tuYb2M8iNvatuDV6vNvku+dKIF6/19e+sOl9k95rcqgFLw7MZiBXNdy2JaygVXCxoVKaiHWnoU
8/5SmSJtSZ1D6zcMGXRJvVjTuykJ7Fr4VfQKdz790sB9wo0I6MYEUFWf5R5piKXYvbgoFXjq5kpP
cDFyYTcJ3+NWeaiEch96EPT2QCE2YWCrtcUQXQmz7Bx1EGou1z5saj0ay345k8a+WiNEvIJfNbvO
EP70iPjdn+7btuYzhqieBZavbTVVW6WB2evn1tTGx7CuP5o1qhNVWRmHSFOSw31z82Fy9aCZm4ph
cwJnR0hHIHttrirQO2oqDVbFble0UFPqx67qXlXd+6R38Za1Va5g7o2Z8aRUJUDgiIujzS8Ktanp
kz63xhfd+NyV/hNqIQ0q2xkaupwkjtpuTeh6hNhUIfLnzYIy6LIdDHnvnEwCTZdVN0GKVTYXgq9j
1XmlnSaj5mgWAPX7k7reMvM42TUzOJ2M+fJc7eNMKtq4Mc9lBR8cNh9yQ6+PuS9KDxQqn5TWi56D
WGiOcZ59zXktOxChoF0ZTPprbpXIi9QXCt+e6+kIepfdJkHF6tKcZRS5W+Z1h1lnWf81elS76f82
z5GAuncKKYbfpjTKpa8bUzGHQtcOhiHI/wj9OD5oaLx2sFSQOsR0fBgdXxjvp6k5Ql7XoczUfARO
a4evyp/xRDpMRU/1vunV5cYQZ+YP3mZ0+9ATeG25riw16NoCMsco6Q9SRdMDHQPmRhC1Bjdihlcg
8ROBNdO5CD80yy+8KlGtsyFW+rfRbzn7pUC1vhjyVP8om5RDc+x968tEj2Rpt14Y+7bAWVMchrGn
N7YNAyN5CKa8O6aV2W/xwd6aBoiYkWqDc5YSzvz/374r/FpM25kivJr86RkO9dwO5LHfmOxb04As
9oxpBLxFPnsxDXpOJ2Qte94ZVEHxNBEdW7ZUxRSJ0SSy9UnPj7Exmns17rWzpABZy/TCd5o+bfeC
GRn7opUTRLviLfah1ZkDhmhmxZsTUzNjyOKEq8uhiMUoTt1UlpN3ahhIR99LmneeL9VOENInAaoY
FimzHMF005t53wtXG+2veVRzZr0SYGDL6Q/aUGyLAAizkVq7rBPDfTx5Ifm48p+RNzqnjUkkp1HS
kqEYvl7psQwTyCjM4ALJcP8rSQm4u1CqHsY6EYHeBu33+0NbvyYxOE/ujHSc33WLmzjWM61NQj+8
6PVPdfjQo9UFxdMh/FjIEP8H5cETHEHdYsJY3ZBIZ3Fk4WQASDlhF57mBwgClLEZXjJFRayxlP1D
NTXqPtbrwg7HbEt1bhVvLOwtbuQeZYKCdy2jNJ7K/j36NjG4VY30opNCzn9/TudD6eq45NqfAw3i
OlppUPG7XkNBQj2kpavpkmokcjL0laKODllV+wGN1o8Y/emNAODGbBJLwTg4c27ObnNtUG5VVSjb
JLko4bM0obk2XT6O9Vav+S1XuTKz2IVSWatQRacJ9KX+ESi3kflPkh8e83if+56TUMRrFfOhkMyN
9+dq+zOhb8c3j//N8Qe1ezIYsRBfRNQBteEpStxygETlQt3ChhpTRz3235fwrcXFvdMLcaOyK5JL
NZ4Fq9qhBuO/CMWhQizwvqUba0cWFClA0sAGr7jFpBoCMh5yKKcXFSHkqQuPafhJSfvzJG/pwtxY
P053WKXmHnKCm2VnqVlFVjPJcX4ZcwPaCs1hHsPBgaM9SiMoqp0sb2wtAsl+f4jrdCdw4Fmg72/X
LgHLYv36Kg/l3pjo1q6bb+XgjJNdk+q1DnKwb9KTlJR2JR6lMHnQN4lU1vN7bXuxklbSQAQhStge
XgMYYpLsIW3RV/y8McYV+uHvGJEAIx1DlWlJcZhFeWNGcZlfBOlSo6Ga1/5x8J4j6wn9C7J1tDde
NOHnfavrY20e3P8Z/bvibzZGOr9Ym7bOL1Ij7ITYYnOoTlqdJBFy4alyEGX5et/ieiteW1wc3FUw
RL44McyufueLyU6aXrL6UIa7sD8j5wB49Xjf4OruJRihso7LzolbOmWv936TFlnHxZxfKlF3OknY
+ab8kGYbPNDrFMcc87B2KF6Q4wAddG3G84eMN2NQXgQPVSZSxd2uRx3GVpRa2Tcl/60eYnGXD+jI
JMqQfgbfnDq1bxSn++O94a9UhOjCpFnpb2R//SHZ6IVcnVpxCdWeR8Ms3fIIdhamzK2OyxszyxOV
+hv8gdQZl5ivvKDQRa6muOTtaGficEGb3Y6A4t4f0Dxz17chtxIZd3JuBMcU3K4HZKlprE1dWl7M
LOkOZSDC19dOW4JoN/ySRg2KWtB3kChaWqmDqYyrcCwvlP0Omtc/0mv5LnoSwvGrJJjfx2Q6lv7G
Xrh1rl0ZnT/qzfYLen9sc7MuL6OQn+LoU1mRKqkeU6Gzs2qwDa0FiHgaCicThI9+FV7uz+ytBaQ5
ZRZpoXyFWMS1+U42hiDtpPLiNRpqyY3Tde2+EfLdf2BmfuiTL6W0sDy9vYnEilWo5SUQKIiVaolc
rnkYC/3XfTs3DjNAgf9vZ3FSm0Go9dSLy4tmnOSyopvrg5TBXPmcJy6NZRvwmPnXlm5pzvwec6cK
+P7F2vltm8aBVlWXoc6ad2oe6Z/aPLYcajsQpOdysY+k6N9FQQnRqHqz2+iMWPMfGAn5t1JNq4sW
BQ9I42ZU/TTpJwm3WHkPvQRBfjtlRyHZovC5MbnQHlL8AuBBfWpZcZUo8ZoFbf2XScsRhTA/dKif
7oYsfqfR3RI2puFYAvWq+0u63vtzxljGKE3PPOQXwU1METdNhLq+jEZFxVlK/oez8+qR2wq29S8i
wBxeyY6T1BzNyJJfCFmBOWf++vNRuBdnmk00oQMIsGEBruYOtSusWiv4Uut65N63shLYzJovBDca
KTL1xMUbkZWpKISpyselY3yqg1F/0Eor3CmImDNLLtavedkPXyKhNXel3gqHmCTstPEj5pfv+kDx
IyhSIFoAFSrtkuvbqMdmEyeSVV+UqpRthNwo/FTWdwlWtfM0ggwzunkA1tNSJ0/afI9mtUVJMPrr
gZW5jkGJjJSOgj2Ql+vfkdcwdpK515eWdHhP8705TVFabjzLazv70coiDujMik5GSIULJq5+T/wO
a8hYN/v7i3p7Sedv4eGdWfgZcFxY8RjtqsOUNZXa8lFpvAguAv1HJAdH3/c1J9DbDYjErUvFIFcU
k4AwuS/XiyeXYaoIFgY1cUSoLZB+yJKHGLlfbQkN3r7zJIc6HaJ5mHbuGV9bosxmMBRSNZe6+tkN
X5T2e5m+V96GT11ZwCsri1Q0o/w4KGXeXKgfQdQMd7UdoLsEXQ58ZJkag7jOjK2J6+XZIByhUzg3
3BHXgF1h8WljxQyF1WrVBdxB7xRFWVGlDdSNpPAmZFuaWXyb3BTZNJQmGFUToUGZaX5EvvpfXscM
au0awa9xrM+AyPO/PCNLu4tnd+qLIaFeWV0s/UsfHZvxfYi+3D/3s6/46Ev+mJjXkEiUevfSofkq
7cKk9uuLEf8r1yjpAcdDWG4PUhxKQ4DrqmYjQrXhrZeHRQbfjN+gb0nlYi7uXx/JEQEKz/MoroeJ
rf3I+uAcmfquRNFSV62N2OUGOrs0tnCXRRLIQepLzcVKqGgcxEwVS7vORvGh6iD9R5w+Hh+GAfdw
UrPB0PeCnNWB07QVbE+aoXnhEX3ibh6XK+Tk5JW1YTpJHDIeoYfIf+2Krhank6wnwCGUQq8Tp5y6
6ff9jVreYr4CBNusUEAVC9zrvKQfIkDSLl9vkqm7KGMXHQWaAMd4DB4B2Ecnb6yyrUdmZYvmm8Vb
R2WJvvLizIdF3itpkvQXRkPk5zBthPd6TI2zHvYIdwpdzf0uphjsTt05SlwIu6JQYC/To86hLSY7
+SSfoqKQHE0Q5HOEMWKftN76nctsmHWZKX2QhJ0xCfjS63XxhVEdEBfpL1HrWbYu54+aVdXfULys
ntCvVuyBmtW+1PPwDBBeeqggSt5Adt3eoRkkMzc9QcnwzC28UNZnSpHncn8Je7V/oAbxIjC7+VWt
imYfCkP+qQ29d8NXXqSi2+KF/NOQur7AcyMB10tNlbRyid5N5DFJkD8ZLpEvl5+qxBsOmqyMNBGC
ySFIEA+xwrhLKwndkzWhdKSnHdqRpVXsU7/ov0dJlL3EjSI7US9A8JRoPfk9yhMKus923KObgrYh
jq6ojAfEOsrHqOjiFwh0eqexVM8mI4GmLPc0RxfHVz2crEMndv5J6PTPVV52TjOKe4EAze7TBjb8
LMs38r4V/0xPDiI2COvmIHuJU8r8uEoCMRwugfVfm8s7f0SfJ/gCnf/JjOXL4AFakQ9EYp/5hfev
5co1uTK9cNG0CuHFHhFaymTtRYu9z5UufR2s+KXuHmKhjzYc500AOh93GrDzKB99UTgyr497XcCe
MojJcJGiCHUEdRdBCwfEz0lkxc6FxlGa/CwUgAl89XD/U2+aNkvbi3OuZl1rVEY2XDpjROWgZLJg
knddcmyF76lnOLLl7caMgWG1jo99eDBE0wHzqSRbCLG1Rf+TXsBnBjR+GTtZkTh1CCez31FrM2El
8hB3SA+M9W/67huv/22MAZMSHpfRci45lHLXK26MVq3U3cQFiwQ6UJ4mnbTKqv7+HEEUNBdJFBIY
wP7XVkwlSC0zMoeLnmpuFyDGpDJ081O1mDV/39jHleWjFaOCfcNf4Tvnv//wlOSG30B2qI+XsClP
YaDZlfmlHM8qkwVjL9iSNT1otfUpQ8skoPvIt45WYOfGqTZ+ZCBXsyo53v9Jy2AY302mSNYPJpPK
2HKNx6HytKIMp4vvqaSH7VDDu5Y0D+HIQ3zf1O12Ygoj88fzeC/TUwtZISWb0ukSz6owIdH33suV
bHffykrQwVOEO2LYHqQvWfhijTstE/ywki6x3zX7JAmbcyGquV2Yan/sR0F2R9q30Ar6/sEvFWOn
96qxg5/N3Gnd1KHc7BlPsZVnBz9Iy+cmT6SjIfaGE1QtKjaB1CquBRXcRsT5R7f0+jmhUoFr0aiE
AhNfjgt3RYLyuRkpl9FPd5QM1H2A/O9vtbX14qAZdjU6kY3WCZO94Q6KnuzrNN+7yi62qnkrZ2Ke
IabZhBgMNPXz3384pVObi74uZcqlIRTNii9IIFXWFtzjNqr6Qzc8QwLZKMAU10ago+qCOkqVSxW/
Q9FyiMZ6n/RIwARbccp8gZcLy1Q0+deMLwEZdW0pVCC7bvRcuSTfdOFk7MvjGB2z6kD5R3iYcqc/
aZKdbhH7rZx2SnbQCQJ1BG2wJBCK+pDtDCftUmn6w1iOqqNpsbW/f9hXdgqPNev1zKgGdHmvP02R
+1Ad4sq8NFJX7Yy4Seyxqp6mJtxS5Fu1hLOgrwTfATHftSVV7hJ58GXzEmlCuNOMsNmprZrurJyZ
9vsftbJyDJeJIIChRmFyZOH2RaVu0iAyzItQqmhGU31CX2fY0jJY/aDZ68EyBOJoacUQaqUpBsG8
pLVSnTvitRB/20b/NJAQu/e/6MYWEeLMpkybmIyfSvz14hmCXyRFmFiXWhZzN/b8XDkIsjlwqZnD
2RI0vJl/ng8diH9QFPMUCGiGa3Mhky5mYRgCUXFiWxBcW96/htIjxnXs29RW4ukylge17Rh4Km2/
8o78p30nIHfjb6Atb/aSnzJLmP6hkwAFudhLCXnWsO4S3x1zhp+nuvodT/4WoeufTOPqhtN4ELkG
TH0B5YLg+/qDjabNU4aBAncM/+FOnjX1k/AVvdSshjglmQ6KetbityJ4yfzRkatnXxYfB92pTGsj
ULtxavwQQMcsPNEwuMfFRotSWtcRbs1t1OgUhAn49qopmCczMjsOlY2LsmKN4gt/SD7oRy7nHQRP
EhImbCO37CabIw6cqduJaGQm+/vnd9UQRM9Efrhi0DHX64v3KuK28iLXNIXHaepPVjr9F5mxY/hb
47Y3kDwOLxjxGYyjQARCdnVtS0sT1WQyLXLDKLgMxbd0Oord5zY5dsN/GsGJqNuRBOU5oO6JQgk4
NerCdoUiYvRLF5LL/S+/YTb883MgCqaIR6WV4OX652RpK4212MXuSMBxDOsoU2zL6gu76IMHCxHi
12FAYU+2KFVGUs7AnhYH577T+keWMnB8rd6cHrx50HDAEkjJeaZnJkqb3c2H95lJIQTBBjV2vT55
Q9LmU2y2+1HsbPktrxRHyY8ZvUQils4UAxgiJzvZCs1vs6GZjIaiiEijgX7fUjUVKtUkaGDEd3P9
kbTpJYrdMj4G6jk3zrXMMRRo9IvxRhJ260ipD89VEYb6ACv+adZ9+HLoP3yTTD52idnscOY3LX63
wRYwZMVpzSKb1NaBTfE8LCLILvDFSgOk5YaSOThlJpLqdKaw2zhaszNYeC3EsfGMNBRmQfaFsygi
Q/U0s09cT05RuDtUGjXboDln2lERMsgbRifpGDPPB1tqwl1lPnbJT3BeuwpEjCo8p168cc9vmp2c
dupbvPJQE/Bv6uLL9UArNK8BfpcEyWfLM89dXv3Q+oOWWT/KonNGz7OFEZXvX4jVNPF4uL8kawtP
QDiz/s19yOUMiiD0md7lQepmAwhEaRjHg+bDwnbfyoo3Y6h7xseg6EHhanGlo0jNeiltUjftEkcp
w/M4vU1p9FlI/0/fA+CAyU+gd1SLri9qR8OqC1Sd5cxyJN7OjT9sHKK1C0Hdixl1Oih8yyIsC6Wp
V+QwTN0KzLJT9/oPb2ghaRSyremdtRsP+oxpFxaPl2AZAcYJiJC2LDJ3PIqwH/T6IR5Pg+564Wsr
X4TxrRT//rbDwQNygc8DILKkyTMUc0pTgLlu3MkaQiudYFuCchbl9/sH4qaKyC1HLo4nG/JkSV4e
iMLK/TFXo8xVlbfmDCm0SBHLem/ap6h6reRy47NW7v2VuUV45lWRMSVjlrmiljMSPyrdri2aX+E4
IB7aWdWDYvpbqt0rZx6bJN7U/dGBWqp2610tedKEzUj6NbXJQVMLR5vc8K9BmHgQmL1V7hXBAsT3
S6fmeamgJnXm+qHTRNZBQlH3ncGTjMxVJJ28v3N/OOoXPhRz/IFvm4a3uegweJkZQbKd5m6UTP6T
Eqrh3mvi7iLX2bATJ7M+9r447Bqf1lFVyOqhrGTZMQQdfmQ/Hg4qBVMn1xB5qASlPkC4rzCdqlrO
EBX6uRwGcea2DXZyr2t2FET5o5jW0snyeiiEfFQKMr1pDxX+6hBaw7gvijE+V1ERPdVlqNkduOX3
RJoMx2NRAMD1OHE/yF5jdKqPVYrGXtfSYRLKZucLcvBAObV4kCmpfqqnChppo22P95dsduHLFVPo
tM4y9STeSynRSua14S9zd1TT9Kh4UnYQ0HtxNIOy5pAm0qGrjOrdStqtc39bLOZsIO9MJE7nfHYk
1+4wmCylTlUyoJZZZ1VyOkk+mtO5D91BO8ZVtCvF+bkrDl3anu9/9dr5Z4iCMBm7dJsXpgvBnMyy
iXK3N00GN750YeEas0/eeFvWXMlHO4sHVNZaOUdZMHe98qDE79knURVsw/tqzryY3X/NFjXm/LuX
u/nR3uL8N4ye+iAucrcK/zW71x6qUushTqh2cXruL+HKU0MRBQTdTGbLv82P94fYK0c0FAiJlbml
HKrnzgyp9puoiPVJ8+u+pdVFhN6Nag18kTeaGV6X5kmW8lFq95QPmmPSHdWjAJqkH5RW/wEqVG9V
3/4w8S4XkhIwsxfEfHCBLjZOsDoCz07AQQY7qUBuPLDN6nuovvVya2tJtPfTk6nFBzN3ci/Y9QTc
ka2dyErtWHjwW4coWw53jfU0ismD3qFQoYEpMN/+fmmoVxD9sxVz8+l6E4x2MkNPi3M3a0ynmPRD
XcS7iaK/YPaHwiv3Yhl8YQpm41ivHTMmUiCNI3CiWrc4ZmaZSoESFblrAs6uu9QJst+h9UNP3iLr
9f4XrvmnD6aWMWBb5FlVyXh0rVIq/DPMSlLSP5s6EDtlkqs90+OI1CXp37KUzi/XR8OLZ3mg2ZAJ
dY5jHLLPk97ao/RUlMVuCL8m8c/7H7l2wpmCNmduEon54cV6xkrWTnpX5W7ghXZRfsoZyIw/iWa0
l63wpU+exeqvy8t8Hqq4tLJnaCmyN9cnh3RHLvQ2LtxJMmpIf8pTpqWpLSml6iTIhj5anYbiazwJ
x2CYhlMTBPmhtDJ4AJQJyjU9/Dn1VrurS7U5mVKXnDKv6E4y76wnBenu/gKt+WvIQ6jf053msVpG
zpboUR/jqfAGq2MGJ03PZsJYoJ8Lvj0E1Ra0dC3z4drPVX5YQSmqLC7WlCRo3Xpp4SpmfZD6z3H6
LdHOngeXxCca/m3+vTP9XWECad8oDv6Z3Fi6HrQqEKsAlozc2iIfaYvMGjnnhdtMxd6LH8nvPzeK
5aihuS/l9nMb/4TxQR8ehuq1TFrbukzJ46glDiklUXH/GIhHIUbroX/okgQ+zAc/slNhi7ZhfYnm
cit1dIrpy3neQB1qyxIHfmfnd8egGkhVEyYKkAiYnKiSk4cAb20P8lCeGk0bX+RoTI+h0lo7Gify
xnTxajRhcHsYdZirq0v4gdqWUhsLReGqhb8vpVON+Lp/zoyHTHCmV8UYURt5iX/cP5e33SWuEZoi
okyvhoH8pQOmrjM2k5kVrhhKBzDAOUPW/s8kKGzT135VxZA65WD+G2eHOEPz1/Sf+753+mLizRK+
+jDwqKV/KoTftRLb5ib5wZpjYXiT7jQ5mgS8/PqWF5Dn6+LQFm5f9P8SX1mOUDNurZppc5YLRvmV
2ARI0wnqXmjz+nB/df68ksujzE5Qu4fjZWYAvTbfmG0mmFlZQEI3wQ5XDimVssj0228WUfpTX+re
DLyfUILhdJ+6roQXx+qU+txEkVzYo+EXj6Ja+/8UWUtDlAPVPQ2yWvRz9wQW0VSJv2385tmv3/zm
GS+LtwFZvpw71iPRLwtV5BzJ40OuIcBeenaUEaz1/j79rOiPgedMlerAh7LxrK6eYZ5UBNlhO8Y/
L96BJh5iI7LkwtXT34b3HJgzvfJrUnybKtOhA7u3dFsy6xdrK268DeY4vTNB6Uy5MGtOXm9UmdRl
ZqQc4xBAFVwORvAz3QRCbxlZvKjmkFhUQ/GpsutPud291d6z35t2VxW7KDqlybvyzdCeYsqEQGF2
eUEOtPHsza/a9eaSawBUoMMPhB7vvvhOrfTUZuwLd1CTg5J2b524xc6yUhghr4C6l4oSyhRcumsb
MIqK3VClpSuNgRMDnU8QvgWNfg7Tp8CHY8kYnVL8knsb37a2vJR+ZnQa+EuGt6/tprlioliZlW6t
WQTIQes5gqaUTH35mzjM+Tws11HjjcJ7kNejZXFtqxqEFvLAqnQz9IXCRn0uUCw0GMkVfLx7WZyK
SHiUPYj9rOyycUHnt/7GNo6e55nEg1LQte3Sm8ZyYOzDtcDhMbjKK2mIgQ6oKbItZqGGcsx3tQ6F
YVTXyT4bwsoxx74+53UFbyP6cvb9X3QborLhczRFDZx2/TKP9XAO2tiLpatk8mdgd696l7H+xo9c
G1Egzk7GsOUo5r1crsFctsEoDIec6es10OSOUeg+L92ujvZGAHOyXpzH3qVWKpcj8pi+TbXdieE6
zEZUarxp45vXDhvDIXMtbp5GURc/QGlBgtNi4LDpLWFRottBovPQov+x9a23sR9Tyh9MzT/lQ6IZ
NWk+xRJs210+/TsMES/rb79PfvuF9DAZlVMp/VOoW46ojvYQp491pzp+YPDci8dROw3FFqRk7dvp
BiCiSbgu3tBitXFplbGRlC6T+baYiCh2woyQbazw2mfDljeX6IA9EfNef3asJvAqk9C7utcd60K2
a9H6VajFiZnc/f0DvOayKMSAjZk3VFWXZDtqKSrh0FqVa3rCvhQLR+xMN2kqe0gpwUyd8JbnAhSa
ZfysB4f7xldcMqDWWZsWCBSx2+LpobScGxBzVYBo3nL9x2hsPOgr60giz4gGSsKMii3dRSGL2SBO
beUyuSjINMCnZzl59rfwHSuHAqQOOJ0/BRGaltfbVdWj0k7tVLkJ+Hcx2Y+wqqJWcH+tVo0QSlFT
pc8H9OLaSC0aYVKAt3MntXLKAHZ4GqH91jTJ6or9r5Vl/VsMu0ZXW1YsSruDkQiOqPwu5e9m8H/Z
mQ92lvGAL4Zl0mNnas6mB7mGX9lWdCziLWe10rXFL9MelWFuxmEui5xC1kZ9lMuc74Q+MQQHSkel
NUVoFtiDbUEECTlgdiSyCt67zjze37X19fxf64ujkYRZ3JeICbkwwDuKUtkg/oj1GWuF5/K+qTlA
XLwLM8s+I9/MEMxwj+sDkg1q6OV1UnNAdPGglEJyFOQO0k8a80kvFfBnyeKsS5g+64Bo9vetrx1P
Bb4MevW8SWgmXFsHY5JLOZB9d6xeQcIfki6ypzHfsLKSeM5TSMBI/hD6g4y/NiNIWd3KelG7ZSgx
HVR2h1yRD8gqPGpye7B84alIT9BYnC293UWTctA04XT/S1cgJvNvoCv5hx6eTsP1b5ANKEcks6pd
6Em/FeazBuoWKc39aCU2ejYtKXeRCag2yLZs1JldSuWTMCmnoPIPnfYmBVvp+GzwZucJ3on7IHO5
4Z/yc6R74eypXUGYjiNC8eb4olTfTf9VEpm239iD1Z3+YG2O0T68yWYQyUIChMcVmoLBoja2R91N
5XzrPK9dnTkl+f9ftQwzElGIiDVrt/FsNXuzzMlu5K/Zpoe4LWiynTQxqWcrkN4t49lOLNSgZWjQ
JTiHal/e+8EZ4g67ltT9qG0s3vpH/a+xxdkJ01xLNR9jqL9b1jfffKf1plB8u39G13zB3HFjshzo
HOrW13s0lDmP4jA2bkn8L2Y/Ou1rB96pH45i/Cb7j3H+9b7B24s5w63mvNki30eKaPGUh0o3yZov
5ESlpRP22a7WSrsEsQwy1RJP8VPUlkctDm0NuMDfjvFBhDh31ecxGSAw8nK4zhx9P4xzSh2J9U7A
ElWNXXfy364pEHcoa5lPIVyCJ2yxdX4zauKk6+TJ7etw9s+tfjC8oyQ8KkmHivAGWu7mli2szTv8
4ZYlsdDGo6gVgI1cyWudXg3tUt7CV97iA2czRNgz2JjdsxYHxcgsL/Iss3BRoZ/nBPTSSYzyYfBF
wSbHUC+9EoE+JpE6pWaWH2VBFvZm0iqHamweechKm8pCvwvmluH9I3VzL+efBiRmzmoBFS0L42MS
IcwRIRtbh2QzRXZQ8GaJZve1+Kz4G8Zuyy/X1paBT1tqftXWWEsKJqvgClWjxkG3wolz81nMO7ui
FNREgc3dLQ3pdP9bbwLhhfXFNghNPyXNZBSuJnhwfemT54RGsdWRnE/o1TuBFdAhVLZxDBo8Itdn
yiQ6MDuPbzTT41ScIu3UCQwEnVMaG8bGbVm1RSFtJkSUoNZZvBLiFOl5EAmUs4wRAbHSGbxns3uq
RfFU5tEbiN+tpGl1C5nvRwpCJ0KgpnX9eUoxRq01xKWrMRDOCOVPo/pc9tK+iFFS2lWGtK/Hvpl7
GHvGsN37O3ibR82Li+AArwhEgvSWr61nI8wtacUWBirs5vlvING7XG3eAi13h0h47gyUgnv/VZ+2
2NJu3pQ/lueBAYbvqG8tQq8pz1NJi/3SbUrx2EDPInyvausIzdD5/jeu+SSQAhJaGwigwKB3/YlR
UMGrUZH4iwlahH5pKk5gVvR+6c5s3MfbC8FtBisPf9FMW74sXnft2KlmLpVuMiWTMxilTpTRbOmk
rRwZymV/iJ/Iq2j6LG6EkCQ675FRusFb3UZ2Pph2nxxhnh0DxdG9w1AezPQlEb7cX8g/LGvXNxG7
HBTQ+rwpTAVcr+TQoF8r1SFpQSXToA+IILWBACcUC+EIrYBM902PmG+N+13PoDxDZegWWCZT1WKX
vIMWhAjLr4pXRQ2GfZWJbxNsnKcRqSunF/v0kArlofREohhVfM1VP3iOR0OBziPp4SRQu0NYmZIt
GEK1sXE3kQcUG4z2zA074vSbhv00lZ2pJAEpvVLtoyrYg00/5DCvXqhHtajS2XLb7e8v59phoTVo
6TDL0ZFaBuQamOfYTAvy78kC6SoyENtMYrnRZfpDeb7cNOhkge7T+Sb4X/gXIatyyC3yypW1Rz9I
/hnG2gGcOXPmUmY4NkW00wULSp1+J6JJ5/vTSzAxp4O8gxn+UPSUXWS6JHcK6oJx8qnoGYalX1eU
X++vx61DUEDiMmEFFTVR7fIti5W0oIOZVm4af56GR//dY+BF2pj3vH2eMcLbTp0bTY0b3gn6psNk
mdRuZO9SNtNTFHZOG6gP1CZ3VrAx3HvreTDGwASAVKbjYfS+vi+ZZzH7H1cUcgzRkePyJEYeQcoW
8fSqGfovTADO1ftlGT1ouDpyLVZuA9XFbsrNkIq9Ip4Y793imFxdPpK1WaIAev9lIlspkIUMqlS5
tfwQWiLULCcEzO3E/8dvNhZv7UrSG2BwnflJSvYLJxeGZelHMLK4bSj8TGeC58AOEJGv6GBL1FTF
4h+x3MKWrRqlTcBMAkBKJjGudyyfch/EM4UPoz16Hhx+XWhD8JM7CvFGahzj9uf9Q7+2oDxJ/88g
EM5rg16vN0U6CSyo4AmfNav8HkjNrqjK1DbSPmPOWjE32hGrJuG0phyBOyC0ujZZGaWfRXMhoIzP
6j7BwTUSMOmjn27O8cz/q6XvgYkNmkkYEOYDc20KMnSJJg8p/jj8GxKcOpF6kGN9J2nnwNQOpfhq
VVuk9mtuFWwRaRUxI9zli88zA7lRpLysXbq7NPWbnfS37HJ0zpnPnAd755Imfdfrr0K/M89UaaiJ
mV6j7N+hPiUgh61gz8ThPvAzRw22qhe3cSkmoWL5M07MEzzv6Ye8yhTiSB0rpXZDX3swvkZ5e5Re
EygfoQb4Qi6y8RxumZv//oO52k9aw/PU2hXr0fZgWO9KyC/i7HulPEvyY0GCfP8arBqkJ0XfBAjz
DTIj8XNDaAupppyvTQffjE3CCzM+Iqebnqx+aPZ5Q0PBQ2xmw82sOU9CmbkCQFOKrO36U81KiSB7
0lnZup0jp6A++EaU7nK/SXb3P3LtZM4jCfMgOD2wZXLRBeUwVl7YuMmYl/umlzPb8HGi962sPaMf
rcy/4sPeKdIkxaIVNa6eeHYYaXs1ePX9dxV+m/+DId6cGUMCM9+yTaE3nWY1Xtu4lVg6shDslO49
lP5prC1DK+uGKpo1j1OAFAW8cv1FYWFVcWMEHdrs0bQX4zZ7MTw//ttmNKNa81COhvbUDBNc+Kou
8frA76BrxuW+g2lwpwBBJy043l+1lfNGtWceEYESgbnNRYaZJplVKYXRuF2Y2fQjbVZNkbaoPVZ8
POA85tAQK+EwLAesOlH1RitMWzfQkcUU2ixyir7+3QGqOqSM6DwVvV5vOI3VL6MiQzBD3QNGrett
iqNUlkohwGb4XxN8UtIXIdzIQFbONgkWTTGYtpgvNxcmYPOrBxNgjVuLND+SXpN3QgFqrEWRZ1cD
fdk44isnT6E7Tt5IlwzWv8WZAA5hjXKgtW5WW+VhbPQJ3gqY6e4fibXN4g7BCAmPEg2/xZHQvMnw
9LhvKXBAu+JVT/mkOcqrVBYHM8le7xtbSx4ZocCl/UGBMUtxvU110YmBH2q9a6FJ+xI0qbazhEp2
mVXSTgKJlxOUFmRppSAfEjGUHzpZ7w5VDDfK/V+y9tkA2Zn/Iw6Z2Tiuf0ipRvQfjah3pUbPjqoA
YLWShp3eZG+yHn8aOd4bJ3Sl3AtkiDISg5BMXMAzeG3Sqou6tlShc/Up5O0ECberpDA8WEXc0N8q
8pe2ycQdsYXwwntTPKa+RW4tAqkWDWFLoHMl2Lz6NYunR6AqMXS93rlDIxY7BcHufadbggOdR7Yb
YiV8aAuFKZe2bh+kzt+CZKy8ucAxCCZAWc4caAvzVtmEeZqmvZvx0BqV+a9RPzep7kzN76mcToEn
bimfrn7wB4sLR86YkoVuIxaTAImK7lv5HnvVaZ4zgGrJeBqDf+6fsBV3QcWQ2UTKS3T3lg9uDhQ4
8/R8cCcYDjO3twbbGylSbGmErng+lWIPQ3+MtN5OpChGp2nQVg9uBGNsW0I5EU8PmfT1/tesWKF9
h4o00FWKTMs0zwSwVCVyP7qIqDwhYTvsfDXZC029xcmw4vV4bdGFAxPGuNyyMif2jT/B1zO5UacL
D9Bw17uykMuNwOvWytzcRgUXD6Dwz8VdLPV+LOHf61whzAGcVba6hcO5XTAs0CQjlwMzTmp/fdvL
wBd83+O41WO5t0rw0IYROQjfbbmVOUm7TnNmQ8RAtJKJ7ZbKrTFhaScNTe+K47OgBE9lDlXWFL3O
HSTZLqZvWfDL638gxLzxPq194YzA1ylvspba4kIpfhdIzIMNbjWW6DE2TN/lTmP+vn/wVnYKLC6l
d6gBYJtcqj3UnYD6JEKYruh/KorIbqf/7hu49UTsEtBx/u+Qy5MBXG+U1HVRpWe+6FZG3u+LSFTJ
9vXhAmJpl6WzXhDaGfuh19KNx3DNsEn9jcQKJBFvwrVho9akJJ5CEbSvCT3NQR/QDxGcQXTCjn50
ssUUurJf9PzYKQa5qMktm0Oh6cW92gWTWw6tLfYnPe7sYTzeX8354ixOIwMAVLe4w/N8xuJixRRT
uK7p5ObjKa3/CxQVAeBPc1lYyzdM3TpYJuNJ7KmmoXl2w143FtnQK1Y1AdY2D0PSvU69vuvR1zGE
6Xz/q1YOoYp2FIVSFhDmzkW0QOWyMkOxE90uTSzHaMVgV1VlsXGVVzaIHgzzfVAbkG8v6Wg8I4Hk
3RpE1097J0vcyS8dY4u4ZT7Oiw0CbAs9ImceHpqlGmIcVkLjCYrolul+nFCzRozdT1DDPCoKlHep
t5fF7/dXb2WjwHrBtgsvDUQbS5pB8K1eHGuC6LaDhpBCnUK+GPWTHevluYktcWOzVo4gjToofaCn
gb19OWntSaWqlnopuelLpWVOaRgHT3o0gZcM2daI+potWCRkDRdIGr8EQuStbBW1p0suNeMwHHb1
EDphHHwq5Mf+8/1VvKX2YFKdKV2ok1WEZuldXfsLZZTaqEpq2S0E9egNz4HgQ/lU2TqsZoX431jb
MP7CbCAd1Cx/TjpvLwbZfuqLcxtIL4XfHUTP+uf+j1rxYR9/05L/rNUYOMuHQnbjItxP4W7wDoL+
0KjH1Hxv1Wbjgqw0DOfKF4UvUKTs7nKuaQjMidZdLLqCfkr81PaUt7BKdtDxGOlLLLzTyGO66XD/
G1cuP88DciCz2NmttGOYV2rfGJnkNukY2L3RDYyZecqGN1s5SVdW5kv0oXJipGpnTHUkufN35RrD
G1IDRf7k+PJoK9EGVGLN2qwViSMgKWEo59paSjUqiMtOcmv0hOEdl71nRumGZpfWGydk5fLPKc+s
oUyBWVtWNmQtLkTPVyU3rIy9FnUx7MpRByUtiMIs2Sr6rpxHqhoy3gYFXoXH7vq7Sq3Pem30JNfq
652n+y8Mmkfam9T9Kwmo0/Tu/aOxktMR2jG+ADMVfTvqQ9f2+sqIkyyhMy5T6yq7tyn/rWSNk0nj
WdP2Qy4cTA9mz/jJiq2nzhs2Ds0t6x3+be5ToKE0B7PLJyMymkQ3/ZL7l/4cI/+fEbYvqN7PQqM/
FIZij0BP4ko5EjkdIkn8Xg+j4+vducxdGK7ew0PwVLwypXl/WW7HvOafpeHvuTdzDLxwVW2CmEVp
kNfnTbVTEmyql8p0pf6QmN+iKNgHFFtpqcS/WstGwrurQM0m7x30n7X4Czbap4hxFs/a+mFrDoQf
BuYSOJkFs8hiv5IMuntgQqwXecWIFkXkj7soLGzDaPd+a9qjCjNBMh7rTZWWFTdiEKpQgp1l3SHz
uj4qUtknamP2stu2aMZ1QlcCFBa2FEvWrhtDJrCZwFIwz5FdW+l7TcoAxciuWn4Z+min1RNVBuV/
ODuz3riRZAv/IgLcl1eyFpUkS2LZcrv9Qnjlvu/89fejLjBdRRFF2JieaQMGJiqTmZGxnDjn4GVb
ND8rLmT+/wenC+LovS+uo1AJUNmW3WxSdnHq70A0wFHh2yGsEYW5v32k1q0RJZsyITN56PW6Un9Q
GNTnw6WRaRxKLbT2PtNwhwEOOnugmvBb6IPszyMJBNhgoKGN9AaEvjYa6nocGMYo05j/rGXGDrTq
vhU+9E171LOtgswKrozXhWyR8HnOd5Yz9GoVtA2ir7IrCdM+RwCqhfxA95X9JI47ho8dTy/u9PDJ
D79ZRXTf9j8L6a5XmJ0f+40LvHaKqFkwzUtqzJzbYrcHvZfKSZ5k1xxPVv1P332KjI/jFlX3qhWV
aoIB5IkXZ+ElpG60jKGBUVSMkhepGz4oVZofNbP57ln6FuDhPQQZnzRPa8AVRcvg3RjKqEdpHuOx
3LSmKF0drfgACvig1fH9INYf/fCcdT8Ka9+0qj1Z4l5Oml2SGvzZ2BnlFh/yytq5oeqcTYhk7Usx
ninrhyzKEtXN06M19LBbpLY2fIKA5fa9eY/lBwt0aWixyb6nKVkyxBhSH4QeLIUf78YWNVRreFSy
+ONonuECqKRTJiO9MSWf01rY0JFZyWuY0iTQ4F0mu1kmnpHRTQXgNdWdMs/fh03e3XlRJTq5Crr7
9nJXnOylqSWMAyXOUCyjQXXTXHwUhuRTDP3XbRNrX24eFQDTBSiQvHPhFGAbLtJQVV0xa7RzLdN9
TftcOA3InB7U7QL9mj0+IUUeskJm5hb2MtRhtJ7b43Zjtq+0Zqcbr4Wm7vxmowe1tneXhuYfchGB
Sq0YR/gD9q6EVSEL7d50b2/d2kHgqoOHw8MBHJ9/wYUFs62SbpBrzaVPU6LfaQCV3YDYrF1zavP/
2VhsF4IWhSGmlYaBYT8WTlCfLCF+kLz6MIqnQgahOhVPVrJrhxdL6+7b6rloX3vxUDGDcHu5a1/u
8qcsNlScGWxTMAa8kMk+l2tn3tQQ/npr69Vf3VgeKQJ5qKhBdF1v7KjVIzkjG5skkNhkKGy9ytFG
yXQt1qXGTFRHE3keT18YsfSyZNbY0FwvbZLEjqWaOLPQqDoaVbfLPcV/lKXu3KmpkYBwDk+KxxhC
3hrFo6kGW9Dy1c3lYWbaD2pNEObXS4YNyRtLKLTcXFZtY3rwgpfEi5y/29oLO4sqXdgC1BI7S3Or
uLDT6KsKC1cnbAQaa1ePruL/FrO4GHnrZ35QYYSF1OqP3twC+q7tFjuFvhTkoEwuLl4BzwI1IlqV
7gbWj0qaAPz9Oykt2d7vPz7y9Abe3CJMaZRUr7+KBzFLF6oZdgJoUmokE/aoPFX7PA7LD4zZbK1r
rSgyVxlprzCxBlZr8XmMom6qSAx1txf/lWsY/I0no3/I6uwpCXxHh/0wHvWXUD9Gup1qxp3ZnLpX
NYb4Y59tsXqubDLSef//2KKxtyyttWo+RRn8Qq5H1pPmZ6Hydkb1ZI1byPuV43JlaHH226o1CzAL
HBfdt2kmwt/65082B4VixzybTyS4KHjG9KTFyZu/ozzYRUQ5unY173z7sKx4LQ4JOSL1HCAwy84F
ZJWN6RWtDn3DkZ6wHQZnaGQ3nPBKy1mj40xcLdJD0N9xl3VFE2gj2btbJtH42GveqwCJza4rQRYZ
SSZCZ2wFUKGqWnGSOtM8xlMM7ysAoPjw5+ulDAI2Auc5g/yuL4cCUnLMu8RwJevV0BDO1A/l33Rl
AHcw1gNnw8zKsXz/wn7oS6MxKCKfIDFR5Aev3sDwrZ3zSxPLdbR+EUs5JiyFmlEgfWuLL20CYl/a
gA9vGZqTwot4IZCCgRGA0nCV6t84MHdT9+q3btdu9Ry37CxfNsHTRbNtsVOfpl77mPrjUxGGvzpx
I8RaO/GXO7dww1pmJl3l5QYnngG9wa4DE8b+339xzP47AcsYOOz7xJPywnAjkb4mQlVdeJ96u9tG
5i25biNQzaPbSEhPU4LjfP1pjLbx9GS0KLShb7bHI8mOHo/KvsonywnBsgehH9wFZrNV4Xu/hfOM
PyhIWF8IRpcVr0lpkhZ1CcVFXc8JomeDJifChX++OgbyYMYk7IaybeH+lGhQDE+tFNfsvxmAsXpq
6+Fj7J2aft/lW6C597UNkh/eLiaQoesnsrreS7Guys6QB8WlG8gIWRTu5Tap92po7AqIsKem26j+
vj/vGMTf8s+cHS41A61hqGjASIrbD/uodStg9lly71tbiprv36nZDu0RWuBUo5Z8yIoPuWJOp8ut
QNs4pICmrfjSFmx6fTX/WVlcqiLsNYD0sgKbR2dr9XEunA8+PDLjhjtaO3r0NelCQ15FWXPx7CZ1
WkYRxECuKohOmrd2mGu2p29YWV/Of1YWEY0/lKWWNiyHdtChj58qBaEBqbJLfSOg31rO4pALATl7
ztC4y+mz2+wclJ9N4+vti7R2AvSZcJzknxdvGQ9O4xRqjcJFQhpafYjSsHuemTo2+kJrzohMnAFz
0mRChMWHya22T+SpUd3W+mj6zxqzh2cLOpNC7j76glLaoTwMGyH72qWFyWzOPfBF4hKnopRFG3Wo
CrjwLe7N6hfEU1MKfWg37hC0PNzexrUzcWls4SFMb6iTqBA4E/KHIvxXLU4ByuXaxoFYWxJc/XMG
CVEOVblrPyR0TTMhN6e6ch991ob9ZKGe9ijpwV1DG+H2itZsvRXgEZRhNmj5yZSkDFt8kMoUWdh9
1fPU9pWfadPto2Jj71aOIEcPnABxpghZ/HwNLoIIWfVH1Rwi3fW9qTr1CbIhURJXf76e2csxMAJq
CVe3uLUVo2FV68eEXVkLyKvT3E6qnFyHAFLwou9a6H+5vYErRwLgMwQtczeYav/iY2mTGuugXg23
4PbB1JJqjlFqDwmtdkcbxbu/sAaI7Y3elTre4gA2cQ+1Z421sdGgT+p8OpU7RAyG1hnkyfyuA4nY
0ueYV7AIMWYqSYSUIEzioi38etuGyqhOvFJCyfCy4kypLWSnKDOfci96rvytPu+KP5TxIkB8GdGC
p3GxxhIRdiutNcX1pH6n59/SYHCmYQuovPrdLqwsvlumNFNZ5vgNebpTOsnOWp+p8Q7ij413ZGs5
i+2LxCHWIiZwXEmd2kMq5d/0PqHR5ZVbymQrSTjYDj4VVAL4eElc7pzSB3kb+Sq0usNRnVxhDF9K
v3vIqJUkzZOlOPKY22Wc3VVmB/fms4JUo++gVTWliaOVpbKR9M1re3d0GFdhom9mP12OHWZyWole
4SlgLz80lvd7TGQnfAr04+S5RU29O+79v7ghwAPmZhGELvCbXbsZ6COYLUoLSnCKbBtidujij+n4
K4DM5PZVXPmuFHAgnZoZNCm2zP7uwp+h/2qIjUApZxSeTMGlY9DpG9n/yhm9MjH/hAsT0TQWUa00
ZP/TFB7NTD9R+Ot2XgSVAN4m31jRioeekaszVgeCcV7xa3N+18OPYnq8O3noP1iU120l87Z4cNb2
TZYo2xvQveBPFvfBRPMlbLpYc/0mIpqPaDpDD7HJqb/ysNHqIKqe0Qezwsz1YmqdIH7sMmrc6j5i
fj7J4PMQcpp5r+JQHW+fhZVzPsP2GYcGFkRTa7FzKUDZRE2oMHtWd2RoyOm7XVN9z8bXOgkOIhrr
8ee/sPhGAT/LWEAqeL28wur9Ts2xOPryqxIE8X2bKq911RgO0xG8QUkYnLpREBgFhUP2tvG1cwlr
CfV9Nhh9mYXxkuDFE4WGO4bgayp/HdrATrzaiS33tqHVj8jMD4pbpGVMZV+vUmfoS1cnKnlCk+wb
8VejfDOqc9P2h77f2NAVSILOPaZyz5EBmakvLltjGlEixZTazG48RH356us1Umq/8ix1qF05tTAc
a997od++ce/WtpNOOm1edMgZqV0MK7bgJ/3cmmAi0jPEstFylHvP0Rrr2ZTC37d39L0GK4pLl8YW
365BU5J5e2iPdHguQzRQdFHcp1pSPBqdZP2QAG/ehUqov1hxd9+lU/FBqNv464iu2iGQzKm1PUJX
36ljeQvEtroPtGJl+sNASpdnOgp6qR/MBC2WMv8xNl9lv4UpIP2aepvd2HmVi4eJmgVIKKiXEVNc
jq1FXln+v2fNR4QNpp0g7bzMuGsauCAlO8hKG1rhX82QHmTp2+0vsOb/8H4iaHcdAP9SDqYxp3oE
c2O4Zv7kB9CAy/d/k+4pEAoB0aNVSQl8EQgkWtJQUaW+5aUPOWDEdmsue/W24HWYkEMUCOTA/C0v
nqZRylJz6NDNEQX/CNb4lFholpiCE0P+XvpONYinsOqdCLbL2/u3dkqY/SLmhhqNT7dw7BTVyDDn
25J7e+YtdlJt2I16DzXDhpebnfbyjFwYetuCiyVaSSfEHYxtrh7AktA5kvYoSFROBJjw0Ey2lI1q
0NrBAA8BUAsa8Blaer2lrVKNplRYulsUmi1aOROwnh1Xf1G4gzLsf2aWk99SMyl9NGEmqAzzOa2l
/m7ohx8wFW08imvhBNzZzAASzoN9WHgaAcaYkiqh4TaGb6dN5PRVcvjzs8DMKdhzUmUYbOTrLRsn
hWHayecuCWAn+9oBKpPK8FZkwp/7aI4b3QtG1Pg4S8DaWAyBQLinu4b4uScwmqoHT7KnbEsKaOXF
u7KzOAReM0xtGrGipDoZ5tmEtak10p0hu6PRbpRrVg7cf7YYJ1q8O1bfov8zHzixUWx5uBNMFMHV
uz/+RDB5zLg0EjomLBYLmsags2C8eHMUsAopGUzqwVQ5UgVQupKNLVbjlVMHlEniuNH/ZP5hEYpZ
jWR6pkyGXDY/ckkHAvrx9oJWd+3CwGJBkT9NokdvHVm9f+PkqVYCHqnTbRsrPo5F0N+nrgDD7LKq
H8N9XRdjZrhac5K038X0iK5CHVsbHm7+qQsPd2Vm4cTVTpGEqmUpiR56e63K46OVUrzNcil06nr8
1uatdir13PoYJMWGu1tpCAKjYfaQgiGrfKdEr1ht4E3ZYLpaVDtyN95lna1Or6QGtqlUd0HwUU6/
tRpAhi0NoBUIxbXphWuSS6GcQgPTCjYlpbmvqukoBfGO0bD+R6Ymju8Ne19R7zILmR4v2ajwra8d
uS86g3DQQKVy7bj6OBLlsotNsOz5oR38+zEJ7slW9w2tUdV7kPXgIZrHrCIzP+fxl9vHa+2O8MgQ
+1Aznaear62XiRqjiDiartwhF5wkcuyEorgVZK28n/RsrFkeBrpvMLfXVpgQSPK0BG48cxAM1b9R
nhx6yDIieJ7CQ9/+vr2otciWCjBkisRWzAgsMz4t0mNh8ETgzWBgh4+xuctzJATvwL3fwa66a/Rq
N5mfhG54LUq7Qg6ts7Yq4GvuG1wH0B+SMoun/HrNsYYcrD9S5BR6fd9b3Z1PdN36+0LXT/7W7PSa
lwBLSQKGRRrNC09ktKUe1z0d9WQo+oOZ0dFJakU7pXKhH2Qz3Xqb1jwf+R4QD6qA80zl9eLGUfAF
5H/JUyywDqJWKDZVUYTnInmjXbG6MtRhyYZm1IO2eJnMLkEPtmNlY9fcNbUBFrzPJbv0H4NQ33ig
VkDyHM8LY4u7qDUAm2pCTXeQQi2y+zHR7wotN2Mb4Ei+m8Spg/pErXeKH+Z7aUj3mhzlttKgU+vl
op1NwFd7BYqF3jOkF7Muyv2QlMo9YX52J4xRhKJfvREFr13heWvoDYmwhy1J5gJaXmKV6qAp8vFV
VOQTu7XhoNdNEPFY8HrMczfXnzsOymykW6q7YaL/KqTy6yiOW6wea/dl7iMDs56pMpeDRLIf10PT
aOy91ju0y4+0/x8G03N8qTo2crDR9187V1QF5+yBFgRSx9dLggorDXNIYNwp7aUPmpLQ7hit/qjK
wfg9GYbOve2TVu1B7zZLQfPGWQt3YLVjrXcWUWOg6LY2Toewzu06/1Bb2eG2pbWPxX1hqo+FEWst
DnEqQPUE+pX4tDPCAzibztH1couRfHU9RNvKDBZnNHzhAYpaG3O9mGOfrD/Gcn5qOtmZCtKjxNoI
gVYXdGFqEceZWhhKg04jB4LRbhfCmGObqb5FkbLm0ogSSYg00HLaMseT54a1H4RAaDyYhQQdOZDA
mLqDaXlbucqWqcUXAg3S0Zeao+1cP/apbtptiJxMMkwbAepabs7cPsOQdAGgCliyqXtFM8S6GpEV
ZS9R91swwConx2Q4hEZsI9a6t8IXfwuIsno0qIDSsSRuRQt6cbUkq4ysCKNakd+n7TxnlL+ogfqg
6fX5L846z/zMrzvL4SyORlB6/dglwJFENXlSApoqYr7xKKythrSVqBSsGsOei6e1SXy9stLBcLuy
OfVWdYg8/3MRiI9o0n2/vZo1F3hhSl9sXNKbcTmZmIrV+l7Tf4XKP3JbHiwGT6J0w9basmDWgm6a
xI/51fnvL0oaDOtKhZTiJeQ2fQzDe9lnNG0oHQFEyO1VrViiFD6PlBD+Ef8tLPkIlUJ4T4RdFFPm
kEF8kZhMNRvowk2r3MpkV/aQqItKFCUpvtqydAKsVhmVKrDcoQ6P2WTxasMB64xC7gxx+ytVvGTj
gKy4JxSdZzIqhSqiuny4MjBEZTvklqvpya8yTEMnHQTLub2JKy6DkUbeRtpYvI9vEe/F50olHkcz
bC1XAitvi5Hs27UefipU7Xjb0Nr+UaiB/wXsM5yHizPoWUE5BUplzbrKdXZvVcJBx1iSIzKs/HPb
1uqiLIrQM8k7/7s4GUSWxWhVo+X67Rm0SyZ9iNuNyGXt8JEH/M/EvNyLfYujIGS0v2PfLNWh/HtA
qxgyiWwX9lucdWs7R0w/h+HU7YgUr03JQ5iWfclqOuN7Fyn3+WuVVPZUfCPW+YsrRcOaRhMk9RQ/
Fx+pR90bElbRco3wsaof5PJx+EcXf97+OislAbjPYIrHF4CjWFbUGNgUapMhBrfvv9bhZ0l9Ta1d
X6M24j/Lagwj0ca3Wt3AC4OLEKnTes305ckCP4Fup57sRelLPL0wNtSV9calXTt6UIYRAAK4e082
lXeiNGqeZrm66tb9py5/6cut2fi1s0cYNp9sEQj6Usp+0qHWTeGRczu5d+Ab0nKURdXfsvzt9oda
Wwuj1TPk0yIFXJK7ZWFSN1ItWa4XNPEO6FUBjaaYfsjk7Hjb0uqKGFEnrISghbnI6yPuN9SgJ9Xj
3CmfRVWy8/CcWkS0GwdhZYYaVDgdEWpeMs3nd94ubZDIFUUPjmItOrD0+mRKTe1UKsR1TRlkj1IS
/QOhXrWn2jA5vdEL91luZMc2lYTnaJS6nToF0zENFHGvdDEwAwUyHhmNT7vRJH1/e1/mMGNRPXvr
fjKayTSstkT+lKoxDg1TFS6DKR+8yn/JhMfM+5h03VGjeD9a/962txbXXRpckjyIAguRNM9zA03+
aXmSYc8clRW5JY1aO4wlgjsPXo/YrtStzGntuAFymPsSFI7eHTdzSuIxVkzLDftvMDrZQvPdLLay
wbWTBlfhDGYmjKQLeH3SjD4xlbCJPDcdjWQm+I+PUqz826DVa1N7LzYc6orrgWV0Zq6EXRjmrvnn
XDwTUg99RBNwVTXtLIe/yxYd1PCsB/ANRRtnZcWtEq/OTU3OCayPC99tFRPIsyIRXIbed2oeHYN0
dKTucewYGokcNUabM996MFa+GaErS6RJx6D70kWUlQB5/6gKbtTLxw5wsZfJByveWNp7KzNUhJIX
L9KbCOf1LvpSqQ1DwUeTrRr9GdVWrM6W1Y2K0Pt469rKInsqVE+yaEt7rp71jqfmu2BrMPn94Zst
0E2CiZ2S2jJi9cQZltJnHgJyTHN/gQh0JzQf0u7l9i1e367/zMyH8uLQtb2YekqYc8YzoXoILXW6
l7zsLs8Yb75t6f3xprRM34U8EO5xTvi1pTSseew62ZrB86lnOqJ4MGjcR3Vkx8rGy7pS0DagrcQW
IzUMIizZuyplaFKpKPg+zSFtn8WxczT1cexTR0gOevySyJ/8XjgkVr5RCFt5NmbLM5PlG9XFEi5I
KFnUhcZ3y+vvUvRaKXZmTHaRHgr9KCvnKTjUJUCO0Hz2XrLqIAp7wWDo+lkM4i+qZ36q0q05gveX
nV/EZohQGbP9y/HawOs0JaR2CNz+a9YNdqg7XX6Pyx5e5TZw/I3vvHI16OK8CeuB5OUOXn9nihZV
QzTnuX6CK6k6SHhh7djSTl05t3NICI8IIy2QeM9/f3Fue0H0p76v2WYUkb14T/iBMPLn20d2ZecA
COORiSM0EBLzUi+M5EYY94KAm5zK4WDVTtJ9DsBP8d4U424cf6TGz9sGV95URJeomxm0omCpWtZK
JKVXm6ypBNfI66Hal4I0q8ECYkbWemqG78jbR7INEjf9JFDwbp0SYBUSTXVj/Xnncj7A8LXNJX1U
jRaL1+quRHVaE1wp1ejGleW3AT31jZRyhYcAK7OrJlehUfIuixi7wRpzhQWbiS3L6Uk1sh0Dq7Yy
mo7VHJJsXzcfTCV+Bkx6aAWQ9P3+9qavHSVYJcG8gsCHMXGx0KIaY82zDMEVii+1+aKMGfSIfxy0
kl4yIaJTCkWDZZmXTX0r9ZOU+ufIhz9c38XFB2uKnDbeCMrW1nJpZ+FkDXRk60ZP/HMQAQ0Zy/ty
HkMoNtzriiu/Ws3i0QinsvY1PWY10USV8n5mbtB0O0OOr9vaudUTYsws2LhxymvLcdByYKQCtW7/
POX/Jso+UXeRZN6h0veiqaegSHZR9aIlpT24kC6c2qHcQqisvMQazKMEm9Q80OdYOLRe0OTcm1T/
PKfvggKzmvJkJMFxc/Jmzd0gzwUOC7T0HMJcuxsrzUwjCKvg3LyM4X0d/hqqh6ZAA87/Bh2BJ4Zb
bd85zLtOGWDY/c/gMgzMJq1SK7EJzpmuI7/7qxSifTYv0EOuVnzMJeSXwnORRPVGqPs+V8EwxR1k
bch8ia+vVzoX7o12wnBcFYfY1HgP/+npQ4wqReEPJvpBt6/42ie8tLfIGfMmxUEadXC2WsmuR3eK
PRtZ2XETtbl2M3j7SE1x3/xhsbBSk5WhzvrgLMd32vhPUT8E+o/ezO3KeARMQMyT+x/kep6rkqav
Q/axFiDm6o5hueFw1hzB5Q9ZrNgIAxG0qhycq+4h8b/W8udg2Dg+6yZQzJolugxZnv/+4nVMrGiY
AlkJzgXnpPFkR4xzu+m2SrdrZ4UCMRQW5ClMmixWMrSyElk6PDxNsJPyr0NRfpbSu+jcGM232Pz0
5wfl0tjirqMKVcV9YwbEaSbxhPoQSy9Mgcv1Fuvq2om8NLR4dMpUonVdG8E5DONdMf6S4LxTa4m8
covJfbl/gMB5d2bcJfmwxee6/kxGw21WPCjNy2xvReKhlnZFeQCQsgumveVtPA3vIu+lucXb0Epq
BNI97l0VT03RW852UvB9Mn74+lnWpZ05/hzDgxZutFKXF4+mMwP0xINv4wKo9l6vUi60UNM8RXSn
qjwkghrZqtmfq0FInbyOT00o/r59UtYMElaTQs+tC6Da1wZTqao6PU4lMFGWXWYQT4qfjSa2PS10
utDfcGBr1oiqqUHMJLC88NfW5D43ICYoJHeIw8zRauO7l4kHrzK/tN2IAIu6Ff0t3yKDaz3PkkAg
TrIOjOXaIBpgeV0AbnUnMXbgEn/MlOmzKOT3jOs6SLG8KKW3b8otHaD5M12+SAuzy+7TGBq+PsaY
pZr52wpixxLrz7c/3JaJhYuOGDslnwg8t4/l+zRpDrQa9rdNLD3j3D8DYkhhkGvEON7ia1WFHxSt
Efpny08Pk2HBoSvdhdU/t628/0TXVuYzc+F/oZcPOy8hphQH2N3RDcwUy0mlj0kSnwKSz8b6QAvg
422jW0ubvc2F0SRMPblrMKq0jJX4QIlyaMyljds8b9D1MWBpM1snOCKwEcaiPjXG6lQMGlbUrLaV
Cr7junf69j6Jtvr6q+uBvR4+P0p8QHev19NrWTvUReafNegKM4uh53K3+VK+S+s4EFRx5sYtF4qS
5cJKKRSiqQ6Kf+4HAyijL9i1wWRO8lIfsjh4GwiKJT3ZMVDp3v5e7087ljleBJQUJOC/ul4fVKpq
nbUWOxnIKWEHqhFDpBqH21ZWdpFEkXiOKIDRzGVpT89UH7pjj/hKzk4MGNqN5J9ifYPEa+VUXFlZ
XCtfCOQ4oDl4lkwTId3XQr8PmuIglBtzbu9SjvlzURkl5SD7J/Ofl3txyAeliBQ1JeRQvG9xmx5M
SEa0zC2G32X1lNZfW1GyR+3UD0Bhu2Od/unU8Jt9yn+AdNhURguu7QNgBOPkZyHvl7QLtHCXDa/j
R1CRW3Hx2nebUZczHhLChyUFt+ynZm0FxPiRNx2zzvggdsKdob7cPh1r343JDJPKLy1qKlDXyxmA
hZhJMIRnSQsZezagFX6uRaBtxUbxbdWQKZJWMGrHBNPCOSHZUhmtOYZnzTzWiX4axH0gFo4xeBtl
i7VbhcgphUy4QGbSnsWK/NKPs04Mz54SfPX8NLYlEQLF29v2LpSaadi1t+4Gu8cpXLxUTPBlQpYV
8TltX9PRhTFtN0nNKVEPZpwfzMp3JggoSS62gNhvJY9r/ztD7PgPKrxvN/p6fXI7iqavKNF5FnLX
YI6bzKOoM372PAjTXWmER6Nw2vBBNeqD2JS7KvlSRerW+t9/ToD6c95NA+7t5Fz/ikztCyEy/OTs
pyBJT1Z+ir3z0LaPYRffQcUZg+QIn4y4OJrB0cqGZyu4y+G4xSlsfO/392SW5oFkES0NTvGSg7VS
Q4bDuzE9j8kPpfhpdfuy33A6ywiPj814+QwYAeODsNPC5wRBouVyladnT9NsoXwobAmZO+1DRLXx
9rlaWwzcV3TtkZmnh7rIccbIa9K2L9Nz3w6n3rvTc1jR1C3uupWPN6+EUJVGLcivxcNTTU0FWbKU
ngMkpFWKtHLyXfTKl3T8eXs5K48r5L9s2Jx1kyAuiwlGWIj+6MnpGRZ8J0Tppv3SZMzxxvd5WzvS
GDm6SoDkbWEt3nFKzp/s0vAiM5183RyFCMN6cQ760u7y11C9Lwb1mKSFE3fCruBfsQPXsoLrbsff
hGV6fWys8+0tWKZ4bz+EYvHMvQT2Q1l8UTgPQLhNenouu9b2I9/2+095f9K5vKoBv166cYJW7b3F
tgA8wW4tFm4EiWmQ8HMdpPFVLRq1spMiq5y0HPRTr0gRU4tZcohytbu7vdK1W0LCZc0UFzzSS6xd
knfCwKA2rDRqe68nRLnGzhR3oan+MwjDhrE1NwjVhMVTMpdzIDO4dkBlolVlhe4QNyXluafj/KxG
RbhrC28XCX3hpE3YHLRURbLLCoRjbhrJo1f21UnK0+DOb8Z4Zw5ZsgFNWNt+OkwzYTGPKio/1z+r
Z1wjG8siO1dW9qh62muqJycl8U5j4T2V2XMVCVtd1dWzbjAZwnQ1qQ1ttWubmlQHQxvq2dmQnoYv
QX/sFLzvUB7pXpX+sSsDO+9edONelmp77o/Hn5P7YovwZn5XF+8SvQiQ2bOKBziHxUHPIUs3fS/L
z5UP2n9SSnMvddH4F94e5Rh9FpxCevFtXOci/FM0pMQnESsBT2wo/0QbR934hG9HZ7ESShazdOqM
1wOpdb2fdd/IPYWF7DyJlk09WxW+ILHS/1CP5ojAQ7FTvTs5EG3kdiv9Pkm+QZDRP3hwm6W/x/xL
9sTI5zTs++bYk1Fo8qEV7T9t2ONW2ACERQDhMRWkLq55I7RRNkhM/OjReByb+mehQjgVVFsVvnfz
T2+G3sjb+BN0IYsDPaVaK2Vql5FUqmgMF+YujEQHFOC+1e7F70X4uaABV2hO7O2Ezf7oyktFu40J
HYhBZuvz3198bvSwpz4LqMiKkBWYT1P/JEj3cfjttudaeXVBPxPNW1TjZiGkayuhbsUjkCAurScQ
yMd2U8a7KNiK6N/KeYuDRZF0TjIZQmXYaRE0ipnlCULARfWnu7oIbMF/7qg61xaM5fG+jz5UxTGa
ejK03LHMcxYeav8bHBhogad2aN5Hr2H47A+HZnCkorUTazhm5iMKkPdCvxGur9xmIn/qkoyeE14t
iaXCpjdinG52TnIIDTSTcY62iIeNMHLt8wIEYbQeNV1mLeZfcfF5C2uYhk5Xs3PZf/MRlw+h68sn
iDx/3/7A78sxQFpmjicA2jC+LGf4RVS7zLhJ8nNpfLSAiIX1b6S1nBEUivW9T9ze0zee4ZXH8Mri
widHQ5NEAUX3swmZSJntyijbFfFvuUx3nbAl67Z6SSEoAKwIjhCE0uIAS4GSKpPa5+dxdKK851N9
zo0Xq67RvGocP9Q/x+2p6lRyctUtw43cfy0Z4r2fCQrw/mBBlz4iAW5DmYFIKy9saPJtMQw+eGZ3
KA3hpS/Gr1mOylHbfUqH2vametp4FNYOK7eK+isdQAKQhcMOxtDrgjEpzpnoCYe6KbN/xloQN1Ll
FSszHRnUtyQbPHWL22vpQRIlZVych7I29r05Dac0qqSNwGblqJL1E9qQuZqEcIu9rAW9tIxOLc6t
+iXxn8JMOHqidCeFEqqjhmP09I67P0RM4VtB4gBpAi/Mk6cvrmFV5nrVSnl5TuPGhIE5V5yuU7c4
p1auBAY4HUzfU4x6E9O4uOzJFGS+INTlmaHrT2KyD/3uzvB7J9R/peWG+1rx6Fe2Fu9GoUZmmZP9
nrWRxtekPgT1eK9Z/cbJf/+xOPQiJSGg9yB4lrgpDbHBsC6z6iyqh7YdlDtVLtVDNUT3UVQ8yWH1
tWlE+WCYwdbUyfs4E8swns2BEEjYJWgh4SKMSDdU5zG9zyMSGOuJSocQxTvFOove1hj0+/2czdH7
nmeFqPouT0gnA24x9Oqc6ru6exDyJ2AGGy5zZTP5xeBjyObpoywnxipsS1aSNWepLx/A2Dyb9dc4
fAgj6im6+TUP98pmePP+TltvIleEzeSLDGdcP0B91culUUcNW1Zoh7GPZvFrMGC3n5+V3WOAcFb3
YbZvLiRcW+n0KkukRG/PlfFDQFtAy6Gl/3LbxtrugSSH6n8m3+PNvrZh9XEZGoXWniNF2okhaiFU
r++7OnHuETH7HRcoz6n18bbRlWoszNVIhQH0Jb3nv9dW8z7T6zhumrOWKs95YwGIUk5W59u0HcpA
e5zC0I7j6EsbBzvdC3dd9BQl9YZjXqkyzL9iViWem4zkHte/Ip2SMPLavDlDi7vThz0Ppd0m+3r8
V1WeJEG087xzSsC6G6tf+a5XdudvcuHREGIs+x4lo3P7uzd3pmrHwrmACGDaaU/BZ2M/BvuBvohi
W5ljbKUpK6/u1aqX3PWpP2k8ulgXQ/Fb1f3s+6Pvq/Yg1Xu8+FjfQdDBXP1O5dG9vfD3nnzuk6Ax
BAKWdHPJvjSAxTGirsJy9lPTTnJ/iov/I+1Ke+MElu0vQmJfvsIwm7d4sJM4X1AcJ9DQzdIsDfz6
d4jefZnp4Q5KniJZliK56K26uuqcU6ildf7UNOFtU7/Td5cx86Ut/XKOIWuV53gBYIfNOg+7Kn5q
zc+FAAMTCsiQBRxrxa/e3wzxVDQJ8g33zPuB8hcX4bCyzdZGLT1wzREV5Sbp25Oe9gf0A0OPnh21
vjPdvR9NsmJs4a0wjxupXrglzKf8CIUCrwPhJNaeKpvqH64h1COyOd7oT6XKf3VTJ3hAxridwhy8
1M5340zVDjnnRbk1e9GFU5yx6lPdogSTMMt8b4qsoj4ZqBOVrNArcEpzYYWTrZNnM+N6s4E+aa7s
NJVWbJeWVqcehsbOjDtXKdInYohiTS500X0gUYJMHWS0kTKRnBYBFhj9Pqf21H5FtzvTT571kOV3
w/BjUvdZ3fnOgdebXFuJF6+fHZhbWJthayjZy2183UpkeZeOOLeko0Flx7Hf6QXbD07cf3FYnJxW
NrGKTXq1ic8MylsnL0ruQaDglA21z0i91wHAcPRD7pSbFik5Nnxm5hQoa7SFhesN6XnAivET6UdZ
9gHHhLqVprcnwnQjyJNc+FY/rXVwWnKDwMTC/0JHE88r6RJQrJa3qkO7U83uWvIW6z/1v+4RBJQh
sgB/bEgu3okTR02gI3+yra9qf6rpseehCMv6XoC42dwBAdG82n53pzcPvP6eELpbWcN5L8preP4F
krMvdDElncg7BMnHNOkeeIMeevxnmoNhF7Z3rtHecdG9tPkaY3VpEZEAwXadaYpQWLj0gFXa6J7C
6+6kTK4alRmiB2B/49fb41u0ghc90tRzw2RPGh7Y7Qm6QPPuZFmleqA6rw8WeGkruDR93unyLII0
CuI3lHzQnFkaTGr0bVcRvTsJAtKWRYYcymxD980UdrqZqqy7r7gyPYHz4gSpoRV3hh0jL6K56JlH
HDSsnZJ2gze++gh2XoaKJXMPdCjQKDedxLZRwOQy9bj+XOcefSzVqduLhKyh9q8DDkCFZ8Qrct2o
BF8Jk454CpgNcfsTU6r0w6hpGhSCa59KkWj3U4PmyZCvomB3QrgWXPpqao8aFNt+3F6yq3OHr8Cz
A2lKCARCuU965HSG0zdjRsXJzI0DAV2ap8mhbdeED652xmwG+wI5KwNNm+RSp5KOgMzoncDRs+jX
xG3tIahKAbT07eFceeXfdpBuhRbhnKyRnKShFHkiRi5ONVR0N9Rgv4oeqjsmHSHZT8rNbWuLkwd9
mv9Ym0d9FrvpmWsVCQKIk+0VceDZVAknCv1OjsTB9l9MoSgy0+GQspZuuSKv+RDXjTghQe7Xenyk
rN84ZFqpUi6v0x8zUqRUA+SRGZDAOKWu9QJyZHzUey9defEuThv4nRDr02efLLkJonaiImmPacv4
rtCG0K75UbhaeHvKFvfCHzMyKKfzzNztwbE6tfrPtj8Kbwz6LKr1YcXOynAMaWmcfKosxcLSuKDU
OcjuZ+Av2+1a57PZq114PeRVcIaQngOaA3wf6YasvFwneTyIk5rV6VvpxFANS3nc+0JF10wTaN1N
TPRxgz4La6/qhRFC+QK1KDCNAVeRHS6toE/rMDqcOqUJXIqHkc1DdFZeeRIsjRAiZfAU6kw7l1FG
qUYwa1o5ILkTVuZJb0af0EELeIqhdS4Au+xvsf8A4qMVNvwEIIEo9coVQL1qIAekTwMgCAbza96V
vqNmP0laAiU/tOP+r7fkhTnp5nK5YfSZLYaTEGLrOVPjtyC6+lXMho0VuysX5cJhhmYJNgyyBaDJ
XcFlWp0XRqoOp4Kyvan2OxR7/hbIN8/fmQnpKJudLiD9og8nm34xG7FplIfc/B7Ha1rhizvwj53f
l+mZpy14B3ysbgynnH6BFnSo5ejw5o1/75jgXxFZoDkFgAayIrnXZa7TtA42IDS1jfZDa17jaSWO
XxrJuQ1pxqouHURRKsNpaMYgrfOg48iUxp9vb7TZGcjOApqUv2E1SKrLzqJQKoBseTqe8LhTo7SF
MDdCsmxfVxoLFU70RzsexUoKeOn8gviLtCxKYECczUM/W6Taa7sOTLABdVXTFhsUqhjObFqP43Yi
Jv9hOcT8UpZDtRWpEjeH20NeCqiAVQA4DBBlFQHofB+cm1emSWEKZlYgb+pOe8W4tyjyNv2h7ydf
6Nmps/aeCG6bXZpplEuQzP+da5fzRrYFtYJMZOPJ7E6mgkbR4PF234R9FOnLbUsL9xloEkihznqw
Nqhsl+MjOaomqZcOJ8dDrOjGfBuXue07JVMDIzbXqsNLq+nMdCgPYeqcmLs057B8FIVijKcxMZqT
14iB+FbG7X7rpeOE9mLcNQZ/TEaoV8d2mawVZJYmFjcONEEAv8eqSteqSadcK3p9Ok0Vvxc12bjM
24P2+5Mqwxv86JqLubKHh7xpQTnYBAQCxXBpenvVBFEHAJtTit6HI/oSQkEr4P27kv4oiu9/uZSz
LaQa0fcAlQwExZdzqxkTsEyKi5coEdsCMIp0QNORPjno+sr2vD4VMIXCDNofoP0nQCXSsMpc9E5j
8P5k211oiwds150ZD9su/qBO5ScdkjgpeensNQnjeQwXLshEGn7OGQDHgnzyFWyL4bbLBUgatEqC
gby76RGkpYDiDn/rY2vX/XW8B64Zrgjw3QDugL6GFPtTCIJNZUHUE9fuKwhox2n1rA/ZtqRrpPqr
k/jbEiTPIYWJFlfy0FyQ+HheZipkHL5Ax60ed1mi+9VqQLQwhdCpBWpdx4sdxVHpCCQaGQZ0vFVB
o3MeK70NbZYhEefXDvdb6DxWQ/ZespWoYWlw50alJ4CWAJAMQqZ6ShpA2dODmnzg/I/G+18fAXAu
UWCbtTDwjJdCoaxo0w5CRuop/VDVztezz7ZeB6OxcitceTE4MIB80CEMzUYRQEuXQgVlY6HljXaq
0vRNH02/LTfM1B7NtL/P9aBL12RarlPqAAiANYQme3iLIo6QBpb0WqIag2mecBq3UzsGRmntXOoF
hU79TNGhNzkEaldFtYosJflxe1qvgVyQDJ97TWJWZxlI+XGFPpNKadmTe2qbbtemjwVUlgsOdAgL
SzXyyK9qeMum52JXG/uM5KFtf1M+uX/bdQXXBeqKLvwbGD/4FuksemOBVi7Ujk9U4RCstgvlTiAP
gbnQ1tJ61357pl5jvkG+RsTzOwl+du0Td5zrYnoaMRViIPee8oTa25hUQZy/rszt/NWXLg2zip2E
DYsL+OoRLsBQYM7YkchoqHVMkvqrEER7zEcInViFwr54VNc2o2rQoKHqdKg1+6lBD61jXrRIQilr
urWz7774HoBikQ0AXgNvQsAlJd9uVQbKdRq+p3efmv5FFCLMHWO7MuqrxPMMvQUeE8BAAHmg8XF5
WVW6FiPy7kk0QKO2m14cFqGRO5Tiwlz/VVY81PXeRw/Q22avHi+zVXQA+806we0l7SBVT5xSpxhb
XiehNZpBaxWb/58JyTeYlpKXSteSCMI1fmx8kHStC/HV3vyNWsYljwgR9Wi5IRVBt1w712Ehg+ee
8Vab1IEIbN26JzRA+Mb0ZCV/c+W8JYPSjqA0BTwtwayhs7jPvOSY6e/c/mpX/Yqhpa2Hex0QNOTZ
cL1Ly9MQTnPdGkhEQAjd9Has+BQRRiBc9a/hmr/H9MfUvFPODjjQyLrCSpgaaTQqLnpVxD6i05Xk
w7Xfns0g1ETaenZZ8qVusyQfJj3GYVJ/JqW2s9P2uWHGA0H5lVYH47uA/ADEQh5zZ60Wel3DkmxL
dy6NDa5D24tEphNMNCDuptpqXcDj91p5qNFYLD8kvT9YPsLg22dgYcNAww+EqhknhPKZtI4Jt4it
9TjcqgP6RT2ePHPwfFpozyAAroEXFzYNgBmAxcKJABkoGwMMUMkFwUpygyYBXhcnxaLFrneNlVEt
nDsk12ckA1KZM9XlcssUwqX4EKyl9mR1UW2GaKJEeMimFTuLAwJgACwI1K0wf5d2qOWkRkEUEiGC
2yveKxo0ZK62kpW4igIRzEK6HzEZUDNA6Uj7v0s6nnacZhH610/ZPUGXeUU7ZRrg6Lk/VO3GWON2
LFuclWHwNMErRdoUTWbVEDVkWdR3R+9LRZ8BVAYt2axD3dopH7d34JoxaXgFH5U2AyMvylIvrGLE
0YkbOMPGUSLmgYPnIkhLgts2lw475vTPCCU/2Vs862iGESYxkI7mS636A3j6BlTBjSHM45+J2HK8
eq01GtA1zPL3av6xLF061KaGOoxYTe0HmiceemDDldc6GaOsve+HBK7UCdw+DbzssWv6lWh4nksp
YLgY9nxuzlypSftaZRxzDZm2IqRVP4WkhG7AyuwuRAwIfeFWQAhEUUmOGDir0PA+K7IIGoqm7evO
jpYHoqPvecjR6Xq6EyvOe3EPnRmUlrNKW4vlCgzy+GEGHVqRQKiv4VENqY7yJcvI9vYQl9wmcGbA
YEPPFbQkyaCi9SVECLB/RPU4iK1W/KLfeLliZP4jV6t1ZkTaKrWRZGNSNlkU1zrbdpP9nupcA2ID
AIDbw1m6gLBic/sppAtmqPzlxijAOGlqHIqoRUFUc47jNj4Y913zatnHJPtR8/34wnP0BxnUlaP4
u3J1Pco/pqVROo1uFUbVZpE7PMX0Z2PfGW3Q1CAbJf6o3jX6htc/7Jfue9YFZvM5MVM//kGr0W/q
Z8v7YrrbrFprtrm8vH++STonjEGoFU0n4B4yJd5YdQ7Rb1TlNopnRsq0JlC1OgXSNYIcDfoEOCVc
YJNuuSng52kPaP57YvWf2pbAHYIMFVTVcfiVZtpBuPtB22b5Hh1eqxLQ/gnu+dkwDh1NN7d3xqLH
+LMxZH65hWy4ZZfzp1kcpOiRk01josR528o1Qmv2ilBfmvNFs478fMDPHJOSdkqbtCjP2SxUvcd4
pLuyfykN7o/6tvZe6SHjr2i4dVd9uM3d2EEC5AA1Fe3t9ncsr8Sf75A9F0gcQ6eaOHIQ/CinwNp2
BTrbPlB7xKl4YvajnW3aqvF1a4NGEv5QogdYn4Smc583z0q875TvYOOZp5XPuspiXE6PHM9k/VQZ
1Mb09H36hs6IRbMf0z2tnxAkNrR8Nrs6mOzqyKt97v3Qszd0VSLaCYmp0YDkU2f6abyvxm1Rb6hF
gMx4SBhEy7lzZwifumPIyFr6b9F5nc2kFENQYwSK29VRcI2TaTs27uCbdcyD1hFr7auuNBlRapid
1lyehPtCi6HL3UMZR93QgQspjMTPShYQlhyA8DG8TaXu23RCvuXFmLZ2G0xu78fsZUxm+q3JggaR
jdP6LFnZSdd5V+mbJBcCfIqlVG2NqM1Vds30ZkKphmRkUyrT1mh/5NT1q/4bUl/b23tl0ZWfT4bk
TIShT2bdYgunyV1ZREaZ+QZ5cmo0jnkqyRZJ7fgoqk3l3JM12vxS2H1uWjrFlagNJ5tgulKVL1gK
JUvuWYUGl19dfY09v+SYzmzJFUG74l7W4l/E0anHVIk/rO3gpUvg3IL0iDDNDKTIDivI9HFPR/3A
oBA+QaNeddIVqsHyboGOB6SdZ2KiTEmcJqfldS+yqIGUNIUUyqZ3qrsqjHXu591emb6O9lrDrGv6
67xFz4xKR1SxUYZoUJCO9J75Y4UWsHuuB/wFjWDHY5kQH28MYKbq8tlRPjdsZaMuOYhz6/MCn7n8
YmioozfDHN245S7Ba23jDSY8O3obrV0v8/tZjjHObUnhTQryclGm831e3tlTwNQHTQXTkUGKzleG
+16QIOFP4AioK4HVvONvGZY8kzY4w5SPMJw6+8H4VeMJ5QWDn7fxjjgfzsvts790TZwPU/I5ueJZ
vELkHZHikaO7W9aJIDG+xX0VpMmEuGpz297y6ICXx1senlfuCtUPiq6ABA2/e7DqA7BzvRlUYsfa
jRsZfC1Lsnji8dJG6hXsYOScLjcMUMkd47GbRaBie74hyORPFp4Ut8f0m0J0tWRnZiT/qZMCMByC
iyujT6nha9PWqZ+67ojj4puDL6yfZrw1lNAu/HJMfQM9K9YasV8n8eeTefYNkiMdKo9OVoZvEGiW
vDPuNM1X0Rk6qJov/MP4VG3s/JFqL251bJQCJY01AYDfki3/fRKgU3M510naE4V2Gm4vFcnrY/La
F77lvnbgu7NdXW3NfN/mp1zcu8/lFwh0eMqRUGiVQIyh17Mdc4jf6J9I/SbcU8bG3f9rjQAXuvy8
gnZdHXv4PKbuaLbtu8e03XXt+5RvoQzB3e0UPyv5fav2B1WZNtnU+269hgBfTCJAdwl8UGzKWZjh
8iuojsY5aqKTyLvLM2Tt9DE0yQdz7ov2W8Y7MCi1DXdDq3+7Pfyli8kAIAtqzwBl49K4tFu1Y8rq
okFC1MrA235S2Sv0WgOIGq14r6UTd25IOgqETi3ARTXS14PwKyICy/18eyhLHuvcgrTR4762nLbB
UHILHXUBe57EfU6fRPZeF1urX4OhLpqDkAba7+HRDobk5cwxjZiKJUYStVodQGFhE+fUZ824iR0r
C0romWyMjK9cdEvLBf65CrsQVgCW4dKoRlghbIFkZEbjwO7v0HC9TZ5tb8X5L8YQ5kyuA4wBLZBl
Bi0qU2Y/GshJ2HmnItRThg3RSfnKCb/XIZ30DCHk0Wd17d0bGm0/mbmVHW4v5zx/sts4/4R5Ks7u
dK9xDYV1WRY52sbkrZ92h74Y/cK9U8x/2JtAGKAaZyJdD+3zS1Od2g6FWuNhmri1e2QVt3w8jZWV
G27xYeogLMPCOWhUI1NonKYvcSEgCHTGqE+Oov6MTWlMv+qfBSAV5rPW5T75mKxt9h6rG+Ht4yoU
T+777XldOojnXyEdk3LUgLxsEFgniWrv7BL9NwuVruEvF3OTwImglApgA9SQpTmdOruPmwwhGU1D
w1GCoddDSwFT81OM55vlBrX7gEY57cegrgVKv+vS8tY5ty1tnXYahMO9OQMwPBXoFRa3yrEr2YFB
xV499qodVHkGlsabXv0gPQ1GbZujoYWCvP6hb95HC7zAvaUdmhL6/90mib8rVXbItWxvEhYkTDlk
4AmQfnd7Zf7LnCGKBroGmCx5zmybFrwdEQMJFibte6k+TJO1VyDME/vT5zQ/kB66WtXW+Xzb8LwW
1/MFZKcJFvncf/py/7eT5zUq7tqoSc3Gr6gHjpWR1rtRMeztbVOLu29uePC/pvRLUzYVSEeJKYsG
IPxCqG9N+0rTVtzXvIVvjUd6jPRoo+14rYrHSKXtwY7hY2AnuZ8mcRQn32Phhk7irsV68yTdMjqP
/Mxf9cC76yrD4rnQM0xiK7Ag7OAYeIR0ZJMYaPsB9II93YP9qGbj5va0Lq2ga4Iyj0AP9T85eqY2
4G1CIJ41h6EL9dIqtkqeKps8s4t/8MuIUCAmBCFb3HzSOBXgrUuv9eacAIOEc3ck/QaKlaHa22FS
PP/DuED/gWMGoxfp/8tJRWaptscszSMjThsfZdQxIKKBqlIxrT0JFqfwzJTkF81iRAGRsTyqW2rv
cjxywjxPyFZl7rhy3yw6KBTf/jMsWbpW7XIl1jObRmrFoVPfurylfuI1TrflpJ/qh3jSBBuPioWk
QaAKw6x8QQSkENEZwApzlBJIWIEpaeyNLM61A5ucpLtrPX3QNzrJ8HtiFEYddMJR2LOTlIT/0tS0
RsLG1ofdCK5S6VsFt8c7V+gQfEnsoan3XK0aDq0FFR0ypjEt57YK0I1xVsa/dBMiiEGsDbQW8E0y
YbeecooT2NKIux+azY+QyA9jE6prQ65GSvmzQfvwVEHSjU733Vg8CBKa+UshYjQr/jkoUWx9eKT5
uL3XFgI6Ay9eUAYATLGu9DQKT9B2qBIWmbOKN1jahVpsbTqGXrVF4w+/Em+3DS7sOFS0EMwBt4nG
U3KzlTJF/3q9JyxqIZUbpK7zM63S75bG1o7s4nyfW5q/5Mw3WSKO0aQRlsajyPdduUOqMh5fjbLc
oMt4qTwUoYIHhxXG0PX57KpfLLHP+k1Wvd4e8X/5EKAPQZZAU2H5pmFuUTkVq1k08IdBD/MhoOoQ
emiq/qp/5ae6DotnNDvMwEpVR5+SU6H76YCmZKfbH7IQXM7FxP/7Duka4k49ZbVSsgiMZt8bN1p9
h8LHNATJmjDGUhlghnnN3Ly506KMz22pCZKh3WLu40/8YLuPVRcMGxV9fTqfv/E+0MSP9nMyHAvQ
84yw7D7Vva/tHL6dvhVrMKWljAS+5rfM79x2VO7xx4qpp3qNr+mOA62CKX7rlTvmIo07VvtWuUMh
KLXeTPtp6NANqW98qpCjla5Imi0llkF1g1440OCgvMlFiHbKB0UzehahTeP3qQCD1OW+04fUghLF
RkePEC0ylTfwP4Sx5n3mC0q6qGd9PtyUEKkDrFDKR6hpz4vKnFhUuTlKUc0dg6za7e21FMnhIgYP
CHcWxOdknTCLjg0aAqlY9OloVwFkWBtkBu9TO7A+81cPPRCckFsrqclrBwZcB67mGaeC3K+cydCb
2slMc+QRhdqGoea+l26ROe+wzxjxIQAfrozyujYPcSOkmY1ZHwVKZVLcaAnTZcB9tpFLDinqHx00
ne+FMH1nqDZKfgBhfrRWECxz7H65erAJYaX5BTzrfUuxXQMxj7osyzYyM+tOy4BD99IP3hvbXq9+
3R7f9UaBihREpPAIRrSq/3ZmZ14zHphJXKtqo6RR76FtifiDrIT8137o0oQUdLiZKCp7rNvIAS+X
NhXynfu6hkalhorayqFbGY4sX16Mud1ZBLaG1jwlNN8a8RoiZc2EtCHUys5KrZuHA302K7H8LPly
e02u9zgWHwEuOH34CQLw5U2WNnFZ9xbFmlRj7Otat2kguD2BjmvRMsxq8ctT+QqKfc2mdFmgHGiC
vcraiMVZYNj1YQRvtmCfWgD1ux6lQHN/e5BL0wgKEOg5cws2tAO+HGRmZE5hFphGaxrtcHQyy+e2
+vW2kaWt98cIaE6XRjSBP5m0OEhWY4bKFFlej+sgYn3QrTVgWzqz56akRRN5heLuhIPkNj8qSMs3
dPuqrAovL1txUPJHIwqcWckzaGadNoTAyjQoG1btiGZsuZG9t92aCOWapXn9zhyD56XZUOptG5WF
V/ixnpwIlAFQ4/us1OUKK/I6SJwJusAFgkOI3nwydtlq2yHPrLGNxjrZFCkq39r7hAvk9mZYuLBm
M1gG6C3M0AlpywlhTZU2wUzKHxK0WdR0Hipecahc4jtpqDvJYxobQZkYX61qCodk+OtgGB8w09GA
hwfLUO6FSBIGHlWhthHN30oPw6T3SbqGQFmczDMj80k/Wzi7g7AcSzWM0lO2qUjvqCI+MWW1Wdbs
ti8vKSjz4e4HVQT7EOm+Sztx4imdY8bYIOxnjLcMwMIBSrEqcNQ8g94t8+n0E41akP5jgJaFWc/C
rkRKqsyerLwMdDIGNXmppnTFs/x28re+TJoBFL5q0nEH/hMh50bhm/jEgYX6FU8he3T2QgMgZuO8
Oo9Wv7U/3MiNG98yo25lV187H0wQag6IiCHXhVz25QR1rVm48dADT5t7Qap/GnTtjrIjpL8tezXv
OvtnecxQO4OMCGghyGlLY1YUxRobs+pmIM5E/JEdeP699ELrW1J/R0TsA1WhsJ8gfK6M8tqPo5wJ
2uPv1udQ9pFv92oAj8sBajh1vln2Hc/fV07tdQAGAzOFxERGF8wA6WbiUPIuqZn1UduIHpr7Va5q
D32OSsg961yP7PC7964pbmdsTOZOjm/ntbPXFRRgN7e/5fpogWExq8gi8AQgW1ZIUPMpyd04HSLk
KTSyAVEKikmjrVYbCOmuUYKuHTCMoX8I9KzBrQbQS9o+CtMSvS6GSKH0YLKxCSoNPmPIhtEfirU4
cHFoaNQKAglqL3CTl9biYSo7t6mGCFU59Tjasf04mKpxgHhN9ukfZhHEUTRSAgoJga5kithqDnVj
DGwEuxhwcLrXrdK4M2KgmG+bWpxDkJ3mjl9zJC0dQe4SCHHH+hBlJWn8RN+neWUBlTdASHmcwtvG
FvAhM/UXD36UymYspDSHKL4IhIbVGKmD4n3yErtBx2orAfkYnE9vChJnrPJPSDpSyEIlfOuw1uFH
Ujv0vep64H2dMqYD+uNq/UsrGGWfb3/g9VHF9+E5CLon1ArxaLuceN515VQAaxzFAOrcMccsZvDv
Wn+16zkHZWbuYogX2sxYlEIUZ0ocpTaUMaqB+b0D8WU82lBghshwQ15UU6x2p7n2szBog7eIIiWo
C7/lj84uPItlRpcb5gicwz1t72iz075k9reB7wZgC13zNED/oPXVQ5WlAZKRvhieefpRm2vckIUX
/+WXSEd2qmwrqQYD2PQkNLo7+7tdPeh4H9ffsy3acKqF5dOd1z19v72uC5XMS7vSNoeKlzIhATdG
nfe1QveRfN9MWxZvkZP/kvxYU+VaWmAguGdYCTp8QgfpchsZPRqos6aYIpLrqDKUZAQyKH7ySB37
vV7ylRf/AmwAESFuFoQY6KOMdg6X9kjT0hF3wBR1hr6xyc+c+PVLfHibtH3XuwFEbd3t7QldOCgo
kYJri9AGDElPukxHT2uIIdQJsa/dbDM1q7aj066hBea/cnllg9F6ZkWax5p6KeRp+ilyeRlwLd6V
1a57yA3gte9cL1t54C2dEnRrgegqHlu4xKRrlLa0yLTKmyLPTdijimDYp61THzSlMXaNWUZ9lpWH
f5jHM5vSyvUaFwKeCDbVPkMxtBp2rC7d/b9YQakBKQygS64wyAgo0fuSIKmum+0DdaevAjXZFSNL
m34WOfDwWkWQI3u1IUcHhk5F5l5vh+Qh0ZytHhsn6rjFZiRovHt7SNe3MbYGqOwQe5or9vJNgoST
UsYVU6MJftwXbtf+wDQXj+jOVq/dWtfx1WwLKt5I20LJQRZmTHpzMpvYnaIJGmCHAe05UKFoygAt
sMegyNXkc98iT+2ICgLEnI5HR3j2SkiwOLsoSaB/FHoEImK+POIzrFJzBB7oEzJdxyx3W58Y3Qit
Pwuh8+R+3J7exfPtAoozX4WwJu3LKdcZZCdB73b6odlOTFN9l1fKiuNasgLcnTO3xMR73ZC8iMUU
vbZECvlARzwXeV5DMLo7/f1Izm1IE1d7neIQir2fM0XzSd8mQe+t4hyWPBUicIi2GJCmQOh2uTxO
7hSuwQZY6aE8Bn5Dc+e4o3eIh1nPU0VDttxtvJAnDqiQJgeOJhltX4uTMawnkYcWUbytaAT3tXqc
Np1ik5ekMmmQUjR2vj0jS0cH3EJkh4FvR08y6S5E6aUuPKarwLnE8QZinyCotiASdxnNo38xBeln
FG4huCLr96DVUZE0uaeiaXE3BjpN+9eygSKxNaLAdtvU4l5CuxlILc2sW1sK3QbLIoQ2BvaS2iWP
E/qMh6beqv+ym86sSHdEy5nhEHjsSHc7c5t2VXmwaWfubo9lcYXm/uUojc45H2nPujod+txOtEhj
6KOSQZwyrCY9e0TexV45ggulIKBM/tiyZud3FhtWJmqbmeKqEcOzGTl7lxf9vTaMpdgnxqR29/1I
jNFXmqnnUHGv2bg3iIfClQaxMVSxqNUhDwTld7RXsJrEb7kFaktpZmrr/8usOJCAUSFbDoX5yy/t
1LJTWi1WAe/Oq6PWOtbXURXNMzS2vZUk+TzBcuABGVAAFhCkAwkmHRGU/p2q9XINKA79dZisd17r
p9SKEg2gTETPcy2yXQmplhYdJOb5jvEgYSJ3reapOdVDA5uCz01YrLoLKiVNt6gnrknjLkU6ECWb
m/TakNOQr+oR4UCvlZUWpVnhk7vW3gxx2DdbLlZigqVDeW5o/v+zzRXHcQ5Jy3LeyMUnlpKAJmwl
u7JwMeJ6Qi0TSR3I2sgiS8Kc35Pzrkia5Fi0zS4Dy9G3BAuc8vX2BlyKsyGOAZcJHqrhYHdcDmfs
eeoNPYajQnMt0JN+Y7cpGtAPfHh0Ta4ELSnFfctNM4gt98FGZ8kvTDGqlVldAHMjJwB0MGJV7BX0
ab38joqCjJMMmYa6pe0nJX0YTHCv9M/cpT7AnEF9NFvQYxN9Iyo8Y0f7saFd2NH+iZXlQSmSYeVo
LpyXiw+Srr+Kl54i9Pm8pGidR7Y6Le9izEI3Cj8XI/SM7s01sNPC3pprgBg93AHeWJIrdofKVFPS
wGbCNmb2SYVg6u31Xh7VHwvG5TQPeHJ56EmIGjRP4y1FDcYbok6QV95zvNgJ2rvG97W3pka8lCW5
GJm0zSbkLivKWy0aiw87/6I8Jh7SJNP4kqnmrsyIX7ZoAE8Cz6hD8EEe0UuEeCvKewulAEwuZN4h
944w25PF2oqpQEytwEcAqGDEUJRURJA7FhSFNWBgCoYMW3zM7HYba4PtF5lxbwxr+lvztpHc8MU3
SNvKaXCjeCPuQQ6F6++qouLlV/R992XoESlNEB27F3mvbyZWNCveeNGtnA1fuoJt4RYamYfvAHWp
uD8QvQam8z7Rv8+YzvOMLu0oehiIXqRtzGMC4Vo07Ins9t40IqXZmuOKssqCu78wIe3jvtcpHUUN
d2H/oLEPOQmdfU+Ei/vlcPvELM/an8FIO7dlwhK2jZ3LpqCf2N5ymV/a5RN6Etw2tAAhupw26YZG
EDhWiYqz2SErWOcHzrZ2YwaG+VNHdUxJxUbTAiUzPk052w7ururFE9JZ3By3Y29/MZnx0yLqx+2v
WnQYZ2s5T8/ZdafhsaQxCxPtam8p2aB7i29OR0G+NcpToT0ZaXTb3lJaC/Uy5PVsCDaBCiAZLLqM
ZEga4CLvfR77oGuM1Xf7g+m+q/u8OjVrOKZlt3BmUbp6WDmp4zDPe5PGYVXXvjN5uyp/JmOy+x/S
vmy3bWDZ9osa4Dy8cpJkywNtOXbyQsQZODRnNtkkv/6u9sXZR6IIEdkHAfIQBy72VF1dtWotjfys
6JH3yq6upMrphm8628jRrDr9M/MLj9AXzZQYUS9gQXa7Syw5c7q4yfzb87p6YFCHRHYBNCm4aS/X
kRFwcBEL21gDzecEwvTeUnwify/qxGPzx21j4pddObkzY4s1jHtWp7ONGa2r+kfX56VrZbLsFHlO
/5v77MzSYu24OZl8GmFp1plf6CG1/Fbdd8YRPNZ1PbvI1WxYXPUHZxYXy2UXvMi4CYvmUO6saD8N
H10B7PwQ3J5D8XtuzeHCW2utIuf614K1hZO88mwnMeh2aLFD08aTi38WngKVPsL0/9kgy4RaNGoZ
ZTrGBfXaDtSJWgTBa2kjst3YGEtcVSFXaTSl2IUKt32gMag9O5H0dnvmVlYINVhVEZkevDWX4XPB
bbWPwHP4WrWtfrSBEH2JKl36TMY282Ju6/+exxJFcWCeEa3b6hK5o2WqxZIG9gZzN+n3I1qtiVIG
EzH3twe25hsvLC0uVm5LVYuEmYwOXR9qt40tO2X5kHla873LnwCmQeb138Ng5MxMHWS64gW3bKOD
foU8VlBAe63LmR+kts5fgDIsAxvvMJ/10vwCutscHVOaNu7jUduiplzZMUKaB91LoMQCcenClZAh
Z0aFBMlrl9bAM7Z+ziAnOTF/Y2q37CwcSWGbVa1WsINys6cn8VPfWF5szXeNelcz2aWgh9ALnTho
ZXmquX2wKL2TErqjeJLI01bHzMq1ezHshZcpoMgRJ1zHsOP5FGt3cjU/pKDznmT1Ps01tysln2Rb
GlCrJ+dsshc+J6MpSh8VrPK8D5gRBxH6zSl4G9kwbUz4xnx/bfWzuGIkVWabXJbRZJg6XJs/zO5x
1kDAsLGuIhBcuNHzifx6/57ZGYaMQ18BQ5KKv4X5MbT5HXhbnVmuQOqEMCsn+wR+FfWKoEL7HRK7
rkHrjcFurOZXBHL2EXpXDRVS7vIrKWon5fqdNbaPWmbc62wAcU5/gIKJz9StOV573GPwKE0LqV1U
SReHp8kGo0HFAZOcWGA2wYsnBQ4bQLgRmuw4VO48QyBPN91RldzO3uJ/WkvEgTEPOoaawD5dYbJt
m+qsGSz5tew5RB+yB47WZ0kdHufOQMqa71CPx4PauO/mo9bR1ynTnDndG2R2+i0G1NU1OPsWsVHO
1qAdZTbKGTaCmgdcytwO1FeeOfkZqLbAi0H/m0tBoHlRfgNP4vIpL8WkyTuD4ME7fm9Ul8+BrDll
vxE7KsLjX23vMzOLUXWy1ZUcHKCvZd4BV1+kUL2tW5aA7CMbCJqrIcrlZhx9MGiMjNxCH2unYzX3
Vauyvc6a6R3oJaIdqIVGf1Cm76k5QhPS7qK7oi80f1ZmBmLFavbSThse4wLtgrdP6Er4K9Jpgv0T
lJKyvvA5HIkAQ9Ni5ZVGzRNrq9e4t7ZIStacDSjdBB5E4ImWzRmplfWDKWeYJWOa9qkamwerg/Qz
ykFbCMo1OAAyqADwguwBechlY1cFTrVOTmvl1aTqD3SpodFmx5VHRc0c3X6lqeLl0s+kQd6Qdr4+
VrFbArF1e06vgn0QVSILinwebkyBJLrc6wCpz1Fqdt1J0mtHQh+olkZepP6tjdiLlZfbxq4CVQuQ
JWSv0e6AciKELi6NkZRMmkyG7jTQ+pU0SpiOVRDXrHdqsPuSuca+l7i0u2312rcIs2hRF9yLgt53
keSPG8LnQh27UzdPgcWGXZ0fWxrioCGvH7Dpo82PtXSKmT/Iw453YN7YafoWuccXG+fFAcRnAKsP
8JTQG0KH4uXoaZclfLLs7jSnb/MThPsgAJAPO7N3It3R/GkXE98sj/1fCDNP9X1qBIXs92Fd+4l+
B+kUiTvNMZF34N7s6RGSIHLh9eO9nDs9eepetwhcV3YGOnVQSkIshYTvsuBQ9HMT2wCjnoBkG43K
7ZV3EzJncgVfAa+xsUZXl6+ox0GQFWwkuozlWkxO0008Asy3O2VDvTfL9lTS72jzRQ8i27E4PlYU
3QCyju5R/peRP731znPZ2/iIKxcpPkIDagWdaBb+LPZnFjFlILXRnShw4IDJHtQmC+NQr7xMU9yJ
gWwKYlH24EcNNx3gDD82PmDlgAjkDPpxUP0CifsitIxS0O1bZcpOWvYecebw6g+Y8A9qUTq9KTlm
/VTT5DB+69oDrx/qPN63Ccj9VE+PP1KZurWibbSaXKdjMSeoOanodsW7BYypl7sWiW29bwqVnVTw
w7XqEfgdEu9GxEUgea5s8Lb1f9NxZ2TPjTQ6VlH7VFU23oJi3hcnR4WerQRAuzhDS5Vvg4NuCEQ1
/SmuGtnJ7El10LE5uhuzL4ZyZQZ9iKpgoFShdnY5VNQ3JkmSh/4ExssudgvqU+tbqj6aDUiUTlHl
SZXX9783rF5vOvuLVx7Ljq0HybiFVTvrqZShvAaJlbkIpsdpdLVxcHT9HsqiuAsdwxnH/bwZV18d
cKGTbeGtBCJynLhl6yVYGJgypoP9mlQnS3loCOj02+9p/ZAjyX57kFcLCMkcJHhFiyfU+dAIeDnG
WU5mtdcb8moqidNkn8WW6PH1WHBo0fMFknysHGBnlwb0BuWKth3Sk8pqR9U7x6oDy7ZdeDhXjrfU
H9esoQQL1iT0myMTsgiWNYLuALwVYM0CGAsFt+q78q6BR3GLN2jVkNiNgNJh5y99cK5NQ1UyNT0p
ViMUB4pTjadms2/SjWN+FfJCxhseB4VEZPzwdF+c8h4Pd90kaXYyX0E77iRa7lcRcxri5iivSIo/
NhunbW1oBmo5gukB+JevS/ssyDYywJcNKYdFZ0Jy2HQ1tDvX97R9vb31rlwqRmYK/wV4IHzHcmd0
2mQYJWXZSceDyioTp3NR9nZMOeSHfOvOXDWGjY6WStA8W6Y462eDGjnDPk+17DT0tpNZe9bPHmvk
PbitBJtQsQXIuHqFY3Co0gNtjngVdPgLe4pF7YIMDT1VnXEowXReRQeDmEey9Xq4fh8uLIn7+2xk
bd/gvhxhCVAvNYiboOmDyLzPm53mEQQsH9IWOHBrbIsjnbR2rZKyxtj62cmS5358HNLR2cqpX5eT
cdsjHSdh0RALoyPjcmRpQUu5oiQ7KabX9vdFfoq5h3A0UamjDinYrBVnmu8Hsuc7+oqUe/2ns73b
m/R6rPgG0XuEEwiXbIhXydnsSjNPdJmk9GRM+9Z8itL7qHlQ5M/bVq6PHNwvNiZgTwhEUTO5tJLn
MYfIwEhPCQmiB+2xo/spErLw/4ofEYT/qM8j0geFO56cl3bqekhb8O+WJ4Ie3NkK1fxBn5603rXb
N8EInm3M3tWbbWFvMXs1GcxR12BPih6VIffU5j7dlO8SH30RHOB+ARQGEBVkOxCkLo5aasSTarZS
curaT0l+r7eij5VBoEUa/gl6CbiLl/xLQ2lXA8DUyUk3f4/smZS7NNpK3F8Hc3C4QG5YgBwCqYcC
/uXKIJgrSVRX2UmOX6oxd6zsWc4fpGlX6b8tJahOWnyvHfWf9lC4yPnc3n7LGcThQoCP9w/6ztGm
c8WCP/O0g65ZdYrBMkR1YEa2eCmXc/j/LYA2CMODleV1Sauxqccpq07VnHsjO+YJrufh2+1hrBmB
zwVFBpLcomHicg4bm2IvGFJ1MvUUpY/fjXHI6O6fbYD7CPLSEE7D63wZ8MYloU1FSHtCK1OW246E
qlG8Rdq/MhARWqCMgwwA+mwXm4GqeSEPULI+pfIhQwMETXbAMDu3R3K96LiZRNyHsBoN8svZ0nO7
bYC4RH7BBHFtlhsEtHB57v/frCyGIvWk5JUEK1oClHflVOiBum3hKomAacJABFoQQTMg8gvnqVdW
mnURTPTy3awBjmEHhuIaxuzEzyBPnwLmDpULhRiiOk15KMsNGMPqRIo+SlB2wK8uo3WZGlRX46I7
jQOzncJsCihdTvLWMNfNoLiHAg7Urpa5EnDtRNMUI0XTyp6kg4DSBW03xN+UzkHaW/mQ6I9h/tF3
XjJ48hZ5w/IaFHOMTI0AQ6NhB8noy6MFuUmkhyNkSOqp3evSe2Rk/qR867KtXXm99S8NiVk4u29l
pEEnUZo9sRLvPE12hvpZ3zrEa1Mp+vMEPAsNZsu+lGSu9KKQa3YCDUbygrZB25vnpNvf3phXaaWv
SUONEiwUYL1A8H45lpkXI5egMX2CzEfFPs33sbuLzA+WBOZ7prlyAjffBbRxOnlXkhnsCravelL5
e1IbJBiOINwzzOqYUuJBG8FFrwm6Twsb/zq/9PGuGv/oE0SRoe1W7e0tGe61OYLnwftGsHZh7S8/
vu7BG9wQqT9J/c8Beiwy32q6WttTSKjoAiMCVjdD/PxsqUERrpljRvtT0mX53ciq8tCWVgsGc9tG
04LceBvrIQKB80BBrAciSSFDiYoysmeXBqW2m3W7L3rEcg617jMTmaIXKQlsRM7EIUiUh8XbvDPq
E1gO+4+SOhUeBw43vQYk9J7W+exNze7lvwzke8qn7SlgPjhGk5dsxU1fz+5bn7qYG2UcJKJEVX/i
xW6iOxQ3KukTmY+4dYX8Ttjpd3YRFvypqWdH5feQbUqlzxrSCdCsRngMMINKPmbLpQ9m69mGN9kv
A2om1NeAHNHuuBIU3CX8b31ouSOXjkx2LX2qqA8VGpv6MnhmofcRPWedw+vOjdAVgP+Yd87whxa7
/mjV/mwE6iH9lcXpvQVkK1i6xmjL6S0TP1gyAaJEVALfDlKu5eu3bQs0fEzwreYhl6RfqdE/aO/Z
T5PsDTsoW3ay+m/ZPxOZfpnVFOQtcJ/ApwsvdbY11SrNI4FGPnEdSJtubn5omf0hZfGDnc7Sxr68
QgQIa5AOBZkpmL3ES39hLWvTsjfgXBU1Byr21OmdV0uaZyIiNz4y9QkaB902qa9wP4s9BuYGEdKK
YONKso2baa2RAbk7sE6mjm0FShZ77A3tn2A6A2JL9hHfPGn1RgS14ljw0PnS94XEE3qkL0cLDsJC
a6W4PxH9oVJisCdv5WauyjdiQs9NLE4PSRpLmceInRp5V2MSkxLtjcluiANK7mq3ghCswz+HXcy/
3XYxX0XgqzkVwScysqiiLPttQMQGxjQt6U+16pu5G+26/LHYU+m+gO6e4kRPUuNL/PeGVRFEXVuF
AJFopoW6yOKisYgUlWoHxyb/Gg8GoA+xo/2QfE0N0vhA3Uh6lqcjCOD7Vy0/9Z1DPMVldONtuXJz
iyLOfz5i4V15BwnqxMB2svKe+wm6wlyeqpU7GPX77fGu7iDR/4UcoYXO4YUlOx5tpap11D9AU1E9
SC1zbxu4YkXDBhKxjmibAn7/SmA7K1HyLkHSfGLNA+7jxGh3evbWam9tM+/Z6FfVqW4cO0caDi39
0h6QcgjQOwlqMdVdW0Toviv3VRlANOX2l61t7YsvE5mEM8/U81aVoRmDTHi2V5p7HQn/4TlRvpfU
0+bHiATNd/Yw3+XZ523DV1tMRpEOaVWBPIQ/XiYFWyvhrG/UJkTxy6ZBbbiKFr/00zOUTnyZR4Dz
bKWmrwN7JAZFFyVWAOBVrMjlWNO400bNqLswIU/xFEY28UbtqWSmg1626R10ZapxrPpA5VBK9NCR
JPV/bo/6qjRv4RPw5NfQ2wg6OiSBLj+hqq0kSW3Whb0JjINDmDtJP3LoEyeVFMg6cQ0Tl/JjOh3y
5mAmXlM8K+TvPAETPzRPNvRof8fEUaHsRjYWZJnQ/PoyFH3AN4XSpXoVXOqsb1Gk7kK1S7xBOzbk
L+tOfPpghr1Xo61OiqvTLSbC0KBSjuwpsvmLixjE+wRgPXQ1garW1ZJ7e0xdo3u+Pd3Xu3thRURw
Z7u7Ai47n8D1GfLir8kGhzHTs4fGg1aIQSAOTYNM2ZdR4Tb9vpzfxjTdOF/rC342zoUrRQONrsfA
WoRgNs2ScmcSBt6u0jXJdOjmypNTV6M11Amdgn7/PjZHjf5g7A2gSz9KvKi606CZaWfPKPfJcbnx
olhdBCH9gxqkDsLZxYGowECUGtnchTMSNH28H6POzbeU89aMICpHnQ1d2aByXxjpLSttmRl14WCR
TxDWt3tqzjm6/ewtXNf1AwnLDZ12JL7E4UId4HK5O7VPGKQDWDhI7IeRRn48Psxp5zFtp8TQm9IQ
y97L6r4svE59GfoXdbzT+3363Nxn0bSrC3ac89cEovIojPxI3cznKL6D0WBoDtWwq0yHA/QH/vtm
K5+1uk/EZSsSw1BSXVIEVSM1rNk2WUiJfE+57hMOaeBkekljw9EqzS2sZ9L9jbBQCboPC/MTsabT
pc88RcWhyB2aB8pHH3s2q71ckzyCXX37NK24bNFACdVxpJRBhrDwXUzOYt1oOQsTdygeeiQOyfii
TuFguHL5k2+WS8XGuIhCsJoiY496BPJjVxw7KZwVnglxH/Z/GQMqBow/L0X0Mj3zsXUQBexT/R87
huEDkcOW0Q8JQlyRMLvcP6OKtHmpgxQEr4cZpGo88e1YoW63rVskQsbF4ISnNfEUAbwJ4eulKamy
20Se5jEEQMKrFYik2bFbNfs+3mhwWjl+F4bEz89coDwocVszaQwHtjPz2mHZXT9tAYKvIigxcWej
WQTIVtfhvuswGk7f4+yzjjbi4OvZAppIHG0JDbEGLF0OQlP6nJqgWwqrKq12iV7Te8alybPmqUIp
R4m921v9+jJEggLoA7zWgEMA5fOlvRmE0QNV2jGMU3PPnnIA7KOo8wuwhYHLtXXibAuRcj2DSAFD
ugb945CBwCG7tDhogFMPkjKGuWXHPlgfAOkH/c/GuL6o2C63nSLLeM0g1Sx0GZYeckIXc2KlOiZy
aMxDmxdWgEyw4nKppl4P+dH9SAjd563ROd1U/h2sfvLT0RycuBhjH9jm2BlaOgTI7Me+Rcd8p8bo
yLk9/WKwV18pOl3FYxI8HovtlA56ajdqMoV2zR3bTl2pAHEctzyLB9kmG+Da1MPF/MfaYuo7yAHo
yoSAcGgqL+70vdaVG0X3tQGB+g0UwCboY8EGfbm6E17GPdfoFKooJkRvqY5t9GCo3yT55fbMfVEc
LacOBEigdgHTBABGCxdG8wgcJEU/hUldBUn+Q2oDi9ROxtzxqX024zGwrffE4l4zym4y/UizlyLe
ZdDhkT3IB+TDL/17mZqOJZBx40aMee2LgIb7ypGiIxuJmMU0cNMs7KnhU9jQ+JjqSKbbDZpmkzLf
uKrWlhQFSQsvLtCm4ghfzrdR9abCCZvC2WKPsdbulSJ5uz3TqyYAlcA0I5kEQ5cmTKL1ncYxlkRO
EMuXso7BSPPGQK4TAAJAiBIabgiBeVm2p06VITetoU9hFYG6L4Jf2MWmzLwWjfluIhqv9bQb9iVJ
WreYps43Rr24Y23buQXLlA3/sbaAeLiYCmRdAMBZMsTkOa/qNpOnUO/MJx0bJ++LJ4CMd7fndsXd
40kIaDow6sBJL4tieW5ibxjSFKYQIS6B0KNz6bftz2kLg792LgWjFC4XqEIZywAYImiG0qh0Drsh
+9NS2yvxl4MkoafM9glakFu5uesYCo/dM4OLE8CYEqsWj2GwZzsuZ65c/9LKUy4d0tpRrF/q4N+e
ytUNBLoi7CIDpWY4/ct9OqMRqShQ6gmL7E4GMaIi30XQJXEG5sR4b8ba7wkMH9McP4Hf79CV8f72
B6ydEzCioPUH2Ugw0IsZOYs/eCY3Knqu5tA089lt1bjeEUXd0p67YvoEvFo2UbETnFYmnhqL4zi1
CSma1MSr3qR7ufaGyWtTR2FeVBhO9qqaO3QzAQu/qwn6OPvGU2flHvjaDsntlP7gxj4rmruWqa+3
h3+djBUfBmgEWs5k4P6uGs+UjrWljg8byZNRvyA/4SbEVyBA+6bWQar/4FvprLVDiolAmQigNcEi
cjnjigYSBKqpM05P7JNIDVAVOZT5Fi/B2iEVeCs0e4GaAbSmCzNKaY+5NM/hOA45cGSZjLxE04I2
HDBmnvy+PY8rERkiYSCqkbrBRl4SA7OkpvbIYimUKybtqpS+WTnRwTGrsmNRZsWuaGXTHyAIs+GB
V2YThtHppgEBCFKsRXRQSIUq1xkM2xCqaHQjgLpfkEzm87+PD9lW0SQgYEFfx/jsmEygVdKiqprC
lga28QdFS7eVQgokm2Sduq0+0hU3BAInsUFUsJhd9QLESS3xzG6n0JRy30xiFAKh32Z5E/rYJeml
rJHPjk7/PkIE8KLwK8i+l7AapZ3RZglB2LCFuq4WTgTtFr5eosUpGLINGPGaO0DzATAV0PoTMJvF
5gQtiFlYjTaFk236Zl89Vbz09DELosw40PyYEb9FJYo/6ynflTP7RvCIjX7bxqOkuymyr+Fk/e7n
X7enYOXIXHzVIq6FCAQnJMVlPsYAulnDQcm4x4G4B+f1Rgi9dl7OJ2CxbSMLm1bq8TqPFS13urJ3
FCX+jSS6Y2NPZRyT326YXLlMBfsvWrpUNOdc3dpTGUPLcU7hd5gURvGujiTfTg5D/qkb/u2JXDuU
omlHgeuBB1oKQEXyTIdWreYQRd5+zyNrCoiGB02mzs3htqmVrDFK+xgTNA8xLlDVXvq5ajK6RJrr
OaQQ8FG+FfRPbv5iT1bmpfMja7/l5L2s71nhodrO71m2u21/bai4PlExB9AOBa6FN5cs0nGQo2FW
tZHuQADyy0rn2J876C/etrTmFJA7g48Tjy7k5S8HqiRmY08y7g0+usWL+lpNT+r9rKTAtQZxsrVB
V8d1Zm2xQdtxrmNSGXOoN9xh6JKerdRv+njj5aWsnTm84NGjiSI9klaL+INNCDNjsKKG2uCBrQOE
XnYd2vb3sq2hX5k6c+1n+n4grcuz323nRXjj0+dIdTJ613SHRsmc7BhDPEaZH/XxlNYWmH7MB2NL
q2btwCK7Bt0NoA7xPF+sczQ22mjp0RwCTSI5aqs+9+i9dwfayq6dQHWsQ6OzW1nsv8h1AGuEvANS
baBU/ZrAs5unmbq6M9GNEpofFB3+SudZMeAr0OweveL99hZbWXTECqDNREQEnMwSTk9JH094wkgh
GC1sX04KcOywKvXbPt8ij/p6Uy9ewqhi6Bq8xJf8jZjws3Flmc25YXI5tMz4ZORS4VUR4r98lBV3
nloJ+oxAkI4tyYJ5Ngp/1mc56Fup2MdwZC9tOpZHaqTg3+kNem8hhgvMYeCBmqax0+Z2/5ApWulZ
udwea1pZftn2de7MRiR/qAN06ZDAVH0UL4vnfJKSlzGJLUfKh8rL+zjZ8FIruxyQZvEsQyYOdZXF
Lq971mRJX6ph1R8L1j4U07MF3Qk8kTdegGvu8NzS0h+B3KxqoKqkhoUZzG0JIMmMGKX1k7Lay+mj
maO3ZEhdmoAbLw6yH1N030PI1BzJ99t7aeVhIToa8bKRQMWKdP/l+vYo7bS2jQ+R5NLrNORst5AF
V4BxnIkLE2I7n20hRop5tEuqhlS/N6pHs60cglhCML+YI6QNH03Jk5EazKcjM8D72Dp5JkToo+zl
vxkrgnqENLj0lthKmXa0Y0ajhrpEjioZXJOmGw+V9en8j4nluioDUI95ARPp0Ls6FJQASro9iJWn
kApgsC0Kv5AIu9qk6tjWs1USLezGw2j87bR35mjTnz4Kil8NiGeC2/aunQ3MAcmJBLtwAkuWiI4p
c5vopR5iowRp+TQWeynf4s+6njbISEumCmgGcojAUV5uEeh7dAZFm1rIE4M5U8nQcI26gXd7KOL4
XvoyYLjhy0S1AH8tST9JV0DUkBh6yAKjYc4wH4kLXrZW/3iTs63WlpV5Q++WkAYG9AM8CIubOacD
uEzTWA+Npjg2gF4Qr1SHjSb1ldIsGg2RkUCuG0Csq9RLO5oSV80OQ4rqNuhk1oI0hKHNUZrosRyT
1De02QoayuU9r83CzXszeTRVVu0aBbp1XKfZxoYRA1vOMsCwyFLgDsYNtbgx2jlDf8hQ62HnW+YH
JBEb7RfX9zrZ3V7Na2cN2Ct2hgHIIFqxrnp52Gyg27yTwznxdEl1ql/GGOjTFujveh2hxoE3JYJk
4IiRorzcmoloQpkKQ8ZTq8l36MCqHKVVbR9JmnZ/e0Qr7y1hS5xrFZUeABsubdm40SS90+VQnt/T
zn5Xx8yHyAmlUHbu/MFM3d7sHCCJmTUD5LJLDWVPNQcsjSkBHObUah4F2mH4ffu7rujTUE0Buh4b
Wcw0olqxFGcevDHQ0Z+iIBJytDKxyOl6/lw3H10zfw4gcGmQCMsHdGPGkqtmT9CGQDXpqW3eK4mf
wL7qGKXyW52tjXfg9XEG+kTDRMEbIn28dBrywHkLFm8llMmdWVQOnyqn7FyrTYJq/jYSp54+NiZi
bTMg8ALHIaZC3GqXEzHyuJQz/CQsXqYBmlRN5GVVnjmxRF3CcI1LmeUMj40NzRT1KeG+BFn3aDAP
cdtvHLOvlOPlOYPqBBpgBRYYLaLL/W81FR34lGghbyMbYktgrmvArrgfpqYLK62WnLoiEbA52uBE
VmXsiRaXgIfz4e/GrAjvfPUlOO6yjsgJwK/F2462XWHEJNVCU4ZKd+Kb5DtDY0RnQRKK+ix/ZK50
32RBbfq3LV/vAEzBmWFxrZztS4lRU+00TAG1IUvpTWi1ZwUelm5h3xH63CUbz6CVNLCOplJxGpDC
woEQ++PMYGQRGZCT1giTY5WcwFeKDvcdCTMk1Ah3SlaCStbpbDWQ6o2i+opvgGm4O3B5iEaDJZqQ
qkVE4qE3QlBKO2mhOrb2g0ct2AwlD8ymbpoTRwna2lchzPILbqJq/Trf21G9n7SHNDvEce7b1rjx
XdfeXnwWnD16iCwhrnM5IxCIZWWmcSMkurJXu0Mdo+d7lr2y0gPIQN1e75XrDgKkYBpBh4yGrbbs
ix4SWeOqPplhnztRc2zRZyvSbtkUZNnrlDjFU8sfKu2QZNO9KW/EdiuBLDitcfqRyMD6A9J5Odae
l8i724MZMtXn6Iw1Iog8HLP+NR9+582L+W30mVOO2W4W8Ox34GSmcaOrRdw2i6N28QmLQElKwLIw
ptwMIRAqk0Ch34D0Q5bxwWL3GZrgb8/3tbu7HPDiYKuWPJeEzGaI16jh8hrsWGY9obPFqrbez6tL
i6oD4kBEmchwLiaXl2xOWKGZ4ZjU7lR/S1DPMe7l2RnutYodkCzIUM03vTx6oP3z7XFehxIY55nt
xayCtiljElPN0DZ3af1cRZC6PPIN5/F1QhdrB7iAimOC1lU0oCycB+rietnlavaiEQk7pMkjUIzG
ZjSgPansssazMxnVSdaoAAqkjNLqoenk8T2t47oBWydh0X6UuvRnAy6id2LbIAxC5r58zIoRTVZD
NYGGysZ/huaflAPXPKRJGe0ZzSSQt875bIEHBchJb4i5+acf+rR20W1eFW46yu2bBRbsDy2ZQMs5
i8c5TsFs7jK1wO2u89k07mgfkz7QtBpZOzkFAsslpSZ+KSO5yynLf7K5A+0UGvHKu1GNwICVt7qM
WgYd37nUR9wrU2NA94QqFy5IgCFkV7HGLF1qFNVHZo595OV6RSCvxxXF6VB1090JvIbW89gidv8j
dxXYA6B7ioQC8LbTZ1vwrnTGItLLxxm+7r0HJ+bsaIA9H6mc541bt1HhGVXGqaf3FuSgeMPIcZbU
mDocCa/OMzA31IOYIf80jKSDJm0xoOrVK0pl78isa/HPwgZ1vSP1etUEaaWhy3kqqkF9g0Rcfpwi
YJA2Uu8rJ0+oEoC6STC8A7Nz6WpwA3WJAtmSFzT9P2fI6cX0JzHHjcBOOOfFjkRSH78fJEMG0IuL
M1foBbozYzt7Ibr+TiL2aPHU2PAhK2cLtRghb4SWIhxt8fPzK1OVh1gbCVJBReYO4Bfnd5Y9eu1w
+uczjI4wULIJD22jc+PSDlEjhub3nL6wDPmoOAms9F6LAP9NN5ZmddLODImg5GxA44gYEPqM6FFi
n1H5Nrdvtwey8fu1RYw5pDWaJKeKvtgm/bQl4thG/89oNkgW/e8QlgFbbJDBwM6lLyM63SQo/Dgs
7YPRBiHN7bGsbGMYEiBAZNOE6PPlXMWphniTNPSl1+rjNDf7ulAah/bR4badlWsRmXaER3hqY1xL
JpqoqVEvjUwrhNt7nhXqRLUOnjvjbmIhK76D6mdjYGuLhIKmeH4gDIEy/eXA0CVXRkhA2qHKX2Xr
DnzZ/40BDAS7GZhAdfnSUKQBoIp4QE+ZfdSspznONgysTZkgs8ErxhBUOott3OtszFszisKKKW4k
P5F5ctKuCHoVlH1vWiNtpSpWIkVReEF+HB31kBxfGJTBcqoqTUJE7FZMIPvUvD791vJv9TAdwLk7
Nl7fv9pVYE3fJCREtcKJ7EBvajfbkma43pbIyog0vWhMRqFgccSqaqAVOt9JCMiFq7YjIIlotco2
Wm/EgC69K4hVv+oQFsom0lfEc+YoTG0qtUTP0xeD4V0OquFm3pXP+d8klYO4DFJpY0VXMoMmfB9q
h19JEXXpzk0iQW2K4tIAOY3bJcVOs9/tXzrSI7Lby/ndbCYPM54Jt8/emlkwCOBZgqhGAQho4eEz
U60qA3qLLx34BjwAsIugQJTsR2rLX4AHKQ+mzUdEJjw5gGBZfrNpuaUwd72iQpkECUoAZABtXfLx
kKFA/qab05c6nSw0WZrYzKwih1qPthpWr5dV0OIJFQmwg0Dga3FpgpcpysshK19MGSKwIOp1kH9z
Siuc5/weDGNoKfRvz/CaRfHYQXcB3h3wcZfOZojTwkqlvHxpFVSVnNl2SvUY217Vu4MGhXlzY0W3
7Imfn21cVS9lleqwp1leIc2gGfIV3QefJdyolZ+Ul9vDWymGgKPyf8f39fQ9sxfl9ZzS9P+R9l27
jSPRtl9EgDm8VjGISrZlynb3C+HInFlMX38XGzg4FiWImHOnp2cwQI+LLFbYYQWMxwlUb99V2MCz
XQiwWltuMlDVfNpFblsV2KoyDZ/aiEI17f4z3EivAS5SwCmDXRoqO0u2Z9akfAdwdH6aK8PKvh6P
HffuBweBeVmxY+VnU34YcL/8GQS0y9GmKgTaRCmRhmiXFAh0g2w71Wt07xtfAk+FC1RT5sL4svgY
t6lQaWpcnAToI7Vw+sJJ5Qwl7rdkX6UHbSW7vI7VMAmzPQ4amEB/LRPcnLFYrSEidAqBpktOoo47
OzsH5RrT/waAGkGngUwWPHPogiyFA5umbscYti+nvn2XZaAp/F1vYmVn1p+fyjJ+Ih++g16j7LWo
ANZ+V63EcNfFMxHnBKgPEAyZGcxLPJmiD0OFoq58gioz6ZrnqIoIDHpKQcO/HjW4RKjxgzHmRO38
laV2fV7OY4ObAklPpIKoX11urx741pALMLYqHOTyXRa3ElcQiXdRIpeKU6vYyG9WtvTV5QviEC67
WVkErq5osVyOmQCMmgRpYpxEiMN3bsrtKpmCOSetARJuDgTEMNCZ86W3nNhkTIHN8lPjNIY//hOo
7ENQE3Amwtq+v2OvT435lX6NtLh2MlYHDRywjFMJQ/LiFWKgyqZSCTvV/H6QqTG+iOHfUJExsxuW
gQewpv1xtVtmCip+GTowk5jTxTGpFkkeTVySwEsqIcNX0T2P0G8aV7U+r2JNGY0HdANQXZul2iXx
8tuFA6C1fZD0zzoXxg8MNDhTrNAzvT+fVx8ORoQAIqKfOI+FItdiFL7lqj7MZTgfmp1iKTjwdm3x
OMlP98e5uqnncdASnrHYiMGWNGFZGdM05pgMEd+90CLN5mik/7k/xjVT+N8goNEDCYJZ+7d2ft0o
OXr8kHGc5OfWHpK/8t+8IzjIDekz8x+TxFXKgaTJrs8ogMtEeAKoi9SzSKihEBWF6/2q4M7N2UWR
7H8eaLFYUVwQ4jEV5OfqJRutAvoVsbzvU9GGJfj9d79aLSidqdh3AurwIO8t82A5aQe0jWQV/vGQ
BylfUcm6P8BV4qAAEYe+HoqwYLgCXH65UKBUhr42NPS9Bl0Sry5wSNb9AK3lUIttHaKSFKwF+dQZ
4ZrB79WGm0fGXoB1Jq4odIsvRw6lKOgmEGg8rXB1tuGrg/H4fyDM/RsFlxJuBUTSy+3m+8B1xjHe
T6lCwFQsmJ6TFm2l2JGbyVW1xEwdoQ2c/z6rsxUDsFzIjYAkunw3CcWLFiiNwENRhk4qxOwkWuZQ
jA0dIf6UUNO6P97VNoR4KmqeIHiiFw5tsUUCy4lROzYtlBdzZd/Ej6Py5Y//OUnGGLhtsMeBMkRr
YLHoR6MNJLhspp4K6MogdSRZ86i5XouXI8zb7tc+T1kcV7FYp16nJ9CAPmZ6TqH7ys1KhCc0uVcm
7boRijfSZk9d8G6AijAWXykWtZg1ipx4jfQ0MNpyyOmsoD9x0l7OBUtBMOFnvFsA2lIrdtyMJJeZ
WdRPQ7lXQ+jWFPZ//4zYEUBW47mgRbr4jLWYsV5EJOWpPjxZcZ6CcAkrIAvAzvf7I11p4aFGgLAY
xEHQobDvl1qdZRK3ZRtVmYdK8gh15yIov+WeRRxlIVd8ay3QwmaotdNe0rTmbRSHUYWDo98fVKGF
H4TOGTF2U8Oln+A5smplA103EBbPt5gKULDHIKjazEuK3ZCPcKfhSDjJbsBHpph+FYINDHdOxgCs
hXM4IOLqV66266MXM6QCEI5yDQjIy5qNwkdcn03pLDoLIaChgz2bvCb8fWMMgPdReQLwHHYiy0Cu
BAslgLNX5ul8WToIogMKIURjZVnd+tiIA7TZu1JA3rlMhwx/0PKxLnPPR6//weBq8Q3QivqJKxmj
4fx8ROA7VSfioJWY2bIRQiIiuYdKu4rj02n1DO6nDcwnUV0KjSZcecLrKx66bgDxoFuEogOqfvMB
92vrt742BqWudR5fUh0xZlhHPa2mpyr4bmO7L2zROPWdG4vRMxcapGKhOTZewEIKR5nANyXOgpkR
KdFFXLOb+/cRLio/87Ph+kV8KGLylqUufuIrCPfVvcdBejgQ7NL/gB8tVKtOcJ6h/rQZ88ZKlAoE
dDviItfvUgdqf3lWEa6g2dtgvKFHgdC1SG1VscJsk4Y/DGYu+gOMhC38aVYfYOgRoRFhADgIe1F1
bElRWpxmcTziw/KNk+1GOVRlA2O5z5wvrPAYfWcd9KQ+1PjNQJsaBbb7R8T1aQyE9YxfAUZkBqYu
TkccBW3cCUrvZVWfk1ztVItnKW/LcfTTyNXsgqF/dYxLVjKqfxfJYr6RJkOPZL45EfAtrgEh8lWg
5fXeU4ZXXwEsjreLwC3y01ic+OhR0kjkvxjDS8RJFOF5aQhW+SB9qK7IbbM9/xxrZqzDzOM4wNos
oIrwEDZIt115J+u2oprCYYw0UxieYGpSWtGjaNha3JKyJsOhUB0ANSvpbHyLhnl/Qq+rErhpUNfC
NtTBOoOm9eUiz5Wm1/ya6z0+gVwA9E1r+cGQYcJGNdkJpwOrAK6JTO1JoXC8CZ5V7VDVA9FiRz9m
IQmTtWKfNN/Zy6n+/USLpGeogZ8fQ7/3OigmCHZfQSnvMTGg/97S0oAsmrofA1NG/Xavumr43r34
Iam5R4UHk/KN60ytoL6+wWI8jKE1aaaYHXIZl4MJ0xDJ3yRphZUD74AdVK/ClT7vVdCDCiGIZJDL
QWMP3MhF5p2IWiSXeZ94sc8p7gAUMK2nQTd7oH1W9sLVOT0PBXQKgknApsB5uPxyjQ5/dFT0Elgj
oEyHW5FRUW9jen+B/AtGLz4HhsFGm2kVc/q2DOMg8l5mmtgUUNkduE0eyIVISz7yE0eo1EKhxaih
lp62cu1MKWM1TeU00tGsHYFS7yqABwk3RXpJc3BzR5r7I1wK/FDrO3MooyZ2YsY6KOlw8JYmA0rm
oKdJvvhclZKBDwlxqY5m6tikpGTTmFNQ23ucSUAkRTawnP17anCxb7MpDyUKMEH3NypiqKTz9ahx
K8fAdQQwH7poYwKKglMA/76cczbWSSkF4RwMHVu7b2yUVfqeMLvprDZ/kXfNF4AywNGsfOt/EoWL
rwBIMUrvKEigfriUow4QMfGDippZFtL0qzYjsymtzqxDJ7MCecPqXVHRDtiULTygIQkwmJ1EeQta
oQEZ/hQZ0WZj7QlK6z/ZVrOqrWQDZqjXJDvoB3ELiF/wXSWkhrzNRy0B7Uvit36fw3HGh9QFRAUP
aWYQYcO/+7oDWwL5VU9oOLzjyohqr52cLrfi1G1V0gUr+J9bk47+8YzBw+xD2WTeCL/uYYUDeSys
WjDyAfdS+s6WpO9RfjKA6c95s4aSYW2q3aZvHYO9V2W3ko3O581i6uezcWZ1QzP3ineBZTgUPOzJ
PUl3mualZI966yhnPj3zzM7WWiw3R4OcNY4PaDwBgXT5siPqPbmRy9husOXbBJBiJD576JtN0B/X
KEv/oFOXr4bDA/1/ABwB8oNe/eVgeZK1kREoUOKk6qkBxK84P6Wn1k6hFLf/2rONTsfdXnppFaod
QngwgmITr67tGx/44jGWmWkvGpPWQ/HCq4hrGsQdTO4jIV+JVdBmwxG3tjvTBpCjIjLaXMeDGRLF
5Sw3tHfuSAMTtRXp40E5vrU5ZeLOG0zS2cUmsw4K4aGmbgWltZk2zHlrnAedt6RP9UlAuuDIwdZ3
jL2ErImEOomobg7byjmgCXEQTiHNSAAZn8fURUOxfVR/oEpruthM+APw1NoNBMZrpHLS/esPHKIG
Uz/WpvDc5Gb82PludTzl+7K1ihfNLmiLx+U+9XclJrBPIzC67x3JHk9DQ4u9v9VI5ghOaB8eC90J
6feBd1vbKe1vgyhmQVyscspvK+sAzTMaJZvBjBkAidSnygdvTbvhoSLd84NuhdTMbcugKg3N0gZY
9M2tCFxBCbRooS0BKzcbNUTXVhwI0BoQFSeA1xL4t7zvnQ129gkAJcvSUOpMDsZTsCtzEpAnfZtZ
Cfnb2yXpKIiCSMmgJ2pCm8L41naiK6OlkZHSOT6GZjEQV43Qs0LEAOXnJ2AzT71vfim0Jzqperp/
5z8yZ/ta7Y6Vqbw8iJ3VkefAwo7OvJxKLmc++dvyrHlwwLJ68tXbuL8t7sm3nJ5AGxgGLMeuN2HA
ZLlsey7gXkIVJzSpztzIjWztmBJqtYCS0RCALvhlEKyRGFItk9lR37XKzXNPJJcn+c9Xb4oPm69z
/6pIhIRbEy19Vz8NVrCVSbgh9bfaE2erEpFMAH8eKIGvewBvDCp9IlryNInYte078bdGDTc+yhB7
JNYzKCZWZSbmvrA7KtHXDnqIVNsm5g8TYFu3qYm7lQ50ejpGNk+EU30OSUq8DN9XoN3x6OJ/tnsC
UfueEJQc8CxmQDH7G/XrqJCSUB0/FDPB0bfQzD8mx1bJMcd/CtYuIzbCnlcutTZfvlV89DaqkSQj
MunNqLSM1DpuXmn6LTsPxe7IKN60SqlGU9OJGkvzSsd4FIQdbKzM5PztQuAKK3/v72m7LQ9fzgZ0
kJJ88RsAqDaTZm+ddFuQk/EV5CT8iczxzbfP2uN7YZdnVpj5tmhJbGKj8WSwBjpuiORsXS43YXWg
09BiND8cReJQ5es9oSdQt04AbJEtM5uGkk1KMLWfNvDP7jFF+fuh2aVWnRCycS1ofJmGaWk0sMRH
cC3M5KEkm5H6mJuf75AkDsLs3fnrLXt4ge/2U3iI3818sKcNj83A0sNWxfvfD5n+nVfLY3XuN86q
ibMY0uLCGiG0ITSS3nkC+tSjWWiW6NM/gcs3lvEy+qY2r737Y14lRrgpwBNATUBE8UhbioSnYJ6I
vgzk20ibM2MviAKC0lRDq/N/7o/0L9VZvB0whmBygX0KQs0yB8vDTizTMOg9fTCj6DWSsErhNqz1
dtFtQtVhIEpIZoRwUCGx8BCNZFJoCEkJnqaZ5cf4yoDtQSIkDs142tblU1M5fPm88phzKLZ8zNna
AKUgKNkgQL6827oEzfI6KZCxgQkqNZYEMT+wz7JSIh3/Pui2yhlwVIBAPOxTiqOf/sm4zai9xyFg
jeW2AF9MyruOqKDLhYGp82urZH6Aew+4yHPUOO8klBV6T3rmHqpt2mAPNZDfRbzsv6mqe5wORk6h
YNdh+lqTX8ulr8HGOhgNYF7ib/RkIN92OUNqlCZZ0Yjw0XLaL9DkwqOouU1h41dlhZv0MJwVZ7JG
0q+hYW/tEDRNwKiB0Al+LxtbUqJCvUpD1gmXKOxknXHdBHJiMj2omSIjb2CF0ZpIPEYJSWkVVaRN
awGs11FnquUzsf0BAkP4vL9mpOvgCzOCyAuiOQoMLcXFJ+GnhCuEPhm8VIQsOBUYaozbVCIDQwM5
BG4Ixo+QakrMmYYQ66d4+oRWeyU9wQG2TN/g0pHiUlKqjxQdn5yI46sxFVZTHwrpB7A0CnZyJH6A
rpKAOjGgYUghMDs2boyEWl0JW2+cCHgXFPDQZUDUvHyXQol5rZfiwStTGqvf3XNehER6T56l8/1Z
u/0x/3ek5dlTaUJQiyJGil1DpiiJh8HHOGwTkfL4en+j0IknWvYrJ550a/8AgTT32KH6cSVYo6Ol
nSBsHNCrIQn0U4g6WqNVQ/L5OdpO+8EgnQu3Z5kqb2LopqHjl4jnFJKiIzhskEo0VITqPtC+Q3/g
GbQd8JEnAMNdPXC4LZLMTj2musnKjbEGjbsuE2DRz8QiAXxBeL0tAu+WS8ps7OTekzs/RUkbR9EQ
tSnlJmQ09z/PrTX9e6jFOdiPPkz8GCpXvCO9AUZUaaaGGIjLII1tT/LKaNeFMhwq6PnMVq2gv4JN
cnmo1FXfSJyEN0shOzm1VJBDM4VmR+iwCfBus8xTK/0asgMUAiljZmv101sMfGifPMb5VpIPBqQ2
/JTk26hxlSAgQFiD2uTDq+gvM7y02Pkq6pOfbfjWlAcj/JqSjZRvxsQOk0c5gENyT2pf2ffyA98c
42Hjpys4w2vttvkd0W0CrGNuilwZA6VKXfE6KlTjWQpJy7nqlovgLEBBj1D5t+IR1mzRn/al/alG
cEeQItuGN0G+/gid/pzWaxrN10W8fw8E9XHYLqEivLzralXNDIjJY6+bnGL5Go8svCOD6AoaItzn
IdzkFSm3MAeAJmKFGBwGORGtt0Fsa2v9olvZHGYHeuAQ0Ua5YllRVCfGa3KFhxlqU38f2K5+BKiq
qmlrqV7xpNjwwZDFbmXh3R52btui/Ab/nH/Hxa8qAXRZpa5JsM6TZNMET1r7HH9lgeRImZWDSMfv
lRBNTiorpbvWlbl11M52Iv8z9KKGqpd5VMsj1kNvHDmGPi4ZRtNQdmNpCmtk0Wtsz/ytgdJAnAfP
Ixy7lxssYYBCTnPBFhe3FNMhoe2DPDptth3HvVacAd+7f4DcOmcBrIcbCAJLaPRJlwOOIZ/43VyP
bZUv6DScy7/5RLuz0VYrIdutQxHKSlgxQEzBe3sxjb3QNpI8JqPX8p1kJbxfm10EGdGu7I2VdxLm
EHwZfKkyrnmoWiNKXAo9KuoI9muZDR4rdvL0N/VxLZgjvNwt3TcT/lGFwHLizjAYk5ed+xN6a2z0
dtFTRXMJXc5llFELEsM3xG4NT9Is54ib8v4I8/WxfDt0+XG1AFyA2VxcL0GRlHI8wFEi78GJZD1V
kHUH6gbKFysTeaOEhAYZPHpVCAWIwBAuPprQN7Xkg6boqY7CE38LAijAo8+Tib1mEOMDJrRQqKfl
PjeQkpD2PfjMAYVpiFwdupd4jSx4Ixi5fJ7F5HLt1PLphGCkSAylQ+5VGa7AFBie8CWS1kbQ0Jet
haryjLHTjzO3HZzanokR8WU45JFezqDof/973Ni0ICegTwe6jTE7ay72kDLyQGp39eih7Tls81IC
ZCipZPQGwVepY9CufT0L7Y7PakcuS3nj98maROWNW+LyIeZ1+euEhLJq1AWVPiDhiA03zSmE1juZ
djZTwImy/T/aSMG1Smn5kpnwOEhsRUdrjyprSuPCdUxy+STzSfDrSRgAOGgVaAjdKpPbywMtJEcr
NnJCVZMftocYLdTxqAVu1O5SKjo8HT80ae3GuD62L59isXTh9dBXiWBgPkSCIF8UStJ3VuQ2Gh1R
LckSIk+PgvHKjK+4s9XoBBdowM+r9ilT2Ap179+mv9yyeBigcJFZIx5DQnY5JVw/JgyEfUwJCoQa
yp7GRnvW8r+tAXlXKP7aSmp3ncPZWQI2PGRubEkntXiWhC0XEyl7RZgRNja6rvy000qUJdtDm7hl
TYOVY/rGtAH6hYwCYGZoLv9D3v76eIkgjUo9DqPHxKeca0hqHOVaIKxFcwjuyOUKk+jGWrkYbvGV
qiZAKhhjOAkTw+kakfMnNrdShQLly1ffYLSMXu7v1+sTGvod//uKyyAWIMvMSJN+9MKgBtgjNOsx
3Pz/DbFIvmVoe49iiiEyFtG8/kDz5P8wAPILBITAIuJzXS4oQyuagM2fSU9Qi0WO1BQrG+j6vsYs
/RphsWRTSWcSkICjF4l/OTExkeuSCOXQ++9xHX5cjrI4KxqOlYE2T5QCl1KdIav2EfLkBjXST6VZ
2YZrr7RIlnxOHIo4EkaPn2C9JH32nQK2rL9yPd9cXr8mbrGkm1TJ1SrlRw/BEPLRAOVZVfy4P203
x5gh0jMGD6fK4vPLUcbQ0cKb+MiIdekrZGud4Ztz9WuExedHG7ZSYg1vYdRvSvWa59aqh/jNowaP
PxNhYHayjAhhHKrADj2aPFEcP8U4Mpkx0GBovljFt5aQIIf3+3Hl69x8L0BqoN4DDQAoDl9uHLmC
wBvYIpNXVwc/Odbto8CtSTCujbFYAaxohaho0smL9Y+CdcQQt9wq/25tkEUoJBupn/JGPHkpELOS
5HalYFUgRN9faDe/0awSBawBkqDlN9InjhsYX09eVz7JwXOfV3u+PPsKGD0dbgV/jap0c2GjH4uC
z+zQtJSDaOU+CLMxx3jid8Gdatm7/z5rP3+e1V/XWxD1Mld2BT5N9jfRzyq3Qgy59fNhkoCMCtqB
vLGsutaxCMZ9q06ephZvUli/GcV/lsIF3xL0GnBAABgACH4RbfZJN00VtDA9VE6JMbpMeSlG8/40
3Qq0IWmAlBCWa0AQLcMAXoszsWA4YPoY3GvaGxA1hyWugfqf3MuVD6pNE/k0kyYm7NTRMKAQImjo
ow6d7BMoA6R2lRbTGmXi+roAoRWtejS1AZ9Fgfny80FCrE2ZmMOHidHU/9OSenxAoSuUVqiXN+oN
80B4c/R3wKJdZnFjaURSyRcIgzKTBzsPwtTKJh32qfEsVaZ8qGQnbwEPI+hhrUz99cbG0GDaSCBE
wpVrCcnt47TnEhyFXpyC5gknvQ5afoojdq6MVqKwjUxJ3fnt25mbHqHa2+srocU1uQp0098PsJjk
KYOXBOQNB0+OXJ0HSiuhzBE/6xcG0AlAgxUZnK34NewmSwnfoLe2MgHzAr4Mli/GX5aYkNGmsDBG
JlObTDNHqBiegFarfatDmevFODQhYZti7eS5PukwqgYwKCovUB5bLq10QGrYi+nowQ0sVayqsBQk
DrEbl7tszYnu1jLWADMELmNGnsrzKfLrFMKH5wq/l0evkpyodTjfGl3+1WhXSpk36iCgOsxoNfgo
Q+1zCaDX4iSoQVTjPf9pRP6TzR1Z/yczURkMi/feJ8FkIr8AEs/YjvJKaH/jJVXIW6uoYs1snWWZ
gmMcA/oQg6ejbZC0P6r+O7/T/rOGE5yQQMCD8jnCIJDDF3OJRkFWV6nGezWyW8EaT9Hw1IrvwYwR
c4w1huM1gn8eDjwcTCh6aviEl5+uKnmx7qE26jHaw8VqUz6WGS0rIGcNM8x2w2R1qFDDTM/EFhVL
fFYptoq1FtuNxQpxWugVzJxTfNrFFtVagR8HLFevZtveiUS7hVitoyd7XVvBpN+4CTSIKqLNCuj+
PwLZ5QsXXNYUmT+JntJafP2SxI42kJCjNUCrgD/CD9MUzXLw7h8C1zUuqIHh+gckce5wLeOAQM5H
ENFryTMECMtbBWAhPf9crQFkb5RuAPlFIRtiuOAGodV0+XZw6TACv5t4b/SbyUpx9P0JkrYMSVzy
BumnSNwXujFuIgPuRnABEY9NM9Yrt831iY+HQEQKejaUFBBmXT5EncK2hONE3oMpYpzOnWlLL17v
T+i8DS4PVR0XGQ447EeIaSwFJzSI4PBFU4nekHgQpyMRk1curpsjABUL3AD6Aldc46QQIyVnpQhP
eLAocUsqzRoo9sZEoXMLzhGqgHNnZhHzBroYyKwWJU+SAUPoNh3gVauZz40Vj/hixsXO3ce5h335
OWKFb6eRz2RPqt3Y2LBepfw+aWh8AnJG3bORMo2Ia5H29XEJETRkhPCDmkNtfnGwCEwe+BRyE97Y
mXloRulu2MlupKwUP+YpWqyDi2EWay1u5Sxg8O1DO5dNlsEAl4Ai83s7zFizlU18o+wFHih06OFV
AxiCvKxScA3IOkXvG55kSiR38n02mJMz0eDMPbRu96o4zTmGbrFCNOUAB0o1t0HxChhl7nQq/6ak
buGo5wWK43/f3w7XByhUviH6idhuVqeVF9+Yb4cgK8LQ96YKiNp9q2VuIQMCC60Alqa2ppr3x7ve
HBgP9XN0dECGwSa8XFMZEKHJVBu+JwMrHatIqVfOkOvvCikJnGCA7cg8D/LQ5QCyD7HrruFlLyGA
J+bofFBFI9DXTtQHdY02d71WMdis1MFDK0RHQ+5ysHqUoPcD0ImXhE9itu+YOXJU4cjKWr1m2WNL
/B5nntVfcVLWFoXY+YrstbADKh/0ny47Q1KODLnVeOOO6dtVEZTri+dyyMXNauhjlzeIfr3o561J
Xwpuy/SVK/XGWkDggJsNNFYAdP+dP7/eKuCrEt5GkuLJKrRgFcjl9Jv7q+3G6gZJH9zyOX0BuW9x
TvLQp2/hIqd4YA3o1THzt9N7mDqGuSbufCPCNHBz4bTExQVA3FJEFMmeIvrgxXkjUHnvWWmLXrfh
Qxpk7zIweCopYvI8Vo4UOfdf8Qa+6XLkxdrQ4z5Q01BRvPITKo61J4uuiruTwTMgB+jzj/7HMCjv
7yCBbgDA+NyvpCn/cACXJynci9GGM8C5RSb6D2706zM2haYPRt9wng4D8gHwS83TP2rOqaNHpSC+
UG576U8xaQTtqaywE/YEm5HIGEjEl6QUgWU/KHFNYkxTum3kTRLvgUrJ8odOp93gwuAGjA+v5o7h
ZMG7Pf2G/tnKHM779M4ryItTaSyLsS3VmvMAa/6RWleEq1/mMuOAuk75xLmojXbMWxl0/qH3Bl0c
HmmYaWFqYNCc4cB/TlLeDB5V6YR+elHVpOROYr5GMrixIX5/q2XNpIIlEnwdSs5TRFo1tq9TIMQN
9t3tQGazpO+qdtmnTz41hUwyScwKNkorrz3fKBevjXWCGBM9aZB6ULRfHNAKXwyq6ou+V70YEdEh
+dB98LT9qDKzNp45npF15fyrqZ7XJogsiJVgb4rw8vL8HKH1zvkMS7RJN0r7OvDQa9z1z4FAgEnr
95x7/x2vrgUkRWi2IzNR0ZGAuPblcBkPFWVD5XykCuixvZT5jtNxmx+NtSV0Yy4NFAcRWuAfkJyY
Kwi/tl6hVzATyhPOq+DKe4yNrepbIh10+Hl/thRaYGX/n1Pp+d3m1A9Ud9wQS1SQIBQJ6yqF89LA
YuVLoe744KFsSWjYzHD0lKrDMfqDAnbfOc0anfbqxpgHx28gyiDfBOjV5fvmMVRCYKbIeYXw0AkQ
kizylaPgun2MHw8lRxBgQBZE/XKxVITSD4aRsfAs6kdcfzSLXSl5Krk3VYalQm5zNLNg4U394CWX
/ug7aaJ42bHcKuJOiS1oZ64c8NfB4/zCCpYuQnGE/P/azL8+Mizr6yLytfA8cU9h6w7Vk9yfh+G1
waUCym5BxepFBGtVat46EVhj+I5NZHqJ+3dNox1wgBD8hL8cKdNvrqcR/Eunwu7VA1rNXY/0dbVu
dRU6zA88O5gimYPRwVLYK9BKH+S4LjjD6803BTt9kzWqEYg6Twzm0VSXYE7iVAEdceTAjiT4ub/9
/hXjF0cMTLbAIJuhL2hwLoJare0hQ1Up4RlysKR8hItYa4Yg0rr9OxTk+vepBbGleZnKg1D9acuS
ALqH0PujKECtI1BCMBU7k0lu6y0FzhsEGNkquPfpVJ0zgwIyzasnBMmRBYkEXrFAPgYEVHD8vaFT
A0IprvpaTnQ6Ri7zITwBM2Wz2Iaq7ad29OXjbvPaA9gVSK4zInGoEpvhex+Ysf91fyKuEQgQcMP8
i4AgQ+oatLrL/ZKJoawFo4zFPB1Q94oAUH1kwM0pdbCpgEw5RIAvpqR41sFf4DaK/wzSa3dqVcrW
4EDXEJr5WQDTAXzPQJC0BIOO6AXn0xhH5xZpRemOgpm+YyqrbyW2x2QgZeLVARUFYPu286kMYnU8
e46TMogsMbU5iMrQPLGE7rVf61bc2PVgOuIvLFoc2YgVFxNVxhVA9Fl0Dl3uDbL3/mMTb/gfWJsH
Rx/VVmREgN9yn9N3lvyN+QOgstwTmCEryct1MIdJmgGl6MvPwsZLTZhiGNS67evonI6PxjPWqbLP
zggj2fjEzbz1yQZRB8HdZPK6Uz1r3crxfk17wAPA43TmEvCzkO1iIiJ4zNRCyMVnOOEOHW0mWmi0
+G7818Lixl1f5VD16UjNjrg8ufo0FHYVWL1Oio/gIVEOPocbz25gXnBqa6o83l/QV8nd4ukW5389
hM0kzU+H9gsoAzEwTQXOOlAIipMPOGhr3h/vugUAZgv8CCWwXFSUJJbGfVU9sRF62tk5FvdlaKrv
vG+x2Kz4XXHwfRt7OfL4eiNIJDwXMZ0qOBisBEzzO10eZrPNPXJaeAejIn+1NNWyHfw4yc85/2Pg
mEd6ufKSc6B5PQLqxvN1DlWSxawKfhQnalDn50532dOwk+x2Z2wRkgf1pjDlHcdWVtl8hy4HhOoG
enYA8oJ2vTifIbHScpIUFme//gFMdmhfuuK/8gIgiwdfzn+iz2itG4t38o0sENuuLc64cuAZLk4k
jz25sYQXbg26cV0nW4y1CBnKropTZWqKs/bZQ8kAdLVdGO6T+IVrH9S3hlEYZqaFdf+r/ctJlpOI
Fg2q3tDtEKAXcXlkxaySciPSynMI0t2EewaGabnbcXbZ0VDad42ZJRb/KP1U0DxCGN8mEO3YcE+B
seeUv5EQAwpGKshsFkSFMHkMAQGa5htNg2TGC2vcCbYzjdtFIFBuR1xgcAsbEU7EtGDP/pq31fWK
QLEUR++8CBF1LW3xSjj6hFHfV+cwMhXlb5Ef5DWfj+uzA0OAM4a6LyCcV2Zvad74nG9M1TloWjIM
zzWYjtGJh6PO6OZP6un+57nuj0C9A/tWnRVsZhW/xaIAHUIaeb6pzpIPng+BxnvnhrUTsiNYqmZ9
Ek6KVRIjSRCWfKmVw61sgFuva8wBGPYAumvLDVA2nS8JfVudlcksfdIPupMMkpkacJV+j1qqNGtU
L+U6y8Iro1GL3AcSG6jhX67I1JBav2Jjde5MabALZPc5tAIF0dJ/qheGwiqYuFbOUZ8309wSIptB
VkCm0ykV4Xq8g8rRLP30XsWktURAy2OwORNa63Bvo3VKp4A2j8N3XtIBWnP/j7PvWnIcV7b9IkbQ
m1d6iZLKSWX6hVHVXUXvPb/+LmifE1uCeMWoE7PNzHSEkgASQCJz5Vrdpiy/0KnUzXsA/+vMlb/4
xugZFyWoEuHcY7GSS7rtxEHsDVwrHpIo4iEnToZ/EYdzIx+pcy+hhVXQWXSxpPVbnBlBZdfJZAgD
CBkcFuwooZ18TNLzKJri8CJ8K8h7SOYQG7mmNzPgjJaWuTEURBpVF+sNSrkzb7KI3nkjVlwQuoeK
13Fmodn4l1K7dpuckcrXx8b1KKizl6vSEpSacn0CwUCkmcr8Iih7UFVr8675mb+QhcYj3Hfy7yLV
g49Z3cSxzSmOPxmK6jYxtM+3POtM5iSbcesOuaPNjym7ExmQ8dm1b4TPkvBQPCp/omcBFC/CWzCE
CBT0eLKCB/Fv61tKsUuhOvA2Ml7tgFpc1p4UxMHfVexA6ZyJXhPNaZKHhLNnxvUTm5eM+lDgmVIe
prgEI1dlgA1qdpD1DPEr4ZZBB6ZsQL663jUVanM21xvT8Bh+gaqo0ni8RPGfxwE5xnCNpfM2Mwun
QM8AuaCJiBCdzZjqQkgaRqlPLBrB8+YHqkW6/JI/Sw6+Ec06K4/BhQDxyh7dhSbkrJzBD+sT/5S8
Bl4vPc8f4n5QjaYB4+LHPG1wrhcm1EILCe8L/uX+sXau+dDuIxMYFCq/BAtFpTaklM+HLMN4Na/6
lJ8aY/Rys55tXkZM6IF3CQ2cYFbYoFe2+2HfSjQJmRUe6of2Hxsb2l/FzbJMl0A/UPQWtOJ8Hdha
rTLQqKVBEgNzljyA7olzhnnnG60JDs1DwOvdV/zUwyHQWe6vsTTf1j7JGoLyBVJrwNSAspfa2MOU
apkSNSfIEIUjLsUfudAMNU/djt+xbGWAaOVQK7+OZWEVdwMifeixI+K/tqqyfSZFkl+fONFCI1j3
Oo7o4v8TekH/Iq9hMW/z02SMKmF9VBHK3qhHVCKPJCcTN6cQb67mO2x5W273dfGGVKtYunP8V+pB
zwgYRrBFl2CerjVr3GQeqQ8gObOL0xNyoOHAFklzEpNNyhEeClA/JNB99lZZw/BLNy56MVTKRVEs
EaZMxFDZZMOB+DoGs/e4cr0vPBhxw+FZjVACtZ+bfSDnMuvLbXD2mbj5qKRjKrnSQ5agIqqc5Mmr
OocpbWXSAcDA67sCq1hotePHiGLe5LDRCqR34aVCPkhBNIjPQXqOup0qNUinXsb8KjjwuvAw2pBS
4HDHoP0hhU5LaTCgjlIBQKnRef2Yoj893eaScf98WFplBKUoJYI6FXEHFZR2fiuXldRilUVUpCvb
D1/n4q/fbJHw+LWEEzwKNTcFWCWkdEX6YVSVSQJJ3bA9xaD0/otjn0EKBY9kJLiQWrk/roUYH8aQ
FUSVCmrByAteu2+oNP1YzFV7EgZP5d7VH6bngTe3OWTJA0eQwGsaWFWTbPlk5bG0FElemaZ2DieX
WRmB1fRU/+W+EkEwhMkUwUjVqjpkuI1G70SzeJElZzw0IlD2UQLJMk9dC9EXj5DLKaD2VS9CEYnl
mvbkg6FlMBN+XzFI28RIsT21UHDvDNDas5yh9K5y1PoVz1q8aTXQ8J7JxnFkUiugCbNfMG3Xnjqo
wWalV4qWWBn+uC9byaq12Gg4fQLZiy8fV9b+Np+JpOuFZWoBphwtKw0qiae4AQkW0StTMiMDXymL
1O930phz+5lXf7Pppek8XtsE0xuQcuPHymcQM/S5hpcmJyIPIAD0QV1TYRJ1QlXgXOuTP9O+B3mB
ParkYTEN29yaP5nCS8SNEhrRO/egQlGvXIuAyZV08wUo3ONNAfQXNt71JuDlJBL4JmtO3DtQgY8D
3tMtD5Ys1mIjL7Zy0fEbB4W+ZrQnz9drx0/BTBN/twjQtnWts2b0zjjjHlJz0mgokYOaT//rNlUc
CwRd8L8fSY6oi4um9CteiyVME+SRJ3QoozUo86oSyfDAWGWXWHQN8IgSSni4CM0S0il5EkqAd5wg
DmYUiDtD/5DHZqysxF1L5yqgdoA7g8OcqBdeDyrN014pu745qVvuYQhS0O1ZuRF3D+kasI+c0Ddr
fGGJCku4eSi1NISlNgfeZ8gZyQ6a6m3Fl4mv3rNC+XIgxFwvAqdxwqv0xHzJP3Hl5oPNCzs519li
E+4b37xvcyHFAAwxeC3RXyZBtJo6P7ohCkSllwC0aUMrxgZNyg9J+P06YYkIizDIoInA6fU6abWU
DVnMNKd0eIsU8A31TyAZBYefgPh86Mf/y5guzFGLNURhWs2M35yq/LuDlGChfpVJtHLyLk4c8KS4
+/DUQS/c9ZgQA8VzK2NMnWYkQM2CDCBNfg3mx5aF5hSONRYYS9zn10ZKbuyYKY67U+CD6U/SxxYY
qTU+iqWrFPlGDSkgApO9qT0ryax1uZh3J4V7jmSjSD1m2EIyxUQzeyCCOAtNKkxjZ6DjFYbt/M47
shHZr/K0kpxZ2GRABKMrApKzgDvSaWVfqNQ+YYvuNCJdPHP7Ft2697194bIgvASkEofWKKBWr+dz
msWmzOauOwkgDcMl2Zae37lp8yj69n1L9NGEjAgoPpBZA0AQ7wuao7dPOx/KvXx3BHscP2TbcmD3
YayBxr59iiFIlaxhbejJ+49BQLxIoQSyW5SryBHLx22tdkeGx0u7V4692Kzsq0UTBCxAWg9Q6KZd
np3TPNGiHvQeyI7yIWAKv9xU50GAWIrQEpFENRVMyVrI5FlUgzxrlm1Ge6yERAfr9so4zlnGy3OW
mAGZAcSmkbQCTwllhpvVZsa90h+RBolcWTTVSgcHH2MlnBeyLrvji033VXiNtRox08cGTEP9gqQK
0D5DFN6uPbBj01itNbAMyciMRNa0L1ijiA/dcyK+SM1R7DY9v5f5RwmUmocajGf33ZLeAGfzKH6C
9wBHFtCrlHmtDKu4qMZjFIVGhV6GTj0hV9SIaHxeicwEAb9FzTIAemjWUgk0HGwE17ZU9FINQdDB
FmqrtQ8FtCexhySNrkE3mhSokJtS+swEvzxiRycTwXbV/vMbSxZqfarfwmablK8DCN+AGRO8hHOK
HBRietkaMrcFruCFa7dygVZAHjA2ceUwuoms/zNV//18aqWk2h+YWsFUtcqGnxBR6sjHBc+J9pMm
uiag9dlIV3oilhwTUwaUALhGgZSmT40oFP0kDPvxmKhm27ggLuu80uu3vGiVbwX3MqVGp2365CB9
dKjC3veNZeuA4iKOxU0ArMD1gsX12Crs3IIXo34WoT9QN144+WBiV3Qf5WWB0/nSzQlvbLlhYgv0
acXwyqlrqo63xwxUQ/FeR0YGZMpAK1x/BtoMNcSNIwvq9YQxSh5E4mky5SuHAB2jopKLqiEQAMha
40KgU4ZVwTPTKKnoP4G2g5Dup8ke2Ecutu5P6s09cDZD9NMhSUWeyNeD6ZWeBdBEY4/SLhj30WCV
0UfPCbp0Bh7MK9ZuEqHnUaE9CxBtqG+gUn1tburkEbEPzHHlseJcpXIbtOYKmYH++QjcBu1cuqE4
G01W7uOu+4yq5hOociOenNXuicUZRn0YlESknkknRYU5gYoZ+ZYRDAHBmDpzvAdVdyKsjppM4tVJ
g0lGHRjt7qBRwPFKTfIsVSJSwBF3lBpLnJ7yo5gbKvOcPfMk+x0iYqonM+geCL80yl1mkmQr6Yil
ZSba9Ihv8QwRzwCCi+eVrPqlAgFr7pgOP7PmtOkT38Ekm1piCqWXNeG2panFtIL3ES1N2CrUgDOh
4bUAOgnHdDx0zWvtVQDygIj5vu/etDkSb8L2ID1ioLvC3157Uz6gzj8mDXdUGqs5ZUCxpnJtCEgp
xOCU4qESz+Oqfurnj0zJt9rjivmlZVVQLsQ5CJQybq1r8yBJC9APU3NHIQRtKZATtVuHKQpIT1r/
ZxwyHc/ZEdKBrQSBrMQUwCiYkQ6B+59BggHauQiUnceGgqQcXeBSAK1LQnHkjrxsF+B1HZCa/ixf
+cTuh1OE++u+uXNenbYHlAv2DTqbkDCkgpO6k9SmTDjuKBeHhHOJ3jvo7Pz+MIdmOwBcM0uuAA1i
39Z8sylP8SsCUV1OnFE+osFbDnayZIx5pMezBfp09E1k9ReKbemmGPcz5KynzCqLlUm6ObORr8d7
X8P2QyodB9D1UlWDUgtlNYs4d/rSIFBCA91i5doNRVacmhuI8KLzGw3gaFOicTh1A36GWVXmY9lU
ujS9xe3LFDuVKDlvYxoZLGGJzNcc4KYSAtdDjhMnGJT18P8qtSKp2JY9X/XsMZZ+gk+QfPWqo8x2
Ov6b/rV+Yyjh2nTeJFYRX8PdCLQF9x9aQalQO8n6VBFmeHQ5oyiYCrY2vzYhzjGkroPcKPv6Bc/m
RgRH/inkV94uCwO+tk4NuGyrbqx6DrSBvTkjcVOhkdgvIr0UN2UrGrLi1gnvAdZz3/VvsvXnUYN/
E0hodN2wdLPmkE6dOqkFQq7JTvstozT6XMwuh/qmmBzC6afW7DgABG30JKlBFVN5xrvVaSEV0P9r
u5WduLwIQGyS+hcBm1IBrBgEvJJoNWh5/oI8dq6fqtktmD/9j9yj4PsCEs/OHdcOvdubBHN/YZTs
tIubJBIBIeBEhJ0MWC5UrrFA29WPu0pBj0vsTtM70wKss1GL4aswp/hh4IAhBQPhnH9O4r7NTytr
Qmc3z2ty8T3Uzmarfojg/SNphZpyT0k4XSssOUfh5CngHiedjwtzNQa8wUX+xyzpwsLLASB1au7n
dCgqrh/GI7uFBpEiPivN6AQ8WsLKP7H6ISh2JWeHGMIQzIuG3P5Y7Mtmk8wbod+DfSyrHkdu0Nvw
KEyOLD6oUbVy4t1eTmSd/vuB1Dr1IZAuDYvXTTwI76XGhE7UhR6T8/PKbrwpqtFTQa2AAkEUBtjr
8Rigv9Z/UaDdwPEtqsZJaTPyUUHifzIFhJSYgmxbVwbv75nmOeae6vSFgwZg8LHiE/zNMSwRviqS
NsRFhZTytY9K0VyqQsCNRw1qH6OVZyXa8sRE/NQmdbZzqfpukYV5qKXKt1hu9BhQxejo9/wcUjVb
eafd3jzkW0jaHW6Cxwt1UsYaM+ZxA0K9NMmx2lIugsJVTlfOgqVdeWmFOhGRz04jIcWIpfd4cHro
yXI6K+DR/skM7yuzu+RZF7bomqUc10LGgCfkmDA7JvtQs+/Z/yP/4fNdJBgBCpdh4saHYnzhpwNY
6aWVoS4EIJhRtKBwiGfRU0BH0z3+UG4kfjyq7EeqPrRspRd5bxWxi66UIfYUGazQXPTQJa1ZFx9y
+zlB/mnONywCDxXllvAbHNJyZouj15ao8M7Pc+4kjXRQGd9t1MEomcemrSAYwm0HcYDMxP0ZvEly
4PJExIacA4CxYCmnHkHlpEmJxDMgIQVYQzTLoootFYBvIIXLNgZUYoK00TzVKxPHL26LC7vkzy+O
7rEKWllM5PHYQPnA780IuXupFAzRf1RSIxHB6c+8caUT9Hu84ocAes+Ay0MLeJDMUH7PkgIUxehF
wPbNvTXCrtt8BpkVtKIhr4D00420W6piA849ePdqESoU0b+0PEipmSKpG28gU6oMjF5vfRDu3l8M
fukCIdShSOuhORufcD0rKSMOUhxgNaSwt2MZgBxZ9WR/0ksVIgAgYA+CFISRIHH2ajT7cvuyPMaN
yYF2YkbdOpsFTwnsXH6cCmRRV0PKhc9DplYEey5J2CKff/15vTzkQN4ib1qPB1Qp9DJ65kNjRMk4
6SFHMR0DMANOO2lzf1oWfBSKhyhXAoCCQ4tO16ZKladqw/THmX1tuMKZZacpKnvMM0sYVpaAHE7X
UTM6C0BKgZQjmkrRU3o9RE3L1CEQIUkgjqDEDvV+eEX6WeZ3veoBTig+3x/aUviI1wvBq6J8gXiZ
urt7kckhSCv0R9AaFi/jGPBWCbs2vASsG8gcCRj+U4TFfOGDQdmmeb4WQC+c1yoYN0Fbi4+AVi01
5FJMU76OtP74rILSv+tEnS2cgvmXztCoWpPSOSvD0hMsgx4CKgyknYRGlaaonyBvLYN+WJ7ywyxK
zHOqtKBOqZIA1UIohW7HDh4vlCQP0UKyLEcHRz5pnRVNM79jZrX6ZmRhMia/y5D1BGiwU2LV6BCJ
e12knhI+FEyFBxh0VhLZ7f0S6gCgRjRRNWotoVY/oTpROkwXcjYzpBHSIK2od0gB2yI7SZXedALO
G0mo5t8ftiCZRScACKfQWCRS23sM2SqIsmQ49mn+JvHtk8h8KcNTXx0a4bTiWAsHrIpXMSHgRrLn
xrFStQUoLSyGo+hbmriJC3+jIQuZh+iYHX76tDCbLHubmsHIFEaf5lRf+YDbvAsSk2jRR0iGbYSG
kOudVPZdMCsQsj5Wou0DO9xBw5fH/ViilWyYvXre5NE2Y4CFEP+y3UvRoVmqksEI/Z7HwcpLYcnF
odeNXJMEOkHAiq6/RcpnqRelErBA/0/V/Z20B2gL1LKuFIciXxn40gmCMjveZSL6PVCMvLY1KSjg
hnk3HPk2/ppB5JUoss7N0YP8t2dKyLAaHb8G3Vpc7Aub1FyDmogv0d8Pomuf+Qv5rdh3ihJXaLAt
0sZhZoBtu9GOIMbg57PJQ+t7ZbEX4jAMGFMMvwabwTnXenGdz2XbdinXQm8SQo3xpup2UrpPugd2
z7VWBN5aCEfVpcfFOEJnM9/Pay0Uiyt88QHU1qq7rBIn4m1o7rGkNNNHKbf9R/CrOV2UHJRcXAk9
10ZMPuhixLjC5TiWsczxxB1GrtlUmbaTOnmtn2vpzr2cWSqaZoCfKLQYMzsxjcsloNmucPHKmwjI
qVxB0+A062of2rGkZ5Jzf1mXJxX0Crh9kaqi2XQYv1aZvsEYleyjYt02eckVnZmeBYDUVwLCpZAL
bHxIZAjEGl4o1/MZhQHQ8Ww9HIf8e4j2cqgYPtHdRg/KLm30wrd/ivbn/viWshaEAhCyHxgf6Se/
NtoXbc62PfYNmGgmdbAEWxKdFOJRncFAFkNy1a7dgLA3/L5v+JzjvrkFLwxT135ZaWpaSAP2y7zh
wufIH08zm+ikk7TG0RTKJfRBYp2NQJsReCn6Tgeg1FRXQ7w1QLtyjspNLB7D6rFiX3iokY68A+zc
6CPPwkPdW3TV/vX+Ny+e5xefTIUJTTW0Y1dgruQe+VEVXVHB4LbMWll7aWpQlSDdpmhKJwrz12sS
jkPRzUKDZIG2l+zQAreB0IBx7dWXHDQuppDJCLABsqf0qzlp9ZEBoSqQfXqh+Y88s8dbTy726J3Z
1ge5exxnZxDcES/B+7OxsDXQl48iBg54cLLRlGxoTQu5kiGz4WTzdvSfJGFTRVC1ER8qaY08ftkY
gIuABeECY6mzxo/mMWEyCfsQLci5GwjQPoO0W/KXhYZH3q+RWayYO8esF0dbPEpSOVcsEqppY1Ss
bE35Z7ANHAmtzSlkJe/P5FImk1Ac/O/o6EBBLIU2yXsRF2b84kP6i1caBzKpmxxghlpszaZ9gBCf
0m5UOJs/soDXo8yp1A+1X2/5qN1DQXVldZfCcnwT1HVRXwbogS5kSHnPQ9sb3ySzxaOm+CUyqinE
cfuWVwwVHOQoTEoQAg2ULYCCYA6WgOpcCVoWnj14gcDDziAIlm53Blq200IBq15WTyH/zBqDD/nJ
AJJ6/MoDa+kcvDJF3Z5xNRZaLchwsEp5qHK3fa8IE1HU7FhmG/2tJTMG+hq9FmuVZXJoUOcgeWUh
bUwuTJz+15tdSHy/rjmIdICFQtUZbRB1bYzXSCIphwYvFYrKKsQXUJRSEQpTVsBPpbRaOPA75SHH
Dgp1RCTDe1GaaAa/78zUIXljiTq8Rm5GHVPoedBgPUBAZtOnpr8KQrsxIqEZkDR9kCY5lJGoq3Ka
g5pNeLSw8/xTNm37mgAdWGmlTLtghRjAowjy6UgYUocOvE9N2FAKd9y7PH6C8F+swOr//Mv5wnse
GAp0GAqIH8H+c73+xSjKMehkwp2gQNXAiQxO8dI1kAS1kcANCuILdCZzpA6GuhQ1EhWCyRX8OdqV
psjvc96qGFedvhtuJXdAOTPsiJDTwdsOsiykFEvZGcIpS8ugCnfatOtYk1tjFqFCTvL74E0hygcq
/gcQx+vJElKoMAhKGO3i1ppk9NshIls5+JZMoE0BvUwQd9OAFLg2wVU+2jujJtoBWQTqxMleq5Es
zBE4h9HtRmrkBPV8bUDjojJEHSra5b2Dvszx92sN1CweehDqI5Iu9N5IUy3p6qmNdqgAj8nnMVfN
qjmOv6RPJEuB04TH3Q+gCl6V1DBaUU1nlSnjHWBhYrBn1c9V9uKFpSCIBawELgEZz3hqpsZYE1Kh
iHcNqrXMa4W+VXWlHnC7MRDXi6TrB52HCGSo06qI+yJvQFayG9VN3m+HcZuC4esQt/b9Xb44FCQN
BYBVcabQsyXzfZeOdRbvFD1BHkfrOjQ/rORW1mxQY2lZMZblBjYEf6sOnxyAK+Xv97cgQIiOCJZy
BL5yvSJFEiWjgrAcoAE7UnSVXXnrLQ3h8vepR4GA+jU2B36/qw8Tunxlc2DWshNLNkSSRgX2Bnei
RtnI/CRmmWSIdyF7GJ+5zMRT+feLjWwPyxMsE3qqqFii0Wa/jOM62YlbzjfyP7+kXz1vPbCII3mI
oiIuDur2q3umaKVAi3d59lBHD01o/fr7wZWLaiXQ3QhL6T4tfxrUKoh9fP90at1UOsan+wboNigy
Any2gvOJnOgAS1B+NGbhEEhVukv0DmpvtfNdNsbEA1mnTy9KCeI988f/XDF6c53DLMrhAAch/UVO
92ujaR6EyaQoKDO9i9thz0DFODoFp2QvPsYHZltDHLr5mp7vW10wCooOJHoBHwTSmqbpKLMGuykX
Zg/UjJk1+1brxGvkIzcejVIJLhIgQQGpwbJR/pDFTQ7Yczd7w5Z9mv75K+5MJyYQ+QDRgsQE+AlJ
p+aZs+DiNTTUHVCVeT974lZ5r17HiLA6QboZ3WrFZk2N5HYwSMBjtkguAplKGlY6B5UqxzKUifzi
MDA/oFtc5cwkC30RcmM8KFPit0l3EwzQp1jbAUubBBEYRhiDqBAj6w31owMQA/LT/dVfs0RdkmLS
RdzUw1LMbL9RhQ8EQ5qsknHum7kJKciAQPMror8ENwxdQhnYvEUtUZs9sJG59cpmvfXg6x+nxpCJ
fBPMKn68ZbZJ8VyG+xkkE711fwg3FzEZAkJT0lnEkcrA9ebkAyYcy8ifvbx2fdDNMh64BmLE9YN9
39DScBCvoKzJgY4IXUzXhnItbKsqLFkvyi2pBzWdF+dWnrzet0KlwM8uhsseLwckLFDiobZkoCUC
gO416wVuyh1QMJUnu7d8xsyd1b7apRFpaFZGRgcODRjg9YggBpuimMGyHhSIJ8g7sobfAV6ycjXT
CQEyJBBOolmEkI+JIh17s1PTaKPs917x2W9S83l2JvsDWpkf92fudjTgzSLvYPRoEuZv6vIMSyTY
BDkbvD/i5lF4vP/jt16GjBXibjT04F2Hg+Z6qvIyzqWiGAdvGC3wdaBjaZScSbL6tSD8duMTQ2jd
II96NJpSJRA/Vf0MD+HBi4CDMIq/uGg2KE/fH82tk8EIOCRAX3m+AahIJhezuSxCGEk3kCWWDfWh
AdIecrjNSmS5sPbXlsihfXEDdE0qZ4o6D57wnjndt/+RGcKP6Eaq3qyxq1LZfrjZtSniHxemUn5u
8SCAqfixfhRYnbE6OzNlGxK0ua6Y92dwwdmuZpBythnnWqmMMDYZ2bMYm8PDsEYWQ8OibwZEhR0x
ZM98pSZz9xA+9q3efvVvnRluWbvbgECqe7s/pIXb+noCiddcTCB6aeumyGGvtevIBtuiIzjsDvwx
G6D6/XnFB+l2QHp4NE9k1HetFrHc4KF1rYqMzEVyCRW22eMhX7zFYQeYm6ParG4qvRX+WfNM4uPX
dzlGS16IwCyckV3Xo9XiLIsYBnsg8GbBLL7bwhwLmLL7wdbQIz1V2OWhNUFewr0/0beByrVlal0V
hkctL4FlMbHU2AklR52ntdlddFDcU8D1AuMNbpzr4ZVZF8Rtz+M0zDeig6edB0oh2YgfQGYvd3oB
FVoW7ZZPYm3cH905z0FPLCDF/yGiQCKEusFiPgrbGqLwXryTZFcNDTv1wgOq0y6zF57kF33YCM59
m0uHJrJUCM6BhiTwvOvBKsgaVp2Wjp5/AqOV2+raYdyGa0czTeh59lhgW0jbEnAuQK5dm+HLIctn
HmbSnWwVbmA1kNE8VHtpqxm122/HrfIYfc227AQPwub+EJfW89I2tZ5KlqvSPOejJzs96LEh57aV
T/dN3D6ucIIiMQPAOwQTkMGnbGQpYHpiAxu1yemzq24ip3UTRzFKR3yGKqitroQG5Na8cZULg9Q9
lLGJOLYlDA4GuCxWtgC/OGUXv055xVj7kz/2+HXmxa6ey2NjBZ+FPm96Xd3MbrStzGQrb6rN6KQu
/x4flA//MHnN49rFtHTSIOVF2GFQqkFC/dptVHluSoGMUrOjU/siblUrcXs32tWHZtP9tib0Hy+9
MEcdL0IsJ0WRl6PX/DSu9tLCVwU7sjivdIfH4T08pJ8v2csaQRuNSqTNnm+Xi9tjmgl7plKMXl+B
ZcpUnXIjV7qem6opm9y2eRF19BgkjxC1MoSnfstt1f/DuXputQMiDOkTmqMknBHrFE07etXsqL2B
mHlirZUtQrbAjceSdr7/sUFNbhGVfTypsJE9geEn/5CgzpXv8/4ZQsbfMqtDGzdaE3Kkkdn/M7X/
NUpdzLISyFzaNjAq69Dl+Zp306fq1C6jA+y2Z//i9pD/xu5W+MCtyZR6sXZX3h81HvTXHiy23Zho
TY0PmB4ArNw2hvwPDbbNgChYBy78sytXNg3Zm///eb5FAjV1z0bgXkX2w1IZJ4qspl05fBbjHbgk
4IqKAt+80afwq6Hxm2r0kldwuGwAsdqUru+WRu0k9orfkD1+Mx5cUcCPIwd600kHWaeQlQGu90AS
/iD06DfRhffhML9pgS7vlO3wT+4M/y/hjtPzYO1KXjyBLqyTk/JibwY+6gbocsGVnBkK6A1/CPf/
JvhOeJ1PDfWl+od+rTXoKd0k+h+3vbBKuW0RIWM6cz3m17cgxMThKKqMTe/V3hDrACHn7q7MzOio
rVyVy/fYfw3TkWXHaFEI3M/osU/+ntDkKZZmlNZgqnpljttaX2OOXow/LgxSNw1OPaAf0wFahHab
GNrBt1UXZMHVSoROJox2IomIqYArG7otNBf9UA9Ib3E8FJkSXYX+U24xpSVXmwr1msKANtR9p126
nVFwAHYdKUI8FSmvicuG67gC5tCGbeQrJ+nSBr/8cepSHEMpRscjfjxxwR76zqy81xej0Mvfpw5q
EhdDcxC/z+8z/Wl8GE1gk6qn+JN7Co6t8YN/WNvjCw9QiKEqEAoAnSGQLVT4VEliCfSuwHtd7kyN
XTnha/OhzXoEAth/8tfq+iw9EK8Mkm1/sa3bluU63odBPBX1ILO4LybR00/5BWrcwmfwGAgmocBf
G+fCaQIeecBSJZDdoYRHhcFimShc3Su8N/iPPSBFD8le3vWiDfEQ7iA52mv3WK9xgS+4PqB0qNui
ZQ90czy1w4S6CNW2ZjiPa7bTK8QMCNrhTd7J7TZqnPt+v5C0IMV7YKg0lBCBnad8c65lSZvx514H
5YSXfrI51uiFzdC7aFvISrOOf3/BwmeQWiaaa6DkpnHkPcPJXVuqkjcGZvAM6gN0OpUgpwn0dtKr
zKj//IBJ5v4wb7f3mZgE/BwgdSMkqtfeI0XR1A3ZpHqsCN6012mNLfX2UBSBHoCfIM+ExxI9prEb
apFpWdUbmVn3//VP3YMwO20JnOBKMubWOWDpnJLHex4kC5RD5lkiZWAwQpdB8eHn4BEyusBMJ8vI
oWQg/ToyQT0G+UUcjEA4oWn9etpQY5jrlm8QTkfPpbxFE5wUr0UmJJ66PuiRksDmOjNmE2jntQ1+
YAHwR+YB90m9m8HfKLhhqjvJkQ31NXnWhWVCMzWqjefCoEhra3NlJ1dhDVs1Z6Jle7RRUBP/VXgC
yisPsoVlurREV7SCcRiSpoclSVeBsXY6xTq0s9H9G9IV/M3N5QIaAVI+RX87oAYo2F7P39TlXF+h
l2EXsZswsgI07avvv9w9lAmyuy7OXqbS2DwZpnAnb3O7fr7/47ffjzozCUnxbAR4jZYwCsO2wMM1
inZauCslRZcbp5pXNg25va98TBVRRgU8+pw3uUHccBDOHpguLXYZMMkA5r0PTQ2RsJXdsmQFrBzQ
qEXUgkCb+MTFNHGJ33BJXRS7RocwUsrqYegq/eb+dJHz+HooZxCcIKA3BqkZ+oEt+z7p742znTba
AbufDOg1QJCaXQNa03ZQaAJxGHn5kUcD5OauBzMIUjdMoIDeEVkfF5H7CL7NWh9W39L0/gdADa3Q
QOJgeYj8BXXGzHJVMjzjZztZMUWo3BjMQ2chMwlq5/BR3fYb4bkAUrnXm9Qui8Oc6NUaYOPmEqS/
gdpDpdDUUR0w2a413wcrNBJL797bw9pYz758uXi0HeoaiuqWYbJWy3aV1Vmc3e/ajWhxR80uthn+
Sp6i7ez1Xusq1iOK/DbjyC6Y/Lfob3z4cbMXkJvrqts70NCxMjuy1zL9tMIeij1nmiLg0wC/kSB+
Ra263FZalauQDX0Gr/bmIQBTwqtcGN+1zhm5rupQ6rZ4pK/ePgKjNhKT1yWjBHMdBPnw94mpmb7l
W/ddnj61iSAlGNhQhwQoE/2O9KxVapP77FDshiel3VZGCcm40PDfk3Dl0L71+WtDlM+rfJXHygRD
EL8UO5MpnV62pSO7ljamL4fzgM7zC7oZomRwPctxVzOir47FblKMAMni3gZJNbRt0Mdmjb9lnsCa
YlQy6F4QwuIxRdNRZoHWM/6g4fA7RB74z9GacUoeuxfo6c5rL5GlGSQkSWjmYhG/qtRGYmex9AUG
vPvD9gEaDDr5L4g29PdCt3moLWzLz+h97al4k/wkI4RvoDMRSsgigsrr+eQSTZZrJap2xFjgtpvA
Ddx6M2CLBY0OiYFNuVG3gdduEhf0HmC82QfpjjVHa9iFa5C/c3f89SZHdyTaRNDRhn2EFPr112iB
0oqMXFY7TyEz8NruelOCQHnhSvjnP19IN+uhGYBU9z9/JcZ3b8zGZHIW5OENyQAk1BitCfsJEuMr
K0TfUZgqdNnJHNYI+AGAiq4/LlYGvuz7uQFaUOcdVKAyMI+tbKOb/Qp1KxQMQFoOqAUgcJR7+2LT
jSC/D3chujIkC/0qimb7tpj+CdaIgm/8jTJFPuXiyi34LuuQQwgBE9UDtL6+B//8fqv+kuKPKHZB
2QRHImDUSKDRGMu+aWtFYrhwVyhm0dh4xu8V5vH/kfZdO44jS5Q/tATozSuNKEOVr+qqeiGq2tB7
z6/fk7rY21IqV4mZO9PolwYYShcZGXHOCYETPxD3crFxYAUYTsT1JuqtmLnLwZhYGznv1iRI7NDl
dYq8vuOor1Mrjyg/LvWRfL211x/oKLf9aW5yT7e3t701TRI4TRb4pMBCkSsdR/JyGKusNlodAbob
Pwg4cir0RJ7zw+IitpPQftQeecTk0zOEnjgcNEiiEWVXoBYvLWZt2bVNJyaB/KiDQ3kQoRT9GnkA
LXnZofjUHtVNboOB92Xs08jeNemGR7+78uiYXPRwJ02GibreFVgqzCQ9TK0kQGsDAS4o8tbAfIB0
Vu7cnt2r/DjZiujFjpoH7g6Szr0cq2BaeTcj6Rcs3vysvpWPJopww1P0OD3pO3VjbFc/d7NgfGwh
Tv/NFaW6Kn3Q9qnVTaAUZQkK7EMyBc9BV/s5P8wuZCAekahIPiV/PVie4IFwNIZ3qCwfyl2+5VXv
WMceewt6KYQSAn92OQlWMqFqnaVpsOyTbfo8yJh0blWZjITeVWjJBtVU8qLHX5dGqjpqw65Fj+CF
9GrMHqvULZ/T97W3J396aKNNcg9Z9o/qWfgQPiZe/H2VsT9NtC4iDQSB8Wv5L0MeQBLRAFTWH+dd
gm4kb+jg1LyHD6HdlO+/bm8r5v4l2XrMJmIFWvXb6GQU7awRkOIvYzu8Zk51DzR5d+AFmEwvRJpv
/T9D1FWty4NQQcMjRaT9Z1adl9AdgvVuvJt4LvvqoiPnBNAyYO6h9oWmpperVwrrFNYEwLyZvxUf
oMLv2zNGP1tPy/P3+ya1O0ZpBrK5wIwpmyzY65yQl33Mzj5P3QVVmaQo1+Dnj5vFC7/6jYoIfNe9
Ce8Wyo3RHikSPDCXn+GH8alKNh6Cm1yz5ca/Pcqr8sJpmKhmEiA7Igd6mEIaYxeS9VrdaP9hbBdH
O/Q/EgfCIo/Jc+PxdB/Y2/7MILVBNKEdLcVc0sBdZRttOYtH1V9rtwmMzNHqh5bbZpjce1fH/Mwg
dS+CPJeKaoQRQuHAWx6tTbTvgl+rgxev1+1Cjv9mHrQza9QTo1L0EafvZK0OZEcFFmD8ozl/bi8b
c/OfWaEuRGVAL1azndOg2JoP6OFx4L1kr+pd9L6gPDCExssyVmBh+EJZwx6OqJd6tZe6CuqJvT+4
s788ZTxWwikZcGuxqFO9FiW6psXYHaqPFgjZJ1rnup3b2RlC52xveSAANy+LG7s/BF/cKh8QZPar
rXhAILCFIJAdOsuGl1Rk/ijI0IIoAUIXAVlduhoEJrWaJWAaGJtRwOUA3Dy6To2/cj8P5ufoUAYW
4o8OsJkuqP3+T/Xe+cWL4vXesBvc+i76Wfu8gIQZhZ3/KLIRzyJjJZSTKJ/xo4T7dgOxGLdzevQR
jr/Ie13d3N5vV9UZsh3OrNHKv4uc1EA/hsRdqU7iJHj4/SztAimD3F9swb1tjpbBPoWY5+Yo77jK
C9aiwOAGr3Sn7fz+S9rE2Ajx/fSl3Ite/73+aL1ir/nSNryv4RzTIxSmZXvaRn7/ahJ8ll/gRcb5
XawI/vx3Uc4rydE4JRTxu1zxKNwLO9VRdgpITOjEBDDOS7LNUNBRtuWX4El7HRpMtvEYe8Ac/Yau
Z4cg6iX6qTjigxgAhHjHK1Iwnfn5z6NcXbcWmlBlWCUFD9G3hvwxnI8VYfn+d8ZZI94GpMm0ZlTn
jZrCmLiHIpet+Jt3yVbt1PviRmosd3c+LsoZDYKYqplJdh9cQXwv2CPyZPFm2UTujByVYqf+25/b
S810gOc2qUOPzu2p1S2waT1neN4vnrIdvMJHi2tHcEYPeJz3cl/zJpVEFbT/O7dKneoBjUvjacUG
E/3kad0OTvKousWmcfvP2+Nj3VNnhmhoPiTcQ10cMLzJ0wJwWmzLT73Jjh9vm2FEUUQyn5QBARZD
7HnppSTgNAypmpJAndxe/8rC75B3KBlvBXA9iNgMHgtQDyBn9swRSnHbCUKuJoHUO2J8hAgU6gsb
aC3fHgnjtYDiIiDzBt6gKvARl2b0qpOnptfxvJZ2AH2JTgNVkhWFd24HW54las4EVV+UDg15A7Rd
lKLXNrLRzCb1lv5QcqI/5tSdjYlyZyaaGVSDZJ4sZaXXJXuzdMLsdfqHHXOIPwfFkGjyQkUPKTzq
Woew1pToUgaUoHXMst+t/E/JXycDoPpC6EpBgoB+y7Vds/Sj3iRBpswOZoxvgeH6UfhBsR4sNtDI
KRzO7b3EmHc0eQCqAmlUZOpOaPKzLatEVl/kCvaSILjJ6mmHZnwpFDfm+WiG3zy3Q7/6RPAVtGkw
kgBasxMaZIVuGO4bXu2dZ4Xar51h1MUSYxcVthg+vGfGW6hwLl62iRPNEwt8VRRrYiPOxhxHAnTb
GT1AAivzGh5HgeGryHoAsEDUq3DKqRMOWuGStwlcYu109UP3MfEYn2wLwLCjJIB0Ns29jM0mW2uI
MaMB/OTW8egKESfFyHp/YxCgdUFZTlbA5qYGMeRGWolIauj7wvJyNEXVnFC9GwbIdwg7hYefYZ6K
M3Nk4c52crWmphUbSNTED/bAYaUzF/3s25TTAGe2l0OwC4IK2S/1vt2vH7ePIc8AddmWuaJAthtz
FeZ7sG/N2U+6oyi//k9WaCrnUA2iVCgYRvg63JkPycvMAQgw7ovzJac80/8xhLHKG2TLECxLiY1m
3Ga0jb+n3rPSt9tDYfqtvyti0feFESvyWsCSlG8A+hxMD64WErEiL+3PPCjgdQPPg6Ig2LaX26oT
orIqoVEcqKKfmwgu0Uah4eVgmPOGVx2CE+inX8GwrCYMi6pCAq4rvDTxUKWr0MircJbYq3lZCOY5
ObNFDSiZxikVBtgCHAqAtphz7FnzJYP1CEgeHqig213OV6p1pKxRgQu//kqjl5lXXGBNFbLREiiD
aE+NBbn8fiyZRW2IJIx7HTJo79rmL/EjTO8zXlaPEZZC2uqvIeoumUdFg0LLgnv8T/sBU9lsP62C
p4cuL9HOmjLEc6RKC8nmK4CjmXRkKqUkuG+fh93EAcFdf51IsGNJNPAkgJOm1nsF2rSrU2QPizc9
RzXbVmT/9lkkX7h8KRA2PSBBJ+n7qxhCKORJX9cuDVLrVdKOGfhIHhe8wRoGEYlA0IMc9VV3oypS
zLAjubMS2cDcL9HHg7d1r6hzCINARtXNU2kXQETq0arn9dS0XZ8G2dtvYPH3rasF3+FHvKnfrH2z
Efb6Q/FsvETu7fljJCIv7ZIje3Z1Nc0iLRpkT4LoLQL3WXVU1Ybsnrir5T3aCCC3VfJUdRiPStgk
9Qyg7ohgE5nvM5t6249rIWGslS1U9v2o+7GrPjSvs2iPut0/NSZ6kUCr3J5+LN+3x8vaL7AKHTNQ
ysDIpoaLrlxrnA4y3rP3GGV5r5QeD6l27eRAUEJojOI49GSwopeja8DDzYQ+yQLjh4Rs9j8vO6Nq
CgEn0jmYlG0o36DpFWQrEnx++KOgXjPby2Sjkw/ykLdnirXpz+1Qt5zYGVmymHEWyN6HaHPyw4wc
DTR20G0a9w7Ro6Lb9bWRXuuJMhNZERu4RKRMHOuH9GL8yH6LP4tfkuGC79/90870eIHBLNYftrFE
0KW6XBtzTNVGUJUsWFCuDYzvSNrIP8cv0R7QiaKzb8/gdZwAY+inCNFfdLG74n13S6eVdTtgI9jf
yH87+5zj/NizeGaBWqNlaAeQ4WCheAODvXjst6tTbxXvV4y+DoJrIjN0e0jXN+DlkKi9nUeDtsxk
SBNy4KZb7iBSBtlNzsSduijSXv185igHAeXaIkw7mJkJbVEDtgWiCX5iR59wD/amC/aTm7g/Ig+9
BZB2bXbR/ei9/l65mCzWIUDLIVBfER+hzkaNd2mL0sJNnAdS9zjXe9XcWR0nBcUwATE2SFoBFIx2
n1dE127N86aaANTxtB+g1fIawTJ2IbQNwKOFoCAk9E+sijNnC+8+1Ek15wDO+ujvPW6b8YizJfOU
YZjjAHcB8QKh0tIA5ziyBDEf9DyYJF/rjlPqGTw5CJ4JyvVFZm7ObQoTc+t15R4mBF6mjpHPlRHa
gS5LANRAdlE21kzvhXxAQBT62iHcpBto+AMOuGx/vfLuQYVxGV3You78JBpKoSG2IPtt/TQBhTxE
d2Mgvq4bDQnW/PAtbXsXGkVeshnc4Tl18m3jVq+DX7rKYdmo29YbSRkCJbznZVNzz+F1HvZyMqjt
X+ptjXa3+IFvkit6M4i26HqKZLput07o/qgeRCTj3iybJzp16lZJOYCLmSGb+mzTzolZqWgEgGym
O9jN3bCXNuZOdxRcE5UTO+lO2mZ39WZ1jYPuNo5099nt212MnLSvuKjou6KrbqoNkOjPYmXLm/xR
AvYs3oJViR+rAMGZgPvMy8GS6aB/NRJZ6EJsICTFeb781bUVLo2sxohrgBrdLjx4N+skyxJkxHCZ
QLuTTmosXZsKsoLXU/0wYx0iJ5u2mWL39ddtJ8/alhDxI5I4YIghSLschiLMzZKh80ZQZ0Gs7QAB
AxrZ5CE/WJNFhBqAWUdCHAHNpZVsKbIwagxUMwLrG816b4+B9XXIJZMsK6AzcKuXX9fyTJKrRkQW
CwHS87S9/XXWSoBEB9QFERGD5MTl18eiGBc5a3CzL5us/TLUoIxcpOxcLiGM5fLOLVEncBoBFBZk
LITc2bs4tgHquj0U1mKreNjglYfqAd7/l0PRc0EcxKHKgrrzwsyror1R+uvISc6wrIDxa4EOBV0y
9Gi9tJKtVYi6spYFbeyp89EKHUt9zGTv9lhYk3Vm5Sr9LdU1gHqwMo2B1PjoFirpD7dNsPYVktVI
KyI7KkPQ6XIgLTrgzOiqjmyJZ3i8Ch8jukJ9GcEG+HBAv9FqhHGi65Oe4kiYpS8CfCLYiuRZ3SZd
HPRyvD0Q1oqgQAB2GngJeNNSA0mhWN6aEta9ae1hckPo0Wn7XtrdtsKaLjRkh2wu3kIiTuLldMVz
VyIxjoOyJrblDC+3v86Kf+EP4T2AHQP8ifaIay+Eq7aSzbtuENG/m8fFHiNHXrdtgs6/T9pWLFJH
HHztlWOZeCfa1Rs6PDGuKbzyrnBX4gRB6mjEwCxbGu/QYqXZt6WnC/tB9/v3rcUZKmtrIzdgoeYG
OCSGejmR0D6terxcsqCHuH3sI8/Bk9NlbQi8w7AlTm0r6FJoViek6GpkgSntm688PEi5x3s+MG0Q
VUIokyH5r1F+sxrQXqrPCsS6n8jXDHdABmQqrxk1a6rQTUcHpBCHHVfA5VSpaDuZFhaeluCjIZnd
tEcjebu9/IyDCkVPaBKSjBmqC9TtMlWikg+RgNWvPpDBgGyEhty56OS5++e2JcZgIEwBC8hZIHzX
yYyeBUKRWDVFVvZ5AEoIdBOgSRuPnAcIY1FIRgEGDLzHrwCgM3ixwrzgTdwPTvmr7g+RtY14JX3W
OCQgpU1ATJG7oGESWor6d5RXeVAYh/obAt089gzD0+As/jVAfsDZROlTvajoGp0HCgC7ij3xWrmy
ZkmC1guYb8AlX2kS6nooxapVnt4e67DXqn2Z71F/++fLDXQ1aZqsoMJO713BUNM2WqGFChPh9CjA
xPR42wR7IP81QWOYMsMSItFsIbdakgu/mJy12Vi8BjQsK4hVMVWQMyec68vlqMferLRcyQPVQ00p
Q6pccRKDMxTWpiLy2WDTYbqgfndpJJeqto9AJghWbN7xrRORw+FksBmVRORiLWiAgxyKCIWm+sSR
kchqmeckwguj/QLo36P2qsv2AgzY4rYTJ3Alv5m6WKDbSZLNeIGCX0LdmM2ilvFgYkzju/4nfy4R
em+h49e1P/7FlUK0ApF9g44jiB+UpXlq69GKygIFs7BxvlvTvb3RWKtz/n3qRNblKJhtkReBaByG
KkBYGY2caIxlQgcJA34enEqNTrX2iaahFRqGIAy+Ue0hdTnO/7imhGU/M0E2+rlfaZQ0msWiIBkg
JBzy5GjMnFCMNwrqNtHzOLRaEyYwCsTfGIVa/ZtR4D0E4AmuLJFOztR5oqea0YB9Kn5iFAC3/LtR
mAbaIqHiAwYy9ZDIQ2TRlkIriF/p5cyG7zJ4uTLWvWuoQA7jloJzoYskSblaRicoJxuCbKuNHT+b
L2N8nHhiRay6CN7AyAGRQgHkkSgHNslarmLDwdQfqOytQSdDUPcBKsdLaOefOk8mnKwxdezxAJMJ
IAJhC1C2l9sMqn5NFUvKiW/SCodmh5Yqv+uU41xO5Q3aDFhxENQDCR0FRmqrSWley1EBcEfjqf4Y
CFvw49BKc1c/VM7klym0qEBfIrknuwBvL/M+Xn+0jrJ/HT1tGz0gJQ9w6c7wSydDCijbZe4bCkRO
6ue78fdt98GqEoFX9d/fSsN2wimLSnVANkV+NN6NxB5Wu/uEhGP2at6PX+F7/zXfNZCUfIR75Jhm
rQZWHk0oDWh4QBnlcjX0OokkQULdslqdCfpONi7J7hjZCdqsvvR/rNmVPlN7iezlpXsxndvWGTcA
LjM8mCDgAdVrGh6DIr9mDnKUBZbsmv1m/epzOxqd5KcJe5zrjXGgCJ8MaU7SPkWis51dNq1F1AOV
MWuePD/Gjad8VXEwmPbAq72w5vTcFOUfUl3O6hRS+CAgVG9SkD/XCDR5C8d4ll2Mhzq1ahWvGdgw
wKjL7ucw2XWBuku6olEtAH1cWCdri4IyguIAnqB4O9E9iaYoqRdNQ/RR60+JnTiVm71kO9EO76ug
dsaNthegis6DITBm8sIqdYjXeU6FQoTVBalQw/5t+DzEHONGguqeSHoKgGh43YdI0LMpSvEkqBW7
+xgbp0+925ucaQGNXgkmFuU4Gkc6NDX6qdZ4bUJ8eayICE/9z581iKP+WqDOsKnUUQeCMt6zi/Nt
9ZvwUPC2NG8Q1JYO16EZohiDCOUPNBJtx6/1X63E2SioDT2uSxkXLUysNWiPmuVZ29sLwdpMwIrK
hPFLxEipiqheL7G1JHgtR0CMDrUdNscs3E3m46/bdkg0Sd08KsnDojAO8TG0u710qWaoWZUxy8gA
Sq4BKTXl7fb3GfQU6MMQbCqeTqD2mdQNWodrVdWyifU+Qr8lELfmUXH7jXYYt7KrPWagPenPybG/
X7+R1naBcgAXXfCjDVrWAFtu+GghV/u3fxQrQXX+o+iLBMWCPuxUbELhvtgKqFkU+3Aj/Qi3YiAH
qT/skufbFhkOXQWHG/BivOlBgqe2ZEHgx0KMWZjHZ7lxksrD+cq20a7un25bYm0cvBtAqCZcIJVO
ViI32vezDvRuvDN3GsopTvvIbSDG2jXnRsgJPIu+13hEbKZrSbDh8bdP8mL0hjz/NBXYDzUADjX5
9OLlbmFnB8VPwU75VN0+EH93j+XDepDelU0KekvhoOQCboc0v/ZAh0scZ8gg+shoxfV3LqnDYYkt
nK2F32JBMeEQ/4od7V1D7XHGZZl74V4JpE1RoNMGhBz6w+yjE3f2oB6Kj9mr7sOfxX1/l23Q7/LV
QqjAecadgupbE0W23NkajPEqhnGEhcbu9ZDnxK7yIiTuvAUK35Ft7usPq7cBT7ScZZfsZuFu+oWK
JWgIW2P3v+056owbIEQlK9lzBS7W/C1x0138zysVZ0txpYsqiHUfA8iWBBDaO0Jp/siZzts7+koF
NdHQnUETsNSi5/FEQW8fSSQPLleqVMOp0shK6asD3dEVEhu8d9FJKO//vxuuOn1KkF2NRhM2XPRk
kZ0/0Pz8SN3sTvZeosP0mjT2b2gCy5vsQT4skCb1s/fxNd/ymsux3mcX60TtylUSo7YZwHdR8X4h
BV3prfez43AvTDb6GnIcOeum/3tAIfpyObMTmikqbQ4KQQmi9Y+B17Ca83k6GlL0uGsjMpj+13In
OPNz5ueIvBZbdurnKbeTbVvfTdVx4T07mRHs2cBO03x2uOW4rRapwcAqu3Yt/BWAjBxt5Y8OKtqT
b92Vuj0F3IZxZL5u7KIT0fLMbGPM0OkvYbZ1kSl4H7fZLnIkh4cjYJpBiw8C3kG1jgbs5sZg1coK
TkYLvwp9qcJWPABs0Oj9EHJeUizgCNHk+a8tKlIz1GUKxRAHIzzm7gqFCnGjBGYAv5hA5YuXM2Ie
9TNrxM2cTaC5KLMOJhjcFHBfeHzvDFApjM1td8ubPuqMVbmeih0ZUvEHven9GoLjwqsqgqF/2w4r
aAHMADpveO+a4OpcDiYe8bpCGIVlgnzOjBulrW0vkh/miWOIOWsoP0N6RgK5ha5CVAkqrOYMsOvG
QHF19mXZS1U74uWlT2l6ensjfY8EEVJEeNxQq5MMcTUupPue/DgHy1bfx/50jD6nJ2Oyh8fiEf3K
7eQb9K8VCu7l47KpEIsOz81go/GYiy409u0JvpLOBe4RYpB/fxAVR/VTamYR+UGLY2wsLwMZt/Lb
Q7rJXtVNdq98pI8rN4tClu3WLFARVpwvygRyAaHGxn768B26rSf4qyMFP4sHnodmLe35CMm/nx0I
o+0LoxVOU15ufkPBzebJGzPEKi4nkToOa6dCYHWCidqt7ixgMe6szglUNzvID+1TA5XxAcIR2Uba
hx/Rrt0PO/EHZx0ZgKyLdSQn9myUeQHogU4IFPlOc1U/2/c2pOtwu/I8J+tGOptO+l7oimSVpzBH
BswDKltxeI1PT30Pb2yOkzs9G8kYra2plxiJct+AUjzjqRY69Ye6R/uN6k7dQVpoP/vKs+ZMm8VN
/Ly0Va/8Tjfr3eLOd3EAbDiEvyHG9x1vS4erdM7IJJ3P9Olld/b75i7S/0OLkZ3JEe3UMcAONt1i
J9umd3tVWe7vfK6pw7mWY1MUNaZi8LRd+4D7H9rmC8f18VzAKRI4G1Ck9sookq6jx/nXQ7ab7c4e
vRFL+xsF8p11X3CCGt6oqAM5Sv3SJDHs9a7uWcAvknHxyIrEhdzaRdSRVMXaTKwRRlbJFu7WfQYb
txeHoUR1cepphXZtTCQMAyQsVODx3Knv8eyp9rKnu9pbfS+i24czHsu7+a2Cext+fRk8P8p6MYCo
YKA2gLo55A0vzzykNJu5m0tA5WUUONFKuXI5Q2RY0E6tmtH7FqA2GoqHHtFSn2kANRGSDhpvfoR+
iKYXW7Rufq5fIqTeffNRij3BssXGgei6Fnui+FCGhbMt7eiDp/bPcD6kJaNEJKlA7qGvT6W0QJ8Y
YsDabchzAs/DcaPXSorQrj03QJ24SBEmaa7AodABFy2+oEnpS+/F1tjEP3vR9l8q5Iy9JdD8+Elz
FMVuvOwu3WVID9znnMocK268+C3UOZnXUSiBLciCI+EkvB/X1l1Wr0zc6aHvMruLyZ/bC85KS8Em
JM9JcYuIol9uqaoVFD2LCYfEiTcz1FnQ4kBCKLlJIDRmQeOhC+1kSThmWcuKUiroc1ApFiEyeGlV
AGx8TDICbkiQmN+U86facwrC5BOUP0DJGbLEBiSQ5SswvWZOamNUgMv01WNjz6ErpRCyrwJC/+Uo
epN1oUyhLzjqUyfiJGQgL0czVV3ZxFJdBG3jIs2WQa31h9jvgZriLBbDkRIpMXghdIgA/oRKZCe5
Go5tiPJwl27LxJb/1A8hklSxY6JRzVOExfux+vMfPYFG7TZP3ZkzpwwfC61GlALQ8FEDzoI6LJmO
PoljuBTBZ1U5VmFHqZ3z5N4Zk3lhg/JxeomKWzPDBkioqEIWwKWUDnoZizxyFs8QdWGI3bgUYQVD
qLWD0EGIu+gcVSFRyjnXPEPUZg9lvREmFYamxV9FdEisP6fF1VfOmWIsDmlgCoACQDBo9UWNpxZa
fW4kqwiiJrWBda66/dAeuXlYlhnggyXg9qAuYtHhYB1JdZlCOy9opGM1PSqGi33Olfxg+UKAA2Wi
YkJ0ZWm4qNHHWmyaqGzBQ8ipq38JUONGeyTRNsGQgBCcYJe530Bi8/YZYxyxC7vU9lv6NYzEUMyC
LkYZHPkrHRSCbsfD9jDu2QszZM+chWCQJMzTOJJQ9NpveDgV9rehoAhmMhpP0OWPypo7YKyXLAAj
UA54WKETMIDydvjp//08Td+vOn2Uwhzlm3y3vKp+8bvYW07+DLXl+9bbV4KzeNaud3igVBb86sKu
fDllhdXlbV7AbmeD6eDONlEeUu3c4xGhGTcHdhwQvUCuIA1Ba7MIpdhLUQbseHjsSlcg7aCzzgUd
1bzjmWIu1V9TdMktkmMBZwBYXjClst4XJuf2bmYl9QBdgJAhbg1oYdNOAW1zu7AMUb41FMcKnupD
thc847vyO/un0oBgK27VTeLetsq43S+MUg7PLNF6YDRgtIXo81PPGRPDAZHetsDcIhGko5B4uQ9C
I5akOAXi1gABKpnt7wanVC02t8dwbQXNGWSFQIsQd2IGL62ocqIPZokIZZQsKHmja6mSurwKw/Xy
I1lM8M8alCbRd4C6z81WrtHPrwVRLvllFsdw4SzEtTPD99EsA/o8ANxfgRJWdaoKtCUDEna0k2gH
Zyk9dW7vNNPv27N1fcVdGqLc2ZgK6BukgbnYzr9H1dEDNM/uBjvHg+F/M0Qtflos87D2GFEKPny8
gNuauCvP1bDWHkhSkFQMSJoCony59maFnuNWAeBl5wmQ9JMc3juOOV1nBsi+OPP+I9IJ2UzQqvVO
cpFkh4CgyElCn8C7l24aS3Jmg4rVBNHI50qBjWqv268qxCJBFNs/WF69RW+D3Antwe681vlVwhM4
jumgwNl46N4scH7J6ajc+iXU5sjqqk27Cr+kDeTF7g7NIfuKfyp/uhlsxdarN6OjoSfSk/BsgtPI
q6gwKqqXE0FtmSEz40JCY1fkVAxoJkPb2C72EH8qaofIvAkgMVabIkBwkb7VXmsn2FLgGt8nG8kv
v9Y3+bv4ljwJ2R6en2QeTwPbzCI9mq64A0ORKekgABkNDUdXQ9AeSFt9ZyTb22eGcXOSPjkQiMRV
AkwUjSgkj62wiw0A1n8On3jfVX7dgMIpPa1vXFwm6+yc2aJp9VWfqkkmmyfub9kQcLwm7USNU5pl
1PwwJIwHNGkwb9BM6fIEVUCVr6OUFUjAioudB/GLDNWA8TtC1+PJHXn01+sbjZgD5QaXKCaRfvjI
ZqNWEYH+FvkWT5+FwG9uLxLLAkIOdK1AKQftlSmfU5c5sN6KVARLtq9UuxV3yb+40c4tUE6nH8oe
tSK5COLuWGXe2DpFuCt5elsM14YHMPaYAsFrMGPI/jhzbVGuzZoi4BUC7O/QOst4NFEXboKS13WC
sdFA9gLaGzbIa4Tyb7K8FEIaCnhVST7IC2m1H033X7AVlQsr1HCMWsukboWVQtprpY2UkIw2g7zt
xZg09NoDxBPLT8iElIeMZrWNrRpJmCrfi7MtKF8E3mU8DJzbkzFnwPABYwf6AoyJ1KmJ1DUx1brN
gvfe8qfmrtbfF166nBHTAEMKFwB8F6F4Uu62FGutl3UEf4tfbzmhH2uewLbE6dAh23LVCkCTxm7t
QzwB+m6PVzvkbq1Dax7+3D6KrFnSkNwAZgpZUORaLrewMrdF2IwZZBKewLNaVFtu97yiCmskmgqW
FUDFyBrR0npCVrfyEsKG9G6Y382TMbw2UQCC+u2hMMxYkC4gZBUoogH1fzmUMrfGbh5CJIxLFy0i
FEh5uYX1j6NMtBokTCUsDcQSdOphJuTyusotdpXsJ2j/HEEVW3Ly37dHcv0ogxEiQ4geKyT7RG2r
IsxnMY1isIiANVlJ8kn4SgWPqJO9qLwkAMcYzR4uWrMyASDOgxDiC6u9It0w2WHuIN/VAh0fcVbp
2vdDlAPcd7xp0AQFoMXLVVKjQkf/y6YMXKHbfkvZ7vbUMT+PnB0qB0igQ5fj8vOjNQHNiabhhHEN
YSywb/4FqQQjIGQMuBbEGfRrSc8B4O0iqQyWyrNUYmIsv26P4tqvoGseXmQWePxEmZ/y94Mk1Gs0
6GUg2R+8bMz1ib/8Nvn3s0sr0YtVjWujDHDeBfWIbGNXHKEscnsEjHWQAcaEXCqa/hE4wKWVVegy
fRDTMph7f3wWpP3j7e8zRgF0CxI+EO+D+6LLep08rJVOKDEb+Y/6/sH5OuvXg4QB2WKQoNArj7qj
Ch36RU2fYY5Gze5+p+KABqacncocAfIuiLNAertiolv9oBSg2JVBHbn95Cfq3dq+mj9vTxN7IP8x
Qljv1HFIweRdwBcsSRWvtzbJ9NynHBO3xkFMUDeIqKdgrBQYB4IgpJZL9ViDA8A7EbyBUG5DSwXF
mCZiRX6El7Kk/bp6t+fq+v5AloWsBQTSTu1FLrdsHqXog2lhrmYxkKAkBTYQpJ4+1fDlth3WhJHe
WahEQWIQ18ilHWWqVqNu2jJYzW2d3ueHYd1kGccIY74ANkd4jY0F3YaT0szZKW91fW2MCXnRZOxt
eReCBpJymAZMEwgb0GEYGTcIN1LjWIYB7UNw33a2EboqYlPn9kQxDCDgxQMEKSOgo2gOqhjNtTlE
FpJfsW+l93q3K8O32yYYawETyHihIgjaEV3Nyga5LYcpwU0r+noBkvlX/yryJJIZ3vzCCBUz5F0V
l1OVkhTL+CD8+d9GQK2CWPZWXAq4vld0DJWP63aECoTCqeowVwL5QdT9EGGhEHK51HqEGv0iYyXc
UryTxoeK1/KJOUWEb4pyDkjNtORrLFfCmOvIc2biNnP0wb89SezPk8cGwinQQKkVGOJhtjIpQpQL
13Ecnv+3r1O+aUBr6DWfsYkaQHc4+QzWzIMZT8T7JMRMtLaSFPdTXGgdYmeg5ZK74iXjUb1Zc4Pq
NEqcELcH+57aQGW2qGHdIokhTg5yUjyoLcOr4vmF4jTKC9CHNKipFzXEsokaVUFsvbahvRa7FK0x
pq3CyzMyZor01yNdD8HsvmqdPad4b8pKhv68q4P71Chsa+JgexjeQgNugDQAQPCPZOnlMaijItWL
sq0ARtkv8r747CCmyTnPjGGgZwKAmgj+Qeu58khamJaVkbaBggjWWF/H8bUVvNsblmeDOs5gdsud
kmYturwpjt+APSFlHI9xvatQUUIbu1NZCdIRVATVpYbeL8pYQeRKWuyet9i8z5NHzdn1pjZ6EsUD
Pj95nTNwIjNGwg1xmYWMMjRu0JOWLorV81TMOu7poB0dE097tNd5HRvIXUOPNimP0j/t+gy26yn3
Dio/UW6n1Vml0SzDKDTGIAPUId9M9WbSnDU6CjrnRiXTcpGdRocEiCHitkObUPIYp6Yt7oC4h3pE
kOcbrdl+LpkfbjvFmVQv4ZX7rjYZSjHQtcHdjTAEytHUYRFLvUrnblUCS/P0yelCf+L5lqtdgKoY
5HRx3LFe2G7ULliSJB6UppSDzQpa2+0zcuW3yLdJuweiEqZjL1xO1bBGRVhOvYzgw6sFN0Vf3Yc4
P7zetkIm4XxBsBC6RoRSTSCwiSrwpZU6FUNIUpX6IXozam+DjkbeeBw/bhuhhwIjyOZK8H64uwGk
I27t7LAIRjYMcmWYhwzNmiL3KLRP256nfHI1EnDW8V5CYh/JfSKGcGmkUNR51VJNQDOurnkd0el9
K0qOkPohT1/2KsUPAr+GiwSu+NQiks6H1x2gOSYiQyKn3m+au8Yuv5fW3Rf3PPmeq5IyTBGJeLzA
EUTjuU/tMBV4liKZIBwQh7ak7qQIjPGdqNrFg7WX0Bnoq/sVhu4mfCx/S9nD7WWjD+t/bCMFACdK
OmNTtvUyjDtJBal7KFwhdLoqWB8rybZSf57shle4Ii/Bi50IWQk4IaK9YpyE3i/XzwyTSE4NkOBB
3wb/pjnmduPEOugxvIDjyr1ieyjweBgfMoKQ5aD2Y4okczu1UQLnPQfhXneedBWaWwIqUTy5t1Mp
gR4WnnUmFhHqAghvLoelp0uXVGWH5rF+86S8i14a23ZrbB6b7xzJ5wcewPt60UgM8tcecVlnZy3T
li4VOthDZ5fE2xQa+j63j9ZvldMe4wozRCYR1ypkgKDthz1KGWrQGbM2CkCAjXvpXn8zf+kuuG/i
tnUi/H97J16BqIkxJIfJVYj/rmnrkyZGZbcSULP5mD7o+wh1xafiaXyRggaSqBX00pftwNuTJA6h
Fw8ZGEgQQW4S1QIqe2GkpLEBIeKAFaovYI1MDzmIod1O8Xg8CuZ8ntuiYqJ6TWcpF2BrcizSyLuz
f+D1D5rB/yXtunZkx5HlFwmQN6+UKW/ad58Xoa289/r6G6y5u1PFKjSxMzg72DFApUgmk2kiI1ub
l4Fjny26m+eiGJ1salFuW9pL2Lgapm79flbss4sfV/EcIj2JgRNIMTDrmLS2hLctokqY2oor51wK
8xuGAo86JZqjE+BxLJcaXjRph2kQAO6aCcm/KtPRv823EqUJJyzc/5mXGMuhJIe0TwDpdvS3X0pL
s66e5kHCcigfytbqiLjID2b+LjvdV5+QiQetv37HLgUyVrcU41rtEyrwUUaHtPAEULKrrH4/pBtP
GKZD0PnxNJigs6AulxXHZlHpParhpk4y18zvEw8TDI3n+TtIbBCscMTRM2Eu0oU4xljMRSCFmqBS
frXNbKTL8U8A0Nrgthh5kth9solirymdrlon3u+ir3wPnN/5Qhk3qgRTWjZaACTouzLcgrD5C1AZ
8+PfCWEeFDTVzFFgYDfHZvEnfk/egGz173+XccMVgBuIVwvPJJJRSBFeHlmINrIZf2VoGVUwBnN2
PrL1SL7RSRLYuathEiFvEOYVXh3KfyGS0ZI5CaZEHaIMj1fvievBFV1Mj2nJEVSVqxFsRJrz+yLp
Rl3qCeIdHbBrA9wuYK1gBKqdlbZCV4Ava7Kl1jW6/Vzu9Y4DIb+2tQhAkFxHlI4Al6b3mK00CynH
IIl+23+q8p1qrySDBKv8vugJeL3BtsS5bld3+iQPaoiYFHUVthhhZoWeVKbUQz/s4ht0wqRwys6Z
BfL79l2/k4wgRhGVTo1l34KgInWq58xWV9G35aJZzY3spx/RSTxO/HB1vRiBjNcdBFFY9SIE7ubP
Y+hIa97Tf6URVAAmVqCaBo/iCgEt6mrQDJXcb+fPIgKXeCE7LmfTrp5DRgTzoIgFopNKU/ptGN3H
jRPVR1Ul7XLr96RMSf8cvIwYO6x9Cd6/FMxYxVKrgjkNIFg7yBZmv6DlLqzsl8FTxKW2fqvf0Y7L
EXn1eDJrZc6rgOubZXQ7kxAT+TLHCm31tcSEY6e9t/KFL3M0kt6kiwsNeQryqSgloraBS3d505oQ
wL84iIatjBmAK33DQ3VdmyhGAPNchookNJUaDlt/XJXlqhjdKtwr78MjsDB7cfMUHcDef/f7Lt5c
FDIzQKsgOFfZwkMZ5XKW5liUP9oygYtT8/zdWyqJ3g/Ax2hp4Ko2F+apL/dI2m8n6Y9IMxieZNck
JD8psIPqHyyJI5Fu09U5/UcgraJdnlPYJ2NbG1SgXWJEcGQbH61BZjS3zyjKc6z8LXP439VBGPOS
iXqXDGZcDHjJph+LkPHnnWPhb0gAgAxOogFkFMIG5kqnRTxEkVKMCE76xwbdC5JbVnaDuT0Zx7Rf
e1IWcGQW/FD4hmgXYucCCSFefi3qx22LiaxgF/GLhSgsR53M6JhYFbwZ5Vx5jNGox3GwJqUdt3K9
lzCWzjYsu9+L2S5siIDJwLwY6IaFv1gfvQxnAeXgS/owaN2IjuTea+z4UDwZ+8rx0ekt0ZG95CsD
VPt/pceiRVDKiA1OSxHpNTabM1d1knb5gF11ql1J3tc8hb8OzC8lnJIEZ+uaAjBnlirODfBTTwEe
t/3YauvptcWsd98uXn43GVe0R38t6NTIAVQCOBcut7Gt1TZTB2zjYIfHYdGvcKUxr1pbNEi6qQ6o
fTbNonaL7X4eoUfCRltlTuF9/f4ZN+4FtvU/XwEAyeVXTKlYJ0GPr0hX5ePg+m/dtkRXwu9CbpjH
CyHM5fORaaw0IOG3j0ebB6q7oY34baD3aVEZ3CKMg4Mqaj+1FvSiExfN6IC2tbFIC0ZlHjcUTxD9
72fqUeuxWZfDBPXwBoGs1t2Sh9279XRdrIUe1pkIYZT7IQlHquOyHUMdJA89A0743qegTMTU75hj
5K8TX1TngX4GagjGEX93KVGZQrmeO2ncag/C8tGHG49O/mPlWKuIo++3F3cmivHk5SxKw2qEKHQW
St6j76Bve7F3YRYX6X7LYyG/ZRUvVsboXF5FeQzfe9wKEtp4bWl29K3wI2ROeZfbvEn317cIpTeA
NJBEQQgN+3S5jUVTjkpQSNP2NfVa1wa3CMdruikAoCI4vmhXQcRwKcCfRCCuA2XaKq/oLRxjG3nz
Y3eIedNarjjG0OkN0tu/BTEKIYutKk4TBOHxku32IwDb2nJ6VjD9K1ob4LCLVo33XbuGTiq4OY51
HD4e9P/5saYfYWpAFwOOBzbUy9VaoJcftRrbKesIZWtb3QiOz1H9K5rC00oBYaalFPygyjxjgpRG
ZSsa03YEYZvptl5LeTzIsDbtaU9mW3MBAgb/Q+3m6FFIQLqjk3VO1jX6UQx8zj84YlriQ2oRGE50
2zM6NEmZqpRNhfwzGH0fffT2bnwMGbaOv9viqwZCVL8AQAYMBzA4tD2wAzOMQZ6NJE9m0DMK5JCv
Wk90C3eGtRHc785TQnvaStyuvhuv64VYtkQSJLow5G02b9tP82nQ7bhYCoa3bO2aMj+OJBIwLYRz
a64zJHStCOdpqR8+i8U8DnM6y+XUpjOoEQu3DZ0iXJbwm13/Iby31r790D3kd+F3wrN11zHqqW8W
gFm0gSJpwRjy0lCywiiLGaWL3tPdXX1I0GSEPyuV+OQLk1C47IDXFuJSJKM+ZqeAKWUo561oSxvV
MdaYF0V4qdwr5p2T8mAj/39h7MyC2ggS0BBCSufmB9l+nEloz8vD/UdP3gJHsvOFYqeLAj08is3x
VK74P6hsVIhplRhzvUQW6JzXmo8eVMgePcSoz/NyJOWyXaaO4R1yoqwlTEPTvXytgaT/hWfhbxjG
S+nMezIEXdMLMaTra6T+7QpUlKEX7eqlgUzKaOMDbN+uHXUX74SVugFTNeE53vQIL0MyfAKKU3i2
MAUB/CCXZjEDO0URNBWukIfWuMPomW7gaU7jlit0dkkOatoI0eD+yKjYkxwZR5djO24pGTCuKCZJ
ANghkL/8gkRTpqYP+3lbPGNGSXJfP+ZH+d3onXw/vMib1lbsHuYy3wwHbt8p/e3r1f8tmwlzDC01
c1XsZjCmV2RayIsaFD3jyv/pt80dnnfVKUEMGtjvb6X9rMFEd/bXRGL3abF/ejLBCW3Z9yl5D+y3
xSNGeGEyOZrPGtt93wbgqtnu673saXa7eHgaNvo9z7rfsgjnO8e8Nt2cGnKRYecy9Jm1m2yb8jpy
6Olf7g9AB2jFwSgsGuCyti7FpFVfDTVz26r2EYQi23zN42y48Xag+Eun6UID4Oec5iieOaiR3Kip
McT+1nyqnkU3BF1aY6feaIuevAKpAnFDdIQPHHN64+ZDLEAJQJsBVIFk96XaaaHY541c+1uvDN35
JavIqv9QH2HK08ZelGRaqS9TS0TfAXeacOTxbtywepCP3gD0P2A4KPjgL+ULWaAMXdb6242VYiK0
/Czskz/5F/r7V9Yfazc4xWN1bBfxslmCpeYo7nktsSfiH+ZwAXIEdyIteGLfmQdFakvJKjTDR7CI
OauH6B2keZ51kBeDq3nRfUNSL1no6MqfSUQe73UnIMf9i05e9pKdHYcVCJ8c2etBrRyT2ZVxOziW
4TrEQ3aFjuNBUyDojtlAIhLL1G9HwdqqC8HTXptF8VS6wCi9AGO3Lx7yhXQMec7qDR//UijjJ4KK
xUcLeuBvm/t2My+gGy6dh5DbPNTFLQ200JCE0zewODRvXWqAX7RDi853YZtNxN+Fx36lbEC6sCtF
oq7Elb8M92ApelI3wcHfC1seFoK1/EiJIbQAfwAVjxiAsbvjFJQ1KNqCXf14MGMn2umrBJqOxX5w
zvG2JJTvaZGbjva4XGiJDoa8DAUsAYnuLVhPvdSJnXoD9xfsp3hh0TNM0LB7sI7NkiObtWCnVaKn
FClOaBIM2aXsVBprjIDAKkHpB+f04K+7XfKE3h91hd68bbxP992q3EUi4ea02IeNiga8zqLTOGh7
HvO0AtOag+aqDHYakepd/Fm++G/lAbNsbOBr1rPigfpJ2CpPkyeseIiQE2/Q+eVmhbOXe6i6ySwh
vHI7N3MxZvaQvaMOaie7aKuFGAHyPm16V3zYC8deIFzQGvs2QT66DADoUZC4RFjEnLmSD2Ce7dRg
1/z069nm4C6vWuHpzyvIitPeNEzxYOv/IfoO4LZhNky8MhelZ65nJ1s3O225E1z9C92wmBC4tpx5
V97FGNjgw3VcLhEDISBLdxZSEb+r2ZUnh++hk/vQGwlsI2AJzHLrLDSqoBijXYiBcTb4tl5aYEUA
5ghJpAIOjDxm6aqH0YUn9zNtRAdjtYuN39gcfT8p1cW5I5xHPhr1RpDVYtsZpZM0uSqTtBp3GSng
jTQ2yG5AeCMDk6/b8yv+9Z+P49vkJPjImbzUqMmEAH+MLgjzEaDq5Fuwe/IyowiGFOWyI5YzwL7b
jggjuAmcEl4puIgI1+6eZl+xXw4PVETPGQbfA/NzeVO7VhhSKwyn3WT/2W16Z2m/1s782bnBEr65
bGPK+ktE/oDMnbyqLjl4ubPQVxq6/w+PB8xpJGT153H12ZPQeelRi3y4u1OIs9729ttPRtaDpxKd
HDO7xQOW2kuaUdlLC/xt7fz09vtP5yZEA4vCYP/oB3SIegr+8YvixNaDXXsPJhltkySrlOzhCmoH
hCOLrbJ4GZy3nDxtU+J29u9adQKP/rIlbHwr9MXQqUYw7Ta7PzvRBpvyc0FWu68/q8X9ztkdVrWL
/23d9fp9sf2uF69LzhN8IpP57QsYLymLxjgbJHyB/qd16q1ur/4cvG/PO7oOCr4leXB7stDJgrhL
d7+1n5dbl5AjWZPFu2Ny0xlXxhzKfaYibKuMPqlqYMz4mgSkfa8GaJx+3/AT5Pm35TIedd77PsYS
QYD3nEO1dq+HAgXTTUJ2FvTsEUUk28a6Xz3vvsWV3i7c43qxfXgB28bm6Q568MXz8U+doswnAT8A
tBMd60SJ7y6vhSEY8aAJc7p7FUjvOO0q2IDBaJ8eRic3ibYEPbtdOdKiXporfFK7MAPi45I4NdIB
lfcT79qnfOQkQa6eNiB6TsB9EbNfQZTH+A6VYaEgb8XNTk8Aqn+00FALljWT6Dz2yiusAeCoaBTQ
MHEeLc9wlpnlV3pulKNVtjuEpBOsQOAmtun4TrbLVnhU7cDj2fJbIlFGhhWFVMnAoL7LHdfKOZQN
oeh22TsyZmWL7IrmwimbvrTd4PlEXFoxCSUvtDi7yqo38vTAH8A/Ql8emi9OrulZJCRhYl8r9HJ8
6PGmtW7dkU5f1umy7Th6zhPEHJ8WJukI0De68lS76Q4KWtsmt5Y9veakF658XNRGkfhFpIO+HqAb
2UmR2RRKdd7387H+tMC18DZ/SQ/i2sL0C/TSreRVHxBxINY7KO4eu0dQ9nm/3+grpprTBwAWS/dT
o6jBy8NUhTmcVHOcj8M6uFeRxsJzLOw1RDPzonzeR8cM3pe1apbxLtM453k6sPO7iyQdKotod0Bj
EwDjLCKn7KwxExNBOhZ4tKr1sCgGNz5g4ldceSkXlkNd2StpKOTr6N0BFoJN5SiTFCrl7EtHqXYG
3Ysd4w8iiNQTt/3TyJPG+vR0xCjQkWh4AAcNRtcylhKDsutwzq3grgRpQ4A3F73unZMBuFg6Ktc5
YCNBdC0iQQdkEwoip46by1PUrMgXzaSL74rn8K2oiHmsvqun0e1W6dpctk8+ZXrnaM7VdiIthvIf
gOmYYg+njvGkxAkHWin6vOvszh1AIotk8koCmdAh49ySq72EJIrcpsPTATs2mL3MtCIzoj4QdwoZ
nXEl7CPb9MQlD8XCuuRoULkQw/iok2WAsFkQsKD16CTLBCyMHO/zqh73lwiLouowXAzJjctzsiIj
EwU1EnftCnccCQOTNM5ncLTXIKHefv1+QrfX819hrHcUWkoUFzO2LVmGjmXLW97kgiszedqwvwUw
b0/qx6MyiadzGVwwsm5lh0e0cVWxZ3aMfWwq0ZqbYQjFnfHQFiSrbDoQ5H7cYvte/APGxGNlgxMd
w024Hz6tOx8AJwxy9Ayw+/6+neybzn4J8yi0WiBX2RCLuwaE3lSstY4cbk6H7tmFkWL2lLHHQ6qZ
TUZ1vXUG5Fw1z3TUTyKjsYm3ntu36u/TY25VEfhZ18dYz2QHmxgE5cadvBSQwf19266NPLMi5loJ
aaPmdY4TRN+zMzsh0vjyKn/vFzx1PDVe/rZ3jEUCXnsotR6S/DvrxKqfLCUS3CVP5cbayyvFrjz5
xRcRsvHanng3gYnNgrIJo0iGZBlDCcuNgj4W7j7y9I+xHTP4eapsxHnNnuVl41L58I+JnYPPjaLS
alvfW0e1sa3OCbjru8IsnJSfhu9Id1OPhUkTVTk4zrQwpWqJgcnr1JFXlWMsTBBpco+R+o9Xx3gm
izErsuxPTW4mIuBMnTu5ydJY+k6+DJeKWzg8gunrlxNG/0wY/ZgznzIHq8HcxFjY6n55x9F83kIY
i1GrSVMpAX67x3MSuRn0fnBGF2jFwOFCPW49x/A3DKRLkTEHH8PlQiylzwQhr8QdhgqhPgdKok1y
LHe+zcWv8CQxJkoVejiNCiTRV7IhvgOc4jpHZZd3q26bjrM1MSZKijNFrOiaBrdfNQTwrF0Hiol6
UfwTD+NMEGOjSl+U02AqqY0aHdWmz6Wxbv/91rEWKu+mwtSwoN7pV+MqdgDf+7Exkvqeo3q8M2IM
kjX2lgTKamiDV5AKiS5rj6SbrS55CL6br8jZzjFWqUv1NPcTrKjDq5gi8IQPaLd3ImdBN43f32LY
HjC/FDrMvcR6Roc+vvIKoZDNszw3rLiEOMjU0X5t6EifXl6h0uwxa906KXZoxxAybbOX//1gLmQw
BzPHqhZ05kmlGxI7yEgQOiOX91rc2K8LMcyxlFaiYXJHTY+lQQeniMdvWHItAb3pjKU+l8IipAIx
naI5asRdRWHzdovahYTKRb6M7ElGHoDipDn7R83YbyKZx6FLanDqdFiYctDvqF0V7HyZpqRzRGf9
w7MLt949sGFbiG5Q4kWyntlHyW+DuOgN+u4B2Y4GtxG3yHiPnJTrj13nAtDgeCaLLcUMVpwYZXuS
le373g7u0RnrNIgdAYXayg/+QbKLL4w9WIsb/55rbG8e5t9LZTNJWdbUlhKcxFOznjrN7q/bXHn9
rrZDxHmcs7zh69LymkYbq2kPN3MXUPGT0rg3sbkRUeE2oQKABKIC8Flq82LIK1gSPBgarQIgjtAc
JJrM+yiFVZREeizhLZHt1MFsvw+5JMMbnR9V2iYKiMAbf4giZ5FXhSZWLvNazqMm5MoAuRQ+YlmA
70XI/M7bYY9HbSs/0zGii6HDCDT/0L5TmFvDKQZd53jo0il+m2Lx4RowStxLMmapTBhe0K21Qxk6
4WN0H91TE2e4DXiAp4JEKAvc53ta7uBZiZt6fSaetd1CkwZhmyTSLkSLTevs6q26brfR0vOk/WK0
w3fJln5mnDu3m/eWSqO2hgI+Sk4K/v/SoEvaUMji1ODM7zBdatnsQjy4/pLeYZnIqNbwVPqq7nY6
7TOJzFaLej8FStRiTkRo6zC+g208DAvqT+TLBmMCENUhWyIRZTNiwCSNIv0lqB114n/6n0h8VR4/
OLmCUjAfxVLux0IUtsKMbbCW2sG8Q/brrlvPngwcSeikIngTms/J6Rclyls9oumKS49/lTNmP4Ex
24MfxV2h4hNGJ3VCuAnFzj/Kq9kG1clOwIUQHnmv+VV/ISuTce0RKzW6MHVQexcEPclSOUW5jTM5
GtqgHnjNEre8VTq06T/axloYo1a0QTFrafdH2YRwimlbUmmjmLrk2M0bccWFIMaktDOmK6YiFqbg
OhX7xhZQtMMA85SgU4jrFd1KWl2IY7zwusssf6brGlAqH3F2MWrJPZaXHX3YC0AQV/9ygYw7jiDH
wKw2enK4LDQGBIDdNu7z5eRg+DPPheUqCuP3Wcboq4IP5QTthZPtLe+v0xvQXiOseYwyV3VcVi0Z
ozS2yiR0BkxEh4eoX8UmsbzZaR2BBC4o+pY+jIBwp8G/LW0DyhM4KRJN3D2mloh1pM61lbFUZiBH
Qa3jVLt1e0rK+CiU9QdqrFRH2El2c6R2wHIEbibtqmbHbAHrN+roSrAyejPNO39d7WEKXYXo++Cl
RRdQiV0/IMd2QNVladno0+3X6bOOWrfdulVPjHXnpIClBHb5DxNw59rOIieyajAtrYcyFO5zA1op
3zkutDs6A5Gj5Le8H9pUKIEdCTO7WIBbifERMVrwpJ2Orl3jZDH6dQ9QQbzkZlF5shgNr4Vu0Juo
p05I70gPo0d7n3qH2v98GRxbYqAfhD6LMS60wU0fUZW+1rW/l8qovDEXXRQFEN+tLUAukLXFoxf/
rwT5f2nV31IYjY51xY/yHBs62HCb7fwQ3VGzCJaDwz8KQ84Oj31SYeulMQcjBbItNKnZP/pOT19P
HJ9M1H8WaWE2FLh0wTkHPmPm/UyVFNmdSfrrtsZoI5jRHBK4OLxVj/tgejy27pteG1xG0OWBWwsy
mTPLBgN0roMgAUE0/YyO/Ky0q0daSK+2wuRGJVmWu8ILdwWiPGGh8XzWWxqLtxQYHVQIkXFkEo7d
5FtWVobyzsLNMKGhlGAhwmMDL52T/Ln5cJ/LYja36kwxbXXQZk4LhMs7yx6BXgCSlx+E0HvGXoRz
SYxLIkfZ2KgxVgW6Hq957x8N4BN8zLVsf+r3fF95mEWCFU6c7MlN9+tcLhP8wM7EVddjhbXj3xX7
Hj6ptsFE4h8DVAHKt0haQAX+gX0D4RjtxtXBFcoaed/3paTWOhnvHJAZh2IdABmiLOaRiBte8HrL
wJzLYk5Q0os2quYW2rKklcjou1n1C1598NaLeS6EObxeQ3tUUmFB9M5T0wm3fqHBwft943himLPS
6mbwg+K0bwkS3/16cGTiu7r7u5ibqY3z5TBeZD2VspHlvYyqan9o7pRN4BZIE/UL9SXiMGbylsR4
kK08yMacDlQU/H/MNsR4uRHazjsh7poYxzHCG2dqQG7gTaX+fuBSszxi8I+0q/5JJu98/5g3NcmE
qpACLKp2RmfYR26I3H64hPP2LxWCscRFPjdoa8KiQIy2pQkhavexKJ4ZpKdwZZzOLizzfhagpQDP
BxbUremblizV92lPg9QWReoOYdNcLKwvjhbeSFQD/vJfK8ESnSq9L7VNCKG03ikiMZPZ83pyajT2
/C7plt8N3CmGg4GTAERwJnNeRjZ3YapOMmp0wz5ZAkmwVZzPFiV4IBR98v6Ei+ZWDw+Bc3fH29ob
9ulCNnOEjYBZmKI2y7vNa3mU3WQDPgcATAG9BHYKvEGxm3npgre31FIwB3ohlTnQ1qiUUh6xYvTv
2HKCOMPHOTbb7DjudTiZyuPvW3wrx3YukM30NK3Zyxr6/3YG2UlOsCm9w+rolvvm+LT84uzpDZty
IYsx+fFsYqZqjMV1ropMVoQUaUzQH865fLf8oAs5jNW3xjFq1Rpreq1I+SbaAmry82r1TXH5b2+y
Vzgn6hEf8F/Obt5wgTB1AMxgaIMBzI/lg42AiJHQ+0Xv44gIDUDGXblp97R+zYUdqDdU5VwWY6G1
JlFyqaSy7FN+FM0AMVBELabN9QtUKx1L4EdA1Bqz+gliCbTfoi0W9OvMS9dlXZJJsSrv1EWP8Bd1
N2SkVvcJ4jzZQ4LOEfHucTb11k08l0k34qzeqyVqrsIMyDvp4N9l9x1wrKKrOI89OXUdP6cg1273
ijssOYJv6eu5YMb8+BghilZcSQZO2V8nm4/EDVxxR+1dTzACzhmccDnuwwHQAa4m8RbNmJ9e7kQM
RFPkU7NDskcjDUaKCHvwbGGi6EhHCuqegsF4uD48k8ATzdggVSrlvDWo5fvYfSgObZRaLI5INI+L
B7Ts84z8rTtztsun23x2vKD4KtQyxy5Ptr4AOVtFDn9SZ4VWZxhbHZa+pvHZZiBf/3aTT4WAM9Fh
qxi9hGljaGeZUHQTyLw6PC6ONKp+LxwNycA7XhjK0alT4vdMpFrLxohaGLUQYMAmMRoCO2RveR7p
VQsiImsZLJIUqErpU03G1hq1EFVFrlH9SQsSo8P64B0i8g1OgtrVJdrg+cO5LtSsXtmGM5GM2VVa
SYmjALuJwhtq5cW6QtqgXdf3+rK0uRWSW+bvfIGMJRqlqe3CCgsMQ2Q4vd1jcLoa8qv4qa0Fh9fa
dvOhPJfHmFurB/Nj4f+/rqg2eLfdwsZuUv1MQd7604Fx9/cdvXkRAbS1JEwpA4iasT8CAuqqFXR5
l78GGGPeO+ULEI6V4uo8nsmbWnkmibE2SVcMllJBkiKRDC0zGiLcCMb8s/uKeERMN5+QM1mMeRH1
uq7l3JR3EdqOt/dDiWamf7VvrIPaNMGs6hFWU3b2KJMpIeqXadE58CXPhHA2ju3n1KIg1YzQoNFL
lJFmhyFc5USUwJ6WMu+QTo/r1QUD7QUal9HdDsbuy4dQb4bcysxY2TUVqpF6RbLAriIieib+IFF4
GF54Kngr0Y65DJYoGuhKA/kNc800cUhLKQmV3TC52XKAPVbx7DafFTgSZcRo1htP5M0tVS1MLKG0
hWi0u1xlE1e12sWJsrMqx0yJqDq5RqKv6TF+GnnTCG5Fn2DWR18EusjA6cqySxVRY4Iuq1R23U9w
ny37pbBX9uNz8ph4qsHxDm8u7L+yAP++XNjQd7M2WDm2Et2TBZEedYUEj8FX4fyvtKon438miTH+
QgDqfWOAJNO0NZCPfY4/ZUVS2fv9nt3KUZ3tHgD6lytK1FqXEypHIOIu+gP/U8cdy1CRTI7Tsn5q
PozVAEL5p9/l8jaScQhDkAuVfgqxRU38GvB8z0AV/Bjf12vh+O9EMVdOjCw0HsbQD+EhuU+QD/Nz
UjyCu7hw/50gajXP/AJfABlo0BanNZnP0osvkCgiwp0U2BIv9Xaj5E1HRlKQL+WYBFHSpTAFAKAW
7J3oE3anxWRnLkGlzom9YBG4kiO4jWM6KE6SepHBpUe/50L3QHTpPUlfJofD6IZRA1MjDAyGQKPD
FYw7l9+iGn2gp42R7sWF9tktZvATxO6YL5Xd7Fqa3WEIVulOvLt4wz+CLaN9SXTeJCwqs99Gk5SD
GerlPnqfvfz4IdjDUUV7pGtixfIGfnX6ZDi8U76R0bgUyzy07Ri0KqiVy72wFG0FPUPJk7yKFuPG
cpPUbmN4TDNyXyG6x2lLKgilAW8x3eJFbTjW6AbE5PJTGDs7T2UwiSV2IF7NmMWA2Wx4+4F56G3x
1dpV23j5s8xt4WhiqvTvun4je49eCrCpofcFlbQrdMusiBmQblG1B1k7apig8UO7aXCQOeWlW3p+
LodNbgS6gjlnMeT0XvrYPs7IB0gkPghu5fQg/xFcKPwuBF7fBzfH+0SCh9A1l5mXL7qP4MFa8Vq3
Tt795QsOti6oO5qZTbRXs2RaFiZCS3XVYqbtCpMaQEedLEVXdbXNSECvoi9nN70v7acBOO2nlEvP
cMNeX4pnHEpVG7K6qyFeXuePwmsErL2AMqmzAMx0C2B4TIo3Ts7nBhQBMmXa0W5QHJPCWFAt0Cqz
TcZqby3ldfw5VcR/053abcCe5W/0j8DJPjjqRZdxtctnIpm7DdiMGhXNVO3DlfapvGK5z+Bm+Mg3
0WqKiLWO72nxDSgPXuR8nRmlZGyUXB8kgSBIYNeaN6GZwIHZgyMN/eneMUXUvOb1z960Xbg4VIEw
iBkDAy5NZopZuYIyYTIyKvALIMc9wQUkKMSkka2CcnC3Ub4ov+hPzOuQu2WsURr6r+TTxT57peos
nzClHpI19OrWiNG1+3SjHmb73XK6jcHZz6tz1BSQJ+GiYNgIilEio65SpCaxOkz1fnpWMRfYro+V
6nYWx4u5loKSJVDCgBBoqHkZjDdR5qLexF0JxnQP7UpKTgLEdqgJhxw5V9EcTNG5HEY5QFeiNWoL
OeYEyy+6ZryIs0U/E5PXonpDEp529N1SjqNrHqCmCoIZ8MJ+nzsezVjHROW82lceGPgAzyUwj3an
V1YcapAAT9arQMERrUzvjuenXAMxYSFFzI+kCoB5uqx33gOFKZZZP+Ei5zJRXpP7+LF7Bu/nsbEz
8PikJDhGRxNlvRmzRWTyxa243dhKBAaYrINZ3oiD2ITu0Oa62Db1vJ8wN2AEm035QCE/IyB3uTtt
JhIdkUiJF/PD7zaMKsOFCcPKz+UyyhJlUZeLQjXvX50jJ+F2HfMwv82YR1WO0Sdd47ctoi4++k2L
jKJm3yXgd/x9EVcUIiCev1gFc4Gn2hAwOguSJvsjW8RAEJordZUv50Xz2jjvzXICC5K+x3MLhhHU
ud1i+fsXXL8+6K05DWdDewBlxWNMpaDm1aBnsbYf+4WxHrZ70BmSp/f9w5fzuySD7trliYE1QKOd
0RqCc+TeLo2yUSq6kQyKum8fk5G4wEXfW/b2PiDeH4t4n4uIII28wj8ae8GxXXe7fnG/yfv2/emh
24Co5Csk6+WDu9i+LZd3y+Xr48/dA6gxnI0T7F83aNXZ3E2887nW7stvZrQs8MWybEdD3W9eCxBl
IRJAU8DsFERepKBFrAjqXu5ITKDZjwGR23WzhZoYjsbNd5+mHrHbhzGPaECWJLAmsrmNyQpyEEak
+t5brQR7BcbEb91RyafhGva373wfI1BCgDgNNAXkYWms0tdnUMSR6f6LF12enLDfPoXR2kYPwik3
8CkZmdYZeX21yMfhA/04pN6+fniPK9P5zmxQUgAKfPwcXnOwKZQEdhboUe+dUs8k3t2mcLvNc8cd
9HFqKWC+DteKjvlQFZgkNovQlX7YSZmo70cvI6jaGeQ5XjwDIOzSriGkB+1DQL4Nd3F/PL4dTeee
TF5OtoBPO/aATPryh890cwrSrj4KbLh0LjJojAxmy1pFrLsINEL7Zj2tgcHr0EXS4vs0MPx2IAqo
XzegTlm/KqArgqo9fhcoyuHjMTmHIAYo7PvvFVgHk5WOCCyyVeT+DdsPAQVTQXuTrOJnzDMjL73d
eEQkqBjecW3VtRsAPgPQVEh0bCAd2Xp5f4PU1Ooqyoz9K01f11D/5whp+RQdZQiCUedKgW4EKgZ0
SyYw4q8yIOFgl1hmmvu7JVFpSo3dTIyVBNE/AiQ4lMxm1kNXNkKsGPvO7r0RfzRYxwmEdriXCBqA
/L/PV6ODMak48ANOeyQJ+Ld6lzIcpeQYLL4Dl2wju5FJCDTm+u6usy3OGDOF2rOrrwSNHR2zjlwk
m/sJ57RMp8wy4AIYJF0lYHKRPFpFAb9MsJQcWmzoyWdKtsWqRMWe4uwG+PyaHRJ8D2fPrt9LMPQq
YI4E9z2iK3bPwKqFgSo5vqbGvhTkFTkox4D6ZUQhODAkOSxEW7qNr7r3t4H7/WmSz09Kn1Rh48BF
LX5SDZvAcHyXODloftBUwSvZXod/mH6I+WEiRjpijB7eo0sdA+yq9PWgMHF3QSYMYtTQHpcCRgON
5GiSlxxfQNs5wJ23RzDq8BpqrriA0GkKbhtRBScL+k3RQnspXxd6zCtuYnNf0ol9q3glgn6mARli
AO44ASbt0cLmhTI2ryAz6rsfAea56NsjxrVSwMXTu0+y1fYJtbjUBj047iIycOCVevr6/TzlW7eR
8nMi1BBNEzwZl1861EOO10nX9rT4aqKY/n+kfdeO5EgS5BcRoBavlKl1yReiJLXW/PqzyD3sVQZz
k2gcerYxiwHSGdqFuRl0hhb5QbCRntLfRbTZy6ifIYmqXwhlcKtfKmNUTLa20rl24zv+EqHrgcQn
tMCRo6IJXzoh1OqEzZRd/Fqz5ufo6YKL0BWQzpP3HL8/HvkUaI0zrxIeTaSkwetN30NEoC1palfZ
bV8l3RxxifIOyLkU/fV9+xmanxl29Sv+9nRclwY5WSL+OHJstE8zn0KuvNsjjjGjDQnteWi/mrAG
yVJel0FaaTs0e50uvsHhov5SDBnZQcYgHJpIl1ue/j7q+L9YBac8mcOasKulqH8YkToTQU1dLHwP
gInouOOJcCK1fYPSl7iwZLTd0FsS1AsSx/fnAZ+TIB4Eyn+s0DBWcRzEaMxhZXQNF5qCouMJRvT0
pYD8ozkMysyg7jjJsKcqgJXDLIl0bre6pIRszA2Ju4t05szinvIvwO7iWF4QX9dYWwVsZLhGldWu
hd/6eI2ngZyG2gcIfdBoh0XWqHPmYqRZVJYubgR0eOWYU30cDJdDR5vUzDjj5Lfo7QRBW/wDLjww
7FC2IM+XQso9dHexD1Vec456eprQxIWGqxVoa2S1cYCo3+fVrqhklmN24YYkdXu0UTM6t6hQJDPQ
S+2oy8BiEovv7NQoFnOX6zS5BvOYRqQsiPAsEhe365gELu+Vea7tWrMA3XeFuynQFSu33p5yeITs
Yu7Rm5akAWdHIQcvHli2ADiiHAUU5iqvEWJ/n/yKYItk9vFSXSVWtO1PIIt0zx48VdRjZss+k6cf
uRiS1ENCg4Q6dMo+HYaijgfYzSzQ2C66I1R2l361Exx5TtBJmzhDxJbCQzQKGxXxATVGj5FUCJe0
/n79+g7Sbmu/53RQI37bwKnZuByBatBP1gmBlX46hab9AxxABi/JNy8/1uHyDnrfnxrIgA1e1NXO
eNtZh9HY+db37/FZWx7Xg7FQ4KKu4CC/Lc7Hb4QWR+N8NKyV+fikTV40aiDU5RVnOZLCZCDeTjxA
WG4BDs25/NzEC7ra0CAVDWJakH7QJ6BI5TZiSn/Prjgz/ZhJ5U6uXxweZGGwudHVj0QZ5b3IGSQN
OVfFdjvpBwKOeTxBVw3zm/uB/D6CCFaEMC6q3GQr/Ekudsggx5yr+fvxC0+LflHNy+cefCkRIGZg
CiR+bqvXq5fNm9Ub1rdqrPSPhdA7jz9jWvEG4FTEbQiAGzKsoK+6/YxoVBSm1pp43w16McCDFCGD
tQOZdghMUPXCz/ZtTEhwQBLO4+rAqIGDgpIH9QJwXMm0jeoleyAIVLN2AUoWjBpvO2lmO39//yb7
bpaKmt6PyIdALVIgNXYQGEvXVO+f2ebGoZE9xa23YDB2wVoEMWw9kZePJ5NsuL9LivSjAKIzsMVB
LAWuBNlSf400XttGY+iByUL/VyQVuobwbgEHcWVZRzx8+9tDLkaKlyveLt/wo7XtAXpOHOlJxWnn
Zt7oyd2uoWQDyWuoyiG5j3opdbczZVAnSqtGSGRpdraCcsSy+EF3MiEfhtsM+UvOXxWzRUraASNm
gbLEUUZiCduSyl4pMZ8NiRTFxDXQWSs196evHMTkqFDNBFCTVOvVFDRkZJC3wyYdQPmuODaSnMW7
dFmQNneT4RA4oX30lO79Pf/mbbtDbY3AYwR6hGxH2htFMnMDcLTrRT4Czh3acbEvUQ2mDkLFlsEQ
ygkAnQA/C6iKJq8Jrydor/xGD4o3y8RJez+wh2rcVc0XRHUAWt1uoSSLfVUuimwXJOaLZrUkYkWq
a/f0Yg3ITTw3KMLKc4OkX08YhZOHWEIhPtcUUZMzvpCAf2WXxnbaQp5BA2+kmVUL6CokJgcmwLl5
pS9uyJAg5iPjAzUSnlLq4q60FmR8BQtBWMgue8c6PJaBUXYz1dZJnETMIKpFoITQUgAby+1scugK
A9MHl+/KTRT9NiDSh7R09FVBNhh0AU8z0cn1grq9WxAegSZAhuusQuuIMhdJsZu5vlLsolKXFXQd
Z3r8JQV66uvLrNPdRg8qc5zTyplcm2j8xBOF+i0PbmxE0reD5IMYopkJrCaDjIQHCKI6DE8wZ7wF
+iXHXHIgahXxiBOKeZr/IWgVF73pYbnThmcpXgRf7lw56p4FXC3Q6MZaEbmE24HITOJCq6Etd6rT
Qgh8r7Sf/3r3kzQHRPOgAa5C65MyAGBc3lUCV+7G2slyRxDeHv/+nV2NKhTE0rHdsA9o9qxKUUIh
K+JmF+gjaHqDXZx9zKwCZQLqIEjWoOwDuB20vuH13M5RLzR9oIzluO14ewD3k79ty/e5d4w+N1cr
yCpwGmEd5qGrfWslFpuyr5Rx3Ka8Kby4F9FMkOnmTVU3wjlVYGr7whbCL6TKZOSfcHrohyyArFni
x4O8DQOrQxi/2/HDS5Zb/7Q0xArWXgLBMbhN8WRS86aIYpo0SLduOQ0kDr2yVVaqP5OApPbvf2zA
GSVEITB1deP+uBZF3kpJX4vy1gcCUmONXmp1b5xxeSn/5f8aQU0HMBWkQmi965yTGd9LJHkr42Ye
F7MvHr3BOOwuFpJbeAk4hdQ9bpdekDw5ikEDsxX8Dz9+YnxDCnzj8WJQjxyU8BCYQi0Cb84VlkA9
cqDjjLQCzUy7oLRlblUB4xV0qzB1UitjZx43entxqHDjjYEtZK5IkH87nqrMWCnE67BrPooIwC3d
XfeiPhdqT0ZEWaFmLRCTBDhzWGGPrNEemqc2hFiZ9lNwM1NH7zF6OGR7/NljXM/XYjLCkJDpouk/
xz+Pl4YGKKHWJRLoKWJpzBdWinqZtd53o5yNBuQMBit/Uwu9B/4M8auoN6IeyaAJARn9G0qEL6XD
rOJ3UGHWTmD70PT66X/yY74iuerHX3UlaP3zspKvAukSqt64VEVZoglcJSZpApbvUHx+3Qa6vUUx
S39H5hxxd3KtMYESZiAxNhIrnrWMwF+Of9F9+/OT8NZxJKFsHU4vm0v2Cn2B1iKpYx/JdR6IwszO
oUCDjIgeoEn2CAULBr1RZ0s/OZvN6ve4BnDl+/fxiK4go0cjonZMqam9Ak7aEcWKDCmD9bq1eXCU
hOgJ1mygttf1ItxrlruRTe292tSOJBnBvj4aiw74HZT5F4I+c7XQUR+ZZfR387hV8LzDn6A2l1ur
bORKGQsx4gzlcVRzNECxAlRwXp5QRWT1nXiamYbJdUOZJPv9z35OArEdOw0mReFNNgjnJKGhSYwL
6iWF/h5g6UAu9So4yXJn/Ko7YekDhChbDWnssrkYZPg6D45l+62rZzYd7fsDLYXwF8JIwDOhfgi2
79tvK0YQDjVjhLOG1qpn97fc9wi3TZ93ChW6wo9nYjIRMCZgZyO8J3UQlvz3PxMhd14IAHrg7hTe
jDQTKcLEX6tzSPa7YwIaAM86MpMo5VFLXMKt6GIFZkbUZY/jooaAQQL+JBTLYsM7Px4TjXUgM4ib
ngBzEHIrQLXeDqoOYzFCvyyzc5/KA3cROVsFfvYH9YphsFfySWotDkgVaWYu6TQkvFsitAdGOAgo
QHCQnkxW7TqlyvlsL50VwtiUmzXJuPW/gtHjlC8zSDjY3FzESvJlN0caVpH+RASnoG1UoDsvOMaX
ZFDc5nseKqPPYW1wil4WRgpZxbm9OXlvyFUIGjbQ0MEpnxDux/AAQzdW8n30my/zQwQdVLMAz9HF
n2VoJxcRNSq45HDP8HiCYI+OoaLMa2svwqgqSNdAw6kwclQHN4Euf7uXdNAzdRmiGjAHBr4zmahw
oayCNQQFPj2ZaLBkY6Tf8r0EAPglFpcC2ASjRQh2jcZ+vE0nbypw3shlIBqE34M4kToTHpNBNJFT
KugyhupT3G3yuZzxxAlBjy3uVFDc4yJBVZi+SXq3H/2Qq/fFr3esxJ3i208t+CYfj2NyhRArcKww
Z+StpOOnLqt6jUnEei86gqmcmk349NjAdNfdGqASxvDlNHCAwACP6rWM4psMdR5Ihs6sBx1H4/gi
GYFQABBd6OpCGJG6NgZW7kSPb/b+Erm0ZfvFrsqL59SrCBQn7mvrPB7W9FKk7FGPEJu4DCixuWYP
KeGlt+Iv4jK3BEta1t3MEt0dGoCj0I5AXgvYDmpozajEnV+JzT63BdQLzVrVc7DrZnYDfGxsBuhw
ANjjrVo8HuJVt/b2FANOKuNO0vDMQNSLsps0xRBEDKZUWATvFZrQvz99VIMs6DSL6NrC9b9uFzEu
SfTGvPKeXi3yn+wTKTUZrzFkWVUdWvbhTzB3kd2fEAUBAeSxr1CX27XmxlFTMgETEqKlFuwCeu8D
6vLF93bTIr8dLfkZl+POKYFIyv8zSP77n4c2EBouDWQYHFbxEqgHoxNmnp+pBWSBkUuDQLWqEdDr
rQUuSiVfkcZxH9crpBmSfMtBWtM1Hy/pJEiHoizpRUOIpihIPMv0QLI2aXKlZPcpaDcNDR0yDbR0
eTNd1dv0fY5x7hq93u4gFLtY5GFBeoFE/RVt+GfeNLXmFUiVMnv+iPw88yrV+tKtDe+SrsDsumXs
x8Oji9BE4U0ERTxufgjawPmiZrGqaz+uKi44dMAmtwvNikGYw5kCSv0xaKsYuPiMYXfYm2/8V3Jo
OENKjW7ubZjGQ0BgISlBeiQkBO0sFasOQ9AraZZlhxZmo6fyLH1GR4gHoVmDSNNmjmwkm8xm1wmo
V4cNeles2BkP7Ik/DU5tS8u55MzktSKwX7wkEDO9JpvIe/13HaoC+NVsBPIEhDRYiPf5M0nf83gH
SagMqjAk3qHoSF0WxZigagz+/MMg2uE+eOLf5EuwbVfuJv2FruIKUDmg4KAMtoy9VThb7iKv4d+d
hkIhughAkEeiPojeUOaRoVAYKQmFg7ySjRQ8iocSlLaBXcxcipMtTQwR0hiIjKM/Ebie26kUtA7M
eUIqHATEGolVoEQZ2l/Cyl1Dn/P8eD+Tj74ZFNnDyN4hrwmlAJS6bm2pRch0jKb6x701M4y5X+Zv
f5llNMhvogh6BLTAmAsJ6d2GbBbqgLjLwEgKnAtdCKx9VfNDLcmOuelVgOLysp6VBhshnGaXgEzn
etboPjoe9WZmwu5ZxnOFXB1E4Emp7nZYrTrm8cgk+bG3AW6fY4ab7DGMC2rI184RuBo0MR0Xe1UW
9Xx+5F6jdQzIkgpuuBDDeLzqtOMHT+yadEQmBVsM/7sdBJBTXc4JSXGU5fVYrnrOETUnVAxhrm14
Ols4LgTnioCVRDyUIV9smlzimvJYvgqmeGguj8cx3WP4ecIjg8IwkWqibsGi8VRuaHr8vCnqM3N0
79NJJ5aEtCNIAmleCN+V1az3muoYxPqIakkb+7o/ziz4xAgeYwTyvEgS/6j9Uq6rVqhV5LdufoQA
ffRdjhf4Nf84RcjHo7kFrgXKMLicqXs5SxmprQO5OPa8iVbZojAf/z75wpsLBL9PXnl0HyEQmyhl
CW6nDfHolUfmJXmK3jWUAhNTmnVQJ3c/zKChCkg/gj0GeoPasSOb8Uwql0ce0joxY0J1UbQH9Nq2
QJdnANWVOkTzHOGszovUT3YZKWmAxofoJINc6+qn/3nacq/CLgz86ihxZvZePGVPw1O4d4EDVYCv
GF555OXa5eNppZ01LBYCTJIMQdAko+X3drxiEPOiG1f9sf8KUG9F/qkxubm2oTtGkFGTcZuR/lLE
NLdGJLTYZ5C9lI5946TNuq2gON2px8cjmW5xFJ3+GKE2IBK6SRCVMCInDt8vAv/URjNNVnfGgfQU
SBfIrUZCTGocdaBWvlfIx5LfDMpGSdYdiM+EmSWZ7nQQOWElOALdR2sfGeifbZAOkQem7wwDEW3J
/RCQEmSbRdeswnrGyZxczzimuKFxHSBdo4Hb/daSVnGCEsmJfOT0aIusFMKdOdqb6Z6GBghiL/gZ
oL+ZaCiLQTrIeeDKxy6ynLizHq/5dEFuf516+yVXYjg5xq97JKXmREY8OvHTv9tALQhOIeJHpIep
qzMYek/hikI5lr4ltcYA1DO3DZqZrTXdvfh1BbE+vH4CPKUWfZDdLKqGHltLdnz4eufZ83FnseFW
4qWRAd4D5IDM5Z9tlVdNKzZ1oh23Xm277KItDZUx49j85+kCWoQEC6g7wXGiznrc56071qpy7DLL
Y9dNYmitFTPO/58VyjsaObYLgZtRjhzo4cdTDvJI18izmfMxfQzQqgYkJ6AhBNFAP81VUkpJ19Xa
sWwMPtbLJUy5lTUif/A+W6K9ZwwQc0JIB7cfAcDt+sRlJmtty2nHNtADxfALaxeugJ3qzt5cPWkS
O6Nxi+jO/tcW+ZY/e2GI1NIbSlY7cuDnXY2fXK1rp2AJAQuLiSx1Tsn3zuZGbgzhOtLRSDRq1Grl
Yg02I7Z0jyW4BZABR9VKuTzeEHd2N8piODmATgBDQQOH3ND3sjZj3GPXW1plubhtKu/Dmysg3BkJ
vAIE5VdfCit1O3FuqgJmmyvusR5BKhTpPuPNkkxNhwJcG/ATMtqfMaIJqB7sxqi7pO5RSXUJ9RZT
cjSn7//5nCqI6uFL4dpB/HdNTP3ZAlKqyB4CBObYgQSgfHEbR60MaS6Ynb5lsIJMJsCGBLNBQ7Ab
pi650ou8k9ecgthxlO4pzMzhnMkzDu6k5gF9WLSJAd0IQBPhmqQuUDnxPThQtXd6DtA3BCYHXe7M
5NisA0X3IyTtcaKM0jU2RlLM2L6zYCSAFgmrG3yQ62n7M5UFH6u+27beCQk8FzXMyqnBT9g4/TBz
6013H8aIJjSk1jCn+Jfb3TcyPKcysuCd4nKf55baOH739vgc0S8qUJss8pCErBxhL4Sib0242pAy
0ZB6p5pZ4RD1rNVnTiTNDIQck7/OPPBHSHeS5wi1PsS41FtUBi7EyAI3OmXH9DTH6UHPEn6clE4U
RAucSjDxt0MI+JFrNXC9n8rXotlzW3Hu66dzhJsGFyg6mOGdIYt9a6DmxITHPGUn1QmN5jlGl9OM
N0CDP1HyubYsIGgjWC0kZ25NVI2G6Fwa6pMElGnm9CiGC0TCccVa+RJERLzeNY68PmefYJ6TlqYy
g+WZ5IbIB8gEXE7SNlMwmlu2oZtHQnMaDM4WP1Tk+TJIL+bPwEHv0tkqG31P4JYAJpkoWEGwivx1
O96IS0TOH5rgLKDJ7lfZt+YnxvwbGN1bBvIhaEvpsQUhj1DvD+4cgnDyHF6to8oNmDsOF5y8W+u8
0Kft4MN6+9qjmA6WWM0KMr39zfX8aXZqydrdbH4y1j/WqJuKCeKUb9k6OEPZCFLdDNq3IDdqcI2J
hibVenyeaaA0Ll5iDT4+ingy8D/UThJcLWm8rg3OlZ4vo7V3RJS3akJgQFiz3HYL5lKbUj6TDJhU
vmGVEISgewpPC8I+aoyR4PPekPrhOfvtcsNH/2dqqm8//DeHbjWd13R5Uc2Baqd79moUGHqEyTia
EnU9cumIFgLIT59HwUh+s12CtsTOGZeykUfLpDXUmewg7bFdB6ngIgNkHwEh7R4m8IErjYU92RgX
oQ/QiKxHqT68fD9ew+ltQAb2xxA1sMIFLJXnYCh4Hn7zs7JWf5KPxtM7K95zCWnpFVZvGx4dor2R
ngi09/EH3J/ZPx9AxdYVK/bhUMdYTnTBnoZeB2WezdpQubrUjrI0Z8yR3UGdkJvxUucx7VA9anuY
A2WzaLzzPwdxj4okenOdjXYww585gur7KwmQC4CQeFhp77ESS7VEb2V4ZpM1j6x7nyzBZfzkHdi5
jOj/mMr/mqLzupmo+WrewZSmPfGKFW1aNBgLyGWpL+HK/5mZSbIwk5mEr4DeTLBgQC399mbrYjGO
Ur4Pz+JT9h6fo2OxTZze6i7ii3+MzsxcpufeVQosINIJSCrjhaTfRi+QIYnAYnhVao0osDIfipFD
FK3ftts5toz/YUwGNwCyV7i9qW3pCVGVdGqLuYw38Ie8LXdSDGnQZWC3RDM4D3Ol+TvPFLwKeOfo
O0FhjqWmc3R7se14OTwPjuabCTp8j+d4DrVPfoReMwH4HRnpErDMSlQgOHYR4JzdEJzd6Lnxf5PL
jpH1FVvr3vDNgEzq8zizSSb+DK4Xwj0oImrHRcNT0WDIMUrOcFpwRj3+izlnvYneo0OCVPSiMKNv
AWLLrbEYDzNm77yDf83Sqceoz0d2LGC2MWLQUOy9d+HE2uM7+8LMteHde4/Q9HTNfGOjIEy8PQfa
kMRBwQsRbBXW5wiy8B9IKOlfngFaPyOau8CIu0ItIVJ4CHfgRZPrhPJvO7nLq4EJkjMQFZyemi1j
6D/Cx/jUnBNfn5nHe8YIXvUK70WmjToFYZMoCK9hrFy258RpCr19jldGsg9XxcyLRy5eelx46JDl
R3Ya2X7KlJyncge4YnJO7eCYzfEQ0/3CxFch7+h/f5669xUvGIbULZJzMBhKZoalE0aXMNaHdfpT
fGYQMfsZQ6wX+zIs0id114Hb3puZznuPLdwkNMtce8smFFd94RalqvbJGcT2J9ECPdL4WTgBEJjK
sbWeNKc22E8NLn+2qNbNzARP6u1kCggMEgEs8jNAeN1uVKkSQMbMjsk5R7m/Q4NZEOmxDUyT4Q5o
t2zM6MCsBOttWe+lTX9x0lO7A+P9QvpFWK2Lp+Dz8e6iuXeua/L3g6jbyEfNqlIzfJCk86vqI7c/
icBA+A25YkCTIGQvQQSyM9yfYnHM1sCv6OWaOX1VkEX1HO1JReEkWNYLbxvrb4JVO2inykd00DeX
cFaE8OrM0vvz78dSx7zOitrjW3xsDDc+1pNjIBvxuTYYk3+xuJNkNQt3x740y9pYPJ6nqQdBVH/R
XYGkI3wIjVq3XIjStijz+qw+wXC7/EKIVj4nsypwd/wHdFeBh0ImjWPIFVOGOq8U44KDIQC7n0Z0
VUcbJG/0cYVGBbOfuaOn792tMWrxgzrNALZP6/NgDGBW+9De6wHMZM+P527q7t1aoVYt0UoM04WV
3vYv/vMcHHZ6aYESB9sUxQfS+EpFQP/6qbe/RcepbMKDL0YczvJR+AQ50svjn7/j0dz+PvEN/qSS
ZN73XCbA7/O+Eb1Ha/+81Co9AmfAUwI2prmy+T17KP4hzYBilkyy9rf2irIIPcXLuDN3jiGaGELQ
YlT08Lm4dHvxc9Ydna40usOQ8EE+HdEhYrRbc0rWI2ZKG+4sqwb/tBRhiYChNzy002L4hwZ7mplQ
MmG3N8KNRdoB5hl/CLuy5s7ssfpIzcI5ud/l4ivcFZHhzhmbvsSkkEoqRcgPIR1Ihv9n9XjPD2vC
h3FOnsPvotL7i7TrXpMDu0HOZC6pfucmINbQLI7GRw0bm7LmFZHIKAHDnfO3vtaRwm/10Vi1TnoE
qX6nt2+Pp/LqBt5MJckhANGBcJfwx9LZRzR2ClVUuNUlXyqfyU9gtWgySawR+mr1mj2UlgDj1aK0
a7tbNJvSSs7dujbHPbsbFqH1+GumvgL1NZQrwmRixKiBVl146A0WVoV2Uw+sNyEAGoSv+etnANPG
r2fO3PMTwKYCRC7Si+gSRp/QlHuICXtgHwtePZvMwl5+BuDjw+QbhryesUTzDqEqf2uJOiwxL9US
V8LS4OSbcpmavf6TAug+gnhVNGo0/NgcWnxq8EP7i9YKHNWUQRLOWYHprxJA8jx7PMxFyjQt4OSr
qF2XSUJDUiEqPOkBEqHht7pKlynUTAiTs7DmQH4bAyjxo4NRA7TlHf6wUMZhHN5WHEg/6LEToeEo
nsnBT95farIoj3uMBRa5GExWZwA8AcAEoe4ifUwz227yIlJ2qOeXqzIty8KrneyZcAMR9x4MJ18v
H4R4q9q4AFF9PzY6dWuIUUBeEFJcG6upnaCxTJdIqaSeR5vIsgoLaTEuAoNbhbsBraklGPH2IMIz
V5hX57HtO/OKGxt6b0hEwx+ltR86oZX9MswZuOR6Vhg9q3vI3+U60k7ojWfn6mv85L6GwARELVBr
hRdFqABur1A1irI8jLzwUoO6rtl+iqvB+IVs1j5BG5aHCj9611izdpBTQNPaHFphAoUHkhgdLIQD
ADBfVH7J5/25wVWxZuteiMOL/ARFD7CQ54vKNpqZZ54nh+TmKqXMUJdXxxVhGSJTeUl015HAHzaA
P803EJjyyxJ+s6j7uwaMcAHYDgWd0BV5oPh8vLL8JOynPoKa6hioDaUK8BH5q7dgwGcBJW0EGJmB
vA2aK3vw8qATDWroeu6oOrZ3bEh7CN0bj7/j6mPQkwEmAmSooKpDMN23c140TZB1bhVeqo/IQkrF
1sB054JjnwcXnmInFr7KzkHu2ENQ8fNUg6wWIsFG4GQbySihgwlpxTdZb5bgvnNYB++B8YuoHiKw
iOyh89YTXfBZHPK1eWvy2So61UhZEweT+mw/DNsy4sXw0toCyOuXaLEkxEXHEY2MPKgPBoOFKHi+
LBzIOBxPjd3ZAI8uWVsAvYv+kQCo3vf6OTCZwyzx1nRpgetiAZZD4xlQ5HS6o+f7TC7ZKLr0trYX
3gor+c0PocmjM1Rx6kVpgTUE5KQz0cKkBosa/x+zgErermQH7LyXDTBbbxpHPGZHSF7amjWuGiSL
85ViYm33/Ofj/TPp7YBV+JIs/HtSkZPp6g0bIDGSe2x8GTfV8ZWQ5OI+DqzQHhGMnpzDZvPi/Bx+
ftzXbh/tmVxv59xocunfbgXi8qEfASUzkB/Q6eMk0UKUbYv04r6nNvPBWdHsaZ36Oxgl0FrI88Dz
wDRTQdKQc4Xbln16GVbic/MO1qp3nygQL5jT8F1b3dl9wZbaRhBCyc1ZWXByIU1GCOoAgq/l0YpM
xT1lJ9RJ4QvpJYfip2iNa8954VCUS3EdwHGfc33IRnlkjrqGuSFq4wjdhHA1k0Vy7DkjMdiltivX
8hJtCAvBLJ6kXWXXFtIxTnBOn7SLa4HQ7UWB4uKOeYuf5q7LO44fFuDPFFB3NqsFIZNr5JtMFGHB
XFo4vi1BbYw3M9sFZfbjbX1nT+EFIk1z2FCkJfn2LPVSovWinIWXPQDN1onXqxlNrkm7M87NHwuT
0yr1WcLzAyyI715hdM/RD0Q51/FnZ3pbXVgMoSUuA7RXPgFKMSdsfeeCwrgA10CaiwSD1E0hpqnQ
CAg+L0mid3j6FuVxFpE8OTLQKQBuD1aQzSNNDtQDlzauUnuJl13STffLfMHYc/HMfyQr/4zCsimt
Ilcff8FtdOgu7MwWnkRn/zEOrB3BcvFIDt2uX1t2ZaYOIYxfwFH/4hv+Wd7EFnNIncDX5w4o7ZYS
a6BmhdYfEnZAVlCPUdhqY9GIbIbNqcp28RQlRj8ib9rN5CcnDhJtiBpW0dVJkhdjdhEAdTG8dfYU
r7lVvlMXc5fArClyQv74YvLI5ioPPPaFWbvbfBnvoQ2z8U9IG/5rxeU6KJTHwCuD6xvAkVtL4BQR
Ipfjsku3Ei0faebP/EV7Cong0EEKZ9kyJlkX2EOCAAlmONYoSYvUJJYIsnJyoV6EPZKF3ak6qvvo
4q+F32A/d9Lu7IwbW9Qs1iPTeD4TF5doHaxq3YW2dvMyx+pPX1b0gKjLypfVHoQKMOIv44OwYPfA
R88cqLvjQEoFfRjwW0FKdrtGgdtGfJQXxWX86j6Enf8plDr/4n48vnUn2X+MBCUIpDlA/0HyudTF
xIPbDU3AWXGJX1FuXp8c2+7XOt65nau/GMcFkUd+bPLO3F3BA2jrAo8umg9uB5agC6vx2Kq4JCcP
/P77GgjmOczJJGpHxg3QD9J8BT4jEAxSRhiJy2Q/k6sL4S3+BMFG/+n9pJUhQ/tBxOhYcH/kzkLp
IDpQmkdeX/l6o0smiU2IcvGZsMY/Hvck1Lt+kwo4KOkJn+YelXEYfVVlagRBKgj8kpOJbtTU5tZQ
GHCQyYoX8hrZArDka8uZa4wnV/9fB4O2TfkzTdGijUWDbTDSvoA8JYS0U7mUV+2+suGe29nyI7MT
85k1VTu25jh+J/EfbZ66cOI2F7jG85rLaIMTwkGXP7xW1smXbqwj4LElIL4UowPAIj/xm36Xruby
JXduV7gzyFWSDlMUKWnFOakLZT9o2ubi5UaQbyrPkpk1s6he0q22mdvjd248wpmmorSFVjpAvKgB
V0OkxEycNHifJH0bnqXtAhrxi9/HW+pKxU0v618zlI+G7nIlZUKYGZxww6+ks/TFrW0bOuryoVy4
G0d61x3w0rb6aalZ4YfFLI9HCDW9Hxtkps45VD9+/zXMJmv995uoo1cmVZ3WVdxc+GhdtVshNxaw
4oEwUiP6Dx24bH4HaGiEELAvHYM/mcd4ji7zGh1QEwOqDETX6GKER0lHZpVWtf4oN9Xl9X3/iVwR
o9fLQk8PIJQP9ArxPon5ES0xEBfxwMJD/qDb6UrxyiCXttutrBWrrz7ixZNgQaEMNwak2XzkGgeE
AP/50xF1uuXx8ZreO6qkARo+DdC17MSRKoSCLXmS6NX2z5qeH0ToZp4h/Pgkmx1SioIFIQ2dWbIm
B5+OWVbr1CkW/oyLcOddgLwH4i7AsgFnQzLs9paW85DXADFuLmjCtkvInSO7f5VTgEoBOqagT11i
B3kmNMzMOSWMSVyNLXRjnHpeedFLx8b3m4u4FVftOYciluWtwNmN1mCLf0W6v3cKe1Dmbmg6DKPt
UjFnB8pDT2Xc+lJZJZIoPiG9QOYx2kjItQsJ3g1Xz+wU+gzaRdH5GRDsBLRBmaffYi1xvTYTYJ5Z
5xtmp+y0U/+i7JRt7zSf2sHfztGY/Y9VJqJjcNwBsKZWuUTxWPb6sLm4vZ48R6f87NvjQjOyL/Da
y74OTAzzJlzOlcV6gGy5uzm45tTLwUqTPjxcyITGh7osNCFvlFBh60u/AcXAQop0NM4+yXMze3dh
/5ihHFBuLFNAjDgII/0KX8xr9INC/UY8F/s0m8nu3YmDbkdETek4pPkYCDA1grPqfcQcbmPQlCFd
vWY3/Vbr9Prt8Y1Bq/ER6RPUZvCXTBrogCe5PasKO3JJkWDfgKmnfHOX8luykqRVZ0JGGHwJUMVL
XrxUl+c4eyYpAsow3ecoVixDFBfri4invNzIjvaqrYstN+jMb2IHh1mcEXk2b651pEzR8gCWAEIf
AtfudqTiMIRFInX1sehMn0NiJEuhMhO7FkCFxVn5RrZtmHnPpk85+PwBsIXXAJ48bcry7HJyEHpj
jy5VnVMWbWP4g41ELVRLZBPKYu1zO7NdyXrdjpKoKqFNgBAIoQmbGiVcdlUcKp89cmceTDidw3fG
CJqPX66Z2Tr3LME/Rh4PBVUk8yi3UEziUQPmYTiq29goQRH2fMokA8DTWV7GyUEnmEz0lsEtJ2AO
WsU79lTVjTVuAF8ikESIOFVf59fZjJ97Z7F4HAecdDTfwAEQqaMQlg3L1XUuHAcjFcxYdhIjiw3F
KVdRaRWuGb/OnL2JY409gWQsSAtQkyYMnbc7MpeGDMWkBNLMurotUZnEH27t23KHBF4PMSmjEOEm
zFid3GeUVcq9dAspZgQmi07yO0TTftyDuIw2zcZ9Gf95g5DhQfsAcAkRGFdqeKRjokYaFrKHMYoT
kNfmO70EIf0mdYBMmxkVuexv9/2tMWpUrS+l4RjCWK7uk49uh16zqjBjDdq80qoGpDZ1Bt2c9dWJ
k3xrFoJESFmhGxWOOkpxt0sYM4VSuGnondafwyl8leTV6Ei9lS2DLxGKpjmMPh7oJAImaH3woaJB
GNj9Ceem0g5dy7FhelLOXqXbPeRgq7l+ljs2cArQzw/cCcEAUQ9rU8ZRoIpaegJvLONtZHWTvHEf
guErOgtlYTQjlI607ZaVzW9mVSCmfgUo6nEGQVMN6wKGeTulQyOwgQwU/amw8k22i5fiUT6i7w5s
W+pyPGrv/qm7SI5riyjmass50cxJqY9Q5P+1T92gZe6lPVZAPPH/h7Qva25b6aH8Q8Mq7ssrN+2y
bMlL/MJy4pj7vvPXz2nXzA3V4qeue/OSPLiKR+gG0Gg0cGBlm8KNt+mq2WVrcGwiu4Fe+ZW/Ud1o
7T8oG/FROsVu7oprjBxcsd53b8MBMtPGAPk5eDTg9uj24FItiqEMS+UJ5YRfRY7H8/Tg79O9f0Io
+cB6vb71f2ijx00eA9HgilAhTukyP+pq3Yqc+vSG9OG7DGpW8Mc/FAd9MqeI2bZ1G3lgoCXqUnBb
Ia4PwNf7XHdlXbV5Yjx1axCKvWbn8iD+8Nx+r6/jh2hVO8E++80cHH5zlsAb4Q6PGxIILUlr4DWq
V/CRNkqD99QqZgi+RwxA8FdH9fm+ld54IwqF8kZC4hVpD07Qp9R0X/+1A6c+TnzSLNertznH8yM+
3h5HpKgeLv0JRY2FicKw1X0xboM0AgU6UzS94gQGF901VJlE4sD1kvcEruLK5H4Zbnb2fvAbSTGj
0PJejROz0p2Y15VHRbc9uq/QSke4nzFB4hrSG3lfbhXBP3Nrfxd2NobLG86AGp1zu+Z/Vgf9mL8i
18aK1G5ORcBCH8AmgcYPQr50Dav0pTIFchCcU9lNOLO2wBYm4cEcxfZO6daMWGNBC0GbBUopGDfG
SdEpRhRNG2WfhcE5w+OvhmcdCU9WHuaXvv/bDSQ9EWCRxLhNeFIY97VYVe6ppV8HydkHcdFK/V0h
gfMavHLwKHsQMf9WPgfGU9mNaBQitZCD6PkYsuAnZ+FXhufjVwzkqvcZSANZ9DM3pxQFRCmK3A+l
z/sQLSSzdZQnBNWitL6/fjd2TGFQPmoUOwz1iSFMdzIcpA7uf/3WvKjPUwctCODB9SXh88ElP6JQ
3NaOsbpu31CnpCDrFKFQkeU8yC++Mi8KkjrdOk/y/HoCZO/87J8TEQ2VyqOjNxjR+/noSQwHcnNH
oNDIHs5clcF3k1YRAUEDqCNXfIpaF8Xe08E4yaxRdEtYoP/C0Y2WZtJHeY0liK1RCrWIvcKsUZQ3
ghT614hRrmsO44eY7RfEcK7XEWczgiM4RhyW6AW6RkvTSS7LfpDPb/EHhAufAjd5zV7UX91H/Hpf
TW6T/2g2QhkBYaFAsSy4Na6xpGJqaz5W5POutzDO11+jV3NCB2UAvu3B+lFfPj6QFcWzA6tD7daW
r4GpGxHYe7K4CSQZhfqximrK6MPfBAwTu41yrqTDK/e1dLycYWbVJALkUJyLzU9vE6+MLbcB+ZnD
6kn7dqw32/bPUqJU8BoM7QhBKARYyq5a87nVPWhPko80d7MN9yrmsXdH1bP/facfouXZDqK28ho2
ySdj4iMsZPwiXURUpIaO8KgduAPKPZ372nJzflJQlFs0ijIRIijt2S4fN90Lx7ocsL5PuURNGNq4
8QT5LD5izlEk2sFpTO12snyMC6wxSgp9HFv11zQ6csjylwtGB/MG9yteY8j8LEofC4nrBz8LlHO1
50xt5+0bx3uAnqzqHYs+4jYaJqnFP1h01UWEzq1SVTz5zK+GfWSbvzA0rnLyPatt5Ka0BLpxBUSp
ZB2Ek8yFmnzWztXFlUA3vuN/yKdsh4Iw8IZKVvWM4k0U6J5qVv/WwgF0jU3pZVcO0iinhnwGX5O/
804nc1px78pqAvu5H5hMwAWHciUrpZxlYPgxeMdkNEhNGCIMqtYVGRl83wJuc+HUilIqmhaYO1YO
nIz65miTncoD3oo9u8KCSlb3HGzbVxZn8m0scr2O1GmAQrsKvXhQTH2Vm/vBYdj0rY9UcBdHrQUo
bgQFRPnUPoVGkpJQWTsXb/yX5qL3RHO4GrPRE8Q+qKALWKHJjUDIvX5TExJCGhRHUhvVSFJQSaMY
oIKOx/OJvxGcf18eQzBwp8B90wBFEE2fknJDaISdjDamjbwd9gPq1eo9WGQdVjnE7ZsQhUQtnyeV
oxbLSnCpXG7NrTH7eFseqjWYbhxvLTyGG1SHbytmTop89uqwoWCpRYz5KGz7CbD9NjiFa9nKTsLj
D7TTbHSX2zCU/uYCQ4FRSp8F7cRxKFy4xMeLH5vyeQIZY3Qo16z6lQVlvN43StlLkfc9zP4ILtxa
X2muv/U+FUfZCqgpDJjczouKOFMSKl7tU10KkgxihccH4TVDpQFLnpu48XvhCHm8hmJN8GNfn82Z
ZCRKzEvBBfTejrr118NaWnkPuLIwdujG+QGIFISS0leEjbS+I8eTq7FahZfcQd0zKuYTW9l1O9WO
N5NFGGUJPX6PmpkXBvCtapCZhKjVR4s8yIToyLjNMbvLK8ToW/39JwU5rORLW8k7Vv3UbaGEco1E
7ZY8gMAq6YDU2B2KvNES4LxKTr3LWQ6RaPO1aV0DEbWZXSyCPg+9iYgEZnz/+N6dfrm6rRxGN3jy
fyAtyIp6WEtI9naGV4zRxBUN8EZ4KsIx2rqtjaSE8O/NGILhrQP0vKQNkyY0CJNULjGjKkIdZks6
VoWj/iA4AV6oWPN0bgtryGbNoCjFz0OUgCCrHV1Kp9onbmkl9nuHocTpOnSGdV+Y40l80B/KjWLx
GCw8Pg2/Pks8Y1v31ZP1O1TqAhClKO0tG/yOHiz7Aiyj2euPSHfy1uhkLl7vV+Gmd9u3eJO8REdj
RabLxq62YSrVTWh7vSAqFYkFeqkjdMAPwQwYG090tcU9Na+/fkRmdagwt8pzPIdVjHqbBgUoStXh
fzD2GISTlMnEqZh3Sg/N6ly1MqV9YE07zG7Xbf6h3DcfWyt6LA7lq8CiHbp1rNe4lAWlIFZC8Rtw
/Q8ZFWWigGw6q6P01rVeY1BWMxRBSMrsiNVwqJr5qdreOXX/Nf0/MrkY9QViIdCPo3SZ5qAvPKGo
2hHdJfxK3norfosBcXgtqN0QTxTtylvVq2otbCeUyqlujgr0fs3iob29LuA3oCWYRGgoz8PvuXYQ
/aTrudoX6aX9qo8o0LP2/qb8JTxHB+F0315uw1tCofRNFgVyatJOcw2Fl0Q0nU5pdqlAezDZAg4s
faNiCmtmGltkhdfMEgjy4ylvCzp3GUyoyMyC9Is68TMwjoFOL8sutVni6uo7hnVyPkgN5Il1hCw4
dkCBMQa3PDLAmgpjFK0ri8bLs0tsnVhX49tNAo07qMlRFUuqR/EAeb1ycR8XwyQOMSo7bZAPjhgc
YjtndOmjPub+Jt1oPkFC6hwMBwgs0JlwjVR6epeU0xRfYtPWRrezkHGtCOfEfZhbXQAO6EXw0E84
4cCsdY3Dy1XWp4aQoHkJRWpHya7RaIHxuE50/JDXCUgwWFHMjS5QiJT2qV3bTZ0vJmg6LPaHUNqm
vQU2VKucXMId4T0xn8Fuzl4yCglHIR7/0fYGptprGYVC90YhTFNUVmmmvD2gumjTOOPFvr+WNw6R
gqEES7RgTJs2gQVb6fOP8xcrX30bHFEAlMetjSJI/AIA3krbNeb+KDmRaf37lwwKhnK6vNZNRVET
OdAnGUH1dPMYIDvIOLZvcwcUDhU+KOHk1UaKbWncwYVIruub8kY3fUvbRqjvu787S7aLgVgobiT9
tXihpSyqq3i9CiUCB6qXZiP+rm1w92B4MotB7iZMJ3LNgCh1C4YpGvsiTC9vpYneLdSapi5D1W6v
UAQDBL944MJlAFp9rdIoccGFdMyB4T5g2Tb7eH9+ZMaSC6Z6hSJeo0R6WaKCACjgFBRMV1ijbBV5
zme0yH493t+epUVDIgsvTHDdqGihlGEQdPQChH524QLzLR9QNRP55np9H2TBqRLuPkw1IM0noHK4
lievDKmUpRZng+m9Sw8ZeOf4ZmXVjPb4RUOd45B1nQX7KPTmOC4DztvkmcbB9C9NYm7PTKrnpUWb
41AqnSfSIBkhcLxHETxB6gMugQ5D1YjXujq6oWlzDEqb5TLAtA+1yS47j0wPTT4HVvPdomXOISi/
xtVa3hltjeVKNuKKtziHe5esM+PJdOmou5KErOZsV/ipkZRQgCQReg/caq+Ymb7Rqic5Q3X1M+u2
vnQazIWiFFoQwC4+1hAqNeOPODQtVq07Wfg7G0PXPyZyJqgVSMIuzUa2oy1j2xe98+z3002oRSaT
Ont8Xt16hak4qnmsrPXniBb58vW+WbIUgH471yrV76oALb2j1VqamW45q7TTvYAOAWbwuxQMzOWi
bNMY+K7Lu4rsCwIBV4zM2A1dzmZoG8M06TA06tWBqyYoGybsnTtSBGiFts/aJJYOUMaZJ8PYjzEW
rvyKXHnz29htDHBFOPF5XIs7cefbL/e3iiUWFeP0Eaf4xQhAO3z6ne63a5ZIDLOhGbdyL+E9iQfA
m4zyd/kXKBk290VgIVBuoC9Krp14GKZ+2E3uYKL0hWX7jHOGPswC2Z/QUY3N71G3WK4qBw1egck4
MRdjgD+ajCKva382tgknanVHNHm0un1pjp+9u13raAv5vL9kDGeA1tdrqMqf5LSSYDRoS4iMx73z
DK7W3pRf6wANKaziFsb5iYEQ13CtVPsCzxHX5tqKjofqAgwOybawWEu4FODMl5ByBr7oC55ffDsD
BZQuulW5k62sq52MeZmWlViMdSTr9L99Nop3rgXza13OK4mYT2y+Y1YwOIT2z/EDy4jun9k3Q20a
r4z6ZsT6YbqFvKnB1bFmCHLfi6Km+loQvucHMayge7gvNmf9FOwsx9JZPTFMRSC2PDuys6Juek6A
IPyXidnck2WROeosL3rfI2Di2DVKl0kCBucgjOotpH90C8/RD4EVYuxg95GBDkX7avfcKnNYF7pl
XPIyh5QCpmBRixj71eBzXADvjY6fQ00aXl7u79OyI/qDQK1fqoQ9z+dJdhHO+ROGnW8lJLCi1X0Q
lhjU8gml0le8BxDotPHUu2vp9HcAVCjFq0OI5AUA0slM0Ael/4qe7yP8D0X7Z6HoFDJGDU/9OALi
0IPYy5qOjpQ5W8wfYtxCyVrcOoA/OJQj9YIOcVUWZ8gR8C8goH94ThyGbTL2nO7+hK7pctlAq3oQ
ZqHz53VwtsWBAfI/QrY/glCeMyo6Zay0CC4GLbUpHuM5M17VdnRM1izzJN7+3ppRTjPpq1RKG1wN
o/0ODKiuLoGQ6Md0yKw1Kzm17Dj/SEXFU0LZdH2khMhTbt8wdPzMEOX2peL7MvXn+5TFZ0YdClWL
vRHqrWYKoi0opnDkjrXNm6lbmaAKCuynp/h3aGmDKSK6YjiEZUUH4TW6KfBcwNOUt6LSKUXQkvQo
GKiGjWBqazyQoK/CYp11RANutm2GRLkFFJO2SaEgyyz+LsH8jJROAH6o3XBATy4j2F6+2s2wKA+h
pVmShh2kGlGD5Vv9/sNykvX260VClCIydH8x6P4DRlfVIzfWTxkHsGATnK3Sve+KFr3p7OuUh9BL
I/fgILLLC+nfe0p/ne9/f9E9IBVKugIw/YqesFaikkEByzBO7sG20zWGHqYmIqv7IGRvb/Z+BkLt
R1GAnVcYEOfoKxykq2cUIP0dgkQFvxWHerjAR4gdvIGiEarVrPg1Izxc3Og/UtDzaNEe+v+i3qfV
I0NjF3d59mkqwhXHEG/PNRZIfAGt1BbjyNeMfWYhSNiiWehUNIURo3YWrgzvgY1z9p7+UgTKLXt4
mdM5AwDJqUMzuMO8Qi/7qtkiUd4YjVP9GGhQ1dZJn37m1gnslvvKYsjB0NVv6rnZQiVGJQEJKOPj
20/jAxHm518ZA+1yAzBfCK0IgOCCdu4VBnhXq/sIi8fWbKEoVzuOTZoreMm5JBv/GewizHTz4r1l
BkDZs54XXJmQe5K8eqlsaYf+SfiMEEwefyUI7Vo1uZ+iuIRZlEffjC+YjP3v4y/UQIP2XZbQyarR
z11p6eFC0Ug5whbczHNrdM3MZ2nUUnB0hUId8wUq1g38k+PBSXJ/CuYm3gx4qhlZ4f2CjV/hkL/P
VFfIy2zgiTS4/2/Igo0s3V3QLHQfY8QwOHpwRaErf2JZygIQteW4ibtgTwLJX8nY8tuKatQJziGo
xZowwkQXOEB475jR9PJQuPVzgXlJwosVfwYmw9oXjr8rNGrJjCIXpqZQ88ubd3D50pLRONMh+ql+
39dkFg5lkmAS7pukJjioi8EIn6PlHVkXLxYGZZU4QzhF7bByo6WuMCURJzrqfdCMfrkvy8I5OF8z
OtMcN1qvxQTHrjoz75jJhAXvAgIGXIBR/YACAZ5aK6PpBYGbsFbhSw+qD30TbjBjKUJmiWX+S4ms
KyhqyTyuV6NcBJSCkmwNlxY3ANshNCBwRpN/ZSV8Fnfoj2TfJ9zMQOtIauOISKaYhstZnXWM3S/G
8bLsbWYgVMQIwpKhbQeAxGa02Y3OdESe5JkRCzFRqIhlVBpDC3iglI68OsS70vKfha/n8ZUBxFoy
Km7BnJoY1QrfS9Z+CGv17GTvX/f1WVzIXqEflrCYov4F1HBU6JL3Ql/1mkyuyN4hPhabcZsevdXF
s8NDeEBFwv7H8DLucxvlCM597IVoA2OzwXmGrm/U+9C21GUZuvYrATdAwS52k2I+h7b9dxCUPnQa
rneS0ZO8sGi56v7jzCqYWorMrqSglEHiRHUUGz675JX5VoI7WPLNTEE++JHVQbRksVdQlD60jZzr
agVpaifaFIn1hh7uyioTi7w9aBsWK82Cr7uCo1TDCESh81PA7fjffWgKP+7vzZIZXX2f4M88Akg3
kmZC6+ZlesBLt1ZZ4GfJzPVLvhaf7kMtBAdXSNS5WuL1XvIFII0r0TrUK/3X+u8AqKNUjpUqktSJ
PKTw1k9wfjEEWPAEVwJQx8IA+vcsi2AqSI9uZKdKzI/1FyMcYJkj+Q2z7Sj7UOzbGIocolbWHVtn
lNasnMv9jQArwjVGFXuVmmvAaL8O+Uq2ixfv33K2kBagf5wKhj5fI8QSZoB7PHbCewa7yaU3TCu3
LcY5wxKDsnmvVDtBLyHGrkOy+rn/t22/lAyUnSdCPYB8DC8KuXkIzch+MpyYNb2LJQJl3K1cZP5Q
j8h98HiYS+zS7hhlewvx8tVOUObtcZjZJSTEfYRbwwK/BXPuJtlLKrVyhUCZ9RCHteh5QOB2/PZA
Xg7QrTq4z2BDY9Ss37cNTBe91ioeeeqp1rAjZWnqpuXjNb5cM/37wll8JQ9l5UWOYdZxgz15w/1C
tHhHs8q99rJlhBX3/ToozK+FwRiCXMpkCHPZNCYrEGesFB3mwTJlI0rwcb6zQYSOcS2HpmQmVBkr
9X20zHxVnqZy3Qfwh70lue+kHlo1w1PEuvLdd7tgq7xeKU/WAsXLoWCK6br82frMHYbTXUTA7AEQ
2IP1Tb6J91UdfU2dBCPRUFGUT6byaPafjChIIr/zxlBmKNSO15k0hb4hwlDWmmnXybrEDdxtQIIC
OpocZHqN1a141LfmCCzio7paN2ihaV+/nA/+YcvKJS66nj+/hlYR8MGEEsdD5tjM30v7Bxp1GKu6
qIQzBOoQyMU890sPCE1jGhZ32vUw1/sn/qJ3m0FQqhF3VZGJGSBesG0qUHLPvI/AEoI6BSI8kHBy
Ax1PKtsNTX0fYL68xVANhv59vybMDClpg1Lse4AoZtCZtdPZxoMbaXZ+uS8MC4c6DORWr8OywXKN
1ns1uYZVTZajPN8HYa0YdR5Ugx7WKnblsqv2Lurz7Oqlsu5DsHSXOgjCrh/ivAeE9uB2u2jN8mws
tSIizvajVrXcKGvsR5Nj7EgDXp3zfQFYAJQrMLIJb7vw/5fp/KZgOAiztnjRNf8xjO8L50wCORqC
OA1woQSz1cYw3+LjYOJpL9n67n1JGFvxzX01A2oHqWhgIdkl+5WbD7D08JNh47dE/iQQm8lCGXnN
ta3aCtjt0mlAv8pbCt5WwDWLx9YQnSJdZWmPTmWeP1kF4QxNFinbV+SgBfMSdik1BbuOzNdtbyqf
99ePYZI0Z9Q4lcVYlMCINr2jv/wSVmC//v13/uX7FXi2SYPeGgUoP8lBreRotAZj7Y/q+JcglN1L
XjkmaJeE3ZcvcGDHdANWXItVorL0snqlDZTtQ1GasSMKZw/Gqm2Rwto0l/ItduWfO3nNgvve4zuH
Nv06GdVe13c1lO+t2wuqE+4Pl9EpTvGAnqFhK71Y1jDYkFOInS8ut/5jZmOm/ZSriFo/UcQIPwDl
of7a38pn3Txrtv5fbmx/YOjnS7kb+iwgh/Ubv9qN34Uao2/nP+9r+3KeZgZDxQRToGVF6WH3BhwN
qAX7/PCsbMWwqaUM/lxHviOxmb5jsFc2agHWDPWUvaMEtqfbSKXhcSUQD5imCe/B6vlkSkY5i9AL
tXwkNmY3mZlH5gfyaKG7BrXgXy6hfH04BX1UjnKIJcStNH0OV68fmaWdWBk1hu+j36USnvO0VFC+
y15BBL7pHFYrJXPFKIeBNrMhVQZAHNK160afGWatsRhJF8UATy2pLsFslG+qkpkmYERkOWASCyIF
8Cb9yEH6oK7D/+L4ZhiUhRZxqHJCAoxKtGPQFwlb+W3csZKoiwfFH5SbE73E3IpWVEnsFv2QHlGL
TgpeNYYsy+nAGQxloKrep5OG+O1ij1ZwMjBsEvMtt82RcajfjO1CAyEIRv7ZmG+GqNnGgLRQ95sc
OHGxwsSHd4yfBVuAaTkgNdlsj/VlF204V9/WJqaqwWLRs8QuWCY2eePcZz+Cstkc5C1qERJhxXzn
P7YGKqxwhrwGJrdKbdZZsqzwMzjKcqfAKwZuhKLsDmKF6l6hI4Ui4oqRWWDiUGF+mOZ9mtcaudql
WL63zva309fXfT/EsCyafLpKuyT0eYCgFat82Ym9iZsRGjLuoxAfcG+HqNM+HIzAA5sWylLI/PMe
jKH/KdafbQqRc6aIY5YGY9kRRVQx9pAPWdkLlgSUdwjFBi0+Pb4/oB/imDGf9kn0e2eF6INb1Jtx
jBWs0PdTpfvTd8KN9RGxh2OygCjPEPQismIcBCFv+6L1MJG5ONlTxayBZ2gWfXp3g+rlng+JUhNM
XFZrBo8vLRpluYfgBGJ1ftXhZRStK9rlvq4xPCzN08npfUaeYskt3DhzD91Fx4gJNWDNEF4UDyQB
pN4NhdZ0ERd6sCr4VwNOp31pdvHmOWbPqV28/s0wyF7OlboPY67vgbFTV9me3wqYHjxK1sd/u2fq
6GEFzww4AuiucFGL4tAPwxx79YIRjC7/guGLCtg9WM5z8Z45A6J8mtqlbV3yGKgGjwYqU3TIsUpt
l9pXwCfzRxYqHvEzYRKSKSalOAKi0xFTpX8PFs5yOzBZWeZFXZthUX5taIYRVMhYty62jmDjwA0i
xOwQ1mm+rAd/RKKcmzHpU6FFgHmb7Gl/Uh/a/SOTZX7RMRg8+K0NaLOsUh6u7qYxibiMPPd3bv7R
fyAuxVzWMTdlV8SAmPtWuhyh/IHTiMwz3a4jsDpzfIFxbdbkji9gFzFPmPn9JjiME275HJ0hUR6v
NDKjixQg8aCxfwhsGZTEKQRiKcOibs9wKGsdhqzlpKZEOQu4MDmcc9x/6P81NFQpgESUtGnTj/xt
L3dxn1ZQN7DAqBaJO0i6mV3NvXTazYGoJcs8b1Axe4OYaXwMQRbdYXTM/udglrb4CxpR78tLY/2X
jZqjUgvIc40nTyMWUDKntxT3ygasfx1yQiygJVWfA1EB4yB03DCmbX7RkBdMfshWbT5l5uRUx2J7
Zug5C4uKFpOI97OmxJ41LiK40RGIVbk1BjLDV7j3wZbc0VwuyrsqYwslVLFtHWG5wkj5H7kN/kSW
O2JpB/n7zHS1WjIKNQAMhqh+s4WBj+gB1KFQ+c5qHBBw+3CDTLIXFizlbFEnKmiNURMHNWF6E9hs
bPlDdlC/2zjJcXgXXlT2UIolo54vKeV64wQlvHHzbQlTbrYvo6O5mmu89R+B5eOhTNMtXnHSE7Pd
ZvEcmyNT/jjspEFXKohbYZXRxGUVO7CZgPOpWDEJGYgS0tHnH6wbqlspTVQxkYniuCJhPNy7wl61
UsUxxzNLe5YOszkW5VtwzY64Bq0iUNLkU3R881dvtxtv93jfFhYPmDkO5U36vugbNQFOnZg/Uydw
fzdOdhTB6vmvB86TW/AcivInxhQXfp8DanJlPP8P6CbDVGVU/jGDm+XFk2UF9JeYKkw/NydaGFZB
PZLCPw1vMpgqbDoFbtysYSzLav8PzveZOjNxRLwK57ffOPV77wpOtvoPNYwGZtmJOMfAPYhhC9de
hNNlrkm0gegB+u/ImnEH5YNNoE/0idZtHfQfeCvHwFbMz7zG8XuDq30Jut3AjtwMu3NSVs+x+8nQ
tyVHP8eh5FGEegw6DTjgn/xVm50ZbkbXWAl4/PVtZsHpkiLM0OgNGkJZTj0RaBhFYv4cdr+mly2L
sef71eLO0tGVAZPXV2VA3EIPFvbUxJSxh85WMSEPV+yHp8l2cXs8+RtZdoavaL01Niz62sVngrmY
lBEnIS+mHY9fMHVbJd897x79Y4uxhcd+g7BHt+7v4dIJM0ej7Nib2ljjJqAp6HxHIqF9az7uIyzZ
1RyBOOKZXQ3yOEBJ4dT9D9S2dYGlbe4D3E6JgS+aI1AxgCaOfKPUkKGyRUKsMtkZapE1U9mk5tvB
f8RkMbN3T7JvD8+O/bHNrC+Wl1q6Gs9/AhUftJxmTL5CQh70vMdIpIrmF4sTkYVBBQNamGJaBgl1
2pdN4TTOh2+zxFgsEZ3LQXmOss6aUVe+1UHD4I1LaIaOZ3eo9njmd8bp/saxBKLcR5DwQp4S9yE9
uARmsEY8PNzHIN+4Y8908rnxc68eG5xTSMSIH7KZgssenKSME56h4/RbsjhOYjiEQOmhdgM0MLCO
X38nCOUWMnmodY7DYtkhgk0ztiYrRsUSq65v0R9gCIqugsVOVugrsREVQp53GF7+LrnTJj7J6/ti
3HJsEmP9A0BfggsuzoSQDGK3s8Bx1a1qDSAiwECy3Kxwqh+zymLyxxMXc6MEM0wq/oqkxI+0Eudu
DCeXmyoahkl0qdqdxbtW+fC3MlJ7JZZ5UcUpFhHxs2xxmBIhPidubKmXzvoIMLyXJ02W3Yqhhd8n
4K2cpPcDNowR7eQEnbnarsd45lLFPHhkGu3oR20FvJlfttFgsiLNxbMYcwD/PxK1opwMZzRKQFIw
QdFsXAxHHnJ7WrUis6WFBUUtZq+p+SAEIjmh3MiOD/stmdzLfAUln7m3dtRBiIGRoZ5K2LM6XiNd
i7FDsin/Ehyrn1yWfrCwqCMRAW1WRAlEmtwOPJ5RAFozyaofHkO0SbByNItvyvpsr6jjse6VLAWb
I9pNwAIkOeneqHARb1bkVoCSvV2+xnOVFawYhk5U4HZBCXO9huEs6nekNVPGuNB4jo8lZBweNi4K
0PrDfkA91X95w0Q68h8YSjpelgoQ3skkb2OYrWwKu+Jd/cmyLJYw1PkeN6BIFXwIgyq30gzeSIvg
3jO1F3De3V+3xQNrJg91yrd8w021gWsI76TO78Tck0sVK+pbvCnOV40czbPNqYyi9UuyOXayP2Q2
mGRx9koOS9GXT5M/m0Of8J4mc2oAmOxku4PdOvVzueHPw0dvRlZlt/+hbnMmFf2ixCVNruUe7Opt
ysziWKDeMWMyD3170RvFljE4C9SUZLYR5WUFDpSUQQmNIwRrgvsW2tZLG1rxWloHrnhBrfqme0oc
j6WEi5oxw6V8LgoCZLVIgFshx/9ePp/K0+N93SO7fk8yytUWqOuLlBoIO++AljQLnpaxQywZKM+n
ZJU/ljwQJDexhSfezFaPrL4wYvHXUiiYsYZuXsysAzUznTKWZb9JckNuL/aGdRiRn3fv09dbcH+x
b2PG659JLbYytWPgT1IL7ovaTQ+9a7GeBVkLQR1pPch6e1/GQvx8OrGqJ1nfpjZSHZpUbTV8O7WY
LPQLt5DrpaF9um9wraDg45L9VNsgVnH2Po6o8+f55f4eLFS2XyNRfr2Ad+I6skSxuQG/bG/uYMRn
1TZd6/yUrXbvNmzAsR00yDmMurXv59J7ykR5eg99f3HVQQEO7nv/HD7rTmr9Bk3wwe4engKbA5Wz
tQ7PjtXa5/URU9st3zU2n/dXgLWP1EGAaTYR31X4Ee4TMniMs+zW/V+vLuX+204fMckUHx/M3ywr
X0gWzz9+0wumt4pS+77SXl5ihzumq+JnYoL0Onq2ORY//32zp5vC/mbBb8Z4ioI3VYpIFvzE2ErW
r6TMveRqzwtL6PJff5kgz6KFbmolwyOuCiy/rMD7vgKq9PC+kePTsB/xqxXTNBltV7fT+vRrHaFM
rBe8UdOJdmP6lCWZMaZpuHuSd63NbF26b8+juVo7X3+5EZRNjZqWdRwPkQbTYnxaYm0yZVJDgcLA
WMW3cWmISzN+zFdb52E/mk+W/dia+/WH9Xlud9bKJvxXWymyS1ZUx/gJVB72vjV8Z0b+txO8mVwf
BgLK/SfIs3tvTbyARrZ78DaVKZrObzCl30dj/fJrC/m7bxGsmU0MUi5GXYEfbj8xoubbGOlKab/v
c7MvB34tVFqIL6Oax4wd5aiA87Q3WbOWRBYOdfaBvSHn6gQ4by64KEzz8MBZ74eL78h4ylmDp/5l
5/Dm+WXNoqZhmPx3imgmoB/XpZASd4IcDMudsAyErpvV9KHoOeJPXnad6wb2JcLzR2a+XjYY0f5k
rp2Nstq+BKYFls3P0dr6NuuV57t06J5OUzbqyWJSNgPke7Ptw9Pnw8O6NH9cStPd5Wbq4O3ddUH+
mlsYOOXZYOkHdYZv2hNyetbX6nGwnLOzlXfn5LA1T6H99BWZ68329/r3kTdX1qtkHg4BBvKsdee+
Rov3I1KVTh9xRlejzw8nquA+ePZhc7B7/NR3V1nX8CaocU5dydxjSkf+wEo8MyyTTqBGk1Bj4gR2
LbUclrp9Ux3d2Q+6Ylftg2woiY+xL7552JCVXlnOzwtecgIThbsZhjvanyGOiBFBFprXTMW2frV4
6oZHZVyAvhlQ7/2Yax/0f6RCTbhYxI8BZa29eXt69R/lzdvqYG9KSz81prNeWeYZ/6PgEtlw1XHw
A63V+hytdHRXrlnayjBGOk3DBZqudmTTQUbDiK4X43gDd2SM1RZRyiVTsorB6KdNqnXIzRwqAcM0
+zd9je4Czq6Z886WvNkci/LHSoDnUH5QO3jNEMMsf3nmmezlfRNZyJso0hyFrObMdY1emMaDqoAY
wDrETz9TK/lAERyTPHOhc+wah/LNRqLXuaEAR0O1de+8Sz8rsCmDKCwD5yOHSq4A2XLn+aty7wvI
WkUqYGrrCInJ5HsVMWvyXcPZc9b6/8DqfS0eFSEFkTFOYQHx7MQzpdT0fqVQigQWeF+cxQAQ9Z0S
5nUa33NrrvdLCbQ49wa9u7wdBNT84jyo1hzYiAO8aVXrBkVxPiZQaZvkN2nMKxnGvuRQ5+iU/guF
VIxhSdDbp6d6kzmf98VbvAORTgSejDBUNPqw4ycv5kYDBnYw0GGubiPcGhtncqzs+S+RqDON0ySp
lSKIYnsv0WTX9ja2Y7tdk2l0zLnGZF1oHzkTiz6IwISYVV0IsQpbMXuMzhFMb8Oj2BRMpBoay02G
cLdPDEQd/1lG+vSJ5WHyUwHCJT+mtXJcWSIyh8HWP9/HWSguuMahUj6CF9SeHBrdxd8V+Vq2pc7l
nGKHbLy4SzFnIDl4OOOtwtxi8KqpHkvNZBn4whvR9W+gdDIAiXUdkI0cUccWO81a3wvOufz514tK
OWQv4jg0GGETR1CBowQQjODus378D81Y1wJRLjkSxdLoxm+BCBFJil653sWQgBVTIuKV7qkl5ZRD
jPQckwESkbFHBtgPOnQYoQD6SAqgMY4Q7is2Q9TEM5FZCkq55YznKkwjJnbugn3opNrcygeicLqv
oMve/48dUG45koOMC3y/x3ndvsSrBNRxHyHzQWqhM/V6xyhf0kq6AeZ47Jj82AcWunCgGqsDsm8F
gkzD8twQbFGrzrN+bJMDt/Ef6jXrSXhBUhCHqbIoIjQBexi1oGk/FlXO4Sd07lsN9oUKJWVn1ukj
EIWgFOYKhVpPtTWm/0vad+04jizb/tAVQG9ek1a+ZMq+ENVdXfQUvUh+/V2sc/cUlcVWnj13Bhh0
YwAFIzIzfKwYfKyfOz/pJDDijnSAwvJJZQqotSRWaPun/heT6oz2vKFKiVdKE1FKJVyW1v7yuhDN
8RYxNHvFhPWdeRETUj+aKCtPCP1ifBEp4TB0IFuCeWL1VogsIrdJ9/+DBfSF7wM9B11z+jp7zexw
VbuSVRz043BItHE2BIVMI4cpv7if5UFwN9CpGVk95g4GE9Dbb2Is2ORcndk9Neen3QiA1uiXtM+y
8YQha04zCkNHSeiXt3n4k6+fc5R2ieL2ZLHsPaSf7j/WOU0u86jy6xK6IlVsYrv1bTKZ8+Mowmvt
DTRZe5vNe850oL5Gh35c4QkRylyk1+iKQj+IFFa603fSvnn0V8qycGQrPMQYlhgt1S6z3HVnX8ln
g7reZ3ZYmPhTjw46Vng/54DfME1ZFT2Wu6JS8T2lvRUsTiJOZ7W7GnU+1twOU76UYUkXat4oFUiZ
njOm2gAu93jSX1kxxawqmkiYsiocGikSOQCZ7S9/9aDhylwJa9vm7BOa0KDUndAUXCH1oJE/eJvS
kuwDolyGs8vig1J2scJHPld7sFHRQ2j9XjglgpR/Ywlvzp9SbujPFKKSAyeFVVkXq7HQXQOjm7K3
tc0511NSdKdS4vOdDHN4BYwaZnnX4tq3VGt3sevHfMviay4tcEOMUnL6gCYXaQHp8Xv+hYMi2S5V
ojm8aaOL+01a9Vt/lZgK9In52iyN7F12L8bC2FiiRKDaPGIUy1WwFdEaI2Csw7N3K7d9va9x5qKp
m4+klEGET1TqetFirMhbyc/+uquJnBLH4taANHOxQROUf30UGOEM7ScG8fk7rKgi2tKw/VajJNQp
Si9fAkioN67vL8EKU861OXph4eq6TTQMBg1GPhArPEt7mIQG/zcm17VuspagzuWsAUOGhnD4D5rw
Y8kNJyxEf4F9MPADoxY5Wp4UTmamf4rlQ+eGaP58RW7+FBFpjb5hk9UGOq8C0ZynSqIE4C+OUoGZ
WHp60CKKEBsj/oN1QekSt581tDD7nCdUKO3nx7nCZz7EzRnlx8KIX5EQZiF5zavYCRFK9yUYYhe0
CERgop8UtDWGCH6uZ44c7l+emUBcBibyPyKj9F/DFVwp5aADlLSjcBIR8Lj3KcxriwkJSv0NZaql
9Xg9YS3a/Z/XxL2YnwwaM2HADRuU8hNlDEOUGWj0RvLBu/m6XVUfRuSwkFtnn9o3L1/HNsly+UEL
yIavG4bb3S0XR8VukR65z81cNDzl5uueT6goQaQuFiG46WzRti+A9n4Ld+OwUWLWKdH2ij2u+dOX
Bm+tQrx2RvKESZ/yn/ihEstEwjt6euNTg1+H5zNcy4XR2FCgD5dljnq7+KBjhjbbMpQZ6w1/ZU6n
vKdBxGUaaBc9eTvrQOgMDY+gA5B1LccX9MN/mxwlpSw4zlcBdQiV/WKG1nYrrMRd8QJfScaK+f9F
oDoq4XvkaK2h1cmglDjTPCfPr/xTRNa87bKbQsff+UlHxMpcZJaVn5nlvA2E1oNt1gkmaTLOLkwZ
MJGXB+A4RMA7Lx6YGwL+oqy+aVKijIuoSX0NNFG8yQKoKuzuDe3PK+PI5soweBeqKGG3MozLV4Vr
cjdCiQuzJo+vyGRjSth70mNDXF+MGnGcZieu8TqG5QJZmBKSRfJT6XyY91/mfFQz+QLqFCXsxq4H
MbieX7qMABTIX7Vr3Sq+GvQjwq2zrbYDohT2CGYOM3wdn93Po/1mn7IJvS5Kiy4G8a7BuNcyI97G
Iq1lne4zOdf6gx4xVZElrPHCEnqKyTAKGjGQyytsj7QC1m8IXYexWKPLsFlkG7rSqiDyYNbPTUSq
M3birPMC5pyLAPukPMcn/NfNWfX9Was7+SiKeVTf1EFJWjjq2ECQxIZ0fgR0b/V8n/f5q6zxIhpz
eUnkadR2X9ayMAEU+LlfDSjuvRqPzNrP7AvV4B5xnIIuSXpxpwd44y7wupGT7EV5W0uHZK8su2OX
kgyb594OrGajubSSjOE6EceJXK6kUgd6wSScvPCS6zn8jJ/GLWpjsj80Nvbz7x0Kaz5Rt/xhMLAO
OXDyiBWNj74vfW0BD4ZilyZgZzi9mqa/cJcu4tIrXIwefaHlObaAPrXhsIqsc06smaeZKTEZzH6T
o9yN8MLnoRYXVwyOA+W52NkdwHg90pvGwpFZwCazHq8gKJwiqyqeC91S6Wfltcg03JfS7OzoXKeG
rxoKqCWuZWxeXwdEH5dXDrNVDCM907wOPieUKa+/9gbvErbV9X8Abj0n2oypNCx0+xBsgRRI9DJc
xbkXOCVIeQV+L3qXRQNWA49sxU1C5IRwds1wfub5Qu5GVNXxGBXq/CrhEor5eFlxU1U7XvnE3/7x
MNv66hucmxT/Bh8LksSL53RF0WVFpZzHIFyIah+BMRm4SpujjrbCztgtmMnq+Xf4TUgbvdiJ/dKu
ZT/UowSfgECKVuWXmEiWbmcnHhibKwlLbs3du7DOjSYj0Up/qLeslOFsoDrhlY4VxVZoY67AJ6xH
3M12ef1TbPPnbD046fId0xZYRepakeVGjrdj5eXGk/uhCCRFwcwDrwo/gNuGxBOSJO+RoSjGJGRg
NcwGmpkhKpzlhAZ1lpKWYBXvBTS29UMWG2NqagWz7DwizUvQs7MwWRmk+Qv7TZKuyXl8kV/763BF
5Vtep4i93XirWw8AFg22C5NfFr9Y26W/nOA7kqTLcp4X570XwYSY4/qN6oDtisDGwEgObg17aHpW
gcsiFlrJiqRLGiVTbkhaoGlLMFhLO+SMzMSYvrK/buq3aNUzcmWz/j9KD/8hRitUr0kxZ1yB2JOK
1BWK0TzWDAgYoE9Yfs68FCekKIWmN0mvXFMB2QpbJftIsAB1i+6I5FCjE0OOmE2/s87FlLdR0JP3
n2ZFGgPcesybRTzSptAywOQgC8QCDDdmzscQZGXc/iJqqqBQ3lKMcLhPdXn0MTB3iyaq0U3tjN+C
6QYWu5tgnjOMGsPLwHQ9BvhvORuVua9qUYducR5dUagbicaqZmae57IV444wFPR1LCNSKdsQdeLA
LVBpPIfY2jPsqgdmCmnOx8aVEDlR4tFGItN3QrxycZrjMZdm+rltF4ayzIFNbBn5n3bLMYE/51Ti
lBx1I4ZMupYL6TpewdE32p4zjO+r1vOY6taszxPSdcwwYk6IU5pUtNZ7clch8r1izx4yWHtM7l+A
hawsUwzabWLzYsL+uDJrfHbW+E3JUk5oljdpOAwgewHuGybF9hiuEgH1IF1h4CVz1M6ce0UXV7G+
rEsz2l4sFK4YAdycDzOGNWh8UVSsm6NU2UVuvFSruLGO+ysxVWsw3hOHhTE9GyVOqHy9lsk7zyK4
SX4hXvEaCvJrvyDIihtYa1GT+hRvorVasFI2s0ZoSpJ6gJdaSDDODcZ6S/oznE37zWw3kuk/tI7k
xr8Di6Fg5mzClB71TrpFxqF9DfS2ObDIw9z4M+xiLIZDjn100T5YibfZLKIM1A5JBR6ZhpL+rYbx
ayX0Agl2wYQVqo6XlWciq31U1hGzd2hOeU5JUVqmafsFjw3NY/lwXF/cF8QzUVdF7iuzzOq0WKJc
ypLneD60RZ/SpC4mVwxdiObH0QfljGbnW78bc0DROGMWLmfN3ugkaaKgaSrEeStJuWq0ix55cAFR
TfFJswvQ5SzYvhFY5aFzPu/flLm241GP/kOOuik1N3CZUoDcdRww78hWSUiK3hBLNPgnbmMJr7sS
myRKYmxUw3oc80ZYUx2bqJHe/5Kvnq8fMp58CaVsL5dLJl/7Be6spppv2p/4oNudR45qvjYeP+v3
fmP8L+pysyp+QpVSt3rS1G2ag6rpH+2UVO6IJyJYQUbaTyJGhtBi1C/YqowJj1lNNyFLeQBIIQdx
VYEsoFoy4nC2hpxMzoIqlcavvydT6llW2H9XtSXItGY8GNmSW6kN8XdIb7631gjoKO+vqPUcx4c0
ENVQ30In3QovO852XvV3zFs7qNAZ7SdnX83dK2eLxoEFXTPrneAOIicgKPCKFOrgvSSN44zzR++k
RYoSYF1Wi7jcZwKuMClRhx16QOnNe1AabLNDg31C4ofaiG2WfzerLiYcUcZUlbCRw4vC7tyU5K1d
5muJVCFB56H7L8CFILoJKeoiiX3V5HIClhRsMWx2zXbY6Q4aOGA3yf0HOptMASU4/2PqWqN1vJ5h
CkZQcZnyzVYbAA9RHXkUDLcPak8u9qfmoopaLaN1ub26DMdg9pUqioBuUU3ikAuglKIPv7ZrQbq2
m9VgJjUplqn5cZ9BFhFK80q6B4zQEqpQWHmOvk4I6gApg5HxOH48yAkj1F0f9BJT5Q1oFFb+Ia54
Q2SZqrlaGx7RP6Ki7ng96EKZ1KAgE7M4opMHt7yzOie270tr3qeZEKIuuZeLlZSIIKQ5soDe9T5D
YsR4FdAE2pjN8+ghs1Kls9lDxE3QESg0INalrFUKOIgYiJejtQK8vPcphyR4ja2H5D3L16n574LQ
KUFKmoEuiXHWBt355ZffEeAXSiYqpFe3cruH+/Kc9fsnrFHi1DMk9rVIhyGSn0Pspjp6RvXfg5JC
VUxo0MoCA+xSPWpa7jN+DLAHC6jOzdo3F4yXNJsmmBKi7E4alUI99BBb+PmSWpm9LIDuizzBmvGc
5jW6Cihknhvvg0px1KMr2Mu8S4dIOt757l41ntMzBhvun8286puQofhpRV+qIw1kGplogSEnyNJf
HOX8HH/UVvpSLYiy2WBXaOssVp96QIr1f7/fEUc3+YJReU2ClnYoBb+U8QUR3DTkkSubdzQCKK37
nM6f3IQO5emiLy+vtSIfBRoYke09aKa0fE0OV/dfNO1OOaJ1OsBPItGrQOli+bvAOHpujPlJlls5
62h980NnVIdLEkVNCSriKTgrSFkVJmczofnnFdOEDKWYuMCLsLUYZLw/4h7go076R7ewAsVeHBIr
3yLbyDin0VD8MCQTgpQhuaR55SspCLZjduyyrV3fEVc7tJQu1yzMUZYMKSXIxdyVb3zQ0t0YWKod
ka2N9MIxWGJRoRSgHGJPszo+ZWG7aFDT9Al3UrcasLUYopuz84okCzKwd1B1+5ovnTylTB7ahAvS
DhUvf90+5Hs9NyNUMFSHt7DNziMKqjNrzTOCt3/lrk1o00gvqiZjWjABbTvZB3sveGit5pkbI1aP
mSwbj4W+IlNa1J2sPTVL9ArpuMunt12binF1UEsEpmBn1eg+1Q8Muc75NlN61JXsOey/RBN3Nxbb
fOsltBYGt5QP2TrxEE+iPvR58QzWNPCsG6KM9VMULzkO3umtYiw0L2yiZFTNx62NFb6SccROzNZA
R/fpc8G6O3Pe1ZQaZW9CMY15IDZ258Tsdzn6iB0fEdJq6Fmmeu59TwlRFqe8+FGsKFl3NsXBLC2B
oBfF/fQsBZiajHMb78GPezKRIGVasBim5MMKPL1kGxUg4tK7mCLh11qsC8LiibItsRIGV34U3how
l+2zug6X9ZuL0dWGmcyfUyYT8X2N1k7fuO/zfd6DlP/kF8BAX5jMeuFsHnFKg4oX+ipIwuQKGk9X
42Ud795ENL2a4SMwpnNinBBdP90/qa/cz52TkqgXPfgaUJJbaI/1vjJi69evgiwBwiIG1lkyo95q
Nga3Pvmma3RbAwDbB3n5wUxQjw/q3kdQz9wL0lj0+PEUt7kd+4a/7HpiuK5vf7gtq9lu1h+ZCpmy
PWVRimUzgOXeeAGM8l4xFdScIpSZWcVX1pWhFInsJTVXFKAUEzPcITmLCfcPVpF1ZgsTPHB1LI6g
TwqxLKVAtGueJEXJ411L7/U+Eazmtf2lEGGDeOkoooHeNU/V/mRc1wit7R6FBsiVlZ+YPcLJR1DK
pe5K/qIG+Ignc1tuggfetpv3grTL43OKFgkW1N1sTnPKNKVh4ktbVmoEern5BGT9wih+7wzjwOJr
1rBrItCzMFsiy7Rs076vxBwLzrCo8Kxa1yXAElhDD/PmZkKDEl0eR2F/SUYa6XuqYmBbtxRzwz+u
MHG/vUQGKyycTeFhR8o/TFGy02u97LgQBLm3N5UIq9hHvfB4PA6kMPxV6uyX58AsfDNfFadP93D5
dUAN0Xg0gPPcWj4apIzTAbqPdZFHPn9ogclnUbo8ibVCSQoJRkNxunW/vK/pZusJE67pGk0SXGQ1
zfHzQkl8RzqtsI35cGBY89kX/83Dl+6ZGIm0Vfmi1EDETAtDMkvgMOFWMjiZExSmnFVe1WVJBKTk
rX+Cbj1NS7DE4vyyfuMU43IlomUcdPMzN5I/JnNAcNZGTOlRB+Nx4qVqRQ9MvfSYQNbh0D5hzsBc
HpdH1Xiwnl+RrjNkI3FXtdOTNCOuvwcmx8d9vr88WfqCqJjwwnyyIMqqRH3HJfYKJdOu/fnlBa00
A/DvAcs8uBhI6gCfQjbEeo8wM9Q6JyS+nU8fxUSgmDGkz/oKGvOwFYqmUlBWwJCSqDghUTE6/+eY
GoGtW9KDAziNE/f8Wb7Fv40SG+8+r1iZPbQWqzN1tjd2Ig2Z8hWaOmibou0gDXOL7W1kH68AUS0R
fMqCMwCPgm26gBPGv5/J9kq61mKJgv/pnivo7hMALKhK4wgpZbevkRK0kldfz4uAJBth1W5SS8KK
inW4qS0dAUHtCJj5Y+Xsfj6yW7KUAfeUsh2uMsjKxMMBaMuNRhL2rrSfzwxkNEXmkJpWFOAK3D6z
VI0Ej1NR8Rz7ChfAH1qVHBF3wh5NW5+Z8dhuT6hZP9+/5D8Nzi1RSqScKLaKp/LIGDvFY2V7+xPc
Evc+jTn5SYIk6Ogf1rQfqJ1YyHBdKIU6yq+3YiswZQczS5gcvU9mxtFCO/qEDnVDk7QOqyIHncao
7RDdfeUzj43COZYWsZIXXy3Kt7rhlhZ1WHzcq5F+Aa3rKtuc9ZTsC1QfVTOILXH5goexAqYhdmcb
zVozalNZCVgCZV2OS8cPzOh9wCAg1qiHG92KPFM9XAEjJmN8HdpkazJD9vGC3vtY6pCbLpaSvkG9
WSTJsrC2WFKnWsJSIavc8QzGMczdqOkpUK+l5AY5QXPEeNqjztxi0yyToZ/x3q30KUfXi5pBX0iQ
/njOV4w/+0BTUI3FdgGclv8+/3ZLjPJ3C7Uvguv1S3rjtvK1Z2PJUcVwaOdU21Rqo3KYGHJYmgua
n0Ck2PIOyoasEuX8G0QxHkP3gopfuv39xL/W1z79qtbu/T/W+2e1frr//FgUKDE1FdaUxh0ooAvb
iszc1UaIF5Pltc144uNxfHNCSapvFLVcAF71LNv7l8SAaba11/YptZmO8qgvfj6bb0qU3+N7mFHo
ki+O9qETAd8CngamndlNpfMP9JvSKNvJ6VccF4l6AUqVFQGtDI7xlUgnBXgkGDHzzWLNGqScqTrc
SJHO4vVFmsuRDik+VYcCvTXGLt37pnH/Ssz4wLdUKI0cBVLc6gqqNTKWaP0KTO7Vww5itGCoZsww
ZEyOKI2MjbwB542nBQQNC0st+o+xw9r9d5JD5DsC/3CSwFHKVOEWfiVj5wQiwTf/APucYzpoYcYc
YXVYzERqEN+EFKVKr1mnFjH/RQqZA8zpBc+eGdmLnY8xZCet0PLFOLDZKz+hSKmJSvEFP89Q9YqW
nfkr3narAS0rvg00tvuUZrXFhBClLVSvyiopRqa1sF46lWBPVmKwuphHTfDj/U5o0Jpi0ZZhpMcd
Sq0vCV5TsmKIi8UEpSDki1CqXo4M5zoZF+CReInqBatzawaE4/YWUMqBFwe5WTQQVfZSoonzLTht
KwPdMPA2gP2x4gwey3ZKQOflaIARPqTXcT5EsjXbelUa/AFbNR/i5UpeXn3GIY783REwHeI2vBJc
igK3ZSutBgS52CHDhHScwcq8YZ8OcfWubupUApGnNiPbN89I4LNghtLcag+ehEEKjgTWbnUkGOR0
OOw2+ZM4zEfPOOkvRTdR0AAF9ZJY/1JkOuG2wPwC9EHuvqbL3aNxWQIs8MjyzGdIIgME8DSUhFXs
LKMul550FbY5NpgEHACmadQYFrucGF7HnIYZS0j4RxZ5jaP5Ujs/Cb2xAyJFWzVv5na7hi3AIFNi
BeTTY83YzSScUV7BMNiIJCBihp4yCEWcSYs+w11eV9j4h2Bqi97g1oRD6ofYdMQbqZk52jGtCQus
SppRbTekKfuwELJQziQo0+KzNRdIPXUbLTLHL3gJttDlWMRAFrsC8P5GYKrG1RYepFNnvMenbiet
MeC6wcqx8eb5duKoDwzvaaZ38FYylFkR5LaU07H0NCJQ8AgdYnyNbF2BuWaftJ2183byklUWnekK
GKnKaEeBS4WpGcrCZHJVFlkIDSaC4rgvO95hBty30DaoAqtPXZ2uJFstTBmobD2zp3jG7bmhTlkb
OeXVrvSQr+YcwQGmDO/Ci7e6VU7Ut8y5PLNwUub8ERjusdUCXrCkK1QTVuzlbeNJYFcm5ZI3Gwdx
A5FXC6D8+jYrbhBGG0apR0nhx+3Ggg4dJlOKu0yaro1VlBkQcqlrG6P2AtYfRftyDcDT3cLJLcs9
oDWTWMYrYCUfma7yKL87H0CzC6fyEtRjnaNG7MnDcwBU+zreIoG3W2UFEYF2s2P2po/viCaqcuiF
HPc/cDydJ+oGJQ1yUUP2Tlj1FuAFkLLaPaDC6P++70LMFCIUaUqJetGVrHJROOYJY7dDv0ICEzjY
BVJz4ohm4Z8z9EYOBhBxrMVbhAV+gk+Acm246plnz3XMOBs3H0M5NGUtxA2mcWELwbSJ/VYW2Yzr
21pDWcNYHVhZ9TnzMGWecm6ytJQiLVPHs73A+D6/tkiFmgwJs5iibnDModqfZONZYp3WNiVDYwAo
Ilpus2W0LD9GVJ5cNcOl6jRmRl5lRzAtLTWYE2LCz6I1jhq5Z4BucQIv04BbC6/mPDn0eww2vrxp
2zdUKXUMVuxMAl9n9HdGlIr7zM9M+t3SpDRy7kWYP4hAkzvIuDb8aZxMtwCZ+hCgW/+KOQT0lXvM
9vlZmcucrKG3GgNPND5exSlIsxZhjz0tWGBm6KsdK7BlUaA8iyGvkMy/Bv05dSNTN5KdoX/cl92c
5lMnPFD3hueaXufKkQci/jI6h3U2s5f/n99H0wR00MQd8yLuItQ9ODDHHbj5viavhvfrPg9fto9S
ZFhigyF6QUWqmf/ynSZEkmIEC9CE/lytBEeyZFA6xhvd+KOgwaY9MLX1zLHc0KM0yCDVmIdZgJ5+
GhOYSChWaPZSlr5zxWZXFR32HKq5ZwaXM+paHjsP0XyCaQ3ty2ObcOlja12Acm6PcPby1DjNNoWr
+bvaiBhRZIUyM/ZIxrIu4OWhvqliiu/22LRFiI3CXt+ffbQeBuaVcWIzkyDKze9TEkx4TCUOKd+f
1+vtV40CqZRz8vt8MciS/N601ibekFeMARiZtTqV2wyYzh9IRTA0hzgr0wmf1PWP9BDLjLF/Bf0F
W/t6DAGm4RN915HodDyKFYzTBlPD5BRmJN2fPrXj51o/f6xZSJtzKZGJPDT6maiLOm67FCUb7hA8
dMv02O55N/3wkbG4MHieM8YAKONRK4OnM+rp27OVIy1U0h6yL+1xEex2PyzPmX3u1giTHMfaXM0c
DUA1vJ2Tvvz8eGJc4xlXEpAiOjASOBk7nr+OZHKNBzUfGn64DF+ZprXmLAANtgCeaUYWzgWg3az8
xZxzJ/Mq/Gasv4E9Uijf9RoP/bjwYICK27ZwdXTSbsqz8PRrfznYpDA3akley2P6UJJ+ecoMFoDX
vMAnH0Bddknu6iJNquG8fulC4mNe4qG3tr9y206NY2gUptWYeQG4OmslAHEIqDl7JC5ZLXpfiWNa
S07lMGq1ieArafAVsSqG89PTNt+8VeRXfzF84iwMB83Z/gN2oLfYdziu0YhgBxjnzjwG6ql1nO5h
BTHIr1Fu6K23vW7/qrYdWf4JDceKEDeVxuV0AizmgfnMZ9XZ9wnQKIVyEzepoI+01y+a8xZ9vEmP
AzTbErB8rXU1X1fvp9XV/VwBWPoVMDqPEWEG8HNGA9tGgSqBQShV+Oq9mIh/kPQqiuQB4pdtxeAS
dFaXp/NzKmAys7augEA5NSlRGVZjBuUBFUoJEAs8CrEYWaBOPVSuZYa8Lo/nthCMAHUlu9imW+x1
iPaLR+SBIrLSVxi+Wrlu4z65jNc+o2CBiCJiVgfTVpxCAwaIWpimPjZXoENgKxnhqjCh0D8PjMs1
V1CckqGhAgotLjV5AJdAYCUoNKRvpeW/stP/M+7MDR0qK+LJSdCnV9BZuNCc2/2vDjODxuBYuL3k
dHBZj3bOtUH+GrnlUYXpAJC/fbSi7xd9W8j8Wc2gq4P90sFrAWCOtTLun9TPDKGK24E+ZUxD69wP
wEQtUYQibGI4anZF+teNMTDRf36GBrckKEXsaX3WXcsERm41rIm1We1OPcO4zVyEWxqUrvWLcFgU
KtgYQVUKY0k2vWkxRDWTnLglQr0pIYQ+D2owsl4Q6XWHvObXXimW2prxCm7pUO7/gkPl9FKBztNW
RCNbdmSNtLAOndLJXl9f8qYcD7069C8n5Wj+f12qLwYnOk/HqpFhuOD3K7hUGcE+3dN9AjM1xhsR
0TnnUGyRpmxBQQbiUWSHRuC67gfrJBhyopOvfj6kRSvjIOJ3/R1jyazmsJns7i0b1DMPokVaD2hV
gB8KzFoHolrhVvXkwBpunAF0vKU0umeTI5GjCyI+CZSG/falMV5e3gLD3V+MX/utnaPbr0M79h5m
+MA4qJ+G4JYu9fi53C8reXz8/MvbQ4stdpYVkUfGy/ypnkciaDrSESNBW1IPJouUOvTKCzqwkCGG
YoZHR4bX+5zMoFfcEqEezaAXwqLisy9N+Xjcj7uz3OPR3za1edwc4sHUc0Dg+SNsDIMygz2JCqYD
4DV5pQDKwaY5IhG/qQCeYYcO9lNApPxxQ56tyxL9+48ofquvn/6AZkzNEJnvYSbLcyODrxT+5Bbl
C0HVSw6CftIen7BvgdhL8qAagM1+tnYG69L+RRH+c650L3qlVbofZCBXYEkYtmNf1wfzX6mqbxLU
C+wkBa2vY3RtAsX8YjwDLD2SGAc4U1S5FRv1+PQasHjXGge4NW3b/iM8OA8ba+wDjYwnFkwG84yo
F9epgar2OYSG2Haw9zaPQ3JKN3M3yIpgSRJWZbH673762bf8Uda35ZLymssQ4rBubEM/37//f9GS
32dE2V25zcSsTytw9BLvthhLOCOjSAI332G1AYPW+Km30dItK5QqiVHwi4QLpGduO0xsRTY6sQxi
nUKUvXSTZQBmejZvyVFK5RJJlcdJuBnrdUrMLY5ruXxoDedP7R7hXa4wgaCj64xl2P7iL/0jUrpn
tecqKc0WYDP1DflthauooXpVuYzy5bwB/SZD+c0X7GaQMceBnMOFcEtlb7pXZgr8Z9nwRoQ0XlOf
9mGpB+N9N1/sykCJHcEtthRjOdwpd9DSzQo6WExRKkPug2vcF0V/Vh5lRHP2EquJJdNBzymwQg2W
CJlHRSkPUeFr9SLjimTADDP9bfWywvjN4cA4qpn65q0cKb3BB2KOlcGgg2sInYF8GMr1DjbsuTrg
bpiDRix7KlNKI1KLQecABnh+wga8ty9bcv5DfiMThZjKwFJpFvYCy5zIlB7RAR4UKj4oxgTrG7eV
DZuyZ9gTlq6XKQUSech9NTlux4uJwtqZLJFdQ88/hgvWmsV6xzPZldtDo/RHFVfCldfA0hrk3kAv
sI/YJ207VoaiJd715+Hjg2Ns555V94KgIZ8HAFvpK3ideAHo7Kzg3+OmqA25vAC85b4OFmZf9OT3
qZsILMXMk1u8aJE8oa3q7W2/RMYG60wajAwaGANjvejxxf5Q+hOC1FXsMMbE8yEIjsCGGO8fA3vD
1izWkojxqd6jQ13ARBY4uW0gOBkLzq7P98U2Uw7DXZhwQd28XClTdZF8ic3U3jF5sOFXwOBz9Qfg
w7Nu3qwSnBCjLl6j9pXSLlJUChKkDZAsZyUm5vXRN4UvP2dyy/zGX1zUCOzkyCHtodb/jOoIyQPM
HLJ032yKYkKLslOt2AMJ0MPB6Ha0z11k/YGd+8FyLhjv5itnN+GoTv5z/OIpdGTn/vHPpJtvjv9L
305+3a+4tklGZ/kJq3THMvtb7Nrnwlk6yLRuBuNqWrtdaqa2iyiPxdpMvvGWOmWlVK2va0GHBNfo
pBiWCY+hjxKzJkAHNqpfwBlxP9zTI7dm9ikyLuKXhpywrWeLLPaBuHRW99pSRjaTcTfm/enJ3aAe
bckPi7i+jJyZSCLD+9wj5qmRQb6axqp3/0XC+FaS1DMuW+BUAaxqTGUBDtK2/0f5mZZsrMzD/Tsz
n9Ga8Ea9YlnPJDXT8Iqh+CzV4J1XY3U41K8MMoznRfcyl7Kk5vEowrAj3GuNSoOHTViGoLICLYYi
p4HtrnpRJ80YKa9NzpJdb7UvXh7bN/Q8svQfy0jR9awu5C98WoykUvJUkHpjyxtYexVpWkxmW/HL
ihkOz+ZSvk+LTgr3gFwC8A5OC9kiYlbYmFee9C3XkorVNzrvxUxIUc+5KoQmlSO8KkQlY1DyBzAE
cCosw/1cH1jjR/PJqQk1yuBzWjQIsgfGTOTwt3ZqoSC8PFam87qyVj05uQgb1h/3L+W8/4lsESYH
JQ2w35TOF9pOqXMeUaUIIJB9fjovETcIS4Jth4aLGYLPz+tXJo5Bdt4IfJMdD3mir/JAXOSa8EX2
5WWPYU3A/1lwtg3sVoWzbXzqV5KjU4hzUS5ZMJTZTF1hVC7f1KnYJWwaNRHKukfHdb2Jzm/bJekM
0D/vdqyx+r+8kG9a1B2KxLj25QG01k+AGh/r/SG2zDtY372B7rTgEN8X7V8u7TdB6hoVvoRVRmNQ
O0aCUJvAFVJMB3mpg7Jj0GLeHsplFFO9UhR1tLac84IG4O3opHr2s2Pt3i14qZbpMrgbf/Gn8/jN
HWWHWq2Nom70imFhSYorgxq28146TLy/v9jyb0qUBSpSrsrzBVTbU/1bJSJex9LJ3AEe+DMAOgfs
qsW8N4O9v5jZb6KUKVKD6v8lOSurNtcBSvXahjhojG8M40NeHnzz44mJMzFewb/LFJ1Et4+xrgOp
1UcfszRNbJbbqu4eHUSV2TkNg7+/eOf/4U/laHUTqGmajjHGm773zCWRkAs3viJdVquFOIrqHleU
iqnDK+aigjEoNG1zP7rOx9Sxw/Ubko/IjIC/zcZyecM4uSYAEtzQPCSPrNTWfNbuH1Wj0mM4UOlq
WqpfthhNNueQIE9ChhXieqZsR9ndY5jSNO1Cxf6GcrywGGNCV3bmIvDVdgyLobDIUPpFE33xWl5B
RouJHqBV9aU3xN8pluklIf429snD7a7IMtPwGcvfjrN5Xa0Qr5wsiywD2zN//35GP+QLupz0w2Vj
fHgIZlcrC2Ftc2GF0fOJo8kBUCpqoXhV5I1ZZxN4GPkSIxELuA0Hhlqa9+2+7zWllkK0bHfemAy4
oD/fWLxxtnFwWbPto8a5d8CURlL57KL5Y2g7LAvTIyNI0X025hMpE2FR6qf1hVqoOrAREyT1Di/o
1RhBL47oEyY1nurOMsIHYMKcDmsmvNS81/qPCOlyaZTLns6NkdsWVCtDt7jfxsqvGc4xQ62rX/dl
4nnEWhVH3Zgr+r+kXddu48jSfiIBzOG2GURFW8G27BtiPLYZxSAxP/3/tc45a7qHq/6xu4PFLjCA
ilVdXV3xKyCyUB8L3uq8oSAJzsU6YIKMV1rhmHSdLZ/mfYeINEYqbPVW0rkNOFj7R6DpE4l8LYHh
eYg5MTBP5W9l4xGLddGFwnCr0WlLvyXiDnZAbRFv2PfVhUuIsThVKBR9RcPdfO6/4rkHXKd34CrG
fV9RZxtcY6FLDLmDYjyvCgxMmlvhNTqk1u7mG97naKJNbOwZYtTk51PYzKQgUmdUO543GxFP/hkg
fHNsT/FQsz1Ynozlvhwpct4ptkcpUY1WNDMIcRViVShW3wTHHc883feaAO37k60A0IwV1jnQ0luE
pZCXh/Ppq3wBiCtCCi5u1W2R1R07dfNQR/oXVnKbiRk0vnPttxXa8DcPx8U+2nwe04c9eoZ6mXx+
EmJd0WQJ2AFzvTokh97zeJLluMI6mzyLr4hOM3r1Lvbq9PbgHh+bM84RqR99kVocZ5h3G26RwIjt
Xo6GtKRszzy3CInvAX6GgkpxDpPzCrD5MzWKAxVgrDRi07CYbmMUZEhtgaOVf5N4/Mscs4m0uPb/
WwhxsccEBW7T2hPr1xK1ddw9ngvKuQO30HgkuiH4nyFZbVCB9h+BLnH/YvMcz9vFH1FoKmR5rhpu
WT+3kVB6WMRutfoNq09bfXlNrxyLxWbjurRQB6ODJkTLz5KP+cvTAMbZUIuzHJS0tm2jj5U+J+ij
nTv0ZFARe/6XgmNMR9ilLV5L8IKxpbcj8plYI38rP6zO77x0EocxNkOWNYkoNCJordov6fWy/eJc
nYkh3R/mnc2M1XWUxhn1Xc+/Nui9Taz5wt0ocxf6sA/mqM2SrYNud6ypR/cRRwW5xJmApJihN/Zy
BXe5c0Iu//jm2itlI5Z2aw2F49c748HqX+yd93VIN3EO27H6lyaKzZ1VdawNBtoIYDtsQJrBVUUv
RIo/HF6ni4zfjuRtBGJ03S6ZLGK5Dj3J6Bd6rHRLOqGli0OFpy5MJILQKs47GkyWuVV4GsmPfc8h
wTFMMuMP9KFuREKCng6ExtFSn3s8U8HJRensVkgxM2M1uILCaXPeCtYbKZAYApzefLbg3GSOVWL7
w2pZqWqtAaXWAm7sOiDJfD9/3F72KGtzSIn3I5VbbD46/iCpk7aFTT/adquRAQ3W5BfSiSHH0+Uo
gMIkLtJZWVfRAI4Q0eUAokLEoHCqvJwUFwC9frpO8kwojLRHprK1MIpqP2BfSUA+EdQSDOhssdAe
NforMPh5EIvTcYMM+H0T6y0l46Y4IxlKgejrAX3nTe/ZTZyjZn8iW+KgpE1TFjUGr+8f2qSPOKLH
3Ca/m4XXOMOZqWTVeeZT8n7/96cjrxEB5i5VWHOZYoYLmo4ZCPftHZEXSnIpIa9bFKx2q3+mhSOC
zDuZyXpi1D6VIFks5r6LliLiO/3+Pl+T12pEhXkgjeKcdXlEfevBBrIDz2RPZhZGP08t1EgNwiBN
Q7OkV0nbRfOU3PLyHCvH0zXWUQYe63899tMKc/W0c/wTMfHauljeAekZHk+Tof43T6yn3A6yEbY0
RR2u33E0OrYgrTTM55q2+HrllcMmTfiImPRTgKpgZpL0H2L2JnWF357N42fS3I1IMPWEVEtMM7ql
GhVL3L8g1Y4okecjT8AKwnkZUVF+MlKnzfUcyZBaar8BDPuzw8A6caIF+luCwrmv1FxijDUog7bv
ZQPE7NPpsj6TVWspaJt0lVfBeCgX3rV2ORTp5/8RNY7YY81DmUkAvgBFuiwunxOkaAmqFp664Gk7
77gYuwDAeviztNsVlWxMsaBfaK6i7rtGxQKxobloMYb3fJ87nhIyRmKGzoosr+gtVi5klmAwg1v3
4cmPMRRyZBaNSZUwW0SbbmVaHZprv6hzF+NfjspPJ0q+T4t11euh00rTBLXnDZLrECFQn+w9cATw
B+UfOrwKiMuaYFUkR5TTddIRaeZFTqRkFvcmFAWrKZFwxqYtJCtbyzwUDwHpH3+3brMclvImSOBC
e979g5xuFhhRZ81JUubNmTZzrt7On1dXhYbuDOeZO2bNUVLWVVeGPpDyAQKWiQ8Qyi0W6krrpXeI
eBnR6SzJiCPGrkRSZbaxQnVzQ3vngP2Y4C4sUdwCWC1HepMe24gWY1aUs3xWhRA+wMU+1Q5qTXiY
KwJYVMyQoQ7Doca5dX9473mAtULU9NvoC3wP4Lgt9qhGoH6PBXBc+8x5qVlPXtVUf1b1oFZbm5IE
jjgHPDTn3k3Xk0YCZAyJDobqkqav62W6BlDpl7xSzyTAtt4tEKi/uD4UjynGqnS1LwiRDnq32dHU
Nt9mj/dPiecXsl78kMiUKZBwH84OMk0N+Y3+V4NskW/defLxPjmOTrD+vGEAK1n2KUOAaha3GdH2
PE+ad0jsxEYdtb1UUaGhBY3sP2mfvoMwwdldOI8mvS533kwWaTjXzKuuFyC0wV6kRfRwX1S8X2cM
QxHLkmzQrPFKAwLRdXH/13mW9IZdO/JsU8kssquEn6+tdml3dNfc72FZLqwVz0WftjoaIinFpNvM
GJsdqWhTKmPEcMZnbWONNtBXeftKqM/w50l8k2BcQH+mSbmRgYQrrqTHlEhc88JjgjmN64Bh2LMP
rwX9wJtN/RbbcuFILz22ZmKPAVqSkC/inND0G/TNFGOtDSNpL3IPktJbiuVU60fndWl594lMxx6K
IFAAKkBdsUMY4mCEYlPU1O87YyPoBv4YmlYqguEgDMnhGeL4D5MGYESPcR/EVj5XdA7wOPzG5mNL
XsJu3mdp+kUdkWD0Tb40UdmYDT0qDLWjl+sBgwQLZBuRb8PDmvBKAtPeGBC5ZVM2AY9mMgTVa6/k
A0VZqq0zia5k8Ci4AfXK3kLbiFb+7+UBAwyRm23keLXjdZFNquaIPKP8veZnTR2C/EOwg4sCiPn7
Ap1OwowIMLo/CzWjEX2gVskkXG9C68GN7fppQfbCB9rxuvkBk0npEy8FM53FHJFl9B/C1oN+0Lpj
Zw/k/BTN0ex6reDVcvibVMkRHe1nZJeZ3Uw4G9g88fys49QMu38oX+6LkMsLE/TQPr9KL8HLyvaX
swA9KKg9q68fHDL0JP6wgyNWqKqMjDq2G11ChW7tKPcR4JX3t0ZC1I0OPY8hqtP3KFGhjiihZtSm
+hkMxQ2Aa6qrRdzkM5gH6oIXWt3qNX9PSmIbpCTVCEttgPqt0JmpfSYSEOqUaH4JkD3PQwKsZYrL
F7rC9sPe6TEGl1cqR0WmfYq/BCuxnVNZVF2vvUjXodhpQQi67DKS7Q8HLkA2R1MkgTEmRdIMielj
WceqaFYoX51hOzx9sftXmvIn5oJchUMWU6FuBKt4vUbbFNgYvY4Une/oBS9snHygR/Jj7pjZ6r7W
KsCIO39FCYkelwHvJZs2+yMSzBULsPlLv8Y4IsycAuMlWeElI0Bd1pe/ZOdgcwd2eCwxdy1Rs0DQ
UypBu/2FBVU0O9zanXMhnsW51xKPFnPbmgAoz0YEWs82BSbNHYAV2/l281YPlnEg+WK9Lpza1R7U
CwbbsX+Z86Zy6N+UdnTbo4t2VusrlDKzq/etAyt8Xx15DLJ9QfW5LFozoTb4dPKXi8iB+XKlBepW
NMK3c2/lLTXXs2xupE817451YRuEOuD3RblJl+Nsio9FR471Z0DcwvMVC2iBnnq8z+m03/2tpmx7
ELaBosulu9HLSeuEAHJN1pqbIUvEoXT/XZPYEkYRqVj6U0NpqFvSW9hftC683ymhXZ/bXzm2p9kc
5266CWPEHPNk57mWF0qEa547z8pXtSxSsuTO+dz3d6Rb8nSkjKkZXWtlgL+D6ejZb8XqlucGS8Xu
S28y+hpxwliTrjGGIqa3291/3f9lrgYwl9koZ3nWVPj+MISzQeawG2gEQoKJN0HBUW22rlDLl65L
qKCSX/Fh+PXvbAJbRpAzLZKFHhLa+HNXd88cm8c5ZbbRxtCTMlKolNAElqDA/AqEqvsHwTlitsdG
7WdiUORgwF9gFODK2WzJiQqAJPzTQxKbuun1lqrpadMuaWtutc4i95pagFlD3+HuYFnO63Y/L1Te
zZ+MHL+Vl223AYC1ZKoVvfnLk7GDx1609gdvYHE6dBxRoeo3uodK0WAW6AwGAaQoum90Cn0O3ESk
8YGUbHHbyai87hjq2xMyIgd8h6iNEirP1L5UxJII5IisJQpkXHePJ0CqnCNa4izAUM4Mdqy+EOz1
Oh8KL34e/EPIiz14FpNd0pvMtOpSUztzca8bH0H3Zc5HC5hMI36fFFsukMTcD+QaousB0f1SbsqG
WFgzx7P+nCvL9vdk3VUyagkxQbvcaJbxmFgN6kgY7ultSG4lP3KbHXl+OTsBJySykJ4VkNQ9ZC4d
gtZ2z8ImSV770DTY00iETJBtqkKMhbg4p1a1cyxg2h4+1A8Udmi9iuebcwwT276jtrIwlBW0L0Fh
JXpusM+hsRuA0PcA4roQo1o6gnvfFt6cgTu3S2Ze7iRK8sBPQVOugfCwT8nvCng6wIfhvBo83hij
kdeypMxiwHGbFYl8cuUZ9elWQxXdDEAXNUyFHfkoo6bJJJOCQGNsMHNn+2TzamFjwPIQuTYXJG86
fT4ix1j5Ws+NGlvvaEKbjpftktXRWCi/Iyy5MG1vGRPv4O04T+PfHNY3j8xh1YUgmmeKzTw8rNyF
O7OGPRb8fXEtPFXqP5Ximw5zWNf+3MjNjMpyBQTFh4Vvo3+YwgZdgPMPsDMuQRrc3iPIeF0V8AaL
0AfBC9ry6DAUpvUoyiF1WfGu4FnBbLXNUf3p4OabS8bYCxhQqWUDKvm8Akl307bY0vLoHyRbIGlg
7coVb+fM31j9b5KMC1gKZRW2Ag4QKCBXYjyuKR4ZkJg4nE0/mX+RYcO2ELBnw4VGAM/petNbg4u8
Rb7pI7qgijsbyFGWG8+jN9O8zmRVirEAVD647lt2VH4lCfHdX3ntcPjiXTo2ZgsSocoUCqOPIZJg
pbou5pC9BVmi5n142tYLGZ4Br82E6vod1WTjtlkh+oqRQ0vOuu1jcVkYcbjiWS42XtN9LC3TG2pK
sKVHIidljgrjc2vMNRdpXZvzyvB0g7EhuZkELYpAMMQrzH1FL/dV7/bW3xMXYzoaXw6yRL2ZKPsk
LbF/Detp3ikuUofxg8iqMGu8Pi/QY5ICI8lO59wtyVx5MsakqJQiSjpwWKzP2/fMhg25rtcvazwH
Hq+9czLW1rECFtMdWJHDOvslFvRIRRGjT/EKkKnMOWOlNYVQvC/VySZmVcN2U2AMYqsCiyeNUfEy
1Ho6zmzDbjTvuQXcJ9hkc/up2Y9oXQ3cehW42vYjAFKk4XBKUlN3YEyeOdRMLQ3UQEAeG3FydO2E
nxz+pmzImABzZKIf9UMZojq02rjv7qe2qDza7ImyVwYF+XieufcJTmZbxwQZ2y/q50xrz6gVAeBl
pTiFFz16vJ2H9DfYqzCmwRj7rqsUU4hA43Ry7Q7APnHJiWQnUwojEizIdFJd2limB4Nd9Yf4pfyN
2n1wtT64K66m3soxIRo4jYx8U4uNEdF5erSw+0vffkTzSErW1E/0NOf5/ulw1I3ddWt0dSdHHYhd
HczTOjyLPhk8YNelKiE1jNonm8EQg1oEXq9AS+A6RmbFihhArLqAl92swFZWXnpsShHG9Kj3Mxae
hBbfNgI9OSLxS0rCXQZAyfsymyzWjYnQKzYiEoiXtmskELm4pxU8qNp5y14jR3q9miRaVCoy4i14
+/J8AWsjS+7k/i39xqr7+APowzP6gDaoIk2dDTASCXIem/dyThCaiXMyOJ4nctpXuGfIPGPXdqYi
6w92QczZ2ADF1o40odaDS471m3S7dUVC3VHUdFkyaJg94kyWxNlQtvT8wNhJ/K8RjLekf+HZjFtI
/ocUR7SYi9aj+fzsX0HreYWljm/Fo+7FD11ArvYFOFf2wXfQIHawNBcAa3houEnWacGOPoBR1iTB
iFMr4gPs05sPADl4/R48VJ3nh0xd8rFQGX3VgnMunwvQWQGco3gJDvfvw+SdG7HBaGOezDq/u+Dn
U8QuwqK2He/CBcedyq+MeWCUsA7zHGgHImSFTqC3BYnmjaXY65cM445WTcRFy3HeJtMRY4pUqiNV
HII8L/0cFGmK4OS6M+fqksOBOx/D44x5kLtIaSXsTqAYPBjINUHFWir7+0c0+XqNmWEeYUXvOzFF
Lpl6NZipw3pBhUgvHMM46Q6OqTDPcFuIQ4DiMqgU6FwdoA5Y1buaO09LL3B5poLejj+uL3w0NNQY
BkZIGGJanmEGR5VBrKLbBxwRVUEPBpEjOapYd8iwiT3TN2NFEBWQob0up87WtwpB5zEKV/9IfN8c
scm9a5eqvjHolCN3k9ndarhYjxYJ4eZ+dP+Pnu1pazsiyBigIJQSSQ0kOvqD8aLTu2wrdoquxC8e
a5MtzfqIEmOCzqmABbAJpIirhAxA+HjF2PmA9oLVo4CyLuxrdBBWoPuhObyLzFEUNteXG8XVwF5v
YJPb/uMwXx+W3pe6MCze8dH34p6mMCYK0N1mMjSgs2qX5m1J8LATrZ2Kdrb7OjntgIykyZimKJKS
a2lCms8JcudovnI7zLqZ1nw+3+Kufe08HvQzV1UYK1VoVd6VCVTFvtjqremrc2VbWmTPkr3kSXLS
JI74Y6yVHEqBEVa4CHZDB83lbX6aqbDy3OZf3uVmbIgyaGUWG7DxAhIBzWK2TVfX39uvFvnEkrte
hHdsCuPcNDOxiM8dZFi+yS+YCVJkUjnkycECyhT/hyYUQ5nvkPyGqSm5WdvJZ/pbqGxfcNHFSiRe
QP356mCFYLB1N/VcPpMyIsPuVXjZPfO6UqdfnRFJxr74wGzMBJGa6FMOo7l/hdX8An7+M/cgOXec
7RNOz5gjLK8qROtQXMyiIjNHefE+7l+8SUcKTbZYRidjX6vA3Dt4rIYxSAbaRefD1uPP801z8f37
zCVLKkHSGg2/Xzo2EHEp/H/t9jaGB+/zMe15jhhhLliE8f3GN0EIncmWneyDZbAZBEuryWWzQ5l8
qx47Tq/131iQb+aYu6Y3lzQWZdBUASdMBAf77VCx/W2QZViSjw/uKPhUHK1rMvRLECE3gxGmkrR9
41OVwIbq2Xv2cH5S0QxfIW9ZPRXYQtq+8OfkKA9/PAGaaRhow0ai6gYtNfIZJfSSV6YfDXQCHojG
M6J6oWhJi+6ClR89SVxvl1qSYHGOU+GQZe5ZeBkaM5LiAS4klF+MrZcny6tXnsy1mCp9qO9xyDzk
coXtIlIMUrb2lhPZzWysU3D36Gx/+UQ18tF5eaXro33ytFwu0SZ4ojEHfAuUij4+gIJlbV8R5Oxg
ATiP4rR+jWRPhTSSfYDseGLk+LKN7KkwNVvs/ALGAW9VM5cO88zXAgCqBHrGYG2TbySZBAursL7k
x3ylOZyTnXygRkwxFqdVGq2UUjAFl/CEPS6I8rciBJhavF7gSTg5LKH6S3eZ++IPYWNoPSUF/BBj
fpKBsh8kjr/2KCaK51mABa2I1mI6G/PZ1GHDqhz05NcrBMrcxNGkqR19DWuh9DBQUyGBlO23YSXX
rmnd3uXwSQkId8zk5gPeU2vGOFUzvRIlGeRoSXOwQ3exX4QPRmYhXRXFtgej6FuG5BWAEoAaH5Z0
h87umeeqTr7R31yzSUahlUMxiaBbOILWecPeUddfy3OMRKMYSDcTffyz+GZEknq1o2szXGOjT3tw
7ifELZdCTGZwDuZOhP0Dnvpac0vvnJNlU46BH2JGYgaCK2UOr0A8o0CxFFYRduoAZOCDl+aZjuNH
DDIWS4kvsTQ0lB56m+ND/+B5gEHkWB+O4dcZ45MUUZerOoig2ngG+CJqmtzEMMf06ozhQQ5diusq
oJsuV67pqoLl4CEDYiYPyIBn4nTG6tQzvJ2zK7h5hqOILREdCYAsTieVOWK75X/v3DudMTrnVm/Q
k+rTMntrxWsdwySwOkililsBoMfXxdcONRbf0hyuy8h5NHXGwqh+fRVmF4gzwfoBO9rJezosh5kB
K5uRf2fGdca8xIoW4GJTWheyOm2kzBI+CtSjsZSRqPY/C9a+VZ7NohZZVulZQh/pt+s8eQo2gK47
AHOnJbM1Lw0z7Wb99WwYjP2IsvBctDlM1gY2y33PEIpmK6BDRgdv9Q895BFnjKeDQco+mQEShXb8
hQ8DYl1IkDftw9N/gzEZXWdKRh5QM2wnu05HwQLdhDYCeR6ePpcSYzfqVjKk+gL9x1zMLf8H0Jo1
svgrrp2fjC1GkmOsh54EiRwr4YBKDxpNgCdE4Yvht/AaTHj21mCMh5QV6SyWoeur03XTkMwrCEBk
JO4Q6mSLwshhYR18X8mz7NxAdv08zAmcsciZObpp+eusIkVvFxeikesa3tLHKoy2ZmPdv9W3zrc7
xstgLMhMN3M/7qEmyMJgrk+z5NUMUAR25AD7auGXlg+YWLdFF6UUOYFleHhRA/gSNN7hw9twdYkx
MrUonROtxK3vl65bWmaPbcNApZ0tULrAnrj7zE/ner/1id3JmgzY8iwL0CdkDjdYgbMANu5m/2IQ
bGMyFx8calRpWFEbChYIaLIhYQk8o71lLanNoKdwB2U738iY7pp70UNmfcSbD4Q5HGpTd2VMjVHh
Adm1vDFBDbMgJLMj66WHd8KNUKcShmMyzOM3pHmDFo7zzWmYkQRIel7/ziv+TKrFmAqjpVmYRVmr
3vwfdMNHAN4CrDfKTNzK9WS38pgSo4B9GYtJ44OfC+p21YAlVhhGtmhXIOKHL8QsJhYo8s5qKkIa
Eb191Mh/TdXM70OVntXJbgS60j2k4HYIkD54SsgjxTx1qjFkwMUAKZp1Pdkm0hctuZ6UM6g9f6Sn
f6eFbHu+LiJ7caEH58/DgzwQ7YyCKy0DxDzQhclWorEQmQfvAvzowLiCs35eYvBp5WIc1MDOADQG
BkQ17RIt55awouT1hY5+XP+WjeWCgkz6g+MPYd7DJJSasKI3z97YVUVAHYuX8c8XcgbIjH48cxzQ
ye4UQzFMRHcq9nazwLHheaZGswLb22WMvUJb/wePwzlL+t1/2q9vMszVCMyqnhlNBvuFiSRMSQPj
7InWWXjeGIcOexsUcRArg15BxCHBLsCilwgIdQSCu8/Q5OM7ktvtIEfXTg9RqQ9kMIR316XwOJ3X
AUEb2Tz65iAtsOIlXyenD8ckqdUekSxUbAAyUpBEFzDwR942snteqpt6IaBEFuFdte/zONlCOibI
3Aq5aWZG21Ie04cSALTerp9zSPDOi/79iKe2V4a0rgvwdBrWSUnMXQxviTZZ2h+8/Svi9CP6lxKy
MyupoiWC0EDXn08wWbaGUj0waTyMy3O4otp8R9tv48YjrlRDCDQpKmn8aAvWQ2jlJbl4ylFffh30
V7rp8v+x65LHHfOazlRJA/gOiA4Pz0DCpynm2C5WyTo5AgyD1yc4CR88Vg7mWQ2qPMpSkWrjyW0O
sW/DzcOyIxRrXz6+vriQ59MuyffZMQZEuAYoDSsgR0EkTjZ8TU+32iPXgEz6JIYsAUvahL8lMArZ
X8+ddlEMpJIBOdXuVEddWrHkpnNu/D3J0YgS49LVUqIEBpiCANWXGNNGmDSaLTBczjFVU1UoFe2i
oqKj/8zA8r2fd0wKz1nlVwqusTI/Fu/mvn29lOjnWQXv9/V+qsD3gxLjIHQXbTbLDBWUVqcH9/1Y
vexN5/M3QaQP+O/UaonK9Ywn7hpmZkRBNEyNFleYA/OFMC/zwByOGnI1zzOSW2VrGUBAdUr76VBs
ivl/Bx8/eMZryt9DDUwE3IwuKwI6/H4KNur7s5gouUB7xP3lkS7sJa+9vf2F/QlcQLYbHhhjVH5Q
Y8x/UGTYL97Vwi1Fm2OZE274L9O9kveAxO4e4CPpbVvb66/L1nAxH1dYAM3wVgi17h/zVOijSWBc
AnSAqGs3NRiZt6hRizprQwHVs9VGckoFFWp41QIoel/mgq6w4VCkxoTh/QdF5pAroY+6DksPjukj
Kra6DpBMpIPRjNS/7OBXP/MTLRO+7g+KzO3sm1kcDH4s0FLkRrb9I4WrQrqFu651ypP4QYna9ZE0
s/Q8AJk1gRY1yM8+DIMtfbx4Vu2Zxw+8gxJFhbPQxsl7pZSJB0OTRMkEyglweaDCPwlfcklGmJdC
oVTSuQ2UeFgDA8XB8m6d4IWMLVodRVYGbfXl3Hg1UK5/T1/MuRV3VrvysCYEOMZW+FzsrfPDwW54
acOpXvQfX8gcQhOe2wuWCeEL6yUKEwD530Dfhsu8cgDwBtFYxDLWZ4WodEuh8Q4YvYbXkD5lPn98
BHM+ZaIk51CAmIBBrBJMuqIm4Rok5rpbVN5/KPnoPJgHPI4DM7+YGbhF1N0cpNfz0Xn6Kt954f1U
pesHR8zT3Q4DXLsQHNVL2/bMCmjRqNb6u81KJTIJMQVYuMnGRLs/PNo5ltJusOEBCjF71hPP4laN
p4KeH9/DvO1SgpdYa+gx2/a78jq8a3ZGREAUVqTBfCDNGa18k5PAmYr5xlTZbpTZ1ZeuqUiprjb9
NtpJJbDcQvtRWcyDdYc0AXYahU5PALmPvrrr6iOw+1X9zjNtk4bm+9TZtpRYD8LONPAZPYqIyIJg
h73vdthPiTXsHxwzSh32OxrGwqS1QZ6aWloKeJ9x3f3YbvYeEhPcqbBpmzZiiokcpDpULrP6RshF
WjyViRggLd5ZM8xZYNLCAnNBxt3SdBPWPQYZk5YAQUfImwIM5qR3kmVuDV5A3h/csCAqemK2aUpy
G05qMT8su7m1BdCOVUfAMKIWlgb1KNkbVvLyT4pXP7SNMWXFNR/MUMOdgz09oXqFgShsJeO/WxNe
5Q86jBHJC1NpBB8SQDpIsGaRq3woERooh9zlaS7n/VAYM4L5uDQTdSpsmy49dAIMl69pQFV74Zxn
tKbNsCxrgmmIkqoLDGN6J/pgCyr17Np+TJBAENDvSo/sn1ySESGGrVbuWjO8Xihb9O1LlrX7GsJQ
3icz1REKz+mbH8boIZlWqb4PMrVV2W6/lVc+wOrW5PcCRjcjXrW5BfXphptHmFSRb8rsyGasGEHT
1KDcYdfSC7aoBx8xGTorxd3k7naafNRGxBgfudaAqSCa1BJIztWKYNJ93EBsZDlwC90TodtYojcN
GjlSadGEWBcBvmSyWYlovlad18ucF9vzpMeYNlX3VVUpQGX2AMfjFVO1aAVBZwLneZrK9vzghjVl
5gWIllTfNd2ypU/fBj6wUmDatV7MbO+DdoFED7vdfa2caoz7QZUxU4aUlWkbURk2VvpgrGtXOlVb
u3j6mtkf4Zy7E3cqO/+DIONdnY2zeCl0EMRwu2hfN3VNDl/1O4wId5exOGmwRrrImJDrNROMs0pp
YdPNW0ncRUBSgHcduKmzKUC5H2wxRkQYYjTOn0GqsCuXrk6MSgsDqibRrMSZ7c/RarAuu6/hyTtk
8y+ddtVwzDOl8MdTOGKWsS/YmhKaJtUfGqLllvb7mdecNRX/jpm8/f3owhlAcziXFUjU1m2tKALR
2YAR6S8PeIDWBw8yZdqrQErGQNApiKLBXIlzos6uLeYrjtryUpB2k38mm/PT79BbVol9qB8QDq5o
rY8jyelLMaLLXIpOr2OxqEA3XK9OlyNyNfISMb51QH8d5wJOZDM0aUSKuQ5C0F2i6wykEpIexS0q
4YcPzhWftMgjEswtSPzgUhgGSBT25qF50R2Mdx28dM5LpU1HbyNCzB0wSiFVa6VH0H7xkLM7k+QL
BRPMmtH2Osm5GETcX5zaTo6OU2CW2Z3tWkTA5InX7jt1FWRRE3QZOoNdK0wCLNJDwVe1geZpisSS
S2JzvRMqNPa2yZKEQEXEfxQWGvyaJMFVqAx629y93zg++l0vc+tr16I/A2OrnDPkkWNEK6t53Pc5
yCXEfnsbyMMcaLop2T553GaayehszBpjSGb9DI/4lbKG8HBzeji6gO+d+54CpAzklbn+1+RpfYuS
jctS5EQNNf2PKDWrO8MZQhB6DOads4yAMRXy0gy3sOfO4bEhWCr7Q5wEOu53ROT3ZFjORCfCAuil
sVo6c4ykfZK1T7ZLQtFqNG25s5Hl+tD2gNf6FQDlwuac7pQRGEmcDdMk4zIrRSpx4excrqv5fB8C
j/T3q9WjS/DLqiT3Hw2eamOajFsz6+VYTa+Qwep0CpE/JS/bpeT53IXiU07amA5jS3VZCwK0g+Eu
HgNCVy05Zmwt5nOCfuUZ3Hor/oRVLbkILFNvvyyhe0IUaeZSY/hrUDjDZgIf4cMM2K3kBDgxzMzl
HelKC3UE3hFOeYljctQIj57Gc4P34noFObg1zbqLrdizdj6GoRb3dWX6snyzxYjT1/O8uVJV0fcH
dNNh7vD+70++fWNGmAdJ8tMIUEozMGJ3khUexLl2WirvWG/tBQ/cEaFJr3dMjnmcgkrSYoNefuy+
TG27ULzeDSynd1/LxbJ687hDyFMYelD8bwkypvQctwb6+cEgqqqZjQUj2HJCwQDnjxSd3KKl3JYY
Tk00hyfb6bvwTZqxrL2UBJKRhuLxuZ/jgcR6uKQlGk/1OSrC9lRfcuMq5wVEWh1aGxAHqIZzYqLJ
WHYkQ50yOtL28toW/YBFEnApKAghIJQtOpK3N9aAIMD2r18HbGT94J7dVIF6fHZsK7XcRH2HjdkQ
oF07M5wcUkxzniM9Ven8QYUxHdkgqZcmg4Y8229pTLCONXgUyJNAUOgPbLp/h+dw0l/880H6SzHY
mlZndIV8MSHP+kJE4i+GM20sQLobBcIvzuFNJlZkIPOjCKCgDYQFfImHi1Z26lk81r1lC08iLa5s
80fLcHnAbFOtkdqYFGNMmqqSGs1MRfrI2EKwiDB659QPy150uH1RkxZ4xBZjSQwprYDQn0E3Tnbi
XDzZsoFIxXHXJ/2wERHGeGht10rXGkRsoyTCb807nF84Bpi+FH/owogEYyQapRjS5ILjaaELXuAc
r6S0jIX+JlrLSuMCiNw81Tv02LucZYDDl5HYO66uDiaViwbXmQ681gF59ufohCfZ+36PkqMduyrQ
gbRjdMKk0WLplAstJ/UCDi+3c2PSUn4Lgb3o2jkrarWPxWNhkKT1hsFC1qUnX9qZ857yVFRnLrtZ
qtDRGVQ0k+zQxPChF+685dOyLAgXzowe3T1RM06Cmtb6Oeohapoi2GwWMfCjGjJfr1+XSy7w3VSn
1/jyseMT0Ww4I6sJapsuIlhjF1vKyX/hoXJNBumyqssI0wFNoEnslaiDSq7jHPpqBVvZLuf+Qt5n
XrdX6D7NC+I7VFWQZZc/EqI93b8s0w/RiDhzWaK40XwlK0W4D0CM3Txo1gPczH2FNM/F6Sxaw/Vs
Zf+P7PU3WRYjoUjFssKiG/GoFl7mba0usJQViu90b8A/KhOOBHyra40e284XK9nH3nNUEp43jZsT
bNYxGxup8BUXu2pSQzUF+RZAjqG1g5GnKgM7wO8v1GC7kqNZiP322Kl9XSwPX8CevH960y/RNzVW
jJHkF/W5v4rIs9DSTbDs3ukgY1LYqDZzaE1a7hEtxmUxz2YxqDI422ziwNZaR5HQalm6T9XbIcHG
hznvqZjsmsDU9P9kyeLIxhc/U4cLuJNJ42aStV4CMdTpHMlEHcP+GA73OeQc3a2dZKQm8aXw80Fu
xaPbzjNPcQ8CZ3Eu97gY8xWdk2GWtqBwmdn9YwXIzgTLMRYr3mzZtE0eSY4JcrIwVuQ6g+RsZKwi
B6VEDMuhp5qPN02N0x8WeUSJcVCqKybc1WsnIq9ysmmIeBTJsXzKrYWxnv+yrOTBO6TOAW4frxtj
2m6OSLP+Sq22idRWYHL1tnlzj31JsCSNWKkXEuG2rtzjmS3eHWBM9ZCcC1+pwC3kqoqWUJLoKVvR
GfFDX5FDvKzf8/f7WjmZgx/fAsaihKIeyoUJmsIcoTGamFon2pgXaza3rsUytfj5pElH8FuwbD6p
lttMD1Wo6TOwV0ILXdXDvFxc3w1ePHe7Une0h80jxZf/yVPNgV2AZL9LrfNz84relU3mmnt1/7k/
YmFc/dR5sxBtJPlCa1HI4QWWVE3vfQgVyejuS3mlXLr/Y+3LlhtXkiW/CGbYl1es3EBSEiVReoFJ
pSrsILEvXz+enLlHUBYO81r3nH5pszJTMBKRnpGREe4CiSXM/leHzC3AyHa+fVTCGokXf8ZXZewb
mn5CC6vqkiXYoQ36u933Zm2YNSrY2x6ZhrtRP/FgxbC4eEWafVUKfLKqjQ1paMlOFQ7Qrh1vjUry
CVLkrOutxFpOCn/EOjJ4fYKt0qlcwrN/LnajpYPu9mJi1ErwwMH1NjjOqyeDEQYTGNC6xCuIYdtb
1kKzgpkCKEWUVTUKsX2KHYmxz9pSDxU2LPOqRny6F0IUHAlolM4DAz6DG1z2wHoH0qzk9YozsnCs
/zZeKSBqAkGAljeMJZnlb93PUrGuV0/f2+hdTKz4PyEtVmcgJFMgdCHUeyqPcN0iO8SFKjYNCyfk
KkCZ536c3tLdO+tIi99d61FWLjE5UV7syyY61Almg9brQwERbk4xG89CkrjNrMgHYWLmfzF7J2+i
Bfd+AZXphHmQqGo74ph2/S2ENPxDbX3GZrpZE55tJ1ttrqbovj0/MWeTGCmIQsFQmA960YWAId9G
12b9yjrAlsg45t/x9u8znAs6AaqMQofv2Lk+Opok9+pennvDMRz01+DW9tR/FpbVeRs0Cnq/Ouv4
eMy9Fn2LzxGYXsDj4E0ef9h3DsSMM2v1MvTecLwfAYslTSgsquQ2hHZvntqycd1oXDnyBKm4FcZc
s/Vg16mtxC6Xmf3aeNlUUFLePrAKO4vPs3PD1BYeushohPBmmH9QzCI2MRZw9vkRI/qb9o0vfQxg
s8ByMSucW6X2chlmhlCCkuaEktz54OePaWgJOXquZMbWWkwL55aoXZzHjQo+HWLJQDe0bBWN1WEt
N5Ij+Nrb/a+42C04M0Y3zYAWuZUvKYxtMagSlm76Hh3UUx7Z7dq6aDhzSmcFuaPc3jt7ydoUzgob
W9VM1rlH3irp3Tz/HdRu5iNcvC8VcbqKbO4xG03ruiFcN/f9XbxJz+1Qe1cIi3LIjQn+YtjocCit
RwgJeZrlmBucbWSKN7FYr6hLeDG3SdVe2ubSReUE34bW+nQTVOHR1rvJG+u+b6wQvfWkzGCjlNP/
F6Lb5kny3sAY96BbrJOaJCD3PhSVNOTJFKr4WFhA4+D7KSZ20dcZGaT58Yv9fEc+xz1rFMgk3aVU
owDWAqjPJ9Zm03kf180DI/qW0rz5B6IQxYi7pmhCQTiJ6Zp7xNPsFFkBx5oLXhojUedmKAhRWkPs
Cp3E3gu6dA7o0lk/msdXSIhjmPZpy+YTZn0rCkmmQUjqJCPfatvYtgJ6gGd04R5KN1LQpcmsqizl
rjP/6H6Eoc8yzAnDHLh2DLfYopEeEh7oE2DE+VIOp6qYjVEVWRQUOvcQJiUSJBDQnS7TSiNl3MSa
PvvIft7gNTtB7sGs4CxlynOLFDo1woWLLoKErHFbBWbI4e0el0lUwh4euN197xZjceYcDVDXaGrb
ngQJVlEuLAWL+HLfxCIezUxQeFSpHQeyeFE4ca1Z+soreFlaK3bRuHzfzvJJNjNE4nMGSMXEZ0nc
wZfesrPjxaoqk0xbbpncXayIoECpCSOtC2J8n20XmMiyN3sIt6aHhyfCMcN8glmM85lbFChxEtck
AyfjrNJ+Xd8E8Pnngp3yNoonTHY9VuRR0BRFXSNrt3DYuu+HySwRDni6xRA88/bAcouCp5K/GBiD
xyJebXDZTPbF0565DWCC9TJHdstfoD5bPwqWePD7XvRGIRVDvzsJjxvRfiYn7/3oW6w8zTatSrVH
Xa5xpccFzKCgLHtn//39sEazPmQcdw6eAp+tbeTdN7nYVTA3SeFEl3JFx6eIDPAE+hWusqITVW6y
314TE5eh/3IhVQorer1qJYOHuZczZ8prPOujVeK+Sww4ovtLIq0cGiGBiSgx+9882hWsTmRFxPLJ
iKdajUzeaopBIVI45r2YgrAVN6rAw9m4dte/j7Hl4WAERY8FjUd2/Wwx45zZpMAJonhyE4UqdjGG
hN673bjnwNDOyv1uSdffwf7tGgVNQzOIUVkTM0RRvXcm8+q2Ejro0DbD6mohYHDPFgVMedV3eo7b
wwlc6sJjYG6Yl77lcPj2hoKjWKwUISo1An24m5z90vGHCJyski+f88PV+7NiZzHL4P5tk8IlyMZU
oB+HVyg3nivRbCJTc7KP8Go+oV7NOBuX8fbbGIVNk9ioUZPBQWLMj9f3d9NimVj9J+hUWpB7aPsk
SSX4ormf6Cp+fFwXK1INRwvcBZJZFsPcYvo8M0fh0VWX+2BSYI5DNnHunetTtq1ewPhhMwwtQbqG
x1FCoSujj5GKC76PimxEGwSGPe3g7ZjboGrBdBvDytIJNbdCRcKAhvo0b2EFTwkGivqy6UgOJMYY
3iy2hs7tUEGQZGUvjSXs3GRAQElxWqM1FFOhHx8QiWb1RS72ac7M0QdVKk5gUc9hDgwtthsinzi5
B81s0Tzijw9oVtDMA+nqNx/rt/F4VcyjM+4q6FBicHRV+A/lK1hx7i/1YpFl/puoyMmhsltGNfmg
g+2fMIdtQmET3TpAZFBWfhk7xr6Tl7BrbpA6y5RBSyW8sYvIPkQvHU35HdlB/gcvDL3jH8zYf7xY
mXtaPz6CDX2wkhfU+BQLBNu5gZ5OR3CcwtxbeDtjcbktIcL8h1Fn01UZOLG64Ie9VGgDMdisdEv4
NjdAHURj0V7a4UqW2vVrK+NNyfu//HfCG+s0Wix/zG1Rp1FnDEXNk32KblEMt6ECUtjrE2hR+bdf
yasKOfQrhrJfyoDV+8VaRfLvs6uA3PSD0pEYl6Cnbewz5368LlYj545RACTmWVSPt6+0Pb9H0NN9
1JwdojWBija7LLH8yQxDNKAmhiFzypuOb5uxwMzGaQt+uPf3wgYjiWN4uY2pUwboLZ24mvZtinIM
tLHRoBQwxXsv/qd8Sl0G2i020MwtUKg6KQ1GhjNYuD51DlrfCRkA4+ssA/e3ExSgGoRcXQthwia7
GcqUa7TNsFtCF1P+mSt0T+gwXWUpMToSZa47+qfo8Nv8RfqOMFT5Z1ytEo/1ef4FKP9xje4rm8Df
MvBTi7Pi7LvgywNCeUckrmSyjFWHWHx1mftHgWQg6p06CPAPpAany0NohpssQq+5iRc6Dxp21tO1
NP+AtJo7kubeL0YsLlYY5/YpLCRjKMkkwv7ooY8AUIXeTeTmrBORhAOdx87NUIioKY0WTA3CBYMZ
tRn6DXnFYMTkv0Dh94ejoDDTwRSQlPAFxQnIA5tpC0LAxMxd++o11uYP5rwe/sRgdmfshaWcbO4c
hR1XZNBVe4FdhAuQV3/rVvxn/ckyw1pDCjfG4X8AcWvrD2fD9NuPZiU36BVL8NXAGuuRnhaGb0t3
qrlvFJTkwhBlYgzfQFjvQ0HtYkYfLMdY60dhiaoG6fVKjrCLmR1lvEvcJqtY0bGcjvwTHTTVrlJV
aatLCEHEueKuP9MNmuinHZIww8L2jh73G6vdyltxi5EBxioyPKSpd9VC4YD4gJStK2zDjWGVbuxu
QZPHsLN8Jn/7SKEJHnDFVpiwklu8Lw6N2XOktcFGhQn0h595gzdqtsjd4mDCLEZoEt7JGHjeaOEd
YbxCR9CNZA6CUphO+HX0dm9O5NxmE2rm9YGxJeg5S/6qjHgwJus6TLa7RsMfGBOeuCNpdwfbMPON
nPUdKYRJ+2nULhLWFw0TEOWUVhCcri00vb8Rnv3QRb8VxHbvf1TWeUTT9GaidkXNAU5ieBUUfjhr
T7890J3sHMyMs5Z00Zou8LoiyQLumapMpXVGknNBSlz0JxeFG/QAmKX9qngbeIhmWJPh3dKSzu39
taSNLmfkWgIWsw1KerV5QsO2PUqmYu15d2Nhks5AewqrsrKUhWE8VxMViWR8CnUdErNr1I0Qr0XQ
uu27hrbxK2vbL0Xn3AS1G5WkjAWpFhCdtn347N0nBjgvJkdzA/ThPRmhqGQwgEoUSf3RLIFbLcaB
HIxgQIuGYW8JQefmqNDgLl3ZcDGWTK/MLkQH+G+GgcXO07kFKhhaJRowDQELeMvFe9qnmZMMCARw
94OOaYc6sUEl1QVtBzu4b5/BehhZJ097QOqDAXuGKfKT6cxn7hJ1akfxmKH4dHPJBjBmruCB8Qxb
iVXnWrwwzS1RR3VblRHEOicCTujhE2rQa8sNQf7I3ICV1WYzlS8lB3OL1MGta92lQqkDn6s05RMS
OvaJxtimdCXl0lyjVOlhoiVtc8gdkY2jjvyKzoWHPy/3vxUjvmlNoOJaSokWD1jA0YliVxeYKrsM
RKBr75dqNIqeeANehwTcPpuVxaLEXyx1zT4KDeBZkVclApwUBM5n1ZKtkwlM2DnxaQ/NWWbYLVb6
5/aoPSu3aap3BBXss3Dm/1zMan1AI2fuyb01YfpmtbkI5nMZmQ9PX8yYXz49/kFx+tqu1JM89SMx
bvcQwCG0d6wNvJRTzf2jN/BQjpnIY1thsqB+rCHVXpj5cb+CUCaagBkhyEImldrE3RiMYhaRCDn7
A/jt3JNuP3rm4D1/MfKKxSrB3DFq99bXApqcEsIdFNnSqv6lvH3d30+LieHMAn15nzrwzkM5F874
OAClVWxiaPXpkQxm4FUfjW3eUw8pyS3r4ZOBufQNvlCGaRISLGLsPTB7BVk4S494CVKXlnyLv/5i
K7+20RrlXDzWdSdZsbIMnGGotzAfnf4lLfsn0OlprygLdIULb+COAhV0IcCm+Rk6b2D3+HCses06
IhlYSA92SuBvHrSEpBbVMT4+sUh5WShFz3ilglZl6GMhcX7BQZ86+ao2fTMOTSk05Q6k222K05i1
m5nrSJ381zQdJJAHkJCEhu+0imwiS/wBKdXVAxpb/svtTKvm8N2Qq9MVOwCJhu8K9qmEmqoCHeQ1
oOqLBVWMw5IWygmUXikT8bbfFNd/j77Ch/SYni5rYNX/h41AAchVFcO8HIg5G9na2X/hvbPhJoIV
XszgEe9FMaT77kMKa/PRt3itCibwbN7QGCUQ9/DoySfP2Wxu82tMTjDG8ULf20s9lsZCg4c9ek7O
vh/gFfbirIzEeWCJCDBSA526LJR500yydPt2wfGywz2d9eyx+HA9g2P6nt7pF7zIk/sIKLdxawUt
9Ruefp5QTWedLYtlzbkp6qqQ5uV1lAtsM7Q8gcIKl2TUUUMoSR71nWnu3iA2AckTCJ4QdRUW6QwL
XHQqJUGzbRSKAhwFUYGb2dXK8ywHDUS4SpDGA8Zt4kY/eyfFpy/onZJ0SjrCXGuhYowaNfRvBxMT
iEfPfN0VH8i7nsbXp+zhSujNmQNZi+QC88WmMpQs19RB02A/NQs0qMh2EJt/kI0z/GQlDLSKDthQ
Yo6TCHbi6Tl3IrSis+rEzBilMGVUOQ1SNSRGketPK8l7RmOFzTzEWakJLYojoOYYCyXsVO4ZvRW4
AJ4yPNQG9uO6MWXbxNuj5VirlLNYVQFWuBhU5aEDa+SUSjB9Jm0q7ucaSlI4FYYVkef0hofA9VRz
gPDEztpjLsCst9zuK+tNZull6Q1nFjcGBTlgL0urrLvFDQpL3RpTOusTqfaAV+Ftr2BUh4QrA8AZ
d0a6MYiThKshXmA0Wje2HW+qPxswf983wkjZDQp9Bl2VE4lsCPv9dXX/Ty8+mMwXjcIWodHiNCA1
F9cf1ocQLVroZgochhkWhBlUntJxYlAbCsy8+ApqO4cBl7hfxx3Ih9CAazPWi1VIMigEaYKpqjTy
Uba4xLnvfv94WD9iqJPz9o01eGAEYoQBc/9R95xRT9W0vJWuMLxarScbT7xoyTCvKwetuJ0jWc+Y
vyfsVYzvR3bXHbA2KICZZH5M+YrERmd3rxOCHBriLO/uG9HopqBA/R/vttkOJ6B7wu4GacLj8dfr
6FoW98Y8cBczFYxsA+d11G3pxkG9HlrQo3AAlQYvibV5eAQ7kIeL1tUkGr9gAnthdYcvx+jMJlV+
bMe+CIIkEE/Fmp+8/bh7A22Bc7HrA0nHnp7AO8NqdF6+H89syj/L03HWD5LRwqYdrf1rZ02m/CVs
LuCFJYpthFORES+LeDUzSO33oG+x6JNBUsBQNkW8AAfQMrPuW1m8sM6MULs9CSVwO4kwIlv8MXj8
j24hsz9PbW/tohaJruLPE9YjO52c7jR8jsmOcCk+W9UzESa479AiFZE+M0ntb6nPubiRYBKjp5nZ
TudfllX42hoUJVZ1dR+Y0Uh8+GtfzwxS+zo12ioS41CC3PXX6s/Lf9SQPnOIrmVo01jJfIzA2yJd
qCHLeLG8N9FGLXdls8JhOX3+doYuYFRpyENFD7s5NXsLaiHo6jmg8Kmih/aIvOTjA2Y3RCyK1QnP
2tN0cSPiolriBFjentEmRtpu1kdzp5tvIWYQWYRVy7fxmZ8UgmBUrR4UHh8NfKWgh4SgLJTMjurJ
azAtBjXI8JO5tIvQPDNJAUhVSSCi41U4uMXM+6F7yuzai2wxMQXcWEHfkZKXPBt9JaxDgbHJ6ZJH
pV+kDA9uIkh0Xnw/OvrpykXKicYZ29tp3s6C/jyEIFessgBjZ2gUuIRpql7SHFvx80QKcI1/f6sz
PyKFLnLcVFlBjh4fnYWuC9YA72iSNyhowbEyleX0a/b5KFzR9DwOix4Rs32vHwzrcoTcI2tk/182
AbJEsIwZMn8bCpi1tk1xIiSSkErw6B33xwlBuT7iLN0kEI55gMAdKxVfvvbI3xapbyTUILcYicVt
tn7v1pgSQuLV+eSZiFUGWE72Zrao71XFLcbyG9jCFIX9jpqU+whk+QViy8zBbPXD19f9AFkk6sIY
wD/LSX2zQBaKsFQTQLP92T5i5CVv7RDcYOUAHYu1Ka7NnTk4H9AxXz3h/fxPZGYP5Oqxmo6piTOK
cY8l5v4+Kb5/DnVSGP1VFtIa/tvpauzNfJ0/2axqzr/E6T9GbptmFkJNWQTouIXPl3R1fVUq11xh
evMFTQn3F5fhzC2UZ3agSaw10wXOKJ9QTyMiAwoDtxZnvmaf7xZPMxNXuQrzMI8k1LsPakIGXTd2
b646lI3u+7JcyPgOlNtT08xSnhXRdC2waHj8x//Q3o47ltDbNis7Wc6Wv7+O/DOL7CC7nURXGNpy
T9FT0IIFeRU+PcS8yeL6/5ej/NsUlT9eh0xM44QEv3/r+x4tuIWSGO+858/ZNjyhKtRjXCDbo4ck
YWEzceROrIsUrvStngd8HZOtd3bf3TU4XchN0kTn+4Yw0xHKUFa8LJ9z3x5T+NJpYT1pxGZrvaib
Gg1dG6Qr3HH7xZwk+Zez59sWBS2XsS2T9IrY3JK+XZdDk+jaAzOdgwsk2PIZrrE2G4UcfdmXY2LA
mh0FpvDQvKz+sBIwFnDQ1GKKoLdiiOH505Y0xKC5FmJt120GNhOZhR1MW1QlSrnw0zAIZGf7rmpV
CTRVQ5c7se5QrPOUJhQbm0C9qrevBPVt1fPfP80TxqTf3nobVFWsr8R0i8oqjbHIIzUlQS8gxdNx
N0QTEelOuA9Xi3wlM2C8FfpmcNUaUVbwt4Pk7F/X75+ciTs+EjoMM3kYrMDTHMg7rtaIdlpWzXkx
p1N0yAjyCg/6QspFRQIeS/JFwgWhdib0djCOFRLJf+HG7O9TAKlKg5TXY4bE3MANBJQcjcl/jayx
nOWK8swMBY4yMDhQiBsvSIY1H4VyXK7vf6XFCU59ZoOCwE6Pgzo14ArELVzydooOum6rx2DzT/zI
u9rMkbpFAJxZpABwSMMAYuEF+Tii19h4pzJSFHRvs5ysk4x8iHsfigLAuG20JDVyCXXsyiZfathV
GeQkV2BpYa0kWal7tij406cw72UZK9nCju1GtoqnU1zTWGcmI/huUTPbV0R1YpIhEXtKrnZ9ekLv
KEv/kxV4t0xkZkK5Flp/zWHiBU/p5XNnZqNV6i4TzRmf5wZVMztiWvZ6EsLO6G3Pqveeb7jBLNA8
UrIWbTl5+o66Wxo3M2XoVX4JFHwd8ERC4NJBVtGbpNuXWfdbLInNLBGnZ5aygCvzVoel0jnbhxt/
9m0I20GGa21fWK+wy8fHzB6FElMdTEJ3xSJKN0VdH7Mmj5p1bKAk8YYxAqigsYp+i/nhzCKFGWk5
DQ0kY6RT/KJymE1D49SDccpfU/M/OxtnpiiwuGRQGaglLGZKMl4NOl5o4cQsDV5hMJlHNJ8ZeLiY
xMwMUohRXoJ45FQY5D31fesfXDx4Tfv6FxRR/xc9An+vpA4+D1E2IGkiijJ9D+oCI1Awlo10Jk9X
k6uZ8kNU2p24aXJbf2W49jdw/DRG5TN91cmdkJbY1aDtHmwUdqDXYDzgzQT/MU7IhUr0T2PE89ku
MLiuzKF8BWOEXW/aVZEZ2Wt0NtUteRJimfsbfH+ao078sparbuphrq52jT1a4qYkCsK25u9iC93T
A1FysRkL+nea8dMotfOiIs6zASRZ6O3DlaU3IItWjy44o6CdN3HMfPRvYPlpjtp2QsIZQt9WCBaQ
f6lm8cGjo2913ydWjFD7rai6OOyLFuDV2y5YNuUjD107y7pvZaGg89MVapeNFej+ZQ2uYAKYt9LC
uYSYiBgPcmu1AjIBVniQz//zbP5pjzqbNT1pVK6GPVs6+NUp5czJR6GKCR+MMKSvJ+ME8p5KvH2i
/Hf1zAq4v8Hphxs0ZfQVZ/+klvg6mBfG+B2PnYWU5hfo4GQnjx41hj1GfNMXEw6TNNOVrJr/En9E
bn8sWGjL+C43JtYZSnRhWgvXFg5h7HubnOTeVjk3e7nixs9iQlvIdH8uHnUuc0qs5ZMOWy++zaGZ
Llh3GH+7iX8x1m0hf/ppigIGLQKrgh5g4TjDhMpYe4xgh1WmWSgc/rRC4UGUX+TmosPKi39uX95H
xzCn66a1K5Xc6J4cSzXfINux5962/pY7+FvbKg+EW2Rl/wcpwc/fQuGGGl969IaTwI9Vs/V+p2sp
M8Gkx3omWCi3/TREIUfKZ3o7jTgxiaK13SdrzTI0q1BNm9mKwsDCm/zyLDhbIQnrJuxQPDS39rUz
9d34K2VNqbAOSpmg/szKVAuy1PckLDH8aeueAUnDw8n0vERFD/ALA3j/vnz9WD6a2rioAiiU8/hO
5yF0FLPagXMxROOVozx0kc9+kCCb6g7w0hJYtYgRiOiCNUSLc1Rudnjm1CxbOBoYQGPsuoXK/U/f
qByAL8Waz8hK4lAJ3tGEBQpjMCA9ehAoWe/QtMM8LVnnmExhitYGTVj2cM8GHB98M/f7tcXMSRk4
LFNwEtalHjQTrEDHfZOPJqpRTW6a3LPiASnxAsCCZUamIVPIUo+jkXUSomQ6vOgPJd6QWmaNZuFG
9vNzUZBRRZcm6PuaZNpne0IpagAXkp9Gzv2QZy0eBRhTIYZNbxCUBM3htmD8dRbU0xTE+TWq+K6D
F/nLRTX1TXy1an0NqeaLa7wZq/u+sKzRTIAFdLENpbqtWWfzL4YrfrWiKa5qtoIXY+fSE4BQ79IM
SYIpIgqNdzCX92u3fMNJxqrWLUym/4gEml+4HatYAV2/dFLxmH9WKzAtGeYBz0+1uQ43/FNVOINX
YvuCbYmRGbJAg6YeLgu1lsYrzhMJ7w8+xDHQaBXjqpL7GgguWrTai+az1YK6qvAZYMw4XxQKPMQi
bdOcHGVZ48iTdeKsTLeViXlNYX1JCj6EAClpW8EOITGYIhv3osxFMREpFsMjgQDDHbhXKOAQ6mnM
JYheoZXmxTcwNfqo7Kd3VMFCvIkxK2GsZIBmYRK7AddMcgFDt4J//dTNJ2KF+fzM8oqCEF2T85xX
YKa3Xs7awbVFp28dvBJNjrNqFNbliPy5e4tIXVYq8TKmKrnLvigC8vvtdDV5D6QNA9S1qpUFPoPV
SmPqg7LwmJ4lDDM570aRLGbUmdfAAoVIav/BaIR9H8SWARmcd5II3iye7v5LL0NS9emI5Lgl5D/c
g1xbjF39L75826BKHZ0htGPU9AS8tsOrg9qDyR59W96/30aoEkep59UwBTByJu2ZtbXOLXQD7dEK
tCmgwsvCfrJN/w6Lb3NUeqOlvcTXI7KArQ+JQd+qbSL3y1o6lhUKlFS1kNQJdGCnlytvBtAKu//x
F16fCNZ/e0GBUdeIeipU+PspVI8kW9hj1A1NPQwzt5fbe4tFAVF56YZgGG4BUH8Y7oTxIvyH7s/m
y7CKfRmb/c4aIclC5PH+JM8ML5cTqG8vqdxm1PJArlqYdw9Q2fUgjsws+7I+FAVKcQGiaFkhHp5x
QKND+HACa9sxBLveG9b0aQPdij+sfbV4X4cWGK+I2L4qjRFcKvdNo024EkVmskv32Rv/Wz6068JJ
MdT0lKxYjYXSgptoedBFAYT7sog2T+yK2fVIV9CuLpaViFQUM0bZGiXg97CyDhkerML9YS1sHzkL
wki7VxW6ZFczCyGC0O7q3d557rwn1gIsHAUKL/O8wGsKdBYVatWzXOG1sAmRLjTWebKTyDRAcnmF
mB10r6H21q+GxFb3AetMWFh4RcCqG7KoQKSE7v1ohi4Ly4uBr30o37vXYMdtNn+kxFSODHReOlN/
WKIAAOPk4XSNYKlyIfGdnAwnBdkvuA1bU7cq9/5GWUr90KavGAJWFDNHGnXWXbJSxmGAKE4x6eSX
hdOJ5hTiEiyhVeGxs2S0u9fTnvMH1ey8Z7wzMOd2Fs4jtA3wIHGErIMsKdRPGMNhqOSAQ3q0Efef
w6qJzXiFZEzjvXwNmmioTU6HnoXm5ASiAApO6yIvgRuGF26TfLO45vs057RAME6oRjrdVlyX68gU
Xx9YG2hBvV03BIi+YXF5HsBLQVHOJWoxlBIM2SOEQcsPnry2Vi+ZeVAxWzOZnJl/dPh/ki9E1msS
o2oubXjCwaBrpnBkAddC7/PPH0RtoUQwiibjRONUO+Hez9x4U1vv4YoztX2Wmd0+cS6Yhmf1aZG/
+td6z5aB+spBHwVKyGMZstg0HtMdIvqJ9U0XwGG21CpPZR16a9S1ECrGaZusW2c0rK53jb1s1ifw
NhY2UazfJBcWNNz3TKWbHYowVeTyqpIPLG76D8nuazNxc0tRIXUuWY56vtjMQhLLKIUSUZ9xyZTD
Vbtac1Bk3BNOofvY8Hd6ZfDo0tBlVZaxU2jyggHzkc2lTIPTmXdOp8hCQfHM6ne+0T38DIufRqjd
oaJFyrhWMPJyPvx23a1ukek9jCILnZmvLp7vYjIZbbuHNWbAwlV0OELTE7N9H/v9XtrkRyTJD5AS
Njeb2IVaA4TkWXeqW5X93k8kn2KGFGEMAYpAwU+00ZH6+UnGejtMjZ57TBWfvP0GTQbTZiNYk4MJ
7U0Iiqf732EhZcMaKbpu6ABqBWzVP3/AFIeKWFVBgCL95HadqaymVf92Hc1sdTlwb6w334VL5A97
NNFIWErNpe+MACdQsY5rEzRLvFNuSsuwon34djWHl8oSGZt3IWM0eAOMmpqkQLYevv70Mi6v+lBc
CpkMeRFJLtkCHw1oYEEO8rbD137GAzDr2y406OEQwKmO5l+0KiEz/mk0rLMgqeNePiGtEWz0R+G1
ubSDw/6jNy9O62g4FZ8+7n/PhQnLn0ap3FgtokAAP6kMwEBQQw8MOoy/A3vt+uctyKS+vi4ru+9W
JZSXNhvILj2ouWlczYeX+79j6Tv/cJ7aezondFxT4nfIhMD0ssns+CF8CI5rczwXjvoqf3Kn+yb/
Rq2fnlNbSQSv15iUrXyChtL7FdL06yp0WSkiCRRqv/5wi9ouYSLW2UWBEds4vKu/H6cM/CQoPT/c
9+XvtOWHL3TrQFQX2lCJnXzSvejweJQ23Nd9A6zgpJunx/iqBbwBC9OBf29wfZJsNMiiPVa2d8Om
P2egoegZYLPQEAy3INOuiboh8hrNrJGO+YWbshGrh8lHtOQSoWz/ZHJk9mX7COEiz1KsJ34L+oQC
AojSmuH04rLO7FM7kpNBX58rA9kcOeHrI+P5pQVC6Nxfp9bxlYwM7p+fok3koNbE+KYL/A0/vae2
Zh62RZyk8L47xx/qBjtzWA3mIzDXOb7uLus95o4j1uPdEvT9WHNqI+JCg38ma07mqWz3oKxOa5VD
KzQ4hQlX++bP+ElWHMyPzNrv4m6ZrTe1JaWxVosWbAjkETNEAf0le1qb04Pj5McPeUdocCzjP3lF
/LnO1B6VJa3TJg1fuXbcwj4B/EAoazpvGiueF573YEnjBRmJDGpd9MSYasRJEeoCvii2z6ewXXuQ
48BcLVg8V7E9mqw3+wXCqZ8GyU1yli5c4lBrhAkGQTsCusA1YugRJEmqDT531LILr7BwlWPWSBeh
deYnlRBe8MiHXlWYxausf3UFeZ3txd2Xdto+ZO+kh59VRlzKi36sLLVTtSm/aBCglfEqBhb5dFV6
3Wp4vVjG42+8uYMC0nQ+np8rP8UqG+sH5aCtdSdz5D0D8Je3z8x1atOKTQSNiBw/JMU7se926wGS
ScDJeLfbSRBl3FxsvMfz/4vXi+UjdGaa2rllouaCksJ06bygCwRtwhevGpGP8uDrYeHEQmngZ2hR
u0aEENDleuXh6GR1BaCJf3rb1OjXeSDlfUb6z/KN5rJRIjA6BcGEQPaRkOtmh1IxesZJxzhm0hnI
u9BF+cM3mstGryC6IVXAId0vN+ARME0P/eoYlyCsqYUT2xrjpFl4y/tpkUo4L1GaxmkDiwoqoe+u
l65X988yFvbQjDb11OR61sPC1XaVVWgKeyJoiwsCkhFWJWf56PoORZ0CgFhSKkkp8Lk6W9/UpmjZ
p9uRfYTcIOdlq9zlbM5m8ZQu5wszsxQKREaeiEIKs4SBmTB/IUVx17ptmr/MXW/jcgSVQ/drxWr3
Zu16mtYmkzQ9Gy8w/HImygKuK2DTX545cJP/2jm4h22eOLuwMiuxWLH6dzHwZ+RQuz5psrqXe5gG
3fRRtQRCawp836HfxwHd2RPKJw86SyWeoNhfae1soamDOh/1BIU6GOVJ0z6+7QkUxmsPdCx7Ee0B
jNBluUhBTRKlmSG3gJrtVu0tkCGtyJMKk+hm6W47P0RooptGqfQ00kX5FL1FT+KXiscA7g36CUxC
3Vsfz531o3ltBgMat3wqIV6inXJI95je89uXaifYn2vQnjXm4yOOrN1exLDnXjWRYe8czXsLzCom
s+Xp53+3wjS9TRL2wtSS/So6AsinTLDsgDNZsiJHfrxvauGN/Ue80qQ2DTTJVDA0EyQHOwD/4a4H
0zRjC+H6DOpGhOsf1hb5+wHmp0kKjTo0LmR8oeAacXWzg9Ls+TUe5lZgmDLsfgsyeLxIG2/crs7N
+87eWn7ufWcKkJIkVKqsgbMpFMw1k7cazn50T5LdemVgolENDXik2I12L+yjrb19Wj1Zb2+vyBYm
6w2KLqytRAze+0FUehLJZRVdeZwCKtSrPjlcJtaC10GwYfWnNb/ue89Kyuhqs85f62isse4pqE5b
ByUqF2wr69gTclP89UYGYrQd6guQ2P1A2RBAef8HsJylUEqN0rYYExmH6uevlKnvKDCWkkKlWrpI
PVQ95FOCbWuCAQi0ac59Bxj5O/TZf+bvw9TE0NcA8inh1oVKwwTW/8hCfzSHNxHO7FsP96LmEdrX
pbHizeKZsXXICv0VLgavqTxe3UA9TtZgdn/ggzaME8PAZi12yqf8C7wkDAvLmd3MBHVF4bpAi6QJ
QcJbqsU73vH1VQDZHtF5tJlJ6+KFfmaMCv8qSupAyHUZ4zFnQhVCZnwfn6GYzaTbZa0cdSzzQxOq
9Qi3tnFhT1vZnnTbZuZZLH+oCC+gG5hFgkYSnjPavgeoqH0ODkaIY/tPvzJA+PCiW/djcjmRNDRc
01UJcme3N6Z5TCQGwFSOFLTP29kBWxlQ+qffIg1ffTHf40je+3cA/mOM7qGvlI679GmiIC+2fTvT
UW7STQvzvUxLi4fEt1t0O32pg5UwDGPl1q2ERtjLmcl1tXxnmtkg3s6WbqwMGQT7we1e/N5Bu8Yz
PMI+z9mZ98L4TKyVo/bVZWoEfQxgy1j5toQXeldcD07+tm9Z43TSYjY4c4s6X/FiW5S8yJE7r+2T
54j3g98617VdW+7pEZplBkS/d1C3aHd7TPpu/vwBixKz5Xf5DjX7GdRhOxhBFAYVAhPyy2TSLli7
7Vrcsvo5FvjYkE7M7FAgksZy2yZB+H9I+7Ll1pVcyy9iBOfhlbNmS6Js2S8Me3ub8zzz63vRt7uO
lGKJt6rjzHEiBGYmEkACCwu4AJtWL2CKkZhEJ3O6QZIBBQlQZ6ba8agvkZHM9CzcyyVMCtO1scsN
WN/rdXeVzGY3HveXSX20xfh+znpNVXhRFmmeZcl27bZpC87tYsGp1iiBZao44IFPvQYr/opQAeHS
99IQxclbkhedw0AxkUXJhaMV4vCE1HMziZ4kqjmjYr7fJ/OXXgjHZt3prRDi5NrGjym5zYTf8dIf
1We0Bx/1JvnZXQOADJBK0Ift/4LAb+4q3oolDo7nM9HNx0nsrtb9YGpdBMmr4Tq1WukW6CwMjFyC
yizEX7Ov8Fu5hHfgs2akuiGZTJqkgp5nonsAK9bWuICZZ9G3zkVb/0h7iFXqSmhdlp1WeQWWi3uL
tuv2AlqjJUGz2ZlbQURQ0iaR4DeToGmGDqgJTWQ2QRuIYR4q4D7CMknC9IP/XjeBTbk32yEv13wz
7SPmn8QTSk37+V5ub52937frIix2qeRtXOGdAjGlfpUtCYVHCYiIfOOfvFDV9aWd/G1aebYwwnCP
odcIHAuJyJpedwKShlfKpgt1VHTxj6bbrxMJ3rDGX9YRnUKXy9oYtbc0BqhMQ9/80vfM+sfbHSCM
AMcVfTtw+B7k/83EyKz+hKF8XKcuOce5E+XRICdMuXiUeokTLUE00/RJB0FUqu6UKwueOtNDpva8
dAfnIrRbScSh8i0lK2EDSeMZMScVaxgdbLYwAIA2wcpN+UsVyrTg/Ofs961U4mAVdkikvugFJ1TU
IdITi66RMRkxF+840WywSPp9L2W+p98klYkXpyl4QPIyLNlN1DbofykHQQBXLwMehwzYIZVRfVNQ
9NwuSt1VMbIUo0i0xk5cEJEN1vNFz1r32w8gtjose4rqY3xAWunFKypW9LuibbcN8n7wkqpkvWk0
gD7+cQyX9nvulKUJLoaVMxJDjhyglRRyR19CEg6UGYfda3byjn6sXi7dm48yy4JWzdCpKIjq/5FH
nG+SAJTZSJC3CXNEdj6jiXoLRuZMy9+AU0PubzC3605VtgJ4wTLDtwbgt23uv4CnYwwox/I8xkIp
rEQ+8b2OjiZqHMmJAT6medWXjp0prOsprzzY3dfxyI/qNJRq4axnFPxOLuHaklLyXUDUJTzkwPqI
ztcrBhUzztcIhTvxK975k4JXbz1+rOudTa1+MNz8+RfMINfuV048/zEgGeQ5LL7As4U39BJ9oTHl
+Hrl19dNtf72zMFeOPS5l/IE+ZQEgEPwJP/Nft++HnI0xyZArThd9BI4rI5k9rBJzOmlfKw2viW8
P1/ib8MtcaPvBBJLHOI08OKWgpYBK8gkGP106PXApluDuiSrz/XZ3Z/Xhuq//ubWUcNEBbMGHWQE
cOjzT5nz+TwLlVdENFiwqB3eu+BhFJlOTgrKoWi9hCM0w2+KMYTNCN9kaqp80Jgd7VxolIiPixik
mcjmTjhx28aYUvAahnCO1UJW+3s6THn23OgpA+B+0PfaC6ud3M/dxmOZIsfJDLC9DJDORNpHbmSa
osvedTxZM3fZPj/zRmhKkhoj+b03tNZAxVhLDgu7/JiWJuQSu1zmcij4LORWzKp+KzcYsQrOzUrj
bLypdGdHIzscm6pVmZaT6qblWSGCgtBfnWNDEQEOSq1Y416e78bju+73qzB9DhuBlnky4SC3tZv6
PAfMm/SH2yhHQVtfllq/HnOV90IeEg0ZaI9kGkLwdk1sWBRJvW5yvfUN8SWygIyVXyTXEAaVRuO0
CfOG7PEPGu3YccmXPGjb9CVAObIiI3AM/uNe1ZViaGM2FbFczkUl6fB1mGagh5WeuoDDrv1+4dQf
EzqEQOKa04VQ+kkruE5f2nUNYF373eyk3WiU+33ijAYGcOLRztoLch+d2L1ckiY4bfPUxY67zib6
2VyjfaZiUEKqRh+u+RYFEzAC5aspPlJejpgIcV6y4LO37J+Nlghtl+MsxsxB2XUyQaUrtabV2qCO
yQtcBqzIcyV+RF5PixV5iWfAW8tIZIWw8Rqlpnmfcja85R7Dl3TrGoMaGiiWa/waDIfAFIHP17NG
YITfk3Yq/AB4ff55/h2PToT4DuItygD9nmUM5aLhyooKNZMMdqtFeqAH5k9o1BigvFmaMfLYtkHI
JDRa9ikMGJE9ytHjDGRY/daM/zhmEGFA3U7tPnhO/RRNm92sh7ejbceG9Pk56J8XhBBLYcOkyqRh
lQQeUDKOmYI1wpIrXuFV7lBR6EA3Xz28/kenPfjXZM9r0Vq2ul3HqOvYqBCs8rayrj9CzF5ZF4yq
L0HQmUkU8SkKWH4QqE3fApDp/TXP5a4Gkzlu3TRUcw+7ZvTgzEXq1kcedSl0mFm3gsQKw2CAJ4fV
E8LqIGzKQgqpKY2anJqPNkL+QTwIP5+sHhvtxUbGSlpsS3p8zylgSv9HLInaaCMpq8skopCA0COs
kQ/VbWGKJiKHJRb1uQumsAKY3zn8jYXTvN/PqO+ULMwgq52Ka8fWNjm7u0QfznSvVFRTwe5vnPm3
7IB0K+qaX1CvbtNoS5irx0f1tOibDyF0LMoHuh8jfMjrBmPp8m/T/PjYbTYbOwdJRXVIoXqidhj+
OlWhNhcjcZjpnVC8w6eky7mL6W49qBksD97xKOKgx+R+WzBBhPebpsPdk1R3lwLGHGheqHcmCxar
72xiwV0i9ZvdAYVTeBk1I0VQyEeBXzWuQLuif6FCzT8UanhlNXnta7FugtRNi+FDDRR8U/XlwOux
HelGflpH5qf0aUsrQa9Nxe68xRjysbyvoLmGm5q1aDxTGVJD3LQM6ZaL0ktjYfaP/OK+o3jB6x0m
bzWr+EJ7C578cesneTxuHRDzokAibvokZSRPSdMLOtg9TOv46b7+F1i7h7oFVsUpsgTCMOROAZW9
P+AsmGY8FH52yVfXmlXpcCM6lEVvygHvvwXnwT0ok4xcCQ+IuohX/kPHXxgmXcIEfXHxphk86Hfz
EJaiuNWp7c6tNOWlsXNefy70sStMuRdKuGmp72gUGCB01zvs5cv8Cs/xqMcbxhq1dY3quWlokoXe
i7Ow0sLWXhA/5YTvLxCQ+OiykwT0J7MMOS0kqCtOLGW+vLDrcLWjrofGSgo1rjUkVfTRiH1VDFRa
Hf/m4ARHmcVIrdLCRNSFaOmXYoH8DhEVNygwoOnMbzR18/orWspHS5FcXrhD9yP9yfbFvl75JgNY
ruckWxOTNmFVtNGM9p4q7QQr3IOiGU70EqtvGjogwXlGg+QQUBNaewVZ+MUWLNYMDuFCHubxZaxg
rMrNlxLOpsh7jis9fClzKM0KUc5EUT0COC3rvumuXJPZ84cYZOXN0lnN6OetZLKG10WiWyBLUV4U
m9UCT+vhApAguGLIHqsGJiJJnVtlm1QT3l2tWmdGtuFW03v1uc7MGEDsAKhmYf84SQR6/f5OimNa
+pwcVhd6vaMOoTOa9OcBwHFRS+x6qjnD9tUTQkx7awDkTla4sGqspVptfOZqYf7EKxtsEwKwTp65
iM6d2yV5StrgiSFBr4mvy9IuA5VsVV/A57pywrPgqdW7ZJ1lPPcOks6enu/GIyoP+qBAbTkRN5nm
fvN2N5obMX4vxFJTXwZo5gs6YnmdTbViN4Sqcsk/fuT9UYDZD0xGuwirZCMbodGolS2s2AWO78cU
+/QpCisjSUkrDOZa3R+MwCTg6avK6jJoqdOIKoYpZdpoNfpwjZxh5RuKni3EnI9VGELmdBw3yy+b
MAPp7K9MBQigfNugbMHp8AgGUnZTj8+Wm0iXjRSc9M+3/vfVShgNNJXyDCMyisAyPBHtN24vB8BE
VpduPWi80fwtVFpQc72xC6PW4xdvw331aqwyGm22WoC/c1q3ag161aMs1e+j81IyZfaTEIsgR4oJ
26xMjvmkSpGnOKFqLqUer3qd0fm/PvoMRhQ8SiTgDXkVaMlKPkSrDtQrJzT6AcKscQeEEgZvY+qH
uvAkmokckWaBT6MBZEG3M2lZlc6VlSLLmguTqoVVXJgvGkMXDEWrzBpWU9JyNUUpi6eBqtCF7QbZ
TMnktU2LbGuvFpt4SUsfo3V8EKcgxQsfK6LF/F5jeqYv5bYtm8smGdURGMBVe8AIytNwGFDeGj04
mkRtt3q+Znbl0kN1ugK3KqOgnx2ZNgYNaIgY8S/3woOWkaWG97qL1+n1dTDo0OCs7G+VAvi8Qx59
2HrAschap9vMYh6dDGbgZ3mkeRA0Tv39EvlgGPuMH/O4aJ0sXF1HaEP95R7Qe9Zts/Pzq/EA2Z1E
IQwUcOLIpdIkDrERG6Ydg7JFb49olVvZktfyunuV157N6KlOGZIRoA+7WDGaYmWrfN+sfJvF1Btl
KcB52HFU2qdcPjpDWA6GkvCXAropowD/2+kPyjkr1Wrdryqt0HjH3cqUWnpqu0622/duNWz8dcAs
GIkH+wxUAbymJOOJgMYUkQRrN9mQRr0r0QARoWyjghB2QnAcMN+wBXB6+9boI67A2UcmZnEk+kPK
8Ve4LKC5l2F4YA2m8OvGOjZhEnS1lDLODlKByeKtK4vKJ6OaGBqFvg3LioAsXjmMGhmjCgzJhTPw
5+eU6R3Un8Ua5IN9+p8Pgm6gLAh8EzkQsZXcMC5El8bQO0BxM8352H2Azy3SRq0xO6vQ431pbezz
eb8HZ2j09lwtH9ICk/iptZaWaZ6BESDC+aGvM0kusR9yqfrXcRNY/Z63GdRdz+AcXlA9MtUIYRKo
K/B8gEdEaEtEAgh4o5gSKsDhrngKAZD69/lqSENG/j6h2aPoFSkX1ABUf8ugp0B+ZdVuZMFaiPsm
L3Znsu6XQeZulYYrwnbAMj6Yja8PerNwKAvbRIaViTR4RUHh9xnd1ZUd8/58lx4Iioht+s1N39yB
WhgwZavF709QGwl/dXt+3a5UP9CyBVnka4YURQQjCtflUq5AlLv7CgxhFy64j6WtIlxXHrgCN0y/
z/74pqyo7FLnwZKA6f/f7FUwRE0jTCo1cYBL4JKWMfVVb7bIlU4zyfDH68LpLCjxL/rtRuLo+mlH
S1hSZVTowgYZHYah4w9P/YOXlTGY/X55tsl0856pNBG4haPElUmCZaKTRdSoT1s+fS+sazpqQgRs
DPwtYgxO5EmqiIgSq6ifmlt39C49M1q2bkFOG6LJe9MtxMAzF/ROFKEVYRD0Ep8CdZ6+RxvJACEi
u1nCrC3JIBRDaSUZ42Yggy5Av6X6+2Zpwx6CExBPoPQqTbkPDg8Z4u74sUTXVMxMqof3pIbXkgW0
36AuyZmJB+7kELuFthCWp0QAyz28l/jPlbfirOilVN39UmZ++qUHFbhZEbFnVJS7ZRpgRYDmuwuP
4NnzuPltwrEH4yhghjp+O6lUZEq67SIVxdI+EXeEz4Qyr6Z+Ryfp9RNaVniTQ0N2elp6z89YgLsD
IdykmKZMOfoQtPFO5lekcRjstRCEzdz3OxHTJ9wYGU9AVi2kAPQX1ztv4+qt0a3oBTc5Y/tvZfyG
YjcyQmDmRIyg5Z3g1Fjxq6Iv0WbMCkDchFItAieJLOhJoce6NJi7HE5ldA9psOcWa+nnJ324+X40
MOYZn+Dnq5/wJbPGASRQzyXMRV8yfbMCIvqSXYatXRiAKVs+cdCeTr36d61YE7fec1FLiyGMiTRk
aduD7cbRhcHsGi1znv/+XFABlIig8DxyHUATTNbsZrfiKPFbzOOF0k6UcIH6t9LZxb7rGW98J4Q4
kjodijbuIMTXc0PZ/n8ugTgNWiqEYmjw6xkeJqxmokQqoGN1KQp+KAwgKLpbBXEWXhi0UZUCKg+0
4+vxNV0JJmNjlt7SNJhZO3JzJIRh70aug9HCeqbYJQHllpNb+sKezZrdGxmEScd50FkQYi2vrxJk
0BriFfA/1WDC2x7/F9M4Zw3XjbxJz2/UTBGDGtyKWFNgr3bSCbBQNExurnt9e/l5vrQlSYS5z8a8
7IIIvUjsMTb51XYEBmYpN7q0e9M33KyG96MslGusJlxVarBdL7UiLt5Kws4P5diA5gbHs9t4+3Tl
OOjz5DP1+Hyr5hVNAWAFWCkwMxJSxkhOy1oQJuaQ1FWzv42vX7IllNKcEMAFBLBBoaKGJoH7vWqz
RgrlDO0IgyZbg8HgZeQBaFkuxBFzhvJWDHlp8maAEUBziWwFtmsqlnd4vllzenUrgLgxbuVJVD1C
AHKkP8WFvf4J18PStZyLVW6FENfEzbp66GkIoWM1fKlU7pitxAOz9vTKXiLVW9ox4qKEBeruYg9Z
rMVsXTtbLYXz8wJAYSIhT4msKWH1UYMH1rdHq9SIIROByq/CETHR81N5SJtPRhk0n6ie4oWCqj6x
ilpsw6h0uWkW3ZXTy7d0I2i9lmOG2uuRg4lp/puHHqhFAbvjkIhC5pNQhJH2hjrDcCYHfO071Vtn
vdWv271m08lEQfhNmY3WH5ZO66Gd6HehN2IJ1RgyN3SpUAbJ7lUXaDU8Y4BgDkSS/nMEJufnJwZt
QKxVtoyiiAAcylJ0+5gJnXb65gOInQaznt9KGT4AOz2acIGvr7UegfJcfXk5nZj9+cc3fONnCc/6
0An+u/Apz42S8lQrI2522rpdQufh5A4hOUy05CICRJoDq7zeawaD43adcC+gBb9RF1c995r7zbL/
X+nEaQstG4Q1C+mvmAVw3ZhMpLkrkGBa72sUTc/F1EOZWkvlj9lY41YscdpoQWJqsYJYFxAV+Ttd
g71kaoZ7fnvmbPOtFOJI+yDnaa+EFFrUDxOKE5NsvRUoPZ+LeQD4kEdI+EupqhsqbiGnwpxjDCDa
dadmJ8Q66iLH7wUb+lusIl+rt4sivFpURzUlxBDGYzIAkmSxytnui3L6AsDmozPCN1dHuD4hE3qs
uN0k4kvGTKDkXAty9MPWGKyb/gVs09PPP+vL5wX54wXHK0xO7+EbQR2LoXHIpwskXSGGWIhCJHf/
E+JdfymKJaSpZGvCcPb2dBQgZuZfBga1Twy7Sgz1z58I6H3Q9JR2btQoxlV6aMhQ/7X9DWh3p3pg
nf3JrZ+f70WbN298UAThwHjLC/Dk906cY704GxIkgSqDPebbHn2FTmb5pv9WrszKqlRv5f5JLU5b
Bwdg4vRMB+p6taBF01V72LSbjyC0KOyTLBpjfAR3iLccoA3xOdlFF2VXQJpn+pvihVqSOeeQOYaj
ER2h5xagsfuF552cyXRboD32Wmnpalx1vDqU+jrvjAWdeMBDTJfkVhRx5dmO4sREyngH1bRxJbyl
K19jCkv5+JHAFoqQyUXuUjY9UEU/39i5yOZWMHG4rQx4KzfmoK/bBgbuBfpCwvWSqZkRAiwBxwKX
jQIS9Oh+I9OeH8K2bmlnowhGZbl/XLjPwwKTw4yhEfgpysSJoQcAWIJ7KX4gF9yYCj0oZlmVGfWk
NVSlVIVVuBtUXjZfn+/cjG+6l0f6JjGVAkbge4e34vosjHprD4OJSzhRpgHzbw9f+MsO0OYxoL8k
tvSl3NwDVkHB70sowcg8EHTIqBAa6tai2DS+BNCTr9Gaa01/lCvOnP7pa31p9qzlrxeM7Ix/ArCL
Q8CFWviUySHSBm7PSiCJajqnjs2dKKJxW/E1+WqMl3NlLwibFP/+3qNnCCoDLMZESU1CYEUmZZKs
4TtHwewp1zKlYcENTqf0RMDva+zmOVdQecdXAwRsBLVd8n2PVgtfz01PXxk5I5o8n6pP83CQ3c6h
B1sOBrOtNpnW56XavHuNVTaHZiODrwPwigFj2NLPRTLvx5t3/wGEXalzJixjwe8d4CjM1mkiZHki
o7EqrX45CCZnfmCyoT5NuB30fRvbtdZbU2OWmC3Rjz60EEBXEUbxvPhLE4IE2v319NwhaQYpgq4C
NVJrcYX4dVApQDzKaxhaYhiqFX8qrnVVq9youeNeaU611rjvC/d29sRvPoR4mhRRlo1JkPWOcGhR
T8b+M6cKoCu0MzBWguRwjBM5SaHWeuCg6bZjdGJKsx61Kmr0ujBHxNcHn/E0wDaff9qsuuBGS/zU
xcSIxHWuwhDwKBRCHK7N0G5efA/1xk8+nwuZLPqDwguI5nFzJ+QpoRIyVw8CE+Ic0p6h1CwNNNml
A11Eb1rm1lslXGoemd1vQFRkQMkA4qen/39zw9I+arukCXuMCE3DNVeN0efgh+mC+Z/duxspxN71
CufGElNg76KG37od721yzvfNTKiV8/Md5B8jOKiyJHAKjagAuDVCltzQaRnU2EKx1VsTY9DXrMVa
tOVeKBMj0K/QFrP/o4creg1s43DILG/7Fq0GU/loTG+VG43JWJ2Z/vifgqRVzQp/b41zYE7kb8+/
dSabdP+txHFzfM/xYg4LELK+moGjgRHV3t15+TFiWVUubNc71bslCq+Hhqzf236zRURc4RYhF4hg
JnKofBfQH5l7brmVnB4EMPYnLzkDK/N8obPnfyOQiDGySGZAzBb3jtQGA97lfWlkTVuuRDkQFlzG
7xV5uEISoOvgohBxT4nFlWxaJ15Q9k5mdOvaZK30hdGpP+J5Ot30J9uKZmpV9vMFzt7bG6HEAluq
F9Hum8J+Up27CV0u0PIy47dl5Quqn3GeGkVoGn8udM7XQ9X/WSrxoEqytJJTH0tlu8zobaHG/If+
UNpdZpYpnnEG66ptZ1DJktWYP89/CSYLRUzTC4LLwUrTQn1gMaVlyAyZ6haM4b+5Hv+IIZ0BsC1x
U+e9IysvQ/YSKbLW0uvAVVnp23tvU1+VmDO1FBiw088+aBCG04joWATyXyFuZeKyEdN4EBvQtpco
mlTzah1YbBHoMMYroR+12jUbGkFC6unAD+s881Kl70r1WUgr6tOjfth+w2eUJvJL0fpcVAn86z8f
R6g3U1JtGnG4SolreKFVNcc6dGReH7pVYkiNJkdmpgvRJmxktcYcG+U/hgLAZN3IJzSdCpS0qykc
fZ566EFKsm0kGXVealK+xNA27fPjOQDmC1QbCp+/lv7GN1Fc2rZ8Ca/h8ld2sMXmXaRi1bee36J/
c9z/iCFcoCt6KRjaKhhhyuT5N/Tb4EFyrpNDJWBSQagLCHmAPu9lPYauCVAImQf0G/FHItl0dugp
DCoKNkzUamzALNzxpT0gvFlA8YXMtnXvtHhF8JGvpa4pUNmx6ZcSavOGE9Nc/t92E2rfg7+nZegG
XiHKzDDYRsq+KML3XHlRQjv18s1Iv3PjKaHXYW27TaOHVLWm5G2hUP/FonnQdgsAFdKiRI6QDGS/
7oVsgHmRiv6TD9pJDt/rfS4y2zZJMEnvuQ5MSktq2q3AKaa40bSqVvjQL/A69faV+MLRtRphdnlg
Btk6YeMFYXO+AiBZ9DDh1c089PLJGBLJ9pmLG/zpZV+Vv6I7WW0Kyeq+nq9qThCen9PjHuBoiScO
1KWETmbzbnD6otCRRlBrqrmgCGePWXCQ+SVr/ZiQxTwiGRM3UIDnAUUlLMMQxTXvttzgjJlkRc2l
6xMzGVtNbtacslFyZs0FP0paGc9XOeeLbsUSTtBjag58QtLgBOxRqtZBcY0i87mIOfW4EUEOah2F
HtV+Shyctrp27aEsAXv3zSDmVTlyymjJu86dGyCkDNADU/1EIO48FbgFuLmpwal9wIgjPPukI9vY
ctfYfrlU2XoUJgK1jFiZQbDMSiR2EW0+fej7NBIlyISUZst+ch8Zq0rRgt94NGT3csgrJoPpMPAg
h0JbrvQxStc804bT84N6fM3cCyFMed3GQjyELGJ/ni00lnfpNZUN9II6zACuIQaTzmgJmNuJYePe
XCgRM9BtyOGR2qPIIX8h+umBLO+NkdK9SqXGdpVd2eCbGl4TYSMN3wMyCLlP6YKH7iA+tP36jx/8
5d2pyS+Vc5vlV2yme/A0XdNpxdK2POrv/fcSe591QSBI3QiLk70M47G2K70V1YzVRe8/zljeSyIO
IPGEruoKSCqllS+vIqEwIu8NJUiNDmkzFRcQJjNpPsiDg0C6XoIGk92xWBTlR72ClUXxjmt9u8qN
sj33HPo6uuac0lYqm11Fqx2oVxX06/O05nlItLhWTa+aVmPSzzD99LlOTdCu5C+Uph9tE3p2kQZE
Dw8mLim/AfyNX+laWRb7ih2cZmBcQy4LsPjkaKpto/Dvc82fKQJO1gJj4aYuIbSIE2aQyxi5kkAF
6PAlXHSvMb3pZYY0nBXhNIpGXhxa0Vcj6lx6goaJOUJ2zKkjGk7F4CcUNqEf/knkb4k98um72FxF
TqMaz8zqBQWZMQO3n0k2iHgMRmwPLs86LR+xJiOORi0VwVoR5OjFH+pAf74tv5jOe88O/wcgPjou
aTglchJACa+URBIPUjv0RFAgZAP1y9fXF699vWzf3t7e39/3+8/1ZZqQh1pNrH0/lz9zLJCPPA4z
3QsY9Wk/bjQg90WxU5hRcPxtAtCQaPWmYFZasvOswKo3HCjXuVNijba4YozsIBq0haJCvA4vjf38
U2Ze/TImsE0lf5gsGgDY+08JFE8WYyUWwSGQg+aqLgzXM1KDeq/sxdz3Yywgc2hZwxucRRsQgAb3
shg/lIKykUSHXvvvmNhqoyS+xxgou1zILMzADCAJ7WjoBZR4dG0SznKguZDD2DcRGDN0zzZgk7qi
YPqXx+QtzPoCHcMioHymjgmRHDYQFxrxG9l1ITVSl+fAYoI/dFe+OAdMNgK1rTZoSqB+maupRV91
TBVm5VS92Lat2WvDsNQQi8fInQW/OvMgvP8a4uL7Y5dSdJaLjqQGRtbq1QUsDYET2ppWgHc+RjZp
vdgi/GjY7oSS4ERoNKP0PbYAD85X7WP4KmKDe+O24z5F5fa1BsL67J2fK/BMZu9eKJEOoIMQT3C/
wL6DSvhjdzAPB5AYHXyNmqbKfU2bDqSczKnZqtzr2PczSJY+WVSz7KPw0qj/8cA3hZk+CM03eKUo
GGtI6F6ZxqI39JWIZozmtDPLbRyY2zfWVAxrBMKY+QtkQPQzrKV84QkxnSlp1W4FE1bFBxaJoVgI
Hhmd1bKdci5bq4jw/jdr7vp822eyTFglaGRBiwFWQJp8RvRKU2QBXeOGJWjXaJVLN6qu+NJ7O/dN
CrTw5G+i4fW50MeoFFUzcHZNkCv8SbZ0Sn1IdUHvyU4+zb40Lrm1BNuZuzd3Iqag6cYyp4HSp53r
ShiBwa8V3J3QDAxKa9W3N0/jbdDHLPiiRYnETR3pqOFiD3RsPUhPOw1TUvflJrowJ1bPTCione6W
Goh/zR+hKbwCXABqgUiioCZ4v0qRKQZABCqsEkDSduNrilFoX77u6xOPR64mZgbmgRPaZteFVe06
THua9iCxPJU2TxjiZ4c6aI0EqwQzQgjyyRBInunrG/xbbqHtGdPc3gbd07qNsIp31KpGy7ur+avC
ALEatcijMKsZNwsiVF9MyiSgpFKaZkF4x0t2WAJ2P7Ad4VZPDH1AX4IgHb3fRLQsoapZg5lQcmqd
17iN+0KdchMcjWgpHe3ow9dH21tXFvNWmaUqbzLgG3y1tmorwiG6Jxb7QIMawd13y351kk0c5wQG
R5sl8mETVeX9cYZyG6RyHMhA6A/oZfooV5I5bllD9TAKV3Pfnt/CmdQYtuJGHHFHIC6JxzSUncZo
txWq1qZkIA+kKsZnhn7/0PInDqzFsWczMP57ucRN8dzK50sOyxTR1Vuvsn0AWFCrlsZbsWqtdu8a
zxc6Y08nBA2eEHhLIIFBhEZjGchVGPey41qhztn1Bgdr0naxEIItiSEcGCcXDLKmEIMw0O5X3lEB
/16uSe/PVzNTzQV26WY5xPs0lvFOKLpOdq4pWoB9Mzq6K+Xk7cTtRJWQqhJcJJKa74uNkNMPk+rJ
Kai7gCpCUZBLvFdPEaF8FguD7NTbYi1i5mGslwavS9Zwjv4IL8+XOSkfKQxM48he8IB8SmSjOx26
BSjVfcXhCiPgVVgoFNG8VB0XaXNmotmJ0/xfkoj99GrOz0YvVBwFcyI1wfc0zKTn9Kg5i0bHaOxC
SDeZsMeFiaBe4ib6dpnQ/gp8Y/WYpIqTbsOzeGb18b/auX8JIKv9dTYwgzsJEHeUzZjUydvSJr+g
7HPvDYHHQwMIJkGBESHsqOh5itSKhQK4H/1ZrNnv8ic8pQZ7WuwpnTsfRAnAokgyHnkke2+TuHwj
1R2GZmPW7yn8I9UqsuSx2vnq+CktbN6scbqVRuQ46khsA8FtFKTnVIZW2ULNMOkWTA4baU9HWvnB
hSqbqEsv/BnHN4VC/1ok4cnDhpJdloFY5VAfwjP/zfxtlgj25wzUrQzCuSpZLjFB1CoIaP1W7T6F
vXwofzKzXmLImFNxDKH+BaCDsoCEHTCBiw7NJAVHZlRhJE53WbEvg45hsNWWMQBVjC/PbcVMogj4
RNS9wRoGKii8xe8tU0y3KSXXEEivQcsOgORoC5sG/tNHVRjwaBDPJ8AAcCBlzbVm030t9Q7NPVTv
voDY27SuvX4AYyb4KjLVO6qS4ZvcV2WJq7c9qycYYBVfQqv4j20JcBBT8QyYEvC1kD2Dg1wmzCiB
pVCiR9NlV0XJrMcfqu7M5xv8eKDKNOgXeyuDwgw1m/v9LcWiqpocxIy0kq8Rh/4pRk+ykxQ4v5zt
6YVQevq1OwsJ5g+FQRYDLwQGWkSEQQMXiQGdR6wTUzDCUVemeuYKpcFyDac9Xxj/cCeQhhdhyDg8
9BFFk8UoDBBuwmHkBIca90yxpvONHK5yRZUwstil3lz3OwhsJdzRgJl457F/EcBmzV4QpWkSZ/Xf
tPfZ2JJ7zmNtvDCoYOOff8vPLLMV+dyVGl0cA28z9IHauKbr6U2l15h9AiR9WRlxojZvUazWrSEW
CMwT1MAufbThvAWEzoMzxSrhQhFXgr+fe/A5fFPWSTq9KFNfdo2iGjAZRfo/nL3HcuQ80zR6RYyg
A80WINleUkuizGwYIzOg9/7q/6QW51GzGc3zfpvRhBYqAAQKhaqsTKQRw7wR7DgIi60v59wumsFb
2TlLlsHWAQAh2kUmar/LnaOSXiEeWIWe0fIibeQ+AomQIue7qscig1Yl2ehVlJ6JOawV+pc+LZkA
gAj7TNA0z0GpnVAWPERWDPAb4CQkKngeFaM9SV0F9NCnxHeabM+B7g5PI9+Hxn1qRqwAUXXHRGnr
C2z0Kfkwh8M4OlVJufYgNT7T8j8y30aGrbQBVAmE7CX+FxSnpPYY0s5N/M4T1hLaRMw4yG/pnqhn
0Rgnjl6vc0rjqOB/t/fwdRz/s4PBOQd1epWA1OxyjTU1IAgpkI4LRfkB76cSUM0YInZFzrd5VQ9W
CcpiKyoVUKaQ6lzHmmhFQ/HEtaSxZMkzGDE9q0vSf8k0Q5VnGauVRAcPgJIotDCJSltImO9uj/sa
ADJh7Uwg0xDPTijvWTyp+HKnjdyIXdD8xjtTlpI7WdB2fhwXUAxvWNuDMl/xesfMcdYQEucOScJq
ZfmuIxngeAkoZ/EYnDLJc+fWZkqVh+XoPedhktFays4hjqxadhQKurTAl4y0+sHXX1a5fa6TLzBt
4OUOuWkVLEfzWFD1NKUQS5G7SbbxOhB5d5LTipuutgK3q/eAYxLvW5VX6hbXcO3JLOYsgW0N+N45
h7UWZYqIllruho1p2KKAclHniWA8zlp/UwUgmynaqtqOIPHfy77QOpqv0yYcc8tQfM82u6JeCyev
3hYq+raBUQejtqwimz7bw2pbp4EWVtwtIxWZtrBiUOAkjOgmcUolG5wGkEIrqgtjY3JxZGFYpQ6I
c8OdMUAe5PbOvE4SYDQm9iTuHpB8QYjk8kTxUAzyBvAfV3oyfJZEp+GfWEHfj4nZJsQ7C7SknZ0G
tuLdS6pdcQfQnEwtqJjcx9mnfJQVpubbJLRj9BOiOvY1tBsS7jNi69KBKJZpvuguV5kurK3jFJ5e
3p0YObS7ofWA/AbyHJcjTwhpeZZ02FEvnkZ9jveuckzOjX5XqCat6res+x4O4bhJtDVq9B+inSvb
eH2iQoV/wbJ7aXtQOrnlY85d2biD8/As/jgIgMZRP9836KRot5H6UBNH9CwQxf2Nz+Jj96LaQ2+R
8CAxMI/IVHkgz4lhdeBYECbS+jVY9nWgNn3aX4OcX0hNQXS/yLjbw6/cC9WmV2xF3/MTQd2wvpds
9ZC8jm8K3+pnAV6/tMC+R1Y+009haLZUaBrAKZxArBN+43KplBSarg0xuFt1kZ2dh+IlLeyeb7yM
ad53LRzbfFM07ym0UBT16A+fpWhp0kYHLqgnVEo3yDGAhCI8FniOiLkdt5YqbMZhT8K7OLZD7yED
4UZpC9G2MakU2+SsfKFC6j2Zj3W4K6sImDcWCt+qdkZXNW2kU7Mf63fdpD1nPNgFT9HQUDHdo1F5
5XRpC3v0YvIzv68KSasmgcpd7VRpziAUtOofA34yW9B8B+FrUdB0m0SvXdbg0qZ58J4+hNk2Itbo
H3ntaORV7q3hS+M7LjyqQIZnex28UvDYZnWveeg8Kx/hbWjau1y20cxVqCzoHnTNUVSq//HUnd66
cbQr0nugDH24u+GogTRwPKX5IQauNKCtsIO6Q47CcfaSllau20V/AHOsfs7feLES8C7c4Cg0aQDo
I0RDboXMI1506nFR0LhbR45WMGDjC74D/2ZrAawVUznYGDUbTlm9kSK7A2cLS62Y7zWDacNJrVaG
s3QtXQxnCup+Jc/j1Mx4V3ncHU6JSiPdqSKrQxHdF2nmv9TgqlRtVYwsQy5XTF+H45cLMXNfTSz3
Y6IK3IXwU5Kg87LMmVnplGhOldIyBbFinK7YvH7yIzZG9A9njyaXiYX6croNHxW1LLnv1uKdgJsn
HPuTzw1a5cBTpLRXcjuqBgpauL2EoLk1cBz9YWcaa5TU1yA9jET5wW/LU35tLuiahLlcqI3iu5lB
OiqjinFHGrnfFK0usW6o0mOlx8ZzJnUPvBbrQ2ry3sqSoaeaL8lvmdaYbBDjyJILKfvKBW8N6r04
QnROgjlbFkEWo8+2Ruf5epBUfuA2nrItg9Ay9ZIByl7pm7xy/Ka1K2GXhq3lZ4+h8BKXR7N0Ih1w
5Y/bd/R1vQXF7qk9eeqmAHxLmzlyLVeVQUNroqttIkCapFfdGU5wVpHKZG8nky0yhu/RPXrQ3NuW
rwFCk2UTxnHDAsJIZrFKCyyGXJl+7GrFXWo6JT/o2jaLoEDiKtpnqJ/AqeSh3UK8qzW7MiZpEPEt
l5/7PLP8VGKIZwA0fetAaT7EHjPyYA9TKRVqppAv39jw1l95AF6ll2ZDVi+3uKTGqoC4K3JlLVHc
Hm7ICbuqAoonlu2kDFOm9pm/EuBPX2B2yaHOh0gEjatI4s6zE0IKjG8glrFbAhJxrLKVcztttVt/
fnaNBHJXAqeOPy8Nd/rw0n3pyj6/aw22lthfiJeRhUC/DsBIExfbvOtOLxMvUyBz7w7xuOfhSR32
UqmfvOZYuMWo2l32ng/bliG2sATVe7693xYeKHg7A/wA/c0pt2/M4qoE2q2N53u+W0pTf2UIUfKB
xp3TxieQ5tOk3IhrvSvX++XS5OxwxYMheFJr+u7o5yySGxorEhqw3kEb9i0gyXR7htMELr8kIOeg
ulR1Ee16UNy43J1oMO5RndYDV/G72PKbsaJiJjKh0yN229LPp7oyhZfeD2cFUoWztcyKiveSHoZu
lh4G7czbkfUqes3kb2R0yN+2teMUkjrgzu2OmnFv1s546nHtNBVN5UO0VsFdCEcnkg4kfuHuweY7
F1bV6zwMZSEO3Vo4dT3LcpklwiM5e44w0jzdJfcGSpIDrR4U19QeSjSp50jz9VRPV5bmuq6ELCLI
65CaBdIXeZPZecrFPimzvA7dUv3K8+e2PFfCg5IQNvg2D6jm1bsmdElvKagVq3vPRHQWbeVGpnJm
3/5MS9tvchjAX6L2g8vmckNEWdF3ktgBJgXRSdaaDVj7lbAGLjcbt6FexBaChLX3y5JREP2CVXmC
yYPq99IoiSofBORB5Ma+YWzVthJ3XfMu1e0BKKQRT7zQXImEFzIgAI1NQAgAuUVMdXbMhsILIHiD
VR3VT3XYDTq4KxO8N9SKJk89gvEqsKXGNtZgwUsHjhBIRaAYOmXHZmGW3DV5iEd46OpaO56k+BRF
CXpd6nJc8V3TvTI/bro0hTQIsfBzNkGl6cRBN/wICQ6fikoA57VyySw5Z/m3iemz/gpWPfhmISFh
5PqVRCUDyq/gQ+6+wEwuvIjp+6BQqLNW0TFEi/0K3HFpx/w2PQuGNK6YCIeKyDVyot/paS+wMJYA
Scp1PHdB2sLiMEk2//vZgE7V1LsESmBcB5fzHX1fGkWzitx6CNEw++wpheUrnIV9jvOYrG3R61sW
KX+06KDwC5zQFQWFl7WRP2aYI9pVJSdDzwGtIfexH6XxUQhKgTaNHlkcsepWanIgw0K06kLUJrBq
oUTnuDGmdgSMvdNU2pceDsqhCYQA1OmyvLYTJgd1tdlQbkKiGx1UaJG/XJkaRAh5Mkr4HMmhIUi7
olWPGspdlaGreY/WVLHaRGucZIv7D0sEropJhgTptEurYkYGRR1I5JpJZfGh2prFkzCyJH1Grlsp
nQYv9N44VKKFnl+Rr0VB01GdTxo9dFNt1BShJCBfmq9FT85HOYdATtYGJyEz0EJtxPFDqPpu5AXi
fTpm44YYXsKGvHv/n/ci8heouwGhCYKSnxj919kjCo/yPq9jtwkidNseFGJ1ha1CPiP/c9vSD93Q
bJ4XpmaeROhT04uUKnblE3oud2967NSe/dq8BUwFYiV20IS5zyOmgwg/uQ8jOmz5vbZajZ7MzIcx
ySLgpvxRbpidvtZLlDEK4sRFerqyMlmiwxjRWP/fL0DAmf8zM331XwtbGFmchF2UuMkYokt5r46W
Lx9GqEGt5ToX3lHAMP9nah7cygX3xcaAKeVJ3oxguH413qE5YliCDsETpMACpwfLzdP4tPJFp515
tZSIetDIrYOY4Ccp8muOviKEbRnkiQu4mY2E+9/BrU6h8x3eQzA8tAyASzqretAOHLmPA+6PteBr
4XICWPq/AcyODhm0ABjCNHFLMYUQs2bGNo+G1Lk9z4VsChb4l5lZXMHVDMj9PEsg6KJ5D01nFTSX
bSOlueEI8rZ6lsu9lm5XrC7cTRdWZ85QM6qSqCYmp99/lZ+gj980kaW+9QyZ4F3JlD2zh4/zbaML
dwVsQodTAiof+qgzmyKXOTgM6sQVIrwo+4J/4NJIN14zCdq1gbBpOrlnapqtAUoXUs/TcxyYGgDa
kFM1Z8cSFRyOQlETu3FT+Pdh3ecSrmKuNoznggQwFilG42nKvb1wMRpq2sdZSY55ltUZA2t58uLz
sP2KBLNqv/DeqwakottGACWHaZQ+2kcK0GKXkpqXlhhq+njiZASPSFBWuYZiRGd+CgpiZaePMhBG
+gnYdqS49z+UPuCB1fRhGZ3aKu5TlqUabgSV1Gln3V7+xaMMqNTEgj1p7M2BbnLWElLkRewik1AL
rWVUVOKgR/DOusm6I0HB2mDQ7oz9jqG/F52ttwdwpdWC15vyewCzJwTwQmkYg/bEHcJtQ0RASJtA
o0m0rzhVFBYVVP80ZKd3oDeQozTi+BUlB6EBdU/9rxTe/Besclw/gg81IQE1k6dCO6Ha8n8YJqDO
BEVHBPrgf7r0rh0aX4c8HGN3FL+Dv+I2PAq+SgO5dILGajtHK2lrUDySWMEbVpI3wbtLgMRumVnG
rEdwHu08z0aZMpJZGe3afldCFgf6NDoU3p5XRrt0klWUz4HxBVoTL7PL0TZIkAtjL8VuNmwL7dAU
EFWDbnuHygAAu8p30wV2jdx+G0q0jd4GaLR6+0DuMTiqoYBZ7AzlxRyY1qGb7XUIHwfAGxKrLATa
rRXdlzwA3lB4yOM9Pz3dLscq+GXQDaEZu6jqtxZvtNwqksGjJpbcRjlVo3GcZNuyFNbIhBaeNBNS
EDiVqSEHdDeXluMy84pIU7FKmsi3Va+AHE0ZxjuSFPnK5bwUA6DwqKNeDNZ6XJ2XpnK94KQcAzh0
RVJB9dQMdmhmLyjz7MWoWCuXLN4fCGplIPqQAgI5zaU5AfFl0IDHxRUTtDlJphM2tK6YVz9rA3gR
7eA1Gq3BX7u2rmB3OMu/zc5uR8/wAy8smsQtNKoVDzo5NeLBcHBAheiQ95thjUD8GsU1WZzuDgDH
NIDAZ5+wJ0Ul+f6YuEOLHASQRdSrPmSA1SvayK8ohhgPPqKh0BYGq62Y7oi4SQHqN8OdPP6Thr2n
rry1FoJrjAjVck0HdAYV6sulFwtJCBpBQGzkm+2+GwBVkGryJAsVOYF61T9IWcGZKCQBa4DYXXle
LqUHoAgLlhsN6SokJmaFiUj3/IjIkMQUqoJq4Zs+oLqnbgV9ryibtK83MT+XRmUH9ZojnyY2j81g
FKRRkwITlM4vJ65KCVBELSx3hPbFuRJTyxwBEgjtqE1YKWas0l7b+ohefsoTh2iQl5zegrmNNvtR
QiHPd2Lzvkjv+uDFiC3RY/r/TCABdQxslylbg9cXEgyXYxSGmoRSIqVu7cVMUHa8asGJcTLX8DUL
9SEYwovbnNKTGkAil4aKotGMPFJSNz6WT8IOMrFsouwE+erjZ0nlit12+Es5wQt7s13XjWlbQ6Ew
dcHY6Tvqv6lp4/F7vHuIjhp9zanC3Cr8/3F7L5z4C7uziwY6CpUxhnLqtp94B0TqIfX/pvqGZDko
M4KNWhrUIydwdIn9UyUcPAwnt+LI7tE61Byy3M7WtNYWzt/FiCZP/OuJIIyq5uHZmbookk9dAlB8
FxPs+p5K/nfVr5KFLNoDVE0k0NyaVLcu7Q1DHOhVDntDj/bJ7cQIugPf5lOPbw5kPRMpy6E+HlK7
LRjbdtT6Sg5eRV9u74Br3s9pa/8ax+z4JS1ajn0TO+AAGhKw6ysoCNMKgpTofWzeN5V1TAFphbyJ
+9R9nM9r6delVPCF/dk1XqWtUkjFtO4UcFbPZ+URr5YsBONy5mH6YN91AuvMP27Pe6nS8dvunHko
GBqwTASYd8MGQtFkj0c2iz3bHzeQBr1tbPqWMxd3YWt+rapdEBs+5mjoh1aKaFg/eMNLz79XgTFL
KaILU7OrNDEiNRsUTEu5h2SgiUwMOoPbQ9XhaUtL9S780wGiePLWMtrLnuu/fTQvrBDOEVT4ONGD
tM2gZ50x8SS+iOM++gYyZ4wsAbQrmV08ydpKvmYhRrqY8syHYft0XTxidUXlrEmA0oVO3zN5NThe
9FlTKhsklQBOzNk0yk4TVI0D00mEw4R5JE4iodlBhgSBALE+fartRE75V34VScNEwzHDO+QnExQJ
zXINVzdtmest9d9gZu4qbaTY7yV85zA/tb7d410jsEhw0AYfA7dzSCxhLS+2vIv/MznzWNOjF+Qy
WGeFHKXQqYeIqm/AFUurVCILoT2+6H+WZj5JlscyNFPsJSe10NYIztN7Nnrb24dyqT4HmkpURCZO
eUDJZkvYiXEuRbmaui9ORsN736pOQU/rhLL95HYmPtdu+8Q6YKBWrt0FEA6c7i/Ts6U0BZ3zWJ+c
ruU036i6oWs0dUZqtLt0m46M/YtP2UeXg/M4qph1e+LLl/4v67Pl1Zqui9IaEy8/KzuHtirBpfrM
lBfR2puNXTrnjp6RaLfWaF6XnQRq9MCBInuDdvvLSy9QBB8qj3jOxCB3Rq5aySwN/OohtAOCR8N4
qcCrWMdojNrBS5UxGFTDlYOzgKgw8GQEfwFQsCiwz+Fwuhp3QyqWidu3NDQ2ANvU1YnbwG7h+LLh
O4mcIbTEaDOqO3MTncr7sgDPr+poxi49St9jYiORVh/CYJuuNaIteTKwDyCvBEeKosJsW3Qhb+Uu
EhPXlGp0iWbIXxRDCtNhDqaPeg2guPCOVcHri3OmgolNnMNaBuSYCs0kyPz2w3ZM4pQCm3RGk/rm
9ob7UWiYOyusOo40bAFGOztpyoBMVavVqauhR/GjzWkmPCScmig/vkjvXkHF7yrvWdXRPN9Hu9J3
ACwfA1Z/9v1GzC09tHAzj4kVq3uO4o+8j17lI2hk5QfQ6Xlw9v94YuOO8bvz7aEv3qe/hz77JF6n
RHXjN7i6NQs8VKzomJYBEXESS3T3COEuLWi27e7XxKKv+T4QlxnTZtCh2gxfMbvVgmjQPa7DB3oa
04+mRFHjsYLWesiYygg4Pjc1RUqr+Ao2leuFdGhtGRhu9hlXtDoG6q4hK59x6dF8MaRZ0I4Y1vfb
HkOqHWuwgab9dnbawyZFQ+1n/k/dogM1cSDHummY/Hj7OyjTdK+20K/lmG0haCUASiuNuO922jn6
+6b+uw8e9YO2S44BKw8gMKztf6yy2D4BwyrZ3UmM3zOF4feObAUrXmTpuazCf5mTdjD6IH6yk79e
CyLIoOqhSDJX9Yeo2IV6A0a/2lOStxbUdy91MPW9KMFQlMyTg/SpGRPxZaiN5C1TzJiv3CdLfgPk
EQSU6ATwnZ8P92s0A0AEBO+pzG1qHwrzVZaySE0+q1okT20p9vT2x5j2/OxboJiPOqCKfAXaWWch
u9nrYUMqPXN1RVd3RiDhfYD8haULJmFKYSQ0LuO1/Mg1eT7gOiDpnxTDgYuCF7q8O+RBiqS8qTNX
ji2N0BLSCJpVZlvlsUSX5kYaHlWrOJXaQZG2ek6jErGZsbLQS68VKNoB9g5IIijO5q3CyuAPMsmb
zBW2mnSSS9qBH+ZYoGF/AMkyayxxV6l2athy44w5zT/1lafE0s6DE5V1YN5RzgL0/nIZVJ/Luk+K
zP34iMDAkPzJnmtWOMHH7W+8gL40YMeEKAIyH/rV5ZCnsjKKPmYK2BvFRKvxufALWmM3FUhFqwVN
NHSwEBZxJGNKzsbRJi+R2bCCBGvLvnBTgZoL6XNQL+lEupq0preosKT49iBdzvbu/kmw9gCrUwQp
Xy8rnY5LPh9EIQDJgNtI03E7Xi5x2fpgDCFDhicpAhOEAIcyoVrKyF3hQYBGTxFr07WgbOF1gZ4q
9OUgEkV/5fx1gQyYIDWimLmdmENwrhh0KjeSus2JB/70LB2o3ircBmDouTO5txnbVSTeDxnK7GDj
cOFjI/QwIHo9u+xaqQg9nHyMwfPEV5SThK+0B3rJSmUPhSSpzHyTIoACT3/XBTk1M1CF3XkRMf1N
4bVRZAHAkQKr1cd8BPtc04RHUwkA6RaHSH5Nc0V91XtojDPRr7qKqpBWwJ2hZ9KRd7FoUlPu/Bcv
l8lLmVZt5SS6oLpKm+aGfXt7L91lAFBM+k6yBGjtnGMyhshI6Zl57mY+CzVbyrG8o5WhVyFPmVB8
yO8YjrCXQXDw0EF3vpGY9tG9FY4GFC0A0iEouMDueXtUS/Ex2qQwHpQ0EAaqM886IdJL6AJx11Tz
jW5D6hzUZneavul9Vu/5rrM63QNvvT0qKwngn3zT5beHyAOaJhGcg5ke5YbLTV80XDWiPg1c6+3P
YKe702jVO/Ahge0MC0HvJx36SQXdtwxQQXxSyp6gS3Vme4921vE40WS1IIJ5R64K6oJniO08PaXs
KYfMQAqxrv1+z57W3hPX9x4OzCQbhWIMxj6/98DonBSK6XnPUvGedhw9R7vIf/D7lcDn+r67NKNc
Lo3vZcRAacx7bkRi8/iuAhIW7KUsGQ9KsqZyt5CQu7Q28z48K3DxRLDGO2tg+U4HS071Lz+eTico
8rDd9yeKav2+Z/Q4/oseyApAduFkXNqfRXkSEsKdONm3tE0d0JPzMeWgkZ1UHx5eRWQCNQRUaHhh
DW1W/Py1m780PQvyDDky9GgyrXuOmv+TovuIaCs2rgPJSxuzfc55zhO4Fe8ZoPqiQffnGjHhws0J
C2gHRnV6KheQ2QcUut6DwGcmPCcQpfpGHrPd36Fd6OsEsTpirRUjr3MlkzVExlMxHP0JszUTC423
StkIz+B7oH29AysoHYQ7vfiotdeOrAS+i19o6lTENTV11M6iD08u1VEYWlgjoFuoNon+ogzZmhu8
Tm6Z4tQgP3Wo4OecFG4YO2DQUkEA835kJxvjaNA9tLoAKFixtORAsC4q0SeuATy0Lk+2VnSGXvWe
8NyjstSD3q5SaFWdCvTN3/bsSy7kt6HZuikV5F6DHIZAeo63m0JbVaRKD6Y98TOOV5Oxa+ZmHquq
GrXySlOY5G6ixw6KXgJOMN7XnxIDUyPba4eVh/LSsUJICkAM4iWAE2crWSqFEo8qJhibYBgQ0M6O
d/vtNVzYewgApaleAQ0ElOMuP1YeV3UjBwl3Y618LYPyWKBZgfpBYt+2s3Ci0A4FrDKmgyfHT5H8
12vK0MMubEf0B6dVtpe5dO+R6M1Mgw8FrKtF0jrg8105VgtZqakF6z+bsw/Wq73vKwZaRU8OSCdD
i1P8gOL0945udhSXLTTgvLsYb9qnlWj3pzVmdvFfmJ65K6lERbXuYPrtTWQvmv3SsQEkeYRajrMz
bQzh43ny/8g3lJymB9XSaGOxeoMsYbU95Jb1byUzu7B7L0Y0bYRfH0AXFDMkdcHdIDC32ujZLRGP
RS9ZSVmzqlrrUV80ByczvaqAtJyDHkIpBx9OwrkbIYkv20FDmGZso/oAIN2KG1i6XEE0IgG3AvQS
it6zqcmQl657Fc24zb4wWMWxoApNDdrvwvv6IbWIxyqP1jEuWI5CHIT2PPCRqn+7oqTZO8p/t7f6
AuADaMFf45ndHkDhS0UhyNy1Glt6O4UqCx3l1P8D9QFn3kqMOUWv853229j0IX59156XJGorE53I
46Z4bI+idPhLkEgipyFfiWIW8GmYmIweJoIW7EnY89KW0NdiUkSxP5U1TyOVJHv4+jq8xMhNfXVb
ZQ3auhS1Xdib5dRDzyetGMBeF+7a+iDpbnTwWwe96VDdCrwt8gPBCAB7bMW+YinqoQ3uJfEtMXdy
fehsEQA2Ya+ntk4Eq0+PkaevxD0/D8ir1f+1IrO3xeDHoweycd8FGWFBTQdFD/DLUISXX3zP7qQ/
cmjVtLa/n+/vncejsInv2NPZejsdtk/qR3APEVS29ewv3ZqkKLfF6+2tuHw0/hvfnBs/VfR8hOy2
78ogkQby/7VCxye0t4F51Pch2WV76EkhE7GTrfg8aKfiGU0Y/d/6UUjZgF5p/+H2gBYSThdbiMzu
G+RGgqCr8EmJcaq9d0mA4KW5Vbzc6mrTJZmTVbRTkHsSS6sE7jC3FEs3v0vjZLScxt5qy+7CHQtE
CBL2eKOjg3LOUS4OWl+kYuJDLtTYgwtiM77KDwET3zqwPnketIHFlRO7dBX+tji7loZUNpPaz3xX
L7doFh8qJ7bS4Q9S86Cu+78sNwoRykRzriOdeXliG2R4WzJguQvVURImJ5b6VN75ADuadncX09TS
/Xu0NujhZrTBOhiPzHxeGcMUhl2dEWi1Am8/QX1+kvK/PFQzaGViZg0+eb0ZNXAaiMo+5H87zgoZ
+d003KHAvpE9ncZixchaSXIhufcD3obmGOIbXEUzr0VarU3jFPaHDaHFvwxILJoBiMdY5Kzc+4se
EouNXA9a0CaFs8v1bkefYzsNvpsIicOrl2i0E88H6uUsB4dQU3Hbs0ABA9V7kVMuWKIOipSXlQVf
iul+D2IWF4+5Kfp9Mvpuoz+Bt8M0tlJ4NHpqZNZwjvzzMFSWlAWWiqrcTsYTX0NX6u0xLBRjQUc8
cdNouC4mPaTLhYjyUYrHGmNAKdRJYkuq6bvC0rv0znXdxInAqetPnO6rWomLk58yyWjHA5h83rTc
V8QAF4MGj8eguIQ+BIF5201r238J+8o+1tR1F+8oBDn/n73ZFw9A61/0BPaavdUfy+f0IbLro77N
Tprl/y23yt24FzZ3YD/IWQzC8+aDg4187ZMvnTF0EEGwAO9VNHrNznnJy0ZO4ipwhfYpFq3grJe2
lFGZ73XzLomO/EvYK2tw8cUo97fV2e0X+CTsyxZWfYU5b39O/uckj4nuj+kefMPLPN0NTAcXrhbY
D0Ch0gHKBuzOvTPQ3F9S92l4PaxJcC15V2CtCVERdE6yuZcbz8yj2kwAvHSDfOPXz2VzSOV3XTn4
fbYG81rIaU80d8jkQ3USJFjz5t8IsktjrIhI73V2AEn74RRQEH2wOyi0ECb9X+5OOBZwHk+wTrA3
zKZWJkWpRELgZg23ifrJdarIdg48u2k6jfYAVGdQ2UL2ry6+i2MSWj7ELDSVocE8Ntce35OxmVfH
6hLketGFjZf+bJ1RBiuKgKMF1aw3WryVxHMHel6ycoFNvvnKioJMDAxIBOx3l1PuIR+gxIMSum29
FxRWg9bVHvwHY/y67a+mvzOzA7gK+iQBmYZW7ryYLquA/9ZEiN2oya0ebH9I+KjNLjiVyjaQ0fyg
htZtiwvrBwpriF+A0BpQQXHuNyQIfkQ9kPYyu6/3g7OmKrO0OS8MzDxwWYWDlzYwkN2Nh9SSv0GN
U1LEe9S0zOd1Cs3lCU28ZFDTQLJ99qmKFCFArcKeilaG6hUNtem4h3rL7WVbKKcgMQ0WB/h2kBCh
v+tyR0hJUspVESbuS2UDIFZbOg1BaNweCyod8aYe6WMLVPlDCp2BNLXrFyi975+2t0cxGZlvl9+D
mL04fQCceNtgECB7sdWxh97cx20LC6s50QlhYyA2nXpyLqfZyY0udRXadqUeF/e4CwIQ5hZnvrIL
FyYy0dchVgE5BjQSpmH8is3K1IvzIcNEyjZ50cXacKSyXOu3WIrALqzMJtOakuqr9YRQMu/bdq8c
vQByrclbLJ2G7E0ZN4AC02otFrsu/qGd6dfcZndiU6qlP+Y++i5YpENk/F81nkMwvvBnqcJ7aLfa
yr7gRBDhQh4ZaQ/kIeahR5kFJtQf0YkJ0H0DkY0wehz69xKCtnJDc/+89h6/2iNwiDCEDpaJhhF8
+Jcfr9XluMi0LHWDIYSiUAymD75Bj03A4khe2ShXjnhma/YJVTDV9pA+Tl2p0q2wNcEl5SRVuwm8
3mrEz9ub/2pXwhiC6CktaaJpw5y5kizVh0oPgA9q4ax4+9GW1ddtC9dFwcnEBHxACz5y/fNSZS7F
YStJLXCKAFb4qAm1b2+Sx0Li8Af5cBDWNuNVWAqEA44XIBbgVQY8ffatlLwIgyhWc5S/4bB2rSUA
Dw40uEb1zcg6C8Hw7RleP/1nFmdfDHV4rY8EJXfR7HP44DTYtCxg36HT0nGw2bmhX1sWfVqr4POF
rzcl/XCpgRVl4sW83JZZ4AVRyIPCxevG+mMePAF835TL1t96Y4bW11q94erYYaIAUxhILAMMh8fG
pT0eZJrh9V3hqpsMxW4QNxOfoak7/+5XMspXseXM0uzlHiYm0ow6LDXBV6xZT41In4Y1bo+16UzL
+8slk1CQ03YyklB1YKm61UzqGp51vr0/1szMrzBNiOTSk0CAZEMrlYdIRJt2BM70d/IcBM5tY9fB
yLRy6LdDkcGAw/q51X9NCnEiiXA8Cmx/7Y/xx0n+mNVds/vbbv4fade147iyJL+IAL15LTp5tQxb
6n4h2tJ7z6/fYC92R6K4InAXc8zgDE4ny2VlZUZGnKDrVev/gbmBap6GRAgPctrR4ERIM5YpcJcW
cK8SWXsfWWIUvHYBSdfJ0UTQv8/EqY95LQwQluBPWASScCz3q0bbfFp4TpNbqK51BKxzaWjQIPDc
S8haoVGWP0PXLdEkGwzTp5I6hj/9XET5mHcefcNo59Re1OMJWOYWGBYqZwsN2DQipauqKYACraA9
n+Qpj3Y74tEcp5JU25nS5lZuOItwHc6t4ZQbuf35I49JF67MJWKRW5m3xLkm2taQM0IXb22gLbgX
6ZzPbdIh5L6L6kbzN/KYQhEEbOJUuRUrW0E06yvFYvf40SGzV0oB2CyZSwXObptRjOJLqRCUHLYN
l2wZSusjwE8vaJ2MDP8rZQlf75OoIhHkMmMAAwlDBSr3BqiMMHtkHqIlDB5gYvRgIGmDyHp055ZN
AAQiFRUW4xyjVgvBbyCBjN5Wy2bhN4den6uxPyLmcQvSA3EEQNk4+3+5tBufgBi+A+2IXVhtfgWJ
OmuFFwEpyWiAqfs7mUjbeN00pF/JBodE0fPdOxHPoDkW/gg8WTy6Q0dnhaZrzg8VpbDS6uqDC0QT
61OUEpmfsTNxZYg0CEGhRIeI5oHtB2C/SGaSqLR8/9hzC7AG51tsJHBxtjPVmT+yqdH2/ePdB8AQ
1Rl5fO8iJ5JVFHLnFq2D7cz4BM5IMpyVZ523PhRzyMeKRfZFBd8siU1nH6uqfjzlP+trRrSANDMD
n4o/8DnIRdHAU8Ljj85vn3WKYDdiCUoH1Y0MyogyPd54a6n9xcouQlKZvbIOyqXQL1gIASLfTmn8
Tv4Nr3kw40we05HYa7cfMzraTu/5dZPLJS5VsESsPxu9BsyV9AYouggqHgTam6DK1iWCni5tPZe6
mfBl0FrEHkCgiV5XehSiMEUq1lTaVVYuUlAPUDjwC6X87CiHS2a8A4B0xKt4QBoiwLu/hPIm4uyK
Gsz0OWEWFAv+zqVnKjUpIt0HQ/MCuiGSRJxe5xszA5ga9A1oGak/5Obigm6JX1cgwnbfnp+1R3YP
0DSgv4sdtD6Hf4+uCjzm/UqK2BYEiEQ82pTemXWuc1+BJi1C9LE5JugbulRtsk3Pak2iM9w+BDEi
vZBirQnWAINXZsdoafFtg4VJBxO2n+h2/x2w/cxF/kdUfj+H9986msMoDJKAcejWKtC8i3Naau+o
GgzIgR79m55+jtfpTlBPoYpI4vv5RD3yb4wmarRNkWX05CTrWzxZ30N12+nIWYIxWvsckqfnrULe
Lx55+xBMRrXU3eVjxv4jEhv20S6OrB4K6Xh+jZJSlMK3sZwJLcK0JiQBFNUiwA+DHL2zjuFoAvQ7
bfyaMTtM6XjKb62OTkfEKaXMC0prle2uExCfhWBmUhYRmjqfzy/3eA7vxzeK0lih53mvwPiMiBh7
7b1TwWum92gVKwG/0NUNstSfLDLYkamoOQHLOXqG1yq8NZnLUz/2oozmevjWm+sP1D6tmDF2C6b3
eMNdePCt94tjCFMu/FGmlthwzje64bUDygaaPsuK+njj30/G6FRCI5SDYhE+wMm+GXARQyaP3wQV
D97it8BPB+Bn6Mzd+pPnCz3/cITAnoMRdfiqm2FTnpOwNENh2IT5MtzTy/uS+iqXviGS9OODk4CG
tff2jiOhCX5dCvi053vgERU0zDv4nJCOHCQLxntccDyF7WWns2C+C8kWgrDnYOWQ4w//bR6X4clE
r6Cgsp/87nvxq+bqXFH+sXNr+AJAk8BIMZDYjHkyKNCF8nYUddbr+rrfeutPzsh2e5SqPHJM16Zp
7vRTR1arj2K5s1Yh5I8A+j3M6aMOy/tw6m6+YrT8TFiyic2GmAdWrfMLCF9IUnkzJ27qwGE5wfIw
qAADF36/2oAepBIoljrL63W7kPSQUfTn6/kYYA219H8WRkc6L+xEdPMM3GMR+HEgK8ZxOLiB6TCS
JkC7QOzmBOeEx9jx3uTo5DKd3ypgh+xACPa63aJYkJB1d7het++uuj9n2zOueA080ceWLHuytJcO
OXPrZaSahOi6lTDEcle47Yjysjj5ZKXHOzTHWr+x+q09n5wpz8px6PFASybaQ8cZQp4aCrQRDlsD
SutGOPj9e8rrXiTPLPOkHfAX4u0AuCz0ze+X2bf73o+GM5UiFz6kPmUEV7QIAEX5+3xEU7t2KKyj
hQZAL3CF3VtKbS6tOyXo0C+tNEQQ0DAosg2pkQH9fxkak8oXDeYuHA6pEr3Z7LqkQR1zfW5ictb+
jWVM2IscT5FWvN9ZUgAdSGcT4WHABBcnnavVzUzaGGBcV4Kj4DbtrIpv8cCKcQ7jpEfLkbt8PqKp
436zOg8UvNAupDoJhuwGbyoFdf5kjsF+aizQpEOIC9c5dBTdb4BKZvmEDvPOqsFTyoQAjzo7yI88
H8cfGHrsHG+tjAKhRmobNothBakiSMPjcXLd7ml9b7yki5oc2/XxWKtvtf72wbPkgyYa+jOef8Jk
LHj7CSPXCexEbfM5NmCqXcEbBTJh0MkYxv6Iq8oEmQx3iMnmQ0+00wI4ilCdcR1TS4n0u4I2HlYG
vmF0pDsWnYN/+79qARJPYiIHMxQT0yv5z8Lg2W8iAYg2iY7fYoBFAMyCq4nOa8rMIfT+j5X8Z2Xs
MISIlYoQVjx/EZHXbTKgE/bLIygyPevYvHzxBIRxBGIs2g7R3jCX6MGY8Y8zQ/3jTbkZqtT4Ck3L
+Ihy8I/Kj2CFjvF8v0yZQBEPb7//ZlMenQumbrNKcjqcC3RvF7Fg2Jm8zJQ5vPjESxrFQmB6QO6N
tAYahe5XLQx8nqvYugfepQS3TAKULZrPtWWwJfqGhdJ0vpI+UnUx11w2kd28Mzyurg10OqJQwjBH
ctcUP7xgXbzTL1kNfhszgyD4S/L5fEqnQgsEifTQrYlL7S+SvFk1msn9kkuK3ooAYupinQcowK+O
eCe/B/5M9maYtrHDgR308qMFlcYj+X5a4y6Ls6Jhe0sG/18Vniom1VKO0FfKPyhcuoqyuZ6dycfe
rcnRSvplnCRRwfV47K07ULgCLgTV83dOOxuORaIKFJOEm8MM/W31h4GiNiQiQ4GehnEuoGHjAMLV
cm/1gaGERtbSBJybWsRdPPAZ0puqgpzTHEprov7AIGT4Z3W4im+W0qkgJ69kdm/VYCYSSVzrABFL
vFpXv4yqRC/eCwMKgOhqs4vne2hyXW8Mj9xoHtYZzaYwzCov3ophSRi80cmby5n5CoSTz41NBaa3
oxxtokSyQXsYD8acQ0M5RPhJEzNsD3PYEm4Iqh8XcVCGHSRkhHG1I0BjrRNxQm9tt4W6NpBFWtTn
zKJ0E12MqmfQmsWoX52hfxwiuIhqkZq/vl6tDzOX1OSAwbYx6O/hoI57a5nM5rxGUXoLmXpONsoF
56qxOltZmVzEGzPjeS2Silc6mInBC7TvMtLAEcREUWXltWTnjsjkExk8kfQgdY9cjDRczTebtagY
D8gyl7YYslxS+tHRz/vPdwiXvu8/l8vjEuQqhkPN4pIfb3wJYDaUzJCjQxlVHr2ksqqKqwq0sxbd
sxYlpKrAzXm5R2E+bECk21F8Rz1wUCG6H1oClaYsr/zGQkSDm1hUlU9mjZuYxPvlT7z4ukAgHPi5
QTnxtLBs4i4+VqBpO0iac3l+VibyL/efMpplIAxSKXSCxnrlCLcH+QdhDDzgACGKTCCll/TSvLyh
R25X7E+HbA6n+ohjGs3EcJ/fLLJMSVHcBTAvW9fuF73/6p4hIEEHXSY5ipuvC78XydtuB+5s4r7/
olr/fPzTq/1vJUYesQ/4QgxKrETaXaJyn0kztfKJXXw/vyPPV4I/THJ4DDDVcq02rgav9kP3VemQ
Fx3qYMvNSl0svmVdmXG5E87+3vLouMoV3Uh5EjYILAtQT9F4kWqKo0WQhw1B5CKB4j80XWafCy9h
vI7S2W7jR/d4/wGjm7UvZbpvAswtR67B7h3FGFc7c4vlkvCaqdPGKl2d4BHnosyJ2OzO7kOY6fZt
wAx21zVCM/B8hcb55+hfdJusVFdfUC8LNMs+30cTyf17o6OnUkRJfsQmMNqoQkW0Vnvfftanc3A4
J6vl0hT0S4jkdUxo4w3BIamYoQQP5sW5yHTiUrr/kNGDqROaOPH+fEumD8e50d/fy7NCoPOLl5Oo
nn3taMZrEm02b1Dy3MGHE6AP8HYyv2e24Nzp/tuiN6ebVaosSWJsfmrxegXfRYbYSlSNpa2Va1c7
/kj6RpfQ5Q/dM2t1ULTDzOme/YDh+N98QNXWXRS5WBV2W2pgIkN0h/sDk+CRZUvMdPECeYCLrq8w
A+H24JozL+jHm/l+MUburetkIaop2HfRXmg3azm1GFCb2LHqZzPvyEfOuXtX+tc7fjNWX1aqVhlc
aaZHKOlteX2/1Nnli86sdiqLi0Sb2/Sz0ztybuCrTyuopTQWUAmCwWhL9+SQeogL8K48Au602UQa
HPcKHf2Xb2h3ise5vv6JNPL9FI/cnBTYlOexw2kHqcF6ACoArUCv8g0WOljD164HNY2Xy6XSZFBI
6FxHBj1b6KLvUwKIOpZ+sZhZ9j8GrfvI8P6jRq4viKPMyevho7aNvkeuEXc70p9H84vA8Xkv8PkO
dvscGejfs+GJ3b89crMHesWlomCwC/7EbUS0crM1JPTa2trx2B43hDpgKwBlh3fpzFGb2el/TvnG
sg1mHTugYZkDUzvyVUaXJmuvhKBP0BtJzerP/e0EbOJuhsdwtzwvEjdKYS/XrtnHltsgHiRmY6BE
94IhnhxDm1nUiTfbvclx1AYKUioIYTLV7K1tCoa3shf83l53c37zMYtxb2nktsLof26woVdru603
IDLe72MtUh1ib8wXpNxikew4/YRttJ7TAppbypHTKpW2SJThRImRWRamjY77KFfDfkkFc7fVRBnq
fqSj+CuQ7TTNFdjqTM33yBVXVEYMlJ8w0OXxRVK/5NNbAj+mWb8H0BusZ7YtN7iHhxMDRmwOskOi
AMqx+xtC7sLC92NESfx2fa2Q2sxU4xhsj/LZa1TTRUbnsHSNcs0dUbWA8CUog9X4MFxWC7kfMHuz
QM4JyAjm5OaTRqufOZ6clz4+qTvw0AFTt3DlZCn1wI/axhfZIUV3UvEWmJmKyWW/MTtadrQGRlnE
YSlAT6WJaiq/RV6q2pkJKbfnh/cPRfVs0kernkC2L6wV3BsC6Q41ZF1QJkHwz6qfMbpAsfT4m1mf
c+yCJU71bsdqKP5COwd1ItbIXzcXDjBeGmRBNfnJS3Jkl5fKePN3wkoHSZB2QJsAu6U2Yjc3ScPc
P/vy0Y3Hhi7b8nzUQDiW3VUBbVEMN1efn36TYSsOgHao0IwrIpkdZ54iD2ETMlLSELEgG2Xj9Et6
vwMiDV0dOnpYFjGKZ2vnc5HNto897gUI+dGKKEFAEH1W4/pSn7FFDVFHlEroUPPLclnZVK7SdrSD
BhOJaSnUnm8JZoiP7yf2zuK40JTFNdP4btxZGsWS4Mf3VR8a5gdKw2acMfXoXe9NjUL1DjxVAQRB
O4TqtCns12tZXW/BhYWYxdWymVM1bOWHcaEuCw8z5L/GCDumTsq8bjEu0I97GUG/qzZzmibQkxgP
nNcAE1VAYzjKeXsFuv26HoVY0GsMTffv784CtAQ9uXR7uSI79dDPqUFN+Cgg5wetNnC7QmZ3XH9S
ULNr/dLpMYeV3gAw9rk/9gtRKwzgfJMlUS1fb8ivr87FexO3MND0PBojQBOEtoVxH7Md4EVBVUJn
+dWqa/RUEkFNtCtKQLrA+yqVXyBsIHE6l1R8vCfuzY7CzJplXdbLYBaZUx0/nUKQufGhPrR8vjsf
uRSEe0Oj0NHPcql20a1uvSLJFmt75EOC9Rk8eej5U9aF+lmYe08vVAbZxhC80vvlRmfXK0+zQDds
WokhLmpztarNXWacShV/rRLjRBOadOi9nQOyTG1vUBwhXTZ0GYN85P76FEvoD6WC20O9+BSvs8xS
PCNo3JktPvHQwKTcmBnc8k10yfBFpuQNthu7qg4ZRI7Mr5CYur4bClW/p1BXF6WxOC0+Ai00ny/I
lCtEPhCumIcUGPb7vWk2S6M04uLecmxHLZW9zQGP5q8pLkI7pDxjbOLhANUGFmrgEAEDSaIwer0r
to8qZIK6QLyh1ilI8rAFKDwejpL6iRrdRcYq2oTaInuSm3NYqGFrjX3VrfHRYrJ2kedViASvEy7E
11REsCMhy8v+FnBbeYYApJwlnpjy+7c2RysLcWaldiIMmNm0aOFNF5KkehT4j3OOdKiGXjLp8HxB
pzwIGpCgRTOQmuEpMgp0mCYOay5kaku6wOWD0jgxMl7jlW1t2dESd/pzexOzemduFOxUeURlTkvX
Fr/yNfTEgXOTiVSqeHFc0y5nWDUmduudseHPbw4KH/ZCGRYYG69KlNHFWpZfs33pzNTpJucQkcGA
5EXJFo3J93aUuhR9OSkbq6Wh0ikKwVZuIM3g2p2gV1lOLRs/YggPBuuochVT4Dtq7hofdsZot+Kg
QDEB/GoDonZ0jQOhKkKJSaktr4WYnSmkA5MltYou7DH5zD65hkSfz1dSnIgc7kyORh15IpPWNkzy
tJnmb9UnxXzynpp6azomTKZ5AfGYpdu+0VjmVhPSbRYfUvDYxmarbEP7Ner2JeCUAjhvfwKlBN/r
Sm7Vttsm9pHH/w3tRuib0Vg84dC9g7pAbA231yIIFWWqJ5thbFYpaU79ikNVsvz2wZq7imk1Ky9u
+CUKX3FzFCuVa5ZCAbV6G9I2eistvVXm1+A4KVUQu4rd5vm0PLISCqAaYOGs0NSE3j5h5DfqtkKN
JEfJhE/X/algVMqo+H3QDS1VibuqWhA565wMbvaXGC3YFwhxPv+Cicv57gNGTgSJhy7kYg9pj0bj
OxL9du4vStRRbVbizM6f6C/AYHl04qM5BEHX3x65OWEcnZZsicvIYjNDIOmm1tINpxn+vjZyIzbD
5Vp2Vdfo15FlGz1kbLecahsRnrAn6b1Vcwg6mztq5t6YigHvvmrkZMK0pWqmw1eB3vIq2GQL2OwA
n6X0KwWivsJbV66pptaML51wN+DUgZ4f6Mqh4/yXpbmZjEhMRdAJh60V9yK2KK3GFYIjpJQztO35
1+erPHHgOYjLAzIro/cdMgb3PgcFWDlMmqy1pJLyXmu8TgkvtvbMbp4oH8gcA0VqcNYC/A1wx70Z
QUlc1pYB05fCZNDKNEJbU1pXA1VTWpNcsnqUV1Glh4pYE2ke1MC7Rg0bSeW7k5ivigLcdTm1SF2d
4YznMzB10tBXpwCMhLOGDpeRA/Jlh+mCXmotH11QrZFHG15IySFzf1hwYaBYCUZhvKULzabULDMd
euagTTxNIYd48wHjox75HhwyoOPRKxi+jPdGv2rOZ0AOvwtUVhbgdYWSHPtW0yTq1vgvczm4iZMO
FoABMA0sFpicRvcbm9XQZ8/xnMqBXUe2yG60bbAw9j2h9+K+2XgvxdJfLZ5P+wQIDaO+sTraEmXT
g8+JBXBpXRohEBMk2GWEM/bG+RiZPyXZNMbmS1IBa22Wq3ZrqTMfMPU6vvuA0aMAc4HwlB9ex7gH
GAOUPrXWfrAOIFqnmXt1aoZR+IZWOmBvEOsbXatdQlOi09GIQNF/JqBQ0b7G/bmPFp2ylOS5wzZx
o0KSHYoteD2gP2r8PBYRKsRFy/SWG6nctfoIAKNA8u2FiNrX5bKrdbTHgjrx55QHGOnctM5ZH/78
xn1JLpXJjQTrZbYFByf8JofGH6JAwqrjQDavVyB2CRaSq7JnN9u5+vN9NVGiBTMTYNuQrJEGgcbR
vRUGgRikZQdolWRkW5chsvMLIMDaxUs2tDeOsO/rhVOSjp6xPLHId4bHA88bCXxNLd5T/oJlVo5I
WHkj8TVJWNVNZl5vE29EdNJAawSgVAE6kKO7ScnSipJzPCtKblN/8spv3p6VOanxCTg6XkZDWkCW
oIgL8bv7tczwQmRKBbcDR147tdGFq/8t/rYbxgDbvSoYGXnvjVqj1X4jm80HY2zPJqANvZp+4JbO
NrW+eUObw0o3Nxv9o1syOg/ZpuWlVzdvq9XvYcaTTa0AL4GMH3LPYA4aa5pJcU03fsJ2VpgeQFep
ZJoSoNOmhOAMgubn+2yiLAQpkRtjo32Wo6mVljwYW2/34keogW7dItKxXHyZpo6uaBBIUuBcZy/N
rMOeeP3cmR7ttFrhKkAwmc5izQxhkUc+jfX363ZQAQxfFXP1QS2FGQ825S3vbI42XFOksV0KsBmR
7FUiV3+5ZXbpqz/jPqYe6zwQ2JB9B2USgEojOyFfFlRfY1oTJMBiLVFFvDlAKU0v8YAtEH/ZRqnL
10jL9tRSevkWzqC9OM/J+UyUwrC6N58xuhNr27c7t8FngDCeAY/vrsTksqv+qvN7yqo/0WvZonkP
nK/LE4N+QmFmew27Z/QQAwQdv0S0WIBuYLTEvF0kmAWcvC75KfxdIR+fb98/MO2jATwuWHRnPyJQ
e79HMbUtWgtwjvd6yWn9hn+VV8Dui4AThBrKBWauB8ss1yTTOqE0omi/g0gAyNWolxoNjCXUgzqk
TuZO8fTQ/33Z6F7GEzijo7ZsLU+ii3XgCPJOkMPT8/EP8/dk+H/Y7ptbqmyUkmPSHEZs9o1lneo1
ixFdomsp3j63NDkctLsB6j5IQo9zq06HxoUqw0S7vnvKZPTac3MX/pyJwS/eDIYTCqH27aq1XqtO
jSAAgSXdp8YfJmgTLdF+KHLq2+qEGvXzsU2eVuFmcOO1YluqZ/4sX9nV1uDQZ5aYR89E4K5lmv7G
Yn8sfpVliKrKXGZtcgn/2R6ny8WYk+usqlurFoVFA+1K5ZMWe/35CKfu2ZsBSqPIjS6pFvxE2IxO
8lPamtReGM/w3Uj7D8yg5QRJeOyUByW5tgCBT821rZWmjiqXnw5n1OmpwNP7uZ2pxw7ihX+GRlsl
6gPwqLBda8lMoUcxurUFOyfYQQmJ0bjtAjgceEim+ewv50tqCua9ukZ5yhZ4I5PapcPyr0obzezg
werDabz5qtE24gSA4RUaS9mjiHlmCzkw3DAHULIE/sR1s+DQ1fxnTsncDJRw4q2N6UDVAz2E6NsU
hpN1c3IiSIPYAoWu6CItDw3r6Vl26PpXIWbX0PCeidkmYPGo7qDVgMULGO2h40R0G1N49WfIy9oF
wDKeJuYkVoAYJwVE9PpvvkRr3yq8lGByAV1H+ytGas+B+XAmnzl5lw/EGEP9DHfs+OQIQq1AuAYo
4Ow3cq42w2shpyf11uc+JN7wW4joQFWnV64zm28IF8fLPJCYDUU1mUf97n62XZetabt2aIA9aDVB
mnhL7VISvdgXdyaHMpVLBY0l8mZQsUWRcEwREXdt7cRs1Fsac2FAavJpVih2x6S4VDM+cCIYww0K
IR4UCQXEyaOAhQvEPrdj1DL8ZVmprVYAAdd2JDzOvWxAHP04f0BPo+NVAAsDj0T7/fxVQcGXQYqg
X4FiyVZpe1vUixLJYAP0xoxMwqxkXTXrbb41QlaiPrOWt69d0taUSctxKxJneBiSwMWRUBPOFUAj
W4tU8tNybhmcqxjChuiRkHmH0A7A72rCQ2P+KIlOAdBRniEP4YVJGm7kUvJEXUx5JdGTCNnb7yAM
bNqAmhwlI8EqJ54q8wLdaTlf0/G+dSNhkBxDx7I+tJTGRlwByUpYrgTpggJRCI44Qdd5Wts4vrhs
+kY5cFEdcvtEStpwzXcJ62xz18spTXQpmyMRw6a02Seoo6xBrMD6+yguhfwqJVKdvNS+lyvLtgRa
0syLkEtxtYseMKJ9E/KG0oYcA1nyrstXbCTaQw2BtcUty9AZmlMam2OMOCycM3yg256izguLrSsI
rqTmAyM0yYUMhLNJ7vl45Sk8SM8VkffKlyBqUt/ogRirzChR5Fzj+7RDa0YXQf3Os6kATDxsSFe6
YLOcu2ByufVA65TRgZXwYR1/CUIEJDtxe2TJPiM2ZaFlFtgJ5e5QH+DTgxg1Cr+QWhDzH6SsctFT
1uUcRdiSzRI9LKSww9TnrderchMl0XsMxipR95AwKL5KmXXyL76oIgfsVX1BxYsq4ZVm5VCU4L+C
0cb1dRddsOE5CXw2yEheoJMOigaRL+7qWhI8C/ILDtrYUANCE70StCnqPXmtICnvOJU0yHKLMXN0
kqbqtRC/z0qSCRX+mSoxVMMVaPjqTerUzrrIkRj5DR3GC5tVUYeCu6OqShTe8GNSwCMiqanfS64s
S8jXxco57MOuIy3EDFk9q6Iw0ewMhMw6i5nGFym+1O7KnHJdvep8VjSdJPT8TcUqLnTCWN4OhA0S
NJS3tnObjrdUiISYCQci44eiw3zN9XxFkaiuk1bvvCR2dDqxiyxSizwRAlXO0A8M+qsi7vKzA3VD
zodyitLEpzRNpX4TSxkER0K2DSmVp9AeteDigOV0UcIkMSRFsqLR8C2lsyyhrxqDrTuOGb2ici5a
ZwkdY/LcphSgloqohkHrWxnILUGzpEKRumiibBlFDZO9gIEglADv7bKuW9geVdAnQW4BmekVMZff
nUaS/M8+yVPBdDpKLFD4EL1ar+1Q6VSW9WrXYEQn4LBUXMvvehEsSTgbVbZi3E4EaUXKVrQZFnkY
g7ElY5QvKo4giEA7lSNoPfTefhSkeFwDKpaOu3fz1KV2TB4zgR5GTlbqlOy1icF4LJ3mpKapsNcc
NKPIv00cUzroWvpLC2ofB6pHTfvz/JKZ6MqEGu9AM4I2Xhb+ZJRNDTMvStoSnUpI9FTEtnV5BaRf
eAo39aK/UplZvMpLUWPWkayK2wIaGmbbahKKS44pF6sSHeap/uoaeNL5h7nLYiLQAWAFZD0QjZNk
Rhj+/CbecJIWMB+vpi07E3O1qTNkl5kA/BSYQsK2NnQwe1D/eS2VzQSyU9UMCESC71UAVyRoxdl7
00qfBXHDNDTeIYQ99PKxLdBf3H1KqzwwFcbweLX9bc0mVZGKL3fe2fVm4o6p62sQykPSCgzTDxxC
PJvlQYBHnRUKYaP1ddQRNkNbbmrXc93izMSTCBIxqGggAhBYtATdj5YW4BoBuaT/nrdIUwGG+F5c
U7JKzef7bQJtOQi5/rM0jPpmSYsKLKAcHdFIjNSgsQHVBRl+V+mt5ixEEwKMKmqJBOUsryYrAM0E
E1wY1bnTfp9/yeQK337JKBLxQikWSwFfghz+8BFbNHmZL+h6KrTNykf32ky6bSpJcjf0UZIkLXHY
Y+6/DQ5syVpdE+TBhvHVuqOqKvQPZ/IijzIIWNHbQY5OkF84LOdUWFjAyz4/lZ25cjQVZJmzSbbB
T4yC1TtDozeJ10hV1cIto+PF0Pp1avBLNdLqrTYXqk5tVdT5FBbnEjwX445HwY9SuQZ21UqI46nv
bq7nl/4YoE5tk6FDq9K+/RknOeWGRAZADR4lFpQ5RgsX+nbC5kVLW4ZAqcyR6tXVgZ1TNZszMlop
EcG+kIUwEi4hgLhRcCpUlPQVbWbbT7zhQLjzbzCjhQolqmhZBj4VQiTJJXyDxPGrrxzcPZCBoKNY
Q5ADN2vo66WsuxLh507B1EYRJdw2SMcrqNuOHECTKLjAu4ax0AxT2iSAtCYox0JDvu4sNZhrR5ja
LTKSoyADxQNAGJOUi1kmy43NdxaVMMukWDMRbTyf0KnMNtrw/5kYDSiTxEjoKa6z+pMdgCXs491A
/+AyX4Pe9wghF6JsIeQWkx2KkwcEgd8z9oebaHzybu2P/FgSUDJE3TBE2RJy9N1o72dPT0xZ88yg
WQ0NX3AuCwq+xdaF77lWt7kJHp0NmmmbKJSBFUzDdieLyaKi8Fp/PsRhBM9GODoaRYpj2eQSEviO
AT5ZyEkt5TQzCjs7/weGUCISQVGIJuaxQK2QuwLfcz6QYO5Q3lbK36Q3eH753Ao3tWJ42CNTDQTH
0A5/fwd6oddGiWwDX8kR3APMtVOv+VW7AmcJxqJIZdC51Lx5qq6nBAKz3fpkFS/qnMse9uV4Vm+/
YrRyWSBFfu5TIL1JD66wpcR1M0fdM7VwtyZGCxd6DPD84BAHWCkhgdQBFdSRvAK3IDeXLBoyiw+j
QdUNKGQQXgMMcj+npcexCfR9h7yCcI0WzBqYfP8zWoJKNARY83NmCSdyM1AZ+V9zDzmhrJFdaLmC
5ANPKWC3Ac5oNfR5LhMV2dwNOEx0683eX74QsEHx5nSoyKyc09w3jJKtTeQ5Ed+7qKB220wCcVF6
oGXNQU2iQW+nUHx4lU4Fs2rlUxcInr80skQQRAA85X6m+b4OkLdLessr4Wd8ZV37Fk6k5FlANRJF
2Lbxey2fs+ATCH6Sud5v26aaYv94EZQhlN/nKzGZuvrjyuXA+QyI7Ogw5VEfA5o+gGMdgyoJZK4Z
EwAUmTCCJmfmc2sTGxo4XNxbQJlh9GNapVhhbApKDbQVi3JkcJT8KsieEdOVr/l0FxnPrU34ViTJ
IHyLeBlR8ViijcuHlH0N2pPOFzItLj1HB9L+7bmRqdgfSU0AjgChB7njX3vSTUTOlZXs0y4IT0IK
lFQo4FXpjqkwfSXgPMJZ6NG6XRKUako9dEDCp+RaIsuaOMtoM5VtRwkTgR0uaojvjrsIAJR1goBB
wjfaia/OgDKpVlK+Tgy/X4KBAH3CVKMqmyAn3RwIeKo0M1DpwHuggi+ixHe/q6UwDEU/q2irdj5a
9pSEF6/kcQMQvv+IPOilNS9uEazcgD+VXr30KdvMBmbmawVoW1SqsrfI0B9TfmRuognOr9ADDzTX
XztxcSAABSaMY5A6RUPH/Uf2vRiyAQ/MBL/dXgHNfF8j4mi/WgMv4RBRcAJ+0B3AT1AvR2/n68xG
mfA3t9bH+dTOgXwfsjm91Rar6thIJJIuNGW03OG/SPuuJdexK8tfqah3aODNREsRfWDpkmQyke4F
wXTw3uPrZyEl1SWRaGJ0W/Wi0tXlxvHbrL2WX6LFtlhSnZwhGoK0C5ZEQG4a+YkfWelUbpqGEVEA
6EgvBWrnKrrjO3of3tHI8fDeDqjANf0QszoLLPzCcGfeRzBwACuCWGMkc5pcLIFI+7VXUSO/Uqk/
d4aW9mZE6aBtBk6hQSOgftvgXEPLlcHJgzz0ydDJgkvbXQ5UJ9C1VaumDa6yUOve6nAgcqQWQDZm
zbvrmll2RzF7itNERM6i2fJm4etI7PGdorpLtZiZO19EZw9S0GDqHlW/rzcepE2oiopBvYd0+KsM
GoFzGS4UtWZNAEMAXxpIJMiGXZsoKidQigYHMCaUQgZLsbvHyF6Y4pkgC3nDX0YmawrF1LoSka5D
11+hsWA49dexiSdbVDVjMLJtshK2Riuq0MjAhqpMXAH5yVvTm2TnG0vZrfn9DS1wdNhBqwBsYddD
RkW9YV0po21X4t+D2tfZclW0oU5FXxDGFVsjoD5r34D+EEkWESozcZiI+44FCzRKaz8gE1KadAE3
5LTddhTp6mef0DWt0iIJI8ClB4KkE/ESxki9gVDZYxQcbq/FXHlP5EFHiu4tFFHxzF2Pvo6GWE48
rIUTnGrxOUOy3qwfZVf1PIg08CcOZSG+pCHLaZYehBy0qt5z4FK6/RnjlTnxG4HkRDAKnRQaHUTj
lXvx+sHRyUQ/EmmbFQlHH/LHQtH8VelpPGRP+wXk9riHfxpDJpPjRzK/KY+ZJJcD3yKDbzMyYPo4
RxyPBPlChD3u4VtGJo9En+dsFzQwopRmJz6CcZ7Bu9483563Ob8LE/fXWKYPZtjkJctTFPZPL6mS
8lI1j3Gw8byjLOyiTm/ggzGr2zZnp2/08Tioh6L0PxlZ2kkMkuMeY0NsT7lr3IWf/xYj+TFzv35/
OqQqzNFHQKeszbmu2JOS5v0jTUsZa7i0GCXEd4ekJ0mQDGemLeITBSkFnqA2k+RagAwBqg8K8veE
dyHtbbR9FumB4IDos1WQ2dGTOlS2HXjs8IIFDHxjp6oRKw9QahUILefQys4csE3qcUuFH10c1a8e
avEt6YoBLwKSlYNL5C6Wz1XfD4B7uX0YEL9smcRkhKat1AzhK7j0KaRY1CSLhT3dwDfRYy7iH1Mm
kXmtB2ksSLUFv0rNrB88IxAHUPU6Qk49F23RdcbtJZvfJhdzOrnjyiaNFZRcke6pSiS2JAucTsh3
DmrvQfzgtrG5VAzS139tkO/A++Iw0y3X51QTMHaxZTSjhJhEtBoM35I/DVat9sM9hJfv+q0MWjRv
Uz8E6IxY+II5H+nyC8Zb9+ILappHb28+blH6IFNQ2EUpai9w2zzSs+GA6luXWXIia1Fh0PkzLypa
IyYa7xx7zwgrcCrIByVa6uaee/UuP2qMMy4+yksFFDtF3AhRqePioQc1cp7YRYTR3At+aWbygvdl
heJtBjPgKg+4reTpjWJyyGHG5cJJnfXWAVvlx5Yb0MFN4zBlGJWEGSy0QASIaaFesEE7BrQJYlyo
AaC09Ja3PMJa0To4tm8QfM3HWsZien0m64AN9+s7JjMbZl6SoiWdseNGqw4VFCs38jYZiI6a8tPt
rTWXyh/RjSidjMSUP/QWaS/q6j5NGJuGjKuJ/kimQTVMU47u89p5L/cZpCxO1oLRuYjj0uhkTZ0h
j/teTBnbW8ErK0kijlNcAIyiyfvGLjIjWhLPmH2/OKhzSCOQ+gdWm3U9B8rBGYN8KrtOE60uddZb
ePVnT8SFjYnv4bpZGWcMbEDKlD6KiU4ndoqwlvRLnWmzbxbkfPBaIV5Do9L12cOaJUKJLlBbjkwn
ehPEDZ0ueBXjs/fj2ZK5UQAWzvMPDHCVDi3XIVy001TPIVuA3id3m4mEPgjdyl9i8FyyNpm63nPr
iEthrXDMDrj2vTMm2EK0eWcLOb3Z++RiXOMiXlxb9FCFLtvAkhxpFVxg75AHetO8oePw9i6f2w2A
8Ulwh0eg0BRzyha961Vwm2z/K3TBhVj5QPS9pDRIwMXfeQ8vbU0GlSLn2iZ1wdrDnoYzofiEYt45
tG4pqZrui3W2lK+b24CXBsf1vJhFsfYFqVdgMERvRZBYnPAcfd6ev7ktcWFimgyVB1BMcA5M1GBu
1Yfta7NJHmVG8xbyH7MB06WhiTORtSBTE1wYEnJQAbmy6g2PDkjni/OANQP/eMef6lPu1aTzxdXt
Qc56MpfGJ5GC3KVuE6UJa3sK1Lg0LB6kxBnUV47Apiwpii4OdeJIOGBAKhsWQy0LI6rUNFq52YEq
19nWT+8HulOjyvBrq1yUiJ3fLyOzBUg1oBMx/vnFfuFLPo/ZqGTtGNqNY3ZHk8H5yVtFtu8eIkNI
ABNzdTnTgEISjWERcjuX9JQ40IlAO/1bAOjaPlumlIMzikRcpRbVKQFhhNapgs6layYwaXFb8quO
15SD4i8ETnN1GdDN/DI9OSoU2xdVhYDVFt6N0BKMYYXjWWyhiwT+RgPy9YmaqyEIiVbSkbfABRSt
2Q1LExb/UCZl8ttBBW6yMm/vvLkH8ddnAYd6PSOBAEENlD2gewDxPST20Vxw28Dc+UUHCXDUwJqO
gJNrAy6VZ53TFozdIrNqZp7WZgSN7O4Dkq4LDvJcvxlazdAsOGZh0CY1uf/6FOQALt/BF9WYN0cD
q+oatcnjKGb0nw8KjwfqvmDNEKUp8WPXF1HotgxjA9PUho3lKKnWsaXeNqFWFDkB/BC0IQtGZ5Pp
aIURONRcaeaHzkfmSHTTZzKCb3DcD0Ah9np5EB4dwHb18LRJN0u+/Rw6WUR5ALL3qKejljjunovz
2nBcM/TACY7k4cV215qRRHJDdTX+/vaEzjqgKDSDLBixLI3c/7WlvCtCgMsdBirHry31SUmr1v0Q
y1WiZ2YRqKyn0bReFKr/ErSbnFl4pOc26aX1yTgpvuwVJx2ti5s6Nflz7j6F8qpw9wKywotdxjPX
EDrjkBZClzeyv1OS+84v8Ue9z4IVLhxUFppoCsmHZy7R0cABBDryRHqxS0Irfi9z/cRHOnhuAQS3
hBXkIzv3K3FHAuyX22sw81WjaDEaY1AMAfJ38gCWA2ie0rGVTUEUP+Q+iNuXCvpzJ/TKxuSdq/u4
EdkENqiSN1oqNniK34ql3dZWV+wCd9dRmlfIapa2RprvmeJ//QWTtw9qH2w9hEBUpD0KXo1ZDIjU
S17v4J0x1KZy3E2TA3XvVKRsO4NX4lVeLqDvZmcaFAtgFZB4xCKT7QYenrKrO7q3e6557RxJpYJg
YTFniJkhQX1hY+JKy1KaSfmAme7N3gy23spblforBO7wj1mR7h7JpdU3+/T6VJOlDPBcvQHmUcYE
LOb7ZF2fZwCDIVXeAboBvaQ3Fw17lAq2RStUTUBG7JGoCTQClmcel5S/Zh60S8PTOl9fAQEkKkCs
1BCcF++k+twmz5G4UFBYsjI5K3I6pG1TYBdVsR+rSl4fyli2hgApN7qmjNsH83+YTMDWGQVYIwi2
XU9m5v17Mmu10na7fWKUpq8P5J5gNsFeXq/AhXX8WGKvnNumCPyAd0P3/ajofG026GihB1MXECvi
OnTvWegq3x7Y90U3iS4RE/1lYercM1wXFMhqoShL2l6Vd5DjRQ/k/gGbE3LKj8pO2XVqRd5jtcO+
BX+8xurdCvTtKKt8PhFqXZmCyqjIrqsUR9ql/P0cMcLV902WmYoqwU18fB9gnMgvIusXGYGRmunO
OTij1Jd+ByK40CjM2Ih0pG/RW0cZiQqn4/ZMzb3EV18y2QKx3CoA1AxoonEtXgUpxysacnfDXR/8
zma7XJPJBSlKBYNec9SBYwy5HCcdQ5ZXntYQwL3A7g0+bXiJ7QZkMAsezrczeGs/jDvywt8IcZvE
ivht+/VhgG3wKxFvFRO4HQSL3pHDe21kekMq63P7BNYugk7KRI12rlZuFvFns88VCjgMMxbuQT44
+R6eLznO8Yax07pAG4aVHmWtLe547hQzjAZwRi2TEByWq4XVnsn0QmPtl92JNwQJnFquIthlTQgo
PpefjkLQ4mtp/0s74zV3Md+N33KtG8JOSCqDXmvCAGbDlnwsmJm7LSVwFoDQUEIdf8pI1kC/g83F
loYZ4X0P8TwTYnl0oA2PaAOD6LNztxBtzR6XS4uTgQ3omOKYFhbz7JAIaHvh1TZCOhHN+M3W2ynC
nbOER5uL4WV4dGh0YNGvjrLj9WRSNC/mfAeQ7a7RkPp79SFPuFJEUqNfRV+Y0bkNcmlrEun4yAvL
bNgjbKvJ7rmV0ZwvDTtNX1QMnyH+R7SBEbEyTgEDb+V6VLLXO0reMkDv07Jam7m0VXAKmXW8Msn9
KJdrlIb6lexkUHqYxw338MjfPSpaWuIqXFrV8bhNrwcI0YBGBZxsAAVNg9VyGBKGx6h3wbN7lFRm
rVbmKN/7hcO/sGm5mQwhBv7L2OTub6XIad1iXM7NYLy9Gq+12Zry2sDWvb9X1IZEm8PDp/6kn3P1
qTA7O1KtSFc097Qcb87B+2V8Cz2qW8uCMMVItJ0cRgqFWkDV8MmmD2OtUCIZaz6g7RA9G2uBrT1N
Gbp0T1PuSPHSS5swEdNHX0zolYDSnBnQg3TXpP7Ybpa1JlqspH2J/xC/dpWFG2zWZZFlEPegx1aA
3zK5wajB97KBcsa8guaYEk14iArTWmBpeBuV1TF9+6I06FSsaiKrS2iXuaWTFcAeUMEB2mMK4wd9
gOy1KTLw5aAPzBvHPPSU4ZFM6BcerCVD44a9uD/lIOY8B8l+u5HsV77OVL85ZpjQbIlSetadvxzS
ZD4DkUsxJKRRpIRAKRD+SI3Sr168eDIR0MQHkUwSHuRNplIU+bAeF+6buZM3cu+ONRPwoE6XM0ZX
oRvFMJ8VrhpJO4H75AOQd/s++uu+vsmT0WnX5Kg4kjJbM64e8sPD7Y+Y3VPID4xtt8Dco038erar
JHMiOawYO3HNUfpAOT+VhllBaQZUqe7L3Xp9lF5w6zBLWk3MzAMG/nTQRgGTiutw6gnLMcVJQwHw
YL0OCQS7y1Yfesw3+HSsI3eoyYK7N7fc0IWSkHYZJx3tuddD7UI54v1xvjcceqU78lR8jZpJUHQg
KIUkqqLlm0TlVo+WdXuSR59+csUqSNIh0BhJ79CudW0473D/cAULEGprKMlr7r5X7TaCuA46N7hA
Aw/KQgwwjuSWwckREtgEDZNItNnBO5PuJKbQRHkJ7DdzTBFoMzQIM9HQjAvpelAxC86vNIeNuNn1
jT6o/gDE6wJ/wRzm6MrKZHvyYlpmng8rQ6m6671/DC1aB4/dO6u4kAQSLbyJVtw+0pm+sF3mMoNj
JgEpOuCmWTwT1wP0RY/3lQa3rZxAiEM+Kcw2jfUYTaAJybtaK6icdJ+gku4pNSrtJQnFmaHjcgDX
09g5Ba91yt3gZzwTN0PFAjvKHqX3EYoR6iYj3dHPjk8soBBK3dGHw+29OiMJc212sq4D71EJWFpZ
OymOYu9qbAJQ3U4x5NYqGiKDJT+TDEXDJ8TeWbinkecQNH7bPCohiGMXvJOfdwQ+hkVbOsaPQvpU
WK1x2zJELMvC/Vv5xNssFGJnYpHr358cFKTQuTaqIdoGuCQRpRXveypSi6owbJLixIuQiit3SqDl
/SoddlWztMd+HtRr+5PJRhKia+JxfGxP0qfuUAoPTqg58X3onIdzKO6lVpU+UrDMAL96e6FnXOtr
25OjlUl9w+UCxh5F6AA3mjIjVHronvLSKoCT1vlyqZQwOtDX1xIs8kDooXIBDOO0La9mqz4UQOxl
c2EVAa1JN7FEpDpCa67UivwpdFj6VJd+o+XNMAhqm3gC1OwLcLoQPqcBLWxigeuNLpf9zRCHWQa6
57Z7C4e2P6d0PHykkpvH+u2J+nnRXX/1JCwYQI7AKiIQQgXvgSZTtDjgtkNvI3SlGsjRgrWZHYF2
mBG3O2I9f3CIMEyVySna8GxfeOLzlRw8xLVxe0A/nyMICUIdEVjpkTlk2mJXR3LLJX0zYmAgb1VG
ap+XK8oLNSl75CKtjWI1TZdSID+dHaS7AF4dScrR8DNVaZWUWqlrngdIJCwC8PBE567xqAXXccan
gBUWNRUwo4DO7zv+uPAdk5aPXcf3WFssAe+P1mVBfH5Xe5CHiByjafKAlMWgybXhx89FZNbxMQZ1
nhC8L7E3zRRf8CkcJ4CiERlptINcPx9uGdZi2MSs7eyyB5DnaYIOTuVsU2q6TAY94Qm34MvNlKBh
ckR8ox8Oj8Y0JUB5cl/TAkp1/TEloHKGGCOvMXedehdqwm/4b8hCo9V/5NhnwPszORcImiTJbyOA
CCApoAPGmH3QZ1aNVfBzMFAWJvWziP/xvn0KzNsbeCZyQzUSMwvEEejd0IB+Pbd+L1IOBefD9lKC
OhaoCC1nVW0ksNhBpq7S15/5CrB7G6Hj6rbpmSvs0vJULAsNv3HkshlnM02oUplJg72vBXRTH0Ap
t8SIszROduKCUOzQphSFcdJfmZbfcdrKXccq+oydfaHzaDx0kECszNAj+VI9bfYoXczxd+BwcZQq
eeBjJ4Tt7NBVpDYTzd1w6OZUaU9XKdCybDC/avz0Gymfq8WdessVPPg6lGBYyrTwzKvRXui2gko/
wMGIluTq515B5JUgm4PUINoQpclWSiok12SlA0Kl23SN2ijkwxWMTNGAjW6981AuQWLmLvgLg1PO
UXZgFOjTN3h2AeAHMwsL6hZN3II8QVi327PztI4QgyxF70tWJzsJie6uyjtYBbcZnahlDZbz3xoZ
CElEhHMQOJ9e8VTL1lUYcMDbsI8Vxa84ZtAqkEcKrJ1zRKZWMS2/MslX6YC9yWADi3Kstlx4Asb1
mvgYAlocAfHEK8qAkfv6aoi8MM1oP+HsVu1W0Vu9cg3M55LvNFYGbliZLmIGyia0msLKqJjHv3Za
bTKv+XO6Qhl/KYE/E7fivUfgOhIogF95GqL3FZ6ZCHSAGJIWW2BRYxO1g9jYe/suv9ssURgibtjd
sEcruWdwYDi/T5aivZl77+obRifp4jboykEIUwHfEKL9RlF9/8CtHQiFvi0y/87EXdfDnbwrfkQH
Uj0OFwTd4ofpmuSJcOuvFGq35VIxauZYjKzg/PfUjunY62FRRe8E3WhrJ+gfi7tk/tcRw4niCFT8
BkVfTFrNim6qcCkH4vHkgVWN2AJ1ZKnRhp6+YJtot5+muWAGg/llbvycC3NFKMkA4o5rRAqj/GpN
AKvxHNL7enuqrSb4rUPAj3hu4GdoAGav7Qkyk2dhUnNQQAlIu244nZV3wZt/BDkQ4Q9NcU8P2zJZ
1OKa3YtQkUJbJZqaQTt6bbeG3A3Thi1rayDlHBCqBOqdRzq7PSFxdFzC68yAzMYcFV4BSKWD2pyf
xIiVHNa9V2UAlsR6Rmuhojq1r0V0hB7GUHcjWUODMeZgm2U+abOUeNyRkeCAea3e9DYTbbxhHYEk
u0ytCiCQbBuy0NU4tYzKF6r4ykFArNfo5iNCHWVJiWiGNAdfjyqDMpa5keWeTJaXATXdCjVrP4KY
jTTWKlQbi8bliAgP3LfJPbvRSgn5YlA13d6PM8xB16YnBzlocyGMXbw5/ZGFmH2hVZpzbDSFCD7h
nuhC11+Qe1N5n7y8mHfNDtp0S5QJcy7xGAiwqJChbw6hwfVe6Vw0dSksnneOQCrSTVWHAbEv+kGP
7W/E8lemJjMtOj5wwgNMPWraM7/OXRJShNnRcNAsi19Au8xoUGJykVVURiU1xFMTa8i+SW4R4mkV
nssz/ShtOq154O5C/UFSzS0DciKQ7B0L+3TibLuADuVTYm2hir4+HSFzenulZ7I0V98yWWip67kE
rfWAY6PRFGRfhsBjufmljMXcuQeNKUgcgJ2DetikUtUIuRT28sDZlXAfKCROTFfv4Bomuh/at0c0
53mD8PKXrcnD0FMd64C9D1e3huYY5QQF9jffpvTe2CZnSNuvrUz9UheszuXerqxObtQG1Y4yaFnO
HksAYKndOmtx3TxA2OCgb7cFdCzPw6B6lqCWH7cHPPdUgSkJWQERZAmA1F6fE9+pkqEORUQasto0
LmlPQfty28TcLgHhAxKaLKAvwnfAfPk8DT4Y80oMLuoBylXAyltvg3jtLaQMZ3rKxrAFNC3IS49Z
psluZCtXlmIKQ2nRTtY/uk9oHT6UoPpoLAIF83dsUITE71ABpfQ3riRebzILsynOTeflN0y80FLg
PdA+ypydCqC2JGxYRoKZcIPypORebldh2oNiUZA+RUcRay2tHXSL85Qn7Tp3QC+gkjdVrFdtDwLF
PMp7jgghXAwiZiH9xsY8gDlpg6ISyXOqFFTOBSsk+kicBH23TBAhT+UKyXsk8nFkiE4s6QVVvw1o
ObnrvTqD2nYx1C/A49ergenqXIsVSrAlthQfwIwbHdi0aJCyqNgsV0E1m6cql4icq5dANLn4717/
EqRSgVwpk2UWxcdwzCpJAeDcC+RdKHCRlUXSYHmZ6H6wAmq+as0LYO9PqoQhQ9xUazlhqVWUgRSS
REwmNWrGRnWCdvmIbvWkQBsmAZUAoNOJV5zpqC1oIrZt7aho1A3fYkxVSUattuZ3vJpfSwcxk+uT
0PoNGjuhvGEHD7kMkLNwUsDKyaaEWnkbR1dcw/UWEnKzLu+lzeltI4tln6DkantbUfVO+0Bzj4zJ
gBci0iNTWDiIMzU/nBBUkNFAjdP+o2NAbqNECRIHu1P3tlpj7CCHkwOYlJJnYQ9uvXOagZFUEyNV
pVJTW3gt5kcrIreJmspI3zE5HALvO73YxbzNN1pDHYf0GD7yaBQqCL3CnpI4UGGVu7q765ewceMv
T8M27pfl6QvipmycDYLP28ozm6kh4QqTTbdpY5bNYcEdmL0B4FuACRp3qjCFeKAnFDy3XcIj4H5W
+l3dADSwUL2Yv+kubPDXWzXOetYXaNgojN0G5CJgo/K0+0/HcLcNhIXW1unLklaP8mL8Ozs4QCZ5
BphqxE7jn19c5RQ3UD3jDry98WHm9jMxOi4/1ujityceW43UscSNv93b+tr2AAC8/fuzLuGI9/z3
x088J0noAlDhwIAcWI7pAVj4nDYo6fEo50kZGbhjWotESbdtteC0fXubt8Y2eZpyUMPGWQ7Tqb7b
ve4NoLVImwPvAx7L7TZf3d2tWaKdpIBAov32sGe98cthT05d5wZZ4Ho0P7Yd7PqvV8QjhNfRILS6
jzZm9vX0Ej/crW0gSI4Wcgi/deh/zfoUlUoxGc21AYbePDPb/RgAOBoESvv9qQL60QwWdtHsJYOA
DX4/wlOA7CdT3YE4m2F8XKkh0I47yEYIWqX3D2vw7Hw4S0yhc57ppbHJ3CpdG7hDLyCNwOvhWlKj
e4t5ub1+M+g7eKPAaIBWCnyr4NG8PnNJE7qVU0c8UhVGtqEN1Tp+WEtKybO5JoT0yFdAzktg6akH
inMhCxJuSL9QnS/jLSeJg3fhTdnsVy+N7t2D8vtOBRez3dihdro9xjkPEUC/kUALSrb4gushRlId
cxBr4+1AfMv7c58+xNS5Z/XbVmYAsZjJCzOTMVIcl0RiyeH2eh5vTU9tDgEQUzl5e4CaN84DT8iW
Osqk3aqVKoagRfWhBENBIQascDUqDrc/aHb3ABsCdCoDRMX0Pcw8NqfZXuJt+pXaR60p1quU1dBB
IS7U9ucNiRBOUxA2Ynmv51diwXWdyp5gV5osGtwb7VhJojehlS2RvHHczC0OWgcwb4+6e9CEuzZF
uS6VxTFMpXoJoSPqNBgDp0ar1x3knLITmnY/3TE5FRHmGH3pUOV4AElrfEBXsq+BNNK+PcVz1QzU
m8GDJHFIDYOb7fp7nJhSGNfD1tJ2rbortilBWV8tnqJNvBXWngjN8aUTOyNAjV18YXPyPMuC41FV
BJtwNJD9AP0WecUbczKwzYj5TrZ6lau6NZL7HrXHhQHPLQCajgBfAdoJ8NnJdVFW/Mh0gPuWOmWR
YnDRs+zdc6AJ6hIdvGdBl4Hw3YT7RWF3LyXhZ9/YS+uTN5b3myHl5X4c+k4rDsqTRKP1l8iB+gVe
RWthrONmmj6r8ArEESeM/Pg0QzfITsdQvsjbMdphqhU0LAs18SQtDBr0hctaF2iV937b6Oxbfml0
4gPVfp+UGdxb+OyPz84OUC6y25dk9dkeDoendLvl1DvVstTHpetixkECZwDwAfDfwbMmTk5xmAdO
IJaxYLNfIClpkebVwFXTLcnDjt8/mdQrM5MTk/JuFFZQP0C2ZcjMIZAxp5QfqL2DCsTtuZzLtgDa
DU8WNIJgOp6G7C4UDYWhyQUbuUgycvHemwdTLYg36jduFo7GeOyuBobHDdZwLiCggkdm8sqEA523
keC2diJHrubVGFjdevXCK/Mz8TqagUQeRCXG53Taj9YiEy8UrtzY3T68YzTOindIi3+Crsv0VWH3
VOm8VmpKc1wYnvLjNEwMT86e4AtBAkab1nbFO6fYUKdqxcUr3zOAam2qs8R+xL3qqeIWTTepEXrG
m3KOeB160ZHywpYgj9Tie+hS73K7r1eh/wR+iohVo61nFg4pG3RnlFoJt1l3H9J9GqnNVrGZ4EmO
VU+DCGUR7bvMFHK19EEHZmUnMT8UTEUKNKhRJLCSM3QLj6ViuCziXN7K0Oa79gECDbYxo7WsFqsh
apSQDnKJIOstBzgKW0E+tRu793e5EBM0BqHYXlFPYDNBXoDXvR3/FpSLre3jUfqxVS7WcHxQL+Ic
xfFRjJalxhbQ0P8IGVWuAtH2lgGZHz5GOgqUXnr6knbdj2f6ewFRk2JQCAe95/TdCL2+kcYFZAxv
LyFX5UCzdeHOXLIxub2aFMV96Fq09oY30f2WbdilMz2/DX+NYvIAgUK2l3MXxwwyCFqyh7hY8xhi
i5B845wX7o8fd9VkxiZbvu3zRGiY0RZBs6CQWlykC8c7h2SEUXOj3TDqSfmPRb1Go4DAIAaG8wYu
/evNEfdiXlZ0CKNVWRu1E0WkZ8JOT9tVEQNx1FVQwfXoJcaqn7jQb7vwX9HjCmgqP5nYOA1iKIFi
6YLglR7Qr8aiG+Yu8ZkRT1zShAPjZGeKHz67zT7pfSFrEKwgfH24Pek/cimTz5jMOXCTfUInQTtW
+xODQhm8wJAd3Uc9J9/H0pKO9Xe19MdhRBHn3+OeHMZASAe+qzDffG5UHhEUaFH4wargteo9FYg0
QJoiBeWbKh4gHR+vQslK35nPBgprCLF1+oMBijB9uj0Li6sxCf1Kz69TCQI/2HppZIX1vcCo3pub
PShqDF2hVf3c+tsQUwJtLlELqY3f39/+hJ+RPVZCAjsDXD1IwqC4er0RIQMGwaNMaO1S3PgicsSH
5KBwagUl8uxFcBLSWUJColUuQLUDLSMBUe4Z/6njjB6aWmj+RPOLgFxuS7jA5NqdyK+ERZzN3FU6
voMjgSWc8Gn2v0d1jGcTER9ZEHEddFhA8ZjwK7Ey3c6M/HUovJbKQeBOt2fnZyIARkGBMDJlcBIk
4SYLxCGqLCkRCoceLm7/vhw6dehAbJ77h4B77UQalD7rgjUYaLNTUNASldeiXkC+TkMBNDlC+UJG
rx60TmmEt5O9G1KOVAo1mqyeefMZO0QOiPyCwNJMzdj0axVItd4KDbSB7Jx7IKs0cZcASiJ8/3N7
Qsbr4eIY/fiUyXxQgJQBzT/QNg1YOxe2JKTvAOZ24oUxT2OAqSFmcj9yoGBoQgqGCjAc+sxH5xzk
PCPgttOFQjCqWI03XA1x9Oq1rxPj9ignt9MP4xMnz/WHhk9Lmrar9CE9O/FpoNd+Y/mMxlSGSC0k
1yav6Q9rE5ecoSm5onosb4hijvjgty0EmWotLvYxNMZuj2xxXifHHSpXdJcKaMNMVrTulkZOWwmE
+UC4E6gVbn9L0LtFeo3v1ZpuG+AtQKzAiOBK+Q74L1whxi96aWCxmiiHNrIJ4R8jAJ02dEiAvmTe
lhhuZkc5UhrhqoCkE2Ce15daHdAgRQUU3w54XYhUobKClcJZeX+AE+lFX6ViFnhxGed9YXrn1hI5
ZhppQ7DRAL97bXgIcwnayGg/42rPeRTrvjU7FhU16KWxhIu9/rX3m/gRWp3BiqGl3oqpHm14UfoS
D8VXyMStWUp8eoyAhdsPKQvcEi2csz5IrdtfOneQUQhHJxPHirwyxTp3Me2lkYMP9UujxmvoMWaq
cXKi3jYzTZd9b+7R0wCCRByxUhN3tGmcskU5A4SghYY6kRocwNJ5iI+iHny0ZgUBBUoX9K1k+CvB
bLV4RRs5SmUgNz2GmrKCHAb8dd+glhzM8QhPd+Tld013SMqwDsfhuyT2U4wjqzGq0tc7pHVc91Vq
EcZwiSr80+r/ee/+r/uZHv75++U//gv//g59xMIHkdzkX//x33VZFefIPyd/kLr4PNd/pF9/nKpz
5ZeV/17+1/hjf/3lf1z/K37rX7a0c3W++hcdegBVf6w/i/7+s6yj6vsr8FXj//P/9w//+Pz+lYc+
+/z7n+9pnVTjr7lQ8/vzX3+0+vj7nwgsLjbB+Pv/+sO7c4y/dzhn9fmPu8/2D0hZJZ/wxv/5q3/9
1c9zWeFXBOVvI65olH4G0BIb8c8/2s/vP+Hpv0GPBZBaPPnwScaAP0mLyvv7nxT9NzDhIy04Cgbg
b4GYCBu7TOvvP2SYv4mAjaMoCcLMkUOe+fPfs3C1Nr/W6o+kjg+pn1Tl3/8cd+bFDoFDBBYucFeN
wkXgPf6OlC/urJbraKpDknJbAhoUEEgtUl/odWYXDuLkrRnNADHB4LICMThKfZPbP3aGlIrKTN5S
VRaBRzYYwEVdpXdFliRPLsXwT2lFsYDDxvRT7oEA/2Jt/jXq26NEihV+8ahzAXzotNJIQZ+pFBLB
3SUgYDSZUI61uGvv/3MjY60YawY4NCdPvAaPlqooRQZ1B+/OUak+L9SIBYfUbSuTOA4zqYzYHoCJ
hJEfa9ryRg296yi97+3oru0IlSQgJ5SHWKPkmF64Pn7uDZhCAZxGNyhi+GmZP6xzbOui9nZBH9Tv
SItTBh0X3JIS0pwZBaBdSFUAm4n26evXpPKgtKTUGBH6vCrda2P6/5H2Zc1y2mq7v0hVzMMt0N1r
La/GU+LphkpiGxBCgAYG/frzkO+c+tw01ZRz9k1qx3tbDUiv3uEZEuY36kA5ZzscWl9cCGoVzLXt
CBzTLfOjHmVHYBFWXcu466/ShaVM51rs3BXOj0nOLIPPaXRytY6gcg2/ixHzsZOAps/v70WQ0zFA
cmB+AnrGern+cuLG2PYKAqedayVD/VJFmLppE7Jvj7fJ5ub792lxNeNBEUlwS69//ssq8cLbYnad
6jo01vcJqnVJHPTv/T6qk8WZg9/fKZgbYJ8gVKFu2U4uNd65qEEAu9baA2yeupDjlvORUc3O1g9j
a1UJxtbHSd68uULUEPFqBb26ZoZOa8yGDEq+PyarmA4O2d2WhNDDSsJCcoLuBZa6fXttI2wW9LS9
Kt4UY4KFJbT2pH0QMe4+EqauHswMAZtFlxqXwO0yhYraJgp7RAzTwgq8bJvvQdmDZanb6H1n6Pi7
nwnrYTS5fqB1drldb7FdOQmU49fC1E1W0U4lxI2OyID3Lw/ssv/Bk4KgBxTi7VMNTE9DRL32OkPz
+dlQF5LOfeOeHm/w+/MM48JVsw95Ni5Jfzs+63w8oQhRk/WBxxMxe1B5cIb5e827+Fyp0nm7mPG9
Gw3yZz+K7m3hwG8X+lnL+fEPuX9cuMfjNAPjgckz9HpuH7f22dLZFUd7tfKWU6XJ94LU829/OTwg
vMxtzCXRlt8yjSBd2ukBdOtrDH39U8FFnS1hMPx/rrJ5lE6WcKV3l+qqHEC4MQqE+tWEafbjF3Z3
jHGlrIcLeYcHlfNt9RAvc8Qsu2uvLQGtpwym5RuriD6BqxgdNOD2l1oHQQA6AoS//vkvUdDqoinq
Qqu9Lq0dfHTdaizgNzupT83aNUweP9cafm5SKQ+3GCIgKDWgMgJHfruYEbJcurDvrq1g72YIvDzD
e92BIcKSAoMHtXYL0z0+jQep1f3+w7LAO+BQr1Fki153G/jcq3LurpFdElRfNQYQS9P89kfDKitL
E4nsqtO4CVVRxWlPbL+7DmA59unoEA3HaiOLMl0UTLyef/tdxqtHEij9ro+O0OZdhnBxkaNp+mso
gVs5FYNhn1gV6OLcRibKy9BE3xeig+vck1oefMj7sIxkBDk3rFMgfYJr+vZDlgK1KcTHh2sH5Vye
NTMLITIEwOXXqmLutwrsmyOdlfWvvNk7yHwwq0Q4g4QTlt28XqcxsxzKVl7L2ZcJiBPlOxNTmvqF
7R/oRdztFyyFBAS+YICB4j7dPB2xahoGfaeuK7TlpzfVdt5bEhy0x19w54mQ3yBkBXAeW1U9bl/i
tOjF2JyNV6Pt8Y3XNu251bJ8LklRfHm81N33Wi1bVkAODMRBtt3uzS5uhEd8dCRF1MqM4SO9TPNA
UhMR9eTZKjrI4HYebbWWg+IEEhFAJdc3/EtUKTvV+1Us9ZU4eCDZxyrjgoMv0s/hweG+iynro7kQ
KkRyAIzkVggOWw9KUI3WV2RD9l+TxWhKyrF9nf1wyrkRXZ108RjAUL30D5qT3lYlMQTHDNTltQZF
Rxb3+Gan+D3xGHwDnbfDSGbv/RzOxDvJCGPb92XMxXxeq1MMcSD3aV5LyLF7L63gXWcltI/n9kyH
vh3T1m5X2ZrCWIFKHMGizkrbotc0l9pFJup6k0We0cUQbuYLCrpy65aAI/h6LD6RgBPkx4vrYXDQ
w3Y+EyPp5KW1SwgwFEM/yEzPtT1nnjVFdRrHHfW/QbAQ89u+aM1nxp26edfoGtWYU/do//NC1pQl
5dz03Ue71jHMQ/rR9c9ibDX9q25gOnN2AbEq3sFYq4rfNhCr/ulLYcONMmakeuVd1HvPDo+1eq9Z
2Q+Z8csWrnpDwKwnV7VWk1FPyy9la8IwayMrKl+jCF3JZJ5dEMGArKqgL8iCaHytbda/WtbMPikV
CvdEURrUfwSLXz/bHULUX7O7MCevGtnXbyvJZsjHchNhEBD0n8F+DtnFxI2qzjKYuvJimqnQn1kz
NOR1pjMNn+eoKEl3WpaisN/TyfaHpGsxs31rvJFMZ0xYw79cb7GjrGp51Dx3XHZDVsw6Mk9D2E8m
GVjdlVlNRydMxi721PPo0bpNuJhodC4cMn8k42yzrLcG+kWotq+SWIctcE1eHwBaq12vzUqMiv/q
K0u3yWD5HAbzKKGfiSobmtlSWjLp55bQpG0K+XcxOcEHNc2oyHB+x/rVUl5Xnfrei3+MikUmjQwb
67RWCNGXoiqWNjMB6b0r4aM/nRsTTjZ+hcTBPAFiD8mx1sWIIx0I0+Hflc88GC82oS5pwpk/RKc+
NG6ddiTu/g5MJP8ORNc7KVEN02dPQq3wfSNqZ26SqrWcbzPqoOqHCePJeSK1H3UXVlhwooFgQx8m
VRlU+mxmr/HPoU+Z9Vw4aBmcpd+A0RbFTeiD+k/dxiDpqYb5xfHBK3hulOuDteCzSMPdNR7VBLUg
yAdlqrEIBATMNCypbFSj3gQshI3jyITQ35bFHuQ5nia3PteNC8c813H76UXGZABUYXF9TK8ifwrw
4omP7U5hoFS/EZKz5uoHRNnfp0IaEPRpRKseqHLmw6RPRmN5auVQOM/Kt4L64tOiJ38FYwvxxD6M
GSRTHatjl1HWsUrDkgXv0b6poiqtUWkDc1AMpf8cxBUcjkPWd+JidKH657rB/zlZKHRyTkYoXaa9
mirrBWhHL8iCkQ3oh+KagsS5tvp3QcmnIIH4iQ/ZOCEUJCPH3om+lAz48TFBv0fwT3BrCIrvxla8
/LKgVQ7R95mVsGjlltVW+rk3IO6gXRLNrvyrZ4OvPjQ47csr6XGtXGAbjIaD6l0F925azUUvMgPd
s+/j0gzqb6usIBTCz+Fca2FhL06+j8Gqbqw2J9boQvG3cn32GSV306T+hAMwymQQkW7jN/Ms3Qtb
8L6eRdAuiNhosk3dx16VA8k0Vbp7N7U0Nk+KNR577wXCj1My1DZ5wdGK9UvAyrF+EmXr+mkgqgiI
kqWY+D+zgbniu0Xw0M8sIrpoTil43dOPRSzd+LOpF2f8EDddqXJKPYNKGZmMe+kFqZwfEKdqF4XQ
B1PPP+DSWIzw9iSlHF8G24rEP6ybLfHO6lpeZxY2AT3JXrP4pV00pMEgrcE+EOnW4YVNxgU9iOoW
DsXUdvQV9iY+hleSld1PeCUXGuNehGegzNoFmaxOvWl2X4vVINA2YR3/VeBcl6dAWoM+BZyWmFLz
yJ5oIppauU8UU/4lazjt/D6FHpDDUohXj0HiRHPwZWRET68IeGGRRBWFRgtxyibv5ByLExJJGISF
cow/tVUbIUYT2X2PY947CeZRZn4Tt9IEydwFLZTO5ynCZGggLYyW7DEGLxHArjiNqxYcHOVYVZ00
3PJ+clUIwNJbfwCiwG06YMwYrb/hFnBFAmPfgac90dVLJazQSqAQUdeZs0SsPQNXZb2btXJjYAu1
hyfVHfH+8FRV/TO0E2TZrRGB6BUwVI7IGSG2Z9GktJUrn0OFCEJbXGZ4L52VLdHs9Wkoy/67mmRh
Z12rDVwOygU9rJlUXvCOz5i4PMX1UtsgxJOhUeeCVfECmJKJq1cxV9YElWxhu/MrVWGJArYL2yBr
HWGT52hGdZZawnVlysdANIlRA4N/ZMvmGMAsSu1yTvRAEfNgGO+/H8RMy7S0Nf/Qx0jLEMytZnlb
tbjps27wpfdB86gU78TAKI5YDeJmRmGgXSeIBLLL496dcMDFFIeZ5w/BgHHkZBeXKewmB765FdCY
rdvDfq4drP4bLpLgXQXB2jLhziRjmATNsJxkSN2+QQPfal8GNhVuAkodVd91ZQ2v3lwCOZTUFXPM
BfHFx0RQN804Y9Bba5UWpvD5ZR4cFcCotCq8SwPLEiC4xs5yYAHWQP8QwZz3iTvLonoiERXwdgzt
KchYODLQy+SgAusN2lgTaJEEbYyzCCP6cxkdWkOtSNQfS0+qT1L0sxiTcV6vn0rMPfRae4zBU2/u
Zidrah+7xvdESz5wdxjiU7gsvf9xKIuRRYm0JcKEDKpevpk567/7a27yPI4cSo20riiaInMJyEPm
4JhOl6Gz3eVqW3PZnXsDnt2lQKdVX5x2pDgWnK7DZoo0PRMTKHTPsSLVpzpsBUR4ui78yI1VR8nQ
DUN3iXQRf69r21mlgpwJH08VaAuL3pQQ5LIH/rQgDeRnRhtHJm6pqDioLnaKGCT6KHmBhYT/1L/q
sb+k4MY4DYZStr5OOI/nATpO37hbmQMyyorP2VRlN6tsqrJgqIdSx4hobmt91R6fTw707jDN7Io/
KGVTago6XR4XM7vFBQaJ6IUDMAXRw9viAizh3jgF1pyiBmegJl8GWokTKZbyoHG1uxKwQpENeWt0
0DbzisAx5eiqUF/jvjVp59Y4J37rpviCRz2y3aVWiSc4YaMXvdUJ5FMHk6Mo0FczjR3yWsv6YhWW
eamlxw++2XYqvlYtq6oVBk0Ak6BM21Rn0gnGqayd8RqRAaANJKA0NyRoXmw3KK+Wnh3+NPchCPZN
HRde0pet8yMcBH87iMZ+L5AbOunjb7qzW6HCgF4/wP5A92xnNr01Dxa6NBCBhJQqNs3kvXhjXRz0
TPZWcdEgXGtgiE5tv6epDVFGYRUzsiIhg57PDXqkp8fPslNsY+iECR5mj+iS3LGgq1npxfGnqzOh
D1SjP3OxBB2eQ5sNX7SURyyl+62DAgRoKCvAbM1Gs/z2PExLXEmiLHOdqO+kFB8KNx4ZUmM7R74D
94+GTQOQGKYVaFzjH7dLLTLknWGedaWWQE3dSunYSe9i2JaRYQoL4FrntjnYG/cVPkpoKALhGAYr
32SzXcuwLQbHLuOrp2eQIKnty/pCFGfi2bhR0Z/kqPj4jsVIM64MU8Hw4AfcBzmMICBrizsRV6L7
Ly3kl1AK4TdrsHVNrkEkopcp7O23S0tQYksb2ndUovTPqCwgQPh4I91vV7QWMF8B1AtxPNzKlvuV
X6Bv1BVXg1124o2Qiehwof7uKuvtgHEbkBkYAG+jgQWJgjnoouJaNMqcF8+pTuGaOz1e5W6TApcP
MSO08NDwWP0ybncOG9H6seIxvOqOWWmBoVyKJG5I8BmPqFl3r22z1OZOsiQbo35Zwms4afs6WDx6
iwbYEQv4fhWo5WM7ALqAaRsmDrcPFJV9O3h8iq89hSXSoCF3UKDKO4hY968Nowz0WP/lmgUgtd2u
MsYMaodMlHkPrG66dPBoy2DVRuaEDTH99Pgb7TySC1lFbDgEYETh9fT/ss/DMXQa1GNlTlhpibcc
eIT2ihayd368zt15wkDq13U2D2UC08YVaatcOeABjJycbAlfqU4nYeGbs4zKIy+1vdeIERQ68zE6
hdh+t0/WzCqq1wIiB5uI6dRppvYFzA6nfpr85YjUs/Mawb/DJoRBlws07SYeL85ESVNaVV63oZ2H
tmpA2mrm/udvv8V/mZwBQiLme/4GGSmruY7seqxyXgVlTjswINrF5m+1aYtTC5VU+Kjr6UiOaudN
rjAdpCgwn8ElulkVjb5GdIuu8pAX/Fn4vD7Reg6zoSNHGey63W5yS7R1kZ5gkgKSEiZTm4+GCYZt
9zDGzmNURYkgVnNdoCMJyWBTOKlwuiMnwL0Ph+QApG4nwD36L8Ho1/1fQgHJ75wqn1s3/FJGvv21
ib0jEb3dVTA2BwzOxTGLNrvfgupzP7thldvGgUou8fugeBsvxjoShNhbaO3BwzQdvWHMpm43/Rh4
o2h6VeeD7w7PMHc0J3eh4vJ4G+5tCFwfEWA9kO+CKsvtKr2SFVk6WecAEJVPMTAhSTBTfg0ZOK+P
l9rbENgOPsIHLmQMgm6XYmJBA2+a6ty3xAfFYtSBvGkS6emv4Gh9ebzY7nNh34HoirOFOuN2MdpV
oQDsps65ZN5bq5yGf4ycReouztG0ZPdDIW+D5ur6ubbzJs4461zFkITbbokuigBY8hOJw2r84/Ez
7S6EIgMjWMTAO8kOCNdD01B5dV4UXKH9SMLgk2tNsTr9/jorcANwMpRN0Gm+fXcMZb/H4ZyWt12j
P4fQ6VBZZ3rGfzd1gSs2BpErpR3/AB7wdh0z8MIxGhsirHydlZXtnJcwqj7+7tNg1B1CD9cHCAVf
abOKVNWCdsnQ5JGAUBQbRuu1DRp2gL66329I4oBGcmHquBrybE4rxjdWLNA8yWXJ6FdTj8PZ1x3A
SIyY8eAgHa21Zty/BDroTUckCkyTj7Vj3gOO6MEVBoo56BeXB+HhfssB84vGM5AfkNhFuLtdSmNe
UZTzXOeqdYtPjBT2GSO58HfnjbD6XGvnFeON1bYlQhv0rifqluZjAwfHkx1Msf4gAIQa07gxkXuQ
le0+FD4VUKFgfuKSv30oq7DL0NcuYt40oUGN/nWqbMh9PN53a+S8vf+AEUJAwDlawULWZkc4axbu
a4SFYqxn9CaBOhiQY/rjk7Ci7lVHE32lpCK553WzPM92GxUHP2FnowDDDjxUBNYLMt3N1/MlHTpv
GWgeSgz90EE0RZ3qjnaf7RK+5NnjB17/trsHhqrtWovgOtnKRnil108VETT3tCvPaMqh9RD0KvW8
hr4EVKs3JZfOk4jRh3m88s4HjUDqQaGF+3j9z+0Hrce6jllb0ZwujGXxYNcnPTnLwS7dWwU+JYBB
Af4S3EE24KaBccigaF4DLvc5sGjVZviXIJs9fpr7exIeyugGrK8RjYjtxinQeS/8Ge+RuJP5GCiv
/0jDskiDAjlijwlWfLDg3jZBuMfZg64sUHObCNmGy2TKidR5D0Y5mu5kPDNJ4heFLt7Hx8+2font
Hlm5HMFaFMV3ORrnhg7UK+q8KcGXxJkoATu89qNjfepoOGYUlJ3/8nTrB8MdEKxAxNvNMWGeyGqQ
1nOwQ71zi7z3JSQzSYQbyoNouXcC0GNAuhEg6kIV6XYpUSt0U2fEMV0r9jGoBvZmUKR9mRS3MgiZ
UajQFX38IptwPD1+sbvfEBD09UHRnQ83BfqMwR5k8Aqaz3Ygv7mxogCbS6PgjuAW6qhntbtFoxh9
VWxPCO1tAktVtcMSYY080pGdFr3bZ5VpmhMfbf4mgOLE18dPt7ttfllvk6W2vcCcBWOYvJ0WDz0y
9qPUBKI+M6UvGL23r3bD2oM+694bhUE3gGcO+iowLbj9mNCHqaaYrIO2oljeFLSKpmSsNP9aVFDb
OIidW2oVSrIAzZv/XW2zdTAFwXyeOjS3hey9bOaDTgBfKKBKQ+cLp7wCKgJzyUVFOkxk6PLPYBwc
ZRZb+eD/+RkgS6ztZQDutlVpDE/GeKpD3MTThCYSZyH/PjQVxhsQoMYAcezKkaU8AOwBQ/huei98
p3in6758anuQoWZhmVMVcP/IaWBvB8B3DOhQZCFQ+NjEqCiSU1BQi+aLratT09EJao52g3kluou6
uUw8/BuXfX9A6tvdBDCuBw4KZQQopLebAA3DotAaUB7ty9x03P1kaGFBjjE4ktrYu11QKSPLWpHZ
AOXdrjRERBSRQuyAPkubjAWnWbCM1vnxQdqLUCjFATz5NzXZwmxVJxsu9ULzDu3s3KoC+ZFhlP/q
eFP7wYQqfuNC2uPJHoryAJW3+yZ9wNgAIkWBvqXgeqKxesltmjdx459iaYZT6YzuCzrBR+zIvcwL
bV6woP2VrbLF3+IC0zXS8CY3s/jRxtiqSg7mhxxc5ys6FculgknG1y7q2h9AbRw63KxfanvHuUh/
wDoCBtj/lwf8S3rOrHLAnxRNLlATXAhpFVgQhsZV6sy9+Nj0tfoctj4D7mgCI7b1vy589M59pN2P
wiLAr1T+ZA4i6N6HB4HBjwNodSP3XbffLz+qWRaBSSZSJKtz0eoRtm3ORW/UX84E4y4gsPg3DLnl
BwKp4QOc3e7SmKPg7oXjDIS9bpee3GaMOwtDqrArpjCtaEgxkaeAbWSitSaeEUCo58S2mrDLWBvH
+uBa3osdELR1MF+BNTyKzdsfQOA0i2JA0twxjf12ADjsT1BT6NWeCdxtrcq/xNXoHlkY7t2RgH+D
9oCGx3qmb1eNB9g8W35Pc8a9HiomndetWIqKvB3R13t2uX1kZ713xDx0vlBLIe2HT8DtiuVSzQ0A
FjQXrj2U6dTqLoYsEIGMKtQJ2FG2s/daPRjPgquCziwyj9vlRlNYbcRiXFkV9CXYPA1/y6YE8jCu
IDQzTVP8s0Kl9elxBNt9rSDaobGDLiaEJ29XBdFCB/CCQ0QeZ8B7DNwTNZRZ0XNeuXX67Gpb/vl4
yb33isoUxGcURauB3+2Ss6LdQkEezPXs8rdhVc5LBrvGsQJ62Wve/4fF4EECqC/GvCjbbhery8io
hSsU975gn3yNmd25m2v2twib8tBcZk0rtrEKi0FAKgBpD7ait6vNMYcldYS3KTvUMYQ2U0owXT4B
IGTSwC7TkXn2+9qSPAupU2WLCdGsLiWk7clcHbWM12e7+zV4yasD7do83uyodeqgw7ptAAXSzdei
VSpvugqzJuQ7Ue428/BW66aAKzlgQK9+hJblQSV5T7pBHgY72BUMjJsKMfz2hQxgngw+wU8QjfQg
bSyt+dWM/pLRoTZv+ygmdQrg3DtlK++V1KGdWJWtgWOfoG/8eCfsxU3gFtC1RkmGudt6En4J2WNJ
q8GFvntOvSo6Yw7RValnyuGN7qPlrHUV/+PNLbv2XRecHi+9m44iGUXkAuEH0InNvpBCLyUjDcs5
dGa6BFHL+6Iiqr8Q5VMYFixSXtxRQ03KTL3qIeoMg0uM5EHCPT/+KXtRBtUUuhggD2CjbvYEnVrW
NJAlz229AKBcC3TDYRcggYgyC/qTZ9WUxU9CmGUOcr+9lUFDduA8COmQuzaownNxgniWG/xPwqTs
OVyPNFHeB6aBlEsE8JOp9tWhOOVevAEZdR3QgD0dbcn23hx3izcR3Bx+x17teZhSz+LDh9GpjyQW
9p4R9D9sMSRmeNRN2UECU9VAFqI5CsjJuZgVT9HUCp4xjSdvZFt9ony0Dt7r/uP975qbTFf6EYDN
PW9yC52xN9NSfgC0jb8pur59frx39u4KdC0xYQsxcbjTm+kAUh4sgN/yohvCOZlg7G0uA9c6TkOH
lzqZNBEH2c7umuCxwad8tR7aBpAidsFoWfomnzjQYYmnjCYJTjjINo0bn7oxPLr29+IEEso1uYqw
Y7Y92pnUemhcB9poEII+wTXZq1OHF8OT4zTBmymsKwVFrFZnJBZHo4Ld/YOMCm2VNdve6k9UY2jB
3AP7h5TipbOKPKAzoFaBfk/qQmZLe9Tn2I1Mq3jn/1txE6B5HDI7minErhwwADykXpnsh+IEmId4
CaUaMxPyr60zxxdHjeZSV9o5CEl7pVqEaT6ye4CxEJtvAzN6trYEVrjJnZb7lzq2+iQKivGg3bj7
WaEthjTnf8iXt6swU7lmaGWTVzxszj56+4lsgigryVi9jgCSnEe1RPDrXMAeeHxudk/oL0uvX/2X
myeoIhRQhY1hBmZZBMRqVv0Ju01Af61wpUE8Xm33da6E9fXQYNy5+aJlLUfhScbyhZgCLjTjiMyq
HyY4sT1eaO+xgNsGqCvGTDXczmgchYa8Xa+FWdTbMA0M/Fmdkd62aCgIC6ye/7AcsvGVHwZvli2Q
oHd6U9Mywk4NMHFIas6Gz4Dxy58kgIbzf9iTqO3WQdo6qXE3aSObKSx7DUGo06zPJBhHqenm6mBP
7r7BCNENux7jky2/Gtwm2ZVxzXKFmYaVepXizgVWEOrjJMPoSEF2L5QiFQSJGshCaEJskhAiMdOL
tWC57tzmo/LU8lW4cfUFih5elEq0EP5DlwkFG2QFbMDxUKtuko2C2xyiCIblfkhC5PhtfxljBWg8
A7km7arFezcUcnn67Y0CgR34da4N+AgXx+1xUz7c112OZMszbjEl0F9iGB4CLg2/POkc1Bd7Ge6q
Q7YW4xEufW+zUxCxi0A46P4IxsE8GwP5UnsMynALXy5BCRU05cDIigII3Se+sIaMeDL8wmzJD3bT
zveNMbbBTvLB/ou2899AFoQhgrKcjt7cP2tRAOBetBaoC6I27h+KiyPnxZ37ClI1a3seWEtsq3WD
/xLZBAflajQTcjr0Wf+2uxKsO1FbpxYkl7cAYhZnUHjCIz+RnQiHtuVKccTZtAArvV1VVn3c6dnC
B+ZmIZmoQgUo8uREzenxTtrr3yLCgf6KJs+q0LLJrQANDknHRZvPYvGaky1iDOACp2N/GtWhXAYp
iT5R+LrQ0acnpA0thBFLEHIh2HEtmBxgKT6Td49/1d53Xqdm0N5D1Q7Gw+3jGxEXAyroNgdUw4be
9QiLKGJ3wwVUQOsZEPH+6+MF95IESECvzT8PhfQdRNopJjW2BnEKGVCRKq7i1PTO8ox9Ma28MCtt
MACGCrUGScPCG/vDIg0/eOy9vYZQidQT8xhcApt7DfMlgBliHGu0Vc0f9WD+ighb4JQzhh97vw7g
owp09uMnX3fSpoKGAuQ6rYenMxjXm1c9N8wjE6bOedS6ywddWoF506N9L9IYPYUM2jafwfciC4Cb
GiJuEEZyzafHP2HvayM5QysbaF8M9TcxtJ9AjfNnnOrZXgR8libuQcIQ5eGPUPBRvYmNhgvQ4zX3
XrWHzh7qNGBU7+SPhHCroPEClkvCxj8dalafUepdYW/eZ4pZ5KkCSPf8HxZFux6tZgyeIb1zu63n
2V9coco2D52xO4GCSi7WUgP9z6zhyXZm9XVqiDrYVFspy3VCg1YmTtEKwgSQe5t8MlUwRfw2d2nd
fUaztwZ/KZw+CdNNF8sthzSqlxOYZCYhXlFmAcSAUox0+mfbKOgUi867dD3ox49fxm7k8Z1V0wsp
N1o4m8hTdKRGzAZfkEdgtI1ExRlARBN8oIEJSGH94V0LFzzHsV7KzHMkhqAc7ma6LtJuWATavxU9
uFf3diLKElTSSCGgYbL5SQtd+smphjbHmDmcknkEQBxvR6806toSuGVGeGsdvIi9E7iOHdZqGv/c
9its1VUFjLnBm4R+4NkXg/McAzLzDGLNcJ59YAbiiAQwsZ+h6Az28XK0QfbOgo/rdNXqW9VaNiGA
1VPFOabOeeBBnyCbNOZ0yei6YLWBXmUu8VL5V2yudABHHfInaHwHoI8nCCoiFaQZXqgUy89qBgY2
mUXUfS9UCVdLy5nY98ebZt2rt9EKp26tcNZp42pqcnuCoCkjPFoA0KZ7a9IpyHtQXGTCMwcn9T5t
Bf5+nWciMqLJuZ1ANHSGBMc6W1MDunYL/quPS7DX3YvNIKr747efClxnYL7XbYfFNttuMDoGey4A
9BD+wGU2VN1gLl5ZD0deiDuvD/h1QHsQBZA8bnEbbs9bj9eYikcNoPhu0bUZKE9H6mXrNbX5SFAh
B6oHU0MkFXctIseVeFq0FzAA72rAv6I+ygAjqXXCa7f61BLesgyM/5VIb8XN+Nfj13l/oHCbBeje
rFBBBzSj200SIa8ANKxuciCtwncxiLTmxJ3RKr/0RPToRUI84R9JwhpXi1JSnibSLb/NIVmdl1EK
4kxB79vfJs1DhYlETaYmD+sFdmxNoCYM4euuwYmxFyCehgiHZWDOQSZzH8JwoQF8sEI+cUa2qVNY
1mWHVAVlnYAZZQopLQO/Sxm1y8VvsXxWjV7/+wB/LAriwuqxic++RT5wKAn2sEtFnewx8x3tQJOG
oz9ePOYOryjM6y9DPMYHn3nnSQHVxYAOg5ZVP2mTNhBSBr3WaHoG3hSjz4v0HUw9xpcYPNS4BjOX
wZby8dbaiQtrPopMEWbhgPxvthatWNU2Bi0WY0FQItPtGDZPbHAHOJW3RP/xeLW9J8RQY0VTIuB5
W634Ad2ArohaFJfB5ELsgFtOYqKZ/BlJNeXotqsjw+6d58MEcjX58xFe70zDO0Apgj4uWG47ygqe
jbKG6aQwfuk/gYUlfvu6DVFQgfoD+hzardsJv/Go9hfH5bnLTJdZYD7lI/zv0hKtrIuHKcWfv/0+
0ZS3UE8AKof+9Oaig8pWw6OI8RxWKOzJKNdN2thZfvBAyjmFJuqhkOP91Qo5oZWit6K7HOTXt6GI
sMqmtdE8BwzcIVk/F28L0OmSNljYkz/q+E3MbPsInrcT5tEeQABGRwLp33YWg15FBfCs4TkCkPMn
AX/772GolufHb3N3FSgnQTsSxKg7IR5blJ6mYFvl3dzBEtKVYxqR6ShN3DkDeHcgGuD9rXC89c9/
qb8h+MkHb5g7QDNQD5+9GnijZIJbiXM2TlQ5Z+nAP+GgKLpfFPhXENRBnEVhAuT87aJuVYpay5jn
lar9D2FlvI8uZFN+mKrwPzIY/f1fgeAbfeCHaqyAfqCtEQAkurKWtqQKylcJU8vtch0E5KR7T5+L
UR0Jju891iqwC5KSi2xjizbkpefRKoiwShuCKO+wKfHbroAYhECr2DhH5gv3OwRPtcI4AAFZE47N
t6NLEaoIOid5QCb3WilQGd1uObgG7o8Y/n4YGABmi7njnWeYIgRTNtEMOfxJ6QsvDDsV5TjinoVt
Ygbq6PylKCMYeD/e/feRcl0WrRNoqILouJ219gWwmrMb9zkkoMa3fkntF4zGZygZBXFzpFq98yIB
MwJ7G/6rGBBtF6sh+1w4ZTXkIhj/0X2rL0v5++zT/8PZee3IbUTr+okIMIdbssPMSMNWtGzdELYl
MedQJJ/+fJx9sLeabDTRhi5swLCqq1hhhT8gPsjOW04afkqb3VGjVDI5g2j8pK8LnIJlo/5zaqn8
He+v3I1dSGjtoFIJ7nQr4DUFBSZRFLR8VYX8MlRW+KLY6i8VW19/lKo9qPd2OG5gavgqMFvAZOsL
ZCp1ZIPSWfhRGf411rblSXL70TQG2+uyaY+ytI193+77txiMuvBahSHv6kJGnWf0lVIywasFcuUF
ctKlR55v530x5JEDv77O66MoHLHXht8eBi5LiLf09nhYqehcX1yYR3FfpvXECUczuLCbb50y/xGC
p/JqQ1yKSq5PD35NHjWgjgvOhQIDidn1iL2hQbeoHek1aixUWEb9KKkxkjSFzfs2K49GDG+j4ZxD
BqOwvqv3VJFbKMWVIr3GmSo/kaB1MIrjbn7iwTcrN+B+2Blxc84pOBPwvSWCCOavK7Hx2MtlVpNx
IrAwm4exlKTODQPV+tHIEfYJ91dzc9AZjXd7SZqYHLH09WrShNVAUSzsmWHCB2bspY96P+0BDm/N
idgAjUwOFod+2cS/vamjaELMAazYF+MsDqk9KQc7t6UXKSvEo0ECE1poYZz3RUt9/eRkkZEUyOsm
fl2O1QtIHixLFKHutNCXbX2VcTIK2oxLPkfgsyHUcdsHg4GanN9TXvlSAhhF9jNOKCZ2eRgU/4gi
TuXMbaVQCd/1WjDiu5c2qrOnN3FrYYljaXaxfIhnrBY2kuQgTEcw9ZQcg/LYq3XZHlAdMobXxDH3
zOJubRbgmcSz3KOUFZdf89tndNrB6C1jIJsvAFqrslzGh64suj2jvVuzWhz2FgtQwrx1Pi+aKZ/A
2QCoyawEwdY+tn/Etjp7ShBL+uH+Cbg9GNgRCnCkdmv8dNAFCowOBgMEOlA1cJLwCLe5+TTn+bQn
a7pdQS4RR+W2hPgJ5HJ1XTpyOOZRSMF9mCr9GKMthQj+7DzatXpbO55u4IDLmyBffycRh05nCoke
aF47MLqMpotRRNKSfyHSxhfVzJOHTx1fi+eOPhkVEHwLr0fMKxS8qI/lPt2KhQckrELCOqdExfD+
19o8rkyNRiuy4AQNcI6XBf5tCw5JEURGQ+2yybqhRjpNySUX4blyOlhDFYduXS91jvuDbh45BuWM
8b1IVJnm6pSZM1lqXOehH5a65MeyJJ8kVAJRr2nyp7lq/1LRntuJMm9MlF6TulxjVKo3bbKEFkkS
g/z19WSMj11T6X+VTi0+8XIkBylAj2VnkttzwI5cbChouIKAXqvVV3bpjKOgQZFiNmUfnNJq/5Xk
cPrSSBNiZfdXdDs7eiF0YGyge8DfrdU5qEtZj0xwc34+SlLpqWojVwdRTVKNJJyFk2Ns5PWebcP2
M0K2BhGzwLzJs9Z0f2x6MtPMu8x3ZiN4Qe4XkcNs0rtPKuGj2yVjiJxjHys7b8X2zOsoWHHeafQR
Ia3BT+gw9ogk0nZwxAwm1UmAZ45Wc3p4RUGEgoMkBKRrt9asMgvgeLNFBzO15p+dFsW/sqLo/7D1
ogaMSgv98/3xVtuFHjEpnUZTCRQwAiLrEz+DhmwltRxfuVMDT1n6dzZCf4eos/aEmVcLuAzFjlRp
XwF7xdlpFYPJgKfkyjan1wJB789NXJpUVOd4J+66NQqNGOxX+MWU21aHvJuRLSy6aXyV9ZZ6Ce/P
MdG1bGfjrwV9l8ksB5oqMdiUxfLt+gIzAjE2ZWRMrwufJ/U0JanVY+E0iNHGNWcFq9XWGj2rtqZf
YadWpQvUxXwfkhxqvkBZ9i8lLK1PpdzV47Etck11Yy0LUCiM24zlR4tNckMQYYPb5sBhn4WM4uWL
XiZS99oOnBCvFHmdneg+6+KsTloZneQsyM2LNGqTeXBmuXoO9QjIUR0IUj930q0wfJ+YVhu9ppXd
FkcHSyLhhXIjs1I6yduTDOxmei6cOv+appE1u9h2auNje/xt7YDyE/VT4eJIrT7RrCoVmoG2/Fr3
RfscZJVzVPIsOSHTXR+bvFYfIwQt41E0B95DS4Zcf12VUfJU0qVcKK+aqHVP0SrjuIAb3X7GgfD+
cbqx+2xFJdzh1aZJvA556EwM5hTMyqucdp3bh6Ae5jbcez2XBfotbH2bEKBxuo1sQSSfVguoW1GG
yNOoveJ6IaER24zBSVitcgyVVPLUqf/VJYpZnqYBCt3jE4TvRIBlAV7atP01SQx5PGbja20U+aGQ
ivCjrGbWzg5ZXfFMkLImmCsKdzRDKEVeny4OgmyOyDS8Orr4YsZoOo62jKll9DNEBMOdgr3MZvvd
dJWTR4twAVDQwr0eUCp6YTaFpLwmZlE9tUnxddKrPUrczUGWx5LXC0kXYzUrp2z7LjFr9TXsgPD3
oRKduC/mw/0vtL3RqY2rVHCpMDl00lZRY5dVnSbRO38FBBGUp6GaW8MFXE19HD3tXTbhjU9FEQ1S
PJpgAHPXk7Ksrg6mYNBfx8hR/uoR0n3WoMW/gFgIX2uo+acxnZKdt/jGHMHDMizUFUBWa3EhyVDa
Cd1Y/ZWkWPqh203wdRYxBC8sN+rHonD2IqBuTpu+GL3QqVq1iwwx4UaY2PorkkYoDkpGetCrCHYZ
irSHgKbczglbxVT/M97SgFu0FKiLLLvot9A4zU0RBhRkXpMgFYcxMHLPGlskjcuhd1E6Hj/e3y/b
D7hExG8WEbQeaTxejxeXMcRBtDJeiYWtwQsmreqeLckummfFaa36XQtPB7B+lqfGTqy6vccMxJ55
BggigbCvYZedTIgnZsV4jeup9IJRDv4BCA1YCpzUeWzC6ZMOm9EblWFP8ujGIi+oUqC5VABgiWrX
k07oaIeTjfQb/VRxqJKgQ994ClzQprZbFKP58EelasJNbdCIWF6H1SaCkF1XEGGpdllh4UIhT8/p
HEeeFmfp4NbDNPy6/1W3dw3joURIIgyAllTgeoKTM0d6FnfSK6uvu11XoAtiY8l7f5Q1xJPNyjBQ
qJaJ0ffYyM6Ns55aqSm9GpLhF3o6H9qh+lsY8i+j00LXjrvPcWS3B0ueLkIxnuxkHHc20bI/rx9D
fgLUFQ4ps+Xeu54puHEAn0Q2fq+bfXQwx8AUn9OSZAAlY8fuErdCVyA/404QBT97RUHE2JLR9t1Z
i+05IrujEUPORVpLF/36d8y6WkdpnIa+UweOOzV9pdCnb6u/zQoCbpXAXNSjsd4rsmynv5jkkXxR
qSQpWivaDJYz0ijNY780J/MJckA7HfUqr2S3jVRzQmxZNv/GHdcw3GrWuq+FUus/7++C7V6jlUFh
FS9ohqJxcz1zy2pkKxbA0yK04F7bVEmORlGLnR29PbLUkpbSP848bLg1xioZrSDNwAv7haTKrkjE
C70j23UG6QUcwV6t4MacuBKppBIP4Ka8PrBcVl2dhF3u475S/JVqhX60nUQ83V+5t2zkevMyKfCT
yLxhOrupu0e4IeizKpV+nNizqbo1q5e6TUNh9Nz3SvyzLHR5PjiFqFDDlrB1EC8hihjiYBdo65mV
PFiemWOy8xlRKudHSJdEcRUH+LGXtHJdHibFCbVnbhwr2eFu3Foiqs28vrQNltbB9WfPk94qi97J
/UTpTY/mv+RZJYLz95do+9QDcFrM9yAcgTfeFCtHdKMnJyh8C4srrCBt8yCCzPQqYNCn+0NtJkRR
D/TWoi7M9towMvtgNqvCCkq/U5zYE0MkeTa65TuktM09wSicFfYUORD9v9V9VQZJXyiZqDiweXyq
G41QoplMyQ0CJLBdwPDDqTfVB9VbF4GoRc+CeAm6NtNcvUCaJjITJZPa78xu9lqph3WrK+Px4SUk
vyIfxlKVquW6ZJnlY5xO2Lj4IlAGr2u7kLSzig/3R9nsCeay3LJ0AnlPUTO+3nn4UxhxHQvmgiL9
0zyZyWtGaHOg8rPXdNwOhUDSW6wJTxfa22rZxhmB5sGZK38WrXlue906DKEJbVGKHn5ACICgnkDP
oHq3IOCuZ0UlJtUQm6/9XhnVb3wb3NIH3OqOST2NsVuLPkD2ZlYfjW+XYbF8wgLwDUm4mqHcJYUa
VU3tJ6oGoa6bkuMggvmvII3yk5Nn0oNsJXYiAwJaIJQm19oUz+OuXioRRe3LdlY92aC0z1Gadsc+
tR5s+70NxWIu2E86xlQNr5d0NJRezxqFoWKlepIThAXbWO+PKbWhdwnCkx/vb8ztDYKmCsEQlTsy
PESZr8fTrSpxpECrfeDJ5rHMjeKUK9KDINP/mRUVQo4AkH9KKNejGHWvx9ng1D6CifIhtJXczYQ5
nwx1qnbi1psTogxJmwznU8hs10NZSmqKbrZrfzaU4G+QVuJD203zzh2/vRJZtt9GWX0mWl5hICG9
5EMTMbzYtLrR0xK1wdkHXOsPyRD/9uaQfP0PHwuTlOWu4pOtE7vaKgwFYnfjz6EdvojFAETDkufx
FWS7A2Ihj0RjYe38a+hdIEWN2fg9QqQc5QRDqCieHr4RiUgWaPMiPQbtcPUWB3jD1I3NRm+DJPV0
xC59uw7HF0vptQ/3l+3GjYj5NA20hXfME7Ha4wAXQ4hrc+2HgxN+zppZfp6U6F2IT/1OdHRzJGoK
wGEX7O26lBtTtjOKzqoRY5b7g93asatEie1NMf2F+5O6sc8XpXruXdAyC3z7ep8TxnTakCeN342h
5OWVWpzUUPv0HwahErlUE+i+riPYXDZ7s42KxleWzL7LZ1zjJ2XvMG3i5LedQOi7sEUoQq7u82bA
9qXqBzYcJ/W5rrCdqSdMmAjW6ucwL/YMi299JXUByixRLNaqy+H+rV5hxVS1nH5iVnEwJsSBUy+d
CinuLv1glP3Onrj1oUAOgkZbREQo2F2PpkE1DfJpbqB/a9U5DmX8ag3cy+5/qdtz+t9R1oa4gQM1
DY3Vxm/juDlQ5i+8OsFdq4zCn/dHujUfOggEMQRmGhiA6/nAQexmCpON30jx8JyIWffCdgyO/2EU
MkQ+EttvA3kO1aJEiNBp/Appu0OjTP8qOSZH/2GQRSyHbggR+zpSj5taSKFIWz9QI8xoRSfO0WQ8
HqQTPPPy8XFACG6wvygP2k5vl60PYML+rmiD4TzreDuq5/8wGwiwC8eNt3yd1GKm15lzkLcoxTbz
7DrpKJtuUxT1nnTqzR0ArPaNU0YzZNmLv52fzjE6CF0xy5ZP04HUwHKxWHw4n+XOXiALgOzh4/Lm
XY+S9cYYDzrScrj1acegarG/s4BiPLxo5GgQxxYpKngM6mqUAWy00ZgI2GWD4iVJLB20qn/8hiMY
AU+yeF4s/1yNEg6JibGPAWsAZ6QPahzL/8KE0z6Gc5c+j1xCf9+f1RJPXSXplJWYD30+yl1U1VeP
q10MpTXagLFnq5L7pzLqaumziKZ+fg3EVNavxRgE5im2MHh+ohHdhQ+H6FQOqQTjcE8KAnT6ellF
zpKP+lD5adNSoo3CUPlZZXi9eLDDpD8RGOr3bsDtK0LWw4iLXjJ7Zh1Q6E6C29+kc8yIYHqvKCQ9
P4FjmM+480FbttQ83ysHb8dcdK8W0DaVGyKl1UmQe4iiCTA5P5xkER0cOavNb9msDeFXSW8k7e8q
TcKdIsbyd15/2+sxl9/02+kLWzGM1Hw7v+tl9X1KcexgRnn355QSg97fRtuDvlwnXPV03Bc339VX
tO251SU0Hn0YW9JhbEBRZ3VY7TyQtxaRrYo1B7Uyaj6rCcWD0g1yW/f+pKV/5Hrbu3OSvO9n9blP
yr3g9tbqLR5U9LihH6vrdL8slTmlpNv7WGW2LwiK/QOyeTrbM17W9xdvM9Jye7Gj4SDQ1uKJuf5O
kkblr+rGzrfLSjokqIVCSNJaN56nZmeozXfi3uJFBi2tE85suBf5VJexiTWwHxSofqWJ0x+Srto7
YDcmRBQIAByY1YKeXl3IbT0OSqwWA8onca26YRf/GNMgxyPbwLH64cWjOm4CWOAs0+hc7Qkdk+Va
2OoACMksYalXcFVx5HOUyqvx3t2b2ua+fEPUg44jG1nuj9V9SdxkNG2uC1+1Bc9AD9Sw8ND2N5sn
zDEN2sZTi60jrbrhj5qUr98JRLZLSyC6qHHyDlHs2mBHJ7wG+MSyb2ZZfBwotXitEvRnMRt7egub
zJUKMRsToh5nm77rKtgG3DRHtcg1UL7YJCvEWWQndnLCME331ayx/sm0IH60+0nDjLuZN2mRfiZ1
vj4LdjjWdHIby+9tuBFnOkChcUaTXcFca5CmPeWl7Xmg6or8MnuHbhk90OvhRtEPadiVNuTmQfa6
SDFdWd29HbcfDRU44hNarOBfCVOvR5E09M0cLZn9LIJafmjsjt1pda1d4F2LcNjOIV+O19W9jzAs
fSuacVAKFrLu9XCVkix+O5PmYxCoH6ISyJM52c1JNUYZr7da9do+pp9MEfiprdW9t2CzbxAdfNPP
phnILbOWtzEjMBx5b80+Im9NeLJFwxCt1nbZO9pcjYE1Mp66GOfijnG6fxlsTidDAxoBm0LtmTRK
u565rkQ4BAelgkq5XVWnZNAi5eRUUaQeOanDeODZNWzPiMZsPlZSqz8otrMgpkDSsfrgrhejr1XC
WJtEUaUy6H4yY4ZqpI79QYmIpSLRKp9xk95rsmw+NbAzMDnkCvyhE7q6abs+d+J5Ng04UlLzpEpB
aj4bpZHRpuSNPKZFjI+sqC2gEXqnYsSpkylrx/urvjlEy49YrP4WtpZFaHy96hIoiXzKUoMCA8I7
XEnZy1wY6k5vYXOIoAAgH02+Qo1VBWlyPUreVrM92IijiUgpX8RkpYeKuv+hN3bNIW8OtbRbgc5z
yTqrA0SnhKRFsQPfcDp9OnVYguVeiBPu7Ok9erDuo+uHpDBVav4QBlNCvp6ZpdVWPg6d5Y9OFbpm
iNRyHcfVTtK3CZ4WcTuSPZClVFE20tiV6tBsSm3LH6jTXSy7Uf+1ALI8VwLHQCcv5O/3Z7VdRDYF
2TK4SxaSD3c9q2yQtLnrbcePJjuFhoIcgkdDN/toIrv26I3H60TRfenWL1z+tRdJoxoZrtNt4MOl
L1BZl6bmIFVNdZRb3cC9GpNyoJKSnatHRYrMDPF7fd5Z3xvzpflEx3ORfV+aN9fzTSrDpp/CpinR
fH8qlb4/xHlpHwernz7eX9o37vjVDa8R/VKz5nWm7Qwm+nosU8sWtoVIL02g1J0b4eBenRM+vHZJ
5bpvjmbMhXvA3RfPlIZIoTvJTdPo52qYJumJGzEjFzDCFiaGWOyqEy1Kpq9ovBTNSUpiEbhq0Znp
u2bWmgHcpmP8atraKN3SGJRJQCPPh8E16woR6ih1tP6PZop1RkEQvTkkfdZ3hylLSgSaJk6T7qZh
A60SllcRfEl1PRBPclraodtwoUiuUMz2PFGgDjxkhXTtnOrdeFHyzhQfA8cMguekBy73XhFS3bwq
Yd00h9ap0NMYi1jXngvVKBNMr/UuB0CX6fk3+G3TfGr0Jhi9KZnH/EtvQc49N6EchsdE7dr5IBvk
Ra6dmePf6LsUiSdrHIhjnOcIBFYJxN2jnYej7Qp71uqPaasOGNU3piE9oSocDB7nTIQn1lXWj3OK
XM/HvqB117rKNAnnJGN72nyL8H+3EzcjG9OQEKnrTr80kqhxCpaV4WsyNHb+fVT7Pv8gxQ114LAK
0+DLWOPnNHh4xUfBi63FRf8hGFV5+uRoZTuBSYmV8HkWjVK5FfJU1RmAk0H8S+RpfgQ4a5dP9zfd
9lmnI0OeokErXXQUVpdioOntNEjLpWhm6gH7n/JLI6NYeyx6CS8avS0cg0JsMvx5f9zt60I9GZIB
MlSsp7Ymm6GbEDeYAyUXqU4E1vWT0N3Irs1iJ7Le3o9U45E4Rdad7hZt0eszVZepLvfc9BeRdmzM
oVSzXxkk2j/YMWBvmkwxquP9qW2vDIZkRkyPch+I7ushtUjFxLLW0ouUzqV6Uts6yI4FNNrhPVoK
s73zBbcrSWqAjOIiHrZgXFc3clxS2LBlBAVyJJ+P2TAppyB/lCdOCERvHGTJEobxL87qnS5GEc4w
BAM/1fTuXIEn/FT28/AkoxN3xGkYDNz9Vbw1rYVwvKhsLNXzVcyl6ome4KQS+FDN1LOT4PmAg9KD
NmvLtKAggmzghn+Tq7r+Vjllm8I04+TiCF2/aHNkepYUWjufaLsJaaBQMIccQfefhOF6FADeLeaB
eXohp9O+i7qe/4g0nEy0ys5PklwVO+mWzd93/ZBQIqKLzL6gAYrQ7vV4xajMqJ0N1aUUmfFOISwe
DgEeAt/o8EQvzFR+5VIYfrajMu5Up24NvZTt2SsLzntd9UizMMfXXq8vBQzW4akqMkRoEfGYMfmZ
NKs8Twh9dC9CgXx2nuku7SDnt9vm/zvDk2jSbVn78w1WTMBUatUlwuTi2GLi51Zq2O4c8e0oKIfA
Pqa2ybEj1bxe4Nxo8yrrM3GhsNh/rHJ9OCaRutc1vzHKMgnqIMD9gFwt//23Sl8WqjNVA1NcdLWY
XtC6DtycwszO5rw1CuL2S3q1DLKGtAYpRXzTyMbLG7yzzqX451hV855U0vZWpObAtUjIyHFGrvx6
MgWQMRhBw3hJmuJdFEiWl3ZhgnUOpJr7N8ebme/19l+g3WTkpC6gg9fVnDnWa63RkumC5+RcgMQP
o0+1OfWdZ2WzWhwGVcz2h6oNG/lI/GHUH8bU7BRXQFURf4e5RP2sFnMRuonRS/bRCCzx3hChZPxw
IsxgdjbTjZVZOEbEfNCG+b2rC1yyslAh6pkuBEBLJTKTn0al6y+2RTRzf2m2FxH6f8SXHAxOKI2I
648QavLQz9DqLkS0Q+O28IafikgMP0rar18kUzTt6f6ItyZHxEN6h4QQ7+EqC9KCtBGpkcyXIe2H
F+iKuTdRXzzYs6XsrOONjeyQRS7cfGR2QNBcTy5oUinUuzS/yJOsPHXhHHkQXtOdJdwGTARLPBco
31MJJfW6HsWKZW2WINNe+nron9REr/6AMWkcJeqCroOa5SHr+2mnnXJrakCwF8l05Io2qeuiCB+O
TsegFUT8Ki5yT6VGundwbnwskBhUtBBOIW5ZB2VhM/SJlBTFJa4oJzg0Ms5gkQpPyFr6QZ/m6nuP
EEDuQhoT56ARL6Osi+96EmYvGT6N7+ieN8ewBOZm6vmeusVmDShWLuLKC2YEMt6byOJvtyHSypM6
Wb1yGfKCIoFht64sWerz/f26HWUpoQMNBd1DzXJ9QujKQTAL8VWPJjC7c5wqRxvc/c5WXStVcvQo
oRNxL3ykBYm62kUJOW+Zql3vZ2o+ma6jE4T/ROKhb9+Hs1HLr0VPSvtES3qCkjdbdnXOJHu2X+qw
CFUv6JOkO+IbPY/uaIqB8sk85XvCbpvtsKgqERKwyyk6gv683uqmQpOwb5reVyW1dpNYA2eHqI8r
qam6s/W2y77QDCixgf2nVrwuloAiIAGDx+3TSWm8wYrKs5akzuHRj7scWUZYBlnEbK4nlCE2jMty
Pfij3oIxcdToTPU0fzRyXRjGCy4HpDHlwrXXvKynrQKWXvZnyVReyiHND3I/STtbaHOVv40CG4Q6
Ie6UayxzDacNnHzDKORrbp8Y//Ta/FTWGM+YQbhn2LrdChSx2Aj0J5Ym3bpMZ4iE5DPTFGrdThC7
WgodxGjrkEp3pn27/5VujrX0yhdfKmxNVmejDFoonMhd+lKRoC7eRLpXSrwbjknB9/5Q223HtBZL
HVTLgLGucyf88rIeEQbFF11oeoocBod4rve6xJsng08F9hcCMQokXOKrV3dOM9GpM4uHp1x5EH0x
UZ/ppc+dBnWn0crqpJjxHgns5tSo3MpL0rtN7EfTjlpKh4o/T1N70gpqglHa75Xobo5CSAGHBHwz
7/z1iVL6LmyjUlf8SDNzr2+L+p3Wh3vGFrdHAUKDOPlC2ljVw81unMYaPCe+Vp3hBUlSP0tSu8ew
ujkKPG9uIQgUG3RlakRIdE42+66x0O9PuJfrTtqDgtzcDPC3FuoL1YE1GDGf0sIcSJx8XKRmT83j
iykHX3BJ/5KU1etQBI9ZdfLSsPn+b7x1GT+SEwN/HL5QUnXfixCrk94Jq4NR9Hto8E3XYhkJnAA9
b5LcjTVPi3xyr0+S4msCM85BtZ/isHiyIoRAtHr+Ws/l96APPuL38KCCxNscWU2YsJRC6GouX/a3
0KDNGqNLYvYHQgjBWe2HCYyxUzxlpL+PxrNMcoFXAa4hvaAAfj1U2rEt5plNEvWO6mGUbbulo1GN
FN1eHnNrP3LhAgTnGSEiWd2DMgXnlnatiq2ngyuhk0svJizq8/0r8NZta1IlWGBwVCbW0KR41Htj
amrVbwLLPmLD8zMAHnGww3Svyf52GVzlZXwgncI2fV0gJTQtrtcOMkdbBX05+4WWRuiXjmCPpkr1
stIqzgI7i0s/R+NrPyjDqVK64ES9s3oqulBQBrX2lJS2ywtInDgSOQ6iMUha178mL7TJ0Gd99kcj
nLwicxDbngvt4cCGRBQM1oLZoX+7Vpym99OEyIyqfsGyHsJu+G6M9Z48wXYqXIvsR0R3aCBsVDBp
+aYUmLTJD6VKOinhgA+a3ek7O2UTcSBdAhaDdvdCOOdxvl6wIIh6JXIiy49r8/1kG68DVE43Qr6L
9vPeZtlMyaDbgiw1DEkwQUAyrgdzRuREh6Q1fCS19IPIdWxvcm1PcvPWKNAqF4gh3R2+0fUoAH+H
xBkHwzcao3ZNdXBOetrv8aNvjkIBGt4qcAQQHtej2HYDGAeegA/NPYY0LGk43IfB5/sH+cYoizbF
8kgiC0DD7HqUCtiFPkMS9UOtnA8YwSvHoZPGw/1RNtcFLTm4MMj0LnjtTQg9Tk7XjlJio5DVdp/r
jK5RrKXdv+ii9DtH59ZQaDtB0OTzLBDN6wnZMYLODT/Ez/uhcMtZHc6WTpMxdpLm0S40swLQtDig
EhOR/V4PRQk4Q0kqp9MopdEB/1W0R2T0ydt83oOF3fhMGB4trFD662y71VBxWXa51NLUDGUMX/tA
6V8Vu5seffWXCcEeoh9AokOn9npCTUS9L9ZiJuTof8XYQj9rvYPsgD0+Wj1chBtAJmEhR6yJwMH1
QEWHjksc5uFFQ23oaFfqvyWidDsZFUQ8/pqrp4NMgKYDuRv1vC0DSy6IpVSzt33RNFN5qFQ7/FDj
Uzd6Pb0yHZizWloXHtM6O0RTKsI/4qkc7Y8WHpHqS0jXRHzLYjktjlNRI65mEj5WHk1G1a+adAi+
KUJUsxtpHQ3QUpEGw1WTwdSeK0OyGxejAKgqbme2I4bJaA4XZ4xP0/aQO9OUuaUth9JBxSNn9FKT
iPgUdFlruoqaCP1YyqPQTrkjuvrkKK3IzyHuiONLP9hmfXasID/FyIlZk0uraFQ/TXk5iz8Bu9Fg
NevRfgnTSK+fEGF1omfhpOWvjDP4kwBWU06zSOzwvVNEenxaBOb7zh31WY4PogLP8mkcids/Bqke
RedJKA01GimemveqsA3sDqjKYhOrFNnoam3gfC/zng1PgOrIUP5xgHDjssg/mxEAUG+sdDV1S8SC
i/c85WNzqvVk/iRnrfVXqois5NdmVXQYZ0n/busUD472VMzqZ3PQjO4pxhBX9aB+SaqLOkSNuLEV
VKZ6NEEwVD/avE8/ghRRFGRACL1ORWdglZs3OGhdEgWds5epqYQ4jy12S6c0gRb+FJAdIgCBMNrw
UcTK8JdElResDG+hkXlOJAX6T8qPoeyZ85hNvzBqs1QvwYqk84oxr1ovM5PA+jQTYjmnetCrwSvy
YR7OhlIYyVNnWiN0/LychPTKkwifUW/08EPJEsX/OJYI0qNM1Sw61Xaq/RkZha55kPuy6uiINLc+
yumUwfYeguhTKCQn8yqzrSRkl+S6PgxWImQ2Rj+oBzFGEV6icLf1d2k6pMpLLoIpJlGcnORDB0t5
etKbIp1dPoZEG761atvLIfhPHs3+JPo1T2Fne07Y5P8GYVt8MkNcx1yDWKv1qlAkn/pJG+Uv2dxr
r5M8Zjgfs9MUBz0yU068qTCk8oCdajk/d52cd9gWUCD5aMx6lhy6SJfii6JnUnJOyC3DMygRMzrO
UmmrxynqelAZy2f4VldKq54oEKiGJyeJqE5jmVTyGYxIr3pKakW1S8PbGc/0h5LJjeJs/o6Inzks
lh+cJ1evAz07xOjMfB8U3IoOLZiIyoW0P6oHW6sV41BhCW8cm66VzZ+KUueyF2mNmoLPcNQPtSbH
5gdFLtsydWFktX+mnFvFM400VEGPZUp3Kltd/vf+y7i92KkrwczjvQKjR+Hn+iaEWh5Qch66S+oM
tnHIhZDfGaMzPmgtDUsFti2VUEjZdBUpy12Po7baOFVwiRAihC5XpdGQu4Dgkq/UqvXjCOLjFJp9
Ee48/JvGHvqKgJhRuab1xRW8ml4WR2PQCaK/2hqCZ8v6J1EELlVhC8kyLWhwR53pqk0vPcwDAYMG
3ZdeMGK46L2s5hvKyPLMlWn6RaWMZ32x5ULb5vP9j7edHS8/yc9bGGiARLte1EabtXxRhfI1O5BO
pqRr7xL6PQejsvVTlqrvshhxEKcV2sPvJzEH6QfKhjxCvKXXA2t9ze2ldY4vatYvBNXzrsV0aye+
2YbuwJqJpomoid03bnLEuXUtTMnxmz5IPjqplZwUvZK+dRGtUXjo89f7y7k9Czy1oCZBlMAk3dTq
+zqMaTQoNLxF8Qnn4+irhArtpwcHIaKloaRQbLVowa7hYcBK+nhI5+IyyCBImhbXAUuVhHd/lE0U
alJdXRwioO2Dm14X7xQhC5FJZXMJKeeeOqeKn4xYUv9oOuSt7w+1WbUlcMfOBUDfog+z9qnEhceI
1LZtLkbVmU/RIHJPGxRt5yBv9sIyytLvRfOAaGrdVS46WsCYwTeXmprAC+yOBvYtGT80jBMmAD8e
nRMAPur5rBy5KdnP9f6uJSeQM5H0F6cUE9p8ZunKoVwf74+y7acslU70ZmHeLuIna4QuhEqrD/lU
l0nKC+EqUoGBVl2FEM2DRFF7N7U1Ozq2ad7nPxRnWnRcUykAUpeKsn1fZGk5nrIa4vhramVG7+Lo
Hux18bZbiR9JGZ2XcUGBrDmaSsVfHAWOuLDjZKKWJjkkhMJu1I97vrE3hiLBo7tE9M/ar9uuYcht
Eo1yf8mNaTigS5d+RTVTe1eVUr/Tm7w5FBVmUIt0DKH6X39hKaonR0R6f2nicLQ8HiFKOkYY9sSK
clObp51Pvdz3V6kARZSlObcYxZB86Mvv+a3YN1VZJ6uTJS4dXzG/QN2UsMeaMwNFSBtrN6/t+d+e
C6OxVLfUBrn+aut49oJurP4fe2ey3LaSpu1bqTh7nMY8dHTVAgBJjSYtW/KwQVi2DCSmxDxd/f9A
VdV9RCrEX73ujcMOmUoCSGTm937vkDrYf2siviARnY7JqCXiHBZzUqnw9SBts0czDde42Zdfzx2V
roOXP+wdRROBMaacW2mj3Qjdo+Vk1cgzJ+Vch+F05XhOnF396Wkp0v9+OWhi4PIx03jds3n3iU/i
jXWIuCdn7v3po17fZWbUKmM8rcjnHN/NrFimvd7TEg4MRS57Ylg9EfbzYsZnlsNXRvun6sVZ6cYn
cOFciEUDO1v2CCTnCyF6SKyREDdogR7fnlOnz2xVSgKzrtUyplT6y9vnSYJtizma9qxWyke8GmPr
EsxcD8vCNYotdjD1HOTZ2CRnNpdXBqbZDorM0vXsZ/ty4NyJoZzAVN0DP1QhkLriJ5oyhr3qyb1W
1/nFuJ7n377a0w0ARh0bDWD5erJyjpZkZ8GUWw7xvC/z2bsTwxJfl4rlYdcnhpu2yHCUf3vAVx4k
4CQFOksEOa/H7qma2bdUhiUDcvNvYyfF0wRP8Pso6sTu7aFOXwQOU+CUPEiwfu+4T2mXkWYsTjHv
W9VNrvU0w4WwEOeSEl67g5zW0AvjZnoKtUnTiDWqs3lvRsn84FiiDWPNyndqn0Zhj0P2GVLbKzeQ
+Eg8xHTeBGbq0SGxW+wWG4lS3Wu5Z5PJWvXs1ITZpc10LjjnlRvIUNjcrH7qKzvy5YwkimeQoq3V
vRGP0QZLc/PCNNJ3I6IAObxtQJX0DFkrjy7IKPI8KTG83ltjZ15mozffguWc83l45Vrw+ANvZSGG
GXTc3R3LtqU93Wj71oEtkeXdhLJ0KsK3p9xzEtrLDYkrAN3FAJaFn+bhy1s2OiJWXCdS9wM9QyOM
KgPynAR4wURQTuqjMrlQ2jsI1h/nJqm9LdT/No5BjSrFu5gbVc8CPfKmh9mZ5uWHPpa5sylVp7cC
4kFHd9/opZoHqg3F8CqLmuanEwm7u5K1GNx7zt+VireYoFNpWEmSbudkUN4ZD8+RlO7FGtMMm47b
ecyc6HBny4ey1vZmIZwPnOfw9c8qsbISNe3L2zf0lbdrFTvyCq8x3Ccl0dQULCKpqu1zqaLb1iwI
wD7aOuMAUNy0myZPdftMgXQ6VdgTaSyDhq0ZdMddUrfDvmyaSnJjlEzf6a6Ax7SY7Zmpsk7rlzMF
NBsZNbdxlevqR9M+07WhzDBp2Hu2HB5zqx22TFzjrlzAteapsb+Y5HpfarNqnqHlnq4goAYQSSku
8KFgHXk5R/vIgDKUMEcx0ahu8mbWHvoM8vE4A2K+/fheuZUMRR+Yugz50zGdkQ2nU1rJUJGRj7cG
U+VK6L1zhqd1unNyIqAaQ1HKAoIP2MsLcjo8q4mBN/YAv01YWqO1LabSvZ30Jv6UCTv/5ZEdv33v
peHIjasaHFaUn1B/Xw6K03LeyFI39nRhvMBuMvHgeon17gP1yoTiKWEJTxv9OCFtrlJzlkRH7Ql1
FDck8/Kqu6N9a9fOOe7v6bSg1IR0yiLJoZq/v7ygYnK8SqEJuvfU5LFZvO5S7at5OybtuX7eK6sk
bnQQpulPYVfIgvlyqMQGYDZrw9rDxM8UMo0R+KWbLMX46VIzyXsMhTlWqI8IVdKu7GRZ2rC2a7lX
vdptNrqYqvmLEJOHU+lgrh2uyVTTi9gZxKGes3gO50apf5H5HIuPDjyR+ELHYqPY2KUqEiRKLoHP
Wl8Iz4ezUkfIn/J2PnfUWW/YyzecFxwdHh5xzAEK7JdXiT97GY2uNPZNK37LrjYCx+wvqwgBkC7a
H/OQXM5ZQ6aZcuYIe/rWoS+gKUcnHycbCsiXA9t5u4yg3vre8KR9s5iK8iO3Gu3MC/DMwzu6Pjrt
bAJ4sjDOMUQx4MjSLG5j7ZFEuQH4v/Uhd+0+jNOu+6g5bbtXcfHdzVYvg2keqwOxAyKUdncuJ+50
5q6xxezpHCppR2rr+vCXKpAirhfYELh7h9gJH4RGCZqplqD3S7Z571u/Kv/Wl5ENcHXbejlUZ8u4
iOil7U3FFRuDcAu6IrRG3h7llQuCUkzNCKxLYMcx93ZesqpS3NziSAQGXlgi3g36QiJ2wtx5e6jT
bchZu/gcXFe0+qQfjblb5vVVa+212FHCOe67e1vLhiBuXJAPzU1QBE7anIaTkVdnpCmn85SxAQZZ
uJmtQFEvb+aYq5VQdcZOhfDChQQJih1dnNmDXr2Z5BkgvAUGxKv65SjOkJNY0w7WXixVv4sJ7b1J
KMS2hNGfqwVO33guyFmJ4GtUA8yxl0PVjTIRqapa+xlKJt6h7BF3nijaLwnTNswMo/iVN2n/NQJ/
jv04tr1zDqavXewa0MusAWo92S9MYSYDc8faVygdPk1KMtzitRh/sQvrHI78yvvPlotZHxMUJvZJ
VolsTKwqIt3eY+gzOBfRMiiOn9W2hzrSSVMnkF4yPshWNAWH1ykfdqrXivrWbjQSp2oIWeWZiu+1
+8+BmV2MCp5z6tGEMrPZwQG0sfdm3M5gi3lB23X+XLX1xpS25beR9th68VaT+buNfuHKI+mCNqIB
Q8HMf/noFyJPxjWhZs/R2Q0GoUYw0uNmJ5quP3OVrz3j1XeFPZTbjwrg5VAtYDHQfeLsh3LSfThN
hKZ0Nh4lWWTevb06nNK0uCyMa5hQnEBAe47G6kYy2et4dJhP3aCEqPzGpzSvcWkslGL5OGrtPPvO
0uf7eczEFKKyjbJtJ7v+rk0Le9oZmZ6cQ0rWQV9uPGtJz8ELFAEI8ZhHNZRx19Yycfej2pgf5FAM
txNsss9vX/sro1DjYOCIH+oaEXX0RG0RV2hIem/vjP0E56Rs5ffBsuczC/ArT3PVMSCEosrmYR3R
jmyZOP2iFC47SpFBO5rnu9HSxq2W2OaZK1oPHEf3jWVwvWWckTFSPtonndRcnH5Q3X3udsP9YCXR
NfQ62rdOrvqqGfUP776DGNlAB0Y+QofHPFp5S0XWOpiWu7edKPerLkd06HbnAtFfu4HPDYzVZpN9
+egG9kNrxJ6befusKPtN5PZ9oEmnwJBXPRdv9cqUeFasQQparcWOPVctK3Zip869fTvVczh2VRXg
eHfOZuC1Uda0BXh83DW8sF6+30nTTFMP+rO3OrJPOsz1whSY5+LdD4cuIHbXK0eWPsTRWjlpSUm3
JosP7IrWrpRj76tGdE7c8sq1QKZiFjDfWD+Oj2Y2fsLYbGAJVY1GHvTCyS4zVshzmNjJKYb39Nnk
l1YZh7PjgFQ3HTWnIFL3YBZuv4Qzi9Zyr2VtCS7WTYpLlBTZZyHa80oL6lZX0SnbHczufHLN9iMu
5vp0R2gm5AuAgSYPOJyTvr3aTCipb7HMfRMqpit+TYatFxL35PH3rC+VizwCrLp13VFC6FCdkr6K
sKzivsHI5NCxtggCd+1O9b1+xIYLd4U5f5Qkdja30sFSwdfiOL9bJmGRFaQMXZX6dGcjkpdqDGau
qyaCE2TEisBhgTxPz890K/05ZuSL3onU6uRFo0vd2pg4G43XE55Wjq9qIMXfxkYVC55V2mxfK6bQ
nL3wcllfCoIUImQoI85SpT57NLSXdpl90jCGylewKM2aMIYvaD5qHVk8T++ceA7U4meAnUXv1F9r
4AiAW8js7nsOAKFtFHHYFdjIvz3KyVq3joKwB4XcekA5Poq1iqLpSKLcvSv79GATV+QXQ2xe58Y0
baIxb7++Pd7JRF899y14CQAr6H2Ol3HPrD3JT7V92gu5rXUsa5PGtN59VavekEMmuAPQtn20NFiI
NlSMJ/R9EztNKJ202qJIU66talIuLb0+pzo+vYvUkKu6GXa0xqa7vnd/raxSVentpjX25C+ZB/Lv
vMRP4Go/xJGhxL7aE+j89n1cr+DFHgUcBml5dWhYibjH4NTcel2VGQNHuKYonNByqvrJHOek2tkl
y++utpTJ2hK6MNlnoJZnu7+joZHlwGiF17xC60fbFWzCNZPO8/ZFO/Xzh2ry8p+ZU2ZfG2fM4q2T
6f134obo5OXZFE84PHq4q/Re1D9VXdEql15OdJRv2LnihcxJF96gQff5PrHdVt9RMDZLKITpIKKs
p676ZjhFjJFcn85WUGVNLzYStKcJe2HJ7pMX2fbvSB+cL4hLjcEXMw6FvgoT8cfQ0rrdvn3jn/fJ
o8uHqEHHC70G5dixE7KmaHNvI6Lf405Q+TX9tn3qjZbpp7NnPRrD/FC6Qzjjq/+zkUP7zWzs6tw6
fvzwVwCPMx14D0RvTnYvp1uTQOjCRMLbK2kmdmPXaA19Yz3OgrnLsjMw6Mme4XISArdb7eFXJfTR
445GoyvbpvX2XgyVcaRo8lGvfrenwvRLpd6Vpf4xdtkE3r7PJwsFlSF6a3hTMIsQgq2v3F9eqcFo
EKIAT+11vei2XYvWrIgRjbx3FOAQ+A/goRT39smdbJxCtTKRHkYh+6+jInMfN2P94e1RTo5eLqOg
mdCgW3Alx/CuVS/EemVlemgHJds5habelNOSbYG4ztVXJysRhTsDARUAGQCnHa9E3tgW2KwBvOQe
aRL29G3KYieIkOR3/ZCcWYVOLwyV6wpusU/pmC4cjRYn5STjqooPzThUAQgCnea8Mj5oRf/uSELg
D/jZAORcFKiS/nI+FNOESx4ZFod0kjR56qbYDjkGOG8/qdNZx1Vgogg4ARpJ1fhyFAWwTuplzU7Y
RHnAuSO5lGns7d4e5ZXbtlZMbFH0sYGrj4DHOnGkk41Jxm3LjDispFd9dxfkvH7alokavj3ayVZB
04Sdlity8Aimo/HymqxIjHYxsrurVrz4VoGzmlcrP5tquFbSQe5glJ7zXXzlAtkJYZ1jsbPuwEdD
9qxI9pJ12QGae3UZWR2tr7lTct6uLhq+vX19rzwzb+2esN2vSsRnHvxfVorEmWJTjStMo2Qb33qY
U39OzUJu3j8KzVedXX51pDm+i2AkidIpTnFYtAXyaKEoG9w55Jln9dq1rO1XfCt5rcCkXz6rJE61
EuOC4qD3brRFn2L/iBMr/f7ea8HnxoQmtRqRAwUfjaJ4VRanVsQdq0xo0Rji+fFQnwvCPN04GMXi
oSAWw87y+I1dHHXRZVuWB5kby65A1bXx5mzZYp7VXZqKPvk1/uHXXV3Y52gwp1PeWP0IWJCoSFZB
x8vbGI1aBX86KQ5Sc4bxTm8KO/2ANkafDg2lZPl51qv+0a4iK3230ftzIoOBiwpdQxCu9av9ZTa2
Vd5q6djKQ57YoxvIyiOIjpDd979idM9pCnE04glixvRynFzMkbO4sTxEA34tqAWKwCowP/Ny23n3
orhaLrB/sXPh23p81jTSQsJA7+ShrJZ+CzpiH2TayTPnylOcdHV2QCKF1Q2nF3g2L69ItKnRK0ou
D0OajRd2ZmbbxFGiHbWY2OhjZYdFAVsbfNwNJoKnNoM7mh9K1rwzy/PpHopqn1edvvbawTiePTP+
rOCUjjxURO3sxrq0/WJMyo2hNFGoZfTR3v064kPGIwSNRqp9jO8XsWlNVZNWh7oZZAj58GNJ9sX/
4qKoadmvV0eQkz5sqedm7hZ9dUDcEweL4aVB6UVISvWo2hSL2l68fVGvvIKoBGHbU6XAcTwuiahc
lmZunOrAm2IE7E7GRtDd3no5JEd3AVmAvR3/eHvQ0+UT+wiOP1RikC8A8V5OIZbtCJPF1Zwo0r0g
wgzTCnQOsO6ZJ/bKDAHZAsFGxEVC0zEDXYNMP1mzWh9kV6q/hV3KuyKzy4eWgL+NXol3U1NRiqHW
YiuF0IQH4NGxxNWb0TJGtzpA0TWuVkvtbT5Obqja57DIk9YAI7GsAEeyenFgPTrtN00N7zPmykBh
jE0b5/UQUOwgtKr1DB8TkRfqvT0j3PaGpLtk1sqvbz/DVyYOYDJ6NahoLKDHsF7b6/WwLGl7YImT
xoblutE3hjb2xZUntaq+xNpAuSulaskzxcCzfPlFabdSZ2iQsnesJ8BjB/UkESmcoN465DU5Gg77
k1Vhoor5QRVf4f9Zi0uvghh1k2Bw3vyunGlxdupYpO2n0llQ0PmZtBf7t2a3sr4mod2bd92k1+0q
T1LLy7dv1PEkRDDDVOAZrfyKtUJ7Odn7Ebr1sGj5YXDKNhyW7CpWokNpxl/oHb+3UFoHg4ADVLQW
gyc+q7ome81Z0vKQyFYj8TUfyGBV31u9MArWzSxSK5WJUunoktq80rui7JoD6YV2YFmKt2Oq3Vte
JQOYEt2ZLed4sq/DwdijjKewoEe33uG/7NWVCXPTdef2ICrF2XUmW0zuDdoGcdgQjO6U79p5dDdN
Y8eBPtfJmVXkeLVieKR5nJE4HbGNH5veDEOtZUtbdYdkiCLgVmRATaQO27enyekovMfPTg+siizJ
R2uH3WL/ayxxf8Clxr2t0b0VF1NRj+cOyM9tkb++PTpSdwIiyLxYW6r28THBbnOl9Pp+PIAOkaKj
G+nk7lpvUa/wm13Kbe4u6TfTUmrtY9JgOLGESDawj4UZ0OGV5Kp9WwNg6Eh88yoWn9PBUJcdEr10
CtxhxGJmHnCbQS3qpanfZ7a77OKosB8zRy0+iwhowi+aJCVp2Y29rzNesEgbVOXesFs7feeZiIsF
NaDshbC15g4edVOMDNXiVJfTQXrKd30wk10iU/vMG34i0VhHcVkFsRBgKF7zlxPUqGPdLUQ1A8wO
mrZpJqsz/RrS2xwuSonrkzdNgGLK1Hm49cZTXB5yg7d/l1qx227JuU4xZGnAEv0JbxslpNFkjO+s
jNbsBWYyry2NXUCUo2Kvqt0RzG+pDoPnctYuNOeDUvQ07p/n8X/8nP4zfpIUAZDty/Yf/8W/f8pq
RvmQdEf//MetADNr5e/uv9aP/fd/e/mhf+yrp/JT1zw9dbc/quP/+eKD/P5/jR/+6H68+Mem7EQ3
f+yfmvnuqe3z7nkQvun6P/9/f/i3p+ff8nmunv7+x0/Zs3Tx22IEwH/860eXv/7+B1Fxf3ml19//
rx9++FHwuQ8ifmoEJ6F//rL//sTTj7bjw+afGEPjGsH6TFsdOOaPv41P6090foChKS0l1HKEfq7F
ZCnRWPEh48+1jfrMAMBj6ZlV2cp+/ZH5J9vJM5eOxtraptf/+PeVv3hG//PM/lZiyCxF2bV//4MV
hin6P6sC7XCAobV0WE8vQEXH9ZCTt9jS9pGfD6moph0q2jT3DV2q3iWujbP7gXZUiXv1ILLktu+c
rguNLm/ayxS/6SxoKru0g0m3m88O/Kk2rNhmR5RRVhL7CgGxOjbRfa26V1Wnlannr3tYDpFKz1Qj
1LDKT3y0rorYZrrTpBfODP8qqNRU2rdm2Y5qwLRUpN8Itbf8gkaW5kubOxUgD3VSf1I0Wfp4e5iT
3+Yy6/y+zYxb00qU74siIEvU6Dpyn9djvjUhTXzPVtO3wCj0GV20XVT8vgKXb9+k8Z+jqYqd6sJU
uqTwzWwsliCN9PRZ9OI1IfEpXe0nqTN2fieS2tgC8Ut7Y6uCHVCpMxtFc2nmXz3euA9mYkptA6k9
3jcL/eKEUvyrRNH8q+L42wQtlDLhJ007ZP7c95r9NdIZ8kus1Z3lp+Y4FbeznnvF1TigXPdLqUdO
2FPKu5cm2gP5yVhSuwuXahn1DZwxrw2cynGXjTokUbI6fboPUraG9smSa7aDlTb9DSbl7sQzVPIK
KXzbL1d5HdXtHv8GNb/UU1xWfCTs2TUlwdShjR+nr2VMP3pbey7pEP4wldGDZB03t6OHidlFGyWN
4cd2TaZZDdH+sZlLqflL7To/E+QLSYC4yXwYC6v7pooOlbOWZ92ud+uqDpKqdH+2kaRfkI5ibHcN
/uRjoGoFVgGlaxWq77pxc51y2kAEZ/eztW1S25mDzBRt7quzzUmQV4DW26TxtXZWa0+D3+A7iPxD
UX5BHRejP41CXGsR3UalE+1vGsr3HdSIzE9atswg74jh8PPUFZ/6UZaCG5TV2zzXJiNQlqZRfHvR
jS+6nDLNx3+7gC4yW9Zdbw6p7g9pr8aBSPKl8oecbrEf6WMLw3sqpq9TSactmOq+/KnTBW8C1+jQ
8JGFsXysc9viu2maKLa6Id3SzwkXzjjSq81TohfRz2gsSri5pvYo0Hfl2zaW0+j3Tl1ywhsiK+NP
MX5nD2CPVuGdNbtIjfqKPgv+6z6Uj+WHqVjVHgiij/26bqbFzwbpdqHaRJjduEktcYnQRSqv9K4x
SHMiYVYEsdUao69G46zC8wRV+5pncfSzGGEU7qoCGPbacvu4YupiOvAJC0czCZ3IE8IfOj07aKml
31HuZTdk79KohaGn/qprCIDbWNCd8JHKu1/ZCO2PhGF7X6Xj5KU/YBohLkGkOnmZjHmxr2HMZ35B
5rzJK0enMPAwPX/S21mNfaupXSRy+biQFFO7c4FMTI4xfjRTfj8mMXJWQ0+W/j6VefytT9fn4+Wp
MEE7AStDeybO2Z9Erms+kqW1u2C4NYsUxv23npsW96rOaJvISeeHZcYDDKfOFhwYVlOf3TUTrv2h
oSp2FkbuEl+YRDqNO4pfq9vEjT3lGysdSZPoa2nGoaHkBS9UbTeqTxhALnwvKuLWz3ogQB+HXqMK
zVIrirAa0kTdijJOej+W2Xp1nsDKQDHlUHO9g7htFfgx2HrYXuZreEpB/m0M8u9mR8EyQnXkt8Ks
EYmOo1INvlLrMWGnkzAWP+/dGZf/PkY7Yjutvc/bcnxs3a65rqYYnUfsWWXnZ3M1VfgUmMYdE3bS
NnNU5ACRppmMG4F3P34Glqer2Ja2dukbZGiMQWT2xpoyBZNh4zhVleyjRE0um6zH5WHRnfhO1MWA
nwdM922p16zJFLSR72IpUfhFXLfFLQHwpbzuICcUfj2ncb8x2YOQuy5WWmzdqOi8jU1G13fh4qpA
TGNMdERXe85dGykRCHplJxQKHfsd03oS34gmFD1i6lJ1Q8gq4jN6qw7tZGTIq6jQtXaTxa6VBrFZ
RViHVIuq+uwZfePPNb6RsCcKEtQnLVfqMI+REvky1YsH0SZRGTodYU1+zR9zoE5q9aALjpxB02dM
PvhzZRLkZWF9S7oki7EFi0TY2ORVbWqtSioYho75a/KEWvvs9ek314psKlFzbK1xfIhsFPyYXyaN
9muk8vrQL9i3+rq2OJcWwt9hFwk9+51Oev7BmmzrXlfE8g1TiuZnorAWBrOU9i+t7RWMMaSqPuBb
ARPXaBv5m7iqZEeBLK9zbVm+CxTFtx4hHdJPIml4flWnjQzR64ksELXU7uZu0b7YVhonfuGshjgj
n/4a1cYofdPTl7sMvc7vTOmGK1xohQgacjZ2Y57iopQMjofldyFmn0hDzfKHRiddU60TOfhdMmiX
Vo9zyKYfM5ulkZdG+FE/DgYvymB/zmJFzYIMO7fBzyMT0xlanFUfmlMzAvZbmXqb5HXyExunzPWn
ujLMwMrz2f0YG1TgQSto9nxou66KAyV2UYj4U1oWGKmb2SCMH5mndgkfXDqtvx51/N4Py1KA+vm6
PfbuTexpQ3Zjx8pA9cICGpWfbaJKsnB0U5M5kDlTdNEjAVBH34sLVbucFStXPzZz7WrQ5Zscv1Qa
j+TK2UZ168raza/LLrEbSIep9tNx43H8RRZHXN/IPMox3pGiYGXKvV6EUBIjY/3kvAT5nBiPMZYl
Y2Coc9FGLEVm1IV1L6IoXKZOjS7bfu6TL/YC82XTKm2Zfu7moZRhHqWoC2g3xbbwbVZ5LUBKzY3x
cDzisS/tEH3vTbM1NkQIeOaF7KXrkATi5YOJJyCMsbrcNpY1qE81BNnGV4CMVeJQ8BhfwgFNRjf6
lluY7o0numj+3XlgEB9aFohm2xmF29yKLJbNbaQS6HeZeJm2WJuCs8U0houKImybjFXvXMdZasSB
ucQyvqF4y+NH2SiNFybdpPKYUpB0jI4ivqie9CS0TFFPuecXU2yYv/qp63MMhoY5O6CnVJegQcSh
7Mq27tSrqJqHOlBn5u5FXitouWsVN9OAaSqR/y620B5aOiNiF9cOR2EmsjXdu4TnuX5pWaPANViv
a+ebN2ra1ylSJn0HWSv6rfb0pXZlllL85Vjb6H4RqWrq60SfiLAbir7buvXgdBcobrL5knue9cGs
DqJFdpPWOAKx8OTXSar3TwrH6Ft3ipzvTjmrzlZz50xstaaFgGG4gzdvxlKUeoDjeLRAxrJjK1wW
B/2CuQzyQ+UijN/MvaZWAYThOL5RuDAapoqhzb7LUXvym8qpH1kTRL+1htZlqmuqIPfYGAd332E9
kPgw3gy5MTl21JzW+thgf9frfrNKsn7XhppxgvdEyfk7WzDXtoEGkaeXSRaFtuZMIAe0klBO9IXZ
+DXGMZofeRarXsW+eW96wuOvhll/lian6W0/O1ihNuNI2BmaLmypKkekdxVd3t+lbkPWzQe7x6p7
MufrriJu3W85UnehLB2U2rJpCbxqa3v0VmdJ273Skphb3Dhq8kXRKqcKejvOCM8zmrQISqvPOKrU
mZocjL6Je+T1Ukwcb+deXpsj7GB/TqJZBsuIgfiFN8oKg/8yXUx/6PusvF0L/cSXuVvr15kn55yb
1yjJZugR8ASp1EYlVFSegu8kdga1TS4ugD6/LA/Vvk7IwDGbrPXTai77IB7b2QnHNMFTQm298eeg
LDmnaLxon2Iga29TR3S+H2ngm4RG1bFCcTG3olrCxdZauQS1dAa3D4y4Q8bly6Hrp9pfoB7hPUnZ
4Vl56FixjklSORlKtJlno9ODLCsdbMZY8yPC0DrS152mmNIvjjWSjRKUpA6QAdhw+Dc/c/RMDQ4I
TVV0/0ot/j/8AAiAmv8//l2ln+AHN/30VECVbOIXEML6oX9CCPafdGloOsOzoT5fxWb/hhCsPzn5
r6xUMhtX+GnNB/gXhGCpf2owF0xy4VZLpWf67b8hBO9PTjj8LhqTbMwwtt8DIeD6/BJCgOvEd1h1
z5AXVADGI6xtrqj1cUg2fZ0d1jf6ad7AQS19T+bNz7qqPGzWxuIiSQvt4+xFVWDVrE7sRUWYaEUa
YHhTbDDIFj6pUvoOdrT74On5o9Uu3W7BxS40qthgY+1+iML+UTmUn435jagseCaGs3Ut8ZuO4Wd1
xibFTqgitKTqfL0xqqArb7rE8q6wkrhzFPeXaYreb03aFNNSOz6Bi05ou5MdgEoo16U3s1Al0WM9
eeO3TuPoPi2J+ETxOGM4lhLjG6vObadFhm/bcxmWsbqSDfR+U3Yy4zpb6qGyXaAzaiqBloW5VyPV
u4jscbrxmrEN4qRNw7Yrd44x37tl9D3mPHyV6dnHhPYbXES+ZeBZAz5U1pxd9YpH10I4sKt67Tt1
wkc9SacduuWfDtmQV16X4+XWys2kRdduMjV+FBvutpTFoyVGYyc6QIGyiettqnuRP7b2slUhzgY8
nNqvq6ENFhn3gSzwGmFd/zEiG/aHUXRhaifd1TQV8XXbud+rtomDyWl09oxVcB41jkW9UzRsWEvr
56okPnd07tnEQSqUYr7NYZQElY4PW2ogB9eUhgN1vlwWrnIzilbDm6apP4xy1sLOTSmfYYSGnl7e
JTTv/BY0I6wAaCg+9Vt0xSlftNEAghIg06mlnV41D6gDHT+qZ5c/OjRsXn1PSErum/HMcby3Huxe
flaHyA1cayLGIhkeqqrrtplGMBlJl8FYkZusR+zqTTe7AXcaFCABZBIK/hwRknaTGg0Hi+ELIhI3
NPX6U6uRWjO3w21nYk0oy1JimFcwe5GZVqWxtdZvkLr5j6iK/C7SbqwaWDjVChHUdfJhGaI8bCP9
UZ1je9PXKXevktvKVL9BXKQ41xVfK5IiZCW4zjsKpzieO7/0tMdmQI6Vl8teicv7xbW39LMSX5+U
zm+tLxxnom0X2dN2ttx60w16C79hagLE9vqmYJP7PFbqhWskDo0M81c8Yigoy/GL3Zom+5WqXOL2
OPm5m7YbtDnfGiP+jAAr+kRTYMD5GnzHwHQRCaUdzqZO9Il7Qbe/9BVMDy9lDfucby60LR2DkqwN
dv22mtpLtdTAGUTzrXVy0x+xEPdpPUcXaT/HQUO9oA79dDF0xqWauu6FNxu7yirT3cD8+qJ2zWNn
q1molbIPiSx08f4xRgzN6nmLW8B3tY9/ukN9P4DpkRyBatYlHTBo+U5+4S3eTuvJ40mcFVwZ8g8V
PrzBYnKjZetc44zrXQ56tdxMSVxdtaW+hCWRDmFqScCDKVmtM8V31oQkSKhS/WSi5EXu+6Vxm3wr
zEwLnXb8ZFgpdea46SgfQ1cfjJ1iNHn4/9g7j+aqtTZt/5eei1IOU0k7OWzngCcqbIPiUlyKv74v
Gc4HmHOgzzfq6nqrGIGN9lZYetYdowSEadBmgLVO6juzq7CTWe4SeKJJAHBIBKKlWJLVu2xmMkkD
0ppi3y1rg0SuPt02Nd6vGG0CZy03r2ens26dsnTDPB5xGTIgDGyrPT3UtPlUGPLQZXrLo2anm6xI
Fl/HO7Dph/QKgutUL9d0O+r4gvKTOS7TdRMXh8gg2kgpkGFHBMP60EGOP+ry6MXzcxuN+U6B6qOI
Nopek5j2PPZWfpM6d56XMbM0I7dfzK457Ze7vnSeh0icFUPOI1rFNvtkINIoah4KMj7Dckz2Ze7F
G/in5yXmKheO3QRdkUXbKOPpbEEkUATPp5lDTt04DviaIz6PJqeYfYvzGXExDp8ih40yBnzx02s1
KxM1HkDWaHoORpw6Gwe38v8Ht3FbCf68pyt+ojn+Z/TH7nO1Egfd+//qfyPzsSY+/vPkcv6pb1P5
qXxHfqy/9HVyUcwPqzKCjmP8BHTPEG/11+iiaM6HNReOKYQhxcLxzLzzbXbRnQ8A9nRlUGOxSldX
f8C32QU6BQ6Fv4Yq1dfp5V/RHz9zr2uQMAGnpPhYax8wPot3/J0O7lgNfQqSNDZ+wSYevHRS/yBb
WPm17wzLt4MgtYF8UwlaeB8VZKL/j9UpfuIJ5v6fped3qaKcqPX4p0aTv/06LE5MYgRbIoDhk/zA
l8fW4hXe7H1kvSFcVBu94VoCxf+pLurXw+ga5R+MpCuSiXbo58MsXjlldmM9Gs0gXFJdRH9bEdDy
px6Olfj++bxxGES+ayMB9Mx7+l1P3dR1G+NxSUQGlxEZD7GLHDDqdQ0HuSK3EQjjPi9n8Qc/998d
GHkZ7jgCK1A0rxf0h9OYcwP2rak+GoLoI4Nu15QNWco+MF/3vqTAhjWQx3FW0uYPxoGfBQ/rrYI6
HIEUeARPzC9kXJVWit6CtIPWyuwOBf8YBaPdLda26rEB7aVRkuBlgwsU28rSpbMhcGesv652PxG5
P5KCv96wOppgFA9sGtZGJ56+H7+/Pac1QLn+SLoKcr4mvm1wkLJPFNq/PhDiMmq51p442hPe63lG
RUlmJzEelZVriXqr2Qw5E4E3xfEfmHqSP97fTSAOqE1pNyQdDKHZu01KaSuoRtbpazZifHFmmsgw
iiaeE7eqxU2K1JvhkoZgM4AZjE4cXoD0MduCqIKOfgzDz+xBT/yOwNgpLKsoe47Iek79vrWNT2KU
WenHGqFCwVI2JQAIdZUVuk/EUv4wL7rLfiR10QJg57ZPjYYwJJ/COhCQdhGJ9Meo014ggs1pkw0L
2LEZMTb7hpZTLaKYMYm49KE7yk4ByuxOI0Nbzsm7JoRvWeZpK6zcTbdj09efwN8ME37Ai8orF4Lu
wQCeQbNhTGpFuVvsNRhEMt6tuWYMF3Vj98CpLXIaKCkPSERBA3pjD6WY2BSZst7UhP3JQIxL7gVq
IapXKlsza1OoWTEcIlNvb+dhVD3frlul8ItcKM6+TuOOjJA6UQMyRqspaFpwed9aqnQfx7HJkNFH
87QZrGkebh01X4zTpbQhJkSeDk+0oiavrVqCvrMvhCv2LdSg0SetJZb8ubft6HoZLAanobejPpim
luTmQLMnhRO7U5UsaU4aqRuJemO6WUJfJ1JSQ7mqaOdEa6JFU4nyxY+ctlnyy8hKqfTL8IIXhVc4
vhFJqSmbua5bnIRmTeqWclQWix3Mx7qu0sy40heTotO9Olqiu87UVuuZ4rNCieybsfIqOe28tmH7
KI0+l+mp0NocAbdmZvBfbOgAwSx38DGfVebgi9lZpHsrirhBdAHfSGexuo2dlIsfKJrFti5UELYW
Bl3Yeuw0D9EwkI/op6bTYxcoGLbM6DDUmCYSH8+tJW8LcrdyItBV0X5ZWjJ5gS1Vu/HgzWVbR2eD
EZf9fGnB+9lqkBs1oNjOxsIFoA7pStjoXZe0WdWEVoQkzwL+rVd+yuBQqU8sBFtor+mmPOhlo4pj
4qm5ejoM0Be7zkjbL+NcjZAxRuueewlV8YdKE+6D0Q4xu3LTLvDfV3r8hf1Jbx47Noaoq5qodi70
eFAupFuk0Q7/sJLcz26iN4HmEqizIzBbLJcR9tMrXgtWfDHVMSlhWlNmH6dKZs5uaJEujr40F42T
oY9T9ZDoGpEZCXOscSbtKLH36ei1gz9a5Mr7WRlr2alWJs2jnesQMWLpynSjgaopgdQIlN8p4+TU
z3GST3Jr43JawgkTNz9qTiobJm+I+/hxjLIBmNsrI+WO6pzBuKWGK4ouUtlrxdadSXp9xMphGbcz
tE7y6gnZ2C/YSI3B9QsxaxrR5r3QqwfYFg+/7sTj7p1namMzT0cy8+T5QGFiYQSDKsfI9ZuuHbI7
Ok7bog/SNnHG29moSgvwr4phXRTUI9aZ0sUL1zKJTVzemX05u3VRblxb6UG0x6G46iwSY30tVVfG
yoKUI2t2MNVNmnX2Su/W+tlYINQIaq0trjRCWC/7lrI+f6Kd2QtlUZOYYFqRtUoOUu0LUclatkVr
m7hB2QHfB0btgIqTzGB3SLWH5FywsnTBrAHB7uq04w2bion+NX2yIzibYrpfremw5qXF4wL1Gamc
IpvXUBenOINLcxhuo9ix7iplacrQjAUEq1ct7bgdMju1t7oSWYjcSOQrA8SgyXlcOelH9IKGwjKf
TZeamSB89iqFUqAc5nAM4FsH1AalJS5GEl+xNM+pdV/CBz25sm9r3yJe96OqZ9VLX6jD7WTRrgq2
q2efE3MZtYCIqe7JVlT1vG4sWjo1Cd3h971Uk82ouvPHissHdGtlYNGJ0WHVc7AJPlkejuiwJAv/
dE28t4O4HLuHbuySj3TSiOcEdf3I+6NsnqWolCmw07E61FNZpbvE1sfj2o4sDrliqv3WnQT+xsxY
0mfLEdbV0MzFnab0xqdMKABdAwUGeTDIJr3R8qJ7SibNvOtVZXxhhcqyTdWnngtCNWIQzcB78qAe
QBqQASy9ryyJ8wXTKA7OhcP0cG2jEYW12o7cgYVXKjDrvXq96CY9FoNsAfVqZkU1SK2FsBJ3jDRl
y5dGniIWDxUIZXVscWvCz0aeRLHw+PWoRcIyw0TpG3E+HtWlG08XZtH5knoj/Uuf5vKsU4bxpuAK
jKHNi7X0y7zXi3MenehYZYvehPhD4UZKb5kyFtrGESGtNRDqC29Jj62pO70YZY3xwxwmRAsY/uKX
OXNKZBseAAP6DoW1EBmyzIJ2tqpj0UXwj+oy1s/ovbs113TguqApE59st200QqEYM7bGXFqDrzfI
fjcI6fM6JOx9jHb8NJb8xO2GfJOLqj9LcmsA2Euh6LZgN/kjj0yp7cYIHx3xiZ2w/LaQYx44em1d
G106fTNG/wd0R7SHqeift65vor2f8Pb1579J9qwPHpGXa9nMms5PgtVfm1YwdV6hpI4g+tSJMYSS
/75pNT4wg6z9qvhjDJKL2AX/tWnVPpBRQbIDID1GEqb7fwO4EwT/0yzLLoHtAapotl4o4fHov9ug
pG0zp3FTbaK40IdT8cZctm8s5siY9YpCPMuIjAY62StvdGf1Rn0aooqUHf4WbQmSN3o0UryhOIls
tiSvoFtpczm6hnKkemPJd1FWl0tojk30UNQEQ4CtTeWLNcnkuZsy3uqy1Fy/t+hHCWzCb096ta3i
55GXLXwjGoUTV5fVjqkj2hZlNDin8xvFG2mC9pjQE60D+8vYABU8t2bdns+yHTqAr07etWVrw/W3
UcsjmJXNsoEIywF94zJZvlDbOztn9gBOq+d5Vu9dFGHZBl+/E2+mr3Q0+JcJN01m18o9rpx1+ZXA
7r/S2eVXcnt5Y7qZwKSxkVk0Raz1KxuOuRlm3K56QwsiOoShzIWd8CJehtbAMqZY0WvfV/1Dk88w
ds0MOefPzCjbfhhA1UfbHcDrYp5etZl5ORFUkVzmPbldodEr9VlVmWkb4j5oWr9+Y++lqvZ1ECHg
D/Ft6CvxKbaSYfmUoSoif2MuHmdNMRxAMi87yllx1cBgmHipBrSKgZzK5MbrAOjEhKLBH1t9CIWJ
PVEY8ZrH8aYm0N6UBWrdtocI/lsE2EaSKUhmFRUPC7N5zIukq8OUCActRBv6EQZGdrw3lotOR/uT
z0y3aaUb2zbR7eu0NusXEry6nPmNwhq2FeUj8qpkv7wpHghkXO6XQlivDCYe2GMy2tUmdVWl2Bpm
rBFzk1E542qJfgNGTfEB2R3VEu1573Ku7DFCZ4GrKK5uCyBiah6J8+qfYoRs+ZkgINw9K03potXo
LXs2ot0S253xafyq71A1r1uODC/5vG3f9B/tmxZE0VddCM9FXm3Vzqxul9nKTs0GkYGV22dDNZ0T
HfmlrxBJejW88hw1gL9FeoiHgmo98mCgIqw+VBtPbia3PysQqzJZFOVzZrEjatuWluVYDftahcKZ
HPdlbOsmNCaU116TVb42DNY+p7Z921rTLtbr1k+SYtgjrF2COlHuZaHe52Zk7KDHO1qR8twviIrf
qU1/NtVeqI0pGVV85/1c1Du9c+4j1dggXtx3rqP4OjkfqLi0zFfUdtrki/raTeXjMtvPiLdOU3Sr
C3D51hxN9/NSmK9KwTDsRpcK29WbslWdAJQYOWDFdDhFYhPVOrkydPcEc5YUYTE6r7GKGsqeIw2l
1RivlpMwt+pm59JpvTRTFiSRAgkxdbGPPCx9Hrjep1Pk7WxBw1PXcNOMlv5QVvEDfUAnHvpcs3Fu
Rjp7gjEtnjwL5WBDGk44KD1S5Cz+WCfiCgfWYcF/sM+0rA1Qap0sTsG2olYu4gReISoekpgJWuBr
QKKgjkGnq9Fdrgn7uqvrO6sePyLqumBLy+wnT1XqvvdW1Z9PUSXuWNWbwO1l9cXOmFagHLCXpBZK
mIk04xOcjteUO/ewCUO1SeLJ9uHXRr8o+iFoC1Pf6AsEup+WFmJZdVknoGFBkzjoyKWLdOvaFQJA
va/3WSGf2CsN28yyX92szc+bRS0oOGsv43IYQ21gWtUi2ztj0ueMOHrhz1bnHtXSboO6t67bTgNc
V7dZZRDNk5j5lfTkPst0iNjKOnSqt8mm6CMhXM+l1xDtk3lqWJjTg6T6hnWijbbxolob2+iSc6bQ
oMlltLFoT9rHA5tfxTLCnp3siVV3ICOpcW6kXnsaN3p20jtKvo6/NaDYcOrm3Y3Td5e1krGE1GkS
9s7yAsZ2LTSrObGHot2NzvhYFLG4aSuiIrDINSFCuyZMpa7vtUjuSROejhArRsjuN/ZrVQ1TozmT
k7mROp7xDvXEx5XXpLHqGdO8eTuMhMqKLiSqrap8nds0azRvL5LURS401HtrbO8IQnkVdnWe5+lp
WQMyNHN/LyrjY+fCtrLYKMdJzmASaVEEUqmvitSa/FSf7iT7u61qaifquJxX60I/Fjunj6h96mYQ
Qcy8CU8U4HG0S01zB59U7e0Eb0c1DAG75V1leWExK9ydjXI59MNrpYoThF5HQ2sO3QLpNpTmFeub
ODoL31m67IayVAcsserXuZzuKLv9onfziW0mm5kCkHCqqrMBfe+uBendLqVyxXaEqimv5VknQUc0
5gnMrnymb2WDTmYKxKqKZTOYBWZROEGyNHTazZeicKsgruWLE5vQZklanpptqjCmIwOUdF7lany9
9B7Cnw577+C9KtNyIWVhXlWZdWKPzvmiudmCBy9yRbnn1Z5DpUZ6wXJXqpZsvqhSzW9lxc1I6BRa
XojQQeUKeGyxtrQ6IrGqHNqBXiZtkiavFILEaTlDa3hvJmLessmTmmTU1rmnth35s9OLY7RLR422
1LW23CyaoObOiB2jr0NvcbF7gn27hevcun2ej2eSxtkDmcFCsYJS9lZqX2Hbqbxmqyq8caovukbT
lTggqSG6d9MX4BV0mXTZoKHppmYMZbphdkxOejfqp6k2xsuTqTZycjZRW06utkPm5hVIs0pltLId
wlJ9KneoISZlRx0R4qHWHPQ7Lp5eDUeSctUTdU68y2lupquuS9XnRuU5CmveFXrA/ADkcwPBnlfW
3lHY4vlCDMYWvnyJrYecNHUbmU8+aQk7Ye6hq0LnOVQ2lWKMKub9rCIOmKfbsZSNvWQiqxEimXUs
HqNZBwxzq+oOhT0Rsxep2sLFH3o3Vz9OZTEOMkwyStcWXnyWXpKMEtLfZjbTGcVnLu09cOWJeQ2C
TK94aonJp1whbrJdXVBKl3Ad0PDrXrZQh4u/peiRHRrtzI4fyZNOpGZhCWS0onZcTq+xlJbhw5LS
7EnEcAn2lAvDCjq3cFgX8oUXzTGJ2ra7xJ7QssiuWr6rWcyzExhdI3aTjDOEV57bpR9LrX2SvAjS
Oy2Gab2ZtEzGB2jVunpOTW7UDSPUZav0Ge+TBTNFu41aGZ/jvDKqUAAJ4W0b02VMiDDMkjoph13H
TnlhKSjYl/tla5GSBNg5p5dj7k7yUVbgFodoUCcU7jQDZWCRnHRkJuzoiauZlls3tkx7O3TKmF0s
roEqdZO2retsJQTNqm+Nkh22D/DjzBmy6aEUencdCVKi/LizNfp8YIFx9g5eYx6TYaJTLy3mdNyV
E8mzbFYz2Z0YhWLvI5KbnB2R6JnK421qYcLILDaK8HiBAocJ9PWRlwdjwkQT8qSvUnPDA373FYK0
kaI3ZUfeA1FxlZbMF+0cl842UkVeHLS61M37ZJSotcuxhVSqwcm8zeQkVcVJG9zcR2zb+GMFG9vM
i5RBq9jtI+0uBEXT4eZ3bl6cCKl3296a5a6d6uVBh3/+2BdZ77HZRy/kpZupIzFgzLOo9CMlRgQy
UfBtJJM8eJTnBuwOlLPJc6qDTQbBGfWQ434xp/GgdE5zXRWsdtaMSdinKSGUnO4Tyq2ds2Vy9T01
SMmJih/unG+pbCi3dEOntcnSrqIu39tNxHtsifNTt+hFQNojLfOpXd1inZQB9RtFAFlgnitDXXwC
a+xPskTJ7rPJUc+UPm6/lDN6ad9hxv9cRKr9pa1hAXyVCq9n8hxF4es85cfJLrKNRpmgT4UuCbJ5
ya5Bq9yeuSfVCVUQ2TY3OvV5ttICzyTLyD6bVTYgDbw8Zpv1vfJcY5v1McZFAfmU7mWDJuGZPWuy
AYWX0O95tp+mKjGDjnfloU3VaWsl87NSWSN6fDHvrdbD2IRmG4y5nzL8iSyMSpzbh5h0wi0mdjfo
9fKR104RmPNUP5rzEG+8HKhM1FFyX6tiQmshT72+wxUGH+DLvGZ74vS2tvVApuEsBmN48BB3hWQE
OmHCFipwZ9vcT4383LlNvO2spLoax+ZSlIM4i1Nu+2XEzJOj9GdoLbJAE07Ohkwgc9DHxryb0v4u
Gs3kkKmmsnGFvTVjpwyreLA3ca1qJ1qMyD1r0vRF4CbaRY6ozkWpYZTotSzMs664aWK0RPpoTv5I
WuAD34QRdaa2cleJYWYniVnUibTlOIquPvSonfjiAzmw+jyFfBOZf7UB/weJ+S+MNL9FYhAR9D8h
MevPf0NibPuDh3CACDqAFVg7kI6v5kkMNh/4W90h9BvtirkWr39TDyjqhzXSApSG3yCWAZD7u35g
/UfLQA6JXJU2GLSTyBn/kmb+DwyUb7Hb31lqYCCkl3wIJJbYgAknWCndH8hiIgeLBHtEdEmWjxki
zhtYeJ5nuJ99zYpjrGouaeWrCD2Owvwzgf63BDoOoXTmsJTC9jtlcu4JW44o7joQcwZgEDlx0A8v
yqI/v53a/9xl/7XWm/wz3Od/bkX/+unH22z9hW8qFRuPLoEGYHSuSQbXmzX+622m8E8kVhF7A+4H
1saF/n/3maF/YIAhvHI1XMLM4sT9C/Djn9ZEHsclvwlXrfnvVCpvcZjf7zHuV+p1oTdtXpUowiz+
t5/usaYXil1D220nLT8kVr6rXYxdZBKY5cpwhZN1rTt2CHl+jN18j6B0x4fy5TIwSWvnmZPvKgVj
+ny/egs1bPzl5AEBeoGQ3T7iJegiSKnjIvSMV1M+eU4BsN/v3SR+INDxru/LbYRTIk6yvdaqQTkG
TlZteX+HkhJlJVJ8yhJ2WJweYgpmJrsNl2r1ydJUyDAAY03BrnGWHzLD27c2qLprj4FHEiRUY8x0
gEVlZcciBCsLAsMxVTa5J09ta2fkhi9FTpZkwVDfhj/cBN+e5h+VDj8rl389sUDAPz68RK8Ptog6
WLumOqlxBY32pdlnm6Gxvi7v/6ipeKeZ+eUSrv/+wzJRN5TaTjWX0NMvFf0juVq//yZvWomf7xEX
rRThxLjJaTN6n6beOErZUc3dojw+T9HcCveGBMNciwKbxF31NtarwIOtcJv8WCenRiVwXNthlkG1
dogwxcZAqtgWyQm0VGgPD73RwdjdT9w4SRWhe4j8mN8nWCpY/y/ZzGeeFfs21jjHuFJm1e8rpL6S
qW2u4M7ZrKNs7c140xqlvyj5HiWSb5SQk9ZJUyl/UFm9y2JYryUnAMkKzwjA/C9aLlUjnbseYWBJ
A+ETp7vpJaMk2+sf+mrYA0oGEkv3anwpmGA5KVhKtxEf7/cX4tdb6ueP8U48I4iCseeY65Aht+Yd
5c946Ug5Yzev/+GeYun5USD1yzdeJS8/3FNMooMH/MSyYCwh7h2fuDQApz99o3Vh/Jvj0O4JKUIs
sLr++w/H8RJQK5lzZjv9Ft0CYxdxASNQg6h3yEta78yGUZDmSav214tyrKph0zHaeyk6W851rTJe
b6LoORo6//dn+51g6tsp+P7R3knRzK6fhi6jRVF1CJ2cKKdIVj8t8FoTb9gD7wabHMAhvv79Yf/+
In8/7LsF2VOmOaoHLvLqgrXAnSodwqUm9Snq/nBf/7pwrPfT90O9W6JKK03ruOdQ81T6XYvISPyr
tMG/HpzvR3i3NCU9BZhYE1oo3qfWue36PyxNf3+yqEkivxW55Zt95Ifbx1YNl5JSFlkwYTm/9A53
R2zhfX75/UX528cBIoAoDRSj5vsQLmZybxIdx2mKBEnGru7v1eXm98cw37I/f1lnUYw6RAO5UGXv
nu/OilUVxWO7FW3OCjdu65k3Xeoe9EUNZa6GpYudeVn8Xozb1D7tLBXTSJaySN5PbIji2vmiW+lF
Ova+28LK9Mp0N0jkQ3baAo+k/KibjkEeDXulsM7EdJfl6p68hy2Nt7AnyYVSdKHo801RWzu1fo3l
uFX7wu+95SidF7V5VUx+36lPlFrFA3cc3AKRGxWqGLTNwh+XjWK8duadhqSxPUhQ6szMw2ZBCF/y
+R2e7oanRvECUkWAh6PtGzqxkBQ6QRSpThhhD2mX+0bRTowh2xdqv5fjDvRqU3XFUS8/qyepBubS
Ol8sc7gn6eDGjUimJ8RJP47pdNUXzhf2/GHCXnIA4sCZeoOC1EerhfN73HaJc4rdIzSTBGk5Yjih
btwaq854SUW8r4xPbW4hizN21mjtKvC/WgDlx0e98TbcIpdC5se808/y5rVnhFj2zpVsXvKFcARI
Cb7CWFpb9nf+rFz31afSfgHT682HNvd4OX2yUnEZYWC059Vk7IXQNOFCFno1giF53maeUER02Tmo
wmmPA3RM7sam2cImndjeTheuD9oVENhwns3jFhr0bL1dlPS1IehhUrOdYxJEUa9IXBYQvY0EzArj
yjqbE/0VO+wW7cLNOKFUTFWnQ1iYn5Hjcl6xBfGVeDwaiB/qZtz3TrebmpsowaiKAUAHLSGMsdfH
ANr1VOAlMMHoXXuvoiUAmsSRztXGJeQQ0muAQLCzDSdV4d54VkQWzgnruILf+xVJHZqc0m9LgOFn
6QEkxvj+Pe2AmeXgxKcVT5nlsAnPPhkGkjpICM55GTOHynNT/ToRgFNmSr93YiQUeQ1/EPuC3DpR
CRyx3q0YLvC5h8wh3tyFyKI3sn/Wk02btb6nH6t+O6qXqpmQJaIEWZdcsznfEpAXTrUIFWN4zGKT
tx85CBNPWS7CioiLNi63OtuwqPdYj3XUZwMtPfrWqopj65ifcjV7Ss3lorSrY7WM1x0MIghyqJov
WhSfQMdDaiQ72b/0pueLEpeRgpPDucMr6ldJHcTVs5w/A0AEag3GP2X71sEDK+dAabsbnbjPBNNx
QV5Mckmjl99lrxpBBYbkfUhKVMrHd2TA4LQzR5vzUO9I4w2llx4nKr/Q+fn6HNjLTJO2ssHFQWZz
TjuCPBWUgQEgnZMj9VTzv/W6Dmp6UekKnwCDUea7sbyoqD+s+nHjwjHa9rBNlSScs/vCYu/QiH2v
EDUirW1eP5HOcRn1xgZ2CJZrDttVmiczWiBuRh15gbrKVVHUoYsndBsvOVEEDJPYiuy4uGqFdRhX
2c9sHPJ4AtQkQ8xWAkuN7g2z3duZHbrc/QtgTJlsxJxuVhjZm50LdJKMaIg6ayLa64XbUnQHj9Iz
ZRb7BbdOW0CB8g1zV97YHX43/WkY401W3lBekXNx6vHYVeVlKtJDUoont1WuUtmeTF10ps9akMXj
blLOQDWDJkO0uzxlOiwyV8FiuZZzi/B0DHjGJM4rZFqBVtdbU4wHMyq2bWfu6ZY8TCl612XYUp6z
GYCH8srbuOolg2ZogAmPNriwogezgCtTwiUezwgP2QAT7KLcOU3a+MFjgVIQKwn9izqh+1cvE68/
pZQjUGzUAvGZlcZXjj4cjebJ0uPrtp8Ow3COfXvlWTdKDt2nY7knmJlQiFKvcRvnO4Plbsymo5Jl
921UBpmWnKKWuNAccb7k+Z6ucCRvZLIqxSHtbtp42P/+LfgWDvrTS3CNiuIPhlP8nr9UAkIQd0na
V+3WSquTDEJ7hVAtHbO56/mqXmwFQrBYp21tNn2lJ6MGHtKkvZiYRWw7LAbucImyMx+dP3y0XwbC
d5/s3evZyd2yYCBrtwi3Q6ONsF/OCEgQonb3BdfS65BUyH+X/8kI9e6o7yZxqg8QgXU1Zd7oYT3z
XvbZzoSr/f1p99ZZ75fTTnQfC7Pu/oo1JQ52d5p1+XJO7du9vbcUpu1eXvZqC/fjhNXkbVBrXKwD
QJZ0m1k3cXT1p0PjPsZcisLY1EhpSUYInP5Ul1hxEW2ue/RkpDaA+8rszTuTikdUb35rzWTWOGGj
vloJDT6zfRjte3kt01upGf7kYQogbNLQNsOexDAUIgTAtIGVAHlX+UYzH+toY5hMJ3G36WvTr92R
Jl9r19nzsTXkpelglDU+I5K8TJTucn3mbG24hwp9VLo8RPp5WUAxkIB1Hg3l1ovH+8SGKPLGq67W
n0YxB05yY8cEfk8tGvh5uekUbLdDj88mup9H+7GQEJhsTYhR2Sk6OU9rsomTfZnA6fseK6FoApy7
Ian8fsqLxMh4oBMj+P2V0/5w5d62WD/MwCyBUTurxXpbHlXWxKS9MZXtCuO4i3s2cI6X+/6k76od
a2/kvfz+8OtN//N9g0rxDYyib+XXBECSkSarNTl6Ve068h7qQ3JMhXUmqX18O9K/whdxyfHnvbvt
/7hRzmLX9M/w43lVxlXxzia3/so3mFvzPlC7g+OIIvS164dt7Ff80XU+OKR1rqU8GqF/6mqt+wZz
W/oH7FHk7/K++QaNf5MbmtoHehsJCaTeiy53iySBf4Vwv8vdpdl5RdOx55AdyafQ1wjDHwGASCoV
8AJvl8RM9CB2kFshzW51UQSNmnfjeZcLUvVCu27QZNxPGFInejDzpCKUz9WVmvwtb1Q/2yTg0aKG
HIZILLK3nvUGbof0nahS93kmTPtTXnejhtfAGJZtFnfLgiV3rvvLIrPycos7pw07HZWVr8giQgmV
qThQ54S8AR+3hqZdzlgZJH4G+uWDieS326JD5p1ZzShuu465gexavRRnimcW14McbPXgJEuRbuIy
765Q15v3eVlkygltMVn1QPjJ2uzkTqTJKUjKTfp9FTECbAkPoSZUaCfSc3qqrP1KR2JKm7y5J5kY
sSRysKnP4pulMx2Y8VE27qtdK+6ZniFzCcbC6OG+kYScFlEyoq8aoMsZuEtZnneFIIVkGqzKaH0J
4ZzvV1aMmT7R1IUBuRLyUYwkuRxJOUuTg95aVbePtVrvXnOPwIQD1CTzu0I91RP6YzkQI6CMF1pl
pCo0ZuKkd4vTQHur6EwC3a3nF5vYqV1vMW9hehtxMmW6eYugwGm2rmDEURGPHJoktrDTxxYWH9zQ
OSk0WTQyY+ZWFCufgSuG+b+pO48lyZE0Sb/L3jECYmBX5yTcIzzcg14gkcwMMHAOPP18Xt0i25ky
U7193FuWSGU6Awxm+qt+SkYd//cq163bIlg0M6TBebCxFHhkoBhb4pYON3OTzGfJQHleZA70TAyd
QwI5ZVRkEdZl404jjeyT16F0xyTuIuznNTJUkc9FtBob3uklc2gJOIi2B3isKzbCPtbUNUgq/5kr
2Zg3mlBNewN4o0W1nnKM8NcsC/QE0MaPYad55FTqJzcoZXFuXdySXCxsyV25Uk7WCevOc4JDxFtu
hpZi4MzSb5UjcncJfSxsV6Qk7QCl3CMAswN/FgQ/ehlpsR/CBPbrJugpCVv0wwRb3UqsqNt4Rub6
0JKmdnjOcPs8zBYmpg+LK8F5I6CvIcjkjDPsTT9STOXxgI3dfJ332nZexNCZ+lA0DI5WYeSbxcLt
8yjby9HAXupbGRg2onq1MawplHSrckG6ZfwUjgo4RZXj0F3bLiMINtGCRMrfk1RIR70w4uVgzqO/
C6NYJwBixJSuR9JBzaI18zjeRV1TclYfk16i4s61Yb3XQZc3HLOKUBLP4ZNPqzFtypCfHJp9cjL9
GkbH2hglZD4OeQDPDhjLBsNbUA8nUkVoBIKXv5J5iYeZOqquEc5KeCNLAeeDxg3fwt4MhxF6o46n
nxAvCvdb64uB4W1RgP2yFpjmEtQks+ph7sEwLN3XMgCfHyyNiTpFdjTai/yTIp2M1SsNIxvUQibS
lgr3ztZFcegM34Pe0KVj5l69OQ7GLTXPtfNZOvTX75wQ/MXSNxvHu0WZVZnLyqLvHjUZ7/RLX/o5
WlaOOR89JiK9FQA7fOboJANYp5HIdlhdMUhFDp0nx9DWbo7XlsDZoWJvFT7JAobPckgChJyxCdZm
OwljpxtlZMuuTAzm9znB0xXGXHHLgApz9+Rxkm+g2uFRgwgQO+9eUIAEalyc4dtuCkz/fQg9eIFs
twWODJhX7x7g9HgLN92sblWBfWaltaMG8KiFeM+KPl1VOLD2AmxdfYx01j00IwLH5DR6fhhcftQ6
wfvG5RRLd+sVvYVrRFimUS1CK2ZuQzPPeyXlfHZQjRZWWIVHNxUc8MOixrEya/NRZDFmAxgTBVmb
mCxKB1R5oUrOYOQCjQ85G+2Hxkq+j2OURA47te/sBqzUP/CggGYp+LsLoLTJSoRNjv/M6vdBmfeL
wCqjRxSsANsH/XivAc7rlW5SC1PMRG0uyQlNy+uQ/cRWML9HVux0i8wVU7npaAp0991cj3AeuYid
x6ayacQUNA/DiZwI7izR+9yTSFTxTRvafNe4Yd0lOGx5osNdT1fb6LKTh+loYTIXKfdTnkCR5CYw
p1PUdJquIlKNQbsPyPTkB11GhneKDLMrHr027q7kvex0XwyNyT/lOs+TU6lNZA/TulMa7y5AiCzf
TkVmJ2t8096TOac3rTu+ksnwb6ZsceLrKDO5/JTMISK4NudbVRvNi7SN2l54VZy0b1M16Ffp9nW3
5jPgcQvT2F/iMC9PVWlNHxkGlj206OpRmgHrAoQQPLSWeh7b1DikcScfqsJm/RF9caxEXkdXIXrj
OMmZOxIihzxJt0a9BPKY7sn62M22oQStovPRnY/m5Bgfps7rhw5p5SmyOu/QQF49DYOaDrWG3KOg
QTxmFtdk0PoRSEgm6ccAIBufoGle+qkDWllPximYDTIyg2sfOapcG0F7JC4tjeF9CqzVlDZBsah4
iK1j9G2uZVmDtcjiH55R7mJ6SAFrSX2p/Sa56iExd0WZYJxzDFq5CLeBeDQjzkzdmH5AlvfWZiC4
dpoiPiCayA8iSc606ObhbI/pdIwG6rUyY0jh8vIAGXwZH7BgZxwpLBKGk21C/PJTTFcTQWP03d5/
xpXUiWXlVf1q8GdsALAtiLR3rBsaTelLUGJB+LQAQ0aG0wgXcdlxhaZmeDWxTT6aI+JxNTrBcUjm
atflU7KFyqVfYqMvllEGC1T7SXj2KIlEjbStryjBmzmEEGyi0MNmr3sdvtsyoUhBSevs24neV5rd
k2hnhzCdE56jSgVf0pt+6jTFWRS1yKgQQLcdXfXHMrOtnfLN8FKboX6OYvcOVnGhLfe24QCcLbJz
ilsQjE/6VMViAjeKlXSyYGBGbKYWgMnyA9SQcNdrlR9ZjI2VIye17Yu7AWmSJVXXChwIoXnccVkV
HMNCxbvR75lTWJLsgtl4D6PI/IuRRNmbraP8EHJZslzWS74m/QRQlQRz5s4bD/X0Tc5tfv9CJUnC
rkKita0baYPzNIqU22amu73Ig/xEATRx+27eAj9LkXvEh9v238HBmVvpOdHGT5NkBwiIqXoN4A2f
7Pe2b5NbUANbi3ms7nBdpqy3E7oZnii4T9UhbWPz4T4ExlGbPU3zEO8bv1HYwJKz72TtDi6Wv5qD
qNw2/lA8iC5HYqqUQRSxqmT8xDXhFIguTogJOaJVgKIfXZ8hqMqfkMCSTwdk47Of+dUap2yx6z01
PRBqgbxPiggnc2cEPrPhQmU/KFStXysB2s90RciXbz4RCJZ84rG5BnZsEHJIkSdzsYHkr3YkUMqF
zug6zWZsklkeZp/O7KBgFgaozmXciuRJBpECwtOK9lKyJ3yASOsei7mbNjys5Sap53rtVmmNsKgU
/rJS1eHRQePc5/D1FkPuvbDvTZ5aPLE8vbpU7ZwxYhvYVDD/srLDXN/2xUlMgFBJNMMEdLAXwBWs
eueMUS5aEOZjUl3QTikH9cswPBhiJJ4k/zm51xYVGdWjN4yvTpjWEYtfhxZR+MWyokF4w/N1Xvqe
Lr6rCSeOCMxseedUYcJOg2VN7JcdaQyNabLoz21h+Em/QY4bfftMspzA34jeCK+mOBUuezeX7dC2
SATEYnDEC4pvExRq24sI7igsEyXbMs5D7ArvVlqpGG6QUVSbgZHSsSl1/NY3A2JOFEabwnNy1DNr
V4+2WPk4f/eGAvkEqaBZGA09UIQT3fGe3Yzu3V0d3F8AHp+yrxjh2BrlUbDGjH1vfwQkx/Zmk/Ps
8PJsJW0//6Va86wTMW08HiwY5lKswH49HW3Rwd0l63205uqxFZb1XLpdwkxK+3sIS8E7hvcX8tOw
jBDdgUmnCpgAxcGrysgfCrZee+nk6cY0w3xbhDASaAYWVwUOcRt6TX+1RPXeaUYUNJJFq66pkw0V
BSw4Y55wP9b5qlEjDKQmq58lft+dW+GCzBuiu2OaNOeqytCekiFCww7pnRnGMN/TWmmubRn2h6bM
MGHhg3/vhvazClV6pFTSOyiZedzk+QdgZMWucDap5yo8pmXOMEOdw9eJg3QuN6AfAkIImXVUcfzc
0vWQL8oi8vaW5iK2E/uqw6C85bFgPlsK/c7y+5n7brWV5JqXwmNvY1gBNN16QPgPnA0cgi8usGln
sjtce5Monif4kqsC4+mmdqJ8QxIaiHaYKZxgeXYSnRIrNgP10hjLK0QdtCtHTAe3zfol+DHOv5kQ
v1JHMgmxRrWZZr+Bc5oLCoNR6TqDx7g/Gu/AmaIFTQVw4yRJ5GOepsauJS+8m2bIfQ04P44cdsYI
scyi8zDkfYoFE0ZTMLvdwUp79Pp6BiqdTkgToMgJtbpURZn+CNq2HPQ+b7xh7UCLvXLKt5aSbcb9
sh4yjkYwyUc1XZyklBdZBMaVbIDYzvQzH1uzwckdOahSBmvpMo1Ibhgq/LpXTl/ignMiJ1SOyOGc
Fctgco0P0Mx6k6S+RFtv1RU0IBC+LO2uopm+NwLFcGGXmnyNrIpuUcRetnLlkPNlMfR+TLExX/if
xmd4J/6OxTXZQ5vJXzjs9kSvJ/MJeJV71IKZVW7I7LFRXnKYCjYhaUczJKtDtm1yEHL+ALPawb0t
OBe8hUWsPgObwLM1Wv6aW9NHdCXEQjQtPczOTH6igJpjtRfAECDR8H0fQ3OsvjRRoQOPmW4Hu1V8
xF2er1M4qY+SSNpryc3yVvYM2Rdhza5Oqa47sjl4JfbMYMlt0lOWsOwCs+i/PFj4GajvFbjg6tT7
Am/r5MkjZJJil5sctPNA6YPj+9N6ytwLmSWGaSHO1pFyhI2MUnfT0FbyzgllPI295RWQo51627IO
H0ry7KdW1TdicvSVuTZrp2zIeY8JRqNWHUfPEA9tVMt9p0vUjgK1NUqjbgXLMVqFuXXurSZaK39+
KZ0cXB0EeVYp5IS4bh9ZsIefc+1hJ7JkmW9jqIZ7p4TjXYoQvp9wrb0/IiGTH9/6NkPmWMXZ2iKr
viy9cFwlUduQMuyqLajw4laE3iWBu79UuS33NrGaBcULwdIJnGwT07C4LnVknUKrrhbFwLmeFH/3
VPs+M78EqgFHtCmEN2nVDG5awof7oEtB24bOmVHq/ZYtuY0t86syI7mTAaDriF+C0UPv7ZI6rklD
gstNKxHsOjXme57n3ZFg3HSZQz++RIGuj5Uxc/a0HOjdkSJe0+b5AftxAEWjrNh42jdSWA6R2Y7x
uvYXTWF2N2K42NKxzN3mpsmeTXPsVpCmooUrK/E5aKDReXnPWMGlOBrCbuDOmF68o4RHPjZp1G9r
v/xRzwyRIiOf1pZb+gub4+5PTQfUKrIKjZEJgfCQZjW9FzGbNiq7FU5wwF8bWpah5c7NwG6zE+92
MJdf6Vz54SawLWuFbtNsJ3BRTzVmhzPLbk/mwSfGdUfgSybDOl1LhM9vJmlgeuxph8jd3GN708LH
iwciIdVU9+RlbHPZUuKzovEhXHJ0zQ+p2XRvWVKXS4d9yFOjKmubWnmN+9GNXnkkRzgdPP2VOFGz
jmZ8hwVjLfbyRXI0g9Ha9WY0r4yYxosqcPKCbTJ+A3bAHBjdPH1QsdkfmdGaW9Qsazl3s3EYrORU
TqIH+OlFj2E9D0T54rxcwPWZf0LSMPHUR3y/zTwKsNzyAy0FlztxxXVK5EYvyjbMnuIxZlzbqc5d
J009rYhgf9WqtB6CIQT7N5acoYvZCdYUIPbbOKnI1CZAK82y0zu7No1ln1Ttkzvm8WmCN7Ah2jmA
HpryjSiVYN/s9p+TUBPms8IHPtQG0yNJXPutdeJhA2CguImYY+KiZixxSv2wW0ak3h6ryZmAro42
Zvk+++Gljg3EkmbHVdXM+iMPjPG5SYIfkW/PmFPmYW8rZBlmO3ZHdbIMNoRTyrUdxJgLON6fvLoK
VlMY9hsjzwZcBEZQo+dQ2wjiKA/WiWMYFzRTdDDbGy7AM2OsIGg+qM74W+C4nFuVYzNNMpNKqjsh
E6++eRnquT0athk8U23CWFl75TL1oYAPgBcWZdgD1iHNQMwm52kYJkO5BJyF+6Ls8b16WBqpqfI+
63ZsV03i1xtbY47t7jz7JUpbzVCTyADn0x4IGAmxLbPo4cWKNU8P6TiGvYBbHq3qTkUXz+CobrSk
5hdFeJc5NZVUPJMciLMF88/yru2iTSDoeHvaOWjKGCJUV0jTXQ3InUhW71qkMEceXcjwY7VrghGq
CrdvyiDfTLe25Fg707W9l4mSHI5UvbazLp5pfOibb17m3ffPY2d9GU2rbt6kRbLgSTO8AJxtkKKK
YOtNY3qkmpydn1uCLhGg7O8l1Ig/0YjLmZRZSQ1CNX0NkAXO3cB+ExYHO0ojGK9BZ6brTMzpzwLG
/w8ztgRvw7c+JZ0u97umvwivDB96bmKLg3ttbQNPua/09yimkcJ5NCsfamMySqI7BvI45lDjp2U2
Bm6nGY9wp+oNkaeappvmEqSFD5eK06QGErVwPBxMXmR/Zh5R+BLkzbKXZv7W9AB4qLEpllk1BthS
5wctiC5nDlPNtnR+aHJrO7a2P4O4ezCSplyiGn0P6u5M+IYB++zX1tPsMJ5MPKuCJzDMG4XlaqHQ
3VaozvZBezOTO67HBfuCjiL5zltSloO0ELyKkQV95OHKnqW8CObhZXx/UKTGxS7xUbN5vfUepOBp
/Cal8dEUDjuneXY/sqT6AVJII1YEFjuQpNzYAE8fJwubLZns8co2AsQQYibtzE57NRrCP1CViSEN
kbZPYMnlxgC1egg9zbmKMqNfbWqlb3MS72yXRdNzkMVVh6jTE4glKASiFCnGwS0yudbXVLFccDB3
tyzb15HZ79IBRb9CTDvNbcU+0GzIp46NvtDCoDn5tAFXsvle53J8rZSDC8z0sPi0OBq8GqWjNub4
qR5U+SBdNzqRz/AouhDPaOgvUIGsTWkYLy7FOecoqCDwYrvhfopXYTwGT0YSHAvPHM/INgFXGmfR
setP2m/S761gQez8clz7CYoCGAiOQVEX73Gt5yubHjlYTEO/bsc0ew4SHXxa1sjGCojHOqcDaT/q
sfl0ejstiafaHLXJ1+2dJr86uvbA7uhmb9bVsBEc9nbRjD85yiYb88wQPnnSSo+eTyGDRe/sY+6G
A6D2vnk23Y6qnzIZngvBTUmWnyC8kO1rlBDW5yiUvhFkY5EFz6CXmTWgrrmZ5SyjWEJaw5lTryvb
bnZUOcB7KqNhm5TNhHlQkueNlfgMLATWAirXaiB1u6is3PgGMkpdPN+oVwPJPF4GGa0wy+ZJimze
NnLCwRO5w01Ckdp2puOdm8iJUdEmz9mAS/prPVc7WYUJvA/VrbO2rHcJx+Mbg6hiWyLYHVrHj3dt
6BG5bFx3n1mIwVGhHwavkVuav6oVOPtsaZlZ9FBTwHOgvV4fcj7WzznwfzG8gQaVRpjXmDQpBFpJ
VtAwkmcyaaxrSedtjHiIXrIpR6lN6OCcJ5W2S2uuh5tvT361FIYbHhuqgDhL9NwJ4D5GXLYW63Ek
3FMPosPkQTfANsvmZFqRhzWX7JA9B8BdSUI2wLBkM6w5MQRDdMny4ExI1ZZrkFNAlormw2+d4sKD
RDrLMUg9gs+AeMWIimT2IzJ30/lPJv5VsfACznaRDJNVnpenHPIV/qjuLGx9jVziP24TWUcECRq6
wL9lO62L+Iyuq5Y+3Ry3tpxafDw+lDPPiPUap1C/9vHY3y3x8S3u22sXUXdUxGF75oOwP2qsiL12
Ovb4Gl3UzWyiN40yeBrhY9hvkL+LU1+WMCRscpySOdUp6LP8iX4k8WUrA8UTyWN8TkQMgrANqoUP
7mtndJH/wNQlYwfYOSizofpmTN1Xron+L0Dm1a8IU/C4IdqoR/Id/cq1m/5QljwKYWG4zOSKKd8B
ba9ZyOBQzAS0VrWNjzRF/F2k1pBc6qjH7S/ZCe2oR7gUpTV8r7J8OE99CAAqrd9Dm8PIwnSrCtm9
+QZYathzvCNhr9gk+WF6gUz4hMe1ONkuu/1Z+/0TlzqoMw6roAPtWQ3DpeeFEG/qOqvj9QyXIVwh
aNi4HmcnKssLQ+XsOakk+/9QC+fGwd4TD3lWeG/AnoALLitJOcqSohROB1U8ujHYQ9Kr3zNcPBkK
ysAMhnogv9/Mfti67zlNXsxkQdZUO8jDJQcsUVMiRJmb/Z0AfMiQtqX69Un0lMXTpmM/1yKw61WX
+YPcjPRClJvR7cHXh7Hbgm2gfynZ2CltC3KwneempfRq0xht8VLUPOFRKsHw0SSZPzGJyzcF1I6D
wRhM7uMqj1uM7zhq8G6qAAsraV9sq7j5KJUYuGDo5wPH4VRvXSvdUz0bwQF1rLuwZKIvWAGgASOz
qxFMTXo1pkZ9pzTl0pezT4qtK2hYgWxW58FTzYW0sPI4gF7OrOMZFj9dlREGqwermOnRy63GuWGy
yYGVRAw7yrQW3YObRsXPIhfDxexd7vqeExth3ch3L7WW4j1Wg2Puu6RMLgkHWI3oM1DE5aWBCtYz
fN6zgBg3H2hSqsKbFkGNqqNYG74cvK3tEo5k06xFmAO88xLGCqy/HF/T0eFL7FDQFI9uoctzo1oD
RSrJuqtfza63SXxh9i8qbGpjn7ZCqu805nQc0gyuHreg4o1CQ+gAvRTJzhN8r7Nj94/9JOOtBo09
7ay+yT8mHl4bDwwRp+jWTbdukePhzocuLhi5xz3KqdHfYs9wN3xh9rEFx0JOYUDzS+0fYmBBvy+J
xHHxBUWq2gVG5Z5djgr7sR26b2x5NYXg9X3K3KQAmXS7snk2cOjGCtYw3dtiYzV3eSVAVMSJWNa2
yJZm70y/Qh4E14yyQXuJrcB7wdcuLppN9XfTm8VtHobgzayiYh0adAwsBs0kN8qFeuhsLzuUzKu/
F27ZbqYk71m5OmfYThWjWkbvbrZgwFY9YO2DviYrlF8oEEhAfj84P/oGq2lfMZzSoOxE37GYOtXB
LSqMVk3WVLd2pHBvTMvxF6qnuWqa+/ZqsO2Pohi/ZNkUx5i00y8jcdu90vgFp0ih88SS3S4rNMxK
xWbTTlok4XrwDmbUB1swkBlqCrvejKtoGVDYfpmm0d4pwytOlRy5hAlvWCtajGELWdgWbHYGp5i7
cp/5sFRGZX9Wnm19SzyuH02L1m3sJ+8MwSHclSGzFOiueJzFFO3obtI3X/fzntnMlW03Tsgp9WmA
K7FV63gOTgIMa7bo+ik4OrET7Lj6/WuXt+YLtjV9CQCSvhX5xGM2zmEQAIbCVi1pxlsTKg0A7fjm
GdeMs6iZ0b4FZaNvslbjybTHfoXtoTg5nvPCimTf2ipXh448naSllzOrrYEBUNFN4ipMKJjrbdqZ
1F2enj23eNFhdzAH378aaecup35+jjD6jZOkJruNER0s1NZDDvWPI9qdJBTF1totpnvLFDsY7t0c
VwhCXMXUbWFa5rFBFl3pwA92jempvU5dyjEKh+DgzOIFyzErcHxG86b1i+8zwCM2SxFfWdB79nPc
EkfwBFLN5NPpIccewg5bm/tNp9NzBUblzfNUuTelw+0FhDNgtXTu9blKnWqrstcIS9+oLMCWiz3G
WqZBPS5l2zPcnQRjncwl66gqe8eo2l1m90084JjqsbPn4HkKonCtyuYisV9etNN1rypN419tMRLN
xY5U/wj70T61ZVV8G6vZuVLKBamKhOitz9v+Fz6F8VcVFv4ugyJyH/E9C6erjqUZjQ+GzW0WSvtZ
2tZT4nfuSxxGa54KJts/J93rKPwmCyWXgV2Vx5j3EG9zoy4fGUVVKwP2FQRDRy8iig6fk2Sqn8Z0
/D5p9dWDSzGXqR3mO/iKNzjLxaYHjPGEbtkTTqnZXEAWfpDBzNBXlF50DMexKxeVKGgvRYVdGD4j
1pjnJx7zPLhXtTVMg0dmAeNI0NMUDjsQp8C8K5P3QCkFFUUn7Ss8WpRnod0bl8bEc1toWh48b6ch
ymyqvuIt9ZAXOvxjiH6uvQnyWUCjcMO1aZLuwPXtwDytQi3XNqfyE7x35wn8xDZoG8pWHXP44qrH
Ws0O7ZoUYBPbEMeJGvi7gaL3yy3uGKyuFV8jM4Od5zTsr/rRshe0PZRXaWh1ZVQ03Fw0erzQ0fRc
kztYeZXGHO+KIhlIROT2W8EoARpT+G42kXegxVIc66LHu6yl+on6gR6rMkPf6WXc/tAVBlf9KESW
Frhnszl/CHoRbVtdQ7nlnn2Y+TIeR0POzQMuHJKzcTFpkKg0veY6TpZUxZYrrjLGVc1cXblaoo+2
LQw+XKucx7rzWuQ8csXsFh3lcfJJu1042/7eqiQVIYbwdgZkl2XpJO2D59EV8Zq1E3CLmRSvH9Tu
Vpe4bpvQdk9O29an3OrdaFszbplWcWXm1kH7WomYDfUggQNrQfyGgWkiVr1tGuNhrnBubJiQ5DvP
8+eH1E5o3LSMEVwVlRBO/JGYqNlgnowRGEmbx1b7iyY0D1athbtpMUxUaF28XtrtyWsq9+YXuPKI
9Mwd3JqeQ435KgbAQReLdh4Hsz4PxZ1iuNvH6zAzNR/UbsNpPBRydI3b4MRucOo0rqOjyJyox5yc
2tS/a5W139rJFsYjXrJUXhjlDlRxVEK03ycR0i+0wftmZO+zUUVES6wAUGm8RONMTJAohOp89RWW
pqV/EUiiGYuhL3PYVM/ACLkeIJNjMZ5KZA3RV9nKM2DK5TaYNjOg/JzCR++KHkPc2sJaeEzJzJxN
7vmdCppa7SnODKtVa+GeGcNSrq0qg6rSUd1KP2S46kxBDgEAVu4NaIr4cFziPgmj8l9oSfWnD+Ht
y6VP0Ec8s6kazZNp/IlCMf0AK2odWjP0vnrLaf3DkBVl+kSjjgw3OWWF4jAW1b1dGKTKD5Bc9PEU
obn2cUYxsolo/8KqZpjbzB2mX57iuDQKEbFcT1ntwIqh0m89Mj5yFyNB9w2UPXebScBlLs+SkRhP
7fIo7Bg3PFM8aP+iSKnf15bm+DMS0gVjVU8REgVGzGIxC2S2iwsSpT1Kj8B6t2Qo4U6PLuXJctVm
SWLbD4quJfu9q6gINpbk3cf4B6ZPhZpGA1zd9TdDe0X6mPWWKTHFOZPfVU/lbEwG4eNUpDi5KGTr
/HMbj74+0D6hww3B5ZgtdhC03bOwS9OBFdmYLiA/fCISyV91Ea64ta/iYjvJMX3za5tYfFt2Y7Py
aRQ5I2kPIF/9PCunZ+XUBHgi+ckgof/Ii9lPVoOMcBY4ISrStLL8iEHzuphEJt9YHFP9Bo6GraAp
mnQXjlNNAIpjY7Gj5MRCV8gNn0pSMy0kz0zDocNt3QdF3T8mA22BhDK109KCUEa98fR/7k7k/8iy
/f9WXPL/W2+7jQv/f/dkL75ymX79+Nmo36gQ/J1/mLJD+78wVwvbdzzoD+Iv6/U/TdnBf2GuxtjJ
+eAeNL8nWv9pyra9/wKUREGJawWCFo57PPSfrmzbwq8N7g5jtmkJyzP/o+aS30O1RPyhm/Dv4+2G
TCHoLvndkp1JTs8Ks9JuTgqB+I/5RypsJt6cp1vpaLH5l+/m6R9hgX8lJfweIQBlYSJC0/Lms32j
0in84/VyegiaPs/lbqI9fCmY3N1Er7L9NPeYBANlPtgpufq/f9HfE73/eFEAGxxCHULQhId//5Dc
gUOHFUju0CKNB86GihIo1B2DP/6bz/d7buivl7pzZGi9EKbjeN4fCZ68r2HKena8o6wyeQhnYayU
GYoFTaV6U1surP3Wp5z8/icVmMPL33/SP16egds9uePi/g8sYvZ/0htcLeYhdYN6p9sOtEeaOQAE
Z+PJVo3Bzqqo50XQKnFO6Dz+ljtBs/371//T4s8bsB2LcAjfhE9WRPyR8dcDu4MO/Ruf7/1H1qP9
0jVG/Ek9Li19U8yYK6qVOJaAtWVadVvEHLddytFmMtO3jXVlPR+3gdUN73evs1z9/Rv843r/6/3Z
3DihsF2mLX8yCOLCbWN4qBWiFQjvFFYUdtcRcSntx3Ur83+uiv8rr8O6kwP+b2bGv79g4NJm6PrA
nsEs/3HBGzXO7Hsse0cLp4kKb+GgY0vDYrE2o0I8K4x5z5iPV/SHRusM1HEEeMCfHsZC63b995/+
Diz67d24giHQXysOkXNiH3+8mww+YY1wp3e93SCzl7UM6eX17eZQ2TStLhyQ9g99GRbvcVf+8OK8
3TbkE9dNOjEG6qJAPTtzZH6KghYSas1qiX3GicUr9vtyT8Eq+FyS6Va/HLGSMkgKuOGgDMcPWV4B
lFTBkC5thkIb5LbohM/c/DcUAud3ygTFLHzE0BYWv/L9PvzzDixbDoC4grMdcFZkdFpUGmfVtuX4
ktaeXhZo/68wGxOTRgIrPJtpqUn6g5GtO9iMOkImKGC5fOst13iamQNAh+/MT+IY3m7qk/SaaKv8
CAo32vtNl/xwLNTmYm7tL8a6IYTenJgFh9neeRVNYxLbzefmNGR9v0Y9TK9//4veoQr/enn99WmB
acDzcYjOUMH5W6QGeH2kA0OlO4bKiMud0MsGQ8vy71/lz7uGVyGeyROHDq3wjqf6/VUCl5n8yPva
+bqW7waFcFg4m31fz+5PgI/jf7Ze339CyyQRel/IHAuR5PeX88emUnPNy0EalycE8ANvbERIRqv4
+w/2P9wPPBjuj1guGc+/U5n+NZGUjXYunYat1NBLeaJ3AEqCZ6ZXNvjNoWP0d80sFT///Yv+uUjf
Px47AfYC2LEt0/7j2yRTEJppm2e7VrTyWwsOM1jjleZOpCyQQKSvPOd1CsfyQ7eAVRc18cx/84P+
8UT86xsGPOH5ENlDjyfF75/bGMCc96Yud3XhG6vYJWeJOpzTTmq7WfRverD+xxfzPE+ELDr/Td6Z
LNeNZNn2V8JqjjD0zaAmF7dv2JNqJjBSEtEDjs4dwNfXgiIrS2QqpYr3Js/sTcIyTRIvLxr34+fs
vbauv9+UzJLcETPxxR7avMOZk02X4KnqFMR28/DrS/uz++liadURhYBSc5fX5Qd/ZOWnDQ1DU7DT
t9EF2bhxGbpRHTWz8Y+2lVenxEJI8+sP/dn99PDVoTqGGOLa7z60AUc5O8pFD97ocmfZUXqXIH9o
iDktoks2T9zDVCHwJq0yoTovYDL/HzzH2MSgicC2g9z0bhmYOyKgpO+IvZ3o7p7THRZbIg83dYq1
CcmgA6Wo+N3e9rP7SvCWyUqLztvz3m0mvuVZOuRtsY9pl1/RnGZn80was+vUjbLfFFbLRXy30BkL
Io8u8JJp9j7FTVAp+rny633DnoXrtH2kZ/67b/STDzGXApWIL54gHIpvH58ysFqHFC0en3iMYFEI
QKyIPxiu/fqJ+cmVM3XeP4LpoCEF769c0c1SE5oS+9Ft8AmmXdethNBJOsmJEvnNs7Hc+3dXzmRN
oaL0QNoY70uytlYAJ6G+7alUyJjH5WeuA52dnRyj8pRo4KTxXiHjw1D1/Ovv+bPradPURRQOT4x2
yNvrSc/dtkgTaPdF7mrrVtovWsZ5/9cf8pPNiY3CZ8cIXMCk758MaWVJ3+dxuxeaV9zbKR/Qp8rb
1RxmkBAzgfv1572jFnyvMIgs4IWnkmJXfA8Iqh0dA0RQ1nu9aeaZ2BcPy1ji1bzaNrjukqSyfL4x
vLiCS5MtvrjaT88TuTs0idBjZ4eatetSRWn3Mrjt8MKCRY8wUZG1Vcx3zpHdi0+//qV/8sSBsOQU
CrJSh761LJw/LIyzspvcrLRqPxL9t/WsKrpMqnP3lRNp519/1E+WQwveEfhDWkvMgd6tRXUyNcUM
t20fEXFXbUs3y87YCf2NtJvuduiN6WDSSoxDZwBUo3CE/v39xuLT6fJiOOahs95+10GfPUUbpNoj
/cCd1fMNjUkE1wzSgqtff9efvFugFG2iWhz0rf9ysuR8TEcymcu9Tcl4HLHvHTtEPqCXCMd+ihFJ
ZqB55u5I8PHvtp2f7HWWi/7L8QwSZv5lDw80ZFAjbmrcHg7LL63Upxnr3xGOE4DznAyNVRrEvyte
fvK2sccFmLg5YBrW+wPUjJ0tmYqo3Gs4Op6qfNJu/HlsHjCUZPvMLX+3sy3NlvfLFznQZEHDIkRl
8/71jh3XKIvZrfeZZSGzJ+Yvos2M5OWVTcB7ZEMMNAY8gXqcBaETQaUCut9pjT40drLmVdhGARDZ
5BRAP9XbaaK3EBKq5MWxU2r/3OmVBbuBuSTaBmQ+VkJIdd2Y3QMri/jw6wfmJ+8hQaAkxy0FCv2b
dy8H4T5db1dLgCIKJrkShQsTv4m0D31myN+kgP7ks5aCgCcThewS8fP2PfDwYvuTmVPcEni29I3n
LX7bbkdUzu/aHj/7KHJc2Jd9j49832GZgNhXkznRklw6Hh0S/hDfm7a2I1Cfv76C38lob/czm6Md
bQYqHdei1Hv7tYgM1BSYdDaVMeZE3TMMp1/gQj9qC/1z1ZuzA5PcqQkYKBAqrjCyul/1JC/uO00R
WVbwnBFeJ+dz74ny0WYMiQpXr9MwqbX65de/rbkUQe9+W/ZeKm3adWz27rubgN1okTDRECmxC5yE
spA1e4V2Ft0IYlClKTGUOvL33mkwGcDZ1MK6Nefb2Eua62y28bkaen/b1j3CL/rKkMkHtHgurHYk
Nf6t8qtxp0OBW7eRW54UI5zfFCscuN4uc/QLWMtNID0kRS0amffnv6xrZZ4jedt3NdkHpmqHT4jf
bHxCAkdpaBO42DOBcssXTLaCS57HKefruVEypLOH4gFNpZ+GvrDAimVitMcQAD+5fomvQYP3U61C
qmjWoOJqBHK71LMEXe+ZlXMx1I37QBS45bCGaf42i7J4wuuSt8+J7Yt0k+sL+4mDG/Q6255B1vr1
iTgB7xYTfHVEk21dkJ9Gl1i2TQKrJjavs5hlO5w6JBxhO3Nm3zWqr1+cBGYDrj83XfdegMWSyCX8
mZl3BHjvPRqMylfo0xumEFCctGbcRyaanbEhdSSMAPXfp0WsffVFhCSqJ9j0G7auuzmvXnWjNtfd
5M2bZDRW6cTcPBQMYjhKD/OzPiIecTK0s31ee1cFyAG+vxQPzszEOPLSiyUAA9BQ6KCP0n18TCwH
oRmeN5dMik5eGl+bB2Trs39ggFAQYNMUe1Mj6Ac7XKQtZu3042Q2wNpqPXX3iTNqryiyBBycHtmp
jjO+ByRVBA9ESUbXVdEVPK9M0hFht76AoyWcbS86B+7fzHgvG0QKmNcD0wbDDW0pgAX5HDRWrm8l
yRPhKNTnDlP0Cw9CPUGvLqdPLcoJwuUbbUCY0OW7IbKAcPiti1wfEN4d23bR05SRn1g7yy9keYwH
emzWuSgL8RTEyGYnZ2AQWAURJC0zR+Pqq+S5ZPbVefIpKIsSJb09BzYqWL92V5lmjNedKpkijbDU
VvM0Y2jD942FtEjRZiS6DuJjImfBJG4QpIVe3xD/2p1TKtcPqZuTONlG6dHvo/qgWTD2q9L2L9g4
8ERVde9/cm2tPRBiADlQW6CxSn70BDpXt9SSI6KHr1kroQT2o7VH60RF4Pj39lg/ez0CP2hcmJdk
3j6gDbOQ+1MlDmaNTa1uS3lVMtZDAKdbyaYzXNms2sZ8oWbqbhMLP/QkbbTl9mwe4sbNyGcE9TZT
ap71KNm4ZfYwRzKDeqz6I/3a7445VTD5M/FAGTNwByLiNgy0SeWs87HhIrlQQLbtkBGZYmA8zP0M
+l+c0M5eIYIYhg1RNgKzvgcSCfOU3kehH2C4YhPbGb3mo2pIc2ot29+6ZKyFGMSdUFRM+8Xsl0Rx
FPF5mBudcVgiL0liWf1qTtEXx5CqDvNskJ8zNTo6F9vEO5raw4qRsw+3LWOxrvxhXYlh6EKecaQ2
BJzhSZWWhlU/ufRzNH9ox0nsRnwR39C3Vq9R7MSPmu7WL3NzG2ke2cuLGHFnBEO8jYSdXY9zJM5e
lZIxnBPS7YWc9OvQcUE05J5K144CUAtLU1x5gaG/iDYd9xXA3KOaNf2us4v482Bo5kYWqjpMYpyP
tsTQFrQO26DCnHzX9NL85jIZXCiGEfsj+a8OcoFOt+iSa1XDMKId+5nc1ESfTjlkCmg0MXBCvMwC
PZpoPKIKtOGDnVNnxpXryA3y56rccmyU+xGl2hffI4w4nEeqmVwhwtt4QuJBLDNYhk08WdeT47Nk
wyYZb6somD+gMzT2TjWacAQHKW5SC6fuamhG7cXAPbErdBCKWSrLJ4Ek8EQ2TUX8Ms/a2pYzVBYr
amHMK2UR6gaiZZfAk9hEo5bubYqZoxNE3YMG8et7bh7Jv7FuihunshgfT4k0BlzAkb2N9T43NkY3
47ZwVCPTLfVQcB4JGwFHOg/rNBYWhiViqFfc5/zAzTObbT0IuYuJJcGJH2T30rasl656BfDBiGG2
i2/0Jq2Nl3qnJbmHBXIdZLZz21ksvqMXeWQXaaBCCt27b4wS02A/+CsPEyuSPSVZzBOriZ5d2QXX
QEaqo6olYmZhYzf3HH346KpyvIC3cTEBJyenJfgL4xtMc8PKt1ZLKNwUeCo0kIHveG2HraeZw2ae
bb4rJjcIJ1LbkiNmHxpC7thBqCE+K9fVic6iPXePFSHIPxaw+TBEoTM3bMg+PPgCHxPUSEcTw0Ub
C/swYZP55LgeQ5NkyDALOO2O3DZxX5iO2pTE/nyd7Gp+EiorNk1TgU41i9vBs5/QFFQrXVNqPasR
G0ViotqClxIZXTjkGd80oq30yS5s+zL4TnwsLbROxJooBHfmlBycRVqzYgxuoESZrf4kyIJ5qL5H
ZLSdRqyetBVOILeFjtIDrt7wD5y1iSiLm4BH+Xa2iQ6xkKlsSq1mZ3MCE1e95qQPpvLAGCDPemhr
zd9FiS83PjjVtUfyiYYkNlh5iIGWFaIHUe7VKFdpaoKQL1zhPyTeWN7WfSSaUJD9nO5Ub1Cddp71
LdHbeGsX6J0wUzTprUswNkFCmL5WIqljsOOBODhkJiHgzIqzrWv7iXHDi8V584CKARdMYTty50aE
PwOJa4szwezd1wTIAeACkD/zurAbkJ6j4ni2JJCZmxF8XljiMXgttMG4EhhaHmVQIenvDRnjdUmt
AjKDiQUPqeqw7gbwVmTwucMtQddozYhaOpjk0K3GOjVPCC9I9WF0eyUma3m0h/nUYs3YaV3N8WgU
rrFCXAsuxraeO84Boa8VVThpXbS4kvV8rVy8tFPj4PSDPLSxSRJnHiua+cSC9S2xAgKxqFZOXRU3
+zqT1bMcYx54eCii1uShB1+7sv1GErXC0MHKrOK66YnNpFEzhf6IwU7Y1ksG3fqD3mK8yZDrfEw7
H5Nw5D0ZAtQ36n8Ubnmh96tE96C1jAEkmhoCb1UFyLDmOtnEUvXrqHK0fYpzco000DpHlAimUnXJ
ghAgwGf1I3CafV9jchMSP5rcM0YrdxkSRwwoGeHJ0gH813jSus7zxLqzcOdckWmqWL+Cnk6EF9yR
Zg7kknkc4CNUkau61BmhQok58OwT/m212rpXLYZAXAa3GpnNLZIdrwZSySXqPHS8yMOGtZe67d5r
wYxa+Ud2P1ZxvKLGg21AwMGV4bKh4a4khyDGdBd3uL+5yEe9m5/9xGzxxvb+1uxyfW9UtQwjtXCo
tVZv7yhwXl2trD/LuWpPMmk/DNHYfvLa4KUjnzVE8fjSGay/KnfSddkan+EH1TcW68Kmwjpz5+X9
k0bgwzYztfQWv1tBqCDF9C5uoAaUxHTBX3IVSX1MIQeTg3VL0vRFd6En2i52xqgpwagEsbNN6gI9
TESET5e1B9tL0wuHkB0YGRN9oTUZ25KQsQ+tr8WHqUwQMZYPxZSItQSediRrDiEnvr0zBItheQf6
dRPZL0skM7Xd6G4Ck/9QbG4QyqSf0srFZk/xuDZal2BGf65BHSLsxoilbcd2kUS5ZcBiMHbY2aql
0CQHNhvwgLX9U6BL8sUsbOdE4YLR0o3IDw0Y2Rir3TTQt15ECpmtuY/ZhApvJbSF9uoZ+DUQ9AZh
l+M6qQZgOyQtJnhLarmTpabt5tRaKBCld8n8sbweM0d8EdViO63G+6GOHFhds75NhrT8MKhY7hRH
n41Zq4cmGE2GPMJ5Koj4urQxVOQOd88lxsK+1tM9DIAJZ6rQDybBjFft0MsdEVkYupvYx0npp1AR
RHecy9j6olILbDLcCFx3HsXZ4I+Ptj0FnLJIDPSEnRwZ8g6bKrE+p4Uj16ja502BLHylFntIQEei
JQAYwF3KrmggX171WlpdBaoXm7x1ho2pGvuabDWkg0nxxejS/qmPGgi3uiOPUYuqCCxZvrEHh+xe
QlAB7VQJc1Arf+rcYXgmxKu+DVI3/WiSjm43TrUbSt86AZmAUutTmZMzKo8aZodgn1b0Emp7FARA
WLCamLDkqzKR1auNyxmorQA/Pe+SgfFKqu+hciZXgZvg9YnZdHWSRDZaMjTHdqKaBggul6xwfc0t
Izhb4HjynR4km/J3Ftd0xebgI9HAK9V0fYivxtk46Puwf2FfleO01iaolyjpM8LiAnE3QoPbi5S1
EOdUuxFMx8MAX1focoZZZwU5US6qVw6mfq/hzgA5aPRwvTUEBlutxbi+sins05XKcnlB35jeeK50
T/RoAPRjTeU5dY+tRw4wUSqqvobcZlxXVIB7jaru4OfDgDibEzHsqPiu4My04gPUuieaHDZe1aKh
x1BYaGS0jDoCaaS8RNJHyC/r9EWfdPcKC7m8xe90JSsKfKnNX+0GWIJX5hc/raBOoaF/rRMceUNT
4S73nGJr6on70Uon7VQAuzFX00gK4kp3h8dImhVMp2RaJ0511Uv5mVkY2KFO/1DlubzWhrpYDwkh
RqZwlwy0WO0Lo+O8bvb5rZA1+zbDH7hXxrNdCGLTWyB4R0OawMaIjt7pWBV428d8k9hR8KQMEFZF
ln7JHTWfm45+ZUhcuxd6Kd1XW/bTzgHB8FVSW217VA0HwxTZjcrqeo1RjlAunWJl1ZKL3ocNQZef
bYlXU5WFtgE3VT5qXRdhdXP9bR65UxhPhkt3PxqIoIuRGo7uix+LaT3MKSJU0iZf8kZgHxoyYx8k
tv0wOBx5q9IVawOw3SpHlmitUrfw2D6y+TNqQ2JZRT+vYjuNH+sgOBv5MO59eD071Y0LInCuHr/b
CzyQFWsprPyomIVv8OjoJPia7oMrI4T5qjsEduICRJHtcz+g+COm96ousOJoWBZXzhCIWzcunS96
0TyZtqrOsvIEKMSxDWfswcdggTxlXgfLzU1NBTKkG84tAdL3Uw7rf8AerMBM4mxbiTHNT1YE+DeO
k9dZZ7JIqhBa1IKoy3mSJf4J+qorWYlx21uJuSUSbV4DMdrXRiUJRKOPBdUpWMVA+kIC+7ChO/b8
OlKRnnHzGBs1RxctxaeK5T7ZMlpFFoMcbt0ZXv3ViuI6tBqtozrgzaOFhH/EYzB4kyEPQNHD6vjB
S0e1c2xxHPKkuepxg5wwE38O8vZbkmbeFqcugkmnnbb6HOi7QKnyOMoaJnkBQ+cbyAZSXrS4lo9Z
MCUfCj9rvzrNa9aShuw4AJ3MqGrXZuWS7UdG76e4btK1abnDsZXKPubNKG9mk3DjlXKrfmNGAY6B
zADRA6zd3emlYYfjcpYXSVxv6dtFdzCGcMzEc7FPAUvds7uOIQbwaJ3FeRxGIscab3l2vS3gMRXr
XMNpCqywo2CsFwJ7qcb90BC5OzZwH/shTbisxgSVI3hpbdM4tiqIdnnRNE90pr3rieSmkmQl/UzK
WXzGKZXhmtDrYNumTa5zQm8TbEScMIwVZTSK3gqr97iypzaXG5egMn0D9s4G6RK3Os5LrRFq3cE4
ozpm9Aw6XuGf4AjyUKsRrxmd6oOX5zeJ45EtHVOCg+1Z8gDzIszymQxVROMHNEM6G4cvnsBBTCN5
L81IrGCQ5VZIdCZIob7Nx5VjDMa00rLE2AyAdOhZMRHIaTGJiXLQ84gI8IPRXVvuDDZGBxnExyi8
wl20M7J0uBrhn4Vmgo2gKL3QQIkVouW/eEP6LDGA0UVMe3KGpnSL93XTzMA6jEinPdHAXVdWEO0L
ZWNQxkBQty3lZ2KKR13auFh0kAczjmJSVFU0fmA4koalw0m61t3mVTHgfUayjklNg14bUH2RjiGS
neHG1gVDj/mxcj1wkzGVNgHskPq+iTiGTRLZnwMhyo0KKnM1oBw9GDp5mp5mnAh8+FB1fnXwoHyg
yh8ea8PITwWOi31AlMnawdK1KQO//yTBffu7KVL9RthoiFEnYdtWHvauYkRJDku22VmiIMIaUdpR
4MjYJqadfLZoupJr1SbQhzopLiYRNRsv6NJXEA3plSYbf8dJC9YGFd9x4Ck9URnU8PDAsnUY9MmG
cu1jCRyJGra3HmkpBM+eX5unNnG7Cz5G74bcbgY2KuAprH3q8GGqxNZF7r3lOGVu42Lsb+codQm8
xcUyJ3R0nLgdllrMOXWjJOEBOsrwnAM+JXg4GG1/NXIN73VoFRrEx9j9mqJmwH/Ype0N0ns2jHbi
NEPdcIyGuLuwWXvI8SPv1PSuwH9naN4ewGd5qLQAH4XX0N9pcOl+nEksPWSe1A9+HRtPBj2mLSQA
GVBJEIYTYlrhiMwo+nMboTDMUtwsBu6eDQkzZY34VJE3UXnZB9232nujtZureGipuQvcpzGa9Qa7
TjBrrQs7Fnct2WhV+gznk58Nph+a8OTH48VlCra2Znw8fZJpvDxJsSOt3aA1i53veta09rbG5g8c
uBIPmRHnVBPVxFkQouymSVx5yl1FmgnRaxD2PTAyJGfmhvGVFOv2TAJC+aKXLq35BKDqjZySqiLO
QKTuuewrigC/qbNz5/eoXPJm8JO1N6bmBzuVzStycwTuE6SXk5n5bMxj5vnaSqvM6KZS6cDWy4n7
rGOpbi6EX5CCYCjH3TeN7n2dUhS0M+viazzVsX+iDnP3hmWzrwKGgJg2BIbUQydvq5NwK4dOUbeE
IsaJ/RQUZf9Fr4SgWxjFmc8axoxUsVR9HjpdrucSVfxqyLT0HIOjuM+J9Xsqgrx5tW1b/8xNhopj
klC+USbBZUOSCTKhbT/2w8DtQUeB5GBOj7jQ33Yc6ejf5yauMMu8x63aXU2JbmHXK9MJS6NZ20QD
l8yqlA6QbqXbNMnBKSyyYKBRjxV2fxk2dYlO1/7+e2FKIbtYZHq2pcBsPnXTiHMuBWABdb5nxVPV
yDeB930N7i+6OBAvaI8EZNZPozc+1iRn6zu49sERVN4MjcId8uZCCq9urRBEkeaQCYVQKNLjeOdB
kHiFp5N09zITubG1SwhOAKCqZC1rq7i3dPz4hwJnZhr20m+ttQ5AjBSSsrJWEyYnOhsmb300ZBb4
2I6hEBtCgmiynNCzYR4tT7geivvGJ95PDOXobHpv4IJ0U8clNdBk4ctwBCQQntLMIKKoobIoO0a3
wDK53mTA8uGRNxf3tDTij7ThOUEHmrC3A5Exn2sAiEf659k2gJf4pMMXxq4IFjgsIFvsomrqv3Rq
6K+MaZyOrpMN6Slg3HtFQ5Yfn3coBTAba2u/D3hOOdFHlxEsEmQC8JmfGNaIT25FZQLsJb54aHNJ
MpTZ3o9cxrgVxqMXQ4uzszNlaHkkmmC5aV0aTxBLOCBt4BWZMiSWmxxsXU71vVeKMQvTLgdpDLqV
pzGOHOaUnc//BNyWngda4090BGBGtaloWSyKbnyuA6d5yFTVf8lkZHq06CztWTORZYL4bh7oamoc
7qbaXad+jnUGhbN6bHWr/QCmoQ3Jr/OfODO4gCLjcV4VeXCpW5f6oCk6gqmdCqqy17FeMTalHo/M
RS1UEB22zZIMSV1HKIg+atSVPQvpFe9BX4Yjzdk8zEg8p0oxJsKWTUHQ42oAixXvBk/pH8meSeEm
E6t9TweLJ6vFVvTk06EHh9CACM2azGEoAaiFm5ln4iRT5LnW1HbRHSIP9l2aweV1irp13Ug/uQRF
UAApqEhaMSL6qhhyeeln7jcN0BJjPwoGnGwoVJwnqyl5CDpXfCrM3v3qWkl2TkRs0oacYCZz7ED1
iGvbK8msCkhIm6c0m5gx6Lw8Rb3oszIx28PaKZzgIUmw8pdewBOoiYabUA1MjradPSD3kJkDWqgy
ffQfeHJwL1toEzQ/zfY6Aodri4HBPePRISwUDy7bQnRJPLe4nxyveYD/l3TH1Om8rxx2FElEsufd
SHskyBQEs4ZIVaupzHr0PDvq6Djb1jYwaiKBZPyxmGaTOqsWZnfAkZIAkE4a4nPaPMoOhFARMeR7
cXuOeT/KUDHi+JwUPNo506urCjfmbnLqfIv7i1U3n+KPTKe4nJ6BQeladf5E0ZHE8wZ745xtvw+u
BxQwr0KPa3NTR3LxMwmLR7jJlve7Fxx0rvxF5l1NXb5dxCwOh+yqMjdGrljv+RB+aDCpD0Rq0BaG
K9ve99akGEVFWb/NlpW5YgPYBrh/zzpw+DCoanFXpdXI5Mjoxw1FPTtQ7vLHdJxxLGfVdHF1v+Ua
oPu96byodj7nRQuen6IRY+9IX33pUHGTwPxB1qwSDkNtWbp4pU0s29dJP8pdQ57nQddEfQhqTT/2
c8K9YJMDCsINJubSaztr64z8dw20ibVd6Wl0XTgua2Q6W6xzTlSziOgQWZ84Uuq7IhMN2BktuWt5
vq+bMY8upB9BnEkcoBqxwbBspKYGrjpzkSYzLfuTJ2vsll5V0WmtND8iVaDUiwl2OQ+cKR3LBguY
yZ1pMnMFl99QbOt0SXcJ45ozA9PZX2UWEIGw8nwkjajwkTf3Q/MwCoN3sWrd4FoKKddcB1DXTQBK
ySrbZk1Ce8tEpHOONfOEeGVBiFuZhnAebJ7uXd5pZUxdVjvPBRsKVTJoz72I1SUr206eGYWyZfUu
ImNI/hK2RJVhW8us/ZCNDjhFh0dFMqENhc/kQ1VIrFZ6MqlHW+9d6saWTcrxLQRW1lTcU2gBNKHs
4eHts4AZZQIvLAGUXLBhUh2aJ47xwzWZ4/1KwS+Dztd1yPiz0bihR3U9GDYFS6UDma7YGzQYmPtW
jNpxGFR3pDXBt3ESMG8hrXFtPxYNJWDpSdZ4clE7lqreseO/BJp/yzn3UP//F3ZiLnL7f2+se2ix
aXx9/vrHc/X1j4f6hdL2jcNu+df/Hbys/4mM3UZooy8jWGNx0qlvXf+f/6G5BpEoOm4k7qxFjomP
RvUfJjvD+BOhImoWzBP44Mwlc/sfJjtD/xO9lI6808JStbi5/k70yVsZrMPQynMRAPGDGBE5KLHe
KpaQTsdjEztU0LzpOylhLzJw6/96jP6t1ch/q5RzXB1VqudjCCSvBREzxsA3Gs9WpYbmsp4QpJxF
D5Dpk3FTdJL5Kzii5BMubU1bTanGhqBPvBGbWab0vFhBR2bDiP/BrTjodlxGyt2G6Yvbbad0oI1h
QZcPuwRYxFlY9oBrtoEnN/v++ILwsT8qjcHsLmb/fcJtnnhbs1oGfbIxJxFCz+8+zY5ob1rENPEJ
gWRE3cLw8BYSvNmQmMC8IUTVD4beMbSyXNqDmXNgAfMHTliNvMmsjuyyVoqRFMomYDzQ5ECpRhes
O8oDu8JfFCOHyKoKDVA9R3jdAR6my3w6mF+Vp5oYvm5cX1OXpk8pyrwspA04PDXQ9VXY2lXarmy4
lWciJTPrMHWtfQALPR8nlXrUJaUp542YnUatSpjIhCGmqPxoviREsDAspAMMTgk6hmFXD+Xsz6iI
HNu9SjDnwybA53/L8BgiEQKIaGtVBMuuIiYgPpR0Wn3guXMAvJBoTM7SufmSxz64ltId/a8/vEQ3
f0nPfnRgvnsYXd4FoP0I0pBTIEK33gnS8pJV0ptaLbTY8/fdyAkuYEL0G7m+8daGxcO4fIzr+0ye
MfIY351oPwiOpwpyT4D1D4lVpQ556t110jDXdW93J98SHXDLKDoZWT2EvLbZGb19+pvf4a1U9a9f
wfouWPMtlMjfddw//AoxLmeaXEILPSfpLsXYWvu0S+nO2Imgb+Sav3kBlyv3P1K/vz6PRYYvzqvI
ovJOmNjbFuEweoY5vhzJfZidfl303TLM9Izdr2+i+ZO76OEl1olw4zFD7Pz2XW9Egnrcz5h2AkzQ
dg0BKx+1Sbr05BOt71eWRVDCWquJO1q5TneDH1z/xsQ0RZxQZNaZHAvUdyMDxmuI52O+i+DvMtC1
8AH0qseSGVkxXU2aMTMlkQtIZlRzfaKwzG+TKmDg5dbtX2rqv7UR/i8t5PJb2w/ttz8uz6L7YztU
X5/7tK7eh4Utn/ylFlObxhhr/mlmXz/3z2/+D5DVtJ9uh2/tdPetG4r+v3Oulr/5v/3DP759/ykP
k/j2n//xpaZXt/w0iBzVm23LYdn+95veE9/jy3P1R8jv8y//7B8pX+afNkodjNtYqWx0mf/c7Az+
BGs1XjaH1w7N5j+3OqK8Ah0pPr0brIKGtSg8/7HVff8jTAz8fd/wLGwvf2ure/veozR2sNYiAbbQ
5pLr6C0v5Q8vXS80M1YjJP1AZy4y3Kb2bdQ/g79eefBRq/2k77zxXkeXF+yvt6W4C9Jr0wKCl5hr
h6YeYeBb2DsrLWiQBT5UzZMlnpzpMVGP+nyVNDdD36yzXQD2NRvRYISTf+vWiJ+u4vHsRXeOcf/9
+v+th/L/pjr7f/AZdFgt/v0jGE6iHbofH77l7//17Fk2kXAoytk6LLaOHwoty/zTdBc742I0wnm3
OFH/UWdZzp8YBjABGboF840n8J8P3/LzXNPGFEjl4tH9/Ft11ndj6P+swNg38XLiycHosth/g+Cd
cbRmy8cnBumulHMLVTBQiHr0LGeTkT5I3NaR8lbLW+McCDt6UUnJoLS2jfZlzFykQxznzL1X2gTN
GaMi0VHz++faccXHLvLQKTS03PpNk8G5DD2Z4m6poP3+jpHwVm29fAvE4gEjrcUES+m41Hk/vEKt
YAaoE4wVMsAp6f3QANa6zAlRg5PfhMSmK5du7fDph7v8k8LgZx9L1YgnFAscY/R3Fw+/Kdq8IjBC
TuSIsaM1X21l6uX1TMebs+FFtW73G2352y3zr6/642e+K1kBQ2mW6JfP1MeDEQkHNBXGu6Yxf2ML
N5ef9PbR8JaraZu03nhE3XfWPr1NvVQTpHKmhuVITtcmVhU4SslSNErtoZ9gNZXJ5HGqHmherDRU
SSOJI+1mTGP3pEGR3uP0V3JFecbUW6CRQjmQDkytalJxdIchxGq0ZsALEY2wG4QLRLeipsp/FxNL
V+Rfvw3rK90zNn8D4dy7VdYYKtusmHeHGR2qRdKAyxCYrz4gFwBYu8i5KsJMqsEDdFtabbrWkON8
DGbhIYVTTnGalTQuUVTNCizFMJYLjB7dlz3xxhDm4t/7FYpEoF5aJNbFYBN7YBR4FlfG9+9pLl/Z
Rn996EmhAsozFFwTnxEhgdnLpVLLRQtiRVBLxJW0oQQwnf1+fbvlUqfLRW/o/iz9teVeKE01G5vJ
i7F2abTrK0sgbl8DB7G/TRniZDpcelAfHbpLMqzHYWzW/kDSjzHP4ytSkZigKj7E2CTKZvY494CP
cpHOGlN9o0cyY2oaQgey1NAEWjIa16OjbBpH6Ir44SXGfcRM7bjE9GTutMK7SFhzH8+mseF0mXBz
oSdH69w04ux+AnvXxNkI46ky5VFV1GLEb9PxqTCvCA4J5fihcjxsJblplj3pKgOwh9J+IFlSfmoc
oevnxPCa7kaPA2Wse7Ctd/Si6kMyyklunblT81fsqOXMaRFgB3mzINeuxrzk6OAo7b+4O6/luM1t
W7/KfoADF3K4OVUboXOTbGbyBkVKFHLOePr9QVq2qV6muO1ztU6V7ZIlsRuN/vGHOcf4RkRGdN9M
1wUGM1wi+mQxuJvWD9Z6itYJkSIdPPaHpBoB/dAMwem6WupdM2jSbact6nUgf0lD6JA8wxQjYmjV
0ID0tJAwQ1jYoLUcBb8xdRmBPq7sT/VOFiOiKvgpholOyJTsKJY193g9tOZGx2cEWdcP5G8hW+9h
OYIpb0WEpQRepqxQDySL54XdzXBfSsWgOl3EF02yIkH3TYwtwR6xkiImJbXNJV8GoBwIVmF0lCxL
J/YI5UATuwKND+NErxxSiqpHoOLtC1zfsXL0ZerWl0l8+D6fU06qX4sl6JOhyYTvL1N/sywCGOPb
m/+TTRqw2gqq5WwJRDcEaC4xFUV8NiskdUGl0m26eiPSfUONgDMizsAs/Hrelf5tEqQ2wCHJwLi+
lCOU5WF/N98PqikPICm5CBkotJJ9NeOJ/DHOT0xF0WHsalYmxDgl0nGiIhs4dvpBhfOJYKC/nuZp
U6W59+uLYoX/ebrkmkwAGuwwQe1BLvn5mv68MVFj8InBhfHhzQQ2p/b9nmjf70/aCqGEuJzbNi03
8Ps1/K2d1//yOFC+5Tdt/fbWch74TzgEsLZ+vAGz39Ig6rL3O7Blp/NjB6b/tuxvqFn9iPFlLP0o
dEGZ+l7LstjKUwAjEeGP/ZdGjq+o6gQCWwsACczFH/sv1aJwhgaENR+/FojVv7X/OluViF2iqECN
S2ONZRh/P7S+G8iiisOmynQYDxC1PX8g4qvoHrpU3S+NgZU8f4YbOt/w/XhHTtpYeSjWqUsU8vtH
JyqCgvaNigipku8Q2L5E4YTjJ75t/O5GtrqTWXaA2gflwerQPyn1Nf2W1ylDpVILCjYX7S3UtEPS
EiVVNY8FRWavoRnpqY35mVXYOjsaiRKWZNkE/qFrGl/iuQebUDRfF32fqAyWRaY0guIaVCcXYWSF
wAQ1KV/pKn5JiEHyba0m8ymJknUd1tDc5/luQg2+sCPgXdIedNS+biDwoBfAFd9cpEr4pEVwomPU
WU6jVMqz2ZGoRxAqKhjacojvdrN5GZBS4lWJAvAXrn3dosbpocTf5fmguJqRTZjfog2ba3JG/GB6
HeX2AmGFwcFsDmzUJrWrQJlz5Bo/UEOIh1yXzOO1Uq1nqyHRCX3cYShjwxU7nZaKUTxTDevcfk6l
3m5CCfeRDhIv1GLphC9GOJEcq68sOY9WVl7SGJiRI1aY+Jy0E+EJtxcLumzlZ1VIeyKelDdQg8lb
U6g0oAJhdDF8ogjqBE8EeOyYRnRDLHC6In/pIWxVa8vB43FWyxutQawTSIgPxzTZJaSWkBQhJmsc
gPNBpMO4JfjrXhoDvHCLEL0auUHQVmuXCRoAPk1YREpVgyRd2Fl9dRfQhLme+xKXxdznniT0wjEZ
UvnVUrt47U/Kmu/P2lSIdsnBxHiY9rl2jDJ1m4Ux6gohuyJHNjpoudhJbk4Vbh2RPIstJkzWcRmt
+2lQEretRG2LmcYEOWz56t4EDWxH6RzeVKQc0XRrKIGGsdcS8kp0pR8uPXqbJ1C9ixJE8DgNtyA/
X3ILWKBUoLufcosND4hJZHvKlTZHtde1M9kSTd2RFlAXF9hL2ColReUVZQn1HZO0uzQKj+lEuTM3
/W+xHgYkzWovzdQSodGnnEkiPWw39FAKRDpZ7JL4SYtFZ4TGpoRe26gVJ6DwSuuXkAOM219yY45e
ZFO4H8JUoTMaJYc5lJo1ljhlD6vxxZiL9LFiAb4htnV0cAlImOE05GWlEqjHulMEjx4f4mAtDge6
W2W+q/3ywhL98rkafcK4JCO0UbhmbpMZyVaIyhw17yJUXvJF61K/DGNJucX2RV5FoWVYynLDgc4b
X/h+W5L7bGmvRjSnmD0nzRG7sV6pY3hVaGnrGVrOdJNZFq3dOLhD+3VdiFhReyVIV3U7bdLC30Th
gGpDrwe3lli8/bokqSgIN3WdjZ5ZDf51Cv3/QutK8jNytbgQRGt+mmRjeOpmXz0Rj4YMpQ4hUk59
6K/lCA+QYZ2avOn2tU7RPNOm4ahaE1Y5fDIuQloYsh2rO7Tf7hVd1yVWkNxBmUIscAhqVp4Q6xt3
6qR8ZZOrHjDNG+umMDtPS4gkJW2qbU995iuOIlCOqU11LeqDaQ+DUVV0+GWIsJEauShWq6/9KFhO
UKv6k+8399nUAr/DCuYGUWnZjYZQCMCyX9yrefcyy1l5ISWmikFCf4gVOSbOQ29ODVXyi6KRgiNT
UOQUfSN5VMBzPI+afJm3FtLaYpIX1ID5PAl5vI4Yq6eyKssDEUfpFaX63jGKRUSpa5MnR0lCPT6X
HNkvX+IhawhPLNpvcJsX760RXGpqiQo9MjpnkFsSh8vwecpG7mXXXreTKK3DRuNAqPUk0wniJSJS
kPTqA/vTey3pMp3TVgmbKq3CTaLWsk53oZeuG0Ucd1oqS1vNjBs3ZYJ8k8bc2FM28zdETnSDbZRS
jWSgzCwMbXGw8MIrRmKPIsUgCJI+L0b2jWKUPNeEECOmbSplg1NwWleYWWW78hNCkYqpKi/LSqPM
poxV6RZV2ZFDUUsRGppOnck/CEmezP1WvC2mYuTO1sjnUd9sgJUpHh4IIz4YSAsJyHVNP0q/ysBv
kQ9inlbLodiMlppkGD1941WTEKoqQoQO2bJCkjlTKSLuQ6l3gVZDM051TDoFuQBE35Unv06TSzLe
p00wqsKWKD5kR0Enf5kjtumeRt7RbWN08J87fIBuMZVoM6sxpMHe5CcqG5LHsEYMiu7TSZqSlvAi
1hWQiKIhHxEC6kpfeBmaUpfcSGHpnVtXRe3TDGqydNfFNMFLwu2ycMkgJOlm1YdyfEwwEX6rCB2+
QnM7WCtObgg91A6focAZRo4HYv5QpAZ2kXRhactzaoGdDr8NRObcFzUuGIE1/qXtjWIvdyo+OKLW
uj3JVeQClB0MgiGNsagVICsWjVl2Wca4WkhDQElDFuRmVPsbGfLzjoNwtw9o3HuEttJYsrq3EHvY
RTNmhacbg7Rq0gEHQJNATU/aq0ZWrRWs/IearEG8LhS9WQ2KEKZWLjpBmpZuPprxMRUR4wKT1Zkm
pgFHZWqJp0KQW4KaCVDHzmu2rlJWy3cojE8afjfw6rODdAflVHUZNnN0kQxDu+0THxo1Ews7gxjd
NwdGO+1ZJLs4RidapwMxiRRrBRSOiQtOobnAIn/dYi8FCCD7B4ED+IPCvgPjb55faiZmkanTNhle
Z4Kc2mFCqCyI4aYYDPNQpYq0TVTJ/0bNAk83K8Ze4GiO8ZFQmUKOv9HvwCKm6SRGS6l1HzUMUqZs
YRxCtyGbqN6JcdmP15FYp5pDBaHdmQoxeVM7dkio8Zk7ad6oq3kOY3du9PGoVoTiyPo3mYAJGPLF
bK3SbLyatCanKiGhh2/F4Ag0uLTJObWIq+hJH8viiRweAnviUlNZknTtYqi1iiKJUD7O0ehvSDYo
0C4M/j6EU3EI+jF+CAQitprSrJyE5W9f9yO556iJRxJR63iXj0L5qqaRvx8SvXkTRh/c/5AFmO+z
YjgOeP3WihbW16o+nNqhQ7ORBzdDI+VbxGYktkElXVtKTmXEJ8NTGzTRVRJ8oybTj4cpoHKNmLi6
QiJR2RxM3TFbRT2outnscmsCBqUZV5GP1yklVT1WzeRNU4l71cgp3xghMS2mEq26jgjhoE0xWtUT
D6A0ETWgDJMzLJT2Po6kCwnoMTrF6IBN4xqbmnE7AMwnqCjNsUXLX/NiKDCst3SlMuWesmJ7Cvp5
Q9Jr4VD1/FoHrVvMNcWrfmmWwqhjTYtPhtCrXlT23akzu4aFjebzBStpfN8jzkWGFhTMjlW1bw1I
EOIQHHAQ6m++0pTHZqzle0Ab1gMWfvIMY3xRxEKao4uxV78K5Xy4GpSJIKU+GEN3hvNGVRhNDrkd
6NA0C8cneRiPRo0tuJHxz5O6gwpGSWvkhNDRAyGNmbsLksizW7URGkeWctEeUbStlU7bQWGIbpJS
P6KxI+NUrlE/CulBUaZH6M46+hgr3cZS16+Q4pF6KVL9KY0bZjqk40ZkeZrBStaH8Tcq97PLKe9r
0ukvdN5vp6I8Qf4xjmlifil15WUa9JCUSnIbpUA+JmZ2W7LJ3mVR+JiqI3ZlrsyNLClxxcGMHEtI
2U1mDL6haYJVUvXDNo78itoz2fUp6MtNhOZllU3oFItYThyjGsvLOZtvagKuV/TdYpKdRt0RA5Jb
IvWKbzIl2qw+lpjXrksZec6UsYKqXYkfqPC/CnpE9ZTGs9Oz3ZxMrADJFJJ7Q9PfqVjA7LidUlJp
KciHeVPe6moSHkibFdbEIq4CqpJEUvakDjfZMdXSbBuURUMFkpaQ0mT04XtTvhIjYq5iNVRXQ0vw
rDy3m0AyhhW6V3OV4oa5HsbyK7hL8vcmyF0x0ONWjHsqUBhCB13Z9WkrXgCSBSeRzYpnBMazUWI8
GfH/X6pZtAOp3a4QF8/7vFS7zCZpITxMqebmg8qBqyGdOkkFN5gM6ZQWzJGFTtyySpxpWZPbHUZp
hviC4IoYV+GuwYRvroQkLR7aRsBIHpFAN9L+RzL6MKf5q1gtWcIVBxycINg1B1nsXwMU5zaWihTH
a9AVMMtlBuqo1Zu8rFFPkAyoOkWO4XxK2x6HBGESqDyDDreItbE6vM15WcCcFDvicrOYSCGt5Ig5
+y0CQFHzQFgyHUcFeN651VgTe4Fw5EZ8qppvQzCO2z4zF19QND4NQ29djqFsfYF/NrttXQzoI1Ls
iE2KzEQKxtWYFFQPNfW6yXCBqaVCdo/1mtfiDb7KYKcWPA3RzDGynYybKIxbXCyK9DiS27iuOJKP
mX7XWmjGBi16ztIKPv4y05HylGJm8cc1sD1yyOBzQKWxOM3abPWLg5VJWxMSihOTT+1acvG16ebs
Jgnwqja5Ri4nqviUh89lZZmxdGjJdshIVagjrqzqrB3X9KRP9ym9kVUuFZcc1oljwnSPj5pw9Wyc
rrXCIN4aG9VTISeckk2sPqB2w7XYTtTU4+WoOeKLpN1BivHMeYnr61fisNwmYiggAJKZJ0fE4jop
H8Crg3hXZklGMiMbIrIE13hGr0xxPAxyGq8azuEOHU9rSpIjiBeWLIvOjS7rd4WRbogv4kv39fkQ
zZxcZ6TH6ICCA+hB9YYYDuGePXd36BV92mZ55n8xRs7rOm2y3aLdmcukeaiTbgfydSSkOpwcwyoU
t+B87lIOLnexHpeyoyqleEcgRbnGUiMcZ+ob25YuHCargho0Z9m3Gbvml1khjLuOq+lH9fRvFQn/
X9qz7xUC/3f9Vly8ZG/Nf0AJUdLo331cQzwW+cuXn/Ry33/gRw3R+E1VLGCQoAyB16Fxo5D3o4rI
n+CARqQGSRhh9HdJ3L+6uKryG8AtyiDg5qgLIxb4s4rIH8nocBeJAaVseA9/R0IAkP2s+Ax7k52v
jOwOWCEdu7Pis4FifvLpgdiVfMLAGrjd/qS5k0OgpoPAenOcDLcjcSO4MR1xN3jUGdfR2ricUbBh
gaZ5sUd7LdPkc9bKmgSE2p4eOdvtOqpCLp6KR6z6OyS3uyHYaEQ+geOgAXFxz7HWzjbZxvDM1Vwf
phqLnuJBnZOze3HaZA7NSjuyEVvndnbstWvUoYhaHbzsKxorkjeuCPMJnjW3c04dV3EiDdez3HQd
bnWP8o5LsOs+PBENq0+Hbk+gYWffd3Z4EC/kU7oV+Tia3a/kXXlgB78uXe1pL7gpLyK44oO6qXep
J79GK9/rNveDI9ywE7KXd8BQbFwS5QwcYaVEWIxs8bp/ko+d09kn32k86RIgkWbf707395Z93C//
Mzn1Id023jNLhG3Y9aE+FPa0W7Ig7X1mZ/bj6vY2sF/ZKB1al3n1mvRAO7mvypgAC6cx7D1ia7C2
BmJnBx4EYUcrTv4Gr23Yz5F9y72y423rtvze6BpfLJtypWOY9mv9pLicFtzCRrtnBxeTRf3ojtyT
a+oF0ZoCBOGVA5pnjren6su8FrdgWfdUj8g5J3JI4k34uYN2iq4Cp1w3GxqUly3HODZkYebJl2R8
d6icm51uXg7GVf04r1LXdHH8bBkH96NHi8/Vn9Pdsm8oVxQml4gOh80ge/n0ik0KGzm8ya/oAws8
QG/lpZQ46pu2qk7dGtSW237B3os8ep9HfG2Ktn3GOQCSRKrcie8a5sD81h810n/Wih0DF7eth7wk
gNIW7xQ+DTfuCOBB9urnYEvfMQm3WB7D7VUebgEYbMNvHdyMzsaYGq8Cr92LW6q5h/ppeh4aECw2
/j18bla1CaGz9zD+AlcCZMaCeGhEr+8faAxq6YV1gmLrwjB6KI/hQT4qN/VhWHd3unElvFqvxSy6
IntBnGsiDT8CbXYUpV3hkiBrgEXI0z2RnK4DB0+RnSD/NVnXqfSy7CEWXQ8HY5uPLrHbUuipFsdP
T5aOSrPtWMwxgXzL2SxT4LZYtVflbfcSxrZ2aC/B6tbFdpgQX7ucZMkI34VX8RYTDYld3/wTL+m+
Uny0r64OO66/csSbyhWYAjCitqEdPpIGU97mPWo3J6qc5pv+rB9B2q6trc8mr3IET9klK4EBhqcH
R6b2peGnTVdauyEhLU7m+EQTnYrZBusG90Lo7PGRUVdpdvQgXSWNoz1RLbT9G/FLvLJbm4rNutuo
x15xFqejo33hg1l2vgpX3epq2siW7QTJnrBh7g7+cqhWF8qlfyesEnd5gkXlbnoIE5d6QPPKdflO
SV3uUWPeMJz+0T/FV8F+/Eo4QPUmvHaQNAoHhSwmA0hz2joPHhYd63RLUKa0mY6EdDuryZu8PrLb
7exesnvbvwp2c+Sxifbx1+RC33Fk019yV7KTNx9bsycOjvmUvmbAPTby01VwtF4ULEZ2Hl/J18pV
ZN0pMYfKp3naEqN6Uo7yk8mOtbWxI8KL+CJupfloXnqzY6zNR98WjtkB5apdvspXW+V6jZ/2Ivym
XJhXvaN4042yu6i22L9XpCKLAQySLUc69V6t+UD1BSAHKmgu07L38hJusChZW9G+oSpwtYs9xXnw
iL60LybX006YaL/IruwGTvNVPvArW3TVx/zlic26V8h8O9Oq9ToXe8wLxj/b5HckZ/SQQW80hzb6
4UJeSc5Fbtf3Teiql/OOj2BHyEG2xaFzW8+8xO/BX+HAb5d27+iuEdgWf8daA9tLL7Td4HJB/PNw
IBkO6QLQb/SzWzV3kqP+lGxVf9d+0zSbX6bfnoz196u4aO8nyWn26bq003sD8ald9HZGP+RQHYbV
IhuGVGz332J517g5aBh24A5uZ7uC88Bnyrb88mCt+5RphqWq3aE1wWiSuYRTS+tuWnWQUWxORutU
WwkUnxB3MjzFo/olEGsbcp/iBVfa+kk4SnwGS3UXwJgdrhmVrrGWvMJ9UV7uODvvbpzNN2Gbd668
1/fm6u6C/S1hpj49hRdONFtOrzvjKFElcqariFvUrSq3cpX18m/rCSfYAsIzayyXb6wz2Q5u85cE
Ube1bg5clPlIIeliOIg2/ayZKMGjVT1PqNa/9hyPWnexO6mXvneyXA34gJ2up+iyDzZqyTqnPaVc
slDaCsG2JjHQm8Xj7Eqt6KjFbuk1/P0e9P9ie/kftHGkVfqrjePNC6Ee/3Uf5V+Qs363XrTh23+t
67f85WuUv/2kC/z+Uj+2lIvPQkKJZCAgMyF+I/T7fU+5/BGtZZk+jK4vgiWazL9LAyXlt2UriXmD
FCLqFvzJ7w4MGtp0q/FlKIh+5L+5p5TP9NJYMFSofXRe1UXSoJ1rLHxLqOFjNomLFxkV25BxokTk
0TeFU1pNRcWiSeggJ1guKQ8xe8q43a76Nm3uxJZ5a4C9RfVC9lcIL6p4Lfta/BhnBoN4HAt6ENPC
BUL7emvqme5mg9LdTC3Zr14Hh3cTN/InlO3vm+A/BW2LqURF/E1GFAhokX/OW9+WAJA6ziF5RTj8
g8nMrpaqPcUEBcTphGPRbxrjtgHuid2jSI9K3ahUz8pkPaclsSRKC6EsJkcSA8QujQvZ6ULpLtED
zfNBf21awqk374bSX0gMfxYIfL9mFSECA8Fgg4/w7+d2vVlLoiZwXCWTMctW7TCPXjBk98NM3TLK
KjylfjM4v37PcyfCcqNUjUEJA1lVFqvPz2/Kl2QpBWUR1+pj+S6Jp/tyaKm8wLciDUa9lPUa+gk+
IEfVjWhVdrm1/+QSlrc4+65UTlTg/hmEFmqFny/BgI0xGT2XQGmF9D0lpJWnSvnjKCnYQLXQOOL7
hSU36vOayG7BSyaZvJOpFTxdn8J9iGiRPWrypcwG6s4K5aFfX+EZ4ff7N6OTeUCQjIlZgoCFn68Q
+KKQdcAI0A/eR/2RuCynFka7byVQLghfa6hQ8aXeUAWiw0WkxyFVqJ5h0hQyh9Acd8KNGmTrlP+d
O9NVqLMo1tNksvNUH0rs9BWgrsi6IWXnE/3UX9xc3YT7j1RWRjh7fum0vvM8I9TPJfmXvJ+RLjdY
hdCxEhYXuEbl9tf3Svr3uURH/KyaSN9k2o/nqQZYu1XyZKXYBVA6rQYz3YtTGa+LHkJjmuHnlDvl
tWtjzmBpMXhmMpc2RPoliZ2uAUwhfd36ffrJZf37beCqSCBBTGeS7KQx/76XwnQWogd0BHyDNVHv
eFxkpyhJfWCOLdxJ6Br3+234W4WXXyb5/VRZufyPNWxwnz8us/x3+voCdOO9VIu//2NJJKhPpPK6
BCepiiESgPH7iihZaOW/Gw9JY1iQ9oyw36ss8m8wPi2kd9/lWN+X0X+tiIr1G/rAJRyIFKYFtK79
nSrLMhz+nJIMWcIoaFnq4tZgUiLD5efhUnUVme+IRR0/DvtTkrfUaY2eqacgSjv/5BGVv7vKfno7
akNIw0TUhNwK5XwGrDSQEsGUoE2pC/URrxEUMqNCfJ0SSn8EAt61PEmLCa/I5OG1UTJUQGkg9xdT
DBBtk+Wpj0mu08D1+lOAgiJsOssFyxCf1I41xw2h+oq0+axsT3uJ0k+Wl8O2p06UO5GlJVj9sYQ/
JgCkKJZMvsbspss1aC9fKqhnyHF2T4MtK9l8x0Q3Ay29sojt4lqqJSgaCxunnDZVe1dQzegRmUmw
RccHuVwDsQUkUIXbQoxvWWq2WOesLm3iy8+WQjCyM01GeN9Y1OMckRozuMI8o+akEe0EN0toFaQ5
uKQNmJhlfxHUdAGaEWxGgZTqGm4HqcSxMqk9bL68BJg4VJ3vABySoal0VXXV94YMhYtKc/8WG0ml
e600t88BuIjL0A9nZQXtS3s0m47jLMhSGX9kKg863FYsNuIgjdFGQG3Qg34JphOgyBxs5YT7H2i7
UD3RfvYfIogH4Cs0k5YRoqWGUhd8BETC4jA8q2LUSLZMyPiDjEgIMMjYZq9EHkcDhAJUIWj0aDHh
7TRNNh6BJZ0GVgxlo7bYy+HOSN0pHhRdwCzZZa2jdBGomNZQe0gmow7wLh9qc8+oRbhh1pN1y4JL
k77ITLgRQV5SB9AFQ39mFcXknbWy+iJkDYiBdI4xGMHxDusVfcvqaqIl9BrXA0tRZ81tR3evG4ny
Vpu+QvNrshFEcAC6GrXJqifkJVyj/5hEpxiG6a4tB5gVWq7GJZUZvb/s/TCd7abHL+/4YaG5mmAZ
q1wvpHGttGr9FpVikXuq3A6Ix/GqH0zgWhYSOlP/GqBWlEh7n8TbPJCbyCUMoJ7BHvYNAFCxppgl
pX33qA5aottQdwHkKrjZZC8FTv0chONYYSQlsppiSi0SpVgZEVvVbpI5IaqDhaJpAjmx1VXwmw7D
RHg1Y90gsF4QmnYZdb7GgTIK+WZDiAskr080WEfU/hByiAe6IRSJyUGpR/wukgKP35MTlf2Jb+RE
FjTVML6aA1oRp0JMnXDWlOvE62eF/VwlRA2n9JI9n90R/UligKUP36wuRsPEysnTzGXcagpum40e
hY1B6YiNr10ArsfXLyIrpk2SttJKtobutmlr0HFMXXXhYY+A2KUVyEMSYTQvEPALoRdi0f06K30H
ytQHZgqeyComrzai9qXUaZ7xokFheEsS4fMwEZZty13p164fwXP01DlQ3gZFy9pjXE5GsxrLuinW
qNIibWcJc3AbpgOKPxk2fL7Soqr9koYzvayuz0Tl2AK5QJY+9uZgp3UIeZso8RlnsZ7qz7NOGqSr
xLV82erGdG9EjXhbIgq8DqyQWhO6hf5Ks1INZ3ZFgrurAXDJ/sGy/f+nqPr7EejjpXpT5MF/7Zf/
3Pz39fsF+/vP/ViyicTEQblE8+EiWfofrIo/GiN4Jn9b0p6wUMo0R6QFPvCvJVvmpLqY+slA0xVa
Fio/9K8lmz9CtsuWH7rAErpEz+R3Z+m/TkuYUtknBW/FX5yefl6yBU4PtFcWgsDPS7UYhNkA30lE
L0RBet5ZOf1s4ce4+Nsvzlbk/baxnxrYW/IgkhxSkODQ3JdRsO0t2Xu3LfqLa19e5s/1/89rP/Oy
9QaN3CRpxL2FDLMSQKNFn+wtfrat/fnK3PX3F26KmLm6sBP3BNl7qcxqPi5MWHK3x6NMET7q3/7Z
R1i6Ve9U7UQWV7I/80a1eZTqg6FWn3yCj77Xs9Nw0ckzdCVV3Hes4iPREzJCysKcd//ous+PKZFi
9liqlhs0unp5Z5RsY/94fP7iK/2+RfyL7/TfMkfRh0xiWUp7SZ1XwLh2FpVhEHyrwSg2GrDXbkE0
4qlSRsIN5OrKYGFc3CyWVh5GNiSBRD8rNfcg/o5xmGMy3On6ImsjEe/X1/hzweGPwWGeHWeLUjPR
6Ininob74+SLUK4R9iTfLDXbSVq//vW7fDC4zeVI9m5ksC5LZIJwh6X8mfY2dLtPnpoPRoa5/P67
F4YSXDeQO8S9Id4vS6c+rjLzk5S0D56bhYfy02uPBSogkYvOOsWju4nE2omlL0Z4KdYg7IpPPsL3
LMO/GiVnT37QFrJRpLO415Q3fWz2VRo5QhN5UzqgwYLOngrmTikMJHzprqCxFEjdXZbkHnp1JzAb
jw2XGwiopn1/3cGBFIz5stIBh5HUEmrBilxLD0j2MfYH1zQRbfpDvRlFy+nl1OtLYSWjSyGOak1g
pKP0qRvW9+P0UHLSCEdt75fHnAq4gKSJBIeLScwvO/pJZjWvCqiqSJsvhhHMrbl09nZFIdNQSjwp
QPWd1JCnUVHJ+rYRC+jgw4XQPfcWLaH6ayGLdh9N6Mt1wnG+jnPsGn7szKDFTPU6nhUb2ezp1wPw
o3FyNgcizNRCc47F/ZTfVPUzZkb0kJ/MTmcBbH8+Q2fzXhz3ddahJ93jUbGzmdihFlx8NhgOYhhy
2LbIprxAvYpUENFyuCpzzVMmk3pkuC9H+svKhGxSuFXqYGO23S6x8t3EWubCyXMmiFe/vgc/O9b+
vMyzWTRvAnhcNeO570tojY8AXux6epbIsi3o+UK+Au74yT3Rls/+F4PaWC7i3YPJYznOktCKe8X0
HyYQYhSJdXTaPgJnLISEcbxJscGjpbHFo8jYihK5NsZeidBHB1gqyMxJO/EBwe6StAHTkwFfS9q+
1MEdKDWg83Jj+JmDzBj9+uwUsonHd2fhnTTUJ42xFXbEGTayo5XfJF6k7gkZ0cF7Qb9JEg5JWbGW
0da1dCcD8WaQ7oviiPjV1v1bRJ2FhMIBpvOv7/0HE6CxzDHvbocvmB1nNe693FEJJL808j955bPC
/R9f63lVr5DSecwEia810JwQ7W6HWFuE9YYmg7yYkUhkbBGpDItUejanjTHjdZVUV+5QNYSWrc8P
I5v9SdJYXqRDHJ1yPXA6Sfdymd7xP/v8ZwuAXsRKhSVu2kPz2AQqq5nw5dev/MECtnRT3t9ZK4o7
v8xllpbwQLfFAzgYKV+zaiNl0if7gw8mD+NsISiHII6sgUWmFVix7/vhRRHefn31H42Ls7k/KdF4
NxPjAk0IYYqT9smC+9FdOZvvyrTM41LidXWmER+jvUQ2QFVvzTbcqPXNry/+o/tyNu+h54NU1PAm
g39V6HApv+jxJ8mMH92Xs7mq0AeseMEk7sOa+KRNq7m/vuQz5dQfT4t+Ni9VFrJQsR/FfSmhaojr
NbYPPBR47UQLwbO5NaKnukG9Wd9F8baRfCcu1NuhRZdTBk4kNK4Eyht/B4TnZNMTwmSB/IvUzOUw
T8yHsurnai1kg1NRSAtrfRt1V1jGT71xIWuh3WQvjZp7ApIB+IVtuY0Cj1iNMnhQg88CID+4efrZ
ZCP0RPpMvsGmqBZWSrUClfzJbvGjV16G27tpTC+hfUVRthxSruPpoBTpJ/PDB+P1vPUEpCnNqAPP
+6yBRzgkK7GnQqGfRprpRip+9u1zmX+xKOlnc0XVzrMg+wlTJe18eVurnzwIH139crve3RboxTFP
HBuAZIFmoRyNH+bp2wQpN8mkT+7QR7f+bKZQVcDMUezP+zT40kl7v8qdTx6JD27K+VQR1yU9W1bq
OvR6DKXlJxf8weygn80OwwizwfDlea83oMmlAbVTeAn7+J9d9dkEoWha3SgRt4McOrftVwrY7V+/
8gfXvSB93n+ZaLn9QkyseV8QlNgItro4IWgX//rVPxgqizb1/auLohqo9VSz2ae0bSS3o3gVqrCP
WbPl4euv3+OjT3D2lEb0jLEGLe9Rb1r1zoBcEbX6Jx/gg3G4ACTff4CoSOtu6nhSi9yteEY/O+N/
9Lpnz2Y491lrZrxu90LCgvrZ9uijl11+/92jWbYm+A9Lm/eDuAkBY8zur+/xR6979jiOVh2Mdcrl
tirhFdJNo3+y8n305Z09joJMV6RbXjgILnvxJHEGUz4x2H90zWdPZNrRYegH7kVebgWicYvrf3Yv
zp5FQlUpzS9fncW5Zt5o2idP4gfX+z+cnedu41q6bZ+IAHP4S1LZkuXs8h+iylVmzplPf4fqnHvg
4rYsQEDvRje6sUyRa30rzTmHOh+J6WT5oFR53mBl3Oft4qrHnZOlieSqq7Kk2Tjch8gTp9V17c6G
XVyySKyAvu5S/25Q3sr+z3XtzkYcsUGhh/qHym/8HOJ9gPLvuoZnQ07kKkHFdz3tMHiR1YuX/rp2
T9/z05hLAAZ7SadOO1V/kKeH5tIG9vQiv5i+1dmYC8J+zIyGF4FzVo+bu5ZbkqH3XbEyN1iHr3wr
swHo4ywmW4C/EmAYHoVtjhn0uvcyG39cVJWYPwtxN+HnHDfDcN1cqM7GH3n/Mf9S6NCgwEg/+994
mbMn3mfGnzIbf7g0o7ZUaXdk09A6jX/dKlKZzYHKJBHyHVMvoAll6tK7ctMwl66hVZJauDPDLu1d
jQBF4UKPOP3eL/qdMhuAZpDBWMl5D5P1s68+1BahJVxdwq+RkBDvXS7D5nhVF/lP5qxUSSTAGBP7
ZI6S2kcp+/V9w2emlZN+8POYTMu+MICyTjsRJ4Ys4kYYmQa05fetn+sps5EJntZKRJ+13oC/X0ow
+75d1/BsMCI2U4rM4NV3FWbvtXcpfffcA8+GYpPpeMsHDImE8toTFohrH3g2FkdF1iUWMtS+4qik
m7a9oJA788DzGNtKadPICPh+WbBLWiT9Y3Shd5/pGX8Fb5+qdaX6tWKdqoeFDN9gY9vKx8y/VE3/
Zvp+MXhOUaufO55oyL1vnhZgUvRWj8ExsEjha5djh+JcMhaWBoKptEtudX0EIiOeTV+6T6TVqC6J
1HCkUVzjSL7wW2dSx//b/suzoRy2YS5wSz/t6s5wPBwaxDxwg0/Ev2pbjIwGym5r3HMtfV3NP92G
fv75XR6egiSSceclwRHw3W11oeif+2yzAT10FSDahF9itCtwkgDAyGdpLjz1ucZn4xlbLeyvU29r
FMkpk3hpig8hApHvB7V8GmVf9YnZqE5I8qxq8o92csVZCu6ftvSRgbROkL95KDsEAj/g5Gzlsd3p
5HikGoJQJXR7lZjBAkmNLC9zKTzkGZavCPS6AXICrOv3j3duqM1qw6RLtZ72DOFALDkS2gzjpc3f
uZZnxWGYjDJhsULVGR0p32TGhfJ75nOd4vk/dzJ1ItqojWk3lLZDjjKHUEbYEBfex9+h+sXnmsd1
lxFwUP1U0yAT2WGU4EKHbIPD4eRuk6cVlIoPK3oRO2sRdb8y41GVVxpYEi3T3az8DQBu16nLsXhR
p3RRIy3X03hVyLob4YSyEmVT1M+acP/91zuN5K8edlZvKjGqrbpPxx2kFTsO72qyR0i1dE68jO//
wpmvKM1qCNc96LMUcdzlmNej5GNsrqvxf+MPP1XiRNOKIBSzcSdyt8fG5Mqt9V+Z7qd2JylHqVZw
atdzT0Iqhz3q1XVLfWlWKEIkkNIQ8bbHfEf8ZdZd+Irn3vGsQiiSRixxK1GADEKRiO0wwSte9/lm
w7tMUlTBZT7udC49K7t9ua7Z2di2OlWo9UQbdxNMp6NfLa5qVpwNbYE73xGw1rgjI1BD7nhls7Ml
OHFBTReX3rDrHqew+1Uk9fv3z3umFImz4Vdohd+AOOaItVpHwo/BDBeekly3cRBnIw8tXKgF/TDu
gBNzZ1hdt8gUT7/l0/joRpbGeUazA95HUqOufNpT3/7U7OA1Pp+PZpUb7T4aruu+4mzE9SLBbJVK
h8iCo2YYbwnwuQtNa6e++kXtFGejroKn/D+jzsPtI3U/LKZmAAcwTJf6tIGkimXYvxOjCsq6Zmt4
fcfGQiD4p8Yv2eTwr70HgRy0PAcZd4pjI0F9E8qPcfUCbZH/Mz4+MoHIZyS7otwMhAJn0XtfCRsC
vCHErbX2vumxIa8LjKmRie+31RcJqUJWpQIaIt5KX6RkkEyTaKe49axAcoQAatvr9733TNkRZ7WB
7N+0Mrt+3KmGU+sOYsfv2/1bD796s7PqYFjkeY2+OOx8dDW68eAHPoQ5EVL2qyfcieHvJPkjpA9l
/6J1bz7Ln+//7te/h0iCf7tgMIiNl5XstE1hkWVrdbzgrTrX7qx8xGEvZioiz138s8vX43WzCQyG
fx+X1OYYtt+p2Q8t35Ly8/1b+HpJYFqzssGMJ43J6at60YvOYi6Z7nX93euvu9xnM/PvYyvkfeKq
4rFz71nBya1eOAo+/ez/dhrz5Ab8XEB0tcjQ3U8DV9vYqUWPfxTiUe617EeXXlqMn/uUs3piJY3C
CpxDQKlb+USSF+73L/3riQAx6L8PXxpi3VXq6VumK10UyY63YM5fulw699SzgRqPJsmCMU+dI+DA
Gn/JuqScfvZX73w2UD0AjpnQtCzuvBvJV+7kcev3quuNj2LwFCDGmtTeFTsNvHR0DCVYiiR5WRi2
ggBnZLnGGLHW1HEL1cdW/HhB1qAr5sadJGiuILBLQYef/WmBqYWPokQ4mUQMBxdAE+mpCdHt3798
XIFf/465phG8A9lOCrv6tNZdMrwWbaGC7NScvvwdeZKTc77k+wrXwynJbCYRgSWOsMCNySlKsFu0
xmZgtV9Xh67okaRlrkn8n6An65iJvdIXMll4QFFRqalAddmfgbXXs5uBpLc8p2DHycKSngb1t4IO
P4pfSYR6UCXyuuT0No9/ic2z0cqLesjtwNfwI+ignqpFhj9/VN8LUtECAUWLviQsLIAsHi1NtdxL
3eQORPCb2iYj1qSb7jryjGqk6TmwvkqTiMMjMCJ1q+FnksCyEH8kmYyTouEqXmRPWTnCqNqDUTsm
ngk/fZq0o4Gh04uNlRZH5J96bg+wS3zyRhNYq7og2umgm8+mchNDpx9HrDSjtTD6lQCRCiz4EY+A
M+jCopIlLBYfpNwtguhNaeJjjWdRKevrau5f+eCn5cSk4scptdMti4LD0MF3eKGvnMbMF11+jrPg
UhmbSs9auygec/PG/J3fVD7ULoccvkJaA7T18s33f+tMrzRmoyvU/ABFITtJL9l2pEbVwUovL95M
nqmXc21HJwltDvmOM06BXPrqp8EyY/xIlJsieUwgU7YbT7lrErCYxnvtP+QFbt76QYiXqdYTAkqu
BLlOWklMgbpn07Q2k/JBbNs1lga3xydpFuQxmPeVnz9jkEmSxNFrfZnKZKeiqCbVPcUyjAatR17X
LuSsRJzW433cBtFzaNxlPgGiK6G4pDs8UwPnMo9GNTB4CSIdQiT+QuAW/O77r3Su4dk07CWQVHqB
95haTjgeq+7x+3bPfP25HBomqBSWp4MVs76Jqu0QrYXhglb3tKD5og/PZczIw0ttTJkqO0Jv/Ph3
6TdO1pCzF0TLjoo96uWWFD/3+x9yZkExlzN7ChS73huHXewdtfqxivcqVvmmu/BjzjV/en+fRrop
hcXU5cxBXjiQvh4uivGttgiQIF70+x9wZqTMpc1124kxidCMlGynZkTXmhsPKnS01eMLv+FMH/qL
YPz0G+SsARfdMEGzVVPaZdIvvn/yc+3OlhVSEiYKHBWWFdpyCJbY365rd7ag6BW51RSdE0893gzk
xGoXNoHnvuWs4gFWr6Ss8scdB6ouucLIpwn4UI8t52gXPuaZvj+X2lZC26nm6bq1L5+T8k0VDlXc
24pIOjVHYOJ4EhxfWlicef1zHWuuE+eaAQ3eDYAA5NZcITS7rurMdazk0uaZGtQjse2OTyTPpdvG
M33dmK3+pThRxuB0Kxg29V7qx00OaQY+FW8n2YqCeqEmKKce+EUJmgtR9TwkPlOmuhnKTQY/dFBu
LPysk3ic8sYZk3xVWL+a8SigpTfDtQJyV6xvta63+3Ii+D0jynHpVZKNU9QFWrOqQssZiumxKJ8y
ldzZEBxx9idO9wJAZSGsloQ4mwT+fz8AzpzymnOV66APmWJWjKysgY4NiRNzfNSyx067RRb8itKY
ZY5s51wylMVdQaaOfmeYvyoIXyVTXUR+jTjFsLDK3cnIJ1gWhO9l4xMcGdxJMXnnLhGtF972manE
OC3fP5WXAdpMZcEz2KnEejRut1Kiqw5hQbr827IZSIDuT5OUX/1qh9aNqvbCOD0zdubqQ6/BFxeU
pw5ivmf5Ueh/fP/lsHd+3fVOLvnPb2NqxKCdLDa4FZclMkFnfnUf92+pdFtlnJON/pvPjUBSvN1p
NiQP11C3SfEs+W8KnuRWJkyWww5jIt2THF1//OhH+mb0mgB2wzWATO2H1OdEvS3qchX5GfjXyO4x
ecuNtugM1dZJtB18jCXD+McTbpJqBzVeTO+lYq+luyLbixP5s7tm/EPMQqEuJeGHHj+E0xHQNyHs
zWMNqMUWhXFvSuReVWRhkIDyEqsx+7ttpf8Y+1s/jlzNfGvI3tNdv3vJkpKopcBaTEUNVuLDaO7V
piLtbD/pRCWpbFBUFO+aUyqGq6iWHSj1PmhEpHCPxvgYFke5fyz7+4lMtdY/itnDlN2UHhDzQ5yt
/fSmKKFjP0TqjoTbKYTDMfmuEeyiMrKt/jYmjXaqnmJ1Vyi/cQ3burQNR28VRsQb1r+Thig4ggbN
sn4ZMT0F+guEb6cG4tG9qO3v77/8ue8+GwWdr/RlLrJQw1gSNYdQuHIMzCZZNdWtNB9ot5cxo+yn
S6V4FqLy/69fzbkmtMQMEmDEpmHRW3ItiiXfcgPvzidjLdCeEoko7tfo5Qdx2tONYPwQtHcPtt5k
bizzRQ//aEN6X1TJHcRxrYvXgfEgRdVSY3cK9l5VrhNGkf/w73gCw9YXoYQKw8N8rRk70b8wVE/n
Y1/MEXNtaTmFShThjNlNCcGPoRuUq254UoZtJ7oD9f2qbjHXmIalErdV3bB+L7k/d9mfXNfubF9g
6lmmGsVJKRDfgK1JOvf7ds+cO5Ot8+/7jhM9+x+BTYc7tYqyhWX8DAj3ZErJhNhtpfvBf1eM93Lc
FiG3NjXJdfk2zcZlVa2NAb9s3TpEOxNQR5r39Ksi7dhcJCbhh6WIq8lVs4NQHxQdB9GikQNb9JJF
KH/IVrTO0j+CWWzaLDsUlUeY/Zb8fzLcpqUfkvFQPNXVbeItmnZ/YmEoB01bEilz5ZearfQtHcBK
SvLwrizvY+mGWNkrG57NCFE3SLHq04MleaG/t5eA0WcKjjYrOAowKyE9nUGIQmUH+qvHydX3feBc
y7OSM5ogE1vB47LkXfClw2D8LzL5rIjtzErhr0Ht00oha8HU9fWI4oMw7IydcqA/drAXv3/sU0TN
lyN6ViqCLFDEQFPZCkJIqAJjp/aYqRKRyNGGzHPlDzhhx8sGAjIrxU4hXPaNmAIxjw5NAYPaF96M
LPxjCeJ1tXsump2QrqeYHMYdueG/lZdAUX9//1PPfKG5bBYyTaxqUj+hXLfhoMiXlnLn2p1VFd8E
06NUtNuynA3c4M91jzurKaHAdVUUo4+R9ZeKsODrRMmmOhuyuZLqpZDzuKluE3rSXrz7OPWYL+YG
9fR+PnXUTozaImh54Aauq2FMtqU/maliF9lNbBDW231kIxuLxo1KwVGDOw4ywU/gHB3uM/M9iAgx
6Uf8vvIt9AF7Sl6LsXvosVE2CTCa4clLcfRJq8GUbLGBuoHorXud5MOUH/1ylSTrVlpNAACU5rav
XxVf3Fz3IWY1I5ITUSHWjUXKm1Jsy/7CfuVct5kVjHocoimceF1CfOt3K7G+MH7ODOi/xrFPnyHo
lEhqJIV7fPW210bIGjnnIwTxhqoZsLz8fd1bmdUNH4xGixmPsiRnbmc0SxIIr2p5rtrN60kTC+M0
noY1WWbGlbdcc9WukHv+lJu0K4k37Wt/ye9w5n3PRbuDorT+ZHSo26tHHW9vlnNH+tT6i7x+uO6F
zCqBksuFLvotZ4NNum9rjmAvAaHPzC1zta5WjqAkZZ5dV36UhL/KRE6b1oWp5UwHnyt2FXKTzPrU
+KQtiK0lCPn713HuoWfjUS7gHZQha1ANUIP1kXCdUhnB4vvGzz30bFSGXq4NvUwnKXFje4566aHP
tTs7njNE1s0G4Vi7BqYcxI7VdY87G4WDNSai3vK4hvfTl25U/7q7mrladxKqyirllppHDLG4aMvr
nneu1QXqxkmQGFP0JFeuYVZdEJOeeb1zke5oYOxUjIgT55V37J6uern/1dpqlTjpNNrdVItLgR/n
nvTUqz+VZ9KzrAle898n5djn+yf9e+79xdw7D93z6ow9gDQMu14rnCg2UZik+q9easmzr7dJWkOH
2zW6tIwSBUq1YIcpt5+Zzy3isSAMCTxpvsrZYUR3AmK1LNuX2XNaABLy133mu6E2uaHfvyOWW5D9
haWV6AWvdbSmnpxEIcuayAMtfDLDY4TjpNpo3UGROUK5zWVy1AvNMaqXpCs3qcLxdPQDhYiTiZOy
iQMN+aueEJaHNcYZRPCjfrHx4nTT5fUW3Br5MiNkp+bQy9nWbAjUvB8GDlR2gb+uE3kl121tS4OM
1FXzXQ4u3cILj1Of74iBH/V+LTOj2PXY22o6bay831hWBgZGWpG/uMx669EKdQ3Iu6+vcyW5bjsw
z+zN/Sk0vD7nqigGl2cXl6JQzxS/uXqqFOnlg8FuIGxuavlVN2KSJ64UJczlU5bfwsxUGJ2F9ruV
H8b08fvuee6hZ8WvLmIxapIJd8W47GBnqO1rRaf6vvEzA0qclcA6rfpRk32mGXyMkRuqFy4+vn5o
gr3+HahVOlZFJ/Gmg27FStwmxvi0ivr+of9qbf87YEkKnrUeJlVDgBLzzCDYkwIUPrOotM9VkNun
jOSqBRks+W6aym5rfgj6a4HuNa69lQrTXFUv5Zx8/fbAQ//7HJEJJjfSKfQEZgr5c3rdmoUY6H/b
DSGrWz5qh51cPNfmrdJe97Xl2eQvtWATo57yqSz9p/HX91/j65dg/o2/+lSTc0A5SmCFXAot/f14
of+cful/vzCJ0P++AbUurLLtgnFnTJarcqY9NShkBILwL/k1T9/oq78w6/la4yllX2LNUDx9mRGD
JGqDm7DaD+vHZHy96t3MpfkhslJ1iHjhyabcX3lHMRfkx5IH6e2kASXo4ankH/+6pfLfU45PX1Ko
RU1XOYffRSooBeW+wFzx/Xv4uhyYc9F82fbVIOJA3jXVph1UrpCQ5UeXLApneuBcOY++Tx6IjEYU
WyPKeRBxoV332Kc/+OmFyMY0Bv5AdYyMNwimd0C/bEKv0gtv5dxzz4Zj6pV1Dzpx3JXTbT0eyJD9
/rFPRfaLri3J/z62AMU2FjzuUj0TcAoqNS6FnBgXTerFjiCKbiWHi+qS//uMutWUZmMVnN6kdzW3
woC5p8Jym/xt4KRNE6G+JfVKTeGDqPqiqEoOZbmVaY+x537/S8+9wdkgVnSSZuuQ2hPfc2VzYT34
19n5xfubq+6rCJGZVVB84GHvgnbRxCS8mtptxom6l4RuOYINVLVFwdpphEMrigIn1ZtCRXWSZavR
NPGc/KAFp89WsfmcirdTvo19/MrdcwRt0MeV4qEg9KTuV9/9jOuHuF6L06Ytu+VgmE5l/RaMS9GS
szz2/7t2EWezZZQqY6aQ07tTJM56tiqK8bxIFz0RaGKb7VDhqPFmjG9xL6Q1+BXpLpTvv/8+Z4rs
3A8QBRqW54jdZhrsWz+0vWlTyy+JtevNK+9V566AUTP1hn6AJOR5uo+vO16aewKqKqqTRDGHHbhQ
OzUW3XhpzJMcfhqG/+1exH3/OzzVHs1NkmesbrXOblpHzn/p/Y0vkjr93qMuJOvZ726BMMNp/wkC
nkv3LRoSMkErp4Vd1nXrwL8xC6BS3ktvvJj6tpde6bG2mAqrE0K+hmXUELdmiUepvjGUDfCXoD1m
Hop6zWmVajXl7UpA4Jfra/Jd10T3kva1tfgn0e8H4DyFVeyk6t2wOjssYkdXIM0OZK2of3Kt3sjG
I6CQQ96golQPHLEvTM1cDWIBTpkUiByoVz7eT4PsxsW28Y69lHH0qLte5rmi4MFMWHsGWyu9wP9t
2q2S7XOrdP2+XnDl7GCVd6voPuVgIp0KZyC9rPP7+6AQAe0+Z8WfwpC40Oa/WaveMpzEJGvZe8j8
rZfIO68Pl4NynKYbhM1OVrrEtdqGsM/zbadKTtArTtN9jMKNHIBQl9Yg6ZeVmvI2ezvP80Xp/RH7
nz2x46qB5lMCJ8sr0rvW8dt+IYgHK12LfbSoynwdSz6GqhP5USTbcxQ3w1SvRpFIQ+FP/5eRHLll
9lGCCmtqGANv/Ul5G+Yc4S417tIi+SUtdlb/JxQ3dfgs55EjEq3eBAEsgsNgdqs60p5r7z5Gw19V
6T0wt2BkAFtcZfv9kjwEFxKyq7UffQ7buinwLMorUTtaANFC5VASuS1Qlux+XEo+4GZfdCGcOwrV
SPAqpwF32Y3vcbRXC2klm4pT4H6QhsI1w8lVjQdOzTgxsuvBXAGAddowcUCd2rK8q0C6dfEfowwP
6kR8Fm7OXjlMJCCateagxQQp/jMZVuiP3b7ST+HQttGmCyZS1CC16JbWQl1E6oMmH2vr0R8eu+im
S47duBz4r83pP2vCKU6SxGySJZ+K+MC/Z/x792it2sVULrk5rayFEwduxLl52jecna9qubJl9tld
dwDDzg3zotEPabUr5ddmLFHVUIizD1P+UcfvSv1mmqvO+zF6P6T2I+F/M6RVTPRdaKSAfYV9Ei2i
ZO9Nb568BlSsgWjyu+OQ3BbJQU42LKcdgRcqWR7eZdSYrtfv03RfhYtevLdC0dZxspTCwUNLEQXF
QhxvOcdZ+kK5Lk3frdPXLsqYX3BKsbqo3tIIqFS195KRoMJhKcrZsikRV2B6CQRrbWbDOgXJRUZO
Ixy0bt+Tqt00C1A9tpT+NLXHDNq0USfuWLWPA9FlMmcSpOTtWSeRdn+b+jxwva0mwUnjlynfaA1U
Rn/X5jJMqdImwLsiI16lkwqxZQ9UHUHybOt0MVsuZQqRgdcPaketxkiyeeV9RGp5bXE0gsBkGhxT
rt3SXClebIeMqSBp91Z41NRbQzymJrpsF0E6d2JSG5Cd8NOo7iR5uPFV+X5IUKEoKiTA54hzVZi9
QsbdLvt0M3uIm3BtVYJLfMSCgNRM4H4YFW7S3qfF72qIj7qpbaMkByEfrRTl3jNTwKqQEgRCQrgg
GYhr1wXQ9SnE+7R1rf7RskYQy+rCKH/oVYyzFf15ceIDDk8JhyltXrmR9EAur62pvV1ZTy0x7aex
Z/qqawUDiEb4Xg0qqZ+hhvCmNBwS29fc8TsCSR8tZmZFu9FR+ufVkyqhy6vD9ZBsNHznRufiN0Bo
FbuV8mzpD5783IbVQSZ60sfvaCHrkAEuIq1fFPWb33HuktWvlTj8klD0GZawH2omgWwCAq0bTq6n
tle160hMHF9pNhU7pi7GgyAWP3Ik8AkB+CIiiRbycmGespvipVo/jmAdrdZbDmPrVhNQykxbRuOm
TppdkSwDf9kIHBHrq2x4mE44v2iRtbukfu3V27Z81mUM/HdC9sIRqlBsNRY8/D8GK7UV4S0L7np6
UOlZbN9OkbEppOlFHCu3Ej1Gbh/8nDt52V/q3SqoFmZ+G/UcVD1H4YPKYAmyhqv6rSdbOy7HHEDl
rh6/DXmxpVhbJ0YfBKdcFdFfS4tCvO8keRUx83XKk2LcTzViy8RNepxn5Uvu4fW0Yv7SpveBwuYL
tVQ5VgsWhjw8hspbVm0lgePaoHBTgdM47GWotEigFfq3uvityRulZtFXbHLtrvDfpalmRNwQorOO
ynWT/JKabcQj5f4WsdRG72Ag4mDQoGZHj/24EroTZPgZBZGUS2DlZCjGS9FAexW+D5jsrP5Og05V
P1jla2Uu0+FW6LatHG6a5p7DHqbQZOzfJxXMUBUtYAGskole9EPPftbspQKgdvVobDtKbFQQqBBt
5AhX9T7LgCYYOYuvau3no53my2Q85G1klxnVK3Br6Qj5eQUSABnFBF4xAojuL0LtiBlwk/iHiRPs
pF73wh+dDENEO2LO6Jc4+KwcjgnZGWkk9PkY/LJsdIrUsk/1Zsph2dfNI1jRpL5L4+Xo36qKO8Q3
ATZLI1yJyorJGO2YE4eFHSauKP0UxfUg7zT1aWpvJfVZSo5K0nI9dlcKCLgwMAOi8OTbzjSXEndQ
5GBETId98ALPs8rWXCUR6nAfdk8Cc19lkqTeFOQfTxWHt/wNrB9W5t/6PlrqSNhVzU+/ExiYqt13
1UZuPTdCWJYDBLVYkHVrI2/3ZgIvogGSbbIumMpbufISOvQhSbmHYNWSAukiXtjxG2iMwcEodi3V
KYcJH/q+E1j1Sug1RwaoXuTEqmbdArCF3RYPlgDOvdtHfb2yMoGEvNa2wiU+smPA4VVQczzLtW8Y
fIjjPpZ3af6HqEhBAhu/bdoHL21trfzRTN7Cr4/QFex+2Bfh8xQSiTtVrqksGo6t1fBHnb5E8jLu
iZtrly3+GjOmgvlM7220NMhqyXuRAv4BOAWjkhOCaO0Cw63Zw0xUgOHFsh4TYz01h1LL3TIEnNju
cis9SEV/iH10WgQDDUJ4U5Ip1qC3F0LmF30w2Bn9wbm8GvL6vihLp/A86LcQfrvivRnK9dAuDH60
Z1VO7pU3ad+TjHvH4pBSYC5R2+jJTznN7TAMXQBfbp3XS0l+RP1jZ37sTOZNp/2SpU0Km6fNlGPt
QYdkDNVNvGt4BTo7jFBY6aDqTXWVicUyi98n5reU1cvEml4xOYOgEyussEslWPax5srjL4EJTicN
uK0Oo/8zZzEtklBhBOuJt5yVtRNo022riYtMVU8DwAratV9b++YEHNF+G1W9jA1z4Qu4wrxs04wi
SBDLKek3UZGvEwn4beHqScNCwJH2UgOYWANt24RLKdQXXb2uqtIdEsyEwikLYxu3+1hvHyL9Q1eP
nn4fp0cWoE1drwDHL6Z4Z/nISyRwGrBv8KnoLdiDqaW+40ZJ94mkuWoU2Kmu7dUcpGrJ2jCX12kx
2vWUrvKEia1MVnWJHUyTGBqgVCnPjcpba2VsVeqq0373Fll/EP8goxQvinFQhqdifGXNsO7E/g0Y
BH9e2fmQf/GlUNx69FvvY7ESweRFHMVO+mHoDFuSWc63dEaW5UXZHcM0cWr5Lutr19QKBkbjCCyo
Wn1ApN2zIRhWkvESpMpyarObLgPGHAzEO5V3FWmVQSUdVY0pp2/hq8Q7WcnYCxgLP9qFpetxFmEl
AIc60ylTQsJ0lRNhOMDAj9XKdOrQcAxxU1asFmMaSHkpVQ1NZDkZA6nSxXFsb8siW4J434eAnFMz
WCMjdwTSL0waNdBnRIBZCb/jks9cQ5676Qj8VnjNkzDdWBn6MRUUJwW1Il5HYlE0yR8NRj/dM2wr
Tzd1v9GGxClxEA0WK3yCaGQtWSjpcA+WbZUxOM28I4SltTtW8kMcHE1p2E8N4RuKJjpN9ls38ls5
3FX5z1rxFiDgmLx6Vx/rtVGj0g8OdY7HydwVsWATQr0gSY+9LT63fEW0se19dF7oes1zq1trsQSV
2yQ7xdryOxLpJdCCVTAurQGMzLDwiB3qlNWYmn+ijqgcK1vExuAGvlucHNM3bd8sczisxq2h8OC4
+mARLcu2PZQFPL/+XpbHVcMZUC6aNkl8yyGU76oivSkbBJEVElaTjWPhyjpoxuapYYvo689+kDsl
4nhWjpHvLUw/X4STgV0VbJVZfhhkg9uQiphW2npfFA+kt9i6fNfm4a9UDY4jlQYXZFauwil0kC+k
KbnIw00mdSzuiAOXqNphPWSblGCZRskPlrnT8IkRsGP3eoZnC8CzYK694r6u9r2vUx1fQ+sXwXyF
XRDkGcMnN0J2QGGDhJ8qTiaw0kqH3uScZ6p8QNfDUhJzN66UfU/GgCEpLmNrVUxPGW5Jn4lX6x+I
UVwUJlHlXv7Ya8OjSH53m8QOlz4YG1e1tEpU/uAk2PEw3lhCv+h6YwkrAqGA0/beogxgYEePkp+4
BlitcWQ/wUayjyanZwgOXrZop2ejZkmQqk6q62srkpjQLWGVIYJMKZVxQ/Z+NRwthdlVkhoQz97z
VMVOqgWHCWi1LG7EOD5a5YdZqraKgbNWAFBjT57Qmg+D6jRsFkazPqjj46TcZr23m6AwyQXjUdtZ
3t3EpjwImpVnsQv2S1duVAfOzCoLDPAT3U2Rqx8qqfSk9Jf5sVGWRnbwpS2Z0LYl/ZDD5y6466zA
tpob6hZq9irclxHHGmWLEnqpE62vi+OjEESO58lOnCdHrrlYPxQ217wrfbTulChYe6O1aWJ/r6b9
UvPl3zErVL0LbnrjeexKbqtYMVgpRzDg1CplaaWhk2GNzWKKhy6sFCvYikix6m5kQ84BA7lthEPL
tqKQwAMEtWAvwSXvUveEnacfFHYatcFlcv/YGhN8Grb9xqSsfGXfgbFOT1n24LoTvVrIVm5rZuHE
VDtZlW5DIdj3XBn3UJyxggmsdFIfj5LsCjKggVF/G8wPKwl2JaRwKfzVZOETtzK3nIoQ3iBts4AZ
LmmNg6lWkKG8FXI7dgtHM89vi+AuGu5PG1MnZTEcNooT9fsEFlxmyHu9Hx1TbVieTeyLdr4Oh9pj
Gph+EovoGJli/z/OzmO5cSRa0+8y60EEvFnMhgDoSYmi/AahUpXgvUkAT38/1qovpyRFaNXRXdUQ
BCAzz/nPb9RC8mf7NQFTFKwicCP4uFnEiHyYFxkT4uK1zJCtX5Cc6K5r3hLgGuL7qMwyrw4/SL8A
1yLtjLXWYlQ/aW8jxEiVqa/pvAdWdLYHvuBpZfT22uxpVWptH6WaV5kE2lykNA0p9sYqd/yGO7PE
R2mZBNJba6M6gji6Cq8eK/FVaK+jwlqY2eA6Urw0gd70QafBZ00QC9DZaLTHy8az0cJ2jVuR0T0F
ZsMm+zGzcXZIPpMgPObSsA4pWjMyCHolhYGcuGqcfYxV60JNJ3zgdIFFFM4xoXfnRF3b9ZGhGyoY
rM2KP3H95rTBLpa7lVJz7ijTbR3lvpV9SPPKyI2lGmwyW1uNkeNGc7OS+WoTjfpzNNYG1QO9saLN
fjTN7Hmytqktm7629JI8XOfEYhXOa6H0xxI0yjC0RT9Qq4fycebWOuStLVEMsfWcz1vZehqg6ITS
n3K6BdaY7LPhpb6IfzeqvXdAhVLrOLXOMqWmKkSKyvtVNd7yYCtA2pu16IpVqy9btMhSekip5Ib2
OSk2JSCG3vskagdxt+igxYroV4GRchKZi4rF1MT6cp4/RgqWme5yxIxba/epIvwagDjBVMlA7gS+
Bm1b3JDj+tRgbNmnxTFhn64zwhPybBPVKFqceaEk0NGqUzGMXhoTh0ZfOo9eTqcN93sfDvbeikhF
pITLyct2xte863dycFPFRIsXN2Voe1JNornzprc6rlnxIWF0IXO/oWzy9IdNp6c3klFTGX/kBPKR
SOoPNdVf2XrpMHhDGJPrEwBXPgRzsHbslc2MyyTVJ7ayXd48VkXgOuQKaqWx620kNTJIbnfpI41D
HU1bp3XRBbiNBTfdzF0pg1rS5u4ET91J9X01sok7RJZHrV+WI1CTgvhBuDlVwVjrIHYQUQlcqQc+
wFpB94JSmcqpKf+0ffFohRdr+uQmnCxfNtg1TLLB68DLL9lscu9FSe1GqtgLmw8lT/fhdBzV7C6p
x9uGeEvbYBNLpKWuxKuBPMiGPsopxDplq2qsV8tMFzX8F53PRZUpQ6SYq7FvmE8duixFUk617jwa
uLqATjyg0nXxej/Us/OQFmKjt8qh04fDFIyrFiqtDLKtSps8w3YfAPLy1xNdohovfGtMFtkgbTgO
1akhdtqmHAsHguR+jXd2p+26rnshp5Edky60D8QyVAMg3dJADyydox6IrYGPpgCOGJF6Kzekw8/N
zAGPJ4M1xGsxNe+yUxHEPnu1jGQv17e5IvldaUgrkb/Ogb4zoBtMBtElqa/GaYgCCvG/HHpT+TK2
kKLr6agGilcM+xKTjvFFs8ZFGtwb4XPYONu+Snd4271EMzu3I1bNPLlGwgIxn+yBuBvlox6eavI5
9MjyZ4kQnS7wo7TySfq8aZtsXFhmdEdTAjvAGwoadec56uytiIq3UUDdNcvDVBsbJW0u8cNSukis
jpEUcygaIcFGlCbw4AXf1+QLncDAei8pYq81POPpHE57W7oZE17Zuo3yyJXDh8TyS5My3+mIKbDx
qlBL0yPZmzCXWXbr5mTg4dZLSUgRZbhzcLyr4/mj0ldVUxGlIoG+tfQZTkNqKX1/5DzIzZ2VlCep
rn0nVbdFO4Ff18sWW59Qgw01nh3K1bZ2tk2l0pvxhdmDg2EQIZLxq2jPOcBF4KhbubNANi9Z2I1B
zTSXxI0ek3QTQtq+oHXLsCnXqnrS52MEF98WwisJafC1jBTzcLgzQmQsQ/FmX5SNab+MHJUhWL+8
/DthMUuNWVXNPzuGBJd/v2hFg3L2Z4pBodiLCplaFxeXvge3JC6c9wolYoanpH7hY29k7Fq0et9R
MLRzdLLUfiEZEViq8TEGJe5CWNG0ue2aHZoW8xY5o5cy1kl3IgeEaSilR605t6W1GkWzEEydg1Fe
hj34k3MTxponQ3rp5drtpv5MlMtb5aA/aAq3z18DRq7jh9HcW8H7TLqiLVnLzqhWtQ4cjNfHUP22
qvva2ubOwJnb+o04XGIr2z72tf7GtKWlxV+v5j90x/5gVNu+7Veto3uYvaKhcBYUALuuJ0fqUDfJ
Kpxei2kTGbtczRd5sXfMx1pu/Uooi3CWPQnUIJF9W0arqahubFpI899avv0KiFdhxqY61OElgPGE
lkKB9aVEq1hqnuNBfayEkbEcxQro6y63t1K1TomgFN1mMuY3mbKzGTuMphBAhptArIO6XvcSxp6F
vIxiUKq+XwaKsZRZCBMPu49+j2nxFrc5KyzzJFNw1P62p5FASvsx1rCZdKz0bCeKq6SQ6SX4Z3Oi
HjCEWYapQm29HcSOY2PDB77qGnnTKOwD6fBhskuVbbWelfuQ6BKT+695+lPcAzEGljfZ+lvXDTDl
4pMTmgtt4Iw2Cty0SgCkeS7WxWDnniXr3jifCApSXAe4bxwnv9DiPa4tJzJj9qJN97Y5r6NY3QSS
vJYLm65O30dxcVIgcnVduwroCYZcX9bpsNYHkkcYWyjZIdQe0umpTN6d5D0RbyFHgIK3SbrvtLdS
ALV3N6FxFOZpoGcr8AoOQSIBTCQp89P5PWmfnOkp7T9G5FbFdNSHNRg+NEHZJjJ2q0UG+bHIFA6X
8XWjhEgwbxkoKk3BFW5D9WSDyjjyRuq2ozilzSGsjnp2UKJDrBzk6X1UL37eZz5Db6jSZS9JJ0xB
C7amWU7cLECYnIrpOULY2VrHwbjJLifgfR2ld5NJQ1qTLF4PLg/jd1m+N8ayIu9VaTlxR38MHH+M
XXYiGweX6GxS7xqA8EWEx2fo1VrlzlBTMAjcWjoNGFpZbatlx0t7OTm3qXTT9KBHxUEKtLtZa/YG
R1qoMwpcY0vO6G3VGsiGqf7nW0NsgvwDk1LoFvteflekcK1pLChxSBK/lR7H+KEZXVXZAhUUuEal
4uJT0+5UY1VpjpeX05b2P7Mv73vXW9pRio9td2PoWJcw7WWYFoJe7kS6LXpbe0lmdYW6aJeVr+ro
7LX+Tm9HvJgLGTca560v+xuDpEHPGd4M+bGLlCWd1jJ0YhIPibvq/KL7xZ5/mkNnrUva4WKPk/Un
O3rKe4jt/YMUP+bMi7qzXXlJZW/1aGtTmq9167ckzsZLkWwkMnjbSV+18lHJb5DyM9Zw25U9QDcN
/TDAsKfV7qdccTP2YxHUfLdHLRtOcXq02sjHIH2VqcGLGZ0idgTZwOCHGpGBAY2fHS8Ka9VsaGdy
U3d7+9xL2UbS6H9kflBFMtM9TElf7kElpXMV/s7D/N2pS38enL2shTtTnfdqxei5bTW3tuD2YsCa
UYc7se0bbN9xvTQZPpKEEoMCnFNaUr1IlqIjQqeze7+J4C1FmqcOD+QC4hPcMnPeyd272oglvKmF
CvSRAWQYuex1inQeq9/Ir+oWLKPiT4rkoRfl2e7Piiz5X/Mr/s1/sa49wvQobJteQBTMWk8qmN9/
4z322XWvmEnJmJecf1zXbpe1c6isHzHjrWtbMDmO5dKYuG7CILNfyz8lTF5RkAoizNTKhgE2NZhJ
84q+YVJ9IvCznCuCUZjXGvHcEoeSZm6S+HWQBl8hnLynwyeKdDUSYxxm6jJ3/tjBeM6idlGBv4ZO
44VI3otfZpp+cy+fvJNrTy9U/kaWXH7H2mA05aU/e9XXtjxDKkw7LXklcn6cGGUxAP/Rt2lfkWPt
2XSGOM9RDClen/jxd4Sff1NDrWv7nVhrbPLi0Tdz2BRGvtLsI237Isjmb8g/nxhUW/YVQSeWw04a
YkngYgpcV7v93K3Cihqb4figbKxEXowSGYSatqFj3MWG4evqUzBllKE3hcNsZWAfBhlRgvIoN8NN
l3+j1Pj01i4fx/vbXVyE7f/7P8r/zYZ0lqMQxnEO6k1cLFr1Nd4DYVXt0/43M+hN3a+L7gG2j24e
KizUTVwspNrCxiFdZPQQdEKkAu6D/F41fibfta7tfngdJWCCg01t7oE5k5T6s0/oishY23nftjJM
147R7KT+6X/my37Jm/5fj1GUTWk1MxfWV1K3IMPnZ/d7tVtYIlV0yTGxbFRdWaMN9X503WuPH6vR
01rEDbc7qV4I+9AABvnZpa/IgSTiqcXco0Qsup2cLePxZzv9tZ9PRJxAEQ7TtFPe56fy99c3q/2b
T2j9f24+sSpZxmSxHeuws6B5DMbFjRb4ZJxjBtfZTZxrlIDByZEuM2uMQRrmiyLbV/oLIwhJ2uvJ
NqaaqBJisVR9wyRimZKUW8+/iwFbWTEeL9P5WHZWg/IsB29Dfeeo8sqU7qNwgBC1VWYT+2EWU67c
ff1rXZ71PwiB1tV+Y6lJpKgg/rtMnCe8SkQzkMXQihetqt/iil8xCsaffaLXPj9TauRmVvMpWcnN
3Cwt+/Hr3+GT0+nakkcr9L5Q9JjdPtyXyaVX+Pq6n+z21tUWYOp9hdcmz2aQSjZiUhilAGDJJgH8
O4PYv9/kv57/1W4wJLIm1wZrIFEjdy5ORbmX9ftyeO0yB5QxYIC8GbR9W+6t7LVobzjWy+KpliSI
bukCFBPoOnPL+j0fXh3pHFhPsfpCvLo5AdiSqEESenuZWkrY7IRAO2W2LOs/GnNSkrBNteI4f4jT
RyP24DIvbEY2ibNSMF+y6sjtrIParyxxK4Mjyr/i5GQo7878AvrsDtGNMt7O5iWL7TZvnKPU7Mbk
GJfQDsqaIeNrBb5j1s1tWGjwImHwhHfYGdrNTMZueR512avyxyHY1vCznW3Yf6P6/oQTbllXO6GJ
KKxLejyJLt4cNIMQnxjV4K05jQD9JuRHxzVChcSN0qvohHXAdyeMfmQ/R7Ls/97e29EpJYHQazfW
hzBYi++o1J985Neei2oZ6pEEf2DXf9j31Tdn+mebmnlVKE2xVNpDDV2/GJ4M4kWhggKPubhu6SHK
3xY4rm+WY6h4ymQuZHkmYZqJRGh5VbuJ0g3dvuhWRjYBGvKwmWpYhnoIy/lZjtsbRy9gG5gnu4g8
nAVXCuDyGJubcF7noeZGebyfwJNTbZ+TzRJr3ym7P3tWlwX9n0ql0zNRzKlCTbDFgUD8zIXGurbR
Glqm2U3EZeMj07j4O8eUy1b7jy3g2kPrEjaQ5jlfTGAwlvuNcGJtNj88C03tfz+KuBV9U+M9t4tn
PBj8PPmmUP3spq/2RkXKUVxXXDcKc9cZQDogk4ifZSda125NMnEdudxjWq68Mx39Wbdx7a3USmrR
ZiNaEes5uDd/fX1GfPKpXfsqpWbYSgM0nYs3SZt47Q87rmsnJVO0ZSAuT2B+no/fOX18cqAZV6s9
7/Fp14OcWs6pV40DHx0OkiVDk7A772fP42rp6Qkbisi0cVe+9l7x52cXvSpSEtyY5djmY2uea8sH
xfnZZS/v9D/bRN7ENN0ldSIsRsZczsvXl/3sKV8tOdUIG0moKi2c1q8tCMB5WLlWq6207DsD3s9+
xNXqS1W8NW2YuPjKM5T4M5inhKB6J/0mrvOTUvfauaiXk0iTlI79cxL7MRwWTiZ2NnDmpN4i5vlZ
mf7Xk+s/jz/JdGGOKc65ag7NfO104fLrF/DJmrw2IlJrfeinVkFT/xjeSz/7sK9NiEy9ZGArMyIw
lGADqI+m/eu7/WQn1a8WpRmEWG9eupU4XaeQnKivyqjwv774Z4/iajmqDpHCOWrHC1orhs2k/fBp
XK3IakoMkHEecdsupwtffPH1/X7y5V1bEWFhUKv4h01EwkEK7jCuT+HMneop8QN9/uaHfLJ69OsF
aqZ22CX8EGDRC6+D+YIO60trf3bQ6FerUzPICwlbPB3Muo0Xpq54JXTDrx/QZy/0ql8IDVtJe5sX
agS4weH88E3V/Nl1r4pmGz/xfJq4Z9XwxLuUrL6+3b/d8T+Km2tPIL0ThpM6YtzJaMImPAETOGlj
uE9wZ5XG33M4wHhEV9Si1ZhqTxplJFwbE86lrC5MxllZCZvrxlRtCMDIPOpolVQaQ898JeYHvZgu
k/5dZKsuZMmLO6hWRQ9Orvv2ZK7KGVRWWynm4AGYuToWGkHx66KOkFIZqsLrTJNFmsPexLBvnLOd
LndQNc8t1O7YZH6Om2xuvTGi9xW6rBCoz2TkEmXFas7Gjdo1foe/n1140mzus3DaOAl/3P8xGKZ2
D7MSLiOUSUN+2+LnH+h3tgozIVfRoz5gYAe74NfXj9mwLu//X8/5CktBKqwo1KYC5+4Ore1jMD4Y
8I0kCJSlfS4nnk/wKhJppTraZnK6ZZc226k1mWFsrW5iLi/WuXUoApzL4afqOJePDqPyajHYvy+o
RFpuGwsxkVquLhYko+an0ABCeQtVcBXqCHb402m+qdPfifqG9AGFw33B4LDQ1zOz57Ffjjo8ljnE
3tATde7F8Lxj8V6i+8LCyNXbdpFBFrbGER3QWleSZcp0Y4aUlDGoN36TGm2Knda/DJmzym2xMiJA
Ehja069S/ZWQVDKKTQIvQ7npsqXkwLthZlsrblNtRvUDmN4VZv+QtsVNJXW7KWWoNDCpRKTcaqXb
QCkL4JikGh6w4nFqYUoPtxOU+TDnSSRHi5kcAjU4UrigxdjuS/1dG9VwwPR1FunuOEl3ZQfn801R
pkVPs1lF5TKd08eR/O8sfizn0S+bnWYuS5lZPX6OvdJ4Fn8o8seZKGRhiJOEgrzW+Z/VeIAhK8me
BmG8n9QFy6Ayj/hgLcZqbVbdomlPBGi4Rdz7mv6e1XtjMrzELFxNKE9FWyNThJPOXQ2x9svExp2o
qXXs4Louhn4pzyRbo0nJo/ZurKsL+0sz2rtp6DwbJUWvSh68jdUY38KbtvLCzzAotyTFFfGwGWDh
h1bmEis5V8RORPNGQmClHwnY8zLo6I6REpRhuwq3YPCja5gsQwgV6zJg9FU98PSg2ShBuxyEidOp
s1WQejrBiKYq9yOrW/fM2ro48jPICmkzrmrzoxuCZRw76wJvTTXS3osQ6jQCrZABrZ3LvhmrXpGd
p0a7WMS4poS1b5MdM/V3bN1OSBkASV3gEKipDvl5uWtb/aaLDHe66A7nADLRc+ZUJ3vGk4kJirGQ
0CNI0sFJukPF4Lce/Vx/nojfneO9hf1dv6YRugUvu7FnsVecOyX6M4aoNRUoCRXMdqN0R/1eFmLr
pCsQJeaiwcqAb8GPXozhkikdHhyuAwcdWpDTEuFwEIoMXayAhFn7IpvvextBUA1tVNYXBW9ML56a
8UnmS4QaNTIkCIbAzYMSqlS+aEPJbSY8SIh9mR1roYknfI/bOHLTEYlJDjN1zpdC28rQHMwugs7G
1LKC7ZshAngrUw1Z4aZOtEVkaeQkYvOXo2xs9vE0LnGBwnrQT9JzmtsQB/4Mmr0goUZpt1KBOB2c
aBx44YPpavgFafKdgeoa4Q724Sr2Wa3x2pb5MmKaYSf3+XTXyhDMQ8flZcCx2qkohp0Cvr3DdwwY
2aVPUt7gTKShxVDXmbBPoeGcB2sHfSuH9lzFW4GjeTUuzcY89GzQVvssZWgCU7SicevJFWbNCaUV
jluMTWDPZlHqZ93zaLA+e2g6JI4M2h8cG11VRoA16V5lvNWwW7vxsRuLlRxbzF5PqY1tpr2GHKR0
qdtHZEdexI9Dui3nG4UjTImf2h5WfPLmmPq6qkzohs3asWTQuWFRIuXMjGEhySw6BD83Zn4qUz7j
0VjY8PplZz05h8Airq21cIwu3aF7sBXYm3DsvTKN/shJtg2jc858nbV0ORCFAQHKetJFwRZZ+HMX
PgVMuzpowbmTH8zw1Q6hwvPBdfDnBPkwiwnSUMUSle3HBKZHQYROmc63Zi0/5HDipxx58ViwLyfO
ay6xI0Zj2qyy0fTMbnQbA+zZaMqXZjA3g7yHlBrhFoPHA9JhHEjNYqnFu274pTSHODuo8ostxmVS
ciqPDCXbi2Wu2Kk6x/7vqas3baWt0uQOrqE/BcWBDsDVeW+kwTTp2ajwZEYG2DnwazuGR0G+Vizn
0KiHoflVM5EPhdthXm92+BiGlT/ZG6MZF7X10NmvYEteEg9ebT4a+YdmnofkhdwwT0dKElJ09MUv
Cx3DTPKO2lqnJrmtWuJSwnPSPObxkhW1EgFXM7L4EKbTrSATLJa2qbDg0rEDw8HFW9Vl4oIQz6gX
adKiCba3bSG7Ioc8kLeJ3yd3QdnthgKdBlwcE5p3DXfTpDKhmTId5yWY7uS0gIcLgSWM7sP5zG14
MqQj2R5+aUOwb+STpD+IeNWBCSOlGmOxyaStFYAJO4eUEVIFif1il5JP1ntfcuIMf0q0efGULfN+
3HcWUjeH9Vs/B46yGSOmrC3MTomPNZNl9DLBwmBId4m0leKRUlhQqN0Z/XcOep94WljXHm8R4YkB
ghixc6Zj1ypezN7cNijD6w9dJKuC0qqD6BI3BSFQyNnRD5D+64em5IoI7Vv8Mav5XRpwuAXnJs+9
3Aip81SvZHkmJbijven6AdIVgve4c5tIWjd9CSvcQat5djKYoUW5NDtIVRCDvy65dOOTkvkvpvqf
/rXsoj6togGkd4CvmKF6x7ymPkVqv26l2ovZjFEar4W2qqt5bysvjf0bDuxCzUzPKodFNKO9RIhV
wfIYEwNF9g0JI4sZWYSYEZBKfq33O2iF8XhKqsyvsJw309u+QLSaqLv2wiWsKFAZ9XU6qnircrPi
PlVOHcYHcyc8u9R8OZg8etXfOSJUJ52XcYgrFUOD6URg+rJEyBlvBDqxuLs1YDFpExlE8sOANaOF
mCQJDln0DpXWqIatMO8SzqlEFH5IL2n31iFJYaSB5gdUVgjYmDOUKTGJAul0u8UpSFnkdYykfNkg
uRdMpxtIQWwHc/M61zs8f6iEkCtb5ZMsYX0NlHixoe2lvVGHdx0b14QSYGyXTn1wjGPTeF18Ust5
LSebiffeouYKQljFUrnW1NCFnEZdsA2qVZBtVNG6phl5M9uZYcHnRGxh65CzlcrX7ZuCTVmu+4Xa
leziUD4REmlven8n8rsI/RkobHmBquNTBVEOxwyncZZxSgFqryQTnZom7+PsOEuvHBkwMoWnUTlV
w92UMCcNl3JwmDk8m/psz7YXqitpXIg7qz3U47wILrMWeRfOJ7W4t5RbI218wo4XOkPyuD/01nOL
LjPbjGxrJuWyofAlX3jx+AmkvPc5frUxm0iR/bfnQDzK8ikKfw3NLk6eArTVMd9CzvenGccq/OU0
aKm4cHJfNvEl8Zpagw3XRrrPSIt8hSC0byNUOKMFb5kgNL9HiNjk8v2YnUrm6hbJAxBtfTtXN46q
LG0zuCOU20+dHUEYdtosqwr6varuuzLaFHQ/ARTxMjNhTvF6nIlxQf1Ytq95cG7jByV3toiEMATU
7oOxf5bkapexpEvrfTbH00D2J8kLxLx5BcFnLfhTX97rHTuEjJAhKrcB7E8t5gGglo6l8AzBy22R
iQ4yh8B0KvOAqLJxMQTHifTOCqZb/RYod4NaLhqEGI6Ff4H+YGBQm8eoZeV0r1cPQ7bqx+cknbyy
32JXdgkKpWyFhaWzMSraoWApatWJ1OEFiwwNPDpmohtY7G9KctdTXsi8fecBfRe5I514a4KdxlRY
vQUuodz3VYjE3Xww9H08jCvbdjwcQDp5N3F+5PprgtJhdB51+49CpJ8Zl344lHeWHj4UiLVjbEbw
QOmwgff6AGp8xAmU0n+GeHuv+I9KhqnDFK1y5T3oJt8eKQNghbuNvtaj1SRqlOw7hSFmZtL7tk9p
UiKITuHN9YjasWEY2gdbandySWhMHXX0zGawnimvy759jjDINp0eDVa00h2MDJgSmWgQhw6eZ975
IaqDVq/vzd7Z4Kl/FKj6rQlWa+blJvZpCsI7xXEFETvJpRUXlEKo/3vz1kD8HwXHi4oG85TAXnaj
w2yObTxErYyxQD5HSwRNNT2AuBRzxOo50riMoPsW4ejZiCasdhvLe7V8HAHQtGxCKDK7aUBFjpZD
Me27aiYn5PI+nWlVDOt22FwOITWrP2I9WyeB5iI5d+0GQYR+noAQctAmCUnWnIUegg8sKzZxDw3a
XI/jtk3sG0vPEdbGB03DJDeDVFh3fhSuEqyu7Da/CxR91aGECZv+GOjaFt+01RRBnRKEvTXjetbt
jdXLuzbje2RHsjFiFsaLhOwnKNig2rsQgn/TvA5NsLRy+M33ZPZUU7CfCuucpWKt2DAPMcL55jj7
BD+4AgpRLvEw0EzvJoSF6KKj5s/XF/7rN/cvZOIKKhTKYApdrced3XcPbGbHAJue0aQO1TCGICNq
ov63c0if9h/sGqhBTBdx2W6WlJt0tDdyOz9G9kfihEcn+Pj6pi4/+1/3dDnS/3N0N7NTw583sQ3L
9EVKEXShKIuq9L6+/F/3t39d/wph1FN7GOqMkV4la143yw8i3BYqUUXiI5bOYa8wmN8oAqZxtxWc
if2UHDPrWH8bv/vXkO9fd3CFQWJQXpp8g/yG4CgzCnt1ytGD1D5Msm0gHFQXpEyWNyM5CjFK55az
Klc5ZYp9V+2guo64Ktiq/DOsX7uCLSOEYHHKYHwXSStFPMzxN/gip+snr/IKuLTMAv0G59UO8f2i
JmMXNA5d4hpqxJnmGXFIsaMAIsojcwum/kX8XmcY1SuePLfnkhNljnSvRqTGWeDrSKVHdAtZQft7
GqoXLdSXhtkv9VnfRtXgR9KLDkO81Owbp3wW1eBOYezn+WM9W65IUcNVm7bdB9Nj0dUe7kYOilil
u2mSxM0xFWkAmuvgVrO3Nrspe5pbmXuUf3X9lMo98BreNh33gKCM3b0tEQSls2tVL1iFZAFqtm03
4Mgte7BA+tyieEQmL3VPERvliOJoLPMLkuAGUru4uAzUfUVV8ZZGFIspRF0MNLIOZWhkHzpz3Eg6
jP6LU4dvZ3tH9hGx6jNyxfoYlZt2ClwDiFAFhxi1fJ1gxJXSFpQdYnplo1fpAkM3NKrl9JB0pdf0
0QbDVJy2XiyNsj3epPW2AmIjaikO3+bxoyjDXYXQp47gT6NixKFF1VaG2DvYVZfkGjAi289zfGzi
mNOYup1TVSgJayX3whEFuEDOGK6CZWgouE1ZvGqkr+NLoquHovzQynqd2ZOX9Rd1/7aK7uNmfkkF
xY+JbtBUfFpOt4o5cZDptcX9kB7U9ABRFHOnIFk60y8tV/xJTu6s7o8Tvetq5FUC87jcAvhI6LXS
RaPK7lispequsypv1qoP0RbrTprp2V4sfQeRHLlrt881zcfPhEZed3FVWgxmfjsjJhfojZphXIoy
AEDK9gje/iaMh1H2YkMsiLLS76vnFIC4v8grMVK05gQYydrlyjGaDx3VYzOFD4b0NCXNzin+WBGq
WiP3Rq32J3QFvXCOeqRtu1D7FWsgEBA3HPmPNGhoj4nVag1sayuC1p8SdFu4i/XV0sFfo8j128SS
v5mDfDLMUa/OlDpNBj6ZQFB1DKCG5zGMPMmGQhKhjpu/Yzh8sperV+cLbq2FiomQ2HXpQ07MsNHu
HWStX+/kn/R41/bczlzQpFBJ7Up5nYQE5o3Td/3jv/ct9eqIsEIl1kF2xW5sD/1w5gT45sKfTLeu
PXFNRytFYYGU99hDDMGMMxgmcoQdF/J3x9snw4a/DOH/HJ+GVWRtOhu8WJQcVdqRIWgCl20TLEvi
5CGSV1Nhs8/ErqPb7tdv4rPXfLXPF7MiW9Pl12qiN826VIZo+rAA+Prqnzy0a7NcO42ifO55z6Eh
k0S+G9UOASomdOL31z/g70f/jwP52jk3CTqYtIbGCWhOl516EzfxMa30X0oISE80b8zO2inv1jDS
3mbHPHi2G1qSSxIegjtclry+wjgsnNZpRUcrl78cM9906C0Z3i2bQfGTJNsVVNPf3PFnb/mKySab
UygH1cioEYWhGTFWMMu9yM5p9CKq53DscFkLX2YsuXRMP5wUTx9LwtKsW0gCVleFtLNFjGSXMiOl
t0J6TzCB//rePluWV9OuNkgU3OVssER4hxwiE/jg11c2LuvvX+/pspn959uu6YOVXudL6IrkNjem
VZ2HvtOJjWpOqxJZmqRUi7bMPIzrcfn5H87OrTlu3drzXyWV52EOAJIAWXVOHtTdumtLtmXZ6heW
ZHvzfr/z08+P2pnEannU46kklXJJajRBYGFhrf8FNY6ifPAhCEmK2mFx7iXjJtF7mYCkLO1Luk0n
QQQmNdmU5jlMiNzpp3oVKqGsKSVpBp6gAobwiBZU2CKnJZB0C9Lz1ut2dvSYBk+pW+3gx51Xc/pQ
ztN5Ctw4i+9smvkFNqu9vw8CZ9P6Z0WM9MMyPTuT8xHXaKoE9pFZ+b9tj4NIPqd+FNZI8l/JrKQI
km0mBIMxe6OT+y/8+n+9sstq//nf/PtbWc1NHEbdwT//eRN/a8q2/LP77/XP/v1rr//on388DRDf
y8PfefUnfPK/Rt4+dU+v/gGvLO7mD/2PZv4IHz3rXj4+/FGuv/n/+sO//Xj5lPu5+vE/f/9W9kW3
fhoimsXf//Wji++QI1ZWwn/9/Pn/+uEfTzl/98eP8W/7H0/ZU0Ew+esD//1XP57a7n/+bkmj/yFd
R8NvcByjtMsbGH+sP5La/QeWqehaez5SJXI9/4qy6SL+Svn/ULYvYJEoaZTnSv6qLfuXn7nqH1q4
guaSKzxDO0z//f98wbu/9sFfb4UJ+de//1b0+V0ZF91K91CvtovrOdKxle/YfJbr2eoQ9qrEVM7w
wrvHzOBN5Ybh/GWUcvWQqqyNpTv1VbddIYGDZsNNEMTmoyuc6GnsXADxQAT6I+Cr18fE+n205MEc
oYU2ShyG23iJAok8s/Mo88G7GuO4vlzsjoWLUOSRALnGwf9ECoZStgst1lOu8JlGcXC3oaE6ixyR
gH0VnHn5xUJnzKPV4vWolUD9RP8a6+gjp+BBnx9hYSm19o0xHhgeXv36Pn4KU5mydcCdQj33TSJa
iiKeugiTxqFpXWilz0D1ISZp8sHdBXLl4tQaABMUaCP8jQJGQnF0ssKFW3hJXaNRBfxEGA100ApT
ofrhtyK1N6Eac3UKOCDj8kpXFt0rK01vbVNQT8aqw3v2uhFfVsQgaWTZeAoWtEbRFz1pKlc/BvnA
TcyIAYvhyV/7JsLXZ228qjn2vHpa1IFKlzNrbnu1yyYjv1Vly+Ursdvue0sB1oHiBuF1R/INQxtF
n+S+mgQF537M1i4nO+N+mjUxuR+L2Tkvljj1TjKlUbK1Rzf2z+LAXvxNXgVcV5Kqx1k+LNeLh+e3
bcrVrEjaK7tGNeWE1D+5bv0OhEpnOT16ULkgN1+KsEK1U3OlxgByVjcjtQiKkVOSl1dLHqiWNMdp
UMLsuxwuMMiFI2/79TH38rLXve2AzWAzC3td7D+9bD/ySc7zZnmOJHQwbL2XaxBu1pHD9HDLaKmk
Iz1PaEaizbGeiD+NMtuGxoEIxHNlqhx8P1fj2KQlNPC6PXKOvOiy/7xnXsZid3o+kgi2ewgLQl05
aeI2k89iZPcyWIV2yzBAGkYKUuD32+k6/xRPUXyvOz/4kVVJozjqvHTfG+oau5/i7S/C1y8eXUty
UTawcQmLB6lO2zTkfd7MoxehPnWlNcLa76rzZjbLEZjf62jBRiUcaV6j70gjFUIMr2c58oIkVH2R
PxLsM+g/rbXpExRQ5jmm+xkEycZoqOChKP3rNhD559950nX4dWDh86ZdR8lDaOeCMG8rZW4/hklF
0uEDLSinAdGc1I1O3x/q9ap9GUrbirOPdNz19SEzD7yuFyVSOY913Nt3Y7o4p3AN+iN7Y009/rOS
/hplXbIEXk/76hCX2Ya2mk1X6ceyRnUrNrq5UUEXgHKIQRFWjvXl/afyXsijr0bkvdnSp4+JbbbQ
h/BSUABZPpSuTXqSpM+5XLzwDHWNhEJI1wzFtTMQ70HuaCiDRdGHKSpVa9E69GIaksUS2fUZVo4Z
KkDgBhoAMKZ8VlB6qKZ7XRLtSldCrejhmaLDgbLr82R8dCnGKqFnBZjT/u5mDXQMmt8NImKBFV2M
rcOxE0oi5hkZQEKHvcblKUHkjP6bodiClJ6LCDPwnm4fxIkdnnsuJ8NOGvgvJ4s9Tg9VkCUo1fmR
GU90YwV/NBpZjLMEiQPvdHFM5t/nmG7fqDpbpZLSsCXHLPQqwTzZ1kj1zO/l98RecEnzYDQMF4U9
lKDCyglnxzIB4NM2I9oeo5hdcer3mNhtDYnFw+RU3ucyCvnlpFcZjhG5CAcAd1V2PviLheBIZssJ
vfgwTjazF/jOTRnAtUGIPNTyPCrxy7jpvWBJzu2C/OQuqpYwRfEyF/qUgvNwy1LEYjLQMkvPa6eJ
Lqc8VmhsjUuC3Edr5y57oM2qjSejTGzsSjTBFlX5EVWEsEVG2FdhzitTWSHvfDBXaHsmddCcmbYa
AQLYk+w2S+ggzZPzXrCcd0a0ByLjhX+2psSiHLA5p65TIzXmR4Kit9EaJapE5DWNqN4TdFUshWh2
7Kbgv8KRCJAGTviw6ND7mMIRWU6jQtG9dfsQkFrIXr9f3HB8yEsxU900jfuBfluT7xJUUimoIV4y
nXSBcb4MS1u6W7tFx3hOliY/wRElqbcG1GC4zRCXOLXrock+0B+a7U2BRGR7kUU+luKLyYrxxLP9
vD9LdB499PA2vzTLEn5LZz+0L2s7qa/GyUlpTWZt6e2GfrS+DxM6J2ibLmmxE3Hpf14aFf2JGlkE
kpebQ7jx0cRmOVuA5JA4saOHqotQ5XWnnr6PyVV6ZxkHi4JeCIljd2R1uz6uNap1NAS00wGmkF2P
sq0jp6XYVELFp31nx8GK5gIaVEaae3E6tNOAdBPKeyO6JJeTJ2DoUw8Z0cdwfaBtGIzJu6oQzbKz
XZKgFiSRg2TWUif3GXIzck8q5cXfUzIfMEBZGN2GfWF9dtt2VR4TczpeF0olKDL77dRByR6pN3rt
nKwyJT5dXqsBcmcmNaGF6ZtxAKkTVAkG98l4H+pMJNwvJ+cmH4X32Q9a/7GyEtIXJXX6tWx8Vmlq
r5VttQTWxzrxaIp6naCzOEvZIsNZeB8SOaIN5eCqaCed/NLmQQJ2xW1CddFYC3/gTpVOzsPRQ3c5
tfzk45JmIKAa4zgfJB+ZIx9dTLu+KKeRDtoq58eXn+qdq0yIbunoVLcQG9obZwqLlAmse7LDLKu/
mzwe0Vn13OzeEj1Sg3Y7aNiu9vDBbvrgsfYongJPa9QH15uRUKzz/n5e7HKF6iCGZLVeso/ACfMo
kU9n0+gy+jTwsiLE/zzBjhQBLgNuKlEC7M1w41mlCoBfjghuzwNqhieIGzcNykpO+20YKYEj2jFg
hCBS1zxX6VxUJ2U9Ww4qIEsGmzto2z+NGcZt3aUzgmSLld3U2uo+xc6A8nmF3jX+KIUDqwnl0wn/
mqJAGzmif5wmhjdRZLL9YJdzBMrVTmO0E90MScrCGgA2IZVQEhALg4xe05M4h10oYPITwu5ql7i2
HbUlvoYi5eqT+hM88ByVXa4mAgZeFk35/IcJa9mfy8QgaEm73Kd5EITq3AW4ifxmPmFU0SmZjNs0
Nf54SchSVAOMXSJlbq8M7aBOqmo3ZFOPYsNU6i8aqW/3ZAwD6xYPGbSWcjtH2dxKM7rSY1xkj2mq
1qY4ZNRNazVZelpncqb/EBf+YxfEWbvz28ihzZv4tJY7sLTFiRN6fo1CoEVNogzpJ9VLBBGwbSfA
WWES5CBL6hDhoykrIhTrrKSbtqHEzWEb5y21EbNURm6cPvFXgGJEIUktcrxM7LkqdmOlks9zwuei
QWSs75ksOdlba8y7je5XvSf8HZCsrktv6baO6mTD/OkYpeAS4w2klXw0d0Ve5O5m0H1v7+IqE9c2
iJvHqcCmmRrfnF+M9O6R6bGbRp1mkak8VHTzgaDpJxEy8JNkURdcXmHrVyZyTydlNJKiobcaMfeN
n5wklvaDjR5m/dGx0vBbXkxceYIq6q4U6KePRTrF96kromoTxkFzzXUcZ8W579ccbMmb8DQhNZqQ
Bm6REFqiFAl6ZSXBhx5Z6Vs7zcqYbSXNn1yzET+znMDsVWq15W7omuVpCJ1uOR3zefqUuOHwmd4/
BUXPaigGVqoOb03s6O8olfg0hUJpe9umzuWHNGr1txZN1D9zG7anhyfHAsq3rqut03k63yrEKChq
Rd50L/IR48WeKhBxpfURQG7HuUKGRjXZeBHW1ny+qMHbz3TW6DiJdLzP4joWO57CFRuiCLdUBMyX
O2dEpCx0tQ4QMy+4683Z2D4nMHYgN69GAuhfZBEWQUPwPNVYSCI3OtVi45gCwaRirrtN3DYhLkVZ
973L+V1w9DL9kwyW8m2Gyn9XfiicDLW9sg48hMW4gnxpR6vhfF0MepOdMugeL4MFPikptblx8zhC
kMkLAQcmRKbr3vMonlvIl2H50CHPdWKnroZ5XUJ2iUE+naetRvOz9B0Enop4Cvepg/TpGI2AK+Fy
th9bLeBeD4EoEbL162jfRUX6mNStZkWmOn8iWUpgbStD4Cr7SW2Krk9AQ4R1tauN8FLQWQWXnjAa
/C9oTXZ3dj5N0Y5TMXE28WRPK3R7vF6QpfXdurwtizB+aAtPIipfIkN+asoG0UsZ2M6+zhCPBWlb
+tFpIcb+IwV6E20nss7gJJ+sseD3PCJByD5Z1XenyT+d6qbrNvjfxtDAXR8kBjYS+Q7XiBo1x44w
Fcs40CeeRKpKD1ZbXzptrWaMc8JJQO+okm7Hqp2688gS6jyfk37DSgQZpaVASDGpuk+qLkgj3ckl
CsbAs8IAIP8i3WQ/lEPPIS3zCUhuPkBZ7zI9fXHYp+nGVjWYVjERgVUyJ9d25otP6dJJsFY6QdGq
ArkJXWEKZ7HVUxfWlzBPMjSS20Vu6i7Lg1tVpvkT5jkakOy0IpkjP0PCWiwBUxChEjU9Z2kRUnfI
RzWVq1dFXPRngbRztPR7k9hkDFZF9B96/0tUIBnsIUeJImkcdhvHG9oMzJ01qH0Ytt62jFutrwun
MPhgiDo6DSY1jvdps6A2aJUl5BVJyf/WcsgvkC910FQnrqDd3lfwItyOvs5ZkGTpfTLUa0Ul7Zry
rFc14UOMi243WdW4SCzS21zQDJzNczHP2V3X2zEhiqP9woo9tKptIcUHGnDtdIlCjPc5CNwuvJjr
HMpDvxSxc6VGG5roLqySKkgQ2O7r9kMnihShxMpxwlPLKqnjpHlJnJJjFXyL0x79TS7m9m2+OGm3
UU2ftOeqM+1t1qSqu3AUYRPHJkHppEDZ3N+ATlDLbrYaRAcigF8FWLy5vaM0NYhTE4j0qmlnzKXK
3P8mKsLBRoalyHeNjcok6oPkIJuwNT4K01luy1PjFDS72zgdbsLI5VgI2hjzIaWX+Lb2wTFZwVKM
p1NRAy4C7lPNW+1xHUY0q7Ruu04sE4JTUiN1rLzhO4V8muYScZmCilFn9ee6S0ZMAzIg+EXVpiAl
XcN7qGan2Eua309BKKoLlzucPq2HOvnooZaDRPcSEy5BtE539TAsHkI+sx1jojKbH34XONUJmsfJ
F25+wS1pTIppiELl1kkKZ6v6JkQXjoi1wpZt8ewjKIxEcJN+rNlqO3eS5DkeV+OPLAoPySdzvcQR
+owfHbTuxdqZ8z5zi82g+KDtMV5xGPdPqlBAJ905GG69xmqR7g4iFP8z9C4eFCEtuJm7II3jjTNY
OcYX0RiGQL+68CFsZdxcD1WOJYQ9rA826ayNLvO+V7deEJkSOJuLQHsVJ8OjRbnNx3ltxaHTMIwu
Q0uzyAhA5fe+yQn+VRWDfrOGMcZrlwIyvhNTiOxFE7nDl4g6xrNKJjxXaC3ZLuq+vXsZxxEygiKH
ZZLaSCaegesr7pFUl8U2ipJ82kSJzayCdwg+5Oiw3euqriCceIhUtuAxQkRwGwTnYpF94laa74Uz
4rgT6Mz6UoiCfdiFafPA5Tx6sMqq2LsAcZ9HkY3IVXTgFipux9dVllbl3eD1Q8hUagvnBAQm+1tb
6uUer9f8eWbjjDhcafdxmE3fnfpBBL4rHroJRIHnh+1zOLXFtzkwfnBpKxWIK2EpG1g7MtUjNlZJ
+pUv0XxB+ll/Qpd2Qjp0JhAhfjtcpzZoDqq1sLlgGmnKzSaYyw85oui8lTzymq1q8HW4iEwMLLCE
GNLqbkbUtBxBR/rOMn8rh/gZmwRMTILMTq56as3kBoW3IJtFNDkpPMBBtNfs1jmZ28X93FQ91dS4
xM6royMbn9AQQC86EMoU2yrKMYDB6wW4QZGOIXf8yG6/tpRoFrBPYenc6DjS8qxLVdRdO15oql2a
pFS+xsmfviTG7q3PqvVQOpyZvWzbzkubX0VKVxozodA1O69vho9mauBs97ke24shtwf1JcThC5oB
7SZ9Yryx0DuZFsOfcTHYzmkiaNydRpYBWjZHLb24ygPmfuEGOFk5AcVVlIZF+dnx6GHchUzauRsW
VXPhr9trM1ee/zwuTW+urHjs5S5qmuLSLStUV0VRjryEMB7S06jWRX+ylBMA5D708CXg0szhZ6tk
BOmsEhefjcWZustwspdkN9a2XZDSTKK4DBErTveLVdQNYsgORC5Lh018EXv1hGkjYN76yk+CIP1E
AaJwHuLZpSrOhJjlnPeCyUtmrW88WLr1fENN5q7r7LTdTH4NZ2sS+XBfKWl/5X40IVTnLtlDZCuH
JE905PpBxRXHT0h8oCtSIdymjuPcZJOAqRUsbZ2fmWjKsA8KZ5oGGVnfmlmUJd3gLvkysKwSnDMM
ykY6dVO2QoUSzHnspNyzg2YksZI1YjRnnI3z58KVFOAnyjIfElpeBRYHVf1FZs7qopOxKK5wdV7v
l3aau1cqCyobhF7hfkVFvhg34+CW93k2i9UGM7eSzf+i5q7cKu/tx17r8keFJXC2ooVtGm7/7sv9
ok78pqRpJGqKdF4cWmbM1kFzOMjTMqkX7T3GeSzRGprkF5t06HcLp+soGsMT5Yi1WLyWPH8qxC/L
VM/dMvuPcabHXTaHSKxm8sijvKmbvgxCNdizPUkcPahDp5mmDETd9nFCTXI7eDZ4dxfCi1ElWXGf
TEdK7K8FpqjTMh55uKKm4inFBL5+KFQSOxr2cfC4+Li6l9wCuELG4oZCawHdRoHxjOdTa1p+Dwez
DqxcmmT0yjgFbe2stf+fZhMxYyfW8Ev2vkE3Pp6D5soik9k0+RJguNJ3H35zjXCiAk90jKY5B4z9
oJfg1lL2GRXfvT9Gy9mUemYj0rY+Mp3rt35VhH41in1onm5Kd5xD26ZyklvllUL5d6ujrkG/26qu
fveBjMMKIekR0ma5HCx6a+hI7U1Y7LsSNeycVuDt7Bb9/fujvH0g4xghaEu4jCIPhQ+pMnUBFOxi
L+BTIzrWAL7poueeYu+RjsGbTUy7/OeRDrbXNNW+6wvcISxkAC5sSoNb26/+fP9x3myvtScvAFsJ
IxQdkAO4Uj0KT8TDWOyzMcSqofQKzL9U/TjXrY05y2JdvD/egcMuy9xDa8pIl/ckaUMfaru0aYMx
/VK3+xlz3cfQqop806SW+wmZk2zb6aQ6L6bwPsi66U604XSKdB1MEqAE+sOiOzi4wVh/nZxOHGl4
/eLFGiF9vpzncqC8tAJ/2n9yDpuhYsPtXWIzTjI0t/rWtS6Wqv/2/hz84sUa22PnuZzK/Hf9Jj+N
1NAa4VCeanhyTb4xpVqtkBBBe3+UXz0P2k/scHTlqXuv3+KnUTL4Q9Xo5N0+yXxFiSn/vmRWvono
Px8Z6QBU8fJO6eysh41QjmYDvh5q4mJoxrBt95k1BIi843hFBb+45Uojz60avXEsVqOb1kqHh6xp
QFd00IcX2aof7hCGR+KAetO65NCjhsybJJgT2Q4wB1PlLL1XzOM+QpxYbgIzcDXyo0SfZaQguEdx
yVK7QNXmPK7pdWx1CzrzNGGf3Y1D6XzVQVcrbBODBG7v4GOO5FNYCOiM+PNFoRKn2aS6kJqSUB+e
V7Wd31imCL9ndm7deu5YLcBti+yzZRclZOmGguxmthcHTx7f3FppIJcjseLNqbU+MucjAA/JPj4E
U1Z+1/vBaGiZVWjxo+OM/C6Z42lHGrCNPBQIOP+7JxplxxRgf7HMPEPv23FYzYJO8et3b8rac3Uk
+71NYWFPdltj1iPzU6fGFOW3V7S/NmppRgMXki/v/acVbWyZe+kSdPvMhdFjCbLk3BRfkropTt8f
aT0qXp9aHhmNAfijmUx5aAdeWW7oSrdY9mOz2kxgPkTeO+1wYPmhkzg5T/v4yB56M40+2CfftUl0
AECRALyexrgfnQWFiW4fdlwa3Ux+IqsWJw1qyZ/ef7ZfjcTm8NaHA0Xxgtj5aRYHT1lFVofD3usp
KAVxOp72M57PnjLHtFjfBgaeak0QDQkikdU7iEFmplYYVAiYOEG03FrQu+9k66KdgIPIplwGFM1r
a71rdI8T11oY8T1KBXHkbkU86Yf3H/wlVXz1Vvk2xgUwwtXW9j1/PQt/evI5yythxdWwT7hYngy+
gSQ1+MMpHVPaxJP0PgbJjIuvbPRHM1QY2CSD+wCRV1Bv8c8S1YrH97/Sr97FipOxtVnzPnEwP5Zp
R7oE9rDvexFfO3kK7bR360sK2scW2EsIOHh6F4N1hxUNjE75B/CvQlegXVU/7S0DYvaExv7QA3vz
Vypva+Zb3/e4cHm9mh6gfFArsDPXP2vcEgBA1uXjHzg4Qwlt1UwjwQwZCCyBe96fTvRSwKSGcEkt
j8ttw0Q9a4okD3K0rAe0UsT9+9O2TsubR9FGkk7agCkOl7CagItnsT3tx6UozuZkyLaNFxRHzpED
VtQ6R/g/cYACZ+Ka/SYKZHRm5ZwX+HZIrHcRiNZ/LNVSnWKDAPfW1qtlIhSTCO2WP0wSN3dL7zBj
89Tt5tYLT02X92jqo7LAnW86f38O3iRu65cz6z1B0cZRh1tLqgav5yWZ95N0e+h7A2okdfhYB+yx
aBh/T176r7lwjK08ZgLG5yE3HomKZoURzHv6FfQ7A1RZq3CqjsTdXzwU8BgKXJxlcoVdvd6hjd0F
IlbVsre0WEuucXtWzqCD4YVYN6qV/x9PRd5iu8oh8HJ+HEQEhS2PHfrlvB+1sC4tVdKr91S6e/9V
/WK5+pKMj2PZJ+raB/lIXoUxfsnNvK/nhZeDR9NzXpbqSApwQFxcX5F2+Z+xwWMw1qFK/eQqdHBw
K9wHiWku+xp7RE+nASVdZHo2OVU7jFj6/ELWqzdN6wT7kqrpiW7t7DrGLpRqFxnDTLHsxvaw27K8
mDTcl1d9SrsTB9/iyBJ+Oy+kpxgckLI4/MccvG2duxh/WVLuqzSMT6s6x6y8d6Ij2/htjGUUJsdx
fPCvGH4erCnLs3sdBBIDPj84SwaR4/oe1Fuw8vaRB3q7fAHNuaym9ZhhS65f5acDJhF25yeqcvee
S4V/Ng6qTQa9F9+pp0v68cdU7d6kKaxZhhKaDUMoeLlr/TTeLKMeOJPw9zy3PDOpOyDHlGhc3Jql
lhTl4/msoir19f31/IuD1LBheEq1Hib2ISoS91VK2U1n7YFjqXOiQmf9UdV6Cq5KVvcf1oBnZDmn
Fe4owGRbuteR+zVQeZ1sFm35+9ahG76RgU/99f2v9nZJrd9sLaG43OPAlL9+A9Go/RKj3WDfAVj5
xNaGIW3i9Mgov5h3h0OUApsrKca/pD0/zXugKhVYXWLt01Hip5KpeqtDWdMUjJr6j1hDCrTHIjyy
wX8xKkuLN8nxDUzxEPcqa2gsRU37hruFdRFK6fxI8V56TLIuQgq7cNE5yNIjRNi3SxpQpNYACEm5
edqDCW1njOgwEcyfGpJfZOPQPWkzNFHQGEbhTsz9w2+/QF8I1IZ4S/zfm3qEssQA0bB4Yo2RInKu
3cRA+o7EhLfLxOeAWasQxjUc7QfZNu3GWjUYnj9pd/nuJw76S21+7DA7DDzcvDXXTzYnpUtfHL4v
ulYKq3fjPlWBuSEw6SvojygVuaV79nuTZku4FtwfSOpJsn17fdyf1mNhU+CtyFOf8s6rrxApQ+Qt
DIMj9MgXqt/Padc6DKuPix5hjtrhQXgzSMoL1bMWlnjMQWSOvhovKjUkOJsby72edZjc0JvwB6zY
7IqGrAd0Zuu7g4sDAR0AkPidOl0KaVsIFklkmybAe2eTL5MKVpCAkhWPQOeh/8rhg794/kMjLEmi
mTeZ4iItIIO+P3WH6/vlmVjX7BYp5VuA95CWPXdrpm6UOwvD5x0uavVltzi3YBPCI4HjcN0djOYc
7CYgmX5Q+IzWdzLb2l3nbksTHNNifrPw1ve0HkPkHA6h4mB1k2t0MndM/lQnaAdiZN1vAr9uTrNx
+PH+7L0dicxzxYev7Bwq5geZTQShHfGYOnoKM97daGkudBXX8gWywfa3h3IEF2QpSQ4Vr+v1Gs+L
GkRsNsVPhZgUJl4jHay6cy+J7vrIW3pzbSURhMMAc4WTnNB3GB7GhFv3UDjpU9FZSLFUOAKWYPoB
F3eV2LpObHH18Spx4sxFgLZcMW3txh6vI5QzhpOEbtKRxOLtunn9hQ4e3gpbnbZGpE8ge2gHytw6
x1GJ1O79Of7VMM4aqygHS5dj9PUcN9LLh6ay06e4CcW28XNx59lj+fz+KIflOWZXu856QK/JA3ff
g1FW6lYxduWTGMS0cTPRX1MVma6AxPtfutzmjolz9G6ZKyzjgyg50vd4u+NJjykCECiF50GXeD28
ccDoAgwsV+Exc12q0lwkOTIffZyUgCAisqf3n/cXs/pqwHU+forOgYpqYH9e+dSlfX6mw7E+69Hd
OLJE3iRlTCvVTqhyPBPxTB9Mq6snUPVo3T9hhxp9La0As9UQQSR3lv2uQur8IpIODX3WaH8Waow2
Eu36KL35VCMXYj4VNdffvf/sv5hsAyHIqL94fa56/exJC9irV0Hz5AD6vs5wpnlAu6cEuJjJm74L
3d8O59ozHLzw6Vhc0j8IfSkW3nHCtfEJFORyO8EQuKtrM52EXiFuKif2T99/vhcK+eszkQEd+kCc
ioAOzMGAuM+UxgaG+hSYBv/MJM9dnHHaDjhUN3hokqWj9+AvwvreoWsJIGGpz6N2VdOxxiD/o5lY
qduaM/PCJT3W6D+MvtjW8LQEalKpi8Avv3zaVMVYnjiTZ/7UHYCQI9P2iyVKW4aCILsffuBhAR/n
bCuTXds++VmPdsbitUirBMGRyXo7CndTQHaKTIVmrntQgerjkeYDanJPbt5Ou9CKxXlZ18VvPwuj
+GwCJWwKRIcecHE26s4By/eklzbbSC/FlxvE8e9uaritCs6mRw/OgRFx8N5bwn0c2+nylHPVOxXx
EuwAzMZHts+bUGmzkznvCJjrLW9l0/4cOlYmRyMiv3+isWK1yNc6cFjsLJG7IOyam8SexAUQPTxj
4AmgDmT87Eim/GYD8w1AgMKOWvMjFvjrb5AvM/ccWwxPXWQ5V7igzKs+KyCrfALQsSLb399Qry85
nLl0bmyPeyWXY5bk4UqURd+3qa4X2oPVF0CeJZ7G/TKhguva564LGiWKV0m990eVa+L1n23817DE
DMqwMArfVtOAwnR95cpl3812+TE3JS4hiAeCyk01HNfNYkx8aUxoge+1o0FcaOjDZHBJcdRS73VO
9fJVXEM4WfuDjkSm7vWMqxhgWeFQA+sWLwerjeS0jCmEVZPf/1bL82UonpVrPGxWQUPjYKgOoG5W
NBrmCAyasxKmC0igCIf2DPWT92f4IFC+jMXtgNXMbdLX6kWd8qdT0A6sPGumTOz9Kg7Nxl3m9K5M
ApC0pOVI+Y0qbO4HNFjRti3ofAMzHvDemVP0ooWNszji9E5/DnoQvoodVsK+srqivi1cP7Du/DAN
L8EtWfeWpB1/UrC67j2nbj+//xivN+RfT0FcgT+OXhop4sFZPse6mWibsDy1bFFE8xDxdmSLEN00
zh+XaRTXcGbq59wuhps5McWRO9gvFscK2ljro0Qf+m2vF0c8t1am7WXZD1Ijx2EBb4tJlmB+NOWR
aP3LoTjcJIVLXtthbj9MRddZXS32Tgxbu/es5cIPMrBmCB1u35/VNeU62H0coux3EDcrmexgVu1M
zXYhjNznwEq3MSirH22Qrm6/Hq7IKUWNrrb8y0hEyW+VN/56nwYesU/5kQB7KP1TVokZSggl+wnD
t28JJ8eO33bWKmh0sWQtghfvP+qvZpWqhr1eKyhwv2ldlAUWpUjG7QX8yi0UJaR4x8jbRq5sjuzu
16F7fbaVtsuh7iEyQNvncK0M0mFj1fbeyQmpG3SaklPbr+uvkM6hTcVREX15/+EO6NJ/DYnmA4UV
Mnzm9WBIOKZdMMSL2HtJM5jTwXOqegfXKvo4+u24L6YKVHWMl+CHwbGra2JucW3cMNnUfOKRmX67
qBTHlXBcGiVc4Q5PaLCcA/neWvcFXBFTi0hIzJYZcqXy0hgSZpKhujUB7Cwq9e39iXid6bzMw1ou
4+xc9R3eQJEWq1xC3dn2PvTC4TJbgmwrfPDI74/ydi2BoaGhRyGSbYoB3+tggGzEEkFt9PfKqr2N
mHy1jZrhKZy79MhSejsSkBjWLNGbdJ4u4uuR1NSOHbEueaLLi8Va4uSnbmP1W8+Ku2P3mLdzR8or
pIFQq52VVft6rIiufN37XfpUhX7xmE601IBqql0YAjVuhrC8kXDedlB4nQfrf1N3ZstxK1mW/ZX+
AW/DPLwCiAiS4iyKEvkCozhgnuGAO76+V9ws6xIptWi3zfqhX9KsMktyAeHw4Zy91149h2V/NuK0
aRGVYmuJfYnwuBDDZyehP7wDB62Uc5RLUV35WP3ayJgIhPTrpzUoyyScCuKxNYw3q6Ar+vcf9k+v
gA6CzfeLEpH15v0rQNisctfNmqd2Us3B2Npu1+WOefr3UX4/arlIsUjSCl1qhoiR3o8ypxNwg3bq
nxZV2+cjNR76usaKH8cFTr0p/wGZw7/L2zp+GUh9j/QV9k8HJsnxq/3lGAAGsFa4fnrOzQD3Zsdp
T3Vb/jtRyn9GCY0jwoDvn//88Gh+bggFYnXgDlCncZEPCAqEsPZtlZafHJD/abS+37zIsvEMpHMG
h2TWvvdP5CGxkuMmqVgbPjjiNpy95yAT+Rc7rdQVM32g2U7UI5Yt0wWgUKPEKaJAk9wKZjb3TrgG
exVGj1oABFkX8trrfsNvyukXd07r12a02tt0Z6l8rPZGSZaxWxh2SW7EWvSYi8nsiqTymZUUgo23
FoNFEClVu98UJQfYiqw9uMSO96Fo9m0sHAiPf3RpIx+a3uXfiBxCxiPQ+jvEr8uLlBW1Wrsq2z4J
LdoOp8g2xc/NaHonanpiGgxjyYaYcsKCRzkYejBJBo9ZoAFqIjTm6xbl4wz728evTtcgLV/8ZbAw
5LS2ul7XltpZl44dVNzJxJI5t3ojsaEcXfFlxpVkgPysjByjkJGlSYmXWcRWNVvPGbW52znL1Vvn
Yq2m95Jirld+PTy5WwC8YJyN4GdrkxIBRbPoLmD8Kujec9VQE/fnEgR/XeJ4bTe7wdKnNteLLawR
eO5Qhcy7JjgSPjD8BfeLGpvPqph/OAYz6X0WNhq11PQ+HuBqZS1MCzhjHo67POpRWpCbrl8Lwteu
+/Boai4E6SfHaNPAmmA3Y7y5Gx1X7mFg5MlgztVeS0KsHdb/023Kg93UUnPIDMB2XAAxZ/a1dQp5
wflkE/jDqkQ52bCOGCE4Tx/DynNch8oqNIi0dey5kI3Isb3O3P19VfrDMhuyb6K5oPQK3eXDWXCp
h9XTaqqfBonNVYdrmOhtwRmQaff/Yih2UNuHxkHp/2NScubYK/50mxU93PyTxsu8xKxnuNBdpz+5
YP5hrQU6FVCUpwF9XP/eLxKpjV1wcevmSeQW3lZaG+we2dgS2bsBsB3nNLydYdjd/vuX+c9tC50M
FZGPqy2cDHBEfto+SXe0Etu2O3ocR4h0EeSfHEZ+P21S0OW4yfSgE42K4/0TmnZbhsoL26fOtmvs
0lir8jyvTlZHishex88CPf9wZfcMwDBGgHgDya7zYd0VvaxXp64pI9Ph2w0D1fCqBFU8WQtFM8NP
v5Ovku9GDgVnjmMXO4cu9Ccb9XEyvlv7KRdYDtJHJ6BGQ8/y/UPbUquUOhY/a4lraaajdWG7M5Bw
YRZXhu+l+4Z/YoTNo9oN2lbJ33/e32YV13beANczJjDN6OO39Mtm6vhlBj+kMamkm9MPJvGr6Tjd
Hh9Pedoj5zoJief85Hf+/ZHZ62B50W7kfE017/2Y7daGJfug9ZRNW3c2YCweot5ooEq13XRd1StO
+kk2F/4wTrtgm/6d6YStnWfm7MCLZ/SjOuv9+KtX5wj9beuJXKY50a6jzsvN/ewU+o8G+9dfljMu
MkGaWkxmlP4fvxzyPCTCsMZ9ohI7mQATC3Zn7LHhl67PannkZog6cZDI/XAmDG4AQjIwKgbX8y7O
u2q+zEXgPcyhAF7QNSNOpcbWnYWbaCFeZ1xX4xbqSPBFdra8WNo03c0YQCZY79hPO7qlRydR+ubr
qntO243qtTc1QOKZbXY8DRpuI6Ae8wRLNhE+iPkwqmT2sj0Ia7VyvOUpvm8AxtuzDa8GuWxtwZX3
gIF9C9IR+0JqhfUJ5Krg1NTLZBxMbwFl07IhZ5ExhZrYibQz3cjF/jSgF8J1vpud3D23i2xZI1SS
/VXXNZZDVkFrXArp8q9XpbLPMtdpnlVVOBDImLhx0+a4XLeuGeYIC8zyOOE/O4S+A4guVY3Qn1Qu
PsDEUQZbOHhYZi0Up2y1/ofPUmXYiwelnKdtTFMN0Ghp4qrqHI+DmEki0GAhXjTXrrhOpypcTrGN
YjMdBIe8eB6PkTw6s4obWwj/vreowcLT9Z1bvRbLpck7kWdtHYpPPiwUxkzdd3POwe9B4c91uMvR
azn+7798ziADzLXqsb3aeKqx+0qcqWNbjWHkV0GZlC3lERywR7SBZQ/A72VqGnf5VnZPTqkgMtNQ
69LE87PUOdRzP53P2TT/rPNSfA2lcMczBYJYR6YtRzcqwlF9mYWat7gFL+4fFrkAManToHzGDe5t
kRwwakTt0VW4zKv106ux00YjsI002lJfEZ1QrxUCmHXB9w3RBhxbZ7XYtEJARO5+27ayiM166p+h
+ogxgaze3HnrovQBCbRj7tYw9XTsi94tmXRpFX6F0tVqSj4BAK40n+uvsMWUGxfj2l1x5couSkTg
MjIhjj+Qwqa/WEHRpHHeT9mFrGZIJaEWWDeMsdpu/EJWIsmqXpzI1evUDghLeZEZUqVJHrptByMB
sEhCVGX4w+uk+bWYp7raweMMftakg180GBKtPbgsMOULNfandnSMK+XO+oH6JHiBxXBZ8Sq9+K9O
JbGksQCnNy2xYwvar47kkbnussduAtQUldYGAQgEB2fsKl8BnNgjwVnOPN66XdOHsTGNHXq9WrrP
1boNKS+/g6qKuVQAKSpIRhnqoTMumhl+QlKGlioPfdiEG0GFbWcmddqs4l4LZMVJbpjZkJTDrPRF
PWx43TeUGE8QUXt9SeydKG8wJ6flo9enBHX51QCNO4aUIKZb20jrAKZBmXXlidwWtQDZb7VXX6y5
gSoCZabwTnzaxCLuxqz7VmLHm6K+EpWTEJlpQA7vqUpEXVPLAw17WBvcB1I4RNrrX31vnr8Hy8Yf
Md1cg6uurekuteEgeX01EqqZptN5I0QOkheJE1cDmqhnXObMCqy6TMEc6oUTRjNYYXmpUwWWHRKG
uR66uRogVslSEmg09TOs+xEcfiqCvIkNKXT1pQmM+pUyg3euHWIw8HBZLoCb1fQuqKKNz449OWTV
zdIjlCAs8f+pFLqg6uGNAAUCsYU6pVCAfYwmi6WWgTocVZ/8Nwg68p1N+Zg0udpvjTPplFrsKNNY
5/6kAPg3YoA76pB/ZZ1CRRpuM7WI9rSdm746X7w8LK7G1fZR/1PQODUBq5/hXG2PeSJiq5/zPPUv
gxSSctTbK3F4oWVnY2T2ZGLynPa2F7plvUoXb7iEmCne5NyjydaFsCE1qSaFu1ATl7QCedZnqgP8
foKMODwxc85IMZO+JuRttjuLKNJVWnu1qqK9dHqPdKqJHMRmb3YLVAS6kFAGyi5o/NMhz6V9giwN
FFlqZBhvt5VvCIX/BHKh4x8edYHqn30IDmgTLTp/e4sf+keIpXiOg6xewL5ZRXa7GHMzRAMF0gfa
yqm7M4Wq9I48ofR0Bi7iRyBl6ufFHJDnW8Q5GpD1R5attbLanRXy70j6MCu+uAX/PmhnZgV+2x/y
Z3sqXPtwvD8OKLZ77yar4JmdQcfsvtBMgBswBhU+IQAdK3mKtSBhqnY2/7hQWvU3P+XOHU2gqu42
ttm3QVbjHMEVzBBfw8QhCibVxWM6BRDOcBCHPV73TRWHQJrZd7WNyAqsJZg81qfZJOUprbn/t/Xs
XEgDemU0jltBvgOliv4IBiPscaS0a+w9qemBzUBQiZaZKm4PKRSujIuqtd0h8AlRoafDfK+drn8L
ptZ+ZC2HWdWRCEF2jh5+9sPM8cwTRcmbtf28O+ix95/4cbc+7mdfsel1eXUneqLAiDVppAUarlhe
nLryzSTnITnFz6a5s4sRFKpT5KqP3LwA3UyhoCYhx8WKnrSEHliRCWYh3sq6M3YzDj8d+TKs4aI2
dJiTbQ3sQ5dxJ4uH0Ui/WZ03tfRORPkN97f7TXvz0FGjmAprN4MseqDqlgWJpcLqalUNL8INB/N8
tMV8DrnN+lq2rffkpwV/CsCIPA+8lqwosxPFTxYOom+mENZAZBNaxxKXbs6laFYICKnWwJ44SVJc
mYMepCEa55AKBlQhChtp5594mrYE6Z9GyZ5nG7mApuXNQbTKwtlXdc8tve1YZCPdN8aDU9ThPS3h
Jsd9NUiXA1jpn8x27rI79Kb1lpeTV8ejURXPXaHmBs4AGHRnrjdy4ZzOgHyiutVKAFiph3Fa8pVz
dDeU+67VFZzNCv4UgAsJ26utCvuGox1AsT70sh+bKGp5RnKwAXmiGzIr0mNIYEy/iQUkd2fpPOaI
w4c1tRtEMsPO5ePQiuZ5KMSWnYAGMw6lLkA6YlbXZ/bSFB6sO4A+kdXU873rZPNjD73kOlzNfDiR
jnQyth/funPaoL9FGtVft02O0Jbpy4mw5tq9b1OrIyB0ENWVF4hnb7BnskKdhhV1VUKWSH+KhV+7
VIG5UyZZSUlG9hJ5xTaebyBlevrCyQR0uFcsxQu4vgYCF2VTcjWkRahvUPaO/Y3V2ymhd20WJAra
CFw+Z7u99qlZ28AG9OYcJl3R8FhrubJceIX92lZzbV3VmZ1eFLOx0hhwFJC8CUvZN1Z1dhk1lQ5Q
wbkybzUxs+DUITJ9o/Jh+F8IBG6rgwm3hHRci9X4a8tSu8agSVb9sHLul5GttC8PcoIVtKeYO4Fg
z+kJHtTmsOWvGsrGCrpyPnDg4GvqIJros7DcjPTRoQK1nVa52Xc/W8ODwGdswyb35OF5T2MgSh15
astvbWewoBetk1ufSG6A3+m8AhxWKNzFmQdm9D6vQ59qW+iHkZHrxUucQHWPYWHWIM7Ala07ABcW
Dpou4E/kXIRi+kVlc6NMna+XdTr27hu/nzTgu6NiArFZGMbZwDKT7eZwtOrznEUDaPNs2bfNMK7N
iXDLhpDIWuXZfiVzwbvv4baeg9327grTkfae5r/5RpVYj4nXZHNFxIeg0Nas+Iv2k7Ql8WJ15/Q0
keRwzKCz5RdESqG1K2eOGgur8iMgFkIGDCpSRYKDj1AXS3YORbVQDA+LuVkKtaOxqAvLrDcydZ2l
UsRsW6NK/CJYszjgAzYSulWqZOGytIztuVpfZal9EaMd6x4bMxX9qW5GDhGjh3QzotdjY1FwmubZ
nj3NXqGHqto7uq6yc4gcxUXZUs1MzJSbHL59aEx7f6GuGqeywzdEMdO4Rqi7clIP/Ol+mfN1OOUa
A8qHJ25e+t7wL3u9CLEXmOZ1NI0z4W9La5IJ7bIQXbsuGMoDGLvF300kb9mRrsbplZuycQe5Z35i
iRYdaYUYKkJnbTK0RZ51WpnC0fFSL/Z3kYpt4pVzmdiPhTTOSy6rrBg6r9IkWEZ/IsV4mm6UUQ7c
OZpB9AdAN+OlNw6G2iuTG1tiN5aeCCCqjPRLX5n9eYM+A37AmtUzzvvNsnYmUbkXdYMCn/hCz/qp
8oHde/EBFJEDPBCbOQlU7B2I7r2TbYYTzRKO/gMnsHIXqKmLsZEBHe5dDBzQkoB+xWE2sKdZWrPn
luOWxdOCci/KLRKDsqHpRpQSoT3EC1Q1rhVelVWktTcb0RMG2IYDBrd1PBiTZRz8GtbPed+x6FTF
aBrn1WZa100oBzd2xqwkE/PY4eS2YwgvqSdZPirXUD8MU1ctTFeFfrcbp3BMukn4CiibcEkhWnzD
hym1yXPp8X9EXUFHiY/KWZ+ryXLewmALb7V7jAqqhQccT+Qlya42KRrGILerphTE6ayz4T4tQCkd
WK8i6PYstwpBZtmY82U/pu54afVqe3bToRvPRr3C+k6XI6EZYC73cTact9UevWW36LAn67c5Ev2s
QDtf61YRmTwyTdfdOmkN6tzVG9lJsIDD8wDC1pYscljXZF3X5rKWuGNxp69sfKT9QVUs2rIrTjy/
zX8IDuw//TQjHxTMp4G3HLAVX70taBKWVpO/Qsdt7LtZ0T7AZzStF6hm9XKSkkNRHyiFqrcB1hsH
01a5P6GhkbzZgZ12k97LQjDoR8ZWGdVIXe9qIGh53PU0p1i1oPPzbrlx8rDF+NSVVZBzXbGKlvZD
pV5CCOTwu8pQtzsppHPFhdHXXJCpTbDvOP4d3vQAL4NlZSCGqI7OMY1H8D8dPguQuSItLyGC+uIU
EEEDdRE4pXk2mo2GQ2svFNxtkctvxXpkNjpe42NDTqtmb5f0nI89Gbos+P/wXWVuMcauAzDnRJhL
a++slVYtzuUGaCNEveJ66sfjOxhd814Rm8tPEpjySeWrvqR/vF4VZaPTUwdiAPm9fi8uYZFkOnbs
bnnA+bPQbFGquzAq3YBfQ4+NMEXZ9vOSF1N6Fm4bykvtT97J0PjD65bCVt1Z2DZFJDcyjpJwbbo7
0Ivjl9ymMBV1HpSwqB7q8SvAXokjdp41pUwRGtNJ7ZaTewWGg6zHZu0a7uLoCU4WS3HwpZvrfMF4
Bgc1Jexaxc2ooTg60igv9GY6T2r0/SWyKpOtEzBV7sRWzi0y8pU7rWTlLPPDtnUQAjrfb7hK5kXw
RYHzSL9YtkPdQ3KiMiKVe9PdMeTg2wah/Ty0+zUng4xYgYSsLf8qzR3vsiz67aWZBKlW/F3DW15X
3ss6cGyOQt7XIyjDCf5t4VtP2EgrUnohB5Fk39X2D8p42ddqgfvE7bywlmjh4D+Bngv7a4zgGW6u
TrC49CjSfZYekN672XCUcdfwOTlwjSFQUtAgCzqSPRsy54GpPfeQNIMxJBJgOtjeOP8YVVm8/bua
MAIaWvW4dTAIOdjePtS+mrKZC9NeSNINSl7u45Ze6eCNrh3Vy88SJT72aj6O9aFPnZrL5FJibl+U
/rqF3/s+BpXw98f5WG7+OMSHErfuprKhDtW+eHTmyLS5EbQFxXxdjcuDw02jlU/En/19zA/6f+qH
H97hsdfxSyGur9gs2oxBWdQjmb01TbAHm7sFd21HJaBlSyNGtvxZFbcmuL+/j/7+iekO/tNfw8hD
LRA9sfPhB5xd1iwVENMxRVPUHYoYJNkuS8RnRdJjf+S/q42/j/OhkA8ScFnJIywfgbcn7T47y3bD
6RMHyuQzj415fF9/G+rDPBkQr9R2wVConnkoL+ZEFBlJET8Pycka2ZG3+2xqfpDD/9dveOxFHbEk
R1Hn+9/QH6h/N5q5GZQn8F/dLvKepofsW3jDVfI07y7h138m7vrHhPLfD/r7xPnwTlGTgTxoJB/f
U3FZnFU3wal3TQfe52x0TnxJBvvytflEgfDpqB/qxmbbh4bvMyqFiwvuev1z99W5mH94NxxJejMu
5KH3k88yrd7P09+f9UPDryW1MXMEo9Y2zrbNfYY/eyYEmZAjRGt352knltNy+vev4/i3/u0NH/9V
v3yalQedLp1XnhWKou/zQd6DlKr5Tmc4zKkT/X249zP340NSlX8/XLehwaxSHtJTVlLXTayNN+FX
AE/zTxa6vz8YspD3I61Crqm1sG4rsVzRtmMkO/aChUICHLt5b4V3f3+040f3f36T7BjvB+xbwhYm
so5e+grdCW+zLa7/PsLft4ffFHhu22cCxHD7Qi2b8M94Es+r+mSM33omx6UaBRzydMRiKHLfPwUC
GJfGutm+tKfTwUn8gzj9d6k2/zUHfhniw4tS2+TOgSKbHu/GbmxectLQ/v6i/rxY/TLEh3UD264J
VYynoNbEyba1WCXr+yEZd9tZeJNdb3F++PuQf/x6fxnxw5Ls4lCfyNVoX/JAHpziMEjq/Aenaw91
dtKK7zglP3nIP863X0b8sJNbo55Gv2JED+teOu6z6TORxR8/1l9G+LDk06/hDE634MUQxt4RzqkH
eT1Nybb7bMU9fva/fTu/jPRhxU1x2he+1O0LDqZTVNix9kduEXUixwsg+bFhTvuyfR3NT/Fpf1wm
UEXCeTqq9t0P853m2Naz6bUv/lfEU2fNfXHWkaQSVQeHuL6oSsoLAie+6nMdfXZi+OOU+WXoD98B
jVDtFVbQvizhk1TfqLlk65gE9ouRXYqauHX78e9z9I/rxy8DfvgqMBO0th59dlO+uHC+B6QRGyD9
/z7Kb0KSf057vwzz4VPYEFD4DTA/lhBzf3t9Deo+AfD1yTB/nP6/jPJh+uOLym1Jefql8Ult4RZZ
FPu/P8hnU+PD9Le0I7Ct8Lp6ONXzjmKseWTCxIqD5Geexj8uu788zYcPQDgVUWZEVr90Qezv3Uf/
EUx588krM38bJfCQG6OrQXhMFJ334ZcZti5zrE2ZL5an1muElsChFy8DIlFuic6PevZhzi4QANhE
m7V1zF24+lmSxpFI5eATKadGRU3oOcnYiSU20aSixiaW9O9v3jrOxHfrQQh6zXWOKiAkKaAL3u9C
tiX7Izsz/YlKG6UR5RxVEYbsc1ehhVQUyTzYXMKOZbqol8TPktJjkk202JN/Y6rQBhztbu2XUKfb
zwo3Dlqm1V7niPPO3J+hrPKJRApCWlVS5FnUHGU/0WJtAX57GxJ3amEt/eeh/h8EXF71r+3XeXx9
nS+e+v8PYi754H/5fY8xmu9iLr8ekyf/x1f58vQuHPOfP/WfmEvb/Z/waGH1OeAb2CqPbMX/pFxa
9v88zgKwaj7gUyyCzJT/Srk0LUIu4Y4h6cZRY1CM/98hl/yh8DhvAPhB2ODGYv6bjMv3X80Rx4L8
xXeOvgCKIsgb309GYjBy5Y/1g1uiDiH9yt61qq7P6CPNieWkNCKLZXDiX17R9X/m+q/Bmkj93n0D
x2Ed7DtQwhwDJACK5vfDkrvg2Lpe7ruxa8udrIKMirt20x9OX/RhUhoLpSU9NfVNuPjrHDe5pApH
9MJP2j36MFad7WJtN4r6RHhFaR56ObvWvfJKn9apN6mXpdCY8Lx0MiizOfwVpTmU7m6S9EP3PWD3
/jAFtndBUW35kc54fmKh9eheVPZme7spqDRwU14DUQyeOx0E2HNw6nUVPLf82tUFgnw/iItAkSbY
UI4zEGmKngp05C04ZN/mwpjSB1+mNlD9srBgR8Y+b9siCaPaSNDctW3ho8rlJ57qU8rNwvuRh0da
oEkN3SBtEg23ewRjWDJ8DjFprwldib69sYrO+LlSF37o8qJvDyonI+E2KDr7wllpWNzzPymipFVA
zNh+HApbxSC+IbY5Zul+7Uyp7kVQW3m8wj8nQjJfbLLSc2dEKjBI6tIiyppMZgc47eq2r8c0oE0w
BSgIfAO1SC4N8sYcXGV+uKGlzFblHrPtRW8eiq4RF0WpjnEGlkJIULduZsFM6byrbqXrA8Jv7M0T
hew9jINOSDsyYV2GO/iMKYg016KHBDNGOutNXwRzfpf7zU9rXHuEZKsbrElBHSlam80DBtWNlH4R
VC5R5kr6B74r8znGBtvIBIdRQIdCqLrC87HR261sKrYRqJXqB2W/5eFYdkW7pE0dYLpJKy42s+n0
SPPkeIwssIsNRQepQ1FTbC0k+7mmyz6s/bdiXIgCzQMtosXjvRGjfPSBCjkDoO1SEnuiMZya4UTx
d5yGmZN92RzN2LlfvkrK5a+NrDaKr3WeZnE+ufnrZOBCSjIjt2LIxC39fb7FeOt666SnQz/EfdPV
HFItsjRid2yyMbbQ8JyPqpp1pJGsVlEdeEjYkVcVLwbJKlaMIn/8IbfctSN7WvuXbMpGemlG0Z+1
jR6+Ob01DPtloyyCQsF1JfyUdfVP15ZgjgbD1Bwrbaf0wwfmy4ZEGEmEpju1q6uUqit4c/cW4cv0
QipCcUsWkzURYdKMl0XgdveOsXgDVEwyXcRY8jVhsR5vCQNcqW5U6wySY8iawzL31R7230Rbtlfk
To9zxsD4hgmGAuNJgFLLXafGfaBi2mE+lbWN8UiVtsEzpjZkk6ixANYjrxpJEGiqFchIsy7EMeW2
quR+M1zESH0nx7tgLPqbssrgbxRi3C4G1SwPFJXdRyIAtu92CIYSFVEpr4HBFF/LSraXW0P3GxjY
Gr6hRQKFwNv17TMzq2FQBOsw/ECBEhg0jj3/0qyVvtNa8RFTpQ5vndrT9xW5GU/OEubVLk1nM41r
lAdZFCy1UUXaqPV159Aqi4NQTPMOyUAlonoz8fnT4XKIGbTazEwMmrME2ZpLDpW2dCtjX8lg6ApC
iN2KfPrULQ2HWAGr6N/w1KxfKzfzx9fC1sjzMn+bL0JPk+pnB501J7bbtF3cY94Aw1NllhWNkuke
c1gYCZCxpgZ5C2TcYr+R5Ykwq3dH3AVg6wPjIqPj63JE5Vx2NlHXnorE7WklJfW2obbbGZlC8Uev
IuyZqobKnCLbB9vWr3HgDouv9oucxD0/cjFE24gBEFKunXu7Hj0UMZPdbBErVsLV90/8TrfTvBe9
z3vZ08cOvJ+eFFt+8LyGRFdY/8BJK5RkQctSRBiwcJMt39apvOhQy7TJBDR9i60O9fMJiYM5sWTS
JuAEUMKgW4u/2rZn67JyMPwx5RdPh4eeYq5JGM8mvKpPbCtP9x46BSOmTV7pE7heij5imHc4y45b
lBlP1REeeDKUsvOIyGyIuY3zoSyN8dwHwbhe6Cm06WcY5TR5d0QgcCTDxUHn8Liqkrjee8SdtDF6
EsIN0qXKrQckS43ajWNpH6N9hzH9bhbr9KbdIb1fQQ+YkRSL8dpZqrdOSU9fCc0AlEL8KhENh4UG
B3udmxs/WO3Stw0L6flcGs1bWaXBaTnPw5xkQjjtbiqDgZjiDnBwpPpUXgSoSUp8grbCUre23a1X
DPn3PsvmM0rr85NsZm9G7VANPx09h+hUGsUDo3XU2S7derOg97ri0vY69nESUVzyIIexN76xeIx5
rK2lu2TFEhXJm7Rd0Qrm0+noEwK3YxOyyJpahtSMApSeXwBrQneqFUQAMnxb/2lQaUm2ot+j1W2U
bW57d+225yll748mR5JmWZC5+WIH+XgnUUeUnPlttrsNrRJauq6WFB4tArQtG2FkDLzMeB5tp6Pp
09PTCceCVvTGnI60t/KgUvfKwL4tlpFN1wvafN/XOeorr600q01eqht3DYL7rRqOfqOhbuhOEtfh
7zgs6PGgOlKWYvLQmjypy2yddnU7LQ9o+FiyulLnFNcmx2ShG9AO4hHI/W+icSuws83kIeAj3WtO
wmK2iWDp/LreZ0FXPth6RY1hh5n1ovisXfK+IL9lHt8P8VYtRG+FJEgd8zElbsSwRFreF6QG7h2E
R5cOqZZVYljcoOj7YqKMlLCrhcAYwuZRgXXGF5pgZMHJseAMwoK8yKQNi967AAFUswv1JY0/S7B8
ccTZcKI14jj26Bm9d1ou5NVyQyEiin6jVSTbiMwAWYpjDjsHodZwglycOEcrrFjRvVHXyE8JUyHs
mmwsnQSrHvRhQ33X79G3tTdKb/6YOERd16cTmWrODicmChq9uXKLZxs9g9+0vndGWsZwgrVQIGGx
IAjCIpUe61LAijuu3tF2QvzIecv/cxhVM3jJKCU/iFoqalJesYuS7yRzw3CKp02V39e1L1h8raJZ
CKMxpxc5C99E57ARmaTWXGv06zU1lYF8r2vCWYObZVHixNwo8tBndVk/skEbseEJ93LCAfcYNvl6
4cweazcpWNslU1M9gl/IrT2OOXJqUH2JMxBA/pWhPANRvM6K137esMZtrqAfg5D2O0/u+WicsuUO
pWmFOkn77hybU54hPNSB89T5XcsWFdqvEJh7vk4nJdK7RFzGapc32ZVqYRQGZTA+67HEZY2pISRT
hTTeH4rTwnWarvkFKoDqO7+WPO0Xt1hIpSHSMcK51r+1BQruBLmmdTcOG6I9h3bngFYFHcWhm/zt
kA6TdBPpilCRZRiUD6uEFRzVsjHVYVmDLOX7F5D8MjJYjKg2UGATd9e6DYbM2f9KBOWcHQDtorzk
iJ8xQ8mU/U4wDr2MumKJifKs9DgPctRnBStooWPusdGbszaWaZzpRVoRSfAZse7u4OJr75R3Tmdr
u3VRvufHsC8MQfYWWtM+7Irquggm8eZamTjbFg6M0Ur024+WCX89kcp3Q7M7OF38xoVbWVaAsfMc
liRTQUzT6RD6K8rMNCOFTY+bd8SBpPmlW83ha9tk9mPDWrPEUy48sTeQCuWJyxG8inxB+tY+RHNq
nnJnq84hKR63nmAe2n1DEnKFS2hDNO4QJVNF89Iaxa4kVI7wW0GuUTTg6Bh2QeONt2ZRN0ZcQIMM
d+tM4Gg0D7Iv4pAD3XyQppTX7UBK3Y6TDHOwCLvxCoBYOcU94rd9iZ+Yf1Drtlf+aoY/mn5eHCxh
mw3zRLfDaTfj29iXGRGAe/IXxWuLyKOJgyKTzTnx9lOeTIy3RVVQE+3J95d7Xwk/tdtdwDFRRYRb
bVfAc5AjpEXBIW8bhwz1bEm/+ByERt7GaTn8L/bOY0luJNu2/9Jz0KDFNbuTABA6tWLmxC0ltHBo
4OvfAqvfLZJd1mU97yFpmRkRCMD9+Dl7r+0ecIXJ6zwiWg1XLLkaWF7slVSgZ2QUGIvlfWgiT74z
yY4eJhwPCAfnNUy5dojs9mtFFG+R60zPydByuV2tMt7chQynzWDqHXiMZVJfytijbiWgQGxYAcyH
Rgds5AtFVNfDwhvys6ri/WRg3d8yU+VN4ND0brUqE8wq09q9zyVm9WBscmdntoPFtGkZiSqKa3Wg
BNF6KYNWR+C7d6yysckh9JBH41zl3AO2YjlH1MhF6Bk9mYQKyyq6FKX1bD/REU3ritHFrK2SvLsR
XSYpkhQdD9UoycmT07pMJeXqXIlNRY2OLPZcX2II9IK4I3a4EA268r0v3PkmFVQhIU9UxtCI8Hku
8kgO6IaayuKYZc/pvE3zFh13WRh1tCE3TnQcrvRqZ2gDO+LkaGiBo1Xlu1nUYWm5a+Ppe8tR5J8T
j/82l/6B9fGnzsm/NJcuXtlRu6Rv//HPntPh43//+J0/Wku28c3CSI5HnpkWc/E/W0uW/Y1Wk75S
rQhzNgGc/V9rSdHUb2S3OORPePwqqg96Pu3axvrffyi6+s1aocR0UAF+kHBi/SfNpd8QH2uHB4MS
3WqMj7wQBNVf2zyMWIjoZEPzS8ThR6Do04MtU5zJZT9Rb3Vjv21baa/GEzYChpfp66iODkKveD78
dOX+ouf0a8P7x1uBWbR+qpVcZv7edS09aDiuk8ycAKJ2D65rYa1M+r1T5w7p5mbc3dCFEu9yMv+O
0LD20v9s+K6WU9v4kZrEF+FAV1mbYT+NoW0ZcV4xlirwlPgRCBAy1XL6RMm8bSK6Ef/+c/46Ovjx
YkBM+OLQ86yint9erJ4b2yLTex1zmzN9bwxitZL90e59n/4n+qz+4mL+9YtAf8PYzT3m/vYi8UBV
kFtKDdkr0Q5K9SNS3TDu/v1H+XWGxEdZebh8U0AndBNZ+G93T90OXVVqfRdkQ3VjrWnMUyTvPWf5
jLTlOVvqA16967z5Ow7hD9XML18YxFqwlrpL1w9tze8Ek8r2GrCodh/kVqV4fk9a9LyFzSefhJuZ
3VYwZ2BPrdRXQyzLxURw6H1sioyNd4CUQMwg5kthyQT4lBzdh3lWPIPuDWmAiTHUC0Jwjk8bhe1y
2WBLouvj2Qgj3XZCANm6/LUmZonv6TSQdwSX/SCZ5V3Ok+XoB6i68G11vUXdXzWKjlCWYD4P1lLj
QGJozN6CzJUoj2VqPDZcsmjPOZeygmR5RwutdO2DGHVbehxrrG76T29Auruo+DymHI5uwYH79W7H
glYR3RP1kLna7EJB1xY2ief8zav8yzMFDBQUCZodnmewJL/dgV0ytehbOQyNarfi2RudXUhMPjWz
SjdL/ztQ4K998vVexNvrWbh8wYXDgf6tT24rwC96MBUBwG2+uR4c8WhLunU1labMKivQZvl3o6K/
+JAApAxW7zWTCcb1r5fS82JCv8gXCpysv26bOtt38YrONbzrck5y/98/bv/yUK/biIUBHrIIrlh1
fTc/LVMLNwf6c7cPnDjtaWmPWtB79Iz//av8Jl/gSuLJhoPIAIz1ieXw929Oq/VkZOEKRov8OoZk
KHjxhZCdSBcLDttQn2m+2lGwRDr1PwLVYkt8LyJT2HTOvT0P1lXSgjD44+P/t8r4Bz6Wn76jv6gy
gFYkv5QY6y/8Ob0CwwN/BPY5evR1kvPH9MrQvwHLYQPAVs+RkW3+zxLD+2bAR+OxXJdvZKU/lxia
8w3pjbVWGCu2CKH0f1Ji6Npv7ntGY+AcyAziQTEphn68j5/vW1ypabqwInO+dtEZC6+SyxnZvroV
mageY6LBkQ1ivQ1j12ywIbvWAfRMe514vc2tpxenlujPe7tL3C1N1+YoNXUJyqjWzq2nyY0FhteP
lpbZuDnINeg0rw513RG17KV+OcpTY48nyy70TxzTz/REfLmI224pQ94cjv5qcAN71On6TfUjYXQz
72SSG10yYObV617zu3G8MprJCuaaQ5XilfkGe0S/UTLCxsZ5OOFRJn5DU74U3XsC9rqNlj5slVg7
zBqonomJSF+bSjgpdn2sR2QzcZpU4eIhmB4I6sb6Ie6lfJ2ZQWSklO57Moi3EWr0Uy0JkCqyrWdU
lx1SGFrlxT0JyLuoJnwYdGct5L5LaTw1877S4A/1auaFw9gyLYrjq1IZN41oyQ7TUfElOGOV7EEo
YdsWG7PIvSstT4g9zphFMIfKk7DC+BvZ9Qt+brpmHf761NA/1baNn9XILgO1s8iDtjQlKGp4w73M
jQMcSHrywiP71Q0JkCv2c8GGm5Rxdls28cmskvdGNYoTJkclVPo29ktpIvnvVQw4Zhx01kdc23AB
lZu6uLdAIljFdsj6Cw9xSpGP4ysggH6HkzS6dbXmUmbtse6eyuwoZg+pTJshKDGwAOtjdRg77Tt3
FH1adzjpXndb6uW5HsW8MQZd3+W9fb2U82fjeHCW2vLg4YreW9X0Fo3zPsN2HEByP459vPgNYXtJ
0r9HpnW12NxLWEs3hbqaeBNF+MU8flncW35qloeCBpJRjHQ31cXYVmaf7pnWBpCS07BJJ7zwA9kM
BDU16VW6hpL30ZAfCbI747Q3d+U4JjguxC0WpW2LSSlPDYnoKcn2at1etmPSb8xcvotee+ccGfTz
TJRkf0wdu1wzwlc/v4ZfuMO7X0fpdZ9lnzhlb7Rm+dJHDNvkXU5hpSWfJr5sDOfEzs+eb9VwBMo2
eXDN7oHOwmVUq3emwk8ULlqGbiZ9RJd54E5G6Ij4gHTuGNvlW9snS+gAx3sdzObNHIbvAwFUGdwI
Dd8zHlKvuffISSGAZqMpuYXpRPdT0X1EHVNbB5KMat9B7SuvZURYPLCAKt2o5BvjGnnPYkM/xkrj
BuVERhVGd44hSn6UmfWqj0ZIkir3jrZZ5oPH5GRIrpfoZEVEnLct6kc6OtoeBgFDPu3Dnq0jgHWG
0Md+2C7atBkmKwp6RXd5+HMsiaAYiuJQNjsDx1ixYARqxHaemhfN4J4ZXU3yRbOz47WbDPVc5k9G
e1dhF2gKgmuJCmfkm2545P1Mvo6YFEFWOfXT4NofcZ7T0q4Y2vJDODFr6ZuRamy8vnLql7Gja8Pj
WVYKrGbB+JgsY/p7+JUrChoGT0Y837rqrMzHoVlyeq7GnFjvFl1bL9marDp0m0olcU2InpMav6hp
aUPOg0mWlTeq3Zp0hrCUy+eK3qi2jxNTJEevkVpRwRguamcvZlxYPm4MkZ2WfAbB3wJwZSSsmnT4
zSGm02t3kfHW1IWLWwSTB+gSZbjp4t6E5WWZ9QHnNfWqsRSD5WMCRdYCYdCNd7E0jaeV9a/T7lHr
ZtdKw36PMM9hqoMVZzDUGAZW53SRNMZsTlyezyQSClBOsl3r25HB6aUdZqUIu17J0y2pj5pFlwYM
SS3rCAt/2Rkqs3Mjr64XnbhuQb7VLs7N6LloCT2fcx5410LIF0f4T82hvBAYQHKecgu84vd8sfLX
dtEuyzS/Mt1UuaiwXt9XgJ78ukKEuDHt+c7QAKZhI+ueq8Ytg0mIR8MrUp9w7g/yiuo9yKfiSusG
Hp2O9jXWb9fDVqw3RwVI/VEu25mhajdlp86ipUx31iODvLBrHyiy3w/tfkgxB2QDF766BnhAqp23
ywy+dzpUSi2KkJV23kfLURtx2otoWzpKcUGmZRpkdXefJNA4N4N4bpEtMSN1zuPAf/Tt52Lme3Ix
mH7a8Z5x3H6kXJNUtQGeFQJ8mc/1qFUl/U4/xx8WjnUvjkqcB4LmsNEPiMLciOE4w3I8ZnYHDkSb
DnbUP9oxR6CBprCZHNEqBGMG6WIaeCR1GTOPEhdIy7fLkN8Jilu6fa5xH81xcZ7myfB1lAx2NN0w
ai0O0JVOBUloq4FX+LYlsOqMUGXaZtdXPbPNuf0Uef7lZoyVjDUwPR7mOtC8LN8bEY6l1nHCJrcm
hmNzWE88ews0bVfExfVYzFttKL6aXjljgN4JtBFZo1668TNepHYbVcmpaOvrrmRQY8DgNXo4C+mu
j65wiuO9I74kVqZzXS+3dl6JDfXFEDQM+ZkVDD7j8R2gv72jNl/q3F07RpFflbxwQLti12qNG2qT
ch6s/tJpupRDozfjRrGr5J60hFcxXokM5ZeVKt4OZ/Q2XscYy7mxOayWDEcol9hK3eGjsrpHM4XE
Qtt0PnSTFodKoXfbeDK2TlyWYY1moHOm4xIPyyWc5r2tNtHZNuatlejXnRXBU/YYjyhTcU1zOtsN
Znq/xK/lAC8v6TmbjQdHcLaYVZS9dX0UU/pcLCqZp66vVCXbC0TPg9alJ7cy59DhCtROcttaJevx
znZYl+Gs7FuXaRUjKO+kZPGXYyxhbipveVPtXQBGeg0vZsqDGjhb50lSg+lxH8BvZLssmeH0SCZJ
EVoLbR85xXMkmou6ikmn4gHBeTor5Wc6RP5YFGE+UIuZvGpSZU8Au/a2xbMoyqssxyfeMEzautZU
Hgxr2hmy2tN03o6x99ZlTmDi1xNnNDqsJHIDT4SlnsXYu2+n+kwPgfrmYTBFKFR7141P0mj3KuCU
RxSC7IJX3qJ6u6KrDlIoe11XmMt5vlG0PqzOJ1W+DoUCfSdm6z9XgglwUpCaDQrZbAURlR2EF2/X
J8pDoRUijMCu7EAIF4/16D1po5rf8UzCqXLY5apouKgsdRfl9pedGqHaUdJIb2T1TWIEFDotvLi5
TWJgUgGzZCIw6ydAspgVhRa6M1oRiwhcaugyiBqWQnfeUPHRpFcuixQPqfdiR6GendrkpkiskKzM
CJ/ugkkzWaLrsa6eLDe57FM1C6zO3HGrOQRk6evkoj8NHVuGWr1OZn2qO/fSw6J8kEmNfSRt9hnq
OmZGaC6ZH7OChcAGt0XaLt9BMJXstC917qE/lloUeuMQ9s4OEUziD+ql2SmljyDU3RPwKx7SEZx5
sq/L6ftS2De51k6kC5nPnnwDNRj0erwfqpnARuHcOHUyBqqhsjK00K/ILGUa1aPktoUTxOPoJxau
y5T7Z2bWWdmXtGnxRmOnTixVUhMVzUNVlmQ7qLa5vNdu5ZXrrGI4G9OQBr2clq3b6WOg6Up20ZZj
HsjavG8athittq6rYp6eF71dvuC9B0TCblTNiC9S7qGw6a+9bnxYw3Y2qXd0FnnIsf+CFGoAhaAL
kEmQztHZICxiqO1tU46BJbvQMpm8KoWj3CzANTaMJolgjpf7Am4Sd+9JdkysS9GgdItzXyQaBnH7
1Dhiz1j70HQoP1wl3xQO5uApPuNu3cQgd5TSfeqL6b1u08u4vPF6641Jz7q5fJcTzJDCDUXfhymo
XFw5jX2PRUPZLzagndbMD6Qh7u2uOmnpcqGnkcbqP/I5hI5XqQyRFNxptn5FENN2EmWwoDhkOKHj
UlZx0dYMejYt5zs/SqvNaDnXtavsYpOO29y9D0Vl7zk9xH7bASawo33bpn5tVvjoay5ea9nVJhqQ
emju9GCoTFyqwgUY1WX3HptsXGS7RhcH4DcPFILHviqqrWhBTEg5H5MxpyZ4km4PrCm29KuyNd/B
zh9H1i9RFm84m+Owz8VumfEpWzdsK/cWv0QLbwwzSAWAXkwTYgpzx0H0x3rqnzJD8e2kJ1yU8S0o
la+xST6jSd32UfrYe3jJY5WhkZaAmpsuzBnrc+Tt4c8BA9t3+UzF8SKcbdJwJjApb6vUZn+Fv5Lr
GhpJOwvzvHySDH8fU8ATZ8N092ZBC1/m/dbU1KslYUdOHDlv6pQzYWSMT3ZtvJS5qaEGTC7zTnmV
SxI2ZfEQy2lGE+JhtdeYlTPpMqRzbIcric6JEJS9hBPgq4oMxtq8dp24uZNMPtMmHzeLTnVaO/VN
Lt3tuDgSVdv4FS0NHxFYCEvEwiwT8doGCbQB4nkIQY6+AgbrAT4ZHyK2m00FxtFvJkgTcFS3jUW8
h+i2donyiw4Sk15nKE7a1FIlmsTOEJ8Qga4GSjffuYvxFjXVPcd7zSwU3xkmegvbru+3RS6zoM0c
5BPR7UikhyX02zGNwkF3QmtMQ3iAH2Xb7N1xurNF/b2mcM+1nFKJMxLSc+meYK5smy5/ENW5bIsb
x7PkrbCcICHspzG7tcQBCvRGr3eXjE99TyxcIyXONfTsL1nmNqEJXaFCnQUWykaQ0RTXvYO9NYoT
dWDZzuPPCDbIRWqmKDRVOukH7iilCjumik846WEdwfI9xEwwwzlx9ftW0+trFa3CGcg9wg+B8DdX
k/4JTQOCQ1jXBzhEc9CsPMG18S0LSlyzhk3UWlUF6NeMOVFzAyc6SjXbGdvdsvTA6Wp1S1LNmzAJ
vdoAadEOWaF5vrTktJdOku+aQbwoelw+aEqjcKCL9Lccyv5TC1x2FzcFApjISXblKsxDU90eVn7a
NUdY7UYYyrgXwrb2Qg5YqyEHGts4do0H5BXW6KPkkNlGiWb91lpQzPH6FccchUbTvWArO9ar+GNR
iPDaoKBhmc8HQVUP8opNw86qM1tLJndOuuTBuLY5mHH2F3Eda1elLcZjUbpJsVXHbP4gmsrxm1lO
B1ag6hC1jLGGahUPdCVnD9zlVdtENAwSaLWq14dq7ExPGZGJByvTmZ7WzhRtlqFiA+Bt3trTNH4J
6ikkr5azK41B7NVknK4mUcwfmeVx6FUL1P5Vmdc+oBUXnFnKKajik1XnDORnqFX1suviaPKdJnJ3
CvfDa9S39s6z5uyNhfw4ZHj85TKoe1d1uylgp5o+0Q7W37thsDxgyrZxj/5p9qe+NM+GMalAaBCQ
7AcXvIMqTT1AHssz1BQsmYMBoBo7H3tYce+yHxYb3Bdi23PxLxgKlL4aKbWP9EClieQM4BHW/mLN
UmIbdzRhyLjLFusSN4PzNulFeq8WGdcLb1+689Ra2da6Ku4HsJsnEkCMc4HsMyg09ZQpCVprhBZl
CBWRPzOqVXcDOlJ9iay4f44ZZrGmdt1K+5McSNyxyN+ipKTYACKiBDrV7d6R3aohmQ0kzqiTNgVQ
y49SzTETAbwZEYmILjtISA2nBlTQ0WL+dU4pj74DhZkPaW9YJyVJombjCM+Geafr4mjwqnjCO2lu
86qxKNcraTxxfqo2tcImI1TnkCRl2InlYHn2jWZxD5SNdzv11SuZWDtkf0fwdNEu1lBW2ajqOwqO
1i0OnViHp3Pb0wFA5UNjHNnZfEIPyTIiBnb/zWTEKbbA0tu5yTgEHOSHe1sBINVgPkgAKqhxGdid
Y3H2KMXW69boGo7TO5MGrhGktiNuq7GMdypXZbbmIQDW0+8y0UXY2LKew040KmKn8Drbxq3hl7Zx
jibGGV/drnoaBk+7VtTJpA4oT7kxXtSKU4J2yBnuoUe70ZbFuVBM5xYJ7LZwy5t5aoddZyxdvyf2
aYh2zdg7F5PTySJoIKzcRWX9kpXa+qSOcXcokrQ1fXIcamSGdZOcUMBaOfAPllQCahoSccw3zMDw
AzWarxeRVXrThpR3+0yFrIXlrNBtLQy9RBQ0dPIIUEkSqtWJHUlzGHSMuqw/wKLS81wcO+IbnQik
68vmBkIHXgmdsxTFSD88x3WBBGLp84XVT/TuRtEnKYJEUxHOoKd6UFpZgzrj7x5FBMAmUZz8vDjm
sE/16NARdLpBAdNfjHrthqgt9HvDXNbSA8nPYTS1nJ6iI+ZjR6OC7TWr24tJmO22Z/h91muhNywh
mrclVpaqlKAijaZK1x1oyoRJwTGw7NWQCZ26a5yhf9NkDwgZJsyGNGDocbIKPXvYKrGx6+V4rnp9
vNU7gu03UG6ndwdaG4Gc1CEcmDNr4XyNviZlEz9wvJKfkF3j7eK2OKqWAd1vnljxxVTE02mxW9ol
uh4PSNn7Kjrac3WNjKGm+EHMfpMzkn2JOIMxCuplWXKGNHna0gi0Iit2CsbhSneiR7OXD1nV0ljs
ohttQMxcKrod4ADz0YfzhUEq4fJCHKy0hrvbuOv0HXTXEQioUp1zg05b7uRHnbWWo03yYmhKvB/z
5tku0mtt6u4HoX2teq2RS0lZyjlcuRwaBxfASuU1zTGQavudFhg/MovvndDy0M7dEa8IcVtlhZmg
siG1lRzD+icrjxj5k+BG8umzXpl3dJK0nWigRHi5cQ0uFtjMWO0KqEgt2NN9MlqPrcyB9i5md0Of
6Topp21CbzVV741FI4nQyoAkURPnDf1exTLluS8VeaOQqskSrCQhWVwrHY/iZOBJchVlgwPvBvH4
uI11ob9AumOOSR/MH+FDYWewQ6RuPtaL+5n+PN4R92pqqRzw6ryDaLtUYQb6VNg98T4VaDUEQrWl
Vu8W90rNqhzA0b9Ss4HkMSnQnhnB6Ix3uW12u0Ut69uhV11IMtNZZvoTRP33trNfu/ShFfAORBUm
y2DscuepQriwBbpKz2lF4iBcnQPNel2YkCMQcx5G1buYp2LcKDQAmnnw6SIuxBZoNFMA4dYdLhl6
Y1aEZosu39DW+6muQz7q1mJFEExfik5FXRc/gl1jXy/MwRcyPXrgeTYYVwoaruatI0tB27S5H/v+
SnjoxDlAn8fF2CUq54Uk19WQUMjPuB2A73fO7aDKdJ9Rp53pN+wrN0ouINeYW7TLW0MpxbWhcS7Q
vObTsClIl6oqr2kQ305U/bgEOCuL0bqzLes41zS3ZeJ4YGI0TskjHqfa/N5XA6eC+jG34y3nIhl0
bvE5Jum4y+MaKf8Ypyr4n1J5QNlQHlZcbrEzbOWZzsGpL+lVa+746Oo9AWXTtFeH9kbO1QdeKLAh
YqREq4qvNkppb6lfU6k9gdVNg8rAD2qaKUpK4ES7xo2zLR2VhzGha65G8iZS6+xI+3m5UBIht8UY
tVszL2ofX0AfyNY4V/P0Yuc5JhioUOwrq3enuqcbj2auUI/CTrpdM5mm384twyOGGQdrRvkJLdzZ
6MKqLqreNgIvs4OldXeqIdRA1SRXTvjVoAOW1HKLXs70fcbBBqHNO+O10C+UFlBiprjjzdRrENdV
TrGxN2/npTJDTgbzZuohylWQtdlzl3Mt8xtsBG44Rfq9ozPO19JUf+mteNyro2pfGmUUYTnx5vTK
TpUUR6aNSYLJmj91H27TWodFydo7IgiyZzby6YRa8G1RRPJsLpF7KVqxL3tul0ixOZ7IdTySRn5U
yyOnIiGzNRYQkq7W5wg0Mvj7qE9n8k4zZQsyNjDz6gxeYtcv5Cm73uskadjR9lBoSTEY84z5orPI
/5jGT511WeaYnJjDwAe3/GHK9gtdHFY0jCd4GMgH7K0LaEwwUCctxGDyoafxtpz51JR5G2cU29zI
HmTT2YccbB/WMYCdmRGOisKXpFNTc44TxkOiKLCW4q6lH919pa38vmQeoCUnhYwNhxIoHh4q9C5G
tKQ7PQGiaabHUqqHVrPoarNEx5xwE0TUL5ZUmnAQ7YhEyn1YRrhUTnJS0vSoQchEIL3z8JU5GVyY
ChvHWOAbEPKcKJG8HFU8NZkXMczRWao9VUAna5Z5E5dR5auJx6KW8iHpXVX1GYDaQW/dnKq1t/aa
dy5Nq9gTh5EdEXMqOIVMdP11dj+L4kkxpi+mWHxcpKo6jhnFXCuE+LtHg6nvcyJ9gVcdhlG9S9Lk
ASsfcp8yPphyOUD9P4lSu7AaewcmkqN8H58SczyyMbb0gAHVrnPNbWcZdZCaHEUcphspNkS0y94p
13QcjYv11C4dd844utiBLA2HpnevYFoY+hrtJyBDvGhmMDjCvMj4JNvKruHhFcT0uBZ1m/GIT6Ad
v2TLsEPh1o+1hbyyJbE+SZR5aZABNY65rwpDY4BV0vAlFPehsoziaNU8sHp0iV/6Hozaa6U2z0jR
a78QddgDZhijSzmsbFRpz3gr4lUO7LoB+mnA7wrAOkIdBOUZZUOkhRUva7XazSDh5hVchzQZtyKC
IQaARqrqqYvMYl93rA6LS6shAzy9IU9yY5ZqaGlbZDd+my57bAjppq0r1Y9VJDIc+y+LqQBrbaHi
z5LpCNXM3MWF6T44Gf3lcdHiQMmc9sq0jXdgW2wNym4dcQ5KnAFiFQSmgOsIWuIUrbS6SdPzmE0h
CFKgdrnJASav7uG9Lecl01jANftew/uZzSlb3qJCLNc6xmmPFfedNahftvqeDs341jE/3FpOxotf
o/uH1V8J7xJP8E1jRX7mGFcpyltGIsVjpgtjY0LoTu3hTqHW2C8q9m8yPRvuL+B23vho0JBFD02T
urNvVD3aL2iH+bEdPVWGGlDSppWjCFyfjuCtaic+Ag08Lw3Y3CWCYj4aX/ayLVs+8caUVRaUcfQd
kOJ2zF0mi3p0sxQMG6dJO0qE8YISxFRj5s6MSKLiC327T0cbo4a6jDurp2xlqwFPPr04eFHJNQkk
KnsCIiO/TMUpGouTgR8CizuKOicr9mlpHLyavRr0d/7OhgIZ3TPrLUrnXZXQXW+rqgk8XdKfYYyn
Etd1xaOVBYAxbzkL+TboTthrixl0jVkF1Qr4053xng4w7a6+3gvCOzTtg8J/X8TKRVlztk+dHPPj
eGHnzZPpCR49A6dSfM1EyB+4kzONBRn0ehDN8lxSFBZP+dgfNMEgBeEU5/c+eSy0fGssK5ABA9+t
m9Xvo5HftiNPmWqrB9MGfTglJ69GMKBF3zOHCX6NOaKokCPMSrTr2EJ8fMvrqGym6W+RAqUPyUUR
a299ZlcXet+ABGzNkxr1CBANtAxDHHrlOL/YJNs/JUs37JCUp75DUyigZtx3s/I8mVlYxpIWnTUG
6EBIP0vJxnayo1l8wPC+7MrB92aUt8OEVjEKXHXECFyFwAy/6HUyz1QFD5aYH4gsS176obyeOayO
DQ3qegizQeE45MqT23UnvcY0sDxH6kKgU4F2QNtouXND225nxOauF0m4KmPw2PnCwPWk0byDqMjq
3LpbIx/BJLImGTMc1yG5JPp4UwwD/3C7y7ZmawZ5gFzhivHAoU6x11TGuyJZ96OmuygH9Qxyc0UF
0067GciOH2lY10RHXxmlDAbjsehxJDP488y70qmO3awe43gtBcxR+OzZnADVwC3ZEV3luyIL5sra
QPzUiPpnhs6OaUBrQZ2KLbts4GJSPKCX85Vhr7pk2Vnce4m76+b4fW5nVMs13bWKYYukFMW2Ejn3
Lb38DBPwrjetLZZ2nxnird7Kp3iWfpdFYZy6uItiGbBBxl9GxCobGZU/2dmBM/6mKTAPLkiaoi46
NPZ80WoJT5aOeS6LnlRlOGYarZXihnJzJEc6RRMBobFIXy0yMCNTue+KNgRgGdaC0e7CuYG0irbR
GBvop74xDzV6U1CdYGProqPNbm0LvSngk0KhgFezLxeUADjB3HbZAXI/FinKKtCfglgikJhPgzNf
0XPLg4nevk00USP3pcfmZcn4RmlL/BCxOk+ho8706dN6/tQFRycxm18TDop84UJZ9a3qZXeLdfRK
0lly/Q6r3OXI0ISFveFEBYptwuwWpsQyT0a1Y9QYczpXOEe73Nkz+2NYyuzSILLgoaU8ZYGMabjS
TjEj82jB83RX7vKi4QqkcEqa7M7Llzu3HfdJ7zInL7yLdHHlWap9eokkabmqhuk06Quljvj4SVX3
F6Jp7VcQ0A+hGrDytU+KmFN1vVWi/pPAsvaGBYc5t4aoHOtqzoQtd2bZZx8lBIYnQmFppKI0ds7T
UA9UgPHc6eGYM+oN/+adrBrcPwXOqPlW5R3wBVy6xMOSz/PrO0mIhrULEogQIltrjjeZCBviA3Au
5UWZ3UrSFD5o22Nn6av2zu2Mccvgsu0CZbGzzx9v5r+6y3/Akv7pe/kX3eV9FVU/qy5//Pgfqkvt
G5Fv4D/4bgAXqepqnPhDdamo3zSmLBrmDewbhEj9oDr9f2qI9g0xNKgJDZ0I0xud7/2fzg772xoO
aUOgU224Mjgh/iPV5Q+V7p93kIOi07T4+2Rcoubl7/2uzUfYZTnpl0OT0UZXlitnJy3N+aLH99z6
6N6a5bXGtM2ZqfC0c9yyQPmcGeNLRdeKLyfWpzWc3BbXUTGJx1Q31Jd4zOqHCkUfaQ3YnRhaWNLA
vh+pxDXY3tC9VliCYSyMCoWmqseRpMCUnCxAbPVXdaf8P/bObEduJNuy/1LvrOZsJNC3HnweI9xj
UoReiJjEeSaNRn79XczK7puSClLnewOJRCakCPpAmh07Z++1g2nZ+lEnlpEnZiWBbZcXK0M7vDPr
RicbRautF9AD9vheBGNjfDH6JIi2EPT9aBsmZBWcXezfs+Ir17GeG279WNAJ9MOlFhruo6WZRNhU
hkYqx5gO7DaQhkmKEZ1bowQtKwMF21CN/kKUkdbvcdrLChC6X7KLuYWR3LV21djLLlS43XrNdk8k
YORnVORps0lE2dmYHUbPhVrbNm9aoigdPZeJDUz/Mr0tHdvaDi2QoIukmxDBEgsMVkpCHqx82gxA
Kcbbhpqctp9Fg3HZ0db3V7iBZ8Ea0rbgNAIMCZZ2LfqHzHCwuvsmPJPNhCsVVIJZ5rL9wMMApsyg
6/DotMq5ofsU986mjUg8WExzjMV1NgF8kJ0RzP2XofhmU9gcJXPCdpE09rCuu8pjzmWnQ7mppOHk
Cy8PP+wgQAroCqdN1760aT0TBmZ4aDHwJy2GImnuvRTx8NYJfcmgqUYjhfQupZWP7JVywA+cSd+O
SVKfuonxNMNZOtF0f1ItWzpjEH7rgzasFqT7cBfgJJ6rRey/auEmPhUn0uD6oyVaI9oOvmOyz3RJ
TLOQOUxPET1HOLd16z8SWAgyqSQJBV9njkmQg/rgovavg+c2qzAOm9g/X4XjHWNfFdWWJ9KGxRf0
6T0eEN5Ym9ppvaQ6nKCOOCIjRUfTv5he2ZbHNJPIU6UDzZ/T0SAeXfx+TCtGATsj6EQ0Lq0mzD9c
fH0S9AUuxRXZFGrGcmO8WXdu5d4ATYg/yeZL2NiLuAQKk8fWuiRo7Q1c+XAMI2Ayaxj3iISs3Ona
9Ygb61k5ZvdG6o4NvTrKxSfFZwysePKTt9BPogvEchzBsRgSbVmjUsoglpCGukAnMHLylj1NU6IU
YlTEkRvuZRrGs7C5SJIjiRaRTkhPM2nLKC20W7Nw7H6FfGwYV4nVDXt02nKThQ36kZwuGo56olcH
vOgj52Wro2brEO7KBROY7KuF2/2FlJwSEEg8DyQJKWnestHKOQtSK0IJKgUwepEjQMD2LvFNhqpw
8Z6avraaYOAQj0Rn+B4AUKAv3anq3prJ8+s1vXbqyglS/dZXkhEx70E4W2/QG3M5QmVq5yEPx3DV
ddpjxyRUWw4yDj4zXfhIh6wkbE4THPqMSbvV0WwoVH6dwG2dbbICihWzwuRTRXb6SKwCaSAV932z
QDeb34UQIPBnV1T/U2KSMC0bPXvt+6j+yh2j9LXOdLfcFawoFKZhUB1Em9sgxFXoPpJgVDMaJyDH
pQVbYKMHd6cdbRk4tAJnTZ8RSvcE4QekBnq3ClRCS/9jXWVF0+7EJDCnl0JKyAd+gyLYj5CcWlJF
28zJqD5dGPt/whz//w7/DwYqv9rhT/Hne9R9Aib5jL/Dg/3xc//e6v1/MrfkHCEcAsiBfbk4i/69
1fv/tGkCGGg7TTFHqVoYdv7c6G3xTxMDlK1jpsGEZ8yhdX9u9PwRLT+PSDSYjy7xcOLvbPR/pEL+
ZZ/H/mZQNBDlOpv9bMZ931eKvT5g52lql55a3qx6l5iVqbNvyzRJGYZ3/SZ0MusmctB7dnat1paa
xArwJDwJvXcfRGp1q7qw+/NUtvY2nVAmdOEbuQXP7AeQIxyidolluPXddFilAVOejmiridFEnDZf
UndAYZ15hFKgBGEprubRTQMdpKIkMUk5gylAU6L8FjlZtcJN365UPqc4a/0EOaMsyOoyBadIuEls
O+6CEXlBSz6zb8e65dQuCRNJ9OiiaUhCOBNzSjQGxCGg+TmrA/jwDcaejAfEnV339urv174PZc4/
P5LwsGK+l5g14zDq/nXGusC+8K375d/afpY3r/ln++Nfmp/T//u72n/98cfYPOd69Lv/WRfgPMZr
/9mMd58t6IV//e9/G0Lnv/n/+od/GpUfxurzv/7xXvZFN/82wpO/u/9no/L/+uuv//PH5tf/X//Y
fjaklY9/rY3nH/izNHb+yVkVXr/HeddxQbT9n+fF+acH9pHkcSJzdSTa+v88Lw4/5OL7FTrGMspW
nXL1f54XU2Aa4nGiKubn/5bj+XuboNANHUeUYXMR7ibPmR/Zvx7xJhHk7GNkiIARCUHREV45sAnN
wVArVMdOc3Z9R70bqmj3f/mI/sPp8nt/8x9X5lMxPR5+Tpo/keDR2qSJhvZniesmDxYi0vW32u0C
sQ6tamQXHly/2/deh2Uj75E1/PryPxxu5+uDVmZ94GhLUDzCx+/feWe3VVu5CVwuIRgQE+plW0vP
bUvYH8p/xOSRfdomoCXaoBOYcZLmSvKMdHv76xcyuxS/W7B07N2M/HwbX5jl/ujdrYaKeaaGii/N
A1s+eAFkN2YEiO471AH9SpbO77DS82n5h0sKlnDXJI8T35v1w7meHE1wPaMGTYVw2aMOYvPZpqA7
9NGcw/brt/fzDWYJE8cDjmj0nHjyvv+YWzWojoCMlEi9bIgXFeV5SjtN+tjnyQJnjhbr1Y2YWv3t
1xf+T2/SJrYYdineXmy3P1y4cMWIqppCHAGoe+PCU0nQQGhZg7YKIfSvr/Yf3ibPMc8PJ0wu5/zw
kVaYRZirWSSxKtc5SmiC61DCyMrC5IN8XH+fzh/1r685f3Q/fI3+TCkgA4DP1RY/3MFqYsNCn4i1
CSPBmzPnwqGIMH93mZ8fVJsDvQViweM5sX+6W0Yy84AjZktyaZxjm7cfid2zkU4KjIk0gJuNBJol
2VAUv1kifv4KbV2wdqIO52VTbXz/FRZWa3pEAXEOd1gesBZGnDaKfvqYiij/rc/X/Onj5IvjMg5l
imugI/r+akIz0qI2zXIpUZw9obOExYtIq98aRtzT2KtcmzQv8Fm05ntLwwXVAdMBjq20dV0Wjg5P
C2/lb26snz8DQSg9sFODBcuDm/v9qwIyFqLpGcsl9bY1HpktjMui89PhzOHF/81a9J8uZtGRYWEA
/gp0/vuLTSOCSBVmrInV4By7Wo852FoRCg17qF7+7t07b24G6mZWBvunhozLapdwI5U0WXp/ayUD
dy9BLuHv8jl+vn2FwSrv+galIbvND+8JqYuiRcNAtRkKeU4QFm+nYXDg3NQ9sRmOH77reD8e8kCT
v4Pr/7y2I/fkkrROWWjtP4rVvzRQu4IUM4VyaDkL+d6QLTHcNScXlxNJD2Z67qs5RPBvf6600ijB
WY9mH/QPD01teDhSUVIsIyzGF9JJsydWXm/166v8tN65OskjGKXntcHkP7+/U3rEpcnEO14UYOAv
HpLdc1B79iGNe0L6bK+6N3h4b3990R+s+OzZLEAcMeZGIzZtWnnfXxV4hNQ4+/UE3MEpPOJH83ZZ
rqoF1KbJ22kZk66tBNw0oGnquaHGzA0/YnBpuxbkj79PSCO1EL0kuHR/89rm++i71ZgvGlKiC1zE
ZCD7Y7KNRRpyN0ptXMLfK7eeqSdym7izvQj9o4eKWiTHThXRJchDH9LhRKZDIkMe4yn9RDtTy6Wj
HLRsntXHv3uuf3oIgEDQOrfMmXNB2fPDBycV9K2EjhuEvsT70nQy/zoBbHbBCWbxlcG6pp/jDLrn
kjqRMtCYGgiK4wSro6BA/OKIodiZvZBi5YfSPAgcUcOaPqUIV23WwLyrJgwiNI5MV2Hv6SXDN5/J
CHBc21WzSTz9KEmX1pfSTCXOP+V19OiL3CSlFQ4fk13cbIBYcQacB1d5n5JGgdq1gZskDNTqbEBF
6/H3zJFeL3jCNDuEo9/Hm3B+thodBBz6c8WL8PvuTuGGuyC8KTYQX1AQ6pir3oWBnUAf0NAuPQR+
IXYXYOYgVaW6lOmkYUEH1ng0QxuqJCMNqi+adl76kriJuol1S3XrX981P34vrOrU8b7gyzF8g39/
f0PD+QVlJ8tiqd1kcpPPAb1re1USsfnr68y7xff3p21b/H6IE67nAwXx7B/WwYTAWUItI29h2rEb
vWqmBi3PUGRQYTqco0qnpo0WcxrjetIT9FlJZ12COb4s0AMJZb9rrJOrQnTOkAZwTbl+dJnaaUPQ
GRYgzF62CQp0MYBXW7KnBXdTmk/1yuLBi9ZRDi5mKvJsaw45SLsgmJrN0MVfabAh9cunADn4ELvr
kiTWdawq/RV0365UdfIMSQBtshekw32MV5VBk4foB0y53sIpQ1zcjmhDVm5dX+clMd7QhbVR2Avi
zCbTkydsoJhkvNJttkkHdIVQ3Ii1n6ht68B6gP2psBu1CMTsp8jAsurrYPDEdYBSfUZrjqBc091N
H2mIJuYQzmoL5sDdRtGoNsi/mpJhlDF9geO4rwg4nV750klzbV3HRKKhCETT0HbYi5adp9loGaRU
3aBtFWA2WLZVKoh+GxEVy8rClcWrGNdG7RJC7k9kl+o5KKbEydorWsDqrrZFeo8oNf+02x5igR/V
rWCejUYFaVaiyI8Nb3u/qq0tnQi0THAK/G9NZTSAczXNeQ5kgculNCYPWLo1ByRbLe7ORqj+otOg
QMstM+JF7PhU1IFz0Dprg/YX+pOlrCMfvn5TjHaD7UhLtrHXt9aSeOOuWYcADLodw57PKBi/akk0
cpQkd/254Y66izQHFX7fY24o46FcZINhvXR6bSDH8Cbyh4MnpxjMSzOjJyHifBhJWKxx/OFA9CbN
gLQ8ynHjNxlczJB50nlELXTMc8e5q3xjQETch263kGBnF1ys+YZckgSHUqMo3kqvN1JCX8npjjDZ
J6236BtzGLdS5RMalikjx9uzjKdqSAsyeEPT3FRJpV/NxKaBrDs468IKhmA8vTeDpB5zkMK1ElBg
Rdf5TmRVB2Har7eBn09IPyJVkjiTeEv8dTxNrFqtg1qVTzBB9AoJQ+sOBEMAzyvAftABihvxYITJ
A2rXLjxwaMkYrZNmDJcobrekR8JMmLox+9KqjmF3mToZK0YYso1osIFhfPSXfNL0baZIAkZbPZ3D
3lUHjtm47Jv4ReIvAdra3IPSQ4uPZakmsJbI+6cmcZ4STqkLPlVn0RDZjghMrQf28QV2fIOW+gAT
l/CXTVb3hrNmSOOgTGPstMzLjrTQ1irUbVW2MlhMERIRlZK3HjrDtCbxmRlMqpDJMeO+SmXQZ2+i
S5nhYAvM0GKuED0WjmPshR/eV3VXX3sMfx+RdCEQlNkp6doHP4ZPALCE29R5rdT0mjKCZhpSpPIr
1Q6GczY3wqXeGlXbzwm81VkeZu/VZKKWkfmd8sNbBErFEfeH9iVBF+coMSyZBrwY00dTAHsI/Y9o
MBSz+vEw6iRvBKiJBTYt0bVbCKFgm9y6WMO2fgkZ9ywzHHKG1sbLzqkIxJkeLdERCqmrY+iqcxEG
REa65WOoGdYW68q3fgSu65kvvlO96VH8iCHPWZBq7C4JAfSWbahedV/0dPSq8Z367k5Z0wPkV32j
tfQ/TGOmDldVsSwL0q6TNjxV3GPg2BdgkO7qIPSWERvvCU0c3IuqQ6dD170hc5SYc+M2s0e+oQlX
WJSEJ8rPDHEEpg08yeZqKEeMr51NTGU+ZAsDyjNX0J2DctGemN5gLfK8tJEmMmVB+XFTGMhpyaEb
Fp2FhWHorJ1WAAAvrOSBydOWUmeiQHDqteI56eMM/UQV3gMuthZeUd6mQGXxfOZUwvGnR/jqnuoN
/31TmzYjOcP5SCk8aK/mmvroMqd7dpj/HwKesxPAY+SdRboxqpiXjsl4p1XyNm0RzUrMCwAHGliy
efEIoP4IerdZN/58yAjjng4u9pJq2lNNnKdW4qGqaW9PBgC6wbfXM98G4vZzkQYHNB3BNlazsN/u
14hAUWUybVg6jkJ11cTRumIyd4M0/1HQUcyRnOp8Mbl4qKdJWxVt/5h0xkZzwmtG/bWgS6FQkQzX
NPHeQ8BQS9bY8KTVzoxPj96RssUrabIiYvDBcMFIDadA6yAtS8NzUlXvZgTsJ0q9g99Z5UJlxTdP
Q+nNteNvHA8RK2eBjr25jD7Q8xbHJkNZSbM8u7cdvHtTUPOlmJFPdYPIRsciwgKNzJAs4c1ETjpV
87YaTEQ2Lmyg3J+46zj5M6CNzzG+sX1TjXeRYe/oOd/nRXVCr39XMCt/Vqq+xmHsYF8TMAsr790Y
s3CNXcvaT7IxaS6NyRr8AVi3ulkHUHYXURffTKzOd00t73QHEaA/qK3r4kMu1dkCqsj9bj8CKz0H
Hvn1Xh1ekjQ61JqDGV1eTVKXV1Czb0w7vSE79iGYCNR16Jfs0kF+K6d5dlSNpyiE+dsUxUmavbMY
YDcv4I1+c1sfJTseDusYI+6mVB2O2DTcBZojk3npcPLacEvyMj5nU4p90Koriq3Q2hh8kPBI+MLz
7kWENPGFskncsG1M8wB+bmCaz1pAPL1+UTz6Xf7OyQZye9MOGg3+EvcjXTjuxclmUi7Gm7rFHtP4
09rq/RcWcGcJgvYrYPB4npCxiVskhawiLTyRlq2fbYW/xMycZelN/XXAwLykdYGpKs1QysYIigqJ
P6aZOm0VlQjZiiDZSD+Gs59uiVBZWjbhEvTX75hes5M7g74EZvI6aL7Ay0bIWKx1C7oB/sZj0O3Z
pIKCnGwWrbRuC+ro5TBgni/qk5sxpQ5MHGG5X72Gg3GUoa9umYD3OyfEYptYbb3SRu0LA9mYzOxR
LPsquClLLP7oCrdZnu717CEQ4S5g7DrKam3XxhHTwhmu21pngLwNiqJfDoE2k+vqkmBza42//SOW
0btLIkk4f7aROz04OmqycbJJg3BQSbY5mQB1Tq+KMHdjlUaYMevJ3VZRvNUGyClOY17g5S+wZNcO
gllVt1vX0p4CTm1D0i8N075QaWx0f5ILG6I+HY0PM5OHNi6Pk65tMbPMcD2sCnhYNmE6bqTwLnSV
H/U8+EBgsnE6Z03naG33YKRKcT84+S2Ze2i88vRFNNMKh95jiYg+6tlh29JY29K2N53ZpBvLyy70
T7ON6mW5NnNrWNZIUOiBxUguofuRykaYcAGhKAFVnHRuuygi1ncrGHa+4i6IC2uLVn1Eh41TucZp
r2nVxqOftnDkXPBo5ZPeId/AUXfKNP3ODMGrYxpawrg/GmWXrAl76DA+WUyOpQ2YOguPTMOKbeng
ETbgEeQLzfW/xnR71gFZFvNW4KyUP17GMTlOXnFKXSVvZFG+i9HBljygUy5Bliyppr94eX0RALFv
+wkSi2PGPDUeW/cMMwLNvbPGQHuEimA8YBV9czGVDbHYY12581ztwQlwSbQ0CJVrf4uFh81vQoAj
hfiKx7pZxG6VLwZREzhgTWcswwXkfBwRncD1prTXvkOWHOCTWruF9+AOhonM3NxgTp22Cn76AVfQ
Qxp691GkCdoa9ZV551VA4r/BrdcQdTJ9tQft0HSVuYzcHki+Je5UhhhOtEGwzsPqoqWAD9tAkdfl
ij1FGmoQB1i3ahyGHggSaZrfIktBFVG69YZxy7WsoTU3vTunC9yWVUa91YElR9tYf8NNd81bGAGK
PtJCd6unVjfzZT1WH6U1XI3KRyvpjdajZmCyNIfOIWKDPO0eNsRBDtMtpklkcWYoNw5B8OmiHnNA
7FH9muT9ycwqonByAZxHC1YWpx7k6QPiX3qB6Zn7bjqqmBQaEDBwlkfWOcqRiSX0hJO+RN1ruAVi
5vId4o86dB1hLCKKb+sugCUQHwbZ9+g3E4Iqyo5dZxSohW2UJEYDodnwwGGVqYFNx5yadWK5wSpp
UmPhJ/lTPaEG8BTL2eyX12uxHnOtOBHYPS3oeyAZKh4J8vlEz+lddIzMZ90DaVCK2tzkMV+zKg1t
nblDeLZkvQH1sY8GE3uupb3Iggu7mbb1c8ET5GHJKzLtksyT13Z8CmX3VPpxi94l3AvRbFnNQL6B
/gd/eiq79orlENlJVZ+sKVj7MJQQ2RcOmxdFTppHd70vHspEEc4+NZdad57Hwr/1AWT3uW7sG2wo
S83z1CoDowCZ/NGetEcjrvVj7ZVXOPN3tVHe5f3IcHiKX3RZb62C5w7w0wlBl8KkbR4axz+gwF17
dXVWesOxhBMMW/Um6tBuaSXm/77ZDkqt6WPss6lDAx22xQ2hN4AUyIYYT2bjwCSQ/j7Og6thF8jc
BU5SfQiQv5P+ng9PeZZ7qzAz1srgUKtSSBiD8Q3S0/zsIquOdOGuRSYqn9RVBmtw9kydM2spLXw6
mZmWqzoZBpdElAYsR+oM/iMHxu4e9wuIjlrX0nylqSpiVUmSoAJIC9vwxskooIEngQXDRuBnAJFT
GZ3rVkuvKizrb20pWfy0pqVkrK3YujEh69DNiuEDQuyh57MMS8f8oJPjPGkyVzuAtsNNZ7mwjwCD
q6cK8uEtZio9gIERa9kmdnrzEsBhZ7M2ZODuy5lA3pH25KGdDr2aiKihX1e98VDKqDdOvdOB+6y6
6AIiGDd5ON5OZvDge+PVoMP/ppSyV7X3ynpXLZPxzWqm20E0MAFrMzm4AJvY66MkyTaIIrsXxQfE
HdZCRgtKlxNvJK+OmfcbQT9LazksJNE50MIHcikWZD3Rd1XZXcDhOZv6ixn6VxrBAP+aATiq79yq
CNnsYiyTs0l+CeEC2LvenChJb6OkwuUi0mWCOSWYEuCLtf1WN55Y52aA+p0hMWt7Odj80AQsR+Pe
heXBLtMM4WFCXbQuXFXeQkM6yl5+SWNCO1s0yg+NMF+ApT4JgQtEz3AiwSEQb4lyNM4cJKUwIJuQ
pCFJSkT0JUqdmu5jo8tdzlpCuIjzlI1edk865rOZ88Byb5QO+YH90tZA6YkMSBpVX43XsiwwM8jJ
4OAZ1pG1ijCzrPKw2IlW7jWrvot767abiB4i1Cw4Ml5/QxZSbsN4VPdRpeXy1OMke+VcFr7he/Yu
gOrqjYq97C6sAICQ6LGMx06D0DEMdzQo8Yt5h2hwp4uShBprTThusf6xniUGJ6kkSk56ETr3POCv
baNwxWrtLRRALF3EHabrpFDaIwdhOq4Bg537sWumPdtig+dfKx6qnDMe2UTJRYh+BIvjf8GZSriG
IS6hlXyx+R6OpV2U64hYsyfNzbkRKNqgg7QekTUlJ3qQeVh1oi5/9CcaCG6cO/dGGPIWXCMC7Gx5
e9XV/gqI2XCpJngcxP+574505FOfEcKVdfZTbejeEQRXdktwGXW4o5Jz5gWSUoIpOh5UHYePAmg6
mkevkf1SVY4DrABJf2QwxG/VeyLaM18LE7SheWXMnK0ap7oOdTm8VmSH4toNN7nya3ptdnRkPFKs
m7rK97Lo+r1HjNguxvSyKytHPlpqDECG+e6zaaA4rymiYUVMxsb2cwMpgdmvU9xWa4jya9L5jIVd
j+bOKlwPW+EInayf09PG6Z5AFYBOppUekFLKDQ8gZnqHWA7hUMg0Xvs8QLNMrGIzelawzqgVl1lv
mus4sqxVVo5tsh1l7Zb3YaPn0D9Ntzl31UTHyrKk/mg7AfuCWcHTQqsIhq4Yaai4+PARAxhHM1b6
1ocZvdS0sV9GXX8ZLSrpzHEzhIrAgTpH97NF3Si5kXrV7sYKPABeYqCWlZlp+3J0kxvMF9UhxkSB
fzwaS5x0cPpGLwzvhZ465yLpTyDR8pVrOdlL1sXRS9EmQOGMdhgZuQn9FXJNs/FpHH96aAkZEoB0
AsUZN6+wDiL7lLSBvWaOnuHkalrjvZo7zZyXauy2kJBcyOAyxMdlAmI+EovoI96lFqRcVGPlWhtw
MpIGkoeYL2NJszVxRXJaAEjsbW7I3dg0dCo0utY834PTL8Mu8V9JaRiRBFdT5FNxe2EVHAxQi+Ve
InUs6FLT2z0YnRHbn103SJ7ebvYiuflUNF8TfufwbBGJZN0YKRE7b+iGY3XSp86N90Pet+FaZ6zw
1GKunqcSgIMxB/J4QZ3yKsIVJdXbcqTq76i1dWNb4x119uwVbskRyA3jez233TdyB91LzYE/3Ik/
xgkNINZkT3k62hQURbvrSaPxrhlyTHmwfSmsTdC16bAru7z7UroZN1UBM33YKamsBEueQl9AI0Ro
yQHZ+dgso7GfGXytqWx1GFAJ5zcWrI9LNvZJs7F63YL8J11/2TgR7vSeviP97CYf9bccYfgSFoJX
fnam1iIjk66drxN0bERtpY4ermpQGGrTqLKvd7TlCXxSkauDww07rEbsXDiHhaz89EBMX+etkX3z
8jRzxXF7a0zadbQVHVmvfsuF2FrmsPWH6k4N6fAM7gTakfGuDQmNwva2SbH3Ny0pnV3FcoMYfkde
lnMFnW2uEDkbR77tl4iqNpL9p9fp0zoVw/RCrseKZNIKaoiHPHmid8eJi37Dehw4+XQKrfOY0HCZ
D/ERmKNKcNT82kRDM/MINcZGYWtsOMUDd5HWlC7D5iP2vZ3Uhq9G2Lk3pSv1RepDGJZhfcuP2Pe0
zNMHC/rXk25Uya531JvX2Wzd0URgGtX2miNUhA+0NsWh5LVighUeXzFtynXbWAX9ulT6fra19a50
r0OWeWKV+JLVQGGS2ra2hM1eVIAfN5Vb59YJJErxFtoD2Ylktkj7ULdDDvI2m8etG2Mwk2GXtDEH
ettJZxRs1HEuKIXF8YRzI1Ay28z8bVl6o32CGDOW67oi4nUZNcR6ra2hdsWxiDUAzCUE4BzCVOS1
G0tKpR9F3mrObdBL4e7MEsjH2taQGATF5KRnQ4a6exwq3Sr3fL3xtDOkaU6rQHW8biFqZGOoVZjC
ouYIh01Zd2Z6pWJW4QMUr8w6pUpnKXClxr9HViFvBhv5cACqVochVASnBpsj+VCFD5AjAqKqs7p4
oUdoAPGpp9yYRus+tYbGOPodWnTIQoTV7DyojVW9+PcyIb2kz79K163ji91aSX5Oa8Y6K33o2wqk
bhW2hKW5ua4RKwjYfcdvxlpJtlt2NDoPXJXV1LfotjlhmSIdD06ZsyXaaXvLPTx1m0Zanba2ECoM
0MvIKLIahbcU1Xq7yzWOgVlGe+OS6lWzQ0c2zDOfp7prDQ94ZOuvyGNE4UbdeTOFRbxnFveNgIgv
bKkcsijAj3Vjjbcs3h2ea/dYSC/DEuqjva77WfmBI7AA6rjNzXLCxYvfuNUwaBi1T21U2MM+wi29
aObh+4hxjSOHC9urB+K6YWYePAeF2ZJBV9nRMyzYaNi0A8odTvnE9e1oQVNbyqYbT0VTRRR1MfeC
01r1MRMWjaAoc31cy6PamVj9OXT58Kkmp4AIWeIrXnEvU7nnbdE+zGOVTU/M5bMC7sltbnnFe62l
47pvnFMI3vNNhcZ41bAUXSXQiHg7eJAJBLGV+0nX73uzQPPj6PEGeYZLIycTwFiyNgAH6LcbLezN
Q8wSUR8UB7Kt2WefWahB4fCD+t5sTE41NORs3sk4Ef8DVpFYx+EeZ0/3NY0hCOqZ3666wsbdJxzs
4Hqp8ZniN6GaHWlvTY1u7ybYsQewPeoiOKlecIJkOFCsL3YxmfGSSS3gL7oIDM5EB/EgtMfHlEHr
UwQO4Zoa4tmCt7YaDJiBuZLBNQj6Sq1Tb8THG+isDCVgZLOozl7TYAApO+829fuBZDHa2Qt9zFKm
k20KrdDvsq3npv7bnEK2reRQnsDetjfQJYC00aHk9O2Abozm1a6Ongwyq46i6t+a1AQjMnp7EQfq
NCrya9gxuhu/E9YBeVHFhKmpXrFGxcHKqM1xnTbF3CNNLAkdsCdjOSO6kbBMYdlvc0R3vwT4XgNh
SHPusBRn8Gst0mRYJIFmcuxP4ovP4O45ImTxGZc224SlXzV+05nUQ/cW4tRAim1YTAedybG/GhmZ
3QyUIptWK+SH7dTttZii9qI10LyBbWmMUgacwz4ywoXTAMGBdeFA20nLyXqJ6slbdKNXry1iN29a
O9R3jUAHsPBQOk4AKpJ0myc6Fk2EOvi09Cn6GgWuBzSo1INFx1ybEWxVsa56PUKuStEnjrBwaKl5
JJXT3Ro+3gUvys1hOYCRobs/hAaPCtwA0/LEvaUXHAdQb24ZSJJcVUSBCXLZ5MwutExfkkY5bWA9
1meif5s3MSbWTZLKz14v/Jqz0rTnTBMuRRl0MfYXTd8Xean2EAoakBG+czRielkBobBbux6w+XRT
YF8VLvKXqq1MfxXIejybWCfvihDgtt9UGZbcwruhgePN5t6ddKYd57d40+o9pEJd3aEJ0R5Gt+iu
DVMxyte43HD/I4/w9WRTZ7H1BeTFfHILHGsPkqxosdmX4i7AlLUiyRFGSiP9Hblfwa5PBB26mDBs
Ty8PPLL7tIimF9R0dLVDeo964jZXMGfkMVP2c6Jtk/S+twbjeXDANeDtgm9MZil9HPiYpvKfUnfu
rxp5DirHMWIgRWgLkONFS5IXc852rblLYxA3QZT2l6nqM8qMLOD+j/xPC/bdR54Wn1lS4C6v+/5V
Jqa4qUu7BrvTo0AVbc91mOkx7FZLnZH40hvMmRWYZIdRtBsvI5GP4fbGrrUdLCG5J1tholsKP90c
6qUl4mrpl+NLC0gJLpZ8zPP03YE8x2KSL4yxApFd6OCP/NqmXEAvGJgaNVH93+SdSZPcRpat/8qz
3nsZZgcWvQnElBk5MQeS4gbGTFKOGY4Zjl//PpSqusWUSnzVu7ZXC1mZUkkwAoD79XvP+Q6JdQiD
KhJiq62+EaLc16YGWESf7qbgNA62a0nR8Nv1ZbHKx4nKeQqrLMDyzHFCjIwjMVxE1w1YL1pNhiOz
qoRJL33XZsdomtQFncfAjWBNjOaIDbiih1VO69MKvGlfsIgeJh7iuJx7pFRYk9XoPUsrfyVcIDz6
oa32DAQP1F72y2AXZ1rt+XUVmS+6t/sDngT7uwBfFWfunHkxROWXNdSzvQM0i2Sw6lcDnmgJ02ux
VtGnpEoqGpbSZPwGaJa9h5Uh34fEuO3HmZ1s1/o4g0pChvbNNIvnpdfDtTPO5gLtmC0tHYszEYMp
Tfilv+/bkIaSJMyTMXF6CbcM2hSh5l1YglL2aDsbfM0neoocQjh2xXXoovyLJivO20o/Z5ZArsSi
eqihzx0bdsGjtzo5lstK7jW9l1sMlPSCrYqWYIbByu5ldBnqjl3QV/6jlUhzs8LvffETDrEVncrP
5CJekZ103ZjRcvZT3jQ3dLFja+i+4EeEdzn60SXIq+ya7DEbmKjoX5LQsy9da4U3jWrbbzSPrUsm
WnWx7XoiKJqIA6EAJaHwEmCqypapA2Myhj6qjv0hBz1iEBFG4VYzNlvm1OIWB1PW0dFxhD8wt/CH
Byzv4i7MGFsoDv7PWujwIUFxeihtemGOWpc1nkzZPFqO/hq6fX3TgyBvjr2ZGiLHyAbOPJPHw2KG
12hgyo9Rkf60DliecegHC0cvooKT5VHBks6ZbqjWjidavddiotW4lYxMgJrpkLR2sYceuJzomdjX
EivuLk34BHWHACsndrU+Qqrur2FJRsRhGBNeN8UAx52a7IthpVnOvNXRE6nZpYpzoob3KRkHgA1G
Ac16gTRRZSXQY+Rq50qCP0abwNuW+V33KekoMel9hFG3n8jr7Hd07qwLABzvWtFTcWJ3bOWLpxzr
V7LSo/PQUZNNJvWsF+0H/YfZ88RLnY3ObYcLHk7m+gm4SXW7cMT64OZ+d10lQfMoKkM+pFaVexXI
dgQ07DtrhSdPRbiNgPAM1mJuae2XB+gFibWbaOM3V2VQs8oHk7LpX6uOnC0x4DoKgsGCYezr+s24
dToeImdNXtJ2KH51C0hKchbsBWHIpGEYLB6bPprIccFlaUU73WT5M6BIH5xQRyNynzWtTw1s95eB
RNoTCxo1W+lD8dzUISBSYDwc+2GV9BNWhJwBHebCgC8VKaeF52pm9QsMyjiCJt3wvqWhlyOgsTv7
o4emguIpD9R1WGPb5UQeEAMJDGRn6SqDEps2jDwIvfKbXTppcIC2N6rv1pBPm/EJmZZOi2vHre1X
t5/ba1g0rA8+OSxl4kK8ipgBKgjntw34xk/Our6mSx0ykWf2XfisY3g6ocHK5Q7cYXGUWsya0eB2
Svaab144Xw2WTnZtRMq2HH/JeMjpJi4ZzIcGHyc0l/BAol7BwUbrqopRXdX3gPdxJCJCY9Wj2j7b
CWyRzMnoLI1u3sYKVMTJVlULY8ZUENztjZqTitDbTYF8o42XHbu2PvX+lukz1v1tCWgn7srCYnyF
RQFJdrCzbNQteedHx9R01ZXDoSF2l/AtkkRPzIgpT8SrDp9yYaurqElUvy8HgNG0owi4TxBCcNgV
mKYX9cD3jY4IPd6l2LA6siZzmJgI3z8WKVZrsXKTRDro/coUQ1wia62eiWe2YGpWZHvww/p29ez1
IYy0S1feKLFes64yo5VMj6mgaHoxH/UYBu0qHj4QZNmQX/WqpkbnZ9ahZ5FmgFyBSy5HJCocSNR5
ClzS1n0LqLlCWHKk/SfGuJ69x5kx4xGfAfMh6SHCWvwvk+v7QACpgshMhRrDCWv4vNbQ5WxXw4Ln
PDGT0iL0Z3cElMdz7snPnQ99G+WEqW4HkuUvs7Xw96DoS5h5cV4GIjntxdR/SF1amn1p6IGOdbNe
ZTRgfyq6/IPkEpVOgBtRuvgl0YDz89/JvzePuDd1zT/k9GvYGXhmVQDiisY8oh6PEoE1azt1Eml6
ZeYQYgCsdgbBQ4+fe4g4BZ/nJCl5YpcagSur4fIQMZGkGssX0J/r4I7OXpdDKr5Xg2E4A2e4mn/T
D/9bhtj/H21/9qai/de+v6u37+XX+tvvfX9//43fjH/Iuv7mbXALC/MGxi4Su/7p/BOO9zccNRa2
O7kp2pFT/ZdVNiBuDCvgZgrbDICIdv/L+kd8qsMxg7Y1SYWANAhJ/acnEbmcUU2NW/JfZmL+KOEH
tRp4Dv/bPHgRSay+8+PTaTrjk3XIjgz64Z6nVB0MTfxTGy49rPm1BKVNb/93388//g7/px6rBywV
Q/+f//GjIWK7JnYzNODShRSC5vm9bSCgP5mkYHI62WdfpxnGuT3bH+ownB6m2fJ/crkf/Sy/XY4J
BudSpMcOt+HHjzgQeNwULkcPiNmQwjxNPeFAxUbfHPzEEPGnl6I5zgbK1eR7M1YykomMwrQ/KBtu
8A6wub/zRgP3y2pAXf3114j7U/+31+AfnyuivA9Djzy6918jupbGruymPzRuV9ylLjkjWVG6X9q8
qJ4GQTO0Kx0m6k5AVeaRV/qT6//ZbfRtydK2QV/4vD9+r5NlJcFSQj5UQbjFwdFTo3XTgbgAwDm3
4mcZsX96PQL9LGySEifPu8cm4oyAusntDmuSoPxY2/Y2WFwy5uZwA9OLnzw2f365LYbY+bt3aFPt
/27dbiusC2iXuoOWAsOD2NClunFiQhz9Taxcnv/6dv7Z9bCdQVnCGc+bv/38d9frDb3ZbDbdwYBJ
OII3tB+suYxuK4dW9Oww0v7r671/VnHVWTC5OTyzAm3Bhz9er/RDgMObIpe8Ke8B70x+7B3ovaWu
s5+4vN4lKgMReXetd378yJkD8Hko/sYaC3ERjHWsyr6LLVpwHGzUeKeU87DYzfIhTMR4p+fFu0nA
Tzj/gw/NA4uJDjIB/IJ3a8Gcm6kkB4EvmaHMHuUJEnSSu5hXt/PrX3+/2/Px+9eTzwzMCLIGiz7g
Iu/dZw59Wyt/TduDD711l2UYLfzVXp4G05RR3A/zm+IXqwM8oOT415d+vzJ4LEDsOVyC8TUv9juX
h/I4BCUiTA/FXNA45/GOsVS3aSylcA9VpORVSJLcQUB0+ayHcvytUviXm8ofrk9UKlte6IUYqyNE
jT8+WkxMota0qjpUH7ODuPOcePy8QSv369Nff9A/fMf2RqhxkBbhcXN8592SMGWBm4mmUwePwdrF
ZWB1Xv1xuQlTRW6jsr/NqTdcqbWWP1n7/vAJbQgXfsAeTWHHZry9XL97WcfSq+0WWDwKxLo7cxHK
zSjMrw1Aoj1N8TqeGjGd2qkO9tBQ2p+sFX+8vENhABOALY1NVG4//93lWxpfdp706aFf/fWIfJ4E
5S33wtVDYB+cMrDj0DWcrgLMqYRfhszL/t1v3sPlZm9gODR9JLL/+Dfoyxpt5tBqhPAaAGOYf8u8
xiWMJq1Pdjch8GEscpxtq/vJs/3HW75dGBsbJwDolES9//DRdTbSkWlAYwe5XR2jqIkOUJRqaN1u
fafy0XtZzPQYplb2k719+0Q/vM+2J7kgTmQqsq2a//HCFswqOzNhc5A5Qw/BTPsIWLGPrcqBJ0hE
FWeP9WeWrT/5tIAZeIck4egSSMOPF50DkQ9TxwCv5kR3Q1MFnlXgTFekciNF7B37cQ778KmO/Own
T/gfr0z9GVIdRtIJQ1aRH6/szjNULGuuDi6xDHBqRQM5s/iojeeew9FDz21zglWWf/fXD9b7bRDv
vI3nkAXERSXmvH+lZ6cVHMeVOvgto5B8O4haq+9eUDN+sFUkrv76cvafXM9zHZtbC6oGo++7Bzlr
hBO1eQ8IHjvoV6TW5AE5nIp3MpuJFlmS7iYRCPt3esrTG7VG2a0Uwn0dRsJsyEovdpNnUFvOun8W
XjedMyeaf3IvWL1/NO5tixzW+whUCOUPBV/07nbIMGlJrbCDfSKXuootH0b0F9tFjfarB3G+vZNR
Uy831ZIJ66KGLHcPoA4YWeCroeWpV6bGJ2TES/mEbHlFdroqHNl7i1QiuKkJwS13Ee40+ylJR6KP
EKnrJSYZznevCSFirpngh+Q87mCfOVuqwN0ER7RDII5eTFmHSpbJek1boCrPI3K9OQa80NPZzstN
qDC74VfmG1XwCdlDqm41Z2K9TxpiOzf7zYQwFmjWK4Rm41wzXJo+rqYnSE2LTqNR56kDqeu066Ny
l7GIsWhySyq4dt5hgZUHoxM+8UPrpnQDq4Y67VhHtrGex3D2vhe6IXLSr81nJtF1F4emI9BwnCL1
wlkFWK+shpB+s55DEroiUT+sKRO7K1KKIotzdUXUYb9qcYMdL1dHMVTgJ73J1QyoaZVV2JDNVQtp
nwHnOvXjCRi2+TxWnsVIRdIQ6lY/+WLmuZ2uVccgczctnbxbULKq/cyxBM1+mPj6xNRSd6wtKdig
1HMFlOCwrJ2dNfHf0l1xtuAuk7lxnzn917oDKnHwpBg+hiPDXuC5REjFYujUcpX3+fJ1CUGTkqga
4LIVQzLdT9PSFiSQ6XQ8ZgSfitjYmhQ2SngBkCPzb2wSR3cpfx4iLChtdwzgml9d3xrqk4NG1b8y
AZkj6P5mhh4rLXsU+2HmkI7YrfWNtMlqwPZmQYeHgCgOhOBE9Kp9Qi8wTAho0DXINwbSgwm8fZeo
4E6WEf8i6Aby3XRg2/khCqduopPl0M4nqjl0jpiBQadmHkFqcSpIpmT/RYuVU1+pk1tVC4lzJkVM
Z/VmviyeGkmAbHM1XAV9BUOYQYkHZ5UKc7yK7CbIjmSuJN+jSMx3QY/QMs5BtM/YrgW+7EKu07Or
O4MtWGtqYjSHabsrQDVW+ySYGrJbPSfD2YQbifxol/QvdAYF6QBw5eKuGxK0Vz0yBnfNhubRGcno
3aNSU/kHaybqzvGLpbogPssqZvg5497h7zEpLse5O0wVrrq0VD5PCz4EGuNN1MiDZawkfNLMHm70
urRkh6WQF49uN6Njo3M62pidDOnJdZqBL+6MPZ+sekTaOOJqePDIF4QUz2QHaZnOYQFabd9Sk1ba
AgHIDgQsYMmJB09KK3+xIfd9ZGvJEWWkVpjs3CiJHgi4AFAZDAHJylVZui6seYdRaa5M8xooZCoH
qlKo53KODFl5Vt5OD6md5BY2nbJqD/Qbyg+eowJxchtLHx3LqgkbRM818HVYY/TANKGNHjiDoALU
febq21nK5anRjl1cR5U13mSdnXYHB+Tf21Lg02UeMU7J3g+b5ApxF+O7heopj6PMlvzrwgFFP5Uk
bWBMb0cBI89dGmKYkVIfqobB6I7if8K0NoEJyAcHuZFaQ4IYSq+J9hlqyPMEXS9i2Bpa90MHUhj1
zUOadq1L0KOf7llNOMcAbZdDjLwVpc1Y5Xb3SQmGb4ic+hrlHhKyFPOSHNL7UdtZdrA7VLDXRTXr
4aohpwjbQSMjeTT1hB1bYT2aj77RGz8G5e4dKgobWcFUeBPVALmA2JilDB4Zk/sTKQt0z2Nj/PB7
ZZG6h+uB0+oB9CUsyqBDV7Lk/VTh8tXr00C8REH70V7wezFr3wHxHZ1j283YLopQgtjt62glzlWm
2rpiqpnfMz2ry31ZRsq9Hy1v/CitTlpnZY3zhyhS6XMSmuBzBTfV4B/ve5CKPDZnQi5oaAdTgh4l
XQoU4SQXeNl+RkXQHgKJQAypW70Ge2JBsV1idtIr+86m1Q5MVr8UKvENCRN1/hB0OWLBpkUIB5dz
kBzNGbo8LeicWEBNYD/JulZvjD20RvRNGNM+6EB+FYbS7qrBV2Mg8NA4PdYqMsVpHYeJTLaoIKmv
SeWM8yYjVaQIM/W9UkXbYayyMsxfgy1foiVLCUyayZJgYTSMl2WVEPBb4YDBzlCa09IP9XUwopSi
25MMT/gyCevqUzFf1t4jwtrkSdmzDCxqPZnEKfH1NaRJdv26/lpX7pIfmIgG9nlcE4yg/ehAeKxT
rcjv6RYSCfRcIYPJApYl5az57Rp1c78jwlx8t1N/+FAR4aSvzIaFh6MK5TG3tUWYPek+zFmE5Vx7
q+tN+6zoExwnbhK2xyRPeDHmnhzYmK4EOxGNcDyJM/jzdB/OmAGYnLikynjVxGhOZRQdvB/GeZ3J
yrqx0j5CP07UHGG7NZLPBE/W0eiO9OWlqTyoHFG2vip7EkRBaatYYAbMWNkLIQMCFVsopRGyO/+A
TDUkOygweuC0Oq+EyKf9ddo035RHWXFwZSPvXFf2z8NSFV9HVabXBOHVxBzMjadiqpP6Fc86Ke8C
k/EtuyAYUri08nWb9TtYPG0dxsvoALjAPeCtqGsqEiSWNSysm2xo/f6AYLS/9exsfVZyaX8pDSO3
Xbr2YfdkyBbBsgIfqY2lstU3lCxhcBIjeuCXqlvh3K5NOccRwT6YEHxsDrtJlMWbIRAYHDo27EMS
JG51IlsvIqDDN96+xFNO47/f+iBrUXT7jkydtyRhOr3TmLtgsaH2mUmqWbaS06X0AT2FeX6mhLsY
YPrlVeUtfUnWJNJMa7CXX2aNzlmHRbhlsC8UC8AM+mqvTV2LwwQZ5kUtcjo6HosLovDE/p4M1gwL
QCDH3NPnih6WjPir8yonXKFlaYXLDj2ZJUkHkabcUzExja3FYMWoo9QH7ZXcrT60O54hoCH2LXjG
vj+igQv5WJ0bEaJLMcGoqLSx1TMYSxEwe66rL8IGA8siOzlfSYcqcZKTj4OaMuhq79xCQqoPES80
KfEr89ejMyptCHgoo48zBPsoCV+pJr1NUeRn0CtSOkbuIFz+xA0Jv+hPk71kH2uPvF5A/I1Ceq4l
CMVp8JYXYY0NTrssfK7XvCW8oU3MfJ1Sf3+bKUTpzQSp81yLST2TFdw3Z7GU1adVN7P+ZtGTPUXe
gL4t6pelusWATnjYFM2E9K4loGiqW9UON/2KAWAcel/fT37XXudJiGRey1qzigntzlcoxXNJbq0h
nkNU4MybgvbJrpxAjeyMPwX1dUfwUhoHUnPIF3Pbk8CxZGV3TJNBVHfYSKf0GAr4N/Ec9NN41nO7
4IHpwXKcjWKevsMR71VXpQ6Z2Crc3cSmmmn+pVR+gi0qxehwoeQdsnOOAXXaMSYM1xhwxvA1whvG
68/4EyVHRxq5w9GtPzEJrahswkSdGXHBz1h7beJ0XlL3LGa3YVuH7jdCprT7V+GOCMYHZLWxUUmA
iQL51n4e63VLs/BIy94gRs9WnmWQllchRMw0i1d0tTIbB5KnyiVe5Fgdpd/OdwKhI4m6ZPbNe6A5
4DZ9D67ILkXywx9orWhKloIqF25nEU4HrAIhsRRa5x/ydmBNdFDUnJ2ejfGsl1Qj7wG+Kwi7cMJv
Q+ZJw+NpljeRerA5uGusfNKbEWWl2jBLrfK5oeJMgRmfB9VU1a6dhAXgt5TzsIdtgpysQwj+xa2z
/OtU0Jc59aZn9F0iFwWyk0QdLDGZubtmcstPOc0O1AAo7gTpSSOpK66aHXzW7kDZ6VHqUk7a+Irp
EYzebuhAVu+8sG0jBogYJ0lwKxjfEw7Y1hTCdYf0nMC1k9VHG453E3/cmxD3eezpIdNnz+sFVchM
qmLqZwG5Gp4kHB7VikUOykBkOGGeGZKKzpao85cAW4utyXdaUPThRyqoM6+X0pq8A9oz9K24HTbZ
VtE+pNUon+H39NdwEDpxLOaEgx5uB9TAHjDpw8ir3TGUyEaL4kzADhcEkR8Q6ZdnnDGQXEYxjh8L
2hNyJ6UeHeQdIphOje353FC+Vh5MuQXByWXVwUErZ/qWo4Zrrj1R99Ylz9re/RaGgzl7U9SQ0Vxm
9WvYliSDIByp3nKeUt4UlNLsFbV09b6YmcLhB2en27eNzUy192Tp7QDBridJDKGDaSZQ4kTqjF3F
S73kxxqxqdjrmaRzQfz5ep4kyeZ8p2Tg+hIq+A71HQTXupyia9Ms5pFT7MgGvuKUsb2At8wWzpLf
CwRJVx1G+3pnk11zaf0QweDYukTECiLK5kOZL81jMemBs+vso6P1R+7HDinX3O1l5REA0RVez+pr
zS9TTp3Ar5so5680jQ82hQe+oBKv6sTUhrxN20k+jB7ipbgmA0mTYte6K3PxldI3JaX1BsB87sYe
Y66XogIMtGeRZfmj1TruOMdkDhrcktMZhiHykMkDHFCqzbB0D6muASBOFqYmvJwT4V3DgsSyx217
RInvEKZTOmWGSSFLn/yqpWRAkYRPCbLufiLgNzyMpp/WExJBj//bih6jtR9FV2HGAtmElYXWwl+y
5TjotCNAetFiZy2D4x9wrABY8DOX7i9DMbC40sX4G3tpsZ7zKsCDDo27DPdphLQkGBeUz23qSKI1
pvom8xidf7CqNEziNM0XKrzGELfp2CGiXkR+7HoubRF1z2goePbG1ZDT2yFnBcEjPRY2Z8DLosJK
HgJB4+IiqhKDvZeOSHsAa6XzgRz2bqKVNOi7NJKjudLamdVxa/qQcgl3lUe+RiRxQbsrRyT8Kezh
ul4adB95ALKhVFFw4BtNkqfQz4nfy3DCZfGYV0Rp+vC3uvsxAEfyvcxy5YMKGVmrUfpCJeRIQazB
YawMYCuGlEV0BSAYTEvX5rk5++vQQTHJUafCv7D99YSlkpyccNG4ortmXJ9bEiaRO4ej+QiRZHaO
vo0xEMsd8jqxUNDFy5wt0Jw0OklS8xAxKXwSpJjp8Tvq+fVGQThmGfH8bL7JMHvbcZ86oDVKkAv2
PqPsWG5wolak/dVyHA5QgJhBNyHL8L5XTSKwNTv5eHCLqQWEtPQIotg98NMJdvCd744u0TxCbsgC
NjIQ5jnZm+TXbYr/thBg0LGzyWkfNJHM9qvoMOcmKJgpzTyYDhN4FkAF7lL96pVC3mo0Vs7RVdst
sTpPseMjbNkHHLGQpCqaxbGr6BfueAx6nPwCZ0xY2GyEvJqTvXehmzjXJlnbL+EqqdDIBhXBy7JW
MCj8yrGvl5GQvThnXPxBGlelT0vqdSb2xyiTe9uzByz3YUPzNwoW562pOg/Xvy7zLqZZUI27xS6h
5/A73XIz+FluxwsGzBCtnYiAF5m84vQ7JCCI+kGrF4sKTIBNmTpClYbNDeEXIdQm1PEhgWt+AF0z
A1NPHk+LOzdeMUl0+9UkqTwUJWdIjhYd8V0zuHd1sCk9rwqXX93DHhhv6SVIEnsXBFh7kunAJdl6
00p6oVM5sQX6kNOeFNnXxenHu5Silhe1cYOaqnlCUER3I8s5SHflimx2VR/tKuOsDr1xuelKVQRQ
TlN5s3o4y+M80MmvGSvvazUE4QsySrzVFRJ1PoG3ScsQonZPXNI312vUNh/dJsUQ5QZp8g1xVbOe
dWSEcyZ5o2NH6bHpxbVu5T0V4mrO2AKr5aHvVrWQ3cHEgZi7KjQxjryOtQchj2RdHqAu9Cqdofc0
CLrtTGab8LD7LkwpXy3STO+9tR/pWqDMo5qvg6GipKbrcmlo3KQHN/X9m1wx7j0PgbNmV22rrY9I
UodPaGPnFKfzXLwQnmF9a6W9OHe6JZHjMKXZ4O4tj1+8guyoTo1uVXBMS+I8PV85TJDplZE+sHpv
jAlPJCdNTjwprM4Af9vsBLCLM2zTbUaRRaDyCkC2XZncFN9cAuUidgZhv7J8jO0jNXQaQOEzMoRH
TgGxp89Q8LxzHCOq2/KpRmgNGTqLzITIKxPJEnNqLuqYDhn5d71Lx6YnSq2OvTUQX3qOhhyYo5B/
SkMa2iVbyxbylDWNRGbOFFGahkm/ZyOHyzX3vfDOxiJiRY+ZzhH/lgvtRLczRz+r6DXQeyTCVVeO
5OgKrx3iAFaMz5VbiCkWLrvxcbIn63WMPHYIWphMqHxEIU8Ar4rwknQL8njHGzQ0vLyceWIjDpKX
wA+to2pHVP1yQDUPmVAO075zt3fWiG66ZmOCh8WzwJgNSAP8uNot7ksXMs2WwwwUDiu/k5ycUNRg
tvKIVMHcCzhFTbSLv7DUFfX2PKi7ghDI7xIY9mbf7TFj04dGiTq1cpzB8aTwzirF64Cxb0XnKGA3
N4zSiZCmuzWRys5wuznAns9jqJdVe7bBhCBO11VS4ucf0CmCk4DSpWDkIdgrZYeHZmp+ERni/GOQ
TPNjLavJoJNZAyAvKrRrwA3LcgVEAkulaoOqOhc9fTyu0LMOFXWhPyqLMdRVNLHoP9Gw6aJDtXoB
ZQ9tTO84raNPso4aUjrVuJ2bY2GnJjvRCeHkzkqBiRVRZiMxXA5qgJM2thxcCGIHPSWmqTzx0A33
mDQR0vtlxNEws9sjbinMHl6ioe4YLCJ0bsO1iWIiNQkGo8Fb3aUa2NBuSv31I70c5lgYEkrO8gl9
DUvm8+fea+k0OEH6aYxGUgj9PJjSeOAc0u6UKwhVwQpMaHhH1ziBuY/HN4ZM636DSVHTVJKeOeER
AMEEVL09EXPevvDtEDrqijK9kBWuSNRB7n+RDSUQ4sfaP7EgcJIBwQG/VFdl2GCgWEW548SH1apE
2spWqoMuYd7iyOZMZUEAt8H3RRYPOC+EkpTPnGjCPITxQtSyE9trZZNGHFbTeDMUmbkn0pZoTkNS
Tn9koZ+aG6thUT+FK2BQDKZWRVWjhpB8MvLgh6Nj6/YX+rkFJ6B1wxWqqW7PRvK44HNpyukkWqd8
HnJ8XWcfZfA5RYljbx7r8JeCbi6JecLqPwRu5zeXvASbxnc/LJhAEnFPFK477CDR4BLQRWpRv6i8
pv+Mn/gGF6PCruQTxwoHq83IKZor5Ji4krgNUFYDYrUdMMHH0mpwv2ZKFY+RqnBc9kRXf02hXvkQ
bhIpduXsTh8x6ot1v8KkZJdlGrTXQ9h9FqrhuG3oOyQHxQgS34r0a0IUDPnDcK78cjwPPB9fOvKV
OA5NfV3fDvnKU9hEq/PmTBqTnSF06C0oWufZI9i52FAG/gj3aJOo58opjsqk7ncJMWyKTT22n4LO
DU9BG9JKJMRbMN+QFQL6lPotO272cevAWBldc+/On5EZTK9AKuiTJMCb9gLpc4ncdzVMRwBTeFcJ
LRB3l/JYAlOLyhJQZt2kxWEARAmxXmApKAJZ+HGk1jY8V73xHyNORjnr6Bj0DyknZZweWU9YZuis
j37U5+DLvLTJTobQDueW6o8TS0lDLrl4bjMljxnzCUTGxFsRwyqKCHJ6tMhevjBuiQAoG0aRp6bl
fb0Is+TpB6eSlXs3LsuEgzHPdfTYgDGSN15BYvIXXEyAGcG70F1mStk/kOYEqY7Bow5+pnD6w2jX
xeiEWsB2JaRT+V7b6FXaBBwaiblNshnAgRvcYzSLDixy7tFZeSj/epb8B4UAUgzPsVD7INW2UHb+
ODIvTNaleUKSZaBJjBaME/ZeNDfnwCtzWkfpFCMZGU5/v+i/pcr9f0vauNff66eh+/59uP2q/xfE
bfxdD/uvdbc32av5+oPqdtPP/qa6dXzy5rjv3A+w23RE0U3A7xv+8z+iv/EvEWWRTAMBLnI2Rv8/
4mlc92+bMpVguJCbaBOp8c+0DZtQmy24LqTr9dtP/x3J7Y+PpUSzE6IgobuJQArlZPBOndUTBdWn
9It3ywTBMQJdNR7CWmQPEsbbk+yCfzPpwQkwDSD1C1nc0d167jvJjN/XfsHW5mE4L3MwNpj8eke8
TnX3M+EZsiue8f9WybAoIxqINumGy4eL3Pe6ICQlZR4OGHVWutDkJpc6SFLrSUcuqZ0Vg50JGg0g
dNjFBxBxFhPcPUd6kgXsY9VRpJbZjiKyyOyYwYQ6m2BwQ/oac//N7bHnQXdi4hzUjSVvysAlNEIk
DrsPXdd9Twf5CZoXELYyXIjwEVs0wg2Tm7K9ItFqJgKYaXd0YKW0m7fF7url6DezVKeAkoc74lhA
ps+QVn1mRLndl/uqKIhpLr0QNEdfhZV3l9CF7B+aIMgcFl5tCpiMankbddZfumzVEhcY5/XbcFUA
WvwsudVGZm8lnq4srn27msET0CpdkHJEVEp4/FU/oMeIirK5ZyCQ3DYr5NRol5EYHsJHBPRq9kHS
+S4cM9s04Y1fQQyKRU8qLV1IEaSkay1ByxfD4/2m1GSXv2zeDjfuZlHl7WUxI/rVBXkT0QZRYir7
Au1rgXzoMz6jgPYKLLklc6WgR+5j5QmjosNqh7W3nGAcFiAchoyQQbaSkf735zbN5/bWV6Kun0O4
oTg568b3pwgGjDVZH+W8FIRsawcHCN7mLEEoeKB3NeOeZ9Vu8N0Bl9vOhrDd3NQ99g2bk3sgXLlb
PexkItWcxAZqzv5DRjkryz04GQt3LCSqKqQY9rxtVNSkvlwf5EBDtyDfOHclaL1RjtZj0tdt9UmR
oLeSIqdTh1pgFXP/taxF00a8eaHBeV7XTmTvCXYe/TouaKOgfPDZ7csxJqSR+p4GkG/aR6zvffVQ
ZcK7TwZf9EfSbaeKPvHafWqV4SFqp95UR905jdgGO0G9x7cX+bucfYGOQ0YwPV4bnH/nqegMoyjm
0+o4y6p7W3Pdr4dBj/DiV0u76uPYVQ0qHf40i/R1Mw3wnMXCOBJKCdHSDJhobe6dOgfK2Mpw3HKm
I9ky1aUhSScTUh4QYj87u3O/VnurpfcOxj1072Ux9dxNN+cLw9s/ut9m25/19dxXfnNnB2Xo3pTo
RMpLZqbUpV1lGcgSlremy1NOpw8tUNtu/2kJqWTn8FY4d4EogK8zSJgDH+Olnzh7aCaFdc6NxlKW
KRno7xRYXnH2m9GoSx9I9X/ZO5PeuLEtW/+VQs1pkDyH3aAKeNE3UkgKtfaEkCWZfd/z17+PcuZN
Rziv9HJQgwLeBS5gO22RwSAP99l7rW91wEy08jvbY5w7kRH026DOpbrLlQnzgxtNV71xh2k3rieW
RlSVGgRwB47MCuIEpKNVZtCBJJu4Tdq1gUwRsyrOAm3N/HlIZ3BJUzb8/pBvdLJjJRu/HLKYGxgw
qZkVULw15N5lM9UoKpxHbUPgehka6cYmOIedX01A3uRkddSloOXgXEdO7lSbHDzuXaR5unfp8iDb
a6PQG+3WwzKmVqhqYxk+ZJnbmxtB8kM/gTZTowi/9ikOX/LtHa2tiewEx0njcgRwCEIIFFYjdTKk
VTNQzbkIfSW/IJ9Q9bd4luJiXXau/5qiYaPBMtI6mplxVEwx6b53GLwyFsxb1fE20GJmQYaJ521W
2Gmxj0a0Q8wLO7BuLW0nohl5ISTkvgdNf8td2VmLAU+fvO/oRncQgerYC6KZhMPUpl91y84TZEcg
BcPx60DCj3Z0fW3ERqXYgOO/+Wk76PpXTWGozn3ZhTzNlbdIkLOX+kySPYVvNKNf0nSvXoH+G8px
S6RmVn1vC8OlWTsXRCbI7rXX/Sop7v9/fVQP29f/+k+N9/i/L4/+Dy62II5PKyT+xR+2JFP/QvFD
OeOQ4Ufm1xRV9rNCYsbxRSdpR6dsMn5WQv8qkTR78h6ZqmNbtiGR0SNDrJju+ZyNjWNpEntPGUHI
vm35T2qkc8eAYaPx5WdYyNhxuvC/01p6TNq0qUyPGAShxpgFg0fPIRZhyLMXcDHf7cC+YcKhsRGN
8h0TT282SKI+frli1z/Lll+NSmdxCVwX9JZTjIepU0cKxFGnZ4Gq3IDTZ8sFXXR130CaslOy7MLw
rleqfRAq6RyN3ITRyZjz/um4+7c6+ndLy1/V1M/jI6/GJIUnhOHNVG39ovMmfTPXqqaQi0Ta7B4R
iZI4St7mVZ4YPr0mOFYQhune0VY1LTVHel5gZR0BS606XnOzOukCg86N5wDeikJ/YbKYzvQyKzfE
bObZT430/8RmpH0rcYO//Qd7keo/Vk36+lwHWfq/YFuCzEriDP/lTlqQNHgSBbgn9rA9Scn+1z/6
Y39CVDYaXr5YG1a4hvHuz6dPV7+obCL5Y4g3fwRr/hmfyXNJR1Wo5mT4ejf+/fnwSe0L/jasAGxb
wNkwFvhnD9+7f+GvG49cOAt7A4FhhPdgmnPO1d8x47+E0HQGy2pRHo0wH3cKsLRtUYYu/JEqWmQx
SJqGGEu4A6tWr+IHy8hfPVoo7SAgNtTPIVCTpQHUZZlTqDFMa2mmGKaC4MYSN2DOpnQYp13ESFm9
gPkwDSdGk8OwsOH0z5Siu/LCelwhPnroGNl4poq4sUqABYlggy+fdNuC4NscxabqaVd6018nKnri
ts1A7ykaNJ1Avy1Rz9jMWcLS25WKf49H+U0PYUUpQdccUlKKoXWjH3QbAjRwfET8hxLJmu9+15xu
45vFIe2NC/SnTxjFdjTlvb0nC7Gok2ar5Ym3bJ3owtUB1jVmfsSAmKzTMGbO2fTxphvjw1gV+tZV
4j0o1AtGu3uLTRSRP8ZNM8jbFLUXiB9G7IOTZasiCq9ChgfLVjTussyq60QRyk7S7WvKYRO2CuwX
TaRreLiMmqo1sihtrhcVdRrdql43H8gnRHUDB06AQgstWGVO3816IW49rz8Uecu0BcaDMyyp5TcB
+aflWG6Dvmf8IbZkjV20MCHsoLnoEFP1BaIuGJTzJMQJH+Z3cUR3Py2QxCGtRQApHgbE5wRvq6ws
JqKYpLzXe4aDVPabetTTy0HKeBmiBlaqMli6gpPpvJcIuZBvjet8qK0FlBh96xe5vQircQs35xZt
M/WqAZ0yGsXc8ylWKwHaDUceSE2aOAhW2dUsYjvaIsWCL1BsCsNEXGGviHpZpxaQcE9GwcKLqj3T
EbhlLpumkJ2VUsJl4Nt40rQc1Hlaw/ihu1tq5kqvrLfAhgYmc5eECwQsWcG+qwmstRs2L63ULiYJ
IdxEtMzACujiRmtZ2Pw9LV6r6E1m1uhvEL6G5AQMz7E6fEMTtIZLVK2GJr0Y4+RBqaLrxGyuCgT9
UdXeuYRDuzJeoLRfanoNcL+ul1WorRl2jJA1837RSft7ESfr3o7kykwnoIjGVpruHnl/TbbrEGO6
GplHrb5VhXkh4AZRlHezdtCgzTeqmOVSMAZRjAc3tQ4qA5eF3ZhH9nh8EDhSSlDAvCqLTdQLQjnU
lKFg5BEynb6PIxcJFGmynxMaht4tUU4rD4GpNbiPHZM6LkX9vUC8A4HtRerKA2qzYse0HZa7fBkt
67ms6r2n+y+WSoq40ht3emnFL40Z3MKQ3faWdiGM4UIgXYiGAhhJYyFnLRadEZCgpV2VxJVbUX/j
TDQTmBwX9NGBX4Q3XgGJMxO3hY4STVOOQcrdgtkOaWE0d8z0Tg+FNnMjDY7PsDbVERFM7DyKrECn
Lg6ycp/HSVA1iuKmpB+fuzX0znwzhiRdqCFBD4q60UI2YbhsNm6evVp1vA1tEPAevIYqu+00ZVe5
Eeg2T3oLoDHtyiZX3ouaGp27WW/irkznZiJfbKtst5a02CX2D0L19q6XLaqEND9I9d5MT/U7fhOR
EGMtB2bb3UhhrQGkiiP9kFgTspGd10xjwSkUZaeZzcoVenxVhFq6NUtjZWbNHZDse71LrloNdGXZ
o9TKtGKODZqdD7O6NdtsRN25f28rtCqDYF5EziOGkYWtZ5eQ6zXa38Em2XcRUScPTnrv2/eJjWBm
ENkqZ3qzQN510wZIPryxvSQXapb0+gPW33XtuIvKHl4ycJW19CpYsGhuAlRIm6omS0yDGF57Ck2H
4KCGhD+4Eqa/CMw98pvLKWMha0iPEDy6QGDGBcmP90hpAK7xsDVjyFOi54xE3ZpQhUpsjQZ6h2Uc
ESDOUz2BCWFe67J5ZObULAB1lnPXK51ZUrKs0brxiUCHJNq+VpnI1wIuy0xk4U3Tt9+SzDPXXQWx
uSyZJXfpjZMTJjS4mTE3DTIRfLRaMilvskJdJaNC8ILBkmsN7WPX8DtoY2zd0gw9mAKczUhjJqJi
16npNUsB1HalezTpsdwSWv5QyRS1vHkBPu1lkPq1l8RPLOdbWHBbRnkjKjHiJbXmQS0bAtcqJApN
ubUyUBcTP3QWDvoqJh4XtwnRK4YJIq8QpBGpQ7+DefgdApHPC6xlkoiqGS7EJbq2F/b06aLtcEY4
pXhITQhHvgkiZ0Je953kzQRHCYvVj47N72oAMs0qT2ZGnwYeuE+zvcgK7xuxQk82YKxRJusyC9Bz
FwhdPcd6YeS5z5r8KhAo4caUiIG8RYTosDLMLC99ZGwN2d4LrgMxPCAreENdiiq3q7dy0I74QfDJ
mNbGdcjcsqJLmdXXWHWfoc8cdcRsZH21BzlZWemqLOia7smECrCcW5us06DPBpCGgQdvauDj5CjU
hARozGWE/mqF+jVf5z0LVwkXJt9EQvHnrWsTO5c3R6tDAGgroDuniFpnMAmZavo3wIS3CCeyea20
+9rJD7w6IrwT8KUH8lXKEMRQXZmMp7JVoAw3JHyzz64QVcssutbIQUwgvgZENHHrNtCP2pjAB2Zc
8wC0dNXbk1pUuUKd91LpEKQdgoYGhKiXVDQRiw2RFKZjPXbSALk0kvFVdANRKiVWtCA7AoJ70gQT
zNCJN22bkqTgRPmSye3S1tpDMpVddQPLPwYBXf1QHLHJxoIBaCp+QFNZKgg+AY+OW1TjPFsdFELZ
tuij0Io3dDMug/yrCea5GRm6mcViiNptbaiHqHbWft0Rg1SPEA60keWhWnXJsIoHy5r7xDWTFgrN
Jhq/Bab9fdAShvFeQ9KWoV4NVrh28vFr5vI9mUCaArhCs7wL+Uqi50qH+iyGfu+HvCN0pz0KPWcW
GCZrkds6933F7ZyKi6DCMSQRzxLzRxoEaoJ2nRbESDuJ8SwEcIc66C7jdFSXrYmCPRLVOrHNai5h
nZH+Ed4bdrJFB/VStHhlS0x9hddPBpoOLhQiWHSA3UpDgUrkWnSnBOqFbrjhmoWsWbqttGmlB8XS
yzIiO1S8SrlHkAjkUsI04orFFiZ/kaDOGQC3y1DbDW2JqMz1Hru+IDR3KMRaGKjKCp2sGtjDHk4y
CAYGqk/wzTC8pBR8bkQ7KSlLlv6MjgZsBe8CYFz1gXVu34r2gpV8YEnEkminz1bM10V7Up3hCVVg
lFNv1SHaL8+d4a1TVsmkMo+gri8RBl+R5kHQkWHf1/pwNJvgazeCDkyCi6oKn63GqlGw1pyNEbVL
3E9IyepKLAYnKOZmkVMKuFOOIoGWS82z3nKBvJ11MViE0XDV8caVKFEaWVwWOeq3qu2uFF1MXAhx
U/cszFqqHjrkOLUU9d7ua7jLinILVmo99PU+0cXOyxDPubQncws4Gk6R2zG37yswQ6Vi/+hG6czN
3iDZIl/VmbuCF0x71UiylUanAOk98pwprErY+JK7NGLqntFErtSMRWfovg41Q1SJstl3uouhRLHL
Ylri1sEggcViG8busRtatBMNqidw7c9R31wgZkZUo9ndYtSxjlmcBO0AnNc+IYgTZj5SJe/vornh
7kNZ4+qvjPzvXTfdhiRJhokgLkrUczmMd7aNryqMizsSYvNlNIh9pQ9PioVOSBGwysp+uNPxn/ah
IJjWvLKj8VilzZ57OOFr7e40Wy/mpGR9RyF/WathN/eUfifCeDMY3V768IEw+CL/Cqm4LAO0CwWV
zJrrNsaqWBKUoWfFJZ4dn3qAzKA2dK48g5ZCHbf7Ls2iuY5vlJsYWEozGngDDEItIndjKM61njvb
uvJ+uMJv1oYFRI63ClyqdLJiGrsi6R6RiIXr2Eu+NUq0NEpnq8jUvlDtGtdbHTW7yDcP0gljRFDg
mfyR7JzwMi+MDWXXUuT+U2b1rDpq3hAOlNQbaSMiNVHtb4rcAR9Ne37rGyzXThY0m6GpqcZZVneD
X6vL2o079JrpDk70Peb4/cAAaVYEznPLBAOgYU2BC/vVsoxdjmAGnW6lrIJGiSlTVAYjQdzOaodb
taqdXS9AU9kSVzlWiacqhvHLzO0affgMuSoJRY7OLjSqHkWdXMBNfrCLdB+4NnE4mbAI/4meEYGH
XH2LcRaSz77EJqw6JWVgS9qeSMsVEX35QgnxMhVlfN2OgBoD303nWlcEN4yWv2u6P+5lY+wS+KUo
g1gSe6EQMOiVaxUm3pzEX29peepB+AkGNeO5NqZkCStEE4kfqCgzcsgKNOccsTNuADaD0bYPkip2
Ftb8EGDtpVKQt5RB1TcCNn4eMmOfNn9oOCnV8/DNbAUo8eCex/UFffCVH0z7i5KGNLbaVwfM/VwZ
/VtzotTFj0hC4EuLZCWprdnBEtEw9FHH5CxOVlE0at98jeRTGyvc0tT0gRtREfMhyuMLxjLPmp9T
w2n8K6CXKn0X/7YePZ81Go3IiJLXjGJ1YQ4KGwhnWZC4ME9wl+XmxWArT6gREgrBOtb2RqoZsypI
7+iYIYT1gbSV1gzt5kzTSXAM2lec/SPaDDJ4Nq7YurK+RoLG2pzPNNeToNWJHhFXTgrqraB/Axi6
XCRDhYJ32Mms2CFxz2aKbawCtxoXlW9CVKMHr+nlU+rBPqNDwKLYmAPiYKDB9ShvavWp7wp3q+dy
lbLJHSdQYNpMesniETpeMCeq7aGwTKqY4dJl9SYc65BVoly5lrjSE6K/HGvtpMm2z7ob0uoMDA/E
qWUI6ir1UjXEJQMIDFzpfZWVd0lu3DpR9qB12qby/XpmaBVuM7kkw/SONoKcMd24tvIApi3Mlnmm
E8Ma61/dDHgjfB8w/EnzFIaHpCruy8RQF55fRRvdHF6noR0zFLlibECE17SNR/4b5XjjVAOZrzua
OmM1CH4Yh9kYp7sWZQqdSkTvHs8x/IpgV+vdTHFfhP7YsSC2I2FyKF7WrRc/7RPTuczy5LJttZ3K
HHuOBPfKL9t4a9juLuU4kO7JIzH9t8oqLnKVzE01WSs5u2nGOxdMbedYpemTBk9j8lw010b+TP75
vK9R4FlKi5ycmkQN1XlTBbxINXeb1IeqbMg4cLNj3zTEkwZJsjB6/3YQlrJXu6YmnGGIVkXbUutb
6gFR2F0W2fcCsdcs4S/MSCDQNtE4lZTLWGSvxogdlXDXQxlY+GvQ9jVlvqH/e8grZ6657cYsq7vA
z8pVOjwbofFsFZa1jfofYYyrm05CkqrgFhvycEbMGZnyqnFGj1JlmKTaT2kxZpumJmjZ5VNMqrUD
rlAk10ya0brhl8FewCw31JdEqEKndFyNMJlkgXaJbl1ozxQTPVeHhnCt0ecTPdxcuGAYlNJA/4GE
3+OSUehIvUbWSMjAZWuQT2tURFszrJ9CgWgDdFjzF9JVxjlz1Z/Ul/+JLvP/NsmLoMP/72c6+6Z7
DuoTzcv0D372lKX9RQrER1QNEzBuaun+HOhI84sxoVoA0MDlYZzALOVPyYv6BbwrieXqBNvQLO2v
eY5ufzF0tCI2JQyjGMQy/6ilLCY8yi8dZWHSUDYsC0AtHmZ+IB3vX0cZQ2Q1bJ/1fIGUo+eZbzOn
wSZi0s+bq04gMuwymYL31zXSHlJzYzKKVHK1oEvsluSRtL0X4Jj1ItCaNgWfnJm8HXc6mF10Fa1b
YBh2enSqSeCzzhiNj524DDXPvWwYRRfT2LNKNxypfym9cAIluKqCESVqNGJc6rbfZSp2C54ZW7sx
dc07MmXCYIaZr2JbKHN8PXbT8NKN6WPkszwnKU5RsyiiYdGyF9GsIt3WZjA5X/JSvVRc27Q3aRX7
F2WQSFZvqftownoZXKNUJvu90yFFTHZythDUWzat79StEdoPwRWzncOIe+3AWFe51B3PpBPhlBIL
mzsEX72eRFEIBEPXbhTgbD2d0eDa77HtMwdXoQKP/DKtXWlQKSRyOI4MpK+HCDDbLT5Ur3l1wBIY
y9hLY2vnp51ikCmUUZpgvjRRTIw0xYsh42GOLJf4YxvRfH7wyM/FutDapGP61NLaoWn9kcXWSzIo
zJqzScdOG9cRzTX/JvWdpkc1LepNLoPava4xzSNVFklNc5Bdywb9bL7viyKVtEQGjEVYHvQfqQcP
M7ac8DoWupmD9GA5CbBg3ULhiS+qMmxN6uNx4E/bEox8bpPP4499/uJH04qfMid5QgffbWAUF3SL
hvxg0I6VWGwWIy4KYiBqI5sbcufGZfxoRbE7hflm4zz02D7ga1eNZRPyRnIDGVOwq2Sia0N/VccO
IWNNN5otBOOCfDTHgqxK2HEVOOsw68v9L8/4300hT3WFFo8OXDhcRvwCHoKu6aePjsxoDdAVb9hl
BiTd4wBfYzBM0Y7xhusw7JttR/orX1GBvRtfZAWsIE1TQhs6LLZpmFk3ucVWCEMEYWGplt4P05XT
B7//OQD8txNLySpz9phzrkypmE9RBKE7OzvXmtZIFEfNwlML5rFhKNyIAPnKtvmmw6ifhY7JW5HM
o7jc5Hr1rR9Htd+LXI8o+ZliLJCCpXLmVOhqGBP43Q9wE94PpzcYfRI4sKHNIW/JKkKnGjIjICsi
DLM9LiKTIJT0hxnal6KzMrJcsIilfgI+pquQx+Dhcd6cwQhv8nysvyWtYxYzvU1hBxBBJkheBFTx
kBiK8oZFNbspkLIdqDoywiELgXpYrfgR1C8+bNmeVOh1k0QYk30lpqT85Cs/pS/9/MpNmKAQQ2ES
Qec7vYyh1lst0QNsGKPAOOL6aZ+awryP/EDHzxvTYwHBgxTcZ4YDFmGlRLXFqKGhelM6bYt3pb53
UYYtorgdkHop/soCFL3C79J+8pX/zama0Ml1Y2JiCYBzp6fqkJuYm0raLMZSbx6hQIc4EfJxlUE/
pzQlzVLl3cQXr3fZZ5fpb54M0zZpR/LGM6V0zi6T45Q+FhJKfA8Z0DYlDIdOfeks6nHI72yl1Q4i
0etVS79oNYxVvWyyrCWqMlslGV5HNXLe2OEoF5JuJ5seW9/1kYwuP/4y3wGjp68+pJcoInEYMNdF
KXB6hWwC3pLM9DEg28QUjSUQCPxo7i3FMe8OOEch5vkeJDMgeX0RY4Ggx4TJlTSNJweoygbOnXzS
JcsO2nPlULpKBWelTTZmYA+b3gLg56W6dqP5LsSA97P/R8XWh8ph1oaXLB/KwPPr//63SuTpeP/6
awBq/zj+NDo/+c2SuOF6uGneyuH4ViHs+pNlO/3N/9f/+Mcw/g62x3/950vWpPX00wjfTk9rJ2qU
D4qtoAy+I0r47Z/8oaCB/fcFJhsFDbgubg37Xxpj6GXUThorIDJWEwAkVdWfM/wviHAnaiDyGcmA
/xeur6JpXyjCpz+mQprYjeY/qrimt8Jfdx2HQPYrrAl1yfNhA009veuMIJKq8Or2epCdTqsSv0LU
Dq8IbLvXooisrVbUxiKbhgf0rLBCaBVo+saUeE8bbfnLpfubd9jZMzCdDYIepDS4ttFl88vTswHC
ECe+O0bXXUxHt1TETlOT+KE3fGoodKCbhGnmoglg+uXOSBI6MQ6LgGpCGdNvIuzMWV3ZyaJIbEKF
RFyu21IWW7MTKjtcAm3S1nmCfVZ+sridK3B+sm2pkJFX2Og0jLPVrQ/durFaJbwGg7yNU8LRUzg7
sVapC1Qd0U1Wth5ee7tm89o61yl5GStXj+J1l9OCQzJRvjRJWz3ksXsw+l2iaW+fXNnpDE6/ZxOl
hoGmnAYCGOdpjfxFI0QkiJR9xBkmtK2OmB7aH9ByJGFfKDEdSzX2qj3meMoAf2kNoLtitKIVuY8z
w3YQcVRVcSUTSfvAAz7FzjQDQ8awq0NTPSvVJCX7so0xXntsO1GhoqdW6WF0tslO2HE/KXaM89tW
sAsBDA2WllcK5SLPzq8fJyBApoyUvLyKhEl8equWAt1mY8iVbSfuwgt8dgeGTyfUUFxyxmv1e6HU
5lVQ4Y6a0y8ghwtS3toCcrXwlKo+GHXEUN7NmnJe0F16SUIFhzdvdm534n4ZRcN7s/zmLYU4h/u0
Sa07GiUCLfOQVfZFUQT1emTexZStLrWaXgbzDSWPM2TVQsWllE+NLqvAWego7UGEo/44hr28i4sK
x2OGl4wxWe6n39zMHRcM+N/4vsijjms2Z4Rz2s4BSY6eMlMJ8idJkN3S9YA47fC6lZ/cL9OD9svt
YvGqpJDES6Ty+CMYOlsWyIJk2A0C8HbUBgQWI5KH2s7lJxTH95r0o8NM28Ff7kpJgQ+Qy89o1wX5
WkHmv47RpPizKmMcITX7kknyN+5AojdDL3lI0RvcOaK5Swbl6eMnRJxWCeiiLKlPRhDWYlOfuKFn
52J1dNCR/h7HZNSWjTD7QzYSoWnaSOkbDZ4Di/iUiuwrc6MlyRghjjKhFON9VI50fbAX7WThmHPD
mq5ZCDYjGKwasX6dVjgxxWuPbJJmSLdJvI5nhf3THmenhvWnJi6XEYRBssm4IXA5evTVtr/04Ide
lTbKXPLts42RV+q1E3fakf9PeJKweOB9Zm8+vhTnskqLF4Fhw6B3GA1YGlji00vRD6YgNrN3j7lg
tDOMlyHXoQrj+ahinuzMnYk6iNzNVdBlt0Viflaw/Xb3YcTCtEcRZEvaFOrZYkXWHnoIGcmjyyB0
R3K7xdXtdmaMYRT4Dnop1Q1uAwRZy47pIdqfnuwkQeOcPy/n0LdiBrhDd/Xxdfnb07LYrqCqm8rY
swotqA29EeR4H5GfPZo1m1roFHL78UHOFmquPZ+dFzEUTZs0MP2sWB38yEXtPIqjF9hibbKzhKtS
bpuy/uThm77Ek2fPpt8jHDnlA9hIZ88OpKsAaqWIsuOI+X+uAJGoaP1H/qJKh/4hyfTPdn3TDzw9
IAu1qut8PBNKqTZd3l8e9tIv2ibWRH30JAFf+P76ivzYxHxtg2hB62OBNylZfHw1/+ZWRp48NZNs
bAAGCQqnBw1hiYGjbPNjTzMSHNatj6ViLJt10lffrVBbjGQsAlHBzOL/wK66/vj4v39mW1g62mnE
oBry4LMFLkDOU/my648dtNJFm5rDTRTANbfauruqavBo7IeQ7TXt5uMDv1/NX642oFo0oyrTDyyN
3Kzvb9BfrjaKmSpvIlFeSdLkDmoOcEDRJgGYbpAm1rKfjauA6b+LmnCMEvdRglNFjRehj2vs5pnX
UXYduoX+yRWZmoW/3gYsLehxuPcm5eo7X/30G4nagCebivjKZP91g1qaQVXR6UyL2OyMoOqIC8D1
6UYC9YqztyoUoFHfvdoR1pTCSoNNQ9GyIhwoYz1CuZKo3Edo+ng9sGdffXIdpxvk5DpagMOpjglq
VCXmkLPHRNHjUFOiUblK2ROSyowEkPmucemIAV9NhvsD7ij4TRe0z8eHPrt32AYCgZMMFpHSE1so
z1ZB10uhA3X1cDWkaNlQvmyI4+Rr6xS0ELi2yU0dw41T9J8sv2cr0PtxBQRVKejA0k06+8RaHOq2
9P3xiqw27HIV2RGKRW+TznH9ydWdPsKvF1fHRinxCeAHEdB+9bPHoxk6rbYCM7oeYlU5WJ1ykUL1
AuLHe4a0aEzMsv/68VXVTj8eGnlCIaiE8Y3yepkyqk/vv4QtF3bycjzi/wSInhBQLIDOJEzTmcFY
8ZgsMUElW1E01naozBdXLb1VZqVMlEbUpn3HFMhNQnutqBNW4ePTe1/f/7ok76dHhU4HT2N0ikr7
bJVkSBOmvL+GY5LW9xn6GKL2ymBtT2LGphWM7uh/zug7+k9hMHQXrhdUh6AhNizCpLO34oAJZS/D
RdBBvbJhSMzNSrNLJD2V/1W2VbTVx8mQwGDJDcz8gHN7vIQLVczqXj41EMFWkWgQCFRt+NlqPJ38
+YdDHE2DgyEEN9pZWRlUzB1Urx2PcYjGz0GitRddh5ufTLlmVvgST2aiVbvQ/t4kDI+mFr3jNMkN
N9G9PrgVDJtkbF4+vuanDxqXfNr/OgjmHV0X3BZnD5owCgS8LuqysI7EK4kX6cZHuTwvCKdd+oHS
f7Vx2a00F8fVx0f+7Xpw5PfWFPx0jCPTzOXXV6Jq9TIz0kw7Bq4Vr0pfYWo2ONonb/rf7njWELr5
dJfw3lBWnX0+t4alqRV2eWSJa9elMB5h+loLoaGy//jznD7P05W0GB0hHMbSi/tAP7t5hVniOmBI
cyRs0HsyMq1ZGqmz1zWGjF0PcYdGf/rJMc/edNNBbe4ofEYT58HCdnR6Ee0i71veBs0xZC+B8MPX
r82C9FEMlvVtyOKz9IeBBGZw6ku1AvqChoQdhimThZC9tyHflyRgUjQ/W2lO33R/ntj0DNPNY9h2
djXGrk9FlbsNan9JARLo2rdAl80etPC4zSBL713MvNM7DUm8mqfEHzYo0tNIX6Q0K3x2YasYTM/a
QFC9i6v6e+bZb5Ks8HmdDu0na7E8fdP9PF2dawjcRuU2OWfc6wiXNQWe9bHUO2M1Fh2uxsxUvbVV
IFUuc8KTxyZZS6uUK8du+mPbYhZihktArkmC3ZyfWW01bfQvXLx9B3ZZ9XejQMZjOIG7RyOSvenM
xoGbIw6JCi/YO5hGl62s9XmUG86Fr9vpUsLuOZSZ+k2NouKBhaGUxKpqUF1jn9fd2JUHH8bqETqa
DSoHimoDwWSXF7JY+CI150GT+NuP7+uzouX92rA84HOb1mZusbMHlTGaSCLLx9+rhnfOQEKui2Z5
12V2Ce8ur6/gzCobZLPXzIZGAkxt56s7tE+RjbCFhZdpncl4XTeAdg1ONBwGRfq7tDaco52jvfj4
dE9L+59ni5KIM9Xxg1H3nj4RYZMmCDKV/BgPst44QwxsJgAtnPWxQdfbGJcfH+/3x56KXuDrY5zH
+jlNm39dxsI6NkwIofmRrYb61AywA+F3zMsAobc31OYWfdQ/y+h5/4w0VYWFAQlzou2clQ4JvJ8I
eG9xzHpkvaU+hRrWcsBE26uLjz/e31xO3Fdos4CbcBP81t0DMGTKikPZCQkpShh6hyyEKB74UbqL
Gzf6x8djkI7TXYWCbpl0ek8vp5WYvk8dkh3tylHuurxz5p4LpWhQ83apKWH+yejht/cfNTmsC8ns
HVkAu9vT41VVDdMPovaRZ8vcjFqZA1v00dAF6JYhMyA/zJNsW4Ld+uT9995HOikIpk4DVjTzfVvI
juX00L2JGSo0+agBjP2vfRH033MtHx/q1DjohSHWtG7VVRSoOjTXgExKIze2sQ+DHxMHabepDhoJ
E+hTNPEBe3MS0ipIApxgbfJjF33/DV54NXPtqtykZCXMC9mUj03ceo+NNcyIvgUBz/h6hUg6BSrR
DsyCu7rZg2m++Pg2+u01PH1WJlC0uQXwi/PPmpcAFbqW28jzY4SMIOjwkregG4Z42Hx8qN8eyLND
nZXwboNC3NVYAGyiu+dKTH5TStxv3DmPtV886UOtfXLPvjc/zr5Jdirs72klyCkC5/SbZKIcZuZg
x0duVRWAoa00czjw2ZOZFdqiayBMg4FLl2WnXxfl2C5YIrKDmgAsLvFZAZy0eRcq9qhuZTwslSSP
1wohFSvADMEq74R5JM263BdIjcAdu9ZsVOq3aWuxNFslg1xfglyejdkY7gt7XBS9ne3qBCbbx5f2
zO3LB7OZufAGYLWjj/57G0PBXQzcMjoqY7usWQ0vmPcP83YkxChNlH7h9PLWR72LQj52SLvtHz4+
g9+Wo+kEwKY4nAZvo/OeQty19OejMjr2iguWCrCHfEs62a0o2Ov7ocNp9vEBz5ooPz+yjd2UoQzD
IrbDp98tcfUF4mA/PoqgMHd2664Eu10j482cdlq58ZRMHoBFgs4A3DcLCgnb1u8/a439XunxySHr
MEkDDc6+/GyhakqAbmAl42MZAofDFuqvI2llIbgHqHtN9aaTGIkprLcZjVYu6cWoOfOWr8mNjJvW
Le1niK2ffB2/P9ZM8tjGMrCiy2LbZxenQcNX2YqRHrXAsB8ti2nJ2JnBEmqxdvPxF3E2H3v/IujI
szlkz0wP5bwZgXRrYuNjy8wr7DSZ7WMHAz5LzrFReWIJi9LbNWAkVprNE0Zirr5SAcju4JfZu1TL
Q5QsiqCbkIbRWtOwXokYah2fgU5cXY64hyj45k1k4GFzHeDJH38AyY1yukigT+Fdw/uavLv/y955
LEmOXF36XWYPGtzhUJtZhBYZqTNLbGAloYVDOMTTzxdV/G06k2SXcTeL2TTNml0VEYDDcf3ec75D
Z+7tQlLCiuCI0XNUQQkKBs/Qjl5n8KdH9HrJ/+Vjrmd76UN+Y8T59mPYDdxAjqZ+NFb8I0WqO6bB
BwyaGOhSNz4MrtXjn0ijBwc3I1rSQew99xqbQaOHKFPZ/uFn/7sHKGDP98EEULBwBnr7haKFsVga
VmR9Vxy7y7wgjmyW2SltvGdEeculmu+6rLPOvl6eZTkOB/Onw8i76p5GDssUjhRVDGtUvp/oxJYY
pNWj/xX0DrYD8ZsbOCQ/SxdrRul37T62/QAXtRm2Je2ssjR/6J6/Ow3xBWAjOB7LF/0HQ6V318DJ
4pyJnt0+Nr2B0LogGq677LXK7C9x11gYJK4+Gg/ux+II84dC493C+/3hobo28FgV9NPe3gC76OE2
ek33iCPnu7RmhUUjKJ//fnW7/3KNr7Xv9RrzI31QWu/Wnee2ZmlGb3ikvRrsHYVKbmEyveJ2IFyc
HUnWQuPVZ8Tk9a5P4SGrdBy3VpJEz16z5I95HSxfvKzOb6sgm/aOyKOPc9jEn+LOTq+GbrINkmnY
Vc487ABoubtkkMsOuCkqapo2h37kQFJW8V0UjfROB9OdiYnK975IPhoPY7BzVcDbc9Leevnccc4c
rS2Gj/C8LFN9SeD54MLzs2cz+c7K7mSxS2QXom0yapUk9Wetd/V8NnPa7Y2v9E28+/tr+Cu57S/P
bsDQ32bJB9wqOiO8bd7eqdLAnHYmZ3nUYfrNmYMRh5dlnwi3AVFRl4u8nusJjMhSOe6jeG4+oy7/
lA/0jAlJT782ddlfTNM2D0HSg3FMkm5nAWrCthJ456Yagg3un/HOTeZwHRq32rgyIr5+qGd5cQxE
oq6Ni8OiF/sPP+1f1iD6J3q5NAPApjDaebc6nNLySUxP7EfODj0BN5P1UKFNvf/vLyBjFvRgYOro
r8p3FxAu0AhFsxWPQzFt6indQp3aWjTLPTjogeifksCDM6j2KdtePlYrWGv3AhpB/HolZFdYq7ER
BCNa/rDaxviS2/45T8cVPsr17BNH4XAqcMZXlzf+HzbKf3P36cwK1MahYLtC2vb27o/zGEMf7YPH
wa/LjV/jLMcRQmmv5FQcgTHi/izmDmO9qd1kJRkVAtXO6ovSHVJfRXfHwEteN/iC19qMpyUJvpnQ
b/bu4IZ4D9L6wdgMGTByFt9zlGE73kJmlUoTb1ySWC+ZRA1aY5f8w7v71zzt7cK+1mucIaHoBKAz
3hUvIlNjkSTCeoTaNmPIrnvGw/F9sZjpfllMcwE7Eb523txvnBE7wejP7u2oCQ+qQXvGqUp32rZJ
/NB4A5wVW0rGBGkCDRCkxebvF9G7moaHEFkhL+rrpIaW3q92yF+GR35e+90YDvKxtixBs7kOj22z
EHpkSesPR5V/+1H0DJl5gn3g2Xh7x+MZ9gXMDvkoS6AhqQFmGiKI2OYsr8e//1Xv68ffP4vfJTlc
Uz7b70q1ye0FZLnGeUR8MRxyFQu8OTGxBY595vy7SrAqHyFFwGEQ4WsfkpAT2hGJzmmMy1zwdJCL
9ofy0eP3vV0WzJI9ijmoLCH9kXffSdUhAzzSbx5TRKzU0k0l98aLHgrkqX+4q//2o66AIib6VEbv
WyZkZSS+iw7hcRLlixXiXsurFEy9ZeM1qWNz+sPlvlZz734aSCSaztc2zRVJ8+7WqpoVv1ThYzg4
BL9ZhK6IGJxwBXgdCyzKB4xN0u82aVId4JtY3wMU45AsqglUkceR476ZUa8j5/pg2X50XNK0ORL2
YzF6q7P5D0/ou0Mzq4PeB5MlJsXXQfX7/udoppKe4pI9LU5SbaxFjt8c0ThEtxRQMQgoO7ZV6v6h
KnpfGl4/FSIPyixGYXzmrx3xL4+awS8A6K3UTyR5ecesZvxUVl6zm0trvmt7lCAViIAvbMvkj9Rh
e7eUSQIke+l/367/SsL5H4WZf9Vl/u+/FXr+vyjhlDwJ/1nCearb71/eaj6vf+C3gNMJYZmxJH61
xP/pffltmHHUP9CfeTxNDBKpja/ipv8xzDj/YHZKC8+nn3Y98fAO7n4D0GT4D/4F+w+HOP4Dqpz/
Rr5J7f7mGWO5sGv++nwXZYVL2fn2GTNTChoWjtI6BORwcMEx3GRLLTOeGk7Lh75Fd74eYzs7qi7H
O0sNsilcC/JG1ypQK6Afjp1wXkkj0keOSdOD1P2noU43DmxADvXp/GKVvvMsrTZEpTZMYOad7Bpt
YC830y/7Z9f09ziH9KVzSU85OaMgyquYkMltJfhFWjiNUzonP82ZlQe5UzYgUzyZMpm02+4y2N4A
sTzwqjRa0X2J8h+Fi8fiC0071TGd7VSYrggPDKxVSnBovJ0xTF/hlIS1tCSyqniaVnjqQIimNgZ4
Z1T+mTenp89EEwbbhXwLSKCZ0PgHXSx3dlsiEqzj2L3FaDgeqTCkWqVhnoI1XEhe4u+95lwyn9xW
QGb7ad30WDlu065OSKiYWmQRPJYeCiWrJbtileGFfYhx3Bx5Jav4NC6pQPMHWpyKfKP9ND62ThM+
Ox0pLyMAUQ+6xxXfqM+QrQmWElb5SZNqBq9WN9Wtpn21yYkjMahkRlIsyHd4CexSZBes0NNwW4RA
kPTYT9hTGbHBMxjilt+QUsE/295clSdvsQYHvzqA3BJyQNdGCAzRLZbQASYTmWRb5kEWblo5RS+i
jbFJN6DY0ZlL9IHWifhw4mxhT4ZFtDMM/r7FXm5LbH7Iwc62CcpyLVlEwCVar5i2qEaqYEVss8mB
lmZYghXO7nrnkuW4a1Bf2zQEPVyVy0CzcN3iYiRBTBez86PiPQGKBEzWehln3Brw6ErAXXlJ0d+k
bsHfaC3fepm1ZG5NC3yPKlL2pwnuT8zxlQbxk6QwvCJ6VfTaByb+QnQf0K7ZhMChkDmHalVnSf40
xCNoILKTyG0qJr+2IST5Q41LKQv4bU09nANvGrklw+DfuYpc3w07uHPXxahe6S67CImEYYK6sZIy
PeJiVT95/dHPYEBNSMTsg+d0AHuataqbPNtWlvJvLKuREOi1Hx4Kmme07fJxeSwX3yL0ByAQuY+T
Ci+5HYByKpaiOuYt3TYA5JlqQa0v83PrIqFCfpcPgA2vLnFuuP898buBwB9/sj+2Sz+/OE0tIeg7
BDCvkyHLFfYjR0RrpeHz3sjK2PVlABAf7t26BgDT4x2vzjHY1H6lId7+YBKuI4ZyJTiAXtspmdcl
iNODq1xxUSbuoBoFxVlYfig4WQ1IDWqpzLKZ8tnYN3Fg9+MmaqtfdiqvQV2UtK3cKhVB/upQMMAE
9UKr3HRBsxe5hHPVugtMEkIQECDnYfls92G68YZA3QJzQ3liPFrAaVWNziZLPRsP+DVWdc1oaPAf
YClPxY7javPqE+b4g1NL6OzcxZo+pm2ZP5KckK7cdnLEIUTyQvwbMYnA+/mL/B2m2enOJTH0YKiO
xAa1azRt5eBFWbt3IxWoHYY4qK+OvJET4nh3qLEQ92RVwTsoVzaH4Hj76+3z/1/E/4sT6d+9iC8/
pvTbGyDirz/wTydF4P0DeTP9Fco0R6IQ46X6TxYpvRpeuC5za9p0zOeuUqn/eRXLf1xNP5wkeU/T
drzOJf75KhbqH0xhaKTzKhYOr07/v3kVv30RuxyX6Gt5VycAYEaJHuHti7h1jGCFJvqSjNdMJl3L
WdyhqsnlN6uNpLcqCJhR5x79nbXDTJgtr3+5Vve/6+o3GNJrD+v/ltt8A343xT0TQwTRSDD4pX+d
wqZjWuBqbAAwdVrLjTStFz4RVyWG40waXHNChy7d+6iF9kW8TMbri7YKcwpQB2z/y7jyuhJOxx/O
9OJtN5bvRfkPQZ8Zo82U+F++FzrF67mrEDdy7DE1BVjuONWnwWiAmucxybHZ0nq33eQQTpbDZoL1
7pSInIrOpNk9gDZmrUolln9y6+6PppN3grDr+BjCLR4c6jTYESyWt9ctvwbDN47b3OAcpStq1wD5
sBpawT0k7bL5SR4x6Swk+l5zUmRLJ2RSfgWzKE9QXcXMth+hVwUGbl1fLiSHmTC9H6mc3D+0dt6N
nlwEcvQUAxbttTvCP9/dYVHPUPmpuc4LbIPpaKq+iY66CEAsxXoifTDxyuoHSt7hgZTYfN5AX+/c
g1ZTn/7BgXH9qL8sNjo0zGKu42LUpVc08PVx+Mux5dq4mgpPjGeaZzRdtCi74jKOC06FJR+y5hM0
qD7559b4H42j197Vu0+9uj7YmckYoznx7kSJ68TyKmqhc82p02yGpYXQ7lKV2OsSXYN+XtjLbcbC
Kp32tSz597OVBX9qJLztWXAfOLBhI+QWsJwVw7i3P76sSEbrqlGf7SmT1gmqmjcceWFOpMc1dfqn
wfH1r3v7q7ntV6cXIlQlGDu+/ThnJlwe6GV5hsiLrH0NmEZp+kBhlUz7v99E3p6B+Qz2Q56B62ST
7YSt8e1H6Sj2gphe2ymHLoqV+PclFInnnBkSWOVLW5EjeZz72lWH//Kj0Un5ARpp7ixf45dn+C8r
iilm4YRzByLFEvS+0YKPG7DN0rurU5jyuENQbW51PFjt7xfuf1xV728nik+coVd+M5JkrLTvVpVl
z3EHWgdCdKyFvUaxxJP+eztKPKIK/3CNBf2md3eUdxhdTix+xIsg8/jlJ/vLb+3SZorAGJh9V2OU
32JAmn/2zjKbgxNzZtzyXFO+ZWG5QB3LPKJJjTqTxRW526jR853j9+3K5Co8zg0hYb5WHkCD+hpR
Rt7EKIFxtLQGV03bm1OhSucDvpTxoG3LexxDL11PbSW2ztDfTm6UPBka4JzJijDSobVDhIEr8GRb
C/T8H+DoOs6KevgZ9lH7tRk6g7lcFMfEWdxblsPXEjr+3rXz/iIIgVw3rk2OkYwEPpaA1CUJB+fc
5qInWCoMnjFSBXdpzVmyjDGbT03t72wq/5uWUI1NCl8vWWVVkXNRZLXmpfrCZKt9JAwEerUhRa0e
3OxEtEe8r6LyZWzy5cGMctoi92g3RgwRfMnOO8Qc1b40Q//T7xcP2Bk87HVI6BtwHJKfSq/P9yGT
eoTjrQn3XAZnVSWqub3anEhczXC+gW44EICgV6NrN6+RGMut9KY8WF2PfF8gQsh9NLv+roL88hzr
jpMmhvsNr2fxNRjxzV8RTeTl1vF8UW5+3zme/+AG/bDqvV48BFWSP5raNj9NRq56cGUnna5UjFUO
mKt6QDGtVj7fhATYeLZJGK6ofVcD473PbiRiOvp2qMFIze5pAmCD3y3q9+7shXtUNU9ZWTmnOvGm
LbvFSINPXwNL+c9wBvQavBBhK2fJEfMmy8rhOQry5FNmqiLasD1kdzmC8ycRRM4dYXPmtVRiYWZq
wCcNuXXWnoLQjK84RM6mSGejRyf2RuuEYIMS6UOLW9TbhGbOvuWTiwK0KzqPOC2bpI2db+nMLZ90
TAhCdzupyR1OdTR/cwXEOEQ8eN6A+B3JCpjOhv7oRzNa6UR7tswOiQXGFzKN3x9qu32VMX18Z3YF
kZ/duM8cEHTwKs2tJkDyigzc2ZwO14OtOfVMPeGRjQvYQC3EeobcIaMWf1egHluXbpPvMlKVV1J2
hkgUfE8qYgrBnozsSpKnsWrchOgd2L7SLZiF1N89zfh8bOKjaObySbjJh5n5FbCFrN/5rTOuZjHZ
n0Qa7I1bOlBNh+ZmjgmQUOlwF9Vm3EtiXLZOkWeHKZ7MNoWIAySZMxhLNhh3RljdejTZcjv2friX
MKkPElrBPSPA7slbovKWeOn4PmUURkCko7etnoYz4XDobzrfwENA1TUg7kYVD5lJGhNvXb+MWqik
BTauKEmmH06TSihRQ06cjJiKi0j6LAcIMBbFRwxJhfUJYVSJKyMMRkI45tDPElJPmyr7LqJM/NTc
Ofm6VE77WM2V64Ep0X1/G2Rgwz+EfptGry1oRiK10yXN0pOh4Z//DGqDosySiOyfPOqM721QlAjV
s6Fd7sEnxtNepgEeWifuRLH7XZhVljegl/WC3qgjKah8KxjLzhbiaG6nIINHla5J6m1TMAZmSKgx
E6o60kM4JYZZLZPj2BVRwFSl5G8wMD7blTWn+SURsfIByDRDcBNX9qLWIGjS/ORePVm0vvKphrIn
CmVufXZipba6DgrKZtGyr7wOST5BAoto2a0qewiXtVOQObtV7KPeuvZr4KluU7j5RYc4N+6VrXnD
Smtcoh/LzPNxKZtcfZEtheOpmUmmq0KWGEGcoqU89lBYdjtfp5H7cdKCa9MF7B3rjgbfaZF148Qk
mIH6oGGyOKary9U0L8WCVkeQqvxYljrOT0PCnPmewJLAey5xNkKxc0ImPWtWJ7g3PQZNAOypiWTA
I01a+o9qKRIc1VKR2ScRYCVHOzRNDNXUCrAC7habO5Rs8eWEbbtLfa+6eP0oHVSvTBocDkNZeqPt
aoYsZRVaZ+VFFCTOx2d3KOmgrtEZM+Ny2eXtdTA7I10C7rCuduhggMmldm06nn1DF3RbBfCAN0ZD
Z/Vori1obzYit/3vIX4MSGIY8/xrvozpwVr6WWf8vRvrYlenCUPtjTIqh0LoOcR4EicU1DduIfL4
RFSdUq/hFIztj7IauS0WShtCI6m7Mt6WI/+Y9hw/s+CK8wSLRSOlyofP/ThWKZtfbTM14vUU1eoH
DmBGTESqRi7Zq7TK7Pgn1QcD6YXadDmySSp0CEiEBZnNlO2HOgHZ8tL0svNuCQdauFIJsZzRp6rF
+hNDtyzT6FFLYc8K3bouiDwfOVTBCipm4NY/U8qWtlolRWW0tSYGUTNcrLtZUiXO1TRkz5YOkw9+
nIktqY/TqghCbfb0NfSRTJioWw86Ure9406fyTukG0jb7NRUifeLjrsJCgHimUcZU3B65OdVu7Hi
DLQKHSz3dZGfPRWNxU4P9hyt0Ir29wB9vmjTJ6uiVeR4kkN5sfoyIk59Zp1JbPLeFFlPdh1Ve5Kg
ebdMIJ7ottd85GTD6I6yTdiF/l3qoxYP09DbiCFxN4nGEk2QqueuYAAPW70Y0kLpyp1maQ3bhlBD
B+InG0tQT6A+jd0Xj24QF5vAWgYwAhxFp42GJ3lK6GM5AGd1ffHduMiPBG3ZuGNMdEivtlxH0CPN
yjEihHF8FXOZgv4P42595ZWs7FK5ZzO180llrj6j2gGy3KvibCpWNQYIQcp5jTu1qhr3q4zRMzrk
/tF0BBHXlQMQqCrQD/Ui4D479XxsQTluqy77oSAPPerYrVYdrclNvUTDWkx18lhn14BQQKovJFGK
YF2poLlp7apyVnNCEFY2wvN3K8dFwmUvYh2Sq2sgkw/mZRmbttymfT3xzjNOglDaTw184h4nM6mT
wU1G7vyrjDgMo4qtizWaHLJ2QztLd0Pa9WbF2aoluT2J3NccBqO780nYDD6pNoyzWzPOGVN1Nl9O
nXR8KQFhB24qN6jkqqmClmJIYmQCx1j2Gp7p0DylvKxPcZzKrw6h3WcSouWRMT8+OxPGZg/MV4Sr
wJXzIe/j2dq0NWDdVWba4TTF/fjhGpx7D7uSgopfHzz2uha888m2fK5KEEubOTbyQ4oU4wW45XRK
2q5+7IkiOCbXg/1GzeRS23qi1dC2XbpdcjMRTpxCEbC9BvfUbMY+Av+aR9/7YQ5fXZEiT/KGprdX
gzXz52jwgCZsrYmwdB2gMimGDAIpaU94FY3NYL7r1bCmr9+L3dAO8akk7wP5hMN7y6C7AWAMYWRY
q6EZboiGbD+bIM2fCM1Cdh3qYfngODFSOZsw7x0JsaFzG/SkqK4AY+gRzhBkPdi72jrhEOteeg78
D2zoBbnjdpHdtVNUHPphbOia28W860YzogjJNKxOqzDFWs1MX3ZhOWM2J/W5O2RhMo5c3xnWaTjl
Ls7GOSvOco6trQCd9aU0vr+d2lQ8oUMN1yBoaDTnROF17eTuW1j1uy4q0+e8Kr6IOlcHfqBr1jVH
rA9cWu0SxUtmM/RT4W9sElJ3lkzmPSqeCuEuVaTjDfFGM2DTaHqLxNxCdRruNbqWFy/1x4rtOBpf
JqfqT0Gm85t8yMtLU5UXS8/9t1H30cUrdHAnTdLv7Gl2D6oGecpYyG/3cxqf0PiTcUNCglyHedbe
LDbB9nknO85Udm8dGmZWd/g4rC8BBxVglNbC7KEKJAFpjld9KtK5+eKqatyrAcB/RYHJz2H8sbUW
Rw2UKyOHqxScvUo5jpVtYOkNFqgfsB+8kzXyXDBJFvusK5b9bBh3dG3VXWRftFvhNl/hMo7Bbgrc
fEN+m3jyOAVvTFkmB87kzbaa3R/uZCUbUCzn2B/incYP82BH0n7uOQOcgLz6TGbC8bYfY7VeAljG
kQcuJSVN+qPbRR2Q8l+0+T7Z1yqXK181PrAo0+zxK7tb8tRtMES9XltIvJjoMBjJAVbraezWPc5w
eOpecarHiGeEoPFPaszsHdx0wPSVstd9WpCvEpAAF3kO1Zgh2HHnuFRUC19oF6RM3xY7/9aiCF9n
hRVujbFKCp1+PlReVGxmb+A4auXMdsK41/tJOOO3eVQvjWrzU07k08nNarDj4fJIeKP/kzNW/WQ4
R95mnDzA0nlzXm1HePqPkaJA3gTd0NzJDhL1hVhDErgtGQfnpCQrL135bUDIG5ERrrOy6tm7TyvX
er6qwElDNlGaHTII1kSnBH30mdqH7IM+JM1i9spH27Hlx7nV3b5GzYm0Ns45lAmRvwYTaWu9W+DM
rCL3ETcXJFOicY9pLT8NI570MZmoo3Rk7kmUH0/zEoKJa31xjlABQXVV3VNkB2ad1WW1SVFtrCYE
jh80U0+syIV1B5/zNeuFPHjJTBPQLhLwZmHBSPVKQml7/4ynki9hmvIbWxlRDIk1fQC/z4hOjT6K
qor9egZ9CyaMmd+2CMx0O7X+fMOzXawco8KbSSfeKYvyrxyNs4ecYwjDOC0fKtWz1nlDHaaKJPnY
jinKWCcJDQidH8HHZ9tZFikevMbcoomym4OxZ+angV9+VtpqPjZa61uFzWdNRI4+FKm2vtA4ZRNn
ArZjRfv5IZDWsqNlvcwgMiLxsx1VvyYqpNg2itlLQR9r24Vt6q0EIzNSvXO/45THzrhVdWVYjEm5
7vL6Q9K3+T3QnfYRDWe+ThzAvYk1X+OCrPwSptRmdjV2h6Yx3/Got0jJdOfV+66Cc9P4efN58cmW
sF0gMsRYLoL1Nw16SzX8xeWvLYGppyg8bXEvuro+Rdd3ra1ld3ZIfrlMRqpb2orOQ2ckseFL6cuD
STDGVbEiK30p/DWnmoR0nkw4+z7Fx7J1KQCfkiyo7gZHpF/CoucBTBf7Z0JDg8o+4rg6Tk28oVEX
PSm7tyHaGaCLgOfFTQV9ddemjbHXQlTeCca6v+2WcNzHyjoauxGruLBIMGyY3K+6XixqxRG9/zHQ
K7+eJs2mmky9L2oE/YvKvM8dA+AvC72YbuUP7GPU+1ywoPMxrwq95QL8KFT4gWgC65qSGT6qRTRb
MfopaQhlcQBSDT9fE0g06jY7xooxHnFD07xqOzHfWAX2Eupo1/1go0Mg/sk3tERcl6/gnznSui9W
O09fvK5D4+6aUm0np0WbZfnNJ6Aq832gZ5fZrVW6mIC6BRw57Ub4un1efGasOnaf4NyibF1EaHaE
gfLDqrZW38IyJsshIpI75cbedMCcNk6NGWHljrN6GlTqkONBOPxNYfnQzn05GFx1QTziMjB5yjw0
i+KbyAvINsnpHH21oRP7B4fNbiBCxnM/wMYbXwqQDGNC5EYSWhUxqMLr9c3Awh76D5MnzMjYFHmU
dAiA6EXQNyWJjWmXTBOl4TReZpGID5mR4cpu1IeWN+3FbvPyB70SSo4mtoy6z3uhpzrayKDO62aN
2tbKTubXGQaLcePdVrnmLJmYvlB7OjC9t/KWKeTV4FMmnbVM+X9l0zTVRWNgRMYwR/ybuWNUbFE3
uovmCbN9sMrQWO3wdhn8dNlUaITNcxz26lL0VuVdiEaxvc9D5cj8sozjHG0jYkP9jZ/afbWvCtB7
+YoIcv7UrAuaiElKyMxNqLnhj7N0CGxYV3aZcU/4YpwR0sZJ1L75dXxm446mb0gmc2KZosjV0Uub
e51DHsPClw3GOCh/pGHXL4/+Yhc09ZoFdtc696DU7TGytsmZ8F3cQrFajH9Pcqds16WTpHTY0QIn
/I8SeuYIZceBZjOcStuH4jUDnzog/PFvC9fhHL9kxFN+XurSoaUZAefbDDDkIefXsvODU5+Rl3kn
nY6Df479XZ51I6acvRXHKDj0uatpTxA8JTn+hpFT3o8LQFuAA6qjC5JTSx9J45vLc2DFtL7tcPTV
YWCnYbZhonj64MZZFai1MFVXbxkTRGqPzFf2e0pTmgVxPtniOKcIlaDyt30I5Zm8tRO5a3xXRcRb
fhmrqc5+kmjWcAgyVOjHRlRa7Ba0OVa2osfczz/J+W2XGnn4Eng/cZxndbaeho71JERyHZnVNRfe
YZrf7aLQeObRtQvJubT3FiZ7XqS69KZIbJ2dS4GAfVP5lLYf2YwJXqEWyloqZKEfZF2IL3mCfUSv
Sk5rDOJjp522aczRmCenYUISXWsZZC5bqFtEcoVj6w7Rygkt76fuLGGeRxLkuXWFCa5sYJxr18Xi
zsoFEeeKmuKp9KNr/nQUowiIKDGfOwjutIenOWgI5xqzk+wSX+2QzbBJibZfnIchBpq+01Ejwciy
opFZTbJyV1bsLUT4EPHAY9XV+ZXSKLMEd2gai49R5vfztOpQniTUcUzJQDL4wYFX4BjeLJS6IC8C
ZruXaungMPDiX+RDojrkGWPaMiCNSo/D4ByEwPCHskcIvPCraXaEZ9EOEwSkwlw7Z3nMzfQCKapt
1FMR4K4Bj8ZwLKuizdiJPFmPQMGxbeVq0qcKlUe7Ur7xA2o+Zm6nboRSB3FpqJIjFY8xy/b3VFT9
uq2tM7XiSRYDVDRtfE8fyZu2NSR+yyw3Vld4Bo0+Bg8yzMpAbsPFjNXt2GmyIVAtWWcWlxXeDq2q
jwuf2D6qTOTNl7ATlrWZfS/f08jOmhNHTTmfmcEN/i5rkYYd0F+W9iPeobnasBG6ywZbgMlu9YIU
nraC6KrLpKpw43ZlE+0Win1q2ArsIpFFnSYCCOcUqWT0j7MToSopzV0Vth8McbTRCu41q5Y2TR+u
82mpu28K6UyxEcror3DlDOlL3KLDLEXbfSezUeUUpTW3G9lVOW+wvMgPflHyvNWg/qeLXOLmO2yL
5Qs9ohwRaTjV886bQrLDZFpHZKSwMZAdxxPGFg0Q0D8U1XVp9Fkxf/39cMKRY40Gdhvqg91Dn8tX
rezG5VAR3T2TyyRpDJZDvXQnmZXuuCODu4LU1tJJZCiElHibZ112FiauoOk6Tl9tEhuo2MmbZRvf
OXZU6zP5pAWA2ikbenqpSZ1xruxTyKFiU40L/Uev9tNtxsL1d34f5sM6rq0MD0io4yO4rOan39lj
8tOpXbHQeZaRl3HhFJ0dTZqLf2IoUpYfVTvwzKdSM8UjCALY/YocSEZz+H34cfdSGm5B46si38ul
jPejxOu36QrTowku4xxluNv79XzixM54eCXZcbOfQB/oa/Ia8PIL6uGsnjcIv6d2x/iXzrrlNl61
a7JwftVzNd/IOWcoziCiZf9Eks3uNeUVdTeoHR2v89D3yhO8BVvvekVe07jqr4Kq19RPXL0nVi6w
BI1yKm326TIa7wqc4ekd6fFJvUNNx4oglS919gS5M89K3GkYunXR5Ra/oSmtHKNOWhfFiZh4y9+M
6L0Oi8TbchBoBbMjx43wRamaiA2eYBLdr3oqntesbpNNuXT6qw2nNlz3XQoBSNAS+9jqIBoxc2WF
XP9+R/welU5lUmTbOs3Ek0uAUnzhIrn1Q63miJYFw9T+tSEDxbv9vWP6JHSJF9PadbabhE3AGi5h
6ZB7qRyT7C2Uiy2kSJClB5Uocd2B7Qq3JYSG7IihqTg2JlEZaYtO3333Whn1G8Mbj93HK1pvP1OH
veSqJSfXJkTlUyN8m6zpOVgId/PrZpQ9ksvBo1LmJtvUbLHOrEPl9ywLMQNf3uNhq5t71J00T4q5
n6y9XaVTeGfR+cQ7UMdD8JmsIre4qCn3vtFm0PNNZ/UKYxmvRfNMReSax5jKd7mPJNlIz2ROaR7f
qTZHlVmklxVVbC+PLWQk8+whLRpog7CSEPpZbaK+ZSC8bLFLr0kzZ2cho+kH75MCbBqXrExhjNnF
Yt12zPOb/ZgVto1wrrs2hK1BKjfccISOYFMmGMFBC5UtIV6BihMiP1t8Scl1mxLLxkJPuiTYdyT4
+Y0IGSiM50oDDUEyGdTjTHfeKQ3WZ970n/8Pd2fWGzd2puFfxIDrIXnLpTZJJcmyZck3hCRLh/vh
vv36ecqd6bGdTDdyNxggnQCBu9lVRR5+37t21eSguZvFRcQDOeBDEWQ+OhSEikzyE3gp/dsPfVdO
zT3LBOZZ+FjHuyYTeLbDPDer6tCQafRM47xBtUwxkvcBhr3AchzqqvXonSjzqo3Z9AY6lyBNAdu7
HNrjnzMSUjyLqWuVwj70WVHz6kKV4Q48xZSMnaVeTN9pfOAE0AgV1QhhYahsvnWOOdhgAfNU3shc
a5YHr2kyGWWSLM9D7dX8aNT8OOoIdEHdoqZpsiOAfSnGh01npjnoJVvPYUJI+QjR1B/mWV+b0B7y
Or9OJmdaVSjFtC5IdzCDui7c5ws7q1Y/SdfUX13NzNs3Hb8HeyDZjoJGq7lNF2YAOEsiWIKhMuWr
P/Vz+oSxqk1eaCzl3kiAN/0PCJalPayIKKdjt+aopjc8pGDYKVTElVXTV3bTSwZ5DMmi1x9W8Kwm
kJcv9mD1mTZc1xUIyjlBi9Hstmowi68OPD8HPZncjgqMNBV9ucM1Z9rQhwxd39M0E8QGqER5IqzX
FkqxzHs2qt5IJd9rdWe1SJ7gJzd/oierTSjAG6mK2u6bBFr6ShGv2L9W9UgtQGhLtLbBBgs1XnWN
2ahDh8bOuJAs2Xa9dYNpnhuQcoLPXFLC10DNrGfIijU1rE/KKdsMdKR25puKBAX700Svln0gcp2z
uWVDL25yfxbbaZrKGj1Qow+eSyQB5sPsmPWJ8gmZc2337G0DFWWA/ygAAUUaMl0Y5S1tvWJnGMdY
N8BEvuJfyfwYGLga+7jMld6b4ThTX8SoJyusOuMA9NKBnCohy7hCU6E1t5Y2DYZ/oykrwzCflZfq
3njjsnTl/LWI5TcV4GV9v3jAXUy+OI9RtPyqn0GJvXZi6pb9pCphPQw23VFf69xuipcldSDtfEzX
7Awlv9CTj4hb/JH19B+JRz+riv/8XpKNHObPaO3/PYH7lz+1f1fnF5rKf/9H/R/0eOB9+OmX+peu
bT5G9pq9/JzS/ePv+ENbajp02ZMnrBvEYfoG/vT/lpaStu1agoMA2R0jC5aNP5WlmiEwgGBv0iEQ
IKZsgSDzn9JSjV4UJkvbQoyKtYu4buc/0Zb+KlBCaHcJzLfInkF5AeTwuye2gQg1VhMmkFvLuO+X
4VtvOCoWhWfufvpW7v4Qlf0sIhU/JHT/IzbjWoKIAocXuyWA5Ega//UO7tvOWDuJLZ7qBVjScW53
s86l87JatHAgmIpeD3CUS5CKOOtTmcYNevkH3sn1SzNY9VmBfATtmFa0qTrFYbLBqHjDELaSmu9s
aDYI2/IVZN069SRZ3GWjOUScf+Yd7Rr2s7VK70F56oxXEnHf4vhx70zvazdR0VBL6y0jDSr0EvmU
+FuZBwLmOxB2RRQC3A66CRtiWtDQJabbvhruJoCk94SCiS4gcO/Vc9J+nzGnBVmv0d+85CeONStk
EqYbdXMrGrHZT+Kkpo1+9ZD1C/p0wmrihRhB+bQPXeuuOUkXtk9qyZqANopqkO+bLLaFSUJmF8u0
itCLDroZZJXF2j48VJqvFUbsUiRQ6g8+irrU8A4K1VYiIou3XdmedF8zN4oIWBWIu3UX4OsnENQO
t8CcI5Rl9bec2w4GCWDAGN/KBfif34gyM2ILauuFrExjiaU+2kcUygj4qUddAWX7QXv2k1XcM7Kq
76NQ2ScDQguxVpJNNqqpHg1nPq/Ot2FrhX8sm8rxAz81+c6NWfnA7anlPuEp8JH9DDn9N/WsLye0
eELujE4k+PemnvowsneDuaOC5WQzrBaR0UKuEORHOAuykYE205VB6auJ9X84UXBNVpQsJ2432Vau
f1INsiFwNr/gDViOoxPLqrBx/3BhFdWdwzI/VJZDxXAr05OL9GwLtRVCiIq6rn50hFoHssvE8DnX
ndkPbCSFOCz0UXx4JMKs9PRMJVcbZqoeDY/AMPp2qhk+bXMFkdO8UCiDXHXepADJ1tc+J1su9A0I
xGCsavRwSc/s02Wl+d1rmOr3vtuTqsMOf2m39lPc/jnYHhQm8BaKqc4/bXOWpEGFM2UEUQdcuzBK
3LnKMtVbDhtxa+My7aKcfod2585u1QbdTHgef3pov2/FJYZ9YihQsUZfOeqaokR5jPeGYLap8+mo
vO+HGXnTNw6ltenfqbiw00gf0vnZLtHRBZdgmlNjlsRJWiL1SSPvBfI6WklAbWuNdf/UOmunDu4w
VCQQWAWcRtrRm24Zy7BbDSypAdSl3l7a5CW0LE3W1LChi0iiLnHlveXk3hv3RGYfmz4hdcgop4JT
xM3BJZ1yWV/BHlM7ZsIhVCC3azreGTM5Tbh9qudi07UHM3cLL0L3ZN9uhg29msFyeKGNsJaSEMU9
E8yrnO8rqi5cvE4CrzqkGZ1mcNfDY67G8UtfU+pzHFQxQLXD6/RB72orxTtYhSCXZkZstej9ey0M
MuDX7GLxqv1xPQzVBKtPko3TxuQkmoT5T8TOuha8ZpiC8Q44R2omMxAE7U4abfakL8kon6zcJ9rb
cMY3o0Rr0CUpmC1qHyrEXW3KaB3Cu2pQq1DBfZFpBQUDep6WG47nuF1Ff5c0mMtIqhnTFgKwyraD
Alb4hByYsPiG0dQMClIgPrDOSTbxSrObE9Jn+t7HJJ+KuBtKK431alHjrU5nKM9LRVcqzv4Ey4qH
jS0Fn89gRExmW52K2ck1Tz7x5s2xJWRii6c0u/hj6DqCqWQfeBpLz6QQlXbdvVwgickvry8Pkmnr
8nptL0SH68+riLdaHxbQLop8PptWJ9+GgiETfZaXegF4x3RVZBVBDEpa85OXtSYkQNExvy7elsC2
M5WTDUn4r/e1L8Alw0tg5jU2G86BlH/Zjoe3nB5rQhnMUOrGOtyUvlPJb2qRzvDuMWhWH+1Ub8ur
SkBBogLVi3Np3zJmhPkE7Hv3vXK0jeRU+rYZYC9SIlpOy0afH0gdk9l5hY2lYXd2E0i9usK4iEMs
YWVqcCVabkF7M0Jda8/AnM+3fM+GdmR9R1WEj3FqLhY8bUsORIUW45UktJaPtNhlOVEKZMrE+si1
oqnQkgpRjPAsk0aOnHKd1SXD19LIYMjXur4kNI/G1kZy0BJOJN1t+y8zNu0+C7dCr7xHd0VkweEM
f/+JvEPsUN5qmsBBq6PsPemokGKz1U4cJQzTHH4tBrqTzEA5Dk5J1vAdVb8l1fCzqXiH8qIdnyoD
TI092rStfYJfzCBrLqP3am1dQniFIkwwCxBFtfanoufpONCfQzAuKk+fDmhq6I0cnMto/a/I+ChU
rTvfgcFtVNfmb9sEDv25GaGkoF3dpbpxnMZoo6Wy1+5S3KTc9Lrp+UH3CRxl8kUvkN9Evm6DOJi5
owiLzPpuiwutmm8BXC1Ku70yS284f+f5HRNqlYMyyMq5nwvdul5SztereWsJ38fvapl8Q2KpPxW+
rw0ntCvirTFsSTn9RUsSZ31J0dew9el4B2pvvjrGLMePDgdc+kJsXTXe2GPZymslctc8Fjq6EsIN
dX8ASOUY1V30VWsr9twqSz7FTWd3qxOmttwQUG/r98Wp0DgvTRH4eVadhaYxLjClVGbUrQ3pYJW/
OYexbNIxzLFQ2JFaMwyYVl+CROdMHAmBRY69fEZKWT/PRduiB6ucJs62EiFHkpZnZoblw0GCFq8D
x1bA3dnvbASMPMneSq39Ut9CEREdM7YmXeasbwicGxvSfW6PthDlftGtNagTtBkg1c1xmtT2WCOc
JAPEMB3Y7hadSk8/xuoM7EzSdrSb2li8Pd7RmoY9f47wUJ/JeAjqxoX1aqwZDrxHv9q73xtawQ/p
MIjQ1TlJCpk0SMVaucuH5fs2agMx96VJgV+Rgp+o8WubL/Ud4pM5zN3UOHTCzp/qOU2el6Lq8ODR
wCeiyat9fuTS9Lsg2UxecubKkEn7MMCi61Iin6P8KCXWQ1cMa4TkivJd0UDYBwhxRAT8i6jU3bQ3
PxGv3Cb93WIbEFyDi0Cps8ebzhrnEAjG7DmtEGek1rjdrejdIk6+5tSK1tkbzqC9Sdu+9tJliFoA
PmA6S7tNhEkMSYvCKXfX7gGHCFLODOBB5xTr8r3Xpx9jjVqEaU7xnqzxUUpwwPOwdFpo2uUjFWdo
ixfNo5ls1j81iTZFLh6KY9tJinjTunpoYCtuEsNrb4Yh7441zcuACLqI8lXquxSuiOOU8YkixOaE
YTHjzWZDkotSz65Bjh4W6KAYOqRBtJI6YaI1ddyi9idxvZZPPLxdBEI2POtmrYckIZs3S+c0H7Va
k/tk7d2gsdCLOYZ1l/r1F7OhJijNNe1QDsmHvTrVAf3nFDAZR/yTUUp6nRr38H/rY5ksW7tLffub
w4gbTKNYjgjZJPM7aU1zBDdXEVaqeeJl9BP4uYXXuuv3zo3gxblvjPnRXbrqGbKY90cxWifcvBi4
q1Z9b31zCq1+UCdzK8tjnZYPfmusYUp74hoNCYrfrZrrOLcqpHp9ZmukDJniC63lBMzYpAW9Uzcs
8tjKRfdh9mZ2VLYJoTo6yo/gfMGK+gIibbGtLPIbDSEE8oai4LHLh/et8iC36l6L24nxlGqyp7yg
QcMWxK9qReEcHeiAPBisWY/NYR0/8hY8MPyxyv1HSMD/1zwHbEl/kefw0vwe58Cf/2PTZ5X+h+/Z
cNR/bvim+Q8QKSKYDTxjWI/+XPBth34uMAG4XOuPhIc/93tT/wcmT5e4MhIgLTyf9n+y3uOyZKn+
n6Ubg6Tls9WTyEJ5FCbW3/1AVApN4zoVHHq6YUL0YirIix/dpfqyI+B2C91lqINxmL94yLpyKrfX
ffdsZ4owB3GkhuV61F9QvTE0jO/NMs4sb7itxYkBYLcDpTyjl/vWc3cn2T3mnMPMhhlxy9LpsuDF
bvpqoYzRScISpoM3DDOJ6+QvaD40yFAti2d4rgCExEDfS6N0z+sHvjq1wjIkgr582tYUCUBufpcr
Q1zidQIpFKb54SrL1duwdfqO0p4y2CxXxrJ5YGBEdpzaCHRYaCN/Nr+ynr3ZZmUffKKWz1qZlnGv
ppIdDHGf1RvjIe+GfXGX3wGVwKjJ6626RkKClE9Hu3vFHPBJw3S0d+e2QdZhUEhfLFq8SfnU6vhX
hgaqtHq75BqyX1vUP5nH1SYGzNqRxEDjH+Xk9ttY1M2uSh2kPj0SnMVaqUklgiohTUwe5xqmUnNz
hqhMMcGISKG5FuZb7ocoFVCxs1JuC/rKbCkI9+6VcaiN0hoDd7A+Gq3rbuVGCFmiWfaT1mkvlWXT
M+UWdmz3FNhWSBL2vlV9B9KFjpOJGQ+dpdhwNkmh52KEdjJ1VNk22Ig39TZB/0abVBhzsrw/9Sgp
okWwJnc2nEDjCWbUWs9u2HHneFY29VFGZwKP9O1ndqf8dkS9s6cxYIkgcdNrilK9yBiKJ9nO1N5r
5etU4tuAXSKybkqYAybiHNj2yye8bQZlfEZF2Ti37di034BSkgALCARgO6zX1ry4MZDDq2Ezb46r
+1yXWCKkpOXd4ZTmBK6X0B3YT8zSeeDHo6S3l/I02BPbUyuWA2Dd/er0dVhSjha3NoENk7Oqh6Rw
5X4p/C+OpXPu4jmiIZeAPclLNfLmuf+xdt/pQ+Ltekbyq5o4vmdrdtx4YFmIkC1S0tU5/hbp1Zi9
jEK6CH4vN/lY2AQx1gIIrPQCi9CneJSrOuV97R77Kin5DnrcDK1nBX1LZsWIROg6ySuPma3Dq4DS
Da0KggSiO0jd1jAsadLF3JO3iAVQUU8fCe/FGyBioHmIXXjaOVGxAY+KAGuXGbvdNM/4voqNt465
pLe8B9M4KyABPSgQOERCziAa8oh0PHfXa4jxaWbvCYKgSwxVULqz1WRRa0vpLih0wZZdtE8lIq3A
NzYfffjQ70237K6Mfuli+lDx9WSXZskO1ICMj67Y8T0wz4mtZD1cwIeckqtn5XhMcUiFtCIvwTIm
Mh6kso6L39WhNjWsFWib2S0sm5U3l8wP05d6aRpa16xHgfo1AItHNE8DRdAt4iuhMMZ+UYbLdJSR
pCF79IrzGM7wZmBb623dkQ5pa2y+flfZ59TlSbZrhFeSFi3K2vw8vngtL3iAt1+V5kVTp9qbUpXW
EfckfPDIyxZfE/a9KTFizK8IxpMyO9WKetzOncFzpNxi4pmLYGx5fhFITfCPK8Bilb3QeewHReGq
k+TjBgUStB2kfH1ALT8diVp/9mwPu6bty0ifoO20pSv4RcnDZdNUcdf07mEyS7Frc/Pv7PW/Mg5/
vDp+RP3Rq0HH6SVq6GcjtlY3RTtbXX3n+nh0/TFyeBJ0wmGI2PiSCDmEio76n96n/wYlNi424F/e
V86lblaQw2tTKPgj3+jnixa4LtHNL8Ydxe4ouPIwGUqOiO+AUDvPmIOqf9Ct2HPvLZ4ni2H9r6//
L69LoTueoNFCWLy3ydT+9TOvRI9wU7jWXVfk37Qsf2qRXYNLWn/j1L1g3b98TKLZiBom0MGFBSC9
4NfrJEYNKuy2oK16Anr5pqd/k/71bz7Izxdwf3Mer5WvsMdygd66yftzbt/nFSTGn7PPv/mtfnV0
c3+gUjYhx/gf2zTI8/v1M8zMtdqQ2d7dOLuwzlf2hSK273X7o0nf/vpS//ppYJZxxnswKFRywHn8
civm/F7bKKf83vMBsbX+wc/W5272Xv/6Mr9GD1w+kfEjAkBwshs2//3rZVx/zADV0+zeHD5Z26OU
QwAWnuLA+Ovr/P5xSPYi08Z3DeKO8BOZl4fgJ5P26mi9sXoyu0PXE5rli5Y9FH8baX35hX++xbgI
Uch0mFBmwO/zI5zip4tMdicTBlZ5V6Mv10dUD/pd7t9n5XWtT6fKxcbk5GGePP71Z7MuX9Kv1+Xt
7FFxhN+dv3484T9dN/Pydd3SPL/D6bEEAxs/226Bs2pxm5DecFKAVwq2e/zJ8dz4aKGFbn0zR56z
QVNPpj5bgYKgDikhdO6rupqOOEneweSyO6idKnT9wd3XxILFxuSAo6FJifp0Qx/NeUVNfMaYsQm2
+abwLATcTnKL4mjAkNtvO4GQ6qBMZ/6bJpzfbx02fcdkYjDpqmDmt357oJvWr+C++FfENZNaH9r4
QYAWOpe/K6fghvz9iCSIxeSYotyX0BpaDH87o3JUjbrUWvfWLUyS8OvaIFaryA5kWC0HteCAKXkt
P5l5T8wSzy70fW7ogZn6Cd/dTOOhIVGlW5Gc2ikGXIJyJ1hk12Tpm9Nb4s5P/PGEwidJdmI2n3WM
WuG4kHIStRkgfKem5Npl3GQ7mM2znuVL2I/VSp4q+ifZO94V+hrUDuiTlIn5o5zjujTm86SG6nPq
08e5zksp0cnLj6Vdqv1Wk6p6ImcpjTH0MKXn3rLrZszMy2zRnK51X7alm6jWqXpJrCyvYzqe1Daf
is1GwoAujxdwOkTCa56bBcxvIl8ibAhGBGRZ/DPhbsC3sstCtWBoQGkPQVfgW/hqpbRBoeFq95Zr
pzd92RL2ak3q1sOJ8MktdAWI33vfgFf7NXSbJL0W3tZ+sduFQB67EidXyC4ee/SBRY1TMTNT+xVP
oXnyHErJxTwVewdt8vc+GYB86KmKZMN2vrD1hCvqPGgTTz9eDINHDSR713nrW5VRf9PX07ObKhsB
1jjEfmmK8GLK3GPq8gJTpp90s3mSaV0EVr+IXY5nOpwJd76SvdSigeopJ0LqPIEEl3xTid3c6L1W
x4NA4bl4E3p/WpkhvVL/Brncdm6zqd4NTnvho5A4SsDKQyubZj9mLhYftAYBu9p4gLFIYwMgLkwx
kdKupSm2wkF3b1q7KImNuTTJeqV3b7g6F8gXEyVaPTwaAz7xVsuLXU8AWWBq5NjJ1huORpUjNy1H
srO7Wb/uxOwERelsJ94upIklabYTE1Uz26ITTQdhR+F833j2ez5Sl9fVK6ALVE2pk/8Or25zy4z2
u8vMaQPqduN7X21PtVcmx8XrcMMQEnK9JYDf5YTNR1l+ewUDN3+g8nqdKlxTekEPYO9z2Fhps+z4
orXbAdnrfTE7RehJkR6M2i9ijKDWrScWg9/UtW7ZkAjadJGKp4qy9NwFUhWSCsja4W/DCIATmCpE
4Gxca8OSYrNwqw+fUHX8/zPalNGdY+JvxBUTkIeOtStPhZ6S0VuBndYq5QfOyakWg+3s+tyeAKCq
8tMyLlUGNNxb991EArpO1VpoaA69ssmUhOwRTVxuAHho7LSgLADX+tXB+SnNF2q16ri2BjwBdtMf
sNl2/P+ayZCXV3uWdZRNU9kRO0d8k0PZfeDSaBZtWfvirYMX145+r5AoR46SwzGVozpry9QeCzud
Yk9ikSsQVR8ZJNfrbqPst20M62iIWvKHBQI0NWwRIU1ZINZxptNiI3Wkttwq5N01X6HYJ97cGPOd
ITvw8e4C4zasIIRxIx+tDFa8NTsR0SxgrNZTooEUvFTiC0vPmelEhnSeqmvB2/a6sBq2TfvSrMgv
GHh5H+b1Z292Ir8SsVzyy4iOh3Gyiu+8Ox8gVQaNE1PZ3yh+AK7spy+zWBW228Q42qkiwbz38tuN
xCJsvd0YGP3an5wC0bWY8/TYAb0cKgDSfbm2AykRDR0As6Wiubzg2fjEWEOGcrrvmvEN71gWzcng
3bHEsWfanR01AMZR1gvrZtWW/Eiglh7YFiaB8eJsm0vAWj3B6ObV3RSVgigukjOWJnaq1fm0qIKw
/XW8AbAVx27gJDPwd75o6JGvNm/pYzIZl32XYsbDJeKGebrynE5+elSireKyJM7RJEplp7MkUzJd
qDtjZrOuMquE78SGMU3OtsM2/R1hNe4K4NmThas+pJGADglD+adRJU+j43+jhfGZtlCCRTJiAIwy
y3b4D6HElvrNnPQx3Ex7C+fB47AsyuJ1Wase81el7g0Il/dNTxGYWyO+Sl2M0+epQerPsdgehz4p
zm5jNLeS4CDg2jzbr/5FhOA2lP+VS5is2oMzG9OhlhJWbHSyIyufjs0N9GVMc39PigNy3pqqntFa
8/PWZVowa3yvY6v5z9lad/GlI/q4woAfbLHIZ5hrNxaqmGHhxvxuFpoXZ03Shta64CNw5Hhe56kK
lwbXctCaFDvLhriXWmtcapeEDCnH6A89nmTuUM670PFmEDKtGp6MtYBkzFBocNzzfsBhtLxZgm+s
1ClRQg1ZPPgqR+/glCvhhZQHnrZ20c9DeafYJnMAGXd+61Hdfy421rYub+09uM2nVlfbzjLpdzNS
3ElGOr/XiiSRGZr61OWVIiHF0OGlppHzrPXBl11AtDx9h0/iFhcbnqWk1g9aWptRpVVTyIs0uyMh
8VVlvfxukqYSWbhAbz03V695v9EImwoti3CqNGc3hzUDpyj3REL0xzU1jRDTfH61YKXg12WOGFX+
Ni7ECsW4tiwnqkRf3Kd0TfLdIVTZF/QDQFnLrkWDMGZ7Kibl3epjDwogkbedYsY4K0YFYiMsnOaD
d0mz6tx92SM+1qv0jXUc1cjSmqdcs7/OnTJulJKvOh8iQvoHIIUpWcGbJl01og6hqGogUv0B1Xka
thRhhkvdqDZ0EjHc11jVgm5w9LORDeWVp0vIcs9Z8dJvFUYqe8QI51aDfdJSF8X54mp3PxzD3PP9
/YLWIpBJ25x74v32HvqHKIUF3/UjmTyWlVSxq6bsCbNpfqwuaAxSbf7RjvlNR5lxpQvlhS2oYZwl
ytgZDN7BNKVz1E5jF089EnY76V5Sx3ifL3+hZoy4cWAr+4Fgjk7z/BtHzi+5ANU1UgQ/UPPlYena
8h182mCu8HhYLR3LQvqiZkt7IazV3I20Cscafr3PqyDuZHTqlbNP27pzjmyF5odpjkrfkgi0qhxw
kqaFzEccMGdNH5LsQyNHa6q4R+IVeV3NuNFP691YUtdBAuwcpLJ7Nazt3XZq7diMGGRQXi1rqEs3
u1rKOosFoqlwFtOrVbp8Zh1JRDhgegrNYeSVqU3zWZTSQW7Dy3c1p4XU7UZ5e7xDt7NczxZQ8KDb
cWc/dvLJk358cSUE2uzC+Ez2cmuvQAvJ2Hxo1fbe0RYFQEM3AGmPIuRxnq+YPNSu8klNQACE10rN
JMEUpKYQEkBagejIaPUJQ3LcXLvJ2RgiDF/1gbm4uFGcPGcQcWrFiDuj38kpS6jfRKE3Eu0zsCBB
vvxqHbIAOe8nPyGzVHdkRI79uht9Ux5xhRihU+jfLo2uhzUfi3DMRHuy6OrYa03ln9qBbKqVeKcQ
psEMrGz1duXibHsbcUSwoBbeZaV4s3ICki3E7rwPR3GlkvlCPLYpKe6UFzQWA3wxFOOx6DKAObBs
DH0+fYqae+78kgYBanUfJW2A8QgS+5gZJVRBDSUB0WcDfyGWTk8jWgcQx1Xwr7YsJ1kZOL5b2/u0
eiBxpqUtNyWKs1DZwxv5d8n1PG42RLz9gpQGq1F1CbKoNoaEDILykHnlGDAqqWhr7CYaSFZCPj46
B0n41uu61Ml5Mb32Ol0b2DcEv5/QM1FNzdnPSzc95ovCKbviFuh975YQv+Ku7JljxaK+LGnHbdNT
KjjnGrxnZ33Fm41oD0N33CUI9xiWYuGT1UjjKO25lCV2QQfNHymkB7dli8b4EhiNizKbYvok16OB
XRdlVtqaj71tbTvfJv6DIjnuYXQPyVVqFunCczYSUmkhsZinLrkjaWq+maQjbzjo1gPtBdohcXCy
Ic0iJrgDNEdmNHL/ltnIqZ8MNxn0bUAcjDgWa4tIwyC/ww3swW8/9b3lvFUQ7zER2SmbSjN+rlbd
5q1JXEvlNt5nxb0SE7HMG8l2mpEf0XSOqtftUGNlOg2+7uz7nsewNezhZOje99qUIm5rOBslzZRX
DLbdZbLkjinBievFIeHBxoFNLbIfrZt5SLaOIO1M2TFQYnPjOxZPrBixavTnEpPGmqSEirRttlva
9bUARiBMtFkPUsl3p/K2G7/n3h9U6h/TzEnP6+IUFDvUFT57ZknLnrRdWpGlvBSmDImCMSNQ6hRd
Q25uD0uWtbTXTADV24quYBpt/TC2vnyzyKPb4WFq9u2WQsk0SX4oV2N6zWpruxG6krFZ6OOhLWt8
wFa6PuZ1Zp7abVojQphyIsTX9kZLNAepvk02OCE3T6Vo8y+UXEykAAzLHCHuwn7E8rWHOXPjzLc+
0RSjJJzKgn0/cYpPmIYORDoAXBiBAwaAwkJXe0a39ERUfPWY64TtsBcmT5dw4B3nZ713rH6OSNah
BK/OAFhmbQ387RLLla7JrtG3B9YxYj5Qj0DWp2sGQeOnhzWBbCBKfH6p+1rEI0FYt1uthsAy1vyY
GezLuiHfZOs/QNAgzfQqug7nQhxKK3duJrfNPwnupaNIWrmnir7dM6jmZ+TrC845QgIMa3nOerB/
lLVJTJvQuvdFRxozXul4wn0Q0lnDQIjtMCDLQJzmbKSwAbFErK+udUPCzIfIm+o48xjvhUaZ15wZ
1a7jzIxY1u8zQ87H1EuJcy3n7kroS4EoxIC4TCfz2oXRC9mE0zN8e3dfm6V1MnATEOAw1qGphBER
FlUfOnoZAmQhWKHSbMKzLQjR2Voi5Wn885+bNHun9asPVENzGclUCSi9/22o2iksDfurgHk84P8y
Ap1Q8ysTHwDLp//IugVFRwpZRFSRH5s9LUf+Rl9hMtWIgRPLjs2NqV3Yk3PMTQ1jiXmxc3kWJ0HG
90LQqBFh1TUhOw09wqwBu7h91jKkJp7Du1p224wD4qIk68komipHfKH0abp4Wh10yJsZktY0H5IR
G2Be9EQR+mh4EjzAsTdqzpcF/wmNGfjw5tn4DmtYhA1dntdVXr4iDuqOE7HbIWlTy+3QYjDQi/l9
dEf/vDakjpApeDkj1XKUxAGSoMdhn2p5faUs1z9UJkWakuc57FcqcrwkZ59Kbe80ja79hNrKxXtu
Os+mP3rHtUgqCgBTDEvbUry1i3a5LQhymKyF88o685yIa1WaxU7X9AFhg4MC07IaqpWERXgP+ymB
SHY41gSpjGiSdyOVQjiWiRx08KTEE9LBUE5jCe3DEWPOLNFEUEL+uFsforWcEMCj5VYdMBGisqi/
WOPIifNiMtDpVZ5HefCNeoiQ9+QnJeeCrBFiv4CGNWVcsn5q88CDQYi6fYTmc26toqg+UzpJIdnQ
PNIHlMR23WCkTxBk+mmW71qTRoERMStwlJpjV+sRuObGk51KEANGuJ1PsgdG4mKiuzwV4YIw9gZ1
OMLxxXwquk6LdaRdMEYWgTEgsTvAU+xRLjkqe+AwZHqKJMhgY1s+zsRocsBq9R5Z5gThD/07mZx2
Bnq7AJChuAyqCFS3HnZw1h0qCQYOcGXqwIPE7zum1GjxGz8wnPfB+l+knVlznEy2tX8REZDMt1XU
rKmswbJvCEuymSEhmX/9eXDHF8cqO6To8/WFo9+hm6oCMnfuvdazmi4LmtxVG2XMOljCgrggIGiQ
pKih0BeWu3iY6oM2TAoW6VDucZNGe6fuvS3ojwb8St9e8xVQBSFovLbiwbgaw7H9kabGN4Z9+LiQ
g2+A4eBUxGmMsLejasA3vUtrwKEwEaY9XSxO77+tN4h6rgBDyYeKZIBbyKi/ECKS5lTjKnV6JAvt
wEjatwCy8zl9ovIEhQot1E0/VM2NkMSHky+o7pJGZafB6l5c/sPyRgcFimN2yzlmYjjuRTfJNGcU
RGS9HeDFVdsSs/U+k6o6RYBAVgMuTaaA/Ny5qtOjKwr32Y+gW+DznjbNOHarWSFBhmLn7mXKi5kC
mWLBdmvtKozCaC3BEq1QxRJOJftHz0jFuqxTJGl4psCPTgUO6tS4pVPOe+DBk9fT2jjL1mPYPSud
AjNMdgNpbxvN0OGnhJ2/xeuKJ8E1+Ta1JXfEFHV7jEw9UFbvW21h6kfrad6hvx03qJXM7Sh4dkcG
6LepnfS7KhyNXWQsWxVnu62bNMaGiajPadeBqFM7z32DyhurLcJAzi7ropzic2QZ1cFkxHzNkFwF
oYkucB4FvM6kz8mZG1EexEwuQ5lkhzDP6EKk5Ph0k7AYwibAViFeYfwGTsQzyarYFsZWTrQdSk82
b0NYx/ea25SBw4O6YqrGRposTWSOi8Naa0wyAmhxDDvoFAGbWbJWiLcC+IBI3zprX5m5uMrQ7a9L
F3+DJiPwlU1EbkFBLMo26oznLK4R1qWhh3AVHlgyQCqgtRISWtfRwxZQuggbKa+ELsajG5vFLuQo
tJEYT6+E16qVn1vlDnI68kLLqa7nXB+CFkP6unYy4y5GsbAfIvb1WSsXq0dxYKHttlX5W3HXTcfU
yujptvi13ajNd9zIcN9Hy1nRVn4gZ1t7NqERBIWrUZSaznhEo1AdMaGIhzpmbZ61CB0D+XDboVAv
NM91OjCzhpZx4IhQSKTJMAXsrUdvbN3hJdkBJkvX7cJWaUQuaQw3T3qO9GLiPEVGCnFamo5cMAIn
/mWYmpUyrGGFHw6vBBXUyrDktC48f1pzjGzp8XF8zzkVfy1mMV5JU8P/SntQuaG+lmje2B+QBxAT
CYbIUzSm5vrVyukdMOpzN4NeG9iU5+Zu6fFDf/PYpoU7/RzitqD9pDPfMqspJZ49i/ZZ0eVBDQCB
qPTZuRINvckkyykZONzjO9XhLtCrIyrvTi9PWWppL14BXlOzlL9pkozf1sA7RyMTOT/2WBpu2gTB
Ewmehgl8p3w0ymPhdg8AsVAXYQA5jYlu7ZQZtdtwhAuUNTWQOj1fhg/ttALUItFiinqNZJWnw+mS
E/JkDWAD/qLUcppnyCDWqcmN5r6rS6/gQOwRDJNn3XVlCw1YdWauNa0ST4xhiJRzKQThBNUR44XS
pl1aJJuwQETgV6uszfO7UVNfm36ZAiBYXmd4DLjDQ3Pl+jROSmCUb5n0+9vQSOtbUXGcdQsyD705
eUrnsD0hxmmAL5YOwWUh8ORVlKTAVWjibkpBqWN1UYWVvBS/iN7wWp6URbEYwoUdPNpuaP31m3L0
f0zG7OzqdDBoTOWUhXqjAhsKxomwNNA6LHi7VKT9duBgv6btqq+UNgEf8srsCv75K7hdE62ZjYR4
6mNMyUiTo3EhJcrbpiujb11WaTcwFLqgHYEz6mED7hFo8p3JkZGTcm6cVepIgqBd+mU0EaIA5HC1
9gADn9rEGW5QPqhtU6kZj0A937a6LGIOiZ6Hwkh+Rf2P0sJo5APq65XFMDiUhsO8gs3GtJP8h5fq
4mCE8XDrUHARAoQeOYxnDVZEYnz3/AKekt99s3Eu3DB/07/7eNqf4B50JA7Raz06kZeABXbjLzW9
uJ026A8WQLdVbXJGAD24NXxl3vDgPZmq8obAGLriQe8kETixzHeqm2f80nIudnnNiBKRdy6XXCKJ
XrnjWYFWSFu7ce1bTplvLIjAgc0EPujYfmGGGO9zdgKau5QNvWAsiz57YgDWwn0k1zTw20ZbNSmq
fYZsRgASI7vKlXjTiYQ4cbxkugNk7LaBR8hWK+n2KdqIYWwB66yHF5ux6Sa2i3gHZAp7sswN7Wpi
+IDwG4+J4km5SwfaCD1GPM7S9ACMxTqrpY15VehT/8OY2ZfJ07NfMFHpTB+KfrxNGoBiEHvE0TBd
Ghw55IRCo2etaIyC2olZ943J13+hxTXWsS/yL9C50vukjutHx7LbazMr5h1VRR8Yym+/tQyKhZts
8iXTfd5radsfYr02C1TSWGqSNIzZnZLupQXSe6DHPNzlsMUmsJSmf2RFyteZ28Rf/SSTR3Pu2tPA
/riuCcwKUtKlrqupuxuV0e4FgTOBx7xrw2GsoTmlpSmy8xIykBTmSfZS7SSM57U09Zz6P3N3Rdmk
6y4SEwHg+TA9wudMBYMzGrS47+UB9ScCRK814MRRp1Wd2QYQy72fmJParVOFyx7NmUssf5RJpe38
pOL7mszNZCa/h2Zr7A2Rvo1mNh+ZED6P/vwE7+KNCCFa1V3smYAm67xC3NTY1aPX+fcVVqd2x6O6
ZKkjLhzGVo1rnXbBU60Z1ltaiykJ2kh4V4jvTcoH+ldV4hRs+hkUrLwyz1M+F8y3avfoOatp6K4T
T8gdBAXtms9E4gE2hXwnijpba64X78wMxaOaFxMQR56egT8gsRby3TjtWm7Rzgmj/lucmik+Ilnf
ZIoRTQluCKukkwcmM8IbuhwkAmUO3JIN9qU6yPyqYGbna18rRyNB2VHWmn5cvQY8AXWYEfK2N0rm
iDG2Byts441Hqu4pRCh0xMsX7eOQDkrXeXhPEjdb41Nk7FLidimYh5ytOe73sp44yGAk/cKBDN1a
bfXbccHm2wZVtIWhZpMiv9/iZoq2VUHiUdSzBnT5DEpU95jNTdW8L3ozRH8oqPojK1/3BB6u3cyE
M5th9OwHOkuj6am1+xYW51T71tdyYieP6b2ZNY7Nwm9+JZqPXTKNLEwNqdCZ2S/1mllGuCfz+YdV
N/obTW4dwAb7+n3flN6m66JxnVV5uyUEhjjbttBXox43122YM4CaBhFo3lBuXeXaJ3fEg285LdRz
Nijm3YQiV44IhjlFuLYUacovGigMtC5MZjQIypg66e30wzNijtmQVag6WOETYPWIz9ZtN70MBj6J
BuQXzZ7onn3PegoXLTD91+wrv7rx6tdFS7ekRrGQmQnntTRjoEkDiqX9NYfbemcyZdoUY+5AYjHy
L1Pn289ZW4xPmrLbOuhHerA+TrBA9UoCVOnVqm5pIePRerZVZa7cktOz70QxyOpenGbQfqs80Qg+
90iUXXMgAuPWulTpqUzI/mKg84MIhjreppXmiqDVs5Ikq/H7EPKCr+a0ag++cvqCUjUDzUcRctOZ
PSpACgcpDDqIhtNshTe0ey2cWz5A1+9B0UVH1LHW2ild8Tzlhq3j2ADqUvnucNvV0g5MZ4pPTmTq
37XcomKygSFs7XIESurg7BpN0R1czi8PLsendQxq9wSICMWBZ1Rf/YYnObUn4I0OOMQm1MH260yz
O5zCx0KXpEDkqGfBkQHzIXlo21om8Oehand8mnE3aZ23dfRQ/0pSF+1xPbSOEIDlfe4Z1kNExiTt
uK5lMB5hWxnaF1KwsK45ZbHOpC4DlIb9KZZg+KB24mPskviozRb3IxUUTS6T62qVdI3dBi74sAdt
ytM3JoPeSxwCidHDsf8F6QN0s+yGHY667D6dQn9v6HXyMmaYufWG8wwNN0xAYdGCa5DZg8ukFAZU
zEi119ACr/zKIBci6/XbbuHzDzp4W9DbyQSnMmNUqyuQz124ECXpDvBgNujXO7egSpy8HWa0eut3
gMU9eh/dxtDAmNEanIM+dhnadda0tc38xkxLcvg0wgmQYr8VbqlTKdK/HmDQAoEp0sNMZ5cxVLWI
bzT7Ve8K2pvS1WkL2gQFafrGjYe5QTuv/4yp+/GxatEa/y9IpaJazRhK4n5YY15zVn0hSCXWRnT4
LYQ4cgrD9D7mwfmS5UP6Rmeu67Y2cbx3DBVR2vK67Hriq1d6nUdBziMeY1gWkDrMJr7B/jvShp/1
Q57TJjeq3N/za6szuD5RrLxO3CW6yYBSOrc9Zc/Z5uAGjhJ+EX5AXtXFWrUUwVhVdLM+VJAuN+TU
Cs0+RQk2gWyYeFHiAlaRY4JenfO2oDnqGjXKc2YWVwmGXCincXE0O9znlksbfZw08+RUwvkW9zBQ
pyiHKJgv1RtFypZBAAM7N9I3DIj9Y2vAiIEz/DN2GqjEVjfVa9mwnACqpykYxURahD+TiFfdwlN9
y2xCfCPDxbeDZqZ4VyMNFOYcSAdyO1kw494wPUnZqr0wLJoODizBXRGbC8/Q0G6ypEOI5cbNRmuV
zQQLqTxsO36L0JxI2MBu+6s3rPA5VGI+p0TSPfmEJFAPRRp9R8nkIXe/DGZqKVI9WC4/1u5dxEC5
HtKyxSli88ZaDC7cCwFkrQPabeHa3yWuuHaZCnekfEPTP9n1dGuZ5WMbhd9JS6Di7DcfX/tSEQsO
ED2bTu6TL1AO2hdq0nws9aHLRXhLANV1hv+u1fpPEBRiUcb9KU20yX9H3AtkxuUPviD//A9pYtZB
6Iycpr4RRmTQmNGcpR/XDieCyNGeO4VC+W7Nm8gith16j3UT6noWyJIDpwZH8GdHiDBnvj7Wj30E
QsAfx2Q/Wm2xEnrU3RHNCHgI7SKLdUUJ8MntWTSEf31830XzRNqZSUzW+4+fC72RIxb+G+ZwOLBv
SSVJ3IrS70nnSa8Ez2OsPhFE/+dHeX/VRUjKSR5Rtg4FYrlxf/xoOi5qjIhaexM5i33Pd+k4ZgYF
CRqFeXjRDVoXwNbkukwZHcEmXH4h1Fsrdm36VjMlMGDF8YHWjb1P6G0vG9DwFJouvg2J3L8TSyM2
L1iK6EBsNSPK97ptw41t07Y4IMdwtkYiZiDmM+OhlgKIAWMXzIXBgMbHtswxMyiFBjLcGp960ZUB
TigZ8F3hiqSNuycLibZfQR9Bi+iVl035GI6uTZGD66iKYghIRM0wVMyIMBgX5FFYEgzpyDLc5F3c
ntykrbaJW2REGRjG/dR1zY078JSWc/2QjWF7CzVTnYgpWU3ewZAh2qARx2GIKGaBkmjQueQr27G/
6kStntxBQ7wV4ets0D4EqZ55B+E1+IgB1jGIqIajZuU/eVa9M65yBuBOP1+7XlEfXMMfnhMa+jRx
e8fdTpMheRo5Tk0WBS/sdwwWcC5+TWTdrlFvawGhGflWAdgKalup+yrB+zW2IA5zpBJnCVPX3o5w
8w6gULA3YW/YmCO0Ot+fiA81GyN5wCRkb6xOG9eUUK/CqZ3DvKiEJtxsxyI0nHY1QpBgsjGaWDxz
5zrOJxYojgHsogkwhi7DMKlB1PiiKtkFg0v2jQmczUbTH/70HHAvQ3Nr1NYGsO0K0+hpSjAVY27G
dqQP1d1Ei+4nXmUaunBH+WCZQxc1nFFsKuW4B7Qu01UkRL3Ny7xcSc2nC6P51podjx6GR5V78p3u
DYm3efaBfh2UO1Mbw7C9MWYoc7Mp3KBo/WLHsZftfMoUNpxQJy5WqPycqmra6AqGIcPlCXFJT4zn
dvLoXcJ/KbpTS+MvMFriY1f4i5x81XkTjXhnfu01/h60MxAm8ZAxWnCFtLbdEqfM5IJ8eFvE3bM5
OGw/7pzt2myqTnbZfmf6kDxGVU+jJEMlZLkiuqlbfQzStEmuwdnSPtd6PZgH4GmgwWS1slNsyF6u
V2epfZvU1xYSgph36DExwzRx/OiZ8k5rqquE80NfgPlN5g5tXZwHSOGqpzJW5vcmjbL7iCjaHeTw
+CCNYjh2IAFv/EF6V2y+dMf4BDMTBZBpVNmuc0qmVm4sBspfK0R9j6VJATGrfQMtgfFZSixYgiKc
aYs7nnWXeVhUht+aaXwFLyBftMYL16mxTOPo9Xk3GqoMdJi2ydgsovPAsHWN6Ds/0GwdjrobT0x+
Os7NquzmnY6tY9fUHTQMoYJUbGCjOykZDVDHjaCw2FhX7POoyhs/YUAMbpEpH1BcEESZuI77KTpG
jvYmfcF8QZU/IxQ6WMBRhvARwl8oUeR21CDlDFrTrcWER3Fy619Tz9nNiV06xNEi6sx1YJtS+kFv
i+Eo2GG41YmDuswQDx7wcvZ8INOUP29GE4ljlLnYfDlfXmux35w04pU3swkaPwSGtpEKimulck7H
PmDkwcZFNAkto3uOqamwJA1XoKbR1X+3Fds6ZgvAoPbyp+2YF1sxlBSHSrYS19bck6g2e9NGq7Lw
+391FR96FUNrosYQzpPBJBZF/R/7ykhGRy6bWN0TwoyvaQHhep9ESV74LOipCgfxrE0c3pLD6Vx8
kZh+g4m9tTm7/cQQaNOjB2fV+fh7XCj/uQiXMdgdqVmgcl1eZKyLMNHFIM+6PWxapo69jr7tqSAX
4uML/XZO/LETc6VliIcNxtUxvNj+xU5cylKobM7Ms5Mrk7faODY2Mnu7RQVRdcXtMtjm4HpSkBHU
PN6AY39Ch3v8+GMsP9q7T4EomWfC1j0DRQ+5ihf3DW6AwySX85wkqLrNTnQjAvSZa8yIB2j4xOvR
u/jvrrncPGo2XFncSIrTi8on8UMVpp5p3NlzeCL8c2dbHXAtHPYK8zI0A0Rn4//hmgQvkYxKaCQO
rYvnc26GsImc1rgTceyOGyR68y282eQ+ItLipfUc9dhAk0JZwaz5k2u/L4Z/u5zwU1kU5Ca8NKFf
fF/0YvMEqCRhq066bTQO9U069dEnJrT3T65H3qcBhg36M2Y0ijtSit+9gSozlNR1QOPMeCMiT6ds
lyXNko5gIlgE6fTJt3pfvy7XM13PxYv++z5SxL6/njFEtse0oThX8VdE4PPw7Ctaf3dCPYdJifry
MwfjxXnmryteuuBQ7qQxmZUFxvQmXCsrvWp8kDtT/JYNCgmApGvE4PioVepUyO788VP7+7H831fl
/10eM5TH0kA627I+/bHETWbSIkSI6MbVzTEc6+duRmzHvIsgiiTo+9ChhENQPknn6CxZWjR4PvkI
//rNKdvxU5ou+bbWxW+eEFxhtDSTzkIzb0atve7zJcZMzGTkzc+s82vHj3+MY3NdjSQaNAnYO81l
KpX+SDVn36SLWMRYj4W3NkRzQpjzyfL5zw9ocLAQJs87TIT3v1HXR/g3UPSdCYw+ExbA6MP3V63F
ZLNETAx1LWic9hXd5Cebwz8fDhplxrJFGMuK9v7KSiojs4APnjNk1GrihE5sAge6TWE/SvvZ7L97
6gq42Sd3RPB/e/lQ/HnZi3VloscSN5KHIrRGStN93b+Mw/cpOtuxTxTLcxjiZFG3TMzwg8Trj6/u
v1+9//NI/nn1i59bJ0MYqXlRnLWMniY2lVPugm2KCxTNTvHSO5hn2qik2IjRMDIjeKXJ+jPvnXvg
sWuS8rb17F5JxNS2tA+WTrN2NCS6xfp1iMHLdLF+Z1Pkb42u3MiBazRgY71llMKhaAfXYc1iT8Z9
3/2qCgTLdhlhk8MTwYnOKJHoaoTSljjBFj1xPMIumOdnxKcnL2P05w0Sb4UK4BlvJ5jjJlREomco
q8S476DnUyPmj3kYPTilfhdmco1jbFwhAGaMOAWGLI9ebWysqb4fHH/rV0x3xhIK+FA42QbMNGZy
emQWdp51aBecAYw0qCuxaxzxs6+tH2iusaAM7aYhdLOhSk/QhzCAQvwURQ91oqAtKfHVUNHJ9X5m
NNs58z051iKq6fqdnHndBwQQa5KcmHv2V1NlPYzacFWm9YZwCGvd47WSKvry8Y03/l7s0V3hbqXe
8klNv3zPWAc44nAoOUNBu6OVCx3AHyXzRO04RmIXT2iVC3TGzrwz0/lkjOFjnAxrg/EATa8fZaed
UZp+tkL+/TIgOcE87FhY9rCMXixPZkVjOLEqec7qN5udgPtkMUfSjMc63QJPCrTpR9s/mB2Fb/PJ
9mf8/S4wfqTJZbPNOst/e78A6Ey1e9KcqNx6rTzNDGW3piYasuysGcHIqP9qGEm+zH6LCNNt5G2b
zy8MOeLjbOg6cbSmc+wGv71tajCAVD3t0aKFsdWBBr19fPvM927e5b3ls1rwCXELuxZT6fefFe7o
iFICyHrjHxJShKqv3oyJE84XnGOLiVHaXUf6dzQkq6q+MV39pQEkYs8l6ce3IbZYhK+B6f0oiazt
y1+Aw1a5BicN0loJvMnG4hkBOSPndNSzOz/9xB67rKXvFz36ewYl/3Kvsa9erLVJGkk6cxNJlVZ7
CqfsLksIThhorH6ywP1jVbc8ynGXn4xGprhskoFOAULC7P5c5oil6PnEb0zQiKrT3LexHItbCK3j
derQj0cahtwvGa3txzfrH8+VxxqGv592Kibvi3vluAnJjsSXnJP6aRrsLyVh2wVTSORefv4KhOqT
Tf7vLZSvzP5JBWfTn7tMcdf0qNLtjB83IpTi1RrmnNkXbI3IbeO9Den9scgISzFHA+Vhy4jh//B1
Tbq2vgtDSPxGEP1R5Wh6x/S+LuWZERuOKlqkq6gqvyRtUaz6ST9YURl0vvPJ23tZIvNCeMLybU4F
vBGmuFg5SIYNabcsP3IMJ4gUEM0d//sK4d01fr+Uf3yzxA2BwPatPFtAQhlptJO1lvYTciKE7aTF
+pvSSA5TV37yAP3jbfH4TtTklslR/LJulKaB+yn0+EUN/6EHme4N5GwyC//4xhl/X4dTnGNBgOYp
5Y+LBZB0564iZLA5K8O+VWH5qJGQOWIBIjLxHr1tgMv/Ad/robVIvSBBRFnNhhkzvOBCfhky45Mn
abne+1Xi/edZXqw/fu98kMU0e15DRXZrk5k48uQge1ppqtkO2cPH3/7vDXG5mEsnlK0HvfjFkjTa
uk4sqo00PCF5tkJn1rUHcuX36N4+Ofj841IGRntaKUtjRf+NTPjjeyWAF6OJifK5S9J7x678c2ZI
fxul4lcUTu4nv+I/7ipXY7OHRGAu3Kz3vyL4rc5I+3a5GsWWVJAIy00hPll0/l7kbAOoxALk0BnY
WBdXiX3k+m08qrO0mw0ExB8uRj4yBFkFsk3aqiukop+8Fn+/8sslAR4sLz2H1otXXpsaNx8NLknC
i8DRamgnnaCjrx8/F/+8CkQTDk06RPTLl8/0oZZh3VFnU5ZncozuTTP+5Lf7x8EQDrolTOZdpkVs
yOWLZyYWcuxZnb3iVyOqdT1MCHreRo8joGRcMgZWeZ6RbpOZ+snT8a+v9+elL94xE8ls5HnLfVNy
XxstU/8eFe/Hv+E/HkFURwsPAyu9oFP0/hEsJXpmpGb2ndv3NSAE07nGNVac5gRe3MeX+vvdonLT
bQ6OPIvOX7eLuFFfTU6anDvbnXnwkFfFJvSCiW444WfZvPv4ehdrFJNoC1C+SSmtC/H3spFFhkNW
TD+dewMyk1YWcjd3OpitfJIbnykghwplftKR/euiqHwEK5Vt4tXj2b948sNc5GiPO/fsharbhobP
gSeeslNvk5xEnKt5zAYt++wpvagrACDp9GroAztY9OnpX6yQZk3rJB917SzQXB30xsi2bYsls6sM
DP4qMm41Nxm+cqCEX0CpfPQilRXrps+y59nNsEeIGFS13w35OZEYVgukg3dzlFCpEDp9rJhIfHxz
Lh4GPrHB00Y6hkdLeakM3j93Vm0TgzqW2nnwvXtdyureidE0D1GsXel6ZX6yIP11Wyi2BNdhqeBc
5f2uRf9Y10me6XO3ipozc8dNuuhBOpji3ldNLFO0z/q/f3255WqehQlhmZOjFX//5SQlGCgH1ZzH
Qu3wTcDYWffVswqn88e/4sXbK5j/cyF6McSxkI5gXKgAUKFMqaHS5qwXhH2Br3bq28K9/v+7yLJO
/fHboYoZHSgQzdlJoi0i9vusdwOMVJ+0W/71XSzgZZwJYDt7S/7Gn5cJwcXOfUQJ53RkgD6PzU1r
fFImXuyEv38uSwB0gljm0Ui6eE08P/eivuAYiePxQRDRS8TSDeNrgDMRMX0xTLnlXPvxz/fPizoO
8xmqYJ77ixVhLmjBCGvkTfLs1Tg3O8+A7OmNKxuTYba3zfuPr3exbfznS/7v9ewLnpiSjZNPGdfL
uxkM8f1E2urHV/jX420RgsbwiZgbUFzv75RtNzQXwaKdNewJI5j1+q223ZV7+Pgy//zh/rjMxRLR
15FNFAeXCcsYtfIuana12E0msG9CACIu/PH1/rVGsDvplr0gYGnEvv9adeFUwOFjeVblHWnvRbjJ
3Ctc6flnrd5/3SHQaDDS2E5ZuS8uNKaJ30R2wRMB5sSJd7345BH41w363wvQ4Xj/TSwMkF7vcM6L
HCKsCiRRCVJvq4EWZH3yo9GC/efvhkiHF4uBk315qHX10SHX16zOulFUCCV974acsC4Y68FfKdwA
h4H96SbD0XpSlviR43fZGC5CA5v830ACy6GLzf8A7pV3aGoDbSD8faR8uZYne1IdSCuVlrbCZmYB
2YhK71dClPG+Gtxv2LbrIJHzzwys+jlFNAT3ugZi3sUus7XEtMnyYvRLglne3YFjzDYxpoFtM8AU
oeZY1LQgzo3RcFeRPbRgwWsyMcRjzvB4gscVYJWTOxSGr17bQPOmD7OO6uQ7goC3AVHwJh3rdlMk
CnaNAm6RzIPzE+kN3R2RYRlmRrgrMohUNj0QkBtpfJ4JXyxnuNiqJe8VZ7GGdhjTr6OEt67i0loP
dScfOh2R6zU+4gT4TIMsAV05/unEaolgwMYvMod8FqMuA9fGTk2B58NxAC+RiTHcO3Yq74hRfTWJ
nNig3XW/uTjJdiZ0mF1Zx91tpOlI+ARSECs08LjoELeVV4iNSihTIFmDNkgAYGtOa39RZq9OOqm1
m7LjyADiQh4yALQrkdTW3jDC6pvbRmpnD6RhuwK7k1+hdyVcxT2WRueTuZJrmwYHWeCaeErDpv+u
rIjwMrszfoUWbnHR2MMjIH2Bg3EaO8g3sF8mq6HMnhcxaCND1O+emZE62CXBXEcGFMNpqFeIXexd
VEMk8f2yfaxaxwoyIj2hYEHZucqHWFyJiIgIQ8d2P1feoe9ItUEm6WybmaCHrsSEiuhckInIKzMk
3vg96YHKk7KQb3RvybgnAXwvLUw8KEab6yTzvGMxNO3e9ieEm7Gecysd4xRH9QvPhbvNxWR+i2YH
DbtQKDq7CGo7qjpyZ6Z8kzbTmxhOAyzRvpweajcE/xLTZZdx3N+EoQx3dhqm4JXJBhi76Q3tp4b1
zeN+eGUdOBis8yDOwSNJZFQ71zDSjafK9qAcxB2DDG+N5KrPjgl5Jj1iE+So7gobm9ihf4z2pRqs
fVh1gHhwoyONJT3kEBIovjYzwg8G7Xs92fSIGjfchW4jbpRVMCZQMmYxmdxnIBCECqmcUHonAYyc
jc28U3njovdUBoa3CD91Emt35VB5JyLl2m1rp+OqFAiPuy4ZTwNkCnRb0K3auI6ulWv91HwdnarX
2sSDY6zoc1yTVuZ+HwkxWDOZKtclss1tTh4iyZjGeDCSYqS+NpPrJov7gwqN8AsBvslByQro7lhX
tz7BQAhTwNrhN4KkVgJz1QS+WMsCnZBhNNoUOUkmQGy8m6SNofYih995sf3qgLzDXIP4Jqu9F6Bn
C7zVstZeJhCfFyENiUo2J3yiVMl6dD3gTT+UoceABgsXPdP4ztP7MYgrr3yKCoeMEP5ya1qdTfpF
FW77dHZxfFQz8wwNk00aYoDQBrGVi0nOlqUMamJGV4mPlzIRi89oRNdf5AuAqqCTjbovunL4y3Wi
gJnEXZXASGrka6RhoYPYAxfNcjW6mV09rVvbRT5LinCkFvAv6SyQm6N8bbYeAc1pNqLbdeDDeaT1
aH1UBXGrO4jmW3VyyANZoT3qqdDr7p78KnPbLpa5Ts7VMfYoa/oSv7ZTzTV22ZlRYFaHK/6N8M6Y
QXDosfyWdom5zqYI5ze8fT5yQ8PIhIKDybyF/kTCURzDgEh9MNvge32CS9EOzaCBtqSm1sxlSuul
CEd9XWN8WCe1+73BvbW2kuxtKNVPiTKfYWT61tvaV1N2gNNG87UMixBeFF+0R4Wx4v682jZNXleE
cm10HaxFM02DGaQomjIZ39OGylahCw6ibLWHJhv5mLWTo3mKkTcV+oxMDuZO1BI9JIsGA5ZXmjsH
+/dqqNlte8uKGNICKykJyCXESpvUI/8ib2KejJjySOHBH63nj4mrEP3bdf7kFsWjg0rsa9dpxWnA
a3Oc5io6RRyiiEMAQrrtFn2duxik8ZNor1bk+UFR4j3CI4TgzI/QlfkaPgT6g4ER+86xjNyflteA
bcN+d6VcH2TQoLQVp2adoZkaMYfSE4qaHpGKI9OdGCxr06cFRnfeky0WZ+dL2hnDDmmCuoZa1N5I
aaXHpmDtXU7AVxytsyAb4wE/mv2LRUgGPRRtljuI8r3TIqzMvHQre3/awWQYtzGnGR7toaPbjMUD
xwc+LMuc1uy181H03RDMSol7mcZOj0Sy6+ChwpvbJQhCEff76ZMVKnZ1QbX2qkloBCsIPbgxrIYf
k9y5czouPE3RY7XxmYr7lffDT8t2BdAO874/IxbOK8LFEkDZK4EJCqaflV1BAH52lf3N7rqnyQbn
0Jh58gUoXQaJgsLJ7ikZHGfyV8AxmlPeadGdTVo9tuEUqJEy6eGNGaL1IRwXlkZT4CFIDMvch+Sa
z8EU2c2xlBbDWgRXODei6FZw1xhO+vHWzUo489SF2zbHM1Au2A0ymfMVjRmSbhlDr123A10Ql/kq
B19+HF1r3IrGTA8KU81Nn1loEyILlGRo/SxqxuMKN9FRb9t2Mxi59xyCjAGMVVT73GZ8ij7ZJK21
xp0B5vlZQUECWYIKBbH8bD/MpPLib7VShO+R0X8pAIvwzOvltWEhmB60/BfuX0jnKaIapTsNoEQt
uZ0Jr1kVdv8/HJ3HkrPIGkSfiAhcFbAVIC+1txui/zZ4KLx5+jma7b0zPd0SVH0m82S+Z5W63ink
TvzfVhefbTkhEsW7dVpuexbAMXHAjRc9dX1h72LR2bueXKWwwFmKjWBQr9UtKWogehbrgGVsNSQy
O/JF8ezWWt9CVR29O0ykPMdL4327LRJrt9WMAMCSdw8A0w1tfUKoOfe8rQXFE7TVBIeaejUrrf+S
2IYwVeRLCSxtLenO9JXD3swHrMf2pD8YTRM9E+8FJGBo5l1eGRH5LNUSypgtvFetnMqRC0hdaOWw
W/slftYBEDy2M26HyVKMGDyWzkkZOQcVj/8nfatn++atAnjrhmQ8KU5lYuCK2coIqxndXerqWZA1
I0Y9j4VYNrhPsurAxUTUkMnkTjVZDM2vhfwffF4xPfB480AY8le32Zk3FSVt1yIL0LmD4w0BbPU/
8Ipiy+pb3+gaQtg0W0l7WNb2Tu9HdI+Zxx+MqrQuT1lq9M+Nt3zJTu8ogYYfyD3xZZmt9jK2ph7k
uvEzi9s3NzOQl8rE9zK58OXxpuPEX5L9PNNCs8FGwe1ytqsmMa4JG9yNVnGiun26blUrWClicNva
izE/EWCjfC3hjUyK4mVCe4tXPuuDqjFkaFa7tNx+Kz151hF1wShlmIcOftlNDQD+CQP5Rp+nYYcC
FIV/tuTsfKWxhbA0hzCcCsTJURE6mLd92cWgJFyK39MiiKBKs6I/pmnRPIqmzPbNLC0fgsx0ATrb
f/FhLztzzPGhTICSw8z5f6zWdPzZc3EiuiDDnphHz3hCsajiLdpViPGAn7kQJak9DJTMSXsyM2N4
62sXHiOuU6JiKveChjbeipWayVKyvwdtQxOgA0X+JGzQzrc5sbwPCtd5S5U6Nh9A+s/zLD6tbJqs
n8y2JuNZEFRjIQSy6mKfwlaKtkJv60/scbeHkYkXcm3LwpQqxrCR/Q1mXwnPL4YZyqDtzuP82sEz
uUjydkE7286mxJNLLg1uL3IYk/u8smXoucQB52sqN8LQPopbAFTZpN52JXz6KydRRwD8SlJ8TNjf
/DitbsYeArLQ++vpBltAv4kKSM9+0Vv5geHiEo5lltwbimAARMmt85SkHlS61n4aJ/TzccKqnLPe
vZcpwv/IAe7XtA2OD5C/Tv9hCHNYNixH3aOi8jtYo5ZuGyzhh6xAp6NRUpNY2KkgHacfKAKEICcd
OuIuh8RjQw1kLlnCaaXm0WXuYU1T1iFTzpuH9nWruy1//dRijOM021QEThVRX/l2bptQHs0syKfb
OYgRbKNkltAxMdaho0suZe+AzjOdqLyWwGWywIMURVXvavymRkENA2mA41JkywV2A7wlIxPrxTXU
Pbn2HwPwpf0kMVER1Iw9Siu8FuMz2Axn1tsgwUAcQpkut/DnuBpAZOJk4unE/5a8UgYwaYYo+COT
eP529Gi8XxD37PkBM5iLPrkCVUNbG6/CgNjqjBEHglG/9yUWM7NyLUAls7M314SU8ghMDyXHeDDT
wbnLo5aXvLqR0kZg3TB5mjJouwVyhht5dwy6gR6J7iN2nF+tYENh0oEcZ0JS3pAWa7t20eovb4lw
Z7P2DmzbUn7S41vXyqTHuxRp6CQsHF8cCL7QGm2PMYdhOeqAjQ5FOmiiuD3LCUm2TiQ7+SxcUYqm
3tzc0h59uGPazp4mIjEkLKZ7vZvdDXNKMzQigCAiztZNmYMqI+SEubjlrEx+qeTI6fz1YggAqob5
a1Sxvamo3ILURiefJekSJFgMgkZoJLJ5pH6ZYjEPawqpDc7WcoktQgHrmczuHhPCzhYqPredwC1b
ChdiVzrc5aUYCHIxh08Ix+5Jzpl2nfBP8U2l47aEz/2ecMyc8BXnQUagOdEfKDPuKWqxzdcJwCqv
Hp5ANP2OU9sekp48d1bo69lMnoZiS8RO5tP68FWYufFB8UpwnqLmUZro/WnoEJX0ygkT/nuBGZuE
vvWKlg+HWx6kSZIH+uJ673Yt8ZQKTNH/SMT+ws0xvcRmVR96oUHx1sulTg/sQAGMiMYAM+0mvfxL
cjEf8na2AlLqipCY+9RXJJSVGwNrWlguXX3tevNHWpZ2hI81b4p1NBEC4yTivSL6Mxp571eFCT6f
5WclnX5vFTUDEsc2KP1anKG1hSSB8GwYG3356unLm4MJgrpqgdLVKao7rdB2zkB+Tl4yEpwqqlWE
m7BM8hoPAYhx3juoCDj2OrzN6wOjixElNNoytCnyzhpx+pDJhom1AfadlnqyT+0o3rtN1T4mpus8
8UcRl+bwWKYuMsNu+oQlhE/Ixl+pU0BtWPrg8O/HIZzy0n4bUpWGC3mcn31imlcvy81003Sx+7f2
BckmnKan0UakV/QdzA89esO0gpwq0Ui44RgNSL6BFVK05r7zxjjAOPxvbfMxhFmBDdO1ODdRjG8z
z4lw4qh/M0CfF0ZLMCjIK9my0SPrxOYrXpbFfqyc5GXNJrKdNB24iuXW2EkXIuoQ9uNWGn4nMmB8
ZeRqnwytzcHDt6eDgTvUi+gexVhpJ2ACzgkAanJ17GLdlrmbhyvYUoacij/DuHX8xAvXVn2XOzNV
al+1DPVsxhZxxGspvrlVfgH8g61BNeWTJkrLqc0YXSbhBfKmLYzT1OHyBAfdENF656QaFqoKO3WF
8Z/fTyaA782GaGPvC6VJsyWydqYxFN3XOjJ9RHRPWUXeoGnX5ZWKcHybK5A3FmmsGxrGGgiZaHdR
OeQ3rgANwapk/kF0SbytqtEIzEWUIa3MLUh5wYuq+iLb9zVw5Ngx//DoI8dV6+qrRkCgst0/pfQG
YGqRHzlrxQWxYRXY/YSCMo6t9rEph5nevSA0llBIYJVTDEkJO6KvQd7dKtxUBAWX/9haJby27U8y
g4nAm2xYR1nx9A+r8X3z424SXTGbgwBLKQ24/TeP8MfUnTDuSvy4IexbBnH2aAVDf6MAZu7ZWaF5
Woj9j57LocBEayDDIncxluNIRy4DiUdLtNeCaOSH0TKSh7azqouXu8479iwmU3SkGz5ccM0rDmVY
DyQpOt0S4NWzQmDOZWhLkGw6QamBFg8mQJu6Kz/6XkYnMGLtPiFoaB8ZXXIPZa0LKiKHdjNfiz9k
k3myRr6aWMYc4nojwnqCiFNG2bqrM888mfiWAXAZeNos2M0eOaO7/0MA2rjbrtX6pSWDw8BVzfLQ
T3ayRawONoaKbWt0WKs7pU171vYAcdyEr6OYiBxIbXmYZnvvqvS5kbisk7obwsLuacb0JDugo2mu
Hhzjo8lo9rRCLORKaQ37j+Wh+pBu/x6pIjkZYHx2eQfKZE6zn7ibJ359Br72essNivoBj17aRcAf
5BygkmBE1Sgos06u30GM5v0W2JSX2NPDsrb6PS+ntSWlwMZ8ZKqj1s7Vkxllzvu8uv+cauZ50Tlv
cK/129qB3zJrlXsgo7jmLGmq505zu8C0KSj0ipQOI9fSj9F0+jNhYIUvUg26KUWfr61kXmWqwAdV
auplTYmZDJhIQH2WfRQ98WUYdHyF8gjgwlbtGAqSqkQrbHRSfCyrGI8sOwdgY7MJyLXVpxeuOvs2
0TUPKMD0u0QxlKAEGvfL6Nz4a1yRQGGRR9igG0pF3S+Ytf9kSOHMDfM4iuskhptQDUX5x8gVBanb
ciIvwywvLhkgj1TgbWCJXL7OthgfM/gDJCxFxAsQEbfVOBP54nmy79pZK4LYmWvmFn1LOvwyw9rv
R3EZJFO41YRFRkjZO244ZERz84vJa9oT0HEL+Jx69FQ6ppYtiwm4HZOqtpZhJRezrSdAjw5IUw9G
ctuY9ptc7He27TqFmvoUedJhhW7o+YFP9Ae7QRmuERpnRtHwYxGRGzPFxX2H5EH1R9eDKFPdSGy9
3rfvZmmCtGjLLhjxgJrV+43FNXVPZm1zNfSV+HM59M9OOX0g8VZHQjjgZzNjYnT5kZa4FOaYXA5G
Br1P8AadJBkPITBTzl/q3o/MAXFjlrgqh97JnkajblkNNIwV2srZRlmV7CdlmKwdEI+RrFAeO4ki
g1dOJKilB1nDPBq8k/IM9SFW1UYgkztzu9jpy+AltCfW9JGoG77X5vPzuQHsJ5cpAfDToUgDXE0r
2NqytOG2lla00bPoUSXTdEnIDctC5tBN95JivRiIgm37F6xVg693qQcKpQNb3iSWfgQ+6B5mGI5v
Uat3Aa8tkgXZRYd4YVhM4vorGwTdr9yYFAMDg2GEU3lPYxMdsFoZgchiUhNrYj0IJ+p9Le6KXTZM
TO68sb7xKkXQuOpfqVf/8ro0fNiBGIGFw2TtNNJItmERDfeFC0ZucAHWEsBAbG+dmGEDr4Wxbv5v
MDgWR1UWt4RElij64ERvjb7UFNGz1+zh0ode9sncrI7OVTU41gX47C3fbezTdNeiGbmuuApRSNrp
Dg0u0YrwMoghaxlwlQTBF1KTBMFD76wmq8d1XH9HRXybRr62b2V2ks3WeLr9AVgkgrreSnmy4R4B
7QaPY8/4s7lFNhkL/KbBOl9H5DcYVmPspAHUsmeJBDsG2m5ZKbzUNsfEoob+6OB9WeNR2yxZ/oLR
7DZoa41tVrjikbyZf4tpnJY8f1554Xc66mfiCZjFF3ChyQC62NNikCnSgfHX018IqzjfnJMz3pe4
lgRkOoacZikp2csiel+pxi5myX7HdxYt+VP2NDxn0u0+DUhSATH31o0wZ6zc725mk4Pejw+Obq1H
10w/Xat7jZUO4LnA6t6T5439VAPbPNctXzDp2h6YxmerxvW+sQFN3Q1Kn052DW6JkfC0qVMNDqnG
ILpKGUcMFXm9mdG3REPSlMJQYT1iAeGzRkDWmNGnDdnRU1gYTPSZExVsNjiFFz4t356Aw4zKHOGZ
D+kWsg6mhq4kSGFhnV1aTGiIDOBWs53huZvZozRp4pyKbPngPDd3DqsOn2NPv4OnnAURajq/wrQg
efExpdJfs2NK6Mm/bOyZLAgJ0IU6OcCZLMfut3RokqzcrcO6o1bD9k2IzBT/zs6chETprFXIeuO9
4fzxWayAoonmL8jq4MOYDLGE0SlJILpuTc2mJUzVrP8YWtedVI8RPyM6YxMzu9m0I6l7DJ6ANDMo
eLCWun/M0gR7yKgb1qNjlhWl8aoaf6mmT4tjKihABftATb7IOGXfaspmYUY72BBzM/vLjF3jwr6m
vgiOEn4R8a+mFT5lsVxARAqbhYmHh6MzEqyEBhvZkgj5Yik+9DhuoG9n3pGR878+GRj2uu5tQxlh
KUMnEy1B0Y/9UwOtFbRN3gIoAkOXFsQ3CidOnkcVD3dV2X5BsCYyuvHQKhPbvqGOI9oOHOUIcNNp
F5Yvw5tdQjmHoldetKEt1ak08/Kis0FysKL0M3zOMdvmI1E8Gi5prvakOo/RHD0oZvhQuCpqRX3o
XyajoyrPtBnQtLrh383X2makt5j4igchsuPqePlR6rdyu+W7YJFK72zGzbaJ8yRovb7ftqPT7lnU
EIPTVMmWmgMHf+2ZnHzEMROFPARRJt6NqnhFD+ryUndJuKaRuSeeR+y92aR+i/rZ3bKiXB5HC0lo
70zWAeP+HE5dV57ruYXb17kr0ez4jME085lYsUfKkUQxb8v5oq2ee3Ji/g0yCj/rDmDanBvsAXST
vNeuJdeB1FSfvpczE/TlQ2K0SRvokWy9Tavn8aWFjcxOxjE3rNGB6XbRPYeJTbxNZBylUeT7sbfT
/Q3eSXNDkpiReTQIRAiE+Qx6FvOM8qeFCRYUGHTfAoEB1p6WDSCJNiJpPmzDqDbpLRxmZoq77WNm
4mMG5NmjTtmMuSqPJoUR240492ej6U4zlriTLlLzKyfGhn8Ef8vUgiOCqFjvXXssHgzqs12cDQ85
0Xe7TDZg6+3CuPTZzeVhW2MAIHE94bewj1IKdbA1rFG1G5FE1KbtZ5KmKmQ6V/g2lSghtKXJ9cI9
AMM+J9VCH5+skYUMIIvuBJ4cEVHUd6Go1ps0xsAHYgjym9Ta85cuhL54+bruPS+W4TjayW4qJlbM
69vajO2egIE6xNU/PHJYL6yLMFpnzVDsLSNKz8ps1QlQBSA4a2welMjIHm+WgSJvZRvbxNld105P
NoXnXpsthmK9ZpMLdttO2/qX8Nrusth4sSqnl4duMZcnNQ5MmygwfIeipgJnZCVZedcmktfCm35S
gAnv8VQRU7vcbPUy51xQU/xTjovc5m4a0T1POUttnX9hvFHMqsl+oKGIv3phVTuSqYhL6XOWujFB
lHnmjFfMBlC59UbnPosaRJ+xdySLxjtyJZuHOM8UBoESPojKoZhzLa9dvuzIj2oDavyGWEk1kW9f
5nsOkeFWJmo+ER+UyoO27A2izJE0SOrjpQaFOy3Jhqz5l0IN3o4VT3tUsrtFQjU63e+Ia0v2AP8i
D5JFHflaOs1XNcc1xN4bMtjyajJGvD+tML5behL209/CInlFulrxNll2/jAuC0HubTyEmK7tO6IC
7TAfWe2aIq6OmZeLI6SodJeV+UtmOwWNqKGfOmHOfAA9DIwqB2bBxoZ1EyJYOaHBZXu1HEwRxW95
vPxUffOBBy/xDSoAv6w7JmYjpQA7QVo/rRWbG2scRYuj38URHgfPybttLVZzQ46FGaScRJeq6JJN
viwsyOX8MtYFAshbDHXN7vQ6yagEo2tor4TQHJBuX5faSLdsAq7E4rnbdRSfo9kngVi4aV2DRxxW
VXL2+FZ39GnG1QNB9oDYPfftGXoNOZDeNhoK94eCzQBI6NTsi3LQLZrbHpYOyoe1iE/YLGqPIB05
iRdBhx1ma1PRG28TkgB5FaxPN2PBp0TbwKC89WaN/r7aU3r2qoiAPeVigWIZnm7wn03ItpgOpJh0
fMOueFxUZj2Q85RfDAUBcE1wFK5J0oRGqgh7q1vjzrytDryK7tBGTrsRkoi0YrTLBxlLFxf39NZQ
sgfw5FpEAbcUFaMT+zXyWL9Lzf6LwAzcXgSEJk72Ckpx9FdH+xFSd+DhqQ9vhqyRTMNwyTm595nG
XxNbDIBUZ7+iI0huJsZ1vxLx6Mu1fHCntX+T/GYBwym+cN2MThrpbUHeJx8oeKC42igkx9QJjDiZ
nt3acfgjQI+KnNkSEJz+oHpn3XYgU9x+fK0jdonZRK6L0Q4pAA/PC1h7RL7bjmXoJUZ/MIeivx/0
qN91eVo9g2ayAmIxTN+IBXFp8L4qP2om+SlMvduP7mK9x8bSv2jKjWH01WShsTVx8Y8WgtoWqVRH
axW6CbPCpblVRK0EKq3k8NBa1fo4jiOGRGZRENNvOEwjv1iy6b6INarOjKVsVvxO9Ayrhle3meDd
xZU/0TKw22QLRvPZ6t9559LxYLX8t/YR2cmGu+7nJHO2VmIxXWTzWGu2X3uIs5oKql7229fTW6LF
z5Esgevf9DlzwTgQZoqLBk1Or27MfwGyWh02HQtE2qMhsAmhvxPZ1P7T+2Z8BVA0+hnd7qaoZ+hu
OmAbo+eW7VxNv9IsxvC9B8cf8gmqZV5OgecMRhh7iA/mqIoBJUnz2RisX114GX4gYjhn08p8w2ii
Bw+b5KYTtUHQLD7qXrLAAABPAodJ1YNYHS4r64q9YSmW+dqY3VnRxAOXUZ10ZZsNmxFU8zsyKHOb
js6L20nz0bKVuafzQp0j84YDXnGzuCIiErtZt8tUZoQ9RE8puMETq8LypRfIKqrFLc6GPKKKIhAl
17I3wP6Or2qHXMKa7sd2EZOxoNAfrfwTaT3jnAcQTpQDPhHavs7wOYUKk7P0n16zcmsgJ2J/eGmq
79HIrtFKFnF/T5IqaBHdPDGmIbGUuiX+gSLNVcnot4DQddvpu8S+vSBk3ArZ7m35TDQFMUO8lOJJ
GSchzk51FydHN91Df01ZIenQMT13LxqqvDPs+4g0Aq8kAzqxN2X6bpPgYml8vPu12Mvyx3MeaLs2
qU7n0J0ZRBorrZB+6hl9VkOYtlwqsGX4tr4q56HWXyx6quouSXedQxErDktNrkfxW077giFUp/lm
x4KqPi9MldKDMd/3DJkGNozFSFA3kq+cq63t/4AXUSP8dloA57cdznP5M2CaNqPrGn8bZUueDUkY
HmqVpN3G9XNMJn1zNlR2ECyqpf3gNN6WW+9cRzd1TR0qPnnQrgFpgid92M7dz8L8QuTIGOmr9Ol1
YTLVxeE0Ii+gMbJagvh8oj/2Rna0l5ObsGu1i0DYe714qNRzxavT0mhf3J5BP2S/sS8CZRF/6/pu
7wb1+HP71mTyR5NJbCAohBV0fijcu7p90zkvY5Ufc3M3GSfiPA5lAeOQJpqTYdC/s4SQOESoBsDV
BfLY9BTFeB0HyJ7zDyfQpoQwNzCLs9Wxnbh34GbngFH06rWWB8kkgsi7TRpNm8Y6JiiNeGK4RwJ+
6zzZNsa9RhCm/RHX94Vx6JOfGxQaN6I/CT7Ai2aSCHPxytv264MZy+Q8eEQcdYJg32/beF7mVzyT
G9YcnX2J3J1ijYUfRkOM0+8y9DOlCHvjp0ClWHKrQihOV41IoksdXVOb8Bu0WvnF5R6XhM/Ynd5s
a9pdwNlov8paa9ngjvZLMorqwHT3y8zN/ArbL3RWuqv8MhH06pKqRfHVtzNSKPveFZpfWsSuFmRv
cuiAQZbnyGxOCXQ9o9gXBM1PJCrBwwLBTiAHGBLEuSyXbi6E+WKRE2Nz5HkvY8PJ67FXKxikRht7
fAExHMAy8RuqwSzfkddOD8VPpZpc4hTf89NMcE95kWRizDT4onvPAP4mx5b9rmtdctgqXg5Lqr8T
84vuPTbRLkOAuao/5pM7rX3V10fTe0EsvhZ/E+h4Flg1ODk4FXt9zFCj7W6hBKYAN718pM1LSjzb
qO+jeD7ISfdzpBtNjcXeg67N0J5igQ3CYUF1YyN/84COt9VTZ7x2FuWltqe2PdTmjYQP9T/9tQeP
jX0J3RsbLyF/aqw2pfw3Q10rs/PKtzWkaEEY6SyRj9yceZJ2j6goALQ340TwvB9Strh+7x35g/jP
jxOw2Q7cMgbuq7kbbD43jtuFnfzhpoJkN1kmF28xqEg4EHkGaJoCrajCtNNeR+Rn8Dc3bvSQi/s5
yfe59WmiBF8q+KEMX2P1WY/YOsZnkG63q3C+jQBsVO8aSgC18UiQyAoq0tJAmvJMqKROpwh+vlou
NoFwFl6qOXoTHsqMJDpGUFGdaNOnEKlJQrBCLTs15P64N0bgeG9ARhtbNuEsjChZOfebYKrXU0sE
zkKmWSKC2HqtapKM+URmGh4EAbWEGb1l6ckX9izjDnv0Fbqojdc/dj978yZDna/50gelFv3rRhXk
CUuG6iKXg1a+DdO30PdLuTMyeHcgBb2vWtxDDvBTYKC5BZZRHlv6xErsKiJeJmJ2cgNcwAP3agrh
TfjFpPmz871y5k7Nd5s/O+JMe7ER6iMePpCShQLVAAoGJJfXNUPDvp+0izvvQVH0Lu/D/UCoTvmu
1R9MrQJl0+M6X1r3FPOm9Om2LHdm9tqN306ldgsSW8QG6NuebFIyGvSFlTYQVppxZINQKr9ICnc6
KI71gf0M+I+nTr0t7qmEyf4/3oBYDto/fjAqxvGfEve3+DNP2wv5WMx/LD/q7gd97R7YMP1zudHN
n3Ih683bLc05a7g8OcV7WLYOMkUr263l88AcJV3vpLjndttST/vAUKK/hpHJHyRSwkJ/e21Xxa/Z
+KAv7yUqEaM/aRRZseP1+5uwGHlGyokkQahmCJdComr6Y0Hkyo5vv4fqWBPgbMnk1FjF/YSdki8+
2VK/+HJ6GCeUgwMzwvJqeEwgM8yrr+lEkp/4dubfDgFKBhBYzDBc1/gW9hLyMPhL9quxd3BJZOnR
Vk+JHaAgXYS2Y7hIwMAbkrJQRuuV0JDdOsu7iHhd9tqhkQO1QOVUyOFjMaxtFx9K9519Aa10sS3F
WxL9ymvvkaBa7rsv99D0d1LxP5zolTdjuevZyGFnOkzJQY4IDCGxJuv5pucZlxeLUzUvOTNuB4T9
U3JPRTMphsm9U2ImJSeqfnTh7aucL/mDQ8wjKoyQqSovAknuKmeLa2DXWz9i8dQN58z7hY9ejMd4
PpM5tpH95famsZHmJTp4VNzmNVWPkclCXjgh2Un8tN+6CBeqPGYlU/fPYyLGEoWrp/XbGIRt+pXl
F4X2AE7KKsMBr5y4mubdYhzajlZW39uzsx25Niz3aGjsI7qtnV0lO5JpfUCcii79urSPy/TlGDwx
H0X6qSWkRbsI6kn6UNplaAK2/yEEQ18fPybntNb3kP1qFoMqOU8piXlfzH60irD04lA2z7qF6vJL
d07SfoymF7JH6viwim2bnMrykZwAUAS+XV49BrP1dFdk9zZK27T/LNKeh+Ak3JdR7GZusTTGqPIi
zOc4ux/Gsx4TNY1Kqn/P5BGGzLC61CthiqOdJxR85aNnklT4oJiqj4L38X017rwhpJELRP/NfcSu
O7C4zGT0O0uCMaqzS7SpKCCk60XYAqqkz7f7hyQHrmjCXc3sjaFvZYNFBl1UxOWs35KELiUpOnF9
GJzHTJ/Oo/kZD9GuMD1G1cQNtVc6Gl86LX0P8epsMGZ9hwuZiDUVUqZTMDO7pgPQpE6IKm1JciWU
YONwAbvVI4gExKcvZOdy2mXHGcp10X2nqKZLIsmX6lAav8nobBrzLeMAMPUMw3jmM5MuKeBntonx
9DssSaClC57/5S7rSrBBTHEZqpX8+Ub3ShRUp6bD4N3fkr4J4NiuBCwtVByzEzoQOJV8MiXx61P3
OMTQvlebUyYO2uhjFoj2p5dIXYpI+FpDfA+jqlX8jV0ZrMnTpL5IdVfQ6lXGeVAzwmy1INXvOk/c
r15+7hWRhjY3VlxuIg2hNB/6RIKoZ6JLlJx4g/lC8nc41AUg6vjbtthYZb/NSDS7QLKPnIYbkQDp
4TjigmW1zZkLo5uBc8WPrNC2RAR4OgyPsvZpHN/JZ5L9HURrxBec2NG2rX4sFuywK1l5/tVuKAd7
Z0QRFNuMTrw5JM6wHY2fpmlBzhIrdgN7DWV7UIxAdXw50IzR82rvWjYf6mo4IDVhujrHf220c929
gbpNI4hkmbnIkufFhGNatyGDv3MPr2DnrAI5/Z9yyeBrX3tpvZp587Xqksz1zretn6b8S4RzEiDu
Y1g9ZfE+tSkdOno3toDsmteR7K97pXHxJq+p95KYRji0aHrXfzO6kOi5Wv68hvwg3DbGxwCic+A3
Tvb2eqjwuSx0iYX8jEljbINs1fejM54H+Tw1W5lSq8CryrSNwUqYjkdvf8ihG5ovYT00RPmybkvm
U1NvC+NucACyHoRjwKQPcGGEqCf8nhpRVuluIExvQtVn6g99exrsU8taXCY/pSX8mRFyrx1MNqWK
QW5mvDjOZdSMHcLPjU4vBZIGWC3fPG4VlAF+euvIGNwMr7MF7X4gWrF4mN0fsoL+rYDx7dIG4Xmt
rWeEqpu0npn7/HLG29G11U6Gcyiz3ZAT9sfvxtpcrI+e+BtIa2ULULTbMnmbnMhfJ04jbEhHjaeI
jQF5BWf2z5b4rWKFUvSZdUmKzg3jCmSnrPjT54vePAu0qtXZyHg4Mx5o/SoVsq99e0s9cE+qo/cR
57H8s6QMYtIJWuZV6bMc2DYBhlfNfSRf8kn443Ltm4h1P2XZm4HyawEk5DBop+njAeiiiwPdtq6e
yvFVa57c9nFadiOG6cr1mf4yQz+Kgn9A3bfdh0kHY3unLtUPNdOMfKECItWnLF5J1ryb06vSTjgC
yVZ+LJxTKd8zsNfr0vuOJLeRDJ4EMCxBWKvBXh77ncVwtaSlTqjr9OxvhIuvhn2sLhmJd2lNm8vt
XVU/Hnx8ko93qbEjD80yyXmGCBwvQZORyhar/ZC+jlDwcbaxvP5Opy+v5y9EdaBZ75X5r2nHXWIt
gaUfQL2j6eI5Xt3hYdCIDIXfKGsEG+CN+xbTNlTzlQwQ2eC/sEm6yad/NsK+Rc9Bsg1nXF1Hxg3R
BivfK1kB/spJjZY6P0Yes33NvWIY9Ne8Ohf1wr4clyPzHlIc0iU0x+7Ywfrj83AQN7j5LTmnvbeg
Qw2Ghh2uCcsIFEhj+3ms/7ktkiRzDmETf3gx5iFmsRW50GNZ7RBWHJ1+2fcES+g3XRPJQGjje8jY
uakjkl6/jci8a9Ghw2OmBfN2VteTonyLABiDprL3zcLL7izTwa3j92Gu321b23vrGLpSP9c1AYpq
9RmHbeRS3DPPDK1xPjLj/xAUiNIbj5OVPRB9FkzTsk0VycOmU0OCk6Eb6Yfe1c5lHp8SS9tWbP83
bDN+W01uh/I/ks5kSU5kC6JfhBkBQQDbJOfMmkdpg5VKJeZ5iICvfyf77draZK3qyiS44df9uHlO
FptFPgsr7USrN5wGnposxDdfub9wvjBLUFHB27jfZIUVgfd6kT4OsFSdarf7bYoAg3gDYiQsw7Pg
hYvfO6J3fdNZ7m4FKR0B4iXe92+pnsbhRcmZEXmtN054u82Vn6yHHnVW7IUhKuAv53VNjrjhHsvQ
ijI3PNQ9vef4jwcx3NUV672aJf3UH00cPzrZDKQJROO0DvfTWl1qa6aut97GNiUqiMv0nV4CDuhN
ssaPOArvDOSvOvE+nHbczLw0x8Ih6Ycvx0kuxJO205K/CTh6xlnfhnXYhfwZG3fktCRRaPKd5ODo
KGJblxWDDgUbSYi/Yj1YnrgOTXV0B55TLJWaBso+8HesLn91VnAsGn3XCxM15CsHiq3YatK9SrHu
O27+o+rNM3Lkh56nsyzirbtC9xQ0fAJU4tpzu9fqhtluQJanzyNYGiy88sGe/k6xdwgd65jxPklt
jwZt99ZihVZk73G0P1ker2DF0zsu6yUtmd4LMnCjEo+uPe/UfwUsMD7lsMVdFqVpf+yGkcKZ8TDZ
hsIRWqjY8FFOefKdZquI/7nF7fnhZ+fFjJ/5J6S9Sgv/PIh1C9rtXjVMbLOjX2ZEpNFv94mFJmej
/BjPbEtEeKSpH3sJnyk3byNvpgeZGe6nb/i8g2rXeryisNh2DqYzlxGSClbKeGW87DyDibTE+6HH
/FTochv25cm2a9Kd+aEz9S+2yiUlxmnC/42173tWMTfPoVODOqdsY+trAzo03rM2poIbTEeaJ6DG
G+qOYt4Ginupo7JLEWiaRJJDPBsqi0MLU1G3K017aSh7iIP1TeJ8nUcG4g5sOgVVrL/mW1FpiBpo
2/0Ff9GpWCDvE+WLw5QLCT3VzXrCOTRxraNAU7kvVGBt6Zl5oOOlBA++Hqo++ej48sKoB5U1PdWu
D9dTVi2U//zFHd+LmVveQI5cKJKB/Do5Mrr2xRuLX/mi8AJSN+3VR1MlsPqZrKaWsY5AKAbIGtNZ
tTUslWJRXnu2Ye3Ikcz0w9cj5/3RTe3DgmtySHkoRB0FuCAwsBLaxgK+csrHGS1FPAltx4DBBcfr
03Mdj5s8brd1w26bdAOVUlgi26hveBHBQsR2jTjf7tI+ODoIrPBdd/lsdsXob5zCPYDo3zpefc+Y
eSbly02LoXi0ogTQXuAQXe8VWSGSlj4hyKxGD5O0A7IgwGyQNzRPEcgau3NIp2Fzu7OldJhWYjhK
pt5+qv7B76deyl0/hWbdNi93MzfDFVm29XE9B2CucRoHIzjfmhNTkR2qpwJlzyHlB8j4zgkDfLYd
6kpzGbgQDk0ZCUvvORlON+f5MvRbB29eqMv3dsrPk8ntCL/sw5rGlDHJ6rnxsCniouBmSHItl/Xn
ICSuEAI0sYsnNhf2XTcjlgf8oHRW8EdG1rOMZLd23PRALGuncza/K58iwijRpG0cmwhW4d6N/c2k
AtwEFKqViggZrZ0aa7iPJF+0LpoJeVQ+zwWLU6ZzvcHoxYdz62Be410Lz69cdRUpy0PXyKutIpnc
9javXUJDabDFsRUl5nZf7yK3rq92QMpYcLI0Q41ZyaGZV/11iZZESyGjVGIAsAOc07xKbSq9SkVY
fxh+Ggbxlp/XWjUfaHsxqt/Fq71zkfda4d4JpP+O9uNNMoMZTnrnUsv11c3dI+7uA6UXLwCAn9gK
U+dLItmow2TtTNigieb6mFIsm4zqQFBqS45sF4f5kz0yqrKHDEgGQu158ivrV6vxiAZs/oS9cuEg
hqFSNsfhlg7NSDLDpZP1HLpc33R9GpnYKbKjRM4zsLOpnh56os6OfwjNH8nba6YmcSAcOeDRpfZ3
rrajIuzAvxV08WQjo7BMVrzv8nuB6ofh/ovvHgcs2WGJ+3j0x88Sp6Nb5g8agW401C4uNdmu5JL1
3YEcPyueMVKmeJCyOYmJOFwzHxyVP5P9Rg9lO8vi/mQr5yRk+K9TGYWdBeGbtH5pgBHfVuyuHaLJ
8FCYcDxNrMurWD42YtwSn+enHCqaBnEbuhxInv+5WAjx4+DfM3v80lgJ6QacEXkwZRW3/2DtsFgK
P4o2vq4TyTQ94qpMk9ewNndjOZEcxPzvtTDGp4VfkTs3ByRm1hoZMUGaJ7OcFQMvB0kwEeP1baFi
7WgRp8dUNxRBLr+cnE7bYMbU4/nwNkluO1FWTozQo32maoFVQNxCYvDwc/dsWHfpaCgDwrgWc0l1
wvV4s24u/nBH0+wB2tnFn5bpyIrtb2DcvZflV4PKWEln1ybqw07m/RT38l7rBvkwAGLRhNxpgq3P
TjlWdK7MIHT9Ltgmt6tjtXCXJ5Nqc51Q/XDflTE3cHF12+xf4wY/YbDe9SCBW+qspByYC+uz7qFd
BC6gQGrp6Wq5uWGYebdLgCHtJgKhKSmEGOH0aCZm3bheQtsgAnxj8camQX1EoExuL0OLtE3GdVX2
C+YjunK7ImWUo08rV5Ayqi7ZYWrYG4fi3pbGONb2+7lk8ToQJq9N35xkKiMHmkJnPIZuibwCLmF1
0cTH+eCXNR7LCct5XstqN4FNebYWsvk5abr7plXgh/OCg9m1n0Ie0Lasesorg9uaaHaeRNC0wZ6S
wvFQZSlxzrkMvvMh+GP3dnhvex07CAGz8H11WWM53nUYcr9/a/B9fIDsKQ964W2gvQlrtMIt5IJB
PsY+PSCbrikounbLh0ZhA4NfAJ76EKdJfZUT7FCSDBa3He9zmmV3obXjey2G6UDEMCMwXivScH1B
KVkaPwRCEO1M1tTwBKUOhjyEPAdShR28t23vfIolCR4duVRFNJneOUg07Yge+/QgahSHYo7z8+x4
5zaEhiF7wtSro8V/1XZHci7VXQcH5DCskowbscsjm9hx1xU+nqUB055RRIpHIpGYh8gwEU4b7irn
h5YaXLY5/Rxu4Dtf9AXi2prxxCftyK4vT+LzkHGpr4rJEEMNHVZPhKifcaalp7wnY4BGknWosV3+
OhVT/1QNHmZ+7LXmIQvRj0XognBxiOs85WA4AvAliX7UbeZ/q8qDUrJMyJ4BPZOQpbwH4cmYKpjB
woutlxdW//skoSzPX3wQDwNdMaPjsszOZ119B2Jd91POp2eX4DtIJ31NxtIJ3qgBcWcGNkCMcpvT
fcJa0Sw0dc9L+uSvY/OvWEfuuFlTcwuVjgoxYvuARsgLO8trgVlipyf7pTL6b2v3+bn2xF3llYA5
Up95MK+L51nf3rdjQMjYA67yGGatf/DESDyy1+KT9XP4ikPZvEN5of6Bag4eimW+9EM/7xOaZS52
qKa3cXBYBYfVeuIeSa4HW9YT3xX5WEMh2DW20/21MUweutXMx5rVKRxVlfGs5DHrnT5xGdG1a/31
VV2eREEId8q4VxAr+O9rX8Oj4Fgr8o7Qcmfz97X6u7BhodwIbEd3cV+yoHNgt+AgYXZpC+uMWcVG
nB4QrL2k4pASiMLogeU7Gdqb+XOtvT2WueyKLcbZ0p8yndsaeApr0dGcZqfC9qGm6W02M8mMMEAD
tMPmjUoyxtPZ4owuiLbYmzKXZOdyQu84GQeJJcQbD81tzdPq0P8TZn25uwXAYAHMHYnEAliyGhjL
ytYzCBkJE3WWBpGgMRHBluOnBnP3wl/B8eSwAW/sarp3gOlwgJrbLlolpOwQFg7DnP1Aq8+wN2tk
oboICSt07L9SWFCsO1pa4MqGn0a4QwAwmsrDslp45Q6QHpYU122AHJrn0/JgUTKVIaCfp0xTMEW3
vMwA9Oc+k4Uftse2Kb7deH2tCkOO5W7O1GOQQo0kkgmOIzQLTj+sNcekbzjKnfYlZ46iMiblKK0C
qR+82KufCuMGvJCoF+FGKuMTfYc3poTw3iwzoWrSQrj3bnX2RRySDRnU8jj6Fe1JzRxg2kVi2BqH
utGQK+zE/PtZLKIhaOnMJ/0GPSCd9/zo/Skb1o7HH/2ViXBqthUVTHRLlslfN0x+M5+sd8LUzWeJ
MCSXt6RsEbypWQeqEcMzIFmeREROOeCqOP7X00n4bE9B/DMuSiQsxePs5MfBQ8w78EVr2V+kha2w
smhygggZcp7czotyFTvj0QMfA/1ipJUBCdSyH+YTfDc2+wldw1umntyL7FSHAkD7pKbd0JdwDAi7
tkeXQFEEPBuJdUkWNiR5Z/ckcJFac+PgdUS4ovcsSfd8rMnJonWYwh5ezG4u+AKulvAuGpwDtidu
Ctey/6z6zz35ka2GSXbXSbzEDvPZGlD5jtscmUkZm2Jvi6FZdeuntbLultpy+U54vxfDt2V0st0M
QglnLJcW6O4xUr6FhqYNgx74ftbFzRB1vYwPg9VLhJ+820/LADikC2LGDS0qxm48V2MmSK5UJWMd
+QkGdLJ9VBHY8KrSWJHDxe3DU28Xe/yxPD9TRZKIPfemdzJeRFRi4oqm8XVKbO4wFRNyYvlfK6mH
bWlPlAAX1NUwwTGmFqFELRzjIWqzBT6RTbwiDgnf4rProiHtE4wL6ikhNZJEaYtfYupHoiJFnTc7
u4zjfjuv7V2rxx8bjvf8rJjIsCDE+WOv3fI09JIlEUkliYqe3mNwk9wnLEf/q3iNQ/pynT9Uyf1F
wgp3ra64WjHpF1EYs/ULk/k8+3+8QOEtqDqQjrblWDhrYZbzNq8+6s5znsg3TJ8kjuxIQ0rAdeD8
Hscmd3dZqQVD3whwLIFldmJhMJ6CFbeNhOb82N1Mj7mDQOVzr9n5Y1Hty4Q3MMEsAspyCB+70sHA
OIhLWZjhgZRAi7Uy6xBslEXGpi0/g7WEyRO0X9xaJzxJSdHy2DOV+HBDZBSWA6dxkKfFHZwC5g+7
xOLgyeWhXdW/eMpuc61nvvH2/m0XzE+m8x9CZZm7OI0J9IqQW5Jvd/O4A/4mE3AMauC7cWuGCXNE
fWPUbVseWvbRbXLxhQ+dKjqVQJpfwuqRDKV3rSZ4DRsd6pT9p2O89woP7M4TNwGM9lLrzknxPQaa
ylxIQqyHSUtEuQ2u4NoolYdPWRKyq5Y0zy2JQuCnG/xFwWNJTPirG7FrwqbAhO1lDwmqdjeJKHE+
45FrBCJL3KSsBkzo/NBI+AwK7LmTE+JgOz+62rrWfdG9x7GXY3noEASm2X11cVyzARnmv5Uz2OyM
5ZseKa2t/eqdOpL0TqbJ9OZx/+AObxBqXcLpFMw+LW3zTLTqtQzIT0kyk7y+OUU3a9d9jNAu76uc
yU8qC4xRBlGnkI3+1bm4Ur+J47yuRASrB7st37vkFhNbfNZZtbaEj++d+mYQSVXUTSuLgYA3RYAy
sanm8V9ZV0A68hoxCnuQ8lhBdwCoeFbyZJqj1rVgMNh8TeODyOJpR0GmxNDvMmjrkfj0zDwadZ1V
H1Q2/faglRzgZ4SXZUxu3Ssh5gWZA2zrU4TDhdtRBKULZNrgOsfJbbDvZ3PYiK3JK1ewY5WCjo18
+Ec1cLUrixlGw4rhulz97wwlbl832a+2rUmULFx82tJaNzlslmha/A7xYGXXEUC82NVLWn23lV19
wUe7mbgLVMmd7NmY+YmPDV/JlvPaoeR8405++0yFueBWb6fdClwtf0XO4MbJ2ws7wkDTZ9akc3e0
dOgt+6kvJLWLgREnmuk0T38scBn2SwxIJ8Eg/s7dQ536tgUsQek7w2tj6p1Qc3rAT2sDPqQo9FEk
evouebSLnRVYH3pRf6qCTS/QuHoPfh9UlD97P7NbTk1UO/pBz8P87okQ17Ma8Efd6KBVAZKZ6+Hw
yvr21SYjuS1jyyeQ5Iz7rmSNz8idEnKw392U7qIjxhFJ8WLwMwe8HLjo+Lu54ua874AxnVxvJQFc
Bkv1MCxob50fDvwhj5uTy16cBq38Li2Gp7Un3scM5zCQFZ18qkAEsm5dbPakzEybop4AABDIYP3E
Z0JFXrXNhtFHP+neFqWDJ4u+ov2cztUlVpOzY6Dp0Dnpmgg8WjU2vkzDfReH/U9xg7JhO2FQnH3r
cYIn9RcwlrmOUs4X1xn6k5l81OA4qP8oucqtVdkjVxB7uvJ0NVEp+ZqBw9JHhR/pbg5Vd8qCLDiV
PWWXgcwJruqxQS0Tkv2GqR96zalSzehqKJTuTSsmbtRDIkHFs/B13s4M8E7zJ/waKsH9ybtvaqf7
VdjDcO76sHgaTB7fOe6cf9g+naGOtqZIF9myn5eCdRMoq7PPGoN5kI510if9cpae/b1iTrOgvm3s
hqaFKg+t00zU/CgTZ9p5iGJR7rvtEWUEn4Jjc5IH/Ghx6jpnXWfqa7Ihqy5eprcOmIOtbeVvxf8d
XTgDCS2Q26MdZ9qZzEJaC0W8F7P4WafxUy0E7u3cXn4HKDYX15DcZgHfnGnDKF5WGyudXRpzxcGt
xogkCuvmoXpdvWzkNEGalBbuMUvlf1pJ8bpk1toM4Sj/+aPH48j0HFFkvDwT4HIiw35qQ8hMbNjh
I61W5yxcbsQgq41MQWNrjreSc3/V6W6YOHKp8ulpyCQ3NCSt2AcmFFvbZqM6DUsLGwHpysPOUnnj
jgcfyEfc+pfeF84/7RBuHszEdWjMrHWfMXb/LWAwPS4gf7dN2jH1Q+25TkY8lrb8AVJGXXw6sphi
tA2ZFwoFYu3GsjF+Itk+dNZL6xfetlCGdEzs1pT1aUcFX2pq03dmjPCTcOHvjAIN/NXa1R99JfND
Q4CGlB8xYvSfrvlIu3FgQVcU0QCHdD/NQv3L1LNsimOsPP3UlYAi91XCUrANE94SztKfO9fKgQLY
FoFLZmxIauWn1B2QiIasBLLikn1Q57Vw7SAISavuRBX1inoDrdm5KKtGQ0lxNTFlc8VGJznXVv0L
sF6xpab0tRysDxFSvoSJer7Cp+rf8DwP9yygXaKHCYqVKOJLSJSPwGCXfCPZ0EQN6pkEe9x/dwsM
EYci3M3EZfFX06w2gpVGV1l778rXqwVp4f6UXe9FzGrVMa3k6lw8J2nGv8a3VLZr8mC4Tn4iUNed
7NJj2DpDAdGHalYaD1Nev1YjIVK/pA60zxf0JXtxZmZcYktxFHK1do81sFkC3lWBewNVZS73fcX5
uvOkCe6TIdcI0cK9dJLI41LFy3HFAf8i2ZBitB/KPYVotDoRM7iKYmWJmatm64SWoBAlhHIKl3lX
rq21XX1f++hJNib3fmndjR8oqEyF7WGvXYKPMUN5Lxw3Kba1u767q8vCCGaUizwaJ/g8F+xHLRXy
x1GIryLlxbS0C5uGoVtWFp1523+u9H5jn3carAKVSZ3IaSeQTb5wHwPRz4jsjrxP6W19im3gS2bG
EmMmdm8AvNZdlQ79IdfJ7W8I3/yxHP84An1tGIgBOHjMtiwIqmicZLir1qL8S69pfy3anOLwOi61
igaXvV/vK/GwyjYgzN17+3bMg13Jde1ctenIpo8F1KBqJoNUePdUaoVPne1N21CN1GJY6HMac96S
AT01a7m+QdltjmujxaNwLRWFQT4+ks2u962zVtEyCHNE8S+iVsn4TzkzbaBLMiusrn0g+4pZY+CI
z6g4j3SNPy6GXHgog0ZQhoCSTmYcf1YQCFq9PAa2QX/pfGgf8rryvgEHAGvzkO4roI4rPzKbvdV0
1iEd/DRSjAtbcvvzVhlR3a3tglHBLfg6wS+kNngGKVPQa7GvF5ERXk/i7eir5M3N2b7x0rDcd7u3
KoLro3UNAiZ/zavhgETXHMxgV/vM1OKRp+C2bULFrFIUUEBnFJbMVQgpaPpNvX2wsUiaHZBvy52w
s/TD+It9ruypf60mviE4LCrslIo6Y8tiJ1pK28KtmbYAT6EbB2BNoMqyACvq/rdIs+6vXirzgvY+
UaNN72aXVO19PZtvW6nknimi4nuFgznsu45Q1FofQ9Xqx7Wt1YUkMIA8Vo5bNXqgZdykJi1IIG4O
ONbbnv1GM3d07Sbs4sIMjSsbad0tm4E0TgfwFwvfqvEfw0aGO0zrbL1sFlAO+2TgYRNI9FvR24yU
RXL7AnOQLQvaxUioZv0skkm+DSmDGh1xflTPo4LuGIT70pPV0Uao2uTZ8sHYif7NRRgWh7LRKShR
2vrSad+MKXgzMaaw/IH8QoDeHCSQxH8ptjHiLDo+2hXJUa/CczfD9UD05z4jMno1pCo0YneY7dmE
uYdJpwyYfJQPt3Nr45Ox3NS8bnc1fSoEjxvQVFP/e7Fx4mZefB8rYuzxUufbHrAUTpX0X8aoulHC
fC4zZuK+j91jqss3pqQxCmzrpXQZ2DaVlt3HpEosPkKL61T0P5IqHhgJxOvvfIeAbLBY1b3jEvoc
M+M9+FRZfHZtiSotXUxxrWC1lWY/1RqwEKZL8r3lDbJ16Mk52Yu0TkksuTqzbd31tgSU5/vVGT4f
ppF0TZzbe40XlmcC+w9XV9Qj18KZYkbX2Vl8P6JUMbB1UqhD0HAB1q6Y35O8ju+DYeqvTVbPOy5E
uPh0lb2wyCA53uMGzoAUp5uVFNRm7bM/YZU1l7npyws2DH500Elc+RNs0c00imtZtMgqwQg5yk3A
FTISyPIF4ph7nNZaPLH5wc891LjPZoIJOHRun0MicqaPdfQG5NXO/e1pu77nOwdqIU1/YGdgVMtc
cD6xixUia+izzLLR3Q4uUikiB3C9kSCN11rOhlJ5JnPY0XFQuTtDAPswd5TMJV3PXtVvENOdumMz
dOsTnAYXDqPjXFYbR42b4jXGr4n1a2yIWGBH2hjgWQdnHZ9L5BPUkOrFTPKxnJJ2ZzeJPgD1tL/8
m4EcvFd4e3qYG6XXY8j17Ds1W39Eqft9NkjTAXVt+12ei/kMdkRTlZF/EbCOo6qyce46AandpLP3
Ydgtl3SVyAozrCLYcvO+mxyb2xYoXH9Kv6DaVPsEOwVws8Jcm7rhYjGGGJgsRv9tKlvmeBvnRKic
6pCtg79LlrIf99jQWEavoYlcZXFpdPBrBb1hdWnGS0gidrkGSw3IK5Zhejv6i8cUjf8PGP03BCri
XgOT06VtGocmzXIEW866FDM/RMDh6AAx+xHDmD5lKgge4xTncE/j2gO1iTckFRl63kdFjiqeL02D
TR2PLmkjUjTpzUg+4u34y5bYu49rkz6IgARgjX4MxAQEl9OWP3bKRhWxmggfe2xW4gmhymqV7x3t
j8cUYsmBICypfpXY8EZogNYt6FOVrNyhmMwPlkP6ZxBItXhl1Va6yZfmjn6Uc6ufUvBI27wnB2FN
XRZpTuWoMKG6zDW1cb6pPxK6mPdJSKyXznZNMigNdqNY3Ne+WYnBaYYrYY3l3ln0zXrJx1rJ5lee
BJiAA4vv88wj5YrhL7dZlqirQ4YmX4mTQih5ceYx5Nm2byEEfPc8H3CK9DCT2WDs8SRicRkDN61G
dwTl4Q3hyUNDxyVa+bCcEvYgry6Z+Hk3rNnySY5jiMKBWDMcxXkTqxulXCzMen2Ah8JtGXJ0WTA7
jjo/h65ZIllPL3WH4DSVTKy+ttj8wok6Ov4cXLUkA7CRTcfurWsGvjR54hgW2r2tlkuVOSBiZ5O/
xm31lwMYenmtbmugJn+elti8eNXUcCrRnBIFPo5wlTqfC8C1qzRLwWCPtydkWocxmWZvdZfD31/x
bsS+SfepjXgvVWzj6Vjd5oD3gMk+CH8Sv/oauV3ySxHZYe1Ec2lNR6up9pnz2h6QbAr1jldfhhkA
jdF+SwBRYFXD0msDykYqXZOta5QINjk7hW3SrRkasuWOCKhdJSLb5Vc2rr7zQpBTPLtVjtHD5b+T
Z7/RCkJu0dW8LSmQpk+WtA/KUHxciRDg8cUxZ1oUOytmv5HPrHDtmAO7zKxjNfXp79JSbAlQx46O
ZfpzSMHMFn8FvukaiOO5rMTIa9UaDR8NIy3AwuJKry+OlHnw9vySKEb1wh86ujF+d0l4Kd2eOzbP
DMTwduXKnVmItmHZ89qPYYEnMcFUlOt5uZRzBzo/a5KD4OK1X5YZudIkNwaIoQ0uVnkHizsZdtId
mkMe5N6LdlX5smQJMAW/zW+MCnfjDQQrE81mZ2JC8R1u9mnv/JqpznxYwMeCzRYkjGPJe8uVey1P
sfOjUam39jwpaHsqES+JSYd3ERQ4MAnwoJUPI5LRwP/VYGF5sMepP/fSyl9lwIzsjK5CIZmmXV9j
J7PcvPyJrbx4asYEVCfv768gI6BazFwNoYObCGWcWJYcnN3Kbh+xHVtfPSv3gPbPYNxDjQTqY9j1
5eYJVLQ4W8obv+LO825IMdM/zgIWiBUUQyTK9i/SgvszT4LjnG3bTjk5d+YAUMNqFdg1yAqQfJFq
E3dcjsWUVl+qLNzdpM34WU9cKgCQMGPr4FtAdqRHN3b3jBA4WgKvR5YfzPSUdn52aSZUUoE1zbjz
LcLi6pRTRxS/Ahb4XNjxJoxLZz12aVA9lIHqnhwELBTUmwIsJIketeK6NIvCDF9klC1Ayif2of16
H7hc/li1TRRVaH+b2s56H3qMEqQD0XcS8CaN5LSaOtgMAK4mB3UvNz+4yetjYI3+nvDwcgA82B/n
ju4AGzfWV+lovWK0lsOx4cTYynXgPJWmuC4az8diC7q5czj0cUcNX1miXbq4Oe64LUOp1yRuIFJx
+jXih9GHIc0rb6/hvj8PFgPFStvkDkwkhboCCsVzXifc7fw2fRTEymHwg2k7TW4eHCZfV8TVVXeI
u3UEt+EvXz0tEHsy8ZwXcAA5/omush0Y38t0AZ0lK4X6f8uSMB4cBWulVzNiFbe1vd6ZbqQvmILk
A5BXEMA2r18tHOueGqd5z9XLOep+TP+08TocPTFV0dqYP7NHD+fYVNm/Gs4e/kYz7EWu272mj3rv
oXDBr0rcvVgx51aSAbcC/L+XdG/gQsWDljZikIdyQV7MM+dgIHBvFpc09px4IBbyeNyt7uDjJ6Uc
oxln9dm3GmnudtguZPhOs2vF58CgeW8y0/8uLBn8lkvP5rBRbXOC9dtvlePxeUAKSJJf1XSDJ3eq
3rF2iI9+TsYmpg5lV9tNDg3Ct45FmuS7LJksDtek3rkLNuTOCf6N0gIAdUN/oe6A60kLqCUi582+
dmiE0DX4R6QFNpuD9ZzYjbzc6sCfna5KdxDXiw1BE3wJkydOccG+TisneGKTQ+1MoH4xWThXuP/W
RYESZEiBKRW5gJS3BIN/2Mbd7FJUhUWZ7cNaGhpaOopigvlYhPmp9HBrlzDTVHjBaEmwrczLT7+2
QC82cUv7H0mbFMjLxSra9sObwMwoAma7ia/Tg8sIdM7J/Ee9woFS5nly57OBumq++rykRo3PAfd/
XdCYNDegAlPvD/sg95GQ+TfmPvQ4+s4Ps1bjtktcdQi5/p1pmxCXwFmGPe/f9lCuHH55X4fkOyuN
SVlm+6wYwl9s38yGe6S9oRUM46iioILiriHKeiQTvoARtDL0kgrvZAsfZMPKJf+D2AoDCdP/HSNi
EXEbJ2VmsRo0TYPH0poR8oNa3iY5/xUQAEkIOEGg5iAeEmJJbyH0JT2kSlPumtOtlivrm5d8JsGJ
cTDpfJX7PPaTK65WfH8r2iinMUZa0ci9Y1cfCF7JrkNIjJbZsRg4reyCcpfuFstnYKpa+9+ahm89
EZc3VVo8UjGA6Sd/MvYdWeJ+H5YZMxXRNoLzLjXdQIo3q49/jzbCYNuvmGjSynjHxMFKkgBO6CF5
+Oxb711wCR8igRPNrWS+ODbfjrVZ222ar1C8UtKBtZ08wx05rtRoktDq2M9RGswMtpSIX+QVHasu
D0VFkprRgEzAYNm7oYT+m/q2jhq7tk8IvEAoyqy92D7nUBTeenVcvfgPlo0DaEQRAvxFYKdo/IM2
g7gHbBlskir9qdoS7g97uyu87TXKBDpBqLLmGLLCOOKvBWggmGv2lQMhwGT1+1CzH+fkTU8u/EQf
Z//C9NxCtNyYYPS3mk6anVt32YesF5o/UA0xaqLhnwPLcz/wNXn74TZezPPcHkYH9RlJTF5W8uPH
HBDXvjKYZ7NshrOhcQwbWTXvRebXz5ZH0Ja784JRC/W7KNvXcDHOnuMCBhybl+NY2P5TmVrNHvuG
/46TE4BHGbCJwpHAqrMR5FVZ0JhygiIPdnlPpx5qqWFPug1uWyG1hu4KxLXAs1yLDmvHECI6ByMv
CRykt4JT23qTRQWkokz7N6syoLHYEd4DiOZ3PbbVE/h2YBwSfOSwtsM29nQLANxGfy/68hqX7fra
MIldKah/1EAqtnk9/XC6cFcOk4nBECx8TJMJIBHGXQ97z0YxMdKQgcwMew1xgqaMsZxPLYTAa1wh
3/Qd4iS/TJzGxhXYh0f7AFL7Mw14P2zqKQV0jPErLufW3vpe8Q/gZ3PN2mBiHir6wzDg2gXHIZ5M
or9Ik/wewFqc9P9IO7Met3Vs33+Vi36+AjRQovRwXjzXXGWnKqm8CBk1z7M+/fkpFzi7LPvayD6N
jUZjp5FlUuQiudZ/GP3hraZYvqIf224GD+G6IK0drga+9UBHLdtWbssbBXo0Sgr443i4Hv1BYkGL
RpDNoXixREvGWUQRTcUkt7KlUVkFGsOcRWWf2D8ipB/vCzugd9hysVXV0X/gcVfwTAHsts/tKNna
rSNW7kCdqNPQ+MhbIzwA7+uWHfmNWzMonzaze2Q5qWdWaQAEPHPlfa/nEGSj+7F4qVRkTlDsV9/N
vDG/B/qknSXhAlnorCxDpE4fNLeTS6uJhk06utbGVp3yc9hV1BQkT2Sc29GDN/3+HoS59oMsAMm0
Unt6hGn/jmi6eEC4kQNV9yqoObSf49RJ7sGLJtyuMm4gRa78IBVz60J6BFaG6mx9BNDvaPBFa703
UEsqPfSiXCoqYeQGG60IWnxaJ6HLqAUBDdgNNWuDklabN28BcK7PKhc3cLeQS2VL1WrhuJgPhXnj
v9ILdrmax9G+w0XkxUGCHmT9UH8B1q1vkFvjYWIJYDb8V/jWSUPsTBARN0VD0XIZUbEB+h7H4F+D
uCzuiygtqJsUyQ0pa3zVjVy51enbb+OiIc9wY9Eark8AYXgihhKinat+Q5vmM5iAlwbtdiT8KTLF
zmvevWaS4p5GJeep6KV95wEwXzY14Dm6rj5LJct+hFofryMvyvBOlxNjHCfQvTNm6o2eNHgnULDd
GnoUfNInCpgqNf+eoln0KzFoQquAxh7VDHBpqTX92qn7+I4HR/Y89onYKLibbRBkwY/Ait4CxSiy
ZbULM4xc0IlzqNXalNhxQVmZHsrJu8ReGwAcxY2fPMBXRYikcWmN5LUOpyOkGGGj8DNJotRvQTvJ
athIm5ZdApoEbCetAKB7vRGMqOqX2ZpMEqzrFPgkPA1zw1rAPBYb3k1aGiXY+swdf7hZLFgCE6Aj
DYpbr/JCoK0Kyuwq/w5lZPFijqNBU7bPVo6ona1t8LmsEgUC1UXKC12fN2rM6jdcjMydFWZ7tx/L
jSI04w9eDnL2iCiq1juYGkX9u93Z+QO8Jv8HR1z/ABQEoA5ioAm1SihUDc4AK1xskmcKw8PnNiMX
0H3Ndl0sX4uiLxel5C9pNfeHMWp6gcMNbzz0pgEPiOHzwFt8YRp98KLQl9mOho5sQVyzWthod2HD
NCAHj8MKxJOG7SEQMZwsVShF5Xce+PlFYHHPcmp/3aBInMKV5dLuT/8ChR3H75a1fG4jv3jNBPI7
aPH63p3TR+IW8F6+soaBtqdqDA9FmNgc4LX9qKXUyvDri7de47BgWumAAqLvTi8Qn43BKe8LKs/P
NDUC5GDT7/BUvDVa0d6z5Rfarm/RiwvpHgIl0pNb2/Pg2yZ6tm0N1OTcpvSe+sL6gSJ9eqtlLWRe
o7MR1nfHxcDT7RE7KdIy+HHyBS92rc/cvWUBifRkTmUlRcwxoo1JLaSke8S757mX8AkCjfqD0SE6
VIe5/Vi2FcenI6Z7GjyPsFcjKod8tUGFsBRFWCew2JU1NorBLrBBU/F80yeJ53TXsB2RtyVZdbWD
iXEA8wStjGpvDjZOUxyWD4qH1xLYRQXqDSqZPFwDTlI7/+5NN+i0KNpftt42PxKr8TYx9l6IyaG+
4ituu6WAmR7UdvBwfxE1DS60ZsMQaI401IGSNVKDLuCSu1rCscZhGB8JHTEBMTBIvazvKgk3wHTE
8FbJQqfA6IpbYDhwwS3t3UY/IgwpOSFwWJvItdU+Gt2+szWBSjwi2RVAwgLDgZddt8K0qwF1kVNO
i8EOK7CnNRdCmR3nGCmkbo/OE6o9tROr2CBq4jYHgb+xjNa5KZIx3yoa4JlmVModG49bdUWxvQ5l
sPL0xL6LAcCuuN6RjermSw6KcFcBmNkX9ojZZ4M3IqoJ4YZ6dHeDxifbVVbc2wfVfnU1dS9js1uF
2SDuR2l+0VsTBfmYU7VOaVIAsLT3DQS6+6hOwG7XrI/CBI0dK42/o7sSItKAM8bgCOivRY6+W1Kw
SaiacudSDCRr6Ts94G7lr7rIgG2DxjZvGxjY1VAN5Psqu9McmAFGAz8UIc0GuYc03aGhpYL0bkLa
ombxjYsrtxzAp+i/RHFDChRqfYOmFgsXPSAFqBJv2OS7ECU91TZpN7lT5o+sK+MGQ7YR4ahRQhz0
K7z4svQnVyAYsbLO32XUwhRulUYuNF6oIBR1qCUl0A/qerzSpaGRK4EY9VEJ/yiCKKOAN98bbC5S
oCZW1ghLpRUltKrArT6XZVm9qBUejl5hR1tv6LUV4mrmCkDuNzr/tAXR2bzPOHfWVu0htJ5XqC3A
yF6C55G7OEQ4wGgckv2gf216WdxXtO4hFdECqjSQyjEI7kWLOdGq07pv+KOpW9j19sZORPMLYyLr
VnNCukeO+kO2RrIpkVrdO53zzZc2YLaSCgINtJ/gebU13RseqkFcUUtC083OO7AgosEyq7Wo/anZ
1hQoR2nwvhGmMd2NHGAACpy6VsJT4Mk7uG9lvZ6x43Mj2TWK4T3rZp3sBe9GQOJ1T+GeEvUti+pH
UdOnyJOMB4TtcxC5rbrudBUEaaWpCymVdNVD2l2IIUWPkOvbsh8hYYIEzNaNx8lXu3SccOPzocMF
/bZXfB3SDwUZqjlDjTUWooeOKevbEJuLFZ+Cp7ivDms7Tn/r2CWu0HSKv9cDhW5TNsq3AkMvig1G
DeNQ7Asulo802NCcUt3+K7e9d9BlFkVXKDA4m/arsqFw1LVgFcIw+8ng2NJZD61j8hjJQrpRdu5X
t30sxKIqi/LFJ+3s/BxRTHB+dCjoq+oplHUgOLio0MjQob9FZvho4hS/0hIIsyLgBSV7nFIWuju4
NzqGJlyw5ACKmDNNHZGaaXD6ACQFkqmS5XjrOC36xr4dfa5dKte2TtOhijgaTLXDhRXBxGUchCCb
KQOjoFtW4HK6d7wlKS1HsURMREW6H9ZI32c72jTKMoqgO7aaMayBTtvQRyBOqB3+QmMKU9LB4WlV
t7Wx1aMKNno5YIhAr/EOrslTGEX2KzCgcFmkhdyCbUHKCRWPJeV+H5pAw9EPrh6CjAq+WCrVvVlb
BU0HADa0CQTvi2bIvbXdyt+e07QeHdK+n577CrJVsKNgzJirrBsExV8XZDIyuGjMhdbQ3Frg0j0u
gGZTl/hZeWS5pWVzn6Q9qn0GbvS5uMcmkrqUgWlPhRw4sAXHbGm1mmguKlPFL3Cq6L1raiRBLQV9
cwQLwap55m2Ve1RUAGz8tLq++e1ZqBQKtH2VOP9lU5jdgr3Jt/i9DdOvS35XWiJWrUEz39fZ3YhC
oBw46ZSqJOBlYCPanfho/KifCoQyF1lJh9KORbcqLDXalsBwbwSXKtwQubUtKo5bOG4y2pVYOyFh
iqBZYMNRaRwdQeDIKu9pYo1vFl4IB/6/mBXUvrJOmkBZi8YfoO0BQAKBqP5UGpCXFOSKn5FlBLwS
IjwE+oKpMSatA9HC2rcMm3Ne0A2EOx99rvClDTnWvQktXEFeueFl2sItCKubqKHeg5S8vdbp3yEW
YkiUQULzVteiAC/QfmMUcJBzWqXo1betor/Rz4YTKXQqlJa0boXLzZLjAkIT18N1ngzlA+rh5roc
kwJlCOwBZBnAZyPnJb2BJJDJX+KWVYHF5yT8QbUaDFoQLEXZoFljmeA4PVPZ2lobbIHS0FGA407n
x2jfKyGaTzr6XKipUmZ6KQwQZhlmQ8sxd5FcNliLZTAAFwjKN5uu+Ea6Tw4kBu54kyWJOgJxLRTg
NOgg07vD8GXtQQsD9Tm1TdNGfPW4K3wpUrpjYxur952fms9+QmVWAWu/V/McdlrvOFDrgbQChiwp
zps0eGmCw7kC8C1NTbuzOqiSiJS/j80El9TRoVUDaOQ8JJt1XQfvgmNxEbcUK6ixiy2Ln8qc6AQK
NADWAnTAtwjZgZZQ0WKb9FgVhTtIqDr0XTX4RtzlnAcTCxKwMX35xitY27ZwwmFB2657W2ga+ybE
bc7Vwn6nc4CBhFX6R0mZW931BRhkLMYimb9kPfRdF0wV+Yhima5T3bHjGNWH3OazJRj3BI6JAL6Z
Jp/Bk7/J2iLltAk2xgEWwpYDWACRXpBPvH4r1GOtaDUmA1JiGBAvnAJG7OCTzZUefbKaH7oMC8Xc
jwCkAOUF5WesYfStncfdIfJNi1OFZVfpNFTppI30lJGQsQNd3Ok6aHbObg3UitHQWqWkJSYxhKBK
s+1YG/aPLKyx1kSzd+G5IKcuu6Ofmpabhm44umnQpjF1dWb63rCjeBIP2Qv85E/emC8zbfh6OcSp
bTkhTIfLtKFbplBnvugUwmQTFm32oo33g/0Gec2KIA/DSbwc59SwnEFo0tGFRq7Gbfo//yf/8W0f
cGP/r/9o/zfwy9EcEid9ycMnCgsi91YmWbQJ3gu4f5djTb85Q3QxS29+/td/bF01j2NNJvcfYpUw
joLJt/Bl6N9T77eDnLdDe1qjPh4nAMPugHBdjqgZpyGFKqVlsAscEL/Tl/wQ0sNQUkxXkpesQzkA
IHszvsAIBZv3C8jrslGoolK77346zqGPKBpWV8Z85juyqW1DCh7FtEhm3zHuKYTQaE5fvsfZ1xYG
Wepwuq0uD/PMR4R0o1Nc0YBT4qt4PEo64kaCNk36IpHEBv0X5c7a43UcZwfXubscyzyd0aNYs7Uf
uo4+GjhXvNjUkzrYbwJ5CW34cjmKfjaMYziWydw5bIHjIYG2lJ1aE4YjHCeIF2TENtZvE8eE5adC
fDINd902r755g60V7SDKmQLyypOTPZCwApcH1VOMJFd/g9fd5Z92svmlrkqVedYNzZz+Of5lfVzU
iuI7+t5sqy+l/goM9/flCNrJoplCgArRLc4Di1P6OESrgeLHrsjY83oBTYCUhO4iEtKCL226H4oO
PserXvQ+/qpRkO/N4kD14tkL4y2+TJRY8G1bcKnaXv5ZJ9tXcrnQhKVJqWpATqZf/WEvFZkf8puL
6hDRTd/0KVUHGyYZPg+j+uxEzaGqTNSWYJVz5024PP99eDaRSsLVLGHPVwR1KB/An17y6qeyWY6o
2VlYYz7muqyfwhxzQXUMQloOqnlTsR/uL4ef5vwoeTF6wX8kB6ZK9p99dhOq9kC/vjz02ls5Hgpk
3PChgYDn2M1a8W4uRztZ/lM0xPQhluqcAX/y2oe5tumYUG61S4wNYf9RsinMX0aeXJnSk7wxRbFN
qeLcZ3ELnSenOgWrmpnlAeSt2wYYsf/qOkw0mzU31MsDOt01lmOalDxtzjPHkLNzhvpjUdhdXx4A
Mu5Ly7vtTOPhcohzc2ZizWqoOpAEbT5nZRr0ox2WOJlAgtsj96I/R1qNaEyIUPjlUOcWg9R1hsM+
1VQxS4IeLyk1NLL6QE8aD2LjC7iYXWdBqK7pW8ZSe0J6fH05pnZuCiUpgZwghHNyJQD82tCXJmhC
2ZFbu7XxqRLEvxGF2XjEb5v2cxc2zx1AqdZBAyPY4fa4KWq5v/xLzk30hx+izY6buuhKn3tyfajR
qbDalyGDMll8vhzkXLb5GGQ2xcjgVIDBy/rQYImpPEXDrSkpokE6UQ/Y+VXKl8vxzs6uMe03h7yr
iWnQH3YcFkdmlA8MSqX2XtYvoesu/3cRZvkTc9dWE6CzD3TZPG7REEp798o2+zP38zTF6qdQb9sS
/8LZPnOko3bCHKpDpTxTFc8o5Qfas1O8a0a6E+4O+QIw7NmVRHL2Y32IOu2XD5PnyipJMX6uDnEP
1qG9ScWbi6rdiDgUr/QmXhQUiC/PpjYtgJORmoZUyZKmZczPYRfUAzJPfn3AZmOlajcJ3mvuc+5u
kd9I/Js2oIOl/AI7cWWsZxfKh7jTn38YqxcgC5V7AXF98UTp5LOLvdyVsZ1cW0nMnLJIj0tV2GhC
HMeAUAbGie2OUHJLzQHxGOfFqp715l5z5FKrfmfyu+Y9Ke2rnz8m/uZy+HPZzVY1erqCVE2KO45O
MTWKI6DMh2bg1uyiNbIqhIf8h9TqZTL1B/148A/KyMv1cuRzc/sx8mwdCR/djNhmi2RoNo94PiTZ
lYP19GplOQwMjprhqGj2zY48bQCymSCfdcCLwLHe7IrzG8HYn5fHcbofpIqeEV+Ptgvn+CyZ4KnC
bSE32Q/FF55YJGs8J+gUx/dJtRuKR1u7djpM3+R4N3ApUyHDCE2oNi/H428WhrSQwfOwKtFJCREr
byTvDFNf6IjHl+W1y9iZ3XcUz5qdAT2Ibg84b33wvb3LhwqUWzX3kGJY1TaWVCVSDHdFf9trVw75
0+93HFc/HmdrNiUtDtI0+a0P373w3i/3LNDL3+90HRJlehXryDYZhjU7fLJMZCoE2fqAZOTSzx7H
6soCOTsM2hC2Zqu8JuYXCHokxkCfszxImI7p+FZym+V2tG6AO14eytmFAezNdriw6CfnWmOrhQK6
qDpoHRUfy9toFryYUkcRtm7orcXj3x9BTJ7DsChw6Wyy2VKMath2oSXQBI4x6hAdkskt4lNbQ95G
Eo+FSWsKULZyJe7ZKeWNz9XIUk22wPHKkJSjkXHgfdBF6LSAghbtY5q82+bN5Qk9vf2wq3mWOQYO
qNwWZtnRQ6ZigHHGMyjiZiLcNaYrN1EvroQ5twR1qVP6sbGncPTZElRss6EjZtQHC5oDijrdNg5G
518sjo9BZrspB+ZYK5hJHQoeMQ3YaZqSVfGe0Xorr9x+TksxHGgfY83OtFIW9LNDSaz02Xc/gZym
Z7WZvK8V9aDKe66ryP8PsQr73V0FyZXEcX4+Hcpc0wvEMmefDboE1cBSqw8mRdOxah5AVr1fXhnn
ViAYcF21TSHI/dOff7gZ+PgliUokzUEa/jJG3VcpHmWDkP/2cpxzK5BKna0LThj75HEYF9Km5ZQ1
B4SaMEz2ABqjMdh0m8thTq8BwOUdh8RBEoTcP/tgbdcbngdH8ZCJfGmBCx21mw4b8uBRx0E0v70c
7c/NdHaCaYzKcnSAekJVZ2sRiqGMlXYkHIpzhvcaglVLzb0SvQj5qHsbM/MnhvkiD+USKfQVyKel
oDgNSRi5eWrVl3/PmY+pGUJMD0pOAa7Uxx8TnJYhwyAaDoF5Z/kK+qh0p51bce0peeZjUrTj9U3x
zuBbztal2vNobWt9PJgWKvc/BngjYXilZjf9HfOpNSWzC9HI5Hk8G8tAuzftg1w9iGpyyzx4OCWG
4U7K26Dtr6yaMy8QqVkgx4XFWxW45Sz9l6CDM4+j4eAJmFHMXhppKvhDAwkBCOi4mit69R20zu0Y
hlcW0bnJ5MZqcrLy0ShnH3804NtGDahgQIo1XEOidUMFk8S/P2i4kf8TZDab8aAjvZKWw8Fhf2s5
cEH9pTYRzDWufLYzKYtAtgNf2DFtMW8zGJhmF13UDrjYw+3WK1y0V3+9yLneSJNqCVfhk6Marcpe
guXpDqqO8HOmPhjoJ8W9uaZWcyX/nsv/OhtKGNTiKQPNz+cEkXGQ60V36N0K13IHaFiW0eYVqQ1x
Wk+CJeqF2FIp0PsKkTsvTdUXn3QLVbaeiyy4a7Vv/36TH/2m2accTIxkMUXpOJOCZZ38bJV9oT/a
6rfL03xuTxzFmW1ybOWTQtXK7mDQCOujFzWEvRUs+vy5sF9aZd3VrwIxhytRp4w52/Y6xwTXWJuH
nKlOu+XDeWRq3F5LXFgPEdp3SBjHegk5dUWfLO+30osXY0gPOv2EJExp5Fein8k5ugFIQYdqrvIj
ZltRceLOUWzZHDTnW4gAEoViMAhpdueaVzb99JFOhklrh+cc+Y00dzzMCiAzVfq0PYz67xhk0lQk
ykHXhPmVEvCZ7KJTLoVcQBH69NyVBgLiWd93hwaVTw6P7ahhEGNce6Ke3SmwOzh3KM1Kyt3HA6IP
O4LWGppDXB40c+21N0b46uTbVr+ne72u9a2HxQ3qJh0NrVC+XV42Z479aZOyXGhsUlmZ5e/cM9IM
UbTioEPpdlpQmAi/Fv2h94H9wD0co/XlgGdWCmcsnw4aKiyxecnKolnNHzj5QUtASLg74T8oJShr
ZCeANlxZltOvny2Wo2DT6D/sicI2XHDCdo6fFICB9LZtNkr14sU/I/9VRhBremN5eXjn5vPj8Gbz
GbMNG2CR+cFN4y/4Zi8aX9/U1XCLTTQQBJQYx+5wOeSZHSFI6jRJ0BlQka07HqQBOgNHdC0/tCBc
3waJDubWSV8vBzlXAjiKMt93nQM7zyDKMOw62Bsi+FxhSdI4v0tK09DhlX7r4u2ANtXlyGdmlMYb
6wXPOU1nzRwPb6zbUanHuDjEwJQWpSJuMxyRQ3gYKB+uStBlkXKtj3vmLD6KOf35h3UT2abjwMQv
DkUCRVNZTYIOl0d1LcIsWyca+HS9Y1T5gFhggsVteiXCuWMIVIE1NWHYbPq8T4y2SIEwHEuxrG7q
ChaK8hoDB3OsZ+E+JS3iIM+mfm39nx0XF3oOA8umDT/7WpGuFHFjCxZjW38pjOzezcPdv5i6DyFm
x2uTISqQeqzEXBQ97SsPY886rK4kRu1M/gfA8M9IZjs5Mym7GwmCpA7KKQGaRN2IegfWzCvdCHCg
tt18PeK86arRja00C1R+P8eBuoOpBrsOPiqKtu+XR65NW3mWzz78Jm1+RxyLJFDjiNl1wdlDuUYr
wc29ZhVVQbfw83iEU2fuI6ZnjWobUt4B/JbGgffp0bzdXvk107c8/TVSkHYEOovmLLs6ea6NdmIh
2WqUewloJRDgt4DtF5W2Fjo4cuFs2t687fgVOkJrnKDbslBfLv+OM/mPSfnnZ8w+1KhGI28e1nnW
3MsWJioCSX0Nggi4wuVI57fUP6HmqTZyoy51U86TIoNfpb1a2WORPAbqg8ihWWw77/vgD1cOzPPr
8H+GZ81ykafbdR630xnm3BvVY2JzlDxfHteVGZw32zFzsBBzJQTw7zU21i+m5U2mu5uyk5vLof4/
S/if4Uy/5UNqHfG96fvCzA++/1hjvyhepXybVAhUnBOd/EervzrD19jcCufa5zs7k8jS0C62aZbN
c1OuJ2EP7D0/GOXObVvIuVsPLNnlAZ6dyw9BZuOrugg1smmLatULatLSf9e9rURF6XKYM9co0zAl
ZSGqCdQtpkzxYRqBjNc077m32Zgjdb+jdGsifKDLr6DUr4Q6P6J/Qs1SegsJJuhMrzh44W4Qn+v2
S0ObrZJXLvbXRjR9vQ8j0pG6jlKLi2FXw+xDEh/LBpjGlY3R0r/JGBZkdKHxn5OibtLlClZp0zZG
c8Mz7u30ISserOYKbuBsuqAqZ3Ip4z1Pf+F4SGjFO3HodjlPiPso+d5k2xgHlKDd1/LFrID6x2hR
Xgl67mt9jDmbxqS2wrKKK05Hxz0kNeSAotzEGqToKB3+Rd4QFA2p49GH4lJ/PD6tUHuMlQ3GZ1n3
Zp7v0SfdIiW9Buty7fF+7mLxIZYzm8vGC5BoDTn18VdYqMW3CuTs5S11fub+ZzTObOaaBGljy5tG
o+6U5s2Knsv8e+A/XY5y9l7xcSCzUxMplah1XAbSRBHubVCCojef8kCa3ynJs+iTDdWohS2/ix7P
gwff+WWgsmH+m2TIw8+QPG6RC5w3vVSQaJCZSnJ+0lKhmGysy+9url9JHmc/24cws8+WBZo+WAbL
sSqfy+Cza16re1wLMMtOwYBIuB8zjg60uqx/WdmXyx/s7LIAYKGCdtZoakx//jEvQX/CsHPkGo38
V6+tO/M9IzfF8trV+Vqg2b3WadMACUKmCvYiAqSfRPqpBVc3dG+XB3R2xtiuAoAu/zizXTt0dSTH
kHU+IuALR4nnxzXUxPlFzt9tO4ICCgvseNJQah6SOCp4LcKcLwBnWN1dYD12PvongbNAwgXzzr2s
v4/mbeRCJoKQ7dxTobiy/E6OfJvjnr6aLk3arnJ+5ONZoXftUGWvUa4EOz/zrDu/k/ImHyznSvrQ
pjEdXYf/xDIdzmMJrGG+o/oIlECcjdlrUunLMKTq2eMpVa3QH22q+wY9mAwgO3yyZVZHe/CqAbw/
LcBOJcqR4tCXVRBRylavTMHJucrPstjhvFmNqYU02yBl3IyDkrfFq1fBUrNqjMk/ZVSVNLgw9pWa
2ckSnsWalt6HvRK3pV3IBO1l2/7sI0ILZXPph/jnwIG4vIjPfdiPo5ol60G1oqIouuLV8lzEeCE1
dsm6u1pVPTt5NtV/TizQAXMAid33idlkRfGqpr9UTGAS7SnwvMUwKrivXQN2n2xMZg99JZapxf86
qQQW0kUqxxjyVyC3b2Yd3EFPvrJIr4WYpWNAjpZQZJe/unX2PYLQ2uDnePnLnN7wbYC7sCWAIRg0
SOcVPqTw4yCSEcMYn0wo9pBFke4iY5bVasxucMbaYLG8MmJ/28DOisorvYcz32yqINpgY6hnghA9
XoTYfmgmQkGTIqe7bUMdBYtuhC+q8DSsECzNqujK1fXMrDqWCqNC2EAgjHnpHcqmKUI0t16b+ivu
KOvWuQZDmHLyLLcQwdEklWLrFEGCBik0ukzNXgPoGgKFTCv4kZrVXR1jyYt6rmav+2uo/DOb+Sjm
bK1EfW3EgC/InXAma7GH9RZAXDL77eUFczYOJr3U9yzJkTH9+YekkaBLQU+0yV4NKikdkgNrL8z9
dZfLFqGoq8+ZM5nDoR9lCQNwgKDqfhzOr5o4LoY4eh0R67aceN1RRSnQ+b08qnNrAuyBqYGo48vN
H2g6dPcGIHb4msclUu+myG8xKbr2NjsdjMlBDi+J16xFeXTWPID0rCs0ZvzXuvORY0zRdBPrUmuv
pI3To83iQKO1JMByg/aZzVlp9JklYVe/xqjd4hA4RF8lxmomJk6bNP5+eeZO96/F4Qn0nw42Rd95
NaKVaOx02I9SB0AZpXvL4ntEF9AZ/iq798uhTj8SoZg8oJcQvE4qAp6BvF1FtfI1TFyskRQLdQNk
5f86CPio6QBWQRABeThecBWFOER+R//VdTv9sezTZG3aQX7lXXG6EmxeYJxUMBY0y5xXe4OoU+EQ
2slrOmCbjSaZMaD9rF8Lc9oHYJ6IJMh203V4/uZLHaG7lt3pB6Rh10Nn3iVtsUQS5hl5/7UF/ktR
3I0YcICn1qwqYnV5Mk9vln/im9xmaMuZYo7sSYvRC+0i0Q898g+5qa3QYY+HARouvujoMPgP7XCP
MDQspa0LgKQPdla9x2b18u84SVp/fgaAMNQh6NrPs0hc+GTjsNUPMsNzBshb5ccr2bSwcneXI52f
8YmuZ2MVIE+qFWahVLaNj8/BROEez8RFNindBmtcYjOY1toqt/BgkThk/PUbcRrkh8izW7w7IgAR
j0I/VOptOT503p0dXCnFnCzbCXXJUc24KGTp1pQMPiR/aMSGHxipOChld4ML0n1gICVTjJvLk3hy
fk5hYPTYKgQz4PKzPRiVvlpraikOZvbeiBvT+F1TKXadpwp3TSzdsTb/2/wPnY2nj1Qd0j9OirOI
NlY4cWYE3ielS/dm3d9GIC7+dzHmez6l7edVHTEGSv0dEswyuzJvJ4mf95suWXrYh9AKMWdns6EH
qU++sQ/43Hc6+suJujSax3rStEMyzCuv3AVOcj/xJtQSDyhpWOq8weGOfeWN2JYe9BHX7gGpOOxk
cSZ3H+Fd//XS457Ks557PXRqRni89PCQitFyqt1DbKo/UTrboTO3G+L41+Wld7rCp/OZUxOcFNji
+bOwzUD8eDgMHGIvfYxEfK8bDUIjzpU76GlCOg4zu/Wapo/Wr+6IQzpilRQgm4gQpIe5QX2tg392
QDRB+E42V475+VzThw2zEF1dLxy/q5HzUI040YbXCIhnwrAODKD7wIe0U2RCFue6WgfWwXP7G0W6
MCOKhd5eWeCnNVpeCDpERzGBruiOzaDtmSbjcQR9e4DYuFaR2E/v1OIRpZJAi5bSWKmcIXb29x+L
MWm8jiYEC8M8XnqDoSr+CO7jICOgqU35gOTJumoTJPftK7eP02lkK1HMBtRJuQf813EoO9I8pPnr
/FPm5N9wYMPeaKo0iK+XV/lpooBUqHHFmW6HOFbP0l3jJLY3qmH4qc8+2fgz1MgeIke4KG25Hvp0
0Sl/PS6Ha4jF3gXdq1NvOR5XmaMfbFqZ+qlTNeU2U1G6YC3aHMZ1WV9jqsw3lwZAVdq8J0G08UCf
YxAsbejGMC/GTzZ2K0+131PqVuJqaxUq4PYYPYgrozsNqHF4ULEB9zDVBGYLBBnnyh5wt9rXbf+1
yCv8YBXk3eUmucrTn385usgfQ803ADiEoKRo0+z7ssOlQFlQrYWNU6Hb+1srburAu3JqzXP8FHDi
ujI8+Csnb5bByqux8cpwn3vS/arZPegtP5+k8mJ3uOvDYriNtS6+ioeY7wTiThVJsE7/r18xW6JK
HtoO1gvhHj8u8aSVg+UuRgc/YKvrSvpZzm889Bokka3iPm8zpMBSpcY+oUdlc6OUDXLsboihemTD
hS7Rl7lypTzBRPMDedvDZhA8q0HSzZa0ExdJHCIgt0eyucAYOkaby6o1C3vZDt0+fbJisVHtiou+
2RU2lYBY06B4SPfdABn0q41HkD8Ktjupa6uLMMYhrEPs69flrX5mHo9+pn688zQeGYhg8zOrwX9s
RPpLEcjEt/Lmr8PYUF9VHrgUVnh2HofBbyfPptrtXlTVTdyAjHNgYY9ydznMmZ0G40KFfErtBiro
LP+HRTnUmWqW+9TcjQFOiOU+MMulE36/HOdPs+9jCYevywUegLnDPQAY02xLp4aLZJJWp3t+DUZx
Ne7kWmph5JnF+sZXAmeZS7zvYpbHHYoLqFvHPUIuVCjCn1xfy4P0+3fDRaVoHILwCXxF9wmzJtT1
Ws9+KrDN3VQh21ZFFEZf9KUhr+2gMx8e1PBU0eAxQkKcHSWdgmuIZ6fxvm26GwEyelfAUlnhLfPl
8lydC8Qz1iTtTjD5ORcB8d5EOhhk7as8bZ/HNFXv0N8aXkYtv/YwOP38tAbQGQB0PWWHeQEF4Sxh
DRVOKab6iK/KzkZ3pZcIspfN5vKgTvMsVAe4KPRdVKCe81YEfiigK9qo3YfiVza8V/7PvPweq1+T
/repXTuwzgWjhsxpZZHdeaofb54+V7HUpMq6lxIj9GBXOuVNO5ZoxcMSDzaZ/X55cKdfbKLHT5dc
888La7aLVLtAkE5zKtiB5lOpuKs+H15bRLkvhzk9OnSKUJwbqsM6ZGkcD0uMFBQUzy33anlf+daq
G54b+97Kn+qivvK5zo0IdhmFO+4WpzjjNBdu4+l6taega6xHkekLfyLITuqIV0Z1Zg3aKkDjCb05
QYBn+wqD6wxoftfsO+pRX1KcdNea/zlzO2OlF961fuaZOeRGqMIOpLrGXM6iWR2UmsTivFcKrp3B
olFubX3nY35wjeQzr65pHGITz4CaIakV8uPx1/JD6QsUtrlZeOu4xnIFidzL62H63sc5VSdro/Rj
abxPT0/MEB3BTEm7fe0lkMmihQz7R7UNd+3gPEUye7AMNCpVT/37xfGH7Uvi4FFlzDnTOpbqIxCz
do/I0UI2XzrE4rxBuzK60/njaaDz6OaNZU6SQsfzN73J7Tx1gn3bRneB9O5wW7yCFjld5cchZmd5
k1W2W5ERKO6D9c4QOFXkA7CVK31Bfdr/xx9qeuWQ0HWdKg+f63goTdGLwYirYB8jHwqKCG7H6GKG
I8fmUTrZjdC+eEW1qnREBNELuccYafjmBWH63QajsHGiSei808S2tIQ3lf3QoMhSsWpS20NsX/wt
KX4SnqFFTpGRjYn6zTRvH8pS2Ml0Yhi9YB+EydYT5dLWtuk43LR2f2Ppa4de0uWVfFLX/BORxyAw
A9bTyau6aYvYoeMS7lH21pYCDkWm3y9W9aRGr+bdGke2DmF/x1j9N2lf2hspzGz9i5Cw2b8CvWWZ
hM468wVlNsBsxmyGX3+P59V9bppuNcrzaqRopEgpvJXLVafOYa49+XVi/BKNKaGEkg+bEdwcK07p
LO3474Nc5CscEw1WZymzuW0QriKJcGTsZQLjJF6oTX5bQ5RjvE+hoFMQfdOJn5791R5mZRhBBigR
8Ja0zzJn6UzHuXHy/GihWDdz+ZYjDvfT0RXQlzeiylgllzi/LQ3EgCYCs//H8LJYbUo5L1lF2NFF
T8DU3s48B5/dfkit0JRvvbs1tfukBecvvSlQYq7IO8TOIGOt+L2hLEDL9+ub4cKpxGUKWK2Hdh5U
JRaOs6kYVGPB0XjsmigHzUzbN1CPXasdXXAvJ1YWlynPLS9H+jA/Jpm14c0HWYUenJWCsZTqlQe6
R4zmnNdutCAAYmtmfsymmxGylpBaBFUTfjrmvirzMAcpex+Z87uMvx4qGCgeqRQV/I2DlT09wZVF
pQXa6fxIvTsr32YQ/HRwzekPsZd8+TaAKTzTEdgB8w546akpFJdqPCwsdoQME0TbXh3ox42H61vi
PEZA+h8yh6ha4oGIpvdTG5VA7/hM2uo4ey8WCBUzxKmJnHylOXHd0llDEhbNQ3RvAdWNxnlQgJ2a
4mUZZ46b1EdWpK3vjOb3InWB6AALKq+em77e28gS5Ea6q3jndw14cw22aZ14pY5/4RSA+BehA1oJ
FGvV4jvyXIJgGtIwR1rwbzyOf+VedyhltnIFXphZhHcu9ihOGngglmYGA6qMDdIRXrNv5aYb7iFi
FIraXpnXC07GA9gO/y42WAtIFUCTkLGj3d0xmR4qsBGOwJ5CHYmUR3e19+miPZTUUXxGBKYvC2Xt
gJIzFATYESpFoO0zb5z8jcpHyO3E/EAhyHV921xaLZBOKNwKcrVnhyAh+lDKoWDHqeRh5d62VTTT
p+s2Li0VOI3U/agjRbJMkLQtN0VawwZ3wKEPAGg8PCNVBrZbbaXMeD4a9KSjHxyJAQTkqOCfngFw
g3twjzjSFDontHrpKUET0N/rwzl3wKdGFhmByYY+BSTOsCNsGRTGswnBj+sW1oaxuEhiGWutKWGh
GEYACR88D9p4fCVSuGjERv+gqjpbiPNP54pMydxCXpEdHW07z8QfkTH36Pv1kVycq09G6KkRCfVK
vJ1gZGTQA/ot4pUI9fIgcGMAK6gomheX4cxMC2hmRDsazQOBTksXGHesz8qCnJUbwOYGaO1/7FiL
ybLoMGcgAWfgZAUvqRIGbg5DeaehNzdxdjXZFijw5t3Kwbk0ezbS8qjhAQcJp3o6e5PonKSrNXbs
RnBnxt9I+uvLy6NeKK4KYHF1eIv3f1kiXwsh5+SYECg5pbfObO+uWzhfILTGg4JFB3OCB5DlYoEa
gM1ZU9bFE3M/wHHjW9A68rI1eMG5h4EVB0gapAJxZ7uLcbChkLVTpMVT7jrD7wno2KPZAF1gtTze
oI60Rp9z7qRVw78BKgiQzKAEbpwujDQtTZuRp32yoO0CZw0R6F1t/WnBFlcZ72Je69M+3wh40eiA
CsEY9sHy8Z+DqpMBYlw8Ce0ja9Fh0T1eX6bz7IJnIYGp3k3I4OF/pwOaORdmlYPnuYaYAyjW/3gO
u0FVKoQXgiITC6+bU6t++q5UreCqKAP2EiRX1Xg/vdMspvZiYQ/Hqo4MPREHmYlvoIf/g0rsX2jM
3PRml9546VfPEzKTqipD0BJrgbJt4VdTCl58Ipv2CAglFND6cEq9KVgZmnJpJ2NT+ROArkAWghyo
tcTFocTqZlDYnI+QJp8Pms75lra0CON2SKA1Cs2KtHV3ptu/00Ibfzd0ZlBIH5VgXJ5TcgSbeBWY
Zk7MDSg6UlQVXHRYtS07sBTc55yK6lvaptlvrpWe9HNTH7UtHb057J3RvnFnZ9gOKa12ONuo/E91
8UMKWjxk1QgajHSau2+O9Fpo9jkQnnFHNB4atO1uIOgLwZIm7IypsQKIpLtl6FTQCoxb6DqwKdEi
qE0YUOsl6Q6oySLk+oh2cyiB59s0yZKfVKZjFEvrh9ZCwNvC09dn+tDPG2gEIk9FoXQJpaf97ImZ
Qc2FkTu0qmt+J2ZoXaJD2HlLoe6wMdMsvRU566BQXrQRr6f5d2Iaw22djnh7QLAzcDOSBq7W6lsR
Cx4gC9I8lS5IdgRk5QGMJ8OWlSa05EsK+S4gx7dlbZtHafB59ElixcE01faDDf3FX5AclyyANHoT
Yc/oSehApsDytTj2Hkcm2bZxkp8QYEEbwfWdcua0lOtAZgVoTQfp0eVTJwHsgBu5NR/B0hIQsc21
bxaNKrkGaTxjKgYoD/EkwE6qo0ld9qenTULIMs1tFh8lmZMPaCzHUek60E7VjLdySPMgN2qKLgwE
TX7Za/NWpf98j9HbOIWiJ9WDodH+CAvwjsl9/uokwAHgramKK4rH6Cxik1pCpGUeZ+tP4Rq+UuSE
/pjfOZv/whAYYVB7hr8+e1gOJmmbIm7MY+4+jXJnxC/T9O5StrKoZ/edqoziznYJyhMKS3Q61/ag
FGlxAR1rBAqpuGFIuTDxcn0sZ95aGXEA2UPDIoroy53T5IC9CCGN4yyNcIYiTy2/NeaB9C9QRbtu
6l8l5dSdgXMeqAc0Ryis6jIGgTpYRghIUY99ga7t6W/ejDsTRHhpfuO5v2l7w5q7UU8CDbLvHBKO
3QvS4X5ji81cHUkFZaBvVQOpsF2z2pJ1dotgGv6RJ2B3e6qOcTrXut6DEQdfDgemB45SfaQFFAee
CdsXRRvQqQgb7d5xt1AFCYdxW3AXbSx/YtTskvpHDcJusV8lhT4/1RRTBdwtqjjILCw/KlXBcALW
PTDY1+jVn546zsHI1f0Q6EO4vjaXTLn/jKkXKrbc6fh7XHRx1tc2qsXjNygc7VphpFBZgbYwTVa2
3Pm+BqvKJ1vq1vt0Y4s6gWhWAVu99mZggQEqbNbC3Us2AOtBqItFQ8F/cXaqlJUFNDmtKDUl+opB
EBOPGyzY9Vm7aEUdHIC6wK6wDHVsZrax1c2w0hcA7+hhztrnXpMri3OeiAUzK4Kq/9hZrI5DBxfp
H92KMlepTCOPVZKN0TxBsEwUm2HoAyi3+W35brivXx4hVAaA+lYkyWDMW4Q5WmI30NYb9MgzgCkb
Ngz89NCMuW7kLAQmqCR/MrII7NEeq3U6hEiibAY5YPwTShuBYz+SZsuyfbtGNH1h0T5bWy6aEM5A
9Frq0Zg1D05lf7gjVGZFujKoc8d6MihvsWaTQPZinDCoGbr28S5rj3p2T6Hd60LG+Pr8XTSlIFfE
xQsMjDqnB2qmGkkMiNhGdv53Kt9mWoajHHZZcoSu+f66rQuOArBMPJKRhUHBbZmSQ0K8Beij0iOU
nsMKWp3KR8JTkI//xg4ucQtwecQ0i43nlG7FdbvToyLZEQdCTGyTmk8G+33dzMXNAIbg/zWz2HqT
OdGedq0eQaksKLWshXKl5o8kWRnOefkLexyZW7yOkc1E08niVWQWtmho35Coa6vbBnq4XY8g1nDG
d6cZ9raLYsJc7WLZvZW9EzJo18G9bfQMClx2vsnNDsKMlYdWOhmmBiLrNlPygSspkEuLCxIhUIm7
QNaddTFBxbiYRJVQddoPM2ioJ3vXj2jEGYeVV9ulI49qC8q2qK0DT7eYDtq3lpG0OrbRxA6OV25I
pbhj3WAkIFKZJGoR7hqH8cXRfbK5OCZWiTZeqPHqkUFsX/MOc3VLjcZ3xJ+v76nPY1vcbyy2y6mA
0lY0Va8o11rWjyRZI39YG8vifhtI2zVTDBuIW+77cbrvSQzaEzwG42xlqc6rAWrrfpo389S9lHnv
xNMw6ZEuMzB0PtT5HSjlMtsL3QkEOFBiTGwBes73Wr5yHQ776fp8XtorFvreEKH9Q7MsXIFZQ2ZE
y2B/TO9z9iC6e214btNnFP43evt23dg5BA+j/Wxt4RFYY8SgfIM1lGFurNnbZAASSLMJ4PY2ROeH
xhr2dcZDV4hAd+cfUhZh1yR73SBo9J2/J8INOuiyrXyXOhGnwfPJdy0dCMT1uhRy9Hrk5LXvgRIg
PuRONDVosSn2ae75OmGbeFyhpLy0zz7NxvJqSV2aZXGDM0PNKeSp+WqPGiQzWzTorcGUL7rIz7YW
e3qEoEBjuIg1Yi2/h5DzNkYzFoQn74iI/SkBIitBoj+bjlZVbLuiemylfTM1OUBv5ZYlYi8g6czS
PDRAdciYFEFTJvuVZVBO4mwZkKmDmwTW+eyROWbca5mnNmNxU9d7B8qNxDz04m4SzK/K+A7yckEJ
sXtFn3fd9sVzoNBP6gkOZuWF/7KRHdFw+eIcFn89XIllCSYR0DbI7ochP1J0nV63d/4mQnciWBbx
9kTBCiio03OfFjmaGtNSj4Q9/RXuDLVGyFm52dGNdfSVDWWIdOVWatP2ul3lTxZTDLu49nESkRhd
9k0izAbruwm76JsJSPPWx2sMPWsWFjst0wfh5CXDWQKOAnV2IEm+SlaC9yTQOfipqAdUZfF08miS
JEXJCsRkjIbDvMnYGmf9hdAFtzSwIvipmmbV7z89o7rBSvvcM+aoaswf+ViE2qD/qVYTnRfNKIYc
vNjwfF++pJhIWVeCLiLSPOhi76Ch6M8oUFxf8kt3jAdwNkI9MJgC0r8YDNONFsdtmiJG6T7WIeiZ
9w89UosDczbQp3hCG8qubPu/ndHeOswMBlEGHXQwr3/HBXeHz0BSB0E0GkKMxVWXEnNAhtqZIhMp
62LDzZ8t+MlLsdL8celBB+Q76guosBuqInO6dq7ddtT2tAmubggKh+0bowxq5zY3tC0qNf5Evtkx
WPutR9359fUhIu1PcKFDwAWJpVPTtIBy7tQbZuSOD3P8YfcPBUHilK1lr86RH9g0Ngq1yPTg6QqG
oFND2ZgCxFPrZlTTQt+1Vg9ZDEhs+6jEl3dGMqSbGAijXWPXH7QdiY8AgActMiG+lw79yga7sIsh
LYctrPqw0JK9WNi+6xIkNLgFVRX+UZjJnevVgMRaK/vngmNRgRJq7rjtz2mlbDbE9pClmFx3DCFW
fked6fD19ftsYuGVnRHUhxqUQ6M6rd1bNDa3kEVDo20LNIHPzWqN3/vSkfjXwogKBParvvCVyHe1
dq9XsNeZIfoefANK0+hLCVu20v1waY1Q1texAfAiAIr4dMNoAHokKOmbkQHR3AlUMYQgFbe7Pn0X
LlFkuND/od6vChlxagQoE7OrDGZGYFoZoK5aopCYWD+p8crdx7xfIz+6OHvoYifqGQu+usUhqJkr
PGBmzAgoF9RkXu1BC7ORoaNkZeepP7S4NDGu/zO0mDyoNFpFQ2FoQv3tpmXyAQLKwOikxWuJuz10
G2PthF/a7P9EEYGdx59fKmj1cwKgJqU0ygGe8TNizIHXNWsdrpcGpuA/Sl8B0MhlfVTPuGHINqMR
cFebbLYPXuGFxqTB/adiazhf7rvCsVVqWlgtsGjjcXq6QagQ3jyRnEbOlMSvoLIxNqIWSmR+MrXA
s0Zrf31HXtr2AOoDoAbpVwW6OjUodI9XXanTqCBl2KSPcfqHsDXo0aV9iEyycvk6mtiWtQTh9BQg
aRuj4hbUyO3QiPWtmT8Y7co75ZIhBG4IjyFYByzVYjTtYHuTmyGF0A+kCKCx9kJH2vqUIHFoQJ4v
+PrkKXwkGG5VXWoJpiDw6rnhaSQa+ndn/BHPW7GGDrsQBiP5ibgbXGkAtyw3BOcaZCA1bIiy6aaD
bhfWE9NbJ7Tikhws6SHWb5rRDhEkMR0ynNIJr4/x4pQCjKC6OACuWgZ6jevmceqWNCJJf9+I/Kds
oW4uO7SnDfF/NaG4uNULQ8kQqI/5FFUWOYRGSp3RCEGL39LfotpP3vP1AV3a8eBN+I+NxRErJza3
Hmh5ohbd3oG05reGSlBE1cPb/5+hhVMcQAzMiI3dgcTczk6hXasNYbaGFFNbeul6Pw9ncaU0qWQS
yjokwgnPfNE6exDErhyri1MGyAaqZ+rfEj1feFUC9gDYoMVNFX+vzczXxzVG6jUji8QV72hBOiPG
YbIedOGBsmljZvbKiT3fzXhMotcebWQQWTnD1zTQPxGdRFho8Cm5S0byAtotpBiL+uiJbMW3ni8N
sjRgEYAvtwDpWmK6oBvm8QY4mIiUkjzzzBt/aDI1V6xceL0g2kMJFaAa/ERa4PTQeBUabbpuIpEm
Ib6OQBcAnA8pHZzP18YyQaxY7kR208qHCTRoM/9d9Cux04VZBXkG6hr/eO7OFKHnek6QCUxJNJFp
m7TtRoLungptE8crGaHzKQWfFsJbwJn/6ZktDm+SxsXAIdwXFewlTlnQdn+vH9rzocAAHrYOHrVA
yi55VZzeQs3O0YbIKOottkTQ1GGrbQt3ZSBrdtTvP3k6bpUdyUGRHiXwdEIDiwzfxta+XC3fnR8r
NSA07yCXgfhlefd2BKrxsqYDSiZVKDr919ArGr41AN6aGbVwn8ZDc5lPFiNDVHXm1hD5oeD1T9co
Pr6+PArepZiGwKWy7LonFW7imfd9xFjkgF+orkufWVPYiq/XCJTcgELiAf9tQpbqdEAorHZ2B0U0
cFHvKutx8PZ20vlu/jwmHxN7vz6sS7NnIYBWwQSgLUuSBAgc0aJv8j5Kmelz/agexS7ffN2I4owH
IyYujDNFXz3VhhSt0kNU8OcOb7ZKfzDXXlGXtrWLLIqCjkBOfenymOghiuQ4I7Ll+Y3DzW9ebW35
IEJuuYfrw1ELcHrx4UHtWPingoWzUBkUfxxRUyEjd+59pzyM2Qb0V6ExPrNVea5L6/PZ1uIqj4XX
jUhGysgc0YjwChABSEWfr4/n8tSpHaC4ztDRsdhwJEEHUIepM6FkQZLhX6XNod/09vG6oUs+FE8m
5ERUXeUMbTImvZcKo5UR3kvogmv8Yo2Z/+J0fbKwmC5Lci9nnpCRMH7J+iZmKFusSWRcuPbQyg7y
EpA8AtKMFPHpfFVxJ9xiqmBEvqXTa0lv5twGKVWBbD3z+/K9K9+Tugo0eiPoneib3fVpvJBGwwf8
01tVPCBAYZ5+gJu4KRscOkatzd8Hx7hBC9dTzpuH2TU2xmwHU2PcWiost1FOmG3x/b/6AFcxS8FJ
nT0/ODAhw0ixY1ywB9C/ZBhCUW4b7aD3by7b9HzfkTvTWAkGL+1TtDX9x+oiToPi69SWNqxOFveb
IdKacMp+JmuMk2tmFpkfKPP2FpvsMWrcd7v6zustz29W5QAuORF0gwLnhvwFihoLLy/KuU7YNGIN
BeOBLtswmYud5rmbTE++A1j6dn3N1M5fOi2kAv85YEB3l68pI26cKQWvWRQDJUubgxIh6uWBjGCw
QBWtqFd8/vn4VPeu4iJ1wDR/pvw6l9Y8psZYRakz+WVG/Hz4Dj0Z4oU1go6vjg2klnhXoXUSGQUg
DU7PgxgsJ0+HsY70LA9Jf9PO75bDcWX2m6zaavoaN9ilsX2yZyzS2MzuJZdFW0cNHXxSeH5tZU9m
6RFf5+U+AfXxl9O4iLEp4AK4wfAaWvJPgNnesypTryKmZ2hlYnCgLJgKb3t9Hs+9J8zgjsbNhoc/
gN6n86gNU+mWo1ZFLnV9b3T+kArAahmPa4WoCy5UWUJsSGxsSozq1JIhaZHOKaux+wu/4wetOaDJ
2NdtuTG0vW0f2vJ57gk+ovapfCi+KiNNUHP5bH95T5hZ31cz7Ns5/xAmuStj1vnIVm0TUT2a1RpH
2YWZdXAIVF1PmV3WeeKYOElfMh55fbq1dbHJ7YdhbVueX6/gocCM4mJCBgr0YaeTWoy8bRDY84gl
Hx0IVDq50pe4ZkD9/lOorQ+tNVAXBqj91ph/PfJ0ff+de97TAahZ/PT3WTuko9WNPJrK2B+snYxD
D0yr/P26mQvHF9zMSDuigqjUKRbzVI/lUAO9WEelLkCTKUywq1VpBOaat3hw37WkO143eHH1XSSp
0VGHDb/0TyhH1UXnkjqyBqjneBLg7CZxbjVPfJV7Eftawa1QTVD9E3iUn86gF+dFiSZ5HiWc8Bs5
lfJY9+kaD96lffDZilrHT+tUpdMALD/2Qa1rN/lo3vN+TRzw3IQNFmsXgHaURUDXsRiIaRTO2CB7
G3ngCDKgHA401Uru4HxVVBkS7a+qfQAUOAsfNGVpp5f9SCK3A0uHvWGOvq3sNXjH+Z6GFRs6ANhs
SLctqwUNlLrcWGto1DijXzsHbdrwKdLXWOgumoHXBnIa+tNnPG2g93cmD0r1UU2qvW7Bl85J8Q1R
DMq47tfLxXjNgTAKD3sTRCfGYnEGrwV5WJ2QqAImZ6w7lFugdcDLQFuDXV5YI2DmXcUfpJIJSyh4
w3oLws9sjsCl0tuPZv5DstevHk5V9ECUgioEwQQuBvNPIUCrBbJ/zAUXWhM4040pV0LXi+PAydfB
hYU6+7KHLzUh1WUXDDBImvi5jCRkH5zh+b8YCVAE2NDo0D2j7uCG22tMxHrEywf0gsQDKMvXEm4X
B4LHB0pfeP0AIHd69HvW4ta0kHCz6U2Sd741P4x0rd3mPFaFcwa3KlV9eiqiOzWSFgxdRAXAtuh6
Ndmr1h688mBMIIGzGr9aK3RccDXwlKA7Qu31wmtqTHIPZJSArMSDtXFG723q15b/wosNZVBVRwGc
ROFgF5FVPKAZsCmFHlF9+ilGuulLK8UTmO8LvGVSq9m70tzYtb2hqE4JqAF/OYKEMq5KXSoaM6BP
F0/GBg01YJDy5khoL9Z0b6SHYjhc336X5hGpF8SOCkmLtTtdtQ7anxpAtDOgP86dMXTfYm94u27i
gpdT/QDqdoNTRe/BqQkSEzsRhTLR/KQluhs88GtOlv9fZJMwXaiJI5EEMvYzCtYOq2DxBij2XK9n
n1eO6euTDO3MyALO5dddEABA/2jmUegA4ON0WG5W4SpsbD1q6yywBuYX2VOcpeH1yTsPexTM6P+s
LJ7Pbp1pFsg09KjUrPuy7v2u6mHtQ8u6na2/XDd27if+3UJIaKMlDVHdwk90QiQik+kcsR7kJ4IE
xCw3VFuJ5C5aociVq3sPagDLY5XalVsWwC2RWEuAn5kf57ECyLlOVvz3efc6euwRVv2vpSVyqdaz
iaPSCUuE+mX5FDtvXvnXyp5bQEP0HrXQ1Ahm/uXAEfUiEIYqJ4iq8pKQJKa2RE1SYr9nAsmyyRfi
0WO/ri/V+bk9NbI4t1bftFyUE5BuvX4zi/HOWuUZOjeBlDnyRCoiJdDxWGxwY8hGXuudQHr5jk+3
zbzGnHTJABpBFRBE9UMvbwyaIjWUzlZzTKc8BMebn7Yr0eK564FaAtAeSrkZ9Znlm9/ued3oXJbH
ybjh7keaPaNejKLX/vpinO9oPBEVq69yO9A4VJ/xKbQu2AgicLOpjiof72YZkBc19Mu//k6AGUTV
ODX/AFvqBv5kRhSDMzeuXh1jT0fndLEp2Jp68YUjo2woGl9FAn/WLqpTyIi3jFRHV9d80u8tNw4T
/ocxtikhB50iNB257vPVpr5zR6doX4CdQcMuMgxL6Caan/ukHEEtY5deQGrjh5Pku9mqfrsN9b3k
69ABBa4D7gMILgBNljvD7Fhbt21cHgfT9g1e+1qDLrUvUyUSWEHDP0hm0BaPQPJ0xWRSaAwtM9Wx
L2+tGIqzTem34zeQ4O+u78ALs4c7D5sdQkKgBTUXya2RmhVSQ1N67Er5PlQkRJUKRIIaCHmHjRyd
t+vmLoRGuMzRToyXOKBMZ63VST3DoPD4kdk/EycoJdgSujLIh22n7xIPvfNsU1ffYqgZXbd84USf
GF4cNWE77ewYMT9Kbbzv7DF0pHFXl/EBUIDguqkLoFA1SDDqqPIxcH6LiFZHU35jOjo/GoACJeyb
S+/N4Z7x72XvbWz3w/aeDfRWxHYX9GuV6/NoWkVLYKXA8wY+ckmmiKpYQgQ0P4/c/N2JW8+4gyjE
xoFISLNPxnltqBdcMZKxiM6QRcQrZPnUEY0neSJHfizmRwf8gRwSyDqk35IcrM3WHzvZmw04s6AH
nwK42Tx6xqb2vq/M94VNjFAHGkcq3jXQxnl6WjIOGj2TjuIICfUHAj5TH8+vME6zLU2MZ4hbb/vW
eIdgNWp4pV8a+mbQ2m0yxY/l1JWIjKqQZAC/CaP+uP5pZ6sBoLciV/XwvsHDc3lTWRWdyCzs4QlK
HHn1BLp9XexGDfSxtl+ZK4frbC0oAPIKmaFUok19mUXR2rEYEN1CQb763lVt0BNz+9XhqBIYmJ0R
kyM3vVzt2uKzRrJUPKXevZTw7PbdaP42nNtp3mvt2rV1dmThjuAmkE9BchqNuYtjpIG0eHRrJp7G
1PZJ2aHjZGs5L7G2kug82z7KDsiIFLgOgPXlU4abHohC4l486Z0byjp5aJoyIKRE41MFqoc1Boez
Sx+iQpCKBEAI/dRKBOR0txZeC5aiWY5PSHn5ZPyTOOg3WiF7w2k/3w3oP0fhEolBcNOegaka0c/x
GNvGUys7qGUkaKCSmQm2CCemR+S/64eYofWExo6xExAvrQ8jssm+N5eyDDypTxB39OxmJ62yuGu6
7mfrOpDBcGLQkhZetyFl4nzMJM1eZvDkCd9Jy0IEphHHB3M0ftmmrB5l2RgHsFM4YMryJAuZ0Phm
7Ctt5wlbHlPZy6M2efaHohxs/L4AtVZHOAG0KPnLm3TbOyzzswyPpKaBqCTSlCIYEgdBkifJIYvZ
T6bl6ZZ3aNrxzLzYGiRt/uSS9HdSTOltBf5xvxE0+5FWqejB5gJ6+U3aYa2LxNzOAoWroEmtH6Ls
INmaOtm7aDo797WkfiLu+FqMbQ3GiDl/K6E6E/YZmFIwfGPLS5DFDCSe9xlaiHy3J/mGxxrOQZe/
oCqd3LWTpm+MXvs5o+VT+EM309R3Erf8q00y9Xtg6DeQxLS/8Ym8oDE8fxGAYe4JFzRwrd4pgqSY
bfCx2SjRb3qfqS6hvPPeR4S87cZFa8+O8P4jb4Y34kFyjdQTvXU9TLpfeWCYEB2X3xmvHSxObc2N
H5fly8RrpVKvefFhMow2KCkzH51sNGvfFVVZhFVluJHZ09HvtLQM4qbEeycnInl0jHr6hbaiP8Cv
t1uoNfyoQFuKhIYBShLf1FMLbKmD+zry4lW27hudZxB/IS2tRx10En1kxACW1aYk1GeIy/vlkABJ
ZnuyFkGvadVv28XrvkjiJBjauDpmiJD2pieekbz9YREZJRVLaTiCvTBr9T8dGYUf17Z88Np57MLW
7a36vtXqfjeK6i+YbZ1423REoHF7sJ7tbGj6IOYoHoYAAAJXmAwuVLehy5A9jXR6r+yuCq1as6U/
0fGYi+wHadB8yDre+hqr3kfCf8m00cC3kppB7EmUE6p+DGIzc/yMp+625bY4eFpvA8Sd8WpTcOgc
hDry57fdnGaNz43mxVTiy76excPGtlm2q9mcoP7R8ZCgPvWX55If8rx8KSaZ+HqdmxtIcL71rWa8
2hWtD9PU/m7srh18myfVDYh4tKDvrB99YsxOqDlQetuX2Ux+D1YW+3kLeda+zLoNBTZURJCfB9is
AS6nHCHvCwrYelNnGRqtE9yZU2e/llBSoXvQnCbpYQJxivkQ66DpnVsx+43V1SHIoPNADp4dOkX2
12ZNFTotgyxa7VqFb0HisNi6cpixlSzq01G/Y5OhVz7IGZvm0E6l6QP/RgKbQZmwShrAqoravHNI
ke/1hCcB6ipdqE95RFOUrztT/sxKo9nZRZkEY2xagUcbg26hskv0oJ3c38asteXdCInNHCj2+2qs
IMYa1+KFluXdxLSocGqu7eaBVyW6b/QBmMXsOZbFd+IyOJ4xA+toaGXjOwcAZ7yBBDK7swYBt9aD
d5j4GjdeW0kxdQghzQdu6KMR5F4+vlR6mYyHztKS/Wjx5GlCBVwLBek5rhKr8nMtMXbuHCeHpiur
bMM0p4932KkPudB3XQxF7J7m746Osita4CCHgA8IWocrxhit7/0koaBUcGX6KMAeG47DMECQzhpv
R73B4asyroOIUkr3F+1cdyvTWP8VC7BObQcR5xtQTmD/ZzJ5kAySdsgp2Ilfdbr7TWS0zMK8tsSb
K4zpuUubn0AS67dlNzxWBRZDgxr6O9IdLjigsjYNvNxpwEptouCYpuDrnUfIckJ62L5LLLfYQl9K
fvSdiHfGAIE+XZMvc8W+Ezbwg0sb644WNohAG2wPnGYtGKwh9pHngWyqpmch3imxn8lq2oJ7frrT
8lirbg17ADVWUc4/AUNh2s7AW4/+blrHBdKwgyBHPsox7OHs/SI17ZAiORX2dgMyO+SPZz0o7Nrz
x9GEGLNb/BoaYwwKbYBvrVBCOUiekvI+R+ym3/WlgAq1VzptKArNrPd1ZaXepi5TsCtRNINmFOzc
WiejZs6gZBy3e6OfvtdT4YZ2iQosp3N5m8yg7B9TEMaCJBTk0cVPz03hI3n60DkzDdtBGBuoWLkv
+gjHao0DeGVNrn3HvfF3MrNMD7q67kOXgqTAnwcgB/2q1znH0OOM7Bxcf3k4F4XMd9NUldimaVL7
5twZUCLqs8JPKy+abKi06lPDue8o1g+ji2Uo9WbPHC2YC9TxSFX5WYJP1A0QFI/FaOxqzaCbLIU0
U9a77N6QeekXfbHj4KeOCdalG/BhuKn7JxQG9EcqkipAARJn1BwaQDAYkP1+U3TVa2WRYssnnW6s
LI+xaeP2yZYSyNCYN9EIdNreAKL8DpnXZFfIGYQh3fh3wlQGuHB54CIJ8mhPUBBTj52w9Ixxkwws
xnnUuu8NBwV+RuPxe1OQbIue8MeaNPGm0lj3Hf5w/F7k0xTCVdc3tZu2RxcN1nASDhrcY2fMv3U0
Jhug9/o2AIK06mpookHF7l7ryfijL00KeRRhBMjU4hR2JP4uRPmLtLa1teEpIMCU0WCQNA641ucH
G1KrO8/pf5tGd9RH8j+UnUmTnDq0rX8RESBEoylNdtX3rpooXHZZSDQSnQT8+rfyvBs3jssnXHEn
ntgOMkmQttb+9lrPxNC+GJmXPqRGhbt0ruIhl0vT52HP4atNY34IQsQEc1NphJf5MqeYbbpcq1jB
ZqAbj1ibu6xTqS5rOSSP2OD6axfW8ymq4R5TE7wzM9FIPmtRZ+5dTec9J7W7YIiPy9JqSUlZ+9OG
Qeauv4p5QF9Dq14mklbPblI6i5a0v2iwsmREKTRCR1RTJunxPi0o8W7TrWem9OwSZkKF3c9x8hMM
xsO3FSE1TZut3P8pmqnuCmv8Rzot43LwYltPN5bCc3OEsV1mw+E0MHI30VZe9tvatEc6q7rOArrZ
ASb8w6Uvk3s43sMDEjhnFkfDq0inW6N6ffBYK3NSV3sUcWm0gChedqri+2Gc7bGG13YReEt8BJg3
5eh19NngW4SmSQ0mbgg2BUwT+3i4trC16tAcn6P2WmyhKDmthnLxYKw/+GPBxHeMMrT5DKvNEs8L
EKI4LKQxGF5j6bbHHvwrXIN3Zxzyh0SH1hREi5rtqUqLnkc/Rdj52VZz9MbQxIbNhjyHM7Q478kK
jnAOXyI2EwLWzu1msN5nx3ssoa76GAbV7BZTY/qXjC9h3cu8IfHrtkbyVE/RjQtJVSSp+dXqLr1W
wp9/IlPdv4Q70vy4pZzvgwZukJHn1FMH19Oy5f56ECZ2rFxp46srzIX0GTwPxYXfsw1s+RpfpInT
rCDDHE0ZRjdRldVAGUrmVgjbKXa6qJv1G5Q6RARFtG2/mRXbYOb3YfVA/WlZc0/24ffZJcMrqcc3
IOzfnYjPhk0w0W6teq1S98hXvdz3w4SCsMLSc+mPkzWwcokbH4nxDqYFKTarn0u6pfslVfY7qomh
wHEvyloqof2oaejLSnh9GfFmLVlN1AUj1XBDWuffjlMsd31sIvwUcV3nSiDbITNy5U/1ZAAScTI2
yeU0J5pkAuZ8WyESj+w84v/i1WRvGlgdD3HclliScZbwZX9ARhFv8k4HKSK0WwHX0G5C8TrEA+7O
yKq9xlKVu6BJ3qg36AucJzDsuHnV4i472vbksTFx1x1AWEuzi1H05o3lalc3PTwYZfXYT+FPXaP8
05HKw2hesRbOOGiw7RdjdsLyHmHFSfDpa/z8ZVun9UuDoPvLzRBVLgrdFfi6TA9TvKG01zBIkySa
Hj3q3fSDhZcbg1m0Feuc+9GMV0FxHH0MYi0f8Wum0z5YlVRIBe+s8C7I2nYVRq8thmpRtUIAmea+
Ry2J3C/h/HPYhxe/WvxAr7xhkbiKJigWySjcwZeLpkdjg2toihbQqw113tLZPzQqCueySgeca8UK
zQdtIXrdxzItVNX8ICpCnQuu8zpg0gFsdtXJCgjtWYAD+LM3a3GUIReuMATgjNfFQO3QYtQnhsCw
NsOiX70ssUgzL2lwHyDQ7xr8f/Q2g1CXaMd/j6Ot9tHlQm1Ml/TWTKNBwlHV52TcZF4L9egHK+wz
hu6h9acnjdbCiTKD0k9sE/Z+jBnzqm1vtN92+bLx4aWLu9vNnONj/DnJMSOMtxqmm8eAgGaWAbxo
BJkIXuYwLdBY6U5gZf3hHoZ/JEsp77sr4aq+vQaXcz/F/humEsf5kouJpnfc98HDbf7cZLxvfrTR
/OiHzRPphwjPK7UvlR+ZpxSBQybzyLq9GDov17YfLtNWxAU2UaCchqVvVm4vNH3vqg5eGcbzDyKO
vDfVKT+Dxz7DXpn0pNrJxLX3HGjaSyzw6anWybvdZmyDNLzDlEtUrqt51mqWeafwXsBK6GO0iBps
a/1C3QKfCuQDZdXS6yxBKiGm2psuH0M00ueF+Y+oiZ+qlMoXzOgk38Ooqk4bIp+wjY5JkzUL19dc
k2XOdYPDbYP2btnYZr2cgQf6O1ht8nuddqwrMDvVmcNG5/sRyWHuUtZn5LmJcd6rGJCK2fGPwK4f
9TRf2B6eE2Pcfl+T7UHHpK1xljKImJyr9EfIO5q1PWYASzi8YVNCiOKsszhFiyVNuh5lB+BEKM6T
xg+O+SJyZJNO0JKn/THS/ru/RO+UzSrXHRbIqPXfyQgKhmApyjaJmwFT+hbS9VLhnvV8et7QZsnX
FD5FydzYXz3dkJuIDL18HZINNo9DJS6nzs4nxGTNYVY7c8k34eVyjNApUcQi6bkW8cti0AIM5Hq7
NHFS4NSPU6CDEUmMOcXB5y+ekV6WRA3dbxKJ0OsWwifWpdVOKz7jo8n+LnYdguWJObcwuRrewF8h
T2FD9d3VBgt2terrJQ3xHRxYmHprYDLvtuZ7jVHdb2BxOnuATDTcqOQsGGDrsblL6MPGVfrUY/r2
kLhBqpxUfn0JOjV6MjVMbTMbI0CwHzFCmqGWDF9NHNLjRpD7VHDtJf2u0228t3O/i0znv+Cs7IoW
PbBrCxS7HFs9sn0bBt8bjRTPgxU1z3CuwpC3wEqBXZBlbPJhVJSybW+W9BtuPc9QlaApm6KIXTf/
UTfUHWoJYSCxBxwSd0xO7OQPictVAwfI62mqB3rJNKx250iSkxzTIYc6PhTUTc8JhIxD7JFXViGM
ZNHsqbL4YrCezeIquuTKf3AclulbLX4ko3lFYZaUWxWyoxtwNmRoLixJ7R6MqKapHAa/yQffDU3u
+X5XwHpJFkOKs8608vdktjyPvKbNQ9oc2oYcSB8ftLe2A+wOCYy74q3sUV6xuDmEw7c0PEwxvIjX
6IMsYtiNvQkuwgoGNtkc8Y8Iosj3KplwNO98MSNb7zyn0HQ3OIY+k1HAZM3C0oabUe0cS8asnsfm
kjr6INfef109aS7aNkngrcfNd9ZN4Slo7FgO1RZfc0rdnRsEx3Fzjgs/UY/ttP1QQkd7i1GiNRvD
CudmHzKPrQwG85sxWh7Thj11nt9UaAvGUOMaaREos3l5PQXs2DdeWyigkjrj2Fh+cOwiT+ge2eCw
KfXDoES4EEvoX0kR98UCy7/MxyJzsaWG3ExBS6HjtJ6fWcoxAJF63xhxtxT+/Puho67UapKXjmBS
gwPuyOTc/UqrszevhgNHqhBMC9Nlg4K5SKX/znkHOJ7bpeCbTI4igqvAacHY/jPdoIUFs8e+LfMQ
14WFAVaaRyKYbuigNvB3kUEdgMAkKKptks2BNYdwVOZJduJs9pG8WEZsYZs0uHcuNB9y7m2bcayc
W4YK5ZvBdrCfQhx3dwuOh/AjIudYxNiYH2NYk8yN/f0QTAQTHpgGQehs5aY8IN1jV8fLCbssFP+V
NculbWSyW6x5X0SNxSi2br6bR9J/64HWAZMf2lIMHruuuh5enmJuCgVcKckG3i6QD9kbxAFEKk/t
+LKhAXoTL/D5ydOUb/haKFVOMemlD6M+nuwcX13uzwqzeCR9XsdBfjAoobdARl9iODwdNrKGOZTh
DYtHtdJy4/FLACmv2bCoxhh9A/Vd1T/mgSD0kqkRXljUKlmIcQ7fAs3j53WFiCS5wwLIRPg24RB6
4W1p/5PP51/cp7f43GOxDHyd8h7CWUHYbEsOn61HjlDJLLDsntiK55bqJCOhxovYtS5rqKT5ggVn
N1Etvivu9/dt0k/3wThuO7JNVzZ24S0avmrOHJHn44VXUzxJ4bJgicXpuLcD8rLkBi1EuQh+hwZC
1WkL42VP/Xa9BYSTXlGHYey1jWAwjoXifhrO1uPK79KsYZ5F3pTg0FemDR5baGPFeR+E9Rd9mz87
KZgnQPYegm7QIP9jJK/XqNmqSid4y6Oreimidk8hfw+oJP/eIPqztwGyFmROGiIjgYAI+L23McVB
aFvDsEDSTV6uUfcAwSW6MbOlX1zpP75SiIm88xAjxkH+aA6JCgI8qVP/IQg+IMzlbuHQJCVgg68S
wv7jSuiqnRu654b1HwOATgLWA/EAY+KVYE3r3WAv0DUhsKOSOEpVKf9icC48s1m/Te8Q8JznBDlM
aQJS/IzvDWGCpVB34UPAcBIQXtTkrWxStFKH8WprN7EASjIw0oCyJApvCRBTCrU7m7agv9iCtD5C
55T3AVoZmcAmvUclm1zj/Vgvw3b1vf0awxEpgBR8HS5vq76UdooPdRBNu8YXyAYfgKJI3yBZlUdq
vPG3RJRL5HswiqqDe6XwfP/9ufmPe4w5QRAqMCNBI/nzvBLDtJIfb0P4kEJMYs3jShDtuu1xVvj7
df5szePWnm2aICuiMYvf9fcHdKlh5DRLGj5AHM9CdzuDJEPpvI6ogiG3i+VynvekPWKvwWH2Cwbh
z5Yc2GO05GFvAaYRncbfL56svmtibuRjr911F7SnMPiilfnnFRDtCv+Ec9Y7WPf4/GT9i/RBjhRf
RtV1j2hAIsxzPfFm/uKn+kz6AGuFIgCIDNDS+eH83Ga2AUWyBmbXH6cEZoCkRK7vyZufE4zHzvNx
Y2sB8Q87U/UFLPUPuvCv1+LcMMU7iB8PZBbe+s+2/EhKDgPBl/BxXaAvgCioaSZwCH5i2xruZQdd
a+D6WU6R++AtmT+cjtlFZxz/1bK4haWED/8jqnct4SzzQlgIZ5GFPBl6+OmnfuQVaqUqva/gdJmz
mVQ36Ti6NpNsQqPsZMM8cYXrBc6iy5OXwsa5M2PJ5MD2OAmbfTCHECihSh9HCBaYM6kXtC9bVjeX
aD9U945FjyAS/OLvD3X46e053xi0/kEZUBiRYWrsE8QTOilDA++jRwyjAWrmdX0tksA8BZMWt37U
1ycv2jDBo7kqeAI7g6g20RVqYhFl1iVIXQ/n6GRIHd+3o572WFDIr9i5Kw7V7uATl2Jp9VTRK88c
2TYGe4U8l0OQzOjJByPEvHQ0OztB17FohO4DWi35KtG9z3HeGDNTz/7Pvse9mPk5PGldwguII19x
1582n/NtgBgMcBLBRsgt+AxNmYmnrE15+Ig2bkZxNFmWE5pIf7/Z/2SefHoKYbd+RrNgDgCzmk8v
cbsl01IzQR+TNSl0s+fjN7a3WHzpGwQ7dIxCXdQf5+YY3HLWn3FwFydvFpEknv0KUz1TYH98FMwY
gdzCvBle+d/fdsJGDkxU00cy66uhb0pHq1tkR0MGwiBVtV3D/yiPEJkZ6qAk+itvxv947M6E5/9e
/tNiA/VhnpXE5e0IubVGM/TWMxeCfmUD/Bkaw4A/XLEA9mB6EB6T4I1+/57bODOEBwf0GlvxDYKs
0fjEu+5MvQubXpVO1Td9Kr8tXhmM9a1PvzIH/mzaenYY+P903NlNjQKs+v0D1A52uZBUxQ2ZURbq
mQU58Xyoito8tr3fXIG+1MdK1fS8G5Mjnp0Jai5ekRqGAZF/mNNG5MKyX9ukokLBAg6i4gIYbLDu
gLbYV6E6n0cu//nECAoGYnLGMtE6+/0T+4OtF/Dr1c04eVEpl6C/l8OyFhbz8juL7f96NUEHP4su
yVQVpwUP3c5AGveN/Sm7uf5ijfr8rJyNTlDv496FQYi8009vTaj8ZmjaRt45QbqjcfV0lQQyypsZ
DQtEhX01gvlpI8QLgeth4A9XRA1F00/PpiJm3fSsFQjunwzaHvvK4efzYvP5Ap9u8IAErbGTuMDA
0bVMngJ7P9jyi7Xm8wt+vkgIEPlcDfoIyPh01/QYVAPIDnEn3XpRS31NvXCfeBDk4U1ys6AHHkS8
4JLfJgHaiF369PcP8F9fEoM/CUGk2nmN+fQlpymVUAl8cddUcyFkuB+TG7N++/tF/uvR+PdFzj/l
v2qWBARPGAA6uCMrImClAqQDxdK7g//13y/0n98GM0aYMoKfLHwKf7/QHDkGfZtVdxCo3yupf8Yx
OAZmv9ghPjF//zx6eN/Pbn4YNPyDTg+6xWnZhdWdkrLN5soexhkKmAweTONw+gp/9cFXK9R/XRNE
BgpneJScS9zfvxp+Ho0RWFXdsfidRQclH1t5Qrhj1sNd1iX/x5HQ81dMwZZiVgETlRg9/vSTCaAv
nRMWz0XT7dFG+p4M9f+tkv2fSwD+iykSmJBR/fs3sj63LUY2xV28rnuoZRcDOJG/Pw8IMzt/0H/v
oPDHxFfBqRgzobjS5yFqayBPoKW63XrbJHcj0rjRg28TgaN5MEAdq4ecI9arRfP2equ7vvBU0xQ6
YlNeoygDZzrbfDHjkk0xR26XZaA4BLSlrUMDFyIQMkkbDGofLPrYWRN284OYQ8gfczMcZEvSUriR
XtPVwb5tmcNiAkB1pZfUHppAPIdmdC8tDZefddSyQySk91yv9KeXAOIndlD3cVW35bj0tEjsCIE+
QvAhUiXe0QWDxBH6m2mLWc8dghWWliNKzLQ7jDzrYy+X+CDoYLNpjrcCRHR7weS6lr0PdCAZgbrQ
XlHwACFMqtolQgBZG6KTv4YHXRlzNW+a7Tfs2buxmZMTtxApA90ZNL4jmoOp9MFs+gj07s9nOjuh
/0a4h40zEOt9IpW8dxjIvmEUwjql4pdOfaid0dDcNEs0IQqjinPuw4hZ1BqHDHRUrtoQMBQGc1ix
hJEremiZ5TxM31WIlhqN2gC66hoUsDfUma5gU56I2L9uSeffjy2FDVt4NFB8125B14e3pUTeOnCJ
QRzhubRCXq2vUIYEO4zXYoVV6c8oardCKsyNwyJIFI2Sfqn8CLfUKa9k81h/QxtQXy5R52N9xCE9
o/GSBJeTlPeY2w+BnywcJlLsPdS1O6y1NRa3HsaA8Kfs2MGjcwVOpXpl64C2OkDqb8EmUwcGhIo5
H4btFZbr0ZjDfK298VIPhrvw3HnHlNBIC5cS9iZT4b+SaRpLzw2eyr01SZ7ISrp3jgCdR/S09CUm
nzGETtjH4HfTyxaCt8CtecCDsZa8nT5gB+Y98Jpvl61Y67e01TQ9hhL9giiZl7igkUQvcXQEoIRW
vyq7xfduhP4oBYN6n67i0HWxzcHYxXvsGNV956sUMCnaCM8Mfu7v0kib+16FJX4g7jsfWXuHo4dX
cNdXIldJBR5oaZKrsHcPCezrLgZpt+4GLS+xR09rw80ZJQBNK45L2w7X0ky0DCa15tX5IVkj0JlI
NLg1VFvcZ/mjDlf11ol0vqlC5Et2uBlPCvVlfOS6aXeQYOOHlePeZzGpxF0CSuPaCzrx2PTmjSSm
fRkNea15HCFRFkS7pRvkTAdwHE2bb5u3RDv8SMsN7i17CdeJ5F1aBwWaQlMBlUXv6r5NC137r9Hm
RRHQupFkWs6wf44M/hhwsARDwZ4p2qGQxtuu8EU4lsnij8jSoIjpY0krrmg/zfiiKZwzYLe8rO+J
erekygXvwFh8iCba0CCpYYXiYJXfE4N/GKGlGI+JQuKyGvPUMVtsMddFNDG1m0AH5B3E6Lz1ZbAL
7dAfQ80otOAqeRqp8k9WgsFsxCrybgxpvuKZy9wGr26w/n6+9WMPk5cEfMfsPLRUYrTT0NdEm0Ni
QIXWYf8yWuq9Q9+12UYh57aJsTmRjXcRV9LttyZt8xYCPVBK6+cyUm1OxrlD+pKk40PSAEwlXKZ7
IMU6H+Zk+QWcxL8Y4KX2PmvZHAFHRGgEacAUpAYavg5iPWDh8XPMK7ui8W3wDHJl1Dlr3HzZyr56
jzxA5pkcBMtDNWxnBtmeQtVHe+O8BOaMgX0hc41D7ZKaAE7z6MqL1aUHA7O+otcKGD/IqEzVQ/1I
2knuB4nzno1tdWGhk9wtfDZYxj10axhSXlQw+9dzraJd43njPXoJcH5vxrmYpxTCXAeD2jmt9a31
pvjkBSk7TAgTLIFw1N/QaW8Pal0DKNSgCKfGB2QvtT7FI1RvXk/otsz9pj9GQCUZGDRVeD5M5AJ0
aRVnd8ILeEHU+LPhGGyQDuF6tGleUE4i/E54EBAxfVJY0BY73wNH5LFuu64dAni8FJhP3ffYGNA0
vxp7NMXBmNuMNPB61BNg54HyrgSziemnCn3L09CTsydsPV1aNc07OdXz1UbQx/N1OpShSdoSVNia
09XTRRWt9CCEH+x4J1i5hKzNexHMb9h9m3KtlCy3pW2yxDOQ56WnSlPjmbaaxseBRpAiYgoVxgMC
Vi0Bu+rt3OTxgNigkdFfDYu3hyEVw71Rpt2PIS6bzEO0Q5xDh3GwennupiYpegc66oz9XQMIARs4
K/9YMz7tjTeassKqd2KTdGXT2ng3oI+D/A0/Og41aFpvqOMjhbbzMMNRAkF+SNpBkdwXicGzM9YJ
KZPKxsXWQgvxVuRL5M5APlnCURRiAvMMXoheNmvqHSBhe4eIJ2gaV2jvMo0B09Zh0Vi9ejiBjQ5K
8LX1PeI4xD5Et+9+0I05tsM2P/VINCyCNaV3AxCBEhsZYtI8O32v5zN3na59xgKImCqa3L5DEtNQ
KNysjDDRlVGDpkWNkepjQ3hYgO3uL8y5Ix6uDIFreIjxSsvpgS5U/oAHkioQJ2EPBO6iwGs82CFu
80+N4dEMMqDKSIDHbKl1cIFXlsNVISC7M2q9T9A6zNYp3Q5QfPCS8VQUCn3FHJj6loVbQ49T51kE
COHgf8JBcHVZpQDOhGP8UCsBXxP0itGh9/HMxltVNFzr0sx+fDIitLu+jZIstaS9QttF5PFowEDr
qIXuh+qqSqCAhAtgWi6617rzt4zTDcmP5MyGw8Fn51KKcBm/SbO1i0fMLGGCeTURK80C/qTr4x/p
Zn8MyZK8WotRMY6YnlzNxN8PVqsMfBCCDKThh2kw9AJJ1wIIeiX3gPX0c715PCfRPO3rpgvzdgTl
1AvEH/ttlewiXw/7DhrbJaoCPIOr1dkyA4UYtGUl1J1zXheLsiAhYMNAhewl15ArkcwKL7TzZqMm
WB6q8zQBNCl6v1ANyrr2/CEPGBqs1Momh2uVw6hZvZR8HOWhG6v5dkMb/KDHebxuN8hV3jDF13iP
VmBGQtzosfavh04jncsSb6cCz+21g3iwQgBMshZsWUFIYHaqnvhUzHMyP6xEfDSRRrx7dNOfaTQk
B7uXGL4xa643b3gLk3W8Dfq5/knNVH9jWyzKSKET5vzqRx3UgLY8h/EAvoUgKViYjxalLEHyyEFH
lu2AFfsl0kgqNN3OvtRbupTAXZect8NQWkDJO+XFU7b1jh5YABq98RBj3VCYWwVWv64ahl3Vwtqb
lG6qCLsKKi6Fc4qITZotPglLQbVXVgCEyjgSlQ/Yy5BoT5HYY3eDw0hdZxee0Uq8iI1WmZimAb1/
U0UlbTEeUVFlLyPInM1JMXUmbyPqgc2c5kLRITxFAxuvmUh+uqF2mdF46CkA0B2GYFCUOpEeOHPY
dpCrk0skR5arstMx8cn84HRQ7RK4DL6GBGAb5P/pMZm85jSOeruNPSFjgP6Ip78YxBbB0rrjfa7Q
xgxyjCKqm3HBglAR+FDPsADFlgLVrFlrEPtNVN+OkN0xSt2BhOOm2VVwwrzsFps+gcrkJlfOzKcF
zWSVTdx3GC5BiuZHY7v5lnpJ+9AASL6YeovRYmWFzFxaL7Ctjw2iFF2y53ry4HC7YnmI4LPcbyCl
NhK4Q6P76qCZGwtaJ28TnoUrbsx0pRxvn5c+Vpe2AhVQtzzKt9XKp0rN624JY4zhwPowC/vef0yJ
kbdEeKC7IlnhONTP+3Dt0pIIq59s0yPTfAPbw0x9LnrAcAkbsVM1bR3Sos2LNw5j2am4vezgXXBB
ZDxd4cQjsOeH/U3UDMtDEvfi6A8Kjwoa8bCYVL/wv1RRuRDmpgTvZgSLpD0DuXTEcau/7U2Pyn4I
UmiU1PGyqoW9Rdyjl3kuUWVIpgaYI44YbSXcU8gjsouHyL9heLEfJz/WZVXxtuiUqwrptxZptb29
gKdMt1tju95L2k73tIbJcrhR0OFuHndDzfNUpUeQvM81p14xK4iUgjjQkW1nr8mCs9KI5TD3aTfu
CGno7txdzMPRd/sqskEBpOWD1wMwndj2Jz3I4FoTkAANONkl9oHzbc5CTk6nS0xZTd+bDt16oJPh
FTg6NLMTTA/Xro+xVS/1qcLkCiCCyhT15u+rs9Es68CxbWQ7ORqn5cRVfwJ+KHZhBK5bbDDiYqEl
OZqEwJCnob0IU84QQouY6hRs02VgVF0YxRgETIltfdDjIw26n0pO6Y0fYpmLmUHZ4jCiI72wOa5C
pt/JELTQzvhckGmYbuK2oxdBx6ZTMvsfcaKxQM9DcFJLuGQjZiQyKO3Nbou43VXQHnJAMDSLBr2W
8QwyDib1cektS7AHtw3crknVL0pmkrtQgMSMa3WSem53NTBKjPNHVTk6YBdYwr0SKKLcy2gECeBP
KELhdnVKWTqAXo8wOIYxsayqTVrA2BB0DKuaI7qU0cVyHiBAfijC0KUwr1Ov1hK+6BxUlW3zzW+2
EyNr/R2Kf7xLh2C5hK/Dr1XVzRMNPdzLqH52DO7SeuY/ZlhYPAyhMrdTw9FEWwi51SSxGcpRUVp4
0exRiJ+TxwNEOhniwG7qMMNMkDjOEqA1iXvvNAsYgmVQTvxrn4Uc80cYwGqQXlwFLjhyRDSUgq3e
DUUQJOZ8qL7ouNFXlip310oMhgBUetimFh1E47fsgTN6gwBW78ljMI/Eu6pl1itW3Va1A4ZVLVc6
ZDpXlP9iXT1fwPNyORHbd0eKLSuXoHAzDTEdrhypa+46Au5b4+Z4uPzsJ8f4jJXWSgHZ6GDA2Uk/
BVAziJzLyFyEfeDvbeeneW9Su2srXud9GD1jYD49gK/rftUWk2nbCujLhkhcryP45i7r0N8AYMGE
EmFblGkTbPcxGhXHeA5UjorX34Ok+jU0NTtYAgx4EUgzWOQYXiDEHhHrXnBZGdfmqTD+bQ8THdxC
ROlMzGOFDOvvbVvLfYPD104NzQxRAXNXmCg5z+gBZYbqPEQnyKfLk15iBMltPk6Ui2q/1Z43vPBF
xifMl037yWD2T/fM3niopxA6xUWR9j3kLdsGB+34do0ttc+sbOO7XqKJgZMrv0DOOylbs3gHOiXA
65BwUaG6SKqdLwbQoU0zgTZtWdmNKDLF3H+kYJqyBq848H0DuBqUUZYs8GffjDF3KJi3zENbIut9
PFGCRQ7m7Utwlc5Lc1m1g3z+u773H+IeHNaRppLAoQjgyyeVkg9u8gYb+7feQN4ITt8QGL7wCfmP
S/yjzcPvAoHauMrvKqVGkVKb0US33G9v4MOqMgyt/Pr71/hTH2fMDwm4Gng5YcL7/Pf/0sdnqqmK
fR3dzlgfRpI8RI2FPtm8JYjvzv5+rT91ZFwLNny4YAxQ4bOOvEJk6TcDH/KpWQ51a08bn+8wZfwI
dvCHv86QYr7q2v7BE0CDBbRAoSTDbQVQxqd7GBnGmg74x21nE3C6hEcQU4dTxCEl6QoDMMDg1u5x
Cb3SdQBX//6N/+yUYboc0+zgJc7IEvvsVqM2MvgTRoRvN+i5Yt633W03uCwxp82AUQUF58Hh2ed0
Dx+8PTKwc7p8/P0z/PEU4SMEaG6m57DF88D277/w4C188NaR3pqh+n+cnVdv3MqyhX8RAebwOlHB
0lCWZVt+IRyZc+avv1/74t6t4RBDyMAB9gEMqKab3dUVVq21Q22bkGXlnC6tEvJoVYPWUsjIzOkP
jc6nPOwVkxsk7S4lYYuCIznDRgrvsnJkCOQxHJ97+dU39pV345Ur1fzLFi79Aqbd6aIicGqo84vS
MX5cMQg0uYoBOF7dBSKoG+4nEk7AE6eq2tEb9W/fva8aHRgebIVujzpnXfaynrdJlwc3UX8pWsjI
0MqHm8OJuI0yFoT0G41N7rdoOb25m6oP9tIv+4EvhzhU04PT2tJt7JuTNLkMwb8akbk3Bkq79ZpI
50U3S5gWDCO2YNuhrXVuGtbZXEahdXC11vncjdnXeDSfKZLt3r+HKsm3bULaQmtp1jRLRyWIYXka
3bqUu53XhtVtEidrAEXxV876MCyGc6EDj8IQGKzzxYQOop9dJI3uXzx6k9/r8m+Z2q4hUxwaP15f
0qXHEdbQeRddVQv9q5k1paJ750jG6MrOs52A3DeTY1u+FkpPcRph05EeSn2Q6xUtjsVF0tGy0H0T
3HwzR9cxRBaDXxndoK15KDrz0wAOLDYpThjtEQ3GlUu34FZA3QKakukgwy81OyGxXBqkbs7oWhQF
4yD9MGn1v5iA4hb1GohIQeCcf7eC/IP8WRvdvi7+yJV3h6T58frXunj+xMd6Y2J2AGXm2/wEggo3
br4rmbJJs9OQMeVqHK7bWdotAjpoBjU4R2gLni8lwJFEzBKM7t/ilK+nm4HC4cr7unT00MIU/G44
JUKT2TdhJJcZ+BSIelUzTrgZNVA75cCMWRY5NbrsCNwyR5Un9+Oghi85s1MHaNV/XF/qwkEEIiWE
SEGMcRFmPyKVIFJgPAXXQVZumdHGhu1BBdmsKfW2i9fwO4vmsKLAMwVN/BxzGdVU28SYhwsdzl7L
QdDXm4Sqct1+0fMV0VGBxJk5EmbieMwN2LcvX3Or0kxLyYfeHQb5s2r4B8b8KjgJGGEnmYuYt852
oZn8VKY16t9FyzBo8YDTFZfnTqXXtaLyFAVIKVCovrXg2IDiILv1tA9K91RDtQIx8P76h7wI10C4
gO2xOLNwvBBBzc5sh0Rnp9gMPKg5dAtj+mimxTbIy11uN+ZmJILZp6q6hoheMmuga4XAEyhTjtG5
Wb2uGYSonME1UOhimAf5TEb4VTItBTq+Y16sfNSFpw4RLe4m3Xq8wfy80uFgKhUybTcjC7OdAP4C
Ko3NWii44AF0MJSCuBBwA5ju82VxQunPq/XgTrq1GybjpMTV7fUPtmwC9wJM3iQKmjsZ+IetuOoG
Ny7y9mm0KT2a9eA/X7ey9H0s8h0L1L/B8zazkjpeZRhSPricGHpmNwYjH2VyV7TttjVuhu71urkF
Dw0N43/mxM95EwQxptWN6KcPrhLQ8x9+2+onOH0O0xp1pdj/+d22VBU8EomJciEx1cqFE/hGNrjU
Qj4aXoGPHOG30T9btbJBwn3rdNZjCixle319i06b4w7EFiIqgbM9X2DOlCKw4Gh0w5whJk+idMBg
slFT2vlVOi85CYqv/dC1lcOydOzh99YocpP7XcTMkuQYTR0qg2tOL8ybUoT6U0i/VtYmfP1sUw2g
oxBEcVhgcputzZRDGl7QULq+fDJwkGodQux9aj2TYWQGzWAjzW4YvwrUP1J/C4Liuv2FCwFRtvCX
0LexRvHvb86O3udVooWy6pYZwiFUCf1wDTe+sI2oqqpcBe4cud7MSYadTq09VCbXqUhtyrFVXkqg
DFDZK8aKo1pKc0DGi6BLBeSo/v33N8sZ8zqblFye3IamohK+ooozSeEhyD/rwS9YFSjsQ/4M+kZf
SfAWrvyZYfV8HyMj1vzBaCe3ivxnybT2AfIGvduo9W4Kb9pkJe5buhLYQ8wGPC6saXNkItzPGqFL
PbmF6v8wY/lHoRZ7yu3URwN0zaPsCLnDT1Sf4IamKf/uQ4P0Ba4AYXh44p0Z3r3L4nAM4NZ2ifIp
bO0b+88/GCBMozBAVkJV4Hw3/TqsI7tvRzf1pc/tAPcLvF3GSiwo/sjs5oGo/H8jcybRppMj2elL
0gEPAyRzH7OYWQbJ+TUEFE1l+RVuACYs7LVhm6ULISoNOnQsAHLn71xujk3cBH8jalK6xA6+JWr9
qFRrOuErdozZZ7LhCNIniHhcg1hsUJtHn+7IxgjeKTQmknBkI4i7APDBTfgXsf/m0jl+ZfklvNAu
s4wbMZ5tRMfr52HhhePNoUCjE1OK2Zrz8yDR68rryCQH4QHIemaTmH/1irterf7haItSHxUhHfLu
+VNjdRKM+/UwQcFCv1VuINWxjZf3r4aMClylkNu9CA/sxPNCX/FlFzKQvRNVN5HHZKyj7O3o/TmV
AOzzwJDxOLzc5/sGEojQVRqhBq3s7qgkagqxgSWvzEEsfR02SzFkKmiX2HIzpRPjTcbkjhooFb/c
Jpa1b/Mbs1lx70sH+u9wiU0Icsnrr9aZoQe9N7j0DzZd/D2jnZilN9e/zoqR+a0B7FRrbSGM5P62
KL8wtbqx10LdRSM8uaJwBT3kPEKMnQkaEHh1yNurbSr9wdambJ6vr2ThbbfYKAp+Iqu+qFCppGIR
FcHBtUEk3dVToR49v11x1QvJ5ZmR2RFD6AzmToTv3BQmnaR8zehwFNorX8bJ/8UU3QQx/kNiNQ8k
er1LnckCYxgxf7ZR5er+ryZ3Pj0UkflSAbj6h/1Dx4Gch5owsqrnt6dIKr2KS50ylYG8mXLbF9qK
t1EWzwEtBUWXma/hLT03gWgIHXedJaHyU/MUPPQmRGpJ/QXhhebea0saatSQSNdTpJJa5lTQcNc2
KXRzxxYOwTzomB5P12YMl6IZ5vvQVydew+Fq5z+ryxMF7jtqMUVa/UiV8MEo2mArWU24bcBYbZxU
7o5llq7URZYO7Fuzs7M0+kVPtBGMbmX0W9AJ+/XS46IJUSvmi1Jl/BtXvXmrLCdEFRO4LStj6jtr
6FdnIxQiQ1eb9/Ko1PdSFzqPAOBAXIa0yYZMSvdRGpe3pVMWsM3k5VZq9ej1+llbOghMJVFJZrST
CZ3ZjkN/1sE/z0FQQIrE0JV60kte9yvnbclTMzKKGhuD23BUz6yUNnCvzsG3JYOyy6bmjgS7bgBF
Wiux1Zqh2Zf07SxroIsjVRxp/8k5TJXlaUgHBkwc/cv1rVs6rMykEXkQ8dPtnoU5fehP+DlqoJkk
Paj9CMG1dNRD9AIVSmlJH32R5fDbdZtLjQceSiG2jMgjIxIzo7IzRmo1EifEkOrlwHhr+rnOAFNX
/NlK7rWc0J97Et11iXxbNOruuv2lY4xnR2ycB4Rq9uxDhvFQhmar0uOoVDiIoKOzR8AR140sbSzv
LMA/jd6qas/8nx2FVo7KFQAnGDuPmiRNH7TS97ae1pBrxIm1j/Q+fq5hsllZ3qJlXkfiCSb+7Hkt
T0vAjbPnZFP1jWCmqChsTOqnEEJtx3QVayWAWbh8jArxCtMY0ElpZh9Tb0xoKODhc4HXbafqF3i7
Jvh8fTMXsg3ai0R9Op4H8nnxG944nkbuktrTO9XVk9jatUgseRA+SX17rw3GTWU08VYQUwDIjr9e
t7xwFxkUYoTTclCGuOjCabGnRNYQyG4it+GGgdVbiDu8beBML6aWvj9Sp+4LBzyFE11s6fky9d5h
MJNustvW5kfGU58F0ngjpdFptNf6SAun5MyW+Pc3WyrVIN/VISaO7r4lyTelQrhlR9WeflzK2NX1
XbyMc4QEsaDYNyiAXjAkKCrEOEEVWScjBP/h3/nO1xB8PiyauyFyr9ta6BZTqKcZIqawSO/nu+gU
owkYHhJCUE9BxVjNdGp9eLcQkjVuCwg5zeaXIiDl0r0C3lYZPl3/AZcX4tz+bGcdhppBFUIcIjkv
JZDvKrxrU2VlRxeNUFcWlQSK6PMGauf0WTnFLFIJP5YtqNV0E1tP1xfyFz1wnuSLxhuQNZoC8K7M
0QX5REkxwo+eyF/LQ9WlkPsOvmY8B20YfWGXQQXn6UdnrJvPbaFqeLMiDDZSonjwtBbMJzROfT+o
VvXYR1TQgGhG4ZdWau0jvMjtvR4Gvou0U3qLcl56NPwqPhYafRZ5pK4Gfl5tkKhta0gZsnG4G6jn
3/gEXpuaqt/t2DXJ964M/adU1QaoGW3lSzwN0hd/NOQDpByF2wUMLbYV3GWemQRw6E3QdUZKvLVS
5t/7uFWyI/cNRuV8Kh4jIKCgNnTtZYic5yZv/oS9pG6kQE4AEk5hMx2I2IPbahx9mHPt6b4a7fYW
DtmQin5Xmn8GGhq/ExUO5etfYun+kILY9OgdB1WfmWPIc37H0PrmSZZ7eHxupvJ3kSIC6935QBuv
27p8HUV895+t2fEdykZP/ApbYwc/IJ1sU115Gi99qmYyEg9YVxQ+LhV1bV0qAt8xTwps30/QNDLt
YpTSpynR+kejk5OV1rWq4svOz7HOJLXAb9Dcotc0e4u9tvW7KakyasRl+dQX461iAyjew3c6Mexn
Qz+mZK+2XMT7forrR6th5BAikmCDfroMojGv72q7dp5zjq69t82kPIyVnlFgtq2tBvfEd4N2xpOY
FNjmcLi/26PoJvkNXUExlGvOPz+0gZIONjE6WXK5nSjh1yYso8bKIbv88MIKcRnPz4KTzqogVyM0
C05Sd684wbaf1o7xpdPCgmOhO0Sd6xKgFfj+OCANHZ80GN8MCww7INR++PPeAwyjEu18YJSEdxe7
RX4LV80wpSc1Sx4ssL3gFK5buHw7Gep1eGMo/KMbPj9PIWoBoaPBLaSodfTQyXbwSZa64C42zOqD
7nX9rSbJ1mYI+jWI2+U3EpZBLJimSnnXmF1OaOUZb4iq+gQfydZsbjvHf/f1J4mUqYqT6DBmPn9Y
NF/RkfjL69NYPUqQ32qrSxAB4fltNFSTwFhGAh1h1nkwp0BNE/u2DwEetvZ+1htbr2LabCsnqeXc
+FMbfuotmqSmk+mQVDOrvHWarlRB8I8hXHKDIX3PPafaNrJXbfPReGHLFdQbfGD8WWC2B4nSzVPc
qfYOulP7UDqJBNh9hCwuYVxs0NRnv2+MR9szpJsIMlx/w9j79DJAlIVYS676NzUog4JJWfhlZDQO
7nu17F9SSFA3vQn36yarJcjI60oed1lVWGsdioUTRmeJSX88JSWEOTQrShvGlLNKOVVynN7JkQ6Y
r+26J+belH1nJhoDdHWK0p4x5PINQE7zLoK481DnvkpgMxofjMlpDlWkaKTjY7VnsND/5JtWeCjK
BnnS6xfi0qMTJ4BsJ9mQNYqms4wqi8bS76D5PBlaN+4ardQeVT0cj9yM7ANCKaW2YnDhHtDTBBxE
UKKDeJklBDGRgO9PNKKKQHtSxubjJGUrr9RCO4ycRiRwCmniwhD/ZDZeCQv0KSiYUk1kffgJ0apx
7CPEKEWAeW9AonYD6IVJWx1hDgPJmh2FyXLtl1y+XxQ2dKaFOAgMXs/9TZn0Y1UoVncK4O0/VJpX
vmhJAwWykxfxRy0O1E9TYf4cRy8/dCno/qBA05S5kFTa5I63pp66tDO8pJTGLSIFPsJs9+XGkmgi
S/0p0uN2xzhbss/sjrpLxfA/4RGXQnVAg9qB0z6D4aHn3NTGxvd4WN9/EOidwOml8TLi7WdPe4SW
4shI0nAas0cBCJK6H9eP9uWbJVCt/2/AEt/mTZ5kjvx0Nc6Gky1/S0PXDI5Z/vG6icvsVuCvAf5Y
jvjCc5cbeM3kKAxVnCrY/3XmGlPYD9JWzn6VpuP/NGv4W6vCmbYDlOAT5FDj+7MJQSHB7QVUJaCF
s13Upj4IwkaDlaUHb+MwRqcIzr2J1sr1pS4cHYC8SKCI2E8U0mYPGM36Jp+0sDk56mdl2hvBfT28
qEhjBUc7rneleQybuyRNV+xe+otzs7MFSqPZprWB2Ugzpts0MI27MYXw7frqLt2gqcApR0QMaBHy
Q/Hvb85K6lfDVDEjfRpjqdzGhdRtwy5LX6Q07g+xx8DndXsLqyJg46sBPofg5m/c+8ZeWBV9XZvi
JR2fU/2Lbny//vcv0w4REP7392duvemUKEt1STn1SSi7fdXUDwrNMLhB5E5jpiJQQ5gA5XIlvLq8
cqIiCareplmB25uZtZNMyrUym06xDE9ElsS3mQrXOBILL9fXt2gIvkHKBTog0zlqMlYTyYnicTrZ
VcE8knrf+QwCR+OqpPXCRpJGkLkBniL2nb+PrUE44VU1KwqHvT291JSQ1DB70JmNgkjr+qouYwfa
vZAF0OolYyBcPD+FgRfUvRg4ck2Q8r72x/Cehuar2d6GjItBaPLuq3VmzlDPzQ3w/QL89HJXMm57
Gxrl4cf19Vye8nMDs+MQmUrZqArZ/NhFx7o5MAv/7ntLzEL0AoCbTtLFOWASjSmvNA/BGvcybBwB
I/5av/EL6+DpkPe/ez1n1mYuUEfNpoa2InRDE4IZO3oMjNUo/vJkg7wSyY+GsCy8irOCQZuBcixh
EnRlSwYke1cVSOet0aItGhE5EE4PmPOc5UiGrw7R3C50yVqBA46PSi49Uh0tVzZs4UAL5IIAaSNq
fFFhzsKxBhSrhED0jkN07ye3qAOgTUX5ZVetlbPXjM3QEkHZaa1Vy7z0+is1PBkKfEQxKB3JW934
7SEkdf00LG/if4ubXZ+CGWJU21hcDOmCB58cHUmYaVaK9At3iC3k3dV4fUnqZuchhU7Fx9eHbmJW
8QsiNdWdhV7Qy/W1LFmBsM6hKS+jATwH1E+aJ1TCwshNVflJTV+bRP183cKlIwW0BfJHEKDBZjh/
GqwuLIe0Y7eq5lOT3UMWyjCyujGRtALY+w/n7q0x8enePK/QsFk9FK2h60nPA6oW0YAQZLZJi2iH
ciRTuit1qqWjQEAN3oCG0eUrYSHZBVlNErgTHAEafSGkJzaTtoYHWtpD4hTiLxOAA42i82X1o0/2
3QWBG9lHx7lT5I+a0h8lFVaL6Nf1z7VwmUhemUyj2LfAfZlHQx942ui7WWFsAq8/wDR0Jw/1i1Ig
NqPJt2lcrfEUX+6iQFkLFXoB3UDC/Xx56hDakqlLrVsoJkqYQwn7e/fJV9OVr3UZ7GGHfgYQEUVW
L4YhkBcyeyrbnZsjQvRId7bbkTKhUznkFpqkXb9ibwG1KAySCNJWBPk2Z4U0JrmTq4Fp/JCilof0
RQDoqfkZohVUnCp/2EvNtG2Ud8eYhBBA5WXqEaDt5j2ApGXcVUfozc2s6abKsxNyDfvrp2QhKRA2
mKDiCWaAao5YRC3OCsdwgGcg6zY+8+8wHynFTQ6BAvpm2xZyhxDlnAGlSj2VVhzw3+rpeT1KkMvz
P5JsOlTzOQTH1psSIfbGZergYQiDXVzZO8XMDii33pmQE24cJoZLTduPGTwuftU2GzOVkD8FWVkU
v4sQPS9T3pVlt3J9lo4ytKNkh6IYdDG+JqE2mU9G2QBv1qRtakTGfRDYtD+86p2a7RTH2QS8AYOc
RI4XZb/I1pKaflrtRtouD+JNi+SWsuvW6DIvXwhhRoC2RFWFMZ7zyxnYbQIpklq7qTncApT5qEjJ
ylMnwtv556QMxQMh46AvBJEhklIonamt6xnQoge/B7Q7pvB7rlvHUn5SEheCpZWHYmlVb03OIjpY
lR0UZpTW1QoFvITyKdXaf7iGb0yYsy574bW6Z0asys9+p9rPQv2Xvw9kk5MGXotQ4fzDNBzAWpfj
zu3g74uSeJet8cFevgUgwUQTBvwQ3NPzZ0epK0sPSq0lLQlvUl3eNFVLRNd9SBPvJdCi77Gi7VYc
y2WpGZvAXk2GhuEynVdWQl83A9TVsBkfneFrEjyC90OMRwee5O/D5jUuqxu9Ol43u3RtmSzSgcKS
7/E8zPZS8KdpE8dBrT6j2YK2zbApxhU45+Jz8NbKLHC0ba1VRkXmnNtj8h3NT/029XzjU1lW0mM+
KaCwoW/chFPwGjp1cFLRE1z5DUtPoHBLjPLSIGbS43yhlhGHiuSMrQsHJHx7+9SOj6Z6q1UrgKGl
o2NrpgwxtKCHnYOUNPgm/vfoyHZ61/bJsVadkxnTJy7GR99QT0G75g/FT595EXoT9CeBKTE8c1Hi
nHKvSmBkcWMLLqXuKapuW/R/5daDHXWtfL5wYAQnO1UIAgm87Gwf6wJmRkRGS9fJ9X1fdEdZHT5k
hf5+N0WtFug85QGKK/MAorSr1ivasXQ76B7QrIyGm+sHf+lMEihAvuAINoILnEcd+ELjqChdJfqY
gGemO4Em5yNy5ejWPpRBggDBK7qvK/dcFSWA+ddCjx5nDxZURBHnB9GL7VFLnKp2w46Kt5ptTMBy
pRftg+FL5d1P/lHxvnbmNw9pTBmtY4iBlOjZ7l4mZBIVEq6ktra9/mdIBtRLq01RPujdCi5l6SO/
+Y1zpogg0dLCBCnptskXSg1aGW1q+eX6B1izMfMJFk3poNKammHVJzX/lmoNmoUrL8XCZaSwwOA+
ka/OgIn49zdZkcQgateWUe1CA9c/IhUpnRDd01BXggEN5T1th9zCywiT3r+crreWZ19ZRZTLMJuw
dq0Uhhr9Ri8e4TfaB4m6ETLwzSEu3Cn4en1LF3ycYPagwQBm3qCudr7cHk07nl21cCG/3Iblt1oz
N4N06MJf1+0sbSvphGIJlBQDFLNPJ4HyqWoPhwOf/sZQPtpobEPTU30O8ttw7Rsuebe3xmaL0scQ
tbsWY0rx5KSvY3nj179q2AN0YyUaE39pdjNxnqR/OARAh3MwFuRWsgXrFRN64ZcSenSEIK/vm7IQ
72kQ5RDsAS6wiTDOP5CtwFKc1iZ5GMoGh1Cvnkuv/qIF5ePQWVsr7DZ1W33wRgkmvfAe5apfI/kT
skgbWr43UexskTC4C9PqV6GbLhCgp+s/cGkHIO8WrwhJKZnb+e+DfgjtaIRoXQv6QQFObuKVLVj4
mvB4MNMBOIjh0nlQjeIwisuV1DFqCWfeaJTPdpvelOgnWTBy7cZ62F1f0sKdEMQhVBgB9AmtgvMl
1SrICqcLe9erGCWq2+lHb5fWNqzi26Hu/7zfGMNyIK4hVhOYoXNjmlY0doqOnwuf7MkK0qc2AoU2
JR+HfC0RXVoXsaIFtQGDAJylc1NRLdm1OaWdG+nRV3TSd02UfLIHG2pb7R+cGeoIdHUZ9idGnGtc
OAyPQk/U90xlQYMnt/3DIJcPiubflECTbnk5D50SPxoRqpBJunImF94JhucEOT3RBrMZ4kS98eGA
IOQq7cferaEAzoPvsn7yohUMw9Jm8j6A9oEFjuxy5tCKiSkUB1gMUXB0C1sa1BTx9z7uPjnU0a4f
kaUCAg6aUyKosi5JGuCmlQF4lbI7WWX6tXdSb5foln/0IfjbICWe7cnKxrtmis1dz9jILs2q8qka
HGXlZixcdqGRRYseAA1dwNnGZrCJgIAFWq6MxN9Os0mr/cpaFx6KMxMzfxdAnmaBfp7czq+3zfhF
TrWDBZZFSI0GByZYQcR8hBH+IIjwSg0O/HqLxvVGNo5+NxyzxM1lc+VHLXxrwPR4eAQVbJCis2Vb
dpbrSK5xcdT8Q2rlN435tYTiux6Sz9eXv7B6WtXgMqAfAPdhiQ/w5uQCADCjIZFwPT6cuQ3TUtVW
Cx/s/B5dml08rLQiFx4XGseML8EY6BiUts/NNfDqMaMAO4A/KBK8Ppp1EwcoC6sT/M4AUyTQrmPq
3/sTlKdTXAYrl+jyogJX5PFgiADQFNiPc/uSbjR92uWdC9f1h6FjvIWTjhyCvUpkdnlyAR9ANkVT
HmCWMu8QdLBdVq2jNW4EbdloPBXGp6T+Y/Rf0/FGhmXYb0qYkONtAW9mO1a70av2yfurEPRIqQ3Q
puD6XNRUCe8zSfBKnKSy39h2uTWNlVHzhQ1l6ptBBfPvJ53ndXC51EPbNtZJLSBhbat9lqsfjSR7
tx8gTeUlZkCZxPii4Sv3raMXSWmdUsPYKilTnUOz4vQubwK0SOB0yRwZ9GAY+/xowJWPZI4XOCeA
9Q+jLsWIkqPMYErmz9BubypHugXKt2J04ZScGZ1dP0rBcl5XsXMaSiDRkozW9vH6Bb90JUwLUohV
RZcHyNPsubdDSfYyaBdPQZZVm8w3dmmeuXWjCQrgleB00RYci3+lnYTTPt9CxQwTXat76WQ4P+r2
1dCeO/VVClcK9wt7JiiT/s/KfOBfZS6mr1OsTIixmHBly8Xt9T1bssDACK0cil1EweLQv3GKddIU
tdYV3ikJcqTI5Qc/Vz5dNyE8+HkcDwwRuJcNvJ7Wnjn78BA3l2oWOM6pjOk3IKm5TU1lb6CiYqk+
DMl1ulKWX/o2FlgahyOFwNLc80IHAU2pwpoUSd/WPZLn8IdqmVsGK59ncWX/Gfpb03izeVM6JG03
YEgKP6r9U5DXO0a0YDt2TpK3BipcMEb/GmgQfoEG1fyhbD20xCTosU+a/RKVNyUAvSD4GqEBYuTv
v0gCZI8bQpcUUNf8UJS25Ed/Z240hD3Sn2mW30G25EB9e/1oLFR9BBaalpTzl89vHsqqVqMldtGb
pwGaI6h4o/s4yO5a09wF8fBj6HuZoSntRUX1pjez/T9YF8VHknRBsjRnGDV6CMhsj9miSs328XA0
0POTXXm8y8sCde1i07U33hpiZOE7Mj74n1HhnN8cGlLeQYJM1zoN7biV43bb8CoHBZLXis7/X7l8
C/cboDnZLaxVkC9dJHhm5QUKlHsc0ZMpfSvDNYTF0nIAB4g5Hxg86c6cLyfLBjunuyaByjM3hfdi
+P3GMIaDkmSHOC4P1z+Z+GszX8KB/M+auPpvNi+OPBtmZVs6+arCdLaP9I4f31fO+8cmqKSo0OfQ
6lahQ5k9JWkGN0kCxPtUVNNtW9QfQnrqcbIWkS98HUAwor9Nf/YSWyFPJUJIuW2fQDbeVnmxT9Ng
JWq5DEMhoAAVwEyDaGfMb9ikwDzcBY13cnRp6+gvhfmUmwfNcb3km1c/1tNaR2vhQCBXia9HOJre
7zwT5tlFqLlRfHeokH5oG3tTBsMN6oqSVoiGxrRywheOhECniJkN8d85ynb0Uqiv0BOAWgzNBXMs
dqHX7eVGr1eelYXZYyrsHAtoT8GPXET06oSsg1WDfsgH/1BbxQem029atEhSW/2QZBZiLamxo1qP
VADRcKCg8AKAfhUIK8Kz2SV4+zvmzw5SFa02dZ7vwqVfn+DmNxAG0dQnx4HsvUDZYE8UW9zrA4+F
3RhfE99s7ifAyJuiGtVfcmmvONKlM/ZmY/7m2G9uZSmG4yyE1l0gMQcZatsm+QTE2/dRKAD7hOxS
P608vQu1O9HuIGmDQRnk3bzxkZc6Ep5mGriO3UggJ77RY9pYSvk80Cje6EVXH60+L7aKXfqHNnaK
jZqHTBm3bbcpq3TYyXVR7kK/DXeELPouisLknkylOjj6+wvB4rcyFYMkKRyN83i7QQdtLMBJu7nd
PxlJ/5GJwJNvxDvHKVbi0sXb8MaU8DhvPoXS+WYsNVHglpaGb/wekOHD6n7dCy8EWMzfMPkvCG4E
B+O5ERNJIDm1Fe/Um/d1MjKR6W3j6CnR1xryS76E/itwKYoicGLMVpN5aBmptuedDO9Bcm57Jdqh
s8ys9snT18gdF22xIIqhJBHgh88XFWqDnHWVLrGo4MEJqP0WT0UzMiiBhvDalM7iDgpEoih7gPme
7WBRJrLDTZVO4Jz2RZTuC937EuTSr94vj//wsXj6bZDR4LbmEX7Ylagg6rJ3SmG40/wPaj0iEvIh
oe9y3dDS0ROk8ACoKFhfhBqF3vS60/XeaZKC2yKNHhimvalHf6WusVCxg4vwjZ3Zh+pbapOe03on
a3A+BXH4vQ8pjbeqs9fS6UEK1W3O6FVea4dGlo+Nln69vs6lg8J+Wgx3sqsX3Pe+ISUZAwq8qDEk
JkW/kQqIT6WXBO3K7Pm6LfsShsBi3xibLTY3hyZXR9M7+RnDaQmCkXh46xcije2d5nXhsSwac6uV
obyVNAXxHVQdkWGr0gg5yHrcqF2DGgsFor01qvmvMLC+SOiC2J6Jo57qD56JGLwzJuoHQ2mSXUWW
cWgSCX10md5mTr17K/F8bIypcXYpzwozJpn/0Yxj77aoK+c+RT5q6yC1sqHr52yzuPZuKtlreQt1
7zGA3nfrjYpz7/jp9yIeqvupbZrd1EzRsR8Qi4uHuL8tMz1/ROOl3nsZgoJ2anoPVZz8Gdrw0IZt
i159n1ZbOTK7R6mpi20Vj9aGVr4HQ37d3KotqTElTH1ELCu5jyang2dh1La5B1+yb0Y+Qpp+ehN3
4ddRaoIdo6z8YHP6wQtaoemHZIcHudVhmnRn09V9cNSntFC22tD/Qfml313/rBdXhaYTlTkwhrjP
ywKM5rFpbYNRW3L77htIsLRdOTnCNZ4FCcIE02eiUyAesJmHaSJG+TTHk05yGLSbCYVJya5WbCgX
buyvETH7AzkprkxclTevzeTVKgWEiEhkYO6IAffsQLrs3dkQ9Rwmvw++s3fJxm6aYpun0XjIZLU6
MoYabQ2lCH/KRaPstBAtDWOK43Ejlc4aj/vFbZ39xHm61WVqVtWJ73ZO+ZPec7Mv2/HJkpSHqay2
KH6vPMDL+/7flsz23ZQHb1Li0HetMNjrdrAN+5/XD8/iigxSc7Jm45KDRi3Q+yoCSTqZ5pfRkbdN
em8o/m4qPoJTum5qcTEQioiGvRhMmi3G7/UwRVjGd71ofElS/ZnJvcN1E4tX4T8T8zI1VJCa0Zqk
C0bwwck+S+Y2Cf9lw96YmCVzUPRWUZ/LHAEbzHf9q0XU2wIxGn4Ndeu9j6A4boQP0NoQt1ykW1Zj
QvLS1D7SRgBFsjt1/NN4f65v2eIBeGNDfLU3t66gPWJoeQv/xSDt0rHbKP2PvCo2dXePPvC/LEh0
GUl4cCTzTFi1ktC2GAFwmQze+eq3PlUPpez9gxWFxIrMESSOamvnS5pgv9WFyzpVKaJXsv6jDofv
8hDcXt+5pcPGKWbiRMwFERCdm+mIjtVioFjRFV20HaX2RhnQ8CmMtV1bcowQxELehAsGGDlzjEWP
JF/Ycke70XlEG+QGEfk7yFt3cq9v/2FNjOnwoAiGo3mCj5cAGuSZOHrl1Qx+edYNqlH/YILauuiP
qjpDO+fbVpaKPgAOkk51EQW3I7OKRxNJwGNWl2uphXDHs2dLBUrKK8HrSMo2OwiJzRhpk9OuV9rx
OXZSY9Pm/tcpC5/xE7+ribh8sJW1uapFq6Dj6SCBArnI7BGzkycjbpQTdHt7Xz5G2bAxys+Rty+n
+wlM8/X9XLjADEdCPU1JnCb6PHc1bM+XutyRT17+x8+sTRV6mx5WQc26L8FdXjcmzvTFjgLuEP0k
BsDnZ96TRyZYo0w5xVnv3VsaWcAYdsmhUoCR6cjMjpkllBzNcKNHiH1ft75w4yiuinyKfb0sJYOg
rvrYj5RTpzRbWf1aVR+9QFpZ4mUZmXyAaJxXlwybKtfsgPpREThhrSgnW30KJnXT9ndqLm/87hBZ
O99DSffGiX9cX9nfUz/bWFCedJSJfJiH0cTS37jhxiP2T5LSOOl5XO4ZsGZmRJOCfVg28k0q19oO
7qaXeEqrbmNVU33smibbTlNT/7Yre9iZYa48OkVQbZzCajexbDZHtQqq106rm+cMDfSNVo7xQ182
/ibWJfWjWiKFqPjEc/KYclDLIXyqRvN1GMv0ZrAGdSvLbXcgak+3FrihZJcnYb43Kzk4SBNKqHU5
alCROVDFD2QdJ2+SUEOvILYolWKt77Nw8Oi9CLkP8D4weM2eqaYMJsb7O/uUIBxP9qBov1GoHspT
UUB5Xr4CU7v+RS4LdFALvLU4+yKJKkl5nSOK6CUOckT21opoNHnhvnH+h7Qva5ITB7b+RUSwL69Q
e290t9t2+4Xw0g1ikQAJAfr19+AvvplqiltEz42Y8IsnnCWRSqUyT57DwqS6McedhTebafwaqm3n
fv5yAXxjmo5CLnzJLTs0XlqbWuk/NJN2YePeJIR/6X2ycqKWnN0GeReg6QA1A4ozc/asHSFGp6HT
XTRQ+Ya8bcNBNIWApbHQzX6axYnaTghIw/XdXTjJH8zOIjNRRCOdavyHKmW/rbH4JQeyHar/kEDh
TYSAiwWCJXkerjyC5nQ9mt4DMDthbT5J8qX01+DMC9czup2AmwD3tkDjqOOUedmAHowtrS0dIUmp
zKiufnKyvb5p9qIlTAcBfIqL+IJRzmFWR3M99R7QxxW7IQfpU62UfLGqAFgJl7TfPZtou8QAGZcY
SL9zMMh5yKEEvB9B8JiGWACgOZpmnXpCmyNofuuosyCnWjtZcYI+Ij25EHlHAcI2IwWk/qvjsiFy
mxpCiQIHrhu4u8sb38nxpu9pGjInb5+EVO5bDinam8EpfajLOsWOQ0w4Rq7nAJeX+LcZ0cCe5pN2
lzNvuDdUTo5jANXJgXfkXkD5GM85g4U1d7W7vO38FYdbuJQRVP/duunvz+KrrVpNaRo+UtO/YNDC
5retC6wwP9Xqsa921z/U4ncCdxmcDpBTlG8+GmPF0LsIu+6DzDExVh0q9hMLDHvj6bqdKejNLg2A
E1Dxw12MGtk8nUYHo81zbrsPCqLRmfEj+DxfBYLgpHaHqin+uyB8602CowVdy4cGc35ucZ9qazRv
C+kLBgkxqgvmeeh5zZNb2UL5HNXa5AHTkVEt5R8EwyPjfmhluF3aWqx8mzV7M0cQstI7DkHhB63s
7q3W3tO0O6QmCkig12ZCrLUWpkg2/0bn65u9EtokSC2tHZOHRNRtpPA2fkwy7w0q2dCIHdtgR9oS
RMFGyja6175Ljb5iAiM9KG8EcySYKV+u+8xS5PUQ7RE9EBThNh99M9dz7gwDWnhO8NBrb7IDnOvz
GT4weP+amNz27KxlUKHzKh0mRHBnGU+leGL+ysTPkudPFdOploCezdxr7Jz4btCQ5IEMzY9cA8GE
75HD9Z1aKkiBdwkgCUz8Y6/mA5kY/OaKukHyIEENiIlPDLoeIozHZ+Dky6FNzU68hK+SfJ+AyrEe
g6OriW3nJd/K0t5f/zGLC0ad5u+bFojZmRv11NKlxUpUFjMDrF95+Y1Dlfe6jSXXmJDNGIFFF+yC
xkUTbZPa1MTRcCY4LoQ7m84eQgUJrv9gCEAhPNJR8cbzbOYgYqh9qA3DQbzqrjOsnVGU967KVo46
mLcXDh9mL/8xNMtuPFs30p4rVNelRW4aMMzvTJ+U+7JPvuHtrnY6yrK51lp3EEZtdmq0kqPoZL1V
iePuaMbbLWi0oP5iyCbs6sIIMYP820LleV+CauxElddtRIKqt2Ym1RY4GMxNVQPbQ+kEYmkAw8NW
7QavTs88TBUH1SbjDGVr5BP70tPJth4hj9eKst00JuFR2RgY7C9RCqeBlDclGcgxEMHAwta3m9BL
mLvxRtVGkozOjtaMnkRqBTubKKi6N0MJLKFDQ20owcEG7OG+YIjYac77g57lXogmnHrxRw8XN0R3
90NLnENugCYV0uRe2HOhP9keqhkK5VWXF5gr1sd7PUkxTOeolwr/1z2XAd0qT6k9r+xXzy1/qcL2
duaguaDEyG9tvYLcciG3WmNVD4T6zb7vhzKymp6GQ21h4FKl8paMuQa4ajlGpY85SL9Lxye9Qe5R
g/Uzaus82biewl+gIrIFsUu3AV8fe3Fo1m46qANtOpeV+7ZjdgSWniECpETca8Ry95i5d7edj/kq
gNeHDWmdADqR9Zeg8MHOp+D4Wza0FcTGRQd9pqRBG4LXqN6kJL3zippsGjKocABwJCwt9daMnora
ztC3PTMbQFNaEdIC6RMajd29pEzf2gM4/cZJ1NqsbHnDe2IAl9ZJ/MjkB5QVzJckl8YpaL0+iEDK
JH8KmhrOhkJgfeNg7jQQBVg8kWDuMCX6Xkk5hEDrV+9pp/00+5beqRLpmwgoeepGDRNbXd9H6GV6
EbOFHgGfXHyHwnVmnPrkeaB+EGcaROSUIxL81tG7gRxxt0mh8BKlAZomG9Yp57agpLqrMl1FsqsD
yKvWYmPSqn7JTK+JlQ8t8smV6HHAqQn1ftDx8CFI0oy8Dj0IQqPrAbnhnU50QBXa4tUuxbvXttW9
33VWhHqW+W43qb+zqzTdQzqrvw1yy990rV3vBpvVm1JAsQoQef5QNiLHKUrrHW24PBHQLWHYXXG6
dSGUt/GQGtxwB/yCKCJioUNFNqVevvVt0u1ln5FHLYd4Gfhm0hfT7Y2Jtl2inp2Ci/HosWLcV3Xb
hKCVzE5GrgUHUxdO5Kksw7Sq4e8ZN4YNM3q5berWRgMaAsKK9tmRWLzeS/UuoU6fwW85yo4bC6Da
lbLDUl6CKiKo7JDtYPhjFuD1Xnq9y1jywFw2cXt0TchpBqZ0/Z0l4hay7H+uB+Gl2Di1wQEoxwzG
xUTUANxHm2LU66EZgoPVAHDCBn5gbYKoYK7BTJauL+hcAVYDOLWNNO9jxO/a3KQ5QZO/srut2RqP
HNOXKzu4YOMvzRQQ2+gkQhnwow1NN1Rd+SqPScXD3kMlZPxyfcsWvhH48RxAoMDsge7+LHeq0xbq
1wRDk7UTnEjwFajCXA2R8FCTEb//gy08KkFZMjFezDvtg6/5vjuyPJalB7rNHf6EHMIOefiG1isX
5eK6zmxNrnKWsBFquXWP2B1bgIyBWTv/rqSO7oZwywicg05Y5/a368tbyDUmJnuUHKZE46LQrOlj
aokxz+OMkr2e3I6EnUjyet3Igotj3geYDxyribJkdv2bAbFyJJA55sPAgovgL/TfRtJvk2BlMHzN
0Mz1fEl8v6zhepbxx/e/U80Ok/aLw1bagQvf6cN6Zv6HYSGDEqrDw9UPhhZ2DV6eCrMYTvrIzZ//
Ye9QNgekFi2oCwCGM1YuzTAyGUMjYgTovcqzL2BHyJ4aTsAxYtVrQssLHgEBQxeJ9l+KEWv2sfQO
zMXg0c3j3kwAm8rvc18/Qnpr5eWwZmaKIme+bthYFNjgsYcYVKobtFTtWx6sHKil4iEWg3gOgN/E
SzbLcBmIsQWYS/N4rI0S9xqmPU2CYlrpqPGuY5aMcA0WAKxXdhXlXaVv7CHIN1VasJVce9FnIOqG
SIJ6pj9XD+v7QjPzHusd+GNV3JndU1LEFjmC9HjF0kL8BTD0X0uzKNJWmqvSVuSQiMTERGLbRVTg
nr/ultNFMXtOwwh6ABOjUoDC3sfPN0qtSzj4IOOqRNY1RJn2S3XJdgJy8VSGXfWHr+mvLXjM1BHA
9k3fE52WjybBtSuMvtSy2E3sE5iWn4ce702nXftSi3bAd4/RtYmF1Zvtn2mVmKSxwe2q83bD/TeB
JHltQmPNxuQtZ95f5dKjqsQNJoY2tCUICkiNJ+1K0WP6pbOPhFL9FDgcVGugVvLRSupldlomFokd
R6Fj8l6IZgeVixZYm+vesGQIyhNgTUKfb2rXfDRkth4qoqBxRdz9RcsTI79bufHEGlh3wbP/drxw
U+Gqurj39a5NK1uB7a03x00SZCGr1hKkxZWAdXeaofJR0ZjdIMooW90txiwmQESFrl4f/Jy+WJ52
0OpP03xgCAhq4f/Yml0j5tiQosW9EZcSukPBpAZUj1qyMZ1Eba9/oKVAiPG5Sd8aeSaYtSaHPHM4
rcxT4WQyg6ygvwmQ0BKm3nyunUzKNk6WvZtc3w6obYaJF2xlor8VdvL5etSH3zA7WFSg9AtayCyW
hnSjlvpbTugjXiJrOfyin5wtdna6FFe5nzAdkcJ3b0uB54fivraypYtGUMlGURHXMxQSPu6oEXSt
bqZtFleYcQdQjdz2abBGRrbojmdGph9x9tk6jCUbfd9lsd7ElvUzc629aVaRYT5f94+leITOzEQF
iZGSi/oyHoNmnY5gaqzdPKwcA6Od24p9v25k4c6ACs+/RmZRguklRvVBQjtdgQ6PdXLStFutPhTl
z675JeRK53BtTbO3jiganuYpzDH9SwJ+Rs/YO9ZKFrOypHmErTRFfShmY0mOsRm14QDaukOjd1u/
7O64XT21vb1DSWUl3k47NQ/sZzs5J3quG6A1+FDArPYjtbowT+LAjHPa7wfehMAgXP9wKzv5l27n
zAuDfuxcHZpecTpqe6apDFB8MwHJSrdyYa0Zmrl73yUDYhMMuexPkj26Pqoma6REizamETgMFeNe
nHewW4+mInc1XCK2HZLhsRm/0eTzD4RJnOwfG9NvONuwFITlYvATMNQGLKLyTTlfeLfT1U2Zvl//
NAtp5QdLs5hqeTztHZYije63QoGpCChf05BRjhISz9TuurWlcHS+rtkJBq7BKQ3NJ/Fg3ObJLz//
CrJLiMf+/g9mMJONxBI0/ro7C61N1/mNp6AEZlZB3GfshkHmo9FUlBf2z+umFvcPM+7oSE7KDvNi
BZPVWIouIHHbVwrXrylupUChHUIG9Y1sU5TbAJVbOb5LVwdKS55pofJ+WYUpmLBzHaX32M8UKCFG
rQ9t6q2cpUUjmJdG6odhMaibf/RBUFfRdiwcEtvNrxzcC1T+ur51iwfpzMDMGYCEZm7egg6XpN5h
mncrAvcZsiLb62YWfW7ShcK4CEAYcyIC5UiPYdgBzxn1x3TGaIAWU+t+o0pfMbS4HpAeAOcBqj64
3ccNC7iV1rgb8xh9f4jCorxaGJHTr8HEl9aD/gNwcOi3Agwxu5bqbuiToupJzEE7hEJIBRi/cjYd
N8PrG2csLcjC6IsOrWrAdeZaGFZeQ89+mHw7k/ssoV80DpyY1PIKfU5U1hlm9gto3tJs35cKMopj
2FTeXZEMe0xi7b21iamlyxKVJqDxwGwHgevp955FxSBz3YIkfhor3Xqwun7cZMkIgnirP9XC3gRd
HadJ99rJ/nB9J5YO+V++fcDmTRAjzQz3mg4BIAPzUzgqu6ofNhYzd4PpHUxTPLf9GuH+mrmZIymz
GvyawlwGsEHdD7vC1TauZUZONT6g4ba5vrolhwJHBmh7Jk4pzDF+3NZC1piNVCTDqyh/bawCjeQC
9UktdLpP01hgg0DfjKcRIEp4Wc58VxROBW56PFvH5qbg37Pg6/WlLHksytJIQaf5CTwmPy4FZLtV
6jukiGmDa8webmzjqfbX+qtLkXHiJAd9G0AVeLN+tILvgyzXL4rYSX7R9Psw7q+vYik7O//3Z98/
7Yq8QgW3AEvFbY9R/iZ/KzEIn3Y3eErW2tps7tL3Pzc3i8OgAxmNREzLsXmY89cMgogKrc9i5eOs
bdvs47tel7WEY1l+/d4qCnDr6/V9M1YszGdgqT71fFhZgGQzOAh5UwQ3WnLUkhdG/uT6EEn6JNrf
VnDsjJ1laCe59uUu/W+i7p4GMFDHgLzrbIlszPFC9VQZ1/WrHJ9a62Q6n34E484HB9bUu8BFM4dd
5ynpg0bTypiUPBQaxWASdJvo2hP40gehew1IPAR8gLe+eNC5aeOqwslKlI0fq2SLbuFjSR4H4Mgr
frJFfP3LLewbYEOICuCcA0J+/uE8T1OktvM69rpTmwVh12UhGVeS6kUjgJGDzwrPVMS6j8eWeYRo
kCRksQet6ENBSvlqk7x7sfsm2Fxfz+WRQq0EJUDwBKNtgTHVj6YKA8QpoPWvY5aCqtc9jmPM0PFd
45tZWJGNFABXkw7powt6VEB4Pa8ZIG8tNfR/G1SCHaNtN4EyxPH6ghYtOSBDQxY1mZpl1I6eV44F
Ms7YRIWnwJQouA+jHtjS62amffn4LoX62pmZ6YCf3fCJRzDCbsFMUX9t2gEtrCA0nYdEv9G02NJE
1I8rT4XLkAGLoMiE8Ns0tmzPFgaaDZ1VyqYxaf+kltoI/+36khZcYdIR85CuTGXnOYYQ84uDZwqp
PZjBs51j9tL9JbwmVP32up2FhXywM/NuAE6CquOwY7t9yMrXpl4xcJmV4IWDWX3EHNAZXtRoaQrZ
lB7Cx6gUNPgwflRDGpBzI0IFMLTatZLwAqIZ9tDpAF3a9MqZBzrBuK035iToa2CStgWypdoZGPAW
9cvgffdKsLPRL0m9xv23uI+o207nF2H27x1z5oLK7KqgCQrMhRXgZzUnHMvnzxIuCPQ+0CADM8W8
D4EgVOQlwVhTWengqw+yI+Zb+NGg4xqrzMKpxWEFIhyLQRNr/vSBkB3L7CLHczuVr0KwbWEFN9jx
lcC6tGXnZmYJhKh6WygJM41mvkpiP4/d2ldZcj4TqSPGwIDlx2I+BgbeWTljlpNBNWKaTzE3bR5s
cnZiGTka1vP1o7S4bf8au1Cg11kdUOahaKqKbZY63zBhHcrefvu8GRD74AWHqjoGImYn1hwE1dmA
KrMtngKv3QMKGQEnthJSl3YOs2Qg+0GOj1bObOeITqTkDB/HM4F/aTEWmlRPQh+OeaBtMy1fSxyW
Nm8S3sBVgeN7geh0OlXandnA5/wqD90uO5hafec7azNhS3EVxYOpzzIF7zn+VRE/90Z/gEe02ibv
k7CzH7s+2wAJtLKDy5YQ9DxMVlwyKSu7hLysB9GZtEcKqQdhg/o243zvD1+ve8QliwFcAfw4ng/i
XTzv530wlrBRAECVxiNiK8Xz2mp3Lma0QrIDSyLfENSw2H/IImAU0xUAcbpI+qYvehbxjFrDkB/D
PG8Q3BHIrdLmJvPXGKGW3OLcyMzZpT66eSlgRDVfpAeV3eTojWvpw6IR6HRAO9ZAtLNmDzPQTZos
wCR/3FnkoRvGY0f7WGKQfuUzTf/OLE2BqCUoysCdhRtxrsuojWbjAwUOO7XGwWQJ2fQm2VlaEStn
iMZxemnYEZMdiLcxmJH0G7fMt9d/xNK5Pv8Ns6Cb2Q4JWgu/AcJAOXvVbLrzlLvBGH0ILYzrtpb2
FTchSF0A9bssBIE1EjIcuYLsklE99oN7p4HYjqNDcd3M0j2CWxcxEfNSoB+cfsaZIzYK94aBUh2a
2iPfFeA5fDdbByTf180sJJkOUOUT/5U7veCnnT0zg7H4AXA63CWtjYDLjD2tjwFEXVIAwjNwyjns
uXPWJpiWgsi50dnn0oRZCRNKMrE/IY1phqLZa5MlUab/l4+FF+i0QGtCGc0CPq8SmrKMo5zjs7tM
wysxYCQiQff5zBkZ7T925jSUAA6ozpJoLYIQYAM62022Rlu0GA4DZwJSgB8JH+viS2lDYnKVxYPu
3tSqfk4q/4F2WqjLNAYy8AsmLFBhdeMCssFa3qwcsSW3R80YdXYQiZnG/DWv+3JM9CKZvll2j+d2
DHqtfeJba4SHi3Y8MLGhyooX8DycAHM2oHLcgymrHiMxvA/izavXxOcWjMCrMcmESUSgN+d5AMtT
aUP1FC0lE2xGjnZUHCJtxXC8frgW/BxmXFCh4WIG2dvsk6UADFeWiT0jg4fRgwGwLDdKtce0+3Pd
0OJ6gOUBbAQA7otBCllnPWECKJuJDjyV1l4YTmRyd6VBu2gGwC9oDIOZ/mLEwcyGXJgj0ifoxofe
KDCf8luan9ZLRoKGpfxjZQa0oX3fpKQgqOk7HFdjEGoucOh07RJeelOB9x5zYBgxR3VqPiWqtcCH
D3jJxXn3LdDKXSOTqLTrDei/Q4lZEaN4NswGitCP1z/WwmX1we7sYk4hSuk4IgOQCO3ljGXA078k
7EgV4PnZWnxfuEZQDEeuNmERLovMoxyU1kjw46Ji8aOsaMRJ//L59WCYDv1f/AlMyszLOwGpPtdW
2oMhvrcgfdb5wxj8Qrtko5UrjOELBwpKzPhiGJECa/f8QDVey3yZN2mcp0gDfbC6JFvVkUOjVHR9
UQuuPkU5N0AXAPBNe7YoO7Xxvmc2ACkj3xbKOHSoXwaNs71u5i+x3Sx7+mBndhVSV3Q1S60sBljp
LtGcCMx7u0Hne9I8Afm9t4wyspMukmg/ozpz4H4dDWytu7WQBXz4FbNrUuQgTMFwA64vUEHbgkVV
gZrjcFOob0HSY/AeQET1dH3p08qurNyZoUlzblTKyJF5eC4PSXefQjdo6MRd15p7h/WxK1ZesgtH
wUMaoAN97kyIztkie5o3gtZ+hqBvbYqab/jak2XFwnxJEO6xpCUCZBvkDl3E0BVv1/ds0StRGMb8
HmbaUKP7mK3VfQBiKAs8Pcm4Ta0br3y217jqF6LT9AjHTqGkjpLPLPo2WquBT6RCeut66cEfk6/1
YL8QaYuwH4V9zLV07aWyZBJ5ro0EFKOyFzWgHrIxtTcgiwkcmt77Y5BuMpyLaVCsiXKpgl3QF+z9
81uJmBXoBkool0Q3LbdNDv4FGAWlTt3+QuHtV5KuxKul7wVCfDCYTAhY/PHxe3EDXAsYo0qBfv0l
Ag2iYC8YRFhJ4Ze8Dp8KVGkAZeNVN/Nrj6Hfz3KKzEx/zdtT1qxNMy+tYiIsnMgAppGDmQEBYGhH
wXj90LhAF441uqHAm992fbI27bIU388szYtNTGWWSBko2abeuuKPshIRWNrC0lnpsSztGYAq0OIE
WAUgnPmSRj1x5YiD5KesgCrq6N9kUPVbuemXQtyZlXk8qJwy6Krpqej55atpyXvWOQcoOT2nhX/A
bRoFxZ/rXr20gcAE4iEOKkHo+swczlWsQGcEdWKzU6Gh31cGorfHQ9/Yft7QVP6xJ5jPJQuR1Mo+
HxgMJU59SliahJmt7TEfsEmZWiujLawKNVv0diauA4A9pr8/e6SmoFYUvoQWOsvGMhTwDWZCfSqV
by3/eX1dS1khmlRTkgEmUNQiZ55RqbzoEpdDl1omt37L3pymizKMwAJjAeV6Fcs2PwW1vRVMrmW+
0789uxLPbc/d3y0HYqcMthVKW9ZwW6Hr0+s3Quu31HltWrCT9isuunC2MSMFllV0mrDi+fQXp30w
BEkLEILnRIi8od07mzJYK1AumkEjeKJzQsidVzMwsDcQvVB4cFnuyegMyEYnh8wOVorvCwcOIWpS
NJieKCh9fXSUqpE1xzdF6amoIqfZJ/IAgK90/ZCxGlDcNezZws3l4/mIRBGJhQG1kI/2rKrhOqdW
gbyJRWNeoMQLiKJ58LL00HorR27RNV17UpDxUKC8GC9jImmbPGiKWGcpKFXrKCuDMJNGBGHI0MQI
a9CBneCtctZygr/I27ljotw7Zd0gW8UfH9eJ56uXcZMWMbpB3g2o+8swa1v7RpTDAFy/DukNq/ZR
+GMsSvASxXx4V4TS6ceT71Z/BZ9vE9Lm0GfLvPwJyEAOhJIbbBvmv2XeWJ+63gbNL3pQn3+y+lPj
GSTYgAlccHtR0+8cn9cFAmLxhdkj2jI2uKLYWk9mKZE/NzSP9W7Baij44OM0bjCETCdH3pBbr7jT
GUjh5MGw69u2pxtQjm/Ai7HTnPLIQRBzPXwtnTN4Pu5Q0O7iKMyeLVbbWCWctYq7Sp1a6KsBrJaa
K8WupVMGIhjTRn8bnZp5OCaNbWV1kVRxOzS7ruy2EDvrIcIzvKN8depbvQrHSltDZi1MXYB4GmkY
ZmJAqhLYs8M2oHvc+HlQYvCRRRZYc1MXmOPizSE0FN4JVHSBBONnufOaP2QQK460+IExhIs5Zrxy
MTAzbf3ZJYTWIdQQ87SKrYCHdkcPILM6JlkD/F9pHnskrcVU27b9kzLlNzqaN/6Q34GE8u36J166
DH1/ajzD3ybe0Y+/Q4BArasKik/cAKJkB2291VJRbwkwRWGWWuzzLgWZrGlaEj0sxNVZTNUohE55
AJkgMdAIvbuIeE+G/PLpRU1VHz+Y6OIQMGY1kUCn1TAOCNw8R/MKfcBQTAo4YOWD5tJKZX3BfWEG
kMnpEXjJLG51IJ50BqB5cuuJGM42qW9F+d6Ud131A9xO0fWVXdLwT8yC/5qb3xFJ17ZtmsCcbz5C
5qxtjgZ417LyztFBaTfckRGDoT9rvwvH8VmkT+MwbCj41/qfMnmn7k4L3q//opX1/z1n545sgQOh
1YoSAE7oXahH4YOj4lGypzT5Wuo/rhtbwM1+XP7MfTxqcOkGBNYwlDeq7216U48/dO2t9m94IkIt
uSkZDxOQWrP8oRRHFHhCaq+kOQuHBh8BcA0Uc1Dy9aY9OVvz6LngFONlGRdOByZlbefo5aEIzAf0
OQ/XV7wQgj+Ymt2VHRg5HL2CKb28qXIOKsmjEK/XbSzkHcjunSkKgiAbYgYfl4MWZU2og1hUQ/Uq
c38Evb8Zb8uIpyuGlhaDThdCLrRx8Lic7VsZcFUzZhZAbNmbMr1j082/Ssi1aAU3NHquyNkuoFt2
x3On0Xtc0mmFAWI9KuWt7a64wNL9MQnggZsHYwKYrJxtmm6YcqSpVwCP6N92BjkyXaIXj0EFDNLj
QROZjQYOtdQI84Y+ty6NwJ6+Mvyz5IdAKkIFdeI2v0BYNTYEN/q+KsEQ0Ok78Hw4W8zzg3a9ApmH
cOUaO76xdNhR+UUXHcnPpLb+0VMmYIcVDFUV571321du6KfVfVlkW2p7NxO4Vc+KDcUjI/PUyarN
o6SYWLTlT0fkr8Is7ztSb2vLvXMbfyXmL3W04FEAIALThImR+dDf9NAy9TEpY2iK/HYbIXCTAk3X
gYzilBa6xCyMDeE9fSR7auS3Lm/2mKtbkxD+X34GHGICvWGbZgc2QxSqrcYpY2vM7zQwmOmlsbcy
xKac1mBVyu7dwX5qvfGhqOiLO8rj9cO85P1oJ+MkQ8cZWLJZzkZY1TTCLijsN5El7ilQhTrZ/d+M
zA4yt8GSo5eExtL5RcVBk7+VuXKvLgWlaf4GE+WozF+U8Ro+Bl6aulVsojqpN7ejFkS6Oxy08tS0
7sp6Fr/aubVZxiAkH+yGelXsZT9QywEkCQLbnh5KC5jPPIvSFvNb1cm274A5XLnTlw7Vue3ZnVY3
dq1XJmznHWhE7WcZZBGGg0IX7srzFw6i4utfb+nph+b8v3s71bPO7i8PCbaetX4Vg5RtN3CM0+jP
xkC3XffoQ15pbLaGrULMtq5s85JvOi74wHE09EuFcdmy1CsnfeFycCPfOo3lT6NbgwMsOQ4KLfAZ
vFpw4c4W19cer8cUMapR7bNyoJhBjZMA2W+YDt6RJPbm+m4uLWrqMP59waAgMbNXuiIQiqDBKJ0n
yY4af0rylTi/5CEI71M8+UuYMUvSk4GYLJMwQdMM41zOpu60RyTzwL6o2GrltlLV0/VV/QX0zB7p
GJ7+1+bsROSl9AA1QxMYM5m7kkLQ0fX26UQqxottgTGsFC/xrio3AHDtWAPOVJds8GzFYxWZgw/1
x1JFmM/b+QI6wyK7BWj7SJ16g9VEmcj+5HaxJWZ3I5I60qoGQkMCpJbBjZV4x8Z2t3qlVr7U4imf
FHnAjQ3PuBBDNwECSyWawbHr+KFjHcd2DB1R7lztsfS2nD8K7XdbilD310wvfsEzy7MvaIFQAHgS
9Lo7DbOgTdh6X9IhrnmcMBF9XtIWj4Tzdc6+XZX0rpmaACRUQj4LKOnJolgrri+m4udGZmHLHdAC
gw4NSptucaDcDWXrhIXbhoTYR7eyITKjvqMs/WKbzS6v/MfSAWjLsaJswIhI73697rDTMbvw17Md
nh1DWaAg5Jf4OR65dYRA4WiNE2LtG7ofo6YrIHXkddjVnMkosb+MUP9Jy+NYyF3BfkOL5/+2oNlF
zgvh1JASI7HW3VhVijRy5TG1VIeDm6D+h7GaabBrWvDZNZCCojNT4MuLU7AzyvZ7kn9Bbq4n94Px
SOW97zxpikP860XW36qyCUu2tcH5ZkPLu5R7Vn432C8xgIxupe66wCo6+e+/P2yWQ5HRq9JmxA8r
3HvJoEEG4ETaxvp4NPm4qS1AG1jcmb9U/UenP2Wzy5L3nB+pXHmv/C8+/v9/yAVHEQDK1CBlTeJS
GVGjufcDGnAhMejOgQaVEjomJEHfYrcbbRB7MM1HNn7uWOQHI9FPjsb/XPeJycUunNxHDxAId5S+
58mdHEGfUY9A5vIR6gXiCMDJoQctCf+09vYUQc4MzVxDQfRLGQNwU7Y5niiKwpy2Nx2YJ66vZ+lI
oZsJPDMIVaERP92tZx445FqSZSUutvGv9vYjd/uodkDuAvagnqT7MllDHC/61rnJ2SlWY5a2qkUk
LrmMSLcL/B8DagkieCyg6TXoQOsU2Wbg3weyA6grMrVh6/b3nCFjCdYk3BYzMZCvTkTD6H9hWubj
BhgB2C3rCTpG1bex3oPgKqz6Q1c/OBCplfVPW3wfipVu5eKmn9mcBRbKeGKoAjadvoZikh/R+jVw
tVBxsTHs5y7dX//ISwkZUpdJKgUFz4vJPcG7fPBGfOS2JnvZDJs+cVCk6u/cCdtTmIfr5pbyMeiS
+jge6ERhUvXjltJCwwtcx5k1cx46cu8AK0zo7rqRZTc6szK7/eAKdtehJh/Xsg7L8cl2b2hV7DEI
MrTPVD7Z+UNi3oJaD/ywX2qGxyh/GsSuqlaee4sh6ny5Mw/inW6Caws/JMt+auWjdP4gJhDyvRhr
8Ht+bZxYjHs3/wGOWenV4YT5Bc/Uym5M6cs8LkFsBL8DTXBAPWa7oQRVGsPkTWzRR1286COPcnHI
cycEmWcUJGB48ezQdR/zbOVrLxXSketPEC7gWEEJNjPtq1qRVE3QqrJvtsI2/Cchxx+5U1chZL3f
XLcpt3pmJDvHBX2qWebvZDTb547QX33O195Wi4cLrgc8zURJOR+t8vrBq/gEx2vtdtukepwRf6Mh
ZSZtsSvbYtPJtVR9YTYX2qBnNmcej8jSQtEE0ENPd+7ROdvKwtyWFMTM+rjThNzYVf7AK/5zyJOD
zsjGkMmmFuRWWuZKir22/NnXcH1p0n7KPG1wJRsewNHusQDPqEvKbe8f9Prbdc9bPOxnS59lfYYm
qSZNxBadk0MNaLvrZ++jV/68bmZtWbND5sus1/NuysXaA7WCTdl9rQXCStJEqQ4VcfjadYNThnNx
oM7WNbulHNqIsZrGy0hKn5OG/qmG4ZglLKSjACNJbUcdlVvUBleO06JdVK10C0BjXMmzd4qvWX0p
MM0bi6y7M0p+S/X6FcP626osbnSNHkmhoOX2H5CYARDAJjSL8DSDM3+M2cxzmWZQQJvNoDgQxY4N
msACTbDaWVMKW/SYM1PTpz5LOVhmsMTOcFisctxKQ3syVLeRebXS4FvK1DBrNA2nAsMKyvOPZqpB
ELvRYaagIuTk5v9p4LRr7bvJvy/85MzMzE/o/5B2Zb1t80z3FwnQLvFWku3ESZzYaZK2N0JX7Rsl
SiJ//XeYd3liWrCQ70VvChTVmNtwOHPmHM7MViMwY8bDj0Kz/0I6ZGUky1vin5Goa2MlcTUJeDQ0
pj6kVnpvthB8hjodFHt1QB9L+iYKvmk4eLyuH4KlwaFOACkXEPGBcF9xJsOk5cYoAGABgvuQJfSI
HbJyjy8N7qMJZZkSt4FsnMNwjQ/xHYmJJNEGzR5/rDgLDbv4Axf+qIFt/frIlnYH6K1kJh3dqhf6
Z00CFtA6BYAlzpCBEMPGstirXSYHIDVWRnhpyoRCIuiekZmXLErKia5BP+Hg9Q/CJoCcrDz7LknE
+9g7No3vrnj/hQQLjKGTGTB4cByYalFEg3olySWbC3gAoLz1G4zzgeAgd212/fSmG20Qd3g7u9km
19Yi+8WBQpbPRRBCJAvK+Ynz2CBMW+rSp+7Uhi1AGaE+tdYO0QE1Arf12jWLl64Eo0UpBC8lVJlN
tYdmhgRQ0pp4JHVQIwZbAFjXCjycV5J/i+OS3A2gOwVaUuUHiCcRd+C+QDcmB2MZc+imNOx9yci9
yde0DS+PA0b0wZZynbquJohD4YcLL9/njnZXVGYEScVtS+Moq6qNPnRHWo0rwNbFIcLvyx0jGa+V
UygKt3XRPwG9dmZHtJ6B0E2mgGTDvuhA9nT97C2tGtQuXBDJy0Sg+oYW8dw6TY12MbP9TcAMPeCk
g0P0upFL1wXeXTzn3luD9QsgnEljo0t7PNQdLmYkCboCRMpr7DJLRkwJRpKkJdiDimf2TMYne8Bl
3fjPgI0FTrWG5F+aq48WlMtympwi9iz4foFusLpBQQmRRxZbm+uzteg3wJIESIgLQgL0o52fXTNz
Eh20yMgDNHkwk6inrxXlkQvZGDYFk3mMhwOf+8Cwv1y3LAdwfn+aQOD8Y1iZQnRUG6WwEK/mFt20
lR2k+rcUiORWgNsdV4ELKcDrFpen9B+LypRqg5HQ0YHFNnO+sIruOsgG5mh7XbGz8EI9H5o86x8C
ndTrgezhMFRVuy75oud1SJobw/ybpj9pWURdeTfZr2gQDGxrX4HZwmag3Ga3Xvp8fcRLp/vDHKvd
jI1H0VFroJLgQQcu0CfnZNZsX9Byyzrz9rqtlfUkyiWQQUmDTJZMaZKDwe+RyyRg6Y+R4HHFN28N
H722b4l5PsdZPyZ24+BdIMhjkf3RTQroIjZs+4uBSyqu0fZSSzTXL2MNabtqWgmOMki5meYkZ7WL
9OZtHrdZ+2ciT6OP6zb+ZokH0PUE7lSunNWV/auW1wyAEotUw5AJaGjHY2vczux4fRHlobtyKNWk
WJf951AiZHktbPMWVL43eWoEMysj5mkrJ2XZjf73RBLF+QgyW7HtYyZH4y/YQgI+fr0+nqVb9eMB
UJyMn2pOTiio2TTLDSAkDtyqb0RjNqArJr3rNf/A7OFpYv8PjIp0AXhZITeD8amQiJk2uVZJWnbL
T3cFRLGEUe36cQynuglFuy3MfZlk0VBtc+vOn1bS+IvLiE4SKPwh0L2gOBeGARm1Cg6I6IcZUkVx
ETb82dW+cIBirs/w4rEHWQC6piVaW3Uxtpfpc54h5xejjcl4bZsxEHoDTc570/7rNafr1haytpjX
D+YUL9M5VV44teTaI89lDXgCuM5tgDnavW797r2HKr+ZupVn2KIX/WBTcTVJAxqSBlkOcAR5u86/
Nzsn6IcHh6zEYmtTKU/Lh2vDzvEY60zYoTPdsNaEJq638UYScaLdQvUmSinqXv/jhCpHsO5spmcV
kpiOEI81JFyT2jn2VrZHs3ZU4fHS6voONawbY+bRdduLhxMdcCiBIZa/aISvATLX0eOOw1n3oVff
J6hY109F+gw5qq0f/2w+z5WGzYOcv1S/hgagmisFaspMUVcHw2xibJuK/JiqPEJS4s/1cS16NSRG
JVodbGm6cj+0RgPF0QR+etCqN4htBpWb/LxuYnGrfDChbBVfyyGyWsOE4/DAyk6+8HcJVOCa4Wjk
r/a8FtIsHoEP9uTV9GFr5oUnkh4Ky0+diVTAl3TSgols19lZl644vGHljSBbWXzlqEE9jKUF9+FN
0KxDmI+KZ7tDTv/67C25R+C+pV6zTyRg63w0grVePtQayK71OjAp2/Dpm5b0gbCtsOhX4qKl3fDR
mHIFNXih5GYPY+if2NLsUfPZ5vpwFi3gySN1VlHkUam3hq4ltPRd3KI5CSqGNnu64iWWthu6tCFh
iFQGsPPKjhb26NKZozMxq/60VRtOEDNDt3NQYCtAEMLKV+pkiwsk9XbwIgFmVU0oQPRhyrwJ9jhW
Je6+t4Yd5v7XxrB30AC/PntLWxt9ADLLBRIuEDydb4YutrSyLPBedCdnow1zJGwP7DZZ2E2/r1ta
mkUwOyAggLwFXqiqJdQ+TKbD1ZqjE/ZTDm3Hh7q5a+kkU9mHNC1Wls1ctIiX8DvJE6jxlU4L0pRx
XDV58ZRzpgNcVqI4kUAtFOcPKex5ElGboY0VGfY3AwSF38caLR+pE3ebUkx4hiWjCCdnMHaQ6Jk2
GhpUA8DAW/Qs8ekxgyxXIJIS0TYxftsNbwD5bdsI9Bt90GtkRkXA0qNSY/63sY3Fyh5Z2vVIf0OL
DrrW4O5TXFKbD8xxwS/xpKVg49JB14cF/HweFGQcCG5QIUeAc5HZsmrCZsjWF2jDcfu93jltAB6G
fKWIt7QFbR9tkZI4z7tQArM5tRPgCdBypOd7vdSCaqw3AF8Gol2TA19ysJCBAwTLA3EaeA/Pd7vn
S2b81MmfdLvlN7NbNiAoiL1A99o1hdr394j6mEC9H/wsoOVwQShxbssqPbcoNRsY6QHQRkdg91Sz
Zz06dg0uqdSf/MC36hll95htoIOKJMPc+18x1d90PtShPtpN1KMX8NbTRjuYrFFAUaSF3JdO6IHY
Po0sXUMD2kCnr2XWFHcZpXwPUD0NkDUvtnYNQBzxm3QXc32M0RJJ7ceuHL7pI0/vyDxWEZ4BNmQp
MuCnbeY/+MgphiL1vacKTjuExN1X9NPMJ6rXAjoZ7CueKz+4zouTkQB7naMme8d9t9gMADeiLRFh
Ey9+6rxLdoPIZbMYatQ1F3gOmvPzmNL8ZrSYeT97Tgya88wJQCx3AE+KewMNVicYpqYMvLLKgmEs
v+mEf0/RoxWiFCW2afFazV98cWyeoBk6eDs00vJtQRnI02oRpHE+RRNKvaAy7Ue0E/KwSZwwbsDy
Bzr0XQv97ajrgb22Ggs9ADaeyI1VNmFvDv7eHzp4PKRUt3nbdGvHaGnXgaUeeXfEemhpU3ZdPzc6
K0eg5Us3fkq85MHl6YaVawWmpXOEFCpKWYA64M5VrlqWN4nByAAAuASy1MBH21HaOFuN3Vz35O/5
PXVrf7QkHe+HeMgFc2zsTAyW3OQxZ5MeMM28jUHo6fAstM08KiSBMYRtLU9sJjIcUtN6c9M5tHh7
M5RVpE1mNE1rnmTp4kRXhASronEcfX3nv6u2DA4dYV6C7eTH0D8n5NFst3FxStBgen0KFpf0gyVl
BsrEzlKzm8onx+YBqW6HWcKlw+tGlhcUo5FuEWA5xYP0AnpMZd2jBQcPvHgeQ69Ngsy7RWJrxZLc
gZcL+o8ledt8WFDN1WkWN7AE+JUeoluGhnkmwHQd59k2tmgFTjXQpiYtDozOka67PtCl2SR4PWPT
Qgnyot2TNaVgxYjXlkCjnAlrwn5rxpUbc2lzfDSiLFnDSrMvkxSCNaYegq/61SzJRlTgRpySLVzi
yg5ZwMdIWlPQOJuAIDloqz6f03LAWIcSknu5OYxBncXTE0m15raBavldA/8fGimfN55mkjuD6elz
38F7hK0+Tw9oIHG3VpeX+xmv092QlGsiRYtTjh5UEJQhUXJxE7oWRCA46fKnmYiw1Jso04GyLl6u
L+zSvoJeC5weLkEo58lf8WFflXUMdVKKBw0Yw0qpnDt9QXT7q/QFRLMH231MKjbuDAQy965bOyvb
amHFgc2Rmr1oykJDlnJ+qjhuwZgiOfdB2RiYo3sv4vw2rp2bLodYiL2m/rXQI4kWU7zo0Y6JjiS0
gJ4PN7ZIJsiYzKgZg+qzmO/c9E2DBnPeH1BB06BC3qdfO0IDr/s72VOY6fuW/vKtZ0R4AU4n1EWy
R8Nfa+qWO+38dCP6AHnbu3ydpPo+/1mQT9HSJIn5oTbexqLduN1XnlmoNv8Rvb1vyen6ol9OO6bb
lnEPtpYkJzk3N3duoWk21Mjb7DRVP7vqW0mw9kYR6caP66Yu99eZKUeJ8MH0QhuXC34oqhhluy3J
NwUgMb73wpKnjkdo7L5ucCH7jWI2qNmR88Fr6aKAXjZOh6e7xg9sfrQH0MeZtxp/o/6hGLa9/VTZ
f8rpyJ1hxZtcXgUgQ5HCgJJK1rpgfR4zp0zbHGiqYqCh3d1lmYRD7zT6ujK+92BE2SxnlhS35bqc
IXjMgSKEVFBgIe2+dSb9p5VQ/6UCbW9QiMb9Sn0vv63K1r4tbLeNGLq5v9exoD9BXo8mAwc/T5+9
fjtIabeBW3xb6f0rgm/ngPqlCEVWuBvAjLyXJE5+F8xzWJgJJ/4liM7BUzL3W7/s2Fcr877krDHD
tnfrXeLY45fKmPN5k+Qke6SNaf7NpmTsb1xcG3cAA3Yv2ki7sAUrw9afYv8+q9r51FUVxbNNG46p
r72mXkGOs6lVG1I2+q7kM15xSV2khylx6Q4ZXacIwKxkbbwKTZYhFITH27EvwNXiphqidoaKfmkm
STACO7KzxgJYM6aBVCqxrW3bx+yuSuf2NjccGiTdKPbgb09uoWLRhLkY0h1kI22QAaHXpEd/z3Ys
OzNKBjN+MuD9kVoCWNO0Obzj0PehaWVgzGeO7n+d6kp7THPKu8CZnPHn5E/lXhdbn7K/MaE/bCBh
pky7EbkVQQu7OqW5S+96fTym2mDv6rljt7nbzBsoGdjgsJBiwX3Hw7G1h9BDF+djPLb0wJCv/OaY
mfa7Aaxwm835+GwTTbsTpBMhtwbve+fmLNSyoXp0KKe7wuU5VtgQPDS4k36nzPCPDaKKA/rJfgvH
ibe9KPXQd+1sW7VdvzFJ6m1F5jQh8eJpH48DSFqtKr6ZUtLiNZB5G1SZUItvzDk0jCK/BYDSxVem
MaSz+ZM1fo2OHS4i4fhphFhzCLUaRZrwRc+MsNDm4qQPXvUiGuqfCrPJH1K0zQYNSOnvai8xHse4
9HdZTCuUX0D31xpJ+9ZVjO24X3phCQ6inVfGzoNhJUATApYGIiI817gJpVQGFnF0z3hDYDilB+Xg
2vqhc0v7awyIPkmODiKoD9u3tCrYZmz0epcxHZM9VSDP8qd8w3xd2/i8GbaeZoyR6fTs1o0bY69Z
jO68pGyA8cOzRuNGF3Z9PIZmnps71+4QilW+s+LW1tyL4rLtWGs9Sov8ETDbrUm+dtmOJDPkVH9d
dy/egsNGPssA4gLUqJIJ6fxu8GiWzEU9Z4+zlbo/OseD7lQ2O/0+tlyGM4CXP7Njf+Ppg7hBrOhC
VMEkUet2dO8ZBQnmqtCifvyOlEfogIvsYaZ5FZrsW2vrYNf2hg3L0IAziUE8pZU+/fR77BjTzbb9
MJkh6NLMED3a9mOduuXOHxCB5RPA/9B57qOOls3DEA/WCfnEbqeZIt6Osd1Fsymmp4xpWtT25Rsn
Pb3JHDwxNTv3ohHiVJELHphdXrXsJxvKelu55BevQfiadChaeCIjYUNi64F3eOdT4m9Nh/UnnUMy
wid+B3xD4Y7PEGoqb9D87G5oMfytejD72xSNSxbX2W50K4pLTqNpWJXYELPjO6iT6HhcxRZE7vts
+Dtkhh3o+Tjt4h4ytWkBiuqu7LPHymBtWPdpd5xqrq/EWee5KOgho+sRWShQEkoktOcqr4ei1Vtm
xLEOsUlA84I8WwtgzrcnDAARinQ1WgI85IfwXD/fNV1Z5Z7egT2tpjuDj9F0285lhMTX9d15MQ4E
irZkI3GRHkLEap6biY0agXBmkKfO2k/1lpgria7L7xs60gA+wiIYQpvo+ffNGKSYfd5pT5oR1CJy
1rJb54GXnCag+qQ8IoSdgV1UyT5bUJwZmiiao2VE1bAl6VZPdxby1WusaaohG8RNEh6JMSCfC/m0
84EkViyaicLTpe1DWT6ObOvBMcZhv8Zxos4YSIDByIrFd7AeUHJRDKX11M6Fa+dPHXLSf+pV6J78
//8EOwB3YrNiPYA0AoeBFKE7H0gRc81vOw9AJv2GdHvSHIy1ppeFIUiiBBf+HvlNZFHPTZQNGN0n
F2Kc9b2jhe7a0/ny88hmAqQK8j8kakFxfv75vsrnlEwde5oaEfhfvOZzIAU5RecGlE2LZItWGtLA
rAcICCEh+rlDB9oPnAfcCMBOurL57nwAI+l09FFARACZR7ojazJ/l/ODhjIQLqFLQwKi1VpKmhmd
RpwxfgQIAXlWvsYlrbomB/VbCcMEhwkyF3Aa5z+/GERqcF6bD5Smmy5HVjPSs4ibnxN9xstZsaPc
0MwvGy3RYaet6yCFSM8vTQ80tpa1UIaDRcD7woVID/KICMQdxQWCQyK2Ur2Mn9EyC7pqEBBwbzes
6Rwoxw4tMyZ6VHBd6Oi8QyCg7KnaTrVYR/37NJhRGUeOF/FPuiiYsMDzgro6WI91OHVlW5kdDnwa
z90pHsCuZaH7O93T+SbH3yZnrfNf2WTSGHrMQL0NUh503qgaFVbHSttvWXMyv4NBjL586oTIr8ua
GXhywfGKkEl5vmsTuHhFrFenSr/VNrX+uVsPnwd5lI5gDBolcLK+HNyHHI3jzLaGEEw7jRMJsmNd
xytv18vVliwayLQgXENiVs1Ld9lUjnZsOKctL1711LpF3XkFqnyxAKAthII9up9gBCddWe0ur2x7
LLP+6KPjbJMXm0+ugPJ5Zb/2BLr3mvy8NW69XbqGlL/89R7eegAqoU4E3IRawS5a26n6bh5PyU2s
7erPQYKRNkbWAG4abEFIWMCdK5ecoXXpMFFnPJm6+OG0zte0+1wA+G4B6BxEBSiTI7JRdmhp9F0y
gqLwVHjzzTcNZCmfm3/kKFE2xswg8QHHoR5m0A9DtjRHYNM2AUBBfvzJ369+X1lf22zB/5Dh+2V5
RKIubnfXf//5CUD9WUL1IR8JCTID7Bhql5GuxYUv5pkcOjwEp41eboe1LXruuKUJsECjsC7Dyndu
+fNTXLMqNvgwkoPAG+k3FVHcb9i4vT6ONSOKqxBV2dh4a5CDzcOyizIjsrLQyaP/zYpymKFaVOYQ
QyYH9I2I6RCboWkGxZqsvDIWpLwNE/gXW1aLUA5W21NavTQZ6E61o0h/FDxiBfpnnwr+qZDfB7kZ
vg8NQiyJ7MxVO4kKXbM65LC6I27qQsbIK7713HVcfl9Zka4vK6PTSXfsvg9taK91Ka19XlmKdhaN
V2n4+TbfeOWuiVeWWm2ivZgfuUofLh/T0Tw94XF3JOLJfyXGMRnvpwyFcmTZwtHe5c22J4H9JrTT
9U22NjIlbhsce25aZndHzbk15qhlKyNb+74S9rdtNaV41mBhxAZ6bPZaC9Da95V4EDlvoekCK1OL
g22f9LVugZXvq5l1j7DBawZ8P2ENuh8OrfY5n/jvlZdRDRTsQJepDKBPhhlJWq07+v5z1+xme2f0
v66vseJ2VRPvufwPm8u3+3TgyFkeBdB0zQ30GOknOZguTCjxMhAEBMkZmIi9EPJgpnHP1hh8llfi
vxOl4kiMnCZGTWDCTSA/hgTQ/8uF/PN9af/DLMUGuEaKAd+fihtabdjz/7YIigsxNDszCnQdHkUJ
1ouoGoNprTiyNkOKE5mKqkSbt48GsS/mDH8RXR/B4ucl2yaQ5OhRU9Mqfq9B5sul9Ei8R82tAfpa
CW+kr/knC/FvJ47MEzJb0HJCG+H5CoDjeLS5buEo7Pw0nNwQFHq3Yk0r4OLCk1cRNN0Qy4LsGA2g
51acEXj/2sUs2QZIhu+sv2KI3K+fnyqJu4d8MdJQoK85t1GZYD9EgECPmvcw+tu2XMP0La3FRwOK
W3WtYaDChQHSh6z7nnVrWM+lWQKRPBIqSEpcgmgqhyaYQdEeqx/9tGnmnQGx52alQWFpFJIqERhf
cNCgufJ8mtKWjV2iNe3R8X4FJvl5fREWh/Dh68oigILOmqqxbI/cj9zkNs4i4kQDW3lyLVoBxAZt
DyA7RXn9fAw1dG4QHiTdkW/S7NFPf9nFV2GuOI/FiYLwEzJoDtC96ssIhB8Da1ujPbrFvt1a7kp0
tnRBAJrw388r3lv4PcQzNL091gkLcvMI/wQ60+urofZsvF8RNh7uMjEuT57iAL2hEubA4uZIvZuh
3aXk1vG3fRZkY4CyU/XTWMuoLY7qg0Fld2Uo7slSQXMczGDMH1M9rJoVj7W0Lkin6VI4Eu3HllJ3
99xxgn5q2h79v1lzb9krrSBLI3B0hOag0ZG4ZOWU605VGSCXx+etre/eANSdWCsjWDQBhD3OCfIe
KGCcb9/epunod0ZzbETY5b8QolWrMr1LRwQ9pf+xoT6LZcW4xvlvjsIKbfuN21Fnb2JrjctpcTEs
H/BcvDTwlFHOu0/LktOMNMdqAt4vct+ub+DLUTjQ7/TQuYxUEQRFpPkP8YENZFbRZXN9NCAWkkEv
5IBmMrE2CLmk53cgmLjwDMPlJPPAKlaHGS3lTqbVR/SEOlUwZ5v+Kyc3pXmzCkS/nC+YkixNQIMZ
uNKV85HE6H1hEAM6VntP30z1ys5amK+zzyvLQay2pxZHMkFv77MO1bidluxbdwXNdrl/zwehHBEU
DZH0hpzUsav2CRSS7Vtmr4BrVKZpeC4HdR70O4CzC19TgTx54nC7t+L6WPzwgj+jB+zhk1/u+xxw
z73NDjOQGuT1+m6Ts6PsA2kRBDIEDLy6Wi6phWeDfxD7wCSvfRWJKdJGAvIBM/TFyj15sQ88Uwc7
BQ6oBT8D1M75xpaizJqWEvNkNceaPP29PpC1r8sF/HBsRooqXZrj69QYNlMRaYRsrlu42GjK75f/
/sECjV0DEgOw4Bn3wAskGSAld0V03cjlMKQyko60JM6mLA+cGymaeAYKqk2fGXlz3Zd8pblw7fPK
NrZFMRSTic9Td+NW2zVSrIXPQ2UWZxxsbCZKo0pk3RVZa6WzE59cccPmHXBDn54dqWJLEO/KhgI1
tZ3VNBljzYhPmRdA4sH/7NPMgygVMJooj4E1GeH7+eSbdWe0nt57J9o/UGBGV8KfpdlBOyBS5thJ
Ml4//3xhW3li8Dk+sWTPt3T+/NoiNoCbRXIbfBfqFWu0jdPmWpk8u1YD+rMm+PQJQ+wByiggvaGJ
g/rL+c+3UrufS83TTpmWhEnzpftc9RnvMkz/BwMXSi3MNXhNfe2U8CBPdnXz2TAH30fJHvVJVF4k
Jc/5AOYEaUNraJJnAtCRBbGZgK8Jcy4tMWoKIIlBeQdzJf/9g48AMiMHcWevnfrkN3kwV0klLn0Q
4jNoAMj+HeRTVcSrow2DxlsnA9lvxJNt0QWWuPkkcOJ9Ic6sKOfA0DgdqGVlz1m9GXjY1Z8/Z2ff
V94yJQfeqh/x/YHeDtmtNv2P31dWAb8c8UBmZ8/81Uu3IES87oUWFgE8LKCxQcgMPSFfcaKZ48eD
mK3yuakjgIjLO1CyaFl43cjFxYwtCgi1BQ1cPI1h6Hwn9cBGcQjnls86A6ek/xLX9xlkYJJtuyYE
Kd3OWQiAZgcD+njo0kL3PmKAc0tVhgZVL2f9c+Uf0JZTaIFNVh6vymAsBBeuxORjJJJBXU3+9xVe
fuj6zh5Ly3to4rQGc4X5yj1AQOpyl6Tx8frkLcGGgZbBNSRL3xAGUi6iYu6quta99BEOvbl3s2G+
73DbbiaHmRtRO/k+AbAcL8LGJI/W4JI7JlJtj47N+JPT+6+xf/gpymEqmCMGY3TTR8k+21T9HhHr
SVjzyuWibMp/mwF2BI3GHryP4twM5uTeWDjpI14WId6jQe++dBwtk9Pp+twqLu7CkLL7u6LTeGXY
6SMilBwM5yUoH65bkF/4sCHfLaB2CoaH9zK26qeJIE2f69gtQgPg0xfQSqgDqmkBuv8iKHWF5ppS
3ZJFKIqAmR1kUQC/qUeAI72W9S0mr/S9O7CRePfC0cXGqDtySFvXLwK97NNnMZjOymCXplN6XMiJ
Ag53gTQ3sqbUnNHAThW8gawKiDxr/snqwvuMgpcXEFj8dBTs5Y/4cC3FWa4JYHfTR3N8jO0sqKu1
t4s8UOqaQdPQQc4INx/+cm6hBiqnSXstfewscUh5+lKyabxJ8+mvyKZjnDpowTQfQLJ336fTn7ab
X67vmffgQPkB4FnAABH8vLN+nf8ACAHnNsuz+OCJhmdB6lZk14Ne+8UxKyvooDkauUNf3oy5w6Oe
ed09rcp+M7VT/zTOXf4NBNXGg2c58aaEWH0o3DZ5aQyvisiIhaFGMm+BuSQ3NPbFFvDkvwDsdQ8d
KfvbZEhaCioLo9wWTjee6lK4xxRMg6HRl/x+Sk36jLgTmzfz5gg9qui4FKSYv3GsyjHmo3eEIlPy
N6Z+8yXRgeO/PjlL7vD9dfcOlpG9OeeTU/Kx0P1YWAfT6PgunyzzpbIc/eSZorolXQwYB1q1oGXr
ttskx/ZLu4xsTWEkf6//ElNmqpRlIgSqPbgGJEO0SvnDcacavMrcQ+uVRQy6WM0D83wGoWAwyE5e
t/EgRYfHqO/zXZcNTYSW23avxWCb6Gly8o0kABLJ2haj1xxzzdA3Ixq4fhRdzb91GU5AYHayJ9Jw
1kgplIOKtCvQfsi9AruDhPUFcM6v0TUd28w4sGKOmry/Bxz/7frsyEPyYXKkCQcPJ8AW0OiCOF5Z
Jm41Bie88g5+arKADFoK/E48AU49shVTC6ORkFh4PFTK8ShXTIGdVZuwTUc0DCSkCsrUZj8zDW0S
nx4RNh6INx2AAoGlUm6l0UQfMJDe44GBGK9qspCNb6mxBohW7j45b9JzIl32LjimRjBZhxYCp+bA
LszWpoQQBUs3rn4/oJR6fTiLhiCTCTg9YooLWSyDDvGki2E6GAarb9uWa5uUQhWj99NvBjZudN2c
jPGU/UDgUdHQJx918Kznx9ZktccAqpgO49QFdubufI7i8xTk+Y8eSVpiUzA6FCvOYmETImLC6x2b
wkISSrnfPXBJzzWdYXSmwWw+ubQDoO9z6bT3FfNkUwIoREAQoArEJZ7H+iktxkPak63FecARE9ru
n+vztzQUKTgKPKKJN71aCqBgqU5mJ2OHNH8xEzcqx+9V+fWzNmRXGiJ1/AFIW2X5aUe98HPqsgMZ
mn079A9uf0L3/nUjcqHPNwJSKu8qR3CZNmCv5xvBmHjBGHgMDjYIvUf3L0OTTyr2sT1uSrtcySMs
GsMbFhBhQMsuUlB+CnyinlTzgRj1bcUfCGgNuJ4F+uAEer8yMrVcg50AMg1kiqQqIXKeFzkXYdVl
QbX5gI6rJ8vEY6f32xAIrxMo9yCGQsmLXRTP2pjsB2t6uT6vlxsE6WgkduUzAdtRTU13gHrGWsUm
uKcsrPUDtb/bYg2td3mKkWMHJhZwQzCjIHd1vng+GOpZmTf8kFOtfUIn0hxyqlMwL3jmtE+BiXor
bDs5WW7V3dkQaF5j3VoYJe5E9HOgqUNWLZSn5DzSxGYWYwdmmK9lq38BIdEfq49XHMfllYKelH/M
qEUq26UCfEoTO0yV91fnYIvGA+v6el36X5hAnlzW8HFPXmRHjW4coPnIDon4Plj+lncErLV9BILe
Fde7aAmvVjSOoDIGqPH5oiU9YAgGMMaHwuJ3Xjcm4eh0YUptKyrnfqU+/e7IlfMte8MBBEf1DQ9/
uYIf43MSt53lzf2hbaZmC0tTqFcdPU5G4t2RyZw3zNVDu3gEPUkeUL9O9rnrtOhapMUzh977JjUz
ErStKzYNc+0gHsfh9vrcL7iFs98oZ+zDb7RFY5T1OPYHWuqbIoU2TznVewEeZtuo33jVbq7bW1oB
IAXx8gLHtNQTObeHV7M/otmxPySdiXxmot2Y3bgBwdnDUK7yWUsHqi4AahN4OSB7jfhUcbCUOTUA
8m1/MMw/YvqTaV8962XkTwbEcGq0gu31Qrt1KN4B3e/ZWslLLs3sR+OKg6CmppGUdf2hr3s0n5nT
j86bXuZCJ6Go3RtrXKOMUytN0ukaHhJXSJGgQ0ZX6/xzIbV8rb4/lHrdyzY+4wawSSfCy4eiMMvy
u7a08kdmgtw0o04SEooOe4caLMRduJY0XfJPeBJIuD26gi7CnAH9ZuWYiuFAJ9A09632WIzlnzld
Y91Y2lEf7SiRzZxJEhMdDXx192CwPNJKLczLNBzqesV7LLlCmWcG1aB8DquvYT8pWz+O6XBgqZb8
BNdxHxRFnv6+fkIW5w0JNdCvoK3qotrijr2YXW4MB6DJnnjNb7x23mR9upK8WzSDbicbDwVwLKjX
B9xw78dTgsG49Q3z+DMlXjj58ZoUxuLyOODiQ7sbog/VCWpo6/QIZ8OhI2mLzFxzBwaHbY33XKBT
b0V1dOFSlgEh1FtMiRFR698kL0gl5nw4eJUToRvjgU71UzIbVRj7yPagtWyr1/5vs1lrLFoKeNC1
CRwEYh4Ejep0FkbsDNwk/cEmz7p2g959HLE6irUi4nWUam90SuBxVgJuJcP1fuIRzINUD5UnvJMU
b8qKrvSQ8uwPldFGaD8fQS4D0atacxKUMckOuON0N8drlNBLB0Hm1BAcA3l6kVsuSC4mrYPZEY4l
LdxnhEg/r58ClfjlX0OT4u8IjcEEosZXPR2stDQtTKgYxYZMtdig+wVJ80Gzgtod/ChBz3uYWG35
ZazLasNtT6DMTQ1wb7VO0JkGSNvrdthXTP8kp5D8cagVoM8ej0W0d6kRi5Ha88Czoj/Unhkg8x1Y
yV4z96Pzdn0WFiYa5QJfPtrQmYAExflt2TvodM5G2Bn1t7n6Y9C1ms3Svj2zYJ5b4OAAzaeyArXK
vG3Bxec1LBizCrRTz9QAw9r0iqcjiMdEeH1kC7fjmV3laq4qNGIDYIXbsX3t7CT0ezAM3/TFKY9f
P29JAhHxHoX/uYw44romvbyHneIH9E/T+TDWf/rpoIvTdUNLi/XBkApUInqf5nYMQzPa8W0yoid9
LVOxuFz/R9qV7UiKa9svQmIeXoEYMyLJzKrKGl6sGgGbyWCM4evvoqR7TyaBAtW53X2k02qpdtjY
2/bea3gbY/G5UM0uS0ubLxXN44i7oVeTCCr/+1K8TmYV41NGzKD70dsY28ppgZNibkDj5Lv1wzEd
ovVQiOjgT1WOu762xW5WGb6AxNxsrIy1UNC6duYcDkTZ8o6eg5Qe1AaSSxCwi5fZx4xcWmfjcrYV
ZDGPVTkAFpAO3SN6frDC/dx533Mo/t1fEGtr/O1IFmvc9bpAlz7u1pl/Suc2gHu0zU+O9dH+R3D1
33z0NtI83De3eGlNmpnpE84BMj7oqfPiMevH/cGsnONw3PjPZ5n/+5sQqnBKqJxiMC4e8mn1I7eM
yIRmyZa+8tougnYZSjsz2OSmc2IK7mW8wApndHTOKdjasdKmend/NGufBix/UCohUzpXp9+PpmS4
6Lj5/AwpyuBFtigut0yvIVZh+bHIK34Wcmo3svnaFL4Nulh02UAzRSqsbKO4oIWSWegKXLTq0z8P
DVxgD7cQNE2AVVjcCdqM+akPRbDHfKynZ3Pi6qgXtX/yoWIfS38UzzTot0TC1t4eswoA+sEQOcWc
Lta6BP+oHg0sj0l7drvvrec+tCDpwWE6gnDbgbsydrIryeiVEBW30+n+oFf2M9wDUb8FOgNJftkn
rfsAuklUtI+dVYVDasMs/NW0NoKsLBoEwT84TYA6X/Zb4Lup85KX7WNmBOc8hYJI0156MPplcW7k
5tG8aL7NmxqSBH8lsqAChvbH+zVq54MoWUrbx7akz05B9NCk7UFm7LvTpUVcM5aHqbQ/lbINWzeL
VMnp/v60rmzGubQ0S23gAn+jbyeLjLRjGfDHpqDfAv41H/otWc+VK+zbEEuKFN6d0MbvPP7IjGPj
iysdXXglfzAnGjaueLHtjY+4tlJAEpk/IeB4xlIMwyqgXJraNn/Mq+a726tPEhgJTeHac3/qVjY7
9h7+fFxfQVtdfr1eOWY7CZc/GtTG4/ta9h978ezmX++HWRkOAMUzaG72XL7xXoK4cKOPaHk+loVz
7rQumno4GbMtiN7KV8I9HCAxdC2wx5ezBpEmVvEi1dE+UL+bzP5KRPBL9P6lLDUSjqh0hQb+08ZV
4Dbq3DKDciceVt4t3iP3RDCqZtQfHbiQxVM/+TE3tdBNbTiBsjQaCdRqIWWz8en+juZ93WiOC2Ih
ylSAxd3c5IYKZ1NT6I8w4ClCuGo10ZgREfeqeExr1MlK+9AP4qeZ119wy/3ettO+0VBXMqYq0oqO
xJPh7NXoP069FgaZCTME+4kS60h99dzIAOvA7K7FxGWsW/0nGJ19VGkamWlzqH25M0z+gVWNDgFe
6IimakdQOhSQ8LJ697WFRSDKA6B31uK1at0jG5zI1azIEMYDk/KAU2Gjd7Ds7yIVzTIWeOmhmoks
cPOuBuOJumzQH5smY8nE/P481J15rZQhj2lmGi85AAgybJVZJwBX/dQ00X4YUxa4odsfiHudvg1Z
3xSxlvvsGhC3it3G/9k2Lcq8oh9393cFdHqQHN9/QlefvRNwP0AOvSGLe5yN2Vh3zrXy3TLiub9z
6Pil66fIMoYd7G7z0OBpzIm7dytrD4HLs9NaMFPh1QnWLt8hQxZ2StAYfmrgYfknZdNjVbUn/HFx
DWNWndURNJ9xbxiFGUFb4lPlsz4eFV5NrZ8muhDsDCVLeOgW9m9z9B/S2vTCyWyf+ia9lEXwzOs2
fVB1e+2zGpXonO/cGppuND9Qa+z/pBaH2hShXdz2eR02XuWGFRkOqvE/V1RQtNbVY6aqIWRGt9OM
4sGcT74cXOlwyGwW9sHUnXgOr/FysMFi8Ythp4LcinPGYtPT/vgNjRSk8/y8gqReHWVC46Enod8O
Qf08ZGMu9gQ1aB6SrPiqfPciK/E5d4J4qPyT3fDEMbqrQ2lsWdmLENlJEf1ki+CB5E6U0+4M767P
kHQ+ZbZ7hLYfXKv6eOqmmA3FHojpa6m6I635R4+04Oqllykr9jXqXZP4WtdGPHTOTnraFS68yGxD
sHOG5qlKx2M9eh8Nl7wUmZTHIWj1mE3uJW3B4M358B2i3Z9ra4hRg310S3PHhwDic8VjxYbsVGoy
tqSvdmaGleCbYF45P+CpfdZT0UdVQNOomoI0VGOR7WsDiPBAyx8ni6KKOdCXXHWxJewfWuV4exs+
zTEKTlk4DNU3K/XaM8/pwe1h6o4ihNtAmc8aYwZpk4OTlicbRPC4g7lNBAlFlId88p3mWXsu2sCI
Pa6H4KYMMbS17BCSkFnUp803JWD64BJnA1rmL0Ab2NSugSsGkGWzLgoKfu/vF4AoNQTwKefqtl4F
xBeEg6A+8aHq+M7IrCiA2poV9Cye9GnYB0Zu7s0GbMdW136a3bhrrD4mLCt3aQ8FcinR+QrcefOf
pMZeQPH80qs2hv7ecJpUUWCBptmFCgbtQyX4rukg3Mgm/knVg3VyNRq1RPuq8+Z50HTItw4v5WQ9
a2MF/wb7kg8DuypTlvDjHl/coNrJ3j6Y2D99Y38hrPgWlNnnIi2dEPJxRmS0LZJioL5XVH5zDHEx
9eY62kacy+bqFc0pHaaIZYEV+tA/H0X+DVVSpGrHueTot+zHNK0hTmleRGaErLM/6qODVMAjW1qR
3rZ7O5N4O6Jdn0njgdjmMafTB6OwnHCgwQXFiA/3M9rt3RMfCy1imHMD93VTccoKH6XMXLpXR8gU
uYA3YdOPL72Zv9S6FhLX3TgE/1YsFxkURF2UFuFwggrc31LEmwcf3kCF6FTvXPWg0x8xxBR2N4P5
edTqaowg/onM71ixoe8JOhpjnMjWPOk51Xdt+QcyG4cKbl8a3NvUb85jgYxwrfsO3XSLu4+l3kIY
0Y0ra5S7uuRTDFvK6ZVRo7swWCcf7s/e7UVixhyiB+SgDQTt3sXLiwE4XEo2GddgqqCgnGU+OY+V
Eh8GFnBwPnICsftsFNeqG+uNO7Q7/+HvJxL71QVDAC/NFbSMb6L+6PVkuGbwvrhwq+WfvFKUp15w
qDPgmXuA9mH2CT0z7QlWpO6PAjiKs5H1sMlJdesMw8b27Gid/wqdVefS5oLtfdEUduh4GeBwiudN
COVEAKOrQu1Y6vyoWzP90I91wyKz6dInRXX5MhOVdk6RQoIcNVT91Wws/WdHYMViS4GUjE39ZDgT
sDbwOflKdAfid7UXfPKJievrqFV47/Ph4k0dudhdIx+4n+VXTct5jBKUOI4GVGVkTwSkkY38oe8U
jC5M5j11kowfCXGHT7JqsABwafltmB10bbHNohy6piTkmauV0BcAPZ8S2e7AmLEOcOnaqsnc3guA
RnAgIQcW6azavXhUDTJngusGBhQMZciZrYVGn37WXfi/3l9ztw8AREJvHsp7f9FYizWHx7nRDPPU
eVYewkL+UFhfxVwFcj79cyCAap25BTDL+iyNERpD9ZOoDXlljid/5aU+HRg8epOcWubOQHV5q6Vz
m4t8wDpmJhDe22B+zSN/kxl0Z7LHErvnKjvXPE19Ph2qpuG/yixQHyyh08hTA9Ca94d5+xadWw7Q
R5olo+FyMv+qN1EtoljPtUJeHbvlu3bU9b30xn8U1MChiCiAu/p/mzjA0b2P4lhtD7OYRl4NSDM+
cTUyXOhTYzf21lY78W93ZpEYUOVEFWoumwABsTiAmW6kAEQyec0mSR9laUMjBKrfSe/yDqKQk/WT
jWK6ep6TPrbTpH2nGcuP8FEaAJEoq69i8vMzQSbYNSSbos4EZrvs/PQlkAGue7VB8JKAf6ZVTVPo
lo7ZR6koi10By8FQFRn0kZWAAxev+V7Jwo+HdkovSCJ91ARCD7EZh2Omup+isSWAQhrSTF/z3aig
NKIr3GZkA11Mq4KHCvZ+OLpq12bwAxh8liOzqTQERiVqqJPubeWgMFN4wSm3BDbelJmxySEb01dw
FXWpXXwGove3oYTzO1CTG3WNEDthG/3ZNAayyzPBD7TiLNGrHk3KHoWg3xNJtWvhC7MILYNCY9pt
u+FZUDJUGy/RlbQBKzb4UuMxCrnL5bJoytScdGARr7bQyXWo6+4bg7T3xRD1uPHYmr/6clXM6EoL
unuQHFuCK6eWgG0n2XDttL7aTxD0ShiB9CLXYNMOEXprR0RdXDyzIL9xUmb/xUhnHdpZ+RR6Ycsi
F+uYBtBaO1x9Y/zZ9kBZuxR2vmmxpb2zkh/xwp7NxvG6ROlwPrPf7OecZDrggsjErttEnXrscmBg
mg9+mu3uJ46VCcUFFzVJRJoFqxaJg1F7QIXGl1erE19aEwKTjox8bsUVbrmlw/fTAOphacX3w67c
OcDDBjMQ/JsZvz4vqTfj8ztP83MzH6414IN9/qfOP2XiVGRAJoDwUDvf74dbm86Z64+VE6BIuRwl
9Mh5oBWWvA7TMyqv8PZ5qOzPhvbrfpi1UTnz4kRlGa70S8GhEVREX3lEXt3ai0hql2E5ll88xX7q
zBaz6vrrBO3pjdy/NrhZ4NR3IWEBsNjiE2bFAGQzldNVZOh3pcnkfEsNFk3lljLKTSDA6XA99LD8
UefCPfv9RwPaM3D5wGliBxdYghLxpUJzzft6fxLXokAwA9gwVO0wi4ulYRCgwZnr5ImUXxQbAIQw
QAbz0LPe4putRrLxXMBoABNcfi7KGhvVOpIn1LHORpEdbFmHfVGfC9c/3h/UTYrE1AXAd+DCA2wu
IHbvp240G5OUgDwlrVbtucc+jnh4u920gVv5Wzh9lx/nOLMK3Ix7AFp7MXkq0PF0VDBBDKwythoY
dKFS8iFnV9K/AExNxYcGAvNaVYRUvUD3fmMp3lx+/oYHanfGEN5iynxRs1LoIk/44M0lmg+N0r71
ehdT0pwnYLj/i1lFdvrfcPOt6E0WAZilKTIH2uPMdKCVzyIDypNbQOSbq9ViTIsp1W01lM4o86Qa
utCzzkG3seBX1gZyhQVpS+j3ufhy70eRZugN2QNGATJHFJRGVNqvZX26P1UrXwY9YxuIauDPgbZc
JAksDJ3jekOTRsdDRENV+aFKbfk9aFw3poVHXwJ4WWxk+dWRQTESkqB4nwNg/35kQ+mn02Bgg4ED
E5k+j8bglGXFxqG8so09HViTGUSK1L7sibsO1xqVTvhAVhb29nOlXmk3+4psTOFNdsfxgSgzqgX/
u+Gy22VmFrnjsUT8RRH4St+LhgSxPtiffGTGcICDaGTTxjnc/3ZLLhOgLYgMMBH0vXU8l5fXDo1z
AEIkLRKLZzvInR3QjdjDLPKbMruTrJvfreNcmTvFNq8uZv/nfvjbDYAqmI0RoNjv4O+5VPZml1Wm
XtqNm9cJavPOi+C8+q6YKbc+41oY/O6/zyYAx5c9IdkHBZ/aqklsCuUtOthtrDfDFsR2ZS5nnWsY
7LiogIMItHjDWMqkrDXaJtGL4pHoJowXsl0dvFr0U0Xtiz8ZcWa4wKWhjivKjQ1xM0aIs6JJjr+A
grslpY2D60+cGlPSdTI4dVTr9kEF38v7H2xOGO8OgUWU+Ve8+WDa7NJX+rPbNDnkI7pAE43L0d/x
8lQXB3sSIU6G+yFv9iBC4iEPRAoqSbPQ+vuQHObFTmlWeuJJRS4VHlVJqQiNzWKAfaTV0uf/Ih70
JFB8A8kTdb/38YKg6ibakilRbZlHQ+PsvKq8BA392QPceD/WTRabx/Ym1mI6g7qyLBJkegJPncS3
uoNsFdQ+tuTE18Mg/0PyCqzVJZxNa1K0WLCJk4KPZji1IiqUX4W8HTZOzZVvBfobEKAQPEbXcqlY
YisO3i1sCRLLvEzNZ9Y+WuJ7R7ONabtFPYB/pCMnQ7EeQBIApN5/I4sLxtEI1BK9hoCMpcKJAas4
PVQOHOVL2P9Jo4rbVjkXaLV3R4n2x86X2lZR6yZtzz8DWRvoHAjJ3RDxNTXWYJ/C1WjqjVBPd2m9
kzkBG/9DxWTYbNl3rXxGhMMxC7Q5NPWXlJCA55pjk17DQfuosS+me+j+uUv/d0T/CbEonvl5jQXf
YmIlq0PgVUCbLEJzeL2/7NfmDacpoA14cKMUskiUtl6XWqn5JBHWz8wvIiN4GsTJ0B6CETYQ6Za1
6LyLFklrLixBhx4nDSRdFheUimamlQYmSYbpaw6vOt5u+VgYawv/bYh5xG/y4qjJpjcpQjSo213c
0nploHMMFAoCWtGUx25UQchE3bahY01PZpCyUPXjd0s5MdyLIkKslzp3YWPu983GbllbNigWQsnN
n41hlrSs1qKNnRJCkmJ6qEHFV2jmBFtVBZTVV2YZ6XJO0dDQhPrV+ymQGTRCOvQfElP5RjIWqOBV
EnZozYCeXuejVlSq5mdDvWAvfWv4Uru83nXK8k4SlYgYV/GvBu1hpEbTXx3uCrHRgdqqA6USOTyg
sSwdea4R4myi1XTkutmf0kpqKHhJlLKE6cmDpnf1wSixP1JwtPvQ13s3tEHGPsHTjcboAeThOON2
GNwQYOXa8Mi0cz0kTv7Nk66xU72sUFRz3LhDU7Bw0cvsel+L7dwGaSbiBlDH+suAro8/yjpKW5WF
zRREpV7ALYymWjimtReKFpbWVA7mowXvyJCZRhc2htXA4V21l4Ea5cUcvOGog0VxoIFbX3IRlBHg
VNpVq/IvvPI6L6x9VX7ppEJJUOVFHaMeOoLQN7bagU+N2EmLOjvBsuYJSkjWEZQT73OZZtYBnRgr
HvtcnIeW5OeqdgtQNDRx1nyNhnqZjw8dlJmSLPPQspMNEB0QvDiAPf6a5TDrJINHdqPpVWd76uiR
BU576Eu92QUZAIIZns1xZ8HjE/obRQI4LIly4hQRrm+Yz9IVcaXhjCFMWrvWtar9AD7QXnga/Nl9
mIsplQ6XWmT2ObdQg0p7gx2VSZodKs2oa0N5OgTZOIBDnzLjMbBh49EoFSvwisJMeeOlGdseH6gf
LsRnkNuzB/egT3r/0dfmWin1SNJ6lOwHPPiTzvPy0Mmhy12gWA7iL7qRtq75e9shjxYRxa4jDEgu
wAjgaarrn+7nurXMgNoX7hGzTtINrLaAq50UxPUTOFlEXgb0zGCUMUA7r7Q3P9+PtZZX4QCHizze
6bcYztx3GhzBKUkCVfkhNumDXbCrZip01v0amFEWG0WwQbebs+cyu6KON9scgZcOYdj3+x6NzCKY
HAWPmrI4p1Z2KDiNq8B5gkxFDSUf93h/kGt5BpdsvMlQJgXkcXE/872BThK16CSYyt/wMty1NN+g
s6wNCX0dsNfmehvwgO+HNOIN20trIAl8byNh6xevhlem8Ys7Ypdpwb9ionHmggUPQyqch3g+L44n
QFMJLWsjgH0diBQgbjGH7otpC5uzdgy8DbM4oigdJJQrpiCZvCQ3eagNJ5yZG1WatRX4Jshf7MOb
c7Dp6aSkjyBWfxi856F+cUvYFmZWODV/OmejJrUxpOWDa3KF1ubdiGgy+GRp9CDc8YEgw9xfcWtb
GObF9qxYiAL9MgxIuI3tT7O0UUoiqRNIKp/9mkaAX90PtPK6QhcMKqioJcPXYUl0I1A7qRoPxt8a
ABDDnxwnk5WfW7ILcpyewL8BgvD/izgP/c33gqkb7UmGiEHH900NqnjzrJxvMGIPh/qYmfAbgoT0
/Zira+TNKBfr3R1w+rcjYnK7jFhV4kB6dQPApppy3xU8GpT9r2WceYfhZQzu4CxtsST8j2hz6WmW
kQRn1gQn39QBboh8pfnP+yNbXSgByhhzNQMueYstNkqRMpRiYdzeubECBI0339Kg2xOxgSG6LTVg
RACGor2C/Ioy2DLpOnZhtVK5CSjUScXtQ+m7H/mgMInOS0fHHdrPRThbJkIOJjsE1Pp1f6grWw91
PTSEZ1ck3CcWKVJjQ+oYeekmxgjJmVKmdTROFBAqrk27+6FWsjFCATkM3BQgU8v6ImOd3td4viau
9nlSx3TAzYi5xxw2qv9OjwJWZR7VTLJDcXZ5mBVuwLvcb13IizlRRvwYJnsHzSMXSQBbKNgmV2V1
HjGL6OmjAYL6+vsNaBgiVWISbkJzPyy06aOt6VcVOH/uz+FqmLlNgEYV2uzLFKY3I0WBjLiJaXMt
1AzzS29a4lCbTnP8LyJBAhcNP4DXIcD7fkCDzllXj6abdFSEHrH2wejth02l+7UBQYtkbi1CaAKt
qfdh4NPVNbWfAfjWd0mnmzK0AC/fSztLD/cHZPyV4lzccLDVLHhPAS5w6wM/g/H03BmcpPWhSz5q
Xh+h5W+EedoCcvroSBnBpVlD2TLj7Y67OYrgQV2EWtv8LnVZfwbuU/HQFK1xBCcO+llO2QJ3Z9jP
nKXDAy5qaq/xOo9dWg5RWgzNFKKmLyLHrp0Yv+r3yAw0po1WfkhlrWKAbKvTwPvmlGeFG3ZB6x5c
Ow0uGSeogMAtIQL+AfxIaFLzx1QLrCeTZABZpuUYQTYLCotkcg7EFFlCatg5jYNId1CybWOnr+Uu
halDlAK49AIpdvfEgRwKW92WcQPlr9B16iqa7H66pnT4UcG/Amg+Lz0PQNFFHc5jwON0eCHbip1B
6vCixphNbdM2ODRct65CdnC25vJjOujqoGq0gFOH+g8+IAmHDArXEYBp6iEtmGjCKgX2jabHyd5T
dOxqgz84eE3nITCT1S4HNQrPFd87N6icH9EclQcKwMCD0Ux6Mnr2+Fy2Q/AReuzmQ5c6+k7T9Apq
+UwPbWXp59JV3u+KYECstaZzBqRDXMAm9wy3479ou+Aja+GUDlBqdygq0ux9QEAiTzbGCf9vCi3W
p1HfQHy/sEQFzKKVhkgYaWj5HUC9KeTGqZhdqu3ZLtDDFdwjcHTB5qkio6YiNoBG/9MrD95pJHcj
3cr9cwkm7VVyxz5DuHJ4dBXgBik0LS68Bc2Y2FQ7MjkYryzTBRaWpRQE+X3jU1W0ZOOoWcu+qBpC
igeZ8badPlDSF7lbOChq11/dgUwRqdUYklx/ddoOFxSably3Vu4HaIZAEgrAAYDvll3awfEbu+xc
2Hln064qPmn9b6lggcjAKx5+NN0m4ecGkIuk/zbg4hJkZY6taYBeAUmZtOVXZf2oyGOeHR3rGQWx
sNOnSG6hTVZeMRChwiacq9qAIC0uQTntQetyCDxZTBFL5OR/tW0DWxWwS7wm8OegYHHTu2cpjEAU
VncirV8GgRv8BIVed4tu81fscJkcHddAv2PG+zvLr6XMHrcUYFoSVjnaHg7s9bFtIDyh9fUP1ff2
A4yjrc+F7dJohIZd5Ax6GxctBcSGeU2MEXTPtBT+vz8NcBEDRxwVKTRkll3xhjlFpdj8s7j3BxCH
9ALvGrqzoGS7cbm019YrbpdotIIKhK7BokGRoqLFsmnyE5iK8DgbgNqGQ8pnvS/MSM+9X4C2ljEx
S1j/QSIJCBjKDqKiM98bUixTYKePbg/XAFRCIZSY1/m+NSbtkuN6h6Iy1GrkyIJ9WTIYaPrUCj3e
opBH3RqFlEBFdV4ap7oBNQc1E/chdTv3EOQq3QF8Wr3mIOXvXE3r93Z61EvhgHaLWlPcVzX+Ha8Y
FGeYAnYLsDKUdBRKI8reIZMB5aeD2G8DL4/UI5H/OyiY+S14fvfP143pWxLRXGVaY0EMP/EGB0Rq
8nmQMOdzzTT0Xe/QjjIyKmi93g+6dn2YdbJgOo1b0Q1qp7ZqV4C0gaByvIxN/epy92NKIcVxP87q
Nn8TZx78m/dVkOpcVROgZAOewWOehzYcDu+HWHl0wMT3P0NZLD8zKEAjweUuAaPfLB46B6vc/pDh
CnA/zsaU/eUqvRmKB9BwZbcYSspfoS2OE/FTLZ/ux/h7bbvJJv8ZzPJZwSFnWeC+4ydNDQpQXn0s
XC007e6x7/JfrHI/YLQcPEX7yKz8SqkeOrWIR6fZOPXWB4vkgwYdeGjL95XWVSPecJ2fSK2INBAb
StCBIIGy2xjv2tEDWNcMVYbWMEp279eHo7KKFdrgJzojMQH9uaidUBr20R6tr61j/xIUpJtpOHlT
frofe22IUHC3sXjA3r1R/zLbeirroPETt3rUhxIjfKm6b/dj3KqJ4BDC+QNaNA4ioL4X69/Rgqb1
xYiKE3+k2tfS78HuOjreRWePPtn1KAwNwXHooR3tXPvmqpgI+2HjrXqr3rD4FYstwkuA5dWEupde
PuqKhjTzI83esRpEVD+qst8GAb9348m1tvXfDH2pv8+UCSwAcmjilXUyFO5rV/gbW3J9YECz4YTF
C+UG2MDLzJZmRr2EKpZwPj74DWORXTcJ6HNfnLz4jocSdOHJT2r6G7P6t/G+3KvzexJSeHMddrlH
Mk8nnWPUuML0FtcjAQnayJtId/J7uz+6vMkj10+rT0U+kgRmhmwHvHwFKVFQ6EySQrW80X52MsUX
YFLGeUqyoyFNbw+32SEuRq/cNYH5fRxbF70gGJD0gUuhpavrr9J10G0FJnLPRl+FpLLaMhxMAN/u
r19rdZOgnA6UCvrMIPe/35+V36GlnnleYjKkmf6P22nVRQ6uefTMxtjXtGRRX4Mwxqca1yvRwjau
NGu8jsYA61krnyEjrh3KrJfPA0iPaEJMHuhWLHd2tOvBGx5JGYQoN5NjistFBF1S/awUaQ8G3ocR
8IVahI4hP+NZZV8CaP2GFEoAT4T09a7RuHXhDpohhTvy16Dd2L6rSxhlM8jtzER4czF68Ou6qcWh
mOQQgrCcfuf+o5HV30sqyhH/F2H+BW8OlVzY1egYuAbrfR6XrIu1Eny2aqNFsToOKKjA3RmSdFit
76M4WQb1QTjdJn7DP5plfZ48cyPE+lb8T4xl+7MZDLOtesdLatgLFb2L6ps7/fahYRoqJhPboDul
tHMlq92UbbHR1+4AsB343wEGi2qcLeygpNg6iYLIZ2p98dznGhUGCBve3w9rEznrwwDph2v1jc4X
tLqB4GW1nxgtAbs1gFiaxjaO3tUY0DzHept7L0v8ttZkaeZKy0MByQzdGtRDTZpbpJa1V+18Hs3V
vvnmvlgROtfBs6uzIEn1Y2D+AEQHvutnu52OLN1YGWsp5E2oJZ8vA6OZoTAcJGN6Nbwq7PpQWB/+
i++CwjZQUvOWWlbDeKDXPrSLg8TTxyd0KZ5G4T3fD7E6YzDyAWAPmMubNh9pjMFwSwJSBAfRiBUB
ltdQ6LFR1nrUtr158ExISdwPujp3MDtDkRk1bkA33m9c6Yi0soqZiQGxAek81PJB+Rvn9N875fIc
Q2ZAhwDzh4LlYi2kQjjgCXfogVQok/HgRzsaXyYHSFlRv3iCoTRLnnVfJKjIPRtaC2CYBTXfKYUt
0ITqnPWl1NlJWFSG3OaXzP+TyRxIaGvruF/bGYBXzWrp6BHhPHo/G7hHjW1jiSCh9cR/BFwUe059
83R/ztfeY2+jzN/kTUoubb8GrgDT4WR22E8eeHpPwXSsCihquBBV2Fi6q4kTYCbA8Y35MrG8Rgy4
oXAg0XAPJSbHwQloigvhxDhzPJCeGSD6ftF1DxVI9QfD5P4Js91+vD/mtcX99jfM+fXNmFHg6vxc
9n7iCBmZdMrwJYPZYwFMRfO5cHh8P97aukanD3AciFqiOrNc1zXU/bSm8BObd7uKQhKckLiFUdP9
MOtzi7o17r/wzsVj9/24hI4CiSSIo9LqMXVg4K639YMIrCKUVvbU1973ulbfBHEiuys3JnVejst9
5b8JvugE6ALEyTrIgXyY/Ctt6Smg5cZ5tAYERPcJvDlITaDjsEwQjNtaxSB6lDj6U1DV8UTOg4L4
UsJqVJzLndkPO2IGkeGmB2Gk0f35XTt2cfM1ZzoEMuJyegNfdHjfIzogRXtrKv94QbufHLABC771
Ml57Kb6NtZhN5gLoXksw/dsJdWWUTw8itT+a1fRRCCgkpKo+NU2/95R+mITVbayk2wULZRbsT/ig
YZw3NS5UnFCZUQNuN82vSgzQPDo62u9/nU3EwDXTA057xsss3oruaNYQLpFuYmXa18oUkCquL5rZ
PXC32chxt/t9FprRLeCg0FG84bRq3QCKs92jpVjCLwm7ffqmGiuUzYPlb+31223wPtZiWLyecipT
dPjMambyd7GzZaV4m7HfR1gcYBk0O1XmYjS0e868uBIi6vD6QBHW7X9v1izWxoNiBSSycBABvbnI
KVPhicxT1E0kNS6cBIdp2EgckPy/SR0gDEJKGfkJHe6bskiq4VUn7DF9cmtwSvbMt6pjaTZ9LHBc
dJFyeueUWv60K82h/Th4MospgE+npgMWWAbp9KQ07px0aCE/VVWT7VOf2Z9pThVcxsR4wBYaPgPX
57zgesGO0iDFsbFcGU4TwGxc72jc5gDWQd/BdHYgDPMdQwHsAySl8Q1JZh+IgjwiF1xC67WQx6Iy
i9h3QU+yuszfVZ1H9xbIpOGks+zMoMmfgZzdszNspb62rfvHQ/SHzij0J+G2oLqZLNgBm/V14ro4
tAWV/8PZee3IjSVp+IkI0Jtbpi2bRUlVKtUNoZah955Pvx+1uzOZTCIJNTBoDCBIkYfHxYn4zdYv
o/xRaNRx37uR+gABWGttt2gVu26z4RT3unfSkgo2HuiQTWGpyl7zw3/6oQKrlPnSxstRClELV3i2
hrR7jKwg2lGMaemNRfne6kR1i5sQlruIkX9WYALbRYxAStY3ri0Hvr+z3FBB0lLOP7mNn2wgxxpv
rqBnezesE/jQmnDIUER7yItQR8eml+8KQ33PKWrRuDRVGx08z6FK0G4Ej2amVIFiMUspeUDD9h+v
k/xtWglUKpvxl7Wm0n99NLOCgFVNvCf0Bub9laYFp+mXSDCEbm1nIv1U09vgXmZHf0+hQTKRKpox
qRpSCJmjxSwkE4Zeqb0XOZSOVkhH03cfcjPf0nSyhVDcVknnlLr6PaqTJzcW/7rTcRl+djE0XtME
PfX+F30wv42a/Kb59aFr5ZUbYOnIhOM6IeJg9V75YRq1HqgqCvovbqvtrTh6AJwPsBV+0lAdUqn9
61cTcI+J2AhPmdLh/GKvjUrSOknzXgzf3ycwG93Ke4iNNSzS0r02SVWB3QfZdYXg92pRR79T917U
XmrsLPUf2U2nrtH3t++2pUMTh0Ngmbxp4Z7ODs029BMFzVj3lJnZD1WDiV9L7koytBRj4kaCOyKt
vOKclrWciI1VCSd5oGauwOqOV57mC/kkqKb/hvjz52d5stQkajloMBBaPdfRvLZaO0uio1dbr3LR
OHppbJtquNN7Th9hTThpaUtj4DNd14gyXxU7o3A0tcDI3VNvxPsw/p5TUYyH7+G48h0X41DgwDpi
oiTPk3PcDZVGTEaY/+lAP/8Vxxa7MT6p6fvtNbEA4gK7IiIjYWDmTal49grAIMoy6fkLJ/aWzCdF
4igVULSGquY9NUqESB1ejwjk1NURTL20TbvePNKpD7a3f4m8kEEgNkThYHKoAf80+yWZWnZKDxXp
NNS0C+VAHzeZZrUbLUUOMoyl+H3okPVHuxdvM93IN2Xrhoc8EDUOedf/WXPL7fvIAz9YFSF4jyY+
KPn4zSw9IFR0n/daFA0o5wneLs6b34GlPQSt9quJGvVprORm24ZBQrUTi8XbQ1vY4Ixs6qxIuHNB
trp8AakFzcMQt7aTYMSAFpSdFxuOmGbH22Gulfp4BHDhTDamkEUR97qM03l53MWCL5xctBFTnGR7
lTJwphgvyahtzDpFl0ewS7SikUM6qEbz0mrmw0Dzw9PTO11rNoJfHsy+e5LMCqHD4CjBPrv9IxeO
cLxzMKn4Iy2F+sPlb4xLrRtyURJOQ/PJFQGLxFtZLOhAa/tk+HQ71tKKwmWJ5g/MWbL66becnRR6
pAL6D2LvJchdOyt+CKa+9aNDExwGQd7oa3Yqi9+fl4OOpulkejG/hHm+44Erd8Kp6zUJqwMMXnxN
geyZh8B9RrAPSW3JzkhZ9NE1zBquohFvvdp954ngoXGpuLtkMojV3dj90ccQI/JEbe3OEOq9UrTG
A+o33ufbH2lpccLMme4E9DgQ3b78SAX3jNzFFgeA+eqhwKRAkkGNbXc7ysJ5JvFwQ1VkIqdeUXxr
Uyv0Pk0h5VUoCJJaJygtQ8h2y0QCkoCW2+14S8uMBwlnCW/F6W69HNUYex3ZXyacBNo1ObWUzvod
R891AYVaXFlmy7F4+k8y81wMs2WG/GFiVRljE6YEtcHOMGm2GTI2uSTYKCrat4e2tKoBgf8n3PTn
Z6s6VjM512KGNoaa7UkHCz6OYb3VshOUMhSSv9+wHCsgfKen9/T2vgynIU9Wwqh0TxhBHQUv+Ghd
5dAJwa6sgkMejys5lzT9e5cVG8DE4HjIT0hljTmWx6hFpZImasVQqT9lY4sW33jQWg76HfvWj2x0
iDdCp+/ExPosh8WHmLS2JsUc3MZb33WPRZ4fXTFYqX0sfPUJ5IyIAWc41Mcp8Tn76vrQy2KQcTuN
7r7FxDYu7oW2sSPfP/ZesgGuuzLNC6vqIuC0b88CSkPYRgAX3ZMpIHsVWfdpyrgtbqlh2I6CtDLN
C6gHwlFC+uNYyT88m2eggG4aoYZzGlptoP3VPCljuherDx1XbLvYKEN3UNz2mI/qIZKTkMxLXzkk
Fr8xbFoFAxwSgflGGoTaN1VsbVGKcG1VeG76Q5vv9fpkWV/jdOXcW1xn8CmocoKtuMrkyhyBOMBf
rGsx3aqxtjOlR6//meGl6wLNT8yNq68kderinE4OQpCGJrLu7KSQWpwYm6x0T77+KeuBEuqIUtbw
UlTJNmrH6N/xSBVU3+bvoqZn2S1Awxx9+krKNkJabaI/RBYywvEpMsSt5XU2Hdrn0NQPWX+sy3KD
cOam0mS7d49CJ29CFauzh0AcOADBw9WnLIbr4B5M7TkkQ/e65yD4rrlHLbrT5e+C9XXQ7sbizqf5
ffvUkpYml+WFEhOVSj7AbD3jEUziBjP55PUfVbtLhlOKPJnhj7Y0/tCH1G6ko6y3L4L2nHYh6Hqf
N+uwk60exCUuJGKIrNGabo28NCPTT0Lr+Y9m8OyecNV40KUE3pPuITFab/vmq2W6Nhh7mITKbhgh
U0r7HKxb/qHIHLQI6qrFNwE4pqaNOzX8x6sQBgUbNvZOizGNmiJfNqmK/nbDRytTt26x9gpeAATw
ezWSGlbthKSfbdXaLYwmDDWLjlRjp2G+81kyhfc77catLN0L3Vuq1iTPX+v8KQPyFym7ltee7B8U
cZ+oIU9nxa6SD01Pbdd9kIT4AHN0NL7k7aFVT1XmVNZbpx7H/qOt4zs9/ZkU0CYD85j7dyvLQr4+
7qeHrwW4l9IFuoKXx5xpjmntV65K10OyW/9ZqO6T6GEoHVAdJE5vdfFLDe6oWkarIo3TipvdNCDq
ydUmP1acdmYrUq2iFlnqQjuFuvpk9f5B0ylaIB9xe4gLT+IJuA+Ma6rOXLkjGKA3rLwotZMph0ih
PtbSX/sYc1+eR5jdTb3XjG1VNcCjVcfTKjtUvt4ewsLepY4lTwhbnACw5ricJKsZlNZLCx2JFPVJ
7RugPuZr2OdfYJtvB8M79lqVrFxIS7PDOwYVOh2Q8tVz0OjkTmpDZqcNK47lyig/Zy2I0rRV1wiD
V6FYeqCvp8cndw+1kcvhhTpvpqBoYgfB1TJ909v92KywOddCTNvg7DaX9Uxo27yIHT8d2jt4L5RB
Gz8+ZbK51ia5OtIYDYjB6ckDf+8KVjB6WRp62Kg4YofGeVcfxDA0bPjd8NOhYDVeeri9Oq5y+yng
hMunKkMFa56xSV2hISCSR04UfPV1xGu/l1WMFPfxdpilcUHemPTnkMAGy3f5CT1kGJOmsSKHLlSJ
XXuyz80KsFn3g2z4qNXG79vxlqYMdg+wbdKD655wMSqd51p65FSDXtuiH32pPPWUy+rf1k75fIBA
eDByBNILna2+GFC2ZI1j5MTwD0vkV/IfRf319liuNvAsxmz5hV7gq6ErRg45/k+cab+Oin5Pn4tW
DU4GXvYMz3lN8WI5Jtoa8FUpB85vqZE63ZD1asRJHtiV/1nv8m2tfFC4U9sHs1orti9OF5IP/xdu
jn0S4BVDWFEip2u9bTKitdsWG29tUSytdVqPuLqCekOfZ3ZddebgSmhZ5E5UGf4n1Ru1r2HhI+L8
JXA5C2/P2mIwwEy0dSfZu3kRcNBSL+blBd2rLLeZSo0zC+4m6WL0mFcuqaVQ2CVTd0O3UqZNf7m5
YjVXAlzdc6epOCa6tyGDczL+IIu8PaSlRUEHV2FHceRevZUTLWsiRREyB0MRaS9EorcRRm1vhtJP
XQ4/k9A8irVa//2H5OSAqYfcLve8Nbsgm7JX0iYsUwdLWFActSc8GlE52FYmC1tvCOWVeH9UkC9S
iwmqODUP9Uny7qrypA1SoAutnzrY3IU0nPpQ2HT0NDZ09kwjfyl9YRdmHfLC1mudCDssI09xNGio
TFRRV7zIGpXOPJBCvOTk5ks2QkVrTIQbbLn18s/sdmm0BzNW7ojT23qOSk7eJuJjrmjBNi90cZen
QWnr/JU7N8VgXq+a4MHzQ3fTl130UhU6/1YuhOkmFzCxhuRRhPjGlj7Y0WyDy8o25n2vj7CfeKm0
dhz3MemuZx19URwfy9YT7mhXu1u+YXjCSSuV9koH70xyQ8+mzORi01IkH53ZSCexkD7MzP2WB8JQ
7WHa0FcPInHXCQYUC8OsUENJDDWFyGX+lnDHfVMEUbat3kMOhQT7i57jDhjDL3FEybfibahDY3BH
v7wLJWWwfcmT7lGxd79bkSyD44ZFsRGiQN7EaqrdJzG+CnoFb1YCDfuc9IOy7bKow1wpMfg8Xbky
/wtnEXAXGlSIoVGo0addcHbbYysWT7YdqROVv5L8w+2e3fzvT/SLELODyIwk9JR1QuTBd10J7mLr
YKLF31u0o71946/BTBY2LhgT9LRoEUwiBLMbxE9GM5WFIHUgI9j1CEi4AhSZtNuyPeX+DyFceRgs
fUJyTtQvue2pqs1uxdLDLA33m9DpumJnNp0jNQUAfuNw+zxaCqOB76Rky5Oc2sPlTPmNJfeW33H5
tmN+MLOqorgRujsolOK/WBTnoWYzVrhxqPXFEDmM+MXofBiVd2P76fZ4ppNsfvBoNHSo1k1f7U8F
4mzl5T2CcshMRQ48t5+jgE6kK3Ur32zhrsALko4lAscoOc2BvlptpkmkqYnjIVoejB9S9BR09y3b
9/ZYFuaGchSTAmiMgtv81RF2Y1O6+PE58dDb+EHC4qCzt1IoXggCPw9AI6J+2GfPc//Wr5XEGJLE
SUYP0aX0BL3o6Pbyx1+PhTD02ACww+KctyK439A7V4PE8ZXGoXxmd518zLVhfzvMtIZm088zbcr8
J4mxq461Bz4xUUSvhCDe2bIFWL4Ld6qEyPxJhwrvtp3txitPm4XlMKF+RVYdD8QrwYlCbaQ4jN3c
seLhc5vvhiCkeS2Y6OHtbo9uYXFTGeQsmMQt0EefJSlqUySqjhqqUwXlb6XiXpTTlRLdwmC4Oyez
FfIEFU7S5XmA2lfj13Dfnc6v7iKheyXXw38nOJKmr8zVwmh4N6kKMno0p67wRUJQJj6Q7MxR9Yxy
J/0CwRrWOIaL45lUn1CvR7R7noQnRiNkupsxHrXYjVX1UanqvqmTnZsnf78OkH/GokZj8U2tl8tP
J2NGEPkZ4ynSNnjuK/mXELjBSx152EIpKJPfXgwLFxI5FgcdH5GG0nwxZNXQ9qgtZE4Xp9LTWBv+
Ro5aC0nyxthITe1D1g7Mj1gJ5LUOzMKZQWgSO6wROTnmL7aS6p9luUHuCNW70NdbI/tUQ7a/Pb6l
5XEeZLbYfWEEj6wRRFdgIbafotUOw+IwZGNKUazJuXMWwcA9Gx26MXOaVn/UhvwefWvAdGuF9sWJ
OgszDfTsSopaMnO0JzKqK7hltoeRNLjvG0TqnlXpW+B/+xffDYk/6BIonZGCXYZLkYfORIlRdUG9
AcVhy9Xn2xEWB3QWYfbd3EzjFVGJmSOl5tFCeE9CaATYQW+8qGZoB8n77XiL8wRoB1QN5XNUTS5H
hGJE6Im4iTmjHEL5Gn8PXQFI3RVWUq5pg84uD67a/8aZpVxBX2S5VjSZY8jZgAFWq++kaig2ad8A
SzVqAVeuLvn7+5dbcSpUTQZJV20BrQdxUpc8CENwkO0v7EaDNU3kxXGdhZjOyLMFmCdjIqDRljtZ
hu+X5gRoGer6Tz/6KYXb21O1FGoqFfFaRwaf/3MZKnWxgkL+InUa39rIWfzkJtkWw40Kyh2GDImm
rpwSS2uDNJmKBOo9nLyzOVNSQYzVwUgdOZPwSQl4VeJUF62xPtbCzDZVz1kk+QbjEuSfvFttpfih
raVIi9/ubCizbUXJZihK1SQGal8Vql9a7ARtYdeI2uprfu1L9+L5d5sdSoIH79iLGZDF3KjlGwr4
21bOuBZXEoqlYxzLWTgI8Icg+M2yflFO0DVBQNSRU+0BYNWj4vsrIZYmB1CFgooHJvdXtRvD0wcK
fKyByMpsZTiNwltjrSQrazGmPz/bQ9qgq6kvaUxOAHtsRPS6be1V5d+lWZnIXTIG1sg2zSFgLaWp
Qtf7xJF6mT7oqazzrZL8yNYotUsnuD4ZY0xpMrjcaSmejUb1e6838ixzBDxb/fzYjB9Kcd/67dZQ
vK1ard3lf3Kf+dHKBE3+QbQyjPnAgGDFAK7jzOlDbXwwBG3chEKpbMVeEg6hiZSA3ravrogabS5r
ww7FnnDXdo1olxnuxFKhD5tBUUow0UK2CWQru3chL66cXkuTjPYj4IvpPXwFEEV8tuuG2uIwSd8i
ObdH/V1uVs77xU9/FmO2y0dg4F5isR8qK7835A7l7PE1k5X7Isy3MjAhWw2jFUzJ4rgQ2CBhUzE1
nBc3EQmDMlqQmcKP3hTtnd/+QxfmX5zEk6jZ/weZnSg9ivTGMFCsRT5xowqBXWilXYVfbl8wi0Ox
NJEHF0ScKzSOIUiTVYLO58seUHk5jDLJLgpQt6MsHcVcyLTrpyoWj5PL/RHmhdJ0g5E5VgudKfji
ZofEKu2h+OLHP2+HWhoQ+x3IOuKtFh3gy1BGqsVG5CqZU3vxo2fKe6nz7gTfXIHvTF9/vgF5Mk4P
LTQLrXmPynDxSdTbMXVENQdcIAovgmn+c3soC4/v6ZUFK5KOLv+bnSpWFgr4Swg0qPLfnXusdWtj
CUjtpndB7m/BGBTDysJeOC8vIk6b7ewciyLyxYgP5/SIb0XKU+EBXOEhqYP3uD22hWmCvDfpglqg
+K62EPrBiRhENN9qAa3jcF/iC5yYKxfZ4nCQDZ4abhPCbbbslCTxRwMTOUf23rUkPyCwGFaIk2Xd
7l+MBhQ3ghEgrHETuvxuTckTNWuMyFGFr4YOAsV8r4uP2zGWBjMl7DA/Js2++etKz/CdNkt1aiqD
vUVSBOPJrRjldjOsrDt9YXHTFUUghtoPrak/2oFny0AI63YsmzJ2LDWoXgq9+SgSN83QbAjBaWHM
9IK87ymIg73ghAgUCrG2z7isNq6fC8d6lDDxksRoZ9VjZRc5RJpIG9P3xB2CYzfK0e9Y8Yu9hfos
Liylct+23nAwR6HcablWbQ3kw47o9PWOW+WpXXZdf4gENdwyy60Dj6h7agEMYh7cyT+zuBYedJCR
wPoqxfoh5o3ab+TUbLZK08jbcSy637UalhslH7pf5SgGr16ihT+8LLOOmRtI9xrK/VuzidsDWOvX
sE0hAHijdwwEfTyIma/ua/Q9Nq2AL6Kc4XklufTO4ihIf2HkOAkjQnb1dD3a0/1d85C8nnYYY/w9
qnC0qJn6y6WlU59K1Yql5Q7Zr1GTdnUZf+186THBAPz2CrsmngLTo94ygXd5O18tMUyyxyKWmshJ
Jo/wyq+4dGhbb8oMBENX33tZ/9CX4sfgmo9xNB6gwr6LYbTybFwa8VSknUo+k7nB7AkiRmkpJvDu
HTCdTh+ER7Elp9ay6miCKL895OvsYRrxf2PJl19X6zOXBhdN3mYsseeut/p4F431Pi8/mSUE37WD
4npnEY/HFTVBGT3W+ZHeNaWhNjl986R197knPbayfrg9pMUQPOBYNmANrgrQUlRatam1oCdE9oH3
q8KT93aEpQkCHwT9GioJCcrsWPWEUs60llYKCjCnGItOKYxcOzDCL6VprNyzi7EoAVKvB+vHJric
oE6ULVyV3dAJIeveJSWioqVR9dvW6NOtbxX5ShVw6etNoti8FciGrhqtelPoYYYyuqP2nrH34Anu
GtntVpLW63wIjy/ubiTO4GiRG1+OKoslNQqalC5RKoM7ftOKf8xxL1GR84CG3J6txVgGanC0cdjX
2ixWVZd6rdV+REEkab/oPIo3GklzBpvKdQ+ojRn/jKjar2ziaV4u8yNGeBZ1trEs7gvJTULud78/
Tgf/RlcaaSOaSrYyvsVIcFNA3i4J2Xp4ckRV6AELyb6lPWC17pOsr5SiF2KwzJFzMCE0wGuarUJx
yEQYPkXo5B3u47X4NR/iJ9lrVtKvpQOYHhtrgpYolZ35Yd8PSTXK+Gc4oMqGx1gWPluSluxLLizg
o9z3Rp/9Uwqa9qS3XUsnvU4RbY/1xxze8pp95cJWYNGAcKCGR5Vw/sZMhaEwu14NnB5QQ9vjLNy5
r7fX5sLxCyqbGuT0Rrwubw1dKRWDYAVOrLzpur+NRfXgV49FaG0lPH3zNUmZpXkknbYm8QiwZfMa
v5/rcZsaCaeJW35KtPIZ+6Ejmonvt4e1cGjBJRe5nyjQLBTR4M42NQAYp3TLo9eKH37m3lkAeoNG
/XY71OIkoQCFcRJQQ6qElydJERvIlOV8QZRzs+0gKCTrYWyt7LG1KNOAzxLCpG7LrDKNwBkNbDLF
/kXLvJWDfinEpBlI9krh8eohyuMxrHt8X5x2FPYtwmjwllaAcdfcRAWoEAgADl5oCSD1L4dR5tUQ
Y3/pO75UbLPE2kSVtBEQls/i/qT7AmS+pv+F4v2Tp/aveb72oFva33R4oAeAQVhgs7JV43poCs/x
IvmktS95/U8qNChcdpFdQ3gPFe2Q1tIOA+q97kmfI+lfzOT5L5iTXXtNdAs15RdUuvoiZu5rG1gr
R//yKCfvTHJJiINz2qAeID0EW8FzhMRKv8kG0qf9ILVHwayFR7QbvYOqkUVnhguIySJx9xGmAQkP
AihSynJ3e4cs7HmyWWqiU18P95PZ/dflmVyKveY7tfQSJ+9a8cvLVt6Z1xRixYSvzgsdtCCd5Lma
f4YgOpdQGjjskZ+U4H74WJVH9a+6aPYITD3gS/6qRHJj+zX65bfHt7Bx0C6DQYzZPI/3+Z1hRk1a
V0IbOOiWu5tI6fFaj5O1vsBalOnPz06AOlSVNO+IgiKbrVJFb1ZpCAuXAQOZyJWUnHUenpchUO3M
LAN7Qh64RYX29yAEn3HFKR/G0Y+OQy4NJwvp4K1i9Gsvn4UDG6AB3m1UdEj85vXbQh1DC2X3wBGK
5l7v6/vYHL/IXfvqDerfGuNMS+Us1PQVzj6k29PqTStC0QBz7bbx82cZLdSNKYb+3+fprArICDTD
Jprw7IO6AdxlqxkDZ1AOcdY/m8qjFDeboloTAlj6fOeBZsmeIo5qmZkEKuNXF3VsofpUpz0QsrW6
99JeBthMOfl/TUFnH4+qSC6FQ+47jSZ5W2P08tfe07pHvQRAdntbLZ5iwHKtCYJAH2Re5M2HvApz
zE6doRLw/UppwPUR5o+GW/c5wELJ9jEh6fVgSyrfbrUQx7E8EvVfStes2VEtjnu6tTALobU+3xpR
GrYISpqeo/fmgxQjuNm6Wz9eeTkuTqMB3VsmneCpYF0uTT/JUx8XKt8Rs/qHGWaHYbR+RQUVnbpa
yXQXB4Q4HUQMcD7g/C9DTVJhWmeGviMBGt91xZCfGq3AXBD68Mr5uHSsTE/VCao7Ia1nl/4goFs+
BMwjakL9qYrpCmjFi1bpw9brJfmp9Ap1q5TFsJZtTKt+9gSCAQm+aCoKTgWcyzFauIShKtj79GjS
l9y3EIjX7Doe7CEHuE6dKzZw1zAQgd3gWYHrbLl3B5wVbq/jpUmlS4QQHfBylIdmzf7cLQ1XNuPE
6ZtD1sFs1TGTG+6ULlzZMIuB0FKh+8EBihDV5XB5SA4lpkSJE/vtoSre0ca1pfoNyavbA1paOhik
TALBEvtTm50BnhwJQ4sHnqNA9XOpy9HfF2gm3I6yNBr0ONj/+L9NZJ7ZaPqsxMa2SxxcnexSQ92/
/x4iqpUKP28HWhyOiWvodKhNXsCXgVwquqVeVLHTSA3OpGXynCn1R6NFKznKUhxiwDLgfUmSNdsG
YdArVm/ASUrHitxL8QpbsbLDmFSvtwe0eHCeR5pNEOXftrSkPnYkpdjjV2AjVfHYCViFxtpdEOhb
3RP3WAt8HnXNzuPgVc2kz7d/w1K2Mr2+WI1Uwcx51cirwgoS4hg7iCJ8AM57QRV1fzvEn+fvfHuD
XZb/9LSmmt7lxElIQqVDkCaOVWhf1GJEAyPYdgXDi7INZxtwA7Wyja5/VOg5RL11n2ThHTC27e0f
sjix5EuTBA+1pPmpbYajnFhg/5xMLuptJRToPphwXf1/UWihZkl1eOqscSXONniUREHQNGzwro/C
L6kWeHt0N7zEdhsYrrcHNa3Gq48LSHcCxFExneNeyrDR21T2gATn408jv7cAMybpvTJqu66qd7eD
LX5Bk2oVqRlqJ/OCs2R5dQ9jKmW1nIDb2JiIxsYae+laNf7Pv87dykWErsNckRW6BIbtSZU6tYr2
jpWNJ801D2YQYmLR7lV0zHJ7sDHKVeWtPApPqJ1hY+QfKzyhV47q6UyZf10NcPLUf6PEMxclRFcv
78BsgiqKgRPhvFlvfGXM95KZmlvDaBNElgv0gVLrFezsmjzV0txODGmISAiFXhXTEsRkvFQqUseM
66M1SN+KDE2Ngdxu1+NrAotxTSxkaYKp9vDgp1mrXj2RQrFrI7cC+D0Ij0le4Tz4rsrf/34RgZO2
LNIZvG/06UI5y+sxOBT8GPM/BzmXQ1Enh06Unsd4TdVoKZuBpo2pGhpiJnWzyzCBK5ExWRbwcumb
hUS76/0Sq9b2jfdGT+xGWuvTLp2k6C/zqKXUD6V1dj0liYk8p2pGjlHA+cFsPC/GldW4EmJekqDW
MUaeSZs79evkbuiL+Fn2vW4lyuIbHVV/SmQUYNjkswuQXTSUYklbSQsS49vg9sFRCIQEVb+2O/aR
Gx3axJfuECB2aWgE6j5thnitdbK0Eg3eFOw5CZjq/Bb2WljBtd5yCwsj2onpe4T5Xxr3K4Nd2uCU
OSe4KpXbK/+iWMkgOWP45bTqowlOH7jzpqXyzpHiC49WiGORtHIfLiVM5yFn698jwwkyi55xzY1g
Zv0mKe/kzLKV9nh7oy1evOeRZhM5qjWNs6SmER4Yx7SMjqmq75ok3DeBdt9BYbJjfNtMqCqWUH9N
U32bmsKXxg1XEvyldUvxmlQH7UAqB8rlVjQ8A4PIjoxK7dFTizsMzsaVsS6FAGJCDY37dsFJpUCY
Mk9oyIL28r+YbuI+mAYuy7e/6NKZgpf8dNsC3QawdTmQNkM+fDAhDPdYJfneqxpSJ3jKtMcacU5D
+HQ72tLxP1mzqOjU0uGY4xg8cfSqPqHDpujYpOatdUxi686P4icvUh6suF1L5ZfKvuCA/htx+spn
R7MlVJqmh3TbhrB6avPE36RieY9tMMiTpHlAY3UvtLo9wEG0TUPF4K5eUytZnEhosCaEFsqD8xRD
axXIdFLBMep9kuMfIwTJ21916WABK/SfALN7QaujWghLvmqQIIiNl+FdI8Y/FHUNfL+0zQEC0k7E
GGiia11+y7inEOgL9PU8UZBsbWw+SVgKKlH8XQ207b8YE+0TZO7YYldPFjP1jUZECtvhGfhkDOqX
QE22hpL+vB1mcUGehZm2x9nyiHpzSPSKT6fpru17Mh6RoPo8YRdFKXYQ+9vRFifqLNrsQpXEVOg1
lUFNWj1+7du5j1K6vgIWuh0F28HLMTWcgEmMiqUjQI0nTy9PmbHSE108Nf4zEG1O4MzLpKxxAeJs
UprH3pfwQSq2ZaI5iuSeDK/7XMlriO7FxYfuIcxbmN5XorQ48zRW5iMM0eYyxQW3vfNE7dg3gIfK
9O72PC2uirNYs9O98E16vAmxDNcK7cLvt3WpPrajeRdxCrfDuJZpLQ5Oo21CcUPjv7NTODHrfBBL
sHd+ex8DEMmHTWkI1B3+RSFgIudMgEL4TnPhMSPSAfn4ZHSl9V0UPin5jzZ8u/3tFk87iOqg+9B3
oW55ufoyT4lbbxpKnXi/sNLYZYL243aIhdXH0x7hdvT2KfvOH4jgJlxR4E6faLx3/A4Zn6K6tItO
+1T15pORCm9DiJvF7agLedVF1GkOz46KjP6dbnhgDWhgPYMdu2etblStQUN7/C33wncBtfrMX4OL
LOxmBLrojMKKxNZx/j3TXOva2Ixg+poPZR7ZqAbrdAxvj21h/ak87/8wpMGAzdmxQGXxFAhp96Nr
QwLnQZnwj0PAHVmswYEXQ4FzkKji6RMj9/IzBkmfFzLmb44x6Uyl3raSf4u9Z/fympLR0jKZlDNN
6q/k/XOxQTcKSzH1m4CGQeYosX4Uayg7gwVHIxd2chgcwq5aWf1Ls8W8MzRKT9fFpzFWWkoAeeDI
YfzSW/JDV5Wv3bB2XiylNWBBQWfyEMThZY50TsyuMDAm7x1Bu4s0bZ+rz728qUoTvcj71vrile8j
cquKunItL5yMyMrwjKafymt3nvcmqZV3YaR0YNhiW+t+xMpDItx16TH3Vs7ghdkzZPQ9OUZ4ZF4J
WRtJq6Si53Xg7B2heRhCFO7GD7l8KYavYlZsbm+AhXkjGk0JeO4cwfMCjZLg6dYKSusklv8khPpL
lWqvQd3ubodZOBxZFcBXyaFQJZZnmVpfaKMmtHXrxHFrD/6btYYiWvhqFwGmcZ4dUqFrJp4xdiBl
sy9ih3pHXLPSn3Ux3pnpQ56u6RAsrIeLeLNDsXZrv9P0vnUswbAHmecXdyO/YB/VLzDsb3+9hUkC
6zWh50D4I4cyG5xn4Q5gFlnrKN2zVCfbYnzz5LWKxML5hNo4/SKUo5XrdpucwPFRS7lxXH3bZrAv
VM2eapyDuSZ9sEDkQVyZfjB6dRRXrgj2QxQnkpTItWOqLdA1bP+K99T9x5Xfuvg1Ku03/8jTxHjx
fwnmxtf3AFY073j7m14Pl7saHZtJJJP6pDSbwLyyfMqffu2o/IZYvQv93VjjobOSMF5NHVcnMkcM
lWY04kPTuj1blzrd/US2amz+ykzcY2OQ2ejbqY85z+uVg+NqjxFqEsgDXglDDun4y1CDF/uqV+TC
S2A0/q6R2uwhToU1nbKlAZGHIvMANJDq++waa5Moajpej47Z9A6wlgejUw5SFf/tkmcwJswCeP2T
AsM8TIDbaNIFsvtC6vZitd0z9UzbSrWV4+9qFUxh0G3XJkSefNUzyeXcEBJFcF+UvuSg6DZaHTwD
TN+MYbqy4JamB7bRH3U3MrgrOZsyVt02sjwnTVPxcyx66qvmWmsc08UowHEmmjMlv/ndr9JV1gup
9Jxw6M2d1Rr6dvRSd/eXm4fPZuEbg22MTrt3fhtaUjBEtaF5jiX/robvQ/6Rix99+s9fR0EOA8w4
2BhUUuZYzBh/grA2Yx+A0UQ/2NQ1KBwt29bhWm52dXtMmeZZpOmrnu3SJhijXgSL4lR4wQDHcVp5
CG2tBammBftQNj4nufzz9uiuW4ZTUIpPwOImyfl5Tzc3R6mSS8Nz6j4C4GPpExROz3eVKmifA0Hu
7GrIw00gpfAcRYyRs0mCO45RVG3ioIz/NhWefg5cTogQCItdQT+sMEoTX6w8J7PA3aafYHXaivpN
sX7fHvfCAQJshjYzWDnwy/Mnn1QPstRjB+hI/0PalfVIqjPLX4QEZjOvUFvvdPf0bC/WrJjFYHbM
r7/BSPecLsoqNOfTPLY0WTZ2ZjozMsJjIEpPhXUEx0oSlTLtDtdNXbxcliW9M7Vyvl1BvWCQKnme
FShxlSqjai7AqAUMUtHM0Qy91nmGQO3QbLTrteeJovCOgAo2gPXJFZlUZHQMI85dcA3PqfyNh87y
xngC6Pwj6Iu/UvTANz6gdmNR6EedCrpbeOmeH+KpzkoxOjJ5Tu36KEYJjH29Y9Devb6pGpe5aA84
QJOCj/ACWiIrWzi1x5PnAsjtaFat9ZgryCr1tVKgVk7p8bo93UdcSh94BgLSiPrp+bKqhcnMm+Fr
oC4JWlsQVgAlqqrHoX8wpn1W70sLw4h1PW3V3HX7CSbOP3R3YAZYgxRKDDoSXljJs12yI1dpHtYe
yIqd5D9s6NLDXoDM0BBYQ2aQCKCmkCf8uYb0cZ38aP2HwIXI04fr+6iJDFjMv2ZWpZYOOZ8xSQP7
yA0o2Rb5N6habYRT7ZYtRedlu1C+X8EDCmqO9kAB2epot5/9hwata9FvQfy0K3lnZfWYqOui7xUa
2M921ag4n5vipqRoYV/fr621rM5dy6xZDophLQkoRRV0ZYcKqWKH9/R1Q/rloK0J14sK2PoJ5mAQ
EM+j5ftPwfNoukeLtxv+SLcWzIKiawM0MHiiV2upcz+bWyBlY4qMJ7TaUuz5qJ78iZgbJ0C3GPRM
qfdnLXhRnt9WKMpQDhYFFhcJfwXRVKwSsuEQtIvBfMYy6YU+/noxvIczMLqKxaJRwa511M/RVskd
BsC2RCl1rg5Jrr9g8xd269WVyRfUOJGcxW1bgLufNO6xgvSkgnONvILSjXClWxjCPDrc6DsjCq++
UjMVg9038KzNdOgEpCG904DX//XTpjMC3A7GhiChA6qTVUxUyLaBnEuS5z4vSSRYW++dyZtCty/p
/n8ztQpIvjJyl1Vp8mzC0fgFAPC/zOrmug3deUOUXcRQIFEClNf5eZOD7YpZehjODcwo69Oo2lJ9
1h2C9xZWh8BLGoskE2L5nB+m0YrSWe6h8hDZ04Yf0H0Z3E/wEixvxYvAOvbuANlqF28RaezYTB6L
7q1KtyA5utQEczNANOHpi2xv+RXvU10soUvTEqlJKaH5ARU775j40NdRymixQK6ORTqMwDyMVGw0
j7UrxKsBRNCAS15E1DyD9OvY5EYsfQ/YzMpkt0VW2SfRsmLjLum+2kLos/BXIXVYM+JDv1GWg5yN
2J3c3Wh+drxhl+ZfcFz+/j7hGUxRscNDEsOGq5BHZmvCTAioFhTmro1ZRWy2n6rx5/VjvhyyM/AS
COPfW1mFvBHgeVM5hg9Mn/1RBOJQQSYwDaoiSsQIbv9xY1Vae6CtQK8EhBIXCJjaBOC78SoaM5cd
gh7M4EMelgtaH5LZN6RDbej6AjX3GPkdCHjASgjg7noYwfUNu+S8obGfjd9UIHamqj9dN6E5ffBs
GDxdZnTQVVi51xr3q6Nz5cc+eyD8FRw/Q72Bh9JtG4Zol7CE4u1Fjb9l46yyMgtiz6iysCysR4Nj
qqN3xCfXZwPeU1sMr3/qVOuT8d7ksrHv7nNL7Bq0HGkQj/14NIr2mLjVngv6OKIRZHF0+TN65Fn3
sR/aJ3Oe9qMsXjzF7zNS3Ljg/sVkwUYOcIk6wmnFeKMFhAj4/XCAVr9p4rMNdhp4sjF5lUb6PIp8
nw3itmPzbhrkLwtMA+iBjDub2xs3RePfiIuXF/ybjwi3ztonmGIYNw1iG6Cjo+OxLupIIY+8STDV
LCBELKGtimnBLeqay9bEsmr8z8CMwTp0Rc5XnRU5pR4zghjCS879jDf6aWqF+ZCCtPR+qN0M6jI5
vwePtnwRYBTYd+in3ADU8+v6Ob8sry4/BEoTOIcotsP7nf+QyfPTLm1yFnspWDOavHXCZJbQjc2U
dUr9fPgq6iIPvZH1T03Lm/uywexpCd6wD6wlFcSiQGjN5FQfLXzGKeSNUT9gfC7/fP2Haj/Vu9+5
upC9JQE2T1kQox7NwSAlVVghlr91CjNdsvP4cWxNdxfwautb6VzB+x1aXRqrBr193acs7kBiTflt
gbkII99dX97yn1zcTHxy5CZg4AV68fwz5D7kNUeeBHFjO4cAuuJTuvUW16/jHxNrYMook75EtkDj
cc4/CrR/LSgtjONm0qCzA64k5PVgWkU9e/n7OydTjtTwvI4H8ZC8AGce1pNzSPpff79f8MwYvEZ3
9FJLKiO9U8wWPFkJoT87X2i4X65b0B04EIjhVuCxBaGcVaz2g7J0myKgmAH1we8hwyz4avU/gSXf
45BFfrq/bk+7bXihACcC6YGLKcwscBjLRjOIC+q4e4xhS2QIDXBfflZs+dzlsqxPGxBz/9haXXpo
UyayscYgnhz6y+XBPSbeHpxAQbtIornhPo8tOM4ZCcfKPC3ygWog8eSTv8+7lkkL+B8LCo54xpyf
lIG3IKdXCh8RLDFN6BS2+wMiAUBhylz8mK1sSwD+T9i+WDgGz5EgecsMzgr1UyZpl2dgVYrb3h9v
gIz4OEtiRcC6Fg9DXlR7s83Vrqk99w2KkPZNASZLTNEB5Tpgzj9O+VAuqkzDic+iPzoQGTq0dr8o
pgZjFHSucxhzznbVUJN7OMsqRAuNn64fFF3esLTdwG24jE6ts5+sM1TXzD6Lczs72t7JdU+uWe+h
MYChtw23pMmMEZf/tbVcknd32Roh0oPuF4uTypcv1CrYqVcJ/0l51UVyqLemGnR1buKDxoQu+IBF
aP7cIG0nC/hDh8VGmqhXr+rye+WD4nVEMI3shn8bZuY9GMr1Y+qX9LsyTDMJhWkNz2At2Jp61fkA
pGfAAoFQEu3OVdCZaZV1bs2NmBvV15pB5UuW+64CWSbYd8JGyN8p2wIPaG2i2O0B4rSEnVUk8AdS
drLDlo/GPW92vfNJ1iIyBmTy32rzr5ksEf4x0WuiDIw3FqgSz/dborKT+AyHyZ7jmfzIhiyk5L8E
N4oeoAe9Y0g501UExdyWRKzJWMwn+zdN/SdU4TYOqs57vjex/P3dQa3HMWMigQllPQXubTIenT6+
fu+2TCz38p2JpLfTzPcTFqP7c5u07Otcmo++STfevdrUkC5y65g/WZzj6gD0+PigHJAsbsrykTsy
rMEzN0zTKyJVF9YUwa6fxa9+nnZJ30aFtDYin87BvPsB3spJTtI1gBTDDxAl3iVJfTeV7v1Y2q9F
Mu0ggrxVPNXlPssAKLgIgRW/YOjIAwAWKgg/QaPFPxRAVCtvS6FLd6mAcMIDY2HcwUv1/NvNIPGE
dAqFidQrkNFm9hsqa+Rg+p11m/R5d8JrM9sNNSBk10/N8rXWEQcDYbhhSCWAbV5Ztgs/E5wieyyH
7DPKQ89OZu/kBIROXu0DJUhk+HNYtlvYe53nRlkVZQ3MoQUXU61tZ8+238+oreZqOBWGDaeFOIZx
bMOMGtY2/yGWIw/DyAYKKR4Khuc7bHXw3FmKZ1xqf0jS3zx4LJIPjXy7vpu6oxlAFQVYJ3Q6ICBx
bsUfrKwoRkJjNAX3FhzxWD2N1VtWi9CyNiiotBcRgyjIEjCCjTLY6tM1k28j1C4ZoJncVLm1I2l3
C7jeW1sZLzQY7yxHvFj54O2qjnw2y60xMN3ReW9/laU1rV10OFc0HjoZFvRNzMeg8cNheJQQVebj
86h+Xt/eP1Qf69OKSexlpBAvQqTW5/vL8AHTrixobJh1CgXgBviepJrTF+iCOD8DItiTlQ14D8qU
8YfOV/OxbViGEkneQ56Wfx7UmIOFzq6fPDxd94PM5ifBGaYmCv6pAkvTEeoIDfLMcdoAz2iPBkB+
CygJYIZ1/X2oAyh1+wmN3b4+oAJ2HBlkXqujgwE+wOLD6zul81kIZcDdg3YcBMqreMMru7aGoqRx
Hdg3rGnfML/w47oJ3Q1+b2L5+7t40xJokNV+SmOHQSyq+IF0MHLYXTd9uG5HF9cC5FqQSfG8pYJ3
bifpQWAOZgHYMfwsKjzXODZZOe1lYBQ3101pvxEwDGBowAcCvOXcVGYPnYHyAY2JbB9kLw5IsG6H
gr/MqrgZpi2iv8tBKGQ3mAPE8BY4PkA1tbLnGo3ppl0Dt9+r/JdCVS2qfEhFhZM5GkerC8jtjDfx
jE4qJhnqDrqaZY5CcFhnmBPkrYRer12YG45Fu+FoewJH5uKnuStXWRhV6w0eCn8zcQ7gyjh4ctds
DRHpvBdw8hjaRd0Fw6TrBpGsStJac4A82Zqe3Iz/tDEb4hXgCE0NkAqjBeqLdg/uoZe6tO+reQtk
qSvsoXUAngw80sH6vdaTIkM+1bLyUIb2aOjbD3aRRW33iilpNEiHQ+1iprb0I9PfiLiae3Nmd+U2
ZzIl0ijAs1j56ntQqc/SoqcJwoFhZ2db3EKab4nKGUAbmNIFjmI9Mzk3nsJUAir6MpGvLpSdlWu2
YWuK0/Wbo10U3q0QdlyYHdY5GaASU6V81PQh1efd8Ew14cxntnP88WMwZd7GRSWahAmoGxNzTAtf
xQVfU1KT3u99AacA3OMH1+XJU0F668UXtvU7nYNut9DJf+pqUKLPFSFNCKqs9AFFRnzeobWaG9mn
9IGm9rjLUj+5qbnZR9Jox1A2Th8ltTmFXZP7EW+b8Z67s/U8OU0SDqJrIz9gwee6RCqIl12B7Uyt
/fX91H23RSQT/QOQK1+gZAN7ToTX5TROByhc1fj1+9z/e8cKHSBMBqOZjmbP+gZWCLSsxsB4TKGP
kwTTQdRPbks3IpHGpy5qQ8BqLIXsCzbTxmQ9xEkyihdcE47cObHEeQRU8sDz1Agt39g4iVrHsuDs
FnkFtFHXgXamqdOC2XEpjBlfh9R+9VJ5N+XiWc0EqhuCw7Oz0GyMfZo5L0VQbgR6TeiFKsG/9pej
+y4u5iXLzRTcOPHU9bdDntx1rr8xAaS7bQARLvQ7gLpfkCuMSTc3Fk55zNqS3BoBaV6nqsfUupfT
G5tPzsaeapcEFKYNmCSG49deJCXD4FgcfQjLfHRzIPiSLcFlTS6JzBy4EWBGNDyShM6kq2rkkoX5
KNhHAkIOEMzV0BxV1edx/t5vbaHOgaBFh3l/dHA1RJJGUJmTQJArM3HAw/yeGOK2EnQK7QZKAF3O
3L2Bfsv1a63byPdWl7+/OxtBU3LRGiijT8L6AF2qz71EEe66De1Wgvgb7MTAmrprurySOVkqgAGJ
nbmPcjZCfigLjfmL6J5756Vvs52aNlJBnbcioGYAHcQiWbwu3dddOwJTatI4ybLvQW+9NmYwh5xt
cQnrfAlCNabuodQCeqvl7++2zxWpI3M04+MxlT9sV96UQ84j3/Z+WRl6YEw65vH6ZmqPycLJt8yo
LUWvc4sSzxCczQG9Y59NgCB3ahcwmu5tnonIBJHsPkEWsVMOqzcigOaOg5oDyuoYX1jeOqvXHSDi
NsgGEj8ehukICtJwstx9OQFgu+FMNB8PIH0fmRiK3cjGVv6qQY91nDPixo47xrWdfxiN5kNXbA0P
XNKnAMON8gkm09CxuAw3BqQ2pExGJ7ZmYT5ObA6+0LJow86ph4WYnO/80WvuaYmoZ4vSBFjYCo5Q
aEqPtKdwBo1dHuvAm+6DcXMERrcJSPuB5ABeaUG2n39ntDRqc/Y7J05G+mrU5skFuzx47NkWSF9z
hCEyswDXMBS1TLSfGxKFmUnmlU5sQ0IXRkIXaKwGUd5Kjz7ZUp/SHSLwR6B5jxoLmhirQzQX0A8U
SjgxMWLSlDsbU4HUeZvJ619fEzwUUEwE29YCfVhdTErL1oHCvBuT4JX7IiTmw2y+5c59Zdz1xpfr
xnTfCg8TaISBZvISmCl5Xnl1ULixm4xDZCzIYDftQdtU+/8BAYi32b+mVrk6ZaZHMITtxtn06sgX
yOtuOGvtcVgIo5fC36VHQ01uoGMTOPFYUIDXqEp3hTTVTeZbkPsZXP9+AZJsODWt0WBJxjBTCd+y
OoOeKHoKMjHceJPsWJHsc2efOvS+K194thEaNA4UZAmI6cBw2w5A5Ofn3cVLusxb6sYlKX87XEal
X94MjfXRod03NZYfWE22lIl1BwSpH2bMQDIJ66vTCPEJNQYCpxGDvFEtYoucbL/cXT+FmlCOWhoK
4AgBSG/X4NCSiTIZa9fBkOGjHNLQ29IJ08RxGMA4IyrtGJi/ILCz0safUT+Ne3BNKGGERurvhvb3
4D8OJfpMyTGYPl9fE1lK56v6Gt4beCwueLpl0uv8a8m0b3sBItUY0sjd0zwN/DbluXd0LFAsuhIF
Tc8DiGLOZjOaB6+9a2jfPjaVIhHPs1/Sl1OcYxrY44cKPWkkisw/yrEF3FyAwzAEnhoz3td/tPZD
LBwrS2HNuih1OUNWoqkJH5fUWZgJlNIcKHlsGNFdmaUHvNTTkDuth4SICV14v+6deDY/KYKb6gfh
UH8nDfru1rBxP3UrQkcf9F6AXWGOa3V+24KLxCCpGxsyfWugSl6YW6ARXWB4b2IV9DmfzM5omRPn
DZnDYDAO3IMDQCKwTwaxcVV0pRZgFDD2jnlxGwCSVRiybaNgCR7xcdImXlSpYmcb3R3Pyv3Y21+N
wn5IRb0nZfqxn8uNfpV2pXAFSNQQcnFTV0d6FoY1NiZsV12za5qp3RsY94orxxoPbqHqDYencz54
5ZpLxQWCF3T18aTrdF0hZx8laguy8/ZxVATYjGnjjOigAggZmPZEBQS0k2Rlx5ohKeNk2NNCuIUL
xcJMxPWsvCcoSzvZUgC3j7Vh9hD9MZ3PLTOzXeAJFo4+N6LaFMURAsb84Of+GOXAfe4ckKx99pom
e1b9hNpXxfLbSkFiJ6mBrbXB7vylKji7uX57dZ8HyDakRMixwNy8auZlQPRxq2hpHNTGM2feK3Pl
KQHsNCNb3YMtU6tT6NvM4LmQgGWKCqNn7m6mEmrleCCp7/9hUUhN4CiQpFxUb1Q51EAyorLSZ+5t
jYE/09/3nfswJcZG8q4Lr3jk/WNpWfO7FxHIi21zglZS3HbfytIKh+AHdaYdZjBCu/2ZFfvrC9N5
pvfmVoeOMl6lpYP+S+ERkHQtDv503YL2+vy7oDXbLTCQg885LMjgbXK/mqkT+sVWd0QH4wBZ5D/b
tq79irqhTasACbbbCZFKvjnO/Dmjzf0AJlOTdq8OrX9JZhyhLbSHeNNDRbZYBPQLhY9HmAXIaF19
K0Ch2FEy+ajMBo9Z7R+TIPkix79WpsarCzMY/5hZvui7A5Lk3HYAY0JhFjQFeUB+OFZwQHN/4xxq
VwNBnD9VPvtiVNcKJkmo0ftxmnyq0q8y+V2kG20J7fVF0faPbCq6Jquzl3G/9PiABho3HtwKEyUu
sCDZB1J8uH4CdQVEjBL8a2gVMXLZdxg9RC2bqWZXt1NEKYva4amGhCNRn8Bp2vV+2IKhS20JO2vv
F1IMd+lz4VSsXJRdYFQ7SXxsI/O/yGz4BImfjSusXx5aAosVFwV7+/xEuC2Xll0QL07ML0nCp9CQ
dRdB+6AIvbQFkBccWr56EpVxM0BIawIa8/oG6xJbvD0wcA0GOeAxVotk0ix9iMH58UhMyCCag/ze
GU75qer88cUIzP5bOSfjPlNtF6YZmzcSAm0hAhdiATJCjuqimlmgqk8yIf3YmrxbXuVHtO13Hesj
izQfAt8/Kq5+yCT7aU/tDfDHz1kx3FIxYJB6uBU9/X19O5Zzu865gaQJ/hRXF0jV+fcYx2Tuh4p5
8Wz0SZjxbrhPqlTEZtaql5YHzjEh8j/07v/IeGLKCK7nAjmG+eiyAM7NiwlIj8BeJgFscfowK4eX
eZjNvSLVIbH6E5/+A3oHIhuA0QAcCALw9VhlEtDUbGbUtbrya+f8QKPVQ0PcC07K3fBJunECmAK9
M15Pyzj46jVjsmKei97yYr+QQobCSOnOUg2wiGkrv828/ogQkIekNtv9yM3iFsyCxf3otvK5H4fh
psu4OtWpLSNlKG9fF97z9U+v85rvfuA6+fF4Znikx1dQdnbbVUjVyjaU3t8PTOIDW0vv3MNjdf2o
K1rHZNyGbwaxzNfWYbfMqz4zUK9cX4zuHMOnoHsegOjyQuKgQBfJMzwEtAC0BqKVAMGrx8ZjP6xy
/Gw3cgszpfOV7+2R83vjd4HbGZOFxH42d1BVf2T1VvVX+32A9ETMARgX/bBzE4OyU+VCwj2WOQ29
6ptn1RFxjtf3TRfXwDyB4wk+Ruglrtyhk4MVNElbPBjkTQVxmalsTnVmgHd1C96gXQ5mObAeDLVe
DNWLuRuVcEd0nu3ph1QoB87+K0rCGwvaMLOmGQfXWzbVDcxYjoprJz3hkbu3va04rf3+GAj50zJa
hATOP05a5lOTYkI7ttj0Kymqe1I4G6087ZFe+DoWMrDLGb8ED4UELyLk8YGI8tkOwY4rOeAZNLl1
MGZy/SBo9g1R0UbBCkJ/aEwtv+ZdqgaWGMuSSy4viteiHEMy4Fm3hbvbMrJKbswk74ciQ4mdcHF0
5qMa0PcNNpJ4zacB2BWPUtQYkbGvHa/wSkpaCWxHYA5v4GoDkz7fYvLbsLH2nSzBsGIzA0Yxlew1
6dQ9zee36x9Ek6hgUtpHBo10CeDIlYepITMsLVF68SCrA1Tn7oZ2fJlKsRtsYLzp/A1Q5C+Y99mI
W5pTB0+wYFI8+O0LbENqYVa7heZuLEbzBi8/J8Qk1oOl+oPNu5M9yw3gsC5OLq4HnHCLRCJaTucH
r+a52Ru08mImyItDPkn+I7n3inlX+x5/YWbCb7uCA60W9JhLFlYsRH5gkNncc6cwv/W5KW6AQtv6
wrqjimYpbgMuOcRsVxecNH0tCZo1MfHuDPZlgnK2zbcg9NrNhlKjC6WQBQG+yhF4ZoMRp8NsvwV0
zIKmOs5m8TaX/kd8hVu3szeuhu5MAfWKqvtSTcSI0Pleq9o1MiRYbtwWogtbj+7Suf0C2OC+/KMH
afyyaO4CT7+VBWjCDHLefw2vdjMYA7x1iUIhHjw8Y95HgwteNPJjpGx3/drobiYGlXHzcZQwZLVa
oteSblD9aMeO39CoRRfz6IJiaUOASLcevGx99J3RJ73YSIv2o1UMFYklHiyT7d9QQUBAabQ7eLet
o7h4xVWOjlIO8KaLnNQScc6/WoZu7wSsLYlbZSeAJIAq3PY/1X31BWyedlh4EMpq8Gq4vpG6s7LQ
eqPcDITvJfNO7iSTk0822uryrjbHPZXAKtjZN7AcjhEUnj/bgWGHfQF+2+uWdZ8QvbwFzuWjWr72
CIBu5QC5J3Zs9v0HLoK7fBYbXkd3u/HKhlTvQrIJtfLzLS1TyARwyu24bE+gMwqZsev5l+vL0H22
hSkXNdJFL2AdhzCmgAptUDmoseBJFVqj+CGgRRyS0it/E1BVnQoMNe5YBUKU65a1q4PbwnkBPvsi
lpdV69rSNOzYaqfhq6TN9JFCu3QnybjFdag19adThFYBZsFXHqyYPUV8o3ZillcPKRWn3OK3rMo2
yi96M/hOQOlAl2d9BazMb6vJa9ABaR5qdduzb9R6+w+bBiZDZNuAWwArcH4kqFGmbZUFdjxUzUfX
GU9Byn7WPf3fzPzpVrzLs2ZUZtnYeHYsIL26qwiUhRS0pPE05Fuyw7roglbZ/6/oTx3ynanWyvvU
VAkwD6lXkxDPCeMk/MrZq7bPI1OgGTHa09bjXvepgNICkQiqWMg/lr+/syp7lTqTMNH1n4vPI6sf
7ULsXbBL/f3nem9m9TryrERwt7KdWBmi/pCnTrpzhTC+jLPVb5laHkFrBwykJ96vcBUQAl09kibL
FLbNEzdGVcMJh9QZDm2WtlHtu0UfpklW3YtZqUNV1tWOtsyLpDSmqAVLIbIaBZhA3uWnDgSJ+ymx
3D4cTbM4tv1URaQy21sK1q8w87oxnP0+vfWq+jkDOPjJzJoc/DUuOyWACB1MzDTuVNWHIpeIA54F
t9V4P7yUjgnaCJ35gugHbaBx7KORQ7vdEISEaWV+dQ3T+IyEj+wNrtr7Vk1oVKLYDYS1A/QoCmJW
mLum/eqyxAqzlKc7pxy6m8at0oM5sK3Xui584i6jLoIOtnvRvq7qdGqdDsCDwAx2to35FEjDGAqA
8nxLsVZ3CfBQR6fqjybh2gsXWTBnhQ/PUQ3dPUBIsaxYAgIq96kcKFRa3K0RNV30wgMX9U0AzKHE
vTr/vdMlbW84doy31jffVwe8Pv6+crMQQ/1jYnX2gzRhw1DYiF6WtVOW+xJM1qmBZOb1K6YLYMuk
Ol7roCcFOOv8Js9VPhll79sxqCA+dpa8nZv56AkHcAMOCUJMhoVFvgU80GwfGG3RU4RlZB7rgiSo
KiH/60k7Vh6NRpqGDUs38gvN6UNysZSfQQ4EycHVda4m1hvVRO3Yo8GPhHTma28LuRfScPbOaHkb
uaJ2Raj2okGBHO6CZWvs2mHqB6C7fDvbM+Lu6mEjm9Eu6J2F5Re8c7kjtOqCsYCFnrOX0g1OvcHv
mh4SQX3510ohiIzImYCCBOQKp2LVMs09hRSeILdQGfuWeGj+TqP8RCdc4Ounb7knK6eLJjbOHkh/
oSuzBj2AdGlsCsbseOzkL4NZPKSzzUNBmv9kCd8alxV3FhOQ59sHTtTegRisEztt99HJ8j0VJRrn
dOPx9UcaYb2ihdIG3RVQC1+A0R0yN13qjSTuJki4KVOoO8xeuXtK2z5OO9fdlVVvhkE72y922vYf
XHNSoY1oDQmmJgO5s+fXeAh3Br2Hhkp6ytKFfCRlw4G43fS5oJMXTVlL723ZoHlADTB42ySPrITJ
V+xnfidmeAwnbd1I2TU/dQPDBAHUMMWBMKe8YzlKqKEvMXnic8c7QaOjecKgUHEXJIzvVH6au/6m
AW6SJjta7ADwPSZTsZtA5mVEU8J2pUfvsqR2HhA18JIVstmZmMp44aBriyrDbO4sOrjPQPonvxEo
6d4NsvbQZON8aBRND+VQtYA/mmMkR4TH3qvTCEgh/7eq/BSydxkJieyNneO0095mtDighpS++LmR
nAqrK/bdYG7JKOmuFyp8yxQ46MuA8D0/HyJx7FTixRmDQDZsrBdKH0T5Nc8/XD/wW2ZWCShT9TzZ
CmYGqwld8mL7jxNcrJXwjZulCYkB4JgLiQAwcXj+nK8H85ilz1NJ4gz0aKoWx6q3TpJi7qSa61Ay
93h9YToHCJ1AsINDPw+69auICBXftHZLm2BkuttNbvrYZtlGrVTXVlv0OkHqDklXRPqVDQyKtV1f
t1asUs/9wKYg2ftVZb4VUzPuKunlHyHw5+1M6cgPg6GSm1ISFWWkZzshkAI1PG3eytoMHjDdk75d
3wDdhmMsN0B5HUkWIs/5hjfzYCdjNlsxt/NjGgi6M0n/QFgzhZkUd12zWTLQbTmI1MDcBEDdMuV8
bpEK4PqMBu9br0Sz2P/OcxL9/ZowQgcFRmjHA2K5CqLCDzonhTZwbExxVn21EhpJtExn57Yft8hQ
dRAuKM78a2yViTRjOSm0bQkEAaC6ZSiQyxs1YViZS4CLV+bB7cryVGVKoqoFNJdlQ8ft+oJ1W4o+
1jI9ZwF6uY5Hg+dIkZDKBtil/t3bw1NfbfE06M4JQEjgcsb8Ixj9V19troU1QaKc4J3BTorupOmf
qvJNNc+GuQXN0O8p+nF4TaO6CQaP8yNSDQqEOoWwY0m6PZLkDxjdOWDw8oie4cnqh6cM/LyOJ5II
neoNV6ebPYVZNOHBNYknvbv6oFPX5l5aIYO167yB6Ihz13F6JAjyGeiW5zZ3QyuXQJ5S4wuZXC/k
QXLEQ2sKxTKNcP3L6rcCeDZ0PjCufCGrSHjf8xmhNfby2wbdbubCDSbfgULdMfCsESvfcfmQmt+v
29U5fAclZMzgYoAe1AvnX8Cq8sAxgGWKvaz3wjEVzrFTFvhyTANDtrTbopJYjs86/8CbAUSODgpS
uE7n9mrhz005E4Kil7vjUNkQiRkN+f76qnRWgFoHSxc6vpcTcCqRgkxMuHHHv0NPKQLd1c6aN0LK
EqLWS4GO6XJJCIDd663zZZNwwBzdmGdvXO55uweXaJ6NUTqBlVd2Owo0w/V16b4WuocmJhrgwi+i
JiJYOk3BgHWZeH2nNWrm3D7NY/bFcIqNcKbzNe9srZuYwCRkCi91N85NC2xK6R5Q9eur+XPD1jsI
BoylzgouD7zyzg9DO/l1IeiM4tBYek9d6Y/hBFyuGxJj7iWEefofySDL08zMORTKS6J0zG5z92G0
HXAHjNBgiLxauI9QrsVkIxmYE+Ed0tRhpawsdgdhP7WoQ+4xG4h6SKrafT7YTRcyC5k2Qq73Q5k+
v5n5gJOoVJ4e1OR5n6WJSehEBCpyHVXtB7smL3LIhjAhshlDv2KPAbyD7GWUJEejOxa+2f/i4Pd/
JnP6k7hN8pGXVrl3hwks9RKypbRQxR2Shjwc52o8kGkewgCx62SyrNi407rTj8F1QPORjKBwvrpj
IuuDsSYTylJz4oYFmQqgiNTOtPnGDdAdRwQhDyXsRWZ+HSsMiWTNRYU+DjB49mIXUFcYRpZ9m5Mk
+VA383+YOEBXBaEC/zCStn40Y3TZVZYDCRFQXEBvuqPNfhybauONpFsVOB+XdgdmlC5KDsihQEsP
iEdsJBjYNRz+gCmAo5n096jW765fAa0tVCiR2iMUwf+e3wB7UmCbQQ0zNgbaRChGiNvUYs1xLgZU
4ggINZ+vG9SdDUC/QIFtYQkXhYBssMapdCYX0D66a1oDsATvJgNh8HUzy809v9kWiv6AdCELXgjv
V+uyjKkbiwIjCYWd+DdBjyYNR/tWzcBfFx2d7tJp7HeNHN39dcMacB8so+2Aygp+wIWLdL2iBgo+
c1FwHo6V6URjbYSs8RHN2u5eQN4GN8MMwSkRRNZQfjfmvyfNg2WcEJQN/KXotw6ppm302eg5sdnI
GxvRNYQE3aEpxSur/1r3HXPrCysyQYsHGJ01PypGkrkjOPo7kz1Gi/R5lliHYN7SfL4MdWdmglXB
JRUmJphm6QB5WnT+sXaZABusVX6ceEniJCU5asFFl97MlVS//4+0K9uRFNe2X4RkJgOvEGOORFZm
ZWW9oJoOs8EYM/jr76Lu1ekIAgXKvjrqo5ZKXTuM7e09rL2Ww4bkbWVbr88tfgEiaUQqmEe7jnzL
jP/vyFtkvMr2K0abAAvECJBP4zIoxzGA+q+fonCQ4fHt9J2kif+UrfEaLxxroJUx2WC7QG3a89GG
itugi3LA2ZTi5SnMn+qgfQeHIxSnwFDSreXIC2vGLCZgJDhEIGyauzutYXZh5NzDXE+0qaM9c+td
H2krV3U6jrOriscC4nRTbowB0NlVdVuGqVRXlic37Y6YWA4sPUyLE6KrgKjdyjZOf9ktY7OYW+97
S9PbtjzJ6he+tC8AOTD5YzrGdxSNu7hAda0b66mC5IvOWxs2XPIOwH7hY4JMB/XduUrPYGVlVbeQ
BCJ8Z0dvhvtgc2CpDxPlTJsca2trp4/WGun84ieeitcGCm94l6eNPquNQmDJlAb0XE6Z9thRFUTs
FeT2BwJamSFewc4sHBpcDyCoQMtuXSOPmgbl5nRwsYEANustRDtavGEft/dxyQjKoVPUBlo4tLAv
F1SndjNmmLo5AUq1yfo3F3NwCNtuG1n6audGprfz7Ktxt4Sk/WgVYNGSQZX/FoOHAOxXmu2pu7Ke
xXNxbmvms8noQWothS1XcTS6yFZDjRKz5/4IfutEjrvWlT+MmG9ibwy1Ag2q/99aZ5GwA9ytZ2W0
OI0iDXLIRDTtQ93sY36wspU7eB1ygJbdslwHmi64BvMno0iBOjB6swCbC0qo5lPjBL2+s+mKmev0
4cLM/MkoC73S8ezjiCSG72Xcb42VBGXxEELqDVT9aMpfpZKpoSVlwg18s+F7a4KzyP1pkJW+yYIN
jFRiEnHqE05mLs+gKXiFacCiOHWsDhywbzH16iWfBhZMMpr/GJndJuBVCQEUozhV1VOe/h6Mu2qt
O7N0wGEDpQ7Q0UGmaw46bwrw9+a8xnYg/bHltyq6a+N7hsxE0p/U+WjJQSMbkmxvn+uFBxPPJQIx
9E8Q3s5ZBVq3TkU0gsYauYcxHh3rKPofjVdvUuB7hVpJfBbCFFibAulJSQb6Upe7hUqqKAsHHxKs
7gedfbeyrx5Gh+vut83ei+yORf/meJwZnO3cMLodmuRZcQIF9baufwhxZFA2vP0Nl84gqps2OrlT
IEBnfjD36qkd2eUne3jvkg+t+uO2K827NRMz90MFJjbB+JeflNjGng6+7mOb/otwZuIRQWI1EVeh
9Xm5OyYd9RJZCT8xV+z0kWxq954b7crXWnBvcG2gxAKv0zRaMzsDnRbVABGLBlKu3ca0Djn6MU36
G0Iot3dl0Y4H7mXUEDGmPI/yE63nQ8VQFrW8xm9Hz3dTuWHx6Avt221LC5uDYSE4OCD9ME85B+Ga
dltmkSTNibN8U2c/UpQiW2asfLeFAiRkvs7MzD4cH5jhJm2PBen1JskyFM0qoAm7IDa3+SgPIEn1
e2764+eVPC4Nzy7R2GjQ2QCT+qlQedDTp9IyfGYc/8VHtKDFA7rBKQqbXMdZMOFwO6aVwnY13XDX
pf1eDW9Rs+LIF948aC1iihcVuknhZRZFQDLZ9AYHZ6/Px6NnFxs0OFfCuzUTs5sKb2rK1IMJKO7+
Ajryt4HK1ac/FSofU+XUADTmajxOpYYs3TrhpzErDo0on4yR7yx3LSj+myzNcoELO7N9LwoDtTq8
4FCRzsc7tAp/N53jgKGlNB9yJ9WPCjTkgdmmzna0+8jPI8d9bC3nj9kR+8RjYh/Ajt29qTiv/Exj
IHbhVrbtqfNHqzOJge3R3jSk7u4tVRbHxor/ZBK5hbK0V8q5FQgTyhhicL+mXQdv5FhfFMnMvcYd
7wBuzehVVcR4dOOk+GrpLA2o8EC4b4+oyI8GVMklZ4HDo8jXG5IGmS69gHmqOiSUNTueQH9WxK51
GEuu0FO2hwC1zfhgAFiykcyuMKqcJq9VloujKiHdlvS69dWzIHUNNJnzWkhH7CGwI987zmQQUSq3
cdJ4+FOPPCeYWbx39Rpzma4ev3skpuhHg9vVt9AXQoNv+tc4s4ptlW6T6g60E/kdUP42ULoehEIq
i93lBQeOC7P6/uBkxLcHQ9tLYout2WgyGJkBOHjBAQuU1pqY2EJsf7H3k887u440ZpnyGPaeZ39Y
vIV6jU8wWlT3x8Rbe3cWYhDkQn/5ZXAzrypCsSN0wrOoPhnCCOh44tq7qTIf2KVj5j3oazDRhRuK
whoaZ2BSWkBK154F/QHLqk5Z42wyPX3K2jXc4bIJlCgBfXGAUJ59vVIVICFx8vrUc9XtUivTdi3L
3M1tP7DwwoGWGtQ14M5EdWleGEhSXZNEYhQwFq29SZ0KepYtVCCqSHtACrFibelEgOwDuBSg5MAE
PluThRubQmAF1qC1pIxDDqrJlpyiMgsgD7ji4paNAXeNIg4GzuYAfStlpiiaoj4xfiyKNxtRSOyh
qcsbX7irs/ZTYDN3dKgF/tfatJ1nh11zhxiKK7DWA0iSRMqPtU3rfrj8FNMvvPyIQUjalT9u797S
qUeDDYgR4OZBFTcr6+hJD8hO71Uni4GEoTs2svQjSwva4ZAO+5I2wW17C1EKanPQgJ/ev4n6+3KR
Y2Q4Sh8jdhIq3mrjwwAafmOtOb1iZA78auOmldoAI4kg91acHXtNf+SR+jw6DyCJfxYzZ0fQeTtU
oPCuTk710eXPQg0+R3a0xhpoTTHV/GQgY0Fsjzr5RBw4+2hJHGt4XqpTaSnnEFlQVuSo+QeMg9jf
Ngdtr+xU2xhgWkV3i6c++BJKf0ipftfSpj1lbZkezFamDyXY2wKZEHU/gDV1q8C/8dKWZhYMtWkF
6UhQbYcc5caI2yKooOLxNrS2t2dpr3yDczwBvP5Rt+mfTrJs3w+e3GrELTcxd+Og8Wy+ITYoj+oR
pV0UP13QiBos0JGL+brRn6yoHX3GGtcXZZeszKsvkDJNID+QOQJ4j6rF3N/VeVzGeuGwExB4wHyV
abKvxxRU0SkFXneIxv5Jzyt3yyX5yLq8BAs3PZEkKzaTgK2vM6YdgctJNiVzvxDLyjemjLONhnnQ
+y6Wb05RrRV0Fgg2Ln/zLGvTjVLYemmzE9A+eya1d69N7iOuv3taumvMLmDN6HvWcABO5iGLADNT
azHv0jNx/tnmp8uLcgFFDHYi6kPT7kwIdH/+ziMpATcj8q1rcC713LKtERqdKs42tnqsyxdpf34+
DX/1mZHZh6zk6LpAibBT2X/P5BFEXFvJH6yk2gFdtLKgBUzIpbHZJ3O9khgeaBZP1vhdaPeg4gly
7SsbpjjprfKeiV3thPWfDuy9GD7K4t3tD7q4Y8Bk480FAyMmny79gVKVa0mXwr85b3n34TkrCcrS
u4fOBTqomDhGf3j2KHhJEYO/BH9/7T536j4C8VxWfYUOxNCVK59y6f0Bch79KUTuYJ6afUlLGiaz
crw/zlS2reLNQF7j/k6Mv6r2UNrfVz7cQmMBE07geARFKWYF556UqzQHehYbV0Rt59O+Nroggz7Y
Ab8N2gwDAASJjYkTxViyG0xXbBAq9hBWHygmGLTi4Gmu7oOOIN25fZncUQgO7nLbLQLg0otAS2or
8SXh9auo7f6LTvHKZZnnPAkw878QwV8xXpKDKaf9aY+FfC2L1HllFJIlSKuH46CnTpDagnFQ+rrV
RsZe/6tJszZghEf7kUYQ8W67ym9qxV5Loxefh44gBsA8MnQ5EJaiSnZ5tNCDpq2hSX6CqQDTuyN7
E95bZFUr+359hHF2Ae3BsBn2AhSEl3aqFO9XRYv0ZBX/icvS9+JPZ/KXBmZneHBG2ngxS09j+k7r
/3RNE5A1YOHCQPBkBDQOmAYGPGqObBizMak1riUIADpkJmhI5QdOHzN2lNFbibS0hW6q910mfyT9
rXl/WHpI5C5vxIpDmKKmywBhwoJDrAWX1UUEObtFvVsw1YL159QnbMdb4udQPHDtH9LaSudESVhU
L7dv0uROryyi64iOI1hgUbW93D9ZAYQtehMWyZ2r0Hfxux5EUN8+bQXdRovgf5gawoDipRViRSRH
3oEYsTcB6b73si9OfyglXwn0r70Q9DvP7MxCb93U3I5NamWF9h3lmUDzToZXbaiXIuD5blQrkcq1
f700N0tiDDceDC+GOWJ+K7MwSvZj+QES2MwcV67ZdSQ8zRUjX6fAo1zjmfW2STXGBmCNY7qTuf0C
ltuDVq0RMV4vCGbQGcYkM9DacOOX+1RnNlEqb3VIRLBDVLZ7ral/66B67sGzx4VcOe6LqwLtI/rr
AA1fJbaqHsZyhE5RWGrdnZ1GvsuIT8iv24fv+lAg/wYTDOam4aCuLrdtcpBqJLg8TTLcZ7x/EU5T
4GVQv/rIvmdKfXGTtZf3+lrBJuilp72aAOizA58knYcBg4KEpKwTX+UlZJGd3ybvD42Zr6Uv1z4Y
xibmRVQhQKMxv11QJRrjsZEkZMPXqPwogQK7/QWX9uncwOxaVanu1iqFAXfc95MWtwYq8DVRumUj
iC4dC1xd6NZfnj3DzUpFW4+Eo8U2XLWB0l4ssfkXK0G/AAoNqNxe4Upsx+AmyHlJmKQp9UHvR/dA
DWAoFgwXK4d7cVem6AuYUaitzEc40LMwYsVdHDtSf0my6outF2uv/F8Vr0v3ja0HGA9VIaA6rtof
Jun7HOyeWA/NYpCnwMkl5IFz8aaBv8LRlRXEjfiDIYvaT5L00NHqgI6JL9CPo7ze3v66S0uesMxA
CsDVYxMvt5CMo9PJyNbDzEzKgzvY5YbXzhoP0kKuNXG3wxWi1IGOzLz2kGh2FidmSsIUytz6F0bz
fQJYrvFkpNXDBICw22jTFUNQqeeuX2lDL7lIQJIgowuWFPC9zFwkis9VXehKhfkAgRUf3eomsLVc
fh3gnnedQdjRNsdu5aVZ8idglNWnOS4CDrlZuYWh2iykjhvYMzAvYAxAPdoCMW/V2vIOIb5codBa
sgceBoKsAdhIxLyXO5mOoFFsYkFCodN92boHwY4F3WXR4fMn5tzO7NKPmEizq5FP64q+qbw5gFr5
620TSxsGECmutjWxE8xjO55HVHn6qACBrPZ2kj3aJAJlcjc8FoZ9j6nofOWtXvx2ZwanPz+r/xWJ
niUugUEmvtndHbjbN/X42lmfbxTDUaHUhxbrBI6djxmndZrGtprORF8HGFqsMZ2d5T9vf70Fr3xu
ZM46BJRf42QJjFS9PmB+29rWpSMxK7YGo1w2NCkWOgAyAQR3+dUyOkR5OT1iXnsQ2u+ovW/619tr
WdgYhE+gUEEYBari+aGudKjIaJqhMDz02IhvoGnJExtowpfbZhZWAoDmVOIDnG/yhpcrERCYGAW1
VGhCcC8t+8d2iLa8WRNgXzIDLS88Y3+lvefsWVTz8jhxM+QEdbLTmi4swSAL6PzKDV00A6dDQW+F
7zaf3Bt7BwVt2eOjdcZ+1LpdXrffwJG+Aq1YcurUwvAtkA9gL0FF5PKrgTknbyiLcWs8L/IjQxsD
s0iPyLB3uTBbH9yEBxbrR1orSN5XvxrDE77M4i+3N2/BW+BnYPfQOMLs5dzRDjQZUU7JVFiAJ6wv
kifNLr/KjL6bUYIcbPx229wCUAdD9WAJxzMO9oor7qsO4OQI4G8V2n1m7FStZ79l43WHFF2/TcKH
bjt6qgigElp8ayTGCavI6tGUcTAkdfunLN0ORP7ol8OhgIx1tgExGIKJNv2SiSK1AUHNGHmYisgD
JwtvW1rAHmDR0Ir/i5ueRnYu93q00QYWha1Cg1byMYnz91wbIA2icpnsCwpcFPRR6R1pLBG0mNjd
SM1ZE2BaiFXQukBwBuwk6H/ns3VQE6+dUuoqHESyNd361JprkkuLX/TMxPQTzh4C1meMCRNCzggu
fTpA0F3bNHEODum1QuZCijNh3zEoBBjMRAB0acnLEHV1RjqGelGjBPY9LciW61/KOMaE9IvenW5v
4II5bCA2DsPJBM/D9OfnCzMF5rNZi5iLi31jNBjg7Tae+2rYHdhGeNAZ8ea2xYXdQigNJLg+cVAg
qLq0mHc1xBdscEYy9TtH2SA11+rOixYmdkVEr8gU50AinYHy0GWVE6riQ2h/vPrzEdWkzfHfv392
GGoudZp4DCTLbhf0ZCvA0QIJ13r8NGIECfWk7gg4lD4hYC6/FI+kwSwXFJ6kdd+T0jg4kfxxezMW
noQLE7PTlo0GgYygBp46z/ngXb6LWTeiLzMcPm0HzgiUGfgHLcZ5TZliNJqJzsYxq1HdzXiQNA9m
9/pZIyDmBZqUohcN9zt3e4pCkwik8nooAPdEiWpbGfk+TujKtly/KzADWiTIfwKqBrzi5ba4KAZX
jY5x4nGAspO2o86p1B/afG+Qt9sLuvY6l5ZmBy1pKcmrBpa04YvH70oDc63pqSo+X2u7tDNz4jXN
tLIqPCPUaR9Y5rPkhV+3mExhEJ2Assb288tCuDO5NyDwrmAdrgdATwEi6xCS79DvSKAl9dg5um+o
lfDt2hGgW/KPoTlusRrrwiWTocg1toP83qAMe3spS2cB5ZRp/HbioJyHOj0AQ5imwkxLDSUnZeWZ
b2T9z7rNd2mX/zRU/+22vYUVTbiHvzAVEyM1s5dd4+DukfowhE7v/C5oeZTOGhnCtUuYiBAQuSP9
x8s+NxFZo9ClWaEEFf90E4Zq66bL97eXsRA2gMQE6T6YYKawd+7aisKMCtkhsarrx9Eedzm6KIRR
aDEfY/kYV3dFVx7r6tOOe6JOAZceJnPAzenOzjm6oW4yGMgaRO4Fiep+9dzaEmZ9xzjhSmC09BXB
0IeRI5TBrhkloIBT6hAwQaztHVj3p9eftOTr7Y+4cBawQ/+YmLzH2dOdgcYLxQqOMLvVNnk/PgqR
r3RsFk2gFIX6J/oJV4TnXCt1nmspQtqsg35s1T4ZpF+xMb33l3UvbApYeqCNgHQBh+5yGQDbmWoQ
WIbWe6DzLZ5L7ga07L4XmJ0CwUznp4KvOIbp75zZREV84gNEo8SA2OqlzRqtYqOxtTaEOjeUMyHU
kemVz9rxiWfGkxtz6ue65YNsY6WNu/BBMXgDFDUySkz4XjU7h6SpEskkXB8whkkUgK/g9qlYSENA
82mipYpJEYCC59FwRTQUtbREhiYwebLaEUEfiXZoWsxpqYPeJhsQ6O9jV+28Ya2Xu/RZ4QgpCobI
/eZ459EExtNzChkqCvzKhO0s+OdzG2wbFgiyPDAuXFGOQykZGtQ5cmReursWp1KX9GjG7kYVK4dk
wbejwYUsCuS6aOjP88cYMNW+LFkX9uJlEnXI6x+xhug/indp/XF71xbcBWgsUIlEPXuCi8/8umWV
1GItNs1InAMd2ioos+o3eDtWHO+SHQzRAZCDCzfJWV4e/D5Py44JIUM5FuEQp6eINy+Ou9bjWrpf
YNE3bBAe6ki958up0kLv00iGhIVV9h+re4/Noy4fajtws+8O293+etN1nV9n7BEqKIj4gXicR2Sa
2TBAkSU0hTOfJSC2/VUqlBTW4rEFkMlEav2Poel6n7lcr5/oCMVkqHwyoUZrseFBqehg0vqNm9In
cfts5dWuBHYnsIrfGbC92ITg9nIXCiz4GWDnmVTuJlzAdHLPfoYgtataAi/CDMxAtu1jnzLk9yRo
bIp2Trtpy/KdkPxBdAxab0QcUtd8vf0jFr85LiEyOaBMryKfute9ppIZTqy0/LI4uN3JcTCctIZl
/Xv0rzYXNEG4HaCzv4pHOpDEDVqEq2H3DoYu2X01Dq811DNFDkYHMtJNmVmblL27bfxzANlZZZcO
YkkWNMT9hYmCjVENT9KNnxw939dm8eyU+laQNfjE0tWauHqn1h1GnefvmGQxijEpPkhBDxV/yIGg
cPO1QvHC+wG6AZSXbBx1PMrTjzjbeQVizshm+RhWeRpwBOxoIdze14WrO8mq4wHBwMpELn5pAfPi
cU14P2BW0gwcQGpHfmrHX6b9mpCf0Xjv8i+3DS4u6czg7C2O68qDjARCWq49aMLw3TVhogU/jigJ
w67AoiHwm1PzxkbrVg4nXWg22TdNebtWtSCDA+Y/rwSGlu1kJdlduBrnBv8Gv2ebZFlp3qaN3kG7
BQPmww7wT1CYfCGfn/2awr//LuxvJHBmZ6hyTKwUsJO73iMZ3bsmAeO11+xub9DacozLE9HovcFY
rzroC+e+NJ5o88q6j8HZ3jazcH/QxaXAr0wFfQDkL81U4MIBcFcOoQUNc2EMfoGKl1h5Z5cOG8rf
9iSIYlPQTVwaodb4f4eNAXks8peq+nxxAEOa6JmC6XcBes/c1tbcpOpDaoMmxkqDmI5+7rwQBekN
ubKapU8Gsi/EJ8DOgWl1ustnB6AHI6JFwccRSvVR5+BofADRw+1dWXIHZybmw8BoiWJ42+36UIl0
D2Dj0AJzETTVfVE/UJpirmzlGCydtnODs9ChYZYucgWDtPtRFvd9+lDxj0JficOXvxz6AiCyQmFt
LlMKUTmLKbTcQw3DAyNDEzGZplrXRhoXvx5avMgxgA29mlYo6xRCH3HTh7wh/T2GlfgjrnQRRBC0
vncGEDWUknQHR4zeIclHe8URLa0ScQIUuyGkB4Dl9K3PzoeogAtCC4aEevUxQttW9754aGHePiFL
ufxEVwDuggn9c8WE40b9GNVK6shDD7HNfdCgMvkwFr9GqNxV9IflMt9J14q8S2vDGDwB1w/+/yqT
qsxkpIWhSNgCkBngYhdPA7W6Z1Vr2soK/+YtsxBkQmZg5ARwaYD5pt9y/h01dH3IgJKI2407IZ5T
ckLqvavAMWw3m1ZXAUZSfLMXfoMRGI3sHHJHNbB7bRlYcyz9Z91DoPoXkWi750fO1/QY9aVzhokf
fI9JTfMq53Nrb2SNiR6/svZR6wRVpD+bIM5CfAq0+oOV7qnYoMsJwOwP2zrm/JRHRWAN8LDmCWph
lCebulhjPl/QefXAFYfrhYx0gRpXOCzK3YKQKVy2ygcvdX1MqxOtP5XVT41lJwzGcYzTlc7DACqR
6qdKSnRXOr9WzT4yvTsJLjGtibdu9tzL7OQKPYhFv+ILlrcXn28q6GKIaZ58iZxFHdOxvRxT527i
j+qJtC+K852OKLJ2kYxF28Y6RuKXxR5K865mYTKATLhgYPdrtk1BA9sZAMiOfKVhVdnp9hVbOOto
ByEem0okaGhMr9rZ+Ysatwcnnovuk4Cu3lgZ8UPMTL6lbFyrzS5UY5BYoOePTB0lhHlqkcWdZjcC
W1Zron7IRTnuhqwb7+yxEwGIhMSrm8v6pdE87Xh7kYuW/yLOkf6ilDqd8bNF2kZu6xlaVGHvGhtJ
CTQNnsT4xJp41wP+qZqVW3310EzDTqBgwsnE7DoO/6W9UWlWT3IdNaDKxvinzBMfjTAZ2CpKDwDA
r03NXm3izN7cGYPNSvRe34b9RHaMMTyfkeSxQKK6srCreHcyNFW3kJjh+s3x4oVrAPfZDzLUeUcD
QWP3HoVk03e19M3oME4PaO9aT2RhcSZSQYjmIDHBN51tnqBmgeF91YSOSiCEzYsXVis9ML1I/3b7
mCxs28SaBVkShInQJ56FiW5J0Q1LGSxF9AcT9BlDtceoL7ZdIddIWxdWZQEugYYVHkr0R2erYqnS
nZjbPCytUyUx7Xwkzuvt5ayYmOcKQBg5IDaCCV27E3Hsc/2pX0OALdoA0SV4NVHDxTN2edJLlDKT
lEd1KFLwNHZ22W1rvSieykg5nz97qBUDaYZJUHy1+e6UUY3kkWZN6HWlXfpVqw+gk+cGBq0Rw1Vt
UhyoVOlKXf+6IPLXLU7zESjneleSoKAgl6kZ1w2gHnftGNbRfe08O/qbqJ4t1Lrab3n6HPFjucY+
ZOHLXQQGk10DYQEgWziN85xFyaIfNaNqQkzu5cdMc1QAigttJSW/jrBsHQMNfwVfccOuJnK4Uw5D
T1UVxrJ9LXTjvTP0AKzQm6jIN+h2gGBW1hud22PgJWQlA7g+PcZfTmHUXNGtx8W7PD161Dn5QPoS
Sk7dJicxUKjEb+XKwbn+khdW5vfAMssKvABQavIYeeuRZUZqbXJ9+qGXm3VpYnYNEptiDKPXy5CW
4IN/keChB154b8lHGX+vk9D5dIMGWwWQAMJT5GYgaJuVJZussqip5WU46JvGcHyVrOUX167+0sL0
Vc/ezNLoOrTqyjKEJvJuKHAoyuRQZ85ep9HDOJYvt53VwiaBsnCaK0DXGzHvzPcmqaQQhxrLsK3A
KGLmQa6vlTanbzLbJECBEetAKAfDSPPHi0SV22fDgBXl0f3gpd9iVT5EttzkJbnXWkxB02Jv6fIu
0bWtroZg4FCOou1KxHUVjGDrzn/G7MOaDhNeBW3AUNldHqTp8BxX41ZU7d7BIAqQBn/SRn3c/rrX
o0t/jdp43hwwLl0hdavEEq4muhL0t5CG9IpDItIHDOHtGiO7BwHn1u7AaJqMvg4aJlOoIB8yVHYz
UEqQgDT5lgNftuJ7Fm6/Dpok0C6B5xTDRbPbL6UnqDJIEUJ82Ld4iCG3DRSJV6wsXE1Ymfh4wAoG
mr/ZwWqdSutHxylClj6MLqYbn5PsJWFg/m1yv+1fmk/reE+fGsEROP0m3Ni8QQHQi6bKLivDhj07
nQDF6Q7cIX6aPDYTt2FNkHbkh9v7u/gpcW8IRm6Bl5vDLzWtUl3Wwh2Y/CCL7aiDeTNayWVWbMwR
D3FVyLKlWFcyKcxDuHRMv6dqjZdjwQoapJOsLKAPU3Z36XZchYIHLR0Wxux94O95+ZYbb5/+WBcm
pp9w5tnaiW+WNDCRGA+glT9Y9g8tkyve5jqWBEjybB2zkLzqjEzHSBELW/29JeXeLEHynIxBnK9M
Gvx19TO3dmFp8jdny7FSaqqc2SykSgZ5/tspSr+2Ez9KdtCX3DrFT4cjSWdW4PZ8zyj07Ms966NA
Vc/g4A0KvPnkgZTKp9oDV6BurD5Aahj0neN7Xn4YcygsGtwfxJ+CHQ0IsqTtK1gddsrbYszV94w/
0EfxWf5eiBGDrQy544Y7+iYGmxcUu/au/Zt0X3NQ8eTZy0h+DshP2spAj+HNSx6JvvZyLTwluAq4
g1NZHr2G2f6m3WBERcnqqepPjWor7Gzlui1bmKbfDMTwVy3VyobUELXzOjT0AVJQQLV529tndOGR
mNLy/1qYrYFQWw6WAQtg7btH2uXH0R7Pow9Fek3rt578+S/sYTYXagtISCAIdXmI9JwUGjGMCmiM
MqjjAnTmIaG7uo82hnYffxqoCfZquH7gc1CNh77sLF6ykZhYbR9V4aDMe0t8FOUaC/niFqEMjwku
kMgDQHW5oHYkLfg1KhwC+5tV/KzylXhl4X7bmD6bkhHwel3VP81CKqh5G9ggzKBV8iU1vhYcxaS1
ifk1O7ONsXrELGmkww4uVurIPZf3kfukspU8ZzpQMy+C9YAYHtuB1/ivRNSZF9HL1PTiCusBBfiu
LtUG3ILHTrgrr/Gamdm5Zqou3RRkV6EW7d0aEl1s02bqXxjBGqZIEk8hzsDl3k9zWURYXh26rNl0
Hsbp23bfZOnu9p2ZPv38k6FDjsE9AzpgoIa5NAOSx8i18pSHEa39XD67CWj/7poRZMlrqfzSKbBh
BfN7qJ5dzbI5NDLzyC54OLoQ2jXAxMjQVMg67wjyhpX4dOnmYCYFgbIN1oQryPtIM95Zcc5Dt30j
8O+2+S++27mB6QecHTWVQKVNRRkHpl7buN29nn1Y0Mnhf2pz//kdsjE1POFBp2GN2UHgUTeW8Zjw
MDZRRG97ckiLaAOeMRSzjXtPJa+37S1ukwP5D5T8EL/Mq70aTQpSdYxDTukXI790UiGb/anHv26b
uXocMDA0SREYOoqogD3PLhFvAS2yQdsaKt19cJjuQ1hMRMWXPpL7pNDuM9NdiWbQ95sfdthETIaC
BBh80Q2YxWWFK0dVY32hkWGAUW+oHlQCTJoVdco972K61QoWB4mM2DEaHdAJjU317pZRd99nPWh1
pPLuoLWW7qwyVpsOYUvAckxumF6R7cBX2AJT0eFPvS6gA3M2lije87iHAlBCNQxDuB3kPzUTghWZ
8aWrnXgrlGgxnNv0W0zN8buCZioYWr3z5TDqYM/oqK/ahD2gHKttjTSVT21WOh8FnrptBpnNsW2N
IMEBrPOdAJ2HcFu/Kb5Uw4Pe5y9N5Rzfk61K6NF1eFC8aEet6E9UM45pZxRbaK6rba06QDF0UvsO
8FyBNOwySEld+AqeZJMn+L3DAFKhFIilwC2gkDoICTr6eiS+YSCpTspK+JidMvcZhtyDTvVvpqa1
G42bAJ94ot6JTkmsKDaCtG3sgAObtzey+DVniu5STbmY7hRQZJJRHxA9/uO0xbDhIyu2WtUyvy5N
DZ3AJPLbNGp2WgdudWPAH9hSyzYiGSt/NBvTr2vQnA0UaJuKeH/AocR8Xo7WDtNpULNyreTYZwg+
mjiyNmZuGj5GCKAwW+jjvu6LZkesMfETIzWCwU7SgHRQx9B4amNYXxWHWqrIN22sMKOI/HJaFBuG
n/zNduzkTpYd1DSlJ3epaWrPgH0hu4hcBZxRmiW+ltJhL7y22ZKBdveeSGpcLWr6WaasQzY2Yova
JNAqVZGloeDmr3GwyQfa5e2RZ5DeSXqITQ7IElfCwGvMFi4FHKWDMj/u+1WNruPQQjIGmofOyI9u
e2+gnxA/pFUagPqDVGwnmm9289ZnD6W8p8Na8fXKU0+IPhMNeqDhIPMwb6ignMGGThhlGDmhNFO/
wzD3bU9z5dAuLfzl4Dpz1YNbtUVrolYRG3cJeC55kvgpMTcVBKhuW7oKDGaWZq5ajGY3mCnWkmgK
wxV0a9kVUpM1kNPigjDQBeZulHKvFFYJUlgIMqIakAFgYFQ/muGlIr/l2nDn4s6gPQkn7dIJSXP5
xFlRLIQCf3so4y8Ze8LaVzbmL8fLRfCB/0YHEw2G4+CUgdC4tKAwmBZ1kCoJE9E82AP3odd9qrsP
YdMH27b9rNJONTXvneypdvagVN23Ufsy8j0h0A1DTwMBn1/SDM4neiwbb5MJ0MwhbWQJxJ7r1Fdj
vunBFpD/D2lXtty2rmy/iFWch1eKkmzHcWxRjpO8oJKdvTmPIMHh6++Cz7knIsQSit55SpXKaAIN
NBo9rGWrvjt+74vfg6b6gznuZtxs5UPNon3v5j6w9qLsKRos3K25b5JzhBw0ab7oseWb9JgAxLM2
rZM2Usnpu3K/+ArwShsX1c4gXdWXK1BOOeJk6Vg+0/q30XU7VJ/uyfwrQjOmlGJvbXdeyhL06XRR
A6s0ICrRP+q96k+wxlMq0+n1FbuYkHCtx4oJ1qcKQqj15uQhdSRBwLVNeTkJfjYuDrPaaQluWIyP
vkq/T35643n7Gb4UIDjEeTnabT9hT/YO2dVdjSykGlDl120p14yaS8W/VyxczKPxih4N+ij/TVvV
3GemArxeHAfcqq6xd23KfMQFwMfnqAXCmIoFnldc0BXKePeoT/7ZZMVfWux+AyizTIOr24TDPaAi
ASiHYgl+YdZu7XhYgIg8zcVLbXxv9a1ROD55mC4EGYHXduWdF9Uc9yaQrtDHj4ASqX3T63ytkpVq
ru4VAAbgVsHzGcn65V7pGrPPHCUtnxM33tfjvWGXEpdSXzPFiHD8T4Rwfmkf4QnSJ+UznjN2QFt7
unepafqtjgwQIJzjowE4sqFU0l0318NnMAAXd9Y00EBPW3AuT6nrz1r8w8lQiDxbaP5raAwwyjwC
bE8CdK6pGZM93FZ77wyoyBxdMgXOYPa+58KuEc3JPnKAL2Yk+MgjaJcSSEddOkLLA/3SU1msb81C
oMMeUd73QL5wwByW5WOGwtnn1PrZTWBYru5VPZcoZl31/xMipssYMEMpMmTIT2iZhpggGH8ik0mE
XKdV+T4GLjoKJTlzodgtUGbV0ExUKZ4zUn1KChJk5ryfjfRUNFpgjfkeDK4PGVGdnT6P+9jGO8Cs
9rctyepxvfgGYZM7Rt/1pAZrVd58seMUIfPXAZnl20JWl9NDWw7nCzfQ+rY8SSRCeclkl+WzRfC6
wW1oWJtpwvlaXogQDLuZZ7qSsbZ8VuHcj4ClJM4DDq9kIqurdSFFiEQB34N1NcNEwCO4A3HZjiUe
OLYPt5dr1SpcSBG2uDe3Hdi3qxIoVW+Zh9IL88GrzlksuQslYsRkRukWMCmgE38GOsbTWOn+HKW+
qf8aDUlcTaJ+sUACO19pBhPzaQ2C1UoQYVf+ur1kEsVYgiFNCOoyaI25tFq9Z5l1l7YJGhdcCfbG
uhgQwqKqCYFpsROmgBgOQVmi4vPzPEegkDyjY/j2VNbV8kcGX82Lq93Ohs4gc1M+M9320+6zoji7
KJ/25iDLM63r5Y8k4VgmnR3VU4zZkPl7qipv3Yw35+3JyETwyV5MJnK8dlJ6iKimeUDSrz51lSNx
gvlxuHoGeH+mITwDSm3yctOGDHDovkbts+EM+9H8jqgHS8ydl8Y7Y5CUoa/pCHBCJvo4nJUWa1IC
gyPTsaMz7Uiq3NeTJ6/cR7kMTm5dDrIR6JJD0k983dbeEHl26cIdRpin7wuk5xkoXB/rRFKFsqYn
jlzz/4KENWxMpeut2oaFVh9bh+7KSdZYuHZ0LiSIz2jSquhz0CGhc/5S9Tej+dQyyUbgHyluhEsR
wl2mJ1pRI7qF/VwdWAEXuPEeKd64vfIdeAa7pv+9fXPzCndEO3nxjits7hkvUuYg2PfM2JsFkmiz
lDR8rj3v4Oig3RMNkugFE64bj3UK0G2K6rnUAGRjHVn8M2ZZ0Hu/SnAO3J7M6uIBNIQ/qAG8IAZU
8VRtZq+yi2ewswfEiHZ5/VyWvyY00irDnbS7enU7gL8RFV7IT6BbcmkYzB5Ea4nlFc9VMvlVdFKV
0q9k+OgyIcKu1hPXU9DpijKEqX1ljD7lk7XTQOJ9e+nWDBB8eKDimmh5ucJNI3oFig6jKJ/zKT1k
iBJWv1FqhYqHCszoxY5a5X7KiEToqmm4ECpsPqAYtq3OMqS8ved4KoIpCmoASliGrN51dRGBwYjm
QDSOXHV/tp7HCOMbo9OeLIrAwjHpJdZndS5ADkAwygNwlmjmRrOrulpF6ViJNyvxHtum85Pii+ue
bytq1cqhGBcF2IhIOWJWXI0mgkbFvniuG+1xNKez4k4SX2d1tVDajYQY0B2u4EyBF5GYlYIiI+b9
UtOvAxhnurfbs1jbbijEBFArqhaBaif4Okqs5rYb4b6bOvXepgMK6r3A075O1j/V8Bo3T1affmCz
XYo0lqcVcTylS9FU85xEzSMDoKk9g6HT1R7aMX29Pbu1BcTFijQLNgN6MfnsLz0GYM8xMMnCxU4Q
lm9+GtTwlc3lkHgtoBoK2XwQh+HUCkJcg042rbCELqle1Nq+j1w0Kd2eyBXiKIgLcWXDkqLWH6Xw
YvxgVLzJM4ak+9wM2he9jg4Tic6aUR7z7GcRAUo3fc49/hLXHhTlq2V8R5YDUOrAEZN8CN8Ql/ci
/xDUgSBcArhsAJfxJb9Y0jyhlTY6bv+ZNN5LoXo/u5L0fpYQ0++z9Ag0nvvRNO+KNDo6jfrLiFGr
b812L3FsxX37/hlIQBq4F8GzKdYeutRrED7EZ2gRO6DK+MioGQfdNLyOdYywaYZIlgvAM9+YXVmx
xfsbY7kGaEk0gfgLqCePEwks1yACIArY6vr284x09hEoL8WDQ0uQwKI530nIUbGVr2Btdz/XE30g
qfWjNdjfZtT+1sb+lUWIpiYeCVU3AVmMXqhPBEDThxapgT1INk6oztcD9OSXSFDNARCo72MLuPrj
eKic+cHw5idYip1DSZD3CeIuY3ns7Y7/p/PRM/mpmavKT2rnbxDqPVpMSwNwmaU7N0oOc20dE+QX
WQY0ZNpEBzVV7z0dp1ztw0J34p2C8qZI67Pg9rYRjOU7FxzWAskVxNaB5CFcMCUoU1RwErfhoRm/
ZRu5+95HB5AFziCytyh6FU5gjITdoNSEhsZ0aO3PqH3pZDiZaxMAqgpwEtG9iRSRsO2jQvHmxii7
cBoDtd91Mlgn2fjCArnpNCQRYCVCw9jlwCPoJY+M6/FRp4rYPuIl73xZgveSdpjVlJo01A6KwQIk
goLbGhZMLXTABfAuPyD0Xrt8sxOBJ69hEDC+dQT4Wq3PZPHAVRmoqYEDATsI7MbluTMHROv0OKLh
UB5BA5Hrx0FW1Cx4D/+ZBuijAUaF/uYr98uLRsJMBSIqN7C7QI2CWdlnshrDVW1cSBG0Xeij0fam
0oaF+S01vnjFfrsywEqFYgYwma40G2dVMSPTSsNpqAPFOCCZ7lOZp7qmjQshYruxxoyRTrlDw7j+
MltHjwVUO92eh/COeNcG2kYBbfCOqSe+WQjQ50aW4lQkQ6B0e6vdoQbBTIMhDpJackLWp/NHlnBC
1NGN87YturBF4bgOgLDDVq43cTrivZGSZsS/CodcewThFeAaTe8obc+QTMQW/Ku605MepWddGCsP
nhegdgV1GLf1srZ/L/RiCwdxtBt0YwCkOHTNA1LKVEZTJxufT/HCyWj7sZsJbTCF8W0kO7Q4fuD7
edsknsPAfBN7gZQ0Rj95Y9CwSN/iQ1p//cDwSD2C3AMAcFet5O2opj0bNBqao280O11yKlZX52J4
YfVNfTbcecTwqq7sk3ulLw7bvx9JMXTb8769qx5qAy5eZtCiD2c39Z8Jkti3x18zsvCYAR2Beovr
Jl51AhcAqET7ECbYB7OGN+103adJL5GzslDItgHiAagLqCz1BL9ASUfgVBTdFNrRb5RDlT83TwM1
LihNQ7Icd6vog7apPQGQxBlDNQ/YcJiL+24+MkUyiZXF4qXXeMqClBj3t7o8C5WpAsq8S6awL47V
vAdMDSEPqSQ4tLpSF0IEj1bNTKYNajqFDZ4ur9X8gZt7MQl9OYmEkTSzonIKU3o/RDs0pRj58QPa
uJiCYPamOuosZhSYQvoXd3cfFWuXsI0xaG7CFxMRzl46KtPc2NBGTO9GFC1QybtGpm3B8pndqEVo
m8JCoW0KsTP2efYePRl+y7q6sWv5sx/Y74KUSmdkUuNqClHopiEjKKvklY3PZ3lhv9E3pCUopppC
bQYN2F2aS+z3yhUHLfz5fiHgR3K3MBytncJo3hPt0ACFoD7c3k6rIkAJhRpuIESh9Hk5BcONihzF
l2MITBij3g+Jb2v72yJWV+lChLBKjdGOBUU9bVi0TwBznZvTvxtfWKW4NTIrHjAFr985LMB52D4+
R2JwUBPucfra5RJptEa15dCpoTZ8oqqyo4Ajvi1hxf9DKRYKM/Cyw0YV92lnWSgUilMt9Oh+KO/c
9EGPHnLz4JG9TiSy1rSBRyTuPcCkAfBRUHiRDBM4qyM97E0Vxfp7u02D27NZO9uXEgR9A7KGEdTZ
6uEwBNFTehhB3SZRydqudYCTCXxCoDdfXUkD4HFmuzK1UC0C1AyV2V0a3d2exdo6AQoW7yMguaB8
XlgnhxBznK14Ditd8Yus9IFh8gEJ2E7vFDvo2b66tpU6nlGYEwI8wI+71P+9fXy84TkEAm5UZN6W
+xbdH3g6dfUUooaWGKgb/sC5vhxfWKEun+a08eB2GNGxU1G/K9lHKxoAkqAKwgS8UYHRLaxPmtO5
t7SehQPqjws/niXfz7/vIrzF7zhgQ+AxjzgS+jDEU6caExq8zWYMkyIA8y01T5oR3laBTIRwFNo2
yZyohwjQViZADNFQXyE5zzIRgvVDVTs4zmaIMJTDlHwaqa/VEhFriuD1kkiownDgHbHcSHExV5MH
KaF5TNXAVbafA/iW/xteLByKdaesVQPDD19d86nLtl+ii+EFn8+0u2IkPYa3un2qfCqdXTlIbMWK
xVuI0JcLpFYRU1W8esPoa9v5c4W0M/oaP3AcLpfJWAqZQd2IEvZ2DHsHBbagNU//vr1ZJWoWIX0S
LabM4efBHH8ov/Lynw8M72g4dogncyLx5ffHIPd1aTUOIbKWeU/9lHzAaUVB+x8JfIIX7phuAq6B
lpCQ1Dv93sj2H5kAv6IBJsOfWsvhi0kHQFtMh7Cem52aFDvZe5Qf1SuDBFDr/wpwhHPWuDlzTfSl
hK7zlIOVBQFMQA0EyuhXroTxa0XX8PV4iBpZDtygwqFIkFfwRlWrw1L3p9+VxOzJRhcUYbUjMHFG
jF73ux5+6wcsxuLruU28ULRCaVPMDcZv5l1X+JHsQb1iU8HQA6YaWCUoQ/SRSFywjmkEpHru96R5
1AFjmf3avJkgAtC8KL4AUL/IfJUjYQdy27wO80dlRuHidpu6GF7Qr+qkRgKwjTpUJ5+xb6yXvXTX
VIwjgJQw7gPOLrRUQT+omqkoRhVO5pNHn0lrSy6dlcOAzhhkt5HOBMyu2INXTtRgVq63YVJVn8Yk
PXQp9TOr9iPq7vVahri2YsKBj4mj5wB+AedBuEbx0EKzZzy2IXNPSkV2IJ8IejV0thXDcZ8DgDXw
+DjOF8dOWy5bnih1VIO4OUz+iVqf/mXI9LKybKhFQfc6B1VCpYigl2JwgYDcFE2YtYCQSA49GIfb
I618x367vYNXDgkHjAf2NAD+0CUpWCvggjjjQKImtMbQRcKW+L11vC1iZZOh5Qb+H1o10A0nJrzQ
E2lns6PXoekGxD1Km4ck44uh/aTTcUTQjB3m7mfTCOj49+3vX9lUl9/vCacwZoDctSMTBJ0df7/r
bpBljwWTODgyKcK9FMWsGqLEgBTUzcT3ph6QbkdkcGqyteK/X9hcRISa/8yljoGMgJytxGLJZiGc
jESxqVkZmMVMHxK2V5qHSPFn2aaVzUI4HoSQTm1USHGiY5Hv9Dq4rfHV4/dnx4rtVS2tZ5sVGD8D
T5X6qCunRD2kKShLJUfj9nIhui+oo9IISUtcgVWxj8tdRx+z753sbbG+Wgh9AGMUeIRiXkqLba8Z
Gq8O0QEKCHlpScn6av1vfFuYRBkbg221BDo3v87xJ8BdlvFdFX2Spp1XbRWm8d+JiO6O55C275ld
h0wPMsDBJj76Ym9rfl0hf0TwuV6cD4dGLAcTWx1S7QhWQdV7Lck+28hp/X5/IC2PWCb6eMA0LOxf
AKAD7QhtLaGJgtPkJe37nWQHc7MtOKGIqvyRIMzDJZaeFhFsotXee/2dWe2s+pwphybeR9qnSdaa
srrFLsQJ6UiDtV5vOwMOjO1Ptc+2FxzwINGf6Qi3VJ0DOz5B5VXYZMe3bpKcQsliiV4cgmmZOmlY
rFgLTNtvUev1N2h7neox2n0kcnc5FUO4TXInYagTwlQsPfZHsD3HL7e38Oop+bNWhnCRNLlmUruf
6lDJD2hAtdQvI7u/LUKibjGXlIH3Mk57LFjVTv6JpaPEa1wf3zTAjoQGHdis5Sm0xsoDYTm/Rdq7
KX1Gd+lHvv/P+MItxbSC9mWF8SfrYCX3hawuY10Ff8YXTp/j4dHnZvz7o31qAXXJjzZCqfzXhAAo
CyVKHIBTWKLS0eLBASpmSKNvdrVT7E9Zdri9Suuz+CNCsFJTU6J/69019Hyg2wwFyqE/oGjAelp4
u/JabxEyY3SKqu7TEYcBxKnjUXUkZRJr5vxyfGO5kRqgdIyJy+rQtg5l6ZPsoDv7on27vVBcnaKx
vZQi6AJkbHGm9bB+uvLWTMe0QCbskGjBLKvr4mb0liBBI47TW0XVQRCgreNsR7IHdMfpYzCoz64M
J022dMIe1sYIAUlG6xD1fVOClM/dPH7Oxg+8pC6XTrg4yl6lxpRjA1CATgF7cMIL5wNXOkpq30sf
kcMXnwdVT6JR4wa3vY/uVJTUotVP0pa7Zq8uRQg2XSmnWQdPbB26xVHrnlzzA/bqcnxhG89jN/Zp
jPGd0Jh97fvt7Sv7emH79kheIt6GC6OogOa+L2XWfM2OXH69sGut2O5TwNzXYVQ9F9lXNTkpMpx6
2RSEzZoA4rFsJ2yjcTpExm4I/90KCe5HRVG75kTYQj0QMDoUorYSAeuH7f/3KILzSzsV1XVvRPzO
1rWX0QSx82GMv2jp138zDaTcllII7ou5KiAFaCGOcWdspJV9v5P+KBoAjsvxNTsBFkwNt0BvkF69
B5HHB77fMDg3O0fWEO+82e2Gjo0wScUYaDOamz5iKTiYBFoxOKzLlVuQAvwIRYihVuzS1s/tI6Bg
gfpzexarxwGGCBTFSOsh8LZcJYC/5gmZcRxUDw6nP5O3dmOR/38UcSFCUHThMJIjwo574q+58Lu/
b09g9bBdjC6omXCy93FCPKSLTo2fZpKzIBveWK5Pq7Rmo5dwnhTnWBp3Ugd89axdfL5g7khn6G3i
4DCX9tE9VN9fDNmDW6ZhYR9FNSsamwekrHw3pU+I41Qyg7G+SChdBgcekMbEJ4s6dQhHW5gEYlLZ
sMtk7+DVKVg8JMg5aBE+XyrBGLomp6yGh0zQbHOw6bfpAyUMqIFHDRRnvOatfksRZUq60mJDgVit
dueB8cKkko26NolLCcJGrchcjF7PinA2/omqJ7O5N1QZkv+VIlAYiAgtwCAtA9UY73AlFwEDUEo1
lgK40dcuA/rEm1vSrUZJECDcnnqR6pqSVvWrnhI/Gx4whcM4AHx187lD4SHAGMBeC1BOhIIFlYMu
xWFVPFSvxlzeAzEs61WJN76yVoCOQ0oBvhiyJmLno6u4UZySuH4tFaCAod1eZlqvjjYon9FZgbJD
NDghKSaYji5jXYWKj+rVwgWqvviBlmy9QiEBB473bqKaAW/T5aZV+qxUPOKlr7F1PwVVdb/RtCJX
BRxWFDKgTAm1oIIfQ+2in+2IVq8TupCBgxIlkt10rQJwNqHhAbeoi+SCmPAZh6Tu2tqpXwvbB0FV
I8u5XWsAEJUAvkaBgYvzIAIFKnGZojev61/BBqvWB7u9AxWQ226eBdg4eUwep071VDHiaME0zS1p
gDbVdlbg7bWWmsFWTSxFCIp21VgZNJTUna34VIyhDL7qWg/L4QXTRJRsaroIw9ePqVn4eSaDV18R
gP4ZDwQ0CDGaoL1ZblSzBBnH2DXumbBmPz1F1NxvXqCFAMEugYe3Z2Agc88zYMCoG/mjpJ/0eivh
hF3MQDgLrYFiRDvDDMaKBgho+X95BXpk52qzprmxQIEVwIKBXyVidEzjUE1oAC5e9WMTj4Gpbq6A
chHhRaIQLiWgSHGhLlVhTLo6t4OXvaKawnfvmCqLolzdc+8C4Ezi4YD2TpGNzbYIyYxeyV6t/AvS
xKn2I+nD29q+VgZHUcZNZ9s8iSfavZJqVZG5LHstpy6wrF1l7jpAQ3myjs3rbbuUI5yLVCP55EWQ
QyzPr38mqeffnohMgKAMF8yWNZ0goB7JfhrNnZZsDQagRwD0GzBOmsPRs4SDkUWNMWnMHs4oxO2r
JnBnWSnulb4hAWDd2C7cxqK3c7mhCterRjcfxrPZB10URM5+aI8bl2kpQkTIgTOQlnYKEdrBsL54
smquq+0kDC9Y17QjTuQOGJ5oD/0/AL7z3fqhkqXxrnTNpcD04cpW0e8nVgPkVgaIwwlSkgdFzf0B
5Uq3V2ltGtxTwqMXJuSqDmAEVhZNjJmdpxdm3zPySqa3Pt68n3QUWsGvQVM4kudisL2ZtVaNm0kP
rTcwOqqWBFXsepGWw/PfLxzYedDQqVhjeGMY9616jLtm816CBJQyGCoqrlB5LRhylDE0fRXrephQ
nzm7bA62agHlN1ABrBNiDnDQljNA1R6Jangl4VTsu+Yu/0SbOzQH3xayskyIIXJiN1TKII8qTqKb
y9IrDSusknjX6i9j83xbwPVewtebOoIP8NBQriREQufWaceGxHZI45eBzX71o0W4vbbOt8WszAMX
BO8DMlGorr0ji16o2zJmx6lyxQqZd9CVnSGZhWx4YRaZ7jV4rWB4qr5Yaudn89YYEABnAFzCU2jo
krqismkbL2lVQqzQbiv/t5MVkiN9bVtRfIigDKfZBcOpqOfMI4BS63M7zMbXFrDNvaYFnrP9SFto
zsauBRsh18Ryx3rFnNVKNdohgJJ9D0i30e/NWga8A5xwxDk4Sg9X04WWJ70EP+zQOKGpHfo4MGXt
SytqxusBq68C8APFY8KRK3V1MOKhdsIC6XE87vfpfusE0AcH4CcktyDkitLG7r0mH9FkERokoOWu
yTdbvcX4V/cbgcXLHdsLVe1T93deHW5//vVhNjweReTnWAe/mbD+pTdQp7M1Eg5F4oM86ckb6ZPD
fjjm5u26FCTsJLN1Y2brEJRG++pBGfcy3L+1mYAjztB1G0hPV+X1I2AWWNTk0dn0yh2w+m3zNWK+
RtXN9hVFgpABzwlVgld4Xx3KkrTUrKPzbO5K8ik2JQ7s9Y7l43POWLBXAq9bWKi8HvWG9l10xpM6
Y3eprHj8enzkEuHgg+IU5wG++PLEeUXqKaWnuWEXIDPXyfS8OrzLQYh4OSWIb5fDd1FSN0xPvDAq
3YPdeQeJReJ/v8gs4lmCq/N/4/NtcGEwbPB70RKMFuE0owk4IP1ndbvlXooQblBrygtDyyACjHJK
59f61tgJpgAgKoSWUJsOYFF9OYUxyfJ2nDIldOkJ0QevTCRnbUUHiFKi2QSd2JwNQXBaicMcr1Ys
ErpfU7RqqvHmDg2U4GpwAFBMjJcviCuWM+BAq47ldCSkD5XpAQ91IwcvSNaWAvgML7TcFmNDW0JJ
qKXZMeqdh4odrCJo9cDWuztiuBIzuLZiJkpxAb6DBnzUGS/l9WNTtkkBeWn+YlSPtiRCsDq8h0OH
mJmBNiDhFgKLUILYaE3Q3vq99A4oqfqAxkG8wtHNNDBtiBofEo02tluSsGWIUh8afbMzY6JPWkXK
iUPPXT3kErOfept6VmiAqUbbgRbh9jW0tkDgh+dxDYCkg69quf5j3FZDD8CpsKWB+pcqq0FZHd7m
cF8mwuxX0UpWd73TDJkdaqzb0eow5I5kAitmCfYO7Xs8jgUaeGED1bWW1ChPxgLNc9DUDVpm9mAo
+sAqXQgRDJOpFrk5MAgBmA4iWS9FsrVNA8fuchaCU1ynpZtFEQT0E/hCgDu+/bW+FCAcBJVWTZrw
ZUJFeeB9drzt7hivQ9dxyBCWxltauH5UcGuYMXGM0Kjme9BM7+da8nBY0fRCgqBp3WQ94egIIVHe
Jgrm8zvJVlrZrOiUNfF4AK0gqgkFLes0QYeCSuywjh/NLybbbossvNHRjosKd0RnhKxuYVMyMr20
wyH96n5RjLfNexTPNUAJ6XhJcyu+PMlxpVXl0EPDgHg2fiTTr9vD89UVrn8H1Kh4mzvwWa9unsjw
inyuFSW0f9gW22ngna/B+Vt5ssj9iprB9clR3z3gxyIiupzHrLeq0mSzFw7RW2Nbe7Ou7/Jos69n
LoQIixUZ6pxGXEhpfakOuQwKme8UYbHQY4IGEA5uZwPbaTmHbGizOemJF3LoMsf7Zdsnkt8bX1Nt
cxYW2LfQNmq2QbxkAKl1KUm1QfoDqwiXhk3HFl6f1hqHgurH29q/Php48uJ2gHsK1LCr1xxIEqy5
YkV3Lo3fxdGq/9o+PLqXeQwOSFXoGlzOoq8iZxxLl5698dmNd1r1L8cXrB+p58poKcaP3J3zuhke
x7PRow5gGf798PoEwzR48ziPxIteJ/W+tQ50892AnmUsPd4O4OKG87dcHK8gSMc5SXtmd45d7AEa
vd+6+u/+C9wYU0O0QYzcK/pEEAYqmrOjg8N7r5LNL+nl+IKP0amRTUyQ06G6PPtc+EnZSARc2yYk
phHrBq4olgduxnKFYoBeqCXL6ZkO3zPT2E0K2E0RuC8aWSDx+hxAEiez11CLiuQl//3CPfbaNh6s
uuvOMTs2nt/ImmNk4wu3aEKZkhgdxgfB+uj4ye+tml5+vrBTR8vtnXyg3Vnpop31Y7JkhXwr34/c
NAeTROEGZ1Vero890LohrtqdizL223sNOG2bZ4AmQbwYkLPEVhVLQqoSxHDzRPNzWnzr9iX7vnl4
B8fA42E3KNgQ1n+23cku6jo9925A0UYuMaPXdxtQTy+GF9Y/iRTcrBWGD3LrR3Nf9v/y84XbIC+o
QZQB4+so9f5Zu/Hh9vKsfb/l4W62OVAGoiVL9U6Tps+zkqXnPN6b01Ej+1HGX7Oyg1wDT2gbNCaA
hBAbJ01W5cAdjdOzOqjgmrpv2fn2HK4FgJATQUME3ZCuhJu3nMNACeruFKs8s+yF+Ga32UtdDs/F
X1iIKclSFDRheFBPHawR+N0a8JpBlfvvZiFsVBxAWiGEVZ4bv0qDWca2xjfi0oFZzkLYqDPJBvir
GD43J98yvyr7qf8GrtvNpxlxEhewbPDz0MIq9v4iJY6i5SQfz20FhsQcJH9bccAAZYEYMerfEFq4
Tr9Vue1YvT72ZxsQpC+5Hm7WApAyEEIHjhncVfHRQxUg17FCHUB08VgV3i6Oyu165p4qEmMg9EEa
QDjRSRm300S96ZwkD9Ex9jaHFwBwcDG84HjF6RjFEcPwuv3WF2d7v219EJfXURSAKgyA2cMjFlwX
M4efXTTGfG60++dcu9s6OkYGZPJ7BgP5Q8GJ711nBrhzMpzib5W7jxpJLZp4BnDFL4YXjF2MKqUU
TCnDyZgA6tJ9081Aqw7x1qCkKEawR5kat1pkQQwzdzUYq2RM4aK9E8cXDBJc18ijCcYvPSQapk80
l/in4qUAAaj5wO5E+coK34dGslhl48BOWnPWvMBVcQxeNmv6UoSYi4mMWMlaRGBOmu63zW4jFzho
KjADWCKQAAPjEhmZpc1OPaNvMqNgp149uuWjtzU0z8dHpgjxQZ6KQTnAcvxeabWqS2J2QhAGfVKp
v315kAN7r5gEfiM80+X4epTkrgEcgFMKioDEy/zir9vrz63M5XWACSCCimcfBypGiltYoC5hFHwU
Iz1Z9b1CUGAK9tV73AaZcr4taGWzgq6YN3vB/bqGQUdFSY4TDSLKxPZJFGiSy1k2vHAWQI0GfKMa
ww/5mzL8MLfWXL+v08XnC7dyNiWsHAaMr6rftfaUnm6vzspJQ30HglMI0iEQ887BfOFbFEZhIAhZ
gEy+OWjsN/gKq16GrbNi9RYyhL1UWaCzAL9yf9LigICWOd97DRh2JY7wiiKAhYIta6PUFGkl4USk
aTd6k44l0l8cbb8ZNwZ6AIGFyytwkVHyxFfCnHSWPbZ6e+oOCjl7tUQPa1/v8qZTRMzRJCH6qLGu
FY1Jm/aUs52VB9awu63ntfER0YY5hcWAWyRc+sXAHLVhGT2Zyaf0ri/u/93wwqVPUmpVBsXwk3W2
irdGkihc+XpeUs/DX0iIwO4trdFUJEqXKCo9tUbgpvvIkbz2JeOLAcKGKmUSE4w/ZIFJ/EFiTFcO
ABIJSNOiUBxYwWIc1XDHPClqpTxl412f3Uc1mLJeJhk698okeLqCg97gLeKIhe6zW9bRADqmU508
au4hk1UPr5iKxfiCjhumwB+uMH7avOje5yZ9cjPJQsmmIOjZaECjbiQQoYJM/YvdBrd36fWdA7xm
3GaooYfJuyKQAomrHne2MZ4S09fN7whtqvo+in/Nv2/LuZ4G5OBqg50wDP4sXG7Xbk4KxwKy8qlK
75J91m52UtF+DURaFLwD/AkO0nJ4qjcJWEvpfBr7f+K7dmsZD/AhUFaowcSheAF7STAVI7NYpkYe
O1HgBBhv5eaU9n8EoHMFGXN48VeWmjGUsVr5cBrob935vZFMlDOEQcdYGlTDothJHL4FRmnRKBN8
+IjssiP62CW29PogQABWH89AkMQhf7Fc/8HJImTlm/FkZZYftSdXDUmxtWQYswBsLM9OAVYKFk/I
WeSoL0wdkNmfOiCIgeOkkzxjr20SYJc4sjgOAofJFPbo3OcxCvIK+2Q9UvWrW+f7zKv2lvZ2+yi8
IzAu/TzIAf0MgqjwMnD3LBdrJibp4iZxTm180v5Cq7JiHtp/2PQbrTh3USV5OKycPEjjfT7IuV0n
FYYyxutzgrQ+RlP3qQJN7+35rAjAZBCYR0DSQVxb0P0ceW6ljmV3yjXb/wyGnQ+Nj3AVomHgXBbv
aQZ8jjaOu+6EcpCdvgf6jGTzcuMg6IOnUxFx01FRj/qFpT7GSnUSlEF3JzsG+XrypUu+0OqT+wo6
nkyGkrq6WBeyhD1WFkrs9QSylApvrGSnNFuLAXBK0K+BMgN0mwBxV4QsG9u8gMvX4hn0s7OPkXPc
rm24kzAnHkoO0bGxXKxo6GIlSjPuufq9s7fpZr8Gn38xvrBAlRbPVk/S/lTOn8A5nTuS/PB7lkvU
Nqp3EN+GZ3BNOWMxZZiBItyfPKDIluZeTe/oy4R+xE59s/Odl9+X+UP9q2l29bQbSJAWYTt/hguK
euPbS6nxg37rU7hBunhpVJXn9bpi9KfJqf1GeWLKjyn5kSpPWc5RMqzuNMdf9OR8W+yKrcZOR/sI
igjgfznCXRkZtdEWWYzz+o3+QPoDSYrbAtb2OPKLeHmg5p/v9eW0hjEtG72e2xOoxZT6qGwtgsAO
B0ckPCuEu+C7iDV4VCNJEU9OdyIV8UcniNutFWaQwO95PJxQR8CrmpYzaMeOMKPGyyb5qv2af25d
Hp5BBnYWTBnKacQCiKxA2fNMWHZysgON7iKZPb7W72J8kfphLCY7siaanSZ311b3o350ZIHraw1D
BBqEeI0fsrGi9x4Zo6MV7ZSd2O/UPXiaxAaszuBieMHGUPTcePk8YIU0n5X+gA6krcCOaIxEmwhU
i5AL8pZiCsrUmamnZoMZ1EFEAgB6EnKXEb9mm99RS0HCGe91qynNGoJM7cWtP9P77ZsJhDGoRUWH
DaLAgk80Di1r9C5/30x9dpDhePKjurRQ+Hob3F/IQiHyKO7VduhQEWa12UkBwZh1VJ6Mn4BtKWXQ
MGsKhzmCgwq4YcT6BRfCTsymzk0nPYEnzfECHQzD7HB7oVZn8keECIudVlqhM9tOT1G5h7Yr/cVN
dozsc6nxuHYjsWYXkgT3LiUTGQD1l548ze/SQ84OE0CVesk9tnYEL6UIZ6StaeOWzE1PXeIPgw92
wNvrtToLtKGjrRcxW3Ah/h9p19kjN65sf5EASVT8KqnDBNut7nFYfxG8XluZyvHXv8O5uG9blNCE
fHfWsIEBWGIqVjh1aqkCU9kaJNmI0mswu0RxmtGh+ZNeXB9L2ZoF6oUYSSwa8a0ap2lK2pFJL+nV
JCgAPPb7w/I4n4yaC3cDEE++IjPOtNQyEnjPanCozaMl6kq68f0sB2/iFSKAPPMxbTVvkFhImvyq
Rj9/6Mnfu1dnMTqTfmcfxHNdA/JS59dIvaTmdX/eCN989/HcK0dGhJBq2AJXe/5qH4zs8+Ov37jU
qBtB5Q4IdBE45wnQB3B7hFPbJFe9gxZ/k/S3vZAgKPGFBG4CM1LvalMxCdoh1w7D18cT2NpcnB1V
R0wewBc+h51Maa6Pc5Rc6+QYOIiLPB5+vT6svAkuIMMzIYjK3TCjaahBQyg9Up+j8mkuXmRR4eWG
hQkZSPLDSAI6GPxuyxOEx6dD0TN0Ufst6dDf1KPVaWyP1nEw3eZrHDvq/sj2UiKnl8g4zO0wQmLP
qhe8cjqbaKwqIu5cb42GZDASSe+EwMDkLeclaXXRRbGU4V2KHCW4BJH3eHM2BaChOgGaHT3N+GL0
ORhsSwPz81UqnwNb8izanR5LWD9ImAKgrjhZCICiTe9yCqM5qWiIYmTXrvUyLXOt5LVsn+ckdu14
/2QALISHzvJLgN1youxwRtc9aQivxceaHEpT8LRurBVwKuhYh+gCAgG8tSwlVTKVvRxdafNUuGW6
28RBdwAUPSG1x2pu+CI9qs2xIoPb/VoNPzJUrAiU7MY1XAzPHsI7JQsaojJqSgyfxm6Q2G5iDJ6x
lzwGWGQUbQF7riOIgVgMOwx3QpBq6gOr6YubrHkFLb2JRp6enFt1t1WwlMP5dtqYlrnUQY5Z34bS
mYZ/Hh/a9VZbQGyzhw5MOwgBcPOwjTxDxDiNb+1Pw3iZW4E5sDY64BmxMBKOKsN4cge1S8xB7pED
RZTY+suQp2NykaL6ZJDqr8fzWG86BMHcQBUaTiz43pb7EVapNcV5F1wb6UK7Yzgfjf2mARwMVLiZ
iOYivs7PRS2IjabSUngLx0P5dyHCTWzsxGJ4Ts9qVKsK1cbwUvXV+rtsBVHDtXZCAR3ihRZg9PDh
+dwerRuq1mqT3UCxQwi40L/Z2c2IvWC/8gDWGXAAFr3H3dC4eehIk5mD3ua3Ek2JdENyzL1t63D3
UAgAOwTqHFEfnbvgvUZio9MsevuEemtnBKHP47O0sROL8bk7Udpo/ZuVAb1p80EbznQQbIVofO5O
I404AJmO71fHczoeLYEZsjE8Uj+wQgjAVYAdciYCGCdpnStldpNsp/i5lyEei78YnbvRqdZYRW7Q
7AaoJzhSG23344DxAf5nZUkq8sTc4vfVgJW34+w2A3aTeJMIiryhKBbjc4tPlKBNMz3KbqZ2qPvj
PLu5iGpFJIKzA8dZGlq0Ws9uKlrUoUWxdVL2sk2hPBx0Ccz+Y82pofiW6q7rooyoZYVVqn2jeqqG
3RbAcnw2xbvnTdfHsJjGIrsF8xmkZcKg83qJluNzV7gIk2rubJzRMPdK4vX2x2wvVSOWCMqBPT5o
XwaIO3eQaKAPZAIs5ApnF7HXQtRjb33NMD58aRSsgN8IhsxyicwoLPIwD42rWn8sz4YIHrZ+OWEL
A4GJ+nAUMOAmL4fPqqwblS6YrpkX/V1Gx566k+3tVXQAbiHwB6p8OLzAAy5l5CjstRu9l69peRnH
A7F3K9Ll+NyjXIENUs0kjB+Ra9leVCIYf7VGAEqiqkpFOhToJ7SIXH5/pPRowxqp3VVGd8BCc/Q6
cmTzS9j/83idNuUg7g14MHigDL7hfE26UbJkgHtigHqa3ssrr9RKERxtdScwC5Tcqsy+QEEgbxYH
Y2dWeVJ015SeEMSMTI+IupmuzixEgGsFcRnGB4Ba6OWCJb2VGdagIVMQnPL2/OXxMm2MDlQPCPDA
9QVoBl81bDWoAJCmfLpOz4iRhdXhfxqeZ+aU+r5vshnDD9arcuqSva8ygxv++/V8EjehATHqHsO3
0jE86NrxT74eAT5UVDNkA7f0WVYiS2io07V/VYpzHz49Hn7j8ODr/x2ee5Yz1Qj6wMTwU3qw0K0n
+RCLSHw3theeDiuqhnnN1Mby8BhSPMVJUcnXuAmc/HmyRemzjTlAAMr+cNPQKIQPz7TFqJbDFMlX
qgdOKBFnzNElZhC5blvzgBQYGMy3RQx8OQ/dhj+FuyZfc8MrR88Spbe3pnE/PpN/93aOvWyX0Yjx
G/lTHl9ocZzj8+7dZvAVlq0l0Ek8vF1Vy7CS02BGrPgQD08hcapckObYnAUKY1ErBKC+xTuGkU4j
Tanm+RrTkxq6fXre3ZcduVpG78XqkUxocZ7PrQ4MdBhPjfmq1J7xzyziENvYZ9S0EVRDACqJmDR3
JeICPd5iqQZConLnzDP21lTh8xfjc69nNVotNroxr2l+QJNZtBzRBO/beg+QPYEYRBhwWkFJtzxJ
9ZxpbdnH2pVokUODoxYfAuPn46O0XqWlDP60Dl1V18jXXJXYsz9G1W61h+GZwwyHDSWefI2hhdx0
UYwmuRqj9Ny4RZUKUoub348IGAwZVLbBNVmukaQVNW1DQ7uGeJEt9dolfzADpEWBLEBuF9FjTnE3
hTy0cjcoV1K9jdKlPz1e/609Bu0MSqoQCmPsJMvvn5vOIqGN4ePkUs3OlKNHt/9YxNYSMbAQAFBQ
eACKL0VkxpjkyVCrQBye5ellvuwdHiguFCBDVTDaWD70YhqzZTSIl/hyUrtOKuSkNfB5i5QleDDu
x+dOaKn0cdIkGH+qfg/EPGhqe5iyJ6vtBddtvU5LQfw6VQHRygGCCBpO9yBSjmdn/1JB0Vko+WKJ
FN7ES+1h0II40P3KBD1Z2zrynwhAio/RqiBnyfPCSNI4zSnq6Hy7jlzZkcC7sXsGGJURhoBhH2AK
TiXZShLpSm/IfhXiiXZsRXDb1tcB9u/d+NxmR2E7GtWI8aXOJbanpW789fEMNo7TQgK3y2ac2nHY
QgLaZivoX9o74c9EBHjYOEp4emBnq/BMVFRbLa9cj6dNtrpB9k3zUxZ9kv9glViywWCVVoiic6sE
iYkRVrHim9Y5VL1yduy3x6u0tQ/3ErhVAvGthn7HkeK3ZuzY9NwEyPz8eCxja5HuZbCdujOUQPs4
o089ZKSaY05eLkKebc4BzyegmYgUrjR3OMEMA+2t4s/aDy17tYEF6wWG2OYUUHHALAy8bzwDQx4O
hd1HVPHLrHf6s6XtN2KQ574TwLm4KpVTPW8bxR/0r92xbQQI2c3vx9uAttCwkEBOv9yCaZjjWi9t
xe+jgxV6efQH6gIZ0f+OzyN8QzpXU5Aaih8rpyR+qvbb8lgexAkJHghgrXmXE05CFvYBerv0xmer
ffv8+IBuqQoQzjD+OcSaAbldrk4r05lEFZH9SXfyDmS9DpieelF1+6YUBfFyFZEF1rGBk4KIuZGl
s+y305EOl3LwiuosbJ2xtdMozgdWHK3fkLni7Awr7WJjmGTZr5tD+pxIh8dLxZaCe6RZOTIqApAC
hXPI3eU07e1GshPZj9HVsTjKv8vxNJGjrryFotjkxrVGWA9iENODTczzbhjlENVBHsl+H56MxNMj
d3crc8aIcS+CLeadZsqoNAzqhNkE6a1Bv1URH93GljMuRigmE38Rng9DohW4Gm0y+5ZZOlLROmiK
OCqvaSzYla2lupfDfr+Yx0ATO9VmX9IOUePa+akQUWazc8NvPCo0wemBYDScas4gGGHlFK1mz36o
PE3jM+pZ+i+DiEp5cx7IRcO8ZJ7QyhmtWyMye3n2J+VU16eansr9oTFW8AYWZRS9o+qB97Vku5cs
DQTjvuEmWepqc7HfukQxC/CzBkAIALtyexE0YdnD/pv8uXVh/KXe4wu4caSAV3qnvbXYDeT2oQvU
FE+FTPzGOLbWT7OMEBM4iliIN3YbUW90xgG5HpLePHywR5BprlKF+En2mre1V08xkGS/aWG7Qyjw
7LZmhEAZ/Ef4Xhu6vVa1KMtGzbeS5qDpz2jSTTon282Mj8uOIof/l8PHFRvGV4sW0Zo/WB/NuHK6
3RVfnADOGCylFl4qgQA5fQZmI0sEW79xO3CoFBwqVt0Kk3B5y3M9IAWaauh+0b5W6rmir0q7k/Dg
fY0QmXt3XACe4Q7vkIbR3Mql7sdac1CswRv/wNDBJP6VwD0geWy1sWEUup8lb+NhFFFObLxPyEUA
6wAqXAav5YaPlTmKaalovoEuC8GLFj/bxjFJX1B2L3RYN/fjThb31E7NqPXISGk+7VQnU12r9Drz
D1zJxYS4Te+6ekqadyGt+0veH+uFkgUzFEpCYJWAi2J5pMypHCW7LDVfqs5lcj4/1lUbtgiKypDt
AFAK3Fl8QCIlRpbnSogLkTnSj1yEdN1a//vhub2mRWdMcRVrfq+hmZPb1q+WJkgWMLuYe/UWM+C2
2ArzYOhzzCCkJwSQC+pF5EylA4AbhTMa+61oXGzA/rAR7IfT7YXdDGU6ppo/Mp63Q9wJNO3mfoD6
kEGykJngvdUiHYE11GfN16NTmTm2iB13a0OAPMaJAjM7clyc9kATg8rKylL1yXDs6JFUTiqiHd96
LO5FcHueRcOQIcei+hEKe2ZvVJ+LyE13l2JBk8PkZBBPwJlWtLJDEEpGoYSqr+du9LUXveFb+wAL
mhCkri2U8nDrNMxSoWikUeGwvprlR11EOb71esNqhgsApBcCy9z4ra4bSd7h8zv9r8j6nOXHAHVJ
/Wdif3t8wbd2g1XCMEuHaV3OpalUxMLnXkJ8on6K7UM5P2nNkyJiQ9i6hPdSuGuh0MZK8gLTiW13
Ho/hC3ijB/MUBw75HQR/8MgySAqiqHAIV3XVYYWE1SRl2Pr6UP9Dk7MQoL+1+yzJjEZA8Apsnug8
17O5sNnh6vVrjL7AohZom5sCYOI75xIuIaez8n4iZY84N2bghR8k2a0/jCLQxdZNZzwb/5XBvUom
OBclydaZP/49Go+tcu7634/P1uYyAfeCgA77MbhdT7oqzokeKL4qXczkGa029o6PZk8IlsOYhimF
Kvrl0xc0MtquDzoM6SJz6h+DLLqF6wkAtAumPChcQC/QtmopYJZV+PsSbOjxZS4Nh7a7gYqsBApV
PgyCzhC2XFAnUKaxllId6jyRD9aYutEseP7WigQ1+QARAgwJy3BV/B8G4KZOu1zzq9ab079Qu41s
sxx+J8Tbvxks9aKinAQMlbxGbOopQluSVvODD6PxHNCnPxke0UFUNwIbyUezx1Ztej3BwyenLz0o
NpvbH4wPmxl5TtZWlwdS1xS8M1KMjEIzuVl/alX/8fjr64Z1gevN2IsY1pIz0yIzG63EjnTkE+C1
nsH+k4qMqY3Typg2mGeJmoZVDyBAbMpQ1yTZPwaafCrivRS5cO2YFQjef5CAI0/IXWe9nGupoNAY
WjMdPnbVeHi8RBvfz1jsoJDQ2AYtLLmnSNFoUsRDSnzJ+qv3u2r/DsN8MbELAKXCJOTuGmAEOevK
SXzw75bDF21/HB7xiH/HXzmnYUZNo7aIP0S/p+I1GQvHHk/7lwgKiZHAAlUL0NlSIdU6iGF0ZSB+
igMUf280kf26PqYIFSC2AuMJlwBndSlAbkeQs5ZJ70vZMUepXuzEoUBRbIkAKQxeTVA9kFV0pdHb
FPWtUutX8zky/Sw9ExGh8KYIE31OwCuMkhgeLdd0MTpMa1rrK5mroZ2h4uiWYBbrJxo67r2GGLCL
NcSmjlJ1DCpz8MPxO6rnxuS5nF1rf5IQtA5IiEB/I2EOqMpyO9Sp0CN5MgbfBmN+VMZOtDurAAGM
ZdaAxQ9Lk7tzdk4SJLXD0S+/JcFnTQRZWNt9y+G584om36rVFxheLoH1jzwzBFhOdQZDddraye3e
kyUBGma9MSz+DwXC8vRrLULqKFYMKSx8tMC1B9XRkkMcErfc2wUXNjneIhTHMMJheALc1gCZRLte
U6hfOAZw7bYQ275+uTE4TH8VEEPUj/GuHtCSdEzmifoRqrwPxm97clTlIOpitb4qTMp71g2c/asm
U8jKRHPcQ0oKRKZDqsgR+XtsIZYO+EICXwdXpH2mg7ud+mCBAoVPIuK/2RwfHCKArQBlBVKC5R2J
GtJ0JfKTPqoFc5eEux9uaCm0OwaKi0VXeLtmREMPokcp9aXhZia+SQ9CGNrWDNib/c54xwoGlzPQ
0Bsj78Az5RczdZ6mSGQYbO0x622ENmsoFFP4iBqaZidWM4WNH2UuNetzq0znaj/4Bkr9Tgjns8xd
2jXxCCFU9qTKCa57Xz79vX0lEhfYDZhRyzVqJtL1QZvXvu7E40GTvD8YHmwKiKsgyrWyXiMbnMwB
nUrEuULghr8Wf/3B+KzeF5Yrsgo8QWYtBcmY1Bg/KL/kJzn5vH94+ELIJQCYipwI5wlNRVklFN29
/Ljzpjc6OLuHRxQUthnUEBoB8MgnzQgUdEBTW1/+PjbPI90NS2KVmP8Oz339XGG9ohjDd4YXXWZ5
t9GE4WGaAcwLhqmVF4cC+KQ1wdTgh9+17i8C6vzHq7NxvcBehGwUoOCAa/N7m5SWVEVT1vmyVDsy
nNCs8ExRBGVDR0AIYDyI0yDqxOPBzViWUHCTd36ul256CGJRfn7j3XynbwXCDc0KUdmzvGBFAWKX
Tg9afzJexvI5Hl8m1sNNcM+21goYCZhm4NK1EMRcSrHbpgoTCWs1zbkT0l+N+kuVRAQjW2t1J8Ti
rI4ecY3C6LFWjf6tcjsquMsbc2AQWOZHAP0MEtflHEakcOpOVhpfCk6J6tbz/hdnMT6Tf5cKVkrZ
ygsd46MmWbLfBuLOIn7PDdsCRh9qthAkY22xuG1Qo9xWRitt/QY7XCuTp6nfGnod6TXsvj6+HRub
weoYwIGG5weKlXsX5KZWupGWtf9Nsf1sEqzVenRW/syQQ6hkRAdzzl/p0DisVWNZ8+sjac5BK2DI
3hgerw1CfchsElYey23FrOplREfih2Xo1HXi7OaBYL4DsGfg1EOJ0joXLEvmmOgTwjPhr+c++mfv
2hugmcDgNuAka8xQ1letoiS97k8fsuZjUAo86rXKQGktoqCoI4GQVW/phOpNrFFF9ZvaiXS3tr2g
PuudwKDf2ANQAjIAHWwXPKCcYrKsENSAQSP5pkPrr1Hw5fEarW8zkozwgWRwlIK8eoU9HyKrUqrS
8uO+/dyBhojWBGBJ6fNjMVuzuBfD2XhxpmtTblborKYWjjI7/bjbk8NGsMwToPo4TXwH6M5oUYqp
YK+1+qeK9hiC72ervLTiGWwbwR9macMp4ZRSQBLVoIWq+3n2M2yP5Te5eB3Vozwf4/H37qXCfjO4
DXhpAADlRCkWGoqnFUGo7CCHz7u7lKI1Bu4aKBNQjmmgcwKHEp91Es29LBk+VZ2kPLcij2pjpxfj
cyrJiuVkkpXY9JVbHaSOFXYCe2NDAIJ7MGaA1IaHq3ITSFIpb6aykv3mOekvwbQbQGAshue+v1fR
R09KG9lPHTNwABTfvbuL4bmLUBL0rs5HDB/rXhK5sQhKuqGU0BzWglaFO4sl4k4PCpGCJEgBCJPp
70J9DaKnQDrateA6bOzBQgr7irs3Wp5M0KBUQLYR/VchX9Lg+HiV1rMw4coiHomZoLkEf926VJK1
DMA2f8iAcjlUHWBIzixyndlaLC81pCDkiYbDLFLC64x4SLoZTVAm37RP+fxJmj51oqKJ9UKxTDgY
CREqAdUb73vOqZopTdIU109WrTnQK7svA+r08O0scM+UBWdeAMqIRLkdFVc9oI6lpM7+FA2iSeA+
Bd8RLFYwuCx3Wq31JM+tmF67DNQhx2j3QVoMz9v1aVDhcTUxfKR+ZlQY0dvjg7S1/jqyxQjywUFE
a7vl58djHSuJpeRXUAM5aqc4xW5EAvolGvp7CgsGGE+lpIZ5Vk9hnl9Tpwm+FcXuZw0xHeAJ0SAO
bYHhwC2/f5ZpaVqjXF1VCgbaxkFtr/d4hdYvGyQw/lnYMXg6eQOVaqPSKoVSgSvLjWSnsF8SxZHz
V5qgy+fubBwi98jnIseBaCtMpuVsulais5zP1dVr7I+27XWdazjKuPtOQAquA6vwwTPKEzPk4NRt
wgFNAbRc9oLZdpv9BXVLCZxNNloZnOoRErKOukMse0N1erwrawUICUhwMDghzHqVnes7BWuDsjwt
bLm8VulzXiCEe26651YEd1nfDphL2Px3JjYk6Dg1Hk6NUc64I9emLVFi4qCcVaDItyQgK/QO+Huv
tV7Ow4ySaLRDq7qS+DMtLrs5KMGwB3YjZGyQBYfXyKk/KShmJYvj/DoFlzFx6f7bjfER8jFxoGB+
83igEtkg086CDN3EwSmmE6eVzrs3Gu3EYc2g8IPtBOesK3o8G1PLuLi0Yyl9MOpnAG6zSmB1bBwn
FvlELTEKNBnb/nIbAkPJMmvo6VVy0vrXr9T+WQsu3YYaQQQIbV0Ybh/KljuwKYLHo95CkUt6+poM
uicNmleB1H+UnWR0qubb43XbOFgLedyMsqgK+jqBvD6aDobWHmRR8mltHSDsjRsIQxOm8qoVZC8n
85iOIHAMqqMVRI5mOZUmuOZbs2DpfBM8lAyKwlmDITinKQ2U4tpN31X11yxCcGzNAQFXdLKETcgC
Nst9VzLT7DJLBcnljbSOXb/Emf94H7ZOFtNRwILhocaKLSVUKfC+NYhmr0V+0OhFSm5INyqC47u5
TCB4hx5B8Bv5lKUQVH2XVt6m9FrZv/JblwjO0tYqscQ7zu8Wms3KIpBOzXp+LedfxP6sVF/U6ffj
ZdoSgWjTf0oGlVUpSJFEfTZVQX6t+lfLPPWjpwYCS4TpuqU1iwwNQk1QJQxVw5f/2lVLQL1Ms6ud
+zKmkHwuVeJM+CMHb49ns7EfwDWhDxJ2BAUoq8s+5njIex1Ky/xqoABVsB+bw6PRAiqMELZBfGu5
3cE0B3UbgwExe4s7V9gBabVQKmpxkIBHUBz/QmxoOXyYW300B3J1G8ZPCCA5k3Ks64MWneRwt3kO
ASZjPsJrzoKNbKZ3zzgZy6Gr6668kTx3T2UoInDamgreJubqgUtuxRZuTNKkRlaL8RXwCk8eCLW8
5mdT/YiKv3duOVsq5A/gUeKmYFLLmWRp0pKRavXNAILxkIsaj662HBUB6CmLND+rzl6Va6idNNTE
KOobrc+S/KzsTbEwjlzkkYFLZv07+GRyk6dBr2VRfavJ7/BAqOB2b309aqUBw9Nh18KfXC7OPFDD
Sg21vtmq97PdTU6Ej78fnR2Cu0NUdrnRmTGpb1X+wzWIwMNYaSZudPaw342uJW3Yo2FBffueTFfp
+9B92XtwAEFBfBSViSiFQ/ZmOT5CQXbRh119U+JDER9ENOHrpV8Oz92wUZazhmYYvmte4/JzJiIw
2RgfCEvktlB0hVea778zzGGajnky3gZz8PSi9tSvu9cH/dhgA6CWHMRQPC4rDJosMuJuuEW200Qf
Imn/+Ejxsf6NeHbWvJmGYlSThYKrW3ts7BKxV1E8jh3uxbsDgiboUiTXEeIAHJjb4DlPs0k1I/1m
p9/15Bajlks+iiDB61OKkCXIV3CJN+k59WBCnVes3ZorIaPXNvkhElHBb2z1QgZnZfSt2cJEh4w4
Vr14+FIRkd/I7hK/VMggawgJMZ+I93+1ouvyWIGEMvJy8hHa5JjRX/L0hKrHVO6fHp+sjTWDFQD6
A+T1GSiV/f7uZssgY80oaLxu1iyfU9kDTyHagp/2CwGdCSguWZdZyFkKKUtNCcJhIjez/zqbh56c
i91k2MjHwqfAo43K4zU+BE0dAzPMU4Ir6CnJOWydx1PY2HfkoJCNBd4P//FOno4wNYkaSm65dGh0
V9nN0smSBkhCMYcevUf5G56ncmCnjW3dWv3v4UfUZILv39jn+/H5iL7RmOh7glDqLSt71ktCAw2i
ISLX3likhRDOaFLqcLIiCiHohFwZZ0lwjLaGx7sJYhnYfQg3st/fnVU1aWZgLw0T3sPzr9AS3IT1
6ICvw8sC3S6ofZC7Xo6OpqBEInFHbm39Ij1Z+fnxAVprwOXw3NoUWqqpTYTh5fLVNp/6+WmYTma6
O6+Pcsb7WXD6Kcvnocykltzo/HMe3+K/H89CtEicHlfLpgzxOpBb2Z7zD5QIdnhzkaCPEG6H7kO8
dLkHACRQIy51fL18tFJnKh3tV2HvTVhjieAfArqL9uZwqDmVF5RKlJYJHrt81Bx7KhxaCS7b1ioB
I4wGmAgtwl1k07w7qCD4oXmc2PoNHVycGOT/u5umsSncCTCXAoykmJMSef1bR3pnsLxAbvd606ws
FrQB8NmRWYGspQSp6gnii6p2+1KiY7QRiIIOW0uErARD4iNwvYrygr4+jUnZGbehyNy6dcxBEmwC
W4PlOwo7AO0c4SAi9o7WbMsZdKkW4Z1uzVs/fJxDz86fhlN9ten+G7EQw5nGUp6koW1BTBl7mhfu
bo0IkwkJLqC0EdEA2JzbB2sOJpQBt9otag5Nf2hFhcrvb+9ymRD0QV0bbgS4d3CqlstELGpTasnB
TfnUmLqj0tAJ9J+l9tmOC1cqXaVzyr0N5/FCozYC6SIAOgHl5CNOQWcUljmWwS0Kw1MgSUd/r5Zi
eBFWI4G0BUAR3P0r8tZugEqJ37rJaduDZAiiKOvDi/FhYzJbE4gann0k1Y0o70gavyVoNgQ6vv2X
A+OjdwR4I9nffCjL7spOzoCzuClq7Zj5Cbi8P1igOwHcqWqCUSunCgJK+di8yepu5QE7Bv45oqLv
lZnc8HLfooa/DKUb4n1pCTykIEW0Xn+Mjx0A0o9ZlHxwJlVCqS2GQLrl5gtVToOoMHZtLKFV6Pul
YBC2lepQpRZRNEVP36z5idpviXGk0+5HaCmCUxt0rHS5ayFClzxE3/JwL0IB5jaLGIMICU/dipst
BN4y1amVvmnyU/5ciNgsNnYAEBEN0R6UEcCp4qyZfoiyIZ+l5I3+jFo3381dh6/H44zXByU2oFvi
VietcjWvJjt9Q/sU1CcUX/ce/+XwXMRb7WujNXsMn9MXq/tQm4Lzv356FuNbnBkDSj8r7TWMr3Ru
aeZgTXDSwknj2o2tTGBXbpxVOFQImiALiCebD52MiWFEmZ3TN9P4XHS9M44nZRbMZ22WMXDcvzLY
abizZ6q8QXK/hAzpUA4gEzwoYeIEh92bshDCmWUWWPiDLICQAhX1c/Iy0/1XAsFcPDxoZoOML19q
OzSBQYMgo29fmunDmOyF4CGAizERC1bQk2IF9Euzvh5DGpm3PP27LVyyu3UKxgc6FFVn2Aukg7g9
yIo+Q7lcYNxG2YufhN2eNi70Ynhu9VMJzSzRfdm49fF4zOJbkU6CQ7QpAfA4pNvx5Gu8PZapsTH3
84AFqk0nBsuEPggkbFwFZBvw6KDaiJECcEopCdB6U64s8wYuxL46GOkxELXp27gJKH2AXQxX/f3K
LW9CEeuaWjS9dQNe0tWSj4X0Uoa1m+2uJlCRekBcBvzaIPVHcnwpp8zjLCZWZ93CpHwJnnOhCbOh
ohYCOA0bqVFUT/1o3dLfdeNF9lGPXTPzTFE1JrdggE4zQCpcamQgkCLnyT5C1e5zkF2Rt1h/+XYq
6Gv6bZfa+I8A1LogcYIkyuolypqmBc19R97kPvRMdC3uVe9/k6Au96LJW0AvIkwBlRHSKfiDCago
KIBDB1MG9gz3GEUUjlbRKBhek05xEp33GatsgRCcZhyqcLSwRPzNTpBKiYxReyPqb/tHSL48Xh1+
g9G7G6FpkJnBYGI3j7t0ttx0eR0WiR9FXqk4teGT1BuIIDjDXW1UfcFTRGENCyICh8cjFpuCNFY4
VBEKh5+U+i2pv4xk5zq9i2CvA1bMAvkYd+VSZahglVmhH9RHS7nR5PJ4oTj9x6ZgQvmBDQNlvexu
L48RRefoyZ7D4FIloaNob+rOlpvvAmByA2WOJBkIBbkJZJR2ktpo9iUfDvLR7A/7vx82Kwp6gS9n
BNjL71es0pyUULcvWf/xtdf3dQZ7/3jkpRG6Yr1cV2DOUSZUkQvTRkMtvAxfh1zg8WwcU9DLI4DL
jiguGll+fWJICZmiIfQb3QmSn8RwVdupQ4FVvy0F3athtCKuwXvreQiM1DzKoR+qzwRd+XQ3oqdW
5D5vXAYG90L8B+lvJI75K0f6suqRJr1kte5MBNiTp51EAGw74MABvguthLPEk9krVtDONVKxl7Z1
tfosbKu1sVCoRkGYFUYHTHw+2JrLsZVOrYyzWoDua3Bk+7kER/WwE5+DeWDXATcCwM/AQlncoR0z
Sw/VOrQv8882/ZR96frd5xYCGB0vAWMOoAKcdg11i9Z6aFkXGr6CEdbYZ1W+fz9AM1gq1pwP/1oe
W0VqEMbIVOtiSsfpg54I1OpaJ7GNRtE8yo8Q/eGjfPU4GPpsW/OlU54M9XUujnt1BjYATLOs2Tqa
OxDubaNN2Bg2HedL230ck6dIxIO39f134/O9xIfAlCwlxvj2pyxwx50GJVYfP8hagrCdVRHwJuto
WohFj8F8QZDSIfIzcpZTImJP3ZrDvRDuiDZ6rg8GiCgvKSi+JGdnLGk1B24L7Dk2GvSLny+m5moF
aqj+2r/FyFehptZCvQUyvMsTOpnVZKSlNF/y5vulIT8ej75Wdag6YiAiRpWKcDP39XAlbBLTTr8o
9ieludT0ZYrfHovYWH/GUYD6MiQPUSjHXTG5lMA6o1X6BW28nOw5Cv95PD77xLsAK9sAVNQijwsV
BO+EByplajoDdx+YF5X+M7enPJ4ccFQ4aEfmyIoH61gQ996aDzuyFmYF5c1nyaagbRne37hAv7rT
8JwYos7AIgnclvd1lkYDap0uIR7r3HIa8+3xkq1fB0DxEVyC5gBF2aoZWWHZ1CoRHbsUuX4w7OOg
xQ5SNk7Y7aTHIniE0HgOywXkBqgqTPYld5GNCf3z6GB25NJQ240mR2pEAfzVCWYSgMxHXRhcoVVi
d9QlK8jiSr10xYv2Sx1elJ0dEt/nAFQi/sd7ylCcyzlIRm+hybeiXfLM6fOn3NqrxJEDwsoguPTe
7YmPtg6KBDc1UMeLQQ9Ueknb2+Pd3lghgrgMwM2oD1+n7rsskbS8K6eLnKEl8weteZaivbY3poCy
BUTTIYBhBJZLZIRFptEynC9opXsmuYd0+x8sEixXhrIz0fZM5rS4HKeWVQTqdKE5iE7K2E20vfea
2UtIJkKVMGZqPqmY2WNh1CYZLyTMnZwWzh+cI0CLgEKELkQ/bp7Fw2orxW71Wb1YeYNmVSdJxO/F
xRzYQV0I4Hah1kjWgatHvaDaxlHIMeqehjJ0k+SvTt2XlfuPKMCyATZmUQG+36A8I16QZJRcTOOn
EfxI9+82u2n/HV7lArxjas/WRDMM75Rq4szZ7lcbOCYEThipEQo8wMW1PLBoJqmD70SeLigGC0on
FTzaG1eO5QbQuYXVt6/6GNX1GCNWlswXpflmDI7RnshO8ie2AwsR7BG506xaYxhj3+TzJTY97Uet
HPL63IiY1Fcv0bsQ0CCjch4uNc8Y1yi5SpoZQsjs6ZNL90av/jOJf8fnQj/BJIElOixhAJbH3j6F
ynFoz+ooCExv78a/UjgF3rTW1NEeUgiqeYkTfyOieWxKQBUjYGVgOlwBFAPagEC4M6eLXnygvTs2
l1j0zm1tBU4rotMIWUINcpc7ba14miQNZqzutE4hwiNszeB+eD64YbWGnfcYPupMT/3V+z1KRx6/
Q+wLF4YaDhPak+JCIEDACqCXJ3ZqAP+ZElSqoownLt3waR5dY2fbx/droaFmGwyB4M5f1RrKpoQm
0rGME9UcpcM4H/bPAdEfljkDPmqFwE5h7DQI4kwX2zwlkjdnH0LrHIiu3dZmMHMA3KgwnQBYW66U
PgdFRLV4uiTDS/Stqzw5+oN5sE53qEtB3Biw9aWEsOqjwKrn+ZIFnwrN/z/Srqy3Ul3p/iIk5uEV
9pShA+m5zwvqPt0XzGhmzK//lnP03bPxRtsiV1HyEsmFhyqXq1atcgvVn7JAkaHu+K0sbvmVGJEa
o0S1Razo2I1KO4DUsl2+1d2jZh1KHZ1XL/e3ZuP2gyuICLiL7BM/YesptS6ZvCHGQ8xSXmFLSnai
7ROCULYs5rGhiTzUhSgdWpYj3iVoYqdqLGfOoEb18jleTtb0cH8im+MjJ8FPMRRe9BNonZTaODda
1HnBzPxGln2XjS98v9ouSTUYhRbpXhbkqPxsdj+5kVfmmFfEw5GwwwFeb4Xap3pZMEON1DT39cPi
7QRCci0HqIazsAI4j8acwvGlbjeVJbIhkfuBZYaPRmYSZ3DDVnEeVqSg4Ibc8pgOVa5WCn/VL7U/
TYH9VfGOqNy7v9Ebao6yHcTcEejj2RvhXjKcynVaB0/7sYFPq4OP0FT9MZU1St3ab3icCB+A/BXc
rIIzpeex6cRLByU0+sDzuqDaG0TDbuCBxyOAKPAGoGa93W1iWpVKbbgiIF2znrJZhm7fnsG/AoQT
a9gLAkm9sURmc7Knx/7P/n3g6Hw0R0UWHsHr9ffP7eT0LNaWKPvB1EfXiGIZsdXmBHhjcVRgIuAi
+lGeM6VL5g0LXP/ftPItELzdn8KtAAMV9oB1ci5qQC4FjatBG2dphNlhrT2SJxLv3uH18MLrC4y4
trZUGL56duvAk/Wnv1UElC1iWd4SE0guC+rsVJlZq6VlhVqD/ncnh1za3dkVcJZdiRCRr0YXt1VK
IcI7Dflpb+kUDBLHQaL6El4mmOLEN7xWJ5XRQNdDbTzRo5VI7rZbcwQ7yourIQIGQ6RIdRKAUbVE
c0Nt/jTgQmusDkUkF1PmFmwcI07DAdcGOA6enlhrQpeRpFG00Q2J+tf4VLnf75/S233mMRp0t+Xl
QjwLuB4+KbR+VMqlDMfaV63RdzrDbyUpotspgEmEU0EBmsWvCVGZa2aZuVEXISNB/crI4f4U+Ceu
PZr18Fz81bMr0/opnSwMH1s/FnJU+ufjFL82/Tnrz9pOnDNOFZJcDqdqQHwF3qzg0oDqz8ncvu5C
qh865VzXkmN1u1YcHMwfEygZR4pcsBqpSfWu6Jsu7H+Phb+TEPLt6+Eg8WQjUJY3KUcvL5omW/Iu
nH1lYn6G8sj7e3Hr8aEMEnQteHdtBa9T1LsXoBvXQla3QZ/6rTcc6uTYoRGoerwvamOlIIqDRfGX
z2y97R1iK91imFpo2A+F/artxKPwEeEq8QAjb111Qy2/eERZGtROhDpaT6s6OpnKWu7d6h7O0ZtX
BvcYES5B9+KOdUYbG0ZoWqeFPrLlxMhp9yJBBHxW6DisuJjOWQgWsOhsI8zGc50emCzyvjEFfndi
D2DKbzP8Vp6UOhqZz+HSPijeKTGeDVmM7tbQvvGVgHAPvhICRIKvlC9ZoqkVRKCSLoY/dnGWwJv2
qx0nRfmvEEGtdQuFtjMqGkPFA7eVn8lqVG7XCbk0Gz13UWANCK9YDsaWZbHyWB9CRTto9MCK0ywr
07tVPZxCJGQ51G8D/G+ZqO2YQN4YQrHHPKjKABEcNF4YdtaFQTHQbA25QU5DjcCs6FuqWkrMUWuG
MDZroBa/lTIq+FuDjisJnjHejUCaA2Wz1mzXVbQ8z3sI+BJ/0crAZWf086sCozq30243ChW4IOaA
Kw42x5uOPZwISVmcXA/Rei1rzqknuZxuTy+v8EWwH1wmoK0Tsap0ysvagVEPp+45y06A0Gndif3a
q+VcCA4Xloz3aBIWTFfG1K7KVA9T/dAY/rBfyzm7L/i0UHAItgmRFxRNjZKlgv6HTAVD9FOpHxwZ
VGhDQa5FiFreJWrdWSAUDnPkCJOA6MALSe4mmQhhlRhQbZVXQoQxP+V/jdlDK2v/dCsBV5EFhx9Z
Ixh20aMdB7LUZePV0bD8ZRcPdT3KWZxkMoRZgPl9LixdqaNK+VBUFxMF0sa3+8eJu5RrhwoHFhB6
TpYBl1C8l8ZhJCQhThqx8lC70dihD00wwMXtXlny5b6s21vcQYIQ+ReYFDgmYojIHNOhM9uRRL3x
8MmKd5t1NPHmPDXAQwJpJZawEjroqWnFJLLgpM+B53y///Ubm7EaX/DW1NqYEfLA+En5oGYXqp5J
vdtA8SmglxgiN7wWni/glXfrWgpuP6KSSLWnA6vdgP19fw5bOwDoloXMDsI2uDrWAvSYaRVupjSK
H9mPYr+/zOvd/h2d28erz9fVviYAiqeRoZj+C21kSn17663HF3agX0o2aR6+ngw8WX7U679y9eeY
hPtv8LUgrjRXE1nMqnQpFxROyt/uSSl+/m/bIDiDmVI5JDMxfmX4zRjIGIU3TirvYoPSRrisiJ8J
u6zFldo0npdESnJQfrndWfog3jhHqE2C5cCrmKuzYJjy0u0VsrRFpFnJl9J40BBj3r1EPP6Oal+8
u1BxIJwlw1AmhZh1EsXkMXn0Zomm3S4RfHGksxGqRgYSKZ31DgOy3aqocusjxTpqaKwydjk42497
57AWIqySmzotbqGij7ziedQ/DME7hucvSCTk0ZRJpKXs8zKuAZ4bInX5oFmP1U6aVvh++HyMC0cA
On2DKS0K1WpsRNqjrH31gnhnke/b8JyKBtAIh/8IkYLJdlJNzdQhsoow/TnvpAW/GV6wpSmztGzw
liGKi0PW/8y7vchIrA5SHcAWwlQjQiDosFmBNrBf7CHKzdEvThZQnve3d+uIXgnwhCPqjk7tJIU5
RLV9yPSD7p7N9nxfxK0ar+YgIm0VJyHqPBtDZPbkqHfKgf753wToazXDXU/SvMEceueX9Ss23jM8
ehVwEAHSNSLuBdx3vbJY8xAlF03P/cGVkZVsLhAicoj+8DiHWLxgT0CsNANUQI1fyKNK9xV6vp1R
TkLtoI8Q0GCqsMUeMO2tVnlD5F0ICDqHZX9cGm4dBgegBgUYsHbr9VebVB9Yzxo4qQ9O9tltJNG+
jTMKLm2eI9XgCcO3W4/fufXY20PfRbQ7UuVQO5c+P+4+QrxfDeqEuKG+cVnSomkrMER2kVkhxPSk
0d/3x799tCGVxcHmgKHAhoqNPHuEdadEM2hkmifV9kv7mXhnjUiqL7YWCjcyqIFcTq8nvtooemCW
TTPRqB2Cnj4UyzHen3rHRABjQyk9z7yLaZQ4Uwt1cT1MhPlUC3JZ1fPWQuFNawLoB+Q/rv/1Xnst
XrYx6mEiI/0JdtmgwkMhsw5Gu9tHRfWiBbIvhJD5uRUMt07n2Z3mroviXvHBfC1Lim/oNFKL2Amw
lOHVI1Ya5qVqonVrxqLxu649ERlL0+bwwE7pNsdbgjVsvUycCxJUaDWLiufU/ssxv90/rpvDwxhx
3kFUbotMUzPSH662AK0ILrdAAcSik3nZmxLwhsIrBHczOlmvJ5AmqoYYgzFGpoE0AaW+LEyyJQCl
sMhYgniDl3CvBSQ6TfPBVgagy1r27NW74UbAEKLvNlpRcUYj8fwYsUUzs3OHaKHHKjtNysEcTvs3
AQBC4MsQgeG2T5hBx8qYqcsYdWjAfaT4s398JJoQkrbwKMcpXY+f18WEh+IwR6b+alsfd/KZ82sH
BYWI7XCGfOiZcCuMbVexplXGKOntwy+llWHjtjYYeVCeAEI9GIKU68+v6VAky5JNgIL8HPOLnkrc
lg1jivZfPCWHI4qUn3CASKzNqtt5Y8SGZ719Mkg4dK/7d+BKhKgEStq2HsshovIy30xL35U47xvW
1OCUx7zcGZhdMcxWM0VT5t4GZC0+ueUL01+m4aJKQiJbC4WKZMQiERe5LapOcnuY535g0aC/ojNY
R87t/qgLUq8gM0DiATSfeAqu91prWYOq4Y5FCvmiBMP86f4+8K1ch6cAbeDxIo/3m0VcZz38PHST
a8/6EjXtqWsDcG7E2nMOmzT4Zf48qYf74jZOrgnGHsTBYJ/A6SdEGIwOidPSjOGvtuhMDzZfIsNS
bGyJCasH0AmYK26hqalnIGfmwDolihs0+odCeVHbev80gF/j5Sq8C8xNredkdDCPXT6CD/xn4dfj
992rtBpe2JRsrpzMKQgajwCx1p3r4h0GCsQn4GyGnQIsRCy6aedxtkjt9RFAa9lJ21mqz+3faniu
m1fhHSdjBmkohk9QEqGGo7WT8vZGgHCMCmoThxZxH5HF9dmPRdpBZeMUIfSMBwkCqbCwYjGvasIn
nuZ0iuw0mF0/q576eb9r/0aVjsctsg2WGERi6HE2sdweo5aSc4VMwzId63c84Cw8HqDiAADdvh8Y
IQ6xSDJHDUpJ/aqSGNkNdV4NL1x0SW8WbPGUKdKSQ10F71EzBJGACuG8Gzd4imIECnHSc1zTPT1o
+JVcQlu7zEvzQG/DTYXocTtpvSAMac0RMM09elKWwWLs9zTw9OSV5wDOwOPmn3ClCmM6x7kzLXOE
PL5/xDty//ggrMDFAEAwnGHxUTK6iTmMdj9H+hwMqP5LJad04xrlhYv8aeugD4IjfD9ejMvcxfEE
TQt+qT+70aeyftgbhwjJVjQ/4NTGqOgVDhGIT0YVkOAp6ovTUp53dn+BrcA7Aa4YApEcIiW6q7mn
GPHM3e2J/FE1f7b2R+XXAoQlKoe+t4AChj//yvSndH7YexlgeBS28/czZ68UlqfStNnocjh7zhT7
i/lNtyRbfKsFawGCNzmMKCCNgS6OzPY0j8c2C+edbe3/2QOEj/jrnEeSBHs9kbRx+9Ydo7x5SZTQ
klzHGzMAhQbCSECsc9IwYYnaFnRxVtsNUanWR6ckZxW/MyuPu3cCVIaooIJXDJUQi/081pHKTLU+
6kN79o66uv/ZA4aeKwHCMvWZrlZmYUAAWGgnN/ZTQ7LXt7oGNxWF+QiUoGQVb8O1OTJjt0tjL3PD
0qZ+XRpBoUoCMVsSgK7DWQWBG9K2ggSDeJOqgI+bIyd4rnCUJBZk4wun1VHq2PLGzAtNFvTFofu2
e4/hD/37+cZ6gYjqjBPrMfxEg7msQLi17LbYIG93gKTk8AK0yOMTvLoRmqQHwyqq5sMWdP1oe+UP
sl7Um0t0JUEwSG3L6qnRISGtXpevjoxqY0Pb0A6H57Nxc/L3+XoCfa63zLNyL1yKU5Khu9wD2X+r
gXeTp8t5YS24MIRDNKdZ3nUIKYYA2fuWWvve1/3bzIE9gGpqvBe14KF6Ro27YoidcArq+XOfSF5V
t7cm1udqeEGRqTUtlj5i+IoRdKa5pNaJNg+5u/8ooR4LuB7Qe2KdRNgsSQyjmMwyDtU60MmLVf3c
vUqr8QVlQKt0VRuA8ggXI/Cak7HffYTDw2te3wCzN1Abs1qUZlraOHTmj5lfZq/3P3/joK6GF0xF
luCRU40YHlC3YfDd5SCjFdrQtJUEYYEKtCcxlwESmsAdjoV2uj+BzeEdJBjQfIbHYYR34IiHdFY5
fRyWluo/mPn+Sh/UeIFhA91VkGW7MUWzWSrEGKY4PNjlELjgatn//dfjC5aC0dRSU3eMwww8jMmT
sbzD0pkWd41Q6YWjJDbGQ05GyUcwxISV8tNNf8rA0FsH6Gr4Gx7GzuziKYcZ0uanwvqVWL90RXIh
b1gKTrUA1qI3kK84A91WamZqWCKjP9rH8VIsT8z5vX8bcB0jzgkOL1RxCiGkJk4GwGNxH6DOGB62
TxcZQf/GQbWQJAf/+xtTjpgnrIfcTdpqtMPhg6t/soYf9yewsUigcwCmEOxRSIeJWbakQvMH0qdO
OM7VY2pe0hevPiXlTmJv7qWiVBCvTW5Ob5+DyESa7VBDzKCdk+MwnO/PYuM0rYYXLoWls+ssbjG8
EtreV9d3p6/3BfAB1rE8PDQBb+KqDN4LEfbXeAY6ibSuEuqk8OPI7UN4X1PvI/m8/+JBLg+BeTxI
4AaIlV2KPeVFZ4JmgZmNn/RB7kl2fGOtOB0MV2s4SsBIrH2MwSscUpulFybFwfL8ih01JtmOjTO7
EsEP3ZUf5lSNbhFawZF8Te3zlJ3ub8bG8Ahc4MkPMDfykaKbR+plhvGF7e6/d2D1xmmV7MHGEnlI
yfOsMwqjbuJHCVwMqvZVGoFRyFQu6F2rGBI3ZmsOiF6g4AcBABDC8eDx1RKNUzZVk2EAI/S4OKeh
uuxford+PUj+A4UkPtsabe7mySvTaHKf5iDT9z+ckQFDxRvy8xzKLTiRiB6R2RzaNHKcP3Of+d7n
+5+/tQHX4wuXf10Bo9WUGJ+aeIkEZRF0O3mMuUVCthELDx8VUVqRHcxhi5pM3RKHXaUHVnGpK9kp
2triawmCFijxbMUU0ZdwHKKRHTNXYpNk4wtGr2/zLC1sjK/+KbODNb7jCF1/vuAhMdUGDrnF8FUM
Lz4w6f7rGXsAzwthfsQvRFaCyQJ411jUGHUrj0Sv/KJ/qK0+mB3Jq5kvs2C6kbAATRVnzYMvLyxT
M6hVloHpJxxH31xeT8Go/3X/tN5sBDLOvBcDDAaQNjcpVcXFs63TFiUsiqBefJrv3QlhfMFimwwu
JLEwvvJpfqqj+x9/o2occoycPPDyiGbjvbM2RAYjbunmphK6mnJO5gcrP6PQSHIhyITwFbyydgoZ
F6o2lhJS9wvLUf3+UtK9JonPA50TcXnycLyYdzENPEkcs4UDcJ6tr5Um2ePNGaBACVWByEfepKVS
+JIoTW+TyMzPMdpJ6MeEHu/vxM1BRdcFlO6DjAw3ApwywV4kvaGmndlbYaYZh047pXVgl1mgyfrR
bUwFjx4OGkKrSQ7EWG9GMZhePbeoCLXcS6091dXJlbUD3JjKSoRgOyhQb2VRQ4Si+QZAwvNjiiZZ
v3evF/JIoG14o6fCnqznkS00zyeCilM3R9uhS9YEde57dHdRCS8c4/Rg4A/ncT1BQUoUdrX51Lqh
U38e23OWBl4qCbxtLde1CEE9hrKrHS2hLio+vtXFpRk8X1XPkyE5YBt2ygT8CTFW4BpAeibOxBqy
jA2JG6ZBi9obDwwL93dk62SBaxhMUihlwNOa//9Kzct46E3wj7hhU/hmfsjyiypjPNtaqmsRgpIY
HggNTS6i017zxHfUIM6ek+/357G5UMj4gEkD/EU3tsQqMmYumeqErfVRiaPsHfvg2UCJIe0AbRdx
UDUz3BoxpzhM0ftGDSjdiyICYR5CoCgT4zV2N9UkTpW7rdcRGzVKZxUJ0OyoyIhGNnZ6JULYhrEZ
QEvPIGKoT26l+3qi+NVuDwTKjR4WQDNw1mfAudbHqXDiWjNSkkUeMmOPbSZxDDZ2mTOsalBs1MaD
sWM9/KhTBpyMlUWlG9gHe7f7x1M/oIdH8z6UKN28UkpNSe2UaSTqkqBNEcQ67T6kq/EFZZs12nfo
xUYi51tmnmZl/32Kt66FhxYAk9xHXq+OXoKZw1s6Es0nZn5S1Y/7vx4gNwMVvzikELIePnYMpo6z
l0Wm92KhDYfM69s4oIAXgOUFdSTwzVzh8xUXQL1c07NooJERn0cakWm/UwMTAYJ46DHYqUTWbTNN
e1OnmEJOvvfmMUMfc/Xb7lVCYhtvdTx3UaonhpecxYlbfemyqDWPiz+ZEkPET/jKNUay6np44UKI
07Hrp6TPom7x3fgvSk4pPcWxxJrKpAj3NGGg0PfiJosW5dGi6JX5ue6wVMF7lgqtuLBQG2U9Xlsr
SZ1qWeTEB4Mdld0skm9r9e/4wlr1aYpHhKNmkY59PrD28I7PB8zARLqeu06CNiNer3VLM0IflD9s
9Jfd+Qb++VAHZALwXodOrPWN6qmVeGWZgyLeN6zXypQ8IzaMKXcn0dULISW8toTvL+slrZbcyyPz
jIrrJZdUrGydIR5k5b09sL1iqSft0sabE72IWuunWQfTydNPtqwtusbDFqI+wPHmzasQDUVWYL1I
RT7FesMghcfe2k9zdrCzpyI5qN1BgSc79YvPlKA3ZOUym4sHODdkejw7J4RTAHFBR6tpgdzuOf48
tftNOejogWlFyIMTHQt7g746NhqLT0WUJUDVnQj5tfvsggkaEEdsPL5VPFsssfrFNQiJ4uGj+aNp
9laaAO1+PbywOnnOqinzMHxK/cwkh3Qe9isf5xgGEgp3EbRP0G3a2mTStIxETQMrq3xWd7OlYAoo
CMBtCuAbqKKEg1V1RdkvvZnyEoou6GWA3I3zsxqe///K73ZsNidoEITiUvegwdWQ7C8/H4Ja4JZG
fQnPBqFoTBi+TllpdRNKPtEclfXncdB9L3P8/YcImE8sDvJmeHAJQhwCZum+yXmB9X/S6ZCoEguy
NQk0ouHxVlynN7UNE3hbuyJzsUbVsS4OXn1EIcs7pnAlQtjltCqXoi8gwmuOCTreHN4zPGcBg4ng
ftl6l6t6Bjdym2VRYT/kzlmRDL9hYj1kNv47vGAlnETX2lZL4WskR0IuDf3gNWAQPL1jEkjsovgW
UI2bSpwsIcR25jqLFOCI4jw79LKAFj8o4mkF9OC/Evg8r5RBU4yqpAN6xDg19acfbbm7MA3KfC1A
iJ/YrAWhtJJnEdpWVJdRBnDY/n7gtzlLIZROGN7LettIOoVEinOxAaqTMaZtjg8+MxRXA/KGS3W9
PqQo2o4l+PxsOqmez6r9tw2U7N/xufyr9W/JYtYsxjHNvwIZ6+xGffLVB3jFfmspdQNI61KnJ21X
ZhHLv5n9mfXvUeKr8YW7YIbPnfcKxecvQTK+Yh7vUICr8YXl1+eO2m4Kb9id0Pj2+J6rAJVn/DrD
yxPX2Xr1k4ROSeXCj2TT5Ue/m34Ii389urA4RtW04xjPOPrfDXYwZH2Bt2z09fDC2phMoW2Sswxl
eqeqO7AKqfsf95d/y8rByUbTYYReOCv8en3ADV5OUwP0nJebPv3sPA1lMLdMcpnx+KZogwALh/Jy
tqmbnENeq3PfgychihOU9lovvXNJ88tUf6SeB0ry3aW+fFuuxAnh1tZuZ4ZkUBZp5Iud+Vr/8f6i
be0LQhkcTQFmPwRd14tGlHay+rFLo9w+jM15yc6D7PaRiBBrcVQKArXe4Rm/6odWf+2Sv2fv9/1Z
bBk+zrCCSlnA3m46QFVUyayS4QkEMC4evHm7P4qLwph/xxcMXwEEeWxYGL/zPmUxiJf/o6p/27kk
uCebBV/IK/OK0L2b9GmVg6U6ZM9W/z9OQrh9FEZHR+8xiXkIptyv448WO0u9gC0tvFqqt4fY1SQ0
hyx9kRV5FNOAzYckvSTLSUvecRMhtYhwN4JAvJv5eqnSwtGVSa/zyLDOZliakuH5UohKfj28YGrL
zmsb3cHwZf0zs075nzY/xtqZpD/2nlvQG70xsyIWityWoH0p84pyXBDZyGsATnxPHSXW6nY3wIIC
ED8wm6hKxM29Xiec2tlJ3b6IiA6PiXzv+mOrPs6FjJDtVsfhcoBzyuYxCDh/goKYDu0nlXMogR/Z
r1Gdu5uWAyS81wIE3ZhMVhl1BQFoM+7bBarVdyOM8Ui0eG80BHXRfE1cqkxzx35JyzJ6YvRLO33e
vdPwypBpQp4adFNixaBS2a3VumkR5RfrhcgSWbeWA6kZ1OXiHYrCRLCYrbd51r1ybhJCIwU9PuaP
br8/jLEWIFxD9Tg5k91DgJsduvYwD8f7y7NxTlcTEBShUmZHXSjGr+j32XqcygCVY5n1ab8UQOF4
P0jk+xD7Xi8TyeYe1GhZE8GK08toPLTJJaeX+0K29gLOGVLuvBD+hnSZtlqseSi0i6y/G++rqX+5
Pzz/xrVpQl3d1fDCTgwTUetZs2lEizGou6AcDm4saz29NQcOkEZtCODkQNGuF6qkjWVlJKdRnT9F
uiLJzmxN4Xp0fhiurojSXgrbyjF6bz22hKLHG/XbSYJB2ZgCQg34eLymeR2wcENYCosdB9nXyFRf
aRXJePZkwws3hIJKVHStwvAxNppGMn3bWCJ4y28E8BzDJOZzm66q+gSEX1E+l/5sgHUtVMr92sAd
Sw0QeN7mUKzjcxW7ygtgHyOdPi/LR6UazmSoL+rUSS6hrbW6FiTst1NmroJCJAAsApL3fjXLbrmN
1QJiDWX9ABwhSm0ImzGC8Bdd7BiALvoP1TmBx8+UBco2DBTyrgiDIkANOy4W99fIfucVjZUwz7+1
1gcvPnbpuZI1Q9lYKVyfsOAcwYFaEeG6zrMk6wx0Z4oGOyh/zLL+Rtw2CLZjNbyg1p2l5p7XAumC
JA0YheuzQr6pqT/QYxzct1KbE0HdILSPP8bEsKvh1MpctBx61J6MPCioxIRsjo/NRq89dGhHYmJt
QozZ1QZrQtC7/Vudz4Qe9n8+hwKj/wKCZgDtrIePHatrh6oHqWL9xNqLrDHQ1tcjKw30OopD0aVT
GB7gRK0uHLBbjv3jn0yVOK/bowP+A8ZohJrEfI2bUKPTZkSkmX3oxg+KLKS+pW28GvH/xxfWvkL3
1Qa0SynaGn0+Kek3e3+8mCdowH6HmjJERD3hmE6VRw0nxurDfPkvQypL399693x8FGPh5PDSR8HZ
UEu1MEnD89/9oz1+cLWDYfqxdyC/958iCEIJLaI1sLJ8o67uOcVIjXZuMA/6nI+uT4bdNcDYYXDg
4ZcHzUDVtRZQo8s7o9qMesE2PboohMhMiR5vmT3eABSeDDetYvoq6TS3c3uWRJ4WGE7pj34O4LSU
OJqvuGiYQNuIIASccJT5CROhoAjX56WHGLQ7MS7WdDK15yKL7AHwkCBu32E9rsWJB8Bu0ix1uiQy
ioAWB2V3pxvsC/w/xMEBZEfyTBgfHRvmKXdw4dX2j378yMzL/oOFkAOcS7DNINQrLJetEyurrSaN
wHfuqk9s3B8Hx0MCVS9o+/7W+0S4UIeZOhRtfmFe+8uSPzgPu78f2gAuE4DMwQ0vUkSWmgmAC+A/
keJekvQseytuXHO4cnA5ANKJWLJI4chyg064lpJIq8KiAeP8MdEOXv65mc6TrCnXhi2BLFhxJF8B
ixPL8GddSfPUs5JoQY/R7FTkH1R6MUPnHZ7BSo7gGSiDlpgx96EM73WhAS1/3d8S2TwEW1UQo+aU
LdhxcnT0S2sHXRWMf7z92COcKZxazpzDIdXCPKwK7EJoOgCq3wztLi3qy6rztiYC94xDRVAcga57
a5uI5kmdMnZFGtW+Mz8R78lsDln9TfK62DpiIHsCLhxvbk5qu5ZCJ8+cFhVFGKP9mzjHpAyM/OBV
vl4Es6xOf+M+h0XEMwCVLwiwiHCtAUVD3tAnyDArj8rRdSXKuHGdo9U8pzsFbQsUUtiRRu+bltlm
Ejlok5z2fqIHxn4ICXd0OB0JGougQYlwoyeePSZF6SF6o+lB4ueOJrmnNtZoJUB4YngIOlqj6pJo
stQgmQ/1+I5dgAQQAIBp0FGBRl/v+EKTWKkTk0RtVvmKWvm/7yvg1gxwbOGuIQN8i+wsYDC9pKgA
VCCJX7PzrO6mL/IQ5+cwejgkwAqJmwBsr10rHFVoOJcOzDMyDqmtGcBVxs3Hk/wIza5XyK6aZKSK
VSI/1Z+nVLmk+9G1HHT5rwR9LcGZ6bAMDiQUtd+pT4N53r8HwOziuQ1IDYiYhWNKwdZaGm5cgn9B
9xvlUMg8wg1dw12BoDWo1d74T9cTGIqxsqzYQTiWPsetdyyN5OR2+70bFAHiTc8rDsAHICj0ks9W
GcduHmnlyfR8KePmxj5jaE4AALQWAr7CPhuDsYwIKRfRPJ6WV23cb49Ww3PxV15zo6FktVZJESnd
p4H6aIq27OYx4J02OPcJUkVw1cRMaj6jxq13vSJCZS/1pa3BN5zm1fDCMU3Nvm919IuOmuxCioPq
fuhQ6yZ7RG6cJfCe8AZ1KFrBHcQvwqt14jXqvdHreUTTg1o8TC2KC95xknhtBB6R6LoMJt21CBU8
2+akOTlQ2sR5TgpJQmrrIMFPQzkmp6vG1bAeXnGzAUFGFA01dPDnlxxg4fv6vLURHHPHa/UBDRKL
FkbTq8yWFmVExmeTHSvrPKbf4dq8QwquT1g9kJ6hv+V6GpoaLzrNYpwmhqqFrwuINxal8zvzy3vk
4K5GKzaAnERW4yJlyEklVhF58ydj/pgYvtoGei6ZzQZSElcDylaRzOE1DOI10RWaUk8A2kRDeyKN
D6zEgpol90xylL/5o/5a2Jf+HSFCZNSRfOF91ECDJxwF9HIcJmOpARFTgvxc68f7S7d10hBMBZ4b
z3E0DBJMlleYSafbeCiDnMMv6Yem2/8i4w2egcXkuR0ktNdnoK/7OXMNQNz06qkcvzm7iZphsbAy
cA5wd98yr7gjW5LZ4yGR8WEAW1N9LveDeyACdx7sBrYdAYv1FEalyCyXUMS8hgOuDWV3+wc+hX/H
F2HQ9RyPqrOUJNK6yWfxZek/GrtJxSADIEBeYs+DFZ6wDbaeFmCFwDZYHrlQP13Sd+wzlA+IDNAd
oBm94AUa+pgNpg44qdKjuOdijhIPZONdwauuXXghbyWPgi1B3EtX4r4h0bg8l1/RiXfsfNU4tu6z
7Zz26wReYSCcRudIG47/er8TRP/HqQMix2rzYEZKMm4kk9nSOrDI4yjBrQUAVHBEJjpk2mjyMpbq
oX+h2f84vLBWXqtkhPDhlfIvRn7GMn9564LFzcqzwagOhWlaL9CkVoUxaC10zj0QKyjHIJVN4VYE
1p4zBoO0Ae25xBRMosfWxAaYvSV+bJSHyvbnSWLPuRuwDq1BBNLagBsC3gMe7vUsqiSj40gHvIzs
J6oHfY1miOfUPlj70XsrQeLLnhmpmgJFBv22jpP7tZl/3z+vm2v170TEeylhnluB1ge6bV9S4BvB
HWAc7ovgO3qzVqhLQ2kgKPdumKHmrDdHtyoI/EIaTN5PKitd2hQAlQCvIvhLb6JFaTwihz4DxZAN
gVL7sStRic01uhpfcNgUtc8YQCQkGtwgmT4iM7k/MoiiMXiDOLJ4CuMZsD5OXVpi7ZiDGRD7WMcH
igKK/ZvAY+ag6ublpmLqiJKiLxtwUEWfveVL5ny9Pzq/AcQthu0GGgY2FkTsgjrEzkjTpF9QuufX
yoVNgWMFs+wJs7XNKMXFOx7UOxa6CK4XqYYvY83VnEaN9r1/Gtjv+3PYGh5JQqQ84ZLDTRPmMDB3
bJoYoYK6OqDJi6zcausQAUiHwkwAHOFtCJdoPRdKA84j1PIrlybPfBctO6fdHGCol7gWws3W1euF
OS3J4xJCUFzqnmbZ42hriQDQBFIcyEbe3m09PC3Ae9D3NjpBsW/wKOMv93fg9prWUb/63+FFN6DQ
UtNaUgzPyGMzP8bWybFOIz0a5O+KSEKNW9uBPCfAGBx4jW1fTyXVVdBpxSjxaZ2/TfMvb/hj7e6H
g53mfjdUAm8Y3NRrEVqh6GlmpaBuME7ZeJCx4d5uBoYHOgn8SriDbvwAWjCDMatYXlrwEtXaf4z4
0/3t2BSAgk3eD4p37RS8MgpYukXzbHmp58D2PqbKfnwVatOQaEGYlJepiVaPNR61a3cgIWhlfQW0
cqmsvcXtNY1h0fsOsSdkRMBJsN4CPU5oXrMlDfXpANbd3DouIH5Bf2RZ9nZjrTgBEm+SBtAHOl2t
BWkuM6ZkYMYLLUDOUtaPw24XGZws8FOBa0RkAid2LUBvqjxPWOK8VM+aFVaFpNhn6/uvhxfUoZyU
mXSGYr/042NRXKpZ4i/dqtv680XrhwYmmrPg83V6qsbfivefbndLHEjgDKAI6eKCA8/1eoViewQ+
dsntF8f5mD+0rWSFhBmAyAQBIYSpEdnCGwilOOvhm9rpF93upxc02vbBsnWYl+RoWr936dybFLQa
hQvAWdLBM7OWYqKtotHZdHoxieMvX+NOlwRvtqZxLUDQCJs1gznqEKB+TYGEMZESljU0EZTuZg7C
UUUglhXFAhHJRQWTpvI7WGIE33/dXynB5fhHChI3Hh6keJ6K2c5K7d24HiBlGX3FO89+b59s2Wq9
2bgrx+ZNCjIsCD6AwQYRCGHX7d5tm1wrx5equ3TuiaCSdbxMaeo7xVNunWfvK9vJX3gjkt+SV3c4
UWhJjaQeX9gHoz5OO4nOboYX7vDJHLJGd/PxpUte+yXMdxr1t/ERQeVhJyTrUXq0/nwKpg4tHcrh
hbq9n9LDYOyMav0jgd+r3NPB7gtHeMkdBpRAPrx0fuE64NlS9hmrfwTwPCeuVlx/ItSnn+Lu/0j7
siU7cabbJyICxHwLe6oZPLXbN4Tb7QYkxDw//b9UJ/r0RpvYBPVF29UXFVaiIVOpzJUrObHV/pWT
x6h/YO6pzc/3T69kb29ESMaqqwExop3Wv7bNYz9ddpKdYnig6RDxw00Bh+oGLTvmSqrl7Ti+lu0j
TU/OfNr7+cCNwwgC/I5ks27KmwwogwsNn17jn6V+cXbWPIrPR9sx4PVAHL1SH90R5OSzqWtea/Ic
pc/pxtffGihEHwBVEgVxiMlakoGqJrNvy2xoXufkkNo+zk9j+nHzQtt9hdhiHoi6CtwhqqRh0qVd
7t06Bdyjrl6jsDVfnK1Iv/jnS+OElpTv4VHMAfUBkiJMeTeQmVbVa6och+qp7382tmcOx717DacD
ioZabLgdN0ye2TgPlZJn6mupHYyvvbZbE0QOFohAmAzom+wEKkaHNuoZt14m53vtfN9qOX+raKKn
PdhGkG1BGFwGDfG80AY0xzFfDMX9oRXFH0m/sT63u4A6L+gASghBz3ITbUpJ4/RON00vfAZP61vP
H6j+ZLQb7sftPCAFyUFcQhChyu+Vyu6rMnby6YVWIcr8ti66tUkAbAPfEolsoBakt7VOCbfHWB9f
tPGzQ0557YFWcNhvWPF0v5IiHVilSthUqGR8UYt/KHiWiid1iwDm1r9ZipB0eyTOaDICEcwFYkGk
CJVhI8F2az6ECNSyIDL37hcsb7iWGZHWcoiwm9Kz2KFLflat39QeCrTvq97KruBpJzDLSEgCwyC+
5MoVyIqiNroSYMoYnBoNuqsZkJIntR+NWxx3K5OCisPjxAkgKJmSRHValugmWFBfksiLEJ2ID04f
TvStz0/357SyQQtBkv8BHi/TbvV5hLpcCuU3arOSnU0BYHYFs8q/c4G7vlw2QJh7cIljLunkz/RL
WZ2qLXW8PwsEo5YiSrBAjyXwwC+MH+f+XCg/1C3rfqPxmoEMLkiMEI/CC1be/K4358GqLPo28Sf7
VM4bp3hleIyMPjooREHuRcZ6K8xOOl1x8PjO/oysb1ts6DcLJJAMCASiIAjkObhllwukTnrmdGpa
vKlhM/qojIu3SI1XJUAtELPDqwxhwaWEmsaRnmhx8TaOp/zvsfttOeHOowq/H3AMkMkAJ3abPmWm
peCF1ipvafZInUcSfe22KvxudmEpQq6xyOAom0Y9CCbU05Cf2Fbe+caCYHzAsWGnEICCKZEWidWZ
MTWTiuYV8dv88CV60rfexWszEOAhnFRRUi2jPsos7VifgVua/HBKLz/e34Kt0SVHs9bduVAKjG4V
mU8ogjfdhh7cGD6skECYCg8K4SiZV7rl+oDbG4T0Gn8rhgeOwqnxuRwOZAtAdHNehSBElwUXCfwF
ORYF4u2W2Nnovk2zDzoPpFmUnTBQuMxoLwnELLJriM/ielqqBFq5MkVXI/etrFWPOMe0q/Y+jYBw
M5DxQhEN5oBuVksJSpcpNG568y2u/unjQ9we3Or37i1fiJBNa5m1+uhChPncOJmXjjtJN8UqAUqA
awGlR4g2y2WdEZ9jp1NM8w03UNwfatMzrb2XnAACWuidjFYH8Ndkz9wcGMnGCD1XTMcr1N6vbHSC
3uptvHKgBFk5HHNQDCDCLOl2q+Z6j3Cjg73wFdU3Us/4tH8rYMDhmyOiKWi+lrutRq3a29EMWk+0
f+pP7Va9+Yp1AmBZMHoC2gj1k87rXE3RpGWm/VY5fo+YSvtaVAey9Zpc0XDRUBS9mEXQ4Iac1G4S
BbmX3HnrvhVzebAs365A6ZYf6EeW60qQmO6Vu0ZL0+q7gTtvs+Ej6jE6+43hYiLSdiS11fRpi/G/
d1PhTXHh3d/utQMFEC4YGsEbB2MoaZ5moDVdzESnoOag8k/x9zb/wAqJtxhSLqLrt+w2NVXX4BbR
7Lemzy+z3p5c63B/DisXhqAtB8Wk8Jpg1Jd7QFiSEs5c562Mi5Pe/IxiZ2OVViW8V4/ivYr+HJIE
t7GmWDPBoozMvKfU3gxk8QfmcCWBLOeAlIud1fGAOXC/Sb3qA8YJ+iyuCDiXN50sE4DCGI9m542p
D2P/u04vZCdG5d3EijJF2FnEzdE4ezkDy2o7apq465TppBrBtOWZvac7FqEPGFhBNwwEBqAwN5xM
agkyV5I07lvO/VrzB9AnGw/V5DPjM0Lz1Z9qcSp1r019lRzn3WEdCId0FEgSxMDwv+XskiSKWkIV
6y0Zn5qveruPsOR98a6Hl7ZfjbJ6pgmGNyrmnUz82Hu83rNIgtJahSbKVr2ezHaybTTIYR41H8jO
Mip8PoZH/yYsENqm36AxqD4TUsWT9Ta7rUezxGN/7/9+xEKAkkD7ZsGvs1x+GsEDmUxUz9keOpp6
AJR9YIHe2+G9tyhA6nYpoJyyskFH5egtyo46e2E762DFCgmQwXtQEEZQ5gEAgiXtUf8SvXX8k+Pl
/NPu9QEwTPQ8hCEH+FM6nsM8N11OmPLWNwf7xdxK5d3aP3w9XhKilSmC5DK+GEUQZAZgSHkDpt8T
7aCrjVTn7TUEAXjYwTK9o5glvwatjyoaa2gd1JcvloPUduxV024dA8IegUGsD8IqN6FT2uVVg1IC
5W2cXim9VBtH9NaxwfC4fRBJQxgCVnZ5gsxJARFDivYNqvY2dT790Q1Pm8RoElzi/RiBsgKYIfhP
AlW8FKIPmkubskGLpfxcJS+a4zHXOxtm4qk7mx8LUTizuLkR0AZ6RZ5PPSClnThjhLeLN7evHf++
+8guxpemktkNtycL48+Fh+Qa3yrRXzmzKGkHqEcgh24x8U09DXUfO8abFYHf+qUMd38+IiiI0aC6
HYXDMiK+Max8HFu8KEjPPc9utjKqa58vuO9B1YxTZcvFZHqOXi0NTOIbb7z2wn994OuvRhfSr9zW
um5cvWsxell9ycmrA/r1+wJuFBq4BTj3SM7DZNyGmnqFxazL6izMgKvPRzs0J5RbDjt5GhHmQC0n
MsJg/0ZSB1Qhy3kkCm1UmypF2JJnTXl2g/uzuNkEaXjJuy9Z2uVpFZdh5Q30YLeH+8OvLdL118su
Ey0ahSDWETo/ior4tAfoZm86SpqBlFmmZp11lpjBnB6V5qT/jwsk2e2BGjUHeWgZdupFedW2+jaL
f75w+fD1gKHDt0C8Dx6ftEDqoCU9aqfKsFXmc8Efx+FU8u+0+JSPF5OcQUN9vr8jN0YcNygyIjhJ
iG+hWY40n7Gei6jqxjzM3RP9jIv6d771olvZdLQSBNUajAaMrAxiaDjLKTim8nAyOIKklzpD5Tbf
UL+Vg6uLeBNytUBF36TAJlC46FaflOFkevBsDvZUHO+v1KoElCHg3UjANi47xErkDJaeVEVoRqdY
+T3YG2C9rfElh4yWBmvzsShCg+keGX+zeUP51gSgeyAAdSiSgVMpmY4O3a6LTlVoaOs+4kHZlsu9
ts/iEIkWy0Apy/dnylRNyZuZhshKAVGgKMdK3+s14bSiByuYygBWgXZI6pGWVqraaH4ZtvHRRTAZ
Zcc7aSuEgYWzgfyQQCqDikuygFXvuHPdqyxs8iPVL7PloVQq+mv/WUJuDW3NUYYnbPnSioOwQstN
jWYhMZGFQn3AhlavbTXMBG4KEYdAe8rl+NTux0zHFY1LqHv+zRttr2epCwS6SGQLEZjCcvxE06NB
LWse8uQh+mxP+1UBFGji2Y59FoDD5fDFZM6NVilZaMdfBxZ5ermz6ZHYZcBnQMIKAMaKr+SWpZoq
SZ6HaeWb3Tdr2vs8WY4vk0yWPJ141GN8wz264FfZv7/Xny+3645dFpnqhOHtJ8TgWrphKYQaSbeQ
SMiikkigh284VZopi+uElVk4W2CmL7sHXX+DRtRm+qAqu59aWKprYdJZdYYM7KhukYWT9uTknk4+
39e1lRsOkAUxFfBP48UojW8wPlogNsqEzShY43W08Lh2KE73xayonBAgaCCBXrhB1lMjx4ppRR2C
WoXnx7r4wP2DPDmC7UCD4djKjWW4TWvHLooq1Ms31fDMfGOdVjYdcCFRIQ8oCYyg9DxJC1dnrCVl
aJID//Rp/FaPh626qLVFgtVAgBoeDsKXkmLbuWZUdISMkZd+h7973yh4mqDOEYxJqEW8LZKZGixc
rtI6nJLMnw7j9JEJiO5HopLFAQeNdJhUBVbDHJM6fGF2dcjwd/8pQtYGNw9U4rb8I9MK1x54jQUC
k0rXJidde7gvYUUd8Hr7T4Jkulu70moHbAvhHGdebJMD0stHpf+r2B1Cxl6INtuArVoApcsRrCSd
p3oajSqMf1bJxS0/oG9wKnF3gjAMXAXiOF896Gylj9XJsqqwKb5NlU/sLXdm7axeC5C2mg6s7BId
Agx+1tRztBfrBO8FISATNfIwssg1Lr/fycqZDMpQhnrnl7Y3blUFrHz+YnxJ1fSxmSItwfhT7amD
p329f4xWnL3F8EL81fIX3UyKWsExsuuL4ngR4g27MXlihdBvGYB0lEMhgbYUoYF+2EqJU4aUPc+X
bosye3UGV8NL+2upVUI6y8LwDWiq1GOjHYeabWjb6i5cCZGeV5rF+xFlRmWY85MDh/Vyfxc2hpeZ
SuHDDFVG7TK0cp8V24XXa+PjUYX0KAy2eRMkHuvEQZSSlqHbHqvCI7uxcthiDI0wBp6fQA5IW5xy
3nMeO0XI0UPpz7Lx2IajvbbJeCdY6D2FICKoCZZnyOxZ1cfWWITDwL3q3EWPcbfhrG6JkM5RWhVa
qbQQ4aaKZz3GX2i5k6xPeKtIBQjiF/yHa1NStloblEjvzTzk46GsvVjz9h8jaJlo/45KMTAdLFep
idIU/BSMh5HyKTUfoi1+7JU7B5cAAhqIjyGT70i7oPOhcdPG4qE6n9us9Lqk8Ors/Pf9WaxtBLAt
BH0c8G7AJb2chdWVqqKpSh6qJFQqdOmEQmzdOlsypJ3gGumzAT2Jwvo7t19rfuir/U8r9MoSnp7g
gEb2YTkLCgogzeoQIhvHb0P/qu9fJDzQMTDePnjdyvWldRHnkaLbLGTtr4weK+3E7A+IQM874O7E
Y/2mrVVMrDKekzgL0QF0Vg568qYOv+9vtTgw0gMFaGqUu4kWYLfpmYzwvHEZYeE0faE9UCdejmrT
+zJWDi18F8FujNSuA8KG5UY01GBZmrSINVRnVfFeR8Xby0MgFBtJVgRMRINqENJKilHMma1XGWTw
sjm+qnl9vD8HcRyX64TczHtjKwCyBIfJcg5mgYLxHg2Rw+gcdYjI7L7dBJUkKDNgW0W7TsmH6RMl
T9tBp+EMjMNjvRUGuFU2pFdhkYDFQkbmJv/N+ily3YGy0CBn5sBJPVpbNR4rIjCw4DdAFAbCpE0e
Rkef6sRNw5SctLkHDx85GFstvFd2YSFE/P7KV4pF4JCiV13IfxoOKAXp7lwr+J5RFAgeCIBpETmR
vAzEObomzQgEfCPNVyX9vPsUIS0GOIDAIOBpK50ih/SthXB9iuuB+daFIAN3X8DaLgh4lGCYw37L
quY0aW4WqZOGeE/Z6sEuXofGvy9ibQ+uRYhPuNqDeqxjNa5sbDS7EP3V3O+JwX8RxRcIHZqgbZW2
oDH1Pqp4hC3Ij7w+0I2H7a3BcwC2wx0qIjK3VByx3hAwjTgKyGMuxHoizmcX/Nvjk63vflZBkLgh
hNcN5IS0TgBitK6we2HypQB111/7d+F6dOlyy1w0h0avtwT+pF/kz3C574+/cpAQt4UDIJ4MoiXH
cpdjy6iGoSZxqLrPo/LCEQhwN3ZiXYToSIiCBdxukjInjlXZmW7FYWqeGv44649KtDGLlbMKwCbi
2yKQBKWQboXWSSjTmZOETp/64x9zmmwow+ocrgRICq3U02ygx0ESlvOzxp7TEs7S7uctYjyIkCC2
h5QAvL7lTnTqEGlqU8JmzNVxaDWPV1/u7/XqKqEaGtgoRHJvAvWzWegKzQ0Yje6cf2btZf/wAE+I
VKtAgMgRXLQza2leKEkYZeeaXKZ9/Hi4+ZHmxssHGoa3LS6g5fpMccb4XGL4xn0dvkbVB04p2LBt
kcQANkOuTKBJ4ZQz6OtgUUuP6YkX/1l9wKSKBtSqeDUguCpjZIjTDRrLSRaq7GIbvr2zycT7EgmC
QlGNDlJE+VYAo3COQHfPw3o6zcRPnQdwxxk7if7+nxRRPgcCNhDryPrcq0ae81jNQqof7NpvXS8q
fk7tuHHFrZ1WlKgKLnf4GjddB9hcx63V5jzUmrP72mYfOE7Xw0sazSM7MrsR+91rljcADtr9cV8d
br1hID+QO0TrG/DU3eCtSmuO237keag7Z8KOWnIi7lnfyX7zvhmi4y4MhjCvcuLH0HuagEkXq5T5
mfkPStw+sA3icgNDK3JXt5mlHsGYymRZ2GkPafxk7kYHiKCwhZQYQsNwuCWttuck1WZuZmEaRf5U
xv6wlZ5cO0fXEsTvr/wYMDqnipFCQqn7KBwY2QfMHuK2QKYhA4CqGml8M2occKgi9TY7L9mhGz9w
LQDagPQzCnUAYZauBcKneU5njuwqii/1Q8J3B2PA14lSbVOH0QP0U3qRgJkr5lmB8RGWJMO5+Zt8
xF6IFiu4m0UdqYxrtJKsdKg7IhvmemVyZsUpsbxmf4IP80AEQDA1gfNfPkiAPA6KUyHn5irfWeAU
H9Bm8eKE3RMgabmGZsxbh1tTg2XSfTJejMEbzGM17w5lYBKgy8JaidZlsg8Q60VrkYpnoTM+aOkl
2/Bi1kwSjDbq87FS6CgiKVtUlk2XpRi+5f5sPtDM6/llzj8iRdDYIhuNUyVHlZQodVNmI1XPJr9A
Bf3sof1usmWXVjwy8ASi6wMq3QEpt8hSreMROs0dBDQq/TzPr4r7mm7V2a5YDkOF6RCcvBpKuaXl
Ktsuy9HTnIVZhm7j/bSxTlvDS4YDBHslIxGGn1NUbTxW++ExCOqh9g7Xg4OCRTnf0/bJlOUGp2EL
9Mrk5xsVcmuffz28dIF2gJg2o4XhY37M6NfR3tnYQ1xtwNyAAF6DvqEeSFp+jRSlY6Q0DWdkxOZX
ff/yCyoSXTxLANGU00n9jC6NeUfGkNQn5890Z/9j8fVQM7yrEGgQoUPp6123JVPVd31YF15XnIwt
bNLK+V+ML52eBkEw0xDjO/yvWDmM6tGO/77vwazsMLx4hKpQy4CYmEy8lrrdkCFUj+bN9WfzrPVf
7g8vDogUalsML908XacaEbcx/JR5nJ0pigZB3mL66PVV7UYSYzfA8ioalCBmeENRpziMErWMuzBJ
ci81fs3f7s9lbamuxpeXqsyV3hjjrAvboNEObAtovbbZ18NLSzXoJWdxi8/XzYeUPs3jY1Nt+AEr
dwPAjHi7oSMnfHo5sNo0o9raKEYNU+2Rp36mXwpQ1O1/AYF6Bih+lA3C37t5I7o6CnaV2G2w57ZX
FZWX7i6dRt78WoK0VIBKFG4lJCSlR1uwaB/27rQgRBNBJQIeI1zUy3tHye2qUClpwvQbeArG4uf9
4W93GsMLHADKWESWXvp8UmV1X6q0DQm9GKmP8ub9UDeEqVCGgCcVOPxwq0nBkp62E54+lRJYZ7dP
PY4Sy/tzuFEGIQD8iYKjAO9Q2eEro1hF0y8WBdlzEftkN4eANLw4yVcOfVXlfOpNDA+CQ4RxPar8
HZt74/SSDGmNmi41WRvRKIg63QNnszeQvdcPJCAQgwpUuK2CRmw5C1dvYkWPOzcopp+Rc+TJVnXA
zUmCABGKESFukYyWTlKuKyMovQo3MLQXTS38Ci/EYXdQBkLAlY4+4Kj/QGBD0gZ91tAHvk+S8GA0
v/Tm1/2DdGOTcPEgdCuA0KI2Sk52Dym1CDIacTiR2E/hroJbTZ1eUnurRmBlrTAB1FyBpRY4IplG
B/07BugEBBHzZPavdfdX2288E9dE6FgqvIQIogFyRno2lFafqiQOM3QJsV7RNZ31p/vLtSYCIFOA
AwQxCJKVyyOljwWzJi3FLKKj9TNiJ/P3BwSgAgtRAFC53bCj8iE3SVEpSpBoryx7ghFsthRPHJiF
U4AtR0rg/4uQvMrZmd/rBOOQu37BHsv+1c0eG90z0NIPVf9bL6IVUwVx4skomh+CbXS5ZLnujAQT
UgLuFRVKv8ds73WB+aDCXKgGHCi84pcCSKTUqGdvIKD4Wyt/TftNLcLd4kjhUQqSaMnLNJmatZqV
KYEhWkdohWfSjXO7tkLwYWHGBaYItALLCTRtMTsVxQT05GiDrnZnqydccligq/GlHWj6OUF1SKsE
bvxsN55dfb1/Zre+X1aK0lTaAm3KAj4c3B7Ek86f9wW8dxOXj+z1DKQjW0eN2zZCQur4Gve01KPf
lF96qPzS3v/2ykExvPofvfSm1Iv0yxYjr9iCmw8AegM90uCm3yAUlBQ0s2nUK7isjkBxggRK26Jn
WrHEwM8iBIXoB0Kx8pU+JkNkZWMaBTzzbHJMnFPR+7O9Ef5Yk4KEqS6qp0UqR+zl1c1uzY1K0FAC
d+J8KZ1LZf3Ff+lb1PmrQoD0x5YBBwHFWQqhtDZm15wh5OusZ15h/ExVb6tYdeXUibpCgVYUHW3l
SL9S9BoF40AUoBxJ+1GyvcFrZDTFKwZKj6vXlJ1QUymzvGjgnjjsyQo0tjcoK4ZHp0uk0pAZBHPM
conaOMrnig4RdP6gmj5TDvdVZnV13lteIgeLJmNS7EYtLCVtTCcK1JZ5RcK93UhUkfFVEbt0YXeF
/7OcQE6HVu9SHNfpqOkPTrHxVlr7/uvhJZtluyyZSw3DN69q/7lONpZ/RZ8XXy8ZlCTKG9Sxx1GQ
5udIP0Sdv9mcelWEaK8HAm/gv2RXwW1yPY972wUHw8FRLr1zaIz9LjSCKv+JkGaRt23dNg1EJMl5
0P10C4K3psdwc6BdqFQAz5Tk33Jm0XHs+ygYADWO4SOc6vlHtUW3tioF6RukZkXhtgxf1yl3c1ut
okDp/OSNG17zmW/Rsq5uhuCUtUDTBFHi91dmj7JmZMACukGbet10VmZfVzb8BGHUpCsCDbCF4wlY
4m0rHeTsNKpQ3cEV8VeGEiHilZFfoqZ6qDauwzXduJYkbQuJ1cHqB0jqyUFz/Hr/s2kxEcl0sKG2
lBYg6IA6P4fq++6gIAyH+/5whWIAFiQdWoVluGcjywkG5sVowLUboS2NL9zfq63uWwU8GArG1/Lv
Uc69lG75U2uH6b8ZIOGylACGhHgYSscJrOJVt85mdFSjD2j2O4WLg1ow+G/iCFxNom4KRItm6gRm
9zgAmxqd9l8PqIMQPUMQr0N4djl+GhnwmnvmBIw/UvbAtgIIq0cUODwkr8ETCADVcvxYUfQsAYIh
GO2Hmu5nWRZ7jBoO0XlGxD8kDVDsmDa0ydzAdjrvtS13tv4UHjO2VTjjFuBTN02GuNH2lVpDw9Qf
KLfkW4HlFYuHz0YhimCURfBaWn3udIY1RYYdOINfF/z1WOCHvdUpaWUPEI4V8Qkk1EBEKC2SOlFd
6xPNDgZfjb872Y/dRwj5TNGETgQoQI+w3OKs7A2lwjYF+ngi1lHd73+hqRBWCNAEgHXkLoTJOI5u
niC20nPQzE+d98/9z3/PbUj2GoktUZSFxpmid/Py+ydFqYvBGd1gyM9W/Nj9Y+dPmnFMHa+ejsNf
0XQsCz+zD8qG9V6xHui1hgQkHq2gwZNxkYOd9naVmE7g5E8GO1v1Q5Yd789t5SpCLg0hKeCcEDiS
I5xRVkUTGQ3AhOaHmvhjcmjNM8pIQJ1/X9DaEQMBCu47tH5AQlhy9Oe+VaO+rJOQOP4A7mVz47Wy
Oj6qDAzYKR24c8mM5I7Z1NkEaJ5RPCnZwd2qYVhRRPCwAgqGmiq8uGTiCtwVtVb1gxVEaCxVaPRB
HeeHznjOPhCjQEQbriDWCMgkeSKpWRlqobZm0FHLK1vPBZ3L7q1AHBKlz9h12BY5iDAarGtnVGwE
dHiq9Qeym8sAeVpRrorQHcLa+LlUl7TSAG8fUzPo9QObzkX7+f73C3MhqeNifGmracxKYs4YXx2O
xQ/esGNT06PjgNzZ7by9TYWFhQfSA68vPFHBMCvjuFpisRmQCSMw4Nlecna+P5sVJce7UTRdE0T3
NzCxDig4fYxtIyjJAYxoFfFSd+MKX1FyMMkhcIu+NyjNlHXPMHu9tofBCJwRKHSv1S+u7Se21xuH
+3NZUUJBxQv1AGEkcDLSPUIyu7PVYTYCdX5z7IdxC2awNr5oNwtgIwhC0cZYOllFrmtg/bIDqwoi
5SUL93++oAgCOQNIOOCfL4cfK91OMnATBcZ0rg75FpPm2rkViBIg0BEnuEl7krghbppUTtAMR54f
1Af+XQFPTeMDbPWBifwnSeY30HIyKgWtnWAyD2npKVtRm7UzC5gSSj9FSTrybsuFMtWIT+4En7Bg
l8k6keGPbGuxVrf6SoTkm8d0ojWaAjiIFH6y27+MrYbnq1MQNCjvbXdvOnNZica6Mk2dII9eZv6Q
Gj7dXcIKwyF6Kf4rQjqthGlWWrQQAbCY2Z+TagOMtnYlAUsCxw1wtFuILwomHLhd1A66yqvMg/U9
gxdSbBylNdsBFjlUo+MPgL7SJJQJvCijyuCAomeW/oT6D5b4hnGZs8v+MwsXDtBJ5EqQ9pZuDTpH
lVVNioV3xlmPEM48fGR8uOjvfYQBhVqe2YRpTEHBLi5wjivpoG9Fuda0W5Q4oEMGorI3uQU4kC2q
Bx0LzppPo0NTnQbriKJWUj9tRk3XNgXVLDi1IJBGokEc7qs3X9XmCCyA6iXQeo+YvsOOivJcj35J
Nq7atSMmyHJx9SH9fRtwIVStm3hygrK4GOij9JSC82WLFWdFCOJ3wGyKGCG8XMmaWKkZd0YNVc+S
ryT/1tqf2/zb7iIgPC3RaQf5UZE2ASXpcskUq+4ock52MGLJgBrc0MUVc+WAWA4aD9ypjbKH5fBx
XKmz09dWMI1ePh0KayPIubZG8NYcaKGoDpE5vYEeG4fa6azAosCnKZ7enDSUP241WhdWVXKtgN7T
BLuS4IuX4xVl5RQzLXGIY/bo8IMDLv2S+dT2J4d6ae/X8/7oBd4EIIsQjMIgzZP2nmPT0tYeofX2
AVQwu7mMsWTXw0u3yNgyO1dVDG9238dH1f6026bgQhctx3R4iOASX+66kxd9DUYZK+D2k1u8boL7
V0/V1fjCDlzp+ZA25dREGD97INqp2uqxtDY8MMyCxUkUQsh5EZYPhpV1jgmT9Y2qoXvevzpXw8sl
KEPF84FUGJ6qzK9TMFFtvPnWlAJ1g4Axo8xC5GCWy9MmcT3HpaIHhJ+z+TRUF9Jc9nOm4AwJnC74
qoFwhVIspRRTMdZlUhvi4qjAU7CFrFzxRAQcTlA94wV+kzBMLLWbk9zRg7L1ExCDplbq2dbGNb4m
BLc4bLngfoP3uZzE3ESZeDPBM+dHxbgk8QtlGyZwVQQI7FCHipcMzMhSRBInRuUOiRnErp9ZL3Vx
TMhp/4nCEwYuuAvqcwThlyJmJSasT0c9sPgnZG/Nbv8DAA2iQIktGl1p4HFfju8q4AVBI0M9sHuv
spVjZGobMxAjSAYWxWQOtkB05wX+cSmhxMt/JhM2W/ne0qPxraEQ5Hf0UObHeasAeUW/8Q5DPSRM
OkjONGk6LC645pYjCUbiA77jGczcH0q4lkAk3eC1YqOrlkoCs/88tl/NrSL2tRmgDhJQfzw18BKX
ZqBwwia4hZiB+Vid2p0NW8XTHi4B0DMoxn8nU1vuxsTtprTUGOcp8ZHnu2R8dz3KuwSEjSADwDLZ
eChlMfV9Q/VgIo+k/h3n5YZir62QCGz/K0ByPLKB6y0rIUAdDtGjNW2c1xWlFoXNSDBA6YR9Wq6Q
UnBTq7SJBNx5IvND3D42/YZrszaDaxGS3Sh7rZzNAadULb62L2hBv9tmLGYg3aFzl5eV7g4kSLrv
uv19f1hzMbrkv5hVqfWI35CAfDPH9mDF+uF/+3xJA3SjyyaU82EDxgs4fzyYwA+cIDRAFNSaIH9D
pkTaYkZiFtsIp5XacTrEW+wBYvtki4fcHXAk8JNuuxvVQ5klNB/NoGqe1SQsiqemvqTc+YAlgo0T
EE7QOt5Q8bCyymwa62aQ6b41eqV6ub8Pa4pgIigkyFnAwibfbn3VUFYNjRnw8tVuv84zGhds+Eur
KyV6uCB/jqCKIZ0lo0KfSCvGShUojPtUxYecHjdO06oIhM+AZxYxZk3StSaqEwPoJDOwoqPNAfjG
Lcrpr778+YHVupIjTQWFj3pRAOoXuMMpNTzwXsQfwFeiGBVpN5RbgpRXhqMSLa1QQj1DxBx7RvFJ
RA6A9ro/jzXbBLdesMPDL7iB7RJ1aslcIjhrGaey+hx94FkHP+a/8clS9+xiGJlhR0aQTM/4oyC+
TE5uurHrW7OQnL/EmA29FbPglp9/6uyNRVpTDbjHSK4KohmEJJaTGPHAmlUTk5hbb7S+tPnXpNoQ
sToDB48JtAjFVshPiaKxxpZPtRmY0RfzRR/+/MA2Xw0vXaK62aq9M2J4TfO0J7LFD7L69Yj9wMZi
swGyWi6QMU9uYRqFCXDMg1Ff6FboaX18RLZAi+ggNSXtL7HyEq4mDMf0WCixV8e/P7A8yHv+O76Q
f/UMbciUq6AIw+qjpfaLW2w841bPz9Xw4vdXw7dqS4bawPD9H87kmeo5Gzcs65oEG69EFRVmqH2V
UYbp1DTRPOOEls5DqZ31kp27stwQsrYL10KkXabRZMamDiFW/lT5bNzwNFbngLSdI+CYyKFKw5e5
HYG8ozQD3XkjxXND/Mk47t9ncYGCAAY92yFruRHgu0DebnDMoHYeLL8sPjIDJKIQxwIUE71JlsNH
2tywySqtQM0PU/o1LV7n3WS8AhYNHAMSzIjE3iTT9Kyz26JkVkDbR8d93N8KUoyPvCnqFOFxI2i1
nAL4TfU2NXHpqJXfGYd+Nz+bNL6kCjOpWZwTjG+S575/NUnYbbX+uT1HInmGux/gMySiZLxNZo6O
xjjcvVn1IhMwcosem911X8hfXwuR1mnOOMAgGYTQ+sy5H2+1i7vVteX40jo5acn1SIyv/tPXn1nz
ea8iAHAG5jE8S1CEj/DecpuHlOkZnVs9aJuH1Lnsv48xPN7/oN8BGPmGqrjhSlJTjrhV5BzUfPTz
Zjp8YAJXEqQruVf6pNdjWw+SLxMq18nD/za8dOFE7b8ToDP1xtLP8i2Mgljh5athuUTSASpKjdrq
bOkIXSR+Vp205jgiBfHT7vc/fyBJRPcQl8F+yy/0cipYkvfcCEz3L+ch0XZjnzC8aP4oUqU4TdJR
4miCVdVJD3X7lRtwjD7t3wkkywTYApQXqpwXiN0q5VGXm8GoBgr9Q9sKTq4pmkgkg94U6C2krZea
wIbGpg0sejDED7nXFPsPEoYV5Km4EAR9wHJ4dSoNxZmBcNK9vqq8ctiPLkT2FQ823GeCkFqOt1Wg
+i+7QgHTf/Xt17TF4bRiS0W8UxSeipofGZ3XpmhvzPIJrDKRR/pDrv9w+y+7N3ghQro0C85pbA4Q
YZ4UHuj1RruZFT1DQFjEUrHLcK8lQyGqSFI0P+WhkhzBIahwX/lpJy+tvt+iIjOKK1lczcg3yGow
TpPC4waETmhh5NndxjRWjikAgODeQ5EH3s4yfR1cP2e0TM7DZHgsj/ZuUlMkPy08O9AIzsQ7UKYz
qQutKtHeHado9NVO9cyk8+9v88pJEuXweM/CtxAww6UiZGrdD32qZ2HS+1TzWXqYt1T59u0P/NKV
COnOZJWa84pDRJQd0PIWMWcT/YW2oKSrUsBnZiKjK2KrUoRB526LWl0N7KnJIbV9mp7QW03b2m9N
BJal+wGlT8i9CeWAJGkyOV5rpVEiG122Z8t+Vl0PKthopyT1bffJsf9s6MYRE4p2KxHkUcgGId93
g09AU2U7En0YmjbzZuK5KEMefTJ5Q3dsySkytgq3V1YSnR9hXMQ9joMhHQlmukwDNJOFJDs0qR8N
Zzr71m7KQeRdATVEEg3ZVxQNSxYY3ZrqqqAKA9vtP5r6VQN35VaBzsrZXoiQbEw+/B97X7YcuZFs
+Stteocu9mXsdj8AyIXJpZK1sapewsgqFpYAIoBYsH39HJTULSaYRkzq2jyM2UgyyUpkhmdsHr4c
P87RP5hDBBdbXXwv6405fL/4+gSmi3cIyh7ZjmUm0LA6kK2GA5pweNeM7DrXjNlaPdzZabyQsTBJ
6kpKqvSEk10lrIkVT5l5uRYAAntmyUY2du7GdqoFmEWLMAfa5n7I31cMqfcP/VrY7NypAspmhmHP
rXGXjOKqH23gM9GCKDISXVzZ7Z5378hwcXtcHCtkVGCXwISeO8CezgTd5DoE7zp676GxdrevzRW7
59xmvBx/8Z6gmq/3+nKk936QlvquLtJVWMoZEYCKwDSZMfEI/S5uRu1rPyOebO8tdWitvdtejfnF
kY8ZagiPeAZEI7G52G9XKZDq+Erc88+miWfxniAm+/bNOPMyouYOAB7wlc0gnsVClaLghd0Rfi+u
yuymjFZmsDb8IioxyjxrhgJ038J7vInY09tf/sxhxaKAfWMurISBtdAcQ1P4Da0zfj/JTV3HOb3N
x6S8uPUNcG0zSQkce3gBeLhOz6rX4crlNejp9WcPPCh05VKfW6IA4ASkxWdByzpaUYaVKkyL3Zd1
MvpJvubrnTmn0cvxF1et4A2XlYvx3TApp3SsE3utbcy5fXgpYrFCg83dyiQOu+8RAXT2VXmoaDr1
K4nAs1JQ04yKHYCtX7UUAb0RacFOz+6nKintxGp2VMdesHn7TJ1dLkD4gdECVQZKak532yfIoA0a
uy3rDUA1UbvlciXQdW4iIW4byjZcB0mWxbVGIyUJx0Oi1V7xzh12TjINO1GuwC1eHys0tp4rg5CQ
AofpMjNr2irvDFGU9zxMENcfu5Vj+3qdTsefJ/kiKoush8oHhvFtL57CbTRsInax8oAIOAVYKuRx
nGXmcfBKRo0IpNO5ClIJ6tL88pAjdhlOARClMNyRwT6dRO03JlAprLhvw+ui3DGW0nqFee3cOr0U
sbgbXWZQ+CR1cd/pxOYJ9TbZ5U7s6SwW52kEhk05OWbhy62qN/Ua//rKFMKFmg3bBnmXCuPrNjHH
XeUc3MuV1DwFHFaUvbpzy/nTjYicThJmkfx+slNtb8M89dcsm3OzCFBFBqoCvBgoczgVYZCuHxsF
hrqwT1Fr2ZEPotxdqjtgNb0QMd/JF3ciEF0XUJoX9xwLlV1ptTcu99JORcyzfCGC5K4UhoCIIvhi
AavF9kGb+N7KRM4pj5cTWWzH3Ashgz+OtSIb2e9bc/s3FgrUWXM5OCzyZc0MQuQjynQcpPvNq7bc
NGy3ypV+dgovRCz2wilD1cnKzu8DFQOWF7L921M4O/5cUAaXAkitpUcuDYu2qvDz+8yPDTORa2bB
vMSn/iQ2+sX4i+8fzXGpLsf4OrrL6rhkdyGQvWsQz7OX4oWUxXFiCA0WAmH+e6/a2uU1hY4K799e
qLWJLM5SPypfiBps7MGXEFj0MInKA+tXhKztxkLLomedlSM9nN8P45YEm3JNP62Nv1CxnQP4lz/M
44OXGHgwuvJKrIy/TGAbBYvCIsD4IKCUz9VauHxt+IWv4qgyEKLEYUJgov3ir5jha6Mv3gebKieE
5svvlTp47bZb6z1+9gTNFHiI4QE/sHylVS/DYHTG/B60SV67q4u7QsfMeXj7nJ6dxQspiyM09HnQ
2wI6iYaJV+9JlL49/tmr9mL8xRGSoBnjWQCIk5yuumNZXw1rfAVnJMAJQo4C3spsOC12uVUUaPQh
y+4Vj1tUezS7Qa1Euc4sEupCQfGOEgDovCVUYexU4Ta5BqkYIXEU/GjNYXvpMgFABacXaGoEIcJl
wIm0bT2NlJhHz9/7WRKwO6VXduL1JGYRsPBdVDa/tr/9LHd47zDryOwkyNyNytcMgRUJy6TRFFal
rH9JKL5GftKveRDnxgfX7uwMofc4bONTK4A6jvBKnlvHSF6p6V2zxkBydnwfGSkg5s7AUj2/8ywE
BqwjdT8UxfcKruPbu3xWAChFkShH5fyrK402JgBGGpiA68tUkTHx1moQXyuNuYoSliSCwHOSdnEZ
7EJ3ph46QI+dpP1sWKB6PbZr/ZXOTQOhH2SQ8Ia+ZmqhUZ91pjStYwHQTvaxA0nI5ev0UsBiFmFD
ug6AD+sYlDfFcH05Ix0W6cX3X2hu4XoZRbcU6ziRuM/TNR72teVZHNN26ryOmxjeCPZdc8XNFZV9
do/BGQGoPEDa6ARyeg10MzBaa9c6Nm6CNmYyehdZN/blxjAW6YWUxSKh7xFqElFZfIzaEhymRfrz
8j0Gqwa6OANBBW6ChQ3G1QTegzacjmHI0iJj6cWWKrIgYNYCdBedZBxzuQu2QdoeqLmj7aErcZSY
0xrj8bl9Rr0hNBJiM+BqmX/+wilxprEprHA0jxWqib1ml1tr0YYzEnDB4Lgh2geOhWUMjgKRUgQG
dY61+yWLnqs1E+P10wlYECq750Y783FarBGSyxYHj8d0LNCkU73zvwBI9fYun5MAEhVoiZn9EWzE
p2vUWMINx7Awj5Nxa04yCaYyEc1KZOnMMs0F/CCImtvWA+Z8KoQPbHIUaDmPhN+Z4131/PYczg0/
3zWkIGYijeWzlk/RQLRVTcfISbIhrtbyG+fGn+vG8fCjvPBVlSTtJ1QZTOMInpkuuwvMFePljLoA
aRe6mCPdNPPfBqerY09BHjEixuO1HTxsEyO7XB2Bww5Ihfk1AIJqsfq6dSfFqBqPap8B65/fTfZd
kW8v3oOZ2wzbjLbyPpj2TyeBwMYQtN0IXDNYwT6W4tPfGR5IzvkigPtjuUZupn2Dgl6E1d8Y+Muj
yyHTc50czHgUc84m/UKb5jTsR7OoACIEoiDb1Ss3YF7jU7cZjddRZu2DWATq7lUfhb4TTAoVHHkW
FzhG96xM316hNQkLO14XmS0hAmX1ZGNZG1OkcuUcnZeAHBwycPh7CUpxiOPxmYnpmMsDDDBOb+w1
BogzVwHL9JeI+Su80NgGa81RjmNwZEMU18Z8lV36jX16e6nO3OcTKfO3eCHFq0J7EhMmUpj7oNrZ
a9GL+TC+2mzwxyFthQQZiKdPx498zgbVVcHRyx99fgiHXVM8ul/FtBYBPS8IqgOuFVTQ8mYrOdhF
13EQYFlIHu9Jnrp0S54ivXl7wc5uC/TT3HJsJjtbXG478owRbpF/NLynykhk+I6CeOJv7ArUFJK7
wG3BEVq8dQPPqlCOYAcweDy2aUYuvyBgg0Ut+i/uwldFee0UFdYwdqA6jXZefaV/BNnlFg2apsEF
RR5oboe0XCZXdqpHO+mjBt3096JY2YXXxxb9ueCbzB26QBa1HN7v8Xi4Q2kf5ZCMThxd3AYMoBQP
zyjASIgdoi/O6bG1HO7KsnKHY+m9z7du/v7tQzR//PRWzB3lwKWKZw5K0FkMrxrZ2HmG4YMHqm9E
fltdXlBwKmFx77xA10NNnOFIKI21+jCuqaczO2CBGAWA/Aj/eVX2b+ZhUDg2G49lMSaN8uMuc64u
X6WXIhZqHG3Z0Te9hQgHuk9NKXh2gmoN7fSr3/RyLwA3wWSAeMaOL/Yi46Njd3oYjp28AmsJc2LW
giNulxlJYMXeuNF+6q+Fjs+sHjwJE1YsVCJo+xZveNaJmgqlzGNk90koddqvLd45CQig+DAQkLR5
NS1qlHhiGZ+OjspiL1Hkx8WbAyMWJtTczQkKbxGL4z5ag/oNGY+8uDVbGg+8jLvi4pgrAGiIDOAd
BGM6HtrTa9iTIaQgLxmPFdp4l2JK6jV1fmaZTiQsztgoJ6PsLEhowyT8qteI1F6/FnAZoeYAzZxR
YEtbxyH+6Oox1+ia28eevBmN3dDHTrR5ezPOisHLh9syF30s1SHYPVFY71B9ZMUnY6JJpQ+jRsSm
kvHbgs4tFxiJ8Bdii9j3xXKB0K4IyqbqwVv+YNA4sFY2fN7QxWWEc4F3A1QsoINYglkn2Vm9dkt9
LH76mbwV351vque37ffk8nnAGgngDwOC+Ir+SvGyrpxmUEfapSp225X9OLdMcx9GXAxsOx7y03Pr
wxO2e8CPjhPN0+fMurhpDvoXApeFsb35aC3D7cCERR7z6Xh0zVtm7azHi1cHdb6wbWfmVYByF9eO
5zbofBp7OBZcxs2DN14eM0MhMRgAwVuJ3NwrLgu4HMAXZ+Zw9NyNiNJhjfJq1tmLY+TCbpr78djw
sYPF61e1njtMkd8dm4HEd6H9qSUrTsyZHcb3BqJpZqtEEHbxatg+4CFaiu6Ijj+Td0Pkx8u3AI8S
8ouA4AE+unggorwRZtWL/qhznH608PqfDb/YYRE6uuST7I/tkE5BQtcuwGtrfGbU+evrL/SEWUgE
OXqMH7rbXsWE7Szr0DSb/nKz/0TQsnqiF9y3SheCHJmKKq7C+2hE41a84RdXgUDQjOgEFAR1oEvi
8rajpELICIJ4Onm4c4W+entPzh1aVL7jzUZ4CyC2xZHyRgqjYEBahZMPlnlwhrS7PGkQIROO4ND8
z+sYmj+0zK+lbR4Z4NWpNi/VG3h6UJAGz2LuA4H+FqdqD+DX0m3KWqFzx7U9Xv98e31ePXIzgHAG
n4DyFG/pkgOTR5WuAVVQR2u4ka4VG2jcxj/JNazzq5u9ELO4GsEQqM4eIMZhXmq6FK02v148Eeim
YMZE4m1A8fvpMtlZO0aocRSwOTZTeOVNe9nth+rpbSmv54EmVTiy0IAIsqCR66mUvHFAjF7Z9TF3
EjDAxIZ1MTAVxwhPELJ0MyIIlESnEqaoaWWoIIH/FNfVpeC4xeCLr1+qkIV0xODUvh6ttCPv316e
16fp9MsvnmiAIQcqC6s+GuGh/Tj6+xoN4pr920JeXelfkwhnCHKEfy9pszM/MjJPOvWxDA6ZuBnz
a99bsZjObPP8CiHmMRckgpfodBMkixg6N+T10QSmIu7KzdszODP8nOpFYZQ70+wsy2WLyQ2o1Xvs
qM39Mxpuvz36mU04GX3xyrVCiAEzY0dPx7mTZsYexNX1GjvhmV2YI+2Ar4HNeIZqny5RNuDC8aBo
jtz62JFdMTx4xuXLdCJicZq0Qu+PUFTN0QqfbPtGsPTihToZf96mF2G6TgmzMSnG783bqt9l4dUI
Qo61xhlnNhvGN5wIJKzRLmCZPBhtJyu7rGmOWt2UQazClVnMqvPELJvbYvuIi8OhAzJhmcIxSkld
k/jNkfqx9hM57ZkVN+WDwZNpLQB1ThaWDIQNqFOHHbg4Wvj/eVO0DCzDXmw1aV9vANFyAH0Br3Gx
krV4Ze1gXoiAgJRlZuLDy3e6Oy0h3CQmZHkfaJ82XZLxLdFX0/Dx7VPwan9mrwiFPsgd4fkAR86p
HE2HnEzdVIMhJ4UzrC5W6IvxFw/T1HDishHjm2WXTpMRW/zSC/9LAuKOIEhHecnSrC3NsPU6HwpR
y23b3WfeviRxtUaVd3adUKIIttaZA3OZwADatle0jqrj9MUok26Nw/qVPsEk4AOjsAsoG/jAi6Nl
ur0lIqLYMY92fbgZJTIMK+t0bgaI3aDABmkk1CwuRPh5LYndDxCBmpIpbtbwNa8U7zyFF+MvTpLn
UjcLup4dB5GG3XsO7mHxUXr7t8/r2YX6S8qvEsAXWqthU+/XBqTQNpHt+679TNyVq7cykV/RvRci
HOX1fjBBRPvTCmPKbwyd2mtcBWtCFg9IGFDuVSN2oyJx4Wyt4l0lEt98+p+t1uINmUC5n0e9ZnNr
JK9MXB4ba8HO8xuCWwHuqF9wmFMFgoSlTVhusWOfJyFPjCHmZvr2LM6eXJTxoZcNYoOv4sKDMkeD
dh1ObpHSIs6s+G+M/4tqGCXBUOuLm8GEVvbAcwa93sXvTITV3h5//vzJGzXfjBfjL25GSYgqG0nZ
scGXZ7sh3JK01wdrxQc4u0wvxCxUremQnusM09D1EylvvOjn29M4Oz6CpwjO46lFU6/Tnbaz0SN2
3sCymlKwkfZr9URnTxIiH9BN8Idh356OP+qpsWWGZQINGaoBim63hmRYk7C4dJk5FXK0GDuiymf4
kYutuphqBlsNgxA1YyB2BGH5Yg+G0R90z312jLzDMOIZWimOmdd4eZTmJpLIScIjRq3S6Rr1vYU2
6R5umx1clzL1ith4zHbOo22vAFfObfZLQfPPXyrBomz60oYgNNDIQecxbS4/TMggILIM2wNhkHmr
XoyPYAi1OItmVzJusk9B9ePt8c/duZfjz/r3xfi09sFoxwjsGgTTjITVyRBtafuuoX9nIsB+IGOI
kspX/ljkl1k18rE+NkbyQNdiUedO7AxaBfmfj1VaumJ9EUxWm6saZoedf/BgQ/srG70mYaH8zG5s
vamBBIqGvmDb0jfhxYHN+VLgXiO2Obc/XVZ0gY2UE8Pqa+TRD7R+bLpL/VWMD5j/TPCIdBsKuk73
2s+0phWqBI80tqed52zfPkrnrgLCcGAXnuujX7GdqrqzCwXzCVwwHz397mKSeHz7WaMiaDPDq5Yx
uq4Gil6Da+Yoq7geYroGiT339V+Ov7gJxtBUZZXhgKLYI2Sxf2kdGpIdPsoNoevQTA2h5YVSZZaw
ZO736jY30Hg2fEL9ysoVm7/hS6W3lLBQek4J+jELmZVb2u/N5s6PPokbtBm/bJex/AgAzhfZBbwK
5/X0EEWaTE44VeJWfq6zg5P9Ucb6X9+H/5U98+MfX1f+67/x5++8GUWR5Wrxx3/dFt8Fl/yn+u/5
Y//5tdMP/evbMxMFW/7KyScw8J+C00f1ePKHDVOFGu/1sxjfP0tdqV+j4yvOv/l/+sN/PP8a5ePY
PP/zt+9cMzWPlhWc/fbnj65+/PM3hOJfLPE8/p8/vHus8bkrKR6fq1cfeH6U6p+/Od7viOpCKYCy
bm7oPjcF6p9//cT9HbEhMC8BJQZedUR9f/sH40Ll+JDz++x+ISyIkC2U++yESa7nH9nR70DSzu3K
8K1mVuLwt39P/GRv/tqrfzCNKGLBlMRMfjGF/HXkkLJHchhlJ/NQv7owLXCbLpylIgiUSPgwlCWi
89X0RZBa3KMZ+fSFcE2crUM6+TwGTvOZ2cZYbbPe7oP7IM9FmzjIIeSbkdaDk061X2zb3ECxmE9q
785S4PI0aVR/7MoCBf6ZhALeDFXJPptU7ILeBxpYdUh0pZ5LzCruHCXtDeFGy7e1EbZ+7Aaj7lPl
8MG8yUqnn9KsRY4zHWhhWNsiDKtr1+LyCuy39u0EA5ftvdosjbR36zJPOjK2ZCMM3j670gHPm1cP
DbtWrmvkcW0LN9oZSnE7BSmEyz/YDrGzq57nTQXPNFK3ps4Jv0JTbWbtLVtpsXUcrcYkKyI9wcS1
QpUoFoB10s9Mg8Roem/pvQMidXo16DIM07ov26fB19UQFwMDv73HKwvFK1nIzLTzKv9AfVSdXEWj
hKNXIMRjxmFTSJ4QdD+sN1btQVE6TdXdt6IlOYCpBahQ/IqP6cRIhH68WoMfpSzNyo3Nnlm3LZHs
M8gMg3rXoE/RN5MxtEyUzqCTrpjMKbbD2rtx1NCzbWT2Dr8ljn4s80BB65AyJ/FQeyKMDaRDUKha
FlGTSJNFZVIKh5ZxHzhVca+YXf2IjGB6D1Id8KAVTUn2aASCeunSKcIbbkEdb1zOSZfoQTU8dsBR
ct0JxfxY1ZldAuBZRCJt81JOsVH4ox1z7hEdD7RDJ0m7x7lL7EBgXpYpRlAfCEw1bpjmRjKJInqe
eMibZBSZDXRDmfEfALF54UaN1PgGBQ48exXwcRfg0pVxFYT0tkYpbp6gdMX4Hqlcik0utSn2UVSj
xZIEFdcXdGtsDn3ZlV2cj33mxGVQwpDWWVPeydLscTJ1oQja4pasjU1iGT/H0eU3Wg3WuHNbtCqJ
lVaiM+PRiTqxd4OsAgVI6PH8XcVbx7u1Jh711/UIB6SPZ8Qu+0LNVqP7cee05NBGdJKx77HI3DVT
QPwdo70eUhS4oQ2sbU2NTupsGg6dV5jl+9IZuC7RKI8ZuDQqHw/aZFW+t20ejDLOGpeVewvgcgCy
+zAbcHeQAU9Kr4je163D6n3P7HHiiZ7sht04NMzkDwkPIoXu9PZFa7NHr295lppqDO3Ub1prSmhp
tR85DsEdK4biBrWiKo9RYibAWtBE26l17CTqonolZHFqxM3qChldAOWhN5H8Md2Fuqp55FhG5wwJ
jyQ48fq8iOXcIhCXz/ojS/1/4SF71zyzD0o8P6vbx+b/hfdsXrb/+vez8eo9u3lUXYHs5R9v468H
cP7AH++ZHf4Oii4As5G6R1YGdWz/fs9s83egmeaaJJRWA73twj778z3zwt8B9sS2gZoUlRqILP/n
PfPwPgKLja4TM5eVDW6eS94zpG5OTCgUKgMQiEwzpKOdESQtfGs6BCMLwhLtdDyP/QQdV/SV1W4x
pTzTKO03smfKupbFOhvCr2SqqN6Eox4Aw5Ktu7Wiyv3siwldTgzLEEFMSj8rN6PTTKCfasY8EcAz
D4lX0MDcWNy2ZAxykIqlJGr5V4Kwod6U6PPkH6JBB1YidGe3mzqgQQFuBILurHpEm0MUORL7Gq0L
/D6hfU4/YtXQfl5U0/B9cLkwdrUHepx4akJpxhm3zD4x+n6sUJ07FCzOvQJ15bwtrC3NXRPwKOS+
QZJVV+UXpwpdUIL7XdTFEuyLzcZxcseLnc5wHqtiaNGiafARIZu4K8y93VPjQCwH1MOyn45dRNhP
OeXGgRa8TknXDu+DahL3xKMBVMBky2FbO3b1WFMe6ofR0ozGjjajW2QzR3C2jiOowUp3/DyOqCje
DLrJr6KIFvW2EKH1dWRehwBg43bRtmUE1gY4dPKURqx5RFZR4HGghp3BPTBDVBk4PuKGM9WHtQlL
FfwQvVFkyaRyV8SsKbzbQPtgQG/bys3SAgbAz9zLis+ZCzGbCgBSCn7RwAAVW5/lwDiYvXFr5VEw
HUq8G5/AwCgAga376aErKt7ETOfeEOtQTjWKlSytkkrJ7LMyyyFLBPRPuxNdaLZxUKLuO2583qsD
EBtEJe6EMqsNVC+t4xGsGE1CJhZcgb1Q6STrSuuH1pFzcBoD9P8Ig2c06Tqq72TV5PYOarYpsL0A
x8cuwHvetpk6QNFqWzeJIJpgSUjRu4ll1x1JlQw8UOQL1Yh9x7X1JVJhG8VDIByESsDGiEdyDDZW
o2s8RG7Lo9S0pb7RHSgbUxjA+A5d0Gb9XvvB+OQYHvviipLjzIR8eHIbs+piy0Xf1412XcQjlXYH
kijYgx76/hYTmohpxm7QAApw8byQ7b1rBPShtCaTJbzy6I+eMAM9fYrA/wQaRz/f0LCEFdi2WUk3
iJ+rGN5O9EV1tKCxm1V+l4zBvPV8qOoGQD8tWtCeauPBHVvq77tKZz/NkPbjjvW69oH7lAV9B8Iw
s4h5ZDM0rRyaEZ0G+zpKLGI7VeLbIv9MpiySaHBYErHLRBOFcamc6XMjSnQTK0a7LRI1SqtJDCEQ
3M1rO8i3BkXviaR2LUeBLLBXN8A0IxJIs14Ysd9G6tugW+eBhEKQ1LEmN0dFsiDy1glpV8aWQ2F/
0YmW9YHXAXOvsoxrcYWqkbrcyqpEzWltD57aVaUqyndjbyBL3AfWZCVSTthzy8htmbiCAF0pqmjy
krEIsj4VLSpndkZYkSBpomhgSWtLWAODlZOPwchxk1ECh3LHoim6+1CE3DoUhlt5+0EMbv9hQDLU
+lYwx603gVHxIRlgkTZpKyb5ReAguCCi6ZH4qYXTgU0JnShBwRFaYxkmjV9SAcNNYoPeFTT3yD2c
gaCIc2LILrWViPobPRaOtas75uZ31ImKn8ofclhTFPYAVE+VYW9BMSx3nT+ZnxEyiMJNhCYu36kc
AoW+geijnAYOd7In1+jcb4JP2Y9OK+eHyGuz2uRMu/0NCmCnKAHNmvmZKdtNeQM9shG+ZXg7UNHT
B5BV+zD4866MYhH62UNQ27K90ZZZBBvWeOqB1aQaU+0Kd4RxPlC+yQZmsdjzypAih2AruoFH4Gf3
9lhvwP2PLkW1bKenqLMQ/he9M+XJ4Pdap03ogXvAYYXzcfLdTCbatDRPKzNAj1NedoLubMAmDopb
AElDrHxo3Uo+OT3oIjeCtxIpYzg+TUwsl7NEKoOPsfA0XAgyV6VtgtznxVZPZp4KXaEDs2Eawc9G
toOfFCVxrBhYXGe8In4eORuvt6CvCpLzAMeJwhgN3TbYhFHnQMk0Td3HWT6g+smbIxp7wdzwS4EH
wNoZ6KT0hIw5EVAepW+mwjY6ecgnoqZ9XlARXXW8Ud+laLUVD6qdPhoWIR8lkq4SZm741Qg4id3a
LaddlWf+YSKif/I0z641zDsY1FKTLvZs+AV84B9ROKhueynrnxrYnnBn5mzcg2JZQX9CxPem9Jqf
gzGYMq4QFcNj0legQbb8CS9ZX5UIJbVVNnyD+g78OMAR/eIp1+o/GqUVvp9CXz2ELeio4PwM+giY
mug3dCL9A1xIXibE1ejPhg3ydkGNfYnzYqyuppG0RjKa+ci3ovX9CYSK5aBjAliNnQKFhuiSpbqd
KyrvA4d3l6V1RznZ5F5lgp6AAT4UA0QTfe2aOg82bkTyRyr1FMa8gasWTzTichsS1MkkXTM4bgx1
NP3EfDpxTQzEEnZj2YXuDWFm2aYjy3uVhkwM73KRj9nGo9bQJlkWNVVsCganhlvEhAcpGbUSz8hB
BZr3BIxrv0zB/28V/4Zk8VtW8bfH+unUKv71gT+jPM7vIK8Ngcj9Vb6LfMJ/rGL7dxO57pmkFYAy
xG0R8/vTKjZgSsOPQSp8/oWZNBa29J9hHsOCyYzk+8zzDm9njgFdYhfPBTInhjG4e2HwzsXwSC/O
3O5LfIpqRkMbroaRSYmK0ryuWXGIbDAuVrYsWBVbOXRYFlvCz35KYQ0PrSJ15MZ9YWW9kRZ90P8Y
nHJUuzJkWXuIatMcrAS+RPjsQSWjw6Goszq/q/KamonhB5x/LiISyiqlWTRcTWXpW9/saKDVsfYM
JdDD0wK3UFiM5v1EqJNdRQajXUwIOgLeZoXhiNRt6aQ3te6/uA1j43Yy9Bhuw6yq2ykea1qPibBL
S3QxU4Pjo4FTZIpru6p9N22sXg51XGej0YJbEjcDRZOGYYCBFZ2Gwo3mXPv7IA/Q1RxPEbAuTpt9
45MNcwJ+zG2huvzjBHbV69wz5YdBINoD1t3hSwuT7TBGLMQXk/qDkFOzLQj/6ja1imvNflQBGALt
0eqveyxurEZXpdoI2kewumcx4GjTFYnqCs41HGYP5R+3pqnfGYXLsBt6jIO6hgEQ5XJD88Hds67X
11DjMNxM5+uo0IqUNGZ4zWo0A7drk2xK13xi6GaZQgfoPRsCbzPmzgPs3O4aqKXuAC+B/cxhbxxI
2zg7ivgErIfeSVuJ0AwHdjfO20B98eqQxI0aEcXhpG/bpHJV40Bd99xV71TlUxsNflXTqjo2wtKh
nwa/6cYtDSQ2KhaNycW9Iacp+trnKEC5jqjER2LGSttDcxYdRCjJxOSFGyS2clipE0dk3buym1t1
l9k16P7sHli2uq3uvJEfUctJMry+uiEb4PZFAnOXujGoAakdwxv1ENBire1/shuSx3JQH6nvNzFs
zS42Q2Ekg+GOeRyIaVPWNI8JrEoWda2Ky8zFJ1zmdsYmhFUfvS8Ku/K3vhHpW1kaXToASHI/uQig
gWEwbJ0PiHnaII/2dPe1EyR0906jCnKYytwpb2XW8uKADafBjVUFT7mZm+6V4RBNDx6o+Jq4d8Q3
WeHIIHPqBdsMbW2zXZWFdrMn9dTsK9A/oqa0jUXeqOfJU94VRS7uM3URESqbEZwu6LECH5LtQZvS
NAkCk/V1HRphYpsiQJ6UOzCDq74YtzqDPR5PzsDkdwmq1yJ2aC7LpBrIzuoDsCkbXTChA3s1CpqO
A/Wjq5CMjY12gE2o4sKyu/keTDdul7137OauBf3vzi3Vs4MSvKQDaXNsI6D1gJRXwL/IcGr5NdL/
cL4Ny6QHYxwJe8raMhexrtymT4PRrXzEn5jXXleBLwU4sitYUgRIFLThqigFfYMO7gwOvmREqzrP
5rHWPUtcvHAzEZz7bSw9eCN8DL4X3L6inWxuoKCA0a0niT3NETWOEF5tC3mFjKz34A71wcU82ban
2nzqRub4OkYddWHgXjrDD+iCJojFFFQIwCE/kMUoXgz9bVYPRR1nHYpRNsYEBr8DqsURUhyInNK8
Z7l46qqOFDGYQY1203WktNMIFURejLIWj6f/m7rv2JFcibL7IgpBTy5FMn2Wt10boqpN0AUZhgz3
9To5gwE0Cy200EJv1XiNrkrDiHvvcRcVoy2PgdDdsJMSfaDmW1LRMkuv2GAdPuHw2h38Icsd0Pnt
wOktopFO/pdLMGAd1szARacVaUhM/yTDVNZbvG0QAyXk1AUbo5U2/s2R6SFYpIK4hqsDtq57RI5P
f7ETyV3A3wT7qA3yC2bn+LKyLjknog9+F1uf4uKkC+CzNBPkFMJpJfYSY0y8z4VK93m5/R3pWDYI
ZXZfWLn9oQKd7nuWu/MklmUvVJlfwllWgA7xvsd0hf0v/WNs0N/pdSoqCIvEDo9G8mGIXLEWuvfn
rO/kzjBtZaUXi6TIONHjFWv5fAPgFxsoZ/K37JfuGfdtey0Lz2vR2nCpqMsYsBeCJi1j2Slly1qt
PPNfwwq9YEBy/4XVU/3UQIMyXIdpnk5Jmo0Yf5L5PFj2gJzmf1awcQVz1xbnrGiXK0PzejZ2W/dL
m0bPoy+2T4GB/oCbtjj1o6bnQvP2LcbMsktxDWLRfJeYU+iUeehRYuSOm9DF9Ryl36NOy1+xm8td
GfXmUYtheMLcfUiKlu3zUMRQqffzEUBvcOUBjKW8mxHbbjJ8iLomCq8kz65Wr5e+n/L73KhXsPpB
2sSiVMkO4MI/hGM/A9VKTgMnGpGqLZamYdBvNT6LZTkuPPrmIeLmM/UYsC2rUtRLJmbyEsl5184D
8vvFhRZxnecAcXzpzCXqY78fOF/qLl6PANjFPnUwPc6TXWvSp/s1QtLAhq9tjynpGTjxBmwja2Qi
troj+SkJEU6Mzz95LxODH2XQtjsDXgVzP72zbUH2qPq4LboJ+zktW2uaBBjswm07e++jA6wbY9Pp
fLkLp/CYLyytWWn6akrdb6qpQZ6lP8m+e5XKJdUcRA8pp0fHF/O69TqaUNEzA0am8wfQGP8WvTyN
HGOUIlu1xl9KyoYO3VkB2xm7zVaDLRrruw8qTKM38tDL8JxHAALWrNjHfY/VwBOGKSGH5w6bFMrB
nLvCD5ApQo4Vb8t7ZNIjZrE6VUHiq1QM5ywfL4Mo3cmOPIoqtODuEC3+beh5WBWQTOyxd+UxMwXe
i92XS0ya1GWovFL+ymKF9EOrsyZdnXGVd8DMkLs44l5KyHM3tuXrWIq09rp3n1Mg6HuBRNegjhMF
GXPIKfa1zRo2nobfwJ99yYHEn3yvAwG4qwMGIlU2fUexf+Bzynfg9y0CQmUMtkFJADoex3AeZPc7
MnQ6iTVcyHoXjvFWiW3jEUi5aQIm4sZ9j7QrXNYjuWAaZB+FKVxTEmQrOenZVnmRsz474ATxfehY
fCrcmqCkb+wBgEZ3Q0r5do7Kxf+Sc0T2qXTl1Mhe5ftkKYOnYMbtgi0GxodVsg4sO9z2Wnxr5wpE
OJgoQCPpB9A69eBmQTFC9fEdhQE5/9AUiMwOA9kw73qt6CPygdcHr6LsuNI+ftiQJ9ZVgrqQVuYG
JlUd18PJlAn+dwKS6KQA4TyWg0vueQdflx7jcectKDlNEcMMrVN6jLBOGJxf5hqsk0asmunJA6cr
uYu6JK4mNkiwjnp7Bxc7PRmEs0seBQ8jxFiw2ePZ9ej2Dzri7pLqVN65dHvuA/tLpAUeDLTgQBzG
B7SA9ppsopjqmI5pY6d13k+cvVA14IFegVIVg3wnGcSn0GZdI+K7gwWNu1NLQprZ5PQBXQupYkTL
GUXMA8WBrpeFHEkf49Nv/V+aBd9THnbnLtd01+X90cngpLLBfKcFhs1UjeXOEL+eYCF3TRuhcGLb
g5lf8bXqX6zbFHY1lkCqPTThgo/HRaUfPFDyHiNQfDIbMMwgm+HEwoOau9wB++Mg25IFt2sd8PWm
VUp6yMo7312LFPWk1ikfjpPV8aMUk38xqR/PwK3jxkXF3RS69JBmlp50jFqS9s69MtvNH2HL24PJ
clYnA5Tqmvfl3g4u3ZU6QHEt1z9mi5/6xfJPBg9AnTPyFa9hUWeGsKe2DTgYVkt/l0NUXpfCk8+0
Ww8dXdD7ZWL57L0nNZ0pgAQ7v5B+Zp9rv/0BGnGaChDMpRzcL6L0ftAGm6YoS36WEbaqNODb87qF
cjfLlv7wNc9/lhiiGmwgTd7KUaqiCtt8QKfSpi+zwRGj2bK+bMRPl8Da27pqXW7/Uhe4fRowfQCg
rEBW56hpkQoOWSTyL4cYuIdJmLmiGZjJaulFsIuT6dWleNkFsL0Xos1p6rfoQHgS/p6wlAARqFHw
K5ns/AXKudstrgh3I9jqB81JWasoYQ8T0q5+9YxFe5JNEqLg+QOkW3iwsdZo+5cD8MUclnXqdsOU
ydOWgIjmeTQBcvJtveTen4F9LQevwv4ggLz0FdmQslxNpWwvtg31ga8beyo3oBqyQC7rJJmsMsSp
weAA6AvW7/4c9MH4BhuwrnuKEGAc1OeOj+rsSKoqx9unzpG4Wbo1bOywLGCmu/Ri0cg3i/Y73Qfi
RPJxN2wD/+wlCZ9WubzGhImLjekdZaBfx2zrqgKz5jFei/FhCeJ0xyW3dRDT8jtVHc5bsf0qEts9
spBmF+7D6CVUcXdNUDrqERJGiESp3C2te2uX8jyayRyRXhg/D2iR9jTAdpYhtFOTzZJXdpJzV9EU
ygg3t+5V66FLduMWKl1tswMFlWDgcyg0f4Z5GXdobfvHhQlsxIgUpss2L9V9Norfw4i15tsQc4TE
Fx29iCUor3MbkHMvlKowwrCq9AlmDhdw3CAJwr+005cgNT1AUCjK4VmqVxNi9qEpYIAAio0RSNpd
AXcrOKdtRH0MsRkc5AGo7L48CqfwaRgJoiVa1X4Yefo83/qf3liQFhH/TfIWJ1SETT+WcSVaEgLs
xPE8GYOaGnEkLcdSvQ9WuApsNubQ1XDM3nw5uikBsQUyuaxTm/wVdP4cSBe9+U4iDVUkWzWGzv7g
+0rPwfofg3L/qTD0f+JxPrULxeobP3X7gSVAx7XmAm8/YyeYKqcdA1Agm6F0FGh30EIXIEvwZTFR
CxBQO+3K1iL2G4pTtNG0qEg2XKkuikObtnfQ6TxH0UDrgQT9/dYVb0uvm5As5Qlcwl3sEH1uReFq
M474pObyqWxTEBCbbnde9N/ASRiq/oRVPW5MLqHujts8+GoQ/kTo9IXta2aoxKrUgyblezD1Ue3D
Ln9waGMvbdlyV4e+mMz0u4tmeuzSdbsrVJ4dI4AFXy0k/HU/BUtjmT8ErrzwTfKXAMKNH32rzmts
d1uAbSpIg7hOWc6vEC2Me5rk7FXk4yuAI/WuttI8bKgDjQNF9AfzwXfBg3vA1b8hrZ+/jVXyOrkR
y5njwZDjQnlWh2ROqyAYVRNHvjjnMCkHsO19dET2hxz2jO8hzNJPaxJyCCJxnbBrosYlkwAb9TFF
bx/Lo1k11ovMyVe8hKBHk/UzS+wfPCItjkW8PHAVBQfbGnLt5+UKzybdLfEy7NN1Sv4lbWJeM4A6
VQm0FPF/Oq8WR2Xltxbah360gJLj35pNAIsLaJ2aSJC0mUPN3qweV9zbnXwcFF9PGNmyBoU3aPg2
gNnjUVonIS3OE1CUXVC6pS7Tad1nLA1rspAAoiWB5QCJAyFShuJNaEAjgfVJNc3GP8GLO535GGEC
Jv+8BaWEXU50vxCch4YPgXrhzv8Z2khWSM5LKjUTeTcH7MaTCYZMkGiGcglkJHJQ1GEhAm4Tp+0l
8tCFUOHvsVbgalz+gfYITXnC1D1fODutk0yuUxEv9TJPzlT52uZfM+xcaA27f9ahlk9FLhqls/m6
DhYLw9oyvy54c2AG3I506fvUtaLapO8qzqDtKbcyR9GNQWip2X5Pa2jvlVimY7qErEGi7efmET4a
uy2/9n5g+NVR8jegbVATFiRP04a83gG6/SakK7tbOpU1McbfMxQm0Us/gxGHsXoFpHCb62KPzVJb
gZlQ8EAeRF8kmKtxx+eYM3YQJT0JfkvzlCSqkJ7Fjq714iTYHJygOAPn3kf/gEAVGCGGFxWNvpoM
SC0iorbKu9k+6VGGDdDNfxG4ocusYxhYo3w9RuFA0PgLumOlfMwi2Pg2F5HaZH2KGqjY2aB/ui/h
2zWVU0NUsQxwx8kAaGwSIJo1MSs2o0LRVis7b09BNi77iZUz4DoJFgpLlJrJQgmES7FsGx+7vNHK
6jpPpzcUaLhKAud3c7vmVdJyVZcZlizJLvhCxQt2ETcEy73ocqIQR+3ZkD64mZ14VwyXkFp+kEvn
gJ7m6B1xP2C2X4uhcYmZd8VY9MfBAlm6xXIdYqFsM0ZYeb+2AstlUvW2UPvuKJBFwIvRF53kz7Rk
DxFrZcN8at7XtUQY7yTVCbvHtwMyQx+sl6QZs+QvIkzHel26cWdkNu55kIMzhemnlpkR56hd+2uL
oBcE4Q/54whZGMggfVDUmpOn1tV6dUAQk+7b6raNz5jZ1xYm+A4hjNg83y2HMWOjvkYgEl9EN6fp
ftzGDTGQFEg8NrjDP9jkOoJYS2G3intQsUeebEzwyWZtTBzUSkIh0RnXQ/cu8ngAld52tHLlMMyf
Vo0gCldiYws+nxWfxitsOOAAcT+m0PDXXuN5A6fDA3vaohZnR1K+bNVQWsyERRcSqyrIC0HCtFMA
ilYjBFDvc8Zx5SkyYUoxbnjhRNHwb7ACrnvKM2OC8yCXKEDRi2PmK/z6NXpaNcHAPYh4801YthvH
um8ZRVjBJEqMjeUadhfu0ljv0lCOS4NLM/TnYMhA+RvqJnlODM5S5buM2SvLyBbDFtBGD8hId/90
loF7MpqIubFqBfrZA1p+BPJfHnPVu2M201fmt2GvXYY2jd21W/42ha2v1QQAjppJPs80PYsk/GmR
YFWNU7juNBtVRWz+R6+hf8eDYN6A3w6HjFiI+jLoUT9C5aZqHAB1sKC0e2V9lOyikaXQ8xX8rhwU
odAN9H6+teWFWJtg0sO7bYVcnyBcmPE8SJsfSwYguSatnp97AEjDjup5Yi+zNPxCAAjVowJsqSRl
H+NWUFMxw7c7wz1oiS48RnDy16obdT1FPtihdC7vVuuPaWGvTOTttyzG5Hnrg/SZh26uo85dbYQW
MRPZ/GtNBvQWa/piKcdYgEuyw6UUsYPY4BZia8dPIySRgDsBmb971eanGMzwXgy9/Ix85/4haF8c
8qgfXBXzbK7Tpf2EAMDt6Gq7KtY0PAEASE8mbId/pdwCV3e4MQpwBosK7257/xTEPib8Y6G1whXi
eeq+WQaZyJH1eoqg1gBacIy3pKMHPPTl8N73qmRVvy4W63w7FkLwQrmQ8cVGEAHusjRsRZ30Atn8
SwTiByNytgDEnWGEa+dKl8Ou7HEhgLvXatmPS86Gatmgpn4dk1RaYGpjj6rqbjLgzbpmFc57caQd
XHloi2huzLUQ5htUUMuqCN/NfvVlV/e+9Tu/+Q/bLQiDHM7UEVdFXZxX0DHIY+iB1ELNW5xmUEoY
2bF3zhtHzuAoeqgU+gJdZzqbQzZn6T6mgLFT3HYVJE2+3mhxV2oy3IPvqAzGlV9UyocpTxNsZLPs
EJmE7sdJZUey2OABVPsC9zHUEHooCHgEeIJS7BvU4tRyqLCgeWDRZSaef3kQup9Ut/lVhEm/C31s
vjpRdGcLiBTcbwdUFmEAQHmZX/Z0K4tjISw9b13Mtr3hq+T4fnqIXrcI1R66hTFoJjwy9SiTGKKM
jmCFVTQTJKi14zPyTr48bcMXEANXFoYQFHV822MnhPnnkQFwCCXactJOkCxAwLnTUdbWk4JAqGYQ
t9Son/xBpzi6WGQUgGcGUrXP9RoDj08g1agiQD4fXpUpFNoBYFyL9vZXJtRftQBjnuSaXTl2xtd4
moYGXQoFYBgtd6v164/mxcNqMHANEMXu0aGXp4FYey56aKgryqKnbolhZICiTa7ugNyzezGqo+RZ
eQmzdpOoR4N4KAtN7xKwA8iSL00tx1KGFYQiYb1gc85uXt1N1JSvr0He3oPtQFHEMP0kcjyVBCDg
c5wMd5no4VBPzz3oPInoNQZKc/4lIP4G+Jx/pxw4dZKAZerKgT6HrkMCv8HCAmjHl12pk+iQ2Qjo
bYcXXZbLzkXl+MP9cFKl/p45vdULIJSIqzcV0IB2hY+IY5cj7lv2oWVucBpFu8+Ie0gClTY0Xwss
lAVC0EA3DRQpJiHkVlymL1jlihAW0rLhFJkwPt6cH43zY/QKVPYvdPFvLCWgv3Durilz9gjhD3ab
FX6FVq28z9qcPlKO77Dqb73ClEJZpDtWnIQF1yQVivYkVl+1mrlqWePgfgtT2YQhZxcbCLPrEtzP
ONBF8DIVi3iBEO25Z2hi2yXR+wLcZtWFY9gEPPInOqWyCnO2nOYt/5iHmFTEFZBLGcPuWBBhCISy
aooS9UMlNDPhhnTj24cqQ5nvMMANDWGxa3p0c5wFnzLDtkLdbmjfhuUdcjlVj0U4YEo23wYCsroI
0Lk3rhsKuHgUeE6olO/oyrMmodnvOU9B0mB7wOtcoBbEo77L0g6zVsj8KabtHm8QcHQ2/AdUdj+T
Edjx7HaZNZCFJ3MAqYUdz1anrAk3WIcbMXbdq05QxS6j0VreO4U2CdF/qs2g01am/ZJSt+lunazd
LgL6nUrrMEHdjRVWkxpqD4GNL8RwjB4lR7crEpOd4YKI+jcQHx2EYyUG4ePozLI2mAg78dNiz8VF
tlmbAWmNFP9/ZsT5/02/nBKIKP7P+uX/Oa/f8vfa//5vGub/+Ef/qdYIC4gj/tOEA50F/vxfgoyM
/A8EJt58MPDw3UJe8Xv+S5BRpP8DGg0Y+1KsAkyRY/9/J8i4rbL9b4oMrMfLwU5D3RZnCNQosIAd
f/+/OTe5I+jAh+J21DY3KRmx8ziGZV+E7Exj2UahLRTua8MY0+s/jgZtJY8totWCpywQw5hDWsYk
kwZCqZEl0W4ZaayCuxhKOHTVU1FugzjnbvBJe096m1hAp7TtcJqVw61wkJP2iX1RSZoMwc4HAhsl
zuBHZ6g4aEEc2qdklq6oJBBpaJ8NgJeHBUYHe8fbIQSkXRI0VSB4nfxD1KrZzrGkdL/XRBfAkOgK
3dygPTTIoCtldOB28mw5Q7ZKcTrXVgXtWLW8KMjRpQkDu+CSthwBiwKMFry2YKVgk3EsHPdbmfrr
RLUY7wEdqv6s+onD5xdkvVh+Kxuz9cMvtn3GlwcA0Ewb3Cu4UqLurlUwXHyMCi1KWFDaJJ0p4Tai
rhSAvwPOn0rAz2/4DfN3WQp+b4OukJUc4o7VaLOy5Zi2ID4Vaj24sTKLukMrV/1nKmOxXhzrskfl
23SB8FctICATH/SHEeEU+nMtJ3GC4zLceezI+R5XSWvQ81kX3UC1rA4YgKSDBUwI9CIM3zXuH7fr
4Yp2OQohenpQGMNaj3aNeT0j2K6rRw0Namt0os5rJ5cPw7BWc90QHtC0nuUXW242rQOfe7U3irUN
H5d53y6qhWidQoZ+HFK1+oMNYvjSXiQa2fEdmo1g+KfQNAOkgUomnipL+/whmDqo2wTUhgJVFwlB
p6wHoopvGgjpRRaRGH/IlrBDsYZRQ4AaA8tL6UVHCQYGm5UvoNkmYKCdQ7+GPX55I7IxeACl0jcK
83utXJ4DAwmwAbE046N3yO6ryNixrwLk+R5IyADZM+0w1STAnWoSpOjQ7BhB8BBbifm+DVooUFx8
stMmPyDzhITSZw5UQStI98YKZR6xewksX8p9/+qlBWYXcLnaf3PI+bpLsTIHYeop5lgfLUY9CAch
Noj/yAmo+uLZtN1u7pQ7KkejAo40y+opBJVwDSULdp1nErw3m0BTZwOmrMs84kdcepnLDJxbQG8y
h06VIMbHYCpWvmP9hlcpe728Zwub9TcLp3gPyYg/tgZDwHnDAhkPbtm00V+cYLAls23PmPpVcIUt
LVHHxHmd4JlQbVGhmZfvLGdZ92i70ULO28Y7lccKYmOs4NgJKO7/GuhDPkrfs2OUrsGnhp+4raPW
Q7AJ69QECb+fXkpgxXWL9j6Eq2Hr9osnCg/nhsa9yUuvHsYO2z4uspsTAxE4Ym8quvHVVoHI06Ex
JklBgm9mE03eztQjn+imK5+hkt9tUEAePdbj7LTtM5z9DX6ju4SHlDxBAgXed02nnP7O4lh+TPEw
8Qvak8IeKUSo494F2JKx27o+hubcd/5oonkJa9sGUXu1ST/dAbTtn0Pg0R9C0+VtdZH5cKMrm5Hp
lAB1Win0RtGY1TPFhqGhdktSsN28pNC7jlDoem2Tg89G+ojk9Sg80E1hT9NQUCCfAYckYxuC4rpw
O9whyCMDaDWU8NLCbQFCdMF/FTr8cW3yTo9QMbMYW8sHB0I/oVC9otzb/bLp/E51qhBNwop5ASkY
i5szJG9rvd3kP8Umi3puJ3pfkJFBP7ck0X7lwRx9ycTrErIRcaOuFtwdtVYBGnzt16RW8w2qZNZn
FYTqGMyQbpc1Za+H/M4Inb63Ba5v6KW8Vs3gXAQFr4gUYMcQbhFrYTv4FcllePSclhCTwc6IJNzF
hrCPTKtur0FrGcRLTl0H2dqXJS/H/aTQ+zRkSsPnDvqIhxnA3zu0CyL45xlIlcbOCwAWJxjNZty3
QLi6yE0tJB9jG9XYhwUoF5UM8lw4GvTi23dsl+oxk7qSiEcBOTiEF4PE7GlMtJonpLMMAL9nAwyp
79Mvv+SgafA7DMFeSjaWwGgHcZw7qNrDmeLrg+Gva4pUB8kMxiaIywpboSVyK3Di++dstcHFQ909
/mpxP50D+F8B9rZLfkOrsTw6Szn2CsOWuzaaQKy4YAdEgaDgNHkqc8j04dh09Bey2AzCUuObHn4G
h/lXqTD97HAvCeBS9sb9TtOB3A4ThDUF2yscT7BTRQdJWbriIamGVQ0PPJ042bV26O4QJbuBcMu0
KTHX5SuyuFI/x8dSTCB01QLLZlX0shtv/3JdfkSmbr8CEBNEceNAj9EoeXhUmoCAW+INcokSf8cR
AAkvalEJQJ4o7ypN1AQBObylrHwt4bDF6ATxRSVlnkwLJsRMwkZTAN/GS4M9+GBisvhznqcGiWAL
FvsA+Jr53mbQkOPpxR2fzXztgEvPBFrztou7rgm7FWZiQvx+W3FFQGIZAiRLBNvqnAxLuE/GUJ8L
pWyEzyrI6IlupFuqNVoZ+TFwQY2weDAUaOBsXev2qPHho2UEfnynADM8oGdyuP6G6WD8ik+Lwu8E
nV8ap9+a8aQ4dMvmACKErMR2ADsP4TG+mdRrXY74bEYUwrnuZxtMbyVwW7sTAdkUWLIWmUJDBGNj
iq/sPjAMOwZq7kSGNzUzCYNOP86nsBsoqdA+KnNAyTWnQMQLg5MjSXaoSfiayonS9qZ3Q4LQGHVK
nkXWluuJp6AVKwHm6/ccekmPNC8lVDmQ2+rnbWRmgkK0HB/nEtdehex4bo8ziZe0Woopeoo6ztM6
3Urc3OGcDB8RzjmMJAkq7Rs06+SVcI+Xtg1J+Uakx9Obw7X2DJV48WX0FPyCZ7fkd1jHlcqHDlfV
TfdpDOD/AUPY6qG12EVRpB+F8QzFeDRxXiPbKe8/RtrRH9a3SVa36zbLGuvtaHLdAviDLoUPwrXS
UgJ2gZATeE5Jg/gPflKJ6F9Y2Z6LJRX2YHOKrgQeweRzMZJAujmSFWI7DkfztEuhcrAQ58HesAYk
hcZDYYle3aVxnFV9CXQPfKcf4JNGlfviG8zgUL1QG+wNCSwD1bnSqQK0a82Lj6T543uIaRCQgxty
1nbdgFyImzAXxAiBhrXMniCfMelBdSG3b25YW76Deb3E4wtAoNy3Mc0miJ1kecVXvEJPGMCgJHGo
njxG5m9oYqFWhTwpJPW4wfRfJ8Uo8PoCBHg0qZmLAFJYSPHw4Oe4wvsk0dmu6JCggT53yPlZQis1
70ZWlMtFEhEH4hBDL5UBWyxNuxwmHhnVwIRmXt2WjH9UrhS0FnYKGqWUDupphmypRjQBRwtu1uJF
R2sQnmebjAiXImRe9noeAOuEUUTie+dbtCaT6kRflaqQd8uEkDP0uhqWphWelO9NAoXfUbz9rnZh
RH9Ao9D1MZ27Dr4W6FsPblrbZ4mnJz0sKcv5N0TCvYczYivmGzFIxDOc8F48TT7zuCShrwnCWkeF
KDPIiuL0TSD3mNZRKruLSmle1DqbHDvEpbUEwl3WC3iMC/MDZ1kani3cJHPNseWgr7BNtnxbgdsE
ex3O0TVFywXke6AzkkA8jB670OhONcEgMlGb1YDlzVCSwINSJLrtnCWQweiptGfIJQy0ZCnPkypv
2QiDldX+ebXKAjIJkDorZkD+FZp66FjSjPRkLxLc+Pg6NOKspyFM8VgAhURMX8//9dMY5KDhs/R1
uVXUqiw5vR+2Le5/ZYEHRR4lc2R3RQof4OMIy3eyp4UR3Tmfo+KHrXCNVzZt23MOkVEChmrl0CMu
NuvrJBi6r3ieTXBB2Y2hcaOQAT9iEVf8V2JEnAHpDtudsJgTTrlY8+1CEHf/bWGXungtsyc2BEG/
n5cEFq2iMP0dxk6QH/jpK+z4KsKxcJBq9qfJ92VyjbChPry4gfG42dQS/MEyji0+Fxsl408CcYP+
Q2gLQnLgMr4hyr1Bx2ky9uMGc/Pm6QkZAHF/zoDHo1Gj9CcfUyGqVbH0I7bFmuzAs3fvSBbINH7K
wp4y3efveM8EAhGO+wBZAyUEBJwpDT6LjVg1IdplfdNkjdq7KV3LfIdbqYfrMpAsvgvLIAXk2dtJ
vGOviupfQSxrRBsgJn58tsQxeWYk6wEALwiZ6OrZF+N0stQQcmcg29x23CoKLLqFUgnChbj7Xxyd
x5LcuBJFvwgRtCCxLZZv76RubRialkTQW9Dg69+pt5mImZFCrSoSyLx578lPv2jH7ESweXsPGus4
h84Vy7STQ1zMj94q018G1Bpl7qy9qSAUYLfsZHMvXPeiJUr0d3GmLsQ8X3rjqbaruy+mcD7lW5+9
Ghs5P1z2Pn7UszSX2slt9yPohd2jnE1fPvdT/FIMDV7MOQ4XnmlIY3tTkDYkPhb3RRJPbT5g0mF8
fckivxc7hixBwl6y+mmVWXmOhiY+5aGYD2mgI7TZMn1w1zRHRy7dH8Kpa57KMUUSjhp8ipiwZwzo
MyXcPoxqZXaS9u1ZWukypCYMOu1iUGqWYW1e2kMpV8ZMCL1OdpBFpB6odc0XZSgzNwO64uz023Y/
TVRBBAPqUGXcXV50pHrO3aSPBxklKTiUHn9VxxvdKKgZPzXPQvPQhS4txTrS8jIMshQXUHuK95p8
x3azuXg0wgtRUj8IihNrjdcLJJHyu6Xm36dpVr+tTpM6j8Uqx0OUK/nEMKV/CNypoYFY64iGHFPR
TkZOnf6O3YrOBdPF+NTKxU20ifPmGrbB+ri47Wq+SFtmV+KCTDmrLdJ3ZODmO1ON9o/1qyg6TJtb
P1ZZMJ9WBUEiId5VjGzrRveBHV/a14aN7niqdA56Xap1eivXolM7r+gYL88N3upk0nr8Y0M9fKR+
NMvryJg3SLrS6VHK80h9SKglb7fpwk0LXVFlbOBku1QMJjsZoKS/WbvkvoklcH/km8iSbLDCHip8
U6c29oDww1EgXTb3HkWZV9hHhtd8ozaGdML8fEypLiXTOom/jW9ELmbn9WsxnwSptCfsY/EJ0EWu
9lE+iSN/4BhfJr36B4UhZ703ngnTJGeqa3hKvJIp6Vq7hBaH2U+Mm1eJ043E3EdCpOVnWAi+OCfu
hhgGIrX/i9tTxT7TVMfpX5yu2We2hPScK0/pVRFkfy289P+QmL5r9tSBU/PUutnNx79Wyjt4k+Nc
be3DGaUW6L5vZPHocxLMQplaxDLAy1h1t1bVeyjpWtdXbrTwV+8XDg5W8pKYUfP6s1FtvF1RtPPE
y0OFCy8YmsSUQ/kWW6+Xh3Jb2/CcjWKJEpsT2Ak3ZsyMTFsZXFLWyXzCgw57xOc8fc6sWaNdXo10
PGCDuNw0N/7Zqjn+WBUv12Fcgq26K3U0zRfGFyLaFwQxf4dr6D/4UpDhIHrxGOTL/G2DoKtOLZoS
Y0SVnaJ8zn5mXerUTJgWRkA+7gD8TG54xgDXWiIgW/hWsw6a/EXG7FqZvBsfKYmjI/e9ck+tzOyO
g5VJXZ7WRM/7MFiHF6fLl35vzSDyNyg+PDnuJJYQMwRDL+7mHvzBRWPKetIGNcHI0tdvuQs/xuUR
83+DkhrucgJj3i4s2MxxdZstfvMdah/eluJEQqi8AFdNX0IRx8+Of8s7kwCv5Vk42MQn6BNXFRbM
AZketMd1a0t2tuj6XNem0zub0fQeDYAaaAYy6n/VaVy5PyYZLd5dNyIDc1gEhB4yf5kuhqOqxjl1
kyOSrlD4wlvYtGyV1upNF1YwWyqqFo+gqexLCkPml0hDztub3PAwpBXNvwrwdR3FpHAMOVLMZ4G9
gY9ricUXJRXuDFAazZ+Oy2xfNaYjs+ENdOtCDESyvFXgdESFpHJQLeSXhiVLCXKi+6CLdA4Pfdh2
zO0Ct2qGj2iqOvNUWixG/9p2WZ9jbqXtsbDEVJmTIM8tLGV+tKnQ8094QNjGOr0E+y1yyKcMYZWX
AJ4wPUK9IUI8PkaFP1XY0JFNuimsmw9f50G/k5CCmnzHISVJolXjRu4bkz2aryeHv12DhVarIdbH
bnDq9aiD8WZeJLzjqRf8nmmxEymQkOe2A2Gxr7d0OmYlTe4usFiLtlxGj2SM2Yg8hLPT7XBvNU0S
b2NzL+su1om7GPA6qJR/ClSWcs+Kknk5LkSfGTsXeJ4p8ruz9DLiDTkq9ROv8vZRp+nyOqUZSsCQ
LzqgJ49m8nIaYJXbtcFpa2KcljjrSfWkAuNzQQT+c41keV8SJucUlKNZExeYT35YFJscz123mAzL
JuO5i5fzqu1zvVSffeYxjp5FPD373jZ96GohQqxsHJSX2N86xfQnzd9rPRPLwXA1K4jTmBf3w1DL
+T7XoA+62XF+VWOZYyQnG2fO7Cucl4/Njc0vhqr154INP6m1P8LywLZLZeFvV+GsIXpSv5gPvU2c
mcbpne3g93F8zmVAQLAFVrWdOE6b9iUthcIEt2lMw0GlkN9wbXN4r6qP4T0ht+zabMqxc0ZV9+SV
3XKqZdf8IiyV3QtZb/uCnNFBkXxJSmLl6EuzXPwdGghcIH1LmG9o4URKu6j8Y3rswohpGqJBL06x
P4n7BirSeW5MeJGDGz7NrXJ+lcMy3/P36p6074nzrG14V7SNF52g6wqDSVKEf5u4rchCYgw6m012
p81Ps7/5GAcfZW8b/dCs7YrNY9nSn2wjal6yRhTndJoamms1jFcMummZZJ7AFe1gg6137bhgzGhE
jqDgV/hXd8Oq42/YVcF/fSlG9pfp8dKTWu1hQuTF0S83vBN9YFmjrpZ5Ko5EzttfHmI8r1HUui9D
ShTtiqTZBtfcj0NsRQxI14NqWBe8r6diPE/x7PZ7FW8kYj2trE+gpvOqUxXMrAdKJ2/095XQAZd/
227U9m6g1V26+fJnI1MRJHjsF6Q/rxD3mH376C9CI/NSlnupPBEeRphjXRqk54HT7AZuAKu9UvP6
4BAfs77C+IYcmy3HfpMTeoLwQZPTq2OHJBXLK2fAG8wFYGAYZuRMDzhKZE4bMd1MRLFXPbebMZ/p
5mXvea9lzrGlGUSEsKTIrLibZ54DbQrSJBR9a2K7oEZdq3SeP8/kAl9CzX3xSDIWqw8RHu3849xL
P21oWGkpoyJ+mIveY2HIwlfg12wxyNqg33vskNQ7mOreNQQt1n1Fuop/mzCqHlKC/uTfy/5TdbjB
E6tiKlQr5vjs+vDW9gOFZ32cl5ts6YzLAhNudsT9Vo41qf0qnTaccbp8kphqX6pVb81V9HEd7HLZ
xb/JAHvuoSJnyS3DfB+ORloewwDVn0ETgcmO4E8ETaAB/mOnXoKyLMuYu6UJ2jhpt2UsdyO/fH2b
oqw81Syhum59Nf62duPlDW7RmsyTIt4rLfxzqISa97EU+R3RTJg7zDDGX5oFAi2DetIv2XEe8eXs
S0Ixl1jZm6VqGbZjF/vir/E35JS54SC1+YAoQ5ttMDzUU93uqPe3/2KKnPvcGQVar+jWJ3eugu/M
M+3Z9sK8cq6s5FaqOj2ms0jvQ09gmCZF3uvTWACp2NkGoeAQ4opNymrrileSfUV0mH2MD8d+cJAJ
bLUWyRo71ceA73Zfj7765xST85q1Yfuzyiy+7GJW3c98cmc0q1rU5cFZ6/BljAUZT0RK598QyO0B
6dxvr/7sUXfLZptWTsMqaM+9yso6odEhEqg2lLcXpBFihOR6sueo04zuq02N653GhgcjQrTTk6+E
F783nu+zXcDtppR7Xwn5DF1RnZA7/PgEUqWntW/DBShgiHMsi/FWnGJcZQBjMCwQ/QnZZTMwdjG0
VYQ5ThP+z4xDOGXcJUvMiM5sYv9LqxXCBktj3HxXWG/u9q0rsCfikCvcPYrnZEgKcv3dDblTW2xR
Ck8dES3skbtg68LgYaFG/k5t3OeP1TAvLeZ1bA57+uGYOGnDg8iRV+qfKiB9eTeI2bz5HdgP4npC
gmcD2rPLgxs5hMskSORcFm+61AtuV1G61LxFPINUGuYDPSHhdhKCvWP3cd2GaNLCL0JvB2ozDXLS
LxvclFAQxcMSWqHuJlL3y2nh7X+z4MWJ2vLnz7ttboYhiSaR8STjdlZ+jpVjIEz+ye81JNj87rIC
TjgxWzK/rTd5Px01bu/EZxhTBWnv4R/zMxhJXudb0FXzupLZlL2tflSLWsR9HDW6fwmDjKkniRdP
MqiT7bsoO/kih3ZuruxOwsZh7Rjdb3Mf0PhHadu9NCoW0blLb4GZtO7mFJhBF5mvlAUB7S8wLbb+
a7EibhxEEe1/4OZFc+zLrqxefLXES2K1cnNufXIKf4ZGsZ7CpiaID6RGC5msTPCYZpKegBWCUf8b
nQq5jIJl+d1NLH88t3ycYJSi5QF+1qQft0WKBLChRpUyGrpU7Y8NaCvyTdWXHHv525s2mjO1uqSq
RDr8R3xwines9evGjphniR9pQCbPLvTh/tUUnsmTUAKpYVKI0QY3XvRQyWbVSb2ZcKSbntsn5g0O
rt8OVeSdiyYaUHkkNmF+yJwSBVXDfOA8SO3Vmdv6FOIzl48YbhRjSnL7Lts/7ATO2PNyUuIuCiPs
EnA9aOvoHh956fGU2mw2/1YMQ951nJtWX/lSgzuGDe686+uB5QJjOVm83FVYu++rxGx3Xdq+v93K
G/A0JvPopP8X3G8/qcUE4JHNXZfFLG9NW3sHPBvbZ1eXNEYY10Z9rTgt5sva54sLY8zRF9mzYZhp
HTqFH9dL+R/iujgY1XnrXhGQDU7StOWDDf0cyheG6n1pJoxy/kgvPyDa3olKua+bZD1xXGre6jgK
Z4IWfXAw8C4uOVVnC2WAFiHt+mh8h+S2gZKoyGQ+DMSdq4srBYS4dXYPC8CaOyay3c9tKiPe3nUG
yEmkuncf3GVwX0tYh/O+pX2gDt62UO6FXse9MwRLmThrU31MqyNAdjKhDfeQyIqSyybMPte27O8o
xRmcrWC78NbGnaw+vHizv4GWQjeTOBZ+cO/h8VVMKOr8fiUgaN0zxY2zOGTU0aI/4Wjo/Mg+x14+
sZkNYYehersdi3Yw+RudauTtOvbKsxQ6Q9Opd1LVs/0FocoPtz3joi6/z8zKalHqiELJw5hqurj7
2njxAv5z6GYxHi05calORStV+hXddmfsQ1IjU/DfOpC42lGwoMFMqJ3zi6O5J8C8mrHOCNS2uY5Q
K6fOXoPBDXA6qiwIzZ2eqyluD23GWobmonkzl88yZHn5c9vOUf4p85T4TGJHWlAgVkOB2RayhyMe
PZyfRDhlP0+nrQ2zbVfnRemcrOv0CN7MadQXhmPVTglGB1rehAxAtxyEUSMOFuKqOPlThOnjEhhS
Ri22+vGtZwADuoRXUxfvwL8y7Ob4ydDsr+BkRQmxMgTptxFRXNrMSWZb5ULvvYF6rz8pRGmNzhpi
ECTyR4X3iM0uav9reGqo8rfVtqSCRT5RFEceWhKPSxAu91VKtcCAiWEZLQIadv9crySanudSF3Wf
wMVLM2gF2HKi/Ro45FN3/lhlBaT7DpntLOhd250LRcCUpyyvXIrkFXHeTeJ6m8xZI1mTxiCmn9+V
XtvrJ06OiXqa0S7jwHoCBNolWPjaBaZo6YwhJlK3bz1cuEs1dkfVsIS0vKbV2oFtzWGqRH/bIBqi
Dzcma3VPI9vXh6UhDrYHHREFZP2GyGKyMxXXowMhiWQG6DfnRyuKejrEo181B4b9HG5NiHXk0vVs
CX1ESPNJV0/DQqpAx1N6aqtUqb9ADcia7HEwhYTkobe3/j7Ywg0GKjyUmx2ozTRt/YHh1RKRUceU
7uKuEWiCjIkzRSGhMUputHJVUfhnArN6vMNANhHdkTTFlM74R/I/AJxwYVGsNyO5Mkvw3wtP1Uqg
Znkdyy5z7RtwGj88YaVhFk+lNBGMwt8NhoJB6ZIO0CEAxDasrcHtkrRRU8zJFAeTubk2wUjoFPtW
dGF6MbXnSJGdABPROv5hKKsZhy5MQeSodqo2OFpDLof0xNmwODhuHV6i/Sh6xsFVuYnlLyOYasiO
fmxEduTvFw4XbfGSvCxLvjr/ijgVaNu8Fd1/fSYYrPwDOjkxAQaHEjDEoli2KiF/nbMQFu6Wk3ET
OSE36A25Igbxd1j7sd3Hi48ht8JfMhwFgc0FSRgpmKEcuh4rEbbKPPqk/RnOeoOGahtvUjwWI1mz
ZLVuqZ6VrxquUaKfIgRFzL6G9q3HOqqI+UhCC3qAOnNf5TUVagimDACvl2vvdyHJ/OZ7iZrl3mXl
iFPVlOEQ/RuhWJQ7zsGmPniIy2O5L63nkXiv1tI8zG3QvDsezXIytCBB/ytWZ2qPG/jbkKADunuF
lrTDZpO5LZuqcCK8G3+q0wlcjwiLxxKx3iMZzaDgYAjFk35r204R0U5N9tlWFEGXQItV/LrNCORl
5MKOvjgeu4l8ZdWVP2B2bMPj2HeRAGA0utlMnLfL7J2q15G8r9d4pOxNzlnHbWEACNyaidg7xjbL
u/aQerG2RzVmTrCvhmoTXJVWr79jOWbe14QYGt4jRFE875TDFfBWBVJUJ5DDRuAodztYyIm0Y2Er
TqyIQTJTQaWYojr4fSrCmIa0BWJ+XWPBFo0TE1OPrJtV/cFQ9qorWk47XaChhPazC+hrr71IjXDw
Ug292nfz1q0XfDpe/zAbdhr/458bjZYT4JB9jCOmUGTZQD4117V1i+VQextPJK1PGhO5Koh7HXO0
sBQwBUPVVxJ5WQJ7iS6BM1HIFqlPrDNdhV8t0EialI/msWF8pX7Kpu03cCpy3kawG5lfX0esC+nJ
czmrn1fJv5wjhxVWmJKdcSvGHSFYGIKJ0jgInqeeCzOxwZANiDqbN6QXuWRtfawWlzAKOYXGf+X8
wFRxYs5u69eirHW132bI0QjdVV1v95mIZ4fae85hWLkgIs2PoAL793eutZP9lV1vyldO5JZJVBeM
6X7grGE9npgA1SJUltMPWrA4O9sMhel3BI4oIhjloU098ZAv/YddOwWtHRzHsL4arSdyge4yTQdK
TOZnm7S5W+6kG23155a3TFG3ttgye7UGsuoxmLzS/RdEazc3O2eKX7BDc94xY3mKshnmJFOKkB/y
qdjqNCCstrr92lzqaDbrUU6TA3UEObCff8+dO2Exo4YxKc+TcTu2G4UbBu87ZBA99zi4WEX3tNmY
72lncZrk+pvImp3np9m0a/VN7IqmEBkqbyeZVDN1v3/PjpgQGi0kli7J+94MiVc6xbJzTSTFAX6L
YRbl4WMXBziBwfQa6Mp2HsAAKr03D4Btd9aGmxQvzlpVnt41amiKLzlbQh+HOF9wa+7wacx2PZYO
c5414ePtCXSFrgke6aIIluKVwbjx3OLrc7F9YN0qz9hPyD/U3OHZZ+p521IeuqneMkb68ygpVuc5
iolBBYY/VGGoeylmo8EX5p7DjEXirFv7vv5gm8bmAica/T960cPXnI/BSy2ANu58LaZ703eAzsJA
jk3SDE6hHgXQBAy7dcDBjitisvUpjcPYHoa49mm1gauY6SCdwSHjZspZvwJKHdwjS9nK+u80I/s9
4eXyli/PEHfk/ulJCme7MaLPI1KdyvqEZdLw0NrSdXNaWifY7t11CB7XGkQlwFJSp8UkMHXmJYY5
x01n+krC/CjDbjA8N8SSzmS8mKEPU6/PtrHD44ovrN417jQlyIftflpKEhdVsdjXAFDXkx4ZWzGK
6YuvoSSGlRPbvIa+JAi0qsEH9iTEl5QBvz0VKDzSptmPjuDqPpfa+U25CeC9DN07l28jceYOANLK
TXQ04FkTcFzBdXDCai9sYZnrjLn/zK6S+UlrIbxdZQ0xflGmksHiFj5mK2sqPd/6D2TKHQbHaNCX
Np7rN9IvXiLXJnr1PC12syX5nSDVej1N94bBjxPiR0NnfADBZT4jbMTE3vIG+mSX7bs+zpMlXcar
UC5ZHCcjyk3TRM6a5kIzlFVNSgqoF0CuvC5KEByrT1KMjJWjZv3nRJncnhjtsLDRQs4/A5DRf8Zx
qSaANWt1Oy21910FdtgSFbtkxOQGiY9fj7kz0xFvRZg/xsYvftWZwdlCuij8wDCLLyPYJNXBbPzL
IBvwtalO74EkIjGKDGOKt+RkSsQQuAnna4fZsjVYaMjJDJgmh3Gv2W98MGHlnYv/e3OR1RXC/1rd
yKmD8+ivtJ27pUyjZw1DKUrachnenSnEt8sPrB/8cl28ncp5ELOhqh/KEl3mQkwMowtRNZ+haGQ7
oGTCWxLAvJbc8LY9ShiFCbM3Ql+Zow9uM2HF4VLxeDT61Qde2xQJRp8Y0t7Sy1O5xRnTNlhEXHro
iUyFkbqLirk8mKQyp1NfscODlg3w3SKanAapgy+krPLoj8V6Yr9KfGRKhlho2G2VrEuRX1Y8GU+s
V2wgB2qq9QL8LfokLtbp3rO8pjR39VslGNqjGMQ23Ed9WN0RfaLb7Zt4pzUtY7Iw3EWo1DUeL1nC
A2stEVwmOnbFSBCLxh5TD90oCTNvPDApDG8cmNKHRBgwpSi3Pt4LryPmTjMPUIfw6SX3yWTN7OTQ
TC689JJy9lzMRE4tsuV00T2qZNXU5i7nP35inm3eckNzGtvA388TqjA9Q6zPee0vT/1SEveNtXoA
PrBg+wL+/ejOCxq0IyUEj1phKfNDEZyBNcEej9bgPweFp+R4gU4QXDavLW6giMZ+sE+penfKqf0g
bKqu3jp4h2p0GYy6G2tPqVqZaqSzDvX9ZOIfEWvfj7zB4KRJot53SCf3ZinGlvGN694vpNIecuws
n3HfR95hqEv/0NTAjZNbwCE+B5MaCBpCr74SH+AtdE1dPw3VhKEo5pLRAY87y4tcfT9gZ8mPU+WO
+3WOoVkFOF4SCj8oFvGwTo8AXtPPxsfMvxLePNMYN8cBWBoDVOX1ELGm5ovnubzLU8AMt3h8cBiE
Kh86yM5ix/hAPk5cTng7mXNySzCTOrNrhtdNko9+R4q294YO/XNyIA0w1YZBgpk02/kt6mDm4SbW
aTU/qy62+6q4hdKRaY+hX0SPASXqvarstA8s2zuS3KVwfh6Jrw9ECPrirY3i5Tnie0hubLTs6HLm
/N3wsnYHz9Jb9VjlflN/qe3cEFXct0UmXhuCHec4jmhub9H4IrH9mv8suGe/8mrLNfeN6KibHKZt
KlILTXUl13w/w4BglC/Dbwja6ZvuhgCthMIFpWXslXf2mXpUydaN83pACgmIezPbeqZxYrFJF9Yf
I17hO7/z1buJPaiJI1rWydzivU8Wm4u7A/W0fmTAdB8zYi4MKDr14qIhXZx1WC4tg4Ruh3Ifu8ct
dQL4Cir7iwEzDJ9XgtJvKJCjOGZ5b9TeULsuvKMZ8qXdCrjz6VjNcLnr5m/o2vmiZSiu3P/F8D4U
ta/2c+707aUYMeoeuqiL3yN8mGw7qW5ouzUnmHzcYB16t3GefLwF6Xx8W+7438zOhI+bIyImGGP1
pU0BPeWsDqxPTq/0dsq81LGf9dRFBZrkyu8/88Gz4hb9LDB/shWyfKOrnDkgk33cPs4K1kIUkZNf
pg2v9EEEqhoX5h1tQDGo1Vg0T1MKzgiBUhXlS+owe7h1+G4qgUCYjTYydTLl33HdLQGnMUwlJqqb
gdrgCfwqI+buKt87QedhQ65tnhkvaRX2dyrGdUIz87cwv2cVicaKwJxwYWDMr/6JkbymWilNb+6o
wBQgUiP9Z3YbmPZFqCpwjiKKh/jSInEFNJCchVduQZguocEBkkbECPZ9FhMhXcWy3nCjGco2e8SH
6ocGU60x1mGfP4LEWO2unIzJdyxDAdFqlRq/gjyiUYxbPzwK4G3Tn5mmMKlU009Xzi7x26HUAMYc
Gv72oqX4GTF+8nL1HCK7sp9v2yR0tgE0K4JIn9N1sVfE/vwlq2+BEVs4U/DVTX3f/4xhaZd7uwhV
J3oQHuKoiBnIck9RAsPOjfI7uEXs20mBu+E8XL207+/ybBmjdx3wMZxCz6r+X012U2Ad4POnVu05
9s9qGqFDodUuR8QMTK91FCnNVdJV5Q+C+BhugWhD+pqyJgR0WRT9N5mabuK23qT72g2IhPcMX1in
BK91jNx9vbZQ0rZJE2o6OIZ9PlUSbkMYXlAhh3eaUk8T+iibq6tkqfGmO+74rNcGIgeLfpYWS1XP
/f8DsFvk7zu2dNhvEAbIlYDy+UIsE/QNBS0Lpm43eOCGqEFERwU1ckLtwVuRUIf3kYI0EhF6ZEO+
IiXv1gGv8pf0iemoAAozlN+Dn1XY1R2n/p3ZmZ7VghBhXsECjoEcVfMazc0K56JgefJSNqM6azdv
jwYQ+HovEF9T5hdllcMW6MflW4XhWiVpkdZ33RoU0UuK/eYvBuSluMiphha3VlzQt3gc4Ys2y77r
MRj5y9kSGW915BkUZfEX4styZbgmYdIpZ7vH/fvXGaFRslokyv3my64DGTrkr7BejhKfagcrkf0/
TFeYenHw9UI7j1isWnYU8AFm370NwvEEWHj0zX4BJEXgjcjdePY3ncoq6dtQ4D+npVPOmbVZznhb
zDU4x7oOUoENxptX+mAiVFizylhV+TPkmsU71cpO9aeYuo0pXD8oWx7nNQIEmjtOEO1KyvYuAQ82
k9byWOiwK6MWXm2k+nHn1U2wkvpbMOSgnVsMO3qDzzOTed/LNRxHur1haL47x9XrHb7oiHyHyqZQ
fJD1AElNMbPM6k/H8NE+dOWE3WdYcjwsGxaw8kE3Om/2DmC+AsnSTmN7cgJUmIPD/5bUoiOoVNvh
vF/P+VArNSXbGDb/9XZCzLsu8B40e2mlV49w2mp1g1sUThvBbfdtGdThG1sEzbbdyUgMqCiUXaxG
2vcpyjfmlKVq1kc9ktZqEwaEQR9h4ZkCAFU3Hbxh/7CLGxil0wH5ldvtpxzHbnzzTQb4RIaxy2NM
9SIJojdiHqpLWU7Bt+WTqvijHCeDWweFaPhqWKYAeBkIAsW1zxSThQARTMWL0exiG47j0jXTQc8C
xAX0rmBrntw2WPhjjRcW7sNkulW8OK0uZPCBWFXIgxMP7N3OA8R1OqRgGnBHb2HLgodYEyi7h1Mi
p3RfkSCt/02ldr1vKNTMMQ8N1Gg+c3aOgCYbXvqqzvwrjS+QBC9C2HkhwIwftfV8Z7lbcz6etwEx
fD0EOF/h5qdlcAlLLFA7p73pU/2yOkd3QCDFHQ+km1Opay+CzNUdZ1KWxDOzqSs+fVyEXTZ/l0wV
9yVeJH/vUTCRaVqKa6TBQh0H1QRHv4/c+xZb+/x76CbOoMPos+/jGGqzuDABg2DkEiWVFt6Ej00v
l67ToUg8fr6SXISQf2zR3qCP4VD8itgKd4KuC4bX8+soRCpCyOAh3ZitV4OWt6SqcN0k2+J5lxeL
OXbVBIshqvgCDmFgpoehIvbIodA2L1hg06vXhe0b7NSVpe30U0AR/P5zGhkN7FuvDXazyUjyMqjt
lidfDLhkt0G62J9wwJoLfgt7V/o+oRK8uBWr7QzXJBIxCsG8m2vVFqfeGQb+Uwm4cah08VQq4MH+
tHr5M+q+bO8ClrHx5DtL/hKGCh51GDnbg9fjSaGJZmzqMxKdE8S/0XlqDIPU2+gTxzr5ePHauXNM
2LUa/MTiyfN2GQjEhhd7LJ2Lr1sPHDrBmP7YSObzSZTqbg8TMP/puwVgB2Vilx6mZJJWYTYXj9JW
46kyuNgOAfR0Z69WHPBYYBQYwRithVU0Y9Ydm8DV5sGOAV0cUTfoy0tQMooiSMRKO4TVTn2tWnTv
EQSELDGkczgH2YJnL7Ufzu6Jy2T5vbVkDcjg4NJhmZ7+8BSLmBJnEg2uMjJIw92Mg4sgqFXwAGYI
b121BhfEXl8f0xEWjM9OimrHIpv+h4T9GRMuNttfHZLYvesjNb/WegnHSxTa+d0F8oXIIkxxCsGS
t0c2rkasjoum4DzmhbfSPrNy8GlESXluwKdc+2Dpw8c+moZrUZEUDDVV9VQP6wUkpLos0ygvoazC
70ixzc/AsGmTICi7Z7pjvi7Ai6YeDpJkx3dksuJck8Y886qwgcnVCwXYiOh2zTd6u4tLLISgZjlY
9dAN/yPpvLqbVbYl+osYg9zwqixZsi1n+4XhsD9yaBq6gV9/p859PWFvWSKsXlU1C5PgQVo4Yna2
NzO/1ZmFTmrhbMUukxiE9TrOAC9L2M12zpzKS1PL/4Z04mjLGT5k87eAp3Bk3t0V7OW5m7vB+owz
ZJtnp8brRI+UYuEBbfVCfiNDNuY97XJoaAY4kCI3G6MVUu+QdkxNunSLrRtgIWBbEI/HFnhFuYkZ
B5570B1vHS157L9qQQdj3dXwXVDo4ofWgArpUJCwEOReeJ0d+ErraZqbbdWkkGXa0RofE6sodktp
1adZ03ECsRXf0TjM15rw49rqU1yGje6H+7kqybVw20lOnBV0D0dDeA0kgwd6sZC7OXDrB8k1t/ZY
cG4i185hb1RQeRx8vRY+fwvvZsjS/H9Yeu915MEEJ2kQ/j6LLOxNea7Dm/yejmyAvQpXEYue1j5S
NECFZWjJGFvBmHT7BfnrZGHNYfYeCQDvcMNgcF5Ewe2bl+BTKV4JiS4VLqbAzKaGfeWOYTAfcgzi
5K3NGDFluD48bxSEw2AbmsO8kj1Z5iTWH0HxbB9XYfYV9HhyV0tie0d3vKGUaM9qxcplm8iOxUu+
fHJFbz6gH2sN0zw6kTBrd1kwyq3t0xH5OcB8fA7cIF9wCKBSvEnLmY5K+o63a1CLOBnmbgzHBLWn
2wZ5Vv1Z4xg+ymSxqgNFD7kNSNzCDNyV5hfwZbbxCT1em7kradOcER0zNeFroEYLOjgK7VEi5j4W
5dw/DoNXJU85quhDN6K/YGcIOUuVGI5Y5DdetnKhAweUdHWonjlQqntFYYE5mqb2fkPTzMl307TJ
GTWBu6xpPEFr95iGhLFZcR2GAtdavRqwnT6MdTsUhN6xQlg0nTlsnefiJZM2dYtjYodgULyB4Wd0
N4jJE+syzNEFhMxnP3A4AA9EszCCQZn/Z3o12CsrY9e/qryUhyrhFWsTUUO2zqQ32zsX38DznMyY
a1mo2fte9VHKY/NG6OkJWvxG1kIczIaBKB2pHuzCycNt2vLYWMvCatiCMHJcSBh3cIMRWu4nZpc3
I23+wHAIMr6gxAzYpdlwuVDdwexWAeS7Uj9x6M2iixiG9Fi3vXeO3H4qTjFZChrcWrT7VQglPTnZ
fu3Kd2QS4Kc3la4/Tl4/QS8mb46NF3kVGh22VcwKJALsS8L1IQ84D8ZvfATVnRJzcMuD6JFsdxyI
jZvoVu/A+gj2BIV/j9ejSleZD07rmE6tAh1ZNN+tV5cwn+x6PvJfe/de2+CZ5Ve03JNgAe1c6E1w
703sZCfLU/UBiG73wdm1Gc6zjKcZfp8O2HB3vEVJkwjfkNYSMmVLDt/hNNwOq3UryXq1yoYarSYq
3wLPLv9B+uZ00U1B/2/BoUophcMFS8YxJqm1AmDm0qzHWPFixGAzKPhx2obbmt5TcgElylatgffe
rJOgj6O+fLT81k/30EpJWxrHEKNySNbJV5XNS06P21CHuMvq2Qm6P0JT8g7ChwJvJ/Btb5Sy6Smq
sKxWWzzcTCO2qwe5J8FGwQHIgZJhkMKSA/pdTKYGWMiGt7Z5YHjt+w8yIyTPMah57TFidooOC8UP
p2W2pi+qGmbWL3aNSyiGWDaT+LnelsjmQ4rwVkeEykuDKKjoz2Jmf7Hi+Lq8OjhquKLReHEvJpzH
7t2sdmAGEmfAJEdz/aGvhRvB/x70HX8i9AVOCP2/KIqSV3dxFPtkieOvgInqI/Q4MAkwYYL38kt3
EHuBJpJUoAW6lJwG1pmUGCL+Ip3c7GqAuD55OOZoOJzKvRRpgvQsgjuK5yGdSEzv4yABJek1GvMd
9GdoE6ryPeVvJPTWeL+4ef/jhmMHORim8QpILUtHLgWUf8h+9RVuUfjUVCqhe7EcN0MzO1ur092W
5wvoRTfCqzvgJJteAo0dI1gKCt+sJpZP9P+m2V1Gi3K393gBFGxdy3k5mgCExzYFpWZA/9fuWdWo
VBbZmGPrZTaBN9HOLH0N6k3M+tdT/GHQJcaHBKvdKWUx/muBkPnoM0AEvLR0QlA5wmVTkzXa2TA2
eWxmsBw4cPgtik9u7UIVAEKbCl9vSUvx1DGW29ebeV6Ik4CAIR+j7HzE9zvy3dG5y8EQN12oA/7o
FnlhM6ZjVFerJJoE7FJeNJFFdp6JaY9fY/4WiaLTRWqgAoyz8G38Ww6qxfTwHzdiQ3tVmA73HCvp
Bxsjv3qK8UX+GWcKuJ5YtK76ptL7pdXDBUcL4i5MJthxdtFBeTfWMZhdvZfTUmHMHVsWfKmLeLnl
e7GehyEgM51Bg9/RXATTo4CFt9Xw/ilc4SSwtUknfNj084X/ZrtT9pc1Y5l0hwWjtzPnTOXkkuuN
Flo+EDqKjsqxWSKVeog5RaV2gNB1axgsqe9kZ9MYWJiz/9xzpjkomWlOM1lT7GEig3b0gxlTaNf3
lnUAws5cIQPy+jvwy/GwWSQ7ceLVIb9soKKA8alcuMr4j0m3KMPXV8X1fa8bdQFhWZ7xDREwqxIn
4LrrCRRnc004TaZETUQ01CeOm/6WSEj0p8aARGqvfIDNg+6TrVE2KinAjZgUoDIYOEkavAR1QNN3
0WU+klIkDNRGT4J6FR1BXBpkKp4LEUF5xOImpAxQeHm66xwfgADHGlOuBAJA9eL0QxAhqPLrIcWj
Mhy0J1S0dUTjVOtx8LL4ULNKbrcVeBasLwJVnSysDmPpYOeG2CdOLiQVxOagSvedJW3nkZzpqC8j
eZKHOis590aGJf+jLRQOfkySPq4GdLW9A0GMZR+/vLWKiK9K+B8DDNqiWB7Ajir+ESFBHgLV7xNi
2QtzJmZGii7D+g5bc27O9kiH5xPFy26xr7shinZtFFiKshlgv+d+sUPaKJwbXTYZWnkIWN68Y1Yt
vqa41B3ewghzLO+i7rW3OEfZvLtzfHz48tTeNFYG+cAJ9mRkWT5CYNRkX7sJY6Jb3JVjUn7mphJ/
XuSH1yqNA8rNndrkd5wHMDLydp/qTcYugcUru+f7BtbMb0Qt94Pi57xiYR8IeYuqoOwD6+MMB3X0
neQI+sX1rgIvsrf13KGHz8BOfIAyQ4hhHRo8L4gXFbKQzYmMxhpGb1dQrZVoHIYpo+nUJ5SraxCe
Cf/A/yqgky2quRWnW5HmI2eB3iHKWGRDHO3mnImP1AsWkzcxYVffRwmGl62w4/g4j0W09/yse2hH
mVMfUQAX2fBpBiJFmPOOqjFzvzZUjrwDdOz+hVAUqVScQ6LMTciEthLlOD9AKk+q9QSZEewwDqiz
CFk73U/pYvh2vBbHqWipgN9EmWCRnVBxVFwWGsSuloDxeqHbBydLwEUr9pbJ1MldrBkqvhOeKi9K
fu0JswNP4VCJu6DFsnaBeUU/+Wzbkpph1VTtKasG+4F6l36DZJlcW1CbLyWWYlidya2PrGW+iCAm
LT4SHdB91OmevNQ6rq2xociiZm+WstM2X+PIFwS/t9QJFvdA2tRzu6C5U4ptRpJANVzCtOwOAQjx
Szu59gHq0ux+INZH+KpLJoeMokJSysMghyeLE72/5tQfRUeak5YDqtZMCk5q/3n2xyR+wBzBia5r
ifleYvIXEFRry6PNkDyCmmK0cNfBWXcylu3vCsvFVLW2Etjen5UzecVL36hmQhdtABARx4pd5mNq
3DFJovV7BLlk5ryQ5uHBgMXBde8cgJj3ZaKnjcoVkPqe3Qofl26IZyz+8XjFnS84pDsZjwEw1jVK
BfwzeQWpucg78qKlBv5pEw7gV+nLfzajnf/q1Z0V48cLAxOvBsqp7oxJ4fu0WYujgkj+oHjSRglH
xBwAw5/ja7UTUWUHFwsWNNbPNlUBGYGxXpCxVuyI7ChYQZKivcyNPfqzpBjnCzeK3AaBglFUTfGm
cmPs77k9jvvFYqO4qqUPRajx4jLZ4dYI6BlmHnepxj7XBDsIVcxeeiW32+EvcBgSQs6dlyoBlm6i
QjY+8wI5lUeXjqDoADCKxADoA4LAVGFh668IU9ZtpS+liBt3K8hB9RvNnh3kgzPf2P6cILJ97Q2s
vKGbj2bVll6u915rkQcuBinOZQ+F/IuYTOC9SvJX3zLgg2Y9bN1dBzn2RiVTENakcW4vHBFucbuP
Yscel+Y6n33RanaGajg5oU3a0cCkO49eir0S0I6PztFMc/A1TiZ0DukgOHDjdULhgPvNe8MumnH+
m6Oye+4RuGbwUUZhJlw3Vcnifm7KUvyj9qQt3hEg7PSAs6Go/yd84xWR4eRj1A+Kfhd1HqfdMuh8
f6OqsY6Q14U8+kwUKNIuxNZl12Po4tb3SbZEtqnjOw7BC3V4fbR8hxxlz+2Y9+9ANFX+KEwg7lkO
LeWm131E/TdkaReKJJVZ/9Wm7x38OaI/IWLyJEMbtM6VWKYtFs+KwKjA4ewUw6FXFCQBE2phf2Bg
L3CRtr77SmMX3i8ok+IbQMHt4GaKIi0+VQxNPbUo+mCBPDFQh9waKYUG7gG+DI8Q1yXH/IanFucX
mC4ezTu4T7hEJetbsY1ts4yHKXDhSFUslt8peGatwmIRICwe4QSLU72cSzY/YL0kLqoNf3xLDjeJ
2cuMBeJ333PzEbl4KuMi3yud1h0ANsNaonOM1R614u+k6yjVMRwcIqkPdFW4w9VyYMdD+Q5zXKOK
/0mYOzfjy6Cu3MrTFRaTcyp0XT0Gxohl1dpJ8MuGP7rgFR9uLPSFar6AyRJ0G/buG8pLhR+uHG8b
kfymg2YLkbUTe+H80+tiEayI1Hv3XYBezupkqsvgB4Efk1SCtkZpoV8+eHUrCK24/vQFhSS+pCX+
STik5WST0rTnPTXIDDNTbSU+kJZOBttqLuw3hZ+ehSLcfnlM8QEPB240ARyuy/IabxKmifq0BEad
ZVHplz7CPkyiJDXVHgaOgT5c1JSYQG5qnhbOy+vAZNU9XW7ZtIqdKFgnGEPAReBNE5gG9wNmna3F
Uf8/bn9SUZZymb6c/1UiNmOUHLtpnKLDWELsPRD8Wl67RZtpH9a+5T9RxIx2l2JepeY6huGyws0V
so6PwCh8Ei9fuGFVGsZXVbDFWnMw794jPvgE7MLmCVczUpzCMEvIxmYWC1B/Uo5ea7rPPzHVD98c
Ekqw+cMMHS6hkwY5hxViil1tt3AAfHaycmFfgLBg7wYCZsW2Rka9kY2wkyc7z7ExxxUOplKElQzP
OC9OGsV4QHXXLhU5zjOKNnZN1MjL5PD6uxJh0u4ldip66mqf5vJIoJUdsbr33p3lAOFmDRi5XwWU
iojSF8YrIglWUHe7TIBgvq/wSRcfsdeGRxlg/IRgNSoBgSF3zJMenPo1apn5qjgdt+g6ZXdXNu1S
bEQIx2YGLuXb7yZrp5+kbq3DpFo3Wy9mnp8qKxADYrNq/wU32+3aVH3vPhIs8CqqFkcLT2AlIDzR
lZ6B86ZZ6Fwxy1wgJ6AZxJ6vJHtCLJLHqB4TOhdYWFU7zqCMXENkauj9A4dJDPmLz7bWiu1r5Sy3
dO7sVR0+KjP5B4eo54l2VUUDC11HHD6m5aiTMPR2CY5EbFI11zoe3XikJKCZ4oPXxvljEOA9Asvl
NC80Tbe/sZdQGIn36Zx3qv9vCkrPwWurYWyktn3hRaqRL2X8bhO1nFaZxI7E1eWbi8a4fmrZWNII
TnnKCW91aT+i1ZAQdAya3CnO2E++zH6T425y4Z7UX/Ni2btkIhHJiJ7Yt65KkErbzO2QNzgPYehk
aG+785TacEtzQ75HsuNwt1EYL+9VOdZ/gHOtk01FxkimwQ9wmPWMpLGVzh5KjImfc8SJMwUY5Wuu
RwzEfPlQzgJuCB0mNiUGsJjES6EsRNDOhB55xQAr4y1/gXFgGMSxQY2WV4lbHp+s6Ks/2AjEJTJ/
Yhnq2eL2oJxRx6DVdT9L3LfXJZ+Xn0wL/9WKLUucYTU21oW1ya3vCDXQY+3ReGYLy3kpXk3uR7yc
2K3csGg0eSDci45ADy/FY50LfUzZAIa7uZALQHASGXterFnKE74YH3gVU+hGk329i6ragbzfOcVe
jBWw/kIW9jmgzoQWH+YgkI5cURaIxbj5YUUMcTQmeIERQt12YNmgDvSzskq0NfQI8pbVkRtzwDfm
yWOP25MGk3hOXDoDMSSBrup5FcI3IyqTVgMtKQrSRoYu4xW/tm2yLZZ7cQejuWeO9mO8vb2b4ofr
h3DT1pJwHBeDQCxLYkLdEaDUU9dQqkJQt1saAreEahjc0NKQiRySUjvSItOaTnK2l2bK9XPRyIwU
W0c651plA6N5Ms/Fzh5JuYcjzVIPYBgWFxR6rSi/cwhnwNEKs5eObTRoHKeX2YVZI73ojFALOFKG
CB73i73yuzhuHpGMl/4BviLOK4h4KjpPvUDfa+ZaeqcWVZ1rF/QiFi4rlfPWH3Qr75Z5rnP8OFZD
tg3gOF1paF0Q70OPJDXtkhQ+uRw6pg3e4cFbg8zAIRnbqdv8k0vU3Ie8vr68QkVPk+Xrg28ZnkvU
FPZrx3YnmuiXFpnex9h/X7SV7HaYZaKHIXCatyUoSrPttDTP7BNF9hSTZRH5mlpnW3+mixO3wMWi
GO0hdCSbjWEksq599g7/ojyt/S+fowaF4zOx1L6YxKdo3XydYiCJiKT3AnmpojvNa4I+4K820/LC
nOzd3lhsbKpNGqpFHCoOWN1rqJO2/6s0RVo/nDBy4g1qSctTtPSEzhGGePMK9L4Fo2wV+bsqShtw
IaKO/nUmiN+CNAOggdLNax+3BdcFKqvSLywDuTO3AymI+8DSTvKA5RAjIq0AM6LxnEfBexhV/nWy
nLI9aFnNR89vMEC4c/vs5xpjle1DgveUgR4l6VIaVnbez6eiC6KvTgKg+m1IYvw08L3pdKdwpf81
QR139wk+CzoMxzxocJZFnAUUYVC2HA0e8+6LY52c/4hQteWGWLL7n3TcoH4UN8qHjRbg4YeEEd/s
e9xCRMQjDpQrT9A9WvDkvQRmViEcEOF+a1eHBy+mZXQtKMPYeknIVa6olFjbQhgH54bXbwEMcABr
p5jQDBCM5Vjgipo+5OiH8hPehlsw58yp/lKuNIa3ch6+4zUw6okrxenfgAhK2BFTPAzRemILSIC7
LR95RgCA6U2G9UOxspdhn26ViOM7yRxOW2riAMQi7jb6h7qc6uyYFW76D0u7oI0aOeaRwXU8Ueoo
bnvvePgpZd19dADtsbimqTyQ8BieFKCAfRf13bcG+nQv8U2o58hOc9wrlhtfwsGdqCLOchuxGT8k
sCqmnuKHXTxVGLuxwKhCkNaLGv4xOf1+qKMBxQAtlj9+Na8OzF+y5B7Q4hab4LiJC/Danzy5+Vcu
DEwJu5/Ev5cZJ6eZyck99T6iCuanxUZ1MbaTU68Cb/qthPFRsnwrQFcQNhFizdfofDLsCUgsWSUL
WGJEirmiJ2ukAASksNkVKT6VD0IMBSZAS/v6atc9V//KJVnTnUdCgN2mUTNMmmDI1D4uhGZh1uIZ
2hA/zHNoXYoglh/pxnkMcl0xkA9sBNs+4Niw5FVkkbFVfQC4VdG/cLS9pQnwvnbT39Awjp8L+ra9
k+6LlMqS0v7OY7T2dJsi3eFRs100VA+c6QR8IgGcpqolu3JOxwmleorLcjVN18QDnm3W5JrsAwtU
FJSGKMB3G/XpQlGTX8N9xdex9yTSExoeDx5Ibom9Ma6c5SHjpYtxmSu6Hr6asgkvBVGUBtGwzYP/
6MStaWXNkpJjG6ZSrpkbFFImV0JYbfVa51Actz1TWrGb3TLdUm/GKTpNurnYNn0RNyAoyqT+tQnv
Oe9euDhYGHwIha8juYXyPcKDgCyKZzbJaJct3WdEv4JtSw6/sbRF3K1aHl1bn3IlrqaOZqHG42Hb
caavz4KOsw5RsHautaOEWgtjBY9sv5N8WzowbH8HNxu5QCCJhsOe0Ya8CcRFDr3aPSYMNu4G2QnH
HjUtmbXx4pGYAm4jgpdBLlY2Kc99UzXdkanSWg6LG1nWSzOA8d5HY5bmN83eSc+LZ4HY8+rJl3fK
sN+/0KjTSbq36OjYK5/17CZN8+HM9bu8AdpSFe+gDjOyHHCctKHtIIk4ufzJpn4sV9JrCuqZyA9y
W0S+p/d2ALxqO4+OgYFG5ykkFk7qkIua+dhOdjHBKXMpxcP4zfKMUMfR8QKI6SIa0VJqlwjlilIg
Ch68Nj0jihTPddDhCCk8v36LKyAmnHDa7Bs1K/2B6mlDITEaazYeTn5bWCRrXJEekCkrSOsaD9sS
VOqr7OZQH4qJ034ZsvukCsUQYEKzIANbCegGcQDe7+2GOSuYnbmbtz2zDj3KHloo11Tr9ltsoZoK
dF7iR3IWcJdYMN3EeIiRQL7aZlk5OoyaBxbxBPxzSvbW8BtwAc1hQClg5biksxp2BQHBT9iaK69c
JBkHpdmoJOFsqy3lRRlWlbCfnWQTFYuJPjseSGBbO3YZzxAFrfwpzFlePCMkMhHEDnj2A1PHnL0u
PAfTrZtmBKM4NB1r9EToM4neBxnF2lnpzyes+IDfoIweZjK/3Ur6BaJG5WhBcOZ2J9s2tPo9L8M8
sCkp7xzJ4r2HyYJxZDI/Ed/hfGYJu4Bso7WXpckBXRSVdeBqeF64bMvjgB+BFNxAWha/bBi9RlVu
vuGjeN27RaCCMEPDx0hZ6pyaUIhzwYbmHyfLBJdiryr0+KHx3qiwS7wD2+3inHFU5nxaen36iDnF
xSkxG8Tp1KQX9kXoZUWKsBuQA1uxvvZZ8Gnfvw6NBSoycOjrGnz24lueWMEHjhnrqS1dnKG+8iHt
gh25TCPkkwycKxq56drvFkTXnWp6tePYRVrJt2v3oPE3vGQZaPxLRL55AzrCotkt9HN/jceleshk
7y5ksMkPr0vHIP2jfXlbVN653fIH6ueZw+0LRvjQ3odEHvmaTNmxFp9K0P+BKE8qkMLatV0iHkI9
CETNOcWDiL3AHd6yuG5/jcMGmoxxT/W0ZYfJXS5ouFkhP7ivHkJ6c6Sw0fQ3io/KDxAPkkuqePmR
hrvtz1ZDTIrodrcp56MVkA2/mUL9+GHAMtpTQTWW9LrDq1xeopgW5c8eZOiu6WKgtLHTlv7GXZir
HhY2vpvI6ecP1yXbeRO//sE4xJhkS8C0TYjFKhn77suvZ+aMrhlVsM67ojxDSQ7Hqzd5bExahhuQ
V4GNp9IO+gPB2tQ99j2jxhgF6Oay5X+4qqy5/+qsZfqwLILnIK0kaaRB74GKBCFXg2yO2nIb1nkB
HxEVbo7kvYg0fptFVsXFiaDQPEHCoKxPOqF74J2x1CmGVzwsWxYO4acN0uJKXrMEdtJSwFksyuW8
iMV6UzMvwM2xKKgDV8C5Htxz+V8WWxOSsi7TezM09fQtiwiT3RSGs4B0M6o9deSV3ukKJPB6xJTv
rZl3608ZujBWu5bEuKmCiHo5Ns0PvCHEc8XpFeOJl5H5aKLyB0CtvAD0nhTpbeU9QjEuNnXOc3rL
JLE8+yKm0aYXVrP3SPNvGz8hVJo4c0nGBBILDyZ7bzNsv2aGuDqFvtr/HGby3xyE+ZkmzvUbx+K8
x9nRyt9smgmeSTZ0j6RhvvGkmh9o9tlhgjbD8r6sThVWmYMHTJAVvN8VLI9NcBRCAPrJbxHmVWQP
dr+Gt27uHJXH3nawSsGqp07tq+9H4beSPKxx/mT9oaobAfxidN9dlgksiUbp8ngYEjqU3ABh279h
fLAp8ClZFWf/ltwvX0ipzj9gJi3oFgFdnyyQfJwa2KnxTObxw2Ts5lnxsT9h1/aPTKiMYj64IFJp
dn6ttAm+i8LtCAgIHV9iW4fzXeplodgTtCW2MllTuDc5Zz8cSnCyBKmce99pOHwxKWz9DC/92pbg
d2Gu4hzV83JxsdwzaUJ8RkrHYqbjrEa2stNl49seRex4ivL3NpPZW8Wpn4e8iu9ps1LPXZeDzWKe
Kd9HMXzkfRXwdZUYGpTymouTJP5nC8jlNfMmEpBiKPJDOKHpL/7812WR2RfpElyrri/KQ8SNt/V4
6w2rPnDFg2x6bDchobvzaHMQ35ohHEluhfI4S49vVXTDB/PHvO1JxuzcNo2nn6Cv7XBnwVzZ0bmc
FqtU5sij2L5xyVqY5BS/FkUmsU4O1tTE7sYa7Oco9s29fTtk4Rvh+s0MGEoMxvGdS5fik80mYcVL
qtr4qF5oGzSYnFTn5Ue29NvZL82OBjTmLCLmfYHU10UnreUI0sS/6ikDAOfP7cka8/Rt1uEzUStr
R5FkcrFxPR+axokeBWHy/VK1sz46LZAAnkUd5wWs0s3G8Tz3lPP7QDBCPXBWvmd8lJjRYczwq+Zt
5jF8AnfHb4vSRLdS2+fRe4uOuRx8bBpXn5fVocgS+x37A9UVmJ4RVQXYj7Bf6DU2nh/5nB6Hb6yZ
6iUuWqxAVVi8Y8R0j00Ag7gaXe3hwgcNicU7+0UpyrZ5M/SrHEzmKlR8LvrwglUxOvimOVRtWs+D
glUKEwLgNayD3cAuHwg2jBudRfFThtjEkZ7WbGxhVohiX/hVRk8P9C4MFbV9wJNl/vTUTd9e4dSM
s8MXfsNp61ZmwqtaJ/GbFSW41VLrutz+UkyQ7UwVBvfIjQBD7KIWIcICCG5AvZxgR/wAQ68PJRU7
a3B17h12Cg6ikZjojTYlhacVfW8nQdCGj7pAy61zbBy2y6gD9nStNBttHzD1yqFB4xGBClg0e59i
YmDq3dLjcZj2NCKo7gj6QNHzMg7qMU6XA991vO3kgh1QWMh/RGq/XawBm97R1mnKzYlINdvKLhyK
f5GTUVo9uLz8FN/qAl25fF7mOIo2Y2joPYF4oIgyyTXHz4oXGkCuj5Tz7m1gG/v+JgkxHuKSeqRH
I/q0VHDJAqnvwAWk7ilOHR6qDgjre3vExj9AfVqTjodgiqvmwrBUXYLpFj6n9V3/JJ3D9x1UJJDi
Mgp3NIX0DvQNrmjLsf4rJHgwlxL6vSJnsGPvopEcsYJV0hPNGoAoL+JI1M9lK0o4l2XlHiO2zZ+R
kO3dJEYi6IzDP0zuzW9dt3S4k7Dk1k0E/2fKjla2YzlfpqseWiXTjwiO+WpAEX1IorDeQUZ3spVJ
wbqui4CSQwI2LS/13P9pLKe68sKaTgGTFsWHYHko8qXb5yA95meGW0hyngAXQu3O7RVa8cZ681Lb
bNjsUVCwxMOBLYXNApKPuUh2F3LO5xPOHtzWWUF6AVOI3GSVYHvAbLtipI/fKTgkSjC24oANCABH
URGxLSr5oirFYZNCIIX5KLghUxeTb9swyHnI/P8dUevqD3Eqbrb+nDr3Ui+pS6CBndGQDtDmpQeb
y+TND8QVKu+4/G6GVzlkr9S4uvf0uBRPPrL5plJTBHmc+Z8CNtwhYusputc2VT1mHFlTujNrmA2U
T1v9bbLIfqfEHZ456392iZfsVQH2mEQ9EwISKRUEtfxCiDc5g18n77QqIn+doWLDBmBB9zVD2cnW
YdA1+s5WHPnl2P+xHU42KvIMMKtp7J7y0I6gTsX5zXhe4wASxQ0tOoJ8Jx3uvgSeoWQn6LvqSxZO
tl9w36+L3mexDdus3c+QzB7TXndPnFJ4loS60380euhVNy5YCXRTs2rpgiBb81wQ1O0A+NmqJcyG
3c2usOZUadbaAhbUzjLZWLWFv2NKiSK6JWcfvKwNakZon9yE3W5PWGuDmVhtW51LAg01UVW70P06
nEYaIYqWctZtvnSMsi3uKhq5us0IsJLHyfwGbA7/o2foQlYmJtpq3um3DNDxb6AO3E6wb9IPbciV
QtGLCfniVM6mScMzR2cPeZyRqXCsF3dGtvE8XZ5t4bkf7GiyTy3s7hgPcaj3TlXuIUTe7Eclvw/x
cDd7TBqWYTvhwl/sJcmdNW1jWGMoQxSeIYBd5PII1s065giP7d4aWA/6WoTPFansZ+EF2SYm/0Yv
VwwDTSj3vZLK/rDAtVn7KreLn1H7WG54a9W/ZaDMJceNFQN3p6Zr7bLvv+XFGfZp4Kh5coz5fTOE
1Z1von4tdcSqH+4DgQ7gO8kQclxuiQvleOMpMe7gNWKx6w55EREUyJG6apH6OP2m/9IJYxRpyVNh
EyxvmY5xVBUfLF74l43xtR5QTuOyPhESiFddZNR7AY2ejMo0s1pfylS96nJ+SZPbjFBwp+0NXm6M
wH6wmWEKbcMhqo4Ez9JHieTwWSTerXWjFqy1b1qDO2U8Psk4MXIBXd8jMrDViGwKFCFP3vcR5M9i
LuWLgU+xLkvt9WuMCdR34uN6uXn93og8zPUpYenBNJVm9HzPIF7PCxj1LUUo6ocAdqwRs9KGB1yc
4wQLBKWRgDctb9sN0/TbygLtcuSv+A1MzpWV18na6qijJpa1zF+dLs1dzXbG2zMCReC5UcLJonGB
Y7jNa4uNLr4SuNy/0Cemd/Yn9j6q4kBSdKW86xi1fXYsHeTsnVp8nyAPQTi9cohp/XMdn1fRhJl0
M2b28Mfl6zT7GsX+1S1y03zZWjcPS790jwLmw6PBdsLZTsYOyf7IlDdMPwibI242n1ap2AbWW8Di
NBsFjZ0oT+j2Yf3EwdHv2XZ0vMExuRYuhaPNjaKX1OZOT2aKv0bOeQKjlCK9gWvJel6w3c5/MucW
WISANMu2CZvISOHwKVx00dzlc8Sblx+wKOqrMKMGwrF05Sn/P47OrLlVJluiv4gIiqGAVwmh0ZM8
+4Ww/R0zz0Ux/Ppe6teOe7t9bAn2zp250vJSmHlN9rNYqeCtirfajQDSuOUjGQBr2k3gxN5po2PW
0gTgolTW9YHtEI90Ptbeg5hA7/nKyVlsy9V/pszWBSinMfs9m0i/GY8NeDZME6Otxx22h3oXK2EE
FxwwltyqsnJ3We6au6lj78YvCL+wyKj8i1hcU6Q6LDJ20ELZdCUVag6vQ1z4TXBZ07o290rPzj/u
ps2psFXGBkixh8BBbU0XvoU35DElBBHUkuE3w675gIpDl08VUASLEEnh8o3owAHSJ1ikQ91rFCAT
VgGyDjH/7eggqkeu762feG5cvfGcVb7qoVzqMDFr2T1MivAoJXU9bly1KZULLtDts/xGhrPY9NKQ
qGtHW+FCBvXOBoxXv3DIMhbcObf075fJEtt8pA7uAiwGLccUchXs/fyftxaxU3c2KkYuGpyGrTWg
SnU4eZNhObIr8GMSjsqfoZmgR225dQh+Ou6hpLyoeJVwpECtbsn71PGTnRRpkoeYq9K5Y7RFgM4O
PBqMRKCQ2ol9DfBUEBnGH5m+wlHM47e4GnXwORGSVyc9Yecnv9IYGqO2hkbXTLyN6Cm09rgD1HRI
+a7mFTeeVBvAOZrYzO4sGt1N4NRwnaC5+XRAFMciybyZRqt1NRUdS10/V1RmqaxkhOM/ynGdS0Gc
nXEjiYmBsYbo7I9rpCn/TSUclAnQQpY7lHATWpm6a1rGXYy/gv24cMHhwX7pI6RlMOC8eNYrtpDg
ll+hCfMa5KYxHLoYdBAlKrxONixhgshdawZhJTtakRJ8DhuCsuhi6ZwgIGOSHj6LZL7dpUpL37Hh
xiDVIV8wgZEwcTaqd7viMFbTqiIdONUnZRpmdTQKmgoEeaAxtHKzyA9s03QnymVa83s4d7m3XzrP
9o8znLUYS2fNzAlQxjppe2RHgdLD4clle30GzQP5cWM4rVLnSsUoOHjzmxrGlp/NV3JNOIdrTds6
1ierGO8LNXvuoerrYIp8I1s7AnaN/rSsET7vhoFpdi5sL9NhIB2JHb/svf65v9E6GnGrasTzKlic
b05gihfjjJA8roZhS84jUZGA5fXVZCPmEAe8Ne+ayrUevdRdbswshb1pkDSnHDGH+cuxb22ZRsKa
yurC/6TsqBTtMOTyOJBUmhrqrTcW7wkDlJ5e6CgaHqSnHf5R1NAAKrHtbl8PlQ3ULkCREVbHwu9i
L2OgLc2JZ3vavDIs1OPvCPPnl4I60lAWx3GfOBkB/jssCv17W6YtaFvE9qfaGNVf4JAPOZB5xdJa
Yim9R0e08wensxh8bH/e8bFLv0lXeMPRQF3dyDbJH3IeB+VeT2VaRDXVdz9S0pMTZmQQqblAukwO
BVy3lBhoxs8Jf7g6AwyTVFUZVuaEa9Fayx96/Hjtk64Z98HS+z8Q40wy1TQoIjPaFA3jayGiGKaJ
bI6Nkzf/DcBF0JVMg266YZ3Ms8mV7Ys86Xxd5tZ442tL+xNuIRrO/DEfvePgxuJ+Ymtxolro4pwq
2L9MZy2Pev7yuRM5XcGFuEcwILJB7J8DRpcHdyUkNiNMiGWwKvIEEuepXJs3EjoS0Z9FCVe1sDIS
LbMn2NssabMk0dDW39OEkHtUOLUYR0ppdd8xJRwX15XxaXSJkvPCngq4N6IhTigH7pahVxvyZU2I
dfDfQQqEqtCkAa80Cu9CnwJZKWlADrwldFKNhFfKKsTd5hZvFVz06VCNY/VjlDPmtBFtls9sNgvi
QwCKfpycjCo5ehF7LzDMi2f+ojU3gb4cTtR+eB/CZYc7IAJaeJAGjfk4q/0x6uvWNSKfHbjZrzYi
e0gyhe3TNh1njnoscJqcq0nAbyDz/ZmtU9yeSxc68AkTbJr81/dple8MNalkZ0xdVx5j4IwZpFhK
2IhazOIZ0Dnsbcmt79bnyaA2EgJ88vqxQxARsSi2ZclIuJn4ZYIKbcGM85ab1FOOf+tsQtzM9oK3
4jcViuzM3G/llakEoKkubz+xGk30itqoqcNx85JU/DQGXC98k8nBLvMZb3EleG7rtbW8PTkXyM08
KUkXDzx5n0gSVB+icem85dNLoCDRMJJCmsIgsfFKpB6i40F01EmWJS/9gvS8G8FnjVvkA/sxAxzW
hB3/hpdEQ+cKZ9tJtqBjxZ2hMpNsSrIWl0bVjF4Domv12btG378ip9YXQ61TQn5rarMTa5+z60hq
qD3KGp89zmH1DAIUTqSDHf+CImeeRMJTQ6Sx/haVXxKkKVe0T0GGjmvQAv/y9plL6mPHvRD3DPVm
Agsl6d48rCerfwUYJpf/rLiiEGRTCSS879zW2BQYPW15YCDUcjP0psAzDYs5vaqi5rdRLGKi/ciR
cwCNJ0BJmucmGHbLRKJ/I6CeTtvSqPSyNycjzvc68317rwzkMKvjs7Npp079+IL7diTLdroITDnt
d4ueXGBoSHp1RB03kktLoajc2zqXkgmqBCIzIS5cy9n2cTf1jNxES3OofJLUEMUmXN1gnaDJCn7V
UieTeeAsoLIvLrxjd+dI8uYHy3Ia95ojNtPp3o/teiibgY4xu5lq97CYfe4feVtMCOLZDWqqEvZh
WDQW91LbBKm+NdvWe6mJRdI3BRQq+VZ6rNtTwtv/j6IW7jT8sftno8e9GQ5QQtZ7J6nNP5zJ88OY
TECl2wyyC8EHYT4uHTSDcJ6gxpz6xvL+8DFwpZOOmXlbD9ujf6JtZPW+Ouih4ehjgVJQDJkeqjK7
93pHmzvNm9hgLyIMJ7D1bpcy9U6rH9CFzGiFApf3KVA/mO8UsaesvCUVySLKTe6dzzbAtWMJEofx
Yap/Zw9T9Eb3Cg+JduE570RSIw0oZwSQWJedeujhhjBRVpqROOsy94V/U/w8uyZYON7ZgQlmLqbM
Kff9ZnzKsAoe85Ur/w2iZt4Tf08vTSc+zI5Tb6jgNz6s0wx3hS68buMCcdl1jbkSxzfskw9kMOFB
LXG6134s3smjqvxpGU0XQBU6+NbiucsZxLAePOhCJsnnSiKENcajwIN+ydFTi22F0Be1Rk4h4a33
oa8xbe1KZPIjdokU0shcBXtsY9z17SCvPtZKk2+tbCqj9pOejeLSLzZGJS0ghqku4Heh43gVO2hp
XcudK17LAmfsShypya1/RUcmKq1m3khNU9+mKf/zxoq552fo7kG0cUu1ubS2WJ3KwtpkUwPLrK6W
L2lXPeDdlaSKSTjl5Fj2S4LUvYsr/0at0uKEcwpqQ1MFH/Bj/oN15IBh1dMjfkO+//m48iVAt3Uf
ZpaoK9jgmQceimqE6TF5U4Zy9oXPx7CYlpSeiyoTMPRT1gC3tcs7KAZ4nZZA/WtdVZzq1pScXQus
mrsgK6pLYMXFYShz+db4Je9ADtnkjnpIwZupIzGOW9BP8w3vBG+XudiSAQ/FwaZTgQU0jQDRPh1p
pMYJTm5OrT014MXUeHeZIOMMUgPzmiYswyUFSontrDs3dniTAjO4z4pUPqQY3y6+oGoIdRp6kYdk
itey7X5Gpo0xZG5bXvRqg0FiEg+c7wZ51Wbk5R+2nW0LaarhZYFQ1u5LPgJmhHM9bvjtdbw7lqGD
wFO3xdzvlDVm85FzrhmHuqwU4FkmC3IwfDee+VpTt4i0XLSR9tLRDD2na4vvYtHcEVxj5pGbA94C
KFBRUfiS4YzCb9Nq2GR4o2UKvIPCNxAEuMeOQHpdROrZbJwuEoKvX8jyUS0fg9mm9Vasg98/zEai
pgtaC8EOSWLP4bMf4GzYJDGR1H1i3DiXPAmgVrUIKfa2tCYcAYg+ATZK0wn2TqvLG8OWlh9eL4l7
D53idkZT6b8gIVEGO6BdbgVAPEFoQcQ0D/bDimkjiTifU3SLX6ICVBbQg8bOPfJItmtT05aHaEab
3VDhkdGL9PjHC7bPm46MXWmbpVW38DaqxIh8BfEMhzmG6bC2Eu8ZmhaXNP7n8/eubnicLX7Qftkx
Z74t3KOANwgZ3vY6kLPlzztTzbmb8e6S9yKOTCyVvCzoEN8bxgi7pfMMjSzgNIdzI8Hnl7fZPi0Y
eXY8szlR5ioNfIi5Mc56j/cRX3P6mKF6pnqCxZiCDgqd2nKWA9mgSW/7elb2noyqFextEEfHJgDw
grEj1RrppOvyC+mIrturghvLTgwtbRSBHFowKb4xPDjjrR/Dp33+rTJanHyK2Mi1cwrYsiAFsQXn
2s8WniStae6pkUFJ5JNE52xGI7F97ulWtIhy1X36C6oDDHPtL/GXCcYMu4nqsi7Mg7Lk+mTH/YtJ
KeHvugwAtOl14n2PYbdhwfcccfvZtO+9rYki+8PUWZKo66HgnrplyGgRpIDPjpplpS+IVcRhY7KY
3Pi60kcXAZpUa4gjlhURezJjIO2+eg3hdlvw+ex8mg8tYIs/iz/sV43s69/VS27MZx6axKNphXMI
3LFgPfH1Js/qzb3PzSqg7oWJIMgMimrkjQ+Ac+EpwOsMfS7mrsPnySyOUwcOa6uHJfg0Ysuwtl5+
ywzhZK1d2KZLb3FqGNpP7KWA2pgQzGhkpaAIx8KNQLV1H6jIweOE4dP2lwYHxjj46E3sMzvVOPCa
rBJU1Gb0SxgaurPS4jwgjrgI342bHbi4GebRtSQOPh23FVBDrX1/N7eKjxA8EjluOXE1Nnebari6
ORb5W3p0MoHl8fDjmWJjKq7zmvVWMOP7IecsnjilEJToJOQcJfxp+nB3/B6aAjJN3DpHzCt28uz4
WOseOLUPFGy4jTt/usJuugjYpzXui9K3gi3mEelyl8WORfmWP3ynvEiGEFSAd5NcKdrbpviOn+es
pBiSDJ9y94k0JnfHEN7brxl4fvNFsHIZEKK9LCC8wOczxIhSFpcRGyA4JAbhUyGN/ne21Q1lXs31
nkEweR49AiO7thHkyiHTzP7FlCLzK5jUuoTT4Op62cm5gTfr4QfkOK9uLlUmUvkHc5hjHpOD65+W
yor/ZnfM6aQq7ex3SUV7qSivRkqB8sLffXXKmP5Q7JRYggK8QD1XVY4scMY+seE1AzKuBfOIqCt2
tTQxDEgZXvaNZqA1Sm2LTynu5KlKsGYRqGiXZ/4z7ynAeNvuVhsnXZQiRFtbQvXDD4fY2QgZVTo3
HI10GB+QbYuUS7qqgbCKyWWbHHAl3VmJX7kfRkyI57gUOQKP02sK3qFBjsV2jvPxoicS/uGC7aTe
ITG13TYh6XfFE8H2m/cQ+ozUdd7KxV3OPR79AYxs6z1Caqaahu6NTh0XZlMetD3HFlBa2AqhTo7p
gbaC4c8cm/zHGDJm4WnARnm0CBiLg8vb+mUBXfkHpijuHmuLoOymtar1fmSIeeiH3L2vk5ZzRMzD
FJjN1BhPydI2xqUauvI7pRn+n6MSCsC6FnMswkBLLQP9n04Iv19iydMDhZJBb0BV06b9czMP8nU1
svxeclD8D66R+MWjXj/6yYI5LSfst8ftBLXWTGwaxDhYQYLr6Roh+5fdwFqBJ0fOaHbBvOYIwTBL
CtR+p7hF5VtGZ+ep7ACc74pa4lhrDYfTZt+C+HqGnWm1YY/Z8Kc12cspojDbN0HpmLelHCMbot4f
OObkPSrQzXMWXMlh09blijwhKk5eFQpJhreOsLA2vdBb0pSzKmkE1VbBd9xlPRoKXKXVXhjpOn7C
jlNNlLVS3ktjcF5hZF6LZnkBxPhYZvn8aMwL5Q39LC54y2D99GnyQF52ue/5SGWgrefiWGLEPUpL
Y7nArZweBz3IiLdMccCM3T3T8LNcueavOzY8aipnz/jCwGieKenl+WyNctcOdHblgKci4Q/LeyLV
y1Q7E76FPN/aqe2dZ6JDd7Ie8D0XvnGq/dkMzcH9XPmg7GJXPXcAa8Ia8B7eBJrtcPLUHGdRHrnH
doRoAi/VHwQV3jnY+78lUacnQ0EqYL7PDilOSnqfy+CrlaCSEqE5nLWIt5u4KUuequMQLYEjv1yg
Su9GWt/oVaNVPdbCM+/sKY232Lm+Yp9yGnCRXotltYUAgRTSXYg7vay88TeKdAB0LaMPCWvktBrO
2W9jQpdbltE4FdSlPFU5hAaz7JdHzIO0Y/QGjUK+35/xYVfnohjzn7ZNgH/kVX7o6QR8MPS4vku+
lCFrrEdCyF2/WNmXI+9Pog0p2NH3OSO5iK7v/vNaU51hKt1gl338mzPJh4m/9ueg87uLRRqJwPxQ
HzBxjW8jFjEOu0P3EHQe23UPLdIwPfXSUxUHRoPECWidhX9X/ZOnXrBVfWW9mpgmt74rrSMMbvvg
aGW/xXki/41k3Pa9RTsQFgTxaImheHXdvPuwXZ/93mpIH1scsdveKJ/pCev2a2cSaCAlvTNAosi2
y/eiav9RvlLvwEgg4pVIEmet4YLHDc5oV9sOai8Wrn0MN4H4izNQz0O90X4pMccyquANs7Ghhboo
xF3Z6ewNJlCJWZrBEU/JGI1CqoMr6+kOpCtM31EiANBFhJAYoC6S7uN2gWxyhH6wYHzJJ58Tz+xv
GJeDR94ssoJrvXj3k+M/jyRL7op07SRP5WE6WqZRfuPHvZIfaT/tkRxOkI7YZJv5SD9T/NYUQWQg
on26rEPnZaisfYMhgoApai35ueHAB+iRtPBHNvByFqUx/hEDJLPKzlg68/DIM+7Tq9fsvXCdKQRO
ixRlwYCqqViE0jygrqNxvc0Z5Pq0Jv3D9O/uLafjuQBhkLSqPXj2NqY96VqCkdKANKqdaILyADq4
e6R7jCRoNXnHlWxQVAp1JGxn4hppgzyk9ZulTQ3u64In5JM/xUTjgvHcEs37NApWBswT9YViOFpq
HDw1QPxGwkQ1Vc+H1kqdgwuKjXpvSIUcmWtkm2RafyuRLlj/lY5W0RGjmsZ3YZi4xmmTlVxjE8gI
8TSiU7II8HqbsuVZUg1OBa6RvMu+i7cLlX0vhU4pBF3dzvuBgjI9FDZXyE3dr0QUyMShyOMTtX6S
YXBDCc9JbNxW5dD+E7v9WtvqKW1dsAKDvHTARrHaVDRk8N9RkBnrzC0Freo9T2v9zN9Ebnhfe3tB
6h2B2dX/mY4ZfHgTRsh0hnbfdW7l7NYEM38CRQzuL6aZsF4T8WIvHSEO1yLkadXUnlKEfRV5gws7
hyG3YuT08ld2kHbvW9UclmsJGw+jeXuUCcDyssWt4DQosBIXQwcc86F0Tc6hQ7N+mjM9IHOMIZ9j
oXXmPKt2zkQrobAwXHjQ1o9dHHxMLlB/xfZ0zRI/+0P0xD/RZuz/ZtHkkZdJLyRhQNaDmTBGc23V
j+UhWjPx0m+DMk+DT+eB+mtsrEYDgyrhAEFQlH4hTBDtCr+3605+iu+mkAG7H8r3to+D7pBM1f8X
UjIZ7ETv2WjqD2J+zO4crJoTT+P0q0ykde57/c/UuBPgo31ljrDPnUU19kQxQBQDndsKZWkIH3Vy
zwmLKKjNzTzErUWuvzSXyFSqvierAn6i6DmkDCl50SaXdUdUmtMceL3uW+W5c5f7On4Q7pxjETTS
rTm6b6BgkzcEGE7QON4eDKPMPiekhadZ9CQJKxjxHSzKO2oHHmgtsB9L7Yl9v8zZo20I/W6VmHFV
IdQNS3pDvRqtf+78vN8HAdBeBkGbvBdIiXuCJSR/5ai3aDzNS+OYuGGLqds1QWxt4TrpCL1NPmZ8
J5iWU2oQsWyTnlu94a+IgYBh85nsK9eZmCC5FocOYTC0ShVf19IH1ZDQjodPMb7THvXCrNO0I2H0
sr/JgBGrmeeBMdEZeVqRzjxDWYF6g0tjfgOl1iShDNg4N67JqU0ltnNZlqy9I73ILV8kVrgiut8b
SSsuUCaH8zz73YksRffu9SyQUnjdDiV4+eqT9AlIJE7axH8Ej/tlOm6LDxWxblNZRHRkWlvXGOxF
pNxlONtWy9uH12Ak5WgfxVJeb+HgHUVWEOoLy+B2oqb9EvALmbxy7LbtlLCZ+e4QbDQOsIeMOOVJ
42949lwlXpXqJdR4E8ThLibtqTa1ZAE+y9yVB3+ozSOjuzjMS9/Rk8F6f2RnMhk7GutTrnZ8LEj6
n7qV1SfgzBD2sdS7EUOHwKbc909LU6lDnc3zO4n9+uCrGqgbv1gPwiAH0ee5a9e7oOekbs5Geu6D
xn7JLZ+f1h/yAFmJP/ANqDE+GH1hbAsjfZkzWIfUBgAGlfCSnO1kUhChNYzZmcAWtlc/4ajvIEWC
ZnXS726Im1BMcfyhTXUPPsx9srIbx6zy4vhsDzJ9KJuxeiW1hg22BGYajPTPcrIdm686R6Th2mj+
FhblKrVqxrD3uhIidEPPhTHGVyo9uChCPf6hdtv5huiyn1hcSfHA27gIUS37Gk4JiyIW6RrtcbTD
YaHG7ZQP3KluyP0wizM7DbkfUd2IVRMDo9Es2LBjy8m4QlfrzixVso9nhFA+Ofm2zoW94LvkrRJ3
zAX2KpvfNNVq787Ke1Ozzn6xB+OvAOkVugTJ/5ZaYAPgmdFvFHXB+8yz39VEuHUTLO40haTNyysy
SQEv3DWNZ4skyudYa41DwjXiSDZufJ9NMsXnzZqwo9z4LVWdojJDOo/4myCP8QQvmPjmmpYAhyxG
TsUGsRwuNB8xRQovrKR44WyVhLgT/aivXGOfVEL8BfkE5uMGXKcJIGU2j90Xh3p3QkBW94x9uYcu
GC8ALWjkzqpZ0QZMRw9nw3Jkcp36K2GZ9QmYmsF2v3goe2WpjxnkISa6xaPLofVDmgVjHJzJ+O3a
lRk1dltfm0wGGW8QMw0TITj8Jj51B03cMB70WQqVOZBHaq6D+y5X/bfiVXSZSs97JYI1hkuiOAqw
eLs0PNl8ELp+LYINYnKzjVGvv4uW9nhOUfNFICYfMvIl1zylIzG0bbP+zDmr/pKqTCMKMDmzFaZ6
HFowDFaRZr+tZeOCMsZbeVbsnLHr5fdrMFNauRjOW433NWxUNUZJILyb/a/13zF09K+cJuOjbVfx
29KN902zqpPKgfjXlN78JCzOO5IePDaWwdqkQDNuoBQBasenBVoUhjphjRz+eYMeI/7/4hfDN1mH
O5fauRG2/gnGshtZ7Pqku7zlImMxH+uE9/ZUcbZBgrTUfcZc1FIee6Nx6eq/aanH+xqC353rkh7D
7AlV3ZyJGJZV/svFn6d7lho3jq7uvseZElkEvdMMLGsD8jn5h5JVPLAGtJ/LrGmm6bSoX1dtvRGm
Q70Y6B7ctophO2i98SGAdlzckuE14pDjvmsDnx2hfG+iasGVp35F29Qx79l6rJKr1eruPu+UBlA/
d9WG/rXpCYSijviKmhQvGP4JZT1Qew+lCTPD//NsnbUO19lP9EmBHBlOtCSOB/plqrseDuhGTqxZ
G8C4CgpZWRs8d7Pks3BHCpEJoslNmcxllE0JGyaS8Js79DUB2pw7LZTWawG6c0/lmA8ZyqR/lFDI
jPkU7pEmbkFmZGOBnvt/9wRJDlvTg4u1lTwZkwNLOf6hKo3jAy7DYL7SdzLKCxaiIqRVIn6GsiGY
9CEmNWD4b71k/bYEKh310u6phfBvhSx+Th+0sIb/gHBmD/RkudmXXnw+bjN7At//18HK+JF6W31w
DinCkl9WuXVWX+5yl9digsz87gM2pSB0TprNZEhGXYWtG1lpclo0BWEfZlm3+zkQw0/KS/3/txP/
C4+gQ4E68EgeIeNuJeRSHVej6zPU2oCjFfcZ6h+Zb9pi13NvfIpJGv3GPSzUooslTLzK+UvcsUeQ
QRK/8NQJjI3LN4fEytAdPTL2Mupn7wtsKaT5ZrEpGwIpc7Cp1+MTlTK2cWsgHNcuprGCVoU0KYEh
/wOe0oq7vCU8sQUA1J9XunKeJwUWgrxZeg6yufuX9v1wjYO6IJLb9Z8ZT6UTaVodJhS1PlP/kR8D
Qr0XTqhqb0jmoaxyMWIujlHvfEtlh9Ls+2oXOG1/FYZc34wqkeelMFwfYx7OQcwNFe48pBTJn2Qw
IzjxaahmNzvZVoW/bJ7VFVeoeQxQoj+KLrd2hOkKlO16cO/L3FAYO5nM5GNrG91HxqGShxYSShs7
C3GStc0OM9bLzyFJlh9pletj56viYWlXl2cCvRZ+Z4oHMUh6onVVvzvUqYYqdv6DbzXQSwHSdKgG
49uYKL+ZbZ0dPFhiN9N+/TnMFvr9raMirlKJdOWmPwXGDy4BtXWWFDpuJm1nZPFJnMHrSDyQZuAr
HuMUx9QGbKQ8Jlra4Hzq/OkG4NrolFopOfHJzkULXoOY1cCsaZX+I/lp9UJcub+r2fHo8yyidsLG
O9oHsDD2fsXrgGjkLHc0UOrvdcgN2BEran8eaCIX+E3remCUQmRMCJrPfn00eZmR9w/i1L4bWyxR
JuI/Ns5Svmm2pmADTu2dUARpaoO0yWcct/qevPL0tKaJOta82mrSsJSGOJJUuQ1LA4cvWAeOLpO/
o59hjcZKlvssiKdXICrqTOl1dRW3/hFQHA6WV467XBIBSaGpDSK4Gi7uDrjNWBNzUgJXtyKtTMUM
mzdxa52riMpT94tBapqjelR0BeJHFmeJ31tElsG5Hb4Bo3TPIW8/tlCSeWc7H0i1OQHoTE8gQf2F
0gnH8i/LNHuANObMRX0fsvEXgIawsIbJlN87Xrxd32S4eIJZUoBxy5BEDi6p9/pGu39CcBZyBx7O
OuE34waEDF251P65rhnsMkakF26NKE+q8rj+ZTllbT+EFqcnFPBERGkzde12wn0yn+10wNNLZV2S
P+K8sWhQYr/5taUw7W1Vcki5w/M/NICH0/wTJRLPE2Wk6boh7oOhWRSzW22rll8GgpssH3XWE7lY
8somtFZM8BARxrHg8z3Gl0zFED7lgOVQrbNxp8sbXgaXLAaznjcbPUxe8VwEjkLNElnFbabQeUon
T4qPoQr65GnCjXSFoYRBIi0MotDwWXaQAxn6PduuDy3WDiaUsvYH/Hmi57wXgEk6Voa48TO9YP1H
cIHckL+q6dTrVawnWJbtCyBmgHA9x2rgCc1tEss9EfuPQF65/JKi4m3ppLCGgJQVBn9tdyI/GbBd
oX3VZBnPFkFXvgyZqqgw8hNVHjRQMPD3M1AwEqAt2DcI7eZ+kgMBlbwuPiZMqoyFhObkzZNMJ5xu
2uC8Zj1/lcy0ViB9cH+3kPgspDOu9zhoWYG9KuDmqZ0U0kdnwLbYzYtv/isGgyoUslLmOQMJwK7Z
tMAp+UeStBmyRcDHq1z3NE2j592T1Gn53reCImXT8IzzInQV7ywp6irsQaO050oE3oFKNrM7TkUJ
Bc+bM/F9o5sy/eq++bPdyYsqSRXGJue+8MLpdVipooGaEHVUqE3nTJjOn6lHVpcy9ds7IBDOAx0t
3nvCw5wVFh30ZYhZknYC6zG1vsDK9m7VALMJeLtC7jQ+gZ2aR/i0GqHVqho/wnQp/J1XcVANkb1w
ZNBztJ+6cnq20Ft/DVW8UhMMviUJ0FLJspNocCCn6OUbtPAJ0y2e7LiwFmy13fwMacU/s9IweCSs
5u+Y5ylwoB4VVQ3MfFzoXQCMc1Na9jubIwKDrow9k3bwlvXz32LnWUR3CsueHNHWnSo4dNjsGSWI
OaB+q/QJ3wXVqzgQ0n/2iK+DLwPgavmz8Lh+B+p0comRbmaqtht7eqTRYVu7JMSBwz0Skrz6t7hi
wBBJ7vZdDi7exXnq6TSHi7ur8FmFYpTE9mAeUreYWBEOKkKuss0P1jCUWEL8cW9RigiWUnb3ZFq8
x1YhwW9jWrlAFyxTRM7kA4PjdIdubZ7zpPWOpuuLD0ep+AQnj4Yr3wiaz7XtgrtC37xSsfNSjhjb
RzPI/ltY7PcmGWtytaBGGgw2ZcBB2tEbq/Av/mzNdwLi4LZsTAk5lAQbnob0peNg5m4chT8UBuIV
eVm8IQj6d+h1zW8SC/3oN7chJb4DOwTAEgeHf/ZK0T4wAfj9bZRaD+rm1C+YSmdL+E8p9FcwUXAT
KuFhXenbilj96kCrKIFdAYl+r/z+L+CuHgG2ib8WMEr/Yrq42Yy18+gCNYyKuJ03tm8cuIYhe1c+
L2yTcM5llILImRx48WR185oY7tPIiHkUsFWinp7Ie6AOBedUHlHcuQ5JQapkCGIjqq203eQI1n04
A5W/q7VbnVlm0eD8KzfCDG9FJ89QgmPCsKmZMhdOz2ItF2fj9/CLy4ki05onzg5FmZsDTr09BhPW
RW5X6B0jjsTF/exJRWzUaL/53JZ2nHWqDfH1B68N4ntjtu5yQnObkcx1BCiJX9VQqnBZPR0tc9CG
KMH1bjXgiI7u0P6A8FMRdlYVDY7zni7EISll3zLHA5YEX8wEy2EhMD3/grdUnlyN/bgXVGj1MX47
3ZN6tnTwUiYw46gRhggjf1bij0AddW2fPYzUxzpN5Tsn8bO7YhQXfZbRkOyiqY7ic1n0f1ZX3A0w
EIZOWzYSqtmd7bjK97Ynj7hVnVD6boOmE6cHrMnlLulTVMTGXaJG9dYjkr9/drPlDFQPrTmeXgDq
OMxC606nznLGZ/mVitEjdtMDx8atHOF5+gYCyYEtoU8SGye4CEq+bvbChGDoaiXT42iipZRUvvOU
ME+0ceDqmVsv7GdHkLGzF6fbeGndfQo8x9HUNdCBuwnX8JmaTk9utce7gW8GUFYhNrOPhZcDj7uH
iWQ9dTdvA+Mr4+xSOrtBA56Y/kfRmS23iTRQ+ImoYmsabiWhXZYtL3F8Q42dhB2arVmefj5u/vmr
piaTcSToPst3Vk4ejydS1G3tPTVkP8mjW8nOZA8XWY2dck6rO4sWNGl4uz9SFiOaNlp6k+jib+nw
8en9xXi0nALPvtl2R2Au47b10/oaOf17gPf4GrcOUlNGxFGzO9pFzkFJZ/q2TMF1wvWvEgWMOxjI
IBAX7R7mGlAtynpHqEf5Uwc15qB641sDL94wq9UTEqZr4Xtex1IGj6KjTFv5zbwgKZG8GGum6Km9
mhr/qQgs/USA7EZhmZ1xYeLi+HNVh447R6dCGtx2OTmn56QakDcABBxGaVpYGJQYSkYAIEdmDfu1
LBW49GyZzs4s5g4N7zet7r4nmFYIeBrSGriME8fcwPbqKZBa6VMDcWgPWKrZNYFK3xPL+AbWPoxn
PzVAZ9KO/kfc2AQnA7f6QOa/JjedMvJtVJPYLy3jtQin43TiXM17sHaGCzQb45jJQT2zxZL95kJP
PiptXH6W6G2pmutnpiDk1Xb0Pph/3Dp10Yha+rErYAwQxUL3sKam6Hm2d9IBukVmDvmzXzhiE/i2
8eB1Q3Bl/K8heJMdJgTC367Te3/04JOdseJ53uos7uwT9i/X+vT30LnR3eOtdEFX3BMm8G+0HK7C
kWytZpUbDzs8g1+VJojPGxY8Vc81IWXzp5wKYtj1QIWUzz4m2Z+0kyTKgybf8X+Cs5ksar5YSxX/
Sg12q/3IllsEOp9dIO+/2Zn/NqPWL03CjLkLjATJoPg2/YjcR7JcfRYM7o0i62XG5bUpmxZX1M4J
L+dmWDLXs11IfhQbIXy1n8fBf8cWps1RDFwpBxZMDpnd8lZqZHD1V5N9SFEfWVcCyhHHpnVRU8sL
UInyDX+FzVm+1pNr1nA7kvyd6xUPJBw3qmw8/t0aOSATeExgR71S3vHw7/F6bAQPV9zyZWjOTtXb
e0L59SvT3BFD18wy7WyT8XYvpmBZclz7Ik/FWvnQv7cGobiy8j22/Wp4SUpyljJxmZtgpY3gPj8m
S5/NYfrlN/E+6IlYVZRrlsmZ4K5XChfaLv/EzqwU2x4GxBXJkRAV+9anmfzIF4Zbpjm7m8LjldW0
4lyN0b5o8+/OKEDcQPkPQAl6M3+YtMwoNsV/OmMZLjR64C6NPK/huugnNwgcZPq0PcxJv/4euvju
2cn68vMccTX8uDvEVtq98SqdQ3OsAYG4ZV98Ss/zfszJyn7Il0FUSdI6ZKOu/hfJ6DlNKcOEw9B/
ds5y116GuDDhYm17hgGSxesenq0OQw+3RLbfMVnkLVZVRmFqMo+jqPQVc2wdkF6BLjl2zZjoUBBl
3PIK+eYEdwZJOp3qhQeNSy37ZLcznZGpj9NN1zLCNmhVhkiw1UEMpk+PbFj9DvWOC/TqtXlEIyTu
LrlZ5e/dgg8zSM2AJyqpxjms8/fa4bkqjZiqK+Tf4+AHB3Dsf9G6F1DWXVjAHLukOfnKFLj3ia+J
e6uN5DDNtL9Gp4qyXYcIvmsrG6J1OowGNjC+hlDvLVmcDb45WBWLQ+9klkA6Bbs9ubtuqReLeKJh
N5pcm6FCR93vQOkjGI4Sd6WsQc0Ez3lGHUtGJDAo87DLJef0xHJeduH4FR8mQhNXXX0S5SGGPbwZ
TJV50EUUrSMiCqjoC2yTQyxrn4N31WmW2iCMGhD3DsNI3LAa86PZNda+kW75oukLhnW6aoVZyQJU
V3AYLr177GZHiwIf1dKp+4/8fnNwXGPes/bH4duWsPqGQd30kjx86DQcSSA6l/Cc1SqD25aov+ko
pz9d3r3yBbJY7Symt8ol8I7LKn64prPQ4FCrfuSqaG82XURWRpGObX/4aoWg7LLRVvpIRpsUtRfE
q7rJISoHuAldG6HGS9U16PWdDOGLsgg9z6wWbmCWfAe6qi9gaOqwnxNOi3pdHc8xji+toZpT76XB
boppIMqKc1saf89ly8vRndw9QY23xKruSrW8SpFGJyAcsTyOHIceA24mPaGJFDI+VDGm/qHT0nil
7riKt/jUNgHd9btvfTgrni4LOOYQ0SyOhkheFuwdkjh5vYvJTr8YUf9c5FB2OVSYIVqNGSq/yf6Y
5Ah4zPDF7UWQHyYErJAnSAuxiYhSyMylYIHeGF7SYdDM/NDa2BD6zWKSROtoX+qln0rQWWHCax31
bi7xjJUJBmCv+X0q5co9hRJuejEYXi7AwLd3bepWxzZLIDhFMGY8/1/UJVeXLDXkU/yZ3P+P64B3
WqCPHOzRETfJo/1gZDSAJz4XVcTLEYKJFZLZ5UqLWNqPexX545sv4nqXCj97Y/vg3ODm3BzZOH/p
1WDVDVn06VDVXVF7MODU4Id4ah+xbw60bLkU+XRv5om0Tr2gqAfjPGJ/kQbemeuhY2dEnFop5jOl
HQfxGQTxU2C4Iyo7LJjcYSrhvNCLvhXw889yAZ3IJ1fJr6CU3aM1nCcFzQCLC2n+ROKffGIS9Okl
8SHy2xw4NmTas/uS45sMA6sCGd+O96gt0+2krO5zwaJD/mCAGypNek6HOPZOpSClWqOHcJZHEwMf
DagPdg/XTbtInAPNqmLHd60+ADpoabTA9XOZmgPPLAkrc+5kMQkIKT+UaTLuMOz4yYjC+OQUCgyf
6tiWmOTTSo3EibXLsyITSbtk5tV4seVUvrpT3L/rRjRPdR6b+y5ZxjeLNQD0O+Sic+ehU4hyvhSa
QZ3aLjkbsg/8D4h1wHFyXDtVkmGnHbFAAFhlnA7Fnp0l9dSoztkPnfVfHlRn4ffjj+YOd6EAaPHs
pfwy4XY53b+EH3RxyEvXI1fYNHAB0myJ+gPrDiPuahQ9E98eLrGOvexRINa4+1GgBp08q+Oxr7gy
U/BEhdgkqussrJlafjS0J0KXuehnmSJIG0tP0pvAY+XyDsi7Fyn9H2tIE7Sq1jkU8LTCyZvJJOd2
IOAye1PocvXaLxwkDrXP96YcJASliRJRzPYP+fVm9evMCRgOrVsC626+/NF92vw3l/LPXHXeodBt
HuJ/Jzk5wpLvMmrbcQEd85KJ0vjyVR0xIbX214kPUzH1bfZ4oR03XEyLYQNc9g/sXvqVNm+bla62
zVngPHBx6rdNz5gMv3loGMl6r+cuX5+7OlZ06ymWuzEbbUSoe3u7BNlJVClhuabVRGLn5sojExYB
aXGi2OYw/+oGuwYwRIuKhyUzl8Xb4GBVnuU4ZsQ22oqPKXQrwop9gieIwMA+TMpPZE9gx5MHyAHd
qaiICG09AmQHkmsttmZath+swlDthSnjinMJ+aAenyTxLDxfY9DJeh4jOKGpvNYpQTxzuC7ElwGv
eFKESxn95rS9PFx61OaGkrp9RKLSpwG8whulZQlchFDgRyM1nH6iiOXD1ON4yJOAyGXPP26aXfwP
/uQQBkxhnqnEf9HcqI4LAfY1TMcibLnushszNNE9BJWmCh1Zuw9O7/0lnyCPEb5CwAu0Fd8jr/XC
NOBzSdSdgIYa0Wrt7JOdmO6caAx8Lrgt2FKJHUbJfjib8EYx09EhMf6xF3DKE2KIzPGxloGF/U2H
jK6sk/j2BtQUc1lsN/q0WBDXUEw2aA75AePBycLCIrhBmD+x3u1cf2RzhQw5zzBuqP07hPZE869L
SjCfQEpR3e1wlPM9Z2d3MyTEjPj+7KZq8J/I2ni3lqQuEGMgjY2L8TsLNpV4H/xJncHaR+Wc4ICN
H7HtgHKFMwdJhjvcqVmWgQiIyiNUOS3HM9v0yyZddLHSfizrMpiJvHUchI9UQxy2eSCTgqtnSqcB
AEZ4bTxPVkpPCzMoLBhmX5x6QUU4mg0uQBUkybH3G9rWKYRvt+iCXYsOQ8yUJ+8XpyvC7FHvvkeJ
/Yuf6qqAk83dxEZ2XSK5/Kpc+IV1NxJpa23mNJe0erZyU4e+nslTZ82DHVJM+wis87p4Yf2L0T9g
Aa52DvqeRTEeEgX/ktVgQDTnTQXUEyaL5OnLp2dud35LhEeZNSeljL0yFt8C1vma6sIKycAoZeRj
LHV5mK0n0QhaIdMYk4/SQsx+RzN2UzsZp8hgZDUKUvhdZfLfvPh/e4r8FGogk/QGm1cklArSlr1L
CHRhnj3shbS5Owmyn/AJYXGmWb23/WpNziwVv+Ai3umgMePuSS/9zYvkhZIn+woWJXZg5Rz4GfVa
8DFYn44eM0wQGgtzPz3x/m1eJpqZ84nKuUOVir/MZAxmnhpogD2TMe5zZlvnnuTrEVG1PGZZz0SI
zUgfDl6wwx+osTktorp2nF0m4hkPP5h2CVzhgzQd7O/C/F5i46CblhXLAspiMxboW4kdvMwjuwpy
YnSkmNXJV2xREQIzPmPGfEE+tmbEt8lbIAc21lfVDYnasy4KNmSEFFp5oj9wCG3P5ULUi2lMdffb
2T626bhSHBiLC2xNjcAJ8Hiy7II7FTxngfEYHbveuVBwyccaaLjFaE8MADXE3NuxAx/Ts6jpr7jV
+UuxuwZynwH7S19CW1krEf5X7Wgxh1M2L+XFhHn+KpFq6zNhAfQK3XYnXdYjMNPWj550z9f2jqFb
F+FU55Aekrkcxr3wFmqxO3y/qqN2U9qXqV0f3o1uXqd8emS2KXZ2o78pFU1qO2vSluhDnPzUwg4k
0HNKsW0Mc4eMVEyQTYAe2E3cDI9lGvAHOJniz9QH6hyh0xFrRPpr/eLdMGgexjM6ukkcLAGdvmkp
vMdUcicc7WmK0SYLwj25mRO3MAvYRBF1YNSa1iou/sK+q5iL8Zq7BdQ3S8bNtlB+yds2G017S1iB
Me55tD94rNd/OQUsvxSXyylsFzm9orXqV3eBPp5Rwz5aKJLnwjA/VkJ2yLxEF8amHbwRf+6p+iQj
4XCn77AoTXX2zMY/cZgAeZFPMiRujmBnM9LyDFFhLugkNxl96Di6Ct5K+d1wtDVe8IDnM2QVj+iW
r/ojMYsxwOogwJRxTz1KPUY3y1qgSvcy/5zLwvtPMSb0cJfC+WDZFVegKbW/sUFD8y3STAdtMati
OiIRO9glkkAA4ADYpHLb94xf+FdT1Go/aDdErWAtcaGou+e3aHMs04ISNE/xaDl7MkofKTC22+gD
MUMTg6QFIjKb9uk8UVgpR5FvZ6m7P36NK9/JBvmJJ9Xe97hk13x2jTKdkxDcBOD3hj7aEYRdw2eQ
K96mm0g0MyubpTvgUUShU3/emdREjmkZyKd6yX9DF4/DhTox1TjZnBOvfSq75a0GVWVrLCOgTMzT
GEv7t49RDwNZk8X2RmjfnivxF8vC2Hhe2YCESMSw/rveoiotfkqiIGHQDA05rDRYKLEa+X5oI/do
wncms1nUvxYvO7hp+ewl6b/c4yFAAZ82dp9RTsCG4P2lxmadxRCSifDUyLZxAjMpG8DuxvBAw6pD
QKPg15UfuvdyvDLw2+iwPGBbskx7g2v/ydROfls0bfsO9RnlBqNIRcGxI0J2zLklSBpu8+vA2vsz
s8k1H5oZFXho9D4NenFBvuHqLMvhUNNmvsYAhv6mMAWACQN9Qk4OuH4Udn2X8xwccaVtEliU0Jep
kftO+n8lg98XRoA4ckBYP/DIgdAqMn4IfI33cuKMQKJ1oQXm1Z8KJ8FnhnRhfqbXYivawTrWvv1u
BVNR02kpmt8T8Rz6u5Ckkn2RSvuFZPkLIw7OuVtxCZHtP/nKEE9kBHEzMZbZqbVyoPVJ9JLgUu4Y
trTljiR9zxLI4AQhLMj5vRl66zv2CAHbPv2oIautuxoszjcNVGfzWAWttxNtXd7LIJt2Ds2mB0BD
Eexn/na16RxHw8km5HTB5FQfjpBNu9c6GV9zXdhPSxbxcXXS7EgzsjhzFsQh8WwK4sArV1+dwy3W
EfvOo0EmwWuKXj9GKdR/fRu7vznH9Oc8no2D0lZ2CZK+99A7DPcAZMv6QcRP/pqzReAdkbyYu+om
p+I2uvpeYyRRpQ+ojI9FWjyWasj37HmsWyuUnrbB6DmweA3GqxmrOpXcePkftwI7zZI0rgLDHHXz
N03BAdktj3WEWF541OVxCSvknM1SVUBiR+vRNhO/CN9Z1tuLTyvrmv3IbSXbmiZb98KV0X6cKmbE
WPCAzRGwbIjzeUoaWKCoV/UywzLCkD5WkxVHVDp6xzgZPM3pgNXN+OjsxpjQYKzo2jSVPRyznj+L
1wVwEVjO3ONm7AKcZrCH0UwNa2PH9igJlUjiuLvQZA4CeOTB6iJiu4vgudCM8MsEo2So4ppmKKvB
nvWT4FreASQw9q34UfxL5FKchmKUBt4Oj7vKZB8kHGnC3X1SZBdoVcGeT2DxPJfij6b1F0YWLORE
gDGkVdBuRr5t2Uh5evY0i+rgJ4q/gaBMRmcEG75HQ/qXqRhBvLeK8dAJ42iLsqC+V7043C1IwlNp
QNBhsCFWCZkXUGFYAhYmiOUZ9sFRDT8UmlOvoNbp7LIZhDqqJlBUGJt7InuANKaKhLenvem20NdF
C2pEhICL5EcoEcXU8QNIWZVXH+Ma+4DctBMsb6LvEi9sW9l9aWWWBVsN5ZzuookQ7JZGHF86whGD
/gCmRNjGrQfzKlnRPgdZbgSvrLF5obQacKwV+JSQvWj7n0UZ+MVz40hvJqJLO02w4DPpYO5t8sR1
bk009yyvEfreZ0G6RAcS7lWLBlTqdXMQlz6fevSTye769JUL4OSEYDGRs6vGL3edMWWfIrHzvcMt
wvviPj4OJ0OrMdu7ZscUKTwtEmoeT+2LPafNS92Cp4J+HMkv+PeyfE4QMN3XTrj4SkAe6uRF8zKo
wyAKVHUHti249rEjPaizpvw57bXIDLGKaMm1S5lyVGOaOa/4mlRbHDP2uw0kFDYIt9xD4n0aUVhG
pmFIGmHMZiBaLcWVnqjDmHVl+JzxJzHrETGDgV+cKgSMU+nKHMWDVCTx3lpD0UrZZPaVq6lkF9zB
NlItU3uZPdsqXifQLcahT+VoRhtLNzV6CCktdrKW/9qSdbqLC7zoPyqq9r6oRLzcyV1mbdhGXTy/
c1SjwI/OnlY/vtuJFw59pTwUrh9RbRwQkLpSdE9GYeYWS+/56H3Sa67V3VGWWA7YAaRbNouFNrid
E1graoPYNEA+zEF/RkZEGSy1Xd54NStgamtMbjHx9euRqrlumZy9COwGrJvXzomqovjPdTNmzYmx
iR2vCHZfo8wanlKMxOIag6slSUMw7LRkbek+WTU43htbCdWDy18ujlyARh67+URvOLLAjG6ShN/7
JvfhVkGOGWA/jrwuZuQE3pZBUBZ8W12bmYFB1sra8dRJPzkeOkwqmqp8n9t8aH4BuJMZf4LE48ES
6EMbZRjvDeOz0ZkNMdM6lUkfT1eM9lmw98t1awtcP/lVl20td2M0UGHR/OCvZSrc8UzmrOogyTn+
kQhYZ39Q72XT1GU69OBxNv7JWOj4wAxpxE86uel1FD0nVIGHGgJvyc8wbPp7MVrV0VzLJLXJGtXG
UEjsCBreGu0HkvOBopYzRFnJOPqqObGOLx7pY55hrEs7peEy5VJ31XrdLQc6TF4XpeO/icJzvatE
Ips9AZyp/y4MHcTfGSvn49m0Rzu/Fr0cTtpDMWVJqC3WLvrYkkk24uisSByZD6LZ04NCIjDAttPs
Y3vlAtSeIZyE288T4SWb+FvK42JyUuJfi3CH9FrRgcuezNJmvzGe7ezsEBlX0GkSF5eMu7IuEBDZ
cDhWZkbQ12rinJSMEz9iHbBMIIqWvv1QFqxE9tl8NQhx9xjOIv1lLBVKu1uxjnxvnMggAOsA0fJY
+5a3bFr8X8NAdnhjTIzGR0jwH41SYldNkfnwa1WdROr1/8V24En4JrawCFfSC7sEC5TZNIVvC/Vu
1tXAoiuKB3pxVqcHRDHm+UYdm8nBdig48GCnbsATh2WXvo3IbJNnrr8cLx4cTgqZpvQ34dWfVGyO
PwxEDZ9LjqKZUHkrhimEHI4e2sZwb9bYhRWpU9Q1NpGuoltIhJuNWZ8zsBwAVvN4QGxj6KWcsF1g
SoMMoirvLPbybQ2iHz9Yn4i7fTbV2RrzSFI2PJop9bNDO5rureUqvjwcixhcDuFIVht6N4LeP7s8
TBtp1TwnM1sM5MgY7dtYg8HyT1UhAoUarxYNFm2/v3RGP7gImrH0n0yo/BFgidT+XXOZgbQIz846
JCxrnRs07YmMqW28A1WDRcBYx+DDe115ysm2tbCrucZ1NhDZs58T0m+QkDIGtYssJlZgRvU6bm1V
cPAcmMHEFHh1T33bvOUNfAWxBnw/1NA6wT9NOXi40zet4ckLTdnFwNwkCvNkzZ2JnFmbshBnny3X
fR2Rmty2A/SqazoOtmZTwamSk/I5IRwHfP6QxGL/7rQpYDQV11xe16DNSboQG0jsAvhhyEr+cPzv
QrbfCBXFwDWfAxvr8qIsonuP3lsThv1c23BJW6xNsn0sAT0NVuHTuU5pgLOWxdQUGwJTaTs17Tsd
kF4uquakrTUYaK5Jmn2mguQfCxmW/4Rc6ZVPxC1dUqCB5TeUgS2Ud6TITEjKXNnIq0cmZm/tHTxP
eXeCOMFZwa7YOQus1R2H1Hy+Tj0v2GezblG9CBo1F1mO9Qf9jomjUmV0vwrTbsI8LZX1ybmtPKWc
TnCeRewBfSGs3b0rquUJxovj7cwWR/JgxxEULi/xT1nZRn8kqH409EFdwGRHZ0abx6tMrRJSDr8D
l0XjzmmJd/bUPjL8PUihgjhBx0UMs4u/AMVzkgJegNTE47k6JnvC9N20cxMBGJAMlUt8zHExYGkr
JmFsURS+VGWQrIsX/bD4F8+1YXCNA92Vns8C5bdaDMWhgz6ASVRJ892vVnAzECykRXtJyzDHpSy3
QTODy6dxyT2u4KmyzXQjC9bqWmebcHb+SAcZ3PnPxNcjuTusMdM5uUvMLXtjD06fHDh4d4SIGd0Q
95ac7snwMWYpmk9kDkGeknWLG2FiWTjzh2O53oedaOslH3Js83FdJLj5rdP2N5Otk+rWI8FEPyUO
H08OW/I8hUfHsNWRKyaKI1oTK02xTAsj3QXUKOOC1wSf36Mxpg6vHEIpb/FUyquU/WhkG8ZrjOI2
m9x5oFMlgOEnnvtq05WG/ORkahkvpolN+mlCFD0QdSo+Bgp14w+hXMhnvM+d5FP2HE8O5NjV+Kiy
OWH+ZZJkebxZzbtWMQbC6q106ejI+sUBVDvTrObuuvNY0OGPraZecVnKTJP/WpmtvwajzUIuxerB
ZyLSV5p69hvbIyyQm1waTinuqsTTFvEntal+3pGQC/hq8UceXSI4kjQ5VROCARkYRhoNuXW6qXJx
mWyReE9Cc0E6g2EsxbIBpzKTh2ridAVIOHT/3xE2YuLaDnr8HAUUYM2k/ONZPr+sTQgyxM8aHTJf
HKGP0WwHJ9D3PRY/X5PQnIcmvjgT9+ltTs6+vGeNB/sBKYuzbzE2HrjD3sbGs80czkctvc4g4SWE
pFPn23RwZUcmF/pl4IXsOHjTVwCe9Mmw+NOzdyjH48dQ9YZT7Vi+6j5hZbMZ3igOIg6diu4S9408
IxAk2ZYkxCoWeC4fODdzWxqJFsxJf2P5rp2ehOtZwanKUplvbYM3xgYNljhiIr0xpN61XJGAl8+4
s8z2MMyNh/TSzowBDQtTVnTTxi3hPfdaAcyD8yeSKtvl7IYuFHijzvgg7RmdfNlKHoZgq5xHbVfN
9JLS96yzbQGdiJ5Y3sS+2Fu9pdqXMplHrAtIqJQIBBFUPgSNBkPi6BN6rL4SyLKZTJ5hixhCXCX8
l2BHVFlAqMjqzvpqQMt7u6Hl1LzNYJPMxFWsNChAUMlqPFvB6lHViS1Us6uhiwRco+Uo5mGXjXwm
cb/YnS5Y4ebrwP1rTykw3sXTIL4zWvc3n0/pkWFu2TPst9TTwzVM9OBmjACh9zRQAAoXmUu9vkWQ
95xgandihitXtA2ZWlLV4zcmUZL8+Iq94Rst6YLiqc064N5GyIxIYWZd3r8k7oCZ7vR+VRxg/1ji
gUYOvX6UTnVImshAE2iikmocE3ZKU5Y/eibt0jCrs/pCgKAIdWPKYzwRO92VNfrTMAmYU7JK5Mqc
jPkxL+2NIWLO0rEYuy4kWOfskdJHMlc4gQ1cnGwo3/rJz/NrbvpjTcB9Mf8ESWP9QaiB6FsbTmDx
jwMf/Gr4wojd0gKyiaceXPgm9Uqs5b5w32lyujsqEwM4scq4mBSeOdShDdbGThW+VcGEKwpIIBHI
BXI8dhX9t0zdGGooHYMLjixeIHf2lWGfm9g1154i/vZAHe3dKwzl/Wd2SXsjEL4AXVL1gXgC6yfY
SJlD7mce9lDGJsz+ekC3gRboJvw8MnsIQQy23GpU1+9FQ0Qd1dIfH5zgsvoddhupA96yWtId7DnV
KDHzFmi07/nbyiW7OdcTuXKI//G2Zj2TDLMy5vyF4ejFP+iBo9qp691IHP06ttRbsTaLkN5ByPw3
6XmCCVhBmsrW5LRS5wVEGXVwadoDd4IlTl9IhbfuCwCtkT6Yq30u40FiwKph0FqN4xmuYtKyzldx
7HmDHcc9amd7KwizDgwRCi8d8FoX3o4d1xqVJc9+zwjhZtBkCXMi1nlNb87EgmIqhEnKLlRy7P+6
xeqDZ8gz51b6cG64kjJ7ZffNe53GwSEVltPsY9tKfIJcwn0rpy547Ye8f7PaIPk7AVUwvwRwhhX1
7lt/iB2OpMxzoZ85tCcgSZKJQEIumpEXeQLep+VX6YIa4dTo4+TNGGbjNyLR/AjizI0YmvDh24Lt
g/x1jeDJvURc1v82ZoBYxLPAewOHzRpSkY/DfC8Ao99U0PMfDzTBYXHV1WUcuqpxbbZQG/afBi+p
27C0KIZuXauYL0aGvcgKqaXfpqRN/gtIYFl7Mu5J+ewrk0JJFNDKCtGOeaqZE+eImPTxG3hKQ5xn
1x8mzj0FYG64VqKuQH3nDKTgfODVmUMQ3Oi6KMWwa8NoUOkhlV1KIrgF06rMbNI6SVwrHNjtuNgK
AxqAGxvbeHm890LigNH0TCko+KQJUrxjSY86bHGvT7L0YPwDBHosNtbLmSupV55jnM/vxGz1h29q
/0ajwZiRMPyZLWwbSGgQW2P/xaplM6rL0qAJ1YSoeFc9pRrnj7VgQ+nfjNwQUCHEs2CZgRmMqFwG
JuExMLcLAhmPdQjnPoEYtzaay8R6br3FmMcKSoZuxBdkqIo5X+F7LbRh8nnTk7YCfddNL5/stC5f
PViG0d2YcvZp7UhPrCYr2QfWrrJUx7kvUkEd2lAvE1D7TXpMByU+EpetuhMmvezeOk4vlM4LO7F2
ARsykqu0gp67oQc5gpgxQPVbTAseo9ZNv0ViNe/CbQHcZNr8KbIiOBODaf71qdlfs9R3L6qI4+Jg
B5qBpIByBHLdWKZ/yrlbsa3OEmsGdwzvSUaYW09dEiUBd0OOxJdZmK19JfPcNUdH819MYguyUZBU
lLTqyU8baMi253y5ujdOlOy78YNOWmAiu3MhBeLe0jr+W/u8/O+lW6L14kosdfBHuJ2b3YpxyFCY
bPBeDAnwSiFoFzkT7xeLd/+uYj7Y2gSAx45aL6m+ce0gTU0/nivClGUgDBkyVQvDwQsnzZPnZWRi
x1kF7JzPOn60FM2GcJitHJT4kjjOnbCLMRBJ5ch/npjM4N8xZ5RlIscfnzSvhxdbLvOd+WBPPbM3
VPyuqhhJdQxiD+JDqlIKaOufHYBakkoVTeZdR/3FeLg2wIvqaMUMh4B2n9tAvRhuAAbZyATgvI3m
mWPX6yxwBn5eJAFIDxmJmlSqHLklbDBORwN6hxITbC9+v+cI0inzDUINpf5l4Agmzlb0inoYclQ6
xUe0ZnDRtrOszq/LyOnVbHj6EGFEkENGmpOPGKicol1eL+0OX50OOFLKJN9dJtEgghMdya5u0Mk+
hRcIdEZteGUF7VVgOf3yogmURw8jokApqWMu+eXMTGoG0wFsxOTWdJwBwHOzFCJnLaSnjmn9Ksu2
B9sy6yQ2b1wje6J7BW1NTHSndnM6EhRHiMr57mKgxtOMxbdCGzpx3p344XW1dyytiqZG3E4Gg3i+
ODmezDvwIZxKoMECPvFe19qx+gsqtzzEo1AHp+HK/VeK9UMyMNBxkoGNM6lVWv5MmWNnXO6tZaeZ
Opc7drz5NI5Dg9CaDMyvfS8jDdZjUXP9eEoNqeq7bRtDs2+JhsVbS1ducTK6yfSoX7uVuOVxTmCS
NT6KJ2z2HCc+/2AxndEz/7pE8osDTTYemxlX+4s3xlB007xo7mCreZVHuZpuNY6BGWzaPm68t4LC
pftKe6Es4g3hJyMk2kaMUEGyIvAXjL9wAmExpIFJTB7FKCbLoQz7VnD0frc4g5QvS1alrx6KLXc3
dOMfhjo42vlu3L5YXZvVO7YV/EvF9/o3dccFZjL93ZALGWIRXqY15RvB1WOCpF6X3iWtY/4GlHvY
gqwu+IA6O6NVT9hrKezTZHEa78Oz5HwETeDSlq0YKUTMczaDzCD8Vnlz6hyVG/eOOxARDssR073m
eYojiqVQLrupk7FH6iVw3lJQgCSi0qAqzine+TYgmDyo3VhmdnsjTZuWv6uE9OzX/5ydx5LcSLam
X6Wt1wMbB+AOce32LEJHKiZTMEluYCwKaK3x9POBKwYiLcLYm6qyZnV5AHA/fsQvpGV1LSaGgN7X
llc3/ToOheY9BhoEISbrkgwBPmxuWJ9zJD1sbeWjP2a8QQJiSAaoy42PgI+Ke2OQiNowa1DfXBzi
PChJOB9j8kM0svbaRPMipcqheX+v6V7s/XRz+lZolRGUkdX9WvBFrQPHqmpwLkiFXt6bNU7InzpF
A3wXtUahQ8IUtr1lHAVzzm/6aQsLAe9hmzkUci+NnOw7Z0T5AHmKyb7P8FixGQONtD7cbUI/h/kN
wpYv9LsC8GvMQUlCHCj5MKFMiqgcEoQdtzeRA2ToSECbrCfsvEsfcRTNq8mZC+aICbZ95odkMrN1
4elAGkkYg8x5relSUakXqT38oH0OjJXKcwS1QLuxiGlDYok1dD9Nlydc6zKkR+EObf0SJ0Em1ynd
oM8jsZhxqGYFKRnYOLzUJNePydRpnKygfENHRx7KQm+nu1J1lKUhcq87C9kF/1XqYqCZMemx9YMa
Q0JeY7xlPCdB6bxNWET4/s4wJkQ8BqI/sh+2HqOLJb3oJctz3/vQwtHfYZmBYHodT8+tjvre7NHc
+e2rHBI92LrdiHYqlmVl1nzk2okAPKdplr8Zpc/xhAUTfCHEOJ/rsbdpuCQTVrT4kMtHXVOugIxQ
dh0dtWQCMJFK+XGkPhDHBmuMr7nTOuEbACMUzAZVxThIO5751OWeAU+ojCmJgl5+NjCqv4GHDKeW
fFX5Lw16Xc5HzEmptjg57rexG7q9a+qQlIciva30GXJPkzR5I4EdD7R/YVE6ptVsMWtGKhFh/wYl
MGAD432qxuoNokQ4PMdO0o/VKu8M/s25Q0rTkdT2e8Mse0buW7heoVGDclJbQKzL0sreTlTMEF58
asH11Lhm+NNDcPJuGHFqvNEjN2dWFzdWsTfaiQQUVb5iH4RtxFCmKtF3MUhaodEy9cLHd7DkOutr
5wF7aFJuGCBMduM8db4wci4+ttLoUNhQaVd3W16/Ju4y1+6rLzr6PtprD0lcW08wvtYFQVoedVuv
0P/Kba3Dj8Hsgh82+WlyrDr0Igz8MOw7mtlddTAhKHcbROZSsFFuHRcfHNfpYcNRaWnqF/0nBbFb
Q2mheErATOdb3bbhIyKLiUI29OKe8arSEv/R1FB3E+GA18NWm+rSefKjCkopOYy3ZsSJ8AfSXchW
hXDmtC2/zy7ui17k4I8dIjN+CqgT5h5l/cablPN9YqSEVTOn4NVHdgOcRYzuMnwKDeNMskIjWddT
2rsbaiLD/MfNIPCu0U5mSozujxhJhsHmM2tCwQBxIZiAtAsYkT2bjYZNRckUFN1HizFlb6RbhUxX
y0zJpg5AjAvMiRHMGrW2aKCi0Nn1d70JSbtDwNRcm0zjXsDIi3gXkZ3ME3IxOt8yBGeRtQqMMtsx
lPYgsGIFezP0efaaNlXFwCNqRx9k5SzbSXULom8XkKDC8G0RVUFSz0++tkSw4YMTu0Z8q0dt2NQ7
MRa29lYgu2V/KVoXXcbG5965QXULdF6p88808WifvqBwkJAYkzx/MIZWxNNKmsC4fgphRbw3AouL
IDG6bNMBOH/jIMTCJ/5cIIA9vcEWsHyUdKI0aJ9zXAOfmd0OPhYKjv8Lge02/liWjkTeG6TCPtF4
h2TFNngnzDyV+xW/Jx0PAjMcv40N/sZB4jNlhRZqrpzRB4NtC58SggHFrJvk+9F90fr5z8RzXBoA
uuKv0A2sneV09Jrm8fd4A7xbVW9VOHg/GeE5+beeiwLTSHDdpEeaV1UvGdIMKMfTA3zyVElrIEYg
iPvDcKZvsRYUkOJI7CD24UmOZ01B0FEtsNR7axD9IZlEcVsFvde8APYZzKdZJKDaN0aDZMGmaMsR
N5HWI47IAMb8M3ZFafDMiMlgTRHDOTU13Gr2mFVYP3EmohCNnCZgtBS1u9J17A+l7OKjYcflttQj
8Y8NrQ8uPch84Gj42pR31mTgU0VbDIDWxJHcwVMQAhBVOO31PKMIajkbzmBqtHekR0uFhhOCGkJN
HysNmNVGpqr/nPnp4O5jjCtHtJs8F88EM6IbsUaSPcOKkOCBPAMq/p4xTJ8zhmAARfVsikZoENzt
a2ZS1ix+SYax6gzlFC8M6Jzp6EMAjSl6RgfJNeJieQhUVzE6Got7xpFZBSVHZeb3NrCKV0drdYlw
z9irCeCNxv+xycbu0cqq9g4Qj33AMUeDuxMbAC6yHimC0bXdueWfIfHqZt30ZjZFiIiVGPo3AR9a
0WGCHiq6lC0c8l7lgWTJx5Qwc58ZMPGOU82JNAKZq6B34sul4OSmkZ4/+26RYrhHiAMq2ebk1x7a
KDcgUOku+ihkJ1vSrQkchisLcx2Dws32ecsU1AeDLNFHB194SK1BxZz7rlJfQFfmUUO3ISrpC0wT
wEnzIKEbsEI0isD5CAI2vJ/qNMkRNnA67bGbnB5Ds9K1xIeh1BtxQyyDREgVVn2t8L55jIVWeJ/s
otXULDlhVMfAM4xdCRHjBovd8UHKkZmsFlr3I6VV/bmzmMGu6cQZP+iy5OErbgzTa6nZZG3UgvY6
d3itH3FHDF9rpjhrcLCF+sHsYSpu8M50b9MWX501mqcuc6gIIyKoxDgb3CK5Hz9yL0BNoiQwtW1o
ly7T6yiF17irU3uCwtKHHNHhpkQyDxFgSecX5zs8UXGS1i3MHZBCdftorSdkDwZAlw4G5SFuhGVH
G5/zSaqbqtZ+jnoqy03dTj3VvTlqj4UzavCM07mhfTcBJ/f3fQRTBxslV3VfdWQX45exHmIfCTpR
05ZQvQtNBqIV3WQfralhp3V4bYq1iZ1Bqq1aWTCHKR28QBCzLwxv7J4gA/hT+csWVdtBW+yKERol
tKhmoG+Zg1vLxk1XBlkjntHLjfD/9jRG+/VLaCKV96lx8m64B6ijFf4Pl2Q78nbMzzhgYL4H4PJ7
pwVvjMNaCqX3gVpvwoZD2sL1E4QsEII44CcC9UGNVJ8P9PSdadPmRv41rPS820dSKxkg6aUp233E
RdZC1xsgCGVrOwXCaR4YFwXBl6CTRKzDiHfoWOz0DHycan79+1//9//97/fhf/yf+WOejFgZ/Qv5
q0dAIE39n3/r+r//RVif/+fjj//8mzIElUplo+hC1uYqOlz8+fdvTyEeb/zb/8eM/bSBfVV886ym
LDdUPv0+EYn+ZhnUE7D94GlDnMeUuxbuSPVSOUzuh5i5Vgg86fKvsU9/jGHT5MYrwoXTabnzBPX0
xzC9G62ee/9LrAP32OiycD/rcFqardGlY7rHSAU6cBkHpBR/uTKkfKUMYZuWiWq/KU9XNiQzIC3Q
+jdyxXhfpSO2LBbgONu2/DvIkd91D4Gry2vq7unjmgjOmY4u6ZmjAWdj7n66KLApWkk2eG8MQPr6
3jFbC+HIRqp0xTyW0dOq59gQmota6Y/KgHeKEL5yE25n06YtVDBN3eD6mouDRZs2oolVtSQFGGzO
+EQNu+t4iIruuddbz7nxUwqbu8sPsfhkpnBNJIUd5UpDgrRyndNnMHhBk/I78TTaegc8qRi+op7X
bWtDINVlktR8Hg3DP15edf6v/rFrTd0QOgYrdDHZKEqX867+Y9fmUx0HyrPyZ6QeMbEoMie962KY
hdCIp2ZNO9hmvozj7DFwcOe4sk3VO6ub0pbsVoO/CeN09RasbFXXIn/28r55ilNTPfv1DNNFH/HK
UvOOXz6o6SjDBJhnuVLOW+iPB60NU2MgIPPnuqGyzAB+rCETVbs2doddZQvn9fKLXX5O3ZBsSPCG
jmJfGmLxORWCPeUA/eEJ10l4C4E7j1noYyAsF2YHGv7MjSzS48urnr9QVlU08KVukIQrcfqU9Dh4
UIZvT3lMir6aNOufoKaDzdRMm77/9VpsUzpjjtLRPV3GGPZmKWixeU+Mzs1XEkV0S6CjhXM3Cjbd
5cXeeZ3SlLrtGLpk0GovdoqEBG7Rup6NgWY6P+p138aZjYMUkAF/jWIdW8kk1Mft5XX1830jWdix
+IrEUdecf9gf+0ZpgEcNN/GeQF/dFJpZJbvKRIvXp9eCxXaNRH3YT9W31NLf5OzRs47rBp8BD8WK
imhrQXzoqedc9F8ekSx5cd1OXjnE7/xGi4KTLrRF01GIxW8sg8Lva8QrnkaJM8kqSC3acvCl5W1W
4/sYJnn5dvm1LAMuu9s2iFPsM14JIeT0rQRUy5MTaPLJ4GwDDIQ/0NAUAB9toeBsoiJ1kJbG9B76
SbMLMchdX/4B72x04qXO76C7pVvmYqPHnQ5NpPXtJ6sdjGMiazpJReIBxu3aK0stb3ZipJwhQcRZ
AG3IZZinD+tHg9c6aWE9IWjnbgp4tTvg99SEjPP3WVTcFmR+K/iv5kbXPVQ28hxwQDWlh8vPfB6r
lau7ih8jeHKhFrdcg5kLOP5BPWm9a6B3Ozj6sUiSz7DpyfRzpFi7RIwbOLLhlZX1+XX+ET1xPzPQ
UzVN3TaJa/yG01eAuaUviF7jMSlKtcp9v7od4tGBtACcFeA/ULQm1dcOoM9bAOj+vgAE7VyJAYtt
/vtHOCY3PJ1ZAYJk3hN/HEUdUJEWNl13hCogt7bDgtB9hxvQOd8FdMMr333xun8v53Idu8ICwU1W
cbpcIEcQiKnRHQOrHyo0qNyEwRSMLsPa1XkWRPaK9nIMtRJcdjiuuhDcwuPlT77Y5vNvsAl2KAUL
HCvRgjn9DcyUQ2AusjsCYjd+WdOYfEqqIHmo6qC78rjzJ1x8YmIHPUBdWSjYLnOoCSw+aHHVUsZm
iBVMZb21mA3sLj/QO9+QNEM5SlFu6tbyxndTlZEj9xiIU0zcV7gWrRTygAfwQcg6UX9e2TPvfMQ5
MNoOuRVpubs4u2ijQuXWp/Zo8vX6ly7OyQnbFFG2FD4CepI3Ue8bHhwGqIVYYzdSfLz8xIubi09o
YtcileMqti2x8vQTWlhQMRf0a2TDVASKIJIZFpKON9pYM5Q2uWmmhS0kkdSEZXst7THmBzz9rGSW
unAs5GHknCafLt9mbmdDm56OQGXB7R4ozYUbrxwQmsmOgVfl3DpBPopXHFfQsoM32BQoEFQTg/Av
LVgonGmn2QoTk9gQzT5K4GKH9KgLYkzggLSvS3iBCPFgauB8D7wqSh71NrJBzyAHZ8mvjgtX8qmG
XEynKwzok11+v+df2OQOIi+wbMkxcRZfWIZuiAa4PxzDsHzJghayZgPsDG2cYGN3XXYLoLnZmXqo
7S8vfH5gTBouluGQPlskCIsPG2N2HA4W4lVChA1kba1YB9aYfrq8yjuPxyquTbvZmXfP4vtV8Ppy
Q7bI2Pi/BSggQpLNya7Hi6lV6G84VhhmW3uIDdQ7zNR//tv1GZLg7EeORzUHQOl0/wR2jgYWfaXj
ZHtMrohU+OZ1gEOnIPa+AeBHPtZPWpds2sKG4/Li59GCi0538WBAZlyYy+SLmrlwp35yjwP61pte
qPQugvPyiKCYvi4dVv3r9UzGHEgxsCRFwvx7/rhhXNrQHXK2+F/GJazDHJ4bdKSqpGtVaDg91375
4fKK79yskqeDSqjbLn9fXmqW5VlcG5l9RIOqEg2qbMGUHxJLjBYUl9JDFWdVojeJCKS0w/AtLcYQ
1f1eD9L7uMY58MpxeueVs61th7jFdUOucfoKqkRV2lhUvAJAIjeaP7wwzyu3Xifi+xT88pX8+p3l
yCQtFwlF+iD279zrjzfeZxGOZI2mjkjvpaugSYHJ4bWFfSuacSN6YTeX3/ciceWpKI9sggXJHNe6
XESLQfIuZ2vLmzYHbLCaCgPCEGwG/ZuVe9ld2SkLFO4oO2RdSnCDLoCi7HD5N5zfCNwGrC/JLCmb
loEjtSBCe2btHUvclA9tDZ8aD61ZpH+C7OTTg8AaT3+4vOh5JiEpe2e1YMongskczf540alpe3pf
4dVMvetuUvokCNnZ2Q4qTr77L5bilVmk5ZJ22CJkmMKuOV4McKD7akhuKOnnWyWAVW479B6qv1/O
BkbG5aZDH+UWPX0yvYgL0IYG7Elbq4+wUXBCTa34C8TD9ErIf++0OpxSMFI2PBFLLU5H4ZkwfPQW
UDVOWzszhmKTWYCJC50BX9VjbhoN9C4p+GAcixRvG8ZQf/+83DhKUOZLxzD0xfN6iYaKGnIyx6Zt
812PdrQzoonhgc76+1hAxkDyQuDn7arFSmHiqkklsXvEHA8JmDQDVFSZoBcQc5kl8v0UUvbf7h1l
wh4yTDJQLp1lfhhOkul5r1HYDLpxD5hebapEL5FD6Jrby0u98zHpkdo023DSng/jYp8aGA1hbZ7o
WFnVo70ty1r89IpS/2x1MeClsh/dG4l6BizMsRX3k9SiN7D68kpIOg+B6Odxv9sWsyLKm0VnqsCQ
wmw6tzwOBX5vaHV6axRH4nsnr6oj4jDXNvHvFuxpSsh6pCwUUi7/tGyF5Q00BEBGxdEFWwbiwkIO
K79hamhbLxOAER4YCVZGiLbTyH3jylJ7GoAsoSrUi7j8hcfKqG6scNSsJ2zzMtBlFZpP32wUVVCI
GHrcCtfSa8P0OBhjgb+t3meMUMIKpOEK6w2YNlADoN6tBhNoTbhCq8o139DABl6316sSuruScafh
7Ucw+4Jqo/5dx+/dRppFC200+SIfrcwsT9tViLOItr28Nc4jNDMGdgVXBe1s0svTkJKZucGL4PeH
deHt3WF6mvpmOCB9k+7qMfaRVvCGK7nHfJhOvwqVgu6Ac5qrMISZTtfUNAkV1YpptEK12IQVBEuR
KezNcOj868cD60FaZVnklLplLHYcrJM0C7Q0OQ7laHyS4Et8HM2dGusL22gHaPcDYgxTRTy9svJ5
NstoRHHVC52z7SxXTl0cYytgLWDlOpbzDV9k61zzgVhJoeKdI0OYHWUHuwoVKPdK5Dz/rFSAIEYZ
0whes7t4bl8zy4prCx3XLkUInw2/pZMwbLt2BBmVOEhwoTD499/VxffeksqgYyacxZWBanNY5yZM
UXiVQXnoEMfzD8LAoj2S9d/fhS61gklrzHIQy1hmb6EPPgNB+O4IuEdtrRpGLwkORtqR2V/5lGcv
k1tQzva8lk1ZYNqL57IZq4yIyTTHQmsFXJek3ILE7x8GX+g3WZRgwu7G49++TBa16P0o06G7rcSi
7WdTV2ICE9bHxvMZTE9hqR7scnRRn0Jd4/VyFDjLFXW2qO64VJV0nZWxeMJwjCDFAJ06As52t4Mf
xQ9pX7grH0OhLara8WaMyR6dNptptKW8cvue309z4cWoV8FkY3plLu6nOIyZAFtReczN0t0zs8YK
PUNJZ1tPVfCBkQOiXjAEUVhqofxuYAuWBsCfKLlybNQyMtFspONIDkAXkCHNInWM3RyOo6NXx3Qy
o5ukaRXYBKi6aG/I6OXyOz+7DOe1XGtOrmjsUvmdRsFWGZ410iY/qtGEL59Ba4lWWTPFsJ6ILEhS
lwge/v2aBl0PWpskrIxMT9f0Jdi0CrfGY1mrAgUY7CaHVwvz1X6d0xZ6su24y66cnvfeqUS+nEjE
5NiUi8aeZyeDFreqpLGHcpLVWbONtm+9jphXX0mplv3rubgSJBdsZHIrMu/FOy2i0LMgzVdHjS8c
tesRH+TEXydVg5aio3mjfiAhcFPUFQr3lUS9UOhwhUb9pEEx8qJVbZZ5c2VTvfOhSSwhXTI2n7us
ix/l4iSAEpqbHiOQ128JUOSv1PeBhghE1e3pS+F48NefmSY2haajZhaNs/jMRTYpW8vNFHWTtKwR
D0amboOhQDV99WQsP+ENno5XckxjPqMntzrrCdqPuuL80O6c98EfZZeIewSEaJMdpwSfMBspaTTi
CvSPdDliuDO3yYwgQTTrxjQBE360rCzqdyUQavUwloabrxuF7uN3HRicuS6U3vi/qRAR8LvWogvi
hr5w2y0GIm7urwHp9gqVTDDFL8IehupQTnhz7v/6TTK1pQLSHYvRprHoSeHpWdvZUCbHzMnDQ6Yp
4xBr1bA1CvVa4Np8ZTI+x5fFO6RdTMk6D+IoKBdxsEjTXC/CqD6KLAlvEEOpUTgfr/UR1XzkFstY
1MfI4tD4MHDoO/1UFaZLGmiX/gguqrOPNAWyYeUL8D+70rHrdO9pfYKX1qABY3gpVavpNz65GrMe
E0n7L/EEFugRGmfvfaI94wYfIglAe9woNzMxw9Ja9A+rmEx5JlUNqH0nMFuso+oHYjpgWoex7Vgm
5laFyBfuwfKG2sGd54hoDyEFubNkgrFqWMhOh6lZ2EiwTNiZfxSlJzTYt3g+fG1yaGTQVMDd/pNp
ugi2Kb6JxUPg6mG4TTCw6NdhDWxvg/XnNHxKpISaHxpG9wuASDo+TJmOTEAyBpoZrEYzmHTyc0SN
tZvKLdMahQNI69jojqDAXUzsQuy1B4lXyv3lTfZOhLQNckU+um1xiBYnJ0MgdQwoAo4NpNjhUBfG
AI3WD8Jkje1W/fPyameJqY4pIK0RkkLoVRSepx8/QJxidBEcPmJfaJfBhoGfLB8hk9v2PsO0Nf7Z
lH7U4tEAqtjehgPop6fLP+GdB3Ypew0HEBGdhWV80no8bnNUxektDNmb6UXpWwUqDF4S2Kf/Yqn5
JDHxMahvFqHQzVJ7RJmlOqI1rutvU5FEPf7MZKi/hgrc4MfLy52nirxaA1iUgMQruIlOXy40mKhA
PgXnyF6v79MKuLYxiWOiVy2OJSm+O7GhrkTed9acG8eU9cRdRdw/XVNGJvRC5O6OVoUK4MZoGzQl
MO9KXzu/1tYAHdvnwAWXdvlRzz4i1yttxbkRRaXB454uS1qDaRieCQepZRJZbNe4CRsxM05gqV9e
6uwG/b2UTX6o5g27zIXR5/bQzpqsQx1o5TdZI++4hQgTPxppYx5Tc+qunMh3FyTo6/oMaaF7cPps
Zh7U9Ok162DJ6R/P6PP7HjztBuWOH6khwtfLj3ee/prOHPAdygu+IyXN6XJAxyYIILY85EKLPyLV
Ir7A87bdbRRnVoBPCGpJKyPqG0T5NRtxfOENjbOBHGZsL/+U+cFObgaT8Q6tNkVDc0bWLfYSRhY1
mla2cegR+Mt/aog21PY2dRwsUO6KQUU+V7mfCITv0rReW2Wo0l2Eu3j/dvmHnO8ul6IZSNE867J1
d/FK3LZmgBlCiOonZFl9MxB7Q+F80CFjevzrpSgfZ1gd21mgYXb69iGnQTQv4OpASXPQGouCxLSe
UTG3hjfSNMd9ubzeWQCmBcZI2LBNxfyFPXa6XsTMeByE1u6tCD2FOrWCf0YMbTa0fqp9IItoLZ3G
R8arCDeXVz4fkXKEDHaYAzKMUmtZNCfZhA54YzX7WYUdB7RyfEL0Wt5qpldseUWY9JbudOh0u9nB
SLe3ET27O3Br4dFqcTTTZdduACakm2EA8WynRX5MYgeaFQ4q8JG6Vn1U+MoeRQ8NIfEq40HqkX0l
4J2dzvkpwJ6CinEo135non9kmqHEYU3CSNjzniwE6MvyiLx0tI6cKd6BOQ6vbJDfpdjJqUBkmHYG
yAQe5TzUkQxYWV9EmIZIiVwvXj4BI3R0zxK320xTafjPQ57J9qayvdj/0KKTkZAp6El+54ChES/u
EDjaHuYLrbaV5vmVvFbZ/b5Zlr+R8AEMjzJL2O7iWteyaVLN0FZ7NFu1G70e8WOs0HmuS/T1g14L
/7GQEUJrrzfvEZSgyEQhb9OUOG+mRRTtdSxFQM/6wEWDIPoIR1ZiDKNKPEfz+CiSKL6DIABPR0b+
K9Yuxs6tQrVOCI7HIsBITMF82gEZ0Q4w+sYrO/csLvEF5vakAy5OPwfFgSYNLS/Xqn3qY9lUtIjD
/ab05gWq5zD+G0j0eOSJpm3uGIYFV3bAWTSal6fdZNNCZgC/vIDiSs90bQjqfZojZq5KHDCCqpzW
nWVeq6POo4ML2AyHelIWSgG5yCD0BCfiwjKjY5kKt8LyN45mgU2Fuf0OaREvf3AQcjC/en6QTd+m
ivafuPKyzxIKm9DAtcfsh0RG/I4if54vFfeoyWf8hDgZbgM/R01aK2vEVtMSQSIOuoZH6uFybHp3
UR4YZPMc8K15B/yxaA+auXIsPz66ldF04bpqQlyKpWHl9kEkaLXjxG6kUbzOYlnVzpWK+ewD26CB
XGcej+gAaIzF6cFcozByXXjoIZXNM4QrrKI6O0YsxYivvN3zpegkMsOjiWMRUKz5z/940IBixgpT
ZHXz2koOtBCNj10s7TVGicP28js9C5RcMjS+KfTm/j696NOl/BGKorCR+hliVMhFOoqdA6PxFrPE
TxW66H873mE5es3M0EiO5nno6XLxkIOEhCR3QBfY3gq46eskrKfDLNeKWKF9DSVnLl4lM3QQBWS8
v8cX1CeLs0IfU3jS7LU7CUwkXXklyq8oLlZhvAvazilpH6a2nyLZo3yU5GxRZJ8h5PViH0PhsG6d
XmLME+CtnO+biEn6jjy6nb4g59b8oqSERxVNSkeAhfI12koLZb69Ahow1eilOfHd0MfC2ul4CGB2
G5ZeufaaYUBLo5u8QXtwXV89uqpGbjoavdJYhx7uqhv0K0cskaMCgYIJhVd/HzZoRlCCp/pkXkN6
LAIKcE7wHewAY0buzOX+6VfpFLxwOj/+ncABeV9VFbrSyKKY3mCvbdlaG2RswPOMKCxc3n2LE83C
FJjkb7qYMw0pFwvrVLG/+8p3oeXXm0Do3/RI07Zl3ODkFsj+oLWt9fdrWsQO6oV54wNjPn1Y2Ixh
oSanvBt8B3OTEKO3rC2c2yrCYM0M/RjnQczXLz/o76z4j7vX1uG8EzzA2wMBmO/g01X9jutdVWq6
pYEjxbbr0JP/rPVNkjND08fgR155/ecy1lCcsfM6kWtHMVH04R8aN04kUP8vEQBDEL4M0weJCnKF
bUVg2/d+4Tuf1FQZ/lsepRq2q4kGmK9ctxjqwCFGGasEa82rKFauD/fxQVqI+mxwiLCdFwETLtug
ENkUH0385PRPVZ936Z0NpjempeKNMZ72WNRjrplNbstO9Ie48r3NWNU+rqiyB3X6RGdP09O1KK0C
iI5duEOJKj3KvZs2beLbujbwl+Yeid+6ohzNFXPz/hiPzSS2Idfmh6Eduh8xyPOfLh7NzqqGr/p3
kY4vwGwG8NhMBqKjYC56rLkb9Eg/u/YtxsLVhjP7bRy98EH2jTxg/GBeyUDPtjbL0RUjGaDGpyRd
LFeBg/MGII23TaOi29rDPTtk2HXj0bbCZkf9yPDAvJKDLIL5/IjAMThKMDoBDYjFcXKZB9UD7NFb
FC3HJ0RV88+N0aKIgcTLwa2uDjDPgqtk8ERfCt0emBZUY6ebWomGhiup4UMZqHGv4YF6N01Bvgf0
PO2vHCD+Uyfnh/ueQAHzwCLxAKZwuhQ2IxgKygypa+rtZ1EN2JZZQfMlGYbwylldshzYJYzwSIrY
JrSgANudrhWnTqlTWta3xMqcGgyFyPQGnpT21USMrFgB8TTjdR9hsAG+qm8RheiwOKkgTD05sPLq
XYibWoizC51sdA71CGZrq781Y4NIyeX3cv7JAYgAlAMEAx6S5OT0t054cA1D2Zm3JRI0XzItKr6T
WJhPo5F9Q5aquNIrmx/95DOYzIUkia4C+k9veBE8s7i2sB+V0y1wnO62h0R43yO0d+ULnD/UXKZw
amaiicWZPH2ovC0gkcQFFhajihHBGEWIPLBqHodwhKnLlfLXsYEFSUwYEtM84j46XTAaob+5k9Hd
yn4a47UNEXXdIRC9nzLh7zJMaMXq8nc7Dw+8SReyEPQFJE+WY6gBi9Qci83h1g5KIdYIFg7EBzPE
7TBtxg8CARYitBtfebNnJxYO4pxAE5TmMfUyKmnICxk+7JjbWk0d+glIk1FS/Wom173ySt9ZiXHI
fFQZwcuznKKp6dtnCaZSyoumDoEijCCUpEZc6VZQXYkOv6ESi305Rz/GlXxERuKLaCuKFsBt4je3
XqR5m9bgfl9riCfon1vTbqqVAQGlWTn9GHzpGtnlcKZa6d5YkeGhM0CmoL/4DMK6Q9k2XbmRrYpv
nMrQ3rgHERFLG9Viltcg92DpiFGA/Kp0eWfDa2ZkxUAgwqi9a/+RmSXitRiD/GMC6TbeCTmOiGqM
bcXEBPL+tfN4/palAuXN4acOU7a9KEqE0Aell5W4RRCl2WPk56w61MgfmF30V3bs+aEkmNEht5WL
RiHibadnpKo7XY10/29zu/uFB2V85/XcYFhHTNFKYRD1/fIJOX80i50KtpP6kr8um8cesL7eCnqJ
CbohfyHxX2yxFCqH3WjjhnHl4eYwebp/WIzUgGiv5uH+IuLYo+mFiE/JW9Xk5QaZGP+ocexvFapM
iLB1Y7SDGlqBNTaSaW9ixPB3hdG8eaETAWoHZTxfcvPb+KPkS5lK5yOMulvpOygntq0soNYb0w/k
79QHiRCvd+WR33u/DoMVwKLGXCItbjkX1bwE7rV165UtVlOpB9ml7VEpH8LpStQ5D3YIronfSGPo
Ws6SV+urDlksnWrK9GJ0bn0tPLQSd/GyQBZOIHP11dHgi13eP4tPCpyYQTprzSgyMDnLUhOofOWq
QsonlHkRqtRg1mwGZIJ2tADVHdqBHxIkoXdea80avk5xJf9bvN7fy7ucE7q3YCqZ1J5+UHaLg7VL
rT8ZEYIDesQ0a+XjT7Ixw7r75/KjLo4ma1kcfdAofElJLjD/+R+bx3PKXCFr4D0JVOd3onZn3Y1A
7XGyaNaZGKIr4fY3z+KP48JdCYiCacM8+J7pUYtwmyKM2zki7T4gbaMXt6BUIvPQIUyJglfoKYaz
TS+OdBlFiIitnyK8Plnmcczo0jzWpdD/yfFEMVeZrM07NcX951BBtsZ5vsIftCiC6MENlHuFXrB4
TWQTcMeES6OWv8KTWez4riYMT56e3RpTRgfbkdUhZ+S3QTgxefIDcY0reb4eZCcAWjB159iyTMcF
8tATOKkSJUl3PFZZj8moV6If6fSIy03h5Owu74PfTNM/vstcZtCQowMNJIxdsUycOrRtc8Smy1s0
P5tXV2rpXkojW1uBgBJkTiYlp4zTVTMg3VtQme2noHM3jMynLYi94eXK75nzprPfQ0cUstV8a7iL
qAZK1UdHu0fSJEqyNFgzvDZ/9FHhBb+8ArnEYxUME6YF9I73mY1c2ZjTaXmWYEScGzNR0+t/8YOQ
i4a8Sf6KAt7iVCKrqItGb/gkfpp06wQPWny9yyJkh6pIfOiNAMMHRLQwnjf9ajR3IBvEr6QwwmDT
pRJVyMu/6J09AtdlnrODHJm3y+nRdYXWO2Y7NAi3WsnOjfTxmdnBuEcjxvwpdMR9Lq+3aPXMOwTu
rg7UmeKU23xxBuK2bsMWSZrbMoiKdJ2D/ujvDUopF31S/FMOTllZwwPZhPUSYcd+DZN5Nl+afwBz
X6D09OaokRepdt0CoffroL4N6P0c4cm2a8T8hk9uWD0gzCAZZQYfcmkOP9JZVw+pEhMOcYm0mZUm
06HPtX4F0ZSujY1e9arEg/GX39nunW8BjvMCK3we6QMeQjNBtTdFDQp7g2+XX+Lyo1H4zB+MZJPs
Fl2DxUerZSxMFFaSY8FPP06VpTAat8MP5Pr2Gl6G+XR5vcVdQpuKzHaufgUMB8PVF9lJYFSBDcxS
O9LE6QSGfAiFDWhClj6+ZKv/z9l59chtpGv4FxFgDrfNjhzNKEuWbgjbsplzKJK//jw1PsBRsxtN
zNk1vBdau7qKFb7whryYIVpv7MvVk82Q4A2hNpOaqJQU1vGIjY8MumxuH5i9Wp8d1MkOSzTjLd+b
9HStZjpkOD8eH89z9WQzKHAP8hNQ2NRbYapeH4bRdeYCaf7wQr8QtP2uwEnMem/nSNudG7Vu52Mx
5YpymTqt7hFXRYPWTwdU+jYm/xpb/n5vvbIYKQ3KCrVECq4+cKkiw9zizxXQJVXFOzQR4/5TgfVH
wfNtD90f5qDZWDAOVGL20Fknu9iHYz/NX5wxsbp3PeKY6jdUuCzEbMbaUpMfwsDefMJ4wcjjlxRB
9uxTg3tyuFfRQPT+7swZVWZw4BEXTzy06qe6c6MYtZEGWXPMh1tMLVy7j2HTUxqO8WMUtaZeOmzc
jT01xQl9yzmtFKkXAosgEEMx0Ik1E5xQfDytlOiLIbTU/Jrig5J/QAYhVneTmKZB3/UQX4vL4295
c0aoSHiW5MpQYrcANl5/S5jGNaVs5KTtDlgUhURh71CCpGCoL/Uvx462+jNyc6y/Gcv9ik+m/7bG
UGYdNpvG6BWBKqb+oxa69WfXc6KNrXGDH5Vbg6tTpiTAIG74IjVO2yneIEVA70LspHfTpTWN6GU0
R2PXDLV+UQBLIcfMZ8anSd/nNSgIhw7CRoC5vsn5IRKITWQNtEeG8dcLPGWGvnSGgV63Z4qvJuSV
Y+nmS0CXl3xb8bxmh/dqHWRj02wswu055WxIti+RDdXU9VJrhkM2lmglqnkVGXFZJu8LLOcPQu7C
Cf+dC9LMjq+OpfqSj0v/4fHWuvOlQWsZ7CvCepPn5HrmcdHpy1wgeh/RckUvrCyKX0qy2dO/s4NB
vJNao6/witS6HmYUFYjUEQ95pCmxSxzhNz8bUNWtYwRN/jt9XdPeeJ3vDMkXhfuKZhWcBXV1aNIu
nuq4iOOgM9XRN8fuCaM33E8GtBZoZW1R2u5tZlN2X6jx8Bfb+XqKrUoJHuXCOBB2zjNKYZ/7LeTy
mKbsiCMv+W5eY4c8p/W7KETJbXZ77b3aNn8//qI3UQGbGSUz+pCy7ylBNtc/ZDQnhF5bCK4hAsTL
RUzO5AZ4Kk3ZH6YnHe0brWiMn1OHwDpNGvyG93aFsNduoU0S/cqcSa3fh4PehzGu2u1iKztU6Cxj
32pepBu7ilgyDdJkEfXLgnr0+B6iPq6sngrSsfNJfj3jDD6jRSwZ9wPF/vF4gjcvOI8p5TZCTihN
nJhVncbt8qrwdERz3Nac/+kStTmh3TE4SGm2ypbe2bqALdtapsNfFnYPdG/XiQcCtKWb8EgES5Ib
5THGAv5v7Phc5GHd2T5zqdFo1XqcB486Eq+0ilxn/FJ3mZ6/4x8tP+voFoe+43bJs6nkWn2M2bJ/
p8Sw2v7xwtzZ8eRkQI2AoyCAsGZV4ral4r/YJUE9tYtxKDobdfXI6b5ai+5Wzz0CdP8+HvHOvQnj
Si6LlEoAYHq91SZqfr1AwTQQM9CcpkOkWoFMHqRcY8fa0Lt3nRGlwJqidCP7uNkEruRy0OUCvi3z
UPnnv6XpXa51/dIk7EO7NHiUM53GMwjT5KlQa7GBT7xzSRLgUxIE9AnJa72wBjIFqVZD1s8Md7pA
qax8bc7+H48Q9xSVFopI9J7WrBxhJ82YYE4ZdEuG8pT5qvOvasremWuxw/R2OFLXQrM8zIvD278j
oRkICakVgLDY9Wou8FTASlVwcHCMRmpJp0FfmPTqXYYHml37WFmZsOoWcXo8stwhq0gD9riMx6Xi
E+Hx9ciiBTY+wNkIetesnPexQg3oINDk/qxTXtePk7F0w86tpvDtW1fGUvK9J8unSng9cFubxtwq
YRqA/mkPmajBueM88g6knf3PFHqNRF5W+A+BXqk33vybzStFzUwU8hB1pKq2lk7B5iNK3GHRAxvD
M7/i//Vx0cMczKlabKRXN+tLhkP1DvQLDRLe91Wl2UJ/t6RIpAeZJCDGrYp2CfYgu8jupsPsRgJ5
TrV460XEospReYXwYiFuXa1tjrXKDLM7yOtReyLNMnemG400vfvk1KNTt7Get28vTwKJDsxjXj4a
0qtEWHeKXtZiLJ48bF5wsSsRa0//bWxRnbIZy5UyKZh9XcYvZowrD650+rEC1Ltxju6sNsUw+gdS
0I1ttdpUpp1mZhiFZtD1EOs6kJs7LITLvdk6xg5XBfVLiZfYxuxvLmH5HvJOyfPDkGtOMTSJSJ8Q
0QryLrVjjBaGBWFjQby+8wjdA9Ntkf9wrMI5t9gMXB4fYDmlqwPM6LSQiTRgttD2Wx1gU9VabvfU
CpwM0dTvLZQ2F6fmqnpBPzsbv6E7jS/M4zHvLTNiE7SmGFvW567316KYVgxvn2CuQtQZUeL0ECqV
997VYyAVkbTqBtmRbuzqO6cWnQsZc8CahDeyHhXUMjq7vRnM6C+oh7jrOgUZupCKrBbjefB4jnfX
FYQFR4jHnOfneo5F7gzAd0ozMGtuhj5GhQyBVe2YxPOfRlPMGz2Te5MjDyBcJPDgQV/t3AHXsaQc
TANz37nwez0pnxIV7eESbaeNlOPefpW1VeNVlgU6w/XMGq0RiwluIMgHV/VVY/DOSlSid+GUxqXH
nuRrn2janvJltdUpfpWwWO9WiiHAwcHO8c7KZfgtbGixqY10bHMDo3NR98eJYqkrHxfzqd015uyF
By8B9HGo2LW9txsQpp4oXnqzR/2rN+zZFyHuqjv+2bSPd9PSA/Kjsd3MX83aC/UNgtq9TeBIUAIa
GeCd1vwAOJKAlxOMGxcXwfgRoX76n05xLlNSmjnOtlp3N4EOh1mq3LLhSJsA4F4vz9KB6m3myArK
ou9/zZXXnjAPLDaAD/f2GrJhcPyQlGcnrLa22bsTffrWDOgP9p8VeywA9gAtB7xobtyNt0NRvZA9
SBnCE+CsJqTUFkQWJ3MIUEfVD+NePwyN6e2nZDQ2LkK5ba+3liyUwB2XkGm6ZKsYKousDhWczsFm
xUUaG02Ag6Oj34WZx3gMicAPuJ4A9TJqvIxUDLQf3xe3dyLDI+kH9pRKNHDX609npAJF/Kz0ghk9
tHd5bT5n9azLEluIehcS8XqM2+vjMW9PMmOC4XXYo0TGa+mfCKvwaJyltzCluk/qMi2+5Qhjj4J4
+WJVcPk6MWKWWSl/Px74dp/K2ImdIzuS5Dyrz9q5om4aYImADgrbfK7NTpCrZkmTfXs80L39I7N5
mVRRRliz90bFgrRhcF/A4xOBjkg88Mr4a6uytI9Hurd9WEZQYOB0IMast0/cq8mMIkdQxxJcltv9
fCiTNn3ShKhJNstm/JgBhPghBjX9B/US4+PjH3BvTWUQQYFGSs+tYxdy11pRitkONDEs78PQaXof
DVyMzt4+DlcoOCsSKgkhvN6oY+qYipNOdmDFaToedbdv3FNGefHNtwx5Ie8nmhwUnWmSXI9D+XZx
l9qxA2Je96djLuUTtk8tOZz66/GM7hwDgl3XBs4BvYge9fVIjhmbDahgK5jqGWUZVSuO1Lgn5Esb
/UmgE06MbYR7i1bpxje7NzKhH1cOeEw+nvzz354z+jzSyoM7B3vP4gf29ukeWi+OPLynyQ7mb3FK
K6xU0f/eaj7dORnUJml/0ZBEKHd9Mir07DIzHpwg9kosswAsHuc+z/bAHpLT4/W9fQUlZAV5FS4b
aHLe6r2IUxie0iMvwOeRNlY4J+JcmBRVqBPji63UW6/GnbuUaUkJLN5d/rteVqUWTl2nXC9atJ/K
0boMlocPdWJYviqqdu9g0fz2OUJ6YSFpK7KFjOsvSd4gGhhCRuCNU0fJN7GeTB2fGdWpQO0Umbdx
3dz7fOAcKFPa5KAoYlyPl7Nx1NlojAC8GRADftGOWnd2WYT79ruarizJrkFF6raskfTz1NTqaARL
ZXnftTEe9641VRun/d5JAK4GkZKUAOGL1RnUO63Dcxhf2rrR413jFcq3skVcPxorjEisTu98MZU/
Eyd8o7w+Fwt1CACccOOkGKu7us8WF7sXDEnNQEN/ttxhWWh/6yrvu67hh2FOeNi0Mi1783aBNUrK
C33HI/uTl/nvB7/qnbiGxxIQixinPkI5yvSq8MuAkPG+wUcv2bi175xBkE2SY/1KBFxj7nGSxWxT
kGSOfWeeUzsZL3qpozQo1V49q/v6eH436Au5qugMkVAC5IKXtToPatoib+QNRoABe+9bUYod+dio
+0QILGQmYgNkkQ3MkRGvJFUY2+dKGjIJer/Y8Mad2FjwO8+zToGBJhGFFI7n6itP46LNlS2MoLf0
jq65KwAugkmxjJ3dJ/25FV597PCcOTeoZn9y7TeL5bAi5JwSiQJGGfFz+YV+++RmuLhhMrR6sOCV
dEropgdT03aHuKm2FCvu3H+wsXk6ZccRhdjV0zm4mWG1xaAHaeGqTxgCNTtJHvlWpUvyz+yk83Nv
jOrGLX9nhQGJAwAgI5C37urS7YFkjs5kmUGpKgoEFsUbliebipjYwZKlFzGqo/kS9ViUI2PXOk+O
KeJh4zPLc7MK4nlPwfFY9MM4y6vPbAE+RzKABGgeq+hH0onw4zLG+vL20yQ59pRbZZseXO/1t6xy
UWKXoxmBFjr0XQZFP1V1p+OiinuaUdLpfXyc7tz2EmaO/oT8mlxV1+MhayGSuaP71cIs+TUppg13
olVeKmxi/DcPJRv9uszuCSXXAv6GjUtta+ZmoFK59QtFn4Kx6hNrF+moQW8MdudWIvgAgiNTEFC7
62swS5fRqHk1C0xFvngjWd0Or7bWn4wQlduUane4MeSdpWRzkmNxCHnT1tsU96KU58yFSIQ62bu2
smqKfV15CO1uazPeORGUMsEky0iZ1sNql3SJRnUpDdOnXpMYHQsdTrGLPA0XvGTBjtMYpx+KIewj
6jETKeZsfXr8Le/cA7BfgGzL0wBqf3UJz0nulElYY4MXi0XBytSQ0LdRQz8r1ycNL3mQO5mPiZbb
bJyQOyVdblvoA7DoSIrIaNdbdm66popzwiDLmbF0Q7bEV+1o8hdFCH03KG58MJM4QxMVUsjopvrB
XWL3H7N37MPjdbhzK7yyjwh4oecSFV7/lmxSgKG7ava0KJn2Dzuj8BE2sd4ezP8+yrqSOuIaPyDg
mz1ZMNT2ujeZ/jxH4a53i+obSPJPS1K3wZCUzffH07v3mXlYoFsTXdOd16+nZ5YAOT0MRp8E9l3m
E2S0Nv0Cl1L7TNMy/9lPKqrcjpY700bQducsyeYP5RISeShWq3VNe0W347FMn7Drbc9u2emnNNXC
T3OUbL3fr42k1c3uonBBpIvuB52J1WHqBX9mGHOCi0RuapUPqrXNDklR9IU/1ENfozllD+ExWkC7
UdkrseQ4Nw3mkEjXwxIXx8eLfnt1gZuk+/OKyOeaXD3nBD3ZEs5F8ZQS9ze+rrVz4iPzpX2ca0u8
H/pyy5HpdrUldJvLEvU/aTuyWgHEfiJLVdLiaYmn4lTmanJorKLbA6Pfomje7iiomZRnWGjo5TdM
KjtGds2IsSBL7ab7M9YStDhbjiju62WPP2isF3t19vJ649a4M0UJJOQFB8+Dy9Hq0hhtpAq6Yg6D
KS/blpe0LZ6HJC4rv0byMNoY7TbnoFJDO5i9i8gT9/T1uTHwF7TaBXSt7vTuS94oxSGsBwOB06Sd
dso8DL2v1xKsTrk7/Put+4d2njSOYb4O1YXV3VzhwuOIyhsCKymo8OXDvGutesQP1fZ2eZRskSpu
70CZ3UhiHCh1A8zrarJGobvREPZBD7P6gC6kfhKgWA6PZ3X7AXlaYU5zG4AwJ4+7HkU4etg1QgzB
TFD9oerc5UXB7xNtyNLbSmnujcWzJlk4lLqJ7K/HchInr8E7zQF+8BLYgd5aiQgOnpLZVnH2zlAk
ThIy/8pJWV/tqSiVXlTGGMyDk/yZtmP+oUyVfK8s8H3evIIMBauITiC40/U916Zprdb4RsLDqKYP
uD+XZx2y50GU1Rb++fYKs+BJSMgJQaxsel4voNuN85B6hQjGRhQntw0jMHwCzEdltKdF9MPG1G6E
Yaih0TaXgBwk64gNVl8M10c1FnY4BkLzimbfulZymeMp/FyZjfVDbUPtFMGsT3dtQekEGjyUmLrQ
xVnPVfPAVV6fq9hZ9o9X/Payw9eGvJA4Tdbg1pWwAn+KBKK1wLwvxgFZn6ODM4RZECN9gGnydEKf
5o3sZIoO6IuDXqZQLK/zdUA/FKYocyUfAiPJ4z8UEM3fpiZu95Y7akets7d8mu5sYBkaACBAIAMF
iNWn7r0JG/QiGYIOlFFQWgWcLshqZwdF/tPj5bw7lGSXyyuVXolc7t/y3ESDvh7nWh+EINRIt6Pw
YiiRiUBSttVeuzcU1wzifEQ9vMSr/bRUyTAMsOmDaUy6D66ieScCXu0LhQ73/HhWdzaJQyEa5hY5
EcJqq1AnwRC5VhunD9Rmis+GgmyHcMz07MSpeG6bOdlRyX17Sk3Bja9FDA3KhYzzeikjr2tdp1Db
oBILcJM91tQhUDQEQ+til9RxH5/CdJjiE637bPErz8jDX5ho191Gy/fOTUHsxbusAUqkMrGa/TDk
xhS3FRjwrA7nj/2C4PmlbBuhYDKdKtZ+Gcww9x8v+Z2v66IgBdKfvSSxKNezd7qZQsNidoFjFNNp
bkvJJZ8nBPTQqHw81L35ySUmDYWha3mrZ6uNqinLzZnoXJqjh6r3q1yS8ADubsZuVhmPj4e7DTyg
ZcvXkaYUiOU1c1wfRtJGKJSBx8m/WIjC7eY0yc91WX1ErTo5d2YuQYltt3E2786TMIAEmCLCDfAi
G3LUM+u8DSYoyV9wYc7/ELYV7XHKxevUqNvD44neyQKpUMtTQ+QLJGD9xKSEGXXT12NgwcICgJZm
KAXly+KgNdxjCd61Q3WIUAx9ccICk5N5LqK/slbJfk5a9lblOiCHyDPIWItnjwhldV3EMz5xWIcv
1N0aEe3jaFxevDFr5pPaadXWnrr9yPLkSiMJrly5t6637xi36Yy+hRpoTWUjk5ehyL1Hjs/4OqOD
8MWzwwQr9ynN9u2Q1RuIx9vrirbAazebe5H3dnVggRpps+XEakCPpPGdLq1/aqJN/qlKBQdwbxjA
UPep++fjz317YmlbUsSXpRX4VGucZZo2ZItCWYJIC7uzmfbu+7LQu70LzX5jJ98biiarjGklD3sN
IXI7q4lRZp8CUWXGz9KZ5gsG1wL6nFptFN/kWl1nntCRJUcLIxmwsuuKWMQb2Q+LOwcRiOkjbVXr
WCulhRUTD+g8YMJgdAoYmLTGCKqp3yoIzq7FpI5hAQVQS1k/Am5liEIySwNCpurUkYrsRKZ3u8FN
tgK0O4sKeohuCAApaHjrplKnKgaxZ9YENWD4g+bN+eciMyt8QNotYZE7G5SiEH1BilOkDOt+WUv5
B1HdiVk1CMDSZ1G6AMx7gWjgNM7fi5qD/NRyXKo3P2X0W1GawEQGzgZgsOtjCT42mePYrAKjmRLg
S5GDwwvGhsuy741q+bv2WpG/kWzLJwQvgzYKIb0kUq3G7I0cGYppKoPCE3VxWhrVK45NnC3Ou8Ie
SrGvqPpeHp/FewsMnUE2XZkvpZHreVIXrEdI3UWAT4wG1db6MxEgntwBPqBu179QMdqCQNy+LkwT
01/gD/IlXXfStGk2deGFRdA2RvdsL1197Ce9gITVFCehdFtWr+vxgBvTTX5lVVHUc9dRiTZEdHwm
17zMSEdGOyi9M4XFpYqj4SVFW3cod7JFpW7soPV9IIeltSDb5tLXfZ3jqhUWn/CljUs5Iq15rucW
BZzCaO3JV4fZ2ZeRBhGusNx9TAP/INxpy2Hj5lll8+MIQwEKrAlXwhoV3DZN5C1FpF9KNe0p5jZT
Kb60Fvilo4f1hfphMpfFPoaKF4bHGotn9cnM6yx6FjU19kNsK2myAXV7JV7+dk2+KgUBc2S38c6z
8eTX+i3uT9sqjFwvrJ+AbubpvhGOKPwRANFyaA1lqd/RSnD+YOhQxWAsbJZTrUa66YMhK6p9Mpt1
tmuXyjVe0lg4x1olzNuhGOrox7QpE/WUh3o7Hh6fktUWev3RrCM8eOwWuIVWj7ReENraM6a1CRJU
6cdyyFxt3+FQ+1cdx3X9QUTCeqM8s9QKYAexcWS2ic3BqpmzuJM1jvbcPCXZmP8FVt8t9krb189e
mg7d0QvH+edbZ8n9Ij0ekOulgbT2K3G4XPN5CrundmyqZ71b1DMwmPZ7GqkDnUFjKy9bhT5yhtTU
qI6CwQD8uoYi8T1HvSogckdY6UWI/GlJv49cowgvVQvFamfTev5qL7XiC31Yvr95tgTVhLe0/2Rz
YXXbulaJAKbQmqdcTLZ5GM3acn1vqL34eRKVekhzix/y5jGliSrXCRe87GZdb35pel2EjgVHbc6r
b8mkN4C9euCeltYVHxNX6T49HlBO4vq0cbkDZ0YqhXeFZvv1gJ1po7yjK/OTvGvPOQL/x9bDrWnI
uy25sdszAruDFAyxEmQJSZCuh6pDT+9IQqcnSLbGoTHNyq9mTz1FZfT3gvDpBpfz3sxQSWI0sJjy
PbkeTlpICIOg56mkmxr7LbHWsBex2f+06uStnVxc0aWikfR6kyLeULyvRxu9OTFdvN1O+bQIAJ/F
d6G29X6kV/MuGwdzIy5/bQv8/t0YD4geoB1wQoSV67KviyKRwNWqOVWaiHmfEE4rXvrB9fodBi85
Tq16Up+mGqryLipL49XpJkrwTuvtf4dYBdRHegPJR3RT9cHVMvd7o7S0nkO66Z/VzlNKvyyUCUl7
jJNdHx2S/BCl9I2xYlOGQ1QSiKBh2ZaxP0c0a/zYqYuvjzfn6oWUi8oFQHDFPJFsXev/9mODGMDY
tCcxKO1L1KUxDmlqcyTuLP3Uhc8x2YjHaqWZnxwvnHdvGZ4yhWw4AsVCvdPmjVwr/Jda3usuEtfH
ebKzc6gXejArIj0YyDn2KJwoNcX9pMS+wap/RJm6BT9bPc///QCQxAQJXPVQOlZb2LEaL8rIzo4G
5bZjqeOHnmqL+ikGO7pHX2N5nnTXet/rxXhptS46NBhJ7VNbqTfqGtcX8X8/BFbHK/QcHLUjmwK/
vclFEw+Kt7gqGjQhNgNoYtKTjEBkDE03BGGtNR+awYmOGEeap8cfQf6r/2+jc1Vw7fPYIJdAekZx
frUGC7Iui77E+imD3/4lC5fwXYdE2Manvr4sXkehPsTjRg1bIgtX12CeVIs6mItxcmluP8GA1j5p
s97uvTTcyliur8H/HQo+roQr0/lbK4aHeLVUTmwap8QZ9PeJ0vN4tdr0I4wm97gs4ZZm083UKJED
l5T8L4SCkU26/nauMvZeS0XulJQjHptqAgmLXOkoUCXcqLStbiXmRvtYAobQUkZXBNmJ67GsiFcc
5qkOW6DvPyzDEO41xXV3mFhrJ7VPf2VFXF+Q4Ju+QqhddpEVu8+qm2Rf7BIGD9Fdd2If4r1gVO5+
JtwKZhsdHd1Jk5ckLpRPi51hjiKAB4G9tk9j5BYYrEvSMvHxobSHZqMbv2o2/O+cZMrFRcRGXCO+
NKubkbEd9FNDA/4zr3Pqu4uznI3MaJ/aFH821SzHsz62ih/ni3POS7s9arrSHlxjJkh26dY/PhM3
W4hlljJRJCvA4m6WWa1jDdyVpp9cI7Peg+j52M/dfG5LoAJVtfz7eLT14ZcflfiAR400iEVYHf7K
XibgYYZxgnbnfck8CuPsAQjOaqee6sXUdnTqzB9pzdX45pGh5xAA0uGgEbBW4sti4jMsK41TzdEM
Yg07jtSIw53j1PNn1UiUp7hb9EuooAb21pEpT6O1iCAN9x0s/uuNbFhhiwzrHJ1zkJB7rR/Go5FC
Da3MHO06t60OeV6gAzEYW2Cf229LbM10JTzLAnu2Wu2xtsoW75zsvHhIfNSVUx0qy4ifM5f4jGLv
lhPpajw6kRKPK+MW0ghuv9V4+WRSxYhqvEeN2u3ro8gUYrJC6UGBAqSZFtrniLeO58cLfDssmjT0
rnjX2VT4DF8vcOskoHXsVjsXoaHAKoYBhhjPL7MR0zFZoi1nmetIgiI5I+G/IcnwFFFRA7weDhvF
ITKBKp2ht7X7znOGQ1aNxnejTOKfluL152xy7T0rre4KvvZGWL86Qq/D04NwVZunRbZJr4e3IR0N
s4j0c857HgyZgz5MoohTU6fvk6JXD3mS/cAg2Tg+XmUZUv/2eMpxKZpTG8OW3OF2Xo0blWridZGp
nfMmTL670I19MxPRB2rp+mkxiO7AfRYbsendQVFfpaEm6SPrR0BP6LC4XqGfJ0jdR6WwXR8ZmeVs
djGKHyRy+6bXtpjrdz4wpQyOC/kpCgQ3xVXcxOylMPVzjHHNCbpruEs1rTkZ6VjubNIq3wuH7hxW
lbWnn6H/+3ihb7fzf9pnjA5tkmL49QcWYAj0ZHGsM6Ci6ZAPVuHrjkhPbmylu0WN38ZBlfuZH0lp
nsCfwtONQd6c6EYmmsw+p4gj+3blui8xNhEYSTc0Mjee9XuToyrGqw4JVSbi15Pr8rhUlnGwzxl7
+IxOSPuiC+nLJEzxreDgbIR8K0/D/2YnedwWKG3elHUy1VTLZOIm55wXfAt3TWos72rw3p/1Kmx3
eqsZpza2y5OemzAGsWM6zbyBu5Sc9TQW/fIuDfXxU5ei1kOOUH0w6rL40Du4UNaaFvtgLAuMLlRC
IhFGoth4Olbxlvw0ZGakZPwvgM01FhX91tGowhRJEE0UH6yhsHxDA+jRtMO48WFurxWubYmKBz8M
9GDd/1tGhBc7Z7TPTeWmZ0/Hc1PD6OKD6GzMDTDd9qs8cY9JQxfw8X6/N0kq0TxReClJ6YPrLWF3
vJCxi0cIiHzrj8XjB6B11zgYD2ral8dj3dl+5u9jrc5WDQoAGZveOTuRhgSNE/e72RnswMal0G/N
0Tk/Hm/FOWD7gQD4j/xM0GFQqrieXLLUgx0i7n/maRo+KfX4odSGbK93cf8FAdT4V+OlT/pQW5cx
HzxkOJfpSKAiLa6VZv/4x9wsNFQLmmzE7byW6Auuzp4zojSiYtt+nhwFYbZ2tALEMZ9jrzM+v3Uk
glwJSQDBAtFxDe3A3MZ0FKJbwnOvPSrpohxE7eiXJNPtjX27/qJSAI+TzUUtzXBBo18v8OD2S9WU
nnbR7aZ4Kvv4T8WtfyX5VHzSCnU+vG1ijCaVOyVOiGop4Kvr0SCONE6UGya2prbpt52XvvNKWMD5
WGwx1NZPH0ORJPDkSeIt7ZLVezu2cwt3gY2RqN2Mplxvyz2x+EUfaod4Nv5CDdLZSFDuLCarCJxC
lp4lM+d6epYUqEPz1brEADuPeldpe8jqpZ/YbXLoF6psj5dzfenIOaJ8QNhGaQQY7Spg7HKwoyVZ
yQXHumY/aLXhqxP2RPuZMunfowLMUZ0Kb8H+d+SoPh5c/st/D2j+G5yxdbl1IKlfT1YNS2cYJ8vC
pqlRfxh1re6HsIVu9XiYe9+RqgNJB0A9/rO6cqqitgbPFdYFBqBytOf5q6FgDkobJrqEbRM9N5HT
nB6Pee870veQZBO5U9c8VRtIRd1niX1JDTd6ApU4fkxtL+MKnytfL4T61+Px1jeLXMrfxlvXIcyy
1u2MStKlmqqvaivGd7S/5n/GxHG3DBXuDUWaweTkDca2uf5qtBXx8m0FVpkNlaq8r4oXh4dqL/0e
N26xe6vooexJdkK+Ssv7eqhUFWXo4jJwccMxQ7tUaiI2SZ4RN4BY2Y0I622Eu/cmx1sPeoxCFTWd
1VNYRLTSczW2L6CM2xMXjfI86KF1ybC+evNQyJzIvgtMENL7NR9rno3BStEtvSCa+SvPjflFTeFk
1WE9bSzj7aToCci4gkac1LFbTWoYhdtVzuBc6B7E74t8MsDAI6YZ2wB8Hu/D27PGUNSf5Kv7isy/
/mLZkFZzGBnOxdCHwM6lDIcrejxwXEQSnEHFOtze0iy+3SX0dZCagl8GroW84XrMeVhgu7pLeOmj
Vt/ZOGYHaqs1B1XvzBP+UMrG2b69tjyAHyC1SE4ojK17EUU4TlNHhBDwltr7uWyjD46ZGRtloZWq
icQIMQxFKnrKBGYQ2K6nZWhRbs3mFEFB9YqTk+ed3y35+ClR5nkn0mJ8qRtaBk4axp8aM0l9QlQR
+8DikkPK33ZdN+pnvD4Hepf66Gx86VeswPXtze8jQKZfiRjUDfPAHKfcanNNuaT2GO06PAh+wSsa
37WD+JZXSndRcts44ttu7I2+dnyrKL2TZZXdfg5jPRgRIT2XU2ae0X83LtqSfWimBdOpJo9AbbqG
T2+y/cOCBuvDzuTizkfjoCh2dLCt1P6VpcJ+rnU1OyBhL54VUziXciqm81h33t5qkXAR6aa66Z2j
BHAKaIqsKHFsV3utsouOQH1QLphRTUEeTwMgvdIKerLEjQW+P5QkPdAUoPW1epqrrO1Mq5qVi8UD
/aL3LTgm7EKCaCzbjaFuTq0tjRVoUsJEQa3CW221fOnbrIJeHDhjF++TVNEvXtypOyfulIvh4hRs
mmN2fnxV3MyPQeGh0xdiQMlhud7fWA9zjRhTGoRG152SwepOhpuMp9JMt17je0NR8pQgFJp6lLSv
h3KUudBjG1k4pa9gOEz29Cz0qfenrig3EA83lxGz+n2o1es45KM1W5ObBpnnDrs21srDHBvxnvX/
K4poYD5exJWSJbeEHA9BNtiZ4I8pSV1PzZtx5HYaVAzHobL8UqmqfZTF9UGfFrgjThm9ExZGElbp
OMdZMQZ8BZUFa7KqP+qpVr73zCT6MkdjfR5LEpOqzqO3hrT8QqQkyS1R0pBIkOtfGDplraVGngVc
/8X7dLC+T7oW/cgZ8+iZebUBq1pxwv5bEanLTU5CQZJK6PV4MAciAcYyA7k/lse0XNqXtBzGQ1c6
yk73qkbZIWLf+AuhW7mbzC59sqEYbjwS934GpHpgZZCWsBRaY9l0t1HLslOzwDOW6FApajz6Uz0t
5suiZwlsnrz1/rS7Memp+BTL350e0mDxLDFtiRHf2f08VxJhRvWbK3u1JXHs0620drNgULE0WiI1
2bVlUxwtTvdGOrEu3LEbaTQTRiA9TPa5Rlm0fTWmFfzOoM5y/QUHAWeHSkN6iDVHPE9hY/uoRDUf
YuwWnsIIAtnj03Dn8L36vSJARfv+pjI7hRq9XNHkQamN09Ht1DioUrU71MiOfbZoam6Md/cjUyDi
SUCoX8Ijr/faJJZwqYsxD0Z7MtjgmQC7svTNTnh2TDsejw5/wWYw8pd80P1qQkCQQ7nFq7237Ohc
yx4HIdCNUmJYt94IrSQPHGSBP0/4zBwj6HiBmQ/f+BPx3VC83Ldn9KnsHsbHxvNxb4NJWi+Bn5Qw
WGPf+qWJ5rBe8sAc8pCiUee+dHadBIAnthift1+YLUzmT6UUMS7qKNcLXo9NWo8TGuZKE8+7SjiC
8rCn/DmlxRd9SLJqY2o35SNpcSdF5UAP8BcaBtcD4mc7s7ReF0yV4/pqai3HDtVTXFHjaqeUpbNb
CoyG1cHLD6NhDKfOaNyPtB+t785obvVkbzYcoQf1SLYch4yXbL3UTdnb+axM0zlzcqTsGiAi55ym
us9Wq3eRuhQvCetwmevR/EGbvzklyZZO1/obUAqVdUoYviwHCj769ZK4bWpVosKTdjC8Cdu5Md9Z
ThU/ISk7PU1Os1Ue/x/qzqQ5biTL1n8lLffIxjw866oFAhFgcJZEKSVtYKoUE/M849e/z6nsLgUi
mmim2Vu8WpSZjEk6fLp+h3PPWXsnpMZ5PMgQ8HgQlq0dBRgycLYKQ7l29MLwdAT2PE1tepQt4JLv
bDXbpWFhbtjvVWIEiApZCRYaOPBLHmg1Sb0OuhJtPenWnkvtupis6FHqZAh8jZ6ybDcYV1MJ+htW
960E/cWRIT8AGkz9nXjmdHmnKSQ9NCPIq6SGfF2Gju3Tetoeh3Iobhq10t1OViICG1pCXzefq8CG
OdN5Kugk6FDAgq6T3UkNIctANeeuBRflpYMSHJKxeWONUozCpQIHSDhKmLjWsDBakPNOseR3E+1n
V5HcaW7YTdFd08rLLlUW6fj6rFbW6WU88hUwLVAsFMDY0/XMwfuMoTHnd5ltJZ5pNOFVM3Xwyyzq
Vrn3wlA0D5MToZ0EIN4aY4TEfTzkmZ3fEeWyT1UZWJabj6lzdGqIp16f19oWiImdjLY6omiwLVKb
0wxNIUSzdtCGCaIuM6OMX37AkdceeaHrp0pvnDu4oDUXihBlw/9c2YIf34A5JvyDqBBw3unijnQC
pFlk5Xdlo+ehl6f5vEOgSPvQaPoN6kr5VjfC2iD/GFEAOcjNinTGajvnjilbM2tshMt8kxrzHQ1M
zp9FL9XXPY2Z72Cr6q+qxPm9c6xA3oUGmY5mHAs+Dqb+jT1Y2aYfX0OITjxIFwhPxOn8e8EXC5dG
cZcuhkTlt8nM3VC3cAWbKYC2LmE3cjX01dHKd1KQdaGroGJ9B6S43RuRnnglZI7HsLLNT30Z1TdW
NyF9FUAKu9/4VBHk/BSvv3yqQp6JW8dlIBl0+qndqFA2l+TibhjojE7R6nYTPTR3sPzLt7GEp9KB
j/ta263+sS0TbR/agz1smJhL6yVCTBrdRMprrd+QCW/Zht39jkasBUTEaAwUz83KN+ohdQPII1xL
Td9YT/4xdYTiLfrOQB+vW5ACKbcGO2eXwlSz7gGufi4mtQTkMi/7ASTprtSj57KW7Y9LMywb9/SS
UeCp/O/BxRX6CW43BvVkhyg931UU8u67Usk91H/N61itvry+xZcuI+6XyuWgiQVO9dOR7EoKorKa
i7u5DoqvAJLTPTpQIzkgHmq0ZZYtusDzpwoiCJB21LQUAa5ZTa0xk6on8VPcNXFdPTQR/XMo2vT+
OHePjhTEezZkehrY6Q2bfukYgXWhV1ImuKJCczpTWRvnVk6c4k6iZ8GP5RoVvREdbiW3ohvZSkO0
mECFvL68FwcFgGzBIkIte90806QpNZA5LO8iyLg/JKZV3WohDa5WkxuHQA+bd3FlbrW0rWGjL2eX
+IIgUlD4826eTrXM5CBMp4rjE2X6tzkz5Sternnf1kn7vlWMP2nXN+/tVvq9hrHtLu6dhiSyqb2N
/QMfTJDSiVZf4RiJGtzpdwSo1tidWRd3eeYoB302++9y5FCZHrP46+QYwS3UGOPGPr9s5MpoiZQU
UE4GhwpztdGAEux0nknzq80cXkPUI32oe2OhezCZPmqzLHe7sJaXb7meGQeAR5Fvxc7MlpTlMQjK
6kCxN7pl47byPBcOgyPElATpCpHI2hGvTAqrvZlHd9Ry0Pvq7dmzjAZ24CbQdrNiB/48Z2/TVWAP
xCODO8p1AylyVvwMpCqENDKJ79ohggc+AFLtyn0JETzOQH4/jH38Lxwcc2MXzubKsC+KILiGXPa1
kEQV6pKB5nx0l3WK8mcGNckRuEp6nRXIUgqjpk3zli+6GhMYAi1qZE84bJRWaOc6PW7V1KbamNXF
Q6UNcew3gT3amQuqtjTKHeU8q3uUg66HplDtZvNtKSsGF7ldGlbBPdHguabxSRYkw7LU6h/Keilv
iOM+keGie2lqFTdP0mnjUVzZbaCQBJcUgQThq6h0rdKTfTWYRqkbHWLpnd/0SDCPRtp5dWaqV2AX
tcfX7ZjD0v10pxgOKD5ATNGHg6O/1pxsSksvHG3U38v04e0mlQgmTxZ5b+bagqM4T/tRbqDyibLi
Ni1H6cPrw68ejb+G50gRyYtnanWlBfOl3mmx/r7VlmQPM+qAIFgjA4ecHS+Z1CdjtM3dRNbZe31g
8YfP5/3vgVe+qtaGWheFlf7eTtLSa0e7e5eoqv30+ijrg/tjdemJ4aLA2bJOP4aLOet11ervEyeV
PjcDaskSkeZhtq3wqqwz5yZvtGFjaucniC2F2Z0MBf2HoGxPb0vjtGkoh4v+funK8UAfoumZHYhm
1CMNN3eCLczH+lV62URMn0ZVnTiHcPB0wCy24sJcTP19PVT9rlDMemfn8OrKWjl7tAuFBzNpkkPW
V/YTkhyCqFxu3tXZG7ngmTOPMVdVKJUq5HzXpylt7VlJ48R4H5lhsTf6Or5WW6RQ0KpwNrJ9FxYZ
rgL6VwQ5C87H6iU2w6wGDTYa76ehf6ytQbnWQsP4mg0pSClrqrf0xC+cJAo/pFGJWkG8rnELhdo6
wdL0xnsomMOrIu+dP3kAJG9snWgfoGtAf6m+1Ttx4XZC8mjT/givkQCGnG5sglxDkqq9+d7ucgCl
TtIdnamn4ajs9LsloJ8iLcv3ujxtcqWv33qxlWTrcSNFUkmg7U6HDkZEFnsUId9XMyrbmVlTwtWL
COYN1T7MgUxHdBrGe8OKe49SeX8owQChiJwGD0GXmPuoqOSrNmy2gOun+8AJ56HH9RKQdaHbsY5x
lSSNInI15nfRKOHckOzM1BskJJva8QJNA/A7IAAzfMr7MjTUjUN3Gj28DM6wsB+De6LNZA1fi0aN
7GqfWN+nyooPadwE1yxi5KWmtUUGdvou/BjqRZGC1Dn5+3WeTU/wWGxtsr/PwNT8zFKaw6hm85Vj
9qbsSlbY3TipLH+0hzR1Exri3/TqkhJlcEG4BFEr2BI6pE7338iUqSe9nTyXEw0jV47dhfJjW0eD
+XtaR8oYIEM2lFtET6uEghiW5CLaRmRtefWhvDodVo3rYu70Wn2G51eiQ86JzHQPtbpZH62sqYbW
A0Ak9x802g3tR2CgcnI/t3nUuroaAHkvsinYdwER9IbbdWpv+CJBmIEgAuluKnwQep9+GB4XkD0z
lp9BSdJeo6epckgCmOA9o83rzzbiw1s0/uvTBiwY7WGBERG46zOwJILsQTkgM/0n6Y4WCpZp/IiS
4+QqeR59f8s7ScpcDCUcEUGGgjMrXuufwuKo67lwUCT9SbNerN0mTg/WjfYmO3tS1MR6nIfICVzu
mmW86bFkZNxJmpHBIxM8YmFXdobcNsSPzpSgvzBY/U1sF5o/tyMJstgypauiKYv2jbdYtBtp4hrT
fixA7autHIJClXIngo9AsiizS2Fn7KoQq97LZei/vrCnFpzpwSUtTDe5Dqp+XKrThZWwYZbU1U3o
JoYZoNmYU9fPytGdKyV+GBdLf5AQunPhTMuvXh/67PgAsRVpOaHiQQJ5PXSzDOQJUXiCwka353sU
doJ9TszyoNYUAd84Fp3r+OlspgD2kew+nWYbSz2glgJ6uqQPkq9mHVWmC1qsv82X1mk3XPSzmSFm
R7aUxii42fj/lYOVKglJ8yVFkGQiVrdAGSES3yaZ47gjj9TGaGdbSPRDbQcOKEyTxvt/Ojd50cMl
VDMzcuVQl0dGaynaNUYU6NQ/MiMVYF66EhxjLu+0Wbc/v762q9QyZ4iVxbkjl0S2kJru6nKOZG4z
bdDg56YKosqo5mnJ7FVjbmfX5eQkmdeUYQIbjNzY3yPbDnI37Rz5c9e13ZYG69oMEmXTjU2rHiVG
QbGx+pYIb3mxnNGK3N7SYr9Xs+6mK6uBLbcKXy6WLSqGs9Wnukg2C2wTjVvYh9UFUoc+nEhM0qxQ
jF37nkpqf4BCXHL1LAuOEYq+70JTGz0YfZeNC7R2NdBp0kF8c3sFAdhZPbl0Jguh6YGh4ebPv6Dh
+x5WD+1jWchUjy11PqZRnG0YDFWs4L8DIypN+Fx4ezJM9PTN4micHrchiHmESk2OXB0fvv0gC/V0
r5nyudjxb/1JM6OpvJqySf1idnn8DtrQvvhmooF020JNOrpGmc4fDRmaPXey8hk9naTQPwPaM+4U
q50emz6iaT0O4YHyof+0pq9Yw/G2k2k53nU4b82jpYbpXxrt//HH9H/C5/Lxxxzaf/4n//6DxGYT
h1G3+uc/7+I/4KAr/+z+U/zaf/9np7/0z4fhuen65vmXu29V+8uhL75/6+KyWP/OyZ9gpL++xPvW
fTv5x76AyXR+1z838/vnts+6l+H4ZvFf/m9/+Mvzy195mqvnf/z6R9kXnfhrIZ/1618/On7/x6/C
8P3Hz3/+r5/df8v5NZrEv3VlE3/LfvEhkX7+tv7V529t949fFeU3evNBHJKCIHdC4fPXX8Zn8RPj
N4QJMEOcEpKeBCEklYuy6aJ//Kr99vJfC6koWjrJgPCjtuzFjyT+nika5MhUkbEi12//+l/feLJt
/97GX4o+f0Sstmv5y6fml+/BMcQY0r8vOgywTqcnNJ4cvWqLeSdVRWrvYRUcTNplFyx+lMfFZ6mX
kq+JU5b1rkLHz3Knvi4mPy9gy7vLqtAavZyqneGqxrgg6o6HY+2DwUw/03EDKMIY5Slze0fq/4hL
Wfpm1IYMR7kctZW7aHLZeotqwJPQSLr9JBcz8bQjjzq6z3HUPAR66qguBc/etYJi6fdCEDgiIxxN
R73S1OK2tyQNtQUqcf2Gj3hqq1gYujw0+juELCVYp7XPHurLZMBk4kKYMF7Lcdl/VpQ+P07ZEt1m
iaT4iZNArRLkZfj7T+forz36eU9OjcaPkV8ATiARMM5r5YpI6XWNeblzSA2pN6vufp6ULca6F3DY
v00Tf5e8Lz4DJxOlcXJWq5dwHuu56c101/aJgq61VY+jGy+p8U4WPox2NJK2GCiaGXX6ThpkUPZS
EWGFIqQt0n07LvRNeFNfpSVsig20zW67hM2tLrVAsNJkhh5YykINMadMBY+WzxDNuwp9Cbobja0O
ctmorY+KM5S9S3NajY4u6AsdajJjyLy+G+F960L6hq1h1j+kVal/n6usLsme4WGP72Hzyt73I4wA
TW1F90SS6p9NCbesV4XyvFwDepC/wZxUpoJjdgDYTnnQowELsdN5rqt/OUubPVfFUC07zLhWX+ca
Cm2eNE9Ssm+yRU7uJh7wxdPLfCx3LZlumCN0uf4CQFav90trN8+2OcygHdPFVvcQlMc1pA+tlbl0
0qDDUs7Ed1fQCLTzu4DT/uiEWTTvMhUw116vVOWz2g5QjAZSr0QY8aF8RkZkAWk71tOHpeigiYCa
Ta13bZxEEvoBSux4oVwF6U0amPG0G8Etl55lNwp9NHoZwsclh+4UGPW/dCPM5p0K3LTdv35A173+
xBd0kHIw6eETofu6MUmCCTbN2u+lHZXXRt1I74apMyo3spXJG7OB7sqqdnsm/GWMyOkS+94TzMke
ue3KzZQo/PG4/794jarn4kPXPD93PEf/H7xBgmHjf36DnqLnX9xv0bf8W/vz6yN+6cfrI1nqb0Am
BDaUyJNYSRQSfzw/ki3/RpQohKYwdNgAkWn86/1Rrd8IVsnNCL05fkf86K/3R5V/e8kniJQo2VBK
hW95fk5NHYl5atK8frB14pkBY129PjCowTqrGJXvREO5Q9vacIvGrA4/LcoFg3rq+/3XKLy1gKEp
8627oUKjx6JOWuWH3LWhCxxBOZvvUpDt7lTOhdcVerQRl16cGRQwaFwiMUxR4PRdhRVvWWad8jvN
1uVeaETsJLlqvddn9pIN/rcV/zE1yrRUTunbIy0uXrGfYn0kt7u2D9oKfqO8RtQqLnQTC+mUaGY6
Xe6FSilXrt7F4e2cdTABLaGUXWvozRsHOjloEJPrCXWQLP9XrI50AsN73muUYDsAd2pl6bEbza10
O9PbrD72ihGqhz6e5+SG59O+66krPlRKnl21bSdttPGs8kdicuApSAqTeyeBZK5FrcZygTmVB8Jv
kTB+lFQ1nF3SluoutyP1Y4/8hDuPNMKAegJP1cjDla5XyWFWCqgIpRrf5PXVXgVvPz4Iu+cIVwne
ljUI13TKKLYtaEEXyTavSSxPX+JpGLG55fxpBgn6KC1a6ocI8LkTyQ9PkhEIef0jzg8WHGsQrcGi
B9nKGTKAclYwDGj/+uiSj7/HxK93gxVvcTqduoXMlKBQQADgEwIYiMbe6bmSYrmQwzHM/Lga5p09
lhn9tJLtZrG0VTw6u50YH0JiQSjJQDzLp0NRmVOVVi4iX8+L+gYau+n3DjRugYp98VGeJum7EjbD
FhbwbBkZlUwV7cJcUihYV/dzrrR65tygf21EvJhyMmUQTqBH9vpuna0jkkmoAYI3xIhSglytY6ha
Q610ECzEBAjXUdyl+8zm9nRZbb/V4rwMRb1cEKMI/tzTdQwqJ9Wnlr4lqWuTJxIaN61kNRs9AKcp
A84Fg7BPoG6IFYgcVgY7KdRshOGl8uPAydymm9IrtZuGh7xxiAd6w3qr6SYswQgwFP2epIlWAXTM
4+WYKCL6pT0+qlp8u+hJ6/XSsM8n6Q9jKrYkUc7OBQOS5APHRbgm4AerVcQKLoVpY7dtM9zlM9JC
hQaC6/VjcXkUYguosQEwaatltPpCFWFT5SuF6rjAJdu9ogT53xmF+YCip7pC0uV0LlbcsaKZXvlj
Uwf7ORn/NZEz2BhkVbB8ORKCb5faHU+dKBqejhJ09VBzKpmLLtDSyljsVGXpIBdVPuXKbN4iRZVe
1ZCT7dSsjw+1ih9djrLpvX1NAfMARuWg4KKKNf/pKVSLITPUgJ0bq7batZmjoTRuBBsHctU8+GO6
NEBwo2Whe7eeLprJpt0qTNcJnMqzO1hTwfbu6Tz+MOfDU1RXsRtrmov36yMrc4T17esUTtALNka2
K5VAcp1NddlL54lCJnef3naFlNPp3HH10wC0T+XT+vokBap00Ot5y426NAgy5xhpQehO9vJ0EM1o
Y1MGJu1XVVf4kjQUO4r14cZ5umAxCS7wG8hJYObXKNS2tdMyqafKD5pCvoKqPX5KsWpQ6FvJhnEW
ztGJ8/SS84CHhvwnyKsX/+OnE4OiYDD0TV/5KO5JblDY+Z5AufAqNal2/YRcvJHX875BIm9jkueX
BvlTpOogNabGL6qCp2tJv3WQ6FVZ+ebYDl9o3SquizaUfFB/lQfbknHTI1f03HKC74ACZ9cZksg7
MzDeRrMn7CqlGvDi2AcamfErTj9EAitfdqVT+mpY/ynDWbCv5iHbB12guWk/pBuX9OyxFyEDhQqm
j10CxHE6XBsIbvpMKvxEB+6zo1uKkHXg+N4nQTdepXkZzPt80OePbzQOjAuYWPCj0FMLQPZ03M4w
xyYZ+8IfiZbuyM4LruPQ2HgdXzibTk6UGAY/nIjrpdF9ZXGh2TSsqZ9zP+ul7mNt2/MRVvf+Kmhy
6Wau6mFnd/N4jFC+8TvJyu6t1tb2eY4zYPb58oWFm4+6nRvVLjNGs/L0MZmoFpbOE4mTz2Dx5ndg
wONbYpfBN9WWTUrr+ugkY+dNTVhdQ8UCpECeek+SjP4d1bphn4bIZBbZgDZpv0Q3gdx0nq1L8V7r
NBR47CL2Ozq8DymCVT5N7Ol9lS/0Xy/YtTdvA0JEaPAQPfK/NaxVctpsVK258KN5NrxcxkWvk+HL
64OsOjdfzrSQO8LdgkeMxOoqKBpVScrmdCrAtmV/hFX8MJkmRB/06+wcZYjpvygeI036UMjLniS7
4Y6B6Uc9rCBaWpCjqm7LCTm0qXK2vIszi0O0S6kFkAsxN0Z05V30QTyUdr1w/NWpPy5K03hLpTmu
SsfoblBCboCKFdBjxd64eGdmdTXyak2gSE3sfpQLPx/zcdcPxoh6F+zpiBSVf2eT6a7GQ4R66wwF
h8yHOsr9WCBxNRlwTdbRrjajrSbus9dITIjkOGVY6q5UXk9vdKpVWpBI4ka3veJrOfuqLcGn14/S
pUFgl4buT35xeldmQ5aMOpYnKfcbxa69pac+iUqVsrE3l04FeQmy8C8Z/TUi09Sa0AqqhL3BuTgE
tp5+joLR8Cidl3cJ3fjXY9gNLjotm/XQSxMUbEaAgriXwL5PV3FI4xiRGvQNo0KPP+mZXMCNPhpX
ry+j+Csrs0i0StlTJJQoOKxcxKUNZopjce6reW3eFKBb77GKkVeGMUxDoR59e328CwsqhL5wRom4
RPbgdFbqRKuvaia5Lw2t5Bsa8t7NEGp+Qiu+2/UQXFPg5p0p5q1+f+G4r2b60rQqgMSgrdblXSez
s2Esh8xf5hx5sVbT6FIFb6mlTfLBZFP3oVU0XtiKTHFVKRs98he282R4YQV+8mh6DlEl0TjgS7WO
jntZp7vJbKYN7+XCdoo+RXhB2DWVjrPTUdIpUKugNRgFWMYVyWblKiHR5CqR2h8Mrek2DMr5omIs
MSjwJOIvoT12Oh51Abxqep/9kp95RVJ+HrEKX2zaXSCaN3kDywjoRWSVu3wa7ONbDxN9saJCRoMb
KZ11DXfUQnkoTbnykzp9wEY7nk515qHum2aXQZm345DJ91YWblgF7XyZgU6R0sOlEIoma1SkoqGa
FIdB6dd13LV3ad4EUMEn0I/dTFmtPatsLxFII9Xtu4l+qTvCAKPdjQD6yn0eTs7vFKvsXW9NmA1z
bswvTasMlgc6Sfo2JpmV0DE1T42LMlFjAHdHIWpnLXP3Xk4lK95VfU/YooYB9aFppH3xoNpJ+6kw
uv6opWH5tQ+teNxVdlXRIDu29gNxjqfWkml/0ULbjlypHKOvqZ03z69vyfkxB8KF40yyiGCP6unp
gRi7fEoCpMd9y5HkLy0vNq1OTfnl9VHOfVV6RMGlGoJCEjjM6oVBx13LpborfYkEB7TTt8ro2Mh2
FU82BS9Xhb3TfX3E8wSjLSIe6rEwCUNduQ5+ajluI7uBK53+2f5o5mNwPcvl5HE/wmtHDWBqSsdi
P+VVQPalUZOH1qIJ7/WvOJ+3+Aieb5wUEaOsrHU+tWWqtkHuD47wztEEof+vXuyjMoVQX+TwC97I
gb18f33YS5PnAeSgC7A1rsPKeTbNIAoXQ8/9LrbSQ1KV8j1PvwToGV1KCPk7qK0T+2vQWa1rlS0M
FHWyJb5wbmqo9BKTwStM5ZXq1unJcqSoyWW0TX2p0KqnTLPiYxh33d4a62TXhxFcWeTyk5skQuEY
3KDl/51F+OkDVn5a2eLJ1HDo+702le/qbkneTTqwJNTMJC8xjOomRMDvIKVathv0EkFAIL8bx/D8
ep0uwup6Bd0sW8Gs5X4d99/CrrDfG/rSbrzRlwah4eWlCxz07VqWpWtJbw+qLE6ZFj22gy67ippr
G57H5VHAS7zsKAfrdD+jMB37CrwN2XJd9ujAVh+bYLY3bsx5Ukgw/NCjC4yCtuszU6ENSEfqNrJL
UZJXbq6jDTG1c+dRRZDuOgM6jhqZzsciIJwvigyamHZKn2090/bLJJn3RWWkV+EMe6ZO++ibnYLT
j1utQW9GZeKgi+LXdrn4KgR67yCwfFuHtgi6GAW8KYASi7zGmgkoAk9d9wpLUOhV9lHT6uJ2qVMI
s/RoI8o+fxcZCRg7JJVClGmduoeTAzyTnkFnu8TKzm4KDcQlwP0qbr524BY/vX4lt4ZbmSVklMKJ
x4XhZDg4kEqhA6RBZRVynuToBJLk/Y3xqPDQ9A23IiR9p0e27cKxptk99+UhCD/mWqn4UhuZXoQc
KlnpMnizN8dyWmDgqfUKrhXjdLwxgHk6RFndD+j0vs3G0Nqns15B397OvhqMW2y8F9YTFBQ4PBpL
CBHXNV9B3RONM6WlCGWOnWn20d42ym+LsrQ3AGfLw+vL+ZLlPnXJqe4IQmbQpQibGuJ7fvKJpbBU
06CUUp+3bnDNJP2zq+xd2HWHMiweJBlZyGHBeY3T24RO9ziwPQuFrEZJD1IZ3pbU+jzY9w6xWXgZ
fY9aVvq4Yl4Em+HG1l94eQUBK6SMCshMalOnnzoE1B4GFB986PNl1yb9oGkPVOqrnT13jpc3ylbn
jbj768VRoMETIA4u7trHscJQiTrHTH0Naktfs9AGtLs43cltcheahXkdWotM6sTcwpBcMMyU/ATd
Ch4GPLerUz6E5QKl1pT689gbnlQltdeWmzyoK6TKi1VCtAlPSlwmdERWvoxkyctYorvud2lh71Ap
cA5WEbUPExQGV2Oz0NMUWMu3rIs1z1F6+V6GA+doZE3qVfpg38dZY2w8FmITV0uuWzLGSyQkyTau
zmPrNAXaq0nqW6Uhw4bZ4eHIseJpmb1V5Lw4FJYE/AdIJWKJ0/NUZ4NNcpfZp50e+4jXEfiGXX7s
Uuf312/Zhe3EXlFOxXkVqZ+V35SrNZ2YrZ0QqwQ5zAt1c+hSewuZLr53tXQGfdKUowkFSSis5tPK
sw5wt0z8fODkoN3tfOiTQXDbBotf1EP09PqsLqyfQN0D3QUnjYuycoSoqw/Eg1riO6GiX1MAmQ4W
msjXNFOV3t8YiplR93gBqK8faQkBt1jtEj/Kh4VXJmrcZdbUo9kn+sb7+XLCVsvoIKtN9ZGTQWvV
erNQ3+37wYlJwivjk4Oy6w5d3tI3qqGBQSFvrxqZttGlmKODWUOjvUhmcdQoIN5odhS8i2Jd389k
xL5rVmgAv5wM4Lrh4BUTmEB5yNOdmVI/0DIJBrgU4o65CIaHdFEDzwgmZ4dUTPZWWAQKDHQOAmUk
syrI4U6Pei+bad2iBeJPFDs8cwDAOht9uvFWnhtoco5CixLlFh7NdXig5EEbZ0MV+7QvD4fSqMz9
YNi9P+lJ6ZtoLR5qbNLhrUeDR4HXWcxKiHytHBBtjjq4b6LYJ9uSHmLLMfZ1CV7HsoaN834hBBOI
YtFJIur7tIqdriLIx0iOLC3y+6aUkBOz9YOidep1X9bafozUeFejH/lgjFQQxtFRd2bYFBs3QT+7
5NRnAIRRhKFJ4Ax6MhDa1eCR6EwHcnQwyqzbGxOt6a8v6qonUrwMDANJJtUogfJd8xH3UHildExH
fgY2DhcAzd+9kCnypCWYKNYG2lUGQuS2ysviGAVN+DA7xVdUAI3bZRw0FyWh5kably1GzXPUEx/G
NpN6MEg784/TPVCovUAUoYo9kIKjFI/Trp5CRG3yRXUhbJjuC3Xo9nky5F6mIqS0VKXhLk287IMW
hNTr63RuAvkaQB88nth2YpvTrzHMCaxraUZ+2JrGl2CG/HUgEvCiKTXuXx/q3Bdh15kv+Wj8tbMr
bECZbmqdkfoyx5uMKRDxpKdyBTFIjYSlrrldOBUuCZCtVNulc0/sAl0qzZkk2tb0UmrfxcOs1amv
Jo60nyY1cTGgOnmXYbzqEFPVZ+kuMGjGmasZPalIaz68PvkL60xMY8ukOA1M8zqnao1930c0auCF
1+Veo0Z3RcN3v2sgDtm4YBeMGPTJdBVAq8har8sNGlBic3551VS1vZYi076Gz7Nz+TaA3cYAdBfq
8Y37duFWq9xo0KQ0wOJtrs6RZRbVnKQ8pbOKkBH6iI1HkXKL9/5CIE6DrSgvkyeGBmHNIK0VtV0s
tZ74PHz3qL3bD3Nuy3Du2uGuUtKudJOqGz05UHDkZSk+ItExe32sty4NbzWFT1u6pXRwo1RK9ent
WwzBHJUBSu0gf1beS6SFmWlPS+Iv2Xyf2np9m9gDqGmn1DeIkS4tNm+FKEFDBCyvtQf0VOkqM8sT
X6vNZHHNPKePQe/baMM4iC8+dSRA0VFhgWj9BeS6enRxxqRFoXGEjpFZ2QWIpLp63D4nqvyA3drq
Hrt0bkWljwZMOj3PWue6RgX6D5bIJ4IMDkur4zPTYuzOel4fIhD33tBnW7yQl+4lQAVCFKCo9Jiu
fCXRh1iP9OXR8lLGh6oy4V9w8G7p4duqm77UpdfLSUxAMyt1BoZbvb4yknHRKAccEEn5EHWmGzfd
PQ7obWCo+yGyrhKjPrYpudFAcbXBei/XNQDm9t6OW2SwybqPzb0eTB+takuH7NKrBLkYyS3RPAf2
deWfWlYqzTh7iZ+R+tylsW7tzKlSXEuJR8/MUwNO8Ka6Xwy1PDLFcN8Hy+BbUm8Cpwm3cggX4joy
tIRRoJ3o5qQQcPos1WjMDGnDXUqGudrHiMPcTHnzDVaM9DFsx/djYiAK7tCU0AFb3aVmB6f4YDR7
re7aQ5RSGHv9cosBz/YOpj4iWgGS1FeXuwD3IasjhiepLP0I3MNxIU2odwH9hccq16geR475e6lG
AyxT1d9wmtgUEgfoHaBIsE6qDBY0ofLA9qB4TzCv1FBpAuTy/8YkUTMBd4zHdMbAEpQF3q80Mwpl
kx1N+/UnGZYQj2y04WZc+91sD7JLe0x+35a6trHGL7M4W2TCTCqrcOHi7Z/uOlS0oeTQO+PXGf1X
evSuHxa0Vc3jqKS7Srb3tUYXARts9s6DVmCBYId8ICf41IyVv8C6WcmW1wmuIQWoRZxeI1x73enp
TQsmRS+SP7q0urXC4Rbg4q6W03dyNf5p0HVZqBS6VCgyjPApLKfHWQ7vlQI+KlCNoGYc18wSf0KG
ZHHUx2lKf8/r8g/htVpNfSA4vgayeyCUu9Ns7sfcHZHb8eVxcmsAOWMhIiT7mNboCmrGFbT/uyoO
bqbQuYZq6G7s+kOfq8dcUh7hQTvKc/iHlI430ajvpT56UNNZdRkMIyg6p8rdaJafO0m7GmzDD6bi
GKDL5NpjfZTa+m/4LfSCkDsUTBr01p5uiaX1IZ1jXMQIWY9drE3yIe+imM9wnKfXT9+lV43gC7Qa
aTyNksHpUFPsLL2TivdTUmw/QkraDftsC+R/eRSEiWjawBjbK/e7hgUMFJqc+EXo1NcjJ8k1JbX8
Gy80tGuCoJ8aAFC407nUk5bRhY7ynd4rixcGcGBJ+ZQdX1+xC48XFxEeQYekAsmv1YpVk5FmBUVc
H5yUDtKoml07LYJDWm1VZMVfWt1MRqJCT0mHluc1vs4YGj1KdCzDbNrL7SCl+k5G+OColWniJXTv
bcQKF3YJ/w4WBiJiAuN1J3lOqq/rVWaWkYW/6cce5hAz2MI2Xx4FO0m2WlRmtdNdIonQ5zJepJ/3
Te5muWHuw4E39/VdujiKKVM+enH812fBwksdM7F2hTnXN2bsDB7xXr6R9bl4Fsg7is57Uq5rfQ1e
7AV2mz7xRb/nQe/y2RvDooL0pwr3r0/opUx9dhqIrIW0F7oQ68adYZDjUepo6UhmzINLPSOHxcqK
2/GqoYH3oZfyctnH0Gg2B6BhUHYsJInHa5hu7QRph2C5sSRZr13uSUmXqaymvzeRWj+li/PdCJZl
L9Fw+GmKzTrbp5YEWK+YnexOmQE4uHVlDaiHGpVquPwX3f/l7Dy23DaiNPxCg3OQwxYAQXZSq1vR
2uDIsoWcM55+vtJKRGOIkTfa2FKxChVu+MOHSMYY3UXnZpzO82KmxPqWskSeTmb3wwKNivqPA/UM
SQinvOfEN8pLqLaOfhrHYvwK0TUdsOkqpv7cGONguQlkqwltLrjSeQW+2AvbSv1LJm9P3aHSi7tC
GVXamZrxA0CKMWMNS0ehtKriuW2WQC2xwPG6eUhWt6Kf9n6ygWMAPFTzb3XvqOL3LfPFjFZ+au8Y
IyxduzC/5rUsv/ZmBSnL7vv2S9wo3d/rSofWi4e4dnze7OwrR+aOv1kOrpEb+kmTc2NwndpIsbJX
R/MvLUu115Y0yAAFNWWZV44m6htNZkHVXCyzemlBf16GQqlTv1sH5ZE1G9b7tk6jT01mN3d4fjTv
CzNuTyjqVfTiV/WpmZQhkBGDvjgomCEOnKiz47a1QjXTMpv1i9bNNs2FUIoL//Z228kLRPOKWomQ
sySpvT6lUquETSUbybkwKA3Xjv3vgCKdi5r6e7mth/uqs//Mbf1X8YjMh5ow3EkhCrMZso21kryS
mrrVF5I/d9J6ihMzPqhp7l2qnCK0Iyj68SCJI/1b52qIetaT7vF5ItcjllGN8bzWxhyoSrg8rZPS
BLdXcu+OoISKCgB/EE5uExB5kqfOYFpaTzXMzth+ekVBBnWST7dH2vtmCBTJALYEfXFr71COxUqx
akZh1kz7QIo0+1UqF8rrxYLdL5ne37m5hgf30t56QoYBVkMNmPB1k8vhE4EgRw3auZxm9Z79Od7h
6VSdq3T+QX9NPoiWd1ZTyEyBaeGNAoW8iVbbcLCU0uzIwusYRZnMqPy6Tv5ZoR8dTGwvO2MomjxU
pgE7bHvGtrq2HUR8Hnq7LT6GOY+JDCccB+EE+XK9gXkPDOCkdWnsY+ZqCrV7VKhWgs9olI/Ei3c+
7tWvEQvz2761i7SxkBAlIJ5xMq6qHocqvfBH7HO8JpOKO0fnuru9oXYXGzFbIX0FlXArkNT33JNo
06ZnNEOck25gmzfUixGsVqUd3Dc72whtZgI3mDZYRmyF/Lj2I5vXjZB3zfKL0IwMojQtvb7Ru5Pc
UaO/PbUdsgiNmt8G3IQhk50OswpA+Gyt4PSidAZ6FOlUCduw8bH9Gj16nNJdlZZloNaT5vW55Zyg
zR0EXTs5LgVzABeUlISSz+bWm4RLUqaQ6Ahyhz+2fU1Ruvym5rN8Sh2rOPWd3pzlNpMuaj0cHadf
ihubqAIdSuyOBJkSctAmZgb2NJeppQpV6jKj6YTju2N7U9Y89ubw72qZJ31JAjNrP4dTegce5ZEA
zmM7+FJf/zUr1VdLDe9ys3i2ZByD8gFfE2c5OPQ7wRwyXYAbwMeC3NyyMEeoURHKndzZZpd7bVo6
p2xAIuz2ltgZBTse1oESpyOokdcnLAPyLpdSRI9ksSd3GNTqnNmZcjCXnY0neMZczyjDoCi/JVLI
mDTKdULa3EpAqKfGKU5m1meXYp3DO/rB1qMjpfVrVebhSW5j46SarXwuuuTn7em+PXGiUUnSZ3E3
0hnZXCgTluSLFTYU/WK1esyMrro0kqaeSQmr702jHVkbH40n/vtvF5g8qFErg/EIrAVxLuQbIdes
SJ/jjIO6nNo2B0z3X8Tx662t03dAbZXAHBLf1vhFddg0NFT0AFZU/Fpr8WqgUZBBgg7tXsMJB6Dt
8K6rx/ojOI2EWnZnVB+TsEP7CRftQQsaxSpTxGpw1iUgK7WHHtPQxV/BVHYoopjofsZjCpJkXToM
EzCmLmR3zELlNaw5Lm7eJZiZOXmVqo92uzQNBdYBIb94aOXO74ZZ+z44RtW7GLu1qKeBRf7HKbPp
OwTn4mtiVT0BL3iKym31tB39fu3WuzbW1SZIu5WSeykjM+3pGWmvq0jSGixzLr+ihCsjG5Q3vX1v
l2FWXEKjahwvYakecfDKBz8ypYIsRTJWV8l1o/bN2VlHz2iiKvfRQKyhrBWzmfkz1amXGXHp5LQs
yZfMkLr6JIfhjJB8KMlfl3DUX2YbQX1Evec5f6BlNts+rfzJGjslyDVTLnzTWU3QQGMxP/Hr08ex
LVrdy5YyC71skLUjtO1Oy4KQVWBO8ZjCbW4rfq9KeQouz3JQMFDvMm3QJNQ4WydFIE5LPX1Z2lNW
LUtAxyB0lS6zXH5XzaFPkme7Ccf7BN+5yC+7oUH04QiN9qvAvdmagC3oiwlTTlF9uT4L6dyqfYIb
UtBZeDU3keyBbqxcDcOgKrYUjzj4FX6jTsNskkDjZa5RD8xAB7/wai4glsPuobbKD+zMg7Bn55hC
aqabhLwGL9JW6NKqm0UJeYsCq48fp1WzFreV5JcyqfQvisTxvX0LvXn+iFUpciFRLDSToLJcr0TU
N2kcN2ty1qNyQrNHtr01TscnW6cQOKcR2ImwOyWZ8tdcr/1B0PEmphKDM0X6LMIRdFvgXedCG8a4
S85w+mMXqaL35lR+VjLEEuuh/mno4/vbs90dUBiC8d3pksub6DWRVruZ6pGHbKzDc56V/QcTR1bf
Waiz6o1huviT/3HBBVA/zUGhuiWQgdsyUinBjYtHZikPJhHMlDteGS5He/rNvhGjEMPwluAfCAP/
+kM62QxvIGJqTaTUd5EhU7aV8vgUd8twmkI0eG8vpViqqyMkxqNQJVQfeba3pFccUSwljxuRx1nv
mgrWL0Ul+yk0y8Wl8Wt5o1obom1x1LV5EyZsBt4Ejs0YtfNgkfCkRSK7xRqNQTh2R8jfneXkZSbs
BrsP+GuLsZtNvRvVZAGwUJXDWVozK+hXrHJNeZmfMuOQ+fc2LIGsTCQoKs4Cl7CFgUlRJKlp2MTn
sFbViznk2msd4RJYR+zUzk7qu34Z8vMyGuGDElkV1ila7KLXJn28/WF31hc7L5yEBYWcvvYmDKvn
tJHiMooJiJcfpaFF7xIkR+9uD/JLjXizfa5GUa+3K6JFRotHBNON28SFDZN6qtT9S5UGdg7Ph0sf
BhusOUgjGhKU+HxMGTEtpqOJk0Xqxb2NzSxwAH/K5FNoCgrVEp+WhI5Dwos+y/LL1KXv+4KmCYBH
N2ms1gX+8EBRxTx1fX+k+bq3Y4AeiF4iSA/O4PWMmqEeQ8yI4nPXSbo7kcKcMlP+BCxt9FXdOCLl
vU2P2TBCgBHWGuUNZdsPRzhTStfeis7x2PxjJbnqp4uuvc+gnPtFaLwa2pKdwIzFj1zAPZWjMA8W
E57VqBl/jPEVv8UGug4Sgituq7uH43BfwfSPzk6tpSdJw9lHkrvVC9WJ8kdu6oGdr0cFgp0bSHQA
0BwQ4DXYNdcLTsYYFUrPRk26/qWMUvWjEw3FBwWMwEcl1huvHCgOu3lthUe7d+cdYWghfQn2Afj1
ZvdS/FmVJUni82RVD5Gyxm4Whg0onpw+tkUJsc8SyOnz19kauKfCl9zC49xsflDP+KcxCLqmZqT2
Pv4044x2bk64J43f6XpcItzL/a4dnqBQpAg+Nd8to+pOQ1H2p6g+cmDdOewmCR0vE1MR/c/rNRyG
yjQWhzWcS7UPHKu3AkdBqOH2ad8dheSR7wSoAqu761EociYJ7ILoPJFG+uxoFX7hYh+8SLsfBcwb
LSEIFByL61GGLMtoIKJ+BBhm9ZAjkP04y5W7wmRq/SoyCSpoB1thd2rwNoTKBPiXbWctk5PCGS0t
One686PpFQUt+OTIkOxtlYBAmlOuEvlT6qNOcT21qg311AZygNJDWj/rjam4nYIHS1QKseFIy32q
KdkJ+J/0Saqb3mvaHIcWU0o+AE7DZXacdSreuvE8rr3u0w1UiGFba31I6zJ352zgTwzY/1hdRfxu
0AwIFlDFpvx6/bvTNEnCXpL5JIODLrWKxJE5xj//w+6i7irq5OLm3RxGxDrDFvvk6CybXX9GCNk4
mW1Z+38+ClEyjAvgi5TiNqNoVp9N9LT40CsCFeVitd4gooLbo7xNnFgxAZURYj9QJrcRajFkjh5a
PTdpJKefm2nV73KZ7pK5JkjwUKPxwYdBnZhANa/1/IKOiwVCAChlBhL+Ms3L6OIFD5qlLJvLwY8T
T9jm0aZoj6kJcYGNSNVmDdSIRn0E+zzgLRm+gybDixPilycXa3MvG11KIs3bAslAdxczh2o4mEGa
1t3RKomB3vwQ6C9CoolG5rYKvaLVWQ5ZLwVLUTnPUTI/NhF25Ktc6IGRasVzifi4hyPAT5pSxU/h
toYO7Di/1EalvNxelZ0bADk/Ins6JkJwUsQFv9VVIqeb2s6upKDOl8ZHYAs52RBqzZ+OIvCTRNtA
qITo4+ax6yoFhsWK8pOZq7Mr92l7F+fZkaDG2yuUUVhPcYNynrbMQl1ezKxU1jAA8Kf6bb0slwRl
Pk9Vk/migi/x5FKdD04WJb43n5NhaV3wptJXAKZ9vYRdsmitMfchBkCISSXKY60V9Q96QbaMp0s2
nWtwyY5bO1WreUPR5a9GaM2ji5PerKCoj+tWVFvyK0C75QWcmMQjLD+biPB/iEY9+zZXIOFODiBb
ukCrWnyMY0390Wjmsnq1NSymt46J/G3IlWL2G7wIJKpIfaHfze0sJa5Dwzb3whCjGz/Hhepj2i55
CKsR7zg3KWJMBSwNzKDfofs/+4lRRaEfjobkeLaktinYlzx6QlM3eWyLIfxrnqRYFHzq70k0LDnC
whAZXRWs7Ms41PonZZqLn2Wvln+nddQkyFvKxkRb0hjZzk5CXiAlf2d672DeHDWm35UyQ4WUuWd2
uTkTgVkT6sS9CeF9HbP4R2o3nIAq65Lv0uQohZAlTr5EajV8NtcF5jvkj89Ktdar22rsgXMaq+V5
VPsBhBC41h+zrgzPZlI6AC8Ns70s4KtfCoU+L6gjFfPhVk/CkwZ45xIPODG4qiTn32I8Sb6Utd69
5Lqyuk0ody823SMvNorHbCgkBNXsQS4BDNUUXMop/GiOjfHA7WJ9zKmNvjRpiicE5aLOb0tneaho
ezuXHhtH3c2QQ5P81u5q+e/aynrb1ScnSTyhYd0ip5mRKqDXJnVuIYXOFMDzjr4p5To2/qAow7t0
jLPl3Bq1pHv/k/cYtZWNCo4ksTBrsWrdeZEys3w3yqXxKUelpHBR3wzfY8rev0bgryK3tDPQ00oh
2RSI5Cz6ZOem9DIlRfH59ukXp/v6vqNGBXmcdhjiMG/oA1HrWHOYpWEQdUiDhjECDfifqGerMz/9
+UggdwQDVbgub7UdiSwatY0KquOIjTzUXfyzH7Lmneyge/5fRsJUDu88elzboLBKoyge55iRSA2C
Jirah7UODa8bpK+3R3qLhAdeizIZijfcnXRnN2FIZte2LbFBgxpj1XOsrcVHyaLTz92gXXhIFj/W
Ozr9AIz9GMFqwRc6ulp/zWfzDfkR/ABc9ESrZ3PJTbUGlG4KnaCIzDXIZ7NwjdmZg0ovP6nL8ABR
unVNjAs9I+y+l6lNcWNwqodW6v+NnG+pND30ffhXYpsPZqyZP4d6jS5dqtUHr/zOXqOQBLeQTBbL
he1izY216nLFXuulbjy3sf1P3hXDCX506N7+LjuvjU5fF5gWzBBab5uM2Y7wXym1PAxCw6z8sTBo
9w2W5VPIllGCyLXZ1UGC/Pm+o/kj1KqEnhZ4tevHJgqTKWUYStNWJH8de0TGIzWdLvy/5n9YSlhO
1I84uMKP63ooS+l1Jy4Zysli2R2SLHYBDDXoSfbrwax29zhRKfsbF0pA3ZvsxzEydOMnxwnGdgIm
U4WFdXIkozt1q+qccmAWdxOP70kylNFv7Lq8a4gkDp5ysXbbPY6EjnC/oaBL6ex6wmaURAuVCidY
UyUPKBrSII9nO0hWGtZo4rYfm5nsJDfKo6+6OzJtFeSeuFDYu9cjG3IRp1JO2byH3H0qS1xt9bix
76URadUsmaJPS5W2JzUz1IOP/Db+A0iH5RacQ2rKyjb+syPkVNoIDu4Ayv201LVCf8M5UpvaO5WY
ZhCaYe4nqO3X80NkfpCTcnaCEqNkv0vN8Dtsr0fQddZBQ3x3PmQhIGYoqrwRqNYJgpo8U51AT8zm
HV3Dip2bHIGNxPd4s1PA3hs8Mph7bYVNDRATDgEHo5RIOY2t1gWaMudPcp22TyWV14O7Rlzx2/Fw
BSawBblHsr45imObxjMoIyfA8KF5dhZEb6K6r09VNRbcMqPqjz2+Dlqnxc9lOx31+feuOm5T8gT2
CoZemxcoMdY8lguGDzVrurPi2XmPa5nkYoyAhEWI7acrJ/OX2/fr3pn4bdCtxNRUKyFINwbt6Er+
6MwwfdCsIgng4RUvi6O3cJpb3Zcs8+PtgXdnSyUUXCbUILLy683am/Pagkvi49I/QzSkrXxby/OL
jM+Yt/Rx9QEJrh+3x9ypKFOCUYHqil4SmcTmBhhMIw2RcuKEKPH3Kid/IT2P/xl1U/IGbRkDhFLW
1h1LXQ2sNCrvWzR73UjqiiDsDe5o4e6BONJC88T6Ykht874zevOduiJQULBFAsi65qXRHfA/9IcD
2vfqXU5xDVgm2qrIwZX8VW340ZZF9Hp7drvbV2gLgK8EnrNFpOvpXMXVxIoapZR1rgze6mHoHAJ5
nBJ+JDk6qpkSCTPzSHMVJ2yP5FZ27h+quzwuwpiOMtTm/onbVfiW87xgH9Q/yXKSPyWzPTy1ll54
q1ZWT7IxFo92bzluh3S928TN9F4ij/NLJZN9M7Pyu2KY7cuEtJi7DGN4ygtY1NnSGB5WLKvXr/b0
oEo47uAh6IeId15Q2UJHci3MpyRXohP6FvInwx5nt6s7y3cQ+TvJURf7sgoaZea3eOaqKg9IDKKa
pmi0ludkpcN9GjSaKDoKXzRQ9bhvznaxlk86qv844ETZ3e2vtXOFonyI3C+wBwpf2yBaHvJGklv2
lNEX41Ntj85JTmLt4ErbOd5C6p0OFYrX9DM3Gz4ujCRU7YaA0pCsU1TMiJ3WSupHbUepaMlyXy36
Iqh4TILb89uLZQVuBbFKbm8SE7EAv9U8qkQZp9HgtQWTW9zVsdaMDxDV1cGzzVkOUeGsl285zi53
dcSBUOMMXbZ8tk4wwebFA/eh/1Um7fChr3FB8JB8kh9tOa5KVKa7DgnmREnu4tWa/pjRJFgWgsnE
vUQUvm1UZEtmS7kk1qxUtIsU5b1nqXMNPBsTnlXVB980NOTmSCgCyRmOQIR7p0gD0ct7J6p8Wyxq
BNZjXtqKIK0AYruooe72dZdfDCU8uIL3tiCALUpFXECAebXrL5R0toUMHhNVkjEKEhsNPSyf5YMt
+JayxnoSvIsACCM461eT6reNMCdFUnRrS4TXTlMSKF1ity54WwT4ZkK13EvGdPzQtW300jnGej+F
eZJfEilPaH+A7SQHqpY+c/vZST7c3qS/kK+bJ18UzMBWUVGisCReqd9+W4WvZRpauRNMvek3kvNt
TkEaykNxKiPjUlfZw1jl75yQGkmkvxaT/Hc2rk/1UtxHbf0yNBO2iZh9yeWHkcJ43WteZs0XSalO
KlLGkgOtPmLDDNhzw+FpXRVpmYP13XlIKfoJ2ABkTepxm6glyc0hg+JgByRIIF0H8ClFPehepxuP
itP3viWAoQfrJrbGdt1o7INXIFcmkN/cK/kiZ8O6mpgoW0P3MUxS49kBNlFS9J4zptv0DoZQUfs3
xHX1K4jrqXW7wfkutZSk3GZMlucFsvmPEGxj6+vz/JRSnS/c2EjSv1RJQeAS6+DhS54Zfey2FRqq
3hKG6tcsTHGMuj2bnYeTFaR1gqoiUKdtXjAPaNjH5WIHvfM9z4v1Aenb4q6sQZTZI0rNrZzhCte0
2UmLYD7cHnynRyu0mXAppmnANbslmOahElo1fJIgpR/sWmnzoITdWUrbj3Jk0/pWykAa8g+lo2BI
Lv3UocqoSXckxbu7iyxaR+RHv57v64OgIIccZYDRgjVy3ilTLOr3K+9lmUQnJ2x6fOj+vT3xvdsH
tD3pkIgCgTNdjzgNOVpP5MVBrUxoEBW25VUxV9DtUX4hZ7Y7lRsODwboxTCZtyc8kVFyGXje+mj5
BmnXDsqihZgCQNxXMzxQ64xmeE1D5W7OyvYC4njwHCU2PtnhDHk1sfSzqUTNeV1F4zYppwut7Phx
QbHxATFCLchryrezGefvUHX/84alEFUXmCABMsFb6HqVulWTyq7W7KAZ1eyBFp8ayOrUuXGktmdn
TaWnSJLmgwOx+2mIkWE8wzAD4XI9KPXwFWWW1Q6ozKRUMBsTsGVjHEQIe8eOQiVsKdqVZHnq9Sjm
2tatFk52kCt2FcBaMimLTk7QrFX6yTCS7jFZE+ehKEf7Q5s3+cHwe9UQiiBCYAZlAkEevh4/bMfG
ySXGz5YUqRXCMWLJLLmrQEZ4fRg7H6w8mYgCptWVrYzquTmoBz9id6UF7AskH6/jtvkp1QnQq5Hq
hx3riruEln7pkdzwbx+C26PgN389UwO84kzl3A4kre0eh65EMcCR+v8yF/ByeOpCy0HQ6XoUqjYL
BZaOraoMWA0MiuVHNiIu/2EuYFnQOyKkBcp2PQpOxVqhDyN7M4kjLmTzQ4ka4sGlvLc1AeHBF4Tn
JDTQrwdRbYxTO4XbcI5L9Tm31+Td6hCISYudXrTcQjNk7hB+aCr15IA2O5jjXp5Kr4tfgIIf3NIt
yz+0tKzSUVvmaMQWOlNpu8LzzgbMDRrb/tabTvpV17K5wmJwkVc3kQ0po50bNfo9GWfmuFj31BEu
O2X4cxipubmOVI22D9DIotdRGiiPKgvziJpKQW2vdWD6mqmej17WWPXzik8c5pgDf7pS1ohOiuUU
r1yf0avm5N232x91L00h1qZvTAwGsn+TOYLKiOuxyYlhKujhQNwNogdeBSia0yUlpz712mB4s2wt
H26PvPfuCZIwHUXuIBgW1186U9XGpKHOK7RG8fsWOwi/wcRVadsP9mC/4mh+BIo0+Re3D9LvI242
sJ7bAFxk3iG0lH3aKD9yS10vML+8dVqlgzO5F3zjvQEGDFlfeG1bwl7TDsmQDbyy+SSVXwuMQhu3
Rtf71HRoVcREHo9rh/psuUifY7N37ifUKf1ZszNvsId/QNf/sUEg5HKedcHuAykBnvh6xVtHsgeJ
JkgQofp2KUt9vP9/ZB073/VqlM0JXse4jSJxsS6IEpxRE9cDVAFNuopd9z6LluRZkv9DPoUGG37i
oqhF2q1dz4y9O0mOuGa1ap1IBNbFM0Vx4/aOfSvgxQKioyM0bn7hfDYbyMSXUKmAKlJcUscXY3Bi
4pWi8edYiU9dpNif27RfgqULW7/TF+2+0kr9O/3H8Vkxwvw+ziTJWwdgF7d/2M6lSSIgUKFkzzJF
xevpoxar92OFQk2MRa7LJdkJz0kypUE2vCIraJ5pkhKMhvbFltvx0+3R34rIOEg6iTVBIgFGvrxZ
loJEZKWZEQakjGPrOWk0PcWhMdZeAn8DiT78Df3M7qJXpRHaKYLUj/esJFkPa98YOD2CGXbtkgTF
l+ganzBjyuMgrZJcnAVOl5vZuX7ws3duPsi05MaCFAowcnP/WDMu0OkkKk6OOj0tw1DcN1IzfHby
GHmREb0Ui8JXIHehecC92QkKaEfQK4aqDmRk21vNZIXC2YAoArWj4R8lnQcvHVf7gH2/M8ovCCQn
HZ+uN/JeTpqno7naVqAseLW6jl1rnWvodeHe/vxvzzt0U4CWgqfHLbctJ8u51WpVN1pB2Dm5L0tZ
/BqnbeoZ+mydZ9Iet3DC7PWPBxXNFtBFQGEEKOZ6x7Md6zpTsC7RQ7Vr3NV2lveVo3wJTbV9rOq1
/NFas3kQHOxc6ZQNIWGKggW6Yts2D55GCfWn2AoQz47uKbh2r4tBbcGOFA1tVeqljVKH71oHzMk8
m8475EPqoDJpYnY23Wvdqv88YaBMxtGnlimgrltMUDzYYWR3mhnkTphftKwZzjjcNgdVh7cvJ6PA
c0WPD1wXNLvr5a5zPU7wLjMDHO/yS0s84aMk4qOoN5OkVEciskfDGdfDdZrT9ewqM4AFZHqdXLcn
ZwTBK1tD6KvJ+OdROsefZI+OmoYQ5a/v/lstKsmlVlqlxQxmrW7Pc08PNq+l6WD7vL1wGEUE6NzR
mD1uu0xtZ2pYOnRmYIZq5mthN7+MWqQBwZMYD0vkRwvEgbcm8xG5UKzXdeBDoREsNq8+RWEa3tfr
mUe1U+RLbQYgoCVvyTvk8PS8uUsyazxqRbwdiukB52BBIQ5tK5t1jjwOAaQRJNWk3sHIC+/kOWvS
g0tnZ0ZCAAibDLr3xHSbUIaaQRFBujKCPJaihyxJ1csIjCioGqs6uK13hoJVS6NGIBlhYW0eV32I
EZsoY3jdiVQhnbc2Hs4jjl9X61EpaHcoIWwnvMqAZ22+U9zFSddOjh6URlIF0oQEbjSp0xkb+SM5
s51bG08wU8b1QgACtnBsGmltH6+6HuCCDc82CxF/jCPjnbwm2RelVeQzJbv14KvtdCZYRk6BDqMa
EtSWMi8rJE24U2vo2JIENxPSdnNt+2Fu6fdjnrXoYI766xSpP1JHSz5kGjBCvGCSYF4d5xxnhnK/
oiXim7neB5Gd5UHdtbLbI2b0aIXT5z9+ZH4VyYiXcY9D6Oz62JCRhCSBK72GQre57LgbAk8HiXZp
izC+3B5s584j76T9zNoInLTYG7/dQfToHBv5Jz3AFV17IPQwztIijegcYoCySMX0x6h/wizgPWS7
SHOCsLweb8rriSMMIjdcgW22Ciznwi6Sg1nt7OhfbCUMnYUsxfbwWOmYNnWeMIq56K+mky+nKF97
5P65zm8voPjBm0uORBaCOs0jIOBbmCqO5HmppRZVwaVVnkOnixAlSI5C7R2wP+JZ3OKIcNPMpqV9
vW5NYc0Gkq1qgFmxdC85dvjaZVFNVwodk8xNdKk62U093+E+Nv9bVO0SlLM+37XoQzzTojEeHJN2
qJE01YroTp6jT6FkeK8ksTtY8dp5gCLN90YeL8GfLhDNYcqZoubL4bM2F1mvNVVv1rYaZAZF9rwO
f9h2G/2XQYSUC2Kg6KJue2hKsxYDIspqgJ/3CESu6r6ZUVN+vD2Vt4cFm2TSPLSlKBLRd7/+CHoR
ZSliBJSWUdhz6cPE3tr3pAnAKFCJTo6c/3ZSnOsB1esBpQmSdzqbFmIXUn+/5G1F7TIu/p2qLLmP
H2O4fsoweqRnFlIvA5lYMscBslDTXwVOV7DBLee166rmZCXUOMkhy3NXI7B3e13eHjd+Jm01UT6m
obJt+GnJ2gDas6xgSbLGawYCwXqSBxcsgHbwoXcokYyFdgBFXO4rnpLrJcG3yAHDhf12EiGFCPWs
9ZWqUjypSecgLGsq5ch338l11fkoNS3+mOmSZ5ZNeXDHvD34/BDMDUQll4RuS+3THTI0GB9WgCPZ
eJlCtOW1xTkqHu0UrRkGJgHtAAgzbzBKUbnmXUj7mq5DBN0fstIlCuPBbeyG7MqoUX9ZkGzMcSF7
qEFDoxCpKAffd2+qwoRS9BvB0W1xWVUak/bQ8w/iyNLxXI0rT5MH/Y9vUgJ9ATIGvkBqsW0xyrWt
VMKQKUj6yfLDZVouaWmVp9t7VYRo1/c1o0DiRUJICH5s9488tDMsGlVQ2ixAgLYyX5TV+neKLZJu
VYHxNGXFvUoMcBCH7x0SIXMuSrxCu0f8sN9eWiRl+zBvdBZxra2HvjPCUxfmWIUr5dFQe/cUtxOh
NxBTxEk2dSk8FTSpXvhe0zCX/pjS0VKUJMVVuedRN/Q/T2R+pWi0iEDQCgLO9dQUlK47aZ6swFSX
6k4dktzNx9g+CB12Z8X9Lk69uIA3sxqVRQD3ZyoLpWV7dE1q0vCkvCTF9Embm/z97Y3yiyL2ZqeI
RhylGsLH7QFPqPvF4AM5eYCaTlXZzF7oDCoY5CUM1EiL7lZtpIVEJQLwajLfq3hDQvqo80sxo8dL
oNj7itzrd3KqoRpRjLnfS8k/MBHVJzp5CpBfo7oovVLf99n415pDr3AUsAljWAzPZWlpJ0gPkYsW
SOQrSLH7vQIOJUrDEqT/Gp9vT3hvfamiEZwJqo+87UtrzaDVy0pFRWpzNcjzLAwoOzAenADaj5py
hCkVH2y7wFxrwluTPgBS/9fbJqMBKIexbQZLX5Xo7A+OZ7GOfoynhhdFWu120GMuaO6al4n4K4B5
gjHA1MbPiT7Zl2YYNVeK1iUwVgx18kGfvEWGSTJ2heKipT8+DZj+PEa8j/RN7O7eCe35Ypvj5A+r
AHtO0XJnrU7rAQGTK9dBTfhStyH+yDh7aB2qtWZlu4xim9WM7VZqnNVFSx+qGW2B/6mVto+StrWC
rIBAWUtrd5+nvHsrTcYvtz/O3rX1+1ptNn+tNDF7jAZR56iN2/aF9tnoDeW5CVPNazTVPCMvZ3gO
oCnv9sg7lz94LoTkHFJeighi2/x2b81R5eidlXAtj0bzOMxoqyt5111uj7JzO4KO40lHz1TckZvQ
CpTsnJmwm4Mx77F9zI36kmjV42zM3cE18jYFxY7rt5E2u64oNKTO84hrJIoMT1PLCUsMQNrSCuTI
krDMbWWp/S+LCHeCGFgEqVtnEwk+R990Ka+OUc7n0qklegbpEZ55bxGpxtMeEw0gY1sojJs4qvWa
QmHWDijUyFKJXtqk3veScYSZ2x2K20IAaMDybo2OY6lNIkPJLYLNrPEbR/0A2ze9dBUohds7Y6f9
Qcrz21Big/62AasiH8DsmmYgmYb15FhxHXRhlT3qcLCC2Qnrb1KV/0ztuXfNsYnvE5tYbyhby21y
uX0YSvNHDuD/ICb6P34W/Q904naoO/1YOklfFJwLrZTls6VgmukvdqWqp6SSTdeG+4UsRTItz3Wx
6q0bGk33YE963fkNDhgXc6mAnqFz1HzNenk+Kp7upIxU30WTE3gwXlJb0SAErvj4I59Ij02kJ+Kg
ruaH1bG+Kc76HEugqmSFBEaH+Ran77Vhvoxq/DQJxPOQJe+XWrozlfJzZfTeosnvOkvyphUB2tuf
91fwuHkFRBANT5t3nfxZdJl++7yUOqy1yyny2pIU/i9n39VdN45m+1dq1fOwhznMmu4HMJyoLEuW
Xrhk2WZOCCTBX383dburfKgjcapWv7RLtkACIPCFHdDfFoM8eFbShzzj0K+Cq1JU6azdJvDvIO3U
DFuYtHUBorsylKMxhAqE78OikvlWKUvz0hP5dLQHGwhuXBJhbk/a43+BVKABy23BdLyFdbNaO0MI
dIZJwPtZw+edAXhh4lGzhsrVjINdisnJqZOJU5h2NCvFvcqWNQQqMX2QqyYUyuOR+4rR6xtFr6br
1KsBHfQypPBVZW3Rnl5lj587wIE3Aw0ZwiAz2eB0guEiO8o89+wonREajFbQ4tETc2PFZkXycoJs
ratkfjWr7Kml/YP2dQ/6dFkQxKc9GagqIgoy5sqROK/ru3VHSQCAaGRPOPZPH8tTgE0pceVFLI2P
uNjrO7tIujveQ5K3VdUfdua02wrE1ciYoLP4+a47NyfINdCkgtoU+CaL60Yf+iK389iOkPDIQMvG
CZY72ZrL8ZmICuV9gHpnShki/sXVKbR4YCjhol3UwGPWisVwrGX5xQTbIMy599fxOCB5wesMqEIH
Wcay0T4TDkRGHTsSaeyE8WhkQadDD/rzqTvTjsIwcF4wUVFF/rSUrqpYamjKgDZJXRSCQAyo9FE4
fpz0zgsk/v/zICEcQam1N5IG6snuhatYQSrGh88f5P3swigdYokQ9AHPCvKkpxuI6kyzk3LQo1GW
T0i5dN9SQONNYE0PYFXNV/br+xsPw4H5hPVE8Ro6YafDdVZvoiNY65E5KYogKIMI0pdVetDtxvzL
7YzTsZbbEzcDtAsLlLNidTzadv/d0SEK+TfmD7Y50FzG1wcLstMXKpu4sKgNfKGUYFq6wlNDQ7ZN
6FCOzMqRa/n9uQm0QCGeJxHwc3MOzH456GEsK2fYqxaNTstJA9W1KwRDdcgsbQw/f7VzQ6EMpSLN
R2UWNfTToWq1gi4CFKrQZK/VUGQAQqnchYGYExcrQ53bhfb8WjhEQPhbNvGgTgsaNLwNkDCZ5pXR
tO0eYrVtmADMdojbulvZhu8TATgpILUHz2KmGC6RajiuZZFmDV5tUlHYGlCcCjMYmCJv4VUYq10V
KODWBWPprX0B7w9NDK2j0g0+KbpFSzdFwKYznSWlFsGunW4a+HCQGjYtKxN6fhR8zxDrgYbcsngx
cUV2mptp8KTVTJ8L1EnA4F9z6Tq3Q9DJQ0ID8RxQtBY7pBW0hQgnlm3WtgdXSU4woGxhhWJ2dOWF
zu0QQEtw8yL8B+5i8TFDEFoDP6rTIjVnJcmT0Q5oKvQgQf5KOKiwKwnOmfgDIFcN5mAQo7IgnDS/
+y8f2ow1mwYFYs2lxrNrxYXsjakmFingLBBW2EApMaCKHdherG/VTp12pt51Pq0d5sdDW6/s2Pfv
j8dBBA8xlFmabNkAiBmSLbRm1Qj1EDuUjSuARStgTQbyYwjS0Mtf/fZPh1tcC7XaaKD3mXDvYy6I
PGqXRQPuywhc2fvPR3q/U4E7woc/654gLlseaAx6AFVVY6RZtWLjdfEQllrdrRiovN+paIjh5kHV
EHkQ+FWnq+myGkKxjTdBMo3Vu8wqk6gGiHGHAtJao/TMC8GxCjJDiMpwuryhVH/ZOAxQQK431hRN
FvSjobgsfBWa3CsJ3Zn9gFHQLXPRAsYOXXx6bqxaAsLAU2SxtENlvryIi/hS65mN1YLsyl9dJFSG
AB8BIQAc83fd1FbEmDJj1COhG10EYY8SgjJM+fL5KG8I+dNoFkg02BdAPxawILSgTlfJq7sqQbap
RkKw2PAHdYyfp1q3jKAboPxDeoXFRTCU8YR4Fq7qhxxA0zZKaJOKPf7KkIQN01Nlo8RF20OYUKE3
cnSNp97Mjc6fGmcKUnj2XXbpIGoYqEzAAnObU6jU1pnLbnVFvFp5336BV1iukbgV02M+xXQgnApQ
ItNe0dGhyIeyvErdARlUpeWdBv1fBRuqoIC+jk7zRS0HDXw3YzCfLSZwe41zvyX4fLbe7zMb+Tyg
KKgbzMz1xQ6AqxN6pnavRiOr+IaOmYocNU2fPh/ljGwWbqu5nomOBYoiS/WDFGE9qGjQkI9HBX3f
bEgv63qiENCDKkJ+tFqp5OA51FYewMqsA8XU7fm1lwsDNdfYkMdMsYZDIWJ+xaciBjMQOKu1j2E+
/U83DvYNSl5zYwV2T0vwxQTSU0lbjaOiPEJb3m5TH/0PF5rDgzuNwdiYykQsRXfVTdeXsOuMYw+Q
Xlba1oA6yGDywAMu9ICSSPxiMZpVszkWL3etHRvV1vE4oqucdwawDRkLLeZAJtTo2uwFjeLe2ySZ
hQFSiMhOhBlwjgQlywUxswH2qiZIA2uNAILQdr7JmnhrcFQBwXzW9UvQfKZj5jDnVjVHOJCpHa9Z
EDtwDCNQK0trH2qTItR0iJX4Wmx5I8kbtQe7q9fZUeZt6efgq4IpXBX1C7NqmLsyVdGeMoR2F1kD
x5WtrCSqN1CY10MX2u8NICNAqvtxDj1iwlJqjkHpWqI/Gl7FkKsaKfRSUrQjUQlGWf7zDfU+9AIS
B6ErUAtANJlL5Y5BLTJ9rAsZGaNdH2ZOa2AMaXVJuQJAS+WlIIOz+souxjXh2fcfDEYGPgMVRKRc
75gWcEtFG9hDa55aar/VAUsNDLfuV/bimVGQbxtwV0HM4EC14vQMQ3huKkOOg5mLfICU7ATrA3O0
/zJAFKYV87c/sy8RMi/uM83qHAjz8SlKGp4dbGDE/Myu3L/xLr+Osgi6ig5UcYPSCeSiTgRVJ5vI
M8Dn+nxHvL+b8S4AfSDKwoRBQeJ0xga3GBQoX2HGirojDc0MYhb15Cc44VbSbt14f1AASAesIM5M
AxnvIl3rSmr0ndSB6zAFyjLpWJWPFPko3ZeKPuFEUMruyEY1qQ9KQcGaTo0BPjOJKhuF5Ibi2iGf
TP7Stml/9FwzjTdmLLsvHureqU9bBdy3FqRAaHl1nkI8OgmY9jW1fsljcGaDvtPytSrymS8Ku22u
wczGC8C7nc5fUcAgSqI6Gkm3cPdy4AnaOGwm1qp67dcuU0KlkqjIp6kTfL505zY7Dk1AdiD87QBc
czp0WQ85HHFyLF1iqkGZgx6PErL6d0aZEYMz2M1Fkn06SgJcr5NJV0ZIIVFntaohUIx4LTF7H1HN
xABkuv9BppyOQlVagcRoggIgjfRhsnq+AU6x3DQQAPIrD8Jzn8/dGY4laqNo1Mz1H+AFlyH9MNkl
FejFRhWQz4eS633ja9n0mBgxhLfxcZOxRR7hSc16AFvKu4aLfLtxgJUkhtvXt7Se2E5tkh5WYPBu
UHoV8m9ZA0zToHdbk3bIXdr8u8nV9AvoQ/XKEfR+vubTB6cpYkLAFpadZJu1jlA7c4yoqQ3RQOvi
mMrMvoutUYexr7BXUpIzoJW5swXOIYQpofxgzpvxl8AawU0fQ9llhOaTBwR3niX7LGXxftTVL/Zo
5BFESkAggebhFtla5WuNKS6y1liJUs89Bxo2c7oyd+pRDz59jk7Gua2OfABgtW6/ArZVghyE7t91
0yb0p6KgnAWQwFDVodEN8qbWHOrAD855qc2hWpOqeH94IitGQQE8aCjhI6g4fZixzCxsjTc1b/QU
DeqIowWhuaCSpf6XbwPAhVAMwq09I8qtxZ3j5ClMo0oM1fdD8txLRQQM8J2VTO3c9KLuj0oaYoOZ
W76YXvhgeXZvl0OE1sA9RHViv+zRrZUTBGPG8jhxaz86g+krer+zeP4NhZo1INyZ5B9JNtJRJKSI
rQGKPp1VXVpOX8oU27qAhpKFnQSPRT25Kk2jI6iKNmifeEY01qLy+SDZPs7h5dBkCferrDdXTop5
Y59Gt3ga1PqQUSLjQ0Hi9GmKFkWjXrH6qMps47Zl7RQMoklW2IRndhI03qGmNvc80edYXCNa54Ie
wTCK0ukdhPgTdscnW+REVQy28kbv+lUzZXEuU86SpEj6l1WwYQAlHPF0Bzpb1cFr1Kuyx7I15E9b
z1JEzAmdGmJDQlkgZG0F1PLhP6NXlTBDcJ9z5HJdU5gA7iVTRURiDA+07jVlDzfBnEIpoawRwYLJ
ctO4anPrQOHne9k3sHeqYYib9yq2DJy/7LVkaXkVz6+F6iWOp7lRBHDu6Uqpba2Y0A2DiQ3AZiGy
TvdphDTzq6gN2PDx1L0pY6t8dpUi2ZnN4FyYrdISyDij7ZZB5ro1e3qglaNLkheqh5fSnC3gt0BI
p+CUf34BLbfV/LAoIKO2BbjRDBg4fVjatoodj6KLBrN2/HSaHEQtw7QS3S2vCYyCvQQRE5T7IR+1
bNrHDp0FAvIuAmgMLFGBHKdM24bEmXyuAST5/J3egT3n4VAZB7EMGPwZBXf6UgjGXJ7OqCbIF79a
ic2jqUNoomlKuzfoWG7dyWLAVHbGjTmm5lZVYWrqVbmyZVb3LacDblM9YaHXgOfBxso5VKO684Qi
1865M9Ovo6s8Y3qh443+/+mTlgDYpT2i0ahJ7fTSkV12NMrUu9G5TXea0qCtxo2YwoiCNregY8rb
3GnmdokERCU381b3J9YYN5Nnrqmin3s0HMCoNCK7QBlmceDUEnboVlt10QiXdrD4jDQqmmTN1uHM
x4LwB6OAV4DK3LKA4XQqHGHiFj7UkpaXUGdnF7CZ6n2R1dZFG9f2BWRoizCFru5KDvoOD4pdAicB
uCgBbw4w+JJ5FVc6xPdgdRKVVvVQ2Y1HEkOFDgstVHE3wiHsMmbgv5osfmoLG+LMxTisrP/yuIWO
JLodqosWBChFqLCcLj88nC19cIw+6ie4kGfUZvuOonQFJY01dfGzQ80tvlmxaAZenw4FCVQl4y5k
1qbC/cEKaexkkz3aVbvGg3g3r/NL2UgGkFwhI4A07OlIkApvqtap+qiL4UOqpnDlcYrCuLMlTcKu
gFLLCNW8IB5Kel+o9RSaxl/mEuAZkBTPkZmHUN5YXi12gtnWek9EkwvQhZFVHJcFXzs8z8zpnHq7
JurWKnySF3OaW5MH3mQswHStC+AoWewjQxKHCsl/8PmZdm4ocLIszCs6EehNn05qyoDGcxpbAHpS
4iQzk3LfNLLbj8OaFt7yi5ynDpBQfBdoM8AMYbEnJ8sYhzQBUiF11NpPFDSohGsVWwrXbGJMBruF
eS+PABJaM8l85xs2Dw09KdTocVWg4bh4Sfi1GXRoqYiSTAp4hhkasVoBTr2XUKKlU41CbVp3dyyd
k2912tgCwDOh0fYgU6/dxjqSW3xuVmQYVQF7Q3O67+I6X0l6zq3FbMA+F/fn8v78819ykB7NnzgF
njRSB2A5bCjUb2jS9iGwwtbKsi8PYWBNZow1YgkcEQBALLJehPJSwFu+izzeqr40ERCJIV67MN+U
P34NLjGMhboY6qYz3A283NM3QsETyJKkmavoY5GGDfXa5xjA8gm87VzbA5nQ1X5RWF7yVEudagS1
7DyDpqYxxJDBtY0g7QpZQSXPKEK1TPXNMCQaJ1YnwCRpe1DYSdWUPYhqqLGPgIfCdYUolVMr4N6y
7JFbMbKiHEL/102OQjPK69wC1iqnGfNLu3a/43eoPyxT8C+taSRJkPesr9GQBgeOYDfhoGGK+iAs
zhFW5FYKsKk5KnmoV9SqIi+2IN7h1pq4sXoN1rq6OvYaUbSsOXTKRCNWV5bfYRWOlWAwDESvIMn9
DLS6llT4HK642cPU4/OPehkWYdohmDrf/TOz8/3x7+XmYOZWG5VNPwaqUbSbwSPwYWq1zFkZaz6L
FkuM8AvleyTraN7YiyWGRogENLtqI0BcaVB5ehxAxrcAKAnN/dZR4gCan2u3+5v+1+mooKjZ8F7F
/Q4qwDJrES0onoB2Z3hDpgAempllEVQ2nY3H+8m7srrSE2inDjmwvjF+DIVDqr5aTgov6UmCl5LZ
Mn6GCM80hNLO5GUnisbamA1naWTqULiNaWwXaOmVUxuO0MyXO9uj2a0EUbcnSgoWd5h1PNZJDW+H
MPZSaKUZyM9HX8mNET5CSP70AA1ucOydiidgRSNiFJEzJFkBoQhNhfo89n9BYA42TuHgZobc0WKU
r6pZ9egt2c3OnG0tpQorLAxjinsFHzWc5Kfea3AvWGCZfL5z3jrPJxPrITDDVwIBPlyxiCBPv9i6
42qltKxAvQPLmSs5Os6VENN1NrVFBVJJUxBdpUaNb6hI+Zbz1uComHHleSohS7VTp775YYgpAzIQ
pVIiqgo6TTLNHYfEXS9uBaDDV6rWd6HHJsZDU4ttbQPFK8xT1RvFADb3bN8w1LKprj9/vXe5N44h
bJbZCsZA0xELcPp6aSoMXgiaRRx+2CAn9aaYAtNQuutYeooDr8jMa/1CSXFPlGDN0aAfW6/02xHk
sbBxTQ2V6rj5/yHjf7+O/5P8wMlSyqSp2b/+F39+bVoJ4G3KF3/810X2ShvW/OT/O/+zP/7a6T/6
11X/g3JBf/x28dKy3yJRf3/hWVMv/83Jr8BI/36S4IW/nPwhrAHRlDfiB5W3P5CT8rfh8Mzz3/y/
/vC3H2+/5V62P/75+2sjIMSE35bgsX7/94923//5+5v98H//+vv//cPLlwr/7v4lG17e/4MfL4z/
83fkeP9APASOIroSqNXORI/hx9tPNOsfAG3gP0L1EKTCucNfQ8o2xYD2P3DVw70RguZoLcKF6fff
QJF9+5H6D8iMvV19kNqAh4n5+38e7GSx/ly831BsuYY7DWd4mjco9Z8fjTIrPuB/73ATw2A5fNKZ
eqRpX1xzR8ahk0CuPBeUhtyxeIMDkY57CP1spc7YTsgs3g5MHaNSB8CY5J25gbou9t0AsklRth3p
0P8LurjIAp0ZIBfPmFPZUdu30k4L3B7dcZ67bjiYOoP0ad6GaJVSP/FyMLPVdAiQkzuh3cYuEZTN
yGG49WnUdh9drbRQJ3CTV1Bemp+DV6Cd31rmtu4EIEnZmPi9WlVw1bRxJuV1B9l7COltbKe6qNNa
9bXklrN6y72+DS1EFn5einQLNw2XFL3S7WbVozBB1+NahXA1d60GVy88AO/0DEp1gK+5dwk1zE0v
TEF4N/DvaiNYGOdmtanyPPFxmzVfu9w1DozSdqM3IBpYMJNGwlQqQeNUzYYV+gvyJWXDuZtB/Jtp
F31q1/eSSjMEPnY4lB5tj8VMXldimBAmknkYgo8EUHD31YEDdmCZpepXfQeHLagE7AoVpMvMsKDi
mMaDr8eDJB4kGfxqpgtBbLsNIQlp7NDmf6ogzHqR64ob1hD42Xx+PC0A4X9upMUl6kgn6eSUaEcq
YGJL7ItchON11ULpS+w94JJv0/oAKDTKg6g/EXCNUIHK9ohypv7282dYHJF/PsMcMv4SfeYKtJ3p
2GlHRzsq5kXmHOi0TbuOjMyF2PjBnrUAd663S+C//fmYp6nBn0MuolAvhuhZo5TGsTKGwYeviO5z
WeQ+FXhzW+/0TSzGPlRSjYWfj7jo1f055OICgDBJZ3mKNx3dLgu9hN0P8IqfoNqQdvmFaWZhXXmX
dWOoRM2LoHCcJ3jI5SGEtJs9nUx0wjeZ5ZBBe0xBMO5o4pdKDoy+0zwNSnvAJ78yN3M55NzZsmiP
OpxDy6Bm07HsWIBwYLAyYgZOBX0kdrC+izU/hDf+zrmBFsmR7SaGnerJdMxhG0Lv+4HEJcS7Bfnq
DASiJIY5R+thkx6c/QBlYMXXG9J9cZRrLqB3cNcWK5f0B7thCfhjnDXKJBV5NDeNGwjYdBtHu/0G
v4HQG3afr/8CefLH+i8TeFcVtchRpjhq7kZVQ88jmn0BZro/sKD5aYAHYPv1sIfsNck00n1bGXZe
tTOTbC+S31E2dT9ZoD0kGZywSMcIG72wQW5iscvmS40OxMF21xLKN/H8c8MtPyxUUFBL4dNRRQQ2
WS9ZfpUbIXWh8xLx9BIVcvD47lMPFQxKhAp5YAu6usRco52/Saafe4DFZwYHq6aGPcJ0rCFWx0X5
AOmkS9SPItfKwbvJ/dzZ9d6BNs8s8YKmQ3hbmCiYOZsOPKIgT8owczeJNYCZyV/QWHcJt5ywKg5F
/eQZNICuU6SO0xGC5ZObIe2yA5CuopT2kdFzwBd3rtgp+ZE1t259rzs9qEaHboIPWbNX2gem3gqo
WNfGTWY95lKQZHoYVGhguzc6nrDRhrDIYFCrQ5pMXhkwpVfg6i6zVwf4eRbv4umrcOFErR+0srnO
m2QveX5IlRhIRo7W3Aaq+AFKmxB9vE5MvhvZEGQ1GG3ZLmEXvLa3o9WTcbjFxTiMF4Mt/DZWd1aT
YaFM6Vv2nT1qj9wTz2OP85YNU2hw6xJoltdUExcd2jQrW3O+Y84t1eKgUV1lBKgKe0WwBjJV/WbU
glQDEq5W4Qt4oVVPHEUa7A7P3rvIWh1rwPyAhV2tQOo/eoDFAYRmZkZZibVkNkTpxqAejqAvrByj
byXPM6+3xDIWmu21zOv0Y0Y7FVriKYQd0UsLwQ6LSU69PnL62IoaTc18mo/63gF5Yl9qhYe3HaAc
YULnUy/5QNypgFR6bDtbFgMX3JpgpUIME0T/Vql81jdFNHk2XLu5BrCf4Y7uxgRX8rXoAR5ceZ3T
DP+P42vJAJ4qxXZ5grnCCSl7iOMawFI5pBhf/95usBaRSCZkL1CXwEGlXOswdxhIbWaE7uIytB8a
PfFZEk7Vft69srtQjedRv/l86Ld3OLdSiwBEc7jn8opOx7EUF5Ph+YDPhx4a3kSkqIS5/fWUWztv
aIjZP8ApMvAAi0P32rcw0eI+Yd1X5t1O46Gm7BkecSTPpnB07i2UhASMsVQNrbMiIZMK1TWx6VQ4
WSQEStFH1sfBaPabtoOs4CwbBC8iN0mjZsgvcFfs864gVGl9rcxQcr6ckqMWQ20ehMHiiY5H1b6K
Rdgadyn6TxUgcWYX2qk4Ch3hpg4161XJidPy3Z/LvzjXZdZq5sBKeUyTDbhLz6jJhGp1g/A1plir
29qzSM+D3iMmPTT5FV1DBHy07xbneZYOGnwycW12QLa2pAS9plGuKBCuny/+W1/m3OIvDgG7bzmU
+R15LLQLc3gFGExrth1xsufqgd30WWRvnIOpa8QldKPs0QXI7vMLRd1QZFBqgEan9rN66mGtppN0
L1YA+4uW8h8TvlT97ROaKOi0yiOawcTLnwv3gedRNfWb6WdRUB+WJ77XvRqX3bCx2v0kArhL61KS
2EP6sWNjYLH9BINz5yLTSWWtVIwXZgl/PtcinkDeq9alxDkgy0cv3XCYi8I+FiqOPqqgtr6ZagW7
NTBAyHRcwJJfy20eP8xoVVi079yYsO7GzJ5AUw6oTdg3FzBveRTbz1fzDRp7ZjWXjVLLntJqdC15
jGM1tJQLwHMtfjnJAwX1v/8C+ldjhChC+yn8fSA2u7FpaEmSths1uzRgQpGCigAExEPdbC1jz+xA
qQ1S1uqu7C+YtR9A/s/4NasvATAlZrOGevtwXhcfWK8xS4IhgDMoSw/UHjeO+1RNO8W5ydStHFRf
GJcwAiHApoVtZRFJj92MS+M6Gs8TxB2hPpY/TwLHsqy3Flh2adwSy0bIBbsJ42ZQHF/tlTWK7qLD
8ec+WHyXheI0zkBdeYTkHDRnZaQBYpEE07fuMg9EQ1QDAiqkvlSdL0lOQP/TxpVW45vX+Jk1XirS
p0ZRK6OtaMdm3NrdBqyKJvY1L0IZog1a0Mdw9oZS+alfqxFAbpAyzJIAaq4osmohvcj7yOt/qvr1
UAQ2CFLeDSQju2rfthEMvRr4wyZoymwBN3Rhl7SCpfhoYy61pVMBo1WtxUOD3IuL4mKC8ulrKQ48
DWHLKLTch/vRZb8bc+JNAcjf07a/7X2YJWWAiDxou6J8MhrYIgXqdYz4KKpRCE0u3eFa4I35ymm4
ABz8sazLhhXcZoGLMWPtOOwlJBIbPWKTHSTJ10GEBtoFjfEq+uvMqneNfSiFSzrjWuyg4DrAOGjl
7FvQ6P94iGULXRugoZHpmKu036heYI43Orb0HdikRKATZl5lx7E7OGrIssQvvn1+dLz5753ZVkuG
CzThUjeniX5UvUtR4OL2YzfosC6SjAqpM3x2F0B4oJAODIV95dELpbkebNLhzH3Qh7vEC1EcceDy
+gCJVf1m1GBbQlroawGLoigBStsA4Jv5U9eQhAUqeo/W9YT0x9uObDsOpLNJMmf/P0Ss+w7c2YcH
cEQqcZ1w1KaukltodbkQxptWFtuYz5Zzb7w4y+1eH/u0whtbXdC2ZPgqlR2tIrkRP/XWN7QQiUI4
WqS7c3vfe3pB3OFe0S84cXK/0kn/kJPpsgW6H+FoRsaj6fjM9ZPi/vMV+ShlXpLVMpRSnQwy0XPu
CvfTygkG+sCIcjFuxRTqO1h/8gOiahsKOmtlmg9qAUv8SjWJFIRijDmKTQrQrPCrsGfw/gzA2cyj
1vQ7hdh3k/ul2GBca3xE77D1hx+J8PXtsGsMnMs3jX2lCN++rNfy2jfftHNrtThvq7bsVDHhuZoq
EFsdzq/+tIddJsDcXhq4uwaFRAL2wwN7LC7Nbb5BKAYGNvBl6hWsEeQWSOr8q3ZIeDjeydC+q27g
c35pK9dt/mgwNKf8lVX7aAYXaV1SjmrhdfPXG39r4SHDLpDvZD4LdA7Wx95IgxKqI3fppjRJmZH0
Qpk23lpO+UG4uER/FcqoVPG8ZdpkNuq4ypX9RK5h5pYyVFuDhL1o+LorH9YGoWuiILs28Ae5pLpI
X/KKIyBAC+g4OVv7R2zcie4G9q2iJFBlD1jQIkQG3SoAYcr7m9+HauK7/qVwqvcly0uAxo7yZm48
BhWL0u8990cCKSpInhjPFCdQ4dxK+OFlKxHgRy+6CFQGSDPEI3jZR3N8BoTbyzocB2tqNR/sHXWx
d8ZxoI1d2tjlsnRw8CsFfAHVry0HCBxipJumjXGkjvnDyl49v12spfCaN1qlnQH1eEwuvVcvvhez
KyCxDYKutfVDf9TvMhGkUEf7nsRtoK0EA+enEO2g03XjsWaKGA7nR0dN/aG/TbsHtOhXTvXz5Vso
/pz+ckUIzxMMv9y2vsZoxDvPI+zHn0BIgo2DJlcaB3NX9v1x9A6gbbLe5nXGtaPFv5aujRZHQnQU
93JVRZi5Zsr1Vhw9N8xipuCSZiU50D3H0kZBLi16f3KVC6ZkYeG8xvYEiyz3QoWyKToqXOlCyJ8R
dzauap5of8d1JdRR9HTnuEls1Szf4YL3efHNqVqS9iXaTKCf8cuMBzz/0uJUBV3yRkGabhSuP6Xf
QOCtrMSH5TeJAYsOOmlFmgUbEjfyzKe+CIfa3cWq/lIiiSh7NKe2efLgAXKK2jUKnaN8pvk91fax
rT7UgwbBYJtMom+Jp+8LLd7k5WPRXRUp/FXUBpK0NFDMHiGrteae/kGg/k5VtxIl6PTKhA6P8g32
aqUyhsjmod8LWwYWjvW1PW7ZRWkDOoJ2304osz4H8uyWQP7h88/sg69syalQOQU4JsYjCKr7IwgV
eTRrVfKuXhngg1YCUFenm75MSwCXHLSQBl3eWzLeGcl4LyfQu6UVgLWJECoHPRZah27rT9IIxzgj
mvFduhMxuLFtBwFcRhFw+myidgoRoV2DPuDnr7+AOPwnnoVq4OnTgQfemUIa2hFOrECDPjlb466/
yhFJBEb1bDdHgKpBr0+PUOGNrVDcoWKtRRWMOb7EjMD50BtI9fj5w8x3w5kv6h3No+Y5WKtCO7ry
hbr3wlvbaB+cO0voYOY2TT7GrXbspB9re4r4BwpRvbVj3hdoh4fVmnbC+TsCkL7FbOZQ5eYj3oCh
hZCmoOYa8OeAbKYsN2V6wcafn8/UB0fcsiuUNr2GbiD2VFk+G8N366aDIXqQ9iv36AcLsfSLUKE3
rXgdAoZi1H3ZGn45bD9/8Ddc6pk1XtIo80mBm06GK6Apg/wpgaHtraH59Co2niq5oQJc20D0YTz5
FkdMcpeYt552gzPN+dIP9/o2PtTlpbhCG1IYfn6j8c1khslP9iPN8DEFWQyJdH+fNz7bWiOi/7vP
n3uBt/3jO1nWmKvcaNvOq+d78TWugI4BUm3oSN0EvSScCUjdP6y2vj86GJcaaHmcQWxJwVfZa0Fb
HGkeMlh7l/amxlne8l3mHfU7t8O1tvdEFpnXVBbI5bZ0pY7xwam4rPC50oJmO0XrPR6gMNUz0iuX
aUe8IliZzg922DsNCpHAFr3w1GMJyxtYO3SgGQ5getqXGaRlY9BTtiO0aazL5j617muxUk5/k7c5
s/2W4qgMfs2jXcg5LJVAuQq/H2AhQZSDR6bpNob3UiS0QPCVcsEH3+nSadqF+xrVIIZ0nID24/JB
aXNiPVgQvPRW+kQfrNQSTAp5bJdrA04cKq9tVOIyBG0yVJw1TbAPEBBQDDo90kTT89ZrGyQP5XN2
TPlhjDfOc989xHqQIrBAKiNSsha7fZBXW0t1J6nYCpy3RpxsqNNNoXuT53A01nZT6rdWkH11rgqI
Ik0B98uHdC0u/WhbLCtgkOJTCzbiVOqGby8GjaDO1dtRt8vbQEcHeCvoY/wM2bnPd/8HVULQok/n
1Na5VbY1hsvd3eTtLP0naMNZHZpF2Fi+Cqn7srbI0CSk6IBtMfcwXlMLeFMT3MK03Cs2oVVQ0GPm
obxdQE1W2zdD6gNCDL6mX+iwCBZEdBJUjiMq2jl/Mo2XSoYMdbOu/fr5a3x0Ji5rIIBiG5MJM3Oc
Uu5W6/8fZ+exGzkabOknIkBvtjTJZHp5syFk6b3n08+nnhmgW7dUAu620J3KJH8TceIY/mKwloGR
22vlxItXwMhpfhPx/LCTvmMfUljiWojv3iFWnDnxxpswf5qte/l/V3p893FFDd+MaY8hmqymoy2X
0ZGQpl+26E933j8Ep3/1wsR0pigvaUvNCuf7OihvRXkTvoxkuFtuj2+yeRc2F725n0p3FRyh9ppr
c3HK5qFq7k3kdmXxaKbBbOyGEB3ehCP+aJfrjpz5LNpN2mGE/aoG8xefORK2mOwMRrGv2w26PlIf
f7kTfqhtvrOLKx2/Finn6FzPfXSn9NcLE/hko8AC+I2q/dO998+//+tJVZ0+GN1A6xYPxtWgqG9S
fCfTwWnbwnLm5VO1SI+c4Mw30lOXFNeDBg1HuHQykxqtOtdWeP33ta39sN7+IZH865sMpanFPTTy
g5jttQWkHmOm6rYZrpvlTCLRF9fZMR7Uswy+nKSQzvx2WTfVSa99pd8VMYSgtXPL/Isp0Rf2Ao4u
btNzoX7Uab6BVZimfCagKuJq0ysq0Y67wyo8DJadqn6Cy+mAQwo/K3ci1dPlDxG4DDN0W82PqUGB
NCW2ou7K5Ng2sztELuHzngyeZvYHUX3++1P44Zb+7hOxqAvSo7Blg2tvYv8URr/siB8urX+O4X89
XGiJEb5DPNy1IOpvW8Vbq1rs6Demzw8Yxj/n1b8+Hl9DVCpqxscrGQ/wyWhjexyC/9Uz+Q6mxW01
pgXZCgc1j2wFOCHVbv/+yT+t/u+Y2dx3vWJGrH5pGI6Z0lHRxXSi4dlQ4PVos6d0ZE+Hd7Ooe82q
22KouJoADF90jl71B7Qanjr+0mL8sN3/h8dF3BBFgVfloZWygyiPTjdX3tisqDMzt1XJHe/mXx7p
n9szRBP/vQ7Jqh3FVkppN9pNU7Anth1K0I1Ue2a/G37zi//zjkYI8t+/0o8ZTqOkUB0U405R78dw
o8BDKM91/Etx+ecnhlHYf/8AGsYBrwT+wCL5w3XImNPixm4YjGBO4PyyRn56Vt8gtHktUyEix+WA
BBXiyVC9xLmDbdC6Q32QLSeJ66JrfOaEUcnkofmULReub2JBHdj8/Tv8MP9HjvffH4o7mLJOEt8h
o0vD67A4G/kBqMaAD4LGRbwnv1e4r5LJTWd/6B/NZasz4yyO5mZMEBsFc30UDhAU3v/+hf65gv5n
VY87w3+/UEvefCJOXE398qBVOMDtxQpqM0yYVX9uzAVvjG0SY/tYuKnG9FneVeZ2EfbGfCu+YKSe
oK/4+1f5gbSMT8p/v4pAnEyEnE08aJN8GaJ2kzwl5eJg5bgdiXlTpmOqHBPlakltPQ/G9B4OWSEF
Ys+9cCxERm77sPwtyvaHJf/dqmKoq9gKG76MsBC9QIgGPs12ajB3gdgX/wIW/Pkwxz/6v7+YqqAY
jZhTq8aolBTiULtuUAsVvxwOfz7MSS/678cPawbNvOY3lAOou0TINHzUWPsl1OGnL/9tKScQeMph
5JQbQSGyOYDHbsWFW6e/NIA/fPvvrqAyhjFiOq/KwUzkT6EPb2pzSZyyLt/+vt5+aM/U7/a+RgMd
S9OAtlpmsC/QsmD3gy12go22xJk/TCIwol8W95/LAbRm316FuYzSmvTKQTCLYWvK0+rgAv+rcf7X
EfaHXfxdfpmp6f8DHaBZm7t2sxrnwre8EqYakrPUa93ml7fyw1v/nuDRSTP+4eoA+kCdtYqdvegn
c0ChWP5GVvjhmP6OoBmp0UaL/NU1h/gibFvBXWK4UkVqx6QbtAw3019unR+6MOw9/vtWFiQ1a2+w
/4zpZk7csH0ZDBVp9IhLx5PwKMyPyW9MoB9uuO+0UTW0tFyNWGxl4tJrxnXQF++DhTMyloi5+/cl
/cPL+Y60YTuL72DYKAfiBKUXHEkKJ59T3EPaCWVfXVjjL8v5B0I4wrf/PrkRZXEkYTh5iJ106mxS
0pARPOahOwyOVbjQXV2FcXTV2FUZqKs7jk9lG7tAf3//pT8wWogy/O8XQBzc5YT+rYcx3E3VflhE
8mHtuvREhiCDLeNFscLJ3CVzUITB8sauHqKPIj/UhfjL8vkH+frDrvvObcVmv7Dgty4HZA7MQGyp
Tt1pxZgchfUhnb011J3MXE9Dfcr656UJ7QzhqFQ9FskmbCpnzJu7aS6JNGNOhHC5XozrlGxdWH7W
HHnt0HgFTqBFuKUigneVc0H4OtQ8qdjLde0V6ctEk1PCYpxET05uO+N9GTZ/f8L/wEZ/+nVfZ82/
WoFKCk0JlRKcu2Sry7cdjk1NWZ7liBy8/A7LNvRbF1UT7Wa9LYnJiXXZ1svMy5PyoBvruWluGWLD
h2WF9Hah616kAG/EdpHODkwKgtpqtbJHqYR4O9tG7KnDael/y2b4Z2f96ft/u59MI+tXQ5nQoYQ9
g19yJgjYXAlcSAmKlm7NEbpVx7LVNObqiy/H75lwqqv2HR6mHeVva/YyVJK/RB9m/lBK1IXBpAp2
q2779EFIzwNETAiI1k2Igp82ImGmrKXTvmAT6Ctx3pathLnbSA96XjiiVp7VysfGBgedKyX+6AXk
0zH0iViwi/JxbvPjKPi55XXStl/4uBgyslIeyRlwjNbTmd5N1S/N6Q+H0XeMOtUXfWg0dTmYQONq
FiTkIsFeqphfLrfW+PTLCvqhhvpuXJLwovNJg7U5utMRKYO1yT5bH/BY28o+V0Zn012ukukMPp5B
j6PkoXZCDCU71VTb8iGjNt9cC7kn2912jJ2ByMrdi7gdT/3kFuZvR8kPp+Z3QH3AowcaPwudcyQr
X1MXadx59US0jm72aDh9z7SY+Yojpa5y+eXZfF0xf1id/wjS/7W7tFDvxWhORTqeejdN3ZW6Rg5k
zkg/Jw8k1Ub1eZVup/pt6DbiVRM6i4kR0KMqzXbXVw8Y+yKsit6GcHUV2leU6yPZ8osT525B5awd
01jf/v27/lQofWffpjIzWEFpxIOE7Uu0bqyUZyI7psyw1euiJ4vRdnqp2if8YH9p1n5qlNRvHWG6
lF1W1oxRxspO/YlD7qTVPIRgfFVvadQgI0Mx2i977da6Kj/H6zZ31osEH9Wv9tpvBbT8zSDg/w+v
/kfmY2eqwEK9DEO+SG9V0boSl8dayF7LcbiqFL03QJViPJUzAMOVIbs0PCrSdUJqO44QbtuVx6qJ
XJm9XF4t4cVMNlV7NVY3qYYiEcU4IV8OKlFbQbYUzfMlhIqWFMs7DtK7PlpOmEJszaq/b9MaqUQK
d1JGYpZ13HLYGndW6GBJti2Tdr+GvduME7G3kTfBxspjTwkh2oj9Na5zi93iQOOMmKLKktvM2JjF
UCjkoCwO+dAcJ+umyb1OEYNuYh+WZkzOx1kKvX42ca974eB2+3DaDGb1MiSBqI2OxM/VzKc0VYH0
IKmLdji8FhXyljx/WpC9l8Zn1Flbc+6cjKwQl0Mz6zf1/CAWG6GnjavMNnXyKNumGZYb8nKJ1RzT
A6k+RUXce+YyzZBBp3qDYanXD/OOG9FsA/ReOyqC5zDK90iUH8Y0d62svNPi2a9V9SlGYI/P9Gs8
T+d+jgPJ8ocajlpfivgLEAw3beUuPdRJWwSryppd5LRcIXck5WB3FebQ5D955QrFfbAT+SnL/ELe
pdF7RQacCicSo0kM20zOqtI2xulsquOX12ct9lfNpD93pnKyWiv1MTjUC88o9PRtLOTmdaiaAjO+
BtJ8ac08QUMrUcAIRDZG6FQDIUICUDSdQVYGepOxNfgvRxkLfXXE24GtzijeKy0IukL7GGMq/qhV
5UNaPPd5Px60TPOlGR/pMTO3ubo8S92SbytF6x7jGMq0pZafa9X469TBYcUi+iaMz9Nw1+rnOO4c
ofQgSy9IdJpxC9ebss0o40tMVl5oeUrkZ5KThrulJNN3LBCrmtYAKBC0Mdr0q6xZGLG+h6otJxeF
lKt4n0ZBkW77eje35456JybkTxlqfIY9MIYxIrfVFnsXHiFLN+bU0l1c9WfyTfvkoA4HcXEG9Qpu
cK5u6TYgvZnC9Tgf4o75o+5rrUPraXj4AypOmN2L6xHZQTFldtGKLuYvobDsc7E5hrBeClp3WGYX
c42vLaSvi1HbVX2aspuadWs8LiIauS+7xBvNHA5V+1E0HzN7TkXyEskv9cwiUcbrro99M1MfwG5C
PTKoO4XZTdQUJF+MoRLjBoQJWcwel+rbUr2s4S1xbFVglOIZtsw5b6VjK7ceuW1rsPTRwyCZm0gX
bW29zqRTMQbTPD2vWbXnZywTQJUw+FJ3HzarM1r9HqdtBlPWblJCK+hL+UZZ1Gvk+8qtSfLQtkD1
L8TYZ8z5XksbV2Pz1kWJEq1MAo2loYKZtBDGUruu8JHPH5QmdgmLuoUIPS288xgVfmPgFnoaVwLo
Mb8PCKUsxsKbsxox06aY14exqdwJreJoCVRU9hydhqd80XmoxXmcsAsQIKXFo2tqZE1XwwbDebCT
3hNYKlqebKjBGfyjvJluZyndtDjdY7/iVEbHSxKbQGrcUvbEr/E2tKXqUAplBEf6KBjumENMFthV
yOHcr89RybGaD6UGaVi2/DTRrE0jdtVWiRn1Ya7+1NTqpZaX8FBEN9N0HpqPHtdFTBb6xc+aW5O3
ridjIPQuA1l2Bw5rDmaxTqfsdWGbmCUGNMNphSZuJs1BiPOgaFM3EnEvaRPrNsRHwR25mBRBv5H7
Dkq1kO14wJPf5EeJkiry4PK3B4OT7SyWbmlcxl7jdIUalF+JeL/kz4wsTesGEYo4vpLRodmC4UfP
ueWLyxZlCHyOVCdk3JFe+T+bNUh7p0YwYtq4vUmMQhj8KzZGka6enCYET9VBXO2ouK6kSwKjuPR6
yvCo2ZjSvg+vhPUzxvC1KN8kLAN7NB0GhPhsiO6wjNoKaR7ocX7Xpw2k96yS/a7YxdjQN13hmyNZ
gwrEA83C7GDW/Y77alBktBiZ05G062SwrKHoalxpGqfgF311Hym3nOTJgv5qgQX3rFW+HpFPTpeg
lkRushkdTdvG4to7ZUX+qhL1/bEpjeRVusFcZdaIRYXeoDvyFyLIvKbwcQTzlxDKnTgbjqQnNovH
izqsVqvOaRI4A9Fl0mR3NXpbMNECG8eucGUz4hBdg+IzX2FfMQ+/rslNzCB7B72ON1qFoC8tpye1
G85zD3segjr97eKV+QHdXSbnYMSbdPQGaVcrWAl4jQJMCe+s5++alhNPSc/smaf2kmSnTvKtjOIe
SyHhWK6BktERqR+KmJDx6i7VKRXvilWwK9q9fmfontStG7W9g43oa90hUt0orrcEtV5p1akevS5+
rlW6vcVJ4TrO/c16NSI5SPvrFoegsEVmWGIl5ZoGllOIX9S7ZeE8KueNDrmnkwcMEWa8OdxBfDbT
d0Oy+56if5N8DCaHxGRLFedUbmcM3RAMSEFlKQ7WWJLkWe1tG91p1U75OioIXjxW5V6idShO+uK1
qyv1j4VqV4ZT15xzT8J8U6y3FSW+OrhjGMhREA9+2W8t3SfOtn1coz3IIU5Z9hq/INfbmLJ1sPTm
2JkLDggTaJwh9d7QFJxD6XJdL1oQ8UZrXK5Ueqm8TvpDigKsbNtoGzJsc9Rm9ax13qVTuHiR2HHF
LNkZWyu7lGKCAfUX8zluvQTD9kFJHVIet1GX7+FS7savhw9hwpyyzYDEvVlh/lebkYO+5l3Qnvfz
vOunyJGwly+XUw4wPDbGpe0dq9/lce/Kc+Mvw1g6TdscsAA76ZiGYMJ7bvqDLNyESr7v5BesOEpc
me2yHy9KIlxmJH9NwVk1a7eDAXAg7HQhPoYNlOV5kmx1dlIzPU44PXI8lToi84qMS9moHGtdqKyk
rRw9Dga4wKB+xTiIHcUeRVlMsOBSzMXrOnLhp4bipiQkTonkdFblqxEpvCqpZn1HNK5iD4pEfbGK
R6Nm/2YBl4ChQp6q1p26mBts2+2OzNm4mc7z9AjSazdq54gQkFsszmUEq0ulOrF2sLCptNmmewuL
+sysSfOVTlht11O3gT+E2DbaCHS0llBgRCHGj2VokIHyItL4AqnYq7WzjCtk+r4VySj3vxZzv5nD
UrXNq7b1tSLc1Zb5uSiRQtK1cCmIWKzFFylF0pfwqrWx8eV64omp9/Nd327z1TdvGERrmmlbxp6B
cUMVsrbPyzL7VgsRc7wvrGdZvO/Xe3WhrPPq/GpFHkJIx4KuLLPVMIgnq6EUcGQ9vZ5k5WOE+OKI
aJmgEg8M34pzk9THarRkWykJ0qxZsUK7JWRcrnyxSN9Uo/Fiq0c2kCUU4is+ObgLtKXuTTl+uWJD
b1dO0b4pi+kw6Z3AhuzjIF7m3ahQb1lSej1W0lHvl3iriONTxR2+hSdl+VX7Iq2pV6bWxzxjElCl
zqjfpzrlOyN/wNTkgosNCmapeM1SGpOxQNw7aduV+LwuZ5a3DDuq2aAJhX0ppdu4Dn002fcwwveq
KvjLRIkzlsmnYqFLi7qAdCfKV/NZXAyKNJadPiwRp6V4qKvyxOW8V5jHd+1hTZ8T60nUOCpORmbF
dsaGL0cU0MhJMq8GKum0zhMajpJxhoqZVESbrLP6dbADz1hDfJh7c9uGyrk2WjJcyKeui/06W3B7
aAbacJNjhlYRqm6XtbhV+2oA61kOc1RskjVxtOWBhLrneqZNk8p9IbGhgNVS7SPtnmIqpL6oMaaB
SeA1muatQ3eWk94RlU0sv3ahaJtKeSNI13VP4tp0h4D8UKj5Ze4jmAomn9SE8WngL8jdgqIsXyja
lIeurZ4WxdpWXXZfxtO9DJoxy5dmOMxl/IGdImYIiGjRfo5LyL0ISF8IsIzI8bmNsEqQWIE3fWjH
7IXMy+oTJ2xFcGi3/0rpljaL5Rf5jUU7QK3xtXdVMsUteSuVyGC5/XFzj7d4sdwaQxM0Ccduo7mL
EHmZ9DKJt/riDimCIlX6kPPhUZveWYQu/RjnhxMWhdfGqRtmsxs2b/qXcYvyUY3eajSHhUKum5ID
WfS20H/opmBLWI+Ud4p5VSRuYaDIAc+soF/OIIJK+aRo6cUKJSReQhYs0FEafeGMG23ial1Zf1zj
fEeM7l2TYCDcFVsZMyUxclv4MbnmGtbOoE4kzSZyOVv77FnF+a12EmgcKU9u2NaJpya3oelo5SOR
6aZUUiIeTHFbvDJnaTWHJLS1fJqUR80MqBLW2c86QAVpl0xovbp4Z1gbreGmpk3Za/NwWSfzGEEU
hUokdqUrxMS29ZS0qC7Ijht7u+kzhBfURP37vH7oFkIs5TFc/LSt7BZWZFJEnpye1OZFh5lkjikK
dFq7cSPqxwz8EV0FOto+2zTGTq9OnJ4tN8yYHhRIbOKVjFaBcHT4qi6ZzraOKFzFu8t8jiLME0JP
kANNPBjhy3IXN07efOlZCnljrPfzuJG63OmBaFa3k4KaDdWcQmWjhUfTQj/r0OnUVHy94A7GqVcK
ziLyHHqEEdbJpApWs8aTMg0vAn9oM1fKBoS1HNlU2V0RBREdl4LTcUS3IGdsa5HByfVSAl32br1E
R6joftfTUcz9TujjjSUhw0i+gIQEnWfjRf3Hl4dmki+bhhCJFrPUpPXHyG+1HCnDXavCYvYLyTPy
kB/R7tM8cisyz8UxcckyOE+VEWhkwHO1votR7y9Fu+VqvwiTuhHyTZgd+/kxhG/clnmwEHGp76ri
0+DomUvaDk8CXAzTQGbMbpuZR7sSB0PzbKjBCCelWl66+qJmzBJshgh9G6ycALlN9Z2NXr7Y5Qdq
UmJS9PuiC+T41AuP2NP4wiQ4hQkXVv369Y7Zuxh7mNZRyqmMwr3FVTtW8M/SugKyqrTkvcg7EjdJ
dh2usHyfnrRGnJ/UsOkA9sxB3QlCtVGm2U/L3gOfaJw4zjY6VhphT+crQ1dNq0+TvRaVLSK0Sd3l
eMPhBunLFvJUfb2skgzjKtv0yxiUUvu+6npypAS+tciM2TJTdYxpuu2V+ropps8oonFjUEXeVGz4
GNhe1yb8q9C0rsXF0u1Zj+lelhBbE+Gqkhenw7uD3+WKy/Bq5mPsR6H0KZiSVw3h+zJdZ81p7Zz6
WWneGAQNWWDQ8wwu6bH5my4QUTO23oKpHEBRv68eBDnmHNzUkyOY/tfIwKQjU491AnfPMwTE3K40
2UvpSfOmr16qhG9vq9Kt2tl57cTqF6snYMeqlZfkO1JHtS5ywnaDxhSIYSkeUZBQCJbwP9xe3Esg
dvjjrVqAaNuyLgXG1uWn/iqd1XvlSVg2/RFlD9Foku7W3SZPbob0OGidw3hQu/Rc1lrkAlZA4ETl
hSleVp1a/jXn582gbQR2HYc0KKNdPDpl6jdoUqyzkvo6TiMwTErDa5Cd0gVHO4FCp7rToe2H12Mj
e6ibxuwtIbt6cTMpUI9Ybw/Vih7i1UgzosqYa903sN66barsi6IOUt3HxQiG59S/xoMrJ0GYfgjx
S7jeRv3bmK1BLRF+4kW1S+tXAhNiVSyLNo4bHc6Z9Zm4OY7TlGYeDCzbUcituJ2n5os1pqdcs3tg
KAvMZNEIN6/xA1FLZ05ZGlmQ3Sh1RAd63aQed8mSunKJyCCNjwWlc9PFB9U86GcNGz3ZNUv7SxVT
u9Yb2b102eSm3hcgE+W5GwNpxdIoYx6r8W6wExz2bbqjTBDgM+PyNMCXtO4KK6i1x5gwxCyfrnX1
jfwLrA8JpJm8icOsfFRx718F3VObQ1G6sfjeySjIylerdaXisx4v2M0MimVzoSLFkTQAjqNcPIEz
9fE5rINGuymzY6sdKmjF8IEKaMVQUETB49JbcLyXAwqCtXovQy/H5CUvXOxIq95DsGTLYFXp3H/R
GFEYxqPuxp9cSSGOXLN6V3Yqx+xmEABa8FgZjpQjNY47b9R4blNvJYLlH4rKNl+5VLr76kMjd6K5
zfVAhayMUZOEI4vqUjfZvWKN57CorjDDsJWah5lzHF9boY8xQ2ze8VuM6qq8UeP7aD4jXxPWu1ah
sokTh0iLU42fpEZTreMzXONgQ/IPvmHH8KEUVpjC5LJogdo6WlaD3OCDmPtGmbLjJSfB+CG+CDu1
2xP6Ji2HoqnudW7JnCJMjmlm83utukSLXRVXYc+SP+q0M6XKG2jsWFRRFOInsTiReVmyG2tdKfuO
jE/H9iwbwATGYakupXLXhCeNgrZiZpRvFCKp5G2R7xO8JwYF8DDbgFulZdBdV5yD6P06mSVLX3NT
lxtDfx7WXSGA8frNc5dt8cy3jBcFGb7IpSl54vzM7zJifxKRvUtvpboF3LTzaqclG7JE8HHAAmz4
YJcJlterW+Z4ExUI5rXGXV1+DPmL3nRX4O2MmpXuUPeOmvHuHvmuZfo0YzzStAzYjGvyuHAcBa4X
tzFYRF1dzcXTkpzW+KRHj10Z2YVylYY+yXt9ZBvWHSl3wG7WKW3BwRRfKYOaXtngpBppxACBckwk
jAep2etJYmfxfqSU5RzRnbZjvR9S7v1Bp53H3LpfBRdoiJKiLQMqIJrlhP2IwQFrIZwhS+NsZIN6
WdNuxqeYuy56Uau3KX/sWofg8g5ZpHUuq9JBRIeX5yztuwocRT8zqR5LjBN8I73QO5Uy16ae24Zy
j4faGDrV6ojZReiuGoTSBZfHZ6ZdFCLCc0eP/Eh516zc1fTbDNvDNIhxcFe3DDm4hkfDmVaw4DuU
fSmZRbJwXMqbDq+g+jSkl7h7wJ+/qve4NXsjNLU0f56tQBE/qegaIXJ0qhSZOibeZyvMz8wliok5
RNMgOMb6GNLn1+k3cHC3ZjCF6k1fRcxP+H04U6C8J5jwfaq27JQ6dtPWN9Nt21K83HYYBXTRR6jv
9XC3hpBTXCP3x/cmpVTbKot8J2pefD+Hbj9juXqGd0wt2NHgybcWiPtBwVHHpEUBXBLZywlXIHY1
MVTwoIlyN2/vM73dkuzcD3uMXx0KaqF7WU3D0ZNdgaIMWzXR2JbLltacTaqwLU/Z7Kny/fqhJA9y
RSo6ze9DCAOec1kvHbHg7eNR4Uala3BiFUf4AoL23gG33i6qCbZtF1jOtJyjOYYv/UbQfLP1iequ
5/dZ9fo9AtdFgucBvHjLDWSEoV3LW1l/y+bH9lJxscTbBEELZVr4oecP0wrGum5yjloySPvQhYgx
6pTnwI7gH/bUBQvGeJrxFCnHTo2dJdtMJDzK85087VkJeQNG6CiQZRviLk9iDz0LsNeV1YcE8MG4
fDmRa45CHyndC0yHsdXcCI2OwTKQGJQCwzaajyo8TQg/rUB9whJPjimbt4t5rvDuGGzdRFJwPwmV
uzazvS7vX3jgUznahngQ56sZ3gitf135S+fVKS76TiW4RCd1fYCwVEyezTHIUmz/JyZh4nCljKG9
GtgMRkiXu6tyZofRfmqnZoSKdU7r62j02nrbTLv2rvkK8Xb6T3rPEEaY+hCNzmx64c0wO/qT8Tlk
uOY5lYjoeStbNpRPc9qOu575weDJ3NEfSrqTPgp1o3FXHqNQ9Ybo2ewfZ+lKvVVQGMjjVfeoLJhf
stO8dVmBKq/LSNpSg+CK4tDFh8nzqoiOAi8HXYRWYqLYOOAydAs8B5/gn3jg6D1H2ouUcFJ6fbEH
rLfkjzhy8+41yX2QVsyWzPlOEnDZdbN5G4o+DZ/+qWaG0z6l6ns9vADyYoVkp8+IsfubrDRZZGQJ
dUAVfgHynp/CuQla/Thnoo0fmcqtKwygsJtaAR+ccYl5GVAQmFfiZ0XCDPCpviUJwG7mvVZxTc/0
rYGRvTXSu6Jdf+H/FRU850Zx+QdY+lpyRDAdknirX2bL0aot8wGoOiLAULy+6inpdKUv3pHigvQU
387FbTOchkubWasR3og3zE067DcwcWrmOy2/SVlTcY3cV4dFfK0GfX2qFd9Y3HDegJbA+kFfjky2
gMJGL8PuQvjlt2JAMDjrzZifB66F6NBrnhE6Q+STHe/iWFRNN2uMZGJvNTdAxdPbEDVO9aiqN7x2
sXNztMS6P7YboOppsofXVd+n+Az3OljC4DQUNULDW1vuNcYzyX0nfKytI7NwDIzqxP2Xtl39Iis5
VoQDO4lCEsLR4h21iBF56WVtHxQVfEXiJkQ7/khwsJBtqaLrxRth/Qhc/9ikMY1PTn37iruSpe1z
zU+zbS45FrUrlgumQBvkmyZnNJ767dcphAOXUGyzwWdr6sUGhFtYt1/GTvlGtO7jl6+oIL6QlMrO
GG814yTB5ZKPfbO15LeJf1yD0QjqzC6Fh7C+q19KOSTL7I7JyVfTYw2h26CCNbrH7qgC6bez4ij5
VavvpZHLXILtf2eFD3MMheLLmXJDrSZRaK+aS8ylxEncUTnrTMhHWxy/lGGJm1UdDBX0sSSjxvWt
Ohf7GX8YWd2gYJUz2Pa2cKvrm6r4UBXpqZIE5u9geTODDAi9raxwc+yX0u31+mj83+sdEwDC4Z0F
i+IYA4yqelER8A/uql8ZjfwoAEDYgjZ8zbArfCBbpvZcQybIs1ZkoETRnsyn21Zpdt0SB3JZOfpQ
b9s6/BTT+tkazVdBTvyG0bKd6Qkhvls9yzbFpHqG6cn6yMVil9FGpZu9QPuBJWibklvF73L8KsNG
kPeh6dOCY2jUKoFU779guNgV9U9G9sW7JSjb5CsvGZp4dW5wRIm8YfkcRoKvxUPHxQXmvFX5ZFHx
pFUZ/LlviBu1ps2oea1E1M2mZNSiDcnnrO9kRiezOTyVqkcz3nSOak7HrFn9sB/3S88mLsDE5NTV
Aanl5FRdW91TRLZ8Opn7rsk20f8h7Dx2XEeyNPxEBOgZ3IqU91L6DZGW3jPonn4+zWwGhameVTe6
b9XNlMiIc37rpFcggFUqH5El+q3vH4s9QO2ocAQ0jzlZxYDPFTQ24zKsOV6r+QimFsz9uybusUHx
WrBN+NOWpdxM5T6ASqRcE1jRL1F05N4cJqI4mbEO1l84/A7IaUMQAFKNvfy5d6i52Q8aCxA2whCr
ocdR+xh6YYbJbrV3E8B3dxnCTdHvJpBYyCqoBCO8ugX8BTzP1tL2sw3kri+rlFNw3pUTMNF2nmHj
jtzCsaRvYmWO9yI+M1UG9rLsfSUgGGPdq+22nE7lj4NCKXX6C+AyKEXfX4j6Vm5zR8QiQCb8xrsl
Qj5dn67F3Nm4RGLH+q+N1ao86/fR2OYpPtttSHhP2u4zTr1erli4zebJdG+oXQi9QU6g6HedR585
me9oeFQN7hOmDJUBAb+XwGMKYRSOByI7hp4/CHjdfmXOuxw2jr6dxgXJUsb406NsyyHwzj1nuSmZ
1vJlCk0cjBX1VtGm7c958uLax2k4pbCsAL3WzuxQpwHu1o8ktbGm1j0G7X+LSVZ2xztDHiOKhg35
uZ/OtXbv/tyfLLYXMl7awXc1AmDF8X205bvGzTDxD8votaw+M3RT7rDv/zsHaohXkKKPDooMkrr3
xKGmgMWp31OmR8bIbAV+Z1ANs6HGOArOWbrOirvbHxqCxbOzCrcs0z1BVsIQr9MbyczKr8quDe65
rn7K4NcSXuqy9CNITVWPz121TgQpWnzeozf8ZTb1OQyuXvESD8viScuXUfxe1Uf1S/BnZEp5yE9Q
vkhM5WZ6YQWEhIQ9Ms3jXCZ+Z3J/EljWaruwbPdmAweI2RCKMVe3xEwaBcgxUN+Kd7ljdjra2Us6
Q6cjZ5GIA7J2ZfLxZq9Y50ZzIuIYmMD23Y5EwHNGOTwBruU6iYqVuQ+cR4yauZzq91GF5/dM43d6
yClQ1LhLtg8D2UrNsPHYb1KdwQIVSeaVIH6MDCh9XLwlyXv7pLGaVF5nbKgtMW7upW9e6tfE9Xge
AEEBK7QQckv5y4oPnMQVNTnvBYOm9tYAs1BHqBauP1HEiM4z9w1nUUWqr1/iAjrcf8xu79O0CoIN
an5VfNVkup1Bz/HbwBSdXa6DUuNDH9Zmt6skG41LOoe+r+UXLpCDQ6qCOa8UaMz5K+hRSxRPw7tC
SCOfiYJKo6mibditYg4NdTuyKpUzDuhjSA+l/rhnYBX0ahkQQRue0um9jt/CaOmqHyoUXWy+2qm7
tg6juhxtuMd9BgLvQv8QraHG9jN9Xl8yV/ZhzU0TYFIn+HpeKNWbnXDM+pH81IiZ6D9rALDUZ9co
0OSJw2ThXrX5clBjm79jQAGtslbhr6Ngqw58QMldUubnUj5VO3A4EHfzudL8NIQALbfURVcB50To
27zaVfmdRCf6DLww9BpEJGGzEU3uTRloC5ag5stSnox8QBw0ILyuaSNyFqHD8I5QsIhWyVwwQ4Br
29xStU3iLRU5FnqcLAR4MNJzlw2LSnOOEkZ/Po+KZ+hXGd6J1YLrDl0EUgvm7d5pWO/TW1RhD+sz
q0EDBWKiV5vUjkDhHjnC2SpiV4R5BjHpXkX1KbQ1zyXLOJCiMhyb8jNzeSZiABemUxGVJ03o1E5f
ldZ/fNT91ezOOX9hmH3yb3MSFIX0YJo/QUVKxGuiosHWWMD1J4Uov8hajXOHCZNllzk5QNvMUZFv
tD8d0J52eJARehhQJga66Rf2K5m/hruvOArnz9L9asPw8Y/sef4TVDF2yJpwNB3mbhLIzdswEvRq
5u9c2UIDTnTsRY/QOHfSj9YGQs3GlYaCZ+CFjxCQQQy8qe2hiP5aeHh6hbz+bzZb/7+FKufZOkmo
9ZAdreZMVIV4KxmJ4uatz9KdIdBkRclO5wcPhbMnCmyfj9pdYlAbdoX5FKQXEy1jGLyoLdH2s6ud
ZdcHy0Z/TJvle5Ql63yvjO+uBn6N0M2T/CryJXZvut6vxmzXzvBUwbUIQZSMaxfuSh3m8KYpG0ss
ZzfwbbpqymUEu2I7WxIymXYJpIyV51jvmbS/7fLLBGKKuy0dIzAISUOqfwHynlKgmd+6oTsluX7L
aKVdmDD/+c5Kr1X+bTbIJbpJhXUm3rCYP4eWizRy76pb8c6NzZc9xs+KC9dezdaq0Hr4J5SPRlNu
a8kb3kmLc835lh1ICTewNihiI1PxGUTTbpycp1DuRv3ZQYRbIoSP61dLCa8toHbDghE7Sn+MYfeB
04TqFTHEbsrQsrIMNVpVunVz7DC+GyYCoTpkpi9meprc8F46xOuYCEfLbz1Ml7plbJUaNWM+v87q
AwLiyAlV8gD1UxbB5CKEMmlpQWSFEMJtXnO3XCmK6Hfm0KNox5e9MAt9I90o8OrEIZparft11Jlf
YeOEK5hQVAtTdBQBAhLT6Ill05jui3OgrLpsY2ruArEY6vmBBluF+z2wLlP/xPrZJHvaltAGxH6B
Iqn4smyqJYiamRfWo7orzRjxsDt4TfgXKzeDGCGWUPwQrjFcCVGChNMQNqQaRiLq+qglqctbJpR9
rSmDJxRjaWHS1HlRXV90d2nFvlZsJuPTEvBf+jrreBr0z2Zkxacvq6aIPEJb2FIEWLNUuKXhOfh/
56o+NVH1ShEYsZ49TJS+RPpt7hLNOvfWvgQmmJhiBRDWaCmMwZvYhisw3s2IaAYqvbdNmx/6QZqw
WgFsV3RII7GuKS9HnWlKzxF54AVKay6amlTaKOTzdlxoEqknkw/Bc2yL5pLrrkclL+dUdTLaDzcR
uxzXad3LkowlixpBdKiWUf1YysEp820cSgxQMgbfz9dqcKb2OGmwuOO9MTIf0vlsCJI+XJKZTonB
4OwxRTrahpgfg9tiDI+YUWKmzil/nuyd0qx0d0c5WTjee7E3ScdDTM/b1lXdlcc6XHVjsoPOMmew
+kQBjzTQgGlIs7RlMhrg/przTCoi13whj3k8f7RjswNfYRstKZVunipyiUK2mzP0tkLOdnSzrWWL
u7H13RicCaI35maRbBbZvGEDcHHBGH5AD5FE/28skT+sSpI95OT4RsivW23DWtB3FK0kCgSps1jW
L9GwrKXc1Jmxrc3OhHtjZErQHCJ65vx9qW8lcKqkpYdzm+G36z+zzsW9bLxXzQ/AWdAUpy6MT2SD
Z/pwmN1fUwB252wojb6brHY12XwOlbIV0ZdBDHug+HiM8HKT6N9Wnluon6q7bsXoNxXyF7cJPpui
JgEzCRCRoMYbNdOnHvczdrSZyYesuVa+dpq60ZPoPgWpF9SCuDbTs4IYJUSpoMPt22ndNg59bmMp
3Z++qdSlVCdac7QwXmpW8KuV6FF5qQ3Z9suk6pANJ2qQeblllPwf0AdRxU0+5yqSzpbMLid090iw
DR8GkLejlfkqTZKNrN19NI4weYbfoWIaIOTL8dFBUFmjF7XU3ZKdXJpIznrgG9EXyT6h08cro0uN
c6kGHpFpcVQg44xe28woEUdJdQ25zbFIz8hzT2mcXIOHC80Ad5KM9zMujxzVDYV86vLRn7Kyq4dC
7DRae5UW6tuMtLMcbHdVPES76NypVQpPUxBt7X4xi3zjEjtkMVCZbCcJDpsSlYJx73jla+ilIG8Y
2Tp1afef/fxh1hudvdNATtagtIkeZYkkX/ihfWv10+i4zDqVT5pnoFsLveNH/Gsrmm4D+5CiQGgY
lAuHKd3+TCkb3xKz44/5a1Glz5qY7PMEzQ2WkLGaP9TbWmr4WX92qosdvSgNKPVOLcrHC1fE5Fbk
9ldl86AZb2haVjLFVKWiII6M+q9Cyp96vXiLw3BtxJAVNShcSsm6N3Vim2rI9ru/FhtyOzLjuPTU
+k1/7oufNPiKeuBOXmEx/SIyGJiw8yRfWB0oxaQSj22vZrlq3WuuXnpz7QTXQDsZQRddUux5BirE
O5WBP3HVU1XTvohs3WX2r5XHpzbu1xZyMdL2VijlS+NsUwXJ/AWx4ndU23VPsa17NtEvzuBlqHFT
o9t0D+UdQUBoQ0YXza9Yxl0GxHAp6+MUIXhCvSp0Wrq03LejZkOn9IBzDOpjIryKp2sxkDTwGGoL
+AkVZk/ZuJmCQ+6NyxfZCRKuBhWIytZdfcS0h+Qax6u5bIrhNA/bONjr4txaiRdyxKT9S9/cIJ2g
lgm0liA8NF25iE5dvJeeolmrXuVag6Ghd+2jV6JzyjRO5cGofMjBpXSzucZmvVKGZ9MwCRQb8CYY
fpEq1tVi1ssp98l6mrrD7Brawtp0zdycaGgrl2Ug4U21K//+Xo88REwMyLy0ZdodYjaxPJ+PoUaE
ETiFAQjU9Qm06nQWmf1QMWnrXN1k5ec86TShmaRE656mvXdBuXPHjN8Dq2P66Thop/gH2wccCA9J
dYFEAKu39B0Af+DVKI0s9gHD58nGVwjSkc07lzxUffZpVoYgIeEoF+GAroC1N1F+c2GjIEXdiNA+
TtZRuKpwdpcA2Gm86atJsN9tazo0RnXC3dK3cUUoC4R2kUFcmx3rZ21jcWknMAdj1fd/Ue2IG8qA
etFHhbzICESfY3+E1wojbfJVFZ+HC1CVHFSZ1F5fmS90UwYYPErbulSFsY7xuewarKcYV5Ti0VZy
7xUGbzmJRzU1IsqRxlv/ESLwVlVE+kzzazr3CuKNjdaptCLloCNN3K318DiSlVc5JlnnenIulGWG
QERSesA5xbroKDALqsC7lzUbvVeQtI5ggAxiV6mE97DP/Gk0xKEbp89RATeks54WIR31cOm4t1or
sqU73kBc0+a1eWzKrR7+lYTAd7F2MRhEzWpIvdJ1LnoLq5yd9eAJlXq2TJOP2lil46tsuDSr+h6I
q0FuE3pCqSp+LF7G9Dtg+Wrq12h41zjcIvHU2a+jBaqrPauAhslDEfSamJDFBn+Pz2Nzcge8AwEF
bAc6h5qXwMq0jRNH+meA5zKHOA1nOLkyCHyX4Up99B4x80iI82CuaXbKnO3QpOZnN9fLgdQgUw2e
xrjfGIHj5+moPaniJ5CKx7Vg1XH8gkRK21ERPXmNUTkoggflq1FDHCjJZ9vmvyE1FkH3Ws3ttqZL
QgFeUOVTPALJRjaCm9bK0g2FqjqvD6reUvVzHr8F5xD54RpGgPBg2huKAafIwPtroCs2vvNYHAEv
5CxU6GRmE2w5SN84x62SA9NZF8WfUdgQjJ0oITLlXh0jjbCh73J4tSU+ITB5arS579J1O+UbGxQv
lJ+lfexk9IQTC7k7KsSej5vjYXiWA9JQkwJqXSa+BaKiz7BDjhlvqHJ9cMlgU8Pjt0maVVFfoWUz
NnlXvLeOegsL9yN/1D404Jf2lCtoCx4OfkSP6zxvXqhs81sAt8TujwQaJcoK3XjY0SKBIQoFswkh
IvymYdtpkodM3WVbiRToDQjt3ED1YlFmjlXACt4AfjnA6l9br756vll0HFqEdJTklfRCEBIwiXJT
5EnkY+C17Bf+VL86CUNFZtBcOIBykrYksXVpjzYKlrm8tK45/6ml87Lru61UEYHMYk8O6QJz7Kgh
ammEl3XxOibf2dWBZ5TXKeQbq7Vj5RyAII9ND/At7IsWlhvk03k4NG8jSa+FLPEPoVYjIcrp+O8F
7AfL8jSvTQcVX8OLZbUksv0NAUBeObpvMm2gniO2bgWfbm6b4DIm7Q+6PxINdELWXm/bzBWb2a2B
XyPzUCSgfcxCJIiXbn00JEozoTWIjdVdoDMMJ62fJJQ5JSFPYav2zKU4UVoLbXrkwhaawdUebAAk
xzopjrg7ae1pwamkxsNmojdEtKLssA6FxzG2T13mFQiwsH2tU8Qpw7gpTeM8oRjFewEPOeGxoJH6
V6+dfZ64S1PwDcN/8fc9ge42+bAJ+3ob82NpLRr+/plisZWVfHDwb2i33ceuswnaNctxJI/Wc4Bm
p6rsx6YJ5aF5Adju7PQeMuxdFLwHDacjDwrimiim+iy0Vh3stjmOQLHiuSKVpByUo2ZfbKTeSkwP
AOLQev41UWp1gdzWxYdL/CQe/8fkNKCNK35c+aqYd+n8oAOL4s9QhUhBx0aRjfI5kPNl2i6/KohG
Q6ZeOvlDRR2llaAeh3MD4k/Ni5G8B8OF8bTswLAq3mJEF4qzUsmX18tm40bGqiEZzqPS2ASLDbds
6WtqyXGSlJteeR1qUvwJgHLjvT6+VJiR9L7eaabqibh90By2ljVe1iuAkY+XfuBgTwY4mG/XGqKN
qQfb1HI+6Eln1M/Wo2OSVI3hrcB4kyPI02k6NUuECba2j5mDTMybQRse2/5Ore+6mrD+2dXOwEKA
KXBJ3M/DzS1NPilqSzJuWP6VC3bkHhN4CVrGmhRa4y5F7WGB0uXRvbG/lPhOCx3+IuRr75P+pVff
NM+vtbpi7n8vixkPaEK10VjiEK+Kd61MLlVMxFRrdBdtdJ6jWcWFn89e5U57JdtXru07bYFpc6uB
iiVslY/PIYz4MR0siA3fE4YWNYx+ECVxH+/Bjnm3OD1LJ12HJfLzFCrzKKtLFNxZZqISUnifhw/b
5KqWybKzkm8L4HS4T8oz835cB5fegroasbGr4YDYOujYN4Dk2f93XYoO3BqGq4okdUZp6079pmM5
EYKGal0UJ72e/NnKd1Nk6beAfvIFhDCeybgbl0KiwNW0kLM709aVNX3rwvkq9E8nu8yCwuVGQeCi
t0iycpdSFWv8RMFepu6yDxCRB6MKqlw+pqMyyJ+1BjSfFdgPk07yXBQPJvyRUcBkM1YTuy7ZCgYt
tt7ETlyFzkYVK60p1iJGXVqc4hqYRG88h7eZbD2T1tk0h1zuRLAbU+NuJtEqpfkjdEeMGOsqWWsK
ylKk7dL09WZdJCdFBDfMEF38PQzONZzerPAHqy9UPluobSm+Ht0065ooxqUFZ2+c6qSMqmebYlXa
qn1zxhQlVOQYK5Y4ARI5rLAifsQDrquBntdcJOanE6TzKe5rGoWz4X/GdSVDVKpRlJqLWoE4q7EC
S8n3ZI2rOUJzhGFyLF6F+ET5NxvfFWQBrS1q7xPl75UcKNWLsOcndqatza1TaHAjbqieekxQSvc1
zunJyfZTDdMRlhQXZlgrHERD04Z68nUkwpOC1qAek6OVVDs9tPDIjNZKVrru4/9ZZlYN6qTu6gDU
IK6ilyZVlyaKNhy25J6jGC7bVZcPp7ANaCpB2DdP6PLnxDeE42flgIaurbXPikK9CGiFvC/ltXUa
T7qcqBvCGQGutzritoE0QRu3mp+FgLQ0Nb5z8ErtVUxbM+BL87BZMuzfZgofRlTrNwbsKrzzfJju
FT23aLcuK3MgnqrCho25z/ZqLA8dk4RWAxqY3XoQwZ33q1Dt3az8lojkjTH1GlPylmQVwkS3QiqV
VIqvGaLz4rDlA9aKfJe1A91bgLxJ4jds7mHs1/A19TDsnMq+EZRb+a1VXtv2PkVrw/DN2NhXIMSa
8dzVJSN0yCKwLLPAWNQ1lrRyRSMePNXoZY+IHbYVozgnI51AaACDeEsp2DrUUuq/tPl7tG8Ds1k1
X1zlJx9focNZ0R+OUPLOSWmzxOwFJWVm0LCThW5T7GqUD6LdqJH21bcVImOK/gBi9GIn+p/QmJGf
04CpZ2DhCnefSzzSS1fGxzGhr6mvxFc0s6wFxrw3YfBnZgk5nvG7PBL7lxMX+XRWeLF71cKKoC1i
Ob5hGercn9j40+zN3LYXKtJgMqGJJ/zGSk2/V+EbOPITqzlm86UxszWp2ssG7sjIr03x7iQvU8M9
iNdc7LMBLXuDXJyWLgKI0oZmau3BV6xKB+tU7GcPFSL8rMXQigqtnZ1jo/wZ2trK8A3bDTaYh0hJ
xhXefLHEQRSRLdV2mxDXYh7TEjVvJg39L47bFeJn3aZpp+/9cj6ZdsEfhpELIERi7lalBlpEiIol
scg2U3XI9YPOfKNSDrojpgxgfzETduPQ2BbPLw/iK1yW1RaHbgwqaW0BjExz3fXnmvobYK7wbobL
umDIRp1t/taP0GCAEZE+K6g70EmgVIoOiMkXqfEl2J9hE9BXKT3Ea4NDVznJCCkKAeMpYjyXpVw3
+I5gB+IzjKZicb2irKgD2q7aYjVMw6FqITeOsdy30/tk+gkNnXq675JrOx5tBKN6fK5UhUczSt+r
3Nw6QvDpfbvVpVGKne3A8jYuqkyskcoXY8eWtRy4D6M2ONKyzSJ/7sSudKnMoYnTZcUtO3jt0XpR
zT8rL9B12bs4nJ+T+tPVZI5vBatDPWg+7lR/0jvkD+laSRDICkp1+I3kF2s63zx6KdBprH/SDGi6
r57VXh5i6BjpkCLY7JU+xCam0OwcPoXJ46mIr5Yb72o+aT3QVrAuntHIbWcchTpZnigZYZOwpZEq
3ahdS2fPY7h7EmH5hlEDAQCEwCppuSj1bZCSzddbiEqmufCn/suyDOAiCTwQVmvCj8BTGzb/QaaY
Jj3dnbaaOk1+PZjXuSkOZZKRYxIxhRV9B7pi9+G4CkRHCHXN2luPcj0TnWykDe5OkCc5ts9xU/K2
t6FKgbFFIonZ6folVDT7+RFfpvo2+70f9pbcuhrAQeiCJZguuk0xIhPFAoUlRZle6/mMtDPV3tKm
9OaWpAL08DXc87vD1T6G9xoSyMI44TarIGk+ze7S2JglJvxgw5j/Fi1m56kNmFElyn6tfnGIjW9y
yfg1dN+RoR+aWtuJRxZElVN7NOztUsSbsr82AMdwarOWLkJAMAFx7Ghci1hmRsta1fYPucWk9STj
NqDpCYuyG7HARcHV7RmTCjFV56JBpIa/vmfzrBXVwts3aOfgsT1WUCGG+p5p1hsBPkopt3mWvBsh
ftwin24OSZ93UNMNo2dHr+bQX6jztAGqsnnZ8q418iYIt0G2H0ffU7fVY2Wp6kvhyC3syroirqjK
8ntUzQfmphmpWrwCquoINEXdN5kfYXrOcz9Eno0qNJ5QN0yXmIjLBXM2+QFIfyPFueTz7BlD4CXt
Mmrbb72r1rxLft9Ge8nmZKSKZ8E+OhnUdR2sdZChaLybE4OZfRegrn4bTLPn5BkjNhlPSt7/5Y8H
Ll65trM27AOCnTq4D6a1Yn5YV4/xAtStrj6w/MphJai6I+QmscHI+V2xHtT6ChGRKGGpSf8pnbOK
hi9hv9CoglFt/Mc0x4+MElje8C9GcebPRcE9PrcnZ1Aensgr6E6ZPNX1CuMtXvxLDBk6sb09oxcl
P0Dltx5DHd8YIMMqzJ+EXAbTTSOTRdnyWmJprdxVo3wMHcKaZCUtb2w+0H2H5UWqtzbYRcPTpG37
YJOGij/GlyA5ZGhPXX/U71m9moafIl+6xWcMK29/xBbk1EsHixq/R5wVw4uaLR3ypYejDsCpFGmM
6IruD/oORH4ZcxBzoT1EnvEhdBhszimHhttfbcsvxpNOI61JPxuFY6H1UXF3ZuLEDOyr/QlqslXl
cx3tpPtqMCxX4OBZH5TL1rWDs5CDp7d8aTEeD6ljAmNZIQvdHKRzdmsS7VpU9mXmmHvjYaqta4qS
JLS41xCrmWstk2h7ci2kPTMNUMmcgzHmxrlrUGMZ5bSRioCJKttd4JQcC3LS1z0CLK/GdqXlr7X6
TXPUusZLMlUUEzTzTABOH/OHrP1kBFstabZNVW8yBbdUpqw1TACCRJj8EFGt5Y7LaP6JhCeC5KyW
nQvEbO8qjVJxR0M9Daq5dSH9W2C9aniP0uyzKHQGGBtuQ1sbrnPvS6Z45MD7xmIgoi8G69BH0VeH
SGWJLvEEJ9G1dwqO32ktyMgZ83Vnnw39rBvUfO9VGEjVOWSs6u10FJa2sOq62ZlOFPhJZL3BTRA4
As3dRAQuQSxGfOO9Zn6HutgkeLzSGUabXjIJyxH1Bq+4sbB1PFnESanJVy5QvUZQM5NuroFvK5Oh
Vsy7xkiPudHeYxPJr5I9K2G8D9BmWEp4strYWIgKE1qXbFwRbfQZQwQ5YWM5+URt9BCAxZXsn4XR
vFQJfoZhWSqHQGaNP+WWVz3sRyks8VXyqPYcrsbDqWynHHR1baPutg3K4+vuBroNNV/SOItxRR8x
C8RtvpC1+qbUwbuSQAvDTNk2aQeR9WNzWTfZUkOY77bbkV7dmHElmv7CJNkXLgp2jApMUFYJSDc9
lJ3FWrpy6SBji7RiGdjXKIyPHdocSwWleMznGQ7cwnZ3WnNM4yfdIQzNQQuUAuzCrHW1n+CJp7vD
wl3YKi+h3vguzECXRQg2riE/EbLuhOa0eYbbLaaf2kUGokDJEPrSTxiiRH6glnvRIDCVMZIiVIEL
Az4wz4pla9a3oCzOdhbRiNlsx1xcKnlMBkKVpPxFSJMoG6Gcw9Tyidx404JoH+S26qUR5gSmfGhI
dwGGdUwDNE7JiKD4Pwdx/Usi6j8bUqs06S1Vt9DWmatIeaq6Wxe8/Od/tfZIxfs/8sj+WbdRm5E6
ZYau7VV1oA5TNfTmOOlRgkjQgrfRpqp+l+mAadVqLGbtCDb0V4YCwsecI3QB/8/P8S9hbMY/giXT
Ti+a3kU3M4+nR3pphtMccm41+yivcBDpyzrzKFOBjQyUYwISoP4/f7Xzbx/B40f6X5FsTWfYs+1w
Zo8muaakatlhoGKVG5egbOiY76kLzd7pGF+p39r3xnbQtrb8HDsiCFq+eqVedy4uQnwaMd2emb5M
FPeH+6WNNrxZQGYFn+ajWjRFlXvVrcnTJ2Yol1+qvkXTa8EB2X4atbaJUWaoLvbvJLQ/o+GZ2w1b
EmZJT+D9Cir6eWa5SSxll5ktwvdg8mbJrImlnUfOwCWfL+zwieBoh2JRt+ad+1R7DI/FppbNRku7
XREpqITMFr7JiH4oHPT0eqfzv40ZnjgDfvU/f6W6/W/f6SMU9399sJFQ9FZxQuMQ6v2GrCYVrYNS
v6Uiemsc+sxdA5guXAJhPcgg1J2oJ+NkwKlDRzOK4BkUn0Y3K9lJaJueEWxTG171lbSvMTNqTj6l
damji6tlGwfFswyrQz/BtgzEUaqWfkLueRm+1eo5s/bjnzU9/gKH4Kp5kxe3xHhRyNarlqg6wjPV
fVH5oMlP+iAw+rz26NQKe4fv05RLZH9XWmOWzh10do6e6Y1TiYmgPDo+Klzs0ncYhWBi+QJ34Xun
oYxGFoNJbzmbeI9XxQD0u1YP4+1hKwSv/BscNB9Y8DxCtdWj8U0UW3UZ5KfB+cQZzleRp/sM4mOu
znCPY4XfXdkhTGzEuBgI8+oXAZlIBTgA6Mrw4rxCY1rGweA4Z26S/QYIH+NXO2xt8nMkNaKYE3Lj
aSQ5FDmV/tNWPHLsggG0ujWj2RHz8GWZ6HIjSbftfMKqx0kbRfpCVW0eq/CSNSHeGPMl081LnBzD
Em2Ie86R4WHMT4BK2mU3bVvdRM94F/pJBr/kiHfj2RjrpVV/zcUeaw2M7UuDF8luFmnF60CgEO4Q
DURHv6c8wFp9b8xYEjMs7nrVXxpZfOmp47vM/hpXX16w65DXRkbCtE8t12OijpvliGOepYtJZiGS
Lz0oCCKoVhFcI2U4VbjJg89WPRUMlKyvlSlIIiUCSifVA3nPJs14x40TZ/kMSm0gQS34qdJhjcoS
edpMz7ReMSwZRPkbrxOieJxLSfvcTDtZ7HWY9gbNL1qyOsH+HCecVpb8E4SXBSq2P3Pw6KyxZ7bi
9Big5XfGizSPOb2tgPrh1rWJiokpj/YHZ1+3+LFSHGLhe6vHbyKKXtJiU6ieWz2n3bUqdF/rw5vC
/JP3PdZfkv8L4UUSh0VrROuxTBeIgCukgDIv7//5ff63W+gfyYySFMKMqhz9EKSAMrHCG8xDA5Nd
Em71n/8K8TgZ/q/b6B/Zs4Xqonak0/AArIm6nuCqhkAjpFzEK1IduRAorPIwW8HOHgs4R4q+lJjm
SDjoYEb+MPp5f5pR1im/Kb09aZxuwxawtFFWothFKV+xBppSodls2ZLz3rdy1zcQm8UPdWxdrAMg
c+YWcqnSVtyi7FvT7lHS++yZHi90ox1b4nWMFnAhjd9lcSqRPOI/dzOeV+2jofVBjitXeamiby1V
r80MVJ7kfh+hafkvzr5ruXFky/ZXJvodZ+DNjTnnAZYECXpRUr0gKJUE7z2+/i5ozr0jZRPEREX0
S3d1IZlu5zZrr8WA61MJkeKiGggBXAv+2EJ8pk52KFD2Odih+195AMJaEEU3SDcOik0pqI3jHdp2
6Xs/PrEl0px+sit7gL7hOaGyECLJG8S5tEDAKc1tM0GfC0PQysqQA8AK7hk05YCnkmpvQQWvHtjM
FrBdEfVNH+7pGDNHit8nDHrcwZOJqn/nlyogPT2HPssIGZ7YdbpC+qR4oLmTemo9ueU4OzSCaEQt
LRjE/SNg1qCD2PiAb6OTJGoA1xRLDajVQoLvBiMYrZmqQnHK6Si7jh1KttvEVkQGYJJLjPpiDChQ
XB3zYTWE1aFF+itWUJjIm9qKJ8VZwfePQqC8Z66gZfLvyt24ADfRaGZI6jMy4EZe98eo7944t13x
/aBxYAvoY1D8st6OH3/16ZqrHWlc0umedbkI9nG6RoggiBWSnrXlU6DcQpfgC8V7T7wHaL3tJmDA
RHtuu/AOz/Cqs9N///YKw951A4q99Kb2cvEslVG1R+YcAOckyxSwG6cpSA0gzws4SARCJ1kSFrhu
58jCSQl2mhppLk8HbkNVJaoOo5ua0SCeqQavUgoUSyr1kJkN9gINkWOQdBe00VIV8Gcd3PwGWZkM
wb5CB/KCeWFnHBKWcDI7P6lazy+4jd9VFLrG4trlwOGcUq9BRoN9JkCV4nfHAlnKtxJS0iJLoy4r
gLKPr2OQEUh8/15G8VToj/O1CD5l8PmlVbqpO7TwFBFbHnsJ7xKbudWlU8QQaL2OQb1vMmtoWw4A
HopHcFE0cuUuBAfcDKPw12S/7W/DsGFIgynRERsR7GESIsTMzEACh7YOrXEllAuQVKbzXxSweIKc
OUMAzpFh73HBlD1GlbkKPtImOefxYPEAUCaA6vgQSpEhquEBBVeWzaorkVxG31xX5kglgmpOCiBW
Ji7pZM3NYTJG3+bQ8wpUdyMlA1VNh6Q6EAAafXNv4McNkbQEaYPMoVdJXgkcwlwdIK4cyNIP4Zwf
g/bWPVHwEFF9eOt2uFagF7HGDQVwBaYPJCwmBCZ80Hq8iSVIAlZSeEN2BXSYrKo8159RvAUcFufw
I4YUFcJAYAyfSzDL8wb1Do+CQn0YrHcfAEBQlRHZFVqe0YsJ3QsLmNc6BaWTWvxCC2ZJq8kBrHoy
b0TVEbQKo+8B0bRB8i9d4O+eMR3gr/u5Tq3HyBTd0xAO2TL7fisfQJp0iBDOb+onynz8CN9n7xZJ
eVveKwGNicDALB6bnX9VO5NaIAaf0V0QSbVaSYkCihrxaW4rndxt+4wOXpN+8z75BW2S+wTnIikm
i0Sx1ICPDFI/DoIDHf1/nMXqaC1+vDT8/VBRFKdxv51ThhEVhomjYcuptR5t9uiZ34KSURd2kdOu
BRMlQi1ZN3qmdQZYKVWQmZm9tkMnu6UcC/OMCs56MM6I5nb2RG/ebJZ2jZlcpL+7TqJIXKGqoZK6
apAzRtf3ytcAqFfB/IvZczZInBbOBnv/oooiEdK1nhD7soJRwOVoNdd0XW7Ryaqhl/2sPKXoU0d6
VXMN0Bga1Dpc8ElmHhJRIOx2L8dNypfluB3sbqeYIDowoPmngS3BYIxP6ndg+na6MBg7s8fC9Hh8
22MFCIS6GUG3JFvBRkDs44BdZYXWPojQHMDRb4w3+R2R3JP4DKagM7utFvjWZ5QXRIFwvZSuzWIP
1YdtYhS/aEN+fQffnr5mVPFqJra0Cc1YBfmnIa9S9QAYgMbq74xWW5LevEVvoSb9fnzM5+4pSeBf
ALwTNiF+COQMAo26gcnXAIfqs4hNfTwEe9/TF3liS1lFHMekFeE3bhEzbrtT5RRWhwrKBjz8K8UR
X4pDuAIPhYYstJVcBR11VZM5PB5+bql54hynUop2ZhkSBQB96bIRaoKKWECVdPBQ6rXe6mA30CgV
ZB5qonlr1G/Wom5BMUEDqsbGEVehpmo9/jGzy03se025ccc2FMzi3n0CC/YN0u2vGVqWdqHxeIgv
bds71oEnHg63lDpWiTDEEKveLrhyZnFCjtxOrWGV6+A6M5NbfGA2EI68Uo54yKzgCS7oVbHBRLjz
tEjvTM+RLAipn+WFmzajQSaSuUfEF6nQIqm4bTRwfe8LC635RmQ0T57xjONt9RZv0iZjoyv54/E6
zNkvMs0olVTvlS2GDNc8mn222QYwL7Ndc3rlBEgym6idKZpkI81xYIy415K3xyPf98JFjrAqABLH
YzoNjJTSFoxQem+Eq9GRFuQh584QKWrM0nRGZwW+j9QBVeqippzyK5il0LnjBPrjOTAzl5Yjbk2d
KoOCyg2zVc7ompcyFVS3Gl6ZUhVfaD1be4do3yxYwzlfh+N+2mEgyPy2nWakgBzp0p+lVftMgXJR
ZRyULuUFj2HubfmyEN/MvU9FaQdiaWbrXbNbdxrX3We/lVbimX7PLiCzMMdrc148fzMOChmBgP4T
HOY9Rmv1yEAYa7IGCI3N3ARZpDXqqGWp/mlY1xteL7a15ju1RW+Ew2D9io386fE2zhk/llhZymcq
KaLxIxC9rNEyZF0ZE7zPRquzmo/99E2kLdUPUFgfKx2KkmpuFUatP/VGbjFatfbV8+NfMnegvq7p
t8VHeOi26LiDtL3aGckusjNtLRwNVo+Ns7T01Mx4Rl/m59sgYxwBvs5gkBKzbLeNAdd8lRtIx8JH
A+rdKXfBgX8BMNTxLdGStWDBW5pR5ha/RKy+jZxwUHl2ZYwsW4A56kCWmSBZ0NAHqYr7SEdGyhAW
7ubX5t2x8AzxoCLFIodIiQFyuqvXvC3o8SXfosEQfhIIKi+oQFi8CsN2QErsglhmo+jSwtgztu3r
an2bJtvRjcgq0zSPjH7pVX4PqShj8ZmY8Tm/Vvf7571SbNFEgOfRBGLG+JCs1kAb/3pp6b6W6N7S
EWatY+kmrqYDUpuFOl3DyhJ1+QIKMBVZSA3slDpl/vYX3uKZLITIENfPQ+pRLnkMBykdS7Qvp1FL
4a2fUIGB88GYeyjw7hF+qyDi0yvj6umuJi8MPp2Ge1Od7si3tQwVVh6VEmMDs2QkGp57Y8mSfj1l
975NujFDFcritE+1CTZc3hpNlJZ0dGwZ5RrkMCf0NGiIxA1RE1acyailEcLsHSDMfmN1wP1Uei84
/QYRE4D1+lJ576tKeu9nEa4PzwVjHf63yUVVz+y3zbVVW5tRgXxfByuUzQzeAsdJZFRXpGbV/jPb
uvvGTLa9UVsr4OTXrC5ZrIlUo9Gt0FxgLpmmGTU7kZ5u1LftyIsgzAYOS8bsAfYxRAu9anu0Euhg
U1xXuqd1a+lYHHInXEgGzo5ImAmpBc8L0wP5Mb5TL+MFpdYafbm/QYFyQxKEB8enDsj6sObO3Zp/
K54XDP3Mu0cT7g+j0HldThMt9eQ0fI56DgvsT5vPaKj74aCD5FMF9/PSPGeiOJo46DUVRlLZSnjj
GLSEqKzjnXIzcvgz/VJiga+P5zV3l2nicLmSkCY02gG2gKdBM2jX7Nxr4UDvCIZEby7lClytdrAG
auqzWrErYJxNz0K335OPd/3xb5jxYASFOERcEI4j1WBLu09Bdx34tdxLeAihS2WhgpV/cnZ+Knf+
UTw9HnDmqREU4gz5qRSPgYy13bfn7FRPk62e4n2nQ1bpU7G9c2q1WPJNZkRQV0KMUezzp2zBL5xx
4QVF+HlnCtDx132GJRct1q7XQF5plTqFayNCNf92u9Gr0RiN6a7mCw/cV5j0dxsiKMQLgUKwN7Q9
Dz/lVG/9cMuPK+QmEwRSIOU6JL8KXsWzqnV7+tl9luxahl7tFco7J/TnoPrOySrKtcDzixpAzp/c
NQZswJbfckFH91mNpfKPycJxmJbh3k8lXpcsHD1QU+CnInlhRJdg4QZ/lQvufZew7p6UJlT3daHe
gxNK62vOZEHstwaFKHCxFw5JyIvgyHswtzyJOhrf9ByxFCgQkbCoHTBSWJQdLuSLZ15sQSGu3ahQ
Pl9UOAODgTwfdt7XaC02BctVRf0DVJl73wjMYunI3TcmAKX+PHLUEKDTHxCfraQGRgCvcTR9U0Rm
VNQPaMrR0IuvQoPHbnUsheMtnLqvsOrOkpPC2PFQ8ZQ0YCsb1P0nO83SAGVp0W5iQ9kop3YDjagN
+wpSGic4oB3pWL6DmPdXfsSThSo+GsCAU3ip7cQp973hbtAv+NgEfPkq934acQlz0acZlCjxcL2D
JCDPderNS9TyXNssWhjfaRc6Lka2cPZmEgWCTBjzvssmznSMVpqtPhjQjYMpr1ftG2Xw6/fwNIUk
wPNvqEu9pEo+47sLMnHe+QTFzBTQ7y1voWFt12+YTXgGp7fO2KJZW6hQDJvU+rPl/CrGfvMDxpoS
QzcrvgLrfXYr7O7JO0pGfJNfxmv7K1pYSHZasDvbJhF2TKbFqkgEqBGDrH5XbuO1r8W6rI+agjMs
IumFVwMEDSq9AWZmFen089JhnltPibBLLdUDAu1j6PLAQcQSeVU4Y94v6ZSuept9525yrbr8cs74
vschSMSZYcqg/2+Vb9DK7yGHaIx6v/LNGK4VuOatQH+F6KYGfpSF2zo3HnFeQNMyQHwI8wPeca2o
F2hFbJfqDjPZHXBk/TRAvEw1Qkzj4zXCyGEHEkY1XPUoICgLv34m64327J8jAHoKiaPpuLdmZver
cp/YhR3qoNbdtZt2UxtQftsD5Wr4NnCT3SYsFkzJTP1SEKWfIwtt1dUhx0Ehe628xGBkUJF0H10L
/RkMhGqgIwTecaTmVlAOEEAnDbVKUAW+elBLAGJow0E7BQQZyGMOsU5LmqSDKvGwcC8n9/TOfflC
tn27l1IXFrnb4V6CkoIxwfe6dn8HoP48Kbt0oxxZvXUgWaGDlGdhwGnS9wYk7GoBpLxcMDQcjeu4
jX6BnQWMt6bkgBYT9VlVWaOTV9zVVvCaLCUppjN0b0jCJqALuQLHCIYEy80xWk27DZSTDbzFH1od
kbj6qIv3kctihHiNOKs71uvE5p77FWR2t8AFrPIVGE00wQaiG04bePAviwHW3OQIKyAFUtcVLhpx
BbCqZ5fMgo4KmpbzDZiO/I2/5I/MDCMQDgLvud4wTJe/MOALq54VmuwaxQxLPv3ZwSBLYHHRxZGc
dTgYxlgZ7Yu0Z+3oVK8BqViPR//qnmtwtqj5LVs4FzP2jCyDDUILrAYdTi4WWqjRPAwFR7X/WAoi
ZtK7gkCcdJ5qR2bI2qnMHJ24Zx/xf+6Av/vIqr8fr9nMXRKIY0e3EU8XDIrB8FPBr3lubSAil1A1
c1GXQJwsxqMHP0dn0BbMhXv3BgHPTIsP4lN38kCnpDJWj5YisOxCC+Lt8Xymw3TnopLlQeiO9jT6
9OhtC3ZH+IN4qu1sXYNV+ND8WfAgTOf7m70L0RDrU5P6cmX0b/HG59XHP31utciKYg7KPSXvZXoL
ucJkl17kI7rm3K1ybDV3iz5IC7KUe+riLmT1Z7aen+z5t3kwLFjxhBLzQMrwiT+UTrHoq92Pr3gy
Za3U6Asv2UHaugo4o4poJ7Mg50h7oDAer9X9N4cn09U13RZyH3XSlqEmJtQG6fcixNnyKFOJi2bh
es+4FDyZm045pYT68jhuRzQ/5l2j88MTwHboQpbMToTkd7WRx7dYWcJ23j+9PJmfbrKuLdwYHFht
A0VpCNVRhZ3Q6B5pPWgpdHrONrqQPj1ew5lN+jqG3/afQ6MlH8eAKQCNZY30jQPts7i0dNPD+Pd7
yJP5aI8X8yHiuXFLedKxLcDQCa20x7/7qw5579vEYyxJiZyJfoPKe5lBwCQq0WAb+YpYa6BTg+pt
L46CQUtgz83RbL9nejR+BgI0Z6Dl7RuJ4AMqO44RNG85UIg3aD5w40zx1H6kG9AFsdAIGMCNkvOg
1SlpKtiIFUuvY9mnNw0I5PW+BptdC2JnaM+k8ivPQrJNBXEaOCeCUZG2csJA7s91oYgT08rvBpqT
Wpz3YPKK+Qw05lCmerwSc7eAMN5ohixH0I0MW7qCIgakdvsRbaQcwADCEphq+tS9tSYseFAKInj2
MITPRYFVgjADroEvGK0E/gmBkWij66XKYdvc3Qd+2dhxAqJJ6CyGYDjMRz1son7BgZg7r0Tw4A8J
uk8lsce+FYCxBrYMXoMhKLTHiznzeTLNXLUun/Vc22+DuEQDCUQTK6dlaePx12e2iiZCB7oOkrgA
ecxWlCG1wNPKrwo6gmzVvcVtuHAc5swVPVn67ze6zPyRHWkMMgC5C3AKqN+y1g4THkBGfyMr437k
BkmFNDCkQtC1/XhuM3edzFsXjVcUhcv2oIh8apLXLNz/2XeJey4GdVOk2fRdCs2VshlE6cLzMfeL
iYtTgkxdKhN8eRL6qaNzRy9ADOYOEXFGywrxIcUy/VaQfBWK6i4L7WHr8XLcP0IcmcL2E9cb2xit
zDyL1BaHtkERVNvvQIE//v79x4dTiCMapN3o1VySOSKogTx6dFVGktg130JOKaA52Y5SXHwlRjdl
xkL37fGo970QdKD+PLN+jEb7kU8zpwmatyziBHSwcIkVxaDTzqIGHFfQUHw81NwCTpv27XrkQSDn
qZCFTs1lk+5dEUDOr5DfQgm0HDmIjJcyf/fDAu5vmfA+UBjOraCIB34hUJ7FwVXqN9QAfsDqpfXz
hfrN/VPMKcQpLhIq5nlQbzgtLQdPBfZk4yqZu3q8WvePMqcQlt/3Qk/x8jJ0eM9sg0vY7ul84STP
fZq4JWgdBJyLj0OHglxaIvWQLjSK8o/cc3Td/9xlJUagGWWQcRqU5zZ+jVFG8JP3P1oTmThBdSIo
bh8kCZiKDy3ILSGD6SP58PjjM9spE9vJ103btimTOE19hSgIyPIWPjyz3GSWVnL9vEkpfDgLfWYt
p6UJUjxO7yeOuMc/fW4EIiQa0lzO/Q5yHMLYQ0jvvQJBY/1np5zEQ/NxPqSyNEZOBuUSit1z8frx
j54xBxJpeRjAZcWgicC2l2AfAYqXeHQSgUZBSNnr4zFmagAcCbbmGARCchhETueFENQU03bYM1Ta
gAEDzQ6MD+T86E1ihkoWGuhH7wxlTDmk8/q3qJapFeO13cLFmDlfZP5cEVy/ScU8dqp+T/Fbrl86
X3MfJg5uPjKNLydF7ISgQymka10tXLe5HSJMUMOk4+iLSuTII2XxIC8v0fQSQH5WWjJyM6/PV7vz
tyehifmSylOM0FDAd9ZgBT+41GddQgeMC/XHZ2BuFuTl8JD0ZoQAywNi0IY/Ry7aINHBmY31wvWb
2QBxetG/zSISs0Fkeh99X2yCsmkNbouldoS5TxOXpObqNgZDaOzUg4gMUcI+A5Wz4NDPLD6Jxu9p
9LMXoRc7OVSL0ciHznmWBxn5GIqGUEPgzo2VP1yhaXrfVkjKE7HxakwDBEtesmvACfx4c2fW529J
zSpB8gycbWgYYkFJ/BZXC5Zj7sPEpQopWqRll44cKkV3tWQoHLXwk2cAhRyZlfM7lx3iyaIC1+lC
sD5Do7AApwsqGujiqmjwVAbQ4U0ThNEdeMJ0qpaAcBSrZldXGW9lcZ0h2zm6xh+tIU8cX6XIJBqy
q7Ej+QhdEUtnZbkw15lVJFNqfk4D0s3jZtAI9ROJgba1qz3+1TNvHk/cDDrhhhIcQbGjjNielAL7
J9fmPdRkukL/syEmi/Lt1Ga0BArZsUXbDBj/waUJ2l8ReYWlKGhuBtN///b5pEmHDLRzMRqskaTb
DIHV+QuxxMy6k2wcRZNUUh/j00UNJnJq1TTCwo7O/GgSDx/STD+6BcL0ltIpptQi6jUDofrjBZ/7
2cSech3VjAqY8rZ1DlijhA5o5vT4y3OpfJ5YbEoWoL4Bjs4tyPqv4SG7coB3cWCmuEX7Jb96DvJB
dmzEpcKEQhozW3/NG8WTtJFe+nVks7kKncIYegCqvyn2cbeSPVAILiza/WhH4AlLJXnh2NA08sj1
GiCn7Imx4lXzBjaZxyt3/5UQePbnKUWuIuzpDoUxCe2DZxAGQoSdfwOf2+PPz1hDgez6yISxKKIO
NRwJbL5vgtOh4yxUIe55dGERTRB/bQHYX/DB7p9egbwXQ51KLV2hoDMV2gGcX4jVuCly+nuaTiBb
NrKkhYRgJKGMY0PvxwDZmB3Y9SU9gCfBAtP4ETwP+wpYVjCzaTR6c0Qz0CHQggr5eIVUoAFpyPUS
fnYG8CeQfRxAV8mdEk6YHOBYU5O2WSsCCMW95JtmC8CTNhi+WdvQd151q2YF3nYdwsIAlQuvjzd1
5kiSPRh5B2rAggIjgKKig3wXrKH8c3BPjz8+05YlkM3iYFt2uUzq0R+zHYHj7UG2dpJMBTD5ctOZ
EPG7AFgGtAi0VD+91/4W7MEjU16rw+Px55A+ZMt4D3rM0Gs6Ztub9LW5NjvP5nYAlemCAaY4G4yj
76C2ttIT+NQXgrC52hTZkyFWCvjsJujD1AUBNSBbMqEftQkAJqs16hWN88faWnII5sCTXwfr28sE
lXOwCbW4Jox5bU2UP536UljhKXCENzA8rbOtv8rWiQmURWl5WrgDgeHCsz5jbr5+0reh8wLd4FWF
xXU7HWgtqFDUzQmsGsjoP96+udvxhTv6NkKSe/XIlgImp/NP4xqa2CC1ttwD9zxV+QCUAGx/AKSe
X4U4S3Y4TdD6laJE2iz8hLnHiKxriTnVITINmC199S/cCnEPWq0q0Kk6sAgLCzl5b3dMElkBiqtR
EfIceDRaK8+i/dHaqd1aofV4FWdy3cJXi++3VRzFkBVSHu9pF64FF+q1rc3ZkK0HNxbu+sIg0xN2
bw5Eoqrp45CSkJMB4Kc1IYun5mtmlaxD0zWBI1AO8cJazWHOyOKDknkVjRXDYpUqs2cgNwXhTxiU
ZFWugaTcAPsBeQG1XKVXYM/t+lpa0WURKTpjLsniBCuXtc9n/tRhFCdgI1f5a7qRtwF6OSdUjaIF
FhhGjYmA8FVaMNFzFoUsVmQRdDJloZwAL63pWpXVbsNLsIHapg59dROs0/L7sJX+cCvJIsUw0Kh1
pziOnd3vkct24EbzB+oUq4xGPyuHYeF1mMn4CPR0lr4dTLesCvDD4O2p9c6oTtAAcz5qDMLq8qp1
/CWDzN4/mjRxNDueZiek4tQ2xdtoSLMB81S3lAWNKlNYPz7/7Iy7QhOpCxZ5fkUK6gl2xhpgJ8Yg
nhE57Ct41sAaADLXcsOuJcs7x1b4JB2otQ9dGbwEysIvmLnmPFn0GHOobGTTNBs0fEBkVoOYj4om
Sm3xjt/3+cGL/nO/ylGIZKnHHKlVpbpfiwkKHxu9LmhjHvRovwRgvW8QIbT4c6CRGpFJYXHH68oA
uBQcWnBMgkN5TJ4fb9f9p4snQf+CC8qsSMIAog2KPm089s5SQ8EMcwJPgskHN/CSvMO3xzPElTfZ
jjWCowUqb1CI7Ja6vmbuDhQ8fi5RWrRUrUy7jQYoK99COmnD7cB6a4LnZh3jGXy8UDM7QWbaKUVk
60TGMK3Z3MDRpE4gfHq7FIbNWHOehGKDAKzlmenpYwfVP3hnlP/3kQ19iZfk1j6zLwgswVWveQ4I
/SBMCAY13YsncarH07tvzvEG/lzFOARXlx9Mw6NzrtjhzoBQG27a46/PBJk8yX1SjR4l1hQMN2Tk
fVbtrqkpn8EjYsgQ2NJHu9akywD3TDjGC+HNTEMWNGx+zqgZ/REyFBiS7XRZMIMVswLtFaRC2FCF
ZLnJrkpooEPox4oOE6nNblgYeQbyC93GnyOzaU0HGYuR+3f0LoEvFuSw4COE4JjF72OT0sIrOpAx
U8WJLqAxxj9gqlo4pzP9JDxZPVAClAYitF0irPN+ZdhNSMRooLNUzt7K1YfXyBqcxgEYHfRganqi
wGeuQjXSCTeima2gYgKSoo+Fbb8fYvJk+cDzkUdjOdhJaJjqqdluxmNlgmnSquyl/v/ZfSbuf8nw
4L0UACVOdspL2mI1tXaLq3IFD5UWb4qtawoGb4J7TEBD00JMfj8/z5Mg+AHRhp+JmJiy99F4Vm2X
kNEzgSJPVheirgyhoApXIN2yNwQTOLnP9TtnAqMEEs5D4QRPOEIGSJIO2ZYtVzHU6W3hld0OC1Ob
cbJ4sjIwVGPhlwICqRY8yCB90vJKc3/TB6lSR3scVO9dCNXqubM7W1xy/GcyKjwJk+8linaHaRfr
l+RaoBskVcV3UYeE6bo26E1kLnb1TRbt7/45T8Li25xjxqJH6qk5Uej/VcEQiMcidQpYhiVHa24M
InEnFyKaxhlsoncDBwZEj8CPr3raE7OU4JqzMSRfEJKlg9+AQ3ornb1TmKvhpfvkr/2xAGVSAH7u
qU2LOQx26oBmC+JkeuoscUHNHRCBuHHAdQRFD4jjFoq+NvuZXpC6sCVtMOMdmHCP2SWN1HP4tGBD
Zh5eEm0cKF3KgGt8hDfnrWj013dGDnS2N3VZgxrDv8FNBmVPqXWqvjDk/RCOJ9G6EOYqolqQgZGD
Q8Ho1IlZpTocvGux9pF9ohaAPzNvLpl5HfM67yMae4jW6VNsemtxVR2WLNRMxof/Ww5U5JQsrqZJ
HEU7fJUtuNsOs4Ymvd1u4n0CKnCVAhNF8pvfLNqOmZUjE6ORl46JpHRgWlJp7W187lUUrLE/x05F
W8nC/syBOTnierV5FGdJSgNiu/e3ez2x3YlXR33Tr6CbrVXaAkkXrT5TWqbKv+E42Z16bnQZTA2B
5lmfnvbugZOCTtSl7OWXbbxjVL6s+bcAjh2YIhtLjwWxk2Jyq8iGIMd2CjsAv7co9SLjReI10YaX
DRYQBfKfKoUnMTdFmDpwIsCbc9HZCTqsFRxY1cdpS9UOCR2wgWMJbxz4mkC7qeEZ30PAexdbcAC3
rupCFtaCDM46tppVs/EN2UR/7oJPONNBxJN5LVH23FLMMCuEpRp6Ui3Woo+9DgWVGmmFTg80yRDX
oOkDwQIPRqdI+3h98vTIBM//BmippT7ROfeRTH8FIxCh4GVl4UdAb0dXEKlMSySiXSvQKhMYWtNf
sjf3g2T+y+J+28oS9JJRNI3lOtQ5Xb+F+mF4bzWodRtLB3jGe/gKXL8NQYHFKKR7b9hShRNFFtub
smIFSzd/xqzQxO2QpVLIywJARY8B/M4AnS3UGxnkX31DHBeu4MwMSBaABu5B4gJwsoWgJs2ZA6ND
zi/tFw7e3AyIYARqNb0XTl9XIH5Oo6fRkBm4qjKvdX/Y+ceRkbXYNBmQM2PoQE812tFPI9LCEKg7
9k+cOiz44vefLo4MgDsJAHKmBdgONGuCkUIzddBdRvdSbRQ1QHkeP1czo5BN1AIXthBgmiB9ICBv
rfI32KnRHdO4ag9X+OPxIDNJFY7smR5kpm6HGKOEGYhLdbiFFSiqwcEuqg1luxAHXGpcnJsPET5F
QR3BgcJIkO6C9h1onVGDlCtjcNWSX4xN7p8x7m9pg7CrOBb6aw7veAIk7Q0U8KIDXRh8tnBHZjLm
kMv8GQemYucKDY8hhmMIthNQNnwkuclCTWOSt9ZEEC1mCwH2zJqR8XVKlV0I1YgIeCFdTHRagBCU
is4ZrtcLlOmW3M65KZF9zpU/xHIx1ejzRkNtNeahagbhb7V5d18q6P+O0Fs3Hp+4abv//qRyZETg
IyOhlGMUO+N7e2He8k/3BXKvf/ZtIq1Wu+hAlwLgMJpP3hhX4VU0/ePjT8+cK7InMy1GCnwO+NmQ
yqyyDSqZByXd5LclaOPc94lDpTSVkMreBCGJNeaCXAbVq3BxMsRL5cJhmgnGOJHIE7d5Fvj01/II
aCqrbjly3oA6cr84zXuVV+AhRRHt8XLNHFyRMPXICf17J2jsBLUTt8Jn7ij6kgWeyQ5ywrSM355a
V6kyMa6y2BFYNdtxSMQI4OfWGqj7fA4XHvpDoHZ59ha6D2ZmQzaTUlnXd8EAZFcED+haXqgTBGMn
Nzv7wwGIg9vLZQcEKgZIIe4rr0ETCJKKkl6Pt6Uy+OyKEe5DBGZAmQsxhHfr39P36JP/rI7UCSJH
NWPJ77XDvD7e+pn8MEfGkeC3l1jwmMdO9xmNGnRMoC4cqtyJ5Q1kNUrb/1jiPJy5NAJxoHmxymou
ZyKniFVIr/ov3pMwaWSoUOBamMz9kB/i9D8PWkV30HQWgRpL36GC3KMuKqvxM/suHd0XvPaPR5mx
iWTEmNDIpYnoCnK6o8tagQWhpv6WnB9/fM64k6CcvggESu6gAIFe0v7SHiDFgPYGcV//qvbtr+pt
YZiZlSID07gIoCIeYRIxruRoDJDDBZT6DRqfAboWeZXiFvZkZte/yKa/3f0+cBU3gJaLA0p8v1OF
GsQGVueqwXu+9JDMuUVkwFsqIseHHMaAfi3FaSiFxj5MsiGVJpjoO1+V/93n+Z/v/f/xPpC0iwcv
S6t//Rf+/T3LhzLw/Jr4139dsgT//Nf0d/7///Pzb/zLCd7LrMo+a/L/+vGX8OF/D6zf6tuPf4Hm
ZlAPx+ajHE4fVRPXXwPgJ07/5//2D//j4+srlyH/+Odf71mTQtTu9OEFWfrXv/9o/fuff0154f/8
/vl//9nuluCvaePHO4TNyb/wcavqf/7FyP+QBYXlQQ+OQh/NTrCd7uPrT9h/0AotomZGo94gcdNL
nGaoSv/zL4H5B43GeFmSRFkQkGzEiamyZvojXv6HIDAyLfE0J4g8j3TT//thP7bmf7bqP0Dhf8iC
tK7++RcrEWVQCb8IuT5ewIcwjoDP/rQLgxfJlChCKwfyn/I5S8N91Y/KSlS4pzClqnUxQA52CKey
aOBmUNyRblySy4cgocFTQylQJpbfaD46BgX0B/tEi3K+2uKJhgx8zUOtREBPJa9spCRMNahthOgX
kHZS4yPfXWXrEbIPfMuB2KPqoR1UrXKfEVRIn0AiHrQXmVN6GeDCIfQAMkcRkl9iAn7Wzl3xdflZ
UYojVZxN59LJZ1H44g0/vvoKNJY3LcQZR3oluLbX2WkYbBn5KSq4XRXSUB7mY41OodAzWAr6XQpO
gOLsG36d1noOLaInz2VGIwnA6w/xbigUGOh3UIPiGrfgcY8mJXKTc71NBZUoiQcR/HgeY4cNoGYU
ubjJ1HsYIWQTQSqrjDvwpqt9kawo5dIlkDVghX1Yvo7AJeco9+QQIwIjtur5ttdDpIGHLGNgSeIb
7+tDc0WJ0sJadg38WHCIcTu2tiHcC5VxPLGV8EF51CWtGggCKaiS8IcB+hYMVV1K7yYLvMpANyY+
uxn4fthwxRQ9YmFWT0X30PmjIfio4Je04/P5aqQ9aOwovADJEyjiCuW723t2xbW+CqpWfei7rUR3
e38ooXXnr9ogeItAoh3dsjzi1IhOtGGSpaICnYXp9/LjkDIrpYU4ILXnawj2el0CzVOehmIfhvU9
Tos4m4PKE3sNoUTVQB0t7w5xbYfIF6dtaw4Nnaqxr0D+s8m2bcSwQMZ6muCWJ5AZatL/5ejMtiTF
kSD6RTpHCATolSX2jMh9e+FkVWUiJDaBxPb1bdlv0zPT1R0RILmbm9v17pEjnYN+ntXDcF+G09MQ
a5cYvu5H/zfsQ+GvyNp8LPCDJ1G4PpQd+MwT7PhRFQP3ipRzC5DRQgFencEA5fiSN63f/WUFFxjj
mGDzfjz6HXg2ylg33a3qFWvJ+xKd7Bg16TC99ahOj7bXqeJITVJ6BuyNvYzFkoCNnswUiPXf5dTt
KOyEE749V4FR6TR2t3C980P3o6LlOoo6aweexbbbF0C0cv3RgJw6uTkb4+ZcOWBwANCST4OZM8Ns
5vjX6uqXoQTNXCFz1TUZp9P9qGDx7eLLCJ597Ht5OCK6Xv6THkZsXv1mmXsqKtgeauRgbnG2rvYq
1meg05Og4g9jhKybvj7WATnM/ny3dvSvqPmHXL2/angX22EkfVZY4OWa4Rh0r1j3OU3IL27a28Cj
J+eDfriALtxQPIYhKOu6eCim5kcC754Yu0IrnD0PTzkmqoxf3TbZr4gNf8XQneT/P4bdtRJuoWpC
q0ZQw4fSnOJVfUhSvIkYLwnh/s8o6LfHKPZF40nkNUw1uEbBEFVnMDRzN4D1XTb3YpM5XeKHxRGz
a/jWp6DvtDtvRqC0Kj8E18jlNTq6kdUH4xbFquwCmCOQ55KtMSl32D25LZHoQNwaXla8R8OCs4HW
Bzp3gL98bD2AJfxdF4DTFaC2Gf+psn89oHMT2yDRud3AmJN/vBgM8mhN2Iz0DunAJtV1BGYgQRVG
iwCwZMeXR5yjUFOj9eK1eK2x9fhvpnEed/UGttyZ1ZF56iS5VAENjjjQA4CXXlwLNwf2Zu9NGb0X
HvY9pw6bOBFLoq2q8sDC/BbXg0lo8cuHx940VqhBHWtvptcIR3BpGy7xKa5ntwvLfjsgLB58bI+E
u03i1YzcrPJZV5+ajecOiGrXATY7YUhN9CXugvWZN/RtqNd7DfSnijiwe5jEBWdHSuR8TtW3leRx
m4sgqUT4PRQM5EGtYhBalTwIsFDzuY7VCdhk4Lv4cj85Tj58Kyak7stYpytnDkBWZ5NpUGYH/nQW
rXibAlLAybghvdkA49lMJUIVg/oS8cIcCrsC44f1Onu1JqjuqqZgiQZ/NK58xJv5ZDqyuAPvsvdf
or6E762g4TGGQ+OJDBw4vwGCASf0rliL4t06YPbCcKleB9vPO47klwc8ICofbVldoqZaziU8K1k5
guD628elbdybHJEdgEzhgAW2PixwK/5C0T2Evg9iZ7YBPx6JM+LkvvRJimPtL6ezS4DJXUEnpfqp
jAtk57ohzkvZd0dvQwIU6/71tnzyCDn4sAHvVvY4Vp0PNKgFbXfoXT7gxLofogqvzSTC9jr4gd35
0k5/JBEW5N0AeOM18qG3RgKSEmct4Mrxls3bZG6jvyFVK3wmfOmPi4pwPv7SJ5fyx/+9/kr2GbSU
ZoiSyMTsNycNeta+jjN8yX3SBIAgrguQXTZqAyRubHD0rfrDLpLu+IxAyEjItxqGkJWCCrn07his
0VOlV4z9IqX/WoCMEjg41akASzfpGh6nRi19tnoNTidYZ/HN1N5+Nl24w/eOsiBkfxoFM0BQenhg
Q4Opczfec+QL5VgXKNKgJzYHFtPuGvP7p/mOJsU0NDfQg798r172vGdlMkp5aEz8PIMGzGk8p37H
zcVRFArRK4uE2G/l6qeYem8p6dY/TEFaWsulOscckG2KCdahQd21H/FTI9vkbl32dEOxtP2UtvIy
QQYkVIbDG4DW/6awfNAcuCvsFuI0YPWdt6oXvxqPY7neycZ72Aggc+BdWu6e2YAY/wA3SrH9XSL9
2RlUaQQ0b3ztUD/23EeMdIz0WaDdg8uyhJnX/dZM/FSNfC/0kEpklilvzjoQ3eZRnrYmrrCJ5PZ1
EeOiMncd1yexNLdSQCCdbwb08rYl167v94UP6seEIVyBwm0MvJxovBrwAF3x3aOCeCKBEqe+bqMP
UK9gnZi2EpQ7ZCPlkk7erSbEpWMD3S9pIjqmuhkETTcaFMeIevFel5grDO20gDXZoaeyc9BWuTUb
bbJtFnUebGNvEn+c+KGMojYlVVeB1zF44mR6PzqjSA7/6P+5YbToztMQIsG+tBS84g2htx5cdvDy
dPVunBrs1WwF3YdljeT9JsDtPFme+yNDrP2Gi6kVZjtPMsAoVQq1d/PGD05qeAyGTn2u1WYeO3Qz
uQTFKEjGaiueDJjBwAytTZzEVCHasDXLdOMs0kfTc3pQ9WKwWIiN1GD2Q53QqZrA/GzbQ0/79Vlt
q3c3ABUJsJTlP4hI7FJE8dkHQckXn9sO1ZxR9hrbCOMrtGSQugwlV9VIvXNxWz1TN9Ojj4+eTJJG
D+gfIsjeJT/WXtQfFmEMgNATkHoFw8wReNEsnBcwN725OQ0Vw+0RGX/d4fzw/YPf+4elDsvTJKp3
No5LsPMs5W9ezYA+mTxA4SOn7kW46BL3/+g7nNHIg1B9XLyEkxPHgLQbflTXJeUAn7lZ2zn1mpGc
Wz2v2H8U/puvmuIdwOv65Pvz3KZNs6FU7Nfoa5tQGBOEdv0eTkBozVHj7paWqPdB1PFx8Tj0YjY3
AhVm3U//troPDstEgpRI+8lDS3Eg+iSLCNiarIsfK8H3fOnQUpdVNoTxzgwsc5ScTDm1Ka9AAMc3
SRK/JHDNdtd4WF4DvWTzOl/Z0gV4lKZlOaN8H+FDajdATgngjLr49IN5V3shBV27vVTY4RESN+Aa
10fquud4bl78etspCzZ0sOB46p5xr578Mc5pO1kwjZc6B9LygzgPgB/i7ZYKm4iGQmrAisc9c0iJ
MK5NIw4lSOC8TJQqoEV0d70nj2L8wjOIVCg997kIwa7QMNQ3xW00hKEApOOx66Q8qVgLCOxTkyAR
u0ybMnjbZspyNzF8+RF2zFj8RyzhhHtAQptdq+qkkBD0zBiMJthHC563ugKfBZwwAODQ+YEcyHad
8oasV8PLVm/iUWtMs9tyi1NbhycM1jNXReWuQPTQzQxuTXqNBz8usZFJo6IHy5acyij45ak+rt5n
B83O78H5nYZ9QdsUN0oeNdgMbVt8M9iQSsB9x/Rm2S8AKM8a397E3I53G3jCI37a9neDeiyvwpv+
QXfGFAYVdiZrOuzqCo+6xykIn52tBnxCfGD0ALM+A6Q8ZcvUlUiN1A6I7w03Rk+ac2vLU+yxa0lG
d2qpu8f+v5dUEYc3Qfg2qUa578FY4SN02VGFyEsv2nHJ66nBsn2N5fcdbofoTk8c9RUrqwOvfP+N
DjgSRhmGsGXrMcSCB+XX2rZh3oy1uUm/mnLAxaoMYShYW3IML4FXsGbHylrtOloHh5j78kSqun1Z
CBF5EHvyvma1Si3wmW9+DehwSIdhb4u+IphyLOLNxOV2H07h9AJaYf0UcccOlE9254YC0XFxLfgb
4+Bqysmou7ol4qmtiUxNVwcsGWOEoVBsfR49WjVvM3Sg57Jum68lqu2fCfXFyW6Yq9EQTJGdM559
EVPkbk63WNaRcf0ZlhrA4UlP0z4A4XtNuGjEVcyhfbecFU96UOWj5ypcRNNYoM5lRdU8O3/1P7cw
kDqLwwjpgwszReYjQu7glC5SxtromWN6DKyrXq6a9/S8eRVasAgPZhg13lPBDMm6aiB3bVCux2aI
zLXQFWfpb35XlaratzSzmwkvOPS38xYE6Nrg2m/frP4ln/J1TSc6BE9CcPm+iAjjRADuxzcnuGW7
YFsYCK4AAQ6lCvK40V1OuMKmPamOS1kNNhF2YI+LRzaNPtbxjLUr1u3wWJyqGFNJFlfytVYB1hnD
trwXbJI/LgAEPRnLAElsRbc5PFqRLPYbN1PKCubtNhehM4xID/KxKHEnCB2fxmXCFLVr89aMfq7m
9iLx1FZiOXqLSv1xS3zqjZleIEoENnxuyHCPexa44gnVQcExvcTyPm0kWhhdZHUxw4a6kCZFiSmB
3d68fwKwLrAXYVbUPsa1i2q+V1fZ61SrY1U0MIaiQc8d95KyIHGuhX7vCoZQ5kjuZhHkyseZHenq
QfFRJDKeUXbpj7aD4Yys7H1ommvPTYvXnAJfHgx1QhHqAMl1cKgb2Jz27QY/EJTKRv5s0Erg4kwm
R9+cBHzXwU0SYLWEjdMv2HE7xbQAu6tGjGlrdFLNG/6+er50DAGzAAMkAg2YD9YButHf/vEhjnSI
/3KeDmHhMNeZHsLtRXGQEGqoDdCT4kBnCAt7ppWFOOAjKg0V6pFG3YEPgwdcr1ei4fP6O9Z/W3bb
OlRafJmTWjVXqB5R6umQp3KhXQoH81FGBourcSbEuTI7n5ka71Blk5GW38prd6qJvvulql+Quo5Q
i3nIIzOirGqK4OAxSLYrQz+lVX9DJ3XEV/kPODPMUV2BNYbR7nS5fIUsvMchhzPewjXg9/9WgDtp
/16QbU1DyCWqmGB47dAJWPPblIH8iwNB8324IcB79hyOSwIMajnmY2PQkwosOQ6bO1Mdejsj5X4s
QpEPcblkmwZMWTcQCXmB324A7De++HCLKfVhQu9W6v4vkQJmHIc7syQaxnFSxFnTYuset06cDDWo
7UPXOBDHIaKYtffzpmvMweAVShvWjQ/l5ikc+TGOlibpvfFZd1iZA0w1hRXmdSjBWezjryAQE8Cc
bbX3kDEw6YNwUCUsBpBMb3feQBGaA1KAEndlQf3UNVYfAO0u074YeT76PeQWsf4panpxogivOLPn
HPs156CatsQbOpG3AhMgKL1pzeWFQgfKwzJQX+Wm8BCGpnvbuuXHmy3fbb+NJx1qlZfgoWsbnEQp
MogZX3VV0UtQhhc3EoT8Uc+7IcNE3C2zv9z0OET7ueszROCdu77IESHFcCvxHxq2uGQiEPLwHCRR
9CSGHhvX8xblAdIa05nYGV9DPSfLpJD2Jvs4sfXCLwSK05Pv47spzSxTO9rroLd9WJUPTYuS3p/Y
64peOzebuPqsxPeFmAQKSWbUKPzbXTNpPC3li+78ei9aF55DVqBgb+VxBHI2LvCUDnK59+qGPzeQ
F6vYJ7uy2bY0qCVozp2Jdqxb1V6BIJGgjo8fiNR/zVzesy044d/kFXfiHcHOexPFX6JuoWutDEeh
wt1YlAAqVEHKvKBKl76lOSfdvSkE5EWOiMMYIX6sqF0attbkaxCfBSoe0y7rJy4r+KJElU+Qgi5O
exBRGej2M12H+6ny+htKgzvPwg32+15Mc+Bn8awetCDRaSzKb2+SGrzq7W/IkYURemX8tNQbXnvd
PRB/wCE5LG5X1kP3EGqjUXt0SDruvCnejXrD4jLvOdB7orx1hFWH0RPVrpodNJm17VIT+Ckurvs6
LPq06sNX3+n9vMY2Y1Hf3+Pi2beGioO3xfxmeSWTFmdwxNXNC5unmBucV/4/eE//v5XwixSryfCI
6rRGaZO1yrzwaNGHMsCJutodDdBEwIGBDLpXP/ysAijRyJb1b9Idy6LLIvYwyRoBj18EOtxT3HHk
2YYxYoAHmPDReQVPK1v1Prbb9NwWMFRs8eJuqvVJ7nX6OBQbveNIscwrFX+42KAwrIZXA0kMMjsO
XgcmdeLPNXLMgdXtzSrxSZf+AreZzkSB/9Exqc+yL7KW3ibGl5MinUkGHSVxNOUMAQntYHIadoDt
SrwQKvQFSty1RqECUdaZoxbFkXoE4UTwN/rYDY+XlFUvKHpZOg3sYAaics5tDkPKaYPs+kYRA3In
R8mToIkQFmKcl+gRTiWcuVrBE10EsUkZun0fu4sWokgfYl7xrg2ieLnp+LntRpcVlQsObSAkFAOU
XZ0dxztclzyJpxX3oOp/JEGcZadNXsUU6239pnYhcyCsI3yXn6jGZKJABvxutM1fVkZnbdrLEpb+
UTv9PqwlPU8uHE5az8emKfuDog2sLQXSNJKmr2HdAqt8dqP3HdPa7oGWvNS/Xztp8Jb4ozlNIJzm
3rrmE/PxXQ5/hFfALkWKpUhbPl/mGA95BRQ5xjTDromDKfMHVp4ab/zr6mh8VkX4LVueTWVwclCQ
Z9mSHXJdcSOVYk6dwgwrwXoJOEa6Gf+YmH/p3ohUi8l/7uP5GY/BvWvCKuv98hvVD7v0wp78OeRn
4ODO5aSalJaQgMU6V3nr9yVKjiKntQaQS8Fd5ch8LHu/TdmGBrJr/DutlnsWebewLN+IWyE5BM2e
byXg9IqdmrJqYZxDLVA38sLUjBT7EGQAJlq07dDKoHS6ZFE+jiqeN4066XHGhr26k+4UNYdIwy1+
Z/vhhjY1i1m0K9YoxN0fIp3dWJyLcMJGJErM0AHbhe4XmuEu7oe7gMobVqYeHIGeKQed22EjKG7E
DYlaAH7Ny4Jc328SJ7zBgw+KI/zAS6PTrhoPPrX3i1VP3Dblkbv55g3mNMzdmgZsvTqAjXtD/xVh
hZO+qvjeVBYb1fg/3CJXzokObZNuHNiP2l+zOvqkA/1BqX2ICOa9K3E7ssZPwqhLu1Y3W7h/bVD5
l3gMRFJ1TZ+zks+3lZTnYUUH10fbmy05TeK+w8V9RUjfgygBEF9wbG3iRPz10NpAZZsAQW0Rp1mM
IsPXX6Xe3CajWR+mmN563HkzfTEIKpqAGFfNvG/0iNXYGmb5YXzCz5qgUGrSYkKRNBZYYNW/L7DA
yezhjWsGfQu67exWcLnwa5aIqk3bDbcG4uD+MYndsxZdL6MMAnCNhUou3iJcm4nFDDIaaBaX9+Gv
Pu+RN8erMKeruk0A52Sxj5ffqW67VR5eqdnviky7iB+hqbwjy+ehm/BZlkUcW4dhVLmHi6rHvyvZ
Iz3vw8cf6fBMzz4IAdb9myTuZ4OcXcBNw6sQza4MYaqO2J0pTBoawCjQNfYw9NXeR41kzbQJ/8yy
+Cxxt4X9nG/grDPveR3uwpbcBYs7YR6cxhSZM1N0q6ri3BWxwVWssCfegzxNqZcP0NqeQuQY7YOO
Yb/IGMhvIVrlmm5PAoPdZzMuIKdHKyKY/dJ79rsZkPWRlwUQRZx2ZzTLp6DFBhwSAQG/dejv1oDP
mY+nGHkoERTqYMyYsbDrbuRYdqQ8GC/+Fi2ORg/D26RlW53VncTFPa3wEZohDXUDg32wIptFwS/5
2wQhua8+mkZlYnI3XQ2oqOiKRfDfWMOiIw/aDSdSlw+DktDTg5sktT4NstkTTW0SCHtmLJYnERAk
U8Tlm+7lbR300SuHOuvrJULCE4+SEkJSqkYkfTZ0OTfQEF9UZ34ohaS6Rug71YZ/AJnFU4QTMKs6
C5GrrYM98YP+TJg9qKDOuml7bBhLYnQqD9MYqAdpJQZoguAz9RWKKRAQL70cd422t82wRK4wvVXb
3q5/bWFulD+2CLB0zZTypkYfN2AiXHc7NrJ9sMI1PPQJswL93L/Ryh3K+oONNU4WHF3HSgGV56Y9
FYiKhdxmSoMpd7gTykeVMSRtT7OZX5Q3pVF3tm2fyeA51OPNx3FeSnOtGEG2Mzowf+5/f7XgQ/gt
olFGHSAEQrNX8htK5oclepl5Looo3Rw+HRVsV4XPsoT5eHgN6nVXcOCHEJtZDkc1ZfX/abD7oPwr
0Ia7lacG1QD59coMLOE1YiR/b9sFn0rkXFfvoV12vv0rAfb1+/daDV/FSu7p/Ost8LNykukmoQDp
Jh/spdYspdVXK+u0R7upcAwbu1MhgNEKVx1EmTr8QMgTjosJkS9KpKgBTxHHrx/ROjO8QiyL6Rym
+FDuwACN0tDVcKHFaLWTog/po6qj8mkoR3PfNhAE+81Mx3EgYg8rB0uZP1R/qCiCfevwRBOHcyhF
EK6XY1LfASoDaQHzx4rGZx0Xwa+XAB91letd37vxVPjtvLcT73OsgSB3oGJo3pYRR71i0BPFEOh8
kf0tUK33wSO8wbxfLYTbuvwZg6g8Uo0jWgW0e3O/tmbUq3LJBxX3j0tdAHtVq1tdetjKqBRMUCqI
1xPyU0A0ZOO9RjnwjNBnlpZtnfneiEEefzeiOERN96QG8hJZrGVASv0AtibvO4qpV41DtGPuYaRB
jMvqFQPzbt+tQZcUMzzODdqEtiJpGGMhFdo01qpEbDJd1H+ZCu8xrHtlU3BkUv7MXKPF6GVihxqy
IDp5Fz7aOD6JArpuv/CbiKDl0sK/0QpvC0JYyrzH5Ksv3nHKV5nuHDRhP4PJJJk4xoBRMS+JoXhb
ZnnoMcUIWDfDhWUf1nkJk7hr7ofZHjbhX8s6uBkefRLGH/0Z3DHfXrZ62Cs+D9AIZo2fciOHUqv7
ugsj1IXl00LVqfHte4DbNVmHDTd4IPmhrxG7v4QzHF/yySz+fUNlBhzP3dL5fjovmDc6jGng2SuK
jkIldH+4/hk8R1KK4j5FlwonCSReXy9jgk70x0roWYDKwOvi13Av9Fks8B/WBcVpPfFEEnkNfPcQ
WwRlFADh+Iv+dEKrpC/7b1fAgkY7lNdhdRoW1u79lhyKEq6xWS4HZKHu/cDsoq08iRBjn4Jj96wr
z6oQrygMr75HFCqE6n6h8EXL9RrQGKHZfEmqprkoH9dp58d4+4YSGsHvmew1WJqQWTGva9KOUEg6
gw+qC/3eb9E+lkBpBsvvQBEAj1ZktOvrfc/RshT2c+2bmypG3P2xfKISVnJjYswli0fnbymt2Wcb
rEfEw95sq3YltAoEuv6wgNBdycRz1cE7MZodYonygTKaBc7s4zb2D9HarjvbLH6+KSZSGQS4ruvg
uqBStI1/PzXjMVTNkKKZ/PIkhjM0JJ+eWwPIjN6P8hB+06r/p94QkWN3LxfvVojlymh5I3ORhaN9
Z2S8tdOwI9H6GIk/wu2qml4xLuzTyOqch/Dp1kJk9QzTKXofTadDrapvjnGo1yXGwztJpzJlE0oN
767GgDoYIbE07Kggri1e/bi6pzg6ImDxELfNw9I8MU0ya8NfKwAvMSbjQ4omFW1bAcCgWM5mjXQu
Z8aTRXLMXdrqHG1jnRuvuCn42TDng2q1Yac87dDZQlFGcUvtuOx6E+1VJIbUaHTuogYyT9Ww4zTh
P7I1F1g/nrircrJ5yO90k59QqHV29DGQUetOLtDNJ9xpqVfadwTXnuoo+FcO9hQK7xGjtSxS8R00
jhPa1RXzMMw10V8mXYjlgXJqor1v1ixqu/3a870TI5CIavAyZR3btx6DwE4mZHdFmECiDKsT0wHV
HNN/gXJJHPgvpm/+FFFzXsX07Wrzj5BiT11RZiFsBClzw18bqwfCA2hRbniMQauRU3is4KEMWXkR
asQYCo5XpzDR+6HETnkQfY86fhkWfR299Vfxath1qM3FWnuT80bTZpjgYBANeCs4R93WYTsJEmS3
wOLSq/odRe6RmuGrdvJ9Hgsfc4jovMze6zqZnxaD3IRBwIP8TZ4pXm0PAtR+W783PrpEdzglSxan
Lg6/IB8buJECl1fS3OMuPrF4vY9jmaLA2P+6MqLa22GoP2dBI1d8RKA1Y/yifGUX1TY3SHZRKrXs
EjH3F9LAuSQ16VLprT+Vw9wKYbCYrcYuq7E8Iuuxz0pSXoaxj7IWilkyMgvSw1g1aeSg4HUrOcZm
ojCi459kvOWElIwunQIot/CmeLs+BH4CZMZLoaVM8R01L2NYpx0jfzZrYYiSz45Ee6+a8CdOSuY+
9t/PlVzx9WGjNCmZ3+F59M4tBg/pYMoutUMPvRvvKq4Hsu/h7dkP4YRUAFb9cCWe1sBBnFZguRbN
XpTTpw2xLhlc2h4jmHXAFy1VlUXT8NkOyyVAnyBBusA+TtDDkhHyV2GrDENSDpVjnPJ1IlWytvKL
DOqFL4E8t4tgmWY1/+MT+hO2A85U72ue0Wc1ff/BKnWp1gUYJFb+DqT+2JF9dNSkHJNTZXlK8C7A
TYQs5Ol9E7BJwKU8JT5rLsViYGSojgjUAJm1ORMBKxpGSveqRt4MVjx7hplEDc9DXcDuLW9uvBPy
utjXKlLYWQzDo2L9qdyGgzHTYwy4yZH2eLW4VzwjUBbmCAcTzOrB1Ciw8O4v71yZ8EoXFmWY4D5t
PTbiRXP2lulqq+jZMHyFPttFctgFUMSSuQnJ3hJUOaX/UXQPA4HXrRfbjvgFxSQS86xGPhpo05Dk
kkCKBw++Rlsub2VYf5pN+ns7q6eR6L8TDIdF9O2jbBgx5J05kHio95ndk3nf6+PKe7gVMHXF+snv
a6G6XS23tFQvDnM94R4r6AFzroNsRVpqRTHk6FWyQRFBLuluWaEZ2aZip5Y7eopnfZERLGExzV8k
Ikdu/HfCDjNaqR+MDOVzZWTxOFB8UFhS6YmttvqOdLsdGueTbx3VOq/l1D5tsD/++DLGDcPsztO4
iZq5kteq4fOaMe4FGLWu9k3DpHWFi7bZtzFd4Shw6rwSGx/Xzfi7WLbjZUUJdGm4ln+KVg640tG3
+lhSReu00F1T0OFAohihw5iJvs9h+VUIeFm4+gJBJciZ7UbMWiwGPSTCUqHtEKkgt+GuVlJfI7+h
R2+cXscWXyMtoILmPmlfo17DBs+YQ1ZYHZcYaOp/QzlggQ9+BcCDNi/IFhdmsvVu3Sjf1niCiS18
HSs4TJHza36bqPuoZSwjLc43H8P1Z6NC8uAEhE//q0NhkfYVssIcvVO9vjdA9JWuOBAIEAfoSGSP
iXKTm2DzD9Vk700VPQ4yrh7nsM+wTAW/FGuX0wCjdLbUI7jqtbuC5PteVfbcsb/K0bSa0IFgMmMx
bbaYxyu918inWzCjKmj1HtO7GSGZ03zxQnC4/6PuzJZjR44t+yv9AyjDEIEIvOacTA7JmYcvsMMJ
8zwEgK+/K6ukbknWumYy64fb9VBWskPxJJnICPfta29n5hL550qNB4biq4bCTjnflmG2GFuHdLA2
s9e8e+nHEgRoyC98btfowYSARcu7lYzzbiBSRUSdBSHSgdDoefntqfDU2yCn0q/8dciAnWpRXWUq
2qKU3JJ1fpQuQ9w5Ahh0k9c2CPtL99JwqkSbJe22YqJsSktwLOtcaToGDj432Qj3WBXFuVFi3Olk
2Hq5Hb5l8I07r6KwtoAdTR5fFt28xmxQrpNTlcz36UVMmtIy3BpLd8e5C+hwJxvFeXzMh+A6HHWw
inr2NC06mY7ukkbbKDXw2HGGJgU3e2Zbj35BGYx3Hptz4d3ibB0YezeWlzkA3FpWZ6CgwlObQOmt
k11qljYh8FxzteaTr1Z5btatjG+ibNmNk/O69O2p62FzS7lP5ghYOQ2+AlbRJsgr1i/lTM56jmV0
k/oN0ry1nDAd7cd83meWv9AXZ9jc02mkzsJoWC5TCBoWfsUuE8AeztUKxptmiK9V/510NmCOoEQS
csYvOuW/uXL56Bjot2p6K5dqi1OBWTZXOqPybGWCql6NDYVZ4Xyq9LOtcYUh9d0YRf0/8D8kyOhK
UmTndcv2K7tDcc3zlIPE6C37R+JbSDr8j9yLhVIoo0O1ZWXE09xH1VZrT30XbV1ubPS2TeTUV4z/
caPYL0y4Y3LQcwNxLQs21eZdwatgTPuns+A/Mlfc1d/lY99+f/c3v+t/dU/8k+Pi/yePBZXef2ey
OLa/m390WPz55X9ZLLBE+K4nnUAHSvh2cIlP/sti4ek/VOD5wnY8Xzn6YuP4m8PCU3942vbpV//2
hzjk/uawcAPMF1r6OpCC9BXFwtr/wGHh/xnC93/8ocqV2pculjTJXM7mPy5evH9w+Sh2sOThaJeb
JkYVWrdt5x8iVrZ466Xsj3GY5IcQgC7YMNQXPiVQS5t70a/jZ5IqxmllXwr+e+U0RfZkOzbToYp9
F/Xe4bdCcdpVtVzZXdfXt0VvB+lOlXMU7W3TTdEuaJKYCIdSFurKX6jpfSYbLWfj0BRifggB/WB8
rDTIr9KSI+lFzDlXN2x81F+80wWgXpzHzi97KkKkaW6AZde3BLmvQt/k4c0QDcJs28AlIBz5bfJW
NUqLzYCsS8+67Vhb2iYN/o2gz6GzWb4yzM9xwRetwmlZQHKDgh0Y7Zz3HLOeCX9S3/eaLREEQ7Uf
7bn32Us2MkW4kYPCZtIQSiKeGYIPxXZuGlqmlV8llWUzvRLGXCFnxjNVm49imrolUNAwzKPYmEFF
ah/Ms/OUeEyg6WlUiVchy4ZbCzaTJahDBv8P+x8zk6Zevevy+ZmpOL1oC9byW9fwfU6KsrkpEYQY
3fatR9iFsqovERrrlKMOarwgtV/hFhwlzk1pc/6z8Ik2CZ6FPqeViRPvusbHcB/VyQXYd5ZK1Pso
FosFbl03z6JxLjzMWAVY5gu3O2YpoNW2Rn2IfjhUBvepr21NUlWva73GCRBO20ZfTptw7IC2xkaV
F1Gcs9REnsh2shf0ZlOU8ThF0QAqngUUtrgK2KG1zbuWWnaKuho5uS8jfAWTtaxrFv4UWy47pko1
t41aW1YXPsSqBx1vlPbHrQbO+wozBVjmpXWZbrrK6+NrLBDlQ5z2CzJH44Xfk57nl2IO237bDFaP
oTkI5mbdFhMag6Bb4eqUbELjT/WvyEbn9vLWJj+21Iy7mMVOCnTT5xFzB9Cj1TzCke/KTPMXFF5r
kConYOsSYYldMJOF9u6F9TJtBmfJecSaMWh3psz1w2x8deNNdQ0xULnFvPaiWsSrYU5RC0vTUZu4
BeA/Aknqs4y4aX4NbUHz5JArj7ApshaVTRZNv59Ur6ldRWQDqbN+QN3MrLqdN0jzbXGsi7H+7drM
atcejfMP934abaTMGJkUSxe++j0a9EpPXv28xHIAnGc9N+v8xt7cpim1BZxDTjppN4vwRjB4lvdJ
S8t1AR4lAw6d0t/MTaS9VeHOjMayeGR07kRsWQy9yahVNVbJ5ePud4+2lbew/GEruBt7HrLd6PbA
IKnH6XFjBoNVIKvCJEN1s2SzTpmvPgfYX7utp0MUoa4NuHq5QQtv1yJkZpvBzNNn6NpxtCGNy+B/
mER/LpOh/8icIviqRaNmpLDR3DQ8CnCCJvPZU2tFKCRyXNzXLPVBJKLMnWPcNPX8y08a2J7ISghW
mOHlzrkdj6yf9kMVIdazpojxWd11tA+pQdqvvcE5lvxkyAdtiugii7hJdrllMPQwbxX0D6IuAhST
nlzKgfzudQJqQU3QXSYJXhBN5Ua6sRWtZuG3xaGookmsqHf1p8gbZmiNM9RA1yG00zpoIhNtqror
+MVHcBCrkdPjlv2HivfNc9twl1gJw54YNL2RRUX7DFDwpqrAd1Z6GdzTbGTrrRZorQcRKvZajxw6
oHHpXFQbr+AopCZxXXdbhtp5AL31NwnLxB46uxundeQlBi1zynp+VFddmnXhLIeBbEYSSu0cVCyw
tXbWEg0/3uQC2la6UUXyCb81DwrGc+K18NgtsM57wTPnmczCD7F46yaBgnTT+K7kpkpcPAROGDOx
T+JnoDnvqHLmXYubYlFX4zVvV7SdexuYPcISptINmE++qvMoe5h8ccrTpjlnunzIRZfczQVSgyZg
s40fw56HAPr41M/1GTF0QXqA4vX1ePZmMkjs5srPZIvKHNEdI4H11aGIvZqEd9/ZmLpp7lE2rwSe
8jhayFjviuQy3H7hjmNQmYcPqtTpczablxpIf2vzIvzLsJ29Fl+RPe2Rel5sKY9hEivgf4rGKPTv
nJC944H8MIt5Ur3lY+2aeUdCtz5Af/CRReddmjTcZZ21T5b0o/Kz5w5IeW0N+PHcTnzXDt46DpOb
XmnravK6fgE4LtI3ESUTsPQ4r/uxI0TLxE8N38HJQtq2ZdYxS2FS26OxKHneVyGxaYe49W4zgzjW
ej7jK3Hi2uOUY8Q8FpF7584AJl5SEGrjzFm0FaOMNmwr1PdB6bsHFoH63CuxtZ6k/Vvh51vPinDi
VVc1O7IZTqGprnqoVbZ7JEiT812eFPd5n11b48x0z7Qy+xpaeZNZRXpaomK6VyU3ik+s2oZvdDbW
dJtCJj0xDcF1UMzWQWBkMG1S3vC24ztSlY9A1LnrmLOIxhqm1Wp0eZfZ4j6GyNmP0p//NCns3dJS
B0tkz02RAzEobt4kjxkEpMPJFeFT6xbBoREI7QxkHgH9UJIvVglnQENDY7if2oZyXZvyXbotf3fR
aDYecZ0svj2vy56runDb214HjCSyIPE6Fs6W/eNo6vJHqrm6Frpy9hkq58VzSDC7NVV3dtt9uSnw
RWOVm2ouOXdmC1s4Hz0YznhqvrvKuevc1E23CGnFwcY4/cj4lpTdycZt1YGnzMGQnNNoYtdtgu3u
tmpitaljpvxwDzUNUmLOWR1kAKbxE9ajV7vurXuHUnVNoGu7TZL6NRxgG3MTfeZ5/257DSWN70vx
aEV29eTjiNuFsJlfygmfAUKW57ywcBvYgvplYX/PbMaVgWDbOszbvTFAj4pzmKDae88pJVbTIL4G
K0OBtVeNa/vbJIgsPHI5t96Y+xs50x87aXiNLpcdp37m9Stq1qS6zhoDybyUBQOz6aaDEkLdkfgn
VOZ5x14ERyvzGX5wd1VluRxnC34g71S6MvCY2lH5efAj90t6+QOGrjfUEzRLa7y3LDM/uTJL36Me
gZuZu4Q+Z+FtA77p+2Xt7ptKdOUxrWxJi8aB6josYI/L8CO059o+u447EursDKOOaBCzSf6gNC5T
wSmYQHmZsGEqWgyi6x7a3vWRh4rWjGAg8RjkPyE0fY7gETJZ2mICdJcacsdOy/K2oatnpJ8bNSqu
Vwwo1edI2nidbKt+dqZiQ03gldmtXKyB2UjWMGC5wklPaNQqdwtHNiuNTSC7T2Ovbx69ZLKmXxKg
R5mtKaijvCt/XsYk3cdFXDniCYHTceuz9pljZ4xpErssz9rVue7OYwbulf4OGyDIYtOFY/hjB/HF
BFapipfU1b55FxGp+03ctcvanXyn2ehR+NN+8Gr/ISUND8dmm+U7H0KHi9xn6mbfQklZFwu4rt88
z63tbenGjv1aJ5hkyr8idP6jrvbf9qr/1NH+t73v/8DkgD/3hPz76IBV0v6vp98myf+xtf3z//NX
a+uJP2wVaJpKTSNJV0rz+LfW1vvD8fmH/lbT5gnX/d+9rUuwAP84ga0oVHzvskvj772t8wffhz/0
tCN8iBP1n/S2/xLEoWi6lXSFVAFZBHxH9S9JWEJLTBXL7DEMY7j2EfI1PD9LFrQ/IXOApsO1H7Qq
WjtpBiK9lpGYuAiWkR4vWHe4y6IdszopH/4fqyT/A58U5xIA/e+flNvv+vc/PSV/fv1fT4nWf6As
eCgVTuB58h8EEG3/YfsebK97+RfTMv6Ovysg9h/MRl1bYxmWwrEdonr+/pT4f/DgeDYiiPe3Z+s/
UEB4Kf/XOBhbXf6Kf5Q+mHXOEbOBlhmWbO9ByYe7OA6LIyudyB7QlnVv48/D5UQtcpkDStyWLu3F
Po3U8FBlVrDGF0Vn3hbhgY48QSFwh5+ioC7O5Jx9GG+42MwVHnB48/GbsoEt6T3jvsoMQGJRZXbY
koiFxFKCYy/tbuMKWlLEuAPWwoHqcAcz3WisNyQ4lMsW0tz+zkwVbFJxGUK0dqYOXpVk+PKK5Koa
jf201KxCQFYO9UNWaOfoB71+G23JdJcK5mORU/qry9ArN43V4FuuPH9jCGc/WY6TwsDbmb7B1oLx
qSvxubRWeWUmpY6CyC+4qFg9EHo/33qxaV4btwrxF5ggi9ZCOOVlqCO83dQ01XeSltN947LmYj0M
MeKr6XDfj21Y3zbJ3Nz4zFi2KVOMc0/zriubwIokc277Qk4YPsz8wML3/K1wZfScZEgSRI8H5tAE
cHHcg97yPlZ9fyq4fmKE4CJ5C1XWTFubGQjLjEV/PSRu/T5JQ+TF7Hc/3tBgUBTF8JUtvX2ddsHU
rZNIahJnYkoiLDDOsUkX/Tr5mbNpu8W7mpncJyt3iC/mYJW6Ap1MtK+hiKD7EdecTzDh4pNmvcRi
09Vfmaw9e5VaDKqXkTiRsmQW0zm+t+s8AYg+do9OyYzG65/qKACTqnBsNln1OuXOwZ/jcuuLCMwx
g8VbgPAeIru8r6lVHPlU1qlP4pZR23k2BWVM4a8ssH0SN3cNCs0hdnpICjSlZbEQ7NzgAaneOYSp
8TZW9YOTkpQgj/C8wYsaGJWBVMXlw5+7gxPArzlZu1ESuGLMqo1LpTgO4qFD415R+2LAz6xtDA5j
kuC3SVN7neqzO/vyhyQWB2Jk8iZGycL+Au2FkNbOT12P5oXbo0P/wZXQ5GBJFzRJT85vCu/kwLj/
1QSFwd/dZqdW683UfVBZ0hm3mCUAnpShfa1hVGz3XTq8rCxbtmFsHZOMQs4Kynd3nuROFw+OGOtd
aWXPGSJ6bmPWYqF8Ed/UDLKPOSa/LGHrYqkZaJfjPUolduHCnI0XZiuGWvuoyw9uXH42Ja4PRxfb
wkEHKaejJxk3xAkxVOUsxlWv7SOK1J1orOSKWmYTVfKXTiJK3PRuaBkNr1z5nSj/nCWhgQera7IT
+nQjZtoeMaHfqQWLicmtk9VH18USo6NkDj+0Oas4IDKEnFbbZS7f5havMXlYYnVfhKp9bgKrTthU
k+3bId13rLy+ZawIskHAsl+n+MbwpKHLbnIUTOPZckW7lzKFugTbCFFueuxyNp0rUkmzA6cgnaOW
4liI/NFtyh9SO7Dc26g95B62HiMpj8+nm/vFip0kYms77KEEniaSYvaOARPcVcun7kmNrj5DJvCA
TN8+luUrrcJnq8/hqSeLH11jA02U3gUW5ibO2EyNu7jAg5kM3mPZwBa3EW6nSxtpTfb93Ebqp+xZ
iB7PmExGIhhkm3m3Siy/sWqSWxLWBZaaue5hpKugxTgXS38TTqK499t2+D0J3jRnKts7I2S0t/o6
vbUZHCcrqIX+VDvC3oy1E15l1M0zCRuL81yNNoQiR+wpiHl/pak/Z7N4v5kRJZ9LHJTfzDi9c9R2
4pg0jdmx+1tuci3qTWXMC3Gl3b7yQ3mQlvOSV6SlBU7N45YyzdNygPgITHu1ZESpEUdQAdtmwv9B
ZDsRI8SsCn/detF2te2G/j3XLTYwkElhLdMJrTO6Aqck1Agha40n5FYjDjJwHsVTHdTDvSumU1mq
+pxM4+8Bvelcegz5LsvvmGiSjREqv/hEy1efeRESW4DdQdwGKR/VLHQvFEbc6nLtQBJstZVW99Nc
knEUpTOgYvdkGRQCBMz7InI+F7H0uxiteAfv5T6NVj0SC+jYgHM5y6CaLJuucyDYUxgv6q2fmsem
sOEiK9i+36iOmCtSq1mPqdkTVXudQq9AQ1zyOdyokLtu0dw5gZMfimxCGKYz1CGYtRN1AqfW1Eln
M8dKMgaN/fajJrLpIPPKnPpRLEhu2tyq6pLKxOUO9i0W49Q0wUm+EQhsGI/N4FXYDu37tr1xEkR6
mO6jcHN7h4AbbYK0kcgdKNUZS5uL3r8dLmxRW3xUbe2tU5DNrd0A/k82CT+9X/L5ZjIc93m2460o
uIxxl6eWyncitQ68ibz12bytYte6ayd+0JXt4aEkAwDIyyvfQydbGNsJGylkMsEr83QP3/6iuBqC
hEGktjQZ7QFNvldCV4h+DDZL3W4jybITSVaRDiIMpeG6xwa7jzuL5riXCu9cuW7YZLro9q3NyKGe
xI+2J4XoPDnb2O9Cfjvjs6kMl/TSqJvE8kY2WDB/Ag63oF7aq9qjYU8oxk4aHWw1F+CvPrEEDAu4
OJbLd7WKX1nVhLvK/bIU484iCrDi8jr9Uh4rAQYyDeYDlohgFqUQxeE5ptx8j5Opu1VrGcnxYrau
4fQbhZ2QBjK6B8+SFWJFQu8/X+nMrAMGwINyrI1ofOBxN9uZsA7Wnhe1RO/YV2z72cRJfizr8cWe
rffJb8rbxcE0k1AznOYRUjNevB9ah7slGkg18syVZ4kDFONNSqxWP3UgLwu++NK3P1UWpqtkZme0
CgTdPf/hGIY/yut+Ztu/naY7X7a/Rri+CS8vOVgWJhabjbeMvnFSFt89fhM08A1nUbKuouadIqc/
DX3Az1HjC2PlnrNZPHMzjDK7j3AwzqFFkMLk0prUJzU/hRl8q++AivvNTed741syDgdvenAGop2H
8DNuQpeoan/bTxpnaY/JyyrXAvC7tOLdCH0V5SOWnZLh/dCvk7J4YQS8hlo5zu5Zk0eQ9/PR7pAY
0sZBjM7NRsbx78Qu9C0TSPzpBZnk3nIv/eh6TqrbLlfnsb+EDhbiMHJGH6Sbvy5WFuz01B9l1t3o
xHfGA6YPdSVQhxoxxMexSIgZy6MrVcYvXW6Jx3LRPy5Ua94+xjpukMJgNycklCgOPwO1LFu7uM4M
VuEpHz/8JblnAAcWWfCwWpiiB1G8awP81DRyndk2652c5T4O5S3sjLMaEw+b1vRGBEZyVw+iZSTu
b6WbIiUUsrkRwhK3mf/Y5OmLnsqjtMy2aZL8wRumn8kPCU6uIErHziInTYv2y0rkqYtA24ewfB4T
+8mQV7eyC/LkBAsFh6V400GScgQYJgS5XviUZTuRVYYrbyFvXS6oJIQHyApptc/TEkw/0wya8l8K
Y2RHGkZEDObOkWxExQgFPF2U8IQMDsR6Tpt6y6DvFsD5msVQ/PxT+TBE/qHu4/Vk6SdvgAlxHD9+
HJzskMLdUmOUG3J4+ETjzRmSr1TL8+DZe0NGSiwRYY1hYESI3rVTL3shmo3vDGdySHBxy5t4QTUP
x8gh262EZcl6XW0inrcZawKTOrLpIrfhzQCgBZ9McShaYiunjNWc42fKp2oHPs6scCrjvfSHY6tr
FH5n/ubgt4roNFOLHod5vnKZjLU26BO1KUsSd50bTDBkdv0o58haq8z2ny1Cn2xa/mu7rk6BQpvP
0weX77ZxRH7IgyZeGX1ii/dTS8njNt5HQzATZ6W8Y+xoVjXyGbvA7rAKUOGm1TV30jX5JC/WtDRr
drtdRRziWkOW284hziFRddrf2c5dot1jRz5bmVod74hPnBZE2MkGaqGUq0/MSh6F3QdbBnTvVlfc
pAsmcMOMk2AjaSWc02395HeGyabdBuXtaEL/VzjVjFYuhoDRfPDAcg9D1O6THJtOPHQ7LtAfKU2/
5nq8Tmdc2JEb3VoTSLG23yimcE1qLTcp1uVNGNhmq9ryUSXqtipdh2O1yl5Gn7EDIdqXMynlcSBl
iXm0eyxhjKrSao5B+9X6odnMRKuhji6PirtlHYYvJK9fKZ9whyJ/ukwkVyIH23Rsbhb/stEmgyAM
MzfemEgu+GBc/VlmyfQ++MFtYl0lVj9t8G3gSPCuGTx2q74fIQhdTQpKdEGQe9wrcarNTvXtPsiq
Z2tiN63vfmUXubfsx+Xo4QKxGlwOdfRMiCBlSNDsgq7vj3g/SZfwQp7utn8sjBfzEUN4l+ng7pBv
7svMS6GgepCy5JORCYDCchiVLPZgCWDLAaZRF6MUaJchpAjbr2HwHUPojYw6kmK8dVPnrW0o0jy3
uq7S/nsit+y2DvBDCrf8mPmSniSBzTiG7S6z3L0VOG+jy3yKh7l7cBirHCcGLAww6BGS3Md2kwXv
ZI2522qKyIfVxXKvYx4pJ7EZEUInqhQjq8KEWDX9Q+IIgbN+SNf1WF4jhrbHsR5aKDjroxjiL/YM
/QY56NaWaUkMqwKQTr9lnle3b6VRd4WegLuoeTdgWPwYpKr5Tn5tK5NyFKX9qiiEfpCB9dRY+XxI
Q0ANoqgIlam/2xi3dmq30wljKo43oojYgu5E+4icellPV56xH3jniy2kQLKVCSO7DlCXlB+9sTtW
RvN4Fjd9j/SRuQYFHIGgj9EH/MQ95j3WoLEh3LEIHzsx7UxbO3vL6skp7MdTExYHP42enJZwSWJ1
+33nFvBbgbpfqATSUXyCEYCN3qWRBn/WnxHOKWSa9Bt2Xq/cVmwBdOKVHZUHE7jn4mL+nCmpL5Ed
uEb4VhW1bPU8VrWzUtoBb0hOTYrxt40xOxapo8kgdtbGQKJhOa9WZhb9qk9tPqiu2tYpw2mi6+Y4
WDbgsiQG2q1zWKyWn5RxI6X/JvRnUNqxb7ezJbzVCPV+XVv+z6DsE4F/49Yaozs8NLulM8u6wU86
866uWlKZOKWPxpEskPJ9Zpd1+Iuj9lYE4WPuEtaJc3GjMi4MF/mff8V3RFq8le50HkANtz4q+XUc
6qu6tj8So7+HCr2dPKd0TcJQsaM4v3dA29eQ8RQbhK6uuFd31tgP96XXvDqj96xjbl1/6vdNOGzj
Qe5th9rqEiTZ5wXGE/FU9MP24qJKTMc24iY+WklyFm730RfZc5o1BPJUZ9Qy1g5lGtWVRKh8zu9b
t/kJw+jypLBUzb74AcguXRMTau0sWV43cfaTKQiVyLMePCs92/XCk14460ZWhJMOXDwLd1/G0yNi
ZszWYn0Yi7N2mYnyUksOYA8w8Nk5uCUKKTBsxNSjMtjZi7ipZiiOqCWQLMZskeyIQljZsMfPUTuC
AFKM1sgrq6GiOyH59MVL3I9ccxOMdXfBmGBFU9u9K6Sv9lhc7WM+hS60q7CI9MqXYTMH1A80TnjG
ljdeMSPM4qEomm1PWofVFO0dTpLyyuuT5nX0JA6MDkSCDCD86Mt5nmFNmKk+VhG/xMWdNnNCEeDG
8qWeJhoPTL65QfQZsuYxxQsPn/VWkkW0L1r/qXXUTbmYG1IJaA6Km1w+k0aiib8oX5PWPWbW/N3J
4Lqz2rsYo8jAJbrzgCDpL4Z+a+G+ww+2ge1Ntwm/Dx9vQs1Bv815FBW2W5CNoyutA/Y+Bi4NORgE
/1BfQp0zpr7y64bJng990Ss7fW0vh4sPci3la5JXK2eEeych5tiVyzXWz10LgjtqAIY5jF+Am3aF
Y6e7QWQnWPJbZ3B2xmnuQbhuaGGr24xZfqUXOg78nLWIsmt0AX6v5akVebcLMrVpFrOz8+A8XmI3
uTvXyrXIg62ZL+EgvR0sfRcQKUL9nN2FQiT7dGarX1nucoFYy/2U2fEDE8NXMcFD+yMmKKlSBJce
T2bmZGtd2vcRPYKXwmcqE8KNXwIAxjGyHyciePzykHg7VzM/GCSQMxQTjwRRUab4RBDbkoDVb4fY
UWeMaMSOVXLvROE+dUO90y2FCo/6cfTuAuJCLZJKmO3d0XheFb38CkE/yXx7msa8w3JuvcQVElZX
KYr6+XUgz8klJUO19aOvcPKr6jXIqLTthMF6O3sHokXh7xBg6f2HkP3CiTPvUnvo3nPHebfs7mTF
2CGsEAs/YMS6gqKb2oH4WtGdwXGx/cTzU27mu7Hvca7La2/JnscL8WSUwUYIDD+TfZ7N1YklC7fV
Qv6fTwZBuNTO/VwxzO2nmTit/sSHYpNgwHAc7yWkJ1iJS25kWp9T076lNVWbo4gBdP0ghp4I65Pb
NqcsRuaT4i6R3qPt5kc96LuGNJDWzTZTmn8rAkFXyJEZMbEYoBpaO/fSK7fvdc2qo4F8l9TF0w18
iEldziWnQFdeuSlxqI1LC926lPaRvGTa5A3xUt5K+BSfi0mA2+n9CrKFi44NVA0IksmuNCaxVeix
TDl1Pu3YevH6EktC3Vcb2wu+E2KBVy2RAmt75Kwbs3x+GLqLlanq61e0RS/Fxx0bOpmI6jz2IsJl
5C819r+I7EowxGAhCKe055hsI2Ka24PMzJUPnbEDgcGEUFFmjaSYkHd3qNpHIfsrJ8l/TDXEzwzt
cFBI1YJb8KYwiB3vy8Wl9Elm9M6uabd+j2kmKGhWNSwD07h+hZX52gvZ16beMtoP0uUvKRr5Z5IO
20UgnhUgINM07i2fSqmtn7UMf+UF9hL0FywRhKNEWIqmaz2Gu2KBEaJwbOTGHvVPRKXOZkbgC+/d
zdvP0q538ZJsJ9ltM2m9ylYdyQbaLiY/6Gl8WbL4uJTp18x7O0vKlT5+tNx7iz6vF+pk+/m9a+cT
GKiHIyu6DlPsoqojdsLH3omfcBu4PlaPFDk18cf5ZJOcf5P4Cch4zLsQIEzNL6nbuGsEa8PNG5yr
JX1a2vzMfITyVjMUCJGOWtq73ZjiiJ9M9OS3yNA64ExBMeK8u4QCCXc/4Njp7YwyNtypIPd2RNs/
+0zomaM452yyCHsWtWdWcQcRaEAoq24AFUfS3DYz6dz6c6of2kEA/gCDrbASfnJ70xL2UUoOHo8u
GQK3PQBMJtXv3jj9ujdyp+xsS2jiOlAddQnB0FbBTjMC1ddxRUwoT1bnT480cHeSc4I/9v1rqatj
4DbbIKF2lQIfmhxztWkn631oySaCsScp+4uS8kUzkNpmNc9MRv12tGZHESrjhtvMJYOnuGig+EcS
L/RZzISK6DAgSIJvF4/YSsXpYYqTe38aBtyGjtwAwh5c1G9k4vanR+uwuDk3o0hKchiJ5ciHTVJU
7n1FRPCBjr8+BQklGkI0FS73JW6EoN6OWCtbWu1159j+npldtRpGtv/pmDw661wPkPlVF6KvTvYh
Dl1/l5KFAdb17g18cBaSGOM6PclGyvVEygZji55PHyGG1C2zT7wudGx3KESKnpMu/lPZBD2hyIuu
zxMBrMcZhedduf/F3pktt61kWfRXKvodNzAn8EoCHESKEjXYll8Qsmxjnmd8fS/IVX1Fyi2266k7
oiNuuTwqBTCRyDxn77WV8bqCzvhs1BTRWNx8O13UitKuWjNt2JDWge7U8WAttDzaUSI6gm+0Zac1
ZsKG3Q/mQ1LIYAMlL51ljlFCY1D2gOBlil5uWXcoHuA8UsPwWzqigbWN+tZuc2wxZvQij8k+V8QK
hgtc65kgJen4270EKLdZHCbKBd/Kwstuh2SWdiaRdfT1jsJ9O1JKI4cIgHWHL2FdNAmfla9Wz7hC
4bGk7IExuFdpvfKUUHVyXOpXqSQiDAfxwAakMMs1iBXEeMiR7oNA09dmORICOuV4NCmQIK9UIonW
DYXrqomsHSyv0E04eLmeaDH0qPjh2GbgV8dMtI9txToESAOdom8bCsFGOS69rKh+IO3L4SwjzBUt
32OctTKmkwk7tcE54gpSD74jEcp3IuoEDEbLmLbelHH0Y2fvhcu4rVXIHKg+t91ktt98OLxbU8Qc
moHrgXKpXXStHP4ltpQF6h2QLWO/5442K4v3sbqSoikblgOf7aZhn6Ni+qu6iAVbT4fVJKC64GWp
YOoaYXozamCcPBxUzdIvlOrn4JcAwUTBI2P3InqcOuSAS73tqBbBABKf26js3Tou8k2ljhyv0SZo
27S0u11dsbdaRZ7EmwgCJpSYqdaVPRpP9k1d2rBn8pOV2lrwr6dU+i4pI4WWoGrNlVYp/tZTyMoy
GC5jpw39TGPGPvvDwFeLowmzcIBQHmdNBg8nVp+GVBmO+lSojjeLkRseEUzCcMPXo9kUO59C0CYe
0ier7KcHRZHytWZzyuB95e2h3g0Hi/3MLTWMEc3TgHNIqXxXAem8yo1C35paG9wRLqCDchpiV44p
QXUJh/hFBtYcfIzR0Zazmgy+XluH1bRV2sanos7T/60KInGAsz3cGrlk31kaB3aQBqZ0rVHbccHR
jdjsYPQ/NXYA2Aa8402v5PpO6e3qyba9aoSaY8jRJmdXvKfGDqdOFqFUP4lYNOBjB3aVuVykP32p
0NaFD29j5Wf0ATeW78M/8Yqooyjio7lUs11CosUCxgZRAjA1QNhNfTtjQtXBuGUBManRxKV1UE3M
DZskRUfniIJudo8YUV2p1C/WE4zwO7mQ7jz69xkeQZZFYBDp1USgw6dJ6urPFrVct0wUwMei87cw
0Yfrysq1tWp9Ta0SGF4NC3jRNYp9H05a6gyqVrgTmu7CNZowONZxh+PTzhsd6H6VxuuWJR4dW6Dd
4jQ0MbmyLfH3etdzFOzhkZL22eOIWwxZRyCm5k27EkMGZca2KhUksFRkVlbd3GIyg8cUtcG1xTES
lJskgWxKS7HUPJwa3/m9QnuJZEp5ehfk1bpKM8gbvBiaYRH1CQIHuW8eUO4LghnC3vjUcrj6XJqi
p7ghxv6qJcFwT5Wt2Ta5Ie/zcfC+tlJtUBKhfr7Ms2l0rEDxriv0R24eU8WnUs0uQo7851Rv4zvb
HAvMlkVh7Xw70b+QWOzjJEshHGVZeyzxsmw0azJWcTYMn+oyuLdkOThGfuevlLCi4sn6KZ4QDPj9
qtdNnY5gJlZ6Z2byrQRrULofq14AKBdPSLHlHy21YrTCPZ0+Q6eDghSA8xqCdojGIrW38WAWHgi6
zHyYtGB6THkpmTWeXXQjj/Qr7fsOej7VZomqMCwn2nyjjB9tYFUYsqifnHpADGEbmn6H6Fj6HOpQ
u/oER6aBEZPyTmS3TqqZ42dud7rvdVh7C8zoAGU5+C6TkTJOZkK86Zo42JNS7QUctXTtSQ4s+/NE
m2FtYPkLIspTfid8J6NaBlM0FUckGrLY2gH3dCGjkXDDoekf0qg3wDFrqhubOWeZ1oD7Qd8+gtwD
odEu6dmGmsLJMeCmgkL3VnXaQETHLwHSo4xTB8UL73Db0m4Stat35K57R3x39cMY+FRDkya9xi1D
tkuPKhIobjHl1I6QxpiGrXCmimkRwJaxDgXm6ICJm4M4AsgpdzBIWhszCfPlutKhRmxGeozxwpTT
7nYChQ5nRRT69ThpuCSlbOwdAmMmxc2KgtMG9h7EYeqg7znnNS4gpyOlbUihiU311W7VGBW+RyWw
Hj2NtY8OiqjK/huZnmDqAow4wEmMhemZxY2RA3CRMgP8CyvzCBtdKcRDlyd06W1hhjLaFb94NiEl
YpjV2RvlaU29VfITQBu1Any0l3kfoYUOw5Wa5DEW2QpkWoBe5Xqsuu7ZANJ/jBKFvlWsWPrKZMJ8
iV5bbUS64bu0Yk78tH7TG1VvzXqj2hUeFKbYeirQCKgSnm5RS9AFoyG7Gpu++mnSoFr0uZhuVUOu
9/qgwX1hd+qitYPK8eeKuIfLoUzrH/mBTKP63FX4v1EvZ34YynT9nHwPux/1W2GlMv+TX5I5of1l
GsISBq4BxIuKgTTtl7BSqH+ZNplMsqqgjzQN829hpSCwSdOIcdI0E8WlKf6WzEnyX0KWDZl/iZiO
WWWr9p9IK9Hl4YOek7Ve86Z0QcOTUWxLxnhrEbpzqpxDIjCGkEhkDvEstUjhyGSVG/QOSpJoS1FV
4U6xL8R8k0R1OqalaIpqaSoexfkCz5KggKAEWW77sJFLZGmUI8k5wBD/S+uLSvf3kVPit8PohiEr
wiTI5DXX740fUkFXopGNITsYJxe8oVzN29TUkIBSATMIn3j84mRT6EsIAiUnNxsy5lKG3CPjutmW
j5KyBM5pJodCcsCSNxzSFE6j1KKXFlnUKqIupxxAQTp0MTHUJAr/ubyYrL1yGAScLLfvdlARuoq+
72Kur6XL6Dn+rj3bOeBAXG6urDo1DHdKAC/jS9mjvyNTZoU0HKSIE047Ye8zBIP4hobeRZxSxC5W
dBJlvAtBeu/mAZ+JKiglWALDIvby03mAoaKUlY55UKpTz7thAgFjA/WJuruYEwdOH39YjpN5fKMt
vf010d7mgv3uM9KFYis2g5u6djZskhXGmPsMKwf5QF23Jd7YrovDx6Nos/X1ZJZzdUJVuTDNNJl6
PGpv9aFdjbKs1L3JCcS2q5xSOPqsrbjGx4177UXHDQtu16ye04yG9kExbuACw19ZWUz/cTnRtyZy
d6s80CK1htvK/hxTioAcKtQrRezC6ibE8NhP3nbon0bt0aQ9KLonvz0M8TdaPv/G5ViyhcxLKOr8
FJ1eToViZkhFJDs0TRTzJgdJKyC4B/6+H2WwjvkyjhratLgiSb0Ycpzo/W1k8EtmsrzJrXVb3KTy
Kih3CYGZ4U+Jpn6pw28ckC49og6AsecW/RaCaMAbPjrYusPLYhFXdB7jowmnyJYWot1+fGGn8l2h
05/RcKfKrIVMQsU6Wxh8tjID5r3JgVKVL7RyWoWDNTiQzyLcSh1PS6lfmPfn0vLXMTmVGrbBIq2i
VT+9l5oxpRySDTKadPXaDoEmx94hMPR9T6QLViKyVsK43eTUgVB6aBRkJuF8fNnzJD+bnbrQTbw0
BlJ5xMCn3wL7j4J+r4mLlEyb5aTutbpy0yF76cdGXv/5WJaQNZ70+XG3zy5Xl0QrZxCDHSv0Rmgd
C5lwQMjKZKKTTNatPh5t/mrnV0YYocmLSqE1LM+P/5slGMB2PqkGA6mNRucVZ2eO2hmTFNaUMak+
xUiIorh2rci68Mj/ZmHh/SmIQ2QHaeKzOx154HwMNZeY8SEidaLXm2g9Eopz4R3zm1F4sdP6EArC
dtwqp6Poraxm2BxZVxqES21W+q6nA0L9+C6eZWq+Phfsy0kBMGRNESA4T4eJqZ1kWitPcCwT1xrj
mho49f0WkQ81Zog+0Q1qWehAA35G6NwXFunfvBsQaAhdZ+Gky6zMf/7mU5zsHhOn2dEfTSc+Kvm5
fA0rxBztWjWSD98AsyuqC6P+ZjEwIAuwDGAckHF/nI5qY3IHtEjAV54N8TpQlYkDRuSCazQ9Grom
Xe5fe9f/fsfAVzybrYbCqipwvsqcEpXTEWOF1nbP0cTBo60jYuxZxANP0PWgaVlIJBQRLuNf+HB/
8/ADbxKmoc0TyTbn2/Dm5hZemtdNN4xOCldohgL62BWdzs5/jpZ2Ybr+dixd8DzYnKpYcU7H8uAa
SvSMR8crilU/hhLyhSYnAWVCzyEpFx7B343GSLJtsMdltTm7nYR/kMPFBAFw+9iNQFj0KQ+XOErp
8EIK+vgZmR+B88+Oe8hOz+Q/FtLTS9Nkf1BHQV9CDfse8xlxLEYS6BdmyPtLUmVNKCQ0owfTVPts
pW79qfdlm1G8uEMelXwFGPFtxMeuq/DSP76id2snibmGrtuYm6hK8HY6vaKwtFGB1UJ2bJ3XX4++
ZtO2fkA8jfwJRg/yI2Xa1ogxCFu++njosyBqFhzGNnULg41gu8TKdjp2MI5Fq/XqvMFALl1ljzWG
k+Wg95Sk8x6FXumkIxk/QZ+uSMWrnGqqH8tQv/RwvFsD+D5slGAq1i+LnenZp0ouqAkQkhNuPzXf
VZ4Ot5AJc/BANql0qEPIWBfu+m8vne0oGwHSDcnEPfuIo9Ka0oHYD0eLW7AJaKr70j6aJX3jEkIn
CD31GLZwQW0DlVJr6z8pspEmRnDQhQ9hHulkSvNe4dZz+sO2T3zv2csFpJKizCVxJ4xJzAtT0Aa+
ShJOVEqfSjj9o0/RKbE0pPhy8jAMveR2snVlUAGQKNdd2HS+ewlw4OSQqBosVDrr8dlLAGV9GxKO
MdEEh4A5E/lYjZdlNjplT9sIR+1VWgQ/P74H+rvH2hYyHFydz17XOO2eTUTVNwc1Ca3RkYE5tOnP
jgOC73/Jix88M5TiDcrhKy9zpcAl8MiePqXmQY8PMp3w7lPbblXpa4CKDRQqtdNjeGNcJf3G723q
vWDLKKTSgfuBFQh4nm7BHriHQzoqbgFIy/8UjU8E5qTWsY+vh/pCcL3yuv6dfr7sdOeNn6aqbJ6N
s5k2SSastoI7im9Nl0ldAvppfB+t27T3V1X9VGZi2Zk33viQY6S3OLU+WPGuL1ZpwBHGOFT9J8Wn
41weIfOhuv5itutGfLGKTcaxNl8TFTUSA1mujS3Ew5kzmSyBghbS0ndL89aHptNs83pl0PmLKBPv
mdlUVCX/u5pcd+pOK55zUhP71RPJDshEhOm05lGjtxc42pcBoPiqbT53wX2SkBW8MVoQmAu8Xfm3
Oc0o/EI/25R++sH9pG+1aEWmhk3SDkg6zx1J5VqCVpP7TQYfY8Q4Vu1UJDTlY25vyMMts4f+JSLT
NryDSxb6uMBgFzjqI0h36rbBdGA7nqAAMrEYuHbhCHvFMdvQdoV/tIhWyFYzR0DpHwUBegA/xV50
a7YvkrWdt6L00UuC/Sr0l5vuqS7dAYd1gPAMC5DTvSh7w1ua7Y2sAtvegnRFUJdC+bUP0fhiKreB
F6/CZjt139Lg25C5o4B8cY3qVa8IjaRKj35BMenGa8+4/ImKQMpmcRhzPfiqzYb2qadvkcNn1oU3
/PsFkzkleOYpLckyR97Thdvi7ZRmQOucAMbuAhfgji0hyTBS+rmLCBqyWNcvvBN/94gCvWL3S0mH
QLCzE0XsKXlVDfMen58s067TCYPFl/TxSqC8VoXOHxd2ZrKlgobmLHG2FJT0NYgzFTCqO4Q0nFuW
pnrE9p7pi+mlBs8sfy2qh7G9G/Tvmv6jLmkd1hsLKYsKwqN2EAxmyM6QlndOa7lSsWmQO9rrXlkL
FYNR7ZjWl1l0mrVu130JjlSgvTtpl6Ik8xYQDo8cWkgsg5k47Zo96vdrzFOBuQp2zXVjOLBSgMKh
P7bXxnV1KO9V2uvJ0gQMQXvJXMD2xyuPdQ6NIqFW+6LdwLihz7zVUryFi+Slax6s8D7DSjj+nFb+
LMyCQ4TdDxzJquAUP5bpAo/3UjY+F9MLwBLD29Wkz3XE/RzCeiuhnfK/VNWhCDa0ZPHZDN09FQFL
EBfuEqPaTg6YHNx0E0mbyP5LMpSu6vrJWI7N0Zs+58njnFmJP3TRKV+tFDJX2l81ygTsDh6C9Kxb
G724AeaznL0yVQkG+SpvN0I7xuP3jz/xd3stzozAI6hxsETO/386lZu8IYy41Pm8zYheZ9i9GBVi
e/i7u4nMXOfPR1MU3jEW5BrOHGezSzUzvat1KJxZjy1obi/1JZoQUXsK/sfowmjvT3SUfKlFWYQA
CZ5Y+2xvXEF3wetCAvRkgY1AgZw5viZQH0/xtd4y88xYDCuLBolXKwQw6caF1898986eJrbJ7GU5
8XB/X8sib44dkShyug5c7zBhYYmTMHIyGpoXntrfjWJRxjZpHnEYPz9RVTL+r9gqsfzl1vcQkNMi
xflzYc37zUThi2ugMwQlcRIKTyeKChNA04m1dcjUWSVTJZZtl9G3U3CYCGtSL3x27zdC81gUi3RD
hgUozrZlUZmj5O7K0alys9xE0pUtU0bjtDOnfzhehiVOWEHxhxdJHCROeZWyP1V/IH/nC3vhTaUx
dJ0D8f+pyHug3Xi7p29lHUoXLvD84MFQDKOy7wa7YGv22aMQdUMGAi2nrK3Y7TWv1yJG2GqW9uNM
9VO9qy7EXKyF4+rjR/D83UXxT7G4NHoDGvvL1535mylJiqGmDiSkkRrHSlsil19AQzLx+M7yz96R
58jij4d89xySZybgL3LaYZvN0f/sOdQCWWmtTlBYNwrzqpWqa9JzHdGPwO6kmHwUGGCRiiSMvKdB
npQLz8f51GV4myOWRV2H3S0HvdOpGyYS2SYx0e824hARjWTDEAOyrEZqDc1k3318teczdx4NZoOG
SYRuj3m+OaC8ZHqJFBWOPNzUPYpFWSebqEReXzSEKLaW9bXJfn485rsPVeUQS/EKIge7XNk+u8LC
xFbGRhZLpDUAhldhtQq4WgALsDqBQP0ZQ2W8MIFfS0NvFzdAJWx9KDpwCBAUAM8eltCo6d62Xgq/
8nYK0RPbruztreoRSCC+bqQDiHkFSvOKBCV7XBagrtM9v+ik26n/igef7AaoypP8NSDWVClI/F6F
eGKNYt+SjFDsxxzKnc2Rt1sgb0Wts7CL21Z55GugAuELGBIve5w/8fxPJXRdCvKa/PHjm/tu+nCd
wqIQwYZvLl2fXafV5TrQpJigpaK6JxyP8INCb5fFkHcLw8Tf+vFw7xYGajjMnLmNYttUJubP+s0D
isNzBH+InpUNgTO2KY1reFhSWqhukiQ/UUPkS0TKt12m3/4bIysMz+aWrrR2NvKk4EJEGhE6YxT/
IEgBg1SP4q/sAmkNMwYn0bSEzq1O9oWB399hLpmCIBVzNgf6jI59e8mtGsa1BladLqW8HmUfGnwo
OGyNjU1izKU32btmhMW95b5iB6L2Qs317GlJjB4PfzMNTp7UNKpqp6pMc5PWw9bozfGQE7KQ2V12
oFFGLEFSo171L9VcXkvjp08PBSD6oVSb+V5oxpxes1YIY0irAdOXQnoLAUqytPC7R6VjN6pKi1YH
dtc/giFTfPzidE/psMKdD+o1aUtM+ClvV6ihdo3kjvFzmu8lG6AlrAgJAB0PSHYf0JmySAk0b21y
f5FWN9uUrHEFM0BeOk0EZ+yZ5sucPpnNP/IQKh2Uawochb+dkk/oKRu7Y0+cQPJmsL3Hlw4a9qJ/
3B/iIyEJj7I7HWSqH/bZ3UAQbvmph20izw6hAlnLMtJml3AQWTQFvqJMRpYHO6DyYY81dQkxIggu
LGjvFu65WY6MgEKqxl7NOq+9eEZIXD1HAaUDIzGFsjvg9ym6T2KAeRRWozuBX//4kXs/83kTA4JS
X/vCrKOnswCrDKHwVYkfasYLtgjgpwhvmK9TFtHlxceD0cTgy51MOvKBeT3MEol/kYXePmh9RloV
5p/GkY/aS37H2iJ/QvhsQrj2j55wvNHll9ILCDi6Hkbl5C3EemyaCGaXiHhqfSE/Tjt/C2gT1is5
5aXxnR/bAeXTTYLJi1wXZUXYFgs2SnPteWgPkCuohqgGJdYtQUKhgYEZ/NhdPj4NJDKC9/VtSuRM
PNCISw5G/IiG2TSXZkmgMXr4JfTtKHDskoIM1QfXwIsF9SxzRLsZGqe28VtvpHBdU8ogjU3aIPfz
ILUi52PX7S3JuM9usbDfNj1d5kXyID4rqJgIkIWkKG2UbKNHa1tf6/73zFoNsJg5MhxsjnSoGF+L
Wuq9CSvU3FTFMrFJOF5V1QrXBb68SN4W9apR1pm8GadDMS2x9ZX2uvbX/CaCTjsjPHw9Nts4W+EJ
MftV9LWObjT/SnnCdwHMkiDDw/Cl/5nuzK/YIvfZj5I6SwxRmDxPCyvdHgwviu1VrD1640tVPhbx
C4THOZEEQPkt8E5fuZJtB4WlKS/t78H1dGGFfvdSmieOSnvKltm20oU7nadSoozgRycmTo2yvSae
d6kJijoacGk4NiRvpgmWf6GSwk43d3th4v523tLdYPLO1fLzIm1o5IOltkrjGHLm5gB3RoqV/Yit
oo4sPi3YzPQI5jQjiAU9JMw/PRdw+SZSAGo+Agbbu00zFxyZlc9Uk+qrNAgaxyzb+2QqqYpkw4XB
3q1D7Msp9Bi8mzBDsC6e3mvSxEUjaq0BWVX5GxRz11ToV8VozLr+5NlvmAzRWHYXVgd1PsGdLQ6M
i1jI4r1o0Qo4HTeNw7KqerNx0sjw1kpH4ohOisQiI9t8zaqd7nASzRoIBeZGPNw0iWlgygyVJT3S
yUnZprl5EuymnjpQ1qo/0imzrti3qXN4ZResmlCivhg2UDfIhv3T1VtjC8HknHf4Otr3eQa/2TZN
dBs7yYYp3UnlrjLaDS04zJbsGds6QY/U55/76MLxfv4kTu8YY2ISY0vPiwOw3+mYJplmNfJkcnvb
kkAgY1ibZnuFUXdHI4d4tTG9JLd6977Q0FBQy7ZVBRoV7YrTETuPgAi9QxJF4aO5SqRvCRYSq2+l
Qz+WDx8/de/n4dwLQi0yT0MF/ODpWGGedzixq9whN0pflzLVODHQGbElNxKtk/m2DWUEM+DHw76/
qcw9GZ4hCiIsP+c1IjtsbBNkA7ZwFV1wrdQucht5nXjq6CaK/AWObHph6r/fEWpMmLnmSSuc1qN1
VtzIcBwZOGlzB2srAO6GKmNPwOXCnFpvm6lSSCEu6a9iMOALgq7KVWZhdO5gBn187e+XWZtXM3t/
zqq2rp6f45CQauROI06XY0iuMxicXL8JGR2W8rInlZYpPJiBMxjT8eOR30+s05HPyxE9gaCNNY8s
HDFYntvZoQ22xhCkkFy43Zeu8uyxKag/wwc34JuW0tfR4rwftITwCayLzWFq9roalSvFoA348TXO
+/rTx5VrZFllKaBKhuLzdELj7TDsog0oApL1gcEdr3UkZf6F89vv7iTbeo4YvChQRZ49ov5kRL5E
AIpjpAqscdkkvAZWSeWTbGIEl8QGv5m6to7KaE6HEAbPqXp6UdGIQ3nKwZZEA7ZDM/6ZS/Vy7BD7
97w5cq90c/bUQQKQkM6jv6EVuv34tqrv387zt2CwAGro81E2nn4LfkWzkpcjWOXuawGKEdOHCOjb
R9keJwhGtKojA0eCj9foyrM+SnCSaASQFQVjrlH6fUVhA4KbWblta8BRi9hzWkFaLEHzoBmH8ffx
d/x+ZeMbJj+CicbRi9t2+g23AOo0BVksPA3ppujKpeLrxcqsYicxxxXlKgCIIaF2H4/6bmLo9Jcp
CSHGpeROfsjpqBauNVQoEW5vM+xWeRF9lfphiUD+s5bG1r8zmMZGX6XAyLFmfhbevA5JLdCbDh66
Y+PO4O0d09OIlae2KNbQ57/+6ZWhj7Spr5sUutV3UmN0S3JfBTQ8Br/6VpV1tikse93OnHilNC98
eO9v4/z4sgedWblU9s+uzKvbgHgzi1gEo9xYprk2PCCDKvvTxRCaPz++sncvI0i8gi4C+zHet/r5
0zVKA6I2hdZSSfNgJSK4fqVtPWfkzpIs3W3TALrAx0Mql8Y8exlJKc0acNGhY82Els6M13lhNq9m
vi9trbhULmhjl8oqVsxhqQTVxg9U+ypm64637vM0cTgzB0nfEYpM9IsmLuhW3j093BPEAtRpaBiZ
8rlQbRhbj/VPB9ZPhInTJlpyozbfytxbm3k7Opjob62kLy6sMvPHerJ4I+7R57o8w85n2PPd6WBW
mq8msEJ4kLaJNH1T7Iv1/9c26t+jWFSDNFOg1KdePU/kczWVhfbIV1UPWn0SFCs5zBH2EgQHtKo/
1vzWt6wxj8Bblc0ojZHT2sp3rM9fRn3aBQGpVlI/FVtC455ZeIttLw/knSvaPRk90YXH4PQl+us7
tXiuVZ4EpPXnq0mb61XvSUFEVdK81uz00JQeoVvwtrYFZ1xbewpCfx+ao37h41dOPwlGVimhU1Gn
B6RZ78vpQebrLe0gnomQTO3BJG1jGDdVmSTkeFXAeVFF1waKYvg3QFqGwA3HXZpvM6OqvuLH/HTh
eTl9/bx+P+Qxaq+vdbSTM1T77VI3RFIvAJ5HTqhDtNRKoO8W6YeickmTcPs5+hib4BeUN8Q/xtSX
Px7/9HH95/AUjXTcHeySzxWUodfKXRcxPGkQuTOOw4M01JgJ5Nty5vfWHciFj0c8fQD/NSKnNIOm
rfbuoFaQ/jfSVOBRyCIUasYkbkPip3IrxfoKuKLsxFbzhPFrxv0/1v0/uI9o/2iDGxbnANRosz79
v4d3P2Zh8+P7P+6b5+ZH/Y/rEAT3P27aJhnDzP/Htk6es+/1W6PSb7/8L+OSJAzo7tQ1bE7etFC0
uQH/y7mkmOZfrK58vhoSOdp1xn/BvlUI4Qh2LfQnEL0FWNr/+BfsG+cSSWhYlyhizg+qPTcQ/gD3
ffa0855FFjdXZil/8AYU+tn+Um3r1Idv4D+VHfi6rgqMO6WODkVNFGBZ/uiL1M2n6d5jDVjHFiFd
OowZCw16GNFAqDLt+5tbfftrLX7rZTl93P75/VhcPiVjRJPnVdq+anRpRN36lJKttZIILcX5xw+x
QsaIFAuLFAj588djnjUwuYU0YuZuDDpN7vqrveztElNrhJqMUqg9ADvYGQq+gbSvPvljQAO8AitU
kZa0zEoSWEpgjWZ9qYN5utgjseekT32cyjh+NIsN5OkSh3ei5ZYO1t1kjLAFO1pC2gjsYFaLbNF1
4wsPtQOBVdP24yt/PzBdW51JJvPxU52fP40320gIuwF9bE27U01JcTQREz4yp1NrXndvw+WodfPe
UIoN8R1PH49Mj//kjf9a6aNXTc9NzJpE3sunY0edbmSwFdIjKI0FzufF9fXX7ZYU4qW/BjayNw62
axyajeWYWwKi1+a22plbcYCp7FiOvbRdSjD8/vz3ik21Id59cVttGn5qu+pWvQVQtjD5iy/d8uXW
dLKN/FTtbFd3BH8cfcNjdJvspvVwHO6Ma39buMphOhBB/Tgc+9ucIuStuqXfsqTYvaRD6Vbuyy1f
9OWl4afDkhLJQluGztFwkMa50spbkk3Nzwis2phu5chreZ27OPtX1Sr9GW2BXjlwSTZo85xonW9q
urhwDL7LB2U73g03ww06qZ3pir16LW3olF31y9JtlzlfDRzk69e3XGMrrbSFvZlu9YO2nb8SIMDl
z80OaecCeRymNm9pO+Wm3NWbZHkPz3JJNXcbrL2lsTUPwdp+qDcwdC+ciwWL0psd3D8/TxX9va2x
njGfTj/P0IZVURpSclw5Nw/hQtmVy3ztH7tv4bCkpBlYdHddxFDDbtrAQVyErrJQFslq2hDFsuav
umCEVj/Wh6txAfdteT8uUJk64LAW/IYbubFDsv0SICa/x/+uUT/2i+Oce77oCSx7tG9RsYX82uk3
4N5X2XL+t5vNxxP3Vc3w9x7y9TpJhxT4cchvmJf00+ssgKQ3XqcRA5/QftCM3roayMbe2nm2Joe4
Jn0ooufhW98auSGk/PWHNLgK2jTYvv6qHvunzO/qdZlCsSxEjjA5Gzvw3Pgo6UfDtCP2RQZaAZpH
HfKr1x+UqHkJVGTDouUJRSxA0CGNR/Agmb7jmH3jZZF85XEBV7ZPgPLrD1k+a/U8Xzh//97r3yuH
1rowA153Ymd3xqBMAEaIUwPV9LM7A2lkgMtZRUddV64g2ez1LLiLmmBvpT+kprlXPMMRYXzQJOUa
s9h9HVqrqdx29IemugRGehXJ3/1A22d6/yCi7DnPbdgE4ZUS27s2bT63tJG8mkJD9i3U+6e6STdE
8joGcdNh1R7s3FyHyidLmUjH1exbdJbrEoIu3pNgbWqh48FRGJp4FdF97XWc5cGNEbdu0xSu5+tu
LkwKgd0m8WwXYaij680uMsIbDTO9UgKyy7J70o6vepCYH0+qszfQ66RC9Ml+X3DrWHDPigdpZLW2
SpbhUY551TSR4Mir6jjdf8o0C3YwHxUDToW5AqpzqTNwut+cPzE+MN6AVEzYiqCjPp3Qltcb44DQ
yzUM2C7kkgOPn3r6YpVG7kfdNHfkpLka4KgLE+b07fO6beLdR1WBrdksGzybL0ZfWfXQG9NNVKs/
4tQmgbsr0xVHtBvPhy8YNbglJ5sumh3VyvrCLT8dHcGHpdlU2dH/4w5hbzifO968+wpS6v2sNeQH
6KvqZtT9uyhFGq60NRBjQDMr1EaUg438Oi/ybTiF7TXpoqtOSXcBjotrU8+edR1OuU9y5sIfipci
KuqHVFTRhSPZ779TXFxkn5Cbe+4aIL48zBP2Dw+tEj5ZbBdppBJ8HWpiR6DyU0u+d05qq5NAe7ww
Mc9UQHCxsA4YlLVmG/3cBJlX/Td3SenTylKbNj+CeYG1iOy8gES7gvJZpOugwmHaqr6O8mCqD2kY
FAQxZ49jlrQ7iDEh+s/W3oucFR+E6q7TlS/WmPXHplfhoCDgXL7+0syD0jV0BGPZKMJ1I4+PrZ8m
B82QbwAzRUfRFN6jTvU4pVsa+Vc2EI37nNrIMiA3cIEdUnaCAQZu3WfdFfmwMuLcurkTvneQSchy
fPzEr/Pnj45L/wNGw/+1CCxACB8cjRY/kueqPTn9zP/gn/FX6l/o4QyZ50r9FWD0r7OOqv1FABLC
y18JzW+DjQyTP+KAxIMoKDpAcPivs46h/EVPePbSWxpFkNlV/AcnnRkqyVz9+/00T2SWGkahB2RY
xNid1Zg6mB1EkKBUUDwV/GhYJfYKSIhYJ+0kNn5dWIsJkKlhtaTdAMfc4py86foy1BaBNyW7MgnF
OtOzr6U8mQvFngJO5QZA6lHa2tOQLNVCrZxZY0ahRj5mfjtuUitP7oWkQLDpdYhUXXUF6oX8iwgA
Xi1XwiUPBCtq3Uq8x/waimK1NtNpePQsiYPAJLMZN2uHv2WSBk+UUuNFlJWTaFrBLYKBaTWQrlKh
IKCD53wcJr/fdGnxVOj10ffQVXRtHTssqDdZMn0Cmag7lRfIe0WdEFxI9Pvl3gpcWcD4Kqkfm+Sq
I57v613aJWBfbdtf5XxCeGT8fpeG4/c+wHKRi+zBTwZ7mSb9NZjn+jaiNYvGwhfw2mAxZn6mbTVa
P6us1uKNSVzqjjniO5Vcysu0RMcRezWUzjyUoAAE7W6IW96ssQiClaVn7Tonp5edoDZJSztQ/5Oj
81iOXMeC6Bcxgt5si8XyVfJPZoOQutUEQdB7fv2cmu28iWhJJIFrMvP4BCw26j+LsenGXMnd0k3l
nzMDX0FOtOTWjsKZrFCC5cNxvbheNvzrh/DQR9n6TLV1cv2+iSFRkgQeWhfVrITdVdjEfYsMZXDZ
hMW1jUzSKeiTMQ9/m9oGH1kGYKCHqiagTpbzW5O7f6M8a8/cytUuQll2WmtRH8QafXvG+lB26RjD
cLZ34z39z1jz5kGWrZkY90CpyZtWlo6Vk/RW+zg7Y341guqL4/cwu3PGa+Do6Lg0Vb+V9+t2FkF0
yNbh6GhBlW/gtIISPBFgwZGfVrqOmz4jOMH6AtBiJDUCkcqdWxjViMVAIm1XQxqvS6r6R0Ve5pcF
jgTCU6MPwKrEOW08lqBaSNJcw3Fv9v63wlPqYs5YLOOSamtLmNM2zyuSM3iOXt1dJjRijeVfZOWd
0rJ49w0XfPcnz6IlUApWdGu9zR1rHdeD9VBIA78FMaEpaAREew9FmS2xhenyICDuJKany4dyzvDT
VEPr8VlgKOTzdLv/+llDooqCyjzpbGrORD+1byPIBmQZZI8NjCN6tyQ+RJzbtlVb0oriBugrkiJ7
P7YTf0GUZdwe4aGDYARRKSWFyyB/1XBsLop0AGNtDvWO5Yay6LgXkrRso79Y5uycOq9xkRe1TZAQ
KpgmsBy3BfIij4AygGSlsk5uxzfREUN0VcLx4bF2E2Y66f+d8uUWIQ0YVLevcJ1vS01zXYf2uDUJ
uN/aQvuJ9tfiza3Q7UExbj9IRVOP5HOR+mZ7NH55ncFg4X6boC/ssS4GdzL6aG5Wr58febkvQWcP
L2ua2gTY35HcBLF/2II41k71h14NJ02dubWqRezdxqhE3ITjnWClvdOA2yjOSShxuND3Mp3hhd2D
xOSo+pMTfAc+tq5xbMwD1frdbNyStdYOPe8UOvBd4NbldrDafBP5q/GU2UTR98SBbkLWorGcAMG0
mf/my+Vz7SSMdjsk0L4Qx3QMIDbAJ8XS8exX1hgrUAFxESH5n2He75bQ5IBVM4PtjrxSIiuiUyOI
oNn4qeXdyDA0nm3JcSGRsDxWNSlNNocDWcYxiA1gZjL6V49EIwApi8cs//JaCrWVVJGF8+NK1Lt3
6Cgd+HdH72KEgrmqUfDmmnNJIzUOw8NY+NVFeWV/kHNWwmYvbqofjW0Udc1Nhp5+s4IxjA0rzDez
6IPNbNTTqY2ImWtap947TmddiGsI9sS+OvReuZuTBtcPpGi7rMCldhOXSMg+Hpegw4dXVT2V9qh3
WnTfHRpneyqSXFoP8KU/lwWY6rq+5twTaRucZsieqvRR742JOwRcYWjyIp+Y+CUuZhlidYTF4MMM
I8V8QfEXRdlF3FMVXPum5/AxjbITCfWbZhz4KqsnAXdo299ToT2LWMz67oUcRgyh/fBZZMZDP75P
sPg8HcVaLXgk2/5PteDp0SHRboJfcI70YxoQZ82y0wW1MnE4oft3/5qqPirrZ1QhqPUV8ANYb3gz
pAA+BdIxH6Kqci71qrvY1NVSxY499NtlLhiRzJU+Lv4UgYQL/1YFkNbe9N5EDZvYIw2SH3ZCqVFO
9rzHNz6eR2sEOQ5hIulN+Y83LDxEnsrtrdfU2c0wzCKx54n4k97FPcMXZLy7qhZblbfiwdKo7NKO
n7ybMSg6jXVeyv5qS+E7xJFP6QGKTAYCcIFEwUiWsneZJMr3JnyuqzD9NqDj/eeHGXdVo4J+77YF
KWaiCLLr7Fj5KSpFc12RoH30ykHQuDg/MlhQgXbK/4HixRJhkLw50UTN4MxGkHS97R0Mf+B0zs0p
OtatsRyaUjevU1lGtyUw64euU5wWiFoKPkO/3CNeaXjn7v+bbxP+1EIyySKGZmTWQVcJpf+YK+/D
NrrlWPhgMDgPTpKZ9Wc1dO4WlHp2WKTk49Tt8NS29ZogQ9/mvbH+YecYaE6mtohnxhgXaXXZ18TR
v8Mg+VIJkPAi7H9ESUblWkqgIJoEPHtcrWMaMsaFqd4mBO0WP+Mooysv1lflmWLDI0obCinPPAKa
AS3ZeuGzLIbgpumEYlL5/MNoZjcRys9C2P2RXInP0isOeoYjkLYDuLV2IVJwyc3XSc3msc8jfRgW
VEulN1fvbOS9WHM589BlcwXa5RCFnRExtA5TeAFzyBSx5kojecPYZQtzJN6gNKlhrYHuLdr9tJJ8
MpBbp6KywACYmjHHBFthN0r59lC7Kq9m6lhU+t2PCPfxIt4hQDDB8p2NovqEnk3wdB3OJ2Dqtd6S
5ZDHHdzArXK69DBEnk5sJ3zK7+6RtrsHU3odOTJRtB5tXWb7gR7sv8Kyx9jrub3GqQiTDGwk8hpa
MCDZ28w8UeK11y41sPxQWG4n17sa/aI2ay/fGP/f9WQvTVV8NfRNGiVlZga7vh8fdZcms/TFY2qJ
7MhDhLLnuiTqWoWZSHN5BU5O7OFMy0lQ9j7SlfoTNqkPSmAoT10px8eqCx9gOxg8TS/MMRv3P2oV
023tLPIjJkgJiVdDUtMyfezbMX8PDNd7c+CjPfg1ECQcTTOVMw7mNkurV81f8RKldr/NPLMhWCrI
t8O4IAq1iT2MPRTrJaz0bT+K+W9OJvW5CZmIri6xYhIIhBLFn9RBnGyzxEcQtAvy6dZG9jaaIUf5
xFpkPuFNvKReXT8H83p08+WjStOjPziSasBNOgJVs9IlCj38yOb5nRCjfeuZtynwKO5mAtN9ZGS5
iRM2XJAxpUO0X2Q1HgqC+xWqyWXFoTM2w9M0rNRtRXfyMggrNKkMW8hCGLNxv67Dc1j7RH3rHTmZ
SVP+MYdg20nznJcLua+ObL8KI/waKnGU+r6cCSF0hMW/cLHxmhPqXfK1llN4c2qF8LkzruU4752w
P2FySWTFkLWsXhTqNsxwflyv1gYwxnM6pcXvOMEKr+ZgPjVoci51PpjJKn117gzQAt1EtCUcP1g6
6KPxPFM0pQFFUkDcF+uYbCNN/yFIzU+j4/6dC9sGd2rztDjr+JEyfQDj+V5m7V3hxym2Rgt3aVad
cgtL/dqYm9Jj+j5jApn1MYB8XZp3EJ3sYGupRV/vYrXDWGeon8tMkb9e54/zir0qnW7g0S5OGlmf
FhGyX73n3gjyzYhSne29KCRp7lk57bXlpJAmJvN7WlqmzLmKYFUMv440mqScA4HwCCeK1Q6Elolg
eljyaElA3ZVxtHrOAzSYmxMOTHlBKqLmsb6DTNc7Cij5q7Is2HDcqJ+SsQcBsZxfAZ/OOL6bpWIS
jdlpgrTnw3myShkTUrnhUsD6lDPSDfJ6vhVB89cvCVN3nBY22cpN6phZvilzIA6t5/9Kq6LeYhgc
m+jRp8YJrkulw7tcvfHOni2cE5vLXzF0wXZdFmK3nPSts9tzJiDMZkP3o9QClwABR2LVS8tkFMJ6
TyJspMBOEZLXqTVGZsC+AD9oohe/+Gb12J29sc12Y7gmuZNNCaWnHRPWLx/mLtgR3goGj2uvOCyt
e+iYjvnBOr0sS/vkh0SsBmXzVHnyRabyI9D91W9JuRVp9uPJvGEqzuDViA7wFE9cb8zqzSE7tdzA
1xC67ZHjKDuT/I+jruv9rVmYMBeUvjD09Q5RU8LkGi2OPxU676KdzW3hVv436I3+s3VZYIF7u6eZ
qzEivR2GR0Vytqy9/wiwtmPaoIM7OQftyRinRHRouX/22uOjniI0RkNYnd0pfRubxjjN4fJEaMaP
7xKMAfsNWNBYf4/k9YvB+wWl/d3DlcEl5gSvGdnvO8+jjO5qjiLQjBt3AINhEaV+Mf3chwCpHw3O
SSHMYEOM18Eyvkfs0YUxkhzh+ofMrk9zYTx6pa+/+3lktg+Y7RgyE+P/xPeXpp6/AZOTH0gIdl4Z
roqN5bUhsfr9ue16Xq6AUPemtmAnOfafIWuPDsy9s22a6uauek6iIEcRyarxzPTtBT5ImnggpKBQ
1l/hJKJDOIb+IY9KTatDuGuj2OGE0froGMWbB8w4Gd36mi3BuOX3OTlZ8x8xvxnGjrE9MN2o8jij
qTuvKdnDQIejcjuuuDssPk8EK2B8iBfACd8WLpwES78FqH8pv2zj2He6e3d1UF7YqDeghkfM9jAk
n/phaUB+rsTAksaCyTLTdKja8rq4LGz5mNUEGTdWhrtfUnJgHh4vSBHH32gp1IHkN0S+ZrZcINS8
NUFZHxxbFz+istrX3CDal4zz8rclJ/g0uhAwgtlly2SLAiZjgSNFDMWW7angzHHyXeWX+Qd4vOiz
dorhG5nvuMky71fZg0k6hSY7uwIhgzmUmQoESoiuOIxGabLrA7O8D2ZunWqS9ckMl2ontIM5tljX
n1zWxr4xkHt5Sw36E4Np/cyjGbedjuo4FZmMTWyDI+To5p7ZPAYvLmHpGwUo+2lSlfPcO2i5t60x
FweCsGiloOHxZJY2RuwzPEKxrB/pxsNLVSJ/NKM+OM+GXAhCJhQkDwESLGq2Ns3cUYBUhLEZTFaT
cm2XnSaV9xhmgOTG0MquQtuQhIwgvyobL2EBd4Fowe6kRBriRjWK8aMZeQz9HC1HgE6AFU3vJdPN
nsSfLE7HftyFqQ/zdAazvSlndzoPpf1gtwEX9giSM+kDpfgTLj1tMwybHzdoavIlPMInLFMegtZS
z4NcPxyzuKbT0NxMXYeJU+W8mYjY91PVW38b0YIbhmU/3di6Fy0KO1HS48+dfpn1/FPnxgpPrElf
dOdoJsQB2I4oFZ+WYbP9hfsybQFmGPeevtnX0oCAXFYLM8KOEcwsiLuGneVAYE4/oVUIyu1gtLc0
ONfICIgZ8gyHqL5K2Z9i0N0h9XuM5zCjrqyfPt2i7jeZMH8E2Z2Q2XRzpt4ER+Ku2Xdf6xcplk9I
ZpcIzhiDIwgxzYiLL/WXk1E6K06dwKEUHS2XnipdT0sRBoeRPMv3MDecaOPOFvLA1nDnYwMYIAIG
OIUboVJsmJ2VbueFyUU/muEBWZ9+x+MhD2VWsJNV1npuebnPopfZQ56683OmpPNOIMlDizc25ZgT
HMwNSkTOaRTQfVoCEPGwnZPyYV8mcx15C1eoMne2wALu8KmqmuJkEi8N8NpwdjICLkF5plw+iP6X
KY3Yrta8nuBf2AeBh3yL7uvsK8fYm41tPSxFcAspQxscXI6Tz5tqnsVrXVb/Kso0NnvUCXcKzbpp
I+nt2xVo0wArEWfbAB7L7Ixja9H4Bsghwo2PHzW2DWJ6507UyRJZNJIzOsCpyvZ56cFEyaDBXJwo
2gmAgDGTwVixcW3MgHobHhB7MhaKhVHPL5qMhEsH+Go3GAJnpa2nXU0f8gkwKtG9sx7aUrZnVheU
Ua73yPb0lstAv9Ys1zZrnTE+qafw6HuawnMOnKvwG+dsu4Lrc2aT2/fLfM10thCjTSFJE2rv7brH
NGenDD/d9jAYK7Y04ql3noCuZxXjNyL8v2JhMiexleYYLAuz+bS0YxzqyOdrmgtz00iLuUQnOn+v
xqGJda79jePKr9n2Ylu8GhY70/WUTsT5eJaLTVCt1pM7V8e5IXG3urM8YIFEezIJIMtAp8LewVi6
f2j8kiSf+mGKqISx/CZu01MSMWqJGgOaq18PiV8M//FK0ztK76kYjX4DtfGDxuwUTRThgbfluBn3
VZhV/5hh4AM0XsqCKPZqbtK/wudBhNrfldKNNkB97M3EEf6O9/oE9/jZ9GqHWJv8n5RUfszcy/8K
WQcb10TB7q8WGFZn/rFKRfTVlBOQlI5Jq8X07gNQuvV2Y+pY6S7YjPBefUt+1oxTptp9NkJ0H5hk
DXU2Df6QkY7+NXa1YzYChnUFFTL49maV3RnVS0tbX483v7d8zG1BcXLaFqa1dwklkEJo07jNh+Vl
Wa0+WdLlw209uaWz+Ge13a7SpthndaAveiEkx5jC/cQ4+pCpsjnPdXl38srTEizDdemK6QBVgjNl
SEtopcFn4E/ir82UcxIrzt+2eUVHhTwi0451noruh9Yc/YViTtDl2LFZ3Vu7xlviivoXZC4B/I+t
iPjPbcZibwt+uFwu3WDmLcNbVf+hDYYE6AR99mCCXIg27WI53bVfgPh1Y7sMGw1QgkFcPlhNstSj
LH78sGTpVxUwPElpGBw7Xpw09PnH1+A+kB5TXF1jtu6FAyg0KSdBhtTa6Pqv30furcJ7kZ9gd8Jf
EmEWfgLn6+o7irH6M0dtFG4bu81+elXOJ7tLp3g0LAyoMztKAjjK/r/FW4rYXecvIEIs9c3o3UR+
QV4yJ9wpNJxnr4KaB3ztwpHBrM103Qu71uilDJoU86pjgsXLTb7VPrqloM9epjLHE1dkoE2NyJOE
qAlI6mIcYsdw2d6UubJ2Q7UEj5FFm4dHQ57Nuocz4yv/GJEE5kkVEsmTuU/DivwscHFZEDMswvW0
spjd1E6wX4K/vcunNBOoz3r0d8hU8T4wUn4IOlcANqAYB2Ae7Oq+LTf+Ujb7aAEEJlYjigFeMVST
mDqXOpV7s5u+psh76q1RHUGAVEm6TOlzZLCBYsMFoZVjyCiBmQmhKEbqPsBLHuxtKjBO10lhhQMu
EZSnNnf1CSj4e2ml1mZo1LhFybskloCjM9vsOXTBhFv1Itx6qnnGLcDMTT5Zsxn9Gcdu/u4WQ92y
lftvAyQWmvaqqsQv+eTsqV+Rx5dieCqG5bHwFMeGcy9Wcv+29C1J3tXEVzxVeqKWs/dOtsoj+ug3
+ps3XlI7bqHeVY75KcEzBWH6ClLw2JbRUykn5x9Dr4ZHRn7A1mz4gmQJ2W8wCl4L4bWv4TKjsjXR
oxDxudFjyLh7cmCmuBm/lTDxbwX1Tc3er7tyGzfG4Dzct+GuDyxqqk0G0GI1KQoIGIwHQDxfTN3L
xJrLhXc7HxD3oufubAMx/4CL0cot7zDgxqv8bo6lu/rxkFXPrdEfRSfYFUU0zRz3DgzNYkzqWbpJ
sQZqjyQdnGVThf4jMVNDDMt+2PljioKyTiH0zS3M5TnwPyKj8jljTPFvyIlM2XSF8WG2i+A+4Tpf
NlaQlc95M+gP1m7ldqWgvXtzrt2c/VtrYke08ceqKy9xwjL7NLX6YjQ/7Ouq/BvydnOtb2yFsR57
sLYztid5WTUHUdFHk14S7Wn9XwnlwfDdUvpUWfiX608nWS3iwloTHYryqhxvQXKD55bUIwhufm5f
70+wD8js9FqHKC10OIhjM962FX2MwVhywju4SQ0NePmuXQzF+lCoutzXXddtg9HPMPaPx84HXFgV
+Z/RDd58sA6ThJhs5IfUAZGpJQ4awE961xTtfyHbISzzwqFkxqvmRILdbGM8Bm5VAH5FAvZgz8VI
q50dvKJD7UVe8WZtw+mrm8zgxXJ6879JKVhLPTHpNg3Cc1nk0MTz3L2PzlXi4iK4sGqUz82i2hgP
Svhk2s5w6foqwGkVobmsol05pwTiZ6bBtAfo0GtHoYgVV0TbuYiMY9hH6qUPVbfjvRt6OIzLHJNy
suwKEvRIpradrTn5+Tn1m35LYfuH29LeN2rifm9ZZm7Ce2Z7hLmjb7IX4Jf+2Sm8nYFZ6lKjxtlM
taSe1d1/6XqfvkHP7fzm17b6o6VX7voiq99aGV57swOXUVG/eP3WJuy/Eu0G+dz34PtOgrYV23Fq
3ezUrP6U3kBGT+DoOB001PmAXrCvzQqOWFTeQh+uuFi48Guz3bhF+iz4wU9pF8VLft9hdZ22cVCS
cTSuSN8i3UouaRUzpHnH9cXXagbcX05/rbDJnBq/mUhyXLbG3JevtIVd7E72q9EbGYmE1WNpdVUS
ZqwH0ogcuIBuajMsbKsksh63xeLhOILZbjEktEil5IohOnUw5j8+ySYID8tePPmVmDe1UZr7lplv
7kOgQsHCr4Y/rhoUjm7VRFe7bMF0hyi72BE389Vt2OP6y/RfPwy//XQPvyvp0TtNS1BVH2E6o3w0
mMTa2unIa4S81cpTJKak77BwQjzaFoyM46qxXxsJ0KZXsEJ9uIQWiJyndFX+jUu/goPUEshm1luZ
T5ems7JNZnGeihZmCzz7o32PaA183rK8Zx/RGky5Dac79qOmNxueImxKp6yrLtnY3NLGz65Qfk22
okUOnqdh6gE4nUVw4L7B08kIBzXUg2hK4NatYnRr5C1T0dIJT/3MTDmiPQJT9QkIdp/yhR75Cz2E
k2sR+lUy2TXR1dpFtInuqz+XJc1h6gQmdakG8IdE9nVz2j/n0VpTs47ekgDZYmJqiz7xShgtm4lQ
0E22Bl8eA8Gz1Y0MrBHPdQhEZ14ZBtvgADOqj7Bq3Zewkort9Vwf3L6C3pmW5TmUg7o1GTkSWnV5
jN+D8IkFWL3ZMPsluyc91IX12JRRex4W7ivpzRo3nl55iJ0ZboPS7X88K3fBw/qfUIF1kgvQnn4w
sLDw2TcWpV0c3Yq0DJTwKdT09mStpbEvEUOVefjZ1T2RgbPkZlUjYFfQw03GKZsvhnMFXc75L/GG
tX87O+AvssT93OxVr58Df9jk45kBWyzt5dUB8cofg17Yrwmt/rB4QMjZqD711QvJs6ytDyB2DLOb
F+OOYc0W3k+joz9j+tv7AOsntZsI8BKNve+Ji/FH69bPsMqrkUQZO5re+VxPk9m/rOFAKD3Jr3nn
M1CDNrCMW7x1ieI7gnqd1Ha/nyfz/vmzDCZ8FN7asssLh0kC91hXc0qv5KQ0hX2sI4S+hvUTKIt0
EjYtIcvB1OT9hMLpWF5y56aXKz+57Jv9nQ8oo5E4UOdIO8B4wThBlg3YPxfM9lkQCr23KDSPa+Va
D3aB5YM03Cp7q4IZKrxBkqXWlRkzKH0caZb3ea7nm+xFYk/kTCqP7RBjJf6GJikpk7GHtlE+pkbW
x9YQcly5oXywh6baQkV3Nmhv7pH9g3nwBbOoO37sak32F2nECEMqK4eRpNz8kqVF8+ggZoj7TIlj
38C6rypuM7PrfmbfM/YcjQ8Ao+2twVKUe9t960MWJ3Um9Qe3BSKBsoI5r0SEIi//rDp2gnWDb0FD
i94GnfkbgmZ9yIIaPvXcAZKtM9ijFnDXzRj472sx8AFr9nrM0iEXYvSrcekGtODOp0OLgsV4H9kt
4GWOu5ABhDPV26EJ2KsvdpxzLCZeZR0EqS3kpfPnCLO/9C34Jqp9AKzykGbdCcxTk4T5DCQiG8aV
tlPZjCoF4n/mYh/RYh3BS7OZht5yh+NCl4xgWNA6tvljBT4CZcPvQnSKdEEbjr7kqM3WeDWdazCV
zKAoiLpOvqBC8fZQTMuVmnq8AkzZeSaT/cp+DizDeuro6uhuwudchx+Ge4c/zkxlxUCFYbGuUd49
TCmLHnkS2IdpFD4dq6PR7kUb7ge3RHHjdpl9m5j33LcwLOXBe6D4qv85tHWsEIs5PIyjCYp+Wdxj
rkzox5LJ/xxl1X0B/MYm/Nyh5E1si2tNOQtUcQ2zNTL0SzSJ4jzgfo09P6RXGkDMK0HM/JoSnO3o
c0qHXykRm8p/9OfsIcia59XI/quNcT+TSxO2/mPmBs92VjgbwBxGbI5dtk0h46V2w7qqHzEUqAjm
sCfXc+k26JxMntdm9qT5L7BCRYiwEbTvViWLxLSkE8WeE6q3kkA4tR+lTBXJwNEQ3YqQqffaODeT
RR9D6uCp6tJYLN2uqAcGMha3XmTyECflETxOCUq8sfRMhtBBU0nibewIGggZbNZ2tRvYolG74DSX
nTy2Y2q+zdms1JY+34tIK1J8zh7m52dP53zppg/UsV+rpzws0hOVJNKzyLnPsEzOpdGy0l8ZCOR6
IgTFDASh1/aRplRvxwYfU3AfbFpoDOJqoSAi7/vmdYEmfs16CKqWQ7TmUy0Nc1vBms9rUmj72enj
DkLsMZBpe5UBRKQgI/1u7tQ72jiJxbx/Rz5GS+AM6xHSYPq0aK5mwgFiFZQJ4q5fs2u262RncJ7D
BWV1w5B/dYiHjMY6CX1FnFJXm/vC8l7htD1C9b2BmHtSvHCxFO2p1tXNnO2HIK/e7vPPXRdY1fEe
Kxw7k6l3ZGAIsGywQ7sqi96WeSZrcjZuLVw4lEeMGAY2eSzQ22dkZqwz12Rm3L6pNNikdH0ICcRf
/ftqeFydbWU5zxZMQ8aiAVob/ZqXyBVMr3qpDAHiCCd3Ehie2NhOw4iLlr3lDmdgVjSdgZOsl3tD
RgP5Z7wsZCovP4UxK2AXCzm+3oCHQjJZU3glxoB6tWzWPEk7NIhTsFTP1JP+ORjMgdunNC5Wwdet
7f9/UnD0arexd/gk0xi+3Uu50L31JpPmcJ6TQJhNPMgRYZ/NpL42UnbgoxvxSU0onqzBjAngrJFN
O/ZuyeYTdUlzruvK2Ld51V/4i4AednTxmQ6SSKq1Di9lRsXX1NNH7TvTQblmHRuCBDkznZAJru26
Z1sXEiPc/I4sEwi0TqdknLPsEYglAW6czwn796SLxJ+iHKjpJBYXZFsHY4ymXTHeK1eXqowBjbhE
5vTF4rU7oOnk+gwg0hnOGG3RN6eHaSXMQMNSeByYx0JwJRA7H9i3iMo1b4jp2ti36/m1o2o58W+9
ZU7mbWGWGw/5EsIaZYokHlfDbRNPcT60dgvjPRjzVyp9MFWMjjc2Y51H6NDtU1NpzcVOKUT34f6k
rTmdyeJYr1E9p2SUDzpLolB4R9evKY2iQe+VNQys/gv15GjPPmN/m641Kk2H6BOccOzOg34b+jAY
mXwtT0WX93+nggjReFIifPVG+5Eycg23ZT/mcG6zniWpmbIb+VhkO/dJjrBNb/VCdp7BUph1BTvQ
rcFPvx1bDwOX05b/qtqWzVctwsWINaLgf8TOeBxqSLk2MlrQ8NWei5JXkoh47ghlpj6qu2vby5F8
vOWu+tC8pOEmg9r7mNvV+lTbJWOZ8E5DZwydRjDJGll3QLd81LQOfGJ2AWtBuDZHNNrVtklqpw52
fM/tdojWP7W3QJZa5bhpC9j0BMBQtblSdXB80+2who92qXfkRJWv2bBGT4NPngbCV/PstuzHEvjQ
o3PM3cmK6CbRgxjM93Dmz2fh2K+EXOsHOVEOLWP+f/LlkzXCTVZ6+K4a98E16HCUy5a4CO3mVOSF
cZgFa2pI09R6KWMzSX4up1Hw2VerdbX67JgaAD1FaD06Cjf4WMFmLIOHEkixCMj5pqYV0ZA40bzr
+vFs8nQy1XwDqHtXLStsefdFFe5F+NFxHnRCOBYX2MIgA4c5LPnRILqQ27HboLpKT006jHEwexlN
zmKc1y5tthiJ3D1VUJiQ1eOcU0V2pUDBe98ZjV92t5BkaIp1s07BzpJkDPopJVDEDvA0zqn33EgW
oJtKCuu7C9SArqEWUNWVEVynUqjvPifUVZJJ6W9bR2D6dMwh7iluJZKRVlwsXfcfFGBPTtgA9EQH
Eh6MtBuxxSL8VEWluNkG9esXWZ4w4H6uHMLuGGg8SNv8rQi1Y8t3NNV4MVW14yW9NTBZAXOg4nMv
RkX4aOn9hOy6qClc+sYWo91OhsLYzcqo33yb3TBpXestV1kXg+5okeoWaq8KqL/jzKWNyB7i3RDO
OvzWbcBiwOmdNm7X0vlujbb4BFRTb2SauQ775dGlydNHZyq9xLbL+bEqrYdhaoeJ6AfpXfyJ0fOG
5j79lOv9LdWV/1+OX2eTz4RUMjEh/SBzqIe5E4Opfyikab8VuaawJ5zgXj/JcyAJ3lPk1ewcw7A/
GbM+/4+6M1mOG9my7a+U1RxlcPQY3BpEBKIlgz0lagKjSAo94Ogd+PpaUNp9L0npinWHZZYTJSUi
AnB4c87ea+v0go5uzuvBAUF7LXpbQ/mcVP4D2RftJqum4mhIj6x0u/TXYWHOX+PEoOxBz/gNBUV1
aRVTep8gl6UtoWkQnGruhxTPg228SJ/dr5eU6ZURlk993luXHFemLzrchz0S6uZmQvwDv8+huc8Z
4dDLur7SdWldo643ToaTphctN/eKWZneRUMKOSVORWxbOR7cNMu+d8SNBgXKDF+JlGdAlc+cmv6i
NOb4XGhTEURFs5kcMgOaRvj7qvP1L6lyv6fxgAlmpN7s5Ki6FTf8nNqTv7GVdVN0UTbuszo3v0Vl
q3DKVfEd7+uaLmnJydLRD6ijL7Ji/AHL+TATCH2alsxiXoB02ue9bAZMNOptLFGAJflUUmQicDrs
m43dT68aKVdBm8jqxu8lkv6sS1ixRH7jDhO1RR2wY0gKKxXrenLu0opfPCI6WOd61W4MN/uCVNP+
1llZNm1km27azutfQaYwMmYEyByleb0o8lOkamchd9ACjbMc2bgKM/1ekZ6wakZI+U7cvrV5EnYw
JbJiW2m9e8cJzAiEE8HNSbk7SSK/pQMtxlFLeG08T9/IYnqoNHNG7JjYJL/bB0PzqjP1IOtkcvJB
WsC7P6XzkxsjyKR57LdUWso7V2QsBS3kn307Ot/i3vcviqXN4amyfChyB8ZfhGlgHnioJcmdK9eN
mL+JK60cc1oPRvFI6ZQi8FySZEFlDykWmfEUnMGVb0pTm7djq6O6L6Aw7UlopvyizLYMUIsVe3MY
bBrqgu6UO7tPnD3oGHfOQZj9qasNdFYytPq9o5NCILLa2rmdlh0SDrJUP0R4mAorXfcCOmTtp3jT
Xe9sVJ1HfUIW62x0d23puWupU9axswzkfRp715AcBTITV9vxRsy0oObwHqRH+FJ6fnf0YmSVbBfy
/Tx7KXnMiK6Jfo+f0QCihDSo9bpU1dn3iemCzGstsLFpr/JIfBlCJ9qZho+ad6TKyLytR9+ombAx
chr9rqB5v460yF+3jtPe5q1/xFZWkd2gLis3fklm2a9pRqYXNEP9tchGM0hRS+B3LTnvmG7j7L1k
AJaOLGI9qOzFzsdHmXAO7qMMmVzdH+BhqX2nWX2gZltsq3a6B/Y6PapYu0KBTUHa9R/6xChXaaU/
DcCzViF7A0hdi3i49g9OWZ7L3LrDmdiiZ2pLYmyKdj1gAqK2bj8AZYh2ZRnqwVBXt/hUUVi0Wbsr
NByjIiY33dScSl95SKE2Ge6XB6OUN6gN7HVKBRHV7NKBnajGEvfjryIzA96H7KnOrfv65+AoS/vW
RLVBQPY0Y0Jlp2YYVKD8lErjqvM8bT1P7bjRG32t6RxfkwYfe2+6K8jS3QENZ7Jnr82048zeIzZF
i7WsppxXadi+x8Rb+w48a+Tt+Eg0zd7bTWpfxB1j0ouwF6C47XrOko1ZvqCfcfdJZj1FBXkUQ5Vd
6lqin/ue4NaYtE/uizHtCtYeApKwWFQ2OxpkIRzLO8IkbSS4yqyzDVy0DaOUM66DfzJOhbweDUDh
rYfSnpAGWvdap/pHZOPjvhmkumDr1dBR015mUtGZdIS5ZlBfybZmrzOlBXWlZa8VFWrnz+Z44bTp
9Fe42r/l4fujQY/Uu5cKcVwSxd1/XyYvDbWTH93/hbzlBWP+rxEn18/lc/H8d4gJ5uN/+vg018WT
hyvDscwlMQyL7D+NfJpn/tdfPGsb7hgk8QVhCB+li//xn/5/4V62CWUHHuWALhIAANqqX37E7wOy
RYbFgl4BN+lZ/5aTbzFD/38fHzROfLvuYt51EbKaSNT5+d88qSWBC63loxOqO6xiPnkWd4Y7jUxn
DnA6TxlnREjdAQGKYa5DEjlufek4lxxd0wtTI5yYrjgkk06nPAmmfdd1UY1mXXXYPPqE8heCn03k
2NAUXFUe/najfwM4MT/arfn0wKfgBxquiRfRXABof/v0Itew0KMRDHL6rDSYwuTk+wWWpCKaoMKX
9lOV8gpNU0qDwuWsfWRVq1emhCm7ov1o71IvhrKvJ9s55SYoq0fM3xUZcmw5rkan/9bG1S3pxPVX
PJH6qktK/1uYE4InUjNF1KRSDt5qUjsm9wEzs04U39wBhvVbJ+hKBMD6UCT7CtTgNnWRKGZ0mre1
qtJTUxTqE6DCr/fDwN5JnCL2Zt+AfvL+ftiNXlDjyszAawp1nzPb91SAawriPn3RKTHR3OmzoVZ9
M3z/87MQv44kQuF0TKu2AwoVROj7a5c5nWavB7pGSKAICKb0H7p8noCQJWorZYj2DX2926Mei4fh
UaN/d5yEfPnzx1jIGO/HM8P5p80VOzyocPP9p6hi2WWD8roAe4JYaUsbWR/zH5rrPVpGMR+4D8nq
z5f8AOtYInKhfPk6tDWbvcXyrv59EKIbCXtak13gjbqzNhzva1FTDKKz+8mFfn26XIjcSuhHtliC
gd5fqJRDVNqz02F64qCOfW2udiGm2W1ZL4lxLm31tvGMYzqk9unP3/EjVOHnl4Srwztm8z1N/cO1
Q55sJCUy4CzskJ3Tp6K4Rlg67V3suHqDfCwMVypvN62YHzkDfoZ1+N2X/wlSA2W4wDs/3OUWqXwW
Dg06ZDv8qofVs6qdr6mZo7waO/b1giqqc//nb71AEz4MJlLLmLMB+7g04T4M6UQbR73sky6QY2sf
kiRq107myb/c7/8y5fXX8UMxkclcLAwqoHrLz/82ifXKatvSxdXjZglhfz4ZKNPUUQLJSKj78xf6
zWPkWo7FygImabGCv78WOqYxq1u74TFaJ7oOD7Ww37S4TNnT6Tjs0iao9YndrMjZWrdfPrn8r2/n
0pAl2ZrljbXwo2u8tWbIWSaX70zjlcLgBXv9b67efTOjfi9CTjCS5kCikLbE7p2u+d/GlIKwPRuS
/2vvajx3nHQxUmbu058/22+ewruP9mGAd20Rc/7jo2F6P1KUuvbpOfJo9n++zG+mSW6Bu5B1TaYn
5sv3T8DRKPOnxtwEqaXu3K7deZX5mJsNyX+U+LBqbmM9vvRGWseoYREiKs/7ZB75dVjzEZigWTvZ
lsAGe/8RkrTr6AopBoFXVwEWVB8xnll/8k2Xteb9y7NchW2FLoCPMeDeX0Wv0hzHyMBVUvcBRfB9
l3ePJatto9rgzzf1d8OKFwjCBtOjDZTy/aVSi6M21e8mMGf8Y3Pkfk2qqV0ZPVWuwcZMknjG9MlN
/N3XM5ednbBJphX6h+foN0I4KiUX3ZL9PXxvjotx872z3OMQfwZy+91rC7zOASqGhgp2yYfXFjn7
bIRT0+AsSXEUaDXqdq8q1tEExSfGsrSTXYJ+q/NwX41rvZbGJ0/zt+MWXB7f1lqg8eaH96OHoKnX
Xd0EjWNd+izxp6Qe0m0Xzsif+7eJx3JBvGOyUUm1Y996i69O++Se//ZDoClm/tdNn0Xow4PO/Ah5
BgyAAEPiV9PUSe00YFd191LIR7Z216xd86q2f1ixT1Wxev7zOPvJa/04poFVM0mxx4KB/uE5oIwp
+qiNGkqpA0qJQbvwM73aZaAhAvwS29Zq4R0k2dapfeTSfhdqq9ikR6QZGmgkNFclpK3MwoEe1uil
4NjpxLaBWPnzB/11cELYXKiGbOh1HeDn+xdC96BKz7ZObuxoPUAE8EgK9XauN42ETeIk/PPVfp06
WUqc5RhBcJ9LtMD7q7Wj4fRdmpPvaLfDa5Yld7ZZmT+geX4yCH/Sed7ff15yLqY7rg2A9iOWPE1D
kanM0gNRGwctl19nM7PWE8AMRZkQDwA8KxjbJcqz8qgig2ogfR/UJfkGrS0GCddEQhmjoCoz91vn
eGjrR0T4EgPMvrPZTIg4vmmQ/lOhJaPWNuj2yW7aDGZvrV1dvURd+QmR6OOzcnWWAhZ/9jTLzv3j
bDz2ZezIuJ6DngNUYNvE+6qIlpI3W+EmGcvP5uWPs/9f18MJCtCMg6S+/Pxv24246CgHymZGoT1P
pyrV7Rs68s4nI/DjlLxcBRAV5USfUcie9f1VcisROLfJtzWgvWxmGX+fVULFU160aLD8bi4+ueDy
C/8+NLggRFADJLHQTQ4gywf629dScoQoILIpMCI3+irrDNtmXz8bjXgReUZFcUjwNVZW+cl1xW+e
37InNpdNokUb4cM3tVOvS6kzqSCvy2YlWYUQ696DM4DFOLbm0aAPndrpgzf/iB3vrtSTK5TbF3SX
Xueq+GoIFEWDT9nm33spuR8cFJij4PfD+/kIPSYykRoV70Lg1y2NJQVYSoZUE305fcab/gA+tW2u
5cFdWw5APuwx98N0g4gK/Y+WKObAKF9aJBjy6WVASZsx2ZQ4s1xDX4wCz/YYbqd2ArsvCDqyKmvL
8PBW+Zh8//PX/81wICoKmxHLBfusj+TtvrZirpWpIG2dbotOpSDjqJWB7c7PhjmRq4uqOEryePvn
6/6yVLu6YJHkJAjjnyjVjyg0ajbM5yodg6nNfkAmIVDJd6mK4pnG2GN46XxBtlR1cnKTwgPUBKIq
irp7/fPH+Amtf/86sFEAfCvMBQD+yyPp89ocol4DbUGD7xU70VM2JFejbtD7d7u3bOydxYJGfm0r
/Oi2SSVtj5xoGjQkN5rXHGg9eRc9zeK9amBtwNugnF/SWjvVYHG2loZUxNWa+ErOmk3/FD6BX85j
UOl5+WTTFdhXJnGFAJXQulkVjPu476k7lPW2dqkRtwobzSSLTd4Oxbkay11dlyaAlLog+Kk0DsrC
Ekx97QhzznxuO6FuIQPwIXtr46eYRAjceaxHU91O+YxUecyGveG09rmuaFIkQ15dFW0372K/cIO4
prvEZjQPN9E4qsuc9sAZsS9VEUdvvJMaRfaQuVVqU/PGZvTJy/ibUcGTYPvEmQdE7i+ThDahTLZ7
fwwAOd3bkfXATf2+mEWBDWSrZIw447T7GgVMNGkvn4yFX2ZGVmV48B7XNRwox+9nRjg+npXlNLRG
2oOvxKiFD4YIy30x649243+WybTAlj/MxFzP0x1BBZ2+1McTTpGQZUSgHv1okHGPvZDGqkDiShqu
Hr4kg+EkG9zq6HJyTd1irBm/5JqZ3sd0WdFjVc6PIR0YiKnSTl3R0iHS8oQwJQRwCfjJZTbL9End
0pUy1j5gvDXNGf5ot/pOmpU4W22f7P58C3+dTQCN2aQ1gDf2dcf5sMPJ7Wnym3HkbWrwubmySa4b
HxCSJxVjx4nDg0dfPOgMNzc+Gzo8ol9vKEUPVi8+AZjUj9NrLMIuCmlABGGclsk2S8tsJWyvOBiV
15GVKh35hKgPlSiWH/fQyMSmnVFoxVVoF+Wr8pLkS1QiDRgRzxzK1lbXM14gKkhoXE4peu6vnhOb
B0MOP/Je0UeNvfZkZCI/e6Pg5AQu36YvEnv+vusLNWy1ZKquVW0/lUKcsfGJvWFU1kkiAd7EY/Ew
+8UzhM+I966rDmbbGl8aFEDfJnisRCpW+WWpTHXIw8bdS9uorxGTuUtMmn87TJY8j5bReuT49MST
ycIyDxrK9H3spcZ9hckIC51mBsS4Qiq2e/kUd7rYpaEDGENhwjNLWeMmZpn5GhfV+EDdxkfgkhlN
EE7YZmWdRunar6gvICbRuRFF0aDHxjh9pbSJP4fVUJ1CdN/oANphftayXntmny3u29G0n21V4/DT
iG+A1dMaRZB2Qj7BsCXHvB7VDblL+dYzw/mgo4y/yhHMIBsJ6QlJDYNRa7jUydNUbGIS3J5j4tpG
SFqD7i9hjjMKhLLDDNvWZX1uIqrJ26wuw3WMNvTSlqSvIy2M6m0q4xxnDFIAZzeFHffCGdt7EpkQ
iY+RLp/mAchCWyPLXQlT888iEfKy7WF3ZGAdvnlmHZ/Ihuy2efUTaovVzhtCktYdt6PdXmVZupKU
dbGMZOQrUTkdFy5eus/n2A1KD2PHZKI/mLI03RtJnb3q0dBfT5PnYC8gSH4WY3zOC5UeJ8tIdm6K
dyosZyDKemoiDSwYahNxD7EUl1i9oPhpVRYjePMdRMmtpx1FHttvqDxRBEUOdq/VzIk3CryOMtcu
IWvWQpjV1DsIJrV5mBoOxVjLB3oVhkDsvpFmHiEl8bx6r/sKakWGhDNKB5ypTmgePJLYdpaX9Gcs
4ckxTtGh5E073+qaATAsGfwhWUVjPh1nKEM3rsOmZbalf5GZmAbIn7zDEy1oF2OR6WSjP6IzKU+J
I+2gIlNo2za6QPWZlP1RNRmIwNLxH6FnDFvVeO63pHfqPb4LVeOjy+K1yqbiS9KXM8trOV2G2gDN
BY6aR6iGbxxHO6zXKPEDMXnEYCpH4yUTyW1KSvXRqlz/cRoGP2hCW2F2Yn+xIuigvmymPERdnq8l
mCzuSIfgvIzq9Uw9DHvsFGBAHY9VJtxzVTW4TiJPbBy/IyQyQdi9akBUwOjBRHjsprE+207a3PGa
PPV0PTcLqWKjcabYdY3hHnyoQUcdh/t+tmnpz7a2MB060IxR6H9F46FuVWwg28p5mEM0elvJpHmL
a7697HXZAXjLvPOEluDSdcPhsgEn+R0FZ/nilxqPDvn3V2mjGPj5TGkmg39TrXUOEwVZj6NadRLS
j9Xe7bJs0xYNR78pGbrL0BrpViWmJe4FHYLbqfS6PVFR/jpJyEv3ZDRdaVkR+GarrvvCULeVMpNT
qBAYDRT2t4ZL5KdmeBr0STBhSre9U81p+JgV6fPoKB/rMQiwta7BpEAYeuMULYuRbPwATE56nXBE
vS4jvDbIzmMdKPEM5BBRGAaEzk3J3RQVm0XIP34FszpD+Gb3oHETG9UlMq2HEtiKswQI4K8RZxdS
3oFLNNRNB5r+aQaaCHof6WA/V0H4RrS7MLWHHEgSoxqDkLX2KccAcC5bTz4ZfQOihgT11xH1xrqr
x+pkgo/ZFd7oY88vFmdLQwjIeuRGfK10i88oFGG/dtXvG7jdx5pQYImm6WrwvWZbSrs+WpQTz5i6
vRsNPMamJO7vlhzv+dvctMkXIlamm9KP78qx0t6c2bWYe9CgUEMTZ3PSC8hoQwkEdO6v3bCNxUGL
RD9dLuCaVY9SRuA5SaV7JdO0Eft5KL1biimSTE0wkQ7kRVZnmmMPg4tQNFC6PxrkK0aD2pdlE90k
uaWA7nV+v+EOjzZHRFGKDVXaVG08U2pAdidn2PUO5M04UxHdQNq7ap3VkHqh/pDtK8vyRmYOUVhe
7ZABnDYPiN7R+QGwvAKzWb2lQlNf8tjXuHQ7jNtBqPALDtYYnphWxUhchuprSnXcXTsD+ocgVva0
bf0mi1dj3PmnztVfMW64QT902y5DJWbieMjIZ7Uv21SlX3y9zHdJiGJolRuet2aVGa8pjg/fXCy1
z5leJPcVYtJtUZp2hrZqNLqtoQwgeXGjzU/Is3FuW1nnyTW/vtjb0cx8o+eH0TfzG/qj1Q+Ebtka
2Cw+He7XiM/PnK7RxVMVieDTlZaNOMxIpXnES1Rvo6rsT4NDTyaTu7lwxwBogvU8+kZ3HmwTBmvo
y3mrhBafUdWab7qefJfu4F5Fnd28ajJnn9jjQHpQI3MK3dlJXUuh2NVk0nMfZlgAGxfU2VnKNDtg
9zYoPHbqnnMQvnuZ5SeW1Pypx+e7HgjfWHUldi5eunVTRXc6Jh7OOy3MKdQYfhudcuDqjj2UK3+o
/QuCaMQZkbx5oOromYETcsDZiU6jzS1H9qC2Km8nPSezR4xIQVzH+4aDv0ge3XZ+mhIr1rcs0mXE
EWfZXFgDD6iteDvj2D9OCtMd2/59oRoQngRlD2AV7Ot81IA8uejuy1Vs1KxyZmsyBVtmw9LulvQR
uCeeugYWHeN0WXZBfo/veIilfSB0EkaDSop6L1SC5dpWl2xX2msmUuhBnftY2Ms+BjbvidAIjAnp
cDOSNAQzpE9PqptPOqHphKzV3n3Kbtou9Hbn9myptXwQW/Rn+x7FHBMo5nSOefAQDfdLGRIVFNOb
6jVXsCAbP0LG1N62cYlIHQGlh12l0HpnK+OFSRaWsEer8auDQ3+ftzDkCW7ngnYWP3KHsu9FDRcO
rIK7zTw3Otd+ze7a8w+ZPajAK4z2qiNA8NAvRaOmjtUX6HfJsc0B0dZNOD3qet6dKpi7XYUBe8wx
GohRrzZ9C1QjUijtiWnMDrpp7mrsX2uzHatAVvtEKqw7UXrPy4wXOkINKksEP7rMgnYyrztn1Hnz
hXXjhUItykJ8lWpKeuJZ4/IqI37+2phlW2ybBn7mJJhBSd3tb5o0JkgJgPJ5ntKrhQiDoVEv2MFO
7DewGfrB6CBvSlynWPtMdDe26uml5oV9gXy8vh1hcl14ongJh3I6kWXPVsbpkYap5Qd6A3qKEECM
3qKKRBBrFuCSpPWCVgEU4AzUr9yhVkf4ochRo6h/4PecBt6u40C3banai+45Kp4hhNtbvcvGTcWo
PfbZxI7MDONdbYHlkHWYXhi97TBjwXOG51IHSVic0ZKKs2YxNlP2GFpvlHt81Wobt365CiFX88/H
F9PRygAXzHSOQ1zdNpvBgz6Sy6yFVX2Rl9F0SyBucgA0pV9HfVjvBkPnkFP10IQ2Qh9BVdIwVUyf
aOfc2Sh2dWNND0hpsYD6VXprIZgEv1lY7dodFs6MXpX2JcSrDMg0/kkc6xqjfubgtiK5rj7RI0mQ
hk0T8q8msXh5EG2mQHRLPdv6MVGKkdli9B59nzAQFJJvcAXkuCkcP+P3ROHAPr3unOspjE2GjtdU
31I3j+6QXMtDlypVbaNw9KINJYvhppWcc7GKzuO57qD4DZWhtrWhgTSKppBpqmrm4r7PU+0iJweE
5X4mISytBI5ynxom+ppNb80wGXAvXegF8Bg8ffazGoofWlrb1pZKlslD1yFlQyH8aeCWiN2QQua7
kQgnCEU496LZTLcCqeBtkmNnFLXwn+LCKb/8BIXQE04Ag7Dmi7hk+5In3NS5mZh4O7fyNoPBTtBi
FTxorYyudKfs2GLPyb6tjJJKri0DlWv1GRP1uhxANqISV1BhbG+Xah7ICnpBUzdPQQF+ait8ULHr
FgdmMCYmlJ046gJnyuXLxPDC++HaW2jdwFfYNdLbB7zYc/6cwHkVUbvjjCAvfoppOqsRQTYXE/6q
sNKfK1U5G6fxxDFMOzhPEwRXSZ17xQHH27ZzKVdpglKpzgEDjkv4AFa5jZ6G47OeRc02N3g41egc
a38609oTj7PUXl3sMI/DaCbfh07XtzNG5BfABsg79AxGl9WVt2PeRzCOq/hiAt61WtKzNrGczBUQ
fgPdb+mLO9+KSG6Rs72atOUjtfi4oyG/8LpGSGLamxLPzQAaRxtw7oCkGU32dF0nyWeXGRZWw+2P
SN2tnbL9EGurme8irZMbgbZyA3yEl7Wh42RE5YjfTaiVksBREq31LynQA1KJ5wadCEXXPbQNRRaD
lmBSKitAmqusjrp7Y1rMn5CERxA/BbbZbMx3DSURPGdUaBvTPgpn7Haz2bC9jcyeu2hW1mFU0G8j
c3LAEJjDF8vIxoOUWm2QLoKZpC9xK1NhK09a4bPeNcZmiO9nEmuPmi6QfgJfkOcQ5wW1c9ZTyIwN
u7sS71Ke3kdjEhLdouProSRBBWK6i9rEORJq1UCsWbCh1JD7Q2gKUJZmkawLrURjpTMlwdcsoBBB
zsFH71c7KgPV2mfvjkx2zMJFdBrKiYI9a1TaCveiybpzrzgusuysB98cXiI69Wt20E++0arzlDsU
oxDsXUeA7NZURgAuOTks9RB7kYvgzOnIeZpDGDmmVi3GWZZsS/uqmhRkQvxWiiJfk5XCIW6sjE2X
zg7CW6ddsVvwd00nD1aPc3IM6/l+KPnHZgxWsFNCP0QiAaBC84qzyrodgHNVIz6OQSNIUafuEMjY
1baVPm+p70NGplWBcDSRu1rhUvdSCoyGBb81BC+2ycPpfkKwSoBxlgW65riXwszstZ3IC7PMkiBL
GAq4LKfAm+AGFEiOy7SLmAHz2zDzUCwnOMqV7Njvqh2JKA88hGfcnY/cKLgw2X60mt2knNPYF/Ul
rH9pBUMTyXqThF4LPxsGB1uUeYLy2rvwLD1LU9cm9vCjAMxlzsQyusyU46q2bA2/kJlP197cqBsr
qRU6b4jwt5YNBbGOUuPscaJ/A9Brr3VRfpnpUQIPydpx3UYUT/xWU8FkdXgpSSDcpcq3XniffExb
TPvgbo2TY5sG6UEUi9YRZ0v8mB26Pecauni9asRgfhmEee/NwAbGopBnG1HfCpXXl6SA2+b6U4be
C9QXTII8kDzNfVIZYp34uKwwIrbshEy8sdD78L+YPg6b+QE+I0dJTu2sothd5JS+UpzIgGElD4bS
esSY0LXhPr72YbpltmPIWRyuKW8a17YxGLiCfB3bpOVho+kxyoG53AjZI6q2CLmMNHHIOCWfl6o3
NpgRPsTKy5PHcJoqlu+MQLC4My5zGeVnvW7QS9bRVh9NWAkCI2HJ3iEkag9uVlPwco3O3rFT66sr
lNqLHpU3jfLzwNYAdV+nvvujhk8nVXQNHI4u4SzmI2Vm+geOSbXMhvGydfq63ZOZWpy1Og0vgcz6
33GHCgNhZYVdghtANS1HUNDgAys1VgroqMlDR5HHoYwDGOzFnl0WqFzgjVsOyOZ50C02xFEEclvv
42eXmsip5p24cXkGp2isy1Opm5O38Wa3fcNXFnO5OKUtAV1rX6ZTdOW6cjzbrMmvOGS1O9mY2Q94
CdOFyiP51BZmdtt1+iBWrk5Fy61p2ONyFbsudHsa/q2xySjWBCbpsruyiuyN2dQer6LRfI1wU92D
JGl2ys+Gh3a2qhuebqevuz6J92HIxidK9fTCbSKgOaYnTyWO5DzgvKMQqU8ONIMk4nyOq7231djg
8YQpaHDpyw7ePx20pj+ktcqpO6ZIt1rL206Ng624Hrqznzn454cpvu5DrbgrGgCTTWKzq8GZSru0
BnxGC4LzEWg6UaoQc4Sg0J6Jxn6O5oRCBYpKH+664jH1bBnSk9ExvRiem3/3kZ+vZneES6ts27+v
nRiunEke9ZwX1mMJkeoLnLaVW00+hvUaixnFOW3j1TXuqUmxTBQzWCXZueZj0pqU0VwVkWbl3FLR
W+sWR2Ja/mxN7jKqj2zU7G3t1DsFAhPBsXeIEhYwz2tWLnaCtRAMk97Pv2HzYYECyksTQvthwp9Z
6bGkwr3YuOfeCihr72OaDWvI9OVG8yKKvh7vXJ11j4lXH3h1+5emp1jT5CN+u9jpcd5Vt7IiiScK
NQoDcWIfM776yp1s+6IRWrWLXR9ACJhbzPZZd4ipYm+gaIRvOqCbdWcXxtaabfttUtiL7V6ZWBij
r84QszEZfSA4ZSUvFgHogXq9ttZwGGyaecDKZw0kJsbwRNcx/+5o1kgsuHVU+ijBtne97uiQQYrh
UkZMFIYeivus7/1A701IRYONJVGUEQej1sthN7e6tkK06jCYlHdTU9a6+HngnuJyfIjiUlyYZjRs
cM9ivcA3vfdSwg6mYfROSescDcsjx2ux+npgvFc12vadURGiICxR7AZrGrYUq3MNrHKV7swh96HF
9iowzE4+pU3lPpdpkn1tRNc+UlfDYzQmRGsA4YsrolJU+xrSJcBOL8yD0igTT+x4LrC0y2s/ytJd
OUXXk0esq1lO8eOfez3G0sx53zpdJGR8Bcd1EBV8FBmNNKMy3Hd1IKzUWmstaCtb+A8lvlkzl1dl
KOSdzad6oOfyxvLEpsUodBepHt7cZ7DYyW6Ew7Zza476uU7KAf6UY1vN0SpLoBgXnGo++cy/6cDb
zPMISUyHhi8N7/c9PosKUwhWFfVmlVoPGLD9dazMmEOAzNa5hVCrXWYco69eY5MXqaVpcEqL1roE
J96uZgPRJ5uj5vDne/lr38wmq4in5PkcB8XPDOm/iTJM+IDR7EZ1YFDyblGa0I+6CTlg4lGJSUcJ
s3CFsT3/TJC0CA4+PEIELngkli6kgwzi/e1w7ZkR3SV1MFciP4JkAqQC8jXdhLF7L1PzGXn6w4Se
eO01eD3jmI26TcNg1dVeeZ1Dh0K1aD9TesguaUR68Cms6uDWk0kMDN22YjYq5LP60qRqBM0EJdSG
ZsePBvHtioo2IQ6JZBrQI+MlbOpzWPbFSkgRwEvzoXYj27Npz1/4c1m8aBOuATfPDGDjRca6MFcc
ux3nnnJMfNCHeXhqMjETNQT4loQjc4OeCKhdUjx5WA/Ao6fCeZl5d1a8eoCX52h6+/OD/EV559qo
7nCj4Hx3nF+Vu/5UoRgdkYtKzZ42YwO/Hp7emUp8tsPLSjWodtz4vvcgDWKVfk2Eo69NOC/ZJ/1Q
6+OjRVhhEKqOyIcWjvsx1HbgJ1A+9Sog+8G5cQDl0qswx+uf3/ffcjPdVwX/fTQo/e9sTO/+1u6t
Oj8Xb+3HX7V8mv9niWr/++ePSZPYPHfP7/4Atyfpppv+rZlu39o+7/4Z3bX8zf/tD//j7edvuZ/k
2z/+86Xqy275bREUt3fWpWXm+Ndep0P5mqCZ/OtXHV7/8T+cndl2nbrWrd/l3PM3IQkBt8wC23Gc
OHGqdUNLshIKIRACUT396TO7srXjuG3dZq2mKQsNFUN99O//hZf//x/IsjT+Pwi+UIcDheilAOTy
jP0PPLNIULOEJTIhUNtBkcQgOP5noROL/g8yxIvsLeKorYsu/+mfhU4CBDSCf4TYMuYhUKj0fyl0
ejptgstUQUUVTAafrgRISxW9xNXgqoIhcfRmnF9Q7/2+XZo6ooqU1rMYW5wvpqjCVrjDNv5TRcX6
j6o6fHh86Lf/WLIeI5yfa95ZwFApJDc8y0C4gnyxebeInZQP5br3Px99vt+0L55E07+GBTLtp8OS
KlgSWlmIEzjK436vQ4XTd4V4DTOUOcGYjzOkrM5//rHn/phLJx7tAiOqhnAB7XDZHZFaR3UxA0Wn
35BB/3P7TzWH//ljLoKUR+3HsHPUKBMQJ2hN+OswXDisRElDxC2OJ92aB/EucItF+undn3/wuT/o
8u+PflAnRM+49IkTDjbAPvSVLVCLC/JMffrzDzxVfvznL3K28wQOY2SyLDotcoyXG7GxAtZiuGdU
t8iaN/R1aKXFVRESgS3OSMvD4QyEBo72f/59R7f0nw5cNtjHfyEUWjIat+hky/Ly0kWhHmbhTy3Z
gBUd8Drcf+0WB7dIQ4TyZGnfw8o3KBOqbv/chefGGAvD4x605QZkXoQnugUUrwMz/c84WuoX/r7n
GndWhR6RuiTbBB+9bYw/EyCTMrjMNm+8uu7WabVJU8MUG3kvQB/qHyj572+74GK65de8szbAkj+C
I1kEzMQUzx/DZYARX7HHfitP4qwMuO00WlPYukx9sO8nsiKpeRQ4jb9ErH1m7BNnNaBw4Uy2tsFq
gKRRc9iEgLfPMCCUjn7j4ywHFAjJrgc9AjfxLRZvx3qspo+QxQQ//dq//GGPYmNMiMXjBNLbOFwq
uMDywOARTo7mhe976ed/DrH/jr3ECf60hxOwpWDN9UGyq/OCFPEMzcEGA3EAv+C59Oc/47mfcUKc
cXh/LTq4SJEsRR5EoAwBlJsQdAtdT8tL2v3nPrcTx0M/DwVbVZJrKnfA17bqTYeioQe/P8IJ5AWu
6Xjqi9KcBnjvb0eDKpQSZ+Dh0wWgtL4wVM/8DbGz2UPhoPEyqZPctHy7DiCcfJOWoXmpxPG55t2A
LuqNYHBEbpHzXPFKu/IvIFvqFzaT55p3ItrOcX+Ra4p8bvEFprZUJ46nW/0/Hcz/PV1jJ55tjTs4
ypKSnCMvjW+wJWuQjWRDDunP3/i5/jvxLNMgGtIVo5+GauiudRh1ywmWivs/D/3/62HLZa3HdANo
MFhFno4V3vOTEeUkIHv+bxVj/xkgJ55VOi8R5OZxrtpxKN7FcGq1H9mwp6ARwMwtvt/Knolrv8Fy
ojpGXj8lKPyAFJZP9dW0szUF2Q6VeH5bp1uuAqvZQUzUxLlEQTC/HhWFIqSx3Ly0N19m/W+WP7fW
DWmgEmQbzCe8+mmgK0oWx29VsM/ippwKJaEko1v3GeU57C/blctLpgLPnXl+yXAfrestFGqgay9Y
d+FdrW+qYCxinOxlimNdMi0Nh2En3mzmQ42CHXWG+yZUkwIUpP79TCZh/QbYzV1shQhiYEeKHHZm
9ohkTZwj08peCCbnQv/v2Sic1SCap7Ue6ADOBNkNkpVQj8Hpt9j3Fk5zLN7ewIi//6kDvqgrlOt2
0d2KZFn3GlnJpPmcSNT/v9CVZ+JaOAsH0neR7pFYgeK+GNlB7OkPvSLH4Ldou2XVrWEi3FZYMhpQ
RfNyCqEHKFlS/u0VaL8KMB7NFjBbBdAJJc9LaMC/RNhK75BUVX5rtnDWjAEihiYI4jSHaQ/ckm2Y
KIgVarzKvzDLnokyV6QPkcl2KW5Lckg6Cwo4ljHk26pDRFxFKwITmdrCMJoi5Vp+12ofqedncc4D
cEhrMYmMyAUwPzaD184IY3+LehLPaeUcCXYoaQcrAHm1QxRCWjCXxx3ooaPXZ4+co4AAVqXDW8ue
j7bEYzhMyTNhdOO3erv18VAMVQEsgPa8geHsgU4oWoFinfpNqsgJfdx6elBg+j2nuDfiPST81JX8
pVPrM9EcOdGM5zjomNtyz8t4m14DG0pwFgAUp/GbN5FzCoBd+aSZ2fY8KFR6TWFoBa+8hOd+n/Xy
Vz2KZqbnCMYhaH0qLm+8LL6IdMOX7BeeGxsnmhOY2SVzjM8aTLQ6SAb2uJAx95vwroVPQwIYiBbj
noPdBv5liuq7GTac5z+PzGV8f7MdR068dgV8jfcwWPIliH7g2innM5+gk8unJRaef4ETsgxq3a6R
xZIzBO67dOobvL300u867tY/TR2OQssulrznkYDvX2SPzQat4p/H55lv65Z/hpNCecfe2LwcYZ9X
typ+rdfWs+tOxGKjLqQEASPHs04RHkxEIXWrVtRI+HXeCdqoKEeQ25DmgcB6vZGwQby1Bazd/Vp3
Qhb50WAOgSM4G6BGx/ewU07aN5FBrZHn2DtRK4G0GsqZrjgS2v0gdfRlAxz1hYn/3Id1gjZqAgmB
QzGfhhbYAAbVRQY8l/XsOnUXnIbTooGpP9BTXwyYFHC8XQvPz+rErNS7CYJR/LPrgMlejF2h/PP7
rG60RklhkyqcT+mCpDG9tD56D4zrMyEJrGTbEa3DWau6eL2Aog15vl/ffxmKPVrnK2gie0JhVrZy
+mOoeXsu69Izs8WcaJWrapO6ROPpblXewtIHNy+x+p0NXG+vdYIROQiT8AmEljRbYUOMB8Vi8tte
mROrwLnRDnQge+oAgkEVQv3Dgk/nOepOnI7QHuq+WuxJyYpfFJJffjl4e01H1/yFwCKdbVUwneKB
dEcQlr6Odh89e06fhukwpitKLmHM04gU6sgGkmuLMifP1p04jVkTlHWQouupDQGHGtnbIi5bvycq
5sTpajnt4BNn8z2EFyMsV+ErhkqtACAEr5GnzlmYDitAPrqc840rWB8ETKN6GpUm3/2av1xdHsVq
WBfU9CuevEsoSW9SaDSPI4DWJ7/WnWC1ptCs3CKbTyn7CwCf+5Gze7+mnV11HeG4uW3BlNdVcIfl
8cuGEje/KUOdOE3hhx4DHzzlDfwujraKHnqJwlK/jjtxCpxggMILC5FBDUPjtolvYzoQz56zp58T
z8KLHleUz3Xt+ne9hZ9opF5wqXtmq6ZOlAI4VQbYr7cczY7AgAKEKbJtZKXf0kudOJ3LyFZAg055
iurwz3y64M/Geg/9Thq/BEmPJrodWkraore5QkHAhST/rQJ/w2/YXQkOyI5DjKoHm0eb2Q4Qr6Lr
8qWX12cG3nXZSDsIP3Sgphy2punrZCzD121Q6E9e09G1/KMTncxkakzHCoohppbPcVL7fdJfri6P
xhwqzLQpKmlzE4FBFSbrl3ZI3vr124lRvvAVtQ1oG1qdB47yxYiPr/2adiIU5YVFOTGUTBDUfR+C
pritd+KZH3BFZGGodQzhVHASJH2jtvhLgtJhv6UldEI0qHBOR0W5zduqu+9LELtV5beS/8p0PvqU
XC8bQ/VecOqBSjYLfcUjvx30V6b4Uct6Ay+l17jbCVXeJv2ad6bwe2Z1/TTrdlora9FpDbcEAE6b
+KPXDHE9K6F7NnqX+Ii8kt/Mmt4nu/Bbp4i7ZQ6zXLdFTPmGQtyHfZto3lg2Hv067uyarCtQ2gv0
az5eqMC0k1dw9v3s17YTkbKtxwgOzHBfhzlJFhDxFUYbnhuba6iFiT0MwCROeVWLNYtGDuvjFHQh
v64722YyzvHEozk4DeI9kKYJsth+DTsRWZWwJB/A6MhtAjHHcmH/gin74Ne4s2MueO/aNrB4INzW
V0uLt/2BNZPnTHEOtsbCyy1o0XjSRm+Z1d9rvhmvUQn/S9fFo40MCWozjWJv4S3yfbUo6vIZFOjh
np6AQkDOGFtDpI0pI7cWVSs38FJ6yXntsgX8d6IOJuFPW69GlBzjPIuJAo/gbCfNh1ZUXgcs6PWe
tg1vA77IFJGPGvCpgSy/ED1KDvew9lpaoBZ8+gMaxEs4LSCGSq6/Bsv8CY8PH/xG/TJejxbxGTaR
BhUowcmC0XccrKwzWIbFXucI+Pg+bd1Uc4x89IqOr7CN6MnNilpiz/niRGgDwyQeVwwWsZK9biE4
PCVxTD1H3IlQWxpoLuEvAMhWe88hwW5M5XVICVM3PiOYl5RMjTmlIPUsCmwCSOl/en1OV1y14UVh
TBR8c+dWfCnH9aaOo/d+TTvxucLTQiY0QOVa2C4ZSrOGcwf6sdcxJXSFVX2EStAZWqEcT0j7sdv7
u5gBd+zXdSdArYZSHVREk/fQ2gDra03wKpjJ9s6veSc8URKBVZFbfNF5+xsg6/t1TL75Ne2E54SN
p9KiH2HIU75btb4mSvnNQ1dINReJFE2LSsQdBL3TvJSgfrbdd79+O8FZw51zNCtYJoDBw9F1A77x
pWPnZVR/s5JfkBGPV6wlQD541rHJKzVHNjOxaF4PQq/Z0lC7Hfz67wRpJLsVFS2RyWGu9ldb8U8o
S3/watqVS8ElAYiguDCI/3m8mkcDiOTM/Z7qAOl5OjolrcBwYRQd5+Glgr3LeKA/+vXc3UNXVFsb
AqRVBOr6ctqZ3WDZi1onefT7ASdOeVWCkZC0mJJrcI/i0Yd68LuLwyn66bi0dTTgwoymiy29n+Ay
WjDh9QwVugKpNtkKNcybAaZJ0TxI6HQfojTbS+mLCoKnHafxTKK5xkwsyL4BEjbkcOP3U6eFrnee
WgugcsbK5N2sAeaa4/OwlH7Z4dDVQk0G9docVVM5lsdX80ZftdHqGUNOeKZL2dpmKE0eFxeMFpx6
U1P7vZthn3864ilmCVmpNHnYz29ZONwaMvn121UvobJ0gs9UMOSjSD7VobmH06bXJS50lUvFypUs
dWNygZHJUojQs2FTid966KqRJtYMQdOnA95tquFgqLy3QfrBK+pdKRIhuGd1EViqZc0UzPmQqDhZ
1N17Dgx/+jmbJoUqrdkQN+mmDgkqx961Ndk9v6gTnmCJgLkNr8B8Tw09hPBaw07q93oOu7WnXbdB
B3rq2mO69CjmA4E82eQIeno6S68cTuj6IEMLDFvFtcPYl9USHzokz/Ki4IPfOwKq2p7+BZu0NjGq
0HkCyvtwmBetfto0Xjwvja7gKFSU8CUNdG6qbTyqUjQZRig6e81MV3AEJtOaENiB57YV9EAEROyo
5fRcH13B0dRCgYeabp2PsA8GmRQw3K9ygzV15td7ZzddwXIzy4qx6asLAW5SH9Y29NvzXL1RC8c8
FcQW494l+mobCQB3LQqh/XruhOzMZgaPnkXDtTTaPxEAIq9Q6whjIL/mnZhFvbuO6IbPmnYwzD3H
FkW6WVT0cLPw+wEnbvEYJ3vwiDDyMNO6Nib5UMHlw+9O7UqOYqkoNMZG5zGf3sO89X6R03u/fjvR
WhYbirTbcshjcLy6fgmzivOXtLWXj/ebc7srNBqQMk8Cq3QOc4LkrxiPClcWJfl+U8YVGk0kWFEF
H/U5IhVAYUhfsmAL4pPXwHDn5Gu2AG/0LVqP5s2iFlrfyO4lFdMv6fbvBsaJ06FeIa9LaJ/P4uLE
gNdi+OoA7bjKQ6lQ0H+l9La8t2oEQXcEETIHi26IYGAg4+EtcEKjeQ8PdXEl8S7ZXzWy4yKLW4CE
78p1SAigFrwZzIcFjjFwadiGTn7tqyoYDvD3q+kxjJBrP8XarvbYhsiSwWCcTuu1HYKkyWkMC6Lr
om8WGIERZBM+gyXXbGeQVsf4yGKYdRzgKTft53JIKzgKtXS3ZwW7qP0I63LW/bXGnBdvJy6C5tsY
AoyZwykmhcPfir8X+Ag4+jZkBgKvi2koD2KLQTsqYd2W3oIEgLowMuz0PZh/C8wxhLkGtu0CP+/T
ZDsvqp05ENy8jE5zvHCksNsKtOGyhVsNzrMp8EiJgZNWBptfE7664JfT65aFE893jPZyiJic4UUU
qDvTwSrlyMk871lTmGJ/34ZNH/udQrhz/1Bg5wlpWZ+LqOqR9bm4UbHUb73hznrJeLHhINnqvBLq
R8Hle3iiePbbWStnvMSsLUW/I1vkY9reFFHot5BxZ5WMZihTQmSQctQPr1kBw+gsbeFN5BeyTprA
kJIJiUe7vKTwD1rl8BPGvH6HPu6skw3KW2e4T/a53ay+QzUYEIZsUn5LmavxqkRNbEfFmJdG8luO
8yuU/3b64jUursbLqHKeZz0DywOby48mAVrFKLj9+g27q/Iauhq2eDsMxeAQE4AQ09xWO3yd/Pru
rJQEIRzxRPf51utCHXuyNPk6EGBo/dp3ghQ+ROEOfxOdi1JF8GMZO7tncQAnraPfDziBOqkBoKgK
iEA8VP1cNL+JYKDi2XknUjV46vOwxbDZISl0ZNMYr+2BgQXx06/vTrjO0bCz2VKdt0O6J/AsGhje
2EE589NiwC7+6V1h0V0bkrXEAYGEHMZnS3OqAcf2jConZnW8FM1eYgvHG405QFEmDjpYSO41OK7Y
ayEolY7gT4Sq2ra9EQxctUwMsJny+7i/0E+PnmnG5mKN3fdYhjsb31QdI3/hTrv5pYKpc7yJVzXs
asR5Fams9brg8IGDEWrsN+ldLBVlrU3ry+7U1Ko8AK0NF+BJKb8Fx5V8hSZc7Yp7ch5sHftRQW3+
Y1dW+Sk/YVr4dFJGlHVNdTFtjkQ8B9cy7cIDKZblf0SI/qviLKRO2KK2tShEm3T53obMPGhZz/2h
iDuqj8vYBw8oOLsLYG3cHHGKk+mhTHEZPVdBFPWeX98JbBQFC2KBjMmXbYAtaKCaEn4QVafbs19w
OIEtCNtxZ7msTMUUFq9UXaLuDMwXeC75/YAT2zuxBuW1tMsZC2sJA+Vm4bCKh9Og3yRzZWJi3JUB
UKfLN0shW97tJ6j3v3t13lWJtZPa4CC+d7k23QhHbvZzn+AT69e4E9nlsIfjKGO4joHu3lJ5Q+EX
7de0sxmrICAAFEwodeHzeJABwKwoJHnn17izE8P60JThMnd5YU1yshcHKhXVnlvlL7+wR6vpEsP3
p8MXzWuzBt9Us7DvJsB249d3J6LHhncAqcHpDWetu3jeX7VD+YKXy2XV+c1V0dWJlSveGQUIWvm4
0gr4D5Nk8DBa/DYxVyq2SFEns2QqZzIBLqIBF+SmikHg8wtTVzAGkHrPREdUHkdA6g5pciV5uPnN
dFcyZnRXgqFRd3nKq+V2NApEQnA37v/8TS/z7jcD7+rG0kXC3S/E/t7ufMCRn4xlCrBz2PcngVtd
53fGcjVkySaKRLCyz2FMOOmsiqbmElok7f32Yhc7q4J6HOa0xtyM6HvYbL4rw8Jv2hMnZOFkMSXE
oO/IrkXH2iCVv9uw8/y8zj7cYTIGEqrAUxib4t0Mo+j3XQWm6J8/7zNxRZyQbesutISO7WUNTu5h
gxnlUx0lnoNOn54hgIBTpFBgUqQALmX9APoHHK89B8bZXO02gSKy1S0UArBwOqD4cPiyt2k/e7bv
7K0wpCkKPZk23038Dbmj1yquPvmMOgzxno4Lnwleq1EhiKLVvmhgdWjnHwsb/B43wfl72nyN61tX
FZdh10mBhOOYXCsRWa/pDvTZ09Z72th1Bz8nL8oKaaeQ6gyWKn47FMinT1tPAX/ZohH5N+A0wu3Y
1dAjHJqua2av5Atczp/+QDIvQLU0VZuHldiOSUnI2x71fO/8vqwTraBFIcO1DMERXslrf9MQwB4o
1ZF9ofe/Cq/+ez0GdORp9y/g7lUIi6kjbKTeDGHY2atazoMBQDOy9BylXIzHIWrX/hY0pmS/1XEz
qC8wB+VnK+h+HfNgi7J0LyzcFbZAyjeqi1Y47g7DVh/2sir2b31x4Vl0Gnsu3IWb9TtTnL+adTPd
bHU1n1lhFzQBD4wKEKqa7w9ViPqWe3nxqXjo6kSPoNzEfMd/NYDgECg/70AmC0Dwq/lYv2YUMLXv
foPuLDPQNQ70UpB8KouwuZtTmd4CbVT6bbAkdRaaPpBRj+yozOlKfgg63Kdh+dav584ag7vmpgKx
yJzt0Nm2lIPdN75kpHEJmd9MFVcSZwEkKHegP/JBw6vjGvyydjmmG1QPxwU3hPJapKKtvLJrxPXf
DIc0EnyOZB7oQJw4KAFn2KWWH7zGyRXJVVthcUdkMp97Dmp2sX+aGvrSOF0i/3fj5Cw5wAjUVhor
c9Ha+j1U1fxNUpXr1xXAphdyMM/9hLPokCKNSwr4MKAcTIpjBWA6/KJng2T7dQ2YAX1BkPvcJ3eW
H8gTSjuLtjzB/1rKM3zBQ6jDgvZUqz2hByi6/bJKAL8/XYfKCrkTEIQwaB0NIHQTn7AQeW5giRPQ
AQxHkAjoZB7iOW5iy3li4QsL9HNfwgnmmEHLuaMG9yjLIZ6u03aMzn2S4t1fgLxBvNQFJHHiOkLb
oq7jADYdMBJErXv5OR3ilxigvz+0EVdIN27pUNebafIYiKgzNNdJVlSh32UFZulPv+xcIxXJbFjl
NU/4GXBA8HbS2useBxDy08aJ0GHbxsDthnN9QwqW8V74jblrOLYx0o79hKb3nZ+KdDirmnrdD2FK
+7TXG1zX6jGVxVHW9FUcBa8G4ZfFA5X7adOQFWKQRF0cdbMMN804TnkQsfdey6YroSuiuJo3ID6P
MizHk9aGZ1va8rNf606UklQCKUkCADzrUb+C6vXTAH6RZ+NOnJYiLoOZgtjbbrQ923TqrsjQ+klR
iWsmFsBoP+LK1HndNMMRrMLbIDbjyWtcXBnd2pDBjqxPj5Pi9XqmdPmgjZR+SUXiSumqPp2Glnfp
sZuHO9n2OYzz/TZxV0q3VSu4eCUOUi0gFFlnOwJeQ/TCyvvMquUq6Wao83dU+CGIwDnMoBo7aAFH
Yb8xdyJ0h0nPOE+gVNpEbQcQDfohK0yX+gnSiGvrlaoNNRdAcKLQqt/BwwWi+FW/ytqvDpK4xl5W
gBEYDyw9qgUcPHkPFcALI+OwAP6VZyeulo6LHaUYHeCA4QaY8CtSqwgFRiWMQx/glNQDl5vuDFid
GYg+gezachjAlpxhx6nFdh5sSuCXr8OSflVxROe8SFgde2Xg4cr/dPVbgwGsJzpdrktmKq9rRhJ7
qkY5dke/eeFsxF0NDkgSVvFxNZXAAgVsWAdUhgiZ393D1eGZSdp9LrQ92b7SJ5Xw5ahT7pVpBjn2
6fDgyBYxzZQ9hRffryUaUKnNYy99NbwfnzYOxiYfiwmNzxbeze3Ih6xvQVnyGnjX94tXFtXwtrMn
2oT6wGTYZMhIfPNr3In2XiYJCB3FdJpppbIkCFDAtXLit/VEzpZcQmtKeMCAHISyJuulKe/amE0f
/fruHJz5ojULxTCdghSvHoANlqd6izwHhj79prVZwh4PsdMJHpX0badW+U2QPfY7BrkCvD2qlmGy
83jqOtEe4FwNRxhe+LmekMgJ1Tad2M6S6IK/XM05Kib4iwcAgXgNuyvCYwtleyun8cQWVUFxNT2g
vHr1bNyJU7sMsMyKt/G0xSEQSUSaAxBqD349d+I0klYEbMCo7wp2Lcu0/SSm8qslJFw8nTDBrtVQ
tMyeSlTPHNOlqg5Yj/0e74mr/dpRBlHUMw5WsabfgMt6ryrqV15NXOlXpZBS7jW3p5oY4AI1LU5F
ARndnwf9spL8JifAnShtQzlQ2bPkLIo2mt9WoAGq8yZoa4Bc09gF//wzz5yJXCVYMbOChw3+iAgA
8eNMo/LQrdZPCUa4s7vqqoinSaD1suzqYwIZ2CHtt7/9uu6Eq2ywHEDPaE561dsBsOEGWPXCb+Nz
lWCp5mRSUWQAUbPzWVUJBWky3f12PlcJtikmxG4Wc5qqvT2Ho/wA3Gvk90ldHdheKb73yPWcdFLF
B9WuzQGSVD/ZP2A3T+O1izfwm5NCnwIVmEOzgzzJ9Obn3ERct6+C89aEQNue6mmoDnsELmUCm/yj
14xhlyB49Phsww0pZ1Mm56bp9oed6PVjQ7qXfOufCSXX76tgyxJaiJVPEbiBh/By4NA0fClH+Fzr
zsYKwg3S1VuannmA1PkcfO/b7sFvWJwolSENC/Az4jN8voo2m3eoE6dqHT/7Ne/Eadj2rN+JSc+R
Vh0EuM0qqlsRtl3iF6uuAkyPicUpXqcAaoYAMNObFkRcr7674i8YcQH0S9E0WM6n/aKHAJ7er2ln
VwUMogb0a0jP+8X6SC4hP/AqWfwOBK7yqyFtBbRxz49w4boCsvUtEX5ugsSVfeHchGOSUvwoIH9o
uuCWd/W935hcJv+jAI1gI1SB/8qPVFgV5ly3qLuuFmU/+LXvbKqdDoemtX185n24wkKdj/zmUqr3
kp/g5dv9ZtN2/b5q0LZ5shTirHQwXk3FPKu7MSZleUKdalxcl2pfqtfTXrx8uf4HMep3P+qEb7zR
opuBj8a1dV269RC2dUv1SUpEXXuuihWI8KFXwNVkHRuwt6/NZrr4um+1qNQZF+tGqqzd5bxdVwBa
F18ZWyC76wgkrTJjzQZQOfi+Rg+3UoSJfj2PxRIKABB5PMjM7G0J8CmAhTUrMzPFGgch8Ic1ANLp
0JdftamUDQG+jWt1zXYJu+fjhgt9XB63YQY3VG6sWd/DQm6Z6yySQPzA5huswLHLwtQGggONDmt4
eRVqCZhbppCznBS4zqa16OAY990HTRUuMk3cJD+VVvhnYwc+HwXkviyzGCF5mOeF1vm+2RXUJUnY
2H3tkbSNbbaakIRLFiWirL50ALCn31VpAfpBIefeG5XB7avZPl9EelcaaO8162AaNR6WpR5DeYxR
OFmcdjzZ0FNAi3UEzhgzLT3MYtkidaTzHpFXYTKL9FwDpq5QFzb02xUoAd0hFnoWrxti6+RIaraw
QxWLAaewRIEMq2CAm61DKYYO+s2mr8rjlOK+Hx+QIVnLHj0bOhNnCRUx6kbmOi94jGMj1hKh7A2+
Vl/VmUlwssvSMGjV0aqO/jVMShyXbV/j77beN3bWpo/k3W5oIj5WAziBd2wqGLvdiyqx5bHdUaPC
z+liQzgi7CK27WtUaCT4XrquNTpXkj0t7ZnA1RinMUX6XV5tgq3LtyFRdV8e+hnJ4OsYFUjpQ7jG
MCM8tB0HSaxMgosNZGvbbglQxbJDtAUHndjO9rThW/b9NY2QSKPXQnZJlUkh07OQVXfoxboog2zK
Fozz5WQ5j6+IHeVpMVij7kRf2uZhXQEfByfcAgN6blg0roe+rDiFS2y1tUfca6rkSzKxrn+Vrjsu
flVE7GqyRU9I5mdpEsUUJ6hpYowd0oix5j6UiRFnGKzI9VVHlxBZbTLBW23HM/M0l6jdIqDUT1By
CpiskdZ+o22Amhkzx1y/jyMVJseqGKPmG+4+SYugUbyfj2MT9eOdtKQUD5BnDercbDHKhNKe9NHN
HgVU3obVIve/667tLSpmTNDzuwFBW506XW30WquwGT5VgQKSE8ubLAUQt4qn+o5Mkwy/8aYoki0r
ylSV+bLMc3RDDBCSn5tFbADk0pGgGr1cWJjC2jkS7fdiWkqQVOUgk28RE4P+hOryvTrgdQl7F+o8
+u01VH0ATg60D/j3vjHzfq2o3rYHuZMwPOgKkfS94ZjmV4BY73dTSsBzpkPSvEmMjcWJJLWu3g2y
Wve3Cwo8aICXaPgGJMeLE7G4Hpep635KvNxUrxoxsC3v+6Yt8oGmoQHuMo3poeGM0y+JACny7xAY
9TuUkAc3eEbav6O0RWXNEpXHEgZBwXGt92S5AUNi3q9gHsQ+t2nN06NuUel4H29V292FZVGH10tf
2+0UDFWzXqWbIUCnilWST0SAD/quGtJSH/Q2BfBEbEg6oohGCYD85n2MzOuR7BO5Zlro9gPAHUX/
xkZpXJ1JJfv4OK3NjLVziRJTnaGfDs3rIZ3F9xaeAN2hQMpweVOtxGApqfp1OYmon0x5JHitml9J
MHnJuSjthW4cxHP5AAh9yq+V1lpkUxEY8a2q0kYfym6UU5MlXVgQgI44W6/HVo3TcVooCY7T2NEw
69p90V/YlKIHx4iUIewMV/SiDsrRZM0ajN2pu1jyZDC02+XdsKAw7RRps/xFybYI4NVKMB4PQEGI
1zgulT8KhHB8aNqKqoNQS9R/2gbwGWFwpBQszzIm972+XiZUyT5s4NOZIqsGAJax3u966fusmbBN
Lxky3vP4fbEziz4CwWGwIUi41aTvWrRy+ZB6suYUpQIvnaduoSoCgV13Ud6mYSpP81yCz56V4ZTs
r5Z1LJG1WIGxSq9IseGMiEq2qroeQVkLst3UdfBeRNLQY8WFDY4juNrpMd7AfP9oyM6aq3naAUm1
qg+K47DQYrtlgOW8JeHY1O+ROaKbzOq2ndIzXOPL6SaVuMHcbUiJJWcua+x3U1FEA3TevFpvVUka
eeh3wIYPXJs4QN2CGQtAcEFWHcN3E5EKxRgdn6a39UpietXjybi56+F0Vw/ZvHEAdOArng2LScNr
YGfH6U00DkH3ldZr0t6Klo2YY12l2upv1iY7ZoKCZdt46sukBgl539fmFCnJxw9CzlVxM5Z1w65R
RCva19ZQAL5OWI5acQSXiRU/dlglw9N8rJroauzrsoS2GRVYmCMJfJRuqmba9JVuFINmmEJDTE6j
BvUwm6eto+/xm8nHOaym9a8WpvGoSU9BhuWHAfaL5SHA+lQc1kKv7xsqJnaVpBq1LhGQ98mVmk0S
HDZtJyDlTL/8f+a+bTlyG8v2Vzr8Tg8IEAQ50e4HkpnKTN2rJJVKLwxVSQXeCRIAQfDrz0q3z/RY
p919xk8TdjiiLGUWkwkCe6+9LisEJIsIcwwUkuoOl8v57eq8rA/BQCNMjuqyDexDjzzb4QTqbrWh
Khq29TtODT208EglJLw/T2oYwmCrSWzXG6Kie4Rq95svj0mDrx5GszHSza4cNuTpFukXej4SU6Xm
sJo45eeTe63gCSBxG7XOTIqnnMCvTm5W5lPtvL9n6dqlGVLTkngvoh77W9Yy18y3xITJ9LrNWkVN
1pll5UcfMbLeRFj91XOjV0TQ4EOysbxtAYe5T0mLm3jaaDOvxcAsNwec/wGi5hdD+2XnNiEcsoJb
M274Mme57BfXIgtahN70dwvu2XKaGtBCb5ulruo8aqpRP69KUP61p8InfQaHMDIo3CnWybcBnqnk
Dq71Ufo6RnHavkzd1FL0VzBEZHnf0EYcemG0R/1WkSQesymwHkdht+L4QLUHy9g44IsoNEwaRg+O
ngi+wVXeRznBod4cNzu1D8Jife9a4ro4r9cNmGsvhugLp+BF5MwnZZOjF40EEhFHYS9oJ3i8ZGwl
/XSjqqmC5DiEfedepU03XiPg3QUdYsTF+tqMk1n3PKyj5Rb57DP8dzFnTR+iZHDVfumQlHM30Yo9
JxopL4WOSkABSR2Y+MYPqhR7MjeO3mL+xIZPXSv0dhk2wzRiw4zwbIAWD6JactHCRHW+LvsuVWue
RBECwMF8CfI1rvvlk97cBEE0dK/U5bAxLNtcIMZe3bYaGFNW9bKbdsxDV9vtIVELd0nJkPs+k5Li
m6irLryOrDonucb6XPwkoFZWMk+ThdOitxMJbdZuq//SJB1ck7Kth2rxQUHcxp6kjserebCouPJK
NkEeNnCF8zl29yUTLmbmC7WwPTjI2Cmc92IlKNMRJd4rk3kWBeZY4xLIvR0HI3LK46lofWUHxErj
Uf/KyeyWPRVtFyKZZIblWRjVLClYB3pwplm47VMcRs5kMy8bfWNBnUqHvI970V21uvS3iT8HoG7z
xi51krRklyDBZsUxipID+fIRtn3XLYE8tvHAzYPtynD5NMw2zDEjmeiL70q35KWrogPKNaRmtlDR
jEDas3ltqkNlFIw1IuiqcdiyfNtMqrIRYUhxYWZCDxL1wBfXC3YpYaXUZ3HaTDqvQhpLeLYqmo1j
1MSnxEn/FkH901xTPDr9xdboLb1GOP18RxwsXtECMXMl44RuqJ3CaL5bAgXarllFHkNGfo15DsTa
SvQMbuSQIV/7OaGPowvkrqUNUub7fjWXS9ult9LBQb9osYxzvlqX06qsD1EUpVc2lv4kw7V78XJp
Pqesm/OaxPcdn/tH3qRDmkmiNGgntmvbKVtJnTqdSVS7fu8RVecP8ULlUxyu6mQan6QFlnOc95vd
1v0wN/zkQV+MHl2QiM+ycwy27NQMIjiUvVhcl5VYuQlk8r4ib7UpvXnkPI59ttT9moDKGS7OF/XZ
D+DY+XWDbUoyh14hWXeaNEUfU7OxKWS8hMFpCSOosSErdeQ0V2GZ3uhg1Wa/QOdPnra4o3Ge+mgx
lzZSXL6gcu2nHTc0oAdVqzq6atalQ9irHJYuc6GakydmO0VuJ2aZ2sGmwQ+wJNBxdRyDJe2+BhWy
hJuc+5rXBdFNZTLLa5SiqbGizucONYrLShYw1mWee1t/XxPOpqtlHZftG0KpHMqhyiQcq7vDs8VV
1kAw1OzgolPSiznp6uZ+DdH778YhYv3eCOw7BToaKY7TmX63m0RP2S1ENQ2/BH+WhUWYrjw9hpBN
rT9qkLH7W6tNokjuU7lUJz1pRuIMhiIJxqNbQzt/j9ZYUHTBoGxul1p3GvtCNQgXXqsej+TnFs2q
+9ryNj1GyNtGg9w78TXUrA1eegxY0SavI0fiIkDoKsfqQLGUlXbB7q5nuxZLL+fkSwxNv3lKHPb2
Z62nlDYFF1OA86oceLB8jt3WIOI9oFSwzJhy7vO0ZB290RvC339EkPt3b3MNNdsuaRBb+Ml31ZrC
cICP8x0ynnm77oYF7q4XaR3Q8S7GU4YdkbB5SrA9VasAWFgNkDUfGkYqd2Bt1ZK+iLYZJUDWxXEs
YQM/ov9AxddMuV/UuRZBjItx942ZZ+ku0la281Ong3HZj01g0qPWqeX4xrbUzcVEu3V5aVMOLVJc
tal+Ma6dlr2SpA/ytLXhZT3JMs4nDMLNlW+aSOIrETXEgBooez6rZUJROsWwk3myW5QmEEhP5dUo
6XThyjX5NDHqDaoDvm3q1nddl83IBs0gCpOWIV8saca9dwn3uUScqj1uTKNBq1IrMm3cGKjMWOP0
vQidqH4siDZJdltLSFXE7nyuZlIjY+KwxT3/5hGUVzcZG4O0PCGOOYqjXHdbE6Ae9SS4WDes4Auc
+KE4GWz2zWu61VWBMz4qb0eq510dTJvFTDUogyPqW2ZyAhxRZ0FipjKHvRJ7ZIsB/2xxlVTHtDqf
GLhbJoS76zjWOU4k1T9xQPhk31TVYAoV8NrtlhVCBjR9AfR1m6jC+iZpHEHDXPv2Bjxwe+zKOh7w
RJb2NBIAHdcplYYebWm6lwTFirsZWqdPZhJDVxWJ92vOOTYOQDGyfIHtRVMXssfeWTdze20MQQG3
wYfEHTuRVLnaPHJJoP4gh1rMrLueDNPd9VxafWmVGptXOq9JuxuTdn5A08l2fcCgGcH1xMnRbwKB
ZN0auScOM5L3mcYEueSw36ixiFFnZJ0T/Z4hddrmE8r7MU8w2FwQjZesQHexb+p8muY17yw6RhQ2
Kl1zKF68zMIKi3fyLe1yBaIMKLrwF6HXYzoYwCsm2NL+JNzCq+fVLdN2tUWrbx5h8zHSqz6uba1z
wxZVX44JaDSwUFvXAsHmo0V0dHRLEWFYLKNYG+jGS0T1DjjnxX1YMTSvpUZrlMWIvjttTRmsoBdO
3Va0GDlymZUGIqLv5YBojiNtUTpnJbT5yftoAELgzELNj2i+lWDivBlsb9dBko7mM4YTdL5ykH13
t7NDZORNZOHGkyfJrNxtj9nRt2gbAtjcSG6qL9UooS1qjVIdaFN99NDT1NQZ0lqrzLWIlEDHjOg8
7H2L+lLV6BGByOl9q60PM+wRa1lnG5A7XrQirqru0juBNjODHCd8QYE9sHxEI7rceiU3d0/UFIhn
V06DvbVLndanpEplX+96W7b1cZHVGlbYbyn/0TpUky+tlw4F9pYqmAq347Q9AmftwRVa0JD3a7bi
LJ8Pa6Mdnmw6PVFWsT0g8fASWnQcJAmHI3Q2uNiKRzwPrtullalglJKEw3rlEju0X12PBjabZ2Bs
12FA4+EdufFpW7RjOdOHgG79cuMJupKbckQg1n0CAIr+2nbbG6UZG37wQafisIayI3kUwVf4CgeZ
xGEtV05dUcZiTVSOSCGwJPMtBFfg8wITGHKKYWhDLrGwRHuyMYsUEs7IOlynCnBUFivmYAutqvmd
cFZXN3QrB9AvStIOB/hzB/QO8jARjznCbjYHmHvwao+YOjfvQehRfQ7wmNtvg+t1gBy4zSTHoEPX
+Ey6fkLpHqO+K8I5VQ00d6gz+xsLmKTNQSM32mawnAjpJShlHDU0N8FwqDFOXr456lONTxWX5sLJ
OnHFzJVqdx1jyVRQBG8YpMHPva/2KHq79LKM4DIFjll3TkFCKNRYNFWdrqfSgH+cgw4vU15AcE40
7KPLHmM7THxGeYqXlW3Ymo2KDtgnRwwlJxxhGeCmsM2gi9uaYuoH2+2j1YbTu6h52wUokcLIMMR6
wqsB4fR9B9lKi0GA0fnS4ziM8qCb04uYKurXYxsmLHmCNW5vrs5rblX44HXURHkTrmy85aLu1i8B
Pk0aZFVo2Gj3Z9Ne1N1Lsi3RjT03CpdlMLYrzhjQAuGj40spb30fatRks2UxWdCToTUXOSBljqKc
6D4dvtceWzYoTF705H02SzDtLTw8URfiMQdsjlCOcT7pdLTJLa+aReJETJrtra0Aur40jRvbfSSj
IXC4u4oNiJyN5/o+QlWDo4GmIuJ7ha19eq9UxF2SmTCFKa0TkU0eQsAQNVIuAHOabylcK9snFdgx
uBslcO375VyPQ5jtk47mYplg3wp1kJq7Y9UD3sciiRTbzwL1XbxDXJydLiF0ktzlG6DyEQV9PYta
FITHJrl0CoD5FYqIJL5qbRTpz0PXtPNJSObGY2CRP/2CqUtJ8nhYY2gXxj6wWSeoC65GAhOe+8Bq
Wz8HG+LX8hQFwLDztk/mm1ob8Pl7TsTysHVgbuUJ0cCya9YNcNKYZWC+J7FW5QNzusrpABv3ZtlO
wYaU4hn90lh1R6ck8xnKjAZghViNPfhxSNlhBpjoLro23sgTwBPOT3WLgUeuSI855w6ySTIn5zN8
Qwt/Bg6C/TRTanMW902Q4Zm7jpX2EUYqHC4AexKCQTrt6yAErB0PQLJ91iFJKsn8tCpezJXg0cGs
Nt0OKloDMsC5ijqbArqQiIQabRo2VzyctX7iGubR70JGtr8igADFvuOVTT87BwS66GTSSIiwwLu5
q4ehiy9L2Q3tZ5fgxlx6mrT6RCySQ64XXCtFcLPf+F1jRS9PazOn7SPq2bpccmJjX09FMyY90LkI
VlQ1yS0eZhXksDiIvSow7hBJum/Bejo7tYqvMGojOszTFD5//a4H4q3tUfRuxo01olHz3TrjpmE0
hJWA7GYqUv+Z4bZDQ5Lyqt0eARKX637Bk7xPt01coVeIg0salCkmWzGBSRc9TysSekGaOFYXbSMm
frV1IwSmIfWj+epqm0Kb31o4JOwN8nh9lYUu5gKjHApuCZl0suQx+jf90i9RQu9GqMs13Z8dLUO0
bitHhnUyb+nS5GnvXFv4fj4HZxkd3/C5jIZjBMGiO0yDsqyQi1fDFdWw4wASRDBWGv0s7L4GVhlm
gQ7DYI9RjKmLLpEpqms1aSWymPU1e10FwrIvy0026ycozyMDiLEq5+2NDZzJb6odSXckDIquIwG4
NV1DHD2bhw7Ou9XjOPBovQqjQPsffuKNuvJeBho4xkqTHBUMwHHAaBYQcq01OE2Tia4t6bXLjUc+
4nHGJTSF3Shtc1CAY4wGo+jMIlySfQoC5023IAD1kbhW6uvZbOFwEkj3Ql2AT1iC0p0ajwBsLaLm
G9CMgBUNTwKl4UmJQizXA1Z7vwP23gIcwEZ67mbcuR5Jg3lhuQ+CcMbDkkwzWOGKn+9gqtCVy4zM
PL3VYukCqKprUb/Z8/n4JixU4pDMcnmcxhSlCMF+131m80wNnj3J+8lkKtEQj6KTRh6OqEhNCkZ5
ABYBk1N5Qyth3B7bKCzflm6ol3fTrGq9GjfR8y8oBuJozZqpsSfvxbZ+SUSvlluc2pIdNMqVrIen
x5Qh80SeMUG1LjhzMae5Q3GcipOuQKi+AR7cQ9cLl/cNHfzUojnnyOeLuHmFPm9KMugnqNutsWoB
TsxT9QnT4FAWy4Ls2U8NCFw4FxElAIu6dEnK9EkoCBRVPhDA9svFUM7TaLIasqYoGxOMS1mOEd9s
39EvS2BU6EuJeUVTttVBFhsMjJuMY5c1gEq6EaT2DF7cysn9ChUcMlCGNYqrrxCSejtn1iGrY7ro
0XLUTe4m2CS7E/rhlYfFzCpMrP8kGeMDRyX20dCPg+52JH1uood4+XP8kY/uJbxjC7BhvC+rPyVo
fWr+J/n6H71LRljDpWUtxB6HFUHHmi7kWmPP/Hc53H+QOk8+hlyh76YG9BeU3wGegqkaa3PZu2CE
4ZqeFbpbujTwIBfpRO9WDZwoZ6oJSD4GK1qPf83XOJPK/gm14WMYlgQevNbBLPYjohO7Avn26zWY
SlOOqgmzDgD/yb+RNf8BcyP8QOieJ+11xFi8h/p4Ep+NH0tbKIlqE1JVNGQ5gda8Q224+uHwrz/c
mdTyzz7cB7JLAzIK9nTK93GCAAADj4vdBGDr33ygP3r3D1QXhfgwLaqUY0zdf2vn8Mklqvw33NQ/
eu8PXDQUy1OvZMn3HhkDWTX7Y2079iff/AOdxYShGUYb8z0Arx2mNnVWhoA5/tw9//Ccl+tSG57W
8V6SQONkXUq03ziD/9S7fzRCoa1ioCLgvqBhgxGoSRFpt42f//Wb/8EK/eiDEs9h79TaYLlUIqVv
eqh7l5PYU4SYJLRXmbKgfh6gqODqT2WBQQeIlfvf6FhVIp2AQQTfI3uRf4mmWd80IUCaf/2Bfn22
/skD8NERRTSexYuX0b5P0gpwVzp4ByQX/7z70MRPEepf/J8hCof4olbNQ7PVDyFWGj+UurYVOgZZ
7RAF97YuDDmxmREojP5+df/xff1P+T7e/f069N/+ij9/H5Wfa1mZD3/828PY49+/nl/zX7/z+1f8
7eJ9vHnt3/XHX/rda/C+v/29xat5/d0fdqiOjb+377P/9K5tZ359f1zh+Tf/f3/4l/df3+XBq/df
fvoOaNec3w02RMNPv/3o+PbLTyHBI/Uf//39f/vh+QP88hOcM1+H1//nBe+v2vzyU8Djn6MkDENB
I2DfPDzLatz7rz+Kw5/P+URIG0AREyfsrEQakK9Y/fJT8jOPOLxEOfonmtL0rEjUoz3/KPwZL6AC
81YK4By/lPz0fy/td1/OP76svwy2vxvrwehffuK/yvz/sZigmyKMInuDgSGB3pJ9pJzzCAymdliq
vFqXPszqlAkwp9oxUvm8xmWaDbLZXpYtjB4Ba4RdNiRpU+d8mzAPcKtZPrt6XafMhy17ATWoviN0
BoAzVUPw4NuNvblNpbTQcjhNpFSfXAf+HGA6gHPZGEzrJVNA/dH6L/LTWEbot4Nhg2m/NRwFcimm
Il1n/gTpHlgPaoPXM8R8yvFcRB4Zal0balzwJslnJwnmVUjjls+aWHOD2VPNCu3KEF2cQe+bg4Gk
n0MiSldEA8N8BAYR4hV9tLyfFNiHgFRY+w6EeKuyeZRswyeE0cCucYZnATq4V4SKwKvSn71JMx7r
JLoIhkFcIt8ddJmeBkaCF9ODyzRH+Mt2IR2TEMhzKL8aLe31YmTXZmWCSU22yN7fV3DyjC7iCkht
T2A6XfRIQrmdt3OitYYrFIgBUwpUoRVg5mS9TfmC0rVbAePKpudHhdRIzOVioW4cWFooEvmK2QXC
G2QOr3YFQbtu0+oYuIFj+COQAoB77+DcLgEl8Fxjk6ouTMrTg4qhlzwyxz+341J+CoDd2wunGTpd
1ZnwU9BXEvwvkYjrCNcnC2cEtzkwm+1RzqVAIDSpkiOJ+zLI0NslTVYFpfdZEKF9yHEPwX3v+iD9
Fs8rA8Icc/MtXPlqwG8Bln+gpOefual9DYVYtzy4thNLFkbaY8BgpzJbqybJqUVHP7TbDmTC0mdo
r0GwBGeGF51xWMcg+IQ/koAFfVb6M0UGZGfQDRbZlW1G4MCPtgS+HVNuGrTyhTgX7vnoA3KLfs6/
MT2O78sWkx8r+KC38ey36aIcKMNggZRLnyvXVRPYoh2cgClGPvjK4MLyrYqdAaJJN79lHcL+XhZw
M16At2L67C38BcDQjLYDxjAgqWzcgUCxBvWO6GEOcpc0icnoNs8vjUuSGBCzzulIl3ofRq2JdhMw
wxM3Bvl7wpcCALKsaLTrJ1jDZTEd1fwNB2l3U25pZ8GsFPpoAV7iRmLmF+08p5xjkLF0sHeJLd0K
qjmm86wvdxIkqIeI9OBADjWQ1gx0EvAT13qBmNjLtt8QCtss9zMyKRpY0RAYVccDBvQQe20JCAob
/EnnqA4paPbhGN+sAbU2q5vN3YaoRACcSdu9gcCh58sZjK4rBaLNmqErXMlFGCtf7yAkIxFGDvgu
Mr+M6gfph+odCH/5XOtxew1GfPU5DeL469BZgu+OROprV8G6JBtlswQFcRjYZKTh8PKaNtiG5b6s
1oeELhyNUEuXm0VVYHbKLbQvfG3Yq0PWU1BUsMwE8dAN7e0Ab+1XYTlnxRom6ZvQMhAAz0v9UG9g
bhwZtr8KrGEzfR6mPrzHGmMadx/9b76ZsW12pcbgPE88Yh7ylcX1U1KSeshNj4WLXpFQubcCHIbd
AMGJvTSRSsOTJUAwbxYoz0VmgP/XOcoua07xmOJ2oIqYurznIYReloKQCiR0m+OHcapaVmVGTTHh
MNxssMn1jW3PM4nAXTpCxvaGK12L3VxpUheLaYW/Rtq0jG5DcKm+BY2AtqvszqSMrtsQG7HVJESf
H8NI+3biydgcJqZIe4V0qXEofKz4ne0Cb+7HDWy9PEJNVcIwI47EpygMKorBNFI6TgF84svTbHsE
jgACiENLswiGvwjVFP2Atjadw1rvtLfkUWwunsFuBqAA5gF6XzAvAqzvqmKDvaGJ9POT4MR0723X
YsIBr6TEoQOgi8qTKUn8BZBvhV3Cd9GXpOqTO421qLOU4vVFv9LwG5x04ZyI577JkBWuOHC52pEi
hLz9weHebEUXTUO6B3Yq1n0QIfyz0L6qbjhp3UkP5fZcN31p83hLm+stRDsPSfUCSTw4AfCmd25U
36WR23eu2/l2RMf+oqZVXFZVHH4p8UB/D5UDpcqZdAXTArbx8PNpN/EmnLOPjMsRcrh6gREsqEK2
yexSVtDCEMACBQhuic5oGyVf0Bqn42U8BwIDrK03624yUOpR+GL3OCWw5Vi3VSyDvQh2mxTkxa0A
F30E6J2SdcN5GTdXAGTsZwxMIn9wWvGn0bnO5c1q/SNVHdYeSBVSZnqSEVhDzg2Y7RhG6b7tQfWC
j3WCGzjNm5xOYS3XNou3ssXQYIHeOQMhVbjclpN9AuYQsTw4G+pnPLSYsgL5CxUQCtY81sKB/+rR
Ck+ZYSkxOC4a/K1NWrZXAL/webAfA6Lm4IrlUT3SFwpWQ52N2FAWHP9tt+ybPuUvMXCjH0KmJcjN
XazmfWBZ83UYx/WJgzNgM1WS+Bv4AeaBUQa6SR+tIEFgqJ/iFF+N/g4wPMVoKtVvCUardykI/9gw
Ili0YkSi036nKt7d+6FuEBuM0zYdyOXQq/LJNiXU3VqayWKcF6Q/2rH3PxYi0x9hpAh2pz66qdkG
olffzvqWD0F/UKUfrzXIK89DMmEsC3v/8aHWHLTDzcOGIrNRSI91HSpxSALQOPOhTOarDlHRYKXX
AzTOggzUFuHWmUNZCghBkcbSgwSfeCSomYqRt9itmy9WVUXjwXPktxWskcAiVxhtQZ5A6UPCbPQw
jI1M99Q3I5KMSAMcP4Af4lW4NsmD0eUAfhkMQ2A0AA7amEOFS57JEC/P8CYwbCfjGQGcA4ZpQG8Z
325Cnoa20NbqYw13ziirVdfc2Eh2y00P49Kw4E0vH3GikPbYpG34JMQEkhf4QOW+0rEG1zQALbzw
EA/KHRMWNHu6Dh2YqsMcP4JxTkClR+X0PIuqWwsGQOtha4i6a2JXy3whAdHZKtvuCpt69WrSaHmD
skG+oZr13xDDNb4kG8hf6DTPXx2rN4qrFPiqczzzYgbMpzQecwzJ7mpRVo96BQ85lxblWOYEGLB5
CfO1B4Tili2igcP4q7fNdjnImk97zlyanpQwYZzNDvbBR12XCtEOjQyfpn4Z72Tqx/4wqm59g4Ss
0gXD2XEZwpitKmbYsC75LG01ZlU5iaOxzYIOLWzCkwOjtiuYBrVqw8R3y23NGAZNlRYyxxpucWjS
hUC2IVV5kTCY5ucAhqPdRjCW3gNHNwNoTWv4jBqhrzI7okgskinVXyoTB0uuz2QW0BLm9kyiSDGk
ZXUdNMht1oARg6ikohiAqn/yw4YBfJQI9wCL5+rLyIDtg54LVDMbB1p9AVvRvSei6TDHaFE6ZUPI
bZq3Y1BftiB03ttJBxNIX0489KpBhALOeHlTYyQMqJ8oD9x+gAIhCzqEpGSJqtKbTYQ12zV4zMDj
DJ7ZEAh2aAK2hflo3XAKQEGp8oV7fmynOHpsFkwrCjd7vMHIdXm7MIprQKBGOoMFDF8M4NCOtXBW
r8hvph2/taG/67D+q7X92P5e19/nUY8/zMfm9nf98O2C8aCd3/9y/ar0X/Z2eHs16Dw/vuZ/YUN8
Vpn+cT+cYfD3Ote/64jPr/h7Q0yTnzFhilgKf2vCcVhDef/3fpjSnxkXYZTCuTyMOD8DNr+1w1H0
M0WkWCigiCZooc8Sut/a4Sj8mTIe41VwsEtiAcT4f9IO/ypQ/Ec7jC6dQZGCiyM4dig0fh/QtAg9
hbPl4sDdkQ1WTksLHvBoQzbLSC7EhC45V20pkqLHeYqiJBnLvGVQ34HIp5svcTLF4W5REAehDil1
7iPbDAUKyLDMG2q2Zwx9aobx/6ixcbYLBdED/xv6JBAPxtxgDJAeVVdOnzYG5n6R1jIyRZkoinaq
ChOk2XFwH8IVpEsY5owI+RloJ7GdpTJ8m0J8OegLIdQFx+7KlBv+2gXndJnNSglyFLwTPmvLdwTY
1Bk2RzCiBZ6f/eyGL0vf74ngt5T1t7A7xeQWPZdLrgNeXbXNmWeqC7e0+xI593wKdlSuu5L2u0qt
hxI0carDA36vLtqGLbtu5eQ4JXJDGcCZuVtTwr5x+jSnI18yUtHrc4EzgHakynmHBucAMc0rZA03
4MAWQ9Jcqil9JO16789s6aAxuy3EKxG3ACqH2umhw21IcrI64Ibj5M//2UFIMYN1mBDAC8hP2G3R
VpRVkKs5zYRlz1KAPzb0x3mKhhUUYjSfaB8geDisdYTJbsVf6LSmX8FUWva1ac4mK3pdeQFuK3KI
gkR+CZiTz+hsQFSqWBe8g1yBKiesfXS9YDTZ5tGKQfJKaDhnjM0bAtPAw5GZAlFYoEki7SP05fNN
k2A6kNWSRVcQ0YgLSMHEZdeCTUlbDLFcu8xLRuOq/mRiUz1C8yM9CMUOChLQVhtQnEHx2YMROsMf
A815XdQacxOZKq9AYgzrS9B97QVYH3rXCtPfo/XzewIO/95hioZJ3foZRJYuKQRyAn6A/oo9MV7K
A1hEEshKUArYHETDD1+5/hIrfz0YSWoo6UrYKvFhOSJARR8m3eEIGXT1HQa/EeamHFZOC+3bW9m4
DRafqI4j60CiLO2PYQatLJ0isddlD5goDXufnMQ6rmCAraNv89pNNYIy0cunOfid45tZY/NcAT34
QmcMWg9uLuWGuTBL71mHuiIzIyh9uPLw/1B3HsuWI1eW/aEGDcoB+BTi6qdVRExgTwW0Fg7g63td
km3MzLYqGgc1KDOSxkFkvnj3Au7n7LP3Ov1XL63+daEJftPbsWxxdAlxj0/fHnxQJe6vJq2Gt369
ev9qfrSPwLli8cqH+iKsXE8Z+I1XgLveibs4zol4IU5JWKoKUWLAPP+yymo2ggpL9nbtnYaPgfwC
jhhcT1nEMiaziVLMMdmudHCPB1kr1YUWPmdkuOjF90CPQ2vfLv1lAMWiB+Uw8auz4XmlLIVTkV6a
0q6+0QDVp2shN90axAH7jyJHIwnQiep9xzKZjW9Ua6d9Sl6z27l9E3sHt0sMO6xXBIOQ/wK8IjRo
/eDh4XfkdCLh1hGn8VfiAcLPkP2WEKNc1VzKasqzY0F5Nxyb0S28G6OuqD3FVhgP5dRPnEAFnXhg
8gLgwncHtfjY9lftgGsqMS5b7mXOHjmQSIgR0wZiEZJ6fLsNY+OE5E81O1qSPKVdTLJ4DM3cRAyy
kw1f7mQQHgnqUjl8jIOFUaueridNlUrLYb6JrnULnJemiY+qc301DNz/xEvKk21QaM82k/ZIN80M
d4ctrwZex5v6PbYPr9/bFkrjblLAIn0N4yRZY5IabZTaettGCpvT8pamg7rLDNc2onIlrRpywjpN
JG1ikQdvy3A/ATdeujPbO+Qnpqye8OHUUkrZa2yZ1GA1ETFVGtsS5A6Zs8Dm8eouVFjeeGyxZGKs
wNqS7ppFuj9kI/GKXEF/WdgrLx52XVfOxtHU601Hv0zpBmANYZcWntCqk8WQWJ40Pa4VIaipLqNY
ECpIJoL890s5WLdrsw6INS1IrqjssqQ5OEqxTm1BS9Z2fcecPPKMuDUjE4CJscdmRfQ/y1iBdo3h
XmtzzOvtZRnH7HvriFVh1Rra9Q6nWuVcKJGNNNq8Nj/qM49xYMyQxULkRc+OrFkyfBL1Illk0Rdq
PKpF1O+yL+dL3ClWlJloUieCGw4eAd1iCMo/OBs70qcl5kQk5DN+UjsPYq7Oyh/0MVuCsa86cdSk
PpWBRq9s+5WzUHuOWmH/6mu0yShPZr0MdX3tZVjWS0WXMzvnaWm1xlda4VzUINhFosdpjEUX3woP
gDEVRbjNC0aBxCRD4lNRdmMgOFsH7NgaI3+LTXAtdCqXMIzlKfRolfYejpnNouUfpDX8WtFRE/wO
LFfZGVnujoGXxwU1sp0bkCztdTP82clSGaJzXm1VsbOU2Ek7t4+Scmu+KtD2H5O1iCzoJlBynNax
uGRyar/pvK2af/q6Dy6rZ6aqdtKFg2E+dZJ/uUFGllhjnupPhWCrtZ+WZXWYSkYJTPjL9bJRW7/Z
dpV4Pqvxwo2sXUNSVpkfJKQwriWxylTYKiM7zXhDzuV8HbdfaXblvmqqLGPhk9AeVuLh2W4mDPFT
uK+JKBgQVPb0VeECKm+92V5euJ4sKzSTElmNILj8RKzPEIG3cb1bV22sgnRS5mvOuRz7Ze6iP2vl
xNpAPmDnyW1t69NqRjzQphKoqLWu2k+vRiWMYiJu1r6KBVq5gjmq+a7h6ce0W4YtqDCT/kDsI6qS
EaaUvqTjolb3rN8iVtYXqrc7hgwWrF+mskgbjMRUp7BZndnG0Zcqjj62NlVhyUjkd6JaZftYN8x1
JwVeRNRDYtJ+K0d39D3R1ZW/EUB9bAYbNK/ciuGTnP3EuFKRhgjGziHnmTdE3q7tHLeRLilUMLFn
aeDR34xuWT5afddVJCaAEALVl01HZh2ogT+4skevXHMG5malmjIc6qW75mMM+zS3xLkI9DXJ1U9f
4Hxpr+IgFzTGY2U13QNRF0KQhLbTX7yz8ot8g/JC6Noxosvq9Qg7STpThDhqznetmS6PpW7XD2Nm
Ge+uFA0v5FZzb21bPxpULF68RhvX5akpe2qPpU4NLWgqoqQ+exV7nuGK7eFElQaIrZvedJAGhs38
IKlYoLJk3hgksau5QQmqE7FOisz+x6z4f6LBar/rp7H//h7psP4XtFVXhOR/3VaFvHt19vmntur6
T/xzzsgw0bR13ZO24QAUkdfh8L/mjLYrPfoj3bVcS7cZS/+zsTLE3xyLvklajBRt2i7anf83ZxR/
M1kVgJjpuLYHZ+w/aqz+Tmj6V18l0H4EwqgD+tjBWu781R1jULKkY2bgNR4rfUe5oAdLaRNcj+n0
s6BiiQj768jkD8Q/uTx9Zk1DKIzYCbuiYou8GnXvu6jzk81GjS4gPXiPH9zcT4NDvlFWZv2bPL0+
+bJo8QMzBcPlaUpq5alyh3PmaCtvXZ7Yl95T0yX35vWtbZixUAnM1aszGeYLqv60n5piO8FrXs7x
coWS9m3fc0zTlEZLut22BoLfP9xO/xPP9P9a0cDDDPNfP927/r3+/P7jEP365//xbEuG4VLiy7SF
5AmS12frn4+2+JthuR6maE8XrgcDlBfin4+2MP6mw5QUUmfobliOi+nmX5qBJegnPdux2KHgArb9
DzSDP3uthM1747mYZk3HRtBw/8rRLyAJMlZggk0yYCmIFOTbq10IearpBS8FefB/tzvs//uJwmZm
bwmSYhSTUv7FZkLUqh2HZpj9su5xkaXChc6rlIGXbOn7difMbHv4w7fxT1Xrjz6Bv7Bo+b0wJBBK
F3wV1//8FUzddCJrCDGAfnFYMObnQMZjf1ji3PI3E/WCZYhu5LhOnEfgdJIfkw3cwses8nux+vJD
0dk0jIqt5Q1qpPL+8QL9yXPyx7/enz0+17+dNIj6wFZiybNreX9RbSz8T/GY4McsmpX01VwPTHbj
bXDuhIH0yMCXe7EWiCXhv/lceMDaP5xrPDyoVbgmbJMnTbp/xQxnk+PmKVgRxpYClZz5iLVPSmvr
fUAyk37MGgAr9Fpmf4c6y17fDo8zx5c9aAZyb0eWde2mrHwURjFq/5lTiM+FU4kbgdwaLwlvB+/A
Hw1J9mLDMXLgQ7RxcxVV4Zjes39u8Zu+yBkodORoDlqveTVTv3512KGcNr8bDxkuKCryChPj+IeK
yI12kw5ZojEE1PBY/JsPkff4Tx8jc0bHMtHbXAQ3bDK68xefWUX3SK6TDyMXsThmCYIQv01+Zsyu
H1y9/2pKWl7Ew/6VdsX+6Orr5j+7dMe73qtLkoaJ+IlIYqOp1fPwoC2uFeSsGjb9yes759jNifhh
EddLwzZL2VMzzMJ4nxhqjzgT5pLwImHoPZ07U5nF00bIKpDXlwdbZsYHtZpjHyBWTvDe2qmvi3ui
pZgoNNlY1kPOyMqMrH60UC6qxstNn+BzI5luJeyO3pWGseX3OASyZZ+wJoFIaFLYQzhyuCUCIoHj
jk8uiRyygWQgP1wNiETYZ53GGL/UCPlCRWJ7HdtciiAekdPQTdyWldA5z5zG7Lk/9lM7mHfrXMfr
Ed6QG/t6MyLylD3T7sBxZ63HNqWW98SFdORvWMWm0ElJoF8I+G7Kh1RSRBw4/Bu3dmUmN+uzjYLS
VuZDP6wwjYBMV0HusgvGvsb7bmoUAfpVfeF/Nfy1QCkKh0XVSVOQKtB7m48SvAKG5E4uY+LD4W5Y
1zhn+bJnvqd/JI4gjCbNjT/IIG8KyrLtWVqumC62MWLGbtzqtHyeh3E4e4OiEVDENNe7Saewh2PQ
la907YMXykR6XyWpQ6BUGJ2DypiWJajk5n7QHzJaclsC/35il8u9Y4+c01usEymexwXZhdG18HUP
GiZvrad/MoxgFweJsvjGS1ipQGCC1hPLj2Uzk6y9cGjkFmyTGueIpnQ62puW8Ayak86Qd6lRhvIp
fdhIKX2x845ky5oxFNqG2vGHyjAehDTH/hTndMs+IEu5PE/2DOOst5oUdl7qEdiXdXcvkqXu/Q6z
8JvGyTIfYit1nlo6ueVIpvgaYKkSRbzNzkiVM/oyfLJhmYjqfm6OHRGvPZEr4wTM5L2qNAY7Dpmn
9220NfOzdeJ+N+hF/rXmAllIY+s3rYcFaj9CX+hYQVJPZ4gDJIHG7cvAeOF3pMz2VmbOn4K1UjcQ
H/Rnd9SZSVnSrPk70M4fRtVbt2MsqmPiTMObIE0VQsdKiM0YrEJebHpJdKGdGGd+/3UxIVsRsIjw
XXUMka/ZY1mkGDmuIYk8sNvR2NH0xak/4JMJazUYn1vCsnR/ZBHLm8HqLCz6RQ0KrJnz/tALMRHm
5J7Y4fX6dsYkf8bNJH93WkdumHQwehNdLybGVge9gTCYnYx+gZhSeO7VGQaTkvU+Tzl7l2gIxzp/
I81RsCnOm5NIdSbGGoOv20Q/LBI9YuZL/m0YOL82IGEkLSbxZG+5+Ljan+/6xVwCp8PAhHhDsj0b
m0vTOI7GjF80RLBMTpWmI/5IhqzIx52T14I8ICPv3doZ2nfjSXBH7rJFEyPKJaibOD0psAKQApqp
+N0MG9nd2CryYE3J7gP90Yp78gSe3C9uI8Ih67dHvWgzkBaefabvzwMSmBpghVGbJGsftQJRpzRQ
15Fbg8HUwcQSPUGX07m5dH27KyQbF/x2HNWPFv2I4YOTWDfmkCLlTl1yDzMp2+cF0110NrDNM+yB
hyLZxpBPxjq4eOUCgq3itZMtTT8uL+y+aaMBvejNGTXKNJvd1OXeIU8TtwgmZWcnImrrnjUShMmb
pLSPzIDXPeFmVpjVGrs8YU9NT9z85YfnZNZNbvTAZ6sljh9GA3RgaEk8y7T0ZvdY0TX1Bw3E8QM+
2lQPiEo5ZzFLrzjPY51GMwiGe61ernkLlTF81HFGJClbr3mKt18WATZmLbBdiBu519snaWzvobjG
3h4qnvSWxUAs2DpwIWvxceZVqEI1LOmu44nl3S5s2IbEdehJyHebugpzB936qvWH2iCG01KK+9lT
R9vyntFzzQt5jXWntHFvFua+c43PqtweiZN8D0b7aDQycgrzYyW22G9qhyfvHjnAPop+6O5sqyeW
C+pgQuJKOFNT4wl+4c1o6NluyDAvLqU6sU2Z/1dYVUBKHK8RmMLI4G1+iZVcdh22VTaKSUBO62CE
0jNhHVWbG2pgj77jFk3Q1pJuzzPoRgX+t4/Zxs858yNcbp/GiXqPz9Emdv+KehDr4ahrhxSK3gAr
xnNKn7FQnZ162BEr6ohsz1NuMInu9RL3Kfy5EsFmes+7bWcstZ7dOFUxqRCrkb5zM9WXg88HGifv
GuiPKfBiT3tqwSztOJ9TlhPkjkWpZVUlBug40b0b5RXCi4irDc8N5L03k1ABn3BRwQPqpvix7vDM
2IkVK5+HsA3ojuPkVNVI58OCH3Xu4m3nok8Oe0oNFch+ESlGAvxbhcolzlQ5qf5CWn2Jslnf2sCx
9HwOZQf2IEJ1mg+G14vbzsGuc0XGIGKRu3RSvCj4C3x93DYyRHzmHIMCi52dVuJnh2dMRmaFA2zr
dLRFxuvmvKPVd154Z7sLsIJVBTUYksXv59rB9lO197gGBAA/YGnRPCTll5eMBC1jDzRQj7k4tNpV
2JAus/yZpLsuMZ9Vgx2sVuWYe09p9oMLcjUo8Wr8BnqpvXRTm01RwQrK45AmQDoB5gEzcvEjAW0x
Xxa0hh/YEuEoEvFq2QI4gso7ojbF3Bzzqtj33nQHu57rcJkT9qFkHX6pCq/fgdukvPM0ufyc8OY/
2rnoTyuO2AdmkvUNxuq32cuHk1vYJP3hLb2aq8LPmpqj8Yt4lDhLx5GHJC6N3/lguS+YNoaIqcj0
yScrfhL80s98cTwx/Ho4YghGamOQwYJ5c0AU4WNaNitaSbUSDe0/FrNZUMKM/DrbbQ+DiZnBL9oK
QVW6VAHX0Ko6TElp/GoL0vdeX8gTI0GECm/m71koqEQ71jpjBC4In25NysDEWpaTw/by/dQRTVRt
M0exarO33KXy21rHO+lV0hmB28J79OEorVd68URxZRTqAmPhzD7q+cQaL8ePN4f/0ZX7sQKmgJ7A
6zbF0zHG67O3vW0VEWeXum0M66zIOD9OJZE2DJ3WjEC/JFGntd49yqvxXIAfOpON625Xt13v17ay
YT+VWOIK1dRRbDB9xa161Na5+EVrmgaDVMuD5NbYIztpcQQycbtLrRqvJ1uR/E5YdET0jN0XeLH4
AmXCOPe9NrxY9OqHfLW7UyXH9MZUTXLf6cU5yYc7FNH60mIKNEMagFPiaseagcIPJ27UO1iJ5mWi
2MGq6DzoRbaniFuZIoPXtDWMUx6Jw0s/ieEa9B1IfTvmzuiM6YaVpi6aqJlzoZVq15SV2JElHyGr
aDSMJHNIGdOjN55V7lfi+IHppbjessLYq7W9uGVrRDIZp1tZYI1XTpWeTReW0Ij9EOvTMtxZRREf
lTOlnLVqPa9DO57aWWnPlFwE73B+XfkfeMolXzffe9cTgk/ZcQL+y3xdk67EtdOC3KtrBt+T+Ejb
FHBLPXWRYtwYVWxa3xex9d3ZfSN3U7FVURbb8bnTtqsrYMClD83yjsR784yxqL6pagx43FC4P5fU
oppetYUdt4jInpuOZ5RkB6P0uh6YIoqwBUR2rux6eE634rdU3vBVKXAKydVx6LPR2vPhasK0JXy8
b5O83Jf6qFHupyw1curmAtr/a2VYu6P2rs8ssAEdYEIUGK3O+lVYMbCWtk04d4bh1iVxzd6Shoms
7mRBauW972B+4ommU5+dnK84K/YDizYgzo3ms2un+WHp5npXqi6lBKk7eTOBlGJO2G/BkDP5160+
3+mcu5+SyvDb7ZnOTrPBPRPH5rEaYu3GJuewJ7TmvUg7pnfCTK3OWskimHQuX70t4cwVzChiIlQ4
Js3+zWiYI4xxfhob+GGYhhxaK2Pm6i9BANC4qORCGhY/JOuJowwU1yVuHWOnxuSJ72TBHUD+gPHT
sJukwgsMAw8MS3lcVv1+sI0tsjQuaRaArLuycvfpmtUEH8eqDbqWR2R2mjXERcDxUq3zDqGe46ig
jTG4W54zwg0HjVLqCJ+ND7Ourc/S0StwVurRGsnkchfI9E3PtPuSqOhOM71vvMLmiW8bbhpXyxGE
MCtnYXYyIrxdAdGdOQuuLnmteqJeA/dpj2WQmlgSsXVczElg568r26sCFiROkezKdT9rTcnUg+s9
4fU+IH3FO4rjn5Wr0j3RFuutyl3wX+tMZdWkDiONbdoxPuEcKeTHIL0n3LxwT2PWHbStMQUGDPSd
Y64HmPkVKBDbuiyFl3/VZangj3l8BEuyLEdPMdtYt/q+zMuKdTtu4T7Fa9vu5tGtJt+pdIoaQvwH
YEI/MpFuOzKLE80YaVmfC6yKuhmKCs4AZzp6C5ZVEhbT2PgFVNqntNsw49kuXZON/55vIaH40Mv6
Ix6bt3JZvK9uHfMz/2B15w5T6hxxvoobO2nzmpRfb/9IQLiBxGjmW60U63tBaPpeGe0y+LFau4Mu
xDtWUWcMHFgvN7Pj2O8lc+l7J9fZ+GRr9k1v1ta9PbAiXG9oLxjb6Q80lOIUe0W9b9ngeLIMuCF+
oqXGse6ZtGq1p25G9sU/gEnobzuoZjcjwyWf/LL1NFaLhrRhq1+9PRsflRqrUCfF0O9FrfD/FUOx
HmRRYyocULyOwiFLQNKFjsnqVNRR1r207qZ/xZq9RXLy1i+LJ3wPmXW5oiWYgA345M8V3JNAaFO7
X7Dy1RHWXlKJ1yHECG3HlSm32gKWs4d28OKalpqAYAuKTqBzb81WGlkAYUN8z9owjVdPcfcwYCh9
teCjeGEO+umBSdN6WnoyIvDb+s8Y2w7WFcP60TSqOSW1+NKysj7ZoE8CzbHcZ8r2p3IW2aXL6WjJ
8W8PyrP0N3za+PrbZTrogKI+MFsX36QiON9MOJToOvum1IfTXG3yMvY1NRKwHKBHrMfW3b6Och6a
g8x1PVRwTFltks9BPY3mviHU/2iq+mFZ2zS0xQQa0DQ+y2FJAmBJ6qaY1U/mJiC3U0Mfdb9ZtPZD
6uyb3nMi9UFTgB8I6ZIEW3tx1R+qSWt/kIfqQkAi2jlx8mK8fuA4q/XkBnqJGzqlVnfkL7CLWrgn
LH+pKoQcqlh7Bz2Z5x1YBUhEy/YOI/6X+LEt16I4zJYctd0GDmkPZcX5hni4RZ2h8ps2aZ4qK16a
T2CkNpCe2RS18ZBU7kwAB1njDte4iCP2XSkjWHrdOBkTEWEMV5vpRT0Hix0lBv791w71SYGxafUP
Q7asK4tLNf2SFF7Fbu47uQeiROqicDfzzHzWfpgLjHfgViq0s9W2NWn6CWBezG8uY9PsYPVuku5Q
8KiOq5WZ7ll0cwwHsC9W7yAxfY7HekNwubQmXJEdLFp8tUaHPTzsATyE+Uj8f2cQS9tz82HzaZSc
7jlO6wIzGn5AiC4O/vXrQyt+KCZUxi1J+tL5jQJXtD1/j3mEZ5DlI4cnI257indWRckNebtvjTvb
KWMYCtM85LucquVrNqzqGcM+jQjOiEdmeUt8dm1Vvo5VX77SPXWwA/XK/rX1hTPts9rDX63PDTT2
TLRpJISCYcNbRnuemyINuwXMYrTStd4kzboMxwotEdDtGA/3vRnHwB/MCUAFHt0s1MjuX2pYICuw
7vRabjblUu+hZWaUmnPykIrYLX2OBNADA8414AV1W/6G55j0oYE/U7yQJRzLPUB5znT4j2UZwbNC
OTQ9xmPRoJSKsWrYVnNrAH8o+T57BxkeYbI4WJ3DBKE3Tf48mRu+1ytYR/e3oVvu523m9XYSVhM/
piTqzTt4APxxl7KzDvDRl89kOBjWG1imNr9VA1thim2ECUwkyp6J+PXIeEy9KSbqVdv8WTMcfUeY
D3UkN7XlxskH94oocqc3Bh7qMBcpKxMdcgB+GQtmi5aIoWzSJNIzi9rybqjK05skYQARWNNSpWGT
MXoKmN4LHeqz3sFuTgoFqnSyc6xpHoBXAGc5KvosMUf7m1FsU1guY8baeyowEOWZch82K7Pd2vfA
/RwtwD6IGvCj7hOREIbZaryJlbMVdeDksFk4VpD7fe6W5TlPbZcqeXPsxHfmlQvkGh9yjgzzMVdh
yeTMWJr2K7VJQQcTDfdPXHPp/RV99YUjYXrFqiDRwNvhzh500Clm45bsEtgIFuZsIVP7yYrB2pDg
MYZjWjqLd2z6Hp027W0SmLMSw2XoStDtlFX3pmlhlZvmuny1qN/fVnPZbmXjSuJyHZA9LtRGvAh9
1cuglwsbBCiW3fetU3KnoZRzS2OtcvB7u3P1lo1ALKh5BjcD4Dcj2bMPcCoOGOYo+dGf62qHDDPI
S8J9u5eiJ1UPaHPFz8l59z7PUmDr1GKPJ34VWTQtLGwlZGiqU79s2Q8TItqzl1jjrdEXyR6dgUcG
JC+uXpYFJMlhBD9YnDcwpCpooBp4YWMlFUAFu+JVzrfKMvfVolNYwUEx7wWYSuu8lnXZ+6MDiveo
mVk9BdrcuVzccbLEoYsajyvOqCQusgGpnrwGB9tYwGgq11GcJnI21QlUuqgjejUebpVT74eOmPRf
mbiWnZleqSd7TEG0pc3EW6HTuPPOTZV2ZJsmR70C9/uOKY2PssF/xNMyZk40pA5mYxkvfXXY+qq4
xZYmzTt2N+omgoRBadWuDruDyOvwK/S8lWB2Wo020Pz78657Sfq9FCQDI5s279bkl7TCdmbK6Q1s
vgyWqW9+ATciD9cpB9tLPIzlE3qu956xnPLXauKc3uetVb6aFJ3kE5LCeiX0R7R1AsiBuO5WRBDG
Zb7zeP1yWgJ3eTPWYlDhIBFXrhCdmsZ6AASGDcUsnChlbx5ksSTOyT9ZiX5r97X4wPJZHaux4wWd
QPewOcAAaL13lWhLP5spu/mJstJCC4AxSvdqtbvCa6hec9AvF2aY4JGkbdu3tmQbRzBBjdqrkdhV
5MRsSsdkkVhh1rUagbzZiMejbpqD2tdGYy17XWwlNwYOyCmc69kuo0aVrHuq5lY1UcmvA658ZZ91
NFVmd4fDmzOPS/ga/K2XeEeDU9WXKVfqAjDTo090Sen/cOyq+VxdVwwh17i5ngX90fIA+/6K1IOK
Ac5z2Fawbl7TvSh2ijRgFQGbHVYNq8Pj36dYa2VU1VEnu2v5RD2Nj2ZQ8nbGhb3u4Ch5Nd27mTC1
lW3yVBA/MQ/XwzNyeNlcX0sn+Upm0gX9V3jjo8zQTY6YjOomymTyPUgzCyxgTrx0mS2P6YxcRDLK
G1+FiLcFqBrIO7YzVgKdm4UavV93tsIjaMp21w613IP6QeQfUfnrwwwAd9mnrEYH2VnXl9gw6/hc
eKwM+JrcIV3vc9bqJre9M/Lyigr0yYWEU8cbiFBinofCzbdDMwNavfbPVnkUwJW3sOuvlKOhr/rf
faMlI+MzrXhtrU5fQd4XZvzT3JwN1J65xOURF3U/vgMiKrZXM75WBywacL1IFLN0Iw+NonuC3Aqn
KjWKCG+IJD/UeCkGXIW7Ez8tus8cd9wZDFGy9Cj5lGgvVTsVI+Rubgrgjmm2sUNW9RV2znzIh4eq
y8wXMMONG0GStRbI+0MiCDyKSdxNGsTuitBR6M36uYDU9AjUt9jB3Dfe3LLYPpNMj28EyT/aXyHO
MBy2N1s0GRX2MDy6ydYcWjiLvkgcpjmj4x0KyqW7zmSjoNkSwwkJPboXijl+ktnqU8hU1n2yLWf8
xIyT8PjIzN3radrdM8cuv6EJz7/J4GP9tzh9wq2cu8csB8p4VhDfzg4p1T7UCiLbgQb3gHRFvL65
+pIdhhz28JVgGRbp5v5abBn/HLARvWiUviEJ+PrgFikwMy0R3+z0w34MosC8mdd8PLpklO9SMh3u
IcW7YJ5UvIIoKMlDh1mTk5DD/32grepbH6mk+WjTFhdqPilt2a06Rktn6tJ3a7PzAz4kFABPyTNU
x+V0hYwFjqHJ08o+ANBihXubShy0zjqOXrBU5B5DqH02FiYuyT07A7anNNMcnTlWDaYpgfRw4wEf
PbDFMns3R0h2hiuLO94gYvlE2Cgq3XSYPnGyY1X3GEUx9J7zywixzQwKZBSQ/0V25VTT6e5m9k3A
W3Wr9G5Db00I2A2MVkWy4qQmP39FBcTV0ybK9DezbA47Y6ZjSysdijOScgtpinWOQTqnJNVXu7Aj
6tr6pMbWGnBZYdjr2CLB18pSRqD38XGV+GHhVU4/WUlchlM39Rdz25Kj0ZQMx4z4DYNyzd0jYi0P
XKNpRLTlqn9bFRF8gIy37TS/uMJYuQqbIlpRtC7MT9c7wonFQrKszx6bUWEl7r3roiWoqwHwCHEa
F0wSjsVOgnS1vfe1VM3FwGJxj5jKgw8kvt7potfDRXQ8GzLJTMK9+F4C/moyob4yYzi2OhnUeNbU
jqVBThNKfP3pR2UN2onBW+DNfdsHWp71+3RTw4g/AgCD7anc8RXd8TWS86SzV+iCk4QACvY7l2Bq
bh9MPjOm1TT69/a0wlxphWputriVwM2a8pWJQxWyaBhruFazn1nEIPwCm4DgOa+n5hdpX24xtabN
i2o99zbb8vWnbDuW7HgMmdg3ZbzVhqZQdEeuVPz/CBZWoWcpTnaELNYulGes4QXkfXJA0HnAIiqt
/a2R8T+ImuxDeLUIBf8nVcbKVx0DPdAw1ftsDzAjPnaw9iLrqdmSuDnlGaLUYOZJUHqqjv57d8ef
vTlYOzzLdOgHcCSYuMj/ugCReAqJVezVcNc6TmrPssSZtYLzpxIm8za9cu9wJ1NZ/vc/9s8mqb//
WPiRDtYvAI0OSw7+bH2pp2wR2zoy0CYv6PlVSUYnLNG8OVIrj+bArWfv3/xMQ8ek9gc7ED8VnyXh
c9dlrqO7tvyL4aYfHDlWJdPncSbm5c9XY/Ax0zm8fBxEI8uSFjU9L/HIEJfs0hEzhJcfGPrT8c0g
K8coXR39Yy0HOdNAZTrNqzss7ZswR6EdHQ3FvESYyRvxwbiZGroVdv67KkqSk83s4VIR5IPRoOEB
fLqyYQQ0CUca3Myyrg6ibOqHHFlDCwAXW7ez0U4vHl2uClj2XlkPTe8Y2ID0qR0P6VSxUoroyrpG
hbqSWIxRMJ7LaYy6D4K4VweJ1hacorx0SGVSN55lNjFB7XIYyCyNKTSmSqqDvOKw5Uhg/H5crJy8
UEGv8KEWQN1s+biuEKe02lkaxWVA9NyywzzRCEOg/xESwuekO4A2yQYevUyfQXAP9Xp0Sp2ebREC
9QOTT3syCqdjbkJ//Qb4p6vDluj/d1V7YM5JlbrunolV9tMpa1Pss3z2xsiOjfWzhDlN+hmCYOcX
AOj0KAdja8Cw2dh80KJE02iSULqGIthUoefW1B3LamwLupkC4Vj+X+7ObDtu5Nq2v3J/ADXQRCCA
10Q2TCYbsZFE6gVDpEj0fY+vvxOSji+Zoskjv/kelz2Oy1WFBBCIZu+15lJ1fUAbzjLjgFJNURBh
xVjhNZuSdVm6NecxLcKykTUI5grbsrJNbLcdBJwhTCkLGInL9I1sRq4m/Danwkh1d1vhgd2X7qSP
u58fx18JTiE08cexLvqVRfV/Z2T9L0I5CRNB6It5ZIFFvYY5Fen3/P/cdA8/YNDW0WP7UpL6++/+
pUq15D8Ox3sDY4Wx+FF/KVL5s4sK1XAtCtuKYxDTzm9BqmX9w9RmQ23SXWkaYhG4Nr+YTpb5D5MG
PVdKPfyz/kKMimjuaAaS+gKaQvXKf9pIU4+kkFFZ0TjmS/Qq351XVQbSPnUprDdDt++ddBubzhmO
6q+SlJtaAMgKSI0r1DkTt9gU6KxkZp9kReINc3apafZpAS/ZkOrgDMkXbDIXhAN97qmVr9pKnabd
sOvr5gQj68rNESPowWkt9OtCJBR4E9JLRCZ/4FlB9kVoomU8A++LKBFnSyMvLXdFHD/AoLWfyp76
GAgc0/g8Ep61Q5GUXyCplKe9g8GGYoq1H8PlnJ7a3ZcW2e3KMtPxm06UBDYbeiaaoTlXYW4/JM33
ICmLy6DmY2PD91hSOoX0Ig0abk12GrjEsOSk611ahgpPRIw+jJqSkCQLBc7eZoLy6rZmqpqSm4Cd
wiOqyNYzgtZYa6YuLtq4kzQSF8JIXeEJ9sLKB9FEme5Ez9VXDl4NSQWu48Wi7b2MrBRvkrXpWZT2
a7ItrBjVmR9XyU519U3JckLfC/8k5HN61vw1DdjOBJ/alZuV+7ZChc6iAmSd7JYi2bl9tgEFuh/6
Yu3r4SklDvbIh2ZIDpyc9o5Vs9H70rTtnp4mhcR8S2AgXpb5IuJwVk4hTmQ/pO/Y8xcUF6Fw2jVT
FIiOsnmQgdoCmPjEq78fSyhLZQAv764EWz27lJVB6M7priEeRlM3KnOhdbnwgPKVyz0JeN2xa5O6
p/VsmbtPeTXl92W8wB2sXrEao6coHxtrlvBmw0XRWTZ7TnbJF6s1W2xc/kVWJnucWfUWxQfHAcv4
TEvnpgkm/QS5cXxZJed0l09JyHkS/YFsrS0f21bFGrojE75tG8ibPk6wbc2PNdWVT6Ysid/qotO4
l16CNMlD9aKth46CndVP28RIcAAZ+Q/GgebNaiRkRJTJ1oRWdsjS9DL1VXauTL+FliXPxtoklRP2
GGEy+MJV1ZAm2QaXYobGGizUf+EOd8RA/s6P/atJ+/K/zNPivD/bhkfkvOUv/zW9grlD7L/g7/ig
lomWee7XFKtZ/5hg7AyXuhSmgIUJ8K851ljoeOx/adPoNmQ7yd/1e44V/yxCfVMHxcc/DQDBX82z
bM5ezbOSDZ6h829D4S9Agi8xJbyUVsukpOXgfg9L5L5MMjrecbvg2MY8FWmf68rUzjIaaApo2QhI
NG90nJCTy3FtRTJXuc9CSw5r5tAY6RMyxHszgVB0QvQr4ghjromfikN666tuwpNMEF5UWJ+I9JH9
aaMRrhCtoD3hSLNaznCHJh7H5GwKpoqqd5Uk/YEuRxqtSxvrLgXWwvXgpPFPA9kf6/uUXkZ/CnQZ
WDx/pr3VlDKu4BVZ7bpp9SfTpl1/BumJ5CjaamG8Q8BbfcXWjwYUFoNqD0TRlaho47KR3xHeTvrF
jMyuJIaOjt3KDvC6g9GyuoKiu9E/O7Wuqg3kwF7fFzE+9ZMOPldJWdRS7iqTqc1X34lwh3KLhAN8
cWJHMZj9pzMrOrIVXofmhJ1nHmwkCweFcKhC1coMevtsjJbCo+x9+ZQbiC2kzKmUa6k12ehS4wrU
vj7Lzwh8BR5oxHOnhU3cLOXm3i1OZFKN+qbvwurbTAbZdz2Gk+Y5gBx2ga+5aOeCKbt25wFRf5S6
IWreUCSfrdhgBgqyoFhrRRmdl7qTXSlVwkPXKWxy/NZlWJ+Nc0BEQJBP/hMIu0rD8G1rn1FIhhzg
CcBDOzXorA0kFSm5C4sKKB/N9Hqn2UZibOlf+dXGbkVLFuniFyd5Rd2A6YInoEcm6ZxUl0H1cOBl
VQCErXzUemxN0DkxrUsYXbgeA1E/tBStl0g3wso809WSe9BQ2bdSaSECSQtl3qqKJsvracvCEKW2
Q/chqOmAkyjIcqkZw94fOQuQ+iBFt46SXLs0ZT2T3BZF9DsMRtYB3HhkogYIKXUlpSCrwO47fmqs
NTw9lgUY8BCWaCHacGuYbZM8i4j26ELkam78QBckavaBMNRTj9cNvRIHnwfbn/K72kKGudFcYqnW
gx4CVxzDajiUEGMfMlXE1gYtYXGlc6ACIcma+NRx6L+wnDpIN4mR0cYyoT/N66l38G8Lwkh+aK3C
qt5PyuSQnWYjC4I1qM/Kp7i6SrHGhp5PrbM4kCZqfE2lSi8KsFq4Og0BqLwOcoKTEZklN2XdyH4F
cLkod1bnH+xeNg/kJOCbRerv30EBGuy109rU9ccYkSJC8dp61mGG0ADS6W8QSyewz45sHmM6hwjI
d4Me1T8it0/4dW7dj6uGALcaRFdLvFzvN0FJJ7ULnms90VIv6M2YiK4544Xi9q/OyM6c9V1guXO4
H6KEKL2mKuhf2IELCNxNTFeC9uvrm7lgn7pywsZ0YHsIPaJzaLfJhoMPhMXEjX6kcY5poBYIwrZ1
WzoprTgxbGCZo2UYcKSeGmLInxdzf48LIDd/IL+Ok5soVMOzUtHwHFY6C2WIuntY41nxiT7KHeMO
6bq6kx1bGa8m1uNLzSZHbgZdpd+EjEm5Kmqob/NgxM9RGJvR1p9N9zsdL8BkwORC/H4cw8/twA+e
rEaU4zUud54L7mt6TZols9MMzSTK6WBczIa8FrJ5OiabrC4nCKbS1b7NGo7nEgvN9IVAHecOi7Pe
YxOvCXvLUR95zUymFb7iAIl527phRGDqOGYngMDs+rqlADLdA9xPqlPkBGrPrIGvQRaqtz1SniyH
JnmhvirfdNILwFa62mqp7zwnkOxDVEytnGh9zNY5TBat3zlJ5D7Af3DybWCH1JbdeqgvjZIq16p2
43zrh0SkrPh9nCWFFTKn4W1Sq2gmMJDVRWs/ObMfWJ5CxZ5ABG0xuSQdKgySPRJnPGlquhHrhq7Y
rSQPCPwElfTLiLa5A47Lr69zLZ1AH9aVnAEvaUXmzWkqrpbeo0t6Hc40j5grYPixbHK1phuqStKp
U6SB/mAixYnzur2NHZWQEGk37K/omgcXaAQoAPPeC8L5nCZiKGUVJzGQs+vIkEHG04pp8UlIVEAy
mGjmrTQoM2xKupwIVEsVtLT06tBeu1rh80VbEc3LFJO7ujOB8TFLKqG151OWDOE+YHwO+6YsZj63
IostL6mUvZisK/Gl8jVS3+m0mMkBLX3/VZmj1VEd1VOHPaFBATVFzfi4sMXIsPTJgSvPesLKDVi0
xHlSAi4iYKppiIykrP1YXxcsMNU6jfr2KwU9mqiZW8ykjJJ+ivxOaYMPl0UP+rMgqZiWLSsIv8UZ
MT7cQWleBe0wPZOpRUQ34iyyL7FTVNk39HZ06Yw66i6oCRrJ3cjPsm5TQ5sTRoWO8z9H/zwtKbVI
BMuRCOtBQoC2x/jKntUsVs4gu2bNt3aWURlBdkz1y+huG6QLsL4YEtFZzZxL3yuF20uQFcEFwPbm
8dlP4WesBCAXcliQgKRUENmv7Z0m9lPPyH0gYHqQPrAP52QWat+UM+WfOD2p8qSK0/oGmkWpnWmE
QfEOfCe/q0hsJAlu6gPlWmvDb7rhOTZn6p9WxVExIFdgN1TCPguka1EBotUAw1XUvuH9fRHkf1fh
+G/bdRs6/rl/b7bddVH+9P1lZePn3/DbSa4WSzgUVxvxgw1e2sHy+HvnjV2ckqoOHwu/Iwhqdtf/
YySngkGN1aTo6er4YE2qwL833mrZyfNn+T/XoAeDdfQvChzG6/qGZDJf9vYUlQ1+m4Ve8fW+GwFN
0FlZeK4xJ34f0z4PvMhx+qe4RUC91qNMfJJGYxbrhEzYjlqv6otDxN7kQdInn/ZJ2wz5B3XfZa//
wgT68zdhMRYYcvnDto9qzXRuQbuO6fk8cVLNUk3el0iukcYKP/nmusHwmUaKeydlZ/wexP/W+fq6
zP3rcRhYO3kWHISkOnoc6UC+Tq/i87wktRDPmCQQi7UH/YH+CVVS+PBioLzhA37rcpyhFHUqzB/K
OqouWdmIWSqNz6EOxazmNKsfY3BN33zazmuSE9SP9693fMpa3vbL6y2j4QVR34o1u+64nmHO4YbA
23KPcwJtXMx/ff9KVN/+eIfcEwc5ncMeh7vXVwqjusQ7nJxrad6eU0zI9hDU+sv3L/LWQDExIjhs
wB2pji+iNbHbIcU4L+h27dDDGs91FdU4B5uU+Mi2eugqmx5+apsf3N1rf+2vYWJieUdRqgxOz0fP
sUlmPc8XEZNpETxb5sLaWskQXDuzdK7zsesPBG9Tqkps7donCFqt3r/xN5+uS7/EwEfOd3L0hbiq
nhKpc318dJuyjoZdMFT1rwn9b74FQyxtXuenW90+OpIn0mnjliDMyInkY6dP2s7QZxJmiWI8N8u6
/fT+PRnLYD/67A2BywbiBrR+yhGvh4zJUg1XOziPx7o41GOp3RWRGX0qdMu/clCa3UPMbnYT9cSV
3iV6s1V8NsrTB/Te7/+UNz4TPsflXwxh64/Xi9CE78gPztuOiLu2TMWamE5WTbf4KKrjjSuhhiYa
TLcoYzPnvL5nMvc4sfnqrDfb4M4ao3hfu7O9HSpqF+/f08+P4ejxWhBiELhbwqCVdvR4SffmQrF1
FumRcdvyKL+pMgE47qKlOx1UYH+B0RqXXhdmyXcfG+PoTXE5fHv/Z7zx5QjWG+7UgS3gHlvoQTTR
TrWNMxOZPIY1tkxeGXbivJyTcpNxsjiHKJp9macU1RG2/sP7l39jwhU6063BugJhQCzv48UEmM1h
rHrLwv2YOCeEOLbbJMU4wi653vpg+vbvX+6th85Gz6IjSH2NhvbCO3hxvc4VyDkRy4KZYXuf1Yvl
u6OPKHDKqO5u6K3xrA6d7mukOcaJ5ufW1zpuP8oveuuhv/wVR6OMid5XXWme1WNbXprTFFy4sU/F
GQHalS4b/Yp83p7kYLfctZYbfjDy3pisBDwpaeNZdmjMHC0Fdp6E0TAbZ3jD51N4gPIE0wdx3O8/
6je+JBpKSzmS2tqvKubLJ41J2tfL0jjTfL0F6NabuxaphtcYeXv6/pWMty5FLXRhlNAAYzv2+qUi
+Ok12Rtnbj7HtteHk0JCR4Fnq1k0V1Z+GNTnk94M+8icSCATTXIGWaDSsXrI6lYNRXEhRWVdYBmF
OknRh8Tl93/i8i0ffetC2CY4FoUAQNePhp0DPVITkkS8sp7OhroBdJa7lO6jwd5NRMxez6oOnnz8
dR8N+OWf/PrK1HFRLnEuZ/uEO+D1syFbFpWmZh+0KUoufTQ56yAS3camIbPTJQ7gUE0QD2NFPTaP
pit+Q7anvFigKamR9lL2Gz7YJbzxEUKzBWiCBN9Cy3Q881nk2BeOIw99XaRbmujdOYG77k2Uleba
VmFwXSvVnbgIYuC7DcY26mT/5f0X8sbiZpCiagqkDMjlgKq8fi4x7he3INlEs6LmnKOgOiM22r+Q
Ta3haFP5tSZKsRvj2DzFElBTKLFyqjVD5X3wQ/4cvD+fBNwoHgak36OvkSK31RsdSYv0zn/4UApB
RYx77P72uusnjMITOPVdQP4pynI9ei4t37oTpD56ZDbP+1DHJ4kQs75whkl89GW9MXpowf48KZls
G4+/LCMys0ULcgC5g2YboLRcowcSe2Sz3XmVfff1OaWCLXOkYr2/mZhx4Yn7xcEnLbZaFfSfOKj9
6yj36dfIfYnCeeOAZJhIxUDR8LMAqhw9L2jBo5ZM+sHqIiIPLTIQP81RU6/RBKnFhpde44epva5r
vodkYq8cp3D3fl+QRUM8lPXBzuStsczPkZwMeY3sPxd50IsFpRyamCKgdQggJeyInrSNVT0a5IiO
NXDeoiV7REzF9dhr9VqU+YVmsda8/0j+nFx4IhJ8kXSXGVAcbSQorwmApcQiYwvbRlFKqdPowDm0
lZXcd5Nd7wejuU/oH32wkPycPI4mF9A2pu2gftKX8+rrm49yAchFGYi+GnzPWhvtICqqLRBm/QoP
qvHNQCjy5GYhEzLqLn8/uulegWhAfYpmJMMk+8Hc8uezoPnFc4BlCNGTcKfXvyjNNep7c3yICmJV
9NpgqIJ0L1aEZIrGQwtKuVGxxTvBJP0RLOnPdVWC715mEx6Fwcr3+tpaiH6fdszBMcr4usVJs6Ni
mDy8/7KPSVUcxrkKiARjIYIr93jHJKO2NHHuHWY1FReT3fSUeqFb9HWPPLlVgshdoXZx6kcwbRfH
n0QYOanQGtdpZ833RSsE6BGnCjbv/7I3Hj1Lje7impMs+u7RYEj9MrVrfhhPxzwZCyO7yJBlb/0R
cI6D2n1FhiJJBJ3/wVS+PNbXg9B2TfavjEQdbKh19NiT1nLCPNNOMWo4KJMKp269cujzfEPlsSTb
dvARfZtDMH506vt5rDu+tLPscNjDs8Ae33LrIGecx/BQK1mcWZVGOW+IwK3GxpemSHqvtY1qk83j
VdBXYGaGGpCsNjVbjePEqtTq5FMNosqjbgwfSVSXrpHPV7Mh63Na+L0H1Omx1rvbboit0ymGPZaX
levVdaNtbP7rB3uFP/fi4BAtwXq4NKaZXl+PX1VHKXOqOjWBgp7YEDKd9Rz61g43nluA/JyDq/dH
zJ8fzHJBhyHDAcSx7aM3x3DJzFnYp6NyoeN0TrVNKBx/sMC+cVd8lboJcX+hp/1Bk4victZieZpp
hv+pVzhcVhXZYt6EC3daUffVbt6/qz8XdOycKKRo0DvLfLz87y9WhDxBW6tUfdrSrF67zQgpHrf+
FrCS+cGtLSS/12OfGhVbXsqFvDdu0Dr65irSosY4tTcIQ0S7rYIFsd8Eev4V1PWUe07US3pFfjZ/
RfeOMnxm0JkbNVh9vrcb34ZQYLDllRoNa53MHvOkmUxw6/NYhd2ms6f40hiaKFvH2Jd2qXJHf581
U/GjK+bsSRtpw91MwkxIselK+hVYpqwvgEuSs95q3cemImhorYyw/G6MQrWr1rTbYSOcUA4bquXp
Y10S7w0VDJTuStgGimpeV8eZt23IboGVgQRxzOSGXimGfALf08c2MGeQC9WAVwQt0Ix8uNF9FlzX
NFZDmSaf6IY7EC9Kq3vk46+fkYKOByC3BOCBq0rIEU679Lkp8xHdIk30p0LF8TUnVP25gbl5BfAk
DRA91KT9BKZhPOQtuQPo++eZzgLlq+8xUoge653ufxOZMQGcw7uNF56cmUOeiOSqS2HTrBTNmluK
AGa482nql6s4ypvxMMd4zDzYCFjfG3PMBqjF9OFHzY95eAVGNeTXxT7u0JeZ9Keeag4/n1u6Xzj/
RttlBJeT0W9UTm7djhTL2N6mYf3V7LocGIvRDtUWvktFWoDwQwDVVozcFi+3AkZMWHqIW9OXz1ao
16c6Ts87gG/tsLZYKJ1VS9cRG0szu1i7omlJhyaqvF5pjjUcgB7O0bqj2ktGk572s0dbsFqDEy87
Dk5owVdhTgrsqsFgjQEPwPQJ/kYrQ00Xhho2sygrPAlT8jKrCelcQVMlyT0hc/qT8DMt3BHFNpwS
XYeaBGV3FXi2GdnOCiMqv4ceaxpsADOhbgdhVo5bZFIgrSLLRlzXoZ7YhVriPEo6qQJXJzb5FZEB
I+K9NO+/8DHA7Rh1OcVkutcNHONaTJhgrOyebRXQJeYf/6EDJsSLyQOtW2WEJu07U9VfmBpBrgXT
aN1muRHeAU4asWY2o/WDuLilHxpW4rpOLcJkMNBHOJ7macQ/TJTYUq/KAQ/Qo5Q3gy60eye0uHyH
8yP2yIsbDil5SXLXEwKpr+q2r5KToAd1dorLrYAjRZh8TGJ7h5HGbyEQY41LpsfSjpoKESSC35VB
F28XkSkIdkvNGTSyOojcdVDMJUBzUBZyBZRMdAcRR0W0C2LFBt01i4p2VDFaEB5rOaQe9lK2S+Ax
YryNMElx72VAA9agAHyi68vCJSIzSPoHwhkURB+hwm9qlhagt8lKdWBXfXAmBn1GUmPDyiqIarz3
XSxV2JyC9LJkSxh6UZEZNraPUJxZqTvg9s6JEMR3Ia0TCNy4EXyJ0mFDblqWrbDY1gfkOPhFCl5y
v6Eh6z/gkcZbg2vAgeRRN2DAhirT2hOzKNt733Hi9lK1wXAtR9NMkYvStlwRqRQHlAUc/0teJqjC
q2SBPLeDXjrEpEVMN0RKVAm6R4sNFJleo4MPxdGxO0T9z7a6XlirvrFVtmHBdB9BCYItT+eFO+SW
KnPOkqnUSCyiNTtBMjLY8s8xMw9QDuchqMQCyqE0/jirxCQTs3JurVgk7golbo1BPkm0bGegAqhR
H9ggwJIkgNFudGVzY9sRKQFpvWB4WlyNFsUyJAKbtOoWuUC5bLOjyOw+R10iAZ5Bt4mpecfsSzoj
ny7mTJs/W07D5BP0ZnYSxMXscKobtGfI5qDjBmEjXrXlqF3F/sjxyp7YaAOaZPpdJWbTn3eTZuZM
P0VxZVsNiDo1usNX3eiHe2nW5jlPSpqgYp34My+gvwaXrd+YUaqBZsryfvKyINeLTZEBxN84dozk
0gcxg8zdNcJ8a0J0uXE50y7BhPQSvMaKzTOb/K17F1kBLXI3hXZv9Uu4RSINJPSQJfQAx/JQ2au+
d+ZsjRMCAQcWbeuHdIbo3IrzWHoTd1ieSG0Ob0jJKb82xGM99HoxPo7ANHABhlr2WXU+E1Fcu180
WwwXkLJQmAZZji8ShZuNdYVMBzJNMnx32ForWW5bwvau9HBxXxJfyZtxIcCQGElUA28jaPBjsi3X
PhWO2bIAQmU5IYQ2/mqCp3iiIOt/Smmmoa7TR5uAWCY0r5pnRXeNnfZZGvPmEPPM+NHY3JcO1uSZ
tdLGRRqsZ12vnpFX6R2mmBB8/2AaHSAgBw3xOkKBlK16BmWxLjG7F6cNxvo7d2hsuemjXhGZRj3o
DqVY0q/5rroWp5Nh14fJCcm2BcO50arOCnfpkKFLSBEwYRvM8/RzYiAsW6EKti91rQK50GVlAKxx
1EmCsLH9daiCs5hBD4rljK0LZftYG3EjEczC3C1Rji05rX6drMQ4FE8jjZscdQTrrjfNou48VUu3
35djkp/OMdsJgwnvMhporTxJNFcnBisOuDpdz7vTEYVK4oWRBXheGIVziYc7QqVlYdqn/V9a3wRe
omrNlojOfJVbuBaS2O7vE1z7+8FscOlWWMdzb+wN7TpPswoVo2kmPxy6ZZOHxNHttk4KHRmNELh/
L7ey7poz9xyvuTiy2rKT2WNj92RxCFX3zfkw4bzdB6lrn+RV2iBkRM1uMaGl8jFEvXLRznb5OER1
QpgMMqsrkSntgcCxoKegksPvb7SSpJ+2wzznGSIVLfDDqmLCceMbnIrjBTmCAT0tdu0sCl1LwhjJ
MY1GCkqqn+qcSeZTEvQG7WsGeCTZERThws8a4AuheVsyjAd8beLcYP5hZzhxrPgEvqQHAqClBf47
ZHrhgMixA/eBjCu1NknZ6iZeeobmakxjZCNhR/V8E7ozlvvCZ2fRk1lPKY2m1Ca1ZX3XVEbsrwOl
gnhbKzv8Gum1/cNGKJN7ec/mZwUmxfwhOjVcSZqFDjym1MBOJGv7qveVwQyYIXdfkWqjO+g7eYIe
IDyZ4+YfWM5BgZX6qleBwbbIseQdTpQQqajt3GDlm24mCq+3loF/cq8tsL8Vhy9XrTLUz9HGwZAt
gSD25aHV4zpaK4uKv5iS6UnWmODWbW/J2xGX662LoT5aUcxk/ptNHyqL0kv/MqR7M2zdrGv960rW
wcC0BFSYfZb0yc60ZpzpQYMS08tV7JIKwvZ6CZzCMzTG6HRI96n7K4VX7luGvmcx6Itzx5TNpjTS
Ntyxo2dOGQZMwyth6eaFhrp/3vp4JWEY82e+mQUaMngIujPC/Mrkuez6/naWelbtY100CFWGKbtK
kVDtmGSw6cRTCdsm8G0KAb4ZCiTdhfCf/FDPYKWocFOKnDg6zAIJQKBhZp20mD4Hr4m0zPZEPFUz
kkdVultyOrVwK9LBMDamniQzG92OhMimKjGR+k2WrLOi5/WRK9Qa5y58u2BbuoLMh9xpBYqGbiZZ
a5p9eZOnffq5DPm7tglLvkCr2bT3fRhrwCgbVWUHxw+m2auJUDY8iqPyRzwVMbFzYxZROOadrG3D
QZcI2lb33GYI8i3aMAo/fYmOmAnbKbq1S2DGHdRsigIasO9bvcrQp6HZTJsNGtsp2QApCL6W0WCc
0z6ev43OmHwRbW6dOmkXwnAyh+nazYClYklrup09JnB5jXKu2P5M/bSzKZv6J1bf3PZF7O4src4M
L0rYbO2I/yHvka2XdT7ycK46FUfxSRlJ54z1VvyUNiq22ABkO/ZCcZ+hoKO5UVyXc93f5iLQ7RXH
6Rm505C0D5ko+nvIDNN1xqBKiRvDUbzSxo5AW7fKW/uE6RV8bDMZeuKRs1gdaMMQYO1Sbubtk6kD
b3EU4486bRkOoWjG8zngZjZl0/T3VtAHpF0TKvhjJNqSET3CEyirCamuC/T2BiVqgTazmZILOtLp
syKxcli7qLLuClP24UaLDMRkARQwcq2RcQ9rrUQ7dlITwwQGGE5MCEqvdmsYfxU2G3zKFcVEBNk2
CMexFp6Gwy9DjKFPZ0IXHSMKJTQpbZi4Azh+fraWVRw8UdJSvcfaa2O0aLXxzq7jTgBG0P1nyK8m
9rwJn2jOfHS/NCUuwnaaoj1vgewqYpWCDSCw8Yu7AJeatMkunYA4F6+eRTicWSR23/gBJ2BiqJxx
Ia/29vmcYJiETOs0g9dXk+BQ0gUPYd3opJOTvoCML0TQsWrEIkV3QQx7GFBj8CBmpn3qTDG3qyrg
VLPmkDM8Y7DTum09YUv3EISQQVXlrrrP+TPn01A11w04zE+pz6MhFC8haBsRnXvXdEwSEAZaRSzP
WODmLu0wQ3wcdNodeqWpYqmm4b0dLD17BvKn3YKhJXp97lQEDxIEP/8kmUbLJhS4i+fKIB6RCqdz
6qmYvdomG4au32qZzDGO06Hd1rJjx4xCkECLjF3psucTbLObPJT9eV1KAsHsgqQyr+1C95sw67zZ
UHspoa8hbcS7FLhIYisnAkWq1+UFwAzCrscu4kwJJWq6Rz6MCSdtR6fYDgWZrfjN63prgOv7/LNg
81fGk/9PhXKCVui/uit/uAHPv//4HnxvHr/Xr8Ryy9/0Sywn9X+EMkxw6rQ3fjoB/0crJ6x/DAcS
qBJEuVLEW4RZv7VyGi4V/lpGDdVptGxwtv4lltNMDIS0aFFRcXZ0FozK36jlXhcQHbqp1E6Wn0AX
26T0fFTtd0q/cwgOp/odpuN+dkgCEEH7kfztdYEZCJdhLp8APxq94HLPrwt6xGzoxsgGyOtldQj1
6nPf9V87OW44C7MvEc30QV3v+La4FDsoF++XiaKQVtfrC+L2Y6IKRmLgmekvw4nUW5d93Adtoz+u
giMTRrhNaZS3S0P29VUguZH6hxWfqgpZvfTHzZ1oLPGBiuh1V4CHZ1IfJ25UOniZ8JMeVShRmjmp
wcfPLm4U3rzsaLMAcmx0FjnNLf3Vx26EFfBiGL/RJHxdFl0uarooOLk/QWSGJZZbf1GCnWAcQUHX
Gk/YVbA2OrvdQn7VNlIzp7MCMff6/eu9Lvku1yNUFeEXTQB4AOaxSlFNk+47NkFrmqXuFC30NZcj
JS/A2fT+lf58aRbyUzRQKDhQh6qjO/OnGpJwPLZkF4bjKUelxEO5k/4HVzGlYdIMoLVCo/z18+vh
ERFxDZcwrAjrO2W/52sMxqoZP7jQH58W4bbwUChh87LQzh6NdKD1fTCHbgsgn6UWx+Li/iwgwfiR
taVYZz5j88xO3n+Gb7wtCcyb2D5J6Vxay//+YnToNGnnghKw1xL+ubGXnNQa8t42r+BSv3+p49fl
0qOjOk9r1oTSgI716FKutLuBoyUZHEG8K/CrcgDzsw+ucvQUGXzMUIx1FMhw2RB5vL5KTXpd4fRz
4iXADjl9iJ2PCB++/QaP6d7Fe//Bazv6vpYLoqLCeULv33b+6Klgu8nJTAMtqnfTwQrx2bjwgk6x
rZHKAJrlgxf21uUWrzmjkY+Lc/Lr+6sAozlVZ7Apsm0ORrqT57Anwio99CkEJ69Ddph/8EyP3hy3
CNWD4YFrnXIQWcevrwnJIW4wqsC8G2xtTzHnBkt289c3ZvIAlSF4iNL948WFRlABxseMriBF7AOQ
iOShtDG0iMrYgHqrP3hvb93UMj2hbKbDxwL9+qaEs0z6GSwbPvpo26ky3UCT0f6Du0KiatPcQ2qP
KuH1VXIrjaaS8qQ3JsA8fMw266ImBKNoQQ7pbWJs/uojW14V6xhDkfdFeNPxXdFj6fAvMfxnP4s9
pk5KDwYxEn97FV4Rmwz+WHYDztGzI9setOpkJ7CLI6gZPZKTpGuK7ftXOZqbuBfGGhsOAAfoSZQ6
ukpru01ERQN/Zo2B0uT/3RDAG69ay/I/uKG3LoUe3KR1SAge9bPXr6k1yZydB5V645zaZFmK8aYx
YPy75hR/INp561I8OeUsXxOt+qMPuJv7Li1JLfZo3dySF0uIAmVqrPpQcd9/fn+OcEtBqKAhiiqH
hfnopnzdaKMuCDPWx0AlYAe6xb9ZqP/ghpjbJauIRNL3U6T0YgkJrUINLQkroCu1BgQ7aLILE/9r
cKHnbvmBCuute6KdjEyWoUEW2NFUNFAmcjgtZ56eNvqKr6s/1/FCfdD9f+MqJMyhCV1EaCBDj77a
TNMHOfGJegPUqA348XsxpeqD4f3mRZC5sYtmpAt5tFJFPd1m3+Ai2hLzG+W1uAzaajh/fxC8Mdwc
+8VVzNcj2ywDqGJZnXmE3YcnTgl+eG4r+iTmoG7+9lKCTQTVAvTTjLhj9Z4EtDZVvZV4kmJwsmIp
pLRsyvhr6nTaB2/oz9uiA84Eh6rW5tBlHb0hF3yOOQjKOI6MCblRKj9rhyD6zlnidwrpv7Ua/Pme
yFRb1ibzJ8zlJ4XlxfgefOC1E5FAXsG8upH1pNH+oRT7/sNbBu7/k88wE7C/RKaFKhZjCsqdo9GQ
x2pIUQZRug/KoD83u6K4SxGCt4eeYmvpJaaGV/Fvr8khBLn54iZAMmcdyQcpX2VLKkPqlYYFPCTR
F26flOsUT5UnSJX5YB9hLG/l9U2iy0CtBXIAqRAqpdeDcamVG9jeqZF1rt946v+yd2a7cWPZtv2V
i3pngX0D3HMfSEaEItT3sl8I2ZbZbnab/dffQaUL5Qi7rJPn+QAFZCWcFsVuc+215hzTwOe6s70a
fnLnze6TMtpevrYM+5aQvU7OG1T+6idd1vKFIR8WW8K2Yh1Ti07L3vaS/tokP1zBGp1Pxc6sU6ls
exOJ72Ia8QfugF8fOVQzFMvr1hd72+q7+7lUbjNJ+rnB5whaDoHmxTJIQtqbJfqCwbewPngefnc0
mz22hkiayks7WehkW9Dvo+0NDcfp5q3AfvLYmk0H7wWERvLB0X59+lYhHUw7FHUYeE/LBj1Ks5Ts
1IK7jgGd1C4bfdVQ5NBep3JG3VFX7e2fH77163PyLGiQixAiUYXxzBvHl1ONbeRGOTN1yBmomu23
eVFFkKvJyltlFGaO938+4O/OEe0T7cw1xJO93PEBe9r/kkxAVsIRe3gfG8/elF42Bbk3EM3/nuR/
fZ/fnVjULZBLHFbD46MZxWA4SmuKIGavgkmvk/UDsbT5PoOU8IHQ8zfPCuoZ7FC8PozOTo/l1sxn
5rFgaOjKaQOXQDkXQ5wdCiGXzZ8v4m/uGiGs60743dS2tsd+fglKmBy2G0lSbrya5PQmdx51F4ga
8VgMPcySSFAsHB98w369c2i6UBwZ6wu4vnvHB2Va3C9rgH0w2lJeykVEG0sdNSItMmK68Ylt/+5J
wptYi/Z1Y0xk1cmbrugkXSUuJVoPtW7nDsQm+X3a9hdFMqoH4t+nG0VvrPDPR/31LmIVVEFPYe/i
/5yqpyWYocphwhm0I9QlsLRofIisoe2LCOrPh3K5YMfvHusX4DBCcT1dp5F9fEGZCTm4aWu8+3rZ
D8w7TXHTeK1KOD0s8qdiyYv7XKKs9dO5B+vy56P/+gzRbuB5xe753iU6qUuLlG9hCkqQuXbbXa4h
PQFSkCT34a5kV4pVZA8EClof1fi/fMdNGlJoAXj/8Tqx8hyfdM5QYi4reF+1J7z9xETjwjMS94NL
+7ujsIaaQOGIOXVOl7VlWPRZbVL254iNQydvWwKz3B8p0v+xJvnlWVl91+pqmF0l0HxLj8+l66Z2
0MC6BVo7Y5alIENy1HG7knH54GX47aHoqbBXtD38D+vL+VP5Uyx92wmrF5zQaJ+hWZxCU53FBtDl
D1Thfzyr31w7ekPENbOWsbxY65//dCihpUSvMAYP8FeuU2lWmzBqwZ998AD+9ji4t9fHn57XaRmC
yKHPRLmwMZIgz3zEAMVn2yUqJ/ybD/p6l2id8DVgVabKOj6fWJkgxcS46jxwy7UvXfi0TPYY7+WT
puynStHlttOJofrzcX97fqx7toV9c/UgHx83NzIrs8tZBOhGmkMLsPeV4D+Q3f+Tw+DhYtNnejyI
x4eJ8Ra0jj2KgA1ID9e3TiG7KLTDdn8+zok/iavHdcR6y8tE5DYem9PzcXKgNQv3y2zRyc3Ik+IH
NJ5I86xijwWXmTHNm3LUfbdx+50DnfCDl+B3V/Sn3+DUaEM4sHR6m3yFsVfsIXB7u3zuzcW6+/OZ
fnSYk3UZu/g0S16uAOvldCk895HkmOGDltTvD7IuH+il1+r/+LbppFVCJ1lrLYbY7dZVCT8kfMlT
P7ht6xp09JF5v2tgaKnt6FOefmTKNh3yvtEBvWTI0UZz0u7A2Y90paj4TL9ymgh4YPnRJuO3p4cJ
iEWRao+O8/Hpzb1VeWrFYVHnksuQLNnyXMS98UH5+rtl0UDXTp3HcMU89Qrbw6zQsaS+I1uY7IVq
Nrez09FmMUcy0P72R4WXWVthApwPb4NxfE562pukcHBOSj3C9aoS0l2NtCVa9e8+fxyHIpJNPHZA
vpPHx7GMGvddxYJlIBonEGYw4501tekH9dyv146dO5xolTURt9bpTsohFrjWTfRahpyRES5yDocE
QaOrQR/68xmtD/PxQ0hJpfP0MUGki2ieXLlixmxms5UMEhzm26xSml2NeuqaGKjqDO+T/KA/deKB
Y61y2L3jG8Hmy5YazOvxJcys2pp1pZ8C3JJ5dl0XaI1eC7YLgH4Ipe1I3KnV59LpsJHktVPoT1AB
e2dPzaDU938++V+uswNInnYMng+Laut01WpLPYNZOExB7jTKNnVUsVNpZtwmBglnfz4Uj8nJlXZ5
3Ux2joy/+a4itjo+8agpywhyoROAnVZYKWdCe71rDLWmfCFlWYWUnLtj09v+QtgZqU3sfJfluh0S
t9uZfDqyoKAN+9DkU56+ZrNsAUWhv0YxslTWVcFO6w62um0d8kmFRNbWozYRM+jgACUYyz6fGhBM
fgM7bgr0dmriR4Xv0/t0JB0JKBwWyj1jo3fmAK/ZnCr4GITulCq3xpv0fryCvV63d5E3mV2GVoNo
4SehFt6ZFIk5AdcigwqptVf0NoJnXtZxxf85qYtPupoNJEQpXCXjS6TPAnTAbFNk3M5g0By02jHZ
CSBRXWjuBpAvR4pzdIU8BH2n2RmA+CI2jEuZZhE6vgVCbL9pDHSnF8B00dpsPK8VUwqEi0Q9PGTZ
0mffSFeMpgOYkwLKK0rO6avh4h6mwwctj7SUchqQMMdyJKuhVBeRPRuTkZiNP6XExtxBy/G8fRuR
pHJT9aPnbBsAFnLfcYP1oMNyr23s2pxRrscEZRNrUQFY3MHosr2rfClmsh3kMNUXwNCa+RpmYgHt
MBa6hEjZodBy58qwQi3V1MMQr6J7ZQKc+tbo0fyWVb2iXxj9KLDmJKntHBoHkc2lbeZZu0ciA8M4
jisSPdKMRvALaMTcClgGbRc6WxR/I7FFdwkdAbmn+lljlvG5MU5xSpCEUybps4JDhPwwFuXKH0yz
nb+Ws8FM3zc0UBKfedvyKIwaq4zuo6hw7YNmAYzfylyfyDOctDTboIJt7dcJGHlR0gJJBeCrudNx
C+alJJA9T9pJvYuTDnW4qbTSvi5znRgGgfqN8xlL73uLAfANG4sccSnYIj4zejUpKAhrpIVk8EXm
Nq5U5VqyISUTR47p9GD0KwCrkCbBAjpBCO1bk0bqJ8NIoOoVNr8bokvCuRG3pmWzbUlDv1DJ9Ml9
2nnq8tzicu98FPk9MJJohKisIepe4+Jz8pBavRC+hkXA9CVJq03Y02Ts0fXGVUzWbanybC+5Y4SJ
OhlftQHikW95i1IG0I0UEHbelK0wuCq7ll2mfVV1madhNcyLsRtzBXFoVLrt3lL7UaIiI/gjQEhX
mUEuS8sORVE31rasVf0tzowuC10k/cNuYSOOMg8M2biNEPN9cjJhmJfx7HLgmfzbNfEtwvyCE2Wu
Nii4tYd6RCMYVmbljQentthztUle5wfSoVTSdMcy/jpWbFM2ulgV1aVmd9gzMqt7TCmGe5COysiO
N7epgmgAN/eyrNT50sFk0AXNmGBmREPfkffeDo2TX9WVihwT7woSyUK4iRoOyiCiy6RGGR/EkNTk
IWv62AzIzDYelhx9/fOS2kTl4qnKZsRhJfP1rNPMRxb+5LnGQnbH2q3nKOptO3tElFuy3LhQDM9G
1kxoj2b3yRpEO53TNMg+eQMGtPNZHWFRRrKxySgmbFtBOZqLN1WPtMdkYFCNFNkk98OK9UHZ0UTH
OjTC/rM/E09JqCS6OE0+C+wad2qrdNcaiR+k3So4G85Zh4j4W6yeYCtRr8hUhOlLAE6hua+7IS8C
MtDd78McedV+Jl2w2XlZr6cXdaKpn0jrtuIdJqxC2aEMgtOIGJa8QpcU4b2AiNuHXZkhbkuoGN2t
lmL+vIjL0dMO+GSsZ7Lape0rvam/ZCobdowy6O8bXvbJTQ9zrLrnOKHEclH3SVmG0iIYceOOsVEF
NgLtIfCieQ0dHCtp3CDtTLQwb6QYfEJ9THcjXLR7XyLG+c2lFJWDCaZPBmPDWoJqFfTzPAVSyZbb
YqGl9rlVpfrZRQCbPyJ5yrXzQmKFOJvNhCUfg6GBjrHXOj3Q+lzJiWdBxL0VroRK6c+ENmthrKSE
pUljEvFLoU35l3po9Ge7qNxoa2qKQAxhFBprQ8o3oN0AgxhIaV+MuLmLFHSXD0VutN4zesA03jnY
PVi7K7YivqgM/Q4bqmriiovM7FyLYOr57IogCqrqGGWhgwQ7CVs376OwbKusvI5LIlCfcWgRaZZ7
hbtcODGyscekq6sIu2DNVzInIVeEOWNClwcxwz/sJe1IUtOAdWZHgmTnflKQ/tokfg/9gVD4iRT7
hZu38chrkBtkOXnke1415zAzwf99b5n2z+yZBvE6Jo7z1sB/aL9O+aitAU5ICTapUuWajze1oUio
hW09sWwUBubEiGyEW1YrKc8qYcTTAbCxagQpBj70q/3UqRNc4KKNnvXGbtJ7xe1VjYfdtecwJc+l
hR+Wx8NdDuY7uRd11Jk4qzT8U7gyelNs3MEpxYOrYrHBqQfthqdkwRV22SbjmB8kXrviLI5ND2Hd
4hJ45KfsZ9rnUgFAhTyUJA38hPliaMPnjkAQ+Wp1sYzv0qEW8quBXppXKI0SguAFacVmFQ187FWP
FLgU2QYI50wj+WG2B2XNbGJZ3kXwWAkwnGyXKxyUFdGpT1RGDY9xrZSDczbZhWY+EJCnatetoJf4
bPe5jO8nrnQPa6wZC2wfS6NtGS8mwy6LZyMJXKMvnkeYCfPdPBilEnL6Gdke+CdICM1ns99bqd6o
e1Uh2CKoyh6fujY7xsGSSFtf6mShJ6drGWleILKW80xdRvcMKT/N80nzyibI5IAXiUVCHc7aeSA3
TnNTrb6WczuyBNUj9zyQZseL6SdqXyqfhciVcaclkCK3CnED1oUJCMbZYicutMtcS8spmIDz2H4z
AGveIkNB0y3iRZ9u8Hfk+tNgG8pV0/YVoCrGud3X2lOH8cqM54pui5ObmrxPdPQjvpCj3m07tPra
jQMl0N2pnem9Kh1kXvhS40iCgV17MI2nHp31hs8THVFFySpTASZvzyow4DFx1dc6nkflhcS4lE/p
LObH92L6f0W4/6BI/2lf8YsI95aMjvZIf7v+9z/0t/o/GcVTVWPudpkcrXKGv1iVKHNRU9IwX/nx
aCvXtI0f+lvdRpqLgoQ5MQGrBGXyl36wKnUTPS8qAvBmDE0czXX/5+pbNj3r4MxD6cO0zuU4+vHu
Byu9Mmp1JEOJ2e1Sc0R2SFX9g57DcWtj3VmtA0gNLg7wNw2h2/FBepZUhSgQ4p/gTiI+J4Gbwjva
/3TJb/7aHP9MlTneMv91lFWnx8XkEHRjj4+SuVKp6Ky0MFMi9Xyy04cEL882HZRiS6mqfdCOWn/c
v3foPw4H94BLB4qUWeDx4aIpVlDLTi1G4fy1d+RqYPXqcHFnjRxCa4SyP6cf7NKP96r/OibaIo0u
s2Nz648azVUXqXNtMO6OsNlcZE3s7bu8ndkbGisLGvMgwSpnIBTmPdTjj9rPx9vyv46Ovs0F9bAq
C6yTnsQwa3kkCo7uNYaDnWkQ4VADh2cjHH9wor8eSsOl+K5eAHnF03N8omkc9ZDN3T6MGzS40Hvr
beNBBLKwe4R/fmy0d+bi8Z0kboGGIo8gkw9GLccHA+YbSRRbZcjoGoNUQ2zpIdXJ4U410g02AOTa
z3QbCbBPGzR3weyyxysYLXwuGtAag5WMGS7hzLps5iF6QuieVGE75+l3t8B6OpWl8zJhUoYdNKlb
ANuMr9yJqBRDhSBSRQJWA0adFyI342dziIbPipakD9GqAAwsSIIEHERdp4Y6e6sokFGiWxt29nDO
XZrZgdBM9SJx+VoH9hJ1F2KMbOxgPcmsvpYpyxPNfu1rtLS9uRm8dN3OZ/pE5mOie9+nKvWUwAby
QI5nI+MO879N1HOmOUE9eO6llxnxa9Rjp+2kHn13qpjkAaRg5bexrxttP2aS0Bo8seIxTXCbhK5W
kmTb9stjivXqAQ+l+UjT28BzHhFfH3QO6ZV+rOGgz1ySrdgqamkorDHTzipDZFfYaMh9FpmjYSrr
kqLcxLYSE/DoDoRXl5E1Uf/ycSV/WEryAzobtw9JhLL31UFNX4lO7tUwoiZvfAvl53nvuaINSZxb
3fZl/KYSiXk55Ox5dmrbJC+qlaUP6piyTTVay35YOmPswz5zim94WyAcrBOmyxHc3JWezcumc1Sc
sjjzGScvSXLddp56AHxm9myn1+RLsCsTOzSLJDJmv4vC1sDoxu0wUxcGc6VZSzC0c9hbhnKG89++
0gwpJ19gzv3miULepqqa1jS9kqzwq6JtLpWEBE4/Lpa1NVwv2VPU16vWoe4ib4O6DOMopX76Wtdk
Mvqimazz3OjaaAuArVVpatXTtS4HR24GjepRTQFwnLGZqcI4ahzSIWbCizuo199mkWGlJdWLEBr0
ujO09tGevhNIUD3B1ptfiboenhW1JWKgJLVc91mTZRNMWm2/uFajzz5MOApAoJD6s1MzuKQ9W4ht
WnX2fqhbdxcn6fCldzvjrlVrSQrmMnzvOgnWbtSkGYL3Vm/1XpPlxZ9f9XepxPGbjveJBRtHBtNH
BIbHb3pNWqnRmTNOiWah6PN8dmq70XssY933eqyXbCSkxeWg29eX93XzdTTOV4lg411Z3sUkrsk7
Dmfj0o2gfaJFU7aTLHbvv+X/VlH/QNv70w37pYo6q8pvffsqjwqp9a/8oH67+JVWnSsNav6BupE6
4wf12/X+icgCo9IaqEO6+wrs+Rf226H+Wqf2wJCYzr4LtH+UUpr+T2RRsK5W6BQDEX7g38F+Hxcg
PFLYZMD7eNQeqyjudDyAIKMvkty2t9M8zhtjrjFAl9ZqSr41FGnSApvCPrJV36L/VzbPEbiDw0Lf
cT9MSrshdipcSmFsmSff/XQdf1MavSPT/v3g86sZmLmIXoYPa/PZONVJpc66hTCHeEdKRfSpwHZJ
lqDI4zKoDSPfQcCLp41jSbF3qkUtLurJw9FrW0SkqJEy3y+owenr9vKBKBZJw6viPTUVZhG1Ni43
UBG0C0bSSXoDjqJjZNxGZJMuldC/0CFQu7CvougNRYeHLJW9foRqL4IrSn/zgyrwXUJwcqroz0y2
f4gEkUydlA4yaUGvk2a+TVTFfphIrqAzF02kPjSac2anfcp3XVn2rpIrO7ya6ScED0SBQTly6U+U
TnqpdHp2nUaWtiNjwP2GNAN/Qlxv/nxTTpGn600hV3Z1Ybz/41Q6mbiNPqhemuxILphuMuGIR9fy
Nm3CYwH4dbzmG+E+Ai5ot/iGTRJ1a3efLaAg8opIvCDq9WnfRVV6bhOrvf3gt1vnHkfXkSqaupb4
JwaBoBFPriPGT5vMSbI5a1yp91XXTKHNkhqMrOVnIs2HJ3XOr01KoINkL3NhyVH7YL1GoPXrL4HS
h8EhZm/G6Kfal1JWzKza2Ng6JBIVl+UUx8YhFm69gbfyEmdmzWpczIEssjZMCBwPXLXKfScmmRoS
QN6W2nneLPpGYiG+UCw++M2IE37g4yVjHNmjLGvLr5T5jHzQfGuXln5jpNa4m0wqvTr7zDxHC1ra
sU+VBVwZ4FT+RFsgJRh7AKqhm0GrjA+JndSXwKAZo876Mvg2wU8PiTESxGTTzCx3A/L1zIq1JCxy
HWAqJktaf8NQhnbUJ48wZApqEfUihcPlklZjLluvNDWKiPcIPCI8FWYCncpXy3Kf+ygl4SkjeJdf
wzJTvxjw8XuDuvG07MFx8gnyhKFrfq6YX0dbFJ9dLW/OUgA69KpXU7YdUxy1y+TwLjcFIK8CD4tf
M218o4DRgkZjapEWXN+RKgIuTbZGxXpN+qRm3exHsT2eLZNoPnt2a14pRNeex7U77zq9jzZ11Kb7
xKKDpJiNfMVaHWT0kC9cutLMagZx6HO98jMD4FNlFS04supqKnN4GRPpdSU9u11lF/adZmUirAel
3tBnSnbJrJUXyHOTN68r8o3uNsNeY/poWGQJU5W8lLqBMICWyA5T0/LiELK9Eah3rwtUYmE6DsAt
Ful5n7sx+uS64w2ZYEMTDBRiD0DFmE+5wwMyy7oIE3f2HrKRlnFc1FlyPrHbuzIIF4BJoGm+o+M1
H5SFIcOcc+1nJBBXsZ5IAn0I37u353oIZ1r3O4tx926auvtZ1NWWiWbEFCOmMrVNKJ+xR3x0ksF4
KrS5Z2tB2EkhKmXjpdzESa+SbaNNGo4zmb5pkqasp6K6r0Z3zcYiDrEaP5HxprwpCf51AeXixjII
b060kpB3LjL2dlzcmR3tTNP7SlzapokmZGQFcT3R3H3RGoJyJq/Gr+cYCjAEPagy+CUWe1joH11D
WnZJjcaDJOSknyPCuAV4dVtElrzJpRuarc1uiEYiSZI13WHioL+hS72xACARkpJcgZUZtySJu2/K
4nxVBiAOA1QHYhZda5utuKbeA7av6mkb6FWXwnqONEaTUj+HR5t8N9pZwiXApk+DPdE/jQtj0Ioc
3a0WITJJlwJcY7W0WpjQPNu3Ywvzpvbe+FQzg7ViosT6aLyu53zZ5lnaPcxgTf0YZtRNY1ibcl40
Qt8IdKtbS1TMQmfjwmpauDtWmaobvhrTZ0Go0BdDNOY+GxL7RWGQ/LkuGcrNHi5YsL/0dvsihwKX
xrC+LbncVbq3XE2aK3YF+vlrtym/zvX8HEs5+6x31oWstfgMo1e0VerKfGrBjNwnSXRYomI5VEJE
t/nkLBedINCpAkGjLdBBs2i22V9oenaWe2uepJW5eP7rKum/A4lKPyMlVFw/KnRxXcRTfIa929kW
eAzAf2T7GTpPqGFG2mHNh0Ens6l+7svM2Gdi5HUrzENfzP13FS4LMWK09q2lLZdNFRHe7Md2nt14
qJEDFDovWT1ftIzp9olkGXONqPHpdTWHxBbDRuRGfj7T6Lxyl9h+ho3hkJo8TuV5Fbnm1jXTTyRE
k9ClJHcEXjf0PePibBno0PtiLA+a05ihQ9L9w8geg6q8RoWjd1XI2E5uGatRQqlTBMNGm5I6tOL0
Ok56Y1s56XOFJiUNNQWdO5iJfrnNTAm8Lh4IdjNLrd1lC7l5TFEg5xkyJZDFLQOeCRE44D1iX4kL
28+64rZJpQgbwuz3oAqzFzao6aOal+r3Ol7GS08XX/LFS88dy6v3ZqQAmckK8B2xp++1MfvuMZrr
IaP5mte/LO8VFSaJcpsI0TAhJAYVQLTjV0btXDaOBgmpHaLrzBa3Yume4AuCytHsez5TycEwJm0z
tv20Lzxvq8JHO9jteJHZEqmCZWzG2biqU4/WExPSIE/bdu/Uog8ns9HO8nRxzoFeHaIBLD2uWT9d
NQCVPXYTe9VOuR3I3CLQbY4C8hKmUIUvuI2y6AuRgA4cE5LQyHpinjDHOHyH+rlt4upVa5r6MdUz
TEAm+VCeMax2OpPYagew4lIw3SltEwiFmRhn9upgTajQ4XQMyd5MGufW7NwkTEAdbaHfzb4ueuEX
Ln6ingY/uDeT55sv33DG9CA/r6j4HmevvM8SMlwmXbkEIvPYZ9oUaHN00wxDzXy1yL6jCu4vS9MW
l1nkpGfuZCHZ7SJCroYpJX5RpiBOYnQTzYCzvK1JlS2ZoPmDVqo3U4atY5MriqhChgrxQiZWnTl7
SawWseJxx/IFZQDnmxtPg3sBLLlvt1ihpHuOcqyEDOPGtF+aYVbNTY5yUtt1ED1UAduQ2dD9DGkD
W2AaESSLWrpBnkDstu5b0J8A/oHGL3Z9bYivUJLU4rIZstE5t4XRMK5z6Xh8E4aT1WFqNaoagAh1
qjPsai1RlJPo8vu6dMSFBsCH9ckra9xzVtdddY5R2Wc4VdfGCiK0eK+qU2Nv1/nCeNuXc1P7Sjpx
brUjjfPF07RLzRzj7307eymjtGS81yvqqysec9ImAbbt5JSUFxZw1CtHTFwPMhC4QrQ4DLIs42y4
gB6hixBdsXwmK1x77Ns635nDUFzVpcuiO1tK6KTCe1XzzoAlUxmbEhKk9JNhoRUDsTJhwGz1PTdO
pTHl5DbysT4xNz3uSt0fCNytg9Zwpl30np2oqMNkhK1Okh0Z9TJukZw56Dy7rssemagUyo0wexNm
ih3f9Ema05EZGaWNnnpOy8i4XH1OFwWwnU9OCs1m0+lOXocDgpN5kyQpa5OHneYynmqyM6Oujg4K
DKpDrjuNGtqmLPd1aY/3xkA+KiBP+Gi6OpBBlGr6WWv28xeuAHVaX4JZNYYMVhxhhwe6IdRmixip
niaN9MBy+FJLPT30i6Lhm4nS9EbXI+O5qlXjM7U2CLJyWL4AKlg2kROX5KAplfNmlF3iBE4qTUKP
x/s28iT7rvJJNC0hzF76nHLd4G5NoGuyq1yxnuWSgL4xDQrWYUgCVMHTRs/lHcNc46Iq5+5iGZ0l
IMR09LtSRVqH3KC8A44A8IhANLdmEwsV6KyOhijQmrgIM6WAtF9aERmhXWVlB5F0QI9NhzHqRV0A
y7GiKOlI4+415TIh6li/TRcPhcoCR+3b6NFEIybG/obKoTlX3aEPS40047bWi5eEjltlg0ebkC8F
qWXjTalshVzMuDnQrWR9x0FzrQxZuqdudaAe1iOYq2XuGQm207CzCXBDdlObRIcuy0zCna6Xr+M4
yi+uJ+eXxCzsvek08kLSWCdTMvs05YM8kC6gg+Cp6ipIZZt8ttOKDfDS5nGoLp3+StKc2M96Q74N
neYzIiYf46a1HuErLtuxjy+B0tYvIPeSs3KiWght6LCM8BI7Yh9dqI+ly7IWSDsZuyBt7WzxSzuZ
Mp8A8eybqMWNWijZFe+vuKwn8BEBwuI59mv6GiGyNfJ7ltiitrHd7yL30KuM3WGoh53Ic0Byk5pk
G6+djMucEnmTWE133WhCbLgSVhGaNCtiXN4FzokJ0Nm3FKeHXwuTuECoosKoFM/P3XL87BVCDVW3
uzUIyY79MneHUM3K6Dk3TZRwCkCwnWXy0jhTL64JET4rdch2hcMnNXGa1sfIEPnuwIiT/qm4cElY
mjxXCRsj1nAFeIpv1spbQSLrdS6zPd9dVrmo7L6nk0bft3bIXD3rbbNzQiQgNpr7sqvOOlPGWHgK
BBmBM+fNLta6RWL5r+Ul1/x7CQUXIdBsnRmwXEH/KZtWMQHPCcw50kj2iuV1t54qbscOnFKeu8+g
dyEiS6b8itG+MhoffSXj/bKGOnogZPA2z3LtchJO+ejqZCDS7MnnlzjlrfQLwkP9vvHE1i6K6Qsr
yrIbmBD18wgZViH2kT1WHWQ1ajfPZo8qe5coSBbgEE3/3IdG7NI4QlLGw29YFF6I6zwvoYdEtROk
gGTpxRL6aTWUnBTfw0VVieSMki4/JzVW9ZtuGh9w2u+Lqbtotaa4nwnT89FQzZuottnMZW1VPtZL
tWLnHNimWSIt2y9MxbjvUDI+jwJys1+aKmPzqdXb8wQBna83rOberFlXU2aCBCsmYyN1I/7EFycJ
vYyImLaeum1FiHJoVrbzqvbtE1R558rOo+yLIDL+HDLtuLGATFCygkwosntTcfNPUTI01k4tsnjv
tUYGJFrK52Ryxy0TgfiJwlY5ByiqXdRiGF/7RbbXy9zIUDXQKq2/WZ7s6y41zI2EXwCBs9K/qmM8
JMy6a3crWuYEsAvInIc1oUEkVXVCnDWi9zI9e3tvn/ytJu5DJfjf/13/zlcAzm2Kou69v/jvf/vv
Iat2b9XVq3iTpz/q6CfL//f+x/FbtTZWj/5lU3ZpN9/2b+189yahT/yry7n+l//dP/w/b+8/5WGu
3/7rH1+rvuzWnxanVflzvxbPw099pl9avA99mcr09Ze/8VeHF+gUVkAP+zpKXFq9Kznhrwav8096
bLCoaDBh83xPevnR3jX4I1gLSIUdsiD/Gq//aO8a6j9hCK3dq5XkTmNY/zvt3ZPZK3Nr+BQQN+iH
YcGhH3U8O4Cvt0xYHBAVaiqTv2xMDoQhe2ES9cP9qFD4z/RTEGio47mGqPKvqcB/9Bit7bZ/t+Mc
Dk/Dm/2Ti5MJ5s1plrs5Gx3uLFJRid/Trqpy6b+kMpruSYduP2j9/XKo1ZFJm9jCZ8fnQz1xcwgl
Mic5QmMhdr14mDrymKoCMVajFd4HZ/XLRYWaslqZmCpjsP5lzmu05dS2EzhqFa2O32kKfa3cG4Tl
I6mptkiBigd7cAXMzTjx3uQoAbL+9AD+pjd+EsbBlV2ndzxzgCbe+/YnpythTYzqut1foiGrzlib
EhlYUPmt0F1Skx1mU7fbdq6Xg3Tm4pMVYxD34QXUTwZE14wkCGf5Zo+N1Dfl2NYfkYFO1BP8fu8d
2HepxpqVs17Dn9xl6Qx8a7GxFpfOIi9rJRuoOhvxwcT9PdLg6AHDOcqBVju1vkavnEzBmz6rvUbD
zZgrZQo12oVzDqR5qbgYra5+ctAoX4tekXlglmJcdio9x9gfHWF+w6PQJrdpqye3TcNeLWiagR6W
G6dtEbKZU+8zSSUe9PzolJhjmBRwXeUVGrDO8MFwKO2uzWfd2M4JdbHfUJZ8/fNtPu4kO/pqoWTg
CnxhhaUA+zq+igCCxMxLJny9z+nz5qq7bXjdfLCq40Z2yXjz5+O9+wt/vp4ccOWKEIjHAREWnBww
Rl06uiQskCiv7iiych+3XThEfaiTuOpG7X3lWruskT7JdZ9G1T6oLoJH6qfSLi/j9SJKZfjgYWcB
PVpF3n8pHDkQ3VgxXefkJjuWolrKMEPibK30vmYl2whE7URwu+eTSe+vaOhg/vlKnD6/oAexy3DI
9Q3nbT95v5YhoW1vAu31crfaJxBmt2UBhvzvH8WB5sKzCzaO2cXx/e3pMMlMR1vZIE0IjJHWeGRL
+4Pr97tz4StgcmMJISX48fgo82T+f/bOpTtOZGvT/6XnnAUE10FPgMxUSqm7ZFmesGxL5g4RBPdf
30+6ztft0qmv3DXstXpYJdsoSYjYsff7Pq+XTu35KlOdHS2kB0mHJ/nmH38W9riAfQ0EDv25D4+O
ConCWXrmGFWhvjaOmL9YqnfefnMR+3xL/vSE+oAd8UCeuUFMKz9mxSyWpztrcr+TQ8Zib+azWzEf
Y8r07llwIdD2ZC/MBWvzInMcw2ZysYETzwgapFwnpGO+GQfR2TduUUCdJa3K725E4w76QnvlCoJh
Gzp1HBwYxDH5ozQX7AWdTYTOonbvm2kB/mUzZBKnzM74uyhWVnmZpy6UCrGaFiIJDTfjAn58WyEF
Ru5LJGDLIExBtKXBJEH6Mz0pL/ADhuFBtQVtKMwhvorWBu1F0sNA/Ta4FnV0P8wt0OemLzNeLDln
t3LKCCpY+6V+QTW1+hxXfUPjlW/G7WEUajOf0y7PbATh/bDtOFr038PFMLJ93zcw980Bo8wF9FUB
LqbokfS3CNyhsPp2o5KhsyUpdJNem72SbpAdVo6LLyajxiYZOeEOe0iq7m1Lp9nEDhQE42W6yWlL
qtbtENTUOl2vOb+cG0RkoK2JWxARljj0xp8Cj3ZFNLg5MGpjRZYckUCPNUkhLFIHexgJvE87Og50
mgkOjDsLjc6OyR2APqSu5MRY2uz32VZ34ohJlvtTaZeZaOWTl2GSPvOlW5uu2kk6e+QHVq6h9hy/
8ibJ5PkOunVTDwxl3Ox+ACLXRAV79s1KC39hTNUvGUdsbAV8GSs9PKyM0+uyyuq9J7VG7+gOVeGu
47d/7qeeh6B2nAeLKGjjln+M6Bpmw1iV+gpy8sGWi1x3RZVuL5VdrOb10pX5sLPA4tFKWZd2T7+v
TY+2ZhG+tIMVA0HQi6q+owGsgM1WNj4Pt8yBtA8WNF0OmbRzDKkaFcm6b14DMTXf4J5PdURNWhTX
q1rIz/BLwulvrG5Tr+Yy1ZByA2rbi74ISjvRkLnfJqHwM4R2wRTCquoVtRpUQg6UtT52W05wA1If
hMA8S6u1S5mX5zFhlo0fTwD3YcaLhgQ1MjvQebXFIr650AWNXT6gJ4oWklTGfe4vVn0lrWqiqVbO
5eVsjNU3iAANSmcYz5yIz32naPEVqu6MPhDrXqvZpFHCZ19XHxzDhadqp981xD58A4O96FibXUfn
t1kMJ4FYN9wgGGr9oxRZ28OJYER359YQhMGKziQe2ZWdctZTqJpi/HCWSHxQgSnds9wrdlkr7Tl2
3Qqour1JY7g5oy+XQ7uOm383Ttp+9Qwl5V2q1yx9tgbtFpcGQNQj0geL6Y+cChU3DBHyWFeL7QE6
yT2J/4t44nI+I0CraZloYS2+Ne11qNsvNCXne5HXgIQjOO7BQBNPuUOkq9Qt944ePG8nJ2l5qPmY
+xzw1zg9+O5tqA92XrldUmSWZgJKe05cBO1IXwqQjzwS9lC1p831F0qgM1CXkWCOdqODu+LRdkKo
jr2qD66U1JN9Pk+fRWDj1N7Uuj7L/pwuR4c9Nw6qCET5VRTYynkzS5FaB2dZ6at75ZK/WHXXmbFM
K3otYvCvbVJ1yOeSGEWWcQnLc7Yocxb6ofLKsxSaNNdPr1N4hqiuOjBCEa1uLZKlBrRd1P3Ea1v2
bR1Nbus9FqJ3jkbQh3PimbVzjWGznSOFUYTUCUJTsqSoSyDNiMzCSzuvu/4aXQvVUJmLXhxtoPiP
jr/xiSfMC29hNlo3pAb56tgE3TrHTgDFLEGEMW6Hqg43mQhXzupuSklEONKWczJagHPoxZ630u9p
PK2+9m6wXpmNRVia01W+FdNyrD9ZC+5HJsZdf8D3TIuCNBSh9kUY6BEHdgOIRqReNPibdbstRZHt
pIHUAH80+1qU2XjNMA1Zl7ybjTh5IT2CVsHx4kaE8p4UCLvaS+xwigiQmWyczbfrObKhoRcJAG0o
3D2jhB+8CwgwEXJ/pcUHq37emA1GjH4wcE0L4kvKOMlsyA9SjC7zQlQkoHCD46D0MkD1JukBAIik
734Jncqy4zyfAs04amK64Op8aGMchsbdOmEZIV7bMMx445rfnXbW6V4RdsHshnbsCKC/6U00fXK2
d4MQ2eeSzam9dJguW7FrdApfF03P2yxtwjBpxrV7TEFP5RDeC7p8LPLFUwVy+zlcZPqjGcNSx4ZS
tnniNEUUjqhW8gO2XGY/NIpK5whjofm0UsGRDJJprE457KQy8oqUVpYysoB5Ytr31+OY6hOcRrbX
ovLlnSe9mYoxneznmpYuqaFmE7xCaZP3LhH1z12lHQsAGHLVmIRSqQgHac0pcbEkrDsEWyK4P+sD
lwtrXJzqgGqqx/bFDbkRrd/Nl8QzhROT+H6Ezeaq+Xsz4fOLAN+pit3TAATDqj4y/izdTaDdmSI8
KPSCmqmZAq4ZsoyQpmIaF4Kqn21q5PGFGGb41Zkce36twuL8rU6tam6czWrJIAirhXEM3ByHUTzU
NGu/SNPP7gRm0uXRsJyy7mPLwzR/2fH/xiIiXRvHV9n6K2+ZXXvZSoYhDdDgqJjG0RnAspuyyq5a
/GB8YTUJLt+gbXY4ED2vSX4Wdv+o9fR/11e6le/t49C/vw/XX+X/C82ls6Tuv0ehP3TNVySuf2ou
nf/GH80lO/yXf443JR79zJ6xfFwIfzSXbPpE+BKQ0wcQeKnuqfr/3V1yAn7EuJg2IF6Ms3b0f/sw
oKdDSOFEc8axUEbDifivttq/uw505P779o5zNkH8Wo0jdreBnrgwDHyThebD0SLojGrY6D2xKWSb
uiJAYiTzR8IZv6Dx6W13k8URmTVJIxl8ODNL6pt6cUrbjvpyTuch2UbcaG9kqqnmONRpWF4M1sQO
psjxbHZhVqRDAsI4T4mfMg1n1wXaDb8uK6jX2KszS92y5OfWaTWXzbgYyoZ4GHhjJO4+VVj4jOuu
GR2O/KJh8zq5lZMx6Cl862IqZYbWYuo6yz/atE8eTLbdqy4Y23sifvV2JMzKeemYNMtkaaSb0c6Z
m1sfK2iQjJm/qJWYBCgK39xhs8Y2GkQ7p6cUDNFsJrmwFvPZROiV3qgAB8QhZ9f1divuLptdDQMl
4hXtOklo5u2rQzYGk816mpaLlnM/gVMliVNUq4Mc2KvFUCVkI/bn+JMNyV+LXh0eoxFQ2Tc0mo19
xmlEJlRRc3ZdD2F43WCEfCRrbJv2PSTjk0lH3+Z0NuUj8qmg+DIM2/CwejNTybXQixUbU0szoy89
bHkzPLU9Xv+CxIk6sM7yj2xi2QCfN9XXjt3Nn2XJYhqBxvCLXZ317AXuaAgdZePovGMaXD9VeYBU
O1ybpGfAx2Uz777mkHjayGpyon7wsjRWhZW9tQ31/MFIjQfMGu5KJJpGgwXqLw67DKYPb8EpH5zt
ZQ3MyFcqpi+UyUvsS67idKD6q9ksHDsp7C19HjjsHiVhVNc0Wcd7v7GXvTeZT4HyzJe6KptvmdjW
JCyWOqZWqL+bbkvyj2qwUBJ7VkJSqFxrIaQEc3RiWaN7ZZZL+aXWPU+PXy7pEstmk3wszI8/RCtH
9FhEeT+NOYbMqC1cEjTS1uR29/5iJ3jSu8cGSYS568NJHhD14r5QlWi5Wzy5gFwJgIogkpvEP05q
cyKJp9vYK2qFGgNgNRdEnWTrblMyR7zuDIbCY10NF707ihGYQzM8LEPHQcgqgu5lHNRGIBC147Mz
U2jFc2GdZ5vOhPVz8b32pisMGoKYNsdtH+RT/9SqongL7MIdYphG08ucFzknQinWp5HUuZruyzlj
elZqMC7WYnBJOEx76izm7M89Hz6nR4T264BsdSSdal7lD6wZ5yNI2pf3rREKlGNSG/eqdUt/R286
9aNAe7XJjZ7q13mawCGGhDtRHuOKumqGkogWPOjFW9rZw3oa8grsUFgI797CaPoM95ICeSKR9kAG
TfDVndCZJL3WwadiIBma6KYifzCDzJh2xIWViIv8tEfp37ffmtxg1G6M/IzQFX/hjvvTfMp8RzxR
Z3YP/eiPA6NZbaN4CTmnupOjX9hJreHkq3G9mDoaDJHVpuF10QAeASKgSmQozUgl5JAoQ8+xIUYh
MGQaYkSvyJix11mO5NyeCRc+bck3ORvze0eYaH1sB9Qmdy5HPA6flrmmu3BgfftGQpHdx9q12y8Z
v8N5xkqc8gkZn5HGy2og9cxFU32HRuEAlLek9Bh+G/4zEVOc2hgVY2Eup65vdmqyqmfLM9Y0GdCt
vCzIXxCKbmXwvW/X9i6Yawt5nquybMfUQnT7ZszJTjYsZXDx1NFox2r55A9TnkfmHJj13iDI6Yft
L63aVYgFP3tEIOjLIZgGHAhiSU9t1i3BXpKZt8XSS3W+04T4BPvBq3K0blqoAMTGjNnX8ygAhW0g
kMrqtdF7FyLCTS6qKdzn7mRfpEtpO7hwlvIOpoNYWXzq9D6tDXzYjmjVnRpU9tlDcoUuAExNhv5s
A8mCqiVNjzoXwMBdvrYhmUS4Fjtliy5PHJXWXxtzFn7cz6x7ieLldmJJlmC994nzU7FnSndhwKn0
vbdZJNhMGPz7ZMlRvhBLBaslsmRtXEqng//Na71999MseO7scXjfmmC7rn0bUYcOs+qLLifUr1ZH
blnMDed3xzu0IeohbuxRYwYZkYM4sk9QtCDEoGe/PsIgcMvD7BpVHZVU1n1C4laZo9ucCgQbYZs2
e9ERfZdU6A0+8a0haHBBerwFU8lqVLvbRKSQYLGNfX7LZ+I3+6uxCM4xOstGc3WYGeYfpK6AbGwt
kV5Bw6QDNTFW5XX27S7xMD09bKRbMVvlULcR3DllL7U5Zsi5eo4pcrWZW/aB7mk0Ld1262hUKqjs
splNF839W51l82XhlwYjoVWfRVDLCg9jJc3rnnrBljF7rv9ZtYt4hSCRYSUbUDhE+cy5kMS10HlB
6mc9AD6jXWNrIp6og6V/MVstQhdKaqFQ23WZt88NryY1KjScAsWRML9iT+2tSIOqQAbVNt5du/ps
QhuWM01sWy0FsyNnvTMqfp24BzQ3Jl1m60+jk9v3SDUDsD6omSmdRWE9s3V11aU7jSiWXVJjdwU5
gEhgMeRLpFmaXpdmR5b7LgMbmMCFHPmD5Lx83tCHNDtaIMZN2IQ022e04QtiNTmvid8ghpgyJLJk
J3WbEYmNhLdzUPL4nX8jrXcmI+DXzMG2IEezELt6ljbvF2fLy2Yh1xXoXe5DW8Fb9xhuQ57yyPON
7ByKiD6xtxZiDIJM4iV1KP04X1k0o5GUrm+bS+9IkVoKsadT5P4NgHu2RJbtcG+1TrdeNgQwEvEO
NCNeF0/RYghWvCF+apfoEkpIQCCV0+qzJVIwOIblqlM9rhx2Un+jldoMBgv4SiLBiwtkDit/oQVH
rtDaDgKHHUa5wdjGvZ6XHsHoqpFNQRYjz3SRXCmu8rIbotEhThFfjvTBoPPSaPQHs/tEF5iEVJVz
/0m4y8O7MhQFWcVyLJwTHRrMIthT7RGqtBEQwE0jeYzSbbK/jcbSWtQYafBVV1n2BdCGpS4r19fY
CekZAp/Bp/tQW11fcbLLPTqFw1qMtOlKYJC2msb7PDf67BJJheEf0Wt506nfgvOrtFrynIJplicL
PNPCGW1yzZiw+NWINC7Ch3ldxQMzzeoLYykoGXanywMCsqbcy4aeRVzIjqe19l205mBDdbtvwCBR
5s5DNrjXVKyIUwExVd5pQ8y33gqnmredUda2/81f8oLNZrOANTxycLQxEaBKMf1Tlukp/0TBXNaH
FLXKfLLByoSXBF533QPWao2GYTyjX9UMhXafl5aVfncRPOV7l3Mi+bFrG6qTC4LNeSDiTMAxsszN
/g1w9+P44pxKcP5iXM5AFjap889/GSWmpU3Ic9lnScOPr52exmjY+c33X05d/z7b/GrE/sAS88GW
4U+2GCZiG4Ha8tON9Mtlwl622hhI4JV0vFqqjHp5tPyBtZOSsxRRbdny5MkOFRP4qfDW7EkPRqrZ
P/3/k/CwHt/+5/8gNeuX7+Q/ZBZXX7ev7PjD1z9pM37+pT8Ow4H/L3G2yTFytyjvQQ3812HY8f6F
dwonG5N5KIv+mYX+78Ow6/6LwanJX0Jp4Tqsr//nMGz+yyUKjLOwICPKwWb2Tw7DH6aUpI0Qjnk2
H3Gqhhr40Vrf5g5RnAMJmaz3uRcFS1q9W9IVNNuYQ11RL7s3TjEXv4PBfRA+/HHd8y9/ziEhL+08
Q/7luQVCq0j2Mbe9ZsoXmdJJ9+BI5IU9195vxu0fxtE/L4XxEMQfxy1Idx/Glc2WQ0IbwD1NciZ0
R4yfILIMe5saK2pt4+6Xb/8v3sjzWPeX3sIfV6OlwCRI2ILL/vmDzQo5Szks695APocHxcqSyay9
RIVDsZeoHxHjKStuvO7x7y/8Fx+TOB8L1Qw2rhDb7Z8vXMyW6IAX8k0GPmHD2jN/AKFjnFOi/2VM
0l388+vh5oSAx7AZV/sHrURfr16eVpzDmrxuGEWVRunDZdime4+oz3Dv/NyC/v6aHxZVbm7I8wr+
mgeWF8f+cE1Nx7EMZrffT9VQHgDYFlHQWcHhn12FYQN6HP8n3IJ3w/nwwNBCWDyn9+c91DxvF8gh
v4BB5f1mVv/xDeAqvs0H8hHFkJHzMesK4JnRomBe9lMKaDgW9VK8lFKCXZydzfzNMP2vLoYV1UFy
QjDhfzyVQ25JWvvZsj/H+B5Quz5jSvf3orBf//G9A1aP+ReFBcCUn0bMX95ryfyYPlWz7I3Qv62g
zh9UHi6/efQ+PgbnW4dw6rxusb3+R4oITzQQYD0s+1Q43ykblquMUNHfLBt/dcsAjHG3WBWZ3n9o
Eoo8pbsc8ElIKpsOctseCjvsTnVWePu/v2fnp/aXJUOQiMLib7qc+9kemP38+c2d0eCvtA0rJpAb
86+tMNP+QXilNdyTTsocdBlsSt52S0v3HLMwyU9dDdbx4R/9GmhGaLvyJPI40hVlZf7zr8E5aSYn
uq6vzB0Shejv//EP+8z5M9rUQni16fnyGH58pwwtgm2xqv1gztX2OehSRXR1YWtE3ksVyAuAjOLL
Msn8dzqSD9/jzyuz7NvQ1i0fxvaHBdndaGb224gRtAjqA/MYd7+WVOU9D9cfRdB/21n+qw/JssEu
f/ZbALz+8x0ENdiKNkR0o3IaGUam++8gV8bjlDrbYcNz81ABn/6NguWvLnp+pXEEo31ih/vzRSk0
zcJntI8O2Grb3egPw8sUVvLYegPIHKLiR4mGphPv//AbZf1FzQcfKeD7pIj4cF3b7NrKlM0+C7Ph
0fCYWJ6Be6+6ntVh1mN31yI2ePn7i35489GVEkFjwzZCImqRo3r++S/Li4MJ2G9DC53HagUIyGn9
JGIucFX8/XX+46E5X4cqi0Ecbz6l1p+vkxdpOGO+a/a0CdJrt5qcO2n77n0OMuw3b//H7w/l2hlx
bEE28lHWeud9/dePlMMqqJj6HnNOrl+K3xxDbPETVf/r8hJSP/JK0+JjvsJ45fxZf7mAYGRbEETg
HKYhd/2duW7t5ZRXZnFmRAH6LKtJMpKHEqcSvwNJnNQt2J2IBRZT9GxlXh5BNaQkRKxlPPtyxQW5
lFn42QEDaxAmqzcgNL4m3XUK3IwjDzAo1rFO+a+dU4+XddWhURLBsrxbm9BWMoqp+ISpc+CkarTN
RTm3PnKZqhcYcXrtXtf2ZgT3GeqeWBKGEhwaw5tf/MyHI1dIO39oMV58RkhjvKbL6txY5eB+x53n
v5mT2d7j3xhRTujBfy0qbKlRjTgnjKsMZiNWbKCacU5OHN0yxW+SeEO3Xgx5p90kzRyz3jU+ZkBe
4vRmxFQCscuFs7cv2qq9771NAF9vJyeMtZiyIyIs190JgtRQDFkEfyDskoSOGFXoP0FWGrHhBWrx
YtfKuP2cERYHG1klbTyQxvpN5Kv9Oa9FHUaYmEmjDpuKKREzaHVZsm9gIrAG2tseKRtyb7QZtl0f
Uy/+B/Lid6lh4p70PeYt1JXiKmN4i7eNKW16kTKpoLcQYOONGabg9KVvXI8XlatavJcIKPpkmn39
lFY1r2uB3SkJ13zZGMaa1RmIhIDiIuUHdIXCITzU4uy+mCntjj6gVztR3mBUe2Kp5FvauNutW2ym
vRdrL4ajUcn6WhZGKu6qPpvviF2HvjlnEBVOY7Eh1imWeXSRhfZte+EEo/UGCbXTiD7aGg2TLb7Y
FljmKMgDmpAZz6BPkGCLZDhDxUq0TJoBkcYfUjfXldsUJETRDEd9gMqo23v5IB6mquqLPXLy9kfI
6CyI6pQ0zDinfnzlFNzZQDgyWd71pblcKacOjQPpidR6trs0rxR9ljh0cH71HqO4oS/qzFFzvM45
agTH0/yGi5j73aQ38EIDZTksI72u5T4bFU2wYcPZ3ZFgpBimKMMk3R3fFw59NX4XRmqZ8YwAqI0X
MdlX0rNzfy8BhVpxO47mPb9OiWbC1KOESjViGZ81FmkcwRuipV5JmcUZSM7uPBuZbzcmKy2Zn2L9
Ema2xIHCtI8UcRw9+lRhQJcHA5gqJpsFTKdpr0jcGgsWwS4rZUMjts6G9OjnNdhg29p0dm+AEnES
fNf2JXdiLXcVVepVCkOyi9OObhNYZrd+hitK2pTRarO9TK2VR24bUaLDJCkHYwciZWZJEbm/HlJV
0DgkgKQmuH4MaWzmA8IDpM1tlnKGcITb7Bztw31fHUnowGYO2be+h2yfNKp2nT0zKkz0qob3cGgW
b2ifQqcbA+ho1UCzcJtSPFNDYM1JjnTQjPLanz/P9Ezh04p8fLHUhlVsdqX/CYGLSbQyGo03A9am
DXQc2ONRb+umIwmUU0NZLfTlonzXBQbRea9ps6QDwaN1n8Wd7/UvNetbBeNXz29ATFqRrG6NSY4R
ljeycq0G/m01Mv3wR5nO+6DetheHyv/UKhOYnNvaebCTIcOGiKI/c/az2XSkFSMjA6S6GvnORdfn
wrMxnGwfSqznMwQb7FtFUd2kSHLk3tX19i5Vyx9z7NH9JK3GGuOATiPTIS2MIfH9If+KN6t7mHzE
WLHFxLqHZ1AV9lXloXGKusYvVhxIGJ0jSK/LcpBePrlHxqBMofAoARZtt401yrPSfow2ieX5Uter
umiCxUp3BqdpfJrQTWpkKF57HOafj5pu1L5zUKces2qc7ORMosVdu4AOTZB/pvbOzp30DmFd/X2q
lvx6WH3+mDJLbGuKkCEaiYaDch1+u/s+YkyiBei6PPlYgMJwZyigx1ipkHMSMFXn/P+1LSCZ9pPw
4noez6q5YlrcyGIfwNmvwso9wF23TAC5s4vEiyXeiPAn0sse6CGjgluTqinTiPGQm0Zt3baf4RX0
u7pseM7dcTCwBIft9Zmv8A3N8BtnhTku/NS8bZArMUid5UFsdZVHHRXGzgPVKzqWn6SrzXxMKF3k
688mS9zWqQHyg0Mtd7bS4TUDMxCi7bqoq3otGLqG9OQ3FIrTZSpK6zRSjrEwwIRHT9Aa9q12m3DX
Ns1bi3Ob0zASG77yN3fU2+NsVz/ANIHnsS9EETzWagSLsZqfV/qSuVl9HprygpyFB0YuXWwqzaAs
KMtrzK4YMDf3GfEZTVgbw3ZjqJPK+/VqrVjpuoJXa2WXY6BttFGPAdIZzJyP4B9Cj2TAemr6Uz/5
/ScxDMyqquYOnV+2C0r8DpXuO4B34LVXt7PjHhImIIAWMvbK9zS2GZSGbT1afZPf4j+fTgxlN73T
OQtfrJHe9Ynp8s63QafehbLkm6ebM1IMbtoTMkN1CVs/iHTD6S4+n8QO2rOMZHZD9ztBAfbGZ+dZ
i1SmbHBL6fDgNII6tgjXp8LCA8zjTcOr5IMcxmk2D1bYlreOyrZPjra+hFXqnwSQ3tuFNyiL6a8U
n3FozkzT2qC+VUGaGdRTM+q7eRicN+U1NEgArKfmUx8yHSi5IV74PE/r19Ql4np1H7xx2KJqGp43
JHdRntuPA3gdgOiL/YCKkH5uka7q6E3Cf/AB5f0YJ+0lmWC4bjKbhJVoorRgV2rhMo8xLqDC2vW9
2X9LKWXLWNtonOOgWkx0GROjXpRobYpykK8zEelsfxFamKfONkongrvVXChmyMA/Zn0XYLNN/HVQ
N2hjxDfiB7b509Css9gVTMmzXTp2dRlLU2FvsDU568v23rnIN7vZGK5TOgDJ1DXuy5SZxRsSGPdd
T8GQqK6isBjz7hP6eOd+CWiHnF8RHrfS9GYCAUbk6aoX9qs0p/EYzo75A6PLlyVsxb29ifYRucYF
5VG9swzL+GFUzXjqiAGI18r6nGN4fSGOdIq7cbi0AAygLZizkWUq2/qbuWqPpQqJCli1ulfDXGwR
uGcg51nYXBDx+OOMEoiApzbReYK7qxBG7rRfagYjxsYocLbXpyqE21O1ItuRdzEfCkUshGnlhBeA
ob0L4FVHlqlQVDDqe/CK+SI0N2brG3OQKrBIAHC7/qw28bx3na/Ico3OaPtIws/+Oqd1TQBK3807
qlIzYmo07KHzQCGczRrRiNjPKUpScMj2rpyberemeE2SADj/0aSYy+PFXSRa94ZX1pLLXo2CduTo
hcAjUrePpTbtb46TemAHFjiHHlCDDl0KiodwvUSR7ERhama7ZU7bV4GN/GlAvXAKypVitVq8u3Js
xVPrp8UD5GXk5hzlUyLGEEMR0h0at8WmsVd3Aw8VYPXq5LCnETuAmkBqOz/0wkE2u40jEETBkuIO
vHJrCbTWMNKrymDgiH8ZyRSb157cZQf7udbUK2estmaQZiEAKKKxGdtLEwvrLUUgA+SG4GwE/x5f
XOMZVxTXCJvXEVJO6TTTJ5T+C1NTHB8K40qdH1KpllfmcEEUrBP0taZmQ8c2ZWe3dHO3kKwl4joQ
eUxnzEC3smoMwXY58y3tc+JKjZgiEAsC4tH9MFEFRsiD8T/NG4Lf2PWMdNuhB845h8yZfV+6FOQX
pGm63xsL2v4VABqS7oXHdnqdgk0EujMpZB2iwX2QlMvYUbFYrdjR/lV6F6iO+iOo2PKKzrCenNxo
D01AYYshIgcbUjkFdO6AqVaz3wpGohkxWGSIsbCpDjtSNJZeOdyOrPr9bj3nmxznUI1H5emKR4Es
7SdvgM16r0xH3jJEfJfSdJN1JWb9nMwU69E19kJ0Db9GNjzjAhnfFX7h5qCY3p3jLvSuK7R5Ozvl
64gdMOmX6rYwEBx5BTHu4K6wqPkZOc1ofDwOmz2z5APrUDkmZZlnSClGCq5ozcLldYN0MiSmFu0B
fU61X9hkYXuih+G8KdnHFefXtjCMZEIKhWaVhkeeoY9rc+u63cqXzMicSya8sWpFufMofi7rXPrX
vqmy02S046Nn5EF7cLZtjJsad3eWCkGTuW/R33okKZGvWOg7Wa/yRNBStePlse/g6AfeDjWZcva9
meWUPx4/d7R344LoTAy3v5gMSrutzMwz2iHL7jhRIbfveo0eZlAXxsLXgiSlLm/LxnhhetkxUl6t
7xAD1k+uqHJOJTanI9cohqghj4EEkyz0E/pAcs8d+MSswVRoPBBURrD7AdVuYdU40YxFj2F57YRn
F7rbHikN/YPoFf6hzu3I1C3zU4+Ext7OaGM7vHaIg7OjpZ4ytGCYyvHbGC/tKsnCsIzphjmzeZc3
ut3prmKwuC3fvEU1t9Jym9tedcsbT9YnOm09ayYRvoDM/Pw0oUy/bJQ4BGY+PTAdOfpzYQD27TLu
7dkOerTabI2LtnvNs/m8b5rLwcKpxAzDsrb71Ke9hJ9vM6/KDB6ByEYP1QwVRNs29gvFQ/E01HDi
o96jmx7lBjCTHYkX9XwAmJI9BY0XIp1Yp+ymZsjPE0tlT24D3peiHWQSsJZSSTUUGGgyGJhmt4uJ
ySVAyP55lsrMcVQN7bNRd0SSzfZgxxi208cM7OJJE/2AIJ0JOCYIq1hOuXDHnTdVxrOFRWmJKjMN
gHA1QHHn0fzs8N+PNSKcBQ3N9BUxyTMdJgJe8NyQBwFlzBXulJD0DZB3po4EsVafigngU9dMKbVl
h4IzMjlwR0x3zCdmv/N7MRXFRdbIF+2OM/GBCBKJdZETGykpLfwlao53MgVZ2EVerfoaCb5cns2+
r9/Imkr3NJnb18zvnZchQ36QiEEgM+rzgEE8ii40/T3/zDaYZxNM7677bEJ2GhGLYN6mqJl0EhTd
u1dmRSStzLj2fCNoLj3ca/eqPp8dJntcX3EUNlTjFBE36OnT6UBfDWV2M68uPGOkIhG7Rf8F5ZuT
lM1av9taVdcqDdZPszuZj8KSfjTSMJp3HQKbOvI6aCRJYHfTAeg42Av4acFtD+4JUc0grtJcjMAp
8w0Vjt/aOO/G4KfeZjMS2RpjGodb7lN8cjtswlKGFW3dou1w1+R8+3FT4BEB8Y8Q00H1bicVFEEX
7o43/C/2zmw5biTbsv/S77iGwR3DawRiIIMMTpJI6QUmUSLmGXAA/vW9kNl9byqSLVq9d5VVWZaV
MhERANyPn7P32l9GmEQxSRuNe933nvsskhxOSoJlXLFi+2O3Q0sjuZ8xUOpQoeS/9TDmxXsekGIK
gXuUtzbeWGPT2EOVb7t6TL+PDhUlyomuvo8Wn5Aqh7wrMmRqy8rCUi+LCidLm69pz6IeYjqA/myR
BwSYIh3LT1lgFquky0QDhGdr0qE7LUa8Y/WIrZ3X+v3jhG4C9ls/kKnkNYq8OOIUrTfDx5rEzz+g
YpS915KlMEdJvPHJaQDZNCuMDQ3lgBm2+CcOtBTyhq0gc81d4XnNW8SceAojRXTPNqbfdEvYr3+T
LQvH4AyExhj6alH3gaNzK4x47HGMBdlMahDhKpup7ThKUMsB0AjmeO6OFRNokCBexakQkU69RRkm
PpE2zRFljloIeJ3KWPcWMeoXGjZqCPupH3AUOmMV1nCr1d7LE8nvqmR8B2Nn0YcaqAARD8acULmT
g7HJoIEmzFVGdDQx3BSmiXj7RlAkC48Jr5bDqiKWuLqC0GH14Plow1A9WvKmnsouoA/ljQ8xWxWI
FX7ZBssgijvc416RU4MWnnFqi8XLdl43NM2mS+ruU1H0Llig2aBT5c1F8EOt3FLkQSkHD1p/io62
U6QSuYjb3JmZyaZZI2aKrogqrcsNIXDBEObSFwklliq/pQ5mTnppGDG2sxrlm9PE8gUzWrwyNCHX
4VORKPIAm4xy6zgmXkd0I9ZGIGJEh+6hG8utMf7BP9F9q3ENI20F+PRV2oP/1jszCHETKt/ewQsv
tpkbiOWwBHnCwW/pXYGqm4EgYmy7bXaAzujZxibNN+jpeZCCYPKclyXNUcUBQzElFrkVoZ0uhpuh
Ihf0HXIQkjdyaK1hbYLR3YgaDReRzpa6i0Fd+VvDD+YyBJ9u+CGIpZ5+tSxnP+yoinjtK6PlqNZb
QXtVjaTu0PErxAOA4NS5wqJd6A1okuogo8zMtnpuGwTHmAC8e09mRLsZNLcKiNQ1Mym4m7wJtOIQ
iBWOu3zzvFR+5jsHT8gOc0osECzudk6DrrsmGZmv5fMZ2Tg9eOCnFjAp4Lh8EC9mm3CqHzjGvqiB
KmOnI9d2Q3se3SdEZ6h12hhpxTZS+DEJ3snAYxaBPX5Jzc4oMccMlfix+Agozr4RTMstVa/TbsB7
Nr9mZHkAxLSy7M1kEndxMzS0yLc25wmgUw6tL+DePVFJh6hu7dNiKYdL1JZ9VWZ6Fs4bVarRI3hM
SS/QJCNh+Gvv49yNi/QU9BZC241PjuFU70yswenqdmNGORzTnJ/V3eKRq434SBhNUbFANWsC75TX
SX3vsxljzaHtzmm6yTmy22ZFaE/BUAcjQQAl8wrtF6qPyqG2DwnXa1Drdaaj9qLuy/LZxPU3bGoY
V8CF8lZ52zGYizWJze8ttHNd2ZCFB68KeFA7UnGzWPPNUXH5+DOK1LvGeItiVOVVvLbCtZdFpzKn
fN1FLaTGFwVMX1/ZQ+6jRqs4aq5cHjrUtjFlya40NErHTReR6xMKodwDdFmnfh5ENlF/pBytefyz
yr5KHLNOvnZySvTJFNZY7NrGaurv7COjc7KJpP2pCOUhEc5POactk8HQhZYwAgYH42+9xe3UO4fc
7f1qh0LNiZ/pHXTROR/9kmK3XoJ5hwi0NULJuQcWV84cnzaBittfuegb4+B1fiV3zVw6wddV4dgc
89bqqa+kqJIw5xsl126Vjc+ki/k86cITDeUTVNuQ1JqhPBkL8rlrMspE0GO5447c6aTkffbjCK+n
G0vxCcchzM48L+ZfAzLAxwYQKe5vgr+NG9wO87O9dIM4TQplJ3y4uQpuBIxlxaKWeNc4vmdvlyoF
EqhX0FDux7yOH+n7pizHydwbxh4XJABVGftxwDM1TuQQJDWMMWUhmXmJKsOMbwQy8vFe0FPID64H
KnvrGICgNnDglu+O7FdMpdOYLi0zFAI7EWfeWzaNFh1nehsBcRA+2wXBPcoVoeI5Ma9J0Wu9h9b1
8pbtP6fEniyXUbtJcBNNUafCIkw/O4VZGcVzeWx4JYd9hK+mOk5eO79RdqdgiUFNBA/AbJ35W1qR
l7WL4T3MIbqOighPYx4INmhzjvNbsyTC8KcdR8VCobM4wY5eptGzwCZq2UBTWxOGhJU8+ZryiYCH
BcuHIScywvFqNskv9EVOusF73D8FUbKIjVg860mLvPY2Xl0bTzperPpQVy4K8kHGXn+wNQLNbeuB
lwktAj7gl8kWbBtMyjyMKjtoT6Tq4d7oTe2A7WvEU+GSNbi1cAXgSEXEdNJMzpAQZ61x3zgKTGpX
lu4Thprlu7STOrtdEh2/OWaljI3M48Z4jHzffTSIRONvGwABf10c5LX3tFOnpyXAEHjd+G6rT4Hw
mviosE+PN6ORiByEqlkHB4xgI86fpdBTtuuKzJd3bZ4WT3PsKWvfQy0YKCu75EuwtoQ4TA8AvrJo
/EmPjBO47hLtH+aOBsk+YrWszlEyxhzledIUpnotyn0C71TgUWiKO40r5EwdVnJU7v2uOrSAE/ND
SmjidDM2GTs8MSrya+qQCsnJlaPszopaTp8+R1neyTaLXildxlNZs7lutF/Ey7XfwSrYg+RInuI2
YGcOKpP60RhgoeUtVLQQLKDudlVLflzbZ2lymG3dUaSMpkHXt0rI+PCsct7laNt+NvHcL9s4MYGE
EgIkU3JO3MioTqypuX3mVMxUxKRVO/CiW85ekor1ZuKZTUKfjMKCx1LjlepsEzBCz+zXusrJ4Sv2
cmzKZutaOSOlDX+8VMdG42jauE3sEbgFnYiinzQ3D1Qc6EcaS3WbJXsc/G39VI0WWOsuIsuDHkGE
sacOJsJSWruKX8rKB28flAypsX3jKj/VVckx26MDITa5LYkLbOnBF8D+ZPYtmHVjhV1bBeR+jdQu
ACuLZDd0zEsoz7CMFLx0UTqdY8tdqIEJbDVPQz7QY5NCu7+kNmWzrfnfWRiZ3Tjc5sS04kfQTmvu
zMQrr4eFmWnomM78QxDkdmKQlzNDw0NwKgEr88pPMyACt/Y4QCv61pSFU/LZMnk5z0HC3Jr5QL4c
uCVMb3DrJe7OonPohYHR62M6wHLeAouXyzZpdWDsxrL04puOL0J17QhQ3BTDXUtTJmmSawJEnPKg
66gi2mbBP3CYiUK1QSladP0ns+EE3bMnTpvRqONv9lQyAWb2QZudbg99FEacBpSksdCfccS35nWA
vnu6FmRczlfa96gO43poul0sDbLrej9pMgy/8Sr6JEJxK9yabt9sekofzb4sNFgEs2H0JKbe2ijI
zMepmKpfZk/EXJgg59SUSUmmNkHTzOS9tSvLCeJ6v+uaZb6JOD9DXV3AwtOgIeGVdLtZ0EqVFNn7
mtntaphqKcAjnAs5LMGAXBwWOfMlaqNas4AQYHtdMur+sQTxnO/qQNY0tPphrb/owpS7tMGTfpuy
OTa4fQZNLcre+2i7U+VDNaZyC42lrdwDiJkk2KQBizm7f+NM9wDceSJNlbXWV2a19ieC4eJHh/CF
4Ohq6efbPk4Kgx0LLlY4ZHk5PHZUOMzNotL4pRe3Esecj3RVVK39haIklyE4R+zxMPyjz6K2FxKq
8GVTmeqcxWGxUoEJ2onEsvNze4mO46wEdkEk7eA2O5MsHpKt06Q/5jxvzx7T92WTYW5sdog64JQP
ZoF9viyARj2lHqacGLiAPaVh6kKN3uvJlcX3aXCj4QFYLZjslJPIzej49Nq0g54Gc7mdzicaSPJb
lc/WEK7FZHTVwg9Ydi01pNrbopbuk8y64G60pZoIXRH9IynfwAi9poBbPhQNlFTmjY3D5NqdPuU4
vqZDYg5SXkN59CMw9FiYjiPof07HjUmmDdUTZs6RA/Ry5Vl6au7yNs340DEn+TNRksscBvlkUOZF
ppNt02gsmx3uBouW6yL9eqvjyrsBZtl5Bw9jfPutaXPIWtuyoiOxy7B79C9IAvpvc6K8ccvvyMA+
82oXovrYerfQEMVr3MbZJ0Ce7lxs4F8Z4ka6vLM7q/e881LEOAwCd6np6PpjhlhGRuV4SBWdwCvc
9Z7LZF/SAdo5yzTVbH+m96P1sX8yL8Wgt5nn0q4o07L6e2wQZnusUPwE26Voxuyg2EnB1BYGbXHd
IoskiyQR5jcAMz3RHIkcyYvFroCXSzRwFr942qZJfIPAeJ5DWO9l/MVLSiqRTTDF84CbylckMEz4
bsTGstNyOiXYoQKwy0U57kfPbfurhvxqdT3nHPN23qiT6eiypyn8XLmwf0WQ74gcwKfWbLAgWtlV
P9CO29q+n706xcSAtOliiVR5djv3NFGs/cwltswwbQtGjUXbSe9h1CRPPXk9vIfN4sKy3jAWyH8B
+yVHe0H3Vlzn69WGznB+MuCkB4MDYWqPqFTG5kAzqxu3IFg9UCRSTtcd/MvxcbLV/JXRX1LsfOFE
BEgo1dLCNxPx1ucQo8+8UsXnflbm50S60zdvSOX9wNmLslaNzQ/ETMQ5TY7XTdtJyvJBOdQDcINb
PF3S000SgkNYSFeIGJ1tUtua39wui8iyr02vv8piaU+7amYufptxXucP1qutl8mG+EYZRr+hlkxd
b2h1UjghtyGmk5e5fLEXg78EJrxKrzvfYRaVpnPCKKJrR3ObF3aW7ix+cPdm8YzMh1thWt0t8sik
41DrdPbG4leiUzenRMUiiO5hw0C8YP1rc93u0fNl48EgBbTY4bTxX9rZsZEoWSWjPX9y4mzrGoQZ
U1N7LMNLwh5xNOM45zwrXTY6DLJzcINqew2fzavCOlI0Ry80GkCw97lh6Z2LoPCnK0uDeenk1hyN
u8jcOQBF072LrItgKqtd7pMF/uvGMCqzs7fRJNvlWASjrU99UufDDlYM5YThdjVD0kWV8c1i2yVi
MuFN9kkXUHqQHzX1KabFXoamUOIxMOCabUsRVCfufhZsjSRm384x3f9MiYfu4PxQ027mttLNtkiD
Bi4U3Wr4LaSIettUUYVvddGWfGqqOVpYBP2Up0xY1L2VnUZI8Uf+7qtEYzE8GBXDTIzIY3PnDqZ2
t3ApbZ9/fF5YoZVNEPLElLcelkWfeX5g+u3NRAgEfj2/SF7xws/QDOWYP3vwErERwpIaGFIz1dxm
XWbfxklrvMb8aJ/RRkj4vCIv3iyBWmY/tKtZb5olt6yXy3JOkiqw79D30ofmY6WHdMiJ/EYRALHR
loZ7PysqwLCq6unb6oK0iczti8ehIVNkU3s+Ic4Lqb8N3rkSB7bDgedexZV7HphdfuExRhczZVPN
QTCGi7EBic4hi1aW84l4oJrgVea/5M4wDeWI7dbVvRMMM40rws8paQpEgxvc6Ool4vRPAmLQxP06
L+3vEjUOM/qwnAfMHgqoMq5YXrEtyQfPyZ2vLdkjFRSAiOInoMd6l2vI3rs4hgiNC/sqn8Z5eVZE
632fXBH/8uiBwv+sB3ETjSYZc01R2I/m7BXJXdW0Bq3DkZcrzGi4vRqCDISwAyHJkTMu3VdZLrVx
3+HdJpfFQg11FFnkvmE0hWJsOHh0CxRSiKC0qinDFju9deeURn3P0hBwgDSs6HqEpNB+c3unWzPS
s4oYuiZfpk1W90zOyzzqiRtoh4XhsTZM727OI7bxuOczbiIZBSUCEzQENwxOPB1aeW+Qe5FXHe+q
UC0EqaSRt34uhYlCZYUGoSqmyOiwHL7ZvMJqwwro9CEqmaHZo+vyjauuxhG4JQGF9kwZC+WHoljM
Y8bxW22bks7WrVzDChWivYDYZ8++SbIsmPZLkNj3ZHqbbwH++4AFdcH7CIOmvpUCGksY61m/SRDW
JIw7LO8ZXf2fbGcjagoDC8NmEBP2vEFCbkFuMGTdpxHDQU0Ynoydn50osvZGrx3otzTNzPS19ds0
35Vlknc4Mus53wJwSn8wHi2Bw0xjPV/BSJDJxisU4qskmJfbtUczhOU4ZeQ7GoDK58ys08/26EKD
HvtE6oPXwIl7RV2gxl1Kf04/809c3H21grchsXl0PRmMEJyopwpZDpivEr3KOJT7KtW+DMHHDgug
+rJfxJHvQS9QyQZcIoTMmc5/D7P5upQxR42NnXYt/kAUzmjUCITM4p3RJbwQ9PeYvzG1SSAnmfTu
kSlE7jNG8VJ+JeQ610DNtabZqOD4eRk6n42U1USQIonp6RV8hDp/6u1qOPWR8qDa+ZWgZdyMKKrM
0cjiI2M/mYem5xKSrXnO8jPkB6MIMXIhXCWDkX6HNB0V4UyNzYKiv0pALzjUoZzUMjtOttNCfxr8
vUMrLdoUMQXft7bwtD6qIDa7L8psahu4kYMPK2MnK18zLWR9XXaW7G6NYoamcAuzpGYCauU1jCNO
ZrWvyQBRMfPNvGjsnc+Z3b8pW6Jsjgj16uoGjBGQZOYISx1B4TSG+tbCDTwT5d34mGka1zTMcAoI
+gSRROE3IoVNqphNMpeKdW/PnC4TWzVMSyqpIowKRkjucsteE9Fmw3VDgEtP9NlMWvQm7ubqlVpE
QY6dZfa1nTN8BmOjmSPMPCCfSoVUJBwYQdGxh/b43dRVXNxbKGO83YRYpzwFRpISiFFPE91/gjTi
B+JbuuklTS1zvF0qux6P6P2KdFdNOkJpOqe1aR9IypEvGUFZb3AWKaxaR0ZzGNd2sQ4l1VAj8kAW
aWxIysLFjHKmLR4bXsVsa6OqncJZO1LeACnJnnl85w5L6yR+FW6ZRierHxTazKWvaP0SPBRcRZnb
oYOQoE54pZDUbLNJCIIgBKfM7+Uc+yLUDuaYbYIAOjHZREyG/kbZsH+kiufkLBwPpGYMPewZIRvC
Nwc+YHcNxDSNj5Fd+rRlDe4ue0dWjj8kfl6Y3lBDXLQURLSujY5KXVdMvf14i7PN64/abqRBBazS
yntAlUKch9DCeY3o+2Y7MxPCpL9T8QPTyoiJME+qHhWsWYEroeWNqquBC4DGay885b1gSEeikJWI
AfZt3sG4oAfeqGswedWyd+Paq/cDrZLyOraYixwjwdcJmzIv2OyNPJtCa176gAbdmKX5Jp6XoN8F
cjHGgzdgGDghK2xMqGYD9IvSXSoEQvbI6HKIuyk4kN4wOV8Na6aC4fyzdEd7Kc3khDi7ssNkaT3C
BvtUxzvmS77eoXYsqY0WOp6bMuGgfjeCq3TAuzYmXHbuew94RqKL5Fab2Wm2p0EgbRzXwTg+z+mJ
tyG3Ppn2vA4oC4MMUaPTxkNkw8S4sYzIFHeq0y0+VJ/N7Ko1Ojz5Ljs6Eeka0lIvT2g2FO9NQqZh
9RIR49aeak6nNHCwducPjR0tKSc5hx5QbTdG+dz3mj49+ve4/26AsTDuc8Bw/RcStGLrJrCzBfNi
AA+y2Fq1SP2faQctCAd5QkPcoh4raVPbk5iZ90H7rB76qbbGZ9B9xHVh/xAGuhwdedA8YV7m/VeX
tiJFHkN739niii3IaNcUOTz9EwSpF1AJpBmFrEgkZBPB0YyfeP5NcpgiswgGTPfBbAMOw71QHBTu
/2QPtHGBvy9pPyqwOAZBPBnksfh6KTzUHEsDPxNJZOf6P2vwMumzZxWmcTW6nMMe9NAtyFfaKE+g
3U3WCAMt7vX4tR5gyt02JBX5YaRTj2gC5OKo5KlhY2bAkHj0AHEpduOcBIA67iv7TgWFWsPkhBGR
fquZkRwaURrFmS4b4CBGljJ9dj1kNKe0TvrlbuprFHsVQL5g3frsm1KbOYlxfR9cgdhnzuPSJEWE
GGSZs019YBEcgBkcplRxKEE6xIq4GlALbkxORa/F0KAbVDkn4w3AJnUKRsEheFD8H6fR5IBleET+
IglHwSSRBkSHYU5i2JHRRLXaPAVZSuvpKhuzSlZHBiF22X33zbTmjYQ7iDjt5DcW1gAtVTc+KNMc
bXpJsiy84Yui10LosCrzrFleiZjj9LdnaXPN4VrMKmn9/QTS1N2xgUkRh44F7bvYqwLOHrIH4FLF
TpWLixC0ATtDGZu0Ej0ATJy4ZfW0mQeyG8eda6DCTcqlD+tZJ8whk0HFQbqbTKd3HyP4VFm3YcTp
O/0VAjE53xeObbJVKD5b8OQA2puOHYMVHcZeG9MXLSpCF6ap9w9D7WRf2nxkDJyasfkwObp8S3HF
EMKTTfIX25oSlKSt/+zpKvoGEJX/C8LW8Ckb/eAwg9HtjqVt5N+srpXPFUEXL0lfQastZdln9b5L
KA02apBzscNJZOFiSet2qyum23+7S/8/me5/WQEOqf83me4wptWv7+TQQNoa/8mn++vv+9uSb1gA
5Rz+HfwNTsBz+X89+Ybl/pcHsI4MA9fkL2DU/bcpnwxb18elaXIEtSwLs91/m/It878CYHI2Y2Db
8kHXXfDo/sSn+90QJj0HJ5+NvRkHMgY07M6/+7XmFq6UFWV3MaGqSB/7YVUh2JV5QCRoM+ozus8Y
ECzjA8vbBUri7+v6LiZQfG8ICS+tuyAd61Y16V2CYMSqbxXrSVIyBiP7zE3LX6Ig2nMdBMP8ePnH
HXrHM//epW1M5K69pj4wAbywqJF8RjBm290ptn568E2rdllQkcvJojRsxapqvOV0h7YtZjCyMV0X
Hz1/1o4/MONZq7Hvf8xyf/0IghgLPgwkYKw+F8a/ibxIDq7JHWM8WvD4Ze0i7AuBtn0CAcxMvNdW
FxYEyfzgGN2jISlb9MYkieXshDRxTnZmYKAhELFpP7hD7zwY1GEofS0qhTW74/cHA8+Y4YLFPSfZ
aE0bUfgI4YXqys/oZuZlZ+GYrE8KNVET/vn+/G5Q/vtHAZPocY8s28HW/fuF5eKLMqnjO5Nn4Ect
x/rHTEpiGNlzeg0JynqGSO3dG0FbkxwDsvrPV19v/uUtEZ4FbB6gpOddguBRMvSu7INzBqHiC9vf
8AMTZLKPMWsc/nyl392l/+d7UjCRPejaQBTWG/BPp2SSzBzlIyaFjvnZt/r2iGjf+uAi730dhnMB
Ah0Py668eL1VjdmCI9cZ/WADMDCeP8+xae6Gdhg+/+dfB94FYdm+jytZXDifC2XLIXXyuxFF7Ke2
dxH7MHa5+vNF3vs6foCtGmupxGZ68ZsB+MrtvkjvKitYWkY8SXllilY8gjxaTn++1Hu3J5C8k9wp
luDLd5PDWcTkjyBkRKY7zKxIvUuojfMHz9u7lyH9g2Vc8Li5F6/ZgNTGG/KUHyvXnzIiVW9QR1Yf
vMt/UUcunmrJ6kEtsgatO/6F7Ze2Z9wsfnJHGWjD+PdaVe2rqA+2lvC6l8opB+w7WlIj4v5n5c38
0t92DTSZg4vEwvng87zzpSHj8XoRWwF05vJL68KtKeX8cz9U3RU+WU5sRj7v/nwD1+90+Z0JfwF7
acNvgEbx+/sFlMpBcGGdbZsGZzaipSMz7zkp8h8zZ9A/X+udLwRzB1aI55rSE+bFmgUCCWSznM8T
kt8rpkYL2VUIw/58kb9Wvotv5KL9grgmXPJOrIunn5YLSUKFfQ4WZV+X/cpD7pgt8HDVZGqaPecL
W+xQSdDLIjFDvkhXk4cmMudGjwYkfUiAn1pMI082ScC0j02UwY6RZY9yDKoPVp71w1x+WJAjLggV
zO0UKr///GKEC23b9tm1O+NO02b+gbqH5u4Ct7XkJHU0J1M+/vkXemfrYN/4n2terEFDYs4jg/4z
7FzHhDaf4bxmVHZqfKWZDNIww2CHbRd1RbHcuL1rPPz5A7z3HHiOLVdvve+49sV7NjZ9kLKonL1o
mEmR5jA+Ey/5wcP2XtnAa+Mzc3ahhWDq+/2n7RGrWQwjz9QVjrMbGbyRPZNYxN7ZOlAvlP/JV6Pp
+6eRQDccWCiLFIJ1ZF9gGA0c885qGx0NDusfvNh/RYtc3nVeOp/F2V0L14sXQZNfTNqQOPMcc6Dt
6uQRq3rxo06wNGmkA19aZ6pCq1/TB9nH55e5IsAiQVPOXwXBfRrN1ltRDtMHy+xf9eS/PhiFjMlG
yAvkXzwaTNdhLATmeUwz69pLappiBdI2xHu9ONZyTp/Grq+/ukzhTl03pc8Ofn50BW2/WMj0PRtx
WmdfzUzzr0lxaT795w8ODGuwIRTE4l/cEEIjMUe55tnoZHXoKwyzWe6PH0TpvLMirnlJVALC5R5d
7p6cAWOUsYrgbhxTYTuIhHz6zN2kOhrEvsrm8oPt+r19x5M2nJCVe+3b/rqf/6PGQTI6ITfuz7M5
DidryG2mwZn41sGXv5/ICAPtgMgA5w1tmVuRWjPeE1M9RZoUuQ8ezXdeTV5Jm9fGNzHSexeEnRxc
lQNxHluG4e5gcL/RAis+qBne/b6gzajmHEdyBrz4vgM59bR4yL/qQOMDCy22Sdd3h7FOnEdG2hNb
L+x7Comoxki2BIOx1cuQ4HnoPoIwrW/axQNPc57znYQLZjqX2183dB5KHZyHRGRsyeP42ujxFzTa
H1EdbF2tD73nfLRBvfcbs7zBSCIOitPDxZqfo7HrZd2cHZxYG6NBdIQWQm6hRKGwFdaVqBp0RYt9
Mxf62VjXSWd8kETXD1b9DfyR/8Fb/+7nWRciHnkwOZe8Qu34rULYfA50TLcOwyrACRR6/+mrG1hs
yJzi1wpArCT5fz7jMDJIpq/bM1nJyefUTPtP+JE+4nf9+5swjbfgnrE6oPSSzu8XqZGMl62czoDa
u1dncvNrwtObD77J+kl/f2S4CBIH3liytlggfr8I+OnaQN9whppkPzVg664izfBimylMjh+8jta/
FyMOJY4X0N8QhMR7F8/K4iJwE0l3xghBRDjwvvghmWX6xennmVCmmUgau8mczybKmKuZk8v3xbKT
a5q5t3FfICYxPBVE22KYgVhPw5Lnu97pmyn88939V7eAn1uu4Xxrf4QV+l/rhpTR4kT2uQZp7kAA
RuIbol9KT1K6SHXph6fl1gmC0tm4uPn572FZjow65X+Wt0ZZySfhnABTh2GVDdPi99uTO3PhJ+1C
3ip8CcpQaPdm+hE66/IZ4CK+BR7MEqxhdKwuziOLDwl8iMfzVHXYWRjf37oYy6DJZh+QpFYS5W9P
219XWs+9VDAu54CLK41d6UwDD0A5D92Dxp8htyu16DqdAmdPIBNz8MX1Dt2UPHSVSu7JnTF+DUEb
XDe0yT99cJvXF+ifz/7Fp7lMAU29OMaBP5wxVPa3bCLVfWtP471pTrdIZ91dGy/J54Kccli9+rqJ
a7VfYFEwp4vtgpEOROQPFq/LYvbyE128IPOi0a2hE9YI+VuaQ9bPiCiih2kikSHKMZKhDpK7PE8Q
BjTtf7qqrVcHswX1E9oisagX9RJxrz7Rez0R8NaqBcKHiGK2/GDBuTwj/HURlpqAygDU+CWXM1JG
2xU5j0Az2I81gsI9hJpbu5sPPN5duEzVfPPBfV5/tcv77Fi0Duif0kTwL8qAwqgyHQAXoNmPpHue
bIYh/aKf/GCFWdgWEWtYSOqY8sBPH7O5S62QQ7MgMtOqreCjVfC9lwAlN680R2HvL5DrPzcPAIak
2BU9J5Y4OGlV0sxLlXBB8GTGC+sbozeOGlcBcc3bOWBkhRDH3HMwqNBXNO33D36dy0V5vSHULQQg
UiVJ/vX7EjMoYqBcZzgPCphMaDM8+mqlPSNeTVVJNHkVTLc1SdHtjvkDdKzIa9xfTQyt4dpokL2S
Oe8ruTGicTxk6eLMGyLQLXUtyjb/9cFnfe9OsjCzJK5BnK68WD/YNcwaydxZITzTyMUEiU6+qX3u
1+Qh98UWZdDEiPukxb5vDvcj/oRfjp44+XInS/eDneJyi15/u/VY5nM3V8Ltxe7ZFeMcu6o5W0ar
cUtBhT4Qtzh+BIt7d91cE5PB/MLyZfH8/R5hVq4yNJh8b6fixMdqnm3zwCkoqvLK30Z5WV9Vbe2Q
lOWOmoFPkhNMBHusOKdR3MKwqsit/2CxemfbCASIPMteeZz/+lD+0IH49CHK+EtwE1eieFBWknxL
dTM9/fm+v/Mzg4BaVcQUKfzn4gX2EjRtpBnc1os3Xwl8IWAgWuODZeKd94Auo+O4gtWPltm6W/zj
3OJRlEdMHG+bbhTHKJrHsKJd/EDUFGbCQFXF8c9f6p0qI/BRV8Lu5tBOsXpxQWibMGwmddsDqXwx
u4ahva6mCl3cSgnZ9AkZ1fuesAMEbZkqUNtZ0/KzQlmRfnAnWXcul0hqMuZNgc/zxWHGvPiFOT0l
8zg2t04iMKzmk2rhjTBneJk7HbxIZ5g+kynHNCLJqb5ehYBaswaRDf39TOsKGwMWFHmLpiIiOOEv
eamOkmBE8xTr/GCTvGg8mwbqt+ulLcxrY3RwmwUIRJLN2EkARIUugXLZICXPlm7yJ+BO7SvzAHD7
0rQwj/Qas8uGwagoQzEbidrJ0jN+jNWYPyi8bQCF2BNfh96Mz/U0L6/S7WOCkdoCj8EED+JICPLi
EFRIauLtgOh92rejLF+XwSmM7UAzNAvRyY+PvYDRsw1QkZLFOdrRuCcybFy22rbzn9i80TVOyjIe
W8R91VbZPWo2k+LlKs/q6SvuDdT5qW2QHlljaYN5qBznm+UgCNwoQzLgirX279LUYTTLxe18W5tm
NV7PWQCoJJid8ThUTKuAl2WJBwgFvg+NntliSTsETYBof8L0UKfhQIBl+jrkxD7gKWAXCZNOsJ/Y
wPOrvZP7eNhwC/nlgZSdPNhkxPTlRM6lmP5x7XNqBh9mOKN/7ASk+dvIdxMwAcGcgr4djWC+Dyrl
g83o+eOB6IY1wDWy3qosNadwcOBkbJTGTLEZohi7sbkuzxu/mXA5RX6nz6XTrsi4wUU1MGAOxVDr
Fhht0ajWchPhZSw+D9lUAOVAZ/TJVrIbw0D1qbupo7oqwghLuL9ptSvbnTPE/5u981iSG0u69Kv8
1nv0QAuz+TfQCJE6qTYwMklCa42nnw9ZPd1kluDU7MZsLKuMKSICwBXuft39nIOU3TwwO+5uJf29
UCm4TWRn5ftDrkm6UYcV6Mgcz3RhVtogld4+TFMfSkzuxyIfEK8dZZr3bSFFZtTJ5ZHyI0w4CK4Y
ViZ9GwRyuTGqQ5+aSS73Uy2ieRokaty/NLBn7Tcd5F+QwuzGCL4qGZvHsUyaAZS4CQHNCH8W8NFM
0u62US4QOehYQeKGDjNK761Zw9+xGpYDNLxJXEqhrGorbgfRUQZzaexFU/LVb+gDAiPWK0hSpi2p
VDQLaZGjo1HaLC+xaIzx0kpQlYtc0qjtQr2ffFZHEDV+otTGY6Nv65Oy0TTkq1kOOoyC15rS6LgW
T+I6mPhHGkFSgLnDjMjjMt9LDYU5e8L1A3tZLfmrXqyt5PezJXsVLa9nQ1PgGysBzpTLPIRNoqSQ
Sml8jNNZsW4vS5s/6wb9fXY8we2Sof91QZsNcLqegOI2QP+l8PO0kx7BPjQ+jZOV3a5jjNgp8iAd
cpYki96NolkrjrymVulN+6J29o6yTOK26rxOv0Vh/7994R+WoRHo4kz+vIXh8VtdfC6m/4oGiEe+
Dv/DzT432zR+zv7rfqq/fm5+7Gr498f91tmAs0cdAE4IStcSJ3SFHNRvynsUbv9JMeTVgRKgSYco
/b/EBmSN5gWYfDm/8hcycdwdKiJj+t//4E8GcnzEcwrOh/z23xIbUF8ZkP8T6wtUr3FgJKPeREga
y8XI5ly55lF27k7DjXCLUKSNxkhum1f5dPyo3pg3ukd3HcKzjhFuJ+mxV2zpNr7PbmYfFpLr9h62
L2/1Ky+/hWvrBHecC2vcpfiMDlVjK4hqbnYbqcF0zr3ERT7NkfzYKVzZhafnNEeFN4eqA0HLaXXl
gJ7Sh/gke12wnlNncwClnOHLdARvPituGiEY5tC4HWZhH23e6KMtf+qCIshdNI39JgTB+picFFdy
i5shyBBJuUpuG7U+nIx+dZPczI0t+Yo7hqorXLEgAEPMS3E1wu5GPhm3etDdbFeqRRFtmydiwQjY
pV+FQ1D6qieE08k8NffxnXBTPhYn66a5wsp2QjzNox2X50wd2pGvWmA4sNUc7eN2dU1vSyREkZ6F
X+w5vpvUxV6/AHmMVK/wkOv1FH+wv0Ue6jP+E2giRwp0N/NkL/4OnopXtKH+ehuqJ4V8gtsFiruH
SOZEg++Jd/FlPWVBExSe4Aw82RTUburjqiMC/gBtJlcK+lD/2J8hF/UVR3eVU3GhzdY3giKSguWu
DmfetTxU96m/B9Y96nxDZPrp/eIaThFUpwlYaABE16GFz50dGgBt4Iqn/GT6ynfpVNwVX+UX69MY
gnIOBre3pycncfB3NmLPnnYaLouv3zaR6sf27NGIF4o+yrXhdDHu49vtsrmAN3zRRQja7lz9Nn8Q
L9XX/V0n281MayzaY/BlO/2N6PaedqPcEENHxWP7XHtdtH4XfUKeyHDpVfSzu/Q8B3KI8k2Ueyhl
e4WfX9UreMAA3Bhcj3BwZo/wTERISTHaWaA4hb8Xd/UJoWw3DzJXfK+G7Uk+L++FqHI3V+ZmTW98
yfieomWoPlRnJZpCCxoByTFv1AfpjpUYxF7mQzjAPhH53dfpXD5Ld9kX9g+vzO+NaAuywdZPaoAA
1G3xmF/zi3wqL/q1OZsP+dVgB/SXPEpPCN6eh1/k3akc/xSz/mervzmwLrhmNMI66QohhDen7MLR
bd3YGUJQhHbLPfTu9+9jkPkGu7KM2mh3VQ9ddmd0hSdo0OzBqz6nd6ByHDqY3dFfPNkBOWW/A+7o
T/biIJPtWaadhSCFI3aYX4SkfUY7f8k8w2MVOalLT46r+IZfeDCGuAqrfDyrgEqDwln54lDvoPEX
rGFzr52lUPBgUwySAMzNN8TKS+Okod39bf9SPc/heC6C4hmyiDWE+uG2DeEddYrGmc8PBGiO8A5+
M343hvFHNKej8qxGhRO7zbP5MbnKkXSTZBeTtXTVb1mQURLJT/uD9mB4gz+fjGtlhEk0n5JLeYYZ
yR989VYLFJg0eHVsk+y1pesaaA6MFh6kyQ5q4A6hL7//Ptml8/ljab/UWIWFvbDZmjt44ml0Ffvr
95z3Ly57ktfGjukgAmRXLp/kDZF2Wi55iC4WhtW86cLRX13NnyNYvCV38eDtcTK/Vu0ttFiPwjl5
z4pzW+czbDBR5sAZYh839xUbflEDJuWKHPRl92d38oBdeNPZuoP8jp+Km90ffdMzHxCcKwOL5SAH
cqC5hpu5UAN7pVc7iGhFwu12Oq5bXrcvyS16VUltE184udf4qccWiLqw8dQgCUVvdWF+cBCpvIH4
2i0d3YNhy1Ed6Vx4RGx25sNLbS9272/BhKsZPMEGd2J/T/AIs4vVt1e3jqDZcWFus6KcVwG9eOjC
3DGejI8I27H8sg9ImbNRlUjAAwksY4TmPTgj3fjBiCZbseVACFs+JD21z4k7/eLoR3fXz6fr/+yj
4/c/HHgXIyuoJZvitfP0644ra5whEGxoM0NoPgXmBKk9v3dNhydgKIHUX1JmosZXrQyF5QruY4ED
QjqMbzNG411nI37gVfbX2qmdyYZizYkDmD1sw22D8rSF0xmcMltu9o8tO3G11f1kBnow+7hmW7Bh
tvYGvCJQbx9x72PZHE6SP7iJxx3iXGferQcEqJF5ijFUvW9iymOPkNwWP8EGHx0fOIQ6a0x0qhto
KfkuxWh2HiRs3uT169kMEH+3Tef4FSvo87Geh1BzG34WHVpUHlQ+qPOaEMIQT+YyebQ4Kw97fDjc
DFHOYkEx8fVBcgIFxLAxBnT8uqW7syrziHddAbs5ht29m3g6meUDsw2PXNwwaDhxxcd68eTsDb/5
nD/x+YwrKsBO7OmeGIz+znhKLoE5X7ACufKJz2O4WVPCXfkce6bXcUvbd6bFAebgbF+gV0oeoXJL
n4dzx9pRA4CpjFzpCo4eVcxzZgPtJc6pmU7qse6hI4k5UzF8tCkzt9DD87PozS7KkPbmCMzM8bdj
zDiiMpmJn+A7YHzAMWosZKhPMZwaSxlaRFzQsZQbz+J9kttwkZpnoKKkXSitu1DtRMfjHKHS6E/n
LcQSMHsbq4UB4hUQJrP0QP0zeHW0fzCvy2ljOGAA9U3mnngiiIP2kkbDqTsWqqsHwu0x04a7hTU2
AApDL/H7oPR655Hebp5hY8HVzveCm7K4XWqwXLN6HQvwINx0yagcgzxy8zCXsHpkHIfiQ962M8/c
TohkVaCHejjilTMXMdJQOGODzsLdEg7hxjo+roU+Hx+DFJObe+nrwpRwFXBYMEFtAJuQEJWYSxyP
Z7DzjiVRX7BNYXmsZKyLyBJLMR6x1wcjQ0zc4QBHdeAI+7B/SKPG0zc3DTBX4ZBggwxcvcH6VgO4
G0pWnohX7r5YkRb1vsyelYM0WEKBXXys1OzGDOTT7Ath74fIbZ6taAjT4NgOIy+BwN4G5Io72AhD
UkJdTLQjhGk0vqiYYety2KoymBhSmSV9POpkZ27NiCosg94FrYMJ1J3NY0QDttS9+bzcqzfYNOa6
cqVr5R7j3XIzqlOEhL8un2YX7sKMIOvuECP5cNLYdQCwxaa1h9dsPH+DRTCDhXlZbiTefRh+9OIJ
Vyd2Qowtgg/BmXEU7AvCaDEwr9qLzvYV76HUwMX0zua2n4Wgwaw1vAca4XcL27EiDFgxPAs2GOIq
NuFxZZj9fJmZKiPiV4ewLYzd2m19i+dMuLYUmZ7lNi7BnFMyyAh/nWZXPFE4ZFbF1xWOxg8W6/A8
x27dHIgsDitTB+xURyH+bHl0GKEug8YiEbCauoN0sh27ki17kk+7wMLbXr0etzJfSHu7sw0VqV08
pF+bm2Oou5PGjZYMA9aTv7eeRUhuBvlTTIjd3sKdSqCCbjX2qQv2865f69vqfvu2hkegAJzaywhX
+hDLwVaPA4mXWWhx2vOZU4lXso+La3Iqgdn6UsiPJyQXT8UpOTUBvVUC77tdz911uA7fUqLlzbcC
3S4cgiA4VJ9LnyNVyL34gt04qi36LDA7dZegc4CdXDkV2aU9ESU1Qetn4U4ERXBLnJNzpMhsxEeJ
io6wC+oM/k2PL3+0xa+Q43FmgIrbO+KW1mOC/O063awX3cl90x293bOCkUBtDZFoGPh42VM4lcSR
QqLvpg2VYPc6QvbCEaP2rN3ETxpiD3wjPhrPnf689Z5+IRDzUh8C2CowOUpoASAsTgF2xrCYruXp
TzPGJBrPcdQ8M74sFNWVbydOIfWZ5heBzJidPauRTASnfFK/mk/qXRYwPLw2f4TmOtI/Zt+sm/6s
31VB4pU+mscHwgwYs4NagkdnX1gFuEjCzCMOlaAy8ZJA8DqesyJSTPh1zHmpcgDLOJMb2y9jWBBJ
aQG/sNEEt++ITT/Xn4fGHjevuGQX+GPBvvpKsPitR5gXkjVQuxCS6CyyPmkagqvO8EF+RPhAY53w
TfPEi4n5jukVjkMfYVhPvAhTHWPYRMc5zHqdN5jjQ5gyPqvrWfhEeMoCFIZLHMLnaSdPUH7KUdZH
e5D60K26+UdSnu7LyiTGLwDJ/dX7nL4ahd6GOpmdyD0ajuHBIG7rrC6Yslm7NMPbm3uEoTNht/oa
NYJh5hLp7lRmYXPm4ngpulYg+5IU8FsYkuzx+4BZHcnBknrLuB35pYqyiOzaza756/fN772Yyx3R
LcyJK8evjiuAvbZltq3JlbgL2woSMxTuZV/3O/+4jZE4OR/s5Gv5UN5sSaD6Dc7tCOsIgjBrMWsa
FrWguhoeqx2znvi5Bx8f+2HizCfxmhbbgM9h4li7zufRUXC03LxzbBr4ffn/mICcKPQIto/FvZ92
5/l7Hhzx7DFcxxFktDlCc5ENF9064nsBG6Xb8wkEsw0oCZ9HGO3wLwYIJiw7xyARnXMQgB2If6ER
xfsUeBfL3eyGSPqI6oRz7uDUOIzWGDsX1gPcqHk8B4POMTSovZGbndydG6GsiZE/wkGLIDrDH5p+
99Rg/K2oDNag5/YRZQ2OV+J+nfVW4wHU0Dqxjp66iPHCKS3e8G73C2KP3jHxvbk3B2bYctrAkQZH
/mUM0sMMe8cocwTAKBMWXObMbr4PRIyC33Kh3FvwLQQuNm/ghgmk/DQST9lNHh0xNhTHmS/bnEBU
F3lsArHUa79x1MbDHMdFgajih8Tb3W+ZqR/1VSlj/ckx9vj9D+G3KawZJAKtdCVIJdKsdqcmsYRf
974Sp3hUNjd8yJEQxZMbXFjDyc7kgsgcYdMKLKDqUBwgPjvCXPBmYXl3xFtrJB1+IUgxcOSnyCUR
mdr7bfwcX+Nrf7Fu+0j25mgJJDIcFhHr4JBjIqheTho5o+Fd+bR5SUgrEPHe4uhYbFhYj0RNiCTH
FVjdGQJV/tddjJCXXcezHh0WcfLNx/k4tnGH8/v1/WrfGTihKhiekWe/Ha754/DtcAPS0+HfkCl2
C08LJbvBBQz3xnm1X2Y2d4U/OEyVZWt8gaTluD2z3UasgxaSSt7588w2OqwaGGU3dcbjUHn4FSoM
ZwFrKLnmSf8uEfiSP3JbEI3YzZrBI7FEku5wKZBCXhZCVK7vkDlxNr/kErk7HEGrfzglMMT+4mIm
eM0Ro8X3q39ENxqJBqJmW363u0dscKTvQE75A4bsGAh8aSAEut+40ARyh7DuExR2mClmZMCNqHjn
JqLAoNwPOtvdbkhlzVh0CAKJpLHkiPjUAYrnWFxo8F7NQGzv3vxOuN/ZaIq3esop46iv4bXnEMcc
bNhLxWNzcM7KfCg/cP4IMnI+OuJIy62JEI8Ym9MCzwDDNirit9ZdexXf5/dVG4IXTb38urC9DyMi
o5nhOBVBWAuRNdGd4dKfwZpc+L7nqHXezon/nBMpThE8i8RuIEbvEaJKTzAA23l4HG05XLNnF+aR
wNxmA94eIeJE/HOEeIrXib4KmfIJAW9u6AgMVwZuinCt2BIKJNw6FoGwjEwOQV2rXI5DicF+zF8t
F3bsEr+UN8kdaHds0pFyqDAzUCoSz/71bqU0+ye79U1vTAWlUlGmpnGNv0m36smilZk4mXjvWXzY
H3U4VK6zv7tHIGtiGo/QUvLrO+F2Ics8ftSi7FG7a85k1e73l/LC778XN+hjhvh4zzyZhCTpbUz+
+Ige4rvkVD/O5/YsBcpp/96Q30yIeXZPJsu5+TArEhiOFw7QhDEcjaOZkJhDnN+H221JrKHf9Wfj
mWIrYekQ4TS94tSwRLJLdRk4Yl4/4hwx/a54U2Dwdu9QZIzkO/njeKoueCECWhlfFvsTSc6O1IQe
Ani9NxN3eYFHsos6Hy7as3VbRth3rDjpczJvyq18M5yNiKO3dxzw88D6rWz+two3T03Ff//zeM9L
0249SjzjKx7yPz9dsxdYepvv49tX/fQmUJP/urD7efz80w/4rmzc7qdv/fbwbZjK3y6QfGuOV/6f
/vG/vr1+ytPWfvvvf7w0Uw3m++FbkjU/aTkf/YV/XqzxhrGpM7p6fvusQzH6eMNv5RjZ/Ce1GFEW
xaPn19AlkqS/lWNk6Z/0vFu6xZ/pz6VW8+9yjGYdMFOUB2F2BBNJI/u/yzGa8U/tUD0EwUGrBTgd
4+8ATd9AAwxRPBB9x/U12GNU6j8/+zh4G2RK1Lnk1pMon419+NAmOkkmCcrHcd+sUyZV9ZneJCsw
pdJAPWAj4oXcukNgYTcsV2vi6VTXSf78wxD+gdv9ud/h9cZoUJe5MQvcHyrYP98YFBVwEoC6dLu1
7c71OFGwloeFGy0o/WuCWf5Wb/xT5c6fk2zHBWmqAGOIdid4OUN9k7RWxaXPhrVE5qaF/1vszf7U
I6P07q8fizn9odPNEGmRkbmWBoiYGiA9Mz8/ljrB42a26L1A2S1CCrArKIJ0NCjbgiI/17KcPKMb
J9+1sKf9yjT+bBmPa4Ou1VVNA6l3POmbJwQ7jAaogQSTsuvFp6RqytNQt7uNzu4MFKVUkBAZ9cW3
dHgshMGsoYNPJzmoKObdwPKh346AVj7+9YBIx1X/Uw/87a7ocKaRGqAirT3HXf8QZRmwD1pKnJBw
WhXBp/uN2ph00HujZkUpD3p+Gv6W26ybhnO7wYWVIi0R6vosvi+QgHTpnLtHJSZO3V4xAPL/4vaO
Cfnd7UGsRNutfPR6v5kwEyoV+tTr2F0Ty/RHerpc6Ez6z2szcSpHZOg9JA/gBnTYYAK6vkbH6jX0
ZFa9ObdDMv6iqPJ2WzCHdAFiM9irmim/opB+GC19h/shHXqYOUEDFnBxVJhxVBoomorCh1Sztl+o
h77BNb3Oj2ZAMUnnOZhY1sLP8yODy4Zppcs8sL2lv6+TgZRR04uPfb8tTnoorSX1snzvmALaYYbx
ZsMTwzEitSchToVncYEy4q9n5efC0us9sZQB5cgAWyl0v7mndRi0Tqbv14sBcd73EAt5vSiTp0JC
MKyzmeIx9H+/GPq3BgLstMKmhQsLHXnq5G9WAvxwymTFGZUIA5JA6CXmYIfD6Rfj/QdXUQ+7J2mm
SX+79qZMXutCb2VFXNBANzCg+ogSZTkp1cPfHEGq/zTPw21g0OGma2/6IusMM1Egbgmn0lZeGxT4
olqPy8kuoGkK9ikjHSdU+t1fX/UVQ/rTbuKy+DseDfJhRVHfPN2o1tZBTqq6TQXKOoT2UviuSmta
01TTkRQ5wPcOas2AXhehJ6cT1w1KTv2+yDQ8m0LfuAK+kWjf6sfHQujSNGiUxXDotqJVfdDkBQSl
urUPvVEbqCug+/mQ51pyOdD+t/mSS/edpgzwpY/G0ba0xcMlAdhEMA8BZ2m3lRhfUzNu1mDCHAQD
olbNDcNIloXWLFIMtdL6MKnCyNqvMmotUN9BFa+n0vgubVf9RhSqpfbnVG5OrJM8QRUAkBuCTKnS
OahCNostT0b5CFl5CXU0vFyyS+9nS9lNnvX6fp3rBH6spqSrS9q0zCmQVfw0aqi5epayle/o/8mo
5EGByVkzTyVy3OKIIK0iLMYXQc773hVAkNn61EWIP8SPSxZ370o1hxqx6uvhF+fj3+3F1ylVad9m
d4B/PTzeDxapRN1LRtWAqoJcCS5yLHFAJy7NFt1UuUggzjcpNAXeXy+k3zmN46IyHW8qMHAdiN7P
F13iOEHHrEUSVOkBjskIIHZ1S1FRqPW/a2uwfTTGcCXYExToHn6+1DAk0DvRm434ypSdpa2HRT5N
C6dVWvXEOoePShd+hSr5g0HVaXEFSYqtP/qXf75omcBnte4Fh4jGgr56W2/j1ChdxIURPjSIT/QR
Ab+/PaY6mCkCQSJB2s3fGNVGVVIh2VQeNMtUn65i3WkzkybFDvbQv77U77wY4IWDRYIrcUUCoZ8f
b8jVCqqohjq1TqshXquPxDrLvFy09isUqusvrncE2T97cRoXwRUAtgd+QQj0Zr2UhoaWWZHSsqGP
BDiVaX0396X8kqV79jQVlfxBNetpCcSmB0lU9d3+IMbG2gZioSmGs0MOGOhLMXPmynvxrkskIN5q
PWzRUAvoGP718PzB6qZDCmCTBhkLvvfwET9sKSgAWlQTG8OtIUG/TBNYpq6NRUdHte7/4lLEoweb
jY5VVt6s7nmeBwslaMOV6Lekr1nIohyFFafEKv9iEv5oDsCdsmMBF2H730T0WyoPZj7nBoT3WnyZ
dvqQd2LWFkIVmkmXsczP9HzPv7jqH4wlnf+qBdxSBY7wWlv/YSwbC8rEVNgpjhtFDV+bmjm9PGyQ
hK5y8NfT9vtVzQlCobsN1AwYnbfYKUSzjXIbZp22dFj4cjUmHb1PfaDmpehCuVn+Ajl8LIOfnSnM
EXTTKdAO4E7FN4saipKiAn2iu7Bcaz6atUgn4WF/sUL+6KmOlkGuhHUHTvnzYuyyUWgtFV30DDoy
R5CyKVCqdLqBWqlx9KIzf3E9PvL3z4VloAnxmC+4lN6sybKw0HqB7cilBVxQ3Dxba/SQJXW2fGlE
+BMFNOR23WFL29MAXUtC5+2ow6s7SBtkb2abPxixaZGYM3VY/lddJ1lB62HtbgJIYGTXNPSUhpUw
QqzQSC+SfH5H1N7R/ru15UsWN7CKZcryfaiy5jaZxlL2O6Qo0NhS0mXymwXfag+H0L2Hbkh2s+5V
/wmiUsIWwVCru6btYQuttaH82OXrSrJaTA7mPLGfvqW0hff23KKyAzu1vAD9JfyizbgxyJ7ueXfm
kCa+qH27wgOhS9UzDdLdc8FsfwfFDDWNvFpQiM17TE6/H0X0CTuBnmcoimFWNgcJmC8Nxc0XrVHH
+GQZpXYMYrzdoSBooC2ilyUtRijMk2pE5exGFXoI0XNhMkhZFXvJ4W/MjLOCRgtMcmuyfpPHg/Iw
TfTqMyrzXeWtUys/cViY35cQtiI3CVl4cplKhXZzC7mmL/FMG7k9tCZt8Z2+F6o9L/X4HnL2uvXH
XeEcB0NCVfpIcCI+hFwqIIRsNTRCpxXtOZubwiCtfVm97NsgPLQFNHhu0wFuog27YAinftNp8IN5
HTZGa0ZJs4/T77o8LzwXqryT32dL8lBuZUyqtIN0Hu649h2hG/33QpzBxAy/P1oBQ9XJ5KsrgTr9
UgjUvFCFh6UiUSUErfN9GAUY21altnWlFo0LuofxBIegOT6XTUUZIJ10AAZKt9WnUUZf0i5A3TxY
St1ZQbfqy1mUUJC2K0lN6QCBzpthhbwMkjk0vc7M4Co5RJ+0h257hb7BlgjGcswtLzRaKdudHEmN
m8lsRjKDQm885WIttG6Gei5tFybYIkGr069yI1v0pjZKHO3jolM8zGG5zpS6JhmviMn9rO/yExeC
iXIdemrqa70/sK6zxo7TdkbAs7emAJpX7laucHK2ZsbdLaTuRvmLaONnICVHOKIp3RIlcNPATIG0
/GxWshWEHQxr6HynohYg0wBjqFnL10kXFo+wgxYDcaEfNF56UhNq9Nem+venWi5vGaBqycxBiPEW
6FzLUtfJVSMfIoD0v0Nv2rl9iS60uUkg80et9Se1TQhQBFoJBvQQEJk3bmUm3DWRWLy0krD9ItL8
vatiO79C1hka4pTD3v/gqkYBfVyhkijBmpwuYG8o7gSzs2wYusv7Xzz/H/gOwq7j4a2D4e5tiGEV
jTKpxqggnagv0drMdJrmEPcCblPPCCQMn1PNQLQwnxEXgLIA1meoUpEiI9esx8jOwVJ8nk219v/6
xn4fJKgg9V6Pv9Aj6PLhG34Yg6wEri3l6KjAqDxexGmxqAfqLb3WJhWiGKn6d8I4L79YjG/ge8dq
VPE3nLmxWTLo2jdObs8h+9TSRXerGJHQNsPgkwZskZKjWUePdToEFHyL/ioYl41GVO5Q5dsxEI1P
KJVXH/56FKCleOsDSRiDoQT5oUjkgN+ez6V+XQVlRlMaCNN0UtOSgnehcyy0OyWGi1lcEdsLemOa
bpIk5zhyULpSlCeiOiWs4a+w7R7GYq+NaEWigzVdpgWbaj/Ixrue+NKJtaJvI47M2LraitdT0poW
BS2pQ8KxTRTtXTGJYohE5SLjf2FtQBhJggw3TxPaJJBDaJARlnCjsYyRhGta09+nGmTzjrht0uDC
C0b3RjVO2U0pg+qxZ2BmIGfMAlok0mb6S1uvGJmx6pY1Qvy4121D65dnExl3eoTUcYOfVl2SCPLo
7IPSKiV19uXA8/RdZW68OBuqly5pEEKotkk0T+W2lvi1TIC7bXWMVSob1VcyQ74FITM86zu6y760
o3o4YXdp7Bl1KfHVfBN3N0Pl4glc7UbJXV4rKVxMMGLuqInXqukB987YFODJq6FITpOK5bsOslvI
jFRTh0q1JuGVQvBTu50ALMNushEW03XbKiQXp268W5tR+5o3Zi0E+MWy+lbNKFg9ZTvr83m3Uk0O
uw2Ij51sfU5TW90a0wnHPUT7Enc369Dq86Uzcot2LCXeKeaVa6NG+TJ2fbClEJaBJJp76V6GpQZq
XBVy/Kk3xRiqarOnFju1HbpI5QC34dxZut0C7HoSk1UzyV9QcGA2Ex1Fzamn+aJBX6dzZTEWZb9X
RHi343i5x1EnL+hBqVD7Fpn2haBXpwMLWmZa51Wh/QBBFo4SUqzhI+fJieQVeHm6EZoMqRlzWzJ6
QYZlJlcHfX6gWSOUAqg6CKq3dOn4NECgxSoFTxWMW2PS6lVXxlPTLQYFxr5c/TbLGpoiDAUgnoi8
JPU4YZ1ouqhZplCCFqjjQVBs3OZbZspOoSEji5DfCCC/lsfhHVHDQE95bkE83vQU+F0Y4Q1aVRGp
fR6VRqi8eFk0wjthbr8tm9XAVq6204LUjCSjLKMXAD3LqS/7oCtT7ZIjLVvaYpaY8sWqj+sYmzCE
9aqmsMaiFA6PBvSFQQsqNLVHkM4IPuxIKlzWIUa7RAJM5lMHEb7oSw6Ao7aqgTruPmhF2KhF+iGB
zj8UKjTOvAx4mujCYax82OtN/ziNE2Lq4xTrNIaiH4z41tATFo5rltFw0JoCvTObCCtfstXrpwVQ
JzmZtVw/wLssI9JpsdIAs6Pn2vXrEdkk5gfk51fAbENh1XBqqB3k+O0gPk9owwxOxqI6rbuaf9OM
QbhPBpFaY1tm8xdJT3vRWYxS/Fh0lvA0r5kBebEwCfcVOETasUnTPLLVY9pX9bkE7WfqH2bZmp40
KS++L7M+X/ukzalqD2hI2ZU67M8y+hJfYAczoMYSp4lWAnj3V5qZUhntCsFEHn6rl4YG8k4yiZ/b
FakrDtYjDTb6ujZOHG/wHS+HzKp9FJog9Ia02ZXjEvVMZSql25KgGgEyZMyqoCbs/zQjWGBARNWh
3oY4CdsCeQ45EgQI+rwJhTgqUWZmvgzIdizeUozFejZKQ6W8zMnyLl675QO0Nrpqy6jtPBdTAiKl
6yTFlct5zfHne3KV5jgH2oSwHqijcjFLt10GmZ7eojJAR9WboiHAVvVQ+DeLXEdJuYpZ1E5GJ3jF
XGU3Vd13dDqMnAAdxSxNyev1ZIdeW9Lj+7ZtmndgvUV4pCyk4D349oaviiBgz8wkF25nrGRCSh/5
UmdkYCcHAd6cKtRaiO+WUQBbobAr+wCWHotpl9X0nRjLSolL6WsQkmu7BRAXNp27iIcmSGICpb01
1LHWXRPFkC3YLQs5wK0r9BBEiPCeme7p1oYcvmUIUKlB7LHUZ6i1paywZ1OyPqD6iLo0Kk0Alcyc
1ECJXAddQ8WkP6Nngc9Kpqb8miGATI+CYBTvRzHp0Kin0OBKU10jxpOhDNzGiBjYw6QiTTaqagrE
Rh0F4BFKjRJ1bzbrl4NYZLZl4uYPsdTtX/pUiOcwRZnOtMdZKWqXyZwuq4qovasZGrnasRE2mveo
MyxGrwDkGo/obGom6UPVI64WpijR0rokI9MN0X+2gCMrBdq80YVCg+E1RPhbVfY/LaH/VHa/bb/V
j2P/7dt4/dz+P1Bs10gM/Xmx3Wnwtc3wY7H9eMNvxXYV6KNCHZd8vEV9A4jj/y62q8o/j3o5IS/s
BJComARc/8I+CpL0T4V0A+yymFlRJZf772q7AOGzSpB80AAAgEQa4W/xOh8l/R9SNiYpDZIa8PjA
xMr9cf75Obztu0EWswKP2SYTwY4oaFs4SiaHsD0TH4BPa368TJoE/XI3v4i1WBDzttWjXA/aiKS9
uEdNXX8syxrNITXpD9yKOtF7JdaoDaW7DsnkMldohw99RVJBS41rjcoFHCAmwH1bG5LpCTWs+F2J
aHhqz8pYfmr7uro0NRImbq2CI5iq/uBGV9erBUHM7uZEwleEf/YPW2qoj1NZAOKBS8nNqvS5Q8T2
vYA4LlgZ9OFwyp2kB4jlrInTLCaqlUv8PtOa+gWCT8DsP8z93W/Jrh+b8+RjwP6TAzsGlGo21VlY
siXaIt5mklOrOki4Ns3OtFJ62pupP2mqWeZOVyzmfYPM+NexWEpP39X/xd557khuZG36VnQBGwK9
+blMW1nedLk/RHV1NV3QBYNkkFe/T0ozO5L2mxnMAgvsAgsIgtSmkkkGI855z2tWcor0bCwMOYf+
Ibbr6mWp4vnn2sv1iNkecdh1WuPf6a3Fo3JqM2/bxptOZQ6Acqwwf/43F/9nZO23az+D0QGMANuG
CnDuB//Q60ixZhLMABObxmAYEPvpoXEWswtEATcSAf+/Q9b+3Fz9rx/4F2DNTa08D885UXUQUQJZ
t3WdJjY8Y3rB+4XYVRViBuqZ6GSNcMDzhoJA3pC6dFLp8uKkE4ia2phqPv7rp/jnZvT368KiFSiA
KfvZcPHPN8JRpLiw4FF4mBQKXVq3J5xn0/8ILv3bpzB48Blv+Ew8z3fnD7e7E0M/hGHHUhG+vlLK
Vrve5fj719/F/S9uMkZGv8HNeM7C+fnzx7huRbBBSXUdlpGogZI8MSWdnWaXjpzT53zMbYe0uX55
sQJlPSsfhCEZMV77UO7a/wQNQWTHJ7gbN2tBEUu95lsCk6ov25EDwNiawscdDefimJ9DyLy8nY4W
ivw5da/HOBvvbNfU5a6UWfc4yaF5Ja0uOC1+rYaNnyIIKpxWJRz9Mwg83hgDzZ28MNbkyMQuzXrh
co7lv4Mb//+8OqcRnIee//zIummVzn+5/vj8+vFXntjf/u7fqGLur2AezCqgfTFwhBn299PLsRDu
Aw7hAYMFjB/FfN7fTi/P+ZUTD09JCAlMOTij/ufh5Vm/Rvzi2YoJK4f/8OgK4/Nb+I+tFoiI8xOL
1gi3GFxP4V/8eWHj+9Y7uTZwrMN2io7ketpX5eJ8Fd0NSRZkIJVn+gdSQD96t4fuNc/FBS79wccq
xEJlrX74GaXfFI13zL78OhkCvz26NanovkqTMX5zM4H0ubIPUWrf2yR8uH5/h0P3a+d33m2LMd1P
v8GnRKn+oiIrsQClwzDjppU/XZeGoSN5byetuHjUOmwJMT9Z1cWwVPUjOT1kXNYlW8xK/BsgREzs
7EPboyUYHKK36kMbkLdgiBO2jU5swGms5MR6nS9FfF3UDT0eRvub3GqGRDcAv+q5r9drXVXX9pxn
B1JFk6IR+zJoNnURMmBqG+Ivw6HamrYNbn0/d67DbDmQeYTnzgQskl7QRX7TmYtMwsPKrfA+Xc0N
TNmbkqzOytuh7b+oolH1g5FPKZl9tu6uNDHZddj+yAv7Rx+hPSXKmtlC/RJO1q6OChs76dXdjxDN
yLb3Hl37vMOMqOtqJfZEer0okI8lW5/IIf2iS5+uhGyeiA9/Iyb85JMitXdL5wc1xqa03XxrFnHf
EEfVNmA9RmVL0nQcsWktY3TNrrfVBBfvx67Yzt1XqiC0dj9bS+0Byoav2ibpq09zk6xDf000eWLL
On9i4hQkrjdYu3Ak+02rfusbp/kBhatKzp3wQ+7Ip1w9SIdfIGIeNUzRm8fCRPRm8fDEgPmDgC2i
JMu9aQUSCcWl1rb+LTOCnqhdz/D1Qo5ioW4G5Wi6k5XY90VPh6Ke7F1qB4AK8B03ZD8dcyWDXU7n
4bYaPkkv+qQLa1jnlrQPZgbtNdgzJgSK9DvHEhygDfGEVj+6GNbl78SUgVsIBgbdHDJpyXYmm6JL
EQmU/EyWMr4wSb6rkziuRWx5VHtbwgEpkrqaMXR7QQYi2b90EWkR3YTLejtG4hzsOh2W3kdmPabH
uSSiKjDhpiwCSDEEMiRjB83bab+3YRNtPT3h5c1IYzMxC+FrTWnw5kTDW5ifKWphnJV4kGdqhJ52
n7fhfTkMLwQlA2TaXuIOyDxT98Ay3yqrRyIZlsx4MKrZ4pH0vZwLzrR2RSTvC+9NkC/G/3o704tH
u3QnTajjaEj4rjQhh3ihbYSo7/yW/jp9A3TCWqc7QSco15excrZxTl+X1hd2OToEkYf5jZ+v9+Rs
4O8R2eltqY4MDtCkjOsFwWE7K1bI7+r2S5AzSEMvll04nIPt4vcstMBD9db2z+dt8eZPBZtU1i4J
DwU5jVV5OxiI20oDeZSeWY444XRHmIbznUtsxYFmFv/toZcHd7IfZQM3OrYSTMJBcQISw1X401vd
a+K2sxuinz580kpu8s5HQdXeRFWGgEDyo/Gi3gJW7nGJOqXTVZE57tFiUrMr69qmwu9RfpSiY3zp
VWQDzmmifF6x2MTbKiNimPBTpmTjZw/ANHqi2ncKBRu0uw3jCuw3ahsVtdN9Lk4Obg8eQ/rT16SK
05jndzmXcazwnMKe5yPWebMrSJjPnMm6xYAZ5oi4TPN5o4lgi+MzMKV4ZTLabVfYB3yk3rEvl0nk
rDgRuZE+9l3PWnGCMSmJ9Nx4w/wSletVOfdI6Gm/GVWFJ0KtXl2TE6KJEGEtl4epWs7tuiBmuESQ
IbLismmdA1DMnCxy8EFVxFUkUT35/bwVcbi+W5U4aTd8X4hoNVZW3DD3K3ehXzMG0gtOh+hqtLnK
SOzaLJ75jDMrqbx2n8U2oezrtchz/AxkF25U6x8z/M6KEbGYO7DRd+P0ZKVTMpPg1QXvWWc3QES9
fx0GB7LTXk1OmQWEeTyniQJZfkQ96up+ejI2s9XFvIg2nnbM596Wcboui57xkAQZzfrtmov4muj1
8UZ6jTidSSBYgyJImRqCBvu52Plkon222JBhxjJlvK7zB5FxCDfj9T4chgUcb9px13/adGGXaU+0
HDZPoEoGu9rsecZK69q1KvNe9FW9D8rgpYEbmrQmvQumJ+Fn3gkLLNycwTxOJFaGCZm3+i6a80ey
WoK9VcTZdomz5sJgvEh84JC0IkPv53EUBkSBeAr9v/kufY25V1a/hbGBMRe+NU03HbxiDPZk22lt
TcSIAkkKq7ghYPfOFgMJZsHPrANqs4LJBrL0TkXJesYHFjsHZkabsJs+u+Lcl3Wx3ggr/5aF2j70
QfC5DFrtY3/xHi3L9PcZNJpktBdKA1tH2UWle2/LjEN8k7pA+d/YYtd2UL1KPyx26rzSYi/vnm3b
09cAwOOdb1Fhr0Xd3wRppR5MXoqbrC78i3YarPtsjvKfKYG0V5qgv7tepk1+CdNpOMSxJmoQ9iH0
vXH1rmwS8fZ1vuQvHc37Rdx3KyF9q/s9HtL0SnKMUFJUmN4shtVK0q+tZskNa8aXLMraD4Un7al3
43RHCzyehtzgUeFX1UM0tXqbNZY+Jx5K3H2cUj5Ua+rcRkKQnzNF29Jp0IlJ5R/HgqjXuLBUl7h5
O/yMI6zBLTLZNmSrVx+BV5pt7ww+9p31cKsxNb9kNvUh4lT/qGKwSUMe0VM8DogKzzMXQjdPZbDg
ct6U872VrSiVrTr9HM2crpAYcADvF406XfcWkBz9wLU1592lWymckGBr3lqrzE8ZbzX7ulL6zq+L
/tqCurVppNz744ePLXRKPmqRNLXGkKbNb2snH29NGcEEVn3QF1tfKXU/m1icBkysE0O8/AHPsZmY
2cCbb2ISnxJBoC74YpGdRAYrnABaLPfbMsWxjnE9UxlZBK8aQsJtXvUfOo6nrVz0/H32HZFQO7YH
/Od8ZGeNO5fnhKbgISi79eSEaf9QjJR0eq584Gkmvwm74iDpBddDxnDiMgQr3TTtTRpWl2k07N10
S+QVHqUfk22sA+Gxn8TsbsQSbOcquAwXtYkbB9MpPelvhTQ3klvsR/N7WctLsQAPBnK+cDBrvgW2
hh2pM4+SrGNT8n+7sUwzawK9HBQHcPmu2jw0bCrOqdMzRCxVXUVDuQ2Nbu/Dth0vO4lQTQ4Po8sI
bAIhigbWreSUgKM/H+ZS/giM7WxGE8pvSzo9D+k6bshdRiW9Yhs31vkRIkC2b9uY5EK72fed097i
Ln7d1tGRwei3vqrGmNqqfzTzDMgc3Mf55ezwEq7kr25830uGpsFqaMgDLCTxqYrMHQ6TiCWu7bai
Dp0xiyp4kQshMQJxRfvNF9YmI1Xac5YL0pSTzgr3neyKQyqKhzkbPDKmM7PPZutE4OnzuuoWAQaE
i3IJ6lNoRsSwYxvfmwykP3AwE6msXeTnz26g+quQpO+ky21ZJmOzvNJUvHJIX5ZBZ7aj9o9O9LOH
ZHQbOrgGmnZg6fNnP0QTBYlpOCWKmVGiQRMb6M+st9fTGD+ZKrtqZ7HHupDQUDPMRy2sxCWGNh+N
1fLNifs+kzyGF8hI+YZZYyKHeEtfd+eYlaEJLU3d9rdpNJ9CDZPD79PiK57JWEljYo31+XDRwPM4
pLpRdd34APTjnBKIk137wze8BlsIItO1pasrgl1P7jo2m7WFMOTI6pFREciexqaTLiNsGxD/mAyu
hfPR0os9fckR8+nZmPdK9cXBs9ZLWwLrkQG7Yc7AR+m42SmVV/uqxnbX+Lg/TdTenF0iCwAGar3r
AgT9gzIcDPwIAT/IqMDeNASJD5KP99Zb7D6Jc224zFjvMyaCL1VBqI1a+rL73wAP/iWM/SfA+5/C
4v8XKsswsv1X0MHjR9HoX45f8qv5+G+//Pfh86sZ0Kb9gingL0/okfAB+OXHxy94POcff4TEf/ux
v6MKwvsVV2KA2ghsG442BJO/wwqEdv96tiJETgIq7WL1zW/9HRUPfw0osD0AOR+IlUoPtPBvloAC
ZAGqBJ03vtR4Df5HmPhfXHZBP88gBRiKDcgO3/Wv5varqdFZt+dePZ/kfghJVZYEqFIQHVVjT/U3
pApd+z2rSJpNk1y4avru4vra7konzPN/F0nyl0CnwD/fJi8+2/kjSGJowD35I07ouL3biKA4qQZ1
x7JbLcZIV6KKR7aDfpYCCboKnNXymEhWTf9sZtfDV9COizDa2BMp8xEkBUF9TKxr02PaEyxD+VQj
n3sh4kUa3JYUkhpvoyZ/HJIutRcIWX9YJv8FMP4XRgvjDP/sB3t+dADLsNb/Ai6Ti7FUEfPoRHKw
YCTbj8jmprLDtnQTuEtbfIppIIp7T+jXRA8LKTcejmZYXQLGi7Bl2rYz0MXQiqs4/DdOzudF/gcs
CfAId3nALIhfjkUY2F9FRVkMdIDpLvWnLtkzya1H9HaqdJjLw6KXSWADhFFuDsjAKMVbN9qXUX9H
iLqJ91hcivDezrLI+v26/g+AlKhb+eev07T/Z7chD9TwnwOY26+6/VQfuvj85eGrG79L/qP9+YvO
v37ZtE32JzfS80/6feNxGatZ2KEzlYF9//vm8ncj0l9xFEV4xLAuYCOJ/zGM80EzI14+XsOzVhZ6
4D92HSJbIYexT8FUJw3DRYH1H2Ss2sCXf1qFTAdRjgA1QjOEaIhH9Xku8YeJwBQ1kxAmzpNioRje
xhlQIVPjYula8KthzJMBPnCT4DlNn7XEs53CS3Octy4QUDPtYM5gM8m4JOneciskjCrILyaO17PF
di3VNq3XFd8bBCZ3Xlb0H8E4Zo/0EAJ6T1WIc/a8wVq7VDIvYKngAM5IrrMuzuIs5DpR0A9J+Vty
zdqSaLzNgrm48jJq9WSKRzLax8U4L8JrlJuoVspvQ0i05K6FVo+RWZp5imLRrGK/iFXlF+M8wX0d
89rBoQAt4Weep+aNm66jy7YKKgCKhvl6qsIKA7i2za/JjS6oIKtAMmlcQ3UiIRlcDertKjcKT+Rl
10CoocVWffqtcIvm0/f8dTxOfgSzZyla2nRr0PKJROiUKoS+EletQTTvowdmujUDKitLO+eeYOma
vTI6VEns6/mRGVC3JFqDuCVNOPcv9FYKAxxd9hZjK9jWdIxuk+10iu/6Ju79BU4CKdoSP2vTjUkP
e/B1bhzIxl5VGrjhayHfoSTX2FI5is8J5eT9XKxqpWFZYN52lZc9GCZz3lEXcfczBL/DGakqJnNB
OyiIxYbzB8K49BklmTXCOUHO1xrGNMp3SEgRkjvilOOjZRoIDPh3W09dWfnvRTjhqwh9JXr2pxzx
IOIx95mo8+GzgkCGS1JorMtVyfLLVdn0PEGCilgZ6TqgEgscADvP+xGOU28DcmXWmJjYK1G7+ZON
M1fnLuUOu3P4PM44Ut/aE5KP+1yn/aASj8FuelHPkd9ViNBgYV1XAyEQiVdniLipVq1oN6XnFIva
6twDKXDivYfFcUMUWbjiNNU1eXMMFLESiUx1iTY6Y8ZVTBYUtmviaaAQD+OKW6MnxxS4wckmWO7h
XCjseBpcre/TIewBl7yqod3pCZhp8OHsaz+9UQBz6W4iNBSzvBg447lRsXL3cvKr+SJwisrD9SYl
Jup9cTy+J0bndrFrIbGWl2tJH3hl5UW6XnBUtRZecL0YueJ+rHaxbNpw0/cVcjzoUChDy4kiaaMr
EQ5bFI+VdY3O2Hde3cbzssfVbQp/A+HTQ02o0AhtxzSX1rdJygAIvnHy9F06cVE/j33gzDdWvgTd
5ViJ0n9t2iKWl81sKlDebuy7+PualagRJFVyvjewob0Hq3YMzlhzl/YHy9Bo3XSQenCSqLCt35pq
DJk0pLEgs2gao9ndzQN87UevdyeWdVmW+LSUqboteYh8jB2OsHZS7fpvUjCips/rYV5SRQbfa69G
pWS5UOPeUBsQZlwiqX+eBZTfjYgVLK9MAJCuql6iqwVaXlKGsB039SxtfWE3g/7ypqqGYh5WCxB2
7XpQD1VrxG0siOOB/9p5eg/t3h0/FoIJHtOyCHEWCqKy2MK46opru689vCmmvh4erDNHbyPbyLsP
5zaq9nmcTveBcRzJc8/ZlIgxm/Ep1f58VaQBqmICLHAwSife5kKWDQw/l0eaxBpKUZL6wnnkfCrr
R78sioeiUo7ZYHafHecFq3JFhZVNNqw7xJN7pCb+fTUsw+dKjM4r1LruswhLa9zPMOy+V5QTqCb1
rGhgNfWZeesd8gaTzAx1eXSrwBm2BBQrwtLImAI81TLE7ovgguE+bgrwmrGBPQU3sNHQjpaCmyVG
a+73WWpr6BpNv9yyBgbvUIwezI2q93BrduKl2Apc/cNNkzlwruMRUbGO/LiqaG77ePnpdHkNr3+M
wFkKJM7g+5FEOzG0RdQdpsmSp6qD6k+9mXrpTdXo6hup1Y2ignPYdOPUCu5kFYQtSZvGPXvCC5e+
PC+KV9BO902Gi8PvBXb35gE0+rt5abosaQMJU6K38u7KXwMtN7Zdg/rI1mlIwljWHMMoXudnu49H
PDCnXMHSc4r5DTuI8FHoQA3bHMv95drusuqm6Or0ZzsUPiTHiOlTC1iLtZzNwjsGLiMLEgly0F3f
HuunNANXg5I7Gvj/nDn4KIU2ow80GR1UTndqD24/QscNy/OlVqQwFZu81MWy94iUYXEQi4MQhlg1
vBLTTmK7m7pS7kjTWe7zWi5v/cBGvcur0pfbWCMjTgpPWNkpclMADlUT302et/GHTZ6P4Tfj5rC4
nCXEssoVrsYC0IDwt2KI8Yc07GcJKo25Zoi0aP4tWkylO0uHCXQAKHMNSEpAusGqAtgkuFpsi86a
cN0kSwqAZBqYRqF3CQ/GJ8lmq8suenLaiuc3QkN9wAtDpwla/PK75GRuNvNasp3V6dreDQ4cn83C
sO7b1BGwl0B5GW5ZE9Z72fsDXm5gsYB93I3vVDS+2M+hNm+ymevviCNCSIaDM3OL3T4+L2NXPOWD
l7+uMDl/SKcCkaIEqLBXdDMuwoemrDdhXMMgcfLoogwU11NJr/evLAUjCDx3rKYEMhaKpDiaV9Y9
bV4y0G01u7qwhU+2U1PMW6uxybMQGR4GW7RcQ30VyibDSJCx4VeVDUG7BxArPbK+BTbRWTSfecY2
M7tohjA4xWV7O5rKrxFEDwW7e9yqWyeTFU7HHNfYmptyvEsBAPXBdG5bbAxKBowT0qyJd2Tv1thK
Z+xNSrcpARZ5Sy9UCbuGOj01VrHzOpc/nhZrNAEPjiXc8r6jTqmMydN9VuXyaoZw1h2HaqRAmwNu
9GHN1rS5WQuxvE3KracDBhvrT1ehxk+8oYjMjvFHitGPYTJyXnvrVaDc7geJp+KlSp3sKVuyLgAl
muPvXdMin2KPXL7qs/Z3u7Iw31Ij4no/rwLEJR2HCa9AT3kJv1gcJ9q4D1eNkQ9gJDy9UakrWKOR
VZJas1jd82iHPJ8FWP9GTmMHrdmwmaCMm2Fw5UohxTS9xiEZ1vbJ8qceGyg16fuGcvbHzBif4Q7U
+0co2f17DKn1R4Yyr9paUwjB0kxu8d7PGeh4Xajm25g3yxc2Qd0dQ8RUb6LVip8U4dqnfp7HD8rX
lOdnz+qTU1ndt11gyNRo7RBwWHXlc+EX9k9HLetj3PbrEZFMyxUjwn+fUNs/jMLGCtFumR0mS07z
4mHYQ102ZPH3Xk7Zy4IE7iMcs5inPw7N925VSm7GilQk7QbUV2meIqGguozealbKtQlH24PiXwIs
lu6s602j5aoSAzSBuS7E6qs5XGqCWLLS9NuY8XO9AfYjTrnvZ9xLqy7EXVSN3VMmYG/XBB5XSZOZ
6E4hQMHA3FEoCL11jR+XRiLyD4d1ubDZ8rOkjKr5hT3NAtM2UjFsZ+PONuIsmtsYd5gAPhiBql13
Xi1ONUU5mpxCVjtm5wFW+pHy571aOv3VOYN690Q5NJtgblO8vfIeywLP0eIlNfX8GbSB9VSyY3Sb
XGsBIEqR/20pK8WIbi3Hdh+jrDyuawqgnUn4SLCSBpGimzDoy3xfT2FSdXnRJWmKZAcMeAXmJN0G
P8zCVkhuG1Hp+KiZzlMw9yVjkzWknt6osgrY61uvo8knngUTU9mJp3RI9byxhded+Cvpc1+UQiYO
dRZ+102DE6RdRRlmi7pfvGvDNKc+qpj0maQXEvMHL5iCl8D2iBRy/amDpTtRsW8mXUPkrtCVwUCp
y/bLmCmIofpT726dSMFoLBdk14kI3PJDs0rwq3UNh0+nJ+vdiJkOcELegV2qqAc/idJQ46ho8aG7
Ahj6lefMbAxNxJuK0BBuSLWZb4SI5WuqndEhFynWUAG8KH/O66yP9gwg8/WS3hJJGR0YIEdTpfPX
apUppqTQHTEiHnqNgy19xpGA2NGHfCznJVkbADEG+ZYzcDZaXbuNUBsUlMg+gpla2gTZyF4G+d4z
MwqHKYV8zuZbY64hELN2x8g6M8tbX0NFCKoGdr03stfsB1+WxBoWGX6wfp6JfCt9op0OjLzgpNgM
6PZl6UHO92GT0nVkSwyW7YneSRDPjeoGat3QH+Bn1NehKSdnX2aRTRC6ERA4ap+tbItmAUQKJrxd
7MfGo94MJ9L2dlWQNhlagqAIHqVbMhdxRUZLGs5MhI6t23JMmTTAR3Bug6k81Gt1Nv1sWxuLYhfi
5oWGBt/gRlPRIpTTwoFu4dBCLb6m6Jp8ThY38V3EjQeKmeFJBAhcTylJtSR3ya5iy6jsLtjKDgeo
7ZT5Phm1tRttm2wWDwZWjz4MaiyRaQZjFV+PS7uYjZ3hFsKBG8c/SiW6adOH534Y4WGX7ju6DeKG
/WBYThU88+JIXNb0rZfViAgo6ODTtPHgOCeHFPnsmxX32tp1RTX3Cb4skgI290ss/RErDFi1WHkM
i2aJSKwyyqs2ccYxlAw9IX+IUVhaexVMheDmRiVlpytZv9g65PZ2kMwAtrSEfbqd/BR0QI3TRJxA
LsfoUNuDTE+5O2AyPtSy6o4SnVF+Ab6K90PGwcxgbJaqPK4RI6xrp06L4sj5X2S83/pM0Y+dRV90
liRva0BygS0qPi+05sY0OC7aBY/Z8cWg7yizZ7xM4TU4P1I37MhKCayGrJTMW5sNSegSqVPuclLC
E1rLQ+nPjK66CYeVHRdYtftKZcrdrX5No69HpB67ahjSbouaxf9ZWvNqH3BeaeIthP3YPeVcGvFX
a+tHtyO9urwRYaExi1z7rubYxL3u4jyOxum1X0yxE+viFHtvZpC/QbBWd/fDBGsbEkyV+vsuKkN8
LGMrbRmtpGlIGlZDMXimdKpoD6Y5zBezacP5dukWa7qRuh3rS5s9Qt7HCMOLpxRLpQ4mRjrNb5Of
ncW2KBrW8GFaaTavSA1k0rbM1WD208IWv3STKk8zqxr7VafzMaWPizR9wjOmsCNqaUR4yTr2zbKH
Djbh+qlATmDMZMgTTMn339RLvo5XjNZtval7d213kvTeCAFQ0JXbHleMHFmf19k7R2oCeWK55v12
gGE27IKgicvvVdeK1yis6/7UtYx+tmB+rdku3OJ6HzHFgFLrDlgQaLcgkUsvmQt23o9zhwlzTZcJ
V6MEjeqmBu9aGy4S1XZh4RE+uzwMiFFljtHegLYxQDPdXRRVPQ4XHPAjK81XKnjoXQDhhzFEisje
vnY4LFdub+/9uRjNBhUJDAp7nTJObpdbeXAJarsSkRmXLU6CQQsFJCuWZHJc9VAGzAHnBipT0g2d
HDeI3ih91bDCIWpHMIdtAJ3wJgqa8M4yWV0nyyTH90jb6rCaYcKdnTcq2BG/hykRPKEOZ9vGpyTM
W9Y6vLvlsbCt9KzJLI3HLF72PJk16p4Cq40NEICtEaIxQlx2WG5QaqoKEtemaO2IhItilXfAA5qR
vDTBBdBbO+ODXAb4Iw1l/RYhbkoTMcek465tvewFje5roaL4mSjEpUvWgFW7Scc2fLcLr/q+2Msq
kr6M4P6mYvE5IqZiOpEEj5a+gtEGdZ+vIjnOa3pZk48kynlKLrjq1HH8LsV5brkyaSB6iGKLo6QM
hj5RYTv84OUXahuHCs0UliL28oJkPK4voJ+YZ+bfE4bKgVJ0jVlkKEUreE7ted5ZjeU1L1OjIBRN
Rs83smNMLA9FqwYKqdaic8a9tMF7YBuImkE7EeYBfdshHW2jjppVMt+AbpXZU41lTljdKTto3ZtB
IEwV2Xasobvsq5g0270VjD5YLdSZoXu0qniViQ+gFOz8tKzmzzFaHVtznPktTC7UbILCPSX8DP/k
0VjNk93WPpb1rgnGbR9UXrHNIvCibt/iCpQuyeCNPfygIXc6T+y9IAXqzKd8KvawtMTICRDL4ChD
N5XbqW+D7kQvODHXr2jgoF2NoOIHr0GmrA6lDlf7A5lWPD3IzGJE7+Wp7/Gwgyx8aCprMV/D5KVU
qEqOdJWXcxH67QFgAPJ+UveZz8lDg5yzXVQdiZWfeZxP87XVMVd5xSvPgrkTtjb8cXC6GrIaxrbk
JzJK7+ul/56WaknfNerf8alK4XUw1rdSugSYrQHAGDS2QZdMoLH08l4pqPPhyc/WqDynMEaYERRi
ziHqUfsGjyGuB8UmrhGVwqPVcQEFvvAmGLcsjfaBAylFclmrEg8njkm98+AynUo3W74pGDrlYYqg
ZRIUNoY3ljoDvGXogF4Kbz3S+vdo5h0x+hseXH2RQlLsT6Mg3myrczOtyWxy+WUtaf/VtYX9rO0S
pKeYe7h5bu9RHhZ9kDMdp1kkN0NXJYx7u1nFhVcV0LmQw4ZXsBKUfZJdDBtl7iKYKrPtFX5i8EQ0
2MEVUPSyrKNOtunD2cVEtzwOIoJwNw/9rM9TfIkq8czXT+y+iqiKSOHDTiCOK4e2zB4czCFAk4CH
rP6VEMn8hyglLEO9VOKxy1s8bUu7qx0kjzpdN3HFi33RmDa/mxx+0iZF1X0NTJSRetPP8PvmVhc7
AE3j3zWYQxAFqaFYJSpzU5OQUS1/oEY2z0SYzsTDyAjr/UmQM8q+MmAMqcK0+GmDgvIVoJCSxAFh
ERDAMXCmmV5kUKHbaPrsXe2hxnRcyKhRqm0sfpdZvUKA7vjCcnIe0Cgz9rShJ3zSpmV7/CSqh6ox
+QwlISdKRAf9t6gty3ozrn5IZoSGiASQfp6t2NNcRluri7L9PGhM8VjNdOPGtXuDyHUN31szI1wJ
M0d9TeEYEJBjTdX9Elo620VryDKbrBVHd9b/Q9qEyIoXIPYHUkSrdkuTl39pSsQH4BDuzqTV/Kjj
ZQQMFGc17SQG/04UWYe1OtYf7LolbzKWTHVZwNGMxiUJsEGsYOO080vtWwE9Rgc1MQ4L2JLKrBSY
okupRNeppGucoS/B/uX4q3ZFJYE7qlJFH6KIZ8OW19U/20zqL+T/eLsBEm2Xno3iSqQ+x3eh/gd7
59XjNtKm7V/ERRVZTKcSpZa63cnZPiEcmXPmr9+Lnt33a7G1EvwCH7AHezIzwMAuVbHCE+6Q+eTo
FKJ5yjC7xNMIQv0XRTSMrVkRUO2n+Ty892m9hEc31QJEgjNg054uqxh/JLRF7sFhISXQxvB4yaMi
k9UtnDdZEg/aLvcFYLseMa1tnZfaeNQj5VTggtII+L3AbT1uc9o1ZmlSX1FGTJwcDxICPSoKNncK
/LDYi5RV4WBHlQRiKrdfeFt3QUGI3FJAwul0wYCKRCd15W4UG8Cx8n0QpL0A8BWJdtHoagAUci2p
TakFRPr0wnLQ2eCWCY7hs5ebstYofJD0Wu/8wRAfndZ3QfDNRvhsgGBmF8UziOeUStPPhMudcsjg
tCj3Fz3pOGUMJW7rsqx+AHwcP0hOEgBcXzYPZZeB57WtQnuGEh1BY7axZ4Tz1tL16lLdf18jxYYL
S2BA3zVqjWS+cmmCPBASOs8l4qDI0wPYWUrzCGwhEohh+GFGrEl4XVqFn91qDLRt1hsW1DM1lHvE
uWSzFXpVUcqxENndtn3cZUdyP/0dmZt96weEyLtGxSamJX4JyKge6ctt9D6WKMRY+WxtwS7U8Zdm
LtrfcdUjECqytP8J7j1L3lpt07qeLpYCMGUYGkGOU3Rv23J2tTvLzo2H1jVHnJBUG3+2slQ8D+Rf
7Y0qVR29afh9byonBko6dP78Ec1YhFJ46gyQ0n1e/lZlAeBM4OOqwZ0X9bhB2ix822dN8c2CyIFc
gaiajxXOquNGlGnx409L+v9D7/4ikuh/IUZo6YH/z835m19FHZyqTy9/4J8evLL+w9ahFmL6ifKv
hTTZf2N/gPAIeuiUJi0kxCyI/P+C/sCVNR10l1GDQ+10Icv+qwev5H+IRZ8F2Wip0Lz8O/VpfspJ
B97mrzf4h4mNsQMixVqrAGUV+4mUqd7NTlslN+kUC0wO7NKi5tfQWgo7H6mQKuCc7C1Vjx/0PnW+
8YvHo89zoeNtbIV0UsIO4qoOXKW7FcKO07smMXDF9rsIw4A2c9nrkZuYN3mQDPXGnPv+cdRtotcg
0EuUmYLG+dqmFoCUxhWTuZ/dyr/PHZf2Tw3taN6EdqEV2yyxkZdIxDC+aVtp+DRmO30bAOROHgcI
/Qf6odQUrXR6CPSq+KbMuPpdlDl2I1oovs3zBBwTb+fkS+HmqYFSREpp3U5D8RBFyfiFZoz9wc2z
IbqhIkmhoSd7A508LXeQj4FqsxlIitWGhKT5hvia/BnmGYGHBvz5k97yqTeCzGvg2pkX+SzZk+87
YUMZXrZ18tkMrfkuh4FsHbGdq24imT7qquZ6R2mnpgqBKsdNhqbhQ52a6FG5PMk/IcXAfkE5Z7qt
KVmIjehbG67MMDXIASSmlPTt2iHdqlpD2MM03CbCbjonFFKao7swEQ3DR8q1o25uERTcF2WE4Uup
dfpX1eTYp9Npqp9tTLw1cnxRfIb0iK0wxA2oHpXeOo91YkAeTgMHaxhaidQ1RpUJfadpqv5kFKb7
HVxVIjaVkdB+aBCS/dZD/K5pcmWO7xHrtLf0pxzr4Av6qRujjOFHSx2RHEplqnI2dtbNTxaBODaE
wzRQI+N1xCQG2UC110ARUFZHicGzxJA620LOzocMCCk0Fz+2F0x6Qm+A9JBuXm7nkXbTAbvXPMV7
W91WKFow0GLIDL6yqEABU/fp4HR1pX5oq7Taj8oFRiCE4fQ7IvUWmhvZHES1uNbfOUNL0D+24TFn
4LejP4aYX+oYmQPmYo8FJLaIHjdN/2FM6rnf2nY88c3dLrNu5zCPcbYStvqWBhPR7qKafFc5nV/v
Jsspsq1OOEsuBGk2w7OdGBYquebc2zOe2ls1IImzoZolafiS8tJdolqNHxLiuWSIUW2ah8JBfGI7
5cTCG3qVYbSbEJD8mtMU+FJqOjIkiuIc69MoKqh08nv+m1LmXky1+72eMSffVF3nIu5d1vc04aVJ
+TgWhzbrKWwP2LbXGwMWCfwiK7SpN2nj9DuhhPjFhlgDt4nI1qC/XZvTMbRcevhUaIDRzqKqf1Oi
S41tXGgqgSSUyMDrkafG5g6EMu955Juf7KwAjmCokXihdVXFYipVf2zyKP2d9oP2NWvaigypLv1f
bbnoMHEChwezXzzp0xKW+rZrwJXQHo+J+RKXpIyukQw/OYmLdvFgVMBn7TEUwbZtQ/Q2kkgGM4UW
aLooYvKqb6nbzmI7yRwb72TZPNvcjHn4c9VSX8VAXIUAunuwuKUaOKemq81PzoimzrYywww3WqfN
MEWzyg5ki6MhWp6HjS2OVuMMMbZzdYwTROooe1/MhT4ACkK527NiJHwOFHIB+hRTy3VogBvClA+h
D4Xgy2KCPiNIWu9RJ7SxYa7o7O8JsNXnwqwrRRgxRsRehfuz8EX3GcMFpaEKgnv5DazvQN8XXdu+
d8dpCR3THj2QrmzpAxpT12DOrMX2sM8nGZTcPMKIf/Bzxu4YWQStpOyN+grQBUgzE+/ehnYShLus
1PrhgGDBbNwE6Szbt6oO2SEQTU3rqRspIQBfKLRvOZALTECHZsA8CBbbTxEN7Zbh/X2cWZlXldGz
qtKRS7iiioZMkU3Q5GTtQae0vTEJhRGfjvishtD5fCZgscCM/Y1lZsgVFurNXOT38aAr9AP9o8mn
pxZ25xTTk6sbOxBlmyqSwLGz7gGOl2dxjLOyf1SV+EGp61mYtOHokN8mkPKMDqESRJY2ocUP6JPB
M5z8zqKH4cYZJi4umOuywh8vKO+a2vyshPo5Nfm7MTE4pOW+l/o3GTz1bXWfJdQhoulAwfRIln4s
4f1MPbh1dFNkkD6O0bTLCEPr3sFe16yqg10P77vcl8S60XhAi4voNid6W+g2MPNT37nPQwP3usqE
EMUF0/1wsogKKZq4g8toqQhuYsAR2eA7t64RfzInA/O3lFp4HKcI7mR7bUbnNYEvOiep1xjTbTSX
ya2CKHDrZN17EL7YTyosw4oBI8fkoNMZ6amtHBPaoZswdw51kO1Tp3/byO5I/+aWJJm7BxalGr/P
vUAmlL7ckT//ya+DT02s6O3BgE2T6La3wzsnMd4kPUJuwgFQIMR001d0Omj6Z/syUM9hOv4wtZgW
NQgtdzuYkvYWdI2POdSYPOOg1u1OU/o+hKqXjPMdGQ9ue/JukLTwEYjalKZ67MKBXcONAzz4GPj0
9RElrT7XWuFlcfKroO9UifTQxTokaudj2dAOseaQtiGJ3EeAxbCqysdGj3YyMowNMPt77iJIYbQg
duEYF7twHjA4zuVHuwB10MolkEnbH8hWvl2E0bYdh5FcFakoLd1XRfW+1+PPXKdb0yIn1HL9uR9E
TWRUcAfQXd2oStnGntDnXWUXd1WVftPT8NPotw4mLlJCtoX2tDQuwU6hAhdKSgTOeN8MAuqYG247
sxif+5C/E84s4v8dBDhOo67usq7+QYNokezq5f0gJYi+8bNaYJVubP1iOI+G50NInxjMQ28CRjN9
QrRM3scSr/IQnJRDuOHppfZz1kwvL4fdnM64tpd1+a5RNqEJyKF+hISXPKmYHmBuvF3Eg5rUxVm8
0C2ahqJXX7q6n9/MSeAlCCc5KcJWST4962rYZxR8ZK7X1NL5hnGunrIcy5z6gSpBcIQD+5DPKH5r
7bFOQXJgevB9jsL7OcMhA0FZVE8fNMs8tpP1ZLcYvHL5bUfy9jwz3ukmzK4QKUvdCnahsrtdWM6U
2ElqkSmldytotHuq8CFBJ9mh7bA+05J7ChR3SWI90YB4m6O62NgYcXGjBgKWCe8MmtmbRJIydn5y
cOFz0zu6CXAcdRKaWV/DRN9rdfOBIONzRFvNDX/kdK1V+hxND1pXs52Ld91k3Fo+n9/svxEEatvI
bfjD0cEI5uGpCz6mYGpsWe/9Gg9Y96eGJONkxRBIfP8ertqdaOO9lmY07ycI/PqvQRrbNFdyV1Hh
oA464poJtuOmmRFYzevuIINmF+e98PplqCbKv/pu8YTQppC4paPkawj4xYnl7lFxfSTFJHm39tD6
uZn1+QeSXBSSE3Om+6AwI60JRsTc/swbcOxD2XsxsowL5/3gWtnDYDZ3+VjndG64TproczaEtcfU
ik0xJPjLmgByp6A/uMW3UddA+1hiQlrXarPwq93ygY7BLOyfqA4+ShT4MKt3qZ+B7Fkar0AaBbYF
CYJyh9rKkq8uFWVQJ1bqxPuaCv8O+oYIvbAAx7Zt/Q5GURLzFjRUuB9UPzR4lVIExYHeytSP2oyz
b1JlU79DGcIvd5btW1TqS9TQUWo0l2J8DsrM69EsO5hWD13NpRD9NmxheGxU6Td3pZPJgpZCgyWV
W3W/WNukP+qWb9PNiPwhZlM61jNcz+w3fV0XyWRRY5Wg1TORpwNiA3HDIP8oUjtEE2AkvHq0/Kh9
st0eunYDWPZdqQf0nAokoVMvHDMY8fE0lj85WgIEL6p4Yp/1NtzbLu8mRH4BI8ReabdIrEmehmdq
zE2zlW2LDRbd0naXyRpx/bFFb+fA0yMcb4LsVW0GUFPzJssJkG5FCUdwEzr6Eli6qW7dFqCnPw1z
oT0QmCBFmkxWssuayf4pASwgbVjC2NuMWjx//78yQzv98axC0ON/LjPsozyFdfSSZLQo6PwL6g+M
H9Eb10akBI3wl8olgMoMhNElfhowPf5fmcGmAuGiraWULhdakuQP/RfBCP8riAHQgRwlDENHA/Vv
kP4L1eWFcIkQOmo5lD+QVREoDK1NRwwDMKebm+HOGiMiY5gkw21rBeEHtzDa44tFOcO7oTSyGsvG
uQv9WmUq1mHtz4PTSJq0LVYGqLuq73S+SHfSzFLekEmQsSaiEVtavTN3bp4mVxSOzg6OcrrJMkvL
MFjrl3wGoYI2zgMZ7iqlQbzXEt4wngZP9T5WfRlDt46f3aKuMW4uT1supKjTNWbeDjcN8rmKX7AS
hwGVpFUasuw7ksdpGyMTT4mdPnBclMMDyBigXNao8rsmqMKbKYNaESS2fgTfaG27bECh8soPOmUY
YWkArQ3SiQ3OguXgl52uhSZrQaLnYJeYo8WQKghmc2y2CCXp896fq+J35uo1nrWia3AtSTDZMxPs
84Qlr5GdlmVfrY0tOQXo8LD94GKd/hT0mupsRvV9105afB/DoURVJKzcI3iODqkHLcyeaLiA3tBQ
G/zipt38my46VEzeaRIOmyT5DfAH4RJrAWG6tlSnGmp/lgrOjSIVsv7Ica8Uq0asPprJAjNTOUP0
Vol+3M3ZTGWhdsxdTQp5kzZTfWekdb5vKi3yENxtHv7+e9kLE4frYCl126sf4WAFhMCsAx6XMt9j
FZWIAECGeIi6RjvawFG8yVwYB1MANToJEyK7EdX1bzbvrXf5t7y+L5BfMiAlWoZg56ilaPmCFoQS
YAeDJ0h2eYMKTg3EGUkPsD9tUPs3l4c6lYD7Z+lfDGWuZl0CPAwqM0pQlKloZUw2XeJK8/2vZjZN
T7z09v7ygGf24rK6XNUWtE/4Vadzi6QLnK5sYgJrV0DRrvI7pXLjyi24nPbVjuegYDJH3dnial+N
kpuZrolWsKPgOXhtYlBBmE2EcFFJBQ8MGBMJwStf7ZWRHCeeQd2FWsgVhB/G6dRijVQGbYB4R+8i
23ekwE9xw2WYgVz4ioxtuDfLMd/z5JAbOTNAkyHgMA2JsJ8SpOBvJF5bSLt2rvlhBkJbXDlnr7fV
IsS1PIOmXLi2q0XhnsLoD/nSXVO0+k1elQ4UiWgAxq78K0O93la0kaG0QW/jX2Kh7r7cwVhhQWMo
1PKVzX6roZmMwo8t3gfAYb3ZtoMrpmXnpkYXAWsX12aO5vL/X5yYbCyQK7bceJdQpdrnlWUCzxDj
0SqFu7u8gc8NBatVMTceWgKH06E6kKkT+l0QRnoXm/G6TD0Dhcb9OEAOuDyUfL2NHcHjYSw+ewb+
OKtHLVGNHYmw4nQm7mhuM6VNt0U/jCZlO59Qf1iKug4a4A+yqKc3XaLK+0ADdQCI1f1dZbL7BNPD
faqiaficNjqOwhq42Z3KOuP28m8991MtsZCxefl0Lq/TZbEHHfE4H9s4v5TFfmhRg5FdkO653jAs
tFqxb3PKkP/OoCwQkqmCT7+6KOck82WRTzSxm6Ihd8sS59nkUB1qbc5/Y9YYPiSGoX2/POq5HQAm
879HdVbnvEKjCEdVuF0hoNm7yOmf0xBYjTaPzpVj9Pqy5ELRTe4SxIeZ5GqvORb2jj7/QBIsVjyC
rrqP1exc8RU8c3GdDrNaRqALUS2dOoGgUqW3qEJQzaH1T7IskPkw4q4FUwrifXJQUS5NfzEuGces
w90ugTZPqv2sjRR7C1zk3pjDZD9dXvBztwnGnLyJhHgIWi6h1ovT3duRM/Vhkex6gtuD0eEgWraO
9a4L3eIT+Zx/uDyePLvudBuQLHTwUTJWmxkEBDlcLhMwnpX9vUVr89fU26VOkac1Lbgq7vC57cP8
KR9M59lpVTceQ7AwUBPdBHZqqPvi20BrUGDLqcxrjnfn1sPlUljOjqMTr5yuxxC4bLWwp1UCZvrd
BH1HA8deaR+5bJO7nHLTXz+noL2JZ3WuVocO0LJeLz5AN6CPNdhjtosDCUImk7wfEazWT63Nf7Wx
C10i7nP3+fJ3WPbd6Sv+h2ZNp1cyTeQZTodNQgmtNoPKlLDpNo42IWw06sVeIKD9aMrI2YCXI603
aOgXNEGvbIMz5xyWN7nEn2sNrYnT4fVqotEHOH6nO3nooaVce1kJaiE1QF1fnum5oXTULjChNZCh
NVbvpQnk0knpYO5Qn9C8Bt2ou7htUHEpFwDm5bHO3NTSUDbPCdIMsPhWH9NGrB98aZKifgdGgnqj
s4c5ZXozmYMnIx/jyY768eVBz0yQtitP9KJuwUu8GrRHDQ0OJXjssO7Ctw18KC8a5gniKjKNl4da
Pstq11gSjJPp4oRm4Rt2+tkSXLHkoOOM5XexcUQzkWZ0qgO/D0PEKMhyIPW14FrC5PffD2wuAxL3
wCMzX2/Xwecq15ZC6/g5lWHzOQcmdWMQBMFN7nQ05Z3kwxL9XkuhztwIRArCRm2DwIu+y+mcU8rz
CmhjQG/ADR/TKvg9Q8DddxN8aOyYrtnVnBuO0ShqcBsQyq+WmDSbHMWXmhekbngfyMn+lMxz+bEK
8/QtTED9ysqeHQ9tWSElGT5v/en0KkurDF0DIliObfMm57EC6kp0GfSIiYmsvZILvt5BLt/RQcad
O4/vufycF9ddbJtBH3Z9iOwUcGSy3/a2ha1O1V90N1pYPyWheJeHQHEvb6A/Lj+nW5eBsf9GfFdH
7XZtqBfhvTV2rqDSKWNU/q006x5B0lvjjR2P7nOxUEeQ9eRU09CB8b7FIWFK7krbGo92TAiIAa0I
74BYBd2mphvyMy180OGDEbsf7dhwH7tgRtLANhXtkSmAe7AJq1wAIk1M8TQNLp41Cq8wwJiBIb7K
0o+dbRVOzk6WLjKTl+d7JvBYlDaA+SBJD0TIXS10rTpTz2ekCmGdpNu0hDSAcn3ppeMYewkqnNt+
bvtdLnDR66cYBc1F0VrDbWcPml1utSSbkNKT1o4Wf33lypLLLl59DXQxiAF0nh5uzNWvg0cMx92l
4lvOoY4AzKy/xTQUuiYQjYOQUHQR+KBbn+KHo8MjvJm6kZY5zYMrZbXXlyfqRAo8lG3hcw+g7XQ/
ZmD8YFeZwc6SOA0HWHtsYWwGxwyQ55U379wnsdCzJ2Um4MSKaXW0G7dNW5Qbgl2DCE6zkZNR3/ZG
aXsRzDK5cfU2/mA2o8AVDFTUD00LjRZ48+B4FtyCW6tqQWrOmdj3tmlDvgJxfWXXvH6/KPBSTQU0
pkzSWeN0Nfq5TMOypQkPbFbfFpWeeD3duzelWTo7XVt47Vl9LRY4O+iyKkTjNlW01aDAs1CHGHzk
DdALAaGuleEhQegZkMycJ58Hh8OIdvG1L7/c2+stiAPvv4Zd3etodwyjFiZccjhHH1PHWFwHodlc
PofnJmcoSWwneTFJ1E5XNFB6AbGQaycqDOtozkkNN3Xod44PHauOc3M3jrQzLw+6kt1aSk8u2xk5
cRtFfE7Y+njN4ZzKQoU7mSPWB+maPmbQpZ5lavNbFwndPVxrzDFzwLw4AtJCJUG+tt2X77ZeYO6d
BZ5Ii4Dm3unU3dIncVl+RBFlxqNSY3Cwg7R+sNK2febT9p/seghvTW6aYxsF2bFIzeLNkKC4aiFa
dm9CeGyurMzrsNfl0REKl1rdNLArP/1N0iLDrIGu7gjEyx1Qs/wOodphvyhPb8q4hOKEoC9wGtwt
Osqy3pUPo59ZE2UsbhaKR5Da9en40FqCXvMZv7GqBhUe9hv8G/ONC8RlO2v6eFdMAzYWAVKG3xvH
Mu7zubFrb/ZDRYGhNK48x+euP8WjyA+Skpreej1cUIkVcoG7FpDZQfbdsB8D56MT0Di+PPWzK8+u
/FOZxM92tRvI8DJjEiMHIUnMw1Qr9aWnknZTulMzAsZPfIRQB+MgEQ148JEs/HJ5/DOBB10iF2Eo
lwnr+nqmRlRaYUrgkSqqf1Pl/0Ixs3s/1kN3sMswppUaxduhroNvlwc+d88AqqV3slhSkvKcfvJs
DkdYrixxKsrhJkds/s6Go3llZy3Ltz5s9OIWwC9dOkdfNt6LuMoqaFc5EhFMcJhiF4l82IaNCW2r
sIP3Rp1nVwob5+41jIkJiC12Dm/56Xja3MgI+DdxXKRPt+ZcC2OT+xXUG1RNtA/ENuleZDGkmMur
eW5c7HwsA3SZSfl5tZojEt0iDjXgM8UU3fS6/T3UJvGIdNZvQ4vkobKM35dHPLdxeCWUQ/bIZBfj
hpcrG2r4DQeE/LsaMpHnzsgwJ+EENRT+qPVJWtDdO3TCnhoINNcOzbnjiV0C01WmgVXd6mlEdDBP
kFKIdk6cZ9DdCsMrihqxV9tVV26Ccxvo5VCr5zBHPAatQEBImoPKg2PV5rbHEnHbZnm7byQgncvL
evZDksrgO0HEYYv1h4QZFLmQpnew3BxweI5zX/o6SEu0KbZRgrFhBoD65vKg59aToeiNEHqyhVbX
r2qaZvB1JjmrgE5mrUWIwDiIUSlzuLJRzx17rlXuVENhQrs2fIX7mLiETTQGKbHtdbSO9lMZxLvL
E1oJWv7z0ttogBK2cblRBzjdnUmbVO1CFEQfIqpvJ73293SuaaBpUQXT2wne9CKuv0jbKd/aqpB7
tyrb3y3e5Tc6vnUHgkCgiH1p7BBGoT+l+5GnDPTZgfaXV67gc5+cPiCdehgG1LFXuxngSIJReoWU
mQOGSqtyE81p09jVIkL1CIrJjcos492VFVoi+NXNCDQAzjkuUhRn1gnuNCKjm8BS2mW6m7/R9e6T
0Ubzx8nXZhSf2eGyq9JDLREJceYW5KE+XGkSn5k3rWpAA8oA8kAj9PQbQYxPgzanf65HebdTYpw9
NdYwnw1NeVizR2jsF+OVxT6XYlGk+SN9CPsCb6TTURuA80FYk22UPZTTsKQN5oGTtLeUX1u6Uz3q
0mCS7oHr9A+orCzaEwhy7CNatdd0V8+cO36L6RqLoT2LsFqBTuG4lSH7vcutQOwVd/ej3QOZNTDe
vdKuWjb8+nPDXbEohNEm1Nd1fWhmuvvH/1C2iVS3Ge6gXxCQyMCt0WOBJBImv2LDbm7CwHUzuNx1
fby84859bkqAfDhCPAQC1zcbiLd27IpwR+tJ3eVdYRzxlI+OaSB/V5qJ9lvYd/vLY565vamKMW0C
bl1/BdGQSGlpOAXTrcFv8caIg/6oRZ1zRKUJMGqZhB8vj3fmUXR5/YVDX3bp6a+P8qj8Mjeh7EXg
F3ZBEUH+aKW2RejpR1eiqZuARr7yYpzZRLwVHCDKYsAy3dWGRhp7jMecVgqPMb6aajBvUkNEe1S8
kufL03u1nCQsSG6adLhNG5ng1VAVfbaZLB6nSk11S4bW3OCGWR3gomseKpHVlam9PqxsVR4mSYDo
LrSpVfgmRapnCIdoXqgQRqAWgRwM8jKIVoqkehclcjq2wnZ3gdXLfdLlxfswdrNdlWXplfNzZuo0
snXMzWgL0XBcHdVmMCuw1lSpCjGXWyVg6lbpfqBZVdTZ/vIyv3ojl1ljt4DB1VIKclYnJa64tQLc
7r0MIw8EP61ssrZTWaIjdHmgs5MCv/RnIMNZl5tgfVPoEa3mwXZyKM751VbLMRPwJb7XqDwm28vj
vX6WyXDYqovlHYgMyo2nl+8ibdBN9Gw91dXljVk7pVcPdYQ3iRn+qho6uDGSHHiijOMXcGPto8Jp
+gvynOY+QJFkD/F+xEcSbZyqcvIvVW7XbxJYar/6vu6ubPZXZ3n5rQREtMPpBOnr+woVh9T1y0iD
jjzmt7pmhAvcvvsikyBAvdms6y8FkoE7p86uWTy+OtLL0Iag88htTZK02vZmVvVDju+8J8CMHvu4
0t83mmvuaze+9h6e2WugDYnIFo81+nvLFnmRII2zm1gDQql0UqfgtkvxRafKHn28/OHPjUI3608v
z14yhtNRZn8oQNzEyFn5enEkWejuurK81ps/MwpNJhowOixOdtfyBr6YSyx9A33FyffA6Bog+nNU
uXrzWgHn3Ch/qlZk7YKXezUXHGYcvs0f7eTWOeSVFu+dPq+v5B1ntgCpFfmxS3bOdFajYCHdUcNq
l55VlB2DsDX2yAunXl128sot8GooyuHgF5cuhwmiYWHSvlw2q7SdjJqQ6QUoXu1GZeBqEKJLVMdZ
8OPyPlj+qpMoxKLGxHkSVFENWmaroQZViiYNBoaqIQDVEpnUOjFDAnJpQazGpX3yzffZADvg8sBn
5gjllgSHdJ9DDYf3ZI512yVtDCwSIxMnekxzP/BU2Tm7eNadK3HOmaEsAiyT7J+TRVx/OhS4fpxx
GomDskC1NG77oqQRONl3nRsn0+7yvM4sKP09Gn9A9zA7WMMGestC9CQcXNTQ8rbeInUz3tWoDpPo
NI39rcub8pMZJPG2U2lwTXD/3EwpGwmHCHHRKF/NFG3RvMwkGuB163wFax/eZgHSa44PPuXvp4n3
AoU9HmFYt8sveXGysR5RWIJPgEHHxZ6rQaXZk+i8vFXoLzvbbAzVrcrc/FPgl/GXy2OfmyU+yYBA
KAaSrKzGjsxei12IV16akQBktW3vcH4zPUOG1/B8r64WS5DyU6Sms09f3l2Fjz7AUyNPfddrBlfi
Tjr3SLpYzZUJvXr1lxYTsFODCgOEdms1ijPKYMgAe6Dsm+W3ELeD7TgZ+QNoLf2A8q915dU/s4A2
QT8oYkHCr6+ReZBrAebVuuNlUQmyNwSJSbdcg4JSmlfemXNTA3EPSo4u8WukXDJEiMppneNp1Jpv
W1SSDzHNWvzLdGJ2nOraPjpc3h5/4O2rO43sfWmeUidyiDZP92aXUxxbQIIeZl9owPUTcuybFPm6
XQHR5m2GZD4WnOk0I2liONBbMs251dx5IVguLn0oN+2sRkQfLv+uc6vusoUE58Wg2bk6nL1WGw3z
d3jYw/yr4InvvSDop5vJGeenvx4LDMCy7tSSdcY8XQIELf1pzAOXjl0B7qAwbC/L8VkOjUzfXx7q
zIUHcozgkQyETwZL4uQmqENk7rARdby66bN9GMPK4w5HbhFmEvxAo+4/Ot383KC79OvyyGcWlJF5
tVBw+HPXno6MlRbqxBOTnONWIuHiVyh/ZvoGOmt1bU+9Ks5Qg0PwGCQA4xEHrGaZxAhy6YHFEc0A
WVYoex5rlQ03CZ7RR8upsv1k9P5NpQBj6tDecQZU+d+/Yw5p84KB4FZCHON0vvEsQ5qeEm7SBOyp
nwe10D6lZ+a9+nx5ac99VOAz1OnI8yzA2qdDBXgWoB1eIdejbO0RhR/onHSf976KUUSIY5PcFq8m
FSfJXyOUWWkTpJkDfYVjsibK1HoL0AwRXPSCyl/ZbA83AbZXexot85Vy17n9QyxPlRWgENDR5fJ/
8YZVCpX/oGuxLC3dFKk6Go19UnyHKede+XKvb0FQAHKp5nLdAmBcpQ8DwLyRRhkOewjAbosIgXVz
QCjZSQvrDU4z6ZXxXs+M8ZQNVobc2KVmejqzzioSJAw0uKxD86v2nfTQd9HjWKnx5vI+OTcQhRVQ
9mA4oJWsrtqCfM9sS9PyJEiYgwi4UzFnw2rXvvaQnB2J3OvPYRd0Gk6nlE+uMeIIgABfKvUNexGb
TfwblrqY9m9MijeLlN8mXHTXvVfUzeJJprXlYQVFsgeIH3hjn22j1u3++iWmzUeCxE7nPaaIczor
SFlLXRS5V8OH/Zsgd74dNa0BzKBbu7/+VJAKyMZ0gmHaYas9UWoVZec5tTyzop+w6TpfHko9R7l8
Mofvl8c6s9+Xohsd/WVaQNJOp9UJ32zgCFle2dufgc6Oj30g0QzX+pyGtmEeLg/3OkoDHQrWj3kt
rUtztTdwtggQsRsstB/x3ka9B7UXO43+tuDExc+n+geZxclaTcolhZ0oQVuUH2haZrh+8pnq5ujH
bXEADkgv4/K0lhToNI45HXA1LSgxDd+RfSgxtN1IZGx2FDlwqGxnJBgHI9o1bl5eWcvlxK4HBQJh
w87hbYUaefrpFmm5sXZZyy7PrHvXHTXkoqf04IxhtE8ppuJGOtpHWEjqmOXT8PHynM/tHIia1D0I
JQS6aqfDkwZ2VYxsm6eNs4+4YZJuC9VmkONFfwDzK/8WVsVHRS0A3C04Rkgq65u56Dl5BhZAhqjN
L7HfatZGqwbz1smc4lp1b9khr9bWhQiK1BhHcF1GrEhQE6NhcmOe0tMZgvGYoul2AEYZ/23bm3lx
Jmx6aDAQIbiu1tHGAyKckaREBQB6c2osKlX4TIrUqd/ygMdPaVX8G8/cQr9ZHh7eHcqlp4O2weLm
FnNCqqlJDvSKMLIfAwxLxhqR5xbph8ub5dx6Av9abPKwFmTk0/GUw92so5rplQir73vLrsA+Ku3o
iiK8ku++LnwvC7oQpygAU51Z3zG5UaXURdkolsKoetvLLl2885CAUECaH2y70j6MNYGRALZxGCUa
HXVkqZuJDOPKtM9dd2wefg7gN4eg4nTa5KuJ3/cG0y6nmI6tOeDZHBpXoqNzt4/JmVhwj6QtawdC
rUKHe65700vtwPHIqBIUzoweAYCp3yPY0HsoJ9hXnt7lEVqfEEoniyIcUeArDIOqnBqYv0UuX47Z
jYrx5EGO0trPMT2bdioHdBn6/uiGSFhd3kvnLp4lk7BB2oFKXPd8p4y3sa4M0zOdMHtM4rxChnGK
qNvQZcZX3qLKmFwZ89yHJEWl6Uuuhlvi6rIr1ISKvzGZHoijYI/7jba101ZcYWWdOyUvR1m9Wxg7
2lEdzZT4ctHtpkWtsu3dGROf/hq459xQlOcBEhBo6PT3Tncm+lJo2kQSJc/WAAsm0IcN6Q3s8tKM
dpe/12voIOsFo5msk/sNasqyf19E7/OYIsTWohKK3V0nPLwtdAdZJN/5nGAAFx/jJNRvsk666dbH
mu7BtwaQG4MTjN7lX3LuK9IIg2+/CAUQIpz+kCg3OtRpKKGaBpQJJMDse+Te5k+XRzn3Li8hIs1T
YNKEpqejoLeKubUILK9oS4Se0t7y76DZITQztANevKoKu+9jXqU5njN+czu6WLZciYCWMdank7hg
IfVDscc68/Q38C5iUDAnmBO4Go6/7TjvLbsfag/gFfoqukSbFWm97MoxOXc0wQn9I2kAHnm1wGi7
Fm2AXyPf+D85O6/duJFuCz8RAeZwy2YHybIsxxn7hnAa5pz59P9XOsCBmio0YQ8GvjHg3VWs2rXD
2mtBTdbSWDposddQuRqNGaG1UNljEpBZBJoGrhgBMbzCxsOWlT4nNtrzQVkhWtWpyO8hFQaPnzmE
xz5h9HNnibIzJGDFTJGhOUn6u9lZBQ6+Fnr4gDQX6h4zqh4nbw6/3T5DsuvpCk9DJYORMWfjb5o8
gqjI4L0E1AhHjhkht/dMnAMV7qfbpmQ7SMXSA7TOyBBx7PWCDFizjHHCkdsxii8ZGmnM4SpwZ9cg
+Nu5WHbexNfcD7iDlwb1a4OVHmsL02dWAIXn+EZzGy8wBrM42IObw3HdeAfTm7KTqnXu26bOvrlT
ax9tL4wOdj8k59url/0a3mcK8SBpKO7am9tqw2ZTejbJ1tqUzbcElGx7UNpamRDqtorf1WSs+TG2
o4yRq0wrFE5xUjxAW4HMzFoq9XxZ1r77Y3QLDR7QPUT1IgbVzO0edcaguTOx/cJo43HuqYX2UDov
c+XseGfJeb6ytLlATWrqEAdhCUqyf2oUeM7zqtg7qYrkOGOEEEW0g1nQ5rXRlnBVURchIWut/GK2
C+FmHk5BFyV7IZfUFPhGnSFjsmh9c3NWNGPGYYAWai3hAs/ostzXWfNpNeZ6J+ySXBwcvJC1Fqk6
acL1OZ7QDmNynoqA00I9m0+6c1KBvV1ct4SIzErTHXsSnw4chxYHfo7Wurn5UkOquLVR4Hkmh6Gb
pHMMQf6oXuLUbWJU9rLss6PGIO9v3xDpMpkccymxMHKwxeVoSEY4c0k4bVWr+wC8ZXmiPEFyma3h
o9la686NlDyftBtp3YuKDpN5mw8ITSg8ktFK6qVBPz4r1Xq0WtSREIlDrccth+LcRgsik4mJ0h7s
Jzv2pdv8wr44YC+ilXQcoLjGIQaTiVqAnikZTFa6e9+3gPoNsOQHa4Ho9fYmS6Jp2rpMVRCd0HbY
xgyuiqyLOedOkFZdfYkdRz9klQqeoPHiSwfb6p2hZfWhGkp95/7LlktMRByPq+EBEH//YrlLWqMh
iFsJGA6Pz7xEIcISiXFIlqp9XLOhuQxF88e4K9wb4QkFM/qffOyNewPAkfFIc0lTl8IgyUIR9HmZ
PuBI9xhMZP6AEgkDIxxhnXT+en3FArPiuFD3RAiDCeTR6pFFSbLTSBdhZytlN+WlqY2XW0ZbG63c
IfBb2Uq3SbVLroWav9QmQlIEQqfbh+b19JeAAbBZz88pVdCNB3KiWOmo3ZFehqHyu5ls897LWu/o
NCHVmHCNoWJV286BzXcZR7TDFOa+siWB0Dad2qOSQIacoVt1MIZ0/YgIvfPv7V8oeVw4VkhvC1YR
ECybu+waS4POl+YEESIED0TGP6eoae5uG5F8YZ4VnvDnKhQ1++svbKrNUDvT4ASosyEGCyHnec5q
+KITZ29Y+TXVAIXSl7Y2dZNkgaF4CGEXsheEbA5euwp1J7tcfuqx1/1OmrnX3jE0ADEyGPvsqz11
ZnSooyZTDllsgxRzaC84x2IeXB/KQLv945dW8BDRDKJOzQO4dSQOQrtDCCoGml6lv4fsDv3VNtFg
327cnWz19cclu+BFYuSJqg4x//W+K8OaqS6CI8GoWPrjlNrrXe2t/R97RqrMRA0i2xeByiY8Veze
iFfkkmElye2TO9cVhM0RdZ0snxfGHuvyU4cmVKDTcfhTHBHpExkc4RetWVqJm+vV9syp0MmzghC1
vQvC4zXcRM18Wvo8C/70DGOKZhnun6yN5OJ6L8MmFBJ2jRU4EL2/zWKorNdwKFD9Ur78hSUyCjGy
5Aqj15YEHnuGf4Wv5ik94OlBEC51hLUzZJy3Tb1+Wvj3iY+IGYhYXg0SqFUF512OOqETlimycMlX
/Fl/QugvJeLPJpjUs73phdc++MqmuflmzaLA6dFhc7KUEYbrCC1HG3GOZK7jE0J5xc4aZZfgxRq3
x3OdkZaml4M9+OyOq6Ojoxcb3s6tlq6KV1pU2sk7t+x0a+vAcY6cU6DBc3qYvMZl/Hq0EUZZ5wsU
69H59peT2qNWw2wbcS0TdteHZJpye4SWyQxiNYUiYOnck6vDY4T8OnU9q9urGwgXfV2u4KvRlqQm
Q4wJGvvaHtybeUKdlJOSucVJtRAECONlfseMeXzQdXSxFMXOz3prpDuPh2ylYnyTmIsO2KvMxG67
dOpSzwysrI8ubTqThyp9eWlntb3TFuXr7Y2V1MKYXaVlzpONRyEZul5p0456A8TcCvRYCe+A21T3
oYU6jpBaDwwrH44hnIeIwMXKD8TC/tUyda/0J1syoFUxMGML9rON3+YlXVoNbvKgryEJbizkCPzE
Vay7DgKKu0XJ9mA+rx9o1qwBAHPoqJMgbNY81N4U09G2gqHj5iMJicK6XS/HNqy+395e6dIwRjVI
0A9tU6QmT+yhqallQCyGouGYlP7oQPQ12HP+ptL0aOf0SHoNWCNPd6ls6ihXbA6uobfzVEGjgt8W
0Cx0o05FYafUUgfd172kvkNQyT5oy2S+g/CsOxderB4MO/N2HhBhaHuDeKnoGDMLBUBL+KkXYbwO
OLSn24gSE9hnUtCIP3pVC8ZGAHwaprovTO8o/Y5Z+XkWxV0XIBfB6OYwIUyaZ5E+8G3b3qOQ3Hb6
h8ky8rueMslPY1CUX9YCz0LuJOaTjhz1eZ6Uca8oJz1hoBvEaByMC9tJXDvpjHmNauqOXjZciiqL
v4b58FFw/Z9unzCpJVFeAEjlMs2w+eBMqFINCAlHit41PoTL4D2gJdPdrRQ4dvZWZoqgXtxQyo10
y68/aaPa0aKomNIXc7kgt2bAop+2pyWBK/7PV0UwgDsCNi3Wdm0qqhWzmxK8UkoWdoiZrEbLPUuD
EHnYn7dNiYO4PagCgII5gC9Q/V6byvPebVdLM5Ff9drvOoo7HzQz3hsFlTgCaHVAuwIHFRilzd61
aDxoAz35AH739mgPrYMCZgtJta1/6JEh3lmU5FNBByWQvAykUbHdmENleR7RoDYD5C8ZCMtsJ+Aa
ItFWDTC33N5AqS2GQAD0YvIVIRQDp5NZINIX6MyBMLOsO/e9Zf5A7iH7fNuS5FXmPSZ9I0EXyMTN
p+qRz+a0E0vlQ22Yp8Eyove2FmVANIe1Rby+cBNgix5yDFQQd06/zLOYwLNFVZbPSDP3+qB0VqbX
3UJMMKHQdJpSs33bJb0ZKK7Sf8qzHEoFJ+1StNI0675Mx/rIYHr2z+0tkG22uBScIniT6K9e/wg0
Uxe3nYmWe8Xs1UOjJ+iMuwyZgEKoux3fIju0gmv1/6p71EmvjdGY1ic1LEh1Mo8wK6W34E/W1J/a
YRyzwEL0bvmLw/TSpDgCL56NOV5Gt186K/DMsb/rtGI+9lrsvkPYY48eU3qamPCDv9Yh2NviMo25
UmNUxvHRVQmZKulWc56ZUzpamYugOIXu7HM4O+0XxZ60nbBLZhsmA1c0iMSDvVkmHY6panAYQVUk
2oPnwZYSoZRw8GyUoaltTschKr4jlJLvfFLZ+eHw8DTRZ6W65m32d+3XkfqsGZSto56dJM79MTfM
czUv6/HPjyqD5YyGPY8k2xsfhDK6kq025Wi7QuHAyaynwkYclMEXa2dRsnNqahTXCdU9iGM3OZZC
bRsGvMoOngUSxm40n8a5ZYpxUQXjjvPj9sJkQRYIGRr9zHnTut0WeGagw2kuEDJuE8bfc9zeXdyk
1ps51MsfHsXaTwtTeoFSMXCGiqz1vlhoHWdV0u10VSXlH6ZvcYei5C8Wv3EHiTfqg90SX7pkC77S
KssDwlwOYY/2ta7XmtK8nbxpzDa6K0NAnZ5aqBwyu6bGmcEQFiGTo1nGHjZROIbNm4qLZBqBISTA
ddtBtLCyrCGceL4zBbYVQCJOoKqR4XcRMcM4M5wGBeUeBbfkIb8yuvFWKDKOEANilFmdEbkWvTsj
FGbtPAOysyZQPIYGvAX8kPgVLxxUEXphMk2JHSS1/mVwEuu89uAELDV90EK1fH/7qInruN1I6hWi
Eo5ByjvX1hYFwU/QHzaCmZXmI0iv+21hT4+JNhaXSK3nY5QKNTjk/Q4TKqlPt83LvIVlcQDADDHr
sQUDW16KFEaK+SaBwjLsks4fWj06WElcnv/GFDAIIOPELdt8YYXpqzMFSLeu4vkCmXp5JONv3iGi
sxecSz8hUyVUnLznuczrTbVCFMLhHKWXPSU0dMpIf4fOuxZA1Ad9VF3tYXWku/jC3uZgQt9YdxMM
9YFXI2e0Mn1yIIVb0YBz99o20qXRORe0S3Qct9mP6y7J3FHQCyJIQN5Qp0BvPG1qxFfyshnfWmby
x9SjcB1QTGMSDzfEyIxY/Iv7gCLsEMY9JX9mu51DMaCM3YQ2wnApglm3j4jsgr80JRb/wlTTecnA
kkA6rJPtJ9owBF1TjjtVZNmVo8BE950qMlWRzQXvulFrUy5UYCheJ2jmXXSWQs27z/VIPVsxASAi
2uGbCvGv77o3d+tOCCT9AQIMKeq8MJFuXrMuDJcOcns7gEjEnfw0A3BhjKP3u6hMBTkI7rttjMpJ
UaI80NxkjxhAdlyR4KAZxlMKJ8/mTalMeJEJ8ISHG8rF9+q6mHw3do2P85qgwHf7o0pXKyaN2G3Y
LLbgSEZH89IKsaZ32uw74TS8W6HWDOIe0io7SQqoGpUI9XLNfrta816vRhaI0Smg1E3fioLQ5kzR
DtTKwcKda16MRp06lV8HNVU+albYn/SJj5uNdX9oi67bcXjSfELQ/VP5InkCf359nGenG1AZBink
acP6czTn/kQhvrq41ehdGljUHhylan1R6gCbysgH1ZR6r5shu1NC5IAvzTe3t4NBhoLIWLjQXKaG
9a7JQ/gxo3BfzkTml2h5wvkqSC0YL71ea57CFZKq4NEttfvPzJFNjGs0xObc7I9UKvZm7qWren5I
gEfSq9ke4TJ3k7AHHdmZbXpYZzpP9rrslV5kR1dEANTaGOwmGLxelBJ1XoZUoxU0ejQbB6Vvl7ct
Un3WaYEMLfG7To/qIxcdvlVSZGQ7Byef/wLNyPMM3p0mDRRAUHpc/wxIgZE90ai0hdoa/avy0vjj
NJX3SuXkAWLVDkIjQ31S3crwzQIpMaMewh0svOz7vvwNW6eppk2SdaA3k4VOs4IY4IPWFfolGzQ0
vAHEX257DdkHxkM5jLQxp/RqWtkeZtN2IkrGZlVNl8rq9YuHSMHH21ZknpBSA1y+jNlgZ3NDp5iq
JQ1HK5hQ2/gZ9g36ji6C5AhajuG4h2uRuSK0S6nFM2UDq9FmD7XB6ZdyJX5VjLRlytTy9Ps6mfL4
4MYGMky9ljBWUNp9Gvk9BNJ7FVvpaokboCfFGcBheH2OzHYac6VrKS1Yk3uqESO7rGCWGGeYp528
RWzcNqzlWIpxIngxQJRdm8qmBbV3ejfBaqlF5GtZ7x0cZSkDpGvtYwIza5AtaD7f/pxSq8+dYZ3+
yqtD05SQFhWic4vqfHWHNPCniqmzswopwxsEkos3ZcRNvW1TtqkU4SgEPwNMtu3vyiQZfS6OxdU8
vG0jdf2sjQnqqCH08Du2ZJdCBLSU3Q2NOtz2A+qMuUUOjGN5m1anClod9CqraOfqyY6pyNjAQoEO
crcrGvPWHCAUthAG1I3/rLJDgreFfP68JKUZMFeY3PdwrwEXyqedyRTpZsICT3TMQ0IR+vrYmEOk
xxaDb8E8xONdF+e6H7Ib91Eb7dGPyE0xwkAEBMfWVg/M0xpwexFlYLjkiuPi9N+7ORyPECP0OwGQ
xBL5JLJRcPfzEm+dTDvNaEpl4D2dITEPcMWE9+PkWrlv2oNx/uPTCO863W8mgSkebl1MF2njjBaI
HfQosge9qSmQtLrL2zgju7xtSvIiYAqME0eEPtt2Ftc2GYhC2ZtMpBqU3ylqD76h6/G3oW0cQLXF
HkBV8hjT7hL+E85bwipxbF8kB442ZYlq41K0yi2Vd1OhqJ/qEJo0P5+6erpPE5SjT8g5om+7rE6O
zOS0/Ht7zZIL+CyNRCUcdAgZ2PVvcPPIIFim8jOYdvp59Ib12DGm+fu2FdmBobDPeCeFFVoKm/e+
Xcle4UAkuNFCVPL6KfnZDErlh4QhO7mQzBRzQtQdyJXxYZtNzdF4R3xwNgPXi9uL4Tb2UxkR2djq
Lrub1BQvggt7Ll2sbSVrUakuzwyIBc5Yr8fIC+M7pEldQqYo2QlWJJ9J9Ck8KOO5CKCnrj+TbbcD
46ToCo0GCt1xkjvnxKGqcfszSS4AwRiunw6WYP3ZpHHm4AIpEa8NKXJ/1PSh/scdp+Knp3Q/XD3p
f9w2J9k/wcmB34cLn0VtPlXrOnlYUVqF2aSr36GVBA+vN0xHXUMu9rYp2f5BOSJaWWhmaVsYEo9P
b2krzaWk1bWL24zDsUH7emf/5FZMJnM9YhLy0euvFDZZX9PCNYkEqvJCSKI/uEzOXW6vRbptdP2A
eDByQBp4bSXzetTWGvopESprJyUZV7L7UX07Oun3P7fE4AtOnucZcvzNekq1rXpYZ6i8d6b5qJaL
fpmXODlkNh3O26YkvtCG0A9eApjRSbo2poqypJfTEUmWWq75RlQbvhYq8UWJnX8NJY9NHz0V9dIO
M/TCVkc8e9u+bFNhF4ReB18sWtPXm0qMxeBVSXTOHLB6ZoTzc2VWlC5jY12+3DYlOyXYQIKVQSGq
h5sCqRqWWVFAGRCYTdsJsvkFaonG0/OdJcm29KUd/XpJWa1PDYNw3OalG746yFverYvbMOGYolDu
rP15LGoLaeUq9Oep25P2kO6oyHVAKFN33jqTPq3tqe/w+etU5g86OhYfHXVdfCvUPt3eUJklUzBD
EtkxA7ylq5vXla5JotOAG7LsUlat9yHuyNIhzbV39lQSj7MeaEKIJQX0T3zbF0/27M1ulXf0+mCc
yH95g6neW72afY8ANNzDblY8WrMx/sWFpylB/9ajQYFI9LXRDphEnkKnGSxpZvhxT1NkLMP+4oE0
CG5vpXC5myxHvC+isgLxI0f02tRsaHW7GkxKNv1MMpOFQ39Oqip/ExtOeGp7q36CMV75D+HtvbKO
7PHhdaMxBKiK0eON6VbX61GJY3qbmc4oY0XDp3TWzOeNMI6dWrY7gaVsqYR51DLEEBrTxddLVRIb
7XiCc0D7unU3wuzj63PYBqURdaK3qPtVX7bHJO6H4+1NljkAhhvpggieNvh3ry2PzCM0K1cvwF6D
ovgcF77qlc2O95aZIZYVtToKbq/YvJrCTJOiFn33rDC/V+grnOtcW3YiE9mNIGQQnKx0J1jR9WLa
mEGSKISPbDWbp6rIrHPdFcrZqZUStLZVH9JQqXYuhHRlPEecU8h6Xklr9bXR6WbCyugK5sGkM30+
rt6v219JtjAeI/je4HinHrf9SpUSe3SSYJXRVVou1dT7kHR2B+Lzzk/yovaHKhl2/ItkZeLxE2hf
Bu9fEfhCfK1W6qIw/mANw+g7qVq/aedk3kFly80IODEhP4jCzdqSOEI6Oqde72qd8rterPyzVjt7
3XSpFbrG4L5xJ2AWro9GXBg0JTIm953aVi52pCyp3wyDuXMCxY/d+Cx4vIVaH1U14GSbxZjFWKnp
QBvOclLzsdSUHyFcvtDWG/c5iKx3fTt+U2f0HfTR3avPSJ4eOB3pJQnaeqgIN0vUakARRRgJ8rXI
e1N2DYyyZmbPfqvNprNzOKTGoOMVc128QdvOagNbdWsmos1TLN6TGvbOUbcK2sXqUFfz8fbxlxpj
N/l6TOoSAV5/vLGLogWMpRNUTf0b59h8RHsUsYM12Zsukh0TpllZDwEtQKGNJbNTSqgRQvoZRdOe
4CSZVn9Bs2uvpylhygNCS5FJDOriOLbDFvmkUrtr+FhqC2Nlvejxw1iX3TFZnPGSV8zvBfm0GkFj
J2gszmOkP40Q9J8SavPRoZ3yhmFIGxbv4PZWSw8wWGIKKUi9UFK43moNxn9lHZjw0Xlav2VtPNyT
IteD38xDeGI/XA9qGrjo/MZQs+RgZ0Xd7MTfss9NiRGUjajkMu5+/RuqtGHcPWuBW5AIvGW0f3hI
W3s+tZO+G2tLPCs4fHhTwGVSF9vG2lpihYNBQYOqbezeVX2lnBdraA82R+4f2ALngx4l3V+cZ3J0
AUIjkn/FtaGmducoBaDCrLOXL/qEcq2n5cO3goTmL+4p9WgqcC7abUClrveyBeScwx6NU9Bh5/ZD
PXT+y/S8KM9D06rm6fbpkV0fCHoZaBUCOoARrq2NSGakUcTpiQFnZ0+5W8NWbTbO8hdjGiSccDEA
IOKAbD3CAP2LQgbFjNhav3Nazf3ZQO/z3+3ViF+7deZwH4j55uf682Y1UW97bRji41RqwW+gstee
QsYBD3GiDwiHz8leliQ7+CZ1RVF/oFaz5blCvznyAA1CfuC19skogNGlWT+chjLcox+XmqKEQ2BN
A5T6wPWXojU9aihpMMGtIDrW9UZ2acdmPFZuvIdmkrkUGtT/b2pznY3WdKq28SB1M5hP6G36FPbc
f+1R04TRefb8adXWY2y2vV+kTr3TK5EdScB6cKGBB8ThbpLpqk8t3aLdFZidab3PmDg5FVPR70SB
su0kFyNUonTJJxRu5mUulpNDTynYimyJ2ssSLsiuA1F8gE58Ot0+ldKng6FiMUT3nNJuPl0aVWDm
mwhUUaOF1l2bk8UedHVsPV+BlBPa1SbCP88R5eNHe41QTkFao2p8e7G1ryD657NeNtOvqTeVaufH
yXabmXbAAMw1kUFtvnXHEFOuGaLubxb156UC4wHI9y9AM4jMU0ID6iTyQ+N6t6O4Dt1MY3J+aLXw
6Jjd90ptlEukrX/jPsVIJIEjCCTK49eWiMhna9KBRsI/jJSFXbQQHOSqhjBpRg1phxFAeooo1Wka
xFpkZeLvX5wifSznWssE7ZzVxN88yoSXNFf1T1mY2zuladm7J+hOqBxAQAC16rUplbmKuC8ESoZJ
0qNOxhuU7kR9Wl8if3Km+V6xY+Xz7aMr/tGtQxU0TyiCCLG/bU1SW8rYZJCGu9j28cNs1Y6Pa61L
v/E6Nai7cQ8VJzVINELi9AwR2WxoiMCCW1QznHaIqUMAonk/GofBnrEz4n/iythrEEl39Zn5mJMh
7F7vKgQ5ireodNgiBAwfc6O3PmtKMZzG1cjhPGkS9dBDercXTUpv3QuzG49gMdnao9mEh51U/dAm
eU0jrN4b6pNvJm8TcBeaGtu6f2HYih4LIoeSRIOM09LQr7XgmD4w2oLEGbkh/Oe3T4zsRgi2bO05
Z8OjXG9o1mbdCMqHlmVs2o/dUhjHaDKdt5nrJjtRp2wTwYIyFkCgRG92YypSERiZaT8F1pBksV+o
4Lh8uBJ28zTZIaGupQrWHELl7cTuQrep1Arm27uxQuWjsvv1FGpTUx9nvURoPffcozc0/b+3t1L2
DDtgYB3ACUiObCedBjA9UUZuFcSMspxTt++/r20KFiNOjDeWodgnG9zEAU75lrlX09txODLUN11n
fBtzmdRLXmXgVa5NKwgcOowNtHYM2FRPVoxUn4/KutYG7TpOD71Zo4puDhPAywlo/OTXg2tCE+I2
1V6PWvYdAKHjjkSQh8zc9dmCKZuPm4toq8qNB/Dc0YmUOQu8Xi1Tf3UaLYAVqNrZB6lVsBv8hwcE
ZHptlSn7cRp6gsrUUEVFsTJ+p9mcvoHAcX2sEspvjFfuUYtKN593RVDdqWKwceOY6EShKgWnXhCD
+DrB0tYdurKNn2B/cQ4x2OGvHhi9h5LHDh0I1SZWCJN/3A76rdunUHbLxPgRJwHIlbkNEHQntkdU
dtj0MQ7P5ApQ1KnGXgYpt8LoPRzClFO3k07KnAPdHUjj7WlN7wx9yh/s1FJ2nJNwq9vnTBDacIZo
mIPpuP6Uc6oYRivyA2/KO6outn1O52w+T6m+3vWDU/lVCPW9ndbq+fYuSliuRIucISpyEyB627TV
GTSYaOvMxWo2POmuoh7CvFi+wAc/DUeFae/hnGWGXvuj5U4PKJtmcLiJD17M1pPZaOke7Fa6GXQ8
IDlTocbcEhBWYQOtQ+c4xC7h8sOYVT0B7OWi0KLXUNvem1oEB05rmA9Qku5xDMmeJvJASqNUsent
b64ySsGaEa1C6yAshvRRqbs8iEtdeReZWTN+VePI3Fuv7B6LrEJXqeAIucjrj09slVjdxHqnMPSs
t3rvOO919ArV9/rc6E/Z0rfHzmqMnXRGslIA/jgsQLdiQFec/BchIu5xSZkpgznd0dJ3uc711dai
+NW1yj+rNZY75iSPBmoGpKPoY2iCGfja3JJVWUMBinM2GPZTvrQICjFY+s0OS2M5LKNnvoGxRvvk
lUIjflX2+KVly6U08zxowDHf8nQueRspem66ohUb1r4yQlvgZxRQv63t4ImQyl1/7dwtkRFurjXZ
NxQXgt7MenW32mKBcKXtnWDu6vhL14z62Zmy6InpG/tXkg2Fv9h9XfmJpfwwFqMPoObXd9yk5Dbx
GwDjQOYLunvb7e7sFHWFeaHi6ZTrubVruAWYR7uEq1P4ts3oHdPoTnHK2iLd8WqSkIv0jZ4+czMk
WVsGjKGwbIDSmF6KZPnQ9LX7hclV905bPfe/na0Wp/XVVoOdpqMh+jVbgExhUPKIITcJRq9OHwkD
vN8O2qvzwYt1JGbDVNMrooGsfXSmSKn9RS1V/ZRE/D6/VNOuOiY0lSBU7IoYV9fq9d6HkP9CTgKl
Ax7ObefYVoa4GLIEGt7QWXIkb/rigeqxcbm9EzIzlMsEIoT/0Sq4vmeNVRVqlXDmtDCOq2BJKtBy
Tb7mH2/bkd0ndhuEF+gC0sxN9GENVdp7BrxkwL2y6KANafNJ7fTQ70lW4HWJPty2J10Xoy0wOCBr
jb+8XpdmZOXiugTVibuU/4I2UH859rCHdZGuSgCfABuzpi37dVeXpro4sDgV6zo9mlVKzwMK7qBR
nP49dBV7V0Ti++EmMLmXlDmATWx8f+XS80vT2QnqaVDygwrnRnkyrLiPDvE6FNG50gCvHxGDjv+5
vZ9Sy9SpyWcd8cfmobNr11q8jtzBVbL002KG0SfeCg6mXtu8+4VGxbBSluC2VdkrQJ9HUMfQB3xV
LBwbgnAlJWivR88YAEat3ds606N3DPAxdaulhtKcksSIf8dt4sUHWq/LX1RioKUGdiBoeMG3bfbc
XrUSom9q5manNTSb1DL66pWZt/jm3OxN1cgOFGUsIEAgZRFR2FyTzrMGgjjCqz6PsxN6m5kf2kvz
UEbhj5WEfmd/ZV8Vdi8KzYROdJ82r6xrTJNOU9dlxtV4WEOjvZSD+s5ayubsLYDW26HZw3vKTZLr
QgdAPrAdXAlzxS4oEKIdBL0Y+KapYRq+dxdYGlfvW2WnxRsUkqwdBLLMqmAFAlLBtnJXr92BnrvI
vsUq3SWD8kShxMpRsaL+LlpT74eNmskBXahdUhfZ13xhdRss21AKQ2ZGV0JZOvXJgwHsNBfq8m0p
zVo9EPpMuj8MOnUMO7EfFX0wTw28jYHWT6sNMRMoRztWjc9sY/cxSqvlERGB/un2HZN5Sri1hNIR
coC8+ddbYyhL1FWA4IN4jtZz5ZXhYzfM9fm2FdnjDm+3uMwuT802MWqXUM0sekABCgggmIvSPKiZ
rQbEcP3pz00xjUGFkfYadXHxVV5EqpqKSpPXE6lq3oiYtJKafkoF7Az5VLJzf2R7B0RBIB0hNH2l
nFHYBGll5gLpTfPshByVcsp1Z9w5vLK9EwNYz8BNEATiV7xY0JxmCGIbospWLL8B5EUXvV2/UQve
g5TIDJFOElXpQmJ4q7JXq9pQ5w1oNaWlcRZmxnQwS/icsoho/48/EiJFTCPQsiNt2vbRyjVL81FA
HSuGQt/AiJ8ddXDnB0YV252QVrIqYjzCG7aQzGXLZ2DqmckMO+D5NUlCeOmH7FRRWv+xwh//F6bI
yMHE0YSgTbD5UtEIa8DEIC9RjlOfKezHRyeB1aBLtb2Kr6wbQ/4n5nAEdgUinOtTQR4Ua1laO0Ge
qtVZ0xvlkCAveVzGaPBLasyHOXOaY+eOix8uEeN0hdac43Uu/VgdlruutPIdRI3E39HwQsVUUIDT
/N08J4tb5q1esnx1SJqgt0cmsCqN+Fi3k4M1DXuUs1J7cIAwo2MzHL0NXnmyEUhrgGfEk6KAH9Ws
9bi0s/FlMULjEsatvhPFyo6SR43BRM2cKe2tQMbQGdAejkRBylRPv9O0iu4mIoHjVHjNDqDnucOz
SVEoIpmiKKyJTHizmdmUh4D2eLIUrRrtQ9WztY+K1nawcNFbf49ctP1fonftECi409Bfiaxhe4Gz
qmFeMJ1Hf7FIGAP0Uhg9njqn/kAsrDnHeG0L1e8sb32qJzCOh3rVx88pUxClv0Y5E+7M68StnxPL
x4fCVMrHNBeMI6o69LofRciE/Kq0WbV8FO0H+xQT1EcM3DYjNb2mad/naz381uc2V/y+tqExW5ZS
bQ5q21fLwYib7P20VkN9hkrPUI9p3elKYLdF+zFNdevn2lT2h7iIvA9tHLZr0EE3ttdTeB1Zih4e
SlzoKtD33k5DmQPkI5Y2Ak9w9frfrllQzEms/txYVnn2HHg5a4/otk9DjedQ/XTb+70+uMI6rxMh
kCBa2TxRA5JHYZ2Ju9uF0Vt0G/rOJx213trW2JmHKdbdX39hEWQRImCwF/MCX3uLbOHcaA5Dyy4O
+dEGBXJYbKN60py4PnZ17+54wtcBF3VWEhXYY1kpRY1re5Vnxfoy0ubr0XeDwyTuT4bu9ocKbQAy
aG05pcxN7Wzr6+uJUTpEMIwz3gtM49qol6VRYeD1Aruz8y/9mujUIkfrMQQ5vPMmC09+fTsxBf8P
hUeKySA/r01F6aBMS0h+GXMZD0WihO+iVLV2avayc/LSivgVL17+ZDHmpLSpnter4tznTTk8OJmR
H+JRtVLfgP/obz4bPSjgfAza8GxeGwxdLVcmPDwZbN8fK33NDwDL53OetuA9mXK9S1Gi/ONYgL0U
IEwBfhM9omujTG8aFiM99KX6uPtgm0noD+FYPE3N7nCK7IRABcaMBZSkVCM2yVzVDH2nWFz7wSxh
KzHH5gCXpO3DDrPHaiy7ASglC2IUmJR4qq9XRWYhiC8AeEU9msnlaHkHmnLhZyja67f2Olm+7RZ7
o+2yA/M8VU7VlO7ANqxK1sZoV52tTAAPTudZS9r3Y+7qR7gCmv7QGCV8BLc9i3SdgkWEVxFGLlf8
/YszqsLn0XcugMKmSfQ7FGDHgFnF5qFYGPoxEOA4w0tQnf/GKCm5GNClVrq5fmbvJnAgAXvpcrVi
eL//NnjE3bGi9AdlyaZDVmp7C93uLVPPYjCG0I5Jb9z25uxAMsOEYpatRyqxZdBlEfLlYRkf6qKe
A73w1p3S3PaJerZH0MooAP6T2PV6Y8Os89RlTNbjlPXte9FzOqfZNHzLwqW5Bzvonus0Ut97TRUe
dK2B4+f2HsvWy5J5HQXjzitv6tQDnQx7Zr1O/M1J2/l9wli5b5vTXWHE0+/b1mSrpciDHib+GzDx
ZndrUtM1prl0jEIdraOlie/TulTLU90tzUdVqZnF05b2azjM+UM/u/q32/alq6VHzHwto3FE8Ne7
jfSfMrbduB4pULhQT1hZYMZ9/tYeNM1XlmFvRPMVjYj4vBACwkdGIY+2vPhBL+7NhMziGJrMTGZ9
qV3WaXV+iaTs3A29djSXYgqUWtGPw9Kob0wtiz/GYNZ2ooKtO+Q3cHccAAHQ3AJD3TyYM12Njo+8
Hs3cW4IJGMUhtdL8kDKjdLy9v1JTnCTyAxBa1O2vl7tOUaFXNE2OcKMMj2acq6e+VOvP41zuzTlK
THFduKTkl3Sct2jGtU8st+uQ+wDWaH+wjYLUYMrSN0Wm7Ozf1vexf1RMYKTiLQFXtJWNHaNUAb4R
qUc9t+NAUVf4/+ZF+RER1j+mUE0afmkW3U5UIFufTZJOaPo/zr6rx24d6fYXCVAOrwo7dHC7nX1e
CEcqUSJFShT16++SLz7AWy204JkBzjz4jLlJkcVi1Qr4D67N26X0UAF1O9iNFZG0o4xAhSYl6IJe
RX3oO7i3S4EowrkAegKcxO0MicIUA8daiilZ2R5zNBsUBurwwtD4+Gq8pv2xxCaCGG/gnpyFxzbE
cKDIeBCLdhZ61UNdabnAyLzgasD5Y4wHZdmFavQni/rWXYAaGkRZO3MqlwkNGgXO1sGgO+uM/HUt
IkEIEXyU9c//OqELC1rXbqlT4HninB1KrVMZzNW7GS/fg/tsJ/rhMYU+AiADqP1uKXWsQ+XdCRun
II6Iixj/OMcORKcr5ppCeHx8SOISqsglbp5+nJuDh/vLma7CGmANwtF8jQObw+lZ/WxbQecUA7xN
8pnR8gtN2iE3dFmur8eBl3F2ZTvj0bW6SqBusQl7FRvqAR4iTsEAR8oi1o53o+0ud5wnPPUGqT6+
Pt7LlXVsGBQAE454sHJUbj9iHA9gE0IovZjBA0sHW08XGakf3sibt4HT83tLJs6djS+dLrxr89dH
31nYVd4S2Sa4+Ch3b241l7SE9v6kCyjDd/dWVf5mgaBvI9nYp9dH2pknshOoUaHKAcuvrSqVCUcT
mxihaB7cuegTt3kH8X1zpUGHgrdR8r6ncLa03LrP/VonB+WKP/yMvx9EaIAh1kKcBTsVmNUtJmUU
6MzLbjJF2Lild/ZC0tgpXnwuRMtDWj5KFCOSDDZd7o+YO1Kf1pZgnVW2qp9bPJ3Y0wA3zjotXZrw
TAUV/HxWtom5V8jV+f0YMoUaFsSqqmsrazKkQsSodDXRSM4t0x0/+HQvQw6aE+gQo42FuaFbcbtx
0B0XDlU9Tj+J+7M/xHPhcHtdPNRNWsorREPSh79e/4z7o+IEuquc4gtDIza00LS2MWrFRvcMlp0+
KzPObxLTqd/DjGc7m7ry2+uD7uxSYI3jVfMTStooTNxONdRWlxi4KRRBS1QKQw3vGgXdXMwyDg+2
6e5QEVppMWQHbVQub4cCvs8bQhXZRSW5f+ZAQGeIwVYGHUl28AHXoLXdkcie8SbBOMDmbIaC0DLr
+rKxCxbGTeZVtTmHJK5S24rDp4QkVhFWwz3q90Px78uJfA7ZHXB2QBdssioNFzXDgfsr7Bl0wtDF
13TKCKZuTkAPjt3O/YzThgt6vaLQv9l6MHBEdIBnamQgINVcAa/7apZkOLEOvY7GnsVFDWq4mz2g
4tNuqEUGvKU6mO9OSMeJx+sdmHi8i7YhtopoCBrlgO1jw+O6Htl4V011+WMAJOyhFxB3ObiYdwZc
VVRWIV8AhACSv91EXkyp6wlhitGf+w+0r1HhprS7VnCCKyw8QQ/Ge3koV2YjGkrIXNAr3XptNCHq
cei820UcVvTe6uIRcDaPQI6hDOWpb+fpg5GR++H1bfRy/yLZWc3yIuQ96FyuEf+v9MMflReXPZZ1
BOAoWwtbcKC3uk9lN3T3IJV87/oVeBZYBw3Bl0cUsQBdJiwuPieen7fjeg2SOjPgxnQDmTw3qkGD
tqnau6ppy4MjurOwN0NtjiidR79uekSDJK4ZAG1QqWxpED/Zg6dPC+E8c7xFHWQgu/MDzMgGW3sV
FNtAQ+wefqglx9d0er/+AuQ1+xkFuE90yZKDk/FyKLwnEeRWXThwmbfZs+YhDZQ0QzEi78sMCkWP
i1u+83lk/XNcBT4C2wXIbhxDKBvefjQIaFShHBZA/8jQZgzKnKdexn4aVZb17vV9+TLTWKEYiDU4
86usxea24BUkEcFbw1CRO165nlRqRQM7OXONYgj2Y2o6mONBMwfkd/PvRqvQGrJ9aNai8gMYDNh4
t1PVI1t6WFrLwl4qcVXdHH4qp8hLUSxy3vSu6jIkSfLStXx8xiW6nBSIlPkEuEGb0Rkdj4PosPeR
gW131rx2hXVvolEMYeeBQCG9YHzREGxh9kc0R9D1cuIjU7aX5yV2cG/iSYuggJLpZuuGcIBm3kK6
ggZel0HI8qcOeXJXT0oW/eQt70qjjtDqL8PQOiYyyzV/XfPL2+W224iIFsld0ViErjbQbhpak3k0
TTvm1eoEKIxxT4ksjxxlX4Z56GBAZh9fG9Q2NHBvR16AcaSsc/uib8sAmavjXHkdz2drhBfigkTp
+fWNvbe6eF4i1iNlWHGut+O1dUd65fh9ETAdF5UdNRmkwKoiXqR/qYfmM6qZRy33vTmiqAhy+SqJ
icB7O2aDpB0pn90XpJ/drI5ECZxRicNkz3VG+zj85+CHk/PXeJs4oYNIJn3l9MXs8yp1BY8ee6O6
sx3z8CA32Z0ailzwaMDFibfB7dR6q5GcSN0XvvCnFKKfKCJ03HpqIJYBdeLk3yt4mBqePxDlRSIC
utDteKaXbYk3CpZybuglbvpfU9PDhXiANOUwBsnBSu6diz+oAlhBIG/eRlzphoPXxGNXQOgs+ETR
8c+SqKryHt5fuRRO9BjIocma2mMHt8o6kdvEFk06aPRjMhB4Q2vhdqI+eM5tC8pOUZJSPoGbbh5C
NjUHVaYXAAPE2b+GASLkdhjKuWccE3QF2voV1JwVzT1/kA8xoc8E1sR3ZcTKogRIOhsoeFlljdX2
9agf4COnkNbP/gFNcW9HoT+E1A+9N0jrb77wEHO8tVUEhfnF6ELUShSLZAw4yEWf4lId1Sx3x0uQ
IoAYvZZKNztYjiGsTEHKKQY3bn4ye4q+cNfVdjYZyZq0rPrpx+shaH9EPFpwg6+FxU0ICmup8EzH
p52F9NMBtb1irIg4Ob6hgKLHR3T2nbsLIkPBWlaDbAieubffWBkf+N/Q7wqHxW4OE+Q4i5eku3Iu
1MF+2ouua5kUlwmaReBb3Q4Vj/0MIZIYHy8uk0dfG52Lro/eE8n0A+S/EPPMCPDb6wu6Myp0t9CW
grLqKua0WdAJxchonry+gEquvPbzZF3YBLhsj4Q/G/vQyWp0qw4GXQ/g5oCuOhbQKfzTodoqPdZA
59ZL0opCOdGEioZPHpvO/xlM3pjDRkXflYFL/xjV3EvttAenZGfKEHJCwQm3CV70WzVLCTWiRXuQ
MnM0GbNOgDegEwpBdHdqPkTh4GSV7x4ZPb4geuGWhgoRikDeqmH7YqG7DpW10ONxDqAwDwt0UhbI
Aosp+I7c2L9S5RFTMFjHPbEZuOF7UyvyJelpxfM5tKyDu2e7BuuvWaMj5KUAAYSR2+1mMz7anaxx
49Vj0lxrOY7FMoi6CNQg0U+Diinp2REtaxuXMShybziionIDSMBWPgRqsFZQNi3Jo7LsPmG1u89m
OGSGbzfXn1EAQAJiFyXUFyA9hySogU2MQACHeQ+uZflfWZLInHh0vM7D1J6kx4NUVVV/303xQYDa
Box1dFQ01xqxv+oOrAv/16PUG8cA1vB+ktORLw9l59151J7uuEax+vWTuzcSMiLUbQBEWAkxtyPN
Q+9piFIA+41Xj06DDiWpFHRM8dXulu4AzrE7GLA4K3n6D8lpM5hIAr0sLuDtwdLIzCfhkGl0RuvM
cxfz4fWZ7e2TlX77f4Nt7m+ZLKOxRiDKB8U5IM/xcI4Akzn/D6Osr0E0R5AWbVsKXWg8h0wr4hbM
mpNbyeBSxip69/oouwsHQAg61LgnsP9vFy7SHP6qwM3nkDlkz0TTj8DDjScDR96D+bwoda1bbxXH
BLYHD9AXrSgoXURuzT0QWIFSRUHUa/8TfpdkuETGez6UTiYIVLMhQyvP3jDFb5Eo/St6/c9v+IPn
ALYJNdNNRqC5YFUsgc+HXmR1N7uNk9qOCK8Qtja5Q63lzlK+Prg5t0kBBkX2BcIHAOwI6VsCtQpr
v7SrGsEs5GPO7EHqrO4QSQlxh7OFJ+3BR90bECn02lxE4RQqDbcfFbQWUjVQfUIHmoDvJEAtxXK7
ebyE1p1TH3qO7mwijAYYFYRAkWpt5Rkm2vJ69BOIBiunv0ScTXelb8JThKz9YC13h8INheoPQguc
N2+n1pGpTTodxzlxdZc7HrdTgXL0Sfhg+f3z0UA9dBXsXnlmgGreDiXnEK+AdsKsaqGvJaffOcgA
z47EQ+j1kXauBBCboXQDNSlYoWyTHFVbkwPvFygIDG34bCZ3+Ix+cAUyW9B9wDM2vO/IQjObaoKa
t6YHw++tKSyecR8B0gg09yYGkMEIwLaBVGWorJ0cOYizjhuZD2b+/vpEdyInimkowaLuBA37LUik
hDdRNM+IaQkDv1n4VvLVbRJ+cBnsbX9A0XDmQOld0UW3H46HXRgMkGTJ1aDZezWw8lrResp8OcYX
B6277PVZ7X0+oEDXLgV41VDvuB1vhMFotARovLZyGs+GU+snM2H7bDudX8PBp5TncIq7RxKO4nMX
SXpku/LiqbdGmFUfc+W74gC+KDVXOglR6E1yUPBtetLBQDIixvY7oOX2x6Hk3al2qJa54qE/w9BG
qgJmh8l7tHMZ3H+SKvpUJXT6HzZWhKc1jAPW99ALoQSCBp/qlgSar4t3An/GpLEH5SGBjuDBYd1J
GFdRLzDrVt3vF2Ann9pxDVWKJF8EtAcQ6XjybMoxdtKABuMbXkuvGEVwtKF3Vx5wJ+Cc19Y/EB23
3x5x1oslSNd525fVx1q45QWiVfxJlDQ842XU69Sb3dUrnds0pXbQfawU3NqB+p8WlHftsf9uB4wc
YWh21gMHDUVN4INw+2yrGy3123EkIsnjwelThXW7LBIDlgaFTu6ovkoHuLqeXj8JO5EEsRkOI2uB
c63i3K5GwEVDG3Tzc7AqF7wWPFXoIJhgJDwv+etD7Rw6FE+A7gjhE4P9v/6UvxJZHQCt7jDccbqy
hgI228A9hJKDXN2oTOGZcA3b7qMvWFuwBVqWr4++E8iwzUCjRBzDw3TbweqpVHWYlEkOwKJ3GeDh
jreiLg8Cy95ywsQTYh+rugzeBbdz9Kdw8UiDexXU+W9d0NGPFHvwHjapR0SonZAJwNUKE1w1cJGo
3Y4kKkHnjmENJyDXsl5AwaaHumoWLXL18hb15fX12xsPRHlc4Hhqgo66uVvtSrDB9mQCrIpi4Ko3
HyTc7s+W6LuMt+1RK/lPh+/vFz02COxe1w4gZPpReNrMT060wUcaknzsyu5UldUESeZIZsJ1+Z2R
1nIpRTylA+wk09XmN60gmvvYeti2iZbhZQzCnxDYc7M5RBEd3nv6YEH2PjXCR4Szgy+AvsztB3BH
YFOTpE1Aq6w8bGcaPg/Mb1MAF0nx+tofDbVZixa3pmQdhtKtza61EzE07bzqbQApioNDunNMkOsj
5QVtEP3ebRQqaTnWGsofufAbevaXDi3fxeoPjsnOZsIbCcqRkB+AWtdWUYMC8qs4DEKh8mrhu3ZL
TNOISqfgvgZvScXh79dXcFs6XsMN8A9/Cm42oBCbByA6rwsJQ2hWETjtfnRi1KMi0j5avDJfDMp/
byC2oNJuqdqDme58OmRpKPP9QeiAVrTZJX3I3EQHmOnqYBBD6yBN0Ex/41PBDqpQu3Nc9ZYw4GoQ
uC76X/G1NAalU5eSfILozi8QMKC2Vlp2J6AiLeovJqDum2iwyHUQaji9vr6704Sh8EqNA8pkS3ZZ
zW28CBohSPJr95MwwBmZOCBtmvTTEZFobyzEvRV8Ae1jYHlv59nXkWfCOURkiJmbwgk1vqub5i5e
QG/691mh8LK+BNFTRqp2OxKMGWa8NTmBDFolrALlHkATx4n1Y1Y2U2UOrqi99zZAD6tPCBR/VgWn
2/HsoIIRcVySXE89ypUJC9TX0K1HOH7FdmotDSg9JPy0KNHCjIX5WddJfrBhdwIAfsMKuQBFfS3E
3/6GklAfRLAOc4ZnzmcoP4uPAu+Lg6nuJDuo7qM9jOLdH27f7Si4OK0+7CMU7iZm10XMyh7MOjBs
xOjkPsSFgpPlSOdffVERBlA0wR5FSQMZ51Z10Xb7pql8m+SLMwRfA1uHH2pNP/zzrrkZZPMVk7rs
Fu5gkNmTBJQTHDa3L+mJCa1/vz7UXjKLsVaOLZTbIXy4CS+NZKSJvJFAhNywu4bOyZCOkWo/um6z
fHOssLoz1tychfbqT9St5wwQO17eyXjoWapsgOGnyfRHm2id4ubyRqKA6gkKwcCEb5scli690V8c
ko+lU59Rwp1PMMlbjZeISFtxJKmyt5tWhTG8UddO/fbVEhtnCmAxgOFcWpImHUA5GlOUyZbpio5Z
/HaeUK16AwiFPMpTdoIRAHxI3HFeULl50U3u/DkBU8PKY+IDmATp+/eVaAVMsxrj/3vG8adPDgnx
FXeyrfxZVtRq7Sm4tbdOn8lG2CgHV6LQDquur2+svQ+4tuT/b6hNFHBAro97qS1IazEvb+dkPEGe
dDol1qiyDo+0g/H2ljGAwhlwJhDHAP7wNh44iSBaBMaCHI5Ap5w4/k+3mj8zZww/vT6z3SOzltIh
qotr/wXGfIpKqhwXX8wkvfm2eNAHTT17+DYKSBPPbui+X5/t0PRtyxTCGdEVmid+KmygYyUqSahD
+iJ//TftrfYKeEUtzgNNdWse7hFltZFlW7mMElC4wDycngTc2dIO+g5X0HbHf/VmXwNhtGJ68NrE
e38L9DAtF5ZtegsF8UYhk47kd3+ceAE3rDdLErD/ISSi2gEVIhRxUU3afN5qJGgoODXWPO7YpWYj
/GRi8F+q1f/69bXc20kRWD44k0ARv2h6IiVvGl0jIoI0Tj62df8FAJbk5ET0f9mzwGCCHIEuHPKt
Tex1knphVThb+TK70Rczlc+DP+i8qtwj8vL6N23DKdAVANMDFQTs6TrnvzI7E5UNNwn2RzO7MueN
L1NizUcrt7cLUQoGNQkLF7/Qj8cTc0GVB2fQD81wjqXWnwEPJKnVquZEGxCmX/9Su7NCTRgUDICG
o+2L3LKj0ehVqnFsejufo1o8j6YGIP31YV5uCDxkgCYApAlkrhd1FXuBWmEHSaMiKMP+czsAQJzx
zvTPTblweZA97QyGrAlEKFxG+J/tnpiVO8N2s6fF4rAl81SSnO2ARNkUufog3V+Tz9tNAYkyuC8A
nLHqrW/BIhxyA2Bg+DhT2ou+g71Gzx3XtkzhGzleS+B4L44IxiBdAj+ZU+IZfXCqX35A/IKVPAMO
yx9W2+22hOWJW2qRWLkz6/Z+Vsy5qzuI5r/+/V5uy3WUlWK7cttf8Nq9SRlZDy0F9oZCgMqq2FfI
irZ1UQpufbCcrnLz10fc/YjISyF/vGJCtoUqYjhsmRpFUYYakmu9VARaEMIvSvQ4/vlKx+T+Gmqd
/F8nezRU94k/0GLomzZXQaceOMGzyaUheff6rHa/VgjJemwaF3nEpogAiwE3rsuRFnKOYTztSPne
pgn7HyaEztIa69eiyJbXNAo/6cISUq99NSTnMuA/KKPTqYpgCP36fPa+EgrIaLOuue8L0MVAvMXz
ZkLB16zoNXSI/a7jFetTu0IJ99/HAtJ/peTi1sQddvuZnLiq7VlZVi5Ce8xLgOou0si5CIHs++d2
GZRV1kcnvhHkALZykD7zeGksVa6lEHZZqEcvgyNgNxXMR6CZvR2BCxmg3j8Fiq0BjB1q6vSjWxag
pKpCydlZ1ezE6d/XbpU3WOv8AExvaag+7SKfVKIs9NBEoP2HKg3haXD1BD2KvjuhYoWRosSMGvPK
FL39TNOclBod/qpAu58+KLjqnDxLR4VgrD0DlRS+fX1qOwsIIggqWWgCgouxBeoCgN44oQhKgFx8
/QQbHfoGXs7eQQB8+bpZuUmwtACVbgVybQqNvmVR4Q1JVfQO8bJx8KYsBGgYhPvaeuvWtCoqpM8H
t8vOUt4MuokWtGGCTmVUFeHQ9wAXdNPbZm6G+4gt+nvMZ3XAh9xZSugrg3eB6wzt6K13x6hd6boU
UZ1J6WX4kskV4o5Hlkc7FZZVdW+17oAqHbb9ZofU/So7AQ3uYrEXqyBJLLM5GkjRI5pkYW2516nr
6FmBHXqHDw7XbLfRxeu7ZidwgfyNt0cE3dXV3/R2lyb/3x6PNoUJeJm3Sz+dY2URdBy75Mu/D4XX
NWIx7mfAGTZfsZVov4EfUBfEZsOVz1aVLg5fMjnE8cEujfGrN+nIatmFWidYpugcrn/+100GUp/L
+rKFccYUmztsk+EZRiTNWeE2fRL2WnqY+rZCnsegnvD6NHc2K8YGOAj/hfHR9qtCPDdyaMCawqJW
WHjL3KeQlXcyT+ASd7k+EgXd+4J/j7ee2L/mKihhJvAxHgjDMotr3Wcx9Yd7d/Tag4fxzuFHdWeF
oQDaiHTOvR0q1kzZrZfUhbuU9reZock/+239LCo/6tIWlcD/8Lpj59cXdHeCeCCiLYig84JEO+LM
BzWkNwoRADuJf6+9ADDi3CViLA8muDcUwueqWYSOM55RtxO05foYEQm+na50TmhdfXIt4BkGyC8f
DLW3lsh9wLpGcRw4rTUG/fXZ+oG1g0S3sYDRQwemrOhP1IYlSmkm/2nRTX8OQVY4SLv29ubfg67z
/2vQSAWeBUcQnIvI5nehok7Gq7a/68exuosndSSCs949+Cu3RxFdVtDXV8FPVFlvh5STlrQhM4SM
4TQweSkikQOnFw5vmVSWDoN0C7FJmRFvNjJDjSER+UhF7+fWXLs5hTPGnHpqmcNU1JZ476A6QaDo
6Ik+1Vr7VwYsncg6sFR4GgHX+3uwQrA+O+PT7yYC4jiLkjlhqewTAePfBIrlKfcjBVMy+FvpzFRG
dBBwKSuMU5WzvgDa2HHsNuX9N7WNYNd5IrHOXTV6Khs5/k0M1EBxrmTALaV64M3FDhomM8ap+6WC
iOeQK1WaN2CY0vo80tH6LzBBculC2sjUmasqPlPMunDHCvh51c+jmyE3LWXhJ6qEFwT8t3Ju1RJU
CTk4aCBiCa+27ClLwXuGRJJOwKBOJTREHmVV+r9raLANmaoh5Awo/sTFtYPNd5nGwrLqtK3s5X6q
SssD576u7auFzhq6PxPif2p6PGTOxMTt+4k60ESqKI3Oja/g/iVjnvz0XUv+QMu1WZ8Gqr0baxX5
91zEVZlqN5x0RnxrujbcE86b2IT2QxPa2rsv54V+Qmxwn6el0t86VrVfIWA5fENjjU+pJWM7Qe3F
ax6SHhWugsgADVwSWOE3J0KIyYYo1vRkD4g20rHNE1BWAz8LU1XPtgQfKWvIJC4+VCkgVamqsM0m
d2IinwR0K1MbBMkyXdhg/RBWV4+wDebERcdfL1fBvXZIExAdeWZBgeCt8tBpvCwLaXWm2tGLitmL
OtQDYK8FcWN/BghAQkkgTsGrV5+cUpI3jmlUlQ/cV1/q0ppXJEwT0Syep/ZRIGr9cuvENWnFgRm8
TAB7fLdHXTaZ6GfPe3RHWsOIg7aQ8Qriphtzp+rZZ/hpkT4zyTLdDZIqnoOh2F8nrwv91LIJaDt8
GbuP7UQhsyEFmVVGlMCXoK2AbwnaKP4v5LktOohgFg1pONL5cwhfdnLHMNgPoGo9lkEtGm1H3Jwk
SNGHM981xB7um06EPyG2ASBMk5CFF4xBc6hooKHQFF409m9l4llRKu1ksFMaqvIk8eiN0poE428X
b6CfpZ3oOx2Qpj3b1uJ+UBGDAYPVd6HEmhA74z2MVeB4AsNcLCutTBbxNqFQwrUqeaLlNA+5Zsyp
Tsaeuh4ChG7DMgie9OZ5qeolLFpNQwbxjz58GFo9ximyUvsb1XaHajvANlftuU2furxpfkwCjl2p
YcyCffNEv4P3bd4HykWG5dezcbIWD/0HKdEQyMDnqfwfdlQl0VvTQAuI40U+5X4kFIh9Pp9FtpDF
qzvYM/e8PJkaOon4GriAs45OaIiNYwjnSLTNkq8+txz/mbizB1FwqYAZSFWkdXudXIdDzceSolQp
sKvBNzbCxOHEo7Dtf6OBCKDPANqrXfDeTZ5Gpx7tLvPbkvgZfgTp7yhkIJu0ilSp39DGWaYUPTL9
EA2N5UNwsQfgQFvDUH8JLB/tltnpOo2jZEVXsOyHKR0dW8osagmRH6bZ98y5H+jYpNpagl9w/6KP
0OcJSw9Sj455SxtIJGRCS4umMdczFWnUsuZbAoj5kEJdcqyfFGSx4yHtRVQ675oYiUG2hHX1kY+O
laSRX00N/H6cCX0Q6AxA3YBbGnAJOas+L2nreWlsSlOdE28aPwcBJWEaNTR2L/NiJX3aCB2VJ2aq
2TktC7i2JwP1W/fBgNXPfk2LQ8l7byg7+a4nvf9+AVgNMs+Jr/o3Qe261aOKoZz1s7WI092D7piU
byJ7bt0vkLdx48d44o2TI9+23nFe8hYBgfohYB4SWnteOLte5pumrs7SDptfSRuND4FutLoIB+Hm
FHEoyl2SqBfsLKqxFBCuEP2SdWEd4iNWloTOdajV2SuJrk9Bw8FHZSQaf5VOZXuPOmTs9wwr5wWA
21AJBLVudB9rtrQfuTUrchdSMJ9yHlbxu2i0HVagssaGk/HH/nc4Rl2IdmxpPlpqnNpspNqqHkpV
zeEpwe/x8mVM4EbjG4fTOzskU5zOrbCqS2v5EN8dY/D3IcAg5b3nVwH9ZtTU1/nQBcuS+23LeWor
2bjvpKi68i02oGiyUHmtJTJmY7u9iZophARtFQF42prWTc4hb0KR1oPvKbCYaBS9Q5fDskUWypGR
U68qa84n6MJBkkQ2g5GnFpMRj1xS4GPsamwUy8Bq1V5aDWN4j8fTxC7JtETJqbIZbHFbax6RUxP4
7fhFTEWlflbeQr8qL6hlRjsRR0U/Bt7HNrL18FBTN4ZtZgI7h/cAfIV13vkhhOMhajh6QDPGbjku
M8QLErkgO4lL3KaPU8SZBeAhHDgTCmmeck5+O15b2k9t69jTZ4dYtCzqdgFDa0bxMfBOYceW+DTI
ULcrVCUcCgi1gTIrFYSiopNmjhFfbAq5Lyst0ZhsTpa0Jgh8dD7MZ8+qrhue+kDf1b/gagAlNNzP
eOMK2OuIM0rTWn0ILXswmeSiRFSEgJiT66jrgZkrlwZ3nmfGBEfe6b1THY+RQON+GHjaozur02iJ
uP1fUsV1n67qFR60Rmee4NUA0lmG6NXpFHKMM89mqCPjOQr3iSiz3QYRQNlw6IA/WaLMA0CxIOyb
iZRP4xQyU5QjMeWjO/P+frDats6rQbQPTtJY7MKg9Glnjm7p96nGN4ToS9y0QNqhPZrVlXCrQrVq
TFLAQQKTlyNL5jvlI8ili0v1ks3tLL8YEJyfps4kwE8N0UyysatGOyVANV9nSrUPSb5KIbhNrvo8
TmUyQlw8pF5az8o8dZMKrDOYOy7NDELqp0QPcGuAyn77BA1UhFyGbmmZOwgFTRqMvlu9hTaNbSPu
w/I5baiqElitO2MgEMOU62eD7y7spKTdN7mydOeeDGlHuCNDUaTNPc+YJzl3g5c5SK6rtC/D2Yf0
qWqnDC/Q0MVmXCb6hgI4W/6UrFZzm/UTaYBgQ47eZUEbIyF2aihtpTgQcX1q+zkwD7BikP5V+qXn
XtoOvuiXQDqKn6lFFH47Gk3MQEh7YEn4QXATigYp0ChJAsiaiGjq10GXPAq/b9Ujr0t/xG/jILuk
brQYP06NH1niC9JVwT9HgvfkibCEIgbayOM1Ta2gGfn9pN0FD1t3VurikJC9oWjk0DwSTamuPokl
HXL8w6rgm01ZgHdwJ6d8gsBUV4QW/JjSuo6RnSE4MD+lg4NyOijCskpNwqDrM09j3F881GytHEq8
nn4HQ0X/o4O/bTkv6NTQdLbcYSgYzgE/ubaJv/XhwkkKf84+ughJoVisvBkmyl5CyHSv/UR+iBY8
ego/0hEwtR2FDnIdSDU8cdVadjqH0R/snoIyfYQAUaZ1G0hEIgsano8z0mcIFOFqmXJnINWPYI5i
g/NSB/+5mgQi01FCnyVyEjdHT8a/WKENbRLTJijD4XlTKmiQO8SF6YkvH7D/iHX2anBa0gTliifp
Jf187iT+rItLv8kbIKh+QykdjlYcldN3la/nr0qz+o1oPTwaqwZMuoeGtz7yD0FokPaJHsWltCUF
tLQHT8UlJZny0Gm8soBGid8WCZ+cj0FTRkOqfIP+Nihj3ROEu8EqsVp/SDLAGd23YgbeMQXuOlFn
PMHEz2VR7D4Z45hfZtbqL9AMSh5rk0Bef5yAaEP24OD/EU6JkZeqiU6y8aynzu9GhODSi68j3Ml+
NvB3655jPbpP2JjegIcDtd6j+xGVSPHa5g4NEPLRZxaTaYPXxDvSEGrnfjX0HzAtv7yPyo5imCq2
n2bLJE7WWY56TMLZdpHwyoXch/3sf5Y2slhMhRh1qU3Ye7n0AlB38XpbPkM/GyfeS0bjn+UAc6mr
iEUbpTPD98njngxPtRFDlDZjTcGh7Cesto277t7Wrv2j82mDexbqTN/h0OH+tHoKiSijkvpxVuL/
sXdmvXEj6Zr+K4W6pw/35eB0A8NM5iLLkmzL6eWGsGyZO4NkcP/181Dl7nam8iiPGxhgBhigLsqQ
lJEMxvIt78LN5na9mvh5z/ETsBXMTym26WVQQ5XDE7e1rHyVkPFY/pSkIP5Nt519LUq0vdvokVjp
gxshf2LkcuWNaq+vDLPtnCAzeu1aJKxRRDitsPBTmc/FqumdsNx5g2mWMA/R0QwsPVWuyCeUaGOL
xv4Wdwpdv7lvioR8es4zbpiKO2Q2Sk/eEInhKh2V0tI2khsAxh0licd2EiO+Qz2yCNvMysKHdu5S
coUuNawA9J5t+0KncWmQ50bgfmN9SacUe3pvSFcj3oR6+7rSJZ9ND1zNUUIsS3uVzVO+nbtwGP0y
KYz0Xddr6jcsmuxuFdVOVm4Ka2T/N6TSKfsXWRPuBVv7ljleHq2FpRHkZ6FdaiT0Fr0VUQpvXLV2
rufrFH/NzNeA0g9+PJa9ucoFqCPfkX2GDfEwAFdTShNQbi3tr33cNWPAtR1JLua81nzNU2tzK3Bu
zoJyrNM+6CwHNnQiWm+llH048YJRX9nFqS1SX2uazl3ZZhQ3N2OYVzcFahmtD3Pec9+EJLu7Pi+M
j7Row84XgxQSfXXPeJ/GYJ0CS0nmdZwvd4PR6biaqWpDWK+nIJFXY+d072xT6rHf2bGZXpU15UYf
Kph5j0eTnHaySr2P0G4MPOoj7Ysq8zK/nhO0SLhT57paDWVuvNVL3FPv0tKuvqamkpebmaj2cZy5
jFc5X/GHAF7LSYIT/ZuhoP7kEyW2yW7SRcd8GkoifCBOeguXVySeL92FuKgnJhFLOdtfqnLso6tc
lpg62YNr9itQ9xalM9MqHFQeRskyxQKUK8yWuXfTlcPkUM6h3HKLmFvW+QAP5Vs9KsJ5M6ijeCyy
ERNr1xo9oqkxtKgJaWb8sGQkXG6c2MOGdLf/zkWgJcgflQmCM3nHhNjumGysesRflHrAvC4ioXiv
zTbWb4FCae/LylPjldpP3Z76ZkzW5Djp29K0pt6vdERNfBsVSdN3rVx+0EIzedCNxnxsx9ajUh1W
Yju2KJKsSNlIxU2yX4st6NVXmTv30m9LF32tRFR5yHmuTY+c/a7AerAbvhhCVXLmvosoAbeZe1ss
SlM0VuPimzCHdtjiWSLrNXOKProd2fq7cBY6ZtrjbBS+IlCB3Ro5sYDPHDdfKzUtOz/t7W70adKI
e8cV7bUFfFD4JSvhthFp/jFBmOUxia1wRySrDOjVFSmxh7T32TDXn4Ye2Khf1R5FgtKoi9CP8EWj
juu0SkHAmGlXbZInydYo9IjaWjOH3P6FNiKq4UUcc+nQDMnexsu0WtVy6aqJViUTUAuh37SFMyH/
H3d9w4Ob2o7JKCPE/A2zCviM/j3eNhY3bGHU2TqaBsGq9+JmJAxoqwcKLo5KLBKN71KC9xKTAbQK
/HSw1e8Whe7Ij6s0d8Ev5/KhAB9u+1XTkLOOzejeNE0jUJYrUu29oajaFy+PB201to3+rc098TZl
wc8rq9b7K5zLK2eltEQge7tDn5DapCWucKzx3JWStuYmnshrsYBTncHPNHe0A6cKB4UAbSgmDqcq
+QSfP/9Ye1r2SaYqpQepTpG1acNqeJB9LN55KWbQvvRsqa+tyrI/h/GIWXJNsWmmzGyoD4mZGdcD
TfFhpcYKphmz00ff3UEQD3bkTpwDuqV+to24oqQV9RGh01DLaxsxF4VEPZuv8WSc41XvzXRpdU/Y
95pMzb2e9dmn0kKiI4ilZT8Sbk3sRqW230tcxqt1rE7ZR1oZ6YOWW1MHNlz0XzU4LzplhZkYyMad
Ngae2dHzxddUPEwaeC2/bb3xAJyjaFcwtW1WKa4CehBVQiN6Cgtyt0qO/bYIcdZDw8cyd7WTRKqf
Z2KiJuJ2SrzOwmY5sXHWu61zbYyolVnutzGu5WMPTlz6peuiAm+0TQJIHt2Cd1BanHw1ybr+pkpO
3YBlZT1OHMsHQGPikFhSp/qQWEQQoSI4QPO8rpqVk2TKEMyGhpeEcFK+ddZI1aUIAWwUdSGvV9aj
Z9fLVehW+6ofOAqGzkhuPSVC2cp22mGd9ehIrXoz4RIaSIgetZYgCo5Hae2LrsAFkDTHPLQpbbwb
KyMxXHFhtw7boy3QU23jfETKDb2qvZoko35Xmg5raO6xn1rFw2DdynZGmcLo4sTdNVR7ye6EbcZX
BkXGPGjjNL+qjLHvN4WqtJ6vFao1rjq7r7SVi0p2FlSjafe+Lm3nK62YhtcyhZ1OyaZEFEejxLz1
Um0wVlE4j9Dqszh7nWOXorwxUrL8dW94SuW7rUHdxossk95HZmhE5b0rqInLtH4/9GqWrDthjq3f
Fl4X31K7j760Otqd4Gmz9q4tLI3G+lzat0VZ5dE+55Z/J0Tcg12MCf4DiG6i8yWYdgm3bSRcLTVh
NivEhLVtK7s0D+qpL943rUOq2o0OwXxI1NHQt7O9NwI9TNTF2na4Ad5PnciDfTT7emdzr1m55dQE
zwY2x4Uc6srXqDa+18tBiXeeTNPPxEPkgUpYOciLehRl4HsUkgOJpvDbqDTE58Q1ww/dNA72UkVG
JralL+GuhpSMZjVLaV05ZVb1qyKqO2Jq9DOFPxKgFduxsNxxL6jUfcY1wXwbKU6WrGpue8+HxWfl
a3XQtA53ybB7ExmjgxYGxRfNh4FMha10LeXzSHpxG89We1/3U3YnsorgqnSFe8+24iVVbpi9FkNI
dg9e2tXfqZ6iJHuc8QzQOm1VLnmF3fM7Sv9aRvRbJi2HuClbk5zQJIlIe6K4ySKrXIduT/8ez8Aq
XXl5am3NqNexfCgzU3BF2uItp0d5J8p8TLkVgFOvm9DSAsOqS4M6Vq+9IXzr2UrAqy33uqmokV43
5GwoBCHwsbOGsX9rDdr0pSu7NrnyWskxGHVS38nCjp3VsAihr0RouY9KbWm3EUcNW7iK2izIndH7
AO1eow6blM7nKayBHAxe67LAws55n8mmTNGktsHrl0VTOX7iwV733axy4m0y6J22UV3qAdxudQT8
osyLkHqeFWW+0TidXMJYd5sLynfrMa21+8408w9W1Jk3mNNN+Gw0KpVfEY0T7uUUBn1sFNIKbTDF
Q2fDi+NPTduFcgc6JkIj38u/TQkQSb+eHRIikIVqsXGbMFcDu/Ss27Lt2BzxmNLEsSNzpLBJrKmu
ezuu3jq0xX6Yet2n6BESCHGyU2f13ajovFU+R9ZDbrbpA7Y2dYRgcdrtIhydsmtRdmSaOlcAqYvt
jFeU3tDdbCJHJm9LY4G7W2Ujfh9ysrDO4S84FKMgihz39lpdE0VcYzoF0ae8JnsU97VRJBfQH2c7
paAwAGU6kEFOUe1mjC9IFsZ5gNrnm6IYAAZ18RYMl70NETpeCc+9BEY6NyQYFzi5C+4ESOjxg/X6
pNq1NyTBhGTRUvPy9HXdWuEaMWdiFgGOYZs07u8TNnF71WjQMKlQtE6hA7QtI4WGEfWwUnZB3+AM
r3hOe9121vff76mj5GICcVmMX50TGI+S0lpIQzUJ0N62diluuKtkNDqaM4rc/htDIeACBgpo5jMh
F70LyVAJD4OcO/zWojO1t1Rr2k29cYk//By3AwgVbRqAXYsQgn3y2jq2J/enkwaoWpR36OeIa7Ol
ufvyAz1vojNrBtQAFDnMhbR9vDgQqe/DblFhpDq1RlG829guuzMS6gOdSePCaAua77h/DusUO2Zw
jAQimAEfjya1ufSSCjknp4zpL8y5u0Eh4NbqyGiduB920mtzen9tuDXM8RIL7PlGYIPD5MFqbFFq
PaX0xN1QdNqIvGQW0ijMvX66wtBevDc9Kp2hXZOdCa95+/IEP4cMYGyng5tH5Aj7nFO2rZuljlm6
ngzAUfarLJOSym2mcN/DR/jtoVCUA0nJeIiEnbr0jKEX94rXFwHKql1PqhrhSRzJkqaTbjvpBVmq
57AkbyEgqaDM6ZkB+jh5l0tr324yTPpCo74a0K5Yk1NR8HFouBZu+a4IDWMP2/3CU54bl423WIuj
pEkCfjxu2SAIS8qdB0ZaOG96NU9vB3u213SK3seF3m7LFL9rfWIp//70ulAWdQ+nHhhhJwMnajMv
zr15EDXNsNf6bN7rTtehauHm1NZfHuzsU7qgsx2cMsEULzvpF3ALtd7a7uSYB5I7GMpTp0kqP4W6
ybrplhZifV96dGppVl0S0DizYCGGLwBtUPZcVCfv1Rx7HQ6PQvBtqYDKit7Y1oTXIDDU4sISOjsU
6m6oy3F+sUVOHjK1OEUTucyoa0CnQ4DSUpro1qyr8sI2PDefKBRQz+Juh6x8evLUKeGgIvIgcxFc
RYtUbiulF0gM69qhNyp9O+lWt0ZXrr+wXp+fsB5BxUK+YnD2yQkMK1TrpkY4nPXamZR0vFjdVKrU
sLCMrfs0kuOHl1fOGSQmA5rYRLiLmCcKZ8ezKvMWaQPMPrDrLKcbI5TjKpOkZJHEuyvUMtp0FCv3
RS6Hdaz03qYr0ksSzmck9PgSIDAXWPwi73ZyexFEt6gIxAUY8rB5PRN7vu+8NvuezJXTBqi3U6GK
I7S4/X6OyWthldXR2kLm7wrdFjq/L0/KmZUGfxslyoVDgq706ZxMpgQJMReBGiElB05pIOS3rddR
OccXQoTn9zaXNix/k3uVutfp+46BQ9V55JWBl/ee38XV8Bpcg3ph65y5yxZWKvoE3KNYLy6r7pfz
QRTtbLhjwQPJhqi/cPJHMdfNvRXaMFFnfO0apR7f//4sAmmwNEC+ixfBMsu/DEoHeiDkcYtgjuth
JdzR2JmeCDcyFuUFROHZVfx0AnlMJAvo5AEVDNFmEPRlYMbRoeqA8hp9L1dgd8prjDjCnY5g4gbR
S3kQxtys8lwXlxRFz73KX7/DySKOdCUyhtbjeUfEgyig5OV1rOT6759Nixc7as1ACxFROTkhVAdL
5InuR8BYNCKkmj7QGcZ0du7NB+AXFADSrI8/cx1eklA+dzgxwYuCH8bPCNEev1FIkTMnRVoGZW52
14lTg6Gc4gYcIWp+rQJk7OUVdHY8ZHhscNPIq+jLMf3LCkoquPlK3qBCq+ZTQG9+WFlKZm96C/hN
t8jyvjzeGU4q6RyaNIs3qsOhuLziXwaEoRmpk5WXQVjkVbzPJkZaCd0Kr6fBTm+a0WjfSQkgp8Tb
Bt/mAZyYkSmz7etm7waRKKyrosv0jy9/r7MrC3UzZD0RI7dPZfC60jKSEJ3JAIPl7IvSQSlXkHq+
EEScnW1MtkFvc+dRhT9++LgbW2q+OgHhTNU/8RRxm2kDWDTqum8a6ggXTtkzhxJOLxy0iDzREj4F
xcd2XVs9RcAAU1Rvr3dduwHIZNEnI1xTw9Z6OzuN6H/3KYlBob+whC10lPVTqdK5zjSTOlUZyLIK
Hx0rzQ6QoqabShvn/WRCyL3wmM/PpqcR4VTjhkRMf8oajQvEAJIpFoFjtSlCvJZ5b+YezTJ3dlYJ
GO9VmbO8p6mlUac5gCYLELAvr6BnAc3yHVBMtUl8SWlOIddt05tpOiksbNWxkbKa3avMXJhuPR32
Mo/0jatW7iqt8+53JeUYGYYGU47OA1/gZFUBnDHaMJVok+O6vevaOgqAnkq/mga8oXrzkkT4s1W8
jAdhC1t6zqln8Qw36BRNcyHwvtHTr25sV/naoXD6MKO3Wq/0ubnkqvFsHTPiQj1eLFJAcJ+KLIyF
B+yHAg00lh4/OseWt30MHDXBhuc1YEbnBsSkc+FIeBaiLIMCg3fQZSJFPvXjTrq+dBGDE0FXuaXv
eTPcSLBKhPj5pRDl3PMt1zejLAjF56Lrim6CiyiDxFHz2reUoi52yIZprm/MarulVJh9KZnc7ctr
9mljHOX/PCOSwlS/2KjIBp0sHdEDHQUAXAUKlLF3LYVrumAejuB5OhiIpKFXe6C7lwZ1FbkfKSWU
4Ev6MLqOQV8DQgDKHcRko+/jWAtdP9eBOP0bpwlUqSVGpMTzjPxLyc/oYzsUgVuJcqfQPgsoGVRb
16PbE89Tf/vynJxb3XRQKZMRzi3X8PEZHXl1W5jU9YNqqKeVNeXxZlRi8zWadRnaV+klXuzT4j19
B9yGC+FNRXT5VKWvsguwT0VbBeFg0mhWw/mO4CIaX4cYWN06kz23QTPFxudW0Z2bVC2LO1vvm9Av
mtl8W0nqVb8/5ShtcnxzU1EyPL0M+7aqe1mGVYALbhF4UlQ7Oi1xgDCXtnHAN144v8/sNA35DUwq
MASC1XQSb9GfMMpIHZjy1Eh2XdM+WJMdBS6KOZuXX+6za55wDl48CRDCblTxTkaazTA2Ix18REqw
LH1bTYxHlPIuCRw+vwuW9YMKF690qUycZDfRgG8L3l91kJWVugHTi7i0YShX7pwjuWiByKxDx9iT
MVxSp3qe5y0VXvJqThLoYch+Hi9fHNA94QxGHRhgj0hsM1CYjhOvW/Ss+qDqTHvfiqEL9Jg4x2y9
6jauO/mJDOmS6e7zt4o5okEtSrM0dtKpxnY2UL1XQWAiEOCGO2Ucxh8exfa7obXq7sKKPTsWcSXp
NS1+FB6PnxqUkUvpgrHcWm39fDQQ3dXS2R+nKQteXkLnhoJU6WEmrkE6OtVXKzurErNr1YE6SXPN
Esv3elh8yLQ6vXA6P1+syy6EeomWMIKVpycR4AgDZovHqxyzWfr0gSGBxDKqoguz96wKzJpBU15j
+nAD4z44nj3YYvVgdilOUs10kK19r1C4XM99KgPLxn96Nmg4OQvasFbq7MKWPDefPCJFiUWDhwv3
eHApVGOKZ55yUHJv04DJ2AM/TnZZM1cXhnp+zT65AuJczv4nljh5TgqGWgUetgmc1Go3eaXadxOR
U6A6YQWSlhzJAlzjNRdaTGf3pANS5h/jnlTwdLuO1QyLVTDjnAlD3Uf7onC1jV5WclPiRrlG6LDZ
F6nnccO0zfvZbNyvJZ7Vl072M5NNokfthpiQYshp8Xs2IwSHs7LBAqSzV3DQ1CungJpbN96lLteZ
1cuSZfmi22zzak8mu8AcISY/b4IJGNWaJl/7WtDQ/vLbu3FRX1iIowxE3eV49aBBqnE/1k2AZ1e5
rfopDnCu0/2x1MYLt9TzwAByMRkN2RvNH47Y46EEynmRW+vskjpvAjfHozOSRvk4sql8d0Qh58K2
PDsgFtAqz0CD5lQ1JnZHDQSo04ArQc5xgE29zjPrO/hB+IZWll/YHefWBocnqmLIx0BkOrkbcWOO
8YAREo2EyFglpaX6yBqqq4lJvbAjzq0NCxtXmoTcDmgAH08lBClnzD3cMhpm+6024AC29uyUfszL
q+PcOETV5A2otthoiR2Pgz9cFWdZhARv67qBF7Y3UD8v+aadm7cnl0y2lUNv8GSQjoRWicKhCYbY
Qy4WeMAmcrp5bZXs85ef58wBhpXX4llBaMGDnRwkUrPavhkr3OBMY7H9RWovTCSo1j4Z36A9b6+6
pP9taUiWPS0B6otLBdY5dS7Daiuu+nSQgVaQuXvN0Owgpt5Vk9QuXHhnZpJzQHUXK2Xip1O5AI2G
YDl4pQzcFNuPIcPiLoU2vBpcYDYvz+SZlcE0ogzkLNoE9AKPV4ZcKN/ETzLIMXO5A3fi+GZr9RfW
+ZkdzLWmEZgg3+lZp96edono1zibrPM8m4I0FvGurPQGrwWAPpSS/40wiF4u5WBUZTkMT5vHeigN
LZ+6NhAxjO8Oi1i/LgkD0yIe/yo6/Me38T+jR3H3V4Ii//5f/PubqCb6PnF78s+/v0m+NUKKH+1/
LX/2z187/qO/31aP5fu2eXxs33ytTn/z6A/5/J/jr7+2X4/+EZRt0k5vu8dmevcoKTw+DcI3XX7z
f/rDPx6fPuV+qh7/9uc30ZXt8mk0GMo/f/5o//1vf+qL8v9//Pr5P39487Xg7+4Bkn599vuPX2X7
tz8VFtMrHHJURHo4cDi6WRHD488fea94K08JPl0YmqV//lGKpo2XP7NeLb9N2XeRQkWvj40vRff0
M918RQUafhC9Ejj5i1D9P77b0Vv611v7o+yKO5GUrfzbn09lqH9lm1xFoI+p2SDkrAMkBmBwvPCB
i6UWZHTrw+gKDwCDkHsvxa2oTO3onYXb7E7P1PLeTAxQsCLzxM4s9XE/NUoDurdvsNGAEQkaq7lk
NHG8WfhmuJgj2ETdGwAF3jwnHdZiRIQ+SpT2Q6jiRh+28Dlru9buarBmm0YxL913x0fAz/F4HUgk
oPxA4Hs8E8AFh36eov4DHfkO2i+c8SIFKvfL4vj5Ao4mfPmYownnsWhxLY5GJILYDZwME0L/DMu4
/1A5GcB/GKeG38Susg1jb3jndrO7ilO3vS5021i3kAlWSt10dy9/i+MIn4dbfD0Jrpcsm7P1tFGU
ZKkJR8sVBxxUqTHouvJpqqd87RZuh4+UyonhFt2dXgsVab/wEszkpEC7jE9XDCQEsBkq0XSsjidB
MS05axiXHsrWg88v8NWD3eXeGWqLrSqZ6bqDS/vaqOV4k47mpy67KI737HVTzCGsoYIEwAZV3JNr
umxpIsg8ag+Nroegt5EXbBsqtS9P9PEV9vSg4ItobaBhyA47TXrHMR1qqJztobaNZq8nGZz5uLO2
9FfjC0OdtFKWsRYREcDTPAy6G+5JNDCDIgbWOk2HSUOsE7/jdENwp70n1/Cuet2CPk5ZVPvktcon
e2hsUJdKu0uUMvkYRuCmVwlqHRc0vZbVfLTa+U5AFahGLwYPlM+OXzS9hhrNy2Y42IbypQOJEzTw
h9LRejvmkFIT8qzfnXCPPUzuiur54hF1sr10dzZ7CtDTQYxpG3TUmNaRzm0eF8klwfhn73bxXqNj
RQcS2XHac8fP1tbWJK1c9IccMLZfJJi4zF4fByNMmgtPdVxA4tUyFJJJmNDg3qEjZ3Q8VFnVaQWf
uzt0Ct6Fo+MpV2GHbVjYWNY7gQZGQMLoQN0ojOA353MZGZwJ4AiHyt9pCJG2lPfNrBkPBTCjndZ2
ytqWIt9AZIkvDPXswGcoIFggL0mqEeE8mc8xQtLXm/XxEJrhtSOzTxpmTf7oJEimSuPh5ed6tjAZ
jPvTZp9w1TKpxzPqVDpdXaB1hwxKcuKDBgXinTpyV01FBbVJKV53gKDXvz0q1S/AJpy93DGnqIBm
nrOphAF8mLMifMiG8puRNHBeEl3ZKZ001tBYjB8vj7lM29EWpINgLUiHpWSELufJjuBbmH3v1eqh
j6J+5Q3orMx8wO63RwHWRkBCswuFsdOaUdkPALLacD7YMqZqAc+VEucYbl4e5cQb42kjLI0RCkPk
HkzhyRkXTsLoK6u3D2nlvinAdlWRuoIreZcn3XXfBBplcYeqTbqL88OoRkGqTjs42YCfCR/Gw8tf
58wJsEQK1mKp44HEWrbtL83rGn6MkovCPrhQjGUC91mMa30uLzz1uWEWCVc0sKhqEBQdDyOw4IVX
L+0DVGpQAI5zE8UXeobPhwAxi8guFY3F5/FUEBHBl1LNISB9NEY13+YzFutFhp8olOTst1cKy4St
R2QHpIL/O34aZShMM84671APNmovOopLdn1Rh/3Jnut42YOWQL9keTfE0M90tZEmTwCueAfX7QX+
ubloH6MhLzGbSqF5rEOhS6i9gHKuBkxcthUaSj/A61MvjnCXdzCWMc3PKvoAOT7rNjJJQjHL74WF
1KZfttpc+KEJHn01ukgBoPe5KEXR60bRxzXa6bVJ0+SugeKKj5TdrpOpMcV66BSh7qIEAJAvkTxS
fZpZ3g9XoN554ah5vu15fkAr6DYAJnvWf7a0rI5mY3AOUPREgOWIsWoqeUnR71kgCWKX05NIHccU
bCJO9mOJ7iV+xdI7TOSaEKy0svfDVjj6le4lGNHV5tRed4M63wH7ptipyby4oJ9oPzvfKOggUEqi
S3cBY4zj9TQrriPHRIkO1qB7+3Hs5FpXs2ynDAIfeTQXLuzG5xO7VPuWEhIX4lI4Ph5PmDMEEcTD
D2oTZWtnNtWVXWTZhdf3fGIZZalSkeEt+ncne14ftRBFMpkdoAkZmHFhs7qBJh7usqG37hAAasDG
lSFaolDnpii65Et39qT99dA5ebNT5gwwxVr7EMdQcPdD7huvkzfu+8EMjLccvPq+/sYqjr7D6A29
C/HO2adf0lKaVqTAp4WSZrLMfIb0dMANJbmp2v6zUpf660QQ5NiFgh3QCEvLN4TyqUZy98LoJwX6
5ZZh8pf2N6VWD2WSk8kf88FV4thOD3kMLU+F4KTaCICigYVO11Tdp3GU+IgLpNdId5UrG6D8rp40
88LKPrPSFvcYmwCaq/UZGl8PKxNFCtaA5rjzdkzQIcd76RJl4uwotJoxboXxQrx+vJ4HWOJ17bCe
BZ3uQObjeAXjV79Q+jo7Cqc9PTnwkNZTRvjLVQl71SnRHcsOdqtoaOnF1Rp4+CUZ3Kfi6vGpv8Ry
IAvBaiwR3smN3IV9G/a9mh4mhXKhnwn5RrEa6PuRtCiGFnczeE/UUCbT+yiGOn6TF17xwS4G9Zvq
SZBnYTgGRhn+cJyx/+GonVL7I0obFaJH5fRDyxR9a44L2c+imBTkSWZ9kWGmrWCmXSxKntkFPAy6
98vTLOn68ZvRYSpiQdilh2Ku821HsXmFP0Tko4Km+d2ELIwSioei1N/S6OguHEAnOISnTUCFHO1i
Aselk2ocjy4KSUuDvPtQ5o2FM3yBQoJSaftG1dpNVuFuMkEo3A11R3PVGqwb9GSmdyM8HyTzw/jf
2AuAUqh22zTqn5kb2FR+vKEo0dLJVWcvUbreDLFZbl8O6J7fJSwfIpOncSixncTKveeMTUuT9TC7
QwbPD74cijnFPimKeT8La7ww3plJdpZbi2rTUuGmEnI8yfhFNCzXRiIR1H+uHAtZs1i3/EGzp/08
GvYnre0/9aZE9EIM6V7rIDKMao96ViMudbKfVWWowwD6pLC4QKPhN588Pb5KTp5OZXuITF2rfQCB
8opEqQgiT8ZbVr38yMSVG4iEReRX4H7jpL7UknxWkVy+BZEE7C2qM+S7J6u+VnjP1OLbpWTgInxS
tx+5p6L9ADc2GNSu9osyUrZmU5QbSKX5A0qZ032o6I8wLu7E1L6brMa7UDB7QoL8crBwFyz1lYUl
QIGFaOdkN2hiwL/DDftPDrHGddRV6SdbSqT6Qtokuo92ZNH7QL210p+GyXoTuXn9ya4ns/UBHkBs
h6Ka39RlF36JtRavAsvJrTc2GirS74demn5h5zZM/KjX7gu4VS1c6ljctvacCwjVnvpJjzwUGOZ2
KO9rD967rxhWficHqb2l3IbaQmIk5r0uoWwDKqlVZQWnu/4SJXn8TXCj3mPPkBowRWWZ+iNp2uTj
gpS2Pmjb+l0/KOUXOK3aYXK90UKWCmUT3zTCOKUVnsZfdbWdU3zcMu81+gLlmwYdv299YZTcSpYu
Hox5EvdCi43vraMgspdmhf5g9G7SrHR7NB80INNvTeBrjV+VFmCtqlIJpWfW0nXSGvG3Cgp54ZcD
qQGYGIQGa89r7hW5EPiLtPLQUIhnJV4JxBjwZS/CvxKT/9/C+HPJ+f/7Dsbq61R8Lf/Yy/xr+V3+
2spY/u5nJ8PxXiGMRB3eJhAB47nERD87Ga72ytRxMH6CUIGDsdixPzsZGn9l2dz6JGJwJZ/KLD8b
GfwIcMfCSyNNWcow2u/0MU4vftAqAHCg1ZDFcj9Q0jk+SFGGGUowadqmT7J2m6JsdIvsiz/OmrPR
5BhtWoQFPkPDReZCj+4cFYJ1M8u1ivfRqsr6cO1FwtupKBEhEDaxT6rE1YO+mMM7afbjSuvTfWf3
n3M107558aTtWdSXnB2eTGd/OWaeHoPaBnhhKikI3i95+i9hUlznWdIYjbqZDfprUfbBqabK1+sh
QxpjjLubaZq2cY0CxUrHKVn4aTUa0MVFv0PqILkV+lxt0bawr5GGMq5UNWpXwFXZz7iDd+8biOrv
xrn6CKfgQtD8hA09+uqU9IkXgJuhMb20No6/uk4aXEc0dTYSAFMcaGZzjybb+BnTqB4Ce6ORJyHZ
91VMZvmuqocPcZ2ob8pI626SAq+tlQnT/a5Xi+qQElBDMJd06H3b7hB/9YrhMdZ7b1/G7edJNNCj
1Lj/qhiNLpHzLMq3rduJFc5OJTLhRAgAWHQ0geIY5WfRYllsony7wYnyo2rnyD6ChQkRBZ6s2EOI
GZb70w76P3GW9I9N2zWPf9ANlX9suvL715YO5P8DjVFe8H9/qPyv8rtomq+/nib8/l+HifZqiXfI
NEAm0hl9snP76yxZThLK2/QMnmrAXFv/PEpM/RVIFDB2/Mh5OjD+2RPlR6ARwHFqQBM4SOiy/EZL
9AnI/a+FvMDrdDL7RU2fzBP8xpLK/LIHdY+2iNlkqR+GsKyTPnXuwJqPPshbsZqpCHHP52Ifto77
oXfydhd2tfIhrKvr2lCjrZcrAbKVCEmKfVqAR3bMAdXgfkwOY4NmVQL5OYjm2t0QbpQrzIy+FWrz
ZY5yJAuV6W1Y5f0W1eQ8GDsvXs26yPY5XKuVKtnvfWQ2Xxot+VKP7udqmNEWFcbraQw/sOmMTdlO
8Tasm9dAd5RVPZYfKpsNhobhY0ghC6VYBGkic62SkH1E9KQPZD05V7ouUIzV2wlQh+YEKWLZfgsV
+5upqO/4KsWbHmkgDMKbwBsAyuL9hyd3Nem30ewmG4RG0cOQqBxlXlKvYO702M0Ke50N7WvEjpTN
FMEdnaGMbdoBz59KGN8ppITrZHBTP7OKLeLZ/X2aV++MqPoeZspHs6clRVHV+qGM2hVqW/F9mDXm
jrrEjr2d75TMq1HYq+arGcP6fwPOcC8K/jvdiEfIhv8Z4mH7KBasgDz9qP8LwQ5LNP7Cpu4k2kdH
m3r5g5+72gGYQE2MbUgpkJ7KPwIE7xUhMD38xWedvb0gFv4RH5jeK9hVVAPwmV0Ch6U/+jM+MO1X
AFawQzFgM1JrU43f2dTw5Zdt+8u2ppACjIAmJGBH4K00CI+3NW4xbexCFARo04dXSAMjQDMFJPef
wih2NoZTXwFB26rG1qjUXTKaLRogXxxEE1e9nkOB0Mr43kO0akICPM4+DKkIlJrVHo3Ip9xPekyV
Oba2oSFoJxvRSksse+UhwAwPYtwkyb2cDPN/U3ReS84iSxh8IiKg8bcYCfnx7oaY2fkHbxoPT7+p
uxMn9piRBN31VVVmoBnDYdKmsDN00uc0ASF6R65Mh9F1PFF8DGDpz7r7A+7vuApEiHetp7F0RWD0
WdAQOWb2sUhvYiTstCYQPEJc6lr4Q7E89WLxa+NdYRl9cFe/hMItK27tpbrdDAuOpJ5n7yIW0EMB
wK62EirdZYa+1G1KUBX5ka0/gEAzsPQOdarW7qSS+11decwLfEyrwjTIwK0qH8MMQEmXfDVc/9P5
qLGNCCGKO9MHwgejhZ6nf3LWta3m1cv7pIwiWAuhRzYzcVMvCq+3+mM3qq+S7L3u59exMP7b8NJ5
hVu8NtsRTk6QuYW7c4rhXPYk5Tl8dkVfTnB+I3uCUq6xGo2rG7ZBt/nIZyNjfqLndJzTenmz2aju
nRfbvdmy4+80qSUrsGzNcuvyVAf0V437ooZvltvpo8wtVuHUSNHtvRTVWV2+UvjBjyWUxremdeQL
1oLxosbN2zAIT+mGr4Q/tFdVKvTWK1X5KYz2OIBjazqYi9gZ+gxoDh0Hr0pZm6RmBirVNVHZiNBm
N8pRLkW/nQZGbIJ2aeEIzEdYI05QrPoB1rE3OTJ760a87zPpg5erXag6zQOsuLfZyOXPJsf5n9O+
xxxI5rJ+c2IFSew8gLN66MTsl/KRk9JTYrBAJddbsFlBVbUw7lubaQo8NWexocXojBewLf3bAud/
LYseMCmmyqxZ853MIfQNKjzNsdEIADSfaRJgtZNv1q8kSOGsXbKtfBRWe7JiBUIVJ+TgGEywuNeY
CjWugPCNWVTl5mPrxm9Nw0e6SiCdR6MEVF2UKkzG/dxUB3CBNOkurXWIWSjRgeWqqREtShMkGG07
Ub06/LhN+zeHitg0p8Kubj3yZE9vA8c8mWLccZydhNWwm9W/iBQdbfnflpySNX8V7Yl/9GLBgAzF
ZATW9LVVP27/aEG71NMxWJr96IKn0xYvKU7MCHnL2PD/X1tPqMV/tNj24DItvpFC2effh5OYS+iX
HT2kLaHmV4CTyOxVrupDt+Xva+Jc1c3YbYLukeXrsGOhMEnfsY+lAzvTzTbK2/ZFWsljax/0pTzY
8SQCWGZR1TeWnyyOBM9JpigmWpfU9BHwbsjtdnYynfxBK7qLLse/Ocu+qm5Mw23NP5pks/dpqoZy
0q+uoLRHcwDoMTfX/7RNJh9b2zqPc9nU+zKuh0DlvRHWuvaS0iI+bovT36oN4W0na5iTusaj1S2p
nyvO5NVu9yB687nTG6D786Vwu33OZvJfsa3mW2nPM5lkAnJNxC+mXvDPKx5fGPj5pyKBq9Cnx0Tt
oylVLmOhBp2zEZr0X5zdqT9UJB+mgAnYRWU8nLpVeY4HJ/ft/NOoZj9P6iFcHAhFQHdHX4HbFiYj
lhRDMVKf/cZEfsfL6CVNTd9uErda/5shbM25tXyMxqnhZlK24/ROZy4JIeWmv3MMFJacGlz61q0u
TWImMlX4ub5udzgyqk39msfCPgOBjv2UUYAw64chtAvV3bPIakHxtUev6LF49vJW5P0a5IkB6ZfB
aSCr8qMSzgtjceo+d5Wek2JT734I3Xeb0vD7Ta4h07WhlO/Clh85aRD3zY+uOiqd6zzJ7LftS57n
0vYLmZMePYo8mng4Wli2VqDYt0w9GgMmC3c/UCtiY0l4NPCL6PK0cvXEPfhlMegJci2OykQ/Fj1w
En6GbcNPVv8GzQrgAa4QTgzsS14xl0G8qj4840s5Z/A7YdPbWrpX14+e95mwlU+V66Ytyf76yij2
5tbYINMacJXO/MS+X5gDv2cC59xW+VNqWs+0DRMGW8umPLWVc7Xb7KtfAAGy+Hx2+POmrvSm7jkT
ZwaWRivG0XMU6hZszqNjJJ9VBkJ4xtGSOcHYnw3jWfJ+lUL1Yah/GTmNPthrylDsk2YB0+beGBr3
nObQd+c++YDc+qX0PNTyOOm2Z7JJOVadN3HBdasySO0Obl9yldOwtxvlYi7lZ2YvB0u+Ykv6cNqV
veBmReHAxXlO9JWtabvznBgYb2uhoXcH+2q1SeobHXaeqZNkc9rs9fN0VubiEY1NezC2doDbl2xR
u2x+ZV/rZN7bqYv1Jr2WANCbiW95xXqzdrtEisBxOgdMOLqUtCTzn7ITmLgDoAVIv1w0GEfwzWaa
DoxFw68krg0Yz/lslOYlnusfZs9PS2fDi6zioMqFTxP/zLI8EoRmeh5rbZcWzq9YCisQifE7WO77
oNHcmJPhaPDks8EgtrvEBumF0JRTrBgxKmZ+Km7t+Kq9cZR8LhY2ohVWLMa63DPm8kNL1uWwyJ5n
UTiL5yhb7lX8Mer0IhcWsF138Acl2zEZHUKr/DD16kXR4kdNbtpODu0ulRDjp4wFS4jR2d7gVZUO
2w614q5oXB+Wxqm1ll287Ec999FC+7k1vg3WXXJu8OG3bJBt2bZ4quBmsjVQZLRT09S3ERWFJnJP
nYW6lzafjmQWpC6OtT1F5d3KaMynrN5zO2hGPTtwiAloLDHOb3u/VVD4F0IVOK2jqvybdKJL1wYR
nz1qlXxu9eoRKM6NePNJYdscgUH1qRv4IkbruZDDp6r+VZW+R5yhrfpx7k9a8p2Yo5/qNXH26C/K
HNm0doqh441wbmHjJvUlbS+T8xWLozq94Rbx49rwM+AT7dFc32vAJZKZliKPXLpQtVb7K8tZCpnp
WvjO/N1XTmh2y04U14z/4LQkPl8n351BLgLQpjShaC3RrKUcF9VXfr/gDWot3rvShOBu+g3WIYeK
FbLkGgno4Hc41UnbSt+G4Ksq43M+O1aYdYwTxvkfhjQsCsUpMeZz1jhk1d10zdMDTY/TUq5BzT7r
dVlkkI3Gf93IxsCiItHIm0gblJ2qJ7x12wgpT+2LNgukCWzbaR6tQnB9W34YfYtmFEReNyk+TJ2j
yKwDZiGvUbdlZ1rNq8Na2uDIJ62/iI6fQSoex4zWXRFsWsHbVj32qTiiBHjApJcFWwVjj/Y97/nx
TSYa948hjDOgQzo2xNqcd23mvhlTd8i4Ol0VmmCV38ca1nlenIYJjJZquwiTqYKya63SByRNzlh4
OczM3aCOcECPunkZq4WNmVL/s+LtlRXL2mMwzE/S0YbQq8eRRZnMXrV4aCjlval6NNvuhy21IXAX
vhNraU5ZrjyVtftFN4CtSeUmOu02rMVhbn7NRgaxSelQpUZzLNWZOgBNu5k/j9srzHjP7fhAmebW
4X6lG9RZu3EuatkfAYm/DcYWZe76bqbzW2GLS5lpJ84Jf6bkzhv1RJARZCK9iKaJhCIWD0H2aeml
8FtjmnlnL55i2dWuFhCLU8xpohD3dd30JO8WmrvmYbNYD+w0v2rGl7zfIlcpAkqdl5WPnBmgoAeZ
i0e8Pk+1cIJ+KEtw/sOrU2H3RkKENDXf9rnBpqGamEGbD999RhUwj+p/d8Xip1Xz/i8WTb0mFYTs
KZvqfdbrvT+NGnB6BWh8gIpA63zFRoulKPLEWl8WJWLdy1bTIyIq81Ai2syG+JmAJXkoF6X2p75r
X7ut442bNtVs35R1KW7LhsDD0tjeNaa6ClyTTs2mGtyl97EGy1uznADg5s4e4ejz6mvDtFbemamP
HxRBsTfpwiu3YdkBYztsnd5GgL1fFkW5OigA+cE7/CLbZkHnogCPZkwSrG69RY1D4ddMI8vPqfKe
OpQDiKbjL8VyH3JV6Wi9cGPXRHFbc3vbibnoD2UxOF5bNLwODJuopTmi13qyO131mqa9plDD/bqu
Hzr8H/5U/7IBAC5xuGskWmC5oIv9vKq/afrkDxkArF/N3PrIKZ3Sh5XiA6nk7qrjtJrtXNk7QBzP
Aww9H+Y6N4MM/mw2umdr4CDrEoVVOFU5gh15EUqZBqBJGh+rTWTWGAQW8T2JXt9BFJVRZgglmOXs
elsP4dmeSHm5/+xbjV2qFmDsqrY1XGsm5Kd+19a09a3tNsjikNndY6+68H9tP4V0qhXTr71Jbza2
0bM6TCGb+KdDLoUif7PpIEIEXHwx2r5A9hoOmkL1BzvZ3+Y6vXGPV4KMYnc/DHxtMWRhv4XwvMPf
JnzNXCtqov6r7cTH3GlPeiuitbfPjZThoNc3KPT9qcj+pOF8duoYoUD7q7M8QNXyr5tML+vjb8d2
I1H957hvyay96Vr/3JXGi7lU6RG1zX+KbX2bXf9FD/7TVsanTOevVwxxq9KuDLvN+mbskcEUkKFA
zKNyGQ69aAO9kV6W/SIGWE8Y37MAlFriTZNueWZvWt6Kdqsh19x6LhL5uL13qpnsGiXj1s7wf+60
V0VRNq/fHkW7pJFefrXayPCROjUYdIZbY0uED2VZBtZ4H6xQzKtgoMtHl7ZzKRS2Rn3qOT4M3Bro
eY5VNv6gRkAFVG8tLxlrCWQJWjYntViGY5Mk72WdPkP7vcLev7aiCEzgQ1jOfqdsZLynE37aabGH
6AUkKsf1YnFpW+dwdVQyzHxPVf5UttNugK1CnrF+z8oUjVuvnG0n+cu45mhJfirl9FCr0687WBKq
ak7Rj5um3OoPgDA7glP6Eza2SAlnqXM+urziA1KB/kLxZ9IJy54NQzjXvrJ8eMjSODLhD+n3g0RY
MiwdANK0cyhWk6AU2xHL277rTX752rHWdDweo6eW46spKmbeK3sfL/ZucrSg0OYgY2yUEWefzWpe
2rypCmuNugG9X0JCNOrifcsT0CYG8YbWU2a3XjcPh3S0uErZ30bWRJXTH8eMk3BoD6NOpIHrBf3U
Hdq5uuU54Yq6TrH2ALL+amYYB3XljRbE5DdKKzlxcwdyBtfWKOlbxkubNeUquhwmnCNUrfkwvHMj
Gs+uFP8RhDMFsgXazNXPSXvStCkxr9M6g1PX20U7pPqaXZmY4UBU9NSava11lkdUWAg1ZtOaH3Mg
9fc041mXbc6/0NePoRVHJJ2EUjQgAYqkYOjz/kdaZuguvyyABAAxXtJsuU4AGpqaprrD9M410Vul
9U2jW1+xuM0FgVRF0CQ5eQ3Aduo6cgB3yc7OZRMRaqtPMsbJBuPXz9X+uV75BjceknCYlcVb9OU2
NUM4YbZtBoe0PMZVwzevuBXZt7ykjLYU1d05MDh1QMfTCozh/plvbM7M0geVGKZl+hbDJHEMYplx
Ns0zANf0OvFo+Bolsp6vH23pHAjPjV1toGEw29k4MlP/1I1FdgYDvt7BgLuZPse+GpbjpnMoFwtj
smadFy+ya7uAtgKyKOyOSNwKh6dq5BdSLf/d13VNrR0e8nHd2feUAgU5lUg0D3bAYNQOhDuKyzhh
FDNb+NkPU2JdeckX744g2MupBXhff44r4Ppk5v4yWNW+MxE+soO3XkcTHOJaZeu3gtTmr6iJO8er
rJSI3t9/NBCyfdLqsTcWJmJggNQTL9Nj2TKJpVjHqXwzNepoLMhJi6TPGc3nERePOizE+pa1n/RD
vxh/OoQ+r1iVsDKzx6Wpd3q+7aDMUJC5crukY/uu6Cou1u5p5iH2Jpk+9eoESzU2/4a029/vKDrD
xbF6TvOTgiIArL1vmP1e68oXR/9PHya/zEDcl/qTW09rUEn9Yo/zr5glp6hEgdkVp8yuykhs8VNu
yIsU2l5diKbWiX93Gvjpl/fPJS2zp65SLxXi152aTHgzpZ69l/Fnny9nMTy51ZO06iiZzR3NCu1G
MGWZCTlnuW9ZhPFsW2pfW49+q0eWFTK8FrSyvBr9csnin1Z/zjYbP9FGJtfpH2sbduaHuJsz4mDB
yONM+TVbFH/jWFKGVAmUOg4N2aMKHLcPQo8jbfNI04hAbF072g3HX6lRDGjyeYpxTKHh+1TUavTq
AumJxQ2doB6iufOEHsHLB+trRZLBwe2GVicyH6eBTbIiT7n50id2YPIyGzhjR8KEOslOZUO7xiLt
gWfmwcqLEnX174olAU7eZ9DxkFD2rLC0xTyt3rA670ucdyyXYzsF4EQp3XiwPyVT1p+9cutJpde7
DVKEFifPyhAWF3DP6nNkmXfh9RajaVOTZf5Ik8dK+WoGEc60gRU7+bs/YBbtZ7WWe6VTPwYUnlTo
BXH9ekXPt9jOsbfNA3oQXGOZn0/7yX0v+P0wyPY4Vs1XATzGZ1MkFG15cAdeyfPw3PC6iNeX3ALS
vZn+zGeP+e0yTcZeqvcXtLuvl/8Wrfzq8bxt8YdFMDFOu3l1/uVUOQoBaDFWQYVDw1rVvWWPx2IZ
dvA42T0sxHO6/BPVd+l8rCUD1env4ODD6qZQQ91rFZ99Rvf8qFbZviWFVpEMkStc+9Lc9T1lg6Zd
DVfZQaYiVqv7U5X8tQ0ni1ZdunihAajugUjzF6ydx4h2oBqln0rXh5XjxW3u7JT03baKHYUun5yR
HEX6lQr9AM3+oEwPpUaKXFhj1FUG+2OFJ03rwayfHf0bly1o3zScGvFUlRT1naHsRzENHh3VGysS
p5i6zctrPdSsMlj0Lqg3UmqpjI/WNv9URvLbaJyES89OhyMIb4wHs1LPG289WWeH0tloTlRpfexU
8d7iHLbku5yuNZ2QeH7T9GzXJn8L/QTEkZ14r+cbgBm8hG+MEfHh9r5hbYyBouE9zkZ9UJanYqId
sfTW3lqGsCycIwbRs9o1hMKM3ekf2TYcsnZ+KcVXOa+IcOwn5rX2TMrdRzICLT4l5qeBQqNmL56+
i/063l1R61ye6z7fZ7I8NcMtdsfmRcuwkChKJHMbcxRjTb2LveQ5y+MTQzJ+vTBqLNjPNpNwK2a/
EIKDHxti/SBRF2xKzEH4NBsvNf4JZoari5WFyfA1iuNK4DsgWk6pv7GNzLk/qUf6PFp3ppYytFPV
Xpi98nICyhSJ0KHPtoOSHGtuyGke4thwsrCu38rtVlrVzlS/FI7x/Nw2xyWxo5w7RLq8GFN+AVRf
qiuHSMxv5+i2WDOLJHDuumt+MvfS0FCaKNt+EXWgll4e2ZBh9ebdQRyXMK0xlf2FjLmZ79HzdtVM
yshZ36l18iBcEZaavs/1KDWyaycvZkEXqymQZRpclUjXMgc3gykOtkTiwoUpfucIAAFXh6o8mfXJ
LBFEvPVK1AzERTs901h6/LfUb3pP4yvMUKhqrf0kK/5RrbnEGZEIzWT0aTtlY8imUt46LQ+HjGbH
BMJDGgI6435t9aiZW98pkWt1146l/TrZQ+3/1PNHxojWWvGIWPAdtue63jsZdHvISjovlozXlNgZ
Ln7TRfvRNuBodo11t3pgiIZRZJcWiMN8jmufkMLKIIEF4wmDlnuZI6x27fd1nfWw2caooATjChUW
DWhrzUIjqQW9hiaQL1FNry2GGp4NFQYbm6YvU+rgF1JHm3qdi1B6iONS86TqVAdjReYzlOdWI7Qt
x3O/DU1UK+1tSOPv2Wq+dLws24Ae13Dke46078jOHtdCrWgvq9t9FsvHpgIhwu37X1Nm567a8MgU
pD0jgMU2dCBMqc6uUm4FMzz3kNxlcKmzFd7CyJPWW6zyJ69fSi2phA1/RPj1ChOIiCMyjFGJln6/
ICfwVrq298j3hVlcuLm9GVZ5FlYjbbX2zM7y91yHFesn2pvMrzo8da7o3qbIkElub9XLXSzOEOMe
tP6/WVcOWcMWrnPXCT/lpLAie4jVga4MDKBt5S4jdx1JctEc0vKwjmEaf4j5VJvPpNzXrtK5fw+b
LzAwISojhOrl8LyVCHuUQf+8q8hK9xPB77lld9tt6bLJGCGcdHiVVAfcrRd11X/rBMGYOwQjOaUr
FumlsZ3tpF1fyQtw+GUtQGhjOqP1e8qZdPbr2Ywqsy9uddwVn9YWW7tiFQ88W0OY0ycB97t3SCRc
5ZM6m8fJpgvUj5/FVvtpse103GxJlaLWtbJ/cY/IuxQXd0q2Y7bU4VAkkeyxI7oLtxRHYTAfJL4n
NdJp4tBAWe1oshWXxnJBh7dTfjCdXeuNPq6iGteycJ2Tgwz1ZdqMb5QJTIe4y5NGOgSF8w/85GHN
Y7RpWE1pe5H4u8STfgfmH4n5o+vm6veAhD3qt9E5WpQo9jagsPleabWjVdYWoiIilgT168F210s/
QjPT7MQK6jhhLs9J5aNixk/bSPUxmumrK+DVkES2fhq3Ks9Tn0R5pemPlbaLXdyUdnabGT6jaTfP
7O3q3266ZcSoyUrJuRg3yfsIK9E6R3dhHW8tNYvfKQxdfkLudkL4POydmR3cSo6aGVprUuywXbaB
UXVRay/vycK3AUNrCY3ufZ6dSEnNb7YidgUIBo/1u7dE3SjBxK4HAFeI7WZN8kCHeAdRaNf16aEV
6nlw1SvSBQ8u+l1/yF4G5G2vZSjovBSdGpSbou6h1Q0PtrWetCbBtYx4KTnUhVnuVHxDrTflZfku
xtbIQ0FKsu97Q6SBKnJ7pEzSBWIxK3nJihGblN2nhJcoVV01yNd8P8NEZ5h4ODJnbIV0cfQTtpqF
FZF8JaMdsDT4sZOZu/iuq+vV+oklrfqp0WiQumts39pEyD1DfUNYWJl4tfv2AgVODyk1GaSy587T
mC73plZdgqohqgBwNTxLUpeQRF97mEs1Zb9utYZI30p61SPOTKYmRLY+yknSI2dSW9u1gtr4Dsz3
Kl17LuL2v9EZteJax0ws+mXS6J9sn8i/6R7yJgJdJCsgCuwk2f3hNEQWnmzjP57BO0tUH28bW0Yw
hjvSFYT0J/Qr8oJWnp2Lep0oqzaF/wq6Mcbk0aBYQlqZvxP4GwS/pXjoLPttconIsKdHOcMbu3Ss
9U9a7jSmm3a8jWJTQgZAeXvUsxaorVruTLhuH0mB3NIrh/kLfMK/tJbGENXWbJ5lP+vfONWaE56g
4l9b53PlrZKbvaoxczIrEYOSFUzSTZK0Wel4Nnj0o1k16rOlEDo1ccR3MfBuXEzkjt2/YdLaG6h7
KkfakZy3i+23HE1kPcpkcK+b1UOqcC9T+3m8wpAxP6balY2v9b37p2JvYaBSVaa9KDtwmNQ2YZY3
6JSpaPZtqpD7xmjVbIi7TkcdjKj7X2fYxfOIpu5pqpeeBsrWMP61fQ0xK+0q/vF/iOuyLugJi2jF
Ti3C7Cqr88d+TFht37i6Qb11+ZJdqrvJKbgYVMJ35Sw+NRzmN6nG4nOgrjm0TJRdQEXLvehMgSlz
TbjhtNyompW9h0DPNY15GWlwKs4x/U9kxRbPtdac89wlHpxTZ9/KJQsNB5ERWToNlbhorX2tXvDg
shQ0LobzyyZyFdLRVrvAYrrlpja1+1N2irbPN8UOp7YzLzHbzDvGUpUjCTWXqLsAt5+U5d2eltUX
nbAeeg0nuVVOWBat1rROXae7V6fQ7WBqByZhdEoKTGlkOoucJeWENf2Uc2J2+wwTl5/fqVwMDdfq
sesd47yKRHvSBtCtXM7sOySXdi4F2AqMSmkcpi4GGn360F8YCTHYOGnW5GEkAA5HQ5seCmvh7xsc
vMxg6OYd8pX0Ymp0gxMdHQCPMqVcgcej0BMTsVmrvjtxvHU7WaGHNqrS+ZqKgVVztWBvKeAUU56Q
j1SBbSu/alwtxAxr/FuhtGaTg6YTCzJamDFOVRNRxO4VE5x57kqc2qjtHL6WzDxAtHhYYllxatZa
FgJRwV5mWxqVYmNr70YZ6w8EPG7HXFFbalerKEbFy+O4oj5AV1cwRBIqipPjXdVEcybbIP/OzSmA
+h44olECHbfbo90m635B0nZSO4ysDQ51P7EtO3JA9zzF5ZI9ttQXUtjVNeciydDHHP9lbbeyCcL4
86VtsofFbRnSZmBSw8mxG0FC7sd4IyVuhfABciUfc2Ebx3w239lRlTdjqJcHIfDyTrnQQ/4swWcd
xxEh0nCSbNV+3F+FO9OlhhJtvb7O6sSXwG/iKSmEuV+7lv8s9umdZXTqwTCa9cUaLVKXpdJCR2eI
ht0e91HtxIgPWaK5nro1mz1HnVwrSOe8s70cKksblEP1mtJJiJ2ZlZSymk9xsQ5HZ+4lT0SCttDR
nH9GBkwT/9qwa1q6vjxDNFXwYmYevIz1N5/T9UIg99OMdMx7p92720QneSiIY8plq6/2XaqH0JTr
/VBUxiHtCjXCAslPeNb3q8vkTO86B9tuSPwdGyOaKo+SOvuxrY3xQtPS2GlyWS/62q+hMpQ8Y3kH
NY7VTnbQausinHm8QZNfoqqRxZvT5CROLcs9I2MKy3jV6ZJgV8/UmPvOVDwsA0JX5BCFN4j0aa06
/bby3Y4elxM9pJ1kR2W6vGW5Uz6yJARtwLDj90ZZVRI3WBWkC36l9FqwLUuDTbHauRCFdtrUtUHM
rfHVNccPNn6dEP854WizluObM+up7TUysRZPWsCXCaaHNurkYvrmUohLnht0/rE97bj+0Ecq6Uo4
Bo3KjQbpzTY1xrIqUiA6yaelmPVrL8GCdMX2RdBDPtPMy08c66pvlAuzF7OF7By4YLi0yHK8gU46
FcMaC0yOFYGnosZ0i6uGsYzazkKbffmAC8PAocFFpC56RujH6VCR5uE7Z3ia8OVLJADeeWFbDA0h
4Y0DFimKb63mqwMgPRz1Ch6aV2T3+Qu5zC1jXsycDDhg/zH975xxcx0kszVwRRUmeXKkhTBrfVWd
1SM/0CJyAbj8VIXLcCZNyRtDHEjM286GUwDSnmU5oVxVDOLsOxVRzLA9CUyyWAcVoBPrm3pC6QzY
88avjbo862XJrFOcPQ0MNnLFhA8Q5q3IouEO2OR/1nkvy66PJJN1LO9nE19LAuJmCnoUyZZHLLjc
RDEOREZMsV1hdJOtQ2M95CLOGfkcx8037D5/h2BVMvMlMxG0WrL8zZXMbmw2W35jgbPCh8ksdTy7
y5H5Vzo6Kf99GffjDfe247SA6Iw1/unRNkqvYQ/itpaK/F2HZvsryrI5uhs61dBOFDoF+nTvwKLG
ZALDvCm8yXcskZdHMU1Zw3CMmT4qeCzDLdGG0zwSk8/poEXbMvWfQ7IlQeIi99R0RrDdUWYXMiyI
7jO2XdjenyX1A09ioxAYDgx5vIzxsv2VRV5d7r77XVNubuXBkcoo9mzVH1Um/6BhgPtciSyAjTMd
W0LBD7oNPVtQgUS+sd8aLayJ+S1HEmrfWjtCoHEZRVrqi+zbOsjydb0tDeM8XWY/IW7Ugd/o+Wfq
FBJeKWXraVTGJlDw5HZKun3JeGlfejQdB5k3tFxt0EsI6pmgWsC9EtAN9olNWwYU50fdSj5I4BlG
UNfuWspc3w+1GG+LGtOfznCAv3bW2EaNVc77qdJkqDRj/6gr94NhmUpOIRtS2jRsG7NsTs340rY6
161m6IpnRjmnbH7+dAkfZqqLhPMzkbTZa2I8h9aQFyfb/Ljlec93Z6kbAz5WXvsLQMSwMHPtnZfJ
z0hXEYGB43oG0UI4z8q6q7Mlv8RrzjMSJznPwmxu87flru6jk1zKmNZHenLNh7hKq6OVJN1vVeuc
TvFZFtuePNuzrYErQIcF29bup/mmnGRCTvk/eee1HDl6pO1bmdA5FPAmYrUHZVk0VfRk8wRBdrPh
vcfV/w+qR9MsFFVYag7/jViZoIbJzycyX6MC0rfaC60GdZiXM0QlgNRGF2rsYcmdWxqfkzhNcehN
xcnpA9nGGQmK9p2ehPqNl8Neg1UMPZolhvbdygT7sYpi9yykkEH3nBZ9OwtzUSCx9/WFkeKcsAhD
SA2imkESNN11JOVnTuA9ipT/qrmJstw1xlMGGp25TXk9zRuax0neb0KD4r3n5ItUVC9QQ/bmlYZf
NMbEtlk9Cgk/UVyiyVTyte59D3r/Ernn/0dywCCJ95/JAav3H+/5a/n+44+7kn8r/kh+/rHnR8Tv
xSFnYPg9f3IGdOWfoqIhtaAOvABEn/5NGgD0DxdIgemDQBEiuwPf8N+kQvGfsA33JG1kt+AH8KM/
SQMSP4FLOBCIgCLoVBu+QhoY+M6/GQNIx0AA4oMcDVcZeeg9OeEjEchT/CSy0ji4EtlfklkunUCY
1SKtl4gEzbr/MFvXv37vR2XAQ37Cn9EGQRzU0XHgEUcMxt7rJKEjE7lKaGHnlcI34pc0GIhg8JGq
aqSrOuKDwOMPGRBtnWVpFUfqlWKLXIFRAwXCC+0JIuDRrBkyooKQLKBkDqqjIx5gZBpCrZlheYX9
MF2uSlOXWQ7WvqmwDMh6yjImtaUJeYCRZMd+bFiHQQ0zh8jKmLteerGXJtg4XhVGJVyisPiT+ke4
AD1IrzVuukUuqc5Gc1V/0fXom0JfN+FK1CREp5dxb5F0sGsMWRfZfhgoYScJ4eVwlvEDg1BRKvlV
GXvmKukTbnoll56FwHDO7AYAshUCm0JR00YvTuAbOcI7uCELWSCoKaFggy4kbPHgwtCAndcenwRx
l6VnTls/0/tOcMNuikWcVeZaijQweZ6u1hc6Ns63tuACblDdhAqabeqX8BX0m9Pj2++S4/ENKsqD
ThSurofjA+3QCdiyFVeZa+UrRWuecOtTZpxgA3pK6az8NlVuqqSjHmMbIA7YEaAEMntn+4q2AINH
g1uGsV+ZyXOOQBAPFe47eqtT4MWBZHP67x2OzeGfqw7KvhrbfmAha6PliOKuqyJumCsJpvK6MSpj
1UoWYkhKYwGUVLKJ9T86xgbkQWRjuJqQq0BT5XB6NICMQR+o3hWe6/M+9mZOO2UtdDwkRHHYZBQf
UR/EVPcwRCoKutP2mnfllVSj3EsvBt1sdhcdH/OnJ2+YnMPJIxJkS65UkTtDH00eFZLYI2nwrpTm
opOwnIx1GEPl2m76le8Nqoo4GLkT1nlHM4gzInIj6JBxhmBrjTQxVKr3sl2hYI2b7k816NaanUyJ
ZR5N4T4GCqSIxLA/9uphHzieUlWkYqyE7ZVOaiiZ+Vwb2iTqdRv8yhVgAX4usHs0gwTCigkhJ54S
Gar74Vo5HWgsnbrBFRiCuWI3qwaQs9S91v2TV9TL0EeQwZiwrBlu2INV28eEi81baKJVwaP68d3i
A0Ox6zhtr6yQb2yamzZUHcO9Mq27IgRcmE28K1Pxxi8XzQ+LgmJ75dJzoU58VSOB50g/9dLeOFZ6
JQcTAT/bIWQGCA7wNg//djhAUa4N7FeT9goITLtpgAXPDRrDX938e2l1mIloI6mqbo1OshMmVdho
RbY1wCK4brHI4CFYAr0FF3BM5czNxN3w+TTxfh7N5j4sqQdJhzwYVBwOrg9jRQXzn20Fy7sRhWBV
2lwkRrHM5OTFCoOZAwHti8fcYiJFEcEbFc2rvbbDxw2TGYKkAsDL0CeRlklkb5AIXPEdt+pFNEbl
6KbS4vPC2pyOenQGUdkyeBUQ/keBl+CHA4283CqbVO+2nmovOrVb2vna8KW5n8bfT0capyQyDt2Y
z6AsKqHgAq36MFKbKJ1sFZpy1bf6XCcZ0OisdsAe4bHMICFOrOCn4XgB8BZSB9mu0cax6sajsioo
iMCIc7+5RvBhDXLgwlOAdmTQa/9Ksv8PaeN+bB+CjWZR90zT8NJ9sAtTeJHs26/+fpU3fvg/DhrC
QKPByEZaKp6oC1dDMWxZJSAfu04wJ3bgcCV9vLIGw5cha+P/URnBuO9whVQJSrscJc42zqx6FWdg
X8MgPPOxOF99eTxEIQvjC2JgHY9el4QmM6ib3tuC4OLDHO/vRe0qzcQWGO9tbl4dYT7Es+ThK2Qs
Q+xIXe8hrR3vXEFBaNk1lfu+TqU3z20tIELhhO3J+M4g3N6WjneGvF4eZwQqpWy3x0Fj57fWQnLd
HW22mdhJi66Q7xo4uFU9caQ+GSDfKvvl4uOMFOFwwdLM7TM/q4udoqBPBO9pozl0JyPHuMgAyJxe
s6PdwfDIc/aGyQZCy6M9XsDkcVo7L3YlVyJWF4BwVOOcsuKECur4XWEaSQXoZpK7IegsD4P+kBXQ
4YlDhO6LXRWCoqouIrh+p0cyFWF0mroy8IPWJkJmmGhJ7LCdmNh5n8yVpQzHiV2n4SM3OklpUhsw
RstiZ5DVCGCAio3gpYvTw/hkv7G5AbQgGMu/jK/uwhKywhwWJGlTMvfkWrWFBsUnd9bg8COUqIc1
9Y/TMT+bOhPFEEjLZNZHgq7ofTXUrLV8J9L1U5JrnHD+i1GZCsUIji4PxdGXq500dR0RgUto4YLF
pDOxoMnlsd36rd3FsN29iZM7Um0fQMIonWEGhVUEYpZHmSilAFOuFaHZtZJES7++RoDsspCKBVru
CA80FB3UVR68tGKw1BML6USIolNuzsebBr+kQTZeJ+8gZRzm/sPGF3IwsEbu9TsJPpmR24uy3WjW
xAIeXxmDKZOI94HOk8I34WGQAkXa2G4cgsQOmgKrCLWvCL1YTbv+6k7RBj8ciWuXJBgP1sNANo5N
TiB2/Y4C7EJsn9Jyyrj3eC8eRhgd46Kgna7Ibb+zXA+mw5mhp19McdkWZESDqhX1DFVRR1eRJtiW
5XV2t+tlfQa8V+6nLorPxvAxwuhS7Ro3kqPcBe/XI8WftsIqq5C5+PpSDIL8w4VEtjf2rII0ZNIE
rXoaEsUM3O28yJ5OR/hs636MMBqGENWZkIZFvyvyxx58aQhcKYumXDmHBT3IT3jkDBXZcYoEqGIq
o73bm7QT6JP1W8dRt52zqvwHlKhuuv7SEtTl6RENN/QoFtcA2ieUz3TpSOrS7IHX+FYMt8YHklu7
D621Eb0L+izU7NpZXsZ48U0lYJ/cQwNJjSonq6VQ3RnNY9ZBQvWzCjR/JZ2lPc7MlkEXWPhZCZvO
KJdRqS/DOAbg+VZD2MN7eGeI9er00I+vCKpKBoqn1HV1MpnRyUXBKIXwJrZbz6aeIXeQcxQxm3tZ
cV+Ygrc4HW0oFB/ONGo1FJhF/lUZKkTS4UWBGVghNK3s7Gwe5llbqstEcDZlGG/M0F67ZO9o/L7Q
WtyYzi0gyiV2gV9NfCmwIJnDI4BNCII3w5/44ea1a58KoaNaWy8D0VKoKQUWLXNW6Jp4EzXSo5My
hLLgLQ2PDsnBaIWVmOarxysE16qH8YelL/AeQPd+UkxJiR5tYfIO8mvMtKgzQ1QZHRcIaaJXgfvf
NbTGRApGrfvutQ+95l+KUT3PYUGUE0WPT0MOWQ/LORSsRleymilyTm2924HJnPG9egaXaOGpCqBi
dd7J5aYr+nXfTMnkDpN2cFiHOoRKn33I8w0+2g/XL/FSI2ytJt/VMuzYTkCCxArtftm6rjzzfRFu
hi5tar1LJo7KJ5uXyKR6Ekd2MEIevRAUxsCbhBnW13KwTjwDRiVqLxI5mKO5b5SalpgTr2qoEZq8
rm0TtmQ9ZW/zyeiZUy526HGkTGg0HezesMjbzjWyfBeARQSpiCzEMiysdE6JtfiB7SY45zKVrmsp
1yZeFnk4nKOZp3rA8eXaImcxRrG1GrRiEFb5LtcEOvSWLoTrxAisnQZo5AqiRHdhAOy86PKODnMF
GLfBqmrBOMhQIevA2nCfOsFXFgiAKEgp1+p8cI9ceYnvzPu8ajdBDi7DSKMpn+2jpxd5XT4wRFpV
KiUedfj5x0Pfxz1ETjvfeY2Fpi2I5kULo3fiRIz0fDnlhOEzhnxusINHT/IwjJqlfRtbfAoAaiOD
KKUUyZHqOQh86aI2G4DpfX/jIO88b3wFILgJ4P70DfvZQE3kfOkIUVc6esp6L7bdyBaLnV6nFbzn
MF61jRmuT0c5Pvp8Hg6HAN+u4bNtPE6LKr5pK8WuKHSAKGYfvTZ2bMGs6Zq7IAyqueEiQmTWYbPF
1SG8PR3+s0PAOUQemGtnKJEcTnOuNllZRXjQN76qrvU4UxZ+UivrlPKglDb+Sq+BRQiq0E0cgaOk
hENHGQNbEEKz2qNtZAp2C7600bdBST2rshTwjuA15zb7fi7ArDzLA+v76cEexRyUG5lkA3Fmatrj
uY4otEmu4SicujdBuPIaG9aQuJDCxwaW6ulYRw/WKNZofG0TR0KV2vLO8qJ5YKoXVl9cJOj+/zdh
htqnxJuF0PPh+ulWXZaiTz5TZ+1ZAqrCq89dp5+oLRxtUr5d0a4cip2DX+e4BikFDW7XBNq5QMpn
dhE8BAD+TJoovVrMbQm1qaKTNzFMutPDO34oDiOP+yle7VZSjwEQOThk7irxznjx50L/PY+820Q0
1gUEFlkXlmX/YlXiAvHbL7mAcRENfwE+S7SSAH8fvc28U2bgtKm0s4xwZQjO0rWeusZfVtFN6SgT
y3mcyQ7RhvuGPjCZ7PibIyfNMhAml3ZhKy0aQ4dmCZDdBfBU+o9q+2yH8rOb3GlNumggr/VVvulw
tDo960eZLH8EqYjOcDU6+keOXZEE096VpZ2Gsl5RvChwiYzih1gIE5fAZ4GAJkgky1zxVAEPd68n
Ah4OAknZxbV5a/TiRdMGV2UePeeBsTk9pk/OIy2J36FGB6X1vdazWlmh6iPfOrq8qsr2Aj2niQ37
yRVDSQmxV2XQYGUWD0eUIWem+lLPsfch9Tu+9WzXCIqUavWoBM1ZpqOddnpgRz1tLu8hhUC9Eqcg
7rVRapxGceUFUlbuRC8yn8NOKmc1lKZzRXahf0RRvsHO8B3pZwMBMDWBXlqB+64vtVRLZrbIPWjj
2t0nXnbVAUq8SgNoURJKRp5W1E8Tf+zxMgwZvIJ9JMtNq3m04lrQyJJdhiVXcI1qshl/y6wyXSZl
rc2dvM3nKnnORS1Dv4VPISLRldbLLoMj5gwI9MqF3RJVSBEkoSWvTv9xx2uHewCpP3KfEk+SPqqu
5yK0xTQKeYpr01rKpX/p5666AIbbLxVduDBtUGynQ+4BBweJIPVHjS7HYPYEhGh81CxXLhtvwBcA
QzZeHLNC3S0ow7sOtyXkNb26eWkhDUA56aPoW1J56GGUvhDAJ6Hqdddmprc18XYqZgnd+3zWubb/
EMC6eUkzUYJVLRngMITO8l6gE/aoZbFJLMjmsnzju6UYwb1D9aHxS+1GTZH9mudOWJgzSw7Rzhet
wL431QCtlq7FGwzCDVIXcO1AsEuSF3xT2gL13MAUDCTN5OYmkLoAEHJaNW9doScQOSM/usffLQMf
Eer1I32a6K1pqhxELmJsuxZB86kC19GtYnFfD5gsHdAQmcXoy1g1BamMJb/ehZGP21i0qT2UMKwc
eGs08H4mlpATfbCCKDcDlGFHG1hIUSY6PPF+TP8R1eN65wHsHGRe4MKboIVORzl6gQd0NdXjX+Y+
kjY6N7WutzV6IVT3XZDURYPEZmncllmzSgxl1tUQjCwTOS0vWJ8OfHRg94H14eGjvHr0lWQ2EIuT
LCIPVyFyoW9iQD6rzYnhfRqFDgZfgkwnj8HhJJL60v3EjWFXQ9oDxmpKHtTXKf/a4bccLhWT+CHK
8Fd8+HTxPbvsJD0ho/fDgXlpP1HBbCZukZEHCLfbMGNDNk0kss1xua0C0Cq6CHvB3bYXoW/sEK6e
leU7BeR50KdLX1fPUmhAjde73L/w9pQW0mTfnKVwHU6v3vG2oSlO2dqkq0LeK4+utC4KK0iBtnvd
CuE8tvTzIEkXfUBvTS7ntqYiYHdTyFMOWMfzzAXK99uAfxlqVKN5hklYSHIseJDtB5m0HkGkCI3T
ibEdfSIqvB8KsrID6nDfRD5cTkcPDS+Elb0rFCC6aiBLi8RvulUtqTOxAcjN7ajyhVq8Fh2pKtJR
U53S8UD5C2TmdsgrRD7ix8X6uPGyKo6lcleDZ4GfFaEYU0bJROoyFWV09iUhADSSiOWutZydFgFl
MsDZffEaG4ai4X4wzCllr7GJYttEYdhShtopjs7ljG92+iD0kjhxOoa/9eMR3IfR+Kymf03aAsb1
4AhiCW1iGLg/HEa8yho4cxGUuwUGytCIC2SoTh+Ao7njIZdp3YBL4QKhMH0YT4E8qiESm+0cvebK
/JlpD6cDDHv5YED7AEBA2Agm5azRCSMD1BOx1jLEdmD0e7yWVLndx78XZPSitdDj5FoiiBcjKJs9
Nf1dZuRf3QGjkYyWBuJtDllYz3ZS8oLM7szDIe/vDWNYrA/3b2K3ZkhLMttFyj1k/FkCQav48kYe
DWN0WrAygtyiE6Sr3zConXlTOdvUig9p5IdRKB4AbqFVs51J5U6Irg3tXjJ//r2ZGm3bMBQizw+J
4XRgIcxXJXrUqon61tQ4hrfjwzi8RO+NvlayHaoLswojwjx8Qh1lYs0/P4B/nQ9ldD6avvCL1GIk
mCnNMU+dZao3sXGP7pTDFR/jIcOCQaSZnO0MyT/LjGYmgSGBUKSkb6dXZfyBAGoAgI82lAQAnNHe
OpwxsbRdevickFKABkNlVmtejA7So3VraxMF0E9X50Os4ecfVsf0wB/HCbGq3JpXxqVU4/TnLk4P
aCrI6KzkguiFjTwceVgzoXImmuiUfjkfH0/b6MCUTWDlxT6K7CJGmM0LhKsJPa/ir29pcAAUMynW
0Brb2/x8mDRdkHOrEETuST2dqynCIhYys+1/EwUUFvBGPmaBVx4ujZ0pNu2whv2Wfev5uA9QDAeZ
/eWlIZ+gl8h7TGlvjFQPSmy1ZbdiKBba1nbzrleIx6Bl8l+EgWpPDNwaqUAfjsUwKbDRpOD58l9b
9C1CYRtUP07H+OR88vf/jqEcxpBVKRhEMrhobKQd1JtceigQW+shbf69QKOFEVOnAJ1HIMpoC6dd
QiafKW6Jdt0XP4rY0QcjGh3ORhCbQskIVCHlyGWAtM7OQpzq9HCGP3eUWhxEGZ1O/ImhFMRE0URw
8pm7TIqp74OjeuN4JKOzqRR+gxwcd2cDTUimEwA/roU/KT8naB4qiAJD9lzTy7rVjHQeWv55bSjr
Wp6yrZ3aI6MHz0gCimbNMKN+ucjQzlKQzqFhujbTeOK5mJjWsW1lIAlh0DgGlx5s3TK0Z3V3c3rh
JgZjjQ6VgxYD2qZEUFoNxc8rBI3Al8WrEuW105E+ucA/bpGxs6OnBVQkPCJ5crZUvfMsQCIqePx7
QUbHKooqJy/2Exa3Z1p1objFRvRXp4N88rYejGR0pGyhkNVEYQOIUbOGeI4Gs7OUqwZe5DaXnIkD
PP4uHm37cdlNSnMPxTzmrZayeRvAfk3WKZoelvpglBwEuACVNpVgT22L0Vmr+38HBdrFWdu5zYPZ
PvXFFCpvOCsf7w2W/IDFMzpLSglKPNUU76pYRluY8gjrzRHqXwpzmFczaa4s5cv8PFmQ9U1sR2XY
2ePQvL1UP35xbkahkeEMcuSdvKtypa9RgLq3dsi4nMPzkp79S4qN6/gS/vnaWKWr4sF5t66sm226
TTYy2uAztZprPxs0A3eTaJlxwx0aBbyc35yZ0ZH0fde39RwqizLrF8m5duYvvmtzlOt36cT1si9h
f5yDX4B9PghpXA+w/dEym0mYq67SK1fqlbBTz5ttcK5rc/ke2UvJnUvrdBkvVQNR/rkyhSs4us73
IODfANpxth1JBYKSAV1z9SEF4jTrnwJ8hxArv/G++5DY3xtEH6fcE8dHdxx09HVqoJSfRAlB+dpC
1F2QlrayQD9Vmxre+NQOgQz6xtTLIZjQrj5MJFxHCm0ktPOdifhMNjO2in9WYHZJY9CdF9XEjXTc
WCEcnbC/QLujPYNWWRdYGpBa9UE7S6+dfmatlIv+Irhy1v062Cjn1nn/IvzAbyB9T55O34efLOUh
4nQUPcuxjQM90+0QVEEaz5LmCCXI383ndtvMsrf6MX9At28i6PBLD/YuyM2P6NPRDGe9BycWMaUd
XiMl0vD4FZsL+YfxgkIl0vHFpfLQG8vTQfdt91NBh3vzQ9aOt2nthiouX9hvzpWL7AqB/mU9h451
IWxQM9+0M2+NRo1HTWKTr6Of7tq6R8R44s843saMfSDtGeT16MqOtnEvG0FFP6PfdTiJzfR18uj+
wEnBTWaYsTfr8M6820pL4Ub8jrCKcCPc+Nv8EU3jBdqyM/uimui5H7GCBxQt4FN1SMwNCrijF7GH
A4tQZCTugkcod1zb6RLdrepOEWbGtyk+06fb7WO00SIEaSSXhjhE+1n/0JSNlq0tUK9IZTnkLjMN
EbyzxFvZr6dnfY+KPFr8D6Mc3ZaKi06Q0hA3+undait3hV72Rr82Ltw779K96LOZ+NRenw46fiB/
zayFHgfARe2IVivCWe4cgZjiT9W4DOqzaBMqd5AAlIlAe6rMeHRgmEDfsqtwCx19+lSZhg1DrqMD
8lyuvFfjvv+OAzWmUjPvQnzoEAyLKLsgXDw3n6uz06P85P46hGGPpnZQ9TPEnhtEPNcW9QL/hp8I
fF7K6+I83uAtsw7OMnWpbGMfidhZNfEOjrMdJhlenrWvj/P4jrtwnlf1ZTec6gpVrG5VNU95vJws
Lx0d2j3M5jf+ZbRtkx5xG9z35J2qzfR3h0ehm0lX1dPpqTzaMESx+AwmqaGAzRt0eEMBaA+Q/kW0
qMlXen+GHw6darlcSsl12X513gYECH0NWBVUmMBlHsYSyi4UkX4B0fMcIRODk+qjo0x0FI4e0gHg
odMaojyNmeT4q79H9tLP81zaKXd+varyl8y7SH6E9m2m7uASn568oyVCSMEchBvAKbMdxiV/FUGs
joPgXaPQrVkrrz3X+rmjbqKJRRoPal9m0v6qNB6huzJXx/iBemZCSr9Bs1ulDYQvX4Wr2bKZQnuP
RzWONrqdpVTpYn+o+6ffCdVv0ONrkRafQsh8MiiQJFweVGhUEvtR+TSrCt9O84JPSQssMp31WYpU
kTRrFPC6c/yqTq/V0TOw/zD6UNsaDQv5pTAEpJHtsmg59GC36XVw4+Njk84KTO2/o2B/I0+10I9a
pqPPsTGDUjKDRIJ9l+3QY9NQJ0Zt7b64Nc6CBxvbT9T3ulmCceIKRbyJ8Q7z9/GCHkW2Ro8+vpG0
3IeSEVIb1jPK1NIbzhMBqp8ypuqrSJsIOL5JfsUDVgWvfiC4j+4rC85mXJVsmzJOVgHSYrzxyMHj
PGWlKzrtW5xNTg/x84gGBeuhaM2FfHifJEC5sijsqVam1sL2UcWOOyx0+oWombeBZc2zcgpZfZS6
/Brl75ijZw8TQavRXbpusSrMG+W5zY2FqdTzvvFWSYLmg7yRrKWC1dQkf3n87CgQfaFh6DKQPZMm
9Gi4bmLoYSFj7lKm35QwW5R8ZCVasiC7m8hbjyZ2FGk0SMR/TQSmsKDIxWs7EzdKwQARxFJL76FM
DRTFp+6cfRP2YLeOQo7Sc6XTG12yCamuF/J58Sj3GOqhDoYu3AzU7Mw4c5bRHITQo3be6bcm5L8L
bzGFrzlKLPZzTK0YJhym5ZY6vpSEuA/rnj/Deyxem5/5It8Ut/mdc2PcpsvwtdpUd8k1wYF0LSYR
kp8u8IfgoxPbtQ0aojLB9Sv8aS2qG4MxyXwwz7ooFtF1uw4fUO9r36eKG8e7epj9gWgEipgC/5iD
EiiRYmKJoG/bfFHXM8wRunKBPa+HB1s5w4DuSp/YYkePzCji8Dp8+DLCC6lTgoSIGfpocnwv9d6y
depFbj/2aNKdviiGq/1oc/0e3hj+Jlqxm7nFsJ/hcpo5rl3ZorXE9d+LMlq+UOgHIXCGlBQrBOAo
7zmzRPp+OsinR/PDUEaXQAMNS4n0YYO60VouEzpN1pmSI3eMCKueYYRJEeF0yE+3JfQ6NgbFL7B8
h0tlZn1Oud7WtqFpoz2K2y/+NuG5O8UP/XyVfscZXQFeGMp135va1sNR01O2qbiWs4mm0NRYhr/h
w7ZrEESUisTiDk3uw6haKAZOaHyAx9rq9KQdP/z7Df57NMNf8iFSb4tKUhhECvKZeGN9L+9iceZd
ypvwrfrePKNdYqLAPPXqT83hcOw+RG20thVzcJnbGM+jHBHzvp7LwsPpsU0FGfbohyBKhnlXOriM
qYK1ND1v5UfvhS8vT0f5D5fS7xkcXRGCCFLbwvpyW2C/o+6wlLJezR/0avQnQVxU3kpPJ07w6d0h
i6PbPymgq9E20bZZslasi9C4L2BXBlO45qkwo4ui71LVDR0WCb+h+WBj1nTPcbuQrXxiCo9S7IM9
ePR9IlII8JWOhcLbxnNm3EdD4XSNZIwozN1kfnrBpoY1uidKURCTwGT2SvW7ravnafZGh3fe5MpE
Pes4lQdVb5LvWZoOffmoWhqpsREXRattWypIPv7mty0aZTPvh1Uv9NlduJ6q5QxXz+gB0RCNkyXI
r0BVx7RvtYMzl4Pu3FrKskvxFOHsnp68T84UEQZEIS8wkoujzW5BjFMEgQgiprsAFkJ8DbGFnBsB
Iv9/K9Q4xxEivVZdGNXbCNusOFv6cj5XvJ9/L8hoj5tmKHoZmGoUgBPsuFFiL1KMlqd2+MS0qaPn
UPbB2Ss1YzGMZq7ypSp6r0k9xQb+fMPR6Af8OZS6xpAF3eqjuMxEbSvdRVv7Ecd5RFWkN3WhYUaN
rDGe8FgpTZUXPh/c76ijezbpOzFRcAfeJgNU/r7UnvUpGb7P8m723e8Yo303sL17A7OsLcyJS02e
qcv4zti6i/wuXOH/uqh/+q/aWplHK/lNLGfWt+QtOftvtspff8KYCKXaAKSlrNO2nVTRPLQW9A3D
5OF0kM9P8O8go/2YSJkdxDbjbITHzn3ty29f+/0aR5cSO2BMLolByfPwTQxwOUD4NquuCx/bQaqH
70IrTskdHJFrh8th4MGgjwct5ghMbkJgkcJicAMQYtw5TBwlcaXI6+eg66tvqhxnuK/pVf7khxHF
1wq7Jj4c7KheBJWDSnojUUfsQrl5kfQUXWlA1NjlpKhaPCmpl/nzFmhQN4vQN4vxXCpKgV5JVk7k
sOPcfxjFUKYzOE5At8cyNValpCWuKuW1K4f9PV6E9czPswjsBa6DsYQPEvStift1nDfvY8Jf4r2w
6JeOn3YlxDQus5Tymru8fpcav8HWEmH8uEF0UkuV/lsg1g8t3sOn98UnYzUG1JZEq2OoEY6SWt+S
SnDBYjPYGtw0Lg6SbuTDf6soc6Eg567lyHj/ekhmll0oslMQ4j3ciljTmVbTa821baI66tr1u8Ch
UhXxvlT6K7sK6y8+/MztsJR/BRxdwr6GEG+mGM01JT0MokPh3op0nK87uOdFYX/xc4RoDAqNUx0i
oYjW1eHwJBM9bkdsm2vLdjGF73L/VsdiLgkN+0eR11PqQ+OsZggH+ZRiMvHAW48uYR4YWQ+duLnW
DEShlK4qFw46fBhoB/ZCSDJzIgc9SnvpLUCGgTkFL4UC6ZgwgstGgVWLqVyHxk9PcW415EODVD0L
RHI3W160mnkhN9GVn6WXKsrkpzfP0TmBB0MtFjEg2nJoP4/uMSs3NcFHVuAa342XVi2cTSc65byJ
y0dsS7AKSHFG8NMpAa4jNiyjPog7LMOHb4oGW4qwaxVGjcR6iwmrqykXjSAjwIHlWYJZGfSwvLA3
foOzWtAqMI/jiTti/EZog/wRsAZ4D4N86xhRn4emKODqiWliIJqLRNHiWVN0UyXhT6OwaShZqqSv
+5n4MFKJ1c2HHsZ1KNjZOo6UkCQPmu/pdTzCagzCulS7kb5Ad1sTx40dw0yUKqkEnFpbvXqQI9P0
53Zjizurt9F2x2lPf8WrHf5r6CWDJntYmtI8NeL03kGkFFMSr8VMsdw4RRKsegejj94X/F9PwZc0
2/dq5EXys/yf4R/7niDz7Dlu+b//c/Dfdul7fFfm7+/l1Ws6/l8e/IPF/+5/jBDs4rV8Pfgvy7j0
yu6mes+72/cCb9x9kD//l//XH/7xvv8t9136/q9/fE+quBx+m4M1M/rp+x9tfvzrH8hIfFix4S/5
84fb14h/7u7Vi8s/rr33PH//4zX+gSZ7Vr2Hn/yOX5Lsgqb/UzQRi+BaoE1H94xMrXkvyn/9Y/gR
7DIeNWW4pYZu+p+S7KrxT6ghiCny8KG/gnTvX5Lsqv5PHI7Y5NT8BjV1FFL+PRfXv758mMb/KKcr
D9E/fCENgoPgRUS0vslM4KKMa/GqUCk8brW7dnulODMa74mY0F6iS8Mrs5mqkDD7PYZPEKdchB9u
y6C9oGBmrnDKXbshP6nyzj3TMBFFt1B50RpPB0kE9i82q5ns4XcA89fGNlpMxLsqCV+aPPyppqjI
aMZFpQvnThuLi5qrbYYTw4/KlzeNpT6aboIhmI0nn1wlzyiPPFpSas2H/+A7VLJ4sgBUt85bVJje
mQdvYK6rdJ9qxXijVvSOwYmwtHWhXWa1KSwDvEMW5Ks3DHirqPGLJ8pnCRfGAlcjZ1FoQ70a1z5X
LTA5iwHeiXLQX/Vd35/5YXCVtxAFLESu0Xj3f5ot1qRqgFkE3JHnMI1erASvWck+LyulmDW+fd7V
xkpyCR+VwRtfodY6shVnWUtx+uvP8go55AsELVPEheeIpDxYwg6t72tqacGyNqG8dPrWdVqUDErv
h2ub9yRfAbajbYIxpBXPvFJ8jNw6vVZRJx8UMcI5ciAYUOBGVxn+D7t1/HkSvOWRg6l8pkLwS6ut
mkhPUSEsjKB5QUjnsShYOQ+bqlkXuW9Nb2x600/Rqc1TdNO9dF7Y+rboo6Xv5uhWxeG1YPVPfcM8
yRprZOK2qVXVTVXSmBOzYo6TazoPrN6aN6am4JChGnNTuszbqjwPzTk2QNkqMsznUhXnSYiNL26h
AjuFrqjQQ5FTv6GENTMawZ1J+NljIui92UXboccapkunkoWl1anBuYuZxwyGIUZ3nXqji7QWQAbP
PUlQzvOiDTee7Za3qq+Uqxge2ZyUpD0P7e6qLIJkYRQ5uA5XB5PdAy3CK3Ymo3426/qC7CTGp1DA
qmupiVVxb3fMDkIkxTJH1WvOYfbmOEgls1i1z/2cB95pVXyuMHFHImkthDW2elG5ReiLKrzL1gwb
QcNXlM2uaxUaONKyAXGp+NZGYrFUKX7p07pZxJq+cjPpXFKD29DPrw2R1Xez8jqSkEnzV3IWTEAz
D9Mkzj/o80FKBrkXpI8AFBy+33osJqpTGc7aDFOgCgnuV75+pnmBwoYKJ1T4RvzIP6MpwB55JxGU
GINc60qSBMG1nTXPXIlxkYWHabUWkvhZ9pe9HWwbrZmXJY7VXlA8f7in/7z7PhpCjBK0P4NzqfLB
R0bIeA+HGuNZmSR4ja6TIHhTNDFZ6GjIyB3+yT0Qz18LERVzyw4vzTi6FPopBsXhR8WvvwD5Fq50
blp4v6M6JV11Nco0oMNBXV+pcnTpuDjrZNG8U0McVqd0vfeaTb/LX/t4A92ceHz+0QcYfcQA1yex
tllc2wJ5UOb63O0eMT0rU458jn7HzCqsezXAq9rVmkf41Fdl+iZn+VmIFV1QtjPT9lZaibmvqj5a
uLpF1UXm19h/matKDs6UNNtGVrbuf+AZFsOnL2mMAwoDKTaLK+Um7kxz1jfGJk28V79BO9UpLmx4
A9xGKAu573rWUq2owpc2RAQ5VSRMaBPKWmKhYlyOH2smLWwT5KbrNq+ZYt3jHBlCBVXyCznvhXnd
qD+MLH/2C7JKlSdsnVbSjauq2EdaubcOndTHG6x/lDOuT1N+DDrz3u3Fxy4bsHu5uZWR+sfe1D2P
vf9H3pl0V6pjWfgXkYtWwBS4vZuww/2EZUfYCIQaEAJJv772zcxVtapqVOOa5CAz37PvNUjn7LPP
/kBRVsFRQTP8V3H+f6qW/j8Sbq6pcf8Zvv2/Sqlb9yn45/zfii/8A/9G2YTRP3AeEUQYYFscBRIO
pn+VTWX8Dyw2I+cLa07Xg+tKUfh33RQX/8hQ/sOsBC7e9f36r7qp/AdasxTbS9goRpuWE/J/qpuQ
A/DfCidwUXBdYDsJXQfeL/gx/kfDhYIPZXwh4oPt/LTe6NjHfh/EKyi73M/8vkSAVLQ3Y+zIOSrA
j9yNQYAxbUH9dtniPkzrvAO/pJIIuXhE7NuMymuCEWJo1+xPuKXzm3WbGp994cBgFnOJ7T4qlNbV
jGIp3OcIfE2aSYFxhgBL46IqT2kOJS7SFqcZIIriYFycsSphikbNRGiHoJ4ceX7S44utErviEKY8
jQ5crtse+OeUVXO2dKqyLYvFEZgylH+TkGXeEIVCumJsbG9S/DKfnCY9wjxmteIW31zwjd8YXqN4
G6ff4yK2714tKalQShQnR8elPeCnRjd2TMi8b13afUbLaPeFY+Cj2yVbEgQnOWoAcQFOt5J07W1l
GQ032BFzPjQyNekftdLyfYozAwJeukEAH8MEEeom7rL72ao0PngchHnFUQPNdQG45DvtIGtVNA7S
uE67eQBSbegjiaVlsb6qvgUrS4BD9zSHNEM7VaRorfq2m591GMPP4Nj0Q+0499XsE5ATQblAGybD
DL8ShQj7CKEGq33g5YB3m+c2E40Mlf0KTO50xZM2iUAbTtMR2hGX97Lf5hh3zYy9pnSNZjjg+RyI
GqoJuxCmWFTZjOFeoirkfyewC7AvPOc+wuxCqzfCIvGUyckk6KWLqatJMQy3nri+u1/z2QyVAR3a
VEUXZn/dLFvEpABO/KXnKXzLQjDwnEOmDHKlYUyr9agnsw8Ga37g9sqA8x0BU2xGhBOcsDKgt3Nh
WpKdXJsE9jubIkDrhC/iH5S/0WnsiVRHHUdjUC9ZvpgGS1ru229QsqrVTAw82MWS9szXmVzaZPUS
FPcBTARnIcwf8TFhhisKg4VisMwKGMnaQbYV7Ul4cm7Rf5DbPMCKGrWo7XgLNvN+oVovtUzXQVVB
p9agTqktgLPmLAHAPoKOqoLQPJLCDG+o1WJ+BiFteCWWsGLXrijPqgwdA6pBRYcB2CI+tHXXM/xc
1EfjiIhSZqDudWiDwG5dma6yDYlXNWono249YIXymHWIahXptIJeuBQZxrW9so9OTwquqShnKH8J
Fw8xZAu8bOWY/8kHDKl2+Yqkn70JAwzk6Qj7ZrXJFVZuZuchrBXy7jJoJX6K8TNlKXaD5baHX4hv
X8k6uvfJcuxrcXRiqOfdjAxK2Ik3g9wOJJEiICcO/0pkLN3mhbafbuQ2bcgoAWaIAoQWNdKg+tyN
sxtthXYQ0Ts4BpbgLiDa3BGaYy/RF+GqGt3KkVQbSXFsKMSiY1KHlu8An4F772ZAf6txylskIwWh
nnDRbshhIVx+tFpuJ0xjs7FyQHFcQq+KV8ZVD6t+roul2uYsugFfEUPGIFkgN6ZL0SSi7X3dpqCQ
NoHIgmes524AfneDBa56CoFRtotf78LC0nHnllj/1WDCKhDlXawqZFP7txYpjHj9nOgBLbVb8Ixo
H9sC502V3Xcknmk9x0T6PU5OuxxnPJG2If24vuLH4jsNBpC0mgAlycHgj+n2JATLq5Yxuo2mKLb5
ocNxEzyvFMzCK2FUd5WKtOC7Yhvze7gvBl/PckIqFOG82Gqat+YhE9xN2Pr1Lq6cQtYhNP0ePYah
Jgc2UGQ4byG2Co0UI5OLJnSKlE3Jsv65AOsVk1+tlq+ShhxQPxWQAeetRjeVGqVlbXWmbinN1VeY
MjzXCxmLdUeB/h7R7enQVG4rsZRiFo1rBqP/aDwRkBoxQo7X7MMjeCjaLYkZbnlur0v9GRkOw6bS
cD/1azmeYkXUWudF5P8Uq5a/hOO52gU0QaM5j3wlzYozze+LRJFu3wcDJfthXoG1553ERh7zI6y7
qPIR3aCnWIGqufT+YQAAcjzyeLOvqU/nrILHqXzPBbQKsGOTDIFPIZ6FKkE4Q1bpwmegiqAcsFW0
4smoIAyAbYzvlD8WhKuu4Th244rqAaBV1UUDqWKb0Q9mS/3Wc2FFvVDEL1xp9CviCwaG1BvArT99
DwwnTvxsIYdygTkfCbN0/UEEnkbyPoyn6z5AFOUJ7cyYnPuuV+VF4G9XNtJGmu+y0XY3iwT+Gu9e
h/hBgliBvsLScprvMTEGwLWT3bjLEYsKMRQEOSQUmiJdUanqNN63ngB5TALVyrqVyZI3OvDo0v3A
x98toyAzY93mn3MOmSERyyP7qvYmDh9lwECcJLLDJScQZX9jFU7ORhlrgJ1tEbNcpzj2I2S/CPKQ
yDIWtYY18L3L0+UTkOR4vYit0+a4qalAzxyMk9gBd4pjLdjUUuPlCftdIeXwEjokjlbgpwv42C3p
sEGW0M2dZU9EXsdjS9s66drgCzrOQptla0GxGjet3I6A9m12uBrALZ3j4guw1IntfCDofYbKCAbF
XPQhsJL9THZ5bAi+GbiLfwjpk7gCuHU7QmQp8fcbzfSbCA8M9ljqNa6noETBA+UnW87bNhnsboM2
APSn78BNz/22zFWiY+PQmbsRtwxKuZ3u4mK9TEtUfK2YCeJeLsf5MOiEn1sBAgYgcT2oX8GAyIFt
gBNMT959ByJ2z5LhOA6l+iJLekE6DDSEGDPklUxA+jhZzO+Cq+Bdg9yxy3O+6/V8pinfEC4w0BMb
QzBc+3kvXGL3qcx7XMD2UJRzeSzUeEIY53I2BAvVVWg8/teFR+F3Bk9h1V5PW4pKBCPetpN5xSQC
lJs46diPz5SvzThNDdpmhkz7MWhG0WZsZ7zHetSKqxmvUWCym0j5bDxSEH3TigwhbCR+8VeOnCLP
CSLeuSl/sRUrBGMb5TuD+XWTTBzeHWQWRd2yHzuS/OJhpuGhMCiBKiOM86g+aAeMaAIqLwitFc8X
UlZEUHni1LaVgOTYon6MyWPqsQSscuawRYtnoY7IltUKIHiM3wuEdq4BQp4H7AKqgsNcU/bRV1uw
DPQiZRNIA6U6YszctXAnk/eCA4gF6b3lKS4KILynK3UdBGsG2DxByxgnIt07P+VZteXR1CTIj667
Mn7lQVrstWB9hjCZsH3b4gH+xTw/mTZcwbYOUSBWMEGn36W3/G5Ku/4YIYU6B8bhn39a3LcNt7a9
zTeGPhXpf5Xu0wgbokFibj3tZuzkWT1+ghRbfixgfQMHlVTDigt1bvu7qYW4UdCyvct80dYhXw4j
v6JnB6SdVvHKzNEgJv7AqJybEqpRrfoFYFngex88W4Kj7Pq9niHCccSLLsP0ezIdu5g1afHwj7ru
++lx8EsyoxJk67t2OWtmmQ/7eYb3mLZiQiCJws9SmZevMvV40djUyEloUSnN4xc9+yVGTWSWW1P0
wW3IJvaE7dGbSRlsqk45PxsToBcADnEXmeml3caTWXv+4NGClftZEInp0xAcVMoaCy4vEIsIVEqw
bF6vsMUgOhxeI4EHyqM2sRgf41fX4HT3sA57nv0MBgLgbBb3uOnoAwU8TFDQONwRvcl60EFL9lsn
8NULA/ck+M5hg3LbPNuQjw+qlKjumCr3Jhna4xLgEDDRpH6yJXC36Rx3exm2oE9voAEfQT9BtzNj
f45McJiuctX7pePdLgnEU4gjmCH/V9ChQnuwHSWH7abgX7PQOF+6K21SJYfQZ1BQZxSjyCNFA+f7
5TAJHA8DjcoK47oGOKH7wkBLpSxPL8gKfOzL+SEaiq7mSwJwViKiO+J4gGTx6ICD+zUp+7MAa1j3
4w7pbV01QlXd9UC4HYJ12GN/ZTw76p4YXis7B/oS5cBOhMTtOIDO5RSfZOI/ocN9uQixhxVlgUKt
gZcSNkA0BQWhTalgvqFT9pNsG3RZW0CszpyuFzyBty7AT4adfNvHLWkfR3dtPvIRgG0VWaTHFV41
Mt8guHua1yOu9LJaAyNuUN3FJ0Wc2COyKarije3XlL/wUW0IbgfrbTQurCefuN08L7cRsnIq0XlZ
8QWgCBhIu/TQr8TWQeC/Ure99gn0HxwdCAKb+AfN1ydiIiw5dXTQunG9SKAcZ213C1SkrWOdmTNH
OVoF46hq51Nfh/n2NAn226j819JHD2KG2huiTdE7A276XZ+TX1MxBvslHlBq4SzA85bE3z5zc7Zb
YGk75KX40Fxf8lDju2Z4vco+fE20szsbt77ObTpegmhbPqBO/O3zcj6YVMgRLXv4idLhBu9OC7R0
914EwbEr11+SYFrR6eVGoOfTWbYPRrle5jgT2O0cr83Y2r3mqfG/07x7KzusTaupTY5FPGx7iNzl
p0mY5nBODSau8nUdT6PO0TTzCNYtw0iOzyUWaP3lDbRYtMBJsU9X9u1xmVxHObNuiAxORqXn1cdT
XfLiFwq+rhEI8pqVRM43kgfwr8sPeDN1MyfpLcEqd9X26WlUMjhDePzucyhsPcN/lXES7uahkLsZ
ExvPYFOr8A2EW7VmbfQeI+j6GePz87TJk8W+xG40gUXtgDrpwqRd9n7MyiZJ2nEXhAvbdWuL5kuM
tc5bclhm/MmzEmhXSt56vUH5ny5CkYss+Xtr7XrT5eTPEgTnKdz+wvPgLpNa7ot4W0W1bGV5gU3v
oSN+uJ3cSmti7B79wn5Oi2MkOa37mOU34Jv2d3GXHGaYTqrJcyTu06K4R72t0d2jtB2W4C0W+FAY
fMORjsREFJPjo8u7FFcRS98SFGco9sZj68InwOQevJPneQ7wTcoptlU7T2kt9dpE8fDT+e2GRao7
xIhycrjKFG2yzaEd7+yxd+OGKe+MZo+k9hglMD7rdBjqIlbbjU3GpBE+enWLoTvUaxHq16CdVVUi
MfbI8ZxmWGLCpn1Zbh9xnmKSA+h9A5SerTJp1hNNBt3W69x5hCmja2lKP5X3fAzFDacbfxtU1310
dHUNjzV7x9Nk3ozOpyqw/S/49+Bh1xydBS/vgFuu11RFDZwHyHfwkMDu3ODeEJvO171b5PCAyFaU
1a6YwoeRrn/B2m14CU67ZMmym5H8iG+UNlPS3SXJ8qU8AeM4Cm6VWJYmDjr5pmj2APsNe8EDfDMW
EnYVQbobRWxey5L5tx4u8e/YJ3gkNFyFUBMeUhpA43Y4mkQ+ybpkhaMg6ibhNzMkPW1jhNd3QSoK
2tDCbw2yvYt3j2DiI4R1X9GhRJh4Pu2j3i9vpR1thi6CTGdZqvcskodiIcMFmTg3KwjNzHe/l2HA
x2/5B/jMW+XIfNAd/2pn8cuu/mZg5jUV2NGEQJ29EcwUGxPy12icnhJYY9Dteor0wfVn2kh/m1Eo
ZW28VYZA9Oa9+aZtuJwD6C1RENctUectSt9YsBxWzDsOWeIgkyCMfIwyPK0aC2oA1iHek1l2v5ki
eC49vQs4J00BianiaL4QeBjjz7IuUMELLpNHRBOiNbbdgpsr4Oc1C7s6StBn0JjxhvbtO2puBOrS
/gGBU6yKDX0NIzOirA0L4CnY7VS481yYYxApWNkU/KNr2+EfGJa71mwffAq+01QiCUvPMPFvKNeA
NegbDN8cvrCixy23iq+OTtOeGHY7UtcEZSDQOyuoDQEsLbt0pDMQNtsmG0SLDE2PTqoClOOHgWjv
S6FbmON6es5yTvFqgnAnoc5AwovKvSvVdIM+FOFSuL+NDj5w3yFHWONH49Ok8U2In12VQuU7GYX3
SwpiWStWXkF+6BHWoSDqFG15J8oJMF3jL77kEbr0kld45Y+lkFgLpPH1OJg7etnA6Kn6QO+yuW9Q
YD0xZISWDfJ+1u6yDd4/dmNyWhmla2VN2dcYU37nBDm6QYGPVhAQZmaMXpZ0OcWZfUJYdYuwshn7
XFG21ozLI/f41jyCSR+h7onDKjLf5JjvVD2dfm2xwX7+OpcY+eRTcMyDNN+JAaDya7A+a5AKHu9z
iYYJ7r7rry/8jspkh0kLkqajNntSHgeUpQvyHso+OVKlfVP0XVjW2nl5G6r+ZsrW38xtzWrtQUYG
Jhzivks0KbVeIF/AJwj5rYPUXc3chtcPhV8/g76MFdUk3uFA2AfIYUSFtUHpajbI65ADhYP8ta5y
+HBTJAR2ZTyuK4vnbNjm6RgYggYpXhHLFGsD3HcGQK/g4Zkk3Vl1Odpy6n9C4U4RsmWlSQ+uXF41
ZLrbjHXBs9/8MdrmlzVd/8hQ7soWJ+m1bcSp5DhkvTgykFLxN9l53T7N2E7EyKFg+zaaLIS9teuq
FLCaiirzsRYYJJYBgwZhaQrpvSsvxVaiVVpS6B+txL4AGUx7gGqU7sOgrXVC16aPyWdpC3+RYvuR
TO2FLMY6ldadTFnIBvaebxEhwdlu7KmU42G18tWX9Avhy77aFnVs0TJ+uhjlFB+u93bEHkw+633g
lD+DivXMp+E0D+7MlE/gABBxvWo4GRnEyoBOIbTiXjxtGRf1eDVjqxTKPHvD4QC9rove8Jd0O+Dh
7jku4NGh0bRJJyqMyiBvF1sKCWA4xIu+WAPhYBoGpaslgT7VjSwE1Ncj/2kS/lLGNDkzw1EAiPmn
LZeshgQQv43dPw+9bp1v+vXqmXP9B7q0cLe6eK165274pt86DFKacqXIHQH+84Eztd0K3CrztuXV
BGGmdGge8Onp3q8YYCC5695DNvgtZ3cxYFXdgc1Em2GMzH2r+O9kwoJcMUkJvwAQPwZ3OWb+jyHO
VDqRX5AJ73tN0SX2VhyQp5C9tHn4YwZxHOC/dS68xxI5Yq69eplkHNY4gOMaNgj4ccsBrSZ/RZBd
fppX2VU4QhFsFMvDMOtht5XszaU4axZ0TCWspTvwJU8dwZ8Dqerbc75iEH8N4Ks8I6LqSn10uB/I
NMbosmPspyF+97GcWv2ERmJqhPLRMeqc3s9T8jCtaXEpzHZdro3OZhrGZ56lEg7LBEvhMR+mSlC2
78tJojdkGSRS8onrWTRiKFDLhIgMxhg01/Wkh/vUbMteTmHSLBlOQa7kIqoxzCHlZhwrwwE2P/0+
ZuXfIhxXdKnBMbNFd7eF2Ni72mt3HPMT2JX7YV9GXh6Q7B7tpghzijboop1f5HLOBzsdIE6+5C3f
dpuffAPqcN+UxfbXSVveEBubDJJmR2s7Lh9cTYhNjsqC7+fFrAem2/UAmQD74K495/n4nZDxRbjt
WJbzl0XAdTURrV+mLcxZHRToYnaZitcAYhOW5CrRJuGOTohMDFB1tDUeSMYrujD3ihYCa5VIuWT7
qUOtmQU28HWQBwWve0JVAyUSvR6u9C8XhskI+Jf7beXm681M7vdmFu9hF8nSCwQWSHPlqMRbStBz
tyrE6jrZuuchhnsRBBMZ7lyC8m9Da1WV3m+nGc0uniKn9m0Q+mulj1iJamm37RH3n6kVtgoPfcR/
ywJ4nkHQT8cSB0JVbjHaT1MLJEeJUVFfk0XvyMjErYWZusP7gpt5pohx9GHX4zkT/ibFrQm+LYrN
OYNBK/bF24BV21q2CUb4xv9dVmxMxDBwImyN1Z4s/Al7f6rhcBEf6ZBHu87r5ZzSsmvW3C1/uR+y
w0wh8yGIZHnslF8aL8R2Z9MgRXp/YXZ24QxWn7bbz1knXgW6EB31X2VXYIM31Afk1u3gO6QIYw7I
XTbM0XEyeGjXAMzOiMPrFGFvMts5AXsmlCWa7Vci29/w26fv0Tx+063/dKJ7YAbb3Us/60ro7jiH
LTz0GJFeUmhkF5v3P56nplHt9oe08iuM8byGXfE78cg/VzmWODrddh9tRJ8wHrzPuuFhHEbyzLwz
DRbN4BMaphcMCfGHDPxJyOR+tSPOgXUqVG3a+FWK5BXCm4Zvrf3jfYsq3esD7A/pWIFV90mHzuAx
hYQJIRGDMzsN1Wod7sdsuAprhIHOjqlfBFBwQyfzQYSddkkUf3EWme9QXVNMTUqzk9iiz6JvGV5e
iWKid/i/b+pAiEDrVNKbrkjYWQOS9SozjO+G4XHGFLCZqYjRh8fBwaNqQPkLdxZL8IJWpDWurxcS
3Ak4MsY8FBfXpvukCPfMQAnl4T417JdxS/IrtwZiYu/ZPrfJOSQGYSHhdg4m6Hca39EJhd9p1QRh
DjOrlzmAx3CSvX3ZFsSWZvlWHkSZwWY2xbIWxQSN1qWkZrMKcbh3+T5r58uEqFUsWCc/dqCPAXLd
Gz+l+6FPUbV1xSM6+awqgJ7FVU7o3uI5uUQyONgyOckcBhbWyRaAslSdS93Dz2XU+gT2GcTXpT91
1BiGdVmPgb1NH3pOLzmFB1AN07Hor6MaDxsZwsmTHeY6+Y4ZBp2rxSyvnILkEX6WSFTrtrmPEQPp
u7Rf8K/dkDPSzTAeWvbFUVJjurC9MMxTYIrsk78b7OuI6s71gjdNFecwn5KTLsUvmq0nUgbDeSAy
frNjNDStCEUDn7NHEaTCQVRzCUEBdoh5z3JC35NO0VvIiNujUDO6vxY1GsTcGNB0gdf7Eb+r+Yuo
2uhMYT7cJzSP+3outPgqlh4enCi5FjIEs0Kx6+IeI/bCLSXaFIWyBFHGmA20DpsfALO0eTMBaf8d
Rgwh4Ot87eH7APokZUgeHRUsOYuI5wPeUHt2gALdBTGm1biNIctpOJJaCVZT3guIiV7r9CdTOL0g
OnzG6N2aHoS8Ow+mZNcoFuRPy6RCBAq0UXJgtssfrEZse9USnX4lc49QqNzl/E+pJdKT2qtiyPEC
ipTo2sg8qKeiyxsp0huV2uCy9OLP4rMaqalr3RsJDDt8YwoEKT799vHwWmYxhvBjTndw0B4xCMTt
mXQoWEPOfxteMpSvdqjGAc1/OyCaHrnY9j3QAVBBqX33W+qhZfErSs/E2VlwjyKOphZn/wqHJF6r
IaO3s1dYFhxz2A6qtPALJlNjsIb7GFsR79Lq9UW7gJ1sW85vE7frgrdF9Ri7BB1cV6CvPwYyhkgT
YzCdNyVdV4qRzlB85KznGOSOyj/hW8FxY1eo6Y7OKGsj1futlisB6gb8NjQH7UDQp1IHC62c/+TX
w8d4e+gHbJZpwLw+Qvi1mMe8MKadPHrbQXlM8fw06DUC7E2NJRyqoe0LHGskr7vW3mXagIEFvlnN
E63OMWvTV8ycsLqj3auYNb/3XYf7Q289TsQkuVmHbgzrQMLCL8YFyXLLmL1lImTZLtIaExfrn1Rn
6X7KQ6RowLEG3Q832XsJs+BDO5julyHzS9uCPlTNGAIHu4mw/jaVHtiemG3ZMYyoOSA1AQ/mJERN
EGF/K9qyQ3qN03aGyBrSU4hDH5W89AdLtvaCRVxUMJsHEQB92O20+f04MzQ28FSe0gJP3xD10DKA
mbkJlnyCAPtPRA1PHylz1J8GMk23EcwpZ8Iw/dFpeexX1FE4rPsjTMZ4crvIPOejijB/n8IG4U5i
J0nwNYAdO2/hz9C1WHkPuge6hjMEPWswEqLF2rgsUB8w1qJUh0UV2gTP0WtiOex3ofEGoUIZK/gC
w98sKlsElwarfmeBdNUo9EX1Lr6L8YZ+Y0Woe0OtX7DTGAtEqXrKD6GOgxst1vXQbVjsQcHX6/CA
fQ/5TDCJaETA6AlMjRNUqqAB9ALeh6UoMWfnmMHDMn43eziLYgzMsgVuygBjMaB2im1XGC+/k8UE
NUbo63GaRgWnL9TJZEKWK9rztY7GEp6BFrNustC9jpl7ZtEIQREH69y0yHdslO+3/Ryn9L7Ii+3P
ALztMaOYDM1le23YEZjaBcp8TenSVp4m22sxkOQHqHULc7Okb9062leo8vCcx2FmboYp97WmkX2C
OyY7DwxMdrwGA31B1pY92hyhc5O0xcHgAXku+tQPTTaDQAb/DsNnL8Opxi8AM+XW9lg+zyEX/DJM
BFBWQUdSA9pFaA5Bg7H8Bxrk2eGIc+GjnSIGX0L/IxiwPXBKULIbktZXSTLDI2xDSN096BomSMYf
oSLzubqRHhlqvQo+teRuwGpN3Tq4l9LlKeBLfpvHyAtaoUY0eT+gpih8olrYlazDQN0VDOksCwy3
UWbKCv8Z3Bm4E55KOHeeg7THwDUAXGmA+GpxF/gIvqU2Xe6ssZRjyNzGL7TtB1iw4qtPMwYx9T6I
eof3HgaIC4obH6K0sxh/9t7juuJStOg4abCdw3TL3okvr+OqeUzQO1B2tq3v657i+EAy6Ag/F2Bg
wG0R5zEfZOA+XRa+qN+zlmi5ClsSX3XhkKeYHC9BQ3JEBy3dlEaYT/eQR4GFovsMfTohwXSGN6FH
sKlOUL0S/TUqu91TGdlnhwzzSixdeRMkctiRAb4plmzFn2i4YmcxfrbVZkaMWDduK5rGH6WKIURP
Alpx3L2Gm1tu5xZqRGeKX/BQlAZnOJdoQwMXsSoyIsXn8eWuC626YRoF+NWMgdHDgECwgcQS7hG7
nWLZ6VPM9RtaNgRqoX2oHBZAoRSTszIpxofQIuEzd/fgUz4OPZvOMZQhWMaIgGiX3sNE1LgZMQFF
GxC42uHlcXiO5GMYQr2LCWvRyBI7ocbwxXYMJulw/2h4c6H9JVW7op2KoOUCI2/KXZYtaZNA46gD
On5oBadJCXNjPaNle8EIQh+QPFf8tEWpYAHC/h6vCqy1SjzhrPuk6HwgohRjeqML+jSkC6lEiYlK
zVols6vek7W7sYXa7RxiBrC/kF0wZuVHA8lsgK8jt01PTbhH7YkaEDYTkNU8kJUZwkxebWlRX20W
ITRVAgfaU4DVgPPAAYiBlwgv2DT0v0I4lw6zM/xzKmX/SsgUvEZwSKQ1NsLLd8x7h7swJVjqnEHR
eoGGi3Yontc7unQRNAsQhxGLu6QIxy1L+Dr6dkvOuhijV2pj+pgJmcIdH26qjqAf/oXEOV+6iBEg
Esu/ItTPfQ/zQ0SjbybgNtrggmumVYzVEs6kGiL9gtXtHbKM4obAVab2ESZasH0k7GvDGHPCsAma
b/KIfvSymOEGS8IYy0qRw7DtNBpVwl2TFfpvl5a/FWTzk+clCrCe3m05pKS8+zsn7fphjP6bREv5
q18Ubrd+XU0TwruHIRmiOeiwS9vBHbAo9YbiLH/0YL9/lDQyuPh4s87iyIvc3SBbKdwXQ/ukBMNa
T9x2R6E9epREF7v/4O48lmNHsmz7K2U9Rxq0GHYEQjIiqMW9ExjJe+lwSId24OvfiiyVmdWdZTV8
PaiyssokGcLhfnyftfdRw5ixoXUsUmeIrHmduwHR4l72QT5hcZxG49tSOl8lB9chn8hsA666lnxP
sxMNtyrP6hs1ecdQA71hKD9MXWmtpO2kgLLMohpIlanm5jWYvRvDoSYc9LEeZ0SM2SlXvpMCycEC
J2t/UfSSW5qR3ANtZZ+4jDKGuCX6GX2uaRACtDsevcmi78m2tfciGhORyk/4HWB2dPkw6/SxShcd
93W0M4s+ICyqo7+6SlyJ65cyoXrX7rTc5XK4hGZ+y5le/cDZnXxjY4Gf6UydPUxIpodMKHXvqZxX
bJfM90Jvb6t1FDLTwracHiEpd2RwB9GRlTs0dfumzQuOHXQ1Y1qOON5NriA8FSu4/upl8ByiftvC
SJ+pFopjUrdfXe2lWz8pDQLbzMKBcmcOPLNMAnu+lUHdxTX61RvQTnXr69S6zp9q23AzIH8uq0Ha
NaegwaWXh9z0zn1DiIlNpXeZnIoEWVt2lEe+x/5bNiQprxrt6A3UZY+iYDQ3Mu1iCZ9q1G+OCrEl
esrYpJqbieIOkS3qrlfTpUrFZmmGdacGkEDl6PmszNI7iilo1Rm4GSdTE1nttLZ1nSJETNIhgym8
nmepwRR5BIBMSjRk4id3bKq0r0SRjJ/S0Fy4yLV25IdCn184PUbFDr8U9B2/lFHI8iC5XXCnGxdz
vPPSoG/jPHHUcxM1+j67upS/O6qsH6NJ9s+9VjjuxYgLblvmNt8DswzDcBNaY9tsiB+q7rvRHYzY
UklV/Yj6Mi2uW64vb+RouvJg59IcDzKHg9iaPQaIQ9Up29xE9cytgjvYOINk6bk/LW09Wqs200FE
Jonqy9iH7ay2BtnKzlYUUVSfq861SGLtc98+jLps+zUmoqo6O7pCBCvGHs1St1YavgCG+T/Q+knW
CRq35itp2vkJZJCWRtoz5wzHXN71P0tOJs5Lg7YbcpiZp8E2GBcLkdO3yy3z1O0wbuWIR9krJ+zn
xhgG4/el4/hm/GZRPPZ2ODzKvKXNH7Ycs5w1NPljl1u3deMXMpk34O2285S22ptj4IhwoZ+V99F6
FnSM9qPIrOgeiaLnToFK78cMwgCdC2vBY2HAjJNXFlq1t63sSmHpC0Vu/5CO4b2AYhYcgtWVkcwT
y6zXQQLfGZOYVJLnkeTzTFPP5dbiCEzaay2G6JsP2iPPueBKwyt2yx/OlDbnoLNSE9jVcKftIGqE
9yGlKiwyuEioijC/q03EUR7TxfH3+dRLltwyOwsgrFTFMSKk9KoY5JAUs5o9brz5wGVz9sDEtrOE
UdpLxn7gbgL6M/dl2gbzNkRMapnijj/uVjel9eqZFRMYFp2F3a6uSwADUJbC2LmFmos1i4jxkOwU
XbgrzL4M1tRvQKWOtJQZl9Ns49+rZA3uEA3lAJEkiRaL1bT08ku1LRJR0DtgW2XaTf5TVmcNMqnl
yFOhBtsnOtkq7UNXK8db0Wla4MHJDk2h+xcMPnJxcxUrbm7+bUUDwbgtGLzV7RnAyazAiX4pc7Jg
0MNdM7m5twd41VfzT8rojv2E4yxha4AgRuyzaH1lTRO99oS9NBeBe72+kY1oOJmhD91NXeENuAEc
nZoVFyqfspuC922m141Cl1nkHhX0tWwUgSJ3d46UbX+Ict8TOzeowGoXbzSsH1FJXvXA9afN3HPW
taJ9dRau2d96ZY4J5FErTgkzk+UBvHHRjxQANdV4loRDGfdyLKncAnjwWLil7+06SDe9NTgz7d3I
R5ZdfCcbWLyM8fQPY+L36lQHc/ihpsGytj2wkxszOM5QcY6VSLyCvJbizFxHB564AkRbU51iAVHZ
3BYxMrX4lkaQzACQdMWfWWbTfZIUqohHpfJlbadwvZcsy9z55HNBndhOc/Ed4aQaVqqOZL12+jr4
GkNLu69h2waKIqsp6nsC8/LqkJuYEtG0QTJvU2wY3N5wNTlnmFloPtqCwrHmFWkGUL51Rv4Oc93N
3th5XeAQxdmoDmyzNudqjUVE0B7GiSM29PPK9LZI2RsQiWtveFVF5XQxYoutj23hF/ODciD5OGHp
PlIcauhdpB3aEG+zP4/JswJ9m/aZHrvi7FYutIo3a09uByhMj+8A/nWnS6I0VzDWUbi2QtH9YBL2
qOPObOiQG1M65utChp1zEK1ypxi5eroHjtYtDlUZXUbhdvqCSE1yysoiGI+5rpBWP8dJ6PrGMrLu
CZSb5hmfJQWMgTmaCkHIJLqfxkUXu2DxoC0Zw0lBPMq0TXHuynze9GY6JOuZyV5JDILfv+sh5IqA
GRQIVSpOit0APxUeW2bZou82vfeiKJLEXptG7yOUB2a0Sbs2cDcYb+W495TiGPM7i0PahuGf1klR
DywQjlx/nfXt/C2FcW3WS2piyPSDbOx3wMh62Ho1g4CPmW6Fux0ZX0z1YXgJdkY8B0gcNIt/cj+F
gqoG3at1Hymr3DimWD59wN2Uc1rThHZ7HWI7joZzbVuglEXRWM1lHjCzH1jHudz2Xe2/ux5pBxuG
03Q9tV5hjXvFVfqTj0kThzfk4Uc9O/LTDaYaXNg1POyapsuzzN9aGDffdbspmpxpU3hSFrey6Mp5
g/Q9DGcgpyIAEtTcQaAlbeeBipxd9b/+aSz7n7yfv7e5BiGmT0YtuhGurWvmSfgH52XqDVUAdODv
qxDWMF4skOdVTl8h+Fsm53/k9fu/mYxgOXjc/nc73zptUQ3K9+4vB/DW6sdvfX2//ujfjX3eLwF7
Db4+PEXkdmDD/auxj3lfvzBiPsIfy8DaiAycfxj7DMv8xWWCjG8yV9XBunsN7e/qoU+JUeCfXX8X
MQlRSOjL9Tf+IQLhTyMRfr9UQt+3PWx98GcmptYg+HU8wG9yPiIQ8jzH2bVnF3SOdpETx9gYBPTH
9FioqqNfW4YlNLeVOc3WRaiyWjN/L0dnOpXU2PXK6syPLMjUIfXFnRZsqdFoP0QFaPl67LP20qR2
9DSKZPkcG22tPWXN6KLuXB3cpDtjxssvv34V/9Gq/O+h69v3Qr5Xf1kN7c/34S/1118e+/eer01+
dv8/ZHNcY9D+9xX4SADJ+2+XnX399/+67Fz7F4cn3I/IiTFDkxb135edw3okIJWklWv+NQvpn35S
J/jFsfCSBvwkzQZWxj9WncPvu07TYbJmGBD2gwv1P1h0dO95ZeqfXu0AmzERV5jTLduLTP7cNajj
N8uuG7hrwRbaayreUlDwoSD28F7OzwrogjPMKe0MGLyzy3errDpzjVVioAsnsnoLLgrz4CkaTWBh
1CA4bcISnLcmdAFEyKzIKhe8gJsJ0x14dKrCz1Bzz9zqNp/okA9DHxrHiOCZnruXN0rv4JhJ8mxz
nY9iPbYm0cb9ElJdIiXhFVvVg+nrMo56jgy5mS10sU9cb4R4rVTLMV9uUR76qrpYJRTrowx67XJr
mPtrpEfvMyp5JfpalF9UbdPorKMmyjd0q3sw/CIYugedND3YW5Z62Fzb1tblKiJ9BFzZGkbIabsf
dH4eIk3aNQPWEx4507NwAADDMPJ20FXWvzSkxVaHa7PU3s19AOloZYllYyMZ2xCFiyM8CYlMm7Pv
AqvIU5H53W0z0I0ZEkZiTVrsg8pKPzvDf6EVfgFAX41Ceye76Hf0/FfAhD8Hmd43xRRwU60KwZFL
qGXVWOaKzlm5DrP6bNjl9Lxw9q+asGtP5I45FFgEJpeRceJlvSboJkDkqjl3OTxuJm5ET4UxXWYl
tlWV3oDTxnmDv9cMk5npGNzRGOoUPPi9d0KZoJcRntxiBqlw98yuI8LFd9ZLrl6oPs+KT9g+GwCo
x6ntbvHZujQPZrMgZiO9h6XPuHiiP63qfjhq3V0IrGJGV+BWkNXDsEE4zt8WqCRuTp57GUbrZPZD
VLEwkmDep7n3OPEikTzFi5+mzr5Njfy+tEG7x3m0gViSvUB/2JWawBjN2GIKFfe5h2Jbj+yU+HXT
ZDcqyNmmT47cxlp+sLPPuS582iUQGqdAVI+YKGO7LV9U3os4ihpMCO3gwTcMWuFBWVT6PLZ2ffT9
NlpZcxMiiIDgkernByFgM/O4ypUrl2KdT+1porEjcME4pmFvpuRYh/NFVPTlNrXjuE+1iAxKdlPk
bWxNBL5ELATSf9Veeu0D8n8LEZxU27HVkNa5D2iKxIeR8DI6JuQ5XVP40TWFGo5Rf34Ym3of4OaI
uaZVOxIcn61i2pbC6KE2y+mOo4OLVWm5ayv1WQtXN4ThOe3ByxVoZFPOw7kgTYj/cz6mBeBhUvkM
KEIphLwJvAQTpn83GElmHMzGuuCrrNALsVGuubp+WBUcbdXIj1bTZ0AWyMjkHfCq9u7y3nWec+on
pWNiifC6RTihAl8BfMvJJOlG71XiNAAsAwEvYb4AkMMAoLfAoOCnYdgVKt85w8ZPX9NIztztiIcp
Zy/mXUV3thTuuIkypDAaYPqdXs6PybGqLfKHdSGqraj2bm3Mp3pU1i4rKi3pVfLTDRRmPE2msaGd
J+xjIOyeUVd+KteIV7h7qv6Q2f20qQbbElsbotmJp6rZzbTZediqYWAnCO0mjBk744wQ2mIcTpOT
ZeUtJOqXZQyMeFBfPgnujHqSBj6nue6fOo2mnqYaWlNdZV5Y4L5/Jk+7IMtGqJPpJUfRum9zUBXG
R+k0drry4V/D+pBZ0OEyNH+VJirns4uAKMypCi/aaKMzGscFaQqbESm7+IZq487102MrFVJn596w
n0PNFu5tMWJQzkO6Eh5COUJWj+ps8m0Kf+AkcKyvKqsjHL70c5yx+dlOZfLVpsH3guQjZ4zIg3cA
mRZThdtZJ6/JOJ9RIIwD1M3ybFd2vjKTqDlko3OpyezLiRZ2awe1rszf68SobonPE0CmpYxbt9rn
VXbnGONlzgUWdiKD++0YGNbWwI0RE9IUrvu8JcRDemJFzxxzNYMzVD7dWNly7tzR2fA88Y98bb5a
TcPs5ahLjXuiLT3cK3AwCT84INM/Bn0ShwvMnOr2uefl68gg0ShMyX6kBem4inRuDsuDSno8DH5K
T0M1bBn+ZHxpOBj2HI80Ug4MUXOJozP1mDjpNy+Z3gKvDk4zmj8+qDpstnokpw4f/GlJuNtl8KWR
P7xhCjdXQTQcqvbkLQcd1auxaG7zZuY0nTpSAFDRlrp5Ea3Z39Dt5qbqh1zubHWjO2SZQX6y0w04
gIR31gybenC0K344408u+RuHpxqEt+vyO8nmMOfFfdRPK8/Su54UGIZEpbGpGKG5uOSYYKv47nXN
wxxVpyJ18La/q97D72Bmse7afbskt03TnU2syXtjLhHD6wYe20prSCpE9sA7Tql1LnvrOGfFfW4f
TENvdSGxih7RAwA6K+qAOiZs4WzI4SSuia6VZTzPpLv6yrhtro5zUbWH0hY/2XwnccCTQWqBl95K
6Rb0UbJTaHwp656EL9Bzpur6+nWMFoNQJsyvThJtENujVSDzHQgVmRXA45+KfbJWT7bzAepM1w8F
n24sJCRX9Vtqg+0VijfbcyKdtSZNQlXiSRLEdbW+R0OP30Gsu85Cw5Z7v7+0xmNptK/NcJB2th84
qqMuQb77Gfp0aQFY/MCIB91si2zal9Vw8Rc2H1ROBj+zowT4T0fohYBUmMA988jeUU+uCWjA3RXu
m6WhH4jxBCNsI7MYc/ZOyPHILXjfW83ODz6L1mMGu3OXlvUmb8I1vgmWkaK++OYZp9LBi2Q1pkVJ
QM7FGJ3L4borvuZcgf2SGQfRxnZ/tCbcq23TO4ZsDqQ46lpl63bxcUmQeQpJHhrNCZQQL4mY4BPr
PqrvF4hbF0nAtuxtigGo0tGtwmHY5XTWsDd1aebxONDOSDMbdHbwVs0UsVZMW91nEW3YFTVyuJ6Q
UwCVAfCuM633ZlIeFmfnzcyvGB0C3zokcFZLMX8qhNsjDdI8DhK9s0LvdgISx0cHoc6XrTiGacLc
L41hHzx3qo41A073YqYuDYft1MB01FnPs0//qZtd55CpqzPWDxba6X4i23t7kg9le4syV+/HEh/n
0Cy3dogBqx1vGHbVwipxha9xC+ZlwBZZ5w+eU6oX7UTj3hd8Azk4LWxkU5If8hXM+V0U6YPgR1aT
C4QPywPmfs2i84b9iPmHhCSLDkB7Q2eQCAQ1n0IzfWycAiyD847n71AUu7onVWztTmrDf5irANRZ
TSlO5I7VTVcH/sSn7MlM7WLWSd9T2weCzF5rkVIeTs5jMqcbxKqdgylhDroDkQlPNn+5aplYafjm
LrPDF1cOMSphSkPr4vb3jX1d8U5BB97ZSrzXnMVxacj1VM8nS5r09gUfDA7h7JAGGOhNchtUuJcS
b+wiGAlCcTxLbx1NLFap94VvxsRQ9NgOhs0EtZEm5Zb4jDdHUmtqkpdm9Vi69YW+BfBI4BCJ0r5e
f4q5pS+mzh9lRsPQy8/B2APimV8Mnn6eInR4GsmAT8m47q8xIPTYjdtlqh7VnGybItuWujmbhXU0
sF4H0uKsvzrutP1ouR0uzip26g/YpZ0IAMKNrLwxC58V4H8n2+ZbNEzfwjY4i8Hc+EsF8KIjknfE
jgyWZ10nF3fw9kMtCCMY8GSQg+NtRG86z1PAmC+YgGSDAECDdmnYc03CH0Ymv3tpTuKBdDfQfmvT
GLCAQPxifRIwUBm0nbcIOMdErhs8Dm6EuXeU7U2KBLZPoJ0VFX0zzZtilpuhbwhWKO5Fcowq51uY
6BsSLTa9ZhZOklIipUydlTZIbhttszo8igq7IlwzDfrrPGOuU1n6bQl9NFqgvX2lzHecB7G2mX+F
HSZkdyQmCEe4H6fdFwrvsQ7qGMryHQT7KUqCJ1GMOx/7ZVUW3ho35YeX3ySGHa1c1aa0FtK4SqNb
P0NYLaMyTpzlJovIsVs872hMeXYDLgCiBCEaObgL2X/FsoeJJk/C8d7MydxFGPxtekfBpAKy+KZt
EMwPMpAHq3MvS1qdMD3RwM3W7DKbpqu/F7m/UZzsk5nhJ+hiLIvr0CtOKvGO+GNJzVkF7pvpmhun
/xK1gYu9upczeJ4a8He3FH99fIUY3IqRzMQsVX0de1TGyURVJcz7xSa5zhv3LqdbLkhEhFICAvzO
+Nuz4RsvXX8bVPqxgbsDdltZ4n2inoz1HOEm9885doysJ5F4xM+eFpweS27kT2oOOR+cFs2wE5es
S8U6kcaXTz/UDsGlx3bZJp2Yb3yLUWUxdqXZ5PLSFJ+5iNzhlAQeZZ7J0Jxkl7QdPQsCibLXYMgD
NkJXU4vDQyWfRUoKw0qEgyZTiGQCzUgs8iR2gZNw61nK2fwZdJn9icdUPEDrurxxS/rvqWqJnzS7
0iWbqC+/2gTc4urD4HgpnWh+dOcCKswU89yc0ynKDk5PlGtsiJlg5DHyGshGMnLwYoESM356EEzW
9HANg6g4La7TBFnJ5I5IlZeGhUPzTbiop0kCylIXI+46axYCu4xdpt8x5pVcStzWPDrePPprcxh8
TuvCzomTyzrDhOQferENnCEgUiHBhum3ZrXOvcoDtkwxQvt4XByabufBTs3vDsg69FNJEAyOkYWJ
o9qY5xYBudqkLUUyjUQmXPHyPTBOORR1zr9haOzsZZtsKsOv1E3Fh0t1NdokBBsMQ3sW3cJIErZ9
cfHkyOzWwbEoAScsv29uORDpRBJ7gkLsDJ2/zUcpTrAzuo8TCJMLL2x6EsagTqTCAGRkzRI8kkPC
opEjDfRMq/yJXD3veQG8+zI81HVg+xbghRClXK5Nyywxd3bXm8Wk6bSsvMLLqi08JgWcjS+fyt1F
IYybJmgILxg93J8BGwbxLyPXTS7Krf9Az8h7CjMsLzgtRjAWS3mTcco6PKDrXiPCbju/mloeuqXM
N85S4XS8diwmGn+Oc+tCnPH0D0NwGzaFRmZS9XBDZUlC0mIFQ73ONYfl2g3n4rqPTx5+T2llj1bv
RVfvPpQUFX+9LKsuHMW7zEvjBfB+FrsCBNV8nCZPXnc91/w2aVAzsElApngyls9aegULMC8JY3At
E05unmbrbyPO/yPl8/+oHh/+qRp6kZ/v7bsYfqeIMnT874qoEdpX4fOqhxL+6/41SO9vycRh8AvJ
eyD+pHRyFkbX9PS/ZexZ3i+m7YRWFKGimSbdlH9oogjxATwKc0kRMy0gK+8/0USvAXr/FEQZl0D4
33W6KaAdRwza6O8F0aCgS+AWDbamisK7azzvMXCXfusk1b8NyvzXP0XXAYnXd/3Q9v44Z7n2HWJa
SGTYTkF9aMr+PlP5Lg3tJ7dNbvrA2P9Glf4fulF/iAHlnfGRWxjCfNeMGBR7fee/kXpzZTK6Cg0J
e6vz5CbhxrEWXCD018CaivOSFeLf9L/+9bPkL/INI2HT/WIm2O//4th2HjgcfzGl0OQS3Wy4926S
oopWf/7Wfo0w/f23howeBgylYyXw3yQw/va9eapusyqcW/xSSceAszzHzguLsBqVIDPISvMbL+j6
J2/O8DpWmNDn6ZHf9B33+Fs5+7uq9um+YgQBgvTbW9NN1Ma3wWm8huJ+KJt/N9T62vr73Sv2afmY
UcDXEdD0Qcj/3SvGfkVMTiSKbWb0tOyb01x2d4GI8B0GpFuk5hiPDA5YlaNVEcXRTZs//8iuSZb/
+gKu4Wy+6ZJmaV47A79ZDhrHiV0j4mwzq81y8pzq/KZ2E3sbcdrIAHMElqpDZDFcFWR6KYOTnURH
Lbx305xuaqGJ3zOXT7u2pn/zbV7f+h8+GqZ82FfZPGDIvfeHR1CGKeI7yQDbxM69gRQeEqeoXrzu
0A+VicygFmh31RJsYXuTG+Nccu7+/NPxwz9+PGxEuFPYU7yQNo17ben89uPJGHPjShnJbTkN4svI
ZqLL0CVAM8vAPBikHpFu0i75XSWL8hsBCE/JtCwx+hUUV2VP42ZUC58b4zkf+DF1ND14RpLXsTCR
JTIkNPWHUUh8LoNHJkr9VC/k13gif9PJFgk7fHK7JDU2wp9cwoJQtaddYWSBvcnmTKpNHRnLcLLr
xnI3iTuaH77qg/FBOIX1EVZFdqkS9BhqJCP61jby6kDuulejTswP7NOTIly7XYK4cgJCUPTc6Lus
kqW9UlEybzuVRbtxaGmYC0yMsVVjv/LKsrrgakeYSEmS+CkXgojI6xuSZk2udf7eGX1C0O+vzmc3
52Ki9bKr+mLe5lVj7EwAQf3aDbOV7Uj3IqHU88doR38mP1CMORQHyq8uYYeMMRIc87Pkjz05XoHv
qgrD4pQ2OItUbvZfxCdnTKe1wuQCHVC/zoL2hgIMp4Oi5sbDUtHwPMtxGetdgTh0ctqg/0rtad77
Rh29UqyC6wca30wV+MmlWqLpbAW4g0erYOpeD+68MhT9iko5mYfGGPY5+EnEpSHtyT8Z3XreV+RW
2dsOwtXAqDBg0S1wyJJd6kcTplM9DrtuCl17ExIaSURq4J/w30HlZ4XdfSiZGrdiwH50SFXFvSbD
PO5uwi4w3U2rfUyciZOl/ZbPksiB0jWz/lg2IK0RoXC8SWBz0vAwyzbzoSHjMD8ojhPAGFwqa8jG
YJteZUy0RtjoDntpCO8hZ7G3Z9tM4tHJnZtlIJ9wXbW+1a5cp392hZeZXMyQy23QtoHGlRqbY06G
gb8Zl34W56UTZCaaYEIrTQDiPU0kxI6BHKEn0DZNmGvT65jkNu6mQz4a8oPQqV6utV9g2yXMzyap
oA28ewrqJD2EYpgYgimLL5g192eI01Twai1q8ySQe2IxqnPjhT0tqiL7asdRbcBd7pJ50lw9yK8P
Iy5RZfCDBIZHxeCl56Aq8xujiIa9xDe/SsyrCFdC4+HBRp2tCqQ0uSBW0gBMyadM/PsZk/fBIt1v
4+U4SV2XbtKi8EBQgGY3uNVGAoRcb8fw3hZHw1CvMjsrNukS1c9dI+p3zFivhhb0B5252BeKrPZy
xqo2jMEHGB5NAi01o3AZELJYdEq7tje4qYcdOeAhDIxOSaK3SJSvR30MHUXPFMRxb6Rk0xLG0h4y
EtjWtXfVwB3rUhvC2Rj2cItmeiJ5Rx3LiPtkVupDZrZYnKEw94sVPhpBfuXtscmMBhZr2ga3xKxh
pLYE8S1dD/s8BOWhr0N1LjRsujMRVIaSPrzZPsQooX13YP9ftBfsgyUZZ+AlhvdkmJY6ZEskb3SW
fzQEypzNylnwRlryuWTffGsJwTjAboB099W9SEkic4KSnbxs6U5aMiQbkM8En2vfHp0SK9iUDdfc
ktHgwXV5xKpxWO51MrdggUxGQbsti1fXM50t3opbW2OExiYQRbBQKcZ2My+p2hhyGuPHf5hoZMHq
koXwZIOoxhVKIJFHyFqeEAWrqmwvRWukDzl+vcCV38ijcCmN6urG9/KgWpvZ4r02gNgXPF75jfTL
cWN5QXMcUzJna2mjnUx1cHDm6aSAvIhQKOSlKuX9JC0sev5CBblRbktcTweVDG07fF0n9Rw1aMTO
tKdw1XNhex1aJyIGVizZzsePHreiOJRo3cQO9cFWqO5H5hLYGNptc2thSa1iMk+MXVOnwxeZYTIi
CjW7hv8A+e0DGDOYZ93Kde2+6CsKTYApPmvtR/dVGc1Hy+9x70duhgM+cF5SNoudELW9oytqnyxu
b+uAnnrOCLPbyQpLQNEFvbpbHq59lP21MUTQEsPkbUcv9HrJnjw1FZWKYD7Rd/yG81vh9NWRblr0
4ROf9L0owmUDIZGVBJLUNPz6irirFD4rJoZw3qnS8e6amqowy2T/VM/5srWGZLoNiaFYN4GTbcam
wejtivmAmdjDCGMCktsJnkvB0NRtjykTUIygiWvDpYUzxJ4/LMhO7dxdOJLdTy3ppnh525xIa0PL
lohaxE3y+9N02UlZ5mvXaT7GajmO9fKe077ACUYCr+ItgPImhBkH84YMwIeocxZIfefOGejop2n7
Dgyb7URjmwQH1t1BtWJjIdPdLal/q9Lpseq0TS6U/YkGw8hke2k2aZV5sZlgzRN4FQlwwyo6qmDl
MfZjXRrNB/629rZNdHTA0UAbcTy6MvjEupXsKny2G19ybhf+RExlVX4v5zS9W2YMsbDdxk87yB5E
hTIbLf0a+rHYKK7OYIyd/Ok3yjr0uDaIY0ihS1vCQlwZ6mFdkP0Ri5pAtFVUXwfRKjaqwvWHbUa+
uJ9E5A3YzYCunHZEFnsAj7T6o22qWesrYV8bk0bkX3BfkWw12jwyez1kxbPEcF2QrDA+qSkXV9+v
8zQW4UDzPBrukt4f1CbN3TYuaj+6bYXEK8CLfiRFePweEWJ1W5FZPYCF1lLeLFCDp2lOo29LvvjE
DCduYa6AWMwXngQypJmogqnSqJqfuReyhKLU69+W2UrvLWPCX6qSqycXmgXz0JBbyZrlC7guR8cz
VtbS9/iaiLmmlpAONZ1U5jWDIA0D0iWsiABG2rmMT0DOsm+91KvvjEUPJqJnW79cZ7+YsfK03WBY
jciIJPNfPuEZXohH76asptPpZy+4QemypWHbfXV0i9VqMnSNlTIPmRDQMtTrqWgWar20Lb6TkjiQ
N1iwCynDoqHTuBfZ4MM95o4IIAjKTOPqL1vvHIYYC+nNFmIjIroGnd874GFpuFfC7R9Icw95Cjmf
XzP2gHXn9tWjHuqNU7r6RqUuwrdv9hVblpl8m3Pmi5RlMt0QiD3tJyXUWc69+5Gn1wpz5XVV9H1W
U/hVlI3escqXe7TNZF8J0mljcpOYw6KR4Tqeewtg9CraYTmBfmTWDS0BbG5iE875fJcxyHwknpCg
LGb1miVHoO/FAp6cX9sxtBWHf8Qs34iMRDw3/M8BD+mRjkh+yoMw0ztTVfrNmsrobDaDl0Zx0qO+
09lLKWpTp0rLZwzP+jPgavVTDeH8aOVjF8V9odpDaCGaxZ4WIOg2EPOH7DR7OGVS/diIqkjvxva6
GdTRMHvXmFpO4bmO+C6TuX4gIyUXO0ZIGJe+0eDLeKaLTWZP1QbJu3sz4O7eOn53ukG/wHnRF+O9
xR3hyCyt/qGSi7Er5qI/BbSnXruwpVgKCOSml2KO+uX/kXcey5FkWZL9Iisxe8a3zgkcxEEDG5OI
AGCcPWLs6+d4d7VMV4v0orYzi1xlRgbcYeQ+vapHu3nGzyx7g/Zupcvkr3s7btuj52KuYu5c3GVd
Y2UN3qrcZxCTi39Bt7erNa6qYBvFEFcIEnosQObCSe4HxHw40Jkvu2+e8PIWNXOJyO7dzouiF1tV
WfWmKXY7zgMtTRwIYyRiIGT6rSzqlMxhVBcIeVN57YW8GTWoCjiMPZH22m4bvgg584MOw2YpWCyv
plxk+0FYvANlR4TDrWL/nDbYA9GaB3Lvzqh+FVrXE4aXPPwRcTkeytkcenvmFDKRbMOcTX8NtOt3
nRPSAPdfm3VQ6WUvoibbDGncHoNRJdtumsQhszDJMDxkl1LOeB0wl6xYI/e7pIWZyJ6i/xJJDco4
GdKGW8bYL9AkzdN/nCH/LQnw/8f6jRDx5X93S25BtMEK+Bd58PYn/umXDP/Byd8Nb04017Xt/+aX
FP9AtEL/87CUIdDdTJH/pQ16/4jQCrEuESxlbXorV/+nS9f9x639jLUY8pDHxIIw9G/4JTFt/4s0
wQBD1x96DRQGx/Ncfsb/oQpQOmhrgm3g3502PA08ch8FDBTIMplI5UkWGvtFVCEn1Sv6YjI73Azl
AqKZAA8VGoUn5EefSQ+ANun3GxBzMEKe87Aqfrkjh5BTNlGNtgmZ4AIAB5JSLifrguiogSrlJ0Yv
qHbUBzjeHo0i+RX6XfKoWvJnvJVgOm6wacHJWIRTf2mik58l65WQfTzxFCxOzvKc96InA85TLqZx
CpPXJogYwtfVNALX6139mKSkLZiqU5/Hqi9T5Pi6BDbL5rKD3KbJnYpYpzjt54X9d5Xa0r+hZzvn
VeWg3I99YeWk/fEP9Xz8Jk2PErcAJ05Ppulugndcnly7h3bFPsnCn8dcne7KpMnIfaes2rFMyIYw
kmPJmo32OGHgfihavRC/HCM7D3jw9vSUYPsKCnJEWku17YLF5kzQhGzusTlKIqrQ7h1v2vRTgXPG
zKZMl+dbCEe9DKXt4LHJyTOq6I+w82kyZ+q4tG2eBkjsgOr6wcJJd29GO1DjVVg1ivC6VrD46+M0
TL5i/ZAbupWW6xIU4jaf8KHI0peqkcN6GNyc4jbFTthZ2ZSXhLuyrYm4BE5b0hUS9G53RgGu9Znt
UfnpEJDmvD2FWR89Mt4wxy9TxuBlx7IZnsH1Ea658dWZYyfhNFeKyNzy4iqKxfZhBfyF43AhSaY3
ILU2Ts8bkghanATsHJfW37i5CMVx0VGrg3XCahiA5djH+WH2hTlip5vUxugECbRoGLw2Eg7HuKW8
ZIIrP2Ol43cz2JjT2Zu3lxYxOdhOOaHauKkVBSJOqR956vMnHZdrjj1m6MGWr0K11+kSPVKiwXZf
Qdkj58L/6o7fUPHAMa1h3Wsi7ayIp04fOBZGu1y15DG5bgPaM3YBEdcJgE+bYFQmtIyhN1I91K4C
WtueF5Of8s1A7F1NcPWbDW6SSXwKps4SZGCjyPW4VIOc40lgqJyjWoDwc5K0k09OLMNr7HRjfpgG
W2FPwZJFShzrsXReLVnY9V5k+ejvcq71bgcoBZYQcdBMHBOcdBVuK7X4xcXHUIGbKM8TL/iwnbRt
0rVL8QEznPai7GMoh1A/zBUv/70udOV9amoyu/y2gbOsXa5jCyevnugEeVjIpbgXn5ufcHhfp8ka
4JffgghoFrrr0wxUHMnuGCjWkmzNUHoZeXtOtE7Z9/dW78DHcwYnesI8ZFAjpu6GHWuVdc7ikF64
sXUtMtGloQ+xn3JqadCJ7CfqbCCT2tbNAkkMcgJ7w6E63YaYlZ+ZmPwDo4A0K+Pk40JLn589pUTi
9/yt9bRS8YJRlaQl5Fuvr6EKBcYbsh1L8/wYej3p9bKMgmZTjKY1e/Tx7g9IqzneEnSH7bzYMTo0
G+H4FBnHxTfLNfKEYBJesyKHTsHTlJLHwVHZDQBQDhxvQr/0tixgdU2JXATVrB3m34rZp+SkVpNe
HnPlTKw3E+4FWeYVxZwx+iUc0ugPi0GEgdbu7c9AI2hssBBFR/go8bTGJlqeEigLGC8cDu2s1n0X
fss8ESxOFFsaBFggkKuqHAAnCLwVp4VkGBeO7dY/yOfVWWrpvZK/729wFxwY7XsZ9+Nz4N+eI7MT
D9+BL3DJ5a7CH5UWSfeSZ7N33zlkzrbBwJZq7Y6sajeTU8z3AQbmklrKWy0HeRRCmvjhC4XIGcgn
up/qBMK7DuRKulLl1GOAobxjjEKiLkNoNmxhuaFSMQwoCFXs/AosPfGc8Mz8JP0utbbznCYe9KJO
mOhhtriTqVmpkpRcKkSHaLUEN1PpuqPMxJ82YenyK5C1CrqtXdUeb7ooGON3iCMcZxLNw2sVittC
3NHUaq4IIabTsMb+VVdQaCSmrdkKgqe8iHPt7jxIcWRBkck5c6rCfpcQZ/UpQOyGGiEIAmPpiAil
xo3nfAkb/MnWDzPVnAh0Y0tnfcjbr2LMq7aeDm+Mh8B1vogsLHIvZEwnSDl12kAhL/OEhR7tSgEn
7SY5k33knDbWUFk2DYCTSy+gFc4r1XntsLX6IAHKnEvX4DLyzDO98GGAe7PqH7kF+KxswGbK7qU1
HOs84WPHrgMukxAPFUFThublqNqUnAjS2JwDs9BytfLz3i9/GlTa6Mi10S2r2sENi3ZTIbxDqZCl
D0Q5AxiEbgymsFQ0Ow0UgaQvVgaB597Otdf/KSAl8e0K8rwtMWXUW2+rF8Cn68JAmsw3QMUKe9cB
mRBbFSGArlWB3QokHI9pKnZuzSWkCHBi2F1C1yZHEoAKi13NjyVfHmGB1iJqbCWak7I/EOzeYlCp
fvPfzW9YsOLrXFjsSkVFkGG0h/B+VHQjr/B79R84EAAaNxP8jdMyClJKixzjH4ve+3RTlqa5j+0x
f6ZZUz+KOOko8EOzeI914n3yow6/Cksulxx2GsA+zMpPVZDJF5fdym0lNJVmV3u8HkELxNCIuMRw
YTQiH/ipcbMEqykCosAmS8UUcLl2wCjjtgjHfoxHlzNN7VFBXiOQJWqc9Npp6vTAG1WPoAYHUC6k
hkElBBRlNHwUsGFlKa+WP420l7h2exeXQrbbLPLbN8DAkhhogvnSLF1xpYNMfY1Y3K9lSWXExrE7
J93OIC16tBSc2/TDWMm+oj5Orwf0yf1Sj2N49F3sIfxGOlzt+QQgdWe7VfvqI0KcLDLGEKHU2H3p
hYQKnq5JfjChoUQ1nPf/8oCdeBV7+MqAJ5R6XhHckA9Z2DWsrkBtTGuuk6peQWayOERnZjxompDq
9egoqBRuJxg4o87+GxDphdFFcRhndh/tjxANiWPADEHzAsDRbc5TndKZVtSoeKumaYFnQcIKFHDP
aLbYjg3BLyBtqCwz9OrmLuMG7VZzLOlMWiyDIQxvsNdtUfgd2E0xFL2NCnGJozmp4RdgluKjcJ2e
/22dzTz0lgAAls0AoxC2DMYUQtj4iE24WF/SRDmxGEy+QO/oMQatks+J3qDycEgO9By93v7+caum
BEIS+e5e2yDQmkRTSpH42KgjHEKgalMri3nGuajvbTpO9Q6CbfAwoSyKjYZE2WFlnVDHsra2LiZs
pbO3mAZzshULs3lHHAymQ2bsw9QkC0QMVUdbzGCUF9e1NV7HBFr5fvYZFjE/ZR7f2ErDD6/WTWH8
75aPhIFlAi3cVZiN3lrq3sAfJB6IpP0Abfdm7hWLfXUE8PUXqcAjg9Qv1R3pd9ogaq27J0s7qOyQ
deU7Ae2mcvdoK6nazYsleSKzibN8OlPGLp9gixFzbwk1JAyAM71WwPZ5Zy/+roz6+EkucfSQSpaD
4C7MdAV9h1W6dTuqkYjaO/bKZox0NpbAgsWT3ca+wOO/ZlrovXrYeFQBmF06dPNblNLse25Ky6GL
MxvJrQR1oGisaDtMPI2euTzmqmU0iZIK6WgscYQ2cFs3eKpIkP/7B/T/Rz06LnaD//0MfuZNS6Gw
/v0vFeTO7Q/95zE8sv9x232HgePYzAmRx4n6Pz06QfwP/CPU9v4z9PrfYouey7/CPBPzZ2552Nu/
+q9jeEx5pgjd0CFCeyvIdP6dYziJx9v2/f9aBIKY5XwU2q7L3xc5Ivqf5oUZ9FnXgVs6cK5uJoyi
y8IUCckiMUIc3E75zSog+HpPhZs5lK4cMULn/rZoQZGPdJqcRzlUX1UnwEykKn+E5vEcZM4i151n
YaOlAfaoK8G7YwiMvhRFKX96BkYOd9JJNvRDeN/DULGl8ofa2hlTey8svvH2TSob6FeZ+lvszH3r
oxmIaNsl+WM4NVzxdH5TrBlT/fSRenHyF+XROhX08XHVK+9WJQRm9oHaYGTTwF+gINiSV3B6sB1F
/W1V3YfodyP2e19QJFl4306ep+yZM14Uom6PAljVsZ9CSfAgw/S6qDB4qjPMmHEulq2sQ/We5YM6
+rkdfTCy/QwgtQxzZNUdbF94eoOsjBvaGDt78UkandgYAtrSY/9X3TD+MqzgqE3ZA5xB5jFvFjlx
B7JUWv/JJQS3FAAkSRh6uaRb5GDeXaDHQbGjHvzOducZhYTKuFsnXZEG79r6q2h9iiIOHL1fmU9W
t9YGsCI9nl3N831MP5VVwmRaLo53SGXwzYGfMpfCuc5J99mFxQcO33BN3JE4FMDpAOAzeLScHhjo
VespCrZMeHjg/QmBIZR/RgTkzASrnjoPAGJt9SvPFSdWSQdSlNGB0LlyS1MRAkl9lkGrn0NSOG+e
Nscy9rdAVwhBLIegdvkWOSPbM7b20iElmZ9IX3unpkm/xlFvBobbdWmSG0j60ymKbTaXe8Yj665H
KgJ4h4aRtQsQ9OgbBjZCrHwyQA0POvJ/G9bqHFEiWA2xfyOA4rUl0sLrcD6UY/aB6vWWYaukfM3i
MkQWiuCyu9sgI0RK1Gw88ioqyZ46whzsTBFnC+j1mij2hJi14OrtIpuwopXE1DIQ8csHXhyEVsrR
JQqgzDHm1YKJT5FL1fmGl5iBOOmAvBAVF4TH1mmf+HX0ouwKWv0g6N2jQ5ycHjFcNfCF9WOBxZhM
gz+CabcRhs6xFGYHNSKEoi9z9zz65prDzl/Zs4spLYqHmyeqE4QrsmHbuP5llN5zMIr5g8lo2k/j
dAQWuPLnVu0SP+iPPo6H+0hwiy2qTt5M6tbv2r/6yNz7UGpWc8Q5n4dqYYkV+SHu+ojlHIu9YktQ
rD+6GCwIudURuylrkK8LvevFAKPFs2/Td+1UOx10BnXPcX5CRGN27Lh37NAQ5lLpgw2DdNPqjMQe
q13e5pgiOpSgkwACumYF7f62QljnoF3OKDd3wvjk2lR9BX5ZseCM52Oi+uAS2yCp/aQ7VA2PECTA
i9/iEVsV2n5tpCHURMHib87M+EfA2Je6Z4wLb15h+vnie8kp5OAP4cFKEgBX6X05E1TqEXO2EWs6
tJGHqql/lMVxwYWZyNWPh2SI8Nba42uBtEnVD3umbD7yk06XMW7fc11tACQWD1XR/0pdPg7MuxPw
1GfH8EWmA+WJWFtY9p6yOTo2ptlW1R3C5NM0FvfIpSeF39pNszfe64gr9Zjcz860zovsM59SoJUZ
ZwJamt4gRm4gqJ900HxTEECQj0bW8hJPy3LAzbPPKx7OMYM9suEv2HrpuQCieQUz7g0jXBV2RRSU
yGKjbeuSIJDeDXEjzpYESoYAs63Kdp8sxgWIstBVEnBCQKOdhrS+aABDnHE2s2AkhmZc7y0PcGRU
hht7oQyHHQPhcJ9NK2EBm3PtwbZfLA2AHDTYwtMgP2HU/4ATzGZdl2YPZrpZqZnEQm7eg6bcz0hH
m8Bj9+aQqYwqO9tYHmFXqwEqWRvwqL36NaNXEeWmcYAe9Hu80OPKnQdMLrghDuOYXt16ng8GAO7D
EqZn+uS3LJ8bsP9sbYjov9dF2d2FvnyCZYTRiwdiggFJd+QAKEeZ7HDPxpzpProQbiFbYPGaiYOH
AhbiurydST0/3cz8JbuOrOe9N5ib34hbKC4/RTXm3HP9VpIK5pzZ6U+wPox7kfPjVrP7OVmcV+zW
Pwaca9e2Gj5ih6VqUfqfUZ0RHsMXdfPvfQC0l56yHiZwglzAWXf1HUAtzSnQPyqeFNw5cil5Hsz3
UyhwcxQcjcpCHUMFf8lX4z61bwmyrL/3XI+ld7EBXp68trH7GsZlcVRsXzfCL9WGjGn4nmBXxHQ1
U06dvmejRcakwTGH3Yy4xICx3gwURHQjprderKE7+6+1nLxHV3v148J0H3lk2BKIj+gK8w4MFkaw
Un/0bO+pR9Ta22dJeByCYJt5VNHzy7ukCcz/FrLpWgA99kix0OTMiH7I+9A55GVG/54iJpY3pLWh
phMIKgyVh3W5Um24j7ruvYrFeEdhytUd2ZnJ2T0HQum9mts/Zdd/mngE7jjjcM06VmwZnokslfcN
erwrXNQbIIBpifVOJ9m+CNXNO+T8YGM7uu2crTLw9luShx5/V7QpAloCdEIWMCmdp76nwocc5rDq
i/61cwp6HliWNaoPL3Q0iOdACrFrJ8yLbKfxwsjBvnN42hLgIxQ5NeKa0il+h6qXA1vQxUaR2mQb
btNa4fbLHk/TNkAqw9hPrVcWHgSSXLuIedsNhrOXKnAheRS30C8TmNzboOzHD2WQsrQfd8RThlPg
1VvSJzdicrkcWgeR1rLo9kKnxXSxstiTcITOGAcQQ1fl4M04i5L9JBsyOu2IcY2Tmaft987ndOGI
fi/wOpQz5elTwJtJREDUvfwlMYvHwbe7WPHAV5hiWQAUE1FhCR/cbnW3HYKYRzgdlmpJ9KHB86mj
ICLgqJ/yrHJWLGFa3uLVhk7RaMXeHDc0XWOt85CgsW5NwfwQxsmxQpVau7e64qqPVzNod1Ab9rO0
prubIWllOQ4VYTctqenjuy5NGLNK+x2kLIfvCc8wZbUVILQZgDrzyCUNmJoMbWywwKM8PhAHIz47
MiyMZiYvjQmVfQt5k7H+HJj2j8pCzquHjJYHgeRryIT7OXk0iyM57ofUPnbZrX3ZjuJNQ4TkPU0p
MZ9a+cY9c3AcdzPUldjAVSy+C/uGqEPbOvhekWyCGaNolos/HJfb65L1T8rha/PKMdwC5TvTqkHJ
MA2cYRhCdX1mIKV/PTFqtbg5HAD82Wn20xL5frJq0mTT0Fx01R/pdSBQeeMud+o/xp5qbVO3iORc
wcmhoXtH4enRyurvYDF6a7L4IBbzWSMmnunuk/SXGbFz4ykjkxV4OzMEhCGrlgOs6AKynKIlIdjZ
y6cio7dC7Ev2eeqysNE2hNKFgQ2jVrJfosZ5jfvgL6Epte99ba8WJw+ZIJt8XUh74hKxUv1sE6WF
UkuU96Ef5C8f2Xwkq145nx4BcSRB9IMIDN5j7kTToQiWPQPYkZTvMym3O6yb1pYO8v65zuEahGRf
vwza31q2PgWIZbysB8iVZCjTdqs6ZNu+UsvBn53lRh4X37q4IdkRYBTO2/Y0D86Pity/NKRQY9Sl
Z1DBmyTpP/28TR7brsJo2apwX8due6j8H3fkrZHhtY6i+Z3Spmi99LV38Nv2rb6dTYIGfgS7r1ud
gB52lSf+ZKo+xOm0XBgSiZTJLTRrs05nvI5JGZwbVPet8uN621e4HbCEszbL7zE18bip3e9Msqdp
tDpMXi6PdmR5jxYJ4qx6HGI3u1hdTbyR1elTAXoMfB3Xvz9fiUK/GL7uC8gb/uk+I/s3EvPKC82X
k3TOY2VgXPTl/LYU6o+MiqtK3XsHnwfXujM94g+AYBFQXlx0lGcBemboIEkM7Dpt0tVYiuk8O/54
cpliHhe44iALhmULai87+ynx5SJktu/Ctt/IqLbZIDq7fuxpHyJK5jQXCkhB/mfdFsYHkxrv89TQ
AufJjN3CjLGT/Wt7GbHAfbi0sq5v7LsXzo3QVAFBwbH1zU8emuQlYbV49dEOv1wokVCDo/FedLbA
oucE1Z9UJuIuS1zcVQ0u7S1OJGRLXvcfrBX7fZEI92/uD/JcuRN1vwXjCzCUp64CEbjk5a4Fu7lL
ac0xLqiKzlrRnqBWePL9FXjst4wGmX05oKzWQ/cLlQpWOMkxWhd5191UprqAWTfEBldVBePATaP9
nLkLluIaeGRH7Lnpip0GRHCIjBjuSthVgH2LNXeduR/stNt5Y9Bt0n7aJAVPzyYBTR/m6i/wEFoe
afwSgLNQHc3K6ovXJXfAubkuTUZGjfZlGZx7LGTHuRzVvrNqDOdpipMrwaVLw15RxsM2DXu6XGWm
Lh08OliTu2gU69glU4ur9VdDQwRGJyvoH+KkjE9eMG670fXeIQc8+15cHykhcTn3jRhp6/lPDYEm
pl8TQm8in/2emGHv8rJGJ8XIv43ptoCHX+LfKp44GBwLCuvEvG7LY2BVl7yhXt4PxG8a1P2tn0F+
hgDgZsM9R9RlvVTyW9bxbqLcLtQUaJQGIYAyRkDC4SaNnXnLzjTFEJVQUNkSMuUISny9ke66KRX9
ahBTsn6BfE1R8lrZzXQLYUY7Ai5rqlYf6FnaVXyb0J0RUNiSHkzkNet2qY9NQBzaZ4oZF386EUzw
19Kyk3efECfFIxP9fyGIURg22G4Hrd3HaY5ctpBpdHI1GxIG5/hSGE6aZev2ECfmJ7CP45dqCjDV
ADI2Uxc7z3FD/FiTyJvWQUoDzG4UrdymN7ERc1fyHMcdGZAEKxd7dGe4m3rRveDl0Xf2LFkMuumY
74jlZ1eR9AHtERmNdrpr9xRgNUf44FiL2iXBl014gGToaP6qDJ+u9AQWsvJ3ZfV+skEz5t51whH3
kB6eO7lEoLYDefRtzZDiVjtYme0W8351nufy3fWHR931MxbK2bnUQBmf+7C7w17O0Ms9zHKIFR8d
dPTRWeEYn3089YNJsWuy8DqWU9vtrbkd1sDn6ADCfLhKRyd/w/zMNd5SI2MCe/jysOFl266KSC64
n+ktftFXfN8MAZxcnUy8B1TistMNbijVimQ1ju5PupD3ceKtGpY/DKHmRNgi5UCeYxMfDIEaZbU7
g+N23XtWeqJnOoZIWuEIXurobe5n+OMMalUVtIeRSWxDVSAPSGN9Th1vmroTeHb1WYuy2RuJMDNL
FPc5aS+COk0qlIOTHaLoNBNkmUSCCOCQau1mPPL4RRivJJSsHJfdxaRfQ+DyMkoHqihM1BztoqeH
hbD3yinFq83CesN1fQss+xMmdX8+2k58gZmJgdSdxNrqxK3WIeA8r4mwOInCBD57zV3rtB+EqGkF
zQrgvcjzq5DVwn6ZuzsQvytRQK5pPLyChurDNrBZk+X1n6my611jKr2lsipbFWF5shQdrbkxtMf4
+aUbrb9p0jwllvrGxbGzy/QlBJP1JiEUYMKw4OwFZG7pGhBP9pQ+VrYfv0UAP/gNVONNBavZgwoY
f1NmfbWQQvdRRIYhZI/T1qG7bW1c4EV0dutgh4kVx2JCGH/2ynNdofHHecGsk6bPziAeIK9dcizJ
W6OcK3Nqtuoc3z7jH3rrFTolu34uSqi0BXvB1MvxtkaPYRh8UE9xLWj/481/b6jtmkgfQ77fdMI7
qIAbWbCACSOx9pbyEAbjS1LhrFxhAqSlVNjXsIei448oYEHDTnrgRcEtnnGeZWuOOz69i7Et/E68
CelQd1OxA8aS/mJNQipXZawAHEBKylXMZLpmsggofquWq0PW5HdSFdkFczPYiCI79SOmqiwh8Is+
+t21vHe0qU+YQOBfdBnuS9fNdkn5VU8N1ZWls0nVzAls2GEV8rfSVG+mGA4IMs03WGh+PDbc69Yi
/ljRkdhoq3nJKUFbg0kOb8Mn1aAxFoZZuJRR+Pjje+yS+zqcXroajZJS7uGdj9jSfe19oPHy02GA
3dQk8HFcY4hMwjjYCRll39TDXRtECPLNvMDCwdrdvhHC1hyAlEBQ0MvwMnYIVbbkOFCacCCfMgF2
GpA2u5zvKIPa6vL7RqGar7ArEQYzNexdJ96XjfxCicFlWs3hxvU1mBeONmsfEi0ZwnL4pPOQ09DU
vvjSOwaquRYhK1W63g4UIPRPFJ5wopq993qeHq0ErWbIoY9no5vs5UQHvRm9+mrqXFzz8fb4bPK9
N1IZ1KUXw/XLVs26GqwxZ+yr2VO46BM8+xiWBsb9pcF4klBLMrdyjUdgNWMLRvOqydM7w0nS8uVz
W79aaRaCOPYVIlWFzucitnomvgtsDPEsqSRarjx0VveHbus1SJm905pwtyS8P0V8GitsWV2df6If
vzbu9MMjnp6UOOnv22bYRGTYR1IZd2w/6AJ1uumpEazX8pQUWzaGPW+vDkJbjo5CrfQNjFEafbDQ
gm8rZk6Y8/gIKPc8KMgEUzrWnCRG6NC0FB7H8VSX+QlPOJQMwGIrEwO7c0JM5CT+x1WaIDaVyV0W
0YAa+sUarM6yGZz+0+obKnz86chIa61xo3snPuFwn3B69hVqtRTJ7ShEaIQPmHJSaa/YX4GojI3F
hN6Pr1bSUWPTLicarIlyRnV6z6CIx7wtX7MRGTHzxcCadQpflOSysUrrriw1ILUFWssQfy5jlT4K
198nvX/fx96wtvrlPJfidxaynZ/nn5gpd8qpFmnq5NSzoVllmKvWFF34P3StPCnpnDWSZmx32drX
UFfqlIYG9eOZEEO2xffKeV1tXGVftSce2mW0d7SjAq8PHBzTJbPYgFPHViSgPbuvHsJbzxM+8uar
jthiiPmqyVgFwUgtZ+Ewsc+a4s+Odfcmt+HGjYm9n1PRAyTk8eSVDavXXt7JsPP2PuvwYz5aPCFU
i4k6EYc0teFKtMsDHjQLxdXNd+1or3X4S4dtd9f0Y7IuWgDJ07SrKPpicV/I5yCyusc0s0g40n+9
revMPNDCd7Y9HN4RkygGupvqJegCqs1zJcL7hFFzIiDEIF4bdjDVwZRtu+8SdWpCMmkhVS1hyZMJ
+2EYPGROQIRE2UAYw55+ubYgo5G6j1Yv63Ns4gVnAgpI34RbGFErYSmwIDgtTp7DIMZWI9jRCUtN
MY2snmsuKraOnFFRWfz5u3GLb1eCjcO2/sT7krgRTbtEqDd5FVI3N2jsT28RFYo/6GolxwZ8Rxz+
8m+SwL8SxiDM6I53lFlg48ME2qUGJoYy34+V9WT5abd3i/6oS2Df3TJUe3Itx6l4KMLw4Jr2Du9S
AA2CilptOxjFoS/RitjsO9oIN9rJqSermgee4inbNjs7CH9I7nzEv4PTUKqzj2c65Fv50eCnORlE
HC7DyX3tOMFj9Ich0wbLmvTEroj6Gw5U93ccL/4GlftMsoQkpJ0+D0FE1cizg3m8TCGFpZnW18zR
YF/yNN/KudskAM7XENEVpbXNHtQMI5Upkt+1noPt3A3Tto+50IQj9MGJc55y4yTfzFRV6GKj1z/b
szEv7EnvusI8UJcWfnO8vPY4bi5Gj3l97/caa2LoZ8XvXPjHltFpum0z5za9a9Iguc5dG8AmyRR6
kE+ciVZY+lnzWdKFw6qgh91/HdL+MVT2XyictB4WdY3YPxzYFJD4671nLD1n5MmFx6fZ4zThgdqG
/m96ZO5D3JS2cxc1Njv6CEAfOQZeoQ0LINyxFHEn058um5dtMi0ftBvNey1ramhqngUGDTcf0MKy
/gpBWe26un6Mq/bg4lpKRpe8mqZMt+zcQ1y+5gW23MW68ky01qoHrqPS9KUR3DsYO8FiOsMA1kZ/
sfcnOprQtu4HHgfWodgNptzYWhAJFfUTx7412KOJFW/KNsEqHsvCxyhhDc+YIIEEGdCZ4KSmoT1Y
nROv7Xh4mDkDcfQV67Yq8fUUCVsPiOQRY9sprf46WuI91ljgbhZolid2dz+r0tpbVm3dz5pyzyW/
9MTZDt7IMsGz2hRE5oBJp4AIeyyl5W6CZLmnikPu28m78fco/wLtTjSPIWpV85Sjt/aetOe7bSPc
OYC/6GiKXkzL/pGqSeB1RT4/5SqgWpXADWZKecMTTWvpePGb7fbpFuMXlZTusGvDx85IYmriSbPx
XfHKwdmFvEd2CUb+bEKKPpz6UibxfReJh9Kga2cU5iwciLqBdKsy8JDcmFSIfeuidjVBPPqNyLgo
EutIVEu2oCRYNHizOoEbZotgM+n4lKUzN3sIlc+z803pORdO9yuZgDiHntPxvDHY3wH53bkN9TtK
IFlMTChVw04kiHcJ9nWPINiSHV3hEyEKDaiNYTTZHqIARp2cAOMO36t3iOXkHJuEQYf10622iaEe
LGRdlY8a/9om6gvxygL2nFIkjulprcLikVfmQVHMxkVST3e0Sc4lckkIHDAntfeczpa95yzCx/Wa
bd3Y3S/hG/Hsp/UHlrLxES5XTrcs/XrbEqREuqaZycc6MwDjHrqoIKzkJKsCOvOTVeQPGYZqDg1C
b+gBEY8J4LZPGXB+V11inyOrfkOx7TaMqBbNMmF+dvOMIpVgJLKyED31JliKQfJbWN69w3AyNh/8
Ztf4YFej32TbYhxqfgQ2tLl5BQ65H0WxtcMZRQZ7DZPm/2HvvJbjRrJ1/Sod+7rRAWQiYU7E7Ivy
RW8lUTcIiaTgvcfTnw/SGLFUm7XVlydOzETH9FBiFlCZK5f5zcVUziOB9kyzsA1yQYZ6NTxKRqTX
hZfcjfVQ3JUt0ssuAF3R4JIe04RIQO53oLz16AmPA8Cb3U0yDdcuXoIoHjUD6NTef27ll9YqGSuH
cecvJP7SRvOMDO9AOtUpe1OO061T0B2IInkGqXfauUYd4nrUXTp4GxXhWRjDQJf1pYrQp2zTdTra
SEvQ4boLc/EC5wrdR+jDq+8fOR5f3AknCrNeJRX16ZRXRKS2v8GhIiCUd0sM4SExB89Fn3/00dQf
u62B3AccPg9bXfGEqihq6W6/n8YcGKBt9O4m4TUwfgBbh1T0wnQ7BhTYIuAXpWHokZfbTBLGfBkz
nU3cpxmfVZUFmE/zKhmGz6lp0scGSVMV8VkIL66f8ruo95wz/Eyhl07yTEEhXPSjJ88ryZAjL69x
V8B0e261poVDt9JVN2aJ9FHXRuk605W2sgVqdq5eElqxtl+kodN+gLuJqioAU/7dyz70oDuXntIA
dhv2eaiay6HNdo6VPGPbels00YS8YKadZ8phNhU7VPZ1xWLdMC57KzwDHtjSkZmJkIiiwV2keFWY
1GiRv2PA0KydKqfgLnNs+4xUrHW9dgzoEiHNOi2ZXrI4wAoIuOFGAlJ4mHo8DhdWlbv7uszxfXKH
3tmHeH9/NMUAkmK0Oh/fJKFddt+nEQmyDchH2liVL1onSp8iA7zK0M64zSC3riogyNo2NEo2EuJN
ZhLat0C9M3xUaClucMe6LGB9sGtz0VxlqsFCuLW0G7cT9VMS2eoa41f3xesiMKMTSLELmg36xpsc
RhYjds3ocMUIc41lkO4ZPqK+ZwfyvA49wNzZ4JkPdafyrdENNrNfO17bSF4vU5VMDEkQhBl1Fb/g
mQ2pwoMyuCgxL9vmkYRonrhBv23Drr9qJepeOttug8sNPmxFJj/5Yp7b6ghs2Moks7Er9TwM4cUg
je6Zpm2MhHGwQf/wNtWLXTkYV5jaRBe8reKiwcL5s447483UNe2mMWS+holBWpP4lExauvQ64S9D
HHO249jA4i9HdSeBy79gIKOvDbzpF6gdjiR79daxUrr9FLcX2BbhLAt9jykAY1Rvg7VYCSq+M/Gx
yve2fqm7w+VoeswzbCP6HKFTyPT7Rg3pfaahqJoKsRhws9oOBUm/a6LYLNSsA0bLEb8Y4lXTJfq3
zO/96ywqechu8C7cqouvRt1Z29hL0SQdQNtsvAT5skx/rAvH71f1oOFeja7pEtBWvey1rkYPt0SC
VAZMHUqoHnjjUIkk6XAeGeO5LtBjYzLk3sDiWYH8XzlSC9Zhjhuojc4B9KSofDFFmSyp/cHHCIAG
XASr70zaUFDOdrArqONqBOHjSN46cGKXYTUBb2yQbw39ju4c9AiGhtaedr2zBuoAnQXFGOMhAGK5
QJGAD008ZhogwjpiGueEr0GJ0t9YGwZcyCKny51V6JtHP9JqtaqTwHzq1NCBCimYHSjzuQPNbqcq
3TlzqwWvLf/MgjmwYrhGPaw7GNk1DMLsip5u2gT9GdA0bd/Fo/OxrLp2jTgRY2p71M7i2E5vdYmV
79JEVf6qGjjhTAOyuWc84oVDxuxP1ogoMTXOom0qJDCsVmTPsFLTdauV3bnd19OmEGGyxV7HPDeK
LoQGPOofp0m9cC19tqW7L2HCXNB94JovpWZ9GUPfOa+SLONCG7NLmnsW880kvEALQ1224I3vITt5
fL2uRqfBhFLTi9Jb0ZztLjo0d1+iEalJA0qppB6w8ODOcDWcWqJNpiFhX0gbsRUP9+ioCeJ7ZbXt
J7jVKliZRTvi9YUYrUAxf/K6lV8gQTkIq9+FbRXuaFdFK9Qb7zKo9LeGZRrnJQd/Pxhjvm8Iy+cZ
+NgLNzQBGynlxRtZp8NlrGfaS4BD+RrKuf9VR1N7F4qiZ6anD5LrF22Yxdh7w10WiHLVRxPKEAmw
4uvAzMQm1WJGE7GDLmxTc43NNIhEJNcGmr2iKS4FyfOa4tr+0Bn+nAWiXdnHNGhSyytuq6IEwWKB
dzHt0rgfDUQ0VJM2jKiobxaIwhTXaHOGuzYZJ3Bh8IQQYvC/4OJLzwJN22ULsWuvIjP5CP6uXJpN
5fKZ1UuthdVSFWVxqRtGhSORDB7NpO1tqD4aUjhtcA0wS59zvxGqjkJUcJ/5Tf/VbrPiwQBmeZnD
+Vr6+SWgNb5vQ9eWHrDlG1RAuic/r/JvetHgoYceZbqT6MZiHMfeWWh60H0KaydDBlVz46VhBLSU
M9Qw1NheeQm2rTRxh3VUAZhTqRXdCRPNdJmkgESGLrrtMJpgKIBSxw5vYup9v4+9W9ETimqdo40f
uXHB+apXk6ND85joeY2uZe5l28hiiWgJ31g9ODyB6z/hljxeZq4NLIweCZK5VbjXkXKCgiWr5TRk
7UYosz13+kojIQyCVdB5PDeklFWp2cNtEXrdB60M01t+U4wicGh9VVZf6cyJQhTWkyo1HkEJRHQd
UYu/DhzrJrDrjyasr2UA2hYZmNl2MHfcXdAazp1Ot6za4pARXyMo012m8Co/N2nLyBdrtCe3i2JG
hdK9smJwFDYKBStoBdVtZUHskHGVXhU5zk3QZf0lrCH6f3aTX6TUFcC04W+FUe6BlIuDGwxSFRCk
IthhtQCrL2xTHMC0Ydv7aYQSWMYEYcrtKyOpw/NENe66L5FVRt5+OXA9LNt2DC5qw2FfDZ1aRoMT
nxkJM7aFG5v+dRkW/WdYo3QFxxIWalU37tfOG7z71BfVY4/38QrWovvsh0p9w9+vux3k6F3XaoDN
x+QrQaYgR7ma3e7u6P3PyRDKT7cVHzlcOVmRvKRTF37QGNCtA7hiGOZW8ZUW1B/QkXWX8FLsL1E7
5Mu5oFl7FfbrK8/IhwtpIMYMI4wOqUqKaxgJeGmnFf+fXlibXiPWo3UmHnB2m3kEVYgSQot2Aa6B
YOsREeoL5xLJDXOXC9mvfNk13yAimZtRh4rf5PToCIF8BDvwC1S+w/C67TBgBTaPVZlIaJAaAPew
otKvKV5RDscSOq8WQDPtO98getWYVm+ixsWgMRtJ5aBR5/suyLPirLMa4rVZS4PyP29eGqeDFWEJ
IlphMvPs6ILvJ81CuNkHnjf4WrVkkoCXc6bUmZUUDRIplb8f3am9MGff9UXZqo5hXWOutb7QP3mF
O66ZmjF6q29l5dPIp4RFKNlf4QJ9Wzr3xij9axVH08NoqfqiDvoEBosyZxxelt6ikwRus8uM84hJ
w7opQOOZGr350Ei0DUQK5LO7PkAuTcqV65HYdboDD9RDET9OqqJZoGPrn6eK1jzjZG0FGA4KYJv3
H0M0JBZF72Kn7PcgnkI9e5GR5dyOeMw/DwVI8KWNAco0mTRScNF7iVQvaNilzrglza02WpZ9G/sW
klcdZU1HOuXmz6KztBXEY7kyLQlGRXXJpzoss5tRteVXin+QMsAJYcPt9fA5760lrEku/yGOvhlN
jrS3hrXBWFoo2SJbUt7aQAPnPdVjwpx01lUEMTv0e/qxsrh3fRxyFkyH9UdInDVfTaO5D0z1wNbi
Troee0A0luUp/K1tL3xNpcC2JYGjfB+C2FzGCJi/FBJQgmFH+ld6v8Edox8aw1OO9kqTax/DlmCb
oPENuCTpQJrW5JroaFzB4WQcIMbqVe+FePSRtNv4ZeKgOdiSVCAAdq5AF+z0umaCllcgeXSGOjBC
CCGMwUMaKlEe32o84Rm4DIFMidbcwIuc7jDctDYt7okz1KsjDlQpEhqaj3iHI1t0qWFHGqhTrHsQ
azCRg4aN2w0m14pWUQNFt8Mg0cbVy7sxnK3WA5RS7oHEidUUlljpmmDFz3sftlCf2MWNR/m7qJrE
qJGua+mKskOCBa3A9h5tMzNd5H2tbh2NwVmN+OSjJhrr0QybeNshTbSEsAcnahyKBKHHbNiBZK/P
EKfOnuGqQjsfm5SasW63mZhiroXSfayQ5X3RPLJgKOdbLQ+MdcIvXPnwpWfbDOD9Wm34C0ujLUSV
ENzpsUK3L6UhE9ghLws3FCCKjvoEdsnHsMDL74xkQj/Kj+aEc4DxpDmDe+s7sXabV2G47m3geX6S
J3d6U352aqC240RaZ/tasubw4+/ioYCETHt4EaGYe5+b82iz0udBPvoywLTAwFNLRWojkz765NfW
mdHn1SV1SnShMC586gp8r7u4CV8BeA0miDC/2Y+DPd5HlaGBJG4MweSdDijKgGCeAApoF9BBExrl
s+dmGDb5Vd4BZlkod0oBGyDL1S1q2mFkzLV4MhsreA68iDcQ2v5XzN1p1zWUUfCvvI3jADIyOWrV
mSloadLq7f1PsgQRpTInvXRyp9qHXonK/mjLYKcSX9Y7V6MbP1DuLfo0pUKyUFgqc1SzIAzhRF6M
uoltoaMDaYMrnEMjecR5s/is0ce7s92gOrdqwMDIGYygWYWBBldG2jUMpfNgFLSZtNBgXMBPIQq4
boLgeVIzOodX+OjQuH5ImOMMDGgMuztrUa8X9M8auaohiq2j0QSwV/p+hmVoQ18TwAJDlqg3ksfW
95/wgUKEZHLV8AQslrZOHlF+wya1ubxF6mDjORq71I6rYJlbgbpgs7sfVD20N0NaGDw8teZCy1Pq
EKcx6FpbkQMi2WuddSMqDJw6q370eHTcVJkhmmXS4LHtx6C7WoDGEozmKish4dbwVe5lGOOD6wDS
HdpqoFlgh9uyT+8d0VwLpXnnbR9KbJO86RwLsfRjMSkPd9+cf9g0ClEFxyTHp+ykWI2BsWXFlzYq
EW+GbDfP8DHDqHRVrw18e1GeA50V0/d5SBRs9VYpxDIt5BoGzVPXRqOFeyzMu/Mx5FdjwiM27QQa
O6htBPOg+dKYBMSKrj4mzA8+ifR5YWjaIq2leDRdeOxwKtIb3ym9i7Zw83tEINOXHGdhsUj1Lrw0
lcGotwZBtDadzJpHUCaYJyj4nyUQpWs0u0cgHtwYlq7ULfoa6GElof45qvvuwjRTLsGx1a8dX2H+
UWnptcRm7KbEPu2jjDC9rQHXXKCEEF735BZnjO/pOosq0RaSio27g6m67+jhmgaBs85iZV+7Pabz
0Sj8h5LE6mNR0MEepeVddH6BtXBpOS8o+kRPJpjjV5x8YBODwMF0XGYUUGa6cRM4R+hvpNaVHGv7
MwYJI+TPOIYcM85mvpiABTsnsoPH0E8njU4tfWGtB6GLeheKV0LJPR1h7wnuPcYB0hm2RRWFn2Ba
pqsst6evfilzQA1mcx5pvb1DJQJIhzn5I63lDq8cjUaijhsz9lBa9JwCV31Ac6u96AqjOhthCZ6F
GUKWoeQ21AYNjg0alyt4HChENlmxpPxrXvtgiM57s42e+w7lKtiVgIBMhZgRCUtITK9n1vEkIwru
Fkze17SSij8hDHgBLh3DgjvtC3q64UsVxnckgMOunkXDU0YSz4DS6/O4RWXUC22rBtrHOeWWdfRy
0SC58gWadLcNXAKZWzv5hhZdc+bQTloSTplQexAKamgvy6wB1hhbg9z3sFQ+k8oHry6oxkcB+jXY
ainqoMjFc0G5JZOGmZPkAuhL/Qc/6pnfN4bm7qQ9mKvRZkVpmw6DwX7YUqTnl4OAbDNUU0/R2loQ
ayzMFVSq9toYo/o4ZlOzphCx740yYoYH1cxHHeAL/sXmB7jCDVJrBn4JVhg8GGFO+T/UijZlTHMG
rUAQZ4Xf8UJbc7iZod4c+G6MgTt0WFWFCgJ3xu7d9sPYUz/ghuYliMEyw7wOAT9+0xxsTUIcwBOm
jT1EI6yU2NvGMDUj2ppd8BKqzNzJvHM2Aig08xg32xlY0i8VR4hk27WGs5IDShbUpvG+mmssGivj
marK7tlzhffoB6jx06VlYjfYTvlSmZO9UQEINTEbBSl9NO6m2b49EHM/uBqq6z/zjvnqWE7utpFp
dN3bneyXcFmQsKeb+mCjP4c2D/Z+9M5fRGDIdGkTyOivINcnPS/ALgLv7WA9aV26E5GO1pUAlgL+
r/TKMy4gcSudgJ8pIzQfLQQ1PpG/OIhwoeX3JzNrt8r1wN+1nlvt0gIXiWgCfQOumUCZ5pjZMdIH
amL07RrGLkCt1pvWLdTeJV0VbYtGY72vgWmvilrk9Lam14rx/pXlZsA1+7RnnNNmFtmgY0jGqmaa
PLTMQZN1zDQClmDGhDhtzILBL2MfgcNwJHAKQ/hjjDXzournOjqO+7ME74Vd1MiQUttn+OLYQ/hx
spFTg6yPs3hIWnRLJnGJWmv7FTe2YZOiPboeNS14CBtAyevCZtI+yJn2Lcv2Ii0B2zuAyFa42DCC
afzwPh20T1ZCJtlUiTizXT04y8OqfhymYICxkZqIgWJXnFVmvrL1ZthE0Rjc/imbjprctMNdPRnx
UpaauymU7WykRccqxC0ojoxH7iem8c1Mc2i8EBBXpSaqDa1snn3fC1eJEcOWkEU6jUh+scNsW1Sf
iQ7ZmtJl2uTFKFdI1Ypi8aepQgeionShxbTFhrvLuJVMLC/wl3IuA83rPoL6Lx59gDKrP0PAN0Ou
99Y2IvvZRsgA0/WhMP6zqQPLCWQS7DBdbW8ibKMeNGuER29G/XbWPty2MIv+P3s5BH/x8o//Egrm
8P/MXr7/kuZv5MO+//kfxGXNsA0se9EPc9FVZ3fMzOF/ugvAQP7LwcfF5oJxTBwI/i0gphnyLxPx
MOValuEguiL/oyCmGeZfOq1d1MWA86r58v8d7rI5K4T9h7nMJ1LSloaubGaEJuhkLA5+1hWXloNW
ZjdICFtlqT2h5OFeQ4Rr4Pg2XrePk4423+RlX7IuhmZfpqXCiqBCe9D2puKF3hMWTo1Si1wEo77k
DoPn6xj8jeUYitjeZ51e9huaBzhbpLZL0tH3FBh1Ylmk2wGE3UyXVIZ+PJK/ReD67qNJ+1x16Igg
ndHnX3U5wZZiFIHoPA0+7c61GdgiQEAQROUDtNi61VXAyGEeb+HAqRC0poGGvgFiijehJDMpm74r
l73ohvaEcD1fxcELNKk0pGHyNUrlGLOw/k+69RVf7KzdbDwkOgi5WjAvhRjbrX7aUjc/vpA/sja9
yZEVqP/xXwfy73xNJA8Gm0V3dTaRnAnoP62SVEnTluDtHmaZznUW0EQYZA1vFTQGLodAKd9f78i+
4FEsHgzO2qyAd7BgK1AXk9QdD5ZekIhmefc0SEeTNOWs8VtsAKtmEhi529LXA75lsMkpiiYFtoND
bq4lyQawI8ztnxlrN6+enpP+KUacNmimHgaPT1f3Hp1XdpIozPGxtUfSeUZsY74OCxh3YBMRUWth
BLZLcq84X02TMVqLuO0ZKwSFnVnMYszoujZqt1yZssBUCLPeK40kzVhZZlGcC7gTd/HUD180K8oj
uttMkVVoVd/MNI7KZYSSMVaondemP8Lh8/B//Nf8f/OFWcqSQuEAQnN4folvvzD0MoyGft3w0PjZ
N2/Kz32NdzMJd6fFXvjj2/otacf/N5UjhI7k4Xuxl+PyB/Smpv4Ds/U/rl67sEY1Imv+Fbvnv//P
WGyJv5SpBOqLkLYtwh3fyT9jMT9ymLcYiHyBEjQIzf8OxoZNAEfRAcFGvkypOxxNaqfZc50f6a7i
h4qjaZuW/lvu1+LgjCuH1Q1bFyRdysB36CCSREU4IkPu6yvo5hEeHDDXQa3o0MPx57pB4yXBjSUP
zlTO1b+WKu9qtN68Fg6EPWb1okc/K6UxbDxT+gFhRADvQziOGUo1wOyuRMPQZAEorwSio1LtHBm2
z47fDV/RTIHVkgUl4BTUUkgNzfZE/DpQyMC1wrJm+3AlKWNn7Y354X8KYC6eGW6GrNrKRyDgyyxo
+W0wLJoRQjCVdrW5lexmxl6zTHmPrpaLWZacqPzKbo8KrGqW3/fJbx2Z6+I1u2+q19fm8ktxaPzO
SX8m+6pCoHb/fd29Vkhxvf7BH6z/2LTZy5cmzLPDvzOv/u+/VP/39x8TLlZfmi9v/mX9fX/etq/V
ePdag9b/lwjo/Cf/tz/85y5/GIvXf/wXX2nWzL/N52P9fABs473zs65Cnv9N9jL/hR8HBgEVQ1hk
BgJTdgtMOGnQj/Mirb8IauQG+AQ5iJiKn4yRnL8Yjll4y6Nv5ko5507/Oi7iL8khw5PCQXRHmb8l
ujLHz//kLXihOAbHlEMrDKRXpDg0ZQGHC7fJgVbhaGKDcAHcGtQytz+9jZNRnF/rWvN/WUeSIBEE
3u7aoI5Be/QKTkiclJ8a7OjwQc+7syBtAwTAmj49cU5I+t4+lovVE++GUpvkz1XzY/90TIYJ0pI9
gVkcyhoht8Eu9k3YN2cxhtwnlvrlDc5L2fPjEfOk4xwsRZ8Dh2kNEYS2jLPPdTZSwGtF8PD+Gzw4
+N9fIfEChSuDV0jiwvb6+YnIFvzAGEDlydgtbjLQzeFC9Fp1D0F6NhjM81fEmQBYmK2QmwG3tQ3N
9OxTLS17M0tNfX7/Ax15w+xdnf/wgk1hHmycGhFUVLP5PBF3BQ6zNhSAHM1SPMRE9CPI/I9JwNG1
FGkheTZ7SR2s5WcxFjWQPJjZufZ1UfbtQ4H0IXZGiWacSDgODJR+vGiXk8eRJEeELvD2RfdhNY6A
gq0FWAF5ZiC0+mBBYFhXuZZfqq7Lb+JJlWcBJe6yRzQIrpZuNMswEyUwtgjtQZ08iDw+6s6ZDI8b
E8vDEzZTR/YcI0o2m5C6SzPvoNpgmtFRTKeM+xA6XHuofixwXzl12RxbxeItcFmRg+Eu9vZN6PQp
7MCJrYVdWgw97AktJNui7/L+Tpo/7JsQxAZCe4qrDaE+Ur2D4DALd/Zp7GNkKjBkg9GNDgu5+3M+
RtUebQzNWQSgZddcduL+/aWPnSpqR9ISmwBN9THvvJ/ixAzZQa8nAM5aodWIIotlQ2zWUxszcs+4
VpE/S5B0AOxaegH0HiBZ7zLA34gBWn3+2qk6X73/mY68dXadbVg27540Rr79SL6TlfNkmliZKu82
LuKBBpKTPry/ytsk6fsud9DBNm2csPRZ9frtKlog+8x0I+K+oaU7Kkkm4npY0TsHcTZtTM7z8/sr
Hnsuh+ILXKPNleMerOiVCX73oY+6a1VFS94joAbqkdXvr+KapoMtncAI3T0Ik70IoeX4rglwwdLX
BR3YxZhrzuZvrOKyACeDyO8cnAyQQcIYKOGR9iq6G2MmgDho8l6/v8qRsIfsmiXBxBOknVk0/efN
iRmZkRQpNwuJhbk1gl7RddbyVa9p9u8/EFZx9iy5plNzHgY95LQLZGNThCLs0cMROPZWiBzmJ076
/FoOTrqrS1IXNpyrg1t7+0D6gJptozesUlOMpnpvAyOAg4LxcF6J+2AMw2UinZsucE8EzCOvEv06
1+YOQe1dHIYyR1VJqRWzNWgPf6hQdcocCjtZUdFOef9bmy+jw4cUCmKToxC6R8Xu7UPaaWw3A1f5
oovymXUNN0tmSyypIbNn4qys2/HEaz1ysijFKJ9sMh5uhYMAqtzcaZqkMZEVkgzBa5ApNUYdJ57r
2Cs0Cc9KUt6hBnJwfoWFIDrYLCBkWSd34P2DTdugTd23iC+9/wqP7ROlE5RMpBycWVbwzcb3zbTv
LLA7i0G38Cr0HbFP9bbfwno0LiKZaksBIuihQkh6oxemfmL5Y0+quPcQ1HHYqNbBk+Y45WRWA8fB
TdGpsDUzubTgCF4mBlOP95/02GZh3uUoC7tQkvmDZCPr9clwFUhgpAzRIs0AS3jVKq6mbzDSLrBQ
i08sOH/2t7vTxpSS24V2FHasFA9vXm2bESGdDiBg72GsHMWeOA9RLF6//1jHVnEovuf8ZK5Y5dtV
hnimokB2xIa0SFd23aArlHj2xfur/Po92fx2pYRFHMY89mAVVQdIifuFuajy0rqP9MB9BjXSvCTe
NG1PLDX/rsP3Ruwi78bxVAj7YE8IYPM8KhUMuSH4RC90inYl8RGSq9DoFDPfrh2WgdN38ILQgK3X
iv+ZwBTv9QZRsC78DDQPJWwLCybaB3VnaksUyZtv0ItQpxj60ka6wmgZ9EiZpk8IAfqYn2GGAjPI
rcLL0XZhl4pmhoaGkVa+oCGNfXaI7w1W5xxZiHe5UA8eTj7xIs4gIi4ykDOI3OGZ9tWzjOab5FK8
ViqLPiLDD62uKPjUfF6wtefKyMyHIFOk9A383Hrj84Gf8FyB4SHgD1y4tubziEi0nXm2w7yIbc28
pndrEGmxj8jYspWABLG3gGlz9v4XcGRHzc0h8jSdRFHQrX+zb5ECt0O0itDtrJW4TFtaLlB29u8v
cmRD0bsi6iiXWlUd3hJxgf+lTe8FDnY8nkegsnZO4Qb4/iT1qQ31634yJKWTy3RiPooH+ykqQx15
H1QSpiFNtjEI0HLhYRO6SjsE+E9cEEfS3B9ddTr6dNc4lG/fXpYIeI6IaC0yu7Cf+5aR5yJOCvem
Ggr6zeRmgKRsl8mmUUGtw7pQjC8yqMOtDyzutoRgeOJVf8+sDw4Ub1IwMuGKlAjiv/1IbSHNBjKz
WhSNQB2wsICCQIVWOy1yMxtjjcS5BA7Oa5EqgvnV1/5wVaPKJVFdnRp870OFOtYgM+qwxA6823Jw
9PFEuPw1PvN9m3PnBq8ZRavm7afMHZHX2UDG4pWp+FqXxrCKC1jRFP1AN+CuXflB1L7+/jYk+aca
YejBMOng27LBUelBPvJqciUv0qjFC1cPjd3UxNrV+0sdez6HhoJOXwqHHjHfxD/VP+DTI+orhvMq
oJDVkeJeuEChqzB/HVWEKyzKkO+veOyMYfNNt8mkAKGZ+XZF6dEzjfy5XdL25a4ulPiQ8H+idAmb
5sS+P7YW7SaXTc89rg5nShkwU5IwzD+4htq90WvWUvWyuID/3v6dpdjKrnRpzpFmvn0sh9sOT1pS
lqkx+p2d6uyOhMqtMU9le0cfir1oKv4BCOTg1usn3L7GjjrKHLHMzLlXwdgaDlAsitP4xGMdC7sM
XWlwzS7jPNjbx0Jd2FWZR0Dq7SK+HAdz2lAwW1/f3xNHVhFcrIItSHNHHhY66CPiagKwB5KhkV7H
VZxj5Fkjmvg3luE55nEvXk/uQcjBkSCqNWCksxcPmqaBkBdWOOi7319lHjZTGFLo6sZB/k8gowOm
S45UU4ODd9H99GGUnzi4c+A5CJ+C9o9pzk1lercHz6J60E9NosHCCCSXopl+g7B/gzjdBRay1okX
d2TLEYXkfPM63B72QUCKpnb0Bsli9IrkJyMHvQH8o99WAHBOFGrHtsLsKa/PMz/GwAcBaTDBHUc9
MhY2ziQX9TQ4GwcdlBPl7pG3Jw2qJZ2GE6iAw4aiAtebY7NFjyXRbbxPq3Y/gJW9LxsHDrTsxYlm
6fdIc/B10UGzGGbqtIqZA709R4ML1Je3RZ+pwJVhifSc+KgM7CdQio1up8KYXuCEGPfGOJMbO7/t
dj2fb/v+1jz22MAUaCUYNL2o9t9+iknicAgwCoZ9WEw7iNYFwn2a+NA0QQR9selPHIVj6xE5APxz
HJg8HewbhMYENCCe2q/0bF85wtq4iHc+NpM3AQdT2u37z3dknzIR0ZGP1+nNGNZBEK66gWb49z4x
A+qN07rGCqEya02r7dPfWInumaBVYiua0m/fJPLsuofrJKmyHohlrwwFu7vLzpO260+ciGMPJWyG
flzP3+Pw26WwQMQNw+RMl7p5g+yS/UFD5PnScoZTU5r56z/YpFxcCP0zWyLNPgz2KhBuhIietahE
F99wK9w7toZqMQKGcCtsHC7RrLd2fUd+9v7rPHLqaXHR44IeyQY9TLyrBuQ3wxWF6u3gPHIXIdSZ
BNOJ7XFkO5rzkGseXFOTOgcxk5aGC/KC2AJADrVmbfpkgztb+EbwWnv97wdo+hcESxoIAPgOexil
nCjMBDHTmnVIoFzpS9RsfFiwOlKDdFNObJNjr5BJyzxJnKfyh/Mh1JG0uaRDwrEqh7vEt5Mt8gun
TvSxVWwuL8Rgbbpph5cbyRbeChn7PpmCx9izWrzaTtYGRxcRoLMYpjkEy4MMJ/W8vC496tA8CcZL
q2gVGuiGsX5/zx07V3T96a7yNCDKDm4acFAl1nyOgkptO1sztMyzoTQjVB0i7W9sb3ohGFUSe+c7
5+0RDmBMkJuR0E8FaJ7YH9yLqNXUiXbx/IEPjy9ZPL0dpnH0WA+ibYW8BnktO2AI4Rz5FeZ5MEzy
TSenad+XOAXaWnFRQcdYjkjpnLhbjr1OsjfSA+4t4sfBM/qhMfqt3nGEU+jZcG1wfmldcZ250vvt
EgKInSPpXhHq7V+KFiS1/XCs1ayK4KBbooXdPRKYyXaQaBW8v0l+DYnf0XxYlTCfIv7OT/1TfdRj
54ShMfyrVOvKAP0k1OLbslRfoCvYDUrjNMudDBnvMd/89srULSTEBBA2qXHQqKvKabI0p5YwOZS3
jSmC7+NcOY/UoMj/BTloX7K9cDWNginO+2v/+l1+d2IFGkCwZOZ88NQuJtDIxdNsabBTX86F2Q7v
A3iGMAdOLPXrWXcB45m40ZDDWvzj7Qv2UGNSuUlLy9Za+ybOkFxDmfP37xeKC0ZOTEpBBAE1ersK
TdYCPSIeyBzxJlCj0rCcNk6BDo48i+A7A642xxUGtG9XAVM0EphJxwUOdzsLRSjYgKm+/u0vh61P
FGFsStl+OERB4TnF8Aq1Cy+FYT3Dq5H2gyFc1+a0f3+p+UJ8G1FcCV6LrroJV+mXttEYCGDZ9MkX
Iq3DB8QBnLsxaNovsD71W2J0sO4CYfz2RcaiDCVniBmXgDoIY3i4u4lfDTQ5fc//PIzQN7JO87++
/2hHvivSDCApFs0dg6T87XdljJoZ2rhzLUzKaKTyRsgrkEFWf2cVQjLlEzXf4SrIfMVahLst6luR
t+ZrA8KAb9+JVY4cVwLUXJrNk1VmM2+fpeb1BHEj4FT3CPnRtpyWmD9NS8OBMvH+Ax1p2wFGohC0
SWnIsN2DW7NnajaONMoWJTLYGI7leobybdxCvyGx3A/cAE9hD720NuCB9r1IXyhVUcwqB7PaJlqA
vm+l+rsIQ4wVqt7mb/eJ+XwAp7j/aNLjLP32XeDpM5oD+fJC9m26M3Nb55OEp6LWr5kkq3AeaPgw
LuVlvl0FAW4PGgVn0Ld966O07ewshuufL3EASZdckOGJr/jIdjUZZot5oEIVftgSHJ3G9YuSr7jw
Lf2yTyS2EAgRnBioHFuFZGhuKFC1ycOBCsa6TTuFloRElcpHPsan1kMq48QWmo/WQVQhECuXliqg
C6ZEb18eZItsVM08xcgLE1EEx9pbU1bc11WDIruNYvDHNI5hQKdZjmqHn7xMcYBaXN9F9SVqP+mJ
KHfk+NBpmJFi9J5o8R5smbFycJvlJlwgfmbemSl0ydwqm3uzmcSJS/3IUlw+9O7mcOCSRr99dDOx
fb0SYDtwhw6u06hOLqwxqTfInFQnDsKxpWhDAUUBJUhJdbCUzO3sxwiuzJ3yK/689XbEovL/cndm
y3Hj2rb9Ip5gC5KvmUm1ltzJcvPCkF0u9n0H8uvvYO196liw5Qzj8Ubsh4pdUUgIxEKzMNeYJ9zN
qKT5/Sf9RTh4+zmdZCCHMtIcz/+saTHgGA48KppW3F91m8zvwaKFJyxsjYthzc490P5invJmSqKV
NW+/FipfLHS5gQRW5ZKVj3fzt4wSezDhZ9Y6dQQZM48LN3a8JC/Isyp/1TLCcfR7fmUFqHPVjSnG
7UGSPeSl8acaQse0zF2dQLqfT2WrUxAfjYqq/pIHb17toF1g7yYx+DnzmSx13PafIRVscsyyeHH2
lcWbiokNu2p+BkesAyWIl1RPUsRdnjbpHKfej7bQPsqipcIgty5CN/6AISju4P2pooLt93Pm59Gl
L2zxZOU94krNoNjlClYDfCtygrKBAOFC3JvH4BK7n/H0+5/6+c8mGcTEtPmWJIUC9UMKzJuqDEVG
ULX5TSjS4XYAJ37mD/rVr/DWwEPrPy/s7r7s/XBVcPANrjJC/9ANQn6xvHX42Ln1pz/+U5iSwkVq
yhmTmfn8RwCgpe1EiTMVsD7c7MIeqOnI/vTYQqpul86HFrdvEk9C2d5Eu4y1XBiwwgm6SHCuvfXq
sDj3WVx13dh/BxGCw82KxZf33ed/jT3MFSZqBeQIxM7fGhSNX2BnlV820VBOstl++/fYhvJD0cbh
E0Wx3ZOTNZg2IdpDrZ8iX4Pjb0GWohLWX9+w4HndlQlP4qacscV6KKq1LY6ibv3+Mosr4zrZQFrj
NNGObyZr9vErG3gPuuYMXL+q63y3GZSz820tCwPjSbCSV/XcOHigbitmbDAFy4HkmGkDUq96fzr1
9tK9Sr2law+dSMfPTh9zzqtKOSVX7TK3/ZE9JLgq+8F4GibKug8zTq/uUdoi8yhIhm0ARQoD3gQf
H8MERcKhNHktw6nAZM1fH2fAvxM4lgbcEIE7XFAZntsgUPoNHL65btinuGUXH2RTVR+bcUrfB2sG
ECMUwE2rvnMeTJACT+1iY/HhYzwLg7S0qupScnSJo8CT4x0HguLLEoy4WiSpdK2LPpTQ9zuMROor
7H2a/Dov0tI+9pzskss4oNzngpry0DgUrg2W27AoNDqNUtTBqc29dL60kVslH9JuN1/uRVthkxHO
5W0lecinQDzbiZYgBaDaGUbfHoXolqfWbK1HZ126+VikQB8P2ACFD64nxXCdDs32LXUEkju8xHBF
Znnr33op1FB37vEphpNafeLYAhFqyXtYBqB24CSNResDSs/6xTwkQdndAT91H+2mxmJKeqJ4NPln
5vk4iyu8KO0erXjQTRdgpuf+NIcYPFMbMg7lCf9iSMjNhgybGrplGeDVtJ1xyDpbfI3z2n6c46xv
rpIJT6PD7Ddy5YzsdX/VME7iO5RVOD9VjuE8JGZhgnWu8vijDzM3hvzUpu/8eQregGV2rvN1Cq+z
1O1vzHXG+QLZ3GFBi/1lNWLxSAp/AE4v/ALQiDMu/Q7rynkCyroFE6t8NpoDsrRKXg48Lf9lSr/I
Tm21SCZ7EGRYE1PM/5W9rfhUmDEE8nzqyukYIPkAPAIC8V3vgVQBLcGJ8zCAqa5uyJ4lcOXwrMzh
zYDfO6zJ7D/OQ5Nbh43//ts8y7K63OJAvqrDoB8O3RjmV6XZYgvA1Mv53HlvhXhVdPIvEBr+12VE
2RPl0oxBUWKs8FGSbKhP8SKaN7g5usEJK8regQ8LqaI+lDUGroc1b6c04rlie9UHWSVfo6MQT2mf
eeUJqzmvuxgLMeJ1PgoUDm5XB4LKGNxAXntD7zgPXmlt6VEEa0IwQNFIjrWbVw7grnDpD4Yo/Pot
Oonhc7o/UV1SOpFBSMQFJP5MdbBZQYpKF7yMjL74BMEGSEciO2871l22fiyHtYNIWxdNHkDkN7YL
8NGyeQUavFiuWpSHGBHxlvW5TzesGjt/LVkfxhp2aeG1wKAHOfefJlPOgKO8RlK8LZprqN6wKddh
wIK0BWq7nUYr8QXF53ieHEyX4zN6nRLQi0mxx3IK+iSDHF73IyKKbY7nVxTaV9ZVnk24ZcAZ7w/z
mPPxttL9guur+Z71f/jSjpQKnQKn867Q97W7fKltP7fzOoSQQkUXRvhkmwHXqr7oQdIu4+t8zcEd
S3OA3oB0lH/pUdjxmOLq/mZeBc5MK/7X0yHhibok7x2sIyzt3vsbStNF4vrlE4X3yZsCLL19yCqz
WS9jKNu0DvgtPKxcD8pjG6euPHVb0EDxDGUXR9SiO6/HqrOx7S63pYGWY9f2js/GOm9E7JuAWhnK
Fd7E2E72NXnRMsmPG2VTD2sfz28TayooOkn7wH3s3BnTtBwmzpfYcq0v/cRScDNZnnSehKi5Cl/P
eHstl20Qxncr8bscl7q3PxugrWvW/8z2jyg+Cy8aVq94Qz6Nudk5/YBbDfZCDLYVVPGhC8vhbean
+YDIopiCS3vgdoPLSxgW0WLlMIBwccdOAM6bA+PL7MCQy9q9N7K4fcg238RLEBEN1K90mr8j4dq6
o5k5y/tilag1Pk512aXX3di7H6rq1La9uJlMp/p7TXoc+eLU24BJzkCb6jCmXGN/aLKxew2G6Thx
n4eqCvaJ0rEYq9vj7FjFjUMJszx2tR1ceyOGXqfa7Mwvy8YqQGXdGnzFT32fTBjVfW/d2MZu1JPg
uQaS3RurjIuyN2vm9ckIm/RD6TUUqy6A6jAAJKDIhYNhgcu3tTkTGB6BiJAe+++2jFdzH+RFckKS
H984hgm9GCgDfXeTfA0jT4j2a7ZMOEQEaHFqSlQ77h4b3ubX2Rgs6YXTVQPJWQqbSc2Gm5UepLGT
koEhFKBwiuwtOPpli9jCMEgeg9W7msMufB+YILX4kALHYpP3J+8EyrG0Ipcl722LyUpzTLGUdI8c
Cij8T0J/mzHOs4zbQrazARUfisSVl6fhW7iV0j2aRdfdT6XsMV/xweO46RZHJjp4jOOaQbxhosMW
q2s2+G+gRtL46JLFn+9XUKbO3SCLJn69xRb1fodxiv2/3dIzcKWWbWC+tpDF5hFuFcSxLMVYXjKt
/fG1ObkZaweYUvvOFmluo4IHp/Quc/HuOGZCTOsF3pSu+DTYhVwjdzIwDYNog6YqGzYvvzNKGyBH
GC4eXkEFth/XXHma6Zoi87K9sFJYoRdxPuByZITl8tS34zK9XvPJedducQxsSVapG1w1pZytKKa+
fTdXREfyGbiu8/fvD8Q/XSMQEpGxMCkgIUWPYOr5EdIQZh37C6sf5spFlPvs4BPeAQhvoMD8/qf2
29GPeQtOq2gC9zsnUhgy1sqNegPcuo0bEtCycE1Sog4CSw/zPizfhHNPMGQX+damd1PutzeLFwff
fv/7P10wrF0vyK/zbG6TRFB+v8sNv95rpA9hEHdwguM2Wjye4n7/K78YUP4+xBeoIrj/qu+ITlEM
7I8rhSGg66LUrvCQdZPitS+W5M3vf+oXA7q/Vu23QCopeMpRvp1jIcRxMOL0ke3uIHhxEr3D4uGO
obzoRTzdZMlgY/yKWcEw4EH8+9//5Z+KCoSM6a4sVUUZCyYURVoN3AvxPgFt4DkfOgiGp6Dsu8vf
/9Svvh3yBnIkgqMLN4Tnf2pa1I29Bui8m5gXdeAU62XXjvIPcz7MUER8PBeR2N4lSMr9vp2qjZvU
gud137SRK40hcmFs7VTb8I//IJLzPGbwAoGU6qcrYj/ij9fXAdIOeFTRxqvAnRi84PufDtv+K9Q1
sLORXfqnVu+HOzVUEE4wZJzAMaOrtudAnhaZj2em/M95EWsvCUEMz/8ogd1Ld3+8umdZgPog4WeM
oVxec//2o9yr4MdvMcTKHqT1vYTWxkljlveisoyogalvwIXNl+tgmGcSzUnG82pYn3kM2UPg+ZrD
Sz6MEt6NUWWQSH7es2rtBrfhAA2aS5hPyewZFyYb8AWoofYUUKM2HsSUnhOC/Dxb+VXkQbtUiEyt
q9z/sY2fGrbUPTCtGvRlwyFeps6Z8Pvlr1Bzx5Mcb/1CfciSAChGAt2FglQFF0O1YKIhzz1Y/Jxi
oDaVQjBqqKk64s95PoBsaKAAAIMd0O+Hh3S0pk91M+AUNxT+W4h78j9/1B/Vw///iZCw9keHlxES
b56K3TDhWdH8P//Jf4rgff9/0BmTtNrT0SyAux7mP0XwwvwfdB7cHZAgW/B9diEGSOMdDOEAhtjz
XKiR0HXvTwb/FsHbzv+gQ7F5gGKr4t/zr/63+P/NfwIIbsCLBcbPp6Kxv2+yA1BA9Xx2WPmWFrw9
iKiBP3/EAICJvpUXP4zDf3/sR+bMS43vU/OHxUuIcqKOjsapsHxEyPvB5gVMr2llVo840hV5WHmc
TPE4lHlsHMJ8E5qt73/QDx0vMHpdmgmLokDI160bYm8ynCv6fWlQnOdtrysS03TX5E2z8aWSuJuY
YXpmPX+pbXWTRd5bxOhqosZ235eyeBoA4uoNuLJDJBD6XSo1uKNsmXksltjj8bI8B7t5qePKyc6Z
B2NxbWZK3IIST/zmGvWFOGl13VUOBQ6wtXVueCfhLSM5Uvvxd+dMf5b8/jeA1J2COwIufMiQo2Sg
nmmrDIkt7VmIEnPi/zbB/2tciU7O8lMXjLEbhVNjvJ1HM7h2qwnOr97AKPE5JKngQDFhyFtNn+N5
OYjW+aDXtBKfzbL1WJfStI9YH/Ff96pyu2u9tvdJ9EN0grCq0dQOXtS2JOg2G9urvh+/6zWuhGec
TzLG9onvadV/5WX3Kqu6M6f+Fya5+j7CLAl5uGfNStYuissAf9D4zGlpH9ZfTRQlOjcX0b1t5qQT
oW8fRifFuTtL+luW3zu9cVEiNHWA0ltr5kU8NF37pnGbLH9ptewo4bm5JCgWM/UiaxE3pF6f2uTP
jnP/xo96wJrnFPfWMvGikFLr6yrAPnKy7DOqwxc+p3rxFri5xKUJAHx23Fdiq66qboz0hkQJzG1Z
PLPZ496dC26g9g0I6Su9ppXAtKA8mbYReFFniOAm8Y3h79Dx8w96rSuhuYNQzDandTteP7pTf89l
UHNMlMBEL0wNhpmtEXYSf2277adnWJ/1uq3um8Vae7xYrdESyPXCm9vwRNHEufTJSxNFCU7cqakY
nTGyLD3xJg69S/jvD3odV6LSqMetcyhKAnRnf1g89y9coP7saf7f4FHv0qVbOMmUTTKiOvqWvNs9
L+dnrusvjIhahsElfTLKDCf6KSuR8Y35fbmEf2kNiVpWuTpVOEMzdaMaIBcI1/nSc6YnvbaVuESs
l3YUTEnWExcorR/+bVSb5pgogTn0C7YY47xG6JO/t8bwmDhf9Hq9f4Uf9ssKOdgW5ow2EN17ksb3
ZmIkekcIldVi5Y7bhkVPrr4Yq9s6E9PDZDfnRMgvzRMlLkWPf3jRtngsOME38OrvMQY/s2O+1LQS
lJQed2uxTGtki5Vcd2rd1HEaHPVGXAlL0ESZY82NjGKYDdZgw0yWJ62mVdF+EcvAmMJ2jRzjH3wz
RiOp3uxWNcIlTqxdn/DuMvsQOjIve5VOaaLZb+Uom6MYFF7br1GbFZ9qUd5aVaa3M6g5siQIkzLY
Z0lR46mMj15wpKC315vhKiApDrAyjpmJEYRD+zCl+Gvk+awXmqr+w9nNEYqOiTJPxnW2m+zlmmcI
VVeeGAWABYsJTq5+jnC5So8OYgG9WagEJiYPdcfbO1taO34yGyqKJtP8Iy3mv/uOqvvH3ziFwsSS
0vSS52nfwS+l0NzU1IJoVDJkD1s2NbG2OG6nn6ZC6E1DtYQrt/o5ThnnyOEw+84YsvljXvZ6y5Wp
JCQ7xyncYKzWKI3rBwQh77a01FusTCUyMcDxBx9TF/Z5FBXrHHx3Pb1Pqb4voFIU4zCUMvIXnFRD
F/sg50FrBprKdokSJjAnnu+iYSfry7Z6SItNs233+YaZIEYwLMQVUcO7SFSOFoYZTaWXSFFruzgJ
ggUIC84+vf93LkfrAOCk1mxcicuFwpEicTLmoI21rUjqp65e3+qNuLJjYgmYLp3JiOMmfucUVuQN
md75W5XqhjzUl2mQMwU347tcwm+uuekEDtlV5XaZYpHhp+6Am6c/m6fYR0HeGdk7jSGhcSUqZ2tt
R2oa2Rvq9V2xmyn7RXGmjHKfbD9d6WlbCcu+BOXPe7uMqLHsLpBqLdd2tZxjdb3UunKS9c2xz4OY
KT6mZghJfSpPq1FnOtsDfVeC0y9yA0UTLsBYFJmfS2sMn+J4Wa71Rl0Jz1xIqwoGT0Zb430wcVX0
R53wod/KHXN0rCnH3pOssoE7MiZBhx6TYJ2DBI0rsTkAYDP7jUGxW/dtvWanqq/P3B32r/aruaKE
pgFpU2Rmt0bmlGGEju0k9pb4SJ2s7M/qMP67K9N75UjrZmWBHXezRXI3BfaSC+jyOhuQxfv+8+VW
eHE4JQa9T+wWgVg7fVjIqGjNlUCJ0ETaid9uzRr5U2tEbrFhz+cZ3/UaV0K0MPtV4Ka+7XaDj3m/
fOnaS72WlfCksj61Z9thHV/Kv8rR/85d9lzNwguhrz4IYjrj9bncZGRWzefGjt+Y6Ve9XiuBuW6I
GcMtZmvLxzcYEn7EhUpzjiiRWZo9BoYb69WQDPMRmoR3WnutnBgTUIlMEGblmi9EJhK69wmFOOYY
6BwKaVqJTD/teKNujTWqW4qxavF+QDmsN9pqRFatCFhR7KgbDU5YsVgiW7ffaqHEPBq4l83EZNfZ
N2ZsPoSr1hHcAsj1PNxT+EBhj+NR5G3zRw7NN2J09WaJKhZoSkRyodnyISv/fZ6IJyxfNVcpFRAq
MvJsfiZkhBMYRmHC7w9IlD9ofUu13jjZ8t3brLUjr5W3MjDfbuGkk7hnuNWgzPD0Nl1mYOW0D1iz
4rg74XCr128lLPMm6dxW2mu0NtkdyOIrA1dqvaaVoBRjQGllRdN4937KXPk+cCvzoNe2EpVZGrqF
7RE60s6qoyD/6AfTR722lbCczQE81rpyecjWb7gwfQ6Msjtptb1z9H/M5FFOmCGJJE8drsXrJqlw
kOTio9e2EpYlir/ajhubnbK8qOP5qnXSMyvVvh/+4niiytxEUNRbKzaOJ3npfM3m+Fj31pWPq6hP
6KO+0QwjtQzP7tfSGBoynb5Tfl7s6VSO8V96w6McaePRLsxtYzqaXLyFdD9sIvik17QSob45yNV3
GR4MJN4VuKcZTajZtBKfiZhmCgjJFibm9DoR4amsO82mlfjMXQgUQ0avW7yxjw2a36PT6KTF9lrm
5/Mc5f4wpNiaYfDdYiRZrvK6boz1zGl5H9dfTUclQsshmYPS71kRMU/9nMt+uKvibDgz2V9o3VNi
VK47FjbhwlkL61sy5gmuQOJJa6Z4Soy6FTUJWMIx5lX1dpJVjpFzqLduqUog6YI9FCHPmeQ5Kckq
cDk3vVpvwVUpv8No5LiJ83jnz/6d3SIsdBy9/U3lojqljdtqzZgsZfxqnUWLOXvxoDfeSmQupdiW
KUw50JbvKdx5qsbws17LSmCy3w+xj9I3GrE/vaymOr+NxbidGZN9UfrFDPeU2LTdBSs0XICiMaNu
7JSkpXxdetv4bkjDND3p/QlKkK5tU/tjwLNm3Fn1YTabb9Oa6S0uapn4aIqq7Bbyy7Y5XuYWNpnO
uRTZC2OjqoHqFO721rCHBkPeXGMPfgS5dfCFEestL6oiaGp6UWYQKqO0Kd6ntvFhW4O/tIbc3TfY
H17yfL+QlpvWPP7Uk3ftQvs5GlkiL/VaVy6dkxm7SVuSYy7T4XuYef2x3HCW12tc2T/dpRyMOOSi
YqYtoN+t/kCR05npvofjL6a7im0b8sBZy3WfiVlI9VpPFRV1R3r9VgJVGjjWrYLlJTSMCpd38W0R
VXbUa1yN09wuEezS8Spd02Mi84sKQ2DNnivxOU5TQ9EiCew4hytnIqrpBoo59Xqu7KGpEY5zSnUx
HlSUAw640xxmx9CbiKoiKMeFbJg9Fkcv6G7bNfgI7UezaWUHTVsH4+ohZd1drSejN+7z9RyY9IVZ
qOqBhsEam1mwZi3mepXUVVT18xut0f4JxGDm3VpRKsty2B67cLqZi/xRr2klLkU521k2c9TajDGl
qNjJT5ud6iXfVe/CsXAW6fBkHfUx9TPjcN/jT6zXbyUukzL1SsrGEB6I/KvFQQXKwlu9ppWoREkX
ZGFHr9s0vpR8TBzYr/WaVmLSwtW8aajWiqwVNfQ63aJw0BwQJSKFmKWf1xYRCaI4Hor7KQ/1jrSq
EqiJh2wKsOmOfIM6STIht7Nf6nVblQJRp4MoMvNW8srzsZLx+yFt3msNtqoEiqsBH1SLWI8Rzl5R
hZdeB9O58ooXov0fD8YftuJmNXzIDCFLt2dctmt4Rbl/pNdvJSS7tqEqM2XhXlzZ3s9LZl+DLdBb
Suz97/mh3yml8rg38wA+rUZ6APhFMX/d6MW7qgbiAmF0qR9wzO+sO7Ovb+Om1xwUJShlymtv1zsc
2xxJZWsi/vZrzduJWvEX5I7Ix4452C7e/ZgNt2CbzuyT9h5+vzib/PP//zDeWGakYmxJG8JaoLAv
xMMRVworC2+o6hrez25p3vlAnt8a1noEhbTcWcG0fUxde7ntpmToDh4Gx/bFLB13upRz3d4t9jK8
pi6NAtx+NONrkuPp23UxjUZH2Yrdh3KFDf2laCnQ3yKxxK9Kb75Jwj9jj/77jKRqjHhBbrvRZKgD
Y8gfe4Pl8DB0gYU1fU3FnlYAqXytBpNXaVn7XPGdj64d33ptfaXXtHJGtuNZ9Cj15ii3yke7h9VY
jFqVIQy7Evdr2tZt6VQzEKKvbSfejpvmPVaVGS0W79OjwfiulRVl63KCCKE5IMo+TGU39Q+WhKNd
F6/aziGDLfSOJipN0pizWsSSzDW2BdXJ7jIsO/xFb3NQVUapPxIvw9ZSnj10RzcOygNFP1oFRHxK
ZTPO0iUZi5FR6cyqutji5AT0wD5zht3n2i+WFFVoZJcxlLGKrylRoL8Lm/ljMK7HwvYvqrIP9R5O
VcHR4Mddg/SyjbZlzMxoicfwngRo/2dGSf8uBKrqKF7DrB7srqWIY1xP84KVY+itWmpDivCUMMUi
fHALr2+jIS6yQ+mPlzjUPWgtAaryaN1WoIgFPTcn47Iw7Ys6777oNa1sztu8WNnu18oKUB6aabgx
ulZPTqLKjioDPnGHRCXKywFbe78PXaAQyGr1eq5sz3HvGQ0ddxEa+u5pIZN9rAxsWPVaV47NXZaI
sRJouoEjfbRzSS2rpfkcrmqPtmKry4HMarSZ/SsLJsphM12t74mV4fPD1pq0XlAHoFFaOHOgYrPh
CDJfs3HlKuuC1ljHvvaiFCNsQMXbHSBhrXsKxIXnHU98V84+3kTR0m/fhrm+9rNAa+GF1P686c51
uqIINqqgDGM4gBpa8AJbtQoJobcpeyjUzrLfGR5RZheRseY3EGLOLLu/PvEHqn1nk8Wbn4OKoSg0
+JgK8SqQWoWy9FrZRK3B96UbU2+ahnBk0yT8Hvvs1DrBAyP3+YDnVLNZAex11qvk2h/9u9nRi0tY
ec+b7mOKyB0cpSOnt42oy6tj6lfBSa/fyh4K1G2cqrkFpLttwZWZ2e8Xdy31BkXVHBWbLZFl5DTe
to/TbH3c6lnrRATC//mgzJ2dt0uLiGxbsodOWLCi9N46gkAJyywTswkAED+PuspO6+xeuB4wS63x
ViGR7gYAuxqo3aKGGH7yUHywG9HrfUxVdORtCf7Gsc8kTMz7oDYvNuMcFvyFuFRtORc2B8/rNhFJ
0ljXI2AOlKnpOQObl1pXQpOPac5uQsdlPD+S2f8IWOqD3oArgZnO3mp7OP1FcvHBcTX9Met9rf04
UHVHQVC2cnVLAYCqvTXX7rbsfM3QUeJyWYM8H3AoiibfSqK5L96OpX3OhPyF4VZ1R0khMZBpGJNi
M24zfx4OrWtqXWuDn4RHpocUfaLjuLwVJ5OMO6w0rTpwCzjp86gH2ly5Wya9aAWTIvz63quaN1rz
RFUejZMnqiSbvchYmlfxZkSFrydgDlTdUQrcSmxomKOO6LzcF5TEWvW0b/Clnw/JmJTlALuO8vKl
f4wnE8RWpZWi5Rr/vGkcUQA0OYsXUZ5TH0bjKOf2nFfzS1NQCUt/Mu1imRmTYEWoW+Xm45xW7Se9
b6nsmPEyBGnp8y17QKAHryjNA/QwzQmuRGZgGfUMVIaJ0gV31Ro+LHokAgvw+fMBNynAg686i6ia
mss8z96A0tQ63HN4et60kfmmgcp6RwW0fn3woAFRbtqkWglmGCvPm0+SdBrzfYqv7njhSbOMjMTS
KlBkWJTDrDQsf2iwA0Aw/miPdXoIjUnv5RGa1fOOY9jRZWPJhXuN3SdZkF6eq1BPQ/+T+6oXjOYS
7lNlMpbtIcs8cWmaSXvSmuVCDU+bcfYMCA2WJe8d3KM3vQcUfHCVQZHoMQgiEeFYd7Oty1U8tnrn
NlV0NHRmg2n4JCK3tO9mO4nQpWmOhxKYeBjPWbDnTnxXNFe2Axuzl39GWPvfTAq1Q8+HpJH2aAM2
FFFpJ7fxlD8Ua6k3JKreqErqzPJHwJSOZ7wGjLce8iIZjlqTRBUcWXvhY1xzRPGzLbsMB9x1+t7X
G3FVcDQ3vjTslhGvhSyPVSOzr2tmhHqnK1VzlDY9y7gL9KVtU//oOUP1hre3WO+i6e0b0w9PBm1j
yTQxGXWoqHAmSfe9BorvfdUbdiU242l2lwkdA8gAxz4OQdHiCTTo5Q1U4VG8ylQOE43D7fwmfWvC
keWcf+7+5/+c9kRFpwyLzTtVlnBls5sFkqlZ1JQVeudubfuq+qvWlRDFdtPnGYUFsXKd9G7L8oRi
38px5oMUc6t3klO1R10LkLnJqDiFKXqfdv1hNAetpzds456PjsiLis1iXwV6zzpWfTIfFwE1UmvS
qMIj227I/bZMSfzoAnrflZhiba7eCeAfSv6PE76m8RHfgqjovZtsFA+y9j/rdVzZRKHZYjuKiXbk
zMK9T0XVPo4Yy7/Xa12J1JwyK5D2TEm4qZ/nerts60ErXxuoJse5UXJoqcGEjf2Eq05mc1pswcXr
dVzZRn3ZQnt0GBaKZ+UxHovpsIhNc8yVQO2bch4lNeER3jneqbUlEthgS/VWR9Xryehr288M0itp
7r3iHHMlAPZqjYqqOyqXzFicko57e1bFSouBl31L71UyUGFEi0z6IWzJqWKgccjczT5QaxjrfVBV
fOSWW1zUCQfREKfUU2xbT2Wj9w4XqOqjXIp0E5I7ebzOtxZstng9V7j4wpquugumhjf9d6qE1QXG
E3+b8/xO72MqsVnKMDFim14XIq4u/DT7VgeAtvUaVzbRLnHa2SsdZsq4XYcZAlLLbf7+fdsv7ESq
w4lnrFWFpBmGkkzTx3ar41fsTtlFM89afBJM0JQIlTbX/aBmbAaX4nm78MebsB97vVOjimkOQimy
ujYZ+Sm+L8C+SRHonS9UJVLaFbZjbDQdmD51b8HXvJr1gl8VIlk+Mji8R/ikg3k3k+jzY6xTfv9J
X5jmqhLJdNuinnxeJYxhLW6AmQcXXlFr8U8sIMvPt/4UEke62xlHpRE8yppECI6TWoAfGlc20DrB
JYnSHR5UyrW8bmy0r9xlBr2poqqRwjx2K3tfWsLMeUqKpaeE0e40G1eCdHHToMlGGk+D8ZSNzm1Q
nJOWvRCjtrJ/ttmUJKBZIfkXjuMfatcevsnaCBr8LkdLc1FXdUmrxN3LHviVJcnzV31twNqXpRYg
hi+rnHibJu8xQGdSSmddj9MsllNie2dOui8MkCohapCqm1XPArkYc41n5jc/F6dyEO6Z9l+IKFVH
VPotafl473wyvRdtd21aeqUZsJmfh5PrxkaVzHtusYWl33TA/4Nw0Ns4VFZRn1jxin2JF41tfRc2
21XqBG+1FhlVPoTIu2qloN9ZjRvO0I3dgTygXmpRVRDh1xDKFdO5KEawFlW1eVMbm56oCq/w5yOe
W904Lg0fc2qau9GqX4sy1Cv1pAT1edsYW+EH5Brg4MLsXrh4X2mB5mB4K5voVg6bOZr7oh647yav
ugtqv9CcJkps2lhbDK5LmlimrX/AoOijXHGq05ooqn5IGn1PqT5DMi/r+3RMr8Om1UxaqrIhzzXa
bjXo+IBjR9xX742m0JvfqmII8zTQHAuroV/buzZ2uzDACOrt0KpgyHHjGkMn4UZBAHRKmEY0tcOm
OeDKHmql3e7gxEzp4/TtXE2v29T6oPctlVMuN2e38XriEjHCu9U0BwylrHNpyxcWcVUzVBQVcgQE
KySJ7Y+xnR6ohbvEeE1vf1YtIVBnp3OPSVmEcdwKc6Ee37XOUugdFU0lPMeum9t45IuOWEOd5iRE
sIWZh166RVUN7a4rhbkPTVV073BuuBam3oMFfvbPVyyjHpauiAkhLGDjQ556b5I5DLSmoq8Si8KE
AzTuNV40d+VNXpePW6onXvNVzZAh0SwXOGVEUxW2h2xb2qP0Z63g91XVUO3OZW/1nOXaxTh1Y3O7
1o7Wp8TL4/l4C6PhNudzVHGarT44Q14cc2/9rhOfGLA/b7zMYx8bXPpth8Vd0n3Cv+a9XsvKplkI
c94w3SPys/HkN96GzHHRU8T7qmbIDBwD3xqCp7WMu6p+lG77oNdtJSxZY3dDFYeWQ/E17/3vy+Z/
1Wta2TRnCz+4HiBpRHFaeHDwMYtmPUQZNhpKVJaBMzkJjiCcxf13vEJdDFmvV6nnq4qhaZ5F2gw2
C+Fcm2h7CvuAAF9LJuirmqE0xJlQTIxK4plHtx5f15PQWsB9VTE02lmfYJTlRhtem1hI9m8HOWo9
2/5kW2Km2JUEDuOdjfl6aFt8EJ2m0trtfVUy5AZTgQXnvvMUXf82L5zyAW++WLd5JTSNubDGuGVc
cFY8ZoV9V4V6iXhfRRX1czJVFtoH1pO1sQ4Glga3GL6Fk97+oOqGhtAABYdbVLRuy707pKcwDfTW
2UAJT6t3Nwzje57kJhw6my3FznR91Ap9VTa0eSHvqQ4jXtnp/WwK8zawGqE3FVXd0NxZWCdJOj4J
/340gvfAxyO9fit3Ta+MbbOfEDbPYzGbhzHppuvclzj86rWvpIY8sSaeiJF++cP8WNpVygt0pTlX
VPHQJpBOVylqRBkHUeck9/Gih23zVekQ4Fejdjvehttutm/EFJtHy63WM+H/63Mtu83zTXnE5nRc
2h6doJ26xzBvne+JnTXZIRzTVPPL2s9/I516gE54gkABWAKsTpfDbPjnLMR/nf34ya7LTNeNuyYq
CLP8f5x9W3OkOLrtX5nod2YjxEU6sXsegExn+m6Xy3V5IeriEiAJAUII+PVn5czss7typqdOZHRH
d1TZiTHo8ml96zLEdyaAJzEEJ5fJPbPsbKIatsJnxOHxAD67WSX9ygfd/eLR/8mdn/OILEnbprHo
gA7JyJAOyY5ja+byotF+ziQK0f/UXKG4XW1aznXVFrFM58um0jmPKEGcBqvDk8JBkqZHJnIDPZIT
/rLV8ZxJpC2iwIdoQOSDa/ah0O+27TIpD9Kkfh6K/UwCDzcdtBIrJhFXd4qeXi/zV8UJ+eeLS60E
waILQg5fJ4Qob7ZEUO+lb/RspqYLsoB9hiCMNBMFH/lDmF7WMAe3+ecbJwPgYSkJ4LJUiRwD87v/
Vazenw3ysxpXI2BVCg96iG5PId6qlTslgssaoKiXf77xVSCLeAHbclfHvs5p2NwEk7vMpiM7JxN1
SmarIGG662A0fR93wu3GVIyXzf5zPhGJrKPJQnD1aBrzsJnvkcf8fNHkP6cTbd3S9nBSTsGSW5fr
bJtY3izNeFkNcM4nGpIaEeP6VKKP36KWf1TsouwRkp1ziZBxnIphOLGS1+qLSmsL6Ky+zIwqO6cS
4eyph80gcTgTG4iyWbOOt0G68PeXPfOz6cn7QMsR/SHIA0FmCafkAO+O/rIF95xL1KfId+sQjY0W
Ar2CYenO/VJB+ScT9JxKVPUMYdHB6RDqkupu09NXRit52anoX7yLUFxI4lCLUjcEu9C4H9ZM20Xs
h+xfGESzFVM1SoAsjje7Nh1asDf4ZX402TmJSA6LHDnD1TttS9nGa+7NhfJmxA3+vG5FU21W/APo
aSNT3hL6idbzRWwZsCh/vrYxTvLU4UCH1OMbOURfmJAXPvGz3ZMgEognJxyRVNXj6dJp4vcXTZ9z
3yIueBdOA1byaeEl69s7EfcXoZ/ZOX1I0S4NEs9wNK/mqVhQCnEVDpct4+dBZsZqN2wDdDadbB+r
brjzvzrHnR7qv7Lwsvhs5xTC8nRrN1TmDQ13iKdLvjobAM3Zas9fLnvq5/unqcIgwBFrB8rDsbJU
5g1w0Iuufc4gCkKve4nsb9iqy+lJyY1cgQ7Vlf/56uzfP51zBlGnh4RWHQ7nqlra264fq5dkRKQ9
4glsoHKuouxW4aH+WPqUXghOnTOLJl3N7TALHK2tvt1OGEwFb7ZfrPEn9OzfvO9zatGYUmS0NdhW
IR4OX/SY6GjXcjZCE7rATW43+CUJ8m7crCmqKotheEgDe9lAOCcfmVVz27CAwi1YZAVCVl9PCdi/
eFfxn/xmp7//A6cxbCApnjXeVR+lHxD2KgtCqsusnzN6tu9SN6qYi4ruFutlvmVxVCrussum9zkB
CY31oFlXDOKkDR/ifosO6TrEly1M59QjuDMvFZ9w68M6HucefM+KXLbxnvOOlqWLu4C0p44PACYM
V/8EvrD6hSHCn0y+c+pRihhe3reW7RAqnnS7hhH2PpQGLd95ahDJiS0zHPZZp1b0PZxm42Vb2zkv
KbRmQVYkIBzu4gRhIXHAbyvS2fCygfov3CT0IxHkgVmQtnOfdz3xeUDkZevhOTVp43YKs0plO9rr
6GWOXfvQzGPbXjZSz8lJtAmFDBoMpiytCyvYltueXNgqO+cmRf0UeSHwYJT3bbnW9LoX9YVowrlT
UpoGXLEVFye8HfZhoL9M23oZbyg7ZyfhjBWMc3Ba2GpWXanu1VLTXVYOnXOSZtBK+nrFdlBx+2Sk
1g9EhuQiDl52Tkmyp8W9EQoxpuGM2jNln086nP+8ef5JaXHOSFoMWZUMOfh99eC+IoioDXMU5gMt
p16t7/7zD/mTVf+clmRlX8swwNORwfKKAnrKSUcuO+Ce85JCCxnROmNZDtNRFroBMblTyYWj/ZyY
lIaam8Vi8UwTKnID38v9GOn2Fw//z57L6aX8YTdcqG7SCRFWqFz816iSt3BJ/8X6RcjfX+G/qSLO
yUmCsy0UM4BoKENYdStsaqe8YW0U5G5yIsubUafPjXCyLkhqEnPoDF1MfxXNk5u3vF83OKuCrtKu
BH+3gGvfxqQ+Ni5bf6xNl/EcnFZZCsHdcTZTtO7rJJBT2a8dOKIrgscdzK8dTLwSH3RwPnFNlldp
r1/N1qZsx32z6LLd5koWkeuqr8m89l3ZSOnfL2EvxR1IYZnLKzbUQ7Gus3v267xlPyKpqxq2Pq0c
rzuj/cOKsLX4vq0lS29hMbSJ2y2BVf6NDLpaIFx0G7tX9IQyf7P61hide5JM1ZazcewXxFOHiGnL
lknDzA+xPGzZI/B4k2AtGgJaF1XVdEB4pmyujAcs8cGu0cqvkFmuomK0YyXeI11veNQG5fjDxhKl
cknTrrnmYdyG9107ElrwHhjjbWBq7R+TcegWmtcwK0kwrIjhgKoUMjR1oaSi860b+dJ89iQi/VGs
MnUE0p50bJ4CiuyT2zraHLxwiAsz8+RiJ3o00wjIs3nk/EyeRhd29og6S7BcL4ZZ5LCoddsj8xNR
yGUyVsru4lqY5PPUBX7I8rF1kVpLG2aWMfhQS+vhQ++05N98P1TkB/zvx+GFZuCj3PYq8d1DEGcB
vxl9wPWDY9uMF8BmBK3nyNKdu6SAiHrdTjeJ5oouMnDN65e5dYl5EG3C2riIBwQh9bmeiJlu4fCe
slcZjWgHOCu3qj60IZ4ymPuN2LN6q0yfp+DePAuXEP8waY2jYdbVc1t47Tv7nRtfjW43DR0c1+k4
2BvwT9lEUfMkLA0hQl3md13VAu2FdY4iL6qqaVT2RrBytH3YlsGmCd56EofITutiUxfh5tsNoLme
7ocsGu7F3MQwqhOaf6pi1ovrlGUj6m9biXHDLxS0ChX5EJsiZfr0cPorg6dASkr8aMtJJs2HcDPG
XlGug2vgRGMA8KzW4W4d+/iRDJocJzbToei0aaOcrNple0OFZDmPEfKbs0EhuZDHSWXyeVZADBVM
9z/ppvNrzgQTJNcBugjShuMVQ3TBHsZY2ScIctFJ68fNFF09NaqMKz+uOWG6vxp7Tz/6MV2T3CZ9
L0EfbZgvkUAr3FWfxPR7M80B8inb9F02cmOQ1dtuVZlksTAHM/TAzudxE3k4J/yFroktO576ZW9h
QlHfL4IH+wB++90RpC/7aRiIuG5cXX+JJMFdSQkTtkL51NPjxKvGPPcBgpWKmsDppNyUHnhOes3H
p2Fl8kkZqJfz0Vfkcakkq0vbhiErU8Va5GlpczR865+qPkAJvSZBNZdTZ5+VHdLDmiH3qFxo5sd9
oLu1308jWf0ONU0icxgguLdRdDS8C2tp6hy8gKG9Edqhs2Eg2/HHrpWmGKtAdQe6VZ3dEUNXeweu
5rFjfnwjm8DT0aItbTALgXVmoEdpyPTa1TG+HTjyMBUt0PunGhpplkfhmjwu85DJa6TiJOjQitYm
exov7J0ciHQ3se0h0KhN7+Xeua0Jbo1qnT0gBWS56RRCbHPWwyunmAWN/GNEWzi30WFTez2uy4I8
3nDd3vcdW64yINe3TVy3XUkoZJ9JjKPmLd9SFRZLuhpo2Iy0tyr1afdj9KrL9iJx2ZJzycYoD0zX
LE8Dr4FQC7pp/DeGjhR9GckIcsqTSpar7mbwNBbebM8mqT0tYe4KvVPoxu05TrBkwPif9/KT4xNs
l5FTNtOy6Wp/V4FzibYjmxa182tE14I1MOjJpUulu2qUQuJontBZ5RT62xtCa7qfdTu+8hUJc34d
2XgYJHiW1+O6ruOj111foRMA6mX61Ju1dXfYi6rkzk58fb/ynjT7YIMc9qplAZTwhRwowqoQHZL+
EFlqoerlIa0g0mokv1YOlmnHDp6pUuatGGhfugneRHfT3PAGYT0kbG8wooa7mjUNxMZeC/TEEKCy
W4ea+KfulF31QJPW0MLJnnyOM/iBAWTRAnblJzeL96zPhlrdUAFHihLmfmHVwAthImUTs3A3GfGj
7YPpFTDqVkIigIFecz4UQQaHMRRtcfak0En4kFozf+ObWoactC7jRcWr5Ng3tIefu1/uYhu656aN
WVqYEUZtvWzpjZ3nuctjb/QNztGimCBuKkivwmNsO36zmG0KSw85PpIQ8E3tp97W/ecYqspHafp6
afO46lNTxgbj/hm0HRsfRrqFXb5kNqz3rZK8LVqv5qQcIpd+IhVPgXcG07IVmNVxkJvIDeQVk8pV
5cJlMNwKtdUwNms3s5e2auIrkF/aPsfQszcqtnDXDjfSHmuKWNciYA7Z5DBEyw6mbrepgEHAWB+Y
5Nkdsr0Gl5smUMtVUrdNfE2bmfSuGJdxnXw+hqulD72ss7jwHWJkSi6VeFIDMsrL3obNi4hGq/Kw
8nQqbKumvHMIacrHNJX+Pmh55orGcnk0ndL6ZsmyTV1NmQzscxSRzRUgSaAJQwVKEMHWhu4Z6wNz
aNo2w3ncxTqH+8p3Teau249J0tqSJ4Jcy8W0zRVDqsiwMz5sSpUyW9B4RjllZWI+zMicnfPJYg/I
V6I+KTbymwY63RwOn4+tHBAv2tA2wkoPYYMs64Uwu49QceQLJmOV05Vgk55D1t4vqtZ5E0ofIqF5
PkxSRPvMkyynhtAcP8mUI68eFtd8XHuEudIloYelmRnOxn2KTiSdsI+5uIUvarCALfw0hU4n15Wr
E1HMS2/d3bSN1VykViDmph/qIN3TfoDoT0B4FbkcRYzwRxJ22VCoSbcyX6JtkfuepdNwT+fauWKa
NBUHs0k4vS4Nr7PrKUM9kg9DP7sfa6QSnsebQuDarKzypa08U+UwiCgsGoLaAa7YSzh+YHUV2HIg
rHKlEYhPxA0t9gXoRd8UGyyBb0d4vc0HmlTzd+8YXENMXIVN4SVG002aDfweONlWXQUJiqsrZWyy
vvBxVAnGcuTDohPTqh+HeqYf+6SPMEfWwKBC4VUwFAzGmhrdysg0pbUw3rqiAbThe1rxmByR0Kd4
SVkoxLOAIiW81zzZshzlgDjojgQRnoCOpnsoWCpd1t5XvOgVJx9cFiwSiEiTyu4QOGQf5l2DurXg
SaPpvULfuC5kY6GGmBcrH+ZoQnOqjiGtz9MNBKpDwmupboaakRcgpnNWYN3srrKIsId2WcOpbNO+
sc8bGf0z7jv8SlkFqzoDKXpzDDf4yOew3mTzt21eWbRDxjLQk0VPfi3brLHZKySf6XhI8fZlVowZ
4eKr0xPyKrcGvbNcLB1/SZhZWljV1mm4CxBV2hRrMIXdXnTwDC3dOLn1Bs4/bixi0UVDqRz8xQoU
/eFtI7plRvVrVXej4T70Af4VLMxN7+AIOPTTArvHrF++8KhbSI3Wv/fdwc5YoA9WTZ3Z2VFCs4R7
nTlSv9ukBmUNW+/O0SFQD1jH5fLOOCg/bra1Dpo8Wlapj8uS8KgcMyTplBXC5VlJpiiOi42kQ3xo
fMSw3sxRDSPlaVqnA9lSWE76Fpm0r3jnNLlBvrMe3/oOW+hVksbb8EVGEH0UNCVieVyTeiVPdA5c
vYN5S8XKrg31Po0z8tFEZLqvKfb+MiKDS3Ba0BNY6RRSz1LFQ7WVvDPOHXq7tLRkcdsFR16DA/WE
QpS6AvGHzfie6a3v7yQ8uFBxzd2CA2k9jfsQV77vqg0FptY1Ve/bKNHutu2SjH8MkEBvPs6RDtMH
skyeHVZoK19mmtAe40z1D2Yek+YwInUlKVFWE1kMcGHvdovjXVSAkh7yN0rB+DJ5QzYPMtbqgtsg
S6vpOu4BRhebGlSPGdObLR/ahINXmYEIlV1j1HM8f9iqBA9NWFXBI9J6UA60VYAZhJfd1qmCyAXv
aU/XcPUAtGFJlZN0ciFY5PH4Ek8qxaCDmncxn3rjWv+Nwxqw+jbJimzf+YyRa39EESZqeErQUyOO
qJylVeFUFLp8zcxCd3Y4BXc1Dfc3TtqxLdWC3SuXo8DhVjRT8yXWafpxQazSCSvtRZgixDvDDAB2
78XeaeyZa0kD/L+CNbt0frmpYj+Y9ZEgd7BeCz5TOfcl1oK6w0t1DEYVLQ5Npoxai9PLVK8RzNLQ
GeI7mK9aWdJGrraAO30U5uBHiB6rwgLvhhmH7ddZQgoMaBCCMZ2VKBtDWHCnWQWKZs5mtcYfSdTS
DJWGIUER16oRDzPxVLxhmR260nOMpX3thowdWTL38MBP+DLyT7weI/vsaiAEz53JelXYJO0EThnC
Id5VUSx+GdbRapcQIhoO2s1Etzu81rS52ZCh8S7q0qa9IjOdh4fAUhKVM1aY9tqYwb9DLCVyNPvO
1fFT38gZ1SmwgvDNJTQmuyyE4OsAqsm8FSNK7vmdXW0458mmtbpera/mq9oSiubDFv0A38KHuTdi
+RKC2v2OOeFA0g96O8Jv0tGuVMbF/U3mffPWdWtl+9xGcHxCCW8kRiFB8JzcexVmLX5LBgd229/r
npkDJqH7WIeqYjmdHTtE6cZ+tGGG42oaqiwpVkDYdkdlk6m7CW+lb3M5OGCH+Tppo/Kt9RRvwm3J
IzKJIUVat3jJQ7ze0tspnssoGaLHlE9Rd0PRRKGofbC95UJ1yQhanXIRDGEtNj3kEXK6jwY4Xe54
H1H5bSGiczu4PdoYoXM14ZhbKLCLvh+Bdk9BCMr/kqjkIeIIHXtMkDZiCgpwsCs2HJJV2WyTrW+2
pUks1jdV0xwUVkh3G5w/pyOFrfbd6pxocyQUeXZr43XEGSowtLE5sj7TD4my7DtdgnD6FBJrl4c6
gz5qD6gNVp+RSSr8CkuXIJ8JnKG6SBEP/oRLDMntzAI2YR0ixOGRw9sLLq96aOUhTL1GjLVjJqUF
HAXIKwmBPOULDADeSZIBlUHQRoWT5pIadsR+A5FXDArLEXinSRE3JSkHngNhfBEGw9iggYtlDvYb
84JjQNqHcTlUBuwip8VQ3Yyk25APTbIqKnDEY8++HniWh9yzruiZbT6msKo6TqYao0JEmr2vHAOH
deh5/TKIIf0gXSaTgoSy+QJRzvaOwbwfN+mxoePkE/N8ril/TOeq+ZyFTpEy8LI74oesj3SlwQ4L
q3ySop0iFEuL14WrmL1KxDKFR92u4LXGULlXRS8TxEi0M0vsfkMZIPawOO4F9jmHJCNfYcm8DkZv
6nfiRMf83MseZU4EfDz+AbGkqN9pkJ4BnBPsUsBrGI4OTQWg7V7ySd3aNQl3rQtgrtLgcQy7cWwl
e4ZVaeiLLIiw6lbYtTpXoqmZVOXoUNwPGGABAZQWqDFPFqBIxbbUGlbAQEfyBGHtkpv7KMnW9z6S
7iAUC9ebSZhu/GaXsMJmoadJXAer1dCmhayhfM5bCB0el5BSVXA56CGPMxoEj3RY67uJ1iwsxNRn
x40tQXW03QJXZiMr0bzXAplmjxVr4gg1KpmXwjVCPIVZhDQfbp2+T+xMEQuhKrPeLThUH+ngh5u1
imJX4OwE75ekwkY64UgmH7s4Zl+JVqopZYbKJDdJw99RZD5eo0HZw1zIzSOqzLlZXoHRdKigA8gP
cbRpzXQTjFmKdtno1w+h8f5YBeNGc8Wr9r6fjf6hSJYNHXAIgtWiWtWmb/SMA9/NPDLe5m4jbilW
ueCcn3QqgGVPgnd2xVo12zqHuUlTvcsS0bOboA2aa9VL5YsxlktwHVXO9Xia2fSGaDcp8sRNdZaT
LV6HqxjWP58cW5a5QB1XPTSRj27jij85V4PSRxawQkosm9udpU0f3Sq0Ht8gb86eIM/nn1aGw8V1
VxNVHUaiwuQqjNPVXSF8Y5zyafDNcwLR2FM8VfWQj1W2foKYLPsYdb67lhPtdmE379caWEvSffMU
UyKPrfUfQyCdOTgLqNbQQ8XKacJ7gfPlAwX+jRwmi8btbkb59FqTbTkO2DufoGywwVGnCyBSlVb+
KebRdj3bLGnyteLqWvRX3/rN59OK1KwlDn2ZXU0cgv8iPSHBNWnFu0iJ+iNhGFwNazowSuLEXSHR
D2KpEaSyvpi0xKtoEQ5zvwoV3adiW79UAPne66SyD2vPJ3LgHXnl4ZqvfvyRiPllU4oAWJ6EuG6T
DU5UDES7m2So6yNeTJD3FtEXYDd4vZaTHb3O8fiT91WwLXOZongeCxeoBgwOYGw/6AbbL8wGCgwa
+Xr8mePQ/NBwxx4C2mqLXWcVNicYtpindlVPbeiXeb/1NJa7ulmBu85hPHxCtkYYYeemFOi8Dp4I
D6YjoeGEwI3Kd9/iZFvf2Dr3IQDINRmwJWj2o4M/1fc4mVt8NB1mWVRYdyvgHoDmgUTW0btIAKCG
8Mm7T0PU6Sj3HYXEXI3jVJWGZ+2YRyKpFhSH63LrlqVpiwT4/Au4CXSBP0rQCRxKrf8MiLDv9nM6
sDdMrOiQptt9F1B9z1si7+g2zjJPe+oehpSLOyzX2VepERH9i174n7VzzvgHcNudbJ80ICtnc3SE
onAtKOWXuZNk55JtFQLaiGSHPj6GeDCj3FJR8OmyBt05wajpm2Fu0eYCnHJoZyxHJPKXBXhk56kP
CAehAYOT925eSIEg0Hsj4sv4p+ea7YxA/mjo6b63EDqFBoDFVtnL3PKyc9X2FFuTGQWatdqozxlI
omStLuvpnsu2zRZi0Woh2w4m+4JorQeT4SB50ds8V23rrUsBUOiTUkEGsCVlu6Zyv+LO/r19+G/a
iudBD1szTW0zxxDiauAjBydCn+UBr4P4SgNveeyAR6y54WjmF6xusvcBzEzmkiQw5c4HLWtXOvgx
nD6vdLT3fRVdZqedhaeJ+Yd+6jDHjbEIDd4ty2ml6pEc3mwuuEyLcK77JtSsdYWCbQevTcIOTRpu
15HF8LuM93gu/AZbvUVrBZRK79PnsLqNePvxsgFxNr3XtQWoV29gXcU230T6GKTRZWveueIbbUwI
PjqsSkJUX3uvP5GR/YrY9+/X0/Rc8u26TFW0xrUTUX2wbCva7LIIvvRc8N3YRiXtgilSB93nRKNj
KubPlzzs9FzwTbGTUzgDwNCsQ5JD4lOKdvvbZddOfx7gdBpqDvwBomwdvW1o5fGBLBetGiBu/Xxt
NCkhiBlO8sws+IqQuKkkQsUXkdBgAfTzxXGGXjRNINCE+01btoBqXtGsHS7aBlJ+tvHSeAVUbU+D
0JHqlgAU6+l26cWjn2+9Rr3gtTQgYzp7n65tEfX2IvuY9DwoAl6RaPGkEE/F0/IKEBsJ6vWHy0bK
GZ2XTejKBlDz7KpxpY+NrOPcb8JdtKCk57JvNOBTvtU1VPYBmoZ+CI5ZW1/mwJSe674TH4Y8DXsY
d1F0AdAlw34BBOei53Ku+57FUmUb7LtAveOv84DuJ6DgC699Njv1Amd+9FSwp4/RQWVupzpy0d6T
ngdFzOk2VBnDbaNrsPdd+5lL8+WyJ3I2NUfYZ6bJyVgvo24rPJXrobF2Ky+7+tnUZCsoLKKCvWPr
uEVg+FgShFL8Ysc8aST+tRRJz2XfCRBDWPZCC6O8wylF0ApBqmO4gOBDezAQAKC2sj/olCz/jND6
r2/L/xFv5vEfV7d/+2/8+ZvpgU4hm+nsj397MRr//vfpM//ve37+xN+u3sz9F/1mz7/pp8/guv/8
ueWX6ctPf0BQMFiyT6AdrM9vFimIf78+7vD0nf+/X/zL29+v8rL2b7//9s24bjpdTTSm++2fXzp+
//23k2Xof/3x8v/82un+f/+t+KK/mu8NxtQ/LvY/n3j7YqfffyNh9tcUOGyUJCzh9KR59m//+EL0
V0opi2KSQJALb/Df/tKB113jM/FfU/CfTkGKKK2jk5DJGoAJv//G/8oJ5bAcoQBq4jgD+fZ/7uun
F/O/L+ovndOPBidse7qXn0YH/Bd4HEESREiWpmhSnfM+OfKdNxct7tAlib1ZcPovOVD8HU6IGgnq
dASrR5giqpNxL1Ptc/C66tc/PKx/3tRPN3HaJf53iP79JmjG8OugJYJ2xDl7vGN9MwXtMh1UA/YZ
WhGqCEBewK5Sr+gd940Kn5ECOX+NACquezSlw4OemQbbZOoAT0kUz//5lnAaPrsnFMghQtkQgxLF
SQqaNL7+h3IZDeaFQNfkD6bPkLgQtMyn8JRYYGk01YP+CD8P8egA4TdFoIwqpENLEBY2FfflEkdj
f1z54odiJlHm9xLBVWjS+S6Jv/hkED8S5IGEedTqSuXdBOLNVZaOQV1gs9s+qtW42zESDvSyBiyP
LgaxOJ8o7dhhEqx5XiITqQPCo+1wBxUaIKdgovzjagMGNcf4FtMI2EbK6g4JeRQpx7H2lQA8s9C6
BPERacIrY0F63UkTzbnR9dAeEPbG7kOORJyce0J0vkgYW90QgfTyK5MgR3QfdBu4eKg2zZxHG8gj
1xI5Lt8zMEdkbrOa41caV9vsIvRN7G5CQTOU3PXC5+gnk2A/L7xDdzeZFMmNNYMuplX672qIWG7m
bPgkqHE+j5Tbqj2p9VbntU78lk+jdLcaBKaP6KbPVcktJ0A67NZ8nnDRDDwp0wCuHaG0zANR434S
4WZ+RVwP4DvWYX+MhnRbch1H65JnA1u+BIkG3601nTUgbqgOFng4is9oCQdI1xFLjHQGjTmNMGr0
Ur9uaAf1OZRoY3OQKVv625YSjcDAPoN0ZkzG+DjEbhse7ZCwpuAVqGtFpHz0kFVufasaOsVXy7qE
HzosqV3OKh/EZSWqEBFEgdG3HiTpT4hPm8dczvN4G8ejLBvWpXU+pxF57Sx4QHswrNonaLTotzHW
8T0w4hY9B+r1+7iWtSwsH0OCWG4RgnG0ZMF9w0MdF0sLY0i8mC0Z9h346TvTEKRvTUuU3kQxQmFz
5PFpdTNXekkKgxeNjlfagz3TThq9sxFd269u8J4VbluCpoDqHCf/jEauAM/Av/RTisnAwypAf3Ze
R9BiI1DPfGoBZsUwHnrBagZaAq9qs+RsySJZTBh+ot3BuWGKX7Zeiei2WbuwzUclQckRoN1VhQXw
6G6Q2uIBSPt2FWjCQMiUt9Ae3jutR5JbsU3velSIHqK1tI6KGlT5Hy4et9tNpgM6EWzSGSBSY8wx
TaY5Kzd4TlHQ6A2YKnxxyZwPAVCMaU1E8rSgjb3m8aK7BkSflY24X5OAFZEN+RrCYlerfdb6Nyzi
UJmzBU3npJ++1MH8DlxRnMXCI7QfX/s1mY8U+Mud/7/Mndlu3EqWtV/oZyE4M27JHKjJkmzJ0w3h
kfM88+n7o0+h20kllK3qm78OqlCAjRMZwYg9rrV2qf3ogsCzmus+oIye2g29kgnkrzM5z+E8/bYZ
hExbQUT7ycqbQyNHV5TFbg7GGaQTbwoR+F0o85/QYe5q8MUhBzSb8TWFtUPR2HcV04AZBJ3trHx6
tLvhNkGjF6rMU9ko7qyEmBHh8TvcLjHSg45YvVrGdN3FoYqqmPbDk5C0JtNkV5odKoJpDux3uQZb
hyBCEQBIMgYr3Kljqf7uYmP67Ij6RlPZgWNGvllekwPw4QYwCqqyH4ed0dkT/57kFrjjdWMnxk4v
dMb25qbx5IRBh22iQy+RnpdQktLCNtF4sTll0duMJJeVF80lyLPmRh1EBjA3eowG5b0omx6ZynDX
LfKxdMZ2X8QzfVum1yCPPX1tcvVXnDjVo1qqoRvN5qc2T+9qkd3bOQDceuxS4Ch96k1tFXhlkS43
dCTuC+2zOWYPUaz6SzkfkGwQP5fwd02I5s3AE+m9ONf1pAPKLYBd3UR2394Rs6luOubxR1VWz0Fl
vpNtBnKOPK5PSoo5RlUrrly6dKdZbe4CBtu3XT5emXoZ0E7Db+Rt/dhG+XPQ6I9mW1yHdvNtQBMp
FEn1OwiKFBZpvHwJxNR6lhFr+ygHcDSPPe1pUWdHWrpy34T6+7wHrKVbFDGG+UMbKs2O/uoTrf7D
nFf6MYzN8oMuSxqISrIT435W4zI9xFrnCb36HfZhugNc8N6o1AMgr8mr6Ju6c0EzqibNu0LM875V
AGYrdr7rpaS/vHwaE6aQES44mJVbXdc+qlb+gYiWH8JFdiY6M0Me0sZr0+7bssTvrCq51+BcHaL5
h9P8VCN5qNvmDtIP2LJqPraBLG+dQC87f0w6iTFr68/KqN4kpVZxfIYvq+C+1Xo7cfV4Gb7Pcwx+
uol1cFPiWcmjI7Mn3/WynL9OaiX2WSX026Jfmn0hBmZK5QPtpTu1670wE9w3FRU0IaAt01gYD7IQ
Ct0m9dMQ1l/kFN7azqPUcC+dYd1WenibZfaubjPDi5Z4X4rmOtWARtkGDYDptk2NZb8UiRO7aAs0
MFAPQDmYmR73ia9EynOdZrejHd7PdH+vF0N+Vie9PsZaA+zKCMPhINK2OiizrB9F3DW/usrQCjeJ
u+IWpMHBVIPMw4Qdp9J+DrQ0ujOFdavpyNDYonpGb2DxOj2nisXfC+PFOFYIVB/rUts5WTK9r42x
CPnlSuN1YftUAOx0C76r7pZOkD0p+uBVSfh5UeRVUcVf0Oi4QkC834cW8DyzVGu8u5m7ZmAmimdZ
vfY4ifbBGfJUcR2hVLqPYdWPfYGUGtBTK4HAGKuuvaTRvlGH49rBcJtYHvEo4PvDK4q8ES3Wj7Ml
5qu+bn3dkvPNoLTPsgRklC9y105KT4REb1FRq4fGDkwvGJebVTeZTt3K3iI2deMVoWxNd0kgyvQG
DALwFs18Uu0kO7RWfB02YI1CQEs/QTnf9M2aBC3jUSw9WA3DCXe0t+DlGbHHdJb8qC12lAKdaBWQ
i4V2p83UoylX0S9rckA4dRjEB6O11B9s8N5q8vyIYt+CLzefCz3sCV2c37XSlCiQ9YAMQn26ZrzJ
0VpojqVWcTNX4lpNWvVmspR7wjH7k5bOv7SxuaE4HRyLQbkLQtt5mEBSAdhYbjG/xUNsVvUP6dDz
mbLg3slMmk9NcbBNqKht87FVqPBHk+HOoZS3IsQ2EId65dD7OK/GG6TpaXbQHtrZofhW/G7bbEcL
URjDrWqBn7CzqvRKkMNkhHoKyqOvnkDOX6lgrI20wLFo87cEedYHM8wfgLklQLqqkbtmBmC1xM9Z
HfdG+MPqoltqHvsx76+tsvlY4L5WXKY/J8VPYAPzsVON4yj1kEe/XLe5el81Mvpc6DHuiGjGZijG
jag0xcvnzm3zKPzWMw8Cs29eic6cb+puMa/b1LmZRbiHa7FbKEM925Fjfpjb1iAMLdvqIyhfumka
wMUAm10nvxQq0jW42ixIDgBCkkdQ/hHN5FwJIg9geoePRp37aLQ9oWxW1knjmYNtz25UKfWTVebO
F7S24i9muQ41mkXr3DfdqPxO6lkbfMFMpYMmaQK4PYUx2yXeSQGRtIk50U2lN+w6WexUjIC2Y+Kt
tAV2YTFS/LNTVPlnx5pIA3Rl/BIybP0gkjL7bnUi+1Vky/RcB1lCAtJnrTtq2XKrj8x99xhVYtyJ
Sgebm1Zx1bvNlIyYxqHQIs7SiUDrdrbxDZYBkbuTMfLBsxYL3H2nmDP5CrhcSEWSTvOsj9VVUcrG
cA0l0iNgE2MSuAoJ6x6CilPdFVBVeS92BHoM5pNtuCje1h8YI2M1B/DzQ3iog6n+ZlC7+wFkSiGO
LOz4kxoaDvBD0LcpuUYuYAoo6f08yOY+kcya9XoANgogTqfKDp1Dxnxc+m76UFVCPjMYJOxAVAjb
06DeaDczrXeG+Sj5EHl0z9iQuUQc5xRqoFVyUFxeGnYKpw86ZnCzNET43+mdmoxGON2DTGcYWDyW
kFlGqeKAMA4mQijQK+CIAlmDxREzNoMQCYyAqXDvAE1zlwFJLJ+MMoC4IgJV+aXCpwcaX0T945xM
arqDIMK3Z5RjnOwWLQ91qBkTw6SQTu6dHTMflA9Npn+HWpPfCvSxd/1oXE1OrqBaZiv9Q0Yf+ycv
HSAvaOgm8HJRh4snGicBBIpd9GpmWh+7Ocx/LY6zGK4N6b1/R04CnSzOmQJBU8dMFU+qY6rtjFRV
Er/uCtrgTDcewWG1aQI6PzTmd3ofDNpuhBlDfpo24MNyguHvtTT71kubOVHuq0TPPhZaENPzrIc+
grHcBdre6low1LrVVxFgVkvmfqBawZccnIq7tGMM2G1xIHikBiG2N9Jmag5xVMffUzAu8c4pg6jx
sgIamCtGg6ShDBzz89hbkb0P6PPQ/tL64a7NAHzvohCUqzt2dNUPLb2leA9itV8+myI1P1h1MYhd
VoTkIzVtXxQNIifvfGWop3qXEy49ibiKPtSJlX3Pp9H8ElVqE3kKSJHhipqYgIbS9PWvGoyC2Clt
Hnxt9AFg4KyGzW/kUcPIM+Ny+BpDiLF2tjCzL1iopNsL0hvpMY0ReHoUTUQng+nUP4asDH5BoMLW
NvqI3ZNRFOCNckMtdo3SAO0ctDoC6wdTuHHDKK6/QWIDG01hSrhxUks8bAhy/cEKE5LgBRyyq8Bt
eWycoRsZlzzGsWe3bTt4c2fVH83EasaDYyfpt7AxU+khYyxvzGiZJ09kA1S1frHEF9ZfEuLGjgD2
9WLJWgT9u3zjqHBTwJ4YtuXoNuWp01KJGvdgMHlCvliy+DqBnOep8dx7/8EqDjKy8GAM48V88Xqh
bVnXbevPTaIenNn6Eso0f1MlFhlV1bD4j2ZYLIFA+2YrIfFUn8RF6ydTQYhPyeWTg7rvhVbM2i3a
HBiJIeEwQxQ1SnybWnjXTvVs603rB5ZBdpR35n2fJ+OV1ceXFIX+IB82a9k6yBfUiE3TsrY7im3g
akUdtb5KtDpC7ivJIJNxBj1pVd0HxVACw9Xs0nqOZp0IbyJn/akncwJmnbik9lJbgv5//VueCiL8
OWbEfGxVtzSbkG7LS16SrtNjUFI+T+O7M9MMGGoCSufHbIW/VJ2YN1fqCyX8P0Tq7UkYDneHsqoJ
CGwtlP9V0dNQQa0gbDV+5UhxMMJquTPyabjWtCC6npJWewR+nEIIBsiURhGQiSpbbipQOPdA5uxr
xyBUiO16hCZQUtnTcl2spng81I6e7l8/oTNXRDomyC9LNZjo7GyuiK4pYkg7mGxmpgVXgDbxuOzr
iL//d7X+pFj/d/n1zPOVDk0jS3V4Ws5WBW2MO6dnbDd3nr+yM1V0R2ztjZMD1k9u8rakTaHX1oRm
bU4/GRVVQwe+8sNGVw4EptPOdvDarx/babPjzyqUa8nIqCbbQtu2ghQ9NasGxpoPZcB2W9lD8FBL
s39YjNh4jknJn+hBT29qUf5ZVaecg6iKrUme9cZqAFi2804Ohb9YlEpEg/nGkBdrw+C/mwoP/1zV
1z+UqVs6/T2ThoFub5WCytmR/ZSKwo+jPN7bWpHc9eaUXgArnDlCwwGtZjmGZZvWFpGkpFrkANFq
/d6JxkMh8/nJCtThak4k+VcQqa5QgrdbRBN7a+m2pfP4sAmnb1M6NWw7Z259TbFxk6SjbtQas7eM
xqXO6UvbgyFE4EIKS9cRJN80f83ECKgJrPUFJF9+WSguADg12joCey2Vx8HqIXrpBXp6M7Dk6YKD
WTdyaoSwwprQabtgz5wtQGjKqFWZaEj4UgOlbgVhcZ9DLl7p9EF1J2EuXxJhemlJJGZW0yxDMtBG
bOXfTCIdDcTw4BddoR0LxrIcVFNU/szf/sdFv6nvdxf/aKjc/+62Xb2TRuB99av4QAHjV3f3rdr+
zf8f+398x/9+qmt78bT/F8XZr5PmH3/9n+afYln/MlSH70YHkE/zT+dPQf75X4YhHcPQLUgX6ioO
+e/WH/Of/8WfrHaS505ZfwXu/bv5p5jWv4APmHxJ1TFoDIKzekP37/QyWkJdLyATqIlCEDPVt25Y
tyEtKOq03KgRlUdq3KWVPXYNWeIzlZpSfY7CpPz+18mcMWJ/Ztz8zwsABUtbcx0EYBKRaNLa6u4x
7z7MAwDr17Z7H7rvP92++/B4aQbOafPu5RobZwPpGRqFmTrXqfv561Po3gbuhRDuT9z02jZWM/NX
NDGj1FEvUL+v2/3j57unh2T3sHhf4Otf8GibDu3Lvax7/Wuh2kCcwpxZ6Aba2e4p2rGZfHdJXHkT
Hb1YZitByagWSNolnyUNRmQfjjaa3wXlDIvExqb9E+j5Tjq+tD+oZeoJyqgKbaKACjaSIq5uXKM+
QTmgv2AvL3zJbRvWgHH+zzEvh/t76R3fNa78Py6hbQ54FuYQZOw8d79G3lPnvtPcS8d7aoQtbrwG
48ymWy9VS2DGT9eowmCZcml3x9I2xr3CLN8dsHcIOaFiP7z+wE799z9LWbhSQ9pQCW1j/Sl/3ReU
HbQpk3UH8TYon0LTuS6WKfFHJWSMoESwuEvrS5OyNobEgKatCzr4pkb8iDnZBEDpbCS02VZuWavC
ohG0ys2hb3a5phXXOcNXj6/v8Y/O3l+v78+CqqavxsQwTSLk003SAa21RtNYMKcqoTUGI9iLBs6+
mdq7vhrrXZrWwbFLIrmP0Mu8Mc2m8luV5iXMvvoQoub+jfLSykJYuVIBEhC7LEb9F4GWadkpyF++
R2XAcVvaK3d2EFpun8cl0WvlHKtp6PZxO9hXICtyeCJpvScq1XfIt9YHU2sdb7bpf1jwCvh/ebav
htw8vH4G65U5OYI1R2WagylMAl2xhVKW9DPzvJchHPFIHGSWZYeyHIe3rmLa5Iw6ICdd6AbR2elB
zwrykalY6sNM8ddDxWI4NArlnNf3sn0eJMGCfFCSeBsrfm0Dtlgaok5zzo1D18nmI1K7ynVWm+MH
hAEuKf2dWYrBheg34JVxs9tsR0shdEZpYBzmkEgzZeXnOe/6PcW0/v2bdwVExKJgIaHmELKfnl2Z
QwyMdWEclnV6H4njslPjWD1EWvTvyOt/mcOtVQQYKrhVshpLVc2txFoCMKYK4sg6SNsy94tTjTsU
DS+FklvTAiGDsgWPnatAeLLNroK2j1vGV/e+Hajab3T/FmrMmRH/zqBoj/ultasPsh1kdsFCn4bs
XHPiHEMIwnZiWIOo/fQghRaJGlJncAxRRjBci8FOn+E+ovlSiDj+1Jl28yUm1kImSm21S/5ha9ww
NoRihiWYqA2Nf8tGyGmDVYPRgrdJqcZ6iNiopj9Bf4C/16TivTbI8FKBZHvSUAXJ+kHmUB3RTTQN
Tnfs5FOTIz5lHYe6jH2sbvi5gsHptY2t3yzgb/Yg2Dr/9fu6tShU8YCbIZKmrrgyuZ0GaebBAg4Z
ei5SLTTOhVne1WUUXyB1bB/gn1UowFg6KYlgk6dbU6HrzzxASMBdm9+oOUpNVmZ2iJhMb5vMx73B
Mwh8BIcJwE3bBg/hYEKKctiQ1ciFvoWq0Itchv3rx3ZmQ5qKtyUadyzQeptvlZT1ZC9RUfljoZUE
SS1V0EMojUhDVwM7dKHY8HI5fLrJ3lQo21SGNqEEDN5gSrVu8kdhZFAn9ejGQSvPK/oxe5N+6Hp+
tkGcviLE8OrAA08/FeyQrowYCOMjHtC8M4OsOYpKThdC6ZfXjmft2DoJjWEKdUvtUCgIhHbezr6a
z8qhG+PGV+riQtpxZhFT2LgLkmHq1FtV0bbjskklGf2qVJd9Mpbz2leP+t+v34UXtoLTWkvUFMHB
DSI9cXpiJS2+2lCz0Ve4k/d2X8NUEU19B4Ro8dp5mn+8vt4mPF6/kEnPgQgAP+2QNZ6up5oZugFz
OflWYYSPyMgre3Xt3CZ5Xu9qYDUoVXba3kkC64qSa3nh0525i1DWqOnhF8gft9WMFHtJM3AY/daM
FYbfxtC0xkhMblZbw/PrWz3zBSkY47htTCKIjG0eNIs8K9BY8MMiTjN3zqTmyVDE+oWE69yedGIQ
dN9g2L4AowZVq0OURullAvXzjRO1W98p2lg9lixWXr2+q206bBDFcXqOLlevqlpb69HGfRfbeqb4
QzjqziHKIGg+oAdafqSppbxbmJfUfklojT6NgeO8L5pSZ3JSJEakEftMJhes8x/Rzr/DSras0SrQ
hCU1h2+6MS/hZCVGAsvADzkHUJ5UjuSRopydHbQFSRAmKVLA2scaQe8O8y7UQ4roeuUZiVbZxzSY
uuKQmejsUMNf6OVHSad8RMpiftCmAlzU6+f34gHwcynmkXWA1eUJbB7cZNkJvOtl9hNbtX8WgQKr
PtL6zkNnw7wZtTA5yNwBqGWP9h49ufGCNX7hqNf1KW5zY9Zi4jaxs7seCcC8nv1Zr4EaFNLw1BHM
jQ4s8XMA5+62YO8XLs2LK8qiVG50+hgC7ZktNWbpF1CbhQIXIU6Gr6kcMtBMaVsG7oDK8+K9fsRn
V6NySLkUyoDccp+Q1puawTJnHzWJAS6L3cZu2Na04yNNXLh+547ToVxJpMXTc7ZxD88+GHsk6Pys
Q4+7J+XCTM9x78syBrFqawAKbTs0Lrz5P6HN9tZjWVT8tyYx3uvv+itpjhDMW+x2moH+oRlZL1HW
H7VODx50tB4NL6HojpDuoars9BPw6eremKw9YoippzN00M2mIb5TSVsArmdhp10IzF54Fb43YSDK
EfQf1+r/6a9TYlvJRpEIfzaQ4ouKdn7K+lBBF6HrmhtdZJcyl3OfYSUGmA4h1Fq3OF0wsJPYYS6B
oPtkrRDFQt7Vels+V0Yd7vtGN1at10vU0bOLYggpbhqCyudmUYG0q2Ii3urX2ZhZbpEYzd6kV/6B
mZHR+whAYeQmVUlf5833m+IFbZs1xqdIu2kITLVGUtXFAhUqWQGjiWSrIDo8OD+ZiNB8en2xM5vU
iUlXSgFUB7pUpyerTDJgXpI9+6voM7eoAwFkxlb/bozaYs/vQNG3gkv3+qovfOfqx4gYV6YJ7eYt
WdQa9DLTG2vxBXVRFAlUo649MSb2JaXs8wthjdeDdHChp9tzoohWKRVlP09Ej5KWnvrZhA7U27dj
8U7ZlIbL3JaQBXSvCfKD6iOYxyQ4E4EFsWNOUp5fWGhb5cU702jTKKcJEAfkRZuXVyAwRrNLUf26
EWLaL83co3koDUA5OnDCcK9SB35qOwBOu3HpYnT7Gq1FszJq7MjrVu0jF7ZeGvvgS1Aeevs5EKHb
dM2ItHgyp6eNdCUwzbxS/SRzKrkrkxQNG8uIlkvlhTMugEri/yy0+azkqigG6ixkFlMRAm6tFeFW
sIXeq02tX5p5/iLdx8ShywYjySFto7x1uq267voSLR+sj6LYXhjpyicLGZ+rdpryD7nZ2vdxAy0e
aTb9kirAmXDCMGlOG5pOkAlZ63RpwPbpnNnYAgZ9FMjsLZ3wGmanvccvGKGbdVLchkowX+vSrLx5
yBCmevM3Jb1j7xakMPp2m29qa2VfS6DMvpUnGWrKom1H9IDb6m2j/UjuyOw0gAUUp6CeAeA53WqB
Mk5apJ3ti9A0dghcTbsWca23uy4yFCIkfKtYuz6nq7TAIDsJrdQPTMWidp+PzC0axjj/gSFaySpL
YHx+/QTPXFZ7LRMRvXNnrW1tWEOcGPHMDKVTZbR3TWgjJDbP4poUMLiQ/5xxzBIvialbY2YqmKe7
IzJCGgwsK2Xorvuap2HxoKNfOewYf8nstKa0m/5C7LftB63fTZI0aLpFvdR8QaE3y6aakYYz/Fxb
ahss74J+aYR2xEODgPTNAoz+fViH/W+jgxOEamWsPpZDhvzs68cMApjdbYImsmnKjcQJK25qYxwp
wpu5QKzeH7oe/dp0Iho5dGpXPyoiNKx3qmj04uiAiUyOcS8bWE2TZv7oQiAYBy3twIfPQ8HUeit2
0o9JGNXlrsWDlFcxmqyN2zGc09kPiLJ/RDyzAeAYB8AHw8FASFwUS/ABZcfsk6rE+TsRTRAF9CVt
dF+m6nSP1C3T5J1WN5nrSWHLOkZhxTQd2FK67s2aYow3UVp36CcajQFtaJiRqTOdXP3ZNEP3mwC0
LtGSNwFdQuFKP9ZKlEPlQIrThkjXlu/NfjBshnoiCIfqUGsP+1LrjB+DdMbZg8QPxr0uVI5knBX5
uZe5PXmmMaXNLjUHxTlMvIwRJGIyNV6e6sE9/aGhfJ/oDjJgtj7IBRyqWaJ3ncA4cA2SQNTLa0cL
4BgY01e1i5TuPon75m4YTWZSwVNuviYVAbqXUev61galcK7mPEZbtJHm/LEbqv6p6ooCgHC7qE96
nCi/5kYzfjiI5tUwJ/Tx0ZJZhWYboxERiwqQPN0FKZkdYTiKto+ZagFAGmYtQHFOKOgyLZ18QNpH
VZlbEQY/oqKbbHdIguodnLLBhhJQDs+oa5rBvdWHeA/TSkS9z8omf9cXatV6OfWsaUVLKs1+NIv8
6yhoSRz11smegWyq6T6ox/6nwYCP0Ec4r0jdXG0jOG6BMH+g6b4CnmuUQW+iHBVUz14m0BxhmdIS
sYxei92g5wcd2jx06kMMDDJ7RLu+7N28qFWNevLU9swh1UVwpSANN3idJkYEAvUhbb0wR/o0hQku
jpMmYe2UWs4kirAeBQK8Q6r/KGGMSTdV1dEGLQcB6hoEUvZtyvvpByHkcjXbqZO4hapBCDC1utEP
jTMF30NHlN8NvcvVA5QmZMYRflSKPTgf5bOCBibz9NqseawII4giesHP4J6Fe0d0CDOaCvBSbshE
n23MVrmOVevu9/9Df3VkKket4z5B1h9KJLogi80xWpOvW4Azflri58DSkYkyWH3987+SpgSVgFoJ
0LI2Rp3B9g2ThdN9Ok3R5yaEHuuGZlP4jQIfwmWiXHAp9T9nfswV10K9TV0J0afL57oSFCMkAb/D
TL5r6Fign5lFF8zcasK3Rg4bx/5ID2njbDY5zX2nlyiK+Bqi9SWK6zO0C88RfQ5vCA+aeT3gwO+R
jWTl79fP95x3wT3TF2Ns/epFTzdo9GhBrVAmf84SwOtFbMKP0sXy3qwc+zi11pfX13u5VQs4iFjr
PmSbsJpO1wuqgFlY0Wj6S5B3qQvXDqFDWY9Vf6OkzAxxmWK1oGq6KIS/ry/98ioxY44amEMNkX7Z
1mfTdFLjmgl7V9UcJnJfdrb+PYxTkXjIJDq1m5c2mpw9uD/IwVEkL+WeZ8pwFG5p1a1JC7nZNnHp
5sgyZivJr6zYikJ/gDvNlIm4KFFqC4mz9x0pneo2StzqPn2ACi6z0cC1Ql22ezZEUaQXjuRlGEMr
j5oWaAFCYK7B6ddgSFWtTwjVXdVNSx9atmiXz61qXqON6Hx7/fhf3jTW4i1L2my2JNU5XasKzboo
RZYyp0Hv9xHSuGhpaP1dZIzyYDoQLV5f7+VNI2cBMsCRU7lGZvJ0vYFBIU6cLY7voAZ4BBHkuBYi
tHfgjtUjs75VSLZ6e+ElnznQtUDIcHL2CBxjsygEPbAZpi7hU4nsHY4cpuRsLejiCHFhfy9NE/Bi
DAZ3AiDli8ZJA2XB7sxW+qVZaQfF6NPrLpkvdc3PfDWb5oxEWIKLz/U7PUU1WEgWKuRzpUiQX4cX
/qGNxmEfj2LklarRhSrCHzGIU1tIJE8/jd4gT4Vq/OmCDNTVx4msjdqwhuQBkqGYP+oZen2D1IH+
WNbFaF3Br21zb2T2aXBMIjW6b8fGfogVo9RdZ5xoLSZBozwFs40WuNrqeXaXQAk13QBCZ39EJbBD
ZbEbgnd2MRtfumCWz0tIKHR4/RKeuQ8AAcj2aN056C2sf/6X+4phbCU6k458iAWI73VqUEd7HbA6
QvIhuNq3Xz8H+A91C5ZcS3mnyyktswAXkD9+VfcOw2iKIlf2VI2bJyPLS+XNaSRwnLUhiYSMttrV
09XqWW0UO1IDv8tbwstwsL700MovYI3O3HNWAX0A1Ii+zLYnIxtWyLI58EtLiQhGUqg5z2ICaX5h
oTP+YaV90V3FT6wG8XQ7qW0MtWVUgb/Ysb3sCJc1oj+mPTSoz5pIbFrjvoKGj3rAkl8qCpy7KGs5
gPSVa4/A0unizA3QlaHVAl8oXQx+3Oy0z4wFKZ41pTGqp7ffSkqDJHnksADGNsWPsHXCUU6D4sO7
U9wB2bvELVGBvxpUGV94AWcMCBef+i59XqKMF7CbaSlSQ50V9INlvsuGrtuJUBuZ+zPDq9aGC1bx
jNWnWQHuk0oaDd9tO9kUXTfJXFV8WuPRvSbqZgcVEYnkNCuYIjkoV42aWxduzvpxNjaLRXm15lrO
EVvX1g1RN+G7FV9jdg1K77mIAjQF1BapQoux6ZBaRwu+MjzXb4oWOEetbWfjgjLVuZ3T56NTxH8N
qrCnNygtkHQwrV7xKVzmqh+VAcCwITTH8aBnwyx2i2SOsYeOe/Ph9et07oXa4Iz/qSaBnTldmacY
DX2bK36GstRNniwKvPdRu7C/c6tAzaIzu4arlExPV2mVajEbp+TLpnNko1EbKPquQNTKvrDQuRsL
k4QAjdY3DYrNdqxBGqkZRGwHuRxmEHWVJ+PhpxFSc23C/BL49tzL51kw02yltb2IU5iSnmQVjAUQ
Ma2xM/Sypf3UMUwmGf6Dx0EPfe29AkvjqmyuiGPWs9B6xJ/7tAMehhh6/yii3ADJmPfo/qIBxPZg
B8q3GwHsqeQfE0iX8cIIIDtfdAt77IOu8ynLoq7P9I3nbKA+Q7G12L9+I8+cKWf5R98IuakXca2Z
UVRfk0k/U83J1QJ1HZTq6BQf2/btTpAmC2YUJae1yLkx3LTyV72RWvpVYsbvMq2IrntrSI5v3xAh
GIW5lZqjb9O0EGgAkigaUVGKyjh0wW4fMsTtlwzNS2KfGzbfWrQldIUw50hMmsNNOX1oWlY16pgl
0k9kW14Z1FcO06wla/LNjCERGNku64LCy8IelF47DG6FvuenRl/CY5ApzoX65xm3DNeKCABYHJ55
m7ZlFDbyZlr9f4tMusdgGEb69c1wHVJH82IlzPYxEj4hdRKl3r392OGc8ijX9/KiVRwDH2MEI2vT
a2mS29GagEM5hQEq11JQYb9wl85dWwBXaJQBRwR2szFxMZrtfaGbRIuKrK4ia9KdHZ9rfBghTIYX
Fjtj5pgNTVTP/0JZ3IY7Y7AwJ2HgMy82UGp1mhRmZmq6GwC+cNtMyAvrnSkqE5nSGQSkrPHPNha2
lAH5K7OTzPhZuoXhAZrOwAQtQs9kDkSjHKwyCJMbyvxtygS/dij3EWoNNfXQac4uPKg/yfbGZ/NT
qEX8Ia6+KHEno9EaiWMEfpuMKFehUNLX103JCNH7Bp7Y4kYZUz/2waIM007J0vSGWXfTL2u2mCrC
fJHOrfvMCtFsihMVv6CizyG63r6eKauPbh+MdXDBqp37Ymt08ac0v3YmTx9mEcThJJYo8GXSMKVI
6vEXhuGVX8DLMTm0SAZTu3D/X749UjE65WtSQUq7NQU279yM1JyJQsYyMn6gHdQvSDzWYge6Iuv2
LdJx6Q5QjvFhaVupXbgyL12+A4NZrK5DrHnuxl/1ZpvKhQmTxFV6I70ptBL7kE4A/C74p/MLGbw9
YDYrzvn0ZCOQvz2id7Zfh6FzVKKsuOo7xEreak3YDl4CwBrFFgKZ01XaLISEV7askkYZpPvB2OVN
wRxdQHsXrvfZDZECQX4Cjgjw8XQpNK36CJyy7WdMmPIk/AC/0oZLdPmX9ooNEUZQOKSqQ1R2ugog
W4aNzcz7i2xmMrVSrZmvJfQrW2neHiWxFKk0xUiYgy8AsJoewi+sRkr9mArPKcS8Z4oLo4PnUvX+
g88EL5p+k4P72176IifANkAk+ujcfFIBCwHEHtujk1bjBdf28kGvCCtbQGYB/kHAeXp+MQN70sWa
bIBdZXcVq4VzEDlDIBAw1OA66eabDQh7IjkCAKsDJ9vWVtZpuwXoIoc505a4LkXAIN5sQdtMR+dB
tcZLJv/M/rjtOo/KQeQS+Ojp/gpUSwgcOsyHnYiHnlb3I3lb3d6ikGX+EAHzdS9kYmduJBwIwJsA
9lZC1OaJheOq4ahUjh8pPcozJcIUdPDt3VzN1QXbeG4pPhzBAaGm+gLOZXdlB35Md/ylWJzryOza
HS2gacfIleHCUmdeM1VDHvIaAq0h4Ok5prLWkTtiV/pAlbZrmCw2Ncp44d6f+1p/rfLHf/9Vq9LV
BBzv3Do+TwPwpdRmen7z8MTUmM6fGJ72H9xGLj0V8ZUCTtBzuquR8G2mm8u3Kpl2ZaAK9Dhb04wm
ZlkcDOZ2v73GAv2bgqmUXAzKSRujqDiDTY2vdHx7QKjUhrl/sADk0eWaLrFJ1i9yGl1QBIb7+l+c
ndeS3FS7hq9IVcrhVB2mWxNsDAbMiQrsfytnaSlc/X7WcOJWq1o1nACFKVZrxS+8QbbRqQJ7q6EG
/EMJCJBStVqMEPqaxlRmsiOzYskgnBsqAhF0nxuYCkcrbfUfj6+wjRie8YEnUAUBXEe/5XZue8w5
Y8NmbkckEWtkV6Psf16zDOYxS1wnPxQ6JrWf5yZrxyechZHg8Caj+xWDky6oKZHRbR6RI9rZxxvh
BHcBCE94LmCq1u2GEr2foZ0Mh7qTNeOFZ1faa4rN0N8Dumzjgbaz1/kubm3/pzXWBzUoZF7j0n+A
Js0mkEzC1X4rJDS68Qh47Rbb0Qm39wM0YuX6eOq3rgU2F+aK8HjAh6zu9DhyzClRaDs42Pq84e+V
nlIxu0ekXL8/HmkjoJbkbF6qd8YS+cJqkTlSCwUe9wLkQXwace5ZDti34g02lbn9DT3JFEdELxqv
qkqyjVwT3d4ep97Hv2PjdoIi6bqyp0dCcRelGYkBwWb2LiW2pW9YK6OTOZcfhuajLq7ymNCt8kAX
rm/21jYzpOs07xKWKZIesjoCChvJ1T1ZZjlrq6MrgelQLOgyyHLT7azGRSRxFVF4gWRQhce8U9AX
bvM2+z3PQ2T+xjRHEFnDh3rndGzcvzrZPV8Hj/O+8zG3dN7LKmd/5pn20jPbweTE0asZtf2hnF37
6fG6be4fiTcE2ses0ne+/VKn0okRM5xUctMQ3zI8Dl/tLnbpkdA7iMdwOln4zByhu3pPSHoV51Hq
tjz+EVsfTfuA/YM8gKmvyyeT2S9Lh3HzZUBW6tuUVp33ZDsFAst1aZjGiX+xfEz35v0iIARHLoGG
O+/q+uGh7DEahcdD5/Yof7cIu2Gw7NXntJ2rnTdu4zYAPgotjNoNJ3X9DuC4geueFfPGAWT4miee
+b+Oy9mSitNRs5NfbFyvN4PJg/rTA66qI4aNM1kM8iKqecDQDpf3Je+uE/Cx0o+XSPsM2MN1MAcK
8+nyeCW3rgHSDdnYN1nQ9W2k03s0vVlxL4o+Vm+JmY0vMAX0nZB5a0LJoeRFo8uijPzzn78xI56o
h5nrdbbak2kkEY5WWPbETb2n87P1QVRKaSEDFL1nzZhxhKhyTtQVDmlzzcIFVbnSqHYWbWsUIJgy
u5aN3DtQQJ/CsSsz+xLn6MouWVEdl6Spd/bhBuUGnSfagoTFqgTdr846BeypXuzCvlQY+cK107ov
GFh6Pgecmp6Z2Yc6nOOnWp8ww65DxOihur0AHqNpaQ7KUUUf18f0sH0rUnx2wyW1PrayhNLcemBF
aUlJVTRH7u6fVtbi1LezlYXXbE7yc4v15YuRTtq5TOJ+p8K/mvN/hyJvBdcD6RBI/u1QxVKFwhuT
8NpKBr3VN6iDT3izPz4Qq6vtfRSCTEheJK5Qd+Sv+OmDcKcOja7BmsXOdPfABgXyoQI00+miH+sl
/f54uNXJ+Hc4GogUMKgwoF93O5xXJH2VV054ReLTPKit3V/qUmAAK7L8Ywyaf4eS+GHWSqcqulqq
ikKrakSRclXmJAQu1KWKb9pt/SK6xTL8eok1w89QB/z98SeunuZ/x6XazmvFV6pr06gqLvBlri3l
imyD89QOShu4zhw9hym2CKgCG8HUGXtaTu/Fn58CgvdRJWKJgMBCVGmNzorrWpiaHkdBWKMhf0rq
yjUPSewhXzZTC4ajZBhDMLgRutUpbI7vAyag310HaqQvjDScfFPNTOWISi2cjH5s68wf3KKtDk0L
1v/kxvn4y7x4ynS0WoB1PmKHEyaiXp3+TZg5FYeqoOF87iur+zOsRUYbStjtN7VvwuFz5wmBxS3y
WZcUWTLnIApTjXZe6dXL8j4FVOFgdtDkpAqj3+4tR0G8vanr8DopUlc/mZzspcE789w4FP/8IqZR
EHuZ989k1Xs6HFuH1VPf0RNAQux1WppbuYM/ZxNePV1PTkNj9E9FEib/4bBSNUB6gAqrbBzdfmFV
WAAjxxFwZpPmF0tt1dPM8jwhtz74cWXsiZGtg69/p/SnAVdnqK2hf8UCNGiHLuK1TYCzGNUSfYom
hGP5J883ZyVGdhTQCg2s6ugkxR7ucOuGkr1UbimyVCq8tx+NDHXdzGUlr4y6+UTTAQnVBcVapcFl
OPKq8mO5Ed8sKa/UZ5hjUFnaKrRWmi7FUNkKr9jINgeOVX90bb042eB7dnbs/VVxM9Qa4lCluF97
yLBdgTGW/ywIalMFHdBM6UbjrWugUBpV0exE1PL3394UfBSsJKoagCvI/27ns8mq1tAz1nRKdeYz
9Mgw1WI6oUGYIxJMyo1ZNFrCHhrR4EjtPY+n+yeA8XU4mxxRqlpromjWUWGb9CEODKOIP8VAL17c
oamXa4onzB4vYXMwSbmgT0Vddv2xGGaMurLQ7syiKH8zwq6/Kk44fc6rPt15r7eGkmVEWnGydbRm
709mhPhPi+7rZHv1scd34aj1nn5CC38Pb7w1FEU94nWKljRBV6+o2pa1GvVLFCRzojzPmpL/6AzR
H53ZmH57/Jrdnz6gsEBjnPdGKzvmdrfkAya9PDtJEKvDk9LxWljGGJ3RxkJPW3eX0+Ph1vDT99NH
2IwIAmR6S1u7krYdJNdoJIOlQOb+hqg7ctZ0Vw6VUmgnMVCdUjvbOA9pNB/ROs5eaoTAD1OmGTsY
v/vXRAIWuWVVSi6kfqtY1M7HWNSCHxKOffoZKWbvQK0K9fYUKpY5zUjtN4okNgjrl505kA/V+oT+
PPRqeZUyyy0xzFnQ4P/aLT6cp946qVaWvS7uGDZQ65ZEUINyGgEBoDVo5rtuHQCaUM8dD3PP7DX4
Kez8LnnTrn+XAyMVmgtHGAzY7V6YhtKm39kmgV7O8bEsO/upV5bknOLScfCKvH42RJceeyFcFq2N
n9Jq3AOUbm193gIaElLqB9js7W/oTHRtFPYITt+I/Ydlq37TBljukMSMnXXY2voujHpiOOiVKHPc
DiXUqEkoQXJ31MsfXhGV6sHVoxJt7Nr5tay7vQtk47Wlak75CDYo+42e4u2ARgy2j8AxDsJ0QGQg
1vD0TmZMm/CrtI+Vgcew1XJvQfaJP1lN0h1E7O1RKbe+mkgGvB0gLe2OIdtlDhoP0ZgEWpO6f6lt
b38Sc1aeeyfqnk0iuD3R7M0BmV86SxQkKUjffrWjpWmYe9ybmsvWgkiVf5mVtHh2RiX+JUc5emcb
bz26JDoUzyh1cIOudlAVDxgquWkSFNAKzs44TgdRolnvl0M6+wNl92ObmsaXx4dn8yvBL3CuVYfn
YRWcxhGRfyqiJGg9MX2b6rj38UNJ3xAS8zAuT/aMl7deedBuXF0Q+XGTW90hcGsKtS/dOHDw+vLh
kfdPWiG+zXZoXb0QykaVQDqcS6i4ZT7/ePyxWztZo2AmmQRcFSCObtcUqVWIHF4lsxG16P0Y4MF0
hhbk8ob09nIuhDYE6NY550hk4ytIE+NLKZbY2Ynl5DirG0uKgNFOQf9Iikjf/g67saY4n4YoyIH8
+7lrx7/Wo6LuFAU2R5EgVZJoiWxcfa3LDLvwjqNgThrjB+DLrxgem3/szOnGg0SeLnWViZtApqy+
xRhtqxkwZCMuVajN0YfDKyrBaPt1UOta9WcqBAE+F86fnNyc5ts8dVhdCSXr/HwwwMwpcbhg7OCx
GaGo1QMSXjZtrGMWN1Z/HEoRYsRVZZmy96jLt3K9DADZLC5RCcFeh0Y5cbaXgHe9KrbZeAcFl+mX
dIo7FzZkYqqXlBinIvTU+z+BpQrr6LiT+qyFWf131A/hi40cZ3EkFqimnQh841gCwaPdg3AK0Mb1
czLStQDuoyhXXUG+fGp6Az+mMfyh55X6y1Quvf94Fbe2imztqdAiSNfXx5Kt4igi4WDozSICSw8p
eQ76HH/eGWZrxnkjKQXQduE1WV03rkJaZix5FBR44rn4pBjx3zEi+1+7RW/YCbgtAkvLsJPBQEqb
XpXZKC7mULbigIes0b0Zc5WhE1PInKQorelb7NjL6NeuTvHUsXJpBKeI+U+YP84/rUh79UmbOPFH
25UULXimxa+IV88YZvR0lhCZRsEEPtNQyV6mXfOjFhXPsvM4mVZ7mXt3XvzZrKpnI8s9vCiElv2K
04Ruv6pxOgA0i4cIJz29Hv9y+J9k/9fHKvd1Z8BrBuJDiHTSB72Jft2ZyY2tS/yrg66ja3R3kzn6
klXL3MdBr85GoMJIfxu7rrw8HmXjTdK4ntAtBDdCYrQ628JLKrAJTRzUaaU+t8h2Pttl0gUw02H0
Kh4uUKH25+MxNyIp2VdAX4YklMbK6taCAtvp0C2Uq9Qzx/nHLK7NkMVYN2Ho9XiorVPGXqf9RuZJ
Q2P1eTz6tKMWBQpuU32vPVewptn8a2Iu3qcw8so9yM/GeKBPqRnIB5AO7ipym0M3Kgu8jK51aMy6
n7ZiHs5NDq3OjxSjhWKrGGr69cMfyaOGQgaJiUNtbzWf2mLlzTyI8NoninZaRv0fJ146357r+Kmo
l70O4MbyQbBgLkFpcbG6qxPeYBqREhyGVzy8RuLtSN7e/NeWeUBrM91ZwY17Cz1S/DN4J99jw9uH
NDKNOlKbkaJm1fS4B1XOdeJS2XlIN9YN6Cy8R9qnVCbuAmCzcqLa1qE/qIvBiulUJ34F8RObL7PX
ovVYt1VkHx+v28ZE0mug4Y6pg66Cc7r9NHq0FhZIuXJtRjDmrliUc4b5m5+R7O7M4sZQsGcQdQIw
iJagtwp1825OsabT8sBrRHV2SF9fRW3gjdrkuxeXvrFkMswleUGTgeB6dQjSOLMVfTHywCkS6bUT
armH4xUaz75lidb2E9LI7+3gJH/hlzQUvqmJCUJ5kpv/y7K0eeXGrZej0dL5OdWZnrPuUeyezdnV
flfBSdmH2KsRGfWqIaQcN/bdPxpGpz8MN0LGP63S8Ve8eJY9gMzWdxFk0YmFTwidYzWJ5jRQIZiU
LKgTD94M5+sYArfeuZG3RnmvrbyLYJEE3u4Kk5fImrAjCixzyS/1iGqhZ8x7tbCtUWCZIsdIgEr4
Id+Fn7ovc4QkGlCSPCiKun9JJKwOS4RpZ9vtjbLaCUPDMKPe5UGCze/RmGy82exG3Rlla3PL6wj5
N4sQZ/2eZIxS9EqbB3WhKgfQQ8OTPabV2VSXfueekD/4Np6kE8klAddOCnKuF8cz8VjqFtyItDBK
IPUJrT2FaFR/Ebhu4tg3Ws651NWL4WTxh6t8RPmUTd8rlzCpVrvPIy601cnMApQnysAChuEbppgD
CeXbSV62vpKOLg0s2LpU+1bLFjdNUZJ154EB9Ld4iru0G86tM7kRlmGNMnzXHaFhUVcYYdDTXx53
YtXN8d+BOxL8BrH2dnMCmh41G3XDoK+t8hlsdfRG/VT13Q6X2yKe0reiQb9kxLh1Z+T7rcQkoyej
ExQhwLh+Snvdwe/+feRF1ZZDDfb7H6sYYBe4Ok6mj+//+9NBhszxk9oG9JzX+7Yc63zo8oHTQSLt
Q7KNX+AIDk+PR7mP8BzicDJRaG/Q0Na3FiTJkT5vmQdq4s3lYYwnqzjifNdVvggb7tYm7sNXm8LL
XtNoo6TK0DTUpT6YRPut1rFVo3LojKwIKrOcv4ZVO73meWqrpyLSyu9xb4lf+q50jlNmDc+ZgTw+
Tn44ufu2O2Z7CdDW0lK2k0pdsrpkr+7VyFIr1GbDnNpm/VsTF841RuruqGZJ/NvHZxyKLFBiuYfv
Ki5GM+s9RnpFYCZJfhW1p/4yK9Pgo+rS/dZ6A3aheEjtNJ03Kh8O2ZZE55NTQlBa3Q+daKjdFlER
lKKq0YqPlCMq2dPnkUrzcXD0H3MzeE9Zi+1uniN0R81jrxe8taFZaXYadROZt6zOrTKGSAo4WdBS
IH8aGtc4pPhe7RybzS8FlYCCMLrE9x1nBbNYTcXuPpi8Nv/F6Evh+fDHYenmWh1r0LHG+aXqI9yP
7aRAwKu2x6+LHiJ883ih76NGgjZ8fZhxwPB3t0Woj4A/tCwP2g6kuo8F6PhPnXlG7TfjFJ1KLfsv
h1niwKTutOw0y+z7p2cbvKSpDcQFAbaGZn1yeVyfx46m/yEbQ7vxhywR2aHVRWvtfOvW2v48svzz
n0am/A3otEvzAI7p8maOjR1MbtXuVL43RyHbpURBnw61l9tRJgqkUdHgbTV1nlUG8EHD1IfYM3xQ
UZ5uD0sH6ASyBHQJ/nY7UKyOZBseTxxO8PhFGD9MK/lHHxA0Lr2u3qn1bFzB3Abcg9RgZWq4unqG
Xp0iB2J+kI26nv5GnyT7Q0+ErX/KbCd8suK8AoOKzfCHtycsKFpa3AvQdtYln96cTbrU2NPnHe5y
vljIDg5hSgkMI9LuWS8H8fnxiPe1XzhswPkgBMLRx6zidlYReRBQnqg12+VIdd0fm1FvXlylV7pT
4Vbiy6Lqwjg3ZZLH/9f1vD5nPDh787fHP2PjXHrEZlBUZPvkbnFFV2C02tBJcBd3wJAaUbNab4Vv
hFX0gmm8tbO+azy53E0MSPxJkRSI3zrjEVyItEYEAxpD6edxWB9FMpsvLeqFT61jIwQeZ+2hnXUM
5A28v4cye86USPtGWCd2ln1rt8l3Fwi/BG+tX93ESwfTpLATVHFGRTMfTKU4o4Qy/960bnIUg9ld
vVpDEurxrMvbfRUbe0Qx6MYivAJSb3X7R+M0hllB1yqKwuJoLmV+bN2zVpwsOxEvAo0yI3XKnWdv
48IgSEUaWdYG7hvSAIVAMAiPVpkaOifsNJ03b6n2uBgbsYN07YDNAr2eNtnqAMeeXngkSjirWrjc
FnXUYigyh8e5cD+off6+lQDGy13k0Wlcl/RLAC2Vg4F94C1jah+avl2En/UgUv1CmMX58ZptnRSo
u9LJAMi/s66PNco8DV2spEGBiNkBuChsDAAEF29J/lnAVR3/w3AAIrCHJFDh9b69H6J0qUyEQ9NA
74rmSpvbPZaj0V1JEbNTGlrdTuy7tW4U4WQ5WiI714kEVsn4aiqMJ8YuDsBsL6deK5FpNVV9JyrZ
HEoiM+nYU2dZt6hR3J2VZNLSQCkISuql1NFh67Q/ULDeo13f73kXSw1ZW3e432CO3c4i+nOel9ZT
FoReRnxJ5nlC9XDPk3QjzGIYMEkSFLFRMyo00nXWkWFaLz/oLTJRMp2BWAgJNM4N93PjiebJWZLU
x8LOPNpm2+7crPcPivwNCHDB+QZtsr7LprSfBhWKe2BZAxuGW/wCj31+SVnvw4gRBlBxivI+PPfo
NM3pnjD1/Z3G+NCg0clix96Vx9U+glmmu8Qjetemvm23z5nbtagLWNNhAPnji3qZf+mdbE8YZnOR
OZiU0AzaqevOVa91Q5u6BbNfxP1pSZPqqStB/D8+kPe79r0wTrdUAk0wL7rdSh7YwaTJOr4vVpBV
5L86jK3mHKOu3ZND2ppKDXo2/dB3n5bVrmUbawpiIQwV9hXEK6c/9xZG2LCpvMM8T+oZFOV4hiho
fVRDmkuVzyTP1snK0L5Z98C7xuw11JHSoBGl88tUmel3KJagf2UnQjxRmkyspzxWklc6b3Vz8Xon
OfEQDEd76pLfOjgQ57RrP17SkVJ3PJXQW1E0WF9PkSFEiUsJcWFkNzPIrTT8sizK1B0V9BT2FmBr
R72raFPaAZ283lFTVOdOlnEZhrMLtGOcI/e3xu3htj7eU5sLzWEFEIspyh1GLHFovC9JlZL1D604
p1WdfXWFvojrgDnLM65p5PbE5jlizqYR7mQQ7yott2EIk8pRJQhh+9KkuN3SyFTlde8VabAsS5N9
0QvEh2jWRQtKZ3o7qH8UUy2sGC3QZGQW0lGfjwZINsPXtZkcEherGnd6Oy0rX0lABh4nq3O7Sw4T
589+0ms064ZaXLp5Du1zXcxTclFVYYT+MpuxsTOZWwcUaDV3MAKfJnn17ddYThIWVZmlQavqRVAg
7XnsXStHdt3Y2x+bFz7YcY4JEjOUwFYBnB5K8rEQaRADpvpUCTQMEGWq8tNcq8spaZLp1bXGGWeb
pPif28cg8rT2g6IG70cVioxJyYiA666Ym/bJEFnWCKAg6vu3aRHKAZM9Z+fe2zoLxKgoD0sNxLti
SZrHiOS6wBaKrBFXzMuUS4sJ916BYGv1GENKw/NJZLW3q7cIV1SaPdNdbTX7GKuJfej6IcMqMHJ2
PKPvIzkKECDjUA8Chn5XmebSHu3ZGYlylrp/1Xpdu+YmJctJaOK4QFk7Pj7lm7sFrCRdM+pcVHFW
52zIpqVDppLscjHUf0zFnMWpd0phPueaU2rHlmI4bnCe2+a+V2YV+oND6X5SM5SOdjKPrWnGpF2W
OQmI7jIParaR4s5eFMS4+GB50IZBnHrOOS3gtj/+7M2hyOHp8XJO7gAlGNx5HYrZcVCBFRRHLVc7
7RX9GfeAQTd938ejbS0qeSWlUxb0HiQSFzGBjpKRUvVWeZiAND1HKdgDLwnN74Aw9+C9m4sKPgSm
EfkO5i+rR1qvq3fn7Ciww1HP/Tqa82ejN+FIzx2AhMNYUT0InTr6bS7jtDnVYRvBr62NvfrMxjwD
IJPFf/qjODevdlfHrIxGapHXjct0KLQl89BtttOLKMdm58nYHIvLlfyAViyFodtTqucDSx2FcQC8
Wb/YyMecPGdEgFuDhPJ4QTfuHVq91JsYhRb6en6jsTXjfOGzqmpRn4qiq8+hGu7xUbbeQGIdyORU
Y3gK35f5p2KdMU/wWiFQBHbUDaY/o4r1XUsj7S+ATe6boZVV7MPm0MvnoRI1j6FBx/tve+HUnHK4
mF/x/1GHk9ko1aVq+0g9jnU6oglraHPunjRzFN0hJfNGTx7heAngcZ0TTsH5nkbG1tpAqKGSQ0UZ
ReTVhjSrkg5zRc9VsXH6sRpX8/Miyi4ZhoU7R3vjsIG24eqUeq50XFaXdSESQ+hjkge4hnKDKgPC
9C10pG/JoExnwwxnbed4b36chwoBqCyQaOtcP+4XfZkLom8ccebXoTPdp0aJ+istvT2JuY2gDMF2
QKfEv5Lbu/q4eq4WAa2PLpAbJZ+V0kuvS5vZ1ROTb75CmXMC+prNuR7gGe5cz1ubniQG1VpQRsT+
cuJ/2o0TDua0ERk7WUb0VgFjnnor6c+Pj9bWZBr8WJ50rkve29tRKkNoYS+7aRg/NLYPrMkK9FFJ
/89ezD29ua2tIiE3wPcost0hATQlTVO96/MgLewUI7a4fp6U6AsaQtWxdNw9h7Ot4YBRSOYnpABY
WLefNib9WCM5lwdlVZjHjtfm92iodV8xBVJghrXXwNqaSkrGxGDYI9FYX20WK0FC3zSLPFiKXjsi
LBAe2ZLlsTSUj7eM0NyhHISAFoZ/dxgY8pVZJV4g3AtF+KzVojmlUbHXUN78IJuwlrwHUdf1QQNe
PQymS5mrx3L4gFPY/FZhIeQvitl+fbwN76uvUhgJDD3aJBJyurqwMlGBjqrzLHDbfjkr3Iv0wGL3
E9DZ4qnruuyaN+GeZ9vWCTMxAiFe5p68Q+iWIPiaJsq4SBpCZSvSBG9Z/ePxl23tQkgp1CWJtCQn
+3YXTkWNTwWU2cAAxYvFSQtPvpnP0Syao6KVO/O4N9pqD5oNcp+6O1C6qxLrpc6Lv9Mmyz73HL1D
3c0fFD2QaQdwbS4POIe8mutUHDUfeBUl/uyzgGcwADnAQAr2aVRxAv7DPAJKBqonhUHWebjnAs5L
JzajqSjeOTH0/IJfVX9I0kQ9tfH0Qf/wfz+NaFVeHBu0O0NfPKd0KbxgypKfCeXrIFSww3r8VVtH
jNgJYRCe6fseV212VeENVRbYrvBOFjTc00yl8hINenv6+FB0GMhQabcQJK62hkvJOB9trsMo1ZNz
hem2gVv8Mp1GUJDFzmBb+xDBayaPUgIX/uo8V9HitBEC6YESq5AUMWc4JMi5BepCv86puj0Eytb9
AeoGZCqkQQB08vf89FiCOoF5UvKMzV5RfsWCuvOjsUrOSd2pX3HcWU56ouzBVjcGJUjkhSETZvXW
URb7sGgzWSdnArqgyuO5wGjL7g+z3UcHWyns+TC03Z+P13FzVO5IRKCoCt6VzBWMtorGWdKgK4Vz
TMign3JaRGc8h5xnZ9DK87LgMPd40I19CrgHqiSQalmrX61njaePqNOWQecOOZ5yib+kWpIdC30y
d8Bim0N5VKPgF5FbrJdSd2LTQ0orlTo1mnsO7bz5FGUgJ6+VTWqzk1psbFTuE4n9gBXJY7AKEiY9
anIjDsnHs9z5q4mb8EmgG/VkJaPS+fRax53W29by0YQgRUOawruDHTOJSynERDNHSRWMoTxx0FEF
uRixLs4l8PiDqQ57FRV5tlfVPZkOyLbue0C0Wj69cQdhh1US4OtUf3a06Y001j4naG8cnLhJnuao
nJ6msPsPMZEck/QAYcD7upRWtkMG8IRCnBJ16QHJGPxZihEWk7Dt8D+spQStU/bn3r4rT6EK6MVV
riaBYVdxf2hSaAaH2qhjimEVlKrPbslDv/MubQQRPIC867aUjgHleHvzhH1TyIgXOpzstdhemb+6
0S7CbmsUm4ubC1XCTtdXTWo30KJ6at5NYdXHbJblxlrsKVxvQM84b7T8kLOTJKz1x6QorNeWIyGE
GkHEQZD3/ek1tfIZn4IcozRUK0q/K5uy9jWYQMcoMq0YaRmAJhiV9jsVhtVRkdpqILKQOZECqhTo
jNXUCqnzF2sW0rT6cFCrIve140ktY+pzIBH9x1fcuopzN5xcg5/ekLisi0SNIvtSC6H9Hfam8QOd
JVGch6od7UPRmhlqGHH1G1vJrAEtOMI8eeHS7Hn6rG7A9x/CEsNLlw4fwLVuf0hl6rNd28K+KGPa
/+nFWnKwYMp8yqwy3nmnV/vqfSjar+APeKipGq2mGNme2C7d2bmMqgLsrFOXYxRjWPd4aleX7Pso
UDcJEVlKB2GI2w/CA3NMXDSiLnE8AyDsXB2YejShUVuVnxtT7HWINjYOoOZ3VgecdCgKt+PhWF73
tRfaF0csw3MI6/bULoXyxgxMh8myyjPP2H9Q5UJFwKBnRjCAwPHqJdEzL4xchUGNPg/9rKz14zgq
1kUfrORjVWs5nzxYUDv4RvLbdyrBzzs1XkSfNTGrltRwBDQTfEpdRU+x22UHHNj74+P129iQN+Ot
5jNXhyUVaepcIjtJDm2i62/EcBPyjk36sUDj30+DDEQXCmkdSnG3S1dPTj5glmhfijot/Ai/wk9j
o4xf0aLZ+aiNTSnTTbD8IOawR1ltSs9ARwlXruhKnChAy43Nqe3c/nkZ3fSQUmN9ejyJ8pf/9Aa/
fxlUfPg4so94JwEokkIxFqOPrkbrOPm1D0X5NS01rTpklTH+hcCSl58kLwQqS2roz30m0p3K2cZp
BwdPZZyqLe/jWlq5jycV8TQ3ug51p52sGuVOIpVm57Svgo33D4UOj7w2EYfUN7pdQkvPk7xpjAiF
uL5+4fkVr7a7OK9Oa9svEW1s78gM9ZHv9F705fEkv3fb1rMsDTYkOYi021klAj1irIUylfE1dsiz
kXHDNBMp/8I1X4ZuxB9SayrEnacaKVDfEl0cBlYusKkQSlFXRz0czKd2ss3lbIu8XfzGTcGWj4rr
ZkfLrVs4uJq0mXRGszH/fPzjtyaOGBvoguQrUOy+nbgBC1CjtjxcbaAcxr6jK845HOL4c55AyfBU
RHvcrFNPDgCq0+Oht044jwC5E1VcRl4NHTpVmLv9pFzUQh2P3rDoT2FhTcesmsadTbh1Dri+OHKQ
NKUx4e1XomDlqkW5JNdyiDPvCdi3WA7YVOb9X3Zo6H+5wtC+TYopm8qx6b5kGvKVnz7+uZAboVLy
V/fOpsDIvb41kyG+utqUnGi2hafZib53c7yH3dp4iujE0IZCJULaw8vZ+OmqTrM0Uk1UXy6YLwy2
HycRuA1K4+1yiAuUZYmDvX6kTTwSbz3+yI0LDmEK1C+ptVIpXGuO6qNM6ESnXAzEx4fXQsD09VtR
Idha8WdfOjMemp2XaWMfQeGUblNUM7C60W4/d4oTvfbSTLlgcPk1b/ryq5oXXwGUiZ0V3JpXZpMA
UCb9dxs2d6xB0fQqvOR5O8W+irRLvOSGCJrREWQX+MKUp8mpij0Bvq0vxIoeziPLiWz8avvOqtYP
fT7iHJL3sXvMkG9TffKR1PCdqV12kuGNK+E9ucDikKo5HMvb+XQGJecpwSuknWo9egJhE8ManQUE
7Sq12uqp4rr/X+zk0a8lGda8s4U2h0e5iDyc/I260e3wmSJijqsbXqjKKV81r8CMOXK6Ofc7wozp
ZaBnV11MN63aa7OMQvn98RbeuCtgRiCZRGUY3N7686GvVdrcpvE1LYQjfmCGC7MbbIBNc14fca2l
mZaWeNdmQ+yDgGjJSwCi/wdVdunViocNxXaw76tpwMWsmbMaLypARtFzTmrku/mAz7MTFTsH6B2r
v3rA6CBI+BpHiHKW3H8/XRhV6ebZojggKxpbiV692ojUM4W2uEQA2TCvlVPVuMcPSufk59hWi05q
3aTTQdWj3Dk3omjTJwez+8CaFGV4HhVlfkMKqLJ3tubWQWBluNok1+0uS7GKsVY9KCtYYY6D5Q91
Fv2lCNGahzBrK3MnO9u6zNiEtFe4TGWn4HZaiizUszDDXS4ubRIjq6ks36QmbFwjyA9/J5yf+fx4
821ES5KrDahYgkPulLBJz8AtRWpyNWetOCMiVJ2X0d5DwOryl68WXOpm0dDErUtqmN9+WeYuyVS5
FhFL28fFDxoSWvLcWdqc+C3gAYQRDT3ygrn3KNEMqrMo12oYERAMrWZOr5Fu5OkfjWnGKEe2Rjs+
h6UY3uIxoRDZG/SpD/OSOjMuvPYwB3rq1O2XBKlV+38KUVjvj0U9EdXgX1vt7JB1OUFGgu+HBotF
aA13x3c0NagpqpZcFQ9Bl6tmL86EBizkPr+ZQZ68DqlatwcgVJF6GBZEC8+FZXb62TCU/K32MnzL
P76mqENwlgETkKatTpetKZ06GnZy1ZywviaNXR/iHC+2x6NsHA3iGko1sv5Nr3O1WZtGdyFsu8m1
cCjZqITDn8Hv1E9OUmrfHg+1tUkJ3CQeEq2Au2hqKdI2aRemWI8iKngIZx40t9uD12+8tvL/zTHH
65gIcbVHc7XJVCSnk2s/YMqpOG2T+2OLE0xVY/Zdm3r/Gmlx/fRfvo1JBJRB/rnOBfNFGGXTcwB1
CNGF782mkh6rxs135nDjlbNsk5gFcwP6WOuqVzi6XWVHeXrNopiUiG9EYTpxdBhpRVaG05MXukn9
hmS7+GoWTboHWt642+D+6DpiU4CI1LXIdQS1EoZyJC+alrSMOvWBZnz9hlhaeCn7Pr48ntfN8XhX
yQGl9dn6VR/jLqqpZcbXwurTM7rFxsVcauOYzPH8hzqlexSXjfFofCJtgEMMUnTrG65HVxcH2Sa6
FllXg5RJLQCkSYkMajJd1Kb8Dy8TxVigEyCyKJauPRkcBA9zdOej6yzQDln6HGInV/l51sM9Z+GN
k85QvIC0DqhTrqNBru50jJssunZ24uFyZuvPjVpr13pM2uvjVdscCq1ttirl0LtMYpkQoqh0skMx
quVhSbv8OWwiF+bEMO5oKW4cd+r/1ARpFrAj19kg7aNiFGjLXJfZmstn0YVG69ckhMaxbpa+8OcY
0PWfFojl+I/HX7lhoQaDHlMwAGzEfHebU7OyRrewFrlWCAY0T7QWoVxNrlf96OJe/3/OzmtHbiRZ
w09EgN7ckuXYarXUklruhhiNofeeT79f9rlRsXiKaO0sZoHVYLKYJjIy4jfvUhAj5akXokcHNAvm
zOtAnpkny4yjzDMTFCc9Sav0b0MLxPRQ97312Jv8H0fTSOKnEPh19PX+T95aGFhAYEwsLjwqgKsL
fDJNLIkG5zLWRuiFuK5fqAKBGcpyaedi2apRU/uDY0/nHZ229daWdLxscORwhAel+hQ3tU4iXI7H
QQ1LL6+j6Djm7XSsA2jpdRPJMKHifqdwthEuoaZDSSD140ZYh6u2tccmkRthmlEN/5XlNDy0E0SW
wF50b9bj8ZNt5P8GST3s7I2Nu46EgvoEOCUB/l/dQktklDFkIeeSDkF3CWbN/GhNo7M3x+ptQgZO
EjAn5Fyh1yrW+7cMfJqrXptgUGOgpacFZAdJh7MWdz0yHLnW/AD1kHzrcmn4ZnQD/4CeRAVvzags
y5O0IONytrrFiU73d9lGEKVoB/gaoT622dpALFOyNsJ2BaPDpknfx1a4/Gc64XIuxzlyqzmovt8f
b2OVwRUx0UwA4p03Zm+jFQKcxqhgbOi7OOZ/lhJ/iBrzfR2a3xpF+6ss8Bq6P+ZG3KHlS7wR/Cmh
KHQ98+2Ioyti5bhHhlr5ow3y2ZPtTj2Gk0WZdqn+kVNT34l1G6eXo8vDgoPLx66TDBNRY+BNJU65
TvKDSlPntXmBUUizNDvnRrwSV4k+qaBw4hSsIR4V119nNoZZGqnuXOicDbEndegduK0JJ82ta06b
W5poOxzKSKl/hc3SBmi0NtLH+1O89bnU3gxYkrBnboJV2WTo2dUUFJRKUnPXSmXzqbWMAFdns6v3
gLubo3GPGOT+iHCsE2GjhYmg6xRLxhjVX8Uow6+NESUemNH6Tz7st6FE8Pjt1A6xNIRTPgQXdLaK
c91LPzTAt6dZScc/OImCFQUUAkAXphLXI9G9VtQk6DE8zicky9RIflwagoM9l51nT61+/oMlI+dm
b0K6Bx53PV6loUUiA3+7aHLaxi44W0DGatvl/2rKou5Bh7fOIG8jXmw0Rm57Z3Eh13LbmRj1mgZ6
lN0U58mTYDCnB3WeKwosCXK2roF14p6fyNZuIQ1HQoAgL9qR1x/qoHQ0RrPE8beT4Qjwxn4Cuikj
qq7Xx7fPKRU82spwvjmOq7MoTbE5Y5EQXGqgSqeePqvX6qF8UXp7rwK89VUQPqiQICQD02I1VIce
fzXBtL2kJRCEXFZCzt6MpQKUuT2cx1aIIXGiLSjarTeZ9ggxMV1kGoOV3lsfQUUvfh/o8jOcJC13
lW5s3/PMan0JnfUfo0BG7ETwrVsDIzxAQmAVSOJWuVCop9IyYntwKaMgkH21DooePNJo/itnYfBf
DWihPYRjpn0jW8j2yLdbUw0+QmCM+fabcqVDD4+2g2NdrHzOP3S5OZ0quzVdijvGt7dvIMqP8Hgw
qId1JX7Kb+HGKusoNmj4XkokBE9Noi2HeojTB7lV/8BgEzoC9XsGEkCa1Zxq6szbSmKo1rGXx8rU
Bq/DoQzzl2Ryh7TZ27Abm4jJE05ImHjdNkdCIyn6eLHtS9JV4OgCzVheaizoGipRZfgDOx1uLzgf
xt88IsoH1Bnif+9P7kaiByiBK5koK2yrV0dmDqHvayXCpSpoFK8BMn4YcmsP+7CxW1CEoU9J7RJc
6brdptlTl6kRXpv9ZFunsdYjLGDV6ZyA8N85Fq+p6eruJ20Xmk7Udo3bbCq3+9LoHecy9HI6XIwx
TrXChZOo/KpxanG+KVUW2KhO9Fnzbyh1xuMy6fGTgiBm9XXRK1pE+lBZ49OojdAqxq6es6/SOFiN
n3azpXjSUIb5+1yJkHGt6LsgotksT+bQ9pI3j026PA6VIn+mAdw1+BJZS39e5mD+B0r8EHlx0Kra
SR3n+tArY4veFRKqsV9mSmiIsrMyHxB/1qMHtHZdeO3Od4hz8/RsFJPTeqoW68oF/dPss7K0oem2
CtZQB7V1yv9avc9wqKzaqvOSXIi8zWbc/SWVtYpud9izley6jT6ZqT1PbmWmeuFn3VAP9Bn0Ksaw
zWkqT+4ThMwkmTbZUckrY3HtytafEmdO0m8lSJ09kbGNbBsLIh7bnAI24Pp4z82wJL04c1S1EMcb
k8qXUIJ0kdZd/EEtzJ1Hx9ZeBCbHlQZhFaGi1RmPSUEDY9Sx9hxl67l0lBwVN1yzBtnZOVtbIxED
UcLDsw6egvjz3wJXN0hxXS9RiI6XniJq2Rdh6ClpaLcnNU6KPfu4jXSCm4/8moIMfjvrpBe7G2pe
liJdeoBBJ67H8IuB0LWbpJF5SGAvHagcv5G4IOrODIq1LT0jsE3rk12bTd0ibEsXchhbn8ULnlSn
ND9guLDHxNgKluBwUUVCPQwU4GrhWmvS5xHa/yUCsDLQEQJQeraNJjbdRkKK4KBlc4mzUybrD+rQ
W5OXRJZWX+4HzK1FBXckWq6KcesqF0RSPpsT1cIqGsMXTM8KT18a+2suIZ1zf6jXLGwdytil1M6x
O4QXsvriPG5A+iUdDSoSwflz7xTlT/qhVuVWWaxHpyxbxvnUIxyWvVtiKXkMOxpobtKn5vcU9bMn
jCecztcyQyoO1oJchivj6jXgHy3pyXMcgqH04gkONwLoffNSZ0Vqe2PbybJrdKmUewW9kb/AbiRf
SVUL6aTybH7IHSuDnmcXxbsmDOI/sAoHz4KRNPpA8B3W+3iiJiehrihdHDl/SVPNOVezqbmZPGk7
a7lx+QltesaBvM4VLE7U1QFNVCewgGL0aZcdA6jyh6as4p1l3KokUWqm1UhjhmiwfpqVVaU7Ta4L
Brc+PdalhjarUQbu4ChMcVLo+q9qgKY1men3cYjiY9grO6FoI8gKwCzYBFHn4yV1/aVKTyGzcCSO
aanFF0lPsxGbg2o5AhRSTkpahDuggY1jQtijwM9lLwg/q9jXLmY6IuorXVK8Sd0CYp+nO0JzT+Lu
vX9MNldR4HUpYoo62eqU1MsED7fXpIsRWsUlNqP5MjqNsaNuujUKD2sB6LLQ9VsXheKihkQ3BtKl
DfXZaxtcTdUOA8b737K5VwRIDm0BSuokMNcLVdpSbE8zBXw5aCzfqcPwUkya/mEwqXwbzrT8R89a
Nl30s8xHLTcWLMbq2ny+/zM2rhJhFCe02YAiQBS7/hWTM+ZdJsWU9dMpusyzyRsKtZcjqelC9Wbq
z7QNk5113BpUYJUER1KIsKzepDWdqVwPR7rcUWgeQ1kKHjSlLd5nUVpfhrCoP6l9vUfK3LhUcJ1g
gxIIMMdb319NW8fmNJUAwaK4+qpEkXYMO7yDgkWLD5PU5O+mBLvAaOLmVIo/sc8VeBMdHiPAoZuq
jRzPahUaNeeSJuf7oquKg+JU/wY2lUae/dPOFN9uYuoagDv+D3d+0/5KlE6pVLUNLtFiqV8sbY68
ySnmnbN/8zIVmgtAsYCsw3iHtHa9e2a17uqOrsbFqVr7uRma6kPvqO2hz3rrCQy/hYN6BSgR/NKb
HxoMjaYcr1LqiwKvdD103jtBAlW4R4Qp6mV3MaP6Zxssy+xahRHsSYHcnlZCASUNtBM12rW0Ja6H
C2dbX+BCjBfQGGyaui+lzA3nBB/AwZpq86BUFEK9pajS2a15eKhupo4FObVhJMkOnmVj2nkgQ3QR
p4dEaXV+kqQz5TApBr69cBY3BbifH0Nm41tS9/Z3W657/RS2mjXSVDJ4TNyPGRvDU1F+pW6TBFB7
vZ6Lfom0YaTDfyFt0byyo7DkdovZugWSn49tAaqzyjLrQe3zb28fGXs58bLkLr9pVjg9wo3t2Ixc
AEHjpXaVvZMLvca3My/Gs7KE9rumqfsD0OrAvz/0q/7UVYqGlizYRhJuWkSkK6sdENhtAHXDGC/J
Yg0PiNfq6QHjWPWgDtFynpRWeqySXvuBeeFA1wgzo0RGiac2MS+jh9m4LeoGf/dBscenv4mmQk6Z
65C/gRyCs3W9HKVWLHaUqMOlHyXzq12YDjKzi3WGg7Cg8RtpL72ejS/3p+MmzaD4BsGXggIjUoFb
7QGcVSlWtmp/qbJKlo/alGWX1oriD6NTSs0Jp3k92rkxb0KaqPehOyQ6NsigWetdP6YcwBC5I6fg
3Wuo8XyUKYMf73/Y5ijC8E5U87kvVtdy1zZ6EQTtcGma3vhVGWn1gfLCntjZ1ii80biFwAuIHsn1
mtV6ZhdNTNGiGW3j3A5TeaIBudcp2BpFyFHKoGRxklh/SzsbejUP43DRO2n2qgbDutGKsvP9GbtF
JLEwwHJA1nEXkMuvpqyqqVSYQc4wo2Wf0XcNm0MRmMrHJKyNGL1TO3RcCiDGE1pc5ccazzH7UNOy
ijxkOuy9q+9ma8LeAEcCiZOEho6CCF+/5fql1UWVpdTLBaGAVHW1gqqL22UyQiOmU6oSje9p/uf+
HNzMtBiT8hqSEojV3DTZuqpEqAoA2EUiPf3Y6137lFfBnnXG5pfZVPJB77zy8a6/zIZ+bgwYxpDC
hItX6k5/Sfq4/kT7Vj0rGB3v2UzcRHr64Rw1YeQpdA/Xz9Jw6sDHK8Z8WTI9OTrA2R6tokk+T1pU
uZMSWmcVL5RLiOrRWzuIYmR6CfzFHUMt+fpTzZhmECgQ+SJJdXVC3j9+1md6CaYjdXuBRfy7riK7
GIv7jNUToNj149DWMGPuKmm5AG3Wj03gzI9dg0va2Oj5nlX9bSLBYArcfrAYguNvrKL1RIfQ6kx1
uYyZVH/TRjV6Rz5qx6gPN4iHD3obK27XGt3fY+joTzDYpw9JQkVwJ4e43bGiQSu6pqBvYR+vIpAd
dtUQJiT5aq0WHyFrdCeQYBBJ33owkGkAxIPQIX+HuXK9jkOOF3ZisWXZYOhnh/Xc2p6jhNPe23vr
e34faHU7pIqaS7COl4uSS/o73I7qY55mb0Zd0dz6bZRX3OlvseVV9N5M5uViQAtzI+z6nisUHAN1
GQ61ou45s91c7WI4zKkE50el4Ss++rfhmgXHqAhVyos5m8sR6+vWj3V9Oo/JUuNqJ2s+jmLD4Q+W
7LdBVzNZFLNiLPqwXGxjUs5LO+cPIeLZO/vv9tApFEg4d6IgzCZcJRApOhO6iejQJVCn+WOkzjWS
bUl5CaE67Ax1uzVI2B2uAs4cN8P6spWkJOpafdAuBfplBz0CwaP37R717faDxCjiSFNxRvlnFbFE
xRLMYa1duiSqPXXORm/Upupz3FN9v79Ct/eAcOO1MU8ig7h9yia6mgVpLGuXeVmwIglSLNCXFimj
PI8PUOzlb/fHu92GGj0jEm+qSpBQ1jIhHbs7M/tIpyCQDecxl+ufZZkshzyswviYYFVXu0BZ5Z1C
zNaMij6BRQ0G1NC6DIxNXmNFeahfAHJGB5B6g4erQuWWGJft7PmtGaUWI+AUTCulpeuDVvCSq+Ui
0S91liLuizDiS1iby+OSqPO/zkzJdicuikN0feeANSNp4jbg5jHXTzjDyZW4imB/jmrc/JUhc1Q/
LCgxFK5W5aVKettK6MA2ueWhJST5ha6Wf99f1Y3pFf1csiTSCTLd1U2EZUSbVXFhXZZAkdzesSpP
TwPlaNvJdL4/1MYJpLoN4p9P3mjsznNElyrMzctSatEZUpx5WJib4/1RNhZR2CcANkY65JYEBwXU
yAfCKNlKbdGaM/ITzPv+AHG0Oo/ZJO2lR6vPohPLxYZKKTkmyB8KINe7xgIFUNBhynwqK/ajEeTk
mXq0977bGAUKNNcnCBIAxuutkjW95sxtlsHXSYsnzLKaw1LaeyTP1RkX34IoGqkrDRe6WDffoiNp
VAH99HWl6PFKTZVjv2S/rEFZKlfHGTNwQ5AQbzsGr6MCiOFRRw2ZBtOqitN3nQLLosn80YiLLwlN
rIch0IRdQ5GUjlumtaAR9zGoccUItY+pTT/tT34DrGj2puAwrKGXkqbPE5cq8uWzbH8yNBKuKbAs
tw6DxDPjpXmPKE3tmnOSf8/0pnq5v2u3Jp63Du08HtO8N8Wf/3bHVxmtXwzFS582s+I186j9CCyz
dsnPOg/F+OI95DCi3ptHxccQPAsAKKoWa87GMjbYmuBE6S+QzZ7DTlbPNQLTX1t5st8nVfpvDAbj
+/0xNzYy+4uOvUWT67Z6o5RF1i3NUPhOWWsf6lKq3UiSs8v9UVaRVWwp4AdcwCq1GqEecj2fA2WJ
CfmIwscU0/6JsG6SHsd6TKsLmU0Toq4TIqc8JGFiumnpGM2xaoMm3qmrr4Lr66/gFwDl1ahW3bRo
x852esXATEUUE74H+vD3XMwGKs69+uX+927N6ivokAyRQL6+JSOlWpYObyG/DoJOyPkap0Wb0p0I
vvk9xLjXq4LS8iopjNo4anRUdvw24elJCxLJNS2weKlIb4Q7vU6dRfTnOKLDh4PL9QK2hlEmRVTn
vmVN6lcEtmCE9ig0ae9NaRIZsFoOph8mUVIdKETuSrRvHEhKM1QyQJRYlOtXMWmU6XIBp6j8pU+l
Q9sPs4+xdX8cSz0/9LlKxjN12k6us7GKABSQEqOKDgRyDdPDIzAsimQo/TGUtZMWYCTgTOOyc+o3
VhEVAHogoo8Pfm71aVo1SLz1g8KPlExHL7WqzhWibG4lScPx/rZcV4XEMjKWcIbiUS2W83oZ04za
vSxx2ts6aqaz1gR16+INnn/MRkVHrhzg+WNoNsN8GCp1Sh9VGHvSsZmtevQSGc2fw/1ftDXFJgpR
qNAJBf71Fp7yKOyxSuHjh6n4u8YxCzK8qeyhTjaH4f4EYUXhjdbI9Xf3U5vW5Duln9Zt8xyOqeUH
gy3tfMyqMvM6u/zrQSSKPsgN2b6OM7WZnLrwjcFJNbegmGketLxPlBNuY+ODPkeT5CaDlJyRH82V
ndXd+EhH5zlAPRwKEhv2+iOdUYKk2i6NT+tD+yIZ5figOL3q3V+xrT2EjCQJuRCfoEy6GoZOw8i7
JG/8UNLlF0dqgg9VI1tnqVEQoUp1yas6hKiGYelOWac4nppO9RdDytOdJ+TGwaFHC2GanqXCc2QV
k+Kpb9QuChsfFEjxNJhG8Y0yUe3aCFDuRNqtqQVzwmsVJAH/FT/lt3wgqeIF7xaz9nt6WsehgDzH
HnpjC1aAlUjGhQ4UpBMyv1UkgO4cSLyUU1+2ihHbeXYaXzM6A2eU61M+UYpvP4ZqMIZv3TqMTKYj
sAmQgG/A8hmitHJSQwykXhl+0jp439BT+x2a7M0sMoqwHmRzCpD3Gk8eOE1X2EqawCGzereA9ugW
c7131m83qBiGbgHsVwTobzZonoV4EQxB7IdDzRmfc0gIrtHkTvU0pPkYvKgoK8sP46i22mmQhxgw
e24U0pEOwJLaLoIciervnJqb2MCPEm1RQcjlgbLO7YKqaBH8axO/qGYNKcpSJn3EgC2nNzqx4Y5y
Hsw+NtKL5UZ24vytkf0GLvwwOXkXRLFoZHVp6sqNwpNpMrX2hzJDTjotGMB8aZsqLRBESuM9psrN
IeN3owIBBh3CKCnG6pDpPWL2Q6KlPiow07sE83d/KrPguclyZ+e63RyK5AI0NRIiN/FLQobUyJ0l
9WEjpRfcA1R3KlPrEi/Zy/3V2BqJ+Czo7iDobvi2YV4CYQu7hIOWm26nNZ2fBZOGsEImHe8P9SpY
91tR4fVQQ3flGScKUUTN69AxNG0aOnKS+uSa6j84nVYd1DXNeZFgdM3IaGb5z5o1+JkkMj4eJqxb
28V9Tf4Bya3JvLrpdY3edir1741qMJ67rDOko5XFVulNaIH+koNAV9yhnbSvpT0Ei6tmiJV7Y6jN
e1+zOXGvlXnQRbexX61B8tNwT3xrLDMPDHHi1nJTewONlZ20aCtY8IRHdxfCN2d5dWWH0xgV4JYT
X48V/bLgrf0IdCs83V+erVG4ssG5IVaFeuNqFAC5nZNZVuKbOJEekgjZozKe95zct0bh5HM3A3RB
zGx1Zbaos1HM72PfyGfjgMCqdoJ3uCcNuzEKERzshwC7CtbO9U6L4atE5cyMjakafpyw7jkYZp+/
PYgzCnkkgHJQ+usm8yyZY6H1IaPIc3OEh5Se9GB8q6+NkIMnlxGWUyKdWrd/Gskpqf6lxIKinq2j
Fab4EQeTbReuWfV2srMNNqIzw8GTISMjh1rf72keIcHYLYkPPGS+9INdQCLJYOU56MF+m5SoPcZy
ov0lZ7u2S2KHreID8lC4B76GvRu1tDayTFFQSfzSabRDo4W1BPNJWbTLZMvleyWaxq8FULf/Oim1
/qll45/7J2BrfEpM/CVUuxFivN41Jka5RdE4qT8UeTmfyPrsBvZw1tu+6aRp+D5R6+a5BX7XH4lY
TXHQFjstdxIscY2sZ8HhP9jWAUK7SZ0z4TQX1F3qR/KQn7WpJRDrQLc+dUpSfI7SJFYfar3dKzFv
xDONUi3PDzJJdtnqdpNKeywdapK+ORra7AXophpuTPUb7C00hrdfcDwiCTSipMS7fZ3faRZoDKMo
/LIeZdVVFr35VNt1+M+k4cd8vL+uGzN6NZh6va6pHtSG0QS82Ps0fyfZSXjAO0122+RFSuTvZWCU
O4doVeoVN51wwAQDRQ7JB67iT48NQe1UeuobWZNiSpkl45e2yIE65VMs20JJKZ92RIZvrFXFoDT3
8U4SACBAk9efWbbIeQ5VlPq5XS/PTr2ESI9N8wWtO+0Q4jN7GrI6PUyJqVzCthw88A/Nkfyx+dXO
xR79ZWvSuRjhZCEXDyRqVedi98RTq9okFkbCB8tD/zAhqP7Yh1FywDJHBy6elvPbr0oRKEmrKdli
ZLk6wug4pYUplakfdPny3JUAwGpZsn/d31Bby0snBgqhEEhBo/d6ppHomUbMP1N/iWzpVEhBe0KR
oP7cgD74lMb9Hot462xyRjiWnBeO+mplzY70vHUk5lKj3jwsU4lzQW+fJTPPD/c/bXso8nLqoFw6
6/tZnsxJqjBT9M1GNVyjnn5VurJ4s2MoO6/njTsaSC9sLGHWJiTqrycxaWNJygDt+1GfFI+yJY0P
AbW1nXLrxnUmFEWFPjTnEAPB61EcuWl7a+ShpSf5Mnwogjac3MmJl/qIyVbS+GYcaurBCabaeiii
Mvrv/nyutb1EKEC3g0iAIBK51frVsOitZbULqXxa2Ig5ghyXL6GE1oAvYSszfteU2Mq+FTXWdZ5N
UX3EoXPOQ1o1jlW+zHFi6ocEBfHWW4xEL47FUqTmyakcZXj72eGXOpADuANu+U/gjAstajg7bcur
Js3i/B3FjZ2js7HqNLnZxJAcSGjWkXEIdKq/oKv9mPb9mYdN6hrLXO3UQzYOqHhbvrrWAZFfrzoK
QsUgZEF9Y2ysT0owxx9aY4r/mis7e6nJ1bOdudsaUGglUS947ViuNrMFolGK8iH0pbKsD12MlmY3
hfN7W1p+aDS/j/d31WtquUoSyNTpjYJ0FS/8VRpdBXajjuUQ+V1el88aflS6C5UvMg70vIvPyhgM
5Xs7kE24gnQ8L2O/DJT39XF+MOdFNU5an9rJoRAtt78S3N9ycAFJNB9M7Ic0V57TMPC6pJh0r59U
BSyxokXh0XRiLaWqbWvUYeD4SG6RJ4rklU2YIqArJHhOmZyXJ8dKpOahDmytc5spS7RDnlgNXWvw
l9apUaYyfnvgoiBOQsH9x/tyPSOlWqA5byRoyMz6fBztdER7QNMOQdfuGfptLTZdVXJxjrUoUF3H
lIw/Gimvwg+YnNkPCrX40nVl9hPuouzFuEP8ye6ililcGKn5U7a+HjCAV6HnYS9dRqXHcbbUnkJF
572ptwPendKe9OHWGaXhSa2f4EU5erW5ljyVe8A70iWQ5fYQa0Z4qMql2InMGzcNOGmkqESH+rY7
LaNDHtaOKV0UtZOhdtXKuzZv2k8IgqSf7x+XrQ/6fSixoL/VLCGIoc5sI6PUalnn6VKan60SMao/
GAWmAUUBIBOIKF2PYprLFA2CMRNmDW5v1MXPdPH2DLU2LjSahoAOkX4TTOZVLpDF0ZQpehH6gaV1
XpEq0hE6eHyCVqs+5GYTnUM7kw9hRsy7/31b2955ReVhg+6gDXr9fb3cqfCOOGH9NMdey5E/l0Om
uE7K545Dbnj3xxO7ehXjKF068BoEtOxGc8iBFsY71EKyTJ+lZ73FGCSl/HeaQ6X20FDJIM7Oe4DA
zUExOhVdIf5nXaPqaLZmiWFH/qiowRFLxcHrm8jwkaSxDkNpdBeHmurO7bFxFJB3UvGwEcVaY23I
ZrVmHUhSi96NXShPVWpiqhdZ/VdpcLTT/UndHEoYbsEfoy27royo9A4HO+P+LeLYPvVmkLm5lIdP
dj388wcj8cYDQs4FbKwJTUnh5EZeochmG3Xde0qMgQINtjL/kffBuIc9XgNXRZ4FwYcEj7PHHXyj
HzCFUdWlUeS3Xd8/YmGWniw9w73ZtkPzczui5nc08mXJPT1o9Z96qdWP9ZLn+c5a/j8/RDS/OCy0
FlfBOqxqqy4z1MhjpdYOkVKn5ypI+tOIZegxGhyJN2A9MBVKaXuoZhGVgn7P+GnjrIrowB0Fe45H
mHp9VmH1FKMxocfepj1Saon1T66pLZJOqUFhxbR2PnprV/H2pEZJzYLO6uqxl5WjrgYlSq2SqO8d
yqmPoSd20a8OfPSeMOVGNGc30eeiikzBet11m8qlroKyki5xPo4ezLzmYU5l2X/79hXgRaHOKsyC
VtFuxhmxNzLIv1MVt8PBAK91mVNoXe7QxdqP+4NtLhfvIPR3hNjZut0VjbJZliqMwwj6luEVXcnK
BQpdkKRUDuPCu2BnxbZGhIKA4BaFLpxfVjlMpVsTdwscdpgI6OTbet4DY0jC4CmTzLk7GFluyTsB
fWvhqFHQwheg0BsIKp4yPNSyPvSTOOEY5roDScDcG2UrgpOWkVdQebitYwdwi2jtkYo3hdQDxDC1
uD43ENZOqMx37zq6EJm7aJFxvr+GG2dAtJrR14TxB9lpNaPOSHEpKmS2pZEoD1FUxsdUGy03ADaw
s3jKxuph2YM6DK0oWM2m+PPfEhpUvxcM2IfYH6Iwl89qjiXRIS+yYPH6UW2kr8Fo1OZJy9U8vhSm
IdVeULQgY9QlABojJ7L9WbYj+qhhqpWXtM+HlyxvE/OUGIEh7yQOWzPz+69dRcRGmpOsa3O0RQCO
HHC/Rrxu7FTX4g27s8U2Fh8MBb0l1NoVrrnVUFmb0L+jR039Zxm+yNNSemVB61iT2vpD2Vd4gnZd
v7PyYmVXiYogSZFBgq3mtb96/CG93NRlQ85gYRb73I3K7JqSEnl9qqmebWK0jQaG/oPlkQ9D7+TP
9zfe1magi0zwoNYorsHrzTCUkdmNSRj5plpoxSFsMhqnttHl6jmcMOZwZ9nq995AG2kozwNAUCS6
vErW7/gcQTKAmLgpOJIav1P6sj0Z45jiE5opbCJKrEpaDUAFozdSb8RFT9wCQ8cRo0q//twprJJU
BYPpS1VgfigtuaLhFymemjTWzsJuzSykG5SlBBiPtsj1zFqzCVYvF72QJBApfa0p59xM1bNZUbkM
5XrZOSlbswqXgleRkEa40VxO+jzRQAgmfhQO4bexTSsAV3VybAxlth7itndKl5DpnHi9S/nO4K8V
t9U+tsS7ApFAYV+2LlUZvRLQ1a6Z2T5Keoijkl4fMngc0YOG6ElzxJ54oN85hNFB63jy0gWJZNVt
NLv4IEXt+BI2ErDYNFTb4gOU08bwqlAJHiyt79LnIIi7Z6exm/do8sqqV1V2tZwa2yiLnROxcdFA
N4XGRIQ0b8vvUxPVelJTHamrZPpgzJUSuj0WVKf7B29rGPx4xfuEyvtNlQnaU4oCYRb5xSDNj9jt
RV6hW3sioBvRE+lYJDPYgmgpr/NJszWW3hzN3K8MWC8HDQYKuthSBUJOpyz88/43qRtb0EaDC4AP
zVMQVKtrbMDkqUpFsyTQWjs8BW01DS4ILfVznOtj75lRVYQu27RTz7M6V4mLPqcDw7qd5uxnrhrJ
cuI74uww4yX8j4bm2+Lpk9pkF6u0+BdMuYQCfe/YQXsul3B6HqFmjB90OQrHz51phqmnF/h5eH0d
hNIDirY1N9bQZ+/0sC+eYTYt9c5CbkwxTD5EdIDeUWRZBzOEUPLe6rWcbLnIFy+oh/GshXpU+X3C
33fuqDVVW0Qwm9c/0YsnAvf3KmAvWdENSwyCNIgHxfbQucoUr8/lJncLIwt7L1K7/GcX62n1KEMd
l89VKCWja4YWBSZwpa3tSkOj9NTnNXQZxyWv6sP9fbA1JTDiwPWT0yOEsfqNhazkyzSAty8Sm/WX
q/4kTXPrGln2Rq3L1+mANArsEx4ZiO/VUJ1eRhGOLpmPUKpyQgyt+zvIg8Lr1aX47+1fhXo0XA/R
XaU/dB3QQ9HdrpCA8eWutE9zqpmHDp0Tz0yLL/dH2jpG3E8A5CjPIqm7ej6MQdqnS5tnPtWYn1ke
20cH9UlXRjTlWXfGwcPKJT2MSpX8uD/wRlB6df9BpQlF45tkJOiMUM4NZrMsu+qozbP1Http++39
W6EKQ1UGoS9UQ1ZRImv1rGiblu2BXdtlSaXqGE34fUm9sqfsvpHSMRT1SG4mIErrlC7u5CBX5IQP
ssPoIcrHwmtMXmRxPytcQFLkQfEvX+7P4sb2d0BAsEOAI9zinYNOGKAMUGfiuWkBQ7XBu0TBsK20
4h0QycZGETxDDJTIMW51drpYdRqiceqPkzQsvqMi1/sQEUwrr9Ym2B1LUk7T0wDU1Pwchra656C6
9Zh49YZG3trmXKwjfjc3uRyWMgQeWY//DiRq9hfUdpIviplltdtaZv4FsS4qtUj/JeYnaa4g2jRk
vKbbG3r8Qe0yszwPKDK8A+NlW2T3mIS6WQC99nh/XTY2A48eGpPciDCD10Wl2NKHPknpplWkZGec
iE23lNPlUhra4mU5+X0QT8MO2XtziQBp8pqkvkSX4Tpq2FU5yoE1pH5vZdoPxSmzl7ksRt7lenRO
2i59zClLcb3Jhn//c7eKSWQYnGKuY17M66GpHs0FZpCpr1pzVLpxDhXbhamyJF6GFHt94KbJMgRF
yqrwhiFVNGzubA2K9lBLn+7/mK0zAQVAQMdJDmlUXk9DV2i8nS0jQ33SrG2X9736PQ71Wli3yN20
s9IbcQyWDCQZarEi/RG/5rcnLq/sPCorLiCgfxY0hxYhRvTlDm//JvJdqhGCvnajQxSSr1A47Bkl
U6xnQLSaG8lzcQy5F3c+aOMxAZES/p8JDVuURK8/CPfBtJY6EwabEaTnNs+t2NOmyPo2pWOk0S/o
i5e3fhwsXHBE4KlI5shsrkdEFPh/lH1Jc6S6tvUvIoIeNAUy071d7ssTwlW2EaAOSSCJX/+tvLN3
z4t34pucQZ2Kyg5t7b32aiDaJxO/TBnM25s6R7ohrBeVLRq57+W/vNr/UkfQCWP7CWC5RDn7b2GK
yAEDRj3qSL3VcBVf5QQvacGL+XWGBlhd5tzUS2shEFS/iHR0aPqegD4edBGFU4mLOAAfHrb+IJBZ
Tw/lkjtxWERq+wYxFEv+//2DwLEY1kznrgPitv+e7lIDXxMBm89LyMn1YSS+uIKdirrAkZrvLbH7
v7xega/7f45XIJZjOwmODqRD/wjzAJ9OAXeR02UP6+AWbYdupxqxDiLbqov/+5dPzvfvf78Wug8A
pACjIPP4r/sZzmHIS0ssu0RRCaaj6wZD9vJsS93ARSJ+lhjbf/fMLPK0V3pc2wC5hm+gUZ0GaKUX
NTeL5bS8BivdXzE/kC+QmPQKI1gfQ8cwODd0kLqWrtsmh9v4X95/+s/3j4XIf/w1QRPFMvV/PrrV
Dg/cagGBaqwS/dADbvvjevR1kHqme9nqvsi/MTgSqKA4QQWaq3x64vPMw00pGDySKfQ04780Pf88
wbCpwfMNYgyAt394leP7XJE0d76qE6mekzEqm8wRctj4lryo1b/931/C//JyZ+QeBRc91j8958co
do5tI4NyDvMIhWv53TrtIDSREqBOvk//ppr55+WKo4uuGISA+n/hykw5Snw0F+D+jHZ8dBScbB/H
AeL9vEY0aFgvYHc+/Uv/8886D04zDNkRS4SGFTv1//lLQw0goWGbt0s1x8thrw07+0xX/3KRno/Y
Px8prEwx1KLLgX7uvzdfJR/7eJsZuTSDzuixhIpluBOhKg4kCRFFQn3kktZRX/1OrJPmQAtvqg62
CVtoeB1tXwhhEelZlla+W18M96pnlN8Vi0GWmk74ttxAVWJN64QPEmtmTQdQetLBnPrQw+xsGazf
HowTrGzGHTnjrZ97hvThNeYajvcV+dQxi97zpeAPHLfsABgv7d/rYaB7UzK0VR1oh9HPDmez0Il9
k3cJH+xnCJ7xG7J7/7dItm2CNKLYRJvN0HW0+CiUNXDcg2cgCGPm9XyEaeMBixbHxRY0tDupwvwA
pzL2HAs+v1dTKt8Tv0/6RFNmXmkNXPuQjPu+N0w7hzSgtZ/nb1jEUHm5AhuKmpow6hpVINP1yfXC
IkAE2sg5PzlXYnVCojWoz2HMgBGGsBSPUSzrP6MjS3EY0Ye7U4pkthk2CrPVN3OEVekNh1xq6NbC
s/l65VGIr0Eaz7I/GyNj1MBcye1/UdFmuG0tLAVdPdlF344ksFuelhFuPK1V8sBEvzzxIuqHDWoR
T+Kv3S9EXETp4rLbKZPYzSIK2McpSnMVCaYvkakNYupXWtO1bMHDEh79blZ8YbMgymsM8OE0h30x
7XrOyrnwQJy2C1Zv7Iv26fqOhTE6FQ46w8saw4L7wjP8hQYsSye6yYbUN3BYrBAcBM69QhYedUsL
AtHwUwuV5S30jtPerIKzDxkGB3E3HxyWFktdP8LYOGFghHH6thS9WiAx0+y3haMra9PaoCcPuOwI
OG4g7h0QPsKXBmyeZG/4zkDVYVoQcK6gmP/qB9ivtUkCsgfo+EMYOvDUCOsA9/rXPtDkDm2M/Q0S
kRUHqsysDxsbnG40su7WpoTdP2trAqvfVhe7+cEZL7oN9IpfwRAxNmOw5U0k1hpUuwqLRy6TOWmx
PpnbqVfl2m6Ejr8io2H7W8BPeW2qfFmv56lmEmGbUr8Oy8yupyITp0hw9SdkJSendA6J6gxyM1hL
YEL8a7SynJpIpJtv8fjPE2IS4ejS6L2ovpMt6993JOVdycmP/gBVDbLBRMwy1tkY98wNXZYU4pJZ
5VcUeLVsYuXM9TpOAczdauh/JXs8vhNcoQy26uPwJOd+eo6LZf+g0WT2thhpEtop7Ye/SEKiUTOm
GxvbGSrLoYkQQxa6fq5EfaES61+zdMkeiGLZ2oxymF/9vBcvZMhX1+5LKO9WDmZpR8fa/ZV5FNJm
3STwS13XkkLBtWaQ/hs1wcC74mPcUbmFtSFy3yL8+UoOU73qHkkTcrqHQeuQ4JON1TJ1q5HF0mXB
jOEvZHs4yoaMBe0k9n/sIrJLfsOxMrvfe0o6DoU6nEwQOhka0A7zvbUb5L+dxHKPNxzefS1nxj1G
WalNF6xL7/MhY/hPIXTH1V7z1u+uoC0nq3gfZ81+EJubQTYsVIJfNwyVxVMoxMMSkGrfFmFc3+jA
zNAufuB7g/wTHJBNewtn6EIsf+YCoVdNj2LGO4OE2v5oaVm+lvHkfkxZs9dMrLM/2HKzRUtMSR8K
FZXDCXxyCIGCWNaho0wXKyhaAAI7NPwkQZcz9KZxQ5SecjPz4ZhJLJGabTD61s9pPKPScffSpynA
L5Gjb25kNWV/x3gc6CFoGEYd5znUgHawffmd7WKiXQ2oDHGtMIF7MRHt15aPZfEGfE/bwxQNWjbQ
Ze4/Efa8Zxmbr/dmT6LwhuBtoVsyRPxC5xiqW7fMCcwm4Ms6dyWeGdIkkRIP0LhN7yBYgAO2Gbv5
hpDYfgxDvyA8Scj4E3kR9o2BawELA5POH6wI5XIYYOtXNsRZ+D5WI16rncbxrLGA2qxopn5UP24E
hajTRTnxw7b5qmqXOmb3KeQAvxKoEnxrPaUWoWs0e4WSGxhkPK61eultXFow0jbxuZ8JJjiOSaQP
+yAQnZhWSBrME27jDklvVrd1Rf2rgkoHrSkiawukPQlEVM/w1oQfClIMkmbXKYwzAdrC47cU+14d
6shV4OBUEegL4KnCRDXPVbiUcV/0JyPVWfFX5SO+lNQD8W+LeU6jVqg04YfJRekr4AG5wOzVgaC3
Spl9GU7ILdRHkBtWARqXZuFyFci2ZOFX5jd1U8zUVE0+aJCbcEXO9yHV4SWX8/4i2YJnFUZh5U/d
o487yB3tNGrHnF75aYbnK9NDvRxzj9i6hqjVBtAqYQfaRBPP2U22bPnlOKz0c5AoC0hHpHRuw7Qt
LybP6HycNohcNsD88gpWPPuC9U9uLr0yySfCByfEYyj8Cyvc3keU+TUeDkJX7kdtewZLbQh7gCZz
gzIYG0luIXLohy6soTolqTBLm/VFKVp4ftrvQvSsaHYVU3qcgq04TtlAfiDi1oiQRTWJml3itmw5
aIAUYa4jokCxg+Y/61huO3oLKoFFS5aHJgGtwLbJoAfWJE6QezpQmKbEofBtYAi3avJsmd43ttJv
qVK3dX3F6wBUOyp/DVkscf6LKBfYOLECDQZcTUFQwsU6L/idm3wV5n6v09W0AS3zYx9BDnc0qP2X
a+l70nneozlWuIlSYIVhrUGnHuF8C6kebt2y7PVbmst0BwlnmJ912Ak7CAkCbIM0qfpewW9g6yrf
45mUqfXmYoZa7TsTkXiYI4FAnYLn3LVDXau5dRPZfBfmc9XCFiP88oMcy4spncZbWFUhvsIgrg98
jkJvDzMSJMIpSIj8j6gS8UONRHiPpiAJB7lyRe4wwk+/EG+B2VfnS8U7UQRQ3UJ0pkvgvgmoyPvA
1CEeY2YbNcS4dpDYRisY4rB4vImiQcnGaslU6yC2wP24eYUjimr/LXY7PcAuDdN/klNkxiKVZE8v
div8F0nW4WRKURCcF+ufZRnkNQ2ZfY5jjmsQlvvYP4jFLH0jU1TYFnkS3DU8j3H5R/MMm5S6Au+g
1K78zeoJJyzedXbVT7y2+ASAPpteoyi3CXMK+XkR3WQzpLK8xSw3+qaCga3q8ilb48M+yzRtPV1Q
F3Xmi6IDSQc0IgZ3hhRHhNT3IAEhmaPqaT83kQu9wONHoxsDUwreqMVs+J/jRu4lw94O90yFVOHe
EedOm8XOEPszhsZrQmrAt0qLdYQyH00s6JQcQaXMpHhW+rDOX8i/9T2skmnyxLkaXqJiJe+ViXHJ
Dww1fZ0Q83RylPb6qJGSCWuiMk00EGoVSaTY+DLCAy8irFBKId83Em8KyN28XiD3lYoL5sfsmeuV
ZZg/kjFrlE7BaSSrTsQxXqIchO4CHI0OWw2YH8ZO9Pd5fY5Upjk2xeAiFbC6xITFENYZUuqOFKsa
Cw+yCDbQHvKytYnKYv6zpmLXFyKn0SPnMUyKDIjqL8mZINIWGgZqzVSCPt6AHZFeCB557O/gAIvo
Me/WJzKqJW5nW28fJk6GG4osmdDOOmPLBebkZGohqcBNEmHYmdEe8vxO573AbrCmyZULUeJOHLQ7
07Darc+wSSnwruOCIegrlPHHrKbpypW9m1tRway0tYvybwtIe7ahiSkdgoAz71u66s02sIHpFRLH
3UwPyYpGvCUCk02HRzURLVZJ+i+d8w1uRWSspga3TBTfJhGIINcYDirWpLBNwyi1pfxxGUdpGlj/
pH8hOy/QghABs+pqUfzgJoGHLEdQi2tg+LE8DKA0ygbOA/2fbE3s66649p1H8yHwPZ0nAc09190W
ZgvgvPazbnosLcG+WZbxyUw7uYfhPu7/vQzaHQ3apLyZFjL8tUvWf2LtmfC2qJd4a8s+V3hZ2Ajf
SeyRvnReoMOmcfnIYRioGxHp+W5QMRawQRT+E4FCcIYnCXTQbS6VcV1A5/UnLxL9dnYYi44O/ch7
tCfrD1z7+AwN6VqfizQPtpnRvXxytuHjpSZsQJehA7jrsY9xxzRi41+MaP6HKUYNFgIMj2jOlZ4x
TWyLayaaowj3vsAbdi6BaQvDjMENIKY+s7dgNBR5OwvF/iI8Sv/NB4Jbg+UweGsWavaxs1OUv+cr
ZrM295V7x0CLQoaCBZ5kjfJ8Mw88H9uQjBvt0Oap8/fDYSlidxY+Cl8uqkF8D2bLIt2zDwhF0flE
42Z9NxeEaeiXNvk+9qP7KlYOKsfEMTo1IKdE9+jYC4yv68L607bwxDXraj1+ZlYs4wFB8wbiBfAs
LW5FH37zESZ0ja10HLW44KerHmEoqDZ6Dn8iN4zXMvVm+iUSUIFkxMtXCqH4fFQuEIgRpCLZNQzQ
R9XVhg+nutd27tB3KhBYkrCpE99gz9B4HbIBfXYvBWgn6YrJmecpjjX3rI378gwY8wHXOJJZ9DdC
c+u5cWEfMQMC+2OH86X9sUe5t00JatDcoUb3d37Jxp+ytPnUFSZij1saj6I7P9TXElkqaNyXMl5a
6ApSRDpMFYA2Y8Gec+gen+pQrro1zvm4BSUkwvUXzevX3O/QpJFol0WDIddfiIksSYPWSr8Mdah9
W01woGgiraNPhkvjT+9L+TFnww7XZUZW1P5CFpiIS3RdSe6TGuVPRaSdmDJvgVXFiFgdr6sj7v3w
NMVy/ARNZvkF/yX+ocs9qU5+SxbbEpjBD40pg8KNwcUqW7rzCuWfgw7ccEw4GI5nmn+uq7Z32YjX
bUYkgnx5NXOGqXt3PXwEpgxXDe7qoo0X7x4Y/t8jGyMSnUqehN895+Sx3+xEuj4C8QonYdG4mXMA
+M1/JEINBa3hcpv6nbYRWzPQweq9SDvnxPgyo/c9EV6TD7eXOeo4EVOBegeb+kapnnzD82eZGzSD
Wh+I7nN2hC9CPbVZTVFQQ+/4G7rG5MbBP31tclUkSGOvEmOOMl7qT99P4SN3qb0qkrNHHaJbwxfK
NZ6V2hZ4QcJXgSoJxuDQJIAAvmwo6vu12pe9zcpp/IP+iORNqCNxBVGGrYBSrGAcAA9Y+kuqduBI
Zol3d5qImwDZxxNuj3LXFcFAm/HThMncX2hkjEUQxRdRcqCGmVvwVkJoR1uPEhfTAghKRAN+/WlZ
NWtMKhiusyy4+jpSLn5ZqV7vIflGM7TnnN6gaca4FigbBFgSZkMg9ZYCsBv3KENfCKYfa6iC//6B
F+nwK0ZuyIVIU/nodmMihFkgdqbpk9rLzvW0Us1eb07AIKKux5bSgNOxQlIBuGxLw6HOKfuzbwn5
iCOrJ+TukQQL2WUna7PVIR0aVQMkb9dVZc9ZvMmPyRKPkFNdOwfw2aj4EnPj6tCxOj22SLeLk5YC
WB6aoobt6pArzBvlttC7OCJsadHR0egIYSK2HdBBFo8TLRPRsXSFl24GgCs0eVLC8GSqvPwq2YaY
vmGrdtz1pDav8+T7R+ezvu+wZEi/DT7N3UxS6AmrhNW//Gg93iOfzmrktProQcnizTxhKGtMD1C7
yTUZPi3sHIeWy0XhhhlovRwUpvbvNHM17WAjLnGt2C3bm0JlkIVKEIvv+ozjTl0A0JhjclbYXdl9
2e4jNnEKPqAlD6rUKwp0FO8ANiqd2S4C2ioOeyEjPAzYeCdNzPf0Sq6yzPGG+/IdXi5Qs9Vs47+i
PKG3iAfxJRA9L9+qsJq8jcvRP7spHfB9DaG8irSMqivQj+sEi6V18DC5HaryCjnm/kfBmw2xD+DP
/ag8AJYZ8hh21hx0FPQrlq1fqnCrboKd0xt0ZmE98bPUryEjMJ7WC+XvNdrYD0HKFT41WMa/EMTF
UQzkZpLwg1zrD+TWsecN2Qq4KjxsUsGDrDGLzbvcHgiRE8WkLdPkkPOdl5BUVfETFoKRvhQWs3VD
+rS8Y0WfXcFomKRNvQ3rhx8K/gcdXPqT8YBdAEWOMMLpVAYjH9VXM0XHtif61IsxvoaGVGkQq3vp
u9oN6nPM1lBjhUYGAxMHUpqD3Qf9ugFrS9G8D7M6oBcAtFit+wjDaE6XHxYvscEOqOd/Nz2gfDJg
tnXnahnh5O2eP5g5oT9g6GDGTpd1e94T4+9DTt1vPB/ZY4kQuj8UKOfceAN2KKwx++WDwy/idhjk
kJ72eRs+AzrGutVTwB6QVBjGmn1O5dvgNvF7n5P4fROJetLwCnqPuNHlyYE/eA+9fvU5jkOvYIsY
5qlbgMCJbo8SfwIvDaxCNJnp9w4W+G8DE6N3Jjz3LayOMLiiU02/eADO38FJqsQzt+KQrHU2wzgv
TubnMu9hnzenPUglOe7/uCGwZiZN4Izotoi99yeigbCgbZH2FYvr9NdUEfm0FlReJ8tYzReWxzHt
ZniD5K3DZeIbS7MYKSgpchKb4PLhuY+WMGAPl05vjtAIZdM7RDhIqYtvEVUBcCpWPu/7uMJxk7JR
5YC251gdsPNxV6p0vgLrobKvyZDSBUVtyKqTgIV03eC5BOUZnw5WA2GNb1CIUN7GXvbYvKpk+wGV
EFUlDhT5kVguyeiI7+u87cNj/hxU5TEvWEw5l5nyrmiCxB6xUWT2dYPWY/tYoBoQDWQvNbC4Cb1s
w7AVEM2ixhzBJhYVpuEgYI9Ymax4sLIhZd8GAAPw7CQGGVObTBxzcAuTNrcIXe8C1ZDjQiaC0rhE
DCPxruCq0hQACkMngZ4OoJIw9rDOCyKrqeOlxJ0rCWmHadFXLoW9G97itE0dR4D5LVs4KVuENcWv
vdflj8H64kkMG3oMO+P5XMH01cAJC5mjPJmIIK+PibfUwqy88WM1vmxrtmUvCHLJHxdQyZQ41gpL
7zfsrM33uqQRarypVySjngzuuuKEPAB1O6dkxTyzcH2TjOBzXMCAb+OHsMn+Y0XtuERn6PlxUuBQ
tKy08isf+wm+6T2rNfxbS0DPiLojGJ3ltr4sxlGgrKjZ9LRVdr0l1kILjhT47Ycu7jyxYUD8VYRZ
PYQxqQScDnTm0PxP/NapJH2YNx+PhwUCrbGppQk/Ey+za0mr8FyoZH7jeEoLOB0v7iH4TH/KaSlf
BRbtQNDGEuOmyKb1hYFuLW8q5OZoTETMYaxcUjTPG08mQELbVmCWQCEdlzsFdFUnF0zW2TYDhClC
kQHaj4O0MdhMVcpLgAXaDAdsBUSFLmcK6NxjEIPnA9VJj5krycYrhfw//LFAjFoT1T6JO436+jJF
c/ZQAzlFuwEqzreDG+jbOpvoXeO9JI2Ah3/AXsgkkCdiWv+qbJZjvYIROWvBOJiuLDAt1VGjzjgg
qswdjGWZhAordcth6vF2sNXw5RWkESI/xhQCoS+WQK3c5Fh+W7jO9Rs6GYKGEo5cmOhRHEBDs/Bw
68uxvyt8Hvt2C5w8Cbf45SKFVW84bRwur2dwIVYXqcMQdyhS7rcDy8TwJiLwZAFfaEA6iFGkZRvD
9nXqaKC7vY7LYeoPPtsr0glR1rYZjapcJ0HFqNGWWPEIxUaYsJgPC6jYlcMXMRPtngBESNNOhMX1
F41Zga1gTXV8ZdZkL5oKtydtjcrQntm6ZzMOE9r0ExZDCEMwKwaHpVQL7xbOlwD8FNKNQ5aIGAPg
OMRw4yIBBI8j4mJ98oA0nA3UTdxxb2noa4D/oji7Oqo84/Gh5JN/3arVks5llYWCucQqq8lBvtjv
8fMtaWtLbNw6u9XqGpc2f9+0yy7IxJa/M24werGBmTsfaxf4dCyXhdzzzfC5w2EBhDCl1UIxZpQz
OcgEatFmXAs0iCMAdnU8X4/J5eBGWd1OGBT+9ixHeN2yZb+lpUF2E0uEaDzcWWRLGLQqcJ3bk59C
5OhsGsBhtjwllUrtQyjGdX8H6OHN7Q4IvDzkaGNo0zM3fEPFN4RTgtUdv+aIPMJIsNKKv0p4kKbH
ZIEVRgdQMF8uQS2ehuNWaSrv8qB63wxur8SlA5yuMYnmSArHuUATDDR6DFc8y03yjrKFiYYoqBDG
ZnR6LRs24g6+8zEbi4eIwPgkayISvD1APMqe0VX15WXsudT3Mj0TxOa6CGnHY7l/yRFQ4Od6Fm+e
LB40iyMfY3FHxzg5ZCh502EcoPdrN4vIdFRdwZPjUg8rZlM8P1ilJg4mbiOsgy3+puzzK7hRlfaa
nJvuF+SG1P7vxKLV4ASj+DQzxkd8X2Y0/g7eqytKm4wnDa9elmW3lffleIVpl88t5BETgHTnKJxD
e9z45V9ZFoqcAOXzoWW1wX6EFgPZDthNkFcaSAQu4LKnf7OQG//I+tKsB+nmmSAjeUOLahZsclue
yDE9ORUWdwuD2Sg5RdOIpV6ENBV5RJ1bfnwW6Ri50D1sGyx2oUe2J+5LDRNwkLkP3qF5IcnPhn98
uwEEt8zHDCCmfakoatAp7ALDI76f5F7GUJ+1CgoFdLiw4cnaBPYi9iaNxHixqg0Be7DrWW8SpCrq
L1wstWuxeRLJQ9QvddbSWpHoIUcDp2DWsK/bHeldjRUlzr/7lchVu1tg1VX+nsAQpDoYb3JsWmRI
3dUUamdvcQYS22LKVPDptDgQXS6hkm+2zRTx3wR7bt3VI6D5y8wxpi4B68JdAPx7XCIWegSDuoXL
4kIXVtGuKEdnTukKOlED5UpInxngIdPw2cUAd2JA6e0SpBe3ojK4CxjmWNM5LUBQ9/Cu4Q2DEzRr
QJSIr+NkmwA6jZkObapyYjEawSD1igB4+9pVwI4Z3HRjDxhc++w4LD2cAAfUi+1GkAXPEVbcu+8s
Wh/5NJ3FE7irRtji+NWvUScRKT3jba79RA7gBJS+7aXdPtJ53/KWQBi9N3jgbHkxsGqyRzPvJaYI
grz6Qyo2YVudI7u2M0goDIceDnNpR22+hLe55mmMZWW+ls+FUUl1RbBbxZAIX8M2iwTeOJLv7Ite
fA+FC2KqZbtBZOpbg2znvRvZtiH81gZr/dXZ1zt0fs/H6QBVTYqPVe7Q09BIO3lHnCge8Y/jgpT4
cK/GOpN0u10J7C2w1//CJGXuYII0hAss+ehb3p+vIySL1/FNTH3sjoo4dBaFQ7+JjV2ENo+WA1dX
02BxL8402ssODJAd229bZSq0gFGX7AoZRvlTjvEW7LvJwuCuAVg5C4wN/bq/yhAvvEHwYt1jvSCw
+ZVk7ftjvMW5esEiwuCH2SY+XAPIAAvAjNYCY8Z+qzwwT0FEBO/MYJU9sGR7BQxPh+Pue7iNQilR
Lp1C9g943kVt/Z1Yq+i2AL2ivgScUKomUvGYXBfAPl7WrS8AllIQwrBDNREqmCYC0Fw+50hIqsA8
bFnIYI1vUq6A0CW8p0dbDSVvphHT5JXaC3gCIxUweQQyixGDMw1vPUsEkFSue/NB80TunXT72Le8
3JVBVJ7Mx24S4O/8Vpyj882wnpqaKmOCXWg5mviezNBQHvnG6/g2ht8dKvgGyAA7TexJ0PVAGpAV
B7QQMPVhvSvtCQ/jjhh2bSDtoRMDyJuA+RvdZT3o57+KsyPH22wppVgGb9jWHtTUY+7NwbwunlQ5
xlu3bjAY/ppsXy9YFqCOMvTnwG8AzsZ40JcYQ9gp14As7/Y0mcYuAvE1O9jCEXshhtysRwJ+IH1a
tddoJ6CKE0cfwUlcsS3IC4c05mcOP+prjYhr3aWj3bFVBM+jy2hSiJsqm6S6xC3HwTT0IyCS0Ros
CvWYbUivz0b+DryrL9txqXuKWJhi/eG7LUcYBLA1v1SDhinTBinIl1KJuXdYfr1D2+7/g5vEWARY
G7IjoOIoRcwQ4IFnBLfVAdFtebV0qZqiHl5CaIk9TJCx9AK7IDsKAevAZ3jXgLJeIYvwe1qN368E
iqA7RG6swQJByYMPvsLaxuG4pY/gX0gZt3wG/P0tmWPTCYrTmbcae+yqS0VVbsclx5oesjIfrYts
qn2aEf8dx9umbgfYim+wKwZEcwPO67gdy0kuH1aDGwWMah2BLJJYwD4D1p49KuKAOHaT7hDos23X
b5gm+HavC0JvoCrWw4nqsGVHCZAYKME2Y29ryJ4I0GxE1iPAbp6RPO5sDXZPqQEKmiXOq6aAKo03
Psrc7YidPTmNDsWkTQxWhm3BfRoQrqUxza2RGdejmBd1siBbDW2GoCp6k2Jpxrt+hWL4ooZBFli4
QcyhQ9TyqlqZhmTv7FDItcWOATc2rvkxw147X6M2FNVw6xE3BCN14Woge2SmdxYUTjCJ6Frgg43J
fijHxGanQIT+PQk93G1QLYMLM+J9JzAE5scdc9QrpUt5F/C+RUv6esX0PYzyzXmWfsIEYX7MC6Y+
hj7hYF5se74/nJk39W2SbQBdwV0yMLEB6K0Q51fLvXFwkP0Y50LRJrM1M4BAIkTTDaYk+2n3kfhO
RhzsI/O9FUfkIBbFCYfR1oeUVhs7wjkCJCkrQ1CnNCpnfyrBKDCtGYeqOEIQZPrnbcWw3Ok8P18I
wsZv+McSfWPRsCafyJwlxUnKKEk7Sd1Oj6ouDTmGCWEmj2u/jS/5lOPojlL3v+eaGCAYPs8+sO4B
j2uCbdiTDQAMD35wxYceICFpFgx42BWjacGRR2F6NcDcaNtTvfw4xP7ybsRu6A6I4AxaTWmrB1gD
aJAb6mKbjtiu+/9H2ZntRopsbfuGPiSIAAJOM5OcPLtcVXadINfETDAF09X/T/bBry63VdbWlvZJ
qxsnxLDWOy12kkhje2NLnaE30sauCQtMfJDxyq4/p3oOP+eL3/xGNeyWN+5iZ4iXK5wPYtRltVU6
BWPz7KzB09byl30avFanR6RbzDacR5DrJ6MupAWVtnnwp3b57qDFqQibDOhZA0u3PyHo8uyaoYhc
+LHv9+6VXIa+f57QS6p9zFwu99ClnC9nYQHxHpK1l2bX9nJEMyOmCgtqTGOTAynNJ5Op4RPRvCxR
y/KbbxVetu8TyusHKyTJeVsnhMywI5kmfcxn4gJ2aTsyZaRZY9u9qLMkU0vRxNaHuBnHx3UYK/rp
riEUZoChD3ciWOCOEqscgOvSjFkBTUN7i5hjWvojQiYz7ayxte+xGIGW6bTtyBWl3033Fe3gLz0G
M+TUoiCju4Sl96Oo5y7ZSDGvAhRznNsToj9eAoVEs+kZEVLtZTo46c6fB/eF/gLJACDaUn0xepi4
wc3IncQgWljtDd4QTT5yI/o0MoCw+U2h8+xLOhVlsWt16NhRoUynn1Ub1z4fTcKiSKbkDkfbGdyJ
ZKHK/j7EE8IdxPjeiqRqGr/3g7WSptBmZjiiFGJkgvI8pqkHE9N4dkoU3p1NPTz9LJlD7G6MhJ7b
TnaPg7isrVSj8Or8bJ+6OdmyIZl7pPPJpvkyCZKu993UMUGXM6mQEf9fwpvQwtXwOg7ruW+rYcKP
mq3PTprH9YGEX7LPkO25QxSzUIF9Udp/zsvEVjetHydoFZLBSaI5HcDQ7dDyz4tlGsCiVLUlHE53
qVAJxfS2jIJDMJJgPAdcTewYRRIETH2qS0bC7MY6SOYd2rc0RWbSAGONTTIwPbcJQAcdrawvS13R
SfG6XmwrYLCuabCRwexD/+7mMYUmQmtpI4LghGbQZ8JX3q2mVN0xg1x/XfsM+EyBHY/UcUlBoZGl
7dM4ZuF4mtPZ+eX3qR9HHfj3Q772iIy4KlOcFY3yL/RkZSJs2T6Wkjl1d/CJ3lOLnMaPsDTEv8gi
RJtzCdG5X31R5Ycwrmx15vgcix3lthRcEU1LR+ytNhoi+vl0n1A2BgePD//b5n211LeDyg4lQuXy
te9Iyt9QcsBJbzJViyO0QHLGGW+ZE6bSsLjoYNZm61cz/b0AgmwftQ+avhF1AMjX54EzX3Fu5tPW
C5sgCi7esc0Ao+AcPYJbqwONUYrbLynS8oxyuZgRZXo9xnQF0rZnhdfFjYPAtGIHgnJEGPbjc90t
3U068Pn3q2/sT5Bn42MYyPCbqAWsd9pzO9rg0zaLB6Gi/TvrQqvYDBCb6Q4iyJH7IpwhN0DhSxRh
M0C4abPuUU2uPe2YmjNj6TR1E2wGhHMTwuV+EhGoewHp52QC/TgYfXZVMNOkwy7nDAlEPrjWs6ql
tq4zSSGwC1to4K1rF8TViVRY6wOaDZC3oY1DfzeVtndTogFLHxdNtlHOHOuqN1tUKdlNOcxOfSfX
qYPk65c0PEgryy5J+r3zaOPDJJzPysT80IY6wTxsN8OvWQ/5dDWDAes7SpLlkmkQxNTDta3tA9Qr
5YjrD624B5nSQ2TRSTecrkH+VfdT4W5kLLzuaQX/pZwqErBhivDZ+uq0rTVeL6UDO7diLvFugb/K
cc80Ac/9bOlylTtkXTPQsZ/J4NKlTHg3EC2lu57CNtsUUz5YvKYmvM9p0ICvIUbtI4Lm8EWi/s73
g3FZN2FYzkgZpVx+mDFcuAOLFuo5QUnDooqH5LfVdOH4iHQc4tWFVu3u3TRYUJECFk33qzTjNwS1
RYekFeXeph1Xvzq4A2KoKBlCqyfVeen7rZ7VeL+aXIwUsrF+GSiEEvwn2npZGotisfQErqZQVuP0
FOADGX74gMJIyd1pwByj12b+tDI4xL4fAIyQTAjjuu0xm0YuqARF3INQi+uCg3jh19op7dc27NQX
iVLfXPq89qVKyjz8JOIc8bhYqzy8nuwmKe/nVV4QqyAL2oNAdovGV3JbbRsB2fuwZiBL113XtuG1
0yj4BXcYi08ePlP/1hqMyA9UQLGIRAGRwqSicLTAuay4o7P1k2y+zj3wqGgy/vgj5Kodt33aNBzV
vbZrBsG2tPqx4/Rg/+S/3eVoEquNnzUG+UVNJ3y/ACDpHVlfdbyh0qiY3dqs5bhBFtuRjslIOrD7
+ZJmQN81UrU0K3OPO4qxy4S6NR62qls0UJgWRm4T3jvRVaadNNWFHzRbmwP3UsLiG9zpBe4bYB8N
5TlmC4bbJQPD3BZtFWjql6att8Qg8xcGYWN3v9c5lyK96KPNEnWh8MTWARZ/yYqpnDZ4QKWIjEqV
e9N3mu/o9oQ335BrgYS6CUXTP5VgtOt+YUbJZTWGgHI4M/Jyu/p9Xe5dpCoLUky6m5wkDzRR3Ndc
gqPvPTsNQNOWStepDoXVN93VNBbZk9M1Vb8d+3yxdmZGpQsjK9Esu+DXdysTOKw9w84rGdVNkjTn
yWnz9MoNmpFKVY5oNHk11J91Ni23NaEJRHy1pSZddc51TtPZ1z2ld7ic8YPk5TOOZ3UkMdQ8tjJF
PjS3TfM6ear8DRcZPDGdBkjciBj5PQNQb4TtFXclzuf7qdZDF80wFSg8zSIeSwphOG/o7kd35BKC
0yQCidpo6oZtXArkz7bpx/1U9zK8BqZ01M4Eaf+N3dBylQIBQI07E1MdNFXoSxWMI2aJpUMOtyRe
8DuZQ5FEedYX8xZhXN8cw7SVvysLeWvkl4gqaCSZuUd0bps3Pnx0MX83WAC+zj13xIXT9vu9u7aF
fecsnPNbaAzRnWRm4vVQIFl/QSWFCUIsVfDkMPm4u2sQ6Q1AVsqZwFmCWN+ZYOGQ7oORGLtxDrzX
NCtydQDqgC3TSZ+dpVpCTA0k2JdHLvUB6alK7Eh5qqsiNK2I53o8mFcrleWC0o6AwXPlhM6DHnp9
jGuNoEm0MT9qyaaYQkbb7jlQFaes7HT/MlaWsPcqzTnf6ds5ZPkjaZKKrPTbV4cL5fOc+n23TYnH
kZHtpTI4VhkFfoQbym2ocmqPbKg40QrfS4OyLPen6sdcBubrslitOVvKnk7FkIzuYzCsweJCLGfr
T7uZsPW4tYAKmMgSe+lQ53tXKwfXDoF5XuPKbdpwvxqP/gvsdk6rvWPNToaFYTL3qWXVP0n8oB9e
bLv7prMy13ukWuiV83EE2td1oz3q89r+yui0Pn3ChzN9pkPBUzcHS7hbVu5NVBPSxl3TcQ8vlOrf
GXU4zTtLGw4yBmQjz7JlgPy5osW8zdFcfiZUALrNbdP2h0KrNmyCImyulNRM0Q5iA5jTr0V2BfTB
+iHxdu63QSq8bwwOz78sWZCpTQ9hkm66BZkH3utsHTdumWbosC7k4XXA7Jk5cuKeulINDkpxTNdI
OSZpCRCUfiH9ayBJ48ldqwTeAp3ED2VwO5/UOK34qO3V7/ZKIBTfxvYs24OkTIsvvH6YbUeIjKi1
UqovEuz1j4yNmJ6HGtsaYKIQ5c6aJAessbTbcTFT0l5XFZQGSv4WbQmKQgT0taAhiMo+sPqoCZP5
luSkyf++8ibJWaFitK8a5Va4pHIjxn2ahUZG/iSX4liq2W15Xx5nRLmWA46fMZ2zHW0N+fWbmUKy
Z+YJXAggfaO/kb2F6YtPIbMd3OhFcNTY4Xe7QXm1QTleZrer3ZdtZPkB2i4qEtfl5bo1Z3PdjrHZ
d5hl+mNgAbpD5a6oZrvBAWPu0b72OyaK6BDFzYLEN6P8xriXMEYsItFbIG1Jh9tCTc2NUkOf7FQ6
JOral4vzXc5kF8OsjpN7AFial0OfhVPzWvSqF9tsRCN/vqjFmh1jMcBAgPiCcedbCS4vSosgOPbO
lOc3a+voHzTHyyPnWZEdcNJkN1bvm+YwzUnmXSESD5+Ip8p+1INZCDlD5ewiC647xn/pOktpKYnw
3lRq5GpGVVVndCXITreYDbAjQd8mgEyaNnFPYhrj/NpMcjUjxPNWhmqPg3uPscrJ9rEY8mtimNch
6il1i9ueDmNfG0nuVmi1HaclIxB/M8THzc8ID8fn0I2zW5dOY94hRxx+Jb6tnhuJ7eo2CKdOH9fO
Hh5UOcvixQaBWD+vyThVx2BYkoE1iotkV6t2DCkRCtWf8kRxt3D4OZ9nh9TbbemWnHIU+xy73ICG
XFG6pp40Wqd2D9ZkXGuHV6F+BMDOfmtrtH40yPjo6wxsItJBU71aVU2FqBxmFxzhjPws8tKyoHzK
5zRisuqF8gpkhkCJava6A1God62NTBdvuyzcqHCU5YHar+p7PaeQd86IU4jqpS3W3VzjMo1KlaEn
HIlhk0ffQkFyyM0qXpRBUbVzEGaXB9tX8Xd/4k/tTGxIPIKPu8M1gtTKzMhiLmk4aHmGql6Gkwf2
vS/8ZW5RPLCWKgxxdfc1zUdLQPNcEgg76U3zoQX7bDkUquAVD7F8QF4hvnOqj/5FS1Uke8DGNv3k
pLZp0PZzRw8PaTFpGBxUpnGUV/Mycf14WXF0RCKos/2F5hKZe613FvD4s25T1xzkQqsFp5Xo6iYV
DFHB2xdrc2+nXtPvxnYZr4uxqNGbIo6kdZIwgTcYL7SNLDZbIf8r2TBZ0h0yMx8tB3h7A8LqHEVT
+jY6rxl3D6aNPt8RCFRfeXndunfMnEi7vW9dYJh+DLN7/qD6Gzpj3s9mhSejXlucFEiBScvNJxnP
kB5mHQdkvkTa44qZ9NKfc6XDKgptFGoFfju0+ISVBwfOOHs8WikCVsQRYc/pCFj+hEB9oX72WpHc
JJ2ph9spXFeDD1KtqBds7BBQFwOel95gtT+A6cfqkT+qBr/FuhNvp9iWn2MNsbttnIx2V6VpGCPG
qzmMwxTJ4GIbbOcj8oHrWFie2teYHq6KgkX/oGySk4706Qj06bEQ0fmtY8XPZTEb8NBaT789hAjr
ibarmw8WNK88I5en0PTrQu6RupcspDwrbox2JtSpaOSfcE+h/mKd6vKR4jP8geSxwDesEtNusXQJ
OlYCQtMnv02TV3RGatk3RHl6dBLM5sOx5Sqxb6t/2k6S8iT7Dsz9h5iabtqgp81vwIi67Mykh2ok
j6vof88iBeUGDEL33xIayAJqa752RuG+7m3PNOtZs5WTXelm2X2WVDkODcVW/sLtXOMFQBmQ3KSo
pYMzwvJM7kyBHRWxJDTuLl6G9qoqZR5vQfCCry2hU8UB7yCVjKmKvDmpzinSsyMyzXRNBkNg0IFi
Ij2T0edgszG897Yr3b75OumCXSZETqglcWmMQfBqexgi0O6gvEOoS9q+Py+4UxbRJHeMjtPcumM5
R5AAbhxV+QTE3Vgy+MxcdY0ipV2m+IZNhsTi0sx9shPXMcdyDahcYhVwRPgeRiUfs2+w652eqz+U
jfavzaywHShgAA5fZ1I3U+Gvz1nnoZfrAeXDbSVjWLewsOlpRD4u9xXP4a3gVMjYwA2dSCFUnW1t
5ANeJJm8MUWVxBcY1Y4LQqETcL2N6VBabf1EuMUBOU4R7EUWVO5htiBLyeSqu4MdZMhr236R2dH1
48zdj1kqL/oxL78bhinWaNwKv7lbqy6rH9i/2j/FjjXNJ4wUwMWla+5ShZN2q5t0RDDKS6QWJ75K
2I1jbkgImoNz2HT1bbJgaD+FC6kjyF+KlR4iWwLUL3H+e8Xp2p2gN2mfgKTCzL6vLC9oNkSsFS6r
LV/LXTWknt510Kjf+woqP1K9pbttq8CQKLHW5KHHFzC/toOEI8uo2IooRhziH5oRtuvYjJ2icmQ8
wm/JFYnHQzGfaWf7Iq8Po3HH6X5wdOFj7iuXL2oix59H+FWAYUF2V4GeE/tgD+heN2ZNoCeIfOBg
rxP8iuBQLTdPVSCF2cyF7/CHxjm8B+BciVzZtvyfYaqSbpuIOc22Qbe0TlQRaX2aQ47PLWpLYk69
Vfgd99fc9Z/7MVl9eCqmK2mKJkrrLjHL576Ig4cEisehdEDSv7PdgZneDsIk9M46xfZcE9+Mq6P0
+mnjxap9hQqBtg/rUNLDuilSQ15OBmZBXVgcEZM7RSSkWoFqfONmsGCYiiPicxK1dzrA/9OClAbQ
qkZ+SglW2D1gIPK6XaumzNrmRc/dFpP86J7mFUH50Zur4CecA2Ys4KA8ieTczjJadbV8ZhdDJ2LG
XDaBs2jnIGuyaAlUGN2nFv2hvtbhtAznpPXGL2zwy4S+0SRRFWr9Uw5y+Y1cN8NB1loLmrCA4tk3
KD65NAL8T00O3m6HeoDxxlQXHqy5X7vtnMTxGnVS0j+x3O81GqnfkOjhDg3gxYsEMt09r8u45vxx
PrXwRLuBtWRM2jtIqpbycEbzcqJynwLq8q4LNjpeOfVkSMTDFutNrSOGeHjoX1pOo92cEgu/oahd
vo6hN3ySrdO/zJVajiUxRdm5Bae+UiSlXUysE+abkkEq6HgV+f9gWnF+3aKBexZpF9SUltppkGFz
cLPkVTtHZFrFIJqMW1HHYLKCYrfIFGtQOJG8kQaIHQ4NQj8iHaw2QJEQJPU9g8LaF+Ju08dsKawX
x9QQO5XiNrkmG6uUEUDl6G0RvgfXKp8xkjBxx0UIZTPUTxYKgUQVi+l4IUGh9hDdg6ujsLvp3bn5
bjP+eIrM7BJEQKACnnEV6MQ/zMzvCEEEkRw9Dosf0uBx92xolsIvPVq8DN9MbHxihmLvyUPNnEPR
iPlJVWv71XcLxk5JR6evA6feHJXgz99bC8XXBpFxMh9IpbdfWRIkh9Km2PRFaprvCJhwL4l5q+cy
R6QriqgPTd/fM+elQ1QtV+eH36413Qg8XL3TijTtXbKq5lNG+o+M2sYk9xkRUj+5zJW/s0y5CBpp
R6Ksrcvyew1TNyNBbxV9zTq5qOxkAaXVjRo50Sop5tcGzyra2KDwjkrQnG1TdPeAR4IM5o3fkU+x
FU4Ko+HOSUhGRUac0QBBYw5FoseYa37yn5nEPuFvkZV3l6iEXsjJQ/k8xkqIg9FqfsizMimvfIQr
v301Zs+91bCXK/bWPxDpanYk3lVqSzRS+kVpnY/HNlvxa6hEhUcrlGK6xR/GnK8xnA16SpHJ5Rz4
qE4pHkfQEF0ww3RTDLP/skwzMoHZhEN8KKClrxxMe9m+YXqKTWnUX2BjDJHuYbXW5dq0w2ROAgte
uPMLmlYch1OormBJ+4pN2PJXWEYDROPTzAs4UDIldp4z5M1tncREXLB67c8Fp0V9QLLFrCdLFkv/
WPgmvy/6Zf3h4HY4zQ6uygtPzkD6YdRtwtT4xVsxJwUA1mHsh2LrNlQBp9pvXRspikXmnJulRXLw
yGaAlPdcnexml/ryACKfOt/mfp6etDta/R5To3+zDknVHXwiIV4yQ2cBvNpUjwg662kzebw4lgFJ
BVtuTNI2pthfH3VpvGUDkLCg3u0sctgSx0fNYqyFloduf0mOCRhlJOwZhj/PKselcBnbn4MIaBIG
pAXDZpj82aXbWeOHylTS2ksMBD/sspT+yZ2E/GXWxquAVnz7Pl6LCsm9DszzZYQ0YhGM/5QKbh16
5xWhJaPeSQ25q8muQsoMmWTOSzN66x6zeX0fAIBza5BA+jphoAc0D7z+NfSr1DoZ4LVPLf6EfIMl
OrsdUBHncECNe+8AhbPKFgkXIBadxTf4DzN8nkUX3vVOWc4HfJkM4RUXRgYFTfvJcgaAKbsWYRp5
Q9myfaxuMHfhlMxJtEwlo8R6kt/1keOJiiusHAb6shxLRgfNQVGynhRZIlmNdiRNYMc4iYZAHhrh
euh3/kGIqoszFGyDa2q74O++8vQ8suIqVEwUTilMDBkuBmmgA2f1vejS8C7neiMdhovkm4+9qztn
aZyIyJoV+AOAxCQjRcZItsN6qx5FvDpI3mWTVoyr6NT9kLac8r2hyLOqFncskTjo9gAuIOQ28AmJ
3K1F3ICviUbtbXgpNE51Kr2tgXsBf7Rt/UiRRiE3advB6tZzTB1WTy53pcMZuhkXaLTJy7NLCd2B
N6+jn4OM6SzdZjM64M0YM0zpSjZ22V/sKJSS3+lplCIRxBN3vGfuEs+zmRiGn355cMnj+hrrtid8
IZXo8NeME2RPatfQnW06mMdkUgU2fK/JkAhhqBo3OkeOfgPsABCW6N79EgdFfD8ka3xjw9TEV672
V7Ulc8OaojCcnGqzLo6/XDWJS37aPNjVb6YPNi9WauIvC+LR9VSQyPUb8iNjoFmNBGIDqjiSCt6m
YGNOHFbXxENz6Ep3TL+TZ5SqA6FyDEtclnLxaX+IRThZqmnv4rR1QOB9Gq/I66D6+AxpjY/J82N5
VBYievz4/oqasWs7OAgdODu3rtptwbBB7wgtBlWBOiaPd+6qAsRrKJ2ZvVGUpn7E82Dul9yMD7LS
Pcc0gvYeNX46f+3cS3+Cf2Q8k8WAbCwoKjVdccbF9idWI0YKf5H1iGTN85woiQFLMIKiX9vQmF6C
9+1huoqDGa2kZ3mkZULeVVs/SBw72RSMWPrVwrBfJGs4jTeA9uOLcQIU4PQp3WM6NEj2ScO50qik
vCheoODIbUrwo8UyyX4mrXHmHZJxol8umRlisyL5iPceuMtAYIAMv3qxSL8Q1a4/FXPGxsncejgu
vrZtaJjUvcKgk4hNzqIh+p96J4+8QpIqsWR2eNBhLq9hZYeaadzA3He1KdHkAFR7T0MYjP2mMbJj
IyD/iYETEm5Ml/Kxv13jrA03CWFV3rZ36ouLO6GuiazEyZ/9Pm/XfQvRYu75U+fHjsuJYH6rDUFQ
fU8O0YrdAD0ld5fP6/JgOCt37b8Q+QT7U5ZB86MPR9VtnMQPuCpKg3MDEQeaEbcbUAIml+EI21zG
VXbo7BmlD6E4jO4ADZL9rVjD7Amo3/duWYglmaHCN3HktB53GuA/1HliUFsDWnptEtnFRCIM/+rY
RsQfk1uQq5UoPPyMhPzzbvFcAR8BvBLtoPJdN05Dvu+JtE1psNLxVojRvoQIBOnNukor+JTE7vJU
XTYj8EROl9vo0H+yUYAQb+A1xVXSBaUkYSfsn0dIz/lQ4bG/rbgQGKdWMxY2gXbSXA1m+jYQDf2L
xAT32rUql2gjFcTBNnERUZ9xstkkODd6PpFO5J27jpGLG4wtqCJWKivWK32+980BEP3qoNCkbEJz
BKCJfVN98kUpm2jsRp+kGy7kbY/J6EQQxdge+GdpsemnGfNNKfzG3kmcRdU+cM3yrVQTyPY6pmGy
E3TA1TdA2SDC4nuBdGRH3Ux7Z8kjgkJzHuUIjmQFrUddorzwFfZMlJjwnfRyP5AOjV+inOQTSWz2
p7kX5Q+LdfLSV7O+Sd1kudhGYk5QL17qHxj17YtD2QEuCwmx+5VWFsPs4F/8ebNwf12FrPTlqnSr
8t4q8sLbruiC842nkBo8k4yR4HZjDjHuNOKZwe1XOkXuGcjm3TA30+Oc5+vwqKHr8E2F3fClApNE
Gsoc2GcUFlNwQD4mW1RANSclQyGVt2lbGs/jZGur/wYxbtdbMWVtcw2uoc+a+mo9dMhiRJTaiYWl
AQkXIT3VnD5Qh4hvThJTfdYrshE02wMauNXO24E4HSY/bFp4JQ2sLJv8sK7hgqOsLimeG98OWXNp
7VImcwDO+4oWjlNA905zh8y1uMVM0+XXU1N6SIHsCtFVkcgatXDuJpEHltxQQo4XHrQlhfGBFDSs
656TBfUJlYwvt+iy4lcSuJL8vjFel+8ZhSHqqBPhhCgzEO0tA5zbduNkNn81RhshziJA/o1KOygP
pVOV6RmAVFO3MZ5oRJXVL/bzEDTWT7rxmrc7afWw+JWL9HLJO39DbKTJPrVIv/YymRcTlWKm41/F
2COAlbHeo6rL7x2SjoiK0rpZb7O2lYydxWrDADjUt0l1+38oA31ryIbp5Adjeiaes1E3o8jicLOq
ZXZ2/ydi2bmIYqvTGo9MynKquqmJ3HHrMppIBZ73qNBtzX9qRZSg82Y5Nt1Sq6g03FiL4cNhnCim
D9I93wkS9SlwiNck3ZUe5fLP/xWNC/m5QPQ05kRgtL11PC3RhaDfFfSZH2XVX4I23wSJEhICxuoT
Rcn/3gSJ5pe0UBw95mSISdjFhB5FmS+C24VwmC0IkfpmxSv9REgdCKeN9kxTjWMEzOUH6ZvvBUUq
yeh4aCHFWKY3kaAWSxq4zDanXq3D3pCHSUx2Nh7+Hrr5TgamrwiHC4S8THWQb+IorQQYd6ENOZm4
+8QHTL5KFOYXbtE6gR/QRLUlhuy/P9R59y0TgO+gZ2Z40NuZJjUWyCkGdDxN4+jcI2MIDq5wrK0L
IbOn6iK5CH1NVPX+umumot0w3DTcNpP+aCjve0uL2K7//4dcMkn/tbRIW+pU5/OSx6oifQ+ZVRA4
2RV20fGDEa3vfk7kGgyEugS7/yfh1Z/9UrmdOfnwxwcZSO/WJzbug8zqd5+iXMXbkhJh25vPOaJP
MQ4K0ZNgOivolOsd9dR50d+/37uL5l9PeZOMLYfER4U1m1ODKfrEhIokCmCHvpLEVZ/zDiElNd/4
wX5451Mx8sdmiKljK+YKv/lpDJAPARpdc1LkIUZeswy3pphiwtuw/f39973zFtGCoqrxkSuRVv8m
AN0QtoQeJDcnBtUJ/LODH+yRSkKe/6/PEawGWzL9xiGK9u1hk9Yc54hYWH15L2/1KpCKrnPywZr4
b64uT6GMlK7CI/mfxFnCGtGFe6y8mLjFfaBb8TkOZ2s+r1kuTuCAsfhgNPvl+/95iDKPipGSnF2K
APm3a10w6kSRR9SfKBHMl9SjzbDysojm2k+IVL5k/Re+Jv0tFuKD4Nt/BnW8ebZiaELokznOvFV1
+bb/3tGwLhjBsvU0jJbvnAqEvkQvuVZIA9zUQp9Ghe7w1BnqsSOsgN/Spjje2RjcCfvCDlv6qhhP
MRw9uS1eqZZqiyUi9o41dlpEBBU5oDCtQZicK+XBwjfIuzcllvwqYhwUCtmKzBOUguXqPqlulc0H
x+d/lycp11wMLooZl9k1b6YPOmGpsywTyykNCv+JoCh0DGtqP/x9cf53v12eclkvnNAMR3qz37rC
Klw4jQWqipiB1JoGzIWpOE3N2h/+/qh3f1Doh0HoEqFILNOf38zGqroGieJRzMuOChdk9iId/GBX
v/eDGHLBBDnpuz5A+59PIUAq7LrQZcggYqLt0ntEH6w0dXgWPpo2+M4GANm0wVbpehSs3J+PQttc
41sM5lNCg6Q3ZTWRD2WmS6QRAYYivSZmNX2dQoPsVpTWkn5wsFz++282QcDjHVdhWYUXeHOAgabm
lXHb+QRcYgEhVvC1ekKmB+Jw1bZ2vvOl/mgI+TvvNwAB9JhUxjHD5OY/f3QTN1muhm455VbGSA9/
KiPVmSmSxN7875+SR13mJLhM8GCQ5J+PSvycEPmCtZm787MrZoO7C67Xl271wZPefZP/etKbRTO0
FhEyplpOA0XoI9ot/7YO9YI1RoynlpQTONnA3/99P7z70BA2UTJIx6bi+PPn4YejgQ4wdPSIN76z
Y5IfVUPzEtTCuakcI14XmNfvf3/oe5/P5c5zealuYL/NC8e2lkDqFNMpweNybis8VpaL4wGIuvvg
pb73qMAXLlq80BEkEv75+8iepkWdmvk0uYSCT26L+Sgbf5l5Cj+4id55k4gnbA/ag7uAGVR/Pqld
XF2Pjj+d8n4c7kkRlfuF4SGfoXbb6yBOkC9m9o+/v8h3n8moIDxn3IEoM/98ZraAKDoXenREFlzB
+vblVUnE/C6bCU4iI8Am/mdBTe4e//7g/1700nG4D5hHa/uXAR9/PhgtXF2Qi9Ry6Xkp9mnI9pIZ
GD91ZfQvSUhJ8sF3/O+5zQNd2+OeZdCH/3ZoVsfGm1LRt2TZWz09I1lyVZH1H3zD959CSUvxLDi7
36wWp69Jd5yH9lTpGflIiGz/Icx98cGP+e+i5McwizbgahX//WwO0Kk7xkN36ibyzFDv9OvBB0+c
dinpxb///qneeZh/ub2ZykWkrxe8+VSwW4tqs3Q4EbhjXQ2MH9ync1zdLnbz0cClyxL/8y6QRHBS
DfnOZajC28lc4eR5EApxf2qavh1+ktdMFyXMUt4SUIhqeoR8HM+YfOJ7JhiVdLoOV/3ff+47n5AQ
JLYfdzvD4N62JSRArnEBpHry4tRc24NB7oLf6Mvfn/LeS6VaCenmmB/kvb31gmzVjJfS5pRWIt3H
a/WKc7eKlIva+O9PemenXfY2w74Vzat4+3sgF6bUmVV38vPVPpg5SHIwbMKg4ZxHcyBydfjfR07T
EzLI16YF4up7eyc0mmEKkmiCk91Z8z23AalC/hpeCYy5+7//un8KyDdLhguce4ctfdGvXk64f9XQ
OP1SdDCEIrl4P6vzZWBdB2OOPWeDq8I9916nf2GNnV4ZRiAizkH7SRDz/cF59s73ZMEIwQgSSd32
9kZC2TyLVlx0C2h6n8iuhaYMst46LtX/I+28euNWmjD9iwiQzXw7SUMFW5JlOdwQtnzMnJvx1+9D
78VaHGIIf3tl4xzAPexQXV31BuD11795ZUVdHcFhwhmuSFyD7z/ZtrPUaqOo9SLQXXdKX5qf/arN
IPw1FIqQgcQj5vCvQxoAyAmdBgAVjIQWMQCkTp6nUdx4WEyg5GBaR3qvzUFF9nyf9zDWrw93eQYZ
DhNGzFVU2oj2IpOZespdoXRqL9TC1kPworhR+NaNUS7XjFFIe2fDMpVa3WIeU3DFht/7tRdJd/qA
3I5zkwYu4OpZ6uX6By2HYqVU26JWx81j4Zq1uBeUykC5v1VooNddddsUegNS1S5OgRn9a8LyZygO
u+6gOeheWDbSgAFFVqeqh5NIfiZp+QpxsJ9ZWcHG/C1XaTnSvE//OnoaAg5JIgsMKsKyP/Wtbx0M
BfmO61O3vBPmUaDQqDzTNV5dy/dJF48aN0WreRrZCIqrpvWq667tkbPbx05q8RFVSPcBz5TmOKBx
uHHYVj4Spy6ds62Rp/AUe/+RCVbJeBchGSkAXdzmitOeo5lscP0jl0eajyQdsgG8QHR0KOS8HwUx
L8uIiCxenphw0zN4qBEynvjIRKC6sYP5R2efebz/m6MI9iQ0nPfjtZNCNuQrqkdjUO322ZTEX+va
Ro/u+net7HtmjjzIASWjXtwEHWifUcktAXsFD1dY0/GExpKkkAvHBn2DjeFWFgvkKRNIOcyFDra4
DMyiAjcO/4BnswkJqYrjexbX9q5/lD7Pzt93DrNHoOfZIVQbI7xl4BDSinnMgsLjxDfua1TkIQUO
o2heqlIBA+bg7hZRUwnCU240I+4XlRBctxMqmeBXO7FXgkhD8MRp7egUuGp9Zm9rzb52XBDO1RSO
uCAQVqGl0897KupcKgcEdazHCawOpZtU0Y2T1SeR+w1h5hE1lFJ04K/hEwiaYhid3A6+mrR7FGTy
cI9Ljwp2HMTnuHH/ri2wg1ObptLzsClYvN9IQyDQnUG11AtVJ/Ym+Ia7WEkLigmQza5P+8oZoWzK
tGPlvlJKimOELNCTn5DNCrsvNg42HnS0/tAabfnfMHYbbsvzHbNYZJ3Wgc5BmesjyweDU/dtPqkM
h00fukJTkP3GaNL5HOBUsUf8VnxE2wPn5wy/kusf+if5uxja5KnCi4Uy6PK2zdIgbqoKuBW13cC8
K3Mj+goewn3uFMecvVYdNO3CNvg4tUr1VWRtdQLXb71UfiG+9CghfOwoGR6v/6qVlf5T/wWhzqRc
lOuzQdOCKDGwQYWgfQ5q2dyi+1F8BkEXb0zA+lC0tui+WnNd7/2mco0JKQPFYqWlimZkUYPWMaP8
oVAAmPwPXzVX6QVFIOL74mLOOlHhq85tiZAJ3CVEsuUhVcLwGca5fLw+1soG1uf3k0WJ28BoevFZ
1UgKEjfO5IEPmJLXgNzu8wCY4KFNEQV6E2JUNi6v1RFhMs6VJ50/FiOGShYFWpJPntaXNhx7JCVB
veH00gbUYdNgy5l6WU4gMHJP6iZdArK2i/db0ymlXSVy9JIwEIdBwHrsSpBUwDMykKLBm+rq1j9m
3n/GZE8SiMl4aD8uNksIjjMLTAJwbhfPgEPgcwIBvin6NPr/HGq+fv5KeGRB/zronNGbhBNHxxzz
gacsARu0U1JVjBtbc3UyTaxlbUvH03CZEyAVbDkhMBDPbXrtrkfg/6Y10vT3DJ4/B1NZvqKLW27s
0bWjJ2BxGfSwaSstr7YZlFf2LdVKE9LRhwGBwRtZ1hFySHC4rx+HtQBL2d5hMMOx7OUpj5sannfu
DtD0BU2KoKjO0BQ16JIJyl892Q+2WLiUAsDdqNJsjTwfm7/XEfHTWBlzPhJk4r7KbNBP7oio6JC7
Z2PQ2l9d2IApqK0i3xhaWxt77uFy2LC2dZbXSmWWHQ34hFXt6rrgJpd+B6JxjLoDMsGxs8dqJBwO
Oc+ifm8BMfZGeK0xEvy+e4uOlqPtVAgA4d7JjQCJa9jRqKuNg+/sarNqMCuaRA8vukf353h9wdb2
BlUgkh/6EsZFJp6Fma+NyJ15Veqkp95V7APSASnZo+ps7P21wEVCoQryOOLW8r2kdkg8G/00eV1d
jaegCJszdjnFQQ3G6T4Mi/Hm+qetnTWkAmkDkuSblHrf7wjgwHoQIP7qda7vipPR6u0D2BY/eOz0
Qjhe5s+qElrSyOfrA//pFy3vehAj0A+46smUFyNbAfecisCFVyiDKNGWiIwftYsLjCftyqlvDHAQ
zgmnriQ69nUSom5QQX8BZzmYX3tkE/KPsE4SgbR8BJ3JL4zeOZRjhFS8g7xAcmrgfqvnourizxlK
aLNWjl+2EDjCOrgFgz99jqtOBaM0mhYQUtBrxncZQMfew0mSb5OcJvQiHCBCB9gz1cvYxzaIZqca
QOW3KN7doZqj4xt0fWJWdgDVWjTCXG4TsuxFWB/ivLHg7A6k8u0sY1ZqqXIXJ2H/HbhtnJ6ato2q
07+PqdmUyKjzU/Jf5l0lnhJhJxUq8AXc+kNV5iPbjshwBPDqa5BVO4oe/8uYdKAN09Up6S4SkDqg
OjzUjDkats8iaACaJbHhZCrD8KlT3Y0NN99Ri/0G4IKrUtUpv9PXeL/TESjUOx8Rei/I8G7Y+RIb
m72JcPcWcGblSBnUpk2eSJZFXrBYQBeFWIhn2eAZqD2EKEyomoK2T4ZbKVqtCTL/4TTdx80Y/7g+
oythyjCQWCZ/5g+awu+/cOrjxlJNensCmXHsIaxodI9Y9ujdsROm2Ghfru1T9qhmGhpyN9Tj3o9m
ZAOatRCpvEpOLdpGEiFQI1LEcLDlhF6JhYD5RhxeuUJoYZhsUR6vFHkWW8YpwkDqYTWBSEJV80Em
Mz3YChMLyGP2w1KUBzu39WGfO9LfuLPn3bHcPbRL5/RfM/EEXgyNGlquNjxPPWJKdSb4p8dMAtCr
HSP2cJQ1zha2VYe8jpVpV3ZVvTHba2truTyuMSrQqd0tdi8l4IzkXCMqyPzJwUrIw/Dg54QLy831
TaStjWSjIT7Xflzyr/n//5UjJBqqWnlQsa6kSeJjGJsUVSEeKPkBlR46Ijt3ysoH3W7hBuP5kn+v
mio/A9JyXtUs10Ehwmz8ySmorNsI3Ir0kFamjnT9d64cZ64rXEMMQRZFeez9zwSjIm03GybPCOFu
ilaiBN7AQt4YZT6si3WHLwO7nroiVe5l1qIIDQdBZCE9jVs/vfG7rC3vgF0Hty3+QBCVu77W4dVo
8Z2NESdqT0E+faOOW+BOOiRQWwDQ5zeqHQH6tyEU/2pUkN0oKQsdk5NJ2HKPohhqfuj1QDHhiYnV
l5+N0D1i143tn5bSIGqLJLQq7ngfpuPZaSpMly3DTnqETDMbleBSjixSlJQI8EuC9X03jvHPwQjL
JyMKgt+itDJ58HstgL3rY8C2x6wUoxqU8utbHVW64JAp1pjjkNOLW11tsvzb9Zm8gBPyXLGo3mvz
S5Be5PIRmCIYi1hCYPKMbiPxRlZQ9v+1iP18gV8dNo+q0Ri8eaPO6u+qdkAxNGdhwj2FtPG3DUg8
27iAVjY6FX2OEvU5ktJlN8HRELhMK83w9ALU+y4wtc+88o1HvAeHT9c/fiVW8iak3+XwHuXT58D2
15lS3Trvi9LEW1MhtiDlJiukdGIbj+FAwht9ps0Q/vuDhjIKNUhgNAy5DJbBFIkI6X8dNYjMss6k
DW506gUeNF9HQ7O3um3zeVscFAdUkImA3vzSX6YQYTPSXJw03ct0ONw6rIWb2sICAOX17Avw7f6U
qeXT9WlduQ/YTxSPLYNehrYEC/F0tDuZhwZdbRv8KUJHAmtxJ+sf68ole646ylTBlNxBgQ62AM8r
AQhDesCOQHcIye5iTftsgnOP3yKoVBS6oTohn4Wk+r+HOS5ykIF0SiGSLJFyfYR3SjLmlpe0Zo83
pY3Ndqht+d2vHAVnRgTNkE1a+MuqeCxN1zdIyLwB+fuDi5YXVmtSOeoFncPra3bRtyQO8AY0kapy
XY3Zm+f1r7MADh/mLhbNXt3ZsMutzLw3HBkdI8WczvZoj1SKM/nVaDv9ECpOfJjwPdmY1ZXzOCNO
WDkKt/ySxW+w4CCgKRXbngnt6EsamxJRc80/FU5vfsEnPNhqDK99NaBiY67rCcCxzvyL/vpqp0mt
ErKPNWe7OYb2JnSZKYei6ZrlgV4Svn0j9jhJP6DCGkQ95oyTvRHwVr/aIcsnReTHLI9LMqrjEKaq
jTSna5wSWLl73HLQqwJScCh0O9568q8cEVelaC2I+TN+e4GBhPieWrHf2h6cp9hBIMRNUKo18oN0
sDaxS2O2vXaiZ4APCEc5aoOtPfX+0YzrXUfJ94D+vHMToUHzen0Trv0w6p4GPlIClRh1kTxoBRL0
vaqYnF3HeLZJcXdm2wUb378SEpnp/zfKIkKYCCRhhh5hd5Eg9cq19x1fevFl6I0fHQLAt00v9Y00
9U+jZxGGuWjoWNPZhUjjLnY20vSk7A63bFlnrbIrbaWtT0U+lNih4Ai8k9i4wNNJEQ34mKNnAVep
RGDoQcRoCt8nquy+IdY6nnG58btvUaoY+D2IHAGeEaUUREJAaiGxCF032Nd9nzz7Vo+bUSI6a099
dGbLK+nwSg9HwQExCBoTdz6zsQ8RiJWbMJFosOlY/8I4RMYfy5g61vwDziSm/+z4A7ikQp/rigFQ
/ODQ9Gg7ILJrGlst3NUDqVPqg48KwUE1xPsDaSOOhY50Y1EKK0b3FMckbzd1ZavhWUvwfN01teEq
O22M7LNmtSMCDAL0K4Ss0Ldurm/HlfA7t3bYjVBIAGMvzokbtdrs+mJ5E52GY2wF2KPFAnMvN1M3
YsDKlclQVMZnqPncMXz/2YmZQDNyBLdWEIW/EjhO6BaX+BMG9fgA8W04t+gQ3NLSN7dSaf7l5c6c
UQ2UzwgKNF8XI2dIf8bjZHnNhPhbbopubwzRVq9sbSrpgfJKJMvC9mux/5FfHJPIsU2vnwbMEgMt
I7LF+heEaj//+6IR2aA0OMClyCDffw9uGXjE6Bk3s4vfc5JExQ8gt/pDJIFTXB9qLZBQK8ZQek5W
aQS+H0rJURgsS/ZHNtj6bWAq1YuVZeI+4tF9Lwbk1m2r3sit1ibS5XVFfYbDQQh8P2YQI7oW40bq
2XrQ2keFJCzbR2ZXHtFXiTceB+uD8S4AjU3SKhaH0ajdKsO+x/Qi3MyJDMWsX67FZySejI0DcDkU
z1aVhBFCHumxvtiGYxSZidERlF2RTndVPSJX7ZvTp3IKt2q58xS93/HzC1nHlIKCLqnGYij0HhKC
qjA9E5497Ggu+QzRw9P1zWFdHmltDmNgdGfg2UXxzu1CPxRtrHt9YFbuzUDXQjyZbdGHdxg/5ym2
fG57N++rXzk2FagXc60iFtYkL1gYqi+uAa5wX2dxhWyVFgva5si12ci+4qWG10IjtfoQ+9J5HWwL
7rkWivz3BLfhU1eCzz/5hWVQoRx8/81K4TLuFDMMPsMUK7J7BzU0Zxe31B53kCwUbe90vvWWtomp
30SIBL7ZJloLqGQr5n849epvNcZ9H/FVdX5K1HWLPU/YboSXLkqMDyu7uQndsrVf4JpR4kqmqeqe
myGN87sEh4anKTf75OR35fQLB8U6O/sF4v2HsQcShJxmJV562PFgkCpQvnuQXbl2oiaH84uR5r2+
C5AJeEsTP+yOxRhLlEJImB+SUrEw0csqqd7iw4gmoKZm6q61Zzn11NJba+MaX3ks03jnCrfnByMV
jsWBiKSq4pqQ6B5ZMA6NyFy5wU+1CrkNMajWjIeu1HtwFEmMoWVouSl6nMLuH7mytC+TU7r1Rsb0
JyVebGaAMzwjNTazZi+fk53setQiVRoTWfjJwY0ZmY8YQTL0rIf6wRltecTfGemLmNZVoRjuITTC
GMkhXafHpCAeRFX55frW1+ZpWP4oCuUws3hL0IBdxOApK5CVTAvhGenYJsiGOEp+H+XocbDb3OCL
PYFhOQ95hCJLg/B5vM9cdVJu4ebI9DYrsyE+GVGGR+XGD5sj8vKH0VQm0QfkTaly8cNof4EzHQvk
qsKi6FAl88v4mI595T6Mrtr+mBQ3GXddkzjFHjlHFT8AGll4rRj4iL2KTA7qWUHrST/oOOWWyEJI
+YP2/PixjLTu1/VfuxKnBLgeZ0ZVk30sX0Mm5p5YotY6zfJM/ZTgWDrsRx0hx41ZcS8nhQI8yGKg
v4xmLa6xroWI5YSq7ql97n5LuwADB0CcH3VSVbRtsKvJkHjuESAamhTRoworBW0DGHB5lXK7gPpH
fITyIVhBfuNf7zAF7jcyQRUxmb98Ykkd1GIzgdwIivEB0raje06BRW48BdammIuArg7geA388/th
oxIVp0ZOFL+mTmDBm8W3PBzExiFduduEoQMHwGBLp4+9mGA/hckPJ8Xw6AJgE49qivvWumXwZICQ
jk//vGt4aJBKUpCGe7YMUWT13ZAjiu0VZWZ6I4YgT5OMg42698rE8Xi0qfHSewXssPikqnfyGAVd
3SOtDG59FYkbyFzVh+vfMv8ri+MKcgO0nnAp9fIieL88+SRtX++r3ssj33d/u72wkgO8AgP1y4YD
+JDTs94Yc2UnGnAZIBqTHFz2w/PJGhy7gP6lVXrzvVdndApyIzsbmZ1DiXbg/Vjg5Hf9Q/X5SxZf
ilGBSfED/gkFu/mM/rX/Gx3b6mjQO69LsDR5yEQFVg5pfnonwJnqR6YHJyusRuUsIBvQ40bxyzwG
ZhOWs0g83Jy+DHEOibIs1g4BiorBxwF28ec+muhzzUCNBzutcnwLkrDUXsKAlGcHGH/2XE4IuD90
zFWSbyVX1Q9FhlpxTggYDUAuEdmnPk0Qis3IroPn1OkyaxcW2+TMtblnT4HLpPyjsvLvZ8EOXd02
Kim9ONbHTz6GLhiFICwInEWK00D9GmsUreqfr8/+yjabW3Og9enPwbudz+9fkx/mFQJuBvh1DRLV
Yxqgfo4ukL2H8uo8EazkRsCdo8pysalR0ovkgTuTRN+PRwmsJYEGSI6tqvnU51rzhnBXuEc1AeHR
Wk5vAG2qPepP+cY+Wzm2vC2JQSZPB2Z6sc3MUjSlX9MDbY0GGTRExm7MwBxurs+ntjKhjMApmqMD
mmGLDLuanLivSguOWtQiWSJNX23OVqwJzyp7K2DDFsm0w6xIUQ4pMkTTndmwJz61mJAmOxyVffmr
DjAIOBHoOsTNRC3A/RRK/1lgR21s/N6VbUe0pK82c5cuCUXYi+BdXMc08ZB7oD1slY9jmiK+30k9
aXdR7adeMcjUPVyfp7VxCdHgCYA8C7EElZSxjnAMIv+eUtjlOW1l9GTUBZ7AXaJ95JpsEGSto9fr
g66szZ/aOJW/mR657O933YCi+swf1J2pRCFRxd3J6Zzj0BavPh5T3vXhVnYcPn80Z7lfVbrSiyNd
54lqdFhXek3TIv1hdy42DEaZbsEz1lJzerBztgnJwCVQvD9Uk1nRDsTE0jPBQk+HPtCjHzkVplna
Nx+xRQ5rw9PQ7+2AaiTRJxW9dXHTGZWJ8bkwxh/Xv3tlbW1SGp1lInkDfPj+5wx+rqAnqzZehMUm
dt5pZD+V7OMb2YriLkFmTBy1NCz+vdAyZ4ocC31e24t+z5QkakRLAkZhhxC47+OemCZBc+5IC47X
P3Elb0R6mfoHb1sKLcunx+iOvFWjsvGKKdT2ZmBpu6pW3b0aR/I06KV/o/mqPEWcpVOImd7L9eFX
SoUam4puErGUGsUS0BFPYNsjUUoP6YzJPwi7RZIox6bgMUKsGpa6jRAWSCV2+1GPUoMqa6wFX9QQ
5d+NiL6S4dnkkGSw8AVBIyzi6sArG6lHmDtD0o4HC4yOtTOUoa0PTVfUWz32lSNMBIfBwLkCira8
JnnvAt2SDdyuvgCxJ8P2zDOr3bl46ByQyM83nr1rX2cTIClmsNpkyu/3cogzW6m7sfQQaoa0XdU6
XkJDPgbf8ORoxMfr67pyO9KU5XnGRcXWWo5GQ79ERbGWsMlauW8VDVF+Uyu8NtaUkz2gEDxotvlU
oQa1EY9NwYe8v5gpt8xpM58592gXywi8JfaLFAIRDL+Eo9qRqmP00GbTjjKGSgsM6siHKXX6T24c
YqRYGM74BfFvpT+A4fOpsjuObx2DaXIclKBLFcsox+8R0Otlg8nDVA3RbsRDQTugBlXWx6ZPEa9r
AsAyN05SDLOK+oQiaKD72u/MxXsGTcdgtHe2X9qftLJR0t2EltkHv9XM34mtKeHJHOgaeDo1k5ci
8FEC7uq8BejRtJ/cHgGKkwtRAxlAaSo6izdiTtnZvduh+mclgHkxIzuYsBJR1wn9/ncRInDnQdqT
9h7fFzM/1GhN+nvNinCK25kZosv7oAotc2ObXS48RxksJ+UyjTfZEuFixSNEP6TYPLSzS+PTLMTg
/sZeqw1v0EcHTRJmNVyTmHjr70jZxBb0bf0HkBdRtlC1C4hfFYRYutkK97FlyPh5asDWoFLcVA8B
2dwNPaP4A+CO5uMIo/Tr9V1/eabJl+aWB/kHQW3Zk4saem1Tok9oLnMnqDY6oypGcrseEZXT2JMW
XR/v8kyTcJAEMtU8d1CbeX+m08QOK9x+4BkYTX6MUDA/mrX6n+zafn99pMub8P1I86H7K7sehMgj
XCtUT2KEfpSD22LA1CGCz514EiEWQOYwVjfXB71MOxiUU+xo5POUohYZqIxH+Oghnyd8iqh9pDu3
3ZDUG8kNLeLLiEEW/admTf/2IvDn2dhL6idz1zzO+1e9Q+72u1sVif6jtCFV3KlGKPob2GaYqcuo
Rl/cR+camfgUjcWj0Qi38khVEkpSgNfiXWmNcjpgxiuw/C2yydzpmiyrXYox2CygV5bxXeymFMUD
Kylb9HfA1h4ING3lNaWRdo/kFpNA/9/pfpWGDzM2jCqJ9nToTwry/xr2mFUy2N2hChtiq9ZoEuXv
1MdjOMDNroNFM+rtoxLaZKGAusPhBUiQ8tmKYrQxgzRogzuzczCVw2Q++O1bdmIfjBK12kPVRnQe
DStsdlOP8uB+wvw6vqHuX36gox2lx7m6NCHbElkfDXolIbIjMn8rSBJPhulrTw7g98eaH38nehfn
0iAMVNwqMQlrDtNEKQI97jiu7iE0mxSe0Xx/1aTmJPsQD7KBz5PiQy+1Kf7aTNjT7aiMSyrtPrkA
12NWl9+duHXqnzItKIoi+eWGdybKgeOHSVXiVzmOoX+oqqYvTkieujedyHX5hilO9Anh0Cy5sSzU
oc8Oxl3Fo1pwZN5yagI136uUAbaMVgOSS07iE1r+aHk1fRunx3Io2+IxrqCm7dXBdKIfoqE8ets4
NVeLwsToey2rBaqGZt65Z4T//cjj8KIeMmG3AYu8lIjPJ7U23mIR6zj7PISC9zGVwLLAReeYSDh4
fvjfrDK2bqUU+HhRHKe8r1Pu/aqYddNREteS4SWdSuEeHNgv+kc/io3yCOshS/Y2+s3Oax8AILyf
KlCErxYa3MWPIEkUbSfsWp71Gv01yv2qPeyMGJXQe0X6Qb8bhpbsaqJlbdzVU2TE5yArat5TDUjy
HaLAioYT9mhFeG5PVXNCMJFbL3VqegBqbOrll66J7P5LYyqN2KWVED+CSg+buyLK8f4ImhBBo4H4
q55H3EIH3ETmdM6VevHRNC3CJORLWz1hSaEi6Ggh0DtkgHwPLEReHySV+AgBWksz4qOs8UkHjTel
t2qB9/F+Kk3xHWs9H1VdDPRAy6ZyfMJGC289J8CUykW2Weev1vBQZMlYIa2Zh+0+AWDx0/dri9pQ
ksXlXe64wy+3sSPuqL5k2SlUDViih7apeLaEqrBL8WiNcBklxzmm+EJYO14Q2PFxNYt033SO1DDU
dvSftQkO4kjnhw4//qFoLmWhbLJDIGo1OuSDEmVnLWu1DLiaj1x/VLrxa4F58Z2FnxtNccdPn1RT
WubRicGq38Lr6cbb0tWi5mRPtu8Rg5P+Iy+J6AGvEbW4SXtL1ntsuzlYdjjSXBzCMQvuVU32+jlN
1f5TivLSG+R3XHWNFAHS/WRabXjo+y7APKdUYlQfrbpN9n6DSOgNfgPTw1g71R2zxqTTwaaVVdGC
ynajo+bacYpdTB4Bo1jt66DK2v4F3aPFgrZpsfviXvAxq64Fd+9o5rNpHpAQaFxcWb9y3D20t0Go
3esQyfxRS4X22YQmE9xEYRp5/dBk2mEssDYDt1jV9Q3/hO51Di+vXVGbtGwQCtpKXlf6MdQq5w7m
/L52L8qvTlKaUZxGjufLKKjI5kLnZGTC+GEgIPcpMUb9e2ma6UNd6vVDFAXOqQmE1e/s2gy/B10+
+EccQdGox2ZA23iTruQYSAYhMADpX1y2+hUrEs7QKlDVfb/as+3L0+C6w12u1uOd2uXmv9/8CABy
8Kh+g5EW8+/56+aXAYZ2smQuYt6FTzU+GsOOWyw9++zlcJdHlvsyFn77+s93P/hRjQepSS3xoi2P
xxASucloey6iFAceqd29T9/udH2Uy9cvU0jxDtw7dS5t2TpoASdL19dsT0l1N93xKPSxk457/UOO
z/xrXYX5nWGW3T2egv3zVE/V2/UfsJLBIXBlUfAQcEP0ZQkeDb9YyJrZxTxGHhodHGIZAJEdcMc6
Xx9qbePoYBBJjef37RJ0oEJJVYdW8K0Ux3Y+ht08ybgUkJl3P2hQoLYeYpdZ1VyAtygeIkBwkb2J
uGmwLdBtTxPhDyOwqtspda3n1J/UjS9byRNdjiqtXNApVKfmJ8FfW5QWuUgIJ2DvgpDHUdprH8yu
H5+vz99lCoxcBP0LvDqhVaEM834Uf7RE1WmD45mNot7FcaDgMxraTKIsz3QEin0v2D3XB73cH9DF
Z4z8TIyYqRnvB7UmjM+TjoKewDUJQUZMHWggm4DSO+34vwxFz5YdQg9veRYw7ah8ta8pc4241aMF
qe9CwxxvstgPN47d5YJRcgKqRE+Us30BvMXUKwpJ7ByvCgHYz4D0B7LeaqMGcbnhGYVWAPI0gPWo
sryfuykFXBP3hu0RyX31CGgzSHd6YNrYQSkYriNmiVr3v0+iCwKfainVaG6R92OqccNpwMINQVMx
51ScAm3PRazsLVn1G2/ty+gFbNlCXxR5IGQjly3JpmlCiYuO6bWzZcEOOZggPPcYtAN97YEzH4ZB
d/AXJ7PDXRcU4IGO31BvnPM/BZVFweUPQob7kn1Ku+39N2e2XSDm5VheXzmBssfKyfxAn9Y09vQm
3BcICfFvKIEm7owgx8vdTNqo903d5xZOH0AVd7QT7PKEBqxS3Fh+12uHrgzi5NQ5LSYPGDrXziFw
rbJ+7DMpWh4UY5B/ChQoHA/jNCHPAr9wNt+ioorbAao4/R54guN1Uz3SAooT/Q0wSys2ovflPqbO
gdoWIceFwbKE3VVFN43oYNmerPL4HOLmeTepebsxwZfLjPII9DrqKpAWL+bXdaOudBUCaYH+83M7
1sk3bDmLcqcLqenYadrhbZ7hibATdVXc4BNXfbm+q//Ieb1fYh18CsGcDjgFhSXkQm2iuPZR9fP0
3s7FAdyJlX/qk7Ju75ycEukeaLWb7VOeSC8ddqYNtlEq9tAw9yP5LURTtj9IBUuqM4Q2/MJU9Fur
uyrubf04Kj0mRRp+klu06MvlYU1oPFOHnPvAy/ORTrZSsmkMihbadIxiLcNJDAON65OzEqLn3Yzo
E3Uvjv38K/66fXocP906ck0vnx2XZUKTYFdG7PCpSsWWbtF8lhYLoaPRR9SkbDzTCt4PFuO/IgMV
YoTCm3jfusP4tZt6O8ZsJRwfDZLUat+Gtnof6XJT1mJlPnW+kMaMSrWEKX0/uK52gZ5Y4Owrm7Jd
MFrJXo7m1uWwQl4G24lkGnxZBB9At78fBk2Uxq6r1vFQq5UP8PH4vBHD9KdGKGjS8S4ZFQprqhQV
r3QOBeyXhFdBkit6D9FfDTTM7a3pByQugG1UXgNOSRFrxQ6BBZnhozPl2IdQ00+PThLXt6UE2r3H
NDV6qOilA0RO2vqb1ZFx4C0VOm13sLn91SNkPPfN0SRqW3jj6h/cjFc+zz+hFHv0e3Di1qccpVtM
I9x/jjWzFP5c0ASATklsGWW7zOc/xo7ntE16xLxaP+vAcP79/kL8kR4IFwvVU7FIcgpX9a1g4HUR
wcvfD9JOcBrI8VWqxq3ba203wWhCVEz9o++xKF52IuUWxdWS/LBRD9TAzUNIsr5R3Vs7nX+Psvgg
CnpxZRgJ0yaiCdROmZ2Cwe9eYgyFNoZaSRDJQpHVmGHYZB6LFfL7KC2TIHS8VtV6rJdHDCaJ3bhc
Uhu6dyua9VDl7Y0McSXLgcHEcZwh7o5Ykpj8SWI/plG8NEJMaMx06k9qj1ckDYXhWOOk9Hg93K0t
G20dGxsx9tcFLDBT66Ez+t72Eubyw4S79h7wmbOR2qzN5dyCI7KSurGP38cANwUxFHUIslGBdL8V
GHy7WHZSV8Hz7LZsesXDQKrb0hVf2SxQ7IyZakdSenFhOJT40ppMwksHrD6iUgk8TN7winNDZyPb
Xlk2ojeNOB650M+WrwmiOzi9XHVRmwpz3pyJKd4UXRk+0OVJH6BUZhvgvJVOKyA5JIDB7XNz0PR9
P6UD5g4BPoS+R/U3eEBfy/4FUFL/Qn3KfRnAPx7yRBIQp8Q9JCKznqq48IeNzP8ylwH8gyQ3Sh8W
oInl/UUyW6AIVwS3hUVpHc/3uL+b4nFApwSNgteQhMrFsypMwr0r8oAkXcvLaCPIrcz9rH6DjxTZ
G2qXi5mwwwwqNSBsT2rqNO5cVclGUKDK+DuffEJqaIXFRvReubcp2Qh0vwAUIPu12M+GiYBoOLgK
HjpT5A3gNx4LvPL2XTTW5yishl3uhtOu40Vx88/nFV77jMqE/qJfLHsfZGbpThQvTVvaj72Fj5qb
u+nGef0T3BaJCUJtCCbxWp2zxMWlHUMkDSa3UnA8GFQNp3UUqToNt89d0oMx2AHnVv9TFTt5jOFF
Y2rljtFHFbPRH0KbzOklC5PY31kkhyGvJnMaPhRRVmQ7IOZIy5ZaZWl7V+kkziyBEmknKTXbx68p
VvEPagOXQifm8tOxg8x638CtRK+kTbUeglOKP1hojQ5m6mPUJ/ddSp9h14FbN89lEGgvMBnc/qyB
rqa3EXT6c9M3/hd0eqJnWeepOCRYczdHWimhvBnhwT5N6F9hsNTPDuCStztI9bEysJ1NZofhLjKG
T1YCf3+fIME3YJveah9xnLCwKzOz9LnLw8w64Jqav3Rkazg8OiWZhvQVHKvMCFjpvh6yGjhmJe3m
kHVume0lNnTWTgYabnMm/aFnrpkOdD+SK+0ubIeKXk4x5E9mEeLYhBcD5uFOng7iMY+RHAIyrmOY
GifOeJvzGP2dmVL8bgMA3uXIHB/7oM2+I0qZuLuBcnazV2lc/4RrrL/UWZT9pKXpf2vroH5zUrwX
buM2nj7DrcIUz+FTa6Q3WuceKi1ErthW0hN2Ybz5fOpD2GIiKpVCbYsd43Om2Fa4cfeuRO45+waA
ReN5poG/D25j6zS61rYKfPPoyzgIi+5ArTlHw8ijjQtwbSh0pBHJIA8nS1pkFBUGx/wMEhU1z4cn
5FeKxxyXrdsIf9eNS2Llrp0hjYLiD+SAi7uWBl/sYyLneJKOyTnB5PPDGGOYdT1CrIRDZ2ZDmDPK
j5fsYu4sjKUwrrcdD8cS5SsLWN2FkatGMFV0hydT4RTd4fqQax8GDgXkD6gqleTl/3B2XjtyG9sa
fiICzOGWoXu6RxpJI8kKN4SSmXPm05+vdHHgYRNNzN4bhg3bcDXJqlUr/GHzudIuShnwUaAvyG5I
1ji+zVW4q/dX2ftS5H68N9qDoqv1chU7npQmAS9+mTpl9bOxmH19mH4BJ8sOtt/u8xBh4awLTq4m
rr3/1IC6KeWmGfM8FnbUD/hPYnBah0fz8P3n+f9V9M3zSBBBy7wEiEazM/cy1C/ODI4Sr4cD+3D/
1e09EPcVbX8hdoPMwcsHwt/ezjDzo4+l4FLf0e763UlW+vPVq3D/Cjs8QU676Z/gf2znUhs7l6gb
i0AbquWkVFX5+lMEh1DmUgJTR0q5eW0p8g8FJncOrgCJrVChTaHzgKv01B+8tJ3vQ8VEk0lIlgo5
ipcvrZfXsCi6lplFPQyfsikFKKBqqKcxRW+igyRmbzGdnQa+CkzXDR9BDUfaLz2FDWSM0IdlDwq3
G2cXV7EjT7id5MUBCow/GiMKi0r35XNFZknmojKLyWl/SB7+nszHw8xONXeppLoHEDDaP8sYNzyF
uvvD/U2yE55QSObTUeKQOm1jRayhYFWs9N0xry5caZFwBJ3iWodlWy+f0DWJDj7j3uOCRoSGy0iI
/2/2/prTa00BZ1wQhMh+gfvF8HbswtVn3Jc/STkYTBgZ8lM3tujj3X/Yva8KTYIBKUJTdPy3a6NO
lgyiugLeu157czRIdYzWegv8Q1cP4uPOIYfepeF1QkWAptZmsY4AEq5WZYHKi8yg1ZziyS7U/GCV
20dClYKpCQMM0SPdvs5RGzBX7Lrw4gB3eADZ0LlDF1fvZuvQ/2OHs4aiMfpjBiwdh8b45okAmCpM
qePwUjY0enyq9CX2RdsooY2h2Z8pKdrJwzjWnPyuL7rZqwpcz1291ktscXWd/DCw5s48gtne7inx
w2gSw8WAs7YVAZFRGDK7MhH5yRpFJ/qe2U8ERvUTDsRKjcxe1+ueukRt4uYVtqjB/W21u7wAUjGZ
INhuz9BsVxhuyEp4SYbBKDwMs5cReSPQn64UddXjOMnaF3CReRL0E8pmr84wdJk0j8YImt2Eq00A
qVpMMfHaCBEGh/WjS47jl3I9BmXoaM9FlB2N6nZqXS4U6mob9Rjq3W251bZNw2S1Ci+yhn/6qPcw
SlE7MM/LgNfpoPRyYCgpLiC1Pb3Hvxh7SX2qn++/9L2NT8EFgoSGqXUzf8JpYew6p5Uu8Txp3uLM
kGfzvgzU0jIOztjtSRYXKC1TYoagsm9esJV1ZlRNlXRRZywq9JR62lIL7X/YRcyo0Unj4hFS5S/v
AWvth7osbfFW0+UkKzk2jn2ZBnOGlNSAdYqfZ5PmJxYijvdfpfgvv6wuub9xiRBimiCmtk2ueICY
F656eEH31/QaU9PfRkNTerYsle8kJhBHt+uOWrYO81ucVda8nfbi/KZj9NU7lxV4iKjbikz9jkJY
1Dwb42oWp7IYyi9W32ufu7HUc8/C0d7yytBOKvypq/bfEereB63q6O7cfxl7UQ48JKBqoWsBkluc
9v9km0Zmr7nc1kAyciMrTuOUZR9lM1URa0Wd78u0yEp9gj5efpclJ9JdpPHLD1piqa0/DVa6eo1U
K9nBFrzt7ABBJR3h1Bmiz7T5UV0m1FBay7qkify8DMWbChnyc+J0xnWJlDwgPfiNx/bqR3mTf73/
Rm67hbwH/kcNg2DEjR+gWaqxZhZ0CyPFfDuUmZ/FrQcQKX/KqxjYG2qbD/dX3DnboIPwveXatJmG
aC8/QRSNmaQ1jXNxwhgAuCOPQZwr8u9aWV6PbqCzS1LJdYaqMTfIy6WGeoHvxeT0kliF6mlSO/hQ
vvqDz7f7QDBNxKQR3a1t4pElGkkqLZgLMD3MTCn8qDCgGn5cJ41i4/Vvz4Dmzn+GSSFp+ctHQoNK
1cOZEjoyARWCPS19JHEMfJ7DoxpQbLtN5ACMTcDi3mOAuR2byBWsdVsanEthGEPy0I9QyNxwxhrD
xXRqrjzZTECiq6MdfZSxfDw6rDuRi/VJs6gJ+NMW4EPvwybFIo7ItrT6NsSAYNX6xq+sMfcgrR3p
e+/cBADBeWCLgS10lk2Mhn+qKoso5ofOmN5SDOmo6idHM8+9p6LZAkmLhJwLbnPfLKPEHIDC5BIt
jplcjUipPhaJRhiWayscAsSGXo91JwrbDHORJNhBVkxYSnZqRBVnTdofVe7aN3Wxhm/pxOVH1M69
s4C+LIowNF4wNNm8w0UqBmdij17mWp6Qd0XvuKUn6cmIGx90Z3eWYjqIajfjfaELullKXkHAaIup
XWILFH2wTkw+aJkZ0r913GVFcP/c7d0ctGahWYnAhbrGZrmsUdZpRbnoArKz+XcqNMTAwB3LmZvm
1MjnZa2q+VlrpxW1/ahFIGZ0YE/7Waa2dGE72KzBLNdyfnC/7+xaG2AMLSj2Et2aTYxDAKXJiggK
f65L7ZdVjr7MRik933/6nUUcUdZRviFOdTMpk+NQU/BrNi9KrUaeQqfwIi2g+++vcns0REMLNA44
du7nberZhY0y6AK4ONhV/UEyB2fBsysxAb+s6Y9kifSDYHob4VhQaKjSSDHQvticxQylS6tT0NuD
xxd+6E29OM2JU3+sgAa56xKPX+EalZ6TGt1B03/3UcWFTw8PaPY2jHdK2GupPFqA3OflDGqsZpik
mZ4K4ZZJpPZ6VQTU2w2GnNwbDMJvok7mmEz4G2C54TifqzlUHtpxsl59tSP3I5pRKoLE5ICbvTio
CG3SI7IukJfhecla9KZs15+OOlavf3+oltIoErueifvmGtStYczUCUQmqtnqkzo4wKL7Dt3ZVlJO
q5wYB13K2zSJSSNEGnTzmBijuPvy2m2tMY1NmFdACBA/T82kDWaUJrxRCuerlOqLh3DPa13LdXBD
gpVtchtxDW8nfgAzHHXtamaqrWP6SYU9CBuqDoQC/Of7R+/2gINaBL4gJmwOdcqmCwvYZ2D9OXyY
zST+MHZTe7FrZTqy1bqN2WIZrlgU13iJW1bwovVoXMLte6hsXao9SVEqH0oiHryymh2NAHYXo+8F
hFac8K1GMhLJOqGxCB8W2czP3VDjx2Q24UOsNEdI779zzxe5ErKVjPXJSWiWGzf0NQWzM7sw2/gq
LTa4zBh5DiuQhwwZpHbR+19LUU+zX6G8brpym6NFNBh9+aNcnbQMIssoUfCf5+ZLaVTFn6mk6XQa
1mGp6DTk1c+YdeGKNVMTeroxWLmXrg1451mzJeudFvHNVDeK8Kt18zXVLYSOkiH3qrJCYbdQUUfz
1yGLQp/LdPmiNWHzZ1qyFDwhwK4BBSkAHUT2BW1jwWj1iPUWdonZwmYrB6sfvXoKm3eGtNLiKtYo
xqty1YovazkhkrW25fjvmkbtA7giQ/Hj0lFwap+GHMKHvGbP82pDg3nlhhUvXJjoMJml07itmWAg
FmWIA9I1nLvIZ9RTXkoVgMP9VW62ECBbTiBnkIoLsOgmzMixhERBP0uXDkzYZ12uNT9fleEpDrnT
7y91cwL/LvVXLYKVbuDKdowMhGGAzrDaLgm0sVUf17I4AhHsrsI9QD9JtAW2Of2aD4OJvgfNtCl3
zqhISkEJf+3gWW5uN+RakC8ROp8QLW663vXqtOloG+GF4aIahFafe4qkJl9DZ0ivejsnR94GO9+J
Lje6uQL4xoW+uXgYhXXmikfxFWNvJGs72TqHYPHcOB6PqqJbQCcPh9U8UwqmmEL7/uVVUCmL2gDL
lC5rHDafqSy13hfNtDdKn66jS3NjHP0kH/IJquM6cVRis79iGRg9p2o6P6vlLH+cDa2PcaSbpcGt
KjW1Aw5u+ZPRc3s0+tr55EQldFZEvOVzbN6Nsprp3ENlu1hFmX6Q2yH5DrlSPpAN0vY+AUsw7WAM
Cjxnc0MqUSbljelArLKlhCF8HE0Od7JGibG0cOUesnG2V7cLEyRaF1yvpIeIoT0e4Upv/ygSR4s/
aGUkjSi+j8ZXnIBgTMVIRWkPWZm1i8v8sbeCSSZ4Po4o9mSeERtt/EEJ58xALKYwU2Rk1d44S0ki
dR6sg+xHOevj4nWjAV4RZcySCIfCoBYY1tA0p1gzwopWtwzWApzR+i9d4AbuWxiqRw7Re1+BVFPl
D+oilKZf7hrJSBUD9wL6uKkeE2yb5aqFDYTS+1Fk7ysIWDXqQYid30SRsVMnoxzK8NLoUvlrMLT4
ba3ks+6aCNi/GvPFSQBgJq5WtDidbUmkjIh80J4PL3k6ZtAOV9U11Lx4A5JuDO4/102mLpaCCkOn
ip7hzdQbIfUh1EKmE0sy695kovtQZLkdLPI6vulobJ2lEiudZjbNP/dXvmnOsbIQoCO40MC96Q+P
MWKVkj05l8YBoujWS2Y8JAVtAbQbG0+ykWRUzRx4XWGsASj86iDz3Ns4oCUo3BGFIuRsNs6krDLX
aedcjDKMr1Nsrh5qAMXp/lPuvV8QDDJNW6QHYMi93J7oZa6jEUrORbdaJO7woxnPuRHn3wSX70GS
ph/tZHUeoLxXdwx4v0ycxHXElIPc8OXKUgV4C6ft8GJMq3auW00+z6CcQBfX5Ws7BuTvnGVOBrM0
ei/iVf+n+dvpIwp/Yr+Gdpu9KVW5fCybwTq19XhUWe58NbYqiBAhZnzbpltEiw7NleiKonj3T6NF
gvFZjAfyfTtfDVqVqEsYL1MrbN6dWcHmmHUE6LTRzv6N1HE6lyMM26BuJ+f7qhQacc0o43OR1eHB
jtl7QkHU+QvXFZOily/TyiTb7pmCXetqMM7w77XJl3UYV/79nSme4WVmDdCZXgAFOjMpetUv13H6
NSsZG0TXFXZfAM78YS3GwEn6+QFPkyNf7Z03Kqhq0ERpdbCbN2900ZZEV+MoucZa3QR5bjmnelhM
THXM9LPWqM1FtYv2aw9H6GBz3lSYgocEQ4XjR5hj6PfyOeeschChbJNrboLxm5XROPd5nn2CMas9
5mv7L/z48KDh8jdCb14uYE4EuDCpYDC1jeBLYQIztPL8CjWhDgN6yxISQnYVda412cMc9F1VpKc+
SSvtIZyVbrwWINqArY1x9CXHz3d2F1TifsHkVw131JOyDmj74xyiOoPh5l3V9a42sk3dTpeisyLN
pua2TmvYhDFDfjfHmpJf29Hs62sXt2HvVlaPaXqC+uVvu1jgEkhOchnroVXdunKSJ7C10VcT392v
YSRP/yaRjE1X1ID1cuPeUX+Bt8i/lZgVRIGJGFD8ZBj48faZoT8zoF2fLDYsZP1VNhcPreXm0/39
uvsdOffUtyBWb/q7jVMqw5SjWUCPnLlXsSq94haqMxluV0S1eZ4WzNu8GU6wdnAkd64qimoWxjeV
HsVfdsh/4ht6LQlS5kV8Ta0h78/5mEXgGLtIN56rrGvfsuGnnxJ46XekxYP6Bm1X5lr3H/+2T8o+
/runRD5OcNrcV4mi5cOkJcl1SbM++5AbXNvgGZnYQyQhLLkDiqqrJ+Ge/BOG+vx+xq9I9uH4drGn
NNb4cR21VDqoSG7H2vws1A3B3SP9B0VmE67MeQqjridUVmXXjQELdbU3NjXMlpkhpOI6hZIYZ0UZ
697rlsbIXaMz9dK1c105qCr3vhOQYgSlNCY5N0gVfQAwQTsguqqw8Hwx5gzSegmf8hyMVViY+LNK
ZeknM4TDjKHxr/ufSDzq9tADWGTuh97jbQETLmM1tU4RXUu9bVxbWow3IUn1wTnYyUQRGMfIBJQa
m3I7V19sKkCIVqwSUWkCe0IThVVOU7Mehc79pcTwlNEuaO1N8kIZ2lmhk3FFZKoT9MOsf9BSZfLR
sGgO8tD9pWi281hwcLf1cx0NZDFpFF3TYupxtpJ1vyjX1R3G4WgqvLtlKWdx3MICU4CNXt4I7ZTH
ZYX94SUvM/MR3ZkykELN+KRJZfc0JxUKYXKZezIKoad+VmB6aWH+z/29snucQfwLCqVgBG6r3QZn
sSRWSGQGZbG+MeZMyIGbtn7XyXmKkgmWscV5zvQYTHdGeHuLn0a1+lWkTd8qXZEcVzVL7ciQei/I
soOFMQVOSzfwVDkrVosoEl2528afSLHPQNnzSP5shX33iKQmjFp1wgju/tv425/cHB1Eo6hEyMfx
Ite1l58Ez8mRCaKUXJm6oEHfYJzyswKX/qOaF/lbqQ7N87hYefmspmOFckkjD7IL2y9FXydvKUqd
vreeUcBJP6/I6OZuYa3SD7wBx9Ir10H5pNXOErtJ2TSjK2uTpHuo2CiDb5vxQldBqtvTWOkqnG+H
i7WZ6g423pBaH/FEyI2rBvcPq6m4xbc2XuPuO+OLMn8sMD38jeXvSOWfW3WAI9xfqDoyNx4KQDGw
9SVPn9OlaX5LaVJNXgUPAIA8eidoIxVxqgVZWYUdkXGpfnS2UikuAvYNumypVrynNJSqr51tVI8A
RDvtY7TOWVDo3do9Nt2c/mri3PiTRPH0++CD3IayF99jc0TqaLGXTGN3Tkb2Qx0TK1haq/FKPVsf
Xr0SpHsg67A4GXBuY8ywUDhN5EHXRQf0Zoz4dpXTaPllMhvv7y8lfvRmk4m5hvDKZDxkbcuUsmsQ
YJb65DpWTvXYrygjmFVb+fdX2YlkqH9SCzH3QsB6eyFagGCxHJjTKy3x4YseZslT6YTJqcQ95yDN
vNUmBShJkgmyBTABf7UJ0HRn0fM1ovQ6SU7zo5vk9fsCs/AfGe2Xj0PdT++mti5+KM2Y1A+JHE/4
LE3aUAeTboff7z/3Tujg3uXNUtYjrbGdHMUGCOOxIT8B+9Y+2f2KBhHWLCcmvlZgVKn61TFy8+CT
7hQxtk07hqgBQvVG0KN1cqlsKiW+NmhtBZARIHcggPwUDW3v4WESff4fHlIM4mhT7nDFEOYa1oin
vKZJQo9JqJV/jJTS4i/zJPzG9H9eXZ0ulHYQIff2ro18JTMQQCM3iBtiIdJOzGyvMeVu4mqlvWJH
HdvP95/vFmPGjqJeEbh0A/OZ7T284EveW+oSX9s4hKIMQHD8JOs5ot19qCN7Vkf5ewkO5q+mDOdL
N9Y5Umsd7qzBVEyN1/dyqpyadWwOPvTeqRLcRIgMbPabOWGkQpVoh5jsX1Wyp0mypvMU2s6bbM2O
Zmk7r1oI7lEskoeI7tTLuyiPR7Os6ia+qvEof7daVTv1KyzI+29657g4CMzCYyBY4Bm2ObqYWDfO
6ujRtVG5cGZt9ZMh9BY5Xbwwg3I1oGDx+sgEnINrlpYfLfZtqJ3mEtXNHivT0shzXzcj+WwqDORN
hFwOovrOuQRbi/A8ngusuG0uICaWSnI+Jdd66aTHMbWHpzVJpcXLyfr7UylV6nBwQnY6DBSFQqBY
oH8YKr/8bDWIXiVSOCGylrdvGzLvj51lL4/IisrXOImHR8PsbIkJXyoNwf2PubM7xaFhniWOzs18
flRX0ypkkzZirRVn3Uq+jY1UvVeb5s/9hfb2Jq4ScFNArwMF2OzNJQNlNIrjWaE1/A640A8ZuMFB
GbW3CEk/aGXEPegibt5kiCuittKIuCodPjszCqJxEGt6e0QD3TsCXAYCAAMK7WaTSIZSJnHPwwz9
+LGhDX1mdm2d9D5PWoiMcu0lLdzqg32y962oVUGKMXe8xWGbJUosOPURSSQ9fN/WU+HZCr4wZrUc
mTj/jZabjEPw32nlQcMisG5qdhgbWheZdX6FxDuHJ3XomvQdMvnDv61uoPwIfQSFtrmPdF+j32i5
zDD69zVqE4Bn1/hbmo6oSVpJWP/ogAr9kqNo+FjmPZqLRWnUjTs5tXWUjN9+foO5jMgmkCsGlqG+
PEgcIb1biiW/1pqNFdEQKgFaw/VB42BvFTE3k0WH7HZuYzsDya4V0SGbysRP0UUJliarX30w2cYa
XRs+NUTum6AwxHPc9w2SjKuZn9jw+bltlfqStbAtXns0GdZAJxFDYIY2NwVda6dqN03p1ZLA0td5
VwdtVRwJSN2eGbhTdIA4LgrN9u00sFj6oYj6NL3KPfqvrto3a++hj2G9C3sms65az0objEBOjqAY
f2uwl5uZiRRpgZgTQZLczoJNiimUJZPiCj5IE4lIp9reqA7t7NfYgsRuqqy6M1FkRVV3ph9rmq4k
z/KPOleHzyXyoKM/pQOUSm5Tk2HT2BW/mqJXMJFqIjQNYzAB0RunSmLAr8DE/9CGnN8Z6KeaHqQI
/Z3uxMlzo5jopTSq04KkqApt9tdeybH963vbDNAq1YCUx5G6nPle5eIl+YpyuxGOdg6DudNbGNpK
0Xt2K6RZ8q7QE6+qZf2fVaugS4+OQchJq4UCUM9bGzEhg799f6/cxiBepUHeTu8MJcPtfAFYPHhK
TeV6LPv0nGPzHahVnXmVlTkHwXxvwwiuPfxfsDo3Ajl1uMSTpM3JdUbg1AWxav7UsxacrzW2H+Gk
4NA2d6/G4nIJMo8lxtKFQwl6E0LGoVe0JiNNBjmiPHQLhBe5crCEm1XJB87ZHJy928YfcBUKOpPi
DkzzTUena3uUjsr0qtiVkftJFuu/0tYMFUEGzFCK5QY6WYtTTgGIF+uXGjXIlN//prf5hzDbIN3B
MG1PeCuNM6kLR/KPOi1DbwyX6BO96PyxW6bijdnLzUVX2wFZGX7/wdp7+4lykzEHr/0WUd4CxFrU
ibXLPHc8gX8UGso6qrj5UcN3L24LpzOTOoRO/PZVZ1JDiVOwn0JEhIPZLuuHyin6g7h9mz8ir00y
heoJHSGUnV7eQfmirZxbM7uqUuFVeVGcQ/rvrtwg7QLs4iAXV3beH55DomjlkW6lMKI0zySjAkMT
qYOKMsASmQ8p6LdPdlx2YSCiwewbUQfv2B7p5rhtk0lvxgJUUZskuVdKWBc+mBOyYV4IUf0xlaMj
sZS/sLpN/KWzLCZYQEC5ODfvZI6IeOiacZdFOAOcV+AvIGGYCGDL1CMP/kZBXVAOmqEe3kXhrPce
OK+xCpKhzj/JWDD+ixVwsT6aclJdDFXuhax1q2NSnKRWYEKxS315TGwIiLlcV5ec/pd0xScnHz3b
Fn5QIUIsc1CEZpeBzUzH7mAb7+wtgEYoglii9ESf8uVXN+lkJMvAZ1BQA/mkF7rjauhIH2gwWkLF
afsiGa9i1gnTAcTk5kWuWlJzjwM0cux2Xq4JevGKW5nMx4DmSWX7CKATze0haQzlg1FXuuRpGeML
tzMElU0Flleg5rVMoZdacvkxjFYdUQ8Y6bM7D3JPS7fTB4QNR7tyVWwPipMzAE700qjMWy+aF/st
9QgQxsWs5dUb5Cz5lfX6wChyNX8Ww6o9G9Uyaa4CRC5x5S5O0iBTZ9v0o0EyOr/LoXQFytCYqj+N
jHfpsljzP1WrFbo3Tkv0UFXG1LtFosjfmzoJ/xR1aD4p5oKLgwUo9lMy5dpPKPRIJPalUzuPYYl4
s1vT+AxPS7aO39o1LiSXII7SQh5J6RQUA4TaN1ZEd9CtpklqfQcr5c9kWFJ2WjEauyxZLv+2w9Ka
XElv+59FMy6cX7CbEVooqKK7dDYS5W2qN/M/Sovz+smGAG+QFyzaUbm70x2jigGixVPQZL+5ZRcz
xokILfBL281IM9Mr9VO9jbxILuZ3ok/45HRpxcSsL98WUj/4PTMUz7IG9SCa/a2stzsOtJMoqMBx
3QLwI1UrsmmxL4iWaHrgRGNc+03aNe3T6swNJ0uNk+gxc5wpPRc92QEK91KWPHTp3Bpu3zuTcwam
FS4nTZvQoC8spFUydJAN16A1b79hbLIMf2SlTXoPoSTa3gXb5bM8GF2OA+waIxkftfB7ZmmUq+d6
sMf6VPXZ9LPILewB0D1Xqre2vTpvzXUxdb+NzfZ9akjpV7vG4BUyhp4V/Gtzxy/vi2XxpM6aUldC
TeBbUq1ydiosuQcuviQUJmusF9MzpHIOzIIwenkdl6G6Tl0yYCtMgJn93FmUd7K2YhdnOeyzg2Cy
k/hQXAhoD8ecxEBcMf8Z2o4N4jnrXDkXVcYlt1GLxnF7aix/UtgDUtY1fkyme7Dq3qZjWQQq4JYz
YNqO58JKAHZbyb7EyBO4qQl6Y8qKyk/qgWnWUOWeXXSh13eko7JaT4+obrVnrVuOILY7+QjXM+UI
vwWm7w2OBI31lNEHPwRqmT812fokqXMfMIsynvpBnlG1L6yTYRw1gncuU1VoWyAGKQsV0k0Ut8AN
OFotNrvslKewS2UvbRz9JKQaz/dzrp12JRcVM0M6IXzqm1bFXDJq1fEBuNjZ3H9AWAfb39QGg+12
2soM2Cyy9UOajEjuW43MJBNC2JB8GiZp/a6piCc0iDPCdnKjJJTLVyPMwP2TxQiGJJX0TbNmxnJl
ElIittTmQZYU61Wbp+Jglb19LiZnxDdIIjc4L/5BUSyQ7PE2TCWGWwBnPy2Z04rbY3Cu85BZODIb
cXKUCSo7WbdgNjBrN0C/3iDoQOZPVt/E0iUK824OtDYSoomFY4Bd4R/pIPT7Gl1oY1x+zkYy/yEW
9c/sG4arZbYomPbGWu8EphIazQPZZqb6oVWPXxaAZgzzrFQ62XPL/D6lJn0+2Dq7v15Us6TbQKq3
cxrayZOiRvDT65VIBY6UmbaR5h0gAaXQ3ywaNhaQP6NTXSny4xxGautSFxsefDD9acIrxeukUXrn
aLN0Wu1B/hgt3fQAFkX6qundfI5z6UjTZyctRjCPG43aGRjqtvofnNXqnBjIMXEkv6RrEZ+nWi/+
pPOcfUoKSTl4STtHGYKMUGKie3LbboyzBk5Jz3rQp/JfOQyTxqvGoX0fcekfMQ92F6MhbuGDjSLD
tj3dI96PcZ0pXZZ5SH1aULi0oNP8gBSbcbr/8XcSTbjqhEaB0LqVcqzQf0MkhudikDx7yop+c7UY
2kFVuve1BMaZHc3j8N1e3kA8IelUXFIj5EBP6mbNA50W0TkiEfLjSj3C2O29QG47uuBQ0nb6qVBR
WuxBwstcmINvkFkFEj7qLmoar2+iEtmFCBjTGAUr7k1jUw9Da84j8WjJ0r+BmSojvWxj+pWPyUF8
230qgLq07wRP7AYa0E+MWYdMuuj1mLwdJGe+0LXsvhdKbLn3t8XRUpsPhtmMEs9RyvFClOVkyTat
NbjEn6MwebWyPZ11rgWTP5iWgm14uTcsMIATNN/wkmLJE7vDorUeZi/Tw2wRRO4/1s4NQVsEJQRR
UDM/E5HwP5mQ1PZqCqYEvnk2REGnr+lTXIypbxnr92aI/+idMh1czDtv8r9L2pscYCpXI5uN1bko
ZgI9DHe7+WOFdupIctodQQj2no92AZiVv2jnbcrVCIiNjN/HpbbN8knCoeYxazr9sTQ71GenaOIS
XK2DvtreEwp7DNF1oa+2BbTyN9e+G0Ibj1U5u5rxQO+1WtVTZEzVwbbciSN4YQphLYZb6NxutuWC
f6vS9aSU1Sj1/oosoz9pPcZ5epJ4lOpmcH+/7K0nRFkFhg3jgO0MGHZwOIwl6g7ZMKanpJ/W31Nn
fNP7Xr0m5ugc1OM7b5LqjE4PY1DS1S3fPFGSUspbgTWJYzSJDVwrCox3zkhLHvmN7C7Ft/p7f97y
aOcqgbcI2+BK8J3eaKWxPNH1Md8PNlyj+y9xB+BloIOGYBdKHIzUt/MAw8xxPTNDoT7qKKd5KSSv
nkvdn8FlnCXFWihEVoi1ENSeWq3u/ymmrPRUpZYeo4iO9/2fs/fkjH1NcAvspZtJlNawfuWokKtQ
PQ0WCHAP5HRSENGpPUCl7BxH9GfYOeLa4/pTX4absR3DyRrh9uGFtrypuyp6UBJJPrVrlAdtZ7yf
pSo9AJ+II7ApsEEFcA8xrqd/+rfl858QJ3dFjrD9Il3SrowCZymzD8wi2gO94t2X+J9VNk9Wy0Vl
4v8gXUYzTajHsbV0U6dJXHShAS/d/2J7lST4fLivfC3h5r25IoYwX/Ue+7cLNA/rB6boxmVCisIf
QxgCpKKO9r7Bse2xD2fnH6XJdMtLVg0oWRO+muVOdQHhQkwrKDNuammtpXhPNVKzepHza29a+dWJ
nCNTid3Xi8SdkK+Bur+tWCU5taK0qKNrpxnz1c4B0dhG3D85TvE/DOt4p1ACSJMEX3rzbicQhWnT
AKK15xgIpuqUD/lYfLz/BXcPglB9o/1AY357RSBE4LR2CDQ6xIXDXawFNxAzw2kwRQZ3zJPOG7L4
wIpr7x3+DdzAd7ietjohgJOU2UIg96ovUUdvUK0wh+VtZiGk4fuPt7uUEJUgvvGnbTFSET5z9MvQ
j4aB5y1LhtlGJxeXEPm2g3xdfI7t8QbUgUg3BJJbYDcTtLaSG2o1BFrz8zDYMpIrQ3ZCRDX1i2FK
v1GAGZ/7aP4fWtKAE02ST5Asgs3xMphNMwI6iEUTxePaOVdIbvlWMiwHA4i98EWBRbuEdFrMzl6u
gkK/Mhk2Rx3gMVogrSRfMlXNDu4AZW9DUjgKJQLctmD9vVzGGhTGrQ6SZVJrrJGLRFUDirYfF8U1
sahqH0Jr1f4wIGOQ2q7KXPttt4ztuchXQ/St5rF2mQT0jm85FnBasTdit8rX4rdcrm0X0N5Uj0ZB
e9tMiChT19BJIYV9+aNVdY1nDNmkSznKy3W12/yXU6paYFqz8j8cWAvoPlM8RAlv0IToZLWTXOc0
NKrC9gWMyk1MeTjXfTmesmwp3aKq0gOu2d5H+evsh3YbXXp7s8NANjpxKwM3k8JpRPtRwQITI4gg
M6QPpr1AV4CS9T8cXUGGNylPadJtO1OOCo9GxbP8aimR/jGr2sRDibv9tVjrt/tBYufkOn+b3qxC
Vbrd2UW6KnWXAnOTSpSSGCfo7aOWRMoT3ncO9pJGVHw0e71ez0BLjwqfnWNFbUqApxNJp2cboawU
fyscYKOrMQO+dZVWBrOJAq588Dp316EHRidM4Ey2nQu9Cs246QxY8m1WT+5oTNZpwrb95+vfpXCA
BLsnk19t32VcoCSx6iNNTJSSrgybEbVaAIMy7w2vyM73nhNBE8Ty46jc33tAWovksw44t5vWjMqw
y+xC2qztUIzPDLQa6Cbt0aW8l/FQD6NfjgCNxRnchMEQXxRraaCsxrGQZF2TprN9yApCY7deVtqY
U1lbQZE6RehCTZlmurfxxLBk1QbL09pSqw+S2b0nF0RaMAygNW+a2ZU9R0Zawb4vdHl56ug+wAiY
j7Lz3SenwKNYEGBQnv9lkDNyBBJryCoX2BHKw0xn+ootWuVHJhQPLZdU8KBF9AT6ZnadeBgvcu80
/jDZzUG3ZfeXiNk7tglADG9odpMxSCOH1r7kEkomfhEDYYAXbiSNX5qLZT4gQTQg4ig3OE6rFCpB
jUhLe9KAGthuJplT+vqfBJAEHAA0Aa7/GxEKBrlV0SEofl20vLpEY1V4JSPYN8paml8gmtVfS1rd
wI+k4iGfzdgfsqZ/G80UHvcP4M7L4ZcAfhAJAW9o2zOOnTmv01Zh+p1nRuvBEU7eGKmUpF5v/h9n
59EcJ7OF4V9EFTlsYWY0M5IsOYcN5XBNaHKGX38ftLKAGkqfF97ZPUD36RPekDhXPGKbd5VS6acx
N8Ynmn/yY1hBSwSI0Whv1aDWXmSayExISzg2ixYL7BJzQiM/vlYi/J2gieYid1Hjx+iod30s7SmB
rA/CfCiZpL1IEoDZfL1Dg6RGct8w42unxNMHwyrFUxj46U6Ksr7sSSWR5WUwOOdby1XSyDfHgNb7
1TYjJpaa/XvEUPDklGOx079ZX0w0UmboIVAKErzlpyRk2oOVyQTTKi9+6mEeD5fUrpN38uA7Bdoi
aPe4WsnctLUHU7q7vZO2Viea0CHguMNgWES6YLKLOiklrkXJHl1JASkdl3V+UqohPHNJmncVo6uj
GuZ7snZbb5hYNsv7kACu9H1azEXGMYHLGspiPMaWZB8wvMQTvmry4+2HnPuKr7N2KnGm3Uy9Z92M
5Q6NMNOWo7oPrmKqmyvmaBWT6DT10joYPjGyzNwMxN2dFQI3doEevlnnkrpkduDgeMBNXY9i67iH
/8UnHjtxDApzOk3NpHs4N0UHvuxOErDO49hMlHmzWBWD1+XlBW0O1QClQuc7doJzJxndg22Fo1fJ
1XgQg98cw17eI4NugDLn6QxtQbyQoYMusdo1wql5kBjgQRk8D8cpsIYCyxozTY9TmQMS6KIkpAGq
iVzxxqw3PyDLj0Osj3hx5w1WoXxF7InJl233f+U+TMqDKpjmeVWZSg+oGwSJ12UqPY4KAJV1101D
8D5ShkYHkNIU934uptmYPg5gs1d1/k2vEPK5A/0oEret4uYnIOgyPBlKVX2B5RDpfHSK7sOYOAhg
ZIY5RodUCTAsafO6PbRUF8nvLIydU5T0IcqkDRbw56HMA+WrqjbjJygMdbUTdjaOI00HPIlsIC+z
7tXr4CbIuvN6iMKrkeCQkTLsO8E7BfciFfH/4iLD79vPwmPnYxR/+4xs7BoEBCmXSHpozS17raGv
lFXWg4FXizAniSO9UYewfY+7F1iNLqioqYX89oNpgHebzVVofqwaE2UC6qJ1mvCatkFxdFBuxk6o
yb6Wqpacoikp7oYg67zaUtJjh/f7Tk2wcZUYCK/MGrScz5U0MjKzsQhbtCA0etmXOrKik4wQw5tr
aiDssyAJXh6zQvfimxYpMCtcntB9mDpk4aCCdIc8yYad7vXWw2gkSkA/SYxXMhpxPXE9hEAvkVnJ
Ujcdg/RnFsLxvL1P5gthEUt5GgI2AY0aeAmqCAY9GNn5IIZDx3gsbCAtUa2pWEk5xiHvJ2lnvc3H
AvtPe4MakU3y+kRoPWAjvOBAlDZScY3tJvk4JF2wc+62V3Eg1DncxSvhGGZDRhtw1V/tikER9p2y
4QUCK6eddTYuPSgzjA+579D6X7akrThiWohr0VXr8Sp1OyUH/ptbuAxABU735jVbT8VKQCMY0sur
KX2YK2qclnV4TTBhcqvCF1ec1pqdymQrZgF+gfhIWkanfVEymE3bFohiRFc90KR3HCfrEEft8DDZ
oqY4GqwDESXzFAURyNt7cettgm6arThBs0E+fb03JgnrL1k48IOmKjiPuTzLJkrte2Tcv/2XlQBS
kXaz95cYrj60taFK0+gKiab7nhtZyZNF9aehgCF0e6mtAzYPa/DmRWZtRY6LnU6zowZaEBDy/JBV
DkzDJPHMbPrShM3X/7DYPB2h28e2X+YKTh7Ykga3/9q3QfPoGFHopq1snxDBUo8D72KnhNrYkfNj
oR0NshYs0mKvRJOuJr2Wh1c/xSWBRGK8TF1lvn1fsAr5LLkb8NrlvoiapB/wzoLPha/p01ADqDAh
rDy0db8H+N/Y/LB+kQNFU4tzvXyBpgz8hBl6eNXTxNGvsSyS+GBObXVGXN0xgKea8V3FJv3ilJO5
E/I39j+pFi4MwIeZUixjcaZBOLaAqlyHPqnEwe9T5aMf93FxkEN1PN3eKls1J+MDQIx0oJk1L8+A
lAToQ5dmdk2Qqz4qaFEchDwk+Nk10qmzEACMFOcTfgDQaIzM8cpECXG/EztHceN8zIA+RohcP+AI
FhcC44oSbc4uvSZqHlyyImwwrg78k5E6JGldvJejbHxhlBURPKbjwSB6+diqnEs6TmnZtdcGuTpY
dhR+kwcJk2dL8Ucyl8h8qkUYHUbop39uv/ON4zLP2+bSmtO5QtqXds9l7uvptU7tpuYD+8ZzIFvN
ns7fRvJHT4m8j1n7hrermk6NIRUGn7bvAppbnbhSXVjHrBZoUNAV9uqqTs//4eHoo0PlQq10VfgG
cWFWUaVkV92X6/tUr9JL1cflTnm99WjUJBCO4Cug9j1/3n8Gsk1t6AXupdk1w/Tjd91N6tlXLPHd
KXItd7HJsmPaV6K+e/vD0ZuZ/S+gHq/YKaD+iwb7iwwvbNEeRWWhp16q/ZvnwHw0Mle6Uirqgcvp
od9m8H0hGEM1LnJsx/Cj/F7Fdd6BbA52cXEbJ4HOICePEQiU6uVFXzZkaMhhcxJ802nPttXXjzTa
u2+1o4S4VGjTqHtQNVqUaqJxyI2dd7oBsiVRp7TV0d6iYFjWKLqvCHaNnVylafDTw4SWPIY+lV9B
SnVisJylUUznjrARupYI0j8axMcvqKQMv8pGtWPPCrEIdSWpHf2dW3sjFM9SNUQ+9Dbo5iwuNhUK
okDenZ8WGC02rPZ4srREP1P57LGVNwIgKQgN8JeoBNLo9Y6WqljAH88TcrmyOBhT3j2Ar21B183s
PfrHO0Fo87UTaQlCgLfWpDbJwNgnbLrk2jp+866OTeOZ3L+0TwD2R/sUDbI0AUHF6ehQF1NsXrXE
rD6aRckgwGqlWL5MqdDOZhM6u4QGnnVRjQAMMuZ2IAMrOFqLd1GEfa4M7Ig8NtLfEg4CXiIF2Mf2
hr6T5m59YWPO/sDszJnFos2JhkcykG/MbOTor+HrzoNdtd1Jo/nw+Xbs2FwJOB74Eai1q1HV0Mem
H6lGchWjyA+jHEVUV5jpptgM7tQjL22Z5Qtk02J4QRG+TqEBahtjGJXptUn8+EePmP/7pk8mH7de
R1yU3tHvTDowGJPFaf67sHPj2De0b958fFC6mLHzaBTN+PFFlI6VTHJQIEyvpab0upehriwOyHDB
99BGtZqOb33DDs16Moi53KMztTitOXgyWw5TKNJz2MzFmHwZTfPnlIXamy85VoImRz4KkmTVHO+4
1TOf+cVVBYTlGrI/Xco82RtNry85VgHiNVuHk6wsAyMea73W2RGDicSsP7NP5DNJHP6MEm5Urhya
7bGT4STsfLV1JGJePHvdIyrLn+Wygjs7LmMomLDFko++E6nwavL6nTnqZXDXaZGinm5/uHVCxIoU
s/TkYT2upmAYpL9MaKJrHwWQtXp8DFFqUHYumq3Xya54UZqbiZiL7YFBdpfUfR5d6zIJzhX+gMcx
be13EfC8E6VA8xFxveztR5EBNbiLl8KPvxZnAHei2lAmqtkozlRX+By9yWlDj0bh+LGq6vhvn6EY
oLRVcuolGZW2vhbZzifdesFEOZQDXkAmy4NY2HrP3IVhDp10uK6h49+TvOy1QdYN+dn0D61eoE9A
AZdhu+0gijA9jK+FJI0t7ii6c5a4vD8Famw6J7XpZNmr1DD5AGY+aj0VANPz23cSWHg6rSo7aaWs
6yRZ0KRqGF9TvwsumobXVi/X007vb+uEcDRhP9G/wlRocWm0vOS2mbVCZwd4b0Rw41mg8nqpg+BX
jB7Af4hrL3I3jORmbu7iOsyGkcrb6MOrrBDcpErTADZg1ooN+544x9YZAQisMCWngysvd2uXqhrb
zwqvIkyKQ4uk1j1a65RgEQbmI1TRJjhP2dh+uf3ZNtCsdEVQTZlhwRvQmHaUil7OKbgDA3VTD7c/
1RsGX34IrLT6a2Ax3HiNPip3BtaZjkutqPvHcprsJ2BbEuOdLLB/3/5NW2dm/rhojuIftWpRpi3b
qxqRqan7SPslAjt71lGo2DmZ66xgvqZh8yFOB0p5GZQkLNKQz2U0YBuNf7X6anh01G58NCs5PNx+
oJeB2OusgA8L+xmwCuMqZkmv0ypqYbisDoE9FhFEYVLp8qFMeyybJ62sS4/kGqRdYBVCPcVcoZ8A
pKbBryrIwyOqXfVXpOjbJ7lp0urQmGWn3dkWW54W3azGNoXoRrpFwlzUzYamL0524xhHQBdFfSe1
cnEsaltPaCeU0bdGc/rR0/CR7DxlmOQOVlSUW94UqaGGirJUdzvRf+NzQiXjGcHxggZftnTivCfX
k2yEKnLnk9Im5mOix9VOWbr1NZlJInBDZ5sB8+KkBlqiNqJBvaSzu+YA5YyZgDqV90bXyzt35kYM
msVSXiaPaFItT6oaimIsbbT59F5WDgpI3qe+UcNH5DXVn5k87MmWba43zzrZp2Allo/WWZkqTZYe
gU2Q48+4e33LxiI5d3Qvn5Cctnfuza3PBUSLupBairC3CLFS4XQ5fcvkalVyy3xOGY5BjBbN7SOx
9b14ntmvCSr3qsldBpNS54klrrOO5r3SmsUhl1Q0S7q82Cnq12U2nZ65/QuviW7ZciSPEGRfQJKP
qe+M8bdAHcZrmd+fUVxovUKy4wcLsNFzE+/injYeEhblDKsittLOX+Q9SqMwXNR0cXVoAxmnGD+E
dxFm8N+TWGp2gPIbuwQhGPoISBTzSpd4VrPSxjAZKCojeYxO4TDljdfqzIwzUUsVZq26ulPAbWwU
uB1UVcxdTIYwi6cTGJdlQ1Sk1ymUcg9munaHCsWejeDWOwT2T3ti7jyvZaihqGfNhDhRVet0uIMw
usL1MD2gXXtCc1tLzX4HMDFJoVbTUyPEFQ2senpF+HH6CSg18D0Gcua3KGqzP7f3/8Z1j0gWoBuU
DBDpXwbFjuCsx3isQFjpk0dl6MfK89Na/Rj5apS5A15cl8LPk51YvL0sTTTQhrjaLWNJiwSVUYxI
jVT2gLVLS1gp3A6t2WM46JLhVfh6X0e5d/YQm1vvlinMLMwxG3MsD+HIKenUPkqu/dDizAZE9VOm
AZ5PB1n9cPvVbi01N13pqyMWvorPkjDUQaQWVwEqCgfcHVrhWoWeHNNeA+5we7Gt4MJ9MytYkkKs
3MZ7WDZ4AiD4JPeG+bVOBgWNKa22LmZSGRB5C+2sFK31GGdQnXfW3npQWswox/BSdfgOr7MK3UzK
UW/IKgwbYGheYvcql1F5iiI72DnrW9Hl36UW1ysC9UmAABlTYxt3gyy261PP7fEXyRXH1csQQ4Hb
73UruMy2ei/NP5ioiwU1qUbdJEsiJFdwLNA7/yGpoz2wFvfMqt/1ctGxXWgNzf6Ir19hY7cRYwZA
U34RGvqnlPJmyl1L76Rn3OtV+ZRMUW252BuJxhOyb7ReaJUm5XIZCNfQsiz1LKWVxjuztM0CmyZD
fl93tfbVgi9uuc0Y4HqqBulg4PWR1OYzJqDVX6F3IgZxXzmfAmFk2dkxRS1ASpcKPE5EzGtX6pmO
JooCMdBJhS97YTb0f00ZdXt3yG35m2JmjnrADLd433W9/0F05lQj1qpi8QErE5l+Jw66B2lA9/pU
OrH2zca7vDvocEURfE60KT0kjGmcQ22UHaZacilJYNWn6d2gauiBF31rNl4vjU7qYasofhs1heUH
n04bMcM3hXKnFlWt0FGa6NN22LN7Y5SLxGt8yUIqwGgYyU/AFoHVjikS7DGRB4W3xE4Ksot8+JWG
qRUefHpLIFOyYPgyBIP4TJSypqfasZhLuVXaJMYfFGqG8dDUSvi9jsuov6QFht9pN9XxRVL7OjiS
zSsxcj6ynRx9ORHmUU4DXbiZHqgacS3SJC/X4ujdBF4gOeTxWP+P6DGY92oyROoxkKQKXFQfZ93n
eKTIOWDGnmbPU17WH4u4NB8DBe0ndzL7oXpG3ycs3KQyp2+2IZzfPdoqJ2cAlu+2Efz0s6SYlXWX
yWXautz+3btWZKp47Ou+610zqAP7QF3Zk96nhggOOLQguiTgW09nuUZb0g1kbj1cW1IrOShji7pd
0ZuDciroTdVnIXdK6gZJUSLo0jjRfTb2dQt3TDjfkMDtba8ZMuNz6Rh15lqzS9OjKvX91SiUPnG5
O20FkZIoG85dmCN7lSk2cnl4x2Iw4Tbo+GPUFBYI9ifgo8qLIkKz9AouC+wPuqD5U+o+IoV+Ipml
22G9Z0JOG1P5vmgm40sr+SEAMCPOvKTN6uxoCmbU7gjKLXjuKCZrN7XNUvqSDZVqekGRm1cJv9+P
WpwL6zmDqTG55Gxxx6Z0xu6C/V31uRtro3H1otG+FiW+qSc91cz8L6hmNYVdmaKMczsEbdyV1IWz
4IsNAG41DS7EEAirmuKr0abaM0Bc/5NTOvZvdDCSj2Wt/KmG4s36gWQEIAcADjCjxEBx0bOqBfIa
ZTVlV9GMkVfPWLsikuLjKBm/bj/dqmVEh/+Fek+qj+bjcgw70NaXoTOkV7PG/cUenPR9oDUmmCMn
br4VHaSoVtQ5J28cvoDXjd+u4MnCWE/MzTH+XvZWhniopwT1mitgl/z9EA7jRVH9nrKtEqfbz7px
UbIUevNAu7lSlsOkuMuywJGFuPp9m2E/EUwuBbVxUnGH2GlQbdxbGtkco0NUfBlvL6qnKJwAO9oZ
896yL/+0qTT+VlomZW9/IHys0MympFnPKYOoc8I4SKieNByE3GoaYsez7dj4GTZYP+3cxVuX5Kyn
AlWdlviKXaY3hYbCIgWUCPrqwYm0/q5jQDzcmdpA2lo6EcoNXaYcc1kZ9k7h1reDPEVbjGkzIJTF
C81KwHe0iDiFdeGc0kavEGpj3UsmNc3brdUA0VAtvtiwrHlFmRmhvjrRR1WV2AEHS4iym+GuloK9
Ac0L8vRVS2iGLnJV8kbtjbpGNSUTC4yegTYSDv1hbpjej5VT/5r0zP6fGercV3JqC9VNqyp7FFjl
2o+jjrbJoQklOzn5QxJ9l/1MZmTbU9je3mGrbz7/PLSCMYxmNrqahA9SOOpR6KRXjFtx2kALbHaw
7XFzLZyfXWBpR9seEs/3s36HNrdKNVmZSgF0+QwhXTmV5EoU9kHZppQh/nCUtCw9JkXR3RnCmh7U
yBj3+iurHTYvSMVH3adSNSwjYeW02PuGLJhBjLnmozxwrIoPUFKSnSbVS6BZfnTMJmcSIqMyAv3r
dFNTbSy+J0jWQp38zlX7AMT2oPZGABuqqbgX/RJpQTIW+nJJmaFv3I9x9UMVcf5ezjX7k2pE+niY
Rjin567Neur7yKjDs+aU1ue0rs3+MvSF+AFcIPmeqD7YpXHg8Y4QhpXp2Jfa9DvDQ9Xwis4H3KBG
nZK43K+V+oU93zYuwNehe4/mepsckSzRsHWSszx1SXtMmmqg9L4j6osUFOWAFXkWDQ0H/dcCD7Yg
RyoK9zBHfKxG3/RdBbmor7c35irA8rUsCkkoh1zKKwf6LAvNIcwq+hw86xFXs+azEe3qMW2uQheM
cSYMnBWuTrbibgrlJL3KSaMS5yLpsUrLPe+HNQSMh2E+RfyihAQwuNgPURwnZgKm9IpEY3SXJH6P
xAHeXkMUt3x/xffCRNWfwqiJ7nMVVZewsrSnnrn14fZbXeU68w9hDEjmh18oLKjXG9PsfcRJNeb+
kdDHo58oBHupZjYtI8MsbIk9SXDcOQ5bMYblZrlrRJGxK3y9KCfNmWbgCT2QIPtfYKTdJZYC23Kp
L62Tr+f6D/hh8aM/hVa9c6dtHXoHM0aQ3eAPyIBfr83WKjhkRXY127G/r+SkA2+Gl17YOd3z7Xe7
udTsYgv1iaC2yj6kgnJvhi4JjC1ocOLmmzdB5w5isncSnY3PaM82egi30ZRbCcpQRQTaKKPJiABn
fjfqorgWwjKPCqMGD+eL/F62/Gxn0Y3no6E064+QR5LRLV5lpZUmmfmUXn2zbH4gTFvdRVXbtG6k
TtYesk7ZuB7ol+mILEGgXisG0DijgujYNBVlo1t1hnIxKxTD8zqJjnoEBRi4fnysRGv/7RkVHooI
zJ0w5focQ6LB9XYyLnTBmmNQGtNsOJXvJGcbmTXjXrpBSO2gd7ZsoHeFESrDwH0SGRbwKRX2IsEy
FcMJoeL8U6TF9bcJ/PBpEIL+7CQl4/n2jtt8R/OYlCO7IfSPqH+EIDXRa1LxQUMq9DnJysFr+xSm
VABr8e3LMdehGczYEo7fHEz/gQQWZpnhV0+uUNiK9NnGCesgGSnCsEWXHCdr3GW5v7zCxT0KLgGo
Lu0hSO7LLBt3GnSE0wbMKi6c78ARBfiNFmHlCkPE30en6k9J2RQwhzNn/OQ3cXeB65Tv5EhbG5+W
O1ocDPa0FRZFHVA3SnVANqlZR/cp7KcDDlel20jpnuTt1hdlsMWMf87FAI+9fsVpIk+lLfoU8RSz
QQs/QviULsfZKQILw6vK+n77k249Gr19HWAciBSe8fV6ajgUmMG18GEDPNFYyZi8qY/1z0bXVfp/
2D9sHw4dEycdqfPXi7VlMQWDnItrPaXlnVDEdKeUaokoh2F6rTWE/+HhqLKxxqWlOctTvV4vUTJh
+eiYUXna/t3kZx86ZxiOEfpKX97+Gv9daf6s/5wMUCVKMJEOXRuGzAdgYYK+F303xTf3GqZbX4x6
ApH8mRCJjubrpdS6NkJHoSQc6yJ3c3B8j0ndmG4E++3zf3iqGTNKNxR+2zJZGOG9dnIAOiqWs+Ya
WRz2Q45OKy1hlarl9mLzTlsedQoRrD4Q9Fyj5AWtMpkuUXxtw6D1elsb78PCnnZSka23B/17Ts0N
NuLyju5rM9Ib4LBXKZ20z/EUiuPQGNOpmOq9Fs/WA1HgUG5QWc2zwdcfqksc+kklg7o6SPBPo518
Bbyzh2CbL93la6Oq4VqWGQauhiCDUFDTLzU05U0jOTcojbu6PdYXozPx/LFpz0Zlh5mHruyFqq1X
SYYOhQMc4HpcnZoJqAIutWuWxxF8DXk8QyoRXoJh8+ntewPTMMZYpM5r6kJtDmZqhyZWM2hOHMKx
SVyns/bAjZu3DdnUrBYE92s16AwLwmFtzSWH77THuI4nGqVy+BEvg/hEconK9tgpzVETE526vq0P
VWzlO9yUNWqY0dvMSoG+wMW3ylh9xAIDip/kqjuNGhxj1UeVvkRB99TFSBEAKrFTWMESRHs3z5yq
vcvzNNVcIVr/gWo7TV2gBO2FnHuv6bW12Yg5/DKOzhqsXXUBxhgqQ4AMuPR9b5YMMUxLek6j/Ffv
YxTj9FHzo2PksHNzbJ0lQgPFA3Xamt6r+rYpaQ42TIPcmY8WbtVfHdqNh9vbbCur5pYHvANfzVzZ
WTlJrmaiSNOrFVnB77Qdgm+O1IyuMkByB0KEcscgyrvbi24dIx6JkE5NRqRdXB2N3irCbuLkaqSG
/JgqY1q4vmM1ugskS/11e7GtD4hCCYBaRphrhLRZISQvpyzGj4FSq0V9cYdehE9+XIX63Qgf591Q
yiieW2V9ub32/CCLSDVjlakvwZrQ8ZlNHf65I8MiCZSkJR4yUNI/IO7+RwyJ8zd36pAauO32vLs2
9syr9RYXJfaHaufMI/AmUfAtyNRm/OVM6p7h7uYycKHhkZDSAI1+/ViEf+iNoSbg7+fSo1TCV2aI
u5PJbIUmBBjQO6a8xKBz6UPG15SZW2bJtQvVrjvrITiyw4iv0sGMElM5SKaJBYaRtabqhlVTIczU
AkE7pDEcn53DuLFj+S0zAJzyk4Oy2LGyJSqCHzljmac/NENU59FuTQ/Uaf722xqLRfSXickowC5H
B7KvV1rcNBAo2jT/0uQ2Xasshx2YjOZ/yAzmj4jk5TyoWLVoOob7WpvQiLPRmfhYWLMXfFz4B2vo
rJ2ybasdNDcFCTU0JTj5i9RgyvVMMlG8pNet4+WqjirOIaLIfyEjVjwMseKflKQuIfEjEHuEQtmh
3521ituDvdsJeltfc+YPQAfWUKFwnNf7d6yrwpYUkmSU4IKvbTUqHgK41TVJgvF4OwLcXgqg1Oul
8hJFBhwzIVOPPpZdbVserLBM30kahfPtpTZCObwBjIdmU6AZf/N6qVprItpaJOShUMAsWfAThjCO
Ls7QiLsSBb/zGO5hJ9aRAOQScEH2KwXcSv1yUKOyibOKVvrgjw+5HxifqBtlZ+fR1nGUZdiMNIDm
vHxZsmlhgOyzQy+x6+zxGAWR9lj3Unbwpcx8iOp6T0hgaz0VzWkowWzalaePKspcmxTaPlFYKG5d
KP6j2ofinap1JviloX1zIfBiOApQg6Hs3AN+/ekyc3CauoSniheX9bGVcIttZKXcWWW9FxEjR+5t
dskko1mG7UinljcRRbj2pP6/y7T0TwKvwUdNFjtzjvWdy0oUoDN7m+pmWQcInXnWGAKfg1JS/J6c
MbU9q5GNO9sfGAoEQlwMg9lrZMvBm1kJ8CVZc6Z+UPHgavL6XYLjgG2sAarLjdy61MOgPERDsYck
3doh/6yiLr6Y7odhOqoZO9Jo5OdAHcWpCMfxZCrtdwng807GtLUcivFwEEC2ET7nF/5PIhG3JOaw
5FGwHYvGy7ASjl1F0oL7yGzru5p/syPUtfUFmYuS8WIvtp5gm7WmIIhMjVUp5eCaoQXEBg2Fs8ZB
/yiB3aYp2cXfu6J29uLY2tiMLwjNd94/c9G/BCEP4PlbCqr0isFSAzbEIoNyGyXH9q9jPvKpKIVC
FJVBomh+exVDKz2A2le9RinCr+Rz5k9NTUTl2kMao8Kn+N3O/l4zC+afSH+fISe2rCtnZ1sVRs+w
AYIfWJAPgciRdUVC+hMaRt3DGAXTGYgXDslJlrtlastuykf1gq62H5PcCncO9suefp1nzhpOyNMg
5/hC9Xy9PQwZNFTUdLBtIfRnbmumfuXFQtOvGFzblduGBn6lTpCk40nq8yI/2IPkpG6kaIntAWvS
saX0K9PG3zIYJ5BXTRg9x3FVW16Dsl7nWukE9ioKbTr8Q1Op8s4jzKdy+QRkeeQghARgo/MB+GeD
h6Ud5pFjpleH2u+o00Q6tSgMwQm1q0fVR93HwQ3AHYs+O8PsinbSk43zZegQG8lnGZeuKhIclpwx
DtXsaneV9NTLXXNSjMS4q/AK8+gJ+TuPu5HccpjR4Z+JKXTSlxGSwyVlQaBCYowd+TKWle2VhvZV
H5y89IxxmgpwnZj7epC1u3dlaaRf4EENOz9j9dZB6HLKZpEeFDBW92qemUk9Ms28lInxraz09Bn6
uzmPXY1zVVTpkzZVoMDkKZnxWMbljQkL86kXIxuu2ZmKtwhqPJiJMO5gXhwJLkgObuyJ2VH3yOhh
OKVqwRx3CvbI1y/R49VOe3Evpy0zkwJnh6PXO22wncmO5di5ODqygw+aakJSqXuhi3vdQJQcj0Ab
kaekjVyzssvnri1k003TNg4PAlmvJ3p5snT20VfO3ckXwceMzftONof4Oun1dE/2oO7VH6v9yY9G
lACXGTq7a+NhGtXDkOS4KXRl+DXW0PvSrUCcaqj+uHLp5U7WurEceTECUeBiUOpZcnqiQK39EKT0
BbXG4YNv1bXHhFh30eeWftll9emtGwEyKuAEmmrQolZ1iI37VqcPeH0gz60x0BJ++6B16jcp8fXn
FNHKM0jQZudKXWVD6FYje2uT4SEOQs9ysQ/SouyojZwLYKPxYuul7ekj6oJ9j7jh7edbZcksRZsO
lh3DRIBGi+DWtfkQ+PXAljPR8TvYqMsFZx0MyJ/b66w/G1QFaEIzGYQXuhxWdQaniV6VdSn7xMY2
EFFoqwXe409RdGqKcs8PZh0+UHhhagNvh/Cx4vQ2KlKuqVrbF6MNqveOyJtzCaDiHOA/eVUGp3Ml
K8/fIUfbeKOGl8Ttx10VPLOjPMUOWnT0tVfgllJPHPxMFOuSarL/hLRD8p2xZcuqRmb8QNiQS9mx
yuBwe9n1xmFZ5Li4LEiQVsl6i20vwGbdvISWNN0J8MUe8qLOSTbteGfjbHxQxDNIwmgeMfpYbpwg
DVAd1Dq8G0r5MwBt9dJHsnWyVCs7dMWQfLn9ZBvLATphAkcuAZRwyXpBrTDFNkzlSJhVn7rQverv
vS2id0OeiuemH9+MhwIdAXOOj8hYf57ovj6DI06WAD5Y0O4z+6NUFrIbo/n4Ddg50x2l+nv7+TY2
zCw4OZf+hDX2zevl2iTEKDVVnIs/V3Q9XNt3o2iVJ02ycMd1lPYyyVp7ur3oKpOenxGhApQnZra2
qi4WpVC37KlyLg3WsMFdYJCiuU46wz4mUEbigoij9MNIMuVnnlbNrgM6//3r647lgWfMqm5zGFos
jxZr25smobzioU+jrYmzz0PudK3WEW6GuaBCyXU5D5nmnfVP+mbHmtbi6OlcyqrUv5ZoiF7zKHhz
3xEzD9q4yKbA6OfoL67uNKjxE5Ygz1rYtR9rqVaPbSH2sumN8/1qlcUbsytdD+jzI6o2OvWxdApw
w76G50CEdOHtvbHx2gDvsie5E/g6y4Ad5Gx7PUBR12qm8qC0o3rRWtvfCVibq/BpgHqrKIQsVbAG
TCB6iYye+Ww6XZRBgJUPJm0nGm+9NqZVeEHQDoKyM/+Kf7aAEihKWlaIPWpx9mVq/OQurZTIKy2z
31mJCnS9qWdAI1cdylJrcylsUXt1iLBOr3vberLyMvjWoV/xpExyGLutJpAYirJIH9w+TxFZAxei
Jl+yzoBS73etCRIyDMH16n10RtCjqV2dpuRTKCXxX6EGcEA40sB9ZyaZeIxM1MMOYdzKv2WMkVsX
qob6wWpwk/My2nohoK5OfwztNBndVKf/7ApS2g5h8Ug+WqBuI89pok49JUpTqp9IylPZxZl76vC5
diwSzSSV40NeOkmAh27ErGu0cvPZnESGE20hWclR6nVuNqdV7D+6LeQC9kLAfSOqQX+2MbpBPjGY
nMkNsQMe35HkGvdGXaEY2Q22/DMfnPhvGGrWeyi+gX/opdgJXbNTiv/pVZJ9wIG9nO4yov8TGkl+
fuhNC/yl3EpC87rcKb/GUpb/qLs2dbzeMHCaSLrC791ptMJPwoZZc2h0ozhqvt23Z78dzMeyk4bm
mrdRlRzQ/de+xQ0cDFr12ozZwXj+2LfaELgmOozSSShR+ZAOeO16vZDEjwjBquicIfs1uFatVM6p
wdw582xHKsGPRog9wH8ZkBtrVaN8yvJQKQ/+0KiFpydpqV+mGlEn9Jzir3mB8vfJIemiGRBNbeka
dWObrinCTsKpwrZaL87549qSUTwhWiyJQ+lDFj6YpG0yH8mU6EA0XMDvxgoMFLOiUbu3UmuoHiU1
Hev3daDJ/8vySdE8UaJ86XZlOZXPqi/EXWzmI4QWelaSC9al+l3wnTuvn4Qfe2WdwRnR7eH/nJ3n
btxI2raPiABz+Euyu6WW5JzGfwh77WFmMaejf6/yB3yw2IQIDRZYLGYxqiZZ9dQT7iDer848Ob6F
OVN7p+h68y9KBEVy37Ikn0KHTONbqZt57+ys1tW342jTmqEw6R6JtUgogISrQWM5hfNDmRnzQ5Ia
y+xDBK9UvJYKIG8TaTgiie+3ihiRCybKRET5novd+meMo/4Lt8r42sAl/QvIs+iLavCitm3fOlkV
huD4tledmb/JEJD67qSWd3plEJarmGia052XFc/m7irHXIkcxc6vI6EXpEw7XEHzFAcdhr0gTGuB
WTtAIKaem1THThtNhY6XXpc+nh40o4vwVarag5J6Lwi7XMRUiaSmN+CxhXtrbnMFXZhhSkP4UCuT
e4xJW2xaDvKavaXoGNCqkSJvDMifx/sE9iAsLhzwlFWp/YFaDVhJml+oG7sDlvvOUiSl0L/pbe1M
NlS9E5OVNfgZZb2BL3NbnuvGjh+NfvSOsEbya2/yJXhK0nKSbhS808011lu20F1A4FeGHcPJXtT8
ZAmr+KGUcfE4aebUvj4H4PInR0NwXs6kNklpAVVYF2MVYXLXzWHZVU3YEJiOOpY7+4+CnmRTKvjf
inf1oKsLrDDI0Mg9w6IZvMBr2zZwEQfx7Uk3/2dhBHNnL6URlnYsHsZm+cnhLMJ4tau7qdaHoG/F
eHAsdlJy+tYo1FFtSLubzeFjplQYyRq7951dY10QewnI/kY99Y4rvpuLbV3IYI+wNTv7iUXBhCMI
jJzklhkbEcLXAiD2/UCXOcQntTmPawwsYFCcg0B5u51oYstBCEmMFC/fbCf8X5AVtGr9XovjYvCT
eI7SL1j6GHdTlXTpDzFFR5oQt0/HdmIqz6yAcSu9vecHM67g4s7dqN2n8+SGLbqZp0gH755VzVGA
BtC+PS4sQjHFf+RD3uBHauScF7dhppSZo9ucGmxmzroaR3bQJ4g2+MtcO//mVa9xwxd95vqqWTru
2RBRnQWo+TufdcZ5cUjzL43CeYrhlIIVmrlnhSP83NCl5f3g5HkwCaG/TaHXz2FCHlaFyAOb+Vnp
Juud13pVfimqpf9eANn+rWV5+cXylli/YC8kvHs1xk3g0SBkmUHJMJoL1Zv1X3bfWt0ZB43pm4M4
4HJXowrknCI6gf9Uphun8JaLbj33RlGcV20amQa2wnLuJWu8PmtetrihPSIG8qAMHalKjNiOGVpm
kXqBqkwDQhW4wESnRMxAhfHoLr+XkIYFLhllk/m4/BlWmLpKr/st3o8fuw7CM6mGC5wBcT9HC0Q0
0FxAFt5wUP8e28QnrRKRr3j2ovtmEefaPzMejwIQPFblfpwb2U8rbdMoIAvI/4cZtmGeq9Tzvim1
C4fFi6viodO8qL20ZDoCb3C7S84DfPufealFxXmw5v6DltdDhu9BKma/gpRW+MIYjMdpXaf1wai9
JH7ycsUdA6zo3W/WlNrksYmD/HTp5etDoi5TEbrIufTBqLaG4ptDJH71Uc6HrwUSgaGWRrkCT9uo
H12vyMcAgZnF9LM5Nn6vRVl+z/veeMBbRUwnvYjnznecLG7usrxT7ypmf70/eCUYkKlSfuk20oeu
1lrfl8lT7vJRL34Obdd8ayvcGeA+fEA7RwxRat4VkeF9XHJjyU5dTH56ktEQ5rJdZpWfrNn4m4/e
PGXGsGrvEPm37ZOrj0Pxfq2YspxH2I9t2OjK8mlMZ9hGZTGOFyVbUuNkRmWPLkOdem+ReVIa+OdT
ygzFXvtT6epZcl8NRiQCUp76e1FAivbNtLX6c+etan7n2JH5W8w1NklUjQqotoTMJyyGFQbrnFvR
uVHjGsPV3hzSsOqGmC2gKnO7+JM2dx8iaPxjuBrCaB7VmMLB76vOcsJJjYzcT7MU0vm8Kv2dPRar
d8doAuHGGZemt42SmJwGe/qwish76oSpflwSZpt3ddwXqV+OdvGZGVyx8DXNuD01vevGl84xuu/Q
WiB21dAZxx+xvk5aWHqNRuWRL1ZzSVKIAWXatbm/9o1IgkRz6yl067G8m1OtbkOCsP6h1xJrfeMp
c/dPK2zvp4MfgfIwr6PaPyRJTHmhxKl4mBI7cTGAxVQL+K9RaD5kiP5tmxsFXEZo5MplUVDUgl8c
eZ/tDBO1j8hJ8Sr1jB3O+STIvxWkEP1HxEDT7v2qV10cDAW17ZWvogOpX/uvEUpl1sWs1vpTLdpm
DV/OOW+uPXJOiSaCSQH85iYbdEuUumGYMfBv0mCG7ogY62CeirSFm7929mkUr+bPyCWJJiCNpUzX
FgbsCGaDYBiA2ZfTdMaduTzVXZuE9Cfae2d10nA0s+WgVL/JOuSioAulYCeDvW2SWNXijyg1pMC5
i74Mem6+p7g70iC7ufH+rIJxjlRhob23ufFGzUjXFuGxazE3ZcAwVAug4DcfBlMcCX7JrPZZevhn
KRqsUvPr1oSQcoc+ODLKWMnmY+pPQ43ZSZsDXURkIfJ7fIHANoninGMY+O0/bJo/Iyvm4nQ/NrmE
SGnjdQMQKsyznKCre4f+ujmfCqdHVGFOcyXgIlC/v7zqzssFu8iEknEJ/ZYtcKsscbLEqwMVjDp1
HwsFGmXjKNl3BFCPGvp7SzEj4QNiR8TH3HTeoP721Sxf7rqaeTAuKG1rRlmFA5YUr21Y0gaGYYX+
ATnn7cjJcKPOnAtMLvRKe5uS+T60CC8cJN03yR/JEXAeeeg8pD5vaz4wyZUUbkNvDaJWrGbjybWY
xaRNZfoepfxBLXH7Amkwq1L6gEk63dhNLTGpyYr3MAz9OGNH9IpqPCC8ugYxTOeDF7jzbLJW5uWR
2t6qKTsYOsOIxd+ujJvyrsmr/NQWfX9phFoHiJMczm1ven6yeU7gooKm2ASu/DytBV1h2X065Vez
T4slbNB2VMIc85/3pZKt7W9dy8mNEkPHyn7Nk+VdNeP6NCaLpvnLkiF9Y7G57gan7dfzy0fkNsoR
wiFrcTalMPK2jRuZSTkmZiwd9twOIysteo/P5fDhv6wCQp4PzORrW7V4Rks7JHdpeg56HSrobL8h
Yxl/vbzK7RbiYEjclpQKY/S0CTJWD9GN2wORhy6JAuml5aPpnXzqh7k9gP3vLYU/IoGUlj6yXZul
ohy/ghzqxDXq9expmQvrfVSu+GP2+TylB0fj9htx2YJRZDAK8OIGYAIL1vDiCaVT3c7VYDKS9Gxo
7RE1ZeeRuH+k6hk3EbrDm6bIYueroIufXUWhfM+7qgxnpdTv0SCdDnbD7Uoa43L6SYxfUVrYNvXH
obGGukIxzrTE+hg1y6/CwXe3So389OodAR0dnD73N+OrLUzDzKa1Q6I0R6odEvFY0aGFy6b4elIf
wWJuBspyc/MwNONAJN/gUXowXSpy0NyuAn3GeGidfzwYp2e8RN2vQtj2Zx55vK/TGPKtAgztoFq/
JaLIHwBgERgQA211izkfR8cSouYGWnqnmS9lldqebzSqV5+cOqoi32BO57xvcVv87fa1loe9x7QB
a88IiYIid9G06RPb8WNNsV7N6+bHMVsBr0MAuDXBQOzKMzrM2DFPyrRrvdrmhYa8chEYfB5EtL38
lPYILukw2OWGfh5sUXZaSOv4EHYk4PaWWvHGruzcnyYgIH4SMQUQ3XoEydj7/ABGQZ7IeekNu7jH
LQC5dWTzTUWxTsgsEMmnxr4Y1OOXnqncZzSv1yCfkouWHNk23V5opHQ4jNAiA2Z8E8QdY8LzrybP
aRRLfMYzTfFjpCz9qDTy3Mc9Rz3oau69Y9DMcLuAn9D/k2/jr4EZvoVqpPTwG2bLir6MSawEOOZE
ft5P5dNQZ6vse9QHCflt2OAp//+iJHTPF4WcT4jM0CpckSq/WOiDP0yNZJI3h8roOxEXyAPwSBl4
4RBv9hAY4GZwYfZex1mnGUJv960a5UeXiPwr24RcemlIsU6poyk/619v0UgGeNIRD8SATP+A0W15
7karCtDOMjVfzKV9yZLpm6J1R3ODnd2KThE4G25JILI3BVUDkrJZlvja5Pr4M0b5amW9VmOur4PX
9dEM85r3deU4/zOWSm0fkDDNjoDBOy9Zh5lCb1yaz96IW2ij0UCdruIrqnALuM0kPpuKOOI97qwC
FUUCiwhA2k1e2a9iJtOl15+hUPDgTXNiBU5Wu0e7c3cd2ojoBnnSK2CzZUBkzL2Nth1s6VTDTreI
3xYwAg/OwM6WAfCIKRE9flvOZJ5vGc3NbX0qFeVeH8oqYEbr+eWkrfSMGv2NW2d6kKAp/y4GOfb6
jIfqEL91gI9AMbaXtm4l6pgibnxN4wipOkuJTiizu+EQr8lBdNl5lbRkOeyIj+DsuoWdxMY46QRv
LHMRLnjXTo72A3JcdrDKTgyji8FPZKk/5OznrxKz83RQhii+Chc/yZPWxPpvK7c91H7monXPEFbq
+V7E1DoHtdVOIPt/bCzmXECktiDxohpb4eqgNPqJbpmX5G2YLmsdzpWS3L86ASIPdgku6MqCH9qE
mEnr0gIcGzLydYrdKfVDBUYxTs/4G+n/4bG4EORQDdjXTT89H3OkziMnRs0wHnBWKRL7boGDylg5
raYjg869l8jQhXIKDDKkd7mJ/gqeU2t5rZJ26TVvuNwd9JnCqYms0E2Vo0HP3n6URSlYPYeMdduj
cXWtdwt9pRauoviJ9uJyUYzp35e/1C2s2mbuyYQVShKwqptLXHitNdlkbVeqo/qUGXn7HsUorNfb
yTjNWd+EzHpxIc0U+xSlk4Uy5/JqIAy/QQojoOeG/A7R+flLTVJnyNSIzHxSy+a+MBrtYkyoqTdx
txzslr2XyumWWnwaF8DNzlRST80qxFTzIunv3DlbLnPupgcCubtvFR4y6DFmWQgVbJ6IhiITUBgE
V7XW9DARunMWa7n6DjT4YFCHIpwQFAsEIjR+uwzl+yYyX01ekm8VNghge2TbbqCQ6bKMRazWKVRa
Ic4pDRAAl2LyAb0UB29171RQxxM74cMDvN6c9wQX7HroWvzc5xi7sGFx/Hae2+9Ld4hw2F0KljeQ
OWqrm+ylcYzEtOCYXyHdZycdVbTQmFN40Knxatgq6iqALDkcEjZ7k65IcTHDK7QSjv3QfgQ443xB
mASxBM9O7IPiVL6hTVIm4RQsxwwdHY3NDatwuh2zQtJFKfrxrKrq4K+Sgq23mXJRq9r9+fK533mN
rMdyFG4Mt7edBFUZslhX0cwZ6rVMEB/W+0eDcuwdcK3oYHfsXHmIx8ilJHD8hqA7mvUEZ0FSHhmT
Z6FFrheikOBVCCfkJf/AzLMLArfOx5efcSdrgZ/CjQAeBuLqtv+lWsKoEY8lc9fFemr1OiW+qcVb
Y+xUNG6zjsHUoL6tinJ6fdZCIxPxVggrslOzOQ9zWSqcEgsJhH6aQytOkhBvxOI0l4f+wHuhhj2K
DaIUZ6R62ISazl5Q8ipwFWfCaza+k9rzqda1+ZxVtg1739Cb82AL56orAK9CMTeD/dB4xvD11W9b
poa0HP8YLGxjQK1YaVzoCvYG0dA+JUreBfTemPXm0e9cx81XxbkmnGdYZi8vvBPSWdiGGCN1z2+2
Ms70xlLbVE1JqXtPUMXNp77O0tPLq+wcGJrfRHQ0nrg6XLnJ/7r4q7houKPo3uoMZj5p6jCd9XiR
WhqHIqe7D/TXUptYgFfo6MyMH6/9XNuhp61F6KjDUedo53RIZ2KTikzqC//hFP71QCBck7qTxXQ+
TeUPaLvxZx36zqUm57g3syrNYBBaFXNbe6g+v/wyd6Lds7U350M3lrFVKW2vZl5WJ2S5HMZPNE+J
Hpqf8m4Ptsgtl17y9WnP0JyRqf0WsSaarFs6BVEpgJ9xAoggLu6zPne/0rzCBXAakLPyOyA/obpE
MU/uFcajFYv1CdXA8ggEsreXpGQBrXk0iBFKeb6XMnPl62PJd+XqR6vfYar6ZINlqH3TmIZPr3/X
UNzhuBsWoKE/8eOv70wjcDY8YA3oCtXfK2Zs5yRDWBmSYxoW2vxqpBBvGqUSea8Q6m/mlx4KRqBT
F7rhqVdfE9PsgswxlTCJbeug97i3g6lIyRopsJ0be209aaIpMXDTNVrQFcBFo+T9pAg005MByMvk
xIww2tSO5hCkUf76PUz2IZuuhIXbnAc8wjJbyAle1XS1geo0v9UFqRtLr4f3mZMVB1t4Z88gyIKd
C3coMWh7pWiT4S4FyOPr2I79O1SjzH+beGr+qUdlOIqou2tJZikNZfsWYuZaTIMGGyGd3rHmxyqy
rXsNKNr9YEGvfHl37i0F14OE3GIAcHNTVpHK7EEjrCb9mLxZlWk923E5fsqURr+8vNROWCXHJXLD
Y6Fjvu0+5dVkqyJiTlPMVvZuBhh8B+DjP3wn0lLenA5zauc7RQydG1eVM6cm+Wfp+iboAew8jUNn
HDyQvnMAGPBx3VLOQInZHm0FCbksQuXhOrmrowBerp32hCe66Z1nIDZpYLRlNgRwzcBZ6ZVj/4wq
E4HfrDXU7/2KMTOliVjAa1pa/qkrZ/6VpJ9szFGUsUPHt4j53721WNA5JxJhpyxdRK0GtMPwr1+y
MfAST0lD3IbY8LEojd/4WU/ZWbUiDAjS3gW58/JX3NkwDFZk7g8JSo7dnsdO0FyDN5cQGZBRbU4w
upaTh+Dk26Sb3r280t7bxTASOCBKGhRS8v//K3Aqbh51LXLm6K/oKBuDx7y4s51f8GgQeLSVZWAM
8YwXHxZ4L6+8cz0CE+ajMteXHMjNMw5O30alLvAUG7PylPE+/CbPp0vWx71fVup48KQ7JwOEK+N2
kxvpFnPCrHvBtAkM9GCb8UmIaP0Gst47SMf3vtwfvrhs4O/AIvQkWcEwptdohZ+Xjfr0QZkQJkN4
9yjz31uK4Tf+RSBIqfO3n44+oRXHKg2F1hZhk8btGY5I4eeQ9Q++lcz7NoUbU0WJgodnxWUu3+3f
u2SBdK/qEe4sZqZMF7s3mm+6gohV4IkoPZdzVr6HZlrH/+EcSCwBemAkcDez7WbSnDXOXNZNAAbC
l5r/KaP5zRA5zYeXd+Puy+TWAZZEBnHTR2AuCyDWstKro8QZSnOxGaA2agaLJo6S7L2NL7cgvWw6
FjeXXD/9GX8sKdo/SxnYcGV/FFGhBpYXL49OQwPl5Uf7Y4q0/XoOLtC0aRzASduiBS8xG2wnCkDO
lFjfGDroXxuQs+9VUK1frbpMPs1FgzlP6rTJiBJ7pP8rwE58dCHWqIE6OMoSkO/g0emMTXWPFsGw
+G6HX96EAWp/HjJn/DFanVsz9mxmaE6z1ZRhqwvrwVwr88hIb2fCQu+AB0HPiP/atie5K0YTxZjs
Wg3uyKBbKX/V1L0/hZO1Y2Cupkv/p9XncGVC9NmY3G49uJT2YgkyQLLtJJmj2/PQWe7stI0Ds3+1
xFfDBlkm8ng+wNLsnTpQT8y2+XJSAfr5qYMk1I+WRHYo7VIBVEy7y5yWnz1vbu4AC7eBh13y3cub
Ze8c0HSVOHEmWDeF9krl2UUm4IvRUX5COdKe6jxL7vSiHw4aJnvHwJV8YlIwmk/b+mCNaVCQcIGO
WVXlu6uY2g+jK/IYXbNVPE5ddaQ1tnfVecBx/gAOYQhuXmfi4ddhW9KxO2nrtxyJJfBSvKZqxTV9
tZ76L0anLKeiYO++/FJvP6RBMwuiJZD/HVBUZ0BUEYJI3XtTccKBeQI07c4nF2vZYB7ws2xKKznY
PbePy6LU8dAhmSvdAPTWhgwmy/DsVKK+utMV8+dk52ZQrLGO0VFhve0iYYU61pcHfaEdtAQrczKl
WDUzi+3pcBfLaNMJSxFT1Pk3Bq6F5U/pusJCxFbgBCUZvnPW5ogP9J4yEXcs70vUdeJNg6eT7nek
sHrQjUVyFHpvBXqYe0FHkEwIYweShf65rlMUUs9YmfMFLEcFjgkZ9Si0tLH6jcGYsGAXKNnbbumr
n2W8khCZvW78kwMaXX0mh2VxcMndBhN+E/o2kH2pKumoPT/mmpiFUgwk02o59HfGiLyp3cJJfHkP
3h5s2gqgt5An2BNndKqM0bcg3fKi0rqOSu4mQV2kiu4PplceucrsbT5KOBB5NCOk6tbzZxq0MnUH
hRCdJ6nyUBaW6ntqMZ8oJtVLqRrLeYiF+WAi73OQquw+J8UU+GSES2/Mc6CdwHwcgFqBSYEOMIKc
bhuuMUVDc+nlV7r3kFJPG8ojzeWbfktjdFkJk5JcL07K+wQCSBpUkaeYoVsoFW5wS+R+aaKufshW
JFsPts1t/GT0QrqCqp/E42zz5ziL7czkC14bY+mCpUjz907sJP4qpuxi6nlycOc5e1GMqSrdbcRR
pDLP828K5GlJGyE9qkcje0r1fhJwgOuqh2jRIv+OLWPZ8nFhVgSrcCGnFkwsfzi517knxx1mcQ9F
Y2k/IO4GY2Q1XNizyZROb0Zj7d2vYzop/YmeWVY+rY4uiIoDKJuQ+s5S7lo7n6MLzsNp7nfRonlh
YmJ/d54brzNO5QjGFSnXqOp8WhWDAalgbJ4me8x6vKIiG9UvXYseynyEaiDc1f7KNNqNfTVpKkmX
EeZTVA+JGoCLHWtI/b34UDgpqqLTrBjihP5SmZ7aFX6E7xQtPbOYexFHC7MYJQjJQGdsZPCn8NCp
gHQDiB7LrWExZnSb7PGnBepWDydrdphwtmPBIU/dxQmqbsVKVrf6Fp5bp1RTuKpdDytjHnPbr1dr
1MOii2z3rA9povlFrZYz5zcx66uS4QZ/HhDDb+7I44zPZVWrw1MJ3aMOm3lU36lM+FN/iOwxCdd+
0owPLx+BnU1IWYB6p2wDsCfknvmrMJhrPFL0mjs1x9LML5m1BEszmW8yfvcvO3bGTy+vt7MHMUGw
ZIvT05Fj2ICjSk2svdKk2bUQg64EpvdYomhZ+JEaG7/GSu0+lKNbH9ykeyFFSpNKQTcm1duNPyBg
wfUMpmDJYiOkd4X1IjnwpZn6/iBT2F1KerMQNNF12h7qnol8k9oFmAJvLc9E6TZAVCZ66DBIf/lN
7nw5xGMoQhBmkDeDvJX++nIWDP21TEeGtyhZGP7Q2tkHKi370s9u/9Nq1CMUv/yDz6sQ1EZoB9PI
pJVzk1n2zjoCjGpgOpdOZflKFDfYVirEi4OwvPdkcM9phEsSJw/4/MlUe7CZlWAevqpZG0zMnMNB
a3qftuNIBbMcqaXtfTPmb3BZaHKTW2zi4hyZiKW7WAUZ6lpf8IxqQpGP3YeBAe7p5Y+2uxSKX5SO
+GLQGnr+aDG36ahWSXa11WF8iNFAv2q10Z2WxTb/w06kCqDIMSDDalvHiGoBSllkM2+xqsyT0uWm
38RJe0pMKAuvfyrZ6WL+assWw+apetuejaRGLXopZ7QGlWnO7tBKiyKKTNTcX15sJ4LAuUVijx7Q
H9Wt568wNbUFVQ3p7Ge4eWCsnjv4wJYHHxmK+tKjkv2GPsYR+OO2ZGVmCBPJADxL1bqNW3UhkFVV
yYfK2Ux/MpZqTrmpNa7fWjP+4UwvIuYxNlQraK6e/TlWBu8w+b0l5YLJ4l9HJZmpBfqUzx/dUVvu
He7PKywzh5ZU1ShvFG9CarVOmuIRsRm3/BBDWG4R9wedH2DjU38uVbUkv0gRpTn4FDsHFVS8NImS
DV6G2M9/z6yV+minApXwWaD2h8Kk32ZC962kzU92Hx3xMXYGZNIWAlo5m4zei7p5AR43Ezg8UqZE
z3S/X7z5rhlW18/qxAlzq8nvbEfUZzNe41O+rhnN5iG6ri6GqC9vwp1YiHM9zU/A+pIIt/kh2mip
aelybWZFMdw5kZW+90ozOr+8yu7z0kZmeMTYHDXFzcFqGXei/IxBSuZKvIVbemeMq00c3pGB6Ua3
une8Gv4+dVDQWuinxB1AHpMG++XlX7ITtwBg0VZjAsJP2T4ven1COGg1XOdljkPkDAkmVr4GuIgf
dbt2HxrICq+XKYic+T7fVWWXRmkJze5qRo0x+qroXAumq97+Ikes38KgzD6LdLDurGR5nFDGp9Sr
9Psu6Y5k/ndCjRwT8tjEaoDr2/2t2yQna81TW50CtzYpxgemW8M7e0iHC8V4+4Wuw3wUuXeWRcAA
bhnXEZzObXss7ns6dHRU77VqxpBQrG6iBQYqpucWulIVwGRHPqirXeQbX/7MOyvDn2NaKHtj/K0N
SqN24s4e+9y7N63eOet1Vd17kzNfFBOKbobWD+Yy1ZEu185ZAjIrbVckM+SmG2igN+IkFYum+Dic
wcgUJ3ukx/Hyo+3sYNy+GMnQnaD3uGVZAVB3mROiHJ0BXQ2VJovD1jTOHRTq18cGXPpoQxOLaI5t
04l4XROgigTEGtSFPxut/q6PM/1glR1EDZLAPI0EI7LQtkLHgtXqMVVB4xWzsimY+kb5kGluR8Y0
xanir0Ntm08qyHnJiKobhGeTTsSPDY2d7PVpDZ+OCOUhFsGm3ewbtGUjJ1L7+BpRLJ4FqgWfp9yx
/MRZj6QFd55bso5BJXMByERgkx2S9RZg3kB52xXmqpUXrQv3nKb97PRybYJM85r+VNdr9DGV2hBB
lXXjW69vjV8vb6j9H0K2yIUEu+Rmruk2YzIOROgrGg0RZlIiDXC9NVKfRlkEg7HTzl1SL4Ge6ktY
prPu65Fp/375V9xua94GSh1/GJuoHcnD9VcVsDTCqjG+Vu4HtUbfmd+DUJRrIzpslQcnaPeB2WhE
CG5gtpz+fK1alGYyxpZyn0ujssCIm8zwU2HgCluAnrhDVkDvLyJRlcx3otFKzqUVt1c0kOE1vvzY
O5cEYEeel8YoxD80UZ//Fpbz8t6yYmZnXQJsW9T2xwydtzdlXI//yxQjxcFpNT8sRbvcDwKZ6xPm
oKbhV2uCRtfLv+Y2OXz+Y7YvRlMpnlcYI3qlVh8Sy0HRa9IW57HJ6ikoFs1FcAgKmefG72p0wV4f
CkiFALZyAtFPRNzo+ctoutoYRpTvrih6o8BgkuH/QUb/xLyB1K/Ia+/NMorojJafFLhTvCvvQqkO
osBtIJdQc7IhaIWO9Fp7/jMyk80Y20N8zS2nvyste1GCtUi74WCd27STv00ZL3GLjFa23170jpco
kwabxJwhczkZuExLDOfVshMfUTTl/cufd++MST8RWsueya286VkkKKWtpjcT3cpaCbu5ni/tOg4+
UiPeAe9ibynJywM8w+NR3z9/hZU7xpU7EVMyS0n9mKFeGLsrAn0V4hwH2fvuWmAyQQpK/5Y/Yox/
hQ4ns6qyqvL42mdJBxkYUKTVqTPYMuto3La7lKQHuFSkDFE2UarKARDMiY3ebaEm7xGTMT+X9jS+
wezL+/byx9rbhBIP7Ui8jk07/vkb7CIF93U7g71ljtPJrCPl7ORFeZCZu3vLSHYMUFKSCXoiz5cx
ytgS0bRE9146zOnZSU21f1ogpcfveksbvqZtXmhB6axMn8e66X+kMHeyC4p6VR4kwhNWwAWxpGD4
vOxTucxddo5HesV+0y/qr7nl6vTraBYd4kBtmuP70hfmpSWzWMNxXehcdokd/5uaWVv73EW40CRG
OmeBaAtnDPtOgeO4OlaaBDrNln8riPaUBpY1v8OeaI58OkTF/LaJBNtZRQ+zDyZPr6gZs9Zx7mJX
bcxgTBK74kotjDOaG2WDtN1gt+HYz7N3oubPR7wYwBI9qfrqfs60fC4fsfHtEapGEfO0mBk2ix0e
WXeFU5XgQ5w6ye7W3Da+2wVmAH5UDXF0yuexXC9OMSndSesFip21WhfuI+n+chfHaHX6UvvljaEI
MNHLpAxfWrcoo/vEaNtflLdeclLUOn/Sm75BZWkqEc6BDtkPpx4MObpPUYo6ZIukgfA7tYs/UjCh
P5HEeM76nY7Vm19V2oJ4VNfSN0sVU/yg959mBxfFzjkADSSHpqpm0QHd5C5RyjhYR//mPjOn4oF7
HTffIgbysdJtTg7Ot/xjz/t11MLSGIarGtkNT/6Yv8531LbCiKs2vXp2nJ6YJ8w+euFrWK5qf0Jh
IKzKAi1BJzla+LaKADlDB0L20iwIlJt7YNDFYLSOm1xNNc+/ZDgvfJ20KUOHXXf7e1yFuYv7OrYP
nnfnFsaNzaJJI/XYoeo8f17XSKKhyU26vIno3rq8lDtU599Oprs+ZJ75P8aayqWdRxrxYmgOAvfO
zJR2Hu1liEHACtAFeb66Z62aWfZDekVGtPLQ1xrrC75M9KWGHg5i15qjuKIOqXc+giTld3BGw7vB
8CgmkWvN/VlrjUuaDNPdy/FwZ8vRqZCDJpf76wZA7ZRxuaatCmpK4KLJ1Un9mA1zODMUO9jde98d
V0OCLlUA18pmw6XIr+lr1iYoEaU2lNJ1CAqv/K0asfCzwfNOzIyPJvN7j0cINnFZRYUP8vzz155k
S1lMLkRFmPv6mQCi3UeIkj1minYk+L23FDQUikiqc6mZ8HypvAd+RoLFttYYt1rMfsKx1UYssavl
8vJH28lwqIeZJEv5Umn98nypaPJcwCkml1i2RIYvCi9+nAYx9ozds/6SQg1TD07PzpKMI+U8UvpS
0jB+vmSMSwuOe26My1idnPAYsD4xf4rPXoIoWm7NysGB2dkscsjL8AJC1m1rS2TGRAcDiezU07mi
h/lj1RbiO7hsO1gJk741Lct/iEyAk3mzkiwFzXQTmQrg4I49e9SOaTME7ajbb5WlonieuyJAd7kP
5rp+tXkjX1Gz6VWjYYVSvL1Z1EbC0B1tcrrZEgglxrQknSDiQDj/4RPKbIQclZoUGNzzT6jFnUDp
bVXuDUypfQYaSWBkwg2ljtxFpIVyenmX7uRANMWh9EgkMX3gzXpRHpWZ08/KfZu39XfHrYbAza2j
jSL/yuYaI82n8840ja7Y9tgp6bhmTu4q90VX6ZdpGapArJUbdKK1Xn/smBDCz7HZlJT0mxO+zIs3
FB5LmXosniYFwkdpeN+yrHFPeHseqTrtHbm/ltsSSjMwzDbzYWr3xEv9JLG0y2JUfWglhX4CnXbU
rt97k4DRuBwtmv/OVmesN5JucaLZu1/MdfIRphNXdEvNYBiV/gCru7eUZB9DdpY6+Nvm1FJD49AQ
vrzvllw+i6jvzHrmLQ6wyV/ehX8GWZsNwlGWADTmu7d9mK7lbOVOgidcpVd3NlLjA6CCbLp3Gd4/
zWpEXjflrZefsLHOfrXm0E7+ROsZoNKwcCJNY3HXu74yUPMuKJ7tj2rqrf0ndHvN/mTiI6MGSNNH
TViKVbXeYZqmX9wqt75mZi+mwAKb85AUlf3REav1FTVUcnfbXgvjDU05JzpzzYtfdWGUiGqObv8U
UQvFP10Sz8WH94GzVzoDLAtmXUvS0AHDrvqTErmeX5tA5H1k/nv3Z7eOvXqCxRp/TzErWfzCmlTz
3v0/zs6juW0kDcO/CFXI4QqAlKBgy3L2BSV7bOTc3Qi/fh/4NCJZYs3u1J52Vs1udPjCG8ZWn6O0
0NW3yixneYMQjvOFehyPFBkKKvlWjnidrRlZFSpvWsEerF75p6F0Tufo7Y9xIeakDME/e/7KQ7Lv
i3/FnJvrlm7Ro+icm5V7X89VGq8GSut7g4jkg6RZAyTyu4bie+XsXthxFF1hDkGwR2rm9JqYDAIo
HSde/DCc7jjzb8R1PlHvWZ3l+e1JXiqE7TACQlyUNBlvf9v+NUvRawKcmaUlGuZ9tyu5LRQxrVqJ
r9mBWr1qIY/XHI25a7+3W+sF7Zvhw9s/4ny+mLmAT6c9YdOUOS38NTghSqcFktiIPohcYLxROnrb
J0tU25Wn+vye38V79iYf4sqQpU6uxaaxWy9zaVXPNIZuiW6127oa5J+3J3RpFB9xJp8hLlRZnA0M
T98SvmPqaDx062wnqNia1zBfxvmti9wSyjyAT9wdIHsS6IhlQIsInBVoPV9+MIC4vFRq2dwIGbla
RUCsKaGjjCHek82Kz7gLbDdrAS222Az3BfJq8aucxwCwsp5/WrERuJ3Zzp/fXoy/6I3XlxplVlpO
qPAR3J7VNynX1KbfzvkdAtbTXUetZg11mTd/lOZnt6QVCA2aUAMf1jZT5L3N9qnZqvnQl5oXO8rT
j8qT7nuVu1vy9k+7sPHo1iDNQbuGHodzshtyuRULvjAIqfuTusFhcLx1UuxtWteo4/8+FKwBIL8m
+TJCZa/Pma/5tMFqZFWEJvVYryWeC+2QHmqruiojd2H7AUeHicEzApbztMHfEhaAiCMezSB9vyhK
qE3YUWasblJLzi8u+ot9JEles3BwUvke+ItSIWgf8eJS1hAPIkP6YrEnZQMJo9oTL1tg/uyBeOG+
7EOWCZFh3ZZjnumC0p7WDVU4KGv6hHtj8dUfmzkPLdq8t6u5lHVcZqmxl1665UfgAMaNdUfKp37H
YseWuyGqPmkGqqhNs6BTZmRO70Ce0q0XQQ+G8m/dOWOoeEP+LHOX+6FAWN+lIbGWQ2TiHZJSje6K
j0O+BdfwOxd2yA6pJMOmGk1LaP/f/3U9anS8qilHV6XxCxWZy9YeTGDbHxaruwbd2TfbyTHZm/C4
ItBxwBrkZDPKoHasNCD929ryhyGt/GbTHBH5jTXGpj/pTwFsiBg3ej0sWrFe2Z/nOQx8QAoOtPsQ
46GB+XqiBogDX9YUhker0uNmDEQMDXmIsiDAWBheCLDG4Zo0z6UpW0T4u3srwoenhyKbvabSkAe/
W/TSP4z0XxLhTjuWTs7pc5umK6CUtElv8r6jrjDIEYjw2+fy0h26k5b2OJl+AzXQ1xNHKmdeg9RM
Ub0WFfsuqJuENlAa/FlxbjB+BRSaZKhofCQC1GRxi7kTj+JGG107jK1tPs1V6X8xt9b5Y8/djJyi
pyjeb7N2DblwabloRgDdpzZ0oS4z2KC4vDFNGnfzB5AT4MkQqS6IAXuKV24oisL04O5sy3jbu1mu
fzaKyfavLNmF6wUsNTsVuAy4av0kZGgLncyoGglPrGCNZtOtn+xW9P+ZkkGCxHaEMbAzVU8zMlFV
3oReu5asfaHPsaMF+fOSoQgadWs3mkf0tftPb++FC88pm9+DnASZ5rwqktXEmNUk0sSqcP2MR613
b6ZGrcEBnE7w0ae5//ntES9cL8BV2f87+gZa1Mnmm4wU6PmUpcnIhTgQVB+ERb1gqavmSu3sbz32
5HohlkdRDBnTvdl08gA51ZBWxSq0ZF5c7dHOg9oLSUY3PSr6ZfnJhtswDgCLBAK5b5s1qUqj+DlT
u2ljre3HFzT6rSGEbRf8Tl30o0Nbc41Hp5qdJ/xBljmcjKE0os3QF4QvG02fjqPSWuduNXuqZt5E
Bf23MaHnEpnZvBADpH0W4GawjM9yLvAyNdclBfZWmf1np5goqpIk5Q1mKqSSB6UGBQQhleIn7Rak
ksxFsz8pY6O5NPZB+6TRKU0C6lkkLEKzg2eiEv0e8zLDiG1lu90j1/ciPtCpAmXty7LZ4tSowX0r
e9g+2ITcWuS3QQUNt2m18baoWnTs/XYw8lgzRxt7NVwVbwLoqPUHQn8APWa3ohUx+sHiRHgEeCIq
pKlL3K97+X7QxdhQPfVonua1/lnCJfkokXUaQy3X1GNRD32G6AxXcrQtoBu7JvA/WhYJFcBt5b2z
wIJ98Y2p8wHOIDodF5032Mecrik4961ctrjdtmUIm1HR7MLcMhsjwbqocMtwZAqHNs392M9dn/uo
SWsZY0dTyhg2hF4jyLIFEEyWroZ3YmaaHnpV336HKYEvE5Kq5Ze3N/v5E4PnJxR3H6Yb8qmnObsa
hePT+3MSnWLyQWhm8a1GnfmoNwpFycVZjtgTXIu7LiQ4u9Mou548Dk7x6RuTC5IZxxndZEVdDJUk
e7DRubK71aEnCcA/dK0x+12PFl5nVCd9PomZj2t9D2Gpmq4swfl5f/1j9qv1X+EEMkR8HM2D3V81
WdxiR3jo3ME8LPpVR70Lqw3GGbo2dS1azKdES89tOFizaScGN2cEvF+/k06XN7hXbsFx46A8Cgt1
sbe/8YUJgisliOGS2Rsm+xX7rwnCzBOFbJSVKK7Nm9TVhxhpA7gZ8zWl+QsjkZgDFeA/zPJU/rUQ
LirlJRYyEux2PAinfBZ6rt8P0sm/vT2ps3fhr6oeQB1nh7HxPpxMataKXplZkPSm9ryxrHfGPH0K
pgINwc3Krj0Kl4bD8IfNsJceztq+Rmt3wJJKLE7xqDlsubAjggkjCsrUiuxmu2a/ebaSe2dtz0yI
O0FEnoq84hSSO6m+gdFLveZzqkQKvkrD4rRvN+2a/MRZDLMPRsEOSQReo7NCKwaBmVMjK5g4VVGk
ty04IieqW7M5DKY7yWhbB/z2FO4cGbdkXr+f5NZeEYu7tMDEe39ZkA4P78n33EzaEdiaeolP2/ox
W22vvlGgTQdi+7q977lCr0QWf7V9Xr2+TJtwxkJjn4zzLCWzub0bgD1Bkle+O90OxlRvsUUPDWIw
NAUFqArPkNYoHDhwgWyt2BAq/WdqZzMRnoS8nPtV9rkv8hl8Qz9VE9T6WlyreZ2FdvxMCjC0dUHI
Uus/Ob6av/H8aBjBDsAYP5moNv/2lPWfFcj3UZA+hCoG9JOo+/V5CkzYavhs4PfaDsuPvlldMFYr
Pf4MhaTPb5/dSzPaaWJA+ig/nB2mzgrmdKOfkaB2shyIieV90Rdm/PYol44QQicBfJtdZuj0CBHd
NQ3JCru6nKuowgvnhvpqH6YBNdW3h7p0gEjqwYVAW+ElPYnj3HnCcREAezIZrZ6FnqOsbz3v9gcp
m/RrDSohx+4oGwld0wUEn0vbZL2SAVw6QAD1UB7bafxM+vUHNDC1wihr9ZMVfOBuB0rZADLYpEoK
ua2mJ5iRXpv3hQ9JKY1TS0pg74rfr8dcETUnNDfdhJTGj9u2GW4tRP+Tt1f3L+Ty5KCSYRGncDlx
IZ621ezR8LVSx+wtg2DVT3G3TfN4IL4oPzYICohDSSLrx8Y0TALrKBcJTzy36vEJBVMgNFvhdEOE
A4rm/BgxRnqSKUYoIRDxLIt0YxPruwBZnPxd6uXdN9E5QrvfJMJY0Rp42T/KthtibK3djsjtBlOk
O9iD2amGyZbEvwKzq8mw6qSfu/SLaL3yH19W1UdcsC0/Rtln9W9NG5+gaB4H9UP3VjAmiz3Pv2Zh
d9fQ7Rc2/S6ADPRjF3SgZvD6i+iz8r1qxrjM88fxxtCz6dgqSzt2omqPb3+Ws2CGegitOV55VA15
GE+Gaus1H10NE+6VWDsCDBKEk52XMaSQ7cYxG1ImZMQObw96XrjcR6ViSa+TfvwZCoMSbtU7yCYm
SPRoR/LylnSA/s3HzjCMu4JQMotaenqPixqc99tUNY8aBY33wq3KxFUBHBJhm+6PADne/Eo+d+E4
OKw6ejXQ+Pl1J9cAD5ezlT21AFNzu1+p5mwf1mwZ/p91J52Ao2KSEJ8Gz6U1eaIY/CDROjTqSgSC
uiitc3t88CA0yKTUpu7XUFYIir+99hduOUKR/YEgIdjJ06/31mjWYz+WKk0AJtPqCUQQb0uQRqtb
toe57PQ7sdTBQRjZ8oxR739GwfLlKT8QXLLB7bP9hi/vWqGsHxBcOjLpRVBEWlk3t/Uoe9SsjPph
DBp5mORsHvvaMa90KS7NHkAe/ZiAkAxC5OvZr4Zb1sZQEAH6/vhll3N471idztJ7qPUZUxsPRj2F
JJBztHj6VXT0hfsdS0ies10Uhl+wn/x/RfHMd/XTtk4Te2fvIpc3tU+lX5dGLORmPi2bqbVkiOPw
u9zmnI1Xed8HJ7fvQXTMBqLJm7XcChqZP9LUJkhp7SJ7WmBH91e2yaUrKIBzvvP6/4oCvf6h61hh
cK0IXdtiHH4sZukBFihX8vDZyuYrj/yFIwfWDXI7Xcc9hz05cl62LNqYkQaYoFrplArnj7vo8vvb
O//C2pM/ARAApkux5nTt29yodU3reICqzb1Fecv4nK9CHPXU1vRIDP+Z/gWxl37YjuhAcfcs+q8s
MfbzmAfJXLXpzYSQeHnwGjk2VzLDc7kLBgJjapmAt2hN/LXp/Nem2kykONKSwKU1BK4ZtbG6PjUI
af3AU0vrPgbpqn5Opo04Lg+BeDHrwsbBJbCpPXtt0d+VXl+o/76BXv0o8/UGwtfTw+ly8DHLHNcj
WvHpBxPD4MOgp9uVwO28ErEvAGgFXjLQUAQXr8carNYbu173k8VO5c2cg3sqIOeGXhf0tw23TQTR
wgo5MgXOpAtFKtnW1ZVNfOHEcLHZVPn3qggP2+sf0ZfDVmn9RITPc/touxp8tLFL71Dtvebmd2mo
nW1GhxId4rMwv5XbuDoNO6uzRfZnEkoesCoXXzy3+/T2mblwMtm4YPV3Ajk39kl4YDhU0gqwc8nk
TPahSbPueZty74qWzIWTyRg7IBLs8nl5ePNpXDojUS9SVNsXPRfl7Yxf01PBUmdRFUj359vTuvAM
7BSknefPU0hJ+vW3EmUjvExv/aSbgCmH3jwUP+rFK5dvudEAubK7IH/Zxlo+LzUU3UihoXrtgFza
tTspFkcfhADQ5Tv5EYg2e9PQzl6C8uf8g95cejNiTjyFvrLaMkxJAfIQMl+70ZAYx3swAtvd6mN1
cuX8nOExSDT20hLv8d6lOr1+1y1F+0rqThLklD8z6Vuh4czVoTRQOW76WnxY5aZFDlJCV57jv+/t
SVIAW4Izu+uboBB4cmg8LHe8ORvcxPd6bzvYy2QfBzxS/dBUpqUeELnsx9BCDOK2C6z0Uy689FMZ
eNu7darSa0f4QjCMV82OSOYS2cmNr7dFSoqV13XqJGYzThgd8X3CGeJD7CKLcjT6sT/4zbi9vL0Z
L5wxJBI9lAQBBp8TpLnQAckPjZs00v0xbEN7Dxchv1KZuXBloCgN5hlONJZDpz1Q0soagjdTEwUW
942+DOiGr3L9iV+dOxzentHFwQBp0H0B4I3Rysk6ltnusL1Sjy6bLmmRbrnbDWLjYJrt/x6tU4EG
p0lLe+/3nHyyUW/ctHYXJ6GKAzqj6cVx1Z3qygm5uE8JWmGT8ywiUngSNS96Y83pWjrJZi9DdfD1
tkH5p6nL53QwShENm1E+yKIrqwhHyPyd7IE2he0y44jc6g2KzP99haF7736jdM/PWtqB101TvVbs
VLPL7xWFpS6c4d1Vsa58W1552i7tUNgrwCsAvJ2XFqlV2svmT26i0d6LBL2kCB/g+kpKdGnXQLoF
cAuxmKf05FPauAyptmMU2viQ9Sxnjip7WI+gb+T/sXwQ1HnPdlwUUpevNyhShr3TtwwFH6AK62Be
kqBcgjjNRuPKUJfWjq3JDfoXNH0adebFqG09BNFE97TmTjEeSMflmmXbhccEvZW9+Ed/AIfG05JB
QKnEhw/OkSua4B+BlXYapZsQc7i5K1LHBtDUf4iRXDSOmq3GrLtrq9iyZ4pab2/N88ecX7KD+3YZ
WaLtk7WdMjrmfmE4iQeI6lFVlQJZKdxMYRLtNQ/mKsxr+cOlIXf4034S9vrSyc5xQawWGSFiYsJU
u4W3tCvCQLk6ZliA3S2WvFbNPd+qlAeApfNR/9oynDzdFNFVY/mFl0AgUHHZjNmRepJzaEcQhW8v
58WhKEggHLcXj0+7y9aiWyAkHTepNbeBNa3j2YZk6XGYSv0KRXRfptePMbOi50M07RHDngpJEIHR
aMZQLbH60Tvo6aKOq1AvRrHYh6r0KInmfop01oBBw1peB93tdLiz8cn/dn6/64Lmfn0q9dLScuA/
XrLgTAQGIhs/4phl3OsqxQt4MOabzRo7GVY4LxWh1ebzO2RrrmEVLi04dx3VMCAr52migipXOnbm
JfpkNEcTckVkW2t9a5j069/+thfqYDu4kK/L27JzVPff8u/MrQNhDOfbTQBdI6CKAJj5qy7zlaTF
1z7VIBhuNKcJPo7j4ibL0mJ3L6FpPmy1Pt+PvjXcyEKVz56slj9v/zTbM8+/BtsbARnkBBEePj3H
dukzdTCfSVplgXoh/OrtD7NTG1pkaZY3HO3NRcHMQ7TMfIDVI0BKr9q6hrvCmnFccgw8+7B1BuS6
igo0oPuh77V26h+cynaqJyL+qTgMDX8+VOPSFaHyquEPWDa/+722rsiOgwGC9UHobWk+DAHd3U9O
QUYQSozd/TuzUxlwoVXvtu95HUxt5E42unGaE6zY6bhWVr4A+hnmWFmrtG40z2qMW+EbwoqCPnXt
CH1vmf7xsNlqQBwsiLFFdLKz8nFS84hEKfT0JVZoxvMc2Z18qd28rI4g8sFw5Q3CdFGmoS8Stb5s
REx8S09iQl53fZ+XpqJwrwVTHU5jOdzJtZjTsICTsITI+CNghxyS+eQXHR2UcRoQn6mq1Wgi0yom
Yk/g0T5Io0X9HJ1OuVFh5jKP9UHy/xyLNH9COm+Qd1UxGOltlg66ecDFDtz2lAXz9KWSVmO6sUdx
3HvZ5tHIjq09eemhtwB2Hxa/WLGGAEO71V+BZ/j9w1IWRns/l87aHcealODn3DWLHgFvd1XULqbd
HYpWIhDVIfs5ftDrXqvRGd3WH+PgtHYM06P+KFCh137i2929y7rK0mNY9a0zJ9M2Gb0IpZvp9mO9
4lUTDba1POzcKNAUSjg/PWk66ZPhTlS7UbgbvjruoKoYeWHAY4bIQWHBrDb1EKU0VH/RHdEVhlep
+QVaf/7bsGRAxGUuy0MzQNa8cXu2zzME3OaFFoc3hFTrqzxEHsb4tqamNr2HrLUY4Wjg0v1An8d6
5yh3m1GLsst/JPKl/Zc8q+v1hnrz/IBuVNc8bTwJ+aHIHLMMS1WtUygcd7nDJEelx3nr1BekYMwg
Xk1tfjZSx7nX9Ur7Eqz8g2bxuvIGF14TyTVPv3ekdU6oj2ml4lmsG4oIgdF6QSgLL98iaCbdS0Mv
N4tsu7eeRooc6t5Ffg9Bw5U5hlYjrTXqrQHrrZz75bM3t+JFTL4046Ap6Vzo4HXkfZWOjXVTaYUl
bwsl299Qrfo5bjEL/9kEshrCKnBGK+xJR4+bcIuXAtmQH42Hj23o6jUSWpk2B5+LKdcN+l6VIcNM
yeWD1mvEgmXZF1MYODTnQjm4hXG0AXYGR2QO8XzRSMPjJU3psebKM8jxiqZNBB7l621lNX3Kj7SL
xxLH13/E7BtDbBj98llmq5vHOPT4Ty76ca2K3XGxvA+LkTZ2ZBWpdI5016ErjHafC7IzaehfrQlh
vaSu3ay7H2FEpFo0usJbYwvaNMC+3AFp1fY7HnG0PfLrecqDFEmM2SHyk5alPXt233j31NvE50bQ
53vx16rG0HOSaf5ojKXhflnKtbolWAVOX3T5BFJ3qJdZ3C9VZqXvPbMoxsfS6b0uQmEyuKdTLspD
pgXrYx/oy09VbtTAIA5gOlAag/2hzyuhP23INAVchWjDcJPW9i+DFkgVwVcNljvLn2x1QyNyelgo
BLhhjZNWFnbovqAiCZRbPBXlApIyVQOOiBskkTC1DAXybCzbrzNejRAebLnN0MupzT3Jfqrfaei6
p7cq7St1kFSUMjZdszrIvxXdc9+1BrjjlRUbnG34OA1VN38xcpnWh4zr5f0mRelBd9H0H27vD+8R
1BU28paTbsDt7gSsVspSa4i69eaFvhDek4cwmg3fB2WyB6NHZeMDDD7xbRs1zoeV+ePj6LK3jznv
AWDRsfIj3YWnE6EGPqyRa+G+FbfIGq5fsb+q1mNmAWe77zajwAcmW4rua65NwrixYah/zOXaeke+
rR+847FfZYTbmXrfp122RGAC5/mxXz2gaKjCeCK2inGrkIpAATCsi3VqQnvQ8zryuloNx7oy3ezY
t4TTPHGGrA+WiSA+AYnRHZ0Gd7OoyBToL1WZzi9pL8IIW2nWCMCTxYUU8ti8K7ZhobfW3fMC8uWn
ocnit+eN1lPdoB0DnbEt/ymmcf5Hrzy3jHuVTV44wyzQ41mu9kcq5SXIVGPTIcmw/77yIE9NHMhu
/R4YQ/pRuct03y3t+mfx3YWucb3Kz4q8m3uiXYQIcT8cvs7mVmOaW2vbeKwbo/3sWVP/vU+N4iO1
5BzDm6ruDyhfGhhiFMr/4VTUjDG4bYsqbpHu+eP69AXuUj1XXWLItsvjWeX6+87XqiFB37l4t0l/
dqMKRHkaCoXPXISgVP4Z4e3eIylhV0el7jV9IoB/ljF9b3d9EJ3rfM2BBKWYQ0hPDxHxXv7MPh0b
lLQwjvIhEz6OCCDboTM6qAzXrpM92HXbVyGslhyd9lWMcaom7jOn8jZKwUJMfDLggR8a+i10OUW2
bJHWlsWvrU83+0BSgZeQLezph8o6o/+6LH7zhd7irEFF6hDlaZ2cmxZnJc1L5NrniY/TRMe9YQU/
ZrX2v2xcbOwDV1Gjf1/VMjjHdEwNvBryVbcPYujbd6bXjN8t1Pd45GdTPEptNL9RTxBb5FiTXEJL
kb+Encnfu+m7tXDjYVqAvYSi3nr/zoMrbcENm9QYVmNdIAuB7Bui5m7Xfpi3bHEofTe1jNJJTxNC
Se+bS7JXRZTY0k9+i5Bt5K/DND4RQpq8L3XRw9oNyqCLV03bfrWe0p2wk5isxCMQBXJHz12tu0WY
fhnD1V+Nw6LVi35jKme8nQzhObHWlSp/qE1vex5VN9g3eEiyx4E9LV/GGjxlJIXpySj3g6rmiwwk
3NUINBcokoNZHvFC/w4jt229dVAPJefP0u2zyHJmGYCrfW66YjYi253RTlxWq9FyOLnp5v7TimkY
v74d9p6XQsGa7PUxZD53fdaT5FUpToOdV0bSeI2dVFop51joFWBGayUFCjM9ze4nJKEfSukZw5UE
7ELqgUwUAllEmSDUTpN42OJ6zYtmJEEd7EFaVjzBBm7C3i2vaZNcGArwIrVeFNLphp3melzITa0J
7mKEq+c4I46KvDSdblfR/2fFHyaEID5FHdugunyawXaWnnX5PDhJO1nOIUVb/ZjNTfbh7S93oQaw
C6pRuDWpUp11djvRSF12s5OAIda2ECJM/2XhTvpopfN4dJEO/vX2gJdWEGAr6RtEcQjVJ9mqsseu
mesAQCZx5cFQwnyYWw8lr7q6pit6YVfugu7wObAuwMXqpJ66KIiC2A7aXD2dMRw2NKUPab+m7a1I
tekGNT4fnyMxt7yNvZFfc+I4X9q9PbHvSCoDaDeczLSppqLNug5AqMjso6cX6b1Zg621A6XHiOmt
V2q6pL8Xck9MkKkGooQCaO7kGDaE+ZvyTROJwVx76RE4TPFu4FeE7jZadTSOUq8i0SqlIrfx9S2s
pml6GFJLB5fV4gJ4WDNot7iYYA7N7y79F3PCAyks6XGUoZ3paohHnTeVp8LqsCIa9OBltcYNfbZd
oiquvSrD0NY2xVc7U9rydW4Hs4p6u3W+Kb2yuai0ogLYvPUuws0pQZuOqniJA3sDo2YbRU/cpBCV
IRnoC+1QmYFI7/gr6Xbf2/tNT2RvjHHe05mpEMGd/fcpuJP1eRo8vzhoqun9m2Wo86ex11f7x2hY
i4WRlYlOOgGlkUU9BT8UYXIeuCyu+0BrQh2CWnrjZuNMcpQa03MQTN2uL727Zb0rG0Mut0AtTAQ+
inahzTI0mhvpukhlbBcWgpp+qWvGDWXkpYqVljnusQgWo40JglqJUIs7dLfD4hFyZ6ZZ9u+UayDk
AZthKD976MxpoY/GanEPb3noD15v94gOYROONZcF/eOzTQr/flvA2EelKywZ9bLctiizUJAP3Ql8
AzWfVX9aGl/Vj8C5nY+bE5RdlAewVg8qz4zmYARZh903wu+AymkO2Le96raXZdmMLynKPjzFTd9n
D5rhTW1If4u3x266Bl2VoinGG3B8w5MMdugWiiRNQJxkLvu/iBLjwcQKB44nxe48XFNt8+kCZr12
EGosROQhGUWtQjrlFLV9MH3QLL/hZeAdE0dNDKxBVHWr9ant3VpmYRO4swhFJevhXZMWw/in3Mb2
q6sXLumDY6/+fWH42QMyothGkktVMgK5k94NY4XNa9BqPgqUet1ND81sTs7tqrkkLlC1my9BWw8u
NA7T4RwAAviqZune9f1iBjfTapSQq5tsvRO1M3ZhXzipupmb0thi4fr1N1nA+kOIUNl5WC+V9VE6
ffCdNKf8uASDeZ/RiNQimTtN/dD7oGTDsWu14BaGvHys7RW65VxtXnmLXP6URlNFo+Ao6pLAoQGM
3MV4bso+5Kjq6C0Npv+uytE0ApTcoiU2DVnbR65quhfbxi2PI1gHv+ysyWfOzdbbB4ItnX5klkFP
QZfA2CITIoyDamKnnqXe2tWDXiPRAI9xTb/aTbM1qPD7xTdiRK+O3NrZPgWUxf+obdC3w5DVy6dq
W3p5o0E3F8iSW/vfLJeiOlajcp+zTeyMDd0TFIJap33Xq3roaHw61j+kAJv2uM6B/Di3KLuGCoqz
fqj9Yqig8ayed5P6sqDc02BNcezAavzWardfYbgAFAyV1VgNpgLO+ozk3dBGOTVGM7SwMWiSoG/H
m2JqgiASKHJ3kb4GmR4Rwjft/VIAVEN3Sy/4WFJAPN4CaXVhrlnpoaj6NAh1zR2qIxmdRXaHmzQf
VXOO1pxLuhtGutxLU8kyovGwNDCCe1raXifmT6oYfVqcgTl9KsfOM2NgBa4bGQ7ZF52nGudmTKO+
ZVNmmzfOkC1xWqoe+TG6OHkksklPqtFa1KEZR01G1Qq6KVnMDDcCQ6XlEzm3+6MxZT5eeSLOuyqI
+sGtp1INlItX4nXhtDZgmSPMYiXbXkKhFTzFpsqCa/XZ/c+8rkgzDIAtHj1q72dSMIbXkpQMpZ2A
jJVlODvT9D5oy3bkPM/tb7rq7ft1ap2bKkdcNAzcsnd3DqmJdKJVfn874DiPAgDPImaqI/lHaHo6
Z3/DYNqjBpJgcdQ9BCn5qWaa8o66n/eBEl+JjmIgQ99uqpu3R74UAACZ+4s4udCZE/Uwmd40Wck0
mv6HRS4GOcbaHG3pt+9mI9Wu9MwuznT3gAamhYroaWhl56gbzv1gJXuoF3aB6GJ/sIpjnXY/0qBx
v5EiNdQqR3V8e6LnMR3S6QR0O9Acqs1pAK6VClKi5ZqJW2cbEliOjBez8qlq6euVoc5DHIaifIUA
GrwN7Apf72BKG1VZOpmVAHfY4rqZskfBZfYece7yWFm0PJXrudHb87twbHarSaJV6vpA9veF/1e/
Qbnr1Mmt1BNhD0MSyPSXs+rX7Asu7BZoKCwfNoy4L532cXuVdwUC+3qyGMIdIl/OzU9sdsUjWu/B
cJj8wrnCaL3w2dgtUHf4LxiiU0xr4UoE0DNrS9aKG1R38gIZpbY4Ss1vriBWzntku3EzSI2AOJhi
78lnw3rRVJ0jjQRvkO2wja75c5cWu4HTZt+NKDJE5Hcj4gOSLB/51Cs30oW1RSbKRf0C1QfwFSfD
F3lVezXtmkShAncYFRDeyi1TwtKtjORs/x8HAlzKHob/Fdw4xec0FZ2wRuhbosxRj/qt6pCBLFTi
OKq+AgI7F8cDPMDm3KE3LDDX+uvNOTru3DrS1ZMm7TjZuuZNL7t8/RAacz7+Cmq8chDGsto+LMtA
KyNSvkXAFB2Nd1IMFVRHT1fYJC9B+5+TS34aWSXCgXuL/XQZ7EFMriT2Qpq0cJ5Hy1p/Gmopq3j2
e/tXb1A4uXJSL1wP3PTgohA+w+HktDM41LD8XK+ClAHaIlH6tMTrZmHI6PTybjc/jCS01bdvh/Nj
RGVzJ5HteZ6DUt7rD9AF7WI422YlTtqJgzG39JRm2gwBooD/fShGAllMtQUn49MbHhylW6Q1L4rR
OindtVnWN6jFuOuhkggFXFnM82uPKw/qG9k6FxO8tNcTQ1cdIzjNN5NNgaendug+bsJ2rlwN558M
FBsYVDhoAK0As70epcSUc6iHTEfWSC8eR4cYtzAb98FZoRMrXe+j1aqNl7e/2aWpQfgDQ4hp1/+o
O5PluJEsXb9KWe6RjXlo66oFgJg5U6QkbmAURWGGY3AADjz9/UKZ1Z2iZMVbi170Js3SKDIQANz9
nP/8A16zbz4UH8nEs3NdPxAQWJ8GuysPIhjfM4371VdjdcJRBGE5E7t+/Go+MhrTJjXygIjIvzah
OTBkk8NNWab2h64L9CRcMpiq79QBv/pYNjkIOrwhHpEeP36sZOvJ13zUD4bV6rdaXmBYUzn5dmII
ZkdGiTyB6qCYunc+9xdsGkQp3FAWA+ZkvDQ/fjAvkmlP6JgOwNfeWQLTM5mten/9iKM+nJpu7p0k
HihBt22usAUzZF3HZTN478W5/LwmuRLEOcznz1n0b88bTaI/MeqOCnRZy20CoH0w9cHZGN3wHofo
Fx+FUQko3bky+Ploazwp8/o8nrG79irJfXlVGhLHkkYzN//uS/v9SHFhYBEeyNHy4+1FbjaIgSCT
g8lcoIu1xGEe5ojaeGdF/rw4EN2eI2TPpBY2mzevramyKq8Jdjk4qhAXcP2beJlM/Z297BfVKsUA
QkhEbTBY334bsMxGc1pbP7iKgwA1DfKarVqKwtz6RddOkSPH4ssCgsYoeWjK9xbndzrlmy6FaJ0z
OmiyD/z0jiDOsMfUXQyqOmDIcMAuGfVK2dDzM3msWjraZdZDKOnmHQYWjMnRidoveMQFnwK3tV70
Us2fEmLRieZh1no1dkD2kcrOduIz08un0prN6dk0RvCknvF9qI/QaA8WBgfXFg3Rc5n5zufWzLMu
JmhdGyJv8Man3inWkzWUUsO7Do1H3C4gNu8s1l+URJB2zwfW2cj4p/gbp/DFUEL2O1gEG4C1KczJ
tZS5L612hM5s3P/rl/ftMkES5p8HBDoP/Uz/Ov/8LzX0UFtm47uI88Yp6xmcMam3taqNtDprD+98
lMnf+uuT/a6vhRoMgRCWOpvOj5+FoVjtA0oq9qGCid8AoHdVaZ4yr9YSIn0U9EqecFwgrEBL8+wz
7Ml5PKIdw01PMvI2o2IWvfhU2MniXXVQgKMeLvKzSgiD/9o7VXChz3LQVeh3mesCFM0OBoaTY5Qx
xhVOdj1kymFK3rejiNQ5UytKKzdJkZd7+ud1CVbSC3ENlVtV6Tijmm3Xq1gb3GqItLPaKiRfDEm1
vvZduh+Vrj46mpnBkq1dvpCsfT+Ns2Jum5t5noeto+S0XNlJDXAxYO0a7O05yK2bzkwLjtN0KvE4
oShtD0B6eboT4CHuHl7OQlqfD8z78K+fwNsTiAfAOWAwiyGd9md5JJYqlcY6GA+53/oYPuCutrOS
ZKxOE9P2aQ/KaH4KRKbS95TAP51BfPSZiX6WtlMhQQ778dkTlmLamuZOB8vv0zLys5YUpWwW6ZMu
Sm+KMhJDtKMrcZQ+GFIzHlmdOJrX1Qo7/t++CxRqLC2dUQ5U1vMS/Msr740FLHjQ9sMwJFMssFAI
C6NwXwIbBoPb1m1ke0P6zub9/Qu+efkZ58CMgyMHt/stc5agAIC+VoyHGV7cREvuBtdGDQ6HyduM
qVlhK9DfbEmEflmrFOFEl3bSjbWiHeDoGGnxni3g26Xv4Sd0Pk+YZ1EE8d8f70PW5EWOW+VysBsR
XKejVhx8fbbitRvKd3a1t0cXH8XdPr8AdADmT3zeCtUoze68MvIZi70t6+rYQrfb/esH+6tPwS8G
Wjv+XNh/v8ED6jJYE82c9MNajXWcrSVq4756T1/yi1fZArf6nsXDzfuJpO9g8jT7JVt0TgD62Vlc
xxfQHzZeNxqxWZ6j6ZHXiLw7BVrnXhlNM7+zaf+8jrkCMDPQQvwxmPD++OTEPMDTsRf9MM5Vsodh
l+87BLjb3Eu8Q2n1SyTcdH2nMPipoz0/RHAWVjBup7SPb+oca8LgrpoxVyTGEj6OmXjE0mpomrPt
2Cj9MLVlZzOjAN41zGXAis/WuxP8ukzi8scsJvNSzYMXiU/KO9f2kxz/+7XhrICogbPlp2OsSgO8
OjK5HiqjMk+imN3z8MjvvngrKTWQWKZa4Q7HoCYezkMKOEDB2hz0qbezCIp12kSwQLGEWtq5yUO0
TLW57yXVRaRJojJDF5OvPrIkfUmUZLP70bIGV4V9i/VMPJrdcOPSVKtIh7TxmUzhocVXu5sYmIDk
P8+s/mtVZ0UfJufyJexlVzehnurzN2IscrBP6RV56EjGA2EFr/7GxsX+sz7K9r3gqrcF3vlWoRPA
MYbH9LMZqO22SR7IYT30jpFc6U7jXdRFSoqGvZbB1wYW3jcyjMd+64ne/fCvV+gvdkFgZzAY7ACA
Xn+qlVGQmQPrZz1A1s3FxltM51uZ4k0R2mXtqTO5KrnuirGoooHNsYnPRcPHSiqyGwxbgo7/6ws6
98o/7sqWiUMF2Oy5AKI3+3ElaQgJ7EBK/dDWQuTbDjeHCTss8tgMC+PoUGYlsyADhlcdL7aVw9bl
JXqn6/3FRoz/PAU3mxe4/NujQdlakyZLPx9a0RdQGPRlo2tlck/h176zRf5i58Dxk/oLMJ/i+K2s
0x6ShOJ+VYeVmcx1J0tGy3XXRnPa6seGnT+uy6L64yb/x4v6z/RV3PxxP4d//Bf//yLapc9ZaW/+
9x+X+Qs0GPFN/tf51/77n/34S/+4nl57Ofavf7t8boe/sW18fZa5aN7+zg9/gk/680riZ/n8w/9s
GpnL5XZ87Ze712Gs5PeP45rP//L/94d/e/3+Vz4s7evff3sRYyPPfy3lsn7780eHr3//jZ3xL2/e
+e//+cOr55rfuxTVVzHxXvzxx/77N16fB/n33yz9d8AIdIusS8ywAvbz+fX8A9P9Hfd8G2kPDB58
gQw+pBG9zP7+m+3/flbLUsjg8QLS6LPOgbu//8j5HbwG6s8ZaTB8TCl+++cX/+Fh/c/D+1sz1jeC
Uc5w/iZviP14HAB8gx1wIfg4Uj2eD96/VEwKvWjfwaKMdXc6TbNW4609LPK2KDs85ObJ6LSd1aY3
GudGqBfQYvNyPPsKuzgK23pd7EXunn3+xtwXUeln0tw7S6LuoB8eLbcqtpo/fbV6hxpaFt1WH6BV
4XPix+mgnEfdUH0k+vZktov2Ka3nYIcVZ3G3ThC1vca+dFwt2FUlrsE6ky1s+bRvZjurS8Nd7t2h
/ZqAf1jbHMPBOWwCOc+hMYyQSZOuW+1jlkMez2xzfGB2nl7ZDuM3L7Vm/cZBd93ERjrBEyz0xPS3
fjdr8kVMOUbI5WpU2XYeG3dfdksJ7U3VH9Z6fqLOgxcvzUYy4mSCAaOxo2PZGlOg77Ggx/ewWRgw
0pJgApPTd0DrFcvlZHaPcqnxAzXNJYGxOqQwBBTWu1AOPDtscpVTtY92AmvZHTbQz9LrYpAPZp2Z
H/10tC+UO/QNI1CDH6ZLGqZWE1R8Wya0ozVmYVP2DP6mZ8imDn6IQocp2zXedTXVVY+BA0ZiJZn1
NEp1+8Uve+bYdm2GilzFvXS05DptrGw69mngPDBc9c295sG52GSY7H8IOPtvB6iPFVw+x3jhbCli
d+HhMN/vhmMibYuQNizbN5UeoCgYx3l8dmqvusgGzTlOdoqS3+lw8a0oxjcQ+aeXzOnLQzGKIMyJ
GnwqEycIfVhlAsYkE6UaZfppggF94nDFUqVsXUrsIJlO3lw7fQwI9YA4Yi9HJsGMeHv6zqXsNj3n
490S3IhU0Oy0zRTEJd5wTybZelE1F1E1lOYlLtn4/3ltl18MRZDv1dSXUVG6c7SsNk9cU3lsn1Oe
Uj919xPLMTT1ygmpoMcwwfhtK3s1hDaE1u1Qjycl/I+pywCwWlLC1HSoOg4kdQ1519bp7Tjtlku3
XIgYBNXdCK+IGR06u0BLSFdMGi+UPvwArwpJPt/adJQRjvpz1EEGTRLz1lWpd8HrFVu9aYVV6RVE
AqOyEX4zhZpORKPTrJ+hi5pYRPI2ZDCPdy0nEkaH03Z1A4z96eO2EBLreF0dO1atnh/atLiYYfsE
5e1cNc5hSTqqK7mOsKMd52xPKI9+Z6cb1xq1ozRnyEBlcI+WpN/Zvo5R0ViZcRUouXdU9Wic+QjS
hGEUGNVGtDBN8cDNwrzWqNTk0KZQYYw0bCtqIY8vwUNeThhjE3qbX+P9eZGIBKvLSc5bzvQonXrg
NjsMtOoh0Jv8YRZVfpjtIi4nRARL6V5MnYu7iC9YEL1JgeVhmJxZ+be1gGTR+/OXtfXcbTX1D2Zv
mCFBFLeLl31CKVRdik7yhtQr7NLeryGAKHVLJZndNN2yHNK6jP1q0be567pfcM1cd7DJA0zpeupI
XPP3SF/0R68mxHZsGueh9w3kOWlL5190OTQTxE4MDdAB1cBbYT1OytzXqS7mGHugJoISPcGFEHU8
J9CQV5Y6zAQnKcOsUKg3/GWqHhZkGmVojgOO2P5UyuvGt2JplBeVmJILd5nJqxxqZ5Pa1U5ZkGit
0bxdJ2291VbNj/I5fR3nVhyrzJn3GgyoHf7uGH0uptvu29Rbrgx8E54t6I6nTnT7qq3OGWutvzkn
X4nLfF4tFNi88I9OSwpEXGhVeS9Rg3UQu1VFJkFppduiRrhidbaxMSHL3vKimG24SvOzrWOXIHi5
N2ru7NuajoanLqEJSwx+HtHmJGyUGdKurcMu6m/qtpChD28vNDWf0YTyKkPfzCjLdjNk8LBlbWyF
yIxDZeekRUP84HVfTKLlcAkXITjLcwrpebu2lb0xs8bZY6+ByMBfTXjCgikOzDcz2wwk2+lRVYsm
lAzrd/rUMg+dVMLhBx0KBMe8ajGsudBgY0cZnK47+HX2xYi+fxPobHItnpYXojT7OCWHo42ErVl3
eeYNIlRzbjuxnLz8yV1W77pTY4D0si4vU+dMYQXsHFmGl0PZf5oXxnVcueP2exTFm0y4+WXrujcE
e4lNj4ApTLC4OZWaWV37M175Wk8eWoQBeRlX5ZpEnWvXsT+6Zgz85Mptw7sq7RYejdQ+NkmqHTN9
EDdVajhbgxCmm3VgP8vx1KUnjM1RooZwxUXeObyrdXNdT6ra9HbdXo9tty0nLbaI4tSriuNO02Jq
3XRDaJ+1WbpSXSRoD7fNOJoUCEMXaYY8ukOV3iUu547n3Ocq/YL7qBXl06TtBy/od45CLmCszlSH
/VIE1abNzJvA4tVbsvaKsfINAEd7tCpbHkZcfu+LqvtG9N63yTDERatN4mVZxyaG2oxGqbjyfJXt
iEJw9/hBmHedxpcOHW29x47szA2S2UXaNCQzDaa5h/1SX3i4Kd00BMcdfUeNKHG48SaRetdFU7c3
WqVz7UNtfDFgBoWiSZjzChF2NKOXuRd8CJpFfIblle3R8vE+juYj+ukVQ46W8ysvFkSGtsOSyJL9
WOIrO9Iz3mJfnt5Xa5E+EpH4bcw5aMx5JqdJzMlVTpO9zQKzCrt6hIfmuneTas9/csz2oJj5zpW1
tfGLvvoyWRUyZcyIjp2czxK1YbiE+n9h1bMfZTo5vcSkPOPj2N7DPyruy3JuT64hLNZ9sx70lkKp
MYr50nLGesP9cLZz4H7G47re8ZCSKG8Wgy1bmf4FzhZt2OrqKHSvuMBJAZAcLyZ0DvV0OLsfvwyz
ieaiXPQwMeaHVniPRdpsMdSdj5PRG6w0zJm9KVEb/LPFRmaN9zDPwXzdUBhfkzXzYPgQ0jw0yZm9
DqHGsX6nLUm+0dNJ7IUeIJJiW7kHhFUnIsyHTY4yRkSm34GmzauXf2ZQoGFOxepwdvmStyctSJp7
KbFod/AfgEYKXebUGnktYtmX84mFVLWx64rquXR0kmpEH2ClEohPcLbyS58MyPkgKxJ+NKtan+fJ
gl9ToK56ggLj3LlqZfFJJR7r2rFvljHw0ao7w5EYoQdMtp29xWl+ok8mqhFk9jbojEWGIH7ZB0R1
6WcsAKdvpUqbTUvLjt9+bXQh1NgSQQrOhquv5m+t0Ux3E1K7E7h6vktQZm0yfvy19sbuyJAh+7am
7mtRIzhBwzbCmK3dLc5l8kJPZ/cOK3G58dj5wT0RasQTI6DIXGzMaiqhmfvFnkYLI3tfu5SZK7QY
KqL3oajOD5zwHeR7ViXCBYphPA1BsG0G+s6NdGgZwkQr6GgdX52UdKyjN2RXiiSfveuzM2qB1rA/
yXXbTqV1BahuvpRu63BFov7QyHX4xhppZGiverbNIeVmFJaBfUQ791HhD170RfkqHfZmUVnuo+ym
/sT7197MvvxSeFN6UCnlQoG/RKSZrog7/OkguznjQxuICqu+/DP+mWqDCH/c+tMUp5n/kE7LVjAA
g8twdNzJj3zhES1gDuhYCKVo1vKiBvHhDurDB6ZT950UkSuyS867UBbFjT6A9xfaGo3rcOVXvghh
sXu71EQMuSaZu1PNcNP4+ghqtz4jMrrKK+Ay2oUgas2ZPamvk9impowgBuZRZxobzR6or01vM9iS
FMv+DGblaBCmy76w2l0xTMNBZDZ5tktZXzezNe+7Scsjg39/0shXpfKpjC1TjCYeiXq5RQzabJYk
0Lb1WmSXOD4z9capeLusTbDPmWzFeZ8BSREyhFRePaLmakJKnTRU5XSh+ZR02Wq8lAq3yWQyb/ET
aTZ1t4wbpay4AkLB7H3TYTa51ak2Gr0cN7qXlUcQlW9G0R67DI+0hCaC2YpV32drlxyW2fBDFaQ9
OMRUHWUJFC3nJDiO7ZxuyyLXYpElVbSusG2VmRCM4s353jG0o6Z4v60yafeTszYXqdDS0IbZE5V6
/wXvHzs0ijPAZA2b3kGAaa5zedGN1hTJHlUKM0Vkn+1CkPgi52c4RMVlrWnWNTvxx0Z2/X1TOMnO
lCaVFhrKo7fY+3UVzIc0iwO9kh0rp2ouWlq9kFyM+ogyMfR1OLi9p27GwQ/2YrY/VJmJfm4N9n3g
xQLG+OyrQ550WZz0hdp2ZfAo2U8CS3MvjJ643Nqe3NBZuPG4yo0bSBIWdgJqQKGrsYGKsSA+TVv3
mNt/AXCW3GUAVk81/gUhIsm17y+ffTer9zrbs5fMcdZbG458bJMvnaUfAJAtuaVb8ggFtMSOxPZo
da1s42jGuu0BcfeKkj/uzaDfV0v7YFvEXNadNu+DQW79IEMHp5XVU5BeMmfndWldBO3EoU+nplyQ
HJHVQfofSo4qSO4443FisLsLY+YPD6S6LGayD1IeiQHfafK0TTcKHmnz4BBpFso0t6hRuj3TK3uD
yGGr+mA7u/w7WusdwTjLti+tx6ooDJbfXB7Sbh5P2ihnOk7E7m5pcihSYRAqHJXGcMQaa2viOrjx
1qLZptlK2R1UH5pUO0fqIrerk30/DUloJ0j5hqaBPpS2x3wuhlib/SrWzb6Mu8WstprGCG0txhX7
VC6ePR8PGzIIESMf8RtwwknPnf3aDF2oip7oAqO5Waq235fr6O2zWor9UgzJnvxNyc6tQddfMHCs
PGrldTOkzXIoFFZAjGqg12vFV5VZN7hK1YNb3KSOjrVYV2d70ig+9e3Zy6C2nhB2EARmlG48szVc
BPX1OL3O9KqhhgsNdxtFVqHHSO05fdtPpTupyK2fyqIV+9UUZDvNIDlTG+mN+xUl0hPSgYlfoRM2
6/GhFJ0ZnYV45WDDsL6cx+Aq9wHElf8lSYN8s2DmE1eOe5JlgSdnoS4JjVZRkBnA6AuOBmbh0HH3
K84crEqtxd+EEz2Is0xXp8JQEl5MZ4W66UMyCjC61caRYOfUnljQYomWqW+jdTRNjHWn+pTp+hKP
jryVKBSiQk5Xxio/e+aSR0E336ukQRPpaxNdpQ2slGOOq3dzWIp8iJzJv+XpDFvuQhou4CZjVqbw
4NfD6jqbEjB17xlSgh/0+PUCglFOZMY+E+LsP7gwMQAT+8SKuMrTCknpuIdsoEKIZisVZWtFLXUq
cA3R0MnUoJCuh1MlH5EPokdByXqDwIodNVj72DbECbsuN+qyoIj1boEBKmot7MxanIwaQx/iIChn
hp5GxS0GtKtpYN8u7NSNPhyNjsjGpSj7WGndzZQN13U7X6fVSNfHuel3OThATWxe4s1H9puU1D0k
M8B1pwlFOMp5FysAtl+w4w+5ZV5m4DUhIVBjrIH5YU2BZFlmhr8xFmHv/RpliDnVd01th6wTEQ3z
dGG3c7k3nOQ6CFp8Hwa//dKaTD2sqc2vVFtke00rvmEIYIJHte0Bl0Fk8ZCCQoGZZaQw20GbyJbZ
ODoOCap5mrKZVqPg1uXS1o4Mrd1jbQ2w9gftxUDpFa1n3QuzqAkpvF3hlWjWO2EsJnKU1Qoz1xg2
GNTSAeRSXZ9NvuNgNrtz01FeUsafO1Lrnjf31vfH7VIm8tJDcAD0kU6IKjpujSraCLrMB69NLufK
3STCeUm6YQcN7w6ZRrbvZH7nzAPQo17d9Zm0kJQthwVZoC8aPcT1+4iOd5s66aPp6l/1WpZboxJW
3K+ix6u/GUMk10HcmWyH5uiXBze57b2qpkpVVFF1fQtNjathl3CCzuQR67ss88PAkgWP0L/EzXkz
57C71ra5K8z6A87eWCD4XMos0D1X9AjlaO+CSX2cAuzS2tHNY9WgW+rT2Q89dPaE1F8HGULdqYOV
mtsjbAhlX1tZcfRkih3DRNSUmJCkpTcV5noHPFP0iMnytwYtxYQX1FRCmRn16TNo7b5P5utVn+50
pn4Ia1/Len4ePDRqVp+zulOdJHXsXvw8uy9W/wuGHgigBRHDDAuXfc4ccksKwHNlVds54y6Ydnfs
SYxuC5RrE4w28DsU9Zj/12Gtp7cDvizbztc+T371RGLzDeC0HXMX83hKx21taPHip1BsyYpB23+r
yekRWGIOkXn1IWJwFPIYv4eemxA0tywcV2uZ7MqluZaTEynv4yLEtz7pziHzVhUmWX0TuE0eUdhV
N4wKta1F6OEus0FbVjONQYlHvC2GHS4Z9RYrkGALr4kegwovg9yQav1Jz5FOV4z+jLJ7VaZ8TPth
qwrzeUGoyIzVp11CtRc6ubfvQWNiCyAM4X/dxUNVr9G0+NdVrp4YAnzJ8IcKrZKKEc/Jl8lDmV6r
tcVJAB4V5i3Aqh74ZdKhB2tMFG9u5YekgRL1AwMDEfstbCdgEr1LN8Lixa8KeV8BtURBY4rNsrjI
9CUDMlMnSlgZAMOJRZQPLCu4WVX3oM36U2lTTCUqtz5UFpYjVRPEvGpYm5fFVSe0e7HaT1DXXrxG
xakRdLggIIgyFixbSwCZqPXIp58s7ysD6Bmbhbamei62/Vxfu4usYpXy3gJZ5xEOL7cavxgtzox2
qzcPid4cG2cCInUXTN34uKjBuS+cbZVu9AXBt9WXDrV6qeOLoqXxir6KULmE96bTvtqJ8EIzd2os
cNQYeVbD1xII46YGOCVDOwlvlFLAojHHxgR20LfB5dO0nFOtqvx9yqILtcozo3Rebqs+MLlSHVG4
fZ80PQYIDAG3WZHgjVQsmHAsQRfPrfYN64yD1pWvfqs4ToybRJWH3hufU59ETXO1HnP8cSLbyq6X
ogl7LYN7JE+QKupwnf01qiT3EXB7vC6FSPbkCzKIbuCX1hNECK/Olm2m+8EmAMGKPMjhEF44TD1V
Ep42hbrINpVm7Iuldx+LrDotrf6F7nre5frFpKZdFvQ3eWo/qHKxT9OUnuHj5KgosIfqdTHyF6Mt
jpkzfRpTnlb3nJvBR78enyY7cR9r2YvY81bvaOicRcJODrLLGDcPOrKxhYDDUieutiOoOh68Zm/4
605J95FR6RcpjceyGLI9M6aYu+XvV41yQLz61FltVjHfwPnW7Jcn2Q+cF4X5iVYSYZrCpUXrVoyD
CzpwmTZ9xKsfz651HNz2BZIPSJVXjsfK8rgAeFPwRGczpNVw9q4xX88Afc/FGfTt6v52GTXw+eqD
P1u3fqt9cuD3hm2piY2pY4bStZRDjrN+zXTZXSaTxnMYn3whsCiYRj0ktUdEXoZoNMvhn2EP4m6x
IOxCX7P7E/D6SVXBiRnxRQNRJ8q99bNY0RDihhiEwuN0RMBfNmGtda/eOmNCkvTZtneda4i2BUS6
8laNktkMzhzGmH7AZ/SmHu0bGEU3FIJqMw165Pjzum9IZpTCWjlf8y4c9NaOKnQ0YT7Leu9TcoRa
MeQUSdRqzmzcTiM0rdojpnHGRn/Mh9hJKJv0hhjfog3KOBs8K1QuSb66PwR3GXgFOPcsrlFZffk+
Mf3fGCO3r6A2/eurZI78f2F4fHYR+I9/zmh/Gh7vn3OZ/zA6Pv/7P0bHJDr87pomdrNoAigl4Rb8
MTpmIPg7dqXAYZCF9fOEGO7Dn7NjU/9d9zGmC86ey8hTzjSNP2fHhv+7jmUl9EAUkYyQbeffmR3/
SK84Jy5BFmKjNsjoPAfYvaGYIWe0aJgyb4O2HTAxF7nY5aWP1fOSM8VMzUBcekCJrwpa7bWr+rR4
hxn0I7fin1eAVQOtPkypt3RmZiyl6DsMANNGlNu+s4hGyhoGEGXyjuLnPAT/HyrJH58EGwt2K3oq
7t/ZD/AvQ3Kn67Wk1md3Uxu4PumknMdZU9XvfJ+f7yj3FHKwxUwebvSZdfDXT8n8ShfmyMhMm0r9
uhdgUFEnRDqEhS4xUjTripFT12hXrhqdj5MSZr79y8v3J0Hgr4SAHzkk5y/6nVYPWYGEIsgAb9gA
gdeAxBWchEvfDZsW3hMeaEkQK7x7dgp7ucjSE+0dytt3EsSb+wvDHgd/WBAoibiEH795YNYJlN/e
2WAVBVNSZMyDDqSC4smyZmbL6QZSlR5kD88QdT0lArYtDvhJ0JbiOsU67KFd9flMBquci7OcHbcy
9P/PJa5WJOmJM1xT9IF16oyVVr3l5FhCklxNhzJ7VQw1M4xaooX4YTTKLCq56/3M/qD7WMvtckeZ
4D6wuOyvBeNspIL4A85bwO7kgVlj8YmHhblhZdkM1rsSDEQ3Aok3omGj7u4CBNtLkD+tnnLcW+lQ
1T7Y5Xl0FjiIdvf+qLmfU1gT9pVVBRl9uL1UO1sU67QlmN0wI8NdLbjJsp4+erjGNxtD2QHaB4av
9ylhhkO05F7xsLrraOwCm9j30J3JdwwFSr91Q8TW+OwSzfhiASxA9ahn6wTTQSnKuQDXvNXWJc2p
PhkwZI3Ju/TBN5cNkgjcBcFmqZpJqGE4RAQEDPKal8JiyKS1Im45K4HHpKIcMaVk6leLGcRLijY9
gAT43cata6sgLcGpt7nv9WQxjss6E3A4Old+lqsPaZvOAa3UugYEX67+BQP+vI96I/df6krhkgzZ
rUenmBt2TG5dsdPzMjHCxV0XAA4WCmb6VfuKoaJxv0JCyJlcFHNAQ13X32CQ0yWnC/mKIbdzumn6
6YsoctQBVSFsOjvfyQAUfdW9JDKpo1UbjH2vzZO3SWyZ31bSyy6CwQ0+9emUvc59jj2DpemBDD3i
sj5hud7t0LTLnWdr/qkuF286YeZvf+4Yb96gYRD0XOQaHJsRR3BKGFpwpQJSi9fVCG4nhKI91t3K
BU5WKcGmABh1LJAybxK5YJwwE5pIQ+Db85XC16yjr1SNEQdixFzJMbXsEWO07Latykrb5HYbjFgt
+m4O1YEkA7/wVfFYg1dRaGCpVrrHEaU704a1s5ujsotkvQhKVdRxa9bBHfMtmoBMw5kvQrKw7gbV
a0QfL/hlxGPSkNC4jgy7YlijroD4XqVf7GlxobEEVdHS2rRArXICY+gCUbzgL1fWECxXvQbinIDU
UZsBvxYW1INoaeBlbUo1iKvCbqSK8jpZ7xYcZD77cjVfUilyJ1SdltwuomBchL2RGxpOmz50o8c7
XszG8OpBhLgJ8u+kgWoobpfckOmmSPSK6OS8Loat72jOIwEa9VOPg8a3oJEaTTb6xSfitJIvRqqr
js3FyAzKo8alhIK3qO9bnGiT66nqwdlNrA2sCOPNETCqEngyspdXOL/pCmi/FyXrxPCK4MadCNhG
6N8YH0EcrTIyGCbwDtZohyJMaswraku8VFww1TEuxwV/UrfTSPDMTNCoELauYcJqgkERmzPCxGjK
g/UzZBANY0hC354dHIMb+l0pGL0iL3XZyDTT2orJ1BgtF35PJY9pNNDz2C9GCBIWaJSn61kI0w50
PhbjOz92/x91Z7IcN9Jl6SdCGuZhG4EYGCSDs0hpA6MoEYMDjhkO4On7gzrLfjGoIk1lVtbWm9yk
JA9MPtx7znf8ShW7frCqZMUZT9YcIliIdnM1Nmh9+HYQztLmBJtoyIRpQE/p9dE6GZ9Hspi9UJRe
pW/QX3FlnWdBNGLfEBOfkdH+CyEC6cnBjlLOZhU1SwmIw5fPfmyDqOTtpQBSJwhawOXOHAI1aaxz
f4hegr7K7C2fW/81J5b0vtacPOKLQLu8Gh2vzSjHmEh52qwy4tC09cZfm3KigRg0jQhCBevgviiz
ztvL0sqaUNKWKg+q73gzR9G4Dz2qecCiZCug+nVpLX+yqr11+zjOkhODL3+xcdrEidmLVve3PYNf
MgMR3uFstLp3bvL2poSyecjmvLq1Pe7Vxwv3n0ZDF083Edqzw67w7WhzCdLTbTNnk9LXu1YmwbZK
af6WPrF9mWTdz4+HM98SkJerY//oLyZjC3Q27bK34yHXmhumEHszzHF/k/ippLjg9B6H0yZAPeRk
0gJtnWSZgo4y6fLB7HwtQhCxHKo401JHrtErT2FXt/alDi0WoFtsxdFaG6DyXVpwc8DK5VoL1XiC
TvlTsvJ95kg7Efwv16EDcHZZ0THdIrQ88a6AdKB0qMX+Ju+VBr4UcYLx3U5odrI9EIELHMgdzbM6
K/Q2BHFHoWUi+sjZ1szW/9Lr/zdOQf/fimkXGfZ/fxzaxFPV/X4cWv74v0Ja9x+232wQMUfw3nG8
+a/jkGn/48JtI2IAZyNmlEVk/e9pyOIExdHE8S3IALhFHf7Sv6ch0/gnWCBs/uK0cAxcgH9zGlq+
5v+cEKir8G+4fOU25yG4bt7JDtbX4J2x1aKr69srf7T2RYkPhi45vsqVnbe8L/e/3Zg/bNWXrfi7
ERGWo/OH70AqytsvsCoSP2lmj9QZzz+39HIHsumTSeXk6/h1VT7kCO4bNiKkwty93+ewKTeqvEFJ
s46aF5oOebTU3Kvzyq2AHWmhrR8LilfF9Prxpb0flwIwT5o+wHLMxVT1dty0RyBB7BjRep2FOLLc
aZATytg/dy3YXPGGov2NmTs73/328cjLY3pzU33bhRSOcpTT9YLoeDswUxSS0YkadGmX0QpJqFxZ
XoUobLgvLZYzjzn8k5v87s1hyIDoFG4xSm+s62+HTAfHL2KiUNdtNX1vx3EAn+l3q6TXrgfde8AF
Gdy2Bd22j6/0D8MGy1k2AAtIIMFpFBdxkbVXplmyLuc4M1bKML+LqGe/SX1SCRVawcFWnvby8ajv
XtolPQcZhwUXzGMBObm/NcmatQDovc4RPVjrHtPv45T7xfjJOfbtcsiLyzgo6l3TZae0FEre3lQX
62eDMDqD/oOaqgTyTme/1MGG02r/+JLeViGWoUBwWiwkHt4o5qWTSyIugpJLbWZod2HWzseRE5D9
Wc7m+/u2DIKNhf4Ifa/TAzLhQ3lp0F5bpw1WMKKF6MgBs/ofXIlDxcki3Meizvn2phUYcRo2gtC3
kjLaamjPWAOrZyvTk/DvR1oiVn2DMgdlz5OR4izITL5xXoOEJpNG77HM13x8n1zQn+4ataGlmmLy
HiyT/+/Tl8dpwTarMqOLk9x7TnNXwwr++EpO/RO/Hj8+Pb5dwJo6Toq3Y2jK6Ct95MkMrdGsRWSZ
1whay/3QlHecd8JYKkqp05K+YWmBQBlCxokpe/3WbAZO9minus0YTeUnP8xh3LczGX4+zE8WRRV2
afrJtFJoBmn2sQ9qCzOAydmj1QALNs0nb/8vIsnJOKw+PmsffhXIBSfjdHpldG1KeC2KoO/IXogy
6bJ7PcidUBcOOg69/EkIkPvVQVu5WpStDab+vj2kjo5GJyYvy85G56xGrdp7vfXa9VazUrmVhLPe
6z8+flzL0zj9tSZIMup46Ef5XN8+LddDJU1Vk7sy3eXjDy865mvkTdbDx8Oc+Cl/TQoWOAy2/gb8
I76nt+MYwTxwnubc5wyctZEJb9FyjEe/BO6MTaId6nUDV8JDsTEqd2WNDSJRE06SFse7SROlu9Hz
z5Jc30/57JvYvy47Ivgrp1N+UbWmPvUtixs7Xb+Z4uuRuAzR7XvCtgql7WWNzOTjO/GH1xDKDG4l
jgksp+9mR3j4TPeGQKHqbQgRyVdUrw5Qez4BEv/hU2dNYTahGo2P9XRGgVHezrpeo1yZJfkvXRGp
bVH60e3Hl3M6jMsmiH//VxXYwMNw8v5khmYafcH7U02xRkPdisIe1OUnF3O6ep2OsvyK346OsKsi
q5CwBxY9TphYsYdac+YsMlj1Ji+a/pPV8vQhnY63/P/fxkv0AF7BwFU5zaVtnM/1F+OzG/fHIXBu
cx5mx00t/e0Qbqn3TRcwRJBfuJK+E83Z0i4+m42W2eb375srsbF68tlhZCY0+GQ2MoXoMVZA3HWc
WF206Ox2eVSNXwcvGY663sDpAvq/TWc0W8V43RpMjpQhkBx//J6czjO/fgeUN5hyC4ro9HLHHC1m
SxzDOm6T3SBxPfmkI9B+RzxrYsyCZP7JO/PrDX936UvvYGFwmHgK395h31GAlSQxDLbXjzvw7tEN
ZSFIsUQRrGbCd+6iNnBCRDB2WFuEVFAu2o4iuRYI4NZ6RkIRcereDWTn+r6ro0/IDH94AWyaWCwT
HJFg0p28Y85scz6xFT8vUu0LpFixJeiLpTCKqF19fPc/G2v5vn57n2vfKok9YfadcOFMuvXDnYIt
iQufXNLyzr67479d0skdX6roiZrZuas48LEXVITcRGvl2lcU+28nM0GPTBYPYSh5+PEF/mEaguiy
nF7Zq7F3Pxl5TvGzaegd1rgj+9XYuOIc3uVnc+rSKnx7gaxelDTJ2kIpDRbg5D6yBpPgkppsawps
8mlR7CeOfSsHFSNWoG2TxQ+livfo7A8DWklaF59MTO8OgmzdEU25OlQTUi5xc799krFWNDTT7WY9
xvEPr7OPKIbu9BJ2dl8kV0bT3aM/Dls0RyY56B/f5Hdv0cnYJ29sV2LpFEQYrBvrRQ05bqR0NeKa
+XiUxeb79iafDHNyk41KlTV91GZdq2njef0ehe9zR5lj5ZrVwS3ijRimszrvzyxPs4H5yiQ02mH3
8c9Y3pg37/LyK2i/wfAAmvauAye8ukUjzaNG2HldYwNN8U1oRnZn5RGaOPodfz/eMg/AL2WuhBT/
9sH6XjQJa3RQh5IKw5SxIzMML8YifNiOqG0/Hu2PN5nUXq6ONF0AWCflykRDj9kuZsJaBXv4NIui
5aYN0oO06xsjC3BbNRV+JO+iSiNzhVTcXE3NZ3P06QZseZs9m/BD0/Po2p9uwETqqZ6kkpqmprT7
+w4zhViaTd4VWSR280VaOPXuctsqayhFA26Jj2/Du2mDg7BPvYsCGudj2zvZvch21OauY+8pZnXB
Xcbj5iZ/WUFZDtssQJhcKGgsqZ9vHyxttaI0wdCtqzH/6jj9Oq6Sa78Lbl29fOqi6ZP95R8v6bfh
lq/rt6menCyLbB5UxpkG6XoW9WEc+ruPb9vyBZ58G28u6eS2jb6dUGyYEXN6PSlTqgmJT9gMEV8j
c8InF2SwVJ+Ox8HYYvOyKDyoup1+G5GD7TEvEro1bg1au0XVHTq9oTWvPRGZWL5zzdfC1oUjsYHU
X96BqIOe0bm9gyx0Jm9hXtECQ23s+1l15cdRnzwmse/kxzTDS3So0BWDHOomZ74zaUofc2VoT5PU
vXNr1mfxrW3riCzhzi6vVMmhZZWSRARiPssASBit3+8Fwotr35sK5Dp+al5F4FbEQ2DMMX4Wo58v
1BjcIiXwN62neQ/QPIsbZSbKv0jNVvl78OTaVyNI23LXgry5afTSWhtG6+J/n4fxi67MgS3J7E9X
QAaKs9HFd6TXZvSasrA+xWDuL83S8I4ZFPuVJrpqbwvx6jjtTGqTGAOFOdMwpjUWgLgOR8CgeEFs
XWxQIMfubjI5ia4l+/l6R0OTg1gTCKzzfkOIgGEeJBVftRnwhVH8bJPhSa8CpJptJHE7urG/cvxq
bg5DB/JLdNk2N7vkXDkRMHyD/n8ubBSedeM+QvuYG4gIhn6hG9K+CcbCCqdsvnNF2R1ruA1nak5a
MxSNv237ZBvVmYzOjDbw1hEisY1SMun25F+V6nvr5BNdtr5U26HHLETooHfVEOhx3UWi6jeFU1jb
nicaGpM293cx+ZMPTje2ipJUWpFuBku1OANVO58boiKhDgE6N67YdCUBT9hKa8J9Wj25VsV0wGaN
/gL9cu3r9a6oBDE9Zd6+NnqH8XNoLo02NtckY4cJSVjXxYiekzczp4U/vgKEZ4efiEKs9ERqEZ7G
XeVMB1Nf9Oa57f6oigmpIILjlaArFmop+hqkhFW7Nu3YOtaFKa4NT9NveF7d1ZimunEZ1PN3R18S
LHhoMZi1nPtsS/rmgh01gL9XFKcTu1n/Gu8VrCStW8dZUqxUaZtrWev2I17M756Vul+z3JIXRquq
TYQzlHdcgK8t3eosXWR5azfW0CGar5VlN85aqKReFSLdVPG4ouuMFFQ8ZCO+ALcqz3yiCqnY2rdR
8jOYWn/B/4CzGJ3yaip5xkxMxqqerPslFnSt5qk6eFUxrPlD2r7wJnVolgVfmyP/vOKPOiRTmlc4
tiZOJ7gi5j4pN3CYjG1mDFcuK926RW68VwUlhFyd5yNZK7mOLLceUAtluMuceCl7DRBvrDH9Jls2
L61TIO2N6hdLbxA2pnl1CalxPrB1ElfElVk/1Njr89pyE/sQNd/mPDunMGeoddChi3nyECeqqLjK
u/mhcJ6qaKN6Qz2UvB7yBuvEWG58kBlbmaf9PmkDU/JhSnGnELphRjBq867XX+3ZxGXj96GbBNjr
k6+zaT7HGq8Z7TXsaFoLydMU3b3grH9Oozp/aCP4JAQquBtq5LjMSDJc13ClV71Wb9HOmC9tqpH+
UbfBWREzK2xi1NK6MC4bwhnivIP5qhCUBs5Pb0jP29w5yCTeqqnazF3LByTsTeK7Y7HBhr1kFprz
gCmAJq3flV/iYbGJol5CydytDJU1G/QfBSdZn7+v5p2dJHsbSJicgzPCNlcwX745vbmdsjzsWCDy
GRCsLddD1j+OHsHXWcpwGT6evPvRF3FbckghpMrdYNneoO3ag4LMLJTTeMKVrlbtQPTgelwNZam6
/VC51mOtjDGUsn1iHgsDN9eHgz7FBw67DafMmdSzbm2ni40z97501TgcM5dpIXbpeWPMINbZoJb3
3dCR7kFfvNJ4Lw52Y8+XurDcepuizTBXPvySLQL79qXN6hc/dm5mPOB7ElIRA6OUqa8qu4s2g5ZB
Enelf2ctJhMoXMkVvimU4+hS522Prv52FB02IN+q0CRNpn5tGgSO25Mtvs+zF50NZCr6AOVXRTy4
X3QZ5/vZSi5tGV10ifZFOvZThuS28pF8xz5Ji5YcN15r7eNprq8dMdR4vpGrBgEGxUlC3VjH9Vjz
PsV9AA24Npri0EwjAIKAOiSs6iWOJqjt1UTASjjn0WMnS6xspCeQUCRrNR4iDjaYKuJdNPJ5R7PW
v+KI7/VNNqVTgolVTrjUxbjTtEK7QHEfubu5JZKRtMpkMSTM4BfaghhR2zzwycUXvo/FtmnIw2mp
dwN5WKnOR+htGC9tPz7qw+hWBxoK9qYfFCIIbxprFFr6vJsd5zong5ITO1QKJapjai2U1gHbGhxR
zguhL6aDbzsrjF+bTmLzhZGLhyBZE6A47pGZE1ESNJFDlbFffAbsPR6zXJb2Qc9lY9+2sWX9bIya
LU6l+g172I3euJeWnlxSItm1UbuZPbUmwTOqj+lwTFsqhxUUtSxPSvzzdtNCtHBiFOhufdtMDQps
cmtR4lnYLwzlZ09k0U35AVInghSblI5Vgv9m1UzBmPNB84k6UW020MvOsthqvgSjcA4OLFVUJ9JE
dSclWmoAivO6pkKBgSnTgau3ugC6QyWHcqy7SpJ5n6h4vkeeXXKBVd09zI0aqDk1jLZufVdugtib
91HcY6ZTxkusW/KlLecBhIRRPTFTPVPrrqgidnYbBmMw3cQmlsjZLWqopgNZkm2kjxA+osk64g4v
0G3F49QwxQiVh80k4OqAe62QzkSCY6NWXo7epIelY2UPGqlywHdwzxFQ03sA/QqwKqPuNOnerL2+
xbYTxMdsrv1vdVOp3YiLClli7IxIXVpf4Xg3JLohNEG1s4Yc8RjIkUAe96n1Kje0AK8iMB/Gi87U
zpyqvht9o/yWek63y+253lYuaUPcPaU2XarUsXCL6RpPfrFK9eDRwtB2WXnafpSlSsIxcYqdVwkT
I+EUXxkjMLW1x0ytkaK5IjylmBGzz9VWl8VD62R0O2pV6eEEKuGyK4iCyQjGeYohJ/UbYM3Mobjb
q04m2cp05q+gbo5ybP1s78bWPsEXqFkxMACfA8p1h9v7IkKZ9lJMaIfQpoM3MKPxJrKjnTfgnXO6
+rZMYrKrOKyHXWKLfdEnyYVczPtQRdDX+/EGtsrXJoMeJPMm2dTipoh8Yo8kISmR91hoKfQYaW1n
p1rcnKNDw5vipGbDFnyKZ+7Ked4OYkfKjrNmTouOrbC9vT0PV0GR3PmCCKFiwsjIHxrwX4GVuLWM
YUjJPIBLVbIF1lZBbt8SgJSvEHHpB3sqm3PfTNqnfBpv49y4saLxEbf0Tnl5F++JwwT60W0cnCoI
VmXsPgtILNjWGgtviNCN7NpKWWy66KyZ7eE67UpsrRkgp2CFxKr5rhJZP3aR39xWbHyv6lZ2a9XO
1X0/V+cToV1NWKrqNk0DDNNdt7NEh2m5rMTrnOi7PmrGp6oifG/lpRRr69z+kjjZGAI5e/YIAyXE
aLxIzDGuNgF5TYfG6y9TEpV2BtmHu1Ka+jYR6RfLKsuwEYhD1agJ3OQYAEFbnsPHcnAwZubOcQAq
2QPb8XZKj7GuX3SNuQlmg4XNa9VdPWM8y9CqYi+tvDAr02e3SdbuUHmvYKIoFnRVfFX0/sFNxQbl
4ZbD6ZqkjQ1sJm1H/pi3wXNaXijDkvuhDIatC1cGK4gPasX3m5DAblTHimkg1Kp5+R7XZeJeT2OA
oNisLz0c73SMQDBgmS+6XYDtfK2qnIXbpPU7nFvOAC9zbMgzG0EZ50b3Csebgq++6KixjurFTljd
FK89DiUvfQx+UDnKXNt1or41ETshJ42/u+Y4kERLmhsM0NsgKL/BIUo2gx7PxUXdQOxiDsG7ZkZE
xTW90V/W5KMtqWrjVdDIOPSdaiy3GZKllYtVT4Sp0GP6cNQLV0GE87wy3G1t020i2wyl39jgfB3n
SL6aVqKdNSNS64F4NJtlk9w0vJXMqkXQUJgilRdhfYH6bkbAZaTtdwAhlIui9FGA5EKEyY5qSmsm
cZEMFfbj3gZaEuNk5TWAmSrGL9IOBDQT7UiK4ytS9+YGVo3MiX8K8qs0ZZncE3jKipX2in2o0VGG
CV1Vl3HIhyOfZxUE9YFTM9GWw2xW8mKU5kQIlawtWeyFkwa3QbRINDhiYlvsDYLZ1mnUFWIfqL4h
SterUbiDkxrH7lIUnUc3DAV0FyIk57dNRiDc24bqjYX5fsaYlE56cAb0IDcPVWUT9kb0gESjlshW
7Qe78IlnzjoNf6WLv5gI4ukxbWzTXseO4gcgAkYpHNORqiAgrUQng2IVuzoBaGZZDOlOtwmc3KE5
zTDS9l71XLvREuguhGR75Ojwn9rBw/85TtMD9X1h7epqCn7Gphi6cLC96mLIQIp6qI/vAjfuvy7h
5HITz1MyXlTZoA78SUP7pkBOFLssafwvSTEPOK3LfLS+p2kVXHPsKJmVq8yyrtiQeOpL0ptyE8Vp
gA0w1Sb/C/l6MrpKqqH1AVyNXkqsaOvGx9KadCdkeqqYkiBosSR1FxVwpv3YqFsly/lMk7XDtTTg
IcW4ThxIhSuQnKyv9L4b64D7qQ4eSzn0/Tnl6Bxca2UFOyGcYJeyH+v245x2YKc4R5mVE4sNizcw
O1MEx8nu1CU9+GdFhJwEPBRGhB+2K0MD9QilZhAvqombh5RglouqmXKOXAbgrbZHEe6UnT0+pAPO
+WFXRfdacEce9iF1Sw7iGbPKjMMbroqvtix8pAUdywRBl/0zjeu7Jtta0QFKnnnB0Tw+sJqCGLE5
xeo7Q79xBMfiMdbzkcQxyyv2yRw6DinbigMb8vIwSvBCug7JdK2ZwtiZEMpvZWdsBt+aZciNPubE
V1qps6n06dxqHm3v2zQH6xlV/DayJnLr08bKbxqso9E+K9aqB53Be3fsEqe8qUC2ePM1A5ZPyjSq
rRoyOABs92M8Z6NxOUePjR9qLoL/8RyqTQTd3KFClzVAiDL7OwUPbU1isJ2uZAP6ok0vklonG4lT
nYtDTuMuuYrobCOCvaCNHbb7VN8N46z/bOka9Cs82pG3tqCC3+ecBcg4XgUTDSlILroXWLeWadRf
sGs/VOe+5TYXXl/mrJa46vmmyArEE9fZFwTzVrm+LmUbxoVOOKVxxMkQS6ZzF8JJFanE2OY6nh8w
bRMeT9j6nNgzgEsZGvbvJrZXl0DplUt8sc4kK5GnZiBGJsTwnWFs1CAxmk/YGtIhXeuK3SF3CBew
ATAeZDk04TrfpI1baLTVUgTnIiYcESNqcjPphaVtCVhNusvCgbJlmt8CPAkvXox5sTQ1wp5jZfnA
lCVu7sKT7rME41WgSqYo01CPlxc+LpVmq4Ex25h8c+EQmCVipXxqj7GoIwo6gNzXbaLzg9m45WAd
Pfu+m8ZzMGUYxT1ZfR2FfubhymYLZ/ewWcqYN/4IEmZa1X1yXyMyqzbKs3+2trUrvPaxg3Gh74ui
SzxKVolLavIkFqA1PDfW5o3gO7lnTxrfdkG1dXIXBmCURHgzDUpQs9KtKx8aBKncWlxj7K9Bht3b
Lqw+Sl8A3QwfGgmsZQhO3f3o4sn5Tuw9wB4B5lDNqYMfAH+xORNTY6+KlvlObhNPRtpZ72iXQrTG
tkyagyqH44ChmsobpBitqo49MdWy1DGN9j6gBKebB7CCveYYMRovZSUY7jVHAPiy5g5/KGbLapbO
JcB/TA1sG56NSGXjemKnffBkYVJPECjuKCaM2joZ8vFqkIJZ0U9nzmFe+ZrnSZ7dSH/W74KIvhDk
nRknpZ5rj6XIkotR83R5JaQ+scvrxuis9+vGjFaN2dfayouafj4MTqtfQBGlIhpFZSvZLWA08Ehv
A2XIBncrqF6Uq2AW8j4RgTqb8Vs+lmTAyos2MbE7+2KJso1dU6irKRribDebkzcdjCq+Z/s0aZtA
U/BO7HG0X3UxQXJtBefDAShH2FMwPcPq3b2AgFH3LYv+DxxXQtsNvlbczLkH2VMbIiMUUMg4PbT2
uEw1BcLVGckKSKFd4Ezxi1Cdfo4DJ95H8+B160jgOXVXOYKbswVZu5mWjCh/m7XeWMstteuqcG4r
HDQRpFc1B6x3JHdXnEa/qtSyOXlpNqgYTlCtxxy/0kkIQTK2xZDFP0HfVgBi2c1uRFc7qSoKAwSm
JdfsoewHauLXVjvLvSgs6xwbkHM1EhwbGr2lhayhKjvEXZ7fZwNvFnUJA1hUoWOj4XxGZt7GrCeq
8HsSISoFdVE05lxrz4rw9LWm2xHwgWEE0gh5oc4/yw4+7Srw+v0STrmObiPP8k5aUuB75iQpVbNu
SYFPKX9NzOFucA869+P2xWnXaRmIph6wYVP3EV2eNBjNse4Ce6B9QVeBUNjMxL9lZI8icR85tKqQ
ZlSHTskuP+lknLZmfo3roNmmTQ2x31l+12+tmQRRdqzlqN2Gosh3OtEQx2Iqq090D6eNy2UUsrrJ
ygLqwX9ObiPevw5KBLcxAW1kYR+JC/hds+fjiiGLAb+B/KSZeNoX/jXi0rv0AJmjOTrpcAFwmqxS
0UuUxZU2nQetDbPhM3j5n94OGqOBg/qZsKx3+YdwQxDuLVLB9IyyM6euTTBYOMeyT57SnwYKaIvS
F7UdC2vO26dU5SYQ4EWIYVNDjrVol8ERPope1rdplH3SUv/DYA6CBXqgxPTZ6PHfDpYBcsRc1DHY
wOmQrQf77BZKCl/vJw/pnXaBp4S7A8kJYnwb8cDJ2wepcIqRmPP2PQVXMtq6zUOE+4zFQTbUy1Ps
YGfwEP/+bjLJcYlInVDmn15g2gRxrEeci/I2kRjoa/1xjKD4SpGXYVRm2ic39A/fGLpLDAeuw6EC
6c/bG5pQpCXliNckEICuWaDaVQ+C9eMJ5M+DQFUxETSaBKe9HYRYBI7hKZ+YZ1CKIL/QCa3E/ixG
5g/vBtkpSD3QCuLKOXVQ9HRYW2Vx66QPfvRWqh92ctvkXz6+ll8fzu/NXN4LhmEWxBGyRNWfCA90
NypEleH0M3NaZZn40qbqmdUP3U5+sCD8IerZWoRYr/I+WnmNvxeZe2F6/ZrS04Mpuc1aa0/roAyu
PdX+/fvDh4gulfY5zjH/ZG5JuqKte3YN1J+MYl9JSvbDVMmzBpXO2kJntP/4diyP7u3dIC0CQajH
y4qG2TmZPQ0FBdWs+Er8NtsF8YT5zj9ilOYsOu3V1G2npPneifzp42Hfq4YXu0zgEujCzB1wqnv7
Srnm3A1RQJuqCrMziHMAB93X6JDu09XVuPqJhWbVuy/N6lCtg08+mffvGeGKCJYXqwWzzWl2ZMrO
oxYe9NyiAvnr+CFs2LXTurdR53/y4fxxKBtXvc2MEGB7eHuVo6yFOSxVkoKSNOgSHa2L0XDE/2QN
XL7yt0+RxQhVKotsQPqxcyIHw9nJDF4xhwP2CWkRhx0sYmnMG9WQM9bhUgXq/ckTtE7HZNNi4ZhD
LwSygEno7bX54FZwf7Kr6A0bqOxo7OCHwalOIUHW+kNriK9t2e5jeiq1zllZUDG0utsso4/68U95
d/UYcMk+xBCG+cJ9t4INmgH1fVGcOClXa92U8HBpU66shiNivpefGXbefTPLeGTR4HqkDsTe5u2V
40PlgylNOhab/Lo7n1d1iNLwsftLRRbBouyQTOSyyEdJ1jqZCqRL8cLlzAI1SZMrLCbeGtHUbeVo
92yA07VvDuHHN/LdVupkRPPthQXS8gus2w159D+aHEdDrtG7oQGidSALP12hl/v021uLdJGkJRZL
HGb+sracvEHIpKCv+6z+VdkfDDc6AnILK87HlGbKeG/OwTautG1S2f/3hfkrm+U9lNmyOOXHvIkv
2f0sl4CP9vQPLeO8lP/JQvl33P+XCSVL/Pd/b6rc9c/dz+I5f/7dWLn8lX8xM77/DwmheNA89oDI
8ZZ56l/QTGD+g9Ydsy9rAyTwX1PYv9ZKw/uHuZsZB/OYQzCuyfP7L9CM9Y/HY/V/2QYNTHx/BZpx
vOXF+8+bwqYDzI2JPJHfZjNl+ydrtlAAYymKiZ1dj+lGVnCSS6cTBH5213rqo14xAHuJLH710Tfd
616jbbtBuxkjb59BvgrNpGq39ojURPbmBLRYxGeQNKnF+S2MB5HsFCVkIJGxovRvWN/NGTnitHCv
+0l9Q9RGGadLMNE7/YWfUhJzNM9ZE/Z4I/zhSRZFRn1dPSPmBMYrhvjVI3NvQ4gAKH1VvzrGnG8A
s8NqtKg10U3bDVV+Jz2MxAh9Ldw5/TRuGh9wfL/UXldgW6MZpVdS7WXbx1sg3/exkTGVpx4EXtoW
j5io9Y4QS1umu7wBeUGet3iZuqq7oOxjbfnf7iVdwOmmyqoYWz6JsPso5YP2RcFhSUWwFeFHHL3K
OI7cy0s6i3KLauCANzDdWT7mgyxiOtDA+UKJqtpzSjOpt5JJXe4SMl2+1VEP6FDv9EsUAMcqMx7Y
/VLnEoJWuNTi18DRGkDlQYB9EylVP1V2HOL++ko1ow05j2crGtoLkVBqeyUwy4pYkQOTXtptM2/t
wnYepoLStxGY+1rp8aVM+uKslb75XDYyj2G1dnaYkv34LVeQJVj2AEAqCh8HAim+Au2Zfjhe3V6k
du6eIbKYnspaa7+bZf2szxPwN1HZCSAPq3YAPDQg0cQ89cigvEDNK1UoWNRjQ+iEowVXAWxEcGZl
fSBHQFu5CAXuabKmFIrbhYoucXGa+dNMLuSZL5YWbba0+Vrl/ogbfzl7uOJHSlYO5eV6AJ2cuNKC
va3qDA4pjEAEAWIsLiLVadnGcRC7zIOTOWtSCThxgmSAwO/o0bof43ppZmlR9Rj5ucj2PWD3W8o0
8D7NpRirK49WluN1F3PsWBe97G8Nxxw3zjAkoPO8YdXMCeiKxn8E8XUMiLWZNGtiW5Q/mp1aGprV
lzYKWpiO051W2/adAMh7Do0TgqRR0wsK+3YiwEZPvGl6rNgu1E+DlpeXTm35+w5d2saRffs4osbY
pkbqvYAhyapQBHD5IS5EhyLlASLvmh51XAHbURXdHQmO8gKkenSvl0Wwy7SFbtOMjn9uNuhhIFsM
28VweQv8Kb8a27R4siY+2bwv9QtPnzNrk2ItLK/MSYEdlWjktlL5lOoKF1SzpCaL66ru+PbpjlAb
LrRsN2h6ua+clmr6+KpHhKRPqjTWHpYVGB09vBPDMMI5tfpD6qM+TxJkUFH0JCB2aIOn7zV1VZde
H46ODeCzcUnta4qfVGLB0wSW3NYceIvMDlaFzPvQkrRCpWUEa1va471Br1dGSBM8Gp+yiDmXxNpt
lMZHM2t/RLrV/eySptr2SBMB49m2iLTh3DaSRHsQLc3M9KKh1JK3x8oWqTNtYvq82YT00qYltoVf
AowrbFXVf2FrfE7zxHrBPSB+dFHuPsFYd6/RONqHuoay3HTXIFKddR934FE6WomaP+dwp2wOJHND
/xq7oXeTpc5L102ozQAI0ZGsdmRcB5vcJpo3ipPhS5tE1lH+H+rOZDluJc3SL9RIA+AYtzEPjOAo
UdQGJlES5skBB9zx9PWhMq0tb5p1dlWb9aIWdyXxigwC7v9wznesl6AfTABhI+yg4HbzTfWa3qop
ioc4KrOPAgXro+iX6ZbkdXpTIDP6vSvo2DNpBfdaDeB1B0sc/HZ5IFTjYUzCa6RIDEYx/tM14hzb
MHOJK27IbyN4aQ1SShL5ijbP2Q0xq5hFXxNaqd3csQEQPiaxodD6gOa6vLT9R69ZOLLBZa9VjdfG
9NGTrIgeUGy7HuMCAaMFvuhrHUL8ZBPRwGGCWbLpnMK2NuMo/QNKs9VdrIEDJ2FYH4moaPM9McW7
RS6fle89626g9rfFPJFG17k7JpjizxQCB6kgsVpqMs/rmbllxHVbvHA6gc298vsSW+wR7TknHorw
pJ7gIZ21bwE5EWEeOI9RZTUndIH6l+uXoFSHIXiii3MuesxfBy8221Ca9k0EYNVbpOfbDs/9zkik
rZ0r01PNWg/aWNhtnRyDK5h6+7WSVvsyDZhyct1/s4HBX8e+CPchDgzOqYNe0Zs9buWfLfnRm1DF
Nak1Wb+8jk78FSxNeMCicKA6KHfLVL2nXY4CwvPTnQhGs9WsxJ9SV/M8soOl8SPJWSYPrL/N93Gp
812Uoq4VSWUfgmVmVVE1u1YD0Hbmap/VZEaMJJxLt/ziVUiz+gaRhex7fWCoi4CWu/JtBdomHpUz
4sFoRwTt6zQv35ZpLl8ndGy7xINmXE0+yteJRCjAzqRcIijdUYOYre+lWyGLo5M3rNi0utNd1aSY
u9E1LjrirnJtzgSAmWvG3O4EN0RuE497zE4iftDZsEDB6LYng4KsSZtsjgZJSN5bzxEeOI4UA0St
SB7hV93LkPKjVcN0AK2abKKQ1RjbPL2tYeIGcuGkGsvkTenlUCjvGyqWrcgnq+9fMq3QPG6gr/uF
dxFT5k0ZWSM+/hTXOF22pnbZ4VerSsujJaKJYBiSr0fsb12DPal9bOALuZQYZdV85ej2N0zS8pXZ
5Ox1bjX7UUJm9RI28s3kvTuj6x9nYJ06jm9u2D+3TTFvncncRIs7R6QZN2Bwa0tOm9zsGsnG3q43
mZWfU9lIElOjBppwcyjmlUD1zrX6A9jovlgVDzFLd4Cp6Mn1vJUG0V46Bntjj/cBMTsnY3YNYnNu
snyPjhuNjfxUXZrd0inWr9aMvSCMXvLJydgfOcEJ96yNTKr0KKK47YJdhSUAehvKBBEl5WfPdvq1
g9LM8oU6LSvUxp0T/4s/dxkIzN7s0lbFrzB0+Czn+Lcfq+amnIFDRnufeljqQ6tD+WxhlucSScbu
sSuLByAPNttQ5U3o3HexMXmBIIDCe98pGAzjhsiifLmh/nPVbox0W969gUHQrVRDnRSQpHQRnqFA
s6LN8sRYZw999IS6Ys7jT2OwAST/fxqh/1q+4/+gdgnt/r/rl74sP3+XqBd//CUF8j+/6O8dUyjW
hmklk9Aa+bgaaX3+3jD5PlAZfpsrxdBm0BjQyvyjX/L8v2F7pImBKRQyHF67nH/0SyL82xpvG0fk
djI4hiTx30HR/LWN5zFjGMKdZ+OIEHyH8Tq5+ae9yzhkVAQkKZ0wXPZklYz9EWr8fCTqq9wT4OK+
zalQT//0CT39vRn7Z3DkX4ci6z+67rFA6azTIBYJ/zIUEePEmeeF+SkggGbZ9VMMKHMZg8VsWmfF
olUEwt1K4aYrRTkD6DtllXb+LxOMv46C/v5drI5IXzDa88J/XQaJmYixtiI5oc9qZPxik7g2qJqF
CfxIDELtLm+ARD///Y9OO/rXBnX9d0NXMIGjgbYhs/2ruTWXxjKWj5fF8sf5i/KHB0MUhnmZfK9f
+D0I/RyMKqmuJGL5v/K2I16hhzjORB3SDf4HbT7lqGfv+yQ79z0twm4+5cUigi86I5tkD65DdTsH
AKc8ocJzq1e/DJT74OipOo49ghHR1c19imktjtXKzqKoCJ5C4d/JK6SzTRxbuwgS/Ha+AmMbyWVR
4r3x7A4rp1ljbKpY7vjd9cW5qQnioumZuc9UunjdrmkL4hVa3KD4Iiru3iDOmt9sisGELxZipyEg
U4GNSqOIm6ONR5tbi4qqmF0BzWd8dJfyCSrhUzxn7+XasSFytJ6NFhzwYTK+Sq37s3Hc7hH/kdgE
QWP/qSxsh2ZqXiM5B6+QG6xT0rnI3+y1sUr4Rwq2mQfyYspj2JvqwFb7MeiXGTqrpT6cXv7sqdGt
CuvQXAfuMe6EvbPCVHJHliHifutPNZcsvtPIGprN5NbhhnK6ufiiIvDPRBcaUcj9GT9isDjNb8SF
/mc0dZSyo57slyn13qEBSDbv4qr9ThWH2WLuvc97XcaEetIHKGwm9VrXthCd035ramCRTm+Z30tP
8BOBloGnMY9MDpiQmP32E3lnyNLscnRR0U/+nxaFb87n3pfFlb8MwJqsaoeo6pUa2IJd/KYzE4Fm
QrseXuJQzeEjol0ZY+YsNUVr21jeh9ROSeBOQrbUi5svs3z1+UUhQWZc8VPFFnFDfR/iOPGb2L0E
IEjzrRc3NHEjL1q01Y2pkQRoqlI28G54s3Rb4DPJlVZXRPbjWwKO8gU6Y52iv1p8cpkwnp3JHAPE
mLl2DIgfTTqy+6hwm2OY5S1ZIbBcXyhNAkFI3xg3Zz3R+xxK2TufsQ7Vl2ppSGBMayvuCGuSILS7
efJtag9VzbDsi95pbknvBI/eHBmUi8JDgraJ6gxIL52SmX7yHM8hLatMKdMbexoOCf4SiWTRp6Y0
Wdu9lDgv/J0bFM33kKO12EKYgqSZEGDiHL08My8qSEbrXLWN071No22qa6cN5NS6KmWIoGEkEpJM
cDei5GaQBg7GMt62iGjwD5oIjXTvqGBoLy4/7BvmtyYmOtOS7rauOVR2GKJS9+wVCNU2rYjL/pXk
2tQcRCdhOiKobwH/Vx7Q1LqK1IUs8do+2yOOAN5cUBRhm07QNqeBAMqlps7ZR3bhjvsJW3i5lcyY
zUehsmB4mFHAftFBiZFaL3Fc7RDtRm99k8xfxzYQr4wXdH8vGqUrKvaexBTqFt/F8yjz8oMXGvln
Wrp++g6NYsIuZyyU3IPMyECqS9HciqaKNK4rF6vilBVD8Ko6sos+S+gjgCJro8HFc57KvVe5qr5C
PRrOkxtqb5OGzVzvgMNiEQrq2JneEumaz3weuuwqpWdVZBNV4COQj1ENMfpBE+tkMeVxNc9XMTTZ
Cwrd2T8gUQMD75GXlh38TjafS1U6FKZ2IpAKjDlmt1Ea9YVkKxntgcur16FZVUBYryr7DHesXDBm
EE5y5aUVycOc45LaI4BeXjzGK9XWYl6EgKzRcXt3dW16wlXcedVSLcXOc438HdtrSm2Pzucx6X1/
OkI09pcdhhP5aU8edPwpD7o3Iz2n/tUxgL2vPhYaBjbkA3ZOMdN10Qz+cMkXii6yaEYCOqK07WHj
2921DOvCnJiONsvOqUowsdqE9SfKtRjYZDgMG2a9md52+N7gtoX6R4U3BDPUgNLMQnTWE2EUuhuM
9+wUmJs9WY1Nc55haLqWUV3TG4lisSlNTdhv+pz4kFbPw4lXKAbzm8ZxcJmG0pdH4N6aiAnJmXBz
OoTqN4nKSW486vT8NPR5R9hBMOSPeN2a6mjBHmPRa6ycXjwQwM3MWHjevZQdInrYkeap9Kvu0Rpb
IoLarhPV2cdWxcXADg11kubB2WXrlIP0EZdgK4VkWG9HX/fznpsXqWphywc5tTJ9Gk2eLPvW8/Kj
5Bv5zrmZProQtTA85lV18WsbsKkch2+kzZx7wCALCwjuLwRBY/Oti7BLbfx47K/BJIka9qe8fcOg
0qFKC0hioIFzPxqYuT96Vdl4viqnd/ZLOCzymKJBfhlVNxAExNFeCfsBX7i817bspncGoRqjjuys
7DBGLeBngqqeOm0rQSDYGDwpZElw/4mDsY+zV6Mp6IPB9o7WbApaOsugaBVGkYrK2EfduU/XwgdD
F4GBwg6TQ98by9sjbW/iI8hpiRysSxaoq6b65dO7YoCplro5+pwwyLy8KM3P0kY3cbWjZsguuvMN
f0is7xyVmFTRvEX33sGyACI4Z7QZyZKg7GkkZswrvWq5tN7YHluDsh1jkCMl8ektulS6wCi5xlSB
w3kg3Y26wPPaX0rb00NUWEaflJxxIiwYkG7c2HO87wcV/ujKMet2BsGdxUPuLPYdz23yW0WTXV9V
3upoN/SOPyDwUDZRpUWcIpOPnfl3YdDIPVR2WqWnCZWb2rmKAhYv4Ep96fqUHb8nKwCKwfy7mViR
ToOaPsfQR+fsWNdWRUR2iS76Hg8u8GPnffTEnoH2eLG7EHWxy1xwiOVIwFRX0d2OF9aO2QkeFiPw
nmDUTRBW2t4OAorDxraIL9kw0C8elmqIfkQKu8YcC/XHzeLkgsG0OcOC8E5TtIyXZuyKHWAIvM3W
6NxFU46/gxDLhpn65IsVV+VH6gTkWnH/iWvXJy7rQRT/D15WOb9GMmQulgj0pYt7buqcgF43LvLv
YefbXwq/e5klhCjm9JqMwIQaYXamlyUe7hSkDCu76iER4jutPXHe9frGWZ08Ez487JRiEI+2pt0W
3jBu+3xMj5VrLv0w2SeVpuHOsMXZVNNoTuBD8ms4OsUeywvpJDEz7RyD8B3iHxqPniDOoZAH9vUv
aMOpAIbZOQbputuMbz0ssV0SkXroNMcyS7uDMb2PY7Q5qTpEe+9fPUX+rfLmb5HwkntL0MWmaRME
zSPHu1cPxV6QJ3erZ6MOQM2Zqun+j4rb8uiH8juZPahDi+Rkh/FXu69jEsyKvSaojtnMwMhHZxf+
TnIxg+w+Edx/a1NO5xZ6M8FB2ZXV+Elmw2GI62cKZEbNeJUTSQB2TPhnWgPU2AQe1xTi/gtGSsYM
o018TIchzDcsrfgmtrHKA3BYDIZgVD91DnEcIJ3XNM56TfV1ipdsEeh+e9fPOK7m5LZmfZ8awdSJ
V0kTtut5h0Y6h3zuujVBF0PdOLHGctxRUftZ/o/Ryear2zfBm3DngOSTJrtPZf/dZ7XwJBAFPqjI
TvYdIXwXy7OeXKH0bmAA7/jQppMpILQHN7ptwm9hZjPBiGpywJzxR+d4zdmvg2O2JsyTvexfhBVm
u5zgmp8T3PCeaXUfZx+uChwS65JdIN2jNVr7liX6t7EBR5dDfrmpbumOHUl/W9cdb4suzk6m8/dm
yl4iSxSbqdPnpLS7o8BBcovtX5HLcA3yI0rf7NQ56q2TARcd/y/chVa5Db36HgTM3YbIeadyQZhb
zTx9Ta2Db6Mkn3ZGqoruk4AoRteY0PVesQviGiIAWfGYm/EqVmhAhk5og8NPvHg1WW1uRCrbEr4w
alPHenGDezA30U+8PFRIgQkPUdRfeUbVWyCRINvioWtgBmS5xUahuDXCq/dxyY4dt4RgVeib8zCW
wdnPerEXU/qCvfCgxskQH0YEeuxgLczKfmq3VTpfPJKTPc97sVxzxFTTnAZPpVcW6SEDojr7Fs1T
+oZzMqBujCuIDiRYZ6GGejib0LtnGTGaeSezcg0kf8YmWO4JSHK2KhHLmkOIDsgZmqO1GPErEXn+
tc6ppewUg4JqMCFbsV0ekmX+Wk1EGHZx1138pSIXmOgiiiT13EkVXuZsebNjKzrZbR9+aFxXzDIZ
AYCBX9NCwvGQQBfwEMfgcLNgsJSuYLWQpfvQxhdLFPLqgDJZ/WPp7FfTz96bElx3c8TwIOH03xVZ
8CZDJ32ZijnhFCMLeSGoa5fY4OMbkbcr5upr4cprb+f5wdRQIshwngnoCTzGAgSAEbjApPW2cIBf
0T3QfHUNA8I8zm+1ArJpKZx4/GowBLQaP5aw9yHAZ8LnkHuQq8ylzJhxQXH6yG6do75F349MOznm
cUnUjvLI0kkcwqcdUlcvDoEJWBEba/oRxun4XKSdeAxybCbcl6RRCiu9eqboD6MurjScKD6Ntt4S
UixLxFiN/zMM9XNMnMUPz+ezorlUaVTc56yLUNtT+E471aszG/tLy8tDQV6NZx0zf7Zl77+H/Jpv
Uwinsg3H5pZZnSIKK4yIVxdpfQAXoY59FMDp89PxrSmqh7lxBKR07DjSKUldYFR+WZakfJEqaOAS
BbsA5/+77BhbbMiiCh6FmIJTbZuY1C5agtpKmmuW5e9jr8c/5OauM2jc09mSLGzQxvlBtMIFQZEP
tzoPPkkvT7C442MYvVNjCxD0BRgcmkJQHjLeJ/FCUKffupeq4XEdNNHTOELhKjJMEGzn56ku49fM
n5CTb3QXCf3Ehj4Sw9lKkgyDlUbNErzk47RGWXZ6QcR4pD+Thk008V4WfufBxdk+uGGJcD8nW1qt
0fA4lbcAMQK2/EuSUz7v58pFvR9BEOh/RnGiSHE1FouedMdSIwv2nrUEXXRgrh7YXOYDRlpxKMbU
bs2nMztp/IRJ4ss4E/K7z13yRYgnWfhb0W22IVpFe9ufpHqOO4datKriIUNobOftFH5LNRGA8kep
isZvTroLh2A8x5WSMGGcXBJ1h78XRZo+LouPPfc4BWK1qfVKmGk5uD3mnOqiAzOIQu2wgtmsGegS
NUaWLIlldCuQLASHlhDD7+nQJdi9PfcAC0zh56+glCxt4eDxXW12Xjpsu0Qe2QF9cumOQBEK+Sr7
gq1MGwtn7+EeO4SensnBrGuq6PZP22EPrCs+0yHsvzgNEIVoBR0E7aNU1qXobQtkfLJsvd6jgV0K
j5wLpAo9Z8Bqhhcf2Jnlvtc8mkAsCJ33e4KvRYVcHzyGQ0iVwGMQxPa32h/qC68i8YxZGT7norZu
MzLTjUMu3wmhWLCtU+xGY2vbGEB9gkzYeF7x0+bjaelt3ifDzgUWk00/Nj7nahD8OIPu3qOlaJdt
MspUbAbtERzZrYtN7VjFY9yY8sOx2OiOSVBiuAzbfi8JbxCYi/McH7Pr8LzCBoQQYTGxXDZMkphI
GOyg9W7xQwJdGThSSzhx555JcsmOfu6m064zoXjPcicpdqlfZheWFFTSI6ZaAq9jGui5+mK3RUig
jdQPPcKDXbWYuybL4kzO6e++Dsgwd0lHldOqrhh3dhXtMeT3Z4GlcR+R5btNlnZ59pY5ObWDTFFP
y/GLBanXkhW1RrVk99Kh69hQrv5xLIPtZpjd4UGOk/NgWRaWYiGOForIHQYh1pJVdpuj2jpIB7GI
Q5AffhrsJBOlLQE1VbjLFXIest/m8MX2V2JAb4ltag/mFXpJ8MPCYkTWSyXOwxRgeZ5T59hAvrsM
ufveibg7OwoHPWPYL0G93AxqTpQtiyuPdtE/i3ngmsdE9WAv05+RtJHtOKbteQy9fl8O0XD2PHMq
GkcjHUxBNvCqP2Z5H5zzMnaPwM7NuLfaNtAnxMXWTeGVU7uZQcZTMoeIR9E4iHdGNMkeiEt/Anla
40awCcYswmgrvDB5o1YszkGQ89C7VvvUT+4L8N5pT4Jb/dzGbkjBk2jwHZZD0iR5Jzs/qLudlQZE
5ogc3zD5FwgWKqKnLWtKUyacWXgLMMTk1NpLcnE7L8LdHwORQ+MVHudE5Q9pOVj7Oi38V1QpyGzt
oeDnm0hvoFCeR9Kipw/bD7uvS8mX4N0HCRY6jO72/lzeWjROT7WiHpbx1L/C3ATMa6x4G+cZeVuZ
45A6yURuV9tdAQVljQeaHeeAAWPfwRCR8Tj+xK21UmNsLIqqpTmwSKbwdcLykBbxF/E78lqodA0u
97PjaNOCeI5tbxTShIMVLxz+pVHvdOx4tMBFpH5QgHXkPN/hVRvsU1k6gfyWk53MG5PA8gm74Y7r
SD7EfP9vzDaQvNDhfx8DhpJgcfRXH3cX0CE10iP1VXpIteYuzLJ+j5dEnxwm0dPsyEviNzrZYqq1
vhJgsfDphu1+qIh/IkTWOw667y9OUrfb0fPUl3Gg+UXm6vxyF/knHSiSmRbjwmyTenrtUv/F2CmG
aZKndgbv2Q35lTjPAGLgZVBKNHPCWM+kh9wT1b4ovG8sHOAaLX0AIYMi32EsQB3HDRzlSXjs28l9
qIcRjoWOop3bjO5uXJr2LCtbH+rQV486xZkloso5MqiLv5KigdhL+shSkmaFB1THECfDY0Ct/dlN
I9gqYck7BjjN9nZY9hgLkR2MNmJMNkTPczJ+YxJ1dCtrpxC1bPwovXhZZPBsTTPOW8noQTYv/lA1
Z4VUzNk7PgXMRs5GHmh7Ehqfjte7iYA2jJa22dyHDfvmPjsNuLH5YccPwnL1Oa6j7IEZaUS4bSbO
Bjvtk60SaHk9LIxN1oflwaoVftIQpKifUQXOJbK6DcoQgY/et461dKBet61o0e7F7fCLUdTyias4
uCBN4PKuuRYcgxtqyAbIFEFgPRatRVonged3m/FVzQU/Zm+MAZqDy6YBbF/nn6VUD7VT11fmjKAH
au+Uj010z7P5JlGBg4fITmFmoRHoB/1UJHl2akySvkfUG8VetlHFrnxxCAPWxD49k76O5dJUHKet
wRCu++Fcc4722n1lbN0Qri6/qLQPD1nDpzO7+m6UDYBN9UfZNOwgPP9Z2zNPdOYvPUz9yh5umZN0
P7HMZyz4AyfDbNmwET8EYVwc+HL7OxOEYfpu0IhVR4qQ7sSMPzz3hLvJLblPuGOp1p2rzUT4Qk5q
k579MHXcb2yjd0vot4w/u/QXhYX5oUCKwepet0wYjWoSq4J9pYgixs/GmuSBIciwZe0YoL4suodW
+NU+8uF21YNPIYyZipGkrir7MWspgw9hnO16ZO60OG7vbIlwhV/r2j/dNG8OSTyGv42oB+7iVu8Y
ajb33k7dt0TF3iVUCd1TQSLbZu4t/zkZSFAtmxz4FpM28hymlhKOWmBb1ZM8o9187fwOU7cQhXlt
OrfjsVmc59bX4wqu4wImDRXDLDE6fJPeWLx4liYlHls1XeuIaK+cltnZxDMrLe0wJa1sr33SqODe
He43DOu8jQBP4CxgTBb7ekD1MDqeWqMtsjfmL+pQUcNtZ0skVzQjqFbqrH1PENXdWCjFF4O18sU0
tv+yToyeme/4F2Rh/cVgyh1RUgUgQ3MM8xXo3eeJW42M0CHKwN0UJXpP0wE3YP1R4Xl9gdD9fQia
8gN7RKe380Ce8gZKAh9LLY3zfQkcj1lx3nCt8B3RrIw+upxJLu9OGZG6NXXOQNEo608T5Ozepgjs
Rkt7GpEIxvQNIhM9dsSEus29i8IB+ECGSH9ZQ2kfygLuQaJJcqdvIoautVFMBUU5vY0qbI9xMRDY
wAjzxLMYY+QDKbEpoRwyHg4XFBD7OhAm/eHn7a1to61lGan3Td7H9BllwIxpk3E98aO3wutG5p2Q
nY+5pcr5HYkq1rmaaWCCxKTO/pCyS3OzpZpm9hbZ0XjVqKOnQy06ogH7xbWca43MblOo3r6aWMYs
H9inBc2VB7Fu9sqR3Ss49WWF+CRMgnzvkEoRFoeAQcrdzH3zXXRuwHaRgRt8H9G7j31p/2T1FoJf
jlokulq699BVlP82AtQNx5oUH31fZV9nC4KSx+7FhdyPuHZX2eF0SalpID5a9n7s9Pg7auLMfimZ
OO6YXy5vsnQpY5GckgEdEILl2ce47V8JfuNBCez9YLJ7Ma39VPzSKdaWSRHvsqV5y2X4PZY/llh0
N0Repygjm2+T8ITvRu1dORu3TLYhr2UJCBQ4XM3CBJg975FUNUylcXGZwyTYpFXyYAq2z0Hq0/Oq
Kz/wxq9I7A287Fm6vTkUtmlXade4VbhxoxUGHrbeJi6aJ9/Cia8TmzFMdk+79qD0wjGpiNNBK/uC
r3ne9BIVtaWIgRwIZCby6qOO42ZXBlwVOfxLHz6Vw6ziFDHzT+vsak2dOgAY4c/5L+4Yc7NKPrtS
bDzLOeYZruvZQvlY58m8F2UWvoZ0gfsi0482oPwkQtVLnOq0g+2z82bIW7a6Twk5fryQxMg1BJlh
OXGp5p8tNsVyUmdUWTcUZtEOIgqT82zbd5rsB2OHT+kcXZ2KOIjE7T4cu/opoujRNy4TyuCO5bhH
ARf+IXQD7TkxJy8lssjn2ti3rtafVSpnlFaMR2Y+7U6EYBnVsu+jGLYaGVyXiqtpv6yclaSh4x2d
IL/meFi3dO4ptXtGYBt6t1saZ6Aee8EKo5lJHid/8wAufJcu6oFpdY5gIhWfi8/ovcSN3xTPRJtT
iEgq2IR99AbZPR9kahPKSCD8pq6Hdz6fk5myqyPFu4izLtt6Xh9eJUfIkYqPpL+O7RPSyxyluZzf
eRHiNVUO2NMw8YQuKPR3/RjMmlg+39vqDJQQ4KEo5VU24pH+FS9V4Rm2PoxpYZN0bijSXVg69t2j
sGHm68QrW6RATdGg9ndU8sPqane/zifw7U3flUfExHp+bZVdl58JGxh5KTsrpp9aqMOeMhApIznP
HE0MFudgPktvprGbexewd1iZlvJNkmvvlXZsKO5UAOgyjDm8LgOopvSBHVFew+GY7JXX6mz+11jD
CouUyiEPU0h9uG4zHRK/H7tv/16J4v7VcIYOBcsFM0WfySe7N/tfY2KKso9lC7L0JMY4e668anyZ
HTI2aJEDxiQ6AvG6cZyJT3zNWKr3PQqAcVuPcfLRqNZ9RKvgWdsELTFEZpxt80vDZhz99cwcYwMM
3K72EsRmsZ8QxgOqjJtcoUTQ/YOAi/PRGI+5khIT6pAUD+O+47fv/j/I1v5rmrTH/2Fh0auX/P/s
49lmP379s4Vn/dt/F6S5AtkZwjOUZ2jMItdG8/V3QZoj1qRo17XxqREJvX7JP/RofI3nc4+CkedP
A4y3/1uPFv7No8lCpwJ3HUkahtT/jh6NL/2LfyfEZIkFEs8tHeIaPP2ff/5PijSiK5SHQgN8R9mj
vo9omnitrIzGPUoyB7KFW1v2pooANb2JuM2eWdgSzBDFlGYqQbCd6XKJ32In9b1TEAzA5/NamPK6
KNTPV8SoaFpoyuZtQLZQfCi83k82FTr2keakrPPuMMjGlV8yB6HKNrVyh3IwnYpc7Mie9SdYf1Vg
SgM2LG+vfiGRUp/pgTneCrFIa6cDewKalSZgZBHijPWm82ammFHbPGWM1I9Nvc7HNDcuNHqBocjC
xeOuDZjyGrNDsg0DsW7t9K4la/a755MlBgEGTtoDs4wSfXIbw7CqOLK/RRzUP1IARMAdR8iFdt+4
T4HrDfvYyLjFaRMiJECl/kU1memiTZ2EkgBFVDeO9S74X+zKEJbcy6w46+54NVrrm5RBEjBWidOX
oiadgpWTEFxLVKKqrx7sNqx9Zj8svh8b1BzZi41GzAV4lDCj+6Vzv/jdE1GKGSWaSg9jst146Wua
xaP/4lvSaz66VLbmYJZMbDuh518O7l8B30S2P+nYzJ+xoudnnqlIzNrLrgoeyTmGfJp0BYN5kdQ5
Am5f3SIUDcUj7n49cGi7lE1DTur0EjD02IH+ccyXqLXZ8LpAjJ/BbmZy9WfNYbR307R763O2dtIy
4c42UXCyvSl/bpa5xNHsTDS0xjAfLwa9h/WeiVczs6tDhsbSSB/yPEyR8lSALWNv68CMjKEOs6Et
NmhTYkZJMMeGhCyPChQcxV0W2t4Vyc6spm0gcxajZqTOocEUkaTLY2qNCIP1L/m34w7ADYP/hiDY
aqN8rwr32iPV9DqmYIx2grGtOaeOgJvTtXNgseEOgGfoJIieXBordWE5VmSXgGkj+pdkpI4YMgU+
KIlCVZ1CWfbNmUGy/xVuWrrNrUXD9NPDcRpRjNKIdOG0t5lpPRj0HXeLe/swInHFWBPL+k7BDqFJ
wzq9JZkVysNUCfNqpEHj1vpGnrTTTs9p1pnHIghRTJVsKe4RpvXnGWlUuNWD22DMY+f+1bEwJ7hZ
6/NZNbwSVJ8rQWlSGDq9RFavbsv2k0VA1p+73sUk4cI/SyEdfiQ8WuyiQmvBFFPNwGEM0GdQl8gj
QCJXrejOgBEhoUY5yxjat5jbPh/K0oJLVo7vQeJnbww1vTtsxmojJ7dPhvEMOnyomburGZ7gL+CF
BB9TKY1eFtbWph8t3iYmU8ncj9Mnp4InGAwYZHGkgUJZE0O6owpTPJ9wecu4co+xbJhGH4Xdjzrc
Zw7g0e+u4zIPvWaDZ8NkG4rJ2Y5kY/wHe2fSG7eybem/UnhzHjCCDDZAvRokmZnqW8u2PCHkjn3f
89fXR/mirpRSKZ/xZoW6gwOcaxwzmUlGxN57rW9ZuleFWiIXMvaapcxPU7dl0/1dNaMxkJpMoWNH
id/mfTxe6BO1coA+rnRoqWwLZOEQhxhYGm5+Hjh9LdC4WfWEPGYUU0dUbtHoAFUnYzR3lTsSxOxN
Nl/+Zun09FMQ6nzMS1qhahw/5wFNG4NMbWZokpZMRN5vDCJawqbDn1fDVpQBbW2bAexDGWZdiQpf
Eij+ZLphW3x2u76wHoF4l+knR2bjtINFWDaXbtrFzaUVtEvMkDNqBKxfgND9TYNdYSSAncpk0yFY
wiAAemATNMp66muSwVika/skd2Nz3xkQZMuSmGZSZVNOGJO2Gfn2/QhFEE6HTLt3ZnCnBYx8Buwk
I+6siXVhlvT1NpK/6HJRdXPmUBLcgcAMkUws1raJDfKM6ZT12t4FJ3tio2R6NAwgjHkj6WxqxoKq
dMxouPaDC6+6LcR+yt3sczQrm5D5ucBUV+ruVpYgqhE1op+IbBOtWKZd93A+vRFbyklgFeDlq9A5
BSoEV7SeJ/VtmOG8dmMe+Xk/MrVy25yKcSgvqCtLbTPVy/wpbRRiLYLTOvRoyvCDIc+QOqF12sui
RXBiztLdmas3JWb69KDS/G7Ru2etUn9Wgda2KGg+2VQFBjntuKiZr2OPiqriczYnVn4+813vA8P+
3om0br5FISvxWZ8MQ/0zyIy2vKzQ04gt+dr84JZtt58niYKPGCo228c4p2aNgU6XBY01lZvBJX5E
M/yJlj55UpYlta/Aq9PwoinSwtkFCVMc4pgL6Rsjj8ymDaU9eC7FhQObui1uQeJW+7iBdIaA0iqu
rHSZdB9LHAZf4hGKmV5oADtS6KFzmcVLW/giZS2t87nbJ5Jk4LqBbjCFLsCm2qUh36nFXLYG8Xqu
P7WIgU6tOsusdLsgkKVjSE9PW9thCw1tdNJoexgM6AyzTImBh7fzFgCHfREkqXXXka7KiIteMWhG
s5i+Z5oxXsRGWj2BMl10j3kX03CkWEyw1JzeTyBHLGbpUfc0WDq//UkRsc0w2YvT5UcbqSi6ogob
bQbSXe3sgzgG7JdZtHErkKVwckGaz7YW/Z4XM5z3gK0aXvoIHUf+R67/Vxb4/zeP0GsA4f/9CO3/
KvKnJn15il7/gz+naKH+EZyfOfcKYsqonnBW/DlFO//gySA2hmwxV2BDXw0f/zpGK/sfQBD8mZRg
TEg3/fcxWpn/8NeBVsIhsoY1cfj+X/8TeED4q/yXo6I9+PeXDovV5P5vEzz1nGNwZa6EscHCabF6
H14eosEGTgm6bW8saV24BLP7WI/qLR2G8uTFd/JfMHNwKewoJlfBpwKfcbU7vLgUOTXBYvaIi6SB
AIjLEUU/t+nFZA9IWfSw2o9Nnj0kVePsq3iITj++vAFv4PBWHawJhrTAh9G1XP/8xfX7MZqDPFw6
LzbTMLoRMuJgNzkxVDkqyxrVZo7Y2YWNS8YBcWW2F0WhuLeNwf6BdyK4kQhlbM7H4BlBqara3Syi
setdkGq52MmF8+/eFsn4ux5rOyEbPkKtSBMl9huN5BUvGUqJC6upi98TY5psk8uEajcc6+gTzw/c
msasg++hPQ9fhkHJB73Vikt3mLVui741evj4CxEH4W7PPz62HgWTXa2/iHVAQJgrPWhQp0Epil2d
mkg35VMxKDvezJVirq4llvlFx232lLVwYnzbEbguq7JirG0tRv1zyVEobRIAjjstykKLzKyw+tEK
9AMbdyAszlNFAqGWcBSV7LO8N36ICR7Unrkbyv5OQgJnWp19V31Eq0gbnGY6cbqq/MpxyCi92IJN
ouqcg3hDEgRhDpbGcNt1mu5HAtvgU4vXMd9q3MV4RWMQBdrU1vKsNasIvWUAiWkHZypvT/VaFQM3
NMEVz90KzQ1I5a7ZphglZhpQZtT4UR5PNsyronvSM/o4m4I0jPK07aWNf9aBt83k2XC+BaJ20pPS
jsZqGw2NWHZxM9m2LwI3tn1AoN09UokwvDGKZAL+XzvRk90wd2PgJdW0H+2JlA6roSG4adtiYV7c
BQahCq1qmZwvsVl7URPrqZ+omOBvNh80aZiZTaR3RuH2pjcPk14zmBtT42KAzW2ft0EAIBMMY3YX
W26MrmjSCoE4NRx730RhYZ/EYsKmxA1b6nwOqNMRtNlhfJtyyh8vg1Bzg90SOxW2ek6X2S7jqQCA
ASQ/O0W4CSQgGNJW0iSWbnGdiIRTbonIvfMZlWXwI2goX0taryWweHt04fa3hYX2fWiD7/1iRvHO
7AyyxfmRCBNKkO/j5hpdM6LZ5tI01IvcGX03TcgaMDFiYKYOYKpRbunHqDSHzrJ1MYK27wjbAJOo
K5brl4sBOUZzOug9VXtpu3srEqbfWm19nQpJZYypedouAzDaQecM7QDt+v3xy3fYU+P6RGWZhNDh
reHQs9rtXixGndDQyzgZPW8qz23XlOa5bPv4TNJs3JfCTS4+vp54Z6GH4uTQNqGixzR14N+z6kiU
KCt7byzWAaNpdV4zAa2LmR1yWgbeHcjF9Dv8okD2B/00qyvM2GNK7U2wAkVewux8ISDwHEI/p9Qj
n29d/V9vRDDDAMWszSNdoqB6/YXIXHeZfIOSrLWAjc6d1R55HiJzPSUlL5xi4SXhxNRzyKmbyklC
LuvMZVeC8923vaYf2a3e7hbs1QSOYXVk36Zb9frzFFi36H716Kxzs5akrIBJ29grTfPIjR8aKzF2
cj6A+Wi6IIvoab2+EL4GNerOrHtgO4cbkLAIjFnO0KfmZmv/wvuA5XtKkHxt9IbqZ7MwzmPKYEUl
QzZqzplWyDx+rdViiF1vNbXuE+mX7XOtDbC9lMiVjnzmtw+vIn8UehRqIRqA7sFO6qyYuSFYP/Kw
VN+FUbaEmQSUOHYR3QN2NfdHvqODVp+u4/+ERKZLBWyUd+bgbUVRWvahJnUPEIj5uQ7QoqDLsWBT
O+Fi+FZNmtU+x7J0TVBE+nkcGzpkY91qu48/yOuHgnMLJxfdEALirKKTefjWYv6qBISGmiJXG2+h
2iETG9L508dXEe9dRrhwjuiROvRSD549MY6Vidat9koW/gJNaOHe52is7uI+m3/0ZhXsOjg2D0BV
hosgLCSB33qR6BszsVIkDMIpxUk51U9hv9B1+vjTvV451+/AxAeM9l2uzCTn0AhcYbNrzSAianrM
g9Naka8+ZSLaF+nwEJKTu2XeCYi8TqNzfR7a+7+/umBwymgBU45tHhwi40a2oUlZjFimE8y8MzJP
ypSGFAaMsPWXCZV7OkiaAaJC2NLYy/h3UYTP9y9pffPos3AzEnn9vuLCjjjk8QwMRVIsXlfBkNh0
ST3dlBVj2SDJyFuZUWB+fOPi9QK5fu8KpC8Hf8UqafKGvb6uUZcWlp4RH0KClGuLB1l/yMKao9Fg
hOklZzV7q7WluEY6Tze1mCI6KLGK04x8mIwkFUzn0eR//KnMZxPyv9ft548lGAzxTIACZkpw8LH6
sqdidq0aRNF4g6fNuY21VSlb6Bnw4Z5jlZ0xn5NLN7CnX6l+Varnvkq0vROl9ImtJEnPy8ZWABqo
GvCFGQ0rngFPhkSlrLN+5LLsiPGITK30qzAxbD9KRfQVPK6LkaTlRIXaPtvzXSw3Zuh+SUI9vLBZ
RYJtSujhmvMT26ysCrUFJ6H+t0L5+BXJBaCRogOfgC4WK5VHvxZNTjFV8w8tAsay7UYHmWSvGHIt
eTdgHEll4DcFCUFbx5mrRxN21LVWCdKW8sgaaox7XPw8xWyDSgWnIb1isiyupTbSi24rIU/1snLb
U45RtB/RTVjjxkkrdT+WLqPMHmKT2DQAMkJ8bPMAKY8okoKzXG4wDIgZyZ/RZu52BOCIzOdE5fxe
QkdfNtPYuQ8Wcwhm2ZzlGbkSV9jSla6bXwR72CA+VE53H/8p0vik5YBFOtriZ0MPSF0Z5VfgNO0v
JwSa400qR2Gm2ib5FQlOhaesySb4lHYe1AZ1xPidnTxuMGm3cNHMkAa3tbhZc2JkxuhsEn2dCieO
hGUlkLZfF30m8FZN03cH0xndCm0wPnEz7mcAOymnwrg1L3uNma3flBJHShyTScb5RBq5l2u9G9NN
hWTjyUnv0q1l0xTeVCGP9WasFj4Zi0XtXGWVEX/NM6gePjh5ftBOj4CAYU5uyGrEDwXv2y5iD+cf
fRxRzChthTJOC8Si8GKeDW8jR/ufc58un82AV2wzkL54inoK7xUtmU54aTWDzKrBdvH7kYf52Snn
/imhEW56jNf1R8lR5ScnSxT9vcjJTEvt8GuURh1yAn0S0ymqLBQFkVYYnxpGV48gdPTbUgr3VstG
jH76bCRnTJtDqGUF37kn3dElls1apivGNsgbSLKY7VPuy/4BSjNj3J3bZLHI0jTOEDRawZ5jLAVd
UxrIMWSlwuE8NAcqBs1qHYnGUAvD3cDhGNUNGpfAH9CgDBvSrkD0gwqbTrEYV4R+we7iNjDyxGeG
lTZEvwykA3gF4m1CHIOISkUg2H+yclxcnrID+pUUieB3pgqYvofFpv5tZlP0hDAFf4qalt7x5hiN
1HYdbYFRGOhK8E32TYpsNiRvZ24sEwwmXXfy22SkgQGi0bjpWPq/k466TBsb9WJ1xp1X01U/K3S7
KVZ1uelBmVKgV1Oi+x2JLWIzrDYn4vVSjlV7Rs5Y/zmMVbqXdhYhXH2gz8U+JpoSTLtGVBmJmyVd
26Ur5VdquDHxUEUaV+gvu2kDkc7KTyQGoM5vusRCFrrogaS16Bif3D4n449kGph0/EaOT2nF+Gfg
5a74BePuotZKsqRCq4C4TRgOZLQmD+VXbDBYt2rlVgDGVWJ9HtsMCCdkB7oHGQCvryg3y5kIQ5rM
p8SX2N+qsqMHiq5W/JisrrrVhprQoJ7RlLXXYs3lN59xSTRo0vItFbl9VzJDwlyMsochVGe4j1Iz
nN+d6wao2YvlU5mjreN7ndbXznDbTzNuaT73UpFmJCbNVRtYSsLetbh6H4UK2YExM5NaEUTKuAlF
DL+mTiLVnUhDyMsuNCtnay18NVtFWKA3VkNNXVkN5p2rsokUEbCEC8bfGugVBo7xvprZXjblIFq0
xnPSg82TCg1IuAz5RRwLVfHE4trccN/6OaOR5WaY4uxeJ1tjBqEF3GmD/15R2WdRWJ64SYdzoNel
MSEMrDTUCwwevHayxFVVEoSImjUPT8SyPvlFm4Q/lTBD5hvppJ/FPBGuj/9MmJdIijlpu13u9rBS
kd/tnM5i721RQuC1apdbbZTFL30xki/8DeZvtIX96EODLh6dvBldRsZpHPsIVbF2h0YMEGh2zNLX
IysswCvpBiteW6i70VQRxIdBl34P6LS4Rk7XBV5ZG3SP9Ma17shTnD8nxTTgy5QOasisnCqshDws
J2bbg2JRQ6MGIBTUgj65luQqTmKxKNHxxeIaGsflNyunuHIZwNJUIPeN5KxhjTqDcYdZoK9067Qf
J9DUoqlXuaqOkwCtU1umVbhRGA3ldT+a/XgRRVZ7k0VBa+GvLaEWgIIkwRLYHZFWVVHl3wpSGJln
YzUhO2ueFi3xEdvgj0GynhuXoi5cfMhJmSi0j6atbQ25DGRoRAqvP0SMINiVqIAJnawEVMFZRO0Z
b45l+LlrDbdpqbBgprH1uZazdreUYulOlyxPL+XUshNGMtJpuxl93+M+S7fZWGoXYx9U8YkZkLvl
tQ04ekIfV8YC8SM1liG3aH/lWVZ9EfV40wwcvznTnFVhDizj47PT24O0ohdpCZuiT0LXOah4SRFz
4ywoOy8VeH9CwYLQJQu7VmVrmP3Y9mWX6X6aJPqVhQ77SC3zuoh7PrhB1FM69FXazKZhvD5PolHO
9IAa0Wsid75aIgyLKB9N3+p7IGlWnBwpqF/XuX+uB9zIMdAc4lg4pOhgjHLGtOWVLKY6/OpUcCxI
G4Swxkv+4DbJyGoaZLd//x07NDaJj9NdBGnrl/CizUJ3rRmSwUIp7MbVRcbU70vSkmpK+F7HQFrr
TzXciw/pUIFINMm+/fjy79wzoSKuBFuLMtLU10LvxeW1InaIW4q4PJB+OglomN1xHFabMRC9SFTY
X1P99OOLGu88WPQTJOMB4E8OwPfXV03Nwc4YsraegRr7Z8EjgOQAqT7Szbgquh3hFmniaXR+Agwv
U4ck043mp6hjPOuBDMVKtFSS+fDULeGuFopYnSDr+0uyd4msk3bDTm7CP8GjjqX9UTda9hI0yZ+I
IE79kJwnr8eQsE0xa126pNgJv+gwCG5yuykhHbRDOdDIdAAgzLmZbZcCAr5PqjhZam09B5ZPxJXe
7l2tbOlm6viWRj2egm3Z2UyQP/663hbbygbzbdHEdXTew4NiO8mHCNpvOnp9UwRfZqC8KAKyAjHH
x9dZ/56DQsmmZl0z3/FHUj6+/lU0rtwxfO+9uEO+smEHYO8lgGTblyXBk2MJLrFFAwgtdjx2j++8
67x664hp5cVL92CpoZTXOZprKKQDTK22GXanvT71n02CO88H0tu+/PW9OrTxbft51GIcjlqMaZGL
ltJsFIXh+kTtqC0wS6KAGqe7zysUNaKM5l1QAjX6+Mrv/JpcGffT85XlId98ERmcmNToeY4pPUMF
XSXAqnxk6T7opj4vZg6TLOoeXE+8YQdf6OgqK0MOMHgYSfKTkJf80mgMfK49pOg+s5u1Jfm9bzkx
QQxAQY7+58HFqXnJIoObPC/T0wRx05MalHOkRXIYg0CnwEIDZejCpVeFd/1g0ctgIudxk42ekili
iQKhRehhlqlKT6km/YHmqgeumiTLNf4FkW8mey04q2iGFJxrkqjYeQajAjR67BPA0lH/DV1VBT2m
1szCRywYgyTWeVeQcWWQZz/+Dd9pddDrWz86AyX4vsbBAlZPpDuRHI5sodYJOnSMZF/NCLL9vhLd
T93GNRYrdHFEAxDrWzr6j0oBvI2NicEUAjJjOvZ7r1LHg7eXhicLOOB8U66//+u3t4t43Is0Ja/D
5bR/Nugwk0+msTSeLMdiyOMS4Vb5GdDmz2CtgE3AHagdT4wxjFfd6GP02mK4dYkYA/8MOEWsB0RM
orR/Y+e6NUT0SxEql/tuhjFi40YO8WRBQtLDeklo47amRT/HzkoIa41Ggr9lLzlnAYzJvtcNAZVn
S+HWoxcrQnZ7nd9rMyCW6jYDKdj3fQ6BgiHvHH4KOEY9tTqWCEAV6JYZCOmP2RLCH0/Br5ACC1ug
xKFuYoWJFhMvoolcHUXTyBN3sqDQjc+tMLceshjRtweRt3mMGFTfG/gOlZdDPWkYg8UF5pFQ0jfo
OrvemszxNOgHiYlVL+zxW1lWGm6yaU5/I/WoEZ7H1JibkToVxhZIAwTcgW5d6MzUv6FXWp6GhPBz
zE4N+AIbCK/mS7NDP67oGZDCg0ti5vza0Bagpi53CoI6IXB6GWyzsK+/oEUTRLoptCyIkxn/eGRc
ZN9CrQ9pMKgy22pSDWLvkN+J6iUITDisg7nraEZwxF2MCksP1ybSL0mrwEPb2V27ix0jayGh9ILS
yGmB2FZV60+wRZINS3F1Sd9j5aqVWorkyI1K98jG8nZxt3gFHMumTe5g7jp4W5bQlcqaIiaK6HeI
UyOnLzRxZFauM59pCdaqj1/Pd65nok1YkflofMGovH4V9KEpF7PJCWkL3eWK56+OGU9PAQhdLCde
zrxCO3KLb1d1hmTg+oFP0vCyDoNdiHDk/6+6NU7nGbTlMK7nsIIx6uNbe3tyYk231zcdECeS4vXP
X5zXkJu1bWNyJLfnNr7hQJfs4CGQeyoa7Wuf0/JRVCanbArD1oDwffPx5V/P6NZVhZ4CmyY9XlYN
CuXXl9f1IFr0AYXCMHXOru8N90b0GKpyXS+/fnypd35ExYGAIQMlCBvmwR6hO20I3R+7jI0H6j7q
QygJZYgT1XEpAiHEt5///oIOk0dujkkOCpbX9waXUdeaUnTIslWyg72Yn6A8zT/VtjVf1NaYHLme
XFfk1+ctC9WNZGTDCIXD1cF5qyxmq8VewJgzp8r0ULAa7G55jhkEFdhetMJd9unYz58AG2jtJqtd
87OWJjPqQJtwGc8ihLHCUTEAa55chv92Eq76UTX1d0mnqcTXq5lDzVy6BJOPYSuO9fzfeRwVjguT
zjr6IPBEr78zEsdbIhfotAFfmc8auETXeR7TGKkVSem2CsOzCT/dti0S4zST03IsL+5t/cKJlTQr
S62nOSYQrz9ASG8Rfk3AU9IGEby/3NhD2q5+d0Fq0U8J8dnpSBY+flLeedk5Jksd3KvJwO/wQF65
Nv43XN7eJHkoF6Y7Z0aULJd/fxXUSAwyedfXg9zBrQEsETLjKvjqltuG8tdDRlGdf3yV9W85eAgt
0uKUjUmBSvvwqYcN6fR6GwxkLDglvmDc9wGSX38uiJKtyG04soC9s4LY1H5K8rzgfX1W/LxYwHIF
ih0IF60YWahzFxv4Fxz5kFhMIARHriXeORNBRMTrToYLW5A8WK5YM2w6aPno0av6xtygOSfnnokH
B4DTuOpqzxCafUOzn+lIV8/bJI7k1VDk8y4lMC2k9Zs1+rEP9c5r7wgcxy7HLHRNSr7+XYelcesY
M5pHRGtw7ZhFdQLAs/zciWruPQSU1tapglzfVEmcPPKAYziXfX/swLhe5uCHp0BgXEdRiZ7mMCiw
wOcWxUPOebEH1IGnzpQPmNHlfT2HrU0h1GqPdho7wUYvp+mX0wzufJPFkfhB0wd7RJk6TnikNnrn
bXYYKYt1gCj5ig6+mpaU7dw2WiQgWvCEy2I+BVxjnOmEK29dACKQiQr9yBfxtupdtSare0gqajJz
fYZePJBECTjZFEY9kRRLchoGYeYLE4gtgwCAB+xz2yUZ9ItoGNofH79679ytK9jcDIOe04qufn3l
cGK/wbUDYrBM9ZuI6eo1gCu06KMVnsyq6b4TF1E+fXxR+faqaAxtwZ066x5+uKyU2CrXhijLigVW
1tNUL7srzmxxBftM8XO3abfaTGuX6VxAU6PfrlAEnPmy6L7Yk0wG5lNmVHizTpb3jn6yY6Lf6rNp
wyhjTOhdE6yD7Gy+7VPH/BV1iqXZEAGVUqgmtVuI1NDIIiksCGpjjCOpDNv5Ml+C9sgZ4u1ig8CB
A4uOEIZX/bAmws7nYCSgUUzShNo3ZpptOTS2ZBbF5enH3+ubSz33SdEqStdG8boqZV8+RmmQ5ElU
YrvPZfeJNN1pHzSjomRFdf3xld48sJxQOImtLRFmZOTMvr4SBtQ5x6A5eYxvYn8UdXBaUIB5uiYq
xN8i8Gujau8MxPO7j6/8VvbBw+oQ70lDwYA7+vznL94VNgZDBUG4AAfJ9PtiDWXBnJpfwNktT5Z5
sW4gwPXYsZjbMjUzrpCBl7ciqk3AJqF9miZ1e9WW6/Lx8Sd7syNbfDIGJbzDq/DYOtgrdTc3MPuI
BXo3cLPI6a1zFabGkbxBEiL5bl8tmlQvyOJWPbLNsGfl6b/8lVXay7wu5eRNJZq/XSxcLfI6mzTZ
rc0s/mtnZ+VXfVKrKkvhEgAOkozMxY0SOieeLHy9IzPpzHMj9uRN00XNN3dKne9wFHEgRAVQvUvi
KYJiiwlPv9e0erjOHbJgdirWYfRx+qsXLNRJGVDLw1zwQGpb0amJT7ff0Fjp4FggY2a8SDkYbSd8
P+A+ht65dJM6KOiVMNLAdhJR5ZNxT7ZLOzZ0VdOlpYKP0/6xFQLZp8QdonumDRRuwwB5+QVlLba8
Msoi/byJerM8C2sMEpux6duB/qyuw/ROLYhgFjCs+bRyNXw8GWu95lej0bcnPTNw+w50RhP4S8gD
8duoR/Xg1tPwUzklcdYRgWIucSBGhc6waUDEs/5Uxo6OK9PRBk1y4efD0H0PskB+Y2zYuhuiXCCo
4OFmCKOGvL7p8i5gSiTzALGzrYW/IHiQPdLqNa4UZdXmjxiwF9aqru4f0zIwf6MukOfLBKudbS+t
3K1VYm/38jkrLpn2rRjLJC3yjYX2CgWPEXb3THlVxPGabAMQqVlDSAb6lp6oyxluImE5VH5E1Vg4
KEcDmklrVs19ocJG31clwmNfDR0yVjKfls9FVegPZWc6hKlNq7IExNYEnMti9LtBZVoHBE6N1XUI
TuyHI3F+4otqwFMAZZObuq7yB62vLbWN0s4hyR3GdU0aveWu3DFJaFY0jNAGRhS+ICYWcOj7XobF
iY4AqTmh6+1kOxLIBBaUBD8Xc1yKCR9pOOqTGqNbybm6k79hgzWg/ehB95R/LHEbIspxU866aDZF
AZULHIgsLxHlrUxRDjewBfJ0DL0oL9YeHmbM6rTuyDLfImAbZ3RCfW/6QVQAThVBaBt7Eq2n7xWj
feMikoG703urNbf93NTJRalZ5I4ksdl8bVjlbkoLF6qXRXV/ieCo+ELCpvzUI8VYYUUTqKpeW9s3
JAW7d3Daok+Ju0Y2jTRGvuvMjr+3RONImkOu9TXnrAbKrhbAr3nD0HNq8Ti7m9oBYO07zJejzdQG
mt8IejEoTTX5AOOu2jbNUv+guOlJqzYMEHr5PKQ+wEmiS/IKxlE71N2uMBeyw/Ab8sUMbYdMvMG0
We8iRv/8xLNWZh6kE0K3XAc59IYoaqYIUV67P1Vp1V+zhR7UposMczWkiepczJ37a4Z6yVpgkT+F
a8uKUh90L1lJA0AEtASmVWm+Qau98DtHkcPVAuSIzzMOn1eUNkG3IfEIYR5FQSiP7FHv7RRkQ2DY
dB1akm+K6ZbhyMDYWve6yLSLXSgL+6GwHDpmCX3ecyaaCfwLa5rueMmCu5q5+SmxsfHtWIRpf74K
uix6ZKL5Qh+OpJqPt4t3NmuKVd1m+kQPmj3t9TLOeSsrMEDA5s4T43uH5sArzaJ9JKrmyHHr7ca0
Nk0kSl2Cf/GCH1QgOKXyDN8XcNywHvyUl3xfadVybGN+eyaw2f3QuXKgW53tB/tSB7UJo2WINAIg
HAl3vDffgEaLTRRozhkvVXsjM2c4r8xq3mcR6V8obHh5yswBcLKOXRZZn0wzMjGJ6GyPfuIRYoj2
UPI8Nke+/edj1+tdFFiDQa2J9ofGwWF/DslMmWlBO3oRs31fBoj2OXU6yS86PtZ1P7n1vuxnB1M7
yWhRPJXnw2j2f1v40o6kXc70kaMMlICDX0ZVwHLGmhlEnkttD19Mbpx6ejRUZ17h1T0WJv725MDl
qHuZogt+qMN7ngbGZ47NEG+IBuMKfkj+fTIXMvMwaHujGwdHHok3nRlujyIbUw7HNXw/B+OAlF1G
02Nac3D3ahR8eYXVMy/mywJOBkzRwD4Zg8W5a2kPb0GUs/d9/I69qTPWD0DvDiWqdPl+1zfjxVmx
dMJ5XCbMVBjsS0iHuX1m4Cx8UknyC0TWSHiHqb58fM237zXX5FhGb8FcU6EPblonYSeXbTl5RL0k
tLXj6nRCA4QUNbSPrHDqnR9UCMn+TloxGTj2+lle3F/gkv8AaITqrXGIJY5RKk2bvjGtx3F07f7c
jgZ8ttLIoLgkig60BZL3Ygmg1m1Y7cy7Kgr7LzHG6PtOC5GA4ThZ+v2gKvFgaQKnPeiBK+xPwa3O
+CuHMw2z0zfKhoaAtlQAlaAqk4+CoHSf0UZ8KDDcPwW6DJHiUSefj0PhXi7x4EQ7aQ4K9VyX5DeQ
LmfiFKaWZMBK1Mt+Um4W+0lmhM62JmzhabYFkWO5ZlTfVcsBlwnIaFKwmcihOo0ky02s5RC9R12L
1B4SzfCbvvo4byTkf9Qho9uElwNyrfp2yCMn9+jA2QSkWQOkzhoz4bG2wXs/BU+ZRVkr+TEOyxJm
5p2ljJqKaMoe8xxj6ZRzd9owortDzlMcebTfuR5rBk1bCj3UE8/yhhc/PcaZeEGIxgHGFR1WNDPQ
UOHZVe5prGw+D7Z+ZBt5O86l7sAWQw+Lvx2HzMFqhW8LrCDvE+PcZbmaWMexrBvlFbKo9qns4FJG
ZSt8uIYzIDkyRgQ1NaYl62vl6jM4As3ZDolu+ImWwzT469fOoIUEI40uLJHIB40MQrZgRZlURbWA
Xm5ETOKSbrDpYFnWcqTOfmdZQWLNu83sFVHQofOg66GjaYbNtdxkAFVc1xeQoHQowVHNv5bRPmBw
f+QGDwBDbOF8/VTaOLLWiYTtHCwsfZlAMlfc4RC5WKLq2bKC8yK1IqADpiRrD0RdGO+g0MovUa1h
n3RJS9+IDtWrH8XxMF/wRrLNzQkNLTIuYDBVTgDwkoyc+gt6vO5e0YIjL6I1CXVc8tq55u807S19
uX5LFm5a76sqAZvQhohbem3onCNL2tupNoU9KRwOti/TIoL9YMkeeHEnuI2Aaay++RzTkdrRnCZZ
pxKFu4VrRJYBxG4vXKN0I8IqCDHWOhNrDfk6DQymk4+fq3cOT3wexxbkwJu6fmhmaUQVuCjlEekW
UDQ5xTJ72jAWC4/U9SsN6KCsXx1dnAeZaOF1PhxQNvhP3aodR08PZ5KrhF52W5KywtuZYB6xAZXN
RjpaSfS00AHqfGFNI2TePg+fkonO9SYLjOiUpBxVbczSyu90zhb2WW1y/KYob0Xt9fY83dI5mr7E
maY33hKPE/BiqP0xKogoWIFrFuklYbqYHjy48ieVr/iVysmmGNdVcYeFN7mwZze6AZaDdtrSujbY
ObqOIB8cfP1FLBViitRGtOgx27d+Z9DNlt0crSSsWCbq2NDzuX/+6iCHhJMxK3s8DX0Tp/jrPTDs
bAfQZ6U8pOui9C0NX6y2BMbInBrmcKvZ4gvNOUmagXJReKZDk58hHs8/JYFt3aWDWYS3HD1acxcw
QewvoPLnT8WME9qvUptGBTlGdb+129ot7207qe0tO2rc/PEe/n8swH9wwn7xzvlP3dP/+FUgK56v
nvJf//kfN08NFqun+SUY4Pk/+UMG0LDy0xVfK4o/rKy1IfYHDaBZ8h9QzfTdwAbwj2cAwL/YACCu
/+HMBxCLdeTPH/4fxpYm7X9oOrOa8j/+yTj7v0EHQO1iIlGg7WhSEdLQPth65rR0JO3ydGuEGQ1J
emCWkYNhopvgv/hibv481R9wCP51JYYSnN8RVR2WWOYAUFYzEzwApH5fgR1RN+OSQqqcCK//+0sZ
vBaMx1Y9j3Ww20jT7DvZcVN6JHAFtTFpJ+quboLrj6/z+hxjPd/SalhiyV83uMP1ntE7qvwUi1I6
SXqSLR5O2guROK9QZxNHFaZHzuevN+9/XVChfraZfNvqsElOxJ0Zk/WGBhxHy7VbOt+SMWkuNeZk
uzRyNcb67TErKMP01/sIl2WcpPOb4XwTzKgPH5IAtonmtnRDOc7ZN9owZ7+Kag62cVpEJwYhU/fD
VI1XcNDYbru2wofuZERADfZVYPf4jIDs+7BM/zdt59EcN5Z26b/yxawbHfAmYmYWifSGSS+KGwQl
UfD2XpiLXz8P1P3FlKiO4mymalOGYiIBXPe+55yn/BIYqdhmcTce2d64t7A7iHQpO+ecqL6DyK01
eyN2vYdsmMmnYTe0EkIUUTgT8UM1rG7kqRkKomPB4H4lHrTceEydxdL7xzVD7RF3/dCx2VdAQl+i
mZomoj3v64AQepdYLLaUa4V29Qfb/064uP1q8+jIYZzxIRBCwJIiMfacOS/IN68ufiT5kIVIPW8G
4WWn1KTb1DZ5ANPdgmfHQcpbjhlG2JbWdPK7rtj7RuFiU0g1rAKJf4PSYNwY5SDZv/dtStCVNz1X
niN2KVLQa44BjdAwNz3YNMT3jl6+QT8x9xGGVzKABhE/625tvHV9bgAfjknQ1CcaTKtSqe90AvEt
6CP1x9kZUcCj4kJvRYUXG1APtARJNDe4MLP+6vwqTZL8VHyTVOYhELjtGcdcjUa+J4ggL7XuZShE
fm/YxfjoJY1xoK1KVBdICrHkzX1zZ/Yu2WJxEFVMAh7lU+08mbG/1lKdYvzo999jF1VhlETGI8ef
XqP0HTkpyWYloOO6y/dkE0WHLvX1jTkTsRR1gTgmsZVfs2IhrlGrPRieJL3V4D8CbKIpE2ao9bGN
KWebp5kNysUnXj3FQnNsKAY+qNJBWobsg52GSDgmy8xJoFxZZGjOflSH0MRdMrjzaWvNugXo0qre
zBhCwQr2ivl9iAx6Lnkpek70PueRRNK1L8zO3xtpmlHDFZ3a9H1srO2yHnZ6nV5T4c0Iweb+h2QK
OJYTTWBq1yO2SMyNxr3UZfdOXrY4ZVHsHhA4dy8ztY1tKmZMPzrULiwp7QgFwyTugnz+9qUFy3Vw
h8xirzEkG9CahK5a/bBY+IDUD2U6r+kWjftgMpxnCY/x1mzcdpPEVY74rIm++JLcM8PM3BfNLvUj
LMv82UFu5FPkLl6V5nubtvaaXTb775IY/C3wSe8FY4cBNkCqxzQo43viQdyzO9jBU1TmpJnAudgJ
dpHHQCbVRWf0Yd8AC/tkzYl+7a0mujGMlNo7IfLTA0EhGBpImf2RpnFynUgHCWfl5acgnfI7zREC
6FbjyTtbNi1yPC5D4MUkzQNHU1BmYMOVXm/HapCY3OcAUym+3y6q77tcWO0uHsyWmGGko+UdLpqM
yO9ea/Uf5JaNxdYahh7F+9z61S5yfPoVVmDV9SVBobHPLRFkTzllZhJZyA/8IYagJ1NJH2O1iVMD
pG3r13l8Yd7nfs8xfaUwgjn7Sq0efw39DQ9GfV72cq1FuT0e3ZQOCpV6/1aX5d7LdMOBaYb2etUF
xDyuZ2oc2b5yuNg3H83LYzrUdo66ds69jWOb9sX3Z1FiwrPL8Zg4Y1Qfq4BsGEIh7WGHQ396Kwdz
iQaxhdOGrSmm772eafOur4T1jNEl8I65l8ifZSPUA+qTxHrM8kjiDi4BXYQe6OKEyEyk2mvMUM10
SjLLkGt2BMV9F8c+dfroKY1ykBcNqF6kLsS4CnlGfhSsobXVq0549E9kF22HgV12h4Rm3dbjMaYs
0pK/ggJcRc/WkHZ9WGbZTzvBdTmQDUc7IIBvx+s08YMU78hNriXBMNaxq/wozPtAP0EbZr7gfhy0
QXvPSB04t7bW3NLcMUIMxg7gIXhpNdbMpVX6kPN61VIPQXnke53P2xmTx7uXBI+iF9fOdfcRGSMc
IzRf35at2DWxewQSSjwyBA+g8LZxNW313C/3aE52rEAbv+1OtB9P5EQe0K6fiqkgYaB9ceqWYP1I
fXda483C/JtxWDO64Wy4zZOvJ8MT69COw+xed+Pi4HZECdMeAOaOIgeGNIKcOO4PdVXvZtACq8Gd
n3NiLvUVpKp1481vy1a8zvMLq+ROBt1P3N076qpXG3hyWTQPdVvcIbCvVhTtdkgjd+ki1aZJo2FH
jgQWRPfgDWSe5pWg7FpFPxN7JJVbXsFx7PqgumvMntRPkxjGJPjSaVj+gkgtzTvSHGIh7vyG92iY
957enpKi3RFbOIRzlnyf9CBsegUD4b1HWLP4F9EKF894awkFRzO3wnIJeoFM4Ij+J4ems+NMX1PX
26PaCQcql4DQwjk3NkVWrmwp37qBK0YJkeTqCkXhCAWPUCYFL6ppZn6iJW113HiZd5VipPmmuzcx
ttlVafUX6ibmg+11G3oSYCmmxzKG4OA6XX1p/WhP3ibvkVnund7YqgbiJ5HLXyNHa8LMLY7jKEEK
kVlv0idblLpU34agXmMXs3cU2up1PGk0sKrRRdHd7bLap//oOdTkgi6EvUAiv2fu6pZg2Ux1t6Br
OS/6Axpcy+6uferdWoPdN3CGrPqMmw7LY2sX24HAFzsdgnXWJjQG8+Ixddga6nl1cTst3tFH2fZz
etBn/+SI5K2o8x8Vzsf7hCKf8hK1QsZwzFwSdRqwb3ChH4LSP6k2tq6ZllVQI7Rgzwfw5TNc5JFa
N52lbz2pdVuIA19UpN7tpmaD4rg9yekk8KmkL8JZjBQxpeHdQahYosmzkpxziGW6TkpsQ0d4CrT+
TpdNcAhq54UseW6ZgCblZdEW9cKhnUt9FzdS3kOcwsVXt+MWdNc+mM3xzdSm5NJ6s3fs1XgbpdVe
6bQ97c6cL7nmHFpfq/fpOB+6WJAv7WmvFmv9njLosCoJnCR58a6aSF7tqMauAjvLvua6H4IfuymS
QLwknJAoHMPh64W5UxF506XI16CkXmTgim03JS/K5RNHPiCc/OmOpPDn2hhpn9unYASrGpg1KKUg
2jUkXN0YHoQnUKx0fyV5EzJ5mJR+Y1jDAVTyHdFFxz4VZ2qh07Sq3G5aAzIfd23tX4y5mDc+sZOQ
qU6u3RHLMV5rwqgAZphn25keG2X8zNMRClB73ybRM8GC96SY3cR5d/YKyhFBP2yHud8AjSLNWO+t
MFXTd+rda6W0jZ37ByS7ezFmO6Q/Z43hurJ9ta0FrJ0kvimyHL2tn95grf1mTUA1gLkPMvNXqWIK
MjT/1bDb+1gZZYjY55oh40FRtcU7cu1EAarOI0wjmbWzq1ePcta/VQZZNFUxQAua0jUgVmIK2LIc
hYW8quOLx4tbQE3IMdyi6la4SPJQcV9Yl2YQJMYZzZdYC5gnK1yQGXZ/x7r3Wnlj8D9Xvt0be0np
axFNErzeWMNKNj3d28Z80oRxqGq/2eh0O9D2D+oQELMYap35Q/d5iDmMiUCzp9DIte9NYetbzAbu
MbNGnUlRPBW1/VAlvRZ66QBab0R4IJC9YJa3uvTO6Yg/wK0J88o0gXzUWFyAwn4f4joKq6G59O6o
HdNR28wMbV6V4AUszevUVWtPZPPDPBVYOixkjbnH4gRHp902Y2Bs5VB8cQAw8ivHryiMLhiuK1q0
xhJUgmlCM4Wxt4G1QUYQ2Q9z8L4hBNwpoZ1UV79Fla828G2vTFMbtAc5kWqF3DYuUrrWJYEMdmG8
7fwGIls8PHS1x+LSuAe+P1+FEMwsbd6LSZxAciKmQCkT6q1FX0VEAXnSZLVMgc3+LaNJ7iyGJUm2
wYngLntby0nDVNuLbBUZdbWHrFHtCN/GY19BaGLPGrdro7WIJqvVezn3zRpyIjGhmF6YMhtsrEXb
wpfonYo4MvobhtCn57lQ01HEmvOd6Oj8MQ+6GyEyFUrVlQ9zD8ZybrRqPSYRQZa55CCC+75/1isP
LXfJ/lgvxfit6kxi88wyMTZolPyHlFSUdR1z5lvGIm9dHMchNZb6He7qfNaa1HkeYif46cXJsJOj
hbWQsFd4BGkOCR6JR7DxadpRhC2S+4RQojfgxNO+s63LbEUwiXU/vymUmb5n/ezJNV5591VzAy3s
bc1heWBbjfQ0Io6BqtqhIrXOXCVCV4e0N9p6lU2mv5urikNTbJTmGT5XdpS6kWKobNt1lcr5llLl
sHVHZ7rp8lo+SCmcq+Xl5aXLg681kBMshLr9HhWGAUYvlRxv3NgNY9Q2YR3I+twxC+4AJudnXEju
Q6eqbKNbvXMjK43INrOYtlFLJkajtSqMdGe4VqntPpPWM0ehnfQcolQjLu44kCuXGqIn+BVITBPE
5To3QF1YUcpwGlo6bCoxT5VmGHcUBxokNomF+3ou00ctJpsPiaM+tmGOD2/LG+t9tw2t3lBo979M
vIU/PY+ACrK1zG8TkNmzns9N2LuqOSUlXPhV52TsLYIsEQnvNUHZK4exD9V4jHdmPHj7FnH6xYlk
sSlS/b1HfryNdWqhBBT5jzAhrGsbGO3DCHgF2vPI9qw0DhCNohUZLT/I7os2MRPJUcwBD3oyCQHU
m1ohb5v7+84pl6qGh1FrJzJQt+tpeVLHlOiUMWaAJeyazFvEGJlSZ700Ldv/WQll+dgoHF6HWy8x
leovut2mxrhu3TnP1l4pdX3h/rj+aG1aRdpdWMDdKIlRQt9GxUszLqJzIvvWzX3ji7RLZaOXzSyA
mHYd35e2OqNsZ3ItR4INk5iceTMFPyxNyJnVEi4iZ+BudjSS4ei59QaeiclGFFgk0D2QIEZBW8c3
k42b+mLtEziwqRWFYMcv1MZoy2gH2ILuROCO+6HX2Z7Mw6azVIsz31rXY1Ntc1qAlGBw+vq+JdfU
Cf0z1X8fRVV0247slggbFCtObdOOiDa4i1lmAnrzeFx5M+z4qtMxt33QSEX0QJwhuTXx6B8ilbqr
QbabTI7xhTT1r7Y/v7sp/GG1wOoGC87voCXWMWmind3N937OIYd29TFukKLDmhvOU6wkgELD2U5T
l2xAtfRHmRMi3Uh/3PXFXJwSZRfHFMw1O0zLekGl9H1iPO9i2v5rG3/jti7cnij3Xm3qyn4kHG/v
gQDc9mkWcKIwYxk2U5CEHjDGkzQrH2+lNly60sMzgrL/IGsHpky5hMiAtdFuCD5y8QBuJ0DMaw/n
CF6i+VvQJbx59qSHJSL7rTJIFEK8C+6CQKE7QhtOnaOQrFvzmetxQkcFJhBfpJ6rGn7luvH1w5zW
3pmhjG6y86xQyw1ufJ7Y165pbqa0Dg4JRpgtArfg2AajgUlOquyLqEuSSEQTj4e+K741NTkObrHk
6+BU3Ag/r3dL1vnGFrEDNtEqITCLtxTu7DbxMQjWQLdhe4J2T2a/vbY1tpiYHrrXxc/DQr701Jhv
ula9ThKJaqMP0YYop2DPePf28eSqjUne7CpAPFWXlCEG2LAvqqxIVMWTjAh04a/51g2lTnUD9Jnw
FB+DJEeM/uTk0xxaItfYEjmO2uJXIxSQZa00eDFjPY+gwEGG8xDKnTiovelm/rMDs5T4TM3jXBY3
GYKcC5n+V4JkOE505vDVgiV+oCky4SAcrJ+ohBEKtMDLn5yBWbCAmdNIPT37WsWkNlvBlnzIZO/b
jv7VYGI+NLnerSXqpwtTfBY6rS/2HGOKDQsByl3fI18kS82N6jznoEMl2JCuOr3MlFc3wvXVmTp4
ec1o93PQyapvIGbHuyXOMSP2xMGvIKt804C6IJBT5BtBqsKmNSUEI0r40aEvk/JogtTe6p3U74PG
yYpQdbAF41LTn5CvLaRIy92AmuofqoowR87izYb4rfZLrKFwMrS2vWQEvUO3DQg9sueMwmbW9ByO
sgADZFP60Y3mTiDU2vZ5SUo6AA+0wsEi1tqxumaNlmBR2RdvZmqwDtdk6/dl+zzb1o0RN/o1Juic
eSlgV4ZaNoOYYY1IJHIVeM9mphXrdDbj3RR02tFCCU3KVFFShKif8oYy+7w2anrQHgS72mazqGnh
CD5jrSbLJ9tnfuF1yPak49nEd2WAq7KajBFzYAuaMDxWzsCbYrNRFsZradf13pIGRWdLa1eMp1t3
GsQKVQX2u5x6fWZAdQv8xr0d2qK8sTvrpoPoLFazp/Q1MavuQavTJ1kYT4afCkqfcAMG3IrwJVty
FaqOWYJXwu/ItrGGnMxK9xkMqVhVaAz0cl5YZ4gmqwNGq409NV+9zN9nkXVrKf+1nIZvbKUctrjZ
sEMHIK+JPf2wybwCRkLwLR1sjh1CfEvicS3zRh1ayLjrptXlwUAgf8uY6y5YqCTp6am9LzM4a01a
qD1dy2njNla+jVNP029zs86PakwvTqq+WK1607K258Q2qodq1sW9PVLgaGUcq7DoSpdoEvPaoDqi
yToR+VWOhODZ6XjqzX7cghAOvkRCTV8cq+EcZfnape7ZPBepvfKaSa5i303Dwp4e3MF/JrfgVBMP
sCW5ZV3kDitct1ChpvYrCbwtErZx1wzT0UNgy6ZhTUH3rHD8vbaKdRStNWC/aj94/cPYpRs5+esy
n+9dHNAhFfitk1EKSfX64s+Dyd63WtNaJ4akS9FDdgKhd7bu+EO1w7sIl+0wVunBm5wbLw1egk4/
ZYvTwDZ3c5yhyrb3hLs9gmTxCchFfZP2+75mvgzSO6H1j0PSPHVVH2JL31NT3SZTuekphwQlnDWR
rovE3Y6R8S5pEBAPsMaleFtps/NKRve6G401wsKB04VYmy1E+7jbCPThXzKv3M8w1hwMD8WgoKST
qlxop65l9FbBCfHOtowG0rcGfztpE9pycUt44zZwyucGOmqSdl8V4ldBNWZcjjZzfIyrJMQytoV0
tbU1Jb8OpbuF9vbgtmLVdKQB4AqAFRi4T1HTI2U1N4Xd8xbNhPS2W4UMbkX488qj8u/CaEQAgc19
ilZx+QPiXXszgTbZo1pes2ocR3NsXkbLOpZOt0M0fbATVvU0mg5xDIcBWptp52wRquEs62rHwZR3
NbLOlRwPFAwAd4lw4ErzuP7aZIQ7ZBkylXRdVs0t3dAXQk8J04tZtDGNk2p1XwkKSIEuKa1UTN6R
3AKfpCsAWBFjVua5RI8LUN1DSM3jFmoNGBs4xajcsBv4W40k6DO3kgST6FFKgF7md2s0zwL2+5Tm
t/Zon1q4IGtRiEc3Km6VTwomIqI4o/rMYScwwUbG8RlOKI2mtHyI9PZC+Fs4sKJbgFXnthzWk6sj
Ox4t+Cd9C0LgFZ5JWDD4YhYP6qPaHlPQxrJmE0/RdM47cRF+w3zhX7S+ORWiXRcOY1mrD1XEsb9n
jAUTjb9VM+IuYJW/a4r4DAzkdRT9rVo4NKkpj2aGDQn/wD2FdXhtDTGRkPk2ruNe0I1PK4DAFDC7
FqbvMN1ZcNZxHOQsCDK7ZcG/AxN56dhSwuikgGBSWvuVATqx2Q/kaaiS+zZtkGJ76GILsUl6CrHk
2y1oPFQ9xmkqQSaLEWsNZafbyinPtlUWqFLH+8FRD0kRYbg1T2mvDyExeOOmX1AbMmA2jbSmWiWE
221lqu9Tcr7pq1hHzrYbN7NfLT8CtIHXorb7544k1Z1WTACDhHeyTfA96GB/6GPP6tL/nJLp0I3Z
wa6JBKzSr0Pi3dExegL74VN5718LazjNuR8c6EU82sxaDb1BepwXWGjf1KCO6MOBUri3Ksj2sR8x
XdLsMVJwox0Se8/o7keHooKJCjU00unU2sYByMYOAPyTP2tX8v/FqtYADJJs+tCn1eICIPEqLi7j
UL5ntbWaWoDRk3YN3OQtEIMWUnc5RDYHv+UoV/PVR62+cjZZW3p+corkFAXTfe629z1ZNGHiiGMF
v5j177VOySl0DZ/o0GTa4aZi/+T5IA2HISzn6grq59yZfb6LtPkLHezVWE4nks+uBaBYzhWRfkYn
lD4YMedwrc+mm3mmKzf6AF1CNZj9w5yWj3k2Tkj/KZPkwA7VishEjl12ZBzAsAYrQ8/VeTSQGxUk
CDRdKve+YFwwPoqDUK23iyebPEfmkL1sPeNJLX1BPU6o0Bs+8C3PlMGhmEgfNPsFKgpLFzYW29kX
jYgIshy9YD6lumVccKITsCVF0W7rVks2RoeG0tR8d0sjmSZyW+T7XBbJA/647FtumdltoVqqPnmg
2pUFYnrdp6l5P6jUubW8ROfLpEG8L6Ncfx+GgEoMykHiZjC9gQ2IyFlt9eRbkUxRBybVtq0VSY79
V21sFSvkWI+3RtuTkjjhRWCxMnNzz+/+1mO5CaOy6u5auof7Oje9BysN5i+u5vjXphz8Gy1ojRrY
6ELYTLEmiMHWN0lXTLeUDq2vESz115FK8r4eCbqCjxmR+Qp7N8xowxXkAAYtXR7MwJGXjvctT2ZD
Egj5OA3KU8NkDatEnL4FLaCXRICtcSdJ9kCNQygiiJGgVjmdnH6ytrQTTDZ2UXDvEP9Cj1lwbizY
XKQrqZnW1qBKwsQ+jBd7MMEyKsflGVXm+IwbAfkwJ/fj4Iz+W1IGrM9k4j9iS7BXYHSG9Uhc5JPe
S2C7Vvwe56wCtQJHsZIjCwA262aPubk/+j1nojEVP7IkefWkI6/wUJqNMebtY1/aWK/sWgxn/F/1
Qc19/tA5FFaB51CUoa66njvDCL3aqcKcVooOrZA7QYL05FBAdbz5G7YywoWTIBgPE6ayXSMAc0l9
9raYS5pTW3cVA4iprY3x9hCpR8ZXtp0ou90H+pyfUunsECbc0Rqy7pNyZh/cdvy4jqpnDTSx2pDP
0n5BxD0fCrydG1PISqzZww4bJy4oqKdq2EhKqGtyuOV6QLp626aRD+Pb025UndTuyhsmQjSddKJy
UQ/F1VQjLTPMvSe7IxuAiBrUs0WL4mI1NnF/kwoLmLNjZCfCO7M71OOvbWe2IHGoi8e5W+zYOwWY
3BwwSDrk5LCPpbzRB4/8OzcTNJvywMmPvZMHD4HMg2ElejDYMwbULoz7jhhIb+yvfqOXHNfcKln3
s4nwegww/3hs3zjie/ZutkUn2RZkNNO7JGaiQcxtX6Juso/Cj+XRzpsiZXzO4BncpMlh6E5Ttu9p
gHbrICa9cOWbnf1oNLGJ32uy5pCOIRUAGc8BMQm9BkxPaYodI3KtKScuSBmxfDGEAQ9vSJN14KCD
m6R0LimNOn6n5t40kfDWzi8VtqNARfhZba7+MYMWh5psUEoITEU+rR/rRBMIuH28ZEVkvARu5iYv
eOU1YFkJnS20wpNuHf4hE6M1WlqRm3hAYEV7w48NemOyJdSv9YTc/SMvARyTa5JQFwvoZyUpnxVi
4O2nMGtU8hxHFmfiX+Kk/x+avOG9k333/l+Xt0b817avfrzJtK7+5/JR3+sGGUqcyP/9+79CoPn3
lSyauN/+ZfNLH3fXv3fq/l30BX/0X/Ca5Sf/X//nv1V2j6pBZfe97iu5/LaYy/qr1A4L718UW8vv
/02d9zC8Fd/euh9//JF/qfMs659QUZaUGwu1GElU5n+L8wwdxmVAgiHCUJcQnEU5+29tnq//k2Ru
hORL9ghqtkUMJepeJv/rf3j2P3EykPioI6tmjCPP+u+v/m993N9xexbl3f/Vhi65AqAc2dSjtyJi
gCv8XRuqaRMJe0I3aAOK8WrUPkANT8MyRhWkDPyz0bYxZ1gK7FCw4KvKMzEMhveJ4uxXnsTHy/CB
F2FCJ5Tc97hHf7VpkIRtiIB2BgWNlJNyBEw5ONR+QIF1SMfoFSW/SWMcC+9L37p40fsuSEmCcHNH
7Xtog9dFmWwfophbR+k5FkdihqF56jSaqXl4SFhv//KQ/4PS8IN5zg0sE4mGgbuEfGOe48cgPmLP
AgMFsLXxwResdKsijjTy5E3NRvw0xKazkXmU3IvlhMYOxz2U1PxXGfu2U0yU5KrLotZbeUnkf2rd
+l0p/a9L49oWAT6mem7q77ez17l1hmZYG2c0ypOnXLqbKs42TCnDlmbSHdAv8qqFiU+Wmvs+nR0Q
3gagzU80kr873v59Ibg6EG5bC59i0Tb+xYOR04ugFJlQ/JsDWgY2bt936kjFrdNqI80Df+nrz6jw
1KyiT4TyH2SMv54PBAkEhfQRYYJ8kD13UTobfuTxfFwUWatpmGIbsHDGyW/wOTHS5CJ1p277T3Pn
/sPtJyrUcNApMq7Qdv/+rUXfRcjlGmtTcSLFooNVjpqd6e+Fny0ykrHsDnrlw1cde/ue6CADlTpS
Iy+PgvqTu/DBxrc8Agd5Ps5YirykU7rLbfrLI3Bnv3NmkBgbs9GkDltD48ybGRY4xppl21zHsqqz
Y5eZ5JrM7lS8NVgSrdBt2vjtkyHz5yNxkSibjBkk9UxhH4b5aOOji3JBb6y1sY3bg2i3nh1EF4AP
MSZ1t4i+soMIwnhsihvweupp0NL2cXD0beFWOmldA3H5nT0hCcxSZ62Qr+3bWUafTEh/vre/5sVf
pDVrSVz9/abJNHOgSY/BRkPHwMEJU0LYulNzlpimzCIqbuzeth8UJMVP3BTGHy8PtRAdVzL3iWRI
1Fe/fzQ7lWjoQMpuOR/pW8Nk5Q5rpDjsY7VGh3MozC8GvYefOeDW/VT79Fxt6Ea578lPlMe/nAF/
nZYhU9hEwi3v0BL38uta//Lu9Fmc6ZOKUValKYGfeTu5DNWaae0srWJGDkGk4NFkhr7OCunMIRha
6tsynfxgLX1jvuPAZKWnqtWM4QuimDV0RkdDgDNnTTjXfTdsLV0ZZ80B7bqpzXICwlPVXoGBhLTn
EF97+5kv7M8RsThn8KvgQTGYJb0PkxIeOtdJDXaCmEQkjamx3yNTLMKRmJP10NbW1sot1EuVmX2f
hkFDbDsRpfj3Y+GDqjvAGGUT+OnxNysT//D7Y2ZKRmdTT/3WdCm+r4RsEdnSBTAugcSEXRafwW/+
w8NkcWXraC7AEbYNHz7R6rupMVTQbydbjYTt1vWWE6v9aOpF5a/bdO7DhkbAuZ3r5kzJXz8qZ06O
jim9u6oufwgTwRqSGSw1ysyem9qNN97gnBJDYYxPSqChjl7EwypxytoG7isjZP6a9/3vb9yHWFIm
tGWTQCYOuyomEvOjZdXSLFv5eTTArrF1e93ZOtWmuheQOOKWAvDg7KMAaVSqxc2+mWO1JibVe0A1
e6fsrtkGODqp4pnuPekQKL1Sh55hbvlX2g/DumEG/cST8CHM59cVE83DuYMxjQPvj4ArzjdURbtx
iwQw/WmZBRCPmsONA8LhLokScw8/MDj0jlnee9r4nXTP4AzHFdxu3Lop0UZKO2P+LR9r35VXk4oV
Fk+CA1ewkNWXuZ44P6CLpeEjn+hU5QfU6RfNyjKPTilLrK4Nww357fkne6A/X+JlGBlMEayzJg/k
95fYlH7rZ5UxbKNexzuXa3jgrKG+spNTdJbsbPf3z/7Pz1sijxm9eoCuGl/W75/n9FhMssiZtuY0
VS+0cH+w6UjFuu3Gb3qMjf+TxfM/fN5ilMQDT29weX6/f17XDKUkTWZEnOLYT37i5O8gq72Tg1N4
5Y+t88mE++eeEu+5aznEJujAiXDz/P6BXp5VnAljtW262gl7IHf6qq3LhzHNW526mHeDitl+QI0M
BWf0DDbCPZketJx047b3ZPwIzIw4Bzm5n6xLHw8KeOuI76Oi9yuGnIH1+5WNSPQ0OOfTNqDGgH4z
MDhPUkgLaCffEDMZbEqyl2hHkNK2hBp94u38Tx9P+5OdHKOfsf9h8qrb0k7wjKulTExZB1bOK8EF
eBFKX26kkNZ60uQPXzjNMck075Mv/8HYu4xg3gFMTECTOHKxe/n92/u+rCzHd8atqNmzrPw+cB47
u2kpiVATWmezeAyGyrtd4pMoTNuHTveGq6UcPw8zn/x08mSh2LhI8HdpX8VPfz8u/rg7DidIrAbk
jbLR5a/fL88tgHKXCLG2LlsBREaZea3jOjkXyNhfRsf67o8lak9G1Zamo/7w95/+55aF1FT+Zk0l
Qxdbx4fdUipa1ESBsLYZXC3tXqv7+mnUgc7fZIJRtS5IazdCOvWN3IhcNFkIiL7bG1QNFySdgE3x
91e0vA2/7Vu4IDJNCDTAIcu3+nBBlE97uJuVzTwx2hk6EIo4EXbRy6Tl41fPkOdeq+zD33/of3gI
HmOEDT86P14GLH1/3WiXsx0hPjLwSMXC4qAXDMZPiTZjp0rX29nDWH73ggpJop/x3xAHN59sKZZK
wsevjaSeiLxgyYnkBvx+BZC6iO4dXHcLBlSRQkW4FHjsdEwr2PJ6e+xqBLgHlUKEWef8yDnRBgrJ
ljSQUVZZWy0vb1TWn4zdDxGqjJ4lWIV9PGei5bE4Hx5H6ipTYvrzINwuWoq5aAcnJH2hosqGcSTZ
AIgjDkJxY6p1hTMXBTrdaBpciNIOE5ZsGPWD6as9/tU5wB2hOD1Yg6YTjjAnzkOajpTatbSfo50Y
zQW5mmhIgf7+Af85CzgGgTQGJ1kyUaAdfLi/HXQbozGWSN1cZNF+qZYUlPYodBPelCiLPn1su2Fi
CZmRAupP67quPPCoue3kG6UkYHDA2+JqIMMswkYnQguzDX2CT670z1fRZHUkwolZC0DLx/O/V7uS
njI3XKP4g4xSOQfZ619agkovZqqwj7WG+ka4yk65Zrr9+9v0x6LJBocNmqsjHiMD4WPugv1/ODuT
JTmRaNt+EWb0zTQCostemUo1EyxVknDA6dwBB77+rqg7uUqVSfberKxKpYigcT9+zt5rKyFycmqi
Q2I860PdFvNjKBL7tnY4PNgqH+7//Hnv/M3Xx8vlcGKzNQTIcwB2/vrY02DQoSO86CCYz37rLW85
Ss68qVX59m3uWX6HwCEwJ/bUmKDHxMZJSTPflSxEkTU2BC1F+GUKoW88xtjHhimBlbWSbgg5z/Fn
EfX+zqya+mold+TP3/4d/fTfb89Wj/URIh4b//uNVQicNvZU2oeWJ/zeI17jhbQDfdMVTvHaLJx5
JVyrBljKOt4SZ5rvnassrScbme6RV82HAYBW+5ea9d/A7l+XUOjVV/fvlSPtwQ7+9aIqWiZdv3nb
IVcFiinDvsfcwc37jyVI8+7T4gu7O5vV6cG6uzPqQBh04e24eVjjAmjHDH7JpqWrj3U0Wd0iP5jG
Ws2NGRBqwT8v5+C2vwY3/+V6Xl/C918cYCcLbUjbA8r3r1+cJ8Ftw9laDwThRMg9k8a0WT2FyWMb
hfmXdhxGxKrkO9A+9KbYySrHMV8n3SJ1ZKv2pl1gzY5A0nzFoVlREZ2mfOmotZGuWTvtTMGTiHzL
/tsX/331Zrci3iWBGE7t9x5VY/oRJ4ZzTYEebP8a8OSMb6SwPTgwX55a55rWV8TWVx/k61PhCv0S
d7IC77Kgyh55sf9yHf/j61yPpkSck5wAsvFdxTUy6F8tav5DGJn1wOxghta3lJcuDPQdaNK+SbWI
LnFnkktnjcs9gpPmjn84R+5a/AUD9R9LLw5o3g6YTFwhkM6/3tVVdpXbaGaGYdkdyeha8RM0vflg
+SK/tiHcG8Ir1WFkHnJbhGr6SPyWTCef/MxtWgnOqQh1JNcOpqNmvPXna/UfKxAnIDImiEVhl/t3
XvB/t363bYtIkSR2UOR6+XcICNFOhDAXHgmHFBC8vFJEnywC2I+Baxn7EKMWXb4yAKYAkk1DQLRY
EJXc0a6nl5zDrAtT1Af2igpzQ4u3uUwR8XINI7Y4QK3dQW5M4M8lp5a/Xer/uPHEaF2rSZojLADv
LnXcm9qrAPIc2haFKqxlxTE0RA1UoYFESq23O8bbzRmu3YvFNXn0VAXFO8k1RiM29r9c22vZ9O59
ZkkHLgJMJuLnvHsOQ+6emDgZHETYbOfKbtv7duRuMOAEjumPnpONq6f3LRyaLF/WkY6Sth/jZkFf
Osz2aRzN0Owc1gpOJkUCC0D8a6wg3wG+R4N3RXqT9RKh6AMMKKqvA3PMrqjGb2W3VF9kE4Wvf/5N
/7Hmc4R1+TUOPjICSq634P/01VRVr1atwgS5aeA8ED/iYdQq1CFpZf024wAhDw5BlmuXK4ONPPlR
FuYbN6JPN70KfL+1u/v/+EocsP7FZF371u9OnhXDJ7dm3nIoaBTdqlD3tyXP64628pa6s7MeQxJa
PifsSvesC2u6UMQB4nTCbOOnPGx26//lO/1exdOmi1EJc7qhQ/Z+BZpx4i62E+H6WoOQRKWmJLwy
6O6o6edMWJ310dfI2f58Idzfn7fgf8FFEDXiKyvp13tDqsA8NTFnB6SN/pHGp4tbWEbHSjfL0YF9
egNEsPtcKgStvbbDn8ar3wTD/goCTdAd63hUd5ZE9LUjeu8mcHWI5MIQDLlh1d8BAdYo2Wcns9Co
niFO5i/d7FYvbDS32tqQlv75BxFU8O4N8rmt1xcZ3FoMz+99172Wyr1uiXamy0Ele1KVQhBhjA1g
bbrrAoGrV2hymEgQnmVDUMAP7ibnpRk1+eArR86drMdh222NZ/rX1u3wlbpttW6Aa7FH36+2Zxk8
fTPCoMWRSwZ24epOWSGRzhVW5bRuwxfQo+vn3HNCRi9t/dotdrcrJvJGhj5o29QanLHHj454c1d5
AyTOnNcEnib18UTt5pvHenJq+s+CLMB9KPzlK+IqvPCkIjp0NetcXjytC5MRCwbLhyzRZh+Hg7Wl
PmjQJG1VgIh0IBVUonqyzX3kSgsyKpTNJy5d6eEtUPUPNZVedbBgv3NynQsyT2eqnPzkztqoFKmT
1vxAa6rPVAj1E40c9bN00WXtVn5c2ph1I1J3IthsPzi49spOD/e+mCskUr3uvD3ODGyrE0KueTdE
wQB7YEGu3HXeat1MOSZ9ImP6cG8zveW0ZJmu2nW5jcJtmjo2+2ZVCUcN6E8nHQzzWcttVAcvrurd
BlHFz4BTeA+JXi374nTM2LJ6Qy6aYkIm010MjZ0fzTj2ztGrtfzAxVP2DhQRF4rAXXvP2wgPC8N+
9L0ZWtzPf30if38gWc5JC6Fc52j4PliuH0J0VizpWeOUzqXCp3qwIvhvrjOUdx6aejQWi+wPDpv4
xe+8+sz50fnLcf23Xhsf4F6bbdfBN8dm/9153cb0oWNOjNla9eNZ1nlBoHFgZxKPYzGZ9uwV4XOs
rZJuaqFumkUFpzVKrCNDEThb4xrSByLr+M+v6/vT0/9+K2ocIniYTbzHzfdoObDJFHmm1sb8kPXS
75cpUo/zVMjPyHm6w58/77fahRWOkxobLIEqNp/6rrGHIkZgqZwjEluW5BZEVX1RtpBf4nl2CYEa
eDcKv73HSlecNYasdocl/XrMQoS4C2vnaqapxPYaYrj7gLS3eg7ABJh9H4V3djOxRgz1hulyNgx1
bO38NanB/5eA839LBJ/C0Aldag0QrpRf7+5k4i8BBnSZZ70zbWHW+ZGKz4McCBmM0aT4u3AV4pJL
FrSjLb3teeD5w1cCkS45mMAxd0sR4+qqzbJ1qTNzqN2Hsuy+kCdlop0TNWeoFJgTwEjYb0WNJR3Y
GU6/3YBiEFWy3Y+vqvVvULYWKDIjE4jLoLXCYVd3YnkSTdwhQnKnsNttfdR+FuFmWPhG3RNuNZUx
rIjeJipTm2LUWVctuczmae62cxHLdnxM8nxVIEri4HI9XyepaysnyFpVdPO5Jtn2G9S5sj9U0q23
LOck8S2ahpZoMV15dRomisJR+moCJFE6m3+pthwblROr9XaraY2ldcH9ommnvrNAyPGFJoz6JlQb
ciengpA9tj6nubR4Dldm6Yz1UmJcgnsJaIMXwb4GBMDTMW++vTbuwV8qvN4dfT+MUkjP4hSlS1uc
GYsVC05K2tiZhIClgeokJLz3GC7LHdc/IG5MlrE5OfgL2kskE3+9q1QzeWlrtv5obJPfuS5L+2r3
2/Vaux/A6lIQrdq7htjn0v+HHTF+DIJkIl24KpvUW1orYd5YuYfGbrwTfbHh2SfI1zrl3cZZwquC
GpYSjdoHYwGw2HtBjVcQJZhfkRJvu19i8pAfSfeNKtTOXW1nbEUkPOet3l5ay0AU2AiGf4Q9Qay3
Vc/z3dIaMO+lx28k96vVJwm5CfMrojuV5WCvl0xbduse+K8JjkRBY3g3EWsmnyPVlPfU+ZG4LHEx
H1H/Fu1zablDk2EN1sMLiYWTfoxIMMfQ4bMxZej4rO91xdn1XATsmdm6aT/MwrwdPlrFmMyHZMCp
s+8aV2mk/SNJEGLGdcG4tlQ3uKHWLoMREkac5+urpL7Di2DvyjAxwyPkDensvXJtPyYV3aXbBYgJ
7BTkq6Rx29V0bDjoj7tS+fF47KvKzLfzXDv8R9LuiHGjH50fKguEy6HbevmhZZudU68t1zRo5rp9
1M4YsvPHkyX35Ju7eHZtHl3XTFFx18IXqwh2XcoP7dSgTK+mOF9uXe1t/TOY1dDsJO+mOZcqArzi
bma1jksbxJAI4yliPLbUwIFgxORjxgve8Ku9fpEQM2opYKAAMzI09JsfNTHTKBaNLfxL088hwxT+
/HBKZsSwCK8tfPNuiZdrB3U28DMr7knzMzRktwcePayrjfGhw/tCqkOBmy46hLFCSKXxtZ5wMA4s
6pxaOOSZ5KtxfR3iNctJyCsjdcuN1MzZ62k5T9e4SyhEZfKsMCtHjywo85q2o7MUKTAORjGGKeiL
NK5i94o1trZiimq8Deybd72DOHznF5SyB8dX+ZZumC6vTmb8Brt8QKgPsgnw/7701+QZLpHvXMjU
CZ5HXZrvgbqGqg/d3CR7AHGePrhGNgK9ss+UzaL7qFGhbuqLT14rtpYZVHc2axCU6JhlR/hfXliK
ojJxzBmCzjRlBlfNa22m+IeJbO8Vjwbmt8AKgJgATiyCm0G25OyBDo2DjCyAlpJ5mnW790sU9jsv
aqpveWfD2Ni8Tr+GjHvVEfGG2ejnWRtZFoUFuFt2UYM+WxZj/Sh4YsjuJrxnfIoEP/SA2IWKcXHr
UmdVtCCjT2r5T+XEVpONICgqpA7B5l+RFOPFYH1FF+VvjmHapnR4h9ZVfLWaGhWPO125zV0gqFYY
rKsxA34hT0oX2JWLK1NmRyfbJGkxjzahBzIen+xhGj9uWpGEBXh9rO6SodI9VqPFdz8mnvZ/cnWD
9obwzNUljkv4r9bqY7tDi4ZI2Wj9A/CTpt28zbHMUPOO9tmyNjIat1Ko8AOWdBLdgyAw7nFZePWP
CxXxnFWE53ycFISAXczUzjuHBX4Z9KlyOtfT0D1r+gDOzgvHZr1bSotwnwY1F2ZrVOkzAIsNS9UQ
jRRpsa1ducNvvGUBvTQcKbMI1Y4e0ghIQcWLwBfVBWldW0NxwmFOjEheTDHa5jbmARbYE2BMu017
sahOcQM1imvfbv14XN0G703Y2+5LHXW6fM5JF47Pk4R5eunEtI2nltqUim2cXvpE9jeMn+F/1ryj
2RpWzmMtmvDzPEbdciSZA8/02unlmbQiITKNs3p7GOvtil/ZIhcuqvZZYoW/hdae37JUzPNKE6Vj
rQS1X9VBG9oGG2VG5Yz5RYRRY9ijS/Cx00R8hbclpXfDc6DJFA7k+MHMpHrs8S/hZUOFJxWL/uJE
mbN4ffzE7GDpDqSSJj9EhW8a5fFAi9KN7V7vLONv5b4SDn9LMHYwsedgudnm2UxYq1m9doo4jmvW
ZixddI3KE5gqSppvyUTvezVI6tIae0BxqGqAZIeRf+Wd5OwTPEAutnNRbjt0WWuEfF17T1Y3hr73
elbI2OFJuI1pUsNk+lKOklonln4bnPNwQ/1hTVKRQNX6V7qMbd/XiAvjfdR4V0sWJdbNGnUc1eYq
mhDEyy2wScsLnZsutDZGn9BXltu+x3EP2kdNh76M16u5iAbzJa+hbGUtkxCqgpKGl6e38AOyI5jd
YSDt5KWRwtj3DWMzcTMVU/gN7VrSM/J2R7ETSrUVvYgC6m3rDuObGH0iLoLJ49PoKG1fIgsrdTbP
CSm7xJdoMkE3o8c9Tii57uZlWD9Ua7iNmdys5fu0RPZb5MgnJOg932uYnHXP6kKDafLkfAz7riY/
pLO9p3xFkL6/drmR9DGBcu6syg5KSF21dee2Fv3yKFlmfJwLgnK04nUzHxa/wyEKIyhKm4FAVQgJ
cXwZo8myTlUruTa20xQfS7qvO/qbNbQ46LPFnS5aJAcuXa1m70CNJzF3RNVypieznLuucMcP29L2
FozBwf8RtWJxDtR8lv20WSrqsEPlYX6AQwATLWEQlc215kmlpKA6glBFOax1XhGy3G5FR67UmFzY
V/0xRaZK1uGCEnY+tWAz5gOrRqgzJeeQ8PEkKd19NNOSO+VmBaKRT57/NAyeuRrHaus0BmbA18JC
vltCY2ivyx7uVB70sX+O2twp+BbKYiAYjwTOqngb32h82nddqC145gwtJT5PkCaPRRMCXrP7UDDW
dLza3unAAXxMEE3LsVpYyaHsrGU7kpY+0oDQGvJ53vswESzGotWZHxjmH7qpcs8I0PLtbjCrEQ9+
PAcKWZ9j2cd6dZ2fNJ08A1qS0IW9b/eQAqTfXMODFgaUDeaFV7+0x+jUlk7Y8I6W3lvNqWPaawsN
QTouclP3xlqpLLueTImTr2sVp/ngANnnZe+irEuKfVNMe1g3HjDAUMi3wmmijzKJW5O64QQbx/Xl
4D4mLeBp7ksBTii0luhLXfnA4Pq+rdShz2vWIYgZYj6VwxQWn21GZcUpMK14AMPtDjes4PRhQEgs
9yZukvriGVhNxDnLctuDLDPVAROnE+ySYpvMbeXzot56G22OB9P7pTyTRVbmmcuk4VEMAxWG6BU8
yWkBD3MEJCPMrUgmX9wMpTAVcmj0TcdOkw0toV5acNxW1tSS4JUPPPIoWkoksWiufIntNyLmh0TD
bpU3jstBM8W0F0bQMnpzC0aLQwR7sOPcFQYPMt0XL34bRdcFWQ7B7zux0QXe0bjpz3nrgHqUFS30
k23j/h28we1OwkcwlnFgyZ2TaMm4AT9uFzi25OLBthgN32SJQiIfVvyo3+yyJg7GlKK4oDe9hkf2
FZfQGtiyTTPF495G4TTsMOlbVlYyAs4AIZTUO2Mx/Cj8K8B/kZbx7isr9E7gHhpgSYZT6WL6GKEU
BBqxb61m+LEo6rdzV8qpOwaijTjok7FEFE7XlX1mWXnRHBILAyQ2nHXqDjGksJ2vB+3v5zrX1oem
HbfpUm9XXWyA1/nl+jYYIKHBNO4rU/SvzCsHeH2uU6bB1leSsMLFeKzNMaAIWXAU2wE7qvSudkjC
3lfaG49jt5QYygTKQOM4xU9TQ1C5Gaah1owb8QiOMsK4bfs98U/XWGCDU0cG13A5FCAhK5ebyoij
1S3v8/RYkJUVH8bGbt+cStflsS+Jw71h7R2fDEeJMCPuIPg+wNW0itTePPs5mf0G19M1+6h2sVVN
+NUYQHp29JYEm31f4nkLdo1Uy6HoKhO/JHBQaV1uPfMKDe0Ye7E36e4neCLdZpoYInUsrb6Q2RT7
28tcTP18ZqKU3zZ9qMJ95TrKTwUyWA3UZOA8q4pSxphApwh6Pdkb4ImgH9lpHrfibYr6IdjHWADx
err8P5ha+dFNBFWCgt31v5cT+d0TTHaQOkW/PNO3Ex/U0Nn/8FTUdSaokNqdCfJ+O1PKj+K+6Ie2
TFUwy+/aEfrkrxEJVWtoUR9Eq+hWIHxGL085tYUNGqEbEUlDaSCKHWOQe8TygDOppoCLbsXWQlGJ
2oGv063wJ/cQZekZqIiZCAZrU1zVKZSpD14TJj3c1JW0wIrhY5AutO0++Gi6lnSbN3L5eF1yQqQS
7ebNI1VQfdv6sTXdisgKT0QYuO6dt07RRPWMSe3RMjj602625gWYjIs/EAYKUEW/0Cu0p6KLPjLl
abEeokbEmFFYyZh5xTJ4D329BselmkDQ2UAjSjxnffLFQwea5cjJ2QQoWrZz4tZgbTvXIiVqyIUq
PopioBxwZdFTYkJmFcmq1tQeusLfq5WE8ozy2ukuvlBlBOJ1S1ieGOSd4mjZYtrCdIE8ac8+oXdb
1wGfRZm07ypvMwdfJ+LGXoX9ZkZyufcTlc4F5ZFtLkRuSX9P06G8vbalQKCZ0lmzIXYhr2Evg0jo
hAa1Su+y6pMWrsebwM5nMI29Fz5QYymwa8IxN1DWN5X5BCnJg2jlteuLijKM8L7MJtoTqR7bO+R+
pWI7rGM855LWsybgah3qMwiYRN4EJEjQJk9afOtdmedPiiCs+EDEe4AxOcIkV5Hg85Uc9k0eBgb+
azoxCRgeRJfI7iUZJiu592SEu5hWdUSvHf01u2RsvhBlwmZFjUXV0DLzTeGeFZxrCjmPu6mP8vYx
tiiYz8SS5O45Aomj99basqUMjhYkFm3XJdOSQ9dSfXBePsf1FJDGFjbafl04yq7ZaKh8cDLCaDz0
VQ0GQvd1/lZVMcsgHm9ikt0W4X1qEY3yzB4Dg5PRszudeKrsCfcKXbMbKyg9+4GLHH0T4PnzfZjn
wMCgGyzVg7Ng+EibbXP+aRya8mQqrdv8lPekKWSwJpb2VMmSrJS686rztmAKzRCnyUvlt7Wzc5ib
QH/e4KyUJjFXsMxCBN8kC5QDieBh3feOSPampXmQTjHyl7SMfPVpC0W5XoeMgSKebGBp6IKes+uE
sFYcFBo5tibSoMd7Ij0RvaOrGVNoB1Z5t0SzcSgXRTycI8Vp+KGVdv26dHX1BgYkIAhqqERxcquQ
9CoJ7Xo4z7oEVyK0EVAS6nE/euHMxyfx+rK1EsCXzaF7uXDQmRjgdVOetQve75RGlbiUST9b5AAJ
z9m3w9ADZSgccJSFXVV3OHXymypSUQ+lSl3ho8Pc+5eAfePLyMC03PXC+N8gssgia6q87e98j6bI
we1LgB8CWzbd463eaNbRnVxukoR0pSdI16jSoxabCpToLf9smqhSNzyYhvX4mif3xdOq+eysgoFk
yyvqP5RWtWH0HgkhODsAZO9qYTXxqxqhyzy2oVAX2da9Q1E4jM0+mTWtwDAsAGgsaETlUc/gSlOg
8PLHHIUR1ig/rn5yrocY0ff1lt8HQIv6rO2M920mzA/8YODE9yLhr4UZQPrL0SkV3wdbI5AgVwbW
EwpAH8St8MuMAXVO0bZAKoDdaMdryk2hDvciy3tq6fU4VMdAT9HCTW5WmKayTxW+TX2c50g+ij5Y
NW0KriQHQwP/tt6mhONTO9+oBvYlbnsh2M/WBBxF4qyD2Vn8ohX4Zl1y4B5Qh+2YfEO9l2XU/EBo
s51jOTnf6A0iY5HA4TT3wkktzlsrdBvdfl63unY5Na1lDjS9d79UaglFGqJnJLN00la9n0CWLxzw
8XZQa1karrat/TLtQ/2TVreJoFhiIj4EIEMV/ElnCDOFPKQ9gEeLF9ZI4lRSehKJf7GnzZXXUhfW
c2IBvLvzWoMB2QDptqB9c8LZca/NOcjZv9IIZBv68nGjels4rD/rlX7GJR6Hpbn0YrDvRq8rn43X
cyDTUMU57nQJJMDNco8K0HZNciZBzukaSIveISiYPPWLmlMkpxrxWPRwjHe9jje1o40R3flxUg4X
xtNYmoVnt+a+T1Sk7m0AXiB4pxWOyuIM9fg2WbVgMBkbdewESnHZ29bXJgR1jOASxhwVYjvSEen7
O7Spa3LOkaVWVAwWuPFkrmQH/EOqgVd/nP1rzyKK9zT3tuA4ILeOHuy2xoUzbt0q+L+WNfxED7Nv
ssHrGlotZXPFVa8VUMQVBaPOcnxW82WQVmA9QwGyt8voOlN5KmUdJueomqsZV/WV4QhtKLZuSz2r
+hAYAwA5Z0XbAG9Qonp9MFNp41QdqCSayT1aa+fmNCuSRgLuGQTUsB7EGkQHVz0YqibnZBo3QsDu
JNTgCa1P/XXQKGfujYTPdFmCrv/s11X0DTWwS0BNOwr7GGItf8k9VTzNOX6Mva1sDNSlIkj1BpPn
2B514QV7pdjTd4PdI95aSRGy9w4AqvU2oNr7BPyKvckUXuWmGr4f0+Vw4xeyrIHD9umbfUlgdn+K
WqA7+zGnA5USZMrDbzl6JTCiWL51ICG/2d1UfM3nSq+n2DI5GpywKb/T4psIcJ2c6KDsHEJplwzE
sYmkmp6xC+HGpuCD62G4M7R8hUuAGNMgde2E2nrvD4E6u5UTfYKYsH2HIjeqs+4D0ABF3djVgfe5
D49FSYc8debRW05DXZvopkuu3U8aw0bcOYs7d5ngV8XHdlb2D5qsfv45Gqou/Mrsds1vOT36DahD
B0Jx3dZt/KFHk+Rx0IuW+UforsmcujAcvNQxPsLViifRe9yGrVH72ivpg1PMgeuswkje6Xpm/sd4
uH4juRC5UbCKNgWYER2veYktfUhPeburNeTIxeBjBifniO8GilaC6hMMClW+apJHuTnyXkSh6Q4b
M+mv84Kz4hGnUCmgBMx1dEMpCSuCPSdTfltah4E+mwl23pDn4SkQc/O9dzVxrpbft+P3tRsnBD6m
WasdeWZkWCKX4ly/XhG9O9oAdXInaFw95QRA9czI8EHvE8Ygn/xhKNfb3GCqA4kTlilbFDuCodPm
f2t4YF81rH7IsF4lT0lFBvqlnEbG+15ZuOCRQRe5KbRFW/5cSL2siUEXTX8IgjbcbiqALWLb0x/3
c8RKypxKcApDapC9f+c0Xa3p6rjWT3ZjzlO9NWk4ZagVyWneeHruN0x+FS9xQrxFCXf7tlWkLjFD
pWG/j2TdJZA7GrtPx3DUL7pteWGbtqSPWoo+jrNr1gAc6JLs4f0klh6MgKp5hPPYa4huKLkAOwei
Bq5Y1NJRZjeDd7EamB57cEettWPBVmmwkiF9rBob3amNajJKybpV7Lf4WavPRm3C5cRZePlH5m/d
A2oRcNNiUmN9M4GQBkKInrs8AgFMHrCNhTmc+9CFsDYWasr4F3pX4RomJrfzkp3YFv9Uk5D8yZB9
vIGG22qTskbnOccul0WN3rKNPw9Fx4eC4FxnRy/AO1vSBN0e46gX7iftFffl2KjqMK96NEefkciy
I0KAeCJAEGXICxbTnfPCotfnfF7mCXDYSqNThzU6FzOVE9Jffw1J74t7q2JMhCQeLHHZTekWKnpz
s7MMzV4FJSnsvmq6J9yOTnPwrG2O3hYn1C8DS99n5dQgWXAQDtBNytG7E25AbgiRBtvrKobYuaAH
BpgCC82rUMJ6EFRIKxD6HE89YMKxh9d5Csqt+4c2A9eqF+P1dRrrGXy2W/bm2DSSvATBZA58vZLJ
cUTHzHGqKwuohTpfXnUTdf/kOjDMUxlaRrBWo/xk0Berfcshj9iPOFJV6pnYv5mHnqCJ2qJftitw
ZlPIRVqER972yb+hWsVnp+cg/MFJiAC/MV67gBOHNPEFAxYSkhxmyZFiVXX0pKsCKcziTFXGVAnM
NlBv50ESwrzuUW+yUJak4F7U9QB0Z6PdtrPeOCDDZdKvB3hNQH8X/shT0zizBK0ia3E2nRS3Nqxl
cRuUifqx1H4z7OZZWvJC5SZpW2DHP5C7sE6HthFxdWpm+jd01hijgpQ3pn0QkY1OqeN3hscICat/
iIHwH5khAMhnfEifkJQB9yeROh7fB7Ro8CwVkNpDHo7IFzy/2UjrmJim7yyP/vVeWStkn5AzK3ka
a0wjxgmlx5kKakE2TAtXvFmC/KKX3i4yPYT21xL8c4Cc3Czz36Rrvwm9AlzLBC2BUUDsCD3iV+la
AWJYJs6UZBC4uqOmp5KOczBdbKuc8Q92xffCzhcm1U6kDzQ+gIh25NxRh3mXNYxzCNube5m2LTzV
nSLseB7Fx553lgK+KL44tgwyX3ckVje51B//LER5r9tms8FkxxcPXAT9dvhOxCHJ8Q5npiWHDvsn
wSguPNAoShjrzN5ZaskQpY0W+qYM7/4iSIq894KkyL8qLWFbMh3mn999NkOqLfbrbjvMgasfpgCJ
Wj76jgudPLHlIWTHWlCHM/2ujjqPTZ6qMFzDYxPBoTtgbgDhULpNqE9QHcnjM01Ma59TNhI5o2uf
ZYciu7xhoyuetGnMSxW5Zrt3yiqudtSrpqaI7xEwL04+5cwzwqag0KNFl/myn9VBzHkc74ibihmw
MKQJMkUIW39fyFV8KgP/6tEeQPwv1ow8fB1G87HEnO3t22387iFn2tPQbT8hgp0eGXSozI6rpUDW
MgdoT/QYheTtrGLsOaVxqblJYflEibINb6LKwzi1R6ZwUPDc6m1bNrdbwXSXVvuZpjPOcO0HVrQX
AcEC0L/QpzurZz9Oc47shfFtNX8QhZq3o+Mju2KFzruvwRLjONadsb6iXEFdDpfLn2hlA7eiySot
GtpenYMjnIfhSxXCtPib4v4qbfpFN3S97SG0kSsg4pob+ev74tPrpfseYe+U1nhgjY13NXaks8vl
zzxgnKmJtvmbSuovcziUP/y8IZql2O7IkGbc3Pjzgyn5zn9+EX5TB+MMJ9WRGTgOo3/t4b9+LUHP
xKV1SJAQiON7NjP7NRHVeITGvz13jO6PA08DPHkSXHdE0XivQWjyvYdod++6gvxK1zTeX+Ry78W4
fCleDa6RGyHFAS3y65ca3X6YbEz6B0v2xUUlRD9zUhiqs2BR3BkOnecAxc3fXAjXN+/XWxRg5QtR
p+GGjf33DuMwGimcfIZZuqepXRITc0Q+oe7R0iMnwe/MBI3T87M1yPIy+PMn/pr2QcbtdirCyD4o
UvAeg9rW2aZqaqU/36r/+nbgPVhrQ4z19vsHyEEMXTMFdQ6ssA/QV7XelXUz3PWunOa/COF/c1lS
7V1z+vB0+TwZKD5+vQOCIbPwyIe6anf8b5MefOIl5KqzcbbL7/Ckmv1Qdm5W+j350Z1NR1wSM1My
58r+X382+XpsMrT7ieEEU/HrNxmrsTe+LaC/l2b8AIqqod1UJsk+Hrbq+58/6/dtATg+w0UbmSbm
4/dLM83JCXWF2A5e1HMwB9zb7NrZYyZIYk/MwlOLz1PMiX+iGPjLZ/+mxUShn1yvOMLI/2HuTJbb
1rYt+ysZ2ccN1EUjOyhYkxKpWh2ELMmo6xpf/wZ8Mt+z6BtW3F42TjiObZkkCOy99lpzjolz37ha
H5rR9Jk6cc/DwgwvQ8YAwJR7IgXMBv6apBmkLv/908ry9f2Ol56OtozlCteDeP2YSR1ITLkEJ991
cco3COAoZFESC69VMmp6Jer6bRfoIpQ9JLuF0+ZSsaaBxRGfI5EIlE6lIsnFrvgl6W61W1FIEoB3
wsJyTygHuGuYBCieT63owt3jyBepbd3skJFBgv37B5Kur6FmwTAxDJOwC5TQmECv7pVk5C6qQg7w
SJ1/cN6ZgS/iWrxn+c/3VaANL5VZobLMJta0zAhzFGMW3Yx6Mciy/Wp2p/R0g6HjARQVlNfRCOJ/
kkX/AYLd/rOe/J4a+e/e5FJ44FfkP7TeV28SfXiWMeZed0UBAHdKo256EAvBiByxHaVmh/mta9++
uTTX5RqXhluUWEd03LKJr/3rqyJfEmsV4s+6LKAF0/kpqcxU7UKN5nszA/Ojovv9pp4YnoCzXQ6M
g6EEG4bR39n9fpmTf19ndSCWvAedgyk+AewWX99LIED+Fxk/rclcQ15XoA7cF00jQ9kPZuNQguWN
9jNnvgSGX+BLaxx4sbGtOTvhJTaYYtiAKOkq4GS0+gOCV4YYaMhqCTK4ROtmSht+R6wblnEhaTQo
h0xzVrpiNpCSZZYzG36rGG7kpvQPVoSAw9bnhrZxOcpRfcwQOQDoB7wa7mIpkf2DNtNgc5uB/o49
qwN8hIjOnMycQYGexwF0LihoOWMdEN83zxoomeklmGMxvgG5SEN3JMt9XxJ3ru+JV1KVk9wiZIrI
MNQPAbda6qhdiB+vEDoOxshx9QcDj7fvDlamDbdI28LRoX2JM4L4EH39ze1xvRTobLfiYtjA0k9J
fL3KwqQmKr4exTXGA9GHMWBBKKXvic0sEA2IVkqF94/IJdHsMT6RO4kgMDXJLvCjLt2Lozmg+anE
uv+mFLje9ViHZcUAw7SgIJDPXxnEsHmKwNeCaT2nbei2bVBiTE14WoPFqfrNAsJGyq33+60JfAMv
CoARjjbUH8bVvldMsZA1ehusUa4Z1SIAk4obv6iSn5kilJOnYIpAykWOSnvurGZ4BGkcmURCMQC8
IRFCStdJF2jiawDqM7YJCzSUM/238GRlyOoccmN6dZ+gSZJeCiFPx/sqjEDtV5TJo1eWTS2SaMGM
w9UGkXK/mWAhwc6k346R5dcFL4CAnWYRICnwSACunjEOQbr2k0GQA35MS6THLgrGadM0ajo/EJuG
qm6oVIW5HkATaWMlVr4m6kOc3WU8+mxJvvnZFj5dlIDUKK4tXTkKu7wlqwlOW/YqZ4G0FiXd13ep
NKHCxaTli06V4FvCaA/RhNpfIawOdb/G+Jzaas1ELAvdhhhUoic5FTRepwi9/9AwtF/r9N1TgiGy
4n1UxD5foUGqTXTJZXVv1YRAOlUldD/LIjPscraG9J1dg45PZpGq9cyYRq6cNoyk+2mMYn+B0Sv1
U5lowTbg+JRt1U7rL0pR6mxrvl/4W8Xwxw+FlZUlvsAi7yhJ192bSg4pdWB6qLhMqZvnZbMinQiF
aeho8SDVdkHkaWrrZkq0QioTAlBE7fSZo6K8U9KkNj6SxESOLoSVnld25/tJjLN7iVqJGgk4u8TN
cphoSCZO3gwj9FMTb6mH3Aa8b0mE2Eo1spz5ak2kicPwh1MM0h/CnmQzghsdg9occPsUBPGQqSAq
bKNccfwrZhysdQ6ssyOS9vBijvSBbYN0RfpZeum/skHOxVK2hUK8LkZD8+QY6Q0pFvEkP2KexXEs
k0a5U6UaeHwvzKaHrs/ER824jvWM3CNzk0I7ylwtNJvPMe6ZO2ZSwDmyguYgkCuqMndAuEbUYMUG
FIKShbplC5x/iw19CYPwiq4M9gPsxGpHj93AkEXi32gXShj9aOM8LrEaDzDgiNzMMieppYLpRT8b
RGWkM19DmGsqUuJ+ymWX8WVwK0eI3+nraGniCsoQN56QaVPpKHqT3YlInTVbysdob/YJgTMcb7XP
OZZp9ONMMUtnKHyy+vjx2C1YVs0beuQIYYJZuB0Lo37j9K+TP1UJE3dA1vxQk1mTV5RRnHUMHOfA
tNURbrRKriID4rAHedRLliPnGeXTkv0UeHGtRDtdSqQEemiP3E7I8nt4q9M2R0bwgaak2uqJGTEW
lpNEXZUKvJRtrvANAjBJ0VzikzFLV+AcSwqNWkwkdJWJcohkzWKX7nOEwK3WlCh18MdSfMNW2PVC
FT7Sju3qY9CW40WUUgOmZVZKBySdQu1OLeEVBxqX8CINoj/9C1T90NrHfUMsLsoWblKznuWXXBLp
qDURBkKbhhqXO0e2iKdMCsTRrSljgbcn48jwClJdzczbT26FNA2nzTTS2kLIFkPitwI6HVh48CnY
KYlHXA1tjhAaWQGrEJDiYWX4anMAhz0NHtTLSKETLeRnVPvVs0qTjLyeWdMuUT/qtaOYQbGfF/e8
LVIiKK6RoB2xqzEZngbkAMXONHvVzbECPGfUpLlD2Fw+u3kZB+O2j830mZ6WCO29mNXAmRnKZA62
rRimkxV6PBW0BIYSGHQsgVVPgfb3GyurohdMjFhofCsYqrWczuVjADo3BtpG5IKTM03MuStS7m3+
efNhiEiKZSDkx09FDWYI3pk2pt6M8mc1x2NWeUZGvLNDK1v0V3kYRzNqSzmezi3J0SCdU129zcuA
EUeuhsWl8XUCfmoxX+QhM1ppZ5nltHYGlCaify+r72VC3e712WyUW0lt5+dBDylDlIY7NYLmpT+l
CPKRmyBZil1a+LgS5VbgIe8HBvjFVE6BU4ASX00+rVCHICTNE/iNwjFKA0FuKGrVux5q1EhjEQH6
QDRvnIdkYRjnYeu/ZhmzeqcDUcTyY1oIHdtBw2MC2vxhhuyV2aNay3fUbeTn6mQiiFtIYYue3cKv
5MxaXbhjyBSR9pUsyPYoqgLAfFk00j2zpvExHpmWso6PY3jRgib5qIdZOqciCZYbPYfAyYIldKS4
jL6kPUnMVUoY61CCdvAXBHyVesB2xHTtSUpyXPo9er7CY9Spu+LEqCdIpbF8qstQ7t3azFGls0wx
bVZhEsL3mCx1vq1yMSBjAeGSM0OUjzZTS6lkI+Qm40EolYzDKVMAeZ322PwGZYTZHqot8RlxIZlE
MTZy8YnjrUEQk5Zc55AEIh+5TaqbSBINDwvTbqrhL+Cu7HCGzXJEuiDwvurdZAgr0vKVlcHRp1Ez
oEQrvnpfNqYyorfueumWQF+T3AudW8/B+8umBsqJ3pbVkwlkaAgw3Jj45oscY+bBAd6Pa4jbVPxh
i1WLsMIl+T1oaX0aZTcHtylzv5PVIAByubTdqzIlgp/aSSD0xipileBnBsmCgRcIqVcbI95QcZTF
ht2UcPptHwlpRC6aKj1IA5kNW9r2+L9o17fvCTqtHO9F5YtnwiZVz+gA+7iIkcIaCZgU57ZUVk+t
FiWqF+aI2VaSEeL2mExAWOhbk8XhYWUMz9IguCSsyu9ov+OIi6io+npo8HAg382j1RSN3SMcfP9d
k2Zr3Ph8pV6YZOVbwkFxXlVRVnwagYnIr+bJzJwyQH+FZaHIOrfCW5yzOCX0woYhMkTUHuxd+DC0
llhgjJ2dPQzVuDc48jANlmYCrQWhBstD/q3BaRig10lOwfU8gOuFAd4JI5lvbVfod20SZ8FKV2PW
sVRXGn5etNIHY56Ghu3Hmg99kcDnBAaUb1OZIwEPXse31ubkolTEdR1KH5akI5oYHlb+rOKZHCMT
q585ykifhbiNQfOW7TSfMfOVQAebWk3dPhrVzK2TbGLOrlvEkkiAFD/GOqhM0gJKWV3HY2LU3OcN
Tf1ZNNB2tib3gRWUd1JGShFytK556MspnakYNdUBLE+HiFDHMHKCqWQcnsUEMXoqrTPSp61qJCXL
CniCAoUjH9D2qT8wzqneAFzhPJBGsdduBIbKRMJEk3SaEdSx9MxSObp5LkUhuSo5+SB6OvuvGpmI
nxXLiWb3Q6wV+3zq5VvMcAx4MD+3ib4XciUf3bisyCs0I1CfZMKzWB/gYpTlgjiNS4/9IFI9eZBU
/8RDv6TW4i33rJZF60g6S3eUyinX9l1JMX8my24JZAiBee7MnC/JXY7SyEhCs88cRURZtpLjWjtQ
Jc8TiTOiig4nLsxnIRhDkcUJCYSdA4YxNyERljiAp2gWKDeAAXmg3wm5sg3GNdaJlDKSoSVZmk2H
3Nhqvkk0mO+2qfid6VFVt/OGAt1vOij6Hb5/0A+SGxNcKXnoJUvB7ceUQjEQMas8l0hItFXaF5XE
tiUIitvIansEKS1ku4yG5tssdjJt4K6K3n2d79rBXdO1h4KMMHFfZUqq34A80vufjeb3vZcg4++3
eTyrZyGOVG1NRdWw6qNwGzt7QvuReZQ21osUqvlmDCPiFfhXVDxODdCb26gJTUYQvZyLnkHTIvNi
Mr07RyXnKDhEamDFl1QfQnGls3r128Ek/ePewIy52CFLJfCiJBazm2hGT3LMoMWmK9whwfAs9UHJ
cbwh2iZHAw36h+gEv18zxCOJMAWPjT2g6hWpY+ijN9NK1zM/RmK45KAOnMKxXSLFlKj6K1QqCPmF
4RY+KyEcmHGLc9CSW7sy4N0NjjIwuzoEA/3SJzVUizPqR7zuc4g0gPIyyp7FKYgIS/n7ef3PHhKV
PjoWyTR08t6vOSV5EGnIA4JujVStOAGBeC0x8A02M2ORrKzxOzjv0jj7eiw2mRPAETEV2KKSunSX
fmOIWBy+04FUyHU8Jf1jo0SRw04QX4aw7cjroOR0rHx4hjPTHal3v/ON/7uXpwEAXIzWEZ3Kq1N5
Z+p0mGumEmI0IF8ifxfERaOq9cOghs2jJTXBz7QtUE4VRBoLivDz75f7+vWXiQ39EcTcIFTozy7d
k98+Pu3Tqa4xS61p1xSmjYOLLgz12Bb5U+tB8ai82Sz6RY2Hpp7asnL//gau2xJLF4T5DMWORFda
Vq8uQEk1IQJ5n8CFoSZHch3shKgUnyw++sHUu/5FYy/+pvP+B7t4eVVaQeDCdMaVlPlfP3aANU+u
/RDUvJA8MrGJdv2Qt6QCRWSCiaRZbILYNPexBFwjRfZ9AS2RfdP/+ePSQ8HTfsETQBjLirX8+W+X
3jQHzMJ8M+uQMrTYaTpQtz1BSKSGAUCsZtKsqPEvYaXWH5kViDcgVdpm9ffL/6tx/Pv9T1EF1AR0
AXNYnSbZ1ZWAy5IXkoRMPJ60SeUc5VN+i3U5zB+1Vg39BdmKbDg17RRt8ci1P2Uq8WiVAmtqj23c
SOkxVQdZuE1yq2h+Dm1JFPUQ6UawD1QjmTeUAFNv91YLAaYv59Tz/dIgZlAM0SOp5H15iVBPnZdU
yGIcoZVScT+PJoLasQqLYVWqou5vYmBW2QP2C7V4Riduyicz7jBeaMRNBRt6wGRQyTp4qk1qdIPq
JDpdkFVXWGqKhRzHoT0Kai4OGIa14onB+yR5XSdnH1hHRSIoa+SDDuHf0j3t9yVpEWpKuk+y0de+
6ZL/MZg0JAbLAGQ0BTaOZihXl1xERDsZyYCzDKyzO6KMWfmFObtaJUePMUKQg0a4+64rsoK0okK6
gSavrZNymZ13U+QUYlls/n4bSH/cBwzCGMCZUD4NumyQ377eje1c5sToTtLKakw4TwNOM2HX5rEk
PLZTBhfA9HuckegoSa9UrDn3OoPK6FTTL+MZyWGFPo4EZdRbZG2TuEa9I1W22tP0+MBb3Tya2OaD
DRH3eugNuVC9GMQ8oPYcR+257DRTp3Y1qiehqdN4N8YogFNAudUqyMTZ36gy1gK7q2RIsCNZLAga
arbLMvMnasOAth+Rw36JbrBLiEnGrjHkO7ofmnoelHgsV6kKXfbObPWg2lJ2ErRl1UWorjC6D+Rr
C7F5SOAfqq7BM/IkV3OdIvStRnLmyNDNX0rJIB5jatWOky4Aj3pVxLRPbAsrHEfkntaTI7WthuZC
ktuY9LkyN3Ycfxh4A56eY28a47q70eU6p4OYV/VFjUuRDRV5zrTVAQHpj2TaxK+BECuIp9Bn6A8B
X9Tj0BfKWyNoxMs1I+0XLwzhtSGBlUnAzmfGKyikCYh1Q7mY51WKvCw6DW09cEBuZvNe7VXSvJIy
mC8NDxYJb0BEdDemNghJKRToqpEvNESc5zoLD3GMTwExA8Mw5oRWf9L62CpcMA10zOFD1h7fwuy7
eAynZNVoZvdGUJNKTgfIld0oBYhiuzAmm3ecYt2hiuMjhF2oo2Aa4HUiEFAb2/IzSfAasPLRTR+D
uNkVYsZtriEo6h0jKIvhHd4p6n1i5WfYzNBWW9A8DMIE5RDU1nJ+lRqB1wp0YpLyzpxuy6QRSzsS
jOaZIxmFMNIXlHBNIofjTdBYlX6RuiLdIWaSUI6behpi24m6NaKnQlr5UhKQmieMkrbHCciHjoDE
RSeABv4zVncY6FZiqjVIBmhUGXHVn2rY4odKpwHB2AC1cdeko9HsJqFGyiTo+fCYJU1n2HSCxe6b
Xey6VAJwSN2rLeE3S3iKcqUlgHheimE0B9C1gOMFRLSe55qUF8qZeZtzo/2Hc9zl9agTsPuCDJcl
42rDohjtul7m9ZRMUO7gF79P+FxCB8XJj1Crhx9/X5P+GOLyeqCyTYvgCHQLMFi/LkmGYJUpkBjc
cIaGccaox5swsFY1PsiXOIMsA9SqT/ed1Re2FQ2qZLeWPK6ZtZsvsh68JYaYc0DWVXeYDRCzsKNj
08n9IfJdC6WcQz1UHJKyzw8htmj8ppH69PfPcD12Xz4Cn0CWTUYvkileraqcz/ywS6DuBSPYF9wG
0srAF+USdkfPNZABoom0AQ8dtoT1319aXuaev+/s6HEIZiD1iMm/BYvtahpbFB26yM7XV3mE5Qb5
YgIgtxlIRF8TMt9Zp1zu8RMhN0bq2ugBWg9hiOdn4qG1zpVbKOAORSNkp4YzNkY9pZM3HDLxNoDf
mt/1VOde02caEzg9OcQ4+HuscGVqHWLmoJKEYxkZFtgc+k+9/fdP98e9zxCAa4tqhCVIUq7LFiHv
/YAkzBJ38hS7Ov2en0EMz1WSMJqiRBfib+pUZRnHfb2ckAaB2KNCo2KkZv56NwawBsEPBdV6mES6
3n5A3IzZZVDqcF6yEaj1EO0N2hHZWg5qXbZjCiuCVBWumye2UTI5aiFiMIHOYTHX0evsMW9StUWB
EGEa4DyGD9kIFUxGM8PqRyHrxodArqJgi5SIZn1UkIbKqVjc4ObLOLOqcbtN0HC8l5wOvWGZHrP6
No+/LvV/lE12U37md239+dkSO/Y1XOxXatb7fyePHaP3usAU2l7/rS8BZf9/JJJR+P521/2RSHZ8
q5vwLU3/F+i3t/yj+T2Z7NeP/pNMhrbsXzxjuDdogmFZXMCAw2fT/p//jR7uX9aCcGYBM0SETRwu
/28ymaT+C46/yhFAp3f2j2iu+SeZTP2XZsimYRns7QxtWQL/k2Syrw+KKTKP5FEh4wxC3CKJuTrf
DhI694HT+oUReO1gcrVn0bzrBwSr4ViZ3yw6X9e7f16NaDBL5w6kpXk9bNdj+gWpUJK/ETXJKjuz
W9xQfzESa4/LWMzmKBR9U7v+m9eEAqrr6NDAW/J4fn0wMciFcpeNyaWfjJsxsooNQZnrsok8scdZ
H8lkP1rSNzKyf3NZVabUvyK5WNyvL2uv91ZXSGl6kWdt3vStuW1H66kVzH0a6d8eV3+h3f9n8eG6
kruFcosXXK7rH8EJBK3nqLNF/WLdaD0rrKtErpl8iAxhR5AT8QctKnpvz11wJ8U3cUfj5EbJN5RN
tc/+zGruzNKbNWMjoTb7MIMPs3gYK/grt2K/bfufiro1Y69r3TZcpfG92tzo4T4Fvah5EeVYiNl9
bTYvcxvYeQD5hzn5fYfzJnTVQ3wuQm9S8JJQat6F+SkNb2bjRRdw6K5Nc+1rFwXCvHwW1YsJz6eR
UM3LMgmY51YU1gkuT2MTrUd5IzDHEExE9heTufba2GFCsxf7tXFjPc5vmOgyDZZAuote1Kfkh1wi
tr+dtfdUyEiNLJ1F2VHcDk3kqNmnKb5M5p1mvlWxT+RtZ+flWa5+VDFqF1CQpfzZ+68wtmGJAtBc
Ncq2x00ek/OigI6ccbww4l+JQwwGBRoBvg1hejZw/0vKkxDt63Gn6zNrNaZpaS+Wu5LGzW0eOURR
wsEB7okkYsW9gJ+6Tva0t43hhdm3rq6x5UUF0I5v7smrrsY/dwncZAPgMKCsP/jJVRzUAagk/TLg
ZMOnueRhNpPvTiLE1Boa5spsIuWQDzBQJqG6L1r1O3nlH88FD4PIoqNLEsTZP7ITJlBKSTLp6qUF
MDG1oYN3EpJPie8HwZj8zab8715NYoHksV9y8X6dtH9roWiCzKhhrvVL2lkPlMOYDTARILiPDwCj
229e7Y+Fhmw5Jh3k4Gk89ybr8peGjT8gJMDsnd6PMoITZaxctTUejNLfEkW3B7vzMEHR+abQucp0
5EvlVemPKSJeJ5Vq7qpbMFHniGpiJPf1pL0ASwmz3nywWh/+h5lUHjQIOnbhQsFLhg0KQu7lMryP
sv6sw4ywsY4o26xNCm8EFKeP8eW3LfH2nzXod83fleif92chNtepiFD901bQrpZfxvaAvOTAusOm
bNC2BYaiYG3ZMNe1kD4gXBc3U7JBb7sVB6/03d6wQ8AcnzC7JwvXhA0AWb1rN7Hg4DU91ntph4xv
Z6znyQZ5F1aOddRJLg8d/mKNETCypcGtMGA5cCAVnL07fSXa8eJotIUP4dDsig38Q/3U/Ajuwp28
r1/TXbAK175XefSyUKHJhi3Frn/RXv5+NX4hp78s1L+uBrW+iMQQXe/VPRKUVI/QBKw7ZuVAmN6D
CiwGk34HSVyoOv5PnIgPaWvLt+meC4FQBZlpWa8qC/GOXT9Wvg2nrLorj8M+/iwIl7ANrEff3VW/
6ON/e59Xbdc6EIdh7kPrLt6WB7QkUHbDLT2NfbER4PHY1U+6OspzciK54Nw/Szf5Ydp1nmH7/imR
137o+Mdwa20C35EvypZh+hRBDdpYnVcAF6hcIp1LPBYJIBzGLQ8o3HLcYZXN/FdrHHawHpeAFw62
sTH2JJbfSufxMtGJQRW1tJ/cUQOa7lbdOtWZm9+oQLy0VeMfreJ28t/E4qVtL5DvFJhpz+nJt4uV
uinX8bk8FjcywKC7+hivhdXfv1/rq9j0n7sd4bhCwxRlMZ3hr2tAQgIsXZPevIseoQLfSNv5Jj40
p+wEeXIjPKmPyJ3OXcXdCn6QmZitMe9mIm+tBPjEwG9es9FLcxBaTjNClLit6XMJTi45wIX4uRSe
gekZ0QrPclh5eemiRIw6d4rXJsbB0u6QKqqM6ZzmEO+1xM1f2XeIjBdApZY8dKv0tboTdrAhnuJX
/Uk69qdsJdyy8Sgkv55jIsQZBbF43HWiralQYrah5vI8VMWGjCEGHEiqhtm1ei9NOLfYWWjH39gR
lK9H0/93Fala6BAuTdCrs9SEXRhEnWze+Uf/COJlp2zDB9+BrXqo6CeMniBiWV8RMK7nzuKTOurb
bpXu8320rlzrXGyRma3UlUjP92lq7fT4bUP0Si9p0uVAsM5iT+nOkI7U86/fNH1mJKJ+NZ2xCEbZ
uoCwbKG6oBmxKDRl1v99AteBFE6IvkGwK6Ntapz1/hznW9Ha6cO+KV9U68Fsd5CugW9qk4PEbaKV
HTnVe2mugt5ui137c7oJffRQNkSD1oYhLUu2+pFUtvUW3JY/Zd0jByqYns0a9IbHnyu1A3IN/tHE
MLnzMOQO2PFoJ9Ovku9A7zaVOw27Ij4pGXwx18dCGmIB3bRGTm0TOhKPnaXcMHToxQcDrcYUn2ZY
l9UaItiyGjc3UWzYc35q1cjpDDi5+YOunCzL5cHsu0/efNWuDdGLLyZguh/Nwjy8S7o9ZNgiOffC
Wp9+TNSKer7J58btsEVVRMgm5AnWGqoSejUqb0YtgG7VVILk/CDZY41E4swtmoeL5Z8hsIkC2dUh
dnG4tWvjkI0XI7ztu2NjRqvefIyMezkfGcZztYZvyqnr4gJ0jU6Bz6OuwGHANPP1BvAzudHnORQv
8PpqmLpwz/RJ8SpfbqAZGt/sHH+8GsBlMq8WgfKSR31dXBBJrupFlNSXwDQ/QFuqtpJA9hEXsiEM
ie9mENdPoIZknvwPZPMcD2lpL3/+W+XU4lJumKgEd3SB0XZK1exGef6u6OpS5xP+hrc/MrZ5j+47
qCqIiAHAv6DeWKVBAJbyXdTYFUacx40rzdmNAgIjtipdxx3ReYIFF47ihbDhp3oIcf9R2DDFPpCk
kNph4K9bhU1VyM5WIpyiyjhrOpKZPBDPCyrnPzzI8nYoazTC6kApcxhXvl4f1qaRwYM8X/waEzQO
u1AdWqbm1cqaJcGds8K3ucTaN9Xesqj8vi3j7SJRlPLB4ECLh4BWwu9fywjm2DCLTrxARW08kXY2
HNqgAZ/Gnff3rey6mtXQR4kkqmuGuByajavbW8CAHwaogC4QOwXA+OBTIa4SVRpysnxVlFh3wZl9
s39SKv/xCZm6ku5m8Tl52V9bw2833ljLpVKXpXxJkh05UtnifPsgDBHl4mmmhRhv6EwawVu+AAlB
bsa4lRTxZIpHzUrssnjRqnu1vfgEKIi347jPx7upfJyaH1XLXTLehelhIHJE36vtgWo5yfeMIM1p
k1fHad5AdpRUAotCDnGYzNTMec7glGZwu7aI4hO5YPHjhGfeQJKK5k2N0L08GxFP/W3eHTV9k4kv
YsUCrgqnaoYvdkyEnwVnjllGuyhHti+sDLZe9VkPLp11MYrHyuAktEEuTAiREKxk5T0tHjViesdT
E7iDjsTP6Q3kfltLg0rjSvlPC51G3Rx068Y0+NCZK6QIBBiipjtW/lnwLOHJjB/k+SSHF07Yhu76
fCaiFxJhJ6uffrfW+jepOOXKmdznlOOt3uL3WIdD6TJtIugIWbeDBtsAWtJ2bpmZXm36rqJBTVl1
72EhOCaoOZQiofbaoHpiJARXA3h12EC0PucTh51NzTBS25Ymmu8t52fduO+7+5C/GiW6UyugZZzR
fOysFRnqsrKhRxH5HJyXtRperwI6Vdv9/a5e6tavDxDNNEyWpk5PGFfT1a5dRTmTGM1XL2EUpBzY
EeyWpQnuqFCAumjkVEQShoO/v+gf1bSG04dndhmOqLzsda0QzsHQjbmoXGb9I+8RvM9OMXsi2eBm
sU+qn41wEoltH9lMg7PS7gJl5+dryT+q1WObAWdym/EFzFhqHLPxKGenSBbtRDujq6y08yS9+jAW
Vbukn0DRWO+G1AM+V+u7Kb5tUL3CXcc3v6uKVW+5/U42DrmdKQ9UdfOtD73LOls9TWg03LgvglWv
rGTfBcrZmLsZ+k4p7nJxNzafQb5a5nipV3z4+lrk2ok769wnx9Os2PVwE8bPhMiAHq1thIW21B3Q
SJVGYRv1o6Hs8G1E9Q0DG8b7efSNg4Uctz++W5ztEoFKHIYZpVxHsONwKpHmKvIlUnYJ0SW13R/S
rXbre0Atfva9XRzn3q6fVcOVOsefbJwKMGlh2Z+x9Y1FZa8wWTBIOpZkegIp4X8CAg+j7NGHHt67
YLXm0gVOQoqiRcV+N5Fpt4sNCCjHm2IxPDgicHlNVbcqe7MyfY49IhkF5ySXoOCXQzFuM6nE84E5
4dWK3ibg1PR8LMcnJDC6CyNPHjfCj/JWao6G4EqIJHrieB59ItrxupoB2ezTW6CelbLnoHRUZzSM
N7D8FOoAmLZOhj6orG+m6c3sDuTVcmC6kNjIOfrQu0UFy+sCByPqC0fodrkpoyF3A3SEs1vr61AB
pHgP1Qdw/g8pGtxYSGytvhetablkE+fBLtmIbANwXDlcgwACkasH2GEIqTDc6VE6dPKxUtags3Tx
pEaX+m1wA+mWWXM5ozEXjii8Gf7caP7JjwegLGut/lBY28Kj3I2ArBGbDxo8lttGe5QCf4Pi1pbL
m6r1iGnDmtL9KEYGYi3cAoV/cKzscvwRS9j4P4HfILQr7WYOQZ2u87qx52pltO9SBEXZZ13H3los
RyFIlWCFPQI57D6BTKTeZ+XOn7Zj4pYdfb0OoiaDlkz/UaYfmnIv23XvCuNaS9YwR+oUNQxgJ/YC
ynxICvYDX+Y6f32UfwjlKpzXmb8SRTe+CA8dQsaPIF5hacD1oqD1Lxwr8eoRlNqa/aA/t6dx5gi8
AgjXuGw06TrcQtXyjTUqOruAPpXsptQtHzAB0VZdpalN2ofKxkPO1lZ0DwtVx2ECmvPUN8eo80Jg
+Btmdt6iu35JELm/BntrVZySN+G2Qpsq2f1l9LrtsMGmComBXqq+Nei7XMLXABWtYIub6i4i0pUs
b/YyJ9qW+/hJtUXfmc5APNWn/Jsz35WDdSnwDBQmiF6kxetMvurX0qagls+QaciXuI5Nr0fjhYGl
dzggAjBUmOZ3kuXFBDnwgNLXAv3uWoW1T3UaO1Gln0KU1o1AuJOYfLNn/FEL0z+EXqColoSXlLTP
r+8MOXcWCX43XuIw7ZxAg8ad5H30n1aUfHSFU4SB/xwnvnm1MyktYhYznsQLun26z1r3KIbirbo4
kMv5DXTG7RBb36yZqNqu10x6lTQtGaEvV54ZwtfPpuiGIMfxJF0yfEXYqeBli8B8HXwZqLOr3KX/
PSroyje5DGt3jRu9nx9T1li68OXW/IR5+4Plp0Q0Wzj4IQ3pEsQFLO8Xo6qcsT9FGmvGfgo/O/12
Hj6l7Nlo9mL6o+9uq/i2iB8Zzc4mZh66WA5BFmh+AKEyaUhit9Mcak6JLrxtVKv/Yu68lhzHsiz7
K2Pzjmpo8UoQlC5Jl/ECC48Ih9YaX98LXj3dQdCHtHxrs7SqssysAAhcXHHO3mszBkIELXAmB9sC
UcJOKsRYtU0RScFyBjSEj3iiCjPzLug8+PHOpKy80mx1I+8paGzYiDwCm7Rdm3rhktLVGheyTaLC
qnK8O/PR/ZF9us/RZ/6WOdoy29NH4d+ja7QqHN1p36PX5EN6L/bSVv4xPAr8t/YAEoL4DpM8p4kp
jANwiYxphJEzHlphM5BvZNz03SOqdGWTJx9t9GtIbnt5L7Yrob3FJVt3WwFZrkT3K8g3rXYMixsx
e0uWaXHDBz7KK/B4UrS3KOJ42zjYpMrKitY9UGGQeh4WLJv/bA/iU/EONDF5J7QXBKJBvVNiZmMK
JNp0YbwHH5d3NRx0zwePYSqiAs6ETdXZaQRRPCfIuBkPvrRU4I/qmzC8UVUCpRC7O2wq+fuqDgdt
SwtuIeY2A1v9YRXLUnXa/Ck1Pprsjlq8Od7WbKyHhSqt24luCXttBUTK4/hGRl9uV4f4XXjLEzu7
q2w211QIkCgfa9fp0H0njnzvHoc3coiiYZVlC+1RfWtfpE//kL4kjIZH7ybfcEO74tZfRfwB1o+4
W2Lhym7ce5CYDve4TV/yn9pLu87gueHis6Mj0/0nLFGDAUeGj75El9GgHuIGN/69sSENQvyZVktj
o29z7GDSk36vr4Dv/0iJokTn5VTb+pNKIAuntKjetduIW7tVbjXHsgUnWUdrfVmtvBt9wWJiA9Fw
OMEIP0MKNHxQQAh+UGsRj+6N+ySS+8az+y3+lrfeGuGVEtqTFfE223V3yqbd6L9JM2ydbCV/yK/h
nmQU7TGl9PmEoIAvbqS55YQjbESnG3YaNVTJGQE/07Nqf+fG49BuB+Xok/Sj9TdoNMLK5p/hUJ8W
BWT5B/E9fY1u9femIztn4d0mz0Wx4C+Y//xVuktd2OhT6AIitwVZK35kQ03ouFy3sap9K+BJvM06
kWrdWzXsOmqYzO8f7cZYmwnsSKr2CBTWONvaR2Cq0jPZKH/aW5x0gbko+ZOAFtCjjBwqSCBroEnH
MPDbVR6tK20t13dRfCuaK0MFPIybC/fYwv/jqxg0SYO3e3yCoIqblavtXBBf+FSlFaob6GaStDKz
nd89RpRYvY3efKoB+6mjQot4Yr2vK4JGob5AaedoEjp1veRvotgy83WWLWvEuMICRmrk2hS2aSLi
WLVo39GJvHKKOC+B6Nj0JZlqE/QEBV326VytamViGm4yHpLGaLBK8IW7QY8nqaXf4UcEAkcHqbzR
5eYhzRxTS+QlsQmCnYgaJV4lurJin1WkuB2WDUWnk0h/bR6DXipln02egYP0Brl4cEQtp8Oa0dbo
zSvrFK2+s6kGox87A0JpaeWdVSPEmGDcSMrHQ79MNsWuuetvuhfZCVeWAyKA/FRY8ZKd+Lumf8oj
u5QdiRLxs/ygPkEuNB+okoftAxTBkIo58Q1QGIVVALMuteVgbQLo/DU+D+LC1n5ixVW0hV7bsbFA
ck8ts2JsP2BRS+p7kMtdi4lxWqDwifYZhrkV/RrxIfycPvT74b1pN0r45Kl3Q+soTM8P6A738nu5
8bbJDak6O28drK1DtBYcEj0e1GW0prb6yr93z/T+kv7sbvI7eYVB1FHuVGVRhHcGQ9JdVqGjkVpb
7oZgXUe3Y/1AAFGich9L9QF5KRVftZimQ1eh/eUIxqPEkiPZKvxBze4ehOdpbrwVH7h970fGNvxZ
fKC/Jr4pn7CkbuI9dWKyAtx3Un7ow3AgYo7RH5SDvtSXmS0ttNV4w/52RU73Ul7Kq/GzxAJsLYTn
9MMK7Rz+prKIsCYs6CwWf3jQ01SzGXf6m3+AkRs8ZU8chYRd/hgXfKBtOq2a1m/roSMBQrLBxvH3
qw9AJLjfXfjpgJ8/CVO5Le6DN8omO/Ou2Vkb/RD+8Vifu115Ez9pv4adfBt9WAqF44XxQFGY/xb6
XfiMyBLxmtpwhF7U0l5Tpk911G/i9rFy92Z1R3CQsIqyXdxi373p28emfgjUW09dBeWq0XFZL3Np
FZhMOkwP0BLXsIPhbwjNZgzWgb8CHE4VQwV7/IOCtQ5FEODsZGBjtCyiVytdTMoCYaE7Q/2QN2Sq
bUDnycNBVm+jyvZ1u+J3pzdCcxvX90Lt2pF2awUv0J8AwBpX6rrffLN0KhAhIdA08HbMGiuQGQzL
7evxMI5Jfi8oQbpvE+ihgBpVp6i14R/PESgzsQcYk4cGcdxsUwsvdQi7TogOLgVluw5MZsyyQMob
/R5MQb9SkZfOKgAUd9hzoMuUJJTq5qxmaYW50ja+GR3CyiXEd0g+NLTgD4oRkT9a/8KzSbw7pyS/
zhwL4QM219SenArrUJ8gPwk4A1YrTC/Cum6RruYYGlbQEX5d3jrNXwNPnmrQVF0HwAduY1ZdL/pG
xJyYBAcADxmtnYZhquv1ksOOPUJp2V6+3Cxl3hSn65mKQk9ykkGAWzpdOaLcSsa8ioODGYzdHg/p
TR+65gqoTLUMgvFXoXOiAkYaOIM50mjxTYOEBhUluBqX+7bkzMjvKRdCqLob3RIayno5uJrgGiLQ
Onsy0qSfmPyiWH44m8yeTJUQARKVZEfKP3A7CtgZ8c8/CffqWju6a3OXONkj/VL/6O2yPwrci6kp
GvzAvS8k1GsXZbDSwweiThI2YCmziSM1d2BjlWAlBHArIcQ6mruUKf1I8CaVY6Peqe3GOiTh3pP2
qWtrBYbHRRHbIThd8HuQo027JYWLkDs/3kr1qinZRKxofVrQwNVlkdymMsXbRwGoANv90AkKh5oA
G5Fhz/9UhEXwkTnDI7aJgrABlAckgaBWgOhLE4XtEns51qNX+M4xGivDDgg/DJeIZHMi37pr24ip
NfF3CRRZIUgxxh59BHAv6mwOiADiUH6NxeOYg+NsSBxTJi8/BAOOnUKPMDXTf7Y4nBdY69dVIt6r
kvsZWlG2pSnycHlozr9Y7FXQyVFcM7R1E+vM6cjkKIzBp/HTIyBKiS5OfK+qHXik4JckN+xan4c2
24Rdb12ZKuZ14K/rqib1Qhq4YMdmM0Wq5ImlQ3k4tpawqiVEXUQXjIsAhm5CoAbFLLKXLv/U86FN
62oyqYtUEkDtzcoIgirVlaQUyTHMwhbH+H6AO8Uhj918mESrf3yx6UNS+YLgbPFrT59r7/VakMNK
Psph8Rb4mBwixfyTSc0z1K1rO9P55ow/niIC0ga2g9OyMivdKAXUdqCF3dEdI0puKMiXokzL5vJP
+losTgcuZEPq6LSGRGSxX/K2v1pDoar0Fdzk9mjeUnSj9Lron0BRdDqAfT5/Nn22yaE32Jjxg0ZM
Izwh9jsIWtPnJthmKZ6Ng2Dd5/0+15zQXWcWAvZ4BW2VdK68dghj6Yo7pXzKqyVQOKla98LSUjdV
tKyDlebua+zFHBQtjGvOoDp4ySzXsTRa1Evpk+MkXWuQCuwcYe8ET8mT9GL0tqg7SmDnd+y9+Ofx
SwSCM1sUWKkxSrH7hGVU2xktw/guU5yaPJbkLjRW3dchfvRs0lBapDcFaSKOZ6zDfZ1sSJaOunV7
C0ntykOed/14lZNeTkF8jBYMpd7puFFFIfGDWGyOYjTalt7e0+PDvy73dluXb42WQffNrs1I04xz
+mJxFtJnZhhNg/Vr8//Xi00Nv0tj/I1HepIhx8B+OUCocxRNQ9vVVuoS9wIlobbfpAJC9iLLr7WX
z382NjscviTWWpJqfC1Lf90BSVUeCS59eowF9SUOksAuVd+1w4K4TVDf4HeyzwZE8pVffj4lMAWj
x4R2MvEIxWmq/uuyVTOQ+oSJ/jjogAHJUhPQ4mm+NpGGhCv1xTP1JzVF9gAGswIoSSiBsylBqMWG
jK+Mi3XmsRClTZXGgICKT797AMiVs9o2sT1atJDiPLuyEfzm6ihPFRBjqAA5upqz2Y+EYhkexVAe
BfK+6FkAdk29W8JaiiWg79vhpivCkCag90Jn7u3yzHH+mC0L7aEC0EYWOa/Ori2rQe614L6OVVLt
i0rmXCNazBfguXpQIVc+ofMljatRFgN4M6n654VsqxNLJH5adURaUW8oZHU1vODRWzSy/qLIPr6i
NB9oMEfmleF0pgVFAs6v5BVTyEWVosin48nn1wAxowOWJAMit1J8Atdgp82xqYU9iHu+YpmWdF8b
RE2xINgoRE1HDba65SHBJIiP8AtxZXSqfqzos19+DWfbc25PM4GtMbEwEvncTm8vzGMBMa4nHgAn
mxjShk+/LUBkZ3m1IFAbCDnRn0jXaWVaZLpwruYQXfivdSDT7FITdVWbTeZg7YrsXDnIWtw4RFZj
rwyv3OrZiEGuarE5xzkECk+d32mbjp2OKzg/Wjn67bGiY2LlhWS7cvTLL1CUXX4yZwvopMnW6Xug
uZDYms3mAatqKiklt+Y4GL2CpBzdSkw+yJVvUDubZ0FPIqGhbkMjACXubHLvtJJEXzkOjgViNXyT
lvyuSP2hIrPGh2l7o8N+AEsz0gRWi3yva9yHBefxtm/0e1f0rIfMtSJQK8h7gKrtWvL87nKyoPYR
4e1wJN9UM6G1W4b6veUTwIltTVqN8i8TIa/gux+W5wtbboNqKUVhOe7vrEKj2p1aqh0TJmYIIhuV
WhV2QuRmB4vokFCpeQHjqK5zQ6weG6qjbm22j4QqxOTVHJAVDOS4PhhFPdzVwZXt6fnJiUeGDBF/
DMsTi9PszVSBapqER4THEfC/7Zm0hFsiz5YGQVi2OFLyC0Iia5smemAyf8L8Q0iLaP0Ra/EWeqaj
9MCSYaHaY0kdoJStcqUiDb4y5cjzSjzGImRIMnIa9mG4PmcffiGnXkOiZXDUOiFYK12r3Et4Yx1C
kQmBIuAnbtwMNQEmeBrkSE/rZlMVPgNarSe8vhI8eOl7ksfJjqzdm8RocY6pzTqIq+qGBOh97Ury
5vKgP1tzGYI4Aaxp2cUUoM+24EqTloKvQRBA0WWtFQbFDb01fP9I10n1wjRu9s3yn1+TCVJivwHK
jknydAbqZBCRstmWYKDqX2Nc/Un8+BWo4DYxXRZB+l6C6F/ZiuOq5E892d+g3GPV5R9MhVJmlNOr
RopSynpc9weyB5UUrPnRIGtG6l/SdOGVzcKT3rTkFh9SXewSHc0O2swAQ73FGdWzu6Jwvqhq+HkG
gkLwZARmNRnAAb2gK3BhEI1IMeQPg5y49GMi5WTKvqTgh/dHbu9bSP6xSu7tYkgOxJO2qHvyCDv9
Qx0vjcFJI86aHIReqriw2/w5kT66ghSFwm60rWqtLP8T2W/sUxnU14RdLxL1Wc825muqL7v0TVH2
HUYbaYFKqnrQTNKy6IQh+KFNqjs6fJQQbHT/KeSHiOp4UizTfhuR+4RDsXx2qd/pr2qsOmZ073HD
5WGgZpatcs8ueyqxd0O+hAEovDPr0vAKCEs2VsYkM+WPcqIUcwXLOULINdSzy6PlfBWwOICaGGUo
u7NHm82X5NZ1wIZkZkgFqoHbU9x0gzsPWW3WtdGVockc/M0wmb4Ei9UALMAcjxxoSSIGhdodGnXV
yY+ZvnDH+wocaSyS3105WkyhQHszzJ9WfuvyEjP36NdvfrMjGE5R/0jqnx4AlJuTsfUnFm59shFG
R41ex2aN5q3J9i5xv92zZD4DtIFg8eq1sl035FbjAg5okwmAu1w6GogqWjQjXbR1mwOBSJm89sy3
hjjoIf8tV6CxFOoXvKGqCWyJGIe6yBnPr5a7G/xyoeHm6XRgxISqmlRS+qretj7pKx1cQrtDQKd2
DaUTwmBrCstRvRxa5BH00qwMP0MI4HGgJimq6IMZOglUTeWPpP0mXHSRSg/WW89hqsT3JSDkT6kW
eG9Flqxbbn2gnl3yT7HFLjo4rb7+gipmIZIMKFasJhENbpAxP7AOTAn35SJ8aRErxSBHH8v8EEa/
VZrHkWxRD9gSfwjI8cnyHoPyPdMPIooZ/y1Du6MTaM9JF0MRQrckPLjcjGptgUw3+TvyKWTM/TJW
UE8wYgkE0pYmunQq0QXgnMX4krHm2VDCgLlTZ6GP1jzLn9KRUHc64JKKuCsiOe02U22DG/adJn8U
HukKth/Kvk8gky2DdZbaaul0zAj1AkZ9Rb0G9RqpoCj5WCTFZWR+dNBOySkhJpDgVH/ZdssmcqCo
FMTNNWsj3MTp2uJs7O4CZIzdD6uiJLmVjW0xrIg97iY33gDCWbgJv/52P9wDo+UJ8/f7V9Ef6Me9
N9l7Tx8XFW5HfNxL93uENhYQArvGXEiDtpSfrGjnEnQi77z6zTO38fjDaH+OjEwT84rJdmPqVTe+
EzGPMU7oilrrrHEUk0x2wp7gTy74K21vSuEYoYyKtpzJenkXQb5SbpLGCfM7HaFIWn1EUz+5J3N+
m0qPKjcv5L9b6bGNj25/JMLYrkhX6fdmudVZ0bPoOfVvU/dOkbBlr/1kp3prN7yJml0Y74pmOt4r
MGrqXTreS+lel5apukq0w9C9YuRT2ucmXiXbJrsfzHUPzjR4KiOsgQepeWho/LuvQGcWY7/VLMcy
bxCyJ9pGTjekqpL2WECa2LnZlUKTOq32s/XGQAU3keAhVmF8PV1v2jSrJ1RvewDeKARoS+OQRHmY
xqtBEo/kinfbsdA7OJWFuqgS7yaF/b10Lddf+yJVFLISqQtHvcWHgGKuiNj+Gq1S24YOvN1MXFoo
C7AKT0T6PNXu1L+VM4dYTNQPkxAsRaxVJ36/Js6FCkybi6uWGPQJMx/Zmv9q1Qp0DSMpUMu2+E6I
AC5InYh19J5jtgaBK195JOfHT/ZEOA6ncyDgCcijp49EyLUqlHwhPsqu2D3ofrsslHQpq267GFuJ
xbjFzGJ6H8Qvktcowhe7vJRIZ++EG5j8gZP3cTp9T3vzv476WiO1BjzX+MjhTb3x8geqAcT31epn
UCEdrOumwdxDcbgc+s5Oo/E3pnF6TjkD/fKtTG//ZHRMd6KSskz7xzIQ/ZzeSTfGvhWHbXIcY/Hd
g5iEaoITV8ZWd63Ld5rFvH75iufb0+mSuiLSMBY1jn+zA3gKQq8aZZXSZ9XVSzNLO7uOjF8KYVUP
iephnGjkrV6mCXrYynVctbwve/lJYTHcFeaAok9PQB2U/N/MoWQLlLZ2XUakEf8xehYt3M/9laf0
peo6fUy4DEx2p2z60aTNt9TB6IJkCIoIGRzjo5VSf91O9NPObdolGcS1A8gKeq3HcQnEzzq0Eu+h
RmLh0W5s0rhdAfKT1oMoNmu5URdaUZGiNgWLeCBsVlqaWWvTmDwwSYgYo6qrdSXl+oY8s3Tp+8Ev
KLPVzSAlACVk8cqvU8/GgCphyeSVgIeZDuSnY4BIz97N1DE6ypgqFp1ZPQ1iuLny1s/2M8rpRWZv
HYhjJMuRi5CmEml0jEayCqQyR0fDf6gkLKWGJ4MgjCnFxjrw0sp6K5r7tI/zVWiI5Qqeoy118j0s
WWK8QVNOXSdbRMqwBJmEzhWVr9vjXSIDFHOfYG5y1cOWkAvGylrydpVrW/nzr3gqpstUsQgQQbI4
+4rzwAQE7I/CQa8RNmWGPzoFCGxCGbxu6+ccWnT2BY13o5FYanueV2KrNXUEWp155RV+lfBnA5TO
hY5YcmphcEo9fYe1pboDxyThAKd+rdVKuy5A2TrCqG7JbMGkIJPzBpzPViPNlkmKurcmrFWOT8Lx
NDZhMJ3adWhcEzJ+e2PShHgA9CAqZ1kyad6lYVyWwqGwhtGGS3lQRvKSSbpeMrdh/k3rd/KUlr3L
O0x8YS9SR7CNAZVUK/SVrQj+MUv6tyvD8ewURtuFozFfMu+Nw/zs7Fc2LbGQXu4dCeVN70bOs7rS
rF2SBfZj6m511yqXRAJCElJ70Vb5t2y9yvU9jD4Anfs+uwGE66hiKmy8qk7YK+ifcKmHVTGkot3j
i/i64X/EVfn/0lLIXPkfpspF+sr/Rq7K1CH6jy8wjPcnO+Oq2GX2sw5+nuBUpv/Hf+FUrH+pKvYn
C8EhFlv64v+NU1H+hcaANX6y5fFNqLzh/8KpqPq/MM6Zk6OUZvjkofu//+f/4VTkf0HqAEXA9gCr
E86qf4JTOZ1YETBzrBP5g3RK3VOa1mzrJcaF1QspygE/T3GnTvAhT67aK9++Mm1X/ufb//dldIyH
PAJ2E7QOTr99gHnAol1I7kYgNQddJt+90EVcsYFalAe3zzhPhG23p2GDjhp0cNsvWtHCRBqa/SBM
k7H46lcDLpEhbTk+S0OJnl+XSSYiYDV58qEbJvsJuwuKjVXkzupaem1aGgNcy5o+zBxFbs1ugQVa
eE/ApR27OOAwFUV9sx46snKXflJbxyBjN8T5BKCvG6fhviAZAK1PhdkJNYp1rX/1zYMBY2Ox7aWK
BuNiej9/bbMGN0qBI0qhPbqjXaZYxUbzqKbPnsZ4++8h+fDvZ/031+C0yv/1Bk4uNHsDox9FUgeq
2y685nXIs7sChK6uUDAl9JVWKc6EfleT9HH5sqebN8YUBkiqV3gzKUloZ0oOcoubVklFfMVDgi2M
7HbHI9faaYgdXakEHixkDYv85YvOClj/vqqsaugGCMwy2HiePtVC1AlQ6nryZZXGsjOrDZwohk/S
DYn8wPEA+XJl6BHBOPIIkKHO1v0AgTvmY7miBPxSJ/w18uHZKcqX1pg8p8kgOLuVKkm1zkvQXNY6
uwGqQL52SyME4U4AcYN40EzEsTRUqnVnel7XL/HrJbdFEGrBxmtjK0G40Yg3kiaRaae45fAaZJ17
UIuoeRTAgQ67vJSkzm6JQABPTwDesIZRPuSrotRraA3joNxW/P1bTc4Bevmu/tALyqRYwxJZE+xr
aB/TbCOuxESCa6aUqj4Qzh4OB7pQUmrTgkUgZhCUhFZZqyyOVjGWdosTyo9iiMRrBN1pJM6fGD1d
mUYGLU5KWacvDwKcR6B5IyySnODbhakXL4MrDB95T479lYFyNjx5OwZiABN5A0rNuawiqXNAcWFA
s1aXcPxYNXsfs4KlTYRQ8BDWInQeA/pNZcjinRAJuZPERfmohRleSvA6WPI6obnRFD/bDSJy20wh
wJ0U2voa4WI2UXyNI3BtJichxOtshU+fCr7JPhqyyqNIJRD0i7yF6uUoBEsmzPwQq+zlrp1Bv3k4
OABVOFtImyR2kKeXbPwyp0nR4pbiGztosWH+mdLR2x9DXuK6IaeEulsh+vEmGdhZwQNJBomzTSW9
1bGCwacVsCgRPxoBwEijiHhbLWmfA0OmBeYHbSWvL7/O2WI2PaMJDGbpHNxQ6eiz3S6M+jp0Vd4m
H8ehUEhwRg6V8rFfvsw3z4Xu/+Rtp8evnrGyUPggRxrJxR1VlfpS09eI8+RjIaBwjWXM/XneX02F
m+599lXwTUDrQZoIDVibvX/NMxQBLBhOJ3GQdDInQLCuNdpRJIXg130n3XEkcLMyPGVhkHrTrqtB
JPWg1BH3Xv793zxmTNZgJ9mCkA4kzm5FHdqRTQWZQgqpK3bfIFcD2xmsLl9lJh9nEkdpxWFhgjij
QWKInQ6/RItVzdRwOEdjK25jHeRPFCHgtn0yq8ly91T1RwuejXiUXCXpy6TQ2EaJ/yvP8uAui00s
jY3pQmY2fPlKv/XbRzBVZyZKk3imTRiyJlJ8BZ95EYNl0hqRNiFagH9+FTztNKFpjk8iuOl099fm
IPdKISusksyBUKofjKxLcBbKyuvlB3167P16znzdtHy+6kxnLUMDhrA09pOTXPHR3etVxMFMSjZu
oYx3vR55cFQaUlQSw91evvL0Bmdjmn0nsknkC3SZvhCVf/0+AlNaIgQYSGpYEWMMDxIWEuNNeAxV
TAnkXmW3oq4Lb8ZAnAd8NS98vHwHs7Pfv388EgQgsMhNJlz06SOuvEJsVHNabLpAoZuWxrgtpiJ4
pOOGbLp4M7Eo11WjtFvVyMt9RHVlE0l6jwDKqAms6VhZSb2h0lNRe7x8e9OXNH9ADDAWKRGRKWyD
07trpCxo0oAjnmCU0n2k682jV7GNsGNrJLo7liAtXb7id4Nh8pkzsbF1O1tmetK4lFSRPJt5Fvln
Uo17tROyj9SzYhstAHVWeIm3Q2UOb5ev/M2sOjX6WdzAOEDwn03elteIiZYpnq00BVsxWOILKe/a
peWpZUB5XHedvCrcK3PZN1dlAKIxIk54Yl7O1rgetCnp4g1rnIjzSuwK771rE3I5SgULPGq8gI5R
347J+vKvVac/ePZqMU/SZUVQDRJ4Dk0v+zLpGr3w7GAYVRPjMl/CRqcUvYMD62qOp4t0Fmp2YLu8
CZV2pySN8DkQIyIsugR0yaZoRfEzkN3Q2ySRZ0q2FyVyQg/UwzMSUMr4CBJllEFYFZW70LwWP5oR
q0QYchQbu5UUm+aT6amAKaqeTc9GUhtt2FZyMmDWTUasJpWil9m+ioZKWw1ZkGyY8bFWF9DNnyGK
KI1N/pNxR98J3K/kZjIzLtzvBhN3gxa5J9CO/lgfWSVc9EbrnSbpqisqkZkR9+sT5iCMGpfvGM7M
XAunoPhoCEjkE7bkek/sc+eEUoxaWQGIvm68tLHRq4pYt+PuRtDUbG+RfAb8J1Q3A1m5W3No8m3o
K9ZdUYvyfat0HDCvvO5v3jbCOQMx11eNcTaTDzIxWGnreyCaU/13yHRmAyxsf1y+yjfzKeIfVgoC
ghH8znfOKrGgA2+fjZefc9RITD9Zyh2E+IVZiwA23Wy4QWkDjd2szd4OIkO8sqH+Zl0Eg8JxD+cx
9fq5YqfuoiYYBh37SChIb5JMeFdoyd4VV8hMN/b1yjlKUZnHpsFcpc2OCBzgEpFzM+WEXNNXakwd
UxIb4PWumqwGrWl9pAO5tc0Ara41GZG9WfTBg1yN1hYTAPqCBLThi58xYxORjMuP6BtvMYTwQC6/
kvP5lI+clhbyVOp47JpOZ/CBDlJQU+BdJKnBGkEcFfZoMXzFd+YRmmRJ28ELX/ta1K+srbMGzvSM
1EmpztLOlTG1zGY2kmwtK/MrAUtqoW1i2dPuUxDwW1JutI01koVrBK3+qZO8hHXaq3Yk4HZ3ZdZk
Sy310f5ffhDnI4PbUTm88DTYnn/d7l9r/SANLpGcOKUVQSuXSUZoFoFWzZWrzDQJ//7V4NPx8fLQ
aV3NPjRS2/LOwMGz6H25dpSI2KeCDhV+kIIs00RKsaVz4H8fJdGd/L3QUL08GZZVIGbqKhaV1FGl
SWxJzGKCsiD0P2TyF9dpgVmjSVTzyid7ftjFR/B19ISIK/Phno6PLiLPrCZ5i1yy7EMNs4pwa1Gg
uaj10TXV3vlahzCQejJjQqaTMocxeYmaCdLAsxnhxt83JEIE0BuU52IQ9ecgS9hWaIP+cfm9fzsO
IcYjzQY6Ro93vsNKKLuVPXpoas/PpKIVK4I/mZ3lCElBPESjTygoyi6BI1VkR6MK060yW9+OYB8j
n9HzK3iE7x45J+jJeWUqfB2zTVWqZH1DYDZDJKvElUcGLVLiHKUxTvzevbKf+m5AksdjYpqiDsSk
PPsMFV+nLmDx0OVUUA5N12N1JsCjYLdhib4VbTJ56g+B4bS6jRe4WmonCf0I248Ji7JFmTxK4uXV
ACjS6PdvVuxhW4x1wiPurSK1AhSwCfrvQdN9aXP53X0zeanTSOGgY00029k0mwieZEQN927g2H1s
wzDcZJM0MiNscJ2Vanwruw0qQ01Wr8VmnS9lzBWUOb5K5jy42aVDaSyneCcKM6YCNExmC/aCA42k
PqIoA+GxtuLqpgw9TfsjKt341LdSWC4v//xvTqDchEpXkOlTho45m0wGLXL7vMWK2ahp8ITgG8YC
eYNoZbRnsyqrTTvixA1EBS/GKLQktxUBVilpCJ+LrurtULPYnLm5L17Z83zzdEAEY6rGGUkFX5sN
qmDIxVinW2dXnjTica9DfVVlsnQbtEI1rjsCwj0aeUW7da1BAYbC4SJ/vvx0vpnQea9T5XpqMXJk
OJ25pjg71Nvo/UZXRX4ldemyH7xr55FvPtZJiEhjQoKryTA8vUpqDlAbMmaPzrC8nKY0pmG2mah3
hUzvryzW316MhZOKA1xiXZ2OY3+tUWmiWzWCN/xvWYv5F67LzzpN3jq5l17+8cOjwMlTU3A6iro1
e4HgjwNN8qYvK3WLrZ82hEaJ5G9evspMwP61GuoyBlqcFBODcH66MeKgHVSyvNmJ68GizMfuxW9a
JMhBkFU/9ET25a2BeGw5xFK8HD0phAUqeL/lrsHNiO4SKJNEPY00kM8k8ArM0zqucf4wjOJtJoNL
GwwxPl6+7W9GFhsE1kWKA8g95vwaqoqaOSitAAbElJygtobFIObqlcltepmnBzBYAFO9cBLaUAGY
7uKvlx0nBWUPj6sIRCXaFTMqaP1KelYy37hhH3stmUw+r+CBlRYNXgMtMJWEvtMLFn4kVGyGhQXn
ABhlfSG8yrJfLJWxatZeiZQ0SNz+hn5gZHtx1C7rqB8hBXSKTJ83GLfNlNKrRWay0SsT2I1Zygjy
PNrnJAipVp2C0K2r8spm+7u3gS2Prj1jFYPIbKjKY9ZLueGCVOSwxLG0DDbCIA7OP3/ndElZY+gW
GSg8Th+OX5dCo8WcbbOx0nblSD63IZX1lat894FrmE0mkiXf93xBG70oUDuX3VaFMWBZ9vpEArKU
cBlLCcytyz/pu4uZ7EEZX3T4MDGd/qR+1MSkjAcBPgxBpkEH+SerqCURTGpd2ex/9474xPHuMKGw
MMzeUUWjv0sLhtaoTWxAqay2cZ2oV4pl3+wfsbxCwVc5X07NmdMfFPmDUbY9s0kbGLXNVh++9ggS
P60O/aRVbTEPX36E579rMmqSOITLD1WzNhsVWhWUObRUkgc40C4itc/vtVror4zw8xeFjw+jOYrp
r0PrbIcqSalEhYOVrG3EeCUKxhSHO0qGQ4ixt/7nv8iiM8mszzzAUej0GTahVPpCybU4vYnLwsR0
4hXVeGVu+2bXSQUP0itwQQY7ApLTy0SDPwSZm07ImUr4VcZ6v+ilxNuNegFDDTQtJu64PIiRF951
iV/stXBoNpSbSVjwwDxG8AWWUtn8irrUOvZBlt6q8hi+VGKKrvXyI/nm8etYcSe1HRhaTgmn90rQ
rRKALuSjrH0K6kJGZ8WoAV3Eiiu/X77W+RCmWiDjOpsI/1xs9vhVzaUmIlEhqUSw10pKp28QYGqm
wGGmpa/0joHZ1dcMx9/sJE+vO/uNxBs0aMAZyAJZ845WKj/DPEeIK8E4MsxEe4oVRV+H6ihsDTTm
91Yb/YQuRzbuIERQMOsE4UPUZT8vPw7WOR7u6SrIjdFooXpGl5q2zenDT/SBlrI1Qp8U/SJ/rIZR
EJ5FUi3jHdkbGj6itJVRm3ue9GlWfI92Gbh6uDQIzc4ftbxNLRvplHiH+SzWVqHfALuiigtGCikM
HDPLIhMs8DyZJMgSpwSJ5cgi29YDwOTmRNdbeZgNZEAicIJVlYF0NMk1A9dqRv/J3nksyY1k6fpd
Zj3eBsABOLCYTegUTMFkRZDcwKgKWisHnv5+YLXNMCLTMqz3d1Nl1axqBBwujv/nFxEldOs36e3g
z7OzoZ2FFBIpI4IRZ54JPOg0cVFrIC7jFyaQzsfe516FI8XYPwNSYcZShE3xYyjNuL3reoc4FRpK
droKtMRBgF9JjmA9Mr3vMwXiyVm7NG670kL3ASNkOkk3yaKt32BBsA6DuWwYJ6u6Azusp7Xle6LY
pHM6/tBWzUr2IJrgv1X7zj3kFqQCMuvIaTPEmD3DUhl/NUYGr6QlkWy6d2Kjx8WtSQNFmkuQ4Gfa
95RVRtlOJ4di4WNgYs45aiXrvSSaPmRTKjFu6VppTZvRGPzn0QzjbEsyfSnX7UDNb3qjctZexWV6
ZXQDVM+ysCTWdoX9s22rDBK6M9i3YTCUmM44w7AvqkJstGlUagVG2FB6tCrFy6btsNmQfXVyO3cV
J42ECF0F2Nu0mqsgLiU4k46yRQ+QS4iSTpEgKSB5ubMhFjQ2UiAz8NBi0PvhvgTVcB97EVIgEUeR
3EdNnH3Mx0R/biFqfNZT/izrPrlpYrcxt16QN7/QvZo/0qEuT4Ev5qeZPOcUY/fO+emNWuMMnKqk
fqjoKOA8ZxFHuLbFULa3geTqSMC5u8h7wrD7ZA49QqNMteaxyJqQc78gEHWjksrX6zJIK/NDF4/p
XeAODkyfqfEyzNHicDyk+Tg9u2YgvhkNVumr2PQE4s7J+5FUjY3bgxdGL7JYut6TbjHJNQKUqPAX
R/V1KjzVEMFezk/KLfZBLqZ0PXYuQaNGTNh0TZC33KRBAjVYeWGH4xqXNsxdHRdvuDGzLKxEQvN+
dF1k3Ik2uodhijPkAvn4kNmq+542U4nL82gmN3VGKTgX2mV+mmb7UiZJZK7qJo4XH90JfVMqtXk3
lWWjtg7kZQRVsqyinUuQu7uNfAMtswsTpCROMBAaSzA8LlY2turoTuoq+GbrWUQrx+/6aR3OAW0a
5l9OllEV4TqgU3flQxd/cQYRYntWqAY0VY24Etjaa7J90ifDz6JNYIzUrQkdtjL6Zl2aBTAIQFd1
zHLi5XAcbQfS7mhUfu9VKsJ1VcRNv65C25vXLZHk7l7TCcpX5O8UUFXdeMrvYqOuMCjwzTk/iMFJ
l3U4yVPatCWaUXikd1NAZ30hiw1/I/wsPpk9903kzSTZr1XXjreEGaNbma0IF4NkzONfpW+O2UoZ
IvjsFmF5X0xeQsbAGPhfjbIYPtull7FFzADeuCnoUWH9L2qs+rjuOWvD7/NHkeXIYQQw5CdDyvlz
v8AUfeOaLUQJyNRoiSxCRaJu7o5GPUpEZJHTPs6mQ7pwMDvWFzVEAeZOEifbqI37jwAC87M/hfjE
FNBEJkzEZjntoShwYgdysofb2kM7zidvTOyqzMJ/LNoy+9G1JgICshDHrVPhy78hL3p8npvY+V4P
WfuIgJd8j8oeDIR0faaYtmOKy4dRGwlAKDZpHpF+f/eNY5ymxLDIArHb8Bk2F84vInbwz2MVOwxx
5SGILcuZjEqLvszH0ZPAiqYeFruvuFW3upq7BlmRjX1U3wUuUpqhHu8CQeIZQdVx9imUIzFuoFz2
J/ToC9+8TpOPhldH37myAaKT++R9g8uUnuKp715sa9DzAV27VQESAG2uYFR1aH0K7G3YfrDZGdko
GpKUcGiMDOwlPSmCv3HlnU4ddIn0xZVz9pnNG8GLYXNVXmVVVf7o3CCNDqoXNVxEgl4nKFzZX2To
zvkuYJnqJ5dw9249wXCzHs2hKNod2bOYu9WGRAOWyDCaSH+gC7KCTZLfyy5o7mvm8v0Yapy7RVjP
2O6YdlywZPrCuBF5QpYKFC3Fxy176xt48KJfTMbwLmjSNr/tE6vhJBIuebd+bD50WcNZ1TmyNQ/W
5AZsFTJIH+lXB80GJhGcML8u7W6FUh1jwalg69z0saM+9CKN3VVXG5ruqphwivdJiIhWmg7SS17X
wUf6oIHkpbFd2kVeZ5Zb1cjor9GbGxJzYO80CZZfGa95G46sNUJi6WeypeVQyr24smibC2FuSmbf
dAi9WTy0ro+fQNgX7vc6UnnHn1n1o1nx87dmH0UHp4sWcztmTIi/uFmTNhM187g3kqhGjmkSk8E2
EFNBqKKGg1TLIcNGXgU/QjbY48zF/actVGocSt9waTu6o/XUuVaZYDjel9jsmUHtrgq6S/G68DNI
dW3nYJbGdW329vloe58ttbyNcDk4VvQt1JM2TXqx2giIaBVFHRGAFCjjvqk0PiiVIcrHcLL9eB1r
pzP21tSM4QH9jP95sDycXJK60R8INfUwaIqy0n/ICjPf5FaX+5v8N2GodQr7UY+LF3nuV3DzQvhv
5dqqDIRLaTr33iYwl6kc+l0d7DDrx+sYM7CBNLYWR9P7IFb+T6chkQ0U087oZAXqhazTBDeqJsFd
TtZ1/o06kKAXEtVaZvSAVe/KdEb5bdIZZ2VEnSfWUBWxpHUxWDJXifDYaoPet6qN6yfWg9v2/qNI
uu5jFUTRgzvX4WMUmWq6LVqWqzXJIuP0R6LfFI0frvSQ2OnaG+AxrpOpnb5S8CGgq9BZEFZljBwS
hhljMFPVeoKS7gztczhl1pe0NlJ2qXlKcRvsXfWQtRHBOXaPOWcfGZu+qv2/k9YV33qLnqYxTxEp
L6LGuMbk0AxWRoH1uxVTJO2knMyDkzTIJyNLQG5Bym/tFL3p+qPbGlhtOp01hB9ZH1G11l0YYMjp
LLF5OHl7X8YpxZe3SpIiu8tsG1d2L+6n5E7lUQNPJTOyhli9LElvUtTjH/oiL811pWqsgAVFBPbn
sAuaD05fB4RI1XmKP7aT4chX93XR7S0xoTtUVhFXt9pLUgscMGnCnSDSNtn7A86zadojJcbETP+V
NSJ5KWMLN+GGfkK2ylph4zUcFs1fRilTaqDZQd4Rm2nONtThkrHVDsnvm37w0xOMKNtCmFgaRydX
4Sen1LmFu75GwK2VSWJ7WuW7LvVhgXdMladGpchjZeAlB0JrR+wMh37EPQzhD+AcVIIVjA38x4ne
whds0AqDi9Zt1UJBq0lisuMZD5zUo0STvmZek1ig7lONxHWrsjZX91mJUeeKYqqnXomEj3x8bP2P
Zq5Gb1dSF/8chi5Uu1ln5B80Gf54B6t34DEXpRf9Pagk4LdRnXzIisl4cAILZ3+1EBk20ehZPzgu
9ZHF5CDNhiL+XMrRARup8qfKjKLgprKC5otR+cUj3Ow02ObGWO8XtTS8BSunP9lW5qDXIdX8tulD
uuj0A1pMg3uM350Kgft9M/ci3M5GYDbbqtPVQbll0m7skSpgZUyORYR5O6l217gEy21KOGnYdao+
ZUtKQ7PHAXOi+q+CQq8bUDhSJdI+Y9u3x2g+wpWvSSz3RnmI5glBcee3af6cjlFabT18Rgfs6gcU
uYFZ5zkpStKeDo6c+O//O5ybVIY9bJ7SoZpaURUi8ukGEtnouLTWlV7XWxd5Wty4IyyC8Fe2WhNc
qqLJm5A2ohXtK5G2v1SKQ11c2GF0BTR4jd5yb8VSC9oWTCSQw/N7qyMDCljZcdxw+VmRbd5uxjZp
/y6E5axoNFtXbspvEMUcgm9hYUFNWkixF1CUrGENVDbAje3SmOVuVXA0idnvVl6mf6KnHj+5TsGm
Y+b1X6nwSACYfHvbO1jB1MGc5BzrWLKsMqH1Pp0V7eT37/JvQRsYYS0AKgQQ9EznIwIp0ijR/0AQ
DvmVeoi4Avo6Icll8MRTV8Fy6ItyuvLNX7cI4Wi6MKdQdi1WWBfYmQo5j5jDPFWW/R1J8xgfp13i
Y0Dlz7tWuaDanuxn3JV1egXlev1sELSFGaoIN8MG6wL1JKMxSL2CZzeo627LdPQO7ZC3X1oLT1pP
Bk865zreCnFN1PBGT5snE6O0SGfgb6mLyZBmmT8N1sjsm5wKun33s49sQIwpghHomQEL3nPorIzG
97bBfjEyhvY2Q8P4y3V1dAW+fP3hseCH30GHjKY2fcHzD69j4ctyxPe+FWN/y30nv5VGUG9nQM9F
7599phmeXPnur9cf1FcYOLRmIaa+EqeJxvSzef7NAU5ILymWm8FM8VM6cXTPH1zLr3pj/S2xVQy4
NJbsYONiwQsj7nVdQYVsBUl6ZZdgi2qj0Z81NSZnmhuYG6VtTkqP+zfJlMQgcJmzo+ijb9QF+YM9
AYcYA8E2jf1oPVo2VfH7S/CNQeEYZGJAPgH1v+T0jcngVZGlQ4qQysWNAoDcKO8jYjyM2vz5/rOW
r3oO3EG/Xiy7sEiFkXLZXRiFkeUaQepaDWVJcIpqxCGxhY97X4SB27rz7fDUz1qEgEcGRu2G5xXe
9v0f8VpoA3yD/oMGJgEQXCcuehxw6xwXfxHYDQGuPbelNbveuoli+yU3m/GjqGvzqw6GOdsUHDv2
ZpIWhRXaCu+nEIZ/1ZnvdcMAS07oTvh1kZ0NufJ8LcTSE9VvycKQYKldZzNmgEuBUc34neZRCaid
R9U+LGtvldTztMl6iVNhH2DRniTDlwH8D/OKNti8P1CvZ8byu2g5QYJC0XIppWgs7cupY2YkWZ5t
9AylQcUTWqjQE4dsrq/xDV9vjVBa6TOgGIHeSjP1fBw6MRg1E5FeeTF6p4n21CruOqxZOn+5EoQT
1XWSAi8u5u3XHFvf+AgwfVAGLGnvtA4vPoLbJ4msgglq6zg1+6aukMFzRbsy994YUmYeiwBRDFLJ
V8w6101mc6EaRvZsf8KzyHhqLHIsWgIab7wMI+crq/t1ecP5tni+0gIDxbnsHaTgEkI4HLB93YSP
Tm54myIp1NruIJm9P13eeJSix4bCc9GwGZfhgUNuNWZno7yBWDtv5g4ndQ1bZjXXgd6//6g3OAI8
gclCfUtPmhc7nyqhQms2RAYlg45Ife6L6oSQh7CI2Sm8D9EQ6pEQuLG9z31hHMbZ+tsaiAuAVGms
K0wN1r0qy1u7gVRZ92LeAtEEO7e3KyQZqRpvM3ivV37zm8ODOSOMX4imtFfPf/Lga7ifeC9h/JEl
v+gYDXdmOWJ7bszzzZXheTWZaUbzrX04hSxh6tqLZ6GPSzOviNY0p438senT1tt0Za1/JlFTtMjT
huxL4cI+uk20HdJFsuJo+FZbUdrhuNrU+drLYYFtJC0L67kiTc6/UgddWD9A84AmQXy3z/0dvQjs
2/PfKDujDTJjjrA5ke50CmMdmthwydlfZ8DVBGaJYcr2Lp4Q477Tlj/9BYGohSKcKmTtyjGIKO3d
xRufLX5XV3WJyq+qCc/wMgwuVnR+xEOYdVazG9IaA6vaDjAdthAkVSvdB8V4mzuy+dDncZuStxaS
3h2Sfnkj+sCg5yBSPT202uqtKwvl9zF3dgyC6y0cGsTTyzXgcq8JAqLAAbmoASky96OoBT5GBoGP
YA+y3Mxenyf4cyCf2+AaglEDZyqRN7ACpw8Ie/R0j5GgIGptdNVL26tEfkVgr18k2vsfSiWghYlv
z+Xa7fj0K6qv/muSl1jpGIONNXuiY1J9WyOOXt6feG/MO4zveS9iOzFLuCxu6zDIUqrfaC0MLnp+
Qypu1ZCC+/5TXpdVi7M2Zo4ORTxV5KIz/5MFw0h5sRl0EEH7oLpP8t7X+7aYSCPKcrvZx7MnZpIR
gwJsOy7yQ+Mlbb+O+6rcDBUdzXVUOL7YhLpDiQ3SEVjbwcOZ+gqT6fVoIHqDIEufEhe+VzbrLti2
qWnjrenc6H3Yt7S3uG5u3x+Nt55CMBAWiRxerKSLgwtMxElYrIBIkQoBwSEM4KSexNWVWbsM6vmk
hRWCRyN6aO4OjPz5oAv+d6vN3Xg9VmSKO7G7+PzPejvlXVHuk1C7d0NjSkjI2m5vGydOnd37b/qq
PkAmwHgiyYb8ZLwi9YxGMch65hfYFrFUrY3Ds0JpRsKoJsU5l53e2sL09xZ9waf3H/3q3ObRPjQo
bm0wYunBn7+8ptXeG7GgnzrW83pEefIhrsvgI5uO+awDHLXef94bH3W5E5NBa/OyCGjPnxewyqHT
ArZ0VWrc6Mz+OaGxv/JFfzPpzj/pItrmJrRoM5eK/OIp3Mu7bCIRLHZz55R6DeryyF+Q/YaqIdom
bRqmm1ZEqG1o/BbDdkY6OlUwwUawJQgYpRwey7jtf2C8TkCLTQPxTvV22R/oLGQn2CT6eyAi7Par
sgVVb61x/gh/zXrIlOrUzhpj1a/0XMp2Be6svurK9MW2T9PB3uDk5LgsHkH6V220OWibo8r+sZwq
PBYyCJH0+AshXmI4gMEvL5P1cEA144a7fNTS39KHDVDxwhLONqmAFLDp7LybtwDPJLr4aUgCCQc9
KSxQr1ysxtBVb5Zc3GfuJGP5qeRWPN1pXHNhmZMyWW+hXWuuKa3OTMKeurwgFyhsP8/QscxNFFaO
Jj0tQmAau+D2BMjMPhXFLMtHIQLVEfva0qlqWSzPIUQruUK2Xf3wkb8EhwjfUv2lotV846iqi1dc
AwnA/T2x/r/fyX8t9kr/6y3xyu5kFyfxn14ny7/9j9WJIKrjXxzHlOMLq3781Xb/81/Qxf7FDYRq
jTIFR7EFTPm3y4kw8TJZADzY7YijDJxQ/tfmRFjmvxQUUBoxxsIzhuf8n/icXEA2y05r4LJi490K
IW8h/58v0NrL4s6xWvs4yXq6DSloPw+RLb4XbeM8RhK3vNRFBxIor38Q8SBvUg39ZKyt7GnqRrLu
/hiyp392hj/tOC5uzr9/D2cuhwzOZogtLx2bRRJGoTEKdbStRN50dkmuBhSHO3tW/mrwofEJUQJb
JJa3zeIspPNUWaShpvnj+7/kfH/8/UM89iy0aQhwF3nO+cAEsyWDwu/NY1A0cEnCqKVSmtvD+0+x
zlGq5TGAtVCeYdQvRK9LJ6opc0VAnyU4igAaFCZf6cbLyUGYI0WLC4vkvXa7O5yH5zUyrfGXrppo
EwSOunETNm+ZNgtdqu73Og+LjVvM4Y03BsEBTRObQxtnmyAf9J0LvrpLq5pQPyNq/8LggY2lxS5h
axcN9FWJaeKVNzu/jfzzZhAUEdZQnNjq95f+g0js0MfPByyAjqIo7qpecKA3D9Qq93XhrBpVoKsk
aGlyNtRLGFnGazkNG7unw6vrQxT2W9sIdpakU1So2zwvd0miDrocXjrHIeAk2At8L1xxRULw+rNz
VEFMXXz8F4nHxYFlBSGtkK7zjpHl1gfhpT5eqXV7ZXDefIrF+naZYAg2lrH7Y2xyXNtcLy68I6I8
sjETa8bqROkr1cxFFfv7E4D5SDhyi1QAzOH8MaGsy8jKrOg0ZFP83JuII/Z0Z4dhnYZZ+9y0dm3s
pJfEx6mpELj51th8iDyjUWs3tZfMhIbTFLwIcxywIjfHtB0B7TXQ9I3RsLhKoikhRAkXpAuyXZo1
WQtZKjhCqVgyzztOS6S1V7aWt5baEhnOgEP9QBx5saLHqjFIjBLBcakAD0MZV3c1hdwayWS3TkyH
/iStkm2SVO0e0pAHE6W2Xvw6Lb44VjxtBGjuegTFQ/Nb/OR+4x9GjXAugQqwwopyoTy48t6vWrHr
Z5KYk8oll7TH/RxvXOM5n2Z9ayVWeQXovmBR/vOZl+KcMm6BPC/HD7IQN86Z8aMTT5TaxJu4zfSd
EyjdY7lXrHuUSbtew+pO6rT5UCgi4bik2B9FYrq3vRGKNcX0tb18OTr+r/bjZy3I+0JQ5trAHnrJ
kHc0lI4+6cJTaNnhnY7NBSww5J0X1OXdhIc9VbbffCDMod+8v/ec19L/fjJNF4jzS1/w8pLYybl3
4ygJTzn0koKe0IsSya+mCMQNkqD2SiX9agvnPbEkNRdDQc7ySxMv7s2gbAOrzM/IJwNynjf9CBMs
KPN2U9WVBvqo5ZWD4/yu9PsVcWZQcpH6Ujv8dhb7YwcJS4oNcpO9Y4AZyUMUY6hYSJK+LDhUn1Xk
K5JtihOXf6JAh3G4srO82tuxXmc/oclhYQ7IKXm+sSBDS9surti/wgHCqJt9jeB/LbLF8crg2m+M
Lj5gFuJVrriIZC8eVS9pzpkT+0cxNCRJRXXr7sPCHL8PdR8dajneq9FTB3Osv3v+PD0HvXmYG+1g
kKD+HpDWbgB/yicZW197HcwHUdtfqKtoneMbs5osBCVTVohdZqd/p7BVHtDG1GuzwGwxgTO9KeOg
uXN6eZqNydhWPha802TZW7MX6g7P1yVrranuFuHsFph/a6v+qc58RA1QG0kSjvNvU+n4685wupsS
CsxOtxV5RA3ZrKYNE1WZ5FW+P//fGDOwC2TmSKmAMS41zq1ytBwqrY6F0/g7ayA+Lc+JYZzqfIbr
TnTjkMOcfv+hb8zIxchrEdlz5nDfu5gTTmhUsnL9o5SlSwSjK4GTMFnM2UtvyglKcTjjYAFepR6D
euyvLIg3pqTHVkMJtcSKAomcP75zjEl2Wco8iaSx6qERPVUyfDbzsrxSGV6YEP9ee7gBUCCgK+Gv
lzgrnL+EaMHIP7rxXDx5vdETdoJsAYoHjuVkIexocY1k3U7QceHertyOtN73R/t1obwERGBqS6ms
gCoutf46b5FzO6U4ZiU3zaZT5X1emfU+bYjuCJRsbq05k/fWhHE0MJS/66MyOrRGHV1x43ljs+Wj
AwNzgJu0PC++OzwlW2NPqI6kemV7m9J05Sdl+ZBMzkdSaMzt+y/+xtymj0jsDJUlMPclMx+PCJuL
v/SOTaxd6LpFsEtQQt4LObn7LJksskDdn+8/81WBwmvZ3MI4zGirY7V7PrfGbGxmmxY+Oo+IANC4
+Nbo9BpW8ntVnp+X9OfoN3BmgrGhxzp/SqdgDqfdGJ9KUYG8zmS/dqmcbka4zh8Dha7WhC10G0L3
fOGf4n1kWkSwxn73kNc9UdxirK5N9aXcvfhNNpUPJIblnsol8fw3ZUZRdBZQ9xFspti65jTc40c5
b8w0yA7kjBr7CCIZcEcdb2okIrftaI74JOEo//4neGO+0zrjEIDBSz1hX5bMZWlmeViW8UlhFsGW
HXUHUgaGR66twVc6u8M21qqg0W77ByfK09tigPFVF1G3f/+XvC5r0H6zCZDtwG951VVINJ14HdTx
yREJCTJTl5qfajPkKtxmERKMpeDDWj8PCTwi5uhaLNVFV2PZfSB3gH9T8AGCc3c8/yS2Lutw8Ifh
FKQAhSXGV9uxLAmYs9t66TGPh1EEw6mOM28dpHOxr+n5Y1dekLsb2Pq+10P7la5J9ZjaVvjST/Ad
Pfiyt+3MWTgUbf4Ut167KVxkR72LDGOYdHOoM2tep7lj4pBNg7RIDcgsOJ0jkoDl/v4Qv95SbMhE
zoICG8uSuHhFsyTEsjSN/AS6pjdVk1l7VCsYNUOe29MvuSZwfr2+uVhTqAL84kSAM8n5kDpNNreV
ivikObn1DZ3SvRTRNWXt6+uYoiizkFEveVQsp4vHuHVWZOB4JY1nklDC2rm18OahRgDjlskE9xHW
xtYAcHzMccfco5r/OcaW8SNJs/jG6/JsV3htfARpDf7j05MbukKZQzYSZ+hllVXmmSA1t0hPVhzK
DdT+dFM2pXzGbKm6UtG9Xj/o76iTqRN4Gr5W54NNQwqAEynRaZ6K4gl/ieo7xFHY5zlimKj14mf4
7T2h3sRPvD+t3thDaIUt7VEWznJsXtSSI9Qd/Ovb7BTDZ3sJF0qoxHh+a3TuZK0gGn9PAlOuqRzL
n10AC1958NHD1jT/4wm+XNZAhelyYAF52aSvRwfNj+0UJ2GKFFoMGDJ6lo0qfDzyjaq4MuS/i5/z
bXy5iQH1IWYDa7y0U3GsPEsKPCpPsZz1qXPwSMQqqLvrZIsZsKeG59pErDHkjQEbmExNofN6ZSS1
da90howgcLjZRNyOiygXhIwsQqNklCsni8MPrWfR+3JdZ+/k3gRvMzBW/tTrO+lWzXNVj9ckxK9r
AHZxhs5ZlNfQDpb1fHb5yWCV5m10QnSVfWqThVBkh95mqBt/PxBsA7CfeNcqrgWGuBhENIGo7xlH
/upfwBR56XlxFGTJicMyfQoyU92WwWDsE+er535vIHluc5FMd8mcDw8wIOork+b1LkVoKiAhxI7f
2O/F7G07yxj9JM9OnI/dxp5I2xujargyV5Za5uItuc+yLBeaDKTVi713yg01I3lKT7bRZuByesDb
r1J7HCn/3SnA0xw78Kd//k//BHvffBSVKxHfFl/zkrvWoL3QI3byp6wsc5yHYYLLRP6VYHV7rXpY
fvX5W7nczYkFpbUHW+6SaOTHwhXOlOanMYQ1bYIN7AT+bwc1Spr5qXD3fdt/FqrydnjJdU89nfmV
2Y/RtnHteOsX/njlCv36a+J0AWDgQ1GkuLpsdhLLIho7yflFGIbsczC89eyLaxf11ysFgf1Cg1yS
0jhULzZbZQbmVJljfoKCF98PanDXlacLXFGi/IBwwNkIbV8jOr36rrDM6FuQaUDHD4Dz4qENkyqb
I286CSV/9U4TERsDg19jt//xyo7+ak3yKKhjFM3YzkJsWw6bP3YCEl6wcEvL+dTnWbzVrj9sQVOB
v8O6uCUN1lzhPivWkdQ9GdlzCDJj5zfv/4hXX5IMCXZyFqULUvHqN1hLXeoFtnUaFfqNQuHRnuL2
d2VdvvqSdGqs5T3JiDAhWy/X7z/eFBioLgwhq9MAxehGtKZzD01j3MCWmndh4gWHrq6SK+vmvBCj
wqTRtLil0SUGP4Zhev5QQoPHpvf8Ft91997sk+d2RO+HLdUR0sPf7w/jBWfln4fB0F4Mwfmg/O7z
h02QVHOzCvu/8pmKDK27gwGV26R7aJZq3eGwuMf7ycUdgP0B7bH9GOJYvk2VcG44ZIa72W1DxHIB
oUaEJMFWGNp9muMWlXtxikyBJCVTZQiz2zjZe2gX97XTonRuW33lrPhNevu//YZ38SSVFCc7iAjs
sUsjm5glJ7Cu7480kvPbHIvsbcgc+RAgdSFLLbawRh7JTBJ1TqwXKAl0HnyTYloiNo7Sx05Z8daw
7WpbeKSMey5naJoX6dFQRH319dg8MKW920wT1IdUM30RFLBbr67Ra9oB+QAqFnf0MP7WCdSVugjk
CXugeg02nvzw/Ahn4E7XJUCXSm+h/AZ3XojuaI5IySA4utrpelQb1wRXfP8zn6+Wf0bGgezJ1Fqq
4EvzqKwbzan2VH9El0D/3+2wGhl51PtPuai1l8f8Y1DFfRoxBCzH88lkoTzAtCgwjtPgWbw/9lxK
FzaCn3L4jIAKNsccO7u6Ec4hiJE2e90UU/YgZbO4f9y3eZPvmt4l006qa0SX12OAiw9dV+YF6xbM
7PzHeYFoptwd+XF+ka5sU5trGl7+lcV74QD6zxjQciYhk/YPde/FPoz0vMWn1TGO3hj2G2QXamMP
GBj1mZ090qrmXc0g8rZSdhUZBEP91bCEh3xj6tGqwH2BHI6EtfLMbNU76QNthvHKdzoHDZefCHwG
Su/ALALGvrSBs7E7N2JPmMc0cZwNNzMP4exoMSYOOqK+0NgtO7iVYr7ktSyT92fJ+UH1z9MppmiM
La53YNnn36EKygi7LDwYiChNbnsFTQNpWkXE3nzNYufVTgpeRc2Kx+NiRcO15/xRAUKTpsoKeeQy
ke/s3gw2YYmoVVZW+CGnLL8ysBeN/d/vxhWaIg47dh8A5+KBkq6v5qSXQPSB/WXKbXljNLJ69M02
XzmgCJtkyuelsS9vBGFDa6vJg90ML+YpTRu9en+k33p9MAWFzytFJQfl+etHRipiBkce47HCVbIS
DipIJHoy7exN0atrXvRvfFlmPPC3oqfIZWFZgX+cllbRNWFaK3lkgw/uqAuZQxg2PdjKyK+N9LJa
z/d6fJOWMxnkQFLNXSwzJ+i9fOiZw31bqkc0l/5mGMWzO4budrZH9RAZlXEyVKJ2MsvMA4Qya80t
dQKoaT5ZJV8h+S73bekNW+GYKKK0ee1AevM3ssawoobu8Soszs2g92NIZx5HksM/2rLQH0Yk8Nup
6sOdR693lyel2pTQ+p7e//LLSL8aHR+fV9wSf1vMnH8J4qKz0C58k73OspZkkXHXoJS++Y+fAoCB
dxCMX/7mLfPhj+/tqNlO51jYR6+LUOh6AKioT69lu77xLkzfhaxBHxn7pYs1hSA08aMwc44tWOXW
LotPjU3s5fuv8sbUxexncZTCA37B1c9fxRRNiV3J5BxNN3JvQkOEBxTaRFYmhfH8/qPefB+0FyxL
NiYllz//Y9Qmct0sOfOoroiwES9oVRYyv5bl88bcA7PluzD7aFZediq4ekVu32j7GFPo7OdQqX1e
Js7zOOEuMpWVvi8NOtWy8Y0rQ0kkI29wMfvwu/WoygEUYXZc3GaT0u2SQbr20ey1H20NAlOCLX6Z
4bcsY9avIg4ViSK5Su7ieEj+ajrhfQS5ItEzj70flMT1hypz/ZMZYZmDZtAMvomiFc+hdKrHrsq8
Fum72nVQRaFE1yoO1kWWzN/zKUpwvHCM9NvcTYW5dac499ZW6oIL0K2t7v3ZCnfwCRMOgdFEWJtU
XvMNU0sgSMwjvDsCnZwt4q9ixW7PdXSCihxturlCvec3nfMjiAP13a+HheRHki+WvU43yXtCBy3i
RoAyN5kDIxm/rhYmZUOeUkbkdGN8s+Wgfgq7q5ytnvV4iJMcb93ULOtsE0Zp+zJhcfIi7b6y6eGV
wVMg2w9RmcJr7pDQGjfY2agfiEJowMRVO24pGMd4n8zkwq8Ss00rHFzK5M53UiKEAz8e5rVbmN19
WgdEl9eA5c1aG4X6MsEvl6u+sbxdVMQm5J9JUisH2dDO2zbTGOvXpcweaiqxfdWMlDB1a88EZCun
OXUp+t9VTQc82o31yHHq6KD4NuewgzraY+FNATWzWExA5M9BoxdZUdax+baF+0CqHVSOrCK/fI3/
uk5XJQnXhB24ZcMJOUdGfLCMPngZGP5s5abFcIRX6v7t95k4xDIpH5cryg27qpnfDGjNf8og98IV
1h5Y8vw/5s5jOXIkS9ev0nb3XgYtzGZmASAiqMnMJIOZuYGlhENr+fT3A7vHbgbIZkzN6m7arLu6
6AGH4/gRv5jEoCke8vz9k5YlEzpwodU9VTVSDIdO7frPzuSYF4k2mWBO9cb+CZ9+udGnFvh2VdmA
M9UyGfCc7YqUtD2e5V2tgsTxIG3jc1wZ4XJpDEvFONoo5ocm7w72PBnaxQymlgSqD/Xcg+g5fx5q
xOh9JY/UqyxC5ReBX7MDlACgGs6TFtZfNM4jNbLaud6Sq2bt26LBXCAHCfN7LJHwCdQ406D3Kov+
7FRNilHysrhek8TGTRcpSgrsNIFLYFiTc691VegriMR9VnMg097kDNY+6oqk92lft+ZlCRHy9/uR
7LQ6fsl2uOlX1svqWcHg4DSSiWUQA21MYHTcLU9TiasWAh+TCL2Jw4//bRjt+sI4a8byRnxh0k4v
nwkZRiTbqhz1pGqSoRkeLWc0sacK62cXrnWKXlHzu25MZFnKPtlFDPKCauyxO8+M8CLKNeMDShvF
TnMqQAg1tR+fpHOVovl25mbc7gyzRKK4zeQS8iU/cnOd9E2o6WWRdsfUHOK7NGqznTMk0LMWTJPc
1FA/ko6cazi/tSi0E+KxQh+R7t7p64CXAgirzweyXRuFG+Sv/TLSlp0id7O7t4fi5/uvf/sa1oek
K8iMcn0J0G9P1xsqrZ8njAOO4VIfGmf1cMYjEtyT2lwABTpTwm4kS5115r4WbusskrYnjcXT5Wqj
QPZqMIfjuAzj3rCWDlE+S7mXZQw8nJvBb8023+lu3ARdngC8psbzw0bX/KRK6qBjdO3bMnN3/PB6
B1XE9UUJI0fGSXvrhvYcLP08n7kN33gpgBbW7OVlqLaFLRhZ27rSjMdjiiLOfkC0/UGVmsrHXiCS
A9lzJ0f9HLbvjTejr5kMXVfGyGCgT7eKzsuYdXUxHuEd1xezI8TFAMLPA3U6Bkk3nNPTf2O9FUOI
dciKfsGg+XS9Ic26VpftdIwi62OcaDUz0Mj008q9ilYX8ffP3frr/0wvOAirhR8NqLWKp8Q7XQ2k
vxzpUE3HFp3WnZQy8i23OVdhvPFMPA/NJLL31X9m08sYdGDZ6VRPx6KrUfgx5/yqG62PXAfdNSX6
uY/3zeVs3hXi1TDYt1My0jXFjmJtOi5Jk/vgTKadCQj6EpWNnzSeyjNf0xt7SJMMPA1Z2sq43Dxd
if7JGC7FfBwdQ+6BKENjtyP16f039cZDcTvYcLHphqwD9NM3VVjCCYvcnI9KZ34zs/7B1YZf0Tz9
sqeh2L2/1gaQ+RIfgPbqhCOmyminbqqRSDr2VIEZOeb23Aca2nTeYMMBHZLWOMx2JS9GMi5POEN8
OQxx6IWFPgW2RJi0Rf7OrxQTV2VyhPd/17ayoOGG3i4FKu15zupLWPsj3XfjTDTFrPZHEQ3DvnIS
PeiE4lwoJVf++0u9aj+sa8FkWkGgCraS2++QkZwZx6HTH3tScA+otnisZZjcjJVV7fS2BKqAXqWP
NzqSea46X01GWx3CpcouOzLxw//m5xAX6NQzBmIGevr6M7UEoGjIgX6AqC8XjasXgMZ4l0sDVT9o
QEGL3irQe5B6WjgZQd4vddCrRXuB1dR4BjL1qtX9sjvoi64nfk0eNlGqGso8sjtBexh89bUywLAw
J1JZFxhCYGnLyszJi4MyY0Za5fFwN8Whe6idhFx2HhW/qZqdvWBe7DLB9R2RavftkjnI2Jnirm+L
7GrJtHyfwRH2Af5NARpikNyzcjwDEFp/6GkARCaAvgIOtjCBIUuc7mvv5sMgAIEetWxJ/LJ09bvU
oMSSslM8R7qhnzFCuDYS4/j+G30RjdiuDC1jjVPcLfQDT1dWBr3hhi6HI6GjCqjrlkdAqaTHk618
0gekVtrGMPejWc+HVpvSw5y7X+Ik1D70S1U9I2Vl7wQpoW+gXnSgFyw8N1XNXTMy6kYJT8BFQMUG
Y6Q26Btp7K16CP3SMnNvcWWJ4F3vIKOoM9ey4sZTZdNfI9hG+r+6iVeWAbu/mbMHoWntoW7n+Uxe
9zpsGgCyNAb6zL9w69yASVLZAZcd4/mIKHyyh/81UnjG5pn3+zpkoAZOfQxeHiwOJfTpLs9NqaD7
aC3HyCx7XzSD7QE+Ki4hO4szIeONB4J2CSKCMd6awm/uAdwAqJg7RTn24DgP7TLU+8zJzylOvPVA
JtnwCtYmPG+J0RFDWSrxVD0CeHE8E9aTt1Tug5Or/e79E/r6xgEfDfoWrQfyEHLT061LdVQBkWek
+z6oF0qKj7yl5h+q2bzCCdo4s3mvv8PVcBNAGDBMGnyvQjudXbUJW/2YWqjUigjZuHy2mlsFDaJ9
2CXKxVwq5TNs+HM9ljceEzgeGGrgkQzWtxu6iKanhpf60R0j+7GNjG+qVJSfInb7APXQ8Uwkf+P9
kZQANGbSSuN+a8zdGoXTVdGsH5VcUQOliVFRdtocwzWrf3r/BXIieEWnMQabTdIgmkcohjNGP32F
uBlGzSoZeJROdN3WFUIxMbaHN11Jswo+iGE/TgnyIQiWCedT2YEaCUZ1SB1/Ga3iytVCMOXlTBLa
dwZJLzWQif9a7mRYa00l6glOrCRfaNdGT40NQeOiNdRGDdAqwxU6cXErK/p8laxrnAGJs2KSuh9h
dGzRpSjGBDIyaQWXqKHP6K32xpWNus5H4I/cXVrlei2TxmPXoUsxz1FJt5dUFUi6uKhau/xooxLQ
r7oMJlSVevhYjVlpwT9m4z2NvlQbYK2jfbZKVZ8u7WlWP0uj/jhiwdR4pobUEIAhkX1BzDDpDw5U
g86LuEqzoGxnMPRVzG+LplZcQhjXG08iuhDYlU053CsdZsFA8em5oBh1YXCFPfYk6j8ZR4uHEdHp
3nfsKnya59R1qd8VnI9qAFtXSl2STkk5hKTCSm57ZtOAyW8A97s+ctCVypWTIbeMWEPFlCE20TdV
U1qufmqN04cZ8VbTN5e4Wns4UXrdZ4gMF2mZflH7WXwnOtCAgwZWEU8z60LFZjVEctIaW1T90N72
XC3Jv4IPohez9j1N9K0W8aUAAvrY1EYKqc2KtQIBUNcBEdQs7RPt2xHkO9CpT2grRNediLJDM0fd
p1Zxlq+qLcbmgJQj8oEyMxqabsa4WAcHqGeCVAUKOTurhZb5VCxxHd6bo7uEHu0beSeSwTon6PJG
LIE7A54CRQESle08Q6X3XMGgWY5F3PqdbVVIFabOvpO62M98Zx6DK0SllOTMp/36AjDp3q+oWlhM
CpX86ddWx2aZTWgdHusJvOmM1CU54lluxOt4tdJdabyuE1GgbZtvujKWED3sThxJz7orw7XagzaW
6KqbtdzlpnEuE34dsFiP/Bea51rAGevv+SPpHstQ2rEziGPlgFsOyxiN0Va/ayEZ7s/Fq1fhiqUY
d0F4cterYLOUiisT/pm2OKIoLK8lys87lY5moMCDBzuro0eRuNHHpIu7+87oit9RFeWBi9ZpkFiV
OEdLW3OD0+i5/hzciYDLMV+11vf9x5Mz6etJEzRxbBZrDjpZxw9tE85XcAJsr9ZxPOPTl7hFRzib
WBVNTk633y3xuZ7AWwcL4Ce3MFUmc5tNEqMWSPpGSPU/j0KkQW8sNCrDPjzTC3jjRXMHr7pSTAMp
m9d//sfj0qVu4tHurKMmJfweHYH8dta0g1V108X7b/qNB1q9cpAYW5kXrwh/oWnNokSA9phkvXGp
RUUaVBLQ+furbHguaxkLSIM2igVijunmyl3/84ly1K6dIYXRY2gSYZcet4Apz9s9IXjeoZ1X0NSX
2m6JRlTaS5wILDmLM+PDDWb35UeApUHvaZUEYS62qdwQCU4R62zkcygHsPwtzlA3VDlzvs9jLGMA
L6zXpIaQPFORvnpaINJWV3wFzhNS21BE3t+UNQhtDjVgL2gnEPS1lVt1uic1ErxRKEtIjXazaD78
qqjea0tlloEUYazvKvS7lau2jhD6/btLM6TjLl9l/qh8ttT4CGfZqSBuHoVq9UHMzMoHqu766J5+
SVv911QaYvf+kmtX5PRpERpwV3kAGBRcBZvyLhG9Yi0rOx0hYv1XBhR4ZTa09VEamQDBENaDzgjB
7RACMmMtRVcNlNiZ3Pb1aYe+DHYR5CsARgCTp1tulb0bx50GPVgxZIASXXtlIJIXvP+obzRtTpfZ
dIgWC+BJkrNM7VZMqiyMUGxCx7Vda+qDLfLsPkWz/ynPwMFqQ7cEVCy2l6WxvKsaC+JfP9f3c42F
5Jkftm7y5iWAj1n7tnwAtDA2L6FvQ3XpY0UchWaVCDXhL2goTF9yKaubzFrcXQolKcA9ofGLqM9o
6C7TV6HVE1zkJAkwVIvOFJ9vbRZt7zXOgfJUmImfvpOmdkNMwqaV4qKPhxRKyi5c81yRzUjjzwMj
l0IdDp0z/gJB7N5XxmgF5InE/MnQfcNpM69znfFvB0bqt5cpEHeuS/A6/VkIXmkWEybGQIM+erRL
86CCinfmq9j47K4xCQYQnXQiAfaVr1Q+ZQ67cYoreAQo0z+KehG/Ec+u5l1cq5kCRh4dZskoOYh6
fSm8JCz6g64kfYTnlZ64nma07oPLuPeDAC2CWkuFIQUKTkq868LJPtNteuvnIjTAxsBvoVu9dT1S
ZYjVRuokz/qcOnfLwngOUfjojuiOksICQEa3RfuxlWF8Zc4kDHIe8iu0flMPra12X9ZKdVAsOMxm
3yQ+tjgowE8AFc586G+dKnrOqH4wTUNCVtkE19mm1SW1yTlW89J4OEWsBnRafWdAqf8eIZj5U06N
8aVEci1o1Y7c3WwnAKCwHVetDMi6uN0I7DhIvN//CNer7vQbJOCuwo1riQtRZnPejSXphZFM7rFL
oVKaBa6OkSFCNIdceeYMb8ga6+laNZnMl04typjbRCIWei3dfgmPleLkl6mGcnRltKMPj8La1X2X
+0mZh14j5+XQRmZ+6LMQ4UV9GGEsW85BtwscetVGoMUGS7AtpLzCjKb5WPdYLmRkME9D7XQH0x0V
EBEKfzlykp2LpYMfRXl2fH/rXodvRmX4oqESrQPC2Hbeq0GWCvIp6XMKeOJitKVzpZbnHJveeD9k
vuSaNrhzspb1n/+RfBlGqE5iVNJniYyfJ6PcDOh79kGjOueknTfKkC/vh8sfa9BVuZSBzPrAf6yl
JXExiyhMn5FKt7y6R8lPJEVz02BZjInN0F8IcqqbsmowutEn5coOp4GWYq/iNgFbL1py6x6qJYY+
udUGNtJMu1Z3w4PJeOxTpCxnOfRr4r85vfT7gachWIVmwFbUhNYtviHFkjyTNloAnsM4+5xPU41P
4jhg1QLcpL4HW1E9mz1XsYcubnY5NO0EQMaYe8g9RrXH1UHejOEcPprjagVXmEn+kTgy0QE1l/SI
KwvOS3mV3iJ3zUtYcAwadoVWyY/wKvA/kWktQNdiwXGTuCECkGqJJCL0qjb+Rn8zxzI2wr0k7Wi6
q+yxFbh5PPk2f+LKSYsc8S93yD81hoPAvtrNKq4+3dRndM01eFN8vFjSEpq7+0LN+i9KHSH2Hmfd
cI7B9tZ2koIR/wGNron46QFoTVNkXIvJs1mocu+aeRNUdKW+j2mJjbma/V0U/gqeAxSPGhSdlxVW
frqeCDXmYYZIIP7gb6LXFZ71KCP5htG4O21GOP39L/aNxJ+R5joAhFlBBNqi18tJ2EulJh3KHa1G
42Z23GcU1ubHYRxkvUN70r6F0A/xN89Wc8pEidHuGYoMO8wzP+V1BurS3EbUhLE+EwZ382HzFzFX
qsXwTGOluSzQhEQzbXT31VhdWZCHrsg/zAdoA4pXOtGPWoLdjl3w60rfNJe4BkU7ZeZTcyd1JGcu
2wNt0WSXjMtXqp78jHrQqzCEUAXXA2gEajMMczcVuAOwfMqSDg0EBEBXLfsyXbwx/1dG/Lck1u6r
X8Wnrvn1q7v9Vv3H+q/+KKu5iZGw+a//OPlvt/GPpmzL3932/3XyL7X/9fKPYW6tymYn/2VX0BGY
P/S/mvnjr5Z+2MsC//p//k//4T9+vfyVx7n69Z//50fZg8Dlr9GsLP4UTSNJ+eOAvNJYe/xWLN+K
+Nurf+WfQmuG8hdtD+YhOEi+8APZ/3+qrWnuX9jIU547q+ghh5sy8r/V1pS/3DWjw0WZW4q4S8Xz
/+TWVOTWqPQQpaT2oAkMBea/n/7hnyGWjfu3jLfNXYirumWhmMIImq4y2OzNjGOIUy3qRJZ4KIIm
0y4Jc+UirovpnPjW5hyyDoQdKF/c5aTB0AZPI8bsWkh94EGOQ12VpHgfjf0PA9TVM0ChcxD+18+0
1qJMMld4ETiPTWpEfuKWdTkmnjLJLOhzTHmWsM/OdJM2MffliQgDJn7jKJvA6jh9IskFmTMT4Ilm
oX0w27roacTG8j51FlmhxHsW1/1qD11qTQ7MelgYL27ZiSlJulM3FbtntBKjvDieArJ3PEJjWq9n
kr5zi202sVbmZZx1hMhrEpbpkGml/pRGOr4q9USD4Y9v5l+n8k/e5as3BtKaljvtXUSRaR9t7hNG
swoC9UPq6VWNV09lk8wy9TyzyhuPBMGRNi4ZE/3WLSRbZf7UaRJxYKfCFyiN9e7QpDZ+dQwBzxQO
bz0QfWoV4heEQxQ6Tg8H4EQd/BeJjKT9f2nyMMxEzHOjp7dWWTs/BAvcNWAKnK6S5b2ZYRqYYhhu
qIe0dzJfDc3kDHXspZz/I1lT4YWTVzLeWq98sovN29GEnYMLT1efJelUAVmYBQrAQRK3O+Tm0Her
v97Q3laDWX+LcD6ab1Csr9UDPhBggPMlb2AVTHztOBC7WDyEKFE7Xsz1fAsQ2cHdCttVFZ9yJ4r8
burgbVtWOuFfXpcNhjm2gn9Fg4fm77GN9TBATgvgr8lI/ZuV2fWMo6IeL35h5u1HFzO8Gtv0BenY
oi/tLxE90v5MErA+8XZHOKjQH1dADZnV6cYTDaJWCvxJXerXdWhrwS+3S1yLmi79aAGt8bKuR+J+
UszeMxk9nmnBvPHmyUHowEDxoL++/QFdO8CwHc3UmxT4UYjkTZ6inx2Av/HBkOYyJODjpFLfhrho
WcTAIDn1+ho3SW3QzGu9U4ZAqVPrx/sR4FU0JaRRaKPCQEyl2N6EG4Stutg0ZeYZaVP8BAKFd09h
6kvlWY0efyrwizLPdCHe2EOmINzOdGZWEsrmJYoKO1msTsncVW6k3piGfRw785lrYruKBmOdViFe
S1jfkDBvVon1ool1FamrphL4afZmjKdbY49nWRqvF4Kuxq2wXkgr82cTcpoUrScpmESioCev1AUU
t22006f339Nbq/wzYUDkm6O3vsc/Ss1ywlVPwhH1HHcCJt9XSaADGvub4RPsIpoQtHlpLcO73apD
5KPKMEjDlQs0fn5dwojzliE718lft/7Pr1gDNLteNyvTb4UMbXYMW8a+jmKYXm67VB9isOGBoCHx
U81/an3rTeso4f3dAw+wXZOcjTYSV9267CtqNs6vkTlaoILGvBE0k5AzopzJC8CaTkWNeen0rvWM
e10YMkKooQYQaTrmGqZWH5a86g1PVTItu5BcX/1uUFRcDmoLdxIvaeo+38WGPjo7WNHYnjV9Pn9v
AeXYvopTRe6nZZP+XuAlGMFgdY0WOKXRJHtsNROmyHoHrt7CkS+7MlNDVoFeJVjBqfriqN6UaOIe
TFXBFHqxDaQldX38ZLqT8TVqeUH7fpYarllRCFcBE5XxAhC3pXtl1+QAgUQTNrtsrNtfs1qNiy9G
zZr9cMTQFDlTW898Vx1GPGa5NDEYxCNt9Kowk58zp7aYGq59Y5q0GMjizac2uNfhDz7hoqaW8FBw
eJIwUHQ1vVr6aMRNoeAe+5pNqsUEAKUBZQ/7EEwh8AG57xHQU26dxbC/G9Us6idX6R3bS7rRiHQv
LFGjLP1GLRIktKPC6pcrxcWR16thoNrPDNMsyS+ciLn2gh2gH88q5lKyqMfSi7JpfFy4iHLfgFCL
Xfcwj5h9tiNMg0DrHUcEIbqfSVC6w2RfRGCDMUysCv2HziHIAiCY1vdO5nI8AsAOv9kw4DqvE3za
qwfM/NFFoPfnhD3uhKZcXj8OuMSL75WlLI8gs7QYpe7ayS9KSx0/RY45RJdVMqJmYeD7vOwa4dbi
qXaKyfQcEaufO6uVX8VcKaVfuVr1hR5FHMJV62yo6wk86HRvYKgG1qGAWgBuEudNv1anyNlbicww
CdXqvsZZakBUHRqpGL52xaBUX22I7sZODEYo9wmEJfMAzE2f98LKDOnV7cDwXrQRuIS8XcLZE8mY
aAdD1gNNIEXYX0Wptr1X4B4zeJPEPhP1cl3/mCkytnzkDOrupxGD47xu81AXl4zLYxzclAxfY+Eq
XbZP63R5YN/V5FnjklN+NFmYdZgklG170dMYT0BRADUP5nC2P0dTgb5ONFTJJ3QSY/0SFN8qOw2q
YrjM5zA1vCQfImVvKmOq+zXaHdhWtTCnflu5ksPfbnWY7K2dTeJuKJXEBsgCe+LKcesuuan7Hq8P
Q1pD9b0VCB1HIM6BdKIhbcnlAofvEDCzUsWFR7rYWMHcL9OCqa4aVx9md5TFDrgw7aoRZSATNoc0
+yBFQDf3it5o6OShuAY3acbVTtUiow7MDEnla3canNCr0C6KdqYeG3g4DhE5MAblcX4LxkiDSBXH
UPl30LHHyDi0eg7gBu1A1xb4bselwhl3h2ximoCYWRGw02l65RpungQRpV6LVeFSfp2HSLvME3vq
Hwg5skXmsVHljJVqZXaoKSVI9nzBcrLvul9N3FPIqJ5mJmZprzIZkZNe4NMS07dLnBQnxAm79/th
QGrbY7CIs4fC9CuJIne3LGk9jmjnN1IFb27lEQyibMm+hWyrgx8K0BsYS5r76EbcNF6EI5ntjYjn
HmH+1BGxd4pMDwH+rNiXY4boEm7gGOQ0ucEIwaBMcDEp1dVV+qAhU3VlYy9eqwo6005KuXAhOtds
ApRirP7nuICq9HXUP/GuT2MABAVZqnKYscYNb8ESDMmuSmPkJqtakXkQL3mNc+7A8PBisvBL29EV
T+4EJKiVeDWa4w6NWnhcwMjsAj8+pwJNNuruQ2ZESxXUncqvT8haJg994PxTN5nO+FGBNs6XWYb1
dLDMsMbaVzM64nSV1pNvVZXyQYC2C6+qYgwrPpQqekig4d5TkQt4akMYf+JvWJM39pOyBGmDRcx1
mTnEZnVu8SdmDDw6/pg4Ur1cWgXRFrUqnU/slJZ7uhjzz+Uc4fusllb2q6uhHnqw3Uwq1QXGnU/Q
KeIrHWWS78JZYegVlQTgs8S2hF8NovqO/qmNCkQi00edZl+/n+KhVi47Va1LL8T89xZbhOJFRRzz
ixT9ivVjyd1sbxNVkKjolAq5jUZ7ZC5NDVmpgxw8vI4pJbDxMFS8HBbrW8XVWXm5omGMJIVWfqVN
rqItoKv1pYvLDALfLZWQZ4ueaI2O+HIUYFH1vdZJOQJ068ZrPg4TeqVSVLcGyhZotPVKr+wW/BRM
X9LptbwSfA2sO6bTPGRnRk99QqPWz4uxqX2F2bj8FZd8I0/8TLO8bPLBzjhAIjE/L3K2qusO5aMe
RdcOZ+5ctets1zeIHuIOCfrhq8G/1gdqW9vVpdqqeBw20JjHwLV6w/RBJkj0YmtlFdSbYJvvcLp2
Ct9uwBb5Jp41ym2bCrsN4oExt186Ymg5oKlWXjlZUULPw1Yo3ZVaLfqDS0dF2S8yhuI3J6473ABP
05Nrh8CDyI1mzMmuDN3Z/IoudWooOERAtLzMG+7kve3Wc3zsFaMOd3Wn8Z9jnZvhXZVPMAkRjC8a
5cZt7XriDi+m1vlgInnQfAfUYDW/xyTsu0Ohp2Z+EXE7TF5JYI4vllZFsm5MK9y2BLFFvXDdWj41
KRAA3qo1zv7SOmGJJn8iDM8McTn342iOCamjxH1wmTvGn7Vh5fjcxY3ZXiVZxW1kA2MefdnHUeiZ
hVVwoZI76Y+xove6rwF44APPqP0vChrVMVfzsOh+rpm9dpmMisPuinQcglqO48EpdWJoXFMN7gr8
uZ2AIrkkh4nLaLgy3ZJwH08kZbMU5oJHD+7sXk3/7w7P9zDZDaQtDV4h3FuHPi0T7H8mu/w9E2Yd
oJoyemLEgLJrvKJQrmE9Ndaebz9NPKEwCQT32Lq30WBpWHDRKKr9Uc1D0HyzlTxJRQVntegwwwDi
p3m8q+Z+3d+sFsc8X/hGHNQBuOTMTCx77oal8bNYmAej6eobOEBhvnOZzOq7EuuRHh6QPiM5MIj7
tq4dK9Dcxvrt8NIUz6yXrNwBRw2V3RBq8ISp6pdu+g28xvwSCsUaHrFxmMRBCck/fYFY0+wNkdk0
u5HU71lPQ/NHbKJEd5NWPVF+UQqHsKbr03ylj0Wv+QaoqkNpjWXv5TAZW99F6SP1zQz9Wx+rQPcp
aTIJDNKVsfDaKVY+J70tXHhvJhgFd2ogKAikH+g4hKX+yYAr2lxGQFEwF24wOg4yILHq3s5xUvfa
AWCp17VQKbxS9HzpZinNx8xKyu+GHY7JAWeohQ4TERWuYboAAHVMgVAQmoeT88Eu6OvsrWho7Tuz
APqPauWU7fQ+TiU4T62+WuJJ9l6pl+qj1ZVV5MklLb4NnV2wP93kvlzEjfBTrW40nsegWdc0cL88
aoIiJkWo9Z9Y4NmaV8QZ1HLgnurqvlJWnxvoW4tnZUtO87DAR3qlYaP8gnSTCThVkVxFlP+pvSts
p/3Q6xzyQBuQ5vSxWFOTIGtVt/YGzqTmmVZrHCtE212fbC27HqhtnL3ZYl3mdcYwUb2U8fzh/VLq
RU/8pHqjMFyxDkh3rGrDW9ldXLfHUYVx4omOpOfK4OOQvoJI4nxTRk1o7WPZCfcwV6GxBHY81rHX
p8v8sKgdmqiozpfpfmYYgP80Ipgm2NbcwMoecFz5kMFDKz4aQzs4vqRiW/ZOJBLtMhoS7UtXitUV
aCIafqDUjmKA7UXceXppWV9AL0n7UV1s/dLsCssOnL6KgKsl0zFZ9NC9n7NYRaEv5VwcRBgKZsMC
p2Jo4GM/fHl/j7ZNFdp2oBzhasJJwXp3i4mRtazCqDCh6xeq+iSsJbwIsYfHHS1PlKeMQerj+wtu
G0YvC+JVALcA0OErLsNKuVbS2SpIx5TsB0j8PKDoIE8ul0490yN4Yy2DnhETklUolIn+aScitfSh
y4y4BG6tGLu6Lpw9RrfR5QIv/kzZ/rpoB6CBljecE5V265Y87BZh3Jp5VHmhU31243S+nZ24ObN3
rxeBmmy8zInWqc92hpvULjLKA7aEueyT33miSSj01Xj5/ht6axWk8BhI8c0wKN70b3KnobShyPGk
mw0MtVM81JQiP7y/ylbsiobh+vdpqSCyopkIm56+HNNSUtdsm8pbX1K5w0BemUgRVQtYHj4+gJt7
pa0fwlhdtCeEB8XwKaGUW3aU7B2S5fNsaDfcTLV1OffqbF9KNUptP7Tz6RzM7q0dWdVN6AEyUgMR
cvpTAWvi4wU70svt7iOkFXGJcbF9Zpry5iJgM5lcM9ejJ3i6iIo8MiIEM93MljKEvLZqnGCuKmc+
05l+9VUgy8i9xkLAQWB6bvBmKWJ/NYSQGp064NxilF3qxbUjfHR/EFd7/zW/Xozh5jpqW0cQTJg3
n6BcEJYmbWk8GkjNbslE68NBOzZaeY7T86pVR/wCbIhgCsid1SzldP80o7FjRlK9x+HtPWMux0tu
s+Q+Bvh6G1qx63W9+/dcBummrkFznZvTmWaEs9W9ieCvaK3D8CDOqzAwYhx/NIPT/LKJf2t0/m8H
4idj83cH7P8fjs5NzsO/dye7YxYisTj5x+23Jv5WfPvHZZt9K362f07S17/wz0E6NIW/Vqwxs3Cm
dzgNcLD/ZVtmGH/xP4FuYFqOsuh6Nv41SNeUv4CprsLONFyZ+a1fQ1v2ncTszPgLCTqG++TExFzA
3H9nir45nvx9+q+IUUKHX62ltqIbSCYX5RSa00MqGtgNQqX7VRs++kjwCoqCxL6hIfjHbp2fmbIm
I27m9uh3rx6Y61b92YmvWgfdeWxHHpahZ3KhFEsg6/yclOgWebMug6cDCAau9TV6bcIjrZdszDV1
eKCXU2CRnl8sMsG6dTG0IBHotcgWvbh0TC+nwvlkZdU55MAWLKowY8deVaGRBO1sxbedPigiZP28
gN16cMpuuDCq1N2PlWnuFRd8odWaKV5cIN7Cl0yM7uGlSNOSbMzNLlK1MUlPm/m6l3p6q9I5ueby
i77r1iDP3KwvofWPhJTfCSAKUNuK2DBfY0Wx9TUSYknxkOiF3FtFgpB1EYnDCMv/YtGWofXcpTV8
V6/vYjHJQFmqL6qUiZ8by88OHM2PQuv0u0Rp6qs8zKZb6OnuRabZ/b4bdf1QAYrcg8uqLgylf6AP
OH5W9ZZJrOnOvAYVE61OKb5aybmhz+tDwNFm+zV0q3hMd6uIUOSzoMwzsgcTfZarukA7xKZQuFHG
iDKrgTxIC3K8M8J83MliVvZ0Tafg/fO+3lyn2wvwYdXCRxZ/vdjWmeyfk6fWGhnpJykd3U67zjLz
OaF5vNNHq9/P9r2LtK6vW805C+vXzw6BdbVqhjOEWBhk4NN1O8Vl2Frk0cNozxg3O+pzJvvJhxpM
Jz/Bcivu5CebsbuXR2kbwEg+Bznbsj4V+OTEPmIMwh5QX7b4TvyiSvrdhXtvJ8DF7EgYQV0v9kda
9ePOCe3soM6fjCi5b7V59OaCXmXchHu11xbcgvC2SgHw7h081z6kjcPoKD8g6V8E8Aw/dxnengYT
ycX9e/PV9VeTVTHOXbGpaxJ4unFpZ1TjJDT3vold+9NsjriHzHR/3j8WWzoOWg4kbyv8gVEuusDm
JkBpE1YTpe0s9DHzyynqxYFK2rhychqgqZns1a6ZvumV8T3uqeAhfnkAgs5pyL6cgpPTCSQSShBo
Km4UboJN3iXSRhZDuWj3hR4qd2Y13CjLlH0ZoBQ8dGFlNPDLUvVGyxPDom04fDfJbWXQV7bDwanT
8otp3mLgRnOuw8iCaaDZaJe4JbU0ShJjuJBdvd4lRvN16Rv915lNfHWBrdZdoJUBNHCRvcrXV/Mu
s0ldBINy86YRcfSl1TlbCbPtmVEYrX1qfTe5Teq2vP2/7J3ZbtxI299v5UPOOeG+nPbeklpqyZJs
+YTQ2GOSxa1Y3Io8ym3k9nIl+dF2vnfUM6+FCRAgAQIM7JGsVrNrfZb/AowwQMZKD/ExGMg6d266
6HtNqfV56W2e0NuMu9XgTMmpis15/86zLrHe26Ems4Q6B6wOzSMID2/XlR3pHJVlQLWOKJsH2/O6
/djEAV2I3NoZRgLtaqiCa6qE+qmsJQNYLk3CbAg5ahtBmROdPUzvZSm6OwTBG4TeqmhYfX/M/x/W
/RfYNRzDzMq/j+1Or8Xr9Pof173Kiv/x3/57my9f7dX0+vX1P/7rfxxef6/L1+zvAr7//N3/ivrA
aHCpLkDbBfDyr6jP+w0C50L2gUxBDY7c5GfU5zq/4cPgcRuTzplLk/0/oz7+afFwBXK+uJNjW/CP
or7lxvnXQlwMCbgRoAcvOEN2ziVKYYqwOrUrUz35cbP3GvO6dP2NbHGFwX+LF+/yUu5FPb2D/SGo
/Js3jiB0QuskJAMq8XYHEBTaTdc53ZPE1UgFKVU29ymL8q1RIChoWuXWGIEYTPNwapIGH+vBKVZ1
O6pV6XwHohGT4HGNZbmr/Z2dlp/FPCH1Ba/aHh4ElhuF6DeJKY9jI8+YkFilh1oJdbzEuy+L/BGH
lDRsd35T3rg1soil/yim4RT5jVhF3rzNdX30Kx9pSL13hP8SdNSAEMV9NDsiYqcx1YoK6e+pC4un
LW6jOUUzEMx94vWg/MNHOB/bRMkXcC5PkNCOToOeWZZ9Tat4lafJva/0w+DTxawGGa2FCm/HInjM
wPcuv7Lt1HEYeZTWGI9ceHdjNMSrCgVuWtn+xqAArjsGK293PY1O3RtXwnY3HWjSrT/nN5UZf5nk
ALh7rA6VIb6mVGR2eT66+2CkABSjTOrMn/XUeWi6GunO1AaMy2ELYfDJdOuzxql0BQXI4Gb1b/sG
EEWl8g0ooE0AWYyEHCOXor2S0t9UbnljhcbWr0EMZNOWjuI7gdN3RPrFOqXiAFQfDRPW6iUetmmb
sl/IUU8mEARTe9ep1+5oymwhuN9PCyiXxt4dLJLHwU9gaRdbF2XRvAhuswH78FR+kNiWN5OOV3PW
fkoK/YycwYaa9J6uxcGOu42YUdixBhx13UNQ2vdzJ/cIBB0REkTzsS5uK785Y530XLYxUglMu/Bv
HE99smKs6sYY+LG+JlMCFyLS1TI7M6u4rsVGDVEBd6h/INxgzkJnmyVhtirSYU0MuM9TWHxp8TkI
01VeeDdNi4j9YJSfxwGlsB5tHCvoN/0kXwpPXc1DfkuV4dDjwxf55bm0gxtR6LvE0XeyaT5ESbyB
P3Dd5O5TmtUHnCafBpUQQxTrKS7PAdtEp+4tEONd4OrTkHxBl3fjl+U5AQlFDLAuonzTWKwQq0Nc
uTyGVX/FAr1J6bz+6Uj9mwQQtNJfzwE4sNR20Vf5rt/+9hwYcqXoJvrtkzKjR+lHj8JES7HAMaRX
n7B/kbR79F2mva3sxKkb5Uqq+iEe9jW+nKSrd2JCnLARN1kYbc062Uma7ba0TxJ50bGSZz82HqkS
b7IiuJFzc+wdf2MWM/wcS18rcJaephsUDKdSV8cJgfQuGLet7D7GnIRtjHC04+4r9psIpmt8+dbS
r/cxzl6xBjemBD2+4mYcfAg+qdgsonwqFBvZOzyR3uJUicoEKAcqWQBw9k7CYaWT9WTaO3LedQPx
DFsghl6eh6E6TF5/ktGw1tJnD+fbgFOoBjvVyfaUOMNd6fQb0aKzH+hrW81bA4yCsMYTllf7Sqbz
ukPqeumlsCU2KEfdps2z6w938SgPdf41AiM0U0w3ABOY4ReFtYaD3R2TcNW3CKV49Vmk9bDqav8o
HU7++D3A2kXP4/uNA8TPWRC58PqR0H874XTKS1jNsn1irE99x5GSePsEZAEqNIemme5oHx7COLkv
gvgsg2hrCLlH1QtPFYaRxSGr+gWPF6Ae2aLsUR/wUEaqSe2U6x5i311j3HAblv1G1/1HukhHOjBP
sLO+LLvEZt8mHPvKH9bxFB39OrxVaKH8elm/De9+fEYHdSJgctT6yCDefkaX1lfg0y57Shd3CIf3
HG28AuhYrXQs3jkbLwrVP98NbiOUHnC0wSWVeaBeY8iRqxRf9yuPCl+wCjbAA9YBoiiN9xQH4/U0
EBOjMqirZGWiIbrCHitdBfF7bQb/cj876GTwgal2gONEE+4ixXW8PAkc+G9Pow8cQTRHAzO2YrlU
m8q/GUKsciRRRuHucbQ5DFIexg5UCbWQkv1kwi70a/9WUEPoCm5UHV/Bkbqp0+aTxthMVMk1UjW0
8apjHfUne6jPgEnPmac+unNyPTTeusrsp9IYHvyOj1lN/ceyF7e0sJ8Vzp2qQTVXJF9Bne1pzW7C
qT+Zhbdx8uyPllvb9vVdK3gTQqAyrD7kkwKQlaBxOQUNonDx9AxHRK+QXH5JSufe5QcWTi0gA+Ox
Nf0b7aTXsij/GR+E3hchICUsExEqKFDBpY2LtGI3Q55nfPIN56C4xZ3iZxb6fyDa/7el3v8bC7js
vX8f5K/rtnv9j4fsy+ubki2v+RG8G6H9GwBY1NOgJ2D5wbn1v6J38D2/fdfLol5KLfdPwTvsJl5A
yXbh10BuXsqaP0u23m+IF7EpAht8Pa2rf8R7+o5d/1dQBJmZe56sYtGqI5VkWbw9Zgz0nMyCEH43
gpS0V6E5dLhWcjVhO4gMZFRONRCOwr5VyLZtDTRINwVyFmhl0eDPVStf/jR2f3Obkzrwjm+eCKEh
ypuAOAMgAFCK3j6Rj9Z5mwKQ2YIt61dziB6np4caHGJiXXMffE1VocETKa7A0J+gV+i6vQ7TIdj2
Q2zecDdZZ8Af1XqaHeeTDVFx3yhd7ubMQqq9KjDc7bpik5VldOqCRO9aHzEjNZsPjdd9ie022WLL
3t+gihCegPGmt8hmmVckZt26dRAJW9UqU+e218ZDkNbVrV0G3jUSJ90qtqDUgKzw7W+Odv19mffx
deHl1YleTrCu++K6Hrt2P5qQQNAo6Pej434pu7jA5iX/zIM4B8NLp6/IWFRrFLrmtWyRZUiC5MEt
imsdJS5Bp9/sMqfUr9hApTvEpgrsl9aN6XwJjPzFF+Yt9nNPIxCJXQNxY21X2QkGbPEpFBLoCuzo
+yTuOLo1AxwthlXKBPFrWsTCY6va09x48xKO6l1OjPxE/J+vw6hqj21eE+sXlnOMplkD2XEnh4wC
LpaVO9y6tfsl7IYMuUvtI58tvpRNSEsR+rR5F/fGeD9aAqJG7SBTvrLN6Y9qThYcogn9oB5ySnCZ
1/YgUXzlvgKTzoBgB9aNYQEyOKgIpbBxvsGQ8QC6xlwbw7P0zE9+wPTJBAhpmSIpbvjl78akrpw2
/UbG+rlu0m6bFw6oKtGZh6QrzNUga3UtzNY/TH1YbSDyfIlCblUupGYV0VWTk0a4bfC6U+XCj4Ku
IFfDhDeT543XJmYTT3YGqCZ30ZIQM6oHw4xVUO38DoEauotlHlPbA+PYGUDcHbt4DKIM6Y20uQEr
LA+GnL6KEhsSOQ4u/paG2tuw5NfKT/+wBGHWVH3K2xlgqIi7g5T5uGpz0R3i3PuQEJOs3KI5BIYJ
ejMIy3UxBndwgWwQXGHYHMkuTXJP+RCj3z+u8L1ZO7UyzxKWlN71YRztEqQlz0mcTIdp7qMn2ipM
aWOEN7M0Adc2LYoTcWZadzUEpDNAwapchwjkXluq9c9VUQF960a1rGRukq0MciB9vS0NiIYALPJ1
1I7pdT3pcJPZ4bipKpkUK8TAXzMoVPdGA+rDW9bgnCOVd2qT2rG2gKz9GEjhINO7evBHsc5K3/Dx
75WVPZMqTxEI1wULsUplo6179HH1fFC1mghYPM3juKNcSJxhfjfGO+0l+adqro8Q4h9B73qbbgCm
AskqXk9dQQ49j+169maTH03lleOO3sMk5g5D9Lra2Y1tAKuBarh2a/u1CCLrNVNzflYQdABi0sw/
DmbgplTcgPyVbmz8YaZBfx/R1X80MB444TuAkF8cB81XdKEwBbbzZmcg2boq1AQk05TpqbMoSKCs
Zh+CscUDIzTrYxxnKalxN++dEXob7glpdggjMX/Enqpfjdok9s38aB9Gw8G22vFgj1nwjQyh1Bvw
bO1LXQ3Nh7Rqu2ythtK/HpXM8CyQ1ngbiSHdD4BlFgalHDaZV4FONusKopqDudPEQlO2GtGJ9XX+
APIJocOC5Xoutdc9p3lrFKt5SLNq12O1fKRlFefPczT64aNwrBKNdytU3YzMrKfkH3PYkDFXk7Di
28x1xS6KWrh6ohP+lmDFLDifpHeSlRmtSxya/eegNq3HOKjwSI/duzyL8XL3RqVWCjs9mFGu9WlC
s56KPlquCvj4l7Gw+jXwBedI02ncjCSAOFV1ZHgykgtIXaBprhdEcd9aWK1l7tGRQbbPqx6mUNPq
eodwjr7CmwFZGKBz1mMRL1oezdBOGIkEiTetTKX1OfGSzw6KhtVaTeHMOYHqVZMHxVMYghxe91lv
O+uqFuLLFHgfMkXhbjWPoT5Tw9bnBf9xDro0uqlqCTsWF2xDbdtWWo8gb6xHAJj6HIWFd8R8Uq0b
SP03ZoKKopvk/Yc0VOMB6mj5IZnK4oPtG2f2+3hMGf9Tj8xRtZpjU50AoyfbrDUs9BwN7O5FURyy
EhoRXrPJK3qx2V6rgQU+zOWD71PccBoHYJwogvAmEs6RTMDMsIAa5KOaG+dlIv3u12BOrO5Dhjgk
GeKU7JJ6WAhjTQe5JK2xL1k5ypWnIHX9j5JzSK/8vhYniBnkp0mRiFUVeO0j6WoCLBT2yQP/1+xH
lZbrBXx3M9Yyv3eqzlgFlYlzbTQq/x63a6AHRWeA7degm7aAYuc76ijBKh1cZ28RzRZbP3eKB6NK
Ft+G/MmrSy85eFPNMYC7yGM5BTfaHZwdi9A8TllYs/UH0r8Cab6NOYz1QMWl7x8nRWMtEWq+p4uB
6vMMfr0EHniD/6Hx3MoSyKFtAlhzQXOr2LuyxnncJm7evBRzA5QFwOSL3SH5a/b0LOvYaDgc0uqx
VaJ5SRrTP6WlKc9TWOBEa6gI5KPb7zmWI8aUfZfQ4geO1y16HIEzgObk2VeT1dNCwAJl6jLxSflR
/tDDvqHAOipUS1R8Pedh98G0c7gcfm8CzZWF4RzTukcKohf9iEdwQCnUCl35ErU6vInH5tGshHzN
3J51qMF5sxnC13yyueoMUafnISc03MRuC1DHzIrDNIKz9a1qmPlR2793IFqNq7mYyo9i1la6BkXv
XXkpCs1D7MTreQhq7n6/C6FTtTO7KRxSdeW1WdVtnNZpv3Y6SShrIJ4TKPg1hojPanbDpa/drqkH
V/eRWcgTHWf7a5pHhomuLHvQngsWSwqQeNXi1byaOpgjguvqGpC02ITJZB7sAi8WB4LOZkqH4kpn
kXz5fkAkWdYjcxLFL3MxhvT+IiDYVlM6RHAmOy3Oq+w4WbiMr1lZ9TY2tUmranDN5Goend49mXVh
P6quDDftkNmPRd+6AN8ZWTBZkQid7kMM0PkrRUOOAh/y057J0WcsxNvsKZWTTwNcpEvmavjsNScp
U/JExYLXiEzh/xwT1fmVrc/fr+UGX2xk6tsm+lalSXQT1WH7tWppjtHdT1zrMRcmY2uNtTlA/lJW
vYHNSqUXvk2MM1KLyc2uTJLprNoO4DWE2U+A1cK1CS/jnJZ+GeEmn0U3yG7KF6ee21MMCa1bu42r
z9+/SaTBghSew59+LB2MmcZRvqSQP4ZN3Xthtgauzweo3YnzDW7z4pUm/S+pV+bffCd3jxqLPeTF
/NI9hhBVku2Il9rZNHz5EuaT/NSOBuszCsRsbazO559gCL1QujfPA5H/XupFoyaDBrfu+obicSu4
hz6UQzleK7hh7dY1OZiSqee7odsn50io9sfwJxFCZ67XPP46VblouQLqwzhrMbfBqMvGxeWSSD8n
EHhz3G22hDnWY9pi2Kf8NtqkUPvOVT9k+2EZ19r28GuezPhjhd/KfUUM8eNJ/lHa/ViX/HepJPIG
OPX/Us69VOf/fc69R16lWmBSf065l5f8TLlJn/H9c8kfYZgu/TLS5x8wKSOwf/uOhEIswEOl/c84
qdD5jdIXTG5Q1Aj2oOrzr6Q7+i0A1gSqZGmwL222C3GRX4mNvG2YoddIFQBreX4Pbvek+UsG/GcI
h99N4HzEeGo0jHJ704caVQG36zMMTUk/HeLwqcxqgzCxHcP4OJaO3zzH4VDKd8AJl9k2z8IKhrtD
327BD3w3RPjTswD3A7sBsvjU2Ilvi23hmGl3pbpsNJ66MpD+ycnrNsk2YyeCvqDKijHax6zQ4WPV
hsC9o67M66MRRsa0j4bMCe9bA/ra8U/T+zdlgb8MWYhEGUUU9hogLHjKb4ds0PTStecUJ67fIllZ
UW/oE9h/Z/xIET+bNqWVJYJYwk5oewNHV5uWWlz98Z8/RmChZbEEpgzYxcw5EwKrGjbICYxLVv2u
nGFIdza1ECQ7Sr8Odv3YaV9tVJXIiARzKLqrBJx9+Puvn+MCjYMQB8JLSOZ4S3UYaMGli0dM9Eyt
b4yuyjyMU+vKr9G/W/ldX0bmtcyS2X7sshxlbL9BlmVVVWkuj8L2Yxi7lfkeuf/vHgfchEc93qcS
Tknr7fToyEtoZDrBlaSVVN33iQPhsR7KdALzrqO2cncJ/moQFCOQBqHeeINr0IKw8qzO7+tWONPh
1yO0LIg/VZHAqBPLOLSGF3FFk4329okKZ8pGHTvBsffbop42ddKoZL8QCktIK4kIsFQ0i2Jq7XVE
e0x88zploLzy66f4Lj/45jHo5CM3hYs8Bpi0yS4WTOcYs6IcOx9pFNC1/RwoB0zSjWe2ETTsNDYy
CC02N1ee3Qa9mOsYqfRIpi5xUyA7UtSeDu4309Weua4m8oppjVhyXdt095I0Qe5XG9N0nXRQ/15h
DoXtVi0kf1hDXdDkr6VwhuUzRkadv8aDy58dVAwCgV9/0sslALzUweZg8bFBvYaA7OKTGp6ISnSW
411My76h71sWw1QfHa/NecqyRbG1WM+04Zd/K4bCqZbUoSmCnUuWVBlrW6mOD/zrx7pYBgBjQs5/
+iccYbbFnfB2GUiovlMPu3BXdqLLd4bdNfLKsGa4VV2a+Lc6ZfeSXaVGiItLXyXvyF5cNFa+I3PQ
egKGgWyIwwl2MSzeGI9BDWJjZxmN1Z10iP/Lqpwm76trj2ZxQrio7c4qs/l2kGvS6ySX2BPiVekd
sV3vx5ukLTM6xRx8E4QjU88vxHR6Xv96pN72mzhIuAldkH00m8CRABR+O1JBWLR1G0/dLpGGH+7w
ioTBazdp255Q+Cs+VIEc3hNX+suiAcK8wIW5d2j4L9Ktb9+0KxwU7ca03/X1bIa3gzln/lMscsO7
c9N2nHcMQJ18GMLepd6lqrg44d3nQtSziZLtdxbLhYDkMgaLfDSMbQ+QITiwi8eJbTHmo1O0u9k3
o7uw7gdr21sLoG4utcXlp9Ph3scwWh3KtLHWfiT6+5I401/jLDW/jGUe+39EhvBPdmsWxtb1Cytf
22Sn7iodpaPXA/g5fEUTUrx/djctD2/ZCIaA6Fn0CKOLSr41Ne4Y1a3a5fgeD/f5qAUkZBztnL03
685+nid/1neDnLP62ziomqpCHnrvQeiWHfWnE295DHY/Kx6C0CIncvEYbuea6O4ijZVpO7vSuWPd
91RAw7VI4JyXSEmOgYUvqeWhkZx19Mk8VyVqEyElofdlQ279rUCaYKzfO6GWrvDFkwHfphplmyiS
/sU+IY3cXgBHkjtKs0N/JVtUHdZJ0YDxwRNTonri4dK6L5q06td5nGIK2XleluwKFDCCR9cFuJGs
y2SSH4q6yL07DWQrv2Nll+07mIbvVg4Xz8qBtfiSL2BKcL5vN0YPlX4KurDf4QdSPnVBH2DQWKgB
kRSrlUC9LavfxESr1EbmGFkth05IcrAleg4fg8kpO2RWnXLdpuU47qYWH9ZgtNADSGKa+67bzBX4
EmG0xy6eA7J+P9NXupTDwxiYTQQkJgRWlHiDf5WRrrs1JXNtiFOE4mVLIQ7tsw8B4nXkgyhIj7ug
qnmVJZy5o032n4H930R+y3q5GAmEkUG3BfzBpryI/BLiFyVDkDramqfsHpwUinZFpxrv7DB5aFwt
COzANMqn/403pvHmewuZASfBt1PQhXWCh5YD6Lwqc/jkXgu6LfITcE5l1fRXbmYiaAIBtOveQbZd
BLvLFoL5xlIFureoWl3AG9BV7WJ75lTE7t7TH0rhBR+h5ZZ/zJRHo5dgChJ702mEIzYg/lFum2L1
rqX234w74QooC7QvFtrIRQCFKAQ6yuHY7YrMbNpdA3QKnynPEgikeCiX30tgz5vcydEq+8cDH1HF
RNeRUPKvyAerwaIvDGW3gwjR+zvcvcr4W8ueht49+km96kKrrbcyjNQ7QeNlRr+MPAke+AOatCZu
0hcXQJ0j2KanqKWb0JfmJvFbveQ/VnSlZI+pm2kIazMDzK93iRXEuGFRw6nWXJZxe12bJoPzz8cC
giI2luhNE9JezIJoa8RL0rHlHKgr7yaH9fAH5lvRDb0JQ/4xKO1fzSEE6XcOy8u4CY6Bufgr0U9d
UKKXN+FMNV4qj5vQc5cq2QSp5VFJu30cZUNNMwcQWaxVYtfzKul94z1h3cu0lImIUKUmLmADgJm/
hHZms5Upe5btLqdRE/UrFIOH7ZAHWbBxBe0lywQdXqyELb0JRQ3PuMMNGZmOsZvHK0QznLuhk9FI
Na8BOo5uB07H/3RmluFBexTn3sX+4OJc6hWMZiMGOpVn2aQ3ee6H0yfKoMaR2qLVfsIZ1EEOOBzU
O1Pzd2NDqg7GH2QAceUlC8Ut6THRflU76VDE7ZMunTaCzRQvPmZ+AZSy0h/zxYBwFaA4dI2SVnXj
W4l9b5Y+ulCUk2svvVk8k15tWubhO5fX30R10LEoifmwEdD9/QslKx1maJbYyHTI2HwZMEDHlmqq
8nE72aWJRZZni5eMiX9wJkscCwQ5hjWNI4wdfz1Hfz1IOUgwerOwBOBxLm9Ru6ODIWWpdlTqUoO1
jOutWhXgbI6VXVvZZho9FEhWjWhHeZWAjN0K6rzOw68f4wKovMSVRJSuteShy2q5PFYQ7Zq8JjKa
Xe/Xc7lpctwHtmIoYrEaMWoMN0EbD7/XzYhrlmEO8QvO4ka8m4qiOuU6mAUO7nn1NKJ+0r935P01
XougP9MzhaMM4uLy2dK67JEhmfFKgUvrbNMhLG4Mc1K3jWkm14QW5VPfierJqEPsHD0DubRVIrxq
b9VjiYARoibvnHnf/Y7fXPkkTBEcN4dIHOLM5eGjzaGWemC4wrF11Gpsa/UURy0yZLBwUZSZdeii
re9nv4cj9LAY6aOCSq9J+l6VtQgJ4TqGb+Bwbta1DvAtcisxbTtAEGo9Q5Pb9b2NBeY70wyO522o
wkUJQXaZaR/k/WV1CN52K7gPih2eGtIRm6DEovGpt3oK/JylU/DQaS31187BGOhVLQpC58qRWr14
uUXXyy4dA+LSP34q4vCFloNxAyqCl6UzV1bScPwy27VmXaPIqVuMcOIVNiRhdmfHRehf9RTNDW73
ibjwuajnYHiYxz72vW1Q1rPodtp1q/rDrx/su/Xhm2mmoMpNC6+R2V40Id8GWDT26BC5Zrz1jEpJ
xIHI6Kh8QsuHRrnScGrcQ21P6YzGVaDL/JWm4Ej1YEpQ59/1kt7CqzAlFQ2Rm/ktr9PeAbyx193I
bBzdqwnhRoiPsaGFPrhRK8yv2DA0vFXThtoot7/+QH+JmMDSUGPgwgTmheDtxY0wzVFG8dZEmCvk
1+/qrDfra6OrUPzLw1Eh0RDTFtPrPgBdcP3r944ubwWXMYQIi4QnxwwBwyULI7aVdjhMBEofjRbR
nQY/wmBFo6H5S5Bj4aWmDXwF9OfMGdxgOOZcByhKTbOo7vxm9LuX8XvNSDgtNafUHUbWidWnS5Gs
z4pah2sDlzxTHEzZISa1R2ujN+TBzjm7n3Wla/HNCcCAPCYmrlMvAvVpfgNVUv9D6ya+CHkAs5nC
tQWe0o4/lDj4xR0SS0k1PzsT71Ajble4TE07g6SJtqDMFAgBP+/4tcBtlDC6dRZEEz8ylrXZoCdf
9E0R7Wm4QrfATlHlFLc4L5e3jrET5KuwamI0h8ogWhaTRV7VR9ssKpalg+gk9SmJkSQ/qIWbUCx0
4gTvg30iDMlioYJf+foBXSpsCjeyNYfpc18iYPDRqpPJqq5cn+ISh/hQ8fWWdmETO/t4MAyh1wnC
EKW/4iR33fWINCQfo2wqZ0kuU6gXIIrymJHb9AP4m2It0S/1b/FoTpfvkd5ZIJlBqrXzEbAR6nW7
gMHWxZ1R0lp07o3ISehIi6abqLZJ341jgeqB60lvmR9EOsB+GDY77Gxa8Brq259PiyMOLYHdPOuA
GpzQPbKzK5+820YkgX7g/BxPlFoCzN9Sy0BorfJadmesaouPzDIqxvra1C01Ri+LhtYASW+Tmu6S
XlhJj5VI77DwUqqiDL12hMmYm3i1MLApKsiYkGqF5PoaiS4xP1MygD5V5b4U36JECOZJ/tz79Zgy
6XlbAkjcxFWzbOCfX2HwODBAQTaBUzz6dhPVz3ZiF95D2DrF/DzISnW3kR8n33xaA+1TgTQYPe+h
MvWNtHTZGytSyT42IStAXEbjYIxS5rLPUZrs1joFVUsTN66CV7fxEOW2cKHkY+lmWmZL9TknuVVU
pvfk2xRedxLDhXHTV+nUP/s2rVdErn48eepSv0XHMgYKswJnQMhxL+3RyCOg6aYFIUT0M04CG0sH
Ibuigz7FEna7hMLRKgyTxr+NsPiJnKMNEoqKaT4mjh1dmW4VdcXJrqMY2U5gzC3cTvwf6uupQ2kE
BSTQ2+158AQE3m2WmV1oruiJzvqmGTDbjfGI46yAeBChLbdPlOdwKqSYtUceMkfcLI/jVKr62VLW
AOivqzmBoNZ2uUb600Y/8PNc4+LerQV7iaBX1yDA5rWQKCD1VyRLfMZdgKIcWwu8tzc80NVPOOMr
FBTnZyw6KsZ6nAvWAX3W5cfchsVDpcb1akueQyubWYIFIhV803KzRMJ/8bvcN26BZdXZA9ZJyxWS
ITXkAgVIkMHYBuAuWWxePCx/5QgwMZytEeXi249d5nTD8iKX5Jl9a88Ao7IPszNaqBFRbJT5a1+K
lOf00mxir3DELJOeubFajrVasVaFEo74ZBmxag7R7LrDZ+ivnqM2KSja6CBcDMIfqsEuKRnm3Hjj
qgAbY/9h6kGANQQAsewL7UnOzoRGwqJTAiIC5Icsh+W2G9G0Dde9oIZ4HzVCZc/S7s18bzUUjRdN
RiqM08p16kl84AQcogdrcmb+JciRsxULu8Gub+KGHKhZ/5yn2ZO0Y1b8tMnRjjMLF/6PD5yleQAH
1MusMTr1aLTQ/ytc2X8JwGr0H5GVywJr4zkjjcG2mCoNSKyp5VxtrVH2cusmrKGvtbIa42QppLSq
HW1D/LS6NirEwQcXigxaavS1Xrf9bFznqM8N6SYshFMehoS22a2i7EovK47zTmwVNiYjCGCZxehH
JQrfk3UsSgq1P7eEE3tM1M+eBuNX2cbKquxEP2VzUCMLOqeQFvKNDXWCyR67fp6uG7ARfBHXydLz
6ZNguSrDIbSm6y7IVP7qRARL00ZXfeMd4bN707BDpaqMHrrGbXkprRfNnFKlX/oa4xiDJURvravp
9ccVJeOeg2XuYJX4QVPfOKABshsWbNUclVaWhdp2sWjus0zC8CqIjJAN7Y6Cri9SW9lyxsm2A4C4
dbiLgNRUkdsWVFF/XGwEF4Ci96l02qSlTIkqxbkAZzf+Ps8g1uz1z1jJteLluP55lwMPwqV+VRnj
so/SaXL4/ez9pUP08/qFurMECj8vCTv2EramstwlXPoReHmdv9xXQ+U0vAxfzeUQL3tkTrCinK3l
LhZNtlyq1dgu92cVJxnTVXSxWIbKDZat//PWq1HqjZHM02ac2f+rV+cbSGvUm8DXKjLg8Y82MoyM
Oohj70eTqMC2d/nN+Bgw7FGtl/UARm9pPFVoCzOWojAJYrpyBC+78aqCeQJei+vGN89P0zZ5AJAx
F+pJGHGDAvVo4pW3Q0Y5hxKt3HZkVzahkXDauj/iUvrjmg+s0FVGLK1lD4bOlYj5ur7uukZxQGjD
rXlBQMuAO8TsUE8z1mYMupVT/cfVlyPdtJwFol62Xla5vqG3gw2bkxPoxzsEuVm53ibAozQ0t2VW
LBco+p55bu4jR8uEzNBH47wjkPD8pnuChmfI4lmpfjmsojgzTPE5RV2Qr9BHwJpGrnu9ABrJw+dp
VNZtX9qh4mwcumWZO7W1XMttpanr7GqnKvmRacgtJh0Fq+VTEFEXDKRkSbsHaQ7ObJ3tpiiVeJ2r
xlHWHQprOUNRZ8P/pO5MluNGsi79Km29RxocMxa9ASIYweAoiuK0gVEShXlwOOan/z+QzJLIVCY7
N23Vm8rKQYwgBvfr957zHRvySzCMGj8dRWKnU/sh3RHD85WqEnf9/KSIGIemmqNkcfNaFqwYru5r
o2av/zJrpsnLCDUZkfCUFRxJ0cJ16zKcktu7funGWmtCc1VIdKGTWPhvzlNYzMtN2tcdF7mbnZzb
8Vp7pEZb899LAQGqobXqUxF/hkHqDFetR9CaeRj8EmMtz8r6AxH+9/w6dt/XvESoCbSJ0gq5vEJ3
aQQsGDVQgMAw/fWpsPVqHV6m0ly/2uuPcEuKXYimoPT4arapOv7LOVElr4hGIBI/RtRABLwNEFHZ
Dmf1y/NcqXq9dbEPg5yn4kUQ0qDU4muZpUkdYKbD88ehhuBH5rQ+GJfYEjzGj1YlrTQ2VPjx4q5P
yPprZkXbqQVdbJ+vzJBYpUkb6GmuY5E2UbeeU/fX6Y2LD6y685PIk0+uz+eFvah0q9v5LhLsO6sB
Oj3TLck9xJy6XrYN7LQJWfnGLgtblbw4VJ6bjFFPfpuBf101m2W6oHFJJG3OOkiV8vtLMJDLfCur
2iyrTd8mCwYpnMEGZdgguTPmGbwujh0B9LQ6zUEUz9rQb3mgySn4MsWzwV/KpYUUF85oZ/pp4+bk
M/qB7Idy2hLNMvI3M4KRWW7yggfqkp9r07pIAH1U32GVDB362sRYIhlwbXJcBt3g1Vlz5SHK0Ysj
lIfI/y8sn3DRftcMdSRY7FKc30LQsOr2ua/Wz9djx5uyrYRSzt9ZhWhwEOZQsbVtaRh9edGgEtS9
/SQ7Ty0HiL9dZTKPXxIU74tqkTeH0losKY6YDUYze2SV1dl+UrXOd0tkhTIhDfxpEUx/SjDpWnvW
AuVn4Rt5vNcVL6vZwKOXqvl1yW5Sw0cWQ21D8ifMVWdd4xnn+GLcdl42Z49KNTYY0DJSMhbbjuNQ
+TkrIaBjUc+L2A4SW9n+LZxEjztLopfrdEHvY0ie0awXoxPYmqsXpMVpjd0AxAQu2Xm33iJ4bhzY
8goYRixS+wwm7Fquluj01/3sZZPLJvYZtN/ZPPMrmC//SaXHloeqs1w0HDqMYtdDGQcQxZLxcja1
22r9WZbSUT20lc3bm1WTuUyXUQT684iH1mdL50GhmFyejyeZnz3vCwV/5qTHsr5+3kxbxCR/aT3p
GqiruZoOy1qfbvzZiOrpiMZvlKXnr8sFIoyKHaHHisFCQeEXtcB/0KnbSXuqSmV06RXnxAiGtpNb
hA6GuUjX80rrDuvSPittrTEzr1w3YNeLeVNZr1xW9mS0sY4/RLPj4CNx6vy5Jo3K9bK86iV0TFHU
JLG3LnjeCK112qpB5zf0mx6X9xYF/SoWyUqtqYajvLeyNt87DlwEb+ejKsNE3OuV/GR2psRYlfZc
NlYNnhpbj3KDfVU04GL+3MbBl06skbONAZXr8nKM0ZSKhQzAkKqK8Bu0vCETIkjf52Te8pSFS+Iv
/CmIU5hojZdlOaVu5YD0Ujh3sU/LpkWvzRpZwfphPStflrwuKSC0Q4l93lyjRkv54NzTtAJ4dlzS
UQnqyFt4hpuXyiftonXNM2d9LRUMD1QC56iXcj2OyvU4WDOtWQ8UqNdt5vXm2moQ07TudB46fTYI
T4m10NKlsbQrIVnzk5OxAYNvPMyaP43LzuYCT+OGJ8TzP+uW7Op4U7m+Hj/1seqiz/4wy3y/pERM
L+GQkW6LBpfnp7QCK5FAY2JaFKLd06LLvSfaBPr1M5r8IYFkhQ4qibmNO6sc0ubYQI873zRRTlDE
4izmsosbIn6uKa0Wqe1U7dtTephpP8p00+Y1iPhJZpp+T8a2qLbGkBipRnPZh0YVxKJXcCflmPf1
VVrKxSGhqzBTb0/fW8MK4i8kJm27erIeBZAtcGGk8mZfs84QTBOW2gU2PaHkPXTFMjjHSzcApyyZ
yEUXmGjW91JVccZFR5TP8Tpahiz20Xl7IDUsJCsOZ5Yib+z9XLNiEQtbNnplbtgmrSg9W49m0U4X
oK8remRcOYpHoHYKWAC2o+LUTqRavr6euF6rbMqAtep5aRK8nFc0M1o3XKtPOFXGfkMB75oc3quN
Szq1Z4RJU7k8lOrloB7z+9abl+d/eqmhjJe3apoX2o0j3SMejxTxZf74cuTOo2UtNV/r3NdXwrWH
tayWerlW4ZrZSf2etkHzVQ5z6jJhsdb7frSYXgOA23b7sjECAy0QCIzR8HjCNkk3vJYja2mdZnJd
LVS+tNlpR4ssu6gNL0GaX2p6XR7cAZ4rYQjxtC4Z9HTXc5DGAYGP91Ge8/Ln+FXWw0ykc5SEYC7w
I+i98HPEkRF3uN6gXIh4Z/K0J0KKdalg6VqaWZBTLad0wr1ST2NxzSvlrPmp9dzq+M5slCLHkTWX
4zk3sBnP47z2FicABL7otE8cuehb1JeTejJ9v1dP1BI9UBNPyuwmzXydx1C1c5d97TJNjLCQsUwp
DIWu01p92C/6ep5KZxjmOglWSzU/NGO5tr8mTDLOU4aEJM12hBoM/HfWrK+LoE5MBX9XN4MueMqf
m0cus3xiVFSFwjELcq1ZL0clJ52FtKVioDaC9MHfDMprnfPOjNadYBJGxa16XcN44zzaE4kaTCqc
VEiyiuYcanoWCLvFpH25hpdyw5yXfajXzZKvQzrDWoi1urmeNojRWJcvXyzUojbh4NyyhlcCAPOf
m/TadOKy1/n6DOTCpg3ijEbvtLvZ1pEu0jT1GuO0suv14YP5WfPj4XgM3GhDmWtDQzqNUnwYk71a
hhNuEbwPjk1mTHWYXsWDNIELn55HOfPw1IsowBQYvZ83/mZ+6QGUekXHBNICh2gNT918ElXQfhxy
aLq5O8bNOei3S5PScUdo2TjnbtoYXDavoMa6xn7QD9eve6qOx4930RwRes7byI2a+WtkxVL0WxMx
13rRkOdzrUfmIvzalNzrZYqSSWNl1nTecnw58ayakC1w3TVbYcwduyaBIkxrXM0ouRh62grV4Yec
ir7aErETwVtlPF8t48lrG4Bh7Fpp0IDI+ULtay+PPiyVQ9e56yLyeliMh0hxpCh7p1yQlVQ4texN
KoeJB7gbZmfeuXjiPMrkeY5YTlplj2t3KFZ0xPap0YzcF9GZDvEOtEa92ID5n61/qbya70QzT65Z
IXOe4PIN4JSsfYcYUyMFfonricMK4Sj8jZbgEBvOUjcdyk6G80tHDViIa55y3evmvOjo9z0taRFj
SLHFtJxbiTEOWWiS1z4Zt88Thf9nnoI3zoPdU33+WD6p9/aE/0KzP01vhni+9cv85S9ppyePfdqm
+a/mg59/7MWC4HoYBhAs6Qg3AOeiiv3TgcC/QdMDxheJHI1S9Ib/QXaZxh9QAk1Y+cz1GX6uBMRX
178p/mBBBNa1ogStldn1bxwI8AXezCo15lQuPwh5/9uhGxA9d8TOHu3iYjxTDplKOkLsEI/U13xA
4Wg4uwFhpRzIlk7d45TwF96NQ51/lhq4/1h8GuOZkK3BabFGRY9IQMTeLYx0U3k5eQu0PHZLodjs
SuNkovcY8n+2psLP7BhYPz918D/bxDt1Rbtjyn29WP0XkS9WIIvLpcM0KLwsCV2ce1oFjGtMQo8y
yvSuDDv5PtGJD9hO+WfqS55V3/BtHcc+IP4pyepTLuu5I9Rpl7XQBL1WbugUxnycxPDsnmSYBoIF
LPUmYxgFd5QP85lGJUWxJcsYUFasnlCbkS017qJuzXbMGSA36ck4drdDvFxQpO9l8h0zd6jRYduC
EPy8RAtZLXdR8qNX5W6pvLsxsWmMTeltKi6kadMV7YdH3M4i1OsvrWV8x/sxhbZpfBL6suU8SAdL
Zdd56RlnrZ3rh8meL2YSJLcqLmAwVA2ZCXP3INJBP17b7+goxpuysc8XNHgHQtebOxcPYTiV2UAR
3LYPAxEZgzHNuOva1t3SMCG0yrHRKkWxg4198gxCbqGEGq60aEaSEXK5jEKe93QGCVtS12je1MHK
rKNUjvKEyUT9NEdpAxbFSL8gY8j2otZPC4Bjm5rMq+0AafPfr0B/a1l6s7z83vv0X7i4rETk/4gf
/7KshCyRbf02d3n9Ey8rinD+wH+0YkKwNLkOxJA/VxQWFBwGUGENjGiM+ld6zysEUJh/MI5mCoQi
10VCZvDjXlcUAR6QZQQbi2D2rrNQ/ZsVZV03fg7zcVSh91npQZgd0I2hG3y7rtS5EpHZFJtB76u9
E6nlRILw2WbaMn8gvHq7cv35Sav3jjkJc/B1DP+LYwm7fEbgUbEpKs9IwkRi7g8sellHmKu/Ooi2
PjJxvNXCvXwgokBG+jqwFHSZbz9w6aMRT0a2SZI83bXdJBh0ddP8Y/YI6iuwcxQB8xor2azt6ptf
HoDfqF9/d1kRoCLRIQR7hTO9/exoFGnNOGBT6SleXAVAdd5ZlD/VRq/zuPjg0v7u0zwH4R1mK9ii
7/VSUxJ1lUW0YCO8yrhlplWlBBB7DQFDCIuHy3/+3X53XT1EruxzLFGWzlP7641MxbzOyNYWSVbu
LGPRNl3u3kFdsY+j2oU30WTmZW7wP//8uW91Gs/3Ey0ldiU8fs+MnbefOzh2TheHCQaVc8gRILQZ
uIWZY35DRqvCWSNu7p8/8Te/KWYC5IJs4KugeNVg/fLIGmQeth4hIDiavYVOuOvvc+hPZ6Quqw14
GHHKRkCwTDz2H+TeY1rkZ795MZ9dhi7KHxDmCIDePUGuadfWlEOK6zSFVXpqqXO5/ZzDepaT76Nr
RGe0oiN/70aGLWH8Jc5xEq0Ei0mPoQfgG4dPYTvzFU6yQt+QVGw+iW4ZvtiZ2ek0ZNoBZtyc60C6
iBomr0LFoFFEX30dW2oadjfDutR8aJW7yVCi/GIVuVmTxjKqJFCKRuDW9iS2CGeKBpfEv2q+YBQ2
XCVd3U1oKDMsZTwWetC3hR1tC0h3BwLLUnOTZ0UkOBKwDwaFtdjIL1oVGRsie4hC0lK4t+EgRV2f
eHGaL9nRxEm0PDIQ9icpAi1OxyJkdMq+ScyhUxEkXuqg86aMs2PWV84QuEyxv3dFO91lEIGdXcqY
4speLOV8GvzGPhqtVpKxltD3o5e3GGEhK19uTFNW6baPXEMFCaKBdt8YRbeWSVVx42lkUx1pTAAZ
F6P1CJHoCYaTWWPe16Tg1UdYwwqiKZlcPsQIPQhWQ8RnbGjIiC9jA159xyTC8TjmOhCNMq+Q5lYZ
g80TrcfduT2TRhYWyrOO9cXpnjjQcpDqQIh8Z9gzS+BjKlu2CMCdg4MwINpntTVYNxy7KvgpU5xX
x4hOGgAtMFTn+4zkojoYQcCJO5/TnCHg+2FNOIfVhtygHTUx19tsUlVyA5a41nG1GTbhrVPXxM2n
pcx17WSWWWGDDO9VhmE9H8Am3NEWHd0jQtqShLRIQyOSj+wpmY/n1dRZ8iKnrUXb26oBhyRdmdoA
UL1FJ1xvIttsZ1W9zlkWSUN+hdolTQ6lPs7WGZwzpMkKjBaRn6lNwhsFpg7D5FRQN2l3Scn1qAKI
pZ2sCJ51vBqx7oxv7t6I02I+9dzWgMkoGS/tumwY5HcGJJIg02TK9XgJWqcbsLB5LfflXNDSir+h
harFZ8vDdnjkgWllOoRY2rUZjiTTeLfoRu0EDf0QuTHs1orueb+AmuQ94XSb2e1aToRd7f7oC4sE
WexquR/OYhl5HSHKxKHeuaAjY2ccrktXwldBqYpn3qQZB/TTsea7ZPDH63ma7CxUTRmNodssCQnj
UaWRgTqOd42ZyqveYqcOKfkSEbTAdhSH+Tw6K9zWuTdj2nLlQkMi1Pt6Bt+gIYliiONb53rD0BP1
LKV2YC2t1gVYXp3kNPammrcvm8XnxBHLl5KpyzfImOLRb/Pi3mQV+SbBVfeB5Dt12xo6y2VcJfpX
usj+93yOmseRscUQ6kXbIzb05IDzuZ8jHT2no31yZIKypQb/+S3myEUnLaqsz1UPBAhgps/1ROgw
3kTTuu54Bt65IFJ5/sM0ErsJCyyCjy5dzJhDv1ar0Br0uXyQqWnPZujaEVG/xwMC0XvMdgs/Ecf0
93kyyTmShK4mdGkipgKJlcdhTobB/UIcOzmwfZ5AnLLBW4bLpDc3DXi1OXQ6/kIKQRJVmzFtyps8
rlMVjKLQJMMtY80vI02PNM546cD+WdGiB5rZQAr3DDjtENcMobZzZNYHeuEdN0eI9FqzK4LcAUMs
fdgyYb1rCAclbD1xY2fTRnSfAwARCEzpw1WY0WTE825Z5YMa8HczxGUacWRlNakxztr/2JIpjiwW
gHhZn0TwT8szz18i5jxa0tOnEPF8RscNSjz66vhK5WSGrXit5NhzG/BMqUcHA1ennyCt4M/RZUqN
ap4vmxYY9jFt4qbFTwR5P1isyR3JJSuFs1PGCA964m2LODU0EIhazcAbxyQ5PTO7PIqu/dEnZQ9Z
eVGyulcmTefUWqcA0oEw02pzwXOHLjjGCDC2c6hJh7y4NLEtwHWF5q2tId1K4ie/GWL/S9y4cXya
6HM+EtzIoGLnurXdn3RZsTSB0UxF8l1YamjBOnpzGbgpx81j5kW0yCZzHuVl3nSNxVhAuCkvImmW
7NO9X+7zXFPNN59c0VONdU3bRtSDoJzAlOjVyWw1pXXG77UsdwqDvx50K26L7cSy0+4qh1RiXAyu
HautlyrOwlQq7XDiKOYVh0RfsuJIaiRzg3MfTRl/hQeCGZGFAB1EoHpiBGA7D+aqG8QeumE8n36u
PX0x9w1LH/qKwfgS96n6kTRJcjWOaYqyBX9u0Nea9l3JXu2Fh/JnNQMk6MvB+ZKOPTvrm2elqgjg
/bqE3Tt81FFu2xr9TC9uT2rPLnXEK2VtBWrJiRQcIjmpXRfVdbsRTLO/DUhsaUjGvtoJbI72dkIX
c69I275JnSpKgIe03jc1VzXrT6rk1zFhK98yT5X0d2MRk3Cpe511NBJFfOMUc0TLoI4j3HCkYE53
OJamLoD7k5+YWe+t9xvt2DGDy0ZdzPRcD+z+aVMFkRMxYnGytj8FlqKWszEjAO6zOSXejYonn/RZ
cgfgdieE+xHnPQ7G1loyp9uMdjrWnxEyWN7xApXA3cTpRLQxXXW3PAyuNZRndSWUjYfZ7srbtI0X
547FG9NcrgFYCkQTeW04Tr77PSZs4E4unf+IdEY7j0dRcSc7wi3NyiruiKl0ZrBOaVOHS2tWzjZh
Um4edTHq2WByJkKDF3oD7abCLp6GNRvTEppal5RBzgCSGBRW+SKIeX2ecTzrZdW8aQiVI40sBNMU
P8CAmM9IAF24sQPFDwPXRHswGsdAxgV4iAIvsSb29LyuEGI7y3drKdUpFpHSOJNVn46IbxNXO6LR
OYFzIkS1vR21vtOOVKpM5+vkIUncudocFXvEZo62Q2i1+ND4lOwOysun/DBpHgsnBYaMjpJ8VvGR
1lkJeLdolvaJbJVTX6d24vWnpDcOyYmeTiwzgbUiZ7ZlHxPMmCWUEswdY16MrtY4GtFpIkVww0zM
uiO3hLRS8lQznzxV9FJUBm6lgBoWQM9HS8UHC9qmGXZ+0nx1MRRiAHWNmYLUn8+WefDabUssp02l
U6JZFOM8w+YBraCCbEpTQQZpb87ahmFr73wfnXRN5M0Jj6ff45px9CMz6wGWn4PqYaOnSZrdlr7Z
5LAHuXzeNyCAWQFV3uluMCDXXzWfJJcwNmZG+4bu1sTAcpJ/rGN9Xg7A29x0kyWJ8WOYivS8G8V0
r2DrXC2JTbL8FWOqltmn5pd+qCpmf10HCPcIbcC8gwvoaHs3U8l5lebZg+OY1S1u3dZFv2j2zqZP
B3Ztj1newzxMBKNGVgF2INbN5nzCxPLDWerik68JJL1+3bb30pgziwTPkaGPg823PF0Y3l8kLYi0
gPU3Rqo153G+yRlH3SvsGqyvYoApmfZz3u1wHFcqoDS2NIoIZTwuKTy7Au8luHMmJt89Qimsraik
wT3U7fEskVIBzcyl99gnvvzsWxIVKLde3xNUnBGkWkTLZVpW9MPBpen7hdEX5Z4fj5A6I6F9ZbYu
jxEB+/TGRt2BW8T5HnL2nBePver9S2s0bM1CVTMPjFjZy5NjUyF42BgALWtKLpmZAV608gsR96Pc
+lSM7tbhcFGuky8VhwRzlJdAonz4aZEy71AejbfNLKtbq4jycyoyUR1RiJLP1mbt/Yx3KzsyU5Gv
vKXi2vHlApzdGvGxZVMLvNAgf57ddNTiB5Yrs9n65pDcjfh2u4AoWffA+BZrvjIi51ZkvfqET365
7uKcTRJXKcA/P56YM879bJzYZYX1t2kFutIkS8zrJvKTPGgQM1cnWTJZ7ga1eu6FKvV75DMGUQs7
FMrzp6JhsopTmJ2xpMeNA8A0yAMnlbZNQ4vS6bobe44BPgX1ue4Ti3BE4DWHuMosulPD8aqaFzuj
Bfl8lv5Xc4n/u67g/285cfSzfmkr/KU7ePnYPn57Kn4XF/L8J1+7hML4A+UEjwh4GhBpqy/xNSAO
KBKdPnu1FmNS8u1fuoTuH6ADAK/A28WSw372s0to/0HTQn/uQAlaJnS//gX56Nn9/7Mb8Tp2gMWx
Wqd+6YBoSEDrnH38YLfZeZYT5B6Vh7zTz1k8N1gQjgdTu8vd6nxF0hrtCmvlUETK4V5EK/DSbL5V
UxRqjbn/5Rr+rsH2tjfz8xu9cx9BsjTq0Z2Ju270A+fxeJOs4cIdGkBgwiuRovUY6a0CubljsgB5
EuWvHgBM/i4z40Z6nRFO1nIQg3i0XAmUCNwzTj7DBlvqlkeiWqmvMHiLbgaavrDQO3V2xRZVXwkL
lWlU6oeiT+8tk4plqa+XMjvnWt7Mi+L0PMF6rAoV78uWEmoh9G2bSb5gby1PNkyouKxxucSX6JSv
E724Jtzi3C1zqIgqIbvezu5Mir5QauLb2Oo3eP+dXVXoBFDVcVAP/E/fOReohT/wXP5+ssRsiU7z
r7dYdI3DYXoaDj5qzWCQiNbFurklXrplEeTka26cgqynlOSPqDmdmwxKqXtcxzlimSneDErtans0
dihV98Bxn3DBBOXw0LsCyfJ02a1RYx7StCM6R+XxGDf5pmNTCsnyHbbtDNhnJARwk1sTYiQ5Y863
nGuXagv/2PBJSvf4n5+d597Zb57m9x1hSjK8hpo/HOZovCyKBCFa9slpzTMu8r7DXBIM1lCEiR25
t5G5kpDd8d5KC4LMl7gL7E7uRyc7gv3zORsLREbGN+rYaIe+KQ7cuLgzQdYEPOzVp2SOL/tYLh90
JN+Bif7z2P8ljaxGsYRmSB7aKIb9O+5ANqZrY4lKmSbiTreiKw+GSEz+iOsX94Oj3+C+4liabPJ2
3DSuQu6wiqQ5IyHR46ENSl+c+iYJeG59FU/jBz7BZy79767yOgj4Zc1IyKKwcxdiZN/3oUirTRUj
mRiizTxQv+BH+NbaPD5efV2Y2eelZYxJ+KG+twYnbOvmtORVCSY2zH++62+b5D+v3LtGqpPxott2
2R48sw+IJw9suLPt9NGNWXvBv/ttGUD/+ttWie9ksU6IhjU3p7KQp6pDKSiZ0G44y/nh4FZdmOgO
R2ZL7Kqepz2Bio0pBhxsiUIz05MLjC8nPeCzIC7yHSV+BmopvdeL/LMw1L7O3Kd/vhZvW+k/r8W7
1r2b5+00c+A7TAxiLM7aKMs5rEPHjsPCdT9YUt4Zyn9+zLu+OTJqRY3bS8xk4zHiHmhmJJxDgxzw
t1iALt22Oe9hsfpUT//8mxlvzbw/P/PdThVVMTL4opJ0X5bP1uydoHZG00e4TgB94gfYt2jTzpP2
JY8Zkc/ZPnMouQ1tIfKwQyAL0iaYBuQgyDTuMpRQiJ+GrzDFWcu8uUUMBrD7g+/6d7fh3R7m2LPm
RLPXHLpxuMd5RmcMzin7VA982VoMhEPFzqELYhjqKIECxNy8vEULJQIvXltjoO7pnd5hg0OZhApc
jJvSjzajZYckCp2MU/pNpsbVODdLsOY5MxliKF3qH0wp/mY1cvx3ewayTslszZQHApWQbCGUUZWD
pt651hfj1h67jTT6XWnl4QAiaG6co95FkADuofHVGRnyoWk6n7RJBYvRX0FAPSmV+42Fdh+VaQwe
VeofvJ/rLPU37yfwvXfvJzafuYx8ecgUBwatN2Cldw0H7jwdzv1xcbY4gqC3TT3otRHofSzyqxpN
8QW0FCcocR4yStDTMI+tgCZfEzzzz6uoNDGmK0XAafSF2KcbMxJfZjx1PugrFN7FDmzso65EQiWS
mmE66TW8ovnEK0l0Yq52bVb9B7+k+Ltfcn3QfllyaUWAvbFEczDQYDhVeuI40aF0/Cf6/vu66s/z
9o7bdWIvpB223YleOUfA4LUPXnjn9y8fE+23n195XdsbPJmHvCZMtVjmMoR5Ga+ChOSyoaTwLVA8
oioFerHxK1itb40mcQT3bs12ZbY7x7ID3ZvjTUE2UOD336dyQuRnC/xYhLLgIRG00hvSnoJkkuVq
aPmEqNvag3ZySwdXSUuyzHBiAZOGGpCArk88e+t70j+qeuMUQWe+87V4X0ScYPGrU5oNdSghf1EA
Uk3p+vJl8QqOkSZik5ZOWiT1K5o24xGTjAcbjDPNlujSnjltm7V2PlQ4eAr3lmTe+4FFHLZ/fVrG
ayMv3k6j0x7JxLr/YMV4OxX8c3Wjsn97gV0dWTbD6v6gTxS0KpbXarDkphmsJuhNvQmmxCCwq2U8
R3PHDIqxMraIbsA0u0l+xBgC/m5uPdI/oTxvrJJBVZxsow5m6EhXrp0ohP/5uz4Tnv66I4Jle/td
h5r89gHj3IG29znSOHc4N5vq0jKLE9XiKLJ6aNPMLzcTQLGWusAjmhkC8gDRsQ+RzuymkrFBsvxA
j3+RT/dQ/87cFfTXkMDlyX0zueFILINCAdkukL+smN81OkQ+KRkIJtFo0vx/ALO1L01DhLPbXuWO
e1Kbw84hV22OxFYzPhUOvIE50LTTcvg+Ge5R7ODsSortP1+Hd7yEn/dsfVl/fSkX1rlkHCBna75F
Wy0trnEdu5tO0GmHtO+GkZcSqgEZMKwdL+TJ1Dfa4u/wji+PqdbGe5g5MqBRUmyVLgl2kigahTGU
TIITa6/mafnoy65b8+9u2vrPf/my2ozmLY7L7pCVOSqo2p/jY5peTBOqJKJW9i6Ado2ben0BdbN3
iVbIUGP69SkTUAYNVUpgLdPA9NJLs/7zWHqMVxarPfOHysCNXKP/RnYc8s5mpKJ9UM+8i576eY3f
7fozM+hUs/36oGy926BJS4Mct+YeNTi+HL9ZkLA23bY1CRKYrXrcDCUzHKe3mdnF8jRb0itXRhdN
TydXNEnYoCkIiaJItlNPnNig01NMSbGk05R126JwiyOSeXSGpBkzQYxitJZdLLEive/9+LKryzjE
yG6Ru5jne9OQSPI0TMFFwr+QomRrxwATNAQ+BO2cXdn0v1DQydMI2ukmydV+mIt7r00u01HsGoYp
Z7xFxzKKz3FHIv1yF7pFTNC2sanDI3QsBaI0z3mP1qper+CQD84tnU+KareOt4PHbTKKYty6o2d+
oDtZdY2/fVreFTCC1nfP4bU5RFrH9SKKFj3A2LDvlYAyho6RWxzLPETM/zRZRht0WrOEYlJ0xap+
3NamsreyFre04g/5Yn4aMvPUXBJI9wjvLiZjOLVIU5wrU3ywRf3NqQRe2NsHvB6bynKzpjjkuXeb
DN1DN3EPbH2MN7WRXLq+c2sY7m1pJBdTobpdUbeslI6GE7ISCR229FKV4nHO0qt/Xh/+9hu9q0xM
ltxkos19yKRIL8Sc6Sw/gwGG3qz2ieaMN7aBIMFoZnuLq19s0qwa94XUDq1VJ+4uWtCCEyRji7M4
WpA49VH8wXv1N30fKLhvr5YxMNdWnQ5cafWr6SYhPfggY6LHgMtQRE3HeYW5QnMuuphj8+J3Og4j
Wwc8Q477VEzWRdLX+hHpDHQghQ58jgcx+ODK/c1u6L0rNwQ9Xa/pxXCorPzYWMRuxN6ja96Z60GT
4FX3+uUIGnVYEpn0wWeuP/s3C+R7aHwJAUsYxTwSryN2jGx2eEiSIE29E2yXTHj1nfL9jbTdDTOQ
IMqiL4qRvJGi2Wh8hr34gi69pPuAH/OOufSfhc97t8ly0+1RCjHhMBm+mODCQqgIsJtJ/aF5y6lO
0UfBrfNUamRJs0qYSf2Z2VAWYhKyt2YH+w3y5Dd8rH2g4QZ2PO0DRvkzOvh3l+qvG5/eINntD2vY
xdrDiR/wcCU/BJaVQzvUam/gLsD9YR6l6XCS0w0rlHrQ7fqUuSL5p8LU94M34GTD2Heguhw/dTFq
OlMUV/ZgbjFF3bsuBzqQ2NtKfsRx/Lsd23u3CUYFYwYfysxBSFRSne9tVUZyUUf0VdOW9yLvHsaY
DcKarYNldY8u63MQN6Qp2n1yjuThTKVwDq3eNeFm87xzEbAyyfQJk/VrQjcC2fipvny5jv+LfsBl
DahT/Z///Y56+/PWv9vznEZbEm20IXSIsQx8PTsTcsrDVK++mxJMnFnHF1RlCdFo8tSz6lNRs92h
j+SblXw9VtjrxWPDktEts+tzsx83WmN0u+c35V81/H8v8H2jAf7bmcB/oQyYYMtfVou/dvrr99EG
z3/gpcFvWH/Qh9dhymEhYNT9S4OffwMY3vKFh1SVkx/vy6sM2Lb+QPrnCTr/z8rh9Rl4lQFb/h9o
f8GCIQG2UNR64l81+N8upS4aQ9vwjJW97umwO99TU3V3EYTJDYSzLc1C1bRkeke6bIyxvoo11yV1
ViGYBcDiXy4ycbZmnpvTzuih53ywRdtvVtjnr2JCoDKRlq5Az/dwac414/9Qd2a7cSPbtv0iHrCN
IF+TZDZqbMu2LJdeCFu22fc9v/4MynWxlak8Smi/XaCAMlAoM0kGo1lrzjHrFoy/2xO25Ydkwfp9
03yeV3fOi9dz5hO6dKWTVa4FI1IVYJjcwtHaXa3SzU10ZBcJ7l/37Uut24v/zIV/b0oju9rWQAki
nF1/yov9dSa1GfaRprJlFs5uGdrRnegmeA58Br+IKH9PA1nB0nKca8Um5ebty5+705eXP1kx2Ri3
icBB40Yyij+icXS8POyhxxjdpUro8QL5752aeBI0Q0Pj9FyjeHGn8DybwCoZSY6S2jelRLfoCjtV
dACXjkZGFKADZfv27a0v6vTpkgBi8SHAWkVLf/x0LYU4Oivi9hIqnBHZb8roA1qNXAhJygdllbgG
Ubxc6EGdzMB/b5WkEow9KIT5hE72lHNYQ8ekL+LmhNE+2Frf34RRvySYvEcRAORAUug2cIFB79iN
45lOkKmHZm7s4XFeoHrurdC0NB+4JmK4siiw01glSlMvH6JIva2aNI03ykws8yeQoJW8MCjPjQpH
05EXm7apPU9WR4MyLcoB7CWABDPV181DkO5J9x2njWH05YUhiN/h9VvCVMWjYogzaT13oF6MjHkx
HXi0tuOWyrIMm1ZgpmJeieO70qZaszE41wTeYK6m9DEk21xaNf2UDkxBuImXQEgceCXyyGpqaYZr
UVfdgGcR0hsl5lXqi4XR7QdDGoVXN0hUoO5009c5Wrk9PPPyfpgAEt4vMYG6dNv7PHYTq+NAKENz
GPZBUNV/9KpAnIKJofhURHlK5AXJWQVYlziZvdmwlWojK8vW98qAcdCzk3qo8OvGRfypKaU57il3
YX4qmlojdAyj4GNRgtrY5qBerVvosw2q4S5UvjTWYP7s2URWWzb8i4WJOIjZxtXj6KnBmvrnLIr9
pIVqUWzATDTKprVr+7M22RjuZQ+FqqO8Vm/W1FUqikrU9b6uAybzpl5Lv3dq7XzqjRyFotOY1b2l
s8rcjsNQ3llpbeW7uexL5vVskfcOal+cTXGmf5RNW//DY7LCjY2z9RfwRDlve1AwjZcvAemLLal6
v0czguM7kldFjTfL2id0rPKBtDrx3dDEpGHxTcRVZXXLU6sny7zJtNL4zoZ0+dAkY/hbwwp1N5SN
XJEsQfqYGnZpk7+yLGt5a+7uoJTpaHjKyvo2t04AyLwU85ekKcrerZZS/bIoShj6dlAOX+y0sj8v
cPyKTTbotF8oknXo3BBc7SurzIqNThoj7WjVRto0ozW04ZZIDjWKQ1t3w0ORT9CRgmS3pEr8p0tM
ILOJqaQ3ZlCj3xiz1Bm8BVXS8BHpn35VJ/GIx5tJ6jMrpSTITo912SN2dUyQikGoUmpSJlNcRQW8
mavYHvSAaneO73MnDDu5By8JHskOzbYHBDIiUoPy2dxDqZEcrFLM4XvqDqZ1MHvkuls5tOylTTtq
MKzGidVDUSIhFS1cYrax/mEscuwPptYipDIbCyIslJXpLkTTqCMyiob1GCJVw8XuIyYP03r2ZGCM
mXyc6yXopEhNCJWdORhXI62braIoyLU7pI5kjbaw2jk4yMRB3yy7e4MFbHYdwloMF8JAR9w3yGDp
s8Fpf2RUK7Sb2rRM7CdpYW6GhW6pOzg6Iro8Cqy9HtVjgRQbTfRtulSN8Mii1cedOfTLtLXzqhNe
jc3bBhk+Y4TaJKReFtfWSOrRfVmziaKgMPSmVwDCdHYzqBcKVXIelVu96ef5YbINZ/CLCvTftiqg
t/4OWthUh3DEmAjHQ46id2ddTtlP/Cu2SWRh1n4gkSjvv7UiiIaPegfb6aPajNYEZq8vr80QApAH
zaxX75CHGw8UnAJ7s4i5bHaKGgLpxBdcRJTOcMG4q5UxcomChmPIEHAe1Io2yMGccWxANq2axNW1
wFkObRQ1qQufBRieCKbMMwhi/FJoOmVmwkENZJdoz28HvVXoHKYqsvcunum6AO5X+r0IM8wTg6Yy
gzBplpb2YCkG9QxAfT81q1+G70FexbIj+y8I6sdSCPBmbjkCVlBvIx1pM6ZPrbHyayCntdyXIkZM
6qI2FCiBKLjrlbZRoQmaH/NUQVXqObD8w8ynlEtx9QBcTSWLNIwFiXpWT+1+WiQrYGFRmjYioY+3
ep/m+W4ks5Q5Gt0W5vck7G0XXVz3tTaFHcHV0mi9ZKpNfl3PX4agVE7pA6b6hfr8XNmlq3S9EFsK
y+GOQIc0v0VRm+oUQbu2/NJbc17yHRXiW9qL4asYCof44Sa6Japh6TdTqgUEelpmeF02/YSMkRhG
ERqpO6moNiDaVvct8cZfzGgayg0FbIseuYYEIJvy4kcA9moLZIsg6rGYP7coVu+jfi5vBmeG/TLa
w7dAmbG3hmHgBVL4jd4iaybrKovq6UOSZD9KM8gy7Bv4b4GgLV4LZo7WRhYjY3WGLc4eGNIBAQFR
R7TKJmzy7GtLFqHK2VJTr2cEx3Vqp76KeH4Zk3/CRCClNjIbd03UWXt40PGWZErne9pDX1tkeNeg
GI335Ofe5LDNb+NlCvzYKLYWaJsNWbTiWmlsTALlMmyZgNIrQQXJXeblCyQE4KtyQl0L4IFUSlX4
5ASlvmHiGJXtbnae6cy0l+jakBBsRkO7jdMs2lI02pOb+1AvUclUVE32Dzg79laWWb7vi64/pE2Q
/eNM+rQf8a7s8o6JC+8DxJsQ2LK7yjv9ypyeCqd8SFN0qU1JiMbKthxIrHYJzqIyQGxwcpsAk9jg
IWqvU1gU2IO14NEcabPn5ViSjmjL4CfbmUNhKMGe7Msne6TAiwpWewRgCVNgJjNTkki4gypDB6dM
CM+tgvIhoH/zgBmy+mow67nsL+07ZV5Qs1K92Biy/5NElfBX7kzb1k+TDBpMAtkdrP+DE5bJTtGT
B6nJT6OTTLuM0BlsMzyrNMs6H90MRqdm7h2X1NdmA4Z0OARRo24R0V5RuP6qZ4ZJGK1W4SGua9TT
rYRISWzpvIb7FNDKCCEfUAKxN8g3KjD370FsdI0H1W7eQVE0PiR2QfhHDSPYo4WV9ptmIGZ6SOtH
s6ijL6jSKZXb6CQtbAirq1iG1adMzGLbEdxwYBf71bAk9Ca4pOgX6+IjBtarJqalUumVa7clIk39
A3yHK71ZwIkkWgt1olyuylB+jCm1081pbyKMExSiHcW18GTRtgEPkXhsfW+qoYj+sFO0f8oFC2GO
iwGAIoJPoHLLdbIIwnmcXp9dlRI2s4GkB1iQ6zyv6mo+OP0mmgnLnDMz8M0mOlTxsnyxRuNjj1pC
7fl/umLW91abENGu/hnpeLJJ6z5Witq5Q2GjRUD6Uin5U2AnjWcudg28g7LlGA7fJ5i5B3OJ7lLO
usD4Esoq+krpAWJS3uEIQigOy8sTS7Y1Wtls80ISB0gWL647vxeTtSn6Be0qLK0Y1wa7weAQo5Hy
yswe/LiY7xAfh9tI5o9hO9hfjEK7SulR0h6lbx7JFQdIiL21UleqH6YzcIBR2i/KkBw6Z6ZJFn2H
g/KVjKwZn1xzXZVogWg8khvG+kYVAp9XHXzIyTIScVX7RVtH1wTIM8Ww6+k77amt2YLXY2m7stbU
XYTO2TWginsVTBSOpaZCFjhg3s0QmlAHEjifPPtYfC8pDXs0Mf6oeKW86JmpmC9u3PyscsPC46Oj
BhDo3asq4+OcH0016v1I9P6iON2NQZMXY115i0edkHMme3uDx2e8txFqC78jNmZXNMYweaoYsTGW
gP7YrjQU4vvQ6dilOl26eFB4mu+EOsM2iMxo/qn3Nb6QqZuZ9uoAYrWdNvEegcRyF4MR/jLHU/EQ
jQKNsrSA39OfDglQ1Y3ITun76+pv4p21ZZOIPq5djTFXuxnl/3QTLDlOf5ZSHn2RjZbH/kQUBw0z
nb2xFGvpvzs1bZmdCqTGOVSL7D4kAwnYWy0wy08pHB1IcYFj7HO1ja4wkwmT7B+B7LdpKKSrKbxZ
ZaJNS8OsTxg5LV3CjelExs9QE1kGpBA9DTQVo/nDY8S4H3WF6rXR7Pxq6NuRRx70JtitWtJdXUJz
jLbt2MlHp6f3AleHjvqhwpL9oaXCw2NU1OBrouYDzfZI6p/tGUY4xgQt+aB2c5ti7DXsH9pYaCwE
VKAIOGsJ/3XxHCKI5y6TwK8aMPQetNVu9BY7YOerWwvOPZCbWuvReFO/cez9UiECoPlP6SbeqGOd
pRu9iJIBB1zFnxHbOegLByX6UwUa/m8SecOV1K1U3Q44jgq1rFfolRpD+RjClfRHK9C/dQ4a0C1Q
iPZhdGTTeNNc8JSkTs7YZnQw59JsCMUN2KxO9RYdwsGG1OGGkc7SJTnb9fk3Ief4WwyRPnYBCcmv
mj2xjIHxteNNJMIhwx0VNI9tBeAhwXeG/TdQ+tqtZll8iubaMQnpDiLWhhCgDS6CLnuUSW2LzVBo
1X5tFfSHTjfr34Eu48d8LIY7R6jjIzqN+pD1FR62sYTA6cvMsR66JkAAjnxp2eHIp1lKlZ6+YjVS
KNvoiSPQSiy99pP0dufBDBzmo8yCc77pUiVcwKk14r6tFGBhEGUJaMyMbPyMurX8lQ6Es3PArYPM
7cFf3xDMRm0NI+DAcaU3rdpPYyz/W7q6cHwaezYf1TywvpI9gMUQC7BZ0payKpyfJPdQouqVkZlr
mrOKb7EYf4m+MIhnKNqIfDcxaJ9J3eruwsDK4ys0VP3nbGR3gPkrgFJtWl3KejmKNcivJYea5NHl
Z5Bb5d2shFXu1laYfQtKvX4aMnX5iFREK9fPrLIYDOge8kTHWNOJyBq9unPw9+NxynQPewEOaRDW
bFq6ZQkNzwks8xHjkj1z43r8pLSQylhyAyBv3FBbURPq4j9FPBl3vQHIGWa3bFuPPcLy3V7KGvuf
LQsO2HRWil2rVzAssSdIOMV58UvpwfUxEzf15yGbOKCqC9wr3NFwGekUF+ovrOLm4gazSl4ZClFh
+iMs7cWf5pkt6bKMc+difZ5v4PorSDStSfknw8uycj0UXEVNFuAPHGwScrZTqhB4kqeZzUPGAkuh
KGiUFNBKPzVul9Hb5ejLehGNSShdY2WpG7CR7I3CFv+eVLIVF9LaaJOQP0Xo/yFgdfsIE2WNGKKp
DkM/EA4/d6E2csgT2iG35lDbplHSTdCQYeDtUgSN861FDgU6b1JnvymlQ/SJTMzoTrJv1TaKNULk
s5axrby6trHGlrBCQyoQDUcjpUmX37bR9tHOgafOJn8YlM92pE72Rm1lRnBh0Mh0a1XNeC+URpSu
dLhNdthAELUlDqFsjxRS9za1jHyHkTa7g+zgmFg5WxIpmjQaYgaWTuF4SDskfRDUmc8D1nDOa8N2
yR0EQ1Cw7QeI68THy5Ilahuivei3oDDSH28XJs9U2Diks1PixA25xzqpEBZqXlJxosI88z1vbKYU
Us8FSfRFMV4om5+pu1rqGt6zMj0gEZ0UsweRpEu/Xgqr/LIFsJN62OwMj1TucV8XWei/+9bWm4Ld
btCcEHK99RfVPNm3mWpV1Hl1/IkbFRzYNUOAj1JRpr+tpP+z1fXqKdqGSp3pOYlV4pA4uZRhjLKJ
IpRlQP+EK1UWuMJiqwjM2LrUUF2bk0elZIdrOdQToDw9F+uPb0uUpqgCA9V0BiT9M8T15ACXe3E4
FwUmyMB+lpsOtxf7S1tNWo+KR/mBjL1wq9GZ+6q3aX3bhmQvXChxv3q9/C7Ah7rlUKe1jJU+9fJx
xw6BrGkaRp5uzP8MaGw4UZERUPZh7LODVj+9/XbPXM60dEr48FLRFpxyYdKwbgSqeAzUxLV4ejBr
3kC5aE9WzR8bF9uFN3zs5qCS7hi0DFZGjo7LRH1uJb8YTKZOGyYGBOB1SxS0P2BtNva3PCxK34wi
ZX6UgArSH/Uwlf6CG/Nvafpdrcr/sw951K38/82bpK/66P+bXPRl/P3rd/GSh/b8P/ynYwlpxWbA
GQB0LJsx8q8lSf0fhqJGjgTp0TQh13TcfzuWgrYkPSoamSZoNeuZn/Zvx9Ky/scwiKpibqL8tnYa
39OxPB4x9BD4ARIOjMZfRu7UszDixYjpM4jKeM6R9FYThIyql3dZKlsPq72O90YL/uhJKdDNsV19
V9vw76Xp4Wk0XU1+g3nSgNdRjjktiFRXNpyzcNlVt/HQwqGoQDi+eB2fXjf5j2e+/3epNRSbOGoa
dCczHx9KpOlLQZ7HiNyTdgQHrbqqPYUNw4W7WhUj/5n4/l4KBhTZ29i8dPjnxxOMhvWgMWBLY9mI
zKuRippn1uZ8QRRy7rVBRGJOod+sYto9vgr2hzAJqtKihi+cfWfM5H3N6Iz6noSFQKdJQ9BVY/hF
n9BEePthrn/3qzuUpgCnRReWYXty7VoXWZLUFuaqDqZObzbAUtSs3A65oVASjVFkjnb/ribbv8+V
t8dqwnUJlDu+Kky6amwEV427bOUKz5NbU4nY09xrD2/f4PqKTm5QV1kb0BdofJ7GiSzP7rR4JkrQ
dPH8RggMe8PYChFJPE40skw9HrzIzgJU0Q3xa1Vr+G9f/8wQYuCs84HO7dJQOr7VIo4Szc54ucPU
JNcE28Bn4mV21oXrHC9Oz4+U6+C4WPc7Bh744+sMaj+tWUOk50INOABbBsVhi/amKqLGo1poX2j0
nvkKWQaFykdo4iCwTp+rMpHNnEjTxbdvUHIfwS/AGEUixJHj7Ud49lKkWZMeABqOJM3jWwMhg5Hb
zi1qR/VT1lRyF9pZd4ej6pL44dxgMbgQex2i3Hhhx1cKhsRpcerxEHGi+NJItNgVeagBFFHBCE5s
yt3RqqJvahrQzhnU3Hv7Vs98jrqBPkCuqXuCvtbxD5BKoSUKqBdYz7ry1Qn6mGN0NB/qLp/uwWNA
kA+c7MKrPDP/MEKBcgDjA3h1Kk4vp7maQp3nW8YarOQQsEFuG9YW/5tylVZKv+sbhzgoQKJ/3r7d
c2+W1jNTADwvuu4n8yuo8KnnnGa6egFdJdN6C+BmSjmJPs6FJ3v2JjnAORD9MH6fjldSdplDqT65
nXAwndRLcoBHof2s0Abf5v0cfxoy8pQ2GAGoG737Npl9DEFet2HCMDwZVuCTsMNVhP5S6Mn2rR4n
XgvM2o/hlVx4l8/u45P5DiUVeHF4qKotTue7FvczNB2uFTZ2BGMrQ8pYLP2WpRTK0pzdZKTT7Ma2
Fl8MQud8LZG/FDUqL0y7Jz635/kIpTUrGuxX22InezySOU8MA2wH042MieEcRPe4/kiqi8Jws1Q1
jYnIIr3bSR6TMae12qu/337oZyZEtmj8EJ2DL3P/OvZebIY6IMqhGpFU1wKD9ybFArGS9tFWmFOx
TQ0kB29f78xYXtU2pq2uG0Tj1O9TFYszmNbIACunegsCxfBUi4NIiAj3wlg+M01RWOR7RaC2bvhO
bm0ZlEa1KNlgj8hCt5QD9UhTm8cvYuybA4UjyK5yqH7Lasw+NkNuvX88m5xLTJZTQUakPBnP86Cr
LR4yxpjV525vKmI/M0tRqJ/r3dtP9cytAuhgX0whkBzr02IBURBYkJXIdCVL0MfZJJJN0uvaJCNx
xcR66y6RnKFPniB61DSq/bcvf2b1fnn503ziijZOSGCLwZK9DtlQTbd1O5cX3ufxUH3eqQNS1NgL
UTZQ1VN1nyrmkXgL8BhFpsUbA7j3A70dwysd6jdBKtILB/qz1zN4c+xrWW7Uk2+zygib6jOn8kXR
tJ7TtKPXYAUAzxTjhrLDC7d3/A6fb49ihbSRzEuoDafCeZBwgUpyWkefFugAISwhUY36j7Qygy3R
H9q16QDqFH0Pt4B99oUZ8XhJ/ffqrG6IrLChcEQ5ngcUOsVtnEHUCixop5Exk7gIxv6qV63Gj7MR
v5XVvpPLuZ69EG1p64mOXG26mscXxZenENWRNP6oJfkBFnvmq62ZwFxZ0j/STtI7ufTjhdd6vMQ9
3yl1IJU1DgIGauaTfVKQZAnc6qrxldpaNmlcWjS6Z2J9CM6KaZqV08YJqemFy0X0xJkR5fB1qiBs
VV3lEHh8v30QdzMErsbPuzByO2RIN13lODQq8bPp9aJeWF7O3So6ynU/yA3bYv1uX0zuFFaTRNfH
xtfUvnKnOJRXEvE/KjghbrIyqxO3M5Tmc5VCtnh7Sjh7qwgrOa+xH0WffHxpYjtyGUS8WkAIyTW1
cNKFum76RtdO+gmwvQvjV9P5C/+zov99rZojmeAcx2LSXz+vF/eqDrooitBs/KoyMG7muE0q0hc1
QuKW6r6UAi9phZCNPhcNst9RYTufkoAV3QhoD2nDKC9tGE82GX9/ElURqgw2Cys1j+OfRN09o7Xc
Nlhbxnu+L3vrhNQZyNIm69OhazU1urhJ6E/5tgpXIBlHOJJm1F+YWY7X3L+/Yy230hJHP8nu9fh3
oLdAfJGZLc40fNV0gZcrgkRtb40KvfBxrSPq9C1YKqObJU9lU3Hy2hWnUCOEap2fh9K5hbVU7oag
6r6/f3BBrqKsS5loPYYc35DGShcRiNf5TqPlHg74bJups3av9gI1tIoo7l1L+d8nSBmLqrUOO5Iq
wPEFuyCqZazWHazZrNgSYDJdAdYZD6ORRBeW8nMfjmBzJATSfGq2J+O4Jil8TnpeVpbVtV9BM9sv
RUfeJwhC8ly6evv2szw3OMSaZaBze9SJT+akForKWBoCjVAzjJjtrW5fCadygaKlF+aEc9MRuz5h
ciJmfDwzAV58ouakUj2Joo4MIqF7rbUUX0s4cR9x4RKiwX7dTbQsjDbdRNfl7bs8cTv9fYO4yzE+
6PxjnzYCloqshVnEsBchvx5aglv9KdaR8smh2yL47r8ijQue5jhq9wQKOgDHwAeDqytltIkQr37s
IrUlOTWU9rUAwYElRomCg6mRKicyCTbi7V98ZjvAIcyyHMFo4Is6mbsDvQ1qHSGMPxapdgus5WaC
9/zJQSj4cSKK+6MaK8aPGKji1igm5/3T6Sq0FpTULSjkjMXjEZ9ZyUwhkyBz1AXQ20CECn+oEwtn
o1IKzY2eyTVK0Do/qkYRXtv3K7nUTBBjZQUhmwADvr33ibB4cu5ed/RsF56n25fDp6rqASBuBXYz
6LYy6m0AZ7K7WlDHPNbqbNynembf5U07383k1/zz9uVfj9517UZiIandsnk4KeXglzdGUhsoeFgS
gjipWy5PyNjpba9c1WVp70nBgAk1N8WFT/TklLgOXocrCgwDFFsoXK1zxos7X6ijSJPcdZ8nI9Al
t8uOBUs18LWH1R+pLOLQijG8npyginxjEPpHLVbH+7cfwOuZwtEYi2DbhWVh9jmZdSMZaMTYA302
lEp6ZqajFJq05KOcy/nw31yKKZReMM/wdPTxFZdlF3ApYkK6n43SWD52Z9jhfI3iwod27r0KKkkE
LdC4k/LkQxvT1DISY6h8eqQtMp5gLMgY7bAMkP+zPC057de6RtfODg288YWJ6fVnTlFH1ZmByX7B
SXeyskwJsfIpbIW1Aa1fByKyseOFqksjsSDmM1D2nGKVPcF40bVZaDdvP+d14Bwv11jHOGxQb3le
TE92Bklg1bLTs8pPerv4EFbDyPYI5e31YqnlXsvS928LYcYImjk8aXoTpwdVYkM6wzZJakoEkIIY
hztIGlgdbien5ToONaQKb9/iOipPbpGdj2rjfxKUCk/troCv5RgHTu4PFJe8ngX7dk5ySZ2uDa4T
tJ+bwUnT/+KL1RlKa+vecjjTrd/Siy92wMNg60Na+pLUVrzPVno74YLeTpbT3ClWL69qZ8g0D8lg
6yVll34QXTT+evvWz3ywrHS0pCnV0kY4re20cDadlgA8vzEH7eesDfnOQFOwhUXeXJgbzgwk1mc6
QPTW1jCQk49oUbV1mDY12ok+/N3qTnFVBKRMoqNqPJSUS33htZ6bE9c9JueatcbzqqvdZnoZzjYS
FGrASK5hwgQ5Zd/0a2ApARDrjGD2mrm08mNqQLvWInvSA9iK4+LdT9lYq0x0oClc0mQ/ftX8lwFw
f1z7zN0oCzIsM1fjhOkeUTy1xbcvdmY0c6sWo0pSQmMpOr7YYhtDXfYDyqu5s277PDc+LWK0iKZ1
7pj8oTYosbp/+5rruzv5ggy5KlFWD6IU8mTetywy/OKZGwzTWvs0DlYAO87In96+yplpmLIO11iP
5dS4T+4sKfnlFlgCv3caw507I70K0rh1F8l2zDWgpVoQefus2i0kvf4Xw5ftLzME3Sd0iSe3WBii
iaxJst82gvYG1wNW8mgASFGYk7YTUbmIC+P3zItkF7F2Mqm1M4JPb7cbZNkYQeXbkuD4qitq145g
BgJh/aWSH0zw1qDo7x+qfJoE4gD8pLZvniw22aCin54p/1Uyng7wjm0Qw0vxuTIt+/vbr/PMhMDo
xJ2MQZBWwmmxzqharVJSyf7RKFJ3DackFT5XrrXYxvguyuLCjuHMOgrIGRyfZrJbsk97Urwrmdh2
1vpwrCo0kHwYHEahPeODAR0oyvGm0RoMpczHOJfmWV6QvZz/ATanGkqGjKP1gbyY8a1BRixk/IB+
CYpHjAr9jY49DVVfj2TdMXEGTlgm+kKW35NGf3j/47Ypp6Gfob3JfuL46kmfJeoIB9Bnh4E5hDhv
eMGYd9yBTLArJvx89/YFX9db1r7mKhejwMMfTqkoAGzwYVuZQ1hzKvcxfEg3nCYNmMb0FTeNcRii
fnJnvHYb4k6TbzN6XHjHDuo+xR4+vv1rXk1R/Bh6upIqrYm05LQAraZj3Ttm5xDkOHZkZSeWN9vo
qN9/lTWSj94qezbOzMcPOXDSglABgXpZZss26ZJlUw/Npd6UdTrd4l1lHaVXSuMA5dbJVUruUV9C
HcgVLlI3n5v8gMlqBGsFG/ftG3p9KRRrVFBYSNDcmKd1lCqUTG1ryEzjhMU/I1/GvT0D4B5r7KTv
vhS7PdzO605bRSZy/OycKe8ouc26h8UPTydxz323MZIQxOVUmnNyYaZ7Nf1QsKfts/ZM4b/Rpz6+
nNXYazSDaXjNLH4qxOT6FkjDbTNIGiD5qFx4kK8+fq5E92w9rVNCYQY6vpyWzqGB6lqn6xJFXlyI
GucWlhF1tIZbklzbK4Q/KAPxEi77oWkU89LnuF7haJFe73XVidoETrHLPdmAyQq7K0AW3RuYYImQ
AKKMIYqAdIhFdp+4udkYD0DBTDpheT0A/aiTmU3xpOXRxgDu2VxY4NYF7NUP4kilAaCg+Hm61oxV
vaRalhueDT3x0a6QPTbg3T7pYUasVItBoGpJKZo068JIO/Pq2YpiqXeExb9O1Uh5K1qoxPShMhKM
rsbMwBFKQNI1cV/KNllacWHueV3mZcp3+H7oo6Ito6Vw/PKdfjH6qReLRxmNggkRtmwf8qXh682y
Hr9li9i18qdg1AfiCRLZbmgjZYqrksf4Z1B1qnvv/tj4RShBDDpXuGXXzceLtWjWgNUXzNCePs/J
Adtr5Vbq7Ph85e8kKVGbWOU0LPO8ZsrvrH/H19L1QmsI71hTgKk9JHY0+GOZDtczATvb3KGcR4x4
4a+adS8eugRVe9u+/5WzO3U46azqrFdvYFCINB4KY/Z6qdWHMtAydKdm7Fc1B+uxvyhgPvO5U0mk
ZQ9pxF734sf3TFjKGIvUUj1geh2uoKi+1SBHEHpRKL+1FkiGbypOfYdQZCLZna2teeENnxnkiBbW
7Q4VacpzxvEvSIKYaurCIKcmll7paqdvJlyH98WkL79xMJbxhUd85nMWHDmoUVCP0cTpVzXmejo7
QaB5KRjO6CoNjeiKIOzUchVh1Y1LIwgbXFHmYCeIm8Ke8faQPvPIOXqwgqjscbjl9fe9GNJRAmg4
Ru/vKTaZbmq2kIY1N5nYVaLH4BFYsvmSVXqwg/uwuNkc/RdrJRsMkwduo2t+9QDMLGlQJjaLNwIm
2yRwEjalFk6+bUAMfftez+ytTJWS76oZY255xbGZMBGlTmWb4BgKWHJphX90ZOzfYOIPNmGSyn9a
nDOeHSn2HhNYZrLH0qwPcyMbb7S66AKt9/XLZ0kzqDvqVBH448lqOlPm0wZaeB4u6OoWw/a0Z0fb
bPphya6Koq3cPmqIpb9sTXi9saMyRbmXxY0umnlac0wN9tSTQ0L31JoxqcPWcKXwSV7Qyr7+mtgC
rbLjdXRZqnUyh8Uzre0qNi2Pz0r/Yoe1vktAsHqJUZtemjKBXBjNrzdeXG7Vq6+6G/IhT1ZrJWpR
Oxuw3QZyfkj5gcZpGC0Eymqptm8PprOXolFGoU8KnZ3e8YczZr2t2FkhPBZjzbV7oMQz8UeuPclL
vo6zj5HdBxMSlgP2lceXWsImVjQoDV6ZGjdTn4Tb2MgMQJIB9NU4iS/s8c6NSvZ2SIFplq1Vg+PL
qboCg1njdKfPdfUVQXC25dOt3E5vk8/VokSbXDOCXSmK5MJkePZGJbUuPk3cj6f6w4VuKjFlI8+U
gCB3qFYYwAh1Bxpbtqdfcqkbc/Z69GNUw1zJSKfNdI3wtDmkDuY5tDb3Uoz5Vye0ONdlQXHApdv8
envMvJ5sKaytHzvyDGKEn/m8LyZbQhPjTEu53ih4gHpo4GycreYG9r+5DZ1UgAquhAuYKD10xItc
GLLnbpfGJ2Uu5ntqJCefYzdhB04zHi8ASwe2jmXskDSFFOUd82qZwkv98fUTON6qEteuChu21irY
Ou0AVPOYmuEASyQNkuY2o4f9RWmFwd6xCzyjJdAjFOGl/fHZi3KUw+eg0ZI/rXcZi0NV2C6Fh+LS
vHJCsoeI6xn8yp6D/Yz1bjdWmFXf/2Ilx0rO7Jz8dMhvR6uoNiWGA0AFYhD0mwa8ZtxsSR3A1qhF
A6h7NczJZCTuFHFMDJ3TbGT09e2fcO7lIgCkVMoqylp+slvuonlcsNlZkIo666qcjMFfNCXwYBN2
Xt93l05G565HHYpTGcsIxfCTWcKZ7CzLKS16im7MTyq4kC1qz/IfDWW9sWnTMv359g2emXApe6ET
WGsE4KrWH/Ti40kztYKoYRje2GoGC+Mcby22vH4o+6e3r3Tm1igVYJXmO8E3dtraIC80h420SA8P
9E3SFj9KYDt+HCe5m9TiUvf+zNXQXKO4ZleCaOsVnS3NlGmJVempPdb53qAkIXsou3U6NTBJouHC
puP19ZiBsMig01/rBqdcQbz4hLQqMUT0Wcu2kgXaHRNFcXOSP11ig4cLm4BnPejxNAA2DEUJDXdK
iBCNjl9chYF2MVQOCw34h6fJjO0ne2nzO8hL6gdyFs3HPKuGT1GUALiuSKzdgaeItmoejze0IlQa
DUXrZnZgP7CB5bz79tteV8/Tn8fpBiSHzkacN3H88xxDoScOUtsTeib2fJmVq8/ZeHj7KueeOl+K
ydzPQs5+//gqbTlMeDHmAGTwWO6qtowPMpfEzzrtoVO6CyP49SRIS44FhrwpqaEZWn/Ni2/FoPfH
zrENIN9Cb9WRlrswkAxc/gWkHUvmQLiLSzrS1x8oJSH2DbxlFji+nuOLmkbSJpFYQt9UMYZqSw7t
jYiGLduMd7dr2Nqxa2aLghJuLbQdX6ocnEWzq5Zz8f9ydma9bhvLFv5FBDgPrxIl7cHzEDt5IWwn
4TyzySZ//f3aD+duUYSIHeDkIIARl5rdXV3DqrWKRD4NsQc7g9syiVg0yEZOevu81MHey7KxPofc
EPfDcIQCBF8bRdgTtaLOhfdhdsC26KUAsuqJz+UwDDv94y1T9BY98/fEHoR/16ba0o+TPDITCuqG
BRWDC8eUy6wAVwEJ8sv9o7l1QR1eaMAoZIL8y+oGkPnB6zGhse1Vsv6nccfu/TQtAoIwelSwKlsN
D7U9J0dYabpfumAGtK/iGlneegarMPDUBJMtvs6Qeb1twdec7v/AFfuvqoWAjABNj/8ngaPUef05
6qKwolhqUMDDxQ4jgmGlT6nZaO+z1NGZ+J8QSEwZ6v6wTGbzLuqm9G1vV+mlbXvzbWvV8/sgC2Lw
FWBSpd5B+4aOgXhvakn1J+xXFox3TMNe+lbbo95c6X/8/umq+cUwBKV0GmCrm9jYoHog/EtOQq8+
141eoIibw+uyFDASekCAkhJq81w05mHy0HbUeFQZThD+u6Iy4xOYkWbna954Inwds4T0Aumk8/+r
jF9hxKopWexjNnnJI1Kg/XiYbCqIedBbnxzIGM73t2/LINeFB4DGlSrsXO9eNFS1JiRSL5TgbZjm
euupga889IqqfmyYYd45zzeXh1k3zIDPpXjm4m+v7XntAocGXAJHO52mc8u4CvAE8AjLhDLX/aXd
pEqq4aesMI5ggYBbfUuCXi0bHbDr49Q63aGnSvSvYTBZSGFU0LPP9YegZAIfurk9dbiNVQY2kRde
HigP8dD1KjWSsb5sWvsoNeGfGNOCp46+NTqTQny6v8qbtAUL3D81g6/64+surgVzHqUoBi5Qql5O
8BV5VCgiaGFKb4GQY+rDopzrT4mpjaEfl3vA8ttCMPZRweMKMTFAn2h1gBIsghtCMtVlpCfsI7g9
DwFy3A+N52bQg9E/h/ao7CMIz4zJ+BL00/w295r2IUbI93j/YyhjV+GC+jGK+IA6MLi19ZRzAwrC
8GKmX2IzgBulMbwQeqD+9ZeUYIFj5VtqQm09s6W3CeyUXm0fwfKPZxHAqqYBWkRmeQzCvLb2UsPN
VZGrmWpaVOXD16dpZkDEk8CYjxYdhcepiqs3okV47/63uwlL1LcjaVAgNzziOvSEHB2YyNTb0LdZ
0d9WTdBlIWT9M6dpoh0By9sfZhBHOwPOG/4H+C0ZPpUFZtTtVWaUEfwZUKHC0AbxxvferEp5cNxG
Py9wuGanwer2akPbFrks1PYoZq9hdjAxja7hMbfTjst0KO0aksC4LQ6lBdHjkEXDzne93T3It6mY
KLIGxj7Wrc3S9PLFrLAH+bd2QWBzgCHDc3b8+O3uYYUeI0iVgLhrPUgDVXKcUJ5mGGqJ8/dm52cn
qwvmd1MjCoCbsxZAgan3e/wftx+ToMsiO+Im4IB+K1y9iGXJgrjTgqtgM074IND+fbD1yT+lfqQ/
O34hd5Z569OxB2010ZfSbHBWzwdd9zJo+gDQ9GBXJ9uT1aMITO8UGJIIKaJmWjtQ/tQl+lj3r8eG
o8M0QyW+2krweqvnZI5tbQJHbR0dM4/CeIClSA6Oeep6rwxnMMlIoY1Q2wk5hU5pyrPmatYn3QG7
e/+X3D4uls6lINRl8IMoe+UOhhHMk5vh5DRjzE9R2yZH3Ri8J9eZ96Lqre3lXFGWJ7qDwGFlCnmG
STMjWCNiMcDp3Fjy2Bmz9mA63ngw+mHaiQ427Tl8WzVxrBLTa0/XF5YxgRnlOHGwTrFW8gGFW0DC
hTpJlfTzTvq79SkBjnAzHcXjv0aWCXdySRcgcch9XRwMPUNKPYFxUBjmXnN+yw2ouW1K30yCgnW4
Xlraazna5JjqvFicAgK70KrgP7t/NrY+INgFCoiEtFSHV/cjnuY4idpOcdsqXd+kcOH7m6NjF2U/
oXMzdnzbltcBgAS+igYRH1H9nBfXP6LpaTaewWBr30P8JTPjUuSVxrRn1z/1gICReqrcnUNyG/Eo
eiMG+5lpoML/W9zqhVEDgR/4LQf7CG8y6GgtC8QHOUvxoHsTCQj84d0HlI7LP+xca55krsvv9z/y
lhNicJgQg/eS6W31VV78ANhcZnTu4Ryd0xniI10wFC/a9GJoQYBCudeQzFRBqLnN9PG+5a3tpVZL
gMNz6bH8a8uW7KvanfjeftG0596G2i1N6xQqWKXJ2VtjeN/e7yn764AKMA6UXLQaUM4AxHJtsCoc
PXf1mAvZBxN8Y3HlMi0JG/Hfk0/iG5plga59q0VuGbpWDPveDK3zOx1W4O9GVCEHY5dNgwKgrIz4
BLO7R1KVDj2c46IeYT9OClgrfZB53/rUNf4tKDojfdaaZQ8X6ZL3TChW6NjRpsv+sbxB/shdWXUH
egBAOJxsEdWhgY14B96wccTUbBCYNvwCYdfqXA+o6dXjwoA4Qs+TYj92D1YAF20aJ8yJtgKtrcBt
UfeGNqQYqj3c0G1OTUBEeR45D0UMRF/i+rMHVh80TuRb0L7o6Z+zZcMgV7qd/msqoCw/iqwTnwcD
UOrBhiO+O5SpZX5pjdmFM31I7e+1b8e0yZOudS75IJBhhKM8Qja10iWUcILAGzQXMmQxrRdmj5Jy
2gtINlwrrWEwT7/JDUgNrpeQzQtc/VBjHj3NlqERzMXnCdqvAwn5fLp/SrdMOXSMQSXQ8wN3c23K
gh6yMbiQnBtgl2wdrRqjX3g1imGnPrvh8NRs0P9MrR7EylbeLmVVDjTTzyMch98XlRodyAKRzgXR
Kh+kUy/n+yvcNOt4DJCROyOLsvqYth1Dp5KyQr+Fqvtg272tJicFjGZ6I5rvQZBqp8ju/B27G1+W
7imFLqpPRBvrTnTi95VM+D1HvbPKh7xOocUffOT3TP3X/RVuWlLThsR1CtW4cjRFWfeDnHMy5sSr
AARL7xzYbWcieOG2f923tfEU8zL+v61VlCGR8ahiQaycwMn3eYQL569G9aXvW9lcEfxQ1FQIGn/L
FL18JWy99iHabGD2MOIWFHcbfBK1WT2lUDn+h20y2CSThFRNX6xOZVoHbh6BKDxaDdqLsBWVZ6A6
+YMpyuTx/qo2TiJxBY0QWnikiWvQ6Vh6cjITdFrMuQP0BJfFWfMn6rrNGF/yrDU+zbJ0/rxvdGvD
wLapg0FTixz4+oKnvkBzfWTD0CbmLKYjY7wmqPn7VrY2jPSagIKCJpu2ciOUT4U7tyyt7zrzz7ir
/mkq0/vktvl/OOsshSAF8ikqXKvtsrwRgOoorWMN/ebb2ml5Rcw4bsJlibSd/dpaFOE0o3T4YvKX
la1GMUYUwWQdExOZaUg958MgKGrW87w3xLu1SwTT0LpYzH3Tr7nepWQ2Jqed8I0GMnDnpY6TizdE
r0Y6UstTM7tMWvOVOPTXVprK8ScXRgxUYbqfRH3tqczN5WyyoOPojtHD/UOxuShVGyVuV2nnalGu
Fsx24wvqE5RK31QCYvBjhMaWHt63s3WvmOD/nx21jy9iSvXimJaGHWtiTguCyeYAG7IA/RMsUGIE
xVPB3d6pHaowZhXdkfiQRtNaMGFoWBllqiV2i2rBaG838PtGffptTOcBKWbPe1sgkt3s5Cdbn5P8
hGqPEziE8OoXvVhmZuR9JnSOfuc01eOwND+qWDd3srptIxwSNd3C8P/qtZz9sZxMt6fCU47DU9Bm
QPXNXB5fv2NqwEynbEbd6qbNZWRVmQ6mdQTIlL6BeQaK5gLVn2pOEKGK/OcpiP69b/J2YVRaTIo7
4B8hUFqPH2TGYDbGxNkvyA+gGm3cT8Zo+V/uW7lNb1Q9B9FIhjNViWXlB/tyRNSNQVumSLzigprC
8mxmqf+ugqD5WE7EADW8EwguZOJ03/LtJcAyJJkUlHFWTI5dnw7YIpoJWDkb51flBwsh+G+AmsVz
PbTdo2VH1cmRgJrvG729BBSSVOVRYWgZxFIf/cWRpLrZFwmXj/GrSaUyDuTKhaeFtjN8r3hFz//F
HHBOJoR+182uzRlp7MLao8zVbne0ghRZCx7QUGbDL9Ru9vBiW6vDW0LQi7MEXqT+/MXqBiejK7pw
xfMROnYFywvdBF56g0H/r7ko91RMt46o8iZqLpJAZI2MTg2PmZyYzIXcCql5x5ke9MS3d1qwWwcF
PAaFqd+Fm3UJLEPegHhhBGkS9Ok7Et/pok1ZdtSXCeb3FK59Rueq8P7ObSyNLhKEImrgEaTE6nQC
owwGBrLZOS2enguzSE7BiJe5b+X2wQb7ReoJyhlRR5Z4vWF267nlUGBFlDNAW69CNdd2+/cQfuWv
TmaIc34zJNM5UgyU16YmClGjW3LRzUyPQs2S2cFP/CUMFtjUDbsSR2TN9kaTNw6kS5tedas4IjcN
QCj7U7upeOgSWyARG/tPNLWqb5o2aRB+l/lO/KM25fqJU/OyIC3oUdHjXKN4PaekabvMcIH58/TB
ziZ5YujYO8IMEx+LVkmIlFr5JOOkhFnd3CNtvN1NhiOIHdAppQ3I577+xEUCK38we0DzyxgxAzfS
27BiOO601HMsdh7XTWOqaAGQx2X8epXXlNMidbFUTAS3eXdp09l+0y2zeyFLNS73T+ntJDIMNDZC
iIzQUz6FpuF6YZXmmUUt5jJMpgI9q2qUJ50rcQoyMT/Hg8zfOBIOJJk4DAZr8o0NUf+H+7/h9j5i
l26VeqXgjlkDD0DRaC6U5mUIFy+6IKmBynu6JDv+etOKemsJOAn/7NUlIRvnjBZ+GU6mGB5SolyQ
FdT+7q/l9laoQIVRGlXcY1Xm9edEjEhqeUURzeopd1vpMj6awxg/pe40lwcULvqdDdxaFj4M5VgG
hm7R3+joQZQMnCBcWqv7NBi5+3Zs/H4net5algcmBPyKqfgtVx+vzDz4bZcEfck8tx8SCQVAsdQS
rjNZHgYj3rN3+y7wBV/YU7/nxWs31/SUmUypQm/W3hbgob5BzDo/IF2QMbLp/zUESbBz6W6WyEgx
vS8FoKNcdzMioUeVaMoYtldpdmj3ZchUTbbXPdgKeW6k9R5s/+aSY4+RAKpQPqyhN3RqXlIt/ZCN
nBQtSc9J19D4sYA38CuH8P6hXCmSg49RtuC0/31ImJ1eRYIS91hD5FuG6JLMwdGeZPydsyTfe4sY
oa5Ly4qm21wc51IEp7YJrB96mplQKed69gZuevPrYlrwis4ZlLh5UVJHkiN9ZZQDf8D6we8vy/ob
SX3/YLjd/JEK9ghlm9XKg1Z3O4He5pfDZ9GA4YWlW3p9OJA3NGfJdQrTUrpvJt0TJ2ck2fH7Xts5
FDfnUH04zADIUCyjaxyCkJ4lJ1LvEImwv5zJr35MUTlfqmxAtki2fTYe7SLdY77bsqoQYoxC8s/N
EGAVoBPlWrIMa82YT8EiG+YfHO0QwZhzLgdNB6ZvGqf7h2Trq1IsYQAZ9kbAfivPteSZiFpXK8LC
gYesy8w57CHgpE5Y7QG5N03R8AFrBpcg+d31Bk5LP3sxCAFUDwLr4CROe8zTKQoTKt+v9cdsIIx6
ELyDEVCFp2tTEF1O9uTbRThMpX/x6KqFozOMJy1PkrMVlNEf97/i7XuqDAJbtBlBgBJijb7QJKU2
E+hKaMg4Q+TOroMzQOfiSXRa/WaKl/5Zk1kPJ29e/50GnXny9KzeeVE3DhBWgH4wt0bjYU3gEpSg
B9FTzkO4GLywS606XKTdHByoMN4FUYDAVGlXO0Y3dhXXSUxIWZ2Hb41u6cuBYUXfzkM4DNNTBBXR
l8XwelovICXuf+VNU9SnIB1mvoO47HpX24rkcp4wFSPefunR5TyPvine9U5XvN7ZgNhRrKJq3Omm
SQ/74GhbFeLC8YgoXI0461mDUOlYV91eueMmxCX6UVx2wHohdyaFu15VXCJ15llRDhFMGYR6nDuX
Bq7yozMGwS/XaeVpNKBO7RRiAVKpvbRo66MCzFZUXXRjKUxcm2+JiFw9iouwSwwkE4UGc2ujm0ej
icROYWfjrQVmCvBBdQhwAisPjlBq0paOQGzMGnUmyLrmcxHBVIX8SfVglFZxuX9etu4DhVOiPxdo
C6WX66VZgiKJi15ZmMdm81R6iH/VjVmd4f1ZjrlRlocsQfjuvlG1iKuMRW3nC6OrRzdFPG3sYNEM
UUMfoVAui/kzQ93upUbn7jG3rOSMaBsqX9I28z//g23KWWAvePuBTV4v2DfkPIzmQroiB+t5qfTh
QGQIYrJHWLerxI88QHkRoZs94N7WIaJyrOhwYWwFb3JtOJirytfStAh15E0fZnLfr5lOAQF3tQcL
3TRFtPb7mVS0TdemqGwVVaNXBSMFxsel1L3P9egxsCz0aKdKsWXJCujkkpso2v7Vovho0mZaLw/B
1qXHpV+00ySr4pRJJDBfv3HkYoy9E+yBSFzdDPSgjczVcTdQhFaPc5l17SEoyk9t22kXq2FimUdS
ownQya/3LW+9XNQi6bdg3mNyTrmnFzE3sFMICicHT7doRmgGmXVuOx1109lNjqKTc3LwUv/b2CZ1
dzBVK32kxrYTqm7dVJrlTFjhFni1V+ufozRXdZM8HOwseBRmAlefjYRaW1Q/DB++bFo5e7RuNykU
F1UhTegWEfez8uuFN6mJJmQzYzNl/FPavfgI74+/A5DccgcMpUBdpOoYzHxeWxnKeJZJHyAzCbXM
+8pmP/1ZRmdey7+8yGmWYzt4zbvZhc5i56NuPSxK9oG5OcCS3hrFjAYjNEYIK4f2aHbN0R7S6YS4
XvzgOHn3LRsa/4cfxDI5dH6JyOri63vKDFsOX03gg8OA3oOoZLV4kbcJ5KN56PLIHUmfwYYkIgsn
VKiPWWXvDfxv3Vj1ghK9A6imsn9tLy1cI0ZPOg+dzCmO/hwsodG62TkJumLnxm4tjfEfkn6qQ1zb
lamsk16f1qjONUFqHoLadxnlj/qHwq0Q7uwXe+cc3S4N/6pIPOmaUV1ct/JduzOWKI7zcJTTp7jr
xdOgE2gWoHheHdABwaAko3wRvZF1PFIokq/ARhi1zBpxmXQuO1D58Vx2o71zQm9JAxTcg//RjVbP
9NrvBX1lUwxGcq3XUvknanJje7BFCvEUzPXL55mm3t+TLOSxD9D7Tl1HfBzryj2YsHWcy2mqd7zh
rR/ixyieVFwi05drQGGha549LDl+WEuLL+hbT/mxcHr7wZ0oVx3Qlu+/xqKp4p2gYdMuFRaYhn2w
Bus2rzDjshvGDA3D0f0lNS09AT3w3ghHyc7aiA6XwrE+3/f8WyeKaQ6qBIoE8AZsH9D7ssu2zkN7
MgpmBaf87GWT/na20NP4D6Z41eDKwwuQJ13fy2USMX8p29yBbjw7frpwY1oXIZNuT3/q9l6aYDU4
wLzYCty/cjl9jzq8sDE12SYS6jmz7gMxbtjGsf4A3sx8fP3S1KsFwgZYKNDN66V1qSvMqmi5LZXz
PvG7+shbXp39IVl2LG2tjESB06HAmjfv1Vyllq9NrKxwU8VNxNjC0paIyadp/3kopmoHRHf7PiqI
CFEzAxlkletNs8051rzay0LXQJV99LT+PRKn5g4kcusUAntRdP9qln3doDfMmhp/2WQh1KbjgcqH
e3JyWl0Cn3O6v1VbC3ppSv2UF5FOldpDlQyY8uvceJ8PUXaBwHv8D1eZPIpGJHh+JtZXMbjkKTRi
xG8gDcvlc1ANCJt3UIs6o4x+enQkj82w25ffOBtKZkSxr+C3uM7XS4v7qtR57tOQLtrfUUTpplws
Dw0M5s9mZnpe/yV/c2wDKSXph17m2lwEK5VfQ24CD0Dbn/vElR+YkXqd7pkqX5JPqEIY0T7NivUB
7AKztJMWK6Jsxg6gcFQf267J/pKJJt8BL93rSGycReYSqCsQiXLT1rUwGPh8LFrqLKIyzAiYc3ST
BE7lbJd2ZMsUDx6FBeqZvH4rNyWEjoiqy4bpVtoc4ghlljE2BnwxhaP7x37rkVV1TCaqiFWIdlcZ
k5XkTHvjdMNiivQD0iXGLyPS7OoQpYpdpUAPzUecIExkoF9iWJOOMKAUl0pU1XEqXfHj/u/ZWrqC
JegcU1KrdevJZtZ8crQuhZRdS98bSxG9xenBUaTHe/jHjWfVo0VKt5JWJSOiq2vRI37llkuThmil
FAfLa7tz3giw1knajVAUGdGpzoPl4bUL5PUBHADcCOYBGM2ub0di0sbz9Zyhqy4NTqYU3SGXSrk7
S7OdFPX23luMFgMPY/adTvBa4wFIv9foeZqGpZyKQ9q34wnAGlotNVP9gQG37v2l3bpQ0Huqskqx
j0Wu8zQmhUGJDRDqL1DFfaPWW56YG9Qu963cnhCokxBZVpeDFvMa0iFy6RbMtSehHCYrLNushSur
R2IH8ZfDfVNbC2KWlcQMzqpb0vapgmyuMrQ4JGLXAL0xqTxR5g/vW1G3+bomhAWqwuh/cAo5zdcn
As5R2oJjIsMKSqqPehdkZ9dBErsjN7zk/Gco1mvVx76d/dcfEB5xqotEQ6rltEpTmDz3ZIBybMgL
jJTLEKD7bfXzP9WSoRZR5fPO2d84kERDarpBdVAYOrheKaJLUe8M2Iu6cgZCVRfHUhfxY2C288Ut
mOnd2cDbK07yQKRH/9VQLDGrGl/RDPALlUTIfdZGl4ahXUhOF/MYpZ3zRLPKfrJSke0ELVtGmVHF
h5HZQzKmDvCLSGLMLSJzKWXI5Hx1MnPhnbwejSvDFdob14zrjynaZjuBxcatABz8/0bVp39hVDc7
MBIAIOiEutGxbhf/mSbUdOyGIv50/7xuro8wHZJ/bsbNUPKQF900NpxXxHHnn4YxmfHBT7XqnJqz
FvYlR6mqvVdPj5EHMojIlacWDcXraittSIVqmRQyzB2mVOi6zaGEk/yJGBQ9cuH4r3cz2CNEQ0xA
JfKrXWzEEiCaVckw8+b2SKgznGwYKI+Tl3k7b/CGAyC1+00ESN+Lt+h676JI68daNDLs6d08L/At
nLrIYsgoyzLDeIALR7tEhl69ra0p2rG94eJo76luGGUYiiKrc5ObMhNtsEy8d9PnHiWl97K1sy/3
T8zG4URHmclj+JmINdblEKImo0LDdQpFYil6RZFeeN6bME/ndicv2TicDPvRs1SODRqCVTgTpHk+
1wHe06/oznf5uFCR1Kun0qHfVzRZ/4dWjsWO0Y31QXpACU/5UYMH93oDZ11bKM2kU+gGMjgkVaGH
cK33D5k39Yf7n1Ltx/VjwSQ3Y+IMqFN+gWnh2pTr9JERTIz7cyLTvzSAcEebEalPVPHKMKPwv1NZ
2rQHahMkDuAjqh/X9mYQF83UEQ/Zs+M/lYVM3yZF3DBvLOPyZxuIcsfg7YFkgfRmFU8bSfO649T7
STtJYxlDo0MjJW7H4Tnt5bDzEm1YgXlOAYwUJRAUGdfLSpIlt8xWEyEHltFmYBBP6BNVO0554+NR
tGGUESgOp3JdMFpGqxcGr2o4JtZkEVFP4yWa4vyb1on0eTG6aKcKsLEsNSalmCKoT/HOXi+rdqY6
pakrwqC29Uvjjdop2R+yv71jhK00IqAlV3bWSOXFN/M2cBcRDk6ffoi7IXrSujnFM08G5WThfYDa
pNvZsa1vCQMFYQpkTiq1vF5ammqCeMURYJpK/ye8v8UxzqR8SGZot7NR7lHf3N5pMjDqjoqkk/GA
NVSzD1pmvppyRAeqRCgnSdunzubAUL3dg/Fu7Br9FZBN1NsYxVxPD88iC5Z+qDjy1dg+tZllXPKE
lOS+59hYELcYOJjidmZNqyO/OJnW+QYLklFRfDCzbjhldo26YLJHrnprCbwIeGsG6oHJ2GufQbMq
8YasJhbx9e693evOl6AsF5PhxDZIdpb1e2z82iNi7fcuQZSMC169ntBtjSmieTIUaVKPcIFXCqK/
pL53gNeC9Gqhy/Ig4nIeLw4xDew/c+rAIFVlOilsozvFIUKZ+NewaE5/zIOh/jpN8/xL8/v0y5zY
4y/i1gCgXgsT2sNMidk6FJNpLeH9Dbq9VswAUmCAKkNxZqxRIiODDbkVp0OYxtRrDoks6685baOY
MTnfOkCyzhBWMO3cq1vqA0JyqkMMFUDQypFfPV4BHrcvk2YIRwa8vslo0WA9Hp3FODVCzMMlFZN7
tpXG7rmbGD5358j6V/O6xj0seWIHOy7s9p5Du03uqCAccKyv9bplEhf9RIcB7vE+fe7JlE9zXKBf
NebDc5568c57s2WPnjSoEVrjnFl1OV8EzjZS77mRDQRfpWMeS7hxT0HL7G0CdvIg0M/aeRNuLztl
bvTIyUpwMDcPaj/SVilq4srUS1uwDh03sMr3ouUtK8pV0rGl546rvl4VAqDAtAFjhmOVBZcaCdwz
Lalu58TeXnRFS6RIDXmwiUdWwcG4dEYdIy8bxqafnqi7dR/tqM0POnfw1egQZYoYlWFwGsFrDEE2
A2YvgpbwH3mxg7OU01+lhxgrIbl8cKM6/uP+ZdxaGjQV0C/Bd6mY0a8/YAP3GpNMxMWNLf1jByl5
djCrGv4yyy1+vd6WCkQ4fhTvKdlc2+q1RnBgIKuaezt55vWLThSf8rejNld7KlMbToYDQayqtJsI
FFbr6qSs8AQxyZsu9AdNBt4Btrv60ABCemxnRx5N0vTT/QWqBVy7aMhMiI2ho+ZdAFh+vcDIaGUw
6MpFy1YAVkyTz2U+CSUm4H+eYQx7bKLRO/fzaHy/b1n9zWvLMDeDKwLoR9N3dUJlEAfLUrCNoqWo
Ctsa1CP4/8n/ed/O1nEhOoarS42kQZZ3vUK/8DwBRRdpx0KFuKSPeCgav0EvtpE7H3PLYUE0hB3e
VnLTlSkaCPOkzRHUZly+Qwar3LnJoC/I/O7Zzafxz/sr29g7Qkl4YlS0Z4EfvF7ZIvMUrViVnFaO
gU4oCE2RBk17GJfFeJgH9IiTRASH0Vr2iNY2zqoKvEg7uPaseBXygc4wzLLLiSPiJWdO0iqQJkjB
CljmoH2nRVgdpNfIy/0Fb2zlldXV97WKeF6WiUKDBfkPMoXF/GzEsTw2gdgjdNleoCo/K8pQjs31
t2XRWqvPODWpx+lZ2u4MlKWmpiF4g9FMn5793NjTt1B/6epKqKYCZMWKeNtZ4yS9qJYQcRiwAOY6
BNFxF7+LpuX1eGyeVDqRKqIiQ1hTkhZy0iGQTXnmgvj7UGTep2LxonNnCXNv7PT35OB6RdT3KHYT
QCGIqD7ziycc4oJoGWoQMm7vl++dpBCPYxzZQIfT+p0hpfb3MHdDaPZe/wQfdP3JmvJhOeIc8k+L
4+DZh8J1ENhw/44TOzoSafT/0mul+lo4M9JwsdjrNm7dKibpSNFofCPytaqERvG01EXDy2kmiyKY
ghq86ABX1oCMQnic61MsquVEX1/beUhvzxwlZlyijjum87E+c5M7OEPuedBY6U06H1o/bz7qld5O
Bwr26QdjmX3jUTDuE+8Yvr1XlGN0sjdKoihBrFEM42gBGZkp/g6z656XoQ2eye6LwzJG0atdJKbU
HB+kznSR1oTV7qBHrpT4rGzWKmZ4vbEJtW5y3zta3faHvLf2aIs2F6fyRMAhgGPWNOS61nZQtgie
1cGZwjQN3HOJjMYhNTvj4b5/uj06LI6+Ksw9QMo5PKvTHgkzs+FBCsvBs8+DueT/5Frlv0ewtz81
I8N+zsAgqK7nexD925cHy3gqmnMUT6idXFu2Yqtt3YA7PTeLPAa5jN7UJS9dEk2QHFR5032+v9RN
g4gt0bqm4gVk9dogoWs7B6mKlX2vffYY4TsUdVYfy06a5yQFHHzfnnrLrh2JD5coHSyaFCqDXX3a
2DYQemnwxyUy6E9pZ01PgQEDz4zyUwg/U/G5BsxxqcdmOdhL9+PV1m1P1dMtfgAdklUiG5tFK+gJ
kv+5Nn3lOKVoe7BKHx8WdMMxZ77jzIhZ9TZLxXAyzHYPtbZxiK9+wPq9nVrNKCdvCIeWJh7tETAk
Qzm+6R25N+h0+wgRVNC64vcCaKX7fL2z0si9oAwqEaJ33YfQQdpH3Ye49f4X3VoQ3o4LSSURrtj1
gZ0mx23GVoStS8s+mnE0cyRQgs+CVwtoUISgik5rgnBFka1fLyjlDxvDFiLUcyRTI8POD9UET2Ez
l/ox0XZZpLaWxighgQMrI+ZbhWVj1cnGaXQROnlcPfgajjQZ6uVtA1LzeP8rGhvXUNXc4OagD4go
1fpcWKoL2pkCzB8jy0Rf9LAP+ax5P2lpBcsBLWDnjOryXF1mkzH/UwL3zntfJE5Jp03AMARawhAn
Ksz153yO3DdenWYJFATOvEf7vPldlIIjJHwWNXL15y9iAfpuVIOKQYRmOnQPYoSeSnbJlzQugh3n
tFE4IU5EKgyCATCBlKqvTcnRj4PW4LPoddOfu75GpE6jpNt0WXNqu+RzxrzUBdkcyd3V/aMfLMMT
I1vdzv5sbA+/gyCCehsJwfrtaWfGcAVEdWEtigCV1XRxDhC3uUdSW4t5xdh7dbLDO+fygckGCF3X
XdUENbimzOIplEkqHj1/pF45jhTdnEjbWduGR2ZwAPw57oK8cd3u0MsaUN48jWHlWigRMCP2uGRl
FiI1MoSMFgKRGfTxoV2SJbTKdA95uXGaqHNTjcO2yupWJ1+4jNKmtU+3JY31J7+wfpaI7/wxdruX
bMMhks4BguSWUQlew7FbKFoqPY2gca4a6ySGvPmyRG26QwqwuR6A5hSZ0U+iI3x9ZJ22sBNy0zGE
RWp5ypZpOiVFalA01ZqdndsIU6jVQIXBvAsg73UM1npBVdKBGUPHTcqvYumrpyIKrE+GmZuHsUGa
qkoNeSgH+/VVKUDelFKoSxlA7YKVC/A0ThSI8zEsi9YIGbkh1m3r7DQng7UTMGz6AMXmRy8OOA+e
//qDQm4M35JD568bgvasG2V8KausPsk8+TzUTv5hdMzhDb6oDEd3yQ8i8OuLIDfa+dpbPoCwmgFz
ZpXBSq58kSF8v/XrYgrrGXa8Q7H09Jt0o5DfksoGMJ3MUKXffxY2EgnQ0MwPM0VJb9da3Q17Nt1i
yWjqBu2Q0vEfLYSpXO/Zn5HZkSiQHbUIvqj7RreuidpYGuHQrZI4X3/vmVFCYTqC703+dChcqX2y
5jr7cN/K1jUhslYHiFCMSfJrK15mpY7doYJnDbFziqKxPixz3r6TZr03Yb75FTk3PCMUjgA2XJsK
4jkTKHuNIQrHECgaESO2qRjrE1yQ/wyyHL8Wur1XAthaH+8VSApOjM/bdW3ULg1HuHU9hRBzSA6l
6OtQF675ThTO3oO8tUAK3TqnU3UZ1n27olsic0pmXI4xJv6j6wxp+qmFQdr5akn1SsU1bLmOORV7
naGtOwH6lLIALo3XYxVjTsts2wNEC2Gjw08fE8SHzdiLs0iN6QSmcI+hY8/eKn6PjEhaTYa9tBmy
UG/H5FS0XX3W58A/x6O1xyq2tYsOyvKqUw6yd01eofiERjHXY6iBYfuG5B4K2SKyxQlV8HSnS7Jn
a3VMLcn4f24CAwCCYp6m2Qmeqpl6WD0nexj9TVMUi2ktQ1JFC/H6cMaD1cIQCQDAakrn6yCG9JiM
pX4CEfv6GT46vCA2aLupnHpdksjHQJtqk7NZa11wgd3Ov5gdKICA63G+71K2HBd8OAgkKuwbjYXr
VfEA+ZVjjmPIIJVtnCq+56imEPa88tYhJBvgtEPPBPh65bqSPKXUbvsEpbabfrS1wqWr4GRPjWfH
PSzCy9793touJdzKLCS5KwNP1wvzEYmHsCYGMEuEdtZdYZ/bCj22SApzp/KxaUrhGxBs3RgUobMb
V+YSEejqc3XKEQ39wsEQ1AScbMfU1naBzqVFQpGUzHH1GbvIN9EATscwiMb+sSK3+6xpu2oFmwsC
S+7yjNL1XYOVYOha/AQaobBmiuKSuSUCWO4o6kNaN/nOm7blh0GZ/c/Wap8Gq7b8zAPAANtAcWGU
yX/2NOn/GAoGOzU98cKM0bL/cOrp18GyALyceqcKEl9kY0XWDK3IcFGUNup/SqNjgise/GgnKtj8
jr/HcNVgM3CbazNOUWSimjj0TDhn2aNRxPZTEvd9d9FzMKb3b/KmMeawFFZDYZBXz0oHxKuO54ac
YOzt6GA1TvL0f6SdWW/bSBqufxEB7sstSUneHTuO4+SGSE86RRb34s5ffx7m4pxIFiykDzDTGCA9
KRVr+5Z3WXqlkeoZ3PLhfxgNQAD6lGgUYcl9PDUDASt9zOVvGEr94CYT7iCzdSOKi9pd5+bFt8NW
B8zTRgk4HikxpGdocOzADhUi1tdEXWMJ8iUda+0C7PhcakDuQQpJlo6Jz0n44a6tcquML9hgdfVV
m1EW8Goz35Svs93Y93pYzVoRrXPx9eOPea6SgU0jKtTot2zOoyeHQLiBlpcTWRY62uutO2HyXTtL
fZDDiML7oDmHorTnT20zZm/oJyW3CnHENUKtO9/Vad0dXCms73oylO5d4abVv4M1Lr8+/pFn12Hr
DXCHIxVyupnRH2+kEfD+BfrkfJbpBLq20MTPYJSX3EvOPRb0aEBZAJjcehHHS+5UEFNbj0epSgIE
arkf9m63oPBvgn3A1esSqfrc1DZoC5EuyAQgp8fj9ZWR8ZTMPO35gppY5cqv9qaBXvf+f0kCYRTS
QttyTyQvj4fi6Ka0Kpma20osGbCBUl+R1B7dKGuwE/kPd8L2VPjIAUHvOk2/6s1gEBYGoZ8hkytE
CPqrysysCGPDdPfx9ji3ZqDgtrwL1Ap40+OJjaOXCnuiSjxuDXxh4mE9VzZ1tFLkGGsHY/H94wHP
LRqVTaoGwLVIGE7uu9Fue9/K5IB6ma1di8JEELoa05VD2icXHqlzzy7Sc6gcUDjYUpPjyZHMe/Vi
M1Y92uNznru9FpMOjt6F9TozztZxhToGhZGe1Mm75JndUpWI1cbOZKXXTrm0uyJpy28ff7mzo4AJ
AIZDnvWu0wqjpxwxHqYWWXZdvR/r1LwWmTkFh/+/cU72OhUckIk8gTHQrDlc/LkBupVmF/p37+0i
QAAgg/Z7j9PQPc03HDvIRgMj2LgxrXS5cYt6NsK6KbiWxrbI3/Q+q39MS62GK6suDJKRIYVtb4Mq
+YGvlWnt9MXprg1daGlc0nMewiorPK430+u/q8owtFC30uxzn1WFGSdNRXFBGQiaPowqr7ZrcLHG
cEwqa40GeLQ5ZQZpX/sdqcRO1fn6opZCXRKJPnPgNrofKjEkJFTNTko8kzsBHbOx8hW+j2xAmS2f
Lbcer+xaVsj0L5f4Ted2DeEg++Y3nPy0k5AnlR006EHEiOPKMpwmXYVe3zSX0uMzASGlOZi1hNIU
xE4rD2bXlnJsdLo9SkFEM0H9E63pcd2UxmFVFRp+pEUXtuqZy2RjVdCApgBJfnfyAqx0Fler52Pq
aHpcTXLOnzvGC+EH2H8fwlMOD7bGD4oIRKHHd8lQUFXBBbtnu+YOBbAy/2rRF74Qy5xbra0FsOly
bmy+bff8EeE2mjmamqho2rW69gaydJLhRHU8/viInys0bmELrftNz5tH9HgcJ+hzuzP9HgXqbNBj
15/Fp7HA1Tyqqsz9X9tNcGFa1YnpflJV/xnz9uUf6bqasbONHJ+Tj3/PuXUkfKOsg9sRPISTQwFi
sZHARrlyLGpXqzDMKxCxvyqjvwSOPjcSenCAtzZuBRy544m3kz7ryYpDuk9F7Nto0O1CYjafwwSj
0QvB9rkjsa0lOQSlMdjFx2Pls8iLztK62Og0z7g3hecBZhylVkc20rb5cyA1vwgR/5v/+fh7nrtk
KKFyy9BR4bE4CUyXrlCdgcttnDo6ViNLX2C5gz/PoxEIN4KZvvyHBaQhCsnWozkKXf54qqmj+bam
jYQRhZmHmqd5SCuj7N+4ZnNh756dGwHmRuCnGncqulDgeW3nk9PHdW/319g4uVHipONhdJvh2tk0
kD/+lmd3DEBelOBADtDqOJ6aoipMZMsdY3djcpvWmoWFTmDcWKlxqclxbmo0mDdzdIpIwGmOhxrR
KupHlAOgEHfOYRgXGaWNl+29LulfNca/ELf8PlcnCAUYvdQKtpIBEeX2g/64boj+JlROYUGUNHmi
chz8IOzn+baZq1WEU9nNX6rVXv5naS0PK43b9Nm18urSQTn3if/8GSeHkvpcZwvq8PHIZ0EZH+Im
esEOaiip+A8vBtcdSJffsgmnGJA0tUZsceDQINg2RJldGaA4Zbdv1WzvPt445+5ypIC387cZf52+
9IY+STTSyIDTRcuj3DSnO0qv+tvHo/y+sU7XEBNgqiIUVDZE1Mka+rbqZm0eYMHWnruTk7Hsrcxv
Y1D/UI1df7pzLFnfpRX4vLqc7WsrF/0BoqkqQ8pfc79X+eDBaaDocgD7Xb9UieNc9+TPF+Lx3+j3
d7/V2eTlUf9ko5+81yYqihVyYwPUMtX/mwtvPHRrZej0e3obQm2HZ3KZe914MM1cvYDPD95S28r3
ePPKH1ljGSX+lH7XxKqZqgvrdW4X0sQknTRYLpLK4w9ZNegGGdTAgaYqL4vaKfGvwGw63zvothcu
lTM1CwYAhERHAfmHUzn1mppmJ5KFg+dZJMhzKXY5XiXRmgHNQTDpZw8/+6qZs0u355lJQncCVoxA
AcS4dyde1etKAEdBd1Si3vXtzEF3JEFdbFizn1+4Yc7ME+Vo6N7cMLRtT7moNnqv0+jDRZKJb4fu
gLh6ZU9eOLVNdQ/s19xnuf7NnKfuQnpxdp6bxBt1eF77U6yO19XwRwvoSZQpJ5AmTrlrkbY86KN/
SYLh3C1KFX7DUJOcIXC+/ZY/btEK5tJiGS0HvbKyq3YZzLDymiEMJFbHWu97kZF005PQuGK0KcN6
wFr+2taJkWlhwvpF/I0E4vQmT0BApT2tL8zomtvV79s7k851WA0X233n50vKBmJjs6U49eH1fNmC
yqcMO66G9uhUwnmGA+bfBBPuKXqq8nBdFy8ukZIPPWvxdr5MLj0ZZ2Iroqr/+xtOEa8+BA7SEeTk
G7NTb7NOU9rFc+QzegfVzTRnwVMny/zvcwBiU5rTnBvynNNT2yVBqpUl8JGxG6cQxQ3zNiFsvTDK
mShgozbQsqKYsHm4HG8ngUgrAGJGMXB1eBGprGXU2r33sE6LvktSKjUXbqMzLxXc362tSm1r6/cf
j6jrWTcknc7HtNNlDctA6XVopoH978dv1blD+ec4J/ENlMG0BbdAgdBpmv00l8mubUDeTOXUXlAB
OzslE5QPZiYkh6cBaWGIVejOwHlAFTGWWChEcK4vVSDP7UL0V1GXYStiMnJSYHIt1CsbyVINNmG+
MJMt9rXn3bCoNk65a6/Kxb1Exjr7FVHy2TTO+Odpm8d3a9Q6h98V3bq60RcErXsHKzJMFNIL1/fZ
rbgVDsA9I155ml8bK7CJvqdv5dZooVe4KRvh6nO/QbgrYlF13ef/sEM2iSILPgqA/5OdOPnoSIuZ
mMlqrRJl2dGOZDn3zxb2mdf/ZSjiMxIWIMinlCxjWX1t2XpyRof9Xbosddz60t95tXWJuH1uxTCw
Qmmd/1Kq3l7JPx4IW6Ekb2jbZdXW7evQruI7lh7O3VQZycvHszq377dIfuOII1By+uCSx/feMG3t
JF36L1Coi1cN7YIL++LshCiDkdUiDkfefjyhXtegmvS8eFTxtD3uHm045aq5mio9uXA3nduCsEtA
MaP1gH7jyY4QuJTMhs9D3hSD2KO1rl0VSuYvqzWoPTJdyYWL49yRBibApDYNGz7j8dQUVHSBWwEJ
gj23cTPowWMq5jn0qXrsstRK8epdk38+XrVz35P1ohoKComI5SQudqXWNDMeKbEoc/8Fmv+EQfjQ
3CYTiuofD3UuIvtjqNOshNw5b/OGUovup+W8z9JMeyhqT2tCd0qDyOud8n72KuCRXHdB/PHg5xaT
dxMpU2IHSuYn+2ZtZGY3GjjtzTvonmzzsXCUHuvmst5nZnrJh/3cYQDUBctgq/SAbz9eSxO3RFRh
J2Dhtg5ZyHbmvdbpfy/rhMka6d3GLeOmPA3/+mQkdJ+0Ph5EalwbfoOpTX5R1uncvmQ/btJ0lCGA
kh3PJU3QcML7i325DgsYnWXZyYKSca8cc2/lFq4eKdLUH6/X2Q8IcI1OCbAnQLPHg+ZmaUrRUSYE
upcfmh4bCighl5pr50bhCmbbU5IE9XGyKxIEQCw3K2hszGUDjAB/maVPyt3Hczl3xghX0SwBfU6q
vO3NPy7heYWD64xsfIlG59dMVnMIqWcRoZe7/yWg2mhqMEV5WYx3wFjE94vBpaDhNb6zl05dwqzx
L7G+zp0mYlFuRgsaMwHI8Yw2V3eZDjoEIa3vUVq3t0DAKQ9NmZfXnleLC6f3XNWYKADEzAZWYMyT
d4x2ng7wAgYltslgNLM1OBRa5t7Z2prupgQYv7U2zr5dpRb2uVvhVmcnh9VcLnnJn5s5nebN3gOJ
OFpIxzPvp3EyC2+aYtpKw0/LLmRUAnXB/QwbCkNI+9vf7x30zDYnERyO4QMcjzd7WGwMPeNVZl9f
eXZa71y7UV9Ha5kuYKrPHQY6oxt0AgWF9y7qWbL4wQSvLZ1VsBdBl3+ZMFE9/P2EEKEiykI4kEDy
ZEJGUaSWMUOFahJTCytDinjRfKJXLfgPXDaoOXDZ2Dmb+MnJHVKrKQV5h76XdPsklE5Sh62RjC/F
Mi0Xuidn7khaCPTNge0g43lacO/yjvJYsEmJpY67t2RXhUvRTHtU0hR0Bs+PaMtekik886Bu1p6k
T6j2b7YEx3tjTIas8I1+QnxBk99N6VtXtRqHyOpU/mux1ApTNHsKksG6sFPOXGi09UAa0t0m9T/t
pDfAH+jmwQ8ctczc07n/2Y3KudKluBCdvNuSFIs28uPG1rE3qt7xDN0R0/QsSym6pUUXLR1AgZqm
6/PHW/Ldmd5G4XVj4YAm0Qw6HiXN24rqfcEo4zDduCBrHiqsQvYEh8/pqP21xvk2HIIMcNDZL6Rv
x8OJwprU2FBfq1PfP2j6oGJttCXmrIb1t4eNxiGhASJUXCC8CadhyEIHM6n7Jm6Debixg3KNu0WW
t6htXQrMt7/qqMDKUMT+NCoR5t28ZI5npfei9ErRtMAcps1LonFCT7n5fqm04CoB4Rui3tJeNxS/
wymY/1rLbxuenBARVMhkFBiPhy+R96qzDvBPieDRjkpZ+9yUG7eUUCxWVUvjSy2XgpR352AblGbp
ht/nKTidc6MrbMVK0cab31HUwUjf1xrenlaWiP3He/TsUOTcANoohLN9jufnrjy5nWM1sbd666GT
JneLS7DeKG+58Ni+u8uYFcEDWpOUyjdTnuOhNv8qF3BHE+uB2Fr2VtJ9M9NqmEPR2NpTbfXOE7SM
9MvHMzxz1gEdbXiBLYsEGXs8bMtPUZMwmng2auQKlpHoQtT9f/iO27RIdni+gUsfjzJhzUvqyz6p
xr46WI5mxn7mG2E/iWD3Hya0YQS4wiiRnpraisXTAjthQqbuNc9WySGlmuYiN/TxOOe2BvUmMJw8
duimn06pp9SdFnaDwFdW7vxW/pqHAGDKGFzqK50baSPnIdrHhKjlH388dIYDjTJJHbvG6l/5gFbC
Vgb63Sid5m+fGDYh/SvWCNzDBho9HkqwSbTJozLiNNmElfOkH/x15i3t7OL64+935vqnIQLhnU0B
R+aUackWyEZEzKtY1O7Qht1S6PLeJMa7zmlhZlHj+c23vx+S5gCIr00C+F1/HoM4K2OCeKB2U7aD
PmqHspvX0MA7+1D5/qUm+bkj/ed4J5HCXCQs5og9qDMYdlQ3vRbJ2Vyu/SGx0GtI00PT5peUjrYl
On0RKGWw+Q1evHc2JRXPtdPpbRWbWlXtqInrUUFF5VYVq0Lo1GzuBIoUkTW75oWT93668Eg3+xDS
R1jw3sl0vcxRbqO4wSqkxq4LsVrx1MP5GEXRf9bzqb32TI7Kx2v6/nBs5FVKDKTI8OhOxe8CE+BK
OyLQwD8t+hCVdjOTR4QmChF/fYmxW/kP5QxElhju+HAMNZEZe5lGazE7r904L+HsJOXnUnnNhcPx
W+T+eBURAoVbQt8OkAVU5OOxpOMW2srMQGSufYbVROfLsNLq/FsxVzWMQIyCo7YrRR8Ns9HdAzfn
sc2hnpm8VSL75iY5ogq+DTT2wsX3/sUgqSYs5KKA+uKfHtx2rNsyt10+g2bJz5LiXKRjtfLl43V9
fz3QaQIbgbA1JQI0pY4/AH6RfZH6BDZSN2GLZ5oT0j0OXoa8eTOn3r/QPjw3KQYkT6dSAGx622Z/
FAvWxVV2S4Uz9t3e3iso4O0j3uTuJW3Dc9PaCLRwPRExeVfdpL5drWycFvJxi/BYnxZ5CM5UhFXQ
iYdu0C5V9N/rG8LiIYlHoxtsEFv3ZNci66RTcmPX+jIV17OY6we7Xuorl+21W2xHy0NzNrV72CP2
i7cksAgR0+rukyEYvuVu0MVJHtRfZeW7t10v/Nu+k+4vu6ydL02b2rjpSvFcNEZG+6q9CMZ5f5vx
6zHQ3YqzyDycMkC8hJTZsjMFD7evvFALcv2pXc3ixsJ88yHwev2uchbrbTG04EJyeW6pAC5s6DSC
P2Rej7fEgv7W7I8WoXVv/xpmETwEa1vtMt9+VeB/L1UVzw0H5Aj6LR3HDcB8PJxVZUGiq6yLF5yK
flaaM18NuGCgBWH54VDal4o7Zy7O36JmHrcmQcxpST+rXLvqR00h1GGOD2mvjJDqqX3d+NMl0eEz
DwNDbVkeGQC518nh0u2013PMcuLOUeO699uh2VU6OcKNABx+U1idH3ciyy5U9s/sHeA1VDG5Ralp
nnZhjImKA93aLpaFSL50Nky9A0S9br51rMVvqJ92+bdMyf5gNCAE9x9fYNt6ndzgRJjUiLcGEO/C
SZGz6pLC72pTxfo0DG9ysBFT98v5ThlTiuLaYL2iSVDhEWFO2fNS5ZfGPzd7eAtA8yiz0lvb9tsf
N1rQrQnE666LlVjytwa/jdBLs/S69TQR+ZlcX5ZmmK6a2rvUcTizszbXddJRPj0v80lKAYHQMfp5
6OLG17y4dSfxydRFegtkoXj6+COfHYpqDE3srUJ5CuHpYUbTN6mRgKlwMC5XYYcD8L2ozMB4fzzU
mfNJrWfTm/G3kuhpa7QeDDj6qG/Eg44dzWHV1NTzIjtAPI1+KXedmV5KdD8eEgDV8RL60sKNCYlP
nJM9uqOun2Rkg46rRdmqLXdj58x/y9NFKe//TRI0wvGIrecuUtMSBVh9XWPhKrpC/bLeObl16VI4
O7ntbNL1/a18dTzUpHVGltg5Qq35aH3NgqG4W8dGw5p6yUBIFYH76eMFPHcgMBahmE0Syk10Mrcm
dRt9zRAxTc0hC5O6qq+DMfs3MzP1CQr0cuN1TvCACsIlds+Z2IJSBUjSzZ+D7tRJXIzGQddZmVJx
MuQulMJSRYhr/X2WCCuNCsyGBtpa6SeX7NKWg+WSZsdCb37UVbHeW4aRQNdc+t3HH/LMocO9j1Yp
FS7kOU4LoF3X1KsYSaPcBIdJtPnaeJrwikD29hLq58wlSvTDtOjlQUk+7dnbi2F2oCrLWFnW0EWz
IdtbNUD/QxhI6258lLRe03Gqbiq7yu/kAMDu47m+xz5tLSrGp8BFRszhP96mq++NXrVhE/jLZyx9
p5/jSBWv1Wr7oCwKNUbq+jtB/BNWvRsciNYvGRmeOSnQKUlZCUL4De9kxaS+zH2GdbtdTsXelfb0
OLUB8OR5l5VBcfXxjM/s1t9VS8jmHBWwkccTRg69m5OcCSNekd4WtZt+GYcuuzDKmcPIKL+LTrpD
on3yRhSDkXqEHMwJC+Fvo567YWCV7X3gNc1tjvHBMzFLQ9S3Xrp3zm0pQjr45lwGSF+dhnWzv6ST
0ikCCMO5SlXjx5WklSQyOV11WafRUzPMeF6teu/5c/H68ec9t5hQjWlmbf00CpjHn9eUeZE0NjUB
aVgrV4731hJW7FGy/aVrqXkhVzt3VGn3cN8BViSMPVlMkDx2WmVcCivbZg7rrupuzCrPHlaq/heO
yvslpevOKHRcTOKuU3Js7QdKji1ybMGULE+p6yRRiZVGCGrPOSDd3sQiS2BAJfyQj7+p8X6aW0ZF
Wm8jFgTu9GRN20R0QyqaLvYcgdFfnjrZzhw0xUWLD3gR6otpX3nr5Ow8bfTbne4t+aEbqyTf53Vq
h3rfKhlqbmmhEKjB+Rntqf9x4Udu3/o4IAT3S4ECI3QqhoRHxyvvu0LW2YSQqJrFcmuu20s05HU4
9HOFAJbf363uMy39OBD2lIb67DpXmaX+GsJGggGOB4mjjYNOK+T4ZyAt4TZCDMhf1ZZ73WvjN9Fh
5bWMdrE3kEHdyWS9VCt9v+mham9skU2fCiLO9ud/xKJiNetMJB0sJxxp5E5b59EIC3Q09QPodRQh
g14t8vDxB3+/KYh9bdp0wHromp3mb4DKPKsYSLUHHEgimo8imkc3eexk4VyoHvxGLByvrUdyanNd
8gDTCTlZ22HhSAQlUlSJ1ts4GbVJuYZdYgVmaDTpdNNnqJIf8Ids69CawMJEY+XO/6xKG61dYEnE
XfTV8e/9Qaky0rxh/DaZCmcKzV/8V9Rwm2WP+bDow67Su8d6LPD0+/hzvV8j1sbhgyEksXU2T6IU
kL11Ukg25SALPbIn14tARWm/RJ0W0CXH8uXj8c4sD9kJIQRFLuoup9kZzsn89V6uYk/awkUPswme
ViQPX5Qz8dkuDPb+cgK0Ri5ID4eLl/9xvAObXEpnUR4u54Vet/e5aSXOtymf8K9HQqP0H0C9OFOo
4cfbx1qh4TzplINM9h59c7kvpk2oelFF89Wkf9iFde2aaejrdXovyowK+TCmCeUSbX2whnLEfiFo
gi9tA4s7pI6GCUMy+d4nuVbpyzqsjRnqHgL0+0Q66aOX+MPd5Gu6iOuaeChsi5Q2cl5YyCWCIOzq
HSgjB/fiBGxfNGmD4+Beju3f1Qjza4nmZlqy/ZpWErtHCLTipsyLwQrzGvHyKChmHU4YenDBLf4u
QmKWnclx32utP9yORHjpmwLviXOB2QsT7cEA7VtL6Mkna86N5gqVMjwxKqNQHkUx1/++Nogg/XV+
BQiCUgtoa6pV9B+OVwiAqZmaLnVr4WVBKPBlj5xRlMgnB8GuWFJvd2FL8PcdH1kYSCgJ/wZEbJSF
4/EwTHGNDng3gOEifevsttn1CC99qiaU5T8e6v3RIjclR0VHiQSAjPh4KHwARAvJs43NqS0PiW+k
t96CHye543IL7eRSAv67x3U8Nxp57Couvu2lOa3tWP1igX0CwbskDm6mi6nWr6YcsuGQ83+4qywr
+adDiVfERLCJ+FQstV1GNYWZNfLcJEi+1P48feGpzuowp/ub3NpKGT/rplVtyOPSfh16W37K5po6
SpqJ1X9A8plEvx3FdF1qEvk4si1zjlTutnrYm1mQomoXOK9eZ4k3B5/tl9ZQVRI6buk0u1IUswjX
QTqvKi2HOgIU0/yvsqbysy4r7Vs/gpBDU2LyX1Pqj2WoMtFd07kt1jirBvUkpKb/C9YcGe8mSOQa
ektFwL6txldzsIdXhN/cm6LLzX+XEcuS2LXX7B/iO9XsjBmPl7ApsO59XFO/pDsiW+8pHYvuFYui
lTq6lnRl1HRQy2/L3PC/rBDsxEPVpboTluzT5vM6pFP6yUssu0fgoJNrEZtCr5xPSYmOeBQQdnHw
0Au4KfxgfrX61OkjzWrHN02VWQczS2XLvuYIoMGJfBC6DFhV5vEAmKykqpHkT0W+2U7bRjI8TOg0
6eFQoV4XGiM10n1NbeJl0CTpa4VvSB+5ib3IcID2c7sOQT19GuZV2wlBF+zC/j69yjfhdCJZuuSc
XUgaJ/t74piBBgb0NbuquTH6oLiDGSK9SC38wYXBtnvgz729Debx1BK8QH0BGnl8mPoevsQyOAYG
qHoRzcXg7f1kuATyeQd92zobm28fL9NWwHOs42Fov9stbD49MmSVarvKF/MtlaZk5wju3VCZwfw5
Ec5w645th3hu4dtTWPi6JiOjMtpLyFa8XbcRjydO2IZTCl9z0wg/xWaiIGhm8+LhP1ER1r14Q6GN
4MWcQKFT7mbO10ngcWt39kYFNFpkFMTkVOsVSioSidOqnXugBKaG33vTq+Z1xvrdAi81pYAoRDWl
sRmo3Au7ZlDyKsG2gcpW0+tmBKCkT54aR+bWru7MMg2TOUuMXV66uG50EC52RpoMn9TYCf7tIt2u
nKDoQn/ya7EHqLiOEXaSSxUOzuj9mvSsrQ6BNWbFTmqB8cRN4VW7op+DR2V28/cyEfYatlniZIe2
Fv2bkzXNJ39ogx+jrXHE06Tjo0/C7eYodWv7R9uMgDqzthsekgJGfSg6yxhe1JivL4nZaN/yWrgP
HqJiOqw0JabIcASipW3Z5HdaECBDlxcV/uB2a9a3Mk3n8c7WB/+tVq294EijyusuXTsR5Wva6ntd
+fM3Gn/99aJmCSAkT4yXwfZ7J9SGGqnHXNSPNJFqGc9ixR6u9f08CYfBr61ImJ68hwrO7qKZtrxA
hvdusA4gvENfmh5KWSeDH2KahKNDD6FlOJBaocCZF8t6K4qyAjKOIUrkobnznfPALzQBA9wM+uAI
+LQltkNNodXTvhX2AjHNn+VnF36MEY+505KTpdg2hspTeRMnY5l+EhVRy/Pgt+p7KnXUoAWOhF/o
8FV+OCfm9K1CalIDDjlXP3W9W92rGuniNcq10n+bM6E0Ip5O5BHwB+eNYu3yeSx6/yH18YGNFq0P
/rfy4z/PqsHAAQ0O91tfG7KMdM0OvujzmqS7zk2TJl6q1fCADSUmMr2Z1eBnMImkjxYvEY+DUaVm
NPewiEKci4UEk2PNWVi6S9C91qXf/Ry1Ql92IOKbB/BlNB2szHDuyrU18zgY2tIKVQv5F2Cipmtx
0NVyr0oNvSiFFoS1p7fo/az6YvmXJN7jr27NweqvC9+BnL0WxvCLpKJSu9Sf1y8OrJXli2cJLEwx
Y9e6KKvUpN1Ni3LayEt9KeMx89wn9FuyzwNsSOfWyfl6IfnzRptTXYYMaeVm5YFzJJ6VNfr4iVVq
7SVvYj/eoc1cBjeOsOspGrPZnXcb1y4Np14W1a5qXX55Wi2jdV11c/WGHW43h63naYdU9jgIoFOT
/pPNVfJQT35bYH3U6G8OsFYvLC1LPA0TbsuQHUw75kCQFmqT032yNacwIzddrH9HVXh9aA8wdcIZ
tZYHM/UVWzQfi88CKrJ5QGiquM3HxHfuPCMBGCkWu9GvccqwnUjKPHNkKCqvMiMHi9k7K2gxX9Jm
k/M65/K5Srby2pyv80uCg1oCqFe4TVgm+TRGwQzuarbMpiUOMWwMcmo4ZQ8uCZG4SsaseYSV7/5o
qslTYb9i5xJtblVqj5bNMIaWYlPd2NLKPwnNFoTl1tB4X7tcmIdyykiiHFFaUZq5YngcErPInkwM
ftuok6oukKalhRuSGhl+rPXj/OxZpvJjFGj8HknXZv7s0Xioot5KE0A5wi/q0MXUfAyNWWbFXlNV
CqHJT9L1trMnVdyUqy3/pyWkrdeFFPWyw/An1fetj35pBJDZC+KET7aG/jwL3KIWbXrG/3Rj7tpZ
/oA2OUgSE02b9gbKqdtkB5k0dRrWYg3K+1G44hedCs/bAeRfrL1mDwgLeMWi/5gnurohiiaTEysj
t36ScRML1Yu0DutA2THahAw/oUhSJlHbJD2YHG/ygHibsqDSaDu9fqNpdSA4iqs1RXKFpnNvsu0a
/tQPnpvU9B5Hz7C/iyyYsqu1aSb3E3Tgodi3dZCW+6po9acld9Zl066sHr0pZU1wB0qxScmKlW1t
Fs21NJ3yh77Jy0Q4lA5P9lj66QE322q+Wca5GkKtLo3XtVQ9V7M5pzcjEp8O/QqzfqNmZ4+IS1XT
a74gbh5Oq9f3mMBhFD0pi+NSw0Fp96Wd+0+jMrBvmY3ec2KAxKu/KwaAOWGROTODd5X/S82Do8Ae
tNUrx1IfQ3xftOJ6MhP9f9Je2+ZmHUrjCVcNa9jJrnZvchT2mkNTFJ3PR6rVc+K6RI+6Mt31aVJS
3GqEqEQWCcsiOrS0rz3RFC9apukdD2JX/sjmsTbDpm30f+DXZmaYJEt/rxK2eTzN6HvdIGrV1SD/
bSfbO2kQXLnzuEJYwq1WhV2hY5aTTv0YRA3An3io4I/E4OKUfRukqkdSXjZzC8KrzbfyWLB8b8cN
Dx4Yff8VfED/WKTGwlupFPqO+ZDozU1tNLyYOI1l34gybYznjaCuI28ErHwzZWOaRTZ+4A3RgaHd
EKY60KjY9WtxwIKvziHsZoONPuBSozDvyMbGArq3XpVquQuzdch+gtsVZqi1diGu2yFbzLC2xqL6
lLQdfMB6Hc32XvrIm3xZCb2zu5qOShrSXVkDjC8ruYFfUuMxX40yCF2rTIbdwrEeIzEahUVm0Pvw
eIt1UaE7LjR/hsmsd0DR1o5qR9ctV4ktlzQuvLp81QspkzBv6+ax03Lvx2CX/GvSFQ56QLNaHhsJ
OyISgptq32SBDEJwBPJrpsnmiY6y3e/G3PDmPXqqk4llTd7LiMcpQfTeayCL1O5kyohUXO2LRiwU
IYSZ6uHoz+wO1TnTfWO06wiKZzamO8OYyRQ3+okdOU2bPGPaTdncEE3yrGnGUEUCRM2PWcjAisdW
T9CBb3SWadGVejDaWvcOU6YyddM4kCe+ZllGJOfJwfnaSV3rI7wtvTd/pfoRm06BdpRnDgk6bVkh
7tF6T/yQIvIw3TupPXjhyt8KRLCmfhH0plaEc21aFD5EptlLPNT+xLPS6JLkHfdO3lHFzCNRmvOj
NywS269Edz+RWPnXnTlMWlQx2k/cSwWyx+L/cHZezXEz6dn+K649xxqpEVzePQAGM8MoBlGUdIKS
KAo5NHLj138X5P3slyMWaXn36C1KagLo7ifdAYWO3iqtcm/nJidRZlhAH4pkNLO9TufcD+K2i5+A
EED2JYXT03u3aHsrah2rfcwNt6yC3J6MS9+ZVj5LZVifUhoMyJtphXZEkkjzdqM52daBu1xeuptI
QiCVoT/TMBD4Uy4jqcDsxTu5lKRNuhWn8XHx5kwPcynSLmzFLPId2hXGDxgK2vY1EoOta1jFrogt
b9yj6VLfWY1I8BBVpmoDy8/kGpgw1r/CiCVuFL0NOtoocT8gStRNGjZJ7s0XFhdUfuFN+dJwlnuw
JkjouedrBRI7ULPs4j1HspNh5QzrlV33ZrzzxqRUQQZIjrjq2h2NDQBmc1hOY5seRmjKIzwMyaw8
7wU+wsnoTcfM1Ax3bzS1+Shq2sAHBH84BHLR9VvKo6yIXKP2/Mu0wJMx0ONyviotURRnpUGwClor
Q302Zmpyr/edMUTpuOrf8Fzr9H2cmF13yMtZPrr6wiiJGiK5ETOFVChThOAC4c8txqq9YmQw6Bgt
JU7tnZNZW5DRaZVWBxpXmrOTTEx1xNotzm6dEm/2zGu0NHA2sTYMfvDMpphrHLwVpdkHNjUH3Sr8
EDqSPEgoIdYa/cfYF7yfHomhz32Cwg+bM1VeqI+pR0JZi69Fbw4yLHEJ4jJiWxPKaZ9cdotEO63X
e0BaJsMqjS6FK1VQmEN/VS9lMQWyclcwek5ftqHXsW9DZy2FtbcTOghBLHwQ43x7iFusnExBO7fj
9z7PnJqrp/I/5c7oGWSQnR1nAb45Tn6InRnAH5Od1iMNw48zKIA1P5A42yRqtjN5gZwT66mt0Q8L
TPyj+r2nyTb/6NWLz0QDRTQ3EGJaJhh8La39ynfLaHStoo8asIUiAIjetmEFjYfrzPexH+lWreoP
ZZbZ56u15DwGelPGoRJFZYdWk2NbtFp1sYYwExcjtOpxuhFrOqMyB97iWSaJU1IRZO5l10icU8za
q11CIJJUNzHX+JdRDESQnH25BsXqrJfcDKTVVtORmuDwaz7XRRrfdlUtP/drpVWXVjEpDXU5sURz
aiFdszFW4jD33eJBn5SS4RTPpsNUyfMv8kSJW76IYYUdZcAezoXpRlk9LZ+SXIFzKUCsGaE9xVYe
LiJxL0wEVxwOl95eiVkR3LvMqzO4bExGd/Hs2CXJVqvt8k4bVej3nfPTEavwL0Q7pJ9SjEf4+uO0
fB5HplO7YtC6H43t09YyJts9Mxp7MkOvt6ybxTJUTcdPlpdLofeAOYu0/Wg3CWnmlOR85nnAPCl0
JB70QWeZ1RDWSxtfmBIhunCGYGrtsiWtynBKZHo/oSMswbt2QF4yPxvTizYd5xjfGmduAvqaw33X
LGKNpj61m3O05cVz6mZ2scuGlnLcMebEPSqIYM2uz5xhDrrC1x7W2uyaUNAwbA5m1Y57xxwrLxC1
A42WP0FXrNKpBPqpasZgdacl59j5bbZje9rfCX3xt1TLEY/qlnbEPpz7vMLsPR5+CDmM5pVbrWUf
Wf7gPC9MSXAOXduSSprENOiLPMt3s5/TcStwBmoJ2xV/ZLWwJfthaKv5NMqEbazn+SZMAAegZ0KS
qWcVZ+l5kg9OizwJMjDhRE/ssdNs4JW4wVccNL3WuBj70X5AJNL76RpK4GthDF66y6eldy/nyh5u
69FJvyDW5pS7bNL7IqBx26/nK157z3gBDGceGZeP86hePhl6oc/E34yewth5473ZzllyHHTIdkcv
tmYOoL7UP6vZnPOoIDEraITW1uelLqdvo5s3WojFid7ShKl8mjDl3C3HjevWBqJdbRmIyZ5kOHqj
e6t1gikJitE2QNgYMTsid9xcluRVXC5NZx5gseDGWsvEcgM0iLKfJZYCaQBLAF3uGvT5jwFjo+9j
3qcFZVRRlztAU2NBOZMTi9j++M8t81bxpEs6yR1ZWZnTVxzl9ezGNl8DIzx6Qu5kMk7glc97XU7i
s95ODAkcP5+GwMoatwly7pk66hZd/JSOQz0xZdvIE80F6u48A9bM/uL3rup+/gTxJMnChATqXlta
bSAxWLSjZEDjBXDeOoLzNDKdLRCtCKx4xtO2J8X/JCtpYd2+TOMPrU7kdSmz5KkqmvhxUVn2dSRb
pleNCvSDNJBrDuM6WR8UHuY8n63BZC1tTwUWuiFJaJZgA11qsywwssS86hQ1DmRTaJuRWozkMOG5
fNepZrhTXka7pW/7vKCYloTFjgb0uNNSIkSIsnf70XOxWA3spFluua/pIeSLNn9rNbv5Kdu5aaEr
ZW4XTqtd1MGKdN8tgl7WfTzGxRnVwPhTrIN1l3KCnpe2AbhX0jppKPl1Wrd+ajnQg6TuzEGMhq4X
6NSg+NrbynuQVIZTkNJu+GYYfZPuQLW4eSRbh/QbveOeyYpYuxv6OKoktx7yKWQoU3e3ghI0O7f8
FW5AblbWly516pvRNKdvftEW06VUpTczmpxdEejSSdrLrEu9OqL8Rg978edml/XSb84KRgc/Mlr9
Fz5ekPU5opLuLVplm8AcY8c2RPrL6yPyl+p6XdrpNi6m/Dss8/kC7bs4De0htR6yofBVUNc1DeSR
Ue6V269NgnuTg3QwAK6iD/qxFo9VtYwxN6jDlTMrZ/qg/JLuv2FrdXfkKm73g12lWuCYMZf5Qjxj
RKY3mh5W3Nm3q0HYhtk80JsEGSfQdNKNhkZpntR3htON6pzuhn2/ki0z9ZsonKPFwFkpSGjBr3Qc
y+VsquiZhmWm92yfTqONX1VY4AV5p2ojTD3NLyM1WEsVdmOJ7pkJyO5D2VkofiW+X3jXNiPEnyWO
uA+NpODlLG6ZdKoK7yyJqzknZdPlfMtpoDmEXc543Sd53aFF7cxVWPro5IZF0VkPwm6YXgx4RWzz
F602LmVqDecpjYw4mDvougfVJauM4qx2S0pqY2HoOa/t06yW7AFQbiN36PEl+S5OBU4CfTfaJAbM
0X/G87xcKjmtP8qCO/VKb4yZEwr3eziQCk/nYm3M/qhkqR0dpScjgyFnjPfV7Pv1oSd/+eYvC7Ws
1a7mvo0tWe0qW+a3+MhqH2y3te97ZqlZMErHvYWxXH2R2axlUV24og16zeSfXBS+5KEjpprScLZj
WgGLInR01I0itLjIi106xBvWuB82V8laDV9JavPHdPQIjG6stQnn32OOBfR3PNIbWUc4rhYHpChy
qi1X6S0yjHqNQEYhSRR8kT3F1iT6YJgAaKErtiQlExmzrwI4680SAKU3H0hPnDu7XNw+HEtvOU+a
1vCD1hXaWTmpwb6YHTmfTWM1ZsdSmelDtdJIukzReZT7BInejFx/okSxrVZ8WSlc0kjQ6CY85DSs
joPrxX6oGP0/IAck8j3ss0bsxlLJdM8QN7kFMVXiq2LQnGobwz+AnR+/CLm4V92iFQzZClM/A9yf
N0yYOg5CUfnFpcE8awjMqchuNNMgtnfj1OdRPdTxtwT8XxvIqeNixMkZTphXrnYV6KRT97GaDNLI
si6GyJni/nEtazCwXcutESC52D1AXNSecjbA0wCyIQ2ZWcSf7cLMP/QDGUS4ztJiPo6oy2FcO3p8
adbWYzQ5SY/r4VSV52U9asne0Hvt3OPicyIUUux6109uXB+Lvlyr0ME8oQrazCHw9L0wLm17GN0I
dQJyL6pgKMymm6V7vzOTJkw7aZytNOqZLzRyPORMxkQwpgupq1NNs0eTXQ41/TPHJlBz25JtJKD7
fK4fxbDYz6/crvFJj8Rq/qjAZHxvbIRfw8IoDXKCAUULP8m4tEeU40PGb70b+E3cfZirNTN2nIzK
RcVDYfVn+6OyD45R6glFRLo+DpaY9bBQTmPtBo2eD9mEMeah2yz2Y1OC6b5IsV8ygw6gyZXSlG+E
0q+MD9O6lZlcPiK9AGvafIyxBtlAJaZxJ0ik+4CRGmPdqizOpy3pCREd0+5diZAIQlm5+aGk2qlv
Y7Naf1SAHryzxq7HBy/LkhtHevssafX+uGhG2tFt70z6ArYqbOAGvn81+Gr+zMjCa49wpKoLCiL5
QysTboZuMfkbRaWZN+u89j655TSAFaUc+NASinCq8lZ6tzFJBE0d1y4pOQsrjbaCe9olbeHtuFgT
n+bNPMpjA9iL7lFbIn6h8IQvL7vSSrks7Tm/Vna8fJGE7TuLj5OB5RrMn42XkvVuanmXg+U3y4Fn
bD7Yed6SxuZLTKfc4md6hnlWgBQx8K+19EvKUZdtHmB1YcOLrSYwgXzYW2uO6e3T2hdfncUlgzC7
OHsCG4Hc04DyZx64SHT4Vwx4afp5tU2DCn8boe8UO1RwfZcahCZwJt2HtE4qPWgcNMNwfneGJGpq
OXy0fTzDLkYGG32kSuhzlMMO7NzWWVscQ3DG/gaapGj3SqPGjvQ5J9iYXZqsB5+m+wP0aGtrGwsq
FzUxcjoqulZjMPQFXLK0MxIwRolb2UGRex49II3YQXhwkjqy1xpRQZI+o9xnawEUMtK90ddlYMlZ
if1kDZV2XdF7xti2LcqhfW7Trkuvl8Sb8S7os4KEBx9LS3GLZmZhRmW5aABQpgRIZ3c9ZoynVej0
lhwf5CjleiCBaRMtyGMLbJO/AN5EmM5MtXtzWGwPNXqzACIVJJXDPRi50qjzOytx5BQHOvKiJRKi
Slofbcx362tZa4tOI4agYx973YFWha2mSZZd65r2qKfVXJ3lyyzd7e9VWXORolcx3jvGtJJqad7q
Nc8YjJqkNoz9WGNofZgMwdhoYqbMX2fdOIqlMOcradNEZ2LQTvVPhKyntQkZJ1OI7bvWSeKfsb+6
+EfbeV9e9DX2uI8FzivDD88gdl7rXhM74YLw/PKJcUunf6wmh1wojH2nMr40Wit0Z1+WzAiPsTFN
DJV7a/XWH9rSbIAe0rn0Ww10tjiwTMc0MdnsuBUhEXOCz5at6Rxuw01M+mUFksII5Hud3SP11ABQ
oAPDRAWVh4K3A3miH11xnMQ6aveVMBsyjXFuBcOSeOoUEOdBlxwpAe7C++5Iy3G/j45XuMMhY06a
pIG9OHnb04HK7Opz6xFlfviUrnG0eIuVXSxZVg4fhJKIY4fw3pD8Tt0ldi+WDsrGIbOmqbrUqdDt
g4fDxhyVtM7XW6fl928C3WNUgIQ/Dn4/kixZyo9OqmvL11gthA1mJco/duxvHs0xCv9AW3yczoxh
ImSmuskohfba3J0rbUTU2endYjr21YyXyFCX2UyoHPv8GkBUKvfN7I7Nebfqax5NorKKryh7xJI6
t/e6iK6nrR87oCZrkNdqNXaWpiqXWQbNllAJu/Y+F5yYOzQB8+WyV4JqZtWJr9GwDMgioPesvozJ
kj53y2p0Zw6XQLFb7CL+oiVdoweJNs0PqGwm5n7R/eIuayprDGDPl5gsEf7sCBWzovma9EXsUmtZ
/nJMWv5QSNxQ8VnCcfkxCpmLnQ7WWR0AZhoPEJDoMQl69n4w+vThAkg12g2T1KTcFV6+flXSbe7g
QxsflZfoLgVTn0W9TLOaIQI5YpBK6LYBI5T0qqb2vvFQ7wDIbPeVCGInTr8OfdIb4SS6YQqqtlWf
K3NVM4nspOs7YzTlk0KU/PM8Fsu5RrJfAotpnLOxR/CeIs2JNItzgcllcWbluQQzMKyXjIGmMmqS
yb5oOD1zsJoj45tWxRj02tlcXJYuJpkzZQNlpNW2VTClZotHAINxJvM0gb5Xq7F8bJvWpX3qllO9
kyXw9t2aMvm9y7kRP+pa19OTRsMUcwjhpoq5hgUIoTQcQB8pb/djJgWg6aKZus/gjry7uKiMYp/U
seveNTh/P0oMLQHs2Iv44TdToWjGiF7tYiWqOhTzUkRd4i+btkPhotSMaFgZzgsuuJf9YMzIdZSy
Opv0OT3OgJmbKwGVKaOkFoRvv6vpZSAnx7wGsUl6P7Opp5eQ1kUZtmOcJ/See/x7Cfw1g08Zu3Yg
hdt9lQmxKVpUBZ4jp3QnGhc+zrfjGqsjba3E3vVeX6UXoKm0CmfDrCqjLF7HhxWYQB9RRqrvlWOk
TwjZe14wp2K5qBB+mvZKyuxrN8zAlb00zW+G1s4YXZpeA25RrQNTlsHsLqiXKF+R4fevNnpDEhqV
kw4hSB/mMAxXmfYOU43zQVvhuxpgONoTrKbS1gIZr8N9mlIZB3hxIZ7vkul0O3tRy82QW1PLK1mE
HqTcQGuQdG7JjWf4AK6Sqec6932k1Q8GLc1HBvsgH6YCUeqQbUnjOl+z9iJZSLGiCerOxOW2mRKK
NZNfCmnZH3V/icuAa599Y/ZqMC+1tuuyQGcS9DlJeqekxuuBdDd9l3t7LiMv3WOmmu5HvdXG0GV4
ZexLw+9vRZ+sG/ZPmFdN0jk3SOsg81o1XOKBthaeitJMqZsMaO69lUlZXXS+06RRbE95EkpAB0MU
izjxmPWQZOy9jqn41kKgrT+JMWnpZRpC7g2zyqv92No+/R8KQJqwwzKFozLGrzWx1w5LAx2cRygW
9bqTOtg3+m6pm0R66meopLtWf8EkRTWfjXz1smi1Ne+b2/SeFUpZL1PE4UY9Ia/qCn/3pfftM6k3
w9W04HIVooREl92rqvrcbDRa2KlBJbcnQTA/STF1z9yhDLeKTN+aRXS2dcrPxfDCLscM+iHPu/WY
A6Uo6cFqjGaBBxUPXdqJj8aCMPGFQby7XSvDIR94G6T5G64MtDiySh6qRzo53anoUV0OaiSpog/b
5t2+WlJxNuXvrnJKhUXkF7kjFMBRpvPRPDpBwlOkSKdaay9sW3rQbsnXF40B9qkA07EoKwkz1Mjf
ebTf8Hnbor/goDAy6ShuP/8L/H5MDCJRjCy1jcvwBTrJzX2DxcChYoT/50vhmgxYF/UoosopYQsF
HqNUReuGrQGuwPKy4ZA4xXhIDVm/o1Vyiqrd9JI3l/ZfphAo0Z0g9NK5rTl2kxfGeVsHRYxbQuFW
2UHluRO04/oeieGVDbIBhvGkRt4MZODJpytUu8ZASHzwA8o8K9dpOfO4SN95ga89FYhmOK0m8qe/
bRDI7JVbLLkfAuHDcHYGAW7FRrErJ8HYN+/EO3DKV/aGgY+7SSIPW4JJ/cu9YYIQ73sY/qHvyO+Z
rRe7ZAZjno3Ne/Igr70/pBFRq+JiZzeeoEShyMlWapkf0gHp7gEEuFclae877+83wt62LXx4euwI
B32FU55uKzpBdchn0gaa+E3RmlegNoxd52nWh0l6U5iXaXwnncX4xGRxjEwwMvd/fJfA8QHzbRMz
YdRsr+IvB47SzoWmwUvtO6DzYeYDVQGlZVl/6lViQO7atqRH5w73Z+tkITNPYXJjeApL153sAIsB
8GSz3pqP69y+J9v5+1axEIFkpgX0lnvSPzlwWmr0jE4o4bW0WL4zP2G4qdBE+AzRLnvPY/qUsLE9
2cbVdaxNdp4nfPkK87w3YsYcNLxcw7tq3fqbZEq9J6t5ovtVhfAr7F2RTPM7VJ7fL2jW3RQ6OH8b
pPlkXWfxOo2EnvMgJrFvsesK5Wi7+8pv252WOCrUjcrYv71fXn1YHIvZM4CNIeC8fFjAJIstC+ZK
A80MuOxA3cH4qf2C4WAw2IWMTEOCJEXc/4+PP4+7GYls/FoXBtDLlWtbYhBULX4YW2v1qdSq+k5Z
Ja3UeZmrD28/5e8XABReFI+3+Ec8OhWOyaw+byfps1adeAd9VvJgrMwR3l7ltV0qqGihFnH+jVP1
AcrymDaqywW6iA7GcMPcaqyrCwU+/p0I9NpeESbML8ik7jYLevny1sLvpYsCU+iD1rpeBhVf22B/
vhjoMejRWtvxHJAE5CJ6+xFfe5Ho3+GChqMiNNrtFfzletFynf7nSGW7zmb1tTQTUe1Kf7Dm3dvr
nFJltzMIsdKF0CnQHrNOYkOvGXgfKMeHSgBVEAlYTlw+GDsmEtAnATBgPjOKHx0gyOvZ8v7UqnJb
nmtcuEwu0UU9tX4fJ5PxLMPlMEYkO7QRaw9y08Vwbs7RNtSH9xT4Xts5aDZuWqwWfftTfc0UEY5c
QWMNvVGf9njA3MaYBu3wR/PeCVLvrXTyYlEQXTMlebGJ04iorAwMH/Ii3lWytc/e/oavLrV5tJrI
ViA3dnLAaWfFSRfbfmhrmf0doQqc0K2s/dRm6Xse5b+nLpu19v8sdRKMSDCckUGTH06pj1i1iZ9o
Qv8swuNbAMjEW/LtRzu9NU1B4rIpOui/FJ7FyXoUN4i5jcUYzdpsHGAfLUCzlL8vNu8Ay1qmvZvQ
wrFU2b9zk52+1F8rIwwEp3CLuqfcxdwc4TSa5hh5feH9rJrGPyuY/iKMbzTvnMHXlkIxUeduRm1Q
2Cd3jIPwfqkGfYQ0O3k/gdTbIbSIj8PUae+VCaffb3sq6GKbPvDmxnB63spy7MwsAcWqWcsVExfj
U1fNXcBwwrkrvfI9Vtzp7clyGzkXpRgwiwhenjyZMYwYn3j+FC1aBkbS8Q7iF2kCDgVD06bh92B6
986XO73StkW5TsjL7K3Q80+S0ExMcnAbkJkeQ87NMac4TkiRPHRwhfdkHCKiydOcp6P0vqVqme//
eMuS0vAVKY8snvnk4E8JQ7ROVUNUqW44DMW+ae6sKhlvqtQTEaPWBshI895Dv7KHYOb7SJv56B7C
mnoZL6aRZJ5FhqjocuY0jqmtIRmq8zPpMrAEbz/ia591Y+Pb3iaAy2Z6uZgcAYaQmw0Qpaws9Ctn
vm66tL+JDZXuBwnYTGsb/Z3Paryyd6FMIdOK/CDmHqdK5WXmJnpStANI9M68NmnbMnXxnOF7OTT+
UU7z/NFN1+I8H3rzlgqvfKQpbEUSxq7E/4ZRWexXGZ0p6BpR3MRWYGAu/l4G/epvCUJtExAEY3q6
5ReKdFylc0DJOgQ9OXhrwC4Rx67U+mPniPLp7W/x2m53obpASAe7oJ9md5A968py5jGyQEVrYBC1
Mo4sEE2AZZb6Ai/VbAd7Kb4osrI/xmheTPu3f4Nfqg9/Za1tB47cyMHpHlFkIBQvt0NHk9PcHIyi
onWqC9pu1d7F//zoJlmxa3u1hk0/iKteX9tIlA0wbr5wJMexYJQCwOntX+e1zYnVjEeejViEfSrF
A4A/iRuTEfM6p9VFpQZ1O+mQK7RUfC/axGXGtMh39uZrayL5QO6LSCzR6iRMzaWur9qcDBHMoDy0
lTlto6jBvc2VNxUBwzu6CVVsu+9EjlfXxSxgU6oElnDqiGYwBV9T2myYl1sO84Oh3oRjR3xImaak
0GY1Pd3nhbTf+eSvrou44XbLQeQ+/eLNkC7ZKOoh0s3SOrp54TjAiof8Iob1vZsaZTAUgUz2zr2z
vcbTjcbRIoQhiI2A43YW/pIUz8B7R9OC6YFg5vSQZUu/M0dHPLy9gV45URj7QBvnAKMXeaojAJa0
FIO/9pHTNXnkozp0Bi0AEEWf/IS2PIW9uZghqYGFnv9onb29+iuvFramjoGnbYDaO807yBNUVxgp
W6nMnYvcATXv4cl0IEPto6E20Q+Q/XuCOa9cWixKN4WsYGOxn+xfIhlKsz4xaxyZIaOcQnRWNNUL
N85CV8zTn59RpI7MLUjjuqyfxkiv3wSXHW+I7FJpF73Td7cpyN5mr8ONzEK9HJK98l118+fvlsqf
lI4Xa2LF/HL/DDAmBGj6IdLGdTioxqiOg2j1CJatd2OCV4cg2Knb/8OiNu0NE2mULXd+uWhb9Zle
CiKzU6TNxWLT9+48oT0lbbsc9Nq8xlhXFe+clFfSAdIAtrDJezRR4H+5qIpz1ynteIiauOppclvj
/YDHZkl86KCgvv2EryTpGFvApmbXsthp0T8NIAjHaSbhUnCLLehj52JerXuNOWYwwN4OLTS690Ox
dp/fXvk381FCD4NQHGQ34azN8vblc+r1SohXPngiOgXMJ5S8lgwhf0LAUPu0tbBHtdpOPHlt3MJd
B6MMmEMz9fMS4+8HpjEAEs25TnegmuALvP3bvXaqiMscLJqUFBEnH0FMs65xcxMXPcBqHl7pkIcS
54rJuB7EyfSnyn6/Xga9azqw5GR4Zbx8GSr1DFdKSpZ0pGctBtQLTJqTh8wczD8PAJs+MLhRsakX
n5rhMCuy+hQ+WBSDMT+Q8n6qOeUHLhhqF78TH3yzKqI/f50Y4qJ7h4Q+/jsnBwlKW+MA4h4jUTX0
Cox6/DBntYr8GGCJjdfb3dvrvXYTo7Hn+RbJnIcL1MvX6dU6vpuqnqLJjvXjko4GHPp+eID9aKA9
XcXXTtMU7/UNXts0CJni44Lk5aaa+HLVKUv9OYFTENWjsELHlyDLykzbAQzUNkkC650v+cpNYYEQ
ti2+J2Ygp+u1HjcwY+c5EioprlqRdY+daasD/bTiy9sv9JVHo1OOFBzPR8vX2X7+l/AtVnqd65rP
jCGBX7qedKEROxAQtRHwN1Lx6ztp2SsL2rCsCeLM+jZtv5cL1o0NAwWyRFTIJN7Xzvxc2Zl5xCqt
Rf2oad/ZoK+8SuQ00fVlwoumxGlZxCB9ZO6rz1HPpRWB7CsO4Bps0OXOe+Lhv1TdTlKhLQ/CAQ2Z
L7rJJxefkwIdc7JliYY8VUdhoVogM228zcfc2Dnz0FN+6vVNNvb6ed/CrxG9v37Q5zH5mqGE/R1W
t43CgdUdp82QxbVEfJ/E3XjtUfSdsx/yYw2J5ZgkxfCePNlrBQM8BYpUmo7id5Or1bCw0AT/Fomu
b4AIxRCxhLmICyzq6scGJAdZrFqSzz7x+KyRGbojQIW058FqMkghCAL0u7f35isxjGkAYzKDXMdl
gPVyq+hagzBqx1YxnEEDbFR5m/rShCoLiK7WsIvjqvk95MrGeqeAe21levM0splFoFR0es2IET/4
NFmiXHd/YDhhk7CvwzWMchEZg1k+Ov2UBXPvj+9kmq9sV0YgzJUo2diupvnykRPYX/XQGkuEKHoK
vMwpAjwCrUjI6T0b7leuUlS2t3XohaNvcvKM1lAmFuFwQbMh3sD59lwdQOoszHAXwI1q7Y6uNKd3
HvCV47/dNFhQkBjo5mkPXRli7IoGYnurUDjRQcSC1Uau47jOS80NgLRHG769jX57p+xmEkyxzSZo
551WKIz+G2PxRsXpy/rr3kjrg9nY8wEo5Z/OBU2WYsOiUEEW4/3mR9fm5eTkLjoYG+jyHO5dFhST
B86IjvY7icxrT4XSlMUX9BCtOY32tdGq3HM0FUEFpkNfdfYYCkArKTCluYzefoVbGH9xsyEiSGMS
lXQarABvT06iB00GJCyyCRlw6WsQ2Iz617VBgOXtdV55KO4eCh6T98f//Jfb30gQPUikpaJyQgfB
hvMF/wWf38Rv5Le3l/pt+2+6iA6pMTc2pccvbcu/BD6n8JEg2Brm0FblcRj7NuphV+6GUVN7Wt/q
UTfKef/2oq89H+05a5OTpRI4NcNK0ciDrGoAOgK+hm6Gmd3Vip6dOwCO/b8sZWFBsD0cudLLV+nA
ezNALW74pgGXWtGDWkJ/Dki87/7XPO7fn5b/SJ6bm//aCP0//5P/fmpahcRXOpz85z+vsqeu6Zuf
w39uf+2//9jLv/TPD+1zfT90z8/D1bf29E+++Iv8+/9af/dt+PbiP6BAwAu6HZ87dffcw9z5tQi/
6fYn/7c//LfnX/8KYuvP//jbUzPWw/avJVlT/+1fPzr78Y+/bU2jf//rP/+vn11/q/hrQToO3377
88/f+uEff/PNv5MpYuujAxCg2b4BPObn7See93dAmr8UnK3NzNplk9RNN6T/+Jvp/Z2qhKnDpuNK
UrYF6b4Zf/3I+TsSVNv/uVdIm/j3/v/v9eID/c8H+zekg26arB56nuOkcQuhhJ4trfDTeiSJa3Rg
B2EehaPN5w09+11m+YUZZpqsjsAaunNTEvRQUIEbS18NcQr0Nx0o7lZlDA9Z6RWfNF08prYA+0jL
efADFKT6Yg8s2svDHBDn7VBXEyDTyp3mklTSuAXgZbZwvEr/ywJQ++tsds4dBC3GrOAOCVOhwcwv
C+ym9e7XGQ2GANg0o4Kqy8V5D/PnLmldwpTOVMZA/310kNIgfKBwk9HCE8bSnovJTD5JzwRfadWC
3huk0tje5abs9obdqjunE2pj29SZuUnAAcnUOtdvmfGovA57Rw0br6cvYHjZXv0RnGl+K9pivbEB
MUPS25q1FkhH3UbRx1qd+io1lvIrvBl1zuDYvzRnMzs6ywj9v6VJBGkeVi8A2+Z7PPb1XrVyCmW3
zge6Sc1VjzHwRVKVaTQY5qHl5r1NXJFeSbeyAGgODA/oU6/jQcjFPM6A4Mca4ShfQ6zPhhYvEawI
i3b2jkqAX4KqnzlfqEuaY5Ek9uXiLvKiklV/i8zKvZSw/mPkB0J71CEsOKrDGMEfCfziCkuE5SkG
jBmUplLXyMNP5y7IPPBx2v/j7rx27EayKPtFLNAz+MrrTXqn1AshlSR6E3RB8utnsarRUF5pMqF+
GgzQQKO6WuKlC544Z++17UdE5eXN7Eg1BwSHDzuL6di6EIN86XLdOco8xWFrqM47TBVS6qBGNnIg
q2Z8rIrBuBFlZD7Rt/S2Hhb+AEvkfDfzZAImyfAkwzyCRDvpaXuPJxkHE+sy/t8WZ/xaG+N5Z2nQ
ekctt3l+dHmSabfH/hOtNDAthzolNRfRr32KI91+8eilQRHWX7RIH06TkdlXqhiil3DoS1w5nY/5
apD41Gs5raIOwdwQN/He5gJgtAJJEBfuC7xgsNgqhl3sLrsgQkkXUe/oDXGARpzIO6w95A8gULUQ
/uLxU2vAiiiE+7myv3VxiWBfYUk9aKpKNhOJazsgA9gja9eerkLoQierz+wcpEHfAAeaGtIyEql0
cw+PcQTmkRb9rXK18D6ZnbLezg7QmlUULhQiOGjWDVD0qNlEcR5Why6n0RE4TspUoSZ741TGhXEV
eWp+xgTniesqL4aF+BAZ57xx9MfEh5e6ww+iNm5X4+hz2BcY943vSG8IJlKmuq0mUwNOYgvmgD8p
o6ObYXgIitipjqoexy1aEhggdN+1OzPymjXdKG+nU0Lw2impY5JyupfIT2sCp1tsHNlU9XLl4F3c
ob7rdlbo1sW+njP8HspOr7ReYVTTVXnKB93215UGsymwuUVYCGysdqRMIIIuJ9qwWAy1J8qI8grK
RtMtDt1726lMFiXZYzMswaUEVumrA45F52DRZ/rhTX54Fxlh0aynujMfO6vFfK/yzjTWsTEJxk8w
OytIcFjGpLOAIarQwPPkxvhgdrCBx7+heeQHV8zcubbT8ltQX9Oxx/c6BGmiMJONLb0QGkpOdYMD
jPRA1/S2WjlLPMtx1CK+6asDAxmmcX2qFvtcmoN6Ej7GGNbhyPjcibRiROXD1qcRNh91SzSIcoFt
9EGqhH3LwzWdTelJ6oeKoO915jbM0vQm9deSrwsGOJBAe/YnONIqy7zt8pRnzpVmvsoZSRgBgC7z
PA2Zbqw6keE4rIVQO78tvEOoqRA5m8ryayc0vLM+yAmjK7rfQ+tP9rqInGrjo9HF9yT74m6g99IF
vt5pB0MbGh9nhkgQtCftuRBa8yLRQE+8j7D7AwJ376EYPnmJlzzQ2B5fa+HKr2KgtQKsQzPZ9Y7q
+z8f5D8qTVhl+M9ltfGmStl9r5ZPenv5f/p/sCRZUk3fKUmqrlVfSmrhf+ubpYhZ/sS/RYnp/4Vs
d4mXpb4mR2zpUPxblBj+XxCameFQllK36Mte+z9FCSSavzyPsBAWOYYgYG3Z0/2nKtFM9y9I0gvn
flFJ0GTx/6QsoUH8tix3kB0xMGfAQ1ogs3OmEW/LViU6Ujg7JO5OA62c/Immzb4ifGS5tXMDk6bt
ZhHA+ZDK5Eab9Mr1A99pBcsloffJ2pHaZKwrKDn5OuIi6FdJgVgl8CNohrjoKLs2cWHm/RkwWeYf
9a7NBdS3YWkijgzWDhZsj5ekN8aWrC7y0a/o/eVfdAVzYFUOMd7igtHEF9rnBTJ7v78NR2F/IQEu
3iCGzj4luA23rsJ+SMhg9moPpQOAJCy++sDZVvOYiLXw4PlpkZ98CscQooTR6Wsn960XDYjG56SF
MMhClt82OR4gmqDMZPSx4ApAwg4sJPu3YhqYAk3c0iSYXE1bcdcyqiOP+V7f882G3iRvACyGSNRA
ed4RpCVOhZ84O/gv47VXLjOzOWXwkfatB0d0sK75hCPmFnJ0v+myffXNyGBFLjsY2o1x20YKp6+n
lthX3Iob5hkVVNxejoRvZMWw6mRoHHWmKpB23ErckBCbfMU4wIrj5Y9OXcaHMh6jR58pC+4OKaI9
Q3KxmfhAPiWDzp/jO5huHBH+aES9wElAWPYzqzS5TceWsniFXR6TTew7Bw377o4I3uzJtdSWD+06
ZlPfUpZFBqAHYFqAFJwtRE95wuNd7LhhGtnRbfuUddK4iUPjKqmyJ+IowYNMovHXUGmiZxhl4QkE
pI3RHUTntwa+2loD5ranQ7ZYLFtsWEwAR9Z5hpEreLtgaPltkOZw1Ny0FKvH1uNujTl0q6Cq/fgA
dEELkC5pD4CxYoA2Bgw2O802delWOz+O561E+4JdhHoKkCp8DTGwDV1cnEPic7z22o2wjPRWvDjC
013k1cYBu4i3FoN1xYBdW7Olnc6+dK8hjVonHRtvkNJIXsVtY+4oEqIrgKL1Y5l6xTUxyem32cb7
GkxtXxzyjrputKYE40ssn90y1+/nUkIA80X8d9sWct3OVrorS6zvXamn19IlLBQj7Knhst0mlmgP
LdifVazNMBKnLAHvWZznrKj3ZWSwmRd9isdOAXVaJGormZlAJEMcyxiXXJCLABiY7sKDiP24fUTQ
atxLTZnAEiK5M5PpyUywWZE64MJDwxu1zkV57AvHOM0absrSND4rMHCHrrCi+zD11URpmzvkf0Jz
Vnk9UoiO+JtjK13r2uDAb9B386wXN53mlNsBBNpVSJzdDVDe+brUJFQRy2lPc6IDSKwL3/5WRTZm
P71Vh1aOyUkmMRAvr/1kYO3dVJK5wwT++irFy4wHyX2OaN1Q4Ud+Hq3A63RiO3Lrj5GuWWzEJQUi
LrBHQJzUz+ABvS1A5fFTN1dhgFCRfpXklsekd3wWI5/vkAoPB3vZ8OyM3QqyB+/WiEkh1J0bEY9F
kGSxIgbUjFZhVLaC7U2THsKG0EiXjvKLcnvrKJVhnzLABCujzSzogiG5HM03jJJfE6P2buXUU2xR
lK/oUfOhb7F7PI94VqadB4I33EYEOWZ6wK3dawq7ZLl4hhRkLQMICq56HlRAM3CbsTqFxjryy2tI
XH0DqNMx9uA8qy+ZTSoESA4f/aXtXoXDkOvExSFz53SlcQ8wBRhPzTVssk02eMYZnz2rj2m1dotY
hBt5NwL1wkyJNTGwFPo/JAJbq+qvxqX6qfR6bzb1Ic+zGw1FUQDqP92b0WTsjAIzYTI919FwlAa0
VY6BC31gZuV9te36mNoExXm0fDs6lNKe9noeX0cLnnOo8ofO6kbQvOhncrnW2Qfyb3etocPbCPnn
ap+7YwCJ5m87eQDchrHZeZUzc85I3+IA21WDeSXMZlum80rkxcaC0Vel4lSnoLjs/DQU1ikcqx3I
ADyFzY5y/zCl9S5uy2vRmIFH7mc9+FBqrW3JdGaiW1aCzoelzPIBegH4EntHFG31CGdMb9uj5jiS
OBhAFxk7CisdWRyYuPAh6svwrPJqDTrwFoZWgCfPfmSBg/KkGViw+YqR1cumltK8zAh483p3urMK
ZVFF1tYGJvWdVOTdDqK8gSlxhqP3kBXZtsmbXaOlzVoWbGocPbev89yJv2mmPc/HJFPGndHwsY01
kshKEbpP0owaf5MZ2RNN3HifN4pFEMkkpB725auBxXTbqKTYOn6ubTrYOKuG3fIGWcgPswRaNxR0
EdDwn0s7+rt2WVLcih3rQAtgNQAbOfij+hqOaXcVxjqZVn1jHTIZhzfuWGFMxcm9KpEgjsIvV2Pc
YVBBUbj1U/vIsoiqTUkzSOpWrfWG1Nsqxvvr31QeMRB918frTBMVBXhUM9735Gbh7X3quuFbOFdX
RjIePJH1X+fSWgOxuMHGae5D5Te8TNWDo4cPDqyIFcXLlw5kAN3cAQpV7mbYg6wVayjQEblVqXZt
jPp8lXvehJ1G3Q18F30HhN9YspiA8n9JhyFaj4N37Kf2SPbLHeyis1Qmi+SQ70VvhXjR9eJFFVWy
popQ+05m5ZUsJ++LQgFyzH1Z7sIubBtMnGOypU1ChH3XG6+xjVPUZRGH+xn1G6/A0czGUvxojdo8
u0WBiVUm2ae417VX5QFIjCUN8F6UYCMr3/6e8JPcUjcPnewhg1lkl5UO+yxGoZ9pPuB113tj4yg9
V0Hv5eWOxJZXY4wc8Efhg8p9E4oVqx+DBTsLpiV9uIJyFCi7Km4BpuF17bstvpwEQs/8grJQrfwm
B0vKzntwtM/d3LIG0lvh3p8HNafHvG0OCFFfcapuhS57ABPtNh5lvkpb686ZC/O6SK0z7Bg7KNjR
7TQ2exvf1H60tbKvolndz3p2jy65pkoBzW7Upy53t8DI12PsZz9SZhMrbQanGFoEFETJvEsHnw7N
MHjsO4E5+kj9Kepoo3VSn57ahKwa+iLDignh0gWzXoVR/HDC1NxKhLt7SFcn16v9lSrki5smDpbb
qg7IKhyCnu3t1q0zOgE0QSTnFDf1VR2O+XHOaW57s3o0TUoot7C/EIgxLuj2+ZAN+rj2QJ5pg3Ef
t+KG1BZsp6E0pnMTe+1t63nNNutiY0NFnK9lqLm7TGTVt8icm3xl6PH0ZOidr1YuuRZfnMVLOYjc
AtQUFa1Fv246V+PY3cFLxpuR2FJfgYt4NkMgko5QFp5gcz5M2sA/0z6YtT00ARB0WsSUL2wdjb48
iZmbhHsKk1IOE3IRlx6OLIo4CqZYuuDP2N7elXAgP9taxAHNWdyEadZcdY4NTUeN4XXkjjN26Xy2
9sAOZwWunS5eO5nysz6qOA6oeQ+Zp/d8jUA4yljnQTNDfPaGJs6aBoQLBgvPNuwOa1eIWm4pvL3j
6KWf0qJjKGgas7FrB9s4tUZkf2onScGT526QACHYjknRbkSc3CIMZb46jl9H1Rv7LKXrcxt1nV6v
gZyK4ZmJlZbu6g7SQKZprjrOTdOiTRrS6rqZ+unUG4bmgKElK2GIQG2WXruDWzob36APtnvNT+Lx
yugM1DZIM+6JFCnUHtgz6SQ2A76nWOi8ME5XGl8GX8bPuRWCJ9SI2D4z+tQUfVmAMbvCi6LmGy04
1w1UpnHzJ3Jr8g1ji9Q66n2RuFdVBSztxFrdaDuWcYQRWgKcCEBbxf4CdESXr+ah04Gg6JMeAqdx
7VTfml4rnYBem/RfylGK9n6J31GrxZal3Y+gwOs9rWGakcFIRw1ub+O6cgOfW4PJ2ie1+SkbGQPD
ZxFEVzZOCE26p+f6eRxr0QYe+NtmDdgjig8enx3zdrDnjsV1nlpY1vbE/iwAOYgueCZDpuaFjWJ9
FSLf/WrrYfEoTa0ZDvS+h+FBDkVoXrPR5DONlzhT53ICihggiMto6uo4Yr+UfVXCRw2hI4Br9Iv6
aMWaUx3mhibOntQFxuQTMPljNmR1fyKuLdlYAGOrhjZaMDdkSQZWBB+hKTU2MrQhvyN1iQ5WZ2Rf
87j01/Fswm3TOucgptK9jQuhryqkpVvuDyH3HuTrcHBhWcEL99eM7eLb0RzyxyQSsJXjFY8l4S0a
GUfxDLdVa3VIutpTmWs3VjFszYxGT2i13l5m3tqCqn3DZ6OGsc9utoibT2kOFsbtpdxUqC6DzO/p
+hvyvk+SrlrRJ70GHl98qipIOW0r9gBTn8vRApir0SLs7cq4NUMomiCIH/KC39nUxRMJLtWmIGoA
2MfRLyJ/lfbqdslzVHVtbK1cOxlZE/JzrcfWNFapDWrCaPNn5daweIDZb2ZfGiu9su8IV3ttFnC/
5YYrlDXY3GuQUVn3HaHSZqymZ6X8azWlLyEIKJq6/Uj/ykmfudWvnYxv48phu6fJLzmDsS47OGX3
d6pXe5IOzvNcQGpJ21c35QZg3is6YIUxPWRXGWR8yENKqGCQxtqzWer3stW3Mf3v3m+MoMOZH/rq
u+4DPq2ZZ16bWvtg5zP9Or24Zfp+n83yypBk97TEQ6/mergaw/ZEEvdtN5KsUendD9CxgSOzYxaO
0xlbK1UoeI6sghOvgeCN5HA3V/mnyRef2Z2rvZWFB5d56spz2SHxGkK93C0fwTLZF/JHGsKiccNb
QlSuIlQGcCq3LL5gT3X3MwyQU9znpBr4sIZnpClamO5mthtRLnA0cT2c6UB05+vkx0EJnOB1iskF
CVVyIPTqNRfp3zbe0ROcw8/0P0jskEtju1sXUzRvTEjfY2TquC+GXa97X7Qwztca0NqgcUFcDrqy
g8mq9g1fwTrqrgHVAXoZzPlLt7CdkjLldwMzU7gzDz24q0Dq7qp3ZwssBD8ZTEdgtuUrWCO6umxc
AyHyb02ibZFKg9dnQV+ZRnoac/0sPFizWOdBQtSiDApjiALdulde+lRmzl2bDjvpOM1dMpjs+AVX
WbgHz08OiMb2ApAdSXtMYmxvJ7r8ocZV0IEtZAyyi1LzQad0B8V8nWbj80ju1FPeF5s8CdeeOV8z
fHuy9GFdd+KIYP9Q1douWbQXZH1AaM/XTQt+D/hqpNpyp5vqNHThvgmno+g79vbZU27qEIPzjWFH
h9IvH0wBDihU+dFoCIcf7OSMwuaIqmSnJ/bBarWnkHko8JLk+0hsDUKs2drpdncMp3ITmf69NYXt
Pp54wfnOS+Kr7Y00MjrhdCjyqbkVsyZuBlfe0Ec50LL5lLbJt5DCcOYTjaYyC68Ty+7PuhqMgK84
TMvJOvm1We5101s3QAnuyVUx1sik1ML49W+Vgl8/pCVxUHrrbthHPY8jPOFFIhckIFzWVtgVd3kM
pp5J4ilp+Pw2xIUEmZ7f5IX+4LZyI1JoVm57JZLw0cmc7QwC8b6PYvoWWsZko9Yxpkr6HP6uGKyV
R5fnONf2EVbTygEUZAMS3tPggQ2WmxjUnYdu5rkFwcq3LVpLTZ5mCdU1m+gn0fZYjIpHmlvswulQ
okaiNxNqG8jyexwg5Y5B6tZUxdKpd77ONnFnmn8EmL6h38SLknhAkbPy2koZSOn+QUYsV1kLBdP1
GL/NGwFNPy0JZhD+hpCLvQ2X+0prrsE8nwvFUIH4uSDrMtoiJGVkWHzxvn4rE8YBtYD3OAqqiW6d
Qgx8biImhzJ6aSuLJ7bdQWk5EQ6Bkty+Zb0GYNusF7K611HHF56lXZlOdh+G/pacFDCa93ntHRop
nnRzXg9zcW9ywW2kYL3Jbq2kRscOr8xs63p9DxtVp1dYAcAaQsdmbz6rLVtwYKqZ/IILYhNN0WOj
2IonSOq3BhEogQMrcdXqco+r93tZQG8y5h+iSVZ5n8FybcAKmDrRoeDcwNSMw2PiDVeRwU9vJRV0
Toon4oVApGLTlg49QR0NSQIRb5DlkczBz1kaX+Uq3HbGuHbz+YWI0lfDz1ZOWFOs1C6NGSKGe03d
koK3KZ3uNJXySlFzeD2jmsp+Ji+nCzIjeUmL7GYwGmap7amU9nWSat6VU7B2OCFNDAICiH0Po407
Oa9TY99kTnNdTuYYGPiTWPHzbtV0xoFC4rmuxFZHoQTo7JV+2mF04dX08ASyMLIOYajOug+WUbq0
ek2NLeHYm0/YadbkP5GQxl/DHHW8SpfZKhDtB6EXryJjgpaM+rZV7QRal8yizHKOnVMakGoia5fK
4ktuMF92hjbox74XB6BDtFYN+9UeKShlHaltbtPiJp+BLIOhJr+gsLkscRmvaO997bkFawJHSDdw
2z314GvWgncFVLhxcxmuKUnr1dD6d0WaP5Vh76tPPtsoSllAvphFtnOeq1zytybw2NaoiCU3c89U
kSShB+JzitzYaKIep15beUljWSvCHstsO4sCLYFZZ828VZoR3rexIHMlERVQOaasWbzLw9R+mgsE
RtwPcB8bW7nGI5CpuGC0n2sxoCXH+zEb3sCnkxWWISxPxrfKC9WwzbLO+YGwArzUPKh7qYssoyup
jbznVE9EdYmaNSLKyQg6z7W22FKipn5lGmxkq7qZtIqdlCj50hWK8Bi3ZrbgD+YTlbNPjEwi2nhl
TvH0afRq8gmYTEBN94oe+lUas04s8oPkyRxDJq5t2FpwmqBau6toLOdwn8EDMrb+mJY8EbXtNHJX
xrPXHmBqugbhPro1bvqMSC5DlULbjVNVfDZTu7tToplvDDKy4lVpUPP+K7T7o2Hb/586IHPJ1vu/
T91u4yRP6jopv7c/D97++VP/Tt4MBmUOQtIlT5wRHKKg/07eDEZobGOgeyy2G+xN/528mQYaIhxz
WLpQ+i0D9P8O3uy/6KOyVqAewtGK4t/5k7nbhbwPNT3zNh1J0CLL1Mkbejt0yxwgW81Q6mz2M419
2dBvIoel/adr8h8R0s+io1+PYts4UhBDEVbImA9x089Sc1LHarseC9IHBsdCFSGJe4IKufvzo6Bt
wsrk2SikvQt9+TR0IvcHJiF0FavV3OG5Fa0z/vuov1G8/XwuxqKO/UkRuRgQ+LsZVy7CUiw9F3NK
4dPuowszni1VsYuKfY9GlGfH7hPfwQa1jKt+6K0jH3NpMLuk/S6ctePmRrpOtMyUHwgnf3NtUSqT
bs7GBvuHuwgPf1Iz9nYbOZTAnLU+tGs9VvI4hVa1ef/a/u6sXUAp+ImwLwETYbL882FcWbCljGp1
Tjoty9dzlvR0lmcmSCs2I7h5ImWZYUBWVL7siUXxPCNxwe8jyftG0mGqD9xjy3m9vQ0OxhMASnhC
8Mo5F3aekuC8kFJ7OCdz9dUr7Ywee0UW3Sw/UG5e6Ja53w4MJTqLoBxwb9kXB8K2xBDRlMN5iuLq
7ygaEkCZbrEB+z9eV6LyPzjeby41Zlk06BgAcSvxfr691FEOGDMBOHIePPK4CIMu12mmxlenqlrm
xGRGB1pBqGPoTu03A03djzwhO1oDCfyRqvmXhwv4nYF/iSXI4/zFxbPeVkt3eay9E/EfFhqQblp1
vIIfvFK/HoV3Fo/N4l1nZ37pWDPSmgQOJrsnDXnCLqrdH0alu/v3n+DfHAQHOJZowDuuj1H27VUV
VgnTWtT1WTpVs+o8Qz4xrzde3j/Ksl6+eSpt04O6YRLcZoF+u1yDmr6vK0ms95mw2mTexkWZyk3v
NYPYzDJVCF9akPUzSQv2B+vApY0Dh6rp8Xhip1x4aTht3p6gHsa1MQ9tdfYauJvghtOMJEfy9E4M
3sgldCgU7ue8bpjKxB7CcddVTh806ObmtZ9N8R0Ze1p3/8cXhABmbI82vmRUsReLcj4UjTmUXnNO
2SwD65X1BCi/0csfZH1BuYZ+bf9A2NeKD1asX15bNoiAJyy+sLixDe/ifse4AKXKk/zsh7G9Szyk
GEVPulSr691ZEn7ywWv76/O1HM9FwqvzsUde/vbyQ0puImmW+bmIlAnMyVQbn23Q+v3LeWFP4SZj
heYe4zQSLHyXi5Htd2ndl0TaVLhuzOtMJ30tIEajG7d5GFXiREd3fMRgln5vvY5N9fuH/81JUo/w
Dcflvvzn4itQlfmYN9BXzlXj83Vl+BsMNXag94/yjwL/7Vu0GA7QriOXhy13eZZYOIuokqI8m+Qj
kXWk5cSuoTzRiErN6/qAiGf8e2BbpAVRW8mnwfeKF9+VWU8ciNc+F26NeNltNZICZBY2CsVwQdbX
Bz/zN1cDpwd9dJ5tXnf74pZnVlU7WW6WZxjt5pPqpnhHjE+x9lSc7Dy/HJg0q5lqPkl3bovi1GKL
coBUlbzosP73EF1580o3/2ARuiTyCVBfuCiAqtm+wFKxyMB+/lhPakiVX6bTCRx7fE2Yh0lPy6TP
4tdGciyES6btpHd75abu3p6Vu4mnJPv2/uX55er88yNchEhUuFQOFz9CEvlrmNJHBRF7/aNHH/Co
p/mHz8pykd88KxwG8J+7FGSWz8V7e64j04zMaNV4ovtIXk8+QEuG92uVCC9s5T+mcZ6/9oSdPdQZ
tPp1PS9JMKYOPRY5copmdRwRErx/7r8UJ97C/fQgrvnALzC0vP1RHUYntvzjeNJGxmlx67eHyTEV
I1X2yX98qMV/i3WMbzXO64uHkOCYWvWMVU+pY8Xr0ZyMUzLN4wnzkfvj/UP95o6CXeMrbVMUWcT2
vD0rh2cKanzRn/x+to5E5hEt2SYfmbaWa/P2huKxgQdgYVIQOjXn26PAANcLC5XLqc+6fg9Yjje5
xpnTK7u+k40VfsAf/O3xgL64JJvjwLjE0OqoR0zC17qTbmrdmgFSBsCK3EgyYxkqGXP2wTbllxLB
Qz2A2NKibmUJvaypOuWGikwtCQdZn9eWqO/62XjuLPEw0n8KS7LV3r9tvz6MLp1ulinMhdw07+KC
Entc+jlFz2kqqOYoPtrwdcL/vu+zUr97/1j/3J23d29ZfKiZ+UTpAAiWZ+in7UjUTBFMp3I+aQ1l
R2AnRsU8sagyY60aptyrSk0z0QS+kSYHb6SjFbjSEGQ3i9Qit0zN3aM5dYuFok/9nvEmiz1uwbKM
twz4NOLA0Sc7yN3zrlzpxKQZZ6JoiOap6QUKlP0Tg5V0WFROKSy2iTyGcYk+hIOPSqo3cUvAMVPR
Sui1/fr+2f/6gnDy8DPZHi0+zkvOg/KhM9Po1U+p2db7IiKHlSTEP640ls06/iHed/6bzsHbS2zH
At1NxJgZa9z4vZhBVMbYvJ/eP5dfnxqOYhjL0ko1iyn94igTE83anhlmwyS7ykN/XEcklm9CLD8f
PKC/u2xsqqn+gcjAj7w4oZkQQ8AYk35ypzFeWUnSrCw3CT9Yk3/zVeSM2MctDRX2y5fLF7KpMdQN
TT8lVuesJOI29GuuMzFsmmNn46kpf+Wn9NedltqrrqbR6pF4df3+df3dydpQOdlK85LQF3l7XdE+
kXmUVcbJy1S1zeaKeFyiWz+4pL/uBnhI+Mt1KI7ATigF3h7GjNE3kqBmnCzR1QfSI3swvKKdbkK3
SRHkdcyvAiT/5ZOAkWqu7BnXYGCnMq9I5ela987KUxwV/8PJIxZngGLi7PYv7rRZ8x1XhEURnTiX
K1/5blD64fQ/HIUlD4oCSBuIwMsK/NMaNDmNVS/ujpOI8Nh0vhfeAECxTn98Lqym9F7YePHhWPqE
Px+FtnZE8IDoTli1yxeEqBb2mPKjd+OXr5NgHQEEZC4oK4wtF+fiaoVocWZOJ7vK4i8AapzPDh22
VUYReN9hKvnTrxPwAkT4FI0wZEDkWG/PKk0GNdBtUScNOxnVaeg1jwkxU5+S3mrOFQPCVdck8oOX
4tfHVZAlSBvLcpb+HZzVt4dFvS68IeqMU5HM2JjqUuprv2n1uyaf+q3eGhqiUDMlLN6PxmODZfDZ
MIfOQjWBzFifrY9MtL+uFlTOFB/s5HhOl/L+7S8itsG3nTxneqlsF37YYLc09aV957WNd2TgXFy5
qYyuOirpwyyRHoCB1rzt+w/ZL/u95VdgFaUbxJNGGf32VxDTkfIiVdZJK5hcM6RAOIs+oCbsN4yZ
zZIKpcWW81XXwuxPGybLoWE3QlGDws5teXtoyy8zWC6DdYJbmH0OSc34WmjJ/fvn98tqKPjrlz3t
Qn8FQXHRHhh9skRLt0OkWJSYMqNQR9ZCgvPXPz4MrTRwSHwt8ehffpgr9gczjTLzNIRp/ppXiXbg
Y6Rt/vgoHs7ypY1FQY6t8e0VG722jYcE3YPbpvlz2shiq7O7qv50eVu6GWBQaczRCuDivT2MybC0
zGVtntIwQymzQB8FU8P1n58MfKCloUFHDrbJ26OQymu05GCbJ0yOhNfqZrLR8mr+4Dv1m/u/NK2W
TaIN0OCyXMwgNJidJzlKaosjO8WOoFKhH94/l+XCvylKuWKCb+Hy3aUqMy5ujEtoJxrV3jr1aVjf
p44/fS4AVKz1lAaGORTRVR6j3Hr/oL+u3Kwf0Nu4gja2xcs9YOONc0JKe3EyELafwCu6zyxW2r4r
2wkTh0ak6/sH/M0iatHZ9GB6GLRt2V28vWVWhtNwQC128tpUrVJXVle5TXxPbgzm3hcEu2F3SRgG
k2Fy8oVsb4pGG/apkckD4qviIxLZP9f17XXnB9EJpQGw4DAvL8FIOuEkUGifpDsgaheqru7dpnTP
Va8P34Wp3BvRF3ieSK0kEwkaF7ZuJKntl4bQyAgx4SgJRBJWXO9QnNWMcCndHlQ7kmav2WX5Eajt
N6s+3yDEYeDTDNaJf/79T6VDE4bT3IZwM/NRQvlzkvBsNkP0wOTGOZGYi1SkbUf1QxgA68Ni0Ix1
rzp0qO/fymVZv7hw7LD/aVPjgAfL9/ZOZnR6MUsX9clR5CwHeiG8LQ7m8hC6QypQulh5uap8vbmq
QrJzwBXMcf/BavbLBoBlEiQHF4OOJvSPi6WZDBO9l8zrjhJdx4HsYX/tUxoEOJXCD97PX1eBZT3j
bWGx8UATX6xoIwmyfGxq8wgttT2YmJ2DipLofzgK4ysoR3gdlyNdXNS2IDG4jq0jz7u3kwQuHwhx
Kj5Y0X532ZYvgAUJir3GZR9YxXpSpdBmj0njXcN6+Fsb7DIgkGn8oDT4zYGAJi5dEhcjoHl50Uzy
U2OjKcKjXUb9UZWdE3RCK47JEP14/2n8ze0hqoAEFp4G1tBLupWfS8QLdu4fhZY0O6MfSSsh/umD
C/f7o/jcV9h0C0nn7e2ZKC5MJ+IrEA9usweQFSGdZHry/rn85qpR1SxwKUal1JkXD0HlSILIcJAe
k9YwA9K06n1S+trKIM/+gxP6/aEW3Asr4AI9e3tCTDaahlwLcQRuXP+N3P6rxyWmCWGPH5Fnf3co
Kna+nx73iart7aG6igGKFqfi2DPB/9uWxGdAYEtJms0/istZbsPbpekfrQI4SxiPUEGXpeunFbIw
9JrI0Ck8Fk0zBbmflQ/AZhRVm0Y0HUO27tRVXrJWLe699fs3z/71m8rBPfZCfMZhOjkX66JWWZlw
4io8KuwmsKMnv0IVNZv+l6xDhnowisT+4neoXqaaUNKg6zPtO7D4+pCkQqenx0PxoLt+rSHHgsC8
svCnD1vSfuVXFxb7uLLbEWGCXkRRFxhT2Zw7zxwa4ndNckY7RmX8z5GpvjWpbQwBxR1Gr1bwYhDB
5ftPqAZnZz3Ngrl0RTzrik9EvMuyfgmbcigG17X02/v/w9mZ9UaqZGv0FyExD6+Q6bQzPVSVazhV
L6hGZgiGIIBffxd1Xypxyim31DpSdx+ZBIKIPXx7fS3OQEikYi955N9PIXP47BL7dhD6h2ES5rwX
onC+t31vfcnTvi0w4tMWxFitiIMrZ83L4IhK0l9aEPVqUrvN2mlFl1S4nPpHUKGfStF8DDK0dLLW
3lV5/E5Lh8OVl3hhAWF5iIoF9QSraPMO8VgtoMEs/tEVBJbj7KtjFXfZlaruhd1kzSQpvhuw7aiz
nC9TR9exHVy/c1WAva5j34nyrvKukHMvfHfkyh5ESlJzxtc3VzEnTCOHkXuJmbm/02xLAYxh3dmA
mP+H18R+T9Xo76P7y17957sTHTJFNSr/iPR82Ln2VD9S5NBlaLh9dktRlInnXvxPj5HQGWuXVSC0
dejwc6wstJI9LC785lBkac9sxzReeVkvw51VW7IezKT/PMb1Mf9zb0u+pMBudP/oe20aFcD1buZZ
yDuhuvFdsjQGX42ljmbim/C68vnKRn0h6qMjSo4PBgHrFdBD59fv0Iw2HdbTR0wR+91IbfnAMJMZ
MQhJ6rPM4sgQGyoMVe2F7LOnwIrRe779swC0zu/gsCBf2RxMDDmZqKfgEhD3NRBN+w7ZqqPSm9cv
c2nF0g6nzkazmg7E5usDzg8EZLa5zNIGMG1EtYSFl1n3nobZ3+vXuvRaMd37m4vAh9gS/7Aai+sM
3s9qTMhUgDEwtkjf+LeciunWsgAsCCl/pKI0n7RkcX++fvULOwAtUKq9K0yCHujmpQok5aWtNO0I
4QHTs0YM5h7KonOtvXLxOniSrNxjsv9txcxKzNbBXlQ7dug/H3UGGnYEUc6Ht98NzXB97XKugobN
sZuZA38+COKjma9TgHCcd5PES+N/uAr6FaIwNjU6YucfwpTWVaBGPz5Ko2JGmBE/BNzTNTeldY1t
Qoi/iqLVnwCg7zazwMVcrxyJ0r3OiMYXrzZ+ZwCp3rV1n37smVa+1lK8sOjpWFICsJFSYpSx2V9q
vfJAfqxjFtPakqG0dVQSgE4CoOzKXnJhNSDS4AODs0bdzNhEsaMRY8tqtv5xtAb7lraKj79sf61K
e+GGAn3t6a0t5pdfFrMQs1nNjn+sncW/a1vhPkINDU4ZCORPry+JC+EB2EI0RfgHUj/btitxM0+k
9Hh2/uI0Udn6jOvn3fyuEJp3O46Z8dECtHFlHVoXb9BHYglJk3vc9mrKkTY9JU/vCHuoPjIEqIET
T9UfMELGfQGrWN2Ng1c8e9LwQKBALQuIPWPm22nrWGE3me5/tPdRW2ozwqSw79XydRoa5Nw0Z2P4
R7LUPwOpwaXcF5LJu7KIB85V6gJDKAYH02Dc2R33QHLg3wezwQivGCV4MKOo3a8WyNJ3flpPnzXL
Lf4z2UbtkHHM6uDYTTujg0z0a25ZFyJvjkh6q7TeSca23MoUOXzcWbN/HDRZHXzfb3BCMCvQKkxf
mlAtj3iFIYFgvtu54rt2YVVzaWK1wKMdBMvrfF9oqqlsYan6x7le9LD1Cv84lWp4+9mETIRlht3h
WuLc7NiFx7FatNyg5YCEZqobRA1glmiwoQ68vqovra91i6MLB/3ItrYbHdaGoqgFW5CcllvE+3Jv
iMyKnM5zrsSIl54dWNiANJ28E7+M82cnq0b3GYLwjn4Ze/hhmk44tZ54e1TNbfDMVsUEMe8m2bS1
ps4Lkpxjwogv42N5sLf9/tvbnxqqcxbAqhUnpz2/FQKzzFN54h2bdTIsNhiGdFqzOhSTabx//VIv
VbAo5lG/g89f/WxeaMbZngkJp4kdYGA4ou5ZAmjb7jM3EcwJ92aIQUUSdnZ9W5lytyzzaRLN5//h
RwC+Ivg10AuSTpzfsKiYOBaKoBuVPFlEm+d7u5HQPty43FE5C3YycL+1k6weeLHaHXbRBZbTY6//
D+sVKTBdBUrlfH/m+Q/xbVJsbclI8IG0HhyoKbdMKzmRa7nL7vWbvnA6EwFTgaHhiBj3xT0bcYCe
m2DcYr1GNFiT51RVAQN8S3eyIU3evX69S9/Hus2v/lzroMRmb6mHsXIZ6fQJBJzhJvByptUMVI3/
y1WgQdvIFwk51rv+J8VwdPDSeeJ4R5JP7xYmhHE0K2Asb7/KukUSaPCt07g9v0rmWCMsKts+9tq4
zpPbGTmEc63PdOlIDhivpelCifjFoIOWm3OS6Zp9BNqPDZ8J5qS3AbDivTdHHWYfe0YQ3+jAB34W
PQ+5NF8i/SCOoPNbQytsZM2cukfGvmU0el26A3UFasUzrm3Of4Ok8wCRa7GT4VTHWeB4m9WuDcrD
qqNwjqkYISKZfhKYN0vcwbkwS+oHTOQFxceuGJmSMvD7VWFlxf29I2Md2/ikpDbPDHB1SGylW0xg
tIIJ0aK2mxCL+mEJl5UCxbnfGlcynpffDmQ9dl/CWsQd9DbPH5Jm+VqKdN8+OmZCz7SaxYPCuf5W
Fa4TFp3DMPdbFxwXpJhB+2wtz3obQUWZSYGmq7WP8yoBHKSV3EFN8a8s6wsJMhxQ8sXVIZuZpK3F
a64WLKopeh8HP0E+nrQOjBhXmjtYsuTFZpEyvKgFANwq7AqSQv0Jsq688itebhT8CKwjaKUhaiEJ
On+4QZzXcZBbUHmAHxym1vk59+pakHXpIutgFTEnE1bBdjca4cwGkizxOJaeHwFYX3aDvaS711/b
pXVCLMVZTfBJ53uz58XIfjRA8cydKnC2qG2cG3ZIgQW5C+sFP8Qry+RluEMNDLL06jjO57ttfeDq
avSWHTvHJRjisJ+K9qgqRrmRPpRXQvcLD5DGNCVaSnvsGdst0G5dgIMYux3pLskRso1aKXy2uOZ7
f/k6a27PBkNOtzmaY7NrU1CI7rGiD/PQ28hCcq348Pp7ernT8scZIqAXSF0Klvr5kqvnsmbhD+7R
EqASm1rSmIBgcT+UsbUbHDM9YpZgXwnlXpZNWBDkXHzPfG+Mcpxf1BNaAIWhDY5ILhYGgEZdfl66
lkrJNAY5k8CBetKY7k13dpcG38rZNLt3r9/3pYe7jsnQV+LWaZqd/wTXj7Mu6JfgqObRfm5BXz45
8uo5dmFVrpsKITGxMV3X9en/cyaTRjaBIQNqUcp+9jXTetLbKdnrw3zN0/XC/TC0x8dm4OPDDr3Z
JmnFOH1l1/GxJayMGNQETld72pUXd/kqPLZ1TowTbLMkhdkMVZun8TEnHX1XMSkW0mWqrkTGl66C
tA9Vpk491tjmE2VmL2QSLA83aOJH7LaqsC/za76NL5NNVN4ITIEAUBPliDl/NyAq+c/o+sfSa9tb
G/Lqgd22OLlBTu1ubKd71enmjTle9U++dH8IlV3sSWg7/52X/XdVqMVfqBkWVLqEbzxKS3RZCP6t
u3Z0Xvi21/OEca11noas//wO4RQFVVku4uRnTI9bwOLMMChaE7NGBMJwcop+38bSTXZv/rZYiTqe
mGD9UfVtrusACIhtpvhPZW2Y+1TTEWYytnplGw4u3R6ZIGKQvyvF3cZr9rAyteL8VC7zoh26OtNY
+ZT407D0DXEYQPnpYZ1Y5p9O8+0P+mRBAZBKLSfhMOEazWNdZrtUm0FE0N8ysb/SW0iCxGRDAa18
SYvdnM/LNw14RhJlMNmtm1GWaooAhvsf0UlYOnjZOYsjTFiYWB8geRg3g18JXDk5Q9K9kqn5eYmX
CQe21G2sULId/mH0nxFT0OaOFlYwo3XeSFqody0db3hhZdIUd1Med3lIgB3LqMhc/7mEkgPqqysl
DN8l9VRUtQEM3CA19G/FzIznju64Lm91TRSg02cA7ZHkkEKD76aYdqLsrry9ACJqR9aEq+7em/q4
xlssy74ljjTKXeMP7QDOOpm+zYPwRm7UHiHlTqp5jkenGfAF8/QnRzg5kyhTb91mEOgAYLs9W/ag
jwGmBUb+pc8waoly6tOUxUESj3vOZlc92V7t/AekdQTKE4N4DxmB1bN7G2MCUHJ1Jf6khv/eQ2Hm
1xbTdEWgGTPHeVaWt41bgp8YDBG40UCqFkC1G42DSLqARmmCqhMgQln+AV6snRaQWdMO7QiEEm/J
4i+vL/G/odgmgF8VXagf/FXWsS3f+SoBaZC78jSOXf0BfVD8AMrdes5lr1dhgrvGnYv12K2naeON
O2n9jSU199EaOnjxTpnEIEzy4NnQIRD+Dz/NWZ1Y6EwwH7VNbw3ZDDz9ejr1lVO8gw5pnvR2XLRI
axjdRAEt4/5Ph05gvtML/kvYV8XQPMWgSFjNsAl/NLZr/Ioro+lCKxh7LXr9F77c/9bRifXkJ71D
3rH+//+cipbiFGsYJD0VVax3kaTK/+g4ormWEb88fbmOTXyDxo/J2G2lWpewqBRWlCfZ1t5dX+PV
Ac3RxO8qcz+/fkt/Ffzn64FrYR6E/o45Jf5xfk/CT+Gy5np/8lKjsHaGm40fgzEpe8BBpSj3wRx0
2X5MBxABpkk/XPWjc2+xdj+ZPsTfMFuIWeH+dvXjBGzNhU2LOVc4kQfXu9mfmbYfnWDaz72fHpck
r1WIeDt7sgwwcbTmq4BJQKOq7WjinRVRAdP0m5IueAC6bUl39PtlDKKyHDvnyop7uRHTBVg1cN7a
RGX+5vzeYW7L3J1KqG9sCDuMGOs/Ihuyg1rm+kYxtAJgFS+u15/4pZdLyr7Kdji7XwxqWmaX5YQP
8jQXtXn0nCq7R9cz3eRZol3JeS+sVwRVFFEZM0A2ty0M2HXGbmmk/Ykl3UEWN+M7MV51D7t4FVRV
+JmCvGC67vwpLgzpMeBudAy9QPxVwhC7GA7h7s2PjWFlDpY19mH0ZRP3SttostzIulOBowzEK1+C
eG3UvsmgTv8Pl2KQlttZ7Sy3YUDpJaU7tHV30hqwr3qh6+EEjZm5FBBwr1/qQi2VXHZFhqx+YUyH
b5YgDIs2A3skTowP4nZSwklypsSKhDamHybhDO9pavT3TGxiWI0qZYSaivJ8nwgcSF7/LS+TG1ql
TGwS96CRZhDn/D1y3GpDHrQdAkutPTq54z/iygMavLJKJsWSGcceASbutmS/2Oty0K6cTZd+AIPo
azGXPe9FedMcGwYNAqM9dcpQN3XvudOuL8y53sVVLb8D+uTmjT64qfmublJk/1fEDi9X8loeWvso
hIB0mDZZgiYAkTbMhp18Aa+5ruSyV5pVXXnOF66ydjohu1jMiqEMO3/O+QTisTORb5uBNBBuON1t
7erDm2u3q66XFiTdJjb2rXAC06rRnElAT40utb1L3TvS8Zu9soNeuBfUaqvLOCQK6iCbNcP8RZHm
s2udIBk1qxIVBHFqaFci5otXYSejn4oWlSTu/InRhaTwna52Qm023C2ZoT7kRHbXjt1Ll1khNbRo
+PS9LSGiHILB6YIYKkNd9E94DCQPy5R7V7xWL12FJj4rnJdvEUlsbgY7x0ImmnWaS41+k1PWTxKK
1fPrH/Pfs+v8XA/WvB0xydpefyGpLdugJRfM7JPQa2Cqtq7wBHJSCGTeAOfX7YN381TJna+qad+D
EvtlaypowqrNmn1SlNWNlJWxt3IxklHIeZcVubfvarjihJdaZI+q2Zc2WHbVxcDzENA9mKoFC7mK
ggy9TQ8VMLRdhQr6yqb58gSl400Ov3rkYoCyTYBHzyJK9wrzRDdhZoLVC6IefFeoqBftXn+MFy4F
XQU4EsV15F3b8QTZZCPbkMHckwLfGeQATAXb+Ke/QN3XL/UyGOFWqE1Tv6cc+GIscMFLpJ/IfVh9
KSDuRhhPgqm1j0U7rQRkJ/lTw1m+sktcuj8UERQU2O6YwFi35H8i2rhU3txkPhcVc3m7jK3z4DDI
VsGWM/Qr3da/nduzJUn3E8HaOubzlw20WfmWMLWq7Fx1qlLh/qphHSx3sojNPlIYscV7WIMJSuka
dGAUu4q9pPA1D3vLxQadrZblhELM+mYOhpuf+gCgR9CBPg0RpXdYS5k96FXkJPGfIS1aY0fs156C
As/FUDgNYEQY5iR/eGsxFpbPZHShNKUZRNnQWmDhuiHJolr1XRBpzmiZN2On5g+vv+QXHz/ZDXUh
VAIsKioNm9rNoFMq9wptOln4sIB4LBYC26vl+BdvlcEE5o+ZqMVqfh032bxVDd82zNPKk9PasAVz
pmhaphZuGgxRriyglwEMR+bfgii6Grbobf0u9SCMB5qdnexahwSim/3OKI3skLW2mUWuFOqd3qnx
LgfZvtcciZUIEJyoAZtw5fR+OWTDT0E7Tjt4RYy96EunEFrrlehxanWvf09mb2Ljg/T3VHlGgS2Q
5if1oal752cHZf2T38BsAYop9O/TjGkX5GCar1cOyAuvgkI4ygkCV7oj2xRjSCWaWt8rTp0xJ7B8
R/OmnOp8X1DfeGu0z+2jACFrXDd++oHnbz0bZ+nVOEGeunHBZUbOGVRmoPNvXsFIGZik50mvqfC6
wv/ZMRhw8wjGnAJGQumFhiyLCGOdZf/6VS4tKzJsPmeWso0362YJI2ohYW3n/MSZnGd7c7Tkw9AP
OXUon1ccxkG5eBEytuRroBYnj4rE137OxSyeGRyY7bfGbJTr0MPRXkXebrnO9q4rxYmuacVpbpFv
CDVUh2lor7UXLuwOpKE0cuniEgXbm8KgXlW95seiOMVLO+5Jr9Vdqxp5ZR9eH91mGybbwHgZDdxq
iL55tFSmcBuF+H1CVJ/tAlL5PcL9/g48S433Q2NeWTEXPgGmlRF6I6kjvP/rLvbPipkzS+8WF6oG
hgTGXQx7Yt9NS/1oa6Z4a6DIjN2aW9NKWCfZtwUatWjSVwt+lNLEmKaLg+ZYgq24solfWpxMxa6K
TxsvVja982/AVBPZD5S9kyZkwMxXb1efksKdy503B8kvM2jKgw2q4JdnzFgpDR21qFAGk4BNqyDV
XtljXkQOFPRYmDR/0YRwqm0O8aYZYLuWU3UaUN/g+mJhmTkXzXBojQAjG8k1UT1Y9rXk9dJ1OWFW
XAL6WgbSzh+D7w+IogOtPOk9GGLfSoodlkN6JOTCBEhmLO091k3jtfVkrfezWcAM9rMzrASxtSF3
ft14KfrWlGV9SswOKwiSYlTZZWwYzyvHvsKmqx/e4cLSa5+TNi1/govA20yltvtTq9q63DsFnGWj
dhcmfjokhpFVpOU37qL4tpRSvi/kIg6xmU5eNNBxRsMAwNIDdpUZX1H3Z9+73gQOQXcPOHqj47kE
hJHxoUE0S7VvzCmfMRar1bIjvip+9pVPOa31rdLcja3mfBrrOtb5mQzKhP48+0/oi+I7XShjvBIq
X9hRSGY9aoh8GNSANo+qNJLZ7OB4wyhw4sijprpvPPvaAnz5QkCDcOyg6KZjaG8XQjlihDmZdX7K
Cmac8Lq1PiETyZ77prLbm2HCjQlruWL5VVQ2jhVD2n5+/bhY08zzFUG3DdUNE0ik1fo2jAVH0Bm1
5ufQXRJOetNtkxRHE1X/8p1yOFYgDI9pP8wJvkXatU3n5WfAbkM8ZzD9hPxuO1tuWA1jTkuZr0yL
Euh4fmubvXGzMI0ZpuPM6oE/9+b3yrLnWlQGgcAgfT3/BEqj5dB1OB7BIrvvcKVgyqlK4/TL68/1
L45s82BJIbkGijkKMlthR+O6i5BF2p3aIQtAuXf4MGnJKH/FthdjKDb5/Rq367GI/HH9nvR+tio8
lpX2o4X4D+ywmUFul3AEk3CER/rTx0oOhwrbxe4jlS5ogZED4vtoI49688kD94+Ba8QiSARAdZw/
pTggozUFvY6MdXETB/2vILM+EBOZV8KDl0ccFyJE8PnS6Fhui5O4j1H0CDpqugziy7DWV+S+VeNZ
KHz/rfUDohDeBrQEFhwBzub4doSw8coch1M6+vpJlal+B0t8qK4cKuufOX/zzP4T09P9R/lHZHn+
7FSXxYHVB9UpzcHAlwYjcjgPTPleVAgsQatb1/T5Fx7i2vRB2MIQBjK9zXHS5aUU3eRUpyIHbzIG
Dp5O82TuF0efrtzcy22Rm/vnUptASy2jI+aGWXLdgbC/2AwdzvLt3EnEhv9exTx/hJgi14aVetWp
IgmN9MWXO0+7yjq8+NjY+FxACqy/bTXE1nPl+jOPrcqHTxWcq6gtcLKs4ng5vL4bXHxqVOChK6M3
ZOLl/H5Q0BLj2VzJ1K32ztOqbs+spH/lo325l/PU/rnK5t3YsywlNfPq5ElPv1nx6TeNaDF6oKrw
vjCDfIecpMdjvH6zfIMoatU1IAl3KGf+jTv+CVSznEmvCh+wkxf0zr40SncHEP7r6w/xwuviTa1A
WFRERE+b20sxULUoKXF7I9Z4c9nlt/1c4Dekm/n+9UtdeF8giojOIEiCQfI3669yOm0SiDROykz6
HyWB/kn51B7efhWPN04xmzXBKML5qlBs8zE+FjDsaskphHRjja0a7+PbL8NGxEe7gvkQsZ1fxsPH
q07jBCWl7huhcjy1A3BY3r1+lQtvBxE3xWxY2gzebgFulZP6wrfpCJadTD8bY7Dsq2Cen4FJvz2R
BmFE8LzOoFMS2qbrVutoWKiRRDSxbx7k4Hd7zPGGK1/ThW0c8B13RH6KSHRbfxCEQylT9eKkmtr5
In25mjOZ3v1UlPkz7gbDlTmEC2uOnJKIxGZ+Co3aZs2NnS/0OXDFaUykjf+gic1R1eRXUtiLV2G9
/X9/AwzO+WJIaw2TZHMWJ80ysWHsUWX6upJXnt3LwI7GHGtuXd0OY5/rYvlnPyhdH07ARPDj91X2
vlAL/exUriaP3vDU81gPo3YVQnchuVznbFGRsZWug/Sbq+LuOjXuEiB+Yu0cXVPlbRhXItkZ0hmf
EjdJVlt3/cEY9faQ0Px58FTbf8zx/7sSZF5aOyulFmU+k/1sI+f378346+l9LE59bDDP1djpoc1l
9q2SdneDyMK/FnNcqODxLpGmcE3ieYrF51dkzm2NeqfmpJfi5GGptje9OdvNkyv2hYbGIATrpj2l
Eu+dqrAmTGZFftAx4pXRVCVX9s+/8eE/MRClJ+AZPoEWv4o++rbq4xqtZk5d4pyw5zXxe7LjPjQb
hE69Zif37YJhjAdd7DlPJvvZVVa1K1pgfmnmTx/RmblhugTa28K/v7+J45fO9LouqYydP6LcdBSv
f3Rw8CLHKTJGvXpTajdv2gf/XgWwGnxgxMJIcjZXEZWZu51nuKeSsuLKavBvStCIu3iwjCtbLuVZ
fvL2MdPDW2EAFHDpVp3fUgrMzEectpz6cey/aVQffzHtmD8rOqV4LflxD600iKe9C2GuCsvGx2MH
M+QaT9S6qsZQd5Ms2cepJxaS9N7CLUaj+0UykiJcKxPqFJFZjBpepO2i0xnQ7HgKXbtduii1vMk7
GF2pcKB2JszlZm/5vOChiGWCOZS3XjGp965M0SF1BaDbyEEg/iQqvS2izNSZiC2gOEjccCZVRCrF
43HfqTx+RJOB4UKHuflT2qXLN7ebcEEf7Tyj0d+3oIuYftAYFl4Wme9mmbRAL5tWe54X/izeNzbF
cmW1/m9scSpn33UJbfi+N/yfTaBgylRxZb7vuG17bzH6j8nd7MY5IPdAqF1H2crY6UaXf4Hz7vxX
TQmKfL1xa1Cuk8CI20Wl8Z/vt3KV93iDRnjv9w+VjiRorzSXZFk4gfyo0Y4xQ4KW4aaiQSuiINVq
a5/JDkhHFlfVs6U8HK4rnCYb6JV2JyNrSFWHO1QzNrsGeoeM/GwgCcZUl6ZNGRiPPUY6342m+a16
0/yUphmdGdWk6aNuqf5mmfX2BmP3CZku5hnPdu7Vj23RjR9jmmNfWmBU1gEeonEnZdWxOtw4u+3c
Xv7B+MNqblxnGewwCEo6QkUwdE9JIgG+17kFzrb0fYIuG1Mv4+hPeXNXSsfEjaxKKVMo1c7TIXXM
8ac/210XTe3SftHHJbhNvb775SbLZIYdQ7AI4Ya6++74M86HVSzr57Ibh7vYtPpfaZcXQ+QGpY+2
yVn0n/ViaA+dSEozaqZufhhoPnwdjBwTdfJKHKOsFA/3VWyaRilGaz9ov5GUaFnrnShEqeGAbFB/
V1oabLTKCYavetPmP9pkXp5yKZbvipHjDzMOCEvY5zZSyIUHHDpziulrUmGknWVufSfswvjYZv2A
iSsC/U8+38ESDr2OJagbm87JnGflR0qN5UOVuM1zMFh2EaVVO+Zhazt4Vw/TIp5Uket52Evbey6Z
i5B7TctijTMYM/bbAU/pz4FRq4/4TMffQTv5z5VCkX8zBl6x7HLf1L4Mg9TnsBZdoyJTG60mYiGb
6j1mW+JD5biYvzVxhvfYwi0VB7+35PSQpKicdnWj5ENVdPaXpTHRBU59bbMT0uz+PbmYOIaCMY3+
Nik6o3rGLcsYHpTZmD+gkI8fHQQtGPDNLfPHnpHoSWhUadq9GwdbfwYKO6wdcS34r6fu7kTU+X0j
MsepAwmfqQWTLa/BOr2oekOEtq9KvMXyaW4f5tQe3qV5xe+TY8UuNRWDx45SN9rDXOo1oGTGlbNI
wy3bDQdHIEXX6YZGzBSove7kwQJHrVxawDVL9wmyBsWErnCeZ1dzf8Igxdwduy3vYzEmza+itVkH
2STB7BulkPS5FBWa49Bk2a9ijFXyIemF8VGffDvbOwmDGDikMSV+NPrJ5fAe2uoBpEnLEdXlOi58
g19gO2cEQxYpiA8/TMSO+PhNyvyOCGpJ3meOURX7eGzwRJ41u0fokVXl/WQgRHq3wkd1TNx7JL9d
33tYYOVJ8YdObhCHaeVM6b7AT/03ODOFh/Y8zre9JCqNdBfzrChhI/tjjEpON94oNVQHzFg0P6fY
gWvqxOprYWh5tpO5gw1zwI0REZmx+D4wnYqujYEh7HT14HfRF1RQKyurmigWk1JhPDi9E2Kliwx6
APBbhd7cB+5OE3U6YsbecA5YmQZLxGLs+Nb22qELWZSsx0rq1q3ldGJA9lr7/6ULPpom8vAOJ85E
O5Z+Pf7HvJ/3qdfV8pk2tuY/zmagfdX1sshvpskc0hsLwcQQaXkbLGFtdnKhlY9VWJhMRfxlWewA
2YKs2JmHGAPaaGaQ71NMfvItbwc8xZOFM6VXOQdECj2M2HMaYvHRneeqvG1TZdQPNTav7c7Ex/JR
dhMactlo+X+I4+PPGULWk504PXL5BLB2iBzR+GpmeLGKTuMY0rol+4BVhJbsMzr+J0O1Oo5ucpjs
HaguiK8RPn0iO8k0FepWY6gR4+bSwdNiNFJciTE0m4OQub8c4xam8oMw02r/61KOeCk29tKmO7nE
/m2d+cn7obY6XJiAfjd7/JnjjGlhkYy80cpNo0FLXDMUqP35gpOu9ne0IGtWdlG5wcGX+YqAzzie
9lpf99mjb6R0z5Oglvl+4J5MXqQopsif8+VD4qCwDjuvt/MozXWMQN1smO/L1KpQmKK3y3crGCQP
q9zI/0hzmmesbOuM4ZN2MVTU+oMb8G3G4sviFZi5zSrW6hvEaZz0VQckPsLHYLkNYnpBjzXV6TJs
/Nywnu241lqijbLN7gLR6rcV5ayb1nfTdMf/GsN8HOjxHfrJw2+78vrxV2O0+UMyyLgInQTBeyRR
UQwEuAnrdSxU0UdG40C9wv/LUZHW2eaXzp7agKKBWB5s1Hk1h1GwuAeoiM1j1Y9dg2U4eSwMUhOi
thF3eCCPvCZMSBfcR3dUEYunNFD4K3ijpX3ETjn71qZJ/sQIoeVGOnAJgO5V6pbRmNrdMxrxTsfA
nLkmfqWxaFSYRnweM9ccb6EC221EL8z6w4jbYO+lB+f9gLUvlpeJZze3vdPwiAURyn1tyPpLQM0N
9HttL3xviec+BIWd85cFAfWu89v0h6W59h/b0ygTs6Np+oeRVzXxPDJt3ltEYgRbCx4+kZgxZcTM
Hh1C2IzrU2xwtrciVP/j7zqrxj+4XUKbFmtPL0RTpGgRuf60y/Sufz/5OVOr1M3KbwKH8mlfZbnH
RGgTTPNthV3X53mSFNWUjJ30W+z2tXrwZjpB4RTg3oyxdCtIvjrDCRO/sD8ucRYzha48nG4h54pu
bwcYrO2ofafvVREUP2b0Agio0/G+QZX1vUgY+YBE2HXhsGT5h3hxBFaAmbIouMbTavg6Cue/1C7o
zMbOoJmhVg7Gvcxk0oVaD45p1w/ZygwvZnlHWtWN8JCyxrpZ0pWV1hKy9KFdjwWtSN1InJ2L19Dn
sg+K4Q4P3vknsVGR70fswI51nuC4m6+tXCxJhvyJwWw5hJMorSJkrE8ZTD408++FOecs1OgHNbtM
ziWBGiXKAdtPN3nGVC7NYZEk2kG6k+XvqUE4J6fuOVJh1kwimvJhuiv1DtcB3S0wBJAtFpUjrid1
xIRC1+x0TDYfiySYiz1/TX1WzJ+17wOsiu2wGWDGRCrXWM72gCVl6DdTTPBWjquACHtvlKt+/DW1
AzMLGW0BDRdnif2+l8F4n0wCH2CGe8jmOFJ7O0wbo6B7N1b5b+Z4qw77W9M4phKlwy7Gg53PZR4I
GDRNQJZjzHD8RsN7wDUS95J3pj3y9xV0HPgbdcGHVmemyp6til5IBJNfaSG95A4uQjKp6laUfoq5
U5D531wrczx8kN2ZwXB8Y78brtb0dBBbLClTG/uU0O5AWUeeNVb9yans8V0xzQnjNRwlJGZJFzyX
7bJ0NyXTyN0eAFj9C3Nv195ZKguaOzgp3ZfZyBuxK1McSX7Mw9LYB6tPOUST1i9F1KUwi8Jg8isV
1pqLFw0D7PSu6glFeciR65hsv339u7Jq+R6Iyhzvy1SkHx3iH3GoylGbnnFDD77XQ5D8xk6x+Go4
FV/cPGExrCWJ9ynNVfzT7cbgkAeMGezT1MeCopp4IQ/TWMzY3KQgZXd969qgC9OMfQ6JRIw3cNEv
zCLUPOTdYo3K2ScMdtDGpEzQ7gUT5MluLGdXPEmTGkhEPjg+UC5Z0XLSnT/Z2OeIuxjMsLpf1Dg+
jcpbtQGtxSfsctK9c/zeU+E0a0ZCl7JL49+2X3Dnub5Mj4lWtANZHSQtzN/hF8A6d9JP7OA0u/ga
MM8YjdIaQncy3F8yNqoDUX+sdsk8a589Zfn5PUwH2Oxl28snM1Zsg9qwzB/MtPeCQ48MNb0VdmN+
wkDKfrS6wOl/e4hAzF2BFbxH0pLVn/CeZ3Xh5J1Ze5XGeUyIFIv/4+zMdttGsjD8RARYxf2WlGRL
8pLFiZPcEEk64b7vfPr56KuIFkx4gEG6gQy6VGSx6tR//uWPkhdgIkNdoJ4g11fwk2D5mXsFr5T6
iE7aJJG2xlj1Q2pl5ncEv1PvlVTD/pJpbD9PKY/dDUBBvlpFYz0ZcUBitJPb03MY2LPwwgREcnDG
hPRgYsCJt6v8mqB3S61+0nxX70pbbaPdPAn1p9Xk1e9ySGo8VeVkPBi1iTLNkdOi66Se873KMvNf
NleHB8gBFInw/fvANfPKD25nmN63TSvtxivk3P4dl6gkEicyPz4qra8Few2ve3VnoOEnPTnNW20D
7lmBii+YB1gH4DK8aYta9xKGkInfsX7xXxZR1tyQtB56Tl2JD28jK1dHgWcPJQaUFKL95SiNPoaQ
Fxz9HKdZeBBZX3ms/2QDurs2Cvp1evFYJePltRoFX+u8SJZRhhBL61CUtZvVcff/jKLbAHa0JGm0
rqB/O7BbqywM/dyIsdqnaaliuWwWGwDRlbngrEbTCSULMORaLmnwGSQaqcDnCDbFzkySzOtTJ92Y
yxp3XV4/bXxQf5qqC9y3Qjv1zB4dMBfr3OeG/KTVGUk25eywtvXixrDxbwxnWFL5oMu9k0b2DSmX
/s0UQwfZWCELwrvCw5AGLEsQdTvsjdUvyWJVsEH4LJGgDh+HLpfwFugEA1ZVevQUtQ3sEbJK7F+9
1mCAUOm1xplt9hwU1CrRYbDbkKumMtoDNXBW/S5yNaf+y4imc8d2sCn3JLk8ud86FOhkdZ4Uo07/
TFJRnwJKmdSbQHCmXTLlRuChRZ+sQ2MVmeq1tIEoj0vpHG1rJPhg0OQIukZ+38yFGIayR0cS4mXZ
ZdDH80YjfRn6cfEjm+2aYFYAh9OQzvmwS5JZnI0+rD9KvSNfvm016OMR8qgttsTaJGOhqNKUByzl
KfFg1zbJWWbH+pThy6/nY4GKOEud+zqVnKM004d9b+XB0SynyuMegLAWZ/SCJGxnS2x39XcgtUOS
Acd7oUJffvww/gKwQkec81qC+pR6RDDrIIpSOZBKtsBkJWbqrop3ElGU80yKxhzqnJRWYYiNYI9X
nxXPhP0HohxtLlQ3y9//093AsDMsInRAZ4o6/UOihdWHDh/TDVLu9VHgECBn1HH0WmG7SJXaNlZU
ZCijXR4siR/aqBbxRmd63Th4ecG8VhYff5BjvGqa5Kipey2T8qwM0xjdOPEgjJt+0JrfiKvqZ9tu
xJeJB1K7/lSHP/H9IsK+m4bomYZC/hmiSBW7b3/Gqz728pNgICJlhSS7cIOW7so/z1chUcPv6lI7
z/z/TnnZl0sfZ+IpDNmcjHtHTyuDy3/rRNQh0bRl5fhqF6GRTZMB11JaKoJO1uX4zBsnxwLSvGnW
pRdjdO1lgdr+N8xl+k4Tk2WuPHp4qy/MdsxZLscKmiwnqrBQz2ptaJ9w6zBw+THMW0q0LZfUVVNq
GQrTfWYF2Zz80Ffs1QXkTyHZn9tS+1DLMb8DCo/2kIjFj87JN7otV0dDirtwRQw+z9UHqyMBaMrA
EGe/lI/puIShTWxPJVD+TV1Oz28vGfF6OJypoOWqbP40oNcJVG3VmtXYRuOZSGeZ7IwuC5TDWPXJ
Ad2+Gu+UNgigQyhNyt3UMrvaUyjhn8NU174JUJHB7XwzVe9rOwxgg1bz8E2YJIW5YU6c/e7tX/t6
gXHqL2tsiZ2GtLx6Npk9jUTi9TMvHZeGCQzQG/2Rnb9X5Pv6vbx0DPtpN9EdguBC32u1vmxFC5fG
6BljSbEflbHYGXanfXh7Qqt+78soZJCYrGKmRILL5Sihb8XFpNTT2UT5fJogbD72elG4hiLrJ4LA
xK5thi2P79cbJPkARAghjYFmB+/lclCkLKLJynI6N5MqPF/0neeAom+8q2ujQM+kx2bQVUYTeDmK
7ef2zA4/nXvLLkAkHP02C+fvbz+/KwuCXQCvqWXXgwq0mkq3OAbqUTOduVuoZ5xCwn2PeOeZoJPu
8H8MhQMOOkrEerRmL+dTTWoTZxzWZxxrw1ujmIcn2yTnqdPoUm9s5NemtZhbsQbhnWCvdznW3FVW
hLnVfG4BMHckUdIxKed8z1DxxrSufP+ox9jg0LahxV8nxvuFJbrAJGurAnWWbUv7kLBxXxE+tZUu
NhbFtfUOFwkhAF8WL241sZqbXG7lOK1xAZuIyBoxEIUr7j+UakyzdW5SrD/GfmOVXFuK/466OitU
O7ZAbjNS9vAqe8pl9eQ0QfXr/euDkoZFuIQWvqKhUGr6LYiQIEtnGm6lUWU3fqP4P6Zx7v6+PdTV
+SxmYQ5ZLK8zn6Ym0nIAenGWiuhBXQzD8/1+3tgBr60MeEKw3VUT3vv6XaErSPLJIkG27tVsP7dG
cIxppEbeEtzSu5WcSDv4PybGp2wICmfKxNWmO2Rx3Tb4TZ6FSWh51fZfpdX4G2vw6tNbShQ23Rfx
wuXHlfhZUQXkG54rDPs9uhqKG1qko789lWufMOwndicOLJ2neDnKlBcp3UwhzkqlAoTRH9xx2gd7
MzKKjU/42kdFbhYLgmxhtsHVUFKnCwJdhZUnJC0M2NVH1demU4IS7pGZ2jRosmnsN17W8q1e3BmZ
HRechT7Bv1E8XM5QFnxyzUC4q50IEye0erihyeGAlNSp37nGEKVfcznn0ssFpenG6FcmDWWXA8bR
cHPHT+RydCIBw8hHznkWQdz8CDB61g9y7IKDyqUx8uo6U1Ov1M1qY9yXfX41bdIBuLrz/UmkWas1
WtaC7AXR9GdSNdOnqA7x0ItKP4r2o9Aq9Sbvmup7hmXJSAUcJsgQnK74qBs5LkrKtKhdYzNAkhc6
eXaLwaDBRUXTSwx5DGf6ht8KFl69Ldpw1+h68zmFjvojjqT5C6MEWuJTPhWxW8d94N9XRYhBVWDD
EtjpnZpi31NN01epVOmpi0ErdzMa1snTMl//pQaDMdxzFSwDVyNgbXK1Xq2f6cQo0S5V++E7NHou
BrR5pL6rgwl0ew5CPOb8BF6qp9ZTe5cV4zTCK7bC73gbgfAadohRct5reOHpFR2BlHvBuAv1Nvhu
ibRNDz7BN/hDklD/JeyLjkYV0zXdfhiwbNT05kfT6+GtnS2CGQzScpy+Rt/azXBZ7lMWjnLGeEMm
91WvOL9HxdfuS0xiLK/xlf4LRhW1eYhmqhdkbEZ5ohAhDWzCDTciT6DUvzlVBKQru0Q8azLL2qOk
1+57Qy7Kj1liZ7GrkqLyK2k0K7sRhQ4WbatEkrhlKYYvIGb2JyJR2vjenvJS0BXLhsdhSkqx7xRk
7nuILprmtnT6t4IoruxTnCUGNwGEnCQGrQqOqE1hO2gIpWOWxCFqhvppmBqWwNsb1bUPiWfpLHkC
bCJr3pUdKNiasT+cy7EHZUcEcINJVPohK/r6Xs0tOEk4rm+cLdeuHaxnCxUZhC/Y16vPV0sFJImw
H88p+tzjNDjpoYzr6rc2yHLfdE3iIa5R93atTfdgJ/YBF8Tg1tFy42PeZAOGWiUuAbYqSpyt52Kn
m73y39sP5sV3c/Wls7vAzUZsQ0N/7YlkqUGZ6kk1ngGjyu+qMsmHaQqCX4psa2/uo9+xNiqeT+/y
zNIL9uOgdw9O5jvHjvghurW2Satczb0gKOTN2z9ueT6vfhtiSn4WvFeIfZfbXxNZgIcRFwc4YOIx
GUr5KVDlYoWgtt9CzSm/vXu8BbkhpwfgFb+S1a43jAB1SikpocqU0FGZOxr0q8G/gwjTF8BtQbBB
8r5ygAJiUFBhFrUYSqxGZEcxGi4p4qz77X9JYuegdWm1y6w8fveNG3wOacuLlGvRTF8+S1VmDa9Z
6GfZCRuZUELpW4zjKZuL1rUgu22M95rkCdjPhXtBFbhJgM1dDmh0AZcJuoBnQ8JWKvF7+VmWKg0c
hdu2qzeKOJQi0C26ubF1RyxdelJLLf8VVmP9DEZY0GBUNmX12uslBfyLoA2/Wxo3a9HsoML8MnpL
P3OZ5mGHbbI3iYP668TN+F2zSvF1BByGWJJnjyRftRjzNwasr0LLj/ag1Q+VP8fJ+8so3j5I6hIb
CcNo9aiKvqoJaQuNc9JzVahzumGWiEYXJsiWAPzKglt8frFfQglG1vmyH/+DnjFzreOM08+Vr/1W
jdS87RzjWW/G5vjubwmfyQVeYGrEHK/m5IyBHSc4kJ7naJbf4nLK76VM9hHs2v2cCn/j070yrxc+
/gKZgImuzbJKnLq1HgXd2R7BS8KMJjo2KTPovdpsdDSuDcXqYQUtaDMePZePMPD1DIFpPpy7CepM
1owGrec+3DfC37q3vj4dNapdrgoa6NzC/b8cKuqW5xaQ8YHFo3Gu6SruoqqrN7bZ14cjb0mlowW8
gNR0HR4+9kaME1U0nWFZOR9U7qdPASrbrwhp9e+hqppPpd3Dmnh7gVwdFe2guawQKvvlS/1nJYo5
D7VAtYZziqE/QXOz2nzt8Bz+YdR59iO2yvx2nmIUyG8Pe+WR4vGKmJuv7SXW4XJY4sNDoxn6Diiw
sfeiLTG5yeoteP71yUU3gjN/sRtYlPNyNYo9kLnlt7j/IRjfV/BYYEbA+HhiN9E/Db6/5RT+elFq
uLqyh4Bv8DbXHtRBLyYOkrE/WxAhb4p2dG5RijQHZ8yKdwMNAGu4gODBvhwn693KMTpDV2rZnps5
U28MImi8YTT127ff05UnSEeJYeg6vKRxXz7BsYDwXOfJfJ7DRnwy9NE5pLKPbmKdANp5LunMvX/A
xfloUWTQrlyr/acCRUpc2NOZYOSwdmnBqje+Xvs7ZUrNYxlCbHp7wCsrkZhk8EngjeV/qw8Avyih
RJjNnstsCJ5E3E+nPirtjX34Sm9sMXRiFJQWfG5rHdlYGB08Dm0C2B/QyXMr+qh2aMmcMBdeMM76
jYxCeVgCcU+BRPnVqP47I0iXXWXphQF50MMgKnx1GPR4QZqpMs7nnu3gOFmWupsyzKhDOnXvf6rc
FxxC7YROy2q9O2tOIKwBcvnZbwvlU973nylM643T5iUV7LIy1VCwLE5gbCKIiVbVlDNEAVc1czoH
TV/cTGoZfU7hQJ0a204+GDXc23nEHcCyRwXRgm/sxqKU2Kqk3e0IiaR3Q7w6TyUEeTxxNeebLJPh
dtDU+qNfQsiZ4hTnlSW9Oi1ksCElu1KZYa6BoJBaF6Nk5K2Xn1ZWRjNevsmA1GWEhEMK/VB4cP/j
/1CQozJHQwSpqoh9dXjsa6ikN8jCxF9RB4F9BPLxm3M5xDDApD2Y/ee3v4or371hchJRFXOxwS7u
8sf1Jvkf8axPiGFN3KnMqLrReriLkYVNYuxbcqMCv3IBWoDuxcyPxcmQqwFxFUabqKXTOaugmWI4
hIsSghQINFY5lh9l3KCbqBOn+jDZkRUgRRqKG81PhuKuCX3xS4Ew9gciDazoaRycb601AAW8/6FQ
TaGEZ0PE33S1VcCI1DmznAnf3shxZR9Erhinp6lL6r0MReG9e7gFSbYJIgJ9wsLs8h0QNaSaIQTG
s5z1Cqt6zLSrwI/uNSdWP4lcDhvjXTm8QBHxQiBCYbEyW/7+n1IgGOoOlmM8ncU4Zp60xmmXB1Hh
QTbeit65MtQiO0RCCeRLsbuamhUr+tiEk34mHLGkELUqdA91f1TyIdyY1ZX9nVYqGzs8DjSva5nj
oPqyrH2pn+0q+dnMWCXQ8XLkr7ff1dVRXnTP9DdwqFotXygrph/qXLNEKbtbDSjjvq1r7entUV4/
Nv7T9tLAW6js+stH9M8bQtmTxbDZtTMpQAmsswDKySI50PzU3kBNXk+ItCB6/GjWXowIVxNSy9bo
iECT57yIECPR/MKPvK42WBpLN+RyA6cNtHz4i5HFIsa7XHLmpPZ6N9oCdX/5bIfhPYraB7JqGrBB
DL7SySrdVm6J1K/MjcoCcJDTfqk/V1cHI5+VMcWf+ZynfrGrx2baDb2p7t5+WctvX83NxDGby/fC
y+EUvJybDqkyygWtQn/UY7CE8hSZ2oC7lkxBdMQ+tu339jTg27F30tDnSGTjXhMVhpiiQSaJcywj
Z7gH9e12GXaCG1/U+qUtozj0q2nm06/mxV1OLEBpEgtJ/GM2JjO0aTOuf0p4WI+5lA3YsjKbj4WM
86MOixrQst3SVL46OvkFLH9rwQ+wapDrF0gEt57nSuofrcKMOyiWGrrUYMr0IwbsENibYLyxkT/e
t92QPwmyNxMgVGF+hbI/oP/qrMca2d7GC6cuXr3yl99Fdbe4uJogLqt6pDCVCMdJ4R/9slM+G8g2
W7fnzue7sZg7zbNwUqlPVqZjwJSSmYc8q0mITLe7rkL5mQsYbWkTEAoJg18Pd22rR/hcjV2ZcMq3
RusFiszMXY5/yc/ECZ3PSjyMzs2ME+9JpAZsyw6ZR+nGIZ0BJIaOch8urAPPgDVduYi0VCRWnfkz
NYSZYk8e2SasLL3zb6kn1CP6Mt05qIEVSyh4NIxvfc1S7scm8GHJW5RPkOKn4gspAo50u3j24fKr
IVq1HleqnToqIoSjHM+pl/i2tRNa3BQ7TXEM5KXqVIpjFhvpbVRp4ae66sTHUi+7B5maSPxGPbG9
piiTP6UAsQK1nwlaiFLMf/Z+qaT6LnWawgCzqg10UlHn0M8to+RzqfswlOeqLRw3kxG7IwK4bsF4
2+Fk4UCckCAiMNRHy2WpT2YWR/2dPUda5MlGH76EUWUkXlbqErv3oIy+K03URa6VSvHTNpr8XgsQ
rKHUkUSr9XZWC+6qlTkinJ/mP0aQavd5mJTYxpCG8rdC/4P0ozD6+0rOIvUKs8zPTarkCWx54lO8
Nm4J5iJlzPacfIq/wYAuv8zG5P8o/S5EgRso6UGim/IPacl9xPMbLQ9JeAhszU1s9KulHogOy2pa
wDu8nKfv1qwZ/5EWNbFd+v2oe2Y6IDKILDkenD73exedFJIfminpxzSEw5y0mvOhSchD34+GVH4V
qu/0LnI1DT1XH6ZfGnK9elfr2qnxxiIQjWtDRUp2Ag3jY92W8X8jbehvutMhudX8oTZ2xagS0906
Sucf2lnHQNHu2qr3RKfOP7C/wTwTmUb9S6Bwxoq3jMYvGQQcPM6WDtjOH635x4QtXew6aZNmVFiU
zqSlOSCVVdjL4cCFU0sBKZTgA7XiTJ9TEEC5r4ssDb1OS4r7zk6Kp1EfDSTL/jRD5vSVqPeUMG9+
Bt2IhrdJ+vRDNdUz4utahP8ZRSeMPSIPzfe0eqj/S7FPETtr0LU/yEWK8UYIJT+HpN/l+8hp6j9J
lgV/myBZEgAIDS5cESviOdb94odROtnnnNM59Jo8lQ9jlg/fEHy2T21P8wcRcpwsqlu4H+wMSVxS
4Bsj+tWab4IvZ8xqNyqG4XOr2/IuhkhVu8bUQN8rJ0uZ9xZvovfsLIi1g2gqZXa1sYDwpiD2+apH
Ufp3SPSx26PQUB8qJ5tyr7H14lvgV3nlApDZ9ZE4afuXXVn2g66n/me6gGjngL005Nvj2DU7TauS
zgvKcYhJr66SgJYH9Jo7whIJnQgQFDyo6jAqO7V05CMJLWxzUVhb3y1fmfp9pojksauFP++LXusT
MqzCctzxNpHYK05u3vv0iL7PvfZ7QAhS8shyd06MxcWOdfUTzGmMvUnmQeM2OPx/iNQs+ML1vEcp
ohZScUk2KIKDggomvzOqIPqAcChAONT5WeWiOQC1rrBh/VanqvzT905c72u/CD5P0SLZa7WsC5Ao
TsEzGiPuM1MRQkEJdUXR3a5zWC6ZsONHJVQwM4zMNvhilJFRohKPdPj7aR08B3rYfBAJi2aXRw4R
iJnTpd86P3KOLRtwu+8zNjVXmCV6dHO00JMpUVm4qZFWX96uM9ZXteXQAbHGbZe+AsD1Uu38UxSG
IaZ7i8PD0ayN6WZQwu5HG2X57wrQ9aEOk/jv2+Ot65plvMXjl38izKVjcjnekOkdKnQBQxr576/M
apsb1CLFvYG6SXOntsaAb4Ctt1Eqrou2ZVgYXjAxgRUIaVxheY4cZuwPW+doxKwATYnHH2EyRRt1
/LrCfhkFZhLfH9Uo28vl5DIfIdyoxtgVkiSERsZy3LBH1qrG8db17uqE/hlq9Rxp8WVZAkB5NIt5
2qULV0No6VZ+6yvi/zIjLEcW7wkurrTVLmcUlInIIvKEjmYKRcFVURncjzy4zmV9L756pWpEXjEB
QripXrMV2AmqLg/zcf0RJmaZbZSPV+ZtQaiUWFFRSELgufxB7ONqYTuBc4wQ2x/tyRYf0yJXNu7q
L8vw3/KbedM6BPZdUjGhnC1v+p/PAmBIEBTeWkdnbuEs+OQFRId0isj9iSoR7UbDHD7WbY6GyMhM
/LOpFLRH6P8qOmgrCX4VMLl8T9UNUoDJH9ag/lcYR0A2Qbh0FKk+vn+FL9mqFNYvkNZLdfnPL0YP
roUk09hHpcr0nRgmaze1iDXf/nxfP37ajpTuUOO5lbDML59LBOTFBlsax7mIBo8sssiLSulvvOTX
mxLQBdj7C4BBN2i16mok5Bm54VhQ2PPd5KTm18YMi0Ooye6Yi9C6fXtSr/ckBtKWKzEG2VDVVleS
sRukFvg4Xgjo34+E0ft3aa37Twmw4Q4vah2JQaRt4amvHyWj4jPiLMoL9sTVEovFNAATauJkzaI9
VcjHD11mvP+F0bZlSXBfXa4W617hWBVFoyqpOCmlj3VJnHNIiSTduO+/3vgYBbLRgvrhMf4iQfhn
8cWpbqOiGXlhcN3PoSNnjyIPMm2LIOjtl/UKC2db5ZvkT0idAinS6m3hJuIbdp3IU4r3woOmKtG5
gtj2JSktrsZREJwCx0A/Se19K4O+2vV43m40xq/Ml6Y4VBRUFdC61p6WCVko9QJ/nroc5ULsTP5/
TZQF3mAo2QZMfeW6CpOBVclleWk1rD0MEzXGlnWa1JORqOyvpMlOD4Ql6+5g+bCn2t6/VcooPkhh
ZacE7++70ZS5h6wjf3SqpHiwtML+8/ZLuPKB0s10BM8Aevarq2pOvogSWrV6klU3HtUqhWRk1c7O
8UuwaInM/O3xrjxv1NJgfpyrbM3Gatc3cR/sFAwZMKrN8NB3Mt1tpznecwhuwbSvCD+sLPQQNDOB
ygzW9OpkJU+l04kRHU9CqZOzU1WYqPnSuZEjKw1FX+RNU5ztsWCf7s0elpdP1jruMc3wFBAUsatn
gzv1EMRPRdfoHvpiZ2N7vHIqg0hylQGsoVcIpny5C7dxqKTw8NsT900k56O+78v0s9KJvwq2PzYB
LUY9filCpMtKK+4VwgE3vsIrmxdHo0Zfm67XYrJ7+QvyEJpgGxrDqUyRwlkWwt3Rh1H59mu/ssxe
sEo8XQFFX5Gw4bqO8axV42nW/e6Drs3lR6pj4dVjER2SaR43trFrs1qQIeLA9KXEWL16iHUBPEdt
PBVxojxJBMQI5pP3upQtWxcnJ1JK2iDAT8ti/2eznEVclsaogy6Yc3dsjao/1GXTfX772V2ZC/6q
tJG5/MJcW7+hDiMwOeJ4ejKc3Nghkba8AguB968DRlnYDehpF+Dwci6qRmZj7POGssLsPDNpy0Mj
ivdyazDoBqmjD2gt3yR01stRisZQYhKHulOFSdYOKy31xor03OvATDZ2mtePDWrRos9Yumr8sVrY
WVrEi/uLPPldkJ8mRORu1hnhxkJ7vZ+h+IOZSxsDnFxfU8YwgRqixOq0U8ld5b4XVXAz6lV3UxGz
dfPedcBQhIKDuoL+o1a/fHbEtjYOLkPaSfahuetlkXtYgG8xMl5/qYuEUQLEL/QFzPEuR9H00bf7
iVHSWpgjHmBj9BhZIvcIcKvcri6i+7endeVYZESqNsB/ubQZVytPl9XU+BMvygKFe6yGJj3nYTEd
gwL61VTg+odVk0IuRhI9VviN/+mzCcQQ744f6tAlZ2NI408bv2mpfi9vDTxm/GyQr2P5/upYjCd2
xGlq5KnJQ+NDTmfvLlTr9sYIFnjMKm1zX1fVuBtkbX4ks6f09FzG4S7VNCze1FYMD6VSl9+CPpQP
Ua4lnzVttFwsd5tdraZbKsirPxdan7F0wXmSy9//sxFZSuKMI5aNp8QIgl3XavV3Tjv7A7o280bG
huk1ysJNV4otyuS15QIXgdY7VCVq7tWibHRjKFr8SU/cnSzbpdqLT3EqaxdjHf0+rfri49uv5vqA
SyQ43VCaxKvVUtozpPPIlqchGNRjqiiKq3LQPycgZwcNheyXt8e7to3QIOI2QX1EwsBqgtVETH2n
9fI0IRh/7H1HHHQn2voIrmwj7FLUn1zFOIvXeANKaFzPzEw7xSFHVdbW4QEuFFDy4Lz7NFm2KqgG
yz/gd6yKbpM4iwyjXnnCSiw9pQrAeRb3W3zTK09tkfEwDAJWFCKrBWmUWdn6KvYyRmVmhzAq4pOD
Ydzt2+/myloAYIIrQAuZDeSVIMMpQj+nh3biZqefgTdSrINK8zbHRBIDxKrdkHlfeUsX461Or6HK
58Bouc0WWdvu40CfPKFgR9J1RGS8PbVrD3CRQJFrATyCWfPlF423eUxEXShOAIyjF9qy9xADbIU6
XJsQ5TE5WnC6IVutXtMIaEpJmYnTmGURPPK+pzZr+5s8Lt/bbOXkJ8sEAS2YDzXGuhiPcdiZIoRL
p6Ft652K/5AbFxgGvv3YXsgJq42bb2gRzy44ACjh5XOr0RYndqOqJ5VobHOnYkX/kzt103hs9NXB
bAno9mocir5nVZkYXKFNBQM9Uj+lB7itPnC5NhbDqSGYXCnSCS09ioDRw0nTPnZBWlW7NrKz3/qc
Kb8XbRSuQX65UIQHjf8QgaLKjgsN3QBytefu/UXNUjVRReHgwb1ttRsNZRciTTXsU6J39q6d+pD2
z7AldL/yXfHFLMtuuZkAGl4+RF0vtVlNNOekKBPmrPSh2N6dyptIaj1kpR9vlABXliGOJFzA2RFo
ZaxZYmah6CXkb+s0sqkc1EbpbwYzVL2hMbWNLePaUAtXjLod0jDV9OXUIvr7g6FH9imsG+0w0M5w
dbp8B9/I/r69FK+MxHvSF+U4BwcYx+VIaAbGfmgd7YSdHtKhDg8SzmTlbhZ2d3z/UDh3L21wgHGu
V6uhgngqHXp/J3XI2x95ozqujzDqR1xE1vsX4IsBAjKCRUO+FmUECkCYEqbWqWvSmH6qdPYt1+QN
GtiV3c+m6qJrB7sAxcnqK+5bggProFJPeZNbBxMLWvxiMbF892NbRP3WUuXSpl/bHrTNYM662qin
BErXSRdKsk+jUr8Jyrndvz3UlS+KjHOw9wX0sGFgXr4hJ0UPh12SemrTLLl16CnuHaTp+1z0mLon
5s+3h1sOostd0OYWtyRYsEXwVa2K+FZmUimspgBWyPsDnIPkOEg12BeKSvOXTXrEXQ8k5O1RX694
hDPQaKBZwalBt3M5yWQJfYjpL55y3Sz2vqpXX/NMy54tHAc3hnq9QJbUEa5dzJIO6Pp+7wyyoS1Y
ZqeWSysFb0kztMEv++0JvRqFAgZF/OJhw+nISryckCFno+kmcz6V/twhB0vbs9HUW5DY61Eo+QB1
8SxgTvb66yVXPqe9Wfkn30LoiLw6x8xw0jdW4LIHXCyJxUUEwhjFJckFTOpyLpqMyamNa+dUFUgI
I2eqI9eOTWOH4Drd11j1pq6m5tm9GWnmxiX51epnbGh33JPhkHFLWdXs/mI8ahSZf5oibBezwKld
U9TPUhpPYys+vf3SXq3Cl4EQ7liYDDDR1UubxqbqJm20TxZmcI8q/oAfMJeKDxih1hvn1pU3h9Ek
RQZ+CSC6Ul4+U5JeSf9Eu3byYU67daS0no4kbuPNXZsQhSBYPM33xZvhchT829mKfcM5JYk/Hmt2
+juccevdYOT9RoH7crKvVgnqFh0u0PLCXjVQhjk2hx7PrZOYwvG2CvDz7SaR3rXSDP7iL2Xe4hiX
4uomzTscBhe3Zsf5ZIVd7NkyyR6x2jKOuZGEJ1rPs+Him4edKD71IQSHvD68+1XT5wbkWbBkOtGr
dQVnKCek2bJOiq1Mt4aoypPG7/lm18P8fwxFQ8RgBZtLW251xI5NjelmXfESkPHvgmywbiHtkHdo
h1tKBFQAr77VJftqQR/ArTV7va5IFgnhSOjsCIPVk5JcF2oL03kesIRVF+5BPhq+4IYDG/zAOYqi
eCjr2sKAs5C/x6Qens2xTzW3NKc8vol9P8y9lsBCx52VyPjkx01GdxMp9+Aq8IaeQ9we79DVazk1
5eT7JxEqCYxyP/TbHQ76xuwZLcc1HtGh9WVEEvfRHAnlWkSLxSP72oRP/1hln2VrA57nRRi5IwT6
ByUMBCQmtTShTMmsplzFCuovRLzym1/WUb0D/DEgeY2BfBBhnz/qs9Le6ZmTfG87IRJXYDWB+3le
GcFOiYL+qzkAAWBP2g7P9I/Kj6Zi5T9Ku9YzdrXA+hsFWRXvB/o68ql0RJHv0BarhZfGU3tLW635
kzt268BpdhRyviC2pMcxn/T2tPRBHofCaKxdipdD4GZEYZReU5UdA+p9rrpoBsLgdoQXg0YKM7m/
VqQpSAfSeIQcW0QgZBOiB7cYers/mOpU3+pm0khczhtN86JoVD7OEr6+K3XF2MFrjYaDVnXGs6am
3VNImwqeaKA9azhZRTCc6jY7mHEkql1QGxiu27FsJ6TrjnqfQXyBMJA7rXQdfN4a12mL2d4FsYFr
sJkHySccnP1mr3d8kHhaag3pA2pD/nNXEfrikS3jz3dWpSXfzXaGB6gkc/Fkxnr0JeY692fQ0WLB
GMvlfxb2StUuVMgGRAZtWgdLq9qHgkTAha9Ymfap1coKEmCvOdU+yM3S2cPa1dSPipEubhdDqP4e
pcKCcwyf1ICEGkG7qXK87T0r1xF1GqmGKEMLRd5vbKBQiF99UItyD0MtZMQcCuszAT4FrOwJQ/Da
Tgxz19GKm3adb5u/CsdMCs8eVeWsdCn6lykxFf8I7Gmpd3qADyj2/ULrXZn1+binP8bt0GpSbDxU
Tpn4oNmR/BmNhPjik5CHP2vyUuobGdrdV/iU3a8kHTQU21ORhHsZ1emvqm9jHEaDJviALS4+PgRA
JPanvMDNv5kxZecgmUV26mFVPlfcuPxzGvhqzBXCqP5kulNB2ISVotxEaqHFe2xw1WTfDzbEjaTO
MFmolKSwT1qcxB8s4vl6FzTNvMn6pol3qR84v1UAn/9xdh5LbhtbGH4iVCGHLZiG4IxGyZKsDcqW
fdHIOT79/XpWIsgiarzRRio10WicPuEPkd8vTvmjtrW8h1Bba/0+tZz6Y6wV9c9MzND/DAjwJ1Sl
52qXIXGIgL9jZN5hMVBL9ucsa1PfKFQlPNluyj6NiddMT3hvmJCFa7Rvfc3N3ee2DDEdcbvZOCGg
DLhLlGGCNG1Kwr0jseqSMyLUxbeqn3BZJg9BqrgXGbrtBR7HDlDXti93mEaglU7rU/nYaLkd7St3
LKd9OZeu2NEqMX8NtNAibBImxBj4/UrxFE0EWL+1ssbz6zCpyxdKMfyp80YBc2kn3pSePFQ0Pk7S
y2k3aW4BCdmolT+mCc/Gvdcp7veON/kTkw4hdpEdLy2vPWm+RrND7KJY6ANah339EkXNwPQ2iurD
IAz179Qbxjnw4jDqToVbVL1kFnXFedCUBRhoSmN2o7K9yflpH1Kqk2QhfYWHwyrB62KcIEarLC9t
F5kgRqP2GxmL+dQAaN1NOHUcc/4o3p0isyq2uC5WTowM1sOpqWurIfWsEknCeDgWnI/P6GJXG1/w
bQIpV5GFDNehA2TlOgWi/26EhdWW8MSlTgbFtPo6xU5/BDY0PPdatwWXuhMwpCMU43pg2ZqznlNZ
iJPDtNWKC44ViNTb3JSZn1Yu/pq6gVfQ4zzmdgwMhI5GAa8D0Q1qRPn8v/XvJ5DHjP/y5rJ0lf5V
nRdtQr8nDB1foQb/Rwde+q++kDfv3YUYDQi0mCFup40LwrHMkW95/IPuPD7WlKRWFOCGaq19ybOi
n2pbFfUFEav5AhY4v0TG4r22aa9uHNu7S0nlW2pjiY1Y5dCGOiEdgYXAZRwshxYcXh9LojKJ7rAY
/Q9PxaTW82RTy7JWSzV5hayLvdQXqHyowFrlblFLHHRnkACPV7otDPh+wT2xCiMDmDPX73Mx4L5n
U1xdassazrm9OKjB2sp72z6cGjmUkHX+mynv9SrocU8OZDm+igTl6obupa9hqrRPoetubN29B5Kj
MEQKDBu8/yr91XS1CYfQrS5zrynBFJvuS6naPx7v2ltb57r6gAopERukYQyT1hrIXZkx/DNbcSlC
pc39osxlXmBoyxdb4HYCzJ9mjj8tVnKp0zZEgdtoxNfU6LSKQV0xqk+T5xUos5TmoB4wUoNHoWNx
BaZvrLKgxhYb7X7UcQ3SLzv5lYX2+NOK1CgQOf1Jho06zlePH+pO6LJAW8oBBWPOG9WUBnmLVh9n
ccFwqvtlqMLwnSXLPxvgms9zDODw8Xp33hRSZlLxFnlQuuCrQz4tXrvYgyVQekg6vxt77YeXe95G
g+neKugrerRHKOepiK6PnotEs+SFxJciUcRhHjOUhFWk5h8/y50rDcUeOJYEf9ST131orevUIRUd
q+ABFCwaWZFupyZC+fNQHXXG0t8YKWzJqN15NsmaknBqW0akVfMRy9VYmegIXjSncHE/MxbYFTFt
vY2T8Sbycn3cmcN5tK9kX4Qzv4oSvTmbYeN20QVbktr0taGLliczrPtxF2mWiPZWGifml9HWox/h
2EaG7yJthoj/0vTfSisbvkf4ueGZ04/LC64QjbuLx2gy/QJRqfnJ0zJSxaJ2q69dNoceXj3M5fx+
sE9agw+C36u5hKUv0/QLwYle7Nxxcf9Emd/4kVBfDTtdmOMXRnzJiw0N8N9Soxr1e7SQvmIUii23
xiB28rtU6YDDenjY+lpajdVzJNql2xddlPxcosFu9xb13kAmNnn5h6iy4nFf1j32RWbh2tHODukb
7iYn6rJ9UqbD32WfL/a+7Dz9Q6PX7pdZ1K27V+d+/jqpKVzAiZwO545Ji/KdCcsbJ6YwxcrOgC3T
HWog8sU+p//uvfROncXkvp72qYyU+Pto5dpHdRw8+4gJSPKkokH9nFZR5T15WB05ftfFVuwPap8Z
h8Irlm5neCVP05ta9kttMbWHSuJazSWeUbT2yWiLEcHvPnql1iz/7udSgQXhxbrm43mCVfpsZjbx
pogX4dtl0/cSWzh/tKcs+mBNnfmBn9TiU1d5EP2LIjGJUYLtxwUpRTLl8Rd1e7YZEshRvRSmMBCa
uv5uF7G4S1JFyQWp1P6YDPXyTD6yxbW9vdNpiyFjL/HdCG+u+6axJVqOYK0HXuVFhzbEi6sLzZHk
3rE3Hug2vJKnIJ7DhQG78lbYJoki9NhaI2hFZP7KnVn90FmcNZi3OT7l9vjt8Qa+zftXHy2DN9S5
qCaBBKwHs0mJb4uCVm5gkJI+0e2mOQG59KxWvDcr98qj3mr1qcZt5oMS2/NnzyrCfY4n0KsWmpRM
aV5+TfpyE+0o8/vrHybnnUC6yTlAca1ztpD6WZL7ksuUGNq3JQxtjcBMLu5nhmlku35EfO8QLwka
+YndmwfHGUgfJ03pP27skYz+q59C4gzEi0QBJLGzOmU5HfXFqYvoYmSxzROLcP7GdNj9n9VN+a88
N/XvoOqLF1TKzQHW1Ij9l6PiLeM7am/8TanJB+HB73gKB2f5lSVI4O0BIM/9fsh7zJwKVetcdLKW
wfn1+LfffiDAFVQ6fBL9g7bqKiZjvbnQi1rCIC0STpFq13tA18ZG6L+zCttjSuY7QPWbqglx7xzF
jSIM3DBHAC8Pf6mR/U5jW/q3oBMZcDHcJwHx1l+hC8chxkfIDVyBn2VlhK99C59xib3vWVFuTOxu
tOnpvkpGOsvQiKX5vsoQU36OijhDeJ7zMqMwD5tkVzZ5/ppEffI/3CUyn3FfeCjpXJw7aOX7trfU
V92by8jPMHJKj+98k4zbiHJkhPSD2OJV2xw2cjh5c2+dRTZBDTQX59KMRbgRf27eJM/LAJFUSLJL
EDq5Dqi9IkLb64Fv5zDDDs2A4m88KFu2HfdWATUttT+l7sS6PhzrKlo6djMwQndGnS2MduGo9Rtj
mpt0i9ghwayUvMj23xidVEYXqb1bRTxLp5/GzNWlR1LEbZTX+zias0NcmO3GDOXtGF4FC7kqab/s
zhHD1dUOToKuoKU3URCDz9a76Q8xeTtzrD7Cag06D0Gcanwuk/GUTdU/A+rhTpTikdR+EP3yobHM
3WKk5663jki2nZs2Gg9liqdo5Wwk1jeXmvydDlBinHMYBq4n38yj5QfH4aVm9o7VEqcHU6HR2pR6
+Onx0b251FjKI3LqTDd06u9VEGot2FpLH0bBIJDhdHBqgxOQ5MBLzfhbbOJXufFs9948EljIIFDd
kY+uAnYY6oyVQqY2PVJ/AF5Mz1dn9Qh7OPVxWAjyOnyvtvnbYP+3JVev3S6R7R3Rqg3iOP/R5Jp+
mFPoR6kbbaUItx8PEqOIapJsUxEBCr/+RGevN9S6mNjNRVvOWRj+HNqq3+CR3KJYkdcDHSgFWojs
3HrXq/R1M6quVadBMhLn/NoUzBxG4daEOK3/N9S8bDwwmxS2r3dxMvqQM01KTiVrdT/WQiRyR3uy
X9QM+M3+8Xm6c3SRB5cAZT5sruPVXneaKl1ghiQgtY0OICK8FwoMpjydnf37eKk7m01JKC9Ogz4W
f15vw2zC4smMJQmKIkcZDPL3oauTrfbc3VVsaCsgAEjB1l1HhmPGNGVOElhtOu/NcSqwjO+09xLx
EExEQYV+h0kLh2rw+lnGytbC3CqSgPoA82mnHRjvjtZGLnDnY2fiCjOXW4qEYO2WQ6ztRaPYaSBM
u34JhWo/q1OkPE06/tC+UM1xI8zfW1Bm5S5of9ZdU7wY/UHxUtM8AHaFNvGgWkRLdBnBQfcgaJPh
+O4jQVOTIS1pAeS19fAFDQcAs6UugpJzv4sXpNvmJDXfv42AJyQ9gnaYnPVcv6yqbOt8juXlNWrx
UWn1c2rq4hCW9achYYr5+JnecISrW8uSSAoA+TZhZU2XEIMy2AZSzYGo9Ew8Rc1Yv2IkGX6LxDIE
Sy+p+iButF9Wo2S9z/hv/AfLJ2QdvCIqkTT1skI/yso3vxTLjOwHXsKt9sRK7SdpTwgzvbXVeMfY
t8Y/aqjrXZhWPRM8S5LHSmw8QHrP3XTq1UnNLlCdVGvHBHWy9xBt6r2Bl6p9aGfN6X2RhPnPAYnY
z5aeZfPG7XHnQMkGFwgWG38FqqPrra851gmxKwkU00tOsTAqfyx0YmAxh6ch2+Jm3/IGpX2MhBbD
nNIlxet6PVHWpdoifx64CUmdWXnNdwD7w6+wRsUiNzL9YDRlip1lqCipT1kf/QUaKt/ASsiEdnUC
+BXAWUlZSF3WxGIvx3zQagiqKJ3GgknYYP2sJjv7m8ikHblysp8dPQMcWbGt30iabndcdo1Ag4B/
R896Hf8YWcdd4oRaMKa9s1OcFvxpARaUShgFdbTZNz7hWyodb5UJBLWE1O2GY3C95UssOsxvvSWI
S6Uyd91g5z/jOqzLXRUZ4+TrzlhZfquUg7aPDbMy8QRPdePYd70XAb0Vjhyy6vVHvUqM8JiqGCU7
esLEOxX0oB5/nLe3Az9WlnAAWWgo26vmZJz2FSU5P7bBy+i5d5OXtginjdd/dxFyJjqgEma3LhR1
vevQg1GWIKUdvbeNnEK2d6aNqHZ7c0uQr2Sy8XVxRaw+rVAvUaypLT1Ik97cY1RcPaHlO7xKKM57
PXoknYLrh/Sflgq1xirrjLUSaZG5N4MRJxg/tux8r6MXtPFEdxIl/AdJxmBLAwUjVF8fJRc4xMDY
tg0oMna50qenpBH7IS0CWDV+lYqjHCb3rfXCh/u8RO05luFs8fItsPidV0gIoUhGNViCWlebWyka
8N/Yq4HZUFagoo5oSG6816SSbYVaKW8JilE5erp+XiqVVJt7vYGTbrvfG3LP3RQl76apsAqhgAuQ
uSWINP16FZTZZ7tJ7SaAvewdI6XpDpBZo/cfeobL6MBSCNnoi63CAINS0RhKWAe2K5xj4WrFuazp
xDz+fu8EeHRfmTUByQVWxzd8/TCeLjorV4om6CIrPGN/UL7gMm+fBFiSD0rexidt6u3ER2UnOi40
AV6UcQqfHv+KO5+eQ6cU9AT3F2n96nQ4QzPXGFXUAdYQ1s7WRX5WbDt81vQh2Rjk3c5/+drk54BA
MSURifP1A9eGXursaB1E1ox6VpHvGU2bOyNMPuCmrEAVT8BoKhqDiNrMoE1PFfpqY/fHux8Z7j9x
BqoplElvHTgzt0etRuUQTZOhgPyJrZ3bjeGBC25TpO72/uSzkF4HkvNEKr9abDHcwTKB1AZqHA4f
QUhouPyg7m+XdR5YQMC/VmEN9MtrXPvj4+e88+Ej88udLZXr7BvGYVg4qAqJuqe+Hgys0Mv8U17Y
1unxKncO0JtaA+BePn7i9/VLHbk04zKz+8DrvO6lmsxlb7ozhArHrLeKiFuEE9kQWnPczwwapQ3l
9WJ0VzLTGvIBfGKl7zOMQi59yggcyVrVeZGa8GfapS76SkMvfKTZUOsCBq78ESHD8W+R4m46Winf
VEfPrjiaaH1vBP472/EGKcWtl1uTYvT6F86T1CpMhyFouglMgZnmp8EG8IxbUPb58c7feb/wpmhl
AXPm/l+3M8yyLyd9UvsAfcLiUC1u5TtgQg+PV7lNwt4mnyjBY18rqQrXD9RjlLvokdEE6Gd+CrHm
Too29JfGOGY5Il6PF7v3SPRxSa+JEETE1WJm5fYuyilNgFGv+dopoXuqRN78l1VwCAC+L++TtShM
VsfIFupaE7jLPH9e7BKrL7PvNrLJeyeBO4TkFXVBuh+rVnFsYvkKmodVam/apc70HQG9ZN8485fH
m3a7kE0sM+hlwrgghVotBOUN+3qUvQKgydk5mZfhhJ6vepyieosXc3sYONJkMygXQ5xG7vP6MCgM
3CQUuAmiKSqOSPdNvm2kQMS0JTt4vdjCXd17tN/XW933iKQ1iIWzhzg2Nt9MtA78vk7Cr4Nt5xut
fUPedNeVDq4A6IpJs06LmfjqJkzoQ8z6lLRQZEq1+Zky9P1gG1ntnRF38wpAtfjHAz5tuZVSkS3/
FJBPTfTrljA9pVSuAn/7BAv33lTUhWZDKDqGqFqaPDslIsYHDr7h7gw1d8yj6Mz5W0TjQhrP994n
DZklYMu5Nf/Q60IEGeS+zF9se/wzjAs13hd9VXzHRFWfpBGU0N79SVDlSUy8HNM4ZD/XL5aOXZ2X
M1954xrRKWv6eq+gJ7Kxyp3jI5N8iTQD+UKEvF7FqeNcdWzaCVYTKYzCbfdoCF1Frk4XL9HSxhuf
4G04IfeWfgGMgVltzTc24lFRo2EEZSpithB5uP00mM7+8fd3ZxVKFnxUpDQSVEj597/B2gCLMX9S
lDzo8yzcuUuF+mcHgvjxKnc+BZ0NkcmvFIFdtx+0QXFyLdOLwOoRyomXWD8kNkbDYkLI6/FS9x4I
BLEOH5zWD/oS1w9UizZbmGbmATHAPRWZGPeCO2xj22678YD6aC7R2WSmdEMIqkc9ygpRFUGuzcaX
mUbnR2mdHPnhYKun3lWzXxXo7m+Pn+3OEYRqjPE8rEWGD2s9P9wWWmOJlSJgoK763oAA5AJEeyA3
9dtyi+F3J+WlWcTkjCYk4nd8W9dbGWV65dWlXVDZRtkz1SKOsKBuPlqekp36DFpc3KD6qSRQ5bpO
9EGq6TPTiDIr3v/t0bZCRZjsiYpjTdQkVSg6ivmCYWytRn5qxsZnatTi0GeidIArK+rGMZJf8yqg
GvKKZWwoIYLry1wZsNKwQiOlm8LmxmnxJ0p7n5rCAg/d/9ki8+HrnnkcjeX9XVKJ2OJTkfN5yQ68
3vVQ7WLdWkQW2FjSn4oFW7pU0Yp9j2rjARHYaOPbvE3yKXtJMz2uDZlxr64pSjNmSfgnoO2hFcmu
Yb6ENOVs/wzp3Jc7rUgFCsMYE32etDnbONF3vlbZ/mGMhsWUvJmvH3aakhDWo5EFBrIs3yOA/s9a
nr1bl40iwqKLQM1NkY+40fUqheJgXt8keaAMerxvmrJ6acxx3mja33sW4o6JkQbcoBtITeWWmTvC
6Qla8PqHLtSM51iY9dP7YwD8CAixFEagB1c7FtmDOw1twiwCK7CTak75WWuEdkxowj55XeptRLo7
oZuDIXHj9J10hA6u964z2kXgs0bn+E1cxh6yys8dsF5zGNlf3/9sIKuZ3kqxJla7XmssQzIbKD9B
XSs4LlZgY45RHhYT0c2azwi2IdT6eMk7L03SELmcaEKSWa6206N70S2QcQPQs97eNVpvL9DAff8q
VB90ZZhJy6O4ajDFwNPqBDpCkMZ67UO+Gz8OhrA2Wj93LqW3bJ2Ou1SXXeOeImdRx6ShAFGNNn8V
hqace7WbXxb8oT7otRo/q0h9nB9v4J3zweGQowXpbE9T4vqdxdnINTiUdQC4ZHiikLP2cN6afRGa
W1f7vaUgcoIW4UQC9l3VCq0TW3qnWmUwGGq4a83iF1Z8BgQ3Ub7/0Mt6kU4dPS56g6tTkehThnB7
VAUIkOeHAZ2AUwav7JQn3Rbz6d5L4/ipJO9MMLE4uN6/qRBi9iYTWqToxn3cOcOrgzIVnKO0TCN/
0arhmPdiq7F6b1k4pFhFsZ9cNatlNS/Soc51ZSC/+b3SZNEudpqP3Zgw1vTU+ahq5bsZ4ai8cdPw
pKyM0u1qV8sJIWc1ncug1NNPGRrCO9HP7saru5MjcZkB7KfXKu0cVjHEmjtE8lL2Uxmb/NzEM3M3
V1GfsfnK/k3jTmxMoO90QhmqSUsjutNI967N4GByk/OWTRXYY5HNPoFb+2TEg/oKtynK9ko1K/FT
2oxQQglo+nlw46n0097bgmvcCWVvGDJIyEy7bhBI0OGsKR7tKuhrQ3tG7d15Rmb+3VR4KTwqXRel
WIKkNFyfV71MZmXAkoPvvfWeaqMvnuymKw+Po8q94/n7KvJZfytL5rIyYq/Sq8CZI3v2ARG3B1tN
aIgVmXkWM2TmEcLzVo13L8KQc0Hyh9srA9r1sgNgi1AHPRpEsrRA5AnsdDEAKqjMSWzNwO6dVIem
svSHocm6zkpUJJ3VWGXqECdQ7icDLnYqxsoXNaafNYn9RhJ953zwOTAPAxtFBF1XRg1USRwmyzEo
Js/k2eZ67yrx1tj9zlPRuKVKYRfROjdW94FuNE4jhmoISJSap0QAZbXrPtwnqpLvymUTQnnnlUnf
QHo6NOUB38mT9NtJsTrA2EnVDIAKSNQHHAOeWjPOj25nW8fHh/JmA+VFh2sgzT1kQuhvXC/lukPS
GblinjN0/jK+dMM6ChUq9XuzhdU6q8OfMQ5v58blnNd1erFzgBhh0oUbn5iM8FcVDqtIqh5VMvPx
G2XMwiiwUSWJPKtOkVvPVWqrnzp7anG61or2eTA7A7R01DR/zFabbJzFe4tLBW0p74M4wLoXDl8j
H5YhNc9upBY/rH7CiLFu7Ezb98ngeU9DomtP0zB5/VPe5H315f1vkhOD1pVUUqAyuH6TKmLiA+pJ
xln0Ao1LdVZ8y4j+y3uEJsWAirqDEcPqaNYujHXCqHGm3hM7M06tAwqlxsZpuQmVfGewACUmENo0
YKH1s1ih41VOeLYqVZzmKHFeDXeC5503b3Y1YjdkSf/58QbefHVyUdhF0gcOBuIaWaFHuhEyFQjP
niWmL0rJt00zS5zhZ2/NaG7h/IRjEhWaLCDmyZ1XD9g2RtYYU+GcB7sy/sJJcDiBjUr/0ApLeVGi
KP8QNql4wQGhPGVVo5wSYdunzMurY+qpyrdh0OL+NMZ2u/EF3cYDfhgniN9H7xIZqeudD/s5dgYy
tnOFyfwxE0n1cZntLaHLO1sNgkkO/CWEmW759Sqjbra9O8TOWdAR+lMsWvfcMwv6d0l7fSOXeQvO
1zFB3nyoe6FfLZkTqxNrDI67QG9lLYF/uJ0lhLkO4Ei3Gytcdf1RKfTOV0GY/CwjtXm1MDefdshl
hdaOyYru8C+S6AW/l3rY41AtvrFM/go1uYICPnvxLzxF2nrH/4mu3KI0aLB5hT7hzlfTPm5hDRlp
4nN0zXBXcFtYsAD18DtdHqhVIs/7xscAhD5QApXC74BzbE0JbvM5XqfERwJcIi8HdrDab8vjpKSG
fV6UHk1nh97IH303V4nfW0Z3dL00f+JWM180MU5/L5peL2iM6tH+8Rd273BREIBmlvQDMq3rn5EY
PSS3HIMwgQmQ1NJIYLiNYmOVW6gHTyt7zMhC6eg0ra/PKYv7MYKufl40vg+6UUbvl3nd4KsSF0eR
tdPXENI9cKLKe0UgOp3xrW8weF903dcp9AJQPuKf9z+7VEBCGFgGz3XjMcsSVRsznF31GJy+Xjb6
oRnfP5/h0V1CF7UkuvIAp653eMgyEXvWjEMn0OOdsdTo6NVut0t6bytpvnuouOrQimH8yyR31dSb
rQVmUYEbaJNBNvXzEobkPM5W0A0qXl5tZO20YS7gJLme36cuEhFO77RPj/f1TiiRQvnknNBAaPWt
foUChrWqw4KhkFObP/CWGD47s4fSA2iw+PvjtW7yQElxksrOrIh9xXqtOQtxBWPuR7LUdOibudoB
eWQz9UVnWDtzyYZ3a8WxovREgPeFfhsQm+v3aehj1HqIQgJSQvYmsur+qUvDH/gUvVuhkJUgvAIZ
QsQS7MlqJfQzIhcPM+U8Th1+2yhhKHDUB0PBYWjR/sNLk51vhjSU6Xyj149FNuTMS6YrZ9TcjNcu
LMZDYQzmpxStlo0L7d75kDcMFzskA7zLr5cyc1sotelFwYTZ48VRzPg0UsQeQoy5NwLPnaVI/oiv
dB+42tetvk7CH/I8i4JEajVMChJNOqqg+6bs640E6d5SFN34GYA4pEMl//63CsEYR7jI3iICddaq
p9ldzGdXLN6LC2R3I62VG7S6P2nvyZQIbjJRdXUwYteq9MSO4qAf8G52G+GcEFmpdb9SlfFLp5bl
X8BBxbALp374Qwhvq8Vym1fTFobjZL1NbAhr18/aS8uEJbTjYF668OhIAq8wEQhDhGs/KyxHhrEj
obEPj7/2O0koqRltEKkJAItjlaNRK0Qw2GCAa627eHvT6Lz6afG8HKmczNC/ll6zwAzk/vjz8cJv
1/F6ywFboB3E5UXqsrquRdM54UiGF0x2qu9HkNyHResRyiuHcJ8l+q+sDz8R5RBRml/RKTg4rnJA
WBEokyaK42LFBa6U0XCMdFSKvcKLN5Kqe2eCFqImeVu8kLer4bfjR5FVmsZoEJa8RguySJh/FaOR
fbf7QT1Fg1f7LrI4F1hc4acqRunn8QbdicOgxBjiAOmR44JV+phzWAy1LsNz26rVjrOTfcaTrn1G
3ib9Xlq5+Pbu9RymBHwFtMPQVV3FkNzFcoySKDznKg5ZBWLZB/jw6WvijsXp8VIy8q1e/e9LreF/
La6pKQoL4XnMsIpyqxmRLVTv3h+pWIVilfqDzvMaCuOVE2EqYRVH66JPU666+0VRyo/zhDPs4we6
xXDTucSlAnIS74xrenWYC1rcRacX4TlZlOqsT2H5L/Q6zEe7uu6AjCWoZ8/JcqIRXpKGN/VTmbvL
CcP2DtPP3hHnONX1S1ilpp+A0f3mRI336fGPvBNiQJogmUivRd4SqwOlCntsVGUKz/yco1kCAhnL
8pMzjYGK9w9T0fC17MTGaONODAfzzNVEOoxW7zqb6NmrqEZx9jwLfDp7o7A/xyBJnp2kMf/LUnQl
wAKTdvM6rkNoSzPJg2KjnJlM/mFbKQQw0I/HTg+3gvW9rJCQJYFp6GDSGV9d7cuoDh12buEZpdfl
EI/58qIVoDgLJ4e0aEbdq+qW3VMo6unojsn81I7wDB+/znsfkRQjkeQmTDjWvNXJi6qqRhzsXDto
vnF5hXuI+Vt2x3eiEFQzyFqSeweGYXUvqWUGFSN1vXPmzGCFmAlXTy2jwENp8B3tkcksN17j3RXZ
VRwy3u6G1Y1kFTSWeoW4V2Vt8lcSNeazkmjZhyxb3I8GGjobYf7eCYWIBvIEmx6gZKsn7LWhV8Ku
V3iXxk89rmOMsjtBVyRR/kPYQ1ocLIRMCVns+oD24ZCAJa9huQKA3mMFhguUULaYxvf2DylYWQij
xQEn7HoViFLFvADxPo8hvG+mzumz6gzpecrr+EtiD8r701w2DS4fftEck7WkCyqWU1KBEjyjYzj+
iFK6PCVF5qcRoaCNDbz3qmBo03VAN0tjH68fLa7LxlVsRznX5lw+21Va/HCwEtnjHLG11L2vi3sQ
Sid3IiXm6lS0qJWi/ZlGaBXEdtCLuA2srNhCI91dhQSD7BZiHdXs9QPhOVQZBbIXwYhxz67sDfEX
bJr06+NIIS+f1XULm5MlVDJ3ukSr5FYtECPEIMI+m4WzPLeK5x2cphco6pfm+KnL0LAj08m3QsfN
26Ja5eaFtivXviFShXUnUjOfUHNJBmc/1ZHxlCiVeyjsfNk4GDf7KAtjzgXhB+YEUfl6HylTkrAU
SnNxs8l5MTwEbOpq3CJ33oZ96XvAuILaGNAr8L7rZewRFeJ0iJpLmGkaTroI8FS7Weh1jHVUnk1M
MSrjA0a5yUADftABGppttC9MV/nfO18pv4SsVDKxuIVuescdrXkP42R+iW2N/Z78fsK5Skud12Ru
xHQyEscDdhjbSCs+XvkmK2Z8LznfQPUc8p01tcArK7KbRW0vQACRv4wTVUfj0hm1gzvr+lPrtuHR
UnP7f2baKs6xzV1zAzN7+7IZXnqgRbmNyMrX7Z8q7puwMcviohWV9ws0ovklhcmxEdZuUf9012QT
i94tKheIv1y/7Ji0pYrqqbgYZdd89MrQODTqWH8HcmP4di4Sj/RtHkic6OH/NdsuxaGn4R419053
tPsS0GSqNM+QAnJoVpmzsQ13TiPFE+UJGTthCoGQ6x9ojJnWqlZUXgTsU6QbMI3fQ8NPv1SCX2GB
P/hzYIz5YcJX4HnWxXgCyPXuVN7hopYICCkuR34gb6PfiqTUxUDeFVV56dpuebXS3g36Jrbei9B6
W+XN3e6NELi+09BRL+euKy+J4tT7plXyl0YYyf7x0b7FTcplmEXSSHnzLlilHnRUe20UY3lJLW3+
7IpE7OYhVoKqHPmUl3I4ZUMbvVoeXNjaNMevedSPTwP187vjmRR5oh7nCocNZq8CTVdpej4PVnqh
eW+jj4yI40/Nqrrvjx/4zpeEsgKgDvBogJxuuWDUTii5ZBcn6+jq27WHIM+mT+3tPUD++IbHBBvJ
8Hh1/SShm1ZuXGSXtMB514d0qb1m02xBtC6y6efjR7q3GIqXvEjpuUiAuD6PWap21rwgwVPMuvMH
uFblhWzMexqrZdj4AO/tHpGBQQi5MVT11fcXAtwfq9ErLx6C28bc1TvFhRr4+HlusjkpicIgAeKI
7JOsQZ6DW6ROaefVpaU7/MuMbO3YTcX0v2RZor1qciQfr/fGRL1KFlgQXLTkbfJBs/L1Bs6R62AX
I7JLiPuYArHD0ybY5mQpu3Q20sJHqQ4xTDMunOcq1D3c27MFC6B8HFvkuoRoHdyUkOqJTDQF/WVm
BgjRDcnvXTOm1j9zMvRAJbra+1HTcQ/qZrSehmbs4r2m1Q1SfVHopL5ZT2HAKKVGpqEdk9fe7RmN
ZsKkbTuXi/FXUg5QjzD3CmkNZmr9Qc8YLqKKkXoouyp5HO0bNCMTPx2sxNxHXV+e67HuapDecQXZ
r1v6eV+O9fTFbg09Ohnj0P40pDicL8CWNb7aj26Kg7ZQx3M/eoBbM5RbK0S2m7H33UGtNH+qRQwP
LBzriNibF3/n4xDmn9reqcR5482w8asXAzERa1vUJdi6tfik2SDjLmJkQisuLRThESpwnDRnrLap
ZHfnI6JRLhnwUsUYzND1GVAoLsQI6/yi9olz8CoYKFanQhY1t7gSt7KkDtGHAQvq4WTbN9BAhofq
uLQsZVFw71v4r0/DlNmHsOnVAGleN6iVJfrl9kL7bHlhc9BL0/wcIUfws3JbbZeXg96i+5BET6jC
pq9ol+W7Iskdvy+7jOR2Ec8wWfpgQfn2YDqp8Q/SEubHx+/mzlfKAJ9ZFJ7f7JotQ8Vvt6CNua1X
SAnXSLEM0gIt3c9Vhyp0GJq7Ksl+PF7u3vsB3s+rYajucB6ul2syRYOSrBLkdNTdJiMb/LJ21aMS
llvE9ds2rQMmDf04eKtEIDjd12sZVK2L1TQtWhDc/74bOXO6b7vC+xwti9Ye3LLqyrNLHOz9ypvc
k+qJefSpTtW9XoPw9PEUTJ1d5/ThZw/Vo18tDHV6ZIvWHHorqfuNW/zOu0AeGKa9lHzhOl/dAGWY
O0PVNc0lKd3pfwztDFSBBuQKiVzq8hIVzmbe8BYUV98moRl+A+xQpiLrOg79xaYo7Ey9CJHhw1B3
MdgiAqC+PEeZMOp9ZWPOekrZlZNTiJCXFrlWiDyygWFbXndc8gt4Zk5yO42WP4Dv8uBjWPE/yM+l
57yo58k3bRF+UOxkSk5qYc/fF6yIMj+c6KTVNu4RtBTQFPBnNS8+Ed6Wz1Ga95+RU+8hsLXQ4g0r
rpgpYKTGloyOMhC13faraeUzCKxJ/vRMH4dP9uAN/1RGtOCDAZfpiyXoK/r1Uo4/Mj1LfjrJ/zk7
0926kTRN30oj/7Oa+zLoKmBIniNZR9ZiyfLyh5CUEvc1IkgGr36e46qZTi2wphoJOGFr4SEZ2/d+
75IV25fFN6qaFTirbzo42t/14hYXiM3C21HY8sHP3aFKhnqpPndWXhm7SWXRw1YPfpk4c55jNd6t
89OUB2KJWxxbvui6hZLiu9kNOnhBFIC3uQ856iS2G9MyDmZVZveFqToVz4WGsmlleYt3f7XMbbw2
IFIxbWDv6xCVQ5sOUz7fOoXCNh+2QhOrsuDhwNCHEDCVqH+gLvCo8GidCHnYrECQDdRGYLYhbWU7
Kadpu5RtoJ6o+QLI31MnLwPTyLOd7/WLOqmXrBB71a2hSqa6Fby2XkRLPCPlk2lQZNYJewwOHO0a
4GRZVQ5d41EsW1LxgRbcehZiBTIxL38a7UxnhyW9nT57eVuvl6QP9NNJpkgCSJRZNWxEmRtuCXWm
abO/qag7KWbolZD0xpxRhYt0myAmbH6GC17csVNbwUVTL7jawMPi/q3VF5j0b2G5q7za+slW3Wpq
08qXCTua7BM1DuWQWOFQW7t2DqsxXZ3ZaxO5dO25aBy/TzPCGXCltaXxTJHLzYoyM3xEdb1dJkW2
uo9IJts2NjLbzM6LbTHCZOZ/Ku6ELx6OopgiHlRlqx0soMaOs7Lq/Bh8yvgcrLUu91iWzdm+Mqz8
AdK4L48qJW0mvDxcdU0n45djkCLJRwv1WBKg5853FeZgS6I4+TFgrZn8iLLHOj/OBp1Vn6CEyC94
KTc/6zCo/5y3xZtjDhmq+eCs9s6BkKqYfROjRnQQr3t445HwY1rKPEyovZIxKqrzrP9wtXln8UeO
QKQ8J05wvtdmaDhrLpGe3e0AENLvqAG3tMHvMh0CS+z/7X3mKFeDUcv5nX75q3NA7zibFltrHkLW
8c9tj9VTVAt9mkdEIfz+Usdj5asVFDiDOoSGG7Km10ZyOJYWgtPsdrDtdjxraBSkWWjOu6xr5oeg
DtEzaW+8//1F33mU8EiALel2+UfS0Mu9behB8TcWt0NlmsN1Z0B/jYFz+m+5nj4iDb/FTVyIixzb
uEna56+VlBuHEKHHzjzk62TtMAUkNmaZ9fxkrVCk0hbJzHmDseanUgfLmeVnYvzgbb73iGlyUxmx
l9NnfrUxZrg1HB1ezYMng9RxhLkPC3FVufWz1zX1HprYRzzKtySlAECO93oECNgaX9s0BOyLshWm
PhDwk4nYZZdkWSd0JIi3rZ10gibKuNwsr8QgO9zyLS5RYz0TzGDpeOZ53UiWvWe3EZ3xwdN4O1lh
Qh7pQxATj+4Ir85QrcxzsXG25H2M/XcP/+wz3B/9Of79EDsOoZfjGj3P8eaZRUca5CsUSYdBk+d5
qA6CAPjEdemx933bxQNjOh0KNq7fX++d2+J6nKNxkjp2Pl+9ZLNGBDwByR3MjG11LJxiV5GP+MFK
B7D/3n3hOgc+hr8II+rV1MHQUtMtng4DHXKd2PZinAHFk59lGVXT7zQHGXr5S1SJz7Vd5GcyWCss
MvzMU6k3ZWWbQBJuhjTy5LruvdWyD663ztUeYmpw27mt/VXgyhqkZjOILfaqKoOSIKQt0hx2KNFB
og++Bu40YEc+lPSm1tpazTQ3x2xIysjtH/18HMx4XlRY78beKB6ybAalE0443NqBzuzEMIdI78cg
MKx4kGodEp+AT5HUqxGuO0kY9k9V52bB8am127gqfXiMazeTlyAtb/oSNNbypaPEpczUynH23bSK
irusnYuW48VKEBDE7NQ2VHMf5qX42diFqHdqI/Uknis3JA7JjeomlTRqdCI5mXWxt4b+l5E4qzqR
bbnIQ64NAL6sKcM6nvlkJbJOMkkv62ib7BseOkIHo/bln2sR2caJKIrxUbeyvM+HSfWxP+UTZIW1
lZw7szEwY7gXWFcHx7odHXm+EIDm9H2CSr27XgYYPgktEdUkNckwiMvVYBwKy9VfDZgwD4vlLafu
oPM8ZgdWP1bOiPa+UCQCqk4azT4qPV5BMW14pRmLaSoMvCPcka1NRuauYEAFJ+UyS5x/csPaDmtd
H4sHiSF1usBhfMwauxT4VW9YefptI05NR6kphbzZ/9l5UznHjS8pRlTpNl84S6hpZ+J7dTuUvnPP
qBrtFM8Ww07QF9dd4jsbxbKFYzh/1nOE544xcwr8/cw7LhivZzoND/gGsLmPhhUvZ4RyV0taUbEc
pqJc0wLY5BPVVDXG+Zz3adFk29WSTSV5l/8DEBaiHmRTCwUML+a12dYUNItFBNNyWLrRiqG85ok5
yo+o/+8sZVg9UN8cl7K3eNeMY35U26E8dE5WniNNmK6dIwZStbpJ4TnLD44E7yxlIHjQKTjlwJN/
jRuaW7hYRV0qhBSVd7Eti9HGZZgN/za2DLQAHwKKCLwXbu3lezPqfJ4Hp1KHTWfNYXOOhAwXV+vf
j45fnnWvhsex/0Y37HjGgaT88jJjGExC9IU64Nu/OkmEXOICO0B3ivExDKYYxfF6CA01/TT7buKk
vdocepgBbR4bQeP/EE2Qfac77qrYNcYJdYAu3Dur5RifbB4uQ/FGFdYlrtkHJcr6rXq0s6kQn1yi
FX929liVO1I3tiZdpEE1LDJNDdYtasniipyEKs0E7G7gMTWpXRMspEfIasQi3pjzy9xtw8vFrOWj
arbs2VVjvWcgjiJGXVzqfTGTAhPnZRk1aWji0BvbaiMAiC1ORSRIAAckHJsVARqo0D6S6b492hwZ
PjAxfmmXOMm9erhkjommMOWhGCNBlIcyBEE1ZfVJFLa9wz2jfe7cKbz5/Tt9e3zkqrC8Od8c6WGv
bQqnsWvGeXKYEG6d3RY6EOfkyHufUVKuH5xW3r3BowCZZiodgdddN/KNaj/aVnmgtParvc2p7drF
5O8ap8wIiDPqj5XcR+jcezeIng7OMc8VisQrhLuqnaXOMkMeBmCaNc7MIfu82U7z1cg9++T3D/O9
EwWHYyBA9M/U9O7reZhPDW1cdrvQGbw1WcPMjWdw/kT5rZGMeaeH2HCUiCszH/dsH+aV1Gv9WVE1
JHZlRvtsnMfTWpXmT+AsA/ylaS+JP1hPg9qOHtxG5Z9H0gmvA79oz5kb1tk4uO0Hb+qdZ8bx/miO
iRAZM4FXBzDHn8tQbXI+uCTHHKjF61PK0PVs6vPi9PeP7J1BcWThHsnFHLDBA1+OenMiEXKx1Xyw
rUHcAbw0TUoJDCJigtf5dWakrWvh6P77y76zDwBxYQOMVSEkltck/yLypa7kMh+UCSPTm4A/wky0
B78356/10ocf3OZbcQtjOIr+uTzDsHuN6Em6D2XYuPMh74X5YFfexlpn9H6VWP3ink/w/u9LV4ov
zbBtyUIq66zr8PEIsgDs9JiJxcR+dj9qN5q/qqwU+Q5VhLqb/Hm4INqd1OkR7u9dW2Rq2K2ZP54t
m9VfytIwbicpsgtpFfIO+8rmsfSDyY6tybjzS9ARqnyr7fe6Q0+Z/P4xv93+WBOPjbOjfyFlyqs1
LQzWonG3ejn0RhQQv9oV9JftjwKZ3r7MI5sbAs+RNQ6v5vj1vyDXua+k6bRhfWjaeU9vf0DYsIi7
XHr2p542xAc39XbIYkpGgwlSN5QhzBteXa5rBg++fXVQWbGyvaz7yswGOL9NE1eZ9RXiwEc0lHeK
UI4ROP4fsVlER68bJ3lNqlXvB81hwI67SXxVrNVx00VAiJJjq/c2OMD9mC/t00hROMYuds/f0VNh
Mm93Cxoq0j4NtaNZov7t7Dd0QnDoUX7TiT86L798HmENlRAAXRLxOIPjIMo6wqwfzdi3T/3lVV71
ta2GkCVTs7SyiYcnqjV0RQ2W1webegHem5r3S6Tak98P4HcYFOxU9NJhBvDSWSte3hzJ1OU8+aU8
KIWhbsWZ/dqa/C2djb79FNJsP/fdooMTWy2fHBlYp2NY6m+msvxknk15IkzlHZqojq6yoWw++HRv
1+njh6MuhxD1SxLy8sNF3O8aBIU81PCUINzbHh7DptpFzfRvhyTwknnDHJ6PMADRRi8vFRhru+lg
kIeegxE5Y3IF2lYf+kgfl/uXJ0wuQ4v4F7n3OMFeXqbrHFvkHedzl8IzBYHNvnV0Oi/Lee3xiKjw
xs0iuaMrYtNZm6udIZb16yT8+gSu2/g/eL4E/fHuQX8ACo7P/y8Li8gNSS1rUbwWm3FAkzZfEag4
7Vf8qT/Yct+ulHTIoTXDGSXDhTPSy0tNE9U/CSpMIuHImO8SSdCv1e73w/ntSolGAiosjcrjee81
gGeH1dRmFhs7GH95SpmvYgc8K51gJe5GsYkP6smPrvdq0vbYKRWK2uSgvUbeIbRRqasVVnmD8Xm1
9UcmA++QXxg6yA3Aq9gRaP+/fIozIcpiCCJ1QI6DdQoZeX0cFHZ7OoihuMs6sQJ9FGtwIha/O1dr
0B1wIZ8SUyr1kezunckJWRyw9OiI/NbeVeRZaQW9B2pGuyvOjWY7x1sXu1E1fRT/81alzBEKYroX
Idb0UGodR9dfBqqcormXYSYPmTEGtzVy+jIRYiKiPZikTzOvKvVN2BJInhhKt3dGEM532JNgQ1o7
wErJOrCe7TQ1DzF8NDg+Sh87LpOv5jUOaphpofmnwfxa3NW1weqoDQjRz73g3G505cUjGsCz1hnn
xGqs6YQAqSnxZmu7+f2Yf2dmkTqFAIVEAFK+f63wf3k2Lq7XFjvifDBaKss8a50Te5QfFTfvXoW2
CaJO+rVIDl++Ab9vdW2JbD4UuCekzTT3J96a1R/M33fGFGxoEPgjNxLtzKv3TGBC02XH+eQ1uK46
efXD1VOQerS7PjjkvHM/XIkSBt8ohHKvrRmzILcWl6bhYdnIUOiWYU4lod0fXOXtph4CW1B98gex
Mq8XWM0HN8OOVY/lj1Voda0UUQQ5WY7eEppH8qTcjI/8IN+7KKJ2HiI1GrjMq/OKBKKvhoo61ID9
tBdKF1BN+yEtV72cOUvrf5lqw/xAEfD2zaFHwu8CjgjrEnvKy/EByW6sEGmRmGysN3LAqG20+++k
cZQfXOhNj4bFj4tgp8nd4Z//agnsB61109oe0Q/T/COTg4N7VIufjN0I47YkNbreD20TXFRYpZwX
whjT38+3N3eKuPcIJEBBhLjwplswGgCoCMjHgxjrMJ5qZ0snWzhJxYH6g+HzZpByKftIk3DgFHHN
V/eamUakjCAfDzJamiRfAyvZFoLq/+0botWENQEGUgiKfwWU/WUBWWjSLpHRlYfAlP4e0dyXgHD5
nSzy299f6C1PhXYo7wz04NiBxfTy5SCZW1KYMrfKD3YNa4h41SIYyA9bsT3oV913CbmiDfD5put8
r51QX0Z61Hd4d5WXpTPPDen0PXF57tgGLWkbKv/T62d9lGD2gYuWHYOM099/5jeT6Tis6dJCrGEO
I8x6+ZFrAi5LNw+NMw0L4x4PKmGQYuqXh8KVyyU5fqWfDOY4fxBw8naQAVBD2mX+cmn61C8v60cL
tiR9Xh4ax+twSZpUMpTduCOvu/mIF/UG1Tk2O5FJAeuw9h6JXi8vtmb5Wizu5nBuqZr7EqnF9dat
VOR27hFlHzVWU53qTednGYqpOYFfu7XfxbyNXywx2ca1g6eOe6XKvPxUl0Y7xKat/S713NZbcMAx
RgeoNDKipMLvU2KragYyzmpTPOF8mV0uXgUDwmyRHMaVoTUUxRZDMegRovLo/wQ5wb51W5npNsyD
fy6j3jpyNSYqsSBzh/pMenl9nU9B0CX13GdkrfiVM+0FFsu4FffbnK75MnqHSAt9F3GatlJj9LNn
Mdv6C4HbxO9akjJHSE2iXZRZK5ZHRCb+7IbZMD8VLfYnTIjKnZKgzL0mni1VqqSw/cZLCIXvT5fM
zAgryseUeeM8tG7VHn096uk8s5vcTvKmHbIESZC3Yr1IHNl+RptFYs1Wwltp1zk8I580f6AVE3n7
3F+GkpIW5VrSCO1lp/VmwE8pgYouuqCk2cZ5YxTp6G3+pZeNmzyN3E1uiefCotj5paq+hX09iFN4
2L6511YzkIEplOy+uKoaxA4SXH5nmAp24oT3MrdUm8pMTYdeGM98EiV0ncJ7yKIlY4Iht8I1oXEr
Kw5F349sznbx2KAkIOeJ3BT8vIyNMNOslcuPpm0FkSaRII1Hr57xzWnrcG9vwvo+Yi2y7DWRwJfm
ZLTGvinb5oZgOrHXpRfua92aRbpgRHvFk3Z/WqWwz0Y1Bp/saIl2s7Km62hZuq9Uye4+ElV73ckV
Un0QfNXb0PHxcI250749iwTjPYYOshps/rX7hNkRC425yR8BtmM/hwAK8kREUb0nNR0wsrc79aOz
/WLbG+FCdvpQlMW3tpDVI8D5GsV2xQKXdkMwIb9WAzgFluoQo4rQWRNtT4VLamsLQ3vEpqJP7U6E
LbGNji/ierGnp/EIUaEUls8DE5xaYav7H1tYFN9owfb8cI3YaOf0WVbGBqH2VyKaZkLztvEHPVX7
3iWj8AcPLK9pzW/ejVOVYber7X6BD9u0TpvCS6r8pBgt9zBvVR4lZWbbJ5bOrR6bk2nteFmLzmJX
RLS1iWiQ1fUAwMIRunZNGQ8heq1R6OHUDwaz2bXkFNy30XB87X1frygYJhXGfmWMvOseCn7ShGGn
P2Wo5OA5KXO6N/yx+TZtkexTCj4qFG0AeJ44iC+vGlk2UzxqWEPJOGWClu5WtWtSWevxea9SVZ86
yBZ2EnZh/ljWpSV3G7HNecJ5Z/5qsZi0xNJm80VuuN0PT41Tt0cXld+U5daFSQ5bMboYYAdfRPmo
D3brWEtcwNGyiaiKVj/uIiLV49Cr9LrzyL0/UEpilyGyvP68cDLa0Dkv9MVnt4fHNLpzfVes+FOS
1VPK+owqVpQVh3sPawVPO+5uYBKqRFqN+lTbwq9QUK32lynEjj6RjS0fSWD0FI5mBRY++cSZaC+4
pegkMuS47qiZGplaQ1DcMBGVebrRqr4QftmyJuYYGsTEgasrV2d6SVtuKoqF0MJNRp2F8VoVy7wf
qI6K2BurcNytlYdP+4DoJO7rZVh3gXS2MZbLWmHmnIW5HYcQtf2dZnXETluK0MUaqLBm6F7VwDRQ
rL5xGE2QH5Fh57fLUNV2XCkoQcm2ssAm5taG/S5vHVjHRYWZWlvUlptEhu895G4V3ozsAtnnea7m
x4UhdO1uxoYJskcPNMmcarqoB014jjuV64U5BT3vVDr+TT3MckwxAKnBq32j0Sf2BGs2DXSQqc9D
g+nMZ1lpSOVGZrHzQoIfLqLO6r4v1kBkelUOww9p2NDQwQEwRZhgC4pYEgyCugbZNwKKTJCynlm6
TZy2GiT9/Ck4uLWTFTvJ+pzm9pYXibIjOPEBCXff59CCwWusHljYcOyg+S2q9ZO2Kc0vPsvqwSGO
rEslaOkF/Hq3JfQArOWs17ZZs96443c/2/pPJbOdBjuhHU1sFL0ma6TBZSuBKMd8V3aeXbohpvex
KQPzxNQcO5Ji0RYTTSzOdd/1vJaiGQqZEhfb+DH8QvllHGpH7Tln24JA+8l7YvsersBwN/fUYu2Z
Yh7N8icUq2raqwyo9NJV0eDGflTJPI2ajPk8hcHWp5MpxDPNd58vGms4HFNmoQSUamsWtls4T+eh
CuiWex6Z9ylk/D48qaqAjLdAr8ZzkGn+2a74b49VqDWm3UbeO23Tpiyuigr/zP2SkR90ojtrq47J
NuoJOzyz2o8q6r0E30PpnaIdYzvK59EMdmQMdtNu4mz/c/LM+kup3OXZMqCV7DeYGTpxSgNGQiDx
DBjzdbhXdtM/IryoCPnucBJA3G/X+9Zmu+PZ5Y6/s7xCdzu77asyrayBmi8aXcOJTdy3YPsO63rp
mnmpd+AQmXXqkG5MBdqM0wlpHZolkl7FGM+Ycrjx0A94altbfWn4jqKz47TBo9iq6HuF19bPftlG
P7VoQ3V7iSzhlrQtSFPtgEFGYY4LUkjM33cRURb7wZmBM2ojhyHbVJrgWbW1mZGQFuHIlNZte4U8
s7KTrYRbbItRuwnBmY5IFliSReIPDoZajTc5HuZHQ/DdsTv3Ao5OVV1P8GPqdOQUiLOna2xr2npj
BiHArwYYyTgaXCAJYWsj6omlcBisEa5HQSs32bIRE4JyZF33lnDuUHqM0ZWJgeh3KSPjq9cIb4wH
Q1grrCDXrmLD8odnhRvSN1OEjQMN2F/OS8/i4a5CGhejMrFZbyJt3Fu1bV5aTmstqbMqnSU4zWwH
f9rqG1vbmHcI5cABjuSw2Sktyfy5nifrdlNm/WCYZRjtnInYvliGU//sA6k6cU9B2MRTUJs6htJM
4kLRzM5TCUmnYTUrdRl3mRrzhJzd4QCvVrc7wmRCJ+08KpNkUQ4D3Omt4yGvYSlORVtmK4YBDQja
rO36ezdb/Y2hJ5UnQXP0qsx7y3ho8wYyTjNn/qnIAvHQVn7wQ7PJMP6Fok/qAgGMiZo8K2NG6GmI
8azyESiCfIGIgrU/FfPUt6cLLbRnRCQNgzeTs306lRGxIZ6OJEQEaL03RrvoHQkI/I7NLLshCdoc
JkC0dD361tbBh90aepfDTjOVlxGSA9pnS17D+arWeTtD/oIxCxBpez4XjvU9NLSNG/I2e59MPcog
Ac00bjsT1l0s5NI8ttlCpnRvRm1/MlEJffGkMJ1kaDo2wUwG0ISWioyL02YU6tpVtnISJeriuyf7
RcaELQxTXGMfeEantHrs1FYEaYlpyY+qCOfD5FU12NgGrBcHiFG9q25eyDlYs8Gr4xwj15+hcNrr
FfKyEa8rjcRE2PloJCLgeF5pbZAYRjCgdYp5rZFUnr26qRuKyj7xiRN76AP8S3YKncTPWjUci9h+
s0M79359PWYua0AhNikSE53gzxX84VYXrQp/Nn4pnvuuk2ViZZgyQuCFYJPoBqexOGB0lpgPld7d
NEfBD1sGzXhaZAulKJoBb9u5TS0uRBXqEH9ddk64VJt4QBKBA0UgowK5Fuyyq0CHBlSvefB6gkPr
4tbOy8qAGV1VXxpFdmzsztUw865N6xaQ3flTYXEy7Ec7yL1dUGhk4QDi0UfmLG9g12NhiLGNdXQY
o8/52se6NoDoTfaXs7JYihMzy+UdKKj12Z2m5mppya6JFzcYSZcq8+0YRLOeZo0c7gO3mpMwyLzr
ia4pXcPO0x8Qj36hEn9FXP/52VCNs2HSo3wdTty387yV/uycASXkST57igjZlR0+kzVnec/Kvf2U
hcSk1+54MkqEAc1g5ft601FirpV1TZsiTEQxODtPWBsnOrmcVW45neQmjqKhScEbb+O07kfwgd0v
WOE/H9f/lT/1V//8oOIf/8XfH4GkpjIv5Ku//uNz+Tj1on+W/3X8sf/3bS9/6B+Xw1N3I6enJ/n5
fnj9nS9+kN//r+un9/L+xV92jFCpr9XTpL88CdXIXxfhkx6/8//3i//x9Ou33Orh6e9/PPbAXMff
lpd998e/vvTpz7//AVLxn3/97f/60sV9y0/9b7J9m/tX3/50L+Tf/7Ddvx1DSGBAwJMDlz0iiMvT
8SuW9TefXKCjvx+UbDBGvtL1kyz+/ofh/o3NE9VTZNNZwljk6MAkevXra1b4t1950iBnRwk2VOI/
/u8He/GC/vuF/Uen2qseFyDx9z9+8aD/e8BhkOocgZgjA/3IlWZmvERJ+sKUuNoExNHjk38yNQRy
Nmzl4ADNSeg05lWbzd7NsTjw0mrd5KfViDjd2WOk/8xxxFAYiYTtPZuUg/BN1Ov3aSuWS+3Nxk9Z
ujb1Irrmb1OFfWAiZLVcuLQ2wgNIOKoRaBEcy6x2Mh5n18C0kiSHCOpqi+ozGY0jw2iqdDMkDebn
N5W3QoJFlGauSej2et7N+Dw7J9kS5tE3k5QbyN0QvW57rzanvUumz3Nem3mb1nm76h21zMIsEU15
pzWsxV1plFwhKIfqNvC6JeCo73l9CiUAH6o1U6pK54lZla4e/ooJPZx+TMJhNOekpMF45y5lvp4N
S921O4ERE2yOvPciGWNttOSfjXpqTgITo5o1BY8cNmpTw4YM18L6657/MuT+9Wb/+iZfoqq8SA/u
J7ceHbNRjt5AL1/kMnCa0L7/qTS74LI2g+VbBjo1fIDdvkTw+O1YEoQ2riHYD0GLed0RIt5aqtm2
LpcZK+TU6MEsT/HfE8XpnG9l+RGI94tp+ZfhSUYXY/O4XlNaYLzw2hq8azdoYKV6YGeYmnSEB/O9
i4L2vowi0Z8SbNQXZ1EPxXAXCN/uEmAODlir3sgFxCZiOPT5iuvrJovlR4U/dpEWvLRRPCE7D63+
Oz4KyJmGxsqvVgAvFctchuZJKKlCD462JDRg6lKikP2MsZev1E+xMzpIwMppXc8cwAcLeAgnXyxo
8wGZU2HIK0da/bfQ1SWMQM7UC+LgIKTiR5iHrm1co1RtEB/jfCmt8DZbnCGImwknlN12ZAXtTfrV
qat+IWIoCodTpMyLPgvYGgbiAaj+917Vqz9BFwPUbzqsEVKRmx132p2LU1Ga/qnaJgCPsfSM8MTz
Gu+JYpr+gjfgCLvUqt6w+zLKmb78KNZt1Wgmh3WYVdLbuuqSqrC8yykgiSCeNnsl8Lre2od63DY3
zpEZglSvvjGnrjPQmY3M1rtau05EZ6VfOkvsbDyCuCIH5kFCQ+6wA/LLMNlszrApuC2SBA8oAhUa
bYJ7q8g1Mqq6RUblY/HrxqIwsnbf6Bp1HmpPN0pw6AyWeB16dcGpSXjnvmxBw8x5yc6El+URlZCq
owNlVUg9EbnqW+FEbU1KOy3LpA/5nGfu4GxV4jH7z7cFcOlTNRnqdmq8Eq5rDn9ovzW1822bbfwC
UAIbCAyAx+SuaAVh17jKICvldFfTkRbjIs+kEfIooACtNzgmHKVoOTkEKLil6cYadGg9WS239FDc
VJlIxnBcKDwmnQdnDgL7c6TCbZcWjrManwpZV0Wab2jhTqrRJ1UebRJh8RXAIblVVmWC0PSldQdx
eHxacl0/FS6UP5j57B3MRnwUzob8mGEB7d9LMMccfMCzdTuVsPjOw6gE19sms0nE5l1Q0HbEM5dT
Ze1Dh3igbVxdMyG10fvmhNv6FQkdcSbmIndAWMvTGtjqW8lTtFPED5A60FaXfZovDjhKs7WqTQYa
JAKrxHm68sNah8nSbF23WzpdQV3Dk7pIJeeTS2lt7qPPM/7WGDA6D+EQRWViT1YdJnTCZuNky6eC
886oOIRnZc7bgJkfoskoyc2IJ9hRN9oUraLCDNsidhHwqaTMYUVkqOcn8Dtd1nu5BOEn6W/jc8MC
Aw7fd4uVjoAjX7fQWC1sUe3pFq73+uSpBaXpAqr5CUmIkZ/AD5i8RLMfPvEW6wAbvXwRoJlGMeA4
M/duOmo/u+6R2YKOAeJj6Npuhkh63axbnMM/mtLZ7sOH0FbNZ1oAq3VQ2xA+r5jgQmnOhyfSRodp
RyvB61Jzahq4o+NE7nxDoUAv1XHqr8Wmps/BsK3PCtSnx/i0zb4P7TxWJFsgy09za2CZ2qzFvolc
MXzRg+bbmERODhU6KnWqyyG4pFjGcbrJFzzeGxkY3T6Erv8IrXv45hS1LmIZbOg0JsNuonQLHbkk
3pwx/rawLU8RFs7Wvjf76AsyAhNoKyjRgy7zCpbXaNcEF8nM8WvG9ljHRu1mT/5G/lhMf99GAR01
pk7cZg7Ppe30oXrs1g73OPB/Ijoyhivfs+DZc077ob82xToACxERPp1GDQCiE+f5hlu705NAvx0y
e5PgSEr2PQWEZ8yg6RaFBtKL0UihFJORy/KA1bfbRsGhxl7ciDckO9e2HpYuQV9YzWnY2eXlBn6H
+qY38s9rVebBbqCX9BNsoQ1PDTr3T4g3SG3w80J/nUYj8wG78DRPinAqT2UnEO86fl11aQ+OEU4n
nXBA7/SsgtQXXUms5aS1ddLU+dAmC+F4w1nhcBZIs6Lu83TJSoADhTblbhHSepqyMfzTaz2eqtR5
cQnV1/iOOslmkGdG+Vzl2tniDO67olncRl4SgM4d9ceU9IkdAspiTVCo586mCZvmRvl/2DuzH0uN
PN//K6P7TgmC/RXOmvueWfWCciv2LYAI4K+fz7E9Pc6a7rb8cKW50m1ZbtndWcnhQET8vuvU7oIa
z0TkLPPMd5WIud9WDjNtFOQ5EdZqTdAQYQn+TZ0IeRsx7yfY4MKQ1T8n1OQh61LjXRah8z1cx/Ea
E5H/3EppvjdJQsF6iICHU4+9BsA8ImjyTTVYyBctaSp30+GMWqKA+448SibFc+EbhhN7NGnlG0cp
3dISWiRmJFoQnG3uOPZb5tVCRC64Pke4RfRRb5jjdcLyixqkono5ciCucBTWrfuUmmN+P/K8yzhZ
3BJkSLDud5WZXM8juPcmHJnNIwNjk7XJykp/7xitCIU0VnqgFqigbOPUHT2dM28XIHHmpBs2wfJG
F8PEprOccLwchP0GVIzzJOMl8IHdMP+TkmT+7NXUvJDPlXwEpQlw6BVp8BKoiS/fagzT29AumY6R
IFDlA/qJOHsKrxYnssOxEduqnL2HVVbe65hO6fd65KXDZDbS5WSWQz/uXLPACSbSFeUqymDTxo0S
cpZRqlEvdZN4Lww1q7sLMyJIgPqrsidap9S60xQR5mnL8UCZ7U+aJyHbEaWKq5m37Efb+fa76+tx
jTL2W4Z/b83STYG8p9zUVemriw4bIXUzns7kzRCExQspxSMmwrwsDrW14r9xNETW0VdZg8erV9Ww
A9Uuwf/KAHn8QAJDswWgL5lh3b6aCK0i8PrCtefV3/tjhcY/XIeue15Sm8iK2QD6vJuzJlRxCiN2
7xp2Iq6oi537gzTWkSeyccRMztpEEy1VAvSNjxZ1Ox4Y1FuT9KkqYGrTBS82siuTg5nXo5LGNd8X
AhZ2wqPqdFyGma7PZc6R8qx3uxr6aB6CFG9sk2pX465XjAtRXco1f8vdLHMOuFZgxFqILPeCqdsj
pLapQX7IWk0Bn24MD4hyiQ2OESK2K9clf76qyrLQcc2p1bBjr8qFcbOs01oCOgNhpfFs0pb3IaRb
GbsaJ4V/U8rM9T6YU/k8QdLkubOFoK+Do0nyC2SylaFkJDRJN6GIUQO1+Y44HNlt2n7mU7g5ygc/
Jg1xQTHnT33+OBBl7cIPUOYzPa0LOt/HfIL+3VVDaSYPU1EjIo/QfOTejqOIkPishwK01K1lIG5z
eCdIHrp0JBmqK8MHzV/ZzNk70oXPLmqAJcnNXNKieuIwvHZ4XOQ4hT1AhGeyPqbG6m8tM3WGSziC
rLloeqn05eADT7TgrEHpF1E2M/geE0xD5vXUO25JoYBr69uuU4m4F0MXeJc1FIEAh1rUU2isrGlW
mTgeFsia402gVzpFErpFn3U2Lz8HSw51jDFVBQx5vagOTWrrl8HqpmTrziH9Md6SkwtVktsaWbZk
N2wC9DYGZ2tanApz9bZ5UkMTeu4o0gvAz8FkoVxWM27DUu9r7KsAhoEWL9kqulNA2OSgJs4ccroC
HN7dEVNpKM4s3WdmTGSPbLe+zc3n+Uo81qjRHxhanWXNaUOe2+m6Hyucs2NSqHK7SI7km5z+oI7Q
8zolPyHs0p8tZIiIsqABqWqbQd6Zbp2vh2Vwa7F1EpOjPcz4eDNTHUfD0Xmh6tRh6wb4hwJROWMC
wggG7ASiEBkaVkZtudO7KEL7Y2XuTV8Ms89faEZJb9O2SUArW1WCeNqDpLtDzfpDmEoUN8Q4smC7
Ijux/U04LXz0dtrWnsXu3fBof2I2p5jOMub8EEiw2KiUgcswQVwEkzfKmPmoMn96nMn/fnLZBYuI
JpAmBzjE8BC1+aBv4WixtjozevZ9NthVAH3QccO02bjXVnHyM5thmj6Y0qu/rxyXPMD1cDQ2xIPa
1a7PjIxXKEvXt9UvSNno8Df0UTsk4AjKBHc9CrcI3nvkczS+5zPNUx2tFbhXS9J8Koq42JQI9kl4
Raz5j970/w+a/R+qr/6EYZxAuS+w2Q1o15S+Vn8Gzn77kd+hM8P7hrQOrw9KQ9/5gp0ZtvWNvj6b
OgowF5RkoFZ/YGeO+MZJHk8lkq9T4OgJMfgDOrNNkLPfcmlPkjBMZcHfQc5OWqX/Rib4Dad0djK+
Ma+c6th+LXTQJMitjln4cTqU/lVWrPmtGpJ+Fyiy/OvmlPvSOU5CgFmZX5qTl93/6V79E7znt7qD
LxeAGpIAGtAeKtw5y3Gv/6wepl0nb6A5vJgrNR4NSKhonATsndPwTklG66490azYk/IrUnnxXc+G
DLdrQJ1g1BoEEMyu1z3Vi0fnOlLrqJ9tDUpfqHVvwEqrnWz8bUN4y/7fX/ov+ZHcOwdZPsF13DfS
bK1fA6RZdVuEiO0Se9Rs14fFzC1vN+Sdo6OF8LyXpWdg2oWc1vhMySryY2vPVnm+zGJI/gLR+kW+
99vFUMNIlTHhKaCpv7qd+oW9Nc1sHSME0euWimwiydG7l+ZutrLirSDYZ0fsUxFsEozI7a4ZlEoO
MqwBTOeuzrOz9qTX28HGJghHDDJztpVG0bCHHMuHc2Fq/Vdyza/KbC6aDZexidoShOqYPH4Rtxll
OOA1nzErui4n1rTBunLw2soL4q4tHcoim1Qg/0rzEIt9ZnbtX922r3jj6QrQ1fFagg5Th0MH2dfH
Dx0OCm3w3Lh3OdxGmVqbNK5n0NuSVDAjBakICwo0EkcZN7WzhA7U40Sh58jBzUvuSlHpYTs6leFt
basiX8AoejROf/Go/ZPL5HEjtQNYAYm39wssCuTh5WaCkoU3CaMy2qXp3pTEU3eTaWJWR1RuxVJM
rWCEN0R2xaCdFfuZiPMkEiaQyHZYpWVvvIaEJ0hPfI9/Qfr81jLz5U2GCCAn9xQujamRbNuvt5LH
XCwSDWHMlJHK64r4Vwn+NhKpNi0a25LbLe2uVqGTb/2lDnpE1pXaOQa04wF+Sk0AiUVwtrbJ9DZk
ut853Yx9r3ert6IvkAt4cynvWnfsAzAFoPlN0zOBbaSBwI9TRpg628kranVNJGLi7qUA7nycp0E/
QncRP2hO/jBsvKkO/qqzyvrqHeI5OuXIAe3iV+VyseF+/fA+PTUNubVVrFL03TFl4+kU1abJoUMT
EMEJh8Q9EWvtFFuN9uQZatW+kKMkdR6ms0niHiDL3/z75+b33oQ/fyn4/4FXqF4mZJ+i819NwX04
kt7hLORBSpLoj/g9+6PG9ltsQt32zVshapkg1MybCQfjeGyYs4ttoe0kWsbgJkTNhSyGo9LRR2WH
rczYDYWUTzi99MNihy9EcNtHcj6Qv7j1BDc31p2/HaScL5gKdZQTdxX4ornOLQfvcS7GBilrPe5J
Ti04XAbmQ6uaj6ZJgDP86rFKV+9qwZKURSb0Bvx/W8Wuqes46fV2MU8pzc54z8ind7JafqreYxjq
mh+zKQnWQzrSnWtDDgn0hGMe0P1VyPplfS4DyZUYprlr+nEFIArT7KNkFgN47LleHlXA7cEk1osR
u3cvw4Uh8KSsjYU/TWegDncr+s99SsvvYQVkvre89H5YSXBIeSIO1Vysl85cIQVl3kHXQnrKvpu9
4NXoKysuUju7hNvHZSAT7wdr+dlgS2cDyRseltZMD24jmjNo/SFSqc/UPI8Wc25FEHYN4CXcZ0y2
c1z6xv2Kji4airE5VsgH99Zo1rs69yVQXjXFcKX6rmvFY5j05TXpyn1k5ZLYT6NfYlnLvZE3F0tq
+C8S9eUPqZw041ktwFDMYlzNM1d72j0LvXL6nKe+/6jHOnZnogrtodwP1VzdGME4b/sgqclKHn/k
Ipx3xMp92rPoh23YE87HHDWc1C4Ul98alizeTIkKLGbsVm7c6aT4OYyD/9HD0NwAcnvPck6Cz06u
hPqbnlaRN2bGFeFq+b4bLjl3CKeejp6/NoesbXXkms256Q7hkajfRoEerd3WITxis5oYoiD5Mj+q
MSXf6nHUx3SVydFGM9juNblwV4jfAiZBTzqEPqi9B3hztIfA2xhL1+yF8rIne0n2abPa50Wa6G0Y
aueMsdoIIl1Xzn4CKDiOKq0O63JKSjNc1T52vXpXZYoenJQ3+RpYrnwT4LE8oEwquyAXAAFjWIAe
VwCFmpNNGa9tm72GTbrsJ074UT4iYATxHp8N3xcx22IOomRa7Dt48nHUogvSN0E4meBSdGNG/VR1
QPclymHepLIZduAwvjxmw5zvp8Jx4CHzl1Ou5n0wSqJb1NK/sbCWB+2I/gdpzdVNr7SGVMd5ZREv
u+GmkwxXo+ErWWAf+gJZ4rz4Xkn2DHiNuYpCRoYoxaN7guIzmbKWezOvbFhSF1P3U3mxwLFcptIi
+gdtGHaC/LJyjQmMzQkPDfkv57ZCEZ7PprPv9fTWmev0aAme2CgdxHxGa6XcKVQicV071RkJsTdE
w34fJ0ftZjOQx3CBCIppBXC3q7D093Yt89tQJQlSm9K6DbST3aWDMo5C6WazeHTMkYYUHgYwoIe5
d81hU/ulc+BUdcM/5U+F2RQHwCLC7Rpl+Mc0t9OHyvfnN4WJ7mWk2E3Q9VgXUe137dWCW+xglSN/
mzMJPJos8sNqS7TZflE038dyUQdyhyqgDLUc0Pei8yERCabYbmT1WK7zrV0V9fUM4PIWrumIaHRE
nO5+hn2PxKyzjewcDVV1X8u+vJpEoX7OiL04+2IZuqA2KdwnhQFPFqzeQaw2X59dIo1Gzw82nLDP
PdbD+iHzfHpxjLG9q61aR05lB2e5wQScraebMHMf3+tCr0e/rrO4JFgi3PiNVSNWXUY0u8lw2j2c
ZZ/Cb23hsOwDqdA5EQIq1/0WZK95osHMvi5dbAmuX88Xdjt4B8vMyjORdK+oy9RJCF6cuUM374eu
9HfEeZZXkll422lizKZGDlgku+Si0lIcl6BYnuZEjTc92M71MPLbNP/vdKtgpcoajkIqqHDqWqp9
OlCMwwlMP+dlM16Vslbu3ktb6e6SavDW3VLm/XUwM8rkxDTKqHbT9NPMu1ExwLPul3V+5Q0MEtob
w63BGYr/DnfzWn3i7VOXdQD5g+JX3pA5U8eZCpCmeAW+SvwvXTNipmgR0LUwiS8kwYY7J+F9jsqe
xLYpScCFUVHaBvCOC0WlFGYIUV66KsvuYDvksWiTskU+UHntSUqQH/3ZNZ96BjPiDw3vokVsSTZk
JnJyTQOxR2Q+baWb+werncGzffWZh604JrkIzjg7w/N6GBjY1VnRosTSchM2eXEYFk7UYDHtthxG
jMSAYg8dJBFAyuR84P0NqYerQewd2PHrfBKo/jtMH930ONSNtQd89R7oWRMkaHfTEcWs+OGH9W4I
fDiBbFytT5foUPSmorlJnFTuOYTO3+epW6+6xJqucjcFWCfF63jS6qLq6UozRg07n9v5ulyD/hJe
PPbOpsFgFrEC2OeEWaaPau6eFZ1qZwYQXBdpn/KSLnHMCa609IH/y/O8YupaeU72stDNmUNR4AHj
BglgSdUSDiTEZ+c5+t5Au7ZzTmsLWX5FHPRz8IBEAIGeVJW317Owdojc2nvebMKMetIrYolEMw44
gUNdnCJS8VJsl9Y1nkZ3Ma/ytvS/z2hLD2mP7nlrJwkiNMRwFq4NJrHeUsGDicrviZhR+8XQOJHh
GAr9aTGY3njNGhQRFGC6dehUTGPe5lehnPs6yIeY/M39jBrtPiln+WNSSOmVEM5PTcbBZxp22W2e
46nzRsM7YPeoYHsH9CfkxSsRW6hRj543doQCZh/wh9mxLF3JFQJPETQE1Cqz8nI8fWfCSQ2oEiQI
UZl3+QGM0I/KglfEXsz+vs3bgckCnWU8O4G9R0NjEUI7W0RPqDy9FUjBR16sMv8gM0AQQomeMuoa
w31Hg7feJ7Yane2ok+VJq864zToO+BtjrTUmg3BxX1aNm6he6vJe2W7/DD+8uNyV4CMTyI42FJew
AjgZZM/cmMuN23YDozYKFJz4VXBt5CWffWyyOYUj4MgXhrz1u2lesotale3dZJSmtQnN5WNqXXC5
uV4kQui8RxqIfMGPTKvl7xz/gkfHSoh4y+2wSDY8rNjUXVmMu9CokUpkuiiCJxfd4Q4hTsiO6buE
SnFxSFpYtGXt6B2DLahxAmCfRnJu+/CWyPQFBew6el12ANxnO0960XkHKLAFAJJH7AKOM9U7KHPE
vtpclLsTKCXqOCXI6jANY/hoERL3IeyxI/BdTD9T2HX2V12Pl/O0pjc15RUoNaapR2+0LhPrDgLp
OPO9tsCG11wCUUI8ZVb40ZhjoCIqKDnypH7/nZ03uyAB1TyYeQEwXoAnqv1kOsmyMYeRfYNaJm8P
ddexi9lddlGEFhpPsmOcuBw532zYedrvdZ/685aYrOTRk8EwoQFZ1y5uUH7rU7mGz7OPB0Xs0lBV
H6O2g0dkqcbVrCV/8NT2nuLPbI1Xkt7yCqEBHUxREfjpQzk7ySuZZj4BzbZR72VSEctQBX3wqPOS
ir2JgK/vTSnLAfqFFLK9FS6hxFlbrJjs88x/RVRPWHT1wInQ++HB0HRs5aOZxWY7lFfGlEE1L4bb
uIC+Igt2npbt3cxhmzMJIkfic43MbDBAEXEAd0QLW9Uq40q1blbFp+26iheda31G7F/waPX27O7X
MnStc2MiAjBGrhIWPxp7yi54lRvjzDSRPOw5Hkzrvljclqgtfg1+lQwR57nOVjLoeq0DLA8yMZ+C
oQysaJpFgFIBStSPREN6KGf33iXfFQIZdrTp8NzbnFvyc9us/SciuGhQNma+0W3QTXBCfh9wOG50
nUE0tmPIqdys/Funs/KrRetqi/uAbwv1WEHyWOlipRF9c2lMc/A9k7Mxb7Al2NQQ0UXXrvNZ6mXe
TW8m4qwThfEqCNTH1uGs3LCCIm0j1p2HQPkkU1VpOd/jdWJrAF0nTZDwxuduwpAftF5fb3GayvNp
SkkhZPG+aqtO/QzBIh1eI6M9CIydLHmZpES4qE9OmEkK3e2JbpxGioRWlLkY/Rd3x6Xb3m52FJoZ
YzAag6xQt/6rHvRfkpVAjMjWY6jAVo1wDST3BK/+yZ7blxlmtcTCY9F3oYFymeknT+XI0hl2+7Au
ZhQfK30AbLGF90oNqG3GiLYlsLwS4YhIHanWdZushrMl/5Q4apo63XGrYSPY0PJx+j4J8vyJp9T1
ubmkHUnwGA4G5OMzrjTPEKMA/u+rM11VjkGvphMuTGooqSMzw+hFmPrYJ6fzQgn5SxjkX+U2/qJE
5iZghvcd4DueO8R7v1agQnP4JFeRZLe2RfruIERvYpUM7ScEXnrLpejYtDvrNs0mDvxs6GVUerS5
xyMx2peVtxTXVpWTeGfnzvwX5XT/A6Tl4giUP3l6SHRFpPqLTdvsAz12Pae+oe6LxzSxGPykuYYF
T2CP80inQbGvnNnMt+NauO0enTh6LAPDwl/FGpzQzC9YDIJodNrEKHE5p6Lmrw9L2gmRFUrVDFlL
tyH57rwOp3mbepSrr2Xh/i5j/qJi/rOU8qvI8YRmIjpEsHtKniDH3/zlkztNOOg8R+KSLM7raMzd
0+gNa9yOXogK+B864X8C4v/T34TMl4ALIrAYS79+sDptoRrThdTyPMzifAnNs77OdDyGyjn+9qv+
Fs300Nb89avc+otM+1/Kt/8XirIFt/Mfd/t/0EuMDU3++h+vzcd/HD7l+glFmTd8P7/rvU+i7tPP
/841WeE3vgGGfsBI73RqhVD6Q6btfvNFAPBxCu+gjsLlZ/6LanIhoQAHESieKKg/U02wUCCbPLJ8
rQR/QdT8HaqJfLIvL4AvcIGS3HkKSjOhrmiL/PqczBPhjrVygEeVxCWds6PjpKir4JJiiQqLbdMN
38d5Ollo3dRnU6A72Ys5U5CsPSLeK0g7w0q9cZCzvKajth6HzFcEbyLuceO2lkCK88qqQz4dJoPt
DExFHLCo+uDYUZ0xbYQC29/MQ61waWM3lFdkTTbJJhwW86dpIVjjR71k3rJB06XulUb1ZLhDgyDB
Q7kSN27hO1HCEHzmIzV3yZUTISQ+LfIyzcoLGU6hRTha4N5rnbHtJS5CCDoS5vqYVN2ktwlKFf5F
KqyDlcM+b/qG9wUbipaXY3gqta3FQBGf0oyMKqDKJfUnOgCdKrw369C6zIlZ3XiexR+LMFNd6Skp
rnKOwRiYCgUWtNoKc6w3rf1+LE2x5erLlySldq+qIcyi3luGEh0QIHmEkQILS9tTBUc4ZNHfAaaP
P4esqZPzyuG+b/rSCM1NWOdhjquwksGW9REMYHUGGgo4buUqXlwz2Vq9WYXADjKjWIeZ4ocmiVNF
GuPmNco8N4v7USNUz5hiLo1i8H4YssZYPPmNem/Rer8jEFiJNG9KQjWQolL5Kxly06QIKE5FH9nH
qkqyRyQoLs5Jv5n9jTLL8qoGT74axGAakQio4YjpjuApywJCFqPCssSFV3bJD0GBBoLnJhdPQmJN
KouuI7QMw9ChZqeXMTefY8RaNhPqOLp6HlVVQLHzXnSPBTautwa7HEUYlBKAu9X1+lwHklMMiuna
gNMA/OVXm2aPdKkpVQTd6t6AktTWBo2SJ5hrK3/epY4UybnnYYdky2ylvw0SzzrHKYWppePc60a4
izIron1wvFerw6X1/oRHegmLI2eHtjh2Sz+9gR7pK8RO5Rsw2ng1e1BnEfurhSq4QneGGjG5H0OZ
ekx2A37uKinASiWWWHtjURTxopWL3xKrP5td4DX7NGnXG/y8ntwAJfk/hlTYHr7iQa6x05x0zWsw
ZPcG0enkDuRL8E43pUGaQcVwsxjKeOWSltvGF4k6uIuk0tfwFE6LKdeUsSVlZ11iTQ3mmIYSs8Cj
IFOcjalnPbm9T1lFqYbxAa9FTSC3vcoAAFS1w5kUuNfj3rZ8oHBUNv1VqGdSgBcS4z7MqkAahspv
vSnLsHnO50q8h0ktP6kb761t0dXctqW8HQgjfKldixYWU5R3ts7sZa8Gs5njYc46vQc/DUBbrSS4
S5Rlh1HiWwPODnfmYDZbi1fvmDYlWRnMT4qHrdK3Yc7AC1lS40ge6Qqxp+4ZGnt9zwYfcGKirLrk
Ok208b29pg/h7AKuoqt2zsahq0ja7hvnQ1Nc/d0a1Wpvhhz/Cn+29l1ACZluqW1t7VhnaVZtW7Lb
b4fBFssm6RDcxzJpxjRSs2/3+9CakGrlTnJnsoTxrSQ4B2eVFBPa3DJBBLIs47CV89gvF7ytLu+1
382fq6Gr25XhHKzSNEZGwqzxLnzUQ7xmojfI8yBH851dwjhhXT3qMAwP3bkRrq2MeQV8JJteUWVb
I7Dm54GsBk3LVw7MMC7o26JOz3l7UbTZ4sbhzFiEY5smwrhYzbG+qlPZvHOIQ1zN+DHdJmHW5LF0
W/dO+L35Ocwlp2YH/XyxwWzGXkCYxglUD8lZ2JBdJ8szPyhRFfodgGic5W3GgdtcAZGCroCgJzLa
ZUVPPeMw+LOkOsaVC3bZNBVPRLxU/j6D23QOjZ0G90ZVyhDuAO0AUROmecWDVYexJ8eiu+3zxCs2
0Ii5hJZOrZ9LowRzalq7xf3arVV1hobRMB49PEDdbXYyusTkIozWFhvVGJynoZt2G91ZobGd2LJ/
hNq3h8gCg5ii0vdHf2dMhrgyvXK9QzGE1DMkus6HhPLmN4b46tmbnHY6IODzzxMSMsaoAaR4H7Nc
Xyu+vf7cbfwUPWx4fer6UVtp8DrB+ZYk2SZTlv1FY+BXEv+0q5M7xviLKMWFgBS/zEBOo13W8Rze
dyyGm9pIsyO7tr8x/DHdCuyFm0qFzTnEgh/9/cPgvzzpfTkP/r9m1Dv1kpNHz/ntX58M71+b9M/n
wP/+md9Pg374zTllOWHX47shnw9O+vfToB98Q1jkYYNiICFR8/S//HEaRJJEVqXJfxADYY465Q39
l/DI+s0ESMotmZScLa3w75wG0ZF+OQ0ap+wsHhvw8K+nQJ0Qhe5RS7K3xPyi8snaqHTkqCLpeyrT
jMXGwfftenlzlq8nnRsHNASC8F1TigGUT0PeUlpVF5WBJanHBLMx6lNIhd38yOsW2NUx17M+6OpX
2HV1zE8WHMtdxy1ckx+BSnmH2cEgvrKu29FIbQ4eIvfRa/N3WmblDq61o/mJE2BUhiMmLb1c2mZL
O9ScIFLtS9YeX3r6jURY82xCYBk7p9C2pg/bWE4grxq91VnnKWcb9ER28k0LgLnaYTs0WzT2iKEs
BJiBdxsiY45of/Ke+lycJO9uR2wCYS8LEC+uXZ1tEyuRcRfWdQxWPB9zzJSRUmwyRTjetxnirExA
ROQEIAAYZMsnY8C0o8I5jZeg0XFjAh8QgkaPVlmILT4zeiOq7qdhWpRDKRzCJsa1SHuTb0Wtr/aA
kzhDIO0m12p3mVvkD2lFI5afBJzGWewnPC7pHXle2Tazm0u9TuR4zL1VH6ZUVwdDQC6FRN194Deu
fxCj4N8FTbLsPTIXLhHDq40xog9g2dI72jmNXRCo4WwJ80PjiRdcKtnWGjI2GWcCAh9NKiMTp9ot
jtOeNavXCeSXcEjTvAZ7S88PWV/sA5CjqG7LZk8lwKVXziomoZfGy4TC9iqdL2ru996m5hkLhvmw
Uk/i6SI5Ln4KhjuRQLEEIxKkDvN4r3wjwi2THvqahHjSIyBDtbwgoKm8ZR9g+8IvwUeswh8kptpx
2032GQkXZPesrXPAbtI9KV9390z7apOlk39OHp1nR5UNUWStPWEEetaw1DlSimmY9v6KjMgxvPoQ
0kn3/H9rnfzno/X/xqH5pMD5N2sjwOsnc/Of10fEU/8YlL1vAHbuyZFpIphzTpDWH4Oy/Q3RJRQn
PQGUhCE8/MfS6Hjf8EADq7CeIsog+eEfS6PjfmM8dpEw8hdztBB/a2lk4/yyNhKEbZuYYHGInFpr
Q4b5r2vkPFTKmyc3j5nXyqeJ5or3yWyZPYrVRaZR2U6u44Ekq3xnFVl/Z1IWown9tHrSKghIS6PM
0GDtDtv9IQtcjh8pxNC1zPyawJKp8d6IOqbb3PBX46qzMhhqaiZTsZm6oRd4pgUY7oJsJI2dUSIG
sNPsjAomGE1h750uHMS+oVzkMQ1wSG47pyUEWtc9HUOuyoM73xuKe5oCwyxS0iYtY+qRKJOl5uUe
GusiuCTFbrY3qKOJoU/6lkAMGvLQIpXkyw0bIn/K6ykdDFoOXXuwDpmXcKgsw9y6ajsKuTdi8oCv
CaWpz0TmpueEHUA58fXhwyzoAkJNWBBTYTRhax57zItQ4mm/BohrEJDGi5OFF86YyAvbC+qLcka9
huYPe1SMTAPeJhGa8+u8Du2wmydli2s3zd0RZWRFJx8tQOUIhdqMLwXHQDx+MMWsF2Hnq02/FvOL
WJ3+zm74KpFomCasxVKql4SgJlzWBDi91KnrfPeJQnjy01n/KPuwv0a3rcibmj30Tq60M4P0KIwG
MZ6mK7sjMUyhoRItqUPheuggkSDvaDkZ2+ApTIfzFpuIbbDSN1YOX2XCsBrXtJ7U8w0ZKedJJ3AW
pXTrOAeuounJ+XLyI4KufBs6+OvELq/m1yBrbk3rolUk6QTr85qVyAvadbxaSeUh4yoSDHSjqP2t
addvyA0fA6jnGPlX3Fn9tUt6U79Ml5Y77r16vZ6nCf4zPMsM66kaPotOkwb0RHrHp9MTDZ+aL/nU
wNIhtV+D62k83eK5jPLkaJHvF2sHa3w2vPQlK3NTXPV62Uunv0UqGXnkPuI+avZ9vcSWaLfaP2vn
ksogjA+zJ3a1xHAWJBlASHeBAVDuhV1urDHst0USYnlNR/GAUc6+96qVbCJzOGJhRWrDdLnJ/MpA
uGdbDxQrVfSDWFulTf++pAUUpw4kzRoZALBbZS3Gi+f4EMT99FOU7D9BcUP1Q3feuChYgOv1w4CP
lOgbYp6msyxV8spXqJpTtiPVH8fwQhIMM2h5RxboNie3dIUZCa1Xc7lanCAuw43ldLE2nzm3ba1k
ea5KZ0sM4sEBJxPJzXICE/D720G4blHZ3Xs1KDa5GyRO0fgBfrb+8Bx1m6zjve1DURJFh8mWJwQD
fI2zv7iqPHcXwFuS6Xg9wGawTm4clF3l2O/ywDsPMrTEmmnTKM7TfIpWOuX6wr1ApAN+xlZrNgeS
laatw7U4nTy0Y3s/GY9Z9S6m5Nz2izhdXhgUSXHr333K4c38PE+qnULiF86H3ErfM8/nsjLAlNFo
mFnU98wBy0qJZ8zudWg99HPT7tEQvRlG+Mqjdq7qhTeC6Gi3F/XGKG/16YCYy/7B7yv1n+ydyXLc
yJZtvwhp7mgcwDQCEYgI9iJFUZrAqA593+Pra0GZZSUGdUnLMqvBM3t3kHeQlkSgcxw/Z++1t4KR
Pr1/NudOdQexfh+oAqCeGlmoiifVdZeDSW02K5fQsmSfd5WO1bbyhmLxEc3QK4yDXdJaN32s+SoY
f1gwe4G+9DqOosYaPd2Y6y3b8tvYdHbBSFk6RFeLMAKf1l/m8ThSfcZE0U9ZP32Y+NNjPXy2NQpV
Jxmu5kRdG0v6iXYp7QcD9d4aQJb2R2tx7sHebweKJJ0Ow7LciDg+udmyLzNtW5o8vUObXYss/upG
ayz8Ahcqja14A/OsYHc7zO6epsopJURgvwS8ru2TMcgvdU6iS5En98VY+0iaMQ0ad5Ud34j8kk37
ZZg6PpDgh6m0r+2iMS2UK/YAobJu7u1k+KBr49F0Omq0W21mohCHH0Y1XCJSOhXdM24+vkFt39yT
j3YVsuhrYfg4G80HfTy5I6Kuxv7YValX5dMmDxgNd/40ppgB6RJchAt9B/JlNVKbZIKtdbW4J+Iy
s+aDafI2jmgya/QD06ZU2qWVI3XPrjP9kBvN5Rg5OMZKDKRtkcPlCYGP0VRA1GjvStLQMNGPEBc2
LtNz5uyV4xnVzKKC8HW7JMa+16GOTtYxcdJDPNrBRVG4zXNOgLAnBudgV/WNPWB3gpeXwjIdPppj
Tj+zdhA60rBOd2Wq8m07+lPCgLOrLjuUghZ6Pr6rS3cTd9ZlG3wjpucSTQ4QxXIP/G6Xpqz1yUS8
b44fTWdi3H+Fd3ApZnUr0a7QatubIxF/0O106+uiH92luLGnGwd5+tLeilxHLnBhMs/H2QRcKjq4
ZY7wWGlm9AzBwECeyCQbMEF7kwZwSTJIqbMYn7FLXLJJe1pa5sZL/4Q49aKfU7Ux6LHPCNXmLt4z
PmRtnZq9nZP/joE/VA+jmemfSBdbpbGXWpHRTK5ucmaxNLaN/GPfWJ+dpSHxWH2rbc1LRPcV2Nx+
bLXyK0oyr7UfB+wEPj57VI0SvqOD9HY26a65fHmb8inSmpFOmMBlGCpvXm5decx7RK8i4SUroQSg
NBZIUu38YOQLq2D8jKrnWQ/w/Yr2ZnH0K72bDjWLuQQy63UgyLZ2eBm6mscuxT2EtkAL6dLJip8a
zeZ+pZfhWMs7LePPz49CdIyuJ0Tf10uD3pEZO2pkXKy0//iATofCsXhTYWANS3aYjScglc5Fww4N
8ezVZDc/LT5rKU5bb6qxcZsxwIbxUK7f0pShm3Mjm08mjXq+j4/gSk4he9jFmd27LrglJfzTlKTH
GjVZHgBHm7460FY3Zjld1DDKE+zRNFr82ohPyDUekr4C9cqeJ1+SfW+CxKLwqzdzMe6aRHzC/APu
CMp4Uh2apr3uO5rLGm9S2R3hG/BEYw1n1/g9JLVoa1nxFQaDEz3JW2VEiujmuAP9Ih8shV2/Ccb5
aHRm6TngK7C7Hg2b7wHb06U5UG5F1wnnpoTXpa7fy0HcMhDfJmyiYrlbku9lwH4UgLgXrnq3BOVy
Nz3nSuGVWx0r9+wX9zWz6jr9YiSQWp0CnzNbXnf+4Kh6a8xfjA4/NxlGahnu4ha5ullui/SzVQzU
a8Awp/i6dphBo8/o+BSoYiucAwMz0FzhQWeBTweJdIOCNg+5JglfOmvr6A4qYgNNULG3crmTlUL7
Nt3CB911Gvg7PLUdCmHs+4+qBMIQf16qT1FCyCqUgvwm1iTfKGRrytyH87wlkxHb7MxUXCuvx7y3
gd2anc4tUyeHXu7GzNvwEOv1MdGFB4jBc+YL2BBPTc3siPTnT1bF9zgCyiDaAy5aKlLU4ErbRcu8
C9kQmO3s5QWA0fD7oJsegh9UkR15n/jT+bhOxrwnURTJdbkrcEULpXg8oavOYvkI5h8ZKX5Kp7kb
qbvv4mRWhBCy+V0YiowgSqEzGldVqj9C6UBs6s/lzSAu8qrbuUEBmxKvfWLus+qrM7GXji7t4ZnU
v9nFYNRaPF7Sz/HEFD8Cazim+Q0hGCeIcxetyELY85HfDpOXzfUuZfKP8itg0ddx0pj3GRF4NLWP
qmt9JnL9D2b7rDsdM/OM+BUrMbjN2DnCMtwZITuMlP0Mmt1Vv5U90fGnBi5uY7Ivi1rvHhGp1kdE
ZMTnJV7DT9hEs0BjKEn2BL96X8ByJdSPqdNhtDvMP3SQa35fmVjPdutbmruJk20x0UYe7e8to5FZ
Ew9Wz1cOpjGW/qjjKw7dif5uhZKVjdNit19BdW8n3fiOlnK8KzDy40bfzIG5n8PgZNo/TGf+Ujcn
Y6YmTwVjm4vEia5mCWNz7q27YsLss1zEmv4jt6lgSnygDfragFKocNlCCCgtPW9QECwH3Vy2NvbO
mvnnWu/AD9qsytc+0vdjnTwwad1nVn6Mpq9jNh2yxLhKosZnSoec3/KH5kcImsViKqSCbwHgqw53
RYiZLMnMbQI6EfvsRWhne0VnPImQvg0fWvuQ5x/4rS64ClTakfWo+OiwV73T3ZztmQTBU1wlOXMo
xz6YYbpfhp9GzKZCnx+aVl0Nobh0WCyvUfb7OCQ9iCe3Mim3SQ7mEZYLblfwTK3U7mYVPcue0aUY
sfoCWGEYBkp622D4nl1kT0ug3RsLgzPbukQ++2Wah/wQJvZhqqvgmKqw84xFu3HtntJHbGyZPGX2
h8wZPGIPtzK1PGAO9UZYWfMMEAHgnHNbhPE2T08yaW6DAN7psNiG2GR5WJwK2JNOWFxhcULYRC9R
qpmdePNzCeVGQwmBESGHz7OJUnEdUP4UrTfG1PUkN7Z1chUu2taY8l1dm60/RKseE6coGN/xS+Sw
nusFFGtKxZxtcSieMd+zDMAx262DsI3WU/4YxQPk1W3O/mNuJIpBKZxNFA8nEnITssDcS73hHezi
+BBbfXtwrXbY4M+/z2eSlHcAfFu+vYu5JXfVW/Im2+OribcCIpqdIvkuq6A5yXHpLrC/GNsMkccP
zXWaXSy1yzStv9Vt4Bu4Bbn9kw8yO9opJ5q9ug4vEhgIpIBpzrxF7I1Xs54uNfDHdpMV/tDv5Wrw
6CfjwlrE0exdL22dq95sPhXzfMjTgl4cNN6ljkK+cmDa3PY5DwffrnXNm2Xt7poFqR0EJJI+d10I
jLs2ErXRdar1cWPbBywRXtEof4bTgnUPIgQ9S+pUsxCwxaq7qsVtUandEJQbtzyquf+5xMf13vX7
xan4IytskBcJbhuDzlBNj5HrQj7qMqf9HNcYJkDvBt3PQDcD/cDYCjk4cZ5NsCdk1kH4li6946F+
F2qjTb1G9YXRBGPoWCJsTeVs3vQlGdpwRrqc80dv7+VRVrrXMJdQlbKKTVfMh/r4mFOzPgVg78ND
SKyLoI2qZLzt6rq6GXLCc7xyyeRlUNR8fTreVizlUlbajoGlfUs7n32BXoVcUB3g8tO4sLPwaWJq
TIJLh35kglQP4lMlcJwbJh7CXav0EuVh5Oi3iBMUP0cDeMVppv33/6vW5P9rIxx9pcD95w7lxxBJ
z8v+5Pof/D26May/mMCQNuMg1RG0KpmR/N2f1N2/GLKZhqOI+xHuGrb73zqev2hZ0qmHuGkjsLEh
Kv735EZbhzorgA6pKYQs0zDlv+lP/mqC/qZkc1hJCOUR0uJ30Al8nUpChFKrK/dDXePHOjZx52i4
9XoUixHNtas5bO7ZYcO+1coMVwoyC/3KKg1X28yUXZ9pTeLFy9XaYGukimO/wyltbaNZMrTQbHce
wSxLMqcp0BZeIAtUpxcly/gkstKajyP+EHT/Ic72TefGwcPQdcO00yGDYOsSUf7MqD6c6PSbS31Z
m6KOWKsigTGOd28ZgjtGx0y4kGtA85F7Q48KIhhSpTemHwVVRaVVZkzJ70fgRdlFaJEhUw8qR4Vu
jTM/dawwhGztPonvGzNUjKUaHQ3FMOIs24wtDYkdIJEp9MO4g2ArhhwhHkIQJBekxoCBGgrgJ4iA
6CVGOm44gen9qcZ4dU0DtDD4V8FM7xQWGKnmba+zui2Zo5Aql029F7BjXJBwSlkbV9n4S7FnJ8Uu
bytxcGeqQp85dfoNrkmjeU21hCwKQZfJPR0sg7parz9WfRuikcEos3cgSbNFDvHnI2SvEEQKk+sB
jKlyLxKixHSYmmxA0KIG6TcrYNTvZUu9tJ/icRzdz7rQqs/JBCTGw+bIMjwj8jkiFzHH3dTlFjl6
3fJsTzHPCdoCSp6Mvea8FexrJzAYGe2A0ULHNepole28WOgDExd62djYYjYp8njJJ7kmaYAYo9Ld
1Yvb3iC5txqv4amPvFSboIVh0KZ/4HRUw/WYT+kBIJ05eUO9Aq6LSDJIhIMI188OHaRnyjZoT7iy
cCAHJYvs92megkhCLqwCr3IHXLBAGBbUR/UMBGmerFZQchOkQ5u6JPJCEuXNYj+30Q+ZgzTfNOFC
9QDLgBHPGODV2zqjBhkLSFQ6blq03NfYksFdk+qDOH2SZHdcFWDrvkryMW4nwhDWVAot/u603bju
eoCj7YZWDQ8xdeAH1FRwFhHn0NmsdmnMG9CSLx8YND0xw9TBZ+J53OxnmNfY7Tb6qJYeJ1vI0wFq
ZUpJxEYV5GxL3vD0CqmD8y2Ebr3qVCZKkYjHrds6cphvMmMByB4uc2NdaR3LAWHw/fDUoAS4or8g
K18s1RjuAfzHgI5zbei2hW02Yj8C8j7puTN9n1ViY6GHfqc/hnacSB+9SQTABn2sdVwIfPGNKum+
Bl1kP0RLDGtrafPsDh0j30pNQcgiblFr04vO1vp4N/fatG7gQrFpQMIldF2ma2eKFW7btEoOMJ0b
cDZOuDyMY8uwd65096eowvQaL+wyX9lUIa3XwCS47/R4/CyGqGHpqmG+UFpF0SMJ3XbgRbqdm1vb
rHd9SzrhFoBCh8JfRNVlWSR1/aEcCQDagO3HfZg4RfXZskIdHnc9GJ/RziSf6hxR7jaH8U/wTKrs
ki60ULej0nnurJrctGxij+W1rpV+DBlvBtf4xhntNBBCyToGMe4v0GinfebYjUlLPE5pw1RRnmL3
7eafVbnOFi6t3u4HtbeNtIQGxYgkZxYEJQhLdDo+B31W3th4TQsvtKMF6fgSzbHndH1+hXGDTegU
tSx5RlHPN2GXMgANeoHz3nILA1JsgI8a3pWTCP50DLGwAFfW3pkCZeMONB87zoXo4hmRnSNbT4N8
l+D7M/k7eZc2w5eJgpOKF8EXS72JS/wrMh+zw7AUTd+A745PYJjsr6LI5Qf6ss7eaDOSTdypobHF
LNwsmi0u6fBQaiUGccBT7jfM4GhKShtJ0gmFH7TTOWwz+p1ZwoTICIaq32TEfhwkblB3Z5F9CkuV
lhyWvGZQapek/fKls3NeCduNSPHpw6wsPF0tLbIll3J3N2ExCfd6a8IRCzI80BuUiwHyTwnoa+lT
cn3bUoyPlduh8BdW65wAheADsKwGvZNyJWq7/18pdfMqYJarTvk/V0pXz9kzZOYXtdKv/+Qf0TOq
Z/g6jGOlrv+jX/67VnKRQ6N+Aa5DLYUMd6VW/1Ms2X+BHqEewh1DPDTGgP8plsRfjmXbJBwSzq1A
gzj8u3+Bpj6b5K4TY4RRlGMm/w8JajUF/OYQSc1lUMXAfsOEmXlwILRu6WjG6BKC5PDbZXlXhk8I
J4fiClgo8E2IXc7ZoYraLFRrJa3fGb3JNjd+kpMAjKHTunj7SKtE53+cDP8cicoUHTlVJXyJlycF
e7Cc3DRsfcHH0Wu1bvYdHG47W7PbfSkH/YO29DWTkKZ6ynoz/fj24aX80/ERtBsS15m0zhPYFri5
ejWKlh0hiYbEPbX7gRijvc3YGE86AeYUNAlefD052T2fj1qgT9V1JDXv/JIz8dvf1xyhFrJ5inGm
9S+vBMTECrUet1dJi01zt1TdnaMi9r2Ryo9aC2lnM+P5u4gC2SBaLfKrIsD4G4yi77cDdZJXESTx
kCqYr3xlKo8itXwE/2gfgBK470TXrT/n7MbZyH9+cUqQayLhevE0WlOcpSv/3HfnZk30GFZWtMPI
VSVghUs7nR/evkB/ePwxR5FVjsrapvI7uz5xChqiCzkg299gX+hOSOvSVGTFdvKde6Gbfzg5bFhY
UBjZK3H+/IPAxsvfNzwVIoD0nHdFciyFoCVKMmH+ZJNAt1OJwxTJIHQe/X/DiA1FDn31fDGKmxTx
+LLJISI1hMWp8NMC34/IlEDyFaGgRQhM2/tEXd3tCZtdjJ0gQaTY0W8OCKlgy0+9ZsAaeefEXl9D
W8fGY7GEcHIIQl7etCKLh3COg9aHLRCs8/2BtrkWb8GdBn9/ZP6jZ4iF9+z54FDKsJGeuGS0WeuL
99tq1TIQifq05PmIsd/15mQJ0J90hbGS2zeRsrCbFgA8/u1DwiNiKu4bpBr68Oh0fj9qxJgJZl7S
+frCYI2c896z7bbdmgT57d8+1KtnZBXTiHUllqBxXpPYGySF7BUbf57EeGLYt87VS+OdO/ano+DE
QSfJHh4D8HqZf7uMFYmL/VQ4tU9+OPoCKqhDMHKa79ytM+cd6zDQLF5iYSm5Cin1s+M0ciRBqBa1
77ROkByNRku/z1hZ2IcbVF/WPFTfg3TuMOdy5RtmGIkiqoSSGj6hbjopVWBI+93MLPznNXDS6r2f
+OrhXT+jvwLieXbRXJ09vBCEa9ZAiT1Xq6ud5djFsaI0/5oQMXCApAg2MpqUZygt9CAdzxRgwj6k
jj4CaurlKZeTeVqKEktIyXzt7afhfDl0kLnSMRFoY7EmMeV5eZ/AYTSlFuEd1kxYmEnTfiiH6tIZ
edVRmGvvPOavPlvr4VB18dShEIPkRdHx+2PhMnbLG2EV/liCwJKVtWXg/9Ec8scmnZFe9FSoJsSU
XG/2zSIvqJ7v3j7h87vx6xfYBq8AenqW47O7oSwMgXWN0WPoiNxu6RT4aUQ2G2ug9N8+1B+uLT0o
3jEE4mpN53h5soDdYto+ZCzGCr2pyWY00hmSxENzodM3eufann+HHSFhLGJT0ylJuJFn35mS5D5G
/XPmSzthAGNqUw5HUJK7Vjp5fdvhrzqIFlTWLtER77x9qn86OMFA3FELKx0N0Zen6jjT0HdkQvmG
ScYa5z3rXmIPOptgttAA3YCpMw95ZjOOlertY5+v2Jy4zWeVbiPPls7xXx47ZKI0CLoN/lI71pVU
UQo1RxtuqtBlnAxG4TFO9Oadx+jVQUGJEXCPSHIN9xHnUeCFHJwQM4vuJ6McDgMP9X7hseLNYdyX
4rQlYsKad2+f6aurzEHpiJIuDdlY8Ay/PFPCi1wJA1D3py5xLpvGiZmK9jTfLZsE3NyRPnq/9NtY
aPnl20c+X84djrw+xixjqN75cLw8MhM0Jn2to/vphLct5w2+tLpGv/nXRzFpCvDndVSK1jmKUM8H
0PpOZPhO2A5bPh8QiQ0Y528f5def+b0E5GRQ+PM/dj+Urb+kp799m8CLJJOSieFrLZxPOqmI2ApZ
eTbpQM3WpMN16rN5OsxzUR3tXpMXrQ72g2RW4eeiy65twNjZO5+JV+sSsSg6zD7KHEGWkHH2FGuz
RvtMKNqMed2yPEKUrybaY6moj2+f/6t7uda+LPZ8+2lg4219eS+bWfWKLggIXjDmF5kuoqORzMP+
7aO8WvyUWIteY31udEK6zp7VOGfXV69iHqNGidS6se0j3gr9hi7voRswGbx9vFdnpfDWsu1j/WMT
bJlnx6PeqWMiTTIfhEd6ULK2vblain+7znGUte3PnAHsAbvjl9cuGYqwJzg887ulnL6Xi1SXdZuX
AkCHik+qDZuTSU8+9gJppe+sc+dbTodjs9iw50ObLezzGpGyGkaZmjKfMSao/r6zmeYnMqQ0LY0R
gQENVqqetkS+m0HntIMqv337Ir++qeuXbF34WLJRb549Op0JQtOJZeYTeODcAVODmR2Axmsch/5Q
P+qnt4/3apXllCGycrbKUjxQ603/7U2NK+VoRLmSZgplbY/6o9zUMlL3TiqzfZak7gFFQHd4+6Cv
3sRfB4Uwuhq6bGZMLw9q2g1tR63LGJ22lge3geSDmhgta2uUWv3OFT2jM8AIPTva2X7D4CVSwMIy
vw5cQqlQWyPSkRgmO62qHktl5/LURtP8mQIYTBgelSo5priJ3znr17dWZ/fBSA34tkPvZ/33v13q
AYq8Rskw+hUZFORhIwubsWsM2FB2Wlru3r7Gr9/W9TVivSOGSmced340A7IlVIrRJxPK3hfYRP0+
l847b8yr3cFK5eCFlbrLyE/q4mxbVegkIyWmNvidZYDViaQETYbg8evkUIxvksomyXew0IRlfeHE
HgCf6DldiuDCbE3toy5je5U/LxB3cpGyffi3V4HNLJ9VnBQui8n5490gQ4yiqM19ncBxkIeLsx+S
UXvny/LqJWIviyODwhfJGQWS8fLOmrXTZ6LiKGi3QgBDYNyTBfesOdv1tmvUo9T6f1q1/3EX/er+
2qz4+NCwuJFhZq8ekt+fpgkiHsPPuPcdKvmnOLCK69bG0/Uvr996FHP1X0q1dizPloe0FWxe9Ln3
g6p3j5YdBHtVmOqd2uf19UMKxhYT1YJlK3kOkGUliIgaFb2PYGTEk53V7ORm/brBoHeiuiBFpUbA
+q9PTWcAzrrHQm/C13l5AQO+LxU5UJ3fSbo3eVbMnlvK5Z0X5A+3iV0z0QYW7G6oymcfTRwIGjEd
Wucj0lgIThZ2tYcPY394+2RerahUjSuoneeQ9xDa+suTGXE3Rg2MW2oBB/lKgjq9dq3ey8uw3r99
qNdnBHlY54zgESk8hmdfKGfqsb4Hdu0TotDuiWhROxKBvv0vDoJzimYaJlVK1pfnM6C9Qfqkan8c
DAejYBRcuvgs39ma/+lUWB4o+XFIU1ScvUOjhTsJX3rt527iYmGi2Tux33xnI/P63gBLQVpmsT5Y
Fm/Ry3OJEmuoMWcU/pq0fUFTHdMjO7frfmjqdx6D1yeEWIK9IWOINQHwvLUmNWOOQjTffiyb+SJr
0ulhJvvjnfJ2vSwvqvt1csG2jP09Jjb3/NMSEU5DIw0TJ5bHHE6no31L+zw4BTIcP8ROMb+zPKxP
1Mvj8Vqwthrsf5VkU/HyAtphAJgC4Qfv0LAy2Rr7g1USfrJRpWxPBJW7p3x1eEF06N8pj17fuxeH
frUr08nGQXc5EqZRRTvorI3XzXh0AN9m3tuP/OurinAGXC9al1VFc/4wKistrDxcVwpQepd6m8sv
JEpP5KMT5D664SDeWdtfr7qWRC5mrtgm1t3zDbY2kl6I2BU2nFrUSTUrtQrVj43eNe5QZODUQM8Z
794+TehQr28nhLn1jWOLiG1hfYh/q4PiAIGcDoba11kyAfIQc5Jj50m77zWBndiFCVUHHbMGpuwQ
R+tPNdGhP0yyAr/mRWcgtOua2dwVYjQLRsZJUe9M8MH01nhUE2wZw3zN/hmvVz63drcTWYRnACau
5pKTZGUkPCmsQpVB7bIVaOah2heyRj3npOUxJcB0l/bSxBROEsRj0pMkr4fWJxG0NvJcXJP7vHW0
PbZFgB0kwrCvteKRoNMmFRpz5cE0HlIiTAFdlAuSdbIOAYrGFR3KDU4cHNglOJpV9bGM5uWMNosY
nJJKaYuSIL41W9F/6E1jxFolluIbkMvx6A40IEhqbNrkYhqsPr+rQ+K54eONI6h+6p/bks1b75Wl
Fd6aMo9JNYefblx0c7P4cZqmYHUB9zyNM23cTYNvR26WYSDduISZcZ1JN4WhTxZFDtEW4/zQpgYM
EfQsubYtxjiDhC/MDLS9DZr5cu2FNV5iyDk6ZO0cVVfNYAawkpF8xHyAaue5rxr0SDn0uazBEFnh
5DZbCPQbpPpExI5mmH3uzaK7AJ9Gx8Vs4no5hIvd3CzQcNp9P1pGuHeRjz6geUfubaAteTSSXnsG
dm78MOhk5L5ke3acg64L/YXMKaC1DMVW8U1RfczAryr8claR7XQEZIh/bDvL9gYwwSctmOb8pz0g
QgjQbS698O04tLaIt8f6WVTuIuqN0WvON5VIRoxTJXHv2FkORmBy8NeoeXDsI+8siL2ZzSqy7mZw
GSuQRyRP3RK7ziECdd98Bx0FFb02Os30w6lAb9uMKjO8cCIgrslbOayiIP1qSQ2SztLEQNDSyhpJ
gliiPLgcoPkNXhlXYvUV9sm0iRmAIkuTPdr/TJBAjhNxNu5FYuGZm7ET3olQYb3Xkxys8VDHeOLm
FIceUvbp2uwDcU/uUbS6+NoYwmaRD/chCwU0qjydAhQaXTfuVZqBINGreL24MV/L7eC4hUmYYth8
DwNX+1KJUvseZbB4NkHwkU0C6o3JSQCrSGOnzCEd0CNFy13vFDxeuFscbG2iVJcFEPY9dsYUc1te
9ga54Vb9UTbjQgZWb7UI2eZYfSCp0FX0NmTgm5Y9LXtNoFRdY0XZQ/HRQaGHQCa9R7vVrPa0GQem
kbjpbsSmOu+oGYICmmvgZEije3xkUmTTMaWAUeBxwrnazj2Uesa2JYz+sEaH1yZG8sCTltymoVYi
fKKOwvQ2lPQcSA0xntMmwZtgtDxV2wkq4BdUWjbpy6WcbxEhWXI74yBaIQbE5+7M0IouysAh9SSM
SVbyzBTcNqAfB4eftYQko7VOnVR7Eumsj5Gud4YnKqlh9dGrb+2il9j1RGMezTDv6+1olSZ5iKT/
sV7BiqcJ0ZiBbzsBTmxyI6FW10qHczyRnuwDsbInTwo7PdSk6xT3mVogNdd6bPKYDF3o7nQ3dpU/
qEY1O5mTcLNLShKy79WY5yjQbINgd7voa20zEu7xsUT3gzgcKhD6QgIjd1lh6cPeBQoPShIlRIvx
ikYRV3daBDsusnVhL03DFY8v2RNQdkbEOnoWWCfe13m8mJiFftJLrftm8I2yibO17K92nLroZCa1
3GcChuLGTYbmkwmmCtVmjXVxIycCCDeDMvIfIuA38EqESbN3uZsaaPyl81Kio2F8RFbzDcr6An53
SbJ806P3RBg+z1a2S90aenMdJy3qHWNYHuY4Xh1wPHqFh2S+XjyYFqRvJ1EvKq/hPek36BHEU9YN
o3EdyykNMXKNoYmTd1D2LiGATXpT3/JDAwmCmFmmkd1W0ZCD0JzK+LpbNKJmJ6BB3eogLTUGNIa6
GB2oE6ciAAO/1R0AvVdTjHuk2IRJp++jBdPqRjhxbRwgTgTBzer5LHb6WNg2wT8sxFujGumz2nmL
wgtghH5yK4HiCYH2t4VkLlCYBJenG5GlVopNLurmzVhIu/2Yq9yYH4xcDSvUkyB7vgOt8zM3XEwF
UQUXCc35yjKJJywZbLXhmXdtEDHMg7nsJbD4jC1dDHlptk4zbIG+hmRfkEAUb8PQ4YObhhNrXB53
+k8zrIfFw1KTHtuUj9quEmRKo2hfDYKxO2j4pcM2N3fpxFhy66qo/N5mdBF2bQXv5QI7PV/KaQog
XNdLZH6tLHhjhNux0t2KTohP9L4Le++SECu3iBFz46JEE5EcbGkVhODylR+8fmgNcWUgahyQ+Gq9
eRkVq8WPCCGhv1Mu/6HOWmc2cJbod8Gs0l/WO9KowTpMQ83kGSuN5YTyvkZ3uclo7PmmuQAuiLJx
fAdK+morwJwKTKNFD9FkOno+GpvykgVKc9ErEm4IBUrYW9Rl5js15B+O8ksUhcaJNpPzqjS3omlK
dbs9CNKCkXmwuhzoh+vFO8c5i/CiicdwDwvWSn8CpcEpvbyIdUD0wZzlzQFzz1DwUcmzJwB4w0WT
Di7PI0vh0wKbH6GcYjd8mHCkTnv0O9NDj/IQp5obLh8szWL1KhZRqF0QO2WIr1PL89u51mZnb0Jx
b7dJOVjPRbSupG9Xvq97ZetYWax6MGBWjNPO9jGlMWiJNSX1odOs5t4kUjjaGbyNA9v0XD9ZDoFi
0CciZCNjqrXJPkJw/mixpGieGmAmUjjydyktkj6GDZjU/Tt7kF9do9+2Wq4UDPksGoa0DGlV2me9
0kkDo0yygHFUQ4XIS0+y+SFowvKH6o3wuxHist1ERYKE29BdBNWrTBFaPQmtybaTyUi2oVNqcsdb
ENwhbIwpvCloMSyn1qy/c0F/vTnnv5bmLt4B2FO8Y2c7iX62O7KDFvM4sy5fUTbkNuPQBotAVQNY
J1mErjb6/rpz+R6BJKSkL/sj5DhQCR0tIc+cKor4gokG0EaEWBDUOse5mqsYZGBslITQk9Flf200
yIX7PHGnm2KuSCIgAJLy8O0H5Oxl+nXxf03MAL/A8zsHPbtkKpcFlJJjZwWY1VQznbRuNN7p35xt
v34dhSE2DyK6RYhzZ81Kq0DKbtaVOoqM2tsciY6whzQ6Ou74nhjhD4dazSBIAOhGKBQaL1/aQZtG
9PihOgYjoyMYlwbN3pZ4iZNl8ni/ffX+eDA60C5dXpQq58qsoR4kWQ851iuyqjEUjtLX5oavsJW8
Nyf646E4KxRM8KgBmL08r3lNasPWrI6OPjVsZCbhZVZSwlPEEvv2WZ11Bda7BfSbEQaP+YrrOVsz
qtpo9KW2zWMf2OnHJYBSI2OdGIUQa/ZeI0/9nSXgrNny9wENwv0shUqLj9bLc6O+JPyJntVxyuYn
diW7Lm0/agzD2y75OU6sUO6MKP7ts/zzQS0QYMxMUaGdLTtj4zoZ0kbrGAgnusDzMeyiznB3STQq
YAAam8ZYiPHQB+Z7urA/vHRAmpCEuRaNRrmanX7vRriLbIk8rqzjmPKcYAdu/Myyl3dO8PUTs3aA
1ar0NWllOfrLoxBpBtq8GJYjwe9sI+xafF47WtuIwuyd9+D1CRmshOaqOkagyE18eajQrIp0jLUJ
YSjdCDMxsd50w6e3b9gfzge0Mv1sQsdWKfPZ+ZDBm1Uo17sjzJviOqpcApL5Jyk6Rv2OnPRcTMAT
aQA0Ry7JHGft0589kYEw02qunP444GM5BWEpscbW5hfSQLTT1GKft+dwZVcO5Q5fq3vITLd/cHP4
Jt2kugPjU+tfvyRcWwcZNLIYqp7zdnuIhnCQc9Acc+DN29zQ5FOhtP6qsjJSExZ7OSEAyC5wvlj/
+kFiqsesBPsPP4DEvbO7K8ll7kgDO7JjIx0JQu+J3Qe+/kVU/tv3+PWDhO6Zg/ya0OLsW5em3/p0
VVGCznd68ygmnQ01Mg98zOA93z7Kahn8vbvL7QVBxuAZ7fqqvTmv7Fq3g9gLi+HoArS+CsMq3iql
gRBIumlP0acfGXoAw6ps/ZtqhgAyAKR9UCLlieSRdDvKJvTpiOFsniLNi6wx/jiNxn+xd2a9kSNZ
mv0rg3luFkgaV6CnH5z0TfsaWl4IhRTBzbgYd/LXz2FmYTql0CgQjwMMClXIQmYk3elczO797jlL
4MxzsrMFE8RLjUOmZO4t0Bxb2xq6Bnvr66/x6w3BLceTmoYIb25+m/cni4J+mui4BY5t4+j3tcHk
PixXuAElMJ3fHOvjQvKvU0aaENA6DEcWwx9e4SPCKtfPcCImBPXTva0ivQ0WJo66k8gckheAl9rz
7GGu2kSikpeCja8B3JbByE3pDn0WzCwzWSrzavlJhyj63Uvkk0uHQv3aL6SYTcXjw+MBNV+WMaUu
mLuGnIlZWgTlbJWHr8/5Z0fx6E1SDSRJTKLp/TmHuIwlZX1050kbhxTnGdsv+t9lDH89CnhT7nWe
P0Q46VG+P0o21V5DSFgcm8F7JkFAh7csBUGQr7/MrxcQyxYUe6SGWYOTQXl/mKXxjcFZYnGssla/
Y1MLLLK204NaZ6W/PtRn34i2Lv9xViHuxyCCpcmJijj7XPIBw9HOjHlHWMkMvz7KZ1/IJi4M9R9c
mPfXff+Px0dTD14KmdI8MpBqX2RGNF3ZM6A6Qkv9byIe67l5vw8g08Waj9Ae7QwO9/7cdakJENyP
DBI64JnCxqvcnTWJCZpTgqytjmbGJfuaCauuLbs//54MqHCtk59nBfFx3UlOpzOxRVrHFOLbWTlI
FXq2Pp84PcCXPz6lvGu9dbtDJeyXxaCetxaDLhbfE59XIAxIhgPosr2RV8afXyMsxzyOtv6XxuX7
U+oqc2wWkDhHIuiM24EID2oNxNQffyEmoE2XZxmLfzqX748iI2UJLGbiGJdYrPlyUTAN+hCaKfbN
rw/1yUW/4oT5uHSdDPCa7w9lagBCepYaR8Rx1LRdxN5OFU2/WXx9ctFTaiEtS+maOoX4cNosKP2N
X0ouemYcLihRLpturPsbnuW/6xeuy54PFz2H4h5md8Uz9uPOoEz8Cdx2Zx57GLPXKV0E0C+6PYrj
xFz6AULtdJ9WK93w6xP56XHXUMiaz3M5+vsTqcslZ4+PQLGsk6eGlgl832zvT/53ywKPC8Ts7usD
fnpOmZaldEbY0fo4mjJB6PXdKDN5mfiUJDCYbRRZ9m095n9+JK7GdR+wXveAo99/tWHsMRfhLTia
SW9cK9tXMHHc/pJS8R/Gs3w2qgxoUgsiMgTe6y/V+j+eju4YeaRSeEOaYzwRKl7a89ZftN88GH/5
rdajEPTl3uI4JLDefyGvAQo/Sy76pDQngNKzqq+Ycta2NvJCYFh0wEAc4RR7+von+ziFQOGRm4CO
zLpxZTunfziThikZsB+SCn3t4A7wEJzkzoOddY9+o+m3OcOs1OAHIzt0ug18rdAr0QF/BKeHYa9h
buDrD/TL3c/mmdFFJmVYMlP1+HBfVjzkdH/py+OA8jJASp3ejZPQf5MWWE/nu1uSoxBaYRSUlAiN
7fXn+MePqk2R7cTQV45S+EhwqXcf5qmKdkac3cts0n/zsPnkS/EaYCbV+Wvw9GP2DgfnsEAOKI5d
lzAhWYt+J9FD/uZ+N/7OX334XkwA8TP6a16Kd9377+U5hZFFfYRUsLPFtzZCcbtJdL3/0Q+5+kFX
ZKmIGzmMIdLyanE0Wj56Kwz3xVUbj9rjyGrkfmSC86c9OUYR6BmS9aBMxwmji58BwEqEZod1WcLh
TGCg5qFvDzT06sTokZtDujxv52ouwzwt2xsf+SK42lECrV0iHfG4rsr6RFRYSoK6hvS0yZMZLYXE
4sYfx7MHM5CRsxJEQlLoe6BwFbayRZkYyLVpfplcENtB2mqZvq3KPlJBg4WGjjNt5Je6w5B56kZL
JLa+YQ09VLWEmrOvRcabnbl9vm0B/XwDF6/SIMsosG6GSIrHqhv3Q5rO+qZsROfBvfUmzH7jbN/U
hCYxOrSAKzYE0G2qwYYmQ3wvxXbMxDLfTCQzyE96XoJceZboisw+phM1uNZwyyCsl+z01FW4ZWwd
8igYDGAHFjvk/Zw0yU3ZUzAOWZwlKFvSSm7l2LL+MelGvRa5De9i8PjbPSMscd4mJJwhMz8sHYVQ
5DSzusWdJnCfomIsQ/IXCBdpAopzUIsM20MXhwWhZ01927YlYzeakU1AfKvu2k40y91qWWYSWo5n
XDy15dRvFZSU6ySqmGTnvuiNbeFONMAau6zSkB0+xW26yNRil3mR0aYb8vmgJcY4bJIOu0VnxwAg
E206F9mSxmEGZzIJPZblDVsc233yY3cgZcBkznSS+8WAaKchFBKyHJBnWj4Xya6uI/d2ckEJi9qj
JJC3Xf/gjxC0toz4m0+5lckfUUdkBSikHT/HqHYcUhoZIrw4jxwuUJjt65RCxacdGBDm2DzlgF6M
nXtk9AxEcz4k+bcYCeWbKUd2ZQTLPGtLoX24ZHexspgcLumg7jJWjAzyVm9VNWUJ+EokN6RZ3OGg
zZn3aoulP03gPdfhJHr4NJSLSQybUCHHLVzLPNqM0uiLPQZMOSFjndAOwZ0EL0VleuGqsvC0B17W
mN/pA+FlbIgPgNODOMOZnI3BoBdbq5MuWpxlM9t1cTqJpjKDCvfXi7e06hpTVHpVDTIFcudMuc0G
m9niLZBhDfKVKJMHPfaXM9zo1NoTLe5WhJp6IBhC8nCUuCthJPcTn6icAEfEi4E3IFv85HSuqxbd
4hjnR7qbYDjYGzn0Rwcx+YFejPFTkur2a+XHHt1jsDM/jSopirCF4UFB308U3AsHZgcovCF51Hx/
+W5CHHsrcaZcp1is7wvevYhONSzZeZUjL1WMKm/8VE0qiNPJffCZ43bCZKDdA/kCZX3gdUn2w80B
+uwrC+IpLqFleYhloqU0CS3SQhVi2JXn7HuvxTJqxdZZau/oVPT7D8ukL6+pbEgF6GrCKCooB4AW
daa3EfgKatlcU6993lE1SkZ4wJYBiAdRwpJvLdHol7Pp6MmW7vZya6PgBhli0r7YGmNjgPeG+fLW
Mo+QAJLU8npvjzEBgrKjRRPUCHgPhLka7KHNmNgbraU7dHQlNnewwU4jQnAZLp88mjsIroNfY82x
2pqecJ+WKHHy1qVvy4gmCPF89i5NruiG56fdwsbwvA59s2HNl3NpVAeB8FGuY+XSDifmWq/p0hso
+UiZ2LtF4/uA8Uu9V7PSeRfQZ6UEMFteITaOLrlSTFu5xXaIe1ycy7BUR9wXwFNzLVcG6FKLb7GA
ZXuD+mn4AD2YpA0Mm3VCQHVY1QGSLoagTVGa38xa8S+POtu7tn3w7kHaN3GzwTLP/Z0k5bIjxMSj
2lZT8qJAvb6OXo7aYUGgee7Hup3tZ01bfxttnNcuotUKyOqxPwVV26qIbnpWRtua1CVwmRqC3IYp
TudBjSRNDrQBlA77enAeNI9bA7fcaBAkWLzyZ9NKBG82r7SErh1izN28GERMiCSUTx4jV6eqMAYZ
9pXNCxykUN6GoBWWPtSMWpaHpmqqV2m6KZceSIanaixlHDh9SwwwM/zO3ruFNOwNMZ3lInNm92Ue
ILrs0SVbWyn9Pg0He1lhWeQXAFdmWvvSkB3Cw9ba9j3GVe05Y9wPS3FsOwcnplWHWDbLfnS6xk1I
dTouQ0vPFQZwJEQ/pj5Vj1OLAw/oMyrGwAV8IDaEx2i95blstGDWywHuFk+usKNdGIcUyoCYpBD1
htPBnWxeHMnQ1ndSJY55oL4ntNCqNfQV7cwHDEwcURIHWNO4e20aGM8l3LPQ9vQsdUmtSxpMzjut
v4nHedCPTTMRVQsq4NrmkR1Lh0AJ7yyqjNno9TtnxH13aPMFYlRuxd7bZJDAxc2W8MPqsRjYPXea
9gAJshV7XcL3CrKZF1ugeSiRuJaq6Ca1yaHMUwdLcygnOKNxTDZL2ZME6ey2ZuDRhIw2C+krFVAN
ST2oOHHyQCHCvDZrd3rkQ8yPDDvMN7ml8p8kQ/wfCMK50DoSF6eDpvggWuVV296ZRp6YEngZyZef
xugtIxWLtYc5pqmG7WjKoh9j1Ob3eSXsa3rH3vXSTyB2+Bn07kTW1nhw+4a8DKVDqgN+A48irFBF
00BJhI1dr9BITXZaA9WMioZ4VmU/p+dp3ja3PKUgUFaDA9g+rWkMblU6dXnYDv3y1lEDA1Tq6QMa
+bIp/U3RlsSqIgsg1L53MouUzJjUgBeVXzowv3Pzgls4GkPq2Vm2pck4v/lD6ST70WBkJEBXON7r
K1kRPMQyGEFmufWVsmX6nOHvwUBhiIjEpaly8G4U+ntGfMfU2cy8/L9pPnnO0Jsoljkoj8tgikWB
DrQhi7Xj4SJvsrYYz0pL9K9NR6qTr4H9ZTMWDeezSdsCP5w/TQnENLBJvOdrLxhHcxFBBK8tYx24
3i00jlgqluQc6s2ctiU8S9nG10rZmHvMTjpXHtc+eNiGYf+AcClLTX0gLBiyJEyHndkLfwhnIG5c
Ru0aKlhjVLfduNLIB8euVlOsTH/2LPPBVBb9eOqpRE0Hb2hf9SnGfWfBVWORwn6t17N537LgvGsL
tH1hZJO+2kyeXV3kIiVkymXmnisbWBxJUzN1kZFbeh8CUgdqzPCniILFgFwM3wFw79Ij9ObzuHUf
WKaKxm/MKybPOvBw4PJZ9X3QtOFCY9n6ZvhSGIdhAgcRSgQ4I+g6eN30ApeoChAWyizIDI1fNS0K
uKUi05RzaKXJZ3f92npzosW8i8l3Nztl1cNJBgr4YuA9N2/dRXkXU9QbBFLzDD0hWYOO9T2Rq2jX
p+jICfNk/uNiAHQ7afKKX0t4vEHDoUctFFI7MsZTYHu6GTZmy0N21BLtbY7HOPBdCrV2VUhxAm3V
QZuRlfV4rznxciv6uCMRYJlQsxNjsbzNyA+CJbJzmXGM2xpmuDD5DScnbi9TXQyvkZ5UNb43v6Wf
sHT1udXpZJ+sQbkOsEyb1G0/knEMJtWw1uuyrCZUm1mZ2tYyWzwiBX5ymIwowwiSmCQ4UzIjQeHq
2Wtum9qTRTKOJS/rOq7Kl6o0bvvSdwM5m6ea7J6UGA8qg9lnNfxPXE9hPGtc7gnOFNttrmp72dko
Ahwi8sgNdjNTSfeRgv9LUmNexR2q4Z2s5PjCIMl544/9U943zTYhJM0ikL+SrX9rsxK4zPTMfCJr
XJSbJabPuOuzyrvWSJqh8oy9C6b77W0ztFvsSuGSd9di5BVIotgm8zZkxpYKA9HDTJ3Uo3uLWtQJ
7anYjT6M9CLingvI4bCJ0uwzElwnE34QvexIdEfFhXCZTm6iXAY26WqLYE6AvG5VJVqXZqtI8+bO
8GxE5rJ1pzK+K7TEZcvmjicQxPSrLPb9K6N3IZB7Znoy+9VJ5iIl1FLLverxpMO2E9UmbQr/wbMI
ttXRnWDzHqYqWs5gsOY3c1JWoa5etDRMu2m8Hk0HeFpL5Cw9DDwf1xlxem6QS/SXkUeiHfeX45K/
wGrtuI5AAPRaoBwEF6rZkijdeIlz1BLz0BfjpesuoVP1N3p8Thg4zLL4e8wuMc+PutErJjDHO6nj
HV1Qk28gHQWLe9ewTNTgiLH2C3rQBiM17Xgug0SIDckAysBh5qSPy3LqDvB+Bhe6ribjnUYffcP2
I0ymBdbxWY+XGlZNWm5pxy1h5DNXWvMTUM+EbE4i+cpzMaPMRuzuZrjKYinzU3Qv7bYz6jd3Zmuh
0fA5c2HWPPDG504gWW+qnZHV7JsdI5n3tpzCxXEANkXdoUxw6fJOG/yKl4CSV1lef29EjpC0TwN/
6KyrVNlnRTK/pbLACaC5w9ZhHGvvd+oGzl56p9epeTr0rf69V3N3JO3ohc6SdEE++mE54QZKATIG
9mhfYzSawkJjIiSTN4kjtNMmQ88uCvFksGCFQGumG3w3zYZNwDkD4e2lrhr/1XWrF0EBLjQcaW8X
9uSB3chz7N17j/dsII1l3vRN+kwPoDmN1VRgcm0Ojl7dmiK7mXkykDodN5NyjuB/vs9meifUt8JQ
b16/7DphnNRoP5XThf5s7C30RYpRdKnH9zpkzB1Uu6t5cNjF8FQATcdmU/MPRcvfqulD15tu9p7z
RDz5lvWcSPEgqFSapK2ibOOgegkmvLy4hfT7eWKEjkakXdT3phW/um0d/4izneTRayKWII8ZhXKc
n+Cbl9c0A5lhqB5jrZ4vyN1Pt1aZuKfAqleMpRFw/+5BC1JOzlms2+2xMWqWcQU8PiB46kZU5MtN
hE8ntVseeEDT8Za5vgR2bGlsGL0fbOl4vtg4SAUk/CrDbsDCZ2PVya7r6l2VdM9Z6gMCJaRls3OM
zlgpV29W6vhvQ+Rlt9z5ANB1gntM6j1GbMF3ky/OpYhvcxNYkabH00XkVLaixZnrgMS1ZJtmTHGw
zD+dNPdiMq1AkAnFgfdcWm266xJE7YHyliteaztReBe4rg4NS/qekFjagnW1y9I8usmkQt+bjJ+T
v0DxHH3yhmqXjOMl18r3ubpvgLPrSrtDFsjKv7HuO09cxlrkktWpJ50PV59a03HKLBi1vk5ToDd6
58QQlTjxrWeu8yVk/kGUkB95PREctI+MwVwrvLs54NpFhbbfGSemah0/rNMM+7EnCOMo8AVREeO5
8wvR731ZxYK+SaamndmWh6xoSpc3jeGzAtZRcxU6NYfAkj3VsXhgCbXjVSuPLjA7DE1K0/Wjhwp5
C54qyW58fZLFud5mpnZrSayJOF771tGfeKy1bmA0rtCOjaxke5lI1T1UZKo5oVPdOheUCzNtNxal
2d7NZYJpJVlqdeypYMgtcU2mgKuIMY49LTU0pbRV04rJTzcZXxsaHsyHYMu9HiQSU7ZEdQ34rY6k
V96P/BLNd+HVs+AFK7PQ6sf0u2XWs7bjj/Mgp1wW7dh/YUrGtggMHZIkAwBeOYxkAvtpxAiQiLrc
5XlT/WCkVZvAdpfmgeyIQRWFYQl8vg6vvK4DvbAfyrr7ZhYK+00p0gdRZr27ydQwUn2hovy4xCPa
wUVn8GUcrOqFuoopAkoqk7PJKcnfdToTGMFYqng440TVvC+kgHdvWXZ5hRqY34wYjzUfpUm4NdT7
KosvKYZGkmdb3twm+KVhkSQJktNklEez9Xv2t6oCGjZRLkWL7QDh3Jk8e14jt1X8q5dJY0rHmLA5
WHVb35pjkV70DhTRWK95iBXZdKEoZ+x8vVZPJjHS+mCNTK3sklYj5894BrV4rWOdiXaEOzAQ9ryc
Ngn5G0q7yzBeVX2SvhKpZzRoTnWgs4lnJC1vfGRK4dz35ZPWxqzaF2u9B+bFqx/5HVHcdF3vMz8i
0oFE5iLUd7eJYJi2uefm/DQFa1hfSZ1ycquRw6RBQNmJ65+3ZG709TdeCfKHO6eEvxtTMb5gSDM/
X1zAfGHSSdH+sKbGoXBmCwwLJrNITLf106vs8sRAMSQppcROUV8lS5QgAWhKQJ6Ohb9tY/tNdCcb
OT4ZcxlFoTk45lthUaYIsmj1L82VHDFDl45uHFK980aGrWR+0y7ueUzJ9SXry7G/FDCLT7B94cDR
bG/myYWimTp1SimVp1+aUpCOhPaj80f5JPJZnBkJOrCtPumsz7wmr41tU0cOzjHHWW7SYtZuhyb1
i6CHmkyF3QD0sand1HjAvu7e4slQ5c405HCNt7wUmyIz2iczcer7ulmKWxvdW7ehTs/iTHRxXW5Y
Iq8pPkzxZwShWcdUKh3lH7dCnDVWR/qcNrLpfexOTok08hyoGxLxDjgAO437kafcdnZsLs7adn7T
uvtIeaDj5FFFZbEO4UWszYr3PQqj5xSw4+qPXg5D/9VoLecFDhuJoLKW+DjYJPhVWKR4X0Nqtva4
9/lx8XtA4dv/abOJj7LytxiPpg/0sdUMf8luUWF3R2vSohDGTX+5WE77mzP8a4+N80smDrYD4XgT
5OL7byzTecZu0ejHWauNYc+2xbn2s+qxIWqxJZxtbOfJiQ5m7YtbcnXyZKQKuROlHf2mD/VLg5bZ
dqL/gp4fKTH6fu8/SFZ6FbsCSRy2QeO3GTLQ0ptSq8ezxU7c33ztX5peTI7B1VsHKiBi0iR9f7Be
jYOrssg+moNV8xtO7R4FiPOnaQHSMTruYuK35KsYO31/FKNJbRwKxsLl2w57v8zlmV/Slvr6Qvml
PbseBYY9bTWy5eAz3h9l9CRKiTRajpFyjAuXbd9BOWK4d4gAsd2K+52I8HN+fdBPfi1GSkmrgfaD
dfMRVkEYy2YC112OberTKOONRvMISAdxj+U3F8Ynv9WanRIwVD3irx/vyTzVmkb03nKczGL5YXS1
uIg9COBff6HPziKAVqBsXH5rFuz9WfQiimXNoi9Hx8rFJcOxTr2Rw5Ds+q6pdoVgK6kjFvnNafwr
/viuKcoXWqkfZPB0ohAf8012ouZGa5wFxDhjSCFme1aYTpebb1RjR3ZQgCtAV8/LdG+LcX6YqZpi
diKInFM6a8VES2Jcl9F6bqFRiTWKuUqnR9ka6/zcH58jQi8EKKA4sl34mGyYPLfR/WkkfzxS8bIU
HNiqk2GzaLic0okJpJrI5dfHXO+RDyeItI0BZox7CPTjh+dTKhnprOgKHxM6bK2Z5mEhMvpySfZY
0v79+mCfXASgbqwVt8zj3/E+PP6Vp8aUFZd+LMUMlK6KByhqSku7LYpa/aZkhPJumVPj5evDfnIz
ERoHOck4O6P7H5OYOCInxsJdKnedzE8jm8RDWbA7qOzfjg99cijCKVDigO2sccT1DPwjXODMkqCl
Mqej5SOkUf7AgLuI3f5YlHjJvv5av5xNsEyEN6EQcHkbQrz/6b7+d332ubn/V6UxAT04mO8/N7oe
4TH9vRz9zqqfTBs3rCEoTK3iMv83Q2+fXHIAgOH8EE4HtOR/eKCyH0is1u55oFaOE7Npl/BzPfxK
MZfGKsGgJPj1t/vkEcdcPVxGVh4rWvbDEVtee5O+Pk3zqFK70pI6ZZtC3Hx9lM8eNuCyiFKaPEXJ
l3xIhw5aRUTa4IthV29eF+6ESyZ8aNt3SWU+aM6gnxcps+MkYstrn1XPKY1i52UqSCFuTJFOZ1GU
Tts+jQhmUH6M9/Sw599cNZ+dC7h37CTsv+IvHz5km5ZV3VjacrQIpoUtVuOw67v+N4+Vz46ygnU5
CWtM9iMaZoxnfxoafz5G+Bf3RUrHRRnx77LFn121PtAjEoMOTCLvw9xNUmDzGKJmwd2+aAezsMbd
THeHEgJBlb9+3FVoHv+orv5+JLZ/4d1fq3puUiZoP/zf/zpPcSO21c/uP9950N//of/6f05PZHNa
/+/Q/Ycfbfc/Ni9l/s6gvv6Z/2MoYgpxJcGvOD5gslwKf1P3hfUvjzuWich1f0HInJ/n39R9Yf6L
y4911Trati47+Ftt1XfJ//qfwviX4J9lQoytN7MbvCT+ALpP7uP9C46gIGEynpGkSVcA2F+gk38+
kfNB1EnqDQHsjJMhsr51wumvakR4IWaM+OAo+nfDiHPNruRy6i3TlSlZkpQFw7gTIUR28nSqNp7u
UJZFkaFrHhaXXCxXtMGnw0Q1h5c11SskplMoOn0+HfRe36EFWk3mtDHbjmQHFXEjrHFBbvuSwoFP
LYVAhThtZomRDpcN3s2k0y7o9HzTet9DSZpqaGGd7Gc0V8al2RnlQ67NBvt6oV0zptxcUVnRT1wg
AGf20OW8UMt5EFRrm+TBKJL22a2JTlzMyzZr9ng8zyO0jK7TIQodfijMMfQw3JtY17QwNZY3YfaY
cIqh2LASwprbPJvpo9mnt07injGgf6T6sScdfrSSIzV0wzy3Geuxq/IlctRzuajvhMxO4Ntupeuf
jhGKFHfapWN95cYIbOPyCjFOtyE0cxgj427iHaM5NSpl3v5XJTXEpKlvyaXgzCvdCzMutnGK7Gc2
tm0Tn+Zyuhq9x4x+mUijoGnk3pv8M6edzoZRhWPZU+OutGfV4cVrzeK6a+Nb4PbNxrWz525SN1Q0
HxxvOUty93QeIhIny8PYymNkdCgt23t7MLcxGD5KT9eIq3auA8y9jAk7utVTS+Rroqtia9HlMFSw
ASFnj/qTkGex+jHNNHBVdpar6gZhWsUIa3zqVv5uKjDpoac6ZZ3KJ0m988QofmL+FHit8PL6F3XT
HFRLmENxRCSnlEmyA6MZxyUDczJQjcku6YiyybrsY3urmugFL94bb7NQ664ZurvMknxL6YdSVBAb
B9u86nEMas1uWZ6G8ugl0zcaZ6xbRRMO1CkK3XypK/PAMtwy5jRYrGbv+3Lfanq50dzuEa39rtGW
XRtX93Z0V4k9vZ0bNqxUF6d9b2Z74A1Zkl6lWnykw7tvzGzrj+aF6OyLbvAuzNLbqerb0j5EZX+0
muZ5QaVTF/bBqlEjx875PCwniHWewfNcJVG+n3R5CfnVRGvLkRRmTdW1QSzkUcuf28E4ierhYAMc
cnU0pjNXJ1nVzeDtlWmew7+Kcf9ACK+TZ9t84Qo6XZoWNaX+lJtPmXdjJPxO6kDBiNHnYfyZavKa
gthtOYhw9JJ9vObkJkGd9bHUlEmQyj61PG3r1d2ZGH36UvV92tOcRus5ueetQBKb97vGuPH74QFQ
3M4azz1x3tunbCRryo70RebprE/y08b5BmT9RI8h2uTt1qJ16pZiD+lm27bxMwSEhTJ2dD3L8dZd
bz60j3ewlFV/Y6kfxWzRpt01hRGWdrabugHVIYxR8kzIv2ChnYkq2zm1f145PrVRIillMJKVqUiK
YEgHeOJuWfVuQHBc2lqD69I+zGZ075YarIaa1F0Bb0Xzr4faPtWc6yFWnAbKTX68pp6347Ivi2Y7
l4Q07BZQx/Ns2Vdt17Yhrp39OOnfIjVcQAV7AHj+angZMwjpuF3IB5Pc2E7q3HYwDkKj2XdtDfOH
OmZ8ApzaGrRvbUdu0iQEGtOE2DSWf0+69UoQBpIaaGGN1UrQpF27cQCdTsb32Zv3BJnC2Hd3S7NX
XL6N7mzdfPhm6nHMUyH6mWDnIVwXBV2Vn/qok3uRUYuLgUmV5VuNEoAHelTgyrIP7MVOmmXYOcl4
60iKhbjNhi0DQLiaaknfsaSb6On1sx8lzRnKIwhKnVRB6+qnDCJdCm05U3NMAGrUstNZG7zLPuJu
pQ6U0D7K3pJ+uIwMeeZQSFw5K9lpVCTXEBPtTWUYXBy4U/mjm9pxOzon5BvL5baz5UtfDRetlMzZ
Jo227RihPzDoN5x1tQlEfbaKC4s3z41dtObVOAvjwtQfo2xrt5EM2QeHY6aToLtPMMyEdRtLrl1l
7L3U3bX++einL1JicM3rYjkxDTbCcXuI3Pm6wxu3z2iZaPjUc1nvZV50p2DxGZK8zMqcYc0cWRJB
pE3b0Is1I5r6UvcPPsFpwK2kUeIUF1wtg2K+NSM62k5KA606NTPvUSXDfWXhvUoa9x6SVMSGfAly
ZCNhr/qzAldvQeqVfhGtINsYAvIfJ4NZvY3D8Lr04i5phtOS5XMQxfnBK/VLS2uTjWHoj7VTRy91
4/ZkHOHawGzZTSflEK517zYmg1xJ+rIJsZ9Q+qRBu5IbZOybh6YnE6QXzGmOhrPV9exBd6buqIks
PnqoNzN0dWYCkYt/yqR5lO1X5A7blSUkr/Wm5+a2oE6eagsVKDWGeUxoY+7IbBi2vChrXF2+Ii5B
W3MYlke9Fz81QoCbxfBbsgc5sRERwxmbmn7TT9YZMf2zXEZ3xhI95yN+wjq5GEpsndb4MvrmFezC
nbC6t2Q6KvMmrkY9THztjAh/dTci/tkTGNNCYQ/6yZho3oaAXwpH20GLVTvFmZZpRD3zHrM585c8
vuWtgBDIK59Y9CDbi2ZY1J79mYIwxhmjxU3OzJfRjixJf97R6sCJ1X3DMSTCwZLRWZElNLctjOpp
kp+jXi94MMf1ox1JXvCWGn5YtCl2zPtHIHcaJ5S17UHQSLsTt0vegKMRgcqXM8e1I8zhlN4zoxiY
wbbzs6R18ovCmfV9ahndzmvoduht5xGcobHeN6z5cZH1BmfZc1ktYVbdON4UWD4FrBG7gSREE+j9
Yz09qdQ6i+2aSWA/uhLuWAQi1k9YXhAE77w7zHaXrWyOE48R8EeHNYIBLgzjqaVfxPl3nyoJ2KO4
37I7vvBGdatWX/qI2HKj59p1XkZIqOviTs/Lk7XT4SVREwyKElctyluyjWdLmeHtBqQqN1lTnzg2
pMmyy5oFyLFwL2qvnc47b5JXXrM+PVXuCBg+voVIaS6vC+AMuS9Oat2+9uLZO5LjeiQaF+9Eemj1
TLuB7OTfQ4BBVCsIj+q808Y+jK042k6SX3xUXbFXhSTJr8QDPA1Mxq328z+KCkylRqw3SIV7i77v
OOvFtPG0zqY60x+V5nBZW/Cw6vncJKtMLovOi/nWs9C06hXMVu7//3ar+9txtrJSGdr7as91xrhC
8iL/ueOii/DvP/b3tsvT/wVzgnmrlV7/9zbp39su1/8X5SeQz95KJl/H6f5724XSDMARJZe1TLFW
ev5726Wjk2VsxGdf5tD/pAL0B9sutuDvtl0wnixueejs74tS/9FCmcoHOtUrN1IFoq1zom/5SZmn
jKKt/d0peSrbnuSh8cSeyabTOZ7Rkj7aZE43UV6o4H+zdyY7ciNZ1n6VRO2ZII3zohbt9DE85kER
ig0RioGjcTLOT/9/VGZ1KkJZUquAXvxAJwoJFZQSw+lG47V7z/lOZ5afUbMe2fw/O2X0MHFo6bIT
TzzGk7J2aXclGpfwcArpUM63kI8f4nm4hWxTBL0/r2ddFSurrZwgUokKlBmfl2F0GLV8VTZpvPVb
/7wbFIc4xpl5BZcqdotszRBhO2jTE2957C0lFLTGOZ2J9SYfvgrm/A0zN5Oo5DTsp8e8NfaVRQr7
bNwKhv74PMMs4Ei7d1obhld/XTT9dWQ0D2xhz2NrfZ705LVbVPWiq1eJEPdpP++7Rl93rfclr5lx
m8Rxr8KRgIDOvUhRbRIiGYCpvhlrfgrlsf30pKGLlJlmnDyxH99G0WCsUYS9KnO4zsvQOONmFXQ2
VlR0Yiw6kAOIZEpZnk0+tWUS0+mJCnc1MHvcThRuOvgz3mbGvCKV4AX1iw76b17HlrGrq8RcaRq7
zozkJmToLPJ2ZfJ3IHm4tkcefDsfKMMdks7mkmrCOfe1zDg4GZkSuhvfZT6lWOJ/plIYNiDXVrnb
nBeJ7m3GKvPXszZxcpmmFkF5u4+mbAxGvb11Z6iGpi+IESWs2twRLax2SUd7LLZbvNYq2+m97NYT
xffFHDX2y+jxhk3NZ4Qg3l7Fk7aJUC3v/RCzOcT8IK/0S18hfq5Em8hVHmEjmGryutw8OylDUe+t
zENb12bOW8wJvU//1fT8X+gf3ZaS/31sMb3rONGY+vPC66f26d3/2RRt0k5X3WszXb+qLm//9RQv
/+X/9Dd/e/36t9xO1es///FcdgWs1uvXCLDRuy1pMej9+8bRyVPx29nT9Pr9n/ljB9Pc35k52wwI
F6QEkVCLm/6PzpHm/05rG8ccXXsUHBCz/9rDXON3+O38QZr5bDDEpPz3HuayvdHZZFujk/1L+9fX
sexfYxHmYXSNmE8A9AHewJHgQx8/saJK1az9tXTmwiHic4oOaW9YW+WAaYzz0PUQ6ODc3TBe6lBq
2F1y1GcygYGoplG+ByiOBTYKTRpLaE7NCIvUADNMs2Ik367rJ/e9Ta5tUCbu8JgbMZV53IZYkUdc
Rgt6Us9Z0yLq0NHS3QFYD6mxEpV56TALejMA8CB5N3IkCAgOCD50k90MY78G7lkVTyjySXnVw7Tj
ODGtW3ciJy5LlH43WHYksbz58jjArkUGHGvTVuGzq8l/yQZzIxsVnwx4qp4FwyjPdhSqcTFGJ9Vo
jV/FLN0nJswE1cdRXe8UFsEtXXHyMAq/vfWLROZbD0k7Lp54b4Vk8haaQdBVarghEAPNeBKN4dNC
gfK3mmolnkY4i4+F11f7crAAsLdS7v+voPijoOBd/qPH8DGRX56+DK/fPrlf/8if7Vvzd52mKcJR
EroAQOi8sP94CIVNjjzxFJxjcT+Tm8DT/mf7VjPs33kmmYkjBxMU5kt4zp/9W02I3xmzAJNggM1v
68xc/7UHvWuz/9V2/63o5CW40lb98x/Mod9VEl8j43jQlxEl+4DwPrKfaq/weHcNiLJKKub9VHZh
W9ygkelVeDbOc6rt4oZE6bM0VM62RrR3xNTd3I4FrySSjdBTU/dskxo7jCR4GCvTqDfHpKKhU7TV
2AWJblxPrndPNNERt8i4U3QwdjUiSSztHfho0K+B1Jr5WCDi3A8VENrOt5+twirXbqVu3XLwtpjo
PoG/QuKMzFS7ohFSorF267FHvj4Vz6be5YcJdsm+cSgoKB6KQ8qPv6/4T24qmljdhjBp7whm1dmJ
0DJWRYjVr4jscuWQ2w051ojXpDs/cBb60kGsNR15xVeqr/rOwwjm4Tcsu0ruPQsKPxe97FKgnZwd
3MY7R8WASAyl/hESU0os0JQV9Q6mSJi8maM+FSsZQQ7CTB8ifS1HncjMWbUnDYkfp5hB7SckdWpR
i6Kc162boja0wzBlA6kikQDa7fmbQhb5Ns71PYEhBhRXm3Zqw+Fl2wyuInqw71eaSBjQzP2zxM95
VYmpuqCDArAVbt851hFn7WVzx0CwwK+hwjteTlPgVBUHPrTsDiacOAzyWF1icKsOHJzGg6HH6sKo
Se8cVV8eEas7QTdiESKlk21ba7t1XUTGbe+FBa3Zvmifm8GYiSdXxsMse+uIJdJ8pCGi7WTayH3M
/Tt4ZGPzBSatvnESYcarqi2qdct+hizLEmsm+Kcd3IhVTAuN7kHYbDO2cTqJwzDtK3R7FBRpZREh
6uvonivItUPy1cFYqpMpde0ryQxw71ZNsthH7U0VV9nRmxQHt9YGQp133ENHjCqwgas+l95YPngp
W2PmTRI9/AhtYTTT2xTb1pZsxZoKjNZGRHT9SRyJ5uiHjnEwfclZkk997iWet1qsKggjK3yjm9HI
tG0XG9bpUOra0UlJq17LSA1QBxDW7ELEo0/TMPS7ydb0XQ0mGH7ePDh7s8ZjFJhpSynpL6nkfhid
mk07Q2WAhI6LIjuWajEWxxxbIfHFxJX2VGi99sWY/J1bTGG4StWgffJzo1iXrT/uwq70sVOoGgBB
bN2wcGZWisuU0s7GK8tgRDIStk253iqEjZZ2oqdRf91ks4YOPLkvpOXu7AJBR6l7KtBj/F/D3Men
Q22MAY54c1tps7HhjNJsbeYem9Eu4W/rOqJGZNmx+1YPvNB88NlHN52uIomPTBRFclXYI6497aLp
Yp9osnKvNFueo2I8qVrZnIIk2rdMdW/Arlc7lsG5azs3qV88laJRq6Ru9oPTpmuUjMsN6x8n4Wtn
cxldW731ZbYjzkEw4DiXQ38KOELd0JIlKt5MjHOvMR7c0XI++T7Bxmahd3vRWPvelU9ZKPStKErj
fMyhN6Xa/Gw2Wv9l6POLLPRvy7LcVRPvac+x1l6IaHWe8dyqHe60K9lNT4PgeNW7dyGyVkVcHhA6
vEpu2WyUozYM1Ha207yhg42OpW4/oF98dkUIW6kelp5C9IXa+cKDf/6YMJ9dlXNOiqcY49fQqa79
2D1XpayP+ajdl4mxnRWa0SKP18pJjnJMDk6sPWjM3i6FpU2bJKnv+8gLnMRaVabCklnFl7Fbn5gV
vZ2i0E+0rqi2DA9PHc/e9aqngWZWWy2J0k09mWwXrosmtbJunFaoXZ5ObI2uMSe3Y23bb5VV50iQ
oxtY8uVqcKajR+obOnHEx1Xhn0ctYvipGIvAnW2KK3ewN5aBSLjAgraZOyJO5ItlZtUW5n6Dpjc+
8ybcZyFNtJPJKcWJtMQ58AK6zRr4/h46/b7JbVwYC2Fmzp9Tf3xNZm1nc2ZdOVZ85mO8SdIU+rmF
qNa14+eoTU/mOrr1+gLfQmOuYmvcJF54ZqImXscD75S2cV/DkOEiKtcrVO63MvePI0/Gyu2FeCCo
r1h3SXpBiKraj7EhAsj8V4NAZeEPlzll91sWIbS1s9ah5kTpVDbaeZrw9kydLAowjRTbucZ6RyLX
zk18HVc44vTWmjGv2RjzgPvqazG7x3TssQDF850u3WqFiQOjglkA0eZdfxPXTRdM5vzYKZrqISfa
V2x5+bWv8aWZDX82EGUxrlRKvIWBgPvZa5hhJM1oATrImhcIk4zV+KQ7X2j1rnQ1z11H/RCnx8HF
iXDVEcKxq2YCCYMYYykKa9cPz0vUXBBt+wTIOyaq/EvX9slNVfPvdaMXRBh6tOXhVE6MTvCEXXUg
DwhiYHBDQI8ddH6NfRbV7YnIVUiYRN3T4k2DhPiLU+Z5Llw7YL+Zz5TAsdH18mXDziLkV2g8cFpR
M1HBD7l1psbdGO04PtW6pA+ftqa+0ZtmWtTzNSJfZ6rEeKJa39XWPars8RbKd+qfQEnP6o1ggLwY
R8ZOqy7BzpIpnc0bWeGuHgZDbtPC7DZJmOyjPlvhg32yO2jfDY5eNLS8WQK3yj7rGKrxAusRNDnr
fky79sCNudQVKRCQif1Sp2Nu1xuEWRvw4ec4RdcY+Rr2bd4AQQXpKSB846jn05eqn05pSGFpHPWr
iikBRh0Gu0aC0VDnzdqG0RDMfc1nRBtX0sx58/TJCNySpq5jFCNMTU1fUCH+uO6mYVzXef6EL5oh
UOh4AcO/FcUQMdpNApFd3DbF8mziD2JXKfOtPSxujjG9wMvfEAcEvAPE/qpTfhQIu4gCzRwkwQrO
HY7FMw5p7d6vsZCVzCsWegDWNF1WmzBnlVoZU5shY24bEo58yLzE3MtE7zkz2eG0WJGHswx669Hw
hmyf+022I5WT31XFZxhZjC3cwdF0MgeTBMhRG56WlheeW02eQxbT0k8DacfHvvfbm961H924rrd1
4WmnAP3faplt65ofRWdJanLoD5RhzmOKqHDjpxbtm7kZkMzG/tZoSsykM8vIW1vOeJ9NZHXmA0Eh
DUEIMCLao685D7aF94uohPRWSh74ptRDlgC+VduhbzvYmCO6OsRlJ+uJPpWrsPJkTf9Up2TlINKg
uGmzDS+2qpg2mB6L3Fv1Carkle3ypWrtLLkBZdk5ewYcGgh9TYOsIIaRzJJVgcGxvjJqqmnEA7nk
bWNZ1dwcy3bEX2hOuFD7VUKQzRRk7USEyMrMoIxs0TnKacsh94Fc86nbYAllSi1j2BVnHofRftXT
AIgOLnyWKx3vKjZMRNrNVurATS+1iMnXozJ1ZiE0ShVayWSS5ScMJYy/zFZm8blRkbzhsMFO7mtV
RMMIgz82w+rEz92h3dWZGl7KNnJ78N0CB6u10v1ivNcbJ3objchkkDMmjSZznqK0pnckcuLOulD5
66YTqjpRoUNJqLm6cyx0Pa6/VK3XDetRQwK5nxOMOgH5AXNyh++bcgGjQ5Bp7GdkGdRxsscnBxZS
VwwiwxzjRz6O3VGB0LQ3xaSG8NHhAkd6ZiOyk5xBWHM+WDJTeJzi+FYl1YIkaJONspBAHFGbJ+NJ
l2DCnxoT75uINbs8RGTZ84k7K+G1XxYYM2Yu8eS5U0aPUU7dMqGqnWw4NWaQ4tTIMhTnNuEpnEyE
1vQHE1rDrZ/Z9hc/lcT4TI7hVetqdtJug+8iI9dinlTRrTprxlTrWPMsLtM+jeJD36essgFEI++u
uFCPxQThc106HqEmkBsNaz91SSUehkhp7knROA77USESHKAGljZ4KIp5yT4am1G7zuJmHgJJp09d
F4lT+/eGi9WfQx4ml62e+4Qz8YzpLei4DlZYUCeIaFcpr7aW/kmU4DXoGxrURVkWBSVAix6BXkZi
noyGiPNNZCSIboWWOVTB7BzNi0m0C2+fWBtcXkyjfQqUZF6sr0QvWG1hPLUe2y/qm7C585Ic7wKv
BjnsweFf4+rSERRPLkbGwZ7VHh0v3BnP7D2108dJ76OgNQyOLChduuk492l5rjG/hDemac5wUrYh
mRIjGoIdrSOv/6SplpSLNB3H4lKvh4qXrZw4HiNSpyRoK5xfTEUXI7thb7o+fCil51xjAJIHrJs0
p5d3TqMSyWm2Z37ejxCVixSOc0rYrzKX450QWDRmU790az27FDp5Efng871iepHAv3RRf/YR8Vz6
o2V9DuP4jnMT6xOiA02kuEA4I3j4AuwchBmhYboAsNDFgd7ShJ+Kpu3XnuGEYOqnUX/yc8ea1rqn
mytVua2/r6nF7znxtdq6qcE+nVQ5Qsp1PE/dEVGDs4pQU239cGxF4NQG5vYsbFr/pPe9Il9XTp/d
OmP0hMzbOUtKHzc7kBKSo6zzWfTIk/gCCLA9E6k7rNI4vVKRFcReWqVElHUj3sTByC+aKH2b6lQt
eciZv52qOAoGE/h8XVuk9fQCmQ/djO5Jswjy+79u1Z/jL9o7/75nvHpqvjy9lOrbZtXS8PmzY2z7
tJbIS6WntFhqvMWL8WfHmN+CPeihvEZ7i9TbomP7Z7fKMH83UQuAUYVNjSfFp8X1Z7OK3wLOCJOJ
yL+vQb7ur/SqPkQdoC8Xtu+h5BKmvcy+fLrW36q/eYhUISr4CqltnNJYi7CNA4bYzBlZARsHL1Oz
0Qgamxc8+5wESvEioHS1Gzx7jmhOiHtRb/bcdyIQWT689hr7DIduK8Kc69a0kk1jeDFCWlONqpy7
0i7Ss8bJZ/N/b/7avzZt17zS66/Ub9uueHlqGRT8fzC/EEtH89+vxZun7iX57b+apy8JfoM/JiKH
l3/+4+sf+2NB2rRB+YfeKeRcxOXLqPW/ta9E5yGApuxgnvpuCCt+X1YIIntPCHwQ/l8DDMP5nUkI
K5Tgcx1K4S91TmmOvuucwlwG/o7Vzl6sPcS5WMuM9hvpazS5Ua4MDrV5bZTaLiQK7zWx/MFbF41r
n4y2kaxFA5IDpo+gv0i7bPo0z5M0oLhrNZAvR+ZvaM+mmyjCwLwVVpvuOyaQOxHPKsM3HYcr5hd0
BBI/qpmIRkT7geehS5Q20Qs1eX3wlHZXzJ5NOrZeHA05cVozzbC5RzjrrkWRaC+hZ+nXblUY24Ho
FTAnxmdzCInSky0eSKqpfB/XhakOVZNFTyMxwZ+nxbnK0CS/9ugvpquwBcyASGGifkcVypFYrcDZ
0n1rUEy9RS2I71Xe9MO67grrEsMl+g9NWQR3m8MVmwPMrqyL3CQww7LfKavvQL/4sUWCKuqrVQxj
B0gOdXB6qCjtrWOoRtc8AaqkQ3+Km/QGSbnod+YwTtXaVWHWnsXZmOxKU4mzVKsyRqyFaz/oLbXA
nbC7pjjMYZof3USp1zAmTd2idYrpB8km3VxR53djXCZqPRl+bN7INKqjYV8UdZg9IzTN3B4xY9bl
8hMtM1rk63AIJWmsnjdb4W0/e1Nkr+2qIip8Y/V9V/dvQzzqwkhXCLkrRLWBLbvQ0F4xXWrdpaBJ
Ih2fLywStHIT2nGNtpZN41X62Shtj3TfaE6T6DxBnFfyiheuVg4k5AngPpkVCKPwacN7HnZ79jDa
mjqwYM5m9KxeBmbr/MCsoLM8tVVzGOrOd4KeSA7vFJKdyFau00OO12i53IckMGkrYqxqaDDzGFED
0l9+6jp7NlYg7/2j2/R2e4pr1Jq91YhgptuGcSv1bT92qNPyWqig60yRn7VWbvXXjrWc4S1pOtZn
246njT2HcqJf3vT+PXmI3q1XZ+W5U5EittXjNrtyndHrr41UK8idCKtGfRoImPkUzj66Pr0wrYu6
7KvHkT46ozeaPKtiTOB/1aPvD8HI0fTSq8i9C7oKmuLa4dQX36kBtduOfj1x8YNbDM9OY9NzIZQy
mUiuc71nVcfRhExStPExFCPFrlE1NhohW1P+CUe/+aElGOSsjg0VHWeB1o5pf8bZmRgXAUKw0BZA
GUedCy82+nHfVxjKZ5gF/pYiubmqZCfubHsSDPU5KH+GQsm1+4LzIh5vmAP9QGScnXkQDQyvn4Do
kBMehHZv3tbJFKqgB0R6lwJ4o+9WTvGhKSlA14OGyBKkxMARfo7qYX7SvaEZNg1nKCQVTB2qkzjN
arVXMonHACe4nnJ2bKsLzwj1ej3OWjbfFnEVixXGTvgTkNoM60KWCaR+fTLdl2YscifQ8h7xuBia
6rbL06g9VB7xqEHTwSdZx7UL4UfSCt8mhkAMGEqfXjc2wyVyCN3wEwE01r40hhjGi9FbW2Tp2ecQ
meikSAKgeA4GQ/ClhMagjlFFib8iOcB6nR2mr1TPhLZBcI7wr9Xpm+uNercdoCzQ4/NJ4aZ7GBMf
Emt5Up4woa3WEwZgwuSUK/dS76pyPZVRgSp4EpBgnEjSG/TKe7y09ueRTAJodY0DPtMoJqKaKjtU
HUsFjeuqShZwK396yaQaHRN5emJl6DisDoG8WSG3jKL6As2lf6+xsaJE9nmGaPJZ8lC6lZ9svRrP
TCD7EISGHHyQY8D5lnSzEXSa3Nb0t8BYJgXs1inUInPbWn3JiQlBY3I0VRm5B1H7JapL8CV5G1DB
eAXWddIb43JndgOdyXWiSfzLIAFjUDih1HttlQyT0dBz9BxaG2SmwuM7rUonBSwaCctj0JExd3iU
Cy4gEQjkk6ATOnwBcrfSskoFUjS6DCFmAjqZmUUT0pZ1DzhqqLmn+KWqAf82/SsSk6BE4JlnddSg
pmBBgbyKoX5yc71NYhIDIdeja6k8KKxoHFe1acOqPqS2xpxP8Fo0Tgu9GIW+YezF37th6qcP5Xay
EBax7XTxWpBiRRsvzyI57oiXnSW0uob4n34Ne27suk0Xu+ZwlHYcIvZMzAw25yVYwqV0qyxf1hu6
PdqzDfmvWxibY31qpXyhWlEYj/ZQTtnN5GoI+W2vm/w1iM3iJqmZCQRO3JHvNUh7cpjvy7a5gmUV
dachQ95hn9r+PO3tUam33C7ULZjAdty0jEAjfsBKvsYyBjgUGo5qA2POiTwtzVE8Vjkp27faABEk
iNA44InRRGbvpLJC90JALquOkSWajBO7Hno8FrE/r7wEOTNfQY7fLPA0JWioKH54JMKwzp21kl5v
P/QS2SXkKny47UU7d+AdOnoINPtSOaituyDDzIDxyUxcZcp2bIqY3CYAuwhWY72LDlPCRnI6yE63
NxgvgSbu9CLJLaCK9Sgu6dVC1x1BvNFX43zoXKVjZCyklV48RsqkNw0aqEKl1XipOh9w9+69AYJm
yyfyP0VeV3psKlZvn+d52Fsnud7zhsqaTFsGVwy7i4s2M4ZpRQiufYGVkOHi3LWyXaWL2/ZZGSTe
BJ7shs9IuZAXSYB/53avTTd2FYZbuCdsm82UxBZeIWgjQK8M0YlHI2nQX7HpWOUjEPPkITfaBAV9
kXlMINJxdg5Si+pkkQEXN8akC/sTKEx30gOtJyH1hJ3DhyVZOwO4z8jwmdaUfKhPpScLf1Omsmfc
4qFACTmceyo8Njkz/11aDfm89VQGnbUN1dDLIOGJSMYgr63aPIksYGdV3jsVrJkIWlvMWpwueznG
0WPHLOMxdUbbDOYUR80qleXyncK5qzYlJW9ymMxe2bdRoYGsXUnbbuWW2hCwo8RDskX9aISnHePJ
+drwyCC5TaZYTzdzXfouBB+/Fo8FeHd1KYn2vqSt6D6muaXXm1Flwtx1bcJSKQxRNRsb4AboRVO2
AHuLecAmbdLN6R+7VLdNdgeV29vJQyu2R0nPlKwnOgsHBc1SDw+OmT+ErG2cmbFs7B1I8Dk+tNBr
bJCeFa8CZ3ZTWh6AJ/mIJnJYZ2Urv+k3ZmQbcAm1ydpSd8VnxjiI+yKnPS0MTd56pTdNgR0SP7Bp
68GcAuX0VOGtwStYL6mHEarBHnY8YhuAvVkmANbMb+515tqLPKCDgDYNtqvRr8ic7CKzqza7ANId
ilWXFT69xUljkEy3PpBiHJmq53p3EirdeworArYDchS9xzoK6UbiVhodpL1KZmsdQBu6m2zqEExT
4DttFe3DDjTwKu0s9cakb7yrut7Y9SEqvn0uZHU986hOW3NSLNHEZet0+AiHSPT5pg8T/QoXZnfR
aIZ6ceNkEWvoCYfYpXYMtFkDtg3cAvRrWVisF22IF9VhRDLWWpXQ9VbKH3SxcbRixm4FzyZytuBK
rCOm/RGYr+rN+EUiDrW30Bvh6AkrtnnTSqn8Q92bzgP4zJR2c2+CgQ510M/ZXGL6GzJ9fLKbmhGD
6dJuBRlkzTgGVO5I6mpS6k89p4zP4KQZJTjZBh6PsiV8qoL870uqdP9JMk/fpmPLkmjNEJUBEk6e
FzO1xmFNldvfIj91u/3cxtOl03dsPBPknr1g0bH449DxN27bjF8yPfXLg+xttj6laSYtrNJgyqvb
AzlJ7ci4fzNULsTgemRj/4kl9yOKRLh0QehPLYZZC4Hbx/SjOV+KdHjIgT3OdI3dWkkodU7in4px
KLWVr5UddGuwajQPy4jlbgC6wDSB6fkWwXFc/dHlemep/Vbbs7RD/hLZYULmB2L+sMj8dOAMH3EA
ZUPdARO+ICg255oZc/AbSL7FGt8L7XbpFHgmqJ0vzaQt9zOlxi/mjSw/AVI7Gko29lBSMhYb8zcn
ZF7f9ZwlbN2V1MNzpUlrGypaMN/0Df7UNH37OZe/5f3nBHrDARylHLm7jvgQoNKmWhnmVlIG82Ra
WwMhAFa0Kbr69auYYC4wXPPc6B+vguig7N2YGh78KwgJgkMpNMLi+OOr0CL58FmgfPs4ajycbAgA
FrXWN3fMJjfcVqlX0Bvg9Mw2KoTH2aGe7iCVReUfbah/u0K+v3MQDpaMBuJnyDn8mLeEm5fpL6RX
yiKfh2bCYbvR8QKqnzwbH5AErAPMaYKgFLp3eC+9D5+qr/SOlw4rkSTyPt2WzEwQo09YcnTcoJvM
bJPw8OMbufyV7xcFLWsyghDRgYbm1Pn+RqJ383nBSXxoTqHemsQxL+047o/Q55xbfR7kM5v+GOga
z+NPnrtFvPru0steC6UC7SkeAZbL+0tniBqgVMwyyCyftyaq0PZttAduMO0Bdq+WeNxxrVDz9D/5
Pr9bPdzkBYPEbba/KnzfX7l09Mpn3Esfge4mO/Voa7SKlCQpl3a7ePzxLf6ImxKYzm1Ht/g+LSTG
4uMjIaqkkonhUdv0Jq8dNEa8GEjLne7sXlJmcX33Ch6I/cmr0Ybt7MYNzwlTSB5+/IN8t7z4Odjk
DIO2Nf6bj/AbFF2pIDsDFW3rLTVJMXOEMBpqqUBfXD4rO3d+uqb/5lt22FVNAT7QpRX4YU0nIVHZ
mYfNyW5t+5MsXSMCl5369oJHY+y0g9s/p4jsGj+SP0F8fPc947pHAPq1G27y4H7Y8Qw8TZyBYxnk
vRsedRjnJYdCT71FscUR5pfuLigR20AIjmsFCgS3+MNynpTT6aMF3B6yXHnsuoWqWnvO51xlKK6g
m/7s+fmwKy0X5FXBVkvDl37/xwtWPgEeoiuBmrcu/dCUbOj85/v5h0VD21gQ2WkuAwufIfd3Oy2T
RMI6tTjA2V9tGj811rOlQOiWg0jRBo0/e019WDB/XHC5HIsVzPLHzZY8KmIWQpIdm8gUjyBTsvuR
zY+Oib3uoFEyAGdO+5Od98NK4aJ4lThxGCT+UAl8Zap88z5RttsMKSHbNGOHF4CToMTL7iUXzviT
VfI3FwJH5tPlIvHIwrT3fuuJwQpVosGdPPFYgLWJpiAHOIjEPpt+/VKklzkcL7ggNoWlL//NZxr0
AbMPh4DVGFbp+uuHyilP1/7y8X689r/Sx77Zy5f7B3ODsgIzGGHgH+lkOYknqQJTHVQmn8io4LzR
8Bza/iyt7Tk9CWc3ujJLFZ7PkqMWplTG84E3yjncYd908rPKGPNh8+Mf6/ubbQHWs1A4gC5nQvLh
Zhdt7yEjwGErZo51oU7Aj/Q6KAHLr379Ung1uM98ePe7m53MeTwiy44Do+7v3G64wxp0p/PrX78M
pSLvLrKyDO/jJ0qRzVZFTMscm5nN0TNfUns9C+xlk/8HN89jDIS3hZXKInq/fJKO9Mk+85g2KzkF
6GfDc4/CJ0iWX/34U33/yJONzQiKjXqZjX68FA0WdHbCILMCpdmebjPP90iQwEGSG7FnvhHB+Cj6
5x9f9UPdz5ql2Obl4BB5xs798c3UF5m2qF6igB3OLwOds+b5YHfdha9a1mkcD/dz0nSH3GOc03q1
/Eml/Der02V9QmzBEMuL48Pq5LA8eLVmLu//vhKXrp6LxzJfagPkd/xAP/6031+Nj6ovSDcT7hnA
q/dfJ6T9img83HN1M2Gr12h8O+3d/2Av+P5CjPpcKiuLySEB6x/WjZEOHkC1iUYnNLvlSWBw9h89
CY7Dw/21HPd08fHutVU5JhgxmHM4c79O+I4+1WMHunz51a/eOoe6HA8Ja4XP9XGhDG3rRaZRcetU
erJ8IqknJ//Js81CsDiPGkv4HAXa+28ot20q4Jo5qWfF5ZF+64s0reKYxu3Ljz/Pd4WDA9WPOpCq
n3Ma57D3FyJ1K2kwdPur1CJUz7IH+AQ/3an+5iKLm85ZMKuAlz5epHXllJQp+uPcLIoby47VG0+U
tf3lj+ItZ2bSLdmiUF68/yhyKGsmQWNIlpYZXfF+KY512/3sTPv9koZIZ2BHpgJio/gYpE19mySk
w4ZQDBxBPhKfrd91Vkr57GeKCv7HH+pvL2ctZatLKQKs8v2HChGwAcGgVSrKYbrLh3E+1BONgdwh
We3XLwUxi0qSwzQkvA9rzqznyWA0oK0amYUjTIqkPOog2Q9wfj139eOLfbckaD9gZYRLDvvu+7Nm
hqZ4oukN6p2c9q3G+W+jxyy+X7wKVSOQLZ9zOuuBBIv3d0+bEZQicYSFsSw3GNgkHEzeL984rsJN
o/u3vI55Z72/SlelveY0OJ0iDu2IuAEj9ZzSpXtNLWnVP2l3fFeEczVEHGxCFPyUjh+e2LEz8V2T
vc08I0s+mWaJdkE362ui2Zi3p0509uv3EFcsehLeFNR1H66np8jIGakjTV5aypoj+vXoe+n+l6/C
5yKmldWA0fVjgRpytCnTugxXca6F0xHYA8dBLxwxYv3qyuOLolXkUZ/RN/ou/xYOSlNB7eeJkjWJ
esxOoTynnvSbn1zI/q6U4UpLZbbkrbNffFwXRFgO6Fp5dvNl7+79bDxLwlB8kagRTitlhoT6DFV5
UQHhZyBomfnaQC+NvqPRU281x1nqQOihVsXvgRlKn2SHc4PUuJXRymRjuBOxAG1vP9qg17Ugi4Gl
oBudP8X+RO+ANuN051htWR3rEPDTFgAyJ8/BRXPLSJvOahshQsMt5tTRIVNMGvbML+9J9DHRHZJZ
9VnZ7Rj/P+rOY0luZG2yTwQzaLGFSFkpSldxA6sqktAioALAs81uXmxOsv8Za/L+03fucjZt3W1G
ZhYKQET45358o99OWc+z7OIzmnpv3OLDDdgnWjyeJU12ybkfqtiE3aYaV5Ho7ko+ykrvvPnG8XFJ
d+WR2Rg2ujJ2uR/rNNtEGDVT6mHS2fNuTZbGPQ9k377ljsJ2x3VukvV/eocRnga6p6PdsbD++dz0
pduTNaCBdEzYw/aFUjN4+rf38b8+ne6vtZTpIoI2Fr/f3wUxl4POG5YH022Qk4xyjs+1N7KHlEp8
pv1t/Tei3Z8v0l+sDR1TFShozgJ/KmdNR+GoE1vKrai0p26iMrdlPSX/GT3b4FN4kaKvYj9Am/5T
qM9dJVst7B5+NxtsxTO2WaulVI///Cv6c7HjUwjnemiPvAiQ5P54XVPKpo99qpJTqsfmmFNA0oIr
pO4FK+K/PWj8NxeOExoPKFv/W57+jw8rSAZlpAcUf5SK6eNInqOEweVfL4H/CLLw3+MTUJy//jfW
8/+R47n90Zw/qh/9/w9OxluF+f/dyfj0P/9HV2TLj99cjLc/8peL0YTTqTkAVG/AFpSm27bn/0TA
7Rs4l4UIiyPyOA/Yf5lqTVyMrIqYcNnCYDK8ERr+y1RrWPx9FqFwziKmzabD/E9MtX8846C72WTe
6jU4qHk3OeH3Z9yBbGC36DkA2fL3MZV3dI4cK9EySZYff7sq179Uk7/Paf7SJf6mpvz6MDZJSAm3
bgB2Gb9/WDHiYKiFNcGOA4CG5a7VCHjUWpb648CsytcJ3Wqn1PLyn93a1e62Sg1J/Wc/uju1rxTw
fZVtmbxvx7i9V1wxWrgSk7y/uevcelcTRkg3tG/Wyp75mz0fqXQbxM52pHMyslI0lyId9Durz4bk
XKc5ziwCtjRRpjCZxWY1dfKTE4VLS6gPqwXlUAFe5t8U16gQ+lqHc0fpQCgtfc7o5bSMYjuMw3DN
BrAZm8koauNARlzQllQLssSmNMGRtvp0IYXN3zTMTEAIXFftO6Y4cBJNsbLcUZAhKIOdUi5Fzqp0
zRsglUFbSCv1IbsTnrvFuAOpl1PCXHNVtXBSc5VlzyUOf5IzgXJknGYMu0GSgybzQinhtrYbrbqb
2syqzbC8SR9+vpIM2OtenWNUWkYyxJLKiCJwe+wN23RtyDloUlGJ9HI61OHz5R4s1X5MXuQykqpf
m8l8pVTW9M0pUT6TvIpIWNy3k0W7mc43rVdO4Zg1FWJvscYAYiXYg+8LCtrtbyoYQbYKnzi5zjaT
Y2QqNeAurR/oC5wJt8C59FrIqYxEQy0eXkg0MlCHXx+uOLkpEHsDrPpkL/mDUt9iVYp+4R7XT31L
b1S51vejk2xg0ZJmUnsv4NbnnME43cM25WcJmbZ+JdNW8B38PCMiao8HD00xmGZ9wyiruFl1t0Rr
K2b8tFk7ymWa5Q6+nAwzae7Kvu7CopD3xNaPmZ7iRqPsxx1KSYFTJcPbhCYU/LKrLP4eywHWK9Ul
AJsOUkXnhZa+q9ZKP+mz9WDWODPp6f5Ie/2Ao/jUumVLLfOtpg8H5Var+40psDrSk5rPI8kUTTlP
2rhZ3Y5tcnIu1k7ZtYAE6InxY3fEh+T0t06D7qTQO8ko6tQrEgMaZWIOyfl1qS8aQZkKe9hdY09X
6rFxqEIYSLvuqRsnOgHVyKqX82LA7MHB+mwMzM3MeKeY+RqN3gDyb433gCIp9lCGN7dUUx8udLjq
C/w4e719t5t6L7NAH0jiJnO9TxwIlDX71UBzFZqvCoxQ+KUEwxIgZ5D/MVmOl8ldKFUdlFtNlBp6
9EjWivedsHZDr/N8dqBMbFOr/9FjUqb5jSMQ3V+RoVN6iN8mXnGmUVCL5lo92UWT+pbwjtRZ3tUr
Jc46vk+c3LRWq1Qt1omP+0XyQcXNogjcKkZ62cRGw3ZO114I55XIL8Pse/CR3HIk6ze88UXvdLJi
CJPqFzSmSNCGeKXY5mdX9g80+iEBe9O2E6TVyvHNNuYdPXPCN2+hsMzqP9POm4IxpqaetJhJnw5R
V6JkJ8XTAUfwQ0MBJkgp+k9igCmAjXWfgxIHTCmohbPzKzgac+u17dWr4uHckQHzJwHqivZUn4j9
Dwawm4om1eNSJA8t8dggnW0JVY/MtSnofBtxjWAUWe/MxMBJpTcrfvHiZ5IR4Oon74Xmc1TYtT46
Y/see1iGY4wCXdn+wEqikQ0iLuopOEXMMcJOrvjM+ma/c72Qqnm4lY5+mVaD/zNkRzZA7TZTbOrF
btW6jkuObfQuZq8dQOLvk7g4qpQBA94bCGvG9/hjTZ9sNLx2p7rPY4KytJBIbMx4IQvDwkumUQLv
TAjyCiX0wKVSTgL2N82ajjqe2mvMdjka2lqP8sYhmG47+1xQGGkV+15IxEF89HnaRRAG98vKpxmd
vZAGIWxM1fpKP+0taG9Wpxkj+LYYc8KeBfW/c763K+e77Bi11XLZKpz8/MlJiojKEgNXOyU7vCy+
1hIMde2C2vXmNqiLcYgSoW84jc53KkG6wDSnfF9PymGmNTcagIlB4hWF+pJWcbobHXzWSRuZRp8F
Zh7fE5E721X3xbRhg3MexlqWWhGFhVHVW5BQqW0N1CV7qlQv1HsSdDjV0qCzwCLoPWcZ4YIAIydt
V+kcsUjUZ+71JtJU2WmnuVy9ABeucuGE34cefcfs8olhGi3SyTQVFOb1B4eGsKiLY7rPvenYiPIg
4AcEnef8NGTB2+DWchTOJDdJ0t+CtKtKLKFWDvSMqkfL5UiamXGxG5s53RFIuE/K7p0Z+qmptKfB
oF+R6em2Q9Uj3rw6rzWp4h99Xinnmgmhv8ry5JTNqYYu6jfGSlO5teCtE5+Y9p502Zg/lorKAcsW
F8cel/sCysN2NrINi9/nClwaTVX4eEIXYCUqMjzNjFbc7lIy0NSyt27UQa2pf8WNnfhzmZOdFNbP
qUmNQJ9ad5ebaYs3L5dHDYtyVEDVYomsq6ckZsUckRqCEUAEF4pfUq3OzzV4Fvo/08jr5Uzbffug
Wwv6WqYBpSh/VvXab7yRDsF5Mc5ZwQNVmbiQraymd5lUBkkGi2W2Gy+jR1qAN11Xh0lVv9bs1YK2
7V0e/IL9gje+xJRfBXbh0MWccqapq3g5OF17HBOv2zMPol6yyo459wZecIANqZO/UzE67gFdvrlL
60Vqs35L2upe4fUEFocBeud1J72irtDI6GVRjWJFWuDkMpmCxALeK47zB7fJ7q2mO7lO/WiR7460
JbFva58EY6ybDyvndt+4eb2SVS0fcSa/W/NIz/pkbuOmBKduqNlOSRQRagyV7kXf5kdTV05t33og
NdT3hCfCzzR1hO97K3wFZgQIu1K+S6P8Gue5OdPj+2BljBljDLGB5yrai+U6m1pa2ZaiMIrfV/t9
rat2g8zqUHmoU9xMKZ8vlMW4GN2w7dd5YMNSyGhS430xGFAo0r2pjxeG0x/SnE/c4eadPVHQbcfl
ZiyTW/kniMOKXjNjIc5ZDCwOVUEv9+wQ3iwSmKAr7ZFeTWZ1+t6oZUSs7kiRPLRTr/iA33dZO++S
D9lTO5khKLJThz8Tya38KjwSnnHC6oabI8xWFR+idUWdvcdMuF10843KSn5cdhds5JheY63wcSbe
QrJkZEfrhZ+W5KSYPyepP6s4424RomPVaU8eN2JF2vRgjvYUuKVU8Ncl2aWqKm5FTJc49MR7mxO1
GFcCyuQyxbwnacSmzGyXcty63dym9xmUHJYVV3HmYLJl/SOTulPs01RMekC/XAX0Xkcgqlh48EQU
VpXSsmNZxzarVHuLGbDmiJ/jHdsheKr1R0Gx66vMgTILf7Epiw7MhHbLfjThN6actIO86/lLTKe+
dZV2Ruz9G33rl/b8+9HE8XA8IqeB7kT2+EP3bMnMjg7VBQEcHEINequY9GTnAzSI0nULSI24w+l3
JpitB7ldcf1r9m4qP6/Xh6jrxaNlmNNWEaXxBjgm3UhTq+GjVENyawaGN+kuCnSdIl+tI+6N2a+M
wsl9ZakNHe+4pT6NXZO0NHdO8/WfT15/iHecuzhh3pogmJlDIftTDRe1kzpYRcYAmE750lte+TKp
QPQqndVQoWz2zRYUB0X//Kn/4og0IQ8yWbKJ3KG4uH/KOYWyDjCApRrY+VRmtx5L49kgcdJvunnG
0d+hxeXEjRgy+xXW5zacF1exbs851Y+eQFH/52/0r9fhpskCeoWqzBBCv8kof3MOJLXOQ1KmN2In
ljg/h30dNrxa7mrao7EuZMvcES6N+8s/f+7tXPv7zYUEdDuw4zVBoPlTSJsSD6+63qkkplLjWDm1
e5yLXjkRjs6uStsqJ9E4MY7iG6v8nz/6X873v0QHlASM0Ddb2O2S/O1H1mBUj57RDgE4huQT/k/L
66JembQbes7d1jmr7f4bdRJB47cf1+KTyGVaN/MdmrTzx2dKfe4cJzaTcCxXIt+4MclrNG///IP9
+uZ/v6iWjeeMSiV6JImHYuz6/ScjIrT2ldNUofbobcpw3V8qO9z2/ue36VBvmjfT1+5ZNDQRqnoQ
uDte+pt//gp82k0e+f1LYAZ1sYh4GE8NBObfv0SRc8QjwA4NPxVHUmJPacz2qy04mRhOEz/OqezC
UiENmhYXKhr2NIBChHCzfreUgO7Y5t3W5bT2xcBrrnG8/jA76U8bLnScjJQuk9FkA9UYxT1ZUmxt
PcUWBmDoocWH5Qr6/0y7DHE7BiuEoR7RwFqax6a0Dk5mX1totrbWhbbSnIdO3w1lC+1f6ZiDQW4B
CxnE4A18DCWs14aRwZ9TazzbYNc5xKPpV/I6GvFbp8YR1rZH+ntoXqqO7uSm5Kxuszv52lnzwSq5
yqBeXrHDv+v9/K5O7Wts6IfcqI+EmG54HqqvycHA3hT7qboROhTvKUE3rxJ+R7G6KTJ721AUrGri
4k2mc+xd9yvXlc2KCySQCarU2gOemMr8UUurc2sC2QUl2DvuobrVYWMYx+z1TcbikYTLBwT8O1Au
u0UaD3AKAoJ4HS+X/r3S2Bwa3StX5amZxvEW2NzAaQTNnx0qxXpjh8apOTmDTwlpsQawmUDlbcfX
yeGwkmt047Zik5iwplLlq2B91TXIt0QlfjRm88T6AK53WLcyk4eY+TuoPCvEpvxcM3H36b2I1rTH
Geo8pIb+ZoFykGP1stLRPlYAZWxGlX47k91xxQ0CxGCx2DedHsK8eq9nggErr5FcnPUlf5VJdtsb
74pJbqi2+iB2NvlAnh+MTD6WMI9FBZqKcYRCG4Lbe+xf+cVO5Xrp+/IpTTS4WqIMB0qxVnOSLEtu
02ySteYsk9fvdoaYk+QoDzbbtIDCrUc2lM9y6AX5I0WAsOcuAh6g3Y8KioIkg2TUTwkAIiA8M3Q2
MHdfdWOAKlS1uzhv4KjWR7sao0alj7Uy1CqMlezOXJ0DDdNY5AnJoTp5ayTQKdbU3SrdQnlpMWzb
cr1bLNJMDA7vldEYzvWNOw3l/Wy4/ZGD8EUhIRXaS+VulNQ85HZ75Gh6oLla+uPi5JuWCnZfm1Zn
O3Y0oymJnu3SqlguRdPeTXmxjeNxRaDIgcKqMt+VEOYdnMS+QmCKthXl2UQd25tiVO4RZ37m5bQG
06C8DuXwrTEHJ4C7vFJ5UA37kactyprsfQDcale0YsyLjfWXa6E665b3wRAsSwMOi5dGXTV3CjDc
IS4uXNcQgErvpwQOyMgAudSXhlBeM9tB1rHvU/WFJvWli8wyOxGH3pXNqr8s85rzN45PXsvKioUg
rKypeXVbFmEcGPVdJ704YFLAItuCYSkH6RoM4EDizOJnrFuHekxA3EKBjISGkc/pzJOXeg+yH1+h
njzItAP7Te7QwXcXOAYSWcvTzkHcfDM7VRwUmLSrW0u0CCvQK+8EyCrSDPeJiEJUYpIKnQaeYMy3
tyeyXvZ0tmZmcwWpG01sO33eaZVF2TU76d7CJY7WuDbLmajgJfasDYnTu64Bz90Oh5LqDl0Z8cdb
gULnd+tqQb0Ul3HJPqtai9IGUmZpXmdbJR2/HnsS23RPlxvVa+CPau/j+qGl2uu4gibBdQoh0KxK
JX3tO5W+Xun0vmNwPJBdA75vVKJGdmSHoNzw5TIRMYDbapX9w1Yk6XfTa9VNqS0ODMiM9j2LRH1k
E07+cGodaa4D9GR3ef1YOpn1MMq8QxLmonu8GxO9PVIRUN+LIWvPhJXn7eKtBbJw8WJyNuTmX4oX
j3pwv+3nOah1PX+icUtcEZG/D4q2XycFs4inhVC8fpKistACp9kKbcIdcr8WMTVQ3XB12sYNtNlQ
fxJSqXWIGCMCJ1USuCld9dQUnBQoD0ZlsBLfSiYIV0ANT22mPlv6pD1Q4NHH6JrO80hKPcp7s8fn
KfUr3QslTRb8kEe3a9hGG87wmRSmOOQ5tQYKUSdS40kRB7WzMCp1h4tcynoryn5vU1FfT6oJBwtm
TeOua7DGnK4wVZyyCeCZLJU7V7rXQVJiH3M8CsFU90Eas74nY36APmr67AU01A+21GnRvQy98SYI
voDzKwooWz1pKVsoB8MV536W9zCM7sDGKqPvOEPzpS/DdzJucqvB9AwmceOoVSJG3dKyeHj31Als
j1OXymeZmi4UtAHNcwIC7S+NeFdl2x6mzCQ8n7oczx8AvmdIHVWZXdCqzB8aU4dNr5E9j3Jh4qjo
Cd+gKBapWI8LoX2DqkBghyGWvvKFgpZLx2FF2fNqTSfUGA/IJENfyltIAs9ZkMTm/I2049eYqFa1
8xypnSGOjpvZTevQUap4kygIFmE+9Wm/yXAz935RtOkJ/QTuEv/018y4X1rZbZo45tzVMb3vqVGj
S62ZVrTT0tWby7L2wMNEKc7VqCVxKEihhjneP7Tyxv3sx8qJiqlsH+a2ivdJlt9ZFHD7IMPOLvgj
ZT9ZxiQC9vvew8T+4mkgvnno9HIdAw9Y/H0xLtzImK/xB6ah28bFHTcjKKlu3mDHvi4TxH5XaV4m
BO3ZNXCRrTSd6ORTAdktJJiWdguNr4D0rchXetQeNG8EnSd5AQKnt+8hwZVBPznemzJQNg/0MzZ/
1nDRn9aqM5cIhGJgEiusdGCEuROZrVCjDp5V0Aj3RTSt5ivcjoEDXTQQ3ZzvPArUmB4PTfnIVgQw
gFjdfSot2ItVnT6rgKaWJw+qzOST7tzjRAVOlQnztR5TEXBEiTc6vduRh9K1hWpThJZBatvV4/ma
a9LaFqsnd6Y3FsPOMhdjy/GB6DRLEi90ypPoPOV53k1eK6KYghN/Tqa72p3lG3MxkvDr+Mgskbb6
QUGCUOMYfaTwXHilZAgdKQ6wpaHnNmzwgq4QuInYYudbt0HvM9RjYbUfXJr3OfXO+ahvmH3tKUbe
5uu81ZLeCYUjITuORQIVS+ucXcZ088dkpfVdnKyb3KkpsMf0M++7sYu3oE3I6SnGtJobg0DjcdZ5
icIESPyVidiRGZHw0x4UY5aThTflBBTdte7jwqZnYYVHIByrvTaUfrnEA2HFdtRmVdrOmUjgZmW7
ZySi+tIsSSfI9cQTgstdG2EBCYmk3RUfrP4VViYZLalwN1lTfAwJv5zBK61Q6PJKUg9/pXabCDh+
IscfiW092LrSc3TpDnqd30ldygDF+1q43pfIqcFQ8tFf0GbCyQLcxRRmYbSk7XJBKMJA+lUKbkAl
kSe17uCj3WrOADgwvRpOwnWvSaEEGZCXnTl5IpineTub2RTNCSM9Zhmshlm3S+qMdP0IVRaCw7OZ
2HrA2I5Aey2fSjrvI8NqWHehCZB39thDwHNz/b4n+SzZhBX+bUdpyHylASJhQJhnmoxaYa5ca8/K
riOhcGY5RslugAKtwnKvXRkbJ2dUzK1CkPINuXIg81oGZk1Kt6WpiLQt+1ef+SRHd1GCpEMeFlAZ
OsvZcxVq3zNJvfe1s5OzS8PRuKpfXUf2KvGZHX3PcnrNFGSSy1Ab92Vpzueido1HVSrkSmb32vZl
tbEqs/5my/40zdXkL166lYay3ouanWpiFc/Cy18GiwoACwQ/mql5cbAWBbUmCDoayyHp0H8T2X1z
7aGPKnWgNYwC6P7SjMv0sy4E2Ihpfs9hOx+I2/FCVicamWMOCyQW76qE5whmBlF/dIgN1uI2iMlR
RRKETUiPcx4CuXU3lTGufjUl1yWmiwNB7NyoTfm9b6v5XtcLJ9ScNjJ+qRxxs18tsS1457HLZgxd
DRsarl7W2rlvpo7L3W4SbwzsZNHQf3s3yKXWPmT9Cu21jHp1Hio/hsGynZXR/bxBolAxY4/d3G1T
kiz2Pi2nPAstVr0sgPkGideYyscFI+yLPUHX3ibo8ON1spumgEhZK+E8lDFdcmznxwWt0IY0jZLO
i545KYulLrH5yBzMnbdlf93uViO7Z3zpp01/sVdxoa8rKpT2Ac8oA5lK36oNk63OYaTS9d7PrnDb
kS6w4ZVgLGnh2QmQ8dRjN8fKZtGyNoA9oQTjQntfTzQVYC3YVsAnUZvIapsMSraz8zXg1fIxaX3u
F6p+anTzqBHoRdH6YpRhRrwQoyxxzMi1Wa8l4qRvOy0odAkIM527q6Ebx7HnDmim/LGsG0ja3VPl
6nDCGjxdnVUHessczUm6sxj07jqb3tFzuuLBBKgLoZq9Q+yU+0nA97WT3r8dvQSjCEFSHMB91aqv
kEJ5SybGHqKrDh631sJO1z9ECQtGia0HJu9sqMxBvjvaouN3pBFtqKGg5LJ6jSv4G3IZ3hsldX0G
FOaeNMKTsnjNPcBjNvoofJG0XCCwSx1veHz2Vo+3LNMTWL/5resyTgWz11kN0Te1s8PLnRLJ9E1t
2C56U82oyMrvjCWuotFijy3HEwuf7nNPYjCoYWDq9gSCilm472X6fdJ7D7HCZRfOTyIMfeDk3r0z
20mU4ZcDv4ND3VQ4olv12asXfVu6jOJLVQZLPVzT1TtadgMSkb2Nj4NvDXIjWQ9lmy1RToXHgWcX
9Gw3eD+MTLlW7MTH1eoCS6s/jN4+CoCH16JBG5icl4ElmCOFse+YQu/L3jhoNeMlzUhcHt7uRSw6
9PrYiR9MN79SvjafpqQCeJvIJjDkeDcpo0ULJWWlEvlWB0EMXFnIDr07bWFLs0CauNlYlRcKjbq6
3CWjvuziKXlkuqH45oAOzyZkE7f2kGwoA7vPOms/KlP1hgc58aFKUtyhGPy8dRx2KZPMVpKGV6fH
AfYJFaU96IvefYLHxFC8WJMQXwZkWzoHWBtWIulm/zL34wz/a7QPXpFypuqXetdZkxVAfNzpTfZp
rvX8nQoP8Nq15R3mYv1UO909eA1pqzR/B52IDOS075XRQe0gXQZ9U9k7lSyjQqbA54v2CdfNjziD
KLryjqVSwPiwsqIOWnfQgpnReJ9KJ3LzmZFeD4ajzQ5pL3SfgpJrmdU51Zz8mihG2+BFOzsLmOmb
8qCb06M7jxeuUBZOdrUj57LrR+Y9qWUfIY7cYA2i2Apexwjel3wCEo7PyLsgEH9Tl5XKPtN9Xkbt
J/PGkR6CZq/q5hXEkrnTiYyW6IBbzr8K1JhOMA2zCbZbur2VsrzSuMDUpVzdnVfd+OAZg1BDhRXb
o9aD3r2Bx5Vzb5pXFHIR1G1x6QXojBxPnW8p1qfl5HyEQ/Xuaq9kL9r2Aee9S4SGBUcb1WNdTdui
TEe6Fef8kEqt/l6WFHkO/BEAnG+jzsOZSAdOseGeynZ+LFI0fuFyah/79qzPJt9kzeYw1dtnIdTn
xXOu4G3A3zYGX0SfQSUrXWCY+pNmZZex5YFW1PKesfc3a2Av5Fn5sTXmBUymWPyORhxtBgDs20XZ
8cDoKeQB7UKN6/fE5MnJLCVMoRZx97BFrATO2yEzEJknKODAYjjmuJYSLHIy2Z/HdNyyoiwd/GmT
/+cTubzrl/Y5FeUjjI46ELny1E/la2OmO66iBVeBf1nKKynGNza/e3oYZcDZAzmxA3q6YOPgHoFF
LYyxCpDRmK0MSmSJ9nGS3XO5IPMovbjPs5Jtatsdc5GcDLoBx3zqdnEJADRVx2sca0c83SfXg0ib
l3DQe+vF7Ksh6BQisLlavdaqhdJaXvI1fXZMxldtNm3MZtnPcflhuvNznqtb28OUlRnVm92V+YtK
+MKXE3x6LswdUwrguS1NDjarNpzy/G4e68XXkBn5jZv5XrXML3rU8iAdaAkY6ms2Onzu9Ea2GCZf
wRGjyiG5F02gC7sJFN1EQ0NRmq0tY/OLTYRuGXvsM3QesOn5mLpmR6MpOw8YNwCuvIn/RJxtWvVx
atMXka4/eLjNI9juPGQ+ATo3FlFBfwgKmXtflNMjPeyftBZovgS0tXGnYaeN4LtndpSKRQ+SNSuc
A5kpsP9ins/BfkOXy5WDYcaJaDXYsbhX8uICialsNkxMo2qwizcvBwUhjJJOQ15B5sKIsRxyOzJs
wEqLQhkKJoKPMunvMO9NW465m1ZX07CqZRrW83QV0Nj8srfOSAgP0rXehIeXr4SLwtMVAgsMV7va
lDP6XpPxB3MPiQ7fPltn29s1JY4LaXbdN2vuvgixWVtOWCtvxVkJzDVBkikNPdbDtLaGg+RVHOrG
TLVKp15/da0ZscWhLY4vi1XewQC+Y9R2SgTylAHEDIfU7D441vIsZ9lFRjm+V4VaMJ8ztqodH/D0
5b66shDSIbuDqgMgmCqRc7pSRJqP9oc7amCdej62its4ckd5r1mW7g8O7iurFEOAX+FQePJFbZKn
pufQ6onq7ha3CQEFP5mLGXND1DtQ3l045rEVMH1FFpWnRBXnVrpnsIlHtVGMMC2zElPe9DVQGYEp
vXxMa3Vbmswf18llwySmvTTXA6Bt9lApM+ApBhxRNn0dro36Mpis6qmrs2OnEzmgZxWpXC/DSWaO
r7iFEiYtJwpshganYGDcKDSq1+9mBa8JLhCa0Js5KpkgnVSjflyEhAlmJu4u0TgQGFm9cql0K4pd
6nnMEre7CffaGt5UgXBmNoBcTOOaeKkJMblWH3qTlc4v9EwB3hZ/nzrMD7pYq8+50pSTM9BsO6pe
pMn4iBMPP79dLw9avCJje+Ox6Twbu1NDT3Svese0KY1t3SoQ+7vsApQceSy20B0z3jOLMz71MVJC
WY4KPsJW2yh01DH5ay8UewCKymw7XHpnYsvp4ujrU6V9wSnbP9lx01+XUo2vkmatqO3qcb6LbSwU
mlaMBvusUfrz4BTpMVFZLHlzbgcEUc7lUPHAwJmYseJGfFr2aAYG8747I/W8TdcY8M+hDVahM3Xd
3dKlD9msroGozI8yd5cdWMl4x5aPY776Vs/xV680NvR163kVGE5xYwlfc8vvRZVkAahujU4a+Q4A
VyFiYV+LWV1CyFcv2BpeM8+eaEK1Jv+vR6ZtQeX21fcqabVIG8UFemIWqGau7xjIJ1tNmZ1w6Gek
wIWAeqJRV7/y49vDsINs+dApmbGnlgeQkKH/8AotDyZd44SdlkdlAkfPQUqPVJwitIKIV5ECM2MI
BjffPS6Gvh5aJXmG4p9tsBxGoljriEkh7kiNHfuoz/lW/LK4oIv1MQbk2DE4RSinei3lZrUnDqET
3pjS0/ZVym+qcHg5guWORhQdXHrs5zpbdcNRhQIGCvST4omzaUqCsLdaezxT1nnQhvZEHhIwdbfQ
+milXDPt0LoiPSvIYKGRdCjcxkLnA+DJgnIPq2NtwIwX1HXS49ZoxUXI+tluLMmLtyyVPOS7lcWm
W0WP3poIIHJ2xnxHG6jd2FpTVtVR1+NT9rXuNkiyOZZXbHcs+0CoSoMrJnB93RRsmJOcWIt2J/T2
XAND5XxrN9EqOsx7JXOPAY6JaJlY8cLZT7WzaVM24MYUrxuvdoVHq4BVbQxqcFoNRWXSONo6HAjD
kQYYvZIHxo+vJLw+q19dIk4jgrbxnnXRc1t5jzRGXsrkGf3hAlypPC+YbMNx8cSOdzxAWs/czbWm
4smi7k5Pzeb2w4CMp7WIbWCuUUG8KjoeXLEfvBY1o3q3Yo/SIPqdGqs81eRZfABXlOAow75acamB
GcfwLbdd4z11BueUYtXfFTm9eLI+TTaHCptjEoLFMsbBwvUasEMlr3E6vU1y5RiH9D5XrrrRVu/Z
MfpHyX3rtCOd1yRbtcyL5pqnM2U7mfTfqpTCjZVmsSgGDxoOJsds010CETcvmFWiYar39ISexkn9
mg39oZu1u9aIdSSGPg69/8XeeSzHraRp+156j4lEAkgAi96UpSdFUpTZICRSgrcJf/XzgGf++Mki
gzXs9XRMdHTMOVJWJtJ85jUT5P7M6q8K8EW+O28G29p2Fa5NTpneZrlutmkLupJf/Bew7JVIInxy
gv5LOgzoyKtUbOYcAfTEzra1b52Es3ceNIDTnIToLE37X4iKcBv15sYCMxvUFg23kcJT1d9Y0c/c
wpKC2swZcj1bz0CK3Qq+0W++D/SfAfVXg5wpQoDKbh7DpOXVQi9zbcTRSena34cyui3dmqZbaG14
ns9DiqdaonBGctGNzU9znrelnrfV3FFCamm6erddjYKJ27aXqRIgO6PrkcoAZ/qUlGXvVPFPvEOr
lQTDcpqN7kmLpUmKY1hk2qc5Ykl7PIru5hHck5bleRvgVFYDvyJ7nIGDxMmfLAj/Vk7+16jnm8Cx
r4nHv6Vxdm5W4VLGth6QMQRXik0cKDKbqH02AMu4aAVewDEFvOsQ7Nly+Jrk0xfir3YlI3NHsnHu
59nGrqlyCrcscd4ZFDo1NlVftGDna2nH3aWJVQbXTN//qCUCcCQr9a0TVsEddxTd6XSI0/Vkm2dp
1dCZR5gAnckq39iLxXc0es2mMNwu2+I4rf7qTIZf/bAJd+lcU6CTbbsuOpEPp4Eo1rNTWls5FV9l
jNZfn5vA5Gj3NouO5SDcamPlSb8pkH3dyDQq9ugCis2Svce4XCOa5D5i/VLflQUF0lUXqWBtZc5A
wcl0u20/O1t4A0w3qSzkK+fTtukBfDuOGxdrUDnj2g0pyGRDhXyyLX5SKG04jdEJ0kjT9exaXBGV
MPfEdI8YofnXnlV9n226OSKIr9oIVU6eUQ00zUt2ou22qMyI2ziUzsaa8PAFZgAKYjvR9WltF4x1
1VSIaaoESHnOybOHxcEbocfKeEIzCHlsBTDd18DURqcqr6LKxODDw/gL5LQY537ryjkCUus8NiRL
V31o37tB9CVwCeKa+ZEiJjKVZW1sZxu9FhUhCIkpEn/CDZ86YOwbQ7uIWkbQApLwwZ3s08yv7nTl
nA1Vt06dcrkmRf6ryMmWsfqQo8j2GffTCix9vKrsZsakx38kNoEAomOKRcJ7CiFz/k5m7nK/kPWu
qi3sNevaiIHSKazsJqug1ufpL3Y28ROQxD4fUuT9hJFuaFRdQH6oVyF4aANyKB19lZ5ELQyTkmRw
3SXedyxfvs6quhaTi76xpMuHzCXNR+WsnXI0WSx3i/htQyPAx0NkSJuNI8kwZv8LUcKGzkoHN9i6
Q5wbxPSIVKpRfAsL/VinOeFaSWvQvUBaexWETrI2U86s3d50ZSe3boYFmM6evRuSNYV3bIwT1aw8
h1Ynceh5UsHyQALFXUsv50m3m7PZQLl1LnYI3qKAKmn5VrM/73TdnU6elW/57mdoldfIF1MgTwLj
qumTM8O2vuUFQFFt+GIX6/Bmtrr+0piSH03cfi0HdzpttRdQj0BMJuqcaVU57a2bFjs/Q30t00gb
d0XKSYFr3VSpu3WoltDzs3lSA/AGXV+fC7P7PuOStwHdSxoZMD0cMbJmPdiYxBZBgrdWa+yqDrML
YKvBnQlLc+HZfAdM062JuW+SDLn0VAWgeuzxSXTGt0l3/OIOu0iTNstqCiyX3DCO9qxGk2BjmXwf
bfEnaqz2zu4LiAyF5lJO5UxLHnTINBLbF0RNosrPnQRos5UbPsZR800chdathAPQ4rLm8NrQvl43
YPbXYxP7UFurB5DnFw6esyAgibtL70Hn6KdVDelq6qd00WtexpoKBj2nqdtQ7jxFRFwC9qrPlIHQ
6RQTqXRdeu8O8kuKFMcm9jO571oBmmVIKZSALVrw7l2RkdzrKGgo/FYC+J6BGMIeNKbEy5s5IYtt
YDK1iysXRLNnNtq9tqIaIsuASB3uh7U5Tee9jbURECVUCs+zaKl2iS7FcwbEOzZFad7Ia5kJJ73E
242hUMGGNWOEdr+u6k7E96OkQLkdU9gnZ3T7fby+nKJFa0z4FofGokeeQoeKNoRD0y9Xunhzt6VZ
qS2SSlm8Rf4hYTdMqtvOHh4j131q5H9QX5FgRCqu77rlL72IHXfSWxct/YVok3IgtU+YQRqVJH9U
PCbFQzFyylGaBFu0ac246/7kmebRR1jBOZlMe26+NZRbMxqCDxRHWf2wa5f/DlsAn4WFFij1Z1S2
MPYzDetkzNGCXFP7e7I7S9LFSYjMS037N+jLPL8YI69vzmgM8WEgUfs/wqbgd42qR3k8BOv+G5Xp
ZHocZN97jyPgkwdc9kS8tTkJ/Cw0g6AhE6Te9oNZ2huJu9SlZfYuCkZJVu5HqBbTpej8DNtCwvVi
r4bQqrcggq3FprQGsuGRL6Vrs8lSceeYfbuXgds1O1xmoBnzeo6s+yyGYJc2anJvfA9huvN0Fl73
g6gvRuocXGm5DjKuztXge4PxHcWiSqygDZG7RmmrBMWGiCKcoefSInqmJ7yJQdhvbXBjKYiNKiA6
Q958H04ZkH50dM172w38eAvBw5z3fVYYLU71uosvK+Ua0anfDfixedAA8ydqMtG4j6jNgDJKVEeI
Gw1dZVGNTYs+OKO1niaoGg91c+3Am8rvtKEUwRX94vFLmdOZPtM2qPsNmr3SRrM3iOXl4MKTozZC
wwP1KQojaWNhm2VMYnS2UMT7R6pYxUDItcj6R71LVC9EmlC3FqkUt6aanO9t2AzT1qo7EAuWpgH8
RaKdWwCmS4Yduq0NDdFIm8ApalNuugU7eiZgEzfgYbIJ/zQTmfMOMnovXXge5Bry2gTR3t/iVaLs
Ex2iCbCjXQzItqu80r1wSedwQXO5AllKSeo/VlO/MUDAefS4ssS4jgti94tUuoq/q3Gnc0znZnmK
i3bpXs0oGWF8a+XAZn2zxN4vnTXwUdFDPqepCRpgFZcB1wcwwujOTmcs70Wqqq9FEyJwpun4l5e1
qLzzBHzPkzFVHe+mE5YnNBaGCxD7l0iFOd6KVxDUSW/07Ze8yhebyrGo6Cc6U/t1NkqbcCEF0Eap
zwDQH+oZKga167O+ynuIcUGY7HK9+KvppW3pjTGPYkbleTVGLb1Z8BEFAZETJhgtjsrMf4MYMX/H
CQ/LClVlYGJcfyDjbat17IfK6UWzI1Pzq0uZJgg4i6nPGqD6rM5NzlW2lCGrv1ah52JfxODL14MY
gaolAHotzB6U/GbgCE5DbXbheETDCFAn1Mh1nYIqJYFPZJ6B7EvQPjhBaB9mQ6eM8dZR0X0aj4Bz
R4m3w7CSwSCrs0LlA3YbekqvMEIEE19EGXlLY6MtR1pMuwp2pn2PYnZVg9RKnXYrq8mYIUfEDZUL
x44e3RH9vlWR8LJ0hen9ytOsuhl7X984tkFVJ5IJXTlqWNSYxnD66iYjR9nXaSuvx4Sfs0jYZacO
ikgKpyy7fSwlJhTw6btMXvZA/U7sLIeoM2PuAgHOydszwoaUjowWXJ5iDNOzLmrSgZDNAsBF8IwU
NPh8+q92LFlfACRcnSa4KngOz2h7FQPTnnITnAIyMvQ+mgVMPwUjMs71UF/BbeaKpLXytW01rBdL
arXVZZ3WJ/GEQO7ar8bl43qtcY8APOjkxLKsE2Qco4uWou9NKaBA4Vqfu2vUHPp6h9SPeS8nhFb4
sSKGpmJkpzoYprsuKs0bShoUzKuaauW6QSF942VxFZ6WpsXR7KkC2lSqKLPtVYcgJXzQsL8GmFV+
B2zLFUJlCYsXH83B6cTC4rXdzEPI/UgeFVTrPJ+sP7BPrGhjNfAE2zg1+00STIZPiQI4dxfTzqPu
UzQ7RBrKiyaevRZp7wkFZFP131XvAZ/HzIl3qBkpLmNWy4NbenynsVTDz0ahXr5Wdu6VZCOOM6xg
5enLaFLiNzgnov8KdQ6WIgqvwdfwx2xuCdguoygBYxIfR6s66MXfHNzx2o+hlq+DwYSp6yWoVuFp
Sk1zy/UyNru4gD62mqBVounf+b3aVtgnJGfCyw0gJJyGVRpp41c2J/0PjQX2RnnDeAPV2fM2RPrZ
Ay3DbNoOpgbtKQzgovR5Q/sq7RR3uClGO9hUuvT+Cl21V70PZYwAuAITpXk4LXPCY2JIcu9HX47V
PRCo7jJ24S43NRthDTOCvZTLDLJqHGp1pwsF4BMAIDQ+e0Lve47t7yDs+HcLSQRx45FvRRvBxU7n
JTCiW7+pSsAI2s3ug0hf2G2m2y25ONG6bsd7TLaj7zidUu0Sbm6DNEHfpPilhSy+jLg1/EZ2O77I
+i7/HSuU9laJA23bSFFFwb2iovqTdfkt3RPQdsKorA3IJlGu0sruT3XXqL9xVRFITYKoBAay3FGF
yx6ApkbwkBx0UNHyAJqDVYSwNoM5OnddVmvjxKbVckUVpt/KoaqZkRUNt+S7923mSC4rG6uSVetM
yf3UBMWfrs9+dfhobBWVuHk797eE/eGN5DX64tE3TM8TtwEcPmJXtFKRDxG3Uc26pjMKwmRh6iIS
flNHZXdhlaW/STM3cQFSGe0VfpMdcPPIjB7jcPH/zGxdfo2zmARzBtuzptWXQgDuYdgKc26+AJPw
nph2+MW2Fhf5NiyNC6fS4mvTufFjCeLEgFbX+d6upy1Mm4+qtI1cZNmdxh5lc6IBI95FIbVd4ISC
rY0GPk+atBZObtbgjgCKZW6uEtKKZjuDgx73GeUNDtQzaWL2ur7bW9bkU8LMzRupZvYl0R773hyn
QgEQzfGE9zJaDpP2Q3lm4P/8lwa9cW2GWUJRH0fU1T9/ro99mrcQQuoNaAq8Tf3K/4k9uvkoZihp
G8pz1W0UdUj7qNZqKKKAOTpNDcGdEaM3yS1aoJ+0CkCJ7q3AAm6jXQD9Oql5fEpeaDBHDv+aWM5T
FhYleEw5OadS0N0fdE/xELwjuKuaZCYMRgLuSIcdfzu1AlDvJdqW6yJJ0t8NoJqNg1DjuagVty5C
lz7ypRTGzora8IhaQWw9jlNv6V3bOXid5HAG/pBeBJe4Qs4bHJqmnQixHkePCeubLqEV6M6Lnvso
Ug82kDEuiTgxM1ZHdpHsc1/2eqUh5xZbeJnZ76Ege9/QV4DPhFKauzNLuOhbn6L3X4DKUq2s0FQP
AweZq8zM6mFfIOFVrUkUovFOYwdDC88qGvCkNRwRBPJ7+dQ+L1bbztH8QDUle+AAO4uv5QRw0M3a
keJrABmsmE2sOAviZ9V4BSTFjBVpcdPJ+Z+4SYMVNzZi8OJ14fvjTSPiKUlW4KJhIfDbkBlI8xLG
EaZThf9VeSFywbO272RJ43TsRuchUnjAr3KiLrFKyOi+2+ZYQGy0PZBLqo2+RHqcr0BYYT09q7DZ
iBYXGXoxgOe/KHCyqPY4ora3vhESIjVTFH1xO9+0zqw2n3dd3VTfM3pGyCu50Ari5mtTglJucGl6
Muc65DUGRU2FV13SAyBijwWYVdhqjeRPK6i6NXz6bFegqUCtTPRsl2LKOD8zxsTUl0o6gjiWl92t
mU/NWdXY8RVdzkfMG8B+ihDbwG3Yo7rxUCIRq7aQNvigWZ7yjqRNK+0T4UdGs/3n9R/iDqw1lEyO
VgzAfVPZ03iDzjOq+V7QsMN76iz9uR2yS1f+6JBRus98O395ai4LbWhrl7NTsP4qIsrMz38BlXBO
RAk7F8hBUurxBvUoQi7LXzI31eE0fDZIrFQ39ohxLKIPPvsS4rwp1iPGBka7BpclfqfLXgFlD8XR
EWLatWpO5KVCLze9bBFpC3YzCr3nTtf6CqpMzwKlQc1fAu2TB2popzE9sZqs9rcoiDjAMuaOzFi2
Q5+eVNHIv//PLUBTJlBnHkoCIQlSWo9rMKwpfM/nCwyaAfp6VKL62FsH7QBirsMahRIJakQMBkQW
QExZMiRSiuk8cOho4eDYjUaRLU7AcIKnB69gtIDQBipr6dnspOQS6EwTQmUUuiZ7DfuX6v4aexMC
QkxNcvE1b+e0OqdEYOU34NP8ZN1iTgq7wePr7kLHtf0TP1JtszfVgoccOKj7OSi4vKaZcwHSOUsf
jDyu9Zrar6KZC7qHXQ1O84/f8J6uRrAcKIT0rXLXXUsgtZrqYBbrIiKvWscq5ktOosqKiwpbKISj
M8ZeNUZaRBvDKJtv7CFFYbMcnXA7ZmNHZQoLWfxMENjGXc32w7tWNwHBTNuGZ1VcxFAjlBbwrOMU
Nkct5YSzhAMuejXPhWPsIzOGi74CGChbNM+r3NsSFkFe7GoFUgrPMnZO4vbZwz/fsKEQr3eZDtPu
pC9SbDtq/u0Sm6nSf6RL2Vt7KkH0hIWlkbSJnazjVvFaby0iIQCxdCPEoCzCvm2XIDu7GQT89S/k
C4G7V2MsICcMef5oKYqc3PnTlCMRPFFydYZW4BfT2PXdCDonOCOzZ/vZzUgfBlBU+oBiGlseddy4
2ORuGoAaSgY+b94GGXlihDAHxcVM0yFM4fH73YhHih5N6ydRvvc9rYMtylpgqGLoNQua1wjDW6Ni
7w24cYWxHHlCsqt+wI3ctEh7KEXg05mHtyjT0wIZ8ha0UvtXNv4P6IPciI7DY71rxfjtmbb3fzJW
91P159//eiy7om2m2z8hENCXmlQI5L/gN25+tb/+x3Zz0eH6979Oi6ey+KNfu3E+/5l/dKxM2/wv
NM0sS4K+Rvr//7tx+g7/wBSmQkH0/ylc/Y+OlfNfvsAZgMqYwDbDFC6UW7DnbfTvfxkmf59AFHlR
LkMaARLlZ4SsDlSPwRVg6omsGz7GFLgsj7m+JLo6jYcaUwdDCOIVGhTKDIknJUD67HxAZirfaSOC
lTCYiCOd1JHIjbXXZuG8frFmN/9QP1+KXB2aIjz/DsgtJKsC1jdzfv07IlfguR109q63Mlfuo7Qc
iiuh+hQhmbgWf6eCS47Mqc0gUqJpMzjoyW5EVkd3H/+SA+avB90YQxqJ9hzUb2F78vUPGWVIwjFq
eyfr8tEQUjxmXOU/kEwyQSElxwTg36w/w7l8Tx8+rEm5fCEFvyAaB9IzANqNNm54rrxKE5rzEcAO
EjURWVfISfU+VV9j/u0WpnOi7MD78vF8DzTwnufrot9jPmuJuu6yHi9+gMZcXNXIbe1wnvNpFnTZ
rR3qfP8fjGI7tuPRKkMf9YBC7lpF502DyapmTfmtVOCnQ7BRR3RKDxjUy1wQDhcgniSrKZwDBnXJ
5g3p+FHnHrQ+GwQV804ANBvHtjtCEH+7bEgZI9WGIC9Kc96hOrOG/j4jFSgJQrL0HN0YdR4nlN8/
Xra3E2Kt4J8jZeehruAfyMwVQNl9sD79jmpbu1WlcM9aA5fBoEuzHx8P9WZCiGkg0e27KPHyf4ca
r3UItSJztLFLJ0o5osRWVYwAIj4e5c2EILijnIdIJcr4Cwf89W6zUDdxHEj7O01fpdw2UZ3GsJM9
fFt5b82nj0d7OyfH5ARbJgUzx/bfCBdQUaFqYlLTxV03Wvd1WFI7G9r26+fHcbiNJWMJkwP9elb9
2JSqg7QDSzbKv3got68wMxP/PMD/W9uhRXzffDnKwdo1rlOHdqWDXWfQLCxT5HzgN+Wf/EK8A4tC
oqe4jChrWgej1FEC2ygthp2bQ0AM+xTdLXLJBxrE1enHy3a4GRiKVjtVYJxwXF6g5Z+/uHqSIszR
W2uHnQbJDxvLyODTiU58RyUYgszHg1mHN+0ymm06aKTyiXASWTbLi9Hy3G2jSLTjDkPH2AL0V0Ly
jlwnwKO074oHWyG5S2IqEvjP+KPJc5ved3+Fz3MDHC8i/Np4eh6I9gJBhznRc/XNtnsK8iqpiu4h
1mVZ32ngogv4I6UzmpuIKpFQDtVMDSeraI8YRJWN7VftKdl+/MOUhR72dmsLb93B+xp3Qz6bxTkV
Gp/CNMnjfkbXsdtXcBVzQk6j7aDqUF2vTyaZFg9S9M2FMhvcTrPWMsYjStNvP5EUdBqXtxDuGTCj
14vWdQFyF7kYdjneCPCMLOSYkALfjUl2zAlu+ateaEJ4qPYLtGu4vXn/kdY/0IQAHxsVobSHXUq3
77wHuLkHWYYyVNEYN3RAynOa4P7tx7vinfkRgfFaQGZBrffwXbIssx7LSE87RUkIOgxaOivYErDk
UKOMjmzB9wZD0IT6psBlwhLy9WLqUKM1ZbvjbsJvcj0Gw3i6rMMK79dPaoksiymhI2LsxE27PLgH
Q6XSRCA8nHZUviN8NfP0hxrG/GSABnLEz2q5EA6+m2XjJYFhGNLNeAi8HkoEYW/11TjuDDobYL0y
/6wa3PkkBlxyUQpj/OZDzsBQa0qMT18g0uKmWtzCaPqIw6Ax6SusqfNi3DWAmNKNVSbgYJE4gzfT
+zkKqJ/dLByF5UFmvphZHA5Xe34jMSMUu6Kt5NaK1BekRSzYIUV+ZKTDh8vj0Hm8j6i7kx5wQb5e
U+XFMRgKYCGyc550u9gWgzH89NlmECbCFayWLOBgOxKEq5bGh9iVMYCvulEt6WnUrUPRuZ8MMp/n
82Kog7NdalWF8YQNetVDOYdtXe1H31Sf3g5MiOhCmXwmgGwHoSzvMoDG1kNIc8oRGXPabo9ZFc3f
SJVH1u6dD2QL8ewQiegVe/D1B9KVkcxmHQOf9B1rW3QKvA16o5uPN9xhLsKy2SZeFpKXmEfZOjha
fmO0QnNf7mSSFEDU1QCMj+JP/LsxQV9YE5XzI0O+vaMY0l8EiDyc6ThZryfGa6JEXiuBUqD8Ghpx
e+5m0U/65c3nPxZpJ1Ggu+xxUoPXAzlwxsIUrN9OFfF0j3N6d4YwQLSf3Gg6cpremRMBhmBrcGYX
c8HXQ9lQedMZldVns1//JIywsd+PTtu4CARZwXjy8VdbfvnrC9FajK/w2iI3QDvs4KvlHZS3vETT
sDP8Eep7/aMdSnUkYX5na7wa5CBfTngAYtwDuSFMGkgwMmtzU4PxMrppvrcalCU/npT5/qwgQpNY
WXy0g0UsdDXXDQjDXWNpKpFBkQ3DNnD6GbaWGaEAZ+WF462Ru5OcvQoxsjUmKVW6dl2oUIEp0nPw
L+WwFXyo4OdkN9WPj3/i219IlKSIwJcME7O4ZRu8CPDoNcReRbAFJ3aI9rGuvitrtI6s+3uD4I1J
jUKgdcZ983oQgOhVmTgpKgueqH8Ctg/u+X/FR0Z5+3W5WgiHHI//CETXXo9Cx5xYMjKG3eRmMLDn
8Qo3uqcgn/+6kTjyflvvDkbcgX+YhHz4/M9frJs5gd8SUTjsUA4Pe7QBZIeRBP7289UoOxvkbZSX
wx6Bjrw8KaeKtjns8vqyEUhI3wARq7Kr3IViQnvdsJr+HDZX3ayMIvD1euzCCWJx49gwaIXDOfBz
r0Iekd1CBx/4mrMB0xRLlEyd6i4VdnstKA2YiEhj5n6forBHRyQasmIEexQjJT6LNO6fZIMRNq2e
tG4eSTAqaxVzk6L1EyJwjRFUKj99i+D5s5iTcj16uFkty/himUI9dSVUR0IqDxy6haEFaIIF7mvj
Ef3ZnUzcR9LP04IbgnlYXKhq1+BxqQcUywskbaZebmondo6Eo29qbliNCcigLrciLRXLPHiVZWkj
ZddZ/U67ye98mMcnibnbToU+IgsTLLywm8oL3SJ1bMhRXheohxz7EW/vZmWSkNmsKF5AqCy+XtXB
tRDEqOoeVluMemfid99Af2EvogBRf3ZVKXNS4nQoui7TPbiXU5iMOHMXPexKmCB4zSC5G/rTkYvy
nQktxs0Yy+DnCFDkIKqyrcYokpoJkTkBoHNmeTvP5E4yqeURR473h3II8F2iBBjTr9eOzp0G4qoZ
CqHI2zADmrVksj+EMST/yayUlNwQiqf0+XV4sfk9F/EufGv7Xa1jvS8RCvtegX65UqGZH/NOfJsI
8p0U2DBPEQT71nIFvxhLjNiE+U7HWL6/jdGc61Lvzm+Da9psJe1kerQfb4z31nG5+DDDXqIt/2Ad
Z9eFq6OWAWF5bLh6s20h7PGkIJn79DpSX6NaSIGZJ8SVB892HSPyUZiyR1OXXo+X1ckqdyJ3m1fj
vPt4Vj7L9DoMwQwbUC+3OjUPztbrZfQbt4uqmp650DO6O4PT1PV2JCquV6IDgA/bTC4UajnFV5M5
e3ItPXuePlmS9YgjUbHjkHs+MIPFkOPlx5xb20bGcDEIqGfwO4EBk8Ob2vY0cj9r9cVLiUGVA9XV
5YCTPhxsHDVmYTsUwtq5LbPJrcwE9BSl24/X9e1uwTnKp2WzlCu4mw92S6FRJDDiSu78qbn3u6w5
iQoeadfxw/3HIy2/9/AL+vZyk1CMczh3r9ducsD5NmMrd6OZdUhoaGcdZl58ZJ+8M4qHsTanVS6e
t/bBu2YWFuKxcWPsbGkV67By5H6pFH86A/QtCuXCwliObP1Q8TN20f0wBh3uafTkKEfy/iPQbZTD
MXP2t5/HtzCuI3k1geBQ1H69aE5egeZ2wmivgeqcKUjo247/Osd2QR25N95eVAxFDkPjzOYRW7xr
Xu5tjEIskIVzuLfqAoW1auqIDgy9iPu0IJAeusHs4j1E8aOTfPvNlubf8mpD76bdcfCUGdCNUcyN
431CzIZSSFEjmgDet/zs3iAKJf5kA/LJqJIdzDCNeOJSPDd2pUbMfpppvbsI5B2Jdt/MhgeZiqw0
uRXJddXBKL3sg9jVVDsKGv+QofAbAPruHknZ39yHNGXJD3AOspZW22FziJDSj1DWH3caAAZ6DtBM
vZUS8DjWAzyy9JTipm/8AUKDmmSVyW6hDvlzdExa+M2u4XdYz9GBJV1M4A9nW7VN0KcZv8POL2jz
Akdw1CX03JsB74uN8nV5ZJ++s774ytJhxLsPZY5DC8Se6kI7KYoV1ujV+37yhh0CGOHFJ28r7J5N
yOWUApcj4R5EcqqANatEofYdohmbwq05EbjfHdmRy+q8uhMZhU3CqWMiYEYO3pO47Ks292dnD1U1
AmHiuetBNk9FVhqbj+fz3kgu5QLqSVSTiMdfn+4hXziXE71oN5dPipjkW+lq0I4zvOyPR1pW5nBO
3O/m0r5cvKQObuDaiBrpazj5EWgikMxlvIG0Rv8tT6Y7dHURghFTfTGCld1+PPJ7c0R0eimYUcRy
D2OEqtMJFITS2oP6zkhsQu8E9kOBuEIbHFnOZRJvJumC3aIBzBSdg0mCuIOxJhgKERgwtwAH1yU9
pa8RmmZnau7Tx4+n9mbTk/RRP8XF1OTZUc7B52vnobATp7b2iB+2G9VriHgjEkwfj/JcSD+YFhcw
1Qx6p3TxD0W7dTj2gbSoJ7WB0SwOVakrthPwzAbNSdDoqHEWIGqHDF8csJtw6WdnqnGSRuMBrFCO
9RI37ByvTaAAj+UA3h327IIVB5TvdNdOpvtjmIN3vvoSwnAdku9ztx+kKI6FOixtWLk38hFx4CCL
tlEgwnNHI4P38fq89xUs8Xxal6byYdI8+QlS5PMg94HRZaALpvZEGak4/XiU9yZEqZJ6OZeCDYzl
9VF1Zaqliag3RR80puEk+SvkDjOELONjJqXvDrVcb5waLBcPbzlNRpzHZoWXUC+hOFkpvl2xZewH
f/hsusoG5pgwkE0ATa3p9aSivkFeCMFLKLYKoZLF9ijNzPxIXPbefAAgUQUgACRuPhglSfOIW9aw
9s/qRSk8rZUjIjj7mLAeueae6wmHZ4XgnNCcvBjv8YOoBSKoHnyd2PukVO1uGJS/bTEc3oI+RUIV
oO65kVrlhdJzcp+UzXRdRUMJn51rz7DAp5KY2Z+/lWgU8BCzxoQ49sFR8AwfGith1r4sdHxtO6P6
kaEoccIzA2lhNtojj+Q7t+DSmGCh8fSm3HGwBIXMzDoNY2ePzwnqynNx1cGx7WJoxkkcP318LN47
fC7Gs4T3wB9oi7zeQX7ng400Qmcf0X+jyR5Zt23iB0em9N4O8pfYjZwI78XDExHDE5xDioh7jFry
K2j1elNRIT4x+tA8MtQ7E/KlJMowTXB04ONeTyj0ix76HUOBKVf73MjYO4WljqRdbwI05dE1pb3D
xeU7bIrXo9hVkqGPwG1SpG6zKd1h3NpRnN8Dxi9Py8iuzhNVHustvhMDLD2XpdpLAEyW9HpQJ3E9
UTap2sNPSLCr67rqd8dP0aipj01zmmReCvNuksEv4Sbzj493yjvfkJQMr2KKVqANF4ziy0ymdEaU
63Kb2A3s9DaoououV4iZRm5Ubz8eavmrDi4BH7gjWBmHKwA00OuhxrLBlbFlonxNz9lq2Hhqnba0
/s9LoDrwJFNUmldNIrsbzx70uK+rPg13H/+Kd5fbY7eScSz+NQfBalQWZVtOptqrqULoOsFhNoNX
M0eXwgxQgWjcurslSK827lhYRwZ/b7X5nPjrLV1zKlyvl2Cx1kwMt3L3fSv1XjfVcCLg0O6gPyRH
Vvu9E/NyqIO9rHtw31OuUe0vGrUW8yhXJjJ3m49X871RcAd3LaoHhJGHiXA8zL1V0ATau0EyndhI
mp/KRPrr/2AUYgj+4yw752AuMco22sv4ZhgcT6faSr4vZasjh//dqbwYZPl2L4qPuKO4qNaOCocK
y94JZ7yDQRAe+Srv3TCeT/WIFjIx0bM9yotBrAmMqb1ge9KhveD+huSX1hdUxdBlH+JfNoT/I1vu
vWn5pL8ejy8ozMNTJxNorE1BcgYOOP5GbT+9GOiWFUfCvfd2tg/WGQAt3ck3JXbcGmOUpTKGid3x
TJFFr7DjNHaRKOWRGb0ditcTdPRS5vGFfbjnwsLKMX5kzxUxwcSC6N3k1K2gGORPH++7d0ciXqEZ
QzhGUen1loAAPY55ajj7WA41skoG1pNmjeZXXRxrHij+qteXI5PC8gmsOI8QCeHroTLLnJORl3yP
hr/+OnLW1tGMPFTXmXIXqDY+/Q+mxkhchLCA3qC/oSp7M08pl3EqUAshGd4AZB+uehDBR/b82x34
3MkS4JGAM9iHfRGXtDLP8pKtkWQIYNZQpfG8F5uPJ/TuKL6kXAWSTLw5We5ciUbDrNgnYTqhXZ73
lzVKp0caL2/fMGoc0uISIm0mQjiI4pDFtPRSsd2bs4UvTeSKdTuEPaL08bDLht5Cs1lDYW0GeTKY
FJs+nuR7u4RWzD8oDSpwyyK8uD7c1qBS6w7cUXDY17BTfHRHuvoyQBJ+701pcCRwf/tY+hwy7N2U
4C3xzIPHsmxytKCk6ewdPCrEDop5CQclDtOnBttrczGw9b6ACAyuNF2HY3fK28tyGR3AHJAGh1j9
YHSzbFoP81yOn49R0mnqq2Y4HYfazvdBEzlY8HS+ekKNhFTs43V+ZzMtLX6XwIh2L//r9TqnmVaW
Teaxh6bvbXxVBRs0Co71+t+5XkzOu8u9vAQjh1V+O0khXmSRs9dMlY0DZkQWNioWbVsc2TjvDWXR
EsJ/mqMhDw3t+qhsBAxlJpQMbrVyy6w49VEfuoumKjvykL471hLiUcFc0BIHmRXULxLBJlf7KMAp
IjPS7CIeePKqeDxGHnl3KMCHQHxAE7NDX3+n4r85O7Met41gC/8iAtyXV1EaambsGcdbHL8QjpNw
33f++vu1Ly7uqEWIkIO8BZlSd1c3azl1jlILbHQNz3GrzscKxZUDTPVOAKnuvOMSW1fBsB2qPcCj
mG2THugW1o1ON1oiHUYG3+sRMlx6GBn+OLnmFxOpvjOyUeshQRdg583ZckaqxUQD1CPJgaT9XNCj
QPePuHk1E+sE+10RpLba7KxvywrRMFBKysUW9i63Mq+dIlnodARIPU2nZurc4zRlew3XTSsebQuP
OhQAKemLSlaBokduWUHepslra5rFe0UbjU/3X1+Ly0vthNYWUJrLtUxubJo81WYQKREjGuqUHKES
bHcexw3nQ5pQuAOtY4I66ZEoh1pMAFppABlG7JPBJL4DyhcXgHz1zgXxSSP8sIlDLKrShuQCtFET
ustdGnhVHh68KYZSGbLT4/1WTJMPnEaww9MrWSHE1/mgMQ3Po9ScJwcqS291s53q1tW2sRYRiIpW
Kngyecwq6nQEPpwlDgi8oMyd87D/OTWRixq22o2/sSSgeB5JJx/tq6rLOGUdY1aAwpowqX4Wg6iy
j/G819m5LnCBjGDX6Acy+koyLT7cbz7MVWiPXtZnSTCLqvCXxk1hzT0sSbOkXxUDnsNjoTAr/x/0
C3B5agscPb5n9XBINZU9z2drDVXlIWXUNIGD2aubb7ePVkwuXsaXVPkIL3k/+M7QC5KcVWVaNFc6
nLWZIeQrjBQVWmNxWuPoOfOotX7cWKP6ZeVKQZBSQy/3aSnVhLoR9NSw4zGFjFzKzo+6eg0cgVMg
XAJ6hnNpwlXe7FqTpl4BR2ISANOF6H3om3w8mMgrLR8pGLr2x8Ttxp9tWFjan9DGjs232nIQdEaC
zkneAR9NoxMi5Ax4o83kOc+aU9V7IPeriI/fyC8zBIiBMo2MHVIaF/IaS02CqO2z6pSEkSZ4mMYa
ukGgG+UHdK0t2M+o7Y2MEbBbR1THEBff2SsRWV4kCCTXlGt5ZoA5gEGX3jTEUcqmLcYsqLKqh0oT
lTKY64wwzP9C93J2PmuzXk3I7jJPHAsNDsPKf1SV2vzdoNyYaafbv+cqEuXnUM3lObDBwhC+XB5d
lqiKkSGAFEAFAOtu7Gmwdq6h9qol0fK+76HkuW3w2ldo3oovLxEFrW+5UAXoY3BhHS4CD3ao16LX
8p94+t31DNEiZkINIBe3hO6YtCw1pv8c5wWFU6gFdeSp/BqW1Ifba/kVN0uH6YByMsXgLUU/VzJT
pavp9KWaBsSAVBVzO4G3phnGYoG2OGn16GzBaen6Vh5q1jOlsDp/hJMl+TmU9Vq+zoVuIFHkQnni
Rw5T82B54qE46r2B+Bt0qyZHP0H0D6OS0TvtXqxwfSfo9rJHADoo/5JhX+4SROGhbdVtESR2BEGH
B+decoCyy4LRyK2Za6GI6ownRc+j5gSiVbfR85xNZcclrr8k5K0gi+j8UMqjwX/5MzxKz+ZCXBsM
1tKepxbiTg+lFAa19jKRDW8HzETDim8I8YQ8Ktur45oyT5AFOVwAX5j2hMxPLbIvmb7Yx3UolR0H
2XB2AWiyyXpMXF4uRK8ZQh/tGmVBqsbxh34JrfVkp9qa33+LqQ2Jrj2jn8xAiXW/fYCVOI2m1IJz
GxzJaVFtOz5AWLO8m9N+/T7m2V5V8vrIOCqL20XkJNJnsfA3BhVEtvTQhAu5GbT8ZTYW5C1yWgal
1/V3ewc9QebKmV2jwU7P4NLUpHs46ZpWwQC3+MleXIt508oS5ONpeW8oCDIBdAXVBwN6TkZ2L201
UQvzFiSOAcwcENvaA4yLFpONsFrZOx+CrR18a0rczTc7WCjKulhtxg4ihAW71jQfnElH9WxGNff2
M3Xt9ayKGQ1uOAG7p0tv/DyTLlR2WwUZGg0+vERPcKq1TDjC55xlkGPeNnft9MIcVAmMuxBDeZIz
olBCDaepqwDh4/U57ZgmIEPtdsLPa+yzOKs3ZqRXY1iJKWaoIJhDauNjN6XhDxfqpeNqIuSa05Tz
DSK26RDZ6fKEEFT/fSpyd2etW6dIH4TkmCoDOYS01iXTUIyzZhxmTYbXfAEFvyjqeG5Nrd6541um
APDBRkHTAfCpcekwS1wBnoRiiKQRrScD5TStBWY9zq73cPsAt/wF0KLugYkgUpLnOBuVrJiiWR6s
jd0cajfM/HztnhQVSL8a1v/ctra1LtDWZBC0r7EobaHX00Sy66IQunv6EcIo7ayWQ3HuR8QSbpva
8sy3piSXyfrIQVUAbu6Em42MNzDU4jii7WPvvCNbOwiM1QJvy+fGlksnjtbCc+5GkIAPU/SZQkP7
Xw89ByK+3fyspaO9c2LiXbqMQ0xme0HeAUumvSrv4aqkESMf7CHcutVRASb/6KDg+KHz1OhfQrz1
Fa7pEWqf3rq3qIGLEEDyBWDqRwdmdemVs5Gk86Dgla03OO+MOYFwZJ4w9BtHJ1hWGFEFc03f/dLO
WipWbMEsEixxh2CLE4JDhQp4Zx+FA8j7SGxOqZTUT4wxXVqBy5ACbOFghTUfjc6yPy/c/I+a1mqU
HjrtuajdITnc75ZAj4hSiYHoW0s327AWi6llO0eIBAhlSyPz1JJCf75tZeue0ZCg0U/OTrAqrS3P
THgBMtYGmX73w5ryOf8RRwCVPlBtT7LjbWvir8k7CXSXSpfJvA2vxeVOcgPUJondPJhsPf8CK0V+
zjyrfQhRmPlTL1I9uG1v4wYwBk67XxS5af1LUYKG1KrSwpUZgOdWi09NsVT1n0rqwT4X5+1aIHeA
WOYj4k9l/KOv03rvI7vxtoC9obTOSA65uRzEEhBRKluGPKjcxX5CLbp+Mctqb5lbVkB9kTuS2OAt
Ut0Nho8M+Yi1CEAW/DCZkoVtBzLH23u5bYRJfsDeQL1lTKGRwaxjVSi4KLWQUTNCV38izQqrnTu9
4ZEgabFCtZKChow7qVBvQbGCLkCmwlg864v+nCW6d+iSJnv8jSWZELCQZwCSkAM7klzFiTshrenA
NgfjXcX8PowpVXT+DUMAMnmEmWpj5PfS72G/rF0z5ZbBwBuelKiM3jMGOP5xvxXGJIm8CQfgW5Je
XQLYfAFwyqsLnMbv47R+KA1nr5e55QdiroBZDB5FIsfLtVA26EpD5auSjEWMohlYeaB5E6pAt1ez
8VaI8qvGUKpJI1NuajSMsmipoqKJXhhINapmMx4T06xjP5prMpnFpF+2E7htrQ3GCLrPNJ5ZnLSD
Zte4U1YTPXYKJHrzkEynLMnM37hJ/HkRsNHqhgPocgdnC6UthzQ2UEdqPYpOKjGV2l7/aaMoyKAh
DWeo5pm3Yhj70sxqwLU1oLsRMDH0bnEKxG9MD0Dc9EmP+s9ImDwPo/lUQdq/LgukzUbq7Rzh5nby
3cTzqTfrckMz7eYOKReYwA3E5FFmIc/oURXbuVxbDwbhLzVaRs5pQ4v//jZngnhW9VCfhI22mh7q
oe5eaiiwT5Wd7qFEtxbE1aL7QGxPWi3dYwtVLgoIbRmkU20fhtZ24FGP7m7nAdYyQRFC4mDxlZSL
kq0+LOkyNnh+l7nInRph0r9UEYpPz8pilf/evmeba3KJs3lyMedK93lB649aa0liRnx2qMekfVcj
0rDzJd48pP+3IkdqIFcQH0VRMWigZof+U0dFz5oT34bddecSb4RrmklMwwFB+WbKc8/Mq1P8Q9Un
0EdHe4Ferkc81oFxu0NB4VBRR//EtdhrVm5ZBZVOI91jZAgSsUsvzBcjW5NMKYPaYHTy1M992n2u
xnz9isKD932h2IYy/aBqzW+8+mRlYsqLihJBxqVhzGQKh8b5pWi1JMAkkFi1nH5vKmrLT8DJGKJ4
ytCffIJenK397DDy1DbJcsyzqDsxTDPsHN7mq8VzYZC0CF4sVbrNIIwzxTHGKlBSSKQHMytPIUpf
fuN19meliBYf3nr1Ma+V6S8zplZRreMS9G7v7PySzQN980Ok59OIVRh4LYpZxTJ+g34OZQ5P+Zgp
7Z99NtXo1M5f77+IFM48F7Yxh3+klfMYjCkOVAWm4B6fOobera7ZQ0ZvHSMwGjGzSR5K7HPpLmES
N3at4afU12fmobK/0BRLfuO2vzUi+SQyB6UNDRiiaDpSWJOJjrRGGnVuHa25P9VkItSDvIehObxS
OiZw+0liazwshq14Xyj/ZAfEUNOdR3KjBQhjyxszwlvefGQis0EBBo7DYBymH9pq+6Wrf/JUJN/U
7tQo0bu+G15jpFhDvX/JjQk1tP8qey+v3npFqVGLj7norMmfOltZdNSHKuKTBUXQ1BurR23M6idB
A7yzr2LfpFRNo8mOP9IAZ3xU+tSpQ2UpNIiKIDf6/1RjVA6pOj5q5fw1hUtu565tGqMuQgucmQiK
45e7q9kztOEtUm+r06Br780Vku6T4qylP6aJPp5RrUEG8vZ929pM4ktg9DbZqK1LwZ7Tjm7f1ouo
+6yr7zDM7HfFEp2iSZ127sPWpRNfc0b1VMBl8nhA3Oc62gS0VIq57pgaggcc1XAHfeCH31gTtJ+/
QCy8odKa0I6qjNxKy2AmZvijMyfjhA5T5S/G0u6c2eaagDOC1BR4a/mhDhtHj5l7QEyyd6KDUUbK
g7Xm1k7NbOuQ+LbxQWdOmkq/lMG3sdePs96VAdx4KAHOc4zk1dCeukJZd6LVbVPgCcA2UZu4Qv9V
S59Xa10Cv2tKFDsa8Op+NDZ0YpErpxN2+6g29o9NE6UXQQbDRl76vJo1cWy4qE2ZWcibvyBO6SJd
vJPibiyKjBDGOBDxTD/Iz6M2rYz+AMeh12R7ycEapqpGI6MydF9FlnzvIosfLb0aNBMAf1Ampkgg
j6bMY2wVyTqmwZohEPieYrwbHeBNb2vfbkIjf6lqz87PTebY7dkIY7fbuWlb6xVzuECiGVqh23C5
q5HF+GiqG2mgFsvwoW+X+TFRHPesE3l9vfsASQR+VSoEK63MDlpqs6IrDJUEDeok8WNTWtWfvB3x
Hqp8Y0lgXAwdCAp5nCGDOyarKww0PvOgXxiMcai8B25rG34KtevOFdjwSUwJKhAxXUlL9HL3cm2x
Efsz82DWLVY0wixYefPdWHzQfPgjAZ7AeV/NKRa6XZlzixXk6wt/zAzLB17aH+8/HsiiGLSjAnhN
smYOcyt6r1gBdvmTma/Ct7LQ+e+2la3DYYqYDwg8muTakr+lgz2ovUKVNiy89BOdcddAR6QdHnNl
iXYifbH70uUiaCM2xA6NY7lPvRDPDdOEAPpodfW7uGzJcStOEkKVMTz16AH+y6j7LsPqxhJtMTNF
LO6J6SypyD79gvkkGY2fPJ38Du1LvzQmoBPGPO2c2Vb7DoYHcWI0JWlciEDhTZjVGOg5jmmYk2Ro
fytaDOyktn+MZfvNnZDiWunhvWi+ufOR2XB7AYFmmI4RFAZRpEP0hiZJh2WmPFeODtraitD0bp37
IyrBpCmYn+B4xzEv1+bBNKvSYc2DxFkzBCyQy5q89RFtOkRii/A37jLAK1CYdOvwGrko7AzOCIZX
zwI1dqsPTmGbCWrvpjefbt+Arc3DJ38Ba6BfkquOE8goF3EiuiNCcRWQYfUIMKTfedf3rEhVCgXe
ngikdh6odWWc3TDMnpF1mO4dRKRJJmplv0CFoNOlI0Iwri46q+Sprcmls26pD4k1dDtevnWh3lqR
vvyjPfPTtZw3YwghGU4gT0vnqTjpEWq09x4OTwU1EFrEdN2p3F/63LiUierktsFo7kzlPmqcryVs
ET/vt4IomuDOI6SBievSSj32cbRMnR5EBS6QrkZ3QmN+j+l543Ggz8fwjOBSAGPiSIsp22HKEKnS
gggRklJZPth5+bD0bY8aTx1kevoedu5zZxcBMM2daE08PJdvL7IdlL1/4eFIGmT/i9C4G5HbDnIF
bdyHrDeyr+jVMrwNDqt8Coss2uOUunZ5CNWREAAUTIOT8s7lrurmQPoVYdIdvP5cFNl8KhDG2wkQ
f3HKXK6MmhVfZIB+QHavfN710mjw9KQJvCYFHeqJqMzPo6HLghi5z/gIkClvUUn17DToGWBtj0Y2
hO3Bmow8PUx1pCwHNZ7z/qnKNUM5x2OFLIuJimB7NqeFeIgBgc47JE42ts9pojY/kmqp/hu1Bf3w
CG2rBWUyLewOxL/t4sdtGceHgtJF5hehnncPXpm2GeqFRvaztoD8vt5232uyB4qtIJY4W8IRQHvS
V2cgdBso31HqoVuXIgxkV9Gj0lg9AymI30THDGAoEk/rlLz2Rl31/jSt6+cwgyz0SFgQgQrVpjxF
Q7HM+mPXDINxoAQZac9I2DqJrxdGb+545PUrIn40HWKiAWZOZRSZqVRGEoUeFdVFdZ6Rm0sO5TjG
D6o2ZDumrj0RU7gHEYCYIZBLf1YPgLnsjSpwjKY+5gOKVS2iTTvfx20r9CroQgsCecnf8woqurlV
qsDO+zqgt9G/xGGt3v0ishY0jEjzBAGSHER540gyh+JdkEMn8W7xLBs+1yy8lx5NeJThiVoNkDHO
6PLuGmmtei36rMyaU7FE5Q2VgrVcIYUb9yj8rqNCTDEtxgNPukP74dJU7jZlM6xVHSR93qLzqGqf
ujZFlt6alqDVQsNPkq7cCUXFH5UeDQHvEN0rvivApy+N1kWz6CAi6mCcZv2Tzcf53HVVBF9o5KHq
rnQPQ0UP0nMU67xzWUUwJpsWzSRK7YD/AOZdmm48p1NCBtaQYM7z+px1VRb5tL+ppUx9030zrdD6
q4i5MedpVPsE6towtU/zqjaO39GCsHcCoOtPAzk8s1BADAjsqI9f/qDeREGPRlwF8mpmMLbwQnDu
Wtl/oVCWP0x1Pn+/vQV7BqVwVdUQMUhLnEt1sj+GsbReo3AaPyIevrxE4d7cyKY1AX2EMQE/k3nx
aj202nZgeXFW9h+B0Q9/mNBBfR7V4RTm07BzvluvAJQT+LPoZF/Nl2mriSRxzLPmjlX4ZwdUyp/g
hf15ewu3Hk+CIsHCzS2l+395Zmq6GG6o8sxodAlPyZwpn7LZ6N4vsxJ9u21qa/+YoVcJK+HyJCG9
NBUmtQmm0sUUhAD/eAgknpFeQu0eBajARR18BwK5tTR6efCQUNTkaybdDw+C2aWJmiqoCzt/X4eO
7sOiZZw0tPV2YoetpQlsDcVTgjImiC+XpiThqFgutfeYrsYAxnL1ZmjCHG8+oG/jRE9qpXjpztd6
y0GoRxOuCMQ2dAuXRuNQ0bO+oL1XGGPXHVooiuvnSVWX8vP9B0eQwZNqWKDg5Wk2pVimZciKOnCV
sPAzO4o+W7GK+hscMCdFy9edhW3tJizcfM4ZFKfJJh1cuq4ICOtctJZaql/QJWr8UrOrYwEU8Qm2
4GVvsOnaIl9z/BLiUhgEbBmTGy/rvMDWgWuWfXcIG2RLmUL8Cev9l4H5oJ0oYsuaQWMW54QfD0a0
y4Nr5ybujamDqW7Vy9R3WiiiR29x/rGUzP0yp4r94fYBXt8EvEM0LEGpQH4i37w6rGp2Mm0Do1PM
k9mp3ceuntpjzEz3l9umttbG7IqQvKHtzLzg5dpsozN5kq06qEFHfQrzuc8OYaiayGPwRXx00MPZ
E/S5vgeMWIJtEwNpYBJkdsWmXR1UuDk8iLeSkzWb2XGdV2MnXNraQ+pa1OrAvVMUFP/9TUGGSJ6R
QSTcgoip+TFQpnn5UaBquyIdbKQ7B7a1JOh6iZ0E7pE2+qWx0irycaT7GcRl6PhhXM3HFtbPu+NM
oF5vrEj3zLGh4EK6uwkMiDmOpZkYx3TO8p2Nuw7LsMJQJUekGziF8Jg3Gzeba9I284y3G036mC26
9uegJeZpstrqj0XR2gnQTzjvvCGbO8jEEb1QDQiEDDSLJ+bDlbxsggjNouagjRYM/lbEmNvxtsNv
+YUYbfo/Q9LTXxmRkZl90QRCEPOp6izlNEDi+NXrd7nmrmNNdpKMgAgLcRYI3y530hky27JGuw6s
RYuLE7z0mj9rnXksNYXejOkO7sOQm1ngoMK9E41snqKgnRV9LoEBvrRtj6CJjShtYCOxHgtD/TdC
IQS6pj5AFvohiaYft7d18/ze2JNuwDA43po02LPDejiabrIcMj3cG83ctEJdwWFY1KVGKAWQYwlN
UulweOOIcjZ1ZERuI0N7uL2WLRcBxcCBgZWisyt+xZsb4CSrbuS1WQdlOURnuoU8VYxXfmqpvn26
bWprQW9NSa8U8gTVUti4yFBEqeUbIDcGv2jM8PNv2EGb8xfXN8ck1Qc1q3XAMQ1NkJOY/wXAMrN9
ZQrjPaGArc8JoYeYcBKtaVf6VCrDPKaFyROFOvnyE+2PnNpd7lJnsRsnUNrF2Huutg6LiIIuE+O6
EP1Iz1Wk2VM+6rgEQPYY/YbWOptVND/rnW59vL2JG4sT/JTExMiP8YJIi3OS0GBeZG6Dyqx7xqXV
sXtXDzDkHOkz9z+bKuzv77UKKSmo7NCLEQwy0hMyqAnyvha4vaKY7R/lgnrFwTUVpMpvL22jREk4
BWJPxIykQnIy7qgDL5E5l4GSDd5HrbaTU+smzbOpNiFCzIX7Neua9MGcbTcAdud9RWo7uVeMkbiY
UgC5MRUO8ig5uYkMYwHfCuzSzoF0xoNSPSxjFCcHdJHnu7ONC1sy5VUZ2qlTJRo7OxmKv3iZTRzZ
V/7aMtR4e3M3XFSkUHROBOoYsPnle2KU8J1lcVcFSJH159bqu0c9SsIvYVynO6vaeE+Y9BBtbN5H
QnLpgTSqdcjXdGG6MGFOTXfC6uOMBuTd3QbBbfr/VqSPS8Jgq5MUgxiXTO3z7FTzt1IZ3Z3rtrkW
fJFWEKh9huMut21encwwM9ZiOeN0aNzQOA1OPe0E91ueb0EgQo1cpBM4/6UZs+Boah2nQznx82Ip
7R86zV16D/FhsKenpp0eJo1ZZs1W/NVo+50P9cYqMQ9WiTAfZLr8sWm7ol16WGIDJR+TThC1eEcz
H+pmZ50bjxcRHcMWIqfQgA5dLnPq0clxO5Bt4L/iwHPX5pR3qnsAOW48hm1+/4QTuiakMFCHsaeE
+5K9kSIzPEYluG0t+zGnnvpRXVbnePtqbe3eWyvS4akhY+StHZZBPIb1aZjq0e+L9r/7jTBBpXGl
GOzgmC6XMuSzYlWRUwZ6E+rvSnW0TzjD3Xw6FAXEKBgjbxCFYe7SSoM8YJqXPPUaSJTnMe/jd9Yw
2zsBh/hgXBYhsUKjSyRfFJNlxtJwXe2EgiLYegYl/s7SdPym6bn3feyjpv2IKILSwiieuc9EtpMX
3N7ILR+Es5/RcToWZJ2ST4Tm6FhTWlDC9ozncg0jvy7nF10fvlUdkcJtY1uugQwNQ8lYYgxNeqQc
q0yB5oFKTYqsfi4i23wqOy3d47LfeNypXhNaERdQSZWbXUxOjXU8Ms+tlfHyfWoV02/UPDvGauLd
nyNRNhJ8KVTJKHpIwYDnjUPWqTh7tUbFd8Z/tMeCWdPT7X3bWpAgDwLux6rIXC79UCmsvEhzAz/s
deVdOLXoARSj8YKMXLTzJm0dESUj5lKBkwkqk0tTTa1RRjQwZTZVcSxQmj2u2W6EKEoYsstzOkx5
EUpB7SOVOOIQ5fY49EqGzNzpOHuJPxrOAd3iV9tp/yWrRvImou+FUuj9UAYKfbgAVGqaqB1Je+kx
oavFNSdWd9Dvtdqof1dgA9+505vb+MaKtI3RqsRr3rLAfLZShDMTM3k20yLaqd5v7iPhIXyq4nmS
1Z3KBop2q2bEPy7rCXiBurSCRj56SOJh/mAqcfyCAkj3lHsjcaNpD+6OZ268XaKcT3WdHTWoSV+6
S28P2hLHDHDBeee9ryItPY2qov6xtJP9vkxgjXedygn4n71oJz7euBRgUihsM85qEZtKoX+cIDrZ
KcBTe89pX3SGxr4V2mx9rxi9vv/d4nUEwQwqnN6uDGVrFatpeiUBM+rZKAAPevWiprr95fYt3/CZ
CyvSW4LUZYySCiDYtW6z50htIutse3W7x2u8aYfHl/dKkMX9EsF+k0t7QzJ2WcNqisnqDwZDH+0h
W+Jlj9d/64BoWYK/4ogAe0k3ra7Vyp1p9ARDX53ypTZP7pT+WTfV/agh2ry/yMWhSEBgQdo4TV81
nAFDSVx6z3HXvIaa5+wE2FurQR0Wyg4mgeDllb5dLmFAMqyMrBoqV6mvh1d7teNjMaTLP7f9QARI
0uPITDPz06IITPInPY7ViJZf1WlYakY/HJg28o1KNU7Z0PeDn2tuiToujFKPt81uuQW1WYFjFOKF
cg0YhbCBtyQR7A+zfXC1OjuaUAzc/32xSSl5r8SQHa2sywcjX72sUBzQ61ZapH5j6NND4uxGAFtr
oRwFnlaH8YdShGRlAJtiNH0RuPAxHJxmqD5MRpT9uL1jG68v5RRqo8zVo/Ikr6W387oG04EVLx/f
KUuvWicSTvdblA2VH8WN+wUGqsy34kgpDm6TajubueGTFLaRmABoBs5Wfn2VdtXIyAG0ryuzBsXA
DBy0HfPz0iAAf3utGzt6YUqKEyvLS400ZgCU2T/n6LbOD4Mv+G8ZAaOk8zkT7+3lsQ2FWec93SJY
lPMGLHv3Y1Qj+/wbK3EoS4FUQtJCDgBqrdOLCfnRoFRjgEoTXwuNKP9028rW0SAMJOhohWy83MQx
CgN2jpT96vIIWWYv6RV/tPL+HSpq05fbtrbO5n/nzoVgxFWakhiN2U0a6XLfN/QVPTFepkb1p9+w
QhMdym4AvKA1Lg+nUZa2BoyBs00Ithw0s8mDbFHXv2+b2bhUAP/IvoEAMrwjj8WqvTnXaTIS66b9
8mFdYntoDm02MbBqQjHUHQo1HpajN3RIFWZxPDyPQzgl887V2tpTXkK6HoirgyyXXpAaKeO4msIi
WOfo7yVNtBdXS4qd7tHWWumY8gwysQlaTtrSolPBNxp8uLzBiA8QArqQtI1fLav/I9aNd0Y6vh97
2OUybd1BKW+5J18yLhrrA3UjfTInhqhHrSi4zrXlHEnH1FPUV2DAm2yPOWxzkb8A3/RcwEVLi2TA
f601m3ms0Or/aXLIdzunfXC88NvqrA9KMsMcY/xVmPnOrRBLkD6jv3oSNAxEFi8rvfdDGDVZxtBZ
WHZN4TdWtP5lNHr3yW2V1vkU92pqPyQM6bQnignLuvNx2NxhPqOgoKm3XJGKQQaiJHHmFbDpuzYq
hoYy+qqWjycLBIp+uH1pNrJ4oSbOxCK9LYIT6eFEKCprHINYWEtU64jCmtEyczQah8gktXcyy9qr
Tm/dD3E9ROFA6NdLp7qEpr7mE647V4KuYVGs8ViEqtHvrGzTDskabMrigy5zszGCNiiL4hbBqHkl
giPj6rtgFe+v0TpgwMiAyLJhzJdWYw61wXIA+1YJ43uKVdfvonTeY8LcWou4cwTDfK9JfS9fUHPt
4krvcYlKUTNIbOsocM3M+XjbF7Yc760V8SvehPeZ3dFmHw3oLzsv/aeqIZ/wvCj6noeTen9eBNk6
5SPGSDSkJiVTVqEMNXVcDmfovOPU1NFxBbD7cHtBm9tGFIdfk81eTXGroZtXpcW20dHN/oHIKzzY
lWv8e9vK1hWik8GkP/9SjZMOh6pHjMgvzwXAme8MWH7Uxs7z81YZD+m8h4TYCPHha6QUZomg6oq1
g4kA1c3hswiWsXuJ3Tp8rxT28gcfRPsTkwKAPIw9QYAtt6DuAfcJqgNU8CUXL6baUSAtLwM6Wo0P
jZB1qGNt9QXieOfObq2OigRoOHSKiLCksmmsZWMTKTofl2QYPiVaW+aHXreiUxeu4Z89inMn2ETu
vl24IOM+HqkFlpn3ufT7NR3neHK68uy4Xf1qZIXjo8Xenm67yZUzYoWsGa5I6pcCI3tphZJSq6Lh
WpwH15jzF72e+vWDY4f5nmrg1XlhSDD+Y8KkPSCjL5QRDHiX5PmZIbqWOVUzRjDWqw5p1u19PTbW
JKAXDEOAhSXakVy/SxR9Sm03P6fh4LnoRKjpQzsb+r03jCLpr2lzGJyh4ZMHYugmgXdv4uyM68RP
5WSFf0Ee2vmRhRCfn2l2fbx9VtdbSGVKkG2LbI93SPbDoZuteWjSsxXH7UdPUaefYTMNj0w/eDsY
7WuqCZrPwJoEuRoxK2n7pV+U1tKPcdqmZ21m0hcVyel5RDb7dVzU4a+2MtyTqgzeszdO3XOJttW5
6srkQwRMaWfR14fJUylozGHK4SzlnsVYWF1oFQWLhsj7SYWJ+iFJU23HytUVF8TgTPnyKYGYG/Xu
y+VCjG6Nfe0m51bVFShCZvfj5I2LHyXr8Hc7q8uHalrVu2u3wip9VLDiFAyvlAdcqEioHSzJWR2W
9tNgqPPHlirzh9tus7WD2EHjDAT2df1FgefTzS0zOTeQoflZ0w+HhqLFzg5efW9Yi4ifoJLjgjNl
f7mDrl3UWjRZyRk9xeJDa8QoPJVebOZA3pvpX8sEInp7Xb/Ery4iYkwKCkcIt+DCxFEvTSbFOMCA
W6fnVc+05KuntNl4sLXWMF4VKsfr2V1ro/ANaH5Xf3BG98ds2m14pJ+ihie1ztr+WafvrwQGR2z6
bdEP2WENxzk/DLyK+kDBPq2KV3VwU2QnJn0plU+h6fXhi4b45fScQ85nP2l9piSnNEzG9vH2Eq9v
PBEcLRKxn5QC5ZeMdLxdVSNWAsVGFtKHXSb74TVlBOTWSbu/bhu7SjBE3MMFE7kwCl1yih9PRh2R
2qQwkdT1g7P29fNauu2rW3XjOzMP1X8WgGDUjL0xuG352kMtoCcIVGMcXLaMB7QnDdE/W03OmpK7
J7srAYCg8n3vZ5xGCZ9UqDTYSTHOeukuVuY2ttbZ3PHIW/tnkkQ9e2C6qWsOgPtRnAJXMWTnxs5B
0t25QHIm2hrcQe6fuPOXpgsj4m+HSnT2FDtUD9mo6Mcc7uI9pMGVv0CSD8ZWRGCMdzO5dmknmZXE
tto1ORtj5n6gXITaWZ+4+kM/9mCIbi/q6sb/YuRnvJ+vBEVD2TkbweZXG0NyVmbtJ7KhjHUt2svk
Ka+r0u745tbCkA0nlyGAMLB2ubDWW4dKqez4XOlhe+rz0D7zNDfPIejHnfD86lNA6VMMQQnSSPrX
MqwxrKANRzKCh2xJtfR9NyWW9XHKdPdH6Yxx7LeDEq2HsneKnd7rxhqpXzB7RWoIYFg2DGJZL2ZU
N89jN2q+3fJOj72b+bM771FRXF041ihUaDg38PsMekjbOU8xrQeugptCfYeKVHsItSnc8fqtBeH3
ZPC0eUUF7NIKbHOmC5V7emY2NT7lkcJaDDU9rVm1h9a/XhCbxpw6uRuBH43YS1OTsq6Vt5jRuS7m
8bQurvYx99o9iOP1goj+HaATPFPUJeUOUGE30dq6sR7kfZb9nbvk7Z5Rp1+ilo7v7ct17YWYgjpB
0HXQUv41lvkm6y2J82oVInU+Tdbnoo2e6iH5WJba92YpX7q2vvt+mQLQJV5/nseryT81obrLVIMW
1HHvnsMBvarU0uunHPLZnWdjYxNxCIA5BAq4uS2O8s3KWoB/MfB/LVBL5zMiO+sjWPPsoCl9vPNZ
2bDEvAFtGZEF8CxKTjEwmcVcsqYF+VIYKIzXg2/XthqgcrAnyHD9FpJw4IFw6XJkjIJdLqpsl3yy
Xchrq2js/YEhGC3PfrqpcmzpAuz4xoaz89yK8QZiYo2p/EtjthHpagegLOhUx3hVkzF916sIRt/2
wE0rJOiM/Ar1QhkIrYGjrZnp0YK+s5eXBI6ckxqne1nu5hmBgCZ0FKw0MuAEbmhExZkvCryS+aED
M7uU+hovTH42jd3tdVa3rQlCNCBWfE+knYvdiOGv2tFgWpwcX5u09mFFc+ghr+/nkiMFJWYjsIHY
lkqx5OadYZZKAiwlcOPWek6aMj2XS3s3u7GwIhIjCFOF5q1U9+4Sz8281GL7Rm167EpzeAjXpt3J
IK4fI9wMfDBDrYAFyD4vHS4Om9mN4kxnOkmQHKqFWnQPq2MV7/RwLrXDWDB1dggRaV52XP36wCyh
rEqZnWIY/M3S+uBAUpK0NSExTCPvuYCk4dDPnvsUr/Xd5H98o4CcCBwX6A8+kJeLVOY5dAZzZi64
pb+vub3la+6yp3l9fav+h7Mz25HbWLr1ExHgPNyypi62JsuSbPmGsP9tcZ7H5NOfL1sbOCqyUERt
WBAMGO7oTGZGxrBiLQlv4UAww0MxaY3yAPKpUsf2xKWI8sl3kr7280LssbLfs0IbRH4qHUXQtZU6
LhYY0uOFMZ54OpDg68e6d/dqR5uEgQFw4BYQvmpSImqN91RqxfW6fJ4ZlTCNVzcs7R/mgIpD6VbJ
93ZZ3GMXe+WfedXvzQBsjwUegzl1oKbES+RHt99KRdQrNph7uXTR3L4UY7QQljnNqajTpxFB0jnx
VuGh4AkhQ7o1lYetM8WMwl86l5FYZnMt16c/nl9F1zUHNCycs/xlikM/p9qfz7pgEHJE6QSj/MOf
W9umXi1wvyU2D5gW/idhbgoBsL75z9NWKMwRPWFKAjdXnspRU2cMy8GCciq2YSRzi/Frn9bmXuvj
zkcD3ASwSpaWQKutYvjcK9K4KSLjUnaxemL6dTy2QhTHBGzP6akl8TpKNB5Ia+k95Mtyu3HKUIlI
NWN4Ep04XHxhjFF0KFWxV4Re3bOfdpAMRGBE3oV1jTZrcb0VYKqrIVzloMWxeYqZothxgiv3+9OK
x8wLZUakEDcUMtWyzHGKlbZMh/9jrstBHimMxvaoFrr4MRZuZlwT4VrFjuG7y/vF8MolRjwvYILs
+lrD5vZ7TinkS08TeScvv2cF8UUWJ1VGme69/VhVz/T1jAzTtXRI5sq+8F7iVhF/P38kfrWyWovi
oK/TFUVztcxheR9XrvcphUJjTyBsFQi+fSswYtRQAHDhoFZm9Cmslh5l82saj+/sfvq9ZGUHaxgW
f67h+3t+UbyMtKGJcIHMrKy5UR4uaV/0VyYezfkIHq1GAE8s6t5A7b0jSHSLJ8QWVYzV3QW/1RtO
lfWQnHYAqUoF3gjaftUsfouHZizfq2Ec1Sc0rkzx8niNd3bUAsIFqID2C/CnlQOuzDEzqcIN164H
nnQYVaAhZ2cuoFdu+9Cw/smKfALh9djqnQVzGJmZgF2INvSayb+ytWaxeFKueRqlfmbZ4cUhQkh8
IkW03rQmfXUVs3tSflkeHyBYiBXTu5WSCKvEfJnbKJvyBbO6MqGiVXnJaxEv+ufHq7tz5Si0cTpp
L/FJ1ZUZDzG9zEvi9mqFXTj4S0dM8jVORLTHhXLXECBSCvhQVlNuuL3bED+V5pjY3O3RSfw5ghpP
GecnZRfkrtEqo72E18dLGvK3+DWlFDVaPhBpXg29ejcrzvBiaUt4ebxnq2gHI4znSw/CLaBcv77Z
2eDoYSO65jpbffbq1N0/Q9NQb0b+7NXN9aX+FEahFR/zUq/2uPW3dwBQHgk6lQ1mRHinbxdYeXrX
U3Wqr2k9dZ/rOkdrTdEmAeWf46BPYEVd9WTX8229Eq8pIR9Ed+s83bIL1ZkM1mtWBCKHhmL+57pg
9OVU55O4ms7YH+l99v883uZ7S0XjkhAZMBvDy6vQrlX6hJESvb1qNK7bizoLkKOFSRgG4UOe6P5Q
VqbYuQ/b2w6ghRSH50eWXNZrZXBUcyO4v68indsPtTcM2m8lxAT5e8WD38pnSkxJXupq8do/Hi93
e0FkyRasozy+VK5WFwQ8ij13Y1Fdoz4sXkMUqehg1E9OSslvyeAqmCHa2GQfawlvxgNbW0xTdR2a
ObsoetN8mvpmr1V359PJ8VieB4RK8S+rTwfO2C3TPK+uKnxhr3ZRej9QBhyPpJUlOmha8aQy6s9l
AW9QqcWRzq8rpq6Zg8vX9eraRlMGN9qAnm6C4vDjT7SKW/9rhUyHmixXb52DMphimX0GnXhli+pQ
Rfbg6yGQPaMK98pId08D4yoSYY6XWfvlVg01g8EYdnCyhrM7TOXVyOe9qOHugmjVMGcMonhz2nlQ
Yw3wRHUNU+KhKGmX42iO0+epTbrz4727eyT4PnLMnVLculTVpJbTMRJTXfV4Wia/CFv9jIAwxAua
sJx3Wljrz1XRf34tqtoUMuGkB6t/6yr1qCJORYzpOhuZ85cFCbdfqU7yufCcPcWue18L/8i5YKSO
B24VFKHygHCVKjgYujaeYLqyjzGALv/xFt77WkwDMMJP9CUVEG4X1MlhkdmM6ivTv8PXNG/tz2Pk
dUHUqHvT5/dMgYvnQnFVgXCuymOj0ttNm2MqJuU+RF02nERfWkcxlPFOVHdv7341Jf/7L082udnS
0PKrrp6RNtWRSredHmsCwZ3n5J4dECBcKV5QiiGrb6SV2qLNWlRd7cKYz1ls2ZfWhO31+W8EWgKo
ET0VWcy8XU3VAGRumhTFgbKuw3fMFJfmQWPAIXydSlQN/4cjAeGgRNJwyJ032spfNi9Vp94tnYWD
J4b6aEZe/JLqTeELPct3LvC9/SNG/Dl9KHuLtytjcgMyjw6fzq4tx8ooFr+t++b49P7JrijPoCzr
wNV8a6Wveg87DZe2VyYLFZOh/wZ5rz6+p6KjRTvW7rz2QJAIsKmdwqWz1ixMUysq9dLDt4aO+pIW
0G9GuvBF5PoZUvGHzIyyneO+8YM0ZJm+liAyOfW4ruQkChMTEMOVV6dQ1E92+qGuD7W69McJovTT
4828a4v2FO8IjSpKmbebOZp6rbQuR95dYqImJR/a+lyVLV+ti1LjU6s4047T3ZwSkggSQ8JT2gUS
r3Brss6t2Axp4FxVkYj3OZXhQ47ox2+PF7ZxTwQKsp1DO5FCCHZurSjhbOZun2OlsqKD3vbmh6oS
5UvqNWLHbdwzJUfZmasCY8J0xa2pZKrU0i1hrp/nqPIpfrfnWrr2Pk2i56Drb1SREhSASBH3mTfy
1pRajnqJWGx0bYrcegkV1fugD07+ru1t9dlgUxbwefVlT4e273oDjVqNK0dY0TVKHcRcleZbmYk9
LcTN8ZNKHoSyQPFBt1K7u11PXuahk3Sj86Jby4dC04IknFwf6ZIvoxI+2R/Ap9McokFFrozqC52Q
W2MheI/SQMXjmhLen+w+jHPfDdPw2PC/PTkz9GZMSlIQQ//EHd0aM7U+ktoy5TW1Uv1YxovnL0a5
B5R8K87/AmuSZnivSGYBAsjy7+oxYY55qjzwrVdX78PRz8uhqw/xkBTmS265XRX08JfMrwB882Nb
87r55ZTEH5pY660dHPnmW8pkF4eFeDJYYZzX7YqtRerRuC7bK0oPIezQU1/A/Vnf3bSd33cQx4id
p21rEadM1VZGjJLJdPUS1KoT9mXT59ekt9s/O0cL3zH/W2SBO2ROcQQ+k2g7JjfOC7Ii5jpl+dGD
Lm49Dev1vWu1tZlfWyao/SIptIM7m3uDghuPAn0yM+igucDbgnRandS44xDPoTVeJ0E3hkhl8CHl
aA/VYu1REr+9JrcniJwdXimyMJkWrVfk5tyGqGv6azxE83tTE+j4NHEXYVFN33k5AoCuZg2+gZro
pdbL8h15m/P3FFmOn4Rm8uRwBSeaWhoM2hBdga/cTOgyzAGAtCnaa1n27XdwhLrfen22c1i335Ec
GnDGWxihA4C6Paxqp4XL7EXddRjNIT7NtqEg/gSdwbPBnkyjyc0koS3993VIuYQJwqhx119dRes/
FpWVn4XRZd8RzdWPj1+87ZJo4YGvohrIwugm3y6JsYApn5SxvFYpZMm+vSjW505X5y+PzWzPJpEr
eAJayA4iKmtgscgbg0BvwUxvmwciGDjqBzLcZIEc+LGpzf2mNMBKJCEz+GIS99sVicVtmIOslmsT
TY0f12PkZ6mRHWlWtmjOV98fm9usDLQYaF7ePTonINVWsVBnNoC4PGO4Zgu6xnndazBcQrvD474H
Ib5jigCPkQ7ptSEEXx2/ZohUV1hivFZDJI4OK/0wFFrzWtXh00UjiYamf0wlnjSAZPd2E+OutCHD
S/XrUMBIAL1bzRSWXewEJvIXvvEi9LUYhKKHZoNc3EAzFrv26kbLdbLBPjrHU+gghpolf48m0mNW
WevvigaPunO75BfZWKUQR1NZ0jKtcxtjNjxFeLN+VUcjPLVx256W3k3OXpNPH7SlH1+d0iw+tHYe
/gdej72CxebGUeABGSfZyenoqet2r1nVKUMXnrgqra0eIfSfIRnsnk7gsEL+Aa8sOCjOzCqnB5Hp
5pnGLejKuTyK0f5hdY1+nGxtrya3Xg/hEYmipMGHklyCbG+PSshgf57NnRowmaN8nLjnQW2Yey28
9VF5s0JlEVohySy0fnBmwtrCS9wlCFW3lvDWL605/aYDb/D72PoLFPP58b1euxFpkOicYi1BM+/p
6rIhyZAKB+r9IC/s2Y+c2D6KOXZ808i/dWX8+2NrdzZRDl3o5G8oeG0oB9vGqm0na+ZgYLT/aLZK
eOiTvtlxjfJT/HryCXeg96ERT4EWZ7zujysyogZ+NwVRVlb/sSrNPFbzMl7mJsxfwqYz/szTtDz3
1W7Ifs8yAlpUkmSLg9N/e0h6I2wKy0mnwNTS5jh3S3fUm6478uuIs1s41aduhs8mbFrv6+OdXTtN
uWbiIho3cEXJwfJby20+14sxTWOQ9aV6AoqvHBBuUP0yXJ71z2hq0VZD8or3i3R1HVnOCTAUfSj7
YKgX+wtUB0x+N1r8pXbmvQm/t591+ykpOVEAlxT8MoFcOWivz9U4GbUhmA07VdFDXYo4SJXOHr/y
OObJMTanIv3iTm0UvYjRiBe/m4vU/aCNXqwdPBWUUEBQFSknkatzdLRMNIp2PO127w2qzBKhxqO1
HfGZTHOa9HkeAuaowH0gHVh/HFO3OntDvgcVumeLvBCYBIeYPu5qQ6yxStIORdwgKezqMFBKezcV
U8xdquevj4/U9rJykIGkIyfP27+h0MyiWCuZOOdIZXX3u+f2+leRp0/qtNEuAr6KvAjsLHIAZQ1a
UMOi6tzI7oJx8MJDktv5IbLNfucTbXLBNzMgnEj6sEJd9vZ+6KUeAjBGPmYxjepvFT3TH3MEhWbf
p/0pq23xGqMIcqYfrZ6a3o2vVjy5L4839M63Y8ztjSmI1hjT/be/QxFay5y6ahdkqVp+sMI6fd/q
/Uwpq5h3CATumCKgIVxjHhHXvq4jJXaR1m4lvCAflyzQU6A0jaUMF7t/GtvCjARHnwaIlBVmg+Ux
+qWGqi9F341h4QZqXmt+1HbpOYrqcOedWkcz0grPOx5ONqhxcisrjgkwiDA+iJ0hOqPT7AJJSqsX
SLXDc9eN2VeTgCfwiiI518LOLo8/3daxU1JlsE3mguTp677mUpQj0nehEzTgAd+LwX7XEHFfyW2W
M9FCc15GTftoMOdwfGx4+z7z8eR4r6SZYjh3dWb0sO8sa0ndwHTyP+MGjnQ4bDPILXPhd5G6F39s
7zyXHXp5vJhs/6+fTgh+2ozs0wmUJIPCMxqmoOPBOT1e1JvW3a1bpzrAqZHMeJQM1lVBavsNQB5F
D3QDdTrQhrE1BsSp6nB0QDHjuL05/rezjUqD+rhxq4+l2xvttSjaKgElyctDy7zXtY9Z0TrJFYR6
+MeUNLbuC3celJeurcL3S17BBe0zJWFFfg4uIPIZeOn2iK63ZwPUMLEMNOw8VeS0t0eTiqQgC7K0
gI4PUyYi7FUDwa45nz5qVFymc6l0FgCDRqHk5Nqi1nZmTLdnhByd5gXnE5UectzbX2AKlx6660gP
cg2Zah8J1t79GpWu+MOdHWc5xOzLsONgNgcFW1IXikkwW6I5V/5UITBgqrVPg3bJ50vmxcm5AwTx
8vig3LNCdisxlaS4G8JGYYaVRQcoC8xaicOrGTZDfYAqQeQ778MdQ0wEM1vD4Wc5awQuA2C9li1T
FuRuzfScWvanJmrjL08vRxL/AILitMgp/9sP1SZtr8xxkgfgMhiJtURzSBN4Dh9b2fh+an4MI1Ey
5seAO5Fr/cUh121imfMUJkE1wchkp7X+vtKhxzD0/EkpQ2IQaYrCmMR3MZi0amp1eYYKuZ2mAWii
5ag0c3hAhMZ5sq74ZkXiOsBbUFhc07h1ZRtXdGmSAGMNqYmWV80hm+Nqz/ttsi+WwwstEbxUOfhO
tztXumNeekWZBOPUur/12WKe8rSxLrOpRu8nR2kutEa1J6sDcnW0pYF2SbJfEpZbo1TAmzlF9C2I
0Xj9mzEO8XfujvG72BnT3xvDnj6lNmSbj8+IPAM3Dpj0S1aP+GgS8rEuoqrWKEwtM9Og0JXiHDaJ
CqoX7/m8Fcb/GAAEAQgGybhdmre4FGXNJAucNDFOZgTXZaiZe+DaO+edc04YCb6bPu76iYzjOBtE
4WRBo09TekEizFzORtbF0aHwil342j1zVPeorSNow9u1ul4OdCCuoUx10LRRGEwzT77bafEZsFG5
42Q3LwtlXpwsXwkILMn5yslWYqy7vqmbIPSMqT56ADHyjwxE2MUB7LKOVG3i1Trh1jKMl8ioIQB8
/AG3a0VYBOAaNSsZ5a0bvGOtW4PLHExgjNZyZKf/o/J0H+Jx2bvj26uHJTb0jXySzsXKNUZRW8Jf
2DcB5Crh+1pRTMTYHec3YnHjmM2W92I5S/IcdaNMoeDS4N1mtBI2iHWJLB5BMltJX5G4LfOFgcfu
0MxgAccmK3cu3J2dBDkMwzETnHTMzNUtDzM19LTQroJGQzycGou+pIdJn7rupPVqqOzEq3e2k44r
oTKDUdy79SEFIYB6nUe8YRvxdNbCXrwDYCM+OUw9frKXXPuE5tOe3tkmRicjxZtJZQICdRpAt9cd
6dwxK8MuDRxSgg+wtRknZ5yrKyN2WuSXdTykvy9F40Uf6lyxuktfFM7ONm/9GkkkmiPMbMtG5vpX
EIy8G9PoKlc40xLEyx3X5/HY6yzescKTh6v2pN49xbrbhTZCp+mStOF1aaL4E9N135hjTX9/fPfu
GZGdJ1kL55FVV0YyfemtxsrDa5kU+bkUeX8wMshZH1vZnkuDSQggohJxQGKz+mYZLiXWzTIKhAan
xQJrZVAVTHXGlrLHbbQ1hdOkbCTTfRLGNfTdYyqmtIypCgpGwuaDjW4RRM6WYiXw8UzQcD9e2fY0
ksJw9JGTgqkdPMztR1LyZhR26+ZBneX6scgNI8izBWh9NM/vE4TjzpoTO8e6i6bTFE1PUnNzEchW
eSKY/sYhU0m5NV/k8t1VhiVALytXjpVpABsxqXaMPsITYo9Mb3taMEexhvlIdhdIz625nPn2pHeq
JShyYb7EtecekR5JTo/3dPsJGQGiDQRUlJoQQeytlZ6YYcpFvARRaNMvaQ2n872+oA8UwvG1V/27
aw2xbLmD1Lw2xf1+RvFbcUSgqU13sewRlZ+GU9qh0fTt8cK228cbh74ZAsjgYujU3y7MS8oJIv15
pAxuNBF18DRlPsgEEf7YznZJ8i01PcJmnht4olZ2SjB6ZGpjYISj6iOiWL3k8BOc+0HdU5W6tyRS
NDLTt/r+monH69B4WsCPBI4yFC+qVw7nSIH09vGC5MbcBpLy55MAmlLFZPOu1bMyG0yvaIGjAqaH
OcwoEemKUeaG23yaxzPBuvrk9DF3S4KiiZVBdpBMrTuEThlrc+jWWpCB1DimiGUfojZxDoOXPalt
/maKni4lCsovgFNXJ74tikVdikQLjJk+rhjz4hwjy71zr7bfSvpDQte3NQExvz0Wll4LuIANNRip
lJ7aSIPTqxZ7cmp3rQBBRPlUBnPr4k6caFD1RK4aOFk4nEVjLb7Rt3tcTNvijtwqybEjcRr0HVeL
EcsCB8w4q8HitNF85nybyY85L/TytZz13rg4VGTMT70ixubQthYcOaMC5c8J1xNPH3N1aOKXuqwH
9yXKLHCZsRXGiuKrRdNZzG0WuftNE2VWnFRo1/kfxhKtkrSLiUytrvb2VKvubZscm9aQ4oJPeU2q
k8562xIaCkru6fxNZ87+VeLz927S1jUwQUT1DSAWjwbV29szEBGk5r0YROCESnlWS0+2jTL3YETN
kySvHGo5rETgAgiaIe119sdnCRPEOHGsZgWWvJ4YPoN1yjeatvv02D/c2Tzq0Jw12cYBz7tyrGat
J07RpSJQCQIPQjS674xudHxs5c7egRagnoheK/N76/uT5CKC60XMQV+1zYtoISxJ6iI+VKLfE3DY
moIlgP2ju0jktKHWtkzFG6o0bAJcg/4hz1Xtr9SbjVdmbZQdHM49U5SaiV9g0LkTMIlk9pzZaIOO
sP0FNZbq0I8WrNS1uwMI3aYL0L0w/Ygt2j2EELdnD+mLWE+Htgl0HWiVn0WFYvtKOyqNDwqxKs7j
rMXVGchx6j39IkrFT3IjGolgy9eckFVfudbAlQ+aSmhX8In9qVM051wktIMen5LtW4XGKHgjWYlg
VG89ExghxmbGtd0GbakUL52Tey+9VpaHYijGwzio9k76vj379Jl474n+qMrSNb3dVSq91jRUZhHE
k1dcwX6bp0gZvzxe1PaQYIRvRm+RVimv8K2RKSsKsymXIiiFGn/3osk5CiZVrtQTptPzpkhIZOse
+skNwBb8c6KSWxUBTavhEOeN5edtGB3LKo7/B1NgvJl2JIul4rdaVSZ55KZwKoLBtv41llZ/Yaos
OkZ1b+4kQNtDQTAGyJtWNr3zDfmWJ/QqR4+4CSY6of8UjllWARIegzirWpfGdCioFO64q3s2OfDk
jhJxAcL39psBfDPrFE2FIFri4QtMa90xLYzkHKV18hdqzN6OvTtnRGYGHHv6A5DQrMq0kVWp6qKU
dTB7Zq74hV47i282apORean1j8fH5M7q4GinbMQfeuLrGHecJ7rlNAcCsnxYrk099xtX+xbOynVe
5vr82NqdtYHOl96LhW1xcHYymbUBqRl9KqSyzvVQau0JuYA2egGG2e/pjd6500AIaceRLVNpWDdW
3aFbvDpPwJa4+fxFjUhhp7otf3+8qDtbSEMccpM3/cpNOjIJE5qWPhzodlbeWbOTmCCoti49GOZr
hv7o0680YBxJWgUWE536dTfHLBOqQ0M0BoALXD8yLBFYddTtvGd39k5S5AKfYnAD+OLq2DtTWRk6
Q5rBnI7g4Aqvu6Y0q14e7932LWPUgJ+Og5Jx1BqDk9Io0BMlGwMFFOs3dRHj0Vwy+9KHTnVEzL17
rwhDe9bVcybkSDPbiAuBU+r2RpdqktoJ9I7B1GrG74luxJ/axvn+eGWb/cMIo99SlI04lO91ayQS
btKXsTIGkQCbINK0OJRZvEeOe88KeTDxLpUEosRVE6TQDeEpxOaBm1X5sS/M0Te9Za+Etrm28hLB
k0YvHx5JWm63a4FNxxkqWMXo2AvnI7qhyAA4TfpxKovo+W9DPQSEMeVQ+fqvTKWxMjRF1k6BMimd
Hqhe0c/HGF2jZ8cacD/kO5R3+f4UY9Zlwd5UJr58OQVcM/N3Rxkb30Bl9+vTp+BtdIdoiVyBUszt
zjHRgMR9y1Gz5kj0FKyH4drbtpXsZPabcyA1Nmm7gmOmFQb1+a2dYQjHnqdkDhLO9pHkcX5XxHX7
rPvGCl7uDcVM29VdrYZZZm+ks68GmsiTwzJ1sV+NXn6q+11qw82Rk6a4pATtYPq5QLcLSiNjEELL
1cCGPqzwCzccCXL5QAS8MUWY0+PvtKk/WszS0I7ib8Jb6p635uYF9WsrYWWgHNOz2g3KX+M0mF/6
IonPMUEJsE5tPhpG+G8LFe71sfU7iyW+oA4uFftIJuXX/bUJPCvlDC5FDZJYM1/tyvEQDiuTQ2Ik
zc7jsXG4LNSieynJKcByrSfvU9tKB4fpgEClMngQ5fBxcs2TomfTyXGKd0tR7VEkb4+mHDbkQss5
XqBpq1Q5MarCEKAhgrYd5sa3Fe3/GNPzngUXS/lQD0iaITkPGXRcn01hpCnXQA0UowZpODrc7Eod
T1rtdDuP1vZzQU0lB3UAa8kW5ioBS2FKyFB11gK1LMN/p36eTmXtVAejHtSdfvMdUyTJkpGc3ZMY
gduT4ZXjohRuGwbhXCWNn6izdVIZWPfDyBPP0rCwhTIjpxEj0THU7G6NIeaI+/fSkMRcSX7YpVEE
ht48KcNH95f3njsNdAmcGHXVWyttzkBjEWZOkCVTeRpqXZJPt9VOprA954wJAKiQGD5O+Vq93AV1
GodqZgdKk1TnLImy3renzD0xUZJcw2GaDxQMni7joiVAg55ZCMJN/n111sso6jOeHScwamPyOT3V
RTFrsbO2TcDJO0IXSBqgpsqG3u7gaGrgpUPdCIzG0E+20cS/pTG9k8hQnHduZFTPvsmy0g5IW4Ih
SRbWdDax7EMSFXSvRoNwObOTFaQkYf7Hk06Q91EilUHN88YwwHW7qjAsJwWVTaxkUfhXL8zS94p2
ejcPy7SzgbcuifuE6wOhRI4l2WY3wDnajSF8Stpwrt25wAxIOsOftUnZmwq9vb4/DRFCv+kaypmc
1ZeaypDsYJnGc+tp5TmaR7AAY5O8Q7Bor5l63xRZCK0KidZfXV4jSmN6GWI8T71xmg2j+1hp/fh5
WPYA1Pc2jxcShLeEUdMauf1OUceMR9a5rKmnij95ae8XwtgjOZHv+/9vVfzcOVID5jCJBXmWV8uJ
kfJBdgkrXW9Gr9FsWmclMboDoDD7kAM7+M2ulPm1V4edbO42EngzTD7MQ8XxAB64PoYN2kGpjgbJ
OdIM5QKiOiYw7Gv1otpze0zTRn0BM6idEaD1jnZu7okY3fmOMgCWHTQetE13oUHYM10W7PelUvrq
lGWHLilFUJR1uhN2rAD7/10rXVdan7JpveZRrRWzNZK8ns6ihKEkDHXvopTteDHMqDva8MX7g7aI
V6kxLsUqnVOioaAg3N7xLW2uXoYC6pRyyZwvj13BnSPGzCgFRtnnlnnh7RGLs5bxiDFlD/pSOy2R
W/njWIbHx1beWiirM4YZSh+UdiC3Wn9qLc7szC2H6Wy2oIFKYB8fTGbFkenuwmM2GZkf5Z19ma2u
PygdCmORp6en1Gn7z49/k1uH/vM74B2oaAFtkWiI2/XOmdJ3UVFOZyeMbT/3XOW1YVIKjF7Yn8da
eW5+/Kc9G0J3cgXYbe01Ri+CZzCbKFif7SQFqRTRiBu0qqYlV+7RMmyPsxwtI/ijBO8Cwljd425Z
NIjyDZZmTctHI8+8r0WVZ6cUcq9hJwm6b4tGI7MuVMbXTVRIKUUaz+50Ts2GXKuD8cEHhYEKmNOP
Xx9/stW0sdxDFia1hKE+pRK/7pVMNIG1KGdSyO6WsH7NxzYaPgjGcadzHDu98YfIXPuTuoRe4lsT
UGOr1KzmECneUh+MOIIuzdezijhlZxe2lwcwGYEBBPQur/UauWGCCKkN4Uzn0Mqz39wcsbrY857j
vvi5fBBg4AvAJNKEX33X3CyUtvewspTFEBh2qfu16vU7V/TuWigCyFcAWO+ajzBzotEGUD+fF+H9
gOY5P3jmnO5EA29I3ls/wJsJxYGcS5RzUqvr1/Km1IrWiLM3pUMNY2UYNwcT3rPen43OUw7Q3jFv
V3WTW59MNcyKS14bUXsJ4RTrXjUh9OI4qHFmfiIWbcQhQ2a6vXY2JXhfaGO3V1u6c9Ch9pFTBm/D
eeswc1wWPW5rmH2K2f1DLPCum/H0HdjmnrLGnf0naIGmjeFGQsB1v8KYwAmYbjgTulSKXxdddijC
ec/K1v1JRSlK3hDTMCu1Rk5OWjPbXdaK8yTvSbsA8VOLVyOCw9bqjR38vQxPVh+b8A94JgGthLqu
CgsRYhO1YIToXCh5cXAGVy/9zjWWk2WJ9DVD4OycdWPy/bG7eMurb82SV5GPQB1B64Lp4lsXP6Ze
1g908c9NX4U/QoaLu4tppmPqV16jed95fKZvEObkzmuVTEPkQ0+caWev0xLvlNiR+R8FGLp5GHJR
Su2K3Ag/pK3jpihSmV1/0rrFjnxNKgn/6w768o4GU/6tX5qsD8wqjeCLtkq0Lhq1cF/1AsV1v24V
o7okoW5/W9JQ6fx5mmL9Y1HXS0d7f2FKQMoQ1S/6IGxUG8N6soNhrkWknYw5K/5VoU8LL2Fh1DW3
w0pEu3Mzt8fPBRFGqeKtoUpAdbtpqb6MNiORBlM7S/kSA0c8kAw/B6+WroxEgEkh5G5Ieu11Lz82
s3R2dOGctULNPlTMDgWVWu9NR2wDWoJmhq50un5Aiky51l9qPH3TarnTO865Uurik1nMynlSIvEh
RrT92LZj/D1kiudoMi+zU7W7Y5mZdsqQZNsyr1pVRipILip3tN2zqY0v9mwmvqiNfxAYu0LY9WEO
7doPwycrktCsMuEigeRSlYfa/lobQitdfS7t1jpPeasfl2kW56TR1J3Hbu0JsSIHHuX4HPU7BvZv
dzXCdUX0Oa2z1lIOUaLE/acfCo+GtBU/lQW/LQi1ENvEmvzLXuU9om6rdKT+clYzJDUgKBz/FKm7
/PXYUax9IQui2EOJnRAG5pl1vBQNiL7KGYRz2rWWfRiWpf0SVlM2+U03e3+7Vq3u0Xnf2UMp/QOJ
CLUSilor1zTlTHsKO7cJGCArHJI2PU+4mRMAlz3o1D1TjKsxPEphFzTYqj4y2mWrOQJTo2MMfrro
4yFVmfSK02UPUXpvI+XRgxJRDuivY2p0gkHvLL19juc5P7hRpv8V1R1CCvYcfpqWyjk8/eHogeNB
pCQsVRn5+/xyv5cyt2pNYiEyc4oOUQORvK1l4gKda3c0yBb/B3sEXjSlCaspQq7s6cwy5CHQsXOT
Js47rJRnUSz1xXYGcSo0pfzyeH13Ph3pOLQsklhEgldv12emNiG7tEfeWv5RNTnU1FopvrcuUnSP
TW3yUi6BZPmQTLigglFDv7WlQck59k0enp15bP9EUSmsSjh/h6L/c3Dr3P3cm25rQXkVVvpLrHWQ
QdXMz05XS4vEa8WTMcIzl8fqUS9Ts5V107ba+SXXbxN1MDJUzhCNMY8q8MqfmxSO6sZUnHNiLfnR
HER/LKbu38c7cc8I7SkGHwiQSKNWDyCcerTIINw8mym6AUxIKr6w+71ai/wpv8Ymcimy1kLDRRZM
11ZEVOcpfK/eORdTd53yDr3EeFBPszWMn0QVRldzcdSTM+jR786odadnF8mbSG3qTRlJ4ttvv3aW
1vWYD2l0SSdy0CwytLNdZ/88NnLnTHE65ctL8wP/s35/6yV3q8qbo0uCEjWxDkNIzJnS7UyO7bB4
f2thq5qXceo97XNoLmqYkg5bvTgyBA7vdFS5CvWIKfX6d3OjD/86gzE9J1AmnxgEFSSGGhwmoyBr
n4XUeJgOZhRfunmyL0ZaWJehLeqnaAv/a4WdYISNu0pZ8na/m9CsjGTJ40vcJ81B7fKYUnhcPf1V
WQvjM0QcDGtSHr61QgNfOKKq4ovhVoZvz2l5mKgb7njB7QUBUUw4L8mi4DNbg4sLAO41VDDxpaAg
zl+Ne5iNvtzpwmysUCthMsdm1JDvsqFvGmcvjMyqxYrmJacO/O8hRfvn2bXwk8GTIu4MRky2sW53
zDXCuE5TJb4ouR3C/OYpfzW9qP5+fBFW+qF8/jcztMqotJN1qauHY1EMex46hAzUsbB/LN5sLV91
J64tn4Aj+tSEXt4Gyqgs6ru0Nt1/VZF19kQkguy0n/fJlBz7+f9xdl49bhttG/5FBNjLKSmJ2mJ7
XeP4hLAdmxyW4bCXX/9d9HdiUYsV9gWCAImRjGY45Sl3AUn5Y6wxQzylgVF8VLkNzW2svPFNms5r
f29lcsrD1VmdLB7BYItoUXnahbolUbLT9XR43/kDLOiXJ3f1SDE31NA2zi707ivh5a0y6SakTMyt
QSDQtuuHQubrvVYXt+iSzw1Fy30zJMarGpjd5dfSixxLN+gwsVO6+CNUWBoJ2ihhHohbPIR9yrqp
rWFXsD29m+7P/qmRuedOUxfApW+qc7+51Tij84Pr+MMi3acBM4hXr+Kf2usmuo891D4h0tBUVL7d
5bGTu0244o2N6GGCARBt29PLQz1zsgg4N+APsSdR6G4V8wCN0bxo8lgVZhkHejsdnMJ6nR/Dny2/
RZ30ETCA3ISTLr9Va9tkxGafxxo02ghdeHnwjC65sfmenQv5DmUMOG3U3i5HseZ+GbWc8pQg+ztO
kzFFuYuO6ssrts/m2Axba4JIjIyVstguNnKQFGyEMPJ49LiGGlvaD21ZGVB7bK3rQ9Ppxl+L4ZR3
NvL3/7489nMzZFwqT9RqEFjcXR11NaWF1zI22U9zCCZzOWioQL8Kefb/X4sMiISEzI7BthX4K5Ku
m6ludM3DaQXh6kOdwQ1cV1yn/oe5bMqUoG1oMuzTubK00nWs9DwuKkePvNWDs7DqwWtfQaJY2kgQ
QSgWE2Tt7vSiHfrRyMoiNlctOwfVQAbelZ9fnsq27BfxG5Qemun8BW6fBsJukEnY1jKuTRn3zYAG
7Eo1precaglBBYmTp1rjv5cHvL77qMog7YxfHL0TulWXX8irxgRCCMUjJ+vHd+uwWAel5c1/blHe
uIqupkYQRMEEEB2tRhBb2478ay9MqAtNemsWsTFrnf5gT4ORhzJFdP5sm/SLH2c5wjN5eXrPDUoD
gfiIlgzS1bvppYMOIy/jUvKbdD4s+jTFPnaQ0JuhQoY9X+HnywNerSezBI24eTSjZ0DKejlLqy69
JIFwG5ezqYJjknkgj+rM8+PeltYt19jnpkf8y37k7eIC2U2PQDYVnr4wGkJnISL+/WfVJf4Prmjr
TaK5r3TI4EAzvT+dYi5fYtt9r6B3Ya+kiKzFVTs3b7TEMN5rwNC/q5ak3EirW5bCz00QWgRZOE2D
Tenrcjl7KsjFCh4olsuSN3BXtdE69H2an6vJS97PzVTevfYDUhoityAS5UCAJrwcMU3KUjPQVYoT
udIVRsz3vvCFeKctS316eajryTFUAFEVgRVK5fvGeJdC4ypnS8YeHwoKhq6+OJ6gbVGMaSLPxqLU
a8uw0CI2ZiLdLkpfsD72s6PyJOyqB/Q5LCm1k+AzcLnuRlZyfQYoy4MG8rfnk3ltf/7XSS/81pwF
faR4NkioQ00l4mnksfu02un6++U1vHrHmBAYHfhHXJrXJj+QgppyEVUd09ixo7bg8j60TaDd0hH4
I1p9cTNvA20wbXDa7Mb9ytlaNprsPhWnQZl/nFzRdVGy+mI+Ew4jBrdMQRHWvmi6e+mLLn3LVZd+
Vp7wF8AvTfNucAtr+DG6OfXZpEwd3MZ1qExhXTpO8k7lEp5WmbXzF1A5Th1B4kzXeyh5q3W/gOx2
0fgfW+c4NIbxrfaHIZMhBYA5UKFnT/VrK+nbRiHpwzeXmG4zB7z8hoFc16Xs/CrWZrpmY5EYb1Qu
1s8vf72rCGg3ynZC/topQJ1MUxZWxdcLciRnHT+qqwGHlaoqjn7el6xrpj7JRpXxyyNvF8f+c3JR
gxqCJbeVES5HVkApurTc0M+43J7hiM/HxByayJiV+wFdkeXcGKn45MMZfpOOBtv4fxgfwhwBIE6S
V8JHyk4nDW1auXlJVmhtVfm3TCvmqFJa+VZ1ZhY5uMa96bUx+CJ49l+bBlOggFfDwwFpndL07uEY
QJC4qyw4oknh37nWuL4bCsKMlye5o6RuzwUAnI2GD7hoQ7bvvm8XlDTgsAPCsTpQ/Z2+lr0TCrF0
1h2NVrWEbmFq489ssLQ01Gtvre7IShvjXpmdq4e1MfkwTDU3U6g2FVqOs4U5V5GSEGHDzvNmdOXL
RhfRVNown7tALu4densyfxisonVvbNdt019umu2V5V3ndiOv3/dQWSEsFUDZUAke63ApSy8qteET
sjTr8eWVu34atmL3dp9x4ZhIfl1uz7aYWhtR9zpGq9gxwkAs2mMtbRk3KlGhNRjl61x6/nwqyggg
OTkL1ED34RkCA/46I5MQL3VaHtdcfApaLYgCM7uFt7i+sglxeWGpPUOHtrxdojhDmRpI3uo4hZR/
HCdbP+lqvIVVvr5aKCIRGwEA89l9+3aSuSp/HTJLxX2Q/MtLP0b2aBy5R/UIYSszMmvtaWnsG9HD
M99t2+pIQUCio5K8+25Flyo1oQkbr/YiYjtHbqxtxjqy1yo9jqulvry8T55Zy4vxdtcYLskZ4OFJ
xYXX6XerNeJlTV4bvTzKM/seOXBiIugIBNH73Tj4BED5tGwyEE0gDl1begvWjrp1QK/Bu3EzP7OE
dHC5lJBd3NRJtx/z15tQZ7LurapWcV1boNbm6fdspV+ElL/WPvnx8sSeWT4uf5pXXIXQ/fbxM6qg
WlJIoiyp9DZK8QM9VHZwK3a4HgWiHLWRDQbns7t3eT7GNbaP/8QQl4HXbTq5vRYm7li/Fi7Eem2O
JQBGgU0Rreyy7TGvCt9TjDOanRE27mqc3bS0Di+v2fVmoCLyB9i7ibZdKRB2WeJi3rT2sTAXM42S
mWfzODpmbsfuWvm3yADX24HG71a9Yu/RrtojSvqhzYfOnofYy+AohX7rd/JMzFCKt5jfFvWT6oz2
dYzb7TLcmvu0wJgnMov7Poame6XbGTom54YrD34rtKhcLYPa93Drjbxezg3btWl/0ommALnLcOif
Kb0xND1O+nGKskSIg6r87q6HkHVDdutqHxLMUfEmg7PRA7pimxdsdjlTFY/TtpkPfdo0pw0zeePR
/wNZungl+d+TzoCQ+CMgudd0aY1kKHBJwLt9ku0/hssFHxsyFV2UFVNqHwdpt1+XxDZ7ESV5Oy2P
tVF3y9kqwK+mN37N9ZxpjBDfkPTQuLiyp7SrZtKsIbXjYED0P+k9PZ587BpePhN/yF+XcwZ0xuZk
j9pc+3vtDW/JalcHvhWPlVOsx6730vZtbq9CHuhRaX4o3Kzsw2HKZ+0BPGhgE84ro3jsKLqtZHyz
MRifddFKV4/XxWtGuCH9ov3TDzp0eZ+irf1RuoAUjojLTMFDpmoIMmUDvl41dTeTDNRpvx4Kz2zM
b4FYvS8taNFShO1QKi/KVqNaHiigI4Bc4WLypfJzCMKjOykVKul23lEp1RjnRgfJ+DDouVEcx1G5
w9sqUCDrm3rMU8SM7WI8rE1mqv/qquu/WGVnd+GYOlkbN3lnjKHfaDDGlTLABEQBjcB7LLX67pBS
vpMwk2zln31vScr3a5r1LmF+srjHxGiT/vOAMo93IJMS05sO5EFwglCDQ8TqeH17lLLMg8PsTdpK
KWdepvNom2jsJGVmfraCddU5NZtcf4M75G9VA+n+WulIwX5PrKTUH0u/zctjmwwy+e/l73+9yzZu
G9E8gQa4sD36elbG3OW0AeMu6NTB7Y00wqRGnV8eZXsn9psM6SJ2MhRbWku7oL0dmiTjpnDjZcrU
L4TI5WPeugrZH1U+rpllHAvZ5MeXB726n0D+EEdtQuE2gfxesyQPskVTtU0PE0XC8+TWRlxBUI3G
Rd5SPXx2FQmvCZ1gtF1VizPbHmEIcIjQ4RkfJdA29A91/X+Y0NaWA7YCPgdJkcv4YlFl1ogiceNg
TDeBDbc8ViD1T7Jbxg8vr91zE9qoQ7ABN9nPffl7LvrOUNJ3Yw8HwrcNWpL3iROo117rPuEL9VRa
WBRXrT2yttHbctDqSYvHsjShVmjJAaif8dplA7kHxRqOzYbuvKqLZf4Ki2MyvLj3a+8fWprJQTRO
cJrt5pZR9dWWYyi2AVJGRGb0J7aQ4K8IUB87Hsqg9nmnpuSHmVRLjkKeIfBYQMLhxgNxPRicMqZG
o56SH9jky8F8tVb4eWtBLKGLxKOr+T/RZq2jrMcr8sZYV/sBZARlvK3aTsGPnPdyrNZNNbcTbhCz
+xWI5I5KUt0Et1DQzw8DdInXCDb5Xm9KKT8HfGoFcVVN8G3dvEayPPFfvSGYDNcvmM6NZLjnKQst
4D42kiCe7F4HEbDpdOVjPxxU0bS3vLyfmRL3KnVStjdwh/1JgpkkdArbTClrVAjKeECOurj1jD87
CkAHGgaov141gjOrQBGoTpN4rO2kOKS1TH9Sm11vuSJc7zk+zZZOUflhx+3Dy3J2G5RzczdOcmGH
uQlHRdp9f571wr6BkX5mKKJ14FfUX9h3e/1TvAEmxA/tIO7afDoSZy+RIRIXh46hffXudlk0/HOA
AEFQ3w8FTRcpqLQLYtX1QaiPdhClxk1w3lXhjnAO1jMg9k0/Bszc5RlqPH9A4UEmsd/5afI172pf
f6dsK9WBvtJTCsU6quoAbL/4L9O2Ltrqmdqtxsv1sgIvhp3MhbghO/fydM5Sa5aRzwH27ly3Sgx2
hPN1EA35Tab+9aYkHaZYt9EbSev26hPSkXmhkZ3HRtXp/TGbCr3CG7q2bj2/z8wJaTIGIveGIbrP
tJLWSVtPr5PYGaouKn2qTZWq6Ae6y3x4+WF8ZijudvIEmqnUmPc45o6L3R5sXYsxbUM3rDH/nXQA
nRWYrNePtJUeSe+35ibslsvtUpRFi9NXk567AZsRI1DeEZFh7zTl2quTRq4l+MKcaMbzseS4HGpM
xkYOhpmeC7v7t/DB+c7doh23/+pGieSZLbHVtEgYGQ72yO7NyjQJ7Fss6Tm12y5qnXWI7GBKjy9/
pKvMm19G8AKOkKATcOTuGc5nQTo2GelZ1fVJA4gXBpn7X92PJC3ydeonZNw0i4DUb8sHF5WNcbl4
jiV7qBxDds6SwQ/B3VKFH+bgRtn7zx6+CKGJnbmb6GfQVCRd230jzcw6R6tbLbY1y66mcAxmUbxb
dESZn1YTC+BwyNvRpSC/5k1Y4330IW+DQYZFh3juBqCRZVxnLu7Heo832fehlJ4BfDbzkxvB49UZ
4YEgIiHs3tBwaNtcrogxpShHpWl1RlDsHyVzMihZ/SuxC7tR3bvaTSw8dyr1B5ij1HZ23zmpR/hf
hZLnOSiyg1d37jHorfrGQbzaTdsoMOppJ7FzaXleTqddjFXWDtwPazLbOULaoe7DdUR8P0QwaCzv
V37kLRXR6zUkBOKlBRDP24Qg3OWgg6tK2hPCJ2NCJyhyg4maJXLg83oSdp/eElW5oqHSMONW0zd5
c4TNKANfjhfMRpBJd/XgA1XrG1HN6X2bGNVvfUFg9AjRTgzo9o4Bls+1zLxzEIh6iixNy7qT1UDu
uZExXj2WPE6kbNx8hIEId+wCzioRWCsANIkXkXzvlzU2pXbvpOm/6Vw8itb9x2q8x8q61WW+LgEx
LncGQTxMnK21fbkOfmfJoE7TgHVQhhEaqbRCXyR+NHS6ca6GLHgwgk48lLU5vzcGzfya2JXz6eX7
6ypd3n4E7S2waACtgGNe/oisHm0br6mASEEJ/URdxG+PGBVZzrkq0U0O/azunoqsggv18sjXJ4pS
E4UgdNm3/s1esQKDnQYW0hLEhdGoKnSUt9DzXZ3xfxmHy5KEGbEKdFn2M3Rr5CP7AG576/1Ii3V4
r1tddSOEfG42xASUDInr6Ivu7kz6o8Lo2FtxrTzvkUY8xuylWA6vXzOKDBwdolRuvd0oBKqlb6bk
Risxm3WcZGFMh9qYp1ud1+s7gUwPtjTVSRIJ/B4vF212UpoLM0E+WbOIwMiph8AbmkNeNre0yJ9b
uc3ZBuU1CjZEVZdD2UGhDaIsErozrfjqwrmMnaI2T69fOcg+mw8hQqCUXS9HkV2b4BeXJbE1FstR
WLl+HrTcvfFKXN/fLNtfo+yWTYH36UiIknjyhHwnV6e+V5ltnnqhmW/os3vHl2f13OnddJ+JOzZq
+96FHcOnYKYaRIRtuMOdu/rfi2acI9AqcOmX+7wGJ/PyiM98rU3xZeMu/Cmj7C4tOADoUBhVEqfZ
0sW+3uaHbA7W9y+P8sz2g23CQC7dBep4uz1RNglyMLlKYi3p0pj7LzhPVaYf2R23zM+fHYqGEMWa
TUl7L7w19RNhgzUksVc4nxc5U1n28paYR5Y33plnl84B17whFyH57LagrRV0NtAGjzFqbcPB1Kyj
bg/O6zc6Eg9beAiRhvt195qXresuaS61OCiHxo0SN00ebWtjCL36E22qlgSJ3KybS+vlgeKJn2Qg
s/QMBKN6p+XV9JBrKoiWoZPfXh7qmVNFkwTyF8E8gII9TcQq1cqC9tl5kKb+0CeLfyc1rfvgl27/
zfHa9latcDumFwEwZsvEwH/mtxXQd5u85Z1EkrTIzvgizyqcGsvPDmab2ZDlXa39STSb+Kd6cjL5
2Sp6rw0RQuja/wZvaOWRzrbe5KFKuuodXBBrehoQ/UAJDOaAE8q2nmQkPa9Pw9VXow3aaUi+J3hv
9Uce25n6GtJ56tDlZpqHerG6/g+38ZKNBW3o2dtkMrlgDNUNfZz2pfYzQJrA52FrZX0yuj4LjnnR
6TD6U8g18F5HWw+LadKKyOpnfsFkTd0QpVOaf5WIh+NMHOiijH2tBMb98pd7ZsuDNQZDA9FyIyJt
f/5XkbIFmmujNQQSeMrqD0ig5idoOv/Dq7iF5oCEyBIJmndbcRi9GqTegi57nTlHqitV1KyUOv6H
ufw1yu5uhz7lWqSu2Tkx8u/2MMwHRR3j8PIgz9xGFDKQMwIeQYXB3o7CXwuG3GSbUdxnqxfjtJHS
Fe3Uyjhm9fpa9RCKkRsMl9Ytlzl1ot1QWBotdlWWGMrhQXLOHXKMUeVGvDXubizd9azogRPpbX+j
erZPKCUol1K4pjjnWSqOHvIvx2QO5pO1gmt+7QLStgV5uLUt/mhcXC5gCfnb9Ut0WxGLtaK58Zxj
kHrO+962xY0b8HpzMxRN3A3HAn7/iq2flJ3VOKBsM7qHIS90ExpDcAtR/9zabRxbePsUTeh+X06o
6fNRWgLOaSIFHcM8GCJzEf8glHSLN3890lbLQCp2k9Si1b57dGGmFkgJ6vW58SYjj0CDoOCZSWMa
D3oV6Lcy6v1wfJ/tfYduQ1efAHB3nmhyF9ItgySu/AXlEd8szeIs0jLFJlMfsvVGOWgfKm3Dwf8j
xaVtAhNsd6c7ymx0r6WahiIE6KZKqAdjtMpDV4shbn3opp1e6jfimP3L9WdQDvOfdQWstjtjGrU6
lFLR1eoWI/uoeWN3XJzWvlMQGN4Q5d7Sj9km8ffDxXh/iCRbkchmqrubMEFcYYUIrtEcFGhIqe6X
NI0vZdc+TX6JooWhTlU+3dlVcSPJeuZjkvtsRcoN+Hcl95E0QBXSek3PmWmVAa4NafVhAbDdHafV
Vbeu4meWdcM9Ec1jvUMwuotxmsFOWqO30rOR4qk3+ZKIXnSYQ6XFfJrGYJlvXGD7o76tK8An9g24
kGvVcNfLMq2VDJg2/hwGfovRZ1ndstN9fpQ/UpSUEskkLo+67zeyQgQ9PdsL9oA4mbUHvB1fy/Zg
Ln9grUwHxgBFmMtRDIu8zpGZOLt4PsPfs2X7gA1Z+pi5TuWGuJo4r189VLeIR6Ehb9iP3efSF2xS
G7tjxL6v3uFlOqCFadwSUXtmC24tD6r/MLop0e9WrxTB7C9o1J+1sqiPepY6bxfNNGNzKG4VfZ+5
S2hQkkpyV9Ld2BMUtRbIbVHovGeNaj5kGWANxQV5tLI2KcMFU+R4cBrnBmPg+nDz5VBaoC26BcL7
w+0sa2DW+pqfF1+vx1j0ozk+2KljiNOEcnh3P7lD+bNPBD5ihdEO3mHuYda+8tXDSBv81VazAclD
NXS3fSahuUafVcW5d0T9ccr85eMw9OrDy8/4//dfL68yijUBUBHOgb7VvS+36WDOlt1YJJrFLGX7
dnXKMTkFmlDjJ4UF7i+NkoL20Dd1fjcnrRmcG0fJ9S5foXOSifSpddR6wPiPU2d7zftqWMyyDXnO
4dwL123dY4aJfBBvw6jjkoupJCgZg59jjYxuZEo1NSHECb+Jza5t7UgfV5Tu6yJt5Fc96U37kCLW
435MnIk7AQh84x36FdDnXWqZY/torBnyv8mwZtkHlI/c4kcqcVUP08E2tCocK83sHkxr9TJ0kBLg
AmgS+Eucd77Wf4TtYFgHp9EVsiFJ0+vfEjNdlmNrTkt3zCrhlSB1UNWJCjgR78fAELAvTW1AmBLM
D0lLntS2l1GMnwcTlqRKjSXMynYSZ1l7jf8rT5U1HubMaI1HZAJWJ+qUO8rDVFlZt5mIL3pclHWl
v898HC8OMpj16SGTelDGBfvPO4yyRuoj0JzK+lS4QR2EbpbbdkSVPM3CqcfyZgi7HEOAt5sUkf7o
AG1HqCIwcS5D4UX+QOy8Gt4Vo/LNcJr12ol62apfs0cR/N5YtaV63/o++h40WHD20BS2G4cgn2Gl
VS5sgMNczKt37P1csB/tpJNvGq3yhpOmuZp5Jsacqo9LSk39LmkTt7xr18KZDtMmHPJxhjluPgLS
KrGB6orC+BcBNG+C2wzwZXnLKCh06cC7258a/Rj3O8LOCdfymEp5RF5FyBB73Lo8LqhnZ1kYzMRW
KchiY5je+g7tj6NC5QILxjJIsappuYgyuvKOmz8Z/WLpiPW5PUIf3bJAZC3BTvaHqTM6702+AB6G
xJIq80AqWkxPpVOnwS9IlWnwvmmUod4H1jiWoe6NVuGGa6V11blwNdv72WVu3xxn3+rb/1rNqa0l
TKpszo1IWYZWf+y9PuAD+Kqf5vu6H6zuvsz7xXhsoTrUcakFIj0masiT7K7gVTe/wME0zf+m2cq9
ty6+7hYGWIY5fJ5NanenVstRLsnK2Zi+LoDH+ruSvp7grOnDnB83KQx1h775nEUrMiq5GfZpxmEK
xyyvaTSYbT3/psQwmYeGN6T7WGuJb52oo8rsvbZVDU9VBwjumNF5zaM0mCxC4Gkx8lM99+OXVhlt
feyDIXMj9szYhriZ5pj+rYqvMnZ1V5yKZrDkN1C4uAgre/a0O1Mr+/erKxEHD+1y9ZMpNP1uDN6t
dSf9D3JAGO1JbyYT/mUgJ12sYbv6LoUhaAcENGKUzlt9pDV2rt1sMr9UTjktBxN9+CBEuG/7P/VI
RRwMkWf9/YwJgzgpu3f0sPeWzo9HS3jBkeJJIj8qnmIz7DpLfFP10FtYhQ1db50QYsx+kFVhlbga
XZGcV2Md1HFU6Tx91Zw+y4++XtoOyJ92sPuoysapOhqD2Xlwy6dCnTJwJ/k722w0KwtpxaTNAYFX
Nw+t0u+nHxO2R/OdWSGvFtmebMmR5Gi2xkEIURvHKYFih+ALPvZfxiEwyu/+oos5GtcsQKyOTq73
y6haHIrCufInEUvRG9FodXeOOYHZ8JvFP1pO1zxZOSiPSPZukx5q1x2DQ15kaRehy9k173NsrR+o
kUzF0USJZcQn0s3FY7K0qwhXzStyQDPB0L/3Vziw4VTJUYP1k6TftiJXJkK3ndo1oiSWdL9zLU8+
DUYr5vtVDkk5AOPwR1kePFFldkThZ/TbMKWb2KP7sszEP+Ewir4qQu6yXH9jiNJe7gy7xGPEXUyh
f24TNbMBkqoc14MrCw2l2gAC8ChDwy5094mVNde7OoAj/BHVAGf6MTeD2x/k6AM7Dfsua4YQTTLp
xm1QuVYkh36ScHHc1fJK2A8IhR6sWnT5Y74ms4Kbrdrt+jalC6EH6GLxJMpWZKHXyPIH+lhjWsAL
bvv2ILwepdzVUfy2bqwUEnvd3LjGQ5No2XC32qXLKqqulXrOtk16P/TQ1vPv9dWsjfugqOpPAcCX
8T4zlk6GIliz+6qZde2cs6rOSc1D44ZTzjCHQlrG1y6wiyGasbGhUWdngzisKN27bwoeXe2tSNkR
c9jocOLe+HbrmPdN049pLL3c937kRZKvb7EYHjterMZsu/OcL75CkHoENvM+cYOkfQcfxfwQ1AWJ
tVzt/h9/tI2fCZK1WPXyMiURBjfTY5cO1VdiiOxJjYNdha2iP3HWhO5+hXI1fmmknOeICuZqP+Lo
4jn3dFZGEYp5Hn/nzer8SqZ5zM92PjTFWeJozbWksk4neQochFXeFp49L19aY4TBAfAo9U9+taac
IitbXY9lcpPhQ+kslnjwe0Ngz9zwHlc4hajZfQMaayz+K2Fs2xZymlZbfTHAllcAndvFq7Eyk645
hpy4tYoVwLfqQ6Znfh8WfbLa8YDGlrk+Nds/fCnrvECdQiuVPWTsW5Acp0C2wxjpCIv8lG7iYBY2
AjEO8y7vtTdaY/VPRkcF817zRJNu4ZBThHmTmgORhZT6wVoH54c29wLBn1zkzk8bO7UiwuIiUx+0
xFFl6Lhgyd4MSSY68+BgtvHbmHLjE+dJS77Isa3EcTFMkf8uCE7nSAKFfW0vioiTpJYaCNk7kLN9
YN+MQjer2s7Oc2WX38YybTu0V2dfPyyrrt0IPK+zCBqhdAF4+2Hz4O56GXaakBytdUmysw/pX+ND
WemnmihtiRRgh1tYx+dGI30AW+nT6ACkcjlag+CxIwxbnPWmGx6QkFkjpL/MtyKR3o3C2HVySabC
JYv29SZIty/Fdghc9bXpifMs5/8IcZtDTRc0vhG283t3QTvQ7s38YiMaU925nI/u9LnWpswH1Ur5
pHkaz60r1+8vj3Kd/oObo9qwFRw21ZtdpkdE0NiABaC3K0c86WXqfdGczcU7zQxc+sx0vZF5PTcg
GAFwnFjzkZbsKmN26xazNS0FlTEnfzTL1LhvCHXvMZjrT9JbmruXJ/jMt6IKgFr1JlKGkstuW6QL
tJtU68szKU17MqchuzOFMd1YxmdHAeOzaT6AL9ujiXJ9NqwKF+Gz8kdyorwiaNKntvj68mSe2eMB
jX6ahhSkcKfc/vyvkjYJgE48u8izSVB7UI7mRjTJwAOWlnt4eahnZnQx1G7dDEsYC7VNea64+97M
WSm/6f50q6lxnf1TXEBzGlQj55YS8OWEMBTO1byM1VnAI7qrnIFej7E6HxZfNl+E2+uHfC7s96+d
Gm3lTYuAg7XxvHZ7Xg16O3q5lOfWmPPs0JlDsmVs+i0a3tXX2mCpwJVdyjQoBuyRo3JVpHaGqs+z
x3Ofan75g5fHQiazWj++PKWrU8USUruDV4iuyoaOvlzHQiE5Td2pPw8JkaCt6UUkgukLEv1IBVuv
5migWwhHGCqtS/0Ep9xdFcpVop2nwGQ43NejbF67TVIF+XkHPOzLM7taRO50LgrKa9QK0Y/c1S70
pctxU3CAGBSLdyQDdz8FUynu66Xsf716KFIgUHoWZXtUTXf7IoBx5A0rQ/UBb1Qx+CIcykLEda5u
yVY/M6utZgjEHIUa2vK7WWlzPQ5Z0xtnw07wRzAIWcVGehodcUsmy+fTX7wjFt0FfHOAJm2Kn3v2
s2HMXippCJyHxTbaO3DE5nepd54KzTTNv1iZmbzPUiZ6LNdaVMeX1/TqGtlGp0kAJgA4CsIOlxuz
MtJeWBmjp1R4TpSZPMIu9xbs7LlRgCtTsmQMPHS2NfjrXiTPVg5lEfOslzQDEOwcDjqqIDfujf0h
ox7KE4ION6hRHpI9iJh7Q20cV/88SsO/q61mvSvt4dcALf9kD/LW0u33CKSUrc3CZmQw5Nt2k+pR
UPNmWSVnYDD1qV795aBbbRtnQXZLJW6/fgwFRPVPa9miGrpXGBfzAF5oofRK/OtEJYjUu6Ftsxvl
zuv12yQMCDw3xWAyhW3Cf32lABHkQJtd/zxn7r99Zjx2lVuHlEfeT+6a3hjsakrYn283LxcVtyL/
cDmYkOgtJ+ZqnUEWqOnQLy15Vi3K/PvLG/z/q6d/H7BNfRS+J3H1BptHxOdyJLMvSSYCP70rTcnV
fiJ/m/T8TncqsZWTlsYf/3FsNayfumad7a+zMqUhQv6NsN7SzS2cg+tAGHwrStr/b2ALZnPkJHMq
77AUWY2nKsvL4jxQ6qEWFeAgdqxzHI7DCWSb/DmWABciAM569w46Zzbf1RmNqaPh5Y2IRrPJkgNF
okz71JvKx0lSLXVxXBJLG481IUDuhkGpT78HQmb7UJdmRapcNL5zHicsXqM6tYwJeYGhy9+scynF
Y60aBJJqJ+Du94vVyiK1gPiBDFio9K2XIgB4dIZkakNR6tby4JRQG9BRFnQi33md51fvsq6y3CcT
J0h849I2qSJjWlLwzj7Z+0NWyUb7sDiBsO/ZM179YOd5WoWrZS3fycCVfsxGT85vDZTq/Tv6nIBL
QqOFo3p2INi3v4t1phRBWdNGAV96SRslRVFUpwwucH5YSa2MYyo3m5as9L3fAOqY9YSM63Cn51Uz
nNZqKYMI45jkR1aWiP5ZGYYn4eJrThlOi4tZkhjMyY+7xDS+s+VlhT2ykO1ZXx2s7CHQ4anddGWv
f5jqxf2kTeNSPvVl4mhHkRT1d1hT+m/Rm+mHJddbBNeQIqW6rG1efk4xTx2qG734LKiHBgfPdZsP
ubfOT22tDRDVnFl77JfemU4Sl8gMjROer9Acl0ZFXiVhzpYOZt//R9l57chtdFv4iQgwh1uyw3By
luQbQsnMqZiK9fTn439uPN2CGmNAgGHDriZZYdfaK0S1OVfBbVl5zk+9BqXeU5lWxheQFnu9Tbsg
+YF5YpHsjNbOxygog0xlmKR4yo/K2RleG7dDsI25vxCRLuqg3xnGsoDNIjnL5yN5FwG+0Xqmd6+Z
HqzNDSaaC/nN6VrPx6VHwXeTJbb1zyJsVf1w08yvr4DWOu3KsVerep4DNjZiM3RTC4feCx6Fq2ZL
RbOhZcYb4k/zta5XuzhUGOU0adiyLSb/+F3vF79BVOu3Is+K6ai35eI8rCmtop1ud3SlG1XwSVaF
W/dzI4ohjWrNIaBnzqWhuIvqLV4PWqfRXjKr0b9rsqac7ttC0/+pFcyRKzNr/WKO8PrzpsdACq/7
uQRN8W6T/JM+zLLpXxZ/NYyXBtW5oJFZrkBNhVRu7Iu+Q8Cse0v17gTl6uzWITAI4gOH/VfScpvD
1ZyIkSMl3NLDQNd0edvaQ93flt6cv2Lvouc0tpn5oVWsifsqlzoY/83NBN6oXCs9C8WcNO+LnXfj
fTrOhntw9UnXj35fus5128M3vYVa2NhPRZuIO8vuHKwXXfTId22SDfnOGFCfAQj14G8WXQT12KF7
LF8B+FmNFeiyETK9Mo+TgJLzzkn97gFndJobDs4BIsqsxAhCAw/gel9pJUpuAsuwhQKObuMlJYp1
byagsXtPR7UX5XZTW+Fo6UW/A0MHpc+83P+pa44qbwDmMuewcrhm0VgH5hMuTJWzU1k9VhghmCPe
674/Aigt6SAia9l4YsAu/oO0KzoYrre6M8Fyawf3e7LaOcrNgf6QPWnDHDpjDU7Upa6wdj6kX0JZ
PL8s4sXsa3+TWGCT17vueOX5SV5FeaaR6zGVuYOXi2cWWSRoe/wyF1IYQoFgnJYgiFsROUWqXnLO
rmxvWUJ/SA1ugHvLyPt7pMu83bkcRUxCU//THeAS7m0rtx/Rh7clruKqrqJV6upnrzIakQ7+MbFp
YQS3z8bABz4yVB1qK5kZe6/ouj3W5OpLOqWVeWOtZmIdPTDr36UmaoxE5nZ22IutxN1pmfS+SHjM
fbRyLBlh1ZbjHWVe/W3qTFJ3MrOYgWHN/smgHfYLv3T1Y2zm7Ks5gu9HIsh6Kxq80eXNGWVV7xaT
44GbmgdAmuvOz1Lk6bei9JcgGkekyGTWmPMSagod5g7Mws9ulqRaf7N5Wl0Ia2UxwtaWBh00dGvT
Lp/17oszKT8gLkUp9ABN9sX3tKTe5RLPjX0x+QXsvpn4bSyWanCJzO6f7L4Ovi+WaM1IOl19M9Ax
VLD8s/46D8zJ2MkK43fSFUw1hEaQLPk+KIT5A+siXPy5BPE+s0BLjbAsgmANHQHwCSGRRvpxAeFP
KIg9a9mbIveDiM6IooNvunO3q6CI3yQkNvysFzVzV82LOeStol5Zya/9VeV6bcela0xlNLotbMSW
EurBKSFQ760KqVmU557/yzM7882zV10LU6YwjTSTC++k6kHA2ZlnNuA+1+ATBonj7PJkmYdwJEGZ
3Fo273+SyfMsYGO9/B2Mi/ktWYid2VfDOH2ZZ0ETde684K1KV+/Fa6aK8NlZVbeJmiA7+f00iQg5
dSGvs6Gls6PB0vhGzpXJ3y4YVO/UQLTUrk8NeYdgdKx2E/TuK60NeDMo2Dh/fU/wG3HTaPLdlDoc
GICGg8F51ko/ZIboT73tdr+GlLMb9kNh1lHScPjse19bn/hyy5dxaBwtNArRvZgkzPSh8MBhQyFS
665IpSf3QT8UzU6HlDKFLdxY4nbQmn1pSZabw2JBY7ltrbRlaZz0bAxz0VV7mHLZvVhGTDdVJrJn
3S7G7IigzIlNDncLEarXO+GwJG52cOupeak64eE7vVag/7NJfin+WiMbjSxAKJ9FXdd7CAFJtav8
xnnpPbqC4SgGq4rksjrP+aAtWAFjruwflGa3Ho6plfVVU6wQHn3q8sgf9Pa9Wt0RazmcK3+1a+uL
CNHxTAMjUYgOjIku7I0Y1vq7hg2Zw2IxAtZt4uf6fvUGizesyfW7VetGEmZu2yZ7OKClfqQViR2C
lCZ9uTLPRBmSJ8ax3Hd2PWHN4aoyMvqmu6ZTsJahWKoMN5IZGCfChG54xhx8pUENHfcOy+apBJx2
ej8kh0Yvd4Pq/TzqJs8Zjmrine1LZRciCmxC/CKpjeu/2GM7bwJPua81LeDHxg7mgX7XLMZQBK5q
w6adV07buex/g+1Mv3XwgYA9e7Deux6CwLWuN7p5zOa5u7UGBT0XfRSnphI2rSA3cXP6uF1Tv1B4
dW912QzfnMRE1mMZ1fxE4mffHLitey9VvxhffMzVvXBegEFChAOUuUW9ai8elIHnmYBkLI5FiUWB
IfWM7LTMktoexNq6VbntDbvaUViOt7NqRnpSipckRE8DInHcRG49zf66pD6eHnKjCVICI6ryudBH
H8dpWZvGlWqrpd7NiyZ7lgdnX2TNrvnLXNkCd51Qyzc3EMkr9q1By55OTRWOyiQL1cZtbQ6NwejN
oxqCRcsiVzprfVVY/pgfJ61hNcI9zaerbnbK5eeEm8l6RwFua7vCymbjNVklZq88rUiu+r6c1IG3
VNVHWacuH5TsPOjLky2Sb1A0svWBwqFov9iOJrR940tbRFMgCnnbwQcantB2uv3O1WcjiXvTruw2
JNCRzTuc2mL0961u5nWUiSFLv8iu6GmIc578dJNAJe9oiRfaLk2iNftR1xf0DHMpRkRgHCN30Jbs
fpeawvPfk81062B15tjsa3/sy+spdTNzv2AboA5uUpr+rU2TbvzujP6g7XW/NIMDKWqD+xPB0MQr
MLQVlLrppopcXjHGSQEd/JvTEDl2H6SppmK1rosZE5q4fhHMH/Fme8ro0rBEytHd1YgD3XuYHfYr
12xT2/OSCjcLU5k0U6QJYrdiTJCD4cYdem46OFY3UywWoylvFs2ofPwAl8a/FQ7Jh5E3F457yEva
tBzXLeUm7Pa0iPRi6uQVRYS3AMB0XbMzuFotP0DkNesdS6IVAoSZFP6tRwH61rfw8LdOZcNh2Rrc
Pgq7bbi0aSTpfiWntUpfJ23LhYk0ri9tVLft0L47qESNCJS154xLSSGd8focp2XfyVlrv6/1hOSO
RJkuuLG5rVr3JPtp1bFbzUzSWbMb7R5zHlLrmIq2yZTPfD0N9jJvZRU3bJfzvSFrSj9L6xf/hkTk
JVA7v4bk+raQ57XuerLGqtBMnNa5gROTi0NRB466Qi7h4DnJHbz5VZs5ccOEX08qTJ05MSKo/HZ9
aCDlFjt/4Qr7UtndsOK7sXrufVl23rRTciSbDjaCWn93vaTFE8pmxfZLDo2d7WF4+f51M8ui37ep
Lp7FoLXWkY5ix03GLwdy4LsMqtU90JrBD1WNCA6atRbZEhJjEHTXbtMG7QX44Qzr2CTMvHDkRLD1
4TV/BAVmPJAMfVJlrLLefDW597/T9et++NpUvBCheSkt+BzuAOjXNwNHII8A1crH8bqkF1ZCmyNe
Bs2K3M7zX7qmaS6AHWeQFEZbOmcQjEqARM7ej6O4TdIqmtlVnMPa4pxYSfgLrbHLIBFhgXvJ9OD8
oWhVbt6QMKg9xJUnL1H2MoDAUuWxlSii7LJgEv/4OL59VrULYI6xA0y8Tde4yWk/PpbdgdHQUC5w
c8J7Ns0GZqMJIFqL8hLR/XxeoBIglg6HIyYFxPqPQ3VJMo4GUTCxVrf9rrSD6dUw+mE3u7n1ngT+
JYrh+Rf7n/ny9myg5NCnP443uqs9qnQqYlewHVRqWRqsABv9dqwb7dvfobA/joV/HEgiHK6z7lQG
rBckrlHEYhUpXfCiraNN/vOazZnz8tmxaFcC04Muo3gFgfv4XI4/1W7d2VWMH6V1PdBVvqeA0m4W
Sr4LS3nD7z7ie1tnFC9A1DCg9frJpC/NdSmZF1Xcj3Vu7OcyN90feZ9AYFMgWI+iwyHjwZyTsrid
s7Z61sdunq8+/byblz0iEwB19pOT76g2qWXKjTC2hi4j1DGb3o0RoVhYOBybfx/rfNmRQI8FOiYJ
0OwhVn18tzBy8FzIgB87NacHObjOzpO5e/j7KGcG17TpKSqRw5ORuuktT4ZJ+AmuWZt13C7wkkDP
aFLs1lqfiwhenf86BiTFx9zD8j5sFyHXWx/bN/XA1bKwKcpSpV+p1XffjCUbMTstSa7djfgc5buE
E1VeU637/XuiFYuOK1FaBuUuyLxKvjZe5/V7p5dre9VJfZQYhU/98kp0iTPfBhRiyd4W7WejV///
gZGf8GYNqDTb+vkv/m0hZMX7qY7zqZn2TZokEcXcG+D/EP/93Z6vRKzr2V9YGcggWSYfR7JyX5/A
4Ot4MdrszvDUN+XlPJlYv3x+IOy52Fjo8GB9e9LNz22/NXTK9hhazBIlie7vG866KENKeGG+bL/5
4zJku/RMnovmAVvoyc4pZQly0lRtHDSBc4fEKojKanjH5lnGVJnWHvLev39/uvOFgAZj26bxJOEQ
P6NgcMluAS/rGKMfbzdZ6UQ1OVuf/ljgZzSkAULokcGU+fixSl3D/qbwmpgYjpywo2WsrjOWxLqz
sOO4sJmdv8WteYWi1aaaokY5mYOpg74qbUDotk3L32lui/uJMKbhKlVDChQoHKPC9CpYPxtRtaWG
YeXLH/juzMmThowteLBSTm3sUeMWYS1oxoRj75vywvZ1Nvk3vhFrDB+3baWd2TAYtqt0mI/xmqxr
aCfQ8/wkaCKNHfrCUGenORskKsktdgMu0FmTyVlhs3iuvsarbM1/pazdqJ5al6RBo6dK7uanT05I
xkH6iVIHtw+ufSdTJbUE1hfapOLJzpe9HjTazrNr+8IcOZv2m3YavTvLGvcF49QQOQMjyQ2dC9SM
I+LPLinXrzjVTN6Fzv7ZVMSEFgUGRALMeLDcPdk7HNnk5tI6epwsaGWKMejjqULjGtZNqcKCplca
Lnmqfn/2HW72FSw5jnPoGc7JPAxKcA7CFES8joE4bOm3UddV+ae/1LZl8AahOMExOX2HfENrquB8
Uv9j3z5IgOFBKy+RI86/1HaU8AKZ5RBoTldzk4PLlH4zxLatTbt1Gr0IQsGw+/sbO/9Q2zJiGChv
tHVO7zJ11ZdA3/0Q60J6USGwNF3KmzQtb3wI5FEl7Eu71Pm64pVtdaSxpRoyTT5uiW5u0x2THIta
Ma3PtejHY5BKcWi9xIrHsl0ubMHn79GjzIEltk17bjgnZwsit9FQujHHxRCkkUe2dQhddvr0e6QM
5zYIUYE9gwrg41Px8iw8F7wxxr0i/dfLLco3nFvSPppmgp+vaCUGT0bT2pcckrf/8Yejc9vrt+2C
QwbJ0anV/jwkUzvLCrGiatd/dWvu9mPWqBt9NeqrlSoQn92ycN4NrsnHv8+d8ze7DY0HJTMemdP/
isD/1DxjWxeFGvIl1gOO0KqZ1tgs6Ar8fZTzLZ9Rgv+lvnJbpJv88c1mZSbMsZ6XOBcGLXf82W6t
ni5xMKhLd9I/DYU3DcRPOFCER55MTcMnRYKLxhKbnWWHupRiv/q5F4nEv1Qhn108+Gzct5mQCMuZ
oNsq+c+7w7ijpeYpEBUYVfENLWHa0b51NRnhM0XaTdKr5MHwJuf7nMm5ivR0bC/4l50vRO47MKIg
EPF6oYl8/AmjIKtwwU45XjJ0LwdzxlD7e6WDV3u1M64PC53L/oL+9U9Txv//rQaVNvTXj2NaY26O
E52w2LfBBfUJsSMBG96nlzxEFPzdkRNjun4GZaxAfslUMYqGAmTftoKefTW+/H1entm/UYDAs6aq
204CG4nfx2fx6H83+FbMceZlCLMbbWAXS5x1UfegtPYU1tZoPGLPshpsrHqVhKvr4nVXeak2HAwa
QOKYVAI2adZ2yxiOUmTlHj2AUVwy6uCXnO4RhNkDEhA4hMffybxWWt7bSFfmmIm8PGeGO/yu2jm/
8Nb/MKVZpWwGsBUhAJ8WgUTxlW5GSh+GTk7jPjClUzcqdVnnOxyz3fyqt9X6czHxhTgQRzLoUev4
yaXr0R9mGGwwh33YBj9gw/j4VYyil95Iq5G6vvEPpav3N9iWigvF4fmxuSU8YybEtcXmznJyqKSk
eRJvksuYeqMe+LB6bkRSVGYQZj1uHndZomnFHWyNcv10BYcTmsUzcv2j/jwV6JcJzKc1KWXsBWK8
AX1/CopafH6dUt0AZdnbFRPc8eNbbCwzXZaC56uGFWP/zKj3vcbO+/cldL7f4iLL4cwWuGGbZyiB
hCWStitq1JFicIe4zCtCD89/Z+8RPf9Zp1wMuiAHg31sHOuNvPvxoWyyrGVJDEVsNHODY1vFnSFf
Tfs6QQB7yefs7FxmMJjwXMOYIhiInLzBskmIvU0tLy56v/s3p9/SHKdx8LUrfWaz3yG707znsTXK
dwvTPCvKcMmvopokhY5GrVN+yyDrAyOuaVY/cBx43eM6l92bZtpijPq6zJ7JcgpkuMIE6ZEJjnM3
3phjWTZRzn3226yW3N/Ri6h/0Qev6rgKquqLlTm0ZBcSFLQdplioWxxrXdpYYLXiwOrQy/yVBpJN
IgZN0OYgXBmkXxXitt+2GivzJ0mAdRVPzZrOT2bjc973CL0nEj+13H5WpGb2NxO3DKhUJuXrflLJ
MEa2QS8hnKU3X8qTOVuKvGibenwL8d6Ql5OlWE/TkhW55cTaqL/hw2mznc5HreyQNlbEunqduLDR
nU1bRmQnBXrh824q+o/zyMkdX81j78Z01lfjMHglRuIpyrA8slQ6f7rMgmVOiYiJNMxUi2X5cbjc
XkS1QmyKK8fHwKGDxjLWyc+/L8WzYoBBqCIJemHr3k7Nj4NwMIzZTGZ2rJEvGU2NMeT0m83x1i6z
/lGvS/fC2j/bpxnQ3l4jdzXW4ql3FP4NQednMzfEgBgJO4Fwgie3eeFT/XEUpC9oYLaWjX3yqZas
DBBcBnrsz+X8KOFEvq1Lekl59adR8BrArhr81gGC+fjy6HBnrYUyOs4ss78q9EaFEFgutRfOpx1a
IQ4c8p63YvvUf9QM0oX5ljkxenJzr9FmjSqjgRBgW5eOt/MHMjCM3cAkQB1oyidTzoOSwOI3nVjI
rTEokfsVGPdeOMnOHwhkDKiUiyBXz7P+xWb2mZqj8mM7kXn1qgclsWuOUXTlL4x17Oe/z/DzZ2Lz
d1izDgcAp83JVJhpaixS9H68maV/gcybv1flesly5Y+jcKO2LMvjz6nzZDP1Q9clix9Phj+993M2
3RhaLt///iz/W/MfKjpAASB0tmQcfYlWPNn0iLjVbdT3QQzsi5wQrf2YH1akWX2EHNGyrj1r9X+P
0ij/SbR+Lo5Zqo8/mhzh2QG2jzKgJVeJcfj7z/rDB0UIsBlibhbD/Pm4Dpa6Sv0+qckALI3MfZSL
moer2qlL9bbCnPr999H+8KphZuMtxbYIRHKmixnSuesXyWhu7kSsF+fg4nOz+/sof3omVDBE2QG4
owLb/v1/LmpTNrV6mQxBvJDECyWy0GOJqwFE12kM/z7U+UlG4AaYFPIDkry5hn4caqsXoKPwUR27
qI8+BVio8Eu5zoXehFrq6L+t/OIi/MNbtAGZwJcwndkEAh8Hbbuq1RFkJfEE1TTq9KqO9Gm5ZF56
frwQgbWFvkHWwaTklEefwUEcDStJ4gwJ832b5+VP7NkxyJ7xQ+zBfy4cZ394lZSTm/+3QVsBLdjH
p+oWmdgOdiHxmE5BqOnYT+ipW7zqYI67wBDmTbvM4lLs4Z/eJb6LhF+TYoGA7uQD6s4wZ8lSJHFT
cVL7/qIfA1NdEv38cRSU8jhIebTWTj1nV3xBbHsdkthS1U88ZZZ91vufvkKTyUwuCocNRwANme1H
/Gfa17rwSmpzLZ6lb+6UbWqHqnLLC1XyHxYXFRS+8JvgFt3yyQvLevTKHGpaLG0zj4Tp1IfaVeg5
VfPj02vrw0gnJ5ruYBKSJowUdJiZeTha3KS6wxKeWr+GbDaQV1ol2rD/+7B/fEBmPD6j4BEAnh9f
o9mQNpsZvMZqzpMfgAXGEC2T6FXkLr34/unBkJyR0rK1IGkkn5QhVMFE2wHHxzYlyKNFDlpoNGu9
mwbduYAd/WEO0uehsgArY7c/Ve6p3FIwh7wkzqVIsIXp8VSQ7md9/DlHAb5BWThMUQqeIgp5QAzW
IG0txrwezqxewEB3J3n16dcW8CQ4ulNebXDmx280amXrpmueXifWUG1JucG+boV129KwePz7UOfb
IGwD9lguEKj1mfcfh5qmfIZEq9Z4ktk/tkx+B4X1rPSWcJOqPP59rPOpx1hkOmx+sPpGpfg4ltmT
7pXOyxqj4LNoRuMZjze8j+1RsOz+PtT5bGCozQGbazU66dMu55q7uV86Jkhi5S6RgAu4y9X4WXfM
/3WtdNAlLAAAaE9b7GnXUlmtix3XmjHuWi/7OarAhf8o2wsH8fnzgOoAiXr8BVp25lu2tIhWDO4m
2NGoR4L3yusyGOQFjOX8A3HO04HjagKChLvBxw9UekmekYdmxsmY2YduID82UH4TVoa6lCT7hwci
dw05Lx+Inre3/fv/7OY0thuvFtKKsZDYrGt8CMSy9D5dz6MB3JS8vDqqCe/kDlm580ympevGRK7C
epr871nl3qnCni/squePQ+3LNQgtNKo5esEfHwdLJ2W1XuHFQ2b8OzppfmWX0r5QzJ6XEAyyPQYq
Q0r50z5Vki64yXSDF+Ou08yh1WkIoEpXfeGarEHyxgoFCxE4np+1Adys14lepZWO9JBb0Untsoya
UQoBFUGKob/KvOlZn7rkwtOdv0IYVlTogHxgCpCgPr7CxK+wNOhGSpWOO4OQMgm1Xp8u7EF/GIUL
62bSC7fdA1r7OAo7U1YDLyWxvTrNbnbaJkoHJBR/336AKfj/fLwObaJutnBI1iCJ5slS0hEE9VmX
J3E1Si/YacXsGVfDbGQ/sCAY39Ne2r8au9W1g5WNm/Yb1/7e35LMghWqiQM7PfLK2azuzBzg6FlU
nTa/bs167ZAUyWTdmXR8m33pVU3yxGXVd/eLnhjjIcUMSkN5pFvTHWy8zjn49MAyFJQ1oJphtggs
0qYclhs0a8t6xOJmQnsY1EG5V13q2Tt9FA789Lydhmu8Oivj1lmd0a3Cou2Gco98cFqPE/Y06sqd
jSrZk1Bp22+2pi3v+SJqB7keFnJPHYZx9lVjadmy80QCM1xfrbqSu0nOrrqqlFE5sSUBXSJnqAWt
rTXrh+eVMGkL1VY//CtqOYi7ti3oGZpiTN8WDZfs3awnKn0YF4uEgxrhqdgpdmKFZAH28M7rhfPK
uu/SK9fSTGB/7MqikprS3jceSoIH6ZnN02DyxHfpYlrlwcUiur+aPFst+yCvJJZCZmUH8WxjdFbs
8M2v1rBtNIyhjGLFY8irx+ltzuf1n6Ib8YnS1FQ50VwYTvUsLZo8BIpaC7o56bqQEys4N6RaYe0q
CfW0OIg4uaBlerkinBE52NwjSMOrrX5CqJgFdxly15puhKHJe6DLzPu19ppefR86KbMbY8QJ9GiT
XKV/NT2F9mskrk67Xk3X60NUwyjL0Jc6RXZYlnyRV3R8++sefPSLM7RDcd30DqaCiA21GlaoLf2d
GhdjOhQN2SW47IlKHg17QqtS97ROrguHpNlrr4XGvHPwR+qjdpKjdmXnuDbsMji6zbGoKPauNdOQ
nIA2n+WWq/f6e1qdybz3pIEoToM3+l3ojvDBBxxXXKlONOPea4YUmyqz6GYMRiz1lCeJ60cQ4bP8
3p4BHG4dNRjTNTX5VBzdApesXQbXFD+shaBUB3mixM5g7ewGc8NVkx3+d3053Mhalkm01vaIb0Rr
qjoSU6Kl4TRYhdxJt3CQPDnaOIeqH7Bl6lxybDd/rKm6HhJtlmHelZa4sgT85F2JrfKw50ypVuZK
p/cRRfuIfkQjO3Z+9gLJ503hIslozX1f3gTCXa3DpKvUxhlwWsb9ks3pfGxTB31R2ASDOT8GNIQI
J1oSXdtj/N15XxPCTofbYC79r9lY6C9YDQZBlCdd1tymM/4KoV7hVxqOFirBqFSC+bT5JtaR785a
EqoUoU40t5nRRxq3tgQQ2JVFlIOGrJFbIZOhWLFzGUKcDQhqBJR5aFateDGNTnsx8UUpHlPCxIw3
sahaPhrMF8ylCWFfr92+lF7YlP1Qf0OLPky7GTK4trOXClp776b+NKEudqpVRJK45zbMa5N868xa
/K+OlyztMZd2byHKouP9Y8yI90RXgGRRgBsu9nM1ZtU/k9MZ3XEW1lqhJNDnd2j5Rfm8erDMHzw0
M8vVAOghXjH54vvnQ9C+99qcGjt0cwGyCmMhj7gn5eChGEnOPQTYBn4fnLVK7gzSI7N9wTqWP9bZ
WAhma1juNzOesei6EcYOt9O4Tkgc4Ou1EbqXaj5uKaXufhwcYwlZJbxCtGpZ8I1tOCmPKDInEY5b
YOTV6iX2eJVkXjAcgops+aj3CCr/l85G50fjMqUm/pwKU1RtCQxsGAEC1a03Euj7lPcuEsh2XYT5
5GpLqo5TOuvLwSrN4YtKvHF5SBGb9ftc76puN/MpiVzvV0Ps67lT8j4v0wTprdBIp8albBx08kQm
zd5Ni9bgTOmI1r7lqE2Qc9W0JQ+Zs5TymigFu7up5DAucY3JnPYQTF1phyJbPPO2nBZkXoMVyCH2
VWKutxTdjvUzMR35Xklrtp6dvg+8t7LzteZLAqapvxhVNpVxNen5EGZKOupYm81wXyisCg5ugVD8
jaC3wemjsV8dbecm87pw5ssErT7TBF9LHFJ9RHg4zXQ7HdFcjWLHF9pm2zalh6bDmfhQ90m5RHLQ
RvOeYBOlDv7SdW00dunKxFJoeI9+N7nkXVbr4H5lxxrbHwrbLs2LWr1qUN91STMf6IqNr5622ms0
dX7iXQ8a7QK2h1RlMQvceHKV2+r7SYrRvAoEIczf0dJV4pAVYJAHugqVYYVLqaXZY77isYvgo3Mq
Gk22pg7S4aaNpSKXfoz2UvUtc7ALGEJzTbRy5wj2TbQ0Tds/BPRvh2uXnfAB3VXX/NClSJMdajwu
tjl1xG/aV1ybxtJX7RWEsJ68sTGHWYn0tHF+2XlK8w3/jVbsKvZmWqY4OzgD71lZ1W9On36+CzRf
C8JV1ARKaHVh5BGms6N2MxSFy3+80l/ZOy32jiG2u2MS0v9zAEUIpaTEdDTlRUG7mq+dUwv8DYcW
saNSvnef6oNbxKunimKvKlvDnL3Wh26vc3bqRzdYqWuKVidUO+UrLTEyXsuJ+I/86lHD/2s9+BJI
c+f2WUBwnco6VpI0pqNdLNq7yAnGePTW0tDDNVfW1zFNx/yp0PyeZakwZmE303pr+N5reNtlIXOk
mV/UrHnBSwCjHTUd3UNr71eCZgU28ngKYuvqtkeF6vkLYVA28kJ+ZMJxn3kWmY2pRpD4umpbxldT
yTe8HiHgsP+qWxyybD1euyLXdiMqyuFXvuQt4dhibr6jEUyw5YKG9UMiAPyxoN9Se1VsJKHFm0z2
4xR1HHJYU5SHHLvwX+SL5nJvIjIrnp0syJvbOq17k+Jw7sw2rBaUSrvt8ke2RLO2+Xshi1K8N1jE
Ihs3Z7joEl8a7AEWa3mk10geeLNKpb2sronqKMw4x94cCLn9s+TC3+9qerQF0lGx3pdeNlb7qVyH
9m6Z53S68zR9llfIevVb2N2kt2XeWFS8Zk08D/pk0yEukMUd22FIvMiHWaBHaNcRS1Fd8oswUWie
UgxF2yedGGX36NvS+YmFObNtGrIme0iyVpLYpuHVdQsUNqsbqmMlrrrEzOV95ReiifDNXr1jok/G
9MPDofGxVpsXK3FJ7nJslZHPj9Y81v/6gz8YsbBH412bA3v6GSRJb+4b4l3WF59/1IeLKNL1y1pr
WF+QX54fe4rT2MDlxImQYjgLtVvBXtlN3SQPY61g5g9mC0gS9mMnyP7pfJxgry2MayFX9Mi+IvRI
CYetlbT5ftA16zX1wRcPkqR2qAOqtwm5wXjU98Jas1E4T7ZfsGUHWjtGlp+O2TcrW3zrxc+csXsf
RiYDipYtzcjhn2u7dNg8T0I4LnN964qq7jDPLGqwSSar85Tak2fct0y4/tVPO3Pa90mj2ceG3R4a
hrs6B26FFpYbJRKAm6ZGtE2GjZ3PN6UtSv8WKd3cXm16u+535fZJtR9GX3OZzxVK4tmr8equsI4d
j4hToV6S/CCrcJhMsznA7PXMB1PrtWTf5P/H2Xn1xm20f/sTEWAvp9wikZLlbinPCeHECXsZdvLT
v9f4PfFyF0vojyBBAAOeneGUu/xKEqGIiYSoOjw36KCpuT+rcYmYyxynyn+FG+X9ueznleaQAoX4
nAEGN5GTTldOT6xKBU9aTChgCa60+jBnc/QyNML8GosORqjVpnP3Ad/byg5iBdffQ6wq5SuydGy4
ovVq9RxFUIb9Edx7/TA10TB/LJLYKdF/paIHeWU0u+Kz5czwRv3enqXiewV0+9kr83b9vFh2z3ZT
Zn18LdUK5dQM3m9yiOJs9XyIqLnq17WDMVfCU2hL39D4ZzNNUXUgbgM+HK1ecpwMriF/0XrCLh43
e88yR9ZnLxNLj4I+6Su5JfnytvceVWVmlZHnUYE04ofUQyp47m3jw2IgTYM2yOdaJIi5KOXSIads
vtfmhlYJ7DhqKhRTJNtjU+iI+36sG6ONAiAjpV+7SvoC0h7LPNzSX+4n0b9rj5upom9Ew4QOM4pR
W/lQxc0mRyheFLSoNWf+7M793zFEx681hHXH7/Um/1nnyTr5JW/MFy+PVe+w5kr6z/0fcmPJqYlp
1JBsSzbcNnNGt1WtAQYqAXLKtT87uTjz0fszhJ72jJzAEHhJifdD2iVHGNFf7o8u//bNKoBOpgSD
WhwOdVu6INLegoe1iENO2CrOfbs6MJEJaV5XtHNhL5VQVPbqF9sxSWfAREtGAwiFK0y+qkyzyb0b
BWgrkPE5kTivbm++mAtiJ72qLTtVGVnbuZgj41FZB5SEY6EK9oI//7MaSPrPaWdXVSmdCc1qzH/6
ggs1m+fuiG1d9IEAffwrs/s99tlVyVOO7Gp09qXEIBXwy5EzLLg6CibUabI6P+SJsnxE3AGxcqTd
/rr/Ia/Kd3IoehS0UWkE0pC7HKqjZzxVEx1AEJnLGzoV5XlsbXEuERJ6SHrSNwBi6OPcH/XW0vIF
aaRSdqeZsNm8LaFS7860mWItfy08+ktZMj9pw/CPUZPMQh73cxuJmPuj3lhWiK1UxPFzQoxyW2br
BrVQyKyUQDi9duqjhjiwcGY/Qh71/zIUPSTqolJLcdsunjJY7Y01KYHTRO4JlabeXxAdoJ4Q70ls
XhX1HNCklJM9FcQG1++meGgrjlkoyoAGvRhRaB/xNzBWtdo5DLdGoZhMZRyKD3WgzT5RarWsOCZ8
MUoixwqa9QEs0l5H4cZulEaQoNPwRZb+OJe7EcWvbNZdHHzTSsm+9xBZv8yspBG2Jt6xyjS5lGRQ
qdYf7++MG/tR0lRomrjgeLjULsfV1mYFxBdnoYr5G5w6UYTZMKMyZJkIYFZ9dopnbfqSJ73YOX/X
e5LassT1YGRDiXnbIQS3YLcLdZAQ4fb50ObJ/H0g9z5QMNoDeV2jYTjjdIRsCwCWIa+2y1lGygJ7
d86r0BAetqhYmObzz3ju4vQlV9ueqmvfa1aYgHO3HjVqxd8WEp7uLNyoR8XGNlBRYSOq/Y/7q39j
DXSHg8mu4mQCiLn8XbYhO1UIp4etigoyXa0x9jtakeS5hI3n+4NdbzEuOtAOdKwk7uHquHSTodJP
z8N1MhBG6sbW8we0fp5mKP+IEhlqUr40WRktO3vs+gTpVDohy9GhBbW33dsJ6XLbYpsYVo1QpKYN
eQFRy7svHkbxKFnqNITh48np//FoGXmGxJCbFSHSIcr3vEqjk7GsA64i0d7Fc31oJI6PQ29KCjrn
53KoDvNgyJkUJa26UcOsysyHBiUmbohVoIeVwkEuYKhSwnj3XcTAlAgxJKPrxE7eDFzoHSzbsgj1
TBlOqLhNflMs0Xv7jg6jQDcHTkrYgb/45SjOaCFlgwBXiISK/csoYfK7xireInfo3wvy/D0UEgyS
8EUEq18OpZK3cHAZKvJanaCGToPr5r/ub3y5KpfhDBcrQqAuihzIc28hdy4Ka23rrnyuvHA/oSKs
r0eAC5SF8xxIbuPW1p6oxK0tTzIAOAbcCher/PM/NmPXaXa3TEURlvNa/jUNxfrkZEhGvX9i4Dhk
D5IWvreNlmhoaaKu0iJsRtU5Y7dD6rMs/Kcj8jbHXH3/eOwJ0JhUsQAXbQ/y0rqNW6ZJGaYpLobr
Wvzo6HX6fT4Gnpb9d39yNw4ZgDOVvc6jKL2mL5fQGuyhR1SSreEeS2euH2qz+KonpDmNoUen0W0W
qmpi5xa58eEAbQNspf0EHcDYvBSLF/dVjqZYmCul+9aMXIbsynkvDLy++GXOBjcINgxIj22ELbQu
y6UKYGjkcGBHavnnpDLyp85Zdwm98hHZbH9iZGIKV2JY3C2JYl0p66hL1IQCEanVL1Hq6H3VQlud
Cr+DE89Em+Gb2hbdJzCY7c9JNOMcqFGMKwk3d9YdoYAsX6scUT0/nWLPeFwGzyie2rwz9EfXWhX8
k4g6lSMmK+VwctI+n47DSlsh5B1tpEg4R+yck0A7rq+io7w+8BpJK+9x6Pu/E9frMxQ2+CCHHKzI
cqKugKhrbog6Duuqj50D7cESi8JUS5YTtHzybJSMkcikmh7ljwrIE+1gwex1wXiuBBRIqbX1E0Tg
eicPvrFDPG4HlYQb6REkLC73ZeR2Jnskq0KLPs0bypjzZyyZ9txKf2fTm69Gf5++u0QcwdeXx+OP
G0Rj57nF0FchKm1G8wR/3fVeseShO5uvlNp9VUeUN6QhSJuuT8TUP+upEZdHFGWW9Fjbo/Evmq3t
9OBGbSOozy5zclrjpvxbgUlrBSID0v9XP6pJfxgowMbB/fN7Y4sjqAN7R74iANw257dEozei9laF
ipIrbwV7cATTpmqnxVasd9P+IfGRVoFO4V/cETdPFoZt9qKRrYYYMA6P/ZzFp9QxmjMdMWVnXtff
n+sIgRRyN9JGUHSXH8bp0LoyKMRxQ6y2cUK4ZDCQ6yqn5Hx/Aa+fLSpLVHcYjAT1CubhZF6muSlX
0Upc3B+aosCoJTUMP4+wI6P2SQPj/ojXn4zrnXicwOb3U7kJR2skNNt8sYuw5pwdUDCrOXY00rAL
1w73h7q+3SU0G/gZwA+we9tVRDy5bCNzKUNNlO1RXz5UTXXAUIrioCwnY0VaSpncaOd6v7WmnuTF
qYCciEnlCvxxqgociWLsMsowTvPMT0b3mNqFedCE+Tpyz++8lze2ig78HilyhwTyShOpkojiKnXL
kFAhOZadkTyZSfFu2gfFR9uWQxBlQ9DZHLQVsToNfb4mREgEjzWdaivwFpSF+Zw7X+3GhKQ2kISg
w8sj+75cvmGMkQhXhiYcy3n+hO9a/Bjl+JDc3xs3PhL4R/524Gh4XG+BVS5aR9DLyibsmnOvjSxa
lU2+OdPWMZSdDXFjRrzyqiNxThJmt8ka5oRQrUaGMoypBp0FeItzshTL1/szuk69JHWKlItlI4Da
sjEmg3c1ymzWbSHDJbTPaWVpBdw3q8bNb1an5pDjybXurOSNAw3xn3cQ+CCMli0OrnPEUKGr3IRt
0arnGViwb5WKd8RU4N2gc54qaEegWWR2CcL9cmsYmRoPbhfVYZJN67GxRH/MxLgXzNyYEOeWgJdk
kiLstvq6JsAt1lZvwrUHg1TGwv1aAqB/MIbMfncWxMOrge4jMYcPtPVaHxGoxnukESGi792JiMY7
lCIzD4uGfej97XFjEyLtRREAGTqUQ7Y1M4mhHrKxFqGB5KcJwt1TvNNiiGGvynRrIB5HKTWEKwca
KJcfaZ7TMUPQX4S4nGZIXUzQxBRlLxO/NYoHipl3CwY8UNzLUYpiMUevR1sRpWT1Y6KsuovuKZC2
nWW7vifgB0KyBJ8o76Qtv6fuSoSNZ30IvSiLnUdjXlBCT9U+nk6L4qE8mS6O2AtrridH0McLgtQd
mlekXZeTw6KW7upSD2HXeUU4EivQ6KnrNN8JM653urSswtCHDBxo+/botm7fduWsDiGC8eJMkX7w
4ZR1B8jje9XhW1MiPrYdj3/ARcif8sej2On2QCXcHgA5JNl5NPQZrRVlj/tyc0K2fO8hi/BQbRYO
NpoD/DEew0Kbyg+KA9IARWbLQH5Ngdt9/0RdX7jkcJa0XkIyDyWezW00GlbWtYCJwtHuqvw4xZPn
nI1OIXmwnGJIQ8rvuvewFGX86f0jkxnAvKcbyCMpN+0fi7maNjY0YlUec2FU9qFCn7l6MGsPHMuy
gHV6bnu8Do+6PY/V+f7Q1zGVLKOw4WguoPSyVXHQzD5x3TRvA4QnWt+pjPW7llgITa9q/LjSoP/U
2kZ7AO8X7Sz39Q7i5TRpyQOegQa3ZbG0hujEXOZdMCjCfMiajpdNT/dwz9fnnTXl5pJPmszRN/fK
PGtND7KzC3I1/TpmJd7MZfPmJvW/ttVFj/cX83q7wiiRIFTpU0/taDOYlprAmVQbVaA2RZp+jZdz
Tl6Bioe2h/P/TTa7zPXkWBIXTz0RxtZmz8SpXkWmmSDRI+LOOYoETMgR1fRBPc5NauYS6glmQEJ6
1iNmo+ozDYhx+Co9LrG4BUKo9b6ZzEaEP+zc9wjMA607p8pEg3SMDekPO4kRXFbmxD/vr9PvC2/7
48EPUFAmRaGWvTnXU6xnkyaaJuiKbE3Amral8ck0EFA4FUXlNqlPub1IDtNcF04YwfzMDkVnjN0x
FXMOrDobCbzXZunGMwZ9cXzKe6omhT/HpeY+NWprmM3nEmV2/dVMQDo8KK2b/W3xdVY/T7g9kXck
Az9mRaJpPkinzHoBCIFV6UQ1u/isY8QyHmO4vUiKgXfLMMaJi+bt/jrc2i8E+RYfUqXHtnVR6sZK
BVxi5jDVgLmoS/FKtGD5TtO8PwZyZP0NX0OifopUm0ccTenUmAA4B6Ms3vSTOT5goj1h+xqvp/uT
uj7XDuoFyKUhTMjctjV10Xkeb1tUBTUP8QfQQeWx0J3i3bcHIZ1s6SNsR760JV6TrHSN4+ItPsxq
cUR3MXrUm1LbqZ3f+EBQWOnaU74kfdmKspUK4CorGUQgrKR4azV9zY7oquYPll7XxU7gfWPh6EjK
LotsSKAudvkKjKtWGYuWCGQd3TcJoQxGXvmdr3N9H8J4km8MKQW93W2dHhR5bYE6aQO0Y6dHRD7X
FRn7rk8DNc7NX5GtDGKH1ne9iEg/87gQFRMZXxHuYEgilN7wxCRFlnybW3NCAlrxBszqiSynnU92
Y4LyVUGzA6lAMsLNTjcmIYgdpRIcqJLRzy1btOAGcRg4Y+2ZmGDPF1rZ9/f8rSm6tMgBeRAUXZGs
dWXxRI91U9BUTfMJ4sb4pahd8Zzhb7MTK1zvEkh1vDHwXqhwc21c7pLCLBu8b9Y+MDGD1/y2zF0o
cm275Of7c7oeCBdFiNUAK1CjuoIJKRombyX+xHAees2fjRz0aWy8m8MNf5vgjuIRUQh1j81L4JYx
BWbL7APslH7GlnjQyvllanr4NoP6/kK9jIsJwql4ELpuLw2BJbRqJUoPl6wv3gaw1SewwdNO4n69
GRiFJjUNeWQcqTFefiH0nYCkqmIIpmquntBDc3w3tmcJSdzL1W98IwqlzIk4nNO87VI5KsZY1Amm
YGpy5QA8AyN7CcZ/906gC86FDnCCesQWPDUrFb0Pk/o+emfYCuEV+lHR1nUneLqai2znycsJgRD5
iTbLlkFlcsYE8HqNZ8ZLr+aJr3W1u3MZXV0PEFM5NMCEaFNIgunlxzGL1Ev1YZqC3HConwyaesKD
D4cfpUgfJjPW/ftrd3M8dBdIKeiAGdv4WlUR9TJQiwmw5/O+UGGfTvU0N79GPckfFC2CNXN/wKuA
ngliLSgJazJAdDb3X6sUOHh4xhRYYjFPaZw8zmv6Nk/aAynoRy3Sn9fS3Asvbg/KydLZinLwy1XF
j0GozWrz7VT1zXPWAw3G1u8aTJOSJK18p+8+TuWeh7Im53IRRsq5UjQgewA9RCRwOSymglmnt/Uc
tDHg/VFTj+sItrMr9fwp6hXlC6ZB47e5qlKQnWVrfrGFaf6aI+v7/TW/yhz5HWSN/7/CL80ULn9H
kS0CbLY9B3Fl2gjsDqL8rNBejg99pFWS4lQpn6Hlkn3cH/jW7kLc4zcxnyKhszkz2jxQHtK9ORiG
ccGpzv5bAL5tkdT3+zr+3/3Bru41ZukRO1Jz4v4kcbucJTV3expSpB0TyvAfB5xXwPUr9lsUWb/e
PRK5KAAqGKvcO1v92CnqEXpfUf6c8TUJ8ZqCyjZoRTCPun26P9T1rcNIKKTw9iCUTP3pclIrcrFF
k0Oe9wC2vzqDk//MW2Ht3KA3lo4uKiU5rmipILxZukTTM7FUmRpgl5p9qprCeSpLJfqkj125Ex9c
D6WTeYK1hSJLH21b7STxLIyqU+fAzZzplEXtdJx1GEZJWr+bMU3x9reADfkED/g2i6M8rTkz/KGg
HsX41Smi8ZVQL90J6K4PF48p34jaDLqEFNwvv1AzqWkq8ngJtFUsB1242fc4lbJvo6GctSEFxQ0E
aucxurWKYD25SMGyUsjdhCXw+dxlNsslSGPAjx5MpB8jq+4rdbx+f+8OpCOI8KLs6IN32hZ/4nxp
Ow0OXJDSAn8sejCzWHDMx/uj3JyQS7BAzIgI7VZWVxt+i/VoS4D887cF+b8TqDZIrzjp7Ix0faJA
PKKSCjyNOJub+fJ7pXrhOMliLEE+tyvOdF7kGz2ssPvzub75+DSg87CEIMa/Av2u2GbMtletAS3v
r3XfBD2dT79axH8NWob/l8E4uhL1y7S2vPa20Go3gpgWeIO7IHbhrM43EwgwfCe4oqFHsKfvdBJu
zo+nVMYqrtSnv1xFyaa0q3Fag9mF4ndo7HY+CBWqi/D0DihXtezM8XqDmBrNLCDjfDTG2wyIzYy7
LKA9Ajeq2kBDJ/w8eB6mfK237AC4bg4FRgxgFWqWFPsv5zZ1+BO762IFksb/QObyH0ab84kbqt2Z
1PVeZFKovTiS8yCbGJcjdfUSRa5AxlF3lPScVoOJdhMV1vt78cZ8JHxA1glo1aFtdDlKulSjNpi1
S4KLK9hYtspPs4R3hBGs9Xp/qOttwaKR/YE3cumabbWN8mLorLJC3a4xLbBoQwlxvDCM+KThqoZz
q6d8vz/gjRVENEKauiCIRst5E2G0xop3D621YFUy50O8gmHoV3Pa2e23RnG5NLjdnd/f63IFrRZq
ISZrTmD0bsUt61XV/9Q8L3Zu9RvDUCyVm06uHX3Vy2HS1s2JRk03WIo0PilDgcsLvej3bzp50UrR
NSpGoCMuR8kqr8fhNY8CLcW8Pi+FdxoI4XY23Y25cL9KnxEK6Iyz+TB1pSXSM9Il9VuSX1a5uh/V
PM53jurtUdjcOvcez8bmAIksabXeyl0swpf+g1PU3jFGB3vn8984QDKEAD9C4kyZbfPaxnPWO3Ay
3UBFQA05PKF9QJAU89853xN2/f3QXeYMlNd4Bik7qASXW1khu8oaJS4RhtDIhOLuGfFLvxcOEBLw
2oOr/SgcSNGlr+IdPWb1kXU5oPeACVaGAOfyNcH9UVl+LO43dekOZfKhV+B/2OW3RHmNRPboeBg7
CmP+X6v8un8Ur88+gaO8NKkgkL5uX6HBibMBZ4WIbwGS0iiaNJwaPT4YjYkWeDTueSpcf3vGY2/9
rqZx/DeBF2mqMi4ZDKLacGfsX6r6SGdqD9Qj9+nl9wBkT2GQugIVNErGl6cFI7Ue+s6KVGDXjAER
GR2HFF67D9PZ+wT2LA+NvhXPGEZWr2RZ045a3I1VZWQOK6VXyc7a7HBgr7WNFUAc0l1IAvQ1MPLG
mvRIvJbyJGV7Or/XlDiq1hb7D8aGbNxsBaPVLtUdNOHiMHeTZf5Pc7Hrfo4rULEHCyPS4SGXiIXH
lZdGOS4wNX9ZVimBLYlZuKd3bylg4bIOTPbI27+ZfDpkcKzrIglxC1aPoznpoZYpsEZQmsUn1Dve
H+46lCeEkp1G+u80nrdQghaFPDo3SRvAuU9PvdaawTxP+pMnMvEIMDR7dO11+nF/0OsPjJ451DuS
FRoglIUvNxgmnE7W214f4NDbcuxTxIghIjqpE2AxhJJdXq/dXuOam/hqX5ODGZIjIxFrV1aEUSK1
kemiBnE3uMohRSx7PLRtN3Wn32SE53Gs1++uZgjnUE6qyN5Wrx/skw1P8GM/UrdGDUrFW7dKMFrI
uY+SKC+5gYC5ULxq4B7nKSrVB6h2pfU9XZuo9oeYgOdF00ej9e0B3lAgusHMP7dLUStvlULrgl72
bA3Sn77GoaqssvY4WelQ/1PMQ+zQDEi6mIyuGcr6mESwar8uumIluAgr1GOdohvLkzq5yYDtMkrc
Zwv21Hdl6t32zUqTPD/hROB4J1sMqvtgz1LJAzmB9lcLfTc9ixjC4lMejWPGz3Rgkqmj50D3imYd
t1JDe4UOgp0oijfDlzSfhgEjz7rDVXrMCi0/gO9Z6wc97VX1L8XUJuVRa9a1Q9JUacYfukmmmPtR
XHjqqemiXHvNJs+dXxJBHvELy/Mc+YAyXub8v8mI2uRZ71CKeYrXAVnUQiva6aCnNjId6VjEP7I8
S7SHvFzL5OAWAngSlRw7V58StXbpmM7Zks2MnaPg5Jxmt0iNs5M7ThMMozMnX3O1juMEI2E3x7MA
2+AWMjnBkw/2Tps+el6hcxS8OReHeUxhELZUc/UHL2sc55Fp58PB6NW0+RStfa5LmdGqex1EoXhI
Uehr84hfUPSvUPq1fIWyH/9ro0mC1x8K7vGHptHcqDkYVQTXe+oKiP3FUKNl0VGoQhpqqDvhj+lg
qaeIZjCm7XVvmCiidKr6vSPI7b8BJ4m1rwu15fQLaOF+DAxr6RBWQuw6Qg6+RgImyUpnOKVgQ8Wn
scjH/60GGtIfeMNG75CgChQfM7XwVhq6E1pX2ElH7XEoEOM4dVaVpQ8Y0Q7z04I2gYXuQ7U0Zz41
e8zQufsejbVu7WObz3YS5k6WT2eVtXf8FN648z9a2V78r5i1ITtqk+UJ6C1FCwe0Usv6o+jSpD6u
7iTKR9E4Xf6sJqr+V5pkdv7S6niXB3U/C9gjXYJT/ZAgjvwiEgFvH7mYoj/UkaJ9Gc3FbZ/TDOWR
QzHpo/Wi89lpA/aoMTw7emZ/QB8KV3aByW33HNP71M5ICI7OlwUaXvI9raOy+Jh6gFyOYINE/ybi
pXxBgR2xkpKF6h9qR4uVMBkzuN6oqtjaj8pt3f/lyI2gqVwicfaiqMAkzgmNkeUhb+0FTRXdjXTV
rzKjnE6GyeupBQPGu8b3dmiT9NtkKYv20YoaREhzWIB4FDcI9aWKjyfSouPVixXNefZmWuKUpUQU
zg6iUYc1RSv7Q61M4jWlRhUZfmSU2Ycm17rneapHBMJLPKwfnLY3LMV3ofq90cqP5hoOSeGNhY9k
GVfeEX2lJP5CAhaneGSneeMdzVhxunOH+3BXS0dfhVkrcR6dDVBm6stScDv7UVQOUbBQG38FLe+m
yFJ51g8CbVT+ATxO6A4lo24f4Bkr1DkT4XrHmXqlOM4KUlpooZTtwnHMhxlbFK9Gkc1ZcAnT8IXG
MN21MKPvxeQELjbW3tOkJs2/RsI2f8pRH6t/Ckp4bqAYuBW/WUue/dITM83e4P1E7VOnzeM/MOJc
fMURjvL8SW1U96C48WgeVyte3IeRR18J0xkboxfVm2MjSATf9os14nfwoGSGU/qVFovkNZ4tKnP4
H7bzsUUTQyCUY/RmoOZuZAC1c6ryg8qDueAFMlkrJJY+RRM1qfvpMDVxsx6dYXbNj8maTv+AoRxf
x6nv1JexdHMXKTYkGv0qrZbxv/tP6o0YBvV7WVpm0wIa2oIPRcY2T+rVgDWfqSf4WPNRWc3qA95A
SWCgrvqAhpSJv9DYfhhNgfSLi0Tb/R/xW5rzMnKETmGBqedyoRa0jeRB0bWiTkwjyPsYH715jfPy
RDwDd2oa8d9e+Jz2kxg66D9TSQb1zdCE0/zQSmX5xGVUiWOVrgMSH8baTpavRFqOW73QnSpLTtip
F4bjczCrIXTdbkBGAiRM90vPOavTXLnDOeq6UTmBpJkxqoe8ZZ7ZAd6PRRgtj7qTAeby56Hr60Mz
IN12bmE16BXKVvTRWl+fzWkpfTsenX/KSYvWjyat+WknxLuKuQATkOzI0jZIISLdy/BnGvHKM53a
JA7RLR4wKBw4gevFs5UpXUjM5QV8qj3bnqvc4feoEs+GAj49w01GN3qk1UhNmYFAx6xG/AarEB+e
wLyTBd+aHQQ9qrR02Cjgb3KU3KDigaWIFYBjGMYTz8GQfhkxMTUOelMvwEOMoh+fRmEo/U4wexVX
ogOA+CFTJG1g92ymaAlEtoilUDJZ03+Gcnpu2/FvL3f+S5Joz7bv9liyqgBBCQUL+ed/AARFtVjN
QO80aKFdoQEURd1DuqoeBgoGBHYKrW/3D9eN74drB3AhpkjncosXQtNssXSFyU1l3xw8aWePcp7Y
OcLmjWEkJQDXI46y5EddzmtqUyeqK90Lahti6gm+kqn7lQ4u6mBZaK0dFmQF2ycLscji6NbdypNU
LDDK8IRSnkSa6sljl1qxeUyKxEphf3kYzp+sVczjMXLaankybZGi0JQ5oxtY0sLLPuhRiR6YUnRu
+qNHKMA+6ygtfke7bIK1qsbdeuCxNbrvGqpQ/XcvnePooaHDOQRRNsZdYNV52qPOZzv5sQQaScBH
3oKMCgYuKPu1saseQAyVPb+nUJaw0VY4o8UslObRitJsPSH9Fr02tlKMvjd4c/reEhRwJYlzoNcN
fgPgzeW6ZkliZkmhon6JZk96sJE3g4yOYuRON/36+zEOqbOsdoGt3IJR4lnTB6EjDq7ZXRZ4vVU8
IRhW720Tfu3FRS9nQy+bqh3POKLnl7MxiGDBz6OXg8Lo/FgkbnowjWHvPMtc92oUFHJlGZL60NY7
XrRtQsrKXgRQU70KNGZPZhr1n2vDS4L3ni75bEpqJcVIiYO8nNDMmvWIjyVhY1TFd10fxXx2UkRk
d+5+uTCXU2Ic+O2QfaSs7LbQriCYmq5jlYYVdhPGQV5XrU/slrgPS9+gejnYc6H+HyYnydnQcZgb
rfnLycVAq1cU+NKwi7XxtCpiwSyPqPX9S+iCmIafzQmlQ3g5imiWal0dIw2dIpme3ZY2Vm511s5c
5DnZLCD7GvUidFBU0F1y//9x7y7mNOj1pGThSpcGv0QNssWRsBEacdea6+K3cN1wyXKUwfaLvOx3
eKPXH/A3ZV8CEDldtAkvxzcsnI+rlpIfroDzAeVc9I6d9NE1hu9uMe6t6fUJwDCbColKVEWlZFse
hxTaVUOFhE8kxE9NLaZzBUvIXy3Q6O/9etIlkm1J212KUW2+nh1jEUwnlyi/SCm1leW/VjW9G7bE
3wzjlmI//QmAbJsH2rHrVG9TRaGol5LWjDMBtBjfTW9jlN/VZFxWbAppm6t2yBxXOMUSh3E1F38D
J6jD2Sr2NI6uL1qK/RSDHA8dakogm1EycBYk7E4cqnlBnbqqIy9IOnvPSfPGDpD65NzntJcIqTfD
xEs7dPlSJqFSJeZnazWMALOtOXTHVD/e3wK3hkKJi8or1UAJjLjc2llfDGvVuUmIvOh0UGmxnxGy
zV6QnGl2dtvvjXt5jF3JnDflQYYY9RtH9Mcxbo0OHUcNVuyU1eZ4HDyzGf22anizCmuguA1cuS1+
tpWWabavaSgy+nPRQxy0kgU139Vyk+K5B3VQPIk1TrWzvVZwzSs8YPTAmPIx2alK3/je/FxOo/TK
Ir/ZBEYAjeu+b7QsHExqiI8adWnjcVhb0s77n+F6IBnmAXDQgdnwlG++uG2Wa9vmcRG2blfzTpT5
J8tL9wysru8xufx03HiKaLxs34Q8N3HdQIshHAo1fkEwUvoldyPCthrMWjRMI7Hz9N2aF2hCpDTA
ydIs2Rx+ExPVDAtVSLvDiiwXErzpKY0y8/2XjAf2UuKM2cSg3Tfr12Z4zxqpA7Of+nxI9S+AViB2
noHrs0JfBPoKCQe5DjHK5VlpPeFotTnUoT6TXB9ad86Q/Br04bMKfnbPp02evMvTIlVVuGOI/R3a
W/rlaLmzLkPaww1268V8aWAjrFTKB6VELaRFcFEDTV38nUxlNYPumylFcZ+jbfDujSkzVpIs7KQl
pOnyVzhK1JF0UbB3Ojv2rbVQntHYVL69exReItAB4KVkGiJX/o+bYa5TUUa2FQUizrUPkE56H2eB
cuf7ydP654rKXiOSNBDXeZCAI2xWNHIbtYwmGOQIWwziwYNXtTzGpTrmPoqz6/SYuMii+rUV4dV7
f4JymTZDy51DoYb0CirDZuuoduxgm+ZAsXUyF5nYWaPmrulTjxq/k7R+wmOl+VM6qGQp9Ft3ht8e
Q2ZuQcaGIkg4CIFvc4/N7jQuZVnWYV/WyqHXp/mgq0u806W+sb7cYKq8WH7j+OSv+OMrUl2IsVJZ
67BYtOYvFJKr6lD13XiaLfJA9J21w5Kl9l/vXVpQzxI7SGzGVbMVq5gXhKY1rWpDqOb/Zu3SfNHK
cj6psgscrU72ADhoOvSd7X69P/D1oqIhCYqQLYXGB72ty+lOKoYOqGe0YWp4uP5AHHwRfa3vbNrt
nS2nRZMOc0OPOg5Fh8tRGmVencpsuhAntz5IXBpzQ69N50wvpsNiGtnDe2dl0C7zSIhAgCDgs5nV
UCBfBjK8CjuV8rrVjyDmKcfuzOr6PEDAhQslw09mtgVnoFHtuonqijDu+qj3dYsi7kHY9lwfnUI7
jOpjui5tG7SDuuek9fuVuzyLkn9OM5CcHOjUVlSnaaxsQACkDaNh1eNn/u9vJy7isykF5Y8auGxE
wDohi7ttpXe+nXtL85j18WyH2dr0+YHKgqb7QDHwpWCGZJCZB8HvpCzump09exmKD6usQsc+/M0x
OZcDKjcvWtos/639Yv5D9D/WFPDdDJ3fOJqzoDUKyzmolkIhFwHYtju12I4WUMm1NHqIZjFg3RD3
6veeGjnF9aZEWwmsZj/7iFbX00FR3Sj2Z6yJncMUlYb9tESFF31Yp96uztyoi3XorGkpfC6prHsc
st7SUIGvdJSd4X2332bUuL0XL8J8x08Hnc5e36b/GcbsJP/WxtqvPwzFTLJHcGONoFmHFyWKacn4
tSmNtgpnBVH4Yxk3nvk01bMaHQ0Rz1GgmiMGAi5e0+MzrQjj+xx5rFtdUuI5Ir1g0MlQCpRglca2
3kC6Vl04d9X4ZnZG80sXamodW+Sry0PeLcvylBQuWO7Mok4QVkDp3iuryAuEXxPhKQ49QLy2b5Fd
d16sRYJqc+EtYZ5jyWt3vfZdrL0a4DVQfxItEAqfkveecc82wCCFlpaXjCkPBpjey7OeOzXX97C0
IWFt5rJm7fJTb+xG8DR4y7juEXGu7xYiJUTiyN5pzBMXXo7Xu3R27Uh0oUCLzH5oJsVqn421tPND
KoT9Nanyod8pFd+YI8ICiAnyCEp7z80cY7BSONmtkOM1niJkG1tfMcjWcmN9r8Yay8nsQBxqXGkQ
gTaPrh7VCw865PjC4n2Q/TDxKJBSeq0br8GFwcuH8/3L88aCorJsAddBGFIi5y8XtITeuq7UW8JE
BYgIUhTK3cFK2so4RbHZeTy9tbWnAXBjRX8r1bCeiONASLscdKGRqiedM4aZ+/84O6/duJGuXV8R
AeZwyk4SFWzJQbZPCKdhjsViuvr/oTaw4WY3ROjDDMZz5Ooii1Wr3vUGYtz9RFPDg9p1WChliOw2
bkSXM7RfDyOWy5JUvDZ4scrY5Ro3DgF1b/7ENZhAcpQPJ7Rww0eZpVuVy5XxFq8mhJ+YuPJsV/Vn
mI2YoOn6HPSm3kR+UhDk40sVzbo/x0VP00gU4RZf9fKJkouJro9/qElRdZ0/UbqICsk/vRoMll09
5mOZn0o7in+27NIbF79rQ3Epw7sJMg6qq9Xxrgu9Mwln0AP85JMflSJGDNVp4AetVcqNguVyLGdR
zy4uJXQL4bqfTytutF6C0RjBbAzylrJGu4t7opwGB6ux934IlCsUPwA+VEc4vpwPZTYTDiNJbGOL
kodcG+R0X7Z69jzrXXzAxq5793gwSdnJFgODxbNxdc+sphgfc1OxA2JNUl+JMdooMv1Y6/ozPBax
sYe9eluelxBL7cCdCJBuEbGtbhLSGmJNgaISpD3eezt8Bfp8l4d1rjyHfR6OcIJCoQL4Z3QWRi3C
J3o0zSo6KSopel/jUa3GI+C58+vtx7481tXv0nHWQb4A2k+/b7VwgeAyTZa4DowdsQQFCTVHXXGi
jXYD/a7Lcehr0FUEn0SJtDZ4xGFBcFZ1Mas2ht1ULWaENzYxCMYn2aQCeLvtbJI7ShLAu9MUQrra
C6R2E20iu6l/Do6Rz4esrqWzxzzBUJ+6ziUoMS7d4XM1567+JXOz3NizthrSX1RttI6Dnbu0eWnx
KDsacHZ9V8syRNIwJmXzoxuEWj/kRhxGR/aorNpHeud+JBM49Q7hEpT0xaYTfU9XmL1Dx61cJbcB
c/J7GlQVUW0Y9A13mWc2+R0FShVUULnoJ1P4KzvyqNwvhTOMv7icwaWZatr5+0x3B9MHGE/sHdyM
yPAJIyHFox0N64/Iw8a9gTlbwJ0q54FkiKhFftq6uTLvY+I68z+5ScDEnyzqZ3nbx0YW7mmMG2ZQ
hJABj7OM2cNVmRbz36omz+gDCkaoxTF2jcXRgEvR/BJ5XCQnqRYF50zI5oy3fUg4V0dHI+HIQ5zT
3+ZovSNS3vU6HSIfQ7K8u+FSb9b7VCvMD06Vyu7DkHj2i+GU7XQka5xGfoYpgXK0Rg/jlRguh4tV
QR3SxLWdMNy3RhE/EYNXenewd0jlaVo8sEk2ikbuX7PzFQQqr3c5pY44cPl0ilsnzIRJEuFQNYdQ
Dpp63+VqaB3QN0M9i3GgQNnhNAUxmY4wHLwim7gLj6Wnikdi/LAfhLqmaMcetdZvPE6VYddQ0ar3
dF2sCOmoR3pXKSaSclRXmeeDEtNo3C/JIL+sodGak6rnzdeJuB0vKMAhv3lxZjbc/VM9PhmFl2sH
mwiq9ss8Ijva+GiufJq0Yai0MBMDp1pjb87UzZFlVVVgJEUBx6dsP9hkN23cq658mDRxrYVdz1Uf
ivX5vquJsM/sNqqDzoQ8a89tfAjrpj0Z5aYa5/WOttps0CMssLEN8YN94HysSBsrXZu5w6WJgUVO
oSfVz0Rb4tQt/Jz/jC6W0YeIKJPfepz2d0bCem2InbH3U0T/b2dYWeUee6l6z2ZmRClUAer8nZmb
2ldHKuDrdYjBy61bDnz9eO904ckT2rTlYXHtmfFmlkv8go2sb9h54cRIdac6sKahJJrKGT/Omab9
8RTb3UBIriwC59XvigJxgfZW+3OTttQbttcErTeYD3iSaEcxVM7Ne08B2hOY8OGLhxiXg/b8xbCP
9YQB5k1gOmF5P7pVcUqoVd9duSyjsM6odxdMbXms/6I9immJyUiboB6T6UMUtQq0yhwOIV6x+/dP
yABZWjAs9iVj9diKqFMsPY7boJZacXALW+wpCbdKscuXQwuYK58BOxqsc53Z6yk4BWXa2ATzWDmc
2vRa+tCMN2qHy4KWUVx6prR3WG5rpasCAGm2IgE1onF5j2PxdJo0hJNTq/d3MZjuRmV0bVZsOGD+
dBX4c/XsQgtaChS6NkhtcrfyKjIOtdq3G7O6OgpGxYalLiLU9cLupryU0C6WN5Skh0YWsDxrZ6sP
fPmlLoEDeMSz7FQuA8uv+GfJcZRAXS/SlrNZ2nvVkd5N6Wn9Ts5VuDGhS4CKoUBM2RYAT9lMz4cy
OoPqJxl4TfTsd0Ufv7h9epoHzfDVWR0pSUqD+DXt+e2Vfm2GWDCCTy0SfjzkzoftcjsrQ1tvwcXS
dIfJqUpCJdmslLVbC/HaUDS2uK4y3CLsPR9KkXNPjgBpppZikYiGiTPtob1TjMP+7TldW/HLvrrc
qFDBW6uNwvZixRyHog3Ivn5w8LKCjJdITDSLgh0j3LoOX7QZuSxyBuLxi259cRVebX9FlyqJUBlv
iLL0Xku6/EPkOvJG8cgINqfS2+eSMlPh1vwyQMt/HOKKvE0Sar+FUVccJcSQXWQggPOaTPpWGCkb
G/RrZvH50Um7CnPKpU6HcrVmA45i1HMlJZswLLpqPnpWRk3qZaqX7LgmlpDV1TYNj1YDm913mzZW
9m1reV9iMUw/3TmzBz9WnNby08GshgPwtz36TuSxMSa6hVlWyURsX2jzMPojkvjOt8mNfEo6brB7
Z0itFNefroo3XvWyZtbz8hb4HyoI4PE6q5nyMOxUyLRBg5/Tzo0HeegKQhnfvaAWthouRth7sqZW
mEASu4pTWZUIplDv9kYZJ88NVjyENrTVd2xOuUK/f0A2HJcxSYwA2Dn/VCDzzpYYXRFEJDhALyZ4
Mq1H80knzfuvlobhRq148Wlq9GuIFOFewzzBAs/Ha7hVwuma+sByEb77hl6zdc8tcZQ7u3eMT2/P
7tXU8+ytMcqC/+HN96rAWn2gVSVCuyEpFwdurVUfG9rPA1qCpvAgyJllrfnxMOnuLkFP7hw6u7GK
X0Q/Vni0h5Ot3XKojs7d1LmpdmjiNLO/9RUmbv5UNQVexsJuSUVqNCec91UX9l4wxyHBdFwF7ESH
RQGTv7nrRT6i1e3wzX7QWmXgPhMNGqGJMpbeqS4KTd5SRnbxXkyRB7I+QRNWP45jHYrfscKV8U9J
qKT3pTQqLkOmig/xvR7bmXwa2s75Y2lR+QNIful/QZPHbS7JM/k95dwkz74xMs/PidoND6mdO48j
DJX8k5GY6S8kAO5ncxEFffSm2bLu5dzl4309Aju+d/dHawN3hYYrb5/vaPm8/jnfRvQr8H56LWjg
Chw8r+v9PIEMiR//lgbscokxFJ6/GKa8+myuljSiKZeAYVsLijRPPzelIvZAeKgMpJHmG1XvxQGw
QOlUiLg9oV/ksnA+rWicCKcuOy1QRtP6zxu6GIln55qf8DiMT6VWm1srmr/wfEFz2EBIx/pu8eZd
m28oZqdAT5yNIGH7aA7jNIvkMM8i/SjiQnuvgT27HaUIMkLuQHTq19hTmbA0mkpYQZZE6h63UNdv
1T72DXX89faXCjnxcmY8SPJrXE44XIBXW58bj56HIfQcUEEq8U+9G73+yVanYT4AiqHJCKfeiHdC
6xrxqUVu8zJj8NkHRYI+aDewwNE/gGoRVCoT716UZg9aULqibh91mFqe6wul7OePGnqW2Y+wBCmf
CLdMql05NvZ9A36fwcbHe3A/a0Nq+4qjTQg25wypRDZ0BARFCbYJfm1G9YgsJY/SI8SXKdsLHkp5
ZIuZ9Od5qmJn72qT6z5Js6lxb8g6y0CvULjQ9PucYNiOL0zc839lfhwVexyf2PPDeddLC22Q2rQi
/B4bbvwDZ0LaV1E8W+kx9PpBPekYqNs/CjXxDMggXqU8k3voWgeFsNfoaFkz3F+iKDNv19CxJzt4
Jk/+vspd+2fRyyLcDcPoZX46j8gSLO6l/6kdbT32ibKzT6QElcPeS6xEu9WMqO+gEkwpNUQBDVTb
p06RpySndQvbN6l1JfyLyEEz/aSyRnsvSjyujoWRJgnx11P8mWB0wpTRt3n/NcOszA95VeePNa6i
z1Qx5AEX85THh1wqzo8e9A/5X4hdiT9YPbcT2S0dqiRO3N/ZrE5gJzKdE3+e1Fo/CpY+0b2hEv/G
Fyss/AbuEWnWVZJo3yNl6KuDHufSPqWtnN2d1yVqvKvcPEeMTewIauvRVl8oPzrvQ65j+vkwTDKr
jm6eyvTWxR8oP6oxPu9ExnNRHHy914T9wYr1uDuYSumR2ZxwpULpOaXIQt7+HNYMmeXDo8HHPxDK
6JetwQ4E5jUSRJtLR+3NHCRuR8CwEbsqHIC8tGn0cPeZSK3o9OQ0GqQw7Ppmare4h6/3z9V+g7GF
RegiOxx76uqHoHyjq4SkMtAsabhPhKrH3k02U0vsTGmo9UmB/6HduXWfVBSfLRGcQEFWj8F2FKWH
Li3H/gPJ625xyq0yLE6NohKqvFjStHuacFbs93pdY6nllcr3IqwnA9Czz7xjTehrv8vdrnhJZN+/
cDiTeuZIUZj7vvSycaf2iqo/NVXd6E9dkRk/7Qh346MyxaW1q/J66G74ao3kwaw5fgiyn8Sk+l1Z
SmjrldakG7XN5UujqarqNCAgJfPn6uBxix6XojYnq7jKnMyfrDJzPnk0HcPbEXXKTKwOHe99UqhK
Rmh6i6GML2Vhdd/eXjwXpSrHK6pviA7w7VDGrGqsGp1elJidF4wkFuw6ADs6uuaWncvyt5yvDKr7
V601fnrQsVdH3+iRSlcJxQv6rNenI/RRkiJnlYhbV1jZvWGWRnGI+lA4GyXr5WPmCknBSlm36LzX
0rCS5v/Ylmp21zZ9T1c+OXaaIxDXdrcMOhOuLsp9pSYnq+5e3n6yry3c80kvY4OZUaG7C3ns/Lz3
4tGVkAuzO1WGPYiv3je/FVfNnu00wuIhSlTxJa2U5AU+Qd3fjG4c1ztFwWuC6KLKup/omn5Hn+GV
0IXLQd+70HnFAaPNcXiIpdolx7d/8eVaoImxeOAs1ChIt6s1Cfk5J6A4zu9wyZUErDfjKQOf39iu
LtcC9xWPVjv2spDc1vRXMAtzjpSmuJuFEo6Bh47xiwbmlBztRCVsujp44zh9fHtql7UXEC1XfAgv
SO9pM56/C7vu1HrQy+yOrADnUI22/s0xSoV9sEm/mnZdvdcLkygf+u4GgsBFlmhcMN0yy0gG5Ml3
GlY1tW+yQ5PQqmzp6a68slf/kMU0fdHVrUplLsJxOblDdldbmKxNEj5fFY1bZIXLVwZcD4IAjoA7
A8Xr+dPz8smNZjgKC3g93Wh1NH3ohVN/nIQUT1me9L8stRu/vPeV8QBpBoM7QRbElP18UHBzU+ph
VNy5edaekjrSXlx8r357SqPtq77WNsrzy0eJSR2G1NrCCUZvsFwV/rl1dFRPQtJMv4PxVfvJDPhJ
mVns3p7V8recbwrnoywL9Z9RMs2kNwQJ8U5NzPiDDccda3Ry0QWcrw9vD3UhSYV+SOgr/8E4Dox1
jQDFQ9plsz3ld0Mh2v/sVHocqXFXW/TXZpndtMTFh0e7pkN1mFMzbg62LRLlE8BS5u7CUmchlYk3
kteUF1DRi8jpv1h2Xf9IOi//y5ZuYB8x0Q40hCnaQ6nKZoLEhmXAI/jZAJWm15R2N+WNjPxOmEW+
K8owciC30VvaV5oijAMZ29VPpZazeJL9kEa/IxLUQz9UcvmFILQxfQS030zJu3gPAIvWYuEHjo7v
9IXXiDaYUMjiOGgpSfZWjO+FkK1+qGs7fe8rfx3qNeEQNQstovNXTu+3IG8tigNhJw4uqyb1Zxj/
LKifT2+/8Ytr0TIShzmsKTpHoMPnI2WJlZpehWBCkHDkw+WNX2wnsm7MVNf2YzNJxCDDcOdOXrux
v158PK8jA+OD1lBF2Ks5FnjWu0PN4xytzr3hC1NPHTzfjdP82ig0DDCxIpli6badz4/IPDS7c6Hc
ulHTPdbu2D+EVeq89xhkLoDrGAAvpyH/no8yw39UYB8rt/hNJ49NNdZ3eWdtsbKuzMWiQ8A+s5yC
EN7OR0FCRXmcSZx+iA1wTknV1B91+Dz2zdtr4mLvhpiLJp4WlUZLDY3T+Th4Zww4cqRRoNhq/wPr
ffc7yQYdmQZynJxPQ1WI/jRbWbh1zl/5wmDZMCaSVf5Y80u5kS6inlBBwdguNLMkromZL1oggdbz
ko3N7trj1AElqS35mLmsrqaZcY8dYZkGonO8/kirTK/2VmWz5bz9PK8NBLiBXRsOReqFirEOs7jI
w5CBPMK0MT4RN3Rm0y/vHwXw+FWjssApq+mgl8UxuBiiQDrKX6/R00Omh1tKpCvbBT3L/z+Iu/qc
2N9R4MHOZbuwp++FJwDarFD2N+jG459N0hm7RrMztkiTm/z7J7iQrCgoUIVedJtVOhO9dCsow7Xw
jg4not+QDr5xy7q2+NkwkFPgYoQqZrUhRlh79E3cxoHmTOJY9ZXcN/Wz1TziW28ecwrhjWldWfQ2
DoSLZpegFxQr58uQ9hKBl5aaBHpomj89oyV3dRztWT/Q4Ji2AiGuvEDqWWDrhacOHr+s1X+KiXaM
EGZ5bhJMCcjXMGP9QQ5mve9zj/6Nmmo3IbDt1zSN02hjolc+AzYtfGLJeoH9f6HNK5VGaBleXYgc
hhuUvFxdrCra+KqvPE7inCg46XmjXli38BtsGLs0QXiGsFI7qdb424A4dqjbxH3/fKDqYRGLIAYo
Zc0YaWJNDnJy0mD0ZPOY1aX6Az5SurEZv/7gs/KPHOdF9rc0vyFtrc/JsWOvnKo0Rc3kKORBoDcb
4oOwls7G6Do4JbGH0/iaI0Oxol3fKdNI5QTtnd7nqIxknDeD2EvdBnqb4wHbTSN1AZZ0fMXUfWvW
nnZX1XHX7UPZ0QFS4f18rVyv/E8WTY/kxkvMLzPkKPMhbZXE9GdiiOd2F/WpZX/CDIAqsMh6Sz/a
ntV2N3Zh5M3HMpuNlzhSofW/vQ1c3Ms4YNEgQIGmwUBkwKochtbPSRwNRKySR4pXjpj2gpxBf1LU
x0QWW/rCy/VE6UH4EsUDeATi+vMPpo7pmKTYqgSiRCugpvjSEGqY+5gebPFCLj8QhsJtja4iCUzc
Oc+HQsgYNm2NyqrHq/XYWnl0qqvyz9uP73J/o3nhYYkBz5G1uzZgbc3KDnMFF9SpcJOD6Q3i+6C7
+X1VVNoeH9jhMYv7LefH1zCn80XM+gXeW5gBHIRrkXFnZlMDroHWQWS5bfvZoETiUV/oKbdKUoo0
9jNz8LxHbdTj4iMOWbUJ1dASWFCUqhrGn0kq7dWvSqpn8/ey6pWHNptL3R9ZvckOuLv9bJr9dF+N
aAsRS7k4dkWiLIU/1KGOs5FZovZTK5F9yypsbn2BI3F/iiOl2Lr6Xm6x+CIsPgygYzCJ1sBB3Q4U
iXbbBlbv1JYfu1V3N+mx+iSjbvqq9rU8dV06D3dFPAljY7u4JNhSifJpEDgHZqGxd5wvIk3PptxI
e1q8JmZs+8ExBe0iY1bs5zr1ZPZFJnkt7puscatnHv0U3WoyK/9C6I6NF7sRk75TEyDY57fX3eXi
XpK+kJhT/4BerssTj4rV61xRBNIAr9EnMX/QMMb47+1RLr9WVGUezGkaznTO1tElidMn8LfQcjoT
FH6/hjKa7MaIS+0N8tN5K6vici9auBl4TaPRXZR7q4eNYY5uzCEfE9HBdXkwXYV2jwV9tt7NsT2+
WJlh/X57hleH5LXaLC52pTXnzq3zdvTwgA5aUr123aDah0a4/bEqa/fQpNlW+NHV8RabCrhDHKpr
kaBNVEKBHRib0jiE9TEd4vCrnpXFE41fjpikpY2ycbBeGRLshux2lPV8QOsis2pVjXtOUgcwpMWN
ErftTjfa+IY49Xaf4Vq0UZ9fWTQo1DElom6A/bo2m8HIrBaNG9eBOWXtUdPy6WHIWudOYGS39Xku
N8HzjXARs7K58ylQXK5zi+nMmaNqSxiGegTDJJXW5KAqcO0vE+apMkhF7X7szKH6CC2fnkdWsGx3
VteZxTExDDwWLUd0E8F3YigPby+ty6OBZ0BnCMYRcAAyv/OtoxAiy4Bay8BtCoktr3EQRdr8BeAq
dmMLGLOXg6g36u1rD//fQZd945+CFGdYMXchKjiVbKujyAtvr5URzpuqVv0P75ni0311UgUiXH7K
P0NNGOsbaGWQupuldiw5LwJdLeSe+PQt35NXSHr9nqnpAXPBVZA7rKdFswt2i1YGIe7qie+oCraR
kREOj3y/PNyWyJ3K16UX/jf1lTve6/MUfQe/NFs/zPP0vV7I3uKIQaePAmZp2ayLVSUevEYLkfnX
eEX6SgeKNnfJe/OQGQWW0GJoh1IcruaqgukUY4ixCy+DWWQEjVqmgKzpNKe31+mVJUMJoS6PlwKG
XfD8PdqDOSuD0kAIj4Ryg8/1zMZXzoEM2XffHurKqbUgEpSU1CwqZef5UHSF5z42beTftPWhKdRE
cte59U6rgOWxoeYF18HraGEwno+COEoIXCwwLBgaTPiV2niUcyb2b88FFR1/z2pRAo7T0oK5Qrt7
jY8XXu+EUIKHgHCqfP6ewAiffxjIHcS9UURlXu1mheP7Wy4ypaDjm9SNOLj9rPe7ciIS9JM6awSo
EWoz9gc7iVuFTitBk7ftoEz6f0VWG18hAVTpCbSNhHk9zVRtZ0iriXZzGhufVTPn1iJgkrgPXOZT
3FztsdHcQ2s1kIk6MhXsm7gctfautbjb+wAmpdhhjZk1H2ylnavEt1ItcSJfNNA9U1+UqRKfJkeP
tH0+4a26r9zerBCylPnsO73V5vAARdf1P9Sqn5wbaXVFGSRKriY7Hcfs+mRaQ88WG/adRIwXN8Vu
6iM4EGEOZbXudS1+7svCqQ4dhaTnG5qwokeNs0nuyjSd8ucogqJV+v2Y6ImfqvrYH/GWtXuyQ0Kz
vCmb3LF/l7U+SVRj7lTf4qBZms8Fbm2wpWn0Or9TS43swEkrtTigw0jCP8y2tXaGcEMbvkhoqCDw
ZY/RdiI9PNdmrHKPNW/rwZwiEX1zG7v+Hg6zAJTOGkxIW2Dz5kRs6vBjAtqt95YnbdMfh5Z8cicx
leYmNhWZPDkTTq5YOpIH2foGkXz5CTtI/SXqR1TWvp3U6ST3GOd2+h9kxOxaGNthySr63Pks5exZ
eO62cFjKFn+ULCnJo3ML6ZCFEduCBHbi3/LiYe64s59CNSx0X6vmsTkaodoo+0yGifN1HDjb/cE2
xPwE97NxeFIYOO1gc07a98YAxfV700p+zEZS6oiDerM+YMHjOi+TXsrnXM3xl+myVswPnhqL/NTh
/TEeSF/lpPQd2aKd9semS7vbNKqU7mbU6h5rZ8djp0LuyaLza+gEhW9Qyw1Hou70P4Nhz9HXt7/C
BYZbfYNLlC/4B7lQ3MRWCJrWaV5rmxPkYbPWF6dnLHzSyKWlY0EkVjIVM8/Chj+ixgYyJEux/7z9
A17vH+tfwP0PVjtVK9zF1W5jQWyfFtf4AFm+be3H2as/hEJJCz9vQ1JzZZx56m7Sa+vetZV0vpPl
XLd7o590za+yguaO4yqtweUpKtOdrXShPBRmKuwdLmNNfJJhm/yQzTh/KKALb7m7XNnEbAPfVHZl
nAEhRJxvlrlKstHQU62NcEb8pur3FZZQu0i091Qr1sZZc6UmAmxng0ZwoDHu6qzJcFfVMMvFWciZ
W9+CFbGv8SCfgd7Neb4DWd5oiyxXhvXb4YSGuwpFB9Bhmf4/RQrVXVwlMqsDHMbUB92QJVoz0WFT
njc3pEWpwZTNLsymzr59e2FcOeuIZcEyA4N72n9r2F/p7QizsbxmquBFOXaC+ybstvQOVw5vm44w
0ZK42tOPWTUXmtIYcYIO68Coyn6nCDL+5rJV9q6ajv77J0RWAcAqYTMAq6tHKaQZgd8yVOSGQ+Mb
aaidyszsN97YteeGvQiNkqXpfMHLMTmIijJTeGNJSuaGmHu826Oq8Tamc/XJLdYii36DTt1q4Xt4
Y5cEzjZBPmZ4HGDIj+n5JJH/+aCe9RZX/Mq04CGAeaHThSa2hjHQwg06yaZNgPi02atxE37RkaRt
qOIvkrT5tMDZAWq58pGZuda/mHVoj7GNky8ELC98gvHWfUcwoj3nUOW7nxE99vkDm1gx30x1SYZr
lXoNh1BfSte6rY3Uyh6myU2bnVdDEQla6ttup3SO/oKzqS4eu2mY0l3Ukn69txOzaIA3wvBvEvU5
eQONYqSfrW5W4w+cYUb3kM6zLW/bBAq2P1o90nJV6XA5xvrDTfYVqqNi47u7sqFxF8S4BKchA0Bu
1bgZkeLi2GbVgYzDBwQa5Tdpun8NPM1uzTGL9u/9KBDHAB7ofONcsdeQhZvWKQ58juA+3+a3OVzV
h1EX00bdfDmnpcsAPA6LiQbbWrnSRCbEPFxXgnLMwl+LTTkUGjuvH7XQDNWdEXryx9vzujxXl92Z
bRoRJ9DXGtfsNVzCh2yUgdoXzXiQZiOHm7LtC/PQZ3kU+fAFnOamchyOWEu4htxligzDz2//jMvz
ApieOXMtgRZlrRN6W1Wf1Ehtu6AvU9JEc9V8hF2s78DiXt3pku9xaE/vXkE25Ci+BwiCOCKsedSR
p/dhJLUO8ciQTkGTqhKempcqkU9e6xDdwCCtt4KPX/eb85NqUcsvknkyr2CMr+CCBhqTzBDRBHx3
sfLsJbJVvmBIIeVHhER99Lny5niCglaCUaFIJt1+1qSidshb4GTucs2UMyhDUf+A+Oyl3xK9hbDc
ku4afRxkZ7snrpPmDzXsogTVDqDwl8TsFW9vDXU+PirhlLQb+MzlpsfyQb+GTSURg6Ah56dv2Cje
3JNbEbgW0Rb2kM8fS9CLjW/w8oxfoCbY9ZCjWCmvaPk/Z3yHRJvEICmDhqvXvmR/aXYh22Tvq8JI
XqxizI8RRk93Mnay97dRGZxLIGlvoGtYMZxPsbeHTo6KkMEMEf5UAvr4toOH1NvfwZUHSfcUSgT0
Fe6c6zJmThRaRTGj2LliBsaoFS9qLc2N0+PySFyg9MXZFpcvCMSrrdMdvagqY4sHWabTV8Puxwdu
h/qNUZEP8T9MyObzeqXLcGE/f2wxe8WgC1MGPXpTbA0QnDVGrh//h1GAIBfoEx3tGooUONrFhRH3
AYdWv49qY8C9ttpCAq6+HLiU8HjhfoPXnM9FZ/HpaVz3Af7l3jHVJnEia2D+/vZcrr2cpUnncrJB
MFqbN9et1qZx5/bBXLTiqev1hJrPqWCPWcoGgHI5FHATijb6gfD/UGWeTyiUlSPmdGDzl1p5W5hu
9jsUOpIJ2ncb1d7VoWAHkzW1dBrXzr+oS6PeE/CiKCL+OLSA/dhqwAZ6ZSsh9PItofkESntdcVBs
V28J4tTUVWayGAbhzDEpVe57eJQc3n5Llyf1/2N+QSjnQnXhrhDpY5iSoTIEUupy3hc0Vk7oLCr1
KYl4tVRVjZnu3x7z8pDkRoaieungLlTn1R0Yvj2ig5wxXSHsj5PdT74smyU4Rc8C27CTo+JWW5/W
lYnCmsIxCBt2bgTrPjopHrh5oPAPVKODzhhj2puT6vEUu3ZzH1b6Vr7hlYVC8Ywv7WKaiRXxapK2
MyHo6N0hUCQKFmmTreSFVXRM295796lFnU4djZ8M8D074vnyz3AdQWhVjIFw9eoGDcN4i4J0i/tz
7QEi1bDpuuMVpK5RSsvs0T9k8Rg0VWdX5IVkpOdUUk+mINEd+aWYc/39HItF+waSidyOYnLdfS97
2r122mDgnMGwDVFTYlqT5Wa2cVxde1mQb/is8XlicquXNZpVSgBANwahUbVBFtn6qTQIA8AxqNlY
/FceI1UTlypzMa2i4XT+suyJhkdYe2ogas26iac+28fCrXcJm+OxN0q5Md6VqS32sNh8Lt0tLvjn
40mrUu0Wo89AJajiv4kULCwEQ6u84wJgbZzH1+aGRZZlLroioPnlt/xT2IhKRA2rQgvGplIObkl2
d2HmxYdqJoKgCTdNki83EhoA3IdhhKHq09dknzzOu0YpaJvpmWs9qmCee41641uZFdVtCOn0OZ/w
D3p797rcl5dmKPEUYCXmYs9+PslqhPtGHNQQUHSrBy1VFT8iBOT47lEAgBbaK3U0teKqEkX+ks5Z
QVCt2cztdEN3COsJDEOafgNWuJwObBAcwBgDQghg7Pl0OptokqLls24NiQZMs8OPs6K077XXgSXF
U6PxT2NRpdl6Pgq5XGZaEJQW1C41DQiQuQ8xavarynyvMTtnChR2QAV4xQgY1zUUmKYWozMegw76
uo8qsiS4R8t3jh3X/8Ozg+Phsv0uTt3rbm5egUCPnToGM+pyX4ZKhheEs3VcXn7BC+LDIBTuFNRr
hmApVG0WEy72LHeFfMtB85WkH082ERyHt1fdtaFQ6yNnp/YAzlqtusG1ctOpmzmoHZeuL5VHLH3E
G0N26uE//nn3aCZUDbyAFztLpCLni8LTiQ/jcalgnR5WY5Nd7MUwuEfiGt9rp86igFaFQzzbBfyQ
tUBc1FkjhmxQg7aNvL1ObOQOd6vq/Y8P4jLfEOckN6s1+abDLHqsyTWC4ljWO/rseOMW4XwyMmXL
3vHis6WXy/1gQXK4LehrpbZuIAohu8wJXECtX+OYdPt6SLLnt9/Q5SioQNhaYRVz4HPsn7+haDCz
uG5xyGxH0Z5ACecHt6tRH749zMWyM0ikYytFzryQv9dF9SBzNx+UDChh4bMUiUc2qNGQMmRNWwvh
4ojiU3K4edMI5/9gSZ3PSBrF2PaW1wcyFeFnu8/kvstn7TSpeXcUotoi019OjU8Xe1Ga7/Ce8Iw5
Hw9tP/YTuTYENJiVG2PSU3+QdXwcNbHxNV2bGfcRriWLrzbf1flIU4MMMLPUIUgJoz7Q0qJNmIzV
sdaq+sWMq60b8StScAYALbsSxdJiPU87fj01R6pz5NAsCMIujnYxavA7p8CoTlZhde/C9fqeycm6
w9POQ1Wteyc6ocNphjIXpDoZgpNRmveGOm19hRdVAU+ZpAwcLTXeteWsgKk4cWQlDWUMcqea/Nk0
5v1YddVjXBfDrsU67pOTdVvq3EvpFEgYJ6gBf4hUEHp7549/rK2mQQymB5LejvccpnIqPucG0txP
VYUE6nvkzmZ+hFlt6g/gFhMOL13jirshxv/5IMLOCongaSmqvdbUPnh4t5k7+FbmTDe7IFN20Oso
/N0Bt7o+KGeu/LWVyMozIkVHFSl9kRbtLh5E4t10SeY2B0lGcHkvCWbx/o+zM1mS21bW8BMxgvOw
ZU3dLLWk1mBL3jAs2eY8k+Dw9PeDFjdULEYx+tgn7IVPCAUQSCQy/+HPOazq9EgOXHU+z71c+VEj
XR37ScNpO6LwE0c+jhOzIY4N1anwUFEkbd9aEmB1wGuAz5Mn4Y5CRY+mEKQzRuAiAaoCHtB5DyVY
B09GmXY7QeV+GzAYSHAIW7zWebbcfpAwdzojWxypde3Zfxu920SfmnY0y6MeWUZ5aU0rzAN6HPMe
Ueeuvsc0eSeB5CADofy1SvEbq/SidMZOI21d0ze8rHvCKRco2zC0L92ABubBauruVGV2+OlxJL0P
2EwUnC1PazhdTP120ggBF5Nr1kZQIRlygDUrngu7mneIj/ehhlFQi8INBZw9o92OotfLlOthYgZx
pM+p71V21n6h4ll7jAZPHemaYpx2UsiN74kHEqBfzD0oVqxLipaCHuk8MihPwXk4LDaaXzSrldI8
1Pqk9IccMZsI1B7x5/nxqt7Pl+iN2TmlpV9eHqsPWgNmWazRNAPwWrZxbKu0mumQ4ytwisu4CH2z
jZr2+HjQ+5sDSJBkHFIklu4/q0/puQPADGjg4Jo897mLTIaB0/+cFu6ekOP9hpU9ON4zvLRNUPqr
S8qwpqRt6GYgSInrsaGHH5q8/jouaPibIv7aKTg5V8Lc2UX3e5Uyu1R/IAHkGbd2U5cSHmNqgHuZ
baAeKR5HRzEk3VsBhhRE6C5KcU8pErTm8+NppsJaQ2JidNzuMNVGdOnNyPJrpEp3vtg9f59XFGkM
tlC/kto1zL0zddBvdesGhRoVzX/9zPvgkAG5ArICVsK5AH4Ow3MRFYlzDNvI0NA4px2BJotVWJcp
jYb6xTZCHS/ygSrLU2mEZKpE8a7KkVapsQDrrbbM9qgHci/dXuWyskO8pIIEjHndPZtSL86LpvQC
cF7dFGTqaMGtgB2aHfPR1pJr6dZae8AxFy8bV8F46tQNZfT18Y6/3xBETBReUSCSfM31pxoROHKg
dIVBqlbDH1FWo+EHI+XL41HuIfISmQgIEgwCW57L+jZ6ae4YSoh2GKDCyqECOobltmXlOBMVgnLo
E/4RCOJmlmwWjyXGnx/dwUC9ZwbhJZ6VoRXPepspe5Whjem7lHuxY7IA58GVuP1dVYHvx4K8Q1DM
EYgW3sxe7Y9NMb65tS85GFLaACSyLJevjns/V0lUY614Rds2O2hTN1yUBqGXx+t8FzQ5A/CWJFKH
0gwVhtvpRGNeYVVSU1igFfzBa+LuqYbA/F5ziv6K232/Z8pwF8UYEG0ScBh0gnhPrKZFnqsspUI5
0hwH7yXu8fS5oFpVV/6c9KhdV06Z/We2y4wOEJtrJ87cfT1a6kDWufH5fpLRdztdBHizUKnA52D2
Tvpd0pVFo8XLyp20ZmNZuYnIa6UUDEK1q7u3KouM7mpOPa+PF+Wc62bY+Xoqqhf05mLjbBnxtHc/
3MOZTUqWPJoIn7Kbt67DoheKZfeMrv80ppM4tGXaZKdSxN6rq02O5rvuEP2X47kHTA/M3RFYZO36
WFCnf8b048Pj4621sdaS+YVlMragGjZzt2uddXXsFGSagWF3cBAsET+HsVU/PR5F7peboMik0WSV
SGNiMPZyt6NMioCH2ZVa0IVd9tTXiH+0SegFGttvZ/NsbF2K6pK1AiqXO2R19MNy6Qo69VowTqo4
JnbqIKZioeCsTMXBLB3jGGrq/KG1oz2C/NYkwRTBBoXdwdCrLCO1RyPy2haJOWSVXoD9zh8kC+1n
aY/irfc9hCgei6QzgF2kYsztehb93IHw1bSgBcP6BH7AedLzMt8hgG7sDTrrdIkoP0si+6qopCCZ
0vCM4XykdX1JWv2H1YXGzgbc+F7sOuKMrL/QoFt9r6SLnCpReOxFttBPUafXV5CtYCeN3u78OdOd
zzmOQacy6qadsLo5NCmw1ACQRgWrvY/tTKGERqRLgGD+sS6QdLezQvu6DLb4U8UdCXMjLwQ5bO8p
H25EHvyfpGYMyD0q4KvzELZWn4zhogVlaIqXKOnis+j75DsC1Hi7Ls1bXQO5nXnGg7SgCg5Vce0n
BIhQ06RuPcr8jvZaKM1wVJcmxXlRgDV9fNa3do2sgrNj6EgiF3G7N5s+Uim94iYSYVpyTIssPlcx
2c/jUX4pwqxCCvU6g/oq/EBu+dUV1c2hDZTZ1AM7rK4TIip5rTwbsfJOVaOvhWKdVOH82xjmxyH2
/tZa18cg4zRYBvTWUncOsb2Hb92aNzgw6oh0KnlVrX+QNuGOVqY6HZu+PNh9mF0LqLxPj+e9EWS4
FmVhhJc4Zb5VKqDUaTwsdYOsZFoUn4csyoIoTazT0i578JatTSqpeKDmWeg7FzZVbYYmdRhKhcX/
gwqVCIx4sb+GcZg+Z6HXv/VpSCcPGA/JJPGTkLM6jnmoqObiZmbQFUPxgQJ9dvRQIDxUihqeVbtx
3h5EZXGLshY6o9DPV/FaS1stwtpOD3BuXnB/NfRjoppvFqBhVgBEQCnRMOTtu/pgrT0sCZwHCjWO
0qFsqqXHRUcXGU2nPZHrjR2IOD2oVpX/yfN+e/Jq3QihmeGtE3dl82l0ouipdsdqJ2pq8nJZnTya
GiC6iJm8z+46G6IZzTxSjSBaeu9CPyKEPFmGH+Zilj7iZtO3yN8Ysa9U8DcyMYSnUceH4/FB2Nid
HADyCW5cotda1W5pqZliJm6A4eUpRKW0CwMFFgcwn9HDmdRM9+TYt5YXRVyTmINm+V03bJqNVquQ
GAUVGM5HK3X1Q1n3y/nxvGRyu15dsCqyyM3b7U59XThtnRp6ZAaWNf5j18qXZrZe6Em8ct1/dpP5
9fFwv96jq/F+oTh4yACW5zF3u2mcotCNOaotsAjIVV4QnBLJM++nZTz2FDPiY76kaM07U1Y/83KL
1MsY4dt3yJa2Ln9acVrYz4o7tK91JCzzM4C7xD2Gk0iUg1YrhntxlNH50MN5kllsMuE2Udq5HvSK
mut/iTxFqIhkeUheujnJPDwXDe+LZS9zfajjnMypw/m1fw4XXc0uc9xZgIkV4RZP8P5F70NdT8Q3
o5lN/G86oSjE+XCpjvHUmd/qMc/d06SrvXs0WsUENgmjCTYs4uPuUW95GvipgkqsbzqxjsbW5IR/
8OX7n1qRT9Exa4o0PhlhijojiS1qWmNN3eqcg7jJ/TnMis+uE+r/zNSgx4PQzbk4ThjU8HRQQ+Wb
XUNP/WCpdaS/VHHRBXrk1OVhaMz2j3gOw/pgxOrg+mj2GvlTwzvle62oVCTsvjBjfyZOwn/SlOyf
XBUiu4zJpP8UIZyxA4yh1iNwjaivFoWX/RXlHizPRi8K9YgF2+DsHLeNzW/DESFZARwLYmt1u9Gz
xdqmQM64FyBLy9oB+DPay/HxbtwaRSLYWWNqonfJYFVS3fdGNn+k6JavztCiFXPe04nZGoWbmsyL
NzsPk1VIFsAnnAUoUdB2Q3w0xOScplDseRtsjQLukEcV2aUUUbk9WCM3i+cqIXOxVPFlUbPxWyGy
6PR4xX5pla7Pr2QfYTPIZ7mLFxPlxRaPIWqbpYm88iybYy8VrxQK1wiZ6Ec8zwDGdHZMKrsMqFge
U7wO/8FAszOOWurk3Ven1od/VGo06d6v27gr4EcSNWUfVwWkc7sI8VwBqQrBrdpo0/5ZWq32aU4V
x0FtxDLwM0071ZdCRT/mdszO9OTmgFbD3kN/61MgAQeOXuqK3VGIe7sgl0HsNtDbQnsP+T7+C60B
a6ecID/o6kvQm0TRDq0IChdrFPfimgolExJAws7POQ2ji+DsH/JBDDvLujEfBFSoOMEtkqi4VeYC
6QCASRPqQTyN0Fes0j0UitPt3ERbo7icRM4J5DAOy+23E5aVlQRcPUgGDRxhAVNmrAhXjzfwxn0H
rPX/R7kH940o/7ajHhTVKF7qrLA/w0fR/WJMlqvWdPWXXFR7j87NqZlQ98iXPDKI1RtliLKliLuC
qVXu4CudNz01pWPtLODGhgAIClRMZgwUPVZxJlLi3tSryQjS0NKPY+R9U9XZOCZVFu8sojxGq62H
2iQFAcfmpc7uu/1UuLSldgtwDbY4YEylye351M9u1p1FV2Yf7Eb5XMZLe03b0Pzz8ffbWEqGZnbs
ePbIepcYLo/ZnC5g0PKAPuWE8BN2CXsFyXuqpSwOMDmEOsjAqEnezrBR5nSqvNwM8qj9GFraf6Jw
FWiWw9lVrB9ekhxT5U+nUd4TDD8vtENRstFfXdAiPknWkQZs5UfD+Cnp5te+tZeDtuyd/62V4IIE
DYFSgWSF3v5Eg1aIo8+sBO0svInnxT1HKfZjj9d7q4BIPZ8/ypKCWczidhhyRtpP3mAGIXR6wAJm
1aBfLBbzQzJiDH1G1jMa3hX2WOYv+pJRO9V0hGzOJr1GjWQoc/YeblsT5/kEEYJID0Rdpuq/YRXB
1iOTDOcrKAaMn3HxKE5q6u6JAW2OIuUnqSLiD7iGm0xUonrmZwaNNfXnShfmORFN+z9sZwr5gCER
ueTdK8PVb3NJlnGOUY0wKc/m4tSodnmxMXffOa/3kQEyh0TYA9VhPuun7igaekhVbQbmoEZn4cLC
8xKtP9dV//Zlk0MBLaEUSqtizWiakcnPja7iBlYjC1J9m4zfnHiXC7M1I9A5YLWobkuS7+26CZEP
iWIQ6wzLTFHpSKnIRJnlkb+G1c6bZWssiKi0CMDMaNR+bseCpAz+3Ga/oeQdvZsaozuYo6sEc1t5
O6ft/nYiTyR/c+lEmpTJV4dtGFDtnxTLCqoR/3UrMqsPpdmXFwBK7o8EFLXfiF7d2YO/Kg+34ZxR
oWGghkTNgE7y7QSToi81p1MtUkdeZh8WSvT/polX1vaximtcyBseDjHvM71+1RFpWE5h3nbfRmDC
4jB3umh9Feec1xB1iBSU9ziiCIC5AyxFIRnxPKKG+mzV1fAx9OLq77RFOuIwmGa+HDJYQotvFF70
2lZV8mrFlvaVImrb+nqXhl/qAW9PX1dEqlx2IptczPW08VHgu8IHka3s1bSRpkiszrMDWKKhTx/X
eGqJ+4csJKKYvcaDLLU/dSI1nvIQOx88K7DGmJKkeIdxXnV8/HPu4w2/ggxBXm7AhtfpnIJVpD2U
k407TRsd8Sd1YJbN7s67amuDkTNCOaBxrnnrMqY+4BiStbodmIkyfZ9GvTvgjFE8hV2SBAvUdF+I
2ttheG5Mje4ajWEoAcA/1p0KoemDYQ0Jckld9F3DBuS1FaX97fH6bVzZBGuI6eAdZZK6hiJanTDd
pRNhUEaR1X5XHUVHpsFDfj71cwdbgGUSCNhFUeLqF65sMwraHMNbH1HcvOsOTaFnie9F9Ji/YKNe
fXSrRs+enTTMR0QdbCsNkmQpoyAdytzxkV8sjJ0tuRFpuAKoisBD5cpZoxCmaSz5K3KQLByrI9Jz
eJL0cJQqdDTefiWwXNJqS7bj7loCy1IuGafQIdvO7XMTet1RKSrlktVDvzPUxucHp86kAN4Tp9b2
F43IBVYIM7MC9YX6TEtzt3L2UratUagoyfoc8yEtuD3NvSo8PZpKN1AWCySMgeeL0JdwJ0BvjELl
ituSBxG9ql/Fyt/ua73o8rqPJX6KRtW5t5PpAm5rjxW3NQpdEx0BBDpFNDJv5zLXnpmkCail0h2w
gUWm9Kmupj0LiPssXsItuan5LFyja7/H2cwo7nJwKbMXFFLV7KsZz0+OsUAmi5NjEton+tT/PT6m
Mqiugi7IKPo04AgRylhD4mvHRk7ey6zAIbJzPJX4NeMsf3PbUkOXJOazPR5wYy3JD8D2wNuBJrGm
TApRgE9KhRKglp4catNIj0lnFzsn934UJGslegDqPJiJtbIVhBIQ3cPiBAaCBmcvGgqosxTO3joX
6BEW1Q2yEJoX6y/WWp3Tk1x7QUTx9DWsJv2cQJp4+yjQMUmcJOMOetrqXhStmPQ5pN7nyPrkAP7x
bzujOfrmucCT5csAuADsuwYFJimaZh0IlAA4QPQ6Dc50zpcs+/o/jIItvARVyhmtosLYWjN6T2kY
9N1QPy0utkIxD9U3t3bouhDZKBzzICOVvz2vZARRjYx2GCxQq/1pAbc8RuWezcj90QFjAG0aEAks
NHgrt6PYc997zeB4EC0TMwnUsTU+1lFkvMyga7SzOXve5zevHqgG+cCnysQ7ePUKRnIFKzUqsQG4
Nfc5VDNxtBtjb1ff33oAVGiNwSQAJaqu0VNYRA0iyYswiJdKIWWc07OY6ywY9XTPZXLjmJJl8QSC
QS1Zg+vug2c0lWtmYRBi7/YP7cbkfV017g7edXMUmsTQ1NjZPO5uP5QXetUyOk2ISGHT43wRN08q
4iZfHn+czWWjVibr1rS4152+1I1xBa0ZBSe78KTqUXy2kiV/GWX99e1DASAAfSePEmHhdkKx7hWV
0fchn6TpDpou3EMZOlgr9/keVGFr7QgLPBx/FQHXpSWr78a+VmmulXjWv3eXMTkverKnpbK1dvS8
KJVzkvjnah9kjdbHo0KuGIdO/RRVHndPbGNUNpbD8+O125oQsQGAAqkWurarzSAsXYEkO4dBhjgf
APbEOju5GN4eszHr4bqWdHMcGFYRSI2wZHQTg55kvGR/ZOX0FXSzvpNibwUg5JLk7cOy8Vq53QZC
MYskb5IwaGpDudCny95rVZz4iVCLz466lE9vXzoKL9xg7G/6hXJpf0u2YkQH6w5wHgpDafVZOLHx
QpjYc+nZ+kDwe0CWwjGXwNLbUWywvCLFBTWgnDGdFhx7AtNcvE+P57K14xx6MzTLUYsEsHU7Ch7e
9CW7MQwMoSXHCIfrl8hEBLPBePb8eKjNCSGDIpvGvxrWt0OZbYUSrsdQAMP1v6uqna8JuKa9dduc
0W/DrIJCi01VWvQLQaHq9Rc1sT4olRdfagUr6ccT2tp3HCDZCCQvYY/fTijSQmSPOj0Mhq7/Kgwn
vUTKNPptJfoTYqy5/3i4rYkhGcohoimICsZqQ8wzHipWYXKbZ6bzpRuy5s8Kjk9+DHHE2pmaXKTb
dFjaqKLwymsCDbI1E6tHsA+amYiui2O1p5mK5s/OGsIfRTqVppwhD9NJOMhwPp7jxh5BWA1CJSEd
OMoa0SfGBfqREChXok12KgleH/vJMX6+eRSq6NwZIGuhXK8Rr5bSF7kGIjqI4wVfNAoSp6Sv9LfP
RRbLoNpKfWBqj7fbY2zakMoMc9HQqZLBaHyJGjXZAXpurBjgEwfUIFY+lDaN21GcKardDsueIFxS
ge3ppJ7s1unffnaxzwGhSIxAP2EtFWfNdZNV1AYCdNOmqxtjhxGibLqjurI1F7pEwCyhVvD3asWS
JY2SXmucoFhM4VejG556axfVfX+OEAvkHcGBZcHU9ZvIQxzO1rDGBq2/4MdYVt4L/Vn3lMe9+uZL
lj8fjjXoIDJVvtPtx8HhJc8VtcYW1ZmMo9oh2cHtX+0s29aEYMoSWVG04BZcpcNdrVu5ZzAKLruu
H6OGcvAEzqEVZtU7e/o+LjAVmdRxcH4JZt5OSJmUUddj9vQ8uH8OmRKIuPkncoaXYuYkFXO3U6Lb
nJoUP6NDSZ1mvbuVHiOSZWJqcanqh8kdxWe30a13udE7x8dBYW8ouTl/u9VrDV2xLJMHSVHnL5M+
YrxeuOWly+NkZ1b3FwebG/sVKBMA7u6Q/VrTLEWROTYq/9ar5bT/oDv9LerczgdM9M/jad2fKTkW
CA/JguaSX8WHws4dr5W1u0TxGh9EUXsaumUvbm8sHn0imUWAxiF5XW3BYZg8xTMnJ6ggwS8H9IKt
gxinSj9SxXR3TtXWYMRksgQySvy2VjkLgsJu2kW2E0TRlPsK4CY/z5efOFUbbw579JHZ8Hwn9ju1
jds9gZ6y146x7gYzJemDmjvi3NK73jlUG58IlLBcOQpQvNJXUaJtsC5q4sUNQO17hxktt6PSVv++
eR/QkOIykoIPPGpX+4DLfkxynVqA1vaK31d98ZRX+p7zwS9O+G3iwKtPKoLTtaGKu074R5zLlRFz
sgCX6KUNylGkn1og7F9GTPJsv9FnlHA8Z0jfKxkn65gt+RQfagT0oQkbja1z6Ar+L1qOsfc3c1xq
/dA64dL59tjrTsAOrF81b1iWvyPibvgzR+xO6X01MZQq9PFujJNvcdVq3QFkOXJTj1dRbq1H01vl
YEgiSSEvlyc0uXgRTKKrTokxiedxtpfXrAi/QrCbKMsn2YeuS/Ifj4ff2PlQkigky8oomORVjDJL
NxxMq8Ox2YO+1zZ1eo4R5L5Guf3z7SPJxhs4N8h7vHlvd75wQ2OO5cNNNXHJdIWqnKhaO1RGoXU/
Hmpj+5OI0VhEagAYyjpPCt20N9WkVAIlKqJTiHnYhTV4s0ww5QgQ8ugYyPUDW3c7obDVF6UuEyUw
6nY+u0MNT62Jvpu9uifGuDUf7iqqrTadbTLZ25GEURR5MdtKQLXVPQo0NCwQQ5Dvd9ZtazPwYaQa
KsRDCry349CRieu+iqOr41TVcSm68g/HjaqnZXHGy+NPtIG2YMvRk+SxS8JM6f92LKNRFmqyLWIx
KCISez+1RvV1rnXMVHP42rYTq75dlp+Usr+gqPk1nua92sj2b2CeNKI4ADwjb38DGUfTamBbAiO3
u/+ssG++D7O6HF2UYc95aHu+FnbhJSta5zi6evvqDr12SIngO+//Xz3PVRSgWSk5KxQb5LV6+0uc
3kpVpOyb64LwR34w0QTwvkLfTOPzPKmp+beaT+GP2pyV5bnvIrRBajIcrCe1tFTCI0khwlVYCuuo
dM4iV750yawgKxvDwDkuUEe0AHCm8hVajNd/wLm2ST6P9qAMR7s3oYhnjVo1h7wvnM7yndlpBgDA
rRrUwA3091DsiaVqmLQny0u8/Nto1tPXtDXa9NC7GCn4Wj+FzdEIE7yhbZ6xxlmZ1F+NKdtZntWh
nZQvsF2pA/iN0rTLOwxV4+JLUtSl+FiPS/Raij6yAq0I7fgwF6X3JU7zSTuEepR5VwPfrfqPfJ7V
8gCUSRn93Ii9uvA7Hp3ZVws2U3kR5AzVkYdLjF9KmNX9IaxiDxyqNo3DuXL7UnkxRifPL27d2Vkw
O1Y/+ZNVaJpvKTqvAtMdcMxFbMGY/ZHeifMEmaKPXJ8aYPtPqmqFd6Z12HukVdoU8usmbUrLQ+UW
dEtztezmj86cZ82r3lZl+YcytZOBoEPvzD8zM43yU67prfZhgvjk+ClI+lo7zqkTlicgHnHlu1Hi
TJfOKvCmPNp1ZJlX9LeK/MVNvKQ+Rvpi8ZBd7FzbU+7eCDHYpFPYJzGhuL/OgKKywHQi1MJA2hpf
MZ6JgCpEw07282sfr/Y5WFPoWVTwENxcCwZAbFXyuKsV8IG6dtVzs/+axtp4SEIJ8QYtIZ6RqdRe
k3nxPiy1OnzBDDL7+Dj2bM0VfXcghPLSQ5v19rDVk9FgGuiFgYMk20GjLH5K9WbcCaZbo/BaB4uM
mYJUmb4dxdQaW1s8blY7jd3PURHGtGmbaqchsxGyJQSJegDwDkrk+u0ohl4ioqxn0bUIQ4gFXqV/
lt3tl1iL1D3e0saMQG3QI6Hn7AAXW4XLsm+LZQkVJQhVQvRBD8UXVN3bPTvDXznwapMAuEa2g/c0
EJG1RFXq9NnsGoyTiOUFXZqDYkepn5bxO6Ljczd5T6nqHnnxvJvG5P1sRM+di6FkN0Qfcjs/tsBY
em2+IOh7Lovirz5vzpiOnbICEkSkVIdZnY5WN1d+Ypg719rGaxa4pmQ9AWpghVY3NTK12YSgdnQF
rvltIOT7VJGVo9G1L4XBvyv77axADqxs1FPFo3a8xm8WMLvwE2+jq2HFvW8W2vxMpiV2CgJbVyUD
yIvakg/ndePPaxJ7CqcyuqoubjVhkV7iPIc8BlbQst/boRixlXF/tF2Js6H9cRycnStya/OxplyQ
lCVAZ69WNq8jo0jiObrCMdH+SbRs0PymBcr15tgABlY2MSiHgrlbnVrq41itLXzAGI2aY5q1Gn4i
0Z6W5+ZkOEY8bNClumuVzEIZtaUKo2s+mhF1qQraia/jd3t8PJv77UgFh78QlZXUvzXUqkJQ3haq
mVzVRtj5ifpLiRHqkqEEGOmDk37MRy/+ZJSIm+ys431cQs0E8j8a+1TGqO/cxiUApTnE+Cq76pbx
TIqQXZD4dMhd9+Tf7isfkkUtIUTAc+/rOTgF9KoLsOuacPuLQ61qbeGbjZN8dLRpxppTQDPaOeVb
Y7JLOOhgckmXV5tkCdXOWpqovNZ8xtc519rkMJg9slVNPlgf5Evz9fGHvN8wfMFf4l0IEVL8W4Ve
J3UN4MUlchimNnwP7UZ9zrQy39Nzvv9qlAt4z9MK55ShD3X71cjttF4kdokg2uhhvSxsns3edKnU
+u2FEJiOcIyloQZHbZ17l2lmaHPNUFhqhNXzrCXhdBn7rNg5AhtTAnKBMi+FTFV2vm6nlJZtBmhB
59KKZsU3rDo5VVo+gDnT92AL9x+JNhQYJjD7lBbRsb0dCnaFoi1Iil8FHLkfVF28iwsiY08O4a5i
QNkIVBeRAwgrTerV0arRxwWrOo9XTVmwBnSQDTNemlgfM7+0ouo7xL04fVmaohCXYWxDbEPqst3z
VribrMRvkjtR+pG+Q2vbudTC/m2BmXDNsbLW4Mr1GpJvMPPfjN+T4GqG4ITbsl2+avg6uCnUERfr
Vc3q8ThM6fy5G5bmGi+68ufjU3Z3rkEkSys92kSIE4LSuP2Aprc0+pAb4moWdvRnm3si8sEhYUE9
WAO1IxTx32wAJEHQoBrgcaF2c5dTYalQ9WWji2urp/V7TG1LP1Pr6a2CExid2ARj1DHpm/MRbicW
upiZ2a0proIuYv2k5kvxKUEtbE93eGMBHTC9xCf65pJueDtOgyGMpi7GeDWNjh6IInrzErf5EPlp
7/Yz8md7lEP5SW5yRWbGx6LGgxkBgg+rUDzWRa20gxyx8YZ/c60rn4TQpktuRUh1GVr8veQdd0j0
WSSnx7vlLrLIoXn6OnRQucPXeLvGqXAH5s6+WnhyPJl6m/zRYrx1sdpmj4y4PRSRn5hMHFs/m9TF
6e05FuN1CG086Wu1MorTkufqOy1Z9gp1GycbvXugV6QmwOPWGJgoiTjaTTdes8o2/tbL3rwOJPzH
t68eZBB8RyXKC9DD7VahxGJTxlCwmC70FB++WC95T5ujU7+rFMSDvr19OFQHKfbAGPNQDLgdLten
Op7MkMJmJLnETt+c63D8Ni79nrLi1hlA7puStSSpWmudMhjHSKel2XRVl2n5ARqs/ltEszY+oeWb
J2e9TkttZyduDgmIUcqMg41Z67XTWhdjaeXTNaJM/5Qbamv7pZdaf/X1XOQY0EWk5//Dev5ySpcq
R8665ZlriZraTjpd7VIUP2xtns/UYtACG6Nu7wa4v/AoRQI45TFNrZWWxu23YxSnIaWarr0+pIdU
IUb7SlvGTwPv3depdMT7vC/bg5sa1aWq671W9VaMod1F+izxQHf1As1aCtFTbr1GYyOwgguLS19U
2XM7/zAHmpd+59LsBVyoLzurfF8vkcxaPinCCLJKup56PRYogs1s26lppj7AOD5uDpWBAsWhFFH4
X6RGIvHNqC0/Rl0nXjXF9GsKDuXhzZ+btyW/gcwGiKW3uhnnRvp24svDJZzW50Ys2G0qyU9hhcPT
45E2FlumnzgZ6qTWQDFvP3YS69BgnGS64jIzPyuJaXyPm646F+2kvS9DMcDdUfQTud4eSnwj7iHI
Lo3fyQJ4xa+2WeWlqkEVduIlUYvTZPTpecjCdsd/YCOUk4WijkIUkn2Q1fzwYy9qLv3p2tR9fSq1
qvzQO8N4IqdLdm79jd0jdVZdUByyQGSuO7VKismZUkbAK1p7mj7peVc5Pni39GUqMmU8dGHclr4R
z/AXjQkftINiQJE65xGd3Z0ddP9dib6STE9RByD++rfUWAVobhyxk9X2R+kNfwyu/dyN058tDACf
4rIfmsPXx3vp/ovejin/+28NeHx5C48KnLgqggNag0tEDKJJdnbs/RflbU2lg74u+O47dpXbRQmO
wvJydgrnj7rpjL/MLG0SP3TD6d/HM9ocC8SotIHX2T+rPapFLXkNOjFXbM3Gg2qO04nKtXIYY+/t
EV6yZuhsGbSEuKVXOaOROHkZ6UwrD3vlaU7S/MlWi/I8ue7e3tj4TnRWZYECYVIKL6szQV4/T0U8
8qJJ4uzcUWcM8ryKdnBNcm1uU0UmhBYL/RUCyx033Z3nzsjVabz2DsyFvIQaGn+oVTXzpyqukLDb
1dLanhd3F4cQP7O194etNL2u9ixhP3IzJQhIvKtEk+6AsDf3BDAMao7U5jhkt7ucjYBXALIy13ZA
r0oo0QTHvwa4bJRvppigwCcleOmtUmymHnE7VBSqbmxSG7j2QzsgHQk0rKFTfHq8ye/TGaoPyLbD
oWPZeEncjlLwPKvLShuvjSnAzli9j+l4dujwvPaLgRfS/zAc9WYXWIuES8if81uU0MrRGGxo3ddk
TN0XOnzjx27Snf+EqilPlJfmnfG2dgX6atxxpKH8U78dz6lsJMYyMV3Dhva+XyP+kvmJO3RvX0b+
fCg0tI0J/uvcwZhbIFy1Ml8NhFSdd24HYfGYu83YMdq4JKhZaVn1/HgxNyYnn0VAIdH4h7ouN+tv
i0mDmuJKJtQrhXAwxmHzLUHE4fx4kI0dT17komdGIYQbZVUSaMJupnrZqlez1vCmtmP7Vef59Ww2
br3n+3CffEKnkixlWe3jubeKTUuy0IGMWgGy2M7Pk50yQuYmywlXGFtaECcjesfjcEgTJfk+t9ae
+c3WZH//AavTkJeDFpbxIK5dAzPfSZXUN4QyfVS0avofPt7vQ60+XiUKMFBZL65knXS8vdjwjQwv
0sdfbyMTkDBgsml00ukCrld0dp1Ra2dxzVx3OtTsGH+McD8tujk/lLH2dzqknt/19s6u2dqav4+7
Wkja+0vYjqO4alZKm9Foshesw/eg/Bu3jASEAG5gf6IZvlpDQ+HWN2MKOia2vUeS3PgY2loIf6mK
/lVUEfpD27jHty8p9+evHUqxbF1MjZH2moVL4cor+vzbnA/l1UxF/zGlm37mku8Oid1FH2nevRkp
KvEvkJCxrkaig5zk9ryrLu7Vbc50FarFz1Ekvrmibp8S+qE7CeQvtYvV/Y26vYQeIpjFh1ztm9Eu
0tJMqLekZjFd9KSfgD+0OQq7hecei2jRDqI0MKvIze6SVKV3Nt3Yu6QR5QVj6vqTFnnuCXCXStrd
O+dwafeoub+y2LvfCDUbzC05Br2q2+Wo5xRyjRmPiEf3te9qRfFSm5Qa3Kw5er0RYTWbWEf0o+pz
XvFgxyxODzDd0NFe65XTYmf1l8dbYyt8QD2kKkBNDhj0KjvQusLS2kEV17S2oovipvFXfUENamm9
PZ7E5taX3TNCP1XwtZTZXKhugb7zeHUWSpjnZCqKCpRDlLe+a/XGi2or4XhIp3hPhXXrZHPF8Xaj
py8ZSLerDmc8NZ0543U62l1zslpsh3xrshZzp6u1ORCFFlkgBrK0LlrhAa4uuluMV9dFECLFqc9v
qZTthOGN/If3vlQe461NkrDaRD0c22T+P9LObMltG1jDT8Qq7sstKWkWamZsx7Hj3LCcjQu47+TT
nw9zLk5EqcSanFQuUuUkEECg0ej+F8+cwiq1keyazZWMruur1CduYjtlt2q3R6u6tU2kHwifjVW8
0tiyWiA2riz6LZPm/Tqq48IxS5ezRmK0E4dvTs9lJ0qeBJinTYTMykIrhzwaw9Ir1VcjmxBpKXS7
8NUxUV/0OdlrAd38agB7JStWWjTKK/5fOUk92oqWV5ksXqxp9DAuay78cRDVnobsrZmBU6VJDZkU
v6jNh4MzhgT21PPGBbmi+5bQyMUHY5l/Q3rSrE+V0tU75YSbQ5KXkPjzVrvidOUrbl5KytPJS7Tk
oZ2G8mvaqG6I7rnxpaMftHMCbo4niRRgRSkQv6sH/2st27EVVTLzAiha86A22XKqMZJ4UuzSDkx3
+uV+8Lo9GgRWAAcSnbS5XfTa8mI7AY5qFOi442W8/tp0SgeNx8ZvsFvVnfFu7RQaJfIRBRCKctfl
TonXUrNT1+MDIv2v+fVUUqNYMvM/DcO1SWUPnv7WyrMcymz1Ujp4bdeLL0Lr5jcUNuf/8qnA6RBC
gCABob+czJLY41pPtEY0pY9/VxI7O9quk/7Ip6n6bRJir3l8c/EkPJWXLljsLcBXi1pzGokjYTct
IjspUY9bRTep3bf7m+JWqJLBQ77j0Rje9l2EXnlTkidzyN3pHu1S1CeEaftnjK2s4P5QN/ff/w21
fe8muW6tVkn5FV3ANKDbU/uxNpzVyHxq+l1F41v3J+vHq4mHPJtjEz5WD1OVumH3IS1nP05lPRy9
DlfSEZWM4wLLKfY7SuTHj8+RNxT9asbkTBuX20QvB5gjGWfMxajrOHV9fOimVj+vCbgKHyHJPdvQ
Wy8qTpgUtKLxj4jJ5YC1VUXKuPL9gPDoWLiUHH6/GrX8ex81+S8TvJ9jLhbls+Qmtn6tlO7f/2HK
UgGK/hZX0JZElbiWMtc5zQtXTTDdGAtPVQJnogQwgUt1/KqVtqn3x7y1a0EHEF2kwSjyR5ezVkpL
GSCZzOEwxfoSRELYn0mQstcq55rc2be3jiI0X9BgHk453EeXg4mo8OZIpWOh4sLxteWMKIGqONNe
xndzHGm2TOAgu9zeBrQlKcjbLcXsXAPQWuJWOSRjuxPIbj0YIW/S3yWlBvuwuQWyNjGaemQUJ17G
T+66VKehwegG45lsPWi9UT1Na0l+WdjRTgn9xleDnoiGC96ctEO3+v61UJ2VJJ5uBEAIDodnBVju
xP6qdMXHNwiEaRYRcCyX6xaoorRxbjh0eUKWIf7uGMVS+LlSOMes1PuHD29G+mlSUQG4D3D/TaSx
lh7fHS0lx4vWGFG5eBLVScnVNXnWtbHdKwrdCGygIWGD4zMn7YM2CVg8uQvAKNjZkdlqbhCRQf1B
sqDp/qCaw1/SX2p9sN3cMXdKozf2J8cbxCrXEUaQ26aDqo61q8UcdDSDxWODzt5LXFb5Tr5+cxSK
Q1y1OM6h7nF52mgqtcras0nAVhRPotfjYCnTPf3yG1tRcnKB/MCf0THQvByldIq1LNthDqvWsr8v
etm9dGAQvitdyYD398eNe48nI7VQmo6E6i0dQZhd3Cq2x7YfHBTJ0960Ai+y0Pme0qzVD25jaR8/
5IwnJcGo/NLv3OwR15tTbDB5dtCn7yI8H3N7PetG3hTBAGzkx8jbJ/XLok6KgHpYv6fddWt5JYMb
VRspwP/uJPqvxFaDXtMo7YKCQF4XX6YKfdBD0mCDGthdPzc7ceXGiaCG/g4TpqSOoMXlx6T8kLkL
mP9QtN6IoGPSKUOAFehaHTWhL81TXWX1m5PWWny6/2lvbFb5EiJiU8dHsnlz9AvpXWi7iwrHxygO
vepkb05nWx+FpaPTylnnCnovBGxv2AxPUJrzlgpesa3DQjX7k5VIxUF1dHeGuoYmMxbu6oQyvhzl
oc1ajmbXYqLZa2FqUeDz14QKKTiSGB9VsEhnVBqW+VhMWWEGFICQgi+jUpE0wT7xs1Hr9lQVbq0w
gVXm9djCQL+8/LbZstgJFSk1bJEC9IdMHY+60u/5XV2PgvaWZDCD5sK2cos0b1trLvJsUMMJLb3X
QendR81Bpf/+brkOBGB3SdFkcY83xPY7ekkD7pwKbbh4IAtmTyv+bKpl/r22lR4zezP96/54N2YF
Z1XWH5A0x9RZ/vm/TmHV4NZJD9oMl6Va/kF7d1kOi2cke4n9dUrBtUd1hfIzLPorSEfa6Zhq6GUZ
plVqvIz2EJ/tUkme8ixuPmd5ZB2zxNIfjNaqP3z+AE7qUjqLrybBHZczHAdHa0qzbMMii7KjY610
4BFh8b5+dCElPhMdc5JNnGa2+BxhWAsMWJwqB7vJTkBGp5fVcPaeYnIrX5Y7IXTiSSQJLsCOtuwT
zW5bT52GJrQUuz8UuZP77WL9AhDLpPpRHh0U1vyuKT/zGf68P8Eb4AbGlgL9pBQ0xNXNW91qM3Oo
F7UJXWUC551IokjhOu0Blungl1U/nIy8cg7U4b2DlWvVVwPtrY9/TXCp5If0M7iUt4hRY6IQtNZK
x6W8prPfpuogAnvtsj2jt+uDKLMnmbLxtqb6vTkYqQN6rCuUnr6a7nyHYtYvBzteXA+7UHMZDlms
N+un+0t8fSXywiZ/ouZODeHKzbYW5qyYTQ0djGbJJ7BWlfOzXTJRH+aC1u9OHL8ejfQXDjJPJJI1
2FmXB4OuUFkQFd47F9WD0a/6p4FQjZpKuVunvzGWrIsgPovNuhS9vhzLamLPjFNRhe6UJY+2ncE6
LYv8UVl1beemv45oZNrQc9BH48WJ9PDlUCnhbGKFq7BSm+5g1XP/dR3y7sv9T3W9PRgFaV+4AZJa
5222h6o3ZRTD4QyFo7WHsrKVc2y5Y+iuqfKlaDttB0txYzyezQQWbh4sDrfmciJZo2XQ0zo02t5E
6D818sVXxhh3b0ACIgtiC2bn6cOTZDDeD8CHZKK4OfGQx5vCEHbN5eAgeNuvw3MPvOIY1UN3FrUd
7ez/60/3Lh3DHKVbLmSFy0+Xi2SgVExXDeO13zKjV07x0szH+5O6volohUmRMVDTNoJzm/1hl+iC
9AaoFDXrtCBBYeBLjdbKQxkvPxwtyWO/dkr3SMf52/2Br88AmQMvWl561HHhsl/OroxNPUJ8BRhC
UY7rq8fD6Nes0ZbxDays8eFTQIDm1oMTJDGc2wM3O1NaQTmnZtfEIjSWNAkaSuU7z9rrD/a/4lny
bQtOcyuMnDcClJabrGE5zfF8gJLjZgGC5rP34Z0IWRaEA4h6gDc8LC/XLo0mgRfSoIfZPBfnwk3G
oHOS5pPAgvQwclfuvMeuvxVoB/D0NJWRJ6E6eDmeYsWZjQWRERa2ontYqRplHcxR23iPZmXanz+6
M/Ba4JgBiaEYgSTK5WhWCwg741yHTtvpwYokwCm25uS1z1VlZyFv3OKkQqTKYD051FeK2e3U67m3
JH1YjlH+6GY6JCqR9H/2Onx1VArT8VD1jnKQYLQ3MdRpCdXEWIzj/Snf2DkgjFEhlkRKqjCbw6B4
WaLwJwPIB1Ed+j4XyouNDla7E1KuPyRSV6BLScik1Mz2lZnqUVY2lhhD1IZMmlA6bURQ8MpT0k/a
zp1wPSfwUxQLqCVBn+E9dvkZgVRoxYBSdGissXfQ1Xo6CtIT//7KXb9kUY6TnFB6GZKYttksGC9l
+ogNbdjMlfL7lLjz8tZTDnwQ3RT/CuQtUxBZtpY9uw756y9TTzhq1EOgFvJSgBt3OTvDbjSnreo5
XKdGe+jqYXqAHSyOXSXEm4KW4oePIMJuBC7Y6+A8ufsux+sd0XakeESwZCmQY8j6U9l15iGFR7OT
2l59OIR7QNVDIOBU8LDd3HNjOVsTLB6DJUVGfNQm59SNqfjolpej8P6AR0baxSV+OaHEKuwWzJIR
8k76R3Mb19fH+sO3G4NIzKBEkRK6tqVb6ikNap2pDdG1Sppf68JpizjInKRIH7Slsv8uhsqbX2PR
i/JR1Ebu7iQqN9YSST9gwJQG5BN2EzmbKmvFmAs19OgZnnpVcQNDT7SdOuPVZpQS6dLlj4qHwZtr
88VijgY0Q08NR9pDL6k5w4XTlK57MdsmPS72FE8f3Y5MBTQr2SuFd/qjm8OdRmONg4aphbg3JD/w
8HE/F6pwX4tKF7/fP+E3lpA3svyEbBj7SnKut3gI1JGrhUOLPWO09CA/Iers3N03lhBvL5pYcOEw
Ettq3KRmEZEjOFYoOnv+mqSqFsxVpRxwBCyOzmTkp/uzuorENGJ495Mm2CTlPMYvt3/UJ4s3LZ0V
Ispte0dh1BpVN7cG9a+tzpg93R/uehG5vgF0UBTiqUhx43I4T22Mvs80K/TIGHBRbHXMx2ErNT/+
wzjEQ3q+oDBRuLgcR01nVDVhXIWDlo1vRdqSRdZVt3ONXX8sCm1ADmhU8tYgfFyOEjUwXes6t0MO
3lOrFv1Bseqw0VzlkGXNb/endONLccPYJMfcy5IGczmYGrlN6lajJe2r04PhKTm+lnqJbH+zxzS6
MRQuLJRlib9cLVs0Wxz1rjfaixPmCoCiPwvDKfG/qFUUp9OBstROonVjGWkEAvWhckJbcAvbG8bE
ERby8KFNPfuZ5pfT+prX5w92rAJP71tlr1VxY4IsIlkdEYO/t0+a2iODsu3aDe1qmE69kg2nKMfN
bBrbDyOKZDdLUhSQ4YIitoV59nZu1eoyMVTa4/GBQpsxHtG0wYazqnJ1J87fmhiwOwlLoXzNuJeb
BGmIclwG2wv1CAWdQWl+SZ00f+x0fecg3xiIiUlJOq5MuP+bPCDV2tjOxjEKCygK4Zy6o3Xs2679
Zvaxsmend3MwkI78BcAS1OPlrOCW5UWCXyFqFHZt+mnkDr8rXQ6aA/z2Hx8+ZmDoZJWCS4xH4WZi
UxKrCel4FGa6NR/mqq4eWweIrNLah/sjXaWMPGEomRmSSifd1jbRAzB/UzuNFoV2W2W/Uda3zuiu
a8eymZdDl/XrQx17yeP9QeVSXeSLclCpVYjwPmWSbZNuLXMbu10GLRRDPwmH/m2auXv68dcnmvgh
vURUiY0CF7v5YCnRaRwtbrG1+L2a1u/AqRFQrVrHX9Lmz/tTut4dDObK+jyVbIgEmz2fxW6jDClR
ONaa6Kg1VvlEQbh+NNYs2YGZXa+eHEqiQ0A+UleW8/5XXd4avX5YJsWCZp2u6jHiX86gjMmE+/6c
bg0E2h6dRxZPthwuB6pjM2mjIXdgkJvLY55Y1iMBZs/E5HoH0kelUCYrc7xatnG+pTk1z27hyEpE
7mODiQh//cesq09W732CNPb9/qzevQMvdx88D8jAwAKBqcKmupxWoTR2mjaTE6ba+Dpk7SGrFxTs
Ib6NZ08dTqnZoU9EebpavVennOKgcYw9oovcD1c/gjz13VCF4L854VDECFnQVEMbzTvcO/ImD3Sq
k49FmyCHWSHEfBBJvfiRMw5f7q/Ajb0KRlzmC9L0ixfU5QJkQjGtPqocuVdbHwyM8gitHjW3VuzZ
nd0aio8qVSMktufqDFZtghPu6oQZaPhnVxc2JTRagOUUaTuR7MZu5US9sxpBvF3FzKwuHUxjWNGq
Fe1fBXyff1qn+bD8I+kc0YQbB7gUi7dZOx5HvV1h5hWKORGfKmdKXttsUHaSkeu5MAaWhiQGnDx0
My+/UB7Va26JJTsj7WvAtmJGamAm1bQnu3hjIBJuGSfZiECON0cc9G8zTq2ZnYHUqEhCKPkBAUDd
/+iGozIN4ZRBwNNhg3I5nVRZyMJjKzv3czcf0VRYg2E0tQc6Gu1/GEo+IwDZAxy94kAYSbWgZFeJ
c5I7mniebScaA5oKq/FYNlGxRwq/vmMIIZjRkhFIvtpWpXMoEK/lVhZnlC0q2187ow6U1jJe4y4H
sVeQBn04KMsRpcgSuQZBTL1cS5wKEiGaSZxZ5habeW85Zjygdm7o63N7OcqmqBoJHXqM1oszCAgP
XV87PcCW7P26SfOdCe0NtQnHldJUbYp/yFm16v7srq3+ZjRD92lxluGjlW8aFhhk4ydrSWjX1r+z
dGoeYQZDzTGKZXE2OX4HHncnEN3cE1wrMtlmw29BnApF1qzqVXEeM1XxsbR8mHsHcRD7ZWj7+sO1
B6bEs4W+hWwtbyMFFndW1tWGOE/k2IFXjMsxiob02c2mvQ91c162BFKQeFyD4qq5mgtCljinxvqa
59kBmvrzkGhW0I7RHg35+n6k6C2LDzqsUwlBuNzmw7gUTkn58FytVvLd6brV8HWcTDQ/07rJ8MdS
qml48zjMhzV3doUPb+1KhGzkXIn2QJsvx69VCANGkYtz2ygG+97u20CAk+uDkSrPzhG4EYVlG42s
BHc6CNHyz/+V0fU4buRtxpnuUVB9JeGuHiiuRw/3o/DNUYAy07XGvRnc6+UoduLa84Db2TmdZg+D
bjN9nPtxr8p4Y+FQRyazh3ThUBHeXF3GourUVjQCcIWyVxo5KyLTkYvSnbPLQrs1lkSMSAwDlU11
s0mSyizyOF/y89gsnn7Uijr+w4mibvWX0avmYKgr7s3SseGfNcjv/lPCRtICrXBUuvRIgr5UirX+
M7Sl91plrqf43O2q+eF8HSg3YmeEAqIOfarLdV8HVRuUPBJnQYnrJ6Dm5jhNyvDH/a9743SCc6L+
SOUT7OS2uJrNSpOi+ijOi2L/Koz00QXPeVjxPIyFvveRb20lakA0f8EGgEfaLHyTJMVatWV+TnS3
OjVDJWUjFsAeO7f5zXHkZiVXlUzOzevUZqNqwm3yc6NE+SFBTtlPnNQ83F+6W9sIPSe5bGAeAPxe
fqAmmeq0H+r8nNbG62wqCk4/7eqPS/zxFxWPejAOsnUO6mzLJqssr1Wm0czPyiqmQ+E5y2kpkvl0
fz63Vk36lEvdFpklbOaTl3XSU//Mz6XXFYdiyUfEWQ3z538YheuF4Ci7I9uDzg1qJOiG5GeAktVp
ckV7NAdwP/+vUbZqaRR/1VqPlfwMwzsNprEjS+2XPX2NWysmm7rSM4Y7dFvbcWKmmNSM0iMRG1Sj
0IkE6G7fn8uNfcbzFnABf9O62jYBJ6tUzKESy/NSxC22bzgfjC+qMIqvyxwbe/rON0eTQUe2p1QQ
KZe72knS1LRRaX3uJvjOvluadhBpwjh0qan++PjMbAkEoaDJU2+rT5JYeZTRBVme9cbtH0ANi9zX
Wc8fWp6MO9eY/N2XL2fZR+U9AvpaFkA2sadWp6Uca2t9TjKg3kAKetGfR3dS66Owo9Q8CiVv1MDF
73UvKbneJtJnxfYkAoXOyDbsrflamaDY9WcTp/Tv1oQGYmbBeLi/mNejwHJCRpW94gEK3hZrRTu3
rCcmG3psryc9WqonVRvrj0K8AB3LXACPFSntsc2FFa1s19gcMHJE8+JTheX606DU2gmV9L17+vqL
ybeyFLB7fwZumVsxforL7EgHv7xwAqO2iz90pTHfBjN2D9qiaH/ao/FhkB7zw8aPTiMNHupLm2xH
h2y9zIL50cdMV98evOGgL3y+YExB0DvjOCY75/vmPGF/UkplotQ3L0+cW0cQdqUXuJFOqh/PTgIh
E/OGFsPMEzXdxc9s++uHNwu5Bfq3qOkY5lVTtxgiS28n7CjS2Z7OytQPb1zEH7Yho4wPFQ6woyyz
g7S5nJlHX84pCpVREgX8tp3qj0akNg/35/IeJi6PNupqeAZwQUp6xRa/4LlpqcYKAup5Z3bTLyIx
8hLR7qrtvhZA6NIn2c6b/CKt+tGPoDcOU7BmJqpvVqMiS05mXkRBpy3yP+voNL96KdjbUE0aZ/IN
r2zzo2nkfeuD6/csVAfTYggA9ou9a+s6+DITNoJsdcOq3l7BK0JUlekwk64xMG7DuMD8Bx9lfEw7
sVa7Ku03QoZ8KQFCl4pK6Jduvk80lF5ilUm4WrOtHgdEzZpHT40b98GOOk07jxPK2eGomYP3DeW8
Mn7iFxZUYNaU6j7KuGUJJtlSmsBYMOAtfCta1hiBRGX6qg/OoATuYkTlSzq0ev/ai2jKgrZTZ/X3
1C6K6Mk2m2pCWgCR/29TX3njh1tKUvCP9xGFS40W+yboW0u7NmqnilDUBe/ofklPpRfnrx1ltOP9
XXidSHNpQlSi4A2SmsTmci3xOUHSJWvzsPfMGdbXmh/b1lXBELB7omr9sHUNqH2IGaD/qOdA3Nuc
Lbf2hBrpax6OUdsWh9WKcvfQY13xRdczS93Jp94NFS7PGGxPROMBSONJjIz85fQiGo50KBiuwASj
L/11aIzhNxeQnnMYBIXu0kfb2nMg3JhIgPld1llxMFmqW3/Csh2UQ6YN6U+jtRGvpVPf2SeRxZpx
TuYG9RjsMrzym5dm+nyoY0f/Gx/aqIBSbZVw7mNDSY52T63211znMXZSjBVexpzwtH+1ytH7m3pT
k/k6v8cL12FRu4ccBedx5xtfnRd0Feh5SWgiFy2818tFgGRaZktVZuE496a/OEp2EF6+hxS8BtSB
9GK/UpaRbF76r5fDdHW/CsOE8tbij3JcWg3hZKu0TlkbFf4YJ7qP2Q1+SKWFAA/dxYduWdMdOMz1
VKH24gf9DoWhxLD5DUlXlaS3QPMRY9CftCnqftGSpPvl/qG5ineU1ZCYkghF3jfQiS9nOnjIOiBW
0SILGtWHxV3qICsi/cFSk73OyY0JwczkZgepKJ1ZN6+bqjI6rC/sNqxz/WdvCRMJFzxi7s9H/k8u
Tgnz4dVJKRomtiywXc5HFEntxuvahhwFYR7rlSN6iMzUMg5K003Wk0rlwD5OlDr+osUnFr/rDGXv
FpHfZvsr0DZhePhpzHQT9RDU6hrHRm67aKrq1UrH7GHOiukBW0YL0O7gxA/l7OZ/i8lWd4BGV1GQ
V6rU5YNqAKiJRsTlAizUUM0WY7YwSobvozCHt2jovlmNazyrWZLvRCV53jYTlR7f3Ji8wqTd/OVo
6JlGppKmfahUrf0YqQa08zqr0NRPqyLqgmUqR97LrbvuxcPreULjlH12tPTAEG8lotDOs7AwQgCl
aFHofJocwXQbXUtOYzPW+XMbVU2zE32uPytjynYIGbHEwW0PS4GzW59Fc9itI1lLXk6K+lK2eFyl
h05t3O5ljPqleqvrRHyrqm5dTvd39/VpJU/gxU7ehigWxbPL5ZaKHdo021KHSLO+i9xTn0x1hXaF
u93OxX19WpFSJ9SivUyWSpv3cigio17HEXJAuZ5OX80hW94WoEM7j5kbKyqLHYBCofxCWdtMiB6W
0qo5UdRehKUEiHypva84sFiOZTUubYh1lBN9bnkkjr5KpbXYibLX24jECyQxOxgiIMI2l9McBs3s
8grGKlxSRRZChN0FVWwX6QsEIkQ6W0hDexyM688oHxk8bRCVRatim2R6KAeCt+3WMBZjdYiHyfM9
FVggfI9vH90wRB+K4LCesAK6cq6P13lAhUWDQppa9iOiEN3RaLT4Qatnc+f1ex0K8MqkdccG5UTy
2r5cSXBuZimWRgud3IrQ6Rr0DjLLon8hNUy/GNpYvk6KluwcyRtLyTlEWhUKPpiKLfrLQgNpWXtA
o97UuY+If0SLP6dN+zmp0E+8v5jXmxW0Essp7VoJdduQ40gRtLyx9HAtKKTjE6ElPPMTNIhPjXQX
D+JEDMObrRXTj3iqtL0O4o258jKRHPn/hSZujqQT6QLyrhqHprT4Mhc68XgIzU8lhpA75xJwL5/r
MrK/1xmk2SQvY3KMy8+pjf1SrvFchFCQxvKtUsZs8OPOSlbNt3sU2J7jdlyzQ6xpXfdEuFSdQO8S
U/k1L9Ms/toMUFBDE/TA17FDkLAOJntV0TKbzDLrDr0brenR8aRWbeplY/7Njmz6rmPudyUP1IRd
9I1nZRvIZDdY59h0/MFUxAl9jOJZcLm7JzE33S+gIJRA2EgFF2P8u2smoy9ShB+w9nZyDQl3FCF8
c2yGoMqtvPc70RZVUEy2c+js5a9GWNULrUxHfNLMVDMwnRqz17J35kfPys2nrrei7BDV6slRvLU7
YpOXwTJf+84Dgoccrm+3EdVatTa0rOHHt+6nNq/HNii8Jp4S3wCB6wad4jnPFuadUHb65VwY+rQE
w7Ao/7T9SJ4eQ07+Kb3Jo2BONe+1dPtTOoFKQgq+8d1By39pe4P3nbuOqxE4XKh+vDbJg4HM5BDw
nnVtH3mzn2WkGX6vI8gb2ZN1dEkZZ3+tS3UBjobzxhIZKwgnqz6kTswxcVEy8qPInoMJV5Ah6Cv7
ZCw52pFmqR5crlElgAQH1LzM8Kn9c+A/+GkuDUadXbsI0x88XZSBkSVJdhTt0A3PLjpWU4CAYl37
o1g95zHXe0jldhFZ/UMar0V7MARyJEdcO2LtkSpT9Jupzkl74OMMnOByGGZ+arKuhZ90KEIEnakq
/dOgxeVyUpdi7Xai1/V1B6TmvZEHHICnuDx7/+rkNSKNumyIq3DpRhGdhOlgdtOt7nT4YAyh30uF
H649nGkA9ZsoOZhl4o5RtoRFqUXY2xuNn03jX14tvK+OsUCyrSLzc1xOH65hgyGF9ESNF1lFmL6b
m3YdrLnGzRLqRecm9NYAVvyiZ11m+pOjdl/vz/JqNUkYYJEBAjaR6yFYXq6ml9SaPpmDGSqUZY9W
NnzPy2JPav4q1Yf7A4ORIjl9JsSXNkl2bC+ZyqZzuXBShCkNak9xsJprx5TW3P2sLm4VBa45tmzm
WhHlJ6Ws1WQnA5ZTuYiT8lfgJssPAAN3JVRQuZWh0J11w9l0aeHHKk1Nr+1erDrDjt3DRvP+0l5d
AsRiIBBkvDhfE5s3Ccs0DT0auQPidFqHBKoTz+mfSRl59YFOQvP5/mDX3xEUtyxz0FCXijqbG0dt
+kZNKFGFo16KwIE/d5jLag8wfjUKeH4pYSstaABwb88exXIrjomIYVdlWHqaTdwlsBWi0tv5Vldr
h8oDT13Iyg4j8hC63JZGlY9RVFRWqOA2Zge5KeJv42i0f/fWnO6g+2+MBWCbm1pizTjum4CyWNWY
jKlr4EnUNWuA4ltnPy1ZrmsHrEp3xWbeP8XFPgQDRi0H8ULSdfKhzWlQJlkYKwZqpnE9DtRMRy/y
VVEM05sXJXi6LlnhfQFDk6aPeqNT1LdWtxifrcIa+0OLKYf9UsUkpc8r3pfpzspfJYf8OhqaOCnI
ZzkLc7nybhuLlswGogjV7iNWVMlL26oz0EWloqI1O/VL0UJH26kGXB1OWdhgA0vAFRCirRjcTHMw
xqLMDpc5cR6K1sun3+K5yZ2HoY7G6kixYv0oaACxcBJSquH0cPH02vQSjEwIeLq1Eo69aYddP2XP
AFc/XHukUgNtFjQxwkIg9DbZ2WClbqtFGUh9/F74zFb/zRma6HX1dq14rj8dBo5YZkMKkOybLRLU
K4auL53G4yEo8i/D4LgPSdm7p8aduoPTq9HfttjTpbj+bu/uFlyQ9NKkZtjldhn6Pq0XOkQAmBPj
lddSjjnapDn5we0WZXlIlLbwdgLrVXZPdZWmOFgP+bjnhr4cs6RZUZrW5IWWptXf+3V2Ho20LQLg
N3gz23GePzYiF3/UZa99NPl4H5o2kNSZR0RwczqKZqIQO5peGIlIP+INbRw9MRv/ZRQ6alT7WFGI
15cThJCVdmpneWFB4dqflMj0O3RpdpbxOu5hp0cwp9ckq+LuZv/P6tgLVJi9cNajKkBwyj209dSe
7Yoa+QdvJ5aNAXieUB3lHze7xKlnb1xtIL1dkWl/UFusX8qySP65P8qtfYFSK5ELVCroZJmG/Csz
dJKq6ldP7n9q4OtPByePN2PtyulnviRuFygO+e/JRFcEzUNFK37eH17eSZdxnW455EtqmiQahJbL
4Ze6GtRqiD3ukSgNugKzEnUd5p34fJVLsZSEFLgdjAENWf6Kf00yX+p1QqfEDXP0McyDnTgd2Dmx
JoM/5KqX+SmuWH8Ydd+s9CphOoISENMeyubGrwCVYpLZUHVHiWNzBElRISvyzAq7YXStoz7M5dug
rovqJ+bknY1uSDw/z/R1PaAQnujfzSLBivjDCy6leWmWUhLCW3PTZ9GUiugwdF7oLWl5NKMIZTGv
7HdGuRHhCG0kIRS9oKRt69RK5Ey13rocRncsfTzMf1SRlvqaUf3QFufj9yA9OODvhEzZZtzmcUsa
6dmCmigcuVF9hc4RPwLS7V+NFjM1x4z2iJo3goAs9ZPKyeYz5MbL7VSLOKHslkXhiPEdUgSQk7Ip
9XyntdedAt77Sm0OyHveCDMEz0ngrZdjxbOKqghunedudtfuILgzpdwNfqh+LErj8+yIKD/ZCNv+
M1bIEbzZXuKmvtKhlZon+jgGiYGu/2HUpnr8XpWia76pqyARTVDILfyydhfnoMZebL3VLO/8plU4
1T+spjP/JOuxiodiLIfsMCL+oZ6Honerg1giWnQznuLDYbAxnXgsxgYda2PqMIXQR86yPzZt/zr1
SmwGmrNmmi+8Ic4+mUPpgIuxWjt9qGlnzIEGE6M/jGAm3UNeRIZ5nLq5/DN30PB/WOPWGDmk5lgF
nqJZv424TJf+5PVmc1BhooC8U6qseVwMe638xrPjASV5GZw1sc7L81Q6yPI6NS/gnT1+I3N4py8S
vUiBASBcfhkyMqCaNXsc4vNyRAFjKmkQquJlGNLhKFxj/aRFwo13kr4bERM0Aa0PyCuycrXZfGJC
onJKeiVUWy9tv6n4irAVJl0pdlK9GzcDL3mIp1IAgLbs5ikGAW9KtHaMz4kbNV+KZozSgzX1S/7Y
t5ErEl+nc9j7Vuk2zufRhbK3U5C8MVPeZpCBEPemybQlROH96IxOE8MBHIbsW7Wo5tGoRnunFnhr
FHiTUkBcHukt62gWNq6nHKhwWsz4mCZzGphm9+HWBgoYPDApGpAB0QvY5A2e11Ce6aAWdmNbTr7u
5OsjajdzHChNuWfqdr0zuUiZD1KjELlAvl3uTHwQzampivjcxfNwHjFLOowzezIvjOSJKkn1Gx5X
e76u1+sIYwtlSJrXZCtX5Px2nb28Gt34rPHoCby+jUmPmg9jYiULGjFDyi9SWWeLvBXU+dsxseNz
2sbak1m43a8eHQY/0SeKn/evyhvLSF5ESxeaNy/qrXwi5d8YvI8Rn02xBpXd/4lCCS4pVf9kU2o5
uMrOgbu+VpgbrRMgmFJAZKuUl7q5lkSRSM7e5KqxH+dpHtCrM795Dcns/bldX9BcKPRupUESz+rt
ro9FpawNJrRnq3doZKzzb+g6/RXZ6ujDhdrzJ3oHdV7eYpRnMDgDzEwVkgbD5Y6cHcSJ6jZSwslt
tCwYZJEwtK0xVgnZqaL+iMRI5ERpOxFBDGgI4WagXdXDiDCT6ndJrpkPmrCs/tjT+fiBSDDtgX7S
K7SUqt5V/oez8+qNG0nX8C8iwBxu2UlSU7YcxumGsMce5lCMRf7681Dnxs1uNKFd7K4XO4OpLlb6
wht2tjlV9e/7H+nGgixSSvxeej9koaur1kbz3DFaYSPtjr47fe7fKRCmp0TPN6Lg66uWsgaMAW5z
lKKoIFx+nsnjkRq8zD53AAegItLd+chTLcddrLjGewwV+rMshP0izLj99/4kb41NnXGRuYRNeUWC
Gxq1h1EFQ9iN1GB0Bn1nt7lBr0LDQCRFNu1lwZc+g8Wq3nzzIjy5CPki+fxa17mctWsWmS1HhAbI
fZNj2tmqH5aet7HTbywigiFsdVo9oGrWwKKZ/uYgYEifk8Sxn4tJpWkBA3v8Bt0k/Hr/W964A5f4
HuIiycyCt7yckZC5zte0HQoyU3mIyrJ9qg136y25OQolHxg5EAphzKxGSWUpShm757qnV1MDQmCd
zK3w5sYNQcWSRjy+cIuC32ourQH2q0XpHoeZ8Yci5g+yXoQWyR18QyCm+fYvxwngSuKCJ09bBRtx
WqfWHA3uGeNe96GvUuNQK9YWwuHWXkAkBPYUfX90Vlaj1INeoI0pqKlbjvxnokvkkvD6I7IQ/92f
zzXGCoQVSlCgmF85FWsXTq8YI7tSdPds4nFR+4j/lPnec/vusbScPtobTTZ+qwbyTJ/AP60AoXVt
slNt5LEO93/Lrf3Cz8Ddb8l/weRe7pexcssu72f3HCuKRrYXTTvTrtyH+6Pc+rZEHDQrgEN6yCdc
jtI2sQPfxmbCQzr4ij12pzwse9+Zx63869bWBBpODruoDdD5vxwqDQ1Z1wZ1ezCRzT+Fq3ZnfTD7
rwhb6r5b6d6H+1O7EQgsbqqkDSZxFWfucrxen0Yrz2sPN5FuHhcKhnioZg0kRVx1n2jOFru4r98s
wL/INZA7LyoENBDWCLmk1SpNykUcxU2RNwp75Xmsiurg2iL6H+6tpQlOJZ+XAO3hywmOMDPDOOT0
zQPt0kjrnF0711sOdLf2IS0KALP4iCylz8tRRBLFo9WwDzXZjk9KmcUHaPhbceitzbGI2i3nDt7U
ulMQoXsb1YXkdhzY7WOZDC9JXJXP0lHLhygq6z/3N8etfU9evIheeNTp1qJvtS48cl8OekpY9zBF
mvV5UhFGtGPTON4f6nUdVmEU1SMQja8tMqZ4+QVjFwmlcFa9s2FJjOL4OflL73WG5s/zaHa7wnH6
4l3TVFrsu4qBTqIuxKz4UaWkL6j7GV+6wS61pynL8s+eleZfItOavtVIsHwrw2p6gbUSfU/NLlV3
Vat8pRSqH4swBXTQemN9GkNhyQezq/PiUOMFje5+ls/OgbOgfTNzt1P3rZt2OO4kBbU1LSvMDfzf
K+lt/QkWrA+9ZaQYuV8vP4ETwdzsQxIpPY9dT/h5LtXeTxsDwC9iGRZVJjp6Mvrp6rlt/IixQXf3
RmWZkCgTwA5nFU3YkjcMoMbHMR9tscPILHqAl1FjftSUc30M2zYNH0u1a+MXM1fy/+4v442ICzkI
6FYLN2JRBLicgh47JdBkbkqpFzMIAz3SUHkc5UNTTVXm18noPvZyGg6aXoVvLx8YVHu5NQEaUwdc
U6JURKvmmtLy2a2gn3gpagDE228PHgga6KmAWCKqBf52OcUss2ALSejfMpMzhTEKwAAk9L4r9mmZ
1MSxff729icPO6pV6C4BEr3q5DhO0cyljKAXtlR87LZMTmklFF/W+I7dX8HrOwbYNHcLzXmg1Oqa
UaNimF6oWCoHKR0cEPhTewA42T+6lTT2VZbLjV1/fXOCQgUtrTIqjoJrtFIUhabXTsvnzOVwiKl1
7vFY24oTbsyKBgCqcHQyKfusF63SJjWbqjgPrCyZsM00T1NO1UwW4VFxpbMR8d0aDWzbogrKWUYv
6HKLjASvladX4Am0rN8LtUmPeqmhyq6JH3ZhNcf7S/bKYb28OJBohucBj3YpHqxlJjNJ7iWSsQgM
o9PTE5UK4E4KrLr2ITTdIg1wvq/qJ2lCJvDlDCdgP06WZ+5iNTV/YozsuodRrdr8YM8NcB+nmZp3
I+QIIMFZOv6qVKNqKGYWiUN5spDFr4nXu9m7Y9/+NGtKuEgE9M5nS+O52Bey8pJ/YoAc8wuRxdTs
Iapk6kHP0Ng6VErUf+wbWxO+GCe98QuZwdExhJx/R2z0wZ+Hzn2xgZJi+6iL4XNvmpCQLfKp9GRX
kHf3G5+P1Vh9PVInUgHC58VddfXySCXWZxML7IC2QrzTjHnYF1UxH+6Pcv2WAgAGLbu0fCkTrPXF
NOAYdW+JMogUy/qsK9L9Eo5h9a0zkzdTxSnb0wnl35T9CBSWI/dXS0j3JJeS6MtAjXTLR3QgPVid
uqXDcnNCvNM0PWkUXGnpJU7v5WAny2BCu/6IfmZyKIH5HYt+M8q/NRSs04UZgJ4Nof7lhBTFTpBk
asogTsL5pGD0gWqryE41zIiNZbpxHZEZLk2kBTAOBORyqLj0CiVWjDJAObU/NrYbHk1qwhtb7uaE
/hpl1Zmk/FylVSHLQEGE/Fc/AvtoB0c7SX1KN+7XW0NR5ltQrxR7rixM2qRsVSS52Qxt9xEzR0z1
uijeSTlsuSbd+nS8TTiVAQai7LKKtDOZjeD+oiqIIj07Aw5IdrmneE9vP0d/j7KKMBrUUEQL3C+o
DTv5PCZm6LvZPAc4OnYbad/NCXGE4F+S+l0RFSIjVoWCR3xgYJTtk2uqO1tJ3NP9Cd0ahQHAhtEG
Q9hoNSExDKk96EYV5LkdHhT8iQ5NV265U97YBjBamAZhEW2HddeSkkGciFIrg4JWk09DfHwo3Oaj
CJX8za0NJGQArQLro8NPSrQ6QRr1oa53uRdKOSQ0SLXoMcp69+374GKY1W4LY7dzrVYtg8HOf2up
oz+QBIw+2l1bDpG3Ph14CKpesDwNxGUvJ4TWYdVMvVIGaZ+4RyhKdbdLjch6AYGXuhuhw43BIECS
5HGpss3XNmegopI0b+w60N18OCUJMipVLfLvtXC2JMKWKGT17lHRQ9RqeffYfcvG/OuZcNrISz0R
i2CR4kBtWGrvu26yz2LKtJ1eJFaQu425FavcGHTR9l60UXUK/KvQqKqEE7lDJwJsgZXh2NlR2O/j
1hs+3T9V14AEfNSo1Czw6deS2OXkcrIivZnskntBvshWILap/szqCipl+pRWRuJH0/QJy+4v98e9
cZqX6tiCRgL9Adnncly3VSaZhm0VULUqvoqpT17w3SkPG6Msl8Ll2hGygJ9BRm7BIq+hDok9j3nM
iQ6SKen0j3o529GuNnlTqC2WdXNy1TDtP4y1EZvPvQV6zu/MIep2Hs+aDPAwTuN3+kz75KkrdOk9
l0M0NB8ivU+q5zlEisyf5Ry3qPP3wxdg1+Jfz0vT6Kky56g42xRpnZPR4yGPfahVEzFFLPnBE+AT
gUVDgTqrAJW1nTq2ZGBjr4Y/4tEsbF91p+iPM0i8krR6qMSn0annD7pV5MNxzk3lY06pCrPZNk3+
80QdD3s7TPVvWt2N8b5xRrvfuOWvTxyfEgwSBkYL1HDdv1GQ56UnnVfBlEMbd3q72/UW3IYsM6uN
w329OS6HWp24OJ+bLjGTKogNJztgdN4dBPTeNx8xRqGovaC5ePDXlRQhJYKJnuCFDCPlpKWGsatx
h/kfRqGqzcsFpxlPS/tyo/dmHycYvQkuiWl2HgYjljXKEpOdbny05R+03upce8ujQu5L4n05kGSr
hVbDVg8zoe0aV7Z7IUfc4E2l6R9xJ561jdN1a0dwAy/MXUrLNAkuR2zdPBk68uvAjDv3t+Wk4otR
dZXqW7QiNj7ja6f1anqgTXHZIeq8Yn06XpwZStcI9AKEhX2flbX1B+nW8XQkU2u+9VrY15/dCaUp
KlK2Vu7bzpzkyQrd5KtIilr14SGr5d4tReqBn7dn5IvnJv6eQ7/wdq7g7d1BztAN2rqeNeyybs7H
z7Y55I7fDZ3lHuMZ2L3fd+XkfeTizqaTiVyrvov6qINQTE1s8k03scxTF9lN71dcov0eh+ZZ2UW1
5kw+Vn96tS8xIItc36UY0j+qjpyzvV7Gafbmpx8CJaxDhJbAvNGGuFwfPsLiWDSzPklSHyhSKofM
SzOfh25LBOHG5gNvsHQQyauBAKzSgQoOjt3VpgiaCY+PvB1QhW6Ngc7UrJ7mPHo79hzFBaTlUd5a
LH/XkmJOpMf0DqUIrLTMfs0Ii/V+HdUNLXMlUbawyDfuI6a2KEMjxLR0EC8/ZIJykF0njKaqc7uD
OJbunDjUdvcfq+s4gzk5gGPBli6ojVXBzKOm02SE0oGkWfORTVp9yXox7rmlMn80ovm5ib38z/1B
b5zhJaV3gIi81mFW77AxzpmWJAxq5VL3BzXvOQPub7MY5/3/MBLbkHiGTYJcy+VHLD0hw6p3RRB1
E3A8dCyE9T4pMEg6mAlPy8bmv7VmBBisF3roFMtXARSlsTRV0fIJZnUMDwYmSO81b94yiLy1ZjSg
FqfuhX+27jR4qZmGVlE3gSfU2frXgpo2+nmb4Baa1m7lBVh9m+5BIQLbgm9cR24ADImf2P1wZUj4
L79nps04zo5OEwz6UP7IeJ9l5CvwDBVfiSot8+Oy7RA2StNs9o3IURo/yYzY3nh2bm0gCGVEBLSn
FlGCy5/R6FoVD23eBJZWmce6MasP4WiK99acNI/3d9CtJaXBQupHKWVxE7ocqksQm8cGpglE5g3h
KbJi3T7KEAWCw/2Bbt1mGDUuyISFVrzuYza9hri4ZbGqkDefolzpQKSIQTx5+jR/sYFbbsB+bgyI
Dhrt2eX0Lw39y5nZyjzDHWlFkDoD8CIj+eXFZea7UZaAUd6Cu91YMi5pitY02ZnfunRthdEI5IJ3
oVIM8SHORH9I2tb90JtyK2i8sWTLe0CzbxHdBFpyObE6xYRLH7lewCwCbM7U3JflYL59vRBH5PkB
dUGQte6/FXmijfQVeX14xT9RVpnpACWV/s4apf0Psmxb9PblOVsFI38PuO4+z2AiUGyyRdBVWk4s
En+o8vzTDJgbRPUzqLH/hGdtdKBvfUpSGTIZGhwE4avXvE9KPqHjMMlZ0ZrdNM1esUNaSXt7CYTL
ZIHYgUWiErK+OTUjTMqO/CdoPGipYd0pfii0cjdOYqukfOP6ZCjQidCX4FOszaWUZFKaUBZN0NcG
vXRXHafAC7Pksain7GlK9e5QqOEWBOTWqGSe1CqAz8CcWm1KJ7ScMJVxG5STEz30WasdI3Psjr1u
9oE5tOLBHoutiOX2oDSLwLeg6Lku94xFFnlmHjZBSTPlsRHz4Ot9aC7Kds0+KXl382qzSXVtes13
RdccQA23JlWS1SOhTUYKuK1qg2EWojmGSlY/unzqD+iNgxm2q7ZEgCIv941qZGCqXTsLICThxZZY
8M3vX6s37h3AExosD+h7C0D08jJII7gjPNn8mNIGqCHkvgPevIuwjN2Ald342Gj6IXYBSw0q8Ppt
DIc5b0YE74KxHfOfiaFGP7BirJ9g6acvnqE0BCFVdLo/vRsHlBYdzVzEmTk7a0kcUwxEGmbVBYo5
Z+/msnSe4JOXG6O85tmXdw9lBCRnl4oNqr3rueneiBGnyVe0Rd0cCqnliOM3NmINOI/ixZrCWs/n
fZ4l3RO90GlfdPm01/OyP3ZFj1oYIqzF21YW3jX+CUsvm7IpC7zGwbezPdpp5/Rn1aWyYoR1+ZjO
Xny2xnmL5b36ystQQN7J1henYf5YZRpJnQCNbRJ5RhZS8XVPi3z+bvv4prV8HWUhkxMC8J2Rdbvc
qjk21oYjhTyrRq7uYkttjoQ+00bEv0YyMMwijAdrhYuIPui6tAhFIeuaJJnPRksVOMi9Om5OYzM5
3IV0JMDXa21bPdRmaRQHG7vSn4nS2gNmOEOPVgXdwt92ns7lh9KI57jwu6Szv2fQXY2DYZZOgGOr
Vh0ySBrNoY1U543WMsvvZwa4wtJyx7JkXUKhdetq9WRN51LaVP7hYkT8hh5UVmHkGxv/1Xrnr42/
DMaZBrrHs8TOXyvhelRCTbVLjXNta/DFqJA1yAdP6JCwD4AU2OjGtXn6kFI00/1coz58xBJMFTtN
T6t+j4uQ9bvlMer+GYvaTt5HajZke1OUMbKpSjSfvGkaHD/TlP5Lp48iI+3K7Ub3i652jUObdE32
ZdBmRexNq++0oxEjV8LYU1ptTNa5DDCWucKrXtJzClQQ81b3tg39Na3zzDwbHkookF/Sbj8rarTL
9dD6MBhJ8W9lNW+0RHkdlV1IucAgSSNtutz1Y4+giFLrxpl0RbN9EyjhaYYiV/hm+1bo7+tglNMh
bUO4oKK4fIK/yuqW0bZels7mGX0tgyssnvewjpuNLssqsmaUxZCC65JNStqwnhLcb104iWOeJ3Qk
H80hjj4Zuek+W4k2P+CVO26QtW6NB/pxYb5xHmB6XM4qyT2JYgQE/CQJbZ8OXPWk2Un6aPQROICy
2VK3W0Wir/Nz6U5gt0GBB/bb5Xhh57UVokrWmV8Uf0cWbTzW9HYeK1h9foWUzTv65vOxReZ9485f
xxb/PzReJq/sIHCKqwVsK92FEYrhnlCSxgeFF5+6UP5pkbV6HJO4CBrNSvY1+cspC70SS0gPc4SJ
737/rl6FFa+/A+Y29wKZGlbtq13blXCWGwpucItz+0iWLnch9JC9UldbrdtVzv3/QyGLhkLSomy1
zkCH1lOrWUTWuSG88Yu8UvdJUZX7YqzUB73pz33PwFNXYJUXV9FGSePGWtMrhFoDhgW4/NqLsoCe
kludjmljNds7kejDiSPEh7XSDtWcOj5A+kajKOunjQRrDWVeJn4x9Gqb9XXT2oqI7XMjxHjotAn5
iky13pt67RxnkfLJWfanYSz7XSv66GRGbwRAvf4EPNkWgSpIwlesVRNqbFa7qX1O0sI+Ck3rd3Er
NoUxl7br5StDpwhmN4EMygK0xlYHiui3QhBUPQvNls5xaEIy8k7gGXgYklitfAc1zNrX20R7b7Zi
kPuho820azyn6HazjSvYRuJ3vezwnGggILdN6qev6Z+5jk5mlxvquY3r88w7JJ+M1nkm2MTk2rHe
pYj4bAQm10EWWTv7fPnOACLWzw+A5AklS5OPUFj5QVFjzcf1T27cINeniSuSaG6BQVLQXxdx5ywX
9MFC4zz11ogjRj88tmCD9mUeRscK9DCi8HP9E1EnqtfxsCXndmOSy/u64IwMYrB18immmTpPUpjn
Sqss9HO8JHDo/m8cnZuj0DXm3iHfdNe4vVKziiZXRvNMkKo+8dWzz2mUORv2Qa94m9W2pZtFO4t3
jnruugxXY72L/lztnNXKy4ezSDItQi9MADfDwLBuy3e6UrfWMyqHXfQ8pbYnfTMuoz/u7KThS1vX
vcrNlZoZHDqnRRAg3iFYVf0pJ+y3HhTYfqrlF03ofI4BzE47VHOTb4nqIhAnLEuA7VSyQnVehJa3
o59MVGl2yEqk/6pGPOiPptN3sPuVypZvVF3lYuDe54Li+73G0qu7yYqBvckoNc9SuOU7gRg4xGMn
+37/lbmOyHjBaG/QdUAeg4N4eS9QdzRrOPrmuYxC+anI5u5T5HZwywdhHOjSDsdGKYb9/UFvHH0M
EhbcJ2kI1/tqUFOPnFafMZqtta5+0O1CwfnPMB6IK0xM17zk0Hhuuos7kW3pJdzYt7QReVBpH1HA
W7/uel4lONhgj4eP17BHhcraZ32xpa56exTeM9SOqYSvLxq1Y58C3HbOcpjyA20c8wmzsq167ivB
a3U6qLwsNn9k5wtA5XLxEq3BPyCGLpWix4eFigJOctSwMpJNexR2mn2fM9V4kaOafPJY2p+8dfF+
aNrhJ3rT08v9Vb2xlZa8kkI2lWyKsOvkUuT4pLUKLo9ASZ9oITy3GcY7LlzPuA/lO08x0uP9Ia9j
JIo/C/kSigL8n3XgEkVRbcGkRlOrVMLnrvfMQzKa7UNpSnXjVr9eUlaTbjCrSfkQXajVt+6tSBAL
KucceIDtT71T6/vCsVN9I7S/nhPLaQMegQfEA3lV23JDSSepVc5KI+X3gsQ48x3R6P+Eo7clwnl9
EJetw0OxtHmouqwOIg0ttfRml7HCtHR2aj6YpV9kbiX2oIbi1lfNJml3g+lNBurzqf5GpyYuOQug
GIkgf4KqXwcBXjXPbaSVUYA3s+vXlJ/3Uopvb90lDIKwKXpztJaoGl4uXZwUXWeixxg4bW37hel0
n+FOzruyj+2NjsetxQOp8Irk4/Jeczg0jTWrEPoPqqrQHxp8EY6iK6ynKo60jeN2cyisb4mecD0g
DbyclQHbj5Sog5Xelx+axKwfqLv+Mzu52Kg6Xu98tF1ALC8WG6B41k9E7XVpHLVeFHStqjx36lD8
1GKz3N9fpOvbg7cOrBbCQK+KNqtF6sNEZohvFoFTuIsna19+a7pW/Ko9q30n26h7EajNbSzX9dSW
V5bratFvQo5r1ZsuJiy1MjsB2+cC/IFew/+Ekub8uj+3G8PAT+R4EeEzyXW7SMI/4OXuahzaWpoA
uZm863mST28fBWgd7wHniDh/+cJ/VR5iQpw0FEBJwrzvdjW4xV1eaFvkhqttByCCnij/fAoPFAJW
b04d2qAEcRgPhsFFDbTvO79z5Pd21vvD/fncGGkBxuKYwLULanX563/Np+gQF3QLvQ1A/wiaKOoP
UzQAiyNlY+vdHIhCJSQ3bkFgm5cDoSG7cIeUNtCzIdzlNuFApOUZkiBvBUm/mkAAxF6+3KIasL7v
wME1dQYg79wNXffJmK36x1AbbwR2vI5CBmKSfrCpr2jUpPPDRBEDFbYoGT+VM8qwc2J3G8H51a4G
PAIyCx8NFK6IdFbr0xKjcbWiEtNJrdoPdRztvXlTAel6cagNUErjX/S2wKteLk6JFIs3CVhdyEYZ
2iGZ7ezkFZ4x7vUat5C3bjnaOBTXoe4zFi/T5WC2iadCa4TeORnn2H4sXV1SSS2LKfR1mLkb79JV
UW1x2lwePupcPIHrkKJW5rqaADOcLVPYvp23mV9Z8UGRxbd4KrcEbG+NhuEeSSHXEN3W1fUgBwXJ
7WgOzyBZ9B+ylph5ZrXy2JGsRr4VWW9sX7MLF249tW1KOrQ01rmb2veqpwDhDAwQTXuRN92ht8qp
RY+5q8sTIfIb5fiWERf/LoBaEB6opq+KHEkeWd2IzzZ+m4P1B70R5aXhEvl0f5Nc7/vlTMFb5umA
d/VaQPzrXsph22q0okSAopP+2atD8RUmk3j4X0Yh2uSmWJgbq7mU8J3QvAJi4MG2P+BKTc1RjFua
aVevLiVvFmcpCS3CxusiI/ZgeCHYXR945ey8z9REHAZ8DJ6MFKOnzB6nQ15rbwRYskwktjTHCchQ
lID5cHnKcrOxFHSi+wCxuuKoVVm6V5sewWiYAxtX+xLAXmRIq6FWV3tv0fJq6AkHeuHOnww7NfdT
vKC/NSPZJ7nMXrwpzh8zJRsP99fvOjnjkC09HbJc0k3KqpezROrPQrtb7wM5tPFjFoOuM+282vdu
hrtPiPb30M5+1YbOSbTKgOA51KMWvi+YST9322LjB11fpMTAdLPoNmnQGdYymXyEem5kPwaai5sK
2E3lvZO45UGi8LyRwtzYVeD8gCAv/dylM345dURUhdGZsQyGNs1P0DJtP++G0ddkk+NzVU2HQcTG
xoG5OSju7QtTHQP3NbWAdsmYK8j9BJhjlk8RMLFjVptDQO9CvDhIl/9K3XSrtXRV69OBPaAWzJtB
KfMKCERuFhVNlQ2BHatF+j4VpeUjl/YnXEy+ZjTPdzly134PYEg7DZazKfJ6Y1WJlxfnBgS+llbB
5ae2qmRo6y4a0Z0L+6N0pmQvhojErY/k48aOXs7l6jBRp110sJyF/bwmEQ0e5RI5GSPGU1Fb+mXU
OJYf9Un+QcsWdRsjleHPklnOfq/psbLPOxM5/3kQFM3CJo2sjdN9a/KwzQitiduAXq72Wd3T5EZy
BBe+Avs/xxq8XTcqJ08tmtPG3JdMYD13tjKCniQK/Lk6zfZiZGL3iQxCUUuLpk/9Ic2/67lrweut
U/nN4YPDl0gwG/YHjEt8CzuvjS6cdmvCBjqIhCfYj6AZfbnaKnTeqhg4WPrQgqHLPK8/1HbsPVt6
YQVJpP2oDR2Nq6SSybc0E4+x6n62IzPO/Mxtj55emLs6QuXglAh0DTeipxuHAcYLy4CsGGdhnWf3
E9R/K1MlD2OvW08WlW9rJyjxO35uTbPuJ1bzWRehHu9NZIoSn5ZDNG10k279iCUvAfTOgaAUdfmJ
Eoz4vEHpZMAr1Mi97SLnWNgifNRSukuul/U7Ean/NU6T/xjdDs3U+zvlOswiGjbpzXLjcxOtszAE
lhuh5lxDSV/TmM3lOx0jzl1BtPogarEx2xvvG/uAvUD+Sq9wbUZf1Jg9OGk6BU0Rt4+qCGtyFwE1
wzen6J2rFrWPbnob1MR+W5ngWvpsecdhesJZxASROu4aLhgmaRw2cTkFlHqLY4s0Ao0iFxuXVKlf
lBABTKOzsNAQwhQuWgxN9clTW5xAUq9v9X2Fg2FgzGN7ivJ+POiN/bOs5mpnlPVWxLGci9Xp/X8s
D5HOKyn/clO4ytjqOH6AwmNtjj2SGn6XmubGJXFj66HGu9xHnE+wBqu4xqgHra7iZAowuovfKboO
UKOMNJT3Z/PQj9mEwpslPg591vzKnaT/en/nvdqaX80SUT8LRx0oTevwt3Cwoah5cwCP9PI0j250
0NVYQaMCTd6mCvtPRuRlnyOu1J1rAc1zI6X24zwxj4lUnL0zOYY/RZa2S7NWHlzqxBuH48YbDS8d
bISOTiQ6jqsLu01Qk8f2Zwrw/5zP5TjNn6SHRo8fG01Dd1UP2295rm0kqmts2etG5U5adJWA2FBZ
vVz+RnRlNwzTFIyKV++svsn8IR7le37nR/Yu5o91VR6cKvT2prP4Xdfq8FnUlnwaKJ2COHe2ZDZu
nFt4gti5g6dTQfSt4tJ2zJQpTOI5oP9Cl1sdBzJAT+lRiehSmZ1E47RHI6fnM7pK9s/9jXJrFagR
0aqy2SRXlDeqvn2jw5oOWlUb/kwGotSOQbzfAsT169yLn/M88/6XRaC8Bz0cwWooBavTgc5abuAD
NgWu06vB5Goc9b4VqnrKSl1FQdni9fD1OFFxgstl/I8Ch7N8zFDQszBXyZrWJ+lyv1SYx3+7/0Fu
3NlETuh18ONAxa2p62jmhQ5aGFMAlhV9kDSFHe9rsUPrZm6iZ2nIrt14K2/dSDRLCNlA8hj05S+3
JM6uaqlYGArNLVYTisztj3M/Fxul22swC1c0cP/lcl46buugv0uYWxmKKah0mgr70HW9gzZFxOLK
WLXpo+cI/UMpavM/GxjEfwpCZ9GxgWoEpKXXtS3DkJsnEbCszUsFMRcBnctpS8tEH1lp5qAxUlse
klq1Tb8eUXPdtaguHdWMFXZxgPzXM4u0Q01CV3+Mjiye7b6JkATE+ePXmDjNtPWlboRWxPEQociP
+O91nanzRkMJ424OwtEwv1RIWaggxaz5MJQmcYSlTUXg9R6SKOg//crM+jSjwvWYeBElrx7u4tcZ
KQEfFTDHbxEU2EipXlsxl5c7BCrka/BAQaWd+ObyyzWqzD2tLNRAp3TcP/VeqHwaqP9FD6YwqeUA
O8jeldyjmp8oXvLJkmX5u8oV61nYGMk23TR+xofZk4eFoszf33YQ5xvNPDsK2qagfvqw34hOrjf5
5W9e/vpflRJU/m27qWJ+84S4TJt7xg4RRO/x/um9XjlGcQi3aCXfaOlObbTgSEM1MICOpEHG8zge
3LI28vfqXBvp7v5w14k9jztCAAtSl1o4clOXs4Kh56WRwx5WZgcspdE1Rs2zmWDJMrvZseua56Fr
xxfFmSqCISqKCw5dGT/lSNhUOIhJNMTv/6ZlyIvNQQxNTkKNDRoft8pqc0gzn9NQN+YAfMtY+UNZ
5ocRcA+2ZhQVzopTDc6uMcpM3YN8SfrPmhnXP+//huvkZPkRdNR5UBb03Lp42kibGxtNhqCq0SP1
xxR7BD8yimMWW5LSpqkMgWLpOTmaK3cZulmPaGi5ByemBJp2CvURZcr/kVNS72OJQvr933e1Gfl5
WMpAtEXn0KXxuFq2FH3PcOjUIOfcFr4Rp7nloytjyP39ga7e9mWgV/0z6IdUrFf7w1WVbE6Q8g2q
Mc8JNIp/Iym/Ko3yR1jVHmDz0VbL4/0xr5Fs9OUYlroaiEji8VVAYYc5dtJwoYNJA6a+63ql/8eq
mhDwyxAKDDpl37wn5lUKcHypkfpzYdiFP8G9VDfmf/3o8FtMvjNXKU1s4CuXX3oy4pK+06QGjdl5
4r0SE0A9abyi70RaRt6xIO9L971tyvAALK62UP0HskQo2AOlRJHY/Hr/69xYeiJichV6mEufZxX/
RVWv1zBFtKA1OnEOPbX/kFqTt5WdL6dsdQopPBF/s7vYamsVSK1ve1kRhwbTONq/7a4EXh+XylDv
yyyyip0STyJ5UvE20PaCrDzczThj/Ig7b/J82U80OPy01GtMO1qoSltshlcuzsXvo+xK/QZyJVkQ
m2S1LtTAFKKAIXtOCy23DvWoTcqLjqxXaGLrOOJDrumDnF5K/j9EBb0Uv7Jj6BCKnivg0tlBdZRJ
HHKg/ZDws0xtHkSM5+PXXkST3Bd1kY9fEiM1x6NujYryKQ/dQfxxp2pun70wcazOT/VEVP8KI6VV
5CNLY1ntPsKLqJih0Y1GuY/KFqd7e5oz+csGMhK9E3hd9EHZZYWycW1eX+W8+JSOCIV5VpFBWW2M
pLalLmSUPLvZpIOKRPLnt5nZxnc5pyOQ00EXGiBxywPEbSqp8W1KJxjujRGlxV7vtLj4BDVGGBtX
1bIQlwu1lNgAhC5NL7bT6qqCURmmTZJjteXE4/vW6rofdBk4y5qtjN772JGqgX0Nbn0P9w/K1dVF
fQtxFhIm0KKAT1Y7RJ2oLUWlHj/3MTzmBzHWkXvKUXzDccsUOeBMr3uGQhUJHOTRUt1Yj6tzSiGV
7jL/oScBiXP1jOVjReBk2/GzyL1R+BiNDp91p9pqLF9/XnY/4TCP+KLcvgbPOxXPjLTU8rlEHt3d
Gb03Nh/UDOnWfyc3Lv8LyVR+4jaFEcT9z3sVqfBE0wqA3cPtADBymf9f8dAi7KNXCRIrtUzcx0bx
lFOF3fDJtCplIyi6/pRLNEClH+IoULe1apE3jIVLk6V6noQ9Peg4oJ5i9MH39yd0PYq1qOwvw1Dw
ohN8OSElzvVK9G31rDa5BZ9IOvvKaOqN2PcqPYPVuMwBmQyOxVWdqRvm0Mv0rnruTa86IdjYn0b3
/yg7r+W4kWxdv8pE32MOvNmxZy6AciRFSiIltaQbhFzDm0QmTOLpz5ei5uwmu0M6uyNaFawqEkDa
lWv9pvffRMuSHF3HIuz++WP9JZwyNEoSOQ6AdEDKz2FRbhIPc+vN4pZY38Vyk1MqBmYeMNGTDqow
f0kgWg33BbTD7YiGUbR+lMlUTr8iUv11vIC8gRLLOQkqOnDip8277IknUPMbb8nsDhdbuDo/wage
nXSOnF8yH/6mmU3lxMhqQC/ECOzp1QK3X0nTluLWYkgd+6mbLn2sk8tSeG6dOoBnnV8Mn795PsNt
JmNG8hJk0bPhUzeDr0Hvittiq0M8c2qw/kkdyfdBZG1//LxP/2aoEo8YRBtAH7Cfz641x5tdadsW
t07lCZX5XoEnpu3OZOp/fqG/a0YqwyDtTZX9L9mV2sGIFjiVwEi0sjMPG7IXpKbEnTsrKgPNuulf
XPBvWxHV1kc9CBKQT/vNlkscV3oVt8PKgR24tH2NTOZ+HcaEmj9/tr+9FGA63yyMBNHP9ocI3/p5
D4S4XfMk7LJd2954mIKkSK5KFa3vf341kubc+pONEMglYWRsUIqGSf1sAkAkbNceW6RbBJFxPU4y
4TnDSyR3uxcY2w8HD6Hn3+PQemHZ66caEv2x25P+pAVpfU2UmcV7s9xtM0CHFPPO5bO/i/DbqvtM
b02UlUXrXJWw0NLeE6vMsOLgYOBWDSZpg5N6c1ueRdciP6r6pPq9dPQLobzoLplDh0O+ZaVDb2xs
m6S9JaW93WzSj19OVTkdiXYX7CWWF8uoqOpaeatvdTOLo12GMfpWEYp/uy5/r7QjBipncj4WRYlB
zzwf+FPLyZ2tD52s78K83y6jjUTbWuVzm1Yi6so0KuR0CzbeKQ61F3f3vRdMN4ieNDfNltvnPpg0
K4Wdp6hzvuzzuD1yV9ttjCn1aZwbPc7lFcXLrfi9Jov/gAzg9tkRXd4cRp00L6RR8snGcpXhXQQt
v7qPcpA312O401gJqtnJ2wC3mvoAxJHuMdW5N2u/OEvaDq07XhIdDZ+nbS3LdLJH/LMGTC6bk+5C
UtRp2bktPbL3RHa0t9+LW2jezp5cV4UV9RgiiehL7K91dYm3xagrqG5Zp/JWsTXrN6EN1f2CzYuf
/w5CrJJhNtcoSwSZPTtqvQRRM/6xbAHo47jcSv+Eitk2nJVjFM3sqimr0w5hgdgNehUnYqbWdMwt
nAMOnpZrdUJrTOxHmLLbjQXr6ZM7TyNmnQPh3rJPYXEqndXdMhUp5JhXpTf3YNd2PGTBBPI4TZCH
xs3FXqWNRPPSiotqZdnfbAmuUpdAVe524ITQ9W9WCJDqTP14Qbswb8mEo1YREiDgemG/AMEVOOe2
rzu8wMZ6dGGOxFYhf1dtPVlvvLxZ/1D+5AVve5Yj2WU+FbcmcwZbJqcyaaLlDIuAyHpxW4il2oul
INnGHnvCuWDpj87aDAiRrXP8wfU7NBhAKs1NOo3hiM8RGbDmuAQiuR97YTdZNem8w34tr4bUT4q1
PY9rM85vfYjY+4eqlLq6F+08fFywMdIXISpdH/pRyjCNhmDsXucy6mAaVXUE5yYsJ5Jpvq45AARo
uRRTWjdz7WZYhbslJ0LZth+9sexFSm1g8eZ0WakoIGlezw8IKMX+9dwU7bt1awsQynDW5KsR1J7X
AqRwXMVljHKWJzsNJRbVufy6kNiZ3QZyjEIzg/JYXasAl9Tb3R/IiEoV4YZUVeG6npA31u1dXufl
/NaKB/sPwvSpPJQBpzYmEP50x9gRusHswl6m15unJ/UgEzUqo67Z2ust5j/CS3E98pe04zSzX0dD
bY/ZPgQkvkMRGyUt7NITmaco+izNVbxvDKQYpZtwJKO4e6SfVRdaNw3qX/HrYd28UsPJKNroQEC2
DF99YCvJ27JWY3kQeziGmaVsbZNKn2c0+bZohcGMQ/NZN0G8fs2dbmjvrJqL4hDiFuK0rtjTu34e
s8EDsqwpEddlXb8rwHp3J7/2lyXF9h5foxxJhd9LXYgpDaKqnF/izqv71NbNOt8gENc3Z4tY2zpw
Qgg0nOnZj16HGuG0DHVHP0rtSPniqOk3lSb7NNXXfhN186F1u3Ewu1ZD4B20Q3FsQ3/Zz1qotnuR
o0CWpHntueJqngJ3vdWVi4LDHHT4SDmoV8He6esphxRqMhnVPtruqyBkUGRV3hWYIvt4vZ1tW4/d
FRl3PNDmndRDGsKjfocmIBmH0CqhdVut7c+vsF3ybPjpq5tkiUxk9wLBA8+6H2y3ml5zI9J6vy6w
128jJ9/KY88ADy/R2Hr7gVyKcg90deyl+9TsvwcFwnsD3Vv6JasFqe8skr4OsgiF9ZU5kOdukGEZ
L4ND1zlIZTPo1xkL7VrH51Fvqj1YthirV3noWD2LaD3rNAagv56FD4MunTiEqrRXchevtOND+HI2
ZP/SXkjWOskfGy7aiA5e9U4ddDf03dZe9qkjA7wmY/eu2AhlmVSCwdqM0/RuruukOwx2L4IUcoD8
KBALel/EUW4fI4UaEsqIEO9vRgoyOBQWLmt+tQH0Q15uLLtzqWGWpJyBJJTzoYd2ZbVLqK+QjysX
JvcwYNIwDJWdKlCYH2wx+TITAQzQiy23zT+sLJP2/ZCP1CuabdBlWrXGKznukcNMt65q9+Omwyl4
3cRK11eymRXkq3mxvI3aqrZQrvPLei6zUC1J87n2Z1/ejlaCGxiLVi5S1PVidQq8wXsxTLA99rTW
vR7TeOtnRFe3fLdOcuz8/bNTx814Crc8+rAMwSAPuJeR7HVtMW+pUH7eI02Fj+wZnYjSTR1h97Bv
NN62qXQ3/37v9747Bdzhww67X34YdwcxA/hi8HIylo52ONlQkn6v7L0bWIH2vX9VKFw+yNLBSzpQ
pZTFGXRYA3BjrfR4rGkFM4OaQqfWNk5JhmkSZX69qO3DBFJmOw0RIifZMjg7Fpn9mrgPcC/m7vWC
qtc4gTHtqibrh2q2DgWE7/gFnHvv/b4GPgL5ItJ3HVKfADRbz1ve4W2yyWu1L838XoW69NO9mC15
BSQq6tPK2UB3THFQyiMo3qY9I4tUV4d9FNBWKD/O+1Xeyr16r3s7mk6S0mqVoUI177erv8zryY7l
FB9Wv0j0XeCNydvIr/vpko+OKx82Mphh5o5BPl2myJg6j0OOjAtQ1nh5jelK3Z4aK96tGzYT8R7h
aVzak6Gp8A0lSfKFNFJdHiSNTTk7QEvx0hS7GO7cOuqjDxz/CBE8FXnrMVxGa77Fas/tz0WME162
SywWjlswtA1LkjcUt6AYOqwrmJ3RBWqn3WbDVvjuCUU2QkGqHct+3IlUTHWZmlYWd2NQpnLz/P3s
j27RvnQ9hXLl0heLvErkpJ3rZC8jbJp6B+S5ZuhTVdCikafSDvrwYDvNuJxbtRO+iNot3m0xw+Ka
0Q+kzi7JrB3xcWv1DX5+y3TaHNit6dwMZXOfe151q7rIGbMwX2qWjdzTLVZozjzQOKvIYXabuhu7
nlce3G7Iedo46l+tFRqvp8rf3e7sOwRhp2JOhvl6FES3x7YohfWAr5kXH3wpS6tJEaNYCPSwZkny
PVvdstWfikTWSZWq1sKTyVqaQWR1K9DRgNY+iJM1jZRUpxj31CxSolgPm5Nb1jt/z4vPRa1c98Eq
xfS7kzvYBhzsQG/yEsJEweW7rAZ9Xa2V836yfHBf+Uy2Lk1kmG8ngvBRv0w6H4OYqe+ne+UOSXJV
YLvXpwR4cjwCzw/7E+KoJcpxXtAmbFzj/C4g73ft1HlYX6E2oKAg0iLNeWsZ+QgIrtN6aPug++Ks
dh8ctlpt/mWYd+utTQAWpQzdYDvMuxP32RbWnnVrbXZXnTwxqOvBq9v81NqWp/GcKIMe+QCrVzi8
TCwD7e5js1QE9tYdS5bj5Bp5lJHVPu/m/ipk3Kt0d6YNyRuv6V5Zrg5jAjDC39vVc4R3aDnt6TRs
1iLg32ELQZYqSixalkl0XZCp91PLat0HbAe8+uKPTR+llmb1uRl3HSapP6LQyDQhED7TU3N+IK2z
ODdDl/v6Ru0Sa6gt9hDMyAOxMc6ivWLIoH3ISiQ30V2HbjQOVwQcashqrJcx2cjV+q3Z3Wg9O7tf
FqecovqehpsKp1Mjuso7ruj/lq+ZC/VyFnNJAajB4SjmMNbtw4veKbb23BkVmxRzTJSmMvRIl9de
5TT15xylqfngSKsut6wbhXg1FI34qMvaRyMwrPJRsBB4Kr4ZgMUWKUlUC6tfzpJ1foIiaA6Hg9zt
kn1cL9VdYycz5eeV2ui1djl0ncmFJPnLhIDKOyWbnRSHpi93uaVAx/Lpdqu8gdgLHEl9tDVc8osa
8DEExYEooXcI3Govb5dBCnGoOxXtWViDmsx4u5N3xjLNOxPCwWkmZoyra0gGGMGGrqJyW0e7/+A3
Yu1vw3oV29GtCVHew98XvqY2YIXJt5pKmrr1qjKA37zObQWgyu4KaO3gLK1tSkFQjDPVxy6RcYpW
x9J8ARm4i9ffz+j/58v2X8W34dXjYVz++7/5+csw6gknK/Xsx3/fVl+mQQ5/qP82v/b/vvb0l/79
cvzWP6jp2zd1+2l8/s0nv8jf/3H9wyf16ckPx57tUb+ev036/pucW/X9Ityp+eb/74f/+Pb9r7zR
47d//fZlmHtl/lpRDf1vPz66+vqv36iR/CldYf7+jw/vPnX83tu+Ut++/uNBfVLf5F9+79snqf71
mxWG/6TyD7SEbD4yJrASfvvH+s18RIHonzDb4c8Yl0jD9vztH/0wqfJfv0XOPz0kpyjxA2U2CvBy
mM37TvxPxAYp/gMZQScyor70n6d/0k//02//6Ofu1YCsnfzXb97TapW5okO5EB1IxIfAiDy3ukBI
aOo5AAbfYqbqTCIVsr3VZva4VPu7IJjH5hMSy4E89QLkHBUidwuYa9aQ25/B8vm9lQ3QY6JrxPr0
fGgSqxcX7GFaeduiHWrpdGi2YPwcNCCahgNt1dZeVpDGcr5FxHXzfVtCMP+EjsKYf/E6T4R3RViJ
0cOgk0HecpwNpu5l6dhqpS7UBhM5g2ENuu4F1UXBLRcmaL5xO6+v/7AQ5+V3/tSlPxrtz430tFIA
js+UyozdWmJUaFzbJBX/lLCPnK6CI1rG3/KVTA/n+M5v/QuW3XKKLjBXVbVmezW21R+tnVfur9Sh
n9WnuD5lCsBhcCKNXBc38/T6O7kdiY909bV2Gq+pMjV4AbZMABMsUZ/IrxST4tihQPimlg+fiN3b
J4fhZo6PeJl3rUJw8NTeqVFNzh2FCcFnP2+jpzk649wEqosqN1RAgF1/Yc9tZWW55eRZX0NrWmz3
ALkeSMyp5aDHSaqfVBh+bAI7V7+ocDzrG3Nd43pkkIQk5L3nrL1x1gOVHC/+WmjGXMgePbbyfenn
bl8APqjmisRXqZRKy3IgV/uLrOvTGoF5bBRuAVkiaWzKOc/zyUWwYO67ld5XK2oj9FqIB8PgExPJ
UlfDXkXtXWVhc3jrNbgAPDQSjWViwZKg+n9XrTB3AgCYlCyENRAwyXPd0xLN5rbW9vTVD1em3Ek7
4e40p2DiXAkfPs798OM00wSgQYztxMeBOt9kdF8Ge1x/0StPM8TcDMcP4KfAHgCiusFzYKMKK3B0
TZ9/yZOdLOR5EGOX66OVdzLRZx1PG0Pk5wPwGajMXNNwk79PVHLSXvwsS1wkex0k6Hl+Lqsp6qzL
pkozITCiKiUYQ4Aou59VndTuSJTukktIA1CG8wNyabXOehKc/UPSld3UH4BoTO59t+Cb8/nnt/m0
toqOINUHHx4QVL/vAK5na8m85vFki337vE0ghuzUnhub/rG31Qs4PUzeYj2MbiPMpFHrYF6qsZh/
0T9/aSygbTiMUGuBr2J0cp/dRixcqbQMh899G1is4eixVYR3i7aVDm68PGDdlwUQ2U9dHfSsqNPY
TU5wiTnoEgmLktXWrPx4/azcISnuGx/m9tD9Yll5JiJo2osl5VFYmx6GY/p07ds8BOZhpXmfZe6G
VnesMZttZ1jgqgLgsgotuDkLxzA+I2HcDfoAplVbD+s45lfU49q6yLp9t/VNV4pe5WkPfyc39g62
1d6jaFTsXYaL1saS6Fq1dvpre08wRcyaKl/Fr9gRz2AxrFRITVHJM7zBgJrXc/oMI7MXS7+MH6Ng
COoAhjagFarc+Zwk2KvtkcXSnqPdalbPdvb5jEwdy8no5ATf6bYqLxSnefV+PYe+E4//p9Jibs7o
GFPyRFffzN1nwwL3Jtnl5TB+HCdmEadi2cT+reuUnkbFcdY0R5Iv7f6uKzeto3Qup1WUGQv+Gt4X
Ys+ty9T59f5usmaKBnEVmgBh85eOAxaMZ9M9g/QShhBihMFyP04kfd/tLceWJrXb1mxaFa1PBw24
pPMmOVUiEZQ3N/qOSo/mhYi9UPFhDKQnOcXOpu+oYlQEGFhpcPkETLtescrdwBqTFHRs7ryyehMb
qDHomk+bDAG8UhOYnOXB94ZdvZimBtu7tu0mF5ROkXfbpfDZXD/0cZ/77xZ7cRhkUVwQZyyiHwhR
fr42PF81aX1DcUbsmYqzKXQ9HeteruEJJGP7cXc6idr/hozhKPGcqocWjT1qU78i5z5fjeBswOKH
mEtUyt79/IpysmW5dt76wdtnMxjX2TfLnysjFGxP4SKC8CPZzp1BuFK5lAXnJCi3v2Kqm3D2TxU+
olyAAy7iLS6eDrCTnyMIdm+ZhUUt8V3HCUh5kOfmwPrGuVCwGpWN7J0j4kxD9WqR2BquGMgHpIiR
KHKXIcXDY20pzpHKvgFrFD5s3oQfSSpXJ1zuVWyRaxIByZMbBpGNS6Ht5xVO32RTzWQnx4IZ/VIS
XVzldaPMzF9ApZDb5jirU6+ZqOKdf97Vz9c1YD2xKQ3z1Dyt9xeZ8ibMyckJGb1d5t4miA2mySWI
XXYzbim8+v6F8tLGsN0a6v8i5dBrRi9ZCjOkvble3fwh3/DgbjNy4TAbL9XoemaJFLu0nZNol1FW
5z3QDbMuXzsTUzsoAjA7I0cwjX7+SK5BBvxp8cDnEol8jiZhQA+inPpsqRZez4Ed5NrbWJUec0vh
WcENKMtDHevHPMY9QXNvebmZKc5aaZaUaRRsNFbpEMY7W2DeGsh+NZ9aYAD+pVpb0w5Cr0N4l4uN
b1WlZx5RF10Iv9OKJu80xpSHJNmzHjr9L2KL75i9p4+GQgj1eaYKkBDivaczU22NE1HT0m+9gtp9
k6pJMLT2FoTnF2XHjdunWg1ifxe5IP2atLMGhw7ZQlSm9HEnfaGKE9LM8/qWKHWiOdao9hh93rKz
mvRgtRli/tqOZnWbWTYvlUvy0M0AAJpVsFK5zU+csRyaoit8mkKpqLRUBoWnZkqUiVvz02P7mKWw
+QWy99kcRaUC4Ry2iMD43tp/CXWddfdDHQrrzdJFA6vDY3iLVQm12YyTZVn0v9j8n4niAh6FyGtk
raBR8T9R09Nmt+uBqHXcojdydhghSiss5M/s/bSPT3F0CI75ag2bRDbB0zR4u+Q9IQuLHq20Tlur
XiHJHef1KVd+zGLAhFzuJ8TI2QE6i4lP0cBUtx+7rSDZQlNurcGNg423TXcUzWY6wqorh5dE18ly
b+NTzp0ETcPe1ITKnFN/PptA2jyfTkbKCmoIXFPAD385UREOSquwN/2mLHXY5qmaGw/F+hVPr7sQ
s9JJHwXS2GOcQmWhYJdOk6jENSYnHuUwMEuCfHjRWf5t3pWRlyEbsBVf7Kq1L1SY/fDQRP3QfvVr
DKnuuyHspk8gh9v1pb849rYf4rpPgjETxI9ypkYYxMvdJMp8Q1m9szvnBXq2TnIgvZpAFdvUbMpv
WyzIwpb9MvlbVmyUtEmb7tOqsUawAtTAYJ86s/8Qtkr7RWZvzrzO5zGhOpcTv1Hou1JlRGSWRfgT
7aaaxlAcgYhr+GFCjnV4wsgS79qgs7b9zRoObvVu9tsiP3i+cp2M+lcC4D4slEwOSeWuuFsEbXGJ
yLof0HhZd6C/PXwjZ3VK91RYMi7t49gMnU85dCka620y2Nv2ZlObp24tqXoLehhM/a/BBJEBbaWl
6IcUtw6nlK+TbW+bc16R3TjtAz67A3oag+eWGdwAKeLPTlfH/dcSKAlqmgwVLb4ls1pXO2vaVTr1
ReUU2eID54CgDc95ZzXhHchiq2nOC0hB2Zbfyrj3FK28kW6f/NvdGxaGNNlgOZavvdBWoU0J0h/H
6ApGSIXDcQ/WXhTHGre3dXmx4opRAeLF+GYO7vPe9cQVIghlEZ8YK6GHJ/eC6/qUtTLGrQabIT8U
6gCvc6/1FWgRq6zOa9Wx22RNsvossMtYzcH7wZrDQF4xOFYLgzePsMW5m0eiriRVIA228GULUJ0X
9fimVVUtn2ES5HO5fZC++LzPInGX6zqcxsK9OJuF628GIqCZo/PW106HWoC/mH3RDiw0PV4UHmlc
79OWa6DOWR2USVC81Ou4jtGrOrfqtT1RzbDc8Qqx2CReXpKJD6okFYmh6ZyiSWHt9o7Sf27tN77f
SlqKegtL9i2rtiiDGwtLnah94VSiwoG+rtc6zo9rzUJQHIeKQveUsWSZW9ILFWP3aBelrkCS4ZRM
HatXthX0793C7bkeVdYkeTsXMfpFE0dvWtaN54odJHPC0vwR7p+QJRXA/DgX+2AozMGgdHovPNXl
alrMaxVV/nSQpbIe+i4yS76/KCqyWUK6nQGw98QbZ5VMHd8bHx+1VMFO84kaJGzEXiJzrtaWDofM
3qlM9zijX7rB705LjhjMBKQWcknWbE10hdU3cel/E4IDjYAPVhFpZWvs6EhkVVwGs0UP+rOY36m6
x8KD9rLKfTiX8+47wIzqyNxyRU+P+wN4p5UreHwkPufWZgZYCPiVng+0xXttAvZEHZbF4atssbFY
uYell1w2+/E80+R54jMJt5L3gm0cwgeIPjmAEH9NSAChHVeCHzv+GD35LilOHKIaqkeb5kp/b4yZ
UTNlP2JcLMQC85Mng+bWs6vJQkL7e1Nbj1//TyM/fo9MgdvcRu4INCpzeqtcPjcV9lnTueo9zUML
d9+4VuF6RWU/cAAvhiRFs9501LAvFLmOnLxhsVGKT3ROpb4pFx1SrJoHWmlxu5avuCM5tikjzZEv
SdrY2gS9RRe4vNlGhS0+J48tOED95gkh+ZhnKt2KMxrV0T5cnYue0S9l0jx27ePwCI2MtH0M/Yrf
OAZRax5+o6DLOC2cyVwGlELIm3oQdlS+3a3Kn/FaABxhmvdxIO2zBux/5CHNX3GqyZSGqH95jC6p
SnPrjw1q4SnHD0PrDX6E1G7QN/XVjojFNp4Lk0Syj2s1D8xpyFQm8yFX+hehdld8dsKCqjUlGyJW
Hn5aCHZfSnLZ5g+6i3nBzDLmpe1tMx06lOF46eeQkvDbuS1wZjv1GI1aDyWIwcK7NFJHjrrxHsdK
VQPVic4/mjypl4nboaDT8EfYAQYuXo9Vwz6/OOBq7LdEbnW8HEZhqR60hCxyLh7UJfJxB9WO5DZb
EgakbOimcr6KhsJM55n9lfcaPYd1fGoIFjd97SWy3YaL8ge763BI9ls8z3NZcM53Emfm+8ieSl4I
GoP2rhNo2NzpbiVvF9irQ6pIkMtv75ZG5SQF1qnm6k5ZDMu7sM83TgEQrM3YX+GpkyTePOGywsRT
2c5Ubzu22O64WX2eyKsgYavaPtjhVrPeFO0wNM3lRzq5Vthv1Ke5bDnvftG+BJp/GeuS5jh73+eM
GOKWBpM5HiT7O6+Mh1W9Fd6KkC6At++PviXgFPuDN+IFyBM1xSoDTOZtsCiZwlOLz5xtNKOGfJUZ
4o/501hCBQHGBAOV51VV5fIyMcD5PtYHAT+BAiGvnPguyiMpKQsddrfe6Ex8I9SOOcMuwSwZV49J
lt0JWtDbcy+m3L0qqB7yN/bH1FvOsZysoaACTIqSgjNH367j7ASNqiUxEdx0TWjmk/LXiiR8Ae6E
pdILc82eJzUrTX3irGcab648kypwEfkhF1+3fcGvAyXjKT+shGe5db3mcpqqu8SrTZISSA/LT9Tk
Xqhe+6SxdH7c8trS5Slcx6CVB1IXUP9S4EZx+NEvUIsSKZthQufvWLLwVCECZTRoB0qCVpvcyWHw
PbZkrQYy0V5lV95yve5Bl0evm31erQesehRZBYAaSfiR9ZbxZa3jTgvUvm2eARqZxeLP8dJkqdqK
eJXIOumGdfwYopoknM/wTsP2LsSxBWC67w5SWX9Ql0cG5siO5sGvky35byuLWyeayM34a6Pe2Mgn
F0WWBxDFtnvIvY4nviZLtQj3Awg9UhPnqZmXLsksd5fNu93HwWhAUibkwJEqxxmIKSHOJLDlGeVd
nbjZwpuI9qfRSmVqO/x4kse+FGNNgjhDqkibx/q+3LTtYta/RBdmNSH6N5O3AivIN/rv2XtcZ817
gPItvqEL6uRTlntkJ7ojJ3dT26haNC6GCxAqld/tSjugc5ioZlYmnfnkx5AlpmQlAuJvPnpMwZvl
1CoyivqTF6WOO9nxq7mMMP1IwReQsPc1pAf3ahW9meUFxX5aX1In4sUnLFNXYkdL48G3qT/ckbc0
d06ZnF/9caFgStjSMDGgsx9PbH1Vw1iFYjbO/uvmccFqHhONAikTRoPVCpOElFM4+T6mvnjQ5Wkp
wtl6mKtg5JkVkFWGUuUWJowr/Y1rREtrbmv+PuGANrGPABSYzSQfXVNmPGDxYsZklO8usjWAhfoO
rAOAEEbvY4PggGYWPYxHTIjlS8eqb0rXa6P4+PPj1bOyEbkc1gdGMMg+KKp/SSuXCnIo+Wr3oRwo
twtwoMXGbFgHlllhgabFSWgh8VKmSyXMvf/88ubg+qd8grk8yrnGIBq9ba7/7GA7AURGjCQiVfW4
NNbkgLkLzgHMpJ9f6lmFitmEAo7NtUhZ8W9ojvV/Kl6uMVz6nFDyP2MEhtMwZGLMff8lPGozupOw
NJ06VzU9PPiTT5f9WBx/fi9PUwiQhBg/6Bnz8JTDGefu03vJF88lfVsXDzCYWcaqwDHxuJTIFR53
BOB+2c5/vaChzVBwj1Gpoa+fZVSbcrId5DPye7H1bBRFw45/FemGZe7HzP75Az4j4JonJHeLfQ/6
rtCh/OeJzK2t/QI/g/D+x4qxlsBAy1SHng6C0+bLeDnVI47Zr+fVAxgNtses597E0mDJ3Wc/+sUd
PR3p3BFHKZiolEbRQyRF96wsphM455H2xH37OKlW4jrm+DY3Oet6FS8VXVD6s2ZmoqdpdkRhleZG
6tET854tgpP9KehwjgDIztKiwS2Pgq8zP3LnrkJD3xPZ+ljPGh+X2Z8/xPNuNCQ5KDsBFRPDw3pe
ZWXfFcrFKf6ulI1ZmfbvgdAog35+ra149n8hA/F31wsw/bLNf0bE6ek4BfEP7jC257sf294G2q1O
bRCFwZBO6Nf8r1JrAey8GHlTng/SPlyh58sBigVkopeqBmpuomCCZNMbUYNs4RHamdkwft6gT9cf
8rNIgTBQDSiFSjE/P31AFHe2atqD5hL11oRgU9QhG/QxBP/1yyn410vRdUZrFFEwDpnPn63L3U7P
RVhcHkORJSA7wjhyRcfLz5/qBxTjfxZWSM0YLjHlSReawjxCvk8fzLapywBMl+dpR/RIHt1gM2iE
GSeAefhD7j01dBBfBbnVJMWel9NiisKwcrobdmsgOEU2NCOZnxeuT+7BftXlSIeCniY2CIa7fEOv
dNNZ7lJy+gCqq+MYNCGI3osj0hm7qzJ7sEPZHeIpINX2wkMU1wuRl/xez2tCDiPeyxxqgthumwIC
DZCZeQkrh5xIDVTjwkEjqrpDa9UjXfEjQIksfq1Mm8ewggg9ZrMIvy9jj0eNZrVZulcYNSzdHA1N
GLAurkVAO6D83t717swXCLHCObrzZGuCOesxthkpjjLb7REtHsTkpOqcPe3R9e2rQzhGbY3V94+U
h2DbLNMfgcz3oUplbaV9dxGbTTwSC5klzhZN6B5xCOaSXcOpYrm2qVZUGHxtneQ8RT6/rdu3HmFv
4t2FWiX+eFWHtmWSAUBYybPqx3NYsmrpiUMJCpq0KxmYiCpDWmPJPuSZhUzNanepQIAgcF8lIhmj
9VgIKN7iDbi9ZR/eUG8wFS1iQNsN7wYUOYbwzXfBmeJguHQ+HJlJOHAbOoeg8w/N0VPG10G4re5H
J9i0iu9Im+Xja7QN68Y91r20oCKNLBybyoByUUs/9oOmbwGtu/sE7B1E9rBkhGbw5zLt63x90SQS
eH5KOXqtOE0n8URdFMsdefbtVq2fQ7trdHnIfQJupOqivpve92RerBl+fGhKbj/WIkE9vAhfQHiK
OHD05f+l7jyWI0fWLP0q/QKogRZbiAgGtUiymLmBUSU04HDAHeLp54vKum23alrd3bRZ7pgkgxGA
4xfnfKf1bUUV/UedxeD7XCcCUD0/dH5dGu0f1WAftA0tm8TNr0Sspel3FidZMQS8DBstP14NQ0ff
OMSH8En0AIMOpGQiJS2LYnnytsqr061a8mPlaueiMp391MlVXzDJGB4D6dvJGnnlLSpVIgVHV8tv
ORf1hVt4aHC5+8r3Wor2tTCrIV0jK6cXbZ35SLPLSMnuvatQmD+GhtuxX4R/7S/gPwK3RGw6moY8
1MHqZjVi9bu9bmczoyqfsxDjYcsV63cfqByfbMsVV5Ksu6sO5WvmTYyg0b4UF3pQUVqSrPgQiHJk
ry+qz2oa87Q9R/ptbt+nXh6NlyFa58OW92yBe4EMnjoUjyBC9OCw8CNPIf3Yu1wHdUT3kH+OEUL3
hojKPd6i2juUtTk8CcgQQAwY0WD3Qy7+vKx7+NYaEEEjR3XfltCuMtOezUsc4mUVD4bhXLuM6Q5y
nvqvqQ7yB4aHiH3L2Yk+LVY99DOWsB61XWNZE1tvZNbUzY+Tdhk4cBSk07YqUpPk1sRet4RJHkR5
Gb5W2o62EwoE9THZbm1lgxIzbU7VlVusHS/8Cmcv6FIjN+RlFyFHSF1rrh9W7TT0Sd1w5U2zNeI2
K4c3s57E9RqQmjT51vkKzb3zDhWG1OVKOXtjBo0+Mf02Ls853BiYOP0+rQWWQ7zvoVXSNgvj+wK8
+Gs0jBUFrLW/TQTv2SgKBPJBIiC4cstWtDGKKalSsS/NeumrYiQNEY/P7WYFHMS0VIlenNa5BPLR
iku5Ev1qC2VfeSAKYia9L96yfZgqz29dwg5jPak5ZbQIXKxYOx2k3jY4GfEP/S2ZN/L7JlZqMjzA
M8BU1aCBaJKgInYuNpTjvrGZxplJwuhxYFCA6aObH1arbx6mEnNG0sxz8TyC9HiVq+jseFzhqOWW
BN9R8/rYuIbM3LjxVqIm3DVc7iN7Ktuk33X9hqVvJ8/c7F7wYWDKE9p6iFginIQtw0RJM790q959
m4h9u66Z92MAZODKL81nBO/GSEeqims/NPATtFYTvUmDoiYNqc/q2Kun8d5ffEiLNpJkqKR7cDGT
aH6PTgdtx1LKZ3voxRFfpHWshfbfpJM/L/TJz/vY7eERIhgctLErvjbekCPmXqUyysANhW/k5bF0
Rza2TQG6rtT65GOwPY7UoVZMtE/0HIEveQeY7nzDmjW8613vX4oLPNXBYN+4CAuOJk+KdFzH+Yn6
0og93KPXhpyaH7s59EentXKUWYyTb8vNRGlvr5xIOEtC5kFeg+OKxUxC/lN9bOD5PaPtcnj92r60
zN451L4zfWcuN95HfSkviOGInrpO7lfFVI9Y6DhyaYO76rZ3zflSKne576dcfpNh6H44jeZwsMdN
37pbx83DTOvOcmZ1tcpgOVX48AbmNmF/zP3OTWmPUVgy9ohOO7HP13leyofdDsvnkNHJ93EP5288
8IsLbrbgZreMGQ2TXx3aKAfZurSWk8xdBF8AP53D9S77w14Yw33DCP6+WAcxJihDzINc6vG7mJVb
0FzvENQiV10hVGqYDnTDt8IhOJsz+xxUGzThhcXOL9Fid+9CDPxM5qXxaeQ2GrTrzXP3Kko2Qnbt
MA0UI+0QbJajgzkzB3mOyiKyNYeWKIp7pix4Bt2tf4Ee9sb3oKWfK+tl6qhgahXUt2tUI7/0hFVd
kqxt/1BGrhaSLxfzBqmPeq5srcdjabeOS7C3FVy5+SDDA5TePrrsylCk7HFdXKrsu9Mw2rsgrvc5
wjYJJe92MNj3X+HqCnivfXOZ5fUI3aI9AJO2llOPd+LOWV3jIcCijddlleWQlZGQjzVIri5j5buV
Vziehio1ZO8hQsxzy0B8P03740Z2pSqP59LDTKNxHdqh4V0blqK5bOjJZZtYAZVLgk801zdMS+oJ
YIhVfFuCfdiSwWx90DSU8eliUSJezTTi84sH2jGUnCPYXDzMpmbRIyu60LMfXHr2avb1t93ZclvH
2zriPLi0OezMU4hFbjuO7dbLtNSTp54io2hqFDhFG8lYGnnRNonhRutT5aCagZbotg/DZhk7DjS6
ysSE52deLxGesMSWzPFvgpbjNEUgt6cDky2ym+cq8a2guZwBwU31XUs8FWZT3v4eBwrOUrsjPzbe
hO11d/Ps1uGcbn7ttzYD9mngfghZb+Lk2+wucy088tcE5NYE6/SMeZN9Xsc+drC8PqHPqpuLvgJv
khUsCm+aijFpWq/VeuEUZ+4mbJ4yYCRWS+tEmK9gHakI6Yvthe23P9vzreEBwEi6OnenOHAbojI2
ZnYvljDkp44oTcCNbPZxGHLLyQpd2spOKOFKY0jYzSNFW+Kg9B83wx0CCjMVbsRRcZLO/AdiP6q1
+uAQGkM/K0UriEEYrTXKGnxTQZkJex0878YytK+eWeZ2+UU9hu5bofWPfS+L56IUP4pIeHVMm9A9
LWg7sjzM5dHk4WFySPiS9VewX7Wb3d5Kp1IHje85EaPYIRIg0xRx13ndE34QP5XyjAoPK5fzVc/d
x1zk+yEYgIiNxZrfsGEMzcQCUzOmOw8b9z6aSucpQEBE1Lpm1sP1wAUTo4dbPq1BNA9i7Kcwm4Kg
uCZtcXhS4zQXmVoLnZ+YGhfYgLo1OnVDPWLnGTHTjblHF2paWTSXw1WTe8aN3azulS1YWg4FcNQm
oi1KbTvXb70K1HFfbbvF3stDODUjPU6ZsPzhFv3ggnRRLjkWocVck7EpzgT8SYs4srocDSmCSAWF
gD8u2xhyP+25rD5z9t7jsWa/lkpuyiXet0be8pTn4V/5TZtWNfUFLyF/5KlTHVQQYf/vRflSn/nX
TN7WA6Kd6DiYUXcIRFDfG7UpE9355avZd88tdly2dG5/COy8/j4skGWwbw3Dd3gJ8lLZTr7GuVzr
MKkYjl7mAgRMU5hMuKtVJzS7zl1NW0IqqFV9NKUT/GjywnptLMjoms1t6olxODmMjF8YvtvN+Uxb
BYwH4CM4fnEzsdlfzheh++E252Z467vzU3u1p/dBh0aF37BiEcoweSCEhETCIZlktc7smvaBYSEO
RCtxWs4RvMtV7d20YrLfy7KcIVe0vIa4boMyTBp+bsL4i2ui3IR36nxlB+lcIuQk15DH9yXe6/l3
QddWJo0A6/eDB+8iIdGGi74w5sZPZ1EbF9Xo2c9n3cDBOhtByUE0xJ3nrfW70qHg8UDneRhUjhpq
yD3nmtWdvMIHa7WxLChprtdJiXcYPtivJ8aMWIZBvH7MMEkl1q+QPk0Jppifmq2VBjChddbX2rlk
SF0gmSLrl2Ie2egX9HGdH7qgnK/cjf4thpGQzym2XsPLjLFD82vu2nuZcVJ/D4QGNDg5U4r3bjRv
1RJYT2zXwghVEDVc7EN6aI9EhsyXnH79kq0E5NWUchGlJyoOY7h1ysUyEpWflXhbZ3oikwID51mR
wkWE0xiWndvoQ6F9VimY1OqGIk1m5zZWJznEN5ua2unz/bWfVN/c2YO1TCldRd5wpEX+sItEWqpo
tyMgzrp373zl5GHcWGPlvLXIRo0+0VCPMK6d46pW86YpCROMErpt0htjRZL1pJKAB663pSX7q7CN
FWpud0t7DbOhudrC3HbMZFI0YOK+1Wd+eoyzWEXqIJUYq9eiaNwBJxm3CmsU3DhOL2O9joM/Hwpq
tf6kSmV0P6dxWrWXkfRXdX3mjezannLTZvdyFAilyDeQG+CI+r5WouFzcA3kUqpGycwOQCNz58//
AmwRmLyPU91vKeHwq/fqsWUqn34Naw1xXjjMLRz3J8PGZi+uIhC3dMLoBc57EO7DPfgExWCu/hFd
NZbe02hNUfVdiaU0yrgPGXQZdLZ5vfg8IjiO5xdVMlAIr2cKyvXWrCNzc3EUTmpsjjvbLT4tHnn1
UL87oep1l3rtrLb+ylH8eTtIfVQWU4LoBdbokzND9/EzH6Fq5VwSdTNuAzqkaqbGoXcoxoMg1Jfz
2JiHtEGFdGMj5qJ0J+fuuG84Y3FousdqDrptE0xhNZPUKkFSpdrFzYp+das2EwuKG+zpsh/C653S
LwRT0mLnjWedR9j7LHck8jDYdsc9svfrXkSo2mcDdc0cY3w18YmSWbBnqE26T7NvqLJQv5eyyQZ/
is5RkOhU1ni3R5aPu0/Aco3K/jKqCn0PIktfMAeurgczd+B1+uoGuNHWZcLpEGvpiEWwMNqnOlqX
4IQ5GKIf7PbNjdd+afqjnE1UjGsolh5zjm4+xW7mDUer2+UxAAxXpbOzb49TZSwrBYLRZlSgdIh5
LTzvKH137tK8C9d3Y89X/PlWsYzWY9hUjZcuVd9/SLiwMsY+ekYV7IamG5G1VWaUE3K6UKXX6E/M
kOeJCxW13Sc7ZuIDPi2dG4dOWSHiHHuM+iQ33WEARmJOF3Cugu+tbl1rSoLcLoaEgWKFj3sjPPi2
C31TpWSfqPkV6QOyiVgKVHYJmo5RUyBZNroihlu3BZ03AfMjdfjNysJtjRenCYiX9ttLGC6Y/RFe
Y65AWyc6pBv2psAL9F7ESsqYyyO+BT6YYAXm4KCtuxhFO9aJYmD2viNY4NrIowdlmAN/5w6jwBLr
/caHnbpRDuS5RlvxZSBeYnhYi+La4BieftBcLuVDUHfyXHVBOrqggvEvpRt41TtHpLMdHSgBj0Aw
8htkksVnAeAHMsKyr8jVzvyhZt+rNQZttTyHq6fuF9mW/AnY2NgOB93AaXoGFK2NFz1ajA+DNKqH
5WQxtKjSBW3M74tDNEziNZNLTmddI0+U3hN0w+Ew27356svJiqMAHWJJyhIK/QlzM5aj7RZPpV2l
tprITotbwBtxVOlInwogwxzz/Y4ctMjhaoRL1J6lEXTDieiDzT6wIWLPChoMcmWhHc3Ra+B3wKAu
AuSFTjGNFAWEU904SqjrAqpFmJrwO4IDQgjxbVmDGdXxDCcqRg0Q/HBlGRZxRwF+NxrnincCidrH
1NRbhQk7j5CjNKAzUh7oNcorxiX3e8cEIIbTIvys0QjsUgeLeLaPK99TeMjpkI10ItWO+LkADMrA
4a/whbzte8Bpoa/WuZcibUcdPk6enGHFG5430hBUTIE6e7hx2ty+Csu2CZAJ5VsXS4swM8Mo7fet
rZrL1RDTPVq9OkEDZr/hilE9e4Yg2pLKm2rwJAsA9FQtWw1tXYZznqmyClvOX+m0V7Vlb95h9hfv
BVa2WG+ZXDUOw4CBmJdWdNb3KkLxEHcIMW6h6U8gQxaSP5I9snE1jLnpdVln1eW3xlvlkvDcpKqj
Pk9LRxIRwfvm3y3OwhjasYf8Nmw753VEZVHEWrXfYfkMr3Iehhg3P7NHFJUIpQrNJd/K74WxgIRp
ptVIDCqPGwlOPZmYu/zoC2WcZM1NncqKjOpZzQPkH0z3dOTNNXOB4MLIzfCFiXEVcBkU/ruwd/KP
XXN61HKzTw30OzupdQhvAJJFh3QGB3ccTFN4MTklqIY9MiicuipaoW/Zun3ELVulkuFWKrnUXdBl
nsooX6yrfhtKtIGL9Vrm2/oa5UCDxKRMrJNek3Vhm/9EVmymrufOzyHl/tFyc+t9QIH+avItHuAP
3jgk/694bsKblSX/UeiZuy5UbwiU53uhTDLrwnkwLe6D/T6CVUhFY0FV5nkgwaWEk5OGAeIUvvt6
GW35e82wIw1XGpURT/F+JnwOL0bYuk916bjQpZjqn4Qg+hukzQJpyfnYFNN/mQGOcUf5zgOqISua
HTguplc62qETj9KdBtcDPVyOnPITAHq0SXLEGYJIYN3qjqhZ2FbOcOeS0IH8BLLWWTzlDOY6lydT
lV29nxByb/MzGaGL9+H17tBc1EPYzW6Su9KcDahJnrtIDq8GNQs7LfQRdWRV0L0Q3lk7ZWNoblUi
Gx+Q+kltK1PM2LdX7+C6/RL+8Pt+5lAZRdPCUl8CrzS9lDoPnUJqbH5RIGhx0VghR6aMR1W14YXm
pkHG7npIQUsxfJmjsQVTykIToV42iWVroGLs58yLORVFfhaRcw2OrEGKutjN8UE74DyqQ+WsvpQv
Q7gA6khZxIb0fViGqrW+rethUkM6LQSxW5kpHDWN76rZtbXF/BRRbQnUVEqyeBclJ8NFjp+5Jt/j
zDht8ZMUZtQey2LVAZxeo9htL67ysOFraOEDH8LZPNEwX9XblLd+AuggDPThv1nP/dUgwvIPAzVh
39SYbKUJO/zbNr436TnqVUQfZo2L5M+tt+03Husn6XQFas8l1H2XmJ0r7SAmnAcjEnkPJk/h2enX
4Ln+Y9H1X7+uv257eVng0n3sqhH7V1Tgf88FqTygv15RBZ/NIM6LFtAtZ+FHB8+PC9EYWJf9N4vK
v+7kz7/RB83lnlUOLObxg/51S8nQMJxN/BJf3a/fqH+pahyvl6zmp6B0FSI4ba4Glg8C7pfp10fx
L/Eavg0d//6OYPgLuuF/hnQ4fg1nGML09x/1/yPNgX3w//kHLuH/gTnEXyT7/gXiwH//xXBwfsPe
hHOA1TJiZ5wpfGS/EA7mb3yavg9ml94DkQ1BTP/OcLDs33Ds8x3Y9iF+/4EbZYd8xjj4v9kkOAAh
B8EAdho0xL+EcfhbMAQ7b5x8gUmwNdE2iFD+nglmb03OzIAhIda4FcWqJ0NCvFn4WgySQZkcplUt
Y6JL0JdNbC0szzMNz+BrMfbWiptlWj/czlq2GNzjFiDWlINCYn1uT6ewJbuKlXTfpoA4o5LV5mgT
JhSGzTmwEMk+c6PQ+jZjJrjlIW6UGRiavU1Ey3aUh4tk+rko1fQ3zYINO+YXC4LGF37kxc6zDGbi
QmFLeBv05ysYWxSX3AP4noOpssv7ejRQjIm5brpE+0VjJoHByDiZArP8HecRcV5T1JFYOS3Qk2Ih
OS1jhsQgXwyhISIJ2cIW4sXztAFmA4NFd/Fg+zWgxLqqfo5BVT8iwtz8jB8Bi0yNNoV5Ya11eRgd
d/wGnD4S8ejK/DkvJ3Zf0qONjsfWc2VsT3J6ghEgDDYyM8JEV0xGzjR8WN4qno3shdgJUUqYJruz
cQctnVbI237iuJIq06E6O1pYbTIhN8AWZYRnFeAPyccM77pe125ieXko4iX3agWWLBjfgSHTtPXN
ZG+xbLYab6BQ4mUeHcrvVVlQBkFUFG7m7XpgxWEzyirY0XqpgZtiTwroyXYStBvGfFtOk320w43n
kGO4VgDrJg9+1KNabqraVl/a7O32ypP1ON+Bbmf8vaInZtyAOpkd40jLdoFYU80Hh36oSvvcNJll
he5mxzWSxi21FFPfYx+q/OeG/N8+rryjr5udz95DRTzCD2asC0uwSNc9GfDmGKzsTqempbMLHGyE
9sxUB1Hm3ByaaspZ2GuE5+wVdXfvrXBds3KI6u9c7BDpAuS7MLBKvZDuMM3Oj2ETwRuPHcs7rrsz
3mO50gi1GdRjCI1CdL25EgXb5hAnUNpVmhW79kSbmhMempgBHsOyPERpG0djMwQJ5qy2wIdJUMGd
p7z5Y5qK9skscvOp5w0K+Nm6fPbqRT0pDSTosJH4GcRDh5QBLM8aftZ6cn+vl2HZGdJDVmUswH7Z
tJRxOzKaNZOIMEGsnlqv+M6Y573q3XZem7GmoECiGZo3hlgdVnpV/nMp2vKKoLniE1CL/ThDq3ib
NXBQqGJ9/j4bvfOzaoX8bis9Xk6VdJ/z3O+/m3BCxgsHoxDVpySI70A4mV1nyD/WS5QsxlYwSfc6
9KZmsZGRpQOaKpcbcknWYqi+B4O/GQc7R+gSV9IuRRqy0GQ1plkrki/URU0coG3BukYMaBmHgNoo
WvxRYX+xKgy2Y1SLIzzLkQGZ5wRp7eG5qWTvaDpFpytTJsnl+1CG+tUJq/l54Wx5KlWETAYDHIMg
eJ7qy//js2ZfPd0W3WLf8/H2XDvWfOpKId9l7TFHgMYn34165I+SFaU314aDwUISU0CxNAXeV7E5
TK9KOXCH09tEU9zoyvoxg7C8mu1pbNCiuMy/6ftyLChQnqJDY3kIwheWo98qc+7yxDeIj77uWUKF
8TTuOkqtGnsT0Q/hyptnMPG8CxEZdfth5VxoM2W5dcmibgqq6r73XOdo1EOD28GvVBy00waks5zk
u+kijosND9dHagx1I1kSFh3UYQxb12DcMAFC8XKTxQf0+FiN0WAdsIxqcfSH0lAnB/IEuqdBsCap
4SOfZwnsutbMnXo9prPnhgeJ0KDJmGX7zx1JdhEvq7b88Tncx85M/SAsT7i4wAiPE1mgR1GFYXmE
7iEtRsi2tX1gubK/OyPE38wm5VddkAI83LMUZJbYhN2EEWY2QMQ1eBHuGDxARGkmTQYdXk5WH72B
uCP2Ij2/FYVp9xmoaVQE+cIYBtREj1uvgDjLQpFBdQGc9cVmGHbPpc7NkttW9xO9Y8mYwGPHs1Px
Wtd2qb1fstp/qYL6n5VH/9uIV5aH3PE/L5Ju3uRc9dWovv65Uvrjm/6BuzJ/Q+cLyQBSEcBu64y4
+FUrGb71G15UMjn/yKhBFMiX/uRdWe5vZ4ANBRZCLISJFFh/lkp8hXqGL50jOugebPdfKZX+KOf/
WSJI5g+LzYAdPoAkF5nWX4vvlhYboELJTd6P3DDAl9jnbf2qUNRt+zeCVV1gC00A/Reaa1mo5Xd/
n9wvNkf5mzCAPrqbhpEgIKTGLkLG3y3HODKSGe51g4jcnSfGtLWMvlU1uli2NO1R2UuUojfvf4xq
Mr8NmJ6+JuE9FOiffZDMpiYeUo9XSBfKuwkLx2VpeKBLAZMiOdkm9zaUaPCDLiLHdNWh9el32C8d
P5D3G3klzJPW6ek83MNnO3c80/bKmZ9qo7dXqpD2J4B9RorM6WcaP+QOLxY32eded4z5F1rFB7l2
ipgmMbcxh6Q7JCzqHQ0lNORpNWtvODh6CtEbWVuWO8X+6vs8scywHW4QFOsfeTcGcSQXrMfomoKD
QvG4xc1M6PVApfLZDro4jk10qJV5L/LFevb7SXw61T6/OLgFIK4XpnmBETtK1l1IO20FZFG91uMp
CuvWRJW8u5ehLtsWbLvCp1Y21cc/Xcn/Aejrb1pVuCfY5M5XLe2pQ0H/t76sb3bLJZoIORhz8bQi
a/kE1C9M//gt/9LR8V8eCn/pwe70FzM8+fVv8PKmf8Ob9Pk2s2X439BsnSPd//OD5OlLvlcIpX9h
+P5g7Z2/4dchYju/cWcCxwBzx5lgn/kZv84Q+HcAt0g9hpnHECG0//0Ecf3f/gATcO5EfI5OQKP/
5xHi2rRb52DcP5l5nDv/6AL/vCx+0Qz/Y2gelqK/XikBwTw2ZxS8LVZzpLn8PcaS6KMqCgo5Jr6s
8cGUjZFB8fUujaAY3pzBUr/bcmnjrabxgQz/w4kGA3vmLO/CKc8R/FQu8EqxJwgyuavKrfy9rPf9
ABHXvZ7rukLEg3771WLwcxRt3pdAm6Me8djcXpPZWFHwueaDgbrzFO2zcevljXw0mBLeUmosoDIX
dW9a7nyz+jQF047NqF/KOluoVSmDAiNr5mqizLON53oe3VTMZnGaLfR1LFqpq3dzHR+Yt7tPLvbd
o2OA2xyCkHKkrJaT4+z9BYK3+WHZcNSv1NEXDOrsaxTVewZSE96xXzbXw7Tc2J55zyg9K9bgEUFX
ley2xbbQCRnbsoDc5lXxNjj5WxQyijfRlqy5ymNG0GWyC/szXzpee1FlLOLpKINLiZoP9sJ8qK0d
R7FfXmIRuvPRWm7DIw2JvCgLb7lXLD0PXbQUEcqbZfm9l3qD4x0WvHo1f4WLYPUG7ufCoqwmhfoM
99+WDdxzaT65qhtPxuZ+G/Z++c4k30mQYhrHhayFpXRu0Xx7RxR5/QPJyvbNPoTieenNLQt8hS5t
MPS3AidZDKChUKgG2+WS0aefzM2kXmZc9xSMZcvCi93dXaTKDzV2mVVTOHfkYcVt3pHtFJLQ1gdz
/kEjQ42F5vXBcUQU921hHEUO3V0I984zSO6yGffS6LyiFOdohES3bEDFzdU9IfBIV3dMF69UtxCr
X8CRRyiOTCyM6p3W6tFrnCpD9nhj5ra4DLfaRIu2lwfHrQfkfvvVrNcrTCGJ0Xmk4sr30mZ2jPKw
yfpOP2tUbuzfClVeG+NEHTePghcxWYg47Z44BYRop3AM1As6sebKKsPlKg95dwBx7yygUCdUW+cc
TA3wuqhlWld9toyfNqDlMwEfa7FNjH0wXuJZ4lWzyc/QaBnsBlGKzTtvL4D9y0GVGQ/R5kZGiwIi
FdapP4XHsHbIFi2MEGav4R6GETQgBL4gTLVlqfttcc/j0aMf8uBhuXesOPFjb2s1YAHUm9LITFcf
2pJlxAzbmxDnGEXoejHawDZsHX1JVEtsF+mF6/nK8uo1JgcABeQcrDelXlEKeMVB236R6aW+0rZq
UnZ+3HBOqbPFba4cUVmXTIQZ3BvmwZO/hp3OqUKKcTsN4nbSofuwGgjycLR+TIZ8DvQy3Fmh93DO
zE3aGcnUpjuMlgAfM6QCbyss3+vJZ6ghTQT8NSUGcmqe6i7ai7NfkzQGfwsTNp6SmZEr3/bZ9a9o
WNxjswHz1p5xlpkWaL/4i3D8knLfmUeNMORFMe8+KAjBT8r2bgAs8V6VBiEP/WUwofmj1SRO7iTd
srrxi9V9afrdTkV7N1OEpGivapjPbpk6y/LRE4Aco3pzXryVJYCSYXUVjcbBqVh8zq7xGo2Veejh
6KemLL/hnEp9no/HfusuAou7KQ2HKriuqkq8uJvTJ/UgP9qyfvB61pLV5ALGcW8Mh4zWbUaJY3dx
VZAZE8ziic3fZ78Fb4Eabz3dCtTrdNY+bl9apPyCSOya+PrZ5VL35cloG/0yGl13Y4eOEZcIMmJ7
HwOQxm3zQRspr6viHNUMLPqnpH1Le6ddsqH1i6umCqajanyOOxCQaGr7Gt2q5RqXM2kVh6leUS6z
sMtgkrEQs/v9KLcQE/iCrnwFqB2zzy0R4JXBEanAkpCU4Wdm57zvi+vHRIbYiXD79QiIPLzaHDSu
yCbKx41C/EfF5qVJ0cpYtxrKyx3RHZdu0Tzk9ij6rG0j0N7uftM2+FoiSCNxT78NxxN9raWj+rXw
qu02kJP8iprO+1r52C6bPXqwzmOpMFzWd682wrdNNKCcPEI8y3YP0rYAAjoWJxb1SwZIzDrJkAFJ
F1Sf88w+2EVQmxqzRc4LWPlHAfjgZQJhHdv+fsK3h6AVfMaDMWirSoDusDOtd//VWD0W7FGXART5
sQX9c864DMHKbpAqW+a3emw+FlKc46mau2TEFpuaJbRy7u3RfhNlNYlEGfb0AsDCp5+08hILr1M4
yMVIY4/Rv42PPa5yI5mW1giPE2ITlP+r8d3Ror/G49SEKZV88A3TbXiupoX6HhiGfRHtXn8/G0qf
IhAw1/YwGOnkMsiL7apDEwU7Sl6T8VMsiZVL+1n0PKQ0402dVZ3S78oMlzAmnyi/sJpRvNiY1r+5
1jALVFnljuK2JeEFwHRuvCHIUI/atuUT7NP+0Rbl9EQpEqKZ7P2k9RVT2w7NFHrIMa5NDq0h8tY7
EMX7DeI8dVk2rTh6+d48D671MowVl5hC8h8xUbqsdrm+8X6UPID9cfjadsI5xq1UPwv+05bCmXae
gw0BYVwXNiekLmqiu6Vzj+BjIH09WZknPDJBzcaQuAsnMqsUWsJTXWvGeSZhjvmj0QQ8ibHxQMOB
MBC1z/7GzrOSi3/YHONimjbo259h2JN+ERyZ86XQlt5N+6DzgDFMWbl13ET5dle1Q34dNmpmUrGc
XEu/YbNau7jjoMBoYAjcNZFz5WADue+KiQCudc8B85eBYuo3vI0IQVKU9OeZbn7jjeoYBdyjNGmp
Hc36aOyF94zGdUkpI5wbE6jtOSiwOPQB8ywCdzPa4enhPCZ5ltxOHYf/Oj4xtrSzsHaje1Y901sl
GShXisdM3tpjpvYGsWxdh6fS8xmdOVR/xf+l7kya48bS7vxXHF4bHQAuxoU3CeTEZHJQJiVSG4RE
SpiHixn49X5Q1Y5PmVKTUY5whF2bbnV1FZDAxR3e95zntFW9IYPa+oEPml69PT9llGB5OHm9rdTO
eDPpOK7ZezWsoOQgdPRtHxupHcxyzk7gqOxNHMjaJ4V3O5RztwWH8t1O1M8uwnW/xjB5V7q1sQsT
yaxeBuNLFsQ7dZJbne8SEuht6JRbPbCZJSkAIgniqBjzjnHETHp4YBEqfhAjwC6FMi9/uwq3II/x
RSRwNt8kzDZbcep7HcF8Uo3mrRBp8cms6OIZeIAeNA7/L7Lu+wOYtPIpBNt1P3QtUH/Uzn5jjZpX
DaOB+LlNXvvCDdZ9Q4jPTJf5iQpnyVagkM5PUCSCT9WU1pZUCPY+aNZMetMRSsPU6u+nkHxV+qVF
vjUHe2DVs3Z5YMVrBKXZQ1jW0c1c6vDZkF+hS03Ce9Xpu3wNRa9a22Ru+VoYdGuTFXZf6PFjN0/2
F5DL7t0wyxmb9l95JNAGnqhoAJctUd4BCSD0pGIaR5S9Nkr8HwgRTKwwSvKVJvBOKO0afMPJzW5j
amkCN4rFV9HOctslTp+saCQFe/QJ2k8qjM0OgtfB5hR/U4exOGQVaZuyjqddGk35vq6rbj93tv4F
zz49ETbC8UpB7JV5RBOm6ipH37hy5jhed7RRJ4+zUbPqMzO4DbsGMfmsJiG07zjQ0P2MbbOmLSOo
MPR2yldqKGzO9AlDzF/jnKiF6ms9xsq6MtttiOzieWgzxEzzBNTHZ+ATzqC2SF6cQos8nrLm600R
HHI+NFQGaW0AejEjsa7BrQ1rfcBsiYDVVc7QCaZ5D/EpRD08UflPaNPuqka2yGWIcaCTMndfhloW
nnREjP7AqpE+2HGnnosw1XUuFPfog5OMPN0MOhoPDhGHhiZlDfJZQrAQ9pnmPeLj1g3TT/gR863i
BPYmLObSR/+3aDotRfDmcxgSlSO8CphTtWrKdDpng43eTyT4C/oq3CRYWddNW8NbyvL4PlAkHZPQ
rL/pycgHrZBm+FPHyf0tLWk+kSxGilQpz31TIn0ZKJB4c8FGg7QstHkoaTw9kOJOiXbmPFm3ucma
BHAyv6NuWt/AaMjOOscAJiYOdSwghkdgc7gestD4ytPp9jJCnRv19OzLRhnQG9rmbdB0LxV2aj9z
WiWljRCbO1Pr530H+IO4KdUq7hGJ6bsx6tqVqEjUa+uErYpQ+htynuwbjJ7zNlOo91J3Ug6D4oSe
Mljzpmsc9RCw8q1zMCP7Aj3HLjENBYyDhPRa2V3+3Cwi46RyZh95icsKok1+hcJxx//EgqrWHFq2
zZBqX6yhn9OlNv5Jle53colLil0FLSDakG2bQ+VqZeZZOufkHEm+vYpGksMQfEz31N+FF5WDglxI
UQ695VfNaY7Ep6GmStQkJomc2gMHhq+d+ybGcK8nDUanwd3HecweV4tXiNcIdAJZ1AMEgl+PNGwM
yEhifKRe2w7tMzf6EvQkygFQ+aIMIMRovrTfrNT4MSTRoS9iywNTtyJwZYPeBQnOiG0+qPIVPfyf
UMr4JlXyuECXcGBwUcwiuvuCFtK+HY3us9so+jql7bRy8+BYZ3bncbxfHAIGRJwwc3bzNDoBUprI
PJIYaK8q/lSgmnpqwTPR90hCSEUKg5j+F7tD1LwkURHOZqArTPAVduT3FFpxkOStizrdjNC4TzUJ
0BslKOet1MyXfrEKMhGmO7A2Xw2rEFiglcrhR8ea8lktpnlNXq255dWXPrp8Ewlgeh56TohMbXTs
ErflrMCBfqWzQ/pUglUbV9q8eJJM3c62oasmyZoioe2FKvpYjXSVLf+gXM+LhSWZydsNoc0pLcSQ
IsFP1FfBg7TJiU6l/VnEhVvSGQ6SPXSy7nsCntAzKWRC9JJiDVVoE9JBWvUQAu5su3c/6W7PqagO
nCNKnpXTEVac5tm9SdXmgL7W2sBitzZWS2vUrB10PrLyR8HpSDTTEdFSBpCNDaZs77AUvyYdKTty
KnAiZQ3MJP0gYgn8wJKuPznyqTMBhyglyCuJCi/SmpcWbdyOQyXj1eR1gJ3Du9Fb/Q7xELkmCQvS
EN7h+TduenRx99oI8tdQe8/GfLVrew6gHF5Ur8sbds7xnQ6NbT9yXrYr/h26E2/R1kSwXOvKo7iC
JzlE0GVpfoW10dNVzWEDwtX7RvsWtwTMqZP+NTGlsy6G2EtmUSNq6gLPpa605u0JdsSZsXL6HE+t
IwEmZ/Oj1hUnqcm9rJiSFNzUvoAE7klDqzZaaNyy3q4CJTil+ndFH4CXquaEyKCOv48hVSLKXDdZ
b3+1G7JN2K5LTUNij3MOf712Yq1o7rusq25giVKmKHTOWINxIAlt3tPK3ZG9Qt+RlL2+bh9k4ZKB
h6wObteuS+nbBoOFjA1FfhUWxT6iz+DJ1uy3mpqZj0iGsZiTPrNxh2ryraT5Qom7u2/SYqGpO88u
IdYkX2EaDOBbJGlwBPys76ogw1c0hzrC9+ZpyJONqJPbMq/fKsex8cSZnFT5XdtpjOcbuAzPEFzr
Rxpa5zYw8xWxdexjSb7bFrBG77A36x44DfoFstlzRK9phC4kXqPGCG+E1qZMyPBSk3Zad7n+6Nax
zVyqaN85vn2nz4aLY8j1fZWJBoHB7OPKgUZKCQa5bL/OUxQUhIUWnkAoRG6fSfQyjgVPYXle9aG6
1yz+SxmpMdkY4X1aaSvhhhP6v5ziXxyTGWpY6rHK8sA3RfI0BuJObUJ15+CE5MujxAMdmyO9Rar7
jC3vNSa0vlvVSWt+CwXWwTQqTpijvrUAyTEw4U3DasIzCmeAtdUoV1pCFaNu673EkLeqoI1RoVA+
6Za8CSVq08AyUq8U4Y4wQ4kXFF0v2AO8A6PcWSUUT+KQXjQWnnsjd44qG2u3n/xkMSWnanqgs/2l
q0Fokv0cbyyzjm81J2fYdOuBGeVOD/ABLeOk2ImRUR7lgbvF0P/IxkNdW5272KA7jP/2iOvPvRkn
wTRScsCkXxMiIu5+RmzKfjhT9CriknCJdMpXQ+gQUomnkqnXme6lFDvp8HGyn4JN2xUKVvP2k9mD
iJw7gMSB2X7K23HlxtkzEcoS/h3INxyPNGu1W1WpHq3C2tZCsX46tOuNONim1fxSD2wnEEawicsN
4c0ULGh5ABpULOO5Jbfxq+v2IZjUwMOdfFv10Stmn3DVCZ6bzZbsGZblXvZN6Fmkcs9a3z+CQz/o
bbMxKsQMcD86hPmCmkEMbHLM/NAuijPizQhtxnhowsZh4ZgG9EPimyQXKw/aWy34aveMKzHGP7K8
jOlpMwKNnmJlW63xPbNHN82iPZidZfu1I9LDHFl4ynldBKyvg4b+7Zzn24CUu3VkVyy1aRJy5FyE
zpvYys+x5e61FKNhie1lm2VJRWBDO3Gmx88unqxI/Fw4MbfRpBkkEZhio0RWfUvMuXLrNF9V2T8r
Ruu7YYKmppZvtiz6TdW0mddxFlzrdL1I1KtcOvFD8Z11FquPmXpoDepdWowv42xXftSOmFjkj9rQ
15o13lGERlSSvXbN+AxkA2qI5YYrK4/ELqnD5BhD+rnVUEWd55DJXSFsq0+NL6RNfQNWKHZuf+zy
uUPAH76iMJnXk1THW+gWxIUlY7ah/s22BS273YPRVA+AWiWn6MnD9yZRdVp3eU4AMt4MN0pnnl4V
Af7UUYialvqCgZjcQiRZXRU0O1DI3qj8aMp1w/iX4wNklvWg1Vs9/TnNnzuVGEPdj1kb5zQrfPLE
fkxmsXGqjA1kWyQP9DuzBUgLV7kl667Moi9oN5R9qFgz4/HWZjY/q2DnVoVQsreo0y0/L4R6Y+v1
/Eg5U/iwqBFoqzhnZ0LObtiO4iTmywLCf7KT4K5VrGHbAy4/IpNFn9+g9gnYoZvRAeIEc3+noOcd
FYD8WvCMiWLXzUmzLmcFmUuaZEce/7hROnMHy5gbpaF7xmTPTIVt6LlTnhEQbPRpxPlrE5In8t6z
8gCGhaHVJ6wnkQ+J4SbU5n3Kl4iHO3nFRLcOyLRUa+Jnu/6tCEoIAgxKjkdvLn0YnTg08gHUg1KG
28wNeWJzss71igKHBTVNx6ynlb6hRsRuo9/1AnJeNrOtbjtkHgcMTrjntcr4MrFRQmk09IzAfPAI
6SSPcVbnYxiUzm4MmmrDcSpjo101j3qfKHvEwSYSnAzu5Gi1LN2O8aMx6YRSXdHG8RX6U4jN0Rhf
Uj52DiCJNw+nKTR3VswgLIng23Zxukfstm5ZcU3UZbH9UqXtiuVoY3dWdxMO0XSc6RRt4BCse8zx
bYxIb6KiQllcZ//LeO8eUDxt4F2carDjfl2E+Vec4Ae4u9S+hk8dinpfBAOrct08Feya4ol9M2zq
3stN274Ze9oWhVNT7o/t1zEzLM9iK4HpRtkmtkSKbrFSUQSrsfYVSD06YM4lBQRp8yG40jhICrOC
VS/GAqDakChZGYvS8GqzQO1lzXhoVh2IAW0p/1VHhO71IVVJZUSaxqTSU51bBWFzpED6cxGleEpA
KjVRdZO9nhutuUd5a62ziDTHyWCZxCYX7iZojz6btbPdKUiulFzuFEWLw1Wlse8xNIfswmhoV5hQ
3GMj+y5a4f/huy7MiJk1CTJPaon9ZI+s0wNZH17Jdmrf28mSoC6tKIJR0RXHQCuZmFiDwrUqW2eb
TBydNZlOPpdz8dNZ4ruiypLdndMo0IbyCuzOQI1/LtVviPNvldzyA6eIiZYUiCNNwmh7sqi32Pjw
HRsy2eujG3hLEN8aadCpZV3+wcuV6x7DHBpMSAGInxP1i5I16lvE3gZpTgCGerG5cZqkIuZ0HRnG
PMhXsyGiOsps9RsxHdbWwgX/XALQ+pxSe/ayUuDnSavsJrIo7uNtMymHxuJFNwztSEnI3CY1G02s
Js194MZP+dwGtyQeFI9Ro1vfe7UhatjlnOCbrlL5UyciYMOlmeJn6ue7QubpMWuRBGKIJltSM+Pj
NHTVc2cTIz5g7tlQnSKU1MlAdRIhc0SUVfv5XHwLZf1gxPQPIpVaUmNKZR+hNLxjQHQbzaWfwAsD
6MK2rzp0cW6+6OUEpJXw5+EzsIPkpssNjTpTYNwTpF5iOnEHFfbBbBzMVJtPY8J+xIL5yb6jaCeW
Wj28R8vVH4g3BtScOc6K5ALnywA+8a03m87PA6fclIE1rYdanTeYgwwkvB3L4jAvHEbtk5E65V7X
q+a50M3p1jVV5LLxHLzVOqUTakAkiMBwbdGAEbZUvA02hWwjJoqwmpunVgHX5KFcnN+6uCTFO9aC
LaVScSjHzwlstW/22EISba12p+dq99iERgiSYqQnV8TZFttD4iGNqA8NniSWMDYXaTMsHw8p2B78
Fa/p2Rexx5N68BAH/bBTdc04aGEH0ns0CRuHq/1a8QBu5oLWKyWGdvSIQIRUS/nyU80Jf/0/MGOY
dU7+qjcnvb3Ke7c4wHI2qWvO4VqEoQMgK4yYYoz64f+mOOM/KsD+H9S+azYihv8sx/iMT59gsl/1
GH/9E3/rMTRbRUFh6w4sXcfW1EUa8289BumGJopg20FRC2NySa/7t6RL0VBxIJRYIISayVn/F1GX
ovMvNFHFkzojCDoku/kfSTIuMZeIuRwNJQYGDliPDkFRy9//BXOZDLqdQjCpT705Wl9IO5uY/VVj
C7Kp2LXsTXGLCXHbNKnOkaRLDnio9W92voCrWEjWitLI45K5eR8abuXTEJrvVVOztzj6yvUMiuT7
L0/3D1qjRWb2XzK0v2+YUiZATMFf2IEubxjnT1yBoW9OwRTMfjayG+7LSvVLvXE3Gh3Mv1VHaIX+
LFrRL/Mk/n1BHs1fXgT+Y5G0/PqEGrNz5kxtTn3sqp8X2YG1BMbi7xzWyMy/pJmBH67Ikp1LdRUs
HRbKAkUxZmAbQbYC9wRCEvm9AwJX2+1ue4IB1nWLbledHHZghLVsjMmwQQeb7h4I1LR7/5FhpLh6
ZDojyTY0VxeGCfX58hfMWsd5ccrRtZl4SyGmg98H7+K5OHTWdEtOalI3e6XpTu9f9yqza3l0OnIO
TbU0hreNyOjywsqYUO0qxvZUBhO5y4oeb3VMVwf07t2N22IAGGzUtSW20101sXEFnkRj2oHx8c/v
hOvrtkpQkm0ihLq8k0zTBWUKOu+0t5tdwvp6C+S9v4072e7w+jcPePG0Tduo9d42k3ZjNCmdvTLq
PrqTP7wMvCsqqiOQyUSULmavX4YTW80UyBLI+nTCKDIF9BjQXQxPkhG0tbGdneuxsTHpq46nTdS8
+ZqwNcYm7o9eBvtO7Z1HpNzZF/YC+hFZZv/ZUah+qqErPkpb+v1jg/drMWrwy2G7uX6BApBLBtVf
PzlyiI92JCuIcTmnjCJujhHUU0/gUdl2JHCdksqqbyxsaJi950LbgP0cN6Jcit/BFONgcMx7hdTH
Dx7oMngv54PFDMR7RU6m4ihiGv31eSoYJUHHJuJk0FyFxjVNtNfY5yaoJ1cfjKI/PA78SnxCqGBV
QzWuPiRilSIXaZB+6qXhFitYghg9UYgPsd/mWYzFVVHyc1+0HB81ZJmfdBPr84ZwgSRbuxWb+VWk
xTpNI1j148YOpWkdlNjVvvQCWen7d/v7zL7cocnqgurORFpy+WCwOJszmQLilOVzvCUGYF5ACdWW
pELpyT7RDzKbp32s0CjOcch+8F4wYl29GGIlKaJqGmk8AEavkaJky1Rdhg7wJLTefMkmawxuetrI
HCUQ0p7QyEyoOgr0U4SrG+mIJQg5M6ETGar1RG3Mr3C96G6i9KCuEUBzR+czBk/CyOxXF3HCyh4b
85BShqLRlOIiXUUwzgtvoSK9xlQzOc4Q1ULbKXe6I5cXHcDBIWn2dWgFcHTQI+G6n1MM0vnYs1Vs
O32ePVg/FJpwZhjn3pVs4sPQJKob2076RtiJ+2brYYNEYMrDFB1H2pwxvPIpIMmcf6TCIugnHCxd
+lDgHMp6Rpuq2ykZZkA5VZX1G7etXH3dDjlhDmiSW8/pyZ71MupbiPwyYY9rjbDAGiwSjms27wTm
bMK5Tg6qDVVsBWgHfmOOujI9QtxIa6/Dj5H6ccB220cefMY0gVgIH0wKmrAWeO9rkEPbnnbV6Mt0
5mRcmUOyH1S4lRup59E9NDin9QZ9MFWPXmOm+e8PR22Z7C8+VJfAZodJD1jAMqlcTXxhYTRDAvLs
ZAFNWqMNoNnaQXLDwWBgYtLzB7XmN8+laZ50XURvY5QZHwzK3z5gl065rRnC1LEiOtffhFaWAGfK
1j5xDk23+gwTsVCQii/JRLvc1ocPfvRvkxPXY9OHowJpLaiqq8nJBuo8tXrknBRA8rsMpZJPAJ+9
gWkUfjA5/eGnYaIUTNRokyzbvLoUcyyh5sPsnuoysleC4xYBb9icx0YPN7nOkfr99/mHn8YyxsaR
fRHbxmtiN7SyLgxGxz2lxIdwEkdOlajpj0LN/llEMrsIF90y3HPBozRU1szLiUwaEQZ+YOSnodLK
vTqQJR9WCjw4FgR/qIPx8P4v+9NINaFYa7qKTMNij355wbxKVRsZB5aETC93aYMBsY+z9KQ5fKUA
oeZN3HY2BcJiXstMGjsXSMgHI2fZ/l9/LriGVBY2bD6qbV/tnQJX6xt6yOZpipHmouInyXifSqnW
yIigpPno/gymssCYm1UgMnegTe9aGLQKWzzN7YIZtVFAmx/d2PKdXn3Hjsqaay57SRNbyeXTwVnm
pIlElGTGHY53N9hXBIPtNWlpJ1Gk9qGkQAW0Neh9VbFLdufTgIAusj4YgL9vzNnPuRaPB++w0GCB
X94Is5+0ythJz1mbK69UpuJns3SNexmJ9q3jYWCenNqYSm6Sjd8oQhJPqnZgznzk84r27DZu+jla
BAWJMMPPiRLLCU6NEmjHtKnUJ0EqkOXHkW0nHke1AALKhCwaKbVBrzeuKlru74+8379hxrhQ6a5g
VcObvPz9X/aGXV21IyiL4ERqULSqrFKAp7K0DTSTbjMSdfXBI/zT9XhujHMVl5AmrvYznSDTKJ8t
tDWIerKyCfyYWsIc5/d163QfDJw/vC8hXCwiHAl0wnzF1YjWtaHRo8aB0+4Y2akUbXyvBygMhwCT
Y9FN4T5CBr1yVB1+Y90OPoEvw050+mvDzHwMW9BU8RT020w3s52bWCCiIrdJvTwIzQZGGz4b5Jbz
OqvkfJismEbjzIfyz98Rw41xj3HcZst5+Y5ytg4ww+OQbV5YrGIr+Non81vT698zKo7vX+v3OZYn
JgxWDvZw7KHE5bUSUehyaOiTiyFsvSIXX+m/kJBnipf3L/T7SY0Jlvx67GWAHChVXH3UQ9e0+WS6
4bmMZPsVHNf8TZgTzTzoGAPmbIlU1UN828QctHtqVaHWWl8HLYevlWtKW32QvvGHOZgbYpOwbBQ4
RF6T9o0Cd25eFeE5s2p7Zyvl8ECuGCXg2k52QJVbdAZqdtsZRbV2YDbdcyypPogzMHi8lzOdMITm
LrwJ9i6c1i4fP7aPxAE2GJ3dMBvoJwNJR9KbfLAn+cNVMAK7HCqoEFnWta8OYnxjpXKMz3PaRn7E
BsyPCZn458PW5OTCQY6THJPm1VDK69LGvxUnZ2jqEq9ocyJAaN/SmcFhPv14fzjpv+/1OHuyhFL1
0kjgNJff/MtENhUW6itYzmdWbL8I1SK8HcbOKjwrxu+6raPWvDOyHpxigGMjAfirKwk4L216GABa
0el02+kp0yv3ATpD+V0vKmNvBZ6k3S3IrhVslguFqnhr17v37/2SMbLsNqhYLOU44hAci0Dey1u3
tF5xZ21Izo3akK0Ys/TazVOZGQdyJl91DW/K+xf8/SNfLgghgyvji7pexshBS+eoEcl5cMaYTQV9
pCDriNYM8D//80tRcwTVojIQONZf/rasMMNcdBoqpGpyEYU5FtzdGgKPllUfjOo//SoCehYzIJQP
ZpbLS9V6Yplmw+LM/jfxQQxiFalTegWwwT54gIvb7eo7NUyuQUVQYz7GgHh5LUhLSSqMtjynhuwe
HavWn8PZsb9bhaq9QNoVb6LvlGNSRPS2CDG3n6NaMUgbThc5m0l3+4mMaPbLSY0wGSxd+ZqmMxKL
UEkozQNBxVbZTdip1/08tLcBmpQZ24aBgnlo4uYBaVlp8B2RrYvHqK1fLCCM3+uajgTcurGHQFm3
c3iTIIxNkLZpwz0KPXufIEnNbkOrH29RkGT0ldE9crKbakv4djYLaLTkWHr5POsW1pxRnw5qiKjG
Y/F0HnGNquTM6EHRbuqELD8cOZV8AYRRgVEIouirWo0CFBnejmwtbb0EfUjG6E9tCAXLFn2tRKFi
inbDtUC6dVUWetgkyrsa0hkCQ6vGxT7D60VDhFxQQo91m1shW4iO2M/GOyibNEeCIFln9jQdMNSo
X98fsmKZmC4nYcNmzFLxJgFJR3B++XJxqBkyRR9xpo+DzU1jrKKFSvrFL2SayPc0dU5QNk2O1a/q
0Um/Byhd6WFmdf1Y9jX8LyGk/WVmz976RI+pG90BBbEiF5FoAnZF+2IKq88w5hBUGUV8l8LABoXd
iRZXxNBl69YR/WNsJe5rM0BA8fR8oAU9Gnb6Q5pqTBhBnukOvrRWG9f20CbP0GZBEL3/JK7CtP+a
mThO8iwsjnc4xZdP7pdJNXHdpDUAiyI10d1XtCIsw3XTJfkKUEGF5zjHT7maI2CotIWrSt1aygCW
S1Dkdz1Dy8tNnjtuS2xiXmsrkhqDV4XAV8cva6kjmhHqSztmIvEcaRRHflLVe6BZbIBlM5kWq1RJ
qWG3WaiJlZGjiW95AaBcY8vav/9bf5+E0YhrpmFbuuXoxvXhkrYguPvOrc7qqCt0FQuM3Vr/Snpt
tY6cyT7Yaf7RAfr3GYvS+JKazdaUq18fuGAc1mDTm/KsUbX2ZUUui56TvqmSwnx6/+ct8+zlmOZU
t1QRhaWSd+VcjekaJSZe10SeQ1JM15bWdGskGPMHA+b3AhxXWcqV2vIQuc7leKGAbCILkfI8Gmnk
N6pzH3WKXIdg0ryonT4VkkOGifd+/f6v+8PRlb6U4PxsIJa2uYXLCyMvquLctptzw7bjG1ID9WiX
anScbOjEKFG0B/QT2dpi8kMOmjp31ErdH9BZ7F1cQwn/P7gdPhnQCEsv7bcVve2hlQ+Z1Z7HShu3
Rpyf9bpGhGl2w/epihjj6NEenRLiU23aAs7N1D/mQare6FVcfLCx/cOrR2Sl6zT1yBTDQHH5bKzE
qAtjVJvzIHvdy+UQ+WoBSuX93/yHuQL5EqGfS+qXQ03o6qwlQwfbDfr+cxwn2lEN++m1TUs2zW5m
tATCWBPKGSWUqDON5ibnXqc11C10ClLt0GBkGG+zlaUuMZ6O0tXOXoZhi7k6iOfXLmtouptI/wfP
CiUAygUedBhVZSLAKeAPPuasijBUIhxeyfjW0GcrOZL2CX/fB3uaK4LXklBkMtR4mAK8GNFVywLy
y7TYaU5vhLgezy4dtq3eN6yaKaxiJP7zpqWOsy1E09zyRp5miFBPeaFX2xIILU7xdNrkYTJRspDl
zYiFbFNGjXYzoCfy0wGh2fuv5a82068f/nKvFLI0ymUqUQDXoV7upFlxW5njOVTt6XMmIaJPWYdv
Mk4zd103ieKnjrrDlAFfi7HySZlHZd84VXkj7dC915FIviQmuKj3b+x67lvua/k2+GR1AVjtqpSC
qjkCY1hMZ1lESHNk3B86KJxowElS/eeXYjwSrYcEdCGTXL4uOKMCsYs+nTswO16lItcDl5tvUajU
H0yA16vI8qvoewgdbCDfgHn1q9RWVdAXWxM4vzhaSKnNeRoCaF6J7I9FljpHzWJT8/7vu66pLBcl
NFClIkR6ontdrQRk3MWW3XNRSRJSqI8L4XUEcxBSj1IlIR3vX++32ZYLMuptTu3wN1RxfUpFaZe1
Tdeq5xz+50awOQEPHMYR0tYaf3saoBBemgnzaFIP6bWnHkLdUyVy9zgUYf3BEP/DM+fVUuGnrMRj
X7QTF19j5YKKpox7plxJFkjcjXhFdLEahlzbyFof1+Y4TB89g+ulbnkGrsGrRhDAX9fflVMbItWx
yZzNAFPL7JrFKjXIlSfFpd02SD3XwPXKc0VQxEYlTPnc0HrzqSUhURrao0K7A0gbYIiugn2K92S+
Zadf+tJSzA+m5j98ajTG6EKgtzAXnM/lA5pT+iCpXc5nYpfzz0nZAXojTwZ8FOrF94fGH54Kuwz2
zoKhgZJEv7xUScZLXhuZdjbsbt7TpZj22RTqG0gPuOimHmt7Vo5QI9L2g/3b8pYv5zk+NwwTpkqb
W/1t046URKX27M5nq5/Um7bWpwdSmb/9059nCYy3vHl4oCyqV2vcNGY5R9wMP1uVYqbjj18KFUmk
C+B2I5pqvKll3t/lYdt/sMMRy0u6+n1/ndWX3aIAf3o1iU19KIM8Fvq5mokJwMlvfAI+ZBXUIzud
UBIEcrU/z7P6rWjCxc9WduPgt66tkTmn5vaaHqaqeuDLhcuHGVVPehNBAqH1T0h7OPNvMqCgC7sk
WGfGSvQTkTJS3AoI3MkBbnYaSuXFNOfsAdeBIzcMg1DzoJyJn8ZsYkdGSzLfoENF7Bs0afy1CxXI
AjHaBs+gxfiZgIMI9wMHxPvMBbuxQoueyQ/G+l/FkovnBJCYZE52n6pBm8i42oI6Wb904qz0KWlU
eUihLuBSMsvx1p7iLCRoKJP6PVE8AAQL28gfye8DolEGeUZCR9xMHUyjvDRXhhSQ3ANofHiVDflN
yTssXPmIeA8mZKws/q0CrV0PpY12PH5sWHHIJrBaJ/oqz2X/aSa0N9zAgTFvJjcATaiZyl9ZPn2z
o5OC8YQwyuTl/SH612x/+QBojwkqxVB1qCIuSK9fp8NSIYRkEK18AtgcHaoq73YaKQm4iUKrCJmB
ShLI8giQAseaZBcOZBquZGcRjmSQ9ybRBBo4Q+spEhAN56wnLzt111kPTXTlAGYie45Gx9GRDq1m
G/88HEFliL4b9KVwJdVpghyS2okXFHZ9nw4aNcbcmo12o4G5+eCw/ttnwacIuWzRYrDw8f1f/lr6
F1Wf4oR+IrKqxiYaMs/w5qKbIHaNLaOkXOem0+zUMDJwJ+ep/GDe+a2ObS4wWeQOLpUUzUHXdnkH
Rpd2DRlA/ZNrpsMOw4Bcl5Avd63amj529G6vDGmzJf2PxTgTJfhnK3mMcFlu33/z2jIFXLx5ArL/
blAhwVjkV5d3grcoFkVRjk9TPrQvtoZs3oP0g2GCaDKgoyGmM5hkeqU/o2DnYBTaaXhfAOmHmjJl
7WOOqc1T0yn7+yX9I4zWf9RfXiK0qh/Fqa1//GhhaP1/AM7isPPLS/oNU7xvv2XThU5z+f//W6fp
/IsyP5m+KhtG26Lr8L91mta/lv42k4MB4oz95NIN/rdO07D/xWhDUIYUF4mLsYgn/w3OEua/kBcw
GJdTGNIpVIP/AJx1uamyVbbKyHjoSXN/bNOvp9ESjCiRbo6OFrMdDgmiccsdNPg1utjNGHS9yNSi
4y/P5uHvkfrfii5/gEbfNv/zv7NLWD7X/xrCtsqRaCm90a5jA8GZ9epjwjyCAV1r1VUV0DV4qgYn
Kfa5gg3Xd4OEALu+bxLrFnFfVYFad0r7fibLzWTvxVx6SArFrG9EoGc1EDwsTZiYbGTdvTrH894I
cDVVPNs3LSSlxk9IMCNbrI7cckP+0qS+wMhTsbS7taxu1CbOy8VuB3nFlv3op2kaiAMLfxMTuK1X
X8Kwm96UfkEHzs2CzUhVyH0BPsrnPk2ifjMY8Yxt3I2G+iGhPnayEiyMfj9Us3WDSJbTrdlkgdhn
s2s8m0o3h9jdrQjjXDoOhPAgQyNXuqE5iGoEky9wYqAJiUc1aUkZdqd0SLwxnYiA0GaW2kPU90Tg
+a2dYWGk5mAM+zbIx/wTWTuB7pNI4G5zresek0jT7nXk2ZGHHkF9yXP1XgGy2PjIZIZjFTcFabtW
b60sMdjPeZHjVDbLxigfgsEu803GPk45Nf+LuvNajhvZtu0PHXTAm1eUr6KVaES9ICgHl7CZsF9/
Bsg+54ql3mT0fbo39o6ODqlJVAFIt9acY1rWZKErsjpxoc/kCoW+m43ZziDV6GkwSveRI3q0KU20
USunLuonvwY6oWNf+NZJ9HM40HIappzx+aLAFoOa/D6C6r7plSyGjd1QagoFK1kGjpa61opTvWns
dYQmJiT6JFh3WlHDdmn03ANygKOLyGfrcx/lnrO1yHyAZuvGahPXLE5zNwiLCKqcI9NNOk19/xml
FtckGLJ50p0KkGMzkSRrSYtqfTx685GMpOoql1LDrM6p7g42k5ECF5BDuQHBn33XC0UUxoitM93k
WIvc3WhBB4G8jVO4JoOqzNvd3JtihtHiz0CI20zrhx++1Y6GdQyCJkPTZyMzro+TDtllq2zZQQxp
0kzeFHpVP+l9xr/m0KCzZTNiS6oMwsTS0nsoosE8OxMZB20UlflGI1K2vcmlYeU3jdWpfIdsbERG
Yo5lku2Usni/DKfQ5e3YtMTMhNVUlRBTBiRQw42OL5KKRW0m4sLhtectdPPlv8ZDKTuyz/7+Q382
0n4/BhBo8WUE/OZoHiHuEJ4BaINuWR378wy+PHL6eb3EjHQHJ488wgRiLZ6AuNBU29aem2iPbYMv
eDeDBebVTuf6qQfqbG20ZihQpA0d35qCCn8Z17V/C7wqxbLTy0Y+TQ5s6jW8ELxcHrH3WMU8NW7o
7BMSVPY2P08pSek7jC5Gfk+MGkOFHSgtVburRPbgKcKVbgbXros7GDTYuNuC0MONkmxscVzjLlln
+JLvUjZH6aGZMlJgmgmR0nfTRUa9dkcwobsS5+JP8gvTX6I1gk/KrGrnKSn9GaR2ZaitYxhHWj/t
FkOH/2ARQBZsB0fad3GTeldVZ+iXzSSA4S0hymk4MlGukqbN1mY/2VjVvF0qad70pvraeVO7M9wO
nrBzb015v3diHpXCv2U1dFNU33nEh1Tihk4BQWiYM3SsVul4snIjeuhnvyMAxNRS79Y1y7vSKn41
VYQfCpK7w7ldGYduBuiC/7rj7qfWVcJkjCcqsIfPpcFEiOy0+mEWESz6UXdvRVXs8zFtEZc6j30W
4GwpE3vdzcYDweI/MUPKS69RRIPbxl4bB7mbmjo6eGX3rVSwOnTH35jkuq31iPiwLICML6GQB8uD
CaaGzBy/Oba42sntuR9StatJZECgQoHFTwfvkmA2xevQ77o2CrUpJQpR0mRzu+oKlywTK92regy7
OL1CTfvgF9YmtRFdgr0C81L5EQaltP5i0GNgo/RQAp2HFOSudCM+dkTrunrSHJWL2dnN7cMUNFtB
auxMWHto26wFVkdMbSVJ4QYLH3Z4o7Z6A+AYBuDJUnDFiJf6xAo2rEFV41W2C6q8TKPZ7G+ZqpzH
2Zvu0MX4oSLTbo+bikox6eQHlGmHWAlJlNlMSm3/tZ4JwSQSlWQettrgt6ARGTkx0qT9tNjyLYyD
bjgH/hqA0jo2rR+4RA6aIcj0pCBSy2J6Aj6pktWSpFQmg64T9FVua0O7MLP4zgqyLSs/PZ5ggjsz
tmqCXFGAnAQEl+C7pdODGdDybxs9oEzBKeMSd/wxzsvgqoucW73uBzxUvExR0D32vXerg5sLO5le
qMDZ936JbTaPr4DZMHGPQbGK7WwX11O2oZoyHaZJ3DhaQqipNDcEgVjxMdBy7JT0dWEa5ljltDqA
KyHHIbRVmpH53bv6jDWf/CPG1nAb+KOBEtqfN+QU3BrtrGWQe3R4Z0qqfjWSE/48YGgmzRnSibYm
UlpAE3KIOadG12xqV+B2NUpnD54ru5907MR8VI4YULMGOm/QIr4EsAcYGrPsSGXsyD9PYAUe0QXW
d6XyjOeAIOavuOAAirheG+QbMrkumDmm61bW5boSjv/FA8BztCnOPCeRbI0tUd9gWIosV5up5p6N
LaJDz8n3MSlL0Ckzq842HUyJO1l3xEck2ZDg9pshusghqDYR68Ul+QqA27t4hvIz9vJppEG4b1En
f62RB2+qSqS3RKZYLBN532/dcXKvOyN4piYqNn6s2Zye0krkO8OIK/ebkwfKuAgUP0ZhFsY3TVk2
jCHGw3pXu31HcgOKvBir73VjxOMvEIDmOqiqvFlVk5Y+OvhuVzmxnVAf2iqP153hSD2kQki2uh1Z
bg9Kirbxgt2Elcdj9B91YuOvihQ76ao0E93flnqu38YY8wfwYiVf2hyggMWZ1K4gmwA0iOrW23U9
PDzZt8l1oRlyF5kDmVp6n+9nHbOfD3BrxXHcouStiJ+MEw5E7lhMLIsE3YQipRTR6G7DDiNwbr3a
kWU4dbO1BqyfN5cIjaE3Jr3H+RipHuzHvPncNNO8N/nTceVHlXHQ0xF4oiFzVv047r9zYiSfTWLw
b2rDwqc9CzGvaMYk6GFEl+zjKrO/yM7tCbDtlEkmpRZIgFCp/uANwa4B9xymBX4RSBTFQS/0ER6j
xpyDcG5xBg/2JT097xibRfXZH73HVFC9kbKHrqVTZYBYU16laD5XCnCBZF7cObGZm2sYBsZdi8ty
wxILKiQqMYk247AL2LTfpsJOoaJ01V4RMICjuRLbiI0702HqIBLM5MlrtHZXdlbAZkf0B9AlUPPS
3L3t2Wvfdi2GnzJu3BP92l+jPopFy8Qk3Pg96W2ia6sNQOsqCIMqNi6zvNOPruzmq8RMSaXVQO2C
jo+K4nuD077YZLIvD37Ql1dA8eFZttHOy7GFrRK4DQxtS+XeJ6W17LBiN4t2hjYraJOZBplNJl90
iIgcWEjlPni0nKK91xtAvok8CQOtwPfeutVJeoW+Gomj/MmaKo3Qhyu084axPU4JhwrfdYMVPEUb
rYQz3DL1dHhRk5SsdZ1A4xCwarcH3SBwac6dj00+bdfK8gDfyXQ8RiLXCHef1b2yYDet8kyb9pSo
spOK8f4U5mA9BRx0qp82rlKd7pUbdLCSZnWdy2B4qCmd2Nu6cF1s9jZJKchGI/XZ7xv/0mo9CnGd
6D9xoiQrd9a8AdZbzyHNJ/gBGGHHZD3Zc1XSZZPj3aAbfc+A9pNfbqHzSmcF2JnYMxxia8lswSUG
RLex2xqgnSagOvaDHuzQxoGLcUcfICtu3lVj9dO3egCvvg1ysLer1jUBF4Kgso7UZNJ274L+GRCU
xJV3krNzK9ScOEQNBlW7a/vWo8VuFXcWMqVVIgp57HJrPJYFmAdZ+YvCI/teNzBE1rMy+guktpq2
4lLNrTZOwxFXNlnFGBOAowFbhzNCxU7Eg7GdbcJa8Z0zqVcaiY5gHadsIhR2CVmh8QYsNeHxg/mq
XR9kJcd0AEhIGSy7KXCMdZ65jngz99TYniVy4k+pq0S+HbByoJWTnlrZqhaXQ1RqB8VMfUHYarLq
+vQhcpP0xKxunPxidq4IPjHAuLj2LvAbeIgd2EKbWfzaGUpvAyBIYw8Qp/fOADbNa+ZkU01mckmw
g1xLeLjf/W6uHyn3yIuxFf0tsXf5jnTR+8wSDchzK79wnKK8hy4ot3M9wgzQY7nTbNwFkUmI35Y5
qF5Dg2kW/4ZbA6ZC2Zork4V6CnSowWnKRn/mbe5A/pR2M36ae6CETqmz0UhxkqONFYDKTg4Hyk0y
od+z6ADUYcqSv4Oq3x/oJ1vqgqg7bbtUO45+6SqMKq6r7RvKkdB5IBQiz0V1m8AYIB8oqKlIWl3l
PED+JRWu5NxNxhpyGVzwLOKzXE6VBvZ/wRfOlRHfRKPrbgt6UpeiKb2HOKJGnQX4skOl6/N1obfX
HCDBmDV82k0gILDpQHB7ADmg1ZDHdMGJDAoVai4xeydolcSvZ77N06phUKXt/AmzirNWJTv7nRi0
/Mb1YBCEGghW/lNVM4HFKFaJEbSM5EjwazWuWo+4VtI5MLJEIsWtM0+borPr7QT1st0OhZaobdm4
Fmncjrm8kBwzT6AOPY1QTlVdaKr0DpMkYrVxQRnXFUN+UTp+c6cOKT65uEea3yRB6R0WINpb9rTR
p8yEw8QBIw2TFgoA/XU9X4+mFT9acd48EWCrwpIe1SdM6c3GmeLogBY0PZa1bvFCSlHcdYM0gpVL
cu1EzmoV/HKYiu6Qu/0s4pFVt4/ZBCem7K0VTz4AWUwJ4XGCqQPQMaut762uSJ9SLHBsAwTnzzEZ
OZ8CETgls5kfZJv2W61NmiLMBaYonASw6YgDH0LQntWWK5NinRqEvWDNCu22AzPrdPKRxa04yKG1
rrp5VPtWawDl6Lwz1DOHUnwOshiWgCXSO1qt+ZUNhCjsazVz9/2Tx2M5RhkItcaaRmMTuRRoOQC1
bBRg1WY/hBRy24suXeIQrfxZFGSq05zyvqXw3481jqldRh31oLdBCgcuaDMjlOQnT6zF8XCr2gW6
KajgEkzYG87n2RvMfl+bqnxUPQ99VTGPXQw5afUU1suUQyCbqVMOR0ZsZ6ECHWJLihmoScAsEGud
3mYmZyKQJqb7VYC5gXQ0FsTpYBeSMVn1RJruPZPMgy2NV+/bUPtDc5HjvfFW/jSPFjyEpHwW5dQ8
61ox3486zNIQ8HbQMozYl3L3Eq29HGyEZ6s+zwv7lOfwgorMB2fvElXLZj7X533LjvMXmzPSKSov
gfKHfzK9NKUed2uUTO01UTjGE9UpiJnKGeKFexk9NoV3x/qts3IMsvoxdIR9EeSKlY03a5LPOZ7y
45CUHMejl/qWI3r+vdDr8jvrQp8cBk3zbhHS9PWa2bK9T/Muo4KVWBkRZpRcyB5rZpL20ro/0pFq
Ngl8hLtUaR5EXqdl/xgYyWNX++KYCaMwYMo58bOqCQ7bQV0n4B4vq0atYRxqSxw6ULyPvWsWzjaZ
DaprmvKoDORTMsYb3H3EMQNbE8l6JEw1oSmbpJQpEjp08NaN9OtoCxaYtquoRCRBSS3KLxIS783W
MepjJPHbraohab/z02z6QVb7nNRE/aQSLTrhl4sGjg5ZXucbzm78ktphiVojj9Gpxdeezc5+wipt
y8K+9w2J69UmnBbXmGXx8ga0iokAKRDivf45osrliy61EzMtLESG8TGmGzIRze6a4pBGjl5AXB1a
VuvQjYqOzLGCusO8F9IcyUSiNFhX10hTuBmmkZFmHCazOxcnUr0Hzwxr8Otya3m1Nm9JDc61sBqx
VgIgIgZsNQVj/VTaDveqJjGVEFw/4p9Q8s3iRM1ar/C2lJLmWWxb4r4lvACslap9tVcJKS8bLRNo
s8JxaKz8UjqB2XwrSo8STBFRYf27lEP9iptEuhiloK5oU3GRYKHBf9h4UbUJCmtAqD9o4ENdB1TT
7Uhuw5PmWPwCgsK5fa+1HTCafCpCdh25HaTOM4D8z5dzIWVRVK2GJgfHBJ1jNzlzQ8lraPFZgrNr
+UpKWvx+xXOi8kq4anUNqYPnT6HNKE4N/V/5JDzEpWFcR3N1r5udGG+ZLuNsJ4E15Jea3fKsSKvh
mxbTaGfOavKzLr8ymHqKi56G0iMbf6keShyk7b0hdfKih8oDnAO+OVK7Dh18s2r9mt9WyJkP2g6V
I66AGPCpaJB2LpzWQGswcIAzYUmX5VXWSmaUns8wnsi2qgLqWhZlO+RNETFUWl12m9Slgw90HoVH
aJodWIGhbuNd2pEgS95lcUHqE7bUFlB8Ovomp1Q/2xeOsc1Lby7ubCgibvhfupkQUk6RP6wg0nhQ
TOEmsNhlsr6G44Wjzq+k8/R+8+CtCAZVg4/LZ7H/4/ZxGYdnKpBsiEkzSi3eWtNqrsvRSg3qKb07
hoHutZBfja5QH6h9zD8uys/iYXAdg40gjqazdgWbaSIk2TyFrqfVT1TverqevA0/UX1ApO5m52gT
2taEUK7LmHNPqWnbiVJLqIa8uRWQC2vy4nRnk5nw+krSpAFqN87XZvBxI+Hx5WjczDWL/USqasnB
Rfn3tqv1nwF7JdvAaIyjqjSjXQduhsLw/Xu6fPzfujHcSsJj0bf4qKYwlJ7f01kza4PlA6oTlU3e
7ao9xEnerKXljDftYA+XljcsHP+4uXv/yn/eWFAjKIuIbdGtpRX1tpXZMNT6FBFCiGmcjWUuXIhm
cfIzcQjNhDJkQrd5/4pn3dNFFsOmlW7yoqJC1X/utG/hC3R9QRmpLUR0RXuUBEpHAzWYzRiycR/6
F3SPvWvN6esjVKwgpH4PVUcHnQukVVVk1CWJZX6Eb3ir3lk+F4LwxSZFQ5CGm3d2K0oUTHnDgk7Q
iDne+EUx3mQJmlU2Mxl7g/fvwlsVzevFsH5S34SjwWg6G0XBFAFzlEYX9kHB4SoRNdTFYIztD7rm
518KNseCmzEokurohM7lyBO8pIwxVTE4JdV2nVqR2GAj7uHqFnA8P/ha5y8ylzN5j0yLDil9gPPO
eDkZacl8VIXYffjl6ZjSe5gmikA7QI5M+uT2LUUoFgYqyzN7rPX799V4cY/9PpYWVzZNXRNDFA7f
17//TTOaDmY65vSFUCOrpntMpJi1TWbbChw0XZhr9hx2v9FkXNMtSGT+FM2CICInbhY+mQdkat3p
MRUTRVPxSsYJIWMILPx6o8zcBUXtZ2m2itQCx7XHqKfIhhR7WDXxkHLGmM15PyLLJ9ZSS0DPRkzR
i2Yf5dy+xtucrJF4Mve/tmWcXrHQ0khY9qC2RYvJpDYNWZ7dLWme2ii/+jHEtVPJRta8ohPh1mtN
kMq2bwXChxsxjNznQBI1ec/ZggWVzg3dQVj2LLqq1/nFfqlz5/GelsV2xNPA0jtE/LPqCRnb5FXk
nBpELreoGPnTBlmWE7aD5XVAUjTD2A26s6zEuFVY3nuibbmRKt0pS/Eomdfi57gea4hceGCORSsp
BNvK6y4yPw9+6US6cLtQ8rAHiGgzHDvlRtEjIPsFuJkkycOMgebW0ybFYmrafARHRHSlTOrvcOHb
mgVdeLi0LxBjjfM+cSayLR0smfMeMFyngRWzInWYqp7lXnZQ0UKGU2asq9lPi21l+fweC7U0OM25
KafQDthSraY2YReFR4IbRZ0m3cG04V5GdHPmfSRj1IKqGFmg8eyk9PNe9iMOeW3pcaxsbdwCoqeU
CuZi1PfKGPTiNHpDAQYzbShfg1Kt4ce9/IYutblIR4MmW1dyaKBqx2ka7OntvdwEQlaI3Uy5egVH
UVzM7PGz1UDunrxRY1A/ga5WNG/qMaLSPATb1Am8R9NqeWsydHHwd0i5ipQqC9ju0G3qiPQR0h8v
ZQZnLXTLbLoyXJsDpJDZpB1fd2njkPUVD7a3Q63BGGFT2fxlVLl5O8U5INHYx4Gwhpk2iyPHpvKj
Ze9M+2AaiPxerIRMu46LkPft4hO4eV7DCzbDlETjcUnf9W75jsxTvh1BkzGa5CrzOx7B+5PE+eRr
uB5aaGARLvphjEdnuwlz4HwY+QP9buwy8IM1SsvritPtzfvXOV9cjQCyFPslqBhc0vfOdEK0ohJk
RBRCgB9nJ8tgm8/gXbq+omyf+jjtPyJxoEp5s5FAy0AJzeDCC5EMjcfbO0ol1+5hAbahbWneQxIY
xc9Mt9pmn5AhUIRm6XFUJjxe94HHGdUXxTD89f6X/mPFwe2IkgEhLPoZhAJnQrGBUTQWOQ3ZOUmD
63GKhnodj9bPYHG+fSDW/OMF4loO9/hFEOYZ3plWEztUabe2N4fjXOXfHCcCvW5DXpyBIlcwElp/
/PGqeHj/O/7TdcEReTTGcJKiE317m+dgMrUSqV2oY+y8qcBzgM6vvFvDNJCa4K7+UcQTb9b7V2VA
nj1eLNxoLZHFIjLmBlvnjzepSldGxsCWRIlrXZfyONl6W4VIyTBLm3bl/ki9fPzlpJVBdonqxcrE
6PwsEytVG82fiBCrsDxukJDA16GxRw5BFIhbr+gt0ne84gIupm2EKQqIh4Ae8XORmrpaVxGRtmFG
0Y0VsJ+oL0KDHNZm3PfPgtwglDR4GI8Iep1qbQIlx2Peg5/UMq3JLpg06fyAdPg2qEhrCIkzxwOS
idK/GQ2PVWRKSfT4UgV+odQqsRuoEKGreYW1A1rJ+tGxXkM2p79V0G8pvOigKFV1PwNTMTvIyJ/r
I+EutkeXq+y1PToYJtPEzhRwbiz9FR3k5VgftDV/Xr7UfDCcUeIsOIL7N3Y/8RtisZiCdNKEPhHE
Y9BdxRKqF8fOjTJ/IyHmIerpioKjqCmJpbNxnZqsZ8F8QwLbjNrDt9GQzDVXIhmrv2x6kI3bdLaZ
X8oh064lbfvP40t9JonbOQTZOP/I4AtT+AJBdy2dQvFFUM9QCp5Yu4PMH3cOHLpmBTHA+myU/S8h
LETwbk7C0MokEkuS+c48dCGdjEKykwN6rslCsfeQXCcKj5oTPaZJWXrbqeiCPbxI64us0+EBZ1DK
9kBznfqoVZZzKlvglqspyfx0Uwa+3LXZ8morRHJ7usg+RtUqYmWaMluRczUOPdjLfEYzVg/O6XWq
dijatQyMSMsvXms1mZ2W8qlOhuVRBT5LdR2nbJNe/3saND6AYZJF/QvI/L594VFJ/DI6FT5Z3x3r
PXCAwF3nQmpPGm0TJO9eTlHH1qP5K2qV/FQaGuTOviZqb6PYfe5A8zvbASCU2gpS22GDzF0X4RKm
LrxtCyWbDeIMYssAoU79SoyQYtYOuhvAoJbDy/yqSpkxm5qILFRMWHThU0gWEysaVek6AaLOGCFf
5+XhZi1hRat6Id2eqmkcd++P/D/H/UJFNHwdfSAY7/NTWolMLsDd24RxQPEDFlada7eVqufy28uF
/pWAFMsM/z/XhL5Rj/5Hjen/g4xPc2Ei/mfG5+e0jJ/rqv35u3r05Wf+Vo/q9l/LembgwsFpGCxC
0L8pn7r1FxJQB1OVi4zyRZD8P8HNf9lwPVgbLNe1WPiX493f6lHjLzy+Fs5JxNQc9zmo/Bv16Iun
8LfTDooazqsgJmjdsSz84e4a09SeplYrd00Z5d8TS62Lln4MKswRNZPpPphYMZ8VBT7ClwJrQj8X
9YbCH9/2iD2kkmFNuARCGB9IizO0yUbmwVyvRg9hxEpMnr/qm94g0s/rrpE00yhvYz1DYZ1Rlmpr
LabHymp43Yp2vqnrKKP3SXLZrVy896ZRiM+p5dlpOBu5T3MhgCFaRQhEamG4YhVFMwkVPelM8Bjc
R9HZIOucmPIrFf2ADJXBAyKnCsSOISe/eiXyZj6gQdc/MDedyfmh/nFcZT1ndcVQswAc367pggQ1
5buiwiMKITwCIty2TnrwMbquitKlI1RMxeIiDVYI0fqjGLLLKBuf7AIsP+2KZxpf8R65cHlFO+jk
IuW6SGbxs6KTtShLb605cr7F2NZDUH3z5dxbGUQ8AIIwzHEIodcZOGna8/G31/kfxL5nR/LX7wXQ
iZq+Q+nl3P/nUpGXoz4QDzlo3wI6NOT/WZfCKcuVkWh3WZlfJVHe/Lut7+tVl/ecmDfs1eeMCAcd
qcjssdppVu+zB8msbZpHGoRSDhvRrBsfzJBnO7KX6yGmdha3HKWHP4pKbF9GTWPqn2wMSRpZHxem
0zRrcAjJOiMi89IbzfGDW3u21f3jomcVo4pCuAuWoNoFivUgWjQtoEWNzTSDfX3/KRpnZ4nXa9lA
RVEiQyhyzxxRpU7SFrWwmsc4kYlstZvWtI4YYo9zwFEXGQyWExvi/RyIq1ypeJXgiP3uLbCHItGo
m7NvuSznBsFe0+kfbE3/6dMtW3GE9PRsbfdsY9rGtNJiuhW7zn90W5meVDvPBzPIhn3bVh9UEM9W
w5db8WJ+o5G64FaXx/JbhaeOyeyo4bxSUpqTA29gvB3Ehwanf3qjOLktxTmTN/ic3dNOkaRRKqtd
P0X2oc2gNM1uPe1EkfcrZ/RqZrTsI3/9P341j8Q/jm8AEsyzr+air81ph1U7BBC0PcqUnTdhtR+8
TM7ZMZE7iD7FgBOj2/zvjzOaGqrcrie32iXeIe4++e0hQs7EDh7hmnESbY1a6dNQgvN/7JppDXNk
pepsHWi/dJANbbDVCrlSEf4XzrYVeQ5iMxo/BpPqSYWKFodzaq8go251Dn9IxtCf7SHtiVieGv2H
3dmbKUJHKZ+LaKYjefSFtyOWTNFtDA6RuKypQOHuDUVp7Kro1oLGRQTURVsq9qIwUwj8yWdCuWOi
txXkpoq4VkVOTItq6v1xZy7j6u0Cy9poLZxvKoqULs9qBW0gA21O84Z0LloKIMKAmjEQbkvEyuQ5
ejC1rWamyMTkTxOVmAZ/6KBr694GvUgL01CkV2mvml2kTfquyTyio+LmmdMIuVfmlG8JwEJa9X/x
saHwYGAEQs62YBmwv40RV3CiSY223RFoDM6W/v+yLn/37q1fxQU92noD3++RLg7MVhJySCn4dOu+
8hD+1Wby+j2f0f+3e0rQ7r89jz/cSFdVOzxPv28oX37gdUNpsQN0IATAOGcUsm9kDnjdUNp/sf/w
Aaky7vkbgJ//a0fy+CFeQx3qkuvxQi4/9PeG0vH+Cti6OFDemTKwIvr/ZkP5dtZzcfTirzNfWH5M
5QB+3743EcCSalDVvKZXrX93NaO+cSsH6Q8tqpFuWqGKi2aElPjb/fmHTcrbeW+57IJQBQrD6o0I
zTub92YLUxA5Oe7aFlp5Xzt0WhPa2If3r/JSD/o/g/n1MuztPIvbSBfTXubF30ZFUAJJgYKw2MOL
7tGQtvbZmTTkTCmkBtKoHPPOUoMXQ8pQEHMTYhU/Az5iePaNJOiC5DAK30UDrHVtSRdAnjHQxtm0
nRl/11/uEK6gCdnrOJJ0hjIR8FNRpsiKS70wLtNJoLyKp7aaN4WsdDjRQ5/cEWeEDNwWKsGUY/YG
aYPQOebQGTtIVV6AZjbsrdiIrsZMdj8o4RcpRZaqk+ul0POcJXN2F3SJaZN4idnqNMhy+Jy0CTJr
8kn0B0VuBFOnUZFS5bEfDEJa+DC0AXkV/RGfUf7ZEhl9NSNi3eEp6wHmsskSxW72c9gtsw0JfkXM
EtGo0svtVTONqCaKPufYa+D3PVAfTquNUQ/tlUa/R24y4VSCjEoV26v/KkXtFNhlXM4NjQ1UK+UY
DSGlOuXzSLpepuDnYlmmtbImeyQd1+8/+bf7k5cH79NrY3jQqwA1fTaL9/pUWUaqWevGqqxNF2lG
6DptswaGxFqlp94Hb9qLbe/sTVt6uvhll9eNU/vbNy3xK3xReWeuBfhntS6zSngXXjv2ycZBX34t
YxOZuEJU/ikAYsPJvqc9tlMdssZVZy1dkCalHUi05ZR9cZwu+WbNMSJX3e2GYQ+BhkhcAnjSrYaf
Zdvi3OvRHvXmp1767fKoYvQAuKks7AUD7WRkQNFqMCKMK1qUQR+VQmuCbZTVyYGQ7wAdrjePgjw8
Cv2hZVTagwRbwKmrCLADNo1qj3mBg2rleFMXEUQWp19nEgP/HSj15VEBmViiK/gnLIGzcxgclcon
FclYFyShbuBEI4sQo7Y1sX/t0zowPjBDvrCSzh8V5WogkAtswDbPJgUj9zpH6KBj48jyvhUV7SsC
1KqVRlHrCmkdhn0RZzkVI8igFVYJ1EEC87GPh+4hJsx57eVOez87MNsIF3dxiND6HsROGKL5YkWz
RyxZUenbAYfHhl10+cHLbf45e3o6G0ZQgzbYCdM6u2Ux3UlyeyOLwDHUvGtS6tJTUQpRYG7oSXaS
aopuRIpIA8ilPpccwObS35AAyjiFNFyM6zIZi5qDkpE7+OkU/ICq6mJaQHXSRGHZSA6OTt13Jze2
/YFaW9Sh3LJa87pIR6TQypddSV2Q3uTm/aG7TP1vH88i4nFY9SiyeLpz1k9wpU1HuRXOuuarX6pI
Lzek9JV7pL/6BzfyjEy6vHvUUwBp0o8C7U2F/e2ozfkYbTfO2trUdK1bJzlZzQTCeRWUYCkbRia2
qh+ENtdfG3KkT6gqBgJwQSN/iNj/41tzjKXGD+CJJfGP00eFe6zBOxDjiDXgesE5CeeGU1zR+LiW
eggo7MhF+dEyvLzrb292wGaRsqpN54bt7tkpUxEfjcRQJRu2j1h2VWFPWHYR5F5ZkdaCp8+GHM55
4fsr8sd8icQxIeNS5Y59IZoWeW9ndlq+pucwG3SAMPvicapwu+dm7FxbVLrZ9SIKMcJOK/PowgbN
2q6kScjwushR1fZIjvHc6CYNszQWFgECecHVOqO/7vy8xxQmWbWObWXhekmYhkKUvNm88fSJ2DMy
27ulTKppekgj0X4AyonC1Na0aGl8eToSUHKe90YR2eOSGV0f4njJLCN2vrguarBqK2bUGQ9HScgA
gZijHSY12vAPXus/ViTquRwooLdxCANbf7ZAqGSOo4AO9MYkyulnqpps3+D0PAGFjLZ6TsDO+8Po
n6+H/REyDXrwc2AMHiW2nW6BBUsS2U1nDM2P21Bh6x1Cf5NJAGt6/4p/DFwakJwtXWhBtD7/AMVM
ZHu5mJvExrLHguGaGLtJJtMJPOdw9/6ljLd2dgbuci26uWAxFov/+f6xMATB5OxDNsYwDhejSnHo
2dlEY6zr1GON8qtbw1ofL7IyqsnEdgnnUYi+NOJEO/PXB5/mj/mYT0OgCqs+SiKAvH88WyIozLbG
6GUWhjqIwJyuhhprF/rU/KKOMRcS7TD/GMlhXqVOK+/BGPmbWbnp2pqM+KJq02ZXRkTyfvDJ3hYD
X+8TkSF8NvjWzHRnk6lmOBGiSyffoMCM8p3MK+PWN/DaQt9WlHajfEK22gysD6uhSSN6GoYovs5a
m2L5rIPZXZHNZLQb09G8jKiRPr3Rk7T29x7hB3hqhSbUiaoxpqX3P/o/vE08Xhf9smuhfz4nAkVj
Q3o3tvV1rk3uvvbS5sQY1j/paNb/9TIAo9Fd6AjgIpHFnUfjuEoiWxhjbS1MKe81vS33mR0Xz1Oc
Gle+reKviTu7B4gvBNKhtf1GvLD9QT36H8brcj7kJeJxsYc825XMnk0YoesCT2DFTdHt2NVd5xbZ
znGxKUGT9efkg6KB8cfsv0y8WB64vSjFGLdvlz+UAk2u1WQfizSpHRQvBYV+odtNSVUjLe6xMKvr
OBJILgUQhVUg66ZZdfhHiW4sQfaEQ9B77jomfcVaD2JqtlNnskrVVurdZ3M3c3Co9eyeJKH/5uw8
luNGti36RYiAN1OYohVFypKaIGThXcIkEl//FvQmqioGK/p23x7phoACEmnO2Xtt9xIR60RX+Hds
75Iztt1oSVAWnuyCOkwF+4zjxYhhEeIXW0fUi5vuDjkw9OWM+wxvcMj6Yi8IlIqUqEzdWgwOaI37
c8Qt3xw8XVqkMgf4DA5vj1/6OidLK7I0uP+2x1+KxPO0tGf3GU3ufvHgKFRbeiuFUBAB0ae/l6ks
zJAWlP/o2K3TxwvaatJuQemzF7OAGqylD+sol3g6QgUX/570LbQ8Du4wEjhHmDOxRjFfRjRQ+4da
AS6OZNWK39pqTCyQmtWt8WRuThPBvDKWRA9GyIRjgBb5s5UJMmIhQ+afcGDDoGdJH5cXmRVr/o4A
Sw4JhVNWDymG3U/A5M2fJE/Xf4Jep+g9sI8nMrlHtxXOfWOZh1oP6i0ce61iwc0c/70ygu1jai7r
b9gCZEuRs8q5ZvG0ifGylPgbmqwY3LAXVst8YxXi0a6m9IUi+vJhLGFQRi3WhWt4JBxftzRrXope
c39hYRt/G1jT9AQz3uiF3jbX39H79V2oxpalDRfqVIQpOlMG8+QrN7S00tKuvDRfn7Oisj+49jxX
Fz6jV75cCJA+Poi9xOO4+0z2T5Ehy+D8Ui3RdhvH+K5ILcSFWuuGVT62N8qV5v8wXbG6sksG88aK
q58M/KlfSKJUWKyX1BEfhVQwAXA8HbCdmYdN2HRcMN1YB46g40+w6vMhNzCMvD2+X5k7EFvSJYWM
aHDWPlnz2M3YpeYKLaaMYOOsQAMg2sUhWNUqYkMFv1a0Bh+M0VHhMJLs+vbVz8pWlB/2hXYHRAUY
q06eud9uDZlg8E2EJGcJHWIXp62x/ZzoCNlGpm4sQnouzNB8GeeftEtDBv4s/+5UxOM37QhNC5g1
SDfPAjqapr14VRfN7ZCvsdhqjkwcrWY/dGUtl2s8Gm6DFccWn5ayaTzSqaF0XKlW1+7ARhF6NXVs
0UB4+audANKxP2n5XJXxtK36j66qSx24vxrHa2dLmdQ2G6goaUAlFiDRVMEa2oR+X/NwSStLnaD4
UA0lGRxmSd5NNDQ+YJmg1hsOcg0yyHjA5+QQFm6Mnwy0DxVO6dV/LzMNJP5AlvJUTc3TVIvyEchc
qqMGLAMznEjmNq56QVm+7pY+v/K0bfvlMHvWkeNITGKzlv+YawvUgFGtuYUTvWQnjXFtBcmVlibJ
5fiz3yGYZF3zKa0jRaaGbcb2hgMF0NlGTu0ic/kNj5QGva6x9W8pgCI9LswKvMWQd/KHPqQ4KVcl
/A9wZNaZMKRy4xG6/fxhG8mPiVarGz50VTEFoQnIGmM+QBmOqL1sSYR3CzqC0ofYAWB+IE6ncN53
4zwQ5orJUSBZQ/YVyrqdKZapeYW63mnEEgyTi1lyWFJb2zni9b3fCTFHleNpz4R05b/Qz2LZRW7v
PlRk/D07i5SSA003/dYXaHThvGtaBPqrP3TESYonI6h5VPnkfoaNHTwKXKsfR5zFX/AGNz30hRTU
DlQInJ2s/LYfSnKnEQfTev+KPqUiUQ03exWNDg1ofMeK5DOCoMVXjGior0H0ug5e+00bYb60Ph1f
F2jGVvbaO9vZ3arGxq4rhm+jX/UN2Xq3rqt0/brsmvI9cB+J0ClvjRvb70iXdqq9VplJei/f3/6G
X5k395MJMCyK2MjqTr7hZqlB7dMkBmwj/C/YwaoHX2pGlIkFxdjKQfvt673y9e5H7B0rTNGd3fDx
12ss1ux1zhjEXR+4kY89/7alj8l2wNUuLP7nhYW/9X42VtA66SmaJzMFBCGt6pwyiKdU4Mtf68Ah
dtnXbmSpjMQrJvvzZmcjjmNZyDu2fiM5kPNwiYP+yjQJAJ2HS/cPva1/slJYHeRIuyR7wjdXFVxD
w5B4aittpLKRT0uaGNPcYgUbVHYxyeF8riSWzbMos+Ez4RaOn7YvMAtagUjjXFXNLTLp+TBSILtZ
h6W93RqFRFVbqwuHhleOO7RvOWQDK7X9s0ODJkbpdGvNkFpBLl3lFNpZHTbAWaSmO8yYBDe675tl
DiIjmIoLC8QrA5rxzG/lBriJv8vHPxsBs3MNUBwdBA3Ps38WYiJfigccwUtwZTT3Y//y9oj+fzvH
Uf2GshXZZhy38Wlh6jkZ0yYpVkW1DSkAMrcqaNWCKc2w5cpwFqjZrpdArX7s4lpu42DFOngAIOa4
TwuErymGrkp1i/BSgqnNufsObJf8xdzVteDg6/ssRzALC0UFlaWJamlaRZRlW/7opaL80YIGwvFM
HRHLMHN5XPhT9lywJe4SaWeCwCG5euLQBYP7jGoEhZLpoygKJZk/hHqyk3zXsJXFIoya92sXTBIr
LGu+FWHtLonb6GnP4tFtsrvFo2yR7IYqSdsmnW4NPMgZHgeSNm5dWerXSjO6FQ6lpJhVUBP52Y6K
LIulMOU3gDM+Taa0xkvOz5/4QTmLApqt7rvnLSsORXPGLa2NNY7XwppZA9YMKl049P7YxW7my88b
Bv33bZ7DXQgKP4VzZW3IEhGTa5/qoOqzMG+R7MGBn1Kq7XOufWeanWi9kgyCHWPdTDsUqtqmsNeF
q1Hpz6ffnVycD6Q6ln/Y7SFblbDZs49FqU9lLPO0/4NkMyVEHtSEiom6lR/dqai0ZF17oj8xmtsD
zNFqXsMGd4YVln1TaFGJxzu778EQPTVp0M+xls7jtaSQxnmeehpnJlHlNfA0b/wdFAYiEb1b9a8t
fQVqfLaaoFaxBN+mg2XixyJxtwqXLTVpbA1WP3xd60H+ZOYhnN1DqImtGuzDDQJbH4yJplC6GizH
IjRxTvxi1pkZS3YLBkXvCNh4b6l8wV/Tj24WpygNYH8UqbDvaZJsxo0BgcZFbpClJvyODkcuBo4K
vv2UUZKkR+c7UUeg2xpi4lm+yaZu2qvRK6DD5OvsPa+F5taAZzSggdg6eUJEtNVORFav/bRYYluv
YWmsP4oMAzdyWGP9qeer8xM/TANBwdaCP+xgHA+2DQ6dq8KfveK6VqB8bgtqIRoxsX73x9q2deS0
3pT3KMyIHnDEvh0WbQpsvd1s9bKY43rXO3oLPgjA8Bx1CJS/Tn5r/zS2tA+icgCdEBXuSi8sGDo4
JybEuemgfJgiMXHKygit3iHvfVWLlgyOUFZsI93gd417jBg9wW6LBtfQdmhNKsdYAM1x4qBq20/c
SY02u8jrOoLbgpnd0PE43SFtGc1DT1nj0q78lTNBsGtZKABSdEKzfjznZ7XngIHa6yhoJWkt5Z4T
eou9XnVTRxvKobLtDe76pDeLk2M2oqr89oT4yhIfgCtHAkQ9jpX+5Aa8SS8nbaz4tgqnvXWWzniX
AXIKiyC/gMc9X1k5gXjQovfNBJ2r/c//meunfhozb7X9OGjwfKBWaYfEKGT2S3M2ceX0jnVYVHZJ
nXL++6D6Q2Q39mkfxdDJ7+uGsbP12fNiXODbDVO04py7dk+bDyHg7Ud5vpRyKQoXjo2Yj1LrydZB
QR/Sdx0oqAS9e4cRbo3Nnbc4TVb13mt4ouwS3fl5LOsLq9r5MsqVcewY9t6bYcI/frR+QceTmBgv
VkuZJ1RMXHhRnXpwcsi6eiBl8vYvfe2h+iwrBvV5msWnATWEyILL1BoKNQ1YMdyT2yPOY+tpNIz/
lmKwn1bBWe2KUwpDYLSD/Vb+GTWqDERdo7+PC9FSZBsmXJNRT7cekwXokZsx6/KrqsP2+p9/osX2
z0Y4TIcVRfnxdUvcFkYpdEarK40HCKB7tpDtf9kYoxdO5ie5GH9/I4djEv9woiJAPYXiO+BN9Nme
glgjXWh56VUBlWOZMrLR83r67QnsAVdF67lbJDgnx+yYUplw39DzsHVoIgIjgE1N5UAAb6q8FRfO
Ha+8b2qepAzQQMUKfWpY8ggOXrBTpbGsSvnONKrtuq21Cfg2pKC3n/srswSRFUgKUdmwFT6dJfLS
wWy32WmMUV6GpqaquOrmLhwGqT2QnLEk/MFkXTjonE/Dhk0dmw4JCnabnvrx28ayQBi4ZgexRb8r
u2p8k3o27hKD87Rm47sjhu+Gdi9p1aY56U94YIv/lhn3dxTACuAUz6mZnsjpXphmAb7RXk9jvRya
Py3FlBddKXQPO1bh6T8/ZRrhu7Uv4Dtmbjz+vYKyn+1WnR/nnQLWlK8B4a85n1l5MOy15lfn+hdn
SocL+/1X3i7lZaZ/sAh81aee7j5zAEAo049FUHbJ5OrlHyxJaBfHBjgY/uDpqpiK7b+fY5lBsNH/
bY8jNDuZH1c31dyB/in7AbjpV55i2LKNbLsEpMJ0QS3xyjLAL6TYxm7cgsdwcrFW97Sx50NJSgrr
Cc5iH+2J7flkoKj6l1KTfWM50rNDNxBa8d9nZjIniEdjteMhn0pyvWrJDQQYeZIpP/vYLuN8Q3Vf
f6fVY3DhUq+8SyoQbB2IHOEgddqerch+R/+EWsfYVGfcW3avJWkNVC9pKCS3SQMFObHLMb0wQ5xP
RiY/D8Um9VwaBadBcIPT1qQz06Y1Rsv74+lD91X3/fLGSBfn+u3PxOYzOD4rHl/q5FVacoDvAgYw
KTLKFlHdlBrlHcRXFz6L/e85vY5tEhuwuzSZhU4WG8qUs6mXqkoIaWzv8cSM71s6XvdauyFuQ2R2
ePt3/c3wPr0gXBKKHHhwiI85uSAg3rI0RVUnAc4VhCxlExCYDeTX7hNvs/uHtBDy4xDkwXrw4Yo8
VVQNv9JcE1cpjR8sdJqhldAwLQsikVW2TthIUqN6VZc3jpHSvn37jk8ivfbZEbkF6yNVCvLW2eUc
z1ic5sCj+Vqe5IvAgdiJrP68xwFP7wfqbDRnU4h3UWrYwZRI9gR/AAaABNNE05LwGNRtdQVQwXvW
EfBM8dRBLI3MofO+CYzw2pVVjenHpbEIjTTH4Yls8xQXT9U2Erp4s3xuNkwHcUNSBsAx22lM6odY
XENIW9RI3v6trwxwitiUzRl8YDZOxfsGnk6OeTlQ0tUswsps/AeCHb+nqW1+evtKr+w8EPKw6NAT
ZIEHtnr8VMtZeY2nVVliUTAGEDeCz7EW/3HyS+uBWvb22OmD/DCz6XywO2QslVOkI0fXXkVeZbRJ
XrZEEU4pLKYLu6Lz6YUtLYJEnV07EsFTu8rWL3XQQ2KAriVaMnOb7RD0G+wfAqffGxOb+cKBsXnh
gbzyJZJ2vEskMKbhSN/fzT/bTbIzFAjWQIsNYNfQXerKfFcQIDXEfStXQBatMdgAsCrDOtSVMr1P
TpaNv0x9HoJ3YC7XOhIBfCQ0AJIALORs3jNMlaLBFetmwdXbt3u+bWFbjLN0r89iszutmSLRyrK5
o3wzehRu7GnHVolhrSHuLmnh35IYsIQGaNQxsdugfODYG/x++xZemSK5BUqmaLH5398R9s8DY4n3
K9/I0GxuOd6vVlt+kxi0fX37Kq+8FiwfqFKx8JmovE/mq0EBZpy2FCJltmFjqaWhJdDcitjz5klj
40Ah4+0rnn8au8TNhy7F4oEShAiLo5HQqN7sBtwSiT6rLqMo0NefnM0b3qGQTg9alxuP8H4DjLS9
uAmoJQpcAo5Oy7jyxEeZY6+acEVcwRT0Ltzb2Wsnp45KLRJJmpk2KJnjWxvKWSdhxnUS0JRUxWb2
/s/EJIks0Un+ww+yDiCq2Whkf1bNlmlsYg68hOc5+z65CaTCZBuxrQqoHxzfhMpIP2i6xU+6tZXI
4JrtBjk1Yh0SccNmUdVtRkxt8vZbOYmeYhnghM06wJdpUaygm3p81cnMpNYVZZrMoz1SIrTtbTiw
byW1wLSWCvIapGzrkJFk8YHwt/w3asvxpwsH/Icc055CouUPf9S6DUzvlhakYeH71PI2VaffzU7v
dbRtG3jGFVr6H08ikWe+r4V/yMp0eZKLLZ7YxBZIxUsFJ55UetuIgPf5V34BHCWsV2v94bgwMJNx
yozHetFrL4L7nOHJtEvPjOxMOQD4XIdoB+4zf2SnvDi3tbdbgN5+XK+8I2yvaIL4Cvct6ek7srVl
6C1IqYVX9nELb+j95FrZASzQHee3/ECRIrg0MM5mBDYylNUNi/+gRZ2m0alxJQGi68cEKth43VEQ
l2G/euhK3v5x5x2jfceEl46zIv+yhh2PhVm6fd8bG78OY+e7mZZSpK1OdmWXwk4Gvx1i8prVNfB+
DAXOvEaULI0vb9/Ea0+YDTCtC74AJsGTWQKJmDVgJcNqaJC60haFgpguZLSq0Uoq1x6ukRTnl6gw
Z0cMvjzQbehfeb4WrZHjXw6PYUa0uY7J2o4EOG+YURqdSAg3T+skx75wpcT4XbSjfsHOef5zd10Z
gg2qTQE+m5PlMdcG2HCVMSbIv4MXk0ZZVM1qsEIVlM0Wp6NJjr1RavaFdfls/ucH7wOKCZl/zjJ1
xQah20lhFzSGqB5W4uSvFqvSbxYImHeQ6+Yfb7/Wc7XkfkH2Hzxel/rPqVpC2Fo6NVsxJkVQ6SoW
ZbNTfsp02EUT/h8vw4WxU+5w/RnWMEa1N6mHQa505wtTQEh7+37ObTn7/WClp1ZMohrwruM33mle
vrKmjIlGQHlbxCIVRP2gRJ6z2CohVkLIFChoJlwkQSLzctdjtxCKI0LA0iHyqAzdgUFZ6lt/2Jn7
eFRGGXqsDi5barfGd9y6Rn8lakk329S2/PcGCMm9RexdvpfsFL9pNlJ/ttimRu0JuDsud+pwMUA4
tsNVR5DFPdz08kWbUWKEsvCWhTzccfxcmVJ5YWnr3BSsW5ck5jr9xLCxni1rraYQ4nT+RdeqHX4/
botB58PonGjN9OFm7JAYXvUE7T7juHAeNklGe2zQmbsONlI2kejukEwsGVYaOwNRQL9ScOwikUh5
r0zaLi3o282goVlWQ1B8wq9YXHl1MRhRW8gcNnVhKfjVAROjUYxrc2NxPPjcSoPWBiagzbres7qp
TlvTYF5Vy+xd06vWfRQkjfqjyLsYEtApyOfefun7x3R0SOOduxwBmMCpDaLZOX7nfUajTBZ9lwhN
LdeIlghEs8vt2qERcWFdpTZwfjEqfJRYOX7S69NPFtah74B/wiJNKs6M0/MCtful9lvDoG+ya+U0
qXk/OKKmeIPWYn1hd2SZH9tRq9WBrZH+s3RG8nwRzXVEGG6L+GNAUtZiX9c2dTcTOfi5oqDq3UBv
dt3bGjKqeS/bFp+qJsq+wwXkLZ+CSXRGLFzl2nGpbzoL5VS1H8saRlrUk3oDwX3lWBovKPI+B6Mr
d8OdrfxH0SN5T1bHtZo4RfAj4kG3sOnMHu6dZSanIlp0DFhR0OXEmNC3RABly9lx7h2Ri4HsbQmL
qa2GX3XRbitq/BnkAkGV8slQSgfgUpNRFUnoKX3sBDDVOmYCPfHA393Tws1Q9w3BONxCTofuSRJB
25HfaKxOlDlN960CNYSyZQJrugN6ZzdypOtdB92YLYdqpcnOnONkbGtzY4mIlsjtSNBKlrGqOSnF
bsO58JDCmrWTbRtw1QYt/uOicTMzwvhjgDUCb/1sZ4vlxOukUxamnKzfEJw1I+pZnRI/tkufK6yA
D/9iO9ObCTTu7N1ST/5XOVGp4u80CvvBtnm7kY0KZ4fIOCqFdjb0BgqlCrw/8o3pBf29vVB9t4rf
I1BI/+NapdN6latydJHySJBeRCuQ4bHR4nNuewuyHTE33NFB5BDxCQaZZP2JoT1W78Uyyaca6H+N
6xl7QzyVwUb/c+3twwije4mVMWryXWBk1ZfVygr7ChVG78QuENjYk6K1I/aAI6kdqb2ICAqhi1Ov
dqmbB45WbqHS1Qj0NoUXF6W9Stk68o9zJQKaCFdBX8GoZqc+QwKAK/iHdmrpH7BhDhC0a8f5XlRr
sFL5BvmGNNLaHrLU2z6Mg64/C/QpI9kvWVmgOwqKZ0fryix21nH8VBkr5iKjmrmpMaV9F+F5Uw8o
d7IfLu6JLAxmMtHI0FiyX5kH+ojuH/KrsMNKFYS2a0zd05jVon6yZnczQ6dc0FJPorLispbqeYaH
++ntaeeVNZ4KRoBUEFzKnmV8PO0oc1p1HmaTbGQnUf3Jt2jXAVy3g4nSaFrN57q0tgsL3CvTD4dH
SrPof1jjT8P2nIHN+TKswJf9BjEakVVJhazw4FMD+ZIP0rn6zz+S67E5xX/AHBuYxz9ynu11bjPm
1rbNtqse7nBYALlPLFjHN166uFS8mktam9d2FdBNIN3tUeNIfU52rNCZhW5NlE20Cch3woZH/lH2
gHPLq2D8oxlrq1vVb5Q5kF1P9Wffy9vhGp2X+zxWtrzEIn3tqbN99jlhoEvlpHv8FEa9IfXcLUTi
aUH+ZdjImQmQxMZTMW4gUNdLQ+uVFW2vq2CepklKH+nkPFIRnaKVnj0nhE6VH4YBAQRim+AehU1x
4QW/8tN2mxYmLXRrnBRPXrA1CPYz5jgn1MnlBxmk+Y1K218+ttEnKmGXOqKv7Mj3gvTepOSEypbx
+ElmDtDMOrfmpE3NKgvp1VGRWLWhoopWzQmjfjjgWq5vWnSX798ey+fVXDpze4OUZgPbbqzbxxcv
+tyT1lzKhOOrdY3ggogb/r9xyjY+WeClJfVAuMc0lQb9iKyOrdpAQDk6MuJEWlkhzDx1GFyCX8IB
jGvsKtEcdHNy/PjCre7P4WRPsyufEUxBXuTLO/kCZliQjjNDl83Hsf6Cjy57j0dPfbJ7UhdDTWby
ZcBCnuSa5XwMaIKSGwRl/MJdnBdQ9thsRiEyaHpgp+MeC3/gtl6xILqqq+oK8G3WfGoyGspJjcZz
jAcCEj7mxji78QKzVce1XTWfZ2szvmYsm7tJuukfJILtn2Vf6LdbaUsPpf/OWOlkt3xFEZ1+tFNj
+++TMxJ2TgJI2SkAnRbCCG0r4BtuU9IFq3c3o2RNyHlY7kgv6JMSTf/ttlXNhd3hfpw8eWmUhjkN
cc52aCqdTBNahvLTn2hmeT5RMKbTii9dn1kXS26vDA6WG5NDHqU+i9P98ThGilKCdthVa91sqUO5
+u2LGM3swR+ljc6WtMHrZgBKXMM/BEPPBv0+NdL2f3jGdIORaLE8+LTTjm8D2vRcERY2J0OAWsSW
unFHmpOIqVCW9+24/TJYuS/s9c+nKw53tNcpbVE9obp3fE10L0EAWxHsfVvWN+RxqR8FdmUCgbo2
T+qctNcL38D+Nx6/VM61rDDYhqkinuFPytp150bfmCDXojZiWw32VZ5vhPXxSPNHI/cR822Vifqw
mxyooSSkGA8DleZvWjUbvy/czvm7x6DBkXtXwNKmPZ0YqCI06aAWSfJbnmMjY4qw5NRca+BDr2H9
mnEL4Il4LrJl4CQAE6Vv/PL2TZz73HGaMonrbHxorwWnYqEgWMSoNEcms2GNRtJvCPyBgLfBnYLE
K7FHadyIj89Z4+gsxNOwKdUQWurbTyROmio0p2xJQ10I8ZK6K0F2pdFra7xSt3hRWoox3l0qcVMV
JPZcL4LoFc66uXkJ43HCwtrrpC6OcCC3fxsDOKqOx9NCIaLIlkEmGI4auvzbeN34NOdYmSyenTJW
plhR3lRULZNOKwwLWSZa/BC/FLVOHZxGTwbpjTf2zW2R631C1mJ//fbzPp+GXbQOewdyn1ZISzq+
yX5a4Xk085o47N1p8RAXOLUdqj0UwR9wCqyPSzvrNw3SzsRcSnHhO3/18pQGgQBTvzPck2+OOlm5
orJTiZsv0wreH4h+qLzZS+/Jg9MglQla28h3a4cEOXtF6IqyNtUuLN9/m60nXyIbbjp9Ojsji6Tp
48ewOX5NsQ9lC6tQ778b263M7wtjno33CG2xIWV0xx5TirkvwNFz7cEx5dKxSWuC26Cd2urazS1I
ebTwIOVVtg8UojY2ACyDGtYiJEGyGkiXawMRrbRYzRsrRYCA+zC3Bnzfhfa9tYgWBsAysPleW7tB
SQymyogMqWG6hlVsh/WS8xbWGQGzEk5+l8l6Juu6wGUel9mQXZubN6YH2GtgYbwgK28EHGeKs7me
BgQV5tt4u0zu+N2f1v6LSBf7A6SoqvosU7u6GdhYDaGrOAH4Zm33QJkCMKeL2waEQuv6BS3i+UYU
fQ1+JJ1NGyKJ0x3ToiYqWIvNh+6q4r61ObrV3cggN7v28PYg/7vTPHm9bPpplOyiHhaVfXX9p0Mm
gy3QF6I7SdcxBzsPdYOjaNwj2ZrDtLRNcsyobjQPBswrDuBg4mpMj+vm/TRGMeg3rTuP+SeGIi2L
t2/tlUWHniHGLLaNlK5Py8goPudhHEmeJUtRe3HytI0xXAw/5DJ+BRSzxW9f7pV9qkdTjSR3Nl7s
/k4VTsuQ6gCN9xpTZuFJBk62ox1TqXsw3zNisA5erXfWLZT2viFkfVAiXpquNg4k9S5NEuB+WaJm
WRD5dpK05rDfLKxilRiXxyVd08cFMbt94bbPxwoRargj+DKRMzBbHb8/Lyiki1+zos2Q0i+Cl7wc
ZiHlXT/mqfvfL8almJRMVBk+G5Dji42sLZkyNzBBBlmawaZE4gMNvMtoq1241Cv9ExY5NsH7BEjZ
75TxHggOqTixtqRz8uWe6Kn+q0YV+mDXLkncE5e9lmwzDyyaGY7XIv+MWNK/MAbPqw0U6xFL7S13
DoX+/uf/fB1eGph0xgMictld/0RE4n1agw6Mh8h7L9EQPC/o2p3Ou7D2/P3Ejz5Li0onUhtUcNi5
MYMcXziHdrSkA1QMseIsu50zXX8Q41ZV75xm1XsS58e+hP63lC9lvlgv7dKWnxyjwoGk19L/TYM3
f+wrtnIHp6IxzBqPHpOM7X5YQ7K9R4JLPKVQ4qdM5Br2bozJw5iloEAU2Rtqa5w0mjsb4b2bzs5P
W5v8504o0s16lHfbbUHG6gexFiRL+O7co8/hzn67VO6XHVE7LyHFyYxsu9HLP7/9qZ69FR4Oz4Xu
Nz5scPknYx7hY24TBbklezWuAnTT9DdiGo0uqeRseEQGaaQ5Lho4kbcvfHaO5sIImImatjmaMfyO
34pqnZTagK0nq0lG2+2amoLVBC8ONoHZqT73uVuSGkfhSiKWX9Xz25c/+9a5PMoyBJG0TR1O1ceX
J7RzNfJq5LxX16xzvrPiBSwJ8SQf4+btS73ySymx8YkxBndo4smqjx0UPVIrtiTzKfwRnUgLOszc
VSa5kO69sjkMqABfTJCn2dXb1/5rKzgZ/KhdodeBQqIaddpaKAqdc1TWGwnAIvyc2E06auJBPdx3
qdH68UrXto01P3Wu62JpYH7Llpop3Jkyv2Z+d6jfNrq+3ixphhlPV5DdqaubZZKvJG+FIN7sjxq3
78cK8toEdKZMD41ndHo8EfSiEr+TJjm/U9e/30zlfCvIaUfsZAzZnz5dKpIzeS7ILkQzXhjbf3t3
pz/eRtxB7ATPnxLn8Ut2pNFbxIWSze7Psr/VCXD5tVpeLh7mPKOhAImqyw6khW0/yJ7fICrhV5cR
+Vtrn4hBeVfNKIDAY1IjyIZtYUoQek3t7O2X9Mo3uCtWdXTcgUcowMn2FH96myprr9GPOR59TP8w
RIvR99d3VJNceZVhystD39zS4sJXeL5n4bN3IQUjvv8LkD0ZnHL1WibHyQQW02pbpFThf16WSf2Z
jZnpqCooPfsEhococ7wHysVjHzmLW73Y+KoiXLbFha/lfLHijtBHUmEDTMiIPZkYiNDpSl9nxFr0
8D507aJuNiZoM/baMrjmvNbdTizU8db21ROZhGa8jWyuLryTc1UQelN8OsgQ9zKmcyruNfDd8jCU
nlRoa7XbXod2GKFcIiuSBnb6s/eAf0S2g0J+aQWJ6fmE8DPUsTKSX5nm0yNTGiAGa8CyHQnasvaF
Wzzb1FkcqYBdWhaeAu+sEmnObuE3nWcnBojMhw5zUcRna3yYh639XNd9/ePtYfrK9SAbemwk2Byx
rzv5mvC9z4gpFwJpBjttI8IL07tS06oXL1tyFXotRaULP/F86gTBQp1ofw8WQgfz+AOWnVPk2VrZ
iZiNNBrHoCCRFly7CC2FR4Jwe3qAEK0PPlaC7UKl5pWRyMoEBoaqOU4b97QVj9V6xTvuE96cU7oW
WWDuWMZeGHdjmRdpYjWqvdZ9nDCGtPtb8OV6fmejVb2wVr3y4Dk08wj27jNHx/0p/bNzGghUd/zC
sZN+xgU6YYL/PnKGJklrq/UlWsmPsC58hefLI0b4PbIHXwZeo7MN/BZIyx4yJ1lpet1SypvbuKuF
difcwq4O/3lgUeJ0djLkLns4zWWrOpPG/NpwMX+mLj12GlDBOnuniuYXgpD+gmz/9HGSVMOWY3df
MKBgSZ08zsDLVmMuhuxQOhbESTiQREaRmAgfPXVuc1Rtl4bx6QT/94qg60D27XsNqLRHL7DtMqZx
R9cS1g73HuP/BIlg6J6I89Rx3JtdNPrzJckolXb+2n+Xv/2yLg1+eiKgHBGcH192MdvUIwbdT6Bn
mg/sYoP+UK/D+mzMiOBCYjSsXwSHaLCr+o7iDIQ/4zagDTyRIpMGuxnG0B/hfWDBWtyRTNJ56qqb
1izzJ4C8K8f41nL6SI0q+zDkVvuRTF8dLKdezb8kDER5IM98d8e2+fh9KvT5a7NOkHN1Z3O9kEl8
ziIQG3qNhLHAENJRhXzY/G74vTW114bZnHtkkFa1fjuW63xrkrkKpGIp8m95gaCA5mm/kKMwdh6J
lkpSo+80wR7G3wOMfa3fFgQhDg4MXxuX7xmCfrE3zLOFbHKt5a9C9v6bUTKnUbOxuSbShda76vDx
kbwzdb+rXKBaKZnOyXFO1VomVV7yw4XQUjtGp6Q9BjR+8yRVXnmvnCXbIlm0002g866TkgxiuEua
Vf7kgAAro2WgpeEauOJzyvazS9LBBFZqOMoA3y0FdTu5R7RqpIqigbVkjj+5JqSBWLAGNeFoiIxY
zlEbtwfoP+UWzeawcEog4wqIOKXKe8GfPaVNBkk2MBctg5ze7tvOphgUB6zBetok4oQDoVDLb3f0
2RWupT0+d3Syfk9Lx+mFQ6+Pnm3KumezEQoEqlTDHUbVtI7RqkgoLqWR/2HmNNq4XF0ismcicRSS
8hSYnGrsrYdMkkJDKhESfPVm3ciuy1YviYffwzuVgYqNyI28R0Eq9B09Z8N2jZyum9qI7caqQlrR
+S2dkYz0o5LuKDEdgeZ8UXTEEXss9GawMa8tqOIsoI1amvOUkaNkEEsoA014yJyW1Ytg7apfm55i
uScsILPDtinqdzNSbRBiM2Huaer88hGJ1BEWCkpusALWmJlxye+p4lbfSqfiyzUa6apo5nDshiZe
yJ+dAh+aKHPx7ocuKH/w4LBUO0RK1hcWwdO5mM8Yau7ek9nbWHRvjz9je8T+YsIcO+hW11/5IxVM
X2kK0bG+vrw9E+9Fh5MZ4/84O48dx5G1Td/Kj9kToDeLfyNKVGZWuqrMshuiLL1n0F39PJFngClR
gog6aHT3otEVYtjPvEZKi9KQkR0K1DZPh8K6IMujWAUu2rQKhWHTGu6V2m7+I4aOhHn0u3r+zx/4
P6VAFpmt3v3v/7lwH9L+QM0TUo8sCqwiCZei9GLnfRQYNIa1gxJl4RNNZOyF7Rw4wjA3yVOr2Vtd
+Qv3IexrgiaibGDF6zgbCRCFGnESB/0QlQc1WrQb1GyMRzLP7lEPY2tr5c7AfCwdEt6ozgPlo9+x
5rI4RjOXeE+HwOh0p/shMJb/SpZftwcvUVLvndtE8U1hlOh+tfDmvyA7Av1U1RA98PsmDPNPTmcD
nCooEj9mJRS2GwvJiMZHcsezcBzrlNrvek37qHmF3vsdfYufCY1dfO7ricb0TKsTkZwEzvUuTFAZ
3c1lZrxTwkIddujkzk+UoUxMM0PdKAN3ttT7OKsHqSyRm/1OgROigK8qyoAYY0l3RREOFVgpkDIc
c1WzfSPNjY9C0UkRoLCKz3Y2TygiN4qj7OlZ1DQm1KHvaTdEmX7IkXFu/HSu6xdhzYs4TkgSLQGM
aQ3ZkbnWftSV08aIwujcxumcSmuJ0Ei6Pcp72kjEVzpcORGyF20GZmaXdTGaxHWll4+hFk3DXi1p
YkkFviU9UGId5yMH0/vVelRgd4tFtdVfcI76Oat5+ZDXnipurp8h/Xx3EzXC8Of2I/kkNj89RE5j
TaG08QkWI9ax2cbs7BUctYL+t4WyQ27lut8iux2IuNJuu0UovieycPTzykV20m5HdWECk/53WRoz
HMZ6RPSaRKvAH/UF32znnee2M7m3WiX7aV5crNwiw0ewp/Rb25wekZorZ8yPQlgB1ZZhxlnHCU1R
mjguNxH0LIJzeYn8FY4K2U9NR68IkEWZwO3NdgesPh6o4iSDXns0xUKKG5Ti6j8oR04xIfpc/IR/
Fjl7sxuLZzxB0VeY68q9qWuJlI9dd4HJPpTYKF1fjQuLga0U7UZCeXnTrC5PK+uKxAjrOgCPoPlV
I713QKh/F3nyeYjNL3yk+rox5Pk9Q1SJ/BzaM5TAKfycTlDlIgwj6rYOVFsgUWVUYXUzZQ2G83Xa
UTNsY80ufZ0SWHEwlXIAFqsU07wv9b6z/G7WG+z6Iid/BfqGIag9YhL7ZDeDfRzDiWiN450CT3Zy
92MCZaHY25PW1NRfbAANLsjY5wTCSv9gzN5CW3Wq2n2HzNTyQVRYHz7psTFDODQdwOtxAuMPa10E
IdUwQ2jKjH5HIrI+WyAFE9jB3jTfZXpef1/ojqMCHfU0DB23p8+kDjHtZDeNysdEmfofxTJEbGpI
qSimpFr/Ci/FzI8lU/zBzmX51NOyorsNu9L5TO4xDne416qo/4AG+SrGgYK+k47Jg2cCsiY6KMo/
eOKq9LV4HxHkjuZy3zWcb7q2oXIswDEqwFWXmKaCk4vKzxuwhj5BxfClnrRp3MdGJtpbrbVFDD0n
Rzwnarz8Y7+gRXQcwbQ2u17jLtxf3wFv4IzTd5QdQHkfjAvdJ1K20x3QFovh9oOXBkaqo++XRbpB
sK+anTRGAsc4TI2DHs+Q31gzx2mnTbb1kcd0KY96bE+G34C//9bn+C3cD0arF484GBclWDEibpKj
obIeoGdmrc/dTNhhzCgM7/SsgMXIlYYPs62GZfXkDVH/gFPBPO5dXIBnv5iQR+fpU5zffZsrz4XX
2r8Mu0Am8voUXDgD2E5zP9BQoc2hrmZggmHplCaOLtZUlXfzgspaGlFVLlXbO1LrizYSVnmmVjNO
wQgYB+QB+ArrUt8wYhs21E0W6EUca2gnaWX34OX5crz+XefBGBYGpMXwvWksUrU7XVlLi0bk4q00
GNBoekidtkLks+2e5lafN3bRhaFoFONuBdyEEu6alwbKlJKdNeVBBxLtiM4h4PPOdp+pzSgbbI+z
MjF3OgwIWdyhD0BvehWRhXoEP9RNkiA0Y1HjsG3HdxGNeO9xHCZaIDZhBzF+D/TdTYVNQpUnNVpK
qjVDlVzs9MYjTMwf8QZd4CRavfHsZbkgUBGg0rDzRt77ru+bFkEARYtuTXuw/gy6J+DSaQKlIWo7
4lNjmZJjWiw0WWZ6w72vWl37ca46A/+jiWLofdjZmwYV53vV5uC89UfBiNKLO13TRqkADdZ9ESB0
P5X+MHrCewkdRXmn5C3JsOIOo7WxuG/J9+mGlbgNQIs05WB0rrFHSZFrajeOZZAqmeftut7Sj13a
We8Koah3sJStmyKpyh3iZeK3qUTz7Ldu0vqeUVo3HmpxOwuBzYe2XHSB+K0U8faKHJCypopyp2OG
thHXnL+kNlAplcYf0jcoOqxmiYuKSAY0nERjqcGiIcdYdcAOLazg/Rb9ymM+me3Gsb40KPoXkHOQ
Mqd/vTpuMeYf9jK4ecCGcY5jb6CG1Zf7urFoCTtt8a534j741yOO46EmzSM0+dc6ZAhrNyt4U9oA
HkaLSXhmWR/xrQcRVlPvuz6WjAVPdwGESkhHIMFcXoq17qIJZxAlpq4KlqXGGRG+lVflAaR9iyyo
8B6rSJ19qBjq1+vjnt0t9IH5MiwVLI2cZy3pgGdxk9XT2ATt7H6kvpDSXjAzM5gHo/lwfaiz08VQ
dHstx0atnNt9dbUo7gRNbNLqAJG47LdRdOaRYlLxg94/1RknWrbwbmuAGbAuFPNoeOmoVeCHvdoz
Ju+A23ZVHfSof77EYdFJ1DWEwLprxmNhaVJtJ+7577xSd/Q+ywBdOHfjSj2rHvMzcMrzcNAAaEbE
vOrqFPlQo0wQt0GMW9rPVMP6EcyFfZgtCF7UyEbznVmligGD0M13QgUONbtlvXHPnM8+LUfODdA/
l6RkDQ+b6Tqpi7WIQM21+UG03rJn8txbLY9GlV+BOPPu+nqfbWm2M8m6VG7gGWZzn96m2gArJkyS
LgixbbrJdQqbkGXSYxFNy4PlFfirCLSt6RXmG+Ia55sa1SI6ukB9CLpBH5+OPAjDbBfEx4LEFpkG
Q04Xd5VFNEvUlW4ZkJ/dTHym1Ifn7LDSlHVPB+PMKjP84S5wO8P4DrxAu+k6tdo3pj7uPRiZtxPU
6I25vfiFADlR8QNgQ3h5Omg7GPTq8cYKXDKmvarDxm9qT7/J66zfuHkvDcWT6NG0obwITvd0qDJD
1jLSvS4w1NjeCTF8R1Vw+Gx2TvR8fcNc2KJsTdS3UNAkYlxrogDgz4t61IlcY8W5m8epfw/v/Uec
xm4PSo9M4/p45xsUbJJ8eblxDSTNVhcS/GAFDmdP/0YZcQEMs9h3ltC1d65FD3qnT4XRwkxr0ZGf
Lffl+uDnHwuRF+KbSqQlpQBlHPtX8hynndeDOCQu1nL3GHPsP6FHX9wp3BTPUCL/i+E49RpUWgn8
WmNfKFBgs4XvcLB0i/lgLt28mxqaaFbkZF9HtAUO1z/v/FRQpmMZAcG9xcmrXSPDyCGubT6vg1Jk
C3u6U0sR7hsh6p3Wacq7cjK2oFRywU4eUbQGybYkigVEAqSM0zktCHkmYIe8m2K2g6iYit08KpBm
sQr3SX8t6iv0ajuzyu/teog2vvn8pDA8m4k2pVSRW/up1c7subXZ5aCD9OxJqV00Qdhge48mysZt
fml6ES0hs7SpnQGtO/3SqHX0kUQ5D8ZJG+7LjKQvzAukYuPC/YFa0giQclMb+gwjAIAPVALhF41f
GvNr5BZoIGdRFisP7Gis3kdSM/u4FHRBAEPpt9Zi4KeAHisNDBTFHpI8Fbu68KwfLjZH/oJW+ffr
m+z8AINlo7oixePgEEhryL/PEHCuqBQomwZeoVbP5Qz5VBjkIZpZIEbldvHB6Qxl71Wt+89LzcSj
UqjBWWCLe6vtHStl6c5YgQRqnWWfho4SiqVX4jZJ3C3HoDMKGYJkLDLoJEAFb/vq9CutHo8+slgH
yynHu7EQ8Hmkd7Q8S0HGm3zA9XiXVsINxtSAJGKFMLoyLf+Ul+oWjubszuKXsAc8KZFCULN+0ZH/
cerCGhzQ4oCCKn16pd2evJ+7CP+qwrQ2nvGz5cUzGbMvri3p9QXY5vTD87Q0xsiwJzzipuYDUJH7
edDML9mYFTeoEoTPZiXaH8LRlZvr++r8O8EXU7fRSQLp0q7tbZlsfJLSRQ0aUVn0+Mm+TJSqn5ws
+p6V+hZK9tJwGlAKQhauL47Y6XcmKNnqVVprQY+K3K6CdXzEnoO21EhVdRC18vP6551HpHQZIBDz
EqD0DhhsdU8mXqnOtrJogUrV59n0xvRJRHZyrGLi4d2cD80u9GyS8zQrvsxxMfmdaqLWd/1nnHEv
pA0URss0/N8SkPV1HdWKVeDLqAYdXoPlxw5xa/tRrVPtC7QQsHDeaMXjnoyrN9GYLt0AZ6a5vqcR
2BMn58bySXc49IcmNLRlpzTqaPm4xjQArmcIN7uubOzeL9EdLpC0DrGaKiOoWjgtpMjaX/+Y871K
40YymZhUMo21XiYaMH1udaMWVODLZ+BTjvNxBmv2lCl2eGMoeXpIENba5/a0BU+RkcLfrx7OIrDO
ibFp0wGSWVMsexADAreqxc9GQ/ejyrXv0nqoNsAS6xdHjiLF41gx4FAQpU43KcZPutnG6uKXmr78
TJ3kWznZ+WOfeMoDTSCatXG7pf1z9uD8Z1DaC3Ch4ImtpflH14SCMJiLHxHHN/QHQeVWodvsJzPS
X7UWxbS8hgHpg05LXqoerPLizeWjWVbtsU2GZuNiuDgJBE9E3ry5qESdToI52VmMh4gKTqLknnXe
/HCZLxyjQxdZiWIwjg0glo2T8la0XC0xZXEU7IlWyWXfpBz+ChatImyrMuwXX8FXchcahXdU2sx7
Lc0q+pU2QDbSGnGDblCnI6Tmkop7E93mOvklokPzI9izJvBCkMOmUxY36CYCESv6/MsUYaAR5W68
8T6e+U6xcsD2OOFcyzzPa7ewtOomBOwBDrZm79zbBs3wCHU+tNKUCJKJ3TrwL3JPRZYhHoPWzOw9
dq7OwdFT5RUUJwFNn25VN8/oCPJXOeYbC45rhwvwdP00paJoFOkSr9iP3/S8G/BgmQfv07hU7l2V
hIq6R3pVi/axIqhfmii7KLuiVsXtRLGVVieJOnZLqqI+KQgMfqrtxHimHpkMu9KiBx5cv1XWEaX8
vRxtsjzSZ2L31aEbgPqU/ZDN4PmS7hkx8+RO4I6yF7a9FbyePQpvY8HIgkMtyQhrp7Axt4nScqAh
6O71r7rilK+KAvgqygfxo4lUcwc0K2V718lhVpwuWIS9JYgrv2e9z0k0JUxJhhhr4owddVxcPeq7
lbH8UrSERnyLN7LfAkL+apWZurVNZQ1iNaCMqih9yTcITsDphmjJnKE8c3cai6Cf1s2xr1BWuAGP
gFMXNkX4QlSZc8uR048FyN9dNk1zs6uNcHx/fa0vfLvUOZOkOMB2Z1HA4CE1WUXN4hd0e/jiftlH
qVneqWo3I2q5GBspxBvJbP3tCMATCmhwIcAnnH67gohYyHiL3yNydKuPgLsfrWrqaLBBBBU7twtB
GeZKR4AvSpHafgSG/ruwoBHuTFyNkLsy0hahkVCZfwypgh5KKWLERR1jUY4T141yRBCk/YYBtvk+
yqeCTRPV/a1l99a4cTVfmj5wg2xeCpnczasgKpo7z0IJaKaVWSq7brSzx9l1ut0IGN9fstD8R+gK
x4UqOMgVuIxEUOsYsRFIriP6PvuNk30X3qgGuFpadB6bAvG9nEsib5bb61vk7Dqg/kI4aoMmIPpG
K+h0xZolAheGTA9egqb7blgKGIBuFqEoo285sZ69dHIoWRS2aAWR78l4568Xp4mWcQkVl6H0TrnH
kmREjrycIa5ZNiJrlX1Yqq7fmNOL30cyJdUXpXeZ/O9/DRpiHm0amVfu6Rw334GMxPuuVZHHlVLn
16fyLGji+xDKk2hTwPYs4+lQbcr2n1DH2juVXX1J0Zn17QRQ3NbLfXEck40iqzxStfN0nBrTIsRz
4W4WYbjcUQyh7uIxsftsScJXI8xKH/2I+ps9FMNTrM0g17BH80u7QFki7B3rZ98MZpChabExA2cH
BhN2+FBAqqkf8FSvYplWb0Y9RFee6qHhvZD0TQc4NzNUzxmpNZSONsrxFxYXILFr43Vk0sxcE4wG
fKXspKJz31SOgyKQBvADeyE/Wrytxb30aWzat8/jiK5v9SxJZ1AKnBP8uEHFp2A2uyiu/b7q8mM9
a8rGVF76NPJzqXMClR2U/eki66Ga5RYEir2gF/oSF7jWlU7dvBOOu1X4XZe4eBos9GT4JsD+NJ5X
RXUXVIBqohazhw+FGOqIcDyq45Pxg8Ni3HcYzDyiYjUoQaNY6UHN+n5//eCsEx35A/hMrjz6laBp
VhdD1auhE5bYottOMz2At1KeyrZobqRp5+MyT8ndiKxbTA9yKoLrQ5+Hb3JsQmBZhuI4rSVXyGWr
XrPhrI5pX1UH2xTpcIQ4glk2kXd406jkXndUIugmx+g8OcfQLEZsloHfmn+ypWwCR0N1/6FZcvNj
M1Oa3XWLEn+LkFxExxTuz8ardOEaPfnFq+WKilKJWnL7PX453Ytjz8MtJLcU1qsJQgeJ6ZfBJDS/
Pk+XBqXRxEEjZWBTyuPx1zVqO1h5kQtX+8ELkz9z26K9pWVICxXd+ATOTgQRMInD9UHPeDJyY7At
6WVzqcLXWd0nqDlQClSKah83mhd/TTwEWX2168P0nVWiCQr4C5Dlvm4H8zaPu+xbt1h9coDkPk3P
I3r5CEv2DR5+xlyCM3dhqb1c/4mXti7zQahD9s8pXS1GlaegTWPim2EsnADnvungDugNavTc/wwC
aLzamEXg1vmWDe+lCwk0hlRxlKpL1uoV0NJENfM5rzE9M3r0C1VUZlgI65NLJRwv2Ob7P3+pNFBn
/V2UVc7AKQ0eZXkMGHrfZY2+71wzxSemCn3sN9VDMcW/KtVIv6DGuOUQcOFD6Wig8kMZQuqMrG5C
NHaS1KIYuy8i7AM1sy9uRZ6Jva4o5jHSzC3h9AvPq81LLsMFiEH8dbrVR8dswiqMmFgCPj0QrlXG
t+itbGqnyBU6CZZhbhKek4DTogL0sBqoRh4mdEe6sqEhoWXLnNrHQYTd/dh2I7o1k3JslDrzw5iG
6m4sRf9gTwLufxkV9o5KRbwbNT19f32dL5x0ABEyReRfbOlV+pLOHpJ6QkPWEPD/o9D7zFeAbdyU
bdh9AFhn3Ldp9fH6mJemnGgAKplss/DcraZ8yXK9xAsFT9uu3OdRbj84Stxs1NPONhKoSTJRhArk
hUIGfDpKWpvaWCBV6osoTR81bZ+iFZVKDKA+aGLjYrgwGPIzaPuBU2aJ3yrwf12YSUpZUKGzw7KW
iQ8OE3vZsIITOwn1ToCJ2nhDL43HDSTl/jVbWjKcfpxT652uDo7rVxi1g+8evCN9UftBdcvGb5Jx
E4l8tntBc0mKIBsY8Csgq9MBFxoUjj7pDKgr0HmUPHZ+AjSZokOHmSxWxGNbxXtrqVFv1iPkwWJY
GLqvAez1DtSjqS9VemscFIxpgeZzlwVWIuIywNU1/jMBtfawWYuaQ2Mgar2rkzq7H5OkHo64o3be
Tomcektl42zv800kQoiCwIXQzHV3wECEvyzrwvVdS4H8poORRa4HyuOhnGv9qCFrGRjWpozgWazH
sAQ/VChoOXFBrm643BC2qwgwHNpsdMAuJxszqr40gFPoo7eR8J2dNTkY6oEW8Qc4/vX1VswqAuIW
g5nSDO7GTR08LLpyiraUtS8NhBwIBUZc2njHV493rZC8N0rh+UMJ/tzs7fFDVVnFp+tXx6V9TydH
mkNzjzKNp9twtCtDzecZgL/u9B+0EWu7SuSVvyCodts3aF9dH+/CWkGWhOFH9Zi7ap0vt7EYYJ8V
cLrKjHqjKLvqvkf6WNtVetX+uD7Yhf3I/cHcve1Jb63jMcIASlJsupDO1LoHzZj/LMaY7sw6E7de
mRf3OVt2I7y8MKFSCR3LU2A9JHKru3hGII3kxvL8yh0gzE0YxmcgbH0FE9Ify6BvQv7lg3LyDNLv
BLFA/5d2h2SFnq7gZGUYclD09RcUpEChFwW2FyTnjSgI8DIk8KMcx5a+pSEwtU4DRXjxjvbYDjeo
Pm6Jol/8fII5+XO4uNcoGASMwkrocShhG+JYDBWkOVnYLWLnC7F8Elxf4bP4kY+XMRyFH5IPCk2n
H+/g+JEvMbeoUoaWfkec7Txm3jjcp3CGfyzmot40neHiUqIJY2PsS7sLgqWJb64Md9axq4lgSj84
cGPSEPdnC/3l+yaBhVcWbfciinT8gEfytMUsf+vqrNcbxig7DOQ2nfbVbdfRQcAZLQ/9so2s+R2S
NJn4ClYfgW1RKVNX+XBnZwQLXC9/73Zg3f1x0PqfytJhKtyZijNBKoSieXQdhLd8fQrdD2Goj62f
kP2UxySmvb3z+qhvfExYvGLP3MLxa8Ip1n8shRq/pkNfUl4HQjL45mAjt2uiCnSo7QolYAAdXvku
U6Y236ULxMKg190ueY/o2XBTJmo17tquKD7aoYX692y4Yb7RGDtvUkkMgGzMAP3Aj/GNA/BX9DCr
YdJV6YRqVTvbiHeg1vjHDqvirgE/vO/0pfiGvg2aXsKrb7Ul7XZp7Y0vuUJrZpdHc71lFnLhWIAZ
gK9NeIG0yRnWR7hzKrpJ95OwFJ+XZrTlk5gO71KEjaXEchRt1HbOqhJUt/4fcppQFGbz6cloyrqp
Ri/V/X7qTF8s9uSDUteOcwHUcjcoPVXmtG7gaBKEtNT3Eni11w/nhY8m5SAKJjrH1XptiJkhLd0O
UaP7BbNyUxvRzJBdrnoHJKnFoyhm6G7Xhzx/XqR0DRchVXTEK9eyABX+KzSXa8Ov0mq5H82m2OF/
kcMZFVuV3/OvA41PqZlB8Ho7c0PQY12Q2dDozNORvEot58AR6Y/UTZODrqX/KoDFhQr9nrsOH1WT
GHV1zdvKqBoJf/vARpF5mIb4WLt59WnWKHj/+yTK2PQ/4Fi8CU+3zjzobVTVtu5jouNlu6lKxA8h
StsJaFPBGro+2vlGJUlEYQUtD54LOtqr0Zw5Ia+IDYLGjAp6leY/bOFh4ZClmnpcktjr9n2mwBHW
srr6oeejsvVonYdaEjuPYjoNBOw/1/mT15qOiMwRuG/dqu+WfDFe2DRi40MvbRhpBgjsGNYI2pCn
HzpauJnWOWTAdKrQpbLn0NhnBvzlkqrTx8Xj0r0+s2cwJblnpKCCIfuUEG9WI6ptg15WUkBZqj23
CrRJF4dedFhSIf7+DHwBjlZuZ4XfFEPzOaTRQdpRhl+jvNGfr/+WSwcTSiJqLfTqSOdW27eb+6GZ
RlhevR1jxVgV8U2C8+RRWi5szPOFoTTEoygIQM5mwlep3DQbhuLAg/HDVMufzNR9IRMP77toer3+
TWcaRswvX0Ltk7wR+vda/AM3N8yV0tb0naktP1Bqq19D4p+aiGBO0FECCv0MOMGcD1kTddNuSloH
5/UOrtQutjssmmKnFIdINJW9s2w4t77WwNL/9/MsjVWJEimI6zQXTzeeqytqlw+g2WmsNlitA1EI
0J4oRpQj9Gq/MSkywD2NT+R2I10Aj4Et0FkBxEITpe+E4Rc4khjoQNSaWDB40pb4g5vNJpyJNGq/
TrlHDwAxofF34dKQXEz+P181xyraOgZywde/iI2AlB+Qd0pGq++nf9WqRZuqOObF+QEBBeOXwGQj
wBpJ+dnDie4gWBTYQoCGSPC6KNVgXvpuY2LOw0UUfuXVTbgO5GEt2xKXi9SgjPDlGAcIwhNp5C06
SWmzizwliQk7hvwrXdlio4N3aZfKSAjUHgBRKOWrSCBB2VMJnUL1wzIf71SzT9/lqdp+tPpovqMK
ipdWMVV+3CyEgLkS6d8GVa1u8ikZjmXb5S8gfapvY6Xmd1Zlpb+v75cLdy8WAOxOyh2khWsAo2si
gFpUmerbNSZSBjLkaJC0dryh73qOpZCqn6BUyHVhfXLyTg/B7IZVM0c4i9WNbqPiN4KUaHtYHbto
qhsIq+b0WpO56VJfQn1KF3iESMBGG6HphUeAhhSsMqlFKuvBpz9jtM3BcZJWJRgr4lc9S5rPpp4k
n2BH2+8m8Kobm//SruO9QYGKZ4dndvW6atJPuXaxHrEQMXgqXSc6iDEv7nRvrG97owW3RZ/z9vqa
Xtxy0OY4dGA1UQ6Sv+qv+Hvka+qFjMm3efK+yz7YXT3m8ytQ7PJYukuewA0Owz+2PbdfCvoCJqB+
ad5Cfq4+mtFkz7s+UgtQAm7/fiwqDJau/8RL6wCCDY4IvXswCnJb/vULq4V2E28HJkeKGgVirr1n
aHmI/8Hobt475tJu7PNLA7L56HyBEOduXNUFkswTI06mmj/oVYSfbDMn7zNoggaSlXbS+PowoEFz
/SMvnS0QiJIqYpN3vDXv/vpIpXPU2mxmzVdnc3nBau4Tnpnj1+uDXHhuCYH//yCr6yUrY7ee6Hv5
cysd4iG0LYj6eVFZoIzZT//NNAKQxeqNTivVxtN1C5eWV7/EnArlWaM4kASK8cD+nxFHbGivdfGW
7v55iUHWcaCtwR6Aq7UmEymLqSllnRANJ3pxWws8FaesswKBF88t5ka/KHnUdyX47pt/n1j4GtCX
KHCAiZAT/9fqeX26ZE6HMgKIYFinBk6ofdYOjxDouo2NcvEbOQc8S9JMci34mQKSUGxufr/zoqn9
qhVaON5PKYbSNJZLAx0sZKSCyMCQyte1KfpXN2kCKeIF2AtAzIB5r6uQaZXkY+ySrOqoXQXRjOBC
qy7lc4PcyuH6rJ43RRkLRgoWbsh64YO+uhFremUVFk26v9j2NL2zh3ScnlBsGyMf2QUmGY9ywMyl
mrXKQzaZaJ+3XUkSm8+6AsLfUH6E5qz1R6ePxadYbc0t4cdLVwWCwHRs6aeTua+uCkBMCebJIR5P
EXSyWkvwClni7h7Dol/Q3ZaNAOHSEyGpXcj+qDI+Wh2pXgA5sSZKWIhew3MsjE8DLm43ocjzozs2
zh7eeb+xty+lJtQIaXuwEOSZ3uobS8dKjEHjaiqXVpSf3WyK78zWa6YDwNQa3GeKcvo8LIrYiaRU
jLuxy8Zyp8TAFHdkynH1X+wLElFAlmT0ZL9r9hfAA61i96l+rEyVclQjS+sD4M1N9gVAs+MFbeN0
+aGvjWU8xlECAY6oPmV6htz8kmqFPpCbg4/eqRN2RsDetWhr81640LkHeEXwZ4Hus+at9rpSkC13
KmW8BreIJNQxxnbn4PoRkRfLKl7mT0frFCkF3N3Xzra0VcWAjTtGniQTt1O1WJ8KId6raaMc/3Uk
LlZ2gOz+43a1foU9L2zbPqptxArG4phELpofFMq/p81Qvlwf6nyXMxQ9KZZRjrh+C2MADEZndLZf
ODz4bqKoAZsJKwYF+sGsaGMwWfO0MZMXBwUZKPt8AOjW0g3NYjqQJHGZ41nqKWDYFOKpAbiBh4L1
fVKY063XqFv6qOf3B4ELdQyQZLySXHGnD0eOPY2hNw7edgn8U95g1Fcm1Toi7VMcnQpHvOtTeyG2
hohKp18CBDXZ2TkdEK2qUWTUd/x2npePcVHTZAfslb/AN+4OIIjDBw1lv0Pa6sZDODnza1fNW8/l
GXdFYgeph0tLHlkEXOc5Md6RI1p0NhFWrTkZylpSpypKpwFRApjdzU7Te+MuEs70ra9i/SlfpJaX
FcIj2ump3fxRK9v9ZpVp3T9Yxdh8Rq4BQc3YmuZq1w3K9Ktp3MYLvNx07xLTao07KCbKx+uzKSfr
9PTxGVRMmU5As2edaC2ezd5Aact3tGZUj3ahJS7+f3pFTT7Gbw+k9zQFgissO2TCSCq/okZh3l7/
Fec3DeUCeo+UNlBoRinmdElb3e7U0IAjqKctxEkrTd53aIxsxB3nN43Mh+G0S/Ac5YnVKAsWk7Wy
uKavTqNWfWiGOlf2pjRvrhfS6I1H5+JoVMHIuqQUjbXapriXiiyyPdP38Cpt7+gcjenDoiN85Dt2
hx7h9Sm8NBxFKMQOkGuVMnOnU4gCoCR14Ryy9In7zXbT8iDCOPlS6ZseEhdWCwlx6cIMVZt7dFXy
6jHNk4YWDkl0G//UEO77VEfJRpxw4VqROuUE3WwM+uyrawXwsQuqkkEWtVYM3BeqLKCoF0PwmdrF
vi1Qk/h2fQov3SwnY8rA9e8YWAcI4g6lgyMHHCpQDfEBRaQp6CHbf6CyGb0ss+amOE6O0zGdYvXd
0E3j5+u/4sJCnvyI1b6xwnYxh5kTOSNKechwmcVavW7RyYq2NOEvDYXyPv1T4AxkpquhwA52BTVF
14e/0urI3SzhnbI0XFDKtGzVBuQftrppwD8DvyPikTnianJrmoa1l9fgJpQhN451nBvPptUtxtHT
iibbe4mOgqzdZ8t4o9sjhFpgtWHxzy0bKnMaMGTyYvAU5mpbqWFktvSl2btZZ/+C6Fl8J2mfhl1q
6ONWRnxpD3NASL/B7FIXWQ020LYvoVIwWI4ozrAY5aM2EvXGmdr5ujuLDb7spfXEYY+xSEt5llZT
bEZJkg5a6gBNcRRtj6qBO+60RE1CIIBD9f36Rn0rYq1X1KHLSIGLfBX0yOlxQcQQcL7giJKu809z
HEXvN30iwGjluf6SLMls7rivsNqBTVMeh9ag9FICwMz7IX6vhOOwv/6bLs0A5pbEkRAX4HnJFfnr
BC+oI0YxOr+QeEzxsYjawa9ppkPLtrTj9aEu3YLIETHV7GbTW9OlXFwCkpwaqJ+kY/stpap+VyPb
Fm/c63ISV5NM2V+2V8kiwdWuJjl0Ziw6S5AxsWXhuY1lsvoLRV+ElnrFMHatUqjfUvy+N97KC6cV
AB6wBVI0WVNbPSdmZcwFYYDrj7XplohGxE0QE1eaAW54S7SbZxsXGV2to9e+nXJMvMfe0TZ+xKUg
i+vCg7EHF1sSsU+Xs1mmSqD15fl1mDqIcw+KtuxbB9jwrhaL8iFWiiLxJ9uJsG0GmRKht28t495K
+uRVHZfl95zn1VcwtkygsDW8oE3hONEOR16j8121g2DmzGl9qzTxCGzFqLHjTVsgnv9+NC0CVinB
I60w110RJUmMbmik8s9keHva/5hO5Oryy04bbaP4fH4GMDFhJCAbtDiJp04nrRuNqRrCPt7TGejv
nQQVGrQSc56SuNzYnOcXHEO53GyQ5R0IiqvNqfVOVs9RC3JwEM0xs6VYs2uUx2zGvRikxhYI5vzM
UUWVwTbVUmChawCOQk6FP1Kq+KWHimqEWf3OFekWyOl8AqXXpvTqJU1ExkP+ir8ukWZJyrzrIYko
qC1TKs548SlRPRp17/3ztmAoqgDw8GUKtQaoedPgYoM20RitQLS0tRCAWKRCiWtUwfX76uJXyYGY
PrAaa3h+OBgYiHszNKfQDoO8qBofhT71oNdIm10f6nxbIKP3lvfCeqIPYpxOYCqgVaZxpvi6niPj
l3rWfEiUcAax5DwVqvnn+nBnOrSknSpAYYJF6utQi1bXhIrAMeplwPyWjOtkR1sFadI+xI8VDwFU
MdF4V3vZFoyh/0Jeaz2x63tL/eqivIrNimPM/c7rWquB/JSK8ZGWwqgf0UHDlme3VA3eNxs/+bxL
SBeAxIvGvOwVrgv0IYGkoCGi+FNY2S92O00vWZVMu0ZgSMhPG/aR51Q3dmrc6YgkP0QJCqXXf8P5
FS8pAmgQ8X6Rxq4RZfFsjSbVJdSIRxtjykoi1ONGD9K2qCiD1fqtw7V7QH47vc87yFT/l7Pz2pEb
ucLwExFgDrckO0zWKEs3xK61Ys6ZT++v5krNJpoYwV7YgLCqrmKFE/5we/iNtg3jU1pi/sRHIJMv
d4kVYWYPDBSR/tQWEDDYOV6CLP4vVZOwfECktXXzMCl/RLPSfIz0JT5S1h1+4SnQgHLX+pMRKc6x
zIYhOCQORnq3f+D1y8vvA2yDghx541Un860kl8iWRA/PsQ96GqTkBUqES1HUnxCbmH2lzZudQUWI
dvnc0ztTkArns3CE1h27LG4bfNHRRCbLMr4FVVnyPjWDr1ZW58+yudz1cTx7iTREO4D7rftBaFeg
rkijipD18nPUkIHBa2Zo1CoKygaJavlOHtj3mlHsFU82hhKNaQJVdLfE7rscSorUuJh1VhaSM7Ga
NaZAtaZynPyxbPK9fbZx1BiMCA0WJuY6zmqf4dAc8w+PRqhas/0jrsrOp03Z+3I/y8khU7PwN6o5
TnAcdbSpYIQbjhtNxZ5k09ashRAhbAZmz21/OWtHWVIs1uCZYkMXh56jTApukFFgPbS2kZ9ub96t
wdi8tJIQsSFLXw1WtpYS9H0e+k7WW1j5yRj2uAP+qqDxEJzfQz1sDSeuMs6ywKeuWypDqcp12cDW
qJ0RKIyUld9zGUguIhXdt/fPjDuD4J6yGzHOKsmhhNuHDsAXT9LJWTPdys9JG2PBMaFI+hdD0f4T
WlcCYaxefrGgHSsUrrTAC6fEwWpi0UKvTYb8Pykx997MrRWk/2LC40XSCmmvy7EgtXc5prCBp+vh
0PsFhPLmhJYztoi5nXfvT5So1IJkRqANEBr75HK4VKv5YKMUeCoObk+ROaZemSEyTmSshTvLuPU+
qwBRBV6PEhWsocvBYhVRnr6NAy/RqWQ88B52XwPDlD5plVL8XoK0blHsqfVnUlWLSjnCtjjJKXaF
os0y/a/HxyDgBgwnFNMJJjCJMbX0pUdp/tftD775SwU32UZoi1tfXx0bfN3mCAUScWzyCh2DzIaL
LQVVd0hqS/9IBNcrbrhE1UtVy9Hsz6gwHqReGdw4aPtnI0bZMsb0mRsa/8QD3o/L2aKMsQco2Hi7
Odb8B9gcsj9rwlLYonJWzAbBXGhJh9ZJrUf4Dw5iGaN2oPyp+2gJ4u9cD63hZi2kkdsLtRHhwb9F
eI0Dz0qtaQBhnI+OngDoK9q8Pza9NIB851kMpukZ2sh79bgI8ECj8izB9YNbuM4zGmOmbutwdWJR
fK+iFeVhCk6I1GbjSZneLwoihhMD4dfBuOtHOF9ktR1lLBCTrouPDfWzA5yH6M6ZcCiotbQq8Dow
+s/LkFXfQssp7qJ2MO+aYbF28gNxDFfhAKBKRIEpj4P4u8JVox3QI3otedqgLvfC7xaFWr093/6a
G7uJJJ97m9CZg7rWKCD2kZwwUCO/x7/xnC5R+EFKRgcpyrzycoCCx44f7c4dimGx0r/XmYGviwwn
EY94q2iRr66HQpN6W5sB3WiVqhxzTDmwlFZQlGsi3TdqQ3ZtJEd2woKN+xbuFv3uN5ga0768kzpl
Eqo+pK61ElgH0KGpj1GedQjG/ftvIwJBjIDKJxhFTsu6VNRwiTucxMhXlmaJPbAf5le9Hqf7Rpej
g+qk06M+xYuLTDFlgTGF1tCF8Z7ew8aMyfhNUmebwJIS6OWM49apUewzQz9eRuXUlQSUFE6yf3sC
tb0bX2R4q32rC1UNICz0+uW1mnWMBZRFRz+CE5eVdxV95M+NKXWnIk6z85C39fcs7RzxsBZYk0Pg
vdObCqZIZgT/9DWU6KmDbrKT8GxcWnD2BM5B/CSKaZcL0ABy0LUEAIXkxL+1FnSJFkb2wcyH5FQ6
7bRzR26tN/kNmSklWVghq4B6qXUQkJWKMctU0Pod8R7hfq4hwUS0Rv9ibpQ8QV5R96U5sxqMmmqL
Yn3PYGUrk7lOzqOTJfZdWcCv9RqtW3YG3ErfqI6AMDfocXE3rbYTsBopN1D08EctUk5Dp1knC1ar
HxjBCfOhFzCwpnDxyO5CAhC3MmX1pW0GxW+RZbtPNLQqh7BCvG/Uf9y+zrYWnjwG0hI9TULS1SOe
4KA626kW+6Vc2sdkMb81aLL5bR+EO59YzHG9zdErJlrDWgYAuzgGf1SKqCrKi2VwiVCTfjGjLv+3
w+GXgkLZPTqFYr4aFmx/x5KyD++eIg0MKmDQfPjq67McSKYeBEER+lKBLN40LdgDtDGse234i0gR
FD0gFZqzghy9Wk1gR07fVXXol0OxnAzM2R/MCOJS2hZ74gEbrx31KYDLAmsn3FIul3MOUOPPxazs
UAmetCjUnspyid6fGqHXLSQTKb8AjF1NCHZQlNXGHPpFPISYUjW9Ux+SEfv5Npb3ugQbdw7Hks/P
CtIlWIe+2tCB0omJXKhcG49OPvCizcUUu3HtDI0fSHq3s/u3RiRmEE61gjm/pgynxZSrhcY1P9dl
cLKqpfahM/6OTC18ADe0R/vYGo6kD1UN8cGwLb78Zk0oL0NtGaHf1rXkd7WiH7iHOjdaIvtL2trx
X3w9kUWgeiBcw/VVTrYg5hO0pR765kiUmwZUYMwZx3osv/4iqQWFiempTCBIyr7aKEWNh+GgC7uu
ulr8OCgbz8pj4zXgcXp/NMIeefPU5cqC0nu5itbSQbkqtAz5YnVxw6CXznKI/0OEX9D76zyUlxhM
WNeAtVgNVcexYxWLnvnzWLcvmpqb97jajo/JIo07b8TGRUxbwCSphQ7A27R6IvLazsHWx6mvRhW6
AWmHBJNeN0XtpsMw7Syh+N2ru1gwLoQ9LvyDK6SlNvT2YtEY81NDrr+Caqkf2nBX30S8o1ejoF9F
VRthlSseHqAmGlJxk/otBM/TnNjYZdTIWY2LjQMWrHLXahSUWNMp/xQ11nuNCwmVIf8JCpvY+8ra
L7Hmc1ZOMqb+bEbjCdTqax/E+WcEQLu7ckqCnb1yreKJ+gBVdd1iOBK+NQB6oheRaUqd+GneEFyY
XaBTGzaD0Z8CJ3/qqCeepa6wDr0e1y9gCItPLQC8x7DQ9dgr81r7RzfG+H+3X7+NT001DzMpgBIU
9Navn1KoTqPlZeIv8SCDSZSgl0TpHpVl43FnG9HdBkaPyMS6ZRfMBFE9liV86hl4KNB97DBVkhL0
LZbUPE2jZT6YIxGNPVn1XiF44+xQR+MyIDWiGrwOLWCEzEAk0szPsjn5r7Ck8DEca/M+toudgtrW
PGmZg7qikIAkyeqaU3trKPjQIDCKxrwnL0nviAXkAzV77TCi1/8YGF1yIgjQz7e/48bbwftL30ah
3AIATazBH+FT30ZyZSTMkT5m/LszjPYwztqAx7BRt+c+H/cQYFtTpeJMeYcZQKYXf/7HgF20mPCO
QDinvTwc6fsObpvE0OOiDKfTpLZfg2GpXBWt69e/mCocNYWoFDjTGvNOshOjxMMi64hEuMhYj19a
e/45y9N0sgvHurs93NbuoWxAF5jcWnAJVhOdgfzoyYQ8wGAU36fGCD3KzfhxRZ36+/ZQWx9RuHUT
aogIZ60iWhXIBRaLnPnqWJhwzArln6LL8g+DQgdVMzNnB6V1ffipslGegVhFQZ8H7HJqcbM07ZBK
eB3GS+rhrFM+t8Oyp+55vYCXo6zCDOzz0qLMUCNo1Ez5MhQFtTWl6D5MIy2D9y4gVwzhLi8KH4p0
+XJCitTMbZQtAjYaWZ9Qav0pLaV5dkCtP2TFsIfXvX7BGE4YnpC9ARJelw710VDqVA4L3xZGGSVJ
auumkNSe5WlpUH7Bt9g1RpG7Tfg/8pylcbMTF1xvGX6CQ22APj7Ayjcc3h/HsAqw/JERBPJBuNmt
rxZ69dmY2v4+0BzplKFQ826BRixyhGiG6L1A+VhHqUOh02exGVGmm3ZIq1g5LXbk0IDS96QQtnYO
g2GaTOMbCIaY/B+Ta/Wqob5TFz7iMx19ZvoVTzDvmt7NAsPZwXpsHQbUDkQyg9A2idPlYCDBOjt0
RgQRdQiv9IMKF5/VeC8MEE/AZdQjZiTiOG4v2nar05AipYh2D2pfcd3q1KbMwc3MwaQ9vah+ok3O
cZ7V7FCp3Xyyo4Buf6AG/90+Jtd3N68AfTwADBQqr3SXZCuN7NJWc38oB8fVRjKpAijIHab0iRfo
03zHpp99ec6HnSLs1nYVitgEVyQdQHguFxnf+MUKKu6CLrXnZyOZf2eGOuQuMqOmh/HJeLg9U5Ey
rVcbHQQhscPjD7jucrwkA6McyownW8uvUVn03i2LsXicos7yEGKu3D7qoh2q6NbyCgzKm9kdtOXV
oCXiJHXWxYXv6HSF2oBwCkkEBFdyI33qeyU9pbETf1WkPnx//ddCNEDoDKMKJcqxl/Mt4qqjRYQw
rFT1kadJRfs8R3gDdShF+VlhlJ5pJvNOmrzBCeIxptNON4QtRT30clSpsCtzcBDJpDiLYlLhSJnu
xZmp/eSKCLtDCICkuJNQDu3cxgqwEsIpuwGPPAix1XZU98BNYhutPjtwEIzSBEMZwN96GQgC+0RG
y28xGsWtU2u5R1Yf7Sq1C37f3mGbk3d0en8INcC8WUO4jSpsDR1fEz9LzdGvkjyt3AjhgsolkuVB
NeLhsRyj5RuIc6IwEsbhdTbC/lTriePt/JiN20X0dnj5HLoPGJ1efok57XLKaGhZ51aEgGK35D8G
8SsmJYjPNg7SRN12fmegQOKXjpoeG1PfY5VsXKQiwwGeTJFLxE2Xv0HpAiTLJX4DaIERQ4QBl/S2
PL9/pvgnMdCbcSzSdZejcFvmUpCS5ocEf/JTHRnjk27PDroFTco6EydHpWsQiDaPkhlHX4MsaUak
V3TyzNu/ZSMMoNUs/DxYeLgQq0WfEmnGwD1M/UVpq/t+VO1zquTjfVECEZO0QLsvuyHzUHrov0xw
lXeum+vNDjKRhjANEUIAyjmXKzHHOkbVA3JWy5yDhcYS0Js0KXKHXmr82zO9vk7fSCV0XnCIQnlO
/PmfD3LWV1OMra4Hks+ByatUX4cqnf2gnvI7CdeWb/pkytn7dzX1HBQwIEKTsvN/L4ftykaZMG1w
8Evp1HMLt8dPIaQ/Qd4afQxdudoWU/0Ev+I8j3b5oExtvvMbrr4xC2uKthovJ2CQN3GvP2YuZW2b
dZoyerMSAytLY0Ch6AGUGXypQbJcxV6Mj1E5xx2F+mYqDpRfs7t3rj6/gTY1rUvSEBLa1YceJeAV
KtgeJAiM8D6du/Jk6XVyiBLJeh37zHGdeddM9erFfhuUviziB0JmcJX+tErbhUNVIWQolRVaJ1F/
Diq9P7Rz/k0Kg+F0e47XZRIxnlDagVYIqmIdwsPQHjSknUeENXPna5mZ1X3jRO19tSyzr6EGde4c
c7wnYLA+NH0SvOKDapz7zukfy0nWftZhNxs7H//qQRf1RIB1tOhF3LIGRXKdpKgtNiPQUsk+FmWl
YiVfdJ7eZJNrOOnopRaiZOqADevt5bg622Jk5B/e6jME66udb+D66fQgBLwuc8JD3dSND30+8War
2cMwbk5SFGiFJ48Y8/KQ5XSIdcz1Bs8yG+kZ+UXZhcyrnJs8qY6j40jHRq0bV6bbuxMTb47MkCKf
J8pfC8845lJITsUkbWOAttdMtfJUgBr7d1aX8lQqdvOKiWUTYO4uaztR/9YCi28LRoF+Lm/J5azV
tuoas2Rs4peh8cpY0/7Xzwnd61J30r1O39X9SVLKA4FTGKQdwImrE4y0wlS0E0wKO6/y0zJEADFj
jHU/jWM7nkotr1+tucck8/Yu2hyW2ITMgzb9lZwmGvKa00zpAIU2X06BNppntZgwc02W+OC8GbXk
cbOzdTe+KsKO6ACDRgCGtb4xwV+TSJqIGLZpk2C33PQ+1vWaW0PLglUwBL80awzvuiUZjrenu/FN
oZGgZ/um1AIv/PKb0iJXBhgE6NgWcnEH4z99sbUx+0+pFHVn627cjtRyeQ9hr4gO0erQpHOtdUS7
g0cIiDbNgO0SNhtV+5j1mv5UlGHz5fbctj4lcrkUfolvBbD1cm6qGqKH09YDbpiRfgiTObvLNAc9
DbloDnEToBg4xcV7mV5s2ze0AyUwboj1ncx9bCvA+AeQWNF0DJCZux+rNnyA8R39xbejEwtLB41Z
mjerCo7McpocxMFrkEE9xUkjP9ljk3ux3Qc/bi/l21pdZAliWtDJTCq1tErXVemuNTB3sMLBkxKl
f+mlNAE1y5tieJBanchFWDFujrOu9KZbS07wwwmH9GOmO8HoJmHSw0CrU2gogabOPiKb2QdNUiXD
K0Y5su67rLUcX8oC/btDSP6UFFn4s0bzHwfAji6DO1MGfjeYjHosQSgnDr4nD9XqOlPStpKjweEq
7RP9sde69tQ6Q3poFad9ABa+17V/s6hYraGQVBabQpz0NdbSVOZw0WpCzgY0hY01CN7x/1E0yww3
yYIxvF+6Mf1hsZLLeSjyPH9N6jkbfYqniGr2VhB/sIcgd1xDLZD2oATbzd+mbJrQsTCQMnaXfhk+
ZYMy7kTNGycXHIngUHJ+uYlXK0UbNjOjQJo8EjY45zjRhb+a3qhxpoydKHTR8oitnUThKjPi67Cv
qdGTKxKzi9/0RxCp4DfWjK2CZVo1V6+h4/zbqaW6s623BsHKlYq8UBCg1nI5SN4usdK1KiFDlPVu
VOgmZJgiPdw+PBv3EFVP8G0gGQA1rYFmS1XZsdxJxKLKsJz5pMOdvnRCPSCcz0uOhnkaOc7Ok7Jx
sWs0cCgHCrde0oHLqSX63Dn5QhyWNk3xe5iXaDkGkqXRb0ABbifo25ohIDq0bdgnRL+rKo48LK2W
hET8VRVjm5bPevXaITz3rUH6Ed2LpDnaTWi+3l7XjVeTejKYdhrKKIau0V5JOypjCZ3Em0q567yw
MOPXZEb+ccCcF4mzzEgfZT2Nn7JulHa+6dbyguIDvgihlwrfanuC1ouVwuHyEF3BQ9/Mcnii59Eu
ghAojTuPytY+ZYMKlj04/it6RiE7E5ilaPKsojB/8M1V1ZUTc6/iuDUp4TwLMwZ4L+zsyz2zOE7d
GPTjPdzwZsyWq/ZhmCrtHrENJB1vf7ytsYTsu0WPl9rmukk/8TrLcw/MuafG5RvRRLjTKnLzmKRN
+xdnQajL83AR61hr6Y4CyUhwjRgQNArq4QHbw5vp9N7PspLsnISNL0U6xqVN91ZgL1fHrh+XER1S
ToImI0DeVnrwkBZNtbMfNi5kCog4gsCnE7A78Sv+uBw1vei0fB7ZfXVEJ2OsFIvuodHlrjFEZX0/
Z6a5E/xf1+5w6gMPTISKgiG18NUjQOmk5kmyB3TWqlg6cLrl/6BM6U/oOM2/8fIDX6EkbQXKwply
2U/jMD/JtdSqsOFKxKbevX9E9gvRRNysBJaXSxDlIUCrIuHqpoziJtNsgQ3oy9OIHsrO1De2Ksgt
Xj6SLgrja1JyMk5qQp1jwNK3NE9G25lf+jrRoMql2c5QG1eaQZVOp7PJYQdycTkrk7Jb3/RYEgHh
149On//qFGN8lix1ejGWVD7bNb4FaOxqH969nHSohWAIloJCzuNy4LhjGQONORrGHD2HWaURTsRj
lblyrs07IhtbC0o+IxTleTRQJrwcrLegJfczUguF1aZf0gTysyxpxiMw3eTu9rw2TorQtSNopSwD
Pm01lF4bZiVjSABHUxqf51ZRj2/o0ZYd7mvNuIdL23gJGc8SDSuEYUGDXk4tddTWqRQDjduiH44h
FTJXGuovphJpZytzprtC3vXdEidvFVdyrfHtCJcwTVwDT01JRsA0HnpvNvQ0d0N6hK2rz475HKLp
UbmlNuTfMv5d0w2ruvys2mm559u48UmptgEd4aRA6rTExv7jRuqdQIG6xzqHRpr/L9Kl9OMsO/OT
aXfxXuC+tcYUvehx0ltF/mm1xmZj2HGoR+R1GJjf9dpkHKBIDU8Jrty+EJsD0J3t6YVvLfKfg642
UqckyhKaJECVWeAYtljzXbaEsIyj1MK1PIkfJLP4lZP8CrW3v3jBaITSb6VzjTDNVSqbykYbidER
99H9clSqI3R7CafYoj3ePjFbXxLWB10JsmaeltWXbPQwpJbE6k7RMJ+Vgrwrg4Xid4mp7Az1RqBZ
71yhpkXPGo7AVcCB50/RdKgPetZgtoelqZKHRVKTh0aJ0p+lhXaB6yR1/bHuVc9I+nNf5Wbt5noT
w2HIjJMI3omgF/MXTghLQs7dG/9EPZqqt9dEfNz174SKJxhHgs9prt4+e1pUExg32ndzIf2ypmhS
XVyB649tBf0b7RHl0+0BNz4CbAmuLD4ES7MOI8CMF12acJxgpmFVaWftU05N+Wg14fLtL4aC2ySg
SbRk1gYG2ki9rxnkHsXqRvqoFSk4qHTOubfqQdtJJDeeNx4XkPusIgHSOuWmXVDnhTH3Xm2jPy1p
NBxbzvnnvkgkFDGL6lwBpnSbCYO+27PciMsYmahMqPBQv1zFZercUvA2pt7LNFM6Y39qeg4Egp19
ci3lBCiCmoKAeziC9Suurj+uwboi01h0NrSUq/m92aQfLKseD6MdSgc9lIKP4+Ak7iTDdworHalH
q9jzbtrcOsKjSqhrigrq5U9wZk1vWQheA5lTq4e27ks2KS64wdm/vaibQ4kaP5IaELjXVlhtKEOT
Smx2qTPbZ9wEUjQ8U+XIrfJucIJYWNr0sIiEgPYaSWPLYRYtNAU9p7KCQzxQLuoiNTyFUdd7Hfkz
0uLlHpXmmpf5NirAaMQNhcPkatcskSnnUaH13oCW+nHJrfSA7ODybKNGd6Z5bM3HqtTrY2onGvaK
ZVYCxg2Gx0DOxqOmJuNpkEaU+aywjw4ZOA6/AF2wJyy78R6KwFx0nPgfDtblF68bO0zCTOFUteHw
0sdzwjNROvfwApNPCDE6vkmn8Xz722+8h3T5SKiI4DhPa7SIjk4CUCq2WdNPwx18k+ZHmizzk7ws
yWno89Rw1aAPHpMGGQEp6tU9H/GtWXPKBGpdo865fqempKOsExH1aNJkn7LWnh6akBwv1OPeryW8
NhZVynYwOVvXiNgHKBVQk2IvXi513KmtWlKe9wajtJ9C/ErcPhz33EK2zhU9d6pF4iahPnk5yqSr
FcLhXFZ6XbcHpSqK/9V5+1+Q1N1OInktpiVQXGQbdDyEQssagNAH7BmIeb1XtYHtIi4pvVRF9900
u+JZlcKC3qWu+nIozWi9FmD25bLFFb7WH4s0j37c3lOb8xYYQVEoo/+yCj3KYYyGVBXPgxF0R62T
/kV1dvhMA6Tc6UVsbB6eIAOlDSqtgJBXR6ZoU5XYPOi81Cnl0G2LXror1KTVXTTMl5e4KbVXTC72
wGQbExQoemqAeNwghrOa4JI4/VAude9NlOd+KkFtu5PRmS9TPu2y37emiKY8iFXqzYgWrGKWCFn/
gHuYzKeX9WNVRdMXxEwoTKij2QuSq+VbddEG7ti1HcZXKB8e09iq78CfFydHL+fJtYsk0Q+D3jt3
TkwHyg+lUjqMRj39xZYHXgdtTmDrydzFbP54OKtMaap4dDBDjijCZk4U+1kSJI/m0Oxxo7Y+gs59
QZXrrUkv/vyPoSZpLnuprliYGtJcPFXBv1FfxQ+mVVo722zjuhA5rogI2NRX8ltNHEt5yHB0TVgx
pzXzgxJ06ufbx2YjOgXqIBSGAbMD3xN//seE6nnEGbPHSLqT1Rmx3zF3HjNg8z+qqbOfEyltft8e
cGsFSb4Ew4ygCWbx5YD6bDTjXGqcHnThzrrefVYkCa+buN2TYtucGhVC+DzYO1NkWY0UZVVdj4yE
vhrBIeQ1Lw4D9IoyebrrkyLaedW2qlwiOhRxMBUDnB0uB5wjPVStmrWkwxIAeJSjbxMKlveaPuDc
0ACtOeDsIH+Xe0N7TPtAepZ4fc9DWvfy+ytcxP4Eq4JeRDq2+qxtPTYDno5oG45N/ZIFuebXONlH
rtkne37GW1/UBptNbA4nA0H+y2kDmtdIaVnnKg+j3EN7wLhvS4QTXU1Kp4+3t8/WzUSNgJo9oBXw
7qsi1yQ1mbTQvPJKhKB+xGmffq8BpbyWcLY6fzSXuXBVunA7r8vWYXQUFOBF2QAG5urT6lbL32zo
nZdPAT6yXRocpb6Uj7cntxEXCVM2oC9Mj+7A6mxocW+ZccMoidONfjAmsgudDyLynBseBNP0Meiy
+HEscacOjGGvDrM9PI0JsnfajOvoXwonKUDai7sghxldTEYF6W3WDtrSdXeL1S33naF1J2dyJPq0
erBzfq4/LaBOTg2BOiC7KyGTZpzqpNOBE6TKsvyYhsw+BKj1JX45OVSG88AaJXcoLXnnCrzev2Q7
/JdyMFEZeN7L/VvYZlkWUTR6mOxQoplz+UNrNi+NwVG9/X3fIqLLWgANQ04lCRZIQip9l0PNUjZp
SUt9BMvaxjiMqFh8UGLsVt1obtIfcmOqp0C1pJ/TkhQvtDHVeydOogdRA/9eKYP0iPSt/amQgz2p
va3Fp/WA/CjpmKiPXf4yMCSFllpBT6kkgO3TyhguNdg9lzhQtREGkbbhxu2yh/i63nIcZkqrAmrH
DbI2oO0wt7Z0PL88x0nz2i0Xewak3prtDzCHiukhs5CctKEafkYLWpnHVFswo7r9Va7fCX4DclMU
yLgtrxpkS95WFmy4wYvKoT61cjY8x2FXfVVpXH+mT/NuGQ9R5OTfg54H7g4K/uVSL1ZUqnZMmXfM
KTthcJT6UYOzGcgWc+dIbWxtZgS+A9QXu22N0OlRS7aajL874zn26mgIwbPYJlJNxR5BZnMoxNHg
3ZPbUaG/nJWUdIVZ65SCZCd6Lm3hqJQ7SvFgqv2uHeHmWFxT4IHQIyZ0uRxLHawsLCpSayolSvMw
GWPlnMsUU3vZKeav794eMHMFoxQQNP3a1cmIIieWB4fBqhoPhCDSnxNtCWI/Gq3cV+Yx3aMgX781
qOlRziLIxKeTx+BydrwCsYYZMYVNABzPsBxBeFfcBLentXHgxYYXegJ0NQFnXI6iN6lkdBPpxIwo
8ORHNroXbhXV6XmeLOdzbDbqIamCcq/dvzk7E0wD8Qkx+1WxP1TNGSNrLppAskfPicv4BIZD3oNZ
bu0RrlhKdlxq4B3F7/gjsJV76DhUjinwaA0o2hYQb47shxdTevNvL+XmUOJvQ9NTxH+rodIqC5KR
rpSnVXLoESUp9/kw/E/vC3unBrpRI0Srji4JCTcnjYD9clYS+hCiiMhlYbe11+ht+assFtvPaj29
KxfJfNQ7/WM4jMq/SRwv33BG2iPjbX1AghTOBKoX3M+r2aKKbXQOSn1eBIvKC81lOaLUneys6cbD
QIuPDoKF9hqNqdURxxEtL5ssB8E5RwvPwBjcDcacH7TS7p+62mkx6+uow6Lafao1Z89haOuTghyl
NQwGnfL2Kt7TqkaLjIFmTb/EyXGS0tpHF4DWqjl1h/fvHoCbgOZF7METdPlJ22iS7LwoMaEuEsNr
6znxBwO7v0mv300p5G8n+qAPBA2d+2z16cKOznMtA/pDdb39Vx7a6osTJfldBDRsZ6duLCC7A9Kb
jq0LdKXV9ZLPnV5IS0WfjSzE1/OoPkiTNbr52Drvf79RWTMJzlEf5U5bbZVRDgbkUagmygsvQKx2
A/raQv/Wpt4WelWKicztT7ZR+RK0H9RKEFwD2LjGMzS5kQ2yeFeLBFszN8+W0vjQS+OoHMp2qv9n
dnrcAR7vCwPaX2K91rmlQK9sA+tlSrENOYRmofT/7PysjaMJWBUGniN48TQrLrdSMhmhZNrcDlkx
1UdpNNP62HcjrmxcGtV/pgGcxIOAGKlf22g0n1IsmXovyaLiWU9wOHicjMiiOZjl8qdOm9JqJxzZ
ONSiboIoPD0O4pHVqUIoZzLkOKF6AhjaNykQeejC6wenTl/iGpdFninlPMx1TwFc03caLFtbUlV1
LJuo/GpAbC9Xp7QMMnKTCVcR3rPg0KWHOFT+lXtT2an0bo2kCaQLcCsoBc7qnCVOFko1SRp7D7v4
sqTsCeom8oxlGnfuyY1nXCSLLKvg7gKIuJyURrQVIfREMBnV80PVhDNhbGMDvYi18FSrM87bNVX0
2ztN/K2rPAb3HZ3HlQePnGEVE1kUVVsIbgNqZPHojeqU/TCNstgBtGxsF0axBCaQixGCxuXcsCdS
kkEH0KJgkOvnS6c+RG2q/eMkiXWUOj06Ilpl+rETqm4pt/rH25N8wwCuZ6k43CygMUQdbrVh4sHR
M0j1g9cNOGCf1QBCjqfNQTBDtFOiwAtqiDEHq68k/RBEZTe5uE60/yUwe+Hb9vLPuojqU4kH0XEI
guhuRPn1SyulsXkI01Fvj9oYqZIbZ1FLfWjkGj3EZWtWx5lqGDxCIxuze8uQikOmhU65M7/rbJQQ
QmDcRbmBcsq63JDi9tWZREbYmDlf42o4OYEpGrgiHXUkh85UjknUPENHykFiKeKqQy//ex6br0WH
/p3Rvd5e8qvdLHYUqmpvPH+CqdWrkRhDGtMypJQUzsZDhxpU6sq1LT+E1J2OVmdDpSbg29PYEB/y
4kO/DUsLjGiG4vpaGrSy8CHLeDi8cHYccnOnPeotQNclmC0AoWm7835c3Q9vBwcwCWMBk1gf2pyy
VYWWOQXr2nJOVT2M5yzoc6+z1WknzN8aCrqaEBCxibnX4A+S2wRgOs0KYd3sd4bekEz0M97Tyh7q
Wtze61UECkBfjwRQgEAvj2tfqEYb5wN0LbsJSqhanf5PnirBN0iZrY9XJqqKSTI99/Oi70Qbm0Oj
fiogLkAR1q1zzRjLRNZHPuBiRujeqrprV8lwsqcxfJyEdHVeN5nbTtW7/Yj4lBDs+YeqL/Ne3VGp
1GJy0oIgTiDOuV2mLmiDm+MhyJo9aeetXaqCDIWfiYIQ3PPL9U21xkgMZ+5wvWwzl0Li7E8OEpy5
YWT+MpjqTn9vczxKuiajEYSvO2pUIvnItAE8WZbkQ56Aba91HSMcG6tNmnx7dP7N8cgIWUs4ItxH
l/Mj4kqmcYmFxXs6fuz62vFhRZZ3jRkCMGnmPSeQ6w49306zQOWAzCGfWS+oKpU15fCcCKhDXeMo
S5jSHCMJTpOn9ZbxkidmbvuaY/W8O44UvpSy3o0f5KhfWP8kGke3aLXCdu20t7FAKKBq8ofqJ/j3
xrszEvFjEbt/M/UlH16tDrnnpKBTQd+E5/7gTHbyHMRkzSS22ffbt/B1lslYAIdI0FH3JtFcneRw
jIt8qSQ6J5IsfefMVt9TfdHPVj8r/3ZNAQNWyRu6XlwCH3XJXv5T5Ka3d+K1rf1AUs1uoPyCaM4q
1w1meAgJsumenAWLn0bx/KR3qvlNDuL4e2XL2dfb094aD38W0MnCQwgVrcv9h3RjBpmtofzda/3L
FKQdWvfL0OJ6EySp38XVHgzhKoxinbmwIAtqVFwpdV6OWIdppVhNzY3ZltJnaJDKaxQFO1HU1rRQ
NgXjyRcVTevLQfBrWZbRqjpvdGbzvq3zT0kLBM1IJRKAaVDPt1dx68H5czjxc/6ouygKeFLZLjsP
5f7cj2LV8SJkXf22TczD7aE2Z0bBQ6CVNLqXq2jB7vPBymlAe5LdzI/UJOXXknD8e0U8V7rSzBXs
vn9EqgFCgYILEbjM5eTkwDED8vjOs+16PDt217rUKEy3CA3zoAIr3DkC19Q5dgjiikR+YEbIcFdT
hM9mGJPGmxoNkxYdjK7VXlVqOuaRLnfzf87Oa0lum9vCT8QqZoK3ZMdJkkbRvmFZwcwBIBif/nzU
udH0dE2Xf/vSstAEQWBj7RU+GlOnC6LT5JzvCWVe8j0VThpEnmr0Z0LrliDCd8Kq4owGvHdm+0Ax
39j2mEVt1flOlJuV9b7IeohQXmWX54KsNzcanbr4OblkCEcj1pX2jfd2bYmAk7GH4ee/mbG/nMWe
F+O3HrMYBiux0cC5B+2U5jGk3XzjonJtiYDZAuWYuCyCRrwcKhBNFzQeLa1mLpe9GmvvOwBZGU++
Z+ACbN+64V57tE3YQ2ebfYQb4MvxMnN1citZGc8G3GyMwYk1NiFH101urcVrQ2G8AnkOBzw0zhdD
WWnlAjrS4g2qJMefeZIPxbIghOmb/MZ99kp5BajAXRJRM6TSy0766Bn+6C7ZEA8EnP9KcLNvo85d
xtg3DXkH97LeT53Z7iZvkOmNT+7KY3JnhxDv0C3h27vYI1UvyrztGjADu+4iX3r6VEKTjAJrKg9v
f91Xh9pYgvDCaUZdZrwE1qIc2VBs5Hn676hb52B3w0g7aipujLS9m4tSGRUzqTV0vrDFvIQXuzJD
jm1ywKaN0e6LTfnvet2tUIBrz+OxbwCjcpq9umaw/4Yos3ke7eFdGmVSTd+ktqeRu2ZXff/vk8cx
Rt8W1hnkqIv3tIS96REZN8R43OWxMUz9XUU+whPm3tbnt4fa/qpXs7epE9lD0CNcyqRnIhP9ogJe
sUJiIm27DY/OOg6Hspy8GP9pC2h6+s8o42ZNDMRIPQIiwVXq5ZeNha9au4FB4bYkDwPHAMa3k31Y
EnSmI8SzGxe3aw/JlY27DGt/u9e8HM/OELkE2EzFg6/lfnKH6Zk0cPfEcgoadFSqPef47964SF3Z
Lzd3bvYUDritOfly1HV2ew8gjvNGqmBfNZM4hxjPEPGMox5E1HH/9qu8tkTpnNCE4vgGFrxYNWWR
py220n3cDmuzL4PBPLXG9AMi962GwpX5RLFNw5UUIzDAS8H71mXQfWD0nHOwmrOks7+WboX5e2ua
SAUCUxlEfmrb/fvtJ7yyd27et5t+iNFptb2cUTbTRKqtxpuVM+9EYXiRNVftY1u76xYe4ERF62U0
cGp54/722uIFt1OupdsxBMTzKtFAEY4TqoGAU1/p9rlEAi1BHMbpnR5BoElBceKgMOtDMeh2Z69K
f+jDCbN7/KN/dIup9qlRtP8D1sKWxM/CE2A7Ti7mo3NmZ/BaLszQX6a94Un7nDpOEjWhXs5+6pnH
t+f/NStrm4WQfymiEClcVomOEhmYM9iAZQDTx73RUiCVdp2LkzEO67O1NL17GIowvQOfba3dZJRj
Ebvdov4dxUjt8PYPurLk+T181bjXbiXC9t//LJBlLlLb5Pdk80D52DUeya/2X0AV/0N9vHkG0CLf
wmXhHLwcyYHNDdZSABhgWpEdV8ntMloCR0Pp9OrsqQid6hbt/coGQlcS0ABhPPXxZfM6sGqvQyTX
xwhl5WEcyB5aNu/lmoPqea0wRnt7Nq+Oxxm6NWI4ti9Fjxhv+uki7D4O5tb/W+u5i7VR2TQ8UnoK
c/2fnfhZTZvJIXA05iCvWLhCZ3KotNdj8eImkTv1ZuyA9RxtbfwvQ7GZh+SwbMqFy2POWIMq86TV
o0xyaIEWMn+cl/CnG07p83+fRMpjDOM55MC5t0n+Y0nayVpNinh0TAb87OT1GDeSRv3N8HtSpTR3
gbeHu/YFsBFumnSImfA4Xg6X49u49Nwr4jn1hgh1TRi7ba4jf7oJz10ptHhVG8OBAgg7oItPYFCh
h545A1AWbk/cc26dcHdXN3baa4twI1vC6II9xQnz8oG6NScTz6LjZze2804axJfYEMqioGvNiK5u
c6Mev7qnUT/CBYfjv2lTXw4Y5l5fVIKvDDFLwx4CKJi3Otwbysp3azkNh0ULY4fkrdk8VvxosOv+
mKrAvfFLrj35JsnCso2mMry9lz9EC4Vawub8tkRTxnIlm9zuAhXNdKV2UuKO/fbSufY+ib/g02Oi
ST27eJ85jV6d57xPWaXWoUwDL1Zh6L9/e5RrC3SjoxEKiCcFRd/Lp8q5W1hClzpW5J/vgcN+diKV
zx0sjxvzd6062JqhRIlukYeXvFJgRTU5DvWWj/90nBNu/1cyqfYBuKMGfMrX+7DETIbaIf349jNe
nUk+erbOjbV12Yv15xJzYQ1Ok4219bVp8w4uBzqYt0fZ3sdFqc5VeJP4cP/AauOintQjLCe/A6JB
TWCc6P3nf+VO02EPOc17Z+pxBMDw6WTWoxlb85DfKL6uvsiNa/f/w1/6xKtuyv065CFrp/PpfM/e
e8wbVIzMLT+9/aRX36RPq4VSHaOq3wY+f+yhlp0ZtmWwMhV3h11rpeaRNYpXpSgobpLViem2qYMW
6y0dztVvkGekjt7ihC+vrUaRDyvPTza4kRYQ1BZz52amF2dUePEikeH/D0+6jQafcNu/L24mhSc3
XRbjtXVWPYVZnRyXcZN+irqay33Su8ZzsQ76ebVEe+Po+E1huFxQFHIQNgHsoUFtb/yPafa1hrQg
UuBFWi3LeZLOaOFXt5ZfYD6Y9pkbaIDhmm1k76diyHzO6arcV2OWYCVBJpAf60KaIUIHyJBRUoZ9
G83zbE5RLwPb2C9ub34VxTgpctlHx70xd9cWpA8GufEWMRG/FPEYi+30BQGjMe79w56K3Mqi2Vwx
Nuvwxf/PahWKlT9Hu9gtl7awmsLe1iT2W4e5Kk3azHmd3+Vr4N7Co64tQ67/OE8QsUi01MUhOMF7
66cQtMHWco25hdUnE3/UWFRLewj7LruxSV/bWnijKGM43DkML1ZCutZFvRg0bSFIG/cOHpFm5PrL
YqLmXMYulrjgTbvBGrIvReWJH/Pioml9+1O4tokisdvQZyjzqOxfrsYyzzLDLxXAWJWZ92unvI++
X9/Sr74mIvAeucZtBF7EWGjeXw5j8/aKpBeIHtpsLY85+ac/UzXhgm+w8rH99ZNPdUNOEt7LVb3L
rSr7FSRC5jSLCLoEIUxpo0zzXD8ajZPoHf654xJNhrMOkVD1+nc3dLqOhVN3QVT0RoKrmO/NWWQb
Vt095b1toSSvZFPtJqHlf2bmsDbooYJ1AB3hk35REAayK1W9KSPnofbfjSLpkOqa5UFr88Z5e+X7
41jfdGI0bZE8bS/0j+1DrpK8nQ5UpZSeG2Fo4Z0osZLILmBFv702XhsUbExP0j95Z2Bir8TUuIlS
yAhu/mFSFE0cdB3q3RV7lL/zwjY+0FwtgigtsF89oxcavI+6a33WsJdOdZR7PqEG61JYjwIQTEWF
2Q35g+rV9KFfmMpDl5IIfeNuegUk2SoCSM5b2w2dwsvpWWEFL30B0OvCGTjki9fthWE3sb/a/c+l
zbo86urW927sitfqWZwRQPO2Hv5G/3g5bhdUvswzrtrKqdwno5+8Hf2NrI5aYBFkwphCo+yfxjIW
JZL4cTHCyFei3fOJ3woHubJEuEzaQDUAb1s89MvfAr9dr8EayhhbCOd7no323pICvms/LuWts/TK
hKMOh7DH2Y1w8ZJiJAwgB0uMnKWJbB5EqZ147Mf0wJUPm8vKrv8my3y48ZavPCGDgnGzn1ABXjZW
iXjC20WtUGgniT35MNhndzBN4r31/9Dq2RKUQQI4rgHvt0Pjz+8Ndze7F6qPe3es96KjhTpWs73H
G/UWrnJtKrevGkoyBJRX5NZViNmrK255o40hBLyXKu4RLR39Dopwh9fgfeBmt2qva1O5TSG3Be7P
SBpfPt86CT+1CSXDB1JasVsU+uDqAC5A3usbBebVoSjw+IfT4JUetJrM3Bvzpo+z2s6Oadg4Rx12
064Zmlv0vmsEALqq6FOQwyBEuKSZ57nZ0vkHemhyvrQSmXBM/yfbz/ZCiE2Fr6Q3tARM5928C0M6
5OZU9jeuDr8tLS9KPVAP6He/zcrgi76cWzfozG7EhDXe/NbloeW1fgKoSD+vqgsw+C8F+2RXGlV6
Ev2ItnE2u66Laq0rwY4VpPeBNdPrA+rzz1OjKMsVXl+f397mr5Q9JJJTiP7u5YOyvvyVYyZbbEFs
FQuclOnnZOveGZzPvbKquyT00hsA/ZVVgEqOQBOQPWqCS2ppay6QVnzwJ9g5FYneSYvKMkkfum41
bx1g2wRfvIBNFocRyCYDJ1L+5aNR7I2JM4MydHJO/L2zBMOOJreD0dcom9PcEMceWUlCoLWzGMeC
POQ68g3POPznKUY2t9UIqB4I3bhYCB34TZDPwCvmuBBITML9LrPzZe+Fg7pvG5l+eXu8q3MMX26T
4Ji0JS42rc7kgjCvXMqdcPChlBEBCMyh70Yggf9cj3CXCR32LRwb2D8uiuZ2Xixb+w4hRmkVnggV
IefLysxDLfWtgOPXT7UNxSCbvyBYzcVC7QmHJ7rZV/FgNvPBQx0cmWMyHKrkphbs9TcB1A4JhK4j
JylUtZcLZ5FB6SZtuuGJK07m7pidaYJn+9W3ZURbQJ7ffmG/odCXK5UJ3ExEKZq2Js/27H8cM5iv
Bi0dMp4NMN+Jm1F47WE0uIpHI9/Iu6JxoV8Tb1tSwHjavW9LNyQ7wBVpj8X8xNXBmUjQiJKgqcs9
TlHOXVEn489C1PYhSXJd7tQ8Ww/MHUmGHX7M71McPLL92w9yZeMFpeTwgldNa5/79csHSVpj8c3S
UHHputMvAPz63OJzd25qNGdRYGi9L2cjPEpifM+hSMyvwO0qvfHlX3t/W6rIpnVmqVyqx3M8nUqZ
lWwyhm/vjTQwDmY/eMcxsW3y7G8GLlyp/7CZANeD1Ijgh6Lr5WOHKnMcY9vVyBH3Hpt5Ak1wdGGc
uoqwyqo4ZL47PZTsfLFO52CnWbeWd9P+6HUJwc/AeM+Gbs6zX+on3IX01EFzxDqpOxEuEwzHucpG
zKp7KneQx1PpFrdg/iuTTbUJFRsAkL7JpS1Mx8VornpPxaESqH6CdnlInLx/msKyHJB+j7gLv73K
XkNVmDXCr0RCyyfzqmiZArNpky05TVYGXABpLnE12diaS/peuWF45NRN5i4Ybfnp7ZG32vniO928
aQg1oXdiURa+fM/AgXM3dQBwSza7cde0xaNYbxsxXB0GTRX/cq3AFOblMHLoyzWZQxWbrsRWIvGX
9iz6ZYl0Ypd9pDFGy/YG1ob7dAF2LXKj+DTVubUzwzL7oMVYtQeVZNlhzRxxY6+69rrR425wOaRT
2jsvf5vR41Np53xba9HanxwX+YuagvIQpLBcdlYCxrd7e9KvrerN4QlxCI5LZCu+HFEmvglKxoiG
qZt9nblunGkRvNNhif+cwfHtgY7dGPTaY/456MWV3pPtWvtmRrt9KH2aE4XchQaVg+sn9rsxmf+z
OxwzupVhtDq38NHLi71pTsWUliRL+Eu4nCGXqUgmytgTUrRGQzBPe0BL90j0860E8FdPSh8C+Q0o
EFgotfnFk3Z5sPg0+NHCGHnQn1xXpZhgbBEYmPtVZnls1jm9Fd+yreAXHxL3UgoiLnGoJKF/XeDq
yZoV1UL3LB5QV9dHe3D6B08l1n3jW8ktV7hXn9M2GBKYzd0D7PV3of7H6br0pe7stuUGnK72u3qY
7UMom+DT28v01a7EKIjhMfDZEPTXrR0TBRMFHQSbacw+5B0NAqiWHQh2sEbUEQgkQTB3fbvckiS/
JkowNPsgCB5XVA8zupdfyGYk2bYGENmihPXPYLfZL6paf8EIFWoApZizBU47+U+iu9cveB6lYZTO
XfiUFMpb9l1FWCZU8EQ9vz0lr77c7XdxIgAuQlti7l/+rkDU1mxoPK1UoUMnll1iHYJpzHfpSM2m
+s4DCrFISXh72CvvG29keploCLgGXlZTwcZ8DjequV8n5demEZkFVujepD9feTxwj63pDHIKSW37
sv5YV1SfUrEYGGc2i2PlZqKMLDHnTjzJRXwGN+ZSZxjD+P3t57uy0raOsI3+hjwzJIUvxy0xHESm
wrhrSpO26ZU+iLx1ozaz1n24WiFZV8KNwCRvUcxfzyymvVzbQCm2CvyyUSxnKFCcPTjdFsHwaCXG
8lHmur+B77zekSgeqfTh11BQvKqGh6xYeHBu732RhnHRj+6JdLx/1lWPp2wG5317Ol+/RthiLBZI
XPhcw9Z/OZ0khIaD49LOz9ExVzHBOv2htHV6KhwveU68yb5TRtH914vwxlEDDfkdBcg6vThH627k
ZurB51rxYzukbT3v2trJ47ycuxvfw+vNlqHYkTbOEvfgS2qjdkevyAU8mgGb7+9ZOyc/56Ky3hXA
v1//h7nc1Be/IUhqpZdzaVjZxFTTsPQw0Q4+13aaZns/zbmsNGY5BRD/qvxIHk9zK9Lw6kNSgG69
FNznL7t6i+FIBfzLx2jK5Nj5bnkv6jo4OoCzNxbM6++PiyF8P755GIYU/C8fEtc0zzBsgB1U/eLY
uYj+jqFax6PjSPErSM1WRMviBY9uk/k3OsKvb1isG0Rq20I1aQFckqKoRMi4N/jmUqXsMqqFqUv6
RoPE4T/t1q+560/1IV1H9ckTzfpvCFkFA+FqmK2Pb7/rK5sBoOgGG1I7bFvty2kwkqyc5oQ+aln3
NbE4CEtjq2qEc2O6r42Dnwjyv+2W8SqWPbVgksLLZk25tbpPbUMeFju/Zf18bdP5c5TtV/yxmYPg
F2OHbw5ErKFEsUvCregT6OCt7vQBj+/x19vT91qEvzHfYS78Bpbp6jgvR2wBAI0GU82YFrT9iQxM
N9sllR08NTTZ/xrZg+8AbCwsc8XknLEd0Q9V6OTPddLUd0HmIKJ7+xddnQLcDkhu4GrDjnjxgzBy
yMuNzNGWVf/FN9rqbikD6y8p6mAniIy+BXlf+2apgTaoCn4TziMvB/QGXSu9AowlpZGfJrrZu6Rb
yv1mq3Tj2nJ1qA10hKTC7vSqM6SDdfIFFDGJLuywBk11hmigd4U1eae3p/Ha9kCzE9khuBgY9MV3
4dfGUOhU9ABVQRXsPFEMv3SWDBpXaXeziyUt2VS5eUBsURzfHvvKY/5WcrJHcEmDs/tyRtdNQdHg
8RGPuFU+Dos0P6RTgHIU4czh7aHw1r3yZYJbUQpQfHI9uwQ23Z5MDKngzAdENql7Yy4FQcmSni1J
ME77rDKDx0z9zF6PyhqGT0jgZ1BsoQwduVlQ5gcLKu1Ho/SNf5ZlTj62Kkn8CG+C2totZiKnXS+k
FUakaS7LcbG8dNzlVZCbx27wup9SOW53UGrQP/ymmedIrcrPon7M+w+LiTgtzv3O/SnkXP609Fy0
J7KA3CqSfTe/J1ZmaCOQtK1IL5zqBzW99aURSvn0CDrxbeqDsT8ua1t823J0W9jGbu+jXE3K59x1
qFuVTS4VMfN9VkTIhc3HvhjD7gTkiqiKkhMWRmGu6uc4Kr96qnyAKNik3M6pWkn2Cgm5TnZzlSv/
SC4n7ikOSbWHLFxFfkrCJORuL5pg3OFt2WTx0i59taeP0qw7o7Xy+YBBSHUKu2oCVusM4UR1vcj0
gxrT9ht02fSfRjXDN7I4vRayRt31yD5x39u54+o9EkVLfCZq3/EJbMgydkYyDHNshPZs3SdF3bkR
m0Txo/F0ZjyKILOe4ZNJwrfyIPloqY5Cc8BiCUfKrIJ83ptNUDyPhMAUezFC54sqr1m+IgPI8si2
9bDwR2TxZZ3X0eFGhDOrh+8ISNmY9Y/NapDusVoNv2nwrGTe1FX5r7AJUqLT0O6nsTuXc/+u08gB
cQDDQeuQYpwF1mjk9pNB9kt+h8Nb85QHQcKTZmF5l3pG7R1qwfKPOaDcb+1YZP9MCGG/QUAMSTHH
2d+kH1Asx5oD1dnnlkdvoJoLXOQSN+UWXDUFfYKGOMJH13SXaZ+2gcQcMrfmJkozRcYqpNqlPurO
Ia2rSZOvY71aHlQDzHF2arIK9xAMbVghzGm68hFbAgvSQz1md9IyIa7xFNYh1V7m3hnuDMQNQcgt
o96psy4SIzYsJ28MTGOnh94mVxUs6M7IEvELiyRSrroMtIgJ1eF0RlZSEIqTmsE/7hRK7+AnyH+i
itQkEdkW1tjPw9yUyzEPq1mcm8Wzih1ula13dJKEv8ww5uVucnPPwDCiaD8IW7bvyETudFSZqn8o
ksx5nqbcxF99qKe/fZ9Wf2xPMIGPpHFVJYQ87Xt3lkgSB2oSV0yi6aHxH9ZerBYhPV4Piy0XPGYV
jHN1Nn3sVO+ptRsnCkgQefaM1MAv0kx1e6gWJTE7GWTyY/CDpTy5MtE/2sRuvs4eUQ2w3ScXYIy8
4fawpIv1b1b4xcNizjlbkZ/JMXLnQKGnD1I3iBqpwo99arBc20WCpTHH5WlmLSK49IfqQ5J2WFrP
XAnuZhyDgyOJwdwkm9Zu/u0L+hvQwUeN/wCBs2VkDLI/B0HleJGi8G4OFXAUeE1W1cNpqoJkF0LP
d/dlJhL7DDehLbePYvwBTOwM0QRe9xwSrSF2o6qnc+qJ6bMaDVi3i1smf/kzS2XXkOSqzmM6Z7+4
bi9/ea705W6snYmTcvFmLP150+auE6FRx5UYwmftj1Ozt9OsTM9Gtk4zlpgGPkZ208l074jJtHaO
N5hrBB/DNU+lQ5N7r1WZyKhtkUXH04L19l5ZjUES52qupAcnXSp2vdk2ZqSarIAdb7ZD8ZRlA17v
fT4s424pm3o85UkxJ/dh007qLjdR+0dZQC5inOp5HM+tMCrSoXQPorfMOFacjGXuZBRkpjH/neXp
XH3ihuv+tMSUETLSZap9hMFgA6WXa6vWDz0/Z9oLZwEQw3d+rh8s6QTzkRTzVNwz+RjU+wvMcyMO
ZVXod4uYnfw+WY0x2UuM4tqfvjP69bc0qxr2xGWRRkoOti/wfDj6ngqD736e9uJ7ai3azoFdR7Xg
5ok9bvDVLj2sNaPJWwfjo3S9Ivy1UC52O1EujTKOZpbMlhF5S0IDNJotu0dlZXSi7BZ0tmpazLg1
S788YqHfZ/9gkWxWkXZWsf40rHGUHsEmfidPSerh032fiJA9K7byUJuf9DxY8xdoiQnWYVZrTU/4
Jub6ZznYmf3VcIu+ujc4VZwYL8Y0+Vc5JMoPh05sDJ4j96Ol+ABz1p4e5zlbXMm9IIRoHfW1ZbTF
ToE4tr/ycLWbBj903Q4fcTrP2/tynmRAa0+s5HerWqffcG3zzI7lYw7pUzHJziXcL53bhxTEHoLN
UHu980nY+N0CxLvDCIl0crri2aj8vkz3rV06BeeV1Ino8GWAfvqReTOdHXQku38n6F+mRrT2uFti
V7O6qbvEXC+9dvxaOQif9oXZiKWLZwDpOY+WVEzJSfulzp50HY7drzpfN5fIyWHpP7lyWryDxbcB
EcfE/xbHGxPEpvhFy6RP1W50iOQ+Z9yg052d+PXTaM9anxTxei2tenfs7kWLw2wahTV+PU7sy65N
3mEF2GExaAXr4oqo6aYQK58icwf6dG5b6Ud3XbrwMauCII2WeugTiD/OgmFURFpp6H+q+5yXAjfN
mMoy0nM4dMe5DIv5VNaDa59a4fXuuWxnD4W42YbFofOhx0VutRWzreFUTbzWw2CmBA2EafZTBOuY
PnVwHO1o9Woc6FI5Lm5kDgOuUb2R0V+0nWV51282HLs1qShMu8ppCYeyp44UCxxq68Mwt44bywnH
K0mIqc7DHXGCNf3xMrdMFNYN+R4NyU7bKbkm2Y7oMczkPWuo3sEAx6R5HaziS6ZhfsftqD3j6MBo
fBc2fupEdmuEw24cbf3VXC09RhVaQLI6zHQ606PDTrpRwUzPKid5ZpeXvvNuqeb+G938aY0H17BU
xF0ome+aLvSXHZKWAZ5HLu18j+cF1kZ+oCv4Z4nNnzenKv1ee1isxF04ps1p8dbqgajRutg5c9fe
a8Mys8cEDcCyX8ckezey7zFxUGo/exu1LotWu/QFBxb9v1g3sqIbEfD/xnUxUBwERQDLbMzAVONC
YciHARAxFFFj9r35d1f2Ne04HaouolQUMgqToHMOJOmN4VFggOFFU990Yhfolp1ZdRIfamkNPcED
5rDoT12tJ3nM83qdvlM62m5Eh68qfmXGVMAYISphOiY9crD5KZ0ypzys6TqtRjSFzSS/iabSZnBY
ic+28XpLPLWXvT9Ve2mlofHdGpX5V6fQ79uY3svlbE5qEpEP/5rvKi/yYG+SVG9EC3Kemr6PsPV9
03vFyUy8vLkbyW0TkYU72vDBMifTpP72lm6Xmkmz7n1udOp+0fMyH+dZ2prCNhhqlnqh3R05eQTo
WnUIOOvX84qIxhonzJI9sZ7Jd8rWXdg2nrUfc0VdFnGbVukTm7FVPtmTn5Ufct1YzbulxR9oXzit
atFPifkjhn1JdYKpF5xzWWVd3CV5tx7dHJDtIeQ9Ht1q9VgbLlXvHjPRufzQ+ovj7LNOiru+MNZf
QQfNcZZbXdpUefNUerX6WhHN1UeBNClR5EzDAaLuVPuRcHLIqMHqVN/5avR3Dw2GGdly7fyHbtXd
sG/N2v/XF0Pa7x1/kvWdU7bBv+Po9tkuZfN8aBUWb7vUL6Ft1xS4dWx5bZXvZhnWHye2iWe3lxqB
I9RBzuk6b5In8gocFfVDidMLHsB2tsPdxH6eu7xoI8rj9v1ac7qd+8zmpO2aYk3uOIcVToZZQxWr
Vbq5jwULP0J4mZwfQwLGHstuM5FSyhjLiC1VtnFmyIbwi7zu/xZdXX5gLxcrTe6m/jKXJaAeX0L2
Mek8/tLBR5IZzzB6qcxGY1H7qcixCBtTYgb3vl4Yvscx+YTkYAoiWsto7coybJqd6g2uY3izhXEv
vQop9JyYH7K88ArKKovMOi369j6dR7P+CjzX/5MksoV1OFqduuObDI7GAPXoLz+r0ox+d10UEdkh
yZdxLEYZQbJb+12YVsqMKPDyv7Uv9cGQYdNF9gjj/dPqi3p96N3OyGNQYK3vqnnovo9OuPKDEQ1C
enUyMZ20yy5QF204HGSgxurOz4P1XCre1nObiOzBGtkZ94uyV+uOTzNpzqAdbR25kkyRh2lYZX8U
Li2EQykboh6MMPclhYMenb0OSLr/1ttT2XyzJtNvIqzYmuLLVBt+GBtr6xZRWTQSi5LGCRMoTlL/
kxoV/A5uPkXuxvU0dEE8h9R34Nc2BS5mEvZ6GItqEneZcsoyrrvMVN8w1VxElAZ58s1mb8Vzo0rH
z26hs7/Mcp2+itWVX+QSNE9L3a3/0N4qqrNg65ijfGQl7+zaG+tj0mbN5yDTCRBozuQ1+P3of4wh
cKbIUVC8J1+KLzLzw/GU6j78LhK99kcvTUb3OVSF6+3lYrs/EsOa/V1YNJ44s42zpXo5lapay8p6
8IK2fch8iqqIg0LAcpWd+TzWXNhP2N9YzlM2Kd2fJuLP2WSCpG0eq34dytPkdoX1uV6HTr0vLerd
h27M52NRz0UHYWA07niT8w93lWN3dI12at7XFKbOgzu4w78Z1Ey1UxWS4MgVmxdZKdq+jYe2IANP
exBfHrO8QnRuYZdovUtsYZQ4zHnip2nO4aeKXDl9BszI7WgqqsZ8HAiOOk95KZKdZ7hiPI69k1CK
aa861k4zpae8NfP3xlhP873f2Ho69cJKDhmQjH5opsI7+6PVenE62at5XzM7xI1vbntY31vNmear
X5zTxnE+OamsKC4cXcKoV8L5apkrgWq6BbiNDA2SuKl+KjCC3rFLRoeIGqHK5lLREmj6bZgSWRBM
wxotOjOx99K2umd4o04Tc2Ya91JJVeymwCE0wZUMHGHnoX7ZtZFQtSU6d+FDV/lAaavdv7x5Luuz
rTq8ihJfOXdIPIogHrn7Ou/nfhAHZQciOXprbVeRUmuh9yMhi1M01iymHTsomxv13/zDcrO82bVy
NMxIpCL/1RZqSfeD7893+YSP2xxVVuqAHRPZOj9UbdKqyB00UJGT5x4HSls07cFcoFQcueRpnCeF
sWZTG1kNiUPE74j2yfaMcj6RmwKSZmL3zmaCLEtt2crVvb0W3v1S1IEZmWDV1oei7eV6APSyvcNI
a/2rM4f2EssC286DCVKQ3tlFo9cd3FuMSBI7L341CZb4EYaBhnXks7at40iNUp9mFyfYs5uuS35f
LPOWWIMey40qjVkyd0AjE7HgHcmTdLLgOCwOAkp2HQtpBc5J3iFNhkzGsPit9RFzzVHvm7C1hy/a
oE7cr/ycPTUr+vUUDkUbj51TZuBvXHT4RsPUw8zMBDvpGVpGuREEH1MraYIoz9I6i9J2AGkRWSqR
G5VNYsQ2NvjvcoMM+6hErq3eudkSnEqzKtQO3Mp6zyZe/R9H57UkJw6F4SeiChDxloYOk/N4fEN5
HEgCRJZ4+v16b3dd9kw3SOf88Qcih9JLXO1136XltTfR4iLCtdrKbi5qY04krNHfgrRudu+lxjP1
k5/22ibR0E9/qsEovogAEW8tb996ku4wyIxcHP+zi001JEJs4/3scTn922bbeyfg2pkylPj1w1Ks
0c5GEoD9AKGZnxh9PBpDV+2Wh6127erOGvmwknLtt4vqxdQTjek6z0vd2Na5HKlgu/NhA5aUhOfg
tsN90qR9V8XqiJ5NvEStNcbojt16TILAykeWvv+/232LrT+gdEq97pGjpsfQo9kyGxav2DLPmyKZ
LqMzvfocEn/3lUn1QKhY61+EnNZ3eyTlPFMo3+Ms4rpxOP2j9U7jTeTJ5z05NTqW1nvfNcv37oZb
n86yFMPR8TZ5tWt5++M8qEleVpyOc8L9KT5ax9+LNGqXMj8L4+XPu9trXifbYkbeLHtI+7UkRImU
UFw65VTiKhCzLnSy7PMg+FoLvrYl38NHFM1ghzw+s5vIASFLapBXnreVsJrEVcjlM93Z9ph6DaYV
prGlI72h6c2vFcGtOtS53JqkCvsK2LCdyxeC6fOGEC4G6DMJxOA4jT81z7PC1HYErR3fRr9BWoYY
cR4P+JjgN6tyjP6w2+hLaLE/JmAJ6tRWLthDPMt++Z5jd5iO/WQLddv5xWj92ukM/BeP1ZwfJll6
d/ko1Z8IYLjJarN578uSV5fdzQuZMTL4VeJvJT2zERDiP9EAnmXlMhJ+PQ7TRjpFl8PGJ3z7zfIy
9q7ejzMGpjXdOSkuHsO0zHAWem9x3msIu9KaPmLR6RcdcPVIA050GIrReetNuXo3rVbyWZstt18C
hoLlaNkb5KbBKzCeYDynR4k7QSYcrd2jtbM8Zt4wdpcIEtA96J0Z8t7X7X7aCAFkT9gd2WZuWc+f
Ltrn6UI8q3xQcsq7JCz8eT051iTPke7d6qa9CkhYcvy2B+ySPaMTdwTO6Hxr/xjAdAPkPLbuYZ0F
4/yWb9it2mCf89S4kf6MKGuVSROF4skKqpJ9UEf2/UAN5ZyFbqx/MZvK+mDPrG5pyIwvD0Qa6R8q
zv0nkg3r9lQ0ofc+Rh5g3RoE9U73g4mBgfuo/rWs1fWrdnc/CyzdfV1pj/Kg9q72cAsu+3Pntaxw
ZFgQvbvbebkm014MT1hcaS1tt3DhRVBteIw2L98e1mCIC6QU+5zt9RJMD0tkMTEV0dDcM9aYKp2q
yl1THQabk8RA5299QZnZRzM0LR8TtUjTq80C9kXwa7QflKB9+UGZarnzCITxeRswl9ccecoTSUNf
xj/ZQ7OdjBnVA46xYIcNoFbjUVQBDxxgs0pqt74O08U29Keim6aMUQ65nStaim9dkrtfZxRl3a1f
VPl54kZ57ffOvevda32ZGy09CuE2zvdnKy5dLDnUOiUaPJPgIdtS7n2xWP434KCvLuzx/v0+9EFx
3vYBmyXuL/ETmXzznXNigWLjcbszjqz6hIFr+pCikhYcjrXdB1tv8epTzEHSsBk8cfDaqJrSKC/s
GmdFy/vJqxpvWWjxuwC86vDOREXoZQ5h44ib6U1+dHwffMLEixzQKUyRnYA4eVbiltH+pkafyWIw
Bh1Bbgn4mMnacsLtvd05FI5SRQLqwcvDpgUGysxJ6G8oqGNhfIDIuPi1UTYY6u7WZ0Dq9ZU72nLS
xiBXzYJyX6u7wJm4dzRz2/AAQmnqu7WPWX/IHXbVpXWKUqR+7ZrHvN7bn/UQYpVZfWpURUQV4oM3
1XxsZNNV1qFRs9zvdSvaz9VnAvuQbTD/kmvl+y9SiIlSwdlfnLuIRtgbo71qzTaaYnijclF5YKld
8Ec2ceEkkGZ9eV8qe7ufpwkeZRrj5YdbVGENAkmYHi3we5iMGExuVQBcm7ZtqR/6vF6X13Gdqygj
QGLsEk8UCuaGOpqbQjelfI9N7C7XrzUgr3/b+i8RDm15WdmErUyQ4P82aL3yxFLvE3+LETCOfiW7
+Ng2GX1iRuWHrlpyAxMyBXWeLr1e+jTQIlfnodWhvpVR0z0bHlBzI5TK3yN67ry3rm/D4VBCQeuv
QNXjDamDCGB2W7TWoR1dDT63jjHdkpz5M/MSvwoniiSKH+eIFZ9zYGLr3E2WsO5lhQbh/gol/gpq
EWgiIgLGklVN7p6azh63dFv91WSWVYufYpknK3GsuJuSXK9DdRw22LR098T4AaQTW+e5MeO300Fn
PCjRjn+C2a4fZ7kKnHtIW93D7BqMnY2jN3UIq3h4hojHqRUWZXwxJIe5b41fQSY5gkitlHiLMP7U
sGjNGURZr3dRFUyvsoU1+568ZakPypl7DvqgNalkCzDsfyzgybrrwL91Y96nc7FS+X1X7cpXwI4Y
Cy+GhG75NpXlWCUMMUMJwbMDp04sePGhKVdR8SmGBjA7aB42f/O653ib+3+0h3u0YiHw4jRtC2s8
z/CE6kxbKb8Q9/7ER4OMzD8jPwnNoR/96mys3OvTmHSrK4WU57dQPj77QNXF90ToBBV6s7gmCiEe
hn/CY+NIRTfR+hrsS7BfXSj9M0Yc/TjUctQHReBhzg2qaL0IoKhAvzlUl7SIevd8VX6R/6/CpXqC
ciWvDNI8/22zsRPS0YYW7O4cjPshCpzxoaKqc0xKp9p/Qf9CEVIc6ucJaaRMKuhJmVmvAZS3fbD2
4jyppv4MopiTo6334vfU9nmbsXPzhzeEvQTh4s3bE7WAnh/rNsr/7EE7/vWqgWF7a5yKOb3znz3S
HoeHgdCU5TgpYWWMk1Z5HKqhm5/9dVNnh/luB32Ufp+UJRvTEezdVyd+l9AF+mrNq1hRSr8M7N/D
adWb9RHL2RA2tA6xcyLLe1CXhoz4KWnsUj9FsC51Nrt7j9K6ys1GVsnOygKaNNsUnDmcg/s0OeaH
MHqATIw7zXIaScwAmmpxfdhDbb8spQ5/LUPp1If9/+ejwwQiU42wGg5835yGfHI3/mGPe+nAZEzy
d+fkxEH3Vo+1s2zt4LRGU12l/JX1azFYg/MadxSNJJs7yekYj4OYCBMKDQjPIqARGnrYgiN0mVcD
89sYIzZkWnvi97nqbqCfSEWkS0yPx0hVnp02RV+Y+5zYzcddGKQ4HE72v24K5Z1E7L2cpF3THtcE
OshqjpQrFNkOEs0Kr3kZY7Y6qHFza7LJBBCWWuborvEjZV2Ecvo6oxKoU/esnsWSsO+zyIs2aFLY
PK1u4iaCfnZZTeGqI3fts5VLAAC5sADmyJX7NQrRwPpG3ayysnMHNpXFVW3SrUp/kbowce9pIU/I
Poud47X1qnNcFfV048Fv8jk41wdWKl2kQcHodfFR31YHEW7gY1Ofk1gEjkIKAZlinUe2mhv0ZGKU
sU6avozpU+OCQkkidl56q8P5k8lhUQ9DU8FHoi0po4TFRH0xP9cmYVGXQeKEjGRphx71pavour2t
t5AtyJp8+hyI4BZHTDjtmO5duNV3vj+oNouLPAJA8XVxG8dWY+4sSiDv+mnDETXOLhSep0sc/FMx
LP2Za8p+793W/uu7hoqK8qpQBcnpW5rApdPwvFm5bg7/52tlUyGmY742XfelO8kQvza+/TDNRYv+
XXfYbT13dMBXLTONSYRv2yQhdTIXkkJgFrzNl16CZrN8bSpPOsd5yeGyGG+WW6jsrTxNjgdttzsF
f7qY0OFcNCJeC3G9N6tkJwF6hOE060sBGTUdZFss/Id8hYsXO1GIpg3r6sjMvJGNa9N1l7BnbZfY
NH54gGZrhmtmx/6yNoj60wJHUHSWJQ6MS0Um1McAP3mz7bPpDz1cfcHItGzyaFRnWYlkmbiWWjjq
vQVX+eh2sxOhtl0lCmsUyDnNq4kIIlzk9XBjQVC/DoxN3jvb4KSePKGH8C+4e4lMIKwgb1oAIZ3K
rXTAeNAiMvUWW//dLOOk8NlOeNbws+SXvK1JjptM41UX4ejJpOg4OathzXPzL7B2/uDKEvSKUkMy
r4tpFwniH5vVaIjjYxWVfsh52hr3LKVqXutiqH4WCzwyWS19gWDBidcdZ2dX/4XTcCAYdri4iuNc
R9PR7Gp2U7AChBDM48gW4aoCcj3jOb7tzEgxXkgJCAqp1kdTtPZKfbMpMArsUSh/9/Bma6IrUKjM
aZ11vzVNIzJDv/uK0cUdUh/Ru7qwayxTJgucBSldhMGN613VB2vJWX5AfmG44fxSw5Qrv7MPsvf2
8bE3hEOAjdEzl/SKo22QaA7O69JzXkdj0D2h5hm8Z9vle/oZqF3u54WzPEomey2D1zpSbojTrIbC
1qS1lA/wHpx1MMuAcO7kuTFWX4LWkgKYi7c1kB0wS+tsIG9SfMAccfW3c12MH8HGsf8pvUqygl7v
fO53YQ5LPE9vSP3zJrtGYpUpH7P6HLYlXO6rznbrCygLrH/7/6+y25H0+IKZdZ6LSiA20GqvP40y
5ZA0rcZzF6uiJnO3qmqBCXtXF60Zea5S6yY6uENOtMtE8MoPDyiDJwtxSHvQ1H50R6f1uKpC/uev
YfP9DVQ9st+CXld/bFPWRYLoxP7upzAob/NxoGcO8i6Yj45R6m0bTfs3UnLcM1Kd6u1OLe0S02sW
DeSEipJY3n0hGfjGcabiX2tNUXkgO5ogR8yM9gs7EPrzGby74LNnyVrdCCVW7Tsz9/fEkX7oKDrZ
MiLhit8L0qi3GSX9xi9QO0EaeQMw5Oh5lpuOcVdsP1U49a9U1ceIlPapkEf6qV10BWUVpG1PPD0p
IsNAKJHtjOgH9iGeKc/z9rK6m2To6qRuyNpKRTEB3g9Ak3c7QgCURUb7/4ZwJeaX6PXhnR63kXCS
MTKvbaAcJ+HuETDXDXGKd7viSEzDfQ4oKQUezu+HcQLinwZthZki0XL7uayd7R3Welzse+h3Z8i8
jui2zLVy+RhNnatBqiS3WD4t+/ocbFYQpONotuGm1hYjw9iM3n2Qi8VkRF3NZbrrOrYzjjdlJ2Xk
00UzQNdkfaTGPZ1LJG5XfNbcddHkBMfVrI6HFWpQJuusOgjg+Yz8sFbkgUAEC595s6EAfM6rMObA
XlRwmzMnvObCQ/AlYmSrKzgNhpN8CLZjHI/hI2NI/wXhJcaHaGrq82y7ejv3A3814RiyeXC8fiXD
bFDq0eqa8F+wS6YECNeoO8LDe48jo+8XZEHvJ/hjENgQBE5Q6KB0GCV+iQDiknsgTFZBpPXfRpS7
SWrUIbCjm9JNypSJ9GXaoUBUO3lVNgzdapMYS5qXbxd1BOFhszIl6G6YQW2F9Duj6Jb7miadmUlU
QtZknd8WKMCg818GzEb+Yd7E9Cc3HGO39Yw8I80d6aypum6SrLL1wmCdF9XjMul2fKsa9H53Fg18
b1dR6Z5EntnPAajy9MU6O31D1bbiYZa5blNUM7mfWUyud3sPj3pwNmu/qyatvQQ9ROwnJfj+ckcw
1Pha+j5dYjzJHEFm9jn+qORVD/0eUFWK/sLIZN1M+zNoF7+54T7zv7d8qR4MATpv8TQEpI0bH7U7
conmnXz/NT94NogrSiY7egLj9+b7MuDiSdRYxmT1LcH6Z688IHkSeor9LN2yuTd2XaGSgssH2Bgn
5BDRIKMbhnRRpqUDA5KaoGjftpVC7COK6NF+rMuVk4ddcvzTGV0/tmNu8Uh2nPaHOZfN0ZlpZIFA
BIn9NF07T8lq0eWMHj43D/22b+Nvv9/14+KKNTox3OdONufzGqNhtOKfu2p8FkLy/kGVUBU5v0OB
VjBrVtGfrl0Z+NNaUTL6bXFcHjiKtum2FoWeYQ+IuTusQSUeleUvv7h2N0NnjOh15s5O/1nUe4P+
aCLf89zFti5uVLNMMJ5DGz84agm8g8kjqGWCwKR7LuK5e2f3bqGkdVU8cggMYVqi8f1WJqy/xFoA
xl/BsU+vHcq3Ou9FeCjAjPidye7hYWya6JhH9Exk4W4X79Iue9IiZyRHqIdkXiCS6zlQCz0NL1Af
cZJvFAejJJ0E4NOEqpXxISp/yKWSU9ZEsXrLq5xDAcWA/4Q4FiGXw+/33E5+7HNUFHWbLOPgTfdL
axVfAKyU7tpV1RMsGiuO2aBophvh7docdF+R6khgnv4Lqodxk8j+XR6WGoI7IxKN8FhnCOLxuouE
9kuzyN5FrqadkuB0q33Y40b8WPBXuDdr5Gw3LG0udxq3ynpyvV3szw3g1686Mto6qCVkq2DNLIJj
tazhx05idP2gq90t2GBl9+UbK1wyHfCRcMZWO1tJNfV2FppwBvgpZb2c6yXusdAWoriARdfdsXOC
+jYQKI/hxCVXqjQGlH/fpfvL0l5snQopC36deHDva0Bmi6d0G1W6l5Hg3zGu+8NMQgYndP3b2WUJ
uK774/AUbZZbZpPv82RGiLC+SIkDFt0K0SEdl+VLNYZFcRiWxf/dBiGKo5Zqvnen7ZzXqrFWC5Vc
QLjPFlMtexhCRo+j1c7+V7jO8ndVOesHGRm4z4Oej5c5zdpBsOp4TRY/3P+tSE2WkxsMFltbt4g7
iWbwR4WKbzhu0Dgh6o4r7Qwpt+BlpDtbIfBmaqs6T5kD4qyCsbhT8nbOw607jJNbv3u5cMxhI03G
Ou3tlfKn+2d9btFGwZ3kofxAweP1qBEcPii3CnwoY/aIp8qfC6pcq3j7tdo1pw0JTtFdbqOwPG5m
i7YErLb4ypvFRkVr+Q5pU0K2JrFqmHeGR2KlVFGpOgMjbX+0CBmRZs2OpG/I60mcma65OmcA0olT
3plcUMO6eM55rBGXVxZAxTR2EZIWL+jIuF6Eey4Xx+7Og+PrxwBKoz7MiH3ChOwUXScEzYzjNU4k
XJPCN5Autgfw+hQ2ufWCXApRRjHN9fu6wtF1ycrWekNSQtOhr9oqRM8YulmZGBUhjizlnYiy9kw6
j2E88BcWyOnQP/R70iMinpNyzNUR8H+EMIxN6bFLrMX6MyaD6nft5eFf9EDhrRh9gGRnY65Hp1MF
cRrFSzlnhdCuewr5DN7CuHK9DBHccllIy5kfaNpqfm+DVdoPiDH89WbqtVweS0dFz/CdfXdQ6+g+
1RsZZDdr77Q/O0TfSK48m+641tqWBwoMgy1pFlHdITKZBwrgW+sDhrBEd4xQ/eCqgJvC3Vr53Csr
/N5Izo1/IzYU87FGde7BZ271PYJ5wEe1ePGffo2AlQTKsmzEUkr1h9v01SFaZ886N2atd/SrZu9u
/DnX+tROTtumI+pC7w4yJH9aIvj/ox47BQwvitw+6qmG3LeGoaG2QFTAQWytrzb6V3lksQiOoylt
fbx2keAQ2VW0olhbIBYbSLcu0xFSkJd1WPRXMfXr4xJEhTou+TJAEATjkOMktGHTG9/zQAJWS4wE
CLr+bbEh/UvsKe4J+5ecPh9b5zXjN7Hu3HOmHWor3ZG1NfciMt3w4rfVphNbMSwg3F8bJ1kavaTB
wJJ7LcCpnCSYYbRJ/0Z3ccReG8LEKF8+FNG13RNRnH2kLcXFB7HM5rboVo56EiGQho19W/ypMEYH
DN3AM7c8FyLrto6zEAJWueiOB65wwt+lIXXbH743N8JzlPfb6B0CDOuAPtG6lNwaQzO8O7MLrMOi
Cru4Xb0GSMmHuT1RWdc355zG65eC7t3mbvSqpWOmrrdbNC7qwxCifmtkIRwAq4pjzR6wREJJmU07
qSe2yMksFYfefbRsdneanWXrzqqvbJN2M5MwSBNAcOLQisSFjXvuPPjIuDEYiwZhVu803yxFHuai
0dmmzKnQviDFL+lZRWlZ3vrSghMqw7LmSYiEvm87ctwyhGhdZldB37PuRoofRerxy5sMeh+1tv0l
dhWsMk8EfPjGtzE9T6pAiDlKT93HitsiKSxTBgnC0TF/jFanQjCUGy9+KmNqbrJmoZfgPlzZhQ6U
d8TiMsui7Rg3ArmmpQ7YRhvES3fQzX1/YoNdnv3FQ59WeBiuEyeP3PHCsTXNrGp9/zcKAbYQ3c8z
B/keR93BR82UH30KjdCdSLt3LgvoBK0PESfJShPY21jJ5k8YwpNllKXx8obDtPywgNkFpyELX4IK
szDHHqkZjXSqJsuqcVb57lblVh7bRtgOOYtcrplVKh9ielg3bpquoB0+qFX0saOcYCCPgxL0o9ZI
+zd0A+wTPcLcCnkukFm+wP+Xkd2kZs1b/7D5Zn0k5UHpDHd6NR72fTEQBOvcyfsO8kglVezWfdrs
1MImO5+75r1ujE4hX9FizFZgnVZOtfU4UZRTHsvdu2oM9JY/eHpVoNOWKvNksLf1k4jr8Xnrx5m1
kaLT6qCQ3vtQlhhlEr9tKn0QzdLul42nGTC3NfkPn3/ySYhwfm0nuqKyjg8CxjBcERqPMhzVjQAp
uQfJWsgU9a4JCy5Xx+O47U19jEoVEuNvKo0FB/XjeCi0bdfp1ccPbcqp+R1iGhBZoOatIcjZrVnH
F01fTtRTOptUXo94NvY4FBAZDjkr9oooakCDsxA309av1lqF42XJffuuc5cIaM3ByTihewQ78HsR
3NohJiy8DVv9Qmf7BMMWdtOtbtaQlxqU6rvJ7T44AkDz//KGS/UAODG/zswdeSLmuHoEUPCjrNK+
aB5DXy2vWyds/VmLsnAvM9WT8Xe3BvoiJzFakPV5af8xMGXjQzcSiZWifveIvHcaOZ9yVzcnF7F+
/dehnyr4Zytb9wnCAAJSa3dyaAyPBvuJSgSAOrVP/us+irb9CFiTR+DYarw+6vv1kVGmBXq3xujE
TynMGSfEciNFWwTnQEgXkW24t5kDIqYzXLqthHsin/FSYHPS/D4jbHsOaPejKDrOFgtl/b+u8Ow/
ZA4iPiKfN3jM8TABtZsCB2MN1BSflg1Y+7CQQTND08oFGblde5+gZ86YKeLUNTTs6v+JZ4WdBNkk
6mkHQfTXrJT9Mx/HOLgf5bovnxsX3Q+ukT1OvYDYugNqjkJB6rTBN84YYNpx88fqYWVjLbLaGaQ5
UPltRXwtzXb2FHQRiqiyCdJuGMA9uknZr2MJx3nih0EJycKiPiWS4CkFzXWnzKWNqc5YBOTfCbti
/c8K8u5P06HgONVTKOa0pzD4xa9g2+pxZ/8XwCb+DNVcmg+bx5rC4IoK50Mc7/tjjczX3PB2D+qj
0iEirmRb+/UnMMkwnzwIcs2C6s1UEWLsmd/lUrj1y6x8MvUXP0Bb7+1x+ytvPedOjBsQURMyuKZt
RDJ8XmygyY6xHXOLBFHuh3qXy8scdhg9uDu3m85bO8L5rRaJJIwh7+oYe5zIYpGcPeMyB09lIDVS
dquI7ifRz9H1gZlheuxgr5tDIca4/NHWpqgTRkjaGGBvHPKFKr4NsqCK2wpJ4XiZ13BAyz4FLAR5
1DGHUpY1Miar1myp5eFQSaLFGQ0Ti2C24IdwnzTs0nxaK1u/8XKN67mu59o+FVx8Z5gyhFTzMLv3
xJw65nuFPsgzPmSEoh7p1GidlkXdxQ3BJqkTsg9dNFZDD8UPtbaJ7rWLWqx29v3X7FFC+OhScZWf
Vlg6707pNjrKenWdo0tU6p8Nt/o9UBNibA0ClPn1lenh47UhjcPt/6O4Xkuw5n75N9vR/t6MSFkT
Z1yqV4+8qy215TQ+WsYz/akLJPBfZ20tabx+AUYndl50WrzRC6R00ff60Die33134TSAQTpD/g+Q
pcFc4g5rcxwmHCOHpuIhY8Jpih+ltCHRmFm3+NB2O3hLHYI7H4oewcrNZsCJlnYCpdVObUMzKHB5
9sK6lecaLks8jda2P2KywF22zYG5lezoXMn2XHJrT3Y5Jzsua6Y1r8VMWYEmBg96xeSB244DIRpc
+wVhhJapw+0c3q9q7IaLocESa5nHI5mxX+lHZtK6SeoK3JjFGjci2C85x2i4YrGk6G9tLyW5LXTT
Zi7Wt6hmZL5xmpJFSWxWfqu4Ly+2CJZPNeVwcoLWEXz8dYsAbY44KY655dqf28iIlrT1sLz6uPKe
cMKDn3RrLr+sec3fbCBkcDgzN/1hGMbiD9ge21QzE0PybjMT/LYF6CrQHZM8lKs0T8NuVh76BnPM
KbI7O0gb7qZnYBcfeHvBvnuKotx/N6LurPe4FjnjcBtGn32v9h89cyMqi71i6lp9TWiH3RGwbK02
0sLRaacHyYMqs7DAAsletgXVXVFMBs6InwlQgsLSG1AS3z56S2Qv79Jvw+Jiy7m4fj9tiWWk1IIB
lskOUsQXlDgPYfUKGJlXZ1Ilyi/sMbYGh+tG+EMfy9KRM6LrHrvW9h/ozqnQjxJV+NY2nfWDr6Yz
B2Ry7Xt/5XQPvSjCvys1yf/60Wa8X4QSfjrv0Sj/LN1c+9cT1N16SGNlv48uJXw3aJv37hX+3S84
eeYI7KYmnurPyJsJU5cHA+NvXToMao3tHogjWxFkGYvG+DVqmts8XIV+QXorbpaRtEaC41AWnLtO
WcPZnQDimV6jxTuCIlQoxjcUQ1CpdQwjPXrfsy0k9wxpWUS6ldv8RAASLs8aW/rbVNn2bzEV5mYq
nAZQU8KdIxHc9RPWX/WMXK3ogTXIl3n2Sm94r3rX+lhaOYrDwtzx6Ey2lZ/VZFn3aDzz+d3t8N2l
BJWuZ3rvAbGtdq1fmBLFwNdXrG6Cwdu+jYY+RJYb8wQlLugTkQG+ts9hu4T9SVSFGU6eGVadFfWC
PDRSs18/xfSUVl+ij8f4EWBAr/fjyHCZKh2cYos0j3lxf3p77b5C69gTM/dk/FOZ2251njA29Fey
y/1HqUYOhqrq+Rl4rCnPiBqrx8bsa/kE+BCVSbUH21/y/TmeStzq2kqI6auWo1c5YQ9O11X7YcpD
buiuwx12UF7lhSejAZrOfuuHKpNGeKd2piz9WBb0aXy5REeWhGTVI5xzjXYMfAsoIF1MhMsbhQMr
Ymq2vmwuUi3DX47u4m0Xs7VmjqyhqpSY8MnUtDP/s5jCb5HNm+22D9l6D161EfK2OLvINlf5TTq0
UR0ddyIgcVNoEHvZ8LnSmMIN7PumXaF5Wwejq5M74oJTvfpEQxI1mCwjuEIGoHx4s4zVfePZgP5R
AKMEA5hFCYwiIz7Pqu/7W1kMDilNM4WGp23Cq/1BWvc2Q4WBYcPd91XAEO97DMrSIA9qPdpTENzN
vwvQc83K3jXoyzEtA4+7FuJEPAZIcgfH5UcZdVQdKSZQPsrrNS7Aymx8Woyjyw+IRflTcAk4PGAs
1IiQ6+LoD8TiXhUC4Rs0RPmgMeWUSScHrz9FvkJ8uwa7gPqOlHfnMJn/c7vQOMc9gl9IBoJifk+s
9+UFcq7561Y+qsRiXddvDhGl0dgzhh6xyfW/KqcKI3wuHDoJHjd3TMyOITaV7IU4efwuh1j24vAn
NtmWXJCqjRyYpLb/DkM80yN4a3ioGfhu82KOqEQbvfE3owAasn7z/JiUi67vLgKlxEtHST0vpdTa
B6ds+n/rYkdf3oLlgWAkSF230Lz3seVxM6ppUtFpNDaS1iLo9De0dj2cEc8FD/9xdibLcQNZlv2V
slonrB2OyVHW3YuIQMwcJYqSNjBJFDFPjhlf3wfZmxSTJpnSLFeVWQKBANyfv3fvufjPk/lu6ZCe
HDnMM2AEOr/0uCg78YLvjOYYPoXoXAi8JAghzTzfTrE1mQEGVkyZXueqi0n3Ld/ni4/VEAIBGj/b
VPJnvZjec6/r/pY5LS3yUpXDU8d3XPCVu8UFMwxit7LHJZUWFjMLMWfJ3dhattjPbWSzlEQapX2M
uPtsOOw4O9LC9B2E8Pq7Skz7da6b7LLM+AEYl9kVEz1Mj68Eu1kfLc6lTEuJPTL2idcRvpUNdBml
VS7Fbujhf6NXjBDf8AdytkUysdzzVesfKB7B/7clk6hjZtbukQIAkEJZGbiRjLZEhwgtMt3FjSWd
Lz7HqH6XRk4pt3bpx/PR6hY5nMY8K8+lI5J4GxmlZx+ZfVfFNgI1CD6iEkv72SENwzwhJ2fuDt2g
QLyEYK5FCsKLvxm9crpyykv8s8kRqb0ZkCA/VJNduJAIioT9XFHbBkqA5Nuk6TDfWOPagjHT0fd2
Y2vb/COGV2ZfkwUfy4HGOK+5ykxDP8IksqutHab+JTaMteEWuumdQ57iT4GIRPD/nngXEavoKycB
f9l4Y5i7J1BtZX6pc7rZj2bSGMmpXHSy7EIU/Qhcy9KkRYTNxUvTOrvX2ZiaG9o01dfC9xk72WXJ
FHE0SSAMusgc4l2G2/wWEyh2RY6VNmZtd5yueCyZvXsUHnJTy6JHktp7gCnbrLCnnTSnzGHTJKx0
W7f9cJVhm7xI1dnVFy+ezG8Tc6Ey3YmiCcsA71F8q2hv5Yexmn1UfQQg+NuOhfoOMYYlf/A9FeGl
iCt5yzoZszhXzthdKxYEDI0592dec1pr1jkDRJWeHGaCd2PcDd881EgvgrPkYwdb0Q6mJW0/qzaJ
hiC2u3J8LBF872Jst7j2G1IXS9V7/pmwzOgoqmJk6hnpOEgkrOCdh6I62luhrYoTPdeyIXXbZ/Xl
79cT5daYPfV+K7q7PEvSi8e7MzO3aug1hAOxF4eeJjDAqDzLtyaKejx5AOE/meMqfESJ7j+VCh/v
xh295ms0xPY6g04JHatcYvC2PlPkZGM7WfStKhnJoJ6g90meBuOKHZvK9KFKXb6vJMWOuTFY1/Qp
TMPhs0O9eh+ZeUX1YMvxxTH1+HFKCd+gyOytvY9F62uqk7bYIR4zjqJss29KdxzIM6vsNkyzJAx1
pMvWLmaIPexDO4mrHeHN4jOKp+qb4aTthTeiYUeMU++xqBMRXiTBBxewJpN1ihQ07j3KWSyRYIL6
R2jI9bLDuIchpYYnEl44PSG58QoG/puZwUO70dLtLc5BlfOFoZwfH01ee7bAzCs+0UZqh2uEPC/f
uwSNDuAeRflK4e5YBBX4UrBLSajzuB2UfdScgLDRtU2FJUROkdym6apWq5LULK7Q54Zxn/mdxQS3
zKuHgikkrSEzVcj6p9BZbsqUEpp6pnetU9lIv6JqkVm4nx0aFcHomXIPs0txLmYGgTguLJptht2X
1M6sm3F5ztI4jSMFSjB2jKc2gv4IigICKwBNDGPFaQtSkr50wyoIl5LdBpJ06yGnCrGBoc9M7wiV
ZZZlpZMGRTMOJKUVJHTu4XIv7LU53JcNyDn9dRzb/GPYlnNxzudyvmuzsL+lDmZYadlyRjbZ2s01
RDeKxdoIW4pwy+jvJE5/ia/KGS5tWfnLJ9z/y60nujrm6C9RTlPMahpui8JIzifxOHmAkPaGu8AC
5qkoD8QLq9A5Vez2B6cr8nFvMGpks0VIlwZwDIo7Mn/5aNn67EfOynZ5DGuoJjC4mvKzzkPvspgs
9xsK2+JTY6XFzQB2udpFedjtOYUpjGw0eU4UuiiYsqqCpE96mdo7lOEuB9zKZWztec3yUlc2qol6
cZpdl4ThLUCTLrrSKnTidKsL4XNbzfDJyCLnXGPy5qkyQjtM+WwPQYuIsN9UtEtpzCeeLF7kSMDA
pU8xvA0bI7Gn6jkHsfKjaCzUY0ZnThJPO8j7cbCdaVNWVuXtKekoflIgAtkGNmHDuCyb0SUyoDej
oBhCcalMd7UKYfRLEdQbFjKEVfW4zSZk53jgpE2XtoM0uNH1NDs7b23D0JixQ/xz+NSXTYMSqbs1
ZrQid3Xmud/rrrbQ6FMg6GCxJ188s8PV6jwRvLcwOmfx3cRTpbGHTa6BHsJJl7ObMY8pN8Y4dMa+
bqgId51oWMFLNJ1bgbc/2vrIF7EPszdup0QNt/TLfT6shrpurzN8qivBfLIuyKkIF6c50CA5TFL9
Erp9Fz2hHI3bvcN7FG67qoEupJhuYe7Peo3zFgNhfN+Hsn5ERjTgh+UsqLawOvwf9tir7ORV8fBS
THN806vBBepTF86dYTmO/JbBQUIdHaNU2dRMN/rdWrRzKIgzjId6mN0RYsC4usjmyH1wBVEAbOpG
TSNU9m37UGS457lYiW1MuVPSBipp7MdwtcJScQu7CDjD2riTW6QZOJjiSjwgrkAaN4ioul19R6ep
QOpBa6Wgw1HoGHtT4ydNy9G79JIDZRO+BsudP7g1fNSvc4QDbBh8VdzPlR2XpziMdflzNOj6b7BQ
MNyvmFO3R/S53g169o7JWCPxNvi01WgDhT5ffoF08IHpP4WNlj3cHxcgz7P2cI9srNmZP9ILtx90
r6fvCVPQL2641NatlaULMBtOwDRn6rKgCvDyVzOK5p+CGU646Za+/ZDxB61dEaa/uyzGnchZLBGf
28oLpbUhokXxaabc7cDIrC58BqVd5SDap05ifAvueJuCzGAiQScjMCPCg2JEu90e55A4R4trJtWB
NUPHZ5aSNREOEbMbSHSE7JrCWr6jKRqWHQHMSp2zjBbk1rb1dGkK9q8gk1nUAKeSlfXBzZtYn1UZ
9t8qJh94oQCqfFodrQkohWS6ZUWk3vISNue9jgvazrrltA5tA51FgNoqLr7GRs2a24tU+6e0Hc2H
eAa7eDT5bqJNNGfDrdH7c7/1QS9wyHBaKv+20f2w5VyPdZSZwIh10wQ+jNa/Kn+aMcjBTeFnThdY
JVlVoLwjfGHcSUj7S7rRtUP09cVjoMFQIIkhj9udF/u7CFZKsk2zdLqvSAx4Nop5aT92Fm8Ibylf
PKrQuuifOMCn/bPnIk3HArt0TwaYnmdaPat3v4mr+zDKuBvGpP0VMkdDiA5RZfXGLzvnA1xCGARj
ki7sChzu0UNiPFBbPxXqzjc7jQF8Qu07MDdIqvZqe5ZCqWFG3b0Veq7emzAqngmjdL/xuC3naIeL
4MDe4lvdC51N7hGJbXo2SR+ttlbrmDTNaA4AhupQ+24XYuYZgHPsVTd+PnEcHirFPzu77qwuTTWP
1yqKmvY8JqHHBE2BidnSRFK0Rug8YIHl/0KLiBl9tccHgEtoIHsq2WIB6XFxZWIZd1SwoDviWfK1
zUMU2rusjRHo9jpCAkArlZK1BpuMVgBemhlM+IEOqC0aNzCw8lEU0OUTOwyWstgspY2Z3KqkeGja
ECc2S2QV4H2NjW3fo1HYJu2ySHxEKtXHcXRZX9K8itIfBWerDuYOkbObYR7rL/G8+NURbZ/tbkTX
RB8Td4ieBkzwzC4dv3OCKCn1N1pVPC8VZ+2XNheC6RCmEm+Dj0hfGcszFej0DIhLWlOsDngLmx9Z
D6YamIeaw02flPg+Qpyi876vhvFhIWM23IgSxS7MkyL7AFVmMQ/g2TGkhS4/wzkPBznmrGtixRtD
n8vRJRnOWeEOrs9J7oEgKKnm2wOn9vTD3LK8byM0bB3/AK3kwMPKP+7zEujKRiXA4HZW7Icf+kKk
5p1ZFe4JNUCfbOHsRHsIzFl+nMu4Sy6I7tjQWpSs4uwDta02TM46/Bk+/EBESe6BaaTWVxPAmrlV
eqg+tqPtfzQxUdt7zYezmt4r49DXSRMdeD3XVb43NKt0X2d7pro96qFJes+tWyAzbCcDAdNg8036
vbQPY9Oj18gTWajDULW9uxuxlO7XcS0+F+yna4fSphWKwVHU+6kb1aOhK0QfiV12+c5Hq/9lhtzl
7XK0wo8o0Zk2hTiOkaIT3ag3fS2dAiBKjIZ50hpPj8GkxEdkii2L8ivhoDY5KAixF01w2VYxYdyY
TbrpwLG9DOypT1O1wBpAgCSbu5Fr3ZoL/okAeIYRcd28Pc5YpowLLVrL3U640EekuZlzCjGo9ru8
jGmYsnKM/gb32j/X4EYl90UqaXw2TKc2JrPG8DLOfSn2fS5hIsDHseyfrWerW9V0emQcDz0HzVza
1uYG97Intkno9w/8eEPOMKOsvvvkAH+uEfR4Z88KU3E0fTH7lM1Slldr6heXr82RX7F3eZ/Y4TMz
6FF8ctpNTP+7qQ3zA3AATr9tNdLnKFD2aoyLL37TLnJbgJPpz0sYmdGBJrb/s3brOj6ZlogAn9OE
N7aj1ddL0BBANF2BTljJjoKKOrioBv286NCON9pQFQZmIzYRsCiHmj1DgzGcTLfo+Hz8vJj2VoWJ
YFdHdPcD14HqAW+P4F2m/6HhfYDUgPnCjVDf7hdaizT1nMk+mbSAawYxNuA1B5biuSfx29nCG4Nz
ME3tRKifsBVLCILFh7SZUpt5dE+fO0YmfLEUxnZ4sHyiu5SJEeA+aUzfIKyET5ZrlMkRN5n8zrAI
MCfl2QiGs5cymOm9mVtXtW3FnMvBPJwNGby5GJ8Me7kYCJxyhpVBjXCYgs9D711uQACXrzb2rurs
OdRm27Rg6w9I+/JWil+MT5PvyufQD3+kf6LY4leqCGxcdvbsmekX0bjthGitBogSxUtxb/lEQh4m
qmDecPoCxSOMzope5WLTS8hYFj4bOZrzI/LYFp5k4dFQJH2kRIddSjfEa+wJfvTR5FHf5ZrRxInC
hOR0TlNTdka0I9bE6CEDPerkscLXqwAnYMpm/LcUDTs5i8WyXLy8L/GKFEuubrHOduUtDWj3i9cw
kvtoQIFRwUzfjgsayLoAWyw11igrT5eDi0OVXlmfRM13H9njucC8NV+RuYnlYI34hg+D0nq4Y54a
3vWVm30XZdcmj4jA0S3yDs60KHEac4poLGJMRD843leLln96xjGXpLu2iKgoMn7ACoOnRArWtFVn
nGMZik/ZTHznMeun9KOoOhAHQ1WN2AiyCJ+QUkl+4cEM935bVUnA9lMV39OWmidojWRpDr2TzDfo
yUGPz6Z2P8cZ8sKJ75vPNtJtjATWi6a7clVX0oFSjwI8FXZfaaX7hm7/yMiFAcJjGbmIL/ARZP01
863J2wujKA+L4ASER1c0ICn4NS6mWQ/NFh6a7wZDag9qP8BSRa/vQOvHdpH25Wm0lP4C/bNmRGEx
vzqWE2TIYGw52BxToBDBnPpddec7XfnZSZbsWYEM5AxkhvPHeUnT6ion5HQBZY2SQSTRL++iaYnC
XadmVJgxQCa+jQitFp1lk0kRB0Hm+5OSyAgLwqpj8EHLZQIg1B8qP8rsLc8vG/D2RhMva6XLx9xI
R+MJeTHpu35KVtvVIxMzDFAfxz4zM8EhyRzHMj9yhsv0TWs07b2YrHoIhm4cElQKaewEJvjLzxnK
rGTvtX7XHxiuxITb+hy4plqi8mBIUrARLkY6BL3f1FfLqmobjoy35Ic2nCRfsYOKl3OHUfTfOn9C
fVU7MACxoPvqsCBnjDecJyTnycUsLOCPWVc9T+xJyD1Moys2GIRKpmf05CdcVnZagL3w+nqDpNWa
7qkHZb2FCUkjV2WVc5YpAu/ToKsxOdX8FrQJkL7WV5Sg4xgsqJhuMjVEzt3YZX52M07JxDA6a6cD
8tHkZTQMTxDalfKjmXKRJ7pnwJ6kW64feGs4r2U8NNMts19P79u8aP3zZOAEZHgwYgJntNZFgQnu
ExBWa4tPRuX0dEIWt2P792aaPXBzUmyjbqJwKzjF6lEziCZSXSngBS5MI+m8yci8a2s/GuGUuZ4T
1HC+WRI6qq69WdMzglgEmG+xjPEFtYbzmlUa/7UqUmzHVlXNN/je4heqkLpYbe/dzh8n9H/rWr7j
6DMxlY2n6LHSKf1dxBt0BIUWVsqQrdQ/4ZUl3zlkMUAKqfcOHj2A+IpbrCV8G/VZTypHl/cfkrHi
XNfFVviQNWb1Mnb4jyE5YCwMMrMl+jUuFpoapjJhwnt0O31YDhLMlmLRYCPC3vApLppKncOo6j8t
5bJ8AKIBf4Fq/CdmqYrFxyPfGAhD6x+tFvUWsJ5l/iiyxlnFDDOKQJe366G14vRIpFZ0z7GJAZTb
YZw/507LOWmljlVb8GBgFGxtGulGdYPpneou0y99M2KRlBpbPTzaBu+SovswHwVuhPpTnQOh3a8B
Yd+cbOr6c8m3e8CtHHaXqSuzVzqKrUBcRu6Zg0yjAz+KB+XVH3BL0clD6cv3G1F4D6qwmgAoXeVv
tBUWBz/1I2KiChoh5ylNc5Oh3yLp2zo4FVDN1NktrLIovwVSw1JcDRlVrmvR8t01OUfG9RA7hGcl
GCwGQi5eFQjtw6x1Snx0GxucLPpM3O3dbcWX9tXWfvfSeFV4BfwjUDWPHXqQtm7MlSPPyYba3s2W
YFGx+QAHGumT9vP6AXUEI+6Wn/nYggJjgM8Z8atA/57tkPECdoYcC359CWszC4zMcl/5sbS5LWFw
xyc7mSTdmhoM4jZ08sy5sNX10QEekR0fcFHyE/C/HI4qLXN2Jsfy2muIJLplLD+HvIJtqZ5jahR9
jAQYa7MsjZ+OCLPluJR9IvdT2i/V6qYpHlC80ou1R6P7JiAEWcg0uuW1KMDs3YBv0dY+HkT3A5B9
/JPzzHSbIG18sMcK21+Zm/WnTJnWE4uef5v0RffZxyfZB5HhKyzyhY1ba5TPEYXkJ2dZxnETwUHo
OKYtKenmcLBPGaomFHGJsNnOxdy1u4xzBq52pVD9d3UPljm0Q+cuR2ZvsISm/Q/Oy0wv8zExvyVo
NL8OveV9EfVAXoSZAjvisB05H3LZI4yqyPBlm8rc8QIfy7W2OY2JSnxhJFaEp6qK1BgUtL3sbYp5
We/pchkfljBZvkqhtd4RUO18oU3Oa04oESclwLP6foZjAMIAYAujb+RId3ZEI3xDESMplUozuTUa
9Jgbv4uqMfANN6dzxixo1+pE9QzUmUAgV5XjT3tO83vCfUNUzmxhkKpCu0U4F5K4vHW8cUqvsDjF
UzdQFxhDHhIkO0y0LoVizjY6XmlsQ9/y3Vu1+CbUzdYRX1x8Dg+od+J4myFHJYC0JEUeFlbYH5mI
YOMvG0M9k6TqmTuDGnBPMxMWUZ8PwEYIeZrifcmOh24ALd4Wd5ROAzxh9DGdAhTbI3J7gVcOmgju
s7pncj2to4iSIS9Wixx/0bhIszvEyApWIkCbc+ZKmAFvWofZIOQwxGNn8IXyYBHg2ty1XgrwAXmO
IQ+5OZGvFNKAtFCH127xqXdBZ6Fp5toP2m1XdG7BXzQ3unuJEgA6DO5Gsz5TS1XXdOxMABvTWP+c
XUNcJT0aWvkMyG+sTNb9Xs0+yuqMD9a60iZc0p1j1T6rrsWOfWvOSCaCpUiMYl/nvXrmbEAsm9Dg
FjcMlthLk3kB4dekugMWQwU47gu1UHaHlqr0OluOkp0z4mjY2alcx7yGEz7N7py/diVV+qtjUu/t
IZGa/aVoANxsgPzByB8apogbO10qNyiJjRyZMdA62cSJ7TyNcV0xb1CS3n7aJFjImQfVL7O7FBN0
xqwddwlm12EDjaxxyKGX7s8Cjd9Fz614XYVF0cYcOBOw+tB92PTQBVfPEZJ9kLCz/8EsoiG7Hw3V
x5ekrV2MfJj4+Rw1ptemqlJsUTrqDgWxrwBFbT/n/Gksy/eElg7wu0qb+ypyO5uWjrLRB3aAlG/C
Bo7OhvT2Nj+OnkNHCz+a0JuwM5wPCbjgl86FiQzCxR/vMl+H0daxWlbYMOH73TsxUoV9rp3Z2cxW
Xd1C22V+b8BngR87iWe3tdrvHRhyFDWSMvSg3EH8TEkzym/ZbatbzExEd7ehMPvA0KFAKJ1jUOQG
opT+J5Tusxq79CP4E+ZRIPP0U203BHRiBxp+QOhqqs1AQONPbVci3IGdYJAB8Uzdd7kbUx2w2sKy
a+z01ecThP4rh5Spkz2615ECGI9S3Hs/ChC2A7wp2DmbnKOgt4HCxCJQ5mIccdxr/HQ+Y9fz0lBu
cPSaqAxg87gvbovEu021DrcyD9k9Kkt7N6jPMbigRPKf0ZTHR6kTaDy6GLEipw5A7oDfA0kIwPIO
wc6kvHXMFqO2MK0mK+9EUcsfFZqA+uQDjCxglLfihWQPw9rOUWlhGS3dLj0I1Oq3tpqK7uDLcBm2
uWa2Gcwk6YgDqrv51lVTj21lisxpV2RO/S2PouRLiJDxyXb9CdDbpPmYXkgzFMUB9lPfbtxCRAKx
Td8/JORFhMdUZ1lyQutATY3IrjspuzKBSCEff57KRD0r0PrUL8MwIXspBijT5jJ8SwqLan3pWtR7
uc2RE0Gk83FRtkczEywXNkSHqBVmMF0W3xmG6TwZfo4X2MjsfE3zpMfdQzBw0UoU2kVPTMtpLQPI
d64+ON3ColjXOO2YdrZDu3eH0vnSR7WLvVwu1kd3QVBIYkIkgpQ5NUoN2BqS2bPN6ZRvKHbgjWK0
2CFH9jBd1vgDN4KBaBKYs0ebyR5A3m6igqV1F9MDC0b4TD2rDZP67eAh+r5FB9LBK2MIBNlaYIKQ
yZZr+U0g+jHLP0aQRkIw1xPDR7ST/hDA28V3ELrZxDguVHNxZENOoh3tEDs/WhZquqCWg/Ud9q9O
jrWIEWPHXmddodkP2a5Hwc/qbpMHwctmWJ9NHbkfQ862KrAKc8mRKGFv21keWo4dqh3KVByM1XUi
LuVTgR7ie19po2T0p+ynop0HKBl4r2lPRLX5GfZ8/qgGPXP7qLxufFAUmhzlS5bP50a4a4gOTfjX
krV1RvFWxQqY4lDTcweBTa6Gp6anYuinz82C2N1QaYYEuV2Gi04mesyWLRJYuOi7n3J0ePIykUGA
L4waa8UKYLM6kMmk781B8oKMSOo+zrVVEVdY8ZTQDGFfBtI4oqeCLY4Fw0XJaewRGMGV6ghB/AB+
LpJfHbelZz4S/XUbs4r/sM1Izns3BU59Y+AuoVc8+ypleYXwTjOwsNS9ncfYD3oMHE2wyBhbZRrP
1ryLkGCe2FH6HCBphXK6NWznsS+cnp0sZ3Oq8ZD2m0Q2RkY96eqzOyS+v0vL2KNIgRBjBd7UDV8X
b7Y+mfFcyl3LVJaMrqFRvNYRgXY7nvRM97jEVGMhOyousyMsQZPFD7sv8Yh9+0q9Mp/xL8tury16
+hFLAhZ7xvfwwLHzVvdoPzmiMrqNnwayQlF895GV7hgHKRrzIT2PHUeq7LMB76PZgqycvX3NjPdz
GbfuBHzGmM7/aDiYcBpiyuTlDruMqAB1DLoBYv6PJvbHsSlzkmiUVYirJkfku2XGKV3gQjA7GUK8
CaC5G+tH1GE6xYaGfA1OwRg91g4THVJdUtp9ZQGjgTaM6BC69HABv9Ia79V9o+Oyv2GULanhKx2F
H81+EstOJot9wmuUFDhtmrjc/MMfLWsuqe12aGvSC3MFH244r3q2/4dZ07GoaRDuYi90X5jVdU+l
lSZrAYUMS+BMfv7HsmBmFIOF+9dtZUhZKxArGqhb6YXUhbv/B+bJzhdemAeVK2NrK9g8zyIjhOeY
omGe/xAL9U6ekVxz1fhXPAGoYs0c+pdkLFNEwF2sutuiSZohTTmIXPbT2E3Wceqj/Lqgsfs6h9l8
UjQOdv/9X//r//7vH9P/RD+r+/8fCfpfZV/cVwmdr//z3+9FDNnMvinmbVv45pusw5GaxmOt4+iD
uwPpEkha2nn+5fdXeS82CVSejagRhYmv3kQARumsiQzi9GRIhqtQGF+NvtO3nDOm8++vtGZo/RJ8
yjqB6twWFmcfhwf668Mc0ziqYGoRKauN5DIuvTywmY5b2yAXwimsb9odAZwTsHFpnf7H7y++3sab
i6+/oenZRL26TKV/vXgTD1GGD5/siFKnp1ok5FWC6ti3UYdD0B5iGDxZHvz+ov/2bJn6MfnjcgJB
nfTf/ILLXI9d7KB6W9q+/iQswNhl3Rh34PCTv81U5MZ8x7aUBd+H/LI3PyPDsqkj3wCDWV23+9Lz
yx1W1W43haQq/e1d2SY9FdPxbMiErngT8mWHcqhh4AOb9NwP2k/zm8lqXu1iKG7//kKcJW1S6E0e
o3gTypabroOwCVoAnNx2M9ERuJOsqntm4Lgzf3+tfwuA42ZsRQikT86ewqr76/uBw5bAlcK3tx60
UVjSs9xkVsXAApXwhkCM4W8/7vV6/vpzsa5IvHK/Xi+tuwjQGdfTqPEPMB+NwO6X4uGv74pcT+kz
pBC0Nuw3P1XRRAu7uaLgJI5sG1apv8cwChm3E8BPrNH9Qy7iv7/woLU9vL2+9JgIvf3ETQMfbCHQ
4OWib7fScRnmNuCJ7FEtn/761nBXSof33eMZ2m9+sGFtDRQJcRNLmbtPad0zcPBq+7UDUHhArxr/
7Trp2SSfo+WjPcAHJtdb/5etwCAPgA0SFZ0BjPe4RBUVORKqLbv3n/IY33mKvBZE2IFosnHHvPnV
YBx0q3EB4Awc0COBLnwBdGe2eNf6PwRMvn8pSLTrf3ze/F/vSoY4U/AQrd+y3WwMmYhTiIBQG6n9
hwXqnQ/MYs1gLURqy+r/5veqJSLDKeZWNDoGHLocsMdoSg+xM0JcW5r071cprucL23Udn0f5Zu0l
62PMB59XsSQF+TCNVrSzyQw7dG36+vs38d1nKH0L1IgSHhv2r88Qkz/ZOR7G8Ewzll/6KAx0RUB9
OkX6P7kpCzul4BG6jvXmUhElvW0mE6vUKOHkQQo4OSG2C8AP3h9SI/99tybfGawnczUEimTa/npX
SMkR3YQghWHhlIiZR6g5+4h6nIE8caGvo9bI9TppMAVZ0CWfZ9/iwPsfPFollG+bSlnqbUB7xeG9
1BOcBxkaDRlIuM1pVuqjUGP6hwX5n//WrxUC/mVBiIUrmP5K8015IqKiqxiIWdtyKePPhmaCs+km
oo1qVGZ3Is6z+0Rr+8JwrL0Shifu2HKXgFG7OiHF8X7OWT38RJZdKs73aLOY7mfHNDFp7hrYX/6w
Ya1f5u/+3De/j2EgU81cZW0z5hVRGTOBDSeiDwi6CMC1i20xdwmsYUAhv/9N/ll3/u7K8tc3AzIK
FpeRK7fAGxE8QJYr1J1L42zbmO5w8VdJAE2C11Bb+iqSIj42ffiHv+K9j47Fn9/LXRcutf73/7Ic
Yx6yUwt1D04/2JJhAmO8Re5/AhLe/OFS60f1b/cLQIEvHBmw67756Gi5pD3WPXsbdl8dNJoHhjIl
Y104sjUQod8/3fcuZq3Boig9sD/INzWPX2edvfJvGTuWkbmtTLu+Gl6qD8445fTibVxnf7g/871n
qegUUJFI15Nv04x9PNZUEWRwAnBpYfuSRYACO6xPHuX6aSbtCzGKdPfgAsf7mp2CCReZAAGtkfTJ
kL57mVF9Nzv8M2Lf0Cw//P6ZrFvDmx8AU7EJPkXR62ML+fW3LtfHX4HQQhWHsVI16O1tRm/B76/y
zlNgW/IpaNmgpBBvXutwmZi+gj3YtrMAqWsDSPEcucF7P+9/f6V3llaWb5ONXfLELffNu5uP1oDa
jtqP6ZA+LXEZnmqmO1vaKOsIwi0PQ2vGsCB940pyiP77RZWCmrXOpefNqvrmFSsmnJ/JGDtb36iM
h84VeCvEXFdXLNf559/f6juvs0PEsc1JgRfLfHuARiGJB7jhWgiF1xQAi5xa+nSoqZcGYxnRZ394
tu/8ii47Iz8hAd0O07xf3xVCdIB5OrT0Ea2152bMYP/Vnbpqqfw/XGr9p968llzKNyVlDSfntxHO
pPS0BAOFbMa5xwgob5MeRGkSAwEnVC0YbSFvSMYy/rBCvHuHSirXQXPjOOb6tfzLyoeIU6fQmSCi
YbrY0+dERVLDRMfVUR3/+tdjMgGPnG9YeeBGf72Ua8CSx15KkbuE4oPd1ClzA3THR1yVmY8Ob2jk
Hxajd+/OdzlVsuebnnpzd47VmayBvDAiiromMICK3UA2cdJdgrX8748rPEV+Qle50qIC/vX+Og5O
0OB4lJBVXJRG1Dkeed2BrpF3/v5RvndfrFzKlzZxsJ715r4yMNoV+mNni+HMIWAI+rCRk1HbIz78
wwvy3ga9fgEcHmjp4PV8c1t49YXb99wWIU9etK1VNTjIBLzqCFjfgGEcgxzOR78cOafN40+tm+FE
lo8+L71Jcf73d+6ylzE8Z1F1nDfLTZuTCuWNcDIJ3fWOPQ6o/eS3T/2IKfY/uJLvw8NC38NusS5G
//JlcHojoJS/gGpREiiAPQzUkUT3SiLeH57xe9++t57PSFVj7qvebBbtpJFotcgpauS+J3iMTNlI
r9ppZjhnwNHGCWui+g8+R84X+G9ZuelRWL/eX+TBeZwBZ6MoziOctsgwitg1v8x2cawXP/zDiffd
e2R85NmUWPAs3/xwFR4HJWe4TWFS9Q9eYqdbMniWI0SN7IpLkMgJWIV/f0xk7bZWaZVJWee+uccF
BB36OtDtOVpVM1hNo+gEO0/e+lz7u5PEyZffvzXv3abyFO8mb6jLavfrU4WEZocTHI+tOzvt07QA
GtcVctaURNJPY6zyaz8a88vvL/reckBfGaKoz3HOdt4sB0KXXmOPkBKwwky7ajbmrZsbGASYFh/+
+lL0PenJ0BVcm0Bvnigp26vTjNkB9l9zF9OtvNJWzvZ5Ew5/2BHfuSva5NichMeZkRrn10fZY1/C
lNVCivWF2GcoK5mF5C74a/X6+5ta/6U3ey82P15K6qf/x9l57cyNa2n7ioRRDsBgDqpU4Utux3Y4
EWy3WzlT8ernoefHD0sllPDtfbQ7uFmkyMXFtd5ANUZdfbRRDYI2rbT2aAAredNgWj3C9Szw6Lw/
jtzjN+MYPIKhyqlMaRVKXacu0gRpW/AujXflrJQXe2xtfMcNBKdm2/lk9GAWKq5DTBCc9Mf94WXE
Wg/vqDbAEhplNkWh5YK6TdFZoWNw4lVr+OAE6vweVDeSpW5fnOupUHYqrhtnwcHrlAo5NS7DXUfQ
DmyiE6W0FN05hHmUl86vUm3DY0x7HwETaU8JBPL9qydJzEb+xTAMVeUhsZwk0seI9oPVPvYe4nQl
KhF/2XSnz+hBomnCi3Lnm/5etdWqcimyP13D4gw6q+DtZcNEm7RFWK1L0x9WlDs/ZYj/oTpQOuFO
Neiza9EYQWGaIX2A5go/5lQgbf/+xG9X23Jsj4zCIMvCWXx1XCBzIN8UUyhVbUV/h2li9i8tCRxQ
ISA8IZVgOYcJgo15uD/s7aayHI4p84cWgmiDPMV/XJM2+sKxi6kS/oU4jqWFlDLBZvIBPssvNmG8
M8vN4TRX9pg8zePSXA6HZKEGdQmQk9QA/AiOx3xoMnjxozJCyo5KZOZePT+5ovh8QYLXmONyQNeW
qsTl0EL/UWhLJkYuPsydaT8kVjBgoFmKnRlufEcM3RjT4R4hbV1dlEbdxzkuS1A/vby9xkaFej3W
Dr4SBOk1ipTgYVYU/a/7s5SRZ7mJqekTz3ni8IrjebWcJQXakjYSRxVPD9BNzYjJYErG42hV9Y8d
1fU/iWjxD4BktHN+bqO8HNkmM+A9bgO/Wo5soiw0NbXFhYl+6YnWs/PQGK7+jM5PudMy3Ng7VHA1
g6ocpVyC4HIoJdCTKjJNIA4Vmo3NOM0nuNWAnefqQxng5H1/TTdnxhekrgS6zrRWt0qaO5Eyx0BP
oDgX55IMEph/oJyRzsl2FnHr82kUeDzbo+2kOqtNmugjHI9c6sfMEAD7RglPJro7KHwbf9P41S8I
GkmbhFHZyepkUFnuG/IrhnQ90khWdLVZ02HCmShvBBQQ6ksKLkXnmMLHzpG4/XC8Pygfsy8JNTdn
sNfQJIH4LY5tmyCpAynAR4SmOqPUieIQzjA7y6nJnbCeliMfZ3SedLLj1XFo1AqRZGEImk61+SbJ
eEFGSYGpmWnUMa4tQXNRqxaygK3m17rOkSqNPXESfWgg6zHULyqiap/ub6fbb2yj36dTyqPzzA2y
2k4gr0MoeHzjNs9Qh+gJsl/CVIwXdILsz0LAxLwmI+xCHxw3IMv7o298Ao93Jlkf/4O3sQrznmOP
8HJrGvvt/C1E/pjGCybTE5QmQuD5/mC3eRJRSKNNy7mxDH3dfpamuAgi4k6hAu2+YsiFyI4zD9cg
xzKXwprzUIY5YpKdEMnJAorw+nqwwyFifH6FjSD76jxllEhVBJ66o5sm//Agal9waA8Qkk3Nd/en
enuAGImEDAopdzfzXcakrsaaL7XA2+hjAeO4jsQlpt25s6E3RiED44EpUwN6EquvVyseMtpqwILO
HrRfzH8eFR2p1PtzuQ14jixBytlAb2G7LOdSolmLkvSIPKuU85oio3+wteSLMczz5T8YySbDM3jZ
UTVbZbI9omWwVwaMXQEj42caOo854sPofRjZw/2hNvYitXMeIRoq1XTW1x8ocrGlsaV2DL6PLSyJ
zjqboz68aDr1+kNutOnHfIK31zp9/bkd7NdXklGfAzKkA1Cw6XSuzj0CvdR3cmBUmBcWz7TD51M5
oEuZqqN5uj/XrQ/4G7Tg/f5864YgGjB953T6gBxPDU0qhUwG9z15i9rhXmdCLtsywuKOy4wkkEVF
UHq1I90Akyptgm1ZG7PxAb276nOl2PpnXQHfe+iF6/l5WZSvvq4YFeQaD0qN2tn6YyLXM45ZaPbH
ESjlE8ZKla8NnvUfnAMM7qgDSjwBjdzlORgmjKFVE4l2GIfogs4GWq3G3Bzx8nt9kYqp8J4kftBY
pSK4HErTYSwDsgb25GBZ4iDSesIJzzqEBnIsr98cspYiQQR0wK3VmdObFlOg3uiPddBOl9lDGTui
UXzO+vHH/ZG2ohWNOK4ZCa+iOb2clC2M3Jsz3DbqpuoeRMMLuXBB+t8fZWuzc6EaFtxaVDGtVbSq
jIDSXwL3snaxDUGVHynoxqqvsyj7ncvzZigmQVbNSxiTLxAmqyxpRmeptTu8XVWrdy7Yo0zXeuio
McBCOt2f1c25kkOxcjZFUjJdc3VzKRh5wytC7igt8vAK/DlEgkhEb/Fka796vQklNcGxo9yZ4caw
Nlku9kJ0Ebhm1lGSVjb7oMILkyuArFp8wTZRu2R5qv9CctUtEYGy6teeMx4Mfw662vwWUjh5GI0z
WnYl5DQdgx1UOcR5iof+en9ZN74gnTyPGRpAaNQbKFLME0hHM+FYIbz5CGIZZU4HPzcA4ObOObvJ
8+SsgE7SrmUtAUwsd38AuCQ2xlQac2Yj1mxIu5oGAjzAF5RL1ev2N/Kw9MPotDvH7uamWw282jpo
ugCrN6P5KIQ2nHkHol4UW1A1tTmpHlFbj3yUvGDgYz78TGM53zmQm3uIy4CDTweFyvRy4ojszaLx
sDpRI0yoDrGKrKUfRlnxHCARkEDRqFEGmZC42Lnitwc2LHSn6KKRcS4HbhwNCVactujypf3fqH7U
33VsiC5QYRy/Vp35kmIC+fqDKnvkVAO5/gCCrVZ7qBRPK4JSzhYQ/5GSVZs/d6Iohp9zXyhv+6hN
FCq4ZfPz/la+ia7AingFU72lgGIAr1vO1i5ns55QwDkiv6DMsEk6UPE4FjsfXz8OSadBuukBJl33
3rgu9Npt4E/blKGko87UBE9RBG9l5/NtTYjQSuWCI4cB42pCsZgdMwtSVWoiY95a4r8wt/1ef3Yj
Ajh/jrI6llGKRjvCH+oRORBxcewAFffIkypEzqtLInwhknV6JJAzadCsrgt0pOq8j3RAN3apf42U
SXundw7dLvBE/v2PtLH1HZJaXOtt2Xte4+gwynG9IgvUI4pvqO2hWYkq+DA9NL3qXkOcdQ894uw7
H2wjwpGv2DbtAw3xTXuVSahO5CiYbGlIzOXNTyov31FEnN8MxIQnKPiFb83SW85zEJW/P92tj2jL
ChfVBOr9662C2V0o8pRd0uX2dIGWjhFjAstPR2tn53La2pVk7cDeqIzYN2BZj15PE1pIhFAALy+l
Wta+Q1FhJ2bKKLFIo9kqFAuB8DmwF91159AxkfysZ1zcgFdPqEc69YP0uz3X0u5yqCd9p6G2tYCy
IiLBnQ6v41WM9kYs47D50o+NVeSnMuqmM85f0wVe414ddHMohwCikq5bPCeXcUqtYULRbNKPNaTE
E9ESYUIMytCddPYgspuryO1HXZHSIK2K5VBpDFo/dzL92OKJ+QCJwXyocE95HGEu/jVYRni5vw23
Th2fjMiok6nR3lqOh3NCIoTN1Ayj+ZVCV7zGAtZcikOuLzCMwLx6LnfG3JojT57fZXNqKmvIQAXg
PSxGwv7kCfU4a3Wa+FM95AUcenwYEaEunu/P8rYzwub0uNpAzxBc4Msup2mVNoYAk0dgTrwuPmTx
b8nr0dPOKfLJCNehGkacc89xZKFGB99QOwelCs3s/g/ZijfMmyc8sC+aNKt4mjoaPlFRDP4tcfW3
CoYsKhgNe7hQTht+FqWwoC4hS9+3jbEHh7sdm/NPgMXIj3I+taTlGlRKaI/9FGDXVSa135nmmKKT
d9C9M9yk1q/NaDiJvFVO96d8G30Y1tLYy6bEZK0fuhD2qWvJix1vdfPkTEnwkqJ9d70/yu0RlQOA
9uYlzU2hrieXuvOEkdwIljawCDwhZlrIvZzHqv786pEckygg39TkaOtkAl90inSjo8NONPSTl87R
ZXC9+qLNg70zqdvDSSNdAnddGzDGDcgstGNLKdoYaL6HrLpRlKiHqwqyVIUbnAHEKkgNtHtApdvT
Sd8ZUCjvXR6jtEGW26RzIHN3FiA+uJvx1azxtm2wmbuOAuZtG4Mjfu16ynISz3neifSa1utZ9Gna
4j+FTFY0d3B9x4bIUPLweM7B1+xsxtszsBxMbqM/WoRVF0TDIBFETiMQonZbtCLCzvDV2Rqw6oW3
75SE+BxX7516z0YI0oF9IaYA9lwmOqtIW6qWsEJ6n3TcE+cFG8P+qETml0KxcCuqkD1FmBT72BEJ
07rB8djK9X4nDN5+WpsLE0KVZJcQAOR++2P2Zey5kVC1yZ8axXtUhim8TJkTXNO8nlEYmvZSuttD
yXj0oaGxMCAVmOV4GRKOSAB5E046uvdCxXnEDC0y/NDs9ooNtx/WUQkyuqbbPIshYiyHQk1mnNHK
GHyranpUDftWfIo9NNu1TqQdlOHR+obxSvMU4sa+s6lul5Wx+aggm00qK2uKVTZp6KmO5eC7WIW/
DDBorgUFWXSv9PYSqVq3kynfLqvMG2kEk/64YBiN5VxxzBkVO3YGDBFrgreXjAfkNDA6VZsv98/m
75bnMqlzJMCVq5PWmux5LYfKosajYh9OPtaxyDQOOXiiQ2NilQrUz+j+7tHMemujtPMXqNwJrf+E
5shBCkTjUYDB7mHIcnund3p7oTg6AVglaZZX2RoFiHhUpwIjRkUlUDEdRM4nOhpDMf17f+7yKl5N
HR6XJRMVSgA3cRCeOK5bmom6QtiiIATVXT0C+qnji4bvKNg0A4ADTCnXR65TGId8Qjfv/k/Y+NAU
XeToFOsQg5Cb/o/zanoB2rGpy6a21PSZFEFc1cZSHwHMGzsPoc2h6KdBwSHmg/xdDtUmBllIqw2+
PisCL7Qi0sxj1LYoPjvG0O08fjaCIcViHlwGSDj53lvNLOr5EiqSJSghDUpx7HQNvjSaOo8GlNVj
LzR468YUX2AJu2/auQnfhrO2x/fc+sLQWOkQucC4YQSt54yGoK6VI/5CmvY86QY+MTGVuyKf0SvE
DRalS13xswx+P1lM9/H+190cnnNF8LDYz+sHr5m1QZQSOHxNSy00KDUaymkPLdpNrBG9RPDxgKw7
VB4qbGIV59V4a5dvQGNZkoLk63D1DYQNtKMbm9EP+7z6UeFYeDGCzjoMXd3tHNmNCMnFw16GE0pV
ZE1qCbXOFfo8jMikpEhp4KB8HUZA3kjdxKje6OJyf2m3djPAIzq3dDI1kqfll00wxUxNh+1V9974
0WYAH4ajeEqqeA/JsRWNZHFEpktgvdY7WXQqxpExWMfUqPTyISpc5JYwQsN44P6cZKhdxSNqFNzb
cF5h2K4pr0429VVYcsOVteE+YY5qnYISGaKyE/MHYSF6jdyWd7o/6MZCcnHLeoxEVui/0Ql/RCB0
Tp0hTBHUs8NqwEQMryC/MqRJUNMi/rUTFn4j4tZzpMcO3AgWieQfLL/bBPA4L9QJy2bQx4OG3nnh
Yfg3F6pznutem09DEIsS3eV8+oEog4W2PHKrCP7WUo5moEI6HISaIAea4mrxBny2mC70RLXwPHRI
yc9obXzrVAeDWaTb+EbYxtjzO0ULleBgNWHvnlBqH8VjosflCxMPM5SZ9VdzRtkrBvkO6ZEH00Ff
lZ2KqGwyx+oQ5UMV84NaDo/hgNwiHlrOY2ZipfDqrwgdjtcmIFmLgon8yn98RYT9+jbLMpMnbud9
cYUTPpcIFHw19H7eSXM3NgwMehfGKGAC6COrodqhRmcp6ky/NnL3AzIx+ZNQreJqjwgd3p/VxoGQ
jSyqMjbJyU0227URfLKOoWiEj08k166viTl6TDIadPAu9Wcd86Od+W1EMpJL+pysJC00c/XljFlv
nABJMj8v7OJd7MQP2FiQhDUDyHgh9jCGW3P8c7jVgSgy+aSmruHP+F15V+GGCK6pM2aJB6/lqurp
kOJEY1bq6f7ibn1HJDLRDOD1SYl0lWPGSKciN0iRd5hG9WtKteZLrYb1pyzN57f3h5L3zOrQ02Hh
hWACqwLVs5pjq6F6EtKi8+tpVk8UETHz7ox/MdnBxGtU9GOJAcy/dUuD4v7AG4vLwA7QTT6mBiln
eSysBB2tPmg1PxUOOjyDrnwENfVv2an9m1GAq7QnrdhZ143941H4oeJL350Yt5rs4FZIJzuM2QeN
y0WBQMlLDggwObQ6Lk3F5Drn+7Pc+JLQxFUJGKHbQoF2OcsWWTCvmxEwHdBC+qqpon0zmQkWvrTy
dt6XWwsqSdx8TYI4Za7lUEoGPSxH8gHZUaGiDiqawRXvHFE49EGErh/1xnXfDhVsodfPEWqjYaDB
RCZlyVX/I8DFNaUfgyTSb4IACyGBSurHOlMa5NW8vNlJZrYWlM1KQVFmy0SC5WCNo4s0prnuF0Xg
fjbKqcRYIsY0wnbjaSdH3DoblrwOQegDFlkjblLs+wQWMJrveEHT4gOn9U995lqodfEQpRwjIwFN
L/2EKkC3A5rfSFA9AD/kGlSHGX2VIBJb56RuTKwNrErpHyYnC69OgNb8sZ5CcGIi0833eWDYH/Pe
6v4tWupT97/r1vSpVEoUPZ1JfshyqfEFdayhrQ3fTnNk2rPWSsaLWWbW9yxt1AcL0/FTBPLPbyce
aTuDb02feg1oJ8kovcEvGPrYjaU9GIiFRUV2mhwjrBG71OsPqQeU1iyD9AnDANvnudqfoMLv4b22
NhrPWxQYpKoQl+ly9ild90ZBdQhEp1EghCvUQ1x55lVBnuM/CBIwhCV6nvzgJkGPtDSJHPTK/XyI
0HOM3O6S4/H6kFc4ndz/plsRkCEAPfGAJ7NcHR89LDRkzhLDx6/eCI8D5ZNfxQAk+YC3y/DUY9f8
+iGRWuD8UGMEl4w2zXIhQ6us0AprZuLS0L/t4Eye8O3EvIa/O36vAnTL7s/xNhC66FqhLiF1kqTE
z3JABMYbG6HA2c80PfkCXgOVq0DRDqmKnVOOX+IBGeZxJ/r+vjuWFylkY4MujhR7oDSyOi2jruIB
nfYTCqChWvpjP2pPg2kF3wdY5R+yYIqeRdiiiD1VhX0VeTK8pDgeX6beU/+5vwC3W5cskLSBnj50
t5u+ao/KKSIRCpU/zAA+qtCIfxTgBV+qoi4+3x/q9piSBUowE1cqr6J1+qAb9IaTJpn9DrXt05jr
3inCr/ZU5a310Qu6/KQOcXPgdnWubT4Gp/vD325nmYQSIeiwkiutYechTGmbchiqGIgoFqg2pEjk
JaAaSM70pn7ue6/Z+dAbu0szJHKCMhgodHd127mwpHsMCydfk7SMPrObk9Ep3gmblvkHHkj1JdWd
d/eneRuJUXCmSu9yy5JprkvHmJRpY1cjUdi0cfwpy/W3beCW74mEylUbIjRHefz7LsnwTrjY2kkE
P7DCoLB5g64mG+aYdnpRqmK9iv6RGPXwScnA9qciDXcu9lusveuSuQCtwO+HnbQurLaia7LBwuDC
ABQKoHZIUJhPMRJ0m6B8w+YZDhkWs36iD+ODo4XT+5i86yNyq3ihiix90WsnvN5f+K2PTdOSaj0w
LDKA1aHGXSzBzIBQEs+QDTAFdQGjY9wUHgPsLTBXQmj4ofAsdN/uD7z1xUmlqNbAlwNBrS9jWFJi
5pWMw+y3VTU8Yxik/41ba/bgtkb+zzQ26rlE8OCspeaws7+3jhThC4S4zvuYEvdyZK1EHyuo0U2m
3i/ejK1WMldN+YwulnhsojDYiSBbW4xDzJmywOLS+VqOlwPUHZwYe0roo915RJX6SOqHUcToljsX
g/xaqxBNrGI16bgTr9YV3TLHiFc6ZCKRO4p3NChMBOfF8OnVn456jXxTUZciH16dmRoRwMltkwn3
znysj/gVOg91gWCOpqTVGclNqkhtLHAXheWh7OybjQ1Lpgb7lxyZp9UaB0w5t+5bqlX+HM4V7ll1
/WBVg/6mw5rsiXJ5dxi1sXx9FCad4G6XYCX2zuoTWrT8rTgupIJqi6eraWK5gS/0We2tT24a65f7
C/wbL7D+jqB1yV+QPbC4dZdbxkDNVk8xd/RplKZHxJ/TE1aV03keLPtdZXTlNw3lZ3/CM+U0qrgi
nppGtS94aKYf465Ctx5FSfPo1TyKdn7axm6m3U60pYqPG/u6IEkqRx+zFZNvl47+NvWU+cHpu/oD
0LfiR4gr3EmdkFNNhyb6UvFq/Jlg+aMiGmmWZxwv49OMf8CzIBZd1TQZdnbHRuWf4gl9K/kKNqn+
r+IZhPBqdox+9AerbJHWqYYh82Nkdr62qqE4Z0fBJ/XRRiXj5wD2PzyWYaE+o82MEsHOSm3EGU6g
ptK4oykLiGj5EfOE4nBUUv+3elwqcddLw3OHwvOT7LTPJ9RcjMcJu7WrjUcygude8bObpio+lWiV
+bWjFC/gYs1L7FT5c9oMmPB1qWLtbO2N/IYoSCKFJqVsFsh//ufbtq8d+F7q6CdBOVKin834SZ/K
/Im70vuGtDvyuiVq7yxlMVUHVUzB3/cXauNES/IAzQLQ9gYRefkLLMT6cIxUOVyxhbVfiF32I74G
/Sc7c2ne9ALh7RNufe7r7wEYVwwpaYsAV1b3QCJqvadjj1ef0lXYjTbYRP+KGkOBQq0Df8Do3cn1
h1dPlv64ZkK3AsVmrB+9VqBhjhUPqo/jUFN9C5UpuiZ0PeuLi1dAfAhb3KIecbqZXl1ZpJpI2KZy
QhDjuC1XGRCiiS1SQWWoSasaHxwPpxYjrTNYzIEyX3GsN8q9YCHj4iqOgTKTSq706El7Vpc89E8d
ynSKfn1po3qnBUOKxWBXPXn99MMAg3RO1O7t6KX9ZURn5UgDuPtwf8Fv4xXlCQh23POgTpDDW87b
NJJ5iKjU+iDN9M8UiyzYdBYCTm2Blvf9sTaiD7gWlTRWojBo7q6OfOTx3lFnDsusD235lBOgCt/I
Iuer2TVt85LP0+SePbOZTHzhITke2wANbjxr8nKPzn2bCwAGcX4Tushv0cVcTnyIDaRNIGNgzU5Y
ObS1Fl1mLHN2Tu9tlFsOI//5H/FDDBXcEtfofOBtbogzqds9tRXOBnh6tN+9pDfP9xd5a0AOLJUj
cAM0xFZ7SiR2Z4152uNFB2XSLXEMwsoUEhUOiIcAuM1Ohry1jiDm5eekoICa3XKCmGxqABLa3jf6
Jnwp57b4qFvj3pV/G4YpVaCWYSDdRJaorZYRzJw3FHnXYyVQt2fImKl98LCgeUunqnk7W17wtk4V
46Wswty3e9V8e39VN44JY5PdkKBaEm+ynCWljcgcEsaP8rbw8d7CaVy07cs0T/Xp/lC3mT9VLwPI
B4GIzGnNfkDMutNnSDQ+tk4pFilVonxOct15DDUNa2/a8TiBFHrwi5dBuld1uxXtkzU3SkPoD9Gv
umkH1ApWA6EumGiMucURR5DgyRna9KlQhV0jfIRi7W9LxS8RXsnHwKy6v0Xd/cwjYXxs4zk7pVU0
IjDYO8/0iMT7+4uztQ8g4wKZlfxS2ObL71BGo4mlUN7Tyu4qKtqIDL1X7DK6TEplGPhGuw56d/2A
hFFiqB8Qdbd2ks+t/U4egEoqQYxn0uoXBG5hBo3HLxgsHFgPUZAD2E3cdqf6u3WM4XgC/YdvCp9+
FZ5SrPV6HZc5X1HU/lNdqilOk5iwThdvnutzT9v44f7Sbk6Mwpn9m6Nx27WPWxMngYKDzMX8WR31
4I1h80i5P8rWQUIgBA0mggYMn1W4gM5dlGVEPCwyoZ6EEjh+nPeYg5XK6/E7FC1AxVMxQWuO5/ty
rwRxRLSNHAQzeje5lMPg+XakRqcg9KqdXGlrVggHUSOhFMWgq03RlVqZxYbX+SBKUXrtOnHSIx1j
8yjaq8hsbQyHuC5FFnUKUOsFFKJxK4v4PmFw9qSrIvEx/i4we05s6XIxvBroT1YA1kviVADfr+9J
GhtF1eFH5AeQiND6zptLM9ahr2Hjdr6/NzYin66SZIOx4IFCErj8YACgjIR6Wu8Lx0VyNpi9Y1go
CeCRvr3qoccjQTGBaw5psHOoN16UKBMR8sAiyfrTWrA60sE30QbqfFOJ2k9FOjmxjymnc9BigHnX
uvK0r8hM44Ct4qE2HaOBciqvULOQBuuYUrGbO9zKuMGuYQUZ0b+/NBsbTOJXqXBS1ZW6JculKSe3
ammmDb6J08FlrrOvFfZA6IXbOwF2IwosBlrFnTbgCT9EoClncAOjj4oIliWGsNqdat/tq4YnKNxG
0gZwUHQklhPqMOAeOoVtrM+zevH6vuHlqymnxkRJ0FUL9Y2CnuDOoFu3G1xKm84A7ykod6sdptMW
6IwWo9IusaPyOCsTRsAGmqFHdyj0H0qVq+hYqMLwE16aA1YvhvmuMKrqfVVPKFITObqULCoInxKe
nRdOzPj5/pfeWhhQ9LLrRkQx1wI8KXaEtlmhnJJoiv0xw5T1ZMSdcgpTj9JKMjo+Ztr2TlTeGlTi
AOmqUr+5UeREVR//VSfofZfNfE2i8lsGzOkksCd9wDwMv9cA+uf9icqYuHz80JngFrAILxoherXT
gqSdYdsoZBpeWHy1y/5LikDmJa5E8ayIPniINQeprKkpn9Ig/XV/8I1uDdkxxxH8o/RBWZNrK3cI
hGbL+xVKQevnbVO+iScn9A5TOVmXuBTZMQ/U4TzGWjVcmwy40NAWgF1pou8xnDZiunyD0a8B8iox
mcvDgM9lFvaZxjfP2+yBEDu+GUL9u3Ca6dEe6/Zyf/JbcRZtDqxfZIYHBGo1XIpzolLjPTHPlvgX
px/4yyKvrJM11Piy42AaP4VIxL2ZrcrbuU62pupS96GlTcOILGU59myoSYmltvC1evIuXqTiFG2h
c3LwvCY/NfWw0zmRc1nvMrSAuUzk1QLzZzlemleR5nWMR2o6nrIcz2PFbspzajndzhtha1kh01L2
BQbP/1nlG0kxT2mOmaofO/oQn1rXwoeOYij2XW175aEifqH6jIcpMG398/1PunGAJY9RgnoBKd76
tOhhmeYhY3eFYp87RUgHMuyDX1z+bn00i0Q8jnbtnu4Pu3GGAe/Q9CR4yArC6mtGVp1xtBsYsGFs
F9dUVQcsyxRqCHGgjO9HxxjqS68rxocJLDu6Cq2592LZWHXQIBSBbdmUQ8Z7+YFtzPzcWQlaX3FF
evam7INT9dhbz3p3ViuvekB8P/JbLu+dU7Sxs8BFSIgrUR6NoFXRO4idxhtEJnwlid1veNOal2zS
K5pUxZ6Uob45SWiypAAoCkN7Wk6yUGc3mFV8d4bRsX40GBg/0pnSL02f9Q+z6CI/Cu3o6Ghx8XeH
JaINGQKYxqyaeCClbtCHB+gJw0M/joZfhMARCawF6s4gz9svdWVEeCYV9l9DMMcGgutz/y2HzT2w
nvPw2GVxfSRMWO6BohSue4ldX6Mp3vPW2Jwluomy+AeLdY3LdN0IS9t2EPhRKeVHZRweM1TZJiim
enOgtz4p+FaO8ws113rn8bMRlkAv8fQhNAFdXm9kHXfDqHFa4Qvsqr4SOT/URhm2gF9BJ1iR/un+
udnIsqiASW6HjPc3kiNdnbgReaTw7bbiFQ1fsdMPebGnn7K1RQEQMS94bKilrbaoU7dBX0SK8NW6
w2CjSPMYA7mqnR4rF3fP+3PaigVAauUthsInXerlHsX1NbGyfuZlp5jTp8Y1m+LdLAIo5d3QGi8D
9agJyyPR423J6/o0pFj03f8JG4QZcBcIKdC5RGCcoubyNyh4LfS9ocGv1Kx6RNgf5Vj0Iqo2eLbn
ArxLExrN36iEmPmLE026tATvQxRDhPYzrab0lxbnw8/7P2ojNJPj0g4icQfruA5QUetldWbgYgzU
cnjOE+yre2GJcx4W0yluWj06oKazJ1y2MSp8Yole8sit6EctVyLSUw/vSaX2+6q1P3twzPAcrAPz
g1rp5nSgaeI9pVFXvn6y9I2BrFLAMrhzV9dt4zY9uFV0sfvEVdtjClvoOS1p4Bw9nFBOaEsD1eCm
2jm+W7OVcoDAnikPciUtZ2uosRbZwYxfeWF5n61aH3lImEECLaAJq7Mqiu5sj+G4M+zvsuMquwB1
Qg4le63YNK5eMWqhNamrK6DyU87Wi6G1eNL3hpf9mKihv0+8xkgPGTTvazeZhX3QUjoKfjAktQ7S
PcJo1kUa19dQ/UaVEdoCGmYCa7LDXCrhr/v7cCMY/H47yuY3n2adCWlWGg2VNyB01RQ6DsRm5sXT
W9tAmSPHtrFr9gLC1oCEcdqMPKwJraubGQRbRVEdZS3VqcD6k0ZnT01WxY+5QBDheH92GzuAw0Wd
Qm4BtvxqB3Sj27oR170fBIn1uW3sT2U15y8ujsL+WPfVOa7DvQxg49JA545M73f1mw2/3HUTjUoz
rZzan0oFe5gkax38xNUM/Vm7Hj7X3vAflMGhJEMjlw8FWQpYjog7sjkLkTcUsqIhhT+RzOIauSNN
3DT20EubNSV6cUJzyB+HuTaV5FA0uv79/lpvfFhY3ghk0+eWOfVqrWO6D0He1LWv5QCMJ6cxDkro
EMciDO3O98faWmPkeGiCo39CirfaRF5GQYDjXPtR0vTvQy2bPqVqnx8Y2r0UcxXtVPI29hHUSXwi
UFwiDVir0DompQ4wKLwIM61+h9wfTqGjmkQj8pYi+auuAjI8t+/3yDcbGYFUrIFoSCKNDtnq9jQy
LbH0ltZYDPrmFKEJ4Wsuj+P7q7nx5ZCWpHxNb8FAznQVnmPVix0vrVo/S7sSirk5PSa4vh8jL61f
v5B0vmgikFPJMVcTmstJ5L3RCd8rrLo+hCnArrQM3feswC84Rc4ZhkN4evX8PKwdoWnRX0T1bDU/
ANNqqbsoMQdFM7/tJ1xukQpVwAJqyU7s39iYSIRIpaz/u9pXQ7lpipx/XZHCdSL6d8jz5qQlqvoM
Bch5X5T6Hhl4azy6DTzvZBZB5Xx59LusaBokr4Vfj6YjTlysyXxljb0nUir9w9h21l58uyWE0XyA
fAbxGLYULdLVHCFGxlk/9RTp9Ay5g8FB5OE8UAfPk0Pca2Xi161qfNJiZ04ftJ6i7jmcanEJe5VE
06zVwECsq7T0H401Os0lVK3klxtYzXTO0bAkHxiaJH83cx6lYIQRvA3bIvwnEpXADk7xSvCbs/s5
K908P3pBoYcXN6MRuJM23px5TgI3OEgicOZUn1dRlafb2FlxwzTBvbxLuKL80WjUQ1aZ8zWx+p+s
w6f7G/V2SAj5lCWkuhtclLUiSjSDgEyL0vLrpHX7J0BJPN/MDO/6AzWCZj4rKWnOYweUZy8zvIk0
dE/pvfB05QahkbaK3m2Cy900hZbfJmhMnELpdB8HbIDXnkU5DoGU9wCNdjwwlhu2dQM8FGpsaFA2
GabDhJT4cVAy43ka3fzH/eW8ORyMBeMFRKIk83prcRV0OgqnQ5/dT4wguLhG5XxpGuNtp0TBqcw7
rsFXjyczTTDAvBdVSrXLuelO3mBqyRpSUMqV7lDbgfdvFMU95tsZW/iDZxToHtwf9OZ5LDG4tPbp
PoOQval0YFTdaJhDMagaoo2uJq0/V0nuN03c+RNwnaOF19BfemjsOcTILbFIcxkZJorko7HhUA5e
TrfEYbhr48T226hWPvUhQLVrgnTGUQ+rXTPK36naejS+JXKmpFbsz9XitnqXqfjBQzvx0GU9tCIy
n2sMyocDWUfyTnUhOR4CPdR5ntc6MtdWlCh/aaXlvsdMJv9Xr3OkDxgxN3w4MrMEeRZd9JAmDWmv
h3XYi5pGGjIVQTQ+dgmkqYMuVOCSTiDK5KAqCPEd+X7JN7tMp6/3v+Jt5ZmGh2oD96FuJqFlqzeq
GVkkbHik+VUYq89QBfTh4I1WXvIzm6Q5DKPbWSeedtVTZzVoZTqT1SQHZYwdgS+J4eTX+7/otrok
f5GkwlPN4qm6bqqrrRk1lCdLZMPMeDjxUdP2HBvhrJxQYdRpeMwzb5KiBZlwwB8++2Xy3kEeMsQ+
7zgnqt0eG7zam4MKBr442Ihyl/48qqZ6jqEhpMe4TZK3Ra1maKYb9vSVerdVHQRq9empxOTk46Q7
qGBlqYk7BgbN4iGeBy/GZsDSIPdA1P95f863OxrhDiTU4a8iyUIlermjp6yGcTUVlQ/7zz5OpZ5d
m1yAd5iHvU7XbWyCgUQ7h6cQrfwbzmrdwAsJUSTxdbfpvka9aUPgsjWMedD2O6g8BnfixOYOo8vF
G0GmCgiyLCeHJ12YSxSsr4tkOHHDg5HNmvREYgSnsy8aX6ld9RAls3WaAXBciykIjpFTxv8H+Pqv
hdd8+9t7/mdZTU2M3vvqL//nr+pX8UE0v36Jl+/Vf8s/+v//1eUf/J+X+GdTtuW/Yv1vLf4Q//3/
N77/XXxf/MWpELGY3nW/mun9Lwynxf8ydybbcSNZmn6VPLEuxMFswCI3gM/OUSRFShscSZQMMACG
eXz6/lyZ2RViREkVvepVDJQId8Bgdu9//+H7BeTX6vIn/7c//MfX77/lcam//vO3L9Wg+8tvk1ml
f/v3j46v//wNH4A/LLjL7//3D28+lfw9eE6fys9ZM3z901/6+qnr//mba/5OlQ+UyxAfbiXCr9/+
MX29/MQxf0fyhk8a3R3/QB/72z901fbpP39Dv/k7tTsHDiccqM5304gOh4HLz2z/d/QZ8A8Yw4OB
wIv+7T9f/+5fu+u/ngy349///Q89lHcVWv7un7/9+H7wa/A3xxiD+SxI2oVA8eMSMoUi4NvLJ3of
y4ikUXlX5RCo+8bvyI/4w635i2v9+IL861qX8wWy9uVMfSsEzkcRIpC/tFXhmIwxytzRiuTspF+6
KhnPTpDL+heX/LEG+n5JJo9sdxdOLU/gzR7MyKBUym4uXjnAzaOzGFtGe9nfahH+dZVL+4PLHp5T
f4r+LRjkN4m3YI8tQ03wJm1ufOk8h11Kmi9WH4QE/ooe8hcPDmoIpyaDIDb0txh6WhS18Hp8GJJh
CSPpLmUSF+mqxqgXw6/sC//iyXExjiKEfdzEt3AElNjGsnHIicZO1zcOOphXt5qaQ2OM9WnIWo7h
ny+Vy3P579LgooG6GOTgiMRWCpr6dttmQZoj+SlzNE7p2eyWz3OacEwO3vtOeeEVrgDntPmV7/7b
xXK5KKgSV7wguKB8P74LaZ8gRJ2xeZqVRaRp6c9xV1S/kpv++SqwbKiTsfa3efHfHsJjU5fGahZz
1JB5cQM+m103nfj88/v3dnWgISNNCDkTij2BX9abdT8vOljrFie52rPap3DKl7vc9qtjZw2/qir+
4lK4dfJCM1K5aCHenLCdK1WqJkjUSubmGhdlNXlR5iwTMRApzrw//2I/9lPfxXEkl0Ispll12UTe
XG3KqqasoCyTRxkkBxUuyXNaj8Nz2yh5XVpLWke+ms3451d9u/65nbD8sfbAiwK91FvCkoQR2dRB
un4vWe4zsn7PChvdKwgjbbwsGv/9n1/wLxbJJYoG8gojIbb4y8//wCaeFSnF5oULnSXMcsPMSQ6B
WOb9/8tVgNMh6ADmv32tM4/sjqzE9sixaxunFgsINXSSv3/zgBeYzGMLinXPW/+npFhFupodtmat
3eyr3DNuErLuTnYmmm/poJu/NZ7/vkRoKkL2j8sXoxD78d4tbecTCIfVngdxirs8RnTbTVT1w0td
WrcqYIzdt9YvKEd/8Rp8x2wgBQCU8t79eFXSXuyy1fMaBf0iti3UeoR7fnhAUzA8/c3HdtmjME3z
sSxAKPpWUNMQUDYUzkL6Q+B019Mq1V7r5lfV5Z+WIP0fHEe8PqGQBJh6//iFVqMxlWuVTpQv2VJG
RmmgEMEZ4eFvfpnLLgXOxSrnhIak8uNlVBNkIQN9J1r8uor8KQw4oen4/uZVLo3txTHjckBf/KB/
vArIZS9yl0UeNsrYYDybxl2lxebnV/nTGuCNvfBqwVCopLh7P14FAwl7DIKSB+MGxqnN1/UOz4k5
Vn73qxH6n57O90tBY8RdDEu1763BHzYIc5bZMintRq2XOmu0lIPpHqGyCXv78+902VB/OImhwVOw
XCSO6CkpRX/8Tu0YDBWmYiICuUos9vSlF4eMgCQDUvYy0RzaS076KOqlPoK1CRoSTCqYdz//GH/+
vhegl3UPxsQjfKu15H11lMyEiBR6e3kiXT4097ZTki3/8wv9+RnCWIJYcwGWUUO9JYgaiSplS/Mc
FXOld2nYiGgd1uEgndp+/Pml/uI7cYGLQNW5ML/fJkH5K7PrtpyDqBvX+lYYrj5UOW41f/sqQJ40
GTCjwSLfEuAWLf0JK7EA7rqW2yp3ukgPU/qL2waj681CueiKLhNHcYECQcveYMheptQ6YmMWK5pH
GFicXx2eAGnzKgLi0z4YAEtYiImG+nTTZ3XiCxxYE1fuZZen+sFvO1HumAA1bJ+GYeD2Amxgbeyk
zM2rDEOkV+GNqO+Q/eft14SgMBW7iduREJF1ZvsgnW5k2MBpDMVUNbNmeCStvD2Zc7KiAO5Spymy
E5E2ok+ixRoXT0RTleZueMMmLZfg2NgqzO4ZArnjbuoC6Tu4jtjNeO/NyTJGih+72xWQyboXIrvE
fNZoRSJR52EYN8pbxH7BJSE9D6qr33tpZe6daszLuOHb1beJGxriQ9qSHwq3pRRrBJ5AsvU4+rAn
zIVExgPjPUvfraFXLce5W9b83kjcrNlZHdHGV9TbS1lGgKCzF2EbV4f7UU/lrCO4aglnKlwLsUW+
n3nvqm5O0l3a9YEbO6tnuPd56bXZJreT5l5ZqxVGbrayJ0IUmQhm7yiuoiEPalLFvc7WL7bEN/uE
WXbuPOE9ka5kgc9tVnwqUtdPt3WgUWKs0sFKl5nCUG56HTT9oXVHwuiaS2w3dgWT/Ii8NSADtp3t
fFPOVvZkphly2SCsDXvjLsqFa2m3VXYnltR/ClIbLWi1BgU0plbgUNWNM74EDhHVMipE1fLUxuXC
s8jKtI7nZEjv5ZAjmyN/sbQQ5OaFpg7lt9+nxpjh2Ff6gC9EqhDnkhY+/gL+UBb9TZ6iPD7p2i7u
MGPEYGdxg245dp2rvYTNrJxCqIqjVK7coFCV/QAvq0uNz4FqMe2KITnO3U2ryJg+T5kB16U21Ni+
ZuWykmm5BElMmCdRGNpHBRu57NVVtJJkZju7mZFq+1Ajqck+L62HqCXW2iQ+Y+s5de90h9wPDVvi
voqSXUe6bKQYt7JhLCI2diPN8TV0KrO/coOm6L7CNGprjVl2H65y5y6OdWOWgU5PXU1gznZsfas5
8CG6L7kZaG+fhCK7C0qz+WZ0fmdFIXb+xllOoZiHiAK7rO4ayyDah5bPccYvq4K/UEYDjsbGMcQE
ePxsTqWt93IIocbZIYYcEbl2pR/pSvVY7mEW4kUtJmpB3GrfmEmYwDkjxhqwkfdz4QhiZmAvhtdz
n9YY+AIlvga8VOM+7XmHv5Sdk7pxYDT63K/SXK6KOTGKHdZeY3B00twytwsvz4SNjjfe9JMj5XnG
ALN4R7CF7+5aeHP2NjWwhdlaTirhuKetqqIkTIIFCWY+1lsIbm64bRxsj/YIP8s6ZiflBJuHmttA
MNlKSVIl/u1MhMR7Un/NcU/GZ+Nu3c5g2XciTYHb3HmsDr0Nkhr3jsnA1e3qJsFgdJRgqp3Iv669
yCiA04LheV0ibD54w6SnD17uNt0xpeMJDyiuSudcd6V074ZQTv5zVQ1D9m4yQ10f/YCh0d6uJtKB
VlsW3i7UffjceH12Df2R/E+7UNVX0xo6eZ3CYufV7F2dbfOkrurtJN2geGjaAHthw6xwoA3VMH1y
x7AXUZlX6WM1qSKMdStCctp5/W/yWU9tPFjYbR2ErByYHR0GqxHyE7KsJ5B1b6O7lBk9QS/tSyWM
7nLPivK+G1oNHXEujJt8yZsHNn6M3AsnMOTesUd2Da07WPZpWeePdd6QmWHLYGZuOCd4Ta5BoOrb
JbHR8EBq87tdR05XGWeOEQTb2sNeFDf/uQ2wH6ybNq5m1SYvmHYutO5Vk1pXTtgb7Q1Bb9mxYr9w
D5XlKRUvws70h14OqdrqYQ0/+AUHZ4xgc/K/Nc2SmgjLLN2fRZe2Y4STz2RvmiEojSsft4d2E+ii
8E/rZHUErk3mEMYc4ouJGlw3w9a1h37ZmSMGmps06UmJqTsHOyIrvHiXMQDo11PK22LtWkNBmgoG
jQVmM8o2i2a/9sptsHQOoj/TTMpIFoWyn/q+bdPNLFwZnkyOchJJSXBYoxlQiBrFX8Jm52iAm21u
1+Iz21pjXmNJgMReem4T87LU5q5m7pdfgF9XfBxVMYbxbJRmfloGyYiFJ1mBd6QDoES9rHyTSQ4V
cwsX6mfsjZW3bsPWlS9LYgGlkeFH9E5iYXARrbVwitiYJghNcrbhcK7Qfwg3Cv32K0qvpN262UIw
HgvKp8YPnekwj11bRuOS2k1UQQ6Uu54z4GO2tNODsjKXaFnD51UssOW6rRGOWZFdqxG+bSFkvbHx
E1CnIreNdrOERkZ4ceW2aifSsbE3Y0Ni5waoUX2zCaou4z60JhF3FyfToG46Uh1dZwq2edtgWdT6
MmDcbVpdsAlrqxu2mDsxIjAx5HIRhYz0q/DqLs7JE2EhbLphwo48+s9Br1N9zEptDNsutcikrPSU
+DHY+nIP6rfoGMqnWVDEGHWwq3xVnPvCMwLCkTr3vSDxCSJoZ9GYdrIwFaraAQpvmSdYwUCj6u/T
dc0Fnyf1rMjLlZdFjfDLPFI6J7hKFGuZRd0E2wKlkl+92Bx9vPJ6dXQ0NrjngTo2zmsqWoj3xuQA
a3UjcYTQW6zGjvJybIy4XTkMNm2gNP6ra64/La1byYi0M+uRKb/kKGC0e2rNVqWxZaip2Ppaia2Q
eI/cOJ21BjuwhTmgQCqgDje1TEJk5RA3t3UjcrWzlzpp7mSCOcftAkcsZJgUlPh4t2ocp3Oj1eps
Dfb3LBamrlJCK4rZjopmUvODveJ4F1dIudSNq9x13Odur+YDdGfWTpkyXTknfR7mZwhhRv+oVWgz
XpOZm2Qn0jBkLSJkXq4IospLZnPdlUYWuMeqWateXtlYX3tfWrzTa85XG1OhTdhykBKBhJk2hiO1
4bj1R8oWu9q0a9dB/WqmJEE7Vg6HjAOx24++9L1Dhn+Bikj0SvpY0hzW0aAZpHJ26BGPaTrBl8ZY
5HBqC6IBuFhrgQpXYrkPhqwJN9nABDQKjTTLd23iD7i6BEwqNgA/jD0pupwxShtlc/sbbsGWJ+Od
+g65wX5w++LeNC4x6H7rrc9V6smKGrwZmo0kpO8dtknjyetyJ4sxuhquZOK46BWW1mfKKH2DE6rq
2nY79Uk4vgzSdl4WeluWm03A8M5M8JUkD6PM+92YLb3c8udWO4ZAFTmN9F/B+n0/quYFn/bFdJq7
FE9HXH755DUbIEdjZCBWuDFbEo1Y8kSgxapagMhHMAW57axMvSQmXr2RYSSQZgeHIjFyuoyAgdJS
w6eWQ32Kh8aA4jvaZZ8TI5VAu1OBu7IN25OOaqv2Hzu1FsVWW+Sbke+U935UVCX5XRSu7bhdGMuN
h6W0CkR8a6MfPQJxDYJ3DDi6lH3iDjcU34ycophl7GSperHtrEXb6Y0ziuOgwF5X1wk09YLhTATT
OnhnTcooN26JYT1COgldJk2b8WvR276M5FLzGiqYHy06tEHwfxzRv++GJf1S5S2Q6YoE3tzQs03f
dLDUzz6z94NL7LsdmRhV5BG9QNXF0si7K+h3vKtea8yX86afW5TPgKARAa54gPq0Q58moxfnVbtz
yWxXFf52Lrz0bmanq5/CrG38eE5Fx1IalpycO2hPuxIRvLFrUz/3d2a+ljoW2psG9KXa7qFTNZx6
+aLW+0Er2ZMTL9wrYYxSnojHNp4aXwrzibzaZIraNh9v4SI6d3CUTAdNrGu8y1SYGlvfHP1dmA7D
VWPCG456b2kCdrW6+uxqWd2NAy0jJXZe0AzbfrPGxFYmC49fF87lOIDsYbuDmo/Kp9G4B/OYvspG
629FPXp4/Rkdp2fm5Xa7Ca1Zf5rx2XY5ct127mKdjIuVxLn0etpgsejVY49rNds0y4f4TITvag4/
GMtatve5aciVj5jmRF0JHEjzJ0eXui+j2l6kTY3ttHZ/m2ooLmNkIBVtmpgCiJ+QDyneI+panybB
67UtCu2NuwEn7w7fOs97kZ0aH11awTYO6EIdCMG6ClhKauljLEiDYLcYeI/OK0V7LJBtJRFva8ai
MwfyH+at7fbp17YxOjeqq2D9hGhseFWYz44xxjmXcO4AE7moNpqho+OReRexZeiz5ydpukMnHfRk
xJd+si3ajgp4LW3nfZU5JhkT7N5stoVZ7kNRDBA/tJNvm2I2bzCxLUqeA+SlSFCpv8ohqcK9CNL8
pfYKJ930vS52OQn0Tuzba/jizYNR32HeNJHj6MBTqj8PGY3cY1EyJPvIvV2sbW4QWLZNZ0rvKJ8H
/ymtEQ9tqpEhaGQ0Ap/nxCnHcSfddXXPpRi8R7jow7yfKQV1wT7d9OG9AZyhzloYgdj4IjfcrT12
5h5AtvliLZ7L3uYrihXRD4lHo5zP4xawiYK86l1Zx21T0ymM3ewdvGkt/Kih3uwiw5rXx5VogI/S
DzsnqsiwegkWz7/WOJ3ncZPhwRFlkz++x/nQ7Hg5zMbbsuKoHYBPPc7aAbN6Yu3A0CLgYUiETatk
sW+6GsmjX4z6SxmOKzsfU9o5IirgklTXi+4E5XiYt0saijqmAC2taBqq4RMZ6W12haeT1QODBFDt
GH8mSUSpMbxruzKrOKaD+UZbXRlu7aoxQg75Zn639pmV71digBq6Z8PI9sB+Dl91CARM8ZVQJSEm
j1CIEeA58gzTam6qLAspu4PCF1djackX3QZVgo1UXfeRIDnn0aj8UrOHUuxG3exfardCteesHOaZ
oB9DvafkWyhAU87QuE08Xv4G9wEEGq4ui8jrrdKMSD0ZRDwObvtFVHLqIliRIziPsPJiP3NW1xvW
JdthNYfS2hqyJCe0kMrM43zIio/NxDaD0MmlzF7NtXiC9rDeJkrOX1syd3jL56ztT1M9jq+sS+ls
Lz5V2Td0fLrZE/SeG6fEynorwuQ/vdB+W6s4wOLo9Z70Jk7OxgoGZ0fXa5ofy9Jd80g7KsduzOzX
zzPxeOzwZWrdFUk2VcfcWNsPUPMRkVpj1gZt5KyImpJrYwlmu3xIl8Hl/WqGRe2JBc2C4casg8Xe
5M2Ku3K10ql+AThQ5UdT+aMVy9bq+n0na2CqqFH06o85ZRxaAizffOOlcM0sfWCoKFwVJfWa856m
HnZK7wqn8MLY8yEVnZp8yurrIPGnb9MMXSde9JyzT2NBvmtFTr+SCT+7ytEqfPWasfxGcTt8qEeS
I57HpB6Kb2qm+t7B0HOmyPIr2zouXa2qhzSVdbO3i6BPH/2eYTUoQKOee9m/Q2IftDQRvZVGHkvD
0TXFrjI0bZGXbpLasw/c549daV01ur2Fav+NfjfHVE+86sKeP6gwICoqkOHeF9Opu5ScRm3tg3Lu
49yabPeLDNwlPf9XzauUYGOJVL81LKx8u8y4M3xN0pRnq4FDsnbBDJXR9R+AJTxaGeyA+dzd5N3+
V1DNSdvS/tGgazlHcJ5MHApaNdyGg2M90JkR/hAQXGlHyxR0d3VYkcBNoZU//T3Elm6NYQiDHWbu
aLXfWq16szP3az0lkWVk+bXkbNq4/fIrTctb9JmrMKcgMurCMIHm8mZY0SHo6CsIddHgivZEZ6Kv
YJv8KvDmuzryj/MDLgPR/eJSC5x+can9cX7QyR5r674zohBOaLJrc44CcqNc3WxFly83We8GN5Mw
KfRzCekw4BT6hkCAeuTnd/VP+DR5F8yZCPy9hORBzv7xg+hw9HjffYO2TkE+AfiN5zoJNx2s4F9A
7n91KUQMAO6Xgaf7Nv179BLXMgwuRaE8xFMvwtgwO5N3wvj3uOJvMa/+Rz7VDxysn/Kz/j9kXkH6
uJjS/eEh/4l99ZiVMJevoFN9/SP96v/+zX9RsAi5/f0i4GWKyRgfXoT9HwqWZbu/Yw0AE4NSF+Ly
haH6HwpW8DtEnosJFBNDqLjf5xn/oWCFv1Nl4AuEU5VF/jDD879DweL3/TA6gRnGgB8CFuwJOP/w
fd+MTtQE+OOuZn3GclovdJBLuFtkizmeUdc7VYMzZbXfRbUKchwA3fa4Vm36bCarc5lOdeGOKtJ8
mackfZ3cvnsMwfi/jRAyGUX6gF1WTdhnhAJ1ZF5XpuldD2J2yvwJwYYJ9n6kdlyvNRVGinNZl95V
QqwHVwv/iw8sejMYgx2XrpuDcYliZ5OZNPXpEBWu295jH0/O/QzpbyIhJPKG1HjUYNOfvIlPga8I
1S6CNKOKkdqWNpopeWFNjAngULk46+20rP5rBhfi6/fP0iUiT6CPQp9lflQABKXmer94/Ns8j9l9
JRrjselm8ziGRc5v5Wh2MfsZ7DJqS1ltvDxbr0UvqqtViHnkG47pqzlYfLlqrPgilSdfnNrPN6Zf
BZsuBxCl3OygDOi1uVajYrjpqnzZKWxdjVVgNa2LzH634jd+Jbu+fOxLu/6QeVXywZqxWQXKMxZk
qGhPvTubA/g6cKfkFCrLjldXciiXnh62UkoTNjAPMViykOOomk8qGwCPRgb4z5ZdJbHR2cljP4sS
DbiZmYellaKJrHFQO0CU/J2H5xUKz3J03ydjmd5NuY1Z2No6A7Rmd+6e6zLwPqraxIa75kmnwG2P
lpUYHOE5wQJrFx4xGNbbBMnC0QzL5CS6GYetwX+se3/96PmT+5otqJTiJXO629nH39V2ww9wuOeb
eUrXHeXLdCt0QAs3rAZIQVDeuWaVvgb54h0tc7I/sAvnd+irkg/TkDtD5C89+JmgEYI/sZxlMuyh
7Y27FZb0zUzI/DW1afUyy958adJ0ecpk6d+ZIyB7G/BH3NzN3zMmVdGQmMY2ENMYD2bbb6sJMxkj
Le1Ygw7v3WJpjw2TyHgx/Hwbzu34NGt9mynEUChc9DarZudTOsJuLABp08t8Yz10He+DDvGKiZrc
JK2SWcAHP4SObRbGcu3Vlrwr80F+XANj2k/tMsZ2z7tpU9ht+7XNrwdH5tdO0Wb3hbUmpyWr8AGm
6t67KcVq7zn5pvEH7ywzisqO+I7rgs44MpU2N5jzU3hPgiFoUtW7xR7Mu3QQ7V1qe8a2zAoTr932
JVzCDJguXK4deym/FaGeb/x+Sa8TzLFeEz9b9j69DbYTyjxkObVDQYEro8Vx3xdLxsBlNXwmKEUv
AYCKFnwllQBem9Jsq0Mqu/mGmQ8dRDLOaZxPtDHF2Ek6H7K7o5468bqT4H5D7qoNm+N0nfnpeDJm
Kzj1wZA/JIlbneFiL1VUD3P+aKZ29SIXkT6kQ2rf9+XUnYFc8zOKSnmqyrx+qtpEFcQ9TP1paNfh
CIPBuM4ds7vGaHh4jxM2ZeGMh1DUte56V4FI3A1rMVzVENDfNfloHYoh9w+SfeaIj4tFFK2DQMJs
/E9eMgwnHyPrJ2dhxAAenm90XU6HP5w5f0Fr/U6z/u8S5/v2zVGFCI6mASn65RT5I1mL0IPOIsgv
P5N/VbyvXErLOPRWn/DGoWn2vZWccf0E76INPlTaGl9q1Bd7scBI8lQ27TNscPZJXdjPjINu6smk
JzV8+6FUQr2YncrPTm4WO6Xr9Th7DMQSUScIpfDK/RUjzH9DsMOCHEYCXj1U33AUYeX8+GVgm+K6
B6/tPJBi/IwJHrsmlh/zt5m82o/p5R62XTN/VxJzdy/3ebnccX259+nlKdQQsBhm2TyZ1dDv7GIc
rtw5be/yWZl3M8fS9ehkKkXUYeEIJb2si+CDGdf2IoajgVXNyV3GvKAOZ4GAZ8tTd1k0w2X5ZJeF
RBBm+mBdFhcgXP6I9RArjjF5dR4uy1AuLEg2sOHUWf10beer2pDIIG7qLDWuFzOh3+6zA9bc4k5O
s6o3GdvLKy7RbMx2zYZYSXujZ8vcgKxjA18u1/6Ki11S5+lGY8/aJUfV6V1bSUy3adgZg6rsOJji
Fjxf6LNm34eauNF+cU7Nj3l2Vusnw4s8yblS08G9U85LuxRRX3/zstiYP0pOU793YrVmcXldpu90
+0nPT42DsXV5tKtbNX8Ogxp08sZxeb1QaSwvVq8jkOON7M/ZM9ZaxCdGM4dqjaLtSqtsGxjzp9nf
tTJfQCd2vXj0p3bbZ7eeGfnwC+NmGD8zwcySmAHDMS93abHR9lmI7p0kq/DAUCDKIf1sgnI3rh+M
4nkZIte8y7UX1RdHv10Sfgnsw/JZsGSm7HYId8FyvVjME1QZFeAecP12Dve4cMJta5+D9LknNWNU
EnLtFJOGG8NLWSK61WPm1tBiTftJ6/GmHLFbnLzT2Dhn9q5tLgQuO3nsa+ZBnINpEqXdfEp96xKL
IEL36LtGb0cuk6FNP03mAcZm/+z4Sc2wj3viBBb8iTKjAVyMPcWJRTmAx1zkIcyxBVDw6t6USPKY
KAwbE4AqSvT8Enrj1UDwREet1UtpRBULPcjc6zC1dsord15mxL37wXeW9uIj9m2dphdT21+I3txQ
9bwCh2Ubw3ks53rLYPSpyeoDsN15QnlY9hWwxIDhSp28WKQ/6+qmcFt2u8y8RU0gyX/1HhrQAmHr
w1w+MNxf9dl1P69k+5LFfTKcNi58ZrOEcg8WOsx0DdsomdvlylsnfZoyO7UjYS+QYsrMYy8PMGJq
2oMIwMajRJHj5KbdjRkkdwAeEcPxG7Oa90rKK7WGn/Nu2U66KeJhMQ6TRR6REpDMpBYPxbDGQfJZ
ladZfOoqHosbL8FnRzya7cYua7Cpq2rajepLhTuCEQKQ1rz1SFW0urZthlWgSEm6XYBjmXrfanz/
MATORbspy80ElSOo94XxvMJQ1ZjA94OOJ3VfVztWmVlnR7v9EDrnpPjoafeZ3OedkZgQg28684M0
owaIuQzLs0gePIZi86Ci3MYA7JQhOOoFgcXkVo63gyQmxiWynkmIdI5KnjPnQ7rcteHefsbMN5aj
OBao38zsKE3qj4WzEPMTmzdF6UPTP6/hlpTN2Db6qLdug1ltB6B20b4KeXSLa+dpse5yPIHbT22W
x556Ddz9+rVuOWmbuJ/rWI9XnY329q6w1+u6ueEN9Lr+UIUfGW3Z2e2oq8iZHlpieCk3D7Z6F5T5
lWMWm2GeYuU0YLw2ovwxbsmaSUF1PcKM7l378loNzDLaHXNXIbYJKIJD7uwoGNTauyVkFE31uUKl
F85zXdy4Xrk3h2/9WvFDI2qqj9IpqC7lppokBN4pJvaHz9ttMQQQtr9hEnAlDRFlCt5fcwrkDYX6
1s6Kz6l89No7Qo3PykKkmcJ1kjBxvtXfSTjUvepoF3rbjwP2ZPl7p11BibZZTVBrkd4P2O1mzal5
lX4fyfRcAbV31kGHN27GUPJRM7cu60PLrMtKrCgN6mezeQhLgPusoE+oYmM8TD7UZnEl5g/AoZHy
jONiBgeobVtLHiZs/9zpm5tbAMO72jwyw8fM81OjPpr9tq9+ZTBPc/hDmweB/GKSASAAn+B7GO8b
KqVnpbV0MBA9z1XCQlJMHjcQPFlIhMkwEESahLM8cxd9i2AfXLQGFvnIBAYAz5zpPJzyujcNTH36
jOKiSojtiieLm5dcKgHje1GAb7I+55dKQdh9sTM7X53JTuW9W43g1i+s6rZHsXHodeee0smcNs5w
8Ydq1YLLFHAQeaPjGcNhwqilumePfl+XGWvkUhWnGSus3+EtcG4GAca4nBbzXV2csy47BllCC1Iy
Fsy/iuozpJPK2eZj81ThBVMJ2LZMqmrcjecrTdIM71VySC6azLkbD0657EY7PRR1Ci609vvS13KM
7GGdbsy8LXdr/UjEOUjurTSvmb9Cctj6y8fAeVHtvTEFxxJZoltLsGMLR4Xrvnwnl/JMc/vVLreh
876w5SVpoYq8etjmdImEAdrp41Ad/eacT+LGbuXW0dC08LgeYKf4q2McjGI9+iE8ulE/9Twd0ct1
2y+nILlf++51zTiOjbvF/YQv8pEh870WT3Q8aexbW3v1o2H091gGHEoz3AxNf14D8WAxTChWJxpJ
Q/DVY9XkEcDlx7Sqz878zmq++et7sWCqE9r/h7rz2K4bybLoF6Ea3gwbwHN0okhJFDXBkoVHwAcC
X98byqwu8YlNtmrUvVaOUhKDcGHuPWefSPfY8sNzfEUPfQZQ4l30YW9Bh9jogJzF9DNs0Ko7fdVT
5AVvKdk6rHrktNUV5IFP7IXW69IoO7oFC2GvVJ1Z8T07NgVhNGnLBvDn/vmPSljvRM1/537AJ/Wr
/12V6/BdbM684fxH/R8scBkGE8R//NO791tx68QG79eq1s+//ldFy7X+gdsT+grVKZ/MNYei6l+m
QpuC1ubo+4mthlW31br+rmhZwT8wcAFPMgG4b/+c6efvgpbp/AMa6OYAJOaOLjzOvH/+Wn+ff16y
FD49QUBhJhgSch1Se9hDnIvOCsvNWniq6OiocWBmMz0PZn6ZFYORHEkFsIJPjhDsLM2Go/5roThP
C69/DQ0UiJKejhCZE9nTw0vTrXle2om+s6e8iLWmUO+kPQ/RNOvZa27G88vcjJsc+YC7UeDeaulP
x5oR70Backn/kbXcD4P1LZf9sl+r1H0wurG9ydLitcimZ8cExmNSLcRTeu5DcrSSla32VEzDwwo9
a+m+a2OWPmhtidSua+9ccGyv8F2erlr0ALlOcyPU4jPcDKdnBXyHdiTG8UDFTK6YtpOxsN6UCidk
qDVLdV+zBL/95T1/5kD93IjAHai+mrbxu7VRKtD3VSZI/ZEdR1+9Ky5dj+2K3lnyg47K8PDH46Fb
J3YF/TrF3J/l2V+8FENVDP5qsMEkiOMym0t681l2Q6EiP4FolK80B555hgHHax0HG8YuUAtP35t+
CIh2W0wV6+UWu7OoN4ZWXdMx1UK3cY4gGO5fvrynjZ6fD3DD128VbjoxeEWfDqjUkvoUgsgrNN33
w1wEFzRC6lfu4XODwKEzibWkdPAbWNjUFpSzA5uGNTEaVMtScFBche+fXr6Y3+8eQBMmOG4cWSas
XE8vpiOzheaQQUiO7NkluH09528sWpEIHjXK+TvakVl1uRbEyDl/LVRPTO6/eqXPx2ZaRTaCG4rZ
cwvK2e7BL++JCdKvAX6wxjPAoWhO2/G9kc36nmxjuEd5A+Wt4Ua/slSf39ltVGgNWzIqqS1o1Z6O
upZrguQiI5luaRK0Rm7i9lEG1nHdv3xrfxuImYy5m107gclc6NmtHTdcbuY5azx6BXt9iPZvTQTi
b/58FFAfAKGJ9N1AI08vx6N+WsGN1ePaNxTWgADppZNmyMFeHue3h7VBNx2uhVIaC8P5ZzZ3BMwX
IlljZ3LLb3ChzR3co/qN7tbTZcMiFhV+Or6Gwjtrd2JMgtjk0LplHfUd0irPaoH+RMg2Bbs5ds0D
HYaQWj/l9QOK/+OgOUdZBFSRpoPOgfgPr5cAcZ4fvl+wLds38vS+2pMaNGRiKu4I0L2iR0DR2UfW
i0tjtnepLXKa2coYXzFbnq+4FDxpk0HgYlfhu7Svng7r0ValkEKlLPF75e7s3loT1GOJgspZNULL
X0E4/faSbsGR9oY2C6CKMNU8HY9+oNS7RNPRNnZGXLlCHJMAnenLN/N8BfKc7ZRGECa7IRR458ZY
bzb4phHcx22unEu0E5QDkI0dNHrF6JXy9ZUV77e7yHjALDEXY00E+XP2jWuobuWybgD+LBh2ax8s
cHyzLU81H1kuXnlVfruHjMYej1iTbaNmnNNiJ/SBY47xKB48vTz1I+SpNVv6V0KgnrsmWNzcyI29
ghX36ZNqqfA6Gsed2Eta72ujC/HVpmg6hJWpafHLz+v5sVCl8s0hWzp30tEuW5ChuV4860m16+SQ
XzuumV+s86JeeeGfvXk4EGHJEwgBDeHpZaUe1WR35eahsGwv/dIeotWrhz+dJbdHtMkl2Huxyp2H
O5mDE8ipKP249mbxbkYzc1GnRfPKI3ruNf91lLNrcWurG7Y2a1y7JuafgpulLBjTa5Zacall1fuX
H9NZ8iuz48/LogxibgcNEJ5Pb16v2WjnQazGqCPl+7Yt8nuJs+SyzFW5NzDjhPypSezToF8QQDch
5J8sQsRg8hclbch0Ll+xbf+2TGy/EfswyD3bq3PuowU45Hmq5s1BF1vvNcPor2qitPaDbHCl6dM3
Xfbmh5dvw/Y1/6tf9PddINZyO3H5+MK3t/mXfcSEf0MstUHAA/DGUJfOeggqrT5U3qR9SC1xR3dU
Xo+ouY4vD/zsZ4KTd8OUmCYLxtOBsz5RnobiN7a62ToaVOJ2+YQkoMp175VTwzYP/36N/xrqbJ72
m7XK5co1TplcrrLMuDOnvAyzBvWPYdVHf9DX+44u0V5YQrzyUJ/9RslQ3lpzuFHP9Tewxa1FajzU
HtnnQQardVBD0Pw7k86/RvHPDptdqtxMzp4Xr9a8XNIng8FKi4ZCiv1awtGzF7RN2ZuAipSDs7tZ
rRI1rK/x4MxgPjSeJz55aDXuX349nn0vXWerB0GxIpXk6euhTYDu0oLbtjhucxFYq3cxJzJ9WALP
/oyDqrngPO8c/M42X7mVz49MEhpEduYI/2wiyvxmMxMyciVJvsLqIIyjq+fa3pkEBPzOBoTr5ute
9nP59eWLfu7WsuVlk8gnAdn+7Cmuud5qUpsZ2sq9e8TzgkjbJX1l5nvuy/t1lLNbq7xB6tawejHK
RYQcmrCRlA79Pl+C6ZVAsdcu6KwuASi0RpfNl9d483DCfZDsh5FW/su37bmlY8NZUYnAKg/D4em7
4jX6IFqwALHqmiBGaIXsgCJ2bBBWXeBrEMMrr8izd/CXAc+WDt3qdayOJrYFt6q+Ng5V8zKp8g+D
nKzo5Wt77g5SvqJKv3X0kYE9vbbOT+1pCVgW5763vnr9rE69XMZXlvjnLohqikc1jlUeeObZKMD4
utThm8Z/vlDgRyVgtkENNcR/zZz/7FCIPGGfEgIKYfnpUH2mpxlkbj/uGlrIeU1TEil9fZySbHxl
J/vsvaN0A5eMvexv70VlF2vPocCLRyR5kd527a7WnL9Lxv/jSfz5UeAqok+gz3Kep+oHJeSjPvVj
mrvOHoZJe6Vwxp7+jfeAs+o/RzmblVQ5cI7ReEKqh92+prO2y1Gw/Vuj+NCaOHVzJD5/DxJfz5eZ
uQ9XmoeIHXmxUdK7//NrIfKJFApKhxaH4qevQDknq73WXAsnZTsMzLRmbrdeq84886JRdGXVJWQN
m8B5ZuJgOtNUyNbAXFwEbdgvBiaGRDn9HpNCGrzynf4+2lYEovXAkZuj5wbQ+3UftaJFmcrEIVWX
c0i+dzXLhZNQSF076cIZmle2NL+/dMTiUYXX+WChz54faAwifJWOpCnGp23AmfD6cEp965WJ9ZmL
Ag+3bUdhJmwF9KcXNfiggC3KjrEYO3I0Oq+1+tDp07lAZleW5R+/F2SGWNQpNiwyM8TZPD4TF2Gi
FsV0AO39GwUuGvDYAuRr5Zifv/fTDSEwpq0mbwKaoo51tvdsQSGqlki+eJ1VKb8kTecC+jA8TVcn
DK2j6kJ/sK3ywVYoqg/6bGE+nzcLL9iNhLMEZwH+5I6it5nvsYP43R7gpQ4ANvGxrPNnRoMcRfcy
c5dAVKmwshi9dXj5O/r98SDrhqnGRoGF77ezc9oXpRh7i/MCnT1i1EGSpBH6U0QuC5znu5dHO19l
Edx76JUpQnDc5PM9e8N5YivnHgchEYqtOgRBXD5OXSaqOOXfBbhilqT4w6+KMcEhkRpPb5BBzytY
4ANyUTV2EAfDGviXrbRoqI6+RT5jOWGEe+V9P/+q6EPihIFziZya8/T5SdcJ8qULSplQ0Mmwja4Q
dR97d34tb/z3O/mTpLa9fJgqfsP9426A/TBmSaxVXlfELvTE7wpCRJg6SfvJKSeICC8/u98vjLTD
7T/WeGoS56B/KsF4tVYz4UOW/RETeXFqYcq8cvu2z4cZ4dcvi+McPx6Bu087kHnw7BMeejk0dIHE
TqKnKD9Xuqt1qHvYvNzl5jrIfdpBwBGhSqaPWVHJOJvM8k3V1/6bdLY2zkW2WrjjVNBocSqy8b4r
yuTzWmOWRoeI8ZHZUHxcy/QS9xXKC2Ef0dwnfmgDhrR4K4PkxqjZmbtuLW/Z6FYopai8fMjWbty1
+Vrcw7kb7jQoIU24GllPqiIYZgRjTtnHC3ur7KjQG9LyNgx103jQHsLRzet3zjjJg5Xk9kmvmP52
ObzSB2Ll+kOVdOpGM7vvranlLUrLVQ/7JDO+1UWnQggNxSdDBQM8Da+6lXj56Fchmn9nTYjWPKsh
55TfBHFx0sa2o75Au0hzvDBqvF+CSmxZPaox46VojARDvUb4r5BYMWOV+gSMpKV0052+1j6y/HV2
tLDyIZviZlmPrqz9y27UAPWAOamiTLPNsHPG9aYeRLHzHOTz2jxA3lF9p2MtbnQkvfOE5gaJvYGK
L6kRrti1XsAZwRKbE3t2rdIaBEdQNvojAY7LB2BKzr4EfRyVDt4S2RbBtAdKYn23zRkp0KKhisbq
i8ylF1CJoXmPJD6y3/0wtp6WRhreJ+5Uk6beDQRHmUWO1FZsnimVyH0CsqYI/TxzvAfLqmA6iqDT
P0gQEh9lBtE0FJoR1HHrG+JzVTTdFgLUpD/AWzSX4DPS6Z1mVBCNwh5XhqDTJWgxpqHrD66B9GFq
5fcaMqBxO2BSJR2+N903njKC5IIfO1CcXJF8h9nimu2e/hXtsYIUNuO6syYTN3fVt8ckRSuHQ3VE
VkaKl0IWnxjuZaoDurkwRDa3bzomHefg1U6uf5unOm/3DUivh9LKALSZ45rvJiDKD+ZS3BmZEiS8
TMNHE0o1Adya9KawFkVr7dKRpO4IL3vwdTXG8la107qfpyqDXGIg/JaamSyhV/R2ZOsV7OJ+wB/E
bNa6Mqbo2WHba/I0XSJoTWKJxhwyP0IuVzpDClGlc8SMrMb4qT+3VXuy2zWr900eVDepWEs8kmIZ
ZCRxjt6MWASWSLoCOV8n/LyKC9fEFS9Yd9U1dJTSqu8ExxhqLUualMt7a1oMviPZYiYvKjwyUV2D
O7ljgcRXYJoSQDTcl7a4c5215suWWGnSPE6JJxdoWjG536SYuPIp4nZgDF+cdEC3NfqtEwalh89k
avrhQyfhVkbeAI7mU6OXjQU4pim9vVukmnYh/HF4o7kIyzCcDnKAP5UqPaPl2QKvzXW4SIcZ8c8c
B8LDFq1548wPNhOV7D2fMMWd66dKiwHUBnxqZQfaEX+2ubf5VkEz6U0h9o3y21t/5kvaZ0u13qbB
im0+ceeGPtOiOGr9pBbUST9Ykea5AYpepjGc8FjQaf0CeJjDNlU5caz6RIqSr2umv8uGcv2gpZqD
0NgKlLXz8iLFlFst2Zu8JRIy9Pum/WyXuvkGWJjM40kH+RALmDku8lTa8pmxZe75UpZIs1JPu/Bz
I/2W4niWSKrN1Y9XVSyo23itScVoCnKsvT5Zv8iixE7fNv78OK9m6R3swqDJookh/ewOmbTjWqQk
a64ZOgfExbgpdsjRswe3B+IIpUFKbUeLX8v3WAGWg3Q8LYswl1h2OIK8xTaz6h0yO6tTl2oETUJ8
Gl0qjMtWOe9wuFtuhHStJm2rGdE34gBeCu/kSUO616zt1Gh5B2rjQheGX+71OveuNmpkEMHhmeRu
gipForG9IKhMuyA/jFa+rIgmEwzU+D7UDx2xRHaCVVMu+5mIw6ugzFmyZqeFJGL5i3Frdq3KIxIz
BvToY+b9mIwyuGHrZNnHLJ+cR9cdV/3CGvuVptdSBMXRbodZRJNoNucwLMvvrczndWfXTvtYgRDm
ouRG5rFV6nn7xTM2KeeIPNZH9tweR5aOt2WbmywQYsWD1a8Vvlcn8QJiVLvEv0ro23zTSjifkAqk
tGE9jGi70i7J2wNMHWuIqmnzUAXZmMY+67Cxg7vGFbSWmvtoRXlAauhoV8Uhm3vrbSaKwtmTvVDr
USfF8k2IgjnId9WQxVPl9ePetpusINpxgWrT1p4NNmTIAcLouFhpN9owp6KBt+GTxU800RckqKwt
b7HGXdYP2qPe29YnWeVUgee6Rj1n1yXSw3Eoy4NBg/k4OF6PdaVbtjeqll4Q6tgVrgAopQgV2z75
3m2Yx9BzAJigKrdJLuhcePF7/PEuUBs3n974RuWihBcatQwqd4PY2YrUkyihMutHDTQuKx7wp70f
iWvVY8BXZcmqLLtp79hy+bImTNY3rplN75O1zKd9QKjZJ5v4matyrHRU3gAERTg2af1dm5gbo3Yc
s+CtcOUKsSPXsL0YasBhPtWjFJFFLigQGBh2NdiRjgcY1IG0cASVnnYQKqlntH9F1xyUWHMExtxs
J2pLxSVKI211uJOVvoZwW9yvjr9Y1mXnCXSTbdNsWnwLxOxFpiuIZaWsfBHxieV5VC3a5IcrLhVE
2rOF3q/3UoImzdIQNxmGLEA8VBgCthB5GnCaCBx17JXQ96IXtRF5geynj2bCTH+a29IoYoVX2fwM
87tA/m2bQ3kjmpWGfSiyrCVmsJllQ0ZoZXVv185Zy2lnDbh8v0C+ysW3cQGlQfnRy6fqYEMuWIf3
nCmrVWDBHYnp3jcTxDZggF1qF81buIB4+PazM/aJsUNULltO9ZrRU3nBd+aguOT+iWmnt2vn6pFw
NXeo4nHFp/ctrzKz/OgZKKX1cBwcyVTEhs3mS+tBa7a1q9S+avI+iZ2xHKYQy9cIJBGO2YXFLwBb
ocTJBUDNrr4zX4Oe8bq+nSJsbasTLjVlqHAOOmGGfS6z70ORJqhiIUje63gVrb3trM6hodNQ7TMa
nIi+J/5PzAdsXte0dVhUMfo7ocXEl0ZNy0boGrNygfkSBugjbLQOp1nWagerG2d50OpxFLHfsykN
6wm2/C6pF/m2KkbbvQSKpX2cDVbJvZ16hogrWExyJ+uyN4I9bEhScXo9He+FVRfTDtFYoSBq+NO8
r9YivdDTzmhOk2ihh/Q90tCYNaPdMpG0HiuM8PLPsGUBbBsg/mS4otkM9iXeQSuS0FawWK7Kv18q
VMwRdxBbSoY3JtmnC96ryCLtdAqtvDEKLC5zcJd2qrsxW7dwLrVcQwYqMneBMVFkj6q0rMeiAMb0
rmgbdKA2WPk3GSpdrgDoxUWvJIQYWOrYLrWgKtgy0ux69AA31ZFJvSLd46MnYGWcfLvZ63bv3zZq
qH4YZa28qB6GSUeCvjpsnS0TxJpdeMtd5bXNF2ZE813dGOBQHDPp0wOxrIUXorpwabiurgSSSArX
prKwD3VpTt+UNghE/5lPeTNpVXtUxdgmO3Rw1Y8AdN+MyZ8InbAvx/l2sUsf6IQwku+Fid2GXbPL
1r0Ds/l98VnOdiLr+it9XuF3TZrJykw++MAZLjH6i6bJ2BbiF/TafcWKQHYT9aLYMgoLa0Fgtfau
5MizmTfK+aNYnYdkVW0EOBIrrNXvcP1x4bY7DgHYS1T2XVuGMpH85KSa3xjekr/p/elbO2IYodhU
XC9pwwXkQ+8DEnTgNN1mfOvvWrnkP5LcMSfQgVMT+97U7V0E0D3zkW+AHhvX4aCo/+9pqmj7okzh
DlrdWn+Zqrl7KDT7fuEglIVyZHcE2Ia/FqqmtA/z3DUxcLo11vscA0Xm4hyhzuXqMftxzjJz7sYG
wJa7Wvq6Yl3tjCs/0U4rSbexVIvxztbT5QqrLCY2eDvXfuZ1YMCC4ENAA/IyYI8QDV6zAHrSpfau
zRvtsbbL5h4fjLaHpGG/6005v539Gt5TEuSfmqymCuSs0GJA83N63R5bH7erD0+P/f0hT+qMCITC
e0j9Qd7XmO+ixFznzc5QRU0HX09oEK1cp363Ls3RmNoawcq4XpmzO0ey58vGN6PWaNbxe7H1maLZ
L+yHHGDs0RB18XFlBdlpOIMiW3ZNBE3Mv3Y1SiW8myZUGS3hsggRuh881sOsm+wLqfLxlFHBDpdR
vxrX6tJr7MPoKRWiUYUChmGNpZBSX+BWUwhhsgpRLpgPcP7E0RNLeRBiMR/Xja+FXLv40DTYO0M3
xWe2Zuu87xf/clFJ8x6va8PvXgJ3VW5/CWf2QqMb80PNQ3eSc/4xqO3sxtK1OmptyINtXpH4AY7u
IdOt7gr+aPOO3KDxTmmjcveznVScWKWpH/HTjjudV9FaZ2tvld7jzHEzXJV+os0kHvqJsu5aNcXO
HDUfEgzGJg6hWFFloAePeVd42d5ekjwiH9cNIaX6R4Dl8FSlyE8I9tzLaqjXHxu26FiSMh5iaM7j
gGP0KvVPbutqd1VQJkczhU9a5Fl+zDHLizDTYBMaS3oLn3a4tSsjf5fn7tCBkSmvs2XRTtQllqPy
WuayWX3HtDrs6wSymFO400fqUfWuncrN8DSUX7FGrxeCtuNV5YjPDXsvThYYvorWtuNhVvkl1MX8
M+QZ8Q7Zr3nRaP2w6xIqDoDLXe6xjxvHbrt5X7ClrKLEBg8VOlSd9gWHeuDDRXJCivUWd1Zwac/I
XiPbbfBVYBk/5E0pYZW6sxsDVPQgPTbaResaF3Mlk5MN0fZyKp0PdmJpt6tvLEQ02e2lo2c67+O6
iAcXWsqN55p3TBje97qwWRvc1LrFSf9jtIeHiWv4zPFD9BEUXPFpwXxchbZfuDvYgsNG2hsvqhVf
iKXLW4LNoTo2TKp4NAnX9SmG3yLHYNtlj/Ix35i6C1TsPf7uXEWWxUmEdckysqhuUUKHHPQFSCe7
xtRmKUyTiNh9I1LT0GKcNkeXjGrbWHF7dCzZ+VJiXBQAgvsDHCWIeezfprusEW7MYdS4m1OhLzt+
faePgoaqQjwlE5ZGu6s0bHvUHu4W6bBr9UGzXbqCwi1gHNv6CFOTDAUtdc0vKLJxN9rBkOxLG1Zp
tE5ucbMQ2DKFlIeqBPtSKtO442kVUcsU0URW1Y01H3zrfzWYYiE2pa5zUMFkVodqXhJEWmXJfisZ
8IxTatkQl7ndUJKVGdWeLNDqAGdUa3chqCvd3tt1RqGYlC+jDOuqL1q4DtZknMrGl1O0AmIGO6UW
jZUYh3oalno2i9htK+9WS3LXj7pV8xx4SZZ61ApTZVFRuAm4RJhGDyQJG0Cza8PFkV+Y4xj6uiOv
Ca/E7VUYdfCtF9rwxR3H8baaMdOGiWanaTwza39toBCVEHOs2tqPfdDxYqK1S2HYeuawy11hv2/I
3etA9yV5GUsNmB4pHzSBryfKKCoqR1m2+5kjEUgVYreKXQFY+B5Tf+6GAXoMD2ZpOfIq0Lf7XJkg
P+lE9p4VjnJcEvSzo7OBdRq8M46BhfrtqOzkehwMnMINTackBBMgbwK8+BpzegpusHS79r1H3kIC
uGFIHmynxE2n9ypPwQyk44+pL50iEvXcfhY4kerTArkPnbdMTO9as7ZDs/JGf40akQjUxDZOoxB4
J1vKia0/aXtJ10FA8rmGmoC0N8FM5ShkpuXuEZ9mZ6EvzFpF5tK2XdwZpX89N5V/t3Yzftu6SEqX
6k6vgGEtnMVjz841/dTN7LERHPQSwkRJp0L1Y1HsjWlmiswbZP0xYo/FOwSN7/YXZtXDZBP6oB1V
4jxagLeynQP/qtxJyrDkGs2VgkGn+nk9TnU6Qp5j3v7gdlbyPS1YeQhi75o7P8+H7MpkU1fEHGIN
k5pP5X9raU1ClvZGrIJw55I7wph8L9JMc4WQhvaz3mkEkMDk47j1vpoTKtm8gAXHPgjp2Q6ll2hh
N441aLG0xLZrj3bP12kqq9z7UCWvwZVwICP9iQJS69cALXK9QUppUkDyI+BlPqdH8G7mO+FrU/qj
KMpy3E1VbQ4ng6IbxLW0ne71VdjtQRN8UhxDOtSwu8bmZmDH1SWwyUbMdUykEAuIbm1cQPDmroiW
Jsj9yEqkhrGZ3ndBA0dC11Pw/4x+AzAo5CE3YPKKz8YSFA1ot0y9MRfFBDi5Og74BOh7t0tsZ7yZ
Mq/J48yqNN5IoKvvADCm3mGc1GzHSPqAfVQtCt3ITpOMCPieI9lF1xg8+LgjmXskHZxEXFafsV3s
9yMdoPJt3xEofo2zFnJ1lJlVtbJ9qzYHtyWTH50C2bBb8fvnRCO20LVSALXVVtCe1HvomBrYS+Y6
6rXw7zjn0Lm+FaQrsjGG32eFXWDKDg/8ZMtd4Moque6A3xtQSXIolFkC3+4Ac2tAvI6U3kSZBRJ+
6tgCQLDAsTsF4tYbmUdDG4qSH9Ur1vxbVRq9ca2rBqtiMI+CU0ndTzq1caucDnCzV46isuM+JVZa
e6dlBuyFqIKdwgOEb0TSk2R3uHcEKrQGK3Jn6h+WQsscZ7/AE10uA+UVC6ZSZx5vhwEx7o4p35zv
nQEDbL+bAHjyJOsabOZB5EnfvSsqx655c0ASv02Upac/eqHX2kWGKKy98BcHbR8TS9ffy2A2Uaa1
RRZ8ERk4mCxq8LZMdQSDWHMODp2h5jSwyw0AuBsuwQN8eXl3k1PzE0Cv24xk3Eiv6SIZ4dJOUugR
xtlWGVFNw/rHONjLl9LhpIa5vl0o0+lqgDh9MbfVUp0oz4zB+4rkOCSkJZlQGkbgIHE7gDWAsCiV
V4MxuO8DGG3Lm3XQvOAuhx9exEaez+yIJjsDEhTSyOMcoAKndHYLB+n6I/XzSsJEsQdt4/AXPnvt
Aq5CeePWqKraA+1Kaz0YREOVR2FSLYIw2mkcIR05b2GMgVpc9nkN3aaQ4vWwDEANnKI7tBnM2p3u
9Zp3AQhX03DVK2ujaLEFTOsPdbfI6eB1y8xuG+TVrN1JE+gCWY+Z0Jb3CI+LrIv1oh5r6MMqEPIw
JI4IbutiVOoSqGSeXroc8vMwnWashhadgjzu2rkHE9JTsymxZPZje0d3KjH3TlMCf69cU9CID6au
9S/KBEHtGk5D4zdv2hFa0OfGoNl1ryq9qx2Wu42q9Fdb+I88jP87g+L/NwwXDfD/2aP4n+v3/svn
vHjqVOSf/OVTdAg/JOwMoSnta1QhW/TTf/sU0Tc7IEasTd0Ml+2/fYq28Q9CmvHUkaRDD9vdxPB/
+xQtoFyIH1yP5raF4OPPuFvnDVqHtd7FDYxVkbVON8+Vf5meFWrK9J23ivyo4Sp41Ca7fkWO99N4
8Wt7lmEQ92OOwGJGX907UxFhkDCM1XOgnSaNd0Km0MLQxnjCwVo+UI//BsC4PTIrsiIMjbqlVwIf
AgPuZ5dqDuAR8idI1sjd4+yUtJSqETJ9n3SvaGbPu8j8mihO+D0sJEJ0Dc+kBrmtO4PJJ78DaTcc
FpFtNAYSNy6ncfmeZiwZuU9A+IiE47UW9nYHzu4QyUg8cgsOmoOz6qnkpSkMmSu/NHdrVlZ3shrG
B1BBOmKrqd+vk9dFIECTz3WSsrRm+vggimx4AAc8XBOVvDOILv9DTdZ2MxBI86ptygQsIE9/oyIz
fEOfGmOnenOi1Kjp5b7y6vrrLx/L7V+X+Kuh7Jk30MGah1+O9297558O04Gnqe2BsBxBheNUjLKL
HEf2+39jFL4Xj3QtncDPTdLyi9xcsHJ1hIQsu7xaA2Bqrbb39eTLy4Nsz+jsGcJ3JNgQ/S5yxnPz
WNKVElUeC3SVJ9Y1qmxFbR09jAm6J8YTNEZVYFe7lwfd7s+TQZlBWH5xkulYChCuPL0y0xqSZpwT
cycr+aktSZBZfQpdRdCkn0zRJGgaQNoMtUWuBykGH14e/bent43ODIL7Hj0deseno0MGpibKzmrn
ztWtQ8vy1qVrcffyINbPiNInF2ljv+XHo28Dool1++kwaQvZRWRDsesE/UTpZPK6cNPiolwtsjxU
mhaPSaA2Ml/TX/fSomZq1jZzzFrF1TR8D8xl/NTqqoRYrKcNu3OkVZ/SyXCOVeLIy4yGxcXk58Ue
YthsUnHjXEDCIWdWSpBvG2OleZ1wWn5Mui3yQSv14eDXgzNytJ3zHbzghgwJFMBw8zlRvZ84f+36
0TIvh96p3i70H6Mi693HshTrAWGgR3WkKn54na29K8g5opEu5xhLMfERnHg5OXbufGFXXnPNGdmN
LKWsvdMCYyPA6btKh/b75FCRIhCGVG+OIjupJ2JnOkZyUy+CjAOL9uQl7MDgwkIujKJittZvdPAn
XDRsAzOymN8PfP/YNrUc0kKbcmZOuVN16Let8UhpAEjN2DzM3ki+CGVA/s5ie1fFRljOXBoAbPpn
eDN4lekW0yNJ2Z/GPkibfQDN7YHEZgy3RR3E2lrZNzqFyT6ukKV9Tg2lEQU00M2fa7jaVOTyddeD
d75TtTl/HKzK31VAgkKz8LYzjLscfRfuby0q9lGq7U7mUNBZHzmHebZWHnrhaN2FxSOM3Hz5CEmf
KG2rtw/sOtPjz9gkVmnj1ENrPlEwMOJV+vNpsqf2wCrt3bVK/5TxcEirA3K8WgjLXG28Ldj3A0gf
3R3EpvkoaG7HpiRxdk7u0WPcpdOotrCSfdl7KBXRr6w5qsvJMciVITACuAeYqaS1j702m1GSltPV
uNiUAgFP7MrKOY6qXC6KQkt2WieGTzB5jvCajIj9365vk7BupqvMsuxokvlDZRD5VOqXU25+mWqD
frXt3OblcFe4xbpb07w9BSINbvHA1yeB5ubUwFrJRHljNAX6Bs+aj7hxPvnFURTi62hVV4M2fYBD
QHaJGi8SvfnotNZ8AjXM5pvGwM6onZm+A/0WCY4ejDKJAGFpzFWY9s60y3u17uaFyrBBHoWztvRy
F1pxtnkvEFwetR4QX0CWDxpv2gUuvL9EjW9hiCeh3dhDXGbWG90vbghBN+Ne5+RSeA1NxbLUk9Ds
i+HGTgwzJCbkNPiIB6bGXO8IAjNPpAwk/8XeeSxJbqVL+lXaen9o0GIxm0DoFJFabWCZWVkHWgMH
wNPPhyT7dlWyL8u4mMWY9eL24pKsqIhAHPG7++dXYZO+jZ7T7uKpHy6MKBo2RSrH42zhlunRjdZD
4W7iHH7ZUEEbS+SwcD7ArbSErqZa7WtrfG41rdx7cfFUDJoEsW2fkrm4Fmia935ZDlfId/7z0Nfz
IdGyU03r0FWR21MQMwhf66KZN0YzfLNrJnEmkxjDrq4cOe6KNP4W9jNsctE09OHAX6RqoeGKJO9L
wzovqQw5C1M+NF9/GeKKGjVjes3SYgLc4L3NXrXXW30YKCclRrUyYqO77UZERMT4ZjN4uCOEZeXv
0p522KzOZF3ROeSXT3o5V4/0wnyDB0nhHcDKdZaJvaXc+bIdxbuIqDjNimUAaibmdIJmCdtfASLj
qUpWk8aj1XWh2I5O+xZOOr88J2KcHb1A1j/RJ/SIK6q+cCg83Iq85Qe6LIKALw1bphi0xmRHr0iG
ddffpXrorJhhb6xxutbn7KDXs70thYE7dfr8OWVXo1Z6gZGY9MDReuNFPgt46+7ahVheJ29JMh17
tzePtuxnizHUK240bHSUolBikK3Lqn9s4DhS4DY947S47AmYbWq6j5Bw7HBjmYX15uQaYpvj64dY
i+6LNnmawDH/6iD3pzMk+QLTtXBbw9kF4PDlIEfKZsTZIrtNayEoGHQW5avYjpnUumWVbcva0u8Y
U+jnCRanQK86rvAMMhAsC0CP64ws+AFTz3hoKlEJuGyMxXEFg5rcJFAmvyWxN67/en/lfPv1EMFf
mrsJByROLTqniZ/3V+rZADFQw7zxhZgRpPH8oFmOaCBbO3PFh0dbRNbCvpqc/uA7QxNvqhSq/Hoo
jTrcjvgObmJadDmVjyYNuhQgl2+q7f3XpfmWdEKrFRs1dOqOCUH7XVo14R+dgkNt32Y1HhkaHKYX
eLDRm4jpEAmgYnccBAsZ5lvZ29WFn3T5K3EKqobGwrHfqXmYrmLaZkjp5zgb1zMst+9uJtLX3qoo
HoG7AAxNT2ZmkpqWlC3HBLcV9LeM+Rs/E+PUCa250mzJHM3Ab2NvJ/SUK/rGyhn/H12yQ6jBS9MZ
wOVHehuUHUxzVLUrzxvbfC36ML2UFgUoWtXNyc5rjaE6jEqOr5FQEKDc3plfFYVSko3SJi+NzhRi
E6ibSsO1zJ0QiUfViI6uaujM4fjYwoAj2bZVXli+h8wIq61PEYRYq6ZgAUYxy0/YW8YkoNXFvrcx
d8BxxPd25aGLsAvaQ8uHSfuBR3cWjhWRRq3LNWukKgUZR8+DFh+5Wted8pyV4WvDDeAIN1/HWcOE
XhnUOK64K0KkyrUI1ELKNPhioYXj+XIa5r6dAZn9SGZcgTI0Ff3guRYzuK2qAsCcKpL0cXSFEdHn
M9BjIbrSm9aukcwMECVq5pbGr3w6ww1FzgcbQbh3HWljIdRSV1u5vTU6QZrU/gTTtM8YmBq4UBho
2hUFq24ov9luMUTrLJQ14K9hKv21Lez4A5MoW1I+ZMXaqMYMNyzNIxxoohwnvVHniCcNA9JF/Bus
iaJn2Lp7/m94AWZnONQ10LrJNI3t7dKZBWw518YYO65yq2j1Y+aBJ46DQhub8MBjUS5CwTgNayGN
+JBgNp0ffG8QdMpxi35EkKcFJESbsvHrxtYReyMBvjHTTRCFiQ/qwVyqlDddPvb3NMWxjZRuON6q
oU7h/rODgci0lbHQAXP3ujYitDWZ4n9djWnUdUFlp/QWzFOrbyos1pIPUGpjQFatYRMimKmvJgoD
Kp6utLnFJ9k9oROLa0efxyf+SNkHaZSk7z0XzFeGq+OrMdX2FY98g34oYrvf4wAdy7Umk+E0mTVd
XT1eKEaDPdoIC6nlPsvaANsITqUB36XcAbVGD2kbYt4+w3seHKCcvRr5utJWvbcxTve1CHsIlRQb
0r+aM37TeV4H+yaWbkNZEYNt0lkDLcmkS7gLrG0QFo9CeFkY2HHTx9yD5+HcoxHgVbQDtgTMsWy7
lj6iwsm6FQ86aaIxgHZLxUmm1wOeJ3yNOhJYaRzBJnXpydVheY8SwypzxgIWW0rEhD1Y0ctUQ/We
V7nnt3T5mjK8aHxtsreV6ixg37L1XpRZ4OHmt0IZFpXKw6nECd2s3NhP7V1L+DClk5VODvwWpv80
ay69Z7pDgvuIcG9xKpkdkM6+V2K9T3ttZLyfea+21Yz3U1MazlbXMwTqWBUmXjfy/g/5RA/Ddijp
CtxNIplZwHo86YiI4NWKdnK/ZROk51E0U01xTikuFYhXnHyZ4RwB8Mt4o/OFgfhEL82Oo5X482oe
JePtNB5ZiCaeQ7VnRujjDZobhWW9sKbTqIy2DaIpDa9rCmOzoNMGuMdDsQAgC+wrObINygwuEIFQ
UvDlfWN9xepdVVx1151ea7QZ+bF1a9qDBHPpmu3VDK8vPmFa0OtdSinP5WCPFuJElgLjbI2Ekb1W
cGYGoocoTNmhad35dmzdZcrEjj9g60V88Ma0WtlurU5OPTVvvpLU4E3SqbOVhoHzmpsRnVqE/vBD
DbZ5sqyQhhKsh/LN4RE55DAMFmw37duBrxSjHoTRpsCXwWJFUMADTKkbTfOAx43aqtq2xiIYuR82
Z7WmcNNoWaTeANYxYI5I9dtU1hktPoZCFisHFtBNUc40mlZwKdmOCMKfA3Kvrz0qzt4rS1S3w8Rl
Kwi9on1FKsdMkHoUruVa0XroNcz7sRpNlAaP0dI11iV1vdbbrLqfDMyfm0HPspj+W/4alF4vHkUz
6fF505ISvhv1aH1ohoMeYZpiuAKDIj58m850bqm2b+Lpl2qHJZ2ds6hM+0UDGt/RAtrLx5yVH9O5
Vg/lpmk8Ma0KL5zL81xvnJeZQrmbXnVgOXAJSO42k1cvyAJZVCvp+rNaYWBna0Igsld805x2M2os
u5Ui+zvsrFGm9xkXHSIY8VjJg8tA7xTTfnjdaFHNPmCXsH2ogW3pniOSgtKo93R8S44v8yG1huzV
hNK9lZDh+QVIj40J6KRa5W4c3Xd2xyGqdNIMx4bnlxm/EVPPD1Er8BXAYiObTrdLlwW0NmKdYxo0
b3CBqzsjFtKl9XUubxTrGA/Wcv8iJXRHr5e66ZzeHNeJl+dXCu/ZUqTauu7KckXHucjhqreO4wzi
J+JBjNqqJT2G5qZ9SFvHO2Hgoiq3cUsCTBTSDvEq9lUkg3mIsmujSd12BdWMolkqj+kezCS2L/4/
0fRWDUZb8t7m9LEbOu5fo9uxowsxwMUViJ71rvDbmsqZPLO4oeBdE6jfVLckONqQEzP7TGlefZky
YLlpxsLApfJphMNyiyku6y0aSfLBxSzXjVlZB5Ju2Fu2CwL8AFs/DeIM7rYUJXQjr9ujg9BtRzEL
hZSv46iWat8+a71HLnNxi6UISPZ9G5pGcYBqLY+u0sPnwSiTNDDZkEaiIHU4bZiwdrfVpyWQvGRH
m6TXW57i21ksg9TGTqt21hRjE6yS7baj2vnJ7ix26pwkxnX26T10OUD0yIGLJ9H49Cd6HOJ25qdr
MS6n+tkki42XMZkm/4Lo0SxWniB0uMphcy8Xc2yQ7acjksAH7kiiLDglzcU0OX/6J4vFSklfFRaN
ejFYurHBRoithocHuykeTIfzHH4pgQto4y82zejTsWl8ujc5vSRHysLwdFqf/s700+v5eX7/r/Dy
zwUt9RfKS/7RxO+vxT9uX/Py9SdOJP/d7/KL0B3vNx35j+mO4Ru/Sym/6y8Crt5vLAKey1MD84u4
+/8IMEBOaEVxGaw6Gu0mGt0n/6PACN36DT6DwzLJwB6YJIHRv4GKXEak/55tLg1j/O0Qfwi6avjk
vk7+EUDrwbIHF/+Rbqw5t2F0UxjOKPDWDmHStb+Y65s/X/Z4nw5hcQAzBqN9so1fL3sG2Y06n8th
YcmaNJkNHftIo0fecfYJtHjKMs7tOpWwBi0TADPt9O0kBuYcloyOSTh0cKRjbt6mN1gHMzanj6Lq
n3PPliz+QBRvGmvKXqTgQiJDXZxE4g4CD3YeHyaKRV7xwCC36iWmA8aI8M/x8x/tMtrq4YPbe6O7
0ugA21RjnT//8Hz8B7FhGfP/+Fkvb93WtM+gr61hTP35nssakodTPnR3rIYWpW5cU/rJfJpxQP/i
Tv2zFrB8yC6Re/wDlu2i/n2lZ/mdljVm5+R3hRt3yOVSP7i0MuM5WYzqNO7B6VfS+IXM8QW99vvL
2uCmNM5Emvkn6gs19OVYRGN+19TEeYy4h+nR+c3aMqEf2zbl83TLwY/vovPCHd8npx3v/vojXvTM
L5+xq5PA1BfJ0zH5zf38GWsataqWked3y5XhUmI83Y3eZwQuv6ST2dhKM1WUxHtyu3TaaFHLSEHx
IGpLsjttgdR1OMV2Ttakz9jUmtVkuVyxDH8+Ov5zmEbGlsDPfJ41k7H/67/81+fDNzCU+5anMcGB
ebYosj/KRHRemmbmx+I20R4d7lSlOBrprx6Nrz/45UVsHUArpBVixl9/8INsaxHLVNw6Ub5z4o8O
SjyrwG5MHj7fzX/3hX8Cifjhi/0TNpg2LHLM5U87wvJf/L4lGFRX2ay2Hqom27T/b0WekiwC2Kzo
4C7QcP1Fh/pXF5bh/cavmXWT/UB3Pdaxf28Ipvabw15hMoVYSrKAWf2N/YB//ecnxNM92wTwt8jA
iK8km7+o8q3LmVobmSN3PXIzSWQ7IFrIMENBADB77bLKmxud2CcdIdk5UaCF1d4fsTG/1PlwwPC/
r1sylVz2qBhKh63B2ZpUCHf+2qXWJosBcfv+dYw/MvUfw/q1DKtAovzUiGoTN6asdx6HrsEWb3WX
GFnuJpaxk2jrrdstCVz3m1eb76AJCByrbMsJ7KqJs8PQJS/S8mewNAaQO6sfH1CQ/BVR+waLbPMQ
KmdNHTfxtdDHwTuok1lE5IRNax1Z5TkNUztHtFdO6qrAifQBk+N8KKCsU3pjrSsLGy0mcxqGEfUA
A7xMw7hJcd0TN1Bb5gjf69FR24yaLBK8b0manWgDymmozbKjVXdr201e0Lv7NdoQbenFdzEnJbHc
Hjp/ftVPdP/6TIlD23+343PLloc4esC1OLwkGsZPfJL1iuMiU2cWby42/DUH7i5ZIGVF4xf+HMqu
8boTgFC6e+OlTkz/MzbBai6gYtXzk5N1a7Bm1k5zC+yPZr42x+jMxOa0Mvv2VMTq2hqMExRi2gm6
oNXLi9Rny8jL4pl9iqhbNR79VLrcxYsL2rcKAoHMY0cBbB4DAXdx6mZ38Piuo6TaZLSHDl7DfWC+
xtF+YTb5pfDNY9tExFe4hBJ+BRJPSyfBznLrEKFVlnDfxRhekQw9joRO11PNv+zh1VyZ3VTvRGbl
6wFCFxP4vMVQqFMaqsNnn51yz0jyMkvGQDer/qpozFtBEu02bZCTipD7oq78YgfS/gHf7ZmVlrd1
M+Mqrus3PGUoM8yPv4uQXHg/OWo/uCilrTmFDzG013VhRnJLI6t5wDiC7onmhREtDHK0QiYRrY3L
DONoSjDGcdqrpsE3qJsXTl89FmnRrJuSGchop6c4ro1z04q2xsC41Z/aCR3THgMGjxcoWntG0fna
7twjpgR71U39pW6DqhLs6iS7dOvK99SrFXfztmY+viLow9+rjp5StivOosSw09jiuhTZ52nfPDWZ
f69BOHazaCLaqHEnjo3xkvrXQzbbWGz7hI4wPV1j3xswk1YPUF34NRpk0rjaBzAD843M4jeu+Bc6
uyi9sE6COQRpLbnIrKFewQdQB6aaIsj7mouMpRDNrLE8E0nN1Ld1JjJMJYNehrsrd8xowPayd6Vz
ieZKUq6yTtjrLunP9Ca+d3yJzUXl+5xpSgMGd+1KIrIYEd/9Ij0fOm6BUWjTaUtLnNHkRxepXAia
4nSEyWIwdgb5H5p1mMbmscmAxLP3UC7o0e6ZvcpsE2Wn2MjqTcUPBABTgdTk+y8JkUseheRdqvOh
R4OltoMu9a4PyETRSmA1SKvDlJOITlx5azJx35upXp8vmbvA9qt808yKxA+wp4MeZYcmHIaXzKnU
lvZr/Un5za3dT+eTnMLAGhl/WYW0L6vOZ7Y/2sV72S8AhKJ31grSwMES4wwKhkYhXw0bL4efV7jl
yZzHi3SWx1r3xr3V1ulx0IsND0J1pXxxNlXDWZv532Z3uEsS9ZDldtDkUbnOR/ERO4OPHKmFG02G
J+lUhBcYSw7TGSNjrKf21AcOXTbl5Jm8UCn2bUf0fbKV2qFY5jREmQE1z30QS2qSSrUvme9E1Ocy
k2Yt0GS2RykmCyTVWW97R6r9jHXlF85+9rXzPhdPtcMA1qgH7QPjgIecwfpVGV7yhvUpJ3dBz4g+
jgj5zXiuZUWxW/zUK/JKECgpiN6atbvF2HJru9lz2tyQ8d0XhP8ZOVB1hOt60w3cBOY0m+7CbKlp
ZP3u9aF7mByjvWBgfiwUYnVfHKNJgW0ANoPl3x7nlSL4ukXbJozLiDpgTli901eBrzt10gsafU8C
OT8YMoYuWJKjTZV141Zz5Unlrzi3KKsq+yRw6VTNJst5HXrmkcQRd1xvTLzb9r7x9X1Uiq3q0GBC
ghGYfOk5d45KzoGrx5dEVh9mO3Y20ZAfU5EelptObjeYdgWuCirEV97UfUwuMlwtszMn9MKD4RTE
siSx22JgwETDXqGxx9T9Rdx59w3TKdVTgJaqbxpTxZm4UGoz3Qu96KKS2kfTZvc6fpNNaTVEnxse
ptLOcsRyojpxBKcjJie7nbpwi3s4XhEv0Vf1WPf7KPJplmr6Ieh6dWMN2jNgXvBpgDv9snmlx70L
Cp0FQC1lsq3I0gvfZwcaZiIsQGkp82h1fUfZt7PSOo8H3Qub7dQg0CainzZF62jUFIj5ianOIxYM
9GKFcc+uUIhIsi5heBurHuiGICrG5Ag1JHkDCzBsLYrPljlaxGB0iYnUIT2VEcHoNy0y8wO9TdhY
I6t/jDHJP9jTVD5DX8mvNTy8/gSMsLFPttxOto2tAGRBNWi3prAe8yJt7xiHq2B2H3F8UzkSEqiN
OmvggJQV7OYssiJ1O/IBXbZqVfjity6l9xUpZQlkcW3V0bb1y+OI6k+r0odqHfM81D21nol3rIfJ
fsWis8M4YB9yXWi3tewejclhL3NvQrffdWowHy1ZxoHdiAtTYqKXRk3RFG1ksBX0YV217JZZWnUH
SEoU2jeLbBOEpTxhWTlGvnboobEs+WYapMk1FvW+Y403qFvWY4oHKe7ME7VKYrmyMvvBjevzEBmd
HHGQ1/4qhByxnUK93WYDQlOLUQAn+l3ukwqjIy5a1bOkTmtUp840diTv+T1iQiMsT9i6DrTa2ZAp
Zc8sz7VebEaJ8ZuioMoPT17U30rDfJkos8IEzd7aHFSsbWPLum9pOTX1mYxEItb+lFDdQuucP7hU
sGUbSCCXetqzz3OnzwREDpJWlvFhtNmuNM4LdAZS+it8GiubGk6cK7KI3zOjOptbQl8OtvNh5LxE
u8wiScJn2eVhvwckQCzN2GUeBiQF495xjqLrvJ3uk7+RBYntGG13HVrzTVo4lyYFp6s0V/VOkiMu
dWKbCYyRwIz6fl/36gFDG3nbiQ2NoN+ph1tR2dobNKkzXWM/a6f5+zBQ7FiXydZWhK+Ldp/pklGH
ceKh5siHAQrrG6M/f6tKZ5Pl1h4p6iLum7cGxo+mbiuLcTPqVGXeEoV7Hir5WJT6ruq8LamYwyyy
81wKZgLaZW3nlNwmzbpMMmA7aiQKD8oNX525ypvpe5l6T3bGVsXaQNrnuXSbD0sLz2wCyH1Ynrdx
tlNGvxOxtYtI09u421NbfRtUTmhJHQdreJ7rva/JXVlLTvM0YeX+uZleMq1/QYQ4b+W5Zt1IZ76m
XP6MkXFgERT0gLk2UXPuaIQgwgFJQGchK4FkNxZnm0n2F30avzqcddMxzYPG9zgzEWA2amPvtGJd
pRd0eIcBVn4UXC/lfRX8MZPmfMcYQ3CsgwgyQf3rZv+irstTaTbX+GO2rB8XDhq+m3pX9pgDA78x
cfystJxmTyM7ZfGENlcbF1pMI1pjmGSx2ExqrQwYx0QHf3rGfQ++J3tkKH9hcVC1W/3MNdyH2Iru
kbYw+MtYbiYdTyaBsSzur0pdewb+il+oNGnQitA/exMazzvMgrUHB2geIcsXnlg1o3/oC/+hg+oQ
1F1/nFDARsNsdr0prgdTv6+rJ5eyqtHx33mS4nXepTfEAYvV4FDZx2VEbuAHvRURtWnwPrYGJcLk
eyqTBEq+n0fjkvrSK6q7NnnL4KZpHfIjPWyL3P1wcJOsyLw8xIJOrHqOAo9tTC6P5eA/j5yVErYy
okXnWeEGM+Ab19lR7Mb8x4/bwLGGmwIO/qS1p3qkEdTozxBnyZLiGbAGtoB+tA8hniXdIQAxnPys
uiRjcWEK79bvw3XamE9LdFdn2WPPaJqgN6r7fn5LndfEFh8zVYXCvtKcjVPLcln2rqfJ3rdzf1HW
vXndlMm3sYwvSg1dU7dtxn/TJrW6QPG3i0JxaSuKDr3uiJtyM8XVd18vr0c5bMrqCTfgR2S2+xwM
uIyp4pWgCyIVnqraJV86mEc2bW5rM7JPHK1TVJl0DLex3h/0mIK22flW1GVKDrc8iJLGTpW5RiBU
e5FBOIAUtpF1tG+a5iX1xGNTYUUAR7O1tY5WzMagpZKtIcvVQSh5aTccSWfBYmNyTSehrnQ8nimA
j4LkiUZwMFWIz3ZUfRdJt6rI8vM1aTcpnqyNu5iiYnfo1m6nzIOuPDj3LpCOzLsLq+iZ3k8OW7SG
St24rOqa3t8sD0azUEegEWEAUPLByskc9ukwr00zeesq67YUZrkruvQ1MjhLml5Z7ziZ3tPV4a6M
sD6IfGoXU9zTENbPeVoAVWihYLVMDANXJe85l1YQL6N2DMvSxXcOMCH2nDepyhutLey13ntXTZLU
/Gmor1PZngytv5ilc5laWrFKEqbXc1Pzi2rBKYWhSfSPspeFpfEsIDytRWvlgNkitUss21mX7Tjv
NG/KtvGARQd/Rr2KfAr9fCcpjlmrJXzkcfio6/Iuqt2Cu4oalz+tP6WsxJINTOyNJtry5QxQOTAV
anRPg0JLJfSw/iwLOcGLRi6EigA5+2ahv0YODRRxS0WoTRasrD/gQF9ltF6GGQl2opQZExBJlJOQ
ZHGB5MNlok5MaBS1WFMJ220jArYBpgr3Nh6saMNHOrI+HCYj5w4pOa2M5XjVheTQpDOE53GZU75n
VsKAkV0s3I+qxqKtigDTlX4wUspG7LrOXlDP8oMjaINlOishFHlasp0sno3UfYIkc64EF6XWOBLj
/+6x15pT/hKFNPqVU5myTidLxtQYXvJYPYRJcRCWw9Vdmse5ZWubfeqMNZPIP485WuAZR9Ns5bBW
gZ+JgxQDVyWsc8dmhYPfcdfrlebDGYP4ZCoRIehVuXC5ecCD49s0OAqX3tYl2PeqZ6O+GdMh2/nc
rXeyW6rKo15BS6ii8BAnZAdgxQ1Z0Hhzt9L49bF6hGdIaxdTC0KvqWeHRmYiWJSNP4DlfevxD9H1
eDa4xaXFk+i10avkUStccRd74NH0iip4AsRZU2yjAskU2vrGjjogeBPBRIIF+yQvrVUapg24gp6k
ZL8yerl3dHUmEexWjT9tydKO657odVDaxZmum5cJR7XcKI6NwlfkQ9yzhqMfm3u6xs+s+i1zwvux
9a4G+rfpBNn2nnF0m34FCy1oe7KP8dC+AG2g3DV/a1J1WWfRWTY9Sxd0WDFdm5Y8jVP6JIrqvErr
/RLld0o7yP34iNf/GmMIfZXon40AzCXUuVUmV2aOHt72V3J4rAG1JRXCtzXPG9urnpgqWAeXIzEH
xrJlixUWIwLHlNtMdvo2S6b4XEQcT8P6sicqnc/ZdBGOwwmL2DU/S2SY9o6oJi2X4sPi3Deb/aMC
4MDPuDyLi/gmHQ3/chgT56HuG22DRQ42HUp1nJlrUzTPGdlFLRSsu+ADRKK5K6q4bYRx/yxpk3sa
tBln1Wo8tlF8HZoUHNJOjcRd1JfdgJ9Y7+fbOXP9gN7AIB3FY1foJzmGbmCUBqfL2SqCoqmfKPGd
5MrQbwReDU5E2YNRYsKZa0YQWcXxnVbUxcCfSt3khBJ9b9OmPISaIj7rVxOjHNKNsEC8fROnVyBo
2RZhCYz9ti29B0vO94bPyjkAaTkLZ/dgyuiCwZAfiDxy2BgIU3JLTOKdoXHIQQEHLmRLeYCtwwXR
cm9xE90mcfY01Byp/zvOxxz/7f/8E4noL1Teootl//qP1+LbP1avzVv/7Sepl//2D6XX0ZnCky2j
wAlWCz501J0/lF7+EeRY0+YfMvYnM0eO5Y/Bvu7+5hoLohS/GpGcz5n/H1E73fkNWywSFvcBeyku
/Vs672eW7gfxkVYi4m8u/8MoFDDQ17I8TknsPQn1YIAH2DfGvj3ChpnKwC1n7c2sfKNf2YRat0rT
+4ti9nJGZWrCXZMOkXswRr++hqAUHqZ4trBLmFg9p26k/zruNI5fRpjtQn4BBXtH4f0iwveluJWU
j4chApOwp1EUgnL6RRoT2hxqU4l1NOrt6VWNpnGbMqzSGI3NkEh8v3nQB1qWyww2AtZDY81Vfztp
CoAN+Hfr0Iysb/AMYWUyYkaF4SCSmvfUXm3SXIPcoXvTVd+Z6slsdH6p9Qzog/vgvHVJUW+wmrPE
JrkonmYGwdpJZgU6glZ407WTJNF5iFOak3+TxYHKrYV0NcFtokOa5eCH5+/XKvLnR8GtUccxg2ka
CvbPKqHeW0NO69IIX8EOga5FLFCjJgK/0n6FjP4iI3++FGk1rEiWhqXc//Kpc26w9C5Px7XjUl6d
FZV2bEXIzNXnZOm2obuTfXH9/2ydGT6arm8+/nHxWrX/2PbFt9eOgt7/H3pHl9qd/33Nufpo+p/U
w+Vf/9cy4/3m2ATeiPh5i7i/iMR/LDOe/hvD/aXoiUoU/sGyAv1LP9Twk9A7SC2g6xLyZCHiH/6x
0AidUC++BNYh1hoUScKWf0NBZDH7QYF3SJDSX4qZ26NYAbXS+aLAR3YoBZBuuak1XNdVSbeOo6fh
L1rIfg46/PEqiKeEkT2Ceebyt/ghUtlUiq03lVyim+pGJN6u8uPXaHQvrDLy18TorriMfP/hW/gP
v7yffw6/vyZOHdslEY3B4ivBn/Wz4EfPaEFx/9lo/BJuJHVz53Y7v47DYF5wpjV+33b/154FvpY/
fZoefgba+lj1gLj9/D5Vl0ruOQPjDBE/6lAsuZZAB6QzIdv+9bv7T58oorSjWQbGAJLfP7+SXtqx
K71OrCcwtw/YY8C8Si27VHLAzF2E+gIm6gDzFdkvPEF/eo+LEYF1nXoWE7S/9uW79GeSN6ll1Jsh
8QYG41an3+Ylavci5Eb9Lz7RPz2fi/1Bh3VOBSLWJ+3L+7TbupHtIl+7oOPhcLXDNtfd6Bdejv/4
KrySi17Ptvu13RkizpRljCABYYzhhVdk0VpERrX56+/s66sQ38cqhAqJeYbd/dOQ88OvwMQ821pQ
NzZAB6crcBpia+iAyP76Vb5+P8urePzWOKQYNgvPF0NApcOxKPCeb/puNpepsbotzdA5VrUe7v76
pf7DG8K8xP5L88LSm7o8pD+8odS0O1vkRbvBMekEPlVcuB0Z8P7tV/E4Uxl8wYvRwv7yhoABZcRt
q3ZTMXFYC63HHzzN8u9/OUSwoBpQ94LBbllxf3wvWdOWqVHV7QZUk0O0JmGg2nvl33wVFgbWepZA
SG20R2hfFojJTqw6b5JxU9cAd5OwGvVd2Ak0ib/+zJafxb/Pj4652KlASbA4GHSwUhP187vhS2iG
3q9hNWikLQm0tHuDUP6ztLwQXm9qFVd//YKfZ7qfXpFTB3iKxTrJM8dh5+dXjPAcMNnyoBC0dMZn
tamte51xOyeV5Gg51au0cpJ6HUe4KbLbM8PK4nNXyekX71wHl/TlzZOo53lhd8S8tzjLvnzILebv
wR0g1OK7sNygbMuB5NMwu8WhSvKqSpk80+i1tuLEMrYKv0H+EFaZ9K67sJcTngUlPyaNlBAoqXps
L6C0qPnJNljrrkr20vzot4KGoJVJmzPoFKWQRxJlNDdipIpmbTAqkeit1tzsM/pdrlqd8d62UBWs
TJhL7Wo0I0aovlGldwTVGHNxq3aNHfojqZVximFDDpQMdpuk6xl6ayBcwedhT9bXrVLTtzZs8DNg
8p6tJ6nXLQmgyMnjM8bnVnqjbNGiERMMOusTW0Ekdrt8CGQRKZKlUzVPaC9zmYozw0w779y1Jpxr
Uor+vIxLxIoMkFYdtLZW3lPZwKw11loCf8UyF0mA+p8lBR0/eCfS9E7FrpeA5ZTTediZWvWtwPju
MlVbfrJOSgNBAAOr0QDI6WVLRhA0OCf/LjeAaTsCXLXq3cfWbaxqbRhd422EM2pgnpFhmYharX0F
SBMsFRQd68xip/NW5tynyVrD4002tMUcX0gTf2bu1+QpkF7sftVaorTXhW7MYLPa0b3RcrdAmR6X
P0VLR6/ZCN43pp4GpLlmxYULqjRs3xMMOXMQ5xEebVsb5cv/pe5MliNXsiP6RZBhDABL5ZzJTM5k
kdzASBaJwByIwPz1Otktk2lYaaGFNr153a+rSABx47r7cemY+DHylPdhyZG1opPPrHAxpgKhzP3R
Hvc2hTAkkXLIAw9GqfHdpGr6ZQ/Bydz76Vvf+vozQ0BMcDiMCWGv5opjM8kk3vx8BlzXAuGRxM1M
eBY6jouVa0XWnR2H6rsYlCcPrEnsZdeBRivXDbisduvmuTlRApJeg0WChzFpeKzRQaTZeTME5PVA
PoIkU2jf6lboV3ayXoDfXaTDCocY6d8pT1AulQRbZLsqafFLebA51TSArBs6LIdWkYcfHVHxN9bB
4s/oEZerwMWLPGoeYjsxy6Vn59732y50a8CiGYvtTLrxI78yXFheMFps6BmLRsr+pvhVkKsYtxVx
rGXFetbNbyKrYxGoQ7HUBOOLnlU3zql6jZmSfrTkyiVaj2kQ3vlF4nsrsocZEa55dpdzCgXducAk
LrrkvcCDcEdjAErX5Kfi7+KW6ll1U4Dha+kmexURxbDgKGLQssaetHqtnPBhbnIsWokmeEdQf6yf
5NhgZJFJosguux1DcYdRYuXKtAagSYH1c9jnpIF0lMfPULbL4AgbtriVuqLULamgJGAqq9vi4o2R
/24tQ4s+0k2OfUOahzimpYXrbROrA9VACwcfIlnL4IIN1iEyAKV10/thchpJF5brWMI/3RF966z1
SEZFrK1CC5Ne2tyB6wd5vV/goznhuIPpRF1L5mYxxeg1AcdOWtLArQ+8m5B2UrU1mIDbbSwtABS5
Raye4GaNxNvTh/I7Ek9F5OUjk2/tOoiHE1UWw3kYCBad3DhueCjH6+66oUnsLwS4doQlo23/Eigl
vxqOMtI/XSSR+4Ip+LnefF+hKph0r3vXf58jX34UgY1lwum89xJiRrhPUkWek6oOkW+UTKenEvzP
yGraKo/2YlBBYWowW9jXjp1tMFMoQEgx9N+Jd81fLDyax0gWeb7x7KRrV7QCh8i8RC0Q28xQ+luv
cZNn3JiZe24srALAsIs4WfETtr8b7DjEOGHDcWDxVkBqSAOaVOCvi18uaGibtR7a8pD4sxwwdqRh
ewzwGh2GMmTMYcXb/ilNCHAxDEe2+bPyG2IIvXWDoSVyWLjHznuwhMtbpYspXudMGAq0pVsWa8xD
QFMJdvM2Uhvgy2OkBh/zSYHbnEzK9EmixTjr0u2Im+H0GcxN79nzY1QX0W9ct9CTc58pAEJNtlBE
M5TqC+Rx8NfKCwvDhW+JB3IuQcoG5QphTOPYIqfMGbR1PddAY2gGeQ9pB+dmMoWLXjVFk8cr7Aqs
06/lFWs/yljDJLqnk8AiiKq3cJ2Lp4RnHsRJ7lrDPtMludHea/rqRjl+ccdGNQv2nScI6c+y7Mtt
InX768jMGzYBPghcoWEG7HRi9X+PRTZ48AI13pJgqL67aVD3uaVRFkPFvmu1zFp/jrWNoRXWtvVM
6/P8hlRAqLVNcAauKld5f1POoPlY2vNVVgL4hzIxV+QwZ18Bkq89G2ap03d8L8HWIpCEnczvSf8W
9hq2uPNgL0qqFV5Pq90BpSJmwE9CPTaTbMFW2jLw0ekm+NgtqLfrnpsNsyTsdja9N4Q7l0vfg9sN
BQmyJCaFJkeBiil8qUAfTOTqJu1UmNWsLnstm9qFenANChKW9OZf32gvgFTRN/qMyS9xD5YocUCq
JcDUJrSNWEXsumhvDDeXx6iUvNqzFuHJgU6PKUfO9R0dK+z2qrkqH6iXCOgr6UpPXFpADzA0FjtP
1lPnEPLqY1w+s5TJw8QRB5Km6+2LpujXX7VFYl745hQeK3G6IiiG8+y1HQ7ip7XdcV8qbX6EB5AX
qgo6wR5mbf+EkEENnyw7WVzCGMLPqtFg6VaA960Pjez41tvhotaz35vHxMv8O7+dsO0sk+ZkifDd
zdQBYa0Rjmvxjjn6Yxbz1RE1+R10jKTzsdc37vcCs+bQ4xOuyfq57msz10jqi86sO9UQTiBT68kf
kMKGApbU/qIbDchIxb8blLfL47BRiW9/0S/i3Kusa3+Y7XygKGnQvVhJW9YYJGxzgVJq9LaLiDFu
2qFbcFYuvvfgALh4Ji1XOUfYkOrc6xBMaA929otOI2CRvTvykmE/LY5J20X5hvAdgx8xTbjuXQyw
t2yRlut0uAaJkUQfuWCSgxU5WqxVTvhfEpKTy3bUpNsBU1rzsiINFNQbpdghwoR1cU+IMc6PGHJt
zF7mutSkXoTnFaxpdI+pMEbkdSBY0XUQF8+5E/CHLBy//KpcB2b3RE37PYjJxSI75yXgyvUIIwPH
AiWkrgdkEtSNMS9dW0Wg/aGk7lsSeOXWr4zTPkMncSnEwZDYHyzmhmzLr8pALq2oqd4khXE9zlCr
lAyyqp62/hBX7FZlJO0VpUUZlo/GEKL0fasPtroX9BAFcPNJ7ndXpICarAjlVZrpNQUa37kTHrq2
wuLkFtWwamI6pNCb6uC9izr7DngkcnE05gxic695AfjpW1+2rdiDW9NYgVaq4gcalohSTtQFmA2L
0+E+rNAkt3A2GOOGumh2eu5BpOgkK/MdiRjZ7GwsmwimbaEsbpwF8T/wl80FsPPkbrzI0d+thoG5
Ik9e5QzKs8WJCjAFg4Am1AkVKa7+tuHQg0iHpfC3yYDxr9vWIQLfRIxRWyNGMqEivHoCKHopnJ3f
YdffzIvpuFhQlj7virYNH5nnenudUIf0gpc2a7dNZLyj38DmJtI6zejcS1F/a+oGzhZBpmaTByEV
CIFo5I8Yp/puaLR5sz0i4/zUqh9QSa27TvMElIwfSvVFRYx+JMqZCCgEkjk4g/by0TQs7Vbm6pRe
1bMX33L7sTvE9qYGXJ/hsV1H8wTIyPUnqC6J19nOlYT/DwtB9Qz0IZlXsd2Gr0kVlX+nxK3Eqm/S
9sg+mo9w4XVBeUyDWfDZLEf+HhnfpouLZhisfFmET6qVEjC11XqYwCxobCidSf3haH8EUdNPLX5Y
HQhC404Zf0Fv9fp1XA4ud4e8n154v+yCOaeefmU5MPoW8WI+BYlQ8uPc3vjEIkFnu7Yd87Onw4ov
ZQHDdkVqfv5UsFYHROK8xxAV6bdQ6qKAPu7Of9PJVh0Wxsi51DQq3lieOz8HuaLQxoZ13tx0HTG2
LYyW6G9UIDd6iK+G08jtPxBE6oCvWpqcsYiWd+kceM9+rMY7KUQv1k6Yt/cSJHFHB4XlMVdzDz1I
Hwk/Tq3JrClCAxUe6Gb6A6M1AaBdLxjVNdmIfqUG4333PAncRjLkGeK3bvp5DRDdWU05/NVoLxZJ
kZqBdqhyfmEmBfVUdRn6UT3q8Xmu+/B5yK9vZgVZ9jfiuvpELWkpTwYXl2QUH+GvmjjqqHbrGrSb
2angstfWXD/kvl0lWzj3GG+ndBzzdTU28bFuk/oLOtqA2UKI1lldKWYFtO4Z7LGjGmdA3U3qmbhv
WH9TLliQ7QZLxcQkOvgMFdD8DFuWnj+TkMqfFYGw+I18vzYcnMvsbynAo2qCcwFkAh7A+DSPIUNE
nmXLjQAjn628JIm+IfnaegU1X3NfB5xwCpTG3Bsmc4NtbpTzDVq5b+NQBN6+LYYYqVoPDg+CUHgx
Vwoq+4taSvGQN/kVEMWfiZic9qx3FY6w4wjFMww2RX/HiTJhCpF2dUdFxvy+mLh6Cb1mJoheXeso
NFng7TDV3bfXdelPP0wF3pcaIhrNRxa6WCzG9hfsN3GcYRBhw/klODK16z+NDteata4bOtGqK0Y+
CufhI6Q36U9vw4oDt5WyZTdAmygVjjqB1hbFCZ2vvQnTTZLH3rmricqtBeO2g2+mpQUKZ0U8njrl
qAmsUooNVmZXh0RcC1YWugMmvRUc7liwKM/gKkZFHZcCKpv0xjX1hA13NsMTe868h6NrcTyPk8Ml
zmsVwfQhMQEvMg9DcQA5lo67cDLl8lpYaWo2i6hsojEjXlxuGFH4Q+0kk1mYTT9gc3OaoYIJml5Z
UIXGM5/akHhKHx/4kBE8WLeD8HMctkv+kbR2+OnnV0skhhZHrwx+dbEBVBB761SBfdk2nmzluucG
wx8r7EqCNTkYFHXOYkMEpFLJC12NMDWeoVIkwn0JU2TTzdjjxwS120+RjJ6XDsjIAzsI6dHfCwt5
G/JP/4TtYh9lISHFY+xqv6gBmSj4dW2ck0NGsHUVEUEJ1lmZdQe7GdW0maRD0mqYI1abitzJdPJz
wg5bITqL3otUAmmswin/Fm5elhzAIgIntuSkpXB885+4aqd6RWjCvlgk2V8tuwU64aq5ebWnxX/K
DYnbNRFTXlS6LbM/OO10zF6wmc9DrqdfN7bcvx3djfbKxcJTrXy4RWCADFf9lczzsmCeCZCLS2fM
8VXmbR+vK0zq950n7zti0MzcFKrcl7MnCljEfSz3FQTKt6mnznpLQg0+D908hKZSjpuAe/ws/S2f
gfjas0P445iGdGC9OXkf2eeYlocMi3s18wU0qFfQQBx+UytXl7XQ1/N1+QcynVa2HVuTkU9LKazc
406YRDl+6DoZ9AZdfIiOA60A6MFBVCX+Puopu5g5skcqOxLKKX/rklMPJ7jXdFw8iTYTo4n185TJ
vrnNa6+hCA8ANVtN20oN3LslCvpnLccJxPUEOrGi6oUNII5oMAkPNSJ3cqOmUHZnSYBYwxUrwz64
jektggLTqEGARIiVr6xX3YWLefA6VY8fFD0K2gvVCKJzR42UR3Ed7jNGAjt17ZMCu0AIZYJYh680
qyX69UqU9ZI9KNNF9t4puzDe9aHncLHsKJBBh+oSCiFpBvSV3VZnRy2DpvpMxBh6Nm4bm2ZeiaGL
2Wy4hoUWHr+etEK6Dmz2Ct8T9J7U3iE10ROxsuVovF3kL4ryBwgXcYg128JPF5ehTa+LXZY/GEMN
RP/U1A43rtEKvqWb+8DZ+4ZpcSJFAbRk9FhGwmgJuXHzF6jZ0GQtNl0bXAtXgxe+gSR21tZCuWix
74peDgAxFB9QuOFeEVR/IzpaAFamc82GsAua6qeiIoCvCLuzOrhxakD9N7bb5oBvTNqgF+WGn8F3
RoLBA8w0ZMTnJ74t7XmiZm58DsCdYn5LqK7x7vuaEm0WZRR2JesGOyEJCnxW9KatRsuvsycOK1O8
dhnfVcBIYpEbvw7anFqZ2G32iddG7U2hgyB7nPIJuBKMDQ/kit8n0c3UzAt8cYBVBpfWnLD730Aw
adx5xZe9EUALmeFgsbZt54QHD7KkdyyQVtx1UMWV+0azV/KIxIMpbjsZLyYGmQbULOModMzkLCRq
xJRG+6x3Ogs6icloUFu2BcmPhB0ytyQqVj3bdFi151HwhQXGrkp9HkPtcRJjqm7hA6U8/uZqpYAQ
8u9F5P8XYeP/t64B7z/pJ/8jdPyvv6n8rDPT/VcQOP+bfxoHQh8QOLYBKLaOE7je1YP0T9+AsP8F
mRKHEa4CuBJYCP7DNgDt+9rVDLIAlcwLEbD+3TJAiNkLEQUZTgjP/uMf/S8cAyivVwHlP2k9iDvo
6vAuHL4lbuiE/01d6skhmcCCQurUjM6WF/3MMvU29oL9MJOCo5oGB8j1OIOH9GQNkmx+bu+iIaB2
cXbZGurm0oiJW61JRLCzaqcnn5D2BWpNYvtcxSMd3/dBn6Rbw6vO9odYSnlfMHAN25ZxGGnL0a0b
FnpFJQjrgcAoX/8NAj3dLFNvrD94pJr0j+IT8DZ04XDp/PAr7J3+oaR/gWxpbLjyR/JKKRM2z3sv
4mMr4s3A2qHY8KmPHqRPUZRDjMGu1WWElZpgO240KKAuGrtzHGXRcsj8is5MVXItVP1JRcw4RpdU
EUns9QE+xnVnZfchRmma9AxlBVQiVBZ/de41NzLpP9jlUNBD+EURpcs0+b7qbIIaJtiSIniWU0N/
JZLSHkRxsXIIfEnj3Tiyz/dlYbdmN7Qddwq28X2ztuj7qbYDHQGvhkGpnt2NIRe8duiQslYDHMmV
vXgcBSJjhdZUkO5g7hrSaeKuYutBbsL57S1qcSszPqVtdUt8wKSkyEcm18AO9avWPrJMl18M/8p+
BVascI5JVPD/SzutvHMppJIkkWT1Y2ZwJVx7C0KV2pUx32/ZSXdD5+XQ46wPXmGdEtUZU5A6fJQQ
XtAk1hgzxmjXcFcaX+fZkU997HU3nLivcHWADorer3bYjfMd0y69TvzY7u1cHXsokykbRKTIjrxG
625KbAw0pYNJG8xn0Qz4y+BL7lmLcHWPC7NjQ6n3Qzx2oNLB9LiYBO7qsGc9wUVuhEXKIzOcxi6Q
92mUssfAhzaORyXL+eUahxMbYge3JggPSZefAGYschemqY97dynp1aPSnDgORfDEGjM05TyPxktC
1FGzsSMY6zMAPpQVntCTkgRsN6QsIZpzGWGoDnIv0mvfgnGGPk19eInVjeMm4LQOsz12fJJh18ia
S4lpJs2wZs5hE7MEEHYDsvcTzQ50HAYV+icoWCpR+2cHr+pd3g805PHRaP5OTJo7wFPIcU7t33nR
xCKsJh2qxM3IFmTTKVJptU9qV2fzRzZUv7WX7ZXTnFLVnYH3baoi/hK0buwKxYiW6PhMOjJ59YEA
s5jJ1c5WXAYZ/cEa8R5lKiNl1STdvhkmq/pxeZl2PNPzdELW4/KxLAWmdbzvsqjrJy7PM3XrU094
YGLuI35iJcWpGdrpHstVjlEwH9gVe3k9INylDQJQ6tubiXHrZLl29Viz4HxKB/ssXEX8LlEWiFg9
3CSQAW8aj7rpVdNSYr6SvWBPS+w28AhroR3jNm/L3dI0ILyzjqLfLASKB35j0Z/0FXc+3SCxqdaL
weS49bMpOPVuXzzYUK44eo1Wl7RpMhiG1L7cuz3QZ7ZcCu5Uh4r9NaSUYe9CPcIdKFkJB2vBBs9P
/YhIZZX+Lvks+M7N3YbqWVIDYyEeLKzKNNRYrKNHP38r475P9kOGQNHL3qlXQJTx9UesMrboPNkj
o94nnSjxqcWasjGlU63bQhZk+D3vuYBLd2IHZfY2y7t9laV6kxNutNZNe+XpWXNHAK1sYvvQxuqD
nKY5xXPr3rCeJ7geFmkHapTheE+JZAArXbcecIWgvMaNOsQit2Kznihtrctx/MTo76490xHVNB6P
WcZV7CrOMxI1w42lNAUGVuHUEBNFqpdVUDrUzPVhdZvTA/GWh9fcjKZ8h5lQb6D46QM6wzOZ4F5u
puCZttYI1rRJqzUjrn5JffeuVIRyrSE6iLyluxHdfY83443vqz4ZUjXnOBgpIR8Kc+AGeAkrgd2c
5AMsxZVU9gTTjirVJNpUjJM7PYm5XZnA3XQiALa9hPrGssa7IOaWzyK1rAyrbspjCQXEvjgoSvYe
CqtSJ89kNSUxuXxZekwLq9Z136ErPZAHgQQhFVQ6rV54yoFkDuGD63t43h3/QeBwBZcg20sSBz/5
XPx1wzEoyHWTkczJc4BQyAWdYdjJ+VBQ4KbWbqV7iKetVx/yyH/kiIpOWV1yQQdCe2ltVT3XhBZw
xUfV1uO2eMYQMfMYl8R8FsRQtpm9u3w2SqMDV0RvnB7TBEIpnA+O3KwyJxY79crN2nnL5p5KbLap
G4XrvYVAkNbXcMgiQK8u/raKc00r7XhuXO9iT+ox6Zyl240GgRy1l9vQn7am7+HKf3dhRQp4nla9
h3YAn9a10kOZZSSILKJZH4sz1M9dFlnHrHPruwXsgbXOWZRxkdEZa52MdOmyFrp+Tqgc5xcpF76a
kAhM82DBM13ltgcMFSSsIVvLMfY503RHJSsXWb33EZKe3DxjYZzl162H6/bfQ8iLu/PbOKjXkWjt
V7JO2cmrRb3F0MOkMThee+q6jLI1ONaCajXgVqZcuyEp+ilLczwOkptGSHNxINmo0FpdEwkNTfde
hMF1R+O7TkTOOKnuBVFCf5uUdnmhnAgqqs1YP2FcUOe4dYf3MC20e56Me+voIr83ZbPP+5oEWFl/
17lN/HsAkp9AlivgRLfd85IVNot0Jz4L7jeID4yIxdab0BdElad7JP785HKTePb6aQrWEWosp2NZ
73KOylrhqz630nvMEpdgDY+JbLepqeJ7qjitdJcljKsrWrPLrxQZ6tq+7QArpUoMUHHmG2gxkUog
GoDJ4O/Bio6VmaBoRu3xf/T9mrsriT7HlnX6nGLF+ympfUxymypB1+sQ9nxIjP2G3yAogmWeVfPq
q1Cl0P5Mo3dxFYWfbjbaF9VPLAF9htLkFu8I5IxM5BlbUbBWE4YUcOSQWKmMOuSoRgtUgMwad5MW
huibb42/uRPCb7C09ZpV3PpnHqWDZWx3h50nhdDR1XR6GqCTdwN7CEg10HeBY55psISdkKtuh6YK
XFzqnXJcmgn5mOKIdOI22cQZYMqJJ42UIRuSMlc4AXyRgwOEC8pCxk5IqAmbXZHv2ziGknPNpXCH
JTe5SSg6ADoSXTM+xNWm/aJ66tEAFqN4Tuh4hCGzmVTJBHt7BSVlOYqoyU5jLl1MAgmB8d4dySby
yjtZ+VNmPmG7wnNvM1uHl2QeqFJZaIrAL1Ir99bmKP3Caa633lKai13BPQWSsslDlT8QAAwML8Kc
nnzPvwkKx6WUil1I71X+ZfYCuY9760lPNrWCQ5iZU2Y1Exly/eKmV17nUsjvRc4Hu6jqDdY08xqO
9cSWE8TEVw9C84DxzvnlF6sOKbbMfTxaD1w5CDuTL+LKPzbJn06F4Hzg0320rQPwFuUxO6XDGI0v
fLmj/tTJxD3NgaajmOrdF8k5Xa4GWxEfp993/BosO3vxkrL6oLR7IKDndftkuCrbqfIsqhG88lNS
s77uWFPLlWsc9b0010JorPy/gccUs6UBHe5DTyaL1CtR6mUK5vLceyFfShaKYtnEqFNv1HtXf5Fi
h/k0LLlf7uuxX+JjBLR96ySW09LN22cdHPK+eIb+OyCfhhX/vcitkDvH0SERSF20SC+RuwTBRQY+
7iQYHgTNMG/XWwg7BCFp9vSJv+m0JVlIwxmnnWgwBo2R6Tb89wbvaQqhox99Hef51lItrLWRugby
dXPptsvKizt33rv49dbUE8Z0mnI+ry36PzZuNImvHFvdPRGyFIjCyMQ3sicgfTkj72V6eaKxMFAf
ukQbXfmtPvIloAd2Fbeq/2Sx7TiHPkvn4mzojIc9kFtriAJgq3VQtA+lTQdBERJHRSqNGUNn+gOf
Oz/IGCx7tl9b1ZYcvPM0XypqR80z50hF7sxONYUYTfkEUKZsTh3+jwHf4eQgpPVzNk9bytDN31ba
cb8bR3UXjxR5eLJ6sVlYv+Hgp4AWG1n0J3AHvuy5LlFakbL0nWKXf5NQHf1VsXDB8sGK733wy7qj
kXyAAw/ZngqTyjBQVVrfa3g769mT8WdWcj0iJRk+TMtV8ZjpEd2alE/KZuiDlHUQ5cQGBSFBZaP5
dECGKQkT4sFXmbVjLYOtxLH53e/tsUiBhkJURK4n/nloFsKya3fpRLhDvIL9UPeYZFJrLPwdfRGO
+JgG01KvXbYk3VCr/NfEgl+O9DGbYkuRI3pPIETwUBUNZxvOm6w/Z5I+BtaBKStfnV3f1KqqfnUS
CLoI4tx5YYIhwm384TompcWhHob6NoEG/DWxNWxXjpXZf4Q1ltyzBlnHkAKK5r6IVVDuszypmeK8
ZseS2Rt2CRpQfgm4qcXHvMsdDn6jhP0GckSiBDvKupRZSolXMyS32oaCh9Mha17Yhs/Zbk674aFM
nO5LC8eGmOUlv6amTbhwZrHCh0CHgGonptlSK++utFkQ79AimpT/DBG3BNaxW3uia+cxGOnpJhy+
eFfPBVCNpLG7aNuhNea42+asvRJCGCJbouAT2fqI21EysqTcFSS32m2ARyHZ9e3c/2GTph/Z/+Ji
A5uSHbyBj8AbOp2dnCgIATeE74o+Xsm6VQOgci8ha85HvxhOZWoXezoeuKCIdnLvh1ixvZsTSoD3
MmAqWM1zWUxkEwGkOAtyK4TnOvuTY27DkDpk8GeMY9sMvXKGqlayED0TIuESNOrJQ3cYBbGpDY4J
+RSVczNvptYV3Pj8DDBH64yCrPpgh9OBzYnqLrTYi+YegTDON1acu/rUc9v6Tms9NrtC2smOOZej
zIyqe4/9pLgqi5a4mfLIxZpEWGuty9x6wAVkOKUiC3Uznh+F5nLFjj8DwuEh0eWZf+uGuTiyiQHD
VZJMjqwaRxYd3W8hkOkzI0h0jLmvPGnHkx9lOvkMDf8wWHFJ5yz1kpyeeUmOkj1tN2TryJ3GTeFW
7nlQSBqiqpqtcGtzsuN5uYN+xcV/ym47aY8w+DW/cj4Hm6lOZnkbernfHVzHcuanUpX+r2TF790U
7VBWELSs4pBmbYhgAC4KlhmPud7UFB3X90iiCzz3shGQpTFlTnX8ZXljhQrNoF98ANlQZ93y3t2F
ygqqwwiWAfkDe9LBT6KtTXfphi3WU66aJzviVxvj5sKV8gf0AO8kDoypwUBmW/q+DvhX2eXDaKcH
dBb+4kk+wydpuyfFqE12Lrgk8CECisJbpt3XruDcq4NTO1RfDK2foL4eYqMetev8UONydns7pEyh
2hKz/3Rpt9j4YXdMk+Uxzst41Znys63omrHD4I/l8TZirLnXuEAjp3oPtP+U2dbdWPrBuaHHlZWa
xzQjm7tqMndsbm7GmIdMO8sn1Or3Rpb2JgqzYIcdGzc0n+qVrIJvFs/u39Iprx7QmP4InX5ijdg2
cMSsWLGiidmjlOG0Dq7srQ6YNUsjXD54SKGocaVeAT0H8eblh0plz3ZFP0GzMHXytP+MHk+JM7iP
Mm9eteFGRBRoNQuFWdhO0EzpRtJHS3HPOdi5TcKGp6kcgxc4SkuLW3Tu+SOEQvvpC+6ZloS6PnNA
3yYzFrrYgzMSL9Nd0MYHuYhHljqXxqmPYy1AVLP3KAO+Ww53imBuNslSHFRrm+NoDd4moesitKcb
y9S3HjN8UuSwEcRgrQpsI6KU51FY1QVhFboXUDF7wEHYie6dstoF1yzpSTpZ4qObX2XASaH2X60C
7ARkAGCCIIPY2l33Qj/svXbi5k556bnhJmXzfVoxE0ztC1bBX7cU3tmZfTSwgWsuS5v2xira5RYF
45ZZCxk5DA+RhqoYINfQpf2T1qQzs2T59ITz7ohCUi5XHJvMys6mSe+Hqdlj870dKJF99Eoxcv1A
t1J2H59qnuajaaz64NecTZDXkOL7iIbrolI3rmmzI+7oN/yqO6X4A3L6UxcuIIEBdCK9Oq4dLKRT
Wd5qJ5iOQuaPTUDUn0tkcm1wzrB8BsbbouQ8MgxWEAiHr2QCne76XATnjJ9mUy5qU+UoWm45dfSD
4aWz8qelKlkjUQJ1FxfD/GX86CjS5LUHI5lBz6zAhe69Yr5jm9CuvMZ7dJjesRFmh3kg8V3VXPkU
jXG54ztn6fg0ylSBt7Yhm/CcDctdMLnqMIZqT2yTyqZ25HHi643dszJP/N/AZ1x4Pa4X6kOonU/c
BDE6Ugg/R6kQt0VlH4S5itvavdTu2N9FbNRWPYECLarHIE/e+4icecwJzrTBYsBOfkrWMEVsI3Az
mSZZ1vFzBWWQ9/GDiXR9aqRfM42UaMMlF2myMOGcboz0grd0tqcdG5A73FwfXtLeNE7w0aDgbcni
xte5CO5eDDoqqr13enT1Os2W2ygE2YYsdU5F0X3EcqB2z8+OLaW+dtfiL5iLLr6rUnIggHyEm2yz
1pdg7PqUtjP2/CxK60Ck9bdXu235FyLbuKf1Mj5nylmeTNPYq1ZJ90HLyHsWS76cER9dxEL7T8w1
ayuDsqFDpcEfi6sH94qZx8NYlubPFPDbr4GdbMNMh7ve7eZHk8jlRD1vxes5WTuokg5WPR1+0RCF
Z54O6kExFsHK5KQZgL3niUMxDT0F6wjcQziOxTGtW2cX5nm96hTLtzw7Yat9jqrlgTj6c8qcv2r7
NrwZdDUf6FM9lAykru8SjREXqsz12ua1ovAA22cQz2IncjlyxIXPuNypOYrlFWziOhRLdNEhqhQR
H3nDiyvAs/LOekv7R9tLfrz67Q5VRz6F+jvalxRMDSdbDl7VXUKP7URVZHd9br/MrTjYxBY2OIaT
m0Kq9sdamALSHncFDp+RCnr/nNX4wGY5Heu4P44hdIaqSp5SBSGRSkWq5sLCO6aCGyTlQuZNBTUr
wyW/hWl8yGWFG76kKQQMTnGGIi7e6Qj89qMluPYn4lOKupfFGeUzUhCk7xbOEZSbE/Kp3qfSPOPO
wnKr3RO8u5XKBgrfvar+42YhBNW++fo36s5kuXEky6K/0tbrRhrgGH1RGxIkQc2KQaGIDUwhKTDP
M76+D1TZlQqWSFqnWS96m5YhEIDDh/fuPRcT68+yyfF6cqLPzLF1ZTr8wivuFQkttpVCBhJUMmZa
7CAJx0md+gZHUv5qIno+pa5ZABjI0vDyGKSt1y8x+lV7amG9aDtSg5p9ZKQvHHBY4BV1h+7PQ736
CANvbWrT1yCrFlhf99UySut7MAf6lrHHj3eaAE5sn1xj9CekbTBfBjy2eF9/+FH+DTHC3tE0fnMF
CGWcyr2RWPsRA27vz68Q3oCLVEPmILjTYcCKsQv2NMSAdHaSVhJFc2MbVUgYK0xDqCtRBLl018h5
ZJp60NXuMW7NduNUzoPtx+DAgl94Z24RX0MjFe0N+8JpjTaOik6nrzHR+m5O9Nyav/nZsVoOPD6v
rq7nJzBeEpJmZd+BT9qSyXXd605LOUEzxFMaw0lb+aoOQAlXao8Cr0IDQCEzQpXc2Y1r1Jxvo9Ei
TSNKCrnU2+zbIUSzWTqcFkQD/VQCd9yMrbKjAmNvgpBsutQprGvJW34xMZs8aYr5iC0AoN2qBnzM
V53Gza1JH0qh4Wj6kUtvT96w48p1b+59X+x9A5jAphx4BGs/8euHEW4xuNt4W0wBwDOySMgecez5
K9Y9KHVEowL6GgLUS92abCgJA1dP++K2p6oQ8IzNOUM4axRFG3/q52o0N2iMunjLSWoIP5EVYaZr
s6VdM5m9c1Ezdfwi9326VrshfhUWofKrFpTq+NVM0l5lRrBzD0Ay2nRwpCnwywHo7DV3Z4cox4zI
vEip0G4zalvBKkxafUfVbGIUJiiDA2w+fuT8mLLsGp0RpVaLgJUyJTKoFNO6IIFwVZvFFt6Bs4XM
R9W9r5ryRnHM68zPleeIsXanoeHFbIx8Qkz9Vg4+pWZCyUBNXORt42+1QHlhurnJZx1yaWu6jRPY
S0l6BIAGDdD3Y4MCAvSbuG/FiykGILBTa7hjURWPFScb2kDDbeXHYbEqgsIh4gYPuJ6V7L8ZYW25
hQ0fmLRMahOPTPYrtNRZia+AtWjC4rCpFwN7CiA1Seyn4LvKfm7YDeSNnvR83AIYsJ3M246yaLAl
tct/LOck+Yn4E2ESfedRW4U59L3OStfEn7lvzfv/Cz1D+Zp/buvX1xYMwv8D9oFN6/84+mBLvGS6
sFb27P7zl+Y9BmH5l39SEEywKUgFVOq4CBpQIPxLzUD3/A8dqw0xiCqM+zeYwb8oCCaxGpqGysEg
gAJ7m47M4E9Fg2KKP8CxAxlBGvFnUvr/RtLwu11WERo8l+USBwZm9s2p32dJ6iWkeBKdROGhTegh
mJFOUGGt/yBZSEG1mY6PdCASkm1npuqSRLbJR0SmpJPcLbu+Ta/62kNSsy69e54fQAzekrP/klr8
9csWusE7a3WoQC1tiHjyUupUmGXRJiYjp5kY2cg1XzOkxJq8uAp3H2eaKf3c6vPXXgkJcsADikHE
NwFOzWngqmoqtj6NGlenjbOzC2fcUEbTP535pb+7bv/6pcuzffdL1aKzwlYmiddBRV2jMsIeopQZ
JwXKvGpqhJeWMRabnm0bonTfiNy2aoqrv3n1A9s2nT9f9kizPbWCrmXZ5YAFLjBZ8Uy2gWGbEd1a
puuQsp9bakN/aVV+dMZxv4ySj94Rw/r9nRe0wbFZiMSb84D9Xmn10X0QFM2e3QKowkGqnyLYXBye
l1Cw0ze83NdH10Qy9P6avSxoumgi9si7yrZDRqGpgFdwjWzm5fQVtGO3deDkxuPA4YJWs9drQXg5
o8KH1ZYXXxBtDF48+yHFnaTH7j+pa7vMci+b+3brBPNNklJOMSGkSSMfr5FX/MwrC4tuJGiCKHQ0
Tv9CseiMPnoIB/ojhd0csOEh9oDhjeu8wbFIuwO+LbwVT59V6GVmmlzgeANV6FvhF6yo8SbQKrkp
Oqhckx+wPFOm5gw3hhfqsHAT5268RKg87dVGkndYkbOVjVN7ho107L0dQAwQ00Rt6pi5N/vwEyns
VO44xj3tNfvz6adyoM76nw8RNMzvQ6MjCDI14qHw2FakF6Gtg0cEQeqZaTle9hm0dFFHxU6BZuzO
+Lf3XY03oc/Q/KkjLjgHeQd6ldC8hQ5IDgKnNdBqgeEFJYBTO55aHMUapc85qHY60N7NSNd+R/sy
XGtNB5opndaVAec5Y+O1xTuVXxp9V+3HcsTdaXLLdaONl8gb6KAnRel2AaI3S5eYrjq2J0Gt355+
Fh8/7X8DU8QTsQuWQcJAjvcNv3Rku5OFw1EtJ/ssb+DDQWjJgxm6wrEsYB7zuO242UZppbo4J7N1
m3c3ZZB9G/z6u9GGnEl0mwpVpk9nXrS2fIj/PvwteTDjlqRi2kZtFF4SWR2dXRMf6Bsm6wGUff+K
5BmXOlIEEjHxBSSkgdPd3zWyxSpeWaOpenO79EZOP+ujP+dgCi5HpyzmwuRhl5l+NcyYalZyOXyC
ciUlLzcucgeKf2Xq+kp0BVZSja5a2lSj1xuY0s78jI8nBWvZZPw2M2JZlpmqFR5p5JFHdh3yiX6q
13Xgf0WUortRnlUo1FoFf2blAApmD+o48zlizcd7iX+LyoKuZCg9vmUPcbJNO1tx3KBIq0tQ1qnr
COscsOTY2D6Ynv3J4cvqndTr4zEjbYuD/+RLgospD59+lL8TlP6aSA6m1zqVdDBKmXhJ28XUJgm8
wlIseYMYGCs91jaxmLRvpy+mHx0/h1PjiHxBtx1OQZY6vdgmMQuryrYnJGCzIum3jxigiUZMQafV
aXrJcQJ7Zdv5I619A0L9GoMLp3qrrK09pqprCN48najFz5YCKb4e05o2BdgG9dkUrU8d20fOAlk+
/p5MTfc9pArq0kQvtmZnoRpgDlwIyCaTKbpTG1z/hNo+2Vl+ZN+pTleTuCB94PyOY/ccbUZBLmA/
3dBMFt1mTju5p83msP+INIXUkczHSqPmCU4PSrohOk7i29xI17s7RZTIhqBK2LcB/gREbEMYX0ay
S7X1iF1jOeII5RtU1+SXdBTkmi3W4exqorf13WRfQWZuPDo3PbLPjYllVqeplNFdLPVaLOf1AcgA
DAEY7mGZB1t9LIJ2J8LCQuwRFxF3Vsy/FD9Wnoc4khvhczL0qinX7ytnBslcShivdWzJL1MjTW2j
GdiruCiIKaSWGV47CqX1oyn9QVlR4MMH2VR4MzaZo9fmFZyeta4AUWhEEXqdnl6kHOzQO42LxKa1
sEhSdejiJ1Q54xc9yjCQN0RjV3na7sxA0Bxua2LFVxj4SoRRaRliOLQMWmvN1EQKwlhZDzzo3tzh
gtQeLRX5ywqRqEM4DeXoWyu2pXIRtmbzSl8m/TXEpbysK5uq/0zFaMMmodhoqHapl0c1FTb6uT4c
B7NDnq/Vo/Mlc2beMgSX9FOe5Tkq2FIAVLWizHpUaGQnqxrvBNACXaJSsnstexyyCAX/NEeGtjHK
hLjTUAQK7aMx1B9pBfee7iT11ziP4yctsaznzFBiaMsBpmYK8ar1LM1+VrZQKCllxb0Yg3sr0nMy
U0qFEzcxRmw4EdoWnwx6tA+BKHISQlORqF5CebGEvN8CNadGYOyrvhF7TFZKt42GGkx41lhUZeBq
IzOepL7SlX7RdFFW813LGXgyY6h290abs2fIO7Ua4Ew04jN5xCJw0V0ZlKKnPHWHEixzhscM7ZWU
l5gSOzfWZ3Thmj+0K6fONGjonJ4AK8TzdzmZFMlCOcO8EtThP1dUCcGto7KOt2qHpxJgRrgzQHhU
ayOU7X2gMa7X2CYY7Gkb/DLDvGxXhkmJhI4tzsW6SAJzZXcw6xVJLRYQfhnfDq1mfW7DsXukcVy2
G8UqGIcMncAlM4jVmu5UfN+EIRrrJrPkz4JvrUJhUduf/a4k6UlvrGcHlFoLLqc3XytcTRHdhq4W
677q+q+xQvYwAi5b/mz7pg3X9Bny1yIw4q9R0SwGPHXSOxeD2mhAPzcwgeD+zp8qNehuOk0X3yaU
fluh1N0XdGv0wBo/0PdE7/rlxjcVX0MWJG6cxtkECHRRBXRd9GsMEEHEWLnQrZvlRZBOIwa1LCAw
Is6qJ5vhBHk/w3XmCZws22QI9dRNC0f/3jfdGG7yoLigHxnuq9avtTVt96r0HKJcV3hp4tFrjYVx
7ncaiFBZl603NfE0bwQBsVewXgbc1nOQfVq8jcyabfld1eyJGJjSVwk00Od91YUUDXVkEw9GE/Pi
6Z87V1o1J4RU1ojoHIX06y7woxut4vPlRcI0RiRvrQazoOImE6QzGgISd8rIyAUoMkVePxkYeepR
ylezUCMfpcSgPmdBWqEtpUKWUJQeu58VW9Z8i1YsxTVsa4hALUNJrydZtDPuMKBM9Ahp4dWEhO38
kkIlfp7S+K7KNnvq04HZNkUFm61khkd6ZSVoI9ymp4zIHM6cSVVULhjRcKlVjqALz5wjj6zoS3zo
+51LNUBs6PD9edwsgKRcD/apb00rIqH/rFQdBRQum6APtoz2wWZ17GCKV1lReFYy1buhnXQvIOfW
O72GL8zKD//8wY40mkUhIXHn3pgVKa6QRN3haSZ5yQyQMydF8zlF0b6dMTitOBcb6xEBCxLsRbZa
RCGqDdN3cdWhkzEKZLesgmTCxNFD2dvaThFIUMe0iTyc7UhQsZduOJ/OKJqd5katKT6evo8DmNm/
dj72wVZ2jIfeJ6gr9WKKtVfqbNKsjWmFx+QLbKN50lDwFMvXJpt9xT5pl/rViK2uF5vTv+B3h81f
P+BgE0sATk2ydxV5Jinut3Fv+NfjUMaPSoVecUIg4eLmCjzAveEuns/C08SRLZ99UFZY+Id92BmR
5wPsf4nJ7SFZYxELhvYCu9ARRa/MoPMrysfZQHS20Ty17KcpmHVTr+6sMsGkP5OdI1dYXbLNqA1o
oFUDZNnK9vvqgaMprnTNMvtpg+03+KKkGegb1PSF3Fhhb31XoL9c4nsgV7oydOwD6IP7M2/22HM9
2DTnRhkXTK6hF3Yj+jJCvKlkoAvd4J+grzVWi3gdd0BgrHLVz19CIHaBe/qdHvs4DrbTc13kLdiU
wFt81N8tkA0bMn4ICC/j8gxn9cjZ45B4V484NCunidm5CRw0SkYHGvINKo6XUZ/OARmP3IhzME8F
9kzuOa05L+p14ypo8JDWGdvvwWKTefpZHfsCF5bu+7kwz2dLSfUx9cjVJqlhCA3i7+hpouDAC2Wz
/Kzp3E53uJ5REXTABQZnjnc4ZP3XMz9hGfMfzJXOwWSGNKeVPSUUvrK22Jf+hCAS3ckd/dfonnSn
dtVRcfyaaznmJ5Bq13GVmfcEExI91jCnlmhKd6d/y5HP0lnexLvaKjEFEQOzJfyKbTOpiioqQ9Uk
WAcn9VrLisVyPvV/r2jiHMw9lGvsJG4DIDuOTqKmBYYfT7Sy0bH8fzp9P8dG0ME0007kEY6gKqiC
xWJbBUnOZifp3WRApXX6EkdWOufgSy8nOfeQhgvKXqPAWd4UbpO02sXpv37sQzv4lh1/COfMtnKv
qsx6bUv5pcA/R4LfMK0G+olnPoMj05VzcCQm69RBRqDlXjiWM8odFT5WoFwH5TRfZQp4p2Hi87Y6
ky1OT0jD6Zt7SxX+YOQvLZzfhtuYjVqIs9jLfLV6SJyIG8JUz8mEGM/5MdItWBSaGi/9PMw3hKik
EANxAWUz9KJKSa5afGrTCsFs8it3iuKhMDgIrxqrr5VdXPRo+/K3A7UyMRfPecqMT/O52E34C+9K
Ipse7THy8VnXBJoLYpAAy9gGNjLdZ7sJaLHhbGYrleQE4Uz1vYYaJiDAsm5NAFdNfx/5XfKQTxlt
EYP4nvnMC3lj9H70aA7eSJeTv5QRlEYSCib4JWLwPk1sQG9LbTTR6J0KRw+JUCl/dZ1Ru9YY559P
v5bF2vvRhGQdvBZKIc40VfTFI2gPF02pICQqnPn7ZJv6dbkYQk0SAYiuYffAvhYoEMWgHt21TvTB
T7Wlb7RqKQ8Frj5E8iafyNpxa5ByXmQO2RZLe+ChD9UIYWHX9jNRnewRH2+JjF/FWqCIJdmz4jBY
u5ExjYTlDAijqtaS7d+b56yDlUW2A92sNIk9H3IMjI+5JC20na9IOII3FSXxYxWmwZlv+NjjPFhi
LG3Qy8JBqpWI+VXX2/t51kiLC+ObVOm1XeMM6Q8joMl8+vUdW9IOUd0quXdx4dCiyrvwSnO67l4t
MjTLoeOvbBGV264J5Zbu+RPOTOVRmkR4ooof705f/8icax2sIYnmp+U8xolngN5aq6mVuSSoRHuR
AeD9e5c4WDlqWi7O2OehRyuu2/sR7fg2i4pLrjWf2UQdWQmtg5VjhnqYlR1esFbPdISJRN8yBSdX
Za2V+7HqF+CMoTz/vfs5WENykj4ojDhk/9Swb51BtfYkGBM4M6r25vQljiwk1sFCEto5IZmcML2M
et4d2aXKopxLVm2bzBCh+3Ojzzg22g8mLtlW5qjUTFyEiOXgjUiEbVAKulphGNtc0ZXrzmmSi0bt
ED5W8s5GLI2mrygfulxoT8WAU10NtdecE9yKWMJi5bSoVoY495Bskr7sodfHyBwk3+YosrZzC+iF
GgS2FUJ+0X1gcFXqdkeeMAW/MjM3QKIRMHZ9cjtp5jP424kCAiyc2FQkcv8AGK2NBaAr2F+OVpjd
o+vvNsQysduJh+Qy6RpMCI3A52z5P+wWfb7NEf/MQDv2uZoHsy0W1QIlg+CQRdoe7Ju8iFe4YBcZ
bmG5VUrXACGa6tVkZ2O9T5XvQVN1az1LVe/02Dgy1s2D2bDorUzOuhaQj20HP4Q9559n1I9rJNra
ukePW66ABPWvp68mlk/og6XNPJgP7apXCvJPsFm2tnptI+Hb6H4+e2VTk+Y5inDXWo3gUN6QhAlX
GxkXJVccaQBzMW+u6e5/RaMr1wBNCPgzCTg0htHYNJkx/4Bh5Swtwtg1BYmVVDlQ6uOXO/MZHXtU
B3t12QPitiNSuuxxbDa6yMmY6fPpZs7Mb22URPekV0VnXsvRkXEwk5ImhT4e6SfMLUodhj7hmk7b
6Se+rv4y6qP+oreS5jJMw/DzkGTkfoZx41ZRdO5uj+xtzYN5Nk5ACypqy922ygIeQM6LY1tdnx4I
x/Y45sEcWzU1mQQBmwFc6VTHhRbhNALya8+swnIc7ctSGcVGZKhLa7OyVxpBNGdOsMsz/GgQHky5
qjZHZY9NfKeaqP+LbsQZuKDUB8gXZ+7vyJRrHky51PQgEQFq9Gzg0Y+6L8ZrtfGfG2fO+zWlqXPl
PO3YoDyYch1CwEfTAjqU2Ig/KjkS4zbM2eVQt60rCl/sHDNVt0MaaO4cj9F9LjqF+NVF8muVMV0i
WierBuf5pg9sHROjyN3Gts6lshx51sbBDKcHgd5ODss1WXjxPRhd2grQsulImdrD6bF07BIHU1g0
OUVX9l3kgYWVu1YhdDrElnlrdLgFTl9i+VMfjBjjYNpqhhSomB5xiQaLkz1o6HCURG4FmKSdUUag
mQKt29CSK89c8dhNHUw2SqZXc4nJx+P1tWtIoGS5w8Rd45bMzuykjohvLGO59rsTvz62AfZCSQHQ
VsIvVLgz6CS1QIVcw9ANFN2Fed1/5rpwNJso9ASQ4rUZOPO2tgn/Hg0t2Zg2DqlZjilcKqsjlZlx
V9cYRE8/+SMfknEwDZEr0Q703iJOp5Di5AIjmGJ72hYWTTQ7mqvd37vOwXzkW5Ui7ID5uybji2Y6
OXsQX7VtSLVyHWZTembJP/ZeD+YeSYJJUVZmRHG8m/dpP8KL8KWyqQdiVE/fypGZ2ziYe0gJjmEe
IE7o+8HfzK00rtsqnzan//qxGziYcDQLjCSjPvdqi2x2w3GIUxWsEA5Asr93icNko6QqWp2wZ3gS
eUDLTjj2TVPOmE7kcGZ5PXIT+sGUEcgJ6NOUchOhdG5LYD1LLP181/fQGU4/pyMD963u8e7jUgCl
S2nIzAsqv33wfRVL8Qi8yML+sEIK2u5PX+fIAqAfTBT89HrsEkxo6Cw/W8itg7ixVlqh4P0tATBY
hnPmjo49tOW/v7uj2WJhGSaOEUZOu0Xk0byK7QrinBr+CW072jo6ps/QDz73lsT61il74mpidHyD
MvoX6hhB3ehzsRuGBo7U0hETVG82UYKTr8YScFGDZUAs7pzdlx97eQezgROalAVyjtFhUZXjaoBA
26w1U9MAfi6uSDHF9R64NmDKsO6esqbQfphdUxbrvjP053ZShguZ4Ik3Es4cSONSjhFOoFGfOv3W
30bqByuSfjCPFEpkcrxHs6vDaUziWf0M9BxpBKnQok6Aio9Us5EeIupd6PgN8QBr2vTdVgYdFJ3U
NF2kW9MNZNAZH4KR00y3q29doDm71oQB2sN83qC9nN3MH4JNHMCk7JLwsh6aK3ydoNcbfG0kjoC2
0LFCTYH1zQqdfpcFerLtgvqSNwjrolUk4TeBuBnVBrvIuTniyIq86LXfD8a0rGJRagwU5BViH2sj
5xQZo7tVaw6LsyBrpeTsXtfyzMR95IJvJ5p3oz/2Y6vpoFnuYkdtAFtoz8aQNrcSnuI+C4B9Ng6/
oU86eWZ5PvK5iYM3jC1lzMPlgsJUynuCOJJfTOvW3k6j59OD6Ngm/E3z+u6eBnDPoWGacmf3bAJz
nRylIgvJUYq05ieGf8rZ5KW4ZdbUHjRZy23TYvx55uJHlilxsJCoaE4shU3rDirwl8DEjzj1IdrN
ZNDXIsAaL3qwrPB6I2jxRHTASVAvh2pwNqWBHQVXmbJN1P7p9M858nrftPHvHsU4C7Kv+8ECgIC1
UQS9ta3nvLmRUQjzBqj42ldxvga5Zp254pE55m1X9u6K9CKxSYsEXSAhGg8CWayrZ2NwsXgT95R/
x783jt5ODu+uoxVEK8C4s3fQg8H5pSK9VrUOfhJR7PenH57xFsj30XR08DJRMRMwP4axN8xSxQzQ
Fc5lVMH8XZF8Mc7uqHbBznRS8J4ldIhrDXgNUD6F1sJGN6PIpbSCGo7EPI5gEbtQwoVAl1XrIZ7B
YoONvKDvDwzYVLZ9DX11HefMO4DF0uFHBggY91ih+ABcnWYvIs7Mq4z2z0tIGtRAYgS4DLNS+luK
6frnVNfGu66yzJewykO45Ficm3XbRNb1gAImIiEAxtc61oV/m0nFLNxekcMneDJW7walVXRbJXhG
oJEX62zyxQ20ESiElCRof4qZyGedBGZXzi3WTVOnRG5PKgM9QrkALC9KgGtguUq9bgb8u1XAMqSu
nEhj2fgNmW5YzJ3s1aLIuYCQFduNRr35Xvdq9OS0DiJjpaolrVDVVCd+2uw/8ULHhwL6XGvBWDMn
pB2NJm/LAN6ZM08iWBl12JVgny2FpibxX1cFSScqPJMQ05IvYepsuL/opUtT7con/Bw8nN75nYs+
r95aVRE+CZvcOlwVMTJWM8rScKPnhvZotpW4SMO82oShA91IzXLKeLA89XiVDEOtLUimytMBxLnR
0BX22mFbF95lrJQafq4uBrir5+NrATuk/4SquPoEJapHpeNIvNLo6+Rz5TepvgbSlXqBaugFYVuW
j72Z7BWFHkFQDzetVNKXvKzNx3SiQrNSrMT21/ZsxA9OHKkgKUSYfBsikobW4+CMvtvNsHraoiUn
CaJv+TPuJqZw4nTmAiXv1O81YAwgExDyQJg3KwEq0Qaql87CQiGBAIg0AVMZHidNK/hwtd75Wgo/
+gVNQkS7HNdq4tpZ43uEIcfmuqkx1RMnhQJsZUAIQGnlmISbWySxGfA1p+ELp3Es/GEXVfGW07o5
o57PjHGXDEa00vUe8F8ZB4axNkM7uh6saAbZYg7q/QCIBqCp1TqrSMjwa6Br/A+OlmMdUstR1ff9
PBPkkUzkE0MpkghHq0bJf0atYVXrsWvljwGks+/QcluXI6GRjpwWcH4q7V2vMixxWRsDPvy3OC0t
ba6GtJySLRXf6vvUR8FTo87RVunTeKnwhmCerUaVUIhAMq0rx+anD8x6FwNA5H5NfEZw39lB6eCR
zmi6O6x46aarS14oOxvjp4RnRVpKAyWRr8K+iAWB6Gsojay/uq3Gt1Zhdo9+V/WXqB1qZm2nNuM1
jWz5OYgahdyjEikGqhpZ49ZHOb7LYyjRvQW9irGgZFABMzCnLTyDr13u2y9gQBM2tHE28khk0wSb
qM0Jcm8qmpTbVpZzwI7GB7Q4jFGyZVlq7gPcx9PaoSZormfynpiuHFKMMF4OtAsL8qGQcXVD8kWp
RnSoVDazr9gFFAhdSej8JHaaKkxiGdWMjWeRBjamYd7OzmJwKZLeSiFhtf4OnW4dbhTpm7hpKbTf
pNmIH3FkBolwY89gOcyyV3BepQ1K1i6dlM2kK6XmpjqOmk0xO+3WUP3yC3YyrBDAV67Ai2LVDGXW
vsAXgaw2a/a8nSKp0mHGIU3RzQBkNRsidVYCHCAzI2ybTm+H695onGjF33PWYvQDr/abWFx03UxW
FLeOYrkMa0zMsh86Nxs0kuwpyMNuqQn2GJIWxkxb9cBWdANp5iprTO6A4dtfjjPUcbyps3mrqo5D
YEvdDnuYlNA3CQg07/nqK9TLoazIfGAkT+4UOAPwjbzDBE2H66dp9tdOVj0EqhXVrgb/+HKEH/ea
8e8ZCegIV5aWR7dGZuvPfkjYhdvH4HRWrL3mntgczd7qIfPURs4R4o+cOMr7cmySaFuoS0dgTHFu
g+cDxhGWXe9zDGjpqTV5MrlgcNizTJmmVSsql+qjPw0i9drMv61wVt9meq99icCTf5oTFZNqJUqL
oQj5BIkShVEf2WduXKU0+hno5eDfjWpqGiuDtITvdiG7YkNULeO28avbxhft9RhNX9FKL4otwgG+
KAl+ViTdYfMCx6sAQI+mtMAPkWQ/Upny44oombR1jF/5gup7Nq81hqwL7U4hPypyCPgV0PU+IYYd
IJjI8UdAftm0c1qdDEUrMaHtpeBxJ85lKSlVLOkqnfEiUL2cRwChIc1/ghfuvwAxy25KPYWDEagB
ITB5PlSRO5KQDAaNgUMqQTMRHYuhGaiFTdzWOoq6SN+RjeE8h3y739kY1GKV0eUuUfg28OynfgF2
0iVO8rUqF/8wtAp/b3Q5hXDEJN0Vkhqc1kOj7+gsKSu0spAA6oWhb4rm03/JnoHBrsHZ9XmcfUMq
yE8jqq78dnpDdGTvrh0cyufUL5O6tJ0dOFmqL9K6TUeCoWsfwsrfu8LBYbyJM01XaB7tLEf52sa6
fhen4Aosc1LPFBaO7U8PjuIAeFJ6ZgYNgKgSm8FpsstiLLQtrtBip3Uw007fyZEChnZw1vZr3WjK
cFR2QRI+cojdK9qAlDsLX6qomPYJZIAzoqO3cu0Hu9S3qsO7rbBVp7WK5yH0/A7HZlWkwR0xGv0t
nSYQOG1jebrVIf5t4vwaD5q+LupA24gwHF3gyN2DTOWvbKiZl2GjXfX+qD3EJAzg8dEHV7D72zgB
4hCjUCY36Npsg+Tc2og0su70loQWCLAApalLIwjMbXA8cb2GVZNtFLqQ20qbcAdIQVDPrEU7QqmS
a9+26KF203DVK+W4CW0122dpQns4hWrHNDFvwKJnxMdomWt3KFHYbbfINZvpzEA71ol6++/vHhq0
7hiFYqrsKitv9hpr6aYYCa3GxAhqwTcAhjvwINokUWDctuqnUNNYdJwwPDNAjnxMh+HqXaIpcvQZ
iCZ+hHWRhoBNASBt2fOe6/i/Hao/GBlvcph3N0nWShHqIZykmlwal/sDhhlQa5a6HTzDqI2JeZoH
bKbVDCHKD753FtrmeFTBSYh5ukgF+zjfqYPdPLSYEqGrXvtBF205m2BPDCRZvml6n7TFc23KaHv6
0znW/XmT2L772WHhBzmc7QiN29xuBgSC66xPhu0/Hclza9/VuvUMN0i/SifD9CRY242IVIMzvSPv
dE2ON4hxGYW+IT8boUlcVCO1y9M/78gMIg5mQScgDmaWPFTfKe17aXXoDigbrgW57i4P1fBOX+fI
DPKmFH/3FJJAzZLAEvaOmJI7aRCLkcimg55l+ite4m4O8E+cvtSxWzqYFDOnB8BBzOdOrcf+akKB
RjakOmyFAyA5wFZy5tFpR6ojbyWb9/ckgkrUfgZtGwCJ7jranN7SGdfrVY1Ba2drFsR5p02lhoC5
aZ560WcIwaxu5xD6wslgSjR3iE2iYGJ6Mmdu/8ivOowU18OgaYHXhh7USm2XRxSmkIcL9+3h/l8g
Lv7fRnYsyofjsIv1U/n6Hw+v9cvre8zF8m/+xFwI8YdlOVh+ADlppI4vvbt/hnbAfPkDbaQ0HNMS
lhAq/ygv6jb8x39q9h+atFRbCtPQTIJoKZr+CbnQCAGhDKQRFW8KYas0rP8XjIu3FtNf06jJv+c4
Jx1+gC1tktrF79VZoM5iQLYfrEZVMfcJiY5kuDbS+m6WhXHRQ7T7USJxEOu0Xk60YQW9WSa6vs0D
J3sqNGjZYC2rjaIggxljnDIrJC98AdBFnwynEJdAHTMS3qKB5DUfxQrkqXxyHolEVQgcSIbITaYi
+4ZVsLuiiwAdBmNfxcYeiK0mlW9dVTjFOi6mXUib+GeMofaJBCjdBwc6bAwyGdemBaUzTftpD8wD
xKMloq/vXurdPx/If4Dquisi2DX/+M+D5YbnRE4KSBG4/QbIOgjGvz+nYopT9rD6L9M2xVeiY5N1
Qwj8sDM7TgFGkJKlQMRG6HHGrCIAu90zWjEJostANUXcNiHGClHgKo0Y0T+oVoKrs+7hesUKQMAU
GsUmVlQchW2NNZmUpA6OcGLMZ0qLH96HTUiMKVUhVXkoO9T7JrDNofgFHw0ske+/AjOeCHGNIeZa
igm/oXipSxrFNuHpu6APrU8Auic2P40CZBA8td8G2k8fQsqFT50SV5RKWNgg9uRg1JdJ3ht3hA7G
+0CDNH36Jfw+lb+9A6kZjkQza6kGXZPf30Gtq6neyOAXcbjZFQZq48oJAnJr215caQmlptOXOyi2
L9eTmsVhmnfKWyVb5/frwV0C0yHsVwyqjwoJVGE6Y6clO8Zrizy99IcBSSYDaj2UBWN/zLanf8Bb
a+S3j5MfYFuqsBzDtgxx6DnI/pu981iOG0u39at03Dl0YTbc8ABIy8ykT5GcIGhEeO/x9PcDpeoS
1UZRgx503FOhUKhEUpkJbOz9m/WvL27Guh2Lb9GcUhCSmOEdnK5hFKfwc/Wd3KUCAdr0O0MCOreq
enl6ARgTli4mgdMzmX3YrzJabgdE75d6bsqS0wEeeepxtF7NRMEgqhBQ45+eSdFFzzg6BSfFlM4Y
Na56+Df6GlFICA631m5mW5K6bZbWwdc8z4MbjMeBhXSpVf7mJP1F0cx1t9mVLF3XDdx8dF3+JRoR
GlAd/PBftR7rHKdQjWk/SebwUI8VlY4Z6ve60CL5PZRHtXeEP4plL/CbU0rZ+jY0QgLasWuWGtpQ
TKeOkp7FYVx2Xw10UqfQgB2yHnXr2rAa/TyG43DirxiMwVgLW+yu2OVURI4Ko4d3o2Vdm9gE/aVU
bfmIisoKBrSJu5Ehfs1veDgKKr76S1lRnaCyyDx4wpC0EixGdmT7v4kCPnrLn1YSr8cvhQ1MWZYz
58nPTbgqlk1VmyoI3vb4oAM0X01JlHjMU2fxrsts9VlLbHNLifoipGo2uVCfb9SeIq0DRYaCnRn0
B7gPErkLJbxtwzRf4NVCSJsUreoO6kSFUxyN3c7tEKRhG68215FV9XewdsjrK0hNd/T+vNYEXqD4
MqC2wiRI6vOWkXiJginGhvXe1qLunadfudQN+G7kXbbxm4vxuXH0ce0tRqRRodmAscSvw0SZiJi/
zebXwfaZMQlqUHpcMcb36vCidABecrr85iU/J0Q/XtKQOcot7Apk7ZfMGdtGs9XLEeOjGs/ipJ09
NYW4qSf+75qevyR/Hy+1bJLcZltdHp4l9P4pHOWoxmyubl4nu38wagz3MK9q0kcl9914tgHtGdCI
tomhW4MT0dp4iqDEHScBE/g3+6e6nImfF93HgpN1VeYNWcYvbyWxM9MKVeaoxSjjqTDj6tFRVbxS
4zqnetUD2nVDPMLvgWrSS8HKXHoI82Z4UGMjcfN0qC5HrStST5FR4HTZmH/TLR9WMp65Pf7wPcDp
vkJrhVV8nV9Qz9fgPWoh1UcVbDEvmZn1b+7kh9Tq84fCo4Kn1sadzAaFpH6+vnI0W6h7DTzQAIkB
KhyNN+qMs1vzqF/2U4uDSs6YzjJabCmrkqfn2wizFuCeEJZnkuC4Va0keDFEyXCai7GlzxRG0CQZ
HXseMMJ/xwmAXUGV6Dk54azeUtltTkkwCZABWn+u0Apeshf3qhMr28SvouskbAvJYSJk0eEWNFEc
9KCm4jCjlW/VqZse01JSxaqUpFvmKMy9NKv6hSiL7sBUNRJs+vMYOdo63t5OoIj4WjG0tsEntkca
8e9PtY9e9a9XEPKcDM4GhzXWxucrqPVtMzSB+gz6S34UjPtClQox30ZQns3gkTAhMj3y3ezCgAa3
M6k4wSWP032cwa/1dEuVK4QQvptm6VdTbfWbCuTvDfNcADvLUmsgmgdGd2GPQReA5wDx8vEJ/hNZ
z3+ZsR/5xE838x8AhUdmUr/l34K6+DnZ+fih79mOKn/RdBXbPplMB/OjpczxPdlRwBBq+B/busXX
iGf+THaE9kXX8eDC0ZWGIAkSu+OPZEcoXyzg5JwbBGKGirPfX0l2+P5PO5IJLQc0Iv4LHL6KrhnG
L81vSScnI5rDZ0ijR+sAiqHF0fUtTsyUDkc4qm05PgkYnuqq6yeKEQF1c7ywOShRwuOwZqzKCU15
n5WqjHGCZRyapoWIGUMqjTx05fKdUGdaU5lRm28J5v6LAj6z0wMmM4OH3Tesl0pNsbJoRf3NFKM6
boRkm+tswkLTMiFAY21BqOlUwUDBMwf664yTz+CWwKzmPsWpCYV9NWPrXFVzCLoWLliB8+XsiqHU
7rNMImrKow43DBkOG3MKY/1Egdg4Ao+yQuRAZnNPL4dTWnAFJMzQhK847Ab0ImjwMdmhLwQNSdER
UJWBJG9jTdKuC1wXvxnVx5CpqIu9qMhoGC8r4NPNVmQ9tiNxMZbnNGodPzbN0ssho2Z4OGBLz1mc
7C25LLtTOrUquC061VutpjmGQTpHyFbQ/b5LZ43+LPs9rcQUT08XA+HslIATJD7jcj9Kaat/bRpN
bZkimYoL5sp7+hpdUYBURFdUrcrFumVQCWKqeMI+pJQzo+DaqP2VbKHodApR9feVZKSMLwQkt5Se
/NF04DjiDtXBKScGE1PynnS6OI76mFyivtVeoFJo3SbDaAMTkwK0hlcQOdXHKciUvRr1aszt7ZQt
QNqUmWR7vGYcw+pWOZPvOxW3V6RaQ2hA6ZXq5iovxnVFbxcLkCBMDpYkoq+VUtpnQ21l3GOxzd2b
XWdgpRPZEp8lbaXJyXT7xkyk9MwCx84VrB/aL0vCXGsl+bnN7unrpe21CMvqUzLm9dXc1vOFWs4W
/nuLlMOjRVhZO8kslXOmYijU9fTzVnDY8KKidV5hiec3QQk3JHiWad2DeWgGhUao1D9HVDNmrxnb
IV6nVTAWmGmJFt9LnazSYcpWiumymfWjLM+poFDfjUcw803oBrlGIygpkvYGOpx/HPBd4jVsQfqU
L7xNVy2idJflRoqsBPCDDXZvnjGcg2x01di5CTAKnRVeIzKVCdeaw8X0Qa3FiC1vIdU0hTiGHV1a
PIcz1TBOVi6Z8UqpRHspYjQnqDoH6M8VBKJvoTqHxW6WKcDZUhPsdXagralKMT3+AgsD+rlTne0L
oS1e9GZWrXVwCFg2kxVzXMl9TNOq044TkYvX2pp6TYQtC2eIfZjSE2g16rthI19nkSznO9BB4wH+
wMAipkNJYbUiiLtrMxOvZHZRmhr/e0S10+6N0pisyBwj5IT/uih39SylkfQaRs9S03Q/n1V//vQP
pK79hdIXvBOye1WzVIvE6PuBZdr4zMqkvAq/a1RMCFN+VOc07Qt+tYKCmbagdpWljP3jwNLUL0ul
gC8pFi43LJu/cmCRCX46sL47fliakH85qGx1wgYil+JtUYho4xt2D3QpguWkzvWTHfS+M6IdYbUP
GX3ZSNmoiFRW/hTJFxMTVeWuANTnJJYVPZs9e3Utj8FZx0VlH8zpQzw0T2NXNadyYFhZz7M7g1qU
q2PNhNSBfUVHR08MXVJJAEdFeBanqF7sfRim5g3kE0nxEEjpm6KxLvEdHA6p3SZnPUnEQ53lAhnW
BGGt580f8ex6or9i8cRqi59RuQBiJOHRAblV9GeVypnbKzjyhVHje34l4LwO6E+bJj7ivV0ccx8o
WFH6I75bONkX0OozJD1Rs9UbaXjV8dS6DeNagWOrwLYZsL57Qk2g7gMCXXA/ZuUV8owdXjNlTKJj
ieXlWhp5WuIX36C6FNvYwDylkGA2llOev84kD0gKjeDOVxTzbGIb5QwV4YKaJPUeQyllmwcRVmjF
pK0aQ53XaZp0+xC+uKeYk4YMQuaPyWInqrO+XMPM7VujtubB8duP+meDJEHYwWkIKCTmiuh3vu6j
lMRl67Vhr7AoE+pm6oQWoa4q14CTuZh7BoSNlW7TKxcib3G7A7F57EswxBNCpit8zPMtVCrcvdME
o6+QyYWNhtHIkT1a3YIJiU+GVfdfu6gvXUR45g0YAftyGlPpgAlUfz8VabqvEesstZDaw0QsvZzL
IjnZI+m9b4jiIHzGjgwEveyyLR3+NrCwRy/C8NiVRBRtTCKfUZDy8MEsliY+zC+LupksV7O0SkL2
fUeuEQZhxYcWh3hF8utVY1vTeei1+IUqYnkkv7sGYiA5GS0cCs6RdWnWPsK9GH2N33K7NEakPX9q
vumZn5w6EeYujLAfUwf/gUj/rsj49d/g3a2yY2lL14FNlIoQRc5/t5X+z8v0Lfp5ByXj/cef/xH9
8y993zxV8wuRNi0KVf7oUSwW2n+0NuQvisF/Sw1atxRZ/3PzBEguNMuUifRtQyNOV//a5vlp7zQ1
wlH2bhUqus7ACU7en/NMdIC4D5bt05TjlbYSxPEVeqA6kLWZXY4kgfa/kZe7cBGq1NpU7zWmxdPI
Zaa8tsgnoSZiMVFjL1g/FUTKyI2HKCE5xSNYxjWuQpJpvv71g/vyvyxrhEW/lJn+9Xl82bR10f9t
13Z1V/7t//5t1XKx2u6HQfzPq+vHP/V9PVHG+kK130S7ogtObp1D/0c2KQwSQ1vAouO4XVbN39eX
0MkmddMkb6TWyRpnUf6RTYovAhdIWnGaje0rrbe/sr6oVnxeYLama3SmKbkt4jZBUejzAkPRmtdM
7xj3ta685X0Ku1WmzVzHYXIsZpuZWCN+R7js7xIGo2Ylm9d+yBkk446CBPXYhZN4G0TF6BQjSClW
Jer14KvVdUNv6ZRNFsUPGgDgYtR8I7QUlV2c6ZcpIgVHzODgewxJAUA23txNBO+2PV10s/+ayto1
nZrQy/LqIQuVZK2aYBdMOXiblAhVMaV7x7bK22yCGxJbj0qvXZclPl/oQMvVkPeAOBjvdfRMu0ZU
8kIN7okON3P7FhmfPFh3EA0ZrVAkhr7StoLzOgNNIuYHBBs/4dZ3VqvgXg2zpyIAsmqWFsYS0nOo
mEi/0vfOR6lJI+8UzQFuh1q90woCYU1tvk41GD61LpWHrEpeIsW6ayaxLSVbcmSVFx8b4+QLaS93
Jh5EeQk7PQ8vwg5DH4kOCgEE9VwltnQ3UuZ8I3+oIEPeHRRXoDCjfPaJgBzcV++gPjB+JTEblxM8
eQQq775aLuG8fIYRNm2mvmGWaFLalRnwG1ztN1NqFgo0n1vGDPDSB13q+uZgYZySXzFmgwVOy/EL
bzl8CyiToNFbMG594z9hi+k/BDHyoU7uu6u0T8MrthbBCKPklcrijT8uTuld2Sy7lNjb7VzvbFgf
qAKTcqUYto7rCa9vkre8GHqhPAB2gv5oBqT+cOXX1Vw3niFHbxjzXNumtFcGPjSAxMzFH/Q9l8J3
aBnvUTlgWKnlh2IaLS9hwnodmJRAorrzd/I4SVh5SeOKZcJ5biMVDIaSrBNTzmahV01zDaW7juGu
zqLaT0i0PZ6FkFywP7b0zJiiyoVXqJQhAnU691YoNuRfGLUqfQ3WcaIQkMvJGot27Suqm8YJwiVI
9JvNLA8wKXEMN5s+9GigXDfC1x1E7jQjZeMkNb1+ikpRveYSDrylVVOiKcV12OXlSjaV66SI34Z4
PMNZxfQUC+pjOUjjfdZVZIsIz52gI9bU5vzOMPDn61IGVoG3xZRji6u81q6TqALAOQ7cRfFRAuXg
cPLAv/Or+IVRpdu84+4XMdcgKRtQ1Ms1z8sGRaiiw5LGnK6y2gX0Gl4MSXklD/0RafCBOSQM1ue8
dP2YJ8kswLpjAUtM07I6dYJp5DAAtguWrq6wHuGHBwdotzs7l1ncRX5VaSbWBbFxUrmbS0PrgcH7
FIq5MTpaoW+LFkBgzu0b5+KpauZzwEisM8nq2W9ZJ9OANZmUMXuHVPrAlDeQIIRPmzLKWXYiNpyy
SXgiIqu5a2RGHDiq/buyZX/By0wjjNNXqVSvIsFnr+XuGFjpgdFn3WU26K5Ry6uiZz3JtnmqULA7
8sCrh2FWus0gz1sFKLxHubZ3Cz1+l8ruSCmp8TQVR86KRp4byz6syFoCkg6O4elj/yuYZcKyKTVX
E0hZiuysIujhZ8nA0k5ufQS23CTXqGh6ouKFxgkRzRUyj4qRRi+NKq7RNeBxDwftEp/epXBgYoQU
UdaOLE1ayRKhqAYP1c2AIyIjZJLACfpERbLAIJlTKHw9KNp0N7dw4rHgSB2zqh8w0nuQMjhmZseW
P9mV5Y1TfmvWZeVoo2hukuVGZroBXhl3BCmC1sSeek4MVk/eWHd+zykg82YcM68fEOG/h6X/LIzw
PdOHelcAimXf7NvVx7+da2riybO+6zvzzk/mYFV3cuIlc/Iy9VATmwJJMS6UPYXxqoTCCxGxHbRN
Hk5nP4rfVZj27uzLCkjQ4VgpyPOGgEc2zSlGwF08VPB3sQLtHU7Pk90MR82nsjQvyDdLxE+5qB/q
LlP30K0UUJPzuWzwvi0B/TBYYU2uNnQVzB/ivnqdUwaq1rEp5Qia47k+2h0E2kgm8h96NXLH3jpp
pXbdDzx3clDeMmv9VEnxfVwtkyIhayGp7ACVJLdW+JXmKANbkT4nAoCpcSLNS7cp5OBbDZLuSm1j
2PYS91LlOKDx+8AAWrIflPitVFINsBodxqGjhjYYqrZP9T7aBipYJNuylDvFVHW3H9DjtbO4HmiD
bvRUsncU8FZBnzfu0JTcW9+4K1KZ9DgtucYS6wV/3/e5x4RFFFewmZ5G3haz+HxzrEcvwcSPMiN7
iKvpLLXGqS+qahOrvbmNrBS2n+CGtkH9QL3VdqOYK9Fa0jc74K/TwMS6Nn1iHTzkI4ua/vOdndmv
vhS+yVTBVigZ2b0j9AfaNPs3/phfMZRyDtLywW+mnqmQuD5iDA0srtE4lA3pGycNfukFIy+y1K7R
DKOYybInRfL3Uwn/aAiDNylYLj2G2K5eInePFkH2MDYPi9moEwW8R4XL3GMsT/1wOo/F4O8Tq2dk
YcziawlpHyKY4AI/OOluYCRlVYuat6AnqNuDdzzC1m0bvCUdu0xZ4JAmlWmxnUommLSQd2cxOuMy
9mM7ubCoisuziru8KfF8cmM5sBjPCAbhZcXARZLidzviaaN3rLvKwBkYGTwzShe99Jq0z2iDu3Ym
3XVLPtx1NngpfbkgBptzF7P2FTpwboCkIhjYDdAkYcduYIo21MsVDHuqGECPWd9yUdSu0P3pWPeK
OCshVyNo2XT1AfdoTxTRi65xCrRSelXmmgCuA+SWxMGxYxu/NWk8JxHDv+Cse6fMVbajxL8LhXzd
RnpD9buG66jzYMyVqW1q2JOnoFUafPTC8BK46bhfdkq3a8YznHP/ue4NPkzaPCzxHUiFBnjakCMl
xuRBJrZibIugplTZcgD82GszKhgXbdhnAQ7nQGDlAKlzemgynJymBB//vnjK8FleEzdv2oHmB7zE
N8CnLD+2qyRh95clMwAsROSIDRA+ipNRH5cO/nqqanW1cNQ3ksYOGff8ppYsTXobKc697N0SQo7T
UJUteFj5Wo4Z2QhU5RCZPDWL9bIBYtfthvIKG4ScA4sKVGjgoD5jn+NmDXtkFHK5ZS16qeHN0KTg
4B1bXXIKSMgY/bOdBbjtOakZ3vaS2q2nmoUK+ow5xOV8ocDzVpTJUwBv1sUasboO08w4tuDamUKw
Ew9eb+T6I1TD0LfurFAjnDbADY+zsgvqsnb1fjO/+DV6k1ibpJdA5jAT5TIDJPGgp74Ydx+bYSRC
zLlhzGeh/t5i2biKcTt0CXrODPm3W5yTmo0NDHEVIf+Fi5PaMFFYwRT0p4sg53xbNpZg4P7j5j8R
UJt3c0O8PEJWc6rIEF6kjoVX1ZxEcTxyGZmU3GM//cN27z9Q/DhGrzUJ8Hv7X1D/UJB+0GD8bbJ6
ge96E0Y16eoff4z+WcL6/Z/7I2E1viCso/VpICyhkfn3arJCWkqHE+EmsgyTjPXParIQX4hjNTri
fJ3qyiLJ+yNh1b5gFQvtTFnqzUCj/lJBhLT4l4SVzuyS9VJPRpBK6WdJaH/ShiCkNMBExfW93sc3
SStRnVUMaQUq5oV0veQpjkgaAQW8tHFrr5OcuXKObuOIB3L5nMjNtMKfZF5zgumnSWLL/YjC4ZPS
WyRBdYxqPguNeKdO8m7d1S17fFgT+WTBtOlHDfm7RtAFtVFcTPZQQBUeow2Dx/aGoWFSoUZcT81s
rPHteQZtOe2yJuJVmBdbZ8x9ERmWoVe0ovJMejXbzCSNmJETeEPNuUwbrHSlMimRAbAvzEV4QUxs
ISYw1ua0ZKcBgUZDlMOwWHSyGI/inE9flEm7tvLsgBTmLZujF3yTGe3lLyC0n0XIri012doq5kfw
ghSxk+q2o6OL6InYMZ6jjTES72KY9hRaJOI9tHEOm7JcDyRhq1kYDJeCcHd9K3lXLX8PB8vf49Y1
Y7WZvIQT5hRNWNwGZn8cyyXBi8ipma2Gs8Bzx8Yfv4D2AduM7c3GCnn/ZS3HdxXhzS7KovDSameY
mW0xTxeIMqeNMfWExwQmH5ktmhMCp5Ehp8zmJtV0ew+UxE5dUpHkGuNVWT3JCMPouOZPKaIvmqXL
YThwFZa/Koz0aZjq23wKLpheKFcqxvoc60AvhoppWa2XXj/SG8p99CkUIPETe1udheYqC0QKl8C4
63LSUoOjuKnTJ5Sz5doEVLBv0jri3o8yGNlWSWipIojBF5bI0cdHfGSk7Chze1SbWGmUQ861urfd
OonflzIAXTreY5c+2XYSenagpA6j7Fcf+UfEVOo6zZvyqYSstcWkMHQqHPQOGsNn28HSxWlalg4j
20cbQBmm8313GP2uO5hGAI1KmolmnMbM1JuU0OqFamN1Hc3dQznoGzXqLG+2tW1RRS+w/6iWjAXi
w3Y8MZP71Pj1LRM3mavh+NrwbuOK01TOoGpCgZ+HMVw3tQQaU81ezC55m+Ku8IRgWgceLVIerRn3
eZGKtVhqHHbIIZaFEEtqouWJpcBUbOi1efKmFjoxrHJNeJJv9KxIAKsRBiVgf90Gkd+JYfOGZBz+
qJEl+rmLYoJS3+zAbyScm/GUXqm1vm1HCSfYIL+tJ56zyQ7f9Um57lOmx4YuZdlF+bte0r1OQyl1
hQqfujTkfBNJYlr76EcJ9ccExdBwjKPwaTaopEgBkUKKg6MzlmYPqlcg6sbWFdC5NAUHY9bbde/r
xgoe8RHDqMEbde6nHBFWpKYPVUS0yqEco/EyUpt8MzcNmqTET91SZ+K3wALLjQMOzwFUiysn/AO6
Vg1eZcXzmoE+EvewemhHNoRuMgIsRygxVIhL39rCftUiqhe+FL37lth8BLyKyQCsIHYK+kq/MtkW
NZV5bIPBbi9tKCfZARegs1J8fQNeEV8Bgj2SIa4kFWZbPqZUtbaFlUD9EhOFEJ0unNyEb300HMcs
eYeq0Z9TPN4dFam9KyriKfwxwWnbQMKGuM03XaBS92OUi3pY/ZBYwUutys8WzgeepFUMqxtLQIih
8VpZBtMFZBwnEbRJrIkYBmQNO21OaaOILMmJLUK/EsLKvpNjLImpmF1aljaD9/Crh47Mb2VZZX7I
+rx+KQuDpl1EvuX33fFj3egtiTUPW4iojS3OrmfVlZJ62soKi4z4JMIQk7xORBF5k+i++/79fx6C
LFC4fx1/bHAh+rkkvnz3H+GF+GIjitYFv8u6WErbf9TDxRcDKCr9ahl5Ii2VP7otSwQhtEXx/6NY
/vfgQtG+qGigaLXwNUYbGP34K4Mkn2MLC8UXqm3z480pODn9ahMZyGz+KjWFy0EvW8jmXbdlYDR+
oeRXW06g9fnXCPdDe4tOIt3hT1WtzGIkzrbjGEEN8BGca9RjNIXFuKraJLjJbFu60eQpuowRKIPG
kaI7RaeSGhSDtirKAdVPlZyUQgZPPMLT1qHa3QfS2F20Ui/dSGoF3m30x3vFb2OM8kctOYS1Wb36
UOutpG+v4RxjPo6IpKeMIBZqMRhua5+pTJCvixZ/g2gYqgPzO+oPP6j/wNL+r2sHLXMK/3p9X0Xt
63NU5z+C6ebnta4sP/p9sYMrFV+IUomaGVUhll2wK99Xu0T/8oupy8LUZFUVywjV3xe8pGpfFkm9
YqPwY1CE5+HvK34ZuGKmSiGQFogJEYr+lRXPO/tZ3WxbyvfmD26MxNKo6j8H09icV3hZ5vOJc19a
sd5pawfBwjBLPMjjsfvTRfonE0gfIwE/yWZ5PcswNDIBprWWwYFfp19EBh3NBv8k5QCqaD2mzIey
YpveOM2D+iQrKXMRrPSN5F9l2QNQDsq0lTpt/v0b+RhV/fRGyFUwV1jyB6bQSBk+f/BizgycHosC
t4AloOKE8/OocpRsDC+q5rnJcn+jRSE8ChGa27rW34NmuM1NS/PE2Omn3GyuQXTkm0wb7syiiZwx
E8qNKvxtG8vFGkvHivRWq1d9K2sUyfpoNz+qRjmjahyK30ybaArr6PONpByMJpRmNKpUwTb1+fOU
ehVm+lipxwyZWuhCKu7wrHjVDWpeDWIVjs6tSPci2QXtum63OIlEIMmv7HLH1BSzsbrkGt+KfQby
rd405TN4LipXyP1GjE30U5VgAHEsjlNxiKO1lbsMeTJMlZuYHXj6KtgZWIGYbiDY8ZwayuFSEFkD
TMfSRVpTgJpPA/0JsA9flSdaI5O5iZq9Mh0FZc2KSrE7YW52NnBJ0YrXXNkbxrYzaR0y1O7526KD
x+vq+Bb1ni1vlGzTWahC1lnodZ07g09Zwq41vbApgpngYhGIy1N5013VwZqwNr0u781H7RG5EVJJ
84qhNpnSJmj75mtCHzH2Ft9wzDEP/drYvLChI7rGBfhrcS19peom265srBmO8rE5aV6X8F71ivA4
a277GtVOhYsGNb0L5BxPlbzF2wQi9KQ7SbaZakdXHPUYH82d7pm3FSTpzvG/NSbbN/u5U1wEL9w1
/bbhU8XbyXSrzDHvNMfY+BuxgYYE7fYYfZ0DtCLbudphMmNfDue1f7QP3YV/wgZKvysu2nV6GB/Q
Yopjnrtt4IF+DF7Q61jutK/X+s6/Qc5IZyAJ3bE8LuOS40a76iUq047tYQqSXNqP6UY6zI/ZS360
9E1WelCIg7XvYof4HvuOf50eBtc+2LtwRcG+dzDveZp21no8By6gDBdpj2fuaNRU1OVXCUpKWoKZ
W75T6Byd+D2f6JnuesvV97UTrIuLIcDDypmv4iOKKy7oIwmAG0Fx8xjT69aKm7wlu+Jhijf2jXWY
N/axXw07+1t/Sk82ykSHLCs9zc88tvUqoFBOdRTi35Wyyq/za8FM/eIc61AlhaW1wF/AE+jft7X/
PQb/DyaTP22s/6ilf359Lv52+z83n86/5Wd+BHvEZwAHUeosmz7zf5w/P4I9vgIV12TPopBsf1SZ
foR7DBur2GvTmyAMtD9iuj9qSXwJ4SQhIifIIr+x/9Lh9+H18ech8F2YyBEs/7L5B8mIhNrGyMns
xcq3T0mh3Y8abmwRMdyVr6/Uwf/a9evhgh5jYmuPP12jf3IKfrhl/rPX/aV0xXHXtCqVm4t+Ws/d
PlVusf875cG9ElpbuVLdS72tn4FaeEZgYIs9bs1iL8mrTtxUbNl8g5xarjF/k2XK/xhr2RMSOONy
SEtnENYWVsDGSh67hKZscNEJXMN+55+Ik8Cnk+bPi/bLCWPaXZ/F2KVdJNFulL/F+ksaPSnaSuBY
HOePOkrwko373RxP/atibMPAm4crOab6O55wShhsqELpSXqMXvi/bKL/PG9nhl7Vw7GV9lV2ayb3
CaZEdbamw4U6FIuenAx53NMIfk/E5DESFO6KbbPNjxQn6DM7Yi171breTFufjaf0mlW3Gr3Zkxz9
MDuRQwV8ZXmRi6Wrl6zyS8l5MZ3MaWAuOOEhPqgMBYtV4X9Fp+Oa6lpN79ThNIbbuNr5yqNRntL0
nlQ1k1emdo8dhzPIqyH9ajPVlGD6AJ+ebd5LOyKYS7kEFb/u8bFO908Nbdc9cbkeXdIfr24g25jN
FvQhs1ULjreBYeqf2smmqOX0fAdde8gzKQeRaxr4l9/xgj31sFpBR2rgY7iOa8YVDkN2Eu25yikb
QRLbKuXWCLeK2I79VdVdWsFewRSv32n9G15MHs2vrt9mxTrh11Q6+nQTDj4HnktrAtkt41QvnKH3
yDH15Cacj/ox1deCM3SV2p5+0wzugspdjaXbnqm1YsfmtLSL6kt6pPxS9kXowbukzk+173EwDEcd
nP5ZvMqvnea0GKRB7DY45pqYg8ZAKOKwYJSb0XR9v3XKyjVeC//SehFhyt7fcGEbWMfjdriNHkaV
Lp+tfEXWT9fs1PibibZ+VrkzI6bJUHk+1vYJt12C0Qn34yJLfHeKng2VKVS33qS6x3UKV6PpSTpu
Wxi5eSEANvMiR6h6nvkNMDBRgDfpu2g6d0QPWnIyjH1rn5t+Xa1xU1k1O20F3ffe3qp7fW2v9bW8
4rz0KU5ukpc8Ov377UH5HJT/eMIEKcPnGG40mL1vLbu7YL7tyt9Xe2UbXmon/ajt89N4yvf5UbnK
fhM6/nM7dl7tl1A8BlaG7wCvlh+6c3Wqr8ZbSr+3+Gau4lN9yh6n23xVH63T74LVf/mKvyQb6mSm
8xBa3YVyKe/9vXEGqroJL5OjcbAu9X16kg/GVv1KX/3uN1f0Qw/6U3z85zVdrvVP3QLQp50yKnp3
oV1Wldtye1lfqL6+2qdoP+6MfXrHAEjYO9l52iu7amus5nWy5REgZOr2/N269rRds88PFNvW/aG+
ai+xVrrIryK6+ek6bbahj+eWMzLczvBU6aCpJAYb1iqNWXUVJK6UuxFOSeiB8JPOVqFKfw7OHTGh
jTf3i8LsPUm8xySPDetn8rrYZeRjhUeU6fayezgV62uz2Yz4HE87vXX1h/KgoiTimTu0/TVGprgF
lkClja3S7IOTPVz4zSGNKMA6KXjB9yn3JD72OZn4nzFz5w6JjmO8M1HElDlExWv5KCcODWTrubqp
TvbFXbMBFhuijFOYaXGTY7vFjBMREdzhwJmuJsnx1xlTQDqF/X2w4wUu58JRHHsVAw/3SpRAzNyg
TmUrYZCo3XbB2lI3Vbbvqm82u29RvtsPSfOalo+tdlbz90De1ebWirfjq3ocLqTHRHL12FOEF28y
Y18G20526m/yS/z/qDuT3sh5rEv/oVZDI0ltYw4PkudpI6SdmZKokZKo6df3UX61sFkOB5pALxqo
xYu3qmgGxcvh8tznXDvH9C+sLd1803zghPs6AMfKQXlbFe/jjXn7lAosWpdj9gboa1xsGpRgkwP+
QeLdAGfY/GCS5R9gn4wJ0f6lcAT5SINpC0nFQTw54tZ3l30EQC68thzaywlIiNXwTO7MO/M2PyYP
zovcZqt0lyAk82vYCq4bBFG3+d2s7Q3Z4e4c+jcYfWvA8rgDPDUW6x5zBS4xWHvTVXd0Nvku25cH
77rZzitYGuwgmwQGcc22OMNuswBWoTip4joy7vwQmICby3gDf981SCMrbzXgz/M1PeYvYuuH8olA
QZWuLFC1V+52uMamdwTddQeC4QV+Yn1EIRIcHDH5N9i5AQJ9nkIriN/abN/5tzFofdNTiziIH8oE
EMnFNBn1UOW7+ce/FHf1a/OKSSDwn2zr8n0zb5r2wCBR2mJ6gjMH3/B1/NfcleU2fcwviWHsWH9k
5b578Jp4nYQWAIrVI+rT8X9FAyiWBRXcujOne5bvnFvzBnXcrLzz2M65M4/GbfOLB96teLFup5Bd
GVus0FvnCkKKNfwYNt2Kb+bVA1mj4OHOeKE772oZTGOdrKOLt+7o43/Nd2JdbsodDHiv6bpevaKC
YScfyA52TdvpIHav4/oDVWe76Sr7DRfA9LX7ld7kQXQvX/pmPeInoTD6JrtA7fnSGqyuL+YL7Fkb
pNfalfsrc/aolUQ1VSI29gh12NZ6ByAe3i5bKENcctn7GYrJ3O1iaYdCyRnHixWZ7jDvRuzBAKO4
OM2tUK+8K3f9JaLN/c2bVfViwlW2vGRkWOOkuLbKeV3jTXLX3tfXJEJNyh6Xq2Jj7KsrROK8L66K
BEibcZVdeVsjiG9TkC/e6K676pGTgENGsRn+DsBj+scJE9++Nvo9bP7McZ06uxGeIgx4x3X25m7j
g3vh7DhOS+RoPVvPzgFozSNMTdg+B4ltJwPUrwciIBfFE9wBb4bb/sOGwWxzQGlcIzaISBgkJpjJ
Ym1AYvABgGJxa+MhAndpFJQne+jLYjz2mWuUl6U96JFXLLuEpgTIzna89cDKaS/n7sZ2wMdYC0gq
Oxig5xt7vommAN6y8360tsN4UT+X99llfNldwd4Ldl629VrTdz97I8YzfYnn7LU16UGggDM1ExgK
rtoHVKSjrK/kW/6Y3+Zj99CW+TsFqLSL1xWDPGZZKeGce437MQ6oSHsQtsXjB1ROAwSAv42X/qG/
8Z/xOFusoYJ6q+z2CgBbUtsbI7ML/Bh8+Gwl/hR/2Cu9s2/MmyksUAEKgm8HWNtH9yt+7e762/hF
DDf50O1N0m/thfxabyBH6yoIOYWAU9U6St/ifI9SelTirWS9ggd7lT66zTHJjnkJm+Rq1dyVICt3
9+xP99uF03QP3es6669kgDrBV/BDQHueXlwD/PYugd+OfbQaQEKxRqBGdPqVpmHfA4xz9O1DHu/c
u+o3jy778oB0UX3Pnsz+PWuhsz4aL8VT9wL9IWZc761E1eL0dkHY2n+3ARCnq0WshxBfrvioW++f
ZrmLyl0KO2QkAABBBaxzQ/vxqsZROCbxtd/+dvy1l0F3sqkHkOvWwjkmj3XebyuAS7pnSLyvvWEz
T6sUyzYWWbxQ4W3avyusXRldOt2NsHa1E0pjj5sRYD04WYJyeOUeslDcRxCnr5Inb8mAbVCfXMg1
9Hs1uNWLQxuOetsJGfeFVrqJY5RTXC4K3gKq6O3YP84FZhicnV+xu+GnRVfuxr+NPmJYJi85heSp
Lm8m2BwDPro8yk5rYzr27s6bcMbd4JQ5xHtgi10L0F3IblfFHyTTknbvWcDO3HrdJV0M95Zvyv+i
2je7sa+62wlzrz4kzS/HucyjqwIcYuBbcAH0ji27wN3Oah6Rh17X4E7AjyQDCXVc/U9aJqqgLb50
+OWIx/8E+TbIaCWyOCVZJ9lTAQEwGX+nkIhDxYQDTLczwukJa+MtReoOUW9cOjLwZJDdutv0Lvvl
hfWLU73lL329qp7T+yp0HiOwDKwO2MlVdcQj8531doM1aYt65Md0U6FMWeCmlcCyZkSYHcpsC185
L14TCKBAa/QPbOjgtIvc6rCZrGfJy8vYslZm36/N44Rdbz9vs5sGmqfpML3H1a197/lbMAXXCa4n
Q/kg7xO0hlLlZ+vafBA3MLiuZ3BZtrh1jGCmT6vxdvhwJiwTK0w6kW57iFxTpKLkDhMy+4C29orL
tftMH9iuvcmhPt8j1RfhmtCtsvvuDU6Vqbkz7L1fX1L3oakvU3cNBi8ttnKTtQd+QKn7u1us8keK
3flS3pe3+R+8OY/XmOEgB1c4h6Ee/T39y6/G1ySD7m9FHpOr7DkKUIRtQM0JaR8ssvlq/i2efZzJ
ILGsl4ONbR9gNQbSOExIAc5pduYdPjMz13CZ/F8wmhK8ijL4r0V8QJprAtfZORAGkeILWbuPCXhA
8Sr7Q8B+lyjnDXh7bSDTGl00uC617ZM9boAkhIAD8FvQw7egNZvmsK8bY+Uar5b4Bfr6dpDFde5O
W1ynfetlaJrtWP39d/z+f5AeC371eIGv/j9QYC1IldPPQ6jzLH99zokt//P/pMQcvAgRf3lsM+3/
VP38T0qMIiO2JLY8y4XTAZ40cf/7T0rMW+gSeAwyoflGbuxfHe9/5FWW979dZMkWJp9pgvT/f/kC
+l1yBy9Sy/PCp2tSN/cFQ4VxfGOWw7BzyoweKrxm/k9B90mfne8KgaEbU2EpKDGOmhEPkTeRP0Gz
7cbpruFNvvs0xN+k1U61jreyz33Pem8sot5iYdbMQC1Ijj03cuuDXutqrpDawAzVvhvWkeWvOiO9
FrKhZ97FTnVdSQgmBUx8qDl6odf6j47HHgmSqJqDruTrGIdjlnBtNyySZD86yLQD0akzJqAIfR1x
lM4MmccdNzRM88GLIjwpYLs50/i/J6v/ypIuXMevrQ8V8TntDTcEIDx7hsmeROV3V775MMXbVcxB
AUdVOTtYm9mHVEx8QyvCz3g1fv9BUPz59W83UH9bUGu7ISRr0NJy7zD39ofeqCmpiCLy6zYa8UG8
cQhR54a3RXCYtb42oFlfO25mhlETb3DCDljHDUrSwjLHpVWv58tofVodqGGjjM/Kgd+byEct5keS
O3/0mlaCt7MaSilAgOEc40vO3oBSJ9vWWhnAu/ra70qi0TRK7BDFFe6usgCBsRk/Z4Z5aq4owWsS
mcdux+3QH+wDtPu3EIlqDrgSu/VUNXlZswJP4EaDuo3Y3dmj9M88gp/o+FI7/flzek5OTKD185tp
AJ8fpS9VeyMnr4/1es+UAIZ6re8BbEhu+ISri53ifdJp68efJ8z3jzcUbnxfe2/IqPRoA5Z66fEH
GzU2sHkpPNTmcXtaoZgTzzZGa/0hPlIMIJw0a7ipke3Ei/G+Y7zfwN4Kt9afO3NqJJWQpnjzykej
E2FkIS2S4AnGLuviqNe4EtJAN4HTBrvosMuj+6h34TUwR3qbps2UkI7teK54VyPvKnxU7kEtPSbn
QNynRkWJ6bJrOtjWsRp6R2o+ulm6hkQpOvP9TzWuxDTs3S3PKMY6RHlIlqKEGPRBsC9KX/OTKlEt
nAHCtaKoQ5rJFLQ2ODORPjmXkT7VeyWwfZQ+1HKMUMYHkssCEhyuvdGZXn6eMcvM+GbnpEpgO8PY
z8xvaTj0NVwDYuS6B1l6Fx5UzJuf/8SJHwA0zJe1w4lEn0SouA3JACdOF+lj39H8tAtd7fO65AxJ
hMpDl4SS+Mne8aF4be3S0Dpr2VSJVXBObAEnLjuEgx8yaagWjLM3vUFRIrUE6seeTV6FNhfEXBme
nJ6bqD5nFntqzJd//2n7ZUOei0ZYNHSs6MiMh7Gj2587fmrCKJEaAVwlTPhXhaj4wUt45pMnGyXd
az+V1uPPf+Iffv+7SakELIHXfITCMhYWlAEo6eOJQsTdfd3hNcRh0A0jcR+XT2k1wBZL/J2hhd6L
0ZsfJ3gXrcyptvZdXKPoGaac5AKYSeQhIihkwLrLbuO2fYcvGTzF6uoOGOMjS1E6a9Vud2xEYfsX
Y2o//fxDTn0FZWEwKVxgBPhkYWfP07rI7G5TmmV0hm19qnVlYRgq0GyEPdthKvlHPwxXWW/fanV8
uVZ+nj4oC81hOST8kBrDs4NKCRRw/9ZrWlkN8hLVyNNc4QXCtAskUQEToL7erRFs96/9hkLATfiI
xmOPXpLLwTr39Ln07psZqeLDIwmEVodGQ0pzM/DqvN3GcGkHIBrOMxD2i18sgUaIGZZ7xgrmRJyR
5d9/imCn82URo8w3hAfddCWiPLuAXR8eTbrR2+h9imViffoTYOn2njC5H1aY+Kvaz69pn+vdipbS
s89tW2XrZTA19EMoVjneSwVU91HT653SVSlmYUPuaTvYtVgmLoRdvdV2cuaR+9S4KzELHE7h5nHB
wsbK08BzQNgzEsO+jBhc238ed0WB+Z8XZmoTJXIzGHKxcnZY2Gc5Ba4XYr8aFWor8JLbh670qlsK
XNWhKGBvtU2set5nKVSEQ1Vah5nXeNGfOoFyYEogsuDlx8/dOrGeeErQgytjFHFteuHoJKhscLO9
Rc7ZTZ1qW4n6LCWk8RyOM4CfHZhZQgPIoYHU67gS9ag8Zk5EWxwCssbeuZXJd0nvv+g1rpwB3KzO
nLQzrXCgSHN5PCe7tILDkF7rSpTPsLCbBrO3cN1EXUndmHguYnGkt4x7SoA7vQX6cZTaIcz9vC2M
FVHQB1qN5rArIV4mIwCOVkTCOMu7Y5E0j7kvpN7m5ilHAB7DObrx0LgT9XeksFGR0HjPeoOuhDgq
TPiQc+Qmxnq85D5wrVwcfm76e1ccIBSU0O57FLFUsSAhh/nyZcOG+N2VqM4mcLJbc8mXF35I6O/c
PIKJZJXS+2qmH6jPLB5KVH2tLTKy50RM4hz9/UTkuUpUs0yOo1N4eWgDEwESK8COt2nvEr3v5CqB
bcaT7xdVXoTCI3ts6e8zkZbeBHOVuLZExlDuQOA2VlK+G1ooy10Tb1k/f6pTA6MEduRHiWEABB+m
BiXXjOEhPXZbve3vH03909ZqcejvYtz0Q6BX7n1K9ihk3Oj1Wwlqg9QejTo0jYPwFarl4eRxxm/k
1IgoAZ25gsQzsfLQN/P3OZ13rZVpThMlnIu5KNoOpcjgt5vvZQP5dtOBJKc3Iko8Z4AhmQ3wn+Ho
gu4xcJAGBoaXYb3WlYhuc/icOg6LwmjEw7TBobKB7eCk13dHCU8qCUBbaTqHVk39w5hnsKHk7NxL
xBIp3xxbF1zc51MYyoZNG+5fLIxc8w98egHzAgj0TlDQPx0JG3NUmc9HrXFylGgdgMZ0R/DpwklC
SVwBPwE5FFQgeq0r0eozAOfAEM/C0sZtwYi6B5O3ZxbtE/PeUTZhGaPAr2yRoJC8pkfbd4EqG1GT
rtfz5a9+WgqSXmbZPEQZgLF5uy/sfmfGlnlmWE59YCVkgQCwCK9lFFLP4yCGTrm89uSAoo2qG0wU
xtQpW45xeOvX+zVKIJvePEgnmvBrCK6cK2lb3SaZartb67WvxLI/iah2XZuHnYQ0EsCz3RQblt5p
y1FC2bAYXKodmYXAFUFm3SWAonTeeGYanXqFUrmIi1afO+DphihXltuUwkhwBptmD1wWlI9J24Fm
60840DsQsje++6erlmpirYH7rzK5KAJcB6T8sIB6D+zwg+M3Z1TGJ+LjX2HcpxmcCWEKc+yAg2f5
RibunzFqn/V6rYR1YSSg/VvtHLo5ZCEytddSFpor91Ie/CXyZmN0raLlIdDoEaSqKJWFX5dex5Wo
tvHp7AGssAA+H8AO4m5YCQh+9BpXonqk8IjBXjaGdOgXPFQckLFgehEGtsqXUcGCX45mxTnevhO4
t4Gx5b12kzdoNq8EMIvttp7wjoyTT7KvoTKZabXXGxYlfOs5z0TM3DQ0KeB+qwJFRDhNp4Ze86rt
GZ37PJ+KGPm0sa7A8Pfv5QirG62+qx5uFsyGkng2x7AGi6IjsOIorVEz7WUtu8OnAK0TY0Z+IB7D
uWXt1p4GkMQgZ9jodV2J0QQYhWGGY26YU+7+HmmG2sW8Z096rStB6hve5IrWnMM8af5YtgiB+Tiz
bi1NfHP6+XdH+zQstltaPZwOujCZ2vQmaga5qr00f2zo0D7o9V6JVD8nEp4vogspySCyEsCiJkXh
6q2O/0qjP/2AZqzsYvJoGya4KR6aombXuFWyM0vY8v2+Gx4lUpO4b4FEE21Ik9L9RRw/3/CB1/sp
juReyBjyy58HaZmG3/0hJW7JkHoRQMlNKDqo6LO6ob9oAQ3uCGjQHZhGNfTjEu7JP/+1E7uV6X8N
BthX1bGYWhbYwtvBQmRtpJoXjYXu/TnOHE7IDPM9EZr/qn4YG9fCgx2VXseVKObZwDgsVRhqC8VV
Zd0D66l3sVONBUnlQmsgXBbMHKXP7TDuZ3fQVHqoOjCQ+fx+Tkp023GhUswodI9T1Oz1BkXZZ90y
yr0a7KzAgEC3ApcYOVC9dW0BJnz+mqXjj8Zg2kbAaXWwZ+MGtFa9TVCtFk1lBI8Y5FMDUqBYG/JV
P+aaA6JErcFsOshmRtOyvDcrKDD6Quqdj00lUE2OZ+sqMY0gMTwHdT5AUHYFEHw6n9JSJWC57aSk
yTwjSCu/WPHMsFYwa9JKMEDd+PVjerAlcmkrjcCqbRj8VWIPChXR+pyAP3xtvO99COgn1wgqY3g0
zHQdZ/GZ54bvVysA2b42bcc86qcEn1Owagvz1yMvyle98VZ2ViJbi5QMvW5LMJO6p9bMNcdDCcre
kr7Xs8kITLO46udmV0MKrNdpJSh75jUguyJy7M697RsCZzBww/Tatr+ONdwUM9m36PYYi+tRjtu8
Jn/1mlaiMradbqr8zsDTIIvXhSdfvdbSWr0tX4lKzxcTMFVou3I98E+H8ca15aNWv1VdVw7oeT60
mH6Q1N3JguBFs4fWX69xJSaBeIwzYo6YgJCsA0d7SCdHbwaqii4SNU1mc98PYIJmr6YJdw3p9vNO
r+NKUAL7KoRMB0yUajwQz9ggp63ZcSUo26xxQI4zUcZNUSoLpQpUPWeOuyeWElWfhR3Mbj0fvYZw
P8D5wRjrMyfFUy0rQTlkQwy7794IJl7BRg67MLhameYsUaKygNmANFrqB66YHq0GBAJ3lrXmcCtx
KWJ38KuCi3C2JWrJpfNood5h8/M0Wb7Zf59rYXz1dT3xuxilj9bchNlcPaUclb0Tne+guje2P/+B
E+OuirPapmv9eizwB+oULGDbA9WF4Hyl17oSnl5t4WTiEmjuElRwctSOlUjyaDaubJleOlhzn9I6
5Ew66zJuAD3IB71NU9VlZWwRwDkzeu7JfJv4MBd2GerNfh6XJcq/+awLf+vzuTAHlWuYC4goLT7K
N8/P7XU11/IAGyxvlVeAk5yZnCfmD10++6frXV3REblOAd2gk6HYjCOTu+0Mx4dFA0GM/fxrTv0R
JXbheD5PZj/VYduy7MadKb2EmQkQBLN35kS6zJfvxksN4DoDERcFD3hkAMx8sh0CQGjs8oDXs3Un
mtzYCNij7sbSnFPN6aXEdcqmnhpgXWNPdB7wlJeCyNt8/Dxip6JOCWuYMIqBRaIMbduxD1KQbNdl
rqO3m6vSKgoqqDPPEW4d8ehfug2ABhweBFpdJ0pI10gu4aodL0p+GJPVbmTezRaftV4yLFVdZZM4
MiJ/7pHs4A9uP7wO0ivOTNMTg64KrGJoywvH5i0kf9mN4PFNT2o9abylSqkGWMaZZdG0oQdgzgqY
5J3J5ze9EVdiuGvswRW8aEMzluAr2jdWnms2rUSulMhj9Hbehq2s4ivXFmIDfZk8/NzxE+uCKqGq
2t73EoP1YckAvV+1Be4fqQl7cQb6nOYWQ5QwrQBqnpolkV3DThF0N/fSauXdzz/g1IxRwhQmTHZn
T2IK4Ud5AU+/V0nkb62mVSWUgR3FG7qCBWNrEGCWrSvSOuZGr3ElRuE0mxCrB7zaNyfQiMrsDiU+
elNGZTN2kK/28BIYoD6RN9kcvdEOhi56/VYOxaOQNOaj4QeNALrEsttbj2nmYqzFHO/zVtiBLp3K
uvCDJMVEmbqyQXU8PEz0uq4EKQ4LHE5tZRfOhF2ZbLqKePOg17QSpGXc22PpGFVIK6wt7uSsYDzZ
6C2KqghK9JFBhPCbMPH81xgu1usKeTy9S85CYPs85I7r4YhG5hIKK3GTIlcKbPiZ0DxxglJFUBW+
ZmZx7KDmQP7UgInD2Zu8wtWGHCqqmS8F3fTrD/D80SPRZOCvULx88A6se+kOetu0qmsqLTKgJiXi
ISn77uBb6bovivLMiWmZd9+cmFRhE8/7FrqpGk9wlDggiTNvBdsMPTkDTvBfx6VonYQPfcJDO6Go
fsRbNwrtNSu14O+gtF5VLCmrLsUDvf8A45wExed6EhLUNH9tu16MM0F6TsMR3gKzF33Mhhj01oB/
HhGfDtsoz8mbuWdpaJfJbQonLm+q9B6aQYH+2m94nONRjPZp2EaSXvuwGXt1E8c4s1Ofmi1KoPpF
Whimi1Eh3Lgzi+E37FV6zVFRNlHappnhpFUaVgKus600wXnIU1dvnqviptapUUXkmDDzYeYzfAee
ZN5WemujKm2SpKOoPhdxmE0Qr4PDeABUPtZsXLm9mq3l0r5dKmKNNIJbb5zAHt1/0toyHCU+od2z
eemh52Y6wrPIg6MAH0mm2XUlPvO5S9qe9VEA+CKgFj7svEZQ/DRbVyKUFkY1wf4NeTfuv9lMXgir
uNEbFudrEBlxO+cVr5AHSsleOM0DzS3Nc+g/uuan4O97GIPUbcoCg3vmlo8g3VZNeQ5VfSJAF/eb
zzup66ZFZk0VRXrMf0YOblP35FFvUJT4rGWbCJht0iArhgoUEGBm0kxzxFW9EjQDvlvB7RLMEaM9
+L61N6Zc7xnWUvVINfw78K6fkcClI3sb+UT+jiC7Ur2FS9UkVbVp1UPCYWVSC7ZrpGttZeb/1Rr1
f3Vpn6ZLlAA8OXSjE+BN9pFO9eVc93ondFWTZMMgkpOB2EHcgORXrW1ONA/othKbsjW5ARHYEMAF
tdz21rgiMil2ekOiROc8Z5FZsXgIYJFzabjLRuToZfNUQZLween2sTUE3mT6YTM7QBPmcUf1VH+W
rYTnJBirII3r4LqbZXibSQeQyFu9xdxWAhQ1WmY+C6cLHKOF5Z0z//EnU28aqoIkkUUdtMd2FxgA
fY0J6I00Y5pLoipIErx3esCUu2AousMsjTsZnTv+n1gPVTmSBxkMrIDGLqgZSPnW7MQrSJQetCbi
PxLqp9hMHOaOcOfsgrgsd6TwX/wEHCS9tpW9M237bkQ1YhsQ7hZrm+Q7lHFrHrVUNZJvOXLOYtoG
neM+wgvyhvaF3qLyj3vwaUwyIJjqoorawOMuKPQWk9Zx6jxP7wCqypB4KgkUg2xpPvldmEi2kgE0
YL0xV6Jzhvpz6GEHGQgHRDCP5WDZz+29XuNKdFqszzgSilUwgvSxZjKB32ATa4aQqjRyvXZG/PMq
iADTm2QOPpepd3JWlUacJV3jWWkFrQQAoPKXjdut1pAsBvafDyvSLwqv69ByS+BLWsRACcawndJr
nHxtHCQqV3R8BHrYj0CZzAYbQP4sT4qtXvtKgEpfJrKf7TKwyRSJDbfdFk5utTXrCXcsFTs1sxam
a8Ipg65NLnvZBiUzzxT0nlgVVbkRnivg4U28MsgdDu8PCwpNuEV4RqU311XNkT3GTm54ogj6Gu+R
a6cZy78W8F93ekOvxKk1ywhFMGDPe3lfPRl1RGD8V9h6ZwBVeeQUAkZgVlwEftE+ZJ74LV3xrNNx
U5UdzSKn9VRzYEint7I1P1yXai27pqo5mlsPlu0ZWu4GCy7NsGmBI5hep5UoxVOZdJshlUFvNgJ4
QBN+b43e2RlGC1+jlBMaD3YZdUEkvfIDOZH5ERcBrf0Z8LmvjbMYZfK2iWmeMtT3x850D7s7LR3C
P/ujz2sX6Vicssgtg3oSYD62+XhAXv5cLc33AQq70K89F3nc+6Y5d0E55xfeLJ1N4g96K6OpcqUm
0+iG3LbqwJxh+zzz7NaI/d8/T5ZlaP87nWj6SmgaA58apM3Qtuewi6hznI/l+lXBu6TSO0Sbqgip
dmaWpe7QBFZD6hRGeUM1h2nVeudANCdGX1UiRQUqU9tmbgIWG14NF2fT206G65wZo1PNK68ukwMZ
9RAPdTCTOMz7utzAultPD2eqaqRKJhOjfG4DnoprezRC4De1XnTNxSfs85RnhVdIPhc4e/X8we+b
vec1WmuuyZRI9fJqxutihj2OG3SNi+NDQYz3n6fkqeFe/v2nE2nCu16UMOEOehdmcnx2jmMr9J5z
TKYE6izjOTGcWASZcMZbFtnzGt6d8Zmj17LEfhNNMEv70nXqzR1YH0YddKXpVxuYo7K3Kk1GILQ7
KtdeI2FeUpBc78gBu8Cvf29uRxGlohCBMVruOsrxWLVlEMY2m58/xQmajqnKlBreM9ON2iaoMyrp
r9kSZn/Nuqh8wds1k48FET1spQYeU7hwzjFwMuCamPXTANtm+IfQyinWqWW09QWy3LxcITkHp7Cu
hlWTM1jOvO58jtJGOAsaD5HI4jyQjfkwto0/HIdoosVlanSOhD1nMq3iNB7tlTAcWuntlapKStq0
murRroOE1ntoul+a8dzt/kRJHwyGvn4cFrHeSYxaBKWQM7kY/cpkr56R4vrDqq5ZOGJT+1jBTX44
1rIU+a6JWlDkhqp1tj9/vxOru4q44qwcoobNIqBpI/1tx+Robro55QIXA4PpKWpMVVNlVpVVt5kj
AjaDYW0teGoCUN7Pv+HEcqBKqoRhF5Jltggms5Z3Vk7FNpFxe2aETrW+/PtPi41NLHD9sk4Ekifi
oSwKZ5caMtM7P1JltSF0mHOAxdrAmSKYHKDXBEXga72BURYb2E27aSctEQg8Z66ciF3k1NA7nlJ1
YemNaba7CYOeRyhU8WHFgXpsPRogzEu/DrpJPJmIcgTbn3vtyo69IzWqM0N+YsqrGikZdUUf9ZEI
ohn0bRMJniNNKfhuxRidmZHfO8tQOIR97b+d564JAhuW3cIvfmVl+7cvovKAxRLls3M8vgJeGl0a
BpDp42hOIMYX8iB9s91ZQia3hdPDhzqv8YY4ctoek8hmFwlq05uVhf/qzECcmNmq4orQrshMh2ZB
76S3syOSjddDS60191TJVUF9gw8UYUPH/A8s1o8wOHvRa3r5sJ8i0nH6Yk6mvAlcsNklyS5BHfit
17QS7NQAPNhrKxHYFRNXmBv+QbZFd2ZanBpwNdhnq0IiDYtty4drk8LYzdC6/puq3iobSRVV0odT
jrAeqExIaFA+3esNihLqqGwcIVqNkS5yYIYVTTDbBEriQa9xJdIjmaBcOEPGyC+rbM0SBs8Ahnn+
c+snjluq1irxxq4x4rgJTImspVF4/TWfzPKi9bz8onCd6gnHCKklkTc9JehLv3astsY+FCfZ3ybP
+3UawdHy519yYu6o4qsWHoFOiwKqIIuaHV4X38F70FvKPeUWEFcJ61tgpoM5azfMr3ZWMhx+7vWJ
tVZVXsUxOEuV1+BilBvRupIwoJiMxbMDUmG9TU7FUAkKS+FmrOvAtYwLXNr3TTPrXY9U920nKcra
NzHmKe29pwwJmduRwNfq57E59UWV3dn1qiTJcsx8sHoNGKog891XerlMU9Vf5U2WjoOBhSztjWqX
D0Ae05i96/VciVmkSd00iYoK13X6241hIDLWRap33lKFV0MVR5OZ4f5FGmOEwSyYuqL3NO9DqvIK
VT2GsDNZBaaRXs6obEfZJ67rWuOiKq9ms8jl0OJBoJqTlxox2ua93gKvyq4inOT8bOzzgAiju2gr
f43n9UZvnquqq7iOxgH1e1XAHHcDzPdzVuZPekOyTP5Pe/WcVHg1YmiaQC62SfP4o5phZqTXuLKf
iqETkcxqrIkm4KcjgX/YbGveKlTZlQMWvjGkWLqqrs0OtmvcsKgadno9V7bUthkiv3DMMuglrbYT
9FebNGWan1MJz5hbde1lS5LU6N5pEl+Wgp5Zz0+sWarmqvB4n4/jVAd+kjj7QcbOymY1vdAaFVV1
lRoD4HUjHmCsDHtEGhvHUtR6m7MKkJpENjg8HsrAqDe5CxMxB1hHvXmoaq7cirGWEewTZl9+5EkL
505gcvTGRDnstkkD7I6P1CKHqVADm6Am1jyiO0psJmk/E8PDMi5b+uTZq7mN9E7ojhKYGRSQvVX2
mCbE9ldiTV3ia46H/XVBieohLus0zQPG0GbdRTn8W84chE6cVlSpFevszI5LgjkS+zipUC7Hv42E
2/nQzcOD3vdUgtMfKXhgDXyHcTXPtwbj4egNQm/vVDVXyKP7g++7eVAiY2a40VFGg95lUVVcNclc
TraJvY2y7MKZ3F1Exe+fh+TEsKtqq6aLUewIi4mgxh352LmlWHMko44unTU7r5xweWXKUQwRDixD
a28tj7nXvK71MC2mqrqqpsYskCeugobJnVs0CZQjeaq34qq6K2sy4MXdxzVcub19RjZlold3i7rD
r5EkGyOLjSxNAsiA4DZYtvddds46+MQ+oaquZEm8HhUzdWCICabUgoatZehtb6riKu167loNVkRk
nl4AJrpOm0bvtKLqrdrMptSb8jpguYT3MrvzmvT950l+YkRUuZXTM6ermmp5Ivo/nF1Jk9w2s/xD
jxEgCGK5kt2zSMP2WIst+8KQ/FlcQID7+utfjk8aaFodgYtOCgwaRBVqycqclkSpDpXu+MaJSHyx
N5oKLtoq6vSqTWe6Sx+SLuVRGX0QIanvJZ/UScb5CoJ6EqR90d9qY/znUd76k+L15YmXw1SjkO2l
6af9yz6umO0tTV6fZyWq96aC/IhcwiHpgumAyK1R+oM6CMLXVnR/1oPcPnA7zSkKLPNvOszNvW7q
/RMxbDoVlfgQQY0LguCQ1huV0k8T5tkTrbsZOq+dvK+6Aeom6yrv6j3/ux1NcE/2DSqIfp/K8RYy
ngsWENtdIjKZBINCczJYqFX6re486KqriqHiuAjTiIyPHOJI6sGP0Ia4MLBFAeNMQOx+4UUBvk9I
Ru2x1ie/nTsOo6ltQXOh7WXfw7PYaZ3kSviB4okLA2vbBZoV1dZcoDleQ7FCPquo+tdv4060Lepw
xZBjbC5F2H/hsXrYaefHgEz+6+38kOAsJI/DfdrNJeb890apf8I89JqIhdTeaxuT/WC0lDAaURf/
FIH5RlfpFyi4CLAd854qn3HadRhPd1pAbbT1A/NCA/D1tisxhfkyigJMU7R9pKRtnsJFjTfM54qv
+4ltSgQL5Edac6lp2NzvKzSED4AFOggTpVqw4BQwCznqJfYj7iMuA1XQWl0u6NJchoUu5XmeMSgX
mxC+yOtyuqCwuRSmI5218Db0PhKYkQk6iNj6Le6Y7L4LPuUGqeBSVZ8Dto6nvjz8ZLuIiwnb885S
MCPXF0aGCNJWpIQ4rt90DyGOzR4HGiSElvrSowqf5BpasoyI3/2OxQnCOYuGqTGoSrRB/6XaGITu
J+tVleDKhYSB9DiIgKduL2W95Ejrnw7WbTcuy4sN/fTsYu0Xq/jB24wAa1BaFhbIwXxnJzLOVYpp
gj7tB04fGeQb37eF9QqH8Nd+smQ97wxzMoDlVx9L88g4+dPjA2Bl54nVaHcDvjmZy75anUSWrxDW
MR9+vfjLIm8dkvPCQpbA7kZQwP12dVcqdYpreU9U81d43EIFvC2ygR/wEub98CFsFVfRdDD8gEmS
7bzy6n82ttVz0GDwMljK8NOxFhziwnJiiV6IforA8jAnZo76Z5YL7KQL12pPw7zc/lnGsLmFG766
NcfmQZ0QzgQQvEsVHmOfLB0e6qbIu6fKgnMkNZFpyd3AaPXQIU+5L8UQPTFIKn6xexW9E73eH4K1
KbNWCH4CKq5Pf/1ZXo7mrc9CXx+ZokVllj4wl0Ps8amB1nylR6/SK76H4y4mcnBWMzzxc6TUXbzS
Jt0VgKp+W3f8BVg+eTC1YwsetaXEHNNqTzlo2/xWd8Fp/UB5NNsOZYcQU97TUczJNnrlHRy6vK9P
naHMNQFZj9SXrCLhEI8Av2p0wx1d+aQuNM3m5bxzQcwlOta0bcj3nAZeAiDYuOMiQlWjKGBQFWjG
Fy1ty+oErG03MqYXV/DGXXTRaWTphoC3Fr2XAvKbR0k3yLJHEsrlxqurhv07HqKxoN5jLdcXM0l5
GibzbtmrW1fm2v4dGwcXF8QGt8Vgck+ujxLMoanuwwjG3Auf6BP7d8y1qiJE921tLj2Px8/NWj1H
wWT/8DIoF5amQdlkCIiKL2jQhoC+qT+KCfgXv8Uda10BDtisXbHzl8kJ0T41Mnj2WtpFg5UbWwaZ
myBDFZwnNanzRMjx268Xv/K4u3CwxqD6YAd8VCiYnfNmeC9H+9BG8lxhSovy0if44cqFfO3doGKS
4+x1kX9RhXpSdvLCqmJtx2ghKUxXSE+9rL38y0j5UKj4069P58qr7qK8lgXN0hgYOJSUehSVy6iz
jwSQmXurZ/VnwaT++Os/9JJeveEbhGO4FqzFkMBWzUUVMXRbGg5NDuiE2/vpIOuj3fsNkPmtHRKZ
E40e/7h4waBxeq5VE1yoleP0bEi/VI3+W3dezIBY2rHmzc6gR9SoDDNh7rTB+KYd2NdfH9iVV8CF
gqmd9m17YO0j2H+voylKurX1Uh7Axh1j7sNjq6Bcpi9olL3Pi7g+yYpPd147d6FgqFK2C1o1iBpm
Q1I9T1/R8fOqDHDlYsAkiNEGM8j6UpUU0D6+TElUdTcesCtn7mK35rAudVsUGj2+/Z81HKb0WLXv
zh0rBmCXBuEER1RP9G6Zgm9TtXgROuNUnOA8Lst+5Ru+pyKSgbSp/TIWsU+PD2s7lrss7do1/a4v
xUaiuzzncQoCz+re77K41qloGIkalYd9HIKPIKl/14bLccPpXPuejn12W7jvhq36wvajfGiVbB5R
1b3VoLzysrhMWfSwKx1Dqy/NtFmWFp0mdzyM6j/aHvRTs+D70zZHzfnXB3UlOHEFCBvVlj1izPpS
EladYw4KX9CmFeddt151Tq5cXFckRHEsYtaXqAeJ4tZ8wACDnzdzUVxdbOdRbkuFYnr3aRv0t31u
H359MFc+sovhamqz0n4d9GXcRHlexnZOMSZS3Dj2a6s7VrvaqoVsDu7nus08qZh61xCA7f227pgt
pE8V5CuQX1HWvoeXLmFZsRfDDb6mY7cE5ULaQVDoEldoQytSJ2TGE++3c8dsoSHXLv2GTB1d7vhJ
0kYlpA1u4ayuRCU/kWiFukfIHWtQBYdJsMR/Tvl4IoP5XKt69fwFTm67l6xBwZrpy4HRq6ECJ7uu
/vI7HOd1xcQGnfpOwY5q+xnEuDZdGnJrNuTKhXSRXHEMiLgqJmRAfd0lwAJvSZ5PXnVTrlwkV25G
UdKF6ku+zybtyfBpbIRfmO8Cufa2rGUNVorLvJdtisKNSqd48sxsXSwXQMCW7zV8vWEk+rgqdMQg
93NLG/e/jskb8auL5lKxtSWqFQYggG7JtnUnH8TEwL+4FPZumoI5AaBXpZWtQGMfF0FKbV194lZU
T+YIvBBO+DyOTYcNC7ZxBrjchOwEddbPO2V+l9Yl21pYS+kocX78WL6M/Z1ZhZ/vdzFfa4iCswER
4aXe+sdmrT/pZr01dHslrWCOFQ+bHKeFDjW4581g3vedEJ+LyJan1loQk5K6BBcUj8Y4Ebak37Z5
zv0yeeYYuYyCjY71ZsCUzoCuHkH0DB3N714exEWE9SwCLZmK4EE4Ffeod7D7qV1mP9fnIsJMrxpo
1Gz6EgT0YRlymyzKN8x1IWF8AiaEzQQxtF6iT5q27ETHZbkRLl6JglxQGC+GOI55iVS439QDL/fi
WQGA/n1s8GakfofvvMqSjRuZ2wW/YGjGxM4NKnx28zx7x4Khsc0GNiA56uLyX5PLywriRc+NO4/y
sqIHXg2jRisZ7c2tu6819yIH5+onOq5WHnyoZnMZiqA7U07vQsE8gywXIrYuR0crgxBukC/a3bR4
7u3hFx66AoJiXpp1LWBKazyA1QZMEfXXfgbUweuyuOCwlu3VwGoUUCgmNdORz6pNaioKz/viIsRi
voejYZ25VJx9JNXaoHSivBicuXIxYgJBUNVXyGCKLtQpo4FN4qK/1VS+YqsuJVfdyLmfXwJzitn5
x/KYjodAG5rGmgZ3fqfvmGo00bjem6m5EFb2yQSpIRLeksK4tn3HUgsKkC86gRo1/qGxyRjr4dzr
zf5eld1yA5t7JYV00WIlyRvA8AeU+snRneWh13S24YxYGhdoFeLLXPRemiT42PR1zyLeV2hZRwC7
q4KI3/ZSmkdZMc/c0cWPDWClbRqDuszSdPdt/ZUP29nvGzsP7XLooORrXIOEKZ7PCwvj+6DPP3st
/hOAbFhjqKkgq84n0aacFvK0hZvPtD5XLoIMowRrbzb4hpxSkxIx2VMQzV/8dv5ypX7slZq9UTI/
6svG+D+m21ewdikvXTPs3Ml6ST9N2vAJVTYMkj80LJ/escb6Vdn+a7H+sPMB8GhmIed+6cZ8TZZJ
fSuj0fN7OkYLDJVcqSD1ZZaTetygcXDaSbn5uRuXtKtuBiGGGDBjGm8ferrWZyhXebZDXayWGMgx
SIKsEeRLxbuSD+Z5LNXouXUnUN6hWNWNBI2zdWz/J+n2vpW35BFeLsUbqZEL1prXlpM6qnHNe3pM
aLUqdMKPEMpskJYeH2wb8hsx93/lojf+lAveqo7tIAEHwmpvmibhVZEnWhD5sIzT/BgPIDmfiu3f
qFOjSVkTsMQQMSaYMR8fDOSBngZB+R2kpOh9PtQyDWNSPkd8Zqd9JvPvCgxSoKXIwwfQ+PO7diL1
XT4jL0rjEVTkJ7of67nI8+huVV1ztmrJSVL1E3sQ84qh7Qks2md27J/LwJq7od5adhdubbelaJ/n
fTJvK1gBi6ajn3RFoQ67TYFZTkB4BhnND3D6QVDhTMjL7FQFsr97M9UdcPLlIWQiy7h5rHgXWmgn
9Tz/wubQfITuDtpMIYrhf0g67s8YEKaPQiLQAYSsewblq73xVL1Y0FtH77S8y4O3u9F4akHecKH0
ONnB3gjRrry0LrZtBc8LD8IBTailGu84hvYgNdeIcxwsxaOXt3QBbjQah01XuKNUHpj46MmfbTfd
wg9dO5qX3/WDQwsEqwW+FOJuIVR6bFF71qvpfIbUuHKhbKYHoUWPVPNiwIabfCaMeo2qYGU3X5AH
OFN21HtHvUcPpt0hJYbb6ZeNuEA2KIzLFhqoKLAto00lCCDPqxzbs98HdfxZMSx1F3UdYHK0tWk0
x7+NGLr3S9JcarM4EKJGDRyhX1A8cGXLFPUWv4heuki2kDYonZoWBAH7eBfVyxMAPF4ga3BpO0ZK
FmDWY2CTL3uxQ9gzIMVntRTs06/P/L937mcfIF3oGoDbMRrEqA5WrBDvI8TF/6KMF502YPGSY8/J
H9qMezp1pL2P4Azv7EqiMu3DnT/Wdt0q/E/8rxsX7O13R7pwNx7m0cIw4HsxQQCdcCp3CvpSdAhP
/fTSY6Y9NMq8boT8iSItMitHBlBfZJk/tXH5LDcSeq7txCwqalb6oltwWYtDIx4yyCBbG3sZinQp
0ixKMQQ5Uo1Rl3FLMFPHAPvZvHqD0qVIK7ttjgshKnDtRASM7gUeJ8O8Qhbpos+qcl2nRsCBtKoN
09wKPHTbeisdunqZnbxCQNJJNUOPJgPbx49VvcX3O9A+Z4CFR5kMqLc97ZBPysxmoBJgmubZymFM
MC6cD2kXN/Nv27BGN96nt59A6aLVVmZkccwv6ZOSf48lGESLzgaoYm7jjWfkirW4kLUFbbJAlXEF
mgyzpwRjskB7FBZTMzJedFq2nR9+Tbr4tWIL8+2IFWqy/Hha8NOSqolu/Iq3n1pMI756an/txq6t
4TzXomv5APVJ2DJfUW1aawRXevaqB4EL6NUG/y+e0dRXM+Db0PThZ9XH+1no4POvd/42txWXLo1a
ffB1A2qyvoRjuKYIEcHuUS4L+I0gZQNQdzM+DKpv6uQQbE8gpThkgQbB4K///LWDcyoIFOoEZu4q
uJKYfq0LfQ/HdSOyv7a085zbaJcT58jDGzb/LnboD0Jfz0vFGKfmWHrT9wgne3wTO27gP5umz1t7
s979X6ngjUfxJ/Tauux7HiASaXfSQDexz/nHccPAVlLLwx7JauP2n0boMU/zFRXfUxXVeZfqg0wP
YXew+3jKgz+KRcNOhiY/0Tyi73bgvQDNn2QCLbv+25BT4lWUkC4ebqUdHYJ5ry98mT/J2oJ2dmvY
jSf5ymd0UXCmiOIS0Qza/FVabZhUi2N6q5x4be3Xpv9/YldsrZERXeaV7ueN0gXEfsUNy7q2uOMT
ZDh0umeY1IyN+d+OPk6OqSO/992FviFM2WYJAroLC7ow4bL4bSLkdy+TdMFt88qA5GoRA+21eczh
1VB8Lp791nbMPaZqOOqtqS656IpUTWEq+nX1vCmOwQtQ2W/FrKrLUoxfR1ovSVREy9lv547Bx01Q
gz3MVBiMbOsnltNv46CXG0/1laviwtvACrMKkNZUFzA+3smpbcAB43nkLrpNHBDH6vajAHlYJBLF
dpkEh1fBULrgtgjAraOMeAk/NafN3n5mc+C5tGOaHQDeU1OF5QXcZ8dpmvr6CVVVL3oMLl1wmxzX
PhANaiSlstHztMXTt0YL7fdgu/A2gLjiEaYP8HHMPxbSPLeq/+B1DXn0OhbQ2lLL2YalG9ulKmrl
aYyk55k71ikxy49yNQ8yVZsu3cx9t42Tn3G6yLaoi2kNxtAgWzBpnoZBXiWs63Y/f+gi2UpB9IYA
DDtvpvAphsf9VM/L5BdJuCA2cL1GebxsJQqd+lx2JzV6cShx6WLY9BHhKS6H8sJkf9+368PO1m9e
N8XFsDHTR8VC1xI81rs4MT7tmDCXm1/Q7FKRtaY/DAmxcX0ggWEhEqmhYl5UYTgW5+lkx4CCZoPP
OZcreVpZTVJJee4Xc7ootnrA9H291EE2mCq/hxDsfpqBvfE7dsdACyHFBNWaPNNF9xzY+f3Sc89b
7mLYygPTiuDzgQ1piziowZRK0A2el9x5Pbf5oBzDxeUl4PQhDtviodtU+eB3Ks7rKbsCUWHVVRex
H825JpVMY7vfYvG88ny6+DUVGajKrVh9XH/b1dcp/+61axe5BpXdqhxChJ5RsT1wPmd9dWve91ra
5SLXukWYkIcBnk49st9jsGQnmqri1Ldavl8X/r3Q1mZ9Xi6XYJ6XdF56v76qdGFtE6KiEiiX8rK1
/ABN5LGci83WJ79Dc2x35zbc9pEXlxiHNpa7TvRc+HkdF6sWhPjKPZNgQiFVl0bB8W6LSOG5ccdy
uS2atQhYcZFDderYnDI/nXIuXbiamleBKlOIpXNeJ7U9/orK3qv1KV24GulBJxporK0H/qSq/ntr
wSbh9y0ds51XXmpwgxcX2hdVYslWP6yI4P3CJBeRVq8m2DQbsPq0Lkmo+Nnm8+63dReQpjVvCjrb
4mLqkSRlHfB0niBT6nUwLiINotPQtNxwMMdg/oCo2Gc1lV7Mh1y6eLSiVQbwvwYhHsYWHlhuP5dM
NH6OOHKsU4Z2WA1ZcFtohBZj8G4FbszvTF688w8tqxYBEu2IxLO6ofmQk4Mmq5z9Wj/SZSqLC9tz
iIoUFxHscdqtEYLIcohv2P7Lz3+j4OJC0SBXosHfoYKsDsI8QctwSHrZbKcD9EWeJ++8ryAxUKsO
aZBNkOkCMrwAR/zqWQ9wEWkyaBWfmqa4tEts0yOqPo5h7xdIunA0OofoXzdUZSUCmb1eHmSo/IzU
RaLpqOjqFu33TIDyD8N0an6YxMr8ylIuFM1Ucll1uass2LomNUMoTn2+f/a67S4STUwV69HoRJdd
jue82t4Pwt44lZcU943L6NKUGapBVNatQQZUgb1jY7s+1nk0PS58ir8gi6/v/H6CY7B7tQp5IBPL
IP81v6uhHPeAccCz3+LRa28gCyVN0CEOzndDzlMPnrvFBtGNI/rvhrx1RvT18vMhiqqZYU0o8NYn
Qkj7Tu81T1e9fN3WAR6C0C0DvWaVrPn8LNjwW2NJftrVi3y6Kj6UK+f3226WFJ1TQC7a42MbxU3a
9zG5n5vyz2Zuio9x1T+E0/DbWIPphcQAYsZiKZ/C0NQAX8k//M7KcQ3rthfooxx5VuIH0a2H+jLv
P/mt7TzhnFIqZRjIbK9ofyrz8hlYl1us3S835Y2v4ELdjrqx1TbvSHaYeZIbGLLs4idhzCH5/foT
t7aHoAiJVJZ34mli8gXA62e8rjTlZIMyMLxWWTNE65g0Gwm6tGOj8ZvCki7YTam1HkoaqgwsrFO6
zupvdOT9/LGLdYvCeQhnsciMFaTgp2mp1ioNbSBuBNlX3kKXmiwcGJqFK9ym1sWQ5uBPeVjjuT6H
U3H4OQcX9EbLjVbDxFU2cJI1vQUUVhrPON4Fve1xdexLg6EMcLpwk2BGCAwqm+oK5lc/CB1zrVUH
Sop8U9kx8R60c429s4GVfrVgF/omaD43DHR7WTFvH4aAfNlZ7LdxF+q2Hgt85NHBouh+MvZMutLv
KXFpyqCEYvJiGRS4aIpTsO07iL085wSki+U6DlB2Rl0La2XsLkajG4MO4a3u77WevQvjAlLC6qWu
cV2WuT5t1SzvRnqMqcm37h1tS33CD2u+ooxOaNIMPH9cRRece6Ga+7rBj1ygJXzDLt6WI+HS5TDL
eShm3kV5Jjoyvuuktu/UimJbUh2kOBvZsB65TDH8MaxDblLAyKMliVegoU405NU7NAOrk45EPyeY
PN/fmeKY7l76u1VCykrfhxoc8F4Pi4sh20CgFBWzVBlhwXs1zvdh3HzwW9qJHRA6AP8mcJv6g362
wwTZlWXwm2uXP2HIDA7taEaVRTP7oLv10eC7+u3bcQwLj+jA2gmmm8vn3NCvi6J+XsGFj/GajtEY
YumR7u/qXH4PauG1tHDBY9tUxqAcimQWxVansZhAbAcGJZ8jES56rKz6sV0aKTPFV33KZ0Bqt17f
MJe3ww/hYsdYlJutRcU12yRQQkSbAxPz4sYlfPsZFC4UDEWgcC6HXmZ2iuw5p1P0dNiNf4IQmPCK
zYSLADMMqhL85eSrgv1T0O5r33MvCRsuXN6zvDZgcR0M4r6yZSlphzhZNu6VywoXADZuB8A4o5ZZ
0dLPMWbC05l0f/ndGPo67ANl2ATqWCkyIKP4uWyOe4y3jSe/xR0LVdB+jAhQpFl45PN9DnI7jLyy
j79e/O28TbjimGyh2wa4gkS+yZf71dQkYSI/Ts164AvUobqR176MY/wcdQsX2AUWSozVslkiVZhR
SlghtVeCJT/sTpwT/UDUAvRqCeWJX/+sK1bmory2QPXHrjuR9R35W9n6Nx6GXhVAtEZef2sJFiVa
BoPILBqOSczn345YP/tt++Ur/VCOAlEWsKWQnMmGePvYjcVXaAp7xVHCJSXjopx4UVPY7djmf828
rD5DBdhL15ILF+7FKVPHprFxuefLCaRzf/ax8AOGArX/+lSOeqFdnmNx3R8yeVIMSLVfn/dLWvbW
rXTsdo1YSUuICmd9HbH3Uc3qd1VdL/cRJD+TJuqrOx3OwZ0lRXfD3q5dTMeYm0pJ5J6zyPZOx5cu
GMO0CYQfMk24CK/ohV265IvIDiEAR+5fyE23wO/NdQFeh+5nwLZqjsJX05yKuRnP43KLVvPKubhw
rLoth4GLjmfAwjw1m763Q/6/X3/ka0s7BhtX5aLBg8uzSFbqdNTquX1RvPZb3LFYPY/9wWYeo5oA
J4qssPwICFVxo09ypeMGfvjXVz8GVQmddIvrohhpE1vG45+liqOL2sa/2rDfz60+pjPu8Jz02zK9
R2DrR7cmXLzWLMm4gW8tzjBBVJwmG+k7Rht2Iw668iC4iC2dT+Um115klY1R0O+rpDLFd7FFmUAL
80Sb5ZPfF3JsfF5aWuyHiLNwzyNEcoT9dpA2upVSXHlAXX6yhpYDJGoFz9RQggFm5/UJHNXIWPKB
bL8faBX5JQHCJSvDkOxBY6RfGQ/Z+CHm45ZucdPdeKCvWIkL56qKkJi6ZjyLSyXPA3gTN+KXaYuf
4FxTEe7LMcXZYod3RRf9r5hvzWJc27Zj3A2pMBmM8eeMjPt8jukePY7x2p287o6rM6lhWzOmBl6O
fJvTlhl2iqEM7Le4Y9tLEPFeG4ZTWVedoGwYPEZGHJ6rvxzYD6FEMdhuWELcFhG2kPbVW3iP6vY/
flt3XuRqqTAkXyt4vQC6yS3N0PXzm90RrtrkrI6m0CU86sg1SbpjvhtM6emuXUTX0E8YWm+POCvG
gJzyJseAARSkPa+LU7eO+63dK77hzNfqu1j4mnYFxnC8ztwFdLU55lcabnAXG1uPKZmAKOY5i/1G
e4QL62pQ+YVzbHDuy/6BoDiYTIx5xocusGu3y9CG2sZZRYL8cRq6/x3gPb7xlLxc6TeiOBfXVRwx
Ok/A4mdq2sfHfJHtHeg/bk1lXlvdMVNBdTVRTK6jQBL+TVj4tPXjjbTxZYm3Nv7yJ3+w0XqcMMcq
D5oxrenvdiP2sRvy4aHYdO3n1l2VScQia0/AMI6+XBeAEE4kkJ/nqd+VdJ5WhpGqMDYBy6IQtD9F
3N7FdXSLavzauTuRcjQc0pC1x+LVOiXgAX3H7eGXZ8WOoQYUxbQgLl/uOoFqwYpiPhRV/epewoV2
AX+Vh2DFjrNSgrTINCkQqX4bd9FdcxzjyvA2ziC58+9Q139pGvtlJi64Ky+LMBoa7DrS8rdjq++X
8JYW/ZVP+RN468hL25UVzaKmjU/b2ndJ3wZ+OALhUpI1ebmKmnU0g17bX2EVnEbCvntdcBe7RTcb
x30FzZVZQZ0DGgY2aQt2nPxWd17RZaEHEMAty6bQ/qniBrccIDe/xMSFb3UzBmAXpLcZ2gFbouui
SCrA6vws3wVwxXLqwBiysAwM2F0C+d1vx2a++B2LY5xHL4phVCvLWiO+04F8l3382WtpF701VK1U
1cLDrBugSJqAQrT5wzK5+BWOXfzWQCUfELtQvHLkxK0maVOWfrg24cK32mmtSF7YKIvz5n8MbZGm
8bvlP4G3wBUaMshLZ+Rgz2D7fa9C5RnNudgtuqx1XvRrmE0MpBFiaVBQL2TuV9N1RSZtryq1syHM
dNOkbAcxZu1HNyBc7FYLxIGOwh5Ls/hfVZQfDFgs/G6h82xaimYcAPQ04yDtB2lF8G83e1YnXQox
OQxLFa07zcJ6ImfTyrtFlb6LO5YZGFXUvS6irLT2c3QYkIXW059eh+IitroIfDjLhEHKdtyaZBv4
c4dSsZ+7cjFbe7uBd0E2NBMtt98iTcqPRVj+67dzJwU9+kbsdTvTbAj27SFa9e/ttHm2i1zIVp4T
RoolDLO9D/a7aOyDk1z9ZkSEC9pi0R71NQjvs6mznxbRQ4pn8pJc48KVltzJ0C4Fwdpj0cYJa8l7
rSa/UOUnurCuMqixTGG2FHpICyhNJkcI3Iff93TMszhyU08dktpGt9+3YoV1tn5kxMKlBwPJk+FH
TUlW1Sa+F4GZ0khiGtJv5459FmNRFWXYkcwc9jQ19Clg9TevpV3UVAlumo7ahsDTHlkZyz8Ws3oN
cQgXM7UOtO+3OD8yvUETN8UUIfs8zVv+6dc7v5JkubgpMzHom6+EZPM6leYk6qFFrTSPgr+Lsrc3
qi1XeHGFC54CUHZp7FGQLDJVnKcs6poPDTEQljzaJpVgP042ZsFOhsQ7pFB3gBblFsBFH0Gx/xN3
ZXn2+7kvx/BDTgmphDKaVb5nXd1vfToOoMlNQhtKsAzn0vpRgAkXcNVtERcjUUdmd7uBMGLlqfGO
jF2sle3yqRtHXAmzr99By1alTJc3HporBVsXamUXpXaxhUcmFJD2rKbNX+Vc0PNOTPxuHto69rNG
F3JFcB5FRcWBQla8/yWqeEhD0Pzfag285MFvFA9czFV3LH0l6+rIVKSWM2ZM6n+rXvJ/AqD4HrlY
S3x20g/ndjnCE4/BMs1EGECy66gjv0DGxWYVdChH8ByS7GD/E/CWyUAqz/TfRWcV4Ta1aKSQDMxh
cWog1R5Verix8f80d984PBeetQah6DB7fWT7SArwjYEAYwM//NNU7u0pr2V1H3eY3Vs3Y9OcHWHS
qNqmOmyho1UpnfAxb9GFp2OZyCGIzmCaRbuzXCCVxMp9v687EplTbgfjlyu6iC9gP5Ued1hEEEKx
Nq8fWvzjd1FdAJfaj6msVHtkC9v/7puqAbIx9itYuIgry7hci9AeGSSYvi7Ph67/+bWfu1JTcEm7
JkwmDPIY4SKs6cHrz1G7TGaII3oeOH3tRxtyNBj/LY+MgaHuvVy7LmXDfEvi+NruneLWnC+26/Lu
yDibaAKZM3veaXurrX1tdScO0FNP277H6pATzxNe9iRZYu31XAPa8vpgiNGd6pk5Mgk163sZ8L/6
Wd7itX5758A7vF58XUxLx0Zv2RaN83lUQFgcZPdLRqH383r1rur4C3cGVrdFmQAjstwJJlevGwOF
mNerk2AwOdma7QWkh8nivUlKWfgFjpCxeL14Q4G2Hw+5ZqtGM9Y2oDmFzo3nzl++xg8xQ4Ahg71s
+J71UxF/qsdwf+bjGHi5F3Bmv169jSUzNJD/z9mZLMuNclv4ha4ihGgkpsrM00ly89sul2uicNll
CQm1qH/6u7JGPpTTGcGkBq4IDomADZtvr7Vnbdnpi95RjyrZ5FYzBz3f1617lWZdS4YlGxn5OyBj
de4UcdMihQDs68aLugIbOWwoymiW6mRWnT+C6yruRKFf0ycQHrRaZwcN2nLaMiLq8GHLNdVnqfww
1TWvvvIwGF+2sACyIKfJ8RfZHFYe0bWHWtycbSXixzCi1tvfnbIxEBh6/XuQKFEDM8WcAYqYn3NK
yANHofCdg+2NrcHmrihbtcihMpoFI4HNpArDR4I3asfWrcW79mQHJyJMVrfsSU8fwN47gVcQBng9
KobKYDo6ZjJT59999UPBVsRtZdnUFWu2cMlxM8tafjzAwW6Mp9X/4RJfUdL5utvecqCUJZgMUOkk
rLc+Bnyl7vT7ut/+9/QlbPfHvR0rjhI9k8l+HB94v08XkCX0icLc+6Vd8uBrWCz3qtZvzRtrDeuF
4FJc4ofQIyIxb+TyfjOm+sttmKw1rOXUb8dERxT8zMcz+PYlhreZGxUFIvb1R9hFV6DIqxkzuIT/
s+Z+xlEv7dRxG7iibU1MF7IhQynOH9zb/lLSczt/CFv+aqoXuZAWU741psuqQPTn67bjtlRtG8iO
ezT3vGXMZIdCOO77sdyUm1yFsIGrtirncUNVVYa9rErCAyiJ9nonU3MhbKSKmtrbimmFGl11VFDk
nlEIsU3v3b6otWJB5XWHhG961tfTg+c3Oob5j5unBvJ5r2diiDyCMIsYsq0KvSdTyeZx18ZxjdoQ
FfVIkYtADVnbBh8AaZ+abfv6+1G5kZmBYfDrnm+oocKnHIaMBkY85Vv4NKwLQkd3ymn3ziP8Msrw
iyjW8kVPRZWwFvDTvjX33ihuRHkbrNrLDSmfdRuyiOi9R0mLZo9miIJvbVluKbzzChKvmq5f1VBW
blPBBq5gTg2nv0j2WUuMSbtu7C9ty8aPvx/SGzuqraA1Y9zqCLeXzAfFfV686XOv3a51wiau/HWu
iNFTn5n2jw3Zk7gz7Xon7NzqtxWJw44Hg2xZl8GC9TySCeUu95JKt5q+/vtPJ+h923boWdQYkjX6
8EDwH7ehttb02IfRXukV7aIgAg7zdcw85lYJK2zSqqfGk1xsfYZtbngIIYV6oYTlJ7euW3G35l3+
7+E8m8OcxH3RxCMKWB0btxZ1DT2+WXuky9ZT3fphbPbWMXjZnBVYhQnnE9plY+m3qRjGJQ06tyJe
YUNWTTCYMlK8yYwiz8cyfWo2Nz0+YSNWkNNuqjw82qwS0V8o0yniYVX/c/qWNmFViyYHDbJ3GYuC
j4u3pRXHGdytbWtVdqBafYU3v8xjotJx01dFCiEB5bYV2sJZcpuZrwOhs2ibh5PS1X7a/N0xLNp4
VRl1e94Gss2YzL96Kj/ieTJua99WzgqqoFRlRDXmiiGXg3rmXBP1zm3UrdXZ5RNDUdh11Ef/CVeU
P8aSPv6+6euH+8Xp3oarFGWqInzXGQBv8WcXefzMDzxCGHjm3in3vrHd2oQV9H12mucddnLmfYSZ
BdRsped2X7MRKy+kQbWJQ2dsW6KzF44FENHWTVJQ2JSV34iZFKRos6hd9lPYDC8HrHPvLKUbI29z
VnwqxdZ6XZ9BJ8K8n1iwnsM8GhKdozzA6ePasNXVuRKFoqrLggPL6TBTdRJDV17U5h9OyKKwoau+
WI41miqsKdFlcNB+mg9xJ+Nya95Y4bTs/AM35LrJtqBRGbxb80u10e3O2NxqPXh9CKjqaevzzfRZ
A6Xjus9l7PH1D7dxt9ZrpCg0hLyuyUq/OZ6LlUdp32/5GSbg915cbtzKbSfHFQoj/sLzJiNe73/w
1lWrmNarSVQVgTf2KnHZy0Dc2SVuDJaNYvljEQDzirrMhEZfpjE9hsBNeV3YHJanYSeMrD1CeNeF
cVMtL4TkjncVm8OalL8McqVNNnUllBq8pY6LwXO7ldsoVgQTH9JCsiXj5MceAdxblHDMw9ooVj0u
vQlW1Wf1niNTJIP62cwLv9Pza6LsF7u+jWJNQUiN8gadTSBVohcW8LI6AUBcYYUQ8uIfzXs3LQth
o1kjeLJl71sNPVn/MZyWD/3i5oOG2vfXS3g1UVDTbm2zuqm/IjH1Z+9BqsdpCdtoVreCNe47xPNS
lno4aVHtH2tToNKwgsCk28HYFtVqZl3nhOC4s5l1OUX6gF1cfk/B6MaatRktBHVUlOyBzghl8kTE
3Fz6aBR3xufG/mNDWkx5XDaTQWiUw5Csa97CrbaDPRRezavlRIKwf9wbTe4gGzeCpa20xU3nr8ew
tHiZJB3MCdYANBsKD4lW//z+g98arutS+elSyApONKrcEG28Oo4CeEwEvHDTbRA2u9WZ3MDEF42v
HWNpQ+bHQVT39Fxujc31F/3U83Y1cpv8HssAqisXWQ7fGzaplzoI9J2PfWtsrEjcyBBWMoY0mQ7W
k8nhEsC25qPbuFuLeJLrrrzG6GwRxT+l138y3uB2NrH5LVP1Zhwgg5rt7f5WqL/N4VY0IP4lFX4a
cggViaLY+iYbD/6H9Lr3tL5nqnJjYdns1gz/n6PY1yYb+Dr9TwDh/DygrLSI65qPcaeGFr6hkRun
LGyca2mWfMRzJeYOV+RRbIM6y5yVbvubTXMtUXsIJNyxv1XmHxWYJwKVaLfzm81wLWKr+mPvNTLW
ZXveSvpW1FN7cZqU5LrUfvq+W6tRNQffuEyHQXSWog8vNdQo7kTfG8vJxrFmBbeTQM4641v1huLO
Estx+urWc2upziUjJQgZnXWbeO6MKONCFo73IZvGUu3hh13e19nKomTz15dmmt1u/jZ/Ne9zhfMU
qbJ2KKGXNnRbTMzkdpOw6SsvkGyuw7XK4BfUnIASeaeCHG5XUJurQjpum+aDqGxs8z9q3BMPPd1p
+sZeYGNV3pSr3qA8MYNBuY9stOrzZ9aP08vqd+Rd4XkEbty6/uI0dWzMSkKhps33WWVdNMsn+EYW
J+Qz8zvr9UaUspmo0hRa8PpQ2Tzl3V/rPo0PRUD2lwm+k277vY1G8bzaC7VNKmtVjvIcUx0nPRDm
FgRtOGrKdQRl2wKt8/156bbysg3CuF2wbEBqN+vWm0YUqBdZ3vZ8fsrN4eYkJGw9KiK2KWeaFlkF
nPKkC0FjDx7Kbnu8b911a1TOtku4F9kq5z/rEhaiYfnBbUJaeeNw1nMYACsE280/5WZ809D2T5em
uc1F5azop0hpNL1GT7PuPgfa++bWtAVWwFQ6X0wxFJmaDfR52IF7p3CDovh/oCi6DX3eeV4aanNe
G/O8kP6zW7+tA3DgrT5yaGg6J8Gn4BB9XHnwW3Nr3AqoA2L1IipVZB5SdpcNtDMkF5QbVsRtKSq8
L8+dCqSXcr99p9iW5XPkdBLgNg9VtKiIKLbASyPVh2+nvQvfFnPuFPS4jUMF81o0U18W2dzR5W1U
svUyyIg55V25zUPtXriSveMFeChyrT5XEKH1yZ1zxq9DE7dxqFJh/TQUXVez8spYemx4y6Hj3ELu
P5geZ7xon4n07l3Hf/0uy20SCjTtEpF59dJ68BQ/bV6nzl0hph+RnsQDkm3tw94P3ulgvHTakqH6
+PoMSDx44qlQeel+zN0PL/KmM25BuVP1IbcBKbItpNjMjB9E+q+mLN6FUK5zWmuW3eD/lXnHG+gS
I5aIH5DX784q4MGdIHjrO1jrmFGDo0jrFVkLr6asEX3/cJCpftEar0GayjluUNb/grdatwQz8MPX
n0Hks2ynyXhpu2EWRxX8QOveraiX29xUyeSC2YuEINn6CyQ63/Vjcefs9utDPrexqVxOtAKHKNN5
2T81a/XmqHancw5KUF4PSbmsymtRD5GxfA/jft0/Tzl3nDxWzPXXHdJyLWIu8/cXGoofjRzdcEZu
A1JBsBklIHOVzq151nvexAEhvluEsRGpmUFomRdrntZ186wN+7KjNtZpQdmElClDOi0F9VIwk99J
v/aPAZnclEK4DUjBerAZxmOT6eQ3P0oCBHxEEtDpcMZtQIppzO0gHxECesgyRHr5K/Rnt7dg/h8+
SvaDGtdWpnu1f4HRzPulX/90G3H6eoazaVL55vM8VQe0Xw+6fN1HXtzZev99k/1v9hto7uvW9cCZ
KBBIUojttNlOwulhmaL5TVHN/vyicIl4HFAyH8O9N38MC+69wxbXPu/wvYRv3jivfxI5Fe8CAhOj
GIJG7DRtk4zifqmn7ww1Nh/DjtbfKnGwIg7KWryfqzYs4rYRyOMUks4/FPjAP6nPwDZ5Q61BOq7B
RReRPk2RP38to/54wKsICo7XpnlblsSb462aVri+4iAc956c5rjElMk6wQ6YZgfBSRRRCz0l7a8x
K0s8zq9jmAC8qL5skVdCczVa+EOwHnVaNJ5+9CA2+izWtUeXVukGzUE28PXY9qyELwSl8JuujYqP
yuAp3831jttw2M4NSi9GmaccJi7dKrp4DrCJ/H7K/fpJhNvkVx+2ZT1fO96jnv7HiMveMzxP/1Fh
U7wpgm56+v2fuREWbNjLbP3IBybylAz+Yx7pDyuO9Hd+wq22r2e1n7JWSmjI3yxjlOY+HqM8vV84
G9xMY7jNeukmEgeQiTwVM01Vzj9BCNHtoGp7JeYL8jNamijVJMpj6n3wCLlX1/frtAO3nRKjLux8
LB6Z5jXK6ye6F4+NmcmpNYebezK3HRNFs5i5GWCxPgnTxoLtWQVzXcdvau1V6wE4t/ZElCIp80yO
ipy6hVRu4cEW2AoWcNBhfUTpxJf9fLW+Og11N7hdnWzLxKJTk1dCDD4dTP5ddeQbXDD/9/tVdOP2
YWNf/JggUOVPeVourDmrIlguIYV5dxXBuke23vF8QJn/zh+7saxsDEwjLbNBLT1Pt74KkIRr3/Em
dEoFc5sDQ3E5G0uFXWefpDkNcrsUa+iGDHIbBFs4M1HLDTqe+/qh9/s3hcnd1Pa47aCI0pQALs/4
uksbMcgcRNWFiyY6//4D3xrz67//tJXxZhNQDcCpyBiRnzwyVLE8gt5tUdkgmOlD2D6GXKasx1sl
DEaW+GDVJ7euWyu2qIi6emvLVLQzPF7874rlbhslt4LrXG5jvTcYFagZP0XDUxcObrcVGwPrC7jH
eQeRKYyeMtTvQiyEj++dBsTmv0JvbGe2XnstUL3t5/UpjDy3EgBuA2BRTY52qA6ZdjC1KXtvixk8
Ddzmic1/YdoVNG+ZTLdOvmmbeTyXfqXcprjNf6mdGmgKFGG6qfaxrehyqqLScenb5JeJqlLXqhCp
2lRCm/w52hyP/TbxtZVKdIKXIqVrMcYtWR+DUf7lNlWsc39PSgLl90qktfljYu3bulvcNnFbYauB
jrYfVkqkWmG1y0A8+6x1wjO5ra/VYGci0d7DHHHyUm/5i9bHB7fxsG7jW06a1ifXsfaEnxKv8p62
Eek2p9Ztqks38C4b90akyOVxqA6s26mOyJ2D7r8P1r+4Zdlc19zoDf4dQN+giozlvrezf9oqUTzD
IwbHdy6/Sy8s4z3aeOLzRnzFWm6edoO9p8wHquKi9teLoBPHM6OH4oICAe3t1gclwRu1zk97NRC3
jdXGxPLA4LIU0BBzuk5Qt0jjIAzdXOO5jYmtfSt5SXaRInXwTfjNlxkz2+0LWum4FrbfggSSp3vr
r2flj+sD5ce9ZN+NIGxTYnVZdYYUBU+HhX3gdV/FoH7ccio2FrZJAuMbgDKpauQJZ7VvcnPzjOc2
FubNsKPmHuOpxEUUki4LMh915BhwbDBMygKnHAP1CUjT/bNE0F5j1M03l9s82KFriIQvoPwU6z2I
zwwd6t7vEhM3iqu4TYTpgI6dXjBbrhRSvFxNHUIBC6CYIFac2iKi74o8GD/6OcxHT/kkRxXDgEo+
tvu0nsg07G7T1obHKFwDxCo1TzcSX2OIcXrn5zYlJoq545VGu74QK2SDOj9uqztZoxuL4T/aXmZY
fE/mwdWF7o139Ckqq5xEGrhNhymF9MK4zyw1JU2bvktJXjg2bZ2jI7XPou0jmvoLAD0Phs90qu4x
gLeGxIrWGGTlzy0N0l7NZyr0IzkWt5tpYB2ip573BkRnkOIh9aJ4mZQbv9P0jYzAf6gwpvCgIDHS
outb2KTuP6jhw/moA+128bXpsCFQrZ6YF6Q4SD8fxLw47xA2HdZVa+VDJCtIpwZjIvz3vZZuU8VG
wQgOAnJbdpLSKJ/j0FMJOQq3fK4Ngvlc9X1PyI4teajOspzDGLohrdtLnY2CebQPUI5U+mm/Bd/3
ccC7iLrT8RuTxQbBgjlkezgfR6pKuSd9c53k01LFi2SOpzCbBuN6O8q5D460E0MTyzz/0lfy3j36
RlbT1uYax7FVRTQceD3rl48tK6r3eh3KL3xTxRMbqtHxVmCjYQeSj0zyfcNjgPyA+koArpPbzmuj
YXnQgIdc+ZpGi96fvKLrTuEcutWBwIjsdabBl3jEIB1alzQ8T5EZHrTymdvMtNmwKdyPulgMRmVu
1tib5NsB6bw7x/cbc9Omww491+OBS2SqsNmcGtLqJ6Oi4nEp6+DOXnljh7eRMNTuzzJqUflcdGBZ
oBp2Grvg3u36Vv8t4MTzPR30u7+m4R7CdZv0TQpVFfV2yVnvdiCwibC8rAeYcJg1peUwPBkPMtYV
Mtlnp9O3TYRBXKaDRDZGhwJHiHUQfKHh7HY+toGwQXcVrL70hkqbCqIGMoxH2DbdmTm3PqsVXatg
Hkb4A22pz7vlgcJq59FvULfsNixWlqrxJYn6OlpSEbXnUY1v19bc2Y5vddxarMtAZd4385K23v4u
0mV0CorZOE12ZjNhSNeZifX+mOrJO8/tN/jCOD2qM1soK2BcLPrYTMokgdtn213WpXZ7QGY2ErYM
bNqC3RtT5nXFiRXRe68q3Xx0mS2TNYSsiSq/M2kpP9V+M+OqVruO93Vf+CnH68nFR9UF2p5Z90UV
5n+obnVamcwGwnTd14MuKwOuw1Mx5DwHOmmnxcNsIqxsKNJfvDC4FYOOKAP/5IkhcgoYzCbC9q1t
inG5drxcjlPf5S9iosHFZWFirr0e8K3uoAsCV58UbmZZ7Ydfd1l9cGvaWpjHALnUDTWCaQ55l7ii
0zsl3eI/s9mveZgRRqNmTOfG/ydfxEdfr07IM7MZL2SOx3qd0HRu9Jt8f/Qn43TFZTbfNfO87CU8
qNOSzMVZ94qc4Nlw77H61/sgsxEvDcfmoYc/bmrwCpbRloiHawrfbSO0RbCQpOs0L7w+3eX2MWhJ
Vvb1R6d5YtNczIePs+6KPhW7OB5043/3jtCtmIXZNNdx9ENdoXQxnYrt7wBgyjzdPWzdGnErZIa5
lO2xqy7dwjUTY3/a180p6c1snKviZQ1N/61NZ1gcJlLI5dknjZumJ7NdBnvwHjMDs5TiaKtOKJk8
sw2OgE6f0ya6qFaKBEjUpy2UkS896+ZLGA3knVvr0ev9Kl81VMm3YEj3XT5zntJF3Dmi/Pr9mNlE
V7uwoMIbRpvKvPamy7B0IHuMP3ffQrgVvydLGT2Fqz56txVlQ15hLWHpSSaMExP+JQ9nearN+NVt
mKw4GvAGIsEi1Gk4et+GNmziaMgbt5hhQ145il3J4ckmLcbuE4HrtJLE6TDHbFNBUfjHoKauSb1w
pk+z4WedH9Lp5M9sxovvSgb5NDWp4WCSJw+VzZGPLKfbkFuRFPtj1Hdz1aS88ftzt4woGYX0v2Pr
VjBdtr5sINjdpkcRfm26Pc1nqAX+vuf/yu7/91mG2ZwT+KNIonK2TTE685PI+7KNh3bczzNrmjdQ
9lIPfCDHu3EN52yqzH5pSEeeeetV2PvCCX5gSjfn62Yo45Xp3JwgxTgkeTUv5MJHUF/B0OwYbUhd
nzTDcaCriiWD46wb7g9R4tf7gj/DsGlQWL10D78vjDwO8+6Ua2C2WlYZhNVO4N6WmiGPux4unnxm
bk8HzEaoGnZsA6mQR9JBDgeu4W1eO5rOM5uhUjRaKPayPVm65knDB/dHuXbl999PmhvBz4ao5FGv
y0yqI/HU8r0x8rwG0o3FYDY9NbN8QJa6PpLSp5CdIgaaVqhOcrOcZLZslt9tgKT35kigUD+cNlRG
PpqQuUm3MRugEmvuRTKf9iSctyDJWVPFUN2YnaAMRAZrnjdTFPUN58k2t8czoZU6aXXsbrHbZqgq
meNhuajDxOPLxxCJl7iUuee2hdnMVAhzor7khYAcCeXxitNeXBXcTRsOromvB2Zq8NI5iHlPwHwP
D6sp64c1d/NWxdX8deMjhxCaCQlNVh5+KVr1wEzvVrTMbGiq8mdst7ymSQcp1V1+avPOLd7ZyllI
1UdCtFGQUIn1GZYjPSH163aZsXmphRocAmDql3jVnOQz7H/90BHcZ7ZyVtWKvMWVOkhQ3bqfjQzZ
uaJuaTRmE1NRFMquHEyQHAMZT1uHLEAO4do7wfTGvmhTU1GLWmuy5FvSsVL/2QTRap7Kwy99t2yA
TU5tSwBPA3hPJTUpVAz9xhcd3UMob/TdBqeKFeYZh/awa3Wqj9fePA3+8skpXtjclFx2RiFSHCQD
LdlD64FIXyRuwG6tWws0WmkNIbdpS6ppD051MD3nnnFDYpkNTrXqEMdchEEiTnqnfSyK0Q3PZjY4
1cw05Ecug6TY2BPEm+Dd2Nx7C7j1NenrTUvuQxjVgxCJnuXHdcofUF92T0XsVtvW1Xdp+rAu2jVM
SEnfobz1A99Dtwhnk1M9bfVYtXJLRq/QxWmsgqvePN8hye82V6wQKshOyBgyrCBoROJV+XM1689O
Tdv0VLfV0RapXCTAG9+gQmONq676w61t64TroVgTqj2aJmGJwtNIxY1fO05Dm3Uqw87DRf3Afiv6
MSYrZEqvKrduHbfWJtwZtdjbfkv8ddnirjThecTp0e1r2qJYvm4LoXIEOaRjYAkxdQJulkK5XXVt
3AlKnEDW4D6X8ACXoALPRu/Uts1PbiNjrdCqDyhtO5wSO280cdhHDxBn/p9b29YKLTTU0j0zB8m8
LQmZ1qf9OBw/qHXTHQ4udrkvQQJB0e3BYzOeMKPVd0xk2sSTnDZAsARj3u8APLqcVh+jkHpuY24D
T8MhIeIt2i3RU0gfIhynL3WzabfNy6aYiFENNJGGPZlKwmK8s69x66OWy+mb2iwTJBUrmMGqLWnE
WgH1CManFo8Dbjkjm2aaWDjptexo4vvlm3ldXvYldO25lY+So98Fu/DWhC++fJHlvjwJsjG3lH1w
jVI/vRo1C3xh4De3JtUBC7CpLvWnkI387Dbq1iolkvV4BKsoYnR0Frl/geWYU6kHs5Ems4aKKdPs
SdWLIfaQ1znBcsbNVp3ZVBNuRGIwOzouxyF4ltHeXHIoRTguJCuM0oHLqmAYdJ/X6pmoeUzy5rin
o3idGL9ISdlQU7isJdW4HWITKKYH4of0u5ai+UD3ebzzA67x51d/Ino9a/xp1B4kxUkyhm30tojU
eNZiFJetiTzEEOoG5DIbdJIDzMqHNSRJ2JVfWDi8y3Pqdqi2KSftLZ4ZWkaAwtX+WxrRNi4mIdwS
XzbotAQMV0Z1bX0N3/vSa+J59P92WlQ24TQq3kPgat0SOKLWnxpdrm/XkEJn/PfNX7/hr76ttWbD
ffZD8Ntr0nj9/qEnMLWJYWbaX3QdeOeDNuM7NRaof2jKsnE7oNm40z7Rbq9Hhj2OL/8Dlv81lMot
rNi40yDKlfctNv52jU5zZ/4u+sNxa7ZhpwpG3QOMjBZkCXR5WvoF6fzIzeqD2bATD7UPZf1hSYJa
zM/wwFouOGEObmc/m3YijPUzZF2WZBqhA3F9G4LxnePasjknqkNkBYDAJJp3NI4I/lNsblPFFr7i
Qd5v3kDQcbJ65+0Kl4xh4ya/xGzCqfJDAFp+MSdNAWma1Vvi2V+3979fWTdufjbgNG5wwtBwS05w
ja+eVOjl8bwP0Z1HuBt7so04bUaj7qTXa7JA5uzjFEAALtYVnlbJVEJebqoc1YeYrYDlTd6eozhx
TdQRfJn4FOcLUs1uY2QdkA0AtrptxZIsyvAYQiU10NbhT7fGrbjbd1wDxF0X7MpFC09amW3z5pTU
ozbutGAtNfU6zIkMN32B4UiHjGT43aXj1CaemrnD2/4yr8lYMPNo+i2CrAXcW9xaD19Hc3gErCKk
w5oMRSFO/rE0sR/x0bH163z96YTZ5fBJx9vYkhxqmOPaQI69kd09VfNfH3ao7Q04m1l2GqL1CfK1
7MHHjpwWrIuedpHXThGE2vQTcOVyXYrCJKtH34DP/7ES4WZtSG36qSVFJYYa0z3oq+nCZ3+PUXjs
9vIJJ4PXQz81csqnPJ8Sj+3dm6Bvl6d64uGdQ+CvtzNq809Slj6C1LEm+9h38RbID5XiH34/Ja9T
77+HEPofPawNd1coec5Jpwl/3D3kyZXnPfig3j8P5bi/m8iAp9Hf/7EbP8Qmoq6nA5FP1ZKszH+u
mr+Wwq0yh9pAVMTqQHA/WJNu3bvTPh1BfNC5c+y3tW4hWkkbsuIDUF8vF3+f1JmhXs4pVUFtKIrU
S+ANEru8H+xV0s4lxPBhHOTY9+t6/mlXWGdKQrPUaB2S6Q/qMONpiIzTdZzaWJSsZb15vlqSISKf
IDL5Jjx8t0lvQ1FYT3NbVxjzLmjaS9Xm71rf2x/cJqK1XlmroGzl0ylRKKI/Ff7Ynob2Tts3Nkob
i2r4XIPakHMCa8Pt1PSjftwmU5/VWrnl5KjNRnHGSlVMakoq/L8Hg0T3o9LccZXacFRbtP42HNGU
ROBaUs87PpOl7e4gxTdGx5a7OhaKK23obwkyonX9BJk//b72h+rZFIG490du7DM2JhXOXQsTXjIl
QTU9tYR93sPS6WgJIbHXy2neG6avBh9JR0YaT6M3xrW/32n81zdCPKu8blxBvNmHHTT2R8VRXz8u
8rJuM1xbQTN/IFPQnoK+8E9DjvpDp4VgY1KoyAqgRr0sydiPwWkWvr74xeEmFUBtUipY+U4gFTIm
lTLpxqN3tGrvpNNuzSNrBSum+8CfkDYWbcCevXUA+j4H/XmAkNCd48itP2GdkP0IFWs6xJtAVAbb
P50vq8s6Y9XFYyvvndluhF9bGiqCHFYXTLg0y6Gav81V6V9mQ7tzpXbyXAhDn/jua6dTObURKulD
JjUa+yVpaPS56FcVjwVKZZ1mkg03lQBNPX/jBm+n/B+Uo7+grueHW9NW+O0qhkzbdI0yQG66mLaL
/nswPXEzW6E231QLVZJehmsS6EC/LfISxpxL51QQQ23Aqa16xefcmCTa4vVo1fdR5/43t4G57n8/
xfYQHh9LM8sRGaTucxOo92MXHY7f08pOUaj5AwzYu2RWu4lNwZ+HOriTtLuxz9lwUzld60EH3iVF
TqYTLZPAb1W89DWJa76+VWF+PHDt9g5MbdgpbwWyv9B3SwCyqRMlJY9FpJXbOcWGnaQvG8g873My
06L7CwkS/2khEK12+sI27ER3uXSkxVcwMOp+m+91/kiWrTz/vvVr0PrF4d+mnTafzYsnyZxMbKdd
3K0RPYVwpinwvIpg04SB5zabbPKJcRNBENA3yXLVAuxg/hQH+d7eybHd2Klt9EmIxlvq7hgTX+z5
B9VC5V/3LXmYIqh03Pkb8sZYWbHZ67x2PqJiTeSmyWkPUbO0B62XrcFcnWtZFg8dksNxtJIACoy4
xTqOnLXG4c3uT7Uw5IVveX85YGt98TY3aoTagNS4LMGwHQt58YqSxvnBgRw7FntQG5BaNcPrH0fj
utRtDAW+jkduEcHGo8RIRU8JmpYCWgnR1DbxBLrr96vixunRpqPa/ViWLgyWRB4roj2FlnIy1OF2
5z3txmS14ahdKVGEDOSxXso5jwfTlWnRhjRptojeOUje+Ak2JFV7Qe9vDfLlm1A/8JxzUhNEM34/
PP8m9H+xa9iUVNn8P2fXsRw3zm6fiFUgQALglmRnRctJ3qA0DiQAggHMfPp7NKt/+o7HVb20rKbY
iF84wcN2u+j9BdiRMsHAA2i8vvcSShiC7kDka4+qsP40r8ZlQ9G6PZmc2rHGuZ///Qq/+3pXQbiw
lRtnzNIldhAylfKNq+7ttkdfbXNLl2Wo1366BOECj6gPRtwmrMyuYVSm2+BrGA2IYpx9ghYHm24D
C7Lo6qqeYyAm6wQNjDgOnlELfYuK20zu2P+Tn6pLBdqTx14g+hcXoAv30v5121Bfxdf1pGC7vG7d
uwH6W78802C4cQtfuwxW1VyPgyzDs0scArplx1zyhwT2N2vvGj6lQrZU9Vrg6HFAHoh2zqK5/nLT
iFxLT9mk38pI4dnFqIFC6mtwFPhtsA92jZ8KRmR41VbYy7o1P2rTmR0n6Onc9uZXOxKED8PCRtvL
WNevzMUXzchtGEF2jZ5iIwlaJRJyLsf1JYmCT2K0fwhEfxMAXUOndMPnuh4Cci5YNx6DDWFJ1Lby
wY0kzqHCtH28bXiudih6dHWzCUXOUM1MlVUPULf+dNuj6T9zgB51fgNfr/Cskvqn6XU+wlr2D0f9
79b61Q41wbLGfJbkDA7MTyLE19WrP6ko/O7ZVy2iQLW8qAsMSVG3D52jcQ5PXL67aVCuAVTY+1iH
FC/eufZJyw7en0l/m3wQu8ZPeXgCm07F5JzM/rFg43Fcb1OhZtfgKcjDJU5aPFouOpMsfis4+ROD
6jcDfg2danw0tVEf4bUZ+tBJ8z1ADnbbQrlWgrKslYWWjJy5tB/rqv0sm/oP4dLvXvv95/+T4+qZ
QgHK47XZFp4mnRx8H9+WXP1NNfufR3v4aQndvY9I+db49Sxr/ofS0e9e+mpTElfTqQoxHrSxOzlk
i9P721b21ZZkygQdwur3k8R+JnZL1/Y2Dhm7ln+iKxRDvcZweFM81pVNNatuS5KvkVLFOpYxDMDc
pSdTm0q3bPlW9n8yWfnNaF8rQG2R4PNoDYV1ZPGxDFZovm3rjZnrNTKqLOnMiNf0nIzq1UzJq7TL
bdf9NTJqlN28sOl913TqoZ51xmty29K+hkW5pkz6acYyUSOSxaHQUAxTIr9pDV7joqqksGsB0vHF
61Yfod7P8tGwPyXav5vNq7uyAsuABC7Ehk/G16nyu6UdbxNNYtfwJyk3bRq7WaANmUyZi/5q5+W2
wPAa/2Q05SooXAhIapAO03jYZnfjo6/uytosSsspMBcKP6TIpEv/etNMXkOfBG1cohY8GDwaHLBN
5kZ5W1xyjXuKoY0JV/hxO0/xxFLD/QKmJNRHbnvxq5LwElCr4jAxl2k096Gpvne8uw2xxa6BT0O0
WaGVqS/YQEBrEUBpWQp5sOG22byGPsHnYpot6avLZMvtyAvmcj7dWi+6xj4the2TuLfNxZj2m2ft
dy/m20T92TXyqQqUq9xSb2dYkfB0pRNJqY5ui9muwU5b10zUCLedHWvzyKlPjJV/qln85ky5Nvvr
pCMe0O76EjD7qjbQ3nsX35gjk6vdSXopm6YZ6XkclqXKYm8E5PbNdJshNr0GPKlJ47AKfXVRQfwt
gN6GIea2CJ9e452WKiA+LESNTrKC5mPbL3umkz9RdeN/rZnSa4mnuSc9hMyS5rK2bfM224h88M2o
X4opYYdbDgJ6LfQkoREayY3Vl21ev1XG3VNNbgKaQY34n5Gnpx1RISjMl6Rx+j5qBTnZuBv/sNz/
xs///zIarEL++XgxxGZZ5qq+QNnb5WJx3Z410bovqjXMaBxNWdE1RKWhHoZPG5fbYcYafpuDefiK
nkPxleJ+VznM2NXBTiV/WzzqJzz0ZX2ARuWQwUEnVDtKYp8Xuuf7rY/rmyIAeo2mYuUITUCM+xmd
rRyGfTb1i6U3JRP0Gky1Mr3G0QztVDluqXHtwQ5/omD+raX8b4N+FT6bLYJhRdg0Fx3gCM40wE85
lBlHcTSAybTZAHeYOCOmg/obXL+OwNcGbRYEasmmpIh2vY1QcowHE+S0kqFJQenoP7IqJBdVTPpQ
FhPJLWRNDgIs9a9jJ8UDCPAgqesk8bkKV0xM+B7V1CwKP8+jKvcQ1vX3nqK97HS/nKBW2FxU1/2p
OfLvZx+9RngJOJmMdds3CB4i8txNw5LSIRE3tTfpNaRL9dqarsdkcffDz8mFjLfZ09BrSJcepmlI
CjwZ5jEPfP5qb0RN02uNqwS+JcgPwE5SvMjBN32VQXwbUp1eg7kaCzNJFQf20i3+JSkVfLXUH06M
30zktbyVFQGtQCIsL62ZbTpIbw5w77mNiE+voVyOLqJuq7a6bEHH7hfRLBBQudF1hV6juQBTihNV
JvrCjXjghABqUt0Uw9L/Z1hIFuYqiHFdAML8SwX+0xZGNy7uq9OinWD/GmitLxj6JxGgoinccpsl
LopR/zz/ndFNBB8jfSmQk6SrQ++tLcxNBQh6jeEC7D0UgZuDc2SCb3ZAxQc8mRsP6GsMVzG4YC22
ITizVX+hRXOJqtuQbTAr+Oeg6KqMbNEglR98b+6XWp86x/jTTbHCNXarD9aKl3IqgS/uH0jtptT0
7W19WnqN3RrVEkciaotLTcslH9saGu7FdlO6Q69hWqwuogL+ZWilhlrtwIFcM+fqm2oF9BqlVTM4
0gWoxl5cFSy7hiqZgg32ctuYX1XCtqGV24JddEbVajjFctty5+lt/Wt67dq3NnKuxjKU52GLunuH
rs+RuOQ2+Bq9Bme5coXSNGzGzj5apqwxMUvHcgpuquTRazRW3fjQzhCIPPdhYrM+3PKlK2/D9dFr
NNZaiD4UfJXnoGlkaiLxLW6HIbtpTq/FpnoPrSC4AMuzDlj5oAL2LeBDd9tqvAZjySGsOkmg1MBL
86IaNu+qePsT1es3Cck1GEuWlYf0tOJnkCqjvYhYeQY8q8ublk03TutVWN+1YWCXkvDzsIxhHnZ0
/ZgsPvn830P/N134XwLYa9kptm0dI2Ulzl70VHwDk1O8zFVC0nLT4XmA9UnGGUTjpk7Zp6j2sGfq
w/VlLaPpeYDR7I8BhhDVPoqh7qmqiu1j088fBFXkMUKwuofpF/kUusQeJr4l2QiF6BP4B7DH3uBN
+99f4jeBzDX8CwLaAM4oHp+jWX3tguYlRHR626OvbuwwwJy+BxvnoArX8ya7JSt48qdQ+nfL5+rK
rmUCJbluic9QLHHgZXZ8yyj34YdQT/VtN/c14mugMayvljFGNaFYX+Uo152oyj/Vzd7v0X9ZPteI
r4bAfLCG8dNZoyP+wXbFcjI43YqsG5OeZaT1UBriEb1NQJJe477icgqjqbPxOWaufYAuHbvvGw5h
kP+ebv6br/P+8//p4KD5OU7N1sXnOZFJDgrLeihZYHOoyOh9jTDl+3//nb+BA/82bu8r4n/+EAk3
O5gZ/SFajeH00kTS+Kz1dZjLyrusgQp5urK4eSlcTKIcjpEUfLqwGbFAeg+3guS98059HJ24NdEX
HS/FR2vX5Bm4sr5Jo25i2I+OABayzWj/wYH+Pah9lqQqH80QFAeoe80fK2jYnMbal31KippfUDb4
tJmo2DVlYw8OhBpfpZJN4SFZ6/XQsaD+VLEmuGsqPsxpLJhJm0r3XwoKS84/DM5vJuHqxKvhMVzp
Tm3neqyhpBjWy05o9odi6e9mmP1z4JmfPGoXlp8NDo0DhAjMPnZRs3PWtx96vZo/dKj+dpb4txm+
ClTKtTddnbS4GqBPTE6tmzsYfgCMkc6wTdoBQFV/gVRB9x3kiHhnafkzpDZKQ7dWqUYj5NCXq/wD
LOE3B+T/g7f1RQf5WxGeMZ/iVyuk2nsoJv/13/P17+hbeo1vG8cVqlxjGJ3jKkk+CzIsZ2a4u4uM
aHZ9UTT7uZXrWURyvq1Idw1582Ra+WS76GxQAjxHGK4cvn7qtrD+GuwWlt1aboOLzl0S+bOu6zD1
Okxe/nu0fjMX12i3teGMrDFj53pb6jr1DW7FYpb0038/nsnfFQKvDRVRdG0rjbLluSG8LKKsNNAo
9VlDWBDRNIHYBvmwzRPvf2jUUpM6NZtZQK2nZg4gaKMljZVPN4szqU1hCVcb/lSgwTVVme/DcSrh
zc0lWkdb06+hzQLBqujz0EBeMkqHBa28X8XYJcWSopQ9bg+G27j4Dva+RXlkKWBeEKbt5kz9QPVc
7fya0EMBJe9g15MGB9YyjfrowGyVuxLkxa+D6vwBreQ7alcDO7wapsJTW8cki1wZ55AnhB5cWOKO
SQbQsI5dIOO7Ctp5z6EmKsrJpss5HZUt9xDt/VXoYPuh3mVeqnEwaUeS4YsSi3poioq/umQZH7uy
JvtSQJl73pQzv9Z+9U1aLbxSjx4SDl+dlCQ4lKAlV49i7LE80h7XksMi1yZILQu7x0Rbn/eOmBQK
IZjj1U4y92PskG+x7k6HuoQbcNemllcvrd2iuwTfAaLF5bBkVR+qnAfWZNaM7ln4BRaB1Hdi32I6
nwhkTqaHpFJLk6m4jh+hU64eAyX0sRpdGKQj9Kgzu0GV9rjZhbYvwBvDJ7x0ydfAQMlNioLTnDn6
KSo0+a4i+ouvtjm3RvvPcSKLJgUlhugMGCabA6Ic567t+9xHw7g3sugBQ9CBQkFTQDfLT337ue0r
Ch+KqoTTpi8TOh7ncqPkMQkWoMzLae7mo/FqYZ+6pu3ELmhqfH5c4+W9FhrVNpsEd8dO8/CECWjw
lrUBevzUzgXESdoZFYgh1bC0M59VIWeoX/U2WctdqLrGDFlQV7K+CyU+mjLdTNnmC/KkXUGirAKr
Z6+KxsHPdZyjMciHfm6K02ArXT7Wy+j3Guv9rlrhHDiytoc1nGhFXveapTEC4zqvK+fbZ2FlRfZx
3wmyrxPK+N7ES+JV3roNeWmKQm7TPtYiGOV93Kmu/Fx3HSePjQy3gacKwRHJ6rK2ncWbdFVwQAGL
bnWma7Qzzjyqx2pP1372e5A4C/Y2DZPengJVw5tEA5fefqXTame4UzWMzl1KUTWfUttOU31HKanY
3YLmiP6utyLUd6Hu8asOYxI/w0mFBOmKyYj3pY5rvme9T+RxrpWXWU0UQE5pS+Dkkk39msh7VYuk
eBUAf/o9oNzQhpENPpBvrgnAwp+XaFDP8CGApBTQzHzel10b6Z8QmurRT0KCMBWPLcNCPMhxmvi5
aVoDp7HWaeS8bTGi0zrA5HR6snIsdsYHCo3FrugmkfbJPPMvFWOsfe1WWC4+y8jFuDWJxPaMxrBl
x62OxPLL0DKYwPibdQdR8SUoTsxBeyAPS2PK08DLdvjJEm/YvSTGDq/WJ4s8AhSog0+Fi1oEMU0v
FglUgGFRJsXcqs/4VD0+tV28EZHOLJD1gxakHw9QWuTjLnI9qT9WIlrGexFiXUP21gVi11G+tl+g
8TTGyHaqEusYVg3JobVj0t1vrBjKY2KM676STVJ3v0ZtX4TZ5DsyFimMohg/CXDu6x9emXfCRAPa
xMGEEOM4Votbi0sL2F945GWC6BFA5aXaTkviprnIbBw3Oh/IEr2frmMYTF/qjTfDvh27lt1RnEZr
vGt0o8zZanCGvkwR51Ch4XXCaVrXs4qKFIBOQEcqnBXutOA7mWcPck2zU4nq4xNIs3H1Wqu1F+cS
9ox77cu4OlQzfh9C2FujdhC9k92zorBJqlITWtocRTits8vjeiLVEaQ3vdT7LZGQ9V4rTMxDwCN0
pOByOjp+wEUEYHyYaD2c5mac658C7pj8SBvQ81INpYYi7T33Pm97W4U/Nj8F48GFEFAzqfdiWlNe
xkFe9KEOXEZc041vDRULeaqr2tawzwZZt4DWUUi6AqUSjlJGXyWGbOkWNrigkthp9RfYpHPwQXRh
OJ5rSNEsh8hVQt6FNpzkd9PQMPw0QFan3hvOBvWVhX6m905E3fAhMlikvyYaTOJUooXYkbQNaBj9
BUGOwR/ZFgXk0tfTUqcxIO3dTzFN01qmbIIx5RdBdR/uG+geLvd2IHy5mzuGAD2tpkLat3EYVfIg
w6ovXxdshKlMIzH36pNctQr2Rs2U76lYl+JOAyEfZB1bw7jMHY0Y5N+COThYP3bxZUYnVb+hfkGr
DvScKTR9rjRNkOsTXCbkO9zYiM7xh5y1+fvm6NdMQVl2nVNaU0/EjvIwtneawnpaZxskKKYfm+t6
+2bq2Axvw6YDgRRhNesn2UhbfmQNkAo/x0qztcm9DPgY77lmqGnshqEN5R1UzJx/piYgfXl00GST
cwY+49Adx7JbWHFsE6XXnw54bFwPOmaR2gF+nDidyoq38ZLyzemYQ/gXzFdEI7QNpjsqO63SOlGR
wG2rVA+9R+4HH4c79Ka57POS1XETHcQ4DeNrr6EcEx9mqPJDhXONgNb6Zsa4G9aMjxMatm5VYDql
cq2Liae8DgM5geeil4OqZNPbgwInsAhzzRMZ1GeUiEf2TCcI2M0ZWxLevRlXj22bMhuW+tyU7ypK
WaTDym1pJWdhQc6Z2o3nchpqUWYJOm7kYOoAfj5QTGMmPkHocLVHEdTh9CsmLReHmeqgPZTIiWUe
b9zPWS+cQcC06L6M9T5shCoqNAYmXu+4mbb1UPHZ0tdAlXW/W0YZ/TKbqMOfwk3MHtsFpiEDjWhW
Dbp+osESk5Tb0EQHWIsW8pIUlCwwE4vlsh7jLWRnCVXnFff17Oxe+WAin2pmi23Hk0DF5lDQxQZ3
ax9M4XfpKDlGURiZg4S/q9lBYbqPpyyZ4BR3r0sS0vtmWSGOk6FSRIFo6Wb1VLiiBnPZTVMHhD9b
T8Ho610xj1CpbUeo7E3gsR8ShFH+G5qUAE/hK7NenrxN5i5Jy3pJxE4yCfRNukGavz7NiCxxamij
xzSBCuOzBA6o7lJEVXNUH1Y7UPoh3PhSBHsmSLecHW+0eQ7CHjJqkHGmCNewdUPoRAhWJ+VfRcA6
f5RanEMZNaeSQlEJJ2zSvM5tAkGMrt+szo1YqTzFYe8l/q+vgz4NUGjSf9lVgWCwTWVQnhFZc/Z1
8Li5HgE0c/SDajdiT9MgsQA5euQorg8mHtwBftgd3kTaaBuPmL/FPm88hudm7/QPND5wGRq1HQtY
/P0Soi/HPp2nemqfGHSnxzvRlqt5ZODdxI/rggLjy8oABT0CK+d0mU5VGUOFtWLruoctQN/8TMIw
iPdVMRD5Go1inF/iEWDjF1U4r74bvCviHSvEVn5Tg4BtN0CrW8kfN5eYBtzAqhoIvhnhdVqSSgPg
30cr9q/vpyXMUDXUa9qQSBQniRrr3iwNUDcQLGr1gdpJ9DgrFmseFR+LABFlReC0iNa6ThxgC7tJ
Shj4xpzAZzAj2vngZWw63c47FMdV3B6rylSHREhc1YNQMikzn9QBQ3C2xeKHguYY6zI+tTN54NMc
6xNdtrhJKeRcD5uLzIswroA5sRXI4/aNaSIt05mMxN1H0tdtmVojXfdAla2aMB05DGhxPwee9pi4
oDDbPVQzy7HJTLuuKX4eAOBTxeX43OOCwPEHMKfyS1r0us7Z6pf2R6zW4JlvEbJ3B6m3S40wfdhw
olG/oWYUBcVHrFpocApIK86nXiKITsGVWslDOHQSDUGVxElxx2FIFyFkmBo57vDg6mhBpl8+lqJN
5uW+S8K2e5obtYq8GquKPCNQ0ARcQbsOxT5whIsPY4JoZV97Pspnn7TlfOhHoe4iOYAXm8TFASFX
YUF/IDZxB8CAWfi4IQx0u5ZiXTU7DxJt352muInbDhH1e42pDKfgXo+mm371sxnEXzPo/p9nTuVP
JKc4zPbJ6iB2O1G1jHkLucsfK2yCMo121n7ooXeiMi9VEdUZDh82rTszg0TSHaIR1czuVMBUuNsh
wU+szKORuflj2ZbFPOToCg5dkQfRJhmU7kdPx6c46Wf6BEPV4FV3swRko0BmIDO21trKz8iMoWkx
2hY+dnBBgj+qyEzgeQCZJJT3ojgvo3qAWtWQDPflwshbz3hXtjB/DwxVOZ3aIBSpM0Cjf+3CKJjz
gC31aGHVPavpvltmA9OQQSGSHdFyIRXd9Uuh2m9St3LeWeyI+IPElxjPSSfmuMrQdhhy07XrmEa9
bKrUBfzdPq2GMitFuttW01vD4jA8rPLdFSYTS+CDzzhkHffIXQO77rYS1hxzmni6RHHatdDyOXBb
xuX9unjGjjOcMEcYfkPWo0yHwqHk328ovscvcJix/s5BmpEmkL0bcZMqwlLhbYPrETWCM6/enTMj
iAHt5DzGec0KRnNvyfKqZxkcBKXRYz2uQZAHC/6N8jL72YE23O4H05l7rBV+iaRN0AgZ1iAbppad
HFunj2bhzcsoYrukEPBKkK6hmDakIToWa0ogWdMkH3kULai01+1PZno2o7wL2EPnly1dioQ/ywkp
FkIS6K6FSAsPGict4FBbBI7abJ965nHCL2pjZ904f8Hu6sOsgZ0Liq3JdrKQd8j4sA2IvufpGJMB
AcriYTa9SpcByesPpp2KPIy3/tizWB1Eoeaz0TigZDg1Weua+D4MUbAJy9YgYAM4S0bKQ/R+IzvR
+zCFCJ3NJGVzBt+95jBNUfvaTz0OLUhp5UaJcAc9JI4QoRYpk/MXPyQWaVmEwGlAyr1VPdmVBmfG
SMWW2QHu4LKBnebKUPCAIfZnVk4DlhzA1zgo1C5A/YRiDAK1HyzxyJia4bQGy3cYRHJEjQUSNifw
PrqxSxYuvcL4FzTsM2eH7gJXeIosIBp/dR0PP7UVjo9IB9Nr1fRz1kWeP8FCzHwyzKgTDP/U2ciu
xnnS9SkLOp45Exa7VTMoiITcFTsglxE2lUkXHEGlHfO1MwjpYPgwfBtXI9NWAcJrgFX4COYSGiqc
FXsJ49yjbREEAvy1bFEWB05BpQ5p8wr8ywEIJn4B4qFp0xhHw6FoJg6PV8aGcreoSDpIKMXLX1Hn
EQAjuY2eOttopP9iaX8CwEeOfRSsHyIwGw9NISYL2P2GQSt0nBemI7uKde33eprlZeS8fymWlmLl
U42CPp/jtMRi2HdxAe1n00bH2BRuB8FmLHTv6mOl/bplazLMexd0tkxJp8qfReX0o0lY8bWZLU/p
FDi3Y2XYfK5qtax760zPz5o0dq/dwMc8jKr6JS6K9rmNqvhNha3+BU+xAPZGHIFZIuWnrQkCdg+/
gvJx8rU6zbRMgnSBtEIO5jVigNWOzUGjEfE24BzsjnxDmSs3ZaEOJlZw3YvaipTZptV6VElYlLuG
BMGcCmJNmLdNE6O41U+rR+nIjHVucX3t1KbW8LV3C+7lVFcruYSR2IbPNB6gtJ/EU6B3FfKYfods
PYrSfkvKB7aJ4p6F3I4wEBUVikhu/U7I6l45et73PIC6GeYOKSLSygn1BNyTwW4Q0r9AyQuiln6E
lccvpY1tM4IY6qEwdOGANQ6wsxZ265+KECHmsJnxvI4UrlN1KLviAR2Z1j5sCH+LnR2i4jGiSZ3k
WwEfWbw94otM4qp/43wRJ2DNmj3lgf+lBuI31DxndQa+tBRpjVg1zrA6TJFVBA5aGQXw+ZGJGdto
nt7NtEQYg+Ve+WCO93SJhU+9SBIoofaideASGtadKoHbb+cc696FsVuNCNLFzyXten4f+EH+IELX
ZcZhr4QcD0a6r6SNBFYxOgBkB1AGwhSBWW12lVyHb4jx+i+wHlM/m87DriaUQUEzPkcIjcuxnoBI
XpBlZuuUTCM2S0++6mYeH3AohG++K+efHq2hp1mCwJYSYrEmg3kb7uc54ee5LMrvvBrivxCyiS81
cQI5WVFPwWWFAvevUiF+S2kbrSYvECc9TFtfblm0sOQSFj3FYT709IMdEL2lBOu/TLepKi4UEUiZ
daam/V4t/Vbviz6amhMPG3fuwvcSiMAfS1I8oh4QdzoUNaqurDIGNL74AqfoqMqLeATYlQLoHmfj
DB+8hyEmFuKYogUp6qlfBE42GeH8e9q2UQVfF0R159gvw85CYI3nG1lQcYX+jk12ABkML9AFhJI7
iRYZw2pFFcnzhn7fERUP5GY4FIlCYUhWzV03ENJlol4DoEM7nBdl03H6pSza5HGjS/OxCaFslW9i
UD6L4Gjj86FT/TbiOlj67qXi0fZ9GCAGthDZR7tgdfUHBivsb0HjxKHxctCXsWMI/+Iusv1xnbX+
zDfNppwgn32eoR7502y2skfAvLYx8wtKe3vuQB0EKL9yrxUguY8gANUPrQBzZKfipvQ71Cz4lNXI
QYpzgar8eMQnkjMFzKU+MBFyk0fcN5gnorsiWyTx7Y5z4FyzkogSOQdwB0M++Ig9J/OKCcWzyy4V
Zb09Egf8bNrgsoCHB1twZTVQh6wvc2HmNx33vU+7tUI/g3eRPJDIDyigrCuC8KifgYSdtJ0FirNF
mZdwBd52mi1Fc9ZbhZ1q0UOmJ4xbwXcxG8xJJ4CIzfUQkhPF0L0F44zSe4XA5D5hQMfvFWn79SSs
baJTnUTiqx+byT4JrmEDPtqtxobAzca7E4oHpd15gQLZcQuWiWfR6ORFlcsKdgPsSVDW5tMUPiL2
WgdkCdNQZnJaiEYKZ6Y5Vx17v3+papLkWAyF/RJpUrbPyRCWwbNYQ7pmCNCb5RD0LXTC7SrCp3Gq
zZsdNiTSsV5RzoRmiUVvJYzC71UpEIEwGffFLhxaAIGJ92y8j0gUD8hpJ7LkutPisTXB9JcfRg2V
KNskO2R4KKyAXtJWMDoqq7d4MiwX22golvo6lXnNERl4JGbNXiZzefCg/InU6jj4vk1C3KMiIflh
Zd16ejdPNN9Z68mHyRcOuZBX7q4lo+ueRMnICSXIp7Ka2WMIQ8Qz1Mkwss3agN/n6f9xdF7Lkepa
GH4iqkgi3BI62G7n7Qk3lCchohBZPP35fO521ewJ7gZprT8WIWBj30nv3E87ssm+WsofQ9yaOrEd
b712wVz7qVvt5flwSVH/PhOKn9t6Ghnw1fYw+LXPlr7tvc7ELkr7bIXO8E0PkxtnTL2jQj+tluGs
zdpwJS8sZsnQuFGuACrjpFMOJRWrL4eb60T1nExMll3ie938KnsSDThdtu6snPb4I70lPtJWkmj6
OLjrOOdxjOX0TmiOflDeiOlCVP30FYpjMazZriZRI5lF5ctsDw615jScx/WlCewoSEFHve5E3lC3
Zb0dVHG6lZjJg2kL4DxMYFQSVCA2iWNvnKie38ePIrL21PKj6vfuNc3KjlHZ66m2RxXSTLgz89im
PAVuH9eJFdPHweZAEFxSStXN16MfjM56ZWSUtC09elmnkVERIz4013Dxgidwa5HVrVc+RoXPc+JW
4Ucwu+BVEWtuQrZD0X2U1kwQcLPHLaNeHf+/dsqvm0xAN379KAgRki1eSp1sjjefvb4/7KSbvDbf
heh+FIucT+62sPTLqYNnWePxdRmV+SnsReDu7iAQ0m1k5M6XquIkcCM67p8lCefv7XE0hEwVQ/Nq
NbQwPeqIShOW9Y0kCwU1YXJRWDvoKDLZ4ayo+vVSXrywT6aBwNIEKs28qlKbJQPT5x5wF/C/ZB7s
Yb7aZRt+lrFs+n+HN2x1wnoJWmAPig+pp6v1vhi92k373u/RhBbSOp51UBbNeVTWqpmQ5/gBvfj8
XCykg+VBX0VRViGcmrM9jJsjHQtdvu64C9bU4PN/h1kb/w5OaCjuqJ36IlqnPnPPczOVurvrwMUw
2rA1fjELq3yqNp4p0thMK+6l3uR0Z6owGCDUwBkuSxl3e97Wpv3UgN15qYrq++YH6w9iSc0fw2Jz
BwDPU+eZ/Z14IvxqLYaR6NQU2n9aWG2uvFrVlhnP123aj5hm2G7a0CObx7Omd0f5c3AOOtUO1y+Z
tkkhB7bH3kcXcA+B1cc/zX44sHEj0zcHxtj9HYbR/B4P6ZanzV6d97qEHSsr7VxRLgT3y+YUlFwO
YjrvR1ExoUPG/J2DkaegjHYHCYc3hBDDgWbvLWgLFQHA34qj4D3atie3EH7WCb9ZLwwIKqldI5kp
9PwnVvu03mj87N28D8rjvqE+8Rppb3yYt06cpR1RgAssJwWYLyVKGbWy+1XxRQOQkuV67cKJC45p
rpqSbvdHYAfgUkoKEeufkXi7f6SGVElWC3Jmrur134oHpeKoX5tElVXxYVq9hzxeU6iy0hpXDp5N
zzdh7dW/zo8ZggUR54I8fx+WJSyr7TbMvVYXNUfN225JSE6MS//tXG1cxtNRAWDuPkSwjvq7ooud
V2N55HRIy87XwVW5Y8OV1ZwxHHQek6EXyTDHxF3eHcPSnzaPv96xZ3maKgXmFzdcMh0kT9KHkTwB
Cw9lsoVrpbMFZO21aWI2MaIeod5Hu7gNlWLkXZt9/lzrRmfFKAS3itV2yRC5x6moiLCDsyqLVK2x
e9nCfv0I92Vp05l29gTXQ3jbunC4eKbofbidKnhiA4PvhjRL+1aMgABF6f2Y2mo9zV1ZvqAciLI5
CLdsH8T2bbEmk7lQzq86tNqnjsqOFJhTXWRYWB+87UgWbULjE9Aw57wUo51vEwACd2F5br2l4Q2q
CtaSiB60tOsq3svu6BnhDJ6DYJOfjqOxAIpIsbpVy+PYIUSLCube1IHaurgTGIA9ltVt8Xo3ARLd
WTln0gD30R8TWpbI/Y19LzOdfl1RhWSuh51H7KG4dKrYL74DGdv3xjywbJjTzhvxvAqrutRBK65t
q6LTbHXHmeSL9mFuRZzT5P67x06V8lsxBg1jUSWLaijlMqoymYr3+Lmphf2xVcrNICbtJ0Dd9nGo
Ouc3D7uXHb5UqeetRZHtyoblKN0yUZ60k6I/irxo1vrTK8EMvc4uL1PlyCwsj4lT3LI+kTwVAJrV
p2OC7kwtaHRao737ei78PyH2t0XmB1ngZVZT1Pwiw2o+gUhDixb7nnljuJzD2YRWUhXrL7LkgGbq
5bhq5f9h4P6ryy14xSpKSS/W9se9hrPawOnf7dIOz9C+blZZe3yN4tF6nDb9GQxqyBstYVfKIqbB
EmqPFaTmtqxD/x1kYToDWjV3Nj31J4Rvmovc1H9df1YXcMjgpR3n9ylsq4/WDmhjW5gBcMlMBflj
TXNPemf06rRVmB0jeMTJCuIuaeQYu4lSpkvMHNpZ0Tu/cU1NfJ6ryI547NCvSBOEeY9zdExRsvRJ
vIl1SyXqCcllj3w+0w2yJr3P5fNuVT/cmpisT7n13k4UZmj3gZ+XVJilizxk5523eeEibAILPuZZ
m9ouH7plcj3rZALsPaBS81weghegE+u39Yj3/sLYZvY3oNRaQVaZ0Y//k9Pq/xaNUfLJlnuoc+VE
ZvxXGe+Ym2TfGjFkcpLavR0xkb6fUaVtdcfHjWVauCgJoLnHQT65ZKN7D8fYNZlfrp37zXjOoe/c
xumgG715k/o1xtY0cu2tDrek3Wpn+y9eRqn/RtYWaJP0Q+WMKFb5BaYNEh23hATkRaaLX5dgusaJ
fy5zywzth1H5CP3ZOPm49sX/HXF17obz/C63peqSbYpGKy9WXZsUUDdktPRn5MvciJSoomMclCs/
jW58OK/C8oP2sSoL/cFCOTAjtRw3XVq1h/mwyaceX+Iq2uSJ5CbHTuNWDzdAFRc5Q1M0w7/VKub+
faiF6V8dEu7HNK64+HfqLraxTipe1vpBTYPu0tghQpK9ExrLT7iW+/6pn+eDT7o8QGuTxgBYp+3m
jFANno9k5i6OPd884Dksyu+zpUz0xLRlVx9mE8eQHAsd9x9Vr3mYXBfqyck9s7k/IF4j57kBZCn/
SfLt/i0hYmMy1FDQVtkq7IhtVoEwXNW4OF4K0nRYz4w+c5lPkbTe442nhIBXv5HaRphQhU1BdbMQ
FDhbS9XTKjZX4MazWEkXTiMZLfvbLCFnsmpC9WQloUJsip5TzXsH7WsX9vLP2QYUfDl8nvLFw95K
KmumoED6wL0/jzndvNbyvRFWv/2NgZQil2S4cact2l0IK91TzbUOpsz1VEH+TftQfvNqC0acjAov
sq7dIKeoy+oBudld6yI5aiDjSde/xUZ0zgW9z2iu02hNncrCqYvax2kf9/gcyjoa9JUKo5KxiFLZ
46e/Ll2ZbraHY7PsF5imrOuIef1PAm15LzsdAIPO9ilcgoLABirACQZ1DvFIc0W8QFq7KDRsn09o
TUSBYGBILKvcHyaHpOPunp2UbTfpXdLA/ggjhJhO3hpUB/IfqYAs7jGXlmo87dUKBrbYZdDeNHxY
+xsCqz++TRxY4l/tzDbEZFC1W2VfbKyIfsesEKKVg9tq+Nmz2e2qyMkPJ+h7dic5WzMRnYdjgTac
O77Msr1ynrDAUbWm3OO7Xa7hkHnTHFXNK2SB2dRjZLthZ2ckYOjjV+CUwf7ZhotsYLhN0P7aQQQW
fao8r5SnIap2PaSTKw59Kw8IbDKPA5ytO/BAdz6+/Nuvw0HfHQT8OusUPrRkMyIv0caYWCPBT4gG
dP+B9zdhztvXRmsWzWa8oYxu+5sjWM3Uibs0jGi2XQT7ifE4J/iku3b4xctc+zd7diud6M3b/JNT
z5K3v6GZNV2dKSIDY47/ldKuPlfmn32G55IimlIKM+OuPA9+ebSvRTBxXR82VUocJkF9hdzqxFsT
VUvxtNntOt+sAXXqHWEJNHgV09hl6KZFTtu5YDZZdfRHxnUTJ7tXa17RkrGCkVHP1kfHma1yfv52
yauud1o83JGXO4F9LI+FD6DzKcojGH6i+HL/aG8/IqAFCFRg7S3yHwQkNTsH1IZ3LoIRwZWj4vY1
GqqYFqs9sIMgW1vbHbG0++13ichmeYpZL0wKMRrqm1Q0bJ6Mx/ubDzEkcOIt+zG4qaYOXnxsat68
PHbsfUrYH44no9R2qGTFw3CkdQ3++myhehEnKGaaSGrPCMNAsut77eplT4uiLeSF3DIJKykNBTG8
PDgKlbu/6tLa/G/2Ftj7p019s5OZhYUccHQ1H7vrrCPDMbmEP1YnVud5Q7HmlUF4jb0Z2E+gLU3d
pqXRJnJtXiWAjJoXvQpBsGOaHNKYe+zIlEIFkIhDhsS48wC470UjQImG1mpJQa/b58mPdPA0Me0y
tMh52WEL6+6uaarwuAb4rK+TOoLfIt5tmSPYsL+7Qbi+lXyzZOtt2hBK2gWoQUN7fB3RCIR/ArD5
X0XB23LZm37rM7z4IIOhzSh4DWHf/TtECeuLX/kGkL/rI9qFhL0+bo1VN/d1IxXThtctn/4Qe/uj
vcfDT7i8/U9XhF2TxkMh/UQtvg+rV+JVsFCvpltcrFFar7XsuDioDgFm5D8XJmGoJr6sMqkOq70N
bRTkfdmtZxGFe03e+QYMYX+9yMqNYUPMMP6U23zg+4FO565YhzIECnWbD3da1d8WovAPEb/qeDt8
oX8aC+n7S033T3E/jo1FiK6x1vhUwJCPOcLJY8jifuoYTDZP9o/CEMmV9hUgygnfUW29Bug7MBwd
zfgLSu5LZ/wF10/JvqsFRH+XA5RdU9pjARNT1l66VQsKOGG8WNFZFXkNF6qwiycAXPxGCXrXZvpH
mVLp5BIpC8OWHS9xk/XCdM7ZGkbL/W6rQukP3qpw+9LgA3BtmhLLpxgYe0z44rrw7xQPza/KUdrh
GToWeSJocgju0ZBxVVcThpQgbnSYHpbjXhAo1RP+PoCFeVLDyxq4GnBzRKpQPZeu8stXgKrgFQi2
Kf8EEzuFvdTrd0V+4As2x71PnYDzAVfQMnH2W0trvZacXS9+sZdhGoariPJglw2y01BbfnW/tYPX
fmv8oee4LKUlLhsLWHiJIyCjUxgAj5xQeFVLVtobEpXORPhHRKnR+IRtbZs3za/uY0Lnic+5FPp9
ZKacBHwiH7yy1O57twPu7ufW7Q4vazCPPZczSfa5jyqJ5+roti6VFKUCz25ujHAlIfk8VE/SNLL4
2Yq2Fg8AQmsRpcFQRH4CiHTo3NNBKG5RyWj8RBnTeO1U5fmQ0KPmXFrqeLqbI7O9D9OhKbwV7iST
WHewDgqK89yZpbyGHSf9ZTXLtFEIiIAPgoNz6H4wEyW/yEft5k1xKyFq733Dj1cOAJXfxbEoP9/i
weefsW7rmG1HxU8RVER8BkvRv8X7Fr7bcRB/czVPckp/mW39M/sg+W/RF3/d2Rt/RvYaqtMOg7Um
shj2Mm8PoOPUYiwLfrucfZZMlpiki9doC8SRr52c9IePu9w6teRrFH96xozw2zGI9WUs3fbeYtR5
nYZIo0FpRr6vthAGjmFZwsS2/HoCOA7NxFO/tL2Wz77uW/tpddChPrTFbD0MHYoWbs7ePA50Kbuo
s+umedSzhFNB+Ynpp5Ntm4vQknjR2/kQsOVO6b336OauypmD8rnvRplubAnJwDK9JpsI4svYo+9c
e0t/p8JmipO2dOXT4BD/8iw4FWV21LP6wWZSIgDQPlOXAsTpb03XjpRs0arToltqapnakb9ziPVu
TDSJt7ucUZE8fgTGUSmy5Wn5ksu7z+002eVLt9ajeosolayvo2z11+zPq5IcxgNeMqsnXvdgrtBe
uwj8zpLpv5uTsDAH2hewyjc2kljlenTXR9/txa0cCn2NmRcQWsSW672iaNn9jGVrmj6O1kVeGW5B
175XQ2H3eVXuKHYcOBgQwa2YykebCqSnxrF7AcPQTM2p3IouuvTDKqoHRHw1APGq5+IflEI9/9Bx
O6j3gp5ikTBIzXwDRzfdCgBZ/4QGfo6AHteFX5xmpc8jQnnJRQTHdInVvG7XFmXva724jXsa3KFo
M6hhUz47RwHVLS3EmI8dZBghJ53Dbp54yrW318NaeOyHppxnXBLcfOIGwc0P0VcuQsWatwq3tpiC
pC+OWd88MuG7i98c8oBgmdFygpEf50lZ3alF43PVG0dFUuO3WFMG1flxonf5boyIhemVKl/icFJ3
8+rS8BpbAWogy6CeGuFaRC5o2LyV8F+pWiyqI/VYeN53JgoTpKHlK+/qH+L4Vw+8Re/b0Va3dnf1
zwnLSUm3OJVeKev6Zm7zHAfoK7g65hQiFuXfYGynvl9gh7a809Z03Uja45+pVfgsiq84VmvxlkfT
DtWvMQ6Gc7jPNv6k2dvtCxJ+MZ7i7QhJuDsYktP+C+W5A8sswHEKeZx9SjXXv1EsRJj66+b06VLN
/RUZwviqleVL5k3jmzgTiqsrRQa2yed1OVAh8CbOrGqh/Q/pRJd2s3KbnL9c+9ANOvDuPW0N8XXq
9NhmTdNR6FY07OC/eaqXn+Vh5hydF3YEPyjUmA9Ox27vt527ntxyGhgIrf1J6DU61WXdmHRdFmKp
ZofDKlPans/6mNQfJqwmX0WzPQjf6U649pZsZ7x7WEpwTYXn4OcWq5oHcmgI4zkGlfnT3D07dTF0
57YyzRPUSHeRzt49aavycs4yF85xN+tpZBZK6viIL2KozTOf8rzkjITtgJoksOeUDRd1qTeUp6WE
L3gZuGxGvkDqht/snZ4aPx6WDEkFgaJ7uSBW9ccYRbdqwhFY8Ni4L6bJhxNR480XR/lDDP7u/leP
zuz45w0Xkft9HOuKVP16ax/cyRZvrgyibwXKtzLFY1SsSWRBEocYKKdk7Gr374466kjseN1uUqjt
0noNIpjugKDtxy/YgHjwexLCo5LPfvR+e6oJ1AlyFe8A9HbbpWtP9vq1PNBPdI5bDhe7ELHHSOCS
mmSX/gPfGGPAPhYIqxpHk61r+48F7bu8XoNvzSeBO+dpl2a+8Yd8R7ZFuAZm+OMtaJGzpE00Nk5a
yMW+HAK1UV62jaXSEb3cQTIQd0V0TOW13Kw9GVi/LsjHpzfVjF4BphSs5jWMeoCGg3Q4lTRjaJlH
BLPowhn6rP+C1YMO38b1664/1NlxRTSfIbrMnvdcifZf216+aghQOjUpwAQaw83z2iOb2XPNE7gw
YjUOFi2G3DqcbiPx2OGuODD2qPNu976VadhR+Qq5RHfPYsUsFgnknmawrO3Yiu+KWhYjYp+W7ShG
cSTuw3mBITVc0BeOQYRZcz8ULJibWp/Z5/3PeJgCLEf+KnfKi/3yI0DcdmeHln4WJEr5uX+Mynlk
3FyKzFFI5L/ZVWMBC9pWlIfbzrTMQxtdNM8EcxsDtkwF6yO0mENnVYapazFJFwZqfD76TRaAebuj
Qb6nskDRgbb2jUllXfi9VYklo1X9O1GZoXW3DWx8+RQ7+j/fV3vGgVK+U5DAaEu4W8X4XR1xQE0Y
lJRM0GlzEAAncorbkACPJLQxdMHKrznfsfNps5jkcvGFOHFVolUokQ3BeTVM0sm4NShPNoPC9rYy
sAYpt+k+PZC2ruuTgwjEPDuLnhxIE/pdTl/nMMUu0JJ2lIgWFUOKl8SReXnUQfC87fiTkyEY9uAp
7kR4PCHkk9sVXcRXNL/NW3WreVW7uzUUk38x5VCx+9n75p9jVTjyr4vlgMw6qwLqkBCuW2I3RfQj
VpEfPFMrO/m81JZ0cRqptswCaVObtuxFE6Qzh0KfjsOMzSTRaN/0i5m5ezn6yxYRVkpioN2nExcI
ZMRSzKg5U+Mhtn2IFz0KRLSA2dZ//L+rf919hvXF9qKHblSquDmj1xb51u/lh7f08hN7GHC3L8UW
ZuNoBPBt7PvR8gEb6/f33RZC+gBTIttEzqrRZXt6Og02G3SyYplywVXRAGQN6njAomn6z8W0M5y6
Kazscx+F699SDvFJBsc0XGaPfSGhCdScQlSfJezMsjxqNS/d6VhNNL72x9JYiF6qkiaEQg6jzNe4
b35bkPjTYy/LaMp9PzbnILQ2k2yqlVZSf7kMmJe78mSKqsI8Ylt9GuxB9Aedmf+qi6F6kCqEAY2k
y2YbbRVik+OYzWlklNhTXDL28A5vy0dvlaENCk/kcJ2U7eoVl0UNXfHoWYf95facew9BuY1a7OYT
ktf/UNtUPfV9HxpacQPxLgb6NtnR7ah+cAWuyds2QU78LZsQn9fRy/Bt/JJxQdDBId/5INrdya3F
AR1l7ceNB8lhkm624zJNonhuD6SVbx0L+7PPpYuGAF9dVohpPx7cumrCUwTN/ZNhi1w3t+cUrRJ0
zsc3exbxiBdwRHkdGW8F6l8qP2ncQ/DgKP1jinWfjTA/f4PSNowqZKpdrHWT3+Q29e+8zRCXonAv
Cyzvb12J423fRfDg9tPxy1R1eyKXp34I7TCgMgJNA+wDAsNqrH+T5TD0aesKg+la7A8WwrwpXUa9
w/qV4/cOQwOr6bCEjx3OUG4I7k7H6juciQ0QeejOw4+4CizotPb4QMS4Px2wj1f62/EOdkVc5TVx
6vfWrqpHp13ZjI/CAv0KNfEsrGJuiMK8XE7acdcz0pH5J7oy62mTFQw7Ssx7jKU6zjG09X+QRtkp
jhnQ+mmz3iO5ja/KDPsnydD7g4NZ5XkP97uGB+nMrKTf7FVzd9nhuJwRn5d30TqOV2W5qKuthhmT
CCo7d8T6G1wCN84k6wdUYbjA3N2hnSQWPxAODyTJ7PHXxdghyqHuVF2PUtgXd+vNLeQURnDSqW+q
RFRr8Y38lmul/vVtgJlln633HdXQK5767aFZ9+XqIwJ58Lx6/NMYz7oC9m1X/ig2G8ZqeYuCJn4o
1y9F31Q4LUpCB5vnyFzcrsOYcZJFAI9OX0KG2SaHM4WFRJAtgMd2NDdxDTeJix4XTLkEwyu5QPuK
BCyydMLq2b24LgJHsVl97s7V9r1bOyBXwC0ZZ2Yd5WWS+8xaTG56OtYsfavnV9kQdi5Xqo3olCbW
idwVAcKdli3F5EBe44IGMNTlbbI0UoSxUG1qN87n1ITWlZKE4q6I9vDHbvkeoFwkbnAg8y9TWwui
Dbv+2JwQ1mXZ3AcIlu1qrcdyjxGmz4p4jPKSkMC7YbGqzKrp+YYWJQw0svdkZvL9ch86Z4/llTzM
/YRB6jNEX3uZj3i9sMx6n5Ee5vvpEOoF0BD01ZuYtUlPS60hXFvoFtvnyKusM9rYBmuCHZ92TJiE
ShbH78PBaVZjBv8WzP34q8RB8wI1juF5g6gcrHY900I2c0PyGKE+HpcMAMudUtOHxwfPL6IVraL/
CvitJnNXu/xnmt7KIQLYWeGsHx3eOcjbpbBnplK7v02mEU4qPN95Ky2hd6h5u7szZTOwSNe7e2ML
s+8GCE8uGyKBETHD2hD8T9E6OLv4kGac00YvZZXQoYVFOtqYINxjyhp3QQQEqmLeZmsZopPfmPZb
FPigsEBwOfsQWrlwnepnNGGgOgAF1tUMcXdRHhwgPXQYhzij+4TJv8nw3C2/gz6ovuPPmCA9wo2w
K7+5DaXsXuPJBOql83ERSDl036eertQkNiSGJHL2IxYcfNE46loURe7cPA6Nh4QLYdm5FXV9t3QF
sDdV7zsc4G7uqsG373Foj2cL7qXLmX2b952hEP0fLjfMGFYLw0jTlnAH71unmp99FGh8x/PCRbgE
Ncn0BHVATAaemzob4upLbUZEunJxYaBxbWdMFWsWgCkgH1q6s18b8ekiynuc8JJkbtRz0/K1Btwi
GyuQhJtImYqblKds/7ARmS0J1Bj+u4Dam6uwd8TkemJDl1ZfnTbUEPja4RvCO/yQ3ovagvGlPA5z
0U7XrLDLckHVpJ1/1MB2d1jUbfT8nYXuMPZZwBBl6fivBlktE/Nl/Usdj0pU11+aGyksc3gPuVsL
rPmshhck6gZ1E9qiOmHY6Ytkw5R2YRSMblqORQ4YjJxkHLy0I6j+F742iGSUYHNuT3r+r8CD6Xwj
yiB+2R2DUKPU1dLWSeBteAAxoyynsJudazci1cHyuZzMWuL5krorlnS15/BOtyXJcCpW/X7nkE3A
aDY7/XmedoeEVns4nkXA0N7Ew7pmYdAe34pAFmknyQY9N0TC/CxVMP1lqBAXw0p1OkRr59hn1Lt7
RM774a3O30HhXhFLVHAvHVB+m9eWP+W4uhJ5j+s/yK6fcxJJkRmD54gm8XDuAcBtRJLGleXcobjY
wCFn6+ccY8YDYA6b//TW+ddurqxPIAa/vxgc0PeYywgqbbrqutl6vInS6hF5xko/NNbKs0FJzqM0
/GyxYLbljQKSIilV4mGatjgB/dr/+UE15TgOBP8mW7xvpL9XCZQ3vBzq3TdyqIqbjXjlsfSG/gzc
NuBH0uY0Ax/4iVWug8yJgFNvq9Isa3ULFCNrTz2aqle/+srqn604sC4i1Me7Rv2F/xMw6kjneBlq
vC41SGUQxCd3adqX49i8E0XPAvBBxX8D/EkEGBz2lxibstqZJB3qOef42Ruj6qEpzPbxJYl5dGH2
/wtDf/3eSqYP/FTHn9GZEIvPK7tDwgLb3gGhmdQbl+nOQv//8mUyxPZi8VCkOrbX2z51mGlm9/gt
bc97DZFaXwsv6p5r91h+eaO3eZg3gkZx2kM1oPQFZSXqq4EEYKmbsEA4HIR+uBQnfy/WR5R8BO0R
7dXXqT/VgNmIIwKUUWWk/otWPLM5N415Kuel7vOJwry3wOaaaPC3/toXH2nRHkNEP9p4serPqnDg
mRyDSjwGO/lnozTM/XFpj78VaVunafaX6ClaHXRFs9UuD2OJ7+KO9h77Y5qAqXIpbI0EcB7C+ipL
NCYKULicm6yYajQ4VU082xnnddS9EbUSO/lkpLqhFLb+cwdA6FPc+1qeVAiDnTboHcsTZiLxZ5BF
oM5G45RJZMT9TSCP29kfjRMEznmkfMxNTcuXQKDGuh5jgOqvx5W9L1ZxN5l1j3U6cA2QnWaEU5iU
hW/TD6jsDH148YidCjipXgWeH7kYdlBM0id/sbwaPACZzX4a51lcrdBo92cHIZ/ObeGsr1yC4fy+
bVEpr4dyN/+F9LBjTxpt8eayzHn3ofm/vHwqzBPSr6h96AqrJbCMQbqeHsWk653CWcQYJ5I6kITv
Y+VHmTXo1VInTwQ6Q4TuUuQyhvYw8L+Wyix2ZmRobz8Q53/RhWy6FpajQUXEmhAS89CSAed99PBJ
8TvcbKM4GdvGfBskCGx1G4LJQ9PQ683J7Y44O3OeDsO+Cy3biBtpKe6Wgu5otJExovz1dZ8b1qAm
QPzSFbY/7Gkt/Gm8QaNFEW6T7n+cnddy3Gi2pV+lou7RB95MnO6LBNIAaZj0pG4QlETBe4+nnw/q
nhlVHrE4kRF1UZTENAB+t/da39LqAB2ZgfpupQV5Pe/LzlLyu7lGeXcj6iLibxu74VyfFZNzOypn
TbMexFys29XYq914oNo2vWmFhRhkhU+m2xQhfU5rVfvI2dhQG5reE62EeQVoQVs7iCmKWx8BDrYh
wvC+6KOJP4MC4ajY9M+iu4w9ygt9wsrjFjb3lpb4lBEEFbOGoalfK/rdXwJMK15Xqaj0pQGEQ5Fn
VJUsOmZfGS4UxmtINZw265tQaiObNOtkpZk1EpSh1XFTYOB7zZU255xopccpLM0HVgVrq5YtC1OU
sPbKZrOd0a1yRqAG7nBiVl/1VFRKfA0gvlYoGSQ7rhdVDGXHzE5NDlpORM2E/IAi3+gpUvamiVON
uqmfqg4KJPmcpIG2b+u+8FC2FXdI6b8ScRth24ubV7aN8aaR9Xg9BQwNS82ke9Es27OVJOnD2PX+
bQM4QLNREYtHvTbw34tN0/v3yVI+t3WhD3qnmgVWGvqWxUbqJoAHcxUkL6rlV8PT4EdGubWIMx4h
lTDbgwWrA5Y9VVJ7VJoq9AdzQN/ssGr0BFoUYx5uQ42ZmB15VJcbPR5ZWHsfvSIEA5My+8/KaDbI
g7SjC2/ecj/idD2PpmSdithUAHO0yPqdJDXD4nsI7MPfRJBb9BOaoWyySYips6ORj1G8kcO5qrYa
jWtmhtEQjinuFbRZWFe/6N2M17cqordGRga3RnqhnEW/Gtlf6gX3icaeYr2CWaIrLSOwKTdV0jGU
RwtKj6v7xty69O6oOwx13rwNCO0jF2tVKmBwGwkEkvDTWuBuYrSKBpK61Mv1cnirBqNHboFUQqUe
UZniSqlFXG/Yjutk12c50wISi0Y+z2TRdGfdDOJ2W2vyZDwYqN0OcjuV0XqaAIHsKB71NO+bLmlt
pC1ttg60QJ7X6SRH2Z1MVYFDNwInDBSIOoqXJCMG/FDlWM2dPow79tFaIUmrDBEghxz2AuWBjFi2
TIZIU2ydUEWwxyEb+3MuGnzKJC6F3Cn9YtY2paH1JTKapJlXGMhkDjdxp/9Q0owlhSXGeOrkstm1
Y5R8ManWaEuZrmfW1i1XZG3R/BW6X73DgJpo/tHosVa8VqKFe0ccaVzcNZoox4eaQEVxNXV4hGzE
EH1znkI6/FEWSfeNioHNwcU8bVssVDUC1dxcQmfRtFDcwne2LkYhM2x5DHIZCTEVjw1FGsEkusHA
4tEHIq1g1GNjfIMLpfyikzgdbfpS7dgKwdkbVwOABzpnQc1M0/SEKLAZ6OeHfI6DL3HSDEyPRk6d
EQWQDgVHikqc5zh7xkMYp8bLNISqZifkCkRuB0Z9HctjLhzUMkmabbsQSLYoLNNyBUwwGLcSpU/h
HTh3H9tNFNSLPseKg28pg20gF6aXJ9TnEnDQN0GzSrSr4Hjy5G6y/Iyh1LUJuIHOV0P1ex/FVfaj
zQw6/BT2k9SdABewRfFH4DhhnYa9Y8l1jvjONGscHXOYRsF+Cpsl4hiAl8HqYORaeWflYqiGtsrx
qfdSdRiMLU7ersHAVDTaVokGo96BG8jv6KRYdzWh3Q/tUI7yuuamZA7r8ZgdhTbrhj01k/g2J1Tt
ee71KbUJaR6ijaJng79JAdXsilIt91GeUH/l2E/DBQSF5I08d3aYVOZT1NY4TlQ2rN8i0oV9TynY
XbzGAIF0nBGQNdHpTdPbRN22IqdjaN4Qe4NQ6zu2mHuttnxjS8FZ89cVUtVjkEjR24gZ6V4RJvW5
Ze9Dgxy5C5OSFkaq1wFVmFZ12YkgkNjpmvd0D4bqPvYLGzEI5aaMdbQ0rb0PW2Btxh3uNhNbxriG
sYaaH3lJe1dQvt3I7SyeJqAERxqJGkoQIWhhCkI0gntGqeURAUOMQDUJ/M0iqkL/FSPd4XymRXbW
aZ0b+5LWrYZBRmYkpvmXIF2Kl3NvDm+UoeP7sBvT93Gk52kzwlDMtWyCHCawbEfpxt+QbJnk+Kv9
8qkDR7btjVDfZz4ACdWShZMVsOx0JbXnbSANA9JagU5cxiufrNY05G06t82pgUuFRbPxjcOoo5qJ
LbmJ16HP7tJOxCR5sDpBesmtTIE0K3eSy0k25rAexON6IEBbdKjTa/SfkPSzRMxCjGqHAttW9RXN
sUyJfnpJ+DIIDkwoq7nMJMxQWSv4tGfriDIeyeKrpAFOUFeGSNdsnlwN4yEQnEqdtz5HjxXs2/6t
MsoBq33SWoPbWZOxqdl+brQ6zm/QQwHiQeaSekVM3godvuGUZsmyU/DDU17EPoKaVnk0MkFKvDjN
8HZ39ChOZltZWyW2BKfWrNtJVCVPhcFDe85PLI+zcPm9pWOyM+Kx0c955VvNkWblY8DxZR0bcuFU
0whbyhJCZiYaZgzrar7lU2hH0qZ7l8J9A9h0aEGFIVwAxZJ5+FZV9qe55jYc9NqbFMgMpjVQuAFo
AhMdsB+F2bsAMXhfjFXiYTgb7FknTlpPmuAb0tH2xYzyGt0fJn1wAg1IEd3k8moA+VZST1GaVkON
p5VMnuTA895uU2ge6zTtGs4L+EWXk8HSwBm6GrunjsrZ8VVF4xOIKADxbjxDqdBsXSm/Z3Ipndoc
sB4zDEbjsM+2uTVrD10kNt9IQa7paLSWW0eJcl+gbQHhy6EyYChIaGxMAxmHKZVbRaAoRmGGvjzJ
GRVbDdyO+gqqwbRXmnFgz8HObcUYk1TKharaIqjMa5+iYEZxqSwSiq/6HB7Rkppe1lcjP4NInG28
nPnTWEnl2offcghL1Xwrk6H5WoApOkz6wqTRJ1RQNJJ32PkkBF+0R7xGBw1iyGpwUodUv2Nl7Z1M
orIKCkO755QiHPR06A6VFKato3L3cw8BoOTpKilwDH6QIgX21EUG0FlPOfp6yR5Zk6ODmqblW1XX
0q4MTS6rhqZgHahtvMuAlO4TvxsWK3c77HrC3lz6wZ3jB638le3B9CD6Mq1uc6yKmlJVUK2xveqb
YZjwY8axtZOJFMIP5adsuUBIvzZahWa/wj600lASb6maMhx90SintcphNdiZRVI9mLU0PJGIECBZ
ywUIeCVqgVHmwUSmwA1EKlOu+qZn+9NgFp7ZCt5BStQOpvRTJzHIFXsugUmVdq1crrJWzE9s5Vp0
ZxqFAH9GSZ6GdbWb0iY/aqHlr1vVb/djTGMdda/vqZUgPpJ/DDllEgWsC8XCgls1lfi9rDjeDSle
EEmXwjsW9eRG18PKCWS9fBKTLt0hUdCPNFKbzSSPzAEldd5tXLWWQy0t8ZjYaNfoYUSmLVKbft1m
sw61kl2Hj7puaQcxVmk/v4rSpD0PTSdshFGNj5yaMEtLXbo2FOSXQWH2wNqgJH1PsHx/nZf5djLk
5IazmjQ5ZpSNR6kr8GJ2cxuvAUVIeF8KzmmQtGB2DvD+I4ipqpvKIKimjQWmPwayEMHn/hrHhVwe
Yha1EDfSoFUNeSlI7NMV0DB2zKtaMDT/JIZs2qieE/7S3SGyjNSYTXGZUfeMIeFAYVRCy8zQekIL
Q/uEIig765zTNTguftgysWZ6OTcnyt6cLzi6tFlywzqMu3lV6CkayyPtdRIqNzOIkeB9yoAeb8wZ
tdudgMSseP97ZupHSNYLGHMbDIhwDCJv2c2dLCSVFX726176gmWMoURKgiiUPGSj3xupNlY+0t71
dS9+wTIWqp/I1Vr21E7/wqNKZfITovoHlGT1Al6sCEGCxQhPNI3EEZ0X+FhRhFVhzKpp1yL+1uu+
wQVeHZmLHoHvlD1BSBQb38Q2N6T+E5j3R7f1gq4OQyMzhqmUPR7M16oZvbwWP6FIf/DSl6HdUaNK
Rprmkoc9FTvetknbK1N5LjO7BQllUMIRxhvbiWPzrK8acSive2IuM7sDwafuVCeyFzTdDUfNZ7Yd
nwCvP7okF+j0yWcBQRLJrRwEjPLBvZAgtr/qMblM7NYHEZ2OjEWlyPyvajt9MZhmrnztixFKhweN
kWJ0HgShlHVSciPhyuwJ5WKAKgqWWJmOgxfiZ3CUSFbA/5j1lTfzYpBiXTBjTQRDwXYeg1myQXh2
XWiAcjEus6oEihFppQeReVW8KPH0ydVeptTfUNGVizFZs3kJOQ+Xno7uRbBTNIhIlxBARcB7r8xZ
uUzrVg0N00tR8yZS8kMpsxt82M5VT+JlVvdIYYb9VV56qWV+SeriTBXpx3UvfRFVFFRKm2RGQmw0
8GhRXeMvvi7t5zKpe6y6mmZeNHkiIHpzPGtTch1YXl5u8y8xBgD/IlzqweQFZBo6qrSkq3Cwu+4B
/5lZ8surG6UkVnIjjAx7U7lBqVK5qF27K2/lxeAMG3TdjdkNnj70+0YKtmIR3153Ky9GJndyrlgl
ey+X2zXxTa+N0V55xS9GpqkAX2ylpvd8ojDXiJy0tVFN8pVX/GJ4wiKDNIBwypOm2D/VI+UFIgOi
61bNy9TuBHBGpSnohJvFo192+rvva9d98svM7thCQzLU0Hq1ENWFJRQc1DI1+WTa+mBxky7GZi1k
pZ/JcwvR02gRw1PP80Ppult6GdttWk2YQIzNiJcxMEoEh1ot3q56EC9ju4WgMZM+qCsPCQv2hhRL
eyUBU7vu1Zer9cv4VINRA/8NNZ4JHECHEDzGYzxctwT9zNX45cVJ0pxlLelKz5ekxQpocJBIwFhd
99EvRqgpIeOZjaLwgnw2gZT0JxoixXW72svk7hz+VCxFfHSMOMkKKstGwmB85YtfDNEubaKs61nc
IjF9gKxDHyzvPovv1X4uxL9ZoEXrr/cU+5yoTLHGhcGf/CAL8bZQuyc6uNDqSnIWYQIVi1jccEtj
9saitqcmnw+aaWXzBpZH8ISZNHFjjTwbw28szpl1YS+HTFrkzXdtRF2EfK5baP+1jczg1q+pNMDH
QMkj4OutJ/SgHQpPbZI1r5pA6w/9N2MES4tzdEUhxjwPuZXcpCLKUVSD4wknTOQZgLxWYSi4aafe
R7V1E5NQ1Q398ziF43qcEwqUHLHnnLctjVwYHsw8TzatLgZrJE3WJqmtpaNd3iZYe9Zp0EloscPe
lRBnashD4NZP+3E0gs1caF3zSPjCTknroVhhqRO+g182qNpoPeoTSMg9QBoEVMq2RN9wwAVcUACM
gfiG0Y1V+f4NLNK1GDT9azzJuEtb3ZkIh13jpdhLZv0y0yp31S69EfKexk9YCQ9GXYxvo8XOQBf3
WZ5A8fFLYycJwJDwswKEMKOFsswJCqjG2CN+FZpxJSk54h980jnmKHVFeecQBR1i2WIvlalLwSC/
H03f32oC4HEdC8EJbBy2wgl5ZQ+NUZXPvaace1MbNhzAMwy7xoiTDjO+nftCu1biobP12Eqf4whJ
W9QKWwl5zjkBLgb/7kSjMHeyIn6c08y02Z3l02YuhR2smIdSmAZKUthX2W86Ft3IyYFtfVZxQNkI
cgFN1eO0g9lAjEASmgeImAMKj+kg4HPFd6jZUuD7tsndrwRFM+Am6OPWh+q60xUJg0dubNC+NU9U
eJGC9HTzyVugUmxkugUpKEVBasuAz2ygMuJGHwRZt3E14wPU5XpvKqQDQBJSK+jW9ExbpdHcspra
g2+1p4KHcQEDr00LROLWrNllwTAaNDvrp13X6ochyB+HdtpKidnl66LHWKZaenrXoJI4TJp4jKGA
rhtIzXZoWNjFJLClPYzfPc6y1m4r8VFCjbMRIZDzoMVWZmtmlnjGTCPcwNOgm7is1WBLWAF932bp
qZtc0LL7YSXm5GQGXniDwp/bYUdzKhVzaqCbGWkiM0zmTnyf1fm2bYmdOluB0YCQb2q4TtJ4gDo4
wdLOGcL6yZRRMNH0Go8TWWtwaKZqxptKrw6rZtsrXkBGyIvadThQa1O8BwmiH7ShwMQBNzh7HiDt
cBHUwSbwypruAQcdNWpK8qNfdIRMFG6i6OIhAqf70lSNuOlk61wJcbmbBzpzRuiAkHJ1BU2FNfab
ZunzYy2U1pVWrzqV2rGJ/m1rRgFsIlgRsCp4pu3FVoX/aLxNoDBtsiHy2kTZw5D7agS9eZJiGXJW
WzOyp7mcX+YoTUFSRJG2JXZBtouBenVfhV4mKvQbs2YC7wFemIQPC/G+rhnRvKn6SDloshEHjtyN
4gZW9lGLLNl04L4jCoSEtkbR4gtOPpXLzupLGBIoAmGGcPdYL94lPxdoWiTVUxQhN5CavF6HeG0P
/ew/pZG+ePPmPrtRKbtt5Kzw0D8wNgAfW91SPyxUFJsYFlYwi5hmfHWHw+MNc6r0ZAkc4rALkAhL
57pyBKrL6C+RLvNzL95oQEbW4zAJaCDKRVhm1IKwNnEiPYY41dZmUxuOmdRwioyg5l6EGBunSMwP
zZTeIGryj0Rm3AhM4WVO9VVRBITx6JfIcRnAuzEdSODbXyW93OVJveMBE24C7FIb3wgBTtPcMUc0
ckWdoczQKghmmCwZzn41fy9zRGlJoyT3iOdklJxD8CIJ1nAfi6r+UuedcBQLVKf20LWW9QVhQvdN
AHxcQzTKqwe/7t4RDQp7uIPoVCduJerizgsEcIATd9SpWmO+Y1Mxb9osLGcH+TXyCzqU33q15jzd
6+SxCZh/xAz31aSmX2hKTESa9gnGxVJeW3NdOaFV59Dy63M7YIJMWpL8FLUN0PjUI3dGLXQLLLv1
hXJusBPbKnpGjtEWXi+o/WS3qB8P8dBbhq1Y7WvdoMFVgLh7fTYgZUwac6KJprdvHdoTO7faGUmM
qj1YyiLkaTF/+jRtHNAyuPngQ+O8Af8jgW2xG5BaO6svze2cFMGBphW4ban28GCH+Nor9Yy8JXMU
Wr2uYIm0e+RyrWiAvO0pC87UfAmHmtVuGMAoKSHt7PEHrXPd2AsQ26svBq01OxnrYKuVBig1q37o
w1R6FrmlaCoznG6gQAq11MpHuFlz55hVXSiOGcvGS9pbdDkrUTRPVTbvYGFPO1VDdzUSvbGt4hmD
saAmb0ES6plDEyNH7Kf8AGli3hU13eo2jb4rIm1SFI1S8dJNubgvCVV/6Rd1QoW32kmZkGF8FKER
r9jTpHYYdS2WmwjmSJxK/Y3Q4WXv/AwymNGaigtQ/wF3nOQGKDWx+Brho1GV040QZ+p2aTGhxlZH
aW3JGACB/9HhA7R4E7f9fFbFmYOHonlMaAG4yhT6/6ZsUiMmQQRBjW3QQ6/sTExrlqxCQQdvSTSc
sjJv9ig5QYURitXdDhhOH4q4bw6m0eePGNW6daspwROS4JINAl6EdkMi07RDeTEWXiKRwAQFMdRI
+mpokXZhzhwUp8VqKDk8C7OKeUYNBQfTwDryK3IM9ElxhkI9DkCKV9jVmdWG9FFt/IGYCP+2Qj8v
YRyr063MSsq+Dk6Q0vEOyU9fT1Q9+mzEbHR8+XkKYu5cZgjXRW6KS8zcLxv/tkBOCKZN9dpCrRI7
lisNV0GDgumTo+IHxW3x4jCHzbcF8DAp8GJQXa8AVHDlZVBEgNxl4NnTMFx3shMvaqJxCFsgZJfj
scKwi+wa7LOUX4GLXHWKEbW/XirQh30Wl1jeGkWep7OvjylCqNYfM+u6qq54ccRLi8TqajztXh4R
jbKvLQaGV8aB/HTdN7gowiSwjBQkl4pnaItYurL2aUnQxyeP0nIdfneYuTjlWew3lDjoZy/osCC5
ioCAOfQtcIZyKUf9dcdg8aIkg2K8KzQt4Hky1eJJr/PxGZ1tfXPdFbo47xlSzeOqi5PXjQ0yRNIk
hz0GODx+17y+ZF0c+Mo4hGeEyNNLaoFMkI7zVUiDr0yueoIk62I40+NVlB47K9UNJE4hFEPccCk7
iqvGgGRdjGYwfkOgDvQdaAQbyLYU0PfCVKC7uu76XIzhEPACaFJz9MQZDFs1RO3B6gPrk7loGUf/
8wmVrIsRjGCsRglJf1DJYN3bWWVAd444El756S/GL7nXPmCLevRahLURbOSgcKLQmIorX/9i/AaG
0M4IlURPgjjPSQHfY8JNzj7LF/7o+lyMYJXsHh9d8OylIpr+zGyQFJHOOVxVqJWsi6HbgMgUpawY
PJSq0lkeksJ3kGQa5pWD63Lwpvi+OhkelJb63VsOyII4Rk28u+rRNC+Grjk0pdI14eBhhkVmV0R8
btPM2uu6s5J5MXRlWamtbODqEFlhFQCSJPEO7Of4ft3Hvxi5aaWoNfai0UuzIXWQ9XDO6XjP9rpn
07wYub2mt6XaKIPnz2ZwH/dKN62TJNGyf8/7//Vt/F/Be3H+9zBt/vXf/PytKKca72178eO/HoqM
//57+Z3/+2/++hv/2r4Xp7fsvbn8R3/5HV73P+/rvLVvf/lhnSMjnG6793q6e2+6tP35+nzC5V/+
//7lH+8/X+VhKt//+ee3osvb5dWCqMj//M9fud//+aeCgIWh8F+/vsN//nr5Cv/8876s39p0+sNt
0rf8e/Ob331/a9p//klp9h+qQUC6qGuWZMDI+fOP4f3ffyP9w5LAsIiKBOMUofaffxBH1IbLL/0D
NZ7IL4nAmiRRY1Jsim75K/0fimzovI6iipYqK6by5//5jH+5T//vvv2Rd9m5iPK24YWX4fc/Zl1V
US6eDET2CqWwznCV2mu0/JsPujqT/cecZByBciVaX88absBV/PtR+cuT8us7Li/8uze8mOazIu9T
uZFHd15Onb21lTtMQFSZnqKp/PrLnfjPt/z1PX6fOM23upzrkVEiVw4mN+nuhll1SB9ygPU4AWEV
/fjVZ13vI3lfK0QdIuggZ3Kl+von31BaZuTffcWLlSDVM2mK1ERwxXjYFnA/KXhwrKdm1GSOUZ5F
6Kl84VXL0Rld1SHPPtlg/Cyr/+6dl0/0y4FBgY5s5QvsRTDVrQkdro5crafMFUz7TuzPQ2XsSZF0
CEizffbHn1zujx6ii7UjUYkqRZVfuEAyrJvulN60zyGMxSemlPCTN1lm2t99tYv1Q5A47jags92c
OPdStRzJGrZTfRNYo4O8ywkT9bP7t9yn37zVZdM8mgbRqoZxdAedegEBHqgHV4ov46+JzqmmADae
t4es33f5A0080Jef6Rg+uoGXTXWdmIQQO3DrqikyYZE6ioFCMNhF2KG1BMRCwxVV95WpOyHly7+/
f8si+bvve7H6mNYoFBgNWjchWLQcUOiJJCr0ECwYMvjdtv4sr4Dhbf/+7T78khdzTq+Jk1m1pumW
L+V99C7AEIEQTiTwM7amDPX1J9/rwze6mGsSHxuDkpAOY5G+WSgPmUTlBCTR8vjMzGgBdFeho2Gg
PIqfTnDSz7nzd9fzYvbRBp+Ds18XLskhhh09oco+FuExvI8qcxOec1f2BrhlwO17p//m6x6Jpqf8
2De7cU865zc/3gMg8WWvPyQnrbObp/isCW/9ARj/irkyUI7VW3Eq7sBjgp5bY7fB7b627GZT88e3
cey2R7OUnlOI9OOzsO5X38xVRSzW6Jh4QxQPcBDV7FX02t71d415lNbkdx1MUtC2jYt3aYfjbu9P
7rgZHWjqKCq3tVfAaNqozuTmMM82PgyCY31qdlHmtbv6ZN0RokBjDB/dQ3YnbLqb6lwR7xMB6fsa
PyuHYGv222oX7ItdTPNsPa/j6nt6i+dYrJ3+q4rXIT8Bi4mccVtv860BvWrXXDkzyhdzsjRkFsjw
SXbR2K4MVKiDGu3IkamQgcdng6BQyVecrKe2yv9DPfjsGVyetd89DDJ//suULChDVSWjKLvdMnxF
eWVIFhJ2mTj5LyFI8oIOVVN/iTAE+UwrfVues0jeTr62aj8d4cYyE//uU1zO0PrI5Cn3vmuqexHu
ESlAdjeZzgD1AEHpTGYsGJ30OR3EvZ9Vyhq/nTdT5RJIOtdU7HtYdMR1A7t97IfVSEsvbByZNtFq
nAjSRfZvuVVU3aGcrQPMV10g0/4zsfVkarSuohqvGbTFSqaNJxBbMgiYQ2AyH8jsazCmgYtocKvV
2DPS4NmYIh626TEOJHckCWejKZCY+256JcTpphlDO27TANSeeh4l9Pu5RiU1rTbIHKn8z4BmV7Fh
ZKewz+E5ACeOwvsibHYBSaWrTsp2opFUmynGRS5GGrYD+cbKASWXXwPzC7b8Tya6jxaSizUrVhUL
WUrpu6S7x9WLZQVfTQHUb9SdqYCuwnmNafhuMo/mjNeFO848/Mki9sGcfikw6cJApHpLdhma0q+h
Ijm5qTjgmc6DbzhRYOwLHsW2Vj6b0z/4qpeiE7U2cWKJme9W+ZavpuEWKHnIl1UTyBPgv2nVRHch
LHMsXDvDMD75nh9tYC/1KPA4ZGTygk+GUXHOkw5W+pLVojg4Qh0rLvfqvO+127y4u+6mXmpUCLrp
4U3VlLLdkgpg2tSPAmnmy02NC7LQhGNfp2ciwc6FLu8Bwlju37/zBzugSwULkoAuaUo9prhm7QGV
OmKEWgtDTKhP+5Kfl23Q37/Vh1f1YgkrxCE16SrIbjGRI+OLnqk9qDGy/KB5NPWcnRENZJKo5DBd
f/KWy4T4mynqUuUyzk2dKwqdzR4XghDNK3+4o5HpZGRIwe7bR8yG5LDe+Gxt6RUChIey9PfvLZsf
vfny57/M0mCodCWN2PKN/T4ZrJ2flqQlEpNYtNlKGgFyKoX4pKZMUUnSQhNLgERaN/Bwpao+YVPf
z7SU0sp/LZXiAPgDIdNWsaJVpdDIxsyqb8yGEBkP62pR0GFlKiJ9fEO8ZyhthBY2XYebWt5NHElk
dgaA/1eLQIRJK+TO0r+t4ILlOn0V2tB4bFfDnTLvh/Krmp5LNonhtu+3teXm5i4Qd6BuZ1qM40Yc
18WOWVGItjobOsCrk7+fkhdFPg3Z3ldfNPWukx+s8blUf7TqU5bfS/02UfCo/ehbmpRu37iithGl
bYb9O8MruXzoJtzU+CZ7EFG7ENqe5pJcIZQbmsgwuAmfhCoklPKhNycOIn08kuom7GJFucG4/xDL
9UEpYr7WfJKCZG+Bl8e0vtOnChAP6VTEmCSd5ZIRCjH0NE6JO8fKvQ7HtJtcUZxPqvms6I99kW+j
adqlRKcAh3Uocuxxa2+I2dlCK/guwaEzzOkegBBpFor5A/vW3dSYj2p7koraxZlJ8zA/5kr2rbXC
vRGNd5IKoa0J3anR17R9nCCDSgkCWrKEtTQ13wbB3FjscrKmdso4f5uxxK/MKLyNzGk7zRNzjvqY
pTEKBND9MRdDaPJ0BUvogEvkIa4Ml6guLX0P0YSrTYGf5kvj/4iCXd1BfXbSnsY6RApYv+Y61mq0
mBBy03xYQXHZVQGHutGyxzl3tMT0BkV2A6Fco8g7Qw6xzabH8jd0q2DaajpaN3CIpXmLzXmXt+O6
6hTHqqI1lB/wUpCk5B3YuXuYuzcxZJRYIjCZ4DffKsiq3GJZXS7NDWfKhzZ5VpJpQeNzJjA6k61S
fJdkw7eSyN+AyFQohq6hdm5aNkdM9utpyVtXjRFciPmuyuN9Vx4rNA8FxPgVOEakGJl+RBoii5FH
3fouGdVjN+n3tHq/mpAc5qR1ElHeQeXdEAFwAHCrT2CuBfaN2m0vDoTZ45WddReHzXZJ8iWyaSf4
hasBcfYNc6eHZwKf18QH7M22AvKVrEMy3kuf8TvehiQlE66ygj6R4omO3lSr2QRQXmdiqRXxhZl1
lRBknEdnSY8+Wyc/mmguNmLSZCFplLvOXXLgGqBDVe+kQr2OQqLql+Pmjyz27dZnS6XTrPns9Kx+
tB+42IoY+M9UoyEfzgRK5Qf+MWgZ4FlPXrd4UhDUZMTLwzdddeWpgU9bZPf+4NMHBAmh31cTjxYl
VSOonDLVafiLtoj82IB402eVXfg7kGCrAOFFpsw0m2FXUf1W84cmfxVFdjvf8XySYaFtBklljURD
QaixXwAMZYs2ds26k2H4WbdBfy7zO/B4K8skCvIBf7X9yST/QeXpUs83h3DUe4KqXFjrCO/2fkoM
xkMuvrLCQDHHEzt2a1MjmyoY7XE6N+SSLoRwEX+dSDVydJHiAfcktBCAcBs5dM8O7NygDOvr2zAJ
Pll8rY8+6LIB+HUxktQQfnwC+ntS3JBFmNaCg/sZButLq96J1qkG8m9E8Gbk21qWDmaeuUneHgiy
Rthj2HVEEmN5juRjH+4HHjIZ3QbK15LLHIKNhLLWkSOVvigtj9vXjkCKKvW3YKXhpxgOEXA2PEA7
SHIHgMcmZIgDl3JmeG8F6V6gxRoM3zps0GXGqIoH8ogjnFCZAsRZ+ZZmP5YjAIx8OyI5uAFqnSAu
kCYgvCrIxVq0feapsn0Thi9SAK5TPpSaZsvCdNsqBFUlxEPWt0nrpqErxyTLpisdtzedb9ZFwpXz
6FA8j8RKFLK5Ma3AwXRvVwPwyxgLLy9fy9pq9FOCchdP4WveEqdnPKBFXanjV3jMeAHrTx4rbamS
/GbfctlDF4w8gHYtcW4+mLG0Lcju26ayfp7aYhskRO8lrtbed/FTgD6yGl+r8FbLejsYOErr3Xru
TJsgrAcV5aKZ7lFONYRzAW9ZDlneYEz3GqBEsnztoK6PaN7XXUKCjNKRhEzacFLfWAmouqhwmPpw
EcpuBuNBJhQkRPOmTJQPqHYObUI8abCmf7T7KSWAFo0E0SOqbJfIRBdnrKtavp6rYh1HhGNi0tHJ
zZPZjvz98DM+OCFcKgAQK0ql2fi1q6WvfiMDj9OPLN57ETEdMYC71BxPVWTdyp36vRSih07cQto5
yty4JEhPSv2/qTuz5LiRdEtvJTcAGeAOwIGXfkBMJIPzJFIvMEqiMM8z2npBvY7eWH+gVFVkpCS2
rvU1q0ors8qURCECcLj/w/nPVx33dnVl1MeMqW7jSbuYlzGlOrlrQvOjyJpjO2g3XSvQyhQr8AMr
ZIMk0X1ATvJoNzUCxHHvaMWRFAx1p08dph9AwDgJca6btB2OFxu0krjqaRdaWl2Ug30clMM6xGkV
c9IjY/pkFlT75hrQR7Gx2/GsREw4ReVR1Pq7LNM2Ov9f6famr+2djsdafF8N8cZeMubixsdfEX7A
iv+yVbSZ9WSXQEIZa4fM/73N4yUN+dlyPKh5FUzgKlfG4UlUAaF0a+L05qqjgOn4/X5qL0aNX06d
XRlY66px7/C/84i5vNRoL6vJ3b1fVnyZSfvZRzlIInA98U1KANqxw9w7m5eEf3HRTIVBORPT+2Tx
3krT01QNt4Tfx3K+aY+DxNnjjsL+C66kaq9qT+liNQtTX03Txym9Y4jXC7G9BK/wOQOIRln/BK+i
lQ8GznLa67ko4hNZxZ5wjwbrGMe/36/fX/UU9GVdv9qVVQk6pGX2/LjyTWpj4YOkogWcDKdV01z3
sb3P2+Be6BIngL0tNWyOu/c0+r+8+EF+ksyVESHGo01DQRju7brKnX1Ruk+Z2YG1FJgw9ns5QVrg
MbpxusdI3tNM652X91f5oH4QtjDfaWuiDtRxnKmLuvSxaMdZpksu/Zgaf0G1cqldDdYl2N3739/w
X0Qs+kHEAi/F1Q1sXY9h98BIRSvnXC55/VI5wZhlPYS6l1r/tacrDrUfeqS30GhdeRzb1R2c77Xl
p9vS+gr5fW85t1lUrgsU1WZYX2rWtFfhvLfIg37/VX+e2YtDYUhf5YYrMVE5tgdKcpm9A3M02ZDe
+JpN4u/w13gv/lzevb+/k+JQIyL6Gc1AS55YTRdo8teYRd/pfMflzmqdtqu/NRWiaSPmqGzkOo9s
zgFC01i+t5R+XooUL1HPq/copw/bSqgPx+Bbd/gmruNJroyEWjn3s+Iet62xE5CxB0KPhI/1+3v8
i2aAONSXgO+FM2ZOzjHsGgL7h+Xdrfz7RigCnHlvcOvtXIOXmVwCWXzvfv/q0R7sgW5kmKZFB/cY
nifAzuioye+dicJATP1Ns5RnG0d4XSKjWcddcJI75tUYPDBW9amT8WVAPVrWJs4t7zW3fv5WCfdg
F0NpEOFoQ25dpuLJ70HamdY+0q0dlosE/fq+1qa94Vvvff/lbf3ZejvYuCqZ0UXuoTkMIv7s0HrM
bFS3w8t+BQR6Ixh1KIqP0bsD0r98zgdbVWMFgaVhFHeM69wOeetaAGqUw4MfOPDPm8sBuKhTPlT4
EWnBf2mvEu7BXoV1oTUOmgtkj20YV4d9TLes4w1etkUnV3udZqXBqfvOWv7FXT2Uu3SWQJwPG/MY
j9j9smEUvKfjLDm9pz0WE+AJoGM0xtqy/O/X/CG1uPz+zA40HQf/+f8i8TiLvtRFU3xr/wM0HtZy
zP1G4fGEZuIv7wlFxv/53+lzNr3WeLz87HeFh2aLD8q1dMdVwliUGYtK6LvEY/ktB5NQ6ZhCKQl7
j7DsHxoP9cHFFI5RF4uRMgwe+a0fGg9D8VMOHDks5nC+Ebb9JxqPF9XDv95By3JsWzf4+12HD4Fk
5GCVNjgdKq0bxHrCWYyIBaLE2OJ43cd3krK9HogdYwDPbuzfgnwCHd1G2qZGMacYKlhhIn7rnzq1
Azx2ch8GlOvrnAMzn2LDi7v2vtXLYJVkxZmLYaLC25LsD/+wvvcJhOcZhDDAHqaQILznoEA3kxyz
vT4neKlrX18e0B8t0ovyOb9p6+fn9uypPFyFb8RJF/1z3Xb181/8weavLSbvTy0yoMOfWa7+T0XT
v4c6SVjUDH69cj8+pWnU/IUuiW/VdvnT65X78rM/Vi5m1B8MWwjbcG3huLrNNv1j5RrK+WA4gNv4
xX8tWs2QH3CLdSzU9JajSwRw/1y1zGV9kLZA46Qsmx+0LONPlu1LX+PVslUO9A6UToRftiMZCTtY
tsGggNobensXY6ZLi1Bm6fmYY3q3ssax27mYXeJRHgTJZp5E/5kR/y70HKwxV620kzu/aqvzdJTZ
tTHpgJuUfE+t8bZOw2gWs3QmUZC0XQYZ2ALeZgbDyEevHbu9q+L2sjREdxInCHzWSVaZx6+e34/N
97Wi6W3Y9uNSyuGWY43p8LzeXqrt1eAH1tzeTQh7MXiqg02gh/E7g8YvZgVvb7mrsz8IYPWCJ3lo
6jLMla0xOhLe9wUWVYZdLcOSwyUmVzqm30211QdmL7y2xRzdSCfnfK60s6Qm7QhJuUGg5syKJvNm
poV8g2NBjckrlMF4mpKt8invVeUeenZ5FAdMPJVN6O8gPzH0yCTMe2ekehN5LLfMZSLNFDjM65Yj
X1rir+LNiaOwnrImvFeg3b6qLpeXQ1g29FFsLF6jEnlPh9UhYxvrzpzKXZ/Oq2BK9HXWWh5C/HmX
Nhlo6u7WooC0AVH4wwTgj3arX56Xrzed//HbPe3fcH9Sv92etvVz/iX8a9dFT2+3puXHfuxMlvHB
NkywIa5p0xWWJm/Ej53JMj/YOkii5f2zXSktYtwfZ6r1QSlLSdfm1HRdRzdZFD/OVPHBQFDJkSoN
NjqHV/ZPNqeXTfNVYMsGpxTaTZ1DGrS2ZcnDALc1RILZpOVVgd8nx502Q7qaTKcEAtUkvUlTr9Yb
cIPWmILnrIZH3PfNDoZAUqypyfgzA8oTqheMMni7SvojoxeAmNxZzmSYWylVso3ilkGu1pqHo6Il
G9w0yIVZuImtDasSgtgTbvBUsXHpDC6Ymysw98TkHSD1Yr698kVJsozT9Wysu2nWjgt82b65TpPd
98xyA1/xcU0+mpVvjqu+znBMzDJgEYDFG63c1YDnk1Xjhz5dnBHb5qHpGXni5tePCHVDIOOxY19V
xSiv7CDpM3CaRYwf21RdJ7qbPIKrpugV9GH1EIiW2n4z9rF2rnJq00CkK/ZvlAHPmUCUgFChUF86
IOQPbTc715YEsszItJoFA8+GJlfRnM9MdTeWeVelbp+skFrGDth4LftqCN/O7vWgtZ37Jp2Nar0g
zMONg9PibZ9n+GYG7AMto6gWPBE/6zE+bG2a9143aXaN7aOwo0s94zgBF0CDy5sy6Mko7fsR4V/c
4YiUNGHG+HOdzPWuy+sISFcYVCdsQdVXoVt6xKwtTONtreAYwXZMZe6hRRPTpnTngqnEoS6wvW+w
/5D6MrsIRgwMA/ZfA66Uc0d6xOSkZu0gtSUX8BMbHqews3Jdgf6hdRfm7dfQHemidskifRCZrB/w
6HOecpzQv9ohUFlqjPZ0D/43YMZyiPk2dAmqjShNuyPsAxfrycztVLAqh6YpV6WuizMTQOVzkFd5
dpFUOHttQ7gFCKb6bIzv2kY25roFA5OuYJzSoqNUa4e0Q6LkzAjtGEGZq0y5beCp2dcKb2v8KjVb
PyZQAK2YjwtV1w7tMlsvIJfwtsZcOsbREBvq0atK3jMMlbuSeVadrmuArfVnUYRAgKd+jJo1pvH1
Q1aNBuXwuh1B1tnOFS4CBWN8PdXsK6MtA0ag6V5qCCjN4VvdAgdCohGH4RPyb5CSEpmX2meNjmt6
NhmtvyZWb2KK4bntY/+ZgbCpm75MVtk85lhetmncedBDWtfDh5g59KqpoPglcRDQ4w2K6EGnK/+8
2DtTYoeiYHgovV8IjxJ26hzK4mjEmP2qnWtz3Mq0KllNoOMnnMbNuV2XhWk6GyC3i0CH6ddwDVnV
/KYlQVmySlrqtW6Mm+Kp3Yf5kzIasK8DZ9pNMkhgGaGsRbkytdSZOaPAd5x1YUGrV+DTYqw1ogNM
eOk4ngx42OADmdk4JAiwXUcjM767MbYg/iCW7q9mOA8PZRjU2qpOW+c8w2u2XrPztbdpnYXZ0u9K
bgNaO4nXi1F9DDJ8h8s2FZdwjeuzWM4QxwK7wxwaSBfdQRNixbrOsgF0TdgVHS9tZX9ih4w+urA5
nmC4ogKF4hogiLah2HpyjOoJ2qOfXwyO1ocbGzMJutl5PCwQRUN6mYHR8gpQFOMveo258GrGcpfR
9IxS89rBIZm8I87VEYDwZPLCCeOHE0ZORijpQ+ez6nuULZs66v8hH/nvOMf/YzMOJSzGi6SNeb6w
XceEsPYqgl3mL95MR/zP683N5vp+s/5ff31k2OG5zv+6YWzkTSLy07/y+/EvrQ8uYw9SEY46csmO
/3H68zvKImvW+TTGktcSMvw4/KX8YHIgOyDKCGK/59o/Dn9Jhm7iTO4yb8G5bTrmHx3+L+Zv/4qT
f/rBX/cEyCplnWa1sQoy4t7aspD1cNpERTnTEwKwFvE+73BCObNS7Qoblnu/s9cdqkZOr/hEx/LX
g2u1S2vrvFuMBWSy7tzmnM03/eQ4o79iMh5v0MmmpSfIz/vR/ihrXGyjNC5OJri2tFMnE773AkGL
5m+pFTyaYM+30+wMoNZ8Sm3jtNLT7HoowYdkwKevunaif9wX5jFcJCi4rQHdCBz74IIQ82qa3sxH
FHV1XYvQ9sIRH8qoi8bdNHAepspYWrDxthgVNsMdHr9MdwNQ/AjDuLw0IznhywGWkcmK28KUT2Ed
nTOkea2HCiasXq9k5YRsoOF5IdX5XET3rRtdxZpxKnX9jH43xvvTvMmSpju1eqfmTJAD+s5yXlkC
SGutoDzoePTmjX6Gp903jBz9VR0wNGiO4pSm0Ok06+MaXw28XXsH525df24wb298+5zxclxjHWrN
7J6kaRBHtmOL437cOIhXrG5jKIyn8tICeI8pQdgkezCtycrP3ZvET48L17noRDDvcKccn+umIpBy
sCyxENRA+jhujZSifbAacpyN/fHYZ6PyF6DsKq5QA0nT3aDBvADz/g22w7yA79qVnWeFJ1RdXthz
sYX3qpuAMFO1lqHOKYJFSnMsJlTJaa2Z53mdIJzQ43oHIpip/casN74+wiQw1M1gfFbUZFb4BEQn
E8LXEDgBNPg8KznNsE0eecZdMccUXee7LETyHQXc5c7Gmz0fC5z+zeK0rYfhcrYS2+txsTyZ8+aR
4Uz44pxvjkq/9LmssIrwvTYU/sa0eoVEcI7XdTXmWMhNp0rTc4YIxrumLaelvu+YK1FWq1F0HpoT
CNrpkauIM+Lm1jdQwkbtOtY7EPXf8i7aRi1PRILqxZDSazq5AlG5gTzmYSB9XAR0yKdP1WR4SVet
Cw29wsQJm2NNTnG/z8p9hWcO0o6+aDwXA3SrBhniB6uRUMzPq3UFfB1EyyXkkp2qL4ELE5CfxG60
dc8xNvRSJB62vDcj6wyqxcZ3kEZomnGhTAfZ7BBsdLyT8kVxd/fnlatf5oL/hhneS23g1xWo0+fP
T/nbibqXn/ixvdsfXopK3xM6tnS2enjRS6HSdimK/mtLJ9VzhS5wdecHXEUh9B/5HLu9vpRfHAbn
pG7bTM/9yRyc9VaeQI3VweWcoqu0ib1d67ARWLe9UwQZiGHMN9p6E5Pvf01d2YerTDnJGUbYAejY
NnnMVDHtNFAL6BinRPuknNp2NmkcFF+7ODKGVV+m6R224f7nBLSOyb7lGJe+rxJzlWMcNK+zPIMl
kMDkE4BnEeWjizp1JXqObVBncNqzxuhmiHfzSIZU9w7F1DL2U0zbjaEkMvOHb2nlWnd56sa3cZ8n
t37ehz2iOE3dFGrA9K/ozfKUZG64zWAznGto6HnP+ig47WoDqzqMLfwQ35OFCqyNVNJ6iyC7JUxG
hebW4BFtqwvOw2ZW5UrZjX3X9eTXTJDl+biby64s90Y/+hvXHFHdhx0+CSRRHXyEehqSxyAqv6ZD
vZC0pmLDMxT1ptIG0AsgOB041JXL3irwnf5kgq4/U2BcPkoMBVMrt8INpx9k8cRPpq0jO7XJq64N
YMwU7VpD08cURSqS0dMFRUjPxEecnWDUIRembFAkTVn4CZJbwCGIrtLFN8doNbxhIIR7MnRSGo+E
lu2aX62eIDNXaBmVa9ir0EiHm57s5LwBiHIhdS0m1O6mpvHSwqW8Z7KrETdPhu7vFC5X11GTTxzZ
sDJ3hi4wuwGSDjQLwCT89bQArAGXYLyIu9pOV8pQjFRIa2ZozTLT7iPTh0G+FsMgH/1xcKeV6UAF
XhUqw6Xc6MQXUFDJTp9BAG0nzBy+ZdS7vkZhGlcnc92QxAJ8tJ+5XRjgMJ4/ZUxuJhFXmrJjKQj1
vdLtss/11JTa1tbjudyYowtRHAcLN9uCvgrjdYxqBp0RoqKraGGC4p8RwYYIdMe/1eVcfStkYebg
3lULkspKUC2Vc3aTKixWmLMQmcGmWVYn9Ww5DxQ1LHMXNJ1eH/1/3CP/o+tlDvHtrzfT7RM+7j8b
NF5+7Ee9zP5AicpxaPHohMCOovD1o1ymPrA52tJ1TWpiVJAppP0ImGlOSZcCAr9IJcvSFX2rf0wZ
G/wWpX+cjAw2RIca25/sruQGr4tlhOqmxRaP4Zeiev3S6nodL8dFHhpml8MFVlFz1Sw+Zrjb3fqE
i5u+n/xj9EoN6Lx5YbtQABFOHJ2z42FcjsHalgY+rVs7vAn0xDyao/DcGVR7qmttAjpSXb66uT+p
tb9Uuf8V3Vsvn5b7wsvo6vRFlont1592cErULVoOqsg3mns/T3HVKIvauUXjb6PHNksbOqp7LESJ
tG8wu4o5l5ryXati47iNoqbZwFLB6CaUzpG0Uuml0ClA87ldHALZnDvXQ8j2nIxxe65XWXuOPNwH
W2+CxcOIb74KbaEx1zFbNyU0ynpluhqKvNgH47jShP+1CRzbQbjqPre+PzJfY2GAidFgckklDPll
ilpmBZgj/UQtq4i839+hl6met3eIu0Q5w6HtYZkY5r29Q8ihEKpmlVgFhfJcMpdTQAj9aW8EEXML
g46bZRkp6RXOII+jAHKg1zByfl2WCulvsJjpz/yBTapPobFBVyuuogqEDcoIvAkmU74noFpqwgcr
0LKoJPOxpa4Mnu3bT0yA0ThYDBqrWgbaTZsT0COwF19aTLdrr46s8EQXpX8XEc6j65d+cJR2wTfT
L1qGRdnvawbU6jOFWKNa2UGlNG+Q+nSv43R872dlGQGCgmfC1tmE133ZjFdj31GTqDEHYVaunyDw
KITQ/NgYf5rjhKJj6qfapqWjBlW2HYylHCrDrxjaJf0q7k3YhDrZBAN77URuMY7l1Ty02LBpZYdG
WpuScQ2d/ZZ6qv/QSSNe9XaYXbeRKp86na+BNWgs1rNbdkfg3kPUzZmjPYaiq48mw2m+UrDTvHZM
cSbtiqye1v1su2d0vbTLwVXlRZFNOKaQJkZXv19Ay0b1t8exxFpwCO3lRVtkM6+aM1qV1bWv47A1
yCra1cpHuaxibolMHT9ajQGEyM2A85an5URXuRG4W9V15nUMfZXpRA3oKKpgPOr6y0jFytw4UFdv
KyTcsGMdWV0E2DU2wHFamLrOEMRnLhyEwatmH6D8YJTTGfxzyC95PXg1DCDD002/X4041K0Goz+d
cJcOVxZWqvyQBomwgoS2YSIEO4hc6+7TvpjbbZIUjlc0QXiWwygP8ZVM4hvop9JBhzyR8uqxn3hN
HwDxXUBZzcocNJIk+OUG6C205z7hkQylvsHIDb10I7K9FmQN8O/CsiFUivKc4XB93cJkPymGgen9
aGzTZD0zYgh7lj9AChdJVN/2hdY4UOa6vAuPqgRFbcWwpTuHW72cgm1e+uqjPWVWA+PKCm8Y3QMy
rCLcAYugy1Y49F7Eo4ofsaYeT81Mptdidp1x9c6z/8mjJ+5dZA8429mHU/apmBPKOq1YdTSxPUq7
+mlCR+e8sukBzgOedY6VwgWaQ/3s91c2DrqobOwgLjkjDSlR+olDyXYWzMRpCBhWjcDY0dLK8ZFB
cbVnLHffOH16bCLdZKi6x2gZO8fU1UpmXbvwTHPpvbglS2Vo9Pwday7xk5eBBjzpDe34pa++fOxX
L4Mxmpioprj4uUMkN6Gp+l1cNjWMKVomczzMW1lKe2WUdQ0Bx3UQWQTpXVBQlGa4VRJ79fquQ/m5
FgHQIy1SBLKJH5wSbi9MlFx+ITxAKd9Y4zsngVraXAcnAb4mBBbECvRbD1kdU2dmdRK6WMcSg57a
eYwVhG8I0HJ+YtzkMG7I5+PafaASpbWrRbeelOW3kGkX4WGlBwlPMRQPrkh34SGlWaZfmIlRxVt7
LIMNGJ7ofNKr6iTLaA2tB+z6GjL5odrUhtHhwwk8R+bYevr0cDcW9/FjagFoxSXC2AyFQbgdlXq5
L+ppoknT1y51rXnYN7V2EfsDWvKaVpqOMPtWYN28OGy79QXs8eJxMIw5pqZcjmfdvFgJZt24l7Hp
X1tpOp5nOeCqhNKMyWblFXVg7DWbJpunDa6zd6mgxisihGjbOPF8VGP3dYmX0/SAe2N4A9LHeACq
iAA7giO1YL5neW0mTYFTrTUep/Nkn+ptdAeftH1SEwNiDKHZa//l3OinMHxvPOZnZ7riFcN2hrIr
0c+B3KKLzTwx+Gclh8i/BSRnHsH0pexGCrVpWtWsrBkLx5FjdI83ZbWFi6hjBTtXuwiN4zbN9Kep
NeItEFmGTBj/XtepFXplSeb5+xf5RbF0sOpoCnNcI46yKAMsq/LVG9ME/YQXo87x0WfJx6qSzl7T
qLEFtK7y2Ca9RdK7023McbvQDlZ1VT1WfYLJlTPEOxikLuvNlKtWo62WU/Q+bru+2s+GQ5IYxFvD
CWkyTrO1bhSDtuRE9XUZxngt1J71mPRFfE6nLtxlqsuOMFXR3tkj/75T4fPJwYiejII7Be+lWvHq
C2pRtOANB76gkYjLojQcCMrz8FFAcTutM/hvRlGR/5pQtbzepVRl2z0fvmNUJ+jsrzrH2nvv+oGy
ktCJD0VXnYN0kYiQW7/9UCWgn1zH5IYqsBlfmirvN9pU47Sq+uPEMdKjqM5dr3UebJ2T0jBPxm5w
t79/9Ms13jx51Pa6SQNi6bxjW3QQOER0xMcKrdCqLIcv8Lbso97tjW1GYfadbfmgyP/ydZVAvKc4
KeDMHm5tYzPFMKVJsRuMnS/7TLn3fDHib6VYQ52vfYpmIu4VpqjlZYOj+6dC4VFK1yKo1/4oGmoq
lranVRG1nnJT43NSdEfu3AaMB6c462ILTQ1oztJ5FxfSzinayCTeZeyZZ3SjcyRPjVlST1nmTpOi
fspT1aaeoUfVicL/xtng7fiOZ8EiJDu8wYugSVhUGqSN8urtQyaJ6/UoZ6R0IOqhd7tUFFDMnA6h
M991E9xmBjWH67pIHYZzweV6zWBeUG5S2boJKv44vvdnmeAKtPTz6aZKtYj29mRon4Mham4Mrdzr
Xc3wWJ0vZZWyLyya7U79BE3SuSdusLa9FhQt3Ve4eiurp5Bv+I6xiQfbZDiE0TwT8vIqDqPhQmZz
+XXAsfmrDonlMShs5yEdGCaRmlCfh9Ykqi5dxkiTStj41BedvVedVTAXHCbHBnC1ystyRadfOI+Z
6NOHcjTydOMWd2RpMC/LsCl2phFzJd3fWGEjou9L+r+jffg7aeO/YZFYUJT9TV3jLqmR2D6/EScu
P/G9pGHqH4RQjk5YYesouJaU7ntJQ6Dlkcp2CJnoApqU1f5Z0rAoaSic23R9OcvMlzmHHyUNE3Ui
STE5oKAR+CIb+oOSxttQUukW0l2DIJJisUPYpg5qBCi/q5g8aljHiXBPAhWbJ0lAzPbqflx+39d+
Lfv7cRUT2iWbLRuedXAmM+rpMIEyD8z4RYtBeZy0R2ObTZ9/f5ll0/zXprpcBn8FidIS7RvF70NZ
eWtlJVsthGJbFZ1XhToTC1mgHUGzhirR5c2dljfzvkgMNBG/v/SByvP7tR2EpmyySz5wmAlmPi1P
nSrnuggsw/mcVsWLRRqtwtrTUO7QIWLSbtzFwkrHNQX84L41auMxF1nlr8OsoeOodTIdV4GmRLDJ
ar3Izw0LM+g/Q98sH9Xk6FnqZGxePPmD8890+j6By9GvjVC25EZGDJtcn1L5Tp7yVrm4XIdeO2ct
foGI2fSXWsarwz9uhDMM9jyuSfPaBqUHGIIL0RIPnDmYAdSdV3b9HD+EbhC19jsP5G8L27EWgSll
P/7HLr2cD68u3rVtbGBe4azxqbfXczgpZr7a+o+Ocb6ig4JOODx2g3cSUMDbq1QAVvzAqIx1rOLm
sbedisNSlvfUxh5+v8CWv+nN2nbo+AN7RYBP1ve30qPF4ZkpoRvrqDLGRbRECabqMcNxxlHbA0Mv
3nMT+ckdRGCINvql0IQe8e13Ixg2O2HHcm0hBzwKmQKlp1Ro75DM/rZI2BB1klPiRIc22KHxDl0S
szZjriKBzF7H6O+2qYp0vL4ieSz06l4WU/pOZfS9ax5uelFuTiaOHGsUbwgTMnpZRlJ9KTPb/tg6
CTo5RHbvaJL/fk22JL4rVviKHPNv45fBWLdN3AuuCXu2j+f20kCDdpLAt0ph9g4JsJA0Gt6DT/59
3dggFNC5o4GnUnW4JwY5hh9ga5m4HKv0urfq8CmdcTdi+yUr7204rb9fqG8jW14JdkD+wU4O5bIQ
lni7bIrE8Zu0siyaUk55YeCNUq47qI9Mqzmxdvz7ixnUPd6+GAJ1GQeYEJT5l+7rIZmR/AHqd5X0
68b2037XNXOc42uOm/HHuIVXvwv4kv42yGaR70QLzB6CzjTDTsfj9AiIQmU8YbZOX8ELkqTHRrRM
neBkQv2obct6rtSqkFOZedQtc/y009gsNkaNQ9Qmx8Cl37GtGcgsVTPKo65TDP/2NXB7ArGO+jDl
yKxE05rN5n7qlZGfDGjq5EcsQlS1blGONbM8xuHFNTYYgPicW3kwi6MYgWT72YwW9DTWukNxOhR2
RZqgd65xEtu+9sWos0EHcaKVD0UuFOOXMXQNz7VCpTzCzT5f+W1R5KuAErGxnsCSoDOr3X4XpfWE
QVFWQgCXqB2Ts1h38THDpRWRTqBZMVab7tB7s2IS/1JLhlBuK6EwPKRVDFhmRnaH7KQynVNTaSJC
16E75cqADnyBnNnACyfQ6TksCcnKwSOnDj2VU737wu5ojuamRA00gV7zm4pbWw5iqTnXszLvWn00
6fYVExM3os1j+AutL8SGIr4IVjM+uPfTmOXBzk0TQUm6AG7CBLhK6/1MunckmFTUNmaifMebpelf
uWU76Dt9MtxPPsy3rvSKqa/svT4Mtao9Mx0d42bguDCuzMqKm102TZnA/4Ye6eBpDGQHG81N2uFo
nN1ZbOE79Bp5xGjHaCqw3LulGTCS9cyBbDyOCaiJRdva2oZSdtohnmnt5FLAgpmP+6qFo2HoKf/u
17ZJ7500ZNw4cW58jGPNSdb+kFh7ZhQoZ3ty1srmFJyzexvgx4ARaux3dGHKvrp3UOTqHlLaCDsd
6ZtYLZZxSZ9ZSAzbTA5Azw0xn1kXbWnfUKYO6enKpCr27OsEG1npBtM6r6nUrnC6t55IYwiYKmyn
EduWsnQeqrY1n/0cqjSCxZn0VNfSLFrRBqk0b4zH6r5vpXYrRDUmCL21xeQn9Y0SfWhvLD4kMcKd
LEiGeLUsm2+s/CJa2UXZ075ufP8+oVpReqPd1WgIUDGX67kUvBaRH0QndI0oXo44Cl4BeQryjdal
PtwbXiLJa+V2cqfyIvhYpEw5eGOihTEegAKIjNZN1WcZ9IZ7Di4H14xM2JOi5JNMIaNePeJcJjsU
xh2Db3x1ta5e2s34V7O8pESrk4JhtfAkWlxjUg6jxhx4GTqtnop1NsiIKR7bTKYjcNCuuW1kjnXU
JB2SObx75u6iJLAa1grujrnRJ96b20wbguCaQzCOth1K2G7F+VadT77bh54Rtdljh4bgQeur+MIx
DDrPCNYsLGli7DSOaz2lDOLCu3DuhKQ2yqurP7ZDz8R8XWrihmrP7H5KxOQEW8pWloZAzTFq95MM
gCheykb3cTvpjXzm78n0pIGVVEKbCXdVb2atl+tD/dGgBtpcStXVzT5Kje6ml4EV0l+qRTp4XeuH
yO50TFarrTOlIjiWItVHOvddGJ+WKVHeFpF4Iy6rIFLN9aAKYVYrp60x2cpmJnc9K4+S+muMQ/t4
q1XIXI94N8lSB7MxnefAniN/mxKbUnHsfKpyaNrxStSGYUZLkJdNfk0Zy95MVOXS7WhjCbWqVQDF
jGmqT5Gj0dyfDDvhM1tNcoUHmcC30S+Ta4Jo/R5XmgUn45QM6qgM3QsucbDAbEN/LDJjfLa7dPqW
EwXInVVX4UU5OhFulnpWfY61vPxkFXK4EklJP4bZBOdO71rrXq9bpBtKBfoG6BeFVkNTznVMzf1r
6RbzQzNIRMQTKWK8YUihUScFvlQ7g82zX6uF0OfVuoXDGTMTMYMHcZQdARsuz7VcMb9O4wsztQZd
9RbtQzFiLhPCgi8jt+EWjgLfSzqr5WnihvWtQnM9eH3Fzui542wus1UDGBSakfeDPrCtUniZ/V2b
CdWsYbMA3LLSvnse3KgxVsKttfugolBHY0iDrCE6uHxNLcXzmMRWvhVVIVGZMaV25AQhgPsuKHjb
/dZJj4okwhul6Vr7ibIFPm0iHLuHBvRW4mWmhkilpKZ+3qG4uAJ8qCHYCwMahoFlh5pXUvBHMqn7
CEIpW4iCxx0Xz1lqxU/UkiYaLG4TN+sqLPnkKZoT9EmzqLGq0SFzbQsmKK6kkVb17aC3LgT6TvZP
y6P9khKnEGC1g80ICTXtyMMOa4h2E0jKs0HpowN/aDR3GYqbdlPETfB/2Tuv5biVJA2/y95jA97c
wrUhm00rkbxBiJII7z2efj/oTMyQTQ47dL8zMXN0JKqrUajKysr8DQLXOYdPUiCSMWs8P9INWCJ4
nMJ0hOWpQYoWMwlldMKgSK8XYamxemi72dwOuUBQDoCxc4Ib1ZxAi4mFl6YIxsoZhdKS3CEaI93D
tKZ47mQjsK7mKUtRFlU5Q+7FeQATn1tDdijGXpK8qDArrxATJdgabRH/jkD2JU4hGG3oKBTsfuqF
he5X2ieCtWmZ0VdAP43gBlDVUG3RC5U3qjSDp+ldGGymrOTzKnlGhnDUpk2NJ5FuY7dGd7HM9YzC
bBKjQQRzY0BCYlzBUGkRL+iVkjLbCfJpERaYY5VjbzfSlDCsMr6emkqJUL0rpR/4F2SICqJHMSH4
nAIzkBd4HTisB48lGhU0S8aSVh9MHeUBWzNh5s2CqbBRGyl/CHRJM1cDf5TaUyMjutnFk0zVrWmn
Z1POgtAH3dvchgm+Vy53l6pf/bhKpKVGkz5qRWN+gjQuZ5OXUnv1hVbueocdUu/1Vslnui0RLRCV
lOcFTerg1uRwxtEQdZ/FHsxRR4K4SCPa32RfHW6SJmFTisqyQUS7MeCGqIvY7QahM3KnN1P1KTMH
dCbSfgnwFgzB93ptMFuWHSwDMGe+oLjYRiq32yntmvvZxDZlBxQD1aSJgsHkWvFSiVdjWKPdEFfg
bpW066Jbg7xUcMcghckBUWYe3KqPsfRqJLqpS6YNL4k5oDMFgSPs6LoAfbL1ztISNBp0WMtIcOEv
OOf9QFrVpOFVopjmuO2kHqgT4G1FsRe1wiG9qGRyyCqldx4FxfSURSr1RQhC0bAddaO7DTDJ6/Yq
5EROoFGNvlWDQlJmTmoV2IIcKce6AhKzEUc91LeGkierjWRNAhxLbfx9XILhRyOPydr9jk0kSIbY
eA0wO9LtVgmQWQegK78OGvBkPeutvTiiEepObdV8GxQx/dbRDKyIJqASUJzNpQ3mo5rolJaB1jZ1
Uh32CEDkb2Nd9JzxRl+9TGVU3mFzNDy08B9N8vGq2hogIJS1Ra7pYL/MBrT6GFoJKA3LdBcMhjmS
U724KeB2tU6tVBHot1yqv8OCQ7IFu9NiD1J3Qbm8lwAaCkNlfBOitEJbfQaAjHTNYo3wVga+Ebc9
clON8obo6K1cg1ZrqEyx0yypRHZOHyGFqKZxIedckBAEkpTDkgpa6VLfanAfRRZ4dgaDqzB49gjE
c9etjGBTGyprPwfzMHhSoOt3hTGp6QbqUXHQkHV/bMjwEk+ZctJEsbVI6OQ4QXwI9Nu4M7qo+B7M
ARaFeZnnV7xOIIjABDvEy4xIvtG7dn6OlqIpXGwO8rtuSMQ7mS7oAydQ3tFS64LfAwbEnR3Gc39t
BdOS27WJ4RBrDR6tGXQw66xmCr9ZC3rKTliDN3RIsaefQ5QXVyp8Me4cvFiw9MuKMBomAVdXM5y0
nlwxMolanYg2rRl3XAC0km5qpQsgaWZjkr8Laq/Vdq81JUyYJWHyB1BZOwRV2TpQpbubhQgJ0Kin
ueVbVhzczWrPIZJNCC7PsyrXXiz11avEb8dOGU71CxYWw2DrMJGOYxJwJZgMK0dwvMWvknm3qjsJ
NpJvlIGKZE+/kIHEU6sAnww7yHLxpI9PiHZUi20VtXYQRmK7O7RjeQfKRiA4V7HKPSMUxsZGfCnM
94EiQ5WbCEUPIGKjF9Mqqmmb4QZ4LGCCRReEyPypnfFz2nTws+mzcozZwlT2z10DIsEWQgxpx3YC
ZqSWZfANkY4p3alymX+3xGFUwO8kEjTBThUuq3omhubJaN1mObdXV9XjurRJbFFaG8inyZpS3JwA
ZIRKYqONG7ccMRrd7CYLpUe9jVpUz1bIZ1Q1ZQe9CmcVb+ay+DtpuGmBX+Xi6k2haE0YuuZ6u12k
siKnEeps06VVV7qDwFUWChpGd7Y+qRm3IGPKRWeBO7tRM2Iu7CpEmHGA1Ixo04TCENiFLCn3krp6
T2ijqdHYQBfClbQETE8AVs9uhq5D/8tIsAmVyQQu6qESOa3aYGXzjVILWaTC89EZ9X58GhSUQFMu
SxmRNSmugBDr9RVlQUD35BLkHk0lIxxRTaVeeZAkWHtq2NYLq2DpMeUMy/o5luHy8WSAHAiTHU40
QzJ2jaP1Zn4vhZV6L/aiAFgHF8I7VBVTExbcwBWqNkkauZ23lm6rM6TiCCsLNFStbPmRLxbXMzM3
Cem9xkpH2dPq4DkEcvKqT1rEmwPA4aN4kz7XWjz8ruR+KvwJ9iCwL1gV2mZqcZui/KjyVksthZoz
dqL+qifiXB6LWVFxn0Q+yQL418PMQLxyMtxEnuXcX5/0dyQkoMSjJMo2koYm1j4oSGpbKkjQ4rhf
pE6szsnvWBgpNebFSs/NMbSdUdVUU90xWnJ7Wx7n7FLpVFwc+wzR/FY0BCcXkZu0I0A0P2QpFy6H
ZuqehlCMEQJsCCd2qSTdbd2ZmmqbFXoA/iBLieimmoYUhzmHJUz3rgpeSA96VGkNceYuK+h8DySr
kWUUG/YDvH3DvILGaNwJWiE89EZW/wgQDuVkV+Lwvs/X20yCp+PoCE2g300kUegR53EdHHIw6MoG
/j6fQ3JA1WLmUvJLbtXosdLE6iEw5BjLkywOum2Y0la2UaSXqvX+1Co+aGb8J7ikkl42MtI2pE1k
HRsMHvP7lBedO0kOvSoNcULcD6oVlQiQht1Fs4S9G4mQTmhKaJUHSSYet0TUZXRqQxQFJ5Qr5XbU
01ry4i5bCdmFBi85Hf84WCoLMUXL4Q+HyxIuLh3AMrFnDE3krZAChC4CHLER2mQRkKgThz3BLGOI
VMKghZteayvMaAX5yeo6eYThIpA8EpdBhpp9T3mpooZy2UOIRu7UMPoFkYEIuhVOlEho5o2hNtvA
CmKou/S5UHpekKzFsbdUvw9NCWFTt0azp/0vRhKQQS05Tr2JCyRFrCXzaqubIljBubWL587C2AUd
OIiX2TR8A4RKqUbtBulHT34qcAuaQab1FWtzX0ipFNIyj+HHyIOQ+j3Ot9B64xkvXznNu+oiH+eG
n8C9mks8ergjOBzN0WL8V3ZaY/AdCkWIftQLXpyrg25uXTR4YwlbvLnhnGKOysJSh54RxrmC8RUV
ka5tlWBhavvZKsBpNFYX+9wI20MsSlG+G60WeGvb55xxXdKhzdBVMDidtq5BPzVxV1qeGqKj4+aW
ErqhqiyDn6i1kLl6y1rxAHOg7SRSrEr8vMBb2JmECdrvlGuV7ijcInvHqKV2A/1aBztYJwmEtyrA
oVjOx+mBHbxovgJn6SYqey3ZNlyhdHjBAYChRqvE0Wk0ffqN06jyyGVjRjRL65afaqdre1Ack8Sx
F+qPmjob35tEbn6GuYoU5aBGVmaL06j9pnqckY6oIZ4IVGKM2TdGuf81GpP2J1GvnyyQKEcTLvNE
8hGaD5xawGvVlHW6GYahvKHHIRoHs1Grh07JA1rvYm1dZ0aRPlLXCFIXpYuORLqGYu4iTYr6dU2z
u+YANKGeK7XUCLZWxUWB8ZJg/lyCipJMEtHGbKsk1vEGKlHJkjsxrPzBDNUXJRGDu9bsm5UGE4ja
YTHbMvOTAFFMQ5nFzJG6jGqT0AzKuE2bNIuv25haodssUVNCsm4NGUpkLbCiCbNuNyoVrg1LgBSQ
S8myuJYXmR3Rp3r1WpRtP2xh6JBFcKRmsTNA88b0QcTl80FIk/Jhrunl2PHSTfdV0+Ed0isGWUOn
cQndwk8wajYRXCN3mpLqspzo8tvqOFhEhYEOA3W/qmK6tVomA6L6edmrmZBRNokqVI8h+cABM+L4
pkE1x7IRZ10wx5aC9EeUBXLvD2zC2RdirQQqWunmdww1phBIdoUaeF+GAwOXyUxK0Ob6ES6mCYpK
pfLBIorC75ZAcQc8bymXNjU9Sm4tZPBf9BoaCbeomKpE0lRq4xZlljzFdRSTYLaJGbnSH2m+EvCk
iUj9MjyaeQGjW5y1gvwbPAVHKwKwko2mdx/gw1BX38u6LH+rgSjdJYXZBZ6OfzIvk/KV08tt/UDE
HK7kwdAwWeeiKdsJAfpVydr0RZ6VkkQgm4RwA2JUVTx1HqTHQAsnGIZ9A/FxGOP+oNUw5Jw4tZBC
HtO1dCKUWszn0bSc+V5qEKDHRiq2CkQJ+BnNKRrks6CEjwoG1ddWJqCxQkkguJnTQpntSJqSa2tK
kGq1rELeorE7IDwlDfmVkCLn4sMXDSx7VgPzwUjGmV3cwit1WqpXiBBDSjf9UgeDjZMJuhdOYvSz
6XOrCi4jEaM0B5m4rt0neVU+BpRZaxQs5ehVtEIZI2NZiODrWFl1j3K5xktLNOE56LSgcBYmofQr
Sn+hZ4yZBI2ntIrreknMnyM8McyCzTD/LurCHLjVIKUPMVTa3JNk0CU2whe54aCrZTwMU1pz6hMf
Jj9TpPQnzWaKSEkehxDwgcwtlyUWfQsrRi6ei3lWyJFiUalfhkpdAq+rDQrNREorvMbyWoSZOgrj
b0Xru19SrU54sKBW2e/jjq6M3cLitPwST+ojjGlEM1IJCKun9SXg8RoSGRcdqhaHhjghEBf7eYua
u9JdqpzP30VJBh2pkq4gQNoP2JNXjfozU0I0uus6oG4r6GbxPRFjM3AD7J2OiV5ptzOVnp8ipTDq
SZMhvACh4aYEsis2N7qldZQ4JKN6bSPaoti55uHVxIGh2FqLOyRN7azay7VuXoRzX7cU3Cuy1I7S
7W/LWgTiUy/kl4JQGYGDejmSC7gAp4CLGuwG8DMuqO5Dnejsso41w8aNgUx7TBTC7EyKODhg6DNA
tJGMSkdjSmW3BX1l7AU9q38lmhjFxFF6B0TNMVa9HLqYhPRZquE9Tsm8JuUNpPhipn4mg5g34ifJ
rFks3NjG0iGJZxcbQdsdoVDMzxPKVlz1FAtlTVJR/C2o4rc1DMJYFCj4zM19VMnqb7lYsOMF9ztd
IdYI81oMlLHhICgVy0b9XrpVop7sIlCXNsXEPhooeYQsC0chcAzeQDtzhjOoL8mOLpt2HJVuaLmq
Ag62Q0QV0FRoTCoECiUb2SN3qDR7kDk3+SrRGDpiv1j3Y57jqSAHFO5tnZxRv6h0yBGQ0xfI611r
aldjWYnX0rq2SbE4cLGQryRKshmUZfpJOcxzFT715ThlHS2jQluEoyLkcuSBMQkKe0xndnTWlLLo
SYLJrlUaITA3UUSb0rewvCA8FVM6ejiHUxq3SmoyMEnKJtkECTWNS50tSxopczweUuqigltSfYNX
qQ/FU26iJ+pUVirFbsBl84Z8RCgRwFbJvox5yB6ymnuBl8wayHy+EpLMEjul3LRo1WXXo1zHo2fm
II8cg2KwiHFGRQEkAJoc+YA+8NDqzSrUnSRs4J+bvODQXjdKTJkU8BEkzwVPD+yW1QV14tx6hW6H
wn9nCDlt0LIxdoGy3tQH7qYHqYxl2QXdZhC9oBa2DiA0JdsUtECwx7IQb+7TSu938K2Rp0a2h4pa
ZCZgWkUlKB3gcNFvdWny1o1pCWa+2XCv9rl56qYDvbkBrVkmSWl3TTPfs29Rq5bUjkO5X4gKfmWI
wTHOFPVKhOT3MtAMWJyJmo3hqEkK6bsJppSe70Iq5EhZopeuxp4L7KymJ+VbQSXMxLh5BUUHVrOx
6ihdoziARtsIlRWjOljilmx4MnxSGW7RYiYswp402JA2xRCL0b1IQbv7GYukY36lzBHrOw9MFFki
Rk2PZVXozYZknyJ9SdUzv0ADmO4neB0TJwg5K1W4U1zL/Gpsmwuzi4bvnJmdTEOg5rxFzFZsfbr5
WbJVyqw/SnBb+yuuCUF9K6YR16GSuKVjl2gMj0ACqCIvtMF67saZKc22kqRx5Gac0qof03MwvaXs
FZ90f5IcMKE5Dl+F0N12tRk/t2WMcgm2MKVs13U7Es1jstVes/K7vLOsA5CXOTyooVpVazobCX5L
VyDycanTU0eAB9XbM0o3y0oU7dEo5wrXOZDmsoBgJKsWwMhhmLZKlAe6PylL/gQktRWx7ZVh1AzL
oD811dBndA6QN3YGubQqR0zyrtkxcvZkDYJ4MdQt/dkqFZNXay7TxwnWgGRXS9b/tLS+an5xiwGM
5UcYZalPJdEqx3tGpoCM7UOX55mX6RZHBDQUAc34bJIQlEiA2e+pjZW91+g9DcTAKLKWuwyIAtuY
/qhRZXQTQbbirfha51FEcGshFVO+LcLgnlZE1HGnGpsfo2oQP4QIxSBbTgJd3YwRfRmbu6YpOLUV
LJqTASrYhgLCGlSSrdj0xAbwEuTtSr0rTMSlEPwX+t1kGQVmY2KSfVuivoVwq1hle2HS8Fc8C7Uo
2D0cEMvdHEvKtFGButKMCKRkcdVFEGdq9noF+6ahF+l2JEERtVs9ymBD12KKWHGvCLtq1Kxrk2Qv
9wyhlXSUmKIk0LbUZQbME+SQFOuHZSFu9a0KpbjZlXpUwXfkUs9E1YZccX0H9X2M66SHhwC8Ol7L
1BlwYasJqLgOS04lrGkLRWbf9iBkI0XnWNGKUlh8KR77aC0x6eN+HPsJlEWeWn5QcZjRJ1K7kGNE
59IwdVELuUWwSrQphHHpd/xfQT/ZzCajKWyNoggTN0sKeQuaEGuYHpYFnYcIwlImhWCQAUbQTqGL
Y7L1Kr391XFM3QnLGHAnFJR5cKRoqlQnm1UN3f6xMzyhQ6HRUYtgyl2JWm9DIVfEr0FppW7GXYlC
vpOXEz1UrWjM8ULQBuLbaHUo8Ul9nFh7iSb3YZk7vPQSIwPpXyf4IunILVobOcnRi1dr/OeIjxkS
p12SUH7vGzneAL7R+XA1LZcHJD3iZBuVuhK5vVRbDUVn1uW0q9NM/1kapfVTqrtxsUcwC+Mq/iSU
+oG7Q08MBbtQ21YlGvmDRo0/ug7TKatezUJtNmk7JvnVmNEC2GGti3dFPNET8DrVwLouTtrOo46C
6aW0srQwsaNqX3yDlw2HVMMFy4CDULTTbSBPY7rLpKFTN5zmou7HDfABb4KUEDldr9HZVWMkcC6l
UCGVX6hviRuFjmJ0nOBzWyuDqK4eZQ7F4lqBuiQgmAn0w6F0QRVQifX6H1zY/yOY/2eV9fvvxGy7
+bHE2Vv88vrz/2Jky+b/mirIQ6pzAJghn/4bvywYyv+uNApZXTlfYIfXP/q3gqFMBgyfitoKOvek
H//mZAtIXhia9A7c/BcI5vd4M+CXK6iN8VUDPLSpnhq/KwIKCHLYUNxE60xBsKzrkLWjI1XuUbJO
ur9CfK7DIcAE804CR6MCnV5xfm9wpZVgYBvQqZMtpe2s/aJ3SyHLLoJYUO9C1WqWn2/exFno9J/x
QNEC1UWm0QRMezIeHIa0mUn1IG+KxW1nKPp9HevJ5swo4nu0p4ZwiCwacPYUidcMDPMEE8lvSXgU
SzcXu6N/3Lq+b9v+xcH3Xdc/OPz7weX/Xdext/zKPVz4O3vHzxwO/Ovedfmzrbvnz7w9v+Sn/d3u
6G750wN/ecePOs6OT/M3Nh/Jx68/4pf8/d29f9zt+DSbj7O99Y/9ne888yN8BdtZf4df8y+ebTtb
Z8u4/CyfeL058vEXrstHPfM7O8/2PD7x0T3Yu929vfMc/o7neY7nOM76Yx5/n89bP8y55BcHnoRv
dLsOv9k6+2/efv1Rb7+zPefKcfk1T73dlDy8w7fzve2l4/i7g79+Ub7bhr956/zgU7f86P7qbru9
W6eJiVr/tns45PY67J3Db3/9yuQzb+xUVzhPmlYVE+nm4B+fd/49D+U5P5zt3rk7M9KJF8uHtXG6
xbq2yeSOteG7N48vx9A+2t7TlSPaZ8ZRVhrAfzDOH8c5gY5S76siYx2HV/S4u73lPTvMN69ke3Fw
LxznDDXqlAl2uuhP3QQCqYMByIAH9/me1cJ7+vodEefOPNL6Et+ECwi6RjDEjHBz4V+sC9o//Pkv
/zw+++yNI2v18Hzwnw/H2mbjHJ6feZf25YaFtbvd7DabjbfZXNpXrLC9c7FlOT9dXv5Zjpe2c7Xl
fbPz2Bauc3Ph2OxPb3/jXFyw+vbb7ZnHOfc0p8wBETH0hPlyH9179g0zdm5Vayfh/MMrWb/Cmwlb
iOQI5xCH/Odj6LEt2e7HdcMzbbf8Z2dv+NW6q0ObJ9y/bgHW2K/udrt9He2bu3NL5A/M/atFeRKA
c9p4Sb4uyuPu/ug7r9tdbPsbf530g0+Mc+8Oa5jkxfAiPJsY6Kz/6h79e/d+d3twH0ti28Z+vHjx
+QAe5bixN/fXA9PnEkVudxvWnbdnnVe2d/Ujsfd3vGrXlW33hgXxbNkP3hWRxHftrevdEIf2hzXA
fP1uT4SjPm6+FWf9ZuLTUpgU9PhuCNgH+5GYO9h876eNb9/+E5l5PILoheNe+HwJj7j79TeAvXRm
s5ycQYsxj/O4TvUj4f3ALBzWuHa4c4+uc7HbEa23z+wWgjURn1Ni43k14dX3mXOOnu16CriPvBz/
2d0djwRs1s3xNrTt76win3fCKeHt2YWPRO29/SeW7Ta74+729y60f9+uH/pyf3yO7fvFfgntHcGO
OHS85V9//2Y1EvO3ztUdMZZ/3mzvvLvtq0PI397Z95wik22H9oat+v3y6ur71X7rPez22193N5wU
zg3HgeN5d67945KDaHtz4d6xRW1vv78kZu+3TL3LrP6ZZp78lenmcGVEzpbtgXP5cOFsvSu2+p8f
/HbHb69B4c69uHl8ZCE6v868ka/3O7j+92vCDINSQAuGL+Zf8D/W7ubgcuSx9W3H3f9zyDln1gFq
ll+uAxoh74dNBwNxR4ZlTKbjcGT/s9XWUdfTu7bZRfbLetYTLtkXO5sfJDr4t+upzIvmxfOrW/7C
zr4iIfD51fp3d7vNFf/c3jFp7t65+ZPYMK3+emqyo67Yubs/6cJ2v2dDrkvdX9fg0V/DaWRvWUJM
P9Had4nHF+trdLePBzIdd3t0+Ttfv4D1dPhP7EFdg3zWlOHlod5j0BNb//zNnuS2aoUitynblIXB
nbtqcJAY77yvR3n/lv81ykrzUUn7ZFk+2fll0FaBqeSrHkFieUEPeKEppuwZDRKg2KklnDGp+vhU
1J5ESHLiqmDKBeH9U4GTMjRYvygdN6CnY3Oc/CgbJPvrp/psFCReDFTpuLpga/J+FKk346QRA8Ro
1Ej+Dtc433XVtLhfj/Jx7hCEgncLrRoyt3aaNjd1JkadAZ1+StXIcCBtwDxMqVujEkk9qrWleozu
vx7z/RG5vi9NEgExYqLAPUpeaaNvV4WFdGWVDzM2tHUh70UB44GhTZOD2Jv6mcf7ZChuftxzLE1Z
j+aTSQSFJJZ5D66jzFC4GKxi8au4r6ji5dkZgtQnM0kLQaX3yzRCdTsJ/vS3CxNFZxT84jbZUSjR
tzh00sChInNEcdzYfj2Ln6yPt+MZJ7ENOsVS6gPjNQUFmS3Umwpr3kGPz4zz2RSi9AsHkpImt+eT
KQxyLFbjkkqURakZPSQw4rSP434Bmz/UZwb7bBK1lVIMpQ61M3P98zcBw6rRcGyTGeH8WUaKd2jk
q0jXA2gJmGnqExqmX0/ipw9nQlXGkQcqpH6ylQe1X7XP5JpSLtRzzUpkQCoywK94Cc/s58+Govez
0ntl+KR/1GfePJoEij1FQAgcIGwIt5Mz/apNFtm28rA5s8HWlO592OVR3gx1ssHohVVNK/FU2lIe
o8jAKDGd62+gHdRLRCnrb43ZP349kZ+txrdDfpjImC4dejGAjUGrqQ1Ow3HbnXPV/HQUCbFRnYs+
TL2TtYhzXNQsAoxk+AP9dVpS+xTMQjnDAPx0FBY7m1mnGWqe7KxAC9QakkKNoFROMwkwnU8PWT9T
svhsqQPdR9xPRD4FXuX7pd5YRtzgEQoopEGgyzEhPewzmH6vOX4s9xbxqjuzuT5dgfC3VDIWRQfx
/H7ERMBPPdZBolIK1TfwJp7QlHuRa9nw/n4xoA4CapK1jtnV+kXeLHXYnPi4aoSMKBAMZ8xb01Ux
xjyzoU5uv+s5QlHHUqFp6qgJQKJ8P0wkmHGPTCkAMqVRbMrxI9I4ETQVoCUA6ul8VTomDkGabhT4
EwLwwYKOkAha5W+fF3yzihmKjBb6mvS8/yJWnHOxHDhlpAJ+5k0B6K7dRUqft2fe4In/6D+PDO6G
MxMuLs35k202oTcIMgPIJHCcdC9m8uDXdaXcl0NzCHVh2jctilpNCtVOYXxsXBFP4x10UmftYCPV
Z1Khj5HG4nBlR1LnBkGvnHyfcSY/QmS6tisRiUEbQHquw3ocQ8Ud8TOr7LgZ9FtYNaBm/3bOGRlY
oorYpvIxPZrlFSMucVJMSmk6OFmkzqIArvx6lE+f780oJ0tsBq2+hDVBm2vdgHB8JqPHgjl8Tq95
tp7KZKzdr0f8GHx4Ll4wE6cbEmJb79eSaYyFQkZZA8pHFFywJhXwWlecmb2PwYdREBRF+E2RqIqf
nLNFKQdpa3Q1ulGWfluac+0paZtsxD5LXrq4Wfyvn+qzeWTJIiDCWOKHiBDQ8YkzjRNJx5mxcofa
RJAnALIEWxORHbSBO3cKyQLPPOe5cU+eU+/Bx+MmWttZXjS4Qpblror65YCPTHMBhkyFD5hIZ8Lf
Z5O7ZpsioiRIY//xY34T/ibEQuqsKZjcWNIeMQDC1162hmQzFpZY0UwXuu9fT+/HyG6tDQm8iFBh
oZlxEtlBwIyFhuqPPQR0VfUaPhc8lgHRxunv005SaTIYXdGwRUTH7/36TFW0YUddhSM79pknYiIN
j1r7+2TaQlCGhIREEElc9eS9FVAFS1We6Tsb1bhRUmzr08S4EesUkf9GPLM6P9lz70ZbV9GbFzaG
st5OOtFKjKH/QgQD2I5pE5KhZ1bGmp+8T8ys1RgLZTeZ3B1Ng/cDsY/jDMm4ys4Gsd1HppDjV5+L
+zLXsKAx9OEeG1MBVBllpPHvt4KFWwfGu8jkkOmePKSRTuaSdpz+i9BZdygcyEfkbiCXyVq9Kxvw
SnaFe9yZJ/5kZa56CpwQeAiybk4OCO4keqdII6noKg1QKaBwKwnx3Vgczom1fbLXkZT8k10jX8/x
+H5yzaqdWzWEjSRE5XCh93W/y5VO29OKlbddQJsYsEx7Tjjnk1dKiYO6A4kI8s1/uhxv1k6D+ffS
dYyq9LpMNzmOsZCOy3YP27YHTweaHWQ5hKwYGMHXu/7Dsl0PXV1FTUWFRyKfCpxAbyyquiaihIkJ
AUREcZ1azHBGBefDG2SU1VR1vZORbp3GFnBHSjMurNkl7qQScDhoDK64GaAeozgjpvLZExFdSD9N
g1qOdBLHUjXG8aECbpJaxVTZNW5uz4MgZ8aZY/3TZ4IjyCujMoDAz/ulEkO8MkcR3LwmpTOY61m9
ELM+39VT356JLZ8NZbD+RUVfD9pTgSrsB4oSrhpD1SEYymEWoCTMT1EpzmeSw88mb1VIQSlFQ6Tq
VMGpzs0IsmmFUJ0qxh5Ynt6Gqlt7f73o1mOGo5HJA6l9UttsQyMC6wYBA4AsoDK4VXZd5ubfvyAS
6rWexxgoBJ+MMsNDkiFBIfYJaIeIIcoe2qzJTVCHy9PXD/TJC8LzhefhxKGH/Kev8GYDG+hXgQZJ
oWrUfeB3KD05qTLA4JesM72YT17Qu5HWP38zUlHOdbDMSWVb+vDNNArFK+SgOrPe1pPx3RGDNA/l
yTX+EXdp8b8fREKWMS8lAYM7vRQva0Qu7nJlLHdWqKnAN8dp2nw9f5L82YgSMHzMISVGPdlMC3C+
DJFCWMmhxQTWUuRORYFhjzUAvom0IEL1GqfzOdasTSHW8qswC/tWKyo/Usb09uuv89kk8yJ1DYQD
aM8/apJvJjkssrw3A1aOYQ2LK1RCAmFoFb/7N7zk+p/p/O96cFzDmGRD02VU17l9Uot4P8k6bJi4
hchjY5cmx1CtEr1zW9GC4/L1QJ+9Taw3qeXIFvHj1NoWVZQCiQUWZ5EUE0qLim6LowCDfdgWnTCf
Ge2zuTNBSiBqg0Y72/z9Y/VTq0/5AOnJAGqPQexc7yqiqPv1M306CgUP5Co5txCvfz8KnOAGwjER
McHX9bLsIzBVmhKfKcd+MgrTxiWKiMiLOp25FCwenlzRmqca0VU2WqojoS7/t6UixA1FKhCEDe42
5p/2+ZvVZi4w6ZGdLUn1lfyQz5PsVkFhnom5Hysd6zDgg7RVmpqb2/qwb4bJMaXSRAxvEH8J4ksB
5qov1Rky5BqseXHAhkG7rQR0MevICAAqN3vdgjL+9Xv7kF/xJSRNwrhUo9piniYCS41yE3pPJAL6
IEsezLe2uFYnTRwutX6EZIlxSobWy2DJ58q0n2wDbgNgsWQFcvCH1E4oI03sc6tEnzRRUicS9dkd
q/hSAb3r9C0U/7/fCRw+WDCbigJy6fTU7mW4vYtIFFGjKLZH8Ou+kS/ndsLHoweVcYMKGSsISd/T
6wA1Z3j2Bq9Vj+LQyUyj3M3FYgDUtKIzS+jjDDKUqZAmcv+QxdMLFbESj2yNGSxTLRbcuczg8opg
Rx6g/Gm/IpzlgjP7fI37708i4CQQF6g0Er5wPXm/aCP4chPaHSWY7FxwVavWvtX9uLzUEFtdSSrk
F8og0wVaQ+U2b+T2+W+XK+Q9EgNuOmSSRLX3w+do54bDCFoUQY/QzXTjV9YYzxpOeDamQDnsnHNZ
5ceQs47IpZVuGlVW5WSXtmOcxLIEM70QZC6tdd9v2SrFmTf54cKBnIhK/ZaNADyaxsf755KTDhRc
iYtJkwgN2jpFHD/Wy5xjcFUF6jVKcktsp8DucXLIsvbcGfHJmtVEnXSWHHC1DTh5q81SGWlBe9vG
27D2tTCdO8cKpOi+bBslObMNPwl8tEq4KoN5p47CneD9wyqykKqwwNn4entNXEzvYZ2lLn4TmeSq
Le7mqYIzOiYPY9v5coC9ly20cOqiRi2qM/etT2Z+da2kMkd6vYJG338ZOWs75PSACaeQzxzq593L
CKnFLcQJHfM5SA+t+U3CWPevjzImgTY6lTPwmpr+f6Sd127dSNdtn4gAc7gluYOSFSzJkm8IOTHn
Ilmsp/8HjXPR2hIk+DsXDTTQdtcmWWHVWnPNcTKvaG2snL5jJmNkWbURPjiWotXbwOXg4yXz3rfl
4oUG1eI6if/A6wesmwZ7tqnBjm6ckod5LSxvh+1ccgFKc/IO/z5YQNqKDCTOwoAPXg8mbNPMNCDc
tGK7AMOMdvqyNJ4Wz2673H881DubH3wThqGg6FHss14PZSSQybyG50KvnvwqhLE++AK6Q9lU1ZGC
Zvbt4/HeeY/k6FEdO2QEfKQCr8ejEyOvaS5lX289P9YyCpjDkFJR5+/8+yfzKTlzJPJoZItP5kbu
1l06CvqKghWSU2jLaes6VY11RsMjucCPH2xb3CdbOshZHoxdTt8Sjq8frIDIXKUTMDOjrmk7gHqB
hWBP4S9K/NH8JdYBAgatqO4nN6f3xiXdyJDYwCMmOZkrk1jw4bI8xl0aMjhyyu0vOA3U0dDk2QPN
+u2lP2faJ8HdO58RgQIhgEfwxb+cLIfZ26zlcEAPmaZrjLlQEHb4D0Y0+Xzm9vvODPXZ5xyE2WSN
EaW/frGKrk5vXmCQJnS/RXi0mIcVkMARmkgRL036mWvte4/GtXorn5Av5rL4ejz6cNNe4tpCidN2
z0yQ0DHuEu2d8mHWfTxnthl4OmeIoqg1eMjpOSBfD2W7vSnSlYZDnYbSL/ZA+qiwceH6H0bh3MWz
mWpg8Pcg+U+ErNddWbsOu0lfVP2uT3T/ItOy5Z9zYQZFRzISmBljD+1tV+H/jDJmlN7cFb/OvnKk
F6FEr9ajDUIMhzwwO/0nW+R7s4IM1XaPIajAJ/b1cLoOFWXK2bc0Ib7OQt3WbU8/KPFU6PVF/8mH
em80cnybhIo0Mfe616N1zVi4VsfiHrDfOIcNhltYmXpnupTdhaI/6ZOne2disCOTicZSmDGdk12y
pNNqkTQFhMvcddRlM92cY9pnks+iiHcmO0NsiTFytLYenOyR9D8ZmchZxxifQkeo0Q7EHsAoTPnw
/Pv68UR85y3yEilNIlIIAsrTr99iIg3ZiNRvaLbLnCbm5/Q/m2HztEk0Erlk/u3s33dHTmyypcQk
hNynx7Zq/Vpm0mxCbHqSqKQN0DaTnEytg49sMkicf40l/vgx33unBNV4X4N4J8+0vYb/rIRMFFpX
41cZemN1blJN3FW1lYalDV74/2+k7Wz4z0huhywMVRCWuri+zmds1eDjGxxaO/wOgGp+8mDvHDUB
diokvIlNOFNOHozmTL/KRqMJhVTioFZHu1FuEsR0lvc7TQbrudfnybePn/HdQd1tW2E5cFs6GXSo
oSTlPmzkceEl5khBHmCOP2RuM+x1t7f2Cw2An4z5zvWMjZ+oGn0qsgV7+03/ea+jr9qxsOgz5KaE
MW/WnAedrL6tSVb8bGur/u7U+hA7mj6cmQtdax8/8dtYeqsKsYUSUdN3dbr4dbv1JMYiTTh50rid
zGaFzTikL1rST5ibaAk2hP14tdkHfzzwtv5eH0fbdGWlEEeTUDg9jhphB7kgP4mtMcIhShrArazC
vP14lLe7ALdOKIeoXjn7CM9ev1wsyaYcoBQJm2TKvqcqm7NYtCM+UDbeLt/pHkxfPh7x7Qvd7rmk
1MAxmZRlT/adTNRapg9EELXIocT3eePcBJMq0xA3p3zvYLaJg3Wqz2ECVvMz1cJ7o/+N4nH2hdbp
bP/9P5Np1lrcx2zCUL3r6Mf1NBYmufs2W4CpVRiT5fg4LXEn9a48kiw2fn/89G+3I2vDA22nJLkG
MqWvx3epSBAms0mYsrTO+Oel7OzlYGa+v//nkUiRkhmilPM3wf56JO4OZqAqTkncOjxsBpW/rCHI
aE3s3dlZs0+2o7er1GIeIZjd5G5sDCcvdixw25Fi5DgxccXgAIlxoy6x+0/IwImmPaT12j93i9cd
CizSHj9+2LeLhdFJpfsE355BQuzkYSfXLaeR0VGOFRdG5+o4/TfmPy/JbRTszwl8OZ3dk0CAFeKj
0l42yqYWYM9rf5l9+ZnT/ruP4gPnRbDNBeJUVzOi9dNQpfEiF9XdIEpPcG7VdRzjPn5l76x8AObA
wkwPjPmbchL1U6deQD+GKc4VMX48xQGnhPQMvZ88932h/XNIiuBM34odHp2kbxRhWLauLT5TDVbu
hbWrZr/64pD32tWptG8+frT35iLKS0zot4QluvTXs6HGxYD71sqZ7y3jmV70dkQyoY7NdanOunHQ
z4GwOrfOUHTP9MF1nyyFd/YYwjheKVknBPGn2mCnKmekHwTfiUw1PB3IKN7YfoUHs06//L1p0qke
OhAH7u08XYdPHv7tEU2ERQsrxR4y4O6pYorO/s7Etpm6mmr1Zz5G7mJ5sVnD4wONtwL+ruUdxlXO
/7DhMDD6Aj4y285p7n/DGPfpzCVgNXqs4fmFZ7OvsifDm8pPYteTNcLK26hehscFgD2cyO71B05m
fD4Ce81jfRnhX/gVPm3Yz3+yg54m9f7fMLBEyCKy6E/vajj+13puWTkuO91RBNUUz6nSdq1e4Cfh
jvoX6onNeWlpN4lM5L6n2nmbTOIfp/Obn3GyudmYyQmC2zzOhwE6huMNBwLD5QD0HUPkQO3wJsBp
qSbh5yBm3H28mE5OrL+jI/BDsWKQSSWD8/pdD23e5phi5bGfptO507vrTk+ned/m82dlhvc+63+H
OsmeQLT0Vqeec9yDgnwnQPvGphzbTz7rycb394GCLTGMTyL50VOUkDZnYETzIouTfPCWcx0VbBKN
a1cOZ5jEB/pXr4PJ/G9HxzYoSnpWIz3mEMr8kyDWWu1+cNogxQ81S68c5E14+sGj/PhbvfNoHvk8
kzYI+nG801B5olkk0UgwxYFc/fpiMiqrPOL8h3sP7fojPUAeFtKf3HtONpy/j0bpclNqMTaXkdcT
pE28BHAF9M5aAi+mAIyBtoo8NS6g9ErpySCCYDovh3TqqbZ//MRvpgz1fOb+Bnh0ee5TCfwwC8/W
EkDxTi/Soz4ka+QifP1klJMdHVoSomHYN1RQufaYp3KfqcppYGlNI8KMOZ2j1ara66KXwU5zpbYb
V07ruumavWWq9JPt/M3yY2iIQpsezqScYp9sdTjk4NNY1BYskzYzbkxnQ5LkeIhqNjbo3ig+qUa9
Nx7rgjOfWA65+skazJRdmfDCTZyK7TmsFuXH2D5UuO6qIf74270zFLl7yHqQNJD6n5YLsAvOBmB4
oIC5deySvlGx5FxmS+uHTz7gSUSwfUBUEJTY+cdzOJxez1EguL0BXJSnAr1ygf96d9ASVUem5qV3
YqbGnyzAMIpaWpeL5SyffMQ363IbntIIQR3KHWbq6+FNDRsf0WRmxCTFPk3hSGO7A4lpHfoDFlf6
7cdv9u2qsIiweK1MHuLFv/2//7nlYAhaJkXCtmZWpX0sK8Cr2H6JT17q26d6NYqpv36qMrACrS+t
JKKi70Wp77b4j6O8M7Lgdp4t55N95r3hyM5u4mwaKXi+18M5DbnT3HfTmE1Mb4o9fmcrXp+ZU1nA
f7DUWc1mt2IcbO///W1adAIig0VASQLr9cAZqUY0/KYWWX7rPmclZcx2/Ec5EB8JtxNE0WR0qACx
4l8PUgFfy1yIThF4QBy3YBJCZmu6TzJwbycGDRA6NA407pBqT4+hAluBdCmwhjJNqj6On7c70MHG
2b++MEbZckSURElMnaamRvAtWedrRdzZJpEZLa/7XB8/mw9vtw/wkwiokMLRFsrZ+vqNkapPVpw8
C0BFWC7jBsjxthjFUSYU6z9+oDdH3KZoIqayuLzQLHR6xA3t1mWb52Xc0yr2EyPj+t5x0n7fF46M
R7/VzlOSqJ/M9/eeDyWERf0WWQCtr6+fbwCJ4aY9b7HIs56SMVJ2oMFeKAGCfLKS3xuKFcX5wn2F
vMjp0qqyOaf1iwqOsgRQpbaO2tk3nm0Ehv+8mLbuPTRIZNS3tN7JPNeBFawdQI+4W1R7CMbqD7yG
z6QHb78X84FyBLr/7dg83W9HXFIF1IFtAnrrA96eKlaanV3S9zpe6VkH9EVpw2e1sbeL6/WoJ/tE
4q4tLVtJHuPGqY5zl4tDO87m8eO5+DYWoahJBo1jkxZ06puvpwXOXHnZa1xKNLB3NzVAlA3Y0OBW
1pkXBg5yNX78iXW0M5G8fDz0ew/IIcbN1iQGeoN9xXOs0zQpuQ+5rozdySwvS6F/lkl6dxSS2lT3
yfbSsHbygMWE4ilxMFWFFrG3urZEQ2Z8ltd9O+W507ARQq8lBQJL8fUorafXjSEy2FQQZaZDu3Sj
uVfFUNbHvjaF+GRL3Kb1f7K5PAbD0ZCCgRa3KG6Tr4eb08buewWGDldz+5CWvbrF0LKKcW8mVxVM
c/DJNHlnCZD1Q4Kz5c0Jj08mYyZsG+DEUsS+R7QhhEHNCmc6/8hFRexndOWXszeO9e7jKfLOa2U/
3kSn1BQ5M08+ntC24Kufizjl8Nk7UAXPknwipdtymf+saf6dl0rwj7H2tv1zqzp5qUGjr16Q9kU8
CpG2tJ8R+kWoD3w3yt1gzI6l3eb1P2/LJBrx7doOOGzC/JNYzvaWBbf0qY4biqERuaXk3l2EdVRW
O//8+GW+sxIoXLHMSRRTzj1VUInJowqQzdgfwhiOZmPGwFIFv/6XQchEk+egFez0OqwbXYqeT9Qx
AugFDJauxw1Whp+coG/mBekTjjHqfuRsNqHr6/kvubxRXCwwgy21/rYi7R7r47AcstVwv338QG82
SOY7gGpCD9a3zX3t9VAwdYZNXN3HRetY9wnKrOQsVytNrnGbDHoQc3IvYAbspevL78UyBdYnU4QS
6ptPx/0JqSQB8qYEoZn+9Y/gOlfS9Fn2u9XBMBaIkbIqs7qZKzWmZeTWNpxSDO5rVeFN7g9jgUUm
HsL4uRqU7pJ+F+S6URtfVY297UteosWwz5bK77RHYAVkKMALlUVTHD1tHrVfTV1giQyWQd+YQ3k5
N2Wx05cUT+goW5u512MxU+4tgDoVg3U/yy7Q2sjNsmX785nqrefeg7LyxxB6t3xTpnKtL0PtDfWv
vrRBe5kTXqe7QmtxGw0h3hT1+YRd7LnuFeA5J6+Y1yeZNYICeTNhdOztTTvHan41yhlXTCps/nCl
V5tbQmFllf9Iese0L1x6KfVfwUjv00PJhRAsTktblIF/ehXUXjxXWjFh1z+3MjnvBjxpIyq3zfLV
wLmadslWFEkS1xTJy6iAbDE8SNsaiuuhdTTrWAVBQoKQZ2md577CgVvFVr9IzzkOPRQPawd4SWoi
gige2N5xyLA/h9qH1CociflltjNWTPbNqA56XLnXtUuwzc0Sa71rJ2U0vyqshjEMFTgFfutHrrNz
jFN1p31BL9smX2CG4sDeTwC6uKjMIz/VRVnyZEypTlOrpfB+/tq5HZrWIMU6YichNIho8pyquB03
H5o61ixtCr45yeqN37sJ0O4UkWRqpq9jW5B0DeemqAZweVoSGEds9IW8c3PgT9wiUjX11CsLXbMx
YjWHSX1zpVelD7njz722x0Fgmauzapqn7NbLpg48E20zvn27wB2ARSmqdFlBLVLNI8bOV1e230CR
2OD5ACME4lGtWPED0Zlx7b71Ryutftqc2ABka03z0zFWuKybPhV/3Zm+4mCrO79Npex082EeIcdH
GQyEIouw9x2MMcLAvR1EnIKaAxAjWMjBfZGsNZr1CXyCOqyp0zTPPpjJAlCDkWUrZ0s1ect39srZ
xOZ7skt1009Q7MaDNgbrCGCxaAYnjcpUWNMGmFNm8nscGhPmHEbBI20L2roa+pNvr2qkZ92Wapij
tND69bnLMPw9X0y89B/sZpjSr1aQiOae7lYJQi9IMLynLQKOoa+LBB5Vm6/6VY2lEw3/JOPVY6Wh
HhG4LYNfDYel9y7XtXDtR1H4k9r7cHICK0J2N2YAUJPWSLVjv1ZUXsOmt9f1ubFrFuq+1nEFxyS7
1BUSkQZS5qBfWAPELGiolMADPc6Elo3zTs980oChMktqARcTjAIVRBARJvULQ1mqWHGSjaiAQqNd
9dbeIxFqfDrmDE2tRgg8o1meUVhqRRrSVZ40l6aZwuUM8flBlhyurZ+WL04/yC6HS6Ar/Q5nYswT
6NqBs1qAGEQiM4HR6JzpZ12sBZAEzUyDYYo2PcQ4nnsQJG3xpWx1pxrOBlFl3XQYJK3BcCK4FHhu
3GH+7lw2VuHWE95FOVSYM8FuXaCRNgLRhRYeNtAugOqA7sunxe/MM2WBQFoekspZp+muKa2+DHZj
E3iL8TAkLXcfojvfsYqtJql5V1IoKS98REOjuetShYv9EqyTsRvHFVugGP5GMdzURb/2xx4/D+gn
Ri3asgAvhdnvL782qXnsRbG6f0QHjPrCgPmqf/dyc2zva4+OfFR/iJUQHtJI2v4yseCHhD4TLUSL
hJx3obs4F96vXJCnR120Q3WoqtQ1L4CoNGPE9qX/8ESNwVE+rd3ZkKjqsMDtwCRi6VMjdNMlvXJB
UlwHdB7szSoor6mrddR7ag+A372PAXm5I900SFzHudtl1243LzTvdlZva09wfNfuJ8+UW0/CLUbS
ApMG45KfRcnByMppjdAhVLBakeZXF+PaJE7sLoTpUVkEZv9kTaDW9VCr67671JwyqO7MMq/6S0zd
neSmt3O5XrLfdU/KNtbsEXhTn/z0VO7Xt0Wp+d6t6HUVPKEFwj98bLXcizOjm9cDsSrGzLNsEI3u
ejzef7fBaAw3yFbzei/TXAY/mLItcy4xkLvcDq7ZNL+CxC5cGgsH3sOuVfNg/c7tmex0qLWDyaxm
jujy1rFqylNaswrwfqvq1TlkLpvWflsmVfmYpD6u+0d7Gd3R2+vOkErjKLkoJOCLF+Cff+YNVPp7
Lu0eIHMmDHuCQCQ02/xhDlJOFh30jXThDCh9HqsIJ6Q0he0YQGmhV6PNNlXqkOF5P0bu2vTNb2+q
db2CXdCPdMtmqSmCl94u9O7Ry+0aFITbMtEzuBDQRM2obFfLQZliwEFq2Eh9ORx8H54gbalG0F/l
mrNY4AgyLIP8VrKfIz0Yp+caXegQ0kOF77xZQHiKSnQgaCyNVqOQJNscWZFe5rb/KFMKp4/JotW/
0qaDftXbFVAQDN+NR0MjYxZZzEUrwnR9qH+Ok/LvEHhxYgc1MIFbt1nkMWV9JZdlZmUNxOisf4JT
Pi8csHP5PCLquavWtvjl5o6oj10rrdtuWVywSjrAze1YeE59YwBxZIzuebP02fSVSMEnJZ1hkX/o
FeYWBwxNEqhOHrjTCM7K4BzVqCNrQe5bP7aGx8dalXYG00A3YnKjGcyPDseDCCEedgROjzP8vnCd
5JLbzQoovQYWl2uc32edMHs46tm4IMEWgI2H3ij3rr8a9t7W4aNz+cA1BGB7pyNqS/os7uqm1aMZ
0Xg8UL2YDgvP8WyhxayiPuGMiZxy5qPka4Uz0IyqVUTrsEzl2ZjP3goNy0c7hltckOIgJJc5zldt
lOcptheg2IrGO5b1AJSZbhjfiKHgBUlobENFU2uWaD6MKbGjwWhdLbakKQ1Edml2x3Znfhsh9cyh
uQbjg1146QOInuRPRmXn1hiwP+GNaJq+h3dHHUn3Bp310BbBEgb+SLCKcUznXnZJLcvbtlXNeDDt
sejOZEuPzn6yhCkfSjrN+9juPRAXhTPiQV/i035wx6C2d8nqA8ss+DvX23cgE76WwJEEjA4zIkZp
IZcqYhF0iVBVQ34iCG23mcyXYHHqi9RqlYxRNuc8gy6FdcjBAtNVrvLie8unyaN8qbS9Ree3w69t
kBQ5Ttcg+6tLM+KyUwMCg2gfkYYlBgcb2ICPLYz0cSiBfB3tNFkwjCdSQYJR+AHIDKPqrjF797O9
Z0IsCINxcsXeakedkn6gSkh/amzXKJtR9kKBNjJ7I1Hozk5NdXe3eGPtfK3LtDCixYXQHAIE7Maw
zHoprxwv7Wi1Ti1gyk26eEbc8j27L73SzWObQrM7a4FqJvwlzSa69CYD0AOdQXCmPMFmNqocSHdT
z9o1OCK9/WG0ABM0nz0z7F05peAze/63VukF5W4OZiI+ICZOilK88S6CqvDsAzGur01hFTTl7xL2
xvLbxXjlqa4Ao1wXWZ6DyB6DYNgLleo8izE2EdGSjSP3gtzjPJGD82g66+ifNwl9AFFmzemd8lLg
Oh3K+ws5JwSX87IQ5M2qC8zYbW3AZRhPAbvyM5nfgOoyv48g+y7zqq3tUOhWCpTHD4o8apKZjXFR
hv0wAJH5rrUlVCf86XPjzpwElgUOEof6qRx6GIRxOeKN/4VluSrMFiUnn5uAz7nJiGvv1aRh7aK3
Zn7RGs4URC3O3wT8ZVuCioOMah35VM68V/CvRqZqE9zNtJsUu0TmsCJTatTZMV+03t2XSHVAMtDG
5O0TSA+SRGMCtiVrpfFkL9omiKKbs9iThBx3gTWjBk1klhyUOev4EEGXqg8a8XT3LSsskIi+V+bR
mE7sXVQ24BmCCQ26+jjQ73pD7s2sYupHs3HWe8KgQ0zjzsL6cnNtPtiOLotjY/tDd0Gswq2t5LMU
2PsF/H/0YnLGeJQ27fA0sGTfKOvXv01Dpb+yrl1+Yf+SvSxpWV02Dtq8vcUt/UYVU3nfJFolY50J
9TRZjT4e9NJq7odS09kza0NZe0+6FUGBngRa7BBQWAfXkEZ5ZlX1eE+d3UlVxH2f25sSjXU30GMH
BaZPuzhLCpezQOPUipDx4o+VVLafEww2XFDnynJvqMpjTqFoZgr2aPT1Ya95gweDrwn88kzYsB5D
AXBhp6p5g3+MOWy3XYdfXR7C9smei5TO+RDRml7fF9O6jPFc94l1YCturxBRwKAA5gGN2ZsCkKGq
wCsAIUXwRx9M+UcXWvBntB1utnOR9Gs06ZND0dIfOc8Q2FU595Da3CUO13N0L5thpDTq/mVZFjpd
0swCvzUGyvpJsYQ7kAg2rKPQhgc/8dofdQPd7BxsMDRQ3fXziHT20OPFQRZ4T+dK2UWFk6A9ybLe
eJzbZGa5tCr97jbd8sVVdvISiFW7nSxzug2gpUIpJuJBPingb4ReTdFplxdFv1/sesx3gSH9BOBV
vl4tfSX1fWUv8oeHJWkZOtoqfhYWPgk4vTSWGyfS9CC/D7NO4iZVL6Nuz7TKd34jj3M5Wj+WxZ68
jWvevnRsHmrnTX5xZRam/sec6uUL1NuOqdSP7sucVsV95uCSQUtjNZ4DpyJEAg7P/r6i8ZmPFSLc
Ne6XvP4je137Ad2iMNnf1vVr3gpsWcYWZu91kfc2ZVM48r+NahzWaFmDstytml2BsJHVdKHVElyI
1az9n9S1k++r1aXwabPxxt1wMZlw/DqceWs/vV4MF7LuDWL9hm8e4sECo6cqNeLAqsq2tl17RLYA
LKuCRZBl0xcQIFzkCjjj3KrWbLsm+E5+Y5iA5fcd+Bsy8gaORvt5BLIZFhtV7EDl0nh2Rem4+JOM
2rU9OCx3k7ZL2LAtd/hY0tYOvdiT4IALlAQ+1SZtDXaLJWnhKKVszxU1X3u/mFzsd2YvKHsKW4iD
V/Cuw0DUwo1g+kxpOI0ekyyZbfs66f3sEeVFdQ89kjwQF78JhFYX9CBrcGBww9r15V1Zpc7vuQ2q
q2XMx/RcZppl7wKfIGY/yNoXUTltFRU9MdIzo/cqsZcyCO4509s8nsF9XhR0eIuzoa3c7+1saVey
0GBkbhSSbykB63TupUNwlwUJUFleLz0G5FicJFqzvt/5hvTKY2/YTRFBOrJ/+b0lEQE1SXUBrko9
2ssE1WhwRrfB8mjVlnDlyxxqSpHLfgbH+ZSkUEsu2S2ceh+YpbmrbV/AcUQyQTgL0WYhHNS3t7MG
6xOXbuveKa30aznQ6BvmonfMMNWIAWKzXPU/VV7UF7T7bVs42St3D0G32yhXq7jxxDpj3ou3Ay9A
LS50ZUe/xtfNkhGQHrcJZ19z+11K2O5EWmXrZ8688JgBTRB4QdbLhpbkaX9S4Use9A4wEoyW6jtl
gvUirSbIdCKrgm/+Mre/yARWN8PU1T8KR1lnLY85gJGyuP5KqkS4ZaD5Rwe3BMmZ1YyVz7jTyozS
ErHsEt2azdCwk543y55BHsR0xrsKcw8u+yaqCHZPr7+ZuaUuUOSGwrjoVs35Pq+jc+W5xfBS5aX9
zfIooYWjXYkfJRTKMpQV+c9orFu3ZtsrKjMcptF/ocJMkDxlQXqpnF4O4cpLvALmoee0VsnpsptS
ghTdmIx4Tbyqpa2r11wQVm3+rCHNevZz1+Z3mx0tIQg32oPdFbDXVshHXIFoK+Xyr/K2PyS1tlzB
QgMM4lKKhSOfmV4ajVnrTzuiprWJ7FEVT8j0kxtzcpc5rLkfqaiGsgxIyp7bY+PiSRjOnQv4K7Vo
2D/3h3V4MUHy3LsqsNm7NdXcto3wvzmpZaxnAazp+04U7U+BxPoK+4h23eduHsBXxgXjSQdrK0KT
E5jm/7w37qq54QhIMqwz2WJd71Y2uvdtsjqucqiI7cdsnjk6wD3T9eMOIILOhV5YF9XIJZnY12qn
2GoM7Sn3W6zpuDMkXEh9GzOnkajlslaNGMPOrnowcr3u/tC0pUp3Wb9gflRwI46qtCyvG4v7BHkg
asqHqk+Ky0FhlHBItMA488fS+53WdnOOfp0oBmCYcWYIX96TWfb6GBlyskTSh78X+6CcoJqTEMMu
k775q5xi08+lgiu8F6I19447E9E3olB5ZA7D+Kz3S3DjIu5Da99gSRKWTl0N4OvL9oJSZutAMS3z
r2ldii7qBIQ2TFlnYi8f4ygQ61Zaf50CzVuieuksFQnbkJe2n8LY9luR3/k48XpwH0Xu7S1/MvZ8
4+4vnby8qs1Re0ZcRLs7Te/mGIO6Hi8ruuPgz1IluvfAxWfnOEdyOGaE1VnIXqQdg0yX8wGwrefF
g+PTpQ7GSz3ZJMvOE6NS16Oo+mCnZFZerM06OFzAnNUKA20dr/PF5VRrvJQyZjUNzTH3KBTtFMrD
Jyfp1EsfSL2P+Ybl5SSFacTBMjK5qzKpvwmt7H4EdWWnkUuE8pMiwwoEbhFZzJ25+SLkqlU3YCdT
kd4FHUlgGLKWgMyTTPnwbFhrTdiRT/b0xU7M1I39xu/XHyVkshEAs2AVaL7gK+iE6twMR6u0DpsA
gBbnfAh+uk4+NLt+GNXyvCST8dWncHhcZz1j4ah5emrrJfhZT22V7X2jaR4xT7e/Ta1WDNFiafWz
nnPqwvFb1YPSigDjJTdo98bgMksD+PDVThunwN/JCZ7wcSDXDVy6sQ11mVYBMYviWvzVtUfSi4Y0
cQawSGBXcd6VvgRhNrVy5/tFW5LmsOqvpcQ4Aft01WihHDL5LOyCMNT0jMbb1RU/Jm7nnqGl33tj
rKtVXhE899xl12rto5qMXr6jO78Gu0lN6EVbZ9dPf1ZqSymset/f+oXm+zsTux6CjaVfFyBaTkNm
ypuEHmmrVC2HSgcarKWm/cdcPR3rX75Dbh6dYOm+98mE02niTb0VkWPmWrN61kSmB7Z6dz7aplZh
02lZZIcw1yNLPHRZHTVKOTdTsZSXs64tTSzFwlUoVcj2IkiNGMlng+iWvWkSY6CASZEB1wAfSwo0
srkrhsnU+eNz+8WwCuK2tVB6vVdkfe3IBXJ4W1eoBkK5Th0Zt7L2vmBLZ3mh6NzpFw3xcgpJhuhd
7PKZYQ8OWkbCqgvSG3jWKTeKtS71w4xqd4kdiUMneejAH5g6pn1VJcl4R1Gl5m6/to2xbd/VSy7t
iW0a3yL+ek40HWqJMd+byg6uu1oKeUCuX9yMTWqYsYNHxK0IMHDE01vg+t64i0m5ysgmIgF9NA1t
PwWkjB7rrIDJrooUrG7bNrmC81lyVXM4BuvQF0DQdnA/Me/UKrVUF/ngG8eh68QcdtT/7zNmFaA7
rfIzchV2m7IZ5yyoHK1MGkrkXlxE3Y3jnlq+ijEn7ihlJgWMPB/j8SRyp0S+2E0l9EPGLfWMnKp1
3XqL+yezAnti30rFGo1MIC90qkrp+1KlpYqHxJzvF0erQbsa+TrijWFXHkWY3Kujru4QfK94Y0kf
0YWlFtK86GHLLwseak5EnXbpifYX/4oi0fCQIJHTKfiTCsHPdlFk/QxBISBfeqVFazKiHzVyzqbK
sKsfWpYrkpJQx+8TKvTdrva0YEMXSn8DKhM50V00ZKGuj4o881qVcEhN+nqFpCwTOjgzNLFH5DpE
EzW+mi+pWi4A0nYAEBed/TUYDO7VBk2Xd5R8DFIYvTERCE0T1HZIgAWrQHQ3U07IG+PJXZ7VZUaM
Mafa3Mfzks0/zGRjhifm0l0WZV0ZZ6ZItPtB2dYt2l8F01MkARlWvRmGXU2170q1DgmwLHXEw98i
w8Z/7H6b0yCvtSYRj1rS9tUuGPrit2OVHKfdLNWPZdWGa2ttst99i4UHlwMrue7WxmULSlrzca5s
PHtnsk9Hz2zNn8nElsejMseoi6opnmQzfPcajcS8UjOOW5OfVbQkY+WCX1vh7Djn7GsqaOMdV1XV
weJ11idE0tr3hsoEB1mQ/R9n57EbN7KF4ScqgMXMLdlBOVmWJW8IyYE5pyKf/n70bKxWQw1fzGA2
hqeaZNWpE/6gOj8fpEivUSxlnhT1zfilnt14Bu+/YH1Q6077q9XQbCFbt38JhBy1gGLUvdF17CgR
bFfdV6EKMmts3bXrPF0jjYrj8L7k+uyDqZfjJcMR2LcAmR3hh0kn7WtlLabNaKbI75WcyXdZsrzV
lbCRNhy571wHd1C/dWztoXHLtLnsQkdXDJiK0dpETk6bEhltF4/YxkQqy0Jhxdr0spx/84bWYEWq
mQU17dQnOcU0SzHfpGVumbQ9IqRJrDMuQUlfuwgZhOtLUd1nq9LADkfv+YqwZ5SUH6T3vu2K6nco
CtMMShVj9uyORvWQKq+bAublSbfzzBLRF10l8r4lBdECG5TPXUf63xIOsA++cKCPDDDjldaSZEcK
BXi8okc/I9ZBTxoTZz43YQT+cq00Nf1CDmYRsEnm53FIxWMk0zZhFNy2r2UW0q0dMZPDRFuN9Z2N
POmPlpvnlk6zvEOzt9LvGrDwIS27IsN+Y50Q47Mo228hnT9tnxrzcFdosisuQ7tfFr/heNk7yIjM
/1Kxih6vesPbouvI5Q038bC27juB1f1oxG9lRm8WEmVLQSvaLGNMVGfxnQ4bFkvVfmy3Udgx4ldA
+Xi/s05S0eaafZ/hYYwz9RKRK1SgQd+0jMH0tuwIxcGcKnasW2nO797Q5gdzHsbusnZtrpwZzo0M
nNFSr/TBHTPoACHvbaRv4/PEBB6/XnNoYtZ1ZZD+VRF9O2Ro9DCgrbs8p2qUL3OGTS5m0pm4hPRe
/bKdicYzQs8IrqaMgL8NuTM6fq4VzPCtyGnOi07wfy7asSGlNZ3cCprMtX4z97CYdoAiWIfFeLT7
pdlRZiEcr/2gd0JbvCSojUHG+FC/mttC+5oLDGe3As/CJJiS3F37yCHDeCem/7tBS656yCZjflMg
uV54IFxaKDbycuvADrGxDB27fj+hn35Bw0fDYZgt9IVsqcw3kREKLajcRRj7WfbGi2aVyRMo1fg7
VrvxC3KeMt4zpy6emjSxfrVYKiufpEej589s7q2uGvNaeW4ztVtr9OQPgOP14uthiggAbhRmdq5l
+fStxL7LutDjMmw3PWgQNjLEzt+cR9XQPWyYEydjPpPigbxptnYm4nrbYfZ52aE2wbhJleav0Cjo
BMgKK/a4nexp5yQLaMJksDRBxVCJLrqOrLTgmZkMiECxX+ddNQxGjul0hiWzrDRmyRAyf2X11N/X
5UJSK8IutIKZdrWxtUpLpUGt5YZ2uYR5G/oIE1kvAsvS8KqMXL3fpRSwDw5+5dgBW0LM50kb64/A
YVEG0GRMbuBUaLhUvaQ7E615gB+FYX2bl0adE9yn8otoGY9xS+P44S+ydu61zh6j3ST64rtTkx0F
SUmz2s8Fhqq+puf1Y4+n9084F/RnymyoHL/tS8gXzyZKhvLamGd9ucpaMxG+kYV0m8bIcm7B6tbZ
xuUeXhi1uw1BSVgD9Dr8kctdhIFLvg/zxkkvdcIHnee46eUWr8rkMc2imXaPNYlkW4FLMmnn6bSV
695eAn0eQA/LbMme4HVhBFygZ4FzOx4SG7vUl97nimTGMXDT/OoQ0TU3THzkhT3hdo2GpWdf2Jkr
FA39SX2JeZVP9bJAMlapl1SByIh9wRjr2BuLsmrqHS2h6K6LV32OfLLlk9Di4Rt8D45fOYQAUOai
Vt0mNl3MyyNRA8UwQ1c/71LO3ys4AQKk6ZQMunSDYJuRZnE4S72tfZnQYkDcBHAkuokdRWxiNz3e
QIU09nmP7hu3gRNuTUUR4ZvZ7O3KsRfplTVPoe27SlO4GI8oEwV5SUP1zJ1t61dtNfG3kpAS8xKc
4bySpEQbFwyU+bBgp3w1m1qVXJGd2VdTjRXy3hqxQw4sqwBUQ+ZAt0bKUbabYtQFDZglYvPEllW9
jPPAgzRGEt0XFF3fFDUBFB9RIXCwuHX4NXOjeoZNuThOQOOfMQCj3vayrklTdgU99SzIMWIfoM8a
7Y0cpuqHyIWVXCrdts5gXw8/7DG3tpoeD80NrXtmXj2kyJmg1Ni/vbFIfs7MVn/ldF+fzNoGOhHW
KPpgcR2RvfU4pBebZKzN2x64BwgxZrDoKI2zYuQwmlkw68iQI7qJCbaTVgTBIaZbzk3SO22AFXnH
p5gctn7v1qXpl3FnPnlAj17jXKonrXHcwS/0Ur2WiETLTRqP4n61twah0vDjHbf4amKM/JSpSvN8
YrVM4UCBOwE5ZrYkLXNUJ0ge2eVC7bZ0vZ8gAEOrAQV52ly107q+HJT5asne/GpgjXyPBzjD584d
ux+6FpXkIxRB9SZkrHle8ICkdOFgXCakpHaQJ2NXgVlBtxqxTwNh2rEGZMHRL+o9d2H85piT1SMv
PS8GOk9NYm9MYTnJJuQFygBYrsNZDdkHQaIbCbBlNMOYn9cAtvw1JkNa4QObfout1FXp0u5kIpfV
TwhM5T8zNbYVKPwlvy1zMs/tPEY1Yy3Gu8XGS0dT7RTW4c+NsosmmJ3M5MlCWKLbJeSCYTbuqu8Y
p2evFATwuJNCLI+6nDVYK6KZHs1oTh/0eZQ0jeTEFI7ro6oD8BpMpnO3r27HPmxuClM3vrYllf49
bSfDxII8VN9nmHUvUTUXXzo7I8UGAZ6CCUtC4ym28GnfAGAzbgRj7visKqPmNR6rFYFIDZL5EzJu
/X7Qykz44+BxX4h5SBknMUx8tG1ALWmMzKU/NWX/a4Rw8d2mBMUXPDE4nwZJAtkEMy5vW9lT0gdN
t0RfZS8BE9VMdFZXjZhxhVVNvOekQH7aHwZd3itjUvcF5mQ1rUszfQVRRxEy9+NPBbK48ONu3cVd
ZybV2VJn5XPFQJgN7eUqCQSNAc1ndoAVPE0nWlGLncXXcV+XTtCaess9PPGXdk1sDjH2HjHN8VwT
c35mFiHAoS5S/X3UhUAs0hVo75vmFM/g0QbxTG2e3xoWrW7efCpu67aP7qDTIJ4bytI812VPD7hd
IUocOMtCIDKrBnfj0FR7oqlYv2jRpFtbR8vpy45tIm/ATJZ2AK+ExhX1ms1UOpXOHBBnAW+QepX3
84BFzEY0Bh887hklbzgCsDwiEHvPIjZqtTHiWTubBON3YnikXt3aCh8tshjeky2GN2ksTPkhxCfY
zEhrplAXU/wkw8QKL5BknW7LBsWYHUeBwAY0j7uysvBCZgKL3TyZu9HSbypqm6tirtorYRJbfKeP
+mzT52az+MKew1v4FuPDqLv922j2Znsm0Qy5LHNG8WRuVchY0rRe6eNNhD+njc4qA4Y9vdik2mtT
A7JHmaK+5FE7oA2OjkP5DOXqV8L+YQU03HedVti/azPO7a1ox/J1DQ9Uacw80PImkzh3cIRH1pB5
6UvjThK+Q2xEJTeUcGnP0KO4yVvIBcBj7PBmcXIc/RYacWAR4qUaN15YRTUpkZlcLFZJB7sOwanT
wAD9sWvEnN1kXsXlWTTFpLN9WuMis5g5oXmjVTk1lJ09aL1Kf0zV4nyPwYMDyIwN7Vu3NBRFVo7q
jqli0DaRrsExjAYtJC23R+MbuzC9Aor/Q4Vd3gRGWZPtOQn5ubO4OoqQZa6dpXoNnkktDDkJ2GkT
b1OXlN0fBZWonzKuA2zkTfo5oJzY3aJ0hzeTXQrjtQQMR7QyuIbTctTO4q7hSND49+46vTbuajrQ
5SacjOml0bk12Xzm9KaX2A35aZbal2MH9ssvvSp5mmbGZfSkJusaDvbEDgdcGW8HgH0t2lC1STXv
ZEwx7FZqF3y4FqxGpsRj5qkIINsKQKwsHIf2YzMmBNywfGkhkT5PRlfdlFqijLM0r7VdKRTG9QTX
JgucvupjE9QELUHsgOgn5ONFVjL/lOskEUyd6zswSscz5VkF84YisTsikE6zF6MUiA5o5TPeHo2M
88RHCFtwTL1lM/gY3etsSnA06wza49eQyugelCqzHbxlWvC5tCXoVnBvxP12rJ3c2OEUREs7HYz2
uUr16ddUcgehyMXEeZP2c/PF8aTIrwD6Jpcp0aIInGmtqpgx8yOAyySR75B7PaNDKi5hLTLGdpYp
fTVjc/rFjI9V26zLvA19q9y9bc2ChjAOhwv1APq3TF1L12q/wYOrrcvYqpKvgA76noRrrAcgM4kA
M6KgsmRBW4PAOotoqXVX0Gm76xGg+RC4tLuWMxwS6yS+Zdaq9EcQFssbidcIHl45Ztg99VEGFWTb
IsHlnAtG+a+ofE/PKjLUsGcm71Ybj6oYjMUgUIekvqa5HTmLePGQREO2y7W9m3jIvBg0WOySXFfV
l44xPsAqLdHeBPCIcrMkmRVuAYd4QKMoTYuN2YERYtK9HgBzmBEr1Et3bAKXO8Umw3ZAmjHp8x77
qnHvl8GYNIaVC48JQ7nZg7SdrpexW2i/LUSGDYOR4SECND0wH5JZQ0/TzZ4S5BGMzVBVLao/oABJ
MrNiplfcWYScVmYU/S7AEAlkrO97cCkizhgxCLYN81tkHLN6ccKzht5ygkgRCW5QaTojQ0Zwpb1D
dqxGmwkpNXdH5z7jbjJ0RnMmMHI049qFcrlsR52hlSGiLySP07iNUVC9QExG0mHRSiEojju276Q0
VBWatJhDP5sJ78wRaficowpOMQ3gxAHbtaTy1cr0DP5wiYwmaqtjpjaFMZo/46UkBooENxpfGAU9
Wi8FA+wPBOuHNm/yrwATjXpLVa+exigu4nNB4s1sI6mNeyfSUdhSsmZH9nbZS6aGUl5PJDevTTq6
X5AL9gAf4VYUbnNvgdK5GHp/07qJ/j2udMfapKnSzhcrqurb1qva+2kuLQ3shguCvVpT+yI0sjYw
tQFUGBm5gHld2t23Ms6pc1NkQQnygDjDDZ1x855wwAwJjhmQXKPMhQD8JoY7wtQyBkaagXGsUxSN
pubPPWD23uhXWtVfExqZE4MjCp9hYuRnM8qqagPggfEgMJ/mZYYf120aAG/NBb4p2u9Ila6x1wQ9
voA2geQq0WwcJAkuwt3KyaD8RHi8/1lEejeRUGfRExq74/0ctyM3TG1Hr00/z78jB5jdLmu97M3j
km63NgeLSUSTug0SNKkDLnQm5QzY8Qy7zVhwbmAxkPhRemc/6NGXr1XtJJMvkYZ/YopLj2bq+vm6
qibvFe0X0DxMjK2GKcCSAlk2hPszT4vlLaG24qlkDqZtKJzRDNIktfp1nGeNgZY4+fcEbVeMe+QC
3d6kU8fUM1k5Hd3oARYtq6UAfKJpfPyIsd1FN81672uOPlmcA1PEoIzSqN26tQfsmrsFSyU3Mpco
YCDb3OA8ps0bR7O1KysqMRtI5JRXe/LH7FtTEZVJ4oAeDXpN6AfwWPwAbprewWvtwRkmeiG2IMLD
u574FAek+ZIyLamGLzpY8a81s5tHy2aOYHI7XhVVbjykuWGW9006DUjteMk4n+nuqL50cdchg7q0
BjJAdd6H+7ky0oehNjo6T9MMaWXWFrqN5C6Ipi66m7lbqiRhbxOzolxUXWO3G73n1GyjPlHER29q
y/PSVPoAHXcyXY/eqkV8sIyeP46h8/yok6UWAVprFYoGqZzTN7cCOLFHImMMr0dqHABdONU/KHBz
v0xKAz61XMVcyohee2jGwMlmEDDAG3otf5taFT6GZPo/EYVa26yzmkwCATngFiqO8QIfBKRHAT3o
pUkUF3nbS2/f5FPGlBWGUHGmwHc+UKvUGBunegd83oIcNMmlkUGXw0T0M13PcxAmNEk2YQhNhjzS
ce7oTZNtWrACLtMW+N0mwWLSZXgwcD0BrjGe9LlJ3pQLsjfIc4csF/Zf2wSN5oZ3ZWqCMyLzJ8ll
7Bpnu8oo7C+i0AHyDIiG3HVC9kvQuOEw+dDfQDPVjlY9Zk4yf3cHW36xGWhpWxkumtjEnsdwAm+o
KAmytiA1zYVR3ku3dx9wb6xeNNFZAJaqKtID4iHtQ9zhyisoaaKE19war+jJA/gEjluctxCvxq1E
970P+D3aYwjn+WJZpgqMCA3Un12WRC863TQQtY0qEiaxbDFfNwoxgxQcV9wlADfAAUDgv4XlHJsb
EEkLY3jHrfcg7PmbBti6inuP6RvJMZB8fzDQSdtGbe/c9KklFKE6lxa9vzR9bussefTCzLtjbEjH
ZQrDRawNLlX5ri2gtqjEJN2fiWyvJA2UGjooS7+vIDv4EKvCNzumVbHrvCY1NzNYCA+cVz9fmItd
oHWhrTdMqjV5sjXHmLZsDqLD2MrCdW7XutMiqAzLeVd1URuEw0hvD/0m/aobF/NrlBHFfAQuExyI
KEt2bluTziDe3P6eIPxdJU3R65ux1ZiXJy6sAt40GzKw+ibK/XGZxTMERL6xmpFEd5NFPhrKQaql
AXep0xojRfOnrNIh3mSld99n4WL5FOsxSUMoJQdC08XXKTGWr2EyDhJA+NpnRgxueDXTzmiCZaIP
Eyw4UISrruDMwI2e0V0x15EAPktZ7c+GI6+hi7U3rhcBOHZkQWYfmU6PWZRXT4pIz3he72ZGvYvK
pnAHUNSMznLZefeijFHR8Dwm9pfGODHNYBzebULCfgfFgrv+XE9NT/hdj5dyX7aCWrRn7L6lWC1T
aIhpVd3rswQWAGasg0QTasy74MgN20bFc71pNSXNwF2gQAdKG4bX0ZjEtJ2GVqY7L/YyzlTs2WRa
AFAX4HNRlG4kLcHkp4pozGyHRcgxKCoI8CRmcwbkwmv05AL9Ma+4nsbEvbOSLG82xrjk0LQqMHa3
UH4Yag/wFHgZjVH8lFkpu90cL6HazIqW1S6KSYw3krfYbhaCOLlFypSKF5vXQtIV0sOHpHHIJRqs
LwRAz5EkZOas/spLhaF6Au/joepnFF5WG4BrDBH6ZzCzJkPIqrOvG4u5c2Ascw202K1TtBjNUIK8
JXL5gkHKjQwlkBdFJxUk3gQse5PDH/pZhfX8tcplemuCStdWwCC9Y7qxDoVoVf92w5Hij74uvUK6
h2RcqcXApndy7TsZ39QHlCglKejYureyNhq5D013+R6JSbuGYjpql5DJjJ+TJY21OZMDz8RLKDqn
MRwvzEe18hZygSHB8BtDzJgdg4MAEBAnylGpdh9jepAFlanxwUZNsx6HrmWs3Aw2491M67zzWUT9
tJ/43l8WbnB1ZtLNOE/pntz3xkgPCY2z4QpABLdkBfrkhuyA6yLXumr0l44mxt5NmpYGlg6b4As9
yZwUpBp18FJl5t7bRQUYlusmum1ykMT+yFv+BkJ9vF0LPaA4Wg4fTIiqu4MnGf7IajrIwWgoKgxT
uTkwESxVXrx45jBHdTw74LNy2hVFirDuFjU880dOsw1lWL2OH2Oz7Kl8Na95QWfIzmmylfmPSDYt
KIgwo6UEmzuvwaSX9aOsQAAQZMFfmBaax37SYUq+4RTP373ZXkbyeAMsyESr1gKFQ9oITtrMH8wE
LkPAFMp+s9zWuecO6oxdFUbMudm67Vbro5YUv62NOlij87zTU5o721T1tLEtdwEYGbvF7YpBnTex
atQ1mUvZ2WcRE+15G5vSbZCWa8R1N3JrnmVVZZy79ER030VgnhK+UrW87SAD/mxDbbm1YYv2/gSw
YjjrF/pvd3DPQrRNhVPxbmLTqra4ePXO1dLbef1EXSCehEdjlDFQrYHPt1Oy3H6q5UteLqZGDkh5
9MOL0lH4lF9gFEMJaWpfN6DGvzm4hnqMXLzSIkgYtMbA2UY04QEAJfNX0KUjfhse1KWdUcPl8ath
xov2c8b1qiXwt7gB5gFIfyLXoCFyRhfygNydy9nyGoA/DIRN/bsYqtAfsmbYO9mk7oTIEXsVYcSn
64dNng1y//nyh4TvdXm8WqHju8jYMgV7z7WGw9r2wFYKH+oV5VAOlHk400AJGrA761tmFJ6/WGZ0
2aocWPDnix+6imEwx+q6pjF1NOxVP+X96viE2Raju9LPQq7cbStDDlKBLeA2o6pIgDXRRYtgZjM/
T6io4IhusxK0CUkMDe/G7p9P/KJD7vnhLzqQWAHwHDZtweeIKpM4zAhzk0aeHpAqPTWkwgQeZuEt
bLRt3k8W+l7uvC9LOgD6FAENn2k5gCfxTrypQwmAPz8LE8NV9VYaH5TFGkWEHkxK4rKIaLfCnYsA
duR0I7OusqvN52/hUBtiXW1V+HBWdVMwMQcyKfVklti8gwQBDuy+mYljAI+DLkVaqCz1htGvfkJE
59g2RHJP2ta6B6V1IH0BQLKrso45PHRA/c4GZkKaK8Hi9po6Bz3n7esS7nZl2P9m/7BaHNogje11
B7K+PNiBbgUDEfwL4z6E8KBc0f5N6q+FyV1wTieI0fbnr/bjg75f72B/zbaAmFLXEA9LbaKinebr
mXUvwWMYYMWbftO4TfPgWXm0+3zljzublRGfsRA1dvCjWn/ZX7pm3WxVMjHZ2TgkaRcR2FYu3rr6
R62WP+8Tk0C2DYwMmjjvV2HpxPAaTrQxyf7CWqFvbiEvGMpPXxzw1if2zcdzgfo24YPpMQNBvub7
5VzTC71CsFPbntuspzUc0HH8BrlGnn3++j6eCROdDQc3csY96Puur/ev1weVq21Vwt0QNnpzTgYD
Fwv6cBIA8ISV3NLOPWG7fnRFAyEmGPBQEw7VCyUVdlMMnPk6FtOPcKbR5fXp2kls4+wOtUb3hM7I
sR2CdYILEcJF/ulQXXzCEcJkcks0bgfqFW+pu3pTO91Y/h9bEQsiNOGlafLVDt5lApicjIJ3uTRO
A9a598AcqebEKsfeH3LlEvAULihg4t9/sckBp5vFrNKDELChFnrLWRrr7VbRY2WCTy/s8y1ybDN6
mgd6gLSMaHZwwuyqtaLZXbeIHL37qUQYJFBR5IjtkJPUnIgkhyJF60nzDEfjLZqoRhzalFTekJMD
wzxuZVS8Jgz0wIdmQFeW+srtytWSWPTj0+ePeCR8cTEgQiaJlRi/6e/f6RK6i2EBEvXRFIDRKZ1w
3830W40i3TV56NKFMMy9aQB4PPG4R74mIrBMm9FkIriYB4nKqCdV7Dac9C4c3Bcd4nXKXSzHM8zK
hl0EP3r7+aMeOQ1rQoY1iyG5kg5DSzd5PRi7nFkW8NCNhbLlbhDGKVfyI1/R0VF0syUqRUg/HzwW
cjVRWq5nLtQzqUC9Z126N7pOajtZaqCRk1SbbyX43/hEQDu6MhcBFDbMAtFLf/8pQ3D/qscNzE/d
gToaMky4CTvOBk2STr4R2wG7TlA5wxMLHzkmrKeRXSB2Db5t/WF/RdIWyrsDw5QXm9Xqoiu1cYsS
rLj36KCciGhHnhH5PwMDE47Kahf+fqkm1/RlsgrY+XD/NqIFWqasFuJtwgDpvgam/JxJ75Re8ZEH
9FZtePyDLDoo2sE3hTCNBvPIIUkkAjpaCxwJaku4jzRYCv+8ST0wHx4uG9jeIIL5/gFTSOf0k3jA
EEGgjdeDY5oa65Te28ejsDouaJisWii+2YeSgNro4uLR4AMjEBC4zaYMPF+cjidSsSOrrNp4/EP0
REL/IHwO8FWK0vIYRjtgRGtZWqB1YvufjzVZNEdOR0NR11A/e//GlBaPivQdkAWgkeK2RVyn2lSt
6E+dryOPQ2CWqNlrXHLshPcLMVEyo5L+qb9MKJMmhd4GABZPKA5/jIp/LEXRy8IinvTn4Gl0EpZJ
lTQ5edzsguCZzNukA/9RK1j/WxjW9fzyr1sOMV7MGoGoW6u1ykHcSIB10z8gYzaMmpItdutdPSu1
+XyVIw/muMRFU+Nys6nz3r+9Cf3WqM0aSnGvYWSYx84VZjLdznWGOKhVdMqc5/h6lAAYmZLfHari
j7o2OA59HSAIomP+h50o09UwgmmTaml1P6jW+PH5Ix7ZIDwiNmbcMmj+fyi90ceHtcKLnOMygblb
MV2o+uXf9zuaPDTGLGONut6B0LDX2XDcIR34Q66Fd66C8NSl2XzCvfJjXkAryuIqcbgrocQfnN3Q
jpGbWuUzDaztQGqjygJrZvoCZN/be5MLBzeLFCO8ri/2n7/GI1+OdAu9QAuvQkkv5f1OGRMtaRoM
S/zKNqNnKEDWM9Q8s9vlFbIdvp0BKdp9vuTHawVjCl7lOsnh9jy8tONJL70JF20/NMplb4HK+p4L
JpJXQqc8vwth8Eq/amL6uZ8vfGTLuMh6uhxAl/N3qDWL7yUJLHqD/oha1U1qmYXf1fX0z3ksj+eh
e6lDuELy++D+qmoFl98F+OXlbrmH1xgi8iZKh6OQ54V1YoMe2zpczXQD1zcKaO799xsMLLHAqVKX
uirZo+0Fti5PBKr0oZNeo0c4X1s07fYGyfXjv79Oh9eI24jL9rHWrfVXJuIk9K4j2wL9D5jpTqL5
tK3QVDxRox7boI5OTUwOaVGqHuTMaD7VBorzIJPtzPE7AAvfDYWqJ/jb5gyeSHf2fzwVpTRCt5Q9
hOr3T7Ugp1JBEWR3mlWdbGC51zYwL0SyTuzGow9Glb8mH/zXPaj1UaYCFopCAwouIRwCnIEZmHSV
p/KzrLC07mGB+XOqE3Zk0dUkhbqHl8kVfnAxLDow5XqBZzPj2MaMCgrXDA6+QtcmKorN56/yYybH
5qBCtahTuRWMg9hSTBksW2R1oET1kIuCZFFN/gz3y2kUDPF50k9VdX98Ud73g1fLFCorl/dK9nDw
9VThxZHNaML3OHbFNhl77XpSKIh5SV+ehS6jI5k03T4GGYkHoGA85Uezw0CwQCPvxNY9Em88hE8I
6YZNbD9ML+MJZCbuUBXYmjbaYqQLhC9CKf7zt3z8mf9aZv0Mf53D1O7zUQtxvwmXRdl+O6ziWlhF
mlZQGF5/axWxONcm5mtujmJtnTOKRrjcxZUn1U6YjRzbX3zx/4wViAwHp7VCTC50TB45AjsemKBV
fxltkwEJ06KLsaNG+/zhj71imt/cJdycq6nb+2c37QVvCmQZfccyGnTXYBA5czGdeKpjG9nBSFwi
jm/wLden/usNgww2czVQJyCh17yEacQcsdGjV4y3T6UCRx+ImmtVKAfbqx28QNSRAQhIEo4WE/FN
2IIIZFATn0g4jq4CqYTAQ++D+P3+geA1hbWObSo2wVHi7pApMocNlRYM6M+/z7E3h30PVyuNd5oP
B2l8S3LvQmplIdFrOwEyfeNUo3Nfwxj+8v8shfCztybWeIC/f6aiU13vCT5Srfr61g37mAmnC4wX
NNGUfv0/FsPtihYcKbY8rMKRs4lRhybhHRnA7Iahx/gShPhm7PNi9/lSx74VKRoXIHLM3PAHzwWG
ybS7gtaNYVjFPVIW7o3tju6JWLX+Xw4DJyLJztoe4oY41GIu89Gek4V9V3bgJv0BrOg5wXF6iulQ
7eoBts/nj3VsZ9DsA6IIWokZ1sH1Z/SQxgub0Rl6WmWQLtDj2hSTMPL6+MTH+vhsdEtMNgUXH52M
w2ebTOnlHZjqlU3d7uOwua/c9gKonH2mtcl44sGOrOaiu4x9Ap4vK9zs/T6cBkPgNs543ZqEfREV
nnjE2gnqjhyWOyT6whP55sf9QWddYpxDHqHDdD04y4lmA9gXFaR2ZuwvtVxmem769PD55zq6Ci6H
HGNaGcw83z+VEKOtFtSZQLShwGqOUXsDhPOUp9KRd7fmQgxaKA5oOq9//legpV0PO8oFV1+O83gn
ZbhCJmD9XpjFZH/TmzD//c+PxRakyaSjVs+E5+CxDDtvkyimJEBhjGS90H8mpfOPHtU0FqgHTMIS
AZ3L4zCl1AViE+UyUt5VBiq6HdoxdJfNMgCKAUFN45udOM0fvxZx3cJ+k5qSFPNwINiMNQyc0QPP
lzfDlbOk4bU2TMb0z9EdSoXm4FzuEN119yC6uwV4HwAgGcoYfbUtsuLXskLNWjs9ZYP14YFsQ1KB
Oxolso57+cGhQum3FYMGEVE2c/JSVKLeZn38z/15VqE0JZ1YzRJ4oPfbDyAoaG8HueEWGm7jZ6WL
FM40T5lxPQ41sL208wDRwZPn8KN02Zyckx17zjVsUJETQZg4vv8FOZXOSvgFvdTmYGWS1oivzMQq
/vX+5zpZPba4mLmZCY3vl9GQhx/MtY0HLczdeMb0qwRkfPb52Vpz7XdXCh3P1S5knYV767/vF2mT
smv7zv4+wBGuK3FvJ2eF5uwqqfs43pDgQPrCr+HEnvzQXVhXhWxEW9dcBYMOviFYQtR6lf1dDRde
7F4V41avwiC3082yPH/+gIdL0TvWmD5gkkPHFQb0QfBI0JVYgIbCCrZVdIPaSRgMUzFeCvTWt5oN
T43OXrz9fNHDHfJnUWb8zDR1UozD1l6K6pA1VSr20e/I7uEH5NvFnd3N56sc3s7/reKS8xrGaqx3
cN4YQkfIAfNoMTSnCVCJWFuxqCgF8MpPASaOLLaahcBDY+KNRcZB1G+rCpsya0UjxiFrTbX7wIXG
jan68B83Ps/1bqmDjW/ZYegsDUvBTZwgMRThHnGVf03Z1lXo/OCNQV+NSHIQF4dBxiDvUWckyFj7
iakxw7bF2X3+jT7uBKazsCCIU3Sb6I+8P18wDpbUsiEnhkldU8V2MQqL+b9GXiY/71Y5OMUUJGgC
KIpHBEFDH92sFy2TL58/yccNQDsCaVbMOdZpk3PwVVQuej1akFLDtMj+KRV6DjkE3VVXwjlllfRn
6/4dlkgwWIwWAdMS5kuHDnUTGgnmPDLFYoqOigw5o4Cs7XRXrSiaG8C31a63h+EM8Vc9UEmqn6OS
m5+IjR++HTUynicS9Ja7cjgPnrhoUFgvYufZS2AANMgsBsrOTmVTRxcB4cE7ZWJja4eLIPuCjHD0
ks1N4W2NxrAuSrzqvP0/fb0VEWNSCDFCYSH8Tw5ixZDnyottNfmY4cUgl2v3K7opUEjNND5R4x08
0X9LkeVi1coMGzvD91veCJ0kK0lufbuA/N3xgJshF/LfgsSfVRj9/HkYLDAPkQhLVSEjVcYwbWId
BTYY0VeGtpwa2B3C9/5bhunCar5HuWodvDd0c0bmZwIY/Wi1Z6lq5itU5IYba4isfUzBDLNLWRAx
4W9NGSYqEKWH6NxCtyXgk5466AeH8M/PsRkFrEeQhPhDP9ItdST0kIqoZpX7nZnllwo5g10Ct+2E
IfcfXNhfZ/DPWsDkdDYOw3ty4/ff0TQLpJ9nvmOcto8D5B6ks4z9EmZnSBafWVX7ffgfe2e2G8mR
rOlXEXQfOrEvB6f7IiMik0kWi6yFpZJuAlQVFfu+x/082bzYfM6qnsMMJjKGDczFAANBLahLpIe7
m5ubm/32//H4Z68gn6MHnwqj/zpRgZ6J+uouPcJLv5WnEL5y9UFc5DYXuiO0ctdoIVos6Mq1ociX
lcbRnnL4X9ProqXKeQ93ZpHu03jJ1Y9wwsXflhg26g200pnFFzK2MlAlABOQ750uSNAsag/957AD
GgaHr1mWHvjhyqujJPMuH9czZ+hkKPEpL95YtTKr0SzMLupM6ZhiEO8IRvu3n1RGcTijINnEXXg6
SkNba1BknKF+CaO96kzSvlLhmvo35sKzSqEESBHCXNmRg8pCBvUadlQmyZ90RbfvpUEyP14e5Zxx
APXgSJAfoXa78joALsJqyOmqTmMlOSDZGll0hCihH+ph906uYHVQ+6q61oZkeHj70NxRoMrAerw+
KLRWF8qY01qokZy7nRRjfEQXQTrS6m3c57DKQZ1mmvf4/i1s4GszATjPewu4EsE0LuF0A6WR0o7U
JPB32Hp9m6RFeRU57Va15fXS2lQA2TrZlnngrfP1kVwPplzl8462vI+yaTwOuv05WMzrAQYXOFu7
K0tv3gZrwfmQkVRhCyDNqgLRXV2L9B+NPLuLmc5TyAq+OhXE4FeVosWmC8VsFcHZ2IYUYaDoTL5c
3k5hKaduxla4t8AzUH4BUrMaGvAMzWQpQ9smgGxtChK/rKLaR+uIZoeu2co8iN/3ejydUgiYZMCr
K8udlSXQQxU+nHaE7kCd8uT3LAyDPTjrhOZGq7qCi3hL/++1LxPlQCBKwEqxnHW2PEJrkMZo+BUh
NJLcVC4lL9VbZ1/Br7Xhy84OxZudJlC4DLmxT40UorYFvUZIZmAOHFUuEDmV/cCJi3yvJItivi1q
Q2XG5q4GUIHJilr96saWJnqnbYMODGOCu0Nq4LeqUoTT3mgkAqnOEHhPUIq8LE8n5QQAzhY4qCDK
y+3Wn8coKbzMjIzv9IbZcKFVyZbO8Kt1XA25XseMBkAbRQOXVs/KU/T0KbGUzsvrbNiY3Cu38gzD
B+JAdEXd2lzdC9EyRzKUSHCJznV/hKskd+kNKjbs4vUo5DWowlPo5EqFu/10CWEVHRKrpkvZSVvD
r6NhgbHJXA6XN2p9uohdOFWcK6xctWEiPR2FziwFzSeQLn0QyB8nZ0A0KeyPs2YNOwSIpo9DuVUe
ejUkK8bDRcC2BWp7/ebLFEubtJZGirhtFG+Cv9xwnbKT7hWYle4cuxN8dXPnX56o2P6XboSkmEqY
JmCHDArY8nSi2TT2g5wiBNXt413vjn550G5Vbyu1sa5k4jROx1ndOUSLvVlnjFN5f34pPLQ3dt+v
7x8vT+b5PXJpNtrpbCazjej8YxT1AKBgh5aHr7yH5sVD/8Q1fEpvu5tmdw19/m7+/fLY68fnqxkK
w30RfPF8zvRGSGpJV7o7uoDgd9+sW+v6rffqeiXFgX8xzpQV8EEUjKN/CA41bfVfADRfBxt2sb69
16Osrhfa8ZNMErNZ9miDuBAHuoVbbZzlV++k9SjiTLyYixY3ip6I/bqt/b9S9/OTcXj88mlLOfNZ
3PeSWazcLkDmbFZihql9YKcu/AO7L5Bt3i2u9QB/53HDEoQtXxpu5XIdFCtxHww3un9B+rr7Vuyu
/3Y/bQQcyhmH8fLorh/neVu0FlSgYlYwYLkki1w0g1zbM73Hwx+t9wBX0NaGbbiLdQNUZ2uVE4kx
B4+HHQcs9n9fdt8e3ke7+9Z75E2wg2xz42LZ2r81uF6DpEPNxP7N7l/LXj6giOW3++h9fAx22aHf
beyfuOsv7J+68iKpTg8l7YVikpGb85e+g/HThZxtYznXd/PK/NeQHV1CiiiicrkTiPbdENAKUTb9
9ZBaW3PaspWV07CtpLULcdBs42sfXMVwJVcqYmdFChXJVsH5Oc92aQFXziOxJdWAcOzHAmZ36DR4
1h4NOPch9mLvb5ruccTy7u+tWT7Hn5cGXvmTMczREqgZWPukXrdfyvf1tfZXcE+6Edrt6nH+XFzH
d9q98XnDYraWd+Vgwm6KzVJYjIbNwLyAfQ5XRHlusLPcyi/80LNd292CbL9KtqwNaOVpZrVIs1Yc
DAqQ+/hK8T7n7rJ7CnYVy1vu1d3mPX7OAVAQBMQvuuXAcZ967Da180IWJosIsa9wPjTPIXLQXecm
d5Hw+9Dew2h9aA76O+e4scrn/OrLsVerDJ/MnFEgIVbxRt/8ku2j/bifvXTfHtWrrZzZuS2lnkDR
AlAdRfHVgyCBqDqZm6rdNbC/ywrdt9BT6fNTXzResny4PLW1IyDsJ+9JskPTAPkDWjhdVbOL1SDK
9MWVtE7bw48Eq7LSxGiszcuGz9FXzo2hQHZS6KcHybbgxTodKrNVc1IHlLMCutRvSqcowANr2YYP
Xa+eGEWngsVrQHTLrvMqOirV6EFCd9TRlXsH6aR13QxZ68qzmt8lVZ4/0Mqk3L95Fcng8KwiaKcI
agr7eRFNlBAlNG2FViOCk5UPLys+Ve/yD9DVZ1u2KFzYS0/DBHnDkbgBiG/QfrU6B6jxNItjSbNr
FUPhuHBftA+Qv8Gh1Billn7OlKGD8DW3qnFHZruVdnAj5vdZMgdfjK7oSggEhmE41rmpfgBNUqMx
1MSVvatkdJMur8ur4JuaK7UxUyHVBC6M2tXpwuiIaBSdZSFiqQwDmiNSFs54QzhrI29q0XmFBtoY
pmSPwunw2FB5/Ba2Tmh7CtXBZZ9UmrnV4b6OL8UnadgH5S2oXtExOv0kCZKmGJX4yUViIYVoWFN3
iFHkf5D4h4xgrAb7eq5Urt14mDZC29eHTWPTgKeRDyZDr61uJ5hcpXGmO8RtOvvPGvDGQwf50B2M
m1so0TMjiU4akzI8WQWwPKeTDFsheeeoC3R6iQmUgl4nr5wT2EKpUz1d3uTX55oUJjkvaAPo1ZDX
JfnQkqe8hMrKtaDC8btmQuCpDjfKJ68eOWwbXZUakEwKyFwBYsYvjlhIcUJLln5wAykKdhOKorsk
D7UdBpVfx/1S+lYWZL4qJ/ot1fzsychnZcODvT56fAO4G9GtBMxsnWmbl2EMy5rTZcPlbPphGUif
9FQGE+h0cOEcoS+GyuXNqyv8GA0+QH0UMvWn886NKNfKLKDRvi1hwJn1dJ/nlnb19lEAN4tiAZgD
OmVPRwnHgdrUnAzQvKDnCRMSLMOIab95/XRZYyIKmTVqlc97/GIP01lLrQ5giBuPVXGb6a3ixRLs
MyPsoV7eT8H+rbMSmA0QlVRAsBx9ZTPqLLcZWrTwwy9xeJ2U0nIM0GTZeCS8dii2atCzyaQoub0C
HdL1S0lvtlsXfdjCk2X4bzJI2q9k25B8OzdGmGGndjgGUvsTkvUf36b/DJ/K+x9uv/3nf/Hv30rI
ngRsbPWv/7yNvzXs/d/df4kf+9//2ekP/fNueGq6vnn65faxan/Z98X3xy4ui/XPnPwKRvr5Jd5j
93jyL37Rxd38oX9q5o9PbZ91z8PxzeK//D/9w1+enn/L57l6+sev38q+6MRvC/msX3/+0fH7P36l
D+vFrovf//MP3z/m/NznMn3KHvtXP/H02Hb/+FWiKfo3ENZ4QeIBWgtFPm18+vlH6m8Ulg2Rf6UF
6ZnqpCibLuLH7N/QeyFZKpg9RLebqCFwvp7/zPlNAwwM+k4xn/tj1F//NfmTDfvvDfyl6PP7Mka0
7B+/Phfh/vs6J5KlAgOfANAbMMYcitXJE56GtolK/qQqH7T6jgaCYJ9AoazelOrNGB41+WMVvpsL
hEQnNzffV7nfJvvlmi6O5ncndZfoXeZc98UB4aXQbNF03YV/l16OJvPnZj+WsCe6Q3JvTe/Rou/h
79Lv8sidlJvOvB/6W2c8hLM/ae9qR9+p+tFEGwdFP6G4S64qeIga5K/cHL6hQ4mG32B/RkXF62p0
ZJJrOnTi+E8JIcjibpJvaeZv67tMvYORHZ7aioLErZJ+CYFFlPBszvrVHL7Lwk8Dqlf8Vd+1NXQU
xobDXKV2fq4oMAy2XCOmXN9Ho6x2pR3l8qc2Nr4aQ4icGIRoNxrsxhYSUMhcejAg7cffYepFEFCb
By9BjHHrM8TGnW6sgEuatObr3MDki09dKgQ0NuSM+vIpjdQviAPaH41QRqJXuzHi5Otol49mpT/k
8iS5qt0cVLlS4RvM5k9lInnLoDy8OBU/De/E0NafQw0Y8wKITaMaeddV7FGWthrOmj1+atRG3vdV
7OzbRf/aafMhT8xrfJt0BCmu+M/D/t/wUNVT8alrnp46XNT/A36JcpSAzf/Hvw7/K890bLOnX8q/
8bgn/uznz/30T/pvxKJwPPMmEvATWaR8fvon/TegA3Qy0pOPJ6IngNF++idD/437hrcwxIOwRGkC
VPrTPfFHZPFFnzvmZ6rQJLzFPYk32QsjFrVagNl4SByeDk/Nyjs15Vii1yHoBi20xLvgcWqESgmN
Q/A0xgYUu8nBBqlDxbHaOsjPkfhqcGqqtgBcUiDAU5+eIOgRnVwdNRgCK/xNrwbWcIUkS+MWiRke
2xry9B1CL911HoXDB6mHlC5GU+SQyWN73dpaGrllnra5a+ioYqMnkN10I/+nbMhfB0QF0SyJavmG
1VU9CLeU3rXS4D5W8unbOEq0rwVyiV5SKwdQXBrd742sxlRZk7y7yucYVLdCuEdcpg3RPh4GxHal
WC19O+P94KHB/S4IIudDjmzen92iI8oQkj9HcjQcpy9gafemlBmPSK3E8MlpXY9CiJZn0c5BLsJt
kIn5e+4U49Y2YEv+4Zz+/6n81SKs5IHAA5kzwGmiD+TSGf2f/yN7LL7/wlHlH+3LIOLsL/pxaFVC
CrAFvERMujmJ+Bjix5lViA2UZ7wP5gqAUlQifx5ZU/5NsN6I1wPwSiLSF0fW+Y2sFphLemRE2zTI
+n85lZ+O/UfMdz6iEI78v08NBxYkAvgYFQi9TbvDmsBNp0VfiYd48WjAdCDa6certjOv66RByko3
p/2L9Tpzr5wbDvQDKw3SUnSLnB7SjkYRyrLR4iWOEvkV18yOfiXo4OA7JFJRrY179dQj/ZgemR3a
vkiPCYDn6XhpC9IMkmbZsyT+B5rz7taYs/5ezqbZm9uWTHZQzt3RiaDr4gW8RTp1eq3/GJ9AjemK
KPBVIT3N8TB2hS6hGVXmsZZrCXdkZIfLqypc22oT6WHiQhA1WVGzX82yCStFHRQ2sUIoE5rjkpDe
rFwameYfN/TJE+JlYHBmQXGttiDrwmLsNecBicaE2grZPrBq3RXdboufG6iJ2nOZXSlxxEvQcQy/
g57V04Kx3JjpKmX/vKAk3EiMcNXRm7BGqdHKtxS1gQRVvZAScRMzUz6CMKWpJe05bKga5c2hbkCy
7ejVSG5zHRZXsceAlAvYTz5N5qj1kBno6QOExxGq0MMgx7wnpfAeBsf5exz01jcAQfGWLa6y4D+/
XQNqa4jVe4W2TJwl6vNGxvhRD/LNKG/cuu9C36EQcZ9P3JKTLN0GRUC+GlTizhwS44hxF1dtKWV3
nJsYem+icgSdpeNlEzp9lv74Np6+sIHI9LIa6+6WKUbjt4Jz2ZMo44NLtqpD2LeQwwZw17ZW46Fe
EnhNrU4bqZozHgHgDIE7OGSHbvdVEavU4wJZUG3xgsrq91Y3L8ca9lGvGMgMDe2ny9N8dVKYG0kL
0axGPxQJjNOT0uZwyEvppMNLPRp7NLvgmw6gLnDUoXQvD/Xq6IuhePWBsyKjBtDkdCglMNtaIWj2
UPM5FPBu3fVDnW/M5zR/zbYxiAqanH+KN+a6zrkglWU2YAlQxxVinApNoInefHeMJnatqllchLv6
DRfwasfEmDqc6jgCQH2v8pJKjxJakxgelEzj/VhkNdTuQeRBsEf5CObkz5cXcpUW/jlJ4medHBpt
9eYqrMwR7tBrJM69OOelmVUFgh85DzWeUrAjzOkf7RBON+A2uk/oGDdXQGc1X6JmePXvfAjGY2nM
GqynsK4XGSkDybkZFXDdMxZpueqTtr4NM0vzxwzK5Vyp8mupR48hbFEoW4ypPtLEVfj9wKV6+Ute
bztpcpOrm15LWFPWp9WsaPlFUdPwqjqvdiYd74dS73xoffSdE8sVz1Y13HK9r1wEncYmCQiHQIlG
iXWtBCX2ek4panh0E3ZuKii6s3JGR1udUdRKIl+DdvQQSuIb7NCX8wmnTGJ9D080SbUgKa6GsZa9
yNLea3Xd3DhQ3HuE892GwZxZHd7yps35Zptsa+VSeoiuTAlcoNf32UfTzJYPSFPmH7PK/AO9dKip
apSON8Z8dS/ydCczQ+sIiyN6LE9NQzfjMCAjK3tlWtc3cA1IO7xs7JV41c9yNH0rJQyFPpZgD0fj
Fr/XM+jqJAIQwwtPg01otFuKz3thmSaSizMpBBZXbi2W2a4fjLxCFhKtWK/NtB4MvaT4sY24SaCi
3NYlenmYZafdURUwfGNqVZ75uek1Ixc5xOG9j/BOt4MVfouT4+xSWVR5OEAAztclqXmG1CQbFhlN
Zzj681Fq3i8l7PnUfCovLeNjHdpuznOZUDHdAN6esWF4cTAL7hs4ctZ1AQsBWWWEm8/rurZ/n0Ju
4BIJNtcVCqu7UAnTfchF+HkyKs27fGRf3zzs0IuRhVd9sUPg+Hu1q02McmxSn2pP5fbFkPhSMT9e
Humc+XPJAX2HWIHC0cpL1aWBhuDSy96EFgxy5BXhxAT3T6ggv0pHRHwdCJnby4Oe29SXg66mB5uS
0xUWg8a2lh8UvbIQfyyQc9HvzcpCi5uKDJm1wbpZouqtIQTGL+CwgiyHeqe+Ont9b0GIFXDeywqt
oxrX8s6Alv6YFvqwR2zL2DCic1tJ8ZtebV4wcNisDtvcjmZW0yjs6TkKY2QB0kMACzs90FvNBWeu
PqYmXocC6MnxXr1fJAnNi4br3yvyHDmZNBy8okAefG71/EAqGDiVWVqHyR4K6GwM1NKc3vILOVI3
1vi5qXPtYejmppAsiF95vZ3ar6HLeYmKsOw1dtvstKEyXFSxbLcA2uFbZWXfSf1QuV3eI2FWQKjr
zEjEIuoe3Wmo1+x1tZuuS17Kx8uGt0rgiuiA5l6TegrNqER22mr3o7nX44RqsjcYYbuLIvXY2BUy
EwsKadDR7IAwj8dIjQ3PMoIAlYK6QQAdF1go2uhf/phzR8+kQYPggGCasvvpIqkQukYK2VhvtJQB
dlUz9Cuziq+SWbI+RLkT3tHvucXidO7o4Ysp3tLJR9Z2FR6Z/RBZ1qAoHplZXhT6YF+Z+XwrdU65
M2T0TmDHz3Z90wMypXdpKyx4HQ7SaMqDjFZnAkKILE/njJYJTxK4kLwQpccjCbrqnSJLKIONsIFL
QRahaTRMLvpSGrJpY3ONuPz0nv9scbPcGcmlVdWeJhrzaLZ65Ra82jZ807nzSvsPHweHCUCI1QLl
qdlMUdij7VoUittbSbzXu2Tat0bnbFBgnlsM8qzQPjEYPmLle+mqN1EV0jivSmo8DU4mu5mVoQ06
lECAGnsLWfX6Pnsu3JMU5lCiQrAKdUa8/4yIHzhsdO7drJMrV26K6RiA8N2ptXLrIASWtUr45bKh
iyU79QaMKyIDVhSKq/XjRg9Us17Q4vCMWY0/ho5cunCM2hu29dqyGYXuD+pcIAbYvVPTUmupMvTA
ULwev39vV6blOlqfukCQumOQzuauLqP8qjKC7/Zkb7Fpv95LMTqxPoEdMdV6L/shyUdE4BXPkSKH
qNUAbo4c8gPcCJoX1om0kat67TxUoCYW6RESOfCArMx0VDLDQXZS9fKSYLquIYQ2FuT2pixPPAgY
Qn9pY33jJXFuI8k8iscECblXrBZaoDZ5IgaVC328DYnaPORT3gYwET4a16CAZqHXSfD0rcy0N7QQ
Rute9RyeCL5ilJY/13N/TDJ7Czf2+rCLoWDK5G9c8PrG1JIxDtSaCUU0+wAMqobDtMgdEohvT2aK
WUGbKdi0RSep2NCXIV049JGezeg+yXBmjln6VzQEoRebHQkwZJLf7MaEfyVnQZqWfPOahQm2PFSF
jEJFIbFN3LbmCao6Seiihbg11Jm4Q0C22S4BetJovzudmrrUaaMZg4q+ep/uRwgx/ciWCCkVe0ah
LZ+8BdaNe1ryKg9ltmFnVrPqdpEkv5FP74ftvPyUtUtF7NLJu1L1WhSCvMGubJSBy3yvdfLs2lIx
eV0Ymjuux/grxA6KV+VT6QKqMzbW/9z5hGSGZDwZF/JHKyMG9hxZdpEqnjWB17ATczepd0tky6jE
DWgbhcXWsTnngbjYFaEaQoluHclLodJVHUkzr4IDx0ejVvVbzU48uYo+BakU+5ed+rkJOgKqBHgI
fqU1YAm5rEmJURvz+jmOgRJMgZ8LLFHeFx+MFCHhCWKsDad37gIjhiYZSsWS3pTVosYmKiXkr8RF
Moe+BKvOtapGw6HU9OYDxYlhR6FAPpg1qkmXZ3t2cWEm4HahZY4C0KmJ15HW60aVqF5SqY5b9s3s
56NSeH2EeiGbuXWmzjkmyLfJAQguSm2NJBwRTdZHidXVgjbxIXs09rFRRHvFwrYvT007s5M8GIgI
oIYjIbEm19MCGcXKIubMtNJ0W9GS1cloo4DcdOioi5qdpFT7bC6OTqY4t3MlO+8a1X6Q7UoiKpKR
2UP0+IMZjjptzTIq9oqJlo5R7bVlSq5GNQsOclaa3qDFD3IQaleyESkPqoQadlx16d7oQhXKdHs8
BKUQC8wcagUoe6OwPo/HOImsY64uzY0x2os7W52NaqzS7y+vwpkFV2i9Aw4n2ohhiT3d4GEo1HSZ
MK1ozFPPrNT2A1kOFKjqcIujedXj8uykXo61TsilsejCi1QeIQgsv8uduXfR4F3IWJr1cUqmxkMw
tttXmqTvgwAlAtHfu0+SNDuSRUQ0udb6Q9ZVyI9DF3hTz1HPdw7mxpKcsXk+06SgyKLAdrNaEjjm
Ac1WvJVG7PQaeeTPDQSpXzqKZ/j3ZYnffsZEWzWXPk8zGJ5X41lIPyEiSADn9EPwIZfH7qoNHGPf
9Lm21+sx3fBgZ7eczKRgtGCWawyAFBa2A6WA4tGaGN4Cw69ciaSyP7To3162rmfnuwqBSbVxIZMS
5fm11pOR9GSUgJjKXt7k3ZclCjL6mRdN+jgZAD/R2Y3i+3RCSdTp5I8jmpyekabxlRZIzvs4q6uv
FVSkUa0+JX2r3DaT02agB+j8dSO6ejCTLmq166qaHLTAy4jMWNX5Tio3njQ53ejyxASftORwTrpB
UI2GO5nBoKIDViyFW9eV9QWhdkC98P0Z14FUT5arSLm97NSlHe8nJ26unayAiRVx9v5TbZEt2ZEx
td6Hggt5XyxZdJfR0CSDmlXNRyPTJtoRDbDZ3miUGdJwVlEY+8hSe8SBHaW3EWMO8xRqrbT7wwmy
9G9lKHtqE31YHWo9dn6XIs3+3R678aORqP17RFPnr7maD3QsyGqzr4weYSobKp7fc+DK2R4B9qbH
YVat5iIE1/05JnX9SZ4NZT/WKj+GQq7+viqs6g9njpWPXU+stxuXwCcftMh+oUxz4XYmErUuxN7t
99DowU+Qrw9kF8oJjmnL4+NQhcj4bNj+OR/M2wgaJl7losng1P0sxBBWX7ekGqnIXKWF+bXO+tjX
+hoBUBMyzYHq9MaY5+xfkBjxHuQCZ4DTMUNB45AbjKnly3gssNyd1kazD5VIu2H/Z4cCaAMsXifX
+NwL9yL4Neo6sNWhI+nW40qKSobRuOjLr8vC5lw+aqt2qR/elSjboqGEohPzO52WGslF31cIwrdO
ankQChs3ch6pV1XovGtLq7/r8pyuT9mu984cKn6jzY6rk/i7ngkQkXjORr/OtOU4LkZ3CNR+i3/o
3F5Db6ALlAFZkDW952K3kyrPk+wFYV56yH5mLtlv0y27rgEXmY7vaAbfCEfPZORUARsBGAyuADb5
1WaPva5OFoTGXqGllLsXfI+f6XPjRcVQfYPexkRFAkrvB8MOEeZEHjR8GBJ7+jLPefAJNXCDHu60
L++VqVOKja8TSLR1hgD0vRCEg1UDXNnq63K16+oKOUAvXeI+dNthEuqdSjPB+qJN9k0/KsrXlNe8
7uaqBi5CmrLkfaRpdbYjzRd/LaKq+dswi/xdGJsAocJWl98vU5PueIm1fyAm6XyolihGQ51A5a9a
aq2HqYr17702N2+jgH+2QCFZhC49GBKy+Kv3kGHjgop8IscmWdZeaDS3Va+7ky3He6c11MNliz9j
T7CDyKoOMSjvqDV1DdeQEsyQMHtQ4ep+Zk21a4VySBEtMu9TNKJ3AoD/9stTYNLRBcFncaWJE//i
RDeLPdQokfPaqOOQfG3Zugtgk2PX6/XGUGeStjyiSHMIml8LL7IK+y2rLocFFWQPSAwo4zms/MDm
6rDGDlISCSUjq2wD3xkXXpq5fTONcrGX6jn502pBFl9e7TNppucXHY86qLa0dZSSoBTVBAa6zFHh
1PgYCRrAPFquK1SUkYwei5vBTmrXjMbYq4yk2xj+NS4EJjjIIhFUgrMTsJB6uvCjlRhqF5HA1RrT
+p4rffxp0Rfjpg3G9ODkhvYh7WxS22nePNh22n+qloqSVVexVJE57qqumGCSMXnFtPK84XzPhIwC
FvoMtxFcgutrbHKyICnJfUFNpxwqObnVm+mgSnZ0nYVw81zeinOJBxBxgqGGJxm8giu34eQNnY4z
OZWpDeCeouFxR5tXfYhlMOpppLMD5JF2Vgf5CamQolZ0j2zkVgO5OM+r4A6gjgCMkW8B7rDaEtWo
8lCnhOCF4oTHY6buYrpeNpJvZwxP8G1xq4FDF/wxpxtvWtmgtNmoekZmKh/KWZ29KkTOPBu6aQ/P
cuGl8tAcCz0Oj309btFwnRtewLyhI4TAEbbj0+GpFEXZMLca+HGycsEyLV4hl5aHDEy614fM8Bxr
sNwkqz/DNyXdb2z1mQhCZJZ4mmmCf2mNzYuy1JLjnkxdDNvSLqsz86aXB8ebYV/e0zswX4mqAOnI
yQYlO2V7w0oytw94WiajKUDEWerRhvfRrsatjvczDpgnBNpxIrtNILWy+thB9b0MNdWbrYru+oUe
0Ibw5Ig6DgapZQPqFctWhuDcoFRRBC+NIBZcO8WpV4FCmRFGN/t906Tvtb5Y9rGlxVcZ3J03c7dV
1DtzSQtdSnwe7zMw4ys3jFo7YloVIzqj5oDcK5K9Ste0N+ZN/S6yIk2UF/udqkX5AQ37YTckzvQ5
dZrHzElGFBmrZiOsPONuoOgHtfGMIn/Vr5rlhdmXNYhobYqbT5Jl9gdpqB7aqjEPap5ttXees0Hq
h6KACCwMrp7TI5AiFh1oWaF5sWLkflIZvJFQWXBNp99kGxC/a+1TwOuSlqEjEfkTMfUX96vBectC
J9M8ysfdTWxU1EyiLnHHSUm8eUBMvRxbw02QMvP6fOmOVWRuCXeeMzEiMnCbLDDQi9UdH4dGi14f
37A4Rc25L7OdvFgPheygiawkklsl5V+Xz/nZIUEqCVwKB2qd90ogNEHbYcLJLVH3Hi65jDCmAVkS
2qUHqAWG3250tp4n5y5VQvFnoKjQ5ViDgMpGj5tUCTCkVAuOdZZC1z315k0dzMvBruE+S4fS9mno
AkQfdIm9XwDSIRpC37w5F45Pa6jpjxr6ppLFBl1elHNmzm2P4+PmB4S+iie7bLF12Fc1T58V0CBO
ll9ZFc1YMxl+X08mZ+ukn7vQAK3BhU1nIwmLlUPDFGguStXnXbCPSkpewEyUdB/YZXUItOopNtPp
Og3z8K6CZukYoNvi0t1c3BaTMe4cVNyJDsfj5WU4d/woMQhCdeoMVL5WR6Ia+4JHMXBMQItLoAIf
a7PZ6yxti47rnBUS3wEytcDFgAc/HSl02jiOwep5tRRa7xBTgfkiXKxDp0+5V3eGfBNq8Rbm59yg
z8J+cKkRS6zv9wSIchzqne7BtD/68xQelq5J92jJq8Aoys9AlD6/fUHBvVm4ctQ5aVs/neakDFlS
NIlOHGEh9YMsg9u3tRAZj7eUK89gzohYqLUZCnTxqB2tXuWxFoWG0owaeS1Z+9MMh/jKkJ2bPgl7
16l6HFvuxH7Ek/PQWBlExiSP3xXFLO9to+9uIFRawGhL1bEisPWLRckA/ZKbnstoI8I+F+gQUILA
F3LCXOenq5KEbZimbad5tjRblMXDx6JXmuuoaWo3GNL0ujcW+NLKSPEBx71NGv357UiRQXVoGxV3
7ToPXZR60YdlqBNLzsM+6/C5fSsPH6e+rQ5kF+VbOU8+m/Y0/xuni/ZsQR1AYYWi4em0o5FklxFk
DBwZJEVkO7yxJmn0eDh0/85QgkSYtzHtAeuOcKE6jagJlt4GRePaMkw2GW3Ovl3nW0xwz7XH9T1K
OhHLIxMkGldW07Izuh0m8oqllrTvlarvAae3i+9Iyl+RXdS3U+Qk1/VUf6OiphLBGLNrLM50oLsb
XGHvQwcpHyASTV210OghwO8qWSPvTJ7z4IOy8SbkujiEZg45DXzwriTVun/5oJ5zDQ4APVp5cEow
Hp9OYm6kbAmTQRd192kfNTnw2UKvr2urbtw+bAfCgkbZel2dCUEAqQqQFBlCgZg7HVWT5j4t2pGl
q/v4BuJdbZcHYEYmq4y9hoKqp2X6lz43w0NZdtnNUJbKxlk84/JxToaQmeQDEKk5/YSIaldAXz8e
ShpbAEl5dVfZ1h/xlMcbklkrEojngwfpCVQTsuDMpcx3OhSZXWdKAmR1lXAAe9tRpK+M6e+0GO09
mmjdweon1AQE84NmIs4+OY66cS7OJTp42pNMAQIh1DVX+0wv4dDLAftMM0d6BIijuVZQ2rvBGMcr
rM92I6uO9yY8pe/KjvR9HhsOaD8nuM7jUNtftrrznyNsDlpP0W28ugbLfI6kOOXNHJVj5WqdRXeH
Ukq7Ue0MryAO2BnDsOxhg9f9kZzrMdM0pDMQK3Fn7taNHToTBYExEEL13CF8z+prYrhh0eSSdS9F
wvpmUXBQy1xKt4Y0NH5SKhvgrHOmBwhFlKJEl7WzuhzLKDOMMMy5jqmc7mxVSo9J5PCkJAewsdBn
h6LMJqptgr99NbM2tOZiVBvda+QAJ2JEuF5jqHZTLW2Z2JnI7rlF8F9DiUV+8awoxmymPsSBSkon
2skwaPpqO9behuUIQ115Xf05I/MMeqHR93QYyw6s1h4J1eZi7h5NEkEuiJ901wIJPLZDipdUlOIo
h1pxsLV52jkSqea4B23Zdll0sPt0S2flXLJI5E7oeqPaLRRVT78pmpq2nsQFB1uDCfAX5GCkVaQM
1KbeqxD0f4uDWd91S7HcjrThHKOmjQ7J2Kn+5dU5Z8jk82nGwM1wvFYfYsz0ezWlOFZJNVKTqxOo
EiCrMuk95gpJja1wXjjqV7vBsx2KCnJz0H+dzrzSjMCoJ5qLKvle1+AFN4rpz1AajUM/JzZ1hxwp
i9pIbT8Ok/p2bCLYz6Y2/RI1Y7RxrM5Ons4cACPP5YiVR6/i0siWssUAF7qSHUFyC0NL7dWtVe6N
yOrfRtr1w69zZ5IhpIFAvKRXk086I+vqmkdsE8m7YjTjXVstqSuV5R9kBxMPWaZ64+o8d6CfAdi0
8XOk140D0jyUVYsssCdDg36dZ8Xo0VjauFZcb93Sz/fSenNpc8JDc1pJha6ch6Uv4SgpDSBDssC+
TNcRJeF28vFfMIUVYeuZJTlqJxXcFDPxatbnivu/uDuP7biRLV2/Ss/uCFpAwA8bQCINk54y5ASL
MoT3Hk/fHyjVOWSKLbburHupiqqSIZBARGz3GyDwkt9Icu3R0A43IlXMg95V1b4o6vxoaRAgLcZD
Pp7cksdQPkN0TBS7MdJnR4Sj6s4o0m7xno+QgVItP5LM+jKDSulHcSHAqpjvNdnWhfH751zZ1+uU
9LeabNGsIum1RQXwmMeeWCbbE1FkbGsaTHiEdrSZ02jeN/3SvXOavbVkycWhoiL5AzLsZAVBW7It
hNCx7rDMdttXZXsVGlLp9CIJqE5k+f9jiyDjhTYDI0KGwSfXSwfDjIVWcz605uyKeDIcUYbgO6tA
ccpYfU8l/K0n+/J6J1tSreRFj4BTQz/qJ8w9GhVj0ugIGKfbt9qYXvS4ejGNm98zkVgrqdNXuvbS
+NeEhnRa8UZ6wphMBoABPjh9svTCOiQzGa21zONHxrXpec5qcuPaDP0xsd/DdL01KYYATdteX50k
f+NbSw0OOimVg7ckve3IQRnfB6ThhzKzp31UWKPbtQJBhkkL/FHrxK6GTfEYY+txMIvmaPehQqO/
Nd1xbLKLAauX3Z8jxZt3uLJsqZVWYcrTuWiiJKz5uRa0PEARGkPxXcV2ZUMK0W7rFQBfmdboBHOS
g0mbhG91zB4gV8vHVqBuN854ao91pV7IIfo9A4n27Tt3uLaCTt8hhmk8PgIMMMCT2KK0Uq2YXJXh
ChJVzrRk2qZcbQkXdfbHplo8wB8WKv6p4asSbWDDNLJLOYiad6LqW4sJwieCXPgxsllPzkE97ZRu
QuveQ6bRdDqggm4updreWoLwYPSGse0H7X4hg/TjeWJ6+OcH8daR//LyJ4lVHunNHNqA6Kap1T4G
dCkgttDExCBF/vjnSz2DDX975kxB1rMBvfhTEkU8JOg9RSXArDQU3ijmfNOPMoRrTS/3PeyVm9AS
7VFUS0Gek8zbUC6ifWUR9aYi0G+oZr7nIrm1KScPYDV1T1cm8wt5IXDdQtIvGAHNj1JmAJlPsN3O
NRXxcSx9jlG/KPcyQtAbpWgzkkiTZEJPyy1i8qB2RFgcA6ajPmIJll8XuXrUGUUf9F7Ufp+JfoOZ
zej++XE8j9dOH4dFlxqiP7iP34CvPAutUHqwkgSr/hqb1tiDuGcCAQ4DF1EA9ThUvXkQ+YwvyLBU
vhVV49kSd4Ybq9pyWZrJsGG8VDpqbZpeX/XLp3o0xGXYV8VWNZKCbZ7MP5YUSK0+mO8NVt5aOpBA
8NYiLwJ0fJIs04saFZFbitcF3PqcR6tik5FuIas274SWNxoJxC8OXNouHCqnSG1diwerH5iizXma
+sx4YkdK+vyiopPvoGBVeOhn9u+4J735+TghFDqAKKieEjOQKsgVrWdKo5tZ76uDnn8aR/NRAS72
Ton41pWAXazvFCHM32p4JTcpoCSu1DRjtwezfgjsQVylpvpeTvDmlZhzMwkFbAZw63VWCdkFU76J
g3nssmov8qLcwOQKNsIcpXfW95uXQrMH8Rk6tZxtry+11LTrANLxzrQS+B2GA77ZkgLFkVW/Uym8
sTzg6DBjXTUoUTw4yTzyWafLGTAGadqw23ehGm51pWxcIKpwr1MGqrP07qjrjc+HXR10UBRnica/
LX+tDa2isoVnjJa9qZB0A42lT46W2e+1dt/qBjLcYYIHZgWlnFMHjBaRETuYmaQMdlNsZwNQZQx2
ZCNHsnEuxWqzmeCD+5LUjA9JVNTYSa5aBVaUelBV2q2UlTSB7RA4I1IhHlFb95daso7mEMo3pUgE
0Gi1/FGJju5EFhRb5kbhNm6rhz8fem9lBuBhGM0x/tTs33ozSiXin0gLWEflLoZz4VRSGx6brMG4
PqjIjnEnxrw3S/w6neetMcnpUUMB3g2qJPewGO+8Jh/V83YoDEeyjfLTn2/xjVYD1rR0skGvo8p8
qpVHJ0tZibbAymcg1Jo5NYckkoO/3/IvrvLbRrSGOBnlkt3Rl5F0iKIscVG6T3ZpJL1HLnkjw2Dd
MHBelSxYsSepTjbSbeuo54E86PC/zXTYtnVfgQEy7U1siOCafDa5sQu1Qq41es8D9419QjeFuTPg
hxVncDKUk/uZdT0jgjA1iGj3ZZwcFq37Jo1Nu/3zm3vzSqTlaEYxb0NT6vWJo3QqGJIVxROVYXlb
qua4bfqIxrmq/nJk/iu1sMv/bep8L57mb8p8/9n0Xx9fin3x8H7p8Rloca11OsRs9PMIruSIv/T4
TPkDVjWQpRnAgOmgy/kvcS9FfMBlFN44iqBrFbCeWb/0+PgtHHV4TwBPSMBBXf2NuNdz3+nfeRS3
9ayyADYUdjDZ/GmDVbKSbjYlMLPFqOTXujymBjjRcDfCao/2Ob5ue2OM87veksKDgh3SstVzEyit
tKR3HHHDQY5z8HmNvKm1DIB7PNXKZRUnVc9JaeuHpgziC0NKzBsxWsXtYLUWcv44z/7Mxf9qUf1f
l65dUcP/vT7ktn/8/iMr++rHy6W4/p1/1qLygTYKzuQQGmiKMe/711o0lA+sqZXLivjUKk/Lwf5L
aE4xPgAHIa9aG+IwQlb6/D9rUUdSkhHbKitEr40u49+sRW7sRVWpU49Dz+foWeW4V/LcSUsC9VKD
lGPovSlXPgeNAO2idbE3Ti0sCPEel/akoPp5OZRxmLuwDgHQnqRYjVYEqDkKAiIqdg5L1eo2AHzH
hzCf+8MytvXoxFZCtqCHZvS97OcKB75GVfZySkXpGEqMRXNs9uK+EVm2Q6VKwkyrnkMnUWbtWoBC
VEFe61nqJnzkrT6rzdYMddnPghpZu7iOD8scFgdyYnGHLFnFmK1DgZ/0tUOXRd7P8zKhi6MHXe/N
uln7oTFHoZMvc2U7M3PpaxzzrNRR7SG5frF0rn6eAC9V3LQ1mX15MKxvg9OHRQLIjZfCWnk5NEBA
bFIKxK69xs7qh6LJq4/GCD9vY0iy6oqa9I1x6GDCBCukB/5LC32hZUEH6rJDNCYl7qfOkvAIzEkm
KUmpqTy7LcOPSZVbmJ7Fcet2WYyfCd13Bd3+Oq2puYY+dwby6o1SGsr3dhiSxO972ziMVLX7rE70
2ukKYzfJnZ47JtJuZzIH0W6c4VWVQ977i7nwnUxIaNiB50p4zeg5/ZIUmbMEMeyYPz+pE8G554XE
pBS9i9XiE/LnSQK9LA3jZgN8kjwtjO2GTHHA03dIG4SWBQxQSaqjXrfSVhkNp1N63Vn6cEOuINPn
U8QZFJTpthtlfQv3DRBNCxQfi8BPUpqH27ydss07N8yGPX21NsGIHYZUE9XzmvO8mAdloTlWqcg6
hEKChO6NFeyGyf4SN4y5YTC0K1sVKuAkR14RL52fLxiEZ2kzvFMjvk4Wnx8coB6xYpoh4LHtX99H
l+lLnOph5y1dp250KVBdtMHM997P+m1OVjLfH44s6KHVonR9HC8+bgIhyMpSMt80DPEM1pvJs5ic
e1motS6Yj2lH/mdsuF/LUZcwOKTITCJXb4QuTuXle0//92OO5g0ZPANG4j5gv9e3o+cBrJuybD1a
7fVRlJSSoVqK0Y30kbYeVMRr3BV0sSnyrnpMxHKY4Zaf9WlTXJqi2zIRXgo/4btHzjgUwfnYN/V7
Doivi8L11QA7Q2AAfVHwKNSGr29y6mpTNIHcegs9ES+z4/NFKQ6dMcqH3rrsln/mY38Vvv+YE77S
ov/fqz6/4oT/EMKbH8Xj98dX8Zu/8O/4TZ5IB4jOOdsW4M/r+A1Smt3EDIFSheD5T/xeVelXexy6
P0BmyfL+Hb+VD2g+w1AEBsbcgdj+N/H7dQXBmlnnXqgPsKVtFCxPuegzWgtFZdaJpyYS6gNabWwk
ZWh3+tS9t6dXcdvXe5prcbsoSNOKWZu/r9enUuaRMmVt4tW6LZ1n/SA5AWGc+DI/MBJqkTxAViai
Oz6PYXWVxSrQMaxiPGuGXqTpIZL0Xb3FmjU6E6hAbYx8af05lPrtmJd+PpSJV6UNUVZIlVdYKfaB
i6a5asb0FqXW3M3scjkvsk69fvHCr34PvG98slXbg4ScPUij6eRwNovQsFPGMN4iKZnfga9zlakt
N0LH2AJysOZkBENCSK77f77yb8cxJQDS3KgIsMQACK6//+KcNKZl6OygSDym9CE9z7zwEOd6j7/x
fHS8Oo6RNqVdB8SZBIPMkvX98jLIaypxb9skdjoikV6jy+Bu10pTtgszcKB3NJ5IrCBzFSUMvnVB
Et7P1fK5HpMZ7HUqGbemtBzMORVb7Jegz+nYPj1FoxVfTzY2yY6ijXBCY5owtpP0fXI2WUrykDST
6ZHMlo2Tl4Z6ptZpt+9Hffr8/Bj/6iT7v16IsO1erK3f6uGL8j/yx+L/tf+xqmC/PMye/97P00zV
P9BTgTjE2AZs6LMD88/CWNU+rByndQDGkI7jiQj66yxTObBAKMP6YW8gWrTKFvyqRfgtKpAVs87M
zAJLa/7NWQY24dUJA/4J4RZmW8hccJpS/5zsw2wYe7z/0smdFVRo4mPdqBdhVX4tKwqTSGR+EcRX
zGU/9oF1qNTsYC79eZU4mZaeKUBMnEWW781KMV3JgJmlTj/CRfVRiT9qLs16RmRW4CvxY9uJBzQf
ZleLS5I/TSvdZOgehxhcouy06Zq1tu2x0PXECS3TZUj8KLStEDtmOcllm26bykOFYa5Aam+M0i0P
dkUvd6tbh9q6uuyMzjHNcxG6UXScIqeHZ73JVRcAQNC5QnHG3kGRdE4cp0VzJ9lkQHQkZ6o2oK6q
/spOr2M2U3kTJCg3+DXus4GXpsj1mU7N+P2isX1b22e32W3iJV52GYRP9UdVvqnPddnJQ5evaqo7
2XLMfBg6n6XAm/Gge7DmbXXbFA5TuTsJY7rSrSGBxj8i5aa4bSznrs4uSumTSLFbhJIehtjQSmrp
Lk4mqvM62cqNtV0INNK0ZYbiVvHoRPni7bPp2Nj1zuivS2kb9X7dm2ej4mCx5LZMPJRt6xUdYOPI
7b/M36QH6WH+Jj//LD//vH6NHrunn1+jR/GtexLf/vkxPCWP+lbfat+GJ+2bvjVsZ5QEQWG+GFo/
mH0bdMJRmImj2RBRsQBTe9VRD1mVP2QXSevLo81o/74WzmJ6OPGJL9mjproDIJj0bvSim0nep90m
EltHcQEkLRvw52O4hX8xBpdp7iq6P0beAHaovASePC2Xhuqq4prvZSpbvvZIzZaXVrMzVVRmZ8dw
csGXlYkvbabRu59ca8DuBRrt7C6Hmr/Nz+nt5E6Nw1Dcfhhc7dKhL+5a1mOpbSA5mg9bdHOT6puw
LvUKB7B5o8oIQLum6SKbRHidr/icSIyh6Zd2nnZXjo52N19FXwMZAuxVHp+ZxWESu+IsUL1qF0GO
tVpkgbKbUMKk7TI3jmLPrCjc8tfL6NM03Uzqg14crgzZT6QvLNVQqz3Go65CzSDGwZUT7nAu/UkK
QTCbmEpIXj/s09SbSzfWzhrQMOp0FfU7ddjKi2uZgPs3BR+41H3mxSsQWHYlKmi3YuoRnKvBeXWE
ujX5AAK6o3X9oC8N+jKeFrn2ZdPRa8ali/0N1vGula7aAe2bRXI6nBTlq2RwxqfoLr4493zPyg7W
k19PXildjI/nEvRLTGZT2y00JJf9OLquWm/Q3PZC3kStt6KT1SOS+tmddDlE2J55gKP1cNPipiMg
wAQHJmdp/hTEn60Ihtm80aTj6Grd4yQhjK/i7SqrW2iJuEboji5yr8J7sQZK0cSI2y/Szo7OMshE
Svw1tGiytIcmOTLeLcLeqdKj3UCTluT13uxuU13Jj2HoxKEjPtnI4d7k9VNqaU44u3k2bUzhlDeL
0YE6Im4vTmVxwFwK7ZC08q74HpdnInI1F2ezIpackqaGwpJyO+v7pR9m3BpvlMpzTxEGvpgMx3xI
gxmg6w97lD53iZ/pO+qiWT3LbXzYcP4J7yLlM+UKn3RbyH5afCrkT3K2qYaz+cJ6FAkIL2TJTcxv
lsOYYcKROrK16SG/Fkyhr+T5jqJOQ0cwPPbn5mf0NyLFKa/za1t2+AcQoPT8H8Vlf96eP/8yv/bz
d2SOV83hrFrWA60vf/2jUz7+KM/jyW3HPQfjcrZ8ngHNQqaY5LXz4FmdNznWVa1d6IGrzF9Z9mqM
OsfX1VagaC9wGmAlfZbkDeD/uGdP1bQI5IyDznQy+SsdGC+UbsxGcsNwH1aSo3EXZrFvcVWjWeeM
IL+sGblWP6r2jf4x3wTjZrS8FDjEM9hOD4wvrcy5GjlGdcNTRd+woMFAc0sPeTZfLSfgyp6dO4uN
skbPTKmxt1iTZrjDOYFdfclGA+fswk8Hs3IGUGWPxjH52o9unbauVp9H5YURfioJj1CAkKJHfso0
nSXyl4tqdnINaL07iS8FWNduyVHTl9xgmlAaZu/QIrLEsiGXu+qQCs3lxJHqx0axN8VBZ9PG3WdN
nzaVZoPO1n1hLqB+Az8bq6dQz+CiccRqOVkeDs7d6KXiY6CkXwns90mGo9UkMVK0sK/VU6/p5Suy
xU3QG+6a1i7LNTMkzwoHN7RVx+ohwmjKvi0oW7LqLEOIV58tT5Uy0GfNZhyfxvBotZ9TadzSVU8d
2n9+Yl9Jap9vIkWLnSXkoJjja0SbtI3EXHOKF9ttbElzlHY4E/ZlPt0qIVwCy9ykQtvIMOzIPgpH
VGFOMb/4UrrtpemBBsxFmijHSc8uzWz6lGfGd1FoR8y2ooLykQrzr/LVP1be63f69sIt7td3XrO+
f11m/Z//qU3bHw3efnmxvePhRmny3xfR/5mFP5qYp/DTDm71fOPP/8w6FRJImtz0muiP0NdYq5Nf
4xjrw1r84OIpU8g+l9f/TjvND2sGuP6gYQOjhCngPy1wi4x0hWAiLLyOZZCe/wuvFUALJ2knqix4
M4FkomTnODu1Z8SwD2HOND6Uo1SH6V0jt5p2PsiTng4Kbo1inGLPAhPY5A5dooI0KLQXstRw/biS
7VQcoJ16gQmcfJ9T+6pd7+RG1beeifBUmH8psXhG78jW4lmuHTnh15rHJOoV+RoxJnn160XcbRQP
+mTXQ3EfNYzkU3aSmPCiXCI90j6ayKWYXkYdN92qbaGTnyBWhvrbMurDxsJOdiIkFPVZF4lgpB2e
4Wg0l/JyO6dtqnqqHYUXRtpVuL5pKckJWm7G4g7lEH0P8drEGy5J5GivJZGEVizq9YYLFLUkm2kT
XfKUaZHiHVJ7tC9rWxm6c3rQUia5mlbodXKvdVNFehdGzWLsTNEbySetFLXcbrLBHJVbqUKkf9um
mhqe130+3mV2Zbc7TepS+6qOR5uQjGICpg/IR8r+2PVGscutCrf2eEC8TBQT95JFig7zuaiW0Km7
nLDWl3DpHS2aq91U2UguWFm+FNhfNggjMBOwQq+CuDhswVah/YJfnGTkvmVNKPT68P7QpHKYLmdd
j2WKkENyMylmru9gtKrJh0yPp71lSABzG6E0X9NUiTiFsSfON3WcR72MP4+Il6gmHzPCmZwMxH3T
HkIBla5xtVArplu03MzwKm/4PT8IJY2er51OhUBKVClYXANg4AvZXqsR1MbE6OcSYxlH69O0wpxb
6WVplwdrLCiGHHZKLiSjIAe2rGqXK2qdu8KQ69RPjYnT2i6TARuttrYHb5mZqRzCxWgvat2iIS5j
25BuB77PtBs7Q7euseld5k2WYTqMUs5Q18jC4JYJTzHXFdcWc/HRMGbjOtTL5L5K7Q52jGGJj8Yi
TwKAs1ldLVJmUV+E5G9S0DTnID9QBjRhcZuO3WoUOr1eGb230A6xoXWRSnTWEGl7OarCJzNiTLGd
FXOyEIcONfkYJII4lyUTrHc5ajNjZyA/kXlRkNu215aGdAkwuNadEWFRxZWaxCZ2VVn0ZQLqLzZd
jKPLhtEr8a7RSmjFejG2gY/7QfstXfRQcZdBKlOWay5dKRWeym4owp5SEtJ160+JpCCcqVTGg2Ln
PX7lBmq6rm2MRYEDmDqnZOkBMoh6ovPOzDDuZcfKIwO3siTUuC+UGRp8ehXjseWaX4Ypl0jmkg7p
p0QBfSabAn5AlI8Qr8OuGyF6t4x7/TpckQ1lDn0uteJSPULTju6zpjYVTMUWFMbkKY7DjVr19qOE
kFntIdWo1r7UcGI6ZVA2W11mzLYxqW4+6WVqKi7ssiKGL5ctZwX+J4+JBYIwcwoFoFzFhVm4I9Cc
RRsOabzUiFoWmhLWqCloRu0bYkr67dLbU+DIdtVZj5E15PYBK9ScighYDPxWBzSoRhrUZK1x19PK
ky9RP2uza2vW9W5wUhONbc+2hy4vN42V9cHjOIzDFLhh0OHn7MQMjKLvgG7Rlai5icWN2qrQQ882
JHvRL60oXh1idCiB6i7sQ5F+bjOIhTtbEjWJZNq1ze0kzY2+iYIhoPJZ+jJ9iCAxqTPmrcgt4uKo
mpnXDEm2Hrkaxi8keJCApdUuFzC0tZns1YZhahUUEQ85F8lKz2zauI9cs+X83gSFJpmHyjaC6lOQ
DIa2tTolQjtOKbrcY4ioY4YSR1WJhBrz/OKappoNi7Wz07XoDyyt2k9C6czPYM9BOq9HLyZbjPpj
JBmTwbTC77nE1qLyRNsBabd8kIANRWJSISQWVUESp6Xof1RJg9DGmDNIlce6rPZdUViPXRKL+2EU
knQ7DPoC4UfptWstMPrxCjSu8hgtUmoxYqjSeNMPEzM/NVVE9EXJFZlu7Bj0wh3FCAsY2dg+8qIe
nfILJCjncQslq9fubKtvrI1WGsbkjNoY3hqiV+4yWYFelFhza7lTP0UZBU5sJq5p1VS4qVDD2Yk6
MzhmwTTGTpZImPdpuLMQTioKSxxL9KpmQ5aVBMC2Tq8rTSBwoTbL+HGAq9X49qTV8R50HBrMyziw
wXokA8AC9tHUepogWcaDpjHN3FP0oFb3QVba+PBFjVwNVHOVch80WWHtkkHSpW0ICLV2M1T/mi3Q
KSoAxLCCjCS8CBaHIQ0y9WOVB9h2oQ4onKhAFxkp+zK7ibIY4xtQno0vayMMcqRoEIKqiyYMd0Wk
1fXeTEvljgk49COlllRcVFutJykdKkvdqmq2POVWT+WhB43ywDqOW8dqYyRzCiTxQlyJlBGVfDMP
koM91tU5QtTzRymbytTPeI7pxTxYsr4JQApEnYMErNJuokjjWctyjJvskjeWH9Z1WWxFnDDw1Yss
YtgdAuzVbouUPhvrLZKby8LoNNk18OTitcjDcJsYSddx/GvKU28lVE2xlEEoRxyFwrjoq0lzkiY0
saNHgcmpcltPKbrD4W7OW2BTWhGDOUka4yGqFTAntW5E2M4m80QLYyl4R+aEBhnlFxPwNbtBNSYl
B7ypiobGUyZyRLVVq5m+LiIoLF8wpLxWpqpXD+CErXLDgEM1NoNozfaMvGpqLu18IZBDVhkU7VDb
9RQjhVLDJd50lhJYgZMkRj5+nJKxSbapUgbfllLSS5chdnjXKfasnIXmEhcX3VDV/bdyMscnLVB4
pUMkjMzNslSKPHwEdDo9Wo0Fu0wiY7vMxfVd3HR6tW3zpjO8KlFhWkdhrmTXgTan0i7V49j0raEk
81sKg/4RbNN88FEYmkzHaIva1zupbr0gzoXHHm5SVx0Litk+nmP6Kwwr6VLlY1+7pWWEj0o+yKVX
pE3T7JBclsx9Z2vpPS3SubtUssqsbkBgd82tFElts1XUsnmys3apN1ohggAiRT/Lh5TWfeZXucAr
I4qbESf0uDRmd0bwMjmAwZjtx7iYKFE7dVbKK0AFqdjEADb1LyjbtdkVlMakv9UTsuc4dtCmGdJZ
2kh5RSoQbSOrqcqp3yJUg9sEe5eSLVbYhXKUUBm6wxKqLRj2KHkKJV2enTCRzWgrmNxnxOYViSLV
ZXdR4cymYg0UYt4EoIlhhQIlv3GwUeCPjBkh8RCpYEHJ0JM42zWtoZ0TYSMUbNs6CxxpMaLPS5bS
Ui0JNcRqtVecYPUF2qusLKD37TxX7gBj9N5KLatxJx02tJvKBj23ySZ7dtu+sh6rIFI7x4LUiZB1
WEqMi+Yc9R0C3HhuDkNz2RetFjIUU4ZHspZ5ouMEO8xdZq1+MLEGvzPrJZXdoK/D6xSFKRpVRlCA
NVaYhHlNUi73nIh15wx2JCN8YzaBHwwSkThXea6+GkfmF2Sv5J6DSdMScquRxlOvysmTOmkwA6oh
b3OnRNuSXp6adu6EzgtGzRmoG98Km/gpsskU/L4Gv+IAeLOsHXOjKvQW2vVfFd0Yafz0wVy7TVjg
Y5yXaGJmSa9+RyzCpAAKR5jpplFhZZaVYY1JtBkT38Mmwz8JntiyC/MhbFwD4dJsm8I6iokhafMF
SlxRuLIoac1LTUFnuI9qDYfzSf6RBAEdwDI2exjGWUKaqklDj+RWaQwG/Q0JYt3fV+D/w4nR/zbU
5MrI+e8r9avHE6f1Z0jzr0qdMRCvGfVKhtMoYq9ToJ+VOhzjD/AmwK48wx+Brf2rULc+gFwDXQFE
GjmLFY/2T50uqPsp1GESMgqnrsaW8i/q9NdDWkaXUMfQlsCCwaZIB6T/eoY5iDrIy9Kcj3aM6Y6S
mEx4NHTvJ6SMnKGayeFUGrSxmr+DHnk9Y18vTJg2EdlDgZ2PeXphGfE3O1XG5mhFS+oMRmK4aCEW
O4UW+DsUhJNOxM9LPUNMVzkc/dTHc8hqjHNGKG9lAAM+7ZCanvAre+cDneDMnj8RGkzgUPVV5YK3
/fpRxiiv9HJW90cKWzZwY0V+K+vZR3M2hkMXy6Ovp5lCGdWQjHciqTkHDS3KXG56fIwnFFlGjWqa
eo7cSSJMd66hQOVGxNgUl9XUlCaDAyP+XtnpBeuNrVx08/xRGWaaeUM9fh/iSLo3JdjY+lLbOhDW
ZLgYGolqyp6i+SbJhfio9WN934WKeRZG01e9TeRrDo7REwPixYDx5LpwAjWfHuxFgSf6Ylu8AQp4
413gSAbKDBU2oNkrhOPlzFwobS6UUe6O6YgFpj1SFwT99J5H3Gtk0vOrILVhgyj8C8Pl5FUYiayF
qLq3Ryhsn7CQUvuLqB4r2FDBe+Jbz3Iv/0YB/LoW0uvU2Gi/siNff6K2Dyf0zQLC7hz79QwULkRl
KVD9ZIas/C1M/EroEJhbl9TdnfXG74eO1JjSFjCk1VyJ/jGVk31clz9oYmwY/29z+1IFKzqKC721
3TRjoECqCPPIokPV13RY8YMd1aPSXA3xQe7cqr0J6DhH8oMWf06GQ1u6WeFKyPZFJi15kowEbQsr
6X1pSOinb5UIgQbjcxtcJuV8nRLT7OCYkJtPyfVs/Ai6T/OSnI3xTdl3fqYcgiF3K+Uih9JLE13F
81AM6HIbj6aaXVoVw7D+pkneQyQ+A/h+e7grTwkc0CqbcQKx6GMcwMpWaY9lhH05/+sbFkOTJC1+
xGlJYpUq8VFESeZjOFVuo26I7pQ0vYgRafb1IJK8PAqMsxKqyKr+QsXYf1GE8Aftx0BDiWaItjC6
LBrID3J8BScFpZBkOZukOAPYqKqu0k6xC8Xte0Y/Y5+a+nBml4N5bmjts8uu4jV1VtyqqVHt0yke
eUvFvKWXFu3/vHMEweAFUujXQoOMoaEuL3geJwSONBFylfRGd9RxcPdM8kOfs2g+LNWiuxr6Kk82
CGMnQmmTkjdXv4RtIfYF6EcnHG36joEBKlVJ8J9o+oBhoaY6CiKUbqEnvRtw0OymAIVMs4f9qWnp
ey/zVKNmPYdhSSGdgtqoRQRbd+0LWI7U03LtTKU70s7V3KQL6YmFtrHtqlnbILhRbDN8Oc5Ga6Lp
qvSfzUTM2z8/xDeizqpDB1eBFvcq2fz6FkbSJzkVaX9EsINTzpaSM4nO1dZiuvRO1HnzUoTVlWGH
zPBpOCi0qK7bpe+Pdt0IZ0L8bpOLVL6P8DDz/vypTgUAn58spnDrFADXdfNUkkpW0MzV+6o9ZpXc
XeRWzrQnydXrcejGMx4G5qTRYrkmdozHSAGmVIum9XWpnHdmVOuXc18avuiQmGqy/D1a4ynZi7sz
yXF0pATIM1aHv9cPPTRLMOiWUh/DJsDVZZXxhUdHLyNpMbiR8Kj2TADGrt2pX4IaZTp1TIIdvcXR
L5TF2BrZuOzos41ALwb5ItSx3/nzA/w9C1oheDhnQFQEKn4q1KQFYWSIGTe3curKm7xocM5Ip+xg
LPDszDlCPKddjKOi0tH885V/i4eAhmD/YpNCyoB247rpX+yJmjkF0rRFccY8wdoABcNjqKe0/tur
kOCRUPJDgahzKstWDXY11HiynOVyM9GvxRcgMQvJ//NVfou66GyBT14VLrT1uD7ZXEYIGCibh+UM
lamtWlFJ/xd757FcNxa111fp8hxtAAdxYA8QbuBlTqI4QZGUiJwznt4LVAfxShZ/2WWX7XJVT7qb
JNIJ++z97fX1i6w4BLK1B67l29V+q9r3/+ZZYz0G/PePGl4SP7Ppxt9XBdff+HbY0ARNVUjDV/ST
gppaMOC+HTY05U/gk0x2jg5YePCB/jls0IllglQCyK2tPXpvBgd/VwXlPynigUggTLfpH6S55DdO
G0ejXcBYgI6/NlGzma+m2u9Hu11KVAM6NBe1MoZUH4zOS8z8I4eCn17FEjRIK8rqFHkUY9YJxWrY
ESrKLm0+DcM2us8U1uDv3vpPIlm6SLjb74ITeprpKeHcxPtR1RW8+v5pKAXGQh2N2Un7TsOMJGqg
q1VVYF1afW+1WxykNa9OLTD+E04Wblh1yeDZ2tBdkupuFacb+uK2mMfY8HPgAOUZlmqqOKlTWRsc
ESLz3BR0f49+XJTx4GF7bi+IN3ryspOu9lQVlSDeLQsZIcVcOEp4YafMPfKXqcTLrxrI9XtyDzMh
jjK5PoR2JQKOWQnmN2Q6wqugLPRiJ/dQATwzLgx6YoJJvGgY+Fg7beqUrRmIhoyBVZDrpKCQXASl
1ginNMbpMJpCv9bN2Iov5HKS72cV3J1jGUl6N1DKIO6civJcU2ky37DZ93QmJ5RttnUX5DnINXlB
wDyNZYpOQwcEkgaDbkFWgsvt8h/YppomUjSCloksKcFJFNwXY0elTlcD3dpWKUBXn7RskGzh+DWZ
bwdxMRwkPU7JsKmmXWDZOod7an9LdzrquaY9aaVu557RdiXCm0arDk2yaPWOs9V8SU9N3jgr5xP1
kj13sWOqc6w7JG0o71SB/dRW9nRXkIV7JcAycv5Plz2Gg5o9xnKvvwzxIF7pV9GLz5IZLLVbZWst
QCmAH6FaIs1HbUvq452yKONIGnWskl2lUmm7to2umniwjPg8rK22PqAJQzyYk6NNSekbvfrYNcBV
vVJ9k1GpnRb6mpJN6la262r0abDlCLCEPeoXXcaIad9gkoP/Jy3BpivCpEOjAgV6fLB6yitOpKdF
tasrI7nQl3D41tn8/5fn/0TC5ruVYtWL/KXPOH/Kv/6X/3TZf2268o/r+KX8fol++61va7Rk6H+y
YKzs7xUHD1WWnfTbIi0Z5p+QMlEKr94qa4si1/q7/cH6kx9dbRtkABjEKf9KhhXzT/ohyKOA2SHU
4oD9O6v00cJGiEaT9lsvL2wGFPTHHdRFPISwdanFl4Eh+dXSjx4E59WJw8xipy9YaGqW3ZNZNW8s
ub+JRVr42K9gk5DhSZSSo9iZMSr/qKNgPSQQBowsep7Lpkd3WNsu+fmD0qfgC6TBvlitfE7qbP6I
nrqu8/+uz6tbJQXzlerDfgfP7ziqI5kL8VyJcz8rg8aFB9p6OVJnPZdbV6rBtvaJ8ldHOMKh8Gv5
k13hfdS/XpM+UmYjgm82DFq13u8JoS5JXTHTdRBUMoVEO3tVzeLRlvPR+25Q/eRC7zefHy90tMlR
N15iqqAsAVr22CQh6rncvv39a6zQ7rWRgtzlcR9F14u4iDrq4lIlISIY29GTuqbyf32VI7Th26PQ
JEsSkIOhgaX00aPQhCKXS5VToLR62wuz7FDm9qcg1rd23zwMTX/XtIqP0ZaySRblKremy1/fwfvA
9a8boHdoFeSb9OAchSVGOSg2dQ7Js9PyNCvH9Iy2sBpoOgYxwzjaH8T8Rwfhv64Hkh6MB26/P5ip
xvqCt0IRBKTw69kt6/g5QuXhQBJZnCAzLwqb1sVG1670PnkdjPrm148LnOSHmQHQAhWKQgTD4n+c
ERXFhNm6FsR+bFcnlV6fZ6Qbfc2gbNRXy1Vq6Fdxynk8HyrhALR+1gS1kDg7hQxClilH8JvOsY1K
AXGkQOJw2WvWeR3rV7kJf08yzpckfZVb7byIrRRwH+LYeUTCWPZ14mAXDfHVbqPLVFEqR1GVL0Mm
xW6Db6M7U5Zc4Ng7xRLf6EqNnNa4bS3tqmz0K2ICStImjbdiRevrybNZkbGul4aeVa42dkGBUpgf
JL5ywsK8HctSoFNQrrQ+fA6gmDp2L3+25sR2AP4KR6dkeyMHU+cbKo4LaB+anYHDlQvdksbGFk9i
bVZTT5rl5UprSsuLW/40FaHTOFHJGlnFtydTE+1sHur5oNXrmhdLqV9I43Qim3V6FqftA/6xPJWZ
TDRbIR4dJ8StUkn7IVCZ8xrJAaaTBmFDW3zq7JHWgo7UX6nw5qQ8AkCaDniKF629VempcpA2PRv4
102DdY5NT7lLW7q4srS3NzOkdSNARsAavpxZlTa4ZkSRGmPieEMVefDYec4VvRCOOttAzyREbosp
rqB+PaezuFdj2Pm22T4EeZT5ucktKNgD3a3fNTCLUyJ4y8GkJLro7cDPErQwVPJaGk1z2RsqTfK1
iBhRa9GMIi8TzttrnLSWzKNVW17UhfMdFUMVOjUvYRalzUG/sLdzJNuuFZvndpTZW72B+1LPhuVU
UfxM/Ttxqb1VG2IpPDRtBEmtFOFF3IplV5b6VZkZ+qG0GArTMumHkdcQ0Qy3aVKulCz2fEZ9cnKQ
DaRg3GvVDXL+NSjY4uo6eyUWe1Ax63y7dzqLi61cmHs8Awe3nBZ0NeqrEUi39dRXmyhhusoLDznU
0StYk2WThqPqhi1mbHDwhq898jqfem+9S4fsKjficmuVE7VewX2ndow2PWgflqRAm5sYKZ4c9uRk
2dh6Sst7siNsqURCJrFomYJm0T0sOgOA0PZVQlyzLefmoZvM1J+sN80a7o8cpAqnaPBQbO24oq1P
ubIB7bgxwhVXSmp+OyhO10kjD/zhseeHgor/vE73Pkqh0Q+QEgdJa1H+Bfzpnj5iUFuv+sAky5b8
OW6M82hUztBCXtSyfYugKkEi3qZntWDAL6zbWyypW6cftaslILdYt5Pl4YByjh396BcZtfeusM+V
WVxh2gaXzQifQVer/lwqXCNoHnS1PNWk6kGSeFOzGX8yWwlpPh6IrrLwmCpx9G0SG/MZpi2zo6VB
7OrDOkXN5WXgBOpOlnWLS3XqBbl0i8Xe5Kz/RYTla9dmzwW8Jofei9s2UiR/XXw7hB8QXJsHyiNX
TVwxaYGlO8U68EH90WjTBEiGJeQW6qh7dSkVjuB05C9mM+Gc1U0nU15ZXm5Igvhb7hyqEtE5gtUl
QKrI50TlVDh6y03KkpScYUNCcj+zmKJV9qx3Bk+QRyCT4yXE+atGXjeU+Uu+RPt0FX3bFTO+TZqH
xoyeMbB8aPLmAX4G7x41KHXjhkXZZJxYEfddWtFrFtfL5m2eSpV5m2fysu0TK6broUfHXTblrrIG
ZkWInBzPGeTyg3Q7zSmDS7JP7DQDM1fO6fWA3PJ+MAOkeXIAio+z1ld55NUinEKWoPFb+O9eZWku
OHDVwROqVjATa9gX2OvSWE/KqTBLDHlTdI9b0Y41DaDmeKFAHnM5rEyXlmARTEa8QRqI+3utoNlx
bBjaQPZbTMmQZe7CuLG8rJGeMJaILoWVI5Fk/d71aFmcVC8fjLhYK/c0z59qQVttlHBRr5UlDtYB
PTeHwZxZaUUKVml17i5JiOr8ptIjAUWX73C+WkGDMzdBButKI3naoA5zOFsPbpdWwGSCOGk/NVkU
XaRSkfl6oz+B7l/PZnnr4epiQXQV8sMEi/XQTjVdbLVcfVbING/R985nUkYF1pOT6LnFKvY6lqUn
pU7BCCMk4vslMpqgoFokXx2pEg4ohb5U+JPsYgVwfwoBkwUdhX1B77+PfhptiwLc3awH+WFMsudp
YnteF6eqZAQLNmzYAAiJhubhbVskbr2ax4Zu/Dap3JaOAbRkQUNfCsFGboFNXBiHhck0QOzpimXg
gXK9OWhKJ7ltO17oQxc/lgUr+NsakcbGuUyG4UYqkucwq4ITbIFJapRqvGGJX/eU7DZbbXcSwwxp
krVupwUdXFrGr32lXlaiP+PY/ULe4jP6pQNCl4heBqKEFlcDpwQMv0kGWaXthwmn0sqw6WP0bqWc
IfCKU8AOaT4fphoy2DyZHFQCq/GwcA4cJt0e4dpN0g75RkXZ4QHXnC7VkT2kHdsJD0+WdSLKB6tY
H1OVWy7KfMzSennsYxtVf/Qch7y/FHVHFfLTSr1O2jXAeAsXCgXxhZE+1wlv04pbsA/IkT6IFN/n
pddAEQU/In8YYZwKoRq9P02InKNeMS2Rn1msVYYp3Y5ciUUzeR3jRnWX2IxdMnrxB9d9s8h5d3Qy
SIbDqQM1DhSV3Nb7C+Mk2/atEkr0vwwXUWySe4pOhDZcBWlmUpyhlzMsYpkqd+YRj5wZnXRPmvch
0aKtmSLnzTX280UThGxp4spNjcSt3iTNchOOwNFDDm5IUfHe6eQXeDWSg1fwJ3KSN3rVHGrFoj9z
0k8iKbxT2v5LomY7JTRDZ41Dhyx4rRqsCaM8PjEQy3hZNkznOpr3ExiAk1MELNzCNPbjGruPMZNm
HXN6op2LglUnEUiqckROm7ZLL2arMpChx+ybyDCIGmFEuHBxF3e05tzJK3oSpGoRPl20vwUs5PO+
gVboGeaMDdl9pSB8n/wvUZUZbWxJMN0JQoYsJ0hTjP1ihq8JXQcOG+vrr0P/N6Oaow9LjYiGYxIQ
DKljxIvai6Krg0zyivVN8XG0PTqU5UpENh167fIZSvS+TthV8kzbDoF1voaT6sKCnkPzcbuOAwBe
BrG7xkzySAi0fuWGYGAW6fMUsZXmrCFDYe1ncpYtcqt9qWavddU80Eycev3CuSYRV5PFOm+3aeXG
cUUUxLavRlRdh067UjVCxzXcRGd2XuQE4a3M7IxVNok2WzWvg9wRtXFoeYvphqay3UW1btHi344A
vejrbaQd/lv8ZqGfVws/yUEKIbvS3pa2KmiyG1eKD2JkbwnYxr/tjJy5QtzkQQ/LNJgimUi5xcZ2
1bFiYc3ZiyEcIf+1ZzSIQwZVhIemNS/11nBLxPVDaixYV5ttcBIm+vKNm/hbSbXbMueft66of3qZ
3lLy//7bf6wssv1arhmr9vhPrXfzz99q3zVGvfuX/41dUvTOA55jEfpFWaRMv5R//Oc/bp/Sr20U
50/fJ9/++f2/FVm02AN8hoaNj4H9prv6V5FlUTegFmhRD6HS/k/6TZh/qswXgDLoe/BxXTFcfxVJ
1v/FekKpQaG0DcjC+J3025ri+y5vRWGfXAu8DDLcJvlBVuD3ywKFvFVHm5VXYf6aaHcTqnU6aliK
TXfKCr9scFznPGdyXo3CiOXuI6fAN0Prf1eJH+/gqJIXBV0qbLSHV3UVEPizIxchbf6JN57Ne70B
J1rTS/+Y0zcLqhr7iy9vn+63xvl/bBD/z8yG/wMHOqWxXw3ym7jo/vD7tkPA2bffj/C3X/w7vYxE
kLIyaTsw/H+N1L/TywJwHtQmpIOAKSj6Maf+Ti+b0HUY2muMjBvDm4Dx7yKg+ecKOKGuy0/AB6Oy
+xtFQPWHdBtaKcwRFXA92NOQA38/vvNYmlOo1Kv5cmC6s8khaXoKp7DbFTbRdqsnXnwyiyb+BLRU
dzM4KSotK7THyl6SIBarR+2B2DfZBItJ5BnmWxpkLpGVOV1fSp5lljdqIOStSMarclxQyaPF+v0R
+ste0+8X0f/6fy/lifrmrwbkbc/K8wdslD/cJwoe7R/7diWlvB+a65/4a2iaq+CVz09hY7WjIAb5
p/JhggMF40adhJ7WtTz9b+VDXWEp/PQ3p1jM7fitv4Ym/wtxGNBBsj7Uiyl4/87QPI63gbQg0cWe
kT+FQGkFRH4fkM0S9kJRxyF8xcXfzzm6c4UMomfAQnHaLn4dmqS6F0rJ7vPPVvWTZP5x1eDtutAs
ZewqqYsbPN/3111msxgrSQ43vDnVoxGjuU44QrqxXPSD8+trHRcO1mtR8WMKUn5alVjvr8Wr7Idh
mMNNZoU03OG8tWkNdfF+fZX1jv/dQXCA5CqomokdiXHZSI/2sLbVzNxQuAqdyrnftfm4MWlo35Ef
KE7GaMpPpZIeI23btIBZf33t47oPFzZW0rgKWJYF8FjkpY99uFgZ155YA30z0k4baTkr5T7eqE2M
O2BFr8GvL/mTD8gZbVU2gACigfrocbEoIgcrZxh9IGByg0IWvN5kcfVa/8iC6CdvFvWEaTEd0G2j
YTv6fnZUNaMkkX1pq/hSDSbZs5ci3gc6Z2gJahgWlQdrGbJd1mGT/uvnfGOJHn1XBERMOITjKpIz
8f7qKJtTrq1z2MZRFmiGuWzlmRxiPkTWLh+VxhOolR2rmPtNnNBkonYDbc5U98WSPqB/4pfkWP/A
GOBnr59KBro+xjUkmqOD1KLoUUuimcSzltkbo14yDJ4pLdBBWm9+/w1QZF0rt5rGImYczR+lpjk2
0+II/oZdHsoh0J+j0soeMVfR70jGoPDAJALPsGLfp6dSDRRE9EHix7g0bpaho7yiBMpHDqU/bKoM
evoCkPwgXwPyeCy+oqhZhR2NMhsyc2Bzmoy2kkme8R2OK1spHciR1i1HJ+VcDIsInWqcIzcPgvnc
LsV4QnOi9Kmn0TkH85lFXru2sYdFUQF27GHPFcIMvI7mwraxtNM4lJ7zdBK0pkScrqWJHqHEGPUb
Cin2Rx5RbzYx78ccCjlYWMxmEoCM+/djLjXLyEBaKvkNp8uNPiz9wbSTnJRNKU80/pSR/DoFpeFY
szRNntC6YHLtGYPBfoLj5zSc487ySdLRSQ+V/SnPW2P26pDWWF8R80dczCPR8rr2sXlh98j8ZI0F
ufX+fqc60Ody0gPy4UHpdU2yNpkVReqQTcsPCdYn1zTZKiWLb9GfLQAwLxO1p1kzmQMpdRRaMkhQ
i05w/5D4nTFtO1cbIfSRY7UlQEmqNCAf18KbCmnlZYyZwxUt3gF2GDTZHWJM2C7JZ2TXMX1SYVZs
wlgG4BIgU9rWUauekHhCE2QE1rTqm0mpKTM5V+C1dymuLXcJiNOXTuv6jdI3yQdLyI/7D0a68NJw
YaElhlX6/dsRgz7oodACPxDxcJdVs7wtrFr/YP/5+VUgqyFqI2A93uWqJUpoL5UDH+ttsrPq/LWs
jI9szn8MF3gUkI2shRb82R+M0igeLLU+Br4yomTTk8V8oGcuh/BVZFD7yFf11dhgs4oO+9er0E+u
TK2SYADsM3uAtYbY38lGk7az51htbX/QBeQY8hR0CKSLMzctrfTm3Rg20b1k0Yb46+uqP6606xrD
8CaCWA8QRxFSExmxFCXC9kUpw+QSkxXci6Fpn9Q2SaEMNUAt6HmWNmk85hQNKJvuSqojutsnatVS
iTGr0yiV5y9JG5zWI6lz2ienzgEP19wGaiIdhsgUt4sUwmgwiiK6ltIifzEySbsQlZ1cTn0abH/9
VD9uqd8WTpjhCCQZnO/f5lSJeq4q2fajyh422mjZNxTFr9u0Y4HHV2YD+++c/Hm0taUp/R96pUw4
EH0yyNFVDPT9t0yhcUqa3Nh+mVb9tsOrzQ0k+l0LSjfbJK2Hi0zKS6eii9yTkpIdVqE1eMlkcZmr
wezXhXUPCKB0pihYPE3luA40vdhVJabu9DLWbt6MKqSq6ittypXTg0nJ4io471TxEYv8By0HNnNr
S9nKA4aETP7i/cOEE7bc0WCafh2q5vXCcuIEmh0forxTOirlJK3JT9r7uAs0L9Nrez/lTXkZYNly
/+uP+tNboc8ImR8dl7R/Hd3KVODnSpMIc6RJ8XWV++Zp6CGc0G7f4qulSBdmhFqp1sKcblWAZaCm
kHg33fUHN7KuaO/3LxKKLHawcIA6/jC8bL4mhd2IG6mbU1jq+2XR5T1Y3PiUCI3ebDD2bibC07mV
tJ2oqPErSZl5VQwv5Nf38pORvppWM9gAOwFEP9qaIqFSEyWw8+u2FHfAxK0zg5l6aBUATpkWmmDd
lSc77uYDSoT68Our/2RRFnwRVkvOcPShHy0eZR10ZlJz9ckOgrOgta2NyLW/slf/C5JH//cey1Hx
f/fqf9Agnj1lHUfQf7FRbz//V/JT+1PnfCvWghL7B91Efx/BFe1PBH8rxRTx/sol5WjxN67UgBtF
eI0DFqdwtn8+3d/JT6wTCIe/z4v+TnLojZr772zh76PXo+LF8gGvm1aFo/ONPIa5FKbAQ3SS9DF8
MRUP7x7qXAEHs6gwcZ6fOiEulexpiVBa3/Xllm5KsJXRldwnJH3gMSSneUepoL0ZUSSX7a6R7wks
dyKVnThX/BDGXZNkXrDsLOUKbwC0RA9LdWZQH1wvPVa36rTtMOFDTVy9lJgoSb4y78I7Y7qSs63Z
kJekb4wu/6nAaap2cJMu1d4JysCjLL3U2dbA8D4I3SxqTkr+k5nJnhHvrTz3GjV0ZHRQcfM1yxO4
wQD+2ssqTJ1O+6qVl0aOG0Pd3AwQjNPqFRQVxfSHmf1QyetnJZgvOnner12eGooihPSNLs5SOd/E
wDum/MFKn00d3UcZYtkK5aSHmRkbnhK4IIupbwtXTl/Uim6XVfqkbqPhaRLlPah/fwroUp2X1hFj
CRvp3h6KjVKFm7yMDmEdAf8JN8qk7KVy4CV2m1EZNmUo/E6KPZBFu7GcPWV6ncZ8C1+vMq/m+FGr
90MEva783IeHqI4d8F6QHta46DyPa1dQeQrodR2DFwBaObwTXd1l8ldlebGWW8l+ojbvdth6Knnv
RvOzvqC1D+NLO4huewvKhbnTm9Bv0nQrt7OLFaAcL/uZOJnoC42CBCapOwsG0EfKlsOCj5qqnRTP
plk+XKA2hf3FVPDKtdpV22mTCvRMkdii5nLBK5EuGHzYGucC7we85xS19OVsBAvSOvBSXcWq/ah+
KrIQkQ1DJ9Zc+TAO0UkctdtkgayIS+8wx4eKUvZS3oiaHssvhWa5dRJSb0db2+0nCypj8wiFyIOj
T0feDB4AzSreVmMothMaEkPP/MIMXQONDnpyBN3t3sDTq5S9yS622mieGvlwQFdFRUBzqyLeLtZF
1emuMMFQQEhUs5PQuB+Gz9VSOXl2lrUBD8o9MBPWK4b6o9L3HFUSNy8+p7PCa2KkCqDBL+Y0+lUz
e4OYvJrZZlXCDevFGyhOLFDV5gDRuSZt2lpstHgB19JRMBy5+9BdlMlDJIODyAtAuF2Rj6EzFbOX
FaHbRTOVXjwzxglhH/a+5qXR8ODy6aDcUHq9yIMPTgZvVdUfFhj4zSpHEHkVt74PUQjBkBCRX3eo
StKvCXPsLh35lkG+MUaary9DgUoQX9elsU61OtnPZLCIahBCTxspGLdlFmwmAwCnUEgCGPRkX+ZB
tOFMzq+ZtMk+F9M1ntSL5XVfIzWhmrwtldpVEAFp8LbkEj9YSs4p+NzhUEbXS70p4X3moEZnS3Ew
rXVM8TijtxZrjfbelqCmM5uNIXIHizmOvfFyamhfoH44SSEdjPZQ5yVyRUzen4TttDOyl3QrwYPj
Jgq0eYSdmO9dtNF13s2uPn0QQR9XjL6t2t+91KMgtjfRiZUaL3XJ7uQuvdTgvkeQPhbwNHnxOFfA
OuUHA5qmtcWK15/r/IPv+hY9HH9XjUZsS6e6of3gpVYMkmSNbdqj6jF9fC8dEhzp5IXtJfmMxHgm
GZW37hKZSHd8eW0iudaMfSE91OZ+Cvy0vGCpkNV7OT5l1kvzHhFhaCF58lJct2VjRwjJYvpB6mp9
MUd3bctr0ttc7xyHmvejUWHEoP0DUdrYz32XeT2EwMU8ndOPMrLvj4xv+yoXWnvvyaSTuTr+QmGf
9TJ0Q3paXDWD6rsSYNEmxdYurD/4FiTMjx+LfjLqoMQRZORWKfz7xxoteZLUIOqRW55ahXFN8ncf
tyMYk3I3GINX0Hdd2JGjJOJhrFYtr9gq+j4tfTJZTjqeZZBXuwLmYDond1ZL63aabUI8Aecs/ySj
TAnZ5yPJYO/MYcGWN0jgvVHc07PNGtx9AYbis/67eP7s40F25XU17yunCs/H9gXI6bbT58tF8Wg8
PpuM5mS60OSr2up9oTbo5JB/KVCodbJ5r7Mu3AYwEdIVRzJpcUrwJp/BFaFSsIPqkV6gPamo0ynr
HA0Z4zgCFm6ynRreZyQdILLsqyb0QAft0G4lQKqkyzAFWxxtLfyXGRVOEkxeN5zD8lEh1oZAi2IF
31Y2RAtL6S64lbN9bFVI63ZmcVWCuRZmtUENhNYQrTivwfwMIGYzVp8k/X7dhs0mxajpUwTJjOMt
YteFDqQG+uRNRRN/HE/OLJ+NE2zc+Ysin6ZW7RkL8Dzpdk5Qd2RfZis/gZdjJPrJTBUitV8t5YvJ
KxCyL5HlHounHqJBZF6YCmSJi6Hb9Svw+3pg5zCGhU//KUwHT67fdoC8/NQh768t3ZWh1/QS0gz1
dFToVMbOfkaDVko0mgHhiebtImaPvgDXYLZqBG2ddZKGE4zCidWTTjQyrFp7Wmsyjw4qkiNvvYg9
UN5bK+u2UWixf8a6pw2jl5nabtJir4UYnZS7mYcXaQUPI8R6Akh38qLWzPtMOSyKXwLEtuMdHrZh
hsQwoAFufkkifOYJeATzpFRZ79n7+sbVw9MsxJVei3yN2IzLFREH7kbbJ0NAJoRDOQBn40Rtt4XY
tpHuoAB3AuNeCUJ/6OudaVx2wMusxdytWypdz04+rW4drNxFs5OlAkSWAR/xXI+/BH1wNaGJzHTm
TAcD3N7I6SZXHyxyySol06oPd+CKtqFuuYN+ACKGRj860RN7j8+dM1oGQkl0hvT+NYjYivZ6Qfqe
iTsScmdC6x1O9SdKBYH+Dhkp+WJBQ4Jw28hPrAweMSj24DrlSSzpMgoUV+mvgHqNkyD6Gt2B1jPA
nsNMSEAecjQ3o9WetDacAaJYNX/tR4N4xPCtUr0utMbHfmSv5IGrVq+lvDO664oTeCK8kbkVCGD+
muKkqeXY4QMCZsYqRH4bAnep7iP7kvBvtL4uBl0vWKRktmsubJHKfW1d9DqAg2UniLhywSaOinAQ
0q0ef+qnW2rje4n2anuMblLMxpcBa6Sicxv1Autd36zoWW5fpJLvpT2MgN0jO/LmcTyJgvBmDSnH
pPV7u/Dzlt7FaABW/VK0n6q02qnEmnN6wVl+0/WfQcfdaRPaIpDVRh36xHei3UnBGTm70EJSy07Z
RG4cvqoVoaY+Q03DYEGBgAl3pyDhHjlzJzulztkiN2gXMBmql1nKfJkYK/P1QjhqAUlQz0KW2Xb4
FCiGAzsPCRl8cg3PUkN1C2vCE/mhlE9aSjYovmZc6aJyD1YDRnq3Eeqlgtlo72mar0b3tRSdQI3A
gz29t8fBH/EusWLdX48SvQLB2Qx9o543oli2dZ5Dv+t8MRfO0GuANjJPoj1symYUku0FIj43NKZd
Au0sM/aiIW4xSOkZTOPmMWzwF8jrPV/Lmcb7PrlTiteCWEkC2KgbmUetdI8zPOLY+xaEyYJfeHKT
TV90jj112e/IKXLpa0mCHzEvJ1G+Qv8qV46aK6m9rtNlH+BlUJjQwhvNpSEtXkaPiqgT9h2oW6jZ
YvJXG0fZbeFWZl12K4+HqGGUZvvBOtSoc0dE29xKV0JGki7TMaNJFphiOPsorl0Ja2EL7aymv4yj
7loK0xZPNsFo7WR3xneCajecPmnDQIIy2bihUrg9+1DKydaiXTXUdVrqPunzDXJJz2phtKXlSWJ9
UbplXfJwBT+wsW9DmOcRFnG1az5by8lg70ZNd1P9jOaiQ9DdpfKuHzNnaLbpsBvkz2PPttmd1nHD
EazY69qFpG/paUnHq0YiMb0L5S1yXa07FVB0U6cOdhlRgaWcmlhwqF3u4uC6a2vZa6Wv7fQQcPYi
9rH1zGtTlbXgUOGDkRjbsX5civtqvU6enedNggFI7Qx6/Uh1HSJb4Sb3NQZhFqlpovtNO902Znga
zxwkGLS2PMFtVpE0y24/XaT67I0jRgxV6M6VeS5x/u5GimYRXc9D+WjFaO5UT5rAMY/YeywbjTNs
6ofydKuU+9I4H9LPg/moqNmd0hgupMVcEAYuG/zBPei5NK0wTpdNFAWYmnAwiVRveZyGxk2XTVC4
AQeiKN6LHkxe4FsWfQyNF2i5N8u6M5ss4CkrUVU49tXCB6ONem328GDEOSpDderxVuLoWhnwV7yJ
+qOtMkebblMHpYvHshcpJ1BaPb3a5p3YDcrdYiN2LHW6OIA8Y5qeNsNmslb4tfSpZqkfy2Ezc7yK
qpupPe37GsQxvckBLOnspmVX7qTRscbIt80HDvfnwiJPUt8F01dJms/xUthL2ujiX+TMaEkpvMJ3
rjiw7QvSzQgbrPQzCEG4f2DqsUjQM3oc5OLMzgN6yFmI097TA47zt6Po3DzXSS/0fgsYt2RYVwaE
/Ul31+e3Zs5HODoqWuEYAInKOtz2RXIblwBvy3WTS0+wF/Rg21MrDvxkQs8s47CoenRvulPhwrfD
gCHwGwZ7krOO8HYFT6gHA5t7caaqlW9QscvYYrJBdwAZuQkQx5J27kLeRXly0mFvkFazl0axP2dE
cuVhKNh8gSGlGsHJ6NLN7ebydC4xlyPyKl3wWmNK0qIvjorA083LyT6pjMaxBPBcIH0YkuTasg01
pNCkfOgWwz0EpkWJ92G+nApO/FKQfB1k3R0GiyaHatuIaqe1EIlk6zxaoxTRXiTxdCdQucbaTpnz
zdwOXpUxeuTqTAtLrww0Du2ll/b3U5C7fZvQiM9ITWheEJ6RTOegFsEZ5GdVd5GnhB85nibrqXUq
niCJnfdNuFebFNOpCHdAWsjz/kvLkjkY2QnQ031ohBtLGzmuAmKsL5c59ts82STGsodMdYLc3qr+
G3nntRw3kv3pV9kHWHTAm9vyLFbRG1E3CLLVSniT8Hj6/5dUG7GkIUc7sRE7sRcdM90MElVAIvOc
83Ni7bn5F8sD2Wbbr4lXaOXnZhxBlAnB5DmWmbNC/4UkCPNjk+qTe4Qh1bLXNmzGrY7TzLxSQQVC
Q3XuPuX+LYjjshccf8UnVrOtoiP0rQ10m7TRigAskgxxAA0/NwaViZbvbPxwy3JeDeUDZpWbwuJ5
l/dzcU9TAHy00WdnY2cze9hGVs8i87ZFfyS35JOQ6b6zjfM6+ST8T3lKSTn022E6WmNJXEmTXZI0
fTFYzdlMWlpsDluGcI6d7XtKp7yIv838f2kG/Z9QE9+wx/6LiLqETb03l4ZG38ZN9L8eYini4qdk
MfUH/uIx2r8RAWjrPoyTV64iTeRfPEb7N1plIv8Qh9IeQSf7e1Rt+L8BvUODsBgj6zoQ/N+jan5k
6R4RBxDu8ccDOf0VstjbFleJMyCJodXH8g9+EwG8b1vcaZayGhsX53RbohIdxmZZNC6Jr9sum75+
d5v+DYKYuhYiAR+7RLppvsTba+lNNmd9k0DBKBwqRyHYIGoMMoKoeXj/Sic2Y9++FgalisWAJ5Gr
rGW+hyPHuQiw0eBrzUO0LKyATuKhyAlbwoqchkNKtua+P3PTUFuFaCYnb4RBr1+hWCw/59bXXtxo
hp2sHQ26ZjgtmhBugYXPLa0nLpJR8sGsQX31fwYo3z5vAGWbIYOilZ6q/BNf5s4wGMGqmyirZqoW
nH7LauEN8JBwRJ5WGkzE9ft36ZWl8OaqEIBYYdg2YbmAYc4JuJjRXWbdlAd4E9PQ+jVk7br/mplB
du2O8jiEtFC5NpTHKEY3OFrG2p7c4NjbJcNbGxFhBck19q8ju4WERw6x1fQlxh/Hqn8YtXTY0P5P
TEVcCo8Z5wVc5eolionPE4O8LK3K20G612PfjOvWRnY4IcJedi7jcAxZtqlD4m2YK1/fijQiKcn0
zUW1bsoqe2zI4LHGPv5m+PEvnQ9OaOs8CEXRtHgQYK1wPF31vnzHSZA4dg9x2garyO/GlfSg7mLp
/6XIOMxjMONV14hPedu6cE7Cgx4G+0y2gASVcH9tGvnnR+E9sUg5YbJ2yqekffFstOsBSYzKxlSx
DKYKnkuCNdpyrjm0swy4P6aWxWCGTBucuSdbLgenfhx6V36Ae/6wU6g788/H8U7YgYHdlV7alwEo
EiNRYdWCOTqqEqt7kAPBbx+szdMXgquxLi3CwHUi0k+N5+JR5LbVB/6qRuhDp9sC1VCqffAGsFee
vHdcxtEDdmYL3QO74NvHndvVRG5KH9D0EV7Sj+1nCwkiiFN3zDWiSUUyr4gdsPZVBM0gNJgiedRm
+DJ7kbNr3ExfRqXXbN0xv6ksk1Yh63dF4X2xCuroPjh2mREe54E6nRKV8tzs11UZbwF0XAgvjbYI
ejSLcb+so+BeOsZlFzb2OWKumq6bCU8tIhShcVWuKyYrk5u3yI5XPlkvZ7UAhkPZK1e5RgnhRxge
jo1EUhE+a3ryJS2GJyH0+kCMwEILxEzOMkCHE7ClpPF9H5czPkc1sEWJTozrgEKpKTtw2UdsspPJ
+re1jPAMZzUDsie3++19jsasHtyUKbSXZdN6GlUWxrywCqfctY52F/URMW565G4AQDWMuFeYooxQ
K5gC8WuL99fW2yHynx8GSi1EBixqyAh/+2G8oOpaPwx9pot+xERjIJFPL9EB/g7WUyGtRKtP8/t/
cFFoA+DSltLXnFxUnwcC5bEWJ/f2qm/bgPD4nkGrrI9zLOGapknHant6/6I/3c6AtdHoKSwBfd7b
r1oMMPz6OuF4d7qzBq74msRd0ELuadlrwVJrus84G2r4SHifJz1l3NQ7OwRo0Qdf/8Td8dtNd22L
Ssh6jVNSpI7vNtawdeaS6R7WKBLfzCnX+2WogwJGHqYRes2YdA4sj9DJUe5DmQDQNa2/Nj3toqIq
2fsuPhPEio3IgXfv36RXa5aTY9BmXUJ7hlDg6spt7vuPlsaZEEpSQurak+XV2WU2XUzEDTiYxOro
SHh59Gpb2tYZVqqziwqa9B12Cyfu1knuqCRzzihcSIknZkBUVsFTk1toPpooR6d5E5uyQSeaBFsC
cflrBPIsvQKraObEYZ8ca3/w11jHPI3xtBIq+c9Nn11MTRfaxOpAEp0OyQ47jXBhaYLpSxkn9Mx1
tRjc6BmJis5AdNrQKs0HT1zWXoHYM2fqXojmXNPrjjwoIqDRoTD2YTbrTrW3QqWfIgfO8EixfwkN
+vaoPVQ4alelzDu1lHOiuio60icYgxIzZHWk5fnt2mzjezw55Lct/JealH9PZfVfTJRRyNTfUowf
iDIXf7TRH/IHyYqhfutbF4K0DwaZWty4IL6KBf9qQqzfLPYHZFGgd2hG4H/+3YM41m9wrGg+qD8g
iL66eP1Jl3H03zwkgqbKxIZtQ7H0Kz3ISbWOVRE0HjoDxDSuzp9Teq7vX0DDn+HvpsR7N1UNctM4
kFBa6CEpeDbKaCTu2IOkdtOuG0xgtomtJ/law7eCV9SEna+PHSX5YLJLhMHTnIzFY80xPiydVvOz
zVxEOB+IKgjvbKuTZ0HF5lOAoWy+u+s/6W/e8tJevwbGWfQcHs2eBZr89muQYujXhJP4QGtkC1dW
33YLXWBEYok2XJExWd+Uox3tBi1Iz/RZ/+iIsdQF/tnI/vwAvq5san/m1jvZdQlLcvJpV7LkIBM9
PbZDDKzW1giew9AiabIRPR4Hqa/tsEieVpHQbsl4as6Kalr3s8RjL5iBmqLmcu7T+tIM8DocZB1s
K7+RZxZyAntdNgWTjqLS7qmstGWMFugp6ZrZPtrSwAN/8hhFOtgMkH2sbrWyn3n/Vp/Q6V+/qstR
Sl1MWQEUfFK4FcLTifSpQ6JQ0uomZXO9aEbdaTbzjC3lJirn8QIKbAJehG9KD4tmZCKc2qG1zPwg
egz6IXsmRIMpmT5aAckYeN+ApQing/w7EApTfFB1EKf9w+NBkYV3LX092rBXw7zvl/mA9UBmtJib
tB1hyoYx/oEnxwy5x7LXAU4P53k5hPs2GG/N0Z53Xq60gKJ1Xgh6Apm0IIOuyoIBnjFG9TbE0qq6
iNOgO7fJILifo9gnuJe0g3U5yxhbcZnX9/ZcAEgmwbCfYgpQnBj0K5XRm5BWteUxkg6WE05TVAS5
jnFav6RjK49GYMlHgpmmr6UVaDe1kROoHQcUsGFlXlRaQ7ZfiUWS18MkNlDXnTNE8C79qfDXJSkF
t57TB1/KcL6XqT8/YJhVPJYYBD9oXuauOoOZmyuy+py4gYAE0Hq6aohQUoBuWTCmy8c9Y0OXvNKq
OZZzUVxKs46WMuytR0ua4cExZsQRQXrj9XNzEbYx2vXSy6tNKrPh1sIcNF1FWniG/UJOTKyaQXr9
RBSLB5BvQlUSzRxfjElz2SO1GSWRqAEyOeWqZVZ1BJLtIzVgvAu+Wmhmu0aRo18b8QSYMha9ux1H
tJz56CfgVqJauX2MhCMoebddojsXtQQk9dPqETEHyB2V3lXtETmU6h3GqLWxkSNZZx+8EqfbD7Jt
ukQcAvFgxhbBPdl+KlfEY+lMpHb7PaFx7oidgFM2PbHgVSW/IsPQd1NraPCv4+lygLx2nFzvsdVM
DTpf2mOOOtaaa6wMu6dIsOD/L4Iy3vXq7SfghfaT8v6jhvttB+YpsTn+H8yDMM1TksqTzqDwexLk
SZpc5mgHV0llgZYOQOGmPgW4pc73Xh73fxhhP2wzYVhrXUzNKsji8On92/d2AvPtc9iOpXI8GKn9
0HDiBFRGJFTATRr7+i6Ieb6JV6uAmslAcVe7d3ZlfGTu+MM2hnYZoaZHp0vcFyjYaVdguMLUukGD
MWhG/Trqh/qT7Unxe5daQBpuLophiyajuE8hgW9D3clpCseuC5+wabOxAQrsp7ojkV5D5bWoLMM/
d0m5hkgJ3vT+HYJcfbKBodagIkCYqHy4kWafdBNy8Agj06S7iOkRl07nXfLhX8jXhK6Sml64DSJ/
ZciafMoqdmC09i5CCFOUSP7BhppGBTIW5jO2veWVE2fyIjUnDxzSpCN2MmM12KF8KSxtF2tlvO/7
lnADp3i0JuZhtlEby7howlvGffmZiyZt62X2vdQE/IvZD6etrRcGOZWVfyvDCFLDIAjwBAAtllj2
dxe+zr9gvQWgaUBS3wYiO4yRCfhhwy0YJ/gWc913j41p9evQBqFHgioW5Azo4UKErr+ZsQr8HAfe
tC9xNt0mZSLXTSBCjNNSSQ8NorLRhtq9bYhX3Wl1FG5Tgs8w+nHlOtALTuY6sp8cUJtoifgB9kZi
uJ/GUoNpV5OyCrUuHQ6EGtna0nMh1wymvHKcurlutaL/YovY2LCdkZxSmSIE1uvnPUmj47xIKtNb
iVIbV95YW8fIMa/LJhm2lWlVn9wQrjB50A5RHF18pSWWuRdhAYJF8Xc2Jlm4HkuSGseSnG4zzaN9
48p5LzO33+ZQWy/zqm/Ys3WlZwkHRKJgsvTuLsL9l6bGcrkV7uxDLINGiy9KTzCeVcXborKGhWTE
zWBKa3Zj409rH9OjcEWYWfVMVFa1agHlfH1OznKEjhdk3borPw5HDPr8M9+N200eOp9MPbTOrTp6
cEWiLUwZmJAF4qM/USnWOXFf+kB+d0Zw28Gem5bZ4Ry8MBbJtoVbKzJCVkJLG0VVAm13PGen9I+t
L+/nKYPOULb+pd9DhOpR8BDYVaTL0KicLaD9ld5on6MmHm8mOaugsYYI3aoHwo3qzF03IXkhhjS3
iTFXGMWEn0RqldfD4PqXGY0WJJJ0vg/ryXigjDbPSpFY57pIaSVfSYQRDkB+Ot3lNXm5+E9VNy0N
+vlY+BNx2u4j9ovwysA/r6RbTVd9oMV7rfDtHZSQ8C4r/S3xWCg1mWh4q94n+6bquxxf5N4vWGGM
TJOYWBzRMNriGQ63mdN+DoHt9kE7mld9HzsHJ2/KPcec96lOHQL8TLfcuC6c1VyQZGZ12R9KU77N
y27E03q0esLMi8zczzV5qHlEUKebQJeRdfRHabegxQk2u5sxhalR9cZdWEx4EYm5PnY61elGmqV2
3fLCXA/GnL4UpThi5TuuJc6Uv1OL6fGyD9QKAk3ArimH4Rg5cjn7snsoavM2qYS9z81GrxeZBYpn
OizkOS4TeAgMblZkH087UtL9i0KL7GeDTf9Rc9t8h+Wdee9nc3VZNWb5iVI1Ws9WMh0aS6RUxqnm
JVtwymzRDtlQ4DEWRzDJaw82R5sYMOrSIAo/aa3rbtIkif+QnrTyVRvlxTFmZLKIS3s4ywRkB9ZY
/QLG/7uHsGnpSxTDmjeRpRMRFWKkYoLiLNrzOIvny8aUzrnnkHDie/OjFbtfS954YM1my9HIoEg3
86WRJFdm1uXLPBiDVZgZ7rYLPPu5j91dGUDz0olW2lHNpN6DFyiCeh8Aj1MfxcMDmcu1BcEa6gNo
oVHDsU/bS5JBxe9TWgIx25AYGXylJDoXCvoBBlhIp0F4WLXhLkgm8h8pBS4IcdN589JBuxjqvriN
4O2yLVRNvM2oHaivdbEL545gYjfJF73RxnAHpvFl6gRslKosjhoRf3iNISxft/2YfYmJ0ls2cs4f
/QK7NQAB+4WQue426jQ2fkJVwkbzn4PeHo6JW8sdL7RxkZIQvR4Q0ArGMB4QbONXhbvvx8JeitTr
EmS/aNWgw48y3HpDRqIlyEv5NNVTZ60md5B7TBF0XL1sU+MNUO9+VaHtM7N43Omhnl/GWWom8I2M
ENFTaJnTOiaXebyPoXluKr0gamx0Oh2ygaUbX4YOds9lnzRx9e1KyZC4R1jYwsYQj9dg8n2xz2vF
wug6lVzEMTIoq0aCH7/gQZotSz7xRV8SW7Vk2EQAjnD1+UChPuE3VQfrhokY7AKHAzhJ+njLlGW8
GoqJWNXaZaiMK6tx4fmYOM5SEd4dNl8s5XPl02qMV4VXmmzEBCs6a0aRsto0crStzdDH9bDSM2qU
8zLuMtZrm3N3mQZuhxgG/pj7/oFzPHjg4ll9o6dRkryEYyGsK9utzW7JjHFKqYINkghjGWJNLXA/
6xYlirkvfaUPVDKNcYE9sdy9ftQ0EDZ00jbekqFu3FVY1pOVkpHN1LGMDSmMC5xchkVgcBjTvGGc
OLUcVSGnzMHIFURZqm8fj4hBcjudbmQAsrfwSSW/L/Hfg3YugJMWVtmPV63D3dJaz+1vRi03LiKs
iQhzFYb9nNQlS8MYJ+XLpjkh7sw0lLBf0yHeNqH6Qzqizl0zyuDgOA1piCS0PmGjz+foiURGpiir
JzyeW3IRS7+6MauA7FgjE4RhB33Cgi1Js+7iji/SYJqbL5sqIarA1DwIoE1VQVNJklJbImgarzJJ
R9Rl2iDWUzTInWxM57IEuoBGSd50xMGJYD9DFG+sPEcLHkiM4taNaTIvKmk2X+zSC4i9mqJ6qc8o
u6koRuc5I7H00Qh6rChLYxyVv6LdXyWMRL7OPmaedlD6G8cUnppeskCjceWb+b6SIcRdIo+CqyLA
1LFwPGc1ePZQrlOXQIQAHe266adpE+nFtS5n+zkD4jw6kzwbtMJYN3NTXAf1CCNPm4eLqIt6yMr9
bCyz0QvvrCyV49pOHNRJrQHnmW5qbwER7DBuSi89ZFDXXWbaxznQ21WZQedAQC73A6DNeggC1ak1
xH4TSV1ufC/0XoymBu2wKpQ/dZNV50Y7mSpmKvvSoP3n+NimkR4kB2vyqVSqLt8xGIa0h9b9mOPj
d1dFRFIuo9m1AHlaaeA2XFfd04zTJ6VKBctuKA1OkDCFhxTntQH/0sKJVtbWjqmKrfzlK1CYopwz
GKER0K2FBfm5WXNMe21pnCWZjYbCrQzG/qURdpQTrhHu9LHwztNGG/+w/QSD6Mw0zqSlj3sj6aEm
29J0IfmN0a60Z3G0U97sZdZPD6FpP1Jj3nqRUG6fhHnXuA8SzWZss669wQ0M+pEF3bGL5Iso4RG1
HsSfiBVPHB+F1OTk2rU2TFTpfiy306xdRwMexkFEL0kMwARXKuy4Fgd9azrjpWj77rwsk/Kyyedx
xxTB/2xFhXmVE7261IfUukyEX6xtiUrNIOR2OUxSHJssDS9c+GXXRVQn95CCHqtSRyva+CWeht2z
1ocwZpwqdpcaIuZFnMTxCkf9eIfN8IMoa/epGwEtMIiQX2QMHXqe/YZ10OLSP7uDT2Ho21tTqzaz
j4LJIKv4uo0KHW55CSc+MixvW3amzdO3vsSFc0+CPS7pmOOWmVz/bwii5ZAggcXl1ifv1xXrcrDh
urf+fUHZGU/6pZ72eDOOdGyWIV8aKL8+kRlmajwWPXs6dIYbGXa3qZbcRRFqpDR+NiP9/rUT+6WZ
9/+PxBzk+ryNSrb5r4fhd13x8jNOzj+/+20k7ji/IbNRiCTpCqirlYr4Gy+HnxgIS4HL8O8EJlR4
0J8KUtPFqAlbPfJ/aH8h4fBLf3k48SPk4vRLDp/wNSD1FxSkbyFK7PvhRACd4F+G9ASE8mSWY5gU
JLUDIdmDhph2zJCHMvqU4NOY8xpvAzbxTVZ/NIs5GVC+XtUDESfWEm+cHzz7+A84UieRszKqtoS7
67FNWNk+meJ839vxxSTLfFG41jbJsyvhRN6yyfP4PJXRfYLrGXRnBml6kdjfBuu/tN7/TYznvyyR
F5uf9xbz/e27LDN+9x+WGanzeFmwaFnTjAD/Ws0qp0UJ1b3AswC7sRLgqf/llueTs4UMGvgFrhSg
NCPFP5czYSwuCjTAu1cijAOD6heWs0JQ/wEmQAQVAs2bgV4eeAdtGz//DvyFu2QOgohxsin6jRlP
28kPPxh/vl27P15CvVHfXQKQi6H1wCXGyD6aFZKwCnJuH9x+d/9/gvGoEdeP38Rl+gVtSRlIvb1M
q/WpaHWd0Us2bEo7P5SolFIneACdPnv/UieRg9++ksoaI4EFmJ6ssbfXCpxS1vo8hSu/788joz0v
sdNNDZ1gVjIFmFHEFsrLSWztKN3H+XTRTvZuEtZO3V3Cw7Y6poPvf6a3+9KfHwljMgOuICPbwHr7
kYyErCagFfThkQbhBcIxhSoG5OdCPVjp34tsvPjPLnmCztvU8S6tANMIXTwWE5dtY6jW3bKgy3sV
WozBBxvhz5Yr6Onf31Ktte/WUusTJiBrvmWVQc/Wo31kp7v3v9UPxh6vxEsQT14MrErd04WUeBPe
YwoX9MPyChnMZzXU0bgW0N7Rze1j73bnSu4VtOWVbtsfXZ+94oeFjOsPxFMG8HAyTl5JaTudib9w
SNf2ubLl5dyiEGiyXVoEBz/EulLE+8QJboYg29W5fx817Qc0gVcbldN3ycNBwwc2wGrqVeP83W0O
wskXVs+cacqx2JuTJ1Pmh4pGzNApuKp5VcLm17sBzZq1tw0SGXwz3vtIdDqDLAMSBoSj5HDdGUvh
kAGEpRTWZKPu+mpYOF159f4zU+/bj5+XZ6aIQ7yWJ+9+LRkx2BHmCP7kHtsGRoVGchHtrzUEt1rT
nEN7PVJtvrx/2Z/tbJDTLKbuIPHuKa6Thx4v3ACxvyqGl0DmVxUyPulGN+9f5pXmcvr18DRRIl4y
BymM3q56S/hGKFvoual+h4vPFep+9Ix4hlMMbHQElElv7zEcQ7KnHdQWk2BDgIf0gQCWw1Bk1xWC
KlxhFloMg94T1246rPMWfQKhuYi92I8mUgQS0iHKbBdU9SWW9Mg10cuw9kBh97rRA5HdTU60ff+7
YW38k2cH8QzCtIdhCFyHt19ujnw/ZQIQrAojuIu8/Moc+3PhBEe3CeHuuxRa4OQM/jdzjJOBWzHy
S58he64DNBmJZeNKFj+NI/GtuH5VuLAN42XN8iOEaFlNGC6FiCe0KVqEyYBuNt8VXr/JpMUO6ZJu
mDA+Zl1KJmwpuGna0ctNoGrZboQSOFozI1qxLRCn4MC/VndSx8YjNNlZwQ+MZnjxmmE91s5OckcF
/z0Khgunri/D/HPtjRcRqgBsZQ+TqW26MbohnbhRXL9VWCKXRk1B+kJ+CDyQjcZZBnXyhHf5Wl3Q
zssr3vJDR7vnkT8kRtRibvZUT+157vlfBgtHhGbc1vRlU5Ts59HcE8KyCOd5pVvmTrkkOrp8Nu14
HycFYd4ip4GTl2oS4Itp27vR1hny87LBdESEt5S2zxqY0bKS44U58Nra/kNuxDcQPS5jFEOrak7v
0CaX5ERmV0lg70Bn15qI1p1oL31fw5Qw/uKDT3IYbUsRI8Ts17FnPsYJT9T1HxIlwGOWHUzBuvWW
bgeVe6sMRmBn9GweaiMp3a8R91btu+peAzYjCVzb9WcY8/i5YyBRWc6XUdi7QpnZcewhdq1ujCQ/
yDBD2OLdasNwnsXaRhbaQf2tkuGpmJvLII32XhSumxaEqWfsN1BPe8607TT7LuZ79AKIpVZpkfEy
1wAILOfoEs09avMZjnLHVnRLzSYLIxi3hRkcksLd1VpwrXYdLda3IKFHP4u2JM+s68TZCYZYdhfd
DCSNM/0gMxImM7wBbZP4vfpnUWkFx2bTMX4IbrFWuse9bw3WT3yLzgIZjPyQ1CjqOmeRe7y3RnMG
sENgik2+eLTXWnKM02TvOoK5a3/OXA0G9LSqwvZMCZmgACNO5saSWBCL7ia0Ewjl8hJ/v3XJANPC
MkJgl1AM/I5gEXpDu6SR+r0pcsxtGPXBkjvrGnuvHnVETDKtyIqByoPWt2eDPayJGdnpol9miLKa
UtvYYtzgsgakhvVK0Xdn7SBuKI73KdqqYA5f1wCpNPvJFl9xItjWJjlP0bzyTHGrNFh2xunCweqa
d76BY4iR7B3ifQS3VapHo/hxMn5qEAvZKnmdddLn+Y558H2Osc77O9TPNnmARwipOqmJ2P2d7E8A
zJmPMeIKAtGl57fMr8dth4fM+5d55SCdbvLQHOE7UsEy/jspbZLQzqqaXLXVEKRfI95i6QrSIsqr
DN1iY9j7eMp3XYFXxAQwUGvFVVqIT+pM1Z3wEVSpXzRwnV2/ffQgJgJIL5NxWr3/KX+kC9MvgFfT
Y/vYMjmnwoSWFMYiD31o2cbkoH8Ab5yC+ffBsXcJ2bIj/6sFxh5PnZfZMo+2M269BG9KUX7EQ/+R
Qas+ihoSqELJwJj17YMxnWzIrAwlyTREN3Hr39nF/AJzatvCvnY9eI1We14M9XPstcsamX4BL+b9
2/HTtfHdRzgpusc+1/IGfcDKscYLrxZwr8rqOWm8u/ev87PFARGC5p8cD4wZvZNF2Gd1DNnFUqoZ
Rty6fSSshbwhZ9fOwes7UiB69DzgCLah2oo+TfLSDjRYRRyToTzTdBRtQXAoZbzPO17bqPtAhPCz
slkZfhEogy0H/+fkXrhiwhRWKqFMKaDHQpmQbDwYCSeoWt2s36iYq04L7jUBuViJPd+/Rz/p/xQV
kjm3g2oGecLb5aAlnhXVox7gD/l5xFbAD83fY+qgrPio/ftJq4W+y1JGlcpq7pQYo1W2V6ZZHaxM
oPHOwsLCXCXwxytzIpfcZkf+lsvxL7Uv2Pnx4U82By5JSrZH30+E5cnNzVxoSW3MJYnbW6ccHJ2D
LEjisk2hKw0zWng1Cnx+qLpOlfPVWdh5hEOK4UCynGjK7BqJBGHPk91v8tncORNTcDc7zIGzb2Z5
1rTiE5Rm8AeduON+XSPQT9x8NfI7+YhHFVWQFOLou/kBj/0HaNG3Y4p9Q91cGsiTez84xCmHX+Ts
W4mPmnD2aRPvmxzfZJlc58kA1csBZUrgs+PZM3oPOpMyyYdWv9+OaJHBfdvK2rWcNkoDCw97Pdic
cWP0SVVjHdcjOujcwSusytqzvhDHMUkwi2gv7Slc91SB02zvDQLJfNps9ZZ0AT9v5CV+F1dBZu9U
sTQgA+9S8UnpbpVReNEme9wKv/Z+urPole1uvKmD+aorwH7TpN8Ahe76uDkzqINVpeVx2LZ9z+mW
7cJIW0e6duOnYusYYstptwfa+d022/NZoK1l/56kvQ/Nz3Ed3sxVtqbiPW+ClDO6GjF+Z7fufcS+
4iwbj25U4JMltiFplXUZPugNJbiLVVQAOb/HcJfnEM4t+BSrIIivBdVnTdXrlSTstMFh8uxFJqP9
oNgb3MO+rS/1XNwEaDsMM9iq34tnCkNOVH10dv1oHbWAfwbtdqjjryP3r0y689y/k/1Ep+csbfiF
LeA/oYPkXiGyCdPrFAdJnDFvZg/Pt5b6KctWgz7hJaaCw4MHH3rAwg2tI7gJOTjefUg/EgbtpVdM
FwRZQ43kwE94pqw1gepcT/OD4xK0lF/OXnKTSIru5jPOzEtsXK/UzMgPKaucYWtU1n7I+7MK/xGL
Uwg3ilUUp9fIjpfgBOdKal466TV2ZoskAKAkGBuOTYQTXUKRXEW3ahai1og7ksrGNtUPbE+sQXXE
khyKJReZX80MbSlnvQ7rAGKiy+7ahqxPvDZMOW8Ba5fq2UitW7sgPl6k3XolN0ij7cSwGuQPuJRK
brjjlb5/f7P78fBTulDmidiJQfbGBfrtbsecO+n47mi+oAmrfsC0u/OZqlItA+a8uzgFeMI+PbYn
0FLKQCv4oC39YcPlIzC0xFfWwfPJPxWClXqtA2bDeSAyad3jcgIcuAidbDfl7fL9r0une7oBqmEM
pCVm35BL2Abffl/iO7Wi0IS/sp1kr5G2CUzWygVq4BsPWbg1U8Y3dnqtOdG6Zh9OatxaovFzXUc3
1VRD2INYFVYaaPmwUdYH2ji8uHaMRZXAyqGk5WRvwC4KX5SeSl1ztUOSwnSb8c5qfVXmqJtLkwZA
v+1iZ2dMNAXI/3zE3gMWgg7DrtmlCiMedAsjaDvAmVuUeboLw+4c5/F96VlHQlr3jsX8yItv6D9u
Gl4dmOEXgcuKwoJ3EeFgMPs1xf9kH8tMFKs4chfEY8+gveIx8WcsR9z5ojAm8mhVBwrkvLDMlhjK
gl1wzg+2dI9DG30qrPhaS8urVkK19Ue8Dxyaior9sss99ljWKlqXyQxvpBHe6jDxi0Fbsw+/fvt2
oqMutFuNw3Zp5tFNZwogST3b2Xb7osnoj2l0YRf61s4tqivf7c56Xl+NUQQBhDdpkiIM6sPb0nWW
hsUTEHh15al4bOHwxXSORV9UhDD2ODDNexHnUBqSfegXkAJo6hyOq4hmzSzogbGpgPgyLhshbupW
J7dvY6Wcda1/0MzgNuWajMyujbDd6HN2qHVrj8/o0aefzrRgrd6LBoN3q8CrCZEey2w/0exbLq8o
fUbn9Ju2ivZVMsBTFjdqmyX59145tHhtt+wl4iG70qB48MeDZIfyJ11kZCt6+Kc7dbZrTQ7FWWX7
8oOuSZe1396alaOOYMJ1reCL57Zi1fnOmRGhLWwjQGlEnb4ybYKd+LXLvGrR4CuOiwE551pK4u6I
38a0crBYbPTiGbei21h2F4Dw1y57C4j1QTXeCZvyTCNV6e1LJDOofjk+nak2T3sklNdt6z04ZnTT
mP5Nzea8Djo8Nlw/vxJNeK9a7CjJUmwtgacljuzsaOao0OWUwEPseDJOyhJ77WFY+xW9dQnXoPLO
dPpkWNmf3Zg2nnobCkSMR2oD328Oz/G52jPy32eee9c0VCc1pP/UG51F6XlIMWtcdiw/eQqAZjdW
kq86IJJzddLLQnxQO/9k58ApmpoZDR3V0+msvmW8lU+N7mEEMlAdcTM5eDFpPm/s4pAynXh/q/rx
ciqXnZofi2oEPafaYHC6aLTIoEW32mEPIo4RXbNfFM9qpVfYXL5/uZ8cBLZSwMEr912cB16Zwd+N
aidcDLARGLxVyaavzEtkDK0gnaHgpu0yNtLP+hTdDn56iKN8FzfdcgyS69cP8X8BBfxPsHH1cf4f
C47j8Pvucf0g/1o3A0laRfy9VfLrr3zDBi0TOJsYB6LS6anRcNPBfgO6LVRcAXkjhGGxbnVd9QN/
IoOa6fzmGXiI8lwdeOn87v8wd17NcSNpuv4rJ/YeE/Dm4uwFgDIkRVtVpKQbhCiJQMJ79+vPA3bP
jghqWEe7Nxsz0zEdPZqsTKT5zGv+qzUIEPQfbHI605TAaZL8YW8QkMXbV3cx5QJTvpwd1LwRZVq9
ulrYazTsAskN5XBXleVRH6V+8ri5JXA1xgxNGUMvTBByHehcnAPfzMXVEFfJ51ROnK+jak/fKTiC
UK4cNfYtO6lA2pbitu+gWU+FaLwE62N0z6InIMV+2YtnhAC0LW6alzkxJ8ad9ibraz9ujSNjGTv0
Yy/Uqd52ZtD5Xe5cYW7xuaurOxDOvGZ2FPn6qI4btc+OOKMg1zDW+mMmmejoyvFS7GrbTN4EpKjd
TqO0Ex3xAA6ArShIbAi9TYvDCOcFj3bF7FVEkFP7UGTU5IwUtoosGeHkQQCqbsLcyrxR1O2dZGQ9
NeppzNSdHQw9wjm9UYWPagF65qhIDVBhJJeRxWmHSAEtXsEMcKUGHD3nNYxyT5McCa7vCJE9oazC
IwGsblCui0ipkHEP8KjuUjPpnzpdo3Jqxpa5E4kKMpx4RM43aj0ioRfC40XzwRiuoyaJUte0C/xJ
gHoHPpQhO9uUUhAeZ8WpeEfo1GH2biHXUMg2uKViGB9VTLU3hWNm1wC5dox93xmQ0a2CuCicZHBg
MmhxdSjCT2ydzZAEfMUyrqjB1w5Vhi6A9NcE+wory4FoJo+FH3bRXhcTGmVWmfgDlZgrhyithOlc
yfFVWyfHitoJT2V9cCQc2EU/z/eWgsiOLImn2XCiazWK4l0tHEfy4sxUc5+Gqlx61RTVypNdS052
iuRMRby2zaIi9K3QaSdfynWt+ttQ4Y8uu/9/a7Z/C474X3ib8Tx+dJvd/BywYUt//ihy8e3XK+31
z/11pcGUAdPg6NxCpgqdbiHT/3WlUaUDhkM/E5SO/bduzj+vtFfhnOWW+ydt9dcrTeW6Q5kAkASa
ynCnnD+BO7wt2CHfQsFwUZ3RAD5wW6hLf/mX17KwCdj0sAwesvJ5gEolP0XFmRb12zvz7yGYJ7+Y
Nso7IVyCqHSK9DF40IS8icvPrSM2Oirj4bHt9TM1r1XR7a/BMASDhwiOhF7tMt9f5hMIZ6CmrEgP
AwmRh9lSRSdqh8gz4VxGiE0f68yQv5ueCiAF3V0+Lz3ytyPKcavgb6ZLD91L8bU46QdU2c4O8ja1
/Gta8OSIZmRZwdBhNYhBIG4jQRE8IH/jLkY3GcJiZH7bORR/Ph8aqyDHTN5U3uHVUNy3WihrZvCA
MB2NnVOZfjZLgOJOg6r9Oa+pZXv9q4z3Oi+K+zz2POsKOfpSWfzlc8GLLsqiasUhopVo1rda/WdO
cWCFsChbWHuaTSsBCviysr+MMLRJlONHhXVTIEOovJFDw4fGdibqfFsBfT/Kskl+GUWvVBuLvzk8
BPSLJHLrp+DW3C7a4UT3v9wxd38tzv/Ju+yuEHnb/N//WC/ZMiEgNrT2ObkOX+jtUEoTdrQbwuhA
3QohxWRbGeo5j5wVnuev+SyoEuxDMIcE1/d2kHHQtDwus+hQ/7ATZGXQh6RzeDE+Fxfqc1RR1ceJ
wVWfhsiVgRk724/nuN7ur3MkSdG55CCIW6tbSS21PG/VIjr06Qmq+CECI10oyfehKs98uFd44q87
cD3U6sJoWhFbylBFBypuJJvWg7zNbqut+gmQ9ZmOwG+/3C+zWn05LG8MGKIMRRh1UUeQ8Fr1Dw8v
swEpQ5gLQVXlSK2+m2x2SudQ7Dw4EPbsybgyxKInnHmtoqC4eO7uWxbn7eIt3wdHZy5aFDTWqWTT
GFo5aTQp4SZukoV62/qO5n+8GX43yNL+w+kIJItjrPAQHVxXR4Z/cSgoSEvqfjbikxiGPz5WWJe9
JhH4WMJ1XY0S23g8KJEaHarWiI+6EoGstwKYUh9P5v0eYBh8xIgIFj08Z7UH5HGqtdI2ogNGoFTm
K9tTrGI8M5ffrZhD04fQQmeUtSFn46RxDyScW3WoYWjcRKm464kX/3gqgG/AXWoyMFyAbW/viKya
zdkwBnFQUg9+ieLVuvS37e+/b/S8vwmsN4OsPktbZQD/bQbxr2+P2p6CqvPU32o+3Kn988Pd7E2+
7Bd+ealfUcrDh/hqcu//G/Mk0iJ+N9VFFertPJPaLKJIasRBC6UFalOQ55xjV/9mW1Ac+dcYq3Mb
NalwArnii+npHhbaph4u/2ez0N7OYoonqY3aUhwGuKSbyOgwSqzPaQP+fhooi1DtMbnpVrt7QFNv
sLNOHPKk3qNqP0f5GVTAuRFWD207xkU2Tj0jcME1aJVF+ZmFeg0RV5ca3+Jfk1jHJBYNskGM4lBv
1d24RaDaF+4R5XNf/AzQOXwQp7vv1m7wbyZ3ekb4IniwPf0MlPS389SQ40QaEsjzWmcG2nXf1vIs
Dl3SXeCa44dS8edXEZDq/xpiDdwPRVVIkZjEwQGnBIMsl7Yfb7lXL413K4mQlsJe4Pp+Fdp6ExWV
VhwMGof3GSDkLtvD49sV18m1cRMcrc33L5d7y+c7mg/pdbJV98W23kWbyf3x8e/47Vr+8jNWuxKl
4iYUiSIOtnlYtO5MrAM+HuEVk/fRTFfbMlWUecgTSxwwftgFl9NPFDSAJM2ti8qvR0nAzzfppoTm
5CNynNlucRtuzwFAfjtP8BB0hl4jt9U85zaWIBka4hCa1W7oquybpFbBz4+nuvyfvJspTBOUFXSM
b5FTehPptmUXEceb4iCKm0BbgKVX0FS9AvmRjwf67Wx+GWh55H7ZPEouObQ5WFKbLubSu8/ODvHb
DYovEdAp/kOPbXUpLlWtWeNlPFw/Z5fpVrlSniD29nv8+vzZQ4rah8vo2RugjX7qdW7n3g/76FK+
2v833hgCelvjlKBxu05bu1wQE8xZfNCL5ob6/82onBNdWeSxVl8Oy0wFxgWLClBj7XxjFp2YYytp
DmHeWz+bWeoPSgyszi00rUGACu06lDqM+YWifPp5mo32W5No6QkQRXxtaqP6IOCIXdbaFKI0MUla
7hY4b3y3x6ridpyLTHezuIU7H8QYBIfK9L03MyqWZplG1wOgrI6IR9Fmr7a5F9yo7iWsCtRGP6aV
igpNmkr5vZkb8rVqBvy9Uc+YwDTZiBZ2kpY2NVN50hc1nQaFbEco+U1Qj3AoW23WMXXKIhpcqMJg
gmSPGohBA5a4ndYWBgRDTwtN1OogfD1BDoFWDY7BdMqDOcPOQyk+T7Y8FvxXWsuoAkgTnltjY798
vKnfpxscGeI/rnQqIpqhrXZ1j9xVOY6xc0zMqd02VdVsqk5ONVeqHOm6qy39ljMrXWVRPF83iGlD
ds+cp49/xXIbvTnDmAVRkKJpzCGm/r66KLJcx61MxP1BNYKbqXwodOPFwUZiiG54Lv70JQMWtDAw
qM0vEYG9uhpnIZIIqVqZwWQMfpAwqc9cSStxYLJV0G6cHXY3+QECNas7SS5hXmS4YWFGo7FLJgiw
X0x70H4UU9DixaXn8oOk1RLs0lGrURFNDeuyjqP4JQMVcNc5FYGd2ibIJlDHT+tTFyL+7IlRtx4D
IA6VK6t28SOAZ3yH43X50nam/ENt5u7rlKmDg15ZjxZya4zN6GWdXVYbee7ykmqvkTyYlYOpiFJo
CuLMyhiC5VazeztxRoxfbC3yrLhCe8CItDzdgFZGlaJOyvw6rPMW2HCmJJhJCJJx+qipkM9cs6t+
2bJ41B/hHGFiTmWJuuLbe9aSqiZqq14cJbucrmW71F0ZG2qvA2pZuAIb7K+m1UiXkD9kjJFC7SHM
w+/hUGHJ55jF7uOt+Wou/mZv8nMchKFIjwwLMtH655SF01Uw3Y+JnJTbKlNCf0QAdS9NyG8XrRJe
gagH7qpY2qEuS8vtJq04aTL4BnfUu2bTVHZ/UxvBeBk0pYwDYCodnDKMto6d5BQDB+sQBCnaN1Nx
rYFa38ojKlcpljCX3IuF3yCPcN2n4O+jAaMFPW61zcdzXCTW354/0nNE90icoUvST1rt16GVw9pp
FfnoWOlyFSFF8tLbfUijo1DUK1FI+hdkbMBXKzV+E0Xa6veDNsU9vpptfhuSch9RXam/dVAS7uYk
jx553ZRjg7wRfvKhYiKpVgzlHY1o3uaJwETrvbIvkHaIh+reEAnRpJV1ybUpwxtHSyigL9Q5of2T
ntj4mQZVbaF5m4uffYFqmIfQdYd+sFQhOUonHE8VIUuoj3AGwp9lUDhPUhI7d1HTQU2Q4x6loj6z
ks8qgg3fpxEXP5SxS/mxoo56GKS4vVaTrtPd3nRQNU+Rjz5XxnxXCWZDA0Qle4SxB5lPXS3yZJmA
y/rBOXagrh1oAnHR4AYUlMJt0q4/dlMyCb+KkDhwZ3B0iJVWDZzseaihPART0D1+/NnfBTT0NTXq
GCrhEWqj73DTiV4Gnd4nRwwqHSxLMwN1ecu6+3gU5TfDAP8loKFOyF/XOZgcKkIyRJYfEcBT3Gro
zE9BLOF/Ecr7hKcGWZZNNqEBHqgCQNzcjrdDhhmLaCaUcZB7ums4g9uPf9VvfpRDPUpn5gYF7Fc4
7y/BXNGGkZFpQ37MB9ve1i0WLDPiUGfusvfxnAYVWqcDrFBa4dlZpepZgrWQqZTFMc3q5ioy5eDG
lkJzby9Jezklh7aosk9KaOmbIZX47pLQNlmIp0aHedRm6gANVdqcIwKmooeEtMoeb3UNU6vkwW7w
DOuGMQMkGhigSPNo30t9edVCbfHsOMHrEGz2hkhDeE2gpX9a1FnmxotNh5yuEdfG23s6tEPkfZqq
OA4Qm/wGJKfX6DIF5uQsB2m5Y9/cwQzF4lHSYxfR01jdwe3MNtWruTjaZhtfOUFs4tQlO/ioahS1
U1zusz5Njg5yM15ZIqDxh5tlGd6R6UbRuKcHsYrKweAWwWS25ZHAVPJGcwxu5Eh0Z9pSKylXHj6G
ob2xRCaAJunOvV3QshRyUzptdSznLvLAhwHYSeZ23iQVLCA1Q89Lp73wEGb0dINAua61WPF6RZf2
KrofwManzC3HRLlM0aeCLCWsFyEBrk1m0Go5UTQ2V5DOkQwL1e1Y5qP/8Tq9C+PIrNno1Pjg/gM0
X+0IScpymDKLBODYzZ5i1Nj+yE7oGY1xaEsjclWpPbNo7/ocr0Pafw0LGGP1aSItiHi35+qYSAaN
bYEYiN3CuxuUkTWSOtzn0cRwpyRVzmz/303W0glPFn1fynCrrwXfpFcxwK2PToJmmB20uMo185wC
pc5LeIB6dyhstTwz6rt7i/kilEBvSjeZ7Tpcl+tMR4lPq48xwmt4jInA0yecBT/+kO8yM410mvTT
YU8Sxa4hS4CbdUDesXJE8hpMyBg9t2iBADFLzprxvjvZQGiYE3IRnC/LWOb7yz3chU1fmpGhHUOk
C0mk4gBWArjeSQKwi+yl6huSFp7ZNCuOzHLS2KKQNeh+KwqJ9mqjqqGNy+pQSEdsmYoN2kUXTZ/h
FRA0vtkOyMjaV0rUHVFO3baBjV9zbzy0gQ4AAnj7x0v9/oOSXVMUBxFEVUrX1LcLUGuNLjRzRMcf
6rSvxNbLKLrizMFc9uLb+xORAo09Yyi2Tf19tcqpJmdNG8XhqbbQwjLVAnkpNRS+VoA46eMg3H08
qfcxPLHOKySAvA7Rgle+7C+f1Z50G1Rqax0bYX4tKm0XBnXixnp0PwYHAwvRhqpTPnSuyBME9wx1
myTVmaPyftKI5XNAcZGHcqyvg1rKUqSc2OEetdwxvFzFJHAiPKErUIA+Liz5zCvx2wDPxImGjA8Q
BMjCt58yyxeLX0Wzj5FYJKaiWVW/5Gh23zXqHCMKR0vnQZ9mp0N7b0TtQ1KLIdqir6T/wD5d++Ny
Kq8yQsookwAPQ3BgtclRRRx7yyidozkKBzFtSULUUHn5+EsvmhurrUUzWwVMYS7KzLzNbyc91XKN
oKyenQRKbWTsPVKUvh23+7KeldkzUsCv4BsVfdfqHVZ0SWWhTZ41GPb2qYhNt87s/lkuwbd5ehSN
oY9NmZN6pVDpdZG63srpogyq1cnnOUPuFnJ6SY07UowQ1JsZ2HckZ/lTGcHadOmN1PDz1BFwFvD+
u5ik5Fad81r223TqSIAl0V+oXRw1mOgE0iMp9OI8Ihrni8BGZ1FNs8p8kZMrM19KKulBr2f1VDhz
Ro3JyWXJbaD+8csCkFx+Dre72Tax0Ca3TBzndlKrePQ4g5LpRWXxkMqV/OPjJf/NPoNfBKkJEhKG
R2Rtb5c80nqz6au2PIWO0W0rDBY8Z9ZQZYPCrXlQOzLPCNJib8GlMHr41TglJ6cqaM+19d7fXTbl
F444fUq0SdaQ/6IqM6tUyvgkW2l4NZkgxEBx1Ocuk3fZKW1DMm8TVyEwtAAq385XNhoZnewgPg2h
FcMOku2r0MJJ1FIwDjb0APy+LZqN6KToQekGCzav3vzxDQq3AbinCTQJIxJ7dYMWQWrqc2GKk+zU
zjXN7PE0jLV8kxXOUZtG0Ocff+T3lxfFMFRXDJuHihxtFdeUSCklsKbFKUsUGFBR2O9ndXmJDHnc
GmF0rhv3HmDBOyxDFiHQpRtMavR2kUnxpRH9xfg0Flm7n5oW3XfEwjaGZqKdlle4OM4Dh88pTGxc
nXRbBLbmS8GCv7SLaIGn54dhbJuLKMTSD9a/dqYP9j7UW34h9ziZFHnbekly3Yo6KmOYgSt8AqN2
gFMxvEeop+/bBFXzse+qU47/0ZmP8Zt9TpcVlO+SLIOcW2/AyqhiJGfjEyWraD8QZG6pLJ5r+P/m
0cTOzqYOTgZA3LXuTpmRPOq9bQImsChjmXKrQLdDH9CgVLALO4FyZm/B50jM+tNkdMmlEcYWntMy
pskgN87s+OWDv40ZyHcQfEAbSQdzY61umUoZqxpGT3ISmXM7JtMLUNWjGYRfAiu+aYr++eMN/z7k
JA7EK8NCyddAqGPVvEc2ZrJEUSSnYTbKK1MKjQfJnj9TwlTOTOx9Mgn8kdTVtnmiF/2mtzu9DQMj
yxo1P6Fz/DUJ5fbOGaz0Jh50jNIUuHpKoA0XWas0vrCFeSbe+808yRioBWB+g5mBudpLdmcXiDhX
xcmaLfkyqykBljLIZ9zSzmEP8aN79w3h+WqU1IGq0Mtfq8SYpVrEM+ziU8kRLfdyLzRftiusqIu4
AWusS+jJFrk2fJ2NSZNhNFKSdKsuLr7lRQrF0ArSdKH99GqGsESJ3IBaFsZBsavwblKkGfqJNqtb
zSxSWhViqI+DKhWbXu4iDXOGPL0xBV/CV2tT/qb0g/6CXjaMRqWEbmmCO/42JkFbukK2yGmtjB4E
ls1dHnCWiQgwPLLFF6fopg4hWrB/A1nxs612Os2QTuh3Yzfpz3mYOMKbOKCbzNSwWW5Ta/iklTmW
VAQa00MQ8b9ze1L8ByePtWNKmoH5cBpUpyaUJzfnOPpoUHTBpVzmEu5FTK1xK93oO1czShzrsLyw
Dg1m3NcWLhf2NoqbCCJZp8KfNKs8kzDog2k6lXwGd2kxULmib3JhdR1y4VQ6j0UlBS8kwMlAHb+T
8RGrpP7zrHT0nGYjSTdd0ckz+DlrzFDQgL+8kYHMoHApL9ACuZsjeZco5VBCoWyjzpOngYBmbqeI
ALMYrJ2Dt4TJV6A9ECsoOdzWYSJ9geeEDl6uK30HgKjSHJdG04TBUBGrdFoMrTJ8+m3IgRIx6rJP
CSrZmHlQgusOTHUz9SSY3qJzbt5JVUG/pGxiFYMkR8ac13bKJPcbLcKuNonMdMSVqc6fuKnbwu/U
McWeq1ekxVeDdozbDtV0FeSh8ywo6D4HvZ5dT1MYod/s1IW5MfBoqhAkz2aMfBE9E36nG+IC+wwJ
mGmmixNvhIo6cmoX5GtWr904BJeQwNKC3JSNkX9J5y7etsiJXMjj2Gy4AozLsJbEcXYUtCEMMfrq
rBuhN0YBAjrqgDBAZsjlrdkkteZadAKg9GHYh252VosHh5beQZWjuPVzcw4voznProE6Td/iOdFN
T50R+d3HRjfLbiOhu4rDOL4HjZJnP20jwxtvpL5+rJ3A4TPaYXTfcvC+dElgfSk7u7qT2in92UHP
hWltCmDCoV5cjXKFooVkNuFzBYnwiZYlUs12iQfJDKgZLmUjTvqgJzslrWD61hpQPo+8K3u0Cpim
FW5wO7sqcdnW1SFC6mOWReZVTTk9FhPZPEuUzKZXRzrcjxCe4eXkTPR0RuKap7gpMdxJVPlr1dRO
zdsv6oeqri3kQBuCdHcOeuPaaaFWeAvhcVvqppSj9qlv6qlNTpOq9zelItD6lPKwLW+FMuPwawAt
YwRzEF9zyTZvwzkPn3Nhdpx9yUQuMU3E8qGd2z63zc8B3XBM4w1JoQghzeNXuqjk7LM9LvZdoRb7
dYq8BKUspaj8QEp6rIrGYvqBSkd71Y+xih3bwDJMOKAkTRL66DXLOILJ5o+ohvIFbLTTnmRtHm75
HOy8kKIbZtxS30Quiqbao+Cf4ZkhF47tidTsjvNImH9Mhhk7hKZ15h+jkuA8aDvpj1B1CgxjzLI8
YI9gHeWgmZ8RJ9fpuKGR4bVw0XdTaIWbUNcWN8+qnF96Y+GOSjd97Fw4cjbt8dlpfpj0LXwdLqar
ggZ4CvXErDw2topCTWtDBQ/JbMCPB9Vllugt/nuhwJe1tZUJnzdIQS2SyJP8ovZVcEe0NhxC6DQI
BVXTpZMTrbvSEJiEk9TnKCNF1fQztp2Z5as6OLGjwa1fFuqIkwKIHT5ZkAodiZCqwobZNuLQ12f2
HnecwEaZezK+z+1EfJKHGNNpvh12DcJu9adaMYLpTPnmfSDoGDKhgkPZ7ZWRsHrA41ZC0GaqToHZ
ZJchlldeYeOqzqdDDho6qd8N/bTvQuNcVP5ajXkbFKFeSAeHmgZ5gL6GKNXwaRGgT7tTQnKNxhTP
7j7Sc3T8OnjvvlxYNiYPQQvHdJwmnjScJ6cB/8qs9NK8aW6bAGMpVY/V1B0MSk1yYs3feOsWRnuD
6lU+KIieU1uti12KP96twzVt+SxIB6xgqMUJcex88lSV+LNRLJG6FL2R3Yns0cR8qYfe6qkjVWSs
zZXwvjPxoThTWHkPSGPVKU+TEQHoJQFd5Qq6nsSq0yn1SVVLXKTiybwfWv1bhvPRjeFU8qaoCwhT
FfrnsTZAoMqy0RsyK90Qj3AOTOReuqrVPulDz/OZonNRNpbjwiNQb+Cy9LsS4DxGALGKuMRsX7S4
TzxQt0G2gfrymXjwfUS21GoAwS62LFi0rJoLMa/cODlGfULvP3WTqXA8ESERgEi0cWblltBytX1+
GepdkOuohQxm06pPE0zxjSYGA7Wl2TmTrvxmQhgTw5hQqffRTlgFuKOsR1MuG/kpkMpvQ+90t6Ft
VxDYJOPl46D9N/MBIASLAYIrbMd1C6gEFt+FwixOdTviAkN51zUSPT1TAPjNKESwS0JEMEvNd5WJ
iCC2K7MPy1M08sS1aUDsZCp/SmPAfcFcFKSoUHCDccLf3iqTLAV0q/vqMeGl8IoO5YGyBYDx8Yq9
JnG/bgFGYLH0pcBOR4m+wdth5qI1kFUP+sfC/epXbuPObuFZXum+IJzinQVTrPfCerjV2qHGhh+M
yXCyh8WHR6jmiQ1yL27IWPHmEpuH7cczXBKY9QQp6AOaQJ2Se3rV8iQQAFejh8OjWTq3CCKBlSvj
5zTpfkpNcabkut4Zy+x+HUt9u5hB7KSNqkv9Y4+mgvFdxMeP5/Lak/9oMqsyjKoMVBFHlu/KcSvX
cVu/2/T+xTPCbq7tKt5D5O242nx1G7mJL7tnCBrrkgDZG3b1pIncs3B732GVoIIUZq5q4ympclnx
gqSYKPNhh6F4ZaI2l0pSAikr87iVN0kh1BIw2WRFwIrwpNiQMxi3qdzM+ebjdVFWT/Dr7+J+IRam
UYn/8yqLlWsRBVJRTacgE+PnTmmRSTRIZS0pmi+6Sg/Q8NeCB6sQGl0cp71oCxUfKGi2t1Nemsji
1PVtVfXY2DTpp3aqWx+fqtAXepI8fPxbV3vk9adq+G/QYcIvDRjO2z0yk18S1ZnjCe9mycdbBnTJ
SGr58SirXc9RBi3PI0JSD9sPdeO3ozR6r0lZ31knpM7se5FJsocVRucllN32gTmUf90jf8Rx/bfM
1V9p+P/5IRP2fyHHdekg/HuJereru/yH+JXcuvyBv+n68j/gj/JvitJUrKgn/ZPbqjr/AH6yvFA4
ltOqWPhj/+S2qv/ANZU/wZ3FaUOgjH/2t5K3pP8D/00aZ4twPf+C+fUn3FZ6bm8uR7RvYcipC9SV
vyKAvX6a47oTkqyVjxNkmfumMjaZA54qQZbyEmznPppS/TIC44CmZAFU5otmYx3Vepo6bruWtNw4
9NphpNkQ0ywkbXQ8FMFxf+YPUAm1pYd2PpTTuKVPfFlkV1UbfCo6ihgm6NcnDX8Q9UGRvqWtuVcR
nNRqkwut66XHQvmBz47fzlcVoqSWRsv+Warqqw6gyUVe66lvKXWF87jcbusko/vSbiybAJi0H+LF
z6CmnacMFGUa4SE4U8Q+oFvJo0iLDfttnGrORkd3KqVw42QGplc3o10/GPOD0ITk4r8ISzV3w364
rHrpUsdbXMKtwugr/OYSsqqsbf2qazSggJQGsGd1I9Hj41ntpbbb1ZSnLBRSI0O+qkhng/5rbyFJ
EA64s8Pb9yMz/FFkGIi38fWAao/MU4gjaxC5dSirbuqkoTdr3WXT8/uRYEHI31PyEMQd9ZfYAmgm
bQdh+wAePRk3o6F9wfPQt7OXpdBFZ2BX1Cfb+RFppjubFea7s/PQ68pNq5AxNV0bIfFEqpx014lh
nubRNPeaQst5pCCwdQxWJUe+FtAZViM/o2ZwkY/wMwMvysSKH8HIbSvRuHkeQ8axS1eZygQzbKu6
lgWmSSIOL6Xsk6p/S0bjs2kmoJFV6cucPcfO6EvW9eAUFz3mIhutbNPaVdTnoJvzXSqL7gp1ieYG
B6bFUv6xU3o3IO5FYIC2bO1WQJGi0JCPFd5yCNA+KhipKsJQYew8mQIF2WbAeAhyl6tbzeVkzHdO
O0c7YV/lhYJijYOpl+QbaWhcjfoItK9KtWut16krDVvqFz72SptorlCkWUzcu59VgJnpXNSXo5lv
5KK80NikVVS/0O1xHTvb6fS3gk5slaoQbqkrtScZ4+iGM7W6wCadiC+HBB/RMsC8hmjUS2ppJ1kd
6bKFJDg6GQoKGdJUgXazcfKVN3xlL5bKjZIO/ghrC/ssf7Bjf07uOycz3Qgxq3EGUm5PO6nEWV0X
t1TBkSJGqK9X7ukZeLJ90CnWybgOeoApfam5Jka/kAfkZG1jD1SkosZxKXrdizU/lfDGab43xbGx
EL14pELpqvp4MQUpkq+Bc6c4TX6BzQUPCJSySboqoYwD0/Py7usIYtDM0X0oL1Q88JRc3kyDWd5q
WY3FRDTtR3l4oMi3U+biVi8VD4VhV9NFTS2mC4DkPAzFUyCkS6UpyJcNX4963xFZA/L0JgZ/b8sd
CsDyVROPG2t4keYnIX/Ga8pNy6C6HzJk8fAcoiQ5bDEAy8eL1sBGOMSHNNPRoevulRj3Zjnbqu3l
qA+Hroov5ua+4PCLnqfejPNP6C3vBS4vAUaYfbgRZuAhX+VVS5loSp5bCzz+QOoaUGxSRbmpI457
bF5oZU2nVborki9mpL4EofBSnXZsfxwD8TkwOA32nLOrnnMyZGtgi2iFT37iTuNzW2ZeHiSbLOKk
gZXwQFu6gXpCY9itOOalrLhTNXjj/DOQXnJCqz41vNJ46E1118b3cRxwRdzgXu9czZryGR9OtnYO
Bit8VqaExn5zQk2r8CtLppaZfCKDx6byMspUb6yizK0RxLN1DAlrXBLZLllLT01aeLBWFO97XQf3
O/Q+2cm4jQCzGTP59YgJdc/SJPft/OTg5yahOQx2QqaIVyjyhn3nbEKyZmDKAT8eciRGRkngWVn/
YuFFiU3Vp3k8yNFF1O7kTrfvda08wjTGwrr+gljmLgqlfYJRLGpouXmRFhV3fBg68yd6bbqv6hEA
ZtHetCCtXAzy0ufGiO4QwqHw6lR3VuZ87RcL4ry9R/gmxMFO/tLw1tR5Mn6tUQ3DutRRPoUJ5II+
3DkaAqRgRalRFNEtQqP39AeWKrwOgGAQV3Wc3NRBNn11YtmTK+UiyJrrYTb90qjNLR4G/U1RlD0Q
9iG+TEBMV3Mr7ytd6TZw2BN3DpsHyBcKNs4ta0d3+qIaELfw4qY3aAxE45NZi2YXwkw+aRhjaYJH
Vjal5if4XPVJkZtkT62nAQ7c6BgBq8nnOp8WLePyMqAD64dIyrcBIXbfNMGuGbKOeriyRaVur1f2
96wEFi41dXgBEa304sERVKa67jLtre4UGBgk2/Us8FzjJkK/sfdF27Lhe/sJ0L0rIprYoSMem6Hx
kLAYt4413Bupw4mMrqtRIbPHpcKQkbMtQjSWbeXRmVi7Wn8AcBPuMFS962cbQ8UZ4VNZf6JJiF5x
peJeNrZXYVi+6PJooxoj589KVVpU0QIZrSDo2kBFnXhG0pm/TwpcS107Uk4QMy6Tvrua8GAfnfkJ
rqYfzON30Sb2okCpb1UBKd8wLxyrvFBaW/hNzge2usynDrShrZ54miG1Ht5nYhtG0D2r6EnOh8+F
oT6VarkJEyqYRd5fRFl1l5U1UvfNU20Nu6iuI99Ux9pfQGRbOgT7IrwdEb5Pefsba16eF9okM5vK
qIbI0yVpn1HLoWTPYgqp3c90UPq5u2pH037J6DVcpWXeUK9r88eSrteWYt3oV0ajbZROIm53Umfi
XW2F1u50s2nxkNVK//+xdya7jTPdGb6X7PmDc5FbkZot27LdnjaE3e4uziyORfLq8+gLAiQIECD7
rHtyS2TVOe9Yub37UAqRrLsiS70sNodkfKldQmzdPJOfvtumBBfWXcd+lrpgsb3vbXzC2yM6Z4lU
UwuHtsqEjj213LLVlf1YJy4DUZb3l1oXYt+5i3sNuiK7aTnT8TVRFCcc/cFV18RzGiwbNLvhKcHg
QQIdiulC13sUnkVH/6IUJUcoNQ+bGtiEnHmjCU/CUEyUYkRWc0u+q05Fy3u0qVJDYMcf+ocCi9aH
uxhsuH013LmVNY8cYb33WZtpI+IyWLNvAKBu57fG+N7wMGyncRhMelwBGdnm1GQi5HHFKZjISkV/
IZgVi+HImeht3Ukuu2JNsQIMtuAWJQG6Mor1PDhSXmm3SaPBWqi3HFYEr+7vDnxd6LPHePE61sVy
HFytdkthERqa+s6dQ6UDnRHp/OHy09/7KReSzhMnDvNQbIO+96/NugQXXFnNlR8lOWb5/CTKZIor
4EfS6bvXYrHCI/BBAG83kvbPD7D+HjVlyqUljoqQzDisguSRy9jc9RQE0GjuJMyD5rlQjnE/Wk0N
c2HWr6lomjtPDz6vXm7j/gj49+p1kXHTK0pHnXTruHn6izxJfZepdh9aKi5DZ1sYZbXLHUEdmhe0
J5Na39jwCmpguje4VRqhE+nzShoyulUle7n1KdTanGRpZ9uu9pYXYy2arwrB8mvmUjgKe64Pvcmk
XFppHyfjkuzsJfB/iTpM8Zc09iH0EytqW03zaFcxWy2BgQ+lkNcwtzxSLcfk4nYtDXXOlD+5pU8+
c0Li3/AGcbLLguva9h+pfGmblWjaZCouRaqOOs8aRjiLRdfTx4Qc14chCYst6O5LFiRy03b9yDsa
pnfu7L4Yw6Cj1WwvmDBYgNDuRJAEm3rKsj+tZmmoKYvbOIW4s9v5uSOMADvyP7PhQRR8uMrq+rtM
MrCX2W+ZTYoJ3X+3RvGaT0Sqd/Owm3LvMXF1f/Inl5DQvyXfZbyU2VOS98OjmXMTJ3T7kuxlFNtc
rm+eYb/VHuUNVi4JvKIAUtoDaV1T+FQGkvgt5E3hWiPc01cy2SisGx4Hp+9PQz+yHeCZkVZt78O2
/wVf+tHc9habJUWK4mTZLTGoiwEQoguqaWbWkLBmYQrdeY5TwYPih6egF+UzhylDcWetu8aoFgym
o7frDPuVdvruUmWufUSHG+aPIuxVjCi+/5N7aRs7aZIcO8MQyJ6N4DInS53t6HNuj1yyHu3CSUhs
JqfbpSjH8b7AarcfEbw2UL5NwZtRhXE2tzV0uxh7uiKp9KYqAMWbn05T1IaTtSXcemWPCir7biHK
FcrF7LufSc+GjkoSqWN6i3Wsuyb97oeWT9shrXOh2eVuQOdHN64rEZ3SyqkMSv52qjC97Oz388Zd
D4R2rO+GuWJRNqa9v1h/clPtu7EVcMoNhLPlf7AU5xs4wC/ZlFOkDRn+B5b4/4jKv90Ec/8LotKU
2fTf48Juf+A/EBXDE/+6pVeCa1k3foSavv+EVAw//BdaLDggihdcFyn1f8FU+CUfMxkNaBB10GQ3
ydR/Yiq2/S8iL22UsoicUI7y5/4P9Wg2PMB/A1VujzDMAGGetzQz8T/DeQI9dbam3o07qZvllp7b
BvF4bnfjdKllZusXg0xs8yRKbQAgpI1PBmdjucu3twzuN9NQIj4Ha8iJ5ybjD7jFp8oPIteVzhip
ZS1IsKYA+2lowjTbmUoVlPIMeejJW5QwjDbXTW09tEQVhtE6K71iFXa8lgS+xg1UVDki1S81regX
zSpfH9BIeI2znahan11M+S2u22GiB/iV0bstjm7bdBUHAcuXrtTwmcvOFrtgoLUlW4S/ZVDI4yTM
7mfinV+6saqjhIt6m9EranAsbItqpAVkyV79cWx+G9r2aI7tGjb45dvMAue8zsaJyMgESQhXdzoU
eI/qot2oTNUbVSHXXXPjDKqqzkXh9ZGQxbCzfJUclyk8Y+goHxzaLXzOLycCiLv2SATiolNtnC30
mk3lMN2vuLVRhAZ+3Ij0mlSa6yyHIqRj5zikS/c8Iv7f4jMMjpAzdkRhxbBzvOFPzQQSW614kL7X
HW+IEAKmv5axXB2vQFTcSHpjEEdimxv3epLrTix5c7VK+zvMcxfYqXRjN1HtL1Vl3bawK7QJZvFN
PPVnPTcOaczmTWG3/nb81HgwnVFt7SxvN4h955j0/nxjN9n0XITj+8JL8ESEox93AYtXWcvkV2Ev
xWfGE3DIlK+2Ru/TZN0FOrJkVbZ0ketxfiGtMjV/NJPZqz3RkgOeJ0b/mWl4OfphlTisktPg/CSI
WQQPJArMqHfAfOx79MRuuFOZNwz73PDNO4ViJdiCUrUUqo0B7TnzUFvlsFmMqcxjy20zS8fOZAXL
eIF3T/1HQelz0DAOWbUXkD0sh2W5k5zvof1I4i0tyXKD8dMi/7/zVA2hL6Z2D97DwOICpjxJUzXL
OaBAGSDN6KxnrTz7C9kafewDhT6IqNsresbwOum+O2TwxBGumxWlFRZlJtrBf+exdaLVGMmXoKNL
s4shLk2Lrr10Sa7+Uk6G3kvWTRvBlvknXcvlfpSF6Ptto5LS6F/7LIFAFznrbDHVYCtSZ/fW7DxK
0Thx61P4PQTGRMd65adujEyYpzhAGTWdK86L4GRb5aLEvm+NeT30i1AR7TfGWVuleUAmwgXEWH1b
GZYtncgKXDFp+zv0L5LmagXSyCIzJ5RPNcUSfodMvIfSm9QY6TQZho0rZXIYE/zaC5d/2jXeJ5NW
ugmqKYWZ0YbeoTtPH93GX/bCMKxtaFjhjjpCc+e23bDRIXbWIAlQblUuO0uTva/KMzbJULdH+Ccj
7vKWVSztEkBCQvSzfF1PvUunDrod18mDhz6zWZoTVR9v1eTnwgPDCkCidoF0u/emAj5qBo1KlDju
S7Dq/EtKDN7FzGMv6Sw+a0eGqDhuv4WEHHZwONyg0MG+x78oUdWL7Bx0U7A3my7YB7bRH0ts/FE+
eusG1XB4V6xhcN+Q5hk3LO0H083ys061cQYEc39lHhI0AKIe1VJXbpc1PzK+t88m7wlQKf9kMSzt
MwURwcYM//mpwlfZ3Sq/4K8zKuop3tkH2dC9//MNMlmbh2ZeHZq2b3+D4es/3dzVB69Kv4CLs/Os
XePEMKKPZLfOL9gA+G25Th4GxrbIAiyO0k5lRwY5Ug+QXZ2DVuudRuizR1pLoKqiMh1NTbXR82I/
tGIiXpsI8CjDyBap2f8IkiX/+uffJ441fdPCL/dFz+8wWxne//MZIiGaX0yKQY5B56bzRZYeOy+v
3g+qleBSO6nzM8PdXftS5F9MgPCz3Zp/FaPTvdd1sn7P1VQxWsnRvmEFHH1z738gCQdzk0b4Ivp5
eu7W2njNFLK/EiEk2r/ABmWtgzttsXSTuar/IsSSl6IPxDm01jCyujpUwRtRaqFx23by2Sxun7Fv
27zqONSnkzP7Kkc1hS1TNkjIaDAhEEONwwmurQeDE15xNJApYvHxqBUS9NMN2n/AlP88tMXT4teH
uaabrQnw5dMJYZf9EWnnzh6R5jjOtwoCCq9z6caB7OuTKRiiUxU8aKflQQ+sx4C5fMpoxXYKitTZ
govdSrXWfjUGI3YncnO4c5Zd1oFYhrIvdi6I6DZp8EAs8xpsAiNDaZWFJvE2qXvunabfA5mNkY8M
NvJrYW2E9OSBOkCSm7RfgRf1w5doLcC6sQMH18srHrmMz795Kezkc+yS314bNjFZMM9Wp9t77pIQ
W9xSH/AYV9t81DzdgqMYtWa4BYKhrG8ofET1HqrDdO3fFzKvtmISxrnLJoM2Ltq06s6ikKBPj8T+
LhzcbvB3NvvduogDtX6baik1V1a2PtESNp6NboZMcOJJ+06sFqt4sAsgfuXNEBJ6kBGbZnBeyhoK
shi2VeWHRBCnv5BdMkHrBJyo7U/tkL+1w7pXACu38h9/j65s3bSEGtIOvmywqBI109jd3wFR/sZw
ezMOexBCUpjZDqzlsI5Gux1JENya4VzH6B1I59TgM25zdJfJjpec8hpZKsImdDXHDVbrbV2mHIMe
SPhkrjNw+Xjkfc33xrz429FSxyG8ndUYCga51F/UJ9Mp4AzOVVOGuZd4mfG2tOEjwGr7ZPW+jhxR
mijObhHQnbD3sl4ok68SgkqMEqmnrHqgKEyVa1wKtz5M6EGvhEYcmQaB+IlntY9F6cLzpCrN7te+
Kh/C0qp2nNVTCtFimNcuSLq3bnERzHVTNh6DjDAGBtIAqWfDNeIvAN0iTH6yKVjuE1QDF5OojKgp
XAvJpqqumdk20dq28mhxSW+TihY8rjyYjcQdnX3HYrsJ3Cm9T8y63XVm3r1UqnA7jrYGHa3frp/s
jMZejF4Xz16HtXuV+jhNFbJNh7IF1jfjnFVBcfTq3jo7xE8fNOfVzzw2ikcyNx7yppt4TGVxZ4Xd
CgRXW/RBIO6FHdQzeBUZzfGKQS1K4UQRxqJTAe3NhL1u8kEtscwMLFa2n1IjtLK2CiVGZsVGXZqs
If+7KHCFLLZBx7vZPdc6K6LFYWL0A9oRVSGWzwn9M4yDnUk4EiGf2A50LLxp3VILn7LMYsPXFJKC
ZKclvAt+iy1a2ltmtPLQOEoF6KiXR6Xt8KoS0LqpmHe9Xxj3utHJb/7iAjX/UG6HlvN/Mof11zTT
MpS4AylbBjSEDk+OXtzYL5blj7Qr/ydQwtwbvohaJYuYgiSqWfKEAsgk0fvZyqmY0L4AK28SVtGM
OynIk78hRmq6F4QAaSveUXX3FxrvmqtLCWyk6+a1zToKGvB0nOquSF9CRkbq8xAz+423RM7AADos
o7/NF/6iQNR/udGfVhtcgAwhTjQzuEe69ZSg5tpoO194ibQ9HrqO2yQJ0+rqLgFsGq6dvdnO4q0M
B+ysgXOSXv8jwvG3WfrMXthn47pQCFa0xWUm7dUfOC7rbjfZ+bevc9SSMv8S5crtt1bNxhrbh453
jN4Q193gM+GmVW4aMWr09GD4dAYVhDaY4MXbaRCXqq5taoNoB6nnlU5Ps0xfyUSA6VPAa2fpcB43
Sg6MynYUMn1vxrTRu7nmHO3Y7VCF1CSKm/ZXkJf8/3KaNIbbE8EQf1pUChOcNuEhcTN1nW+czojg
mTiiouZrorO6K8PpNJrzSgLI8rygPQWCh3TNMNBtJnLdifNw72vP/wpgZ/LatXemKNbtMoxwvIVP
8UibQF+aZcFLv6onJNxQfTK4fal/nCwQm6z1x0d6i+btULR/NCLvyGrh2ii1xcnqTPWznYrxOhk1
HTd25tun1cD57bVBzsM2Jq99qwykOZ72YZFVSCD72h6LrHP3oUg7wh3C3xOVwlHhj3XkunxPfWcn
x4mr7lAieS4a5+gYgISAWuZhcDL/YSoA0Fxr3RtpJU/YXAgEa+qQUyQNN70M4UmMzo7KETO15mPc
cG1T0cmSLo8SojlmnsxjQB0Te4RjvOmhzjdTMl9pIvuyqMD6VUM+u8DOT73h5C/Ste395HbOB3tV
v0M4/NMiATuFFPjGjqDBajYeVrO5r0S91wGTVi0NRRpDXh8Lv1qO5A11Gx7c72JGJ8zn+pZgt9ow
rvM9Ih24JU6eCp9k/i7prWggxB/MsC+3k10We29AvIFlQ7l32h3qJ+0Gw6418hYPmFVtCrswd1O4
DoeiXJMtitzwPCWS8cz4FHU6XkQ4zbFTGdOfJA+6VyezKtj7LNy5hvYOnF+Sy1Ilr5hp6ntCjfR+
9b3kAp7GFZYEZqxnFMZOxsyT8GH6ppaPWjh1vC6990CLHUYav2lQ19WDvniEPKOHcLyL59gQ6BT6
3ecczugInHmzLlV7n9lLte/UbNYbiy0+Ss31p3bpnM3ndLrOS2ns59seyrBCfIE7eCze7fjtpuSN
WZ29gPFS5sLWgy9/NiiWmTImJTJmosXy7D2RguNdw4utC2V9eKvGExrk1inzWpfnf2HWGdz3RaN7
wLAKncCZ/VYjTd3rNhEvZS/Mq5wG0NMQO2wyI+Qn+3mNgPLlGY7tOrUr9tvBd3a1Xb4FVCAdAldR
PzsFIiqHdjrqKaB1Om3hsCTRNzt/mZNH/nfZtu2be2qQCrUZHe09r7n70WGv3Mx+gV1hVG74WNf1
SgeR3X83FHpHdY4ihAktIYTNZBIZR8T6ifbHzaolTV6DYZ5rn/7lYGSHYtoIoTjL6bkPbGDHMqf/
TzXO8kTzgIXfShaHpiaPQiA4uGNFxZ4ipDhOKZ6vsdPFSxNWzZNTL1wDLufshTqc9VCVQ3d26C27
J/B6+lkwxUVOhWBGFKV8rlAqbso1INKJ8PX3wfHnA9FRDlVvtXqA72g/zNZVp5tNVW1kkc8oGDhc
BtdLX/s0v6Zmc3FZ/nHDfJae6n8FwFlRQc/xTmlm1zpM2v06e79uNb/bwluq99amnq+QKtg4ls7e
IPKoIkYadCT+8auzJ7XFtkPzW+et6CPrPyZI7lnqdL1LtE0CkjvOB6eYB6YJkjJSCofhUGR/cGsL
56fhQkEl8nczO/02yZPvqe3HfdlVl471q1/75qETc30V/uL/TfyAxiApxzvCzrwrIG+2F9kIo0MR
kfqsa6+846PLYlGSaSQWzC2mmfZXwTD+OLJsHYImMc8K0CEaGZ4sWpvwQBg+L8vtM0pgmhFV8QOt
sOWLG1qxmfpevOJdILg4b/MnnfbzYcpqolBB86LQq/Q+rImlCbvWeA8Vdbymt6ZxQyXxMzWdcySJ
kuKDSdsTeVz1rke8Gm5ym3rdghRwHkJ8+uiP2iklocie9g3lqttxSNr7Ih+T+zkkY4eBllTGuXY/
m4Ufqp9kDp1ktkisVFs9rYzV2zq1jF/+wHqSQk/Eoy2KfX1DCUw5mjsj57ZdCvOIdH448HOlx3AG
TAJrKC/uVHZ74jiyvyXy9K8aw/VOF0N5EE3V76e2Wj56xeFjyrArNxx87m/fbumHbtbgK/Aa+A1V
j2RUD8HBx3WPpTRt6X4Zl22euVREZeNg/YQjTNYQqB47QTaGT5YKzId2zc3fdYhQzCM4PhoG4f4Z
gZNiWdzYrTyYN+OS17twBKGxEx7KMJ3VKxBU8j3WOXGc+YDzbBDNnVQDlIqu9W+sXAjR3OJek/d6
GIeewcYL54a2SYwyNtKVjTvn80eQKUpQJzf4nrI1PSv6UQ8FFzd9LnqBa/OM/JnwQg5hbOiYC26L
dr0Yp2a2KDVt0yxyFZdQk7I1b2RV04ziNlZwoaQrO6t8zL6dQiOF4tqBZcPfmD8O3QrXOUGvbvw+
w4aERe3e8Y1iOSPnytQe8rHfZJW/pem1iF0l0KNZacalk1vTmebU9ugmgcWuJtvwoZ5z8QTaVlws
VcgvApzQ7ZQGMdsUPnfRRMPAG2lyZpyg4/vdgbm9uOQZnEMf+VG5GPbODqU+NQi8otEhcqA1DOPP
qBryIc3ssW/l9GhXYj41SQV+hvx3n6A2i0EvLshU5X4Cb7wjYDO5GnxtDKVL+GjPlQXA6QfRMpbq
QgdBcuJsre7TwiJ5ymvnB16PYSMWOfyEDEKqkd/4cL4Nz3x2AVfv8AS/DbTR4YxiHprMKTaRX8Xi
VmCd2j8EvI0RyQWfPr3hZUmCV+dU8gy4WL4MKCOZguwY18svNLEkEQWAhuYid5Y1UF1DgjgMXNJu
nYXgFwbZjaFSIpVL/IZE0ezqnEp0r6VTR6ubsmdRp6mRw3NnBDw2PexaKm2Ou3KFAqw1/UC2fWod
e0IpsLzKGu66DduIsOltX0+7hm0U+4w5XWgNzfDtVAde8HWTwb5e1IClegXkPguzFrTSlYoPXjOu
OYGMZZiKyM6H/Oj7Pn75uV/2S0d3kRkWp6ZLBlpCOUq5293viSAGlDbc/NloX52m1QeyNXdIhjPk
m47cE5Xh/vFN1T2j3DO2uAqBZh0WqXUp88jpLP+gU+QaxkDgAWk5uGKyIgS6Jy9P1yHYazXQ+t16
uK6CPH8faeqMReqajzleqUvWYqDb5PCFW66U8AFBd7oNs+kFjYQVWz1SK2PR1aYdBshhzyl3rZ+k
12kAPTA1oune6S+rZKLvS+DbcUTXEvZ+c6nBknai0+xRDkt21/DZBzcK1reMk/PP/4zH4WXGghvi
JEf8VbikrCZMfS2c6G2zssOUIluPWJbMIyARx2hMabi6x0d2xCz0pnp5mZSBOjUnBiGjYdbEJ05p
Rn81l5uoQwxLJM1EHGjJ9WNTBkx/XvAd+H3HtlK/A/G00URxOEtUkB4XRwaRSm5ze2Xvmhn8dx0r
rMq2c52UwwOgKyBpx4x61okoXw18d8ZkbApESwHmyOAh5eWOXFtlJOcU1TGoxN0wEAJiN+96Mb3N
UgrWYIL0Czd7IxqkIXgZ2Z0PPbRr3bXfeZj5YDdWONOsu7h58zJ7xM+KDky2dvy7OkTL4XQwBnWa
Uh3riJmCxDmjN0Ht/NIF3UtVv2kSQr7srnBehNF/kJXI7kEZaYTBaObGNM9E1o5RvgQ6rtKgP7uB
/tUv+DGABOiUUOZ7HjiSo6WYDv4YvuA0WLe4sma6nDIsMOyiKLWUc1Le+CR8BTsyl9M9HeiSpC0f
vWTYzNnOq5ddaCO4TcNnLwESyZt8z0lPsPRgJ5y9KjgiYTNfGB/zfRb+XolnAr/DfVmY4Qtz5Bv0
9gOLRrORDhUbGQLwBT7nvsAKthtNUV9cw/oRiQBoUrGZrRurGxRk+1ofNHrZkxPMe27MkjONR0Jg
O90vtzUgLOtd6aqfaaiOaWP/StrEjZvCfFoTtznlssrvuorNNsRfaof1F6GS4FsVe4+VTVBbidsf
CwcCfUm4Pow6qO9WMlXYkuRJCyhq27B+l5Z6IYb4C/mChdPbsA6FzktKakuYJAbWsxykt3cY1e5M
v+jwiQSoNJqQmmJ/JTDGsX8crOPPhWnPx8Zol8hLlbo6QYu7uk6bGK0UaXBW1l3lai/7uh4/splr
5E5LTfXoC0c6Qq8Ki4FTjgs5cRA7k9/IT4Uvlq7vmkfcJD2Wues4aFj0JTHyuPemvVNXx1KvH9Vo
3eF+360OOtp2RqZWjA+kMyPX9JJiZ5X5x9K4Vz7v4+y4W6++PZ4F1xyejS2o674vsue5T+I5h/pr
se8/Zim/aRqrc9f21Hz16gmm7cmZaYWz06Pygriy7WLDXbO1qomfsFXD2U2wWI8p+bfWqyF51dV8
LAqKzdZ2/MFxWeDxtb77yjx6vA0Tj8Zej/lFmcHRsANaTMg4xFGOlF5S4Vpshets1rCwHwnptzbw
a5j+QShjjHmnsulD9snWf027+t3LB8bfWn20s/HoFUjIrP4ZMdcS9at1pBHtAeVDhol9Ue/mmt+n
yUyL5xBzRcVzqX6Z6ZixuIS72nfuHUv1FGYv9nEMk+VeJnTFDAS1kWXgbrOqSmBm4bpsIyO3Y/5e
XUecjC4oTpNB6zVCwHfvNll4BhMU7Z6xPzao0IlK25bL/FGlpt7Oa3KxWVu8yTS3XZtwNvAelaGA
wW3CBwmBsAtaZH1BGqKIt5AaLk4t3gDEaPiUebapk0E/YFc4IxcDAGbV3Fb+kO2AGtS7i4n7cRYu
Rb55ll1CY8W+OoocNNXvEMH4e3CW7EhPqr8b7JI2XohF9eq2uf52Wwb2nsTumIe8Lr8y32NbZ67G
rAxt4CzGFuWI2s6McoYqfnw0OlGVIQJLO3OMERfKifkLTrcye/g8oKd0csXW4ZvxRZhva7RTfc1o
4iZWLPpui/Me+TdoRjaJ5ywwKQIX1KHjN/iNnQjkAZIKzGIzjtmRbzBiGkT5sox13Oqm49DwvJOt
qyerogbHoHUgHZdXN6lPLQWdm9E0H/0RbYotFFmlSftapuMjdotbgkdBljj8v+G7edxasjvWa7eg
Iwx+d7K1WMzNcT/lfvMyNhPiODfHoOEfgyR0dmPrJDQfksE8uuvVVqvaVt3UnLppjW+WWPh462Ma
gj7Srbo11MK0uWZx9fhGhaAKuMqwjk9S7BeI0Q1ZyeiAwj6qyqSI5yC5L6gUF6j1nV5MMPwItrl9
DlNaUhAhk10zep99YH2O01xGHZzidlLUaXX58Cqb8XdoorpHgUyFsLedXJnxHDuP6YgSrymxWJSl
+dtHpHgwaKpF+w8/J4pUMDrY2ylYW8oQy3M3TJQLav/YiPzDaCAjitJmVBzuiRF29m5K0PHat09B
YrFye084g7sHOYs57nAt3nWNO8bJALw9VdzKHJ/OKSDsU2jZxHDQ6WmYMne34gQ4hAVjO/Q5YHrC
EkqCThV1Mni1wry/r1XhXdIhO/d0029FLQ9WMj/kLo+hebtoEhYMRMfbqulRU/N2TIXTgQDB4BZ2
/qBNgTK1xyiSi6WONPEeuxHCfptS8oDdBYM8VHl2LANAa9PHr22wFmyScrrzSvd5Wid/O3v62joo
RrAgvfY92jBPkmztySY9ZpP95czAGE11GWRdbRe7Li+mxHZD4DxlNi6LilgctpvKEDUoLotdBiyc
g3s6r5OjCJ1/bKSynD8rlmyyEFrY+42/ls10dJpRFOd5Xv1lo9oe+wWcLK4Jy5uK7tgHhmXdtapL
DQVUQezPviMqLt95fai7GBy9+8pVijNCDP36lgLVzdceKAl1LGCk3vOL2ruQcBE22zIgdeKR+z3p
HjqjWf6uBTYffBWmAq8nvc08oPbuil2W1JO0NzNUSRNVskU/lnudYd2h/mAgJAso/WiVlg6Sc1eo
JxtSjGma556QgdnLmvFpQtXG4CoJXKOcOPDqUy3TcNyF0N2A9144+pFy2sncN77ZwTUXa1MYZwn2
utxrJKQImMmJhlLF/zLEeZCzLWzCabKyedMNenbf61av5ilcrJVQjxxd/bBl7vGDhwzxBM+xprN0
g+JuibWVZ+jRqyB8RE0R3LvC+p5b7zHokMi70+RHpY8bfih6/RQgB8VtoNpDnyRJzuM0ys8q1+rR
KAxKSpFbrnZkm9ylkUl+4BGhx9NKlN9LJYt32Ymdn6cA4FYS2ThvdrJwHgNd/Ti0rRoocKpNvnTu
FeIcrSgZ6kHEaTiur242BsHfqeuIH9i0k38O6/6XvoXb0Da2M2TyO3VHa1+VJMnk3R5JbwRZT9JU
ZsVJTu4LgsEMKiRdIWEyUEdh7yAvSrIz+UUsqOvRqm5JJG2I7EcM82u7esQAzs05GWyWN8bes66Q
0VfhbJ8rjx5YcfuQaq/G5+J3+85wmmM/hzSzO+qbhJD71MbsY2ftSStmPLYjCmCrW5ptYVNQigjQ
2fm26iIz5Q3Rg7B+JT32V2O2/QthNm4MerkgZciTozF17tsyj7foi/VNDcVPw9ARD3O3z/s1OQjV
5hSghQRPU+j1VqvwB/FsfiSW574RXbFvJv2Sztl8nkC+rm0blFtPi26XZ+ZnPdQpqQE9t4xjgEd3
q6JOhQWNiJGJNCURsNBi9d+5Mzz5nPbHZEjnbY12jaWqhYggmAPSzjlQLTbG4YIe3rX0si9l6TMl
iPcxxZ9i1v18lRa5Er5Xyci3QzTe1s0DY4nwEojuya0D9UJyBmGb4+pf0fSF/87emexGjqRb+lUK
telNMUAz0mgkcKsXPrtcUmgKDbEhNAXn0Tg/V79Bv1h/npmVVZHoLtxcNHAXFygEMkpDSO6k0ez8
53znAJ+Zbu00b97DETDFmATRNmjUxGzGiIMZ8Hi1rTkbVpnUxi1AD4ffnkCDY636timP3O3orr5/
SjDTfDQMDhD3l61TjuPy1ZezvS6zQK1CXLQwqrOXzOP8aRIebZVM77OUXvjCn/wtY9j7ZSqKqyAL
GesGDbtB3XfBRhXp9Fi5Dq2/OFAZaeZjT5yk5rVfIYvOaqWhk7xiD5NvZPVUddvBxXiSqPpiV+Zi
wi0wg7TadXZsX6i0qN+WIUAPBCXTqEs3L5ZqbeXuU5aIhAljVX/D2aZOmB574BwMOPulvVjOS9aq
M2F25QLaYRxWXubYBdeNjeZSB7WhG5fNjTDWcmDPQS4vq2M8T/F4QaXudMECxsbaBx+/bjGJi20Z
tsQR2l6w6zLlWNuYgW3uPqfrJ/+DQ19p1kOvgq0/heVlS+155TbjxRRV7p2lPHPh94XcTJB/bgJa
pnbMJNJrgE/lXVyX77KN5BU3cbnOity6rbLiFoxbfWxby71nLLJHOv5UYEc3VpteeoNiKVxc97bu
RU/iRITWZvEiiLvRHC/dyfei705efWPy2G/mZNn2jW0dU7CRzLSSu4lYJ6xhtCmewwe/cazPklD6
ugr02szVPpVlRchpGY+sEDulMPX43CTbwkrnnos8czfYvAVPZi+7irR9PwTM9mxKjJl8Uefpjqfa
7eRROpZZh8Ro10My7hZI6VhwRpPcaJv2gwUEJ7vpWK+auYg2CoPAN1l3+jryCuBEWMM7kgetvda+
7I6U5pGXiGX7bUmzRzCTPLz75oMDUHeHBQ+XQzXexyy7C76rafqEnPuAQJQQtlXnST2obTteh22g
2X+PD2xB01Vhs040fYajuoeRFRQB8mw+Uu5g89aIjpn46JXn08XYjhAgyJ0FXXoZKaVWDND1Nyfz
3Kt8VPkOI0OynwJJ3NT5mINi2Z6lfP5t9C2fDE5f9l61LfDXdpc6bkpCNsJ6623f26IT+Uc5Jfa1
DwKNu44rLKS572FsfaxpNKauTKoImeIOGFdeN5MTXDJxDX/ie6aa8arPRLbPUzNvc2jPJ4aR5tqZ
QMMNdvlRcj1u6j7JTk2LbXVVlNGnFyc4hRqir9MORf8Slu4FsJf7cQDOXzG0OBTNcKktvRHBEB8K
B0OH0y2CzXiZrCvHTrjUpWH/E2DN8Kpdw6DB4Pxh9H4BTebQM5KTVKVsCvI3Q4sjwqQCklIHnqu+
LKiwQBmrhl1dRBhs3VZlm9zV/TZagvoyTWnJnolHEeuT8aYtaZXOolFsvDgkSU0M4WBatz70CG/8
vhi/kuDMQ+qqda5j5HxeJdI01OmlabHqp/QOmNojtLaZ+VZQrwI1Uc4zzguPenVTUSZ+ykvFTIuJ
eUI87WQRw9lhBj0wqsPVL9iSVxVCpZPZNF1k/ktOtzkKivXuiPl+qXu57pDft1k7XI6kHnbWoMjg
zgvHQ6Cgn2fx+Tgu+lMA1aKU0Ru6bcZWgWT4shxLXqyrsOxLTiC/mL//f9jgh8+269vPv1y91uYv
O1SZ1y6pyv84/1PvFZR9zmzd//z5r+bXv0ef1ea1e/3pL9uyS7r5tv9s57tP0+d8Kd/ot8/8z37w
L5+/fJeHuf78+1/fq77szt8t4sf6V2KA1FjV/50jvnxNzp0/v36z48ff//rLV/xmiff8L78gOTS0
IP7jF9/7rw3abP2+0HARKFyvZ2o66I7fMQMCzICQKFa2RF33lAQNwLC9i//+Vz4EqgeqO6CBM5Ta
d/+MIf4X4vI/mSUKeKbj0D4UkDrGsA/i8mcUBQ6cFEIIMn8Nw/IJJh/LcudOkGZSvIVrduQN2cGF
qVjePIJRsO9b1w2PBAf9Ezd0jVNgeQ5Hnoxtk7GYYPcL3zn9CFK2MYNkmirY4YzKiXcGxYJleum3
S2l3767E6tb3Uc361U7BS4YJ8SoqXO8TK16ar8LGb47TJAme8DTxrhjkeLsZX+Nq7ot4xwuD4ehs
5HnRRiz3//Ie3vz6AvxrTfHPyJJfXxaSCoEGTA42+Y/VsG0eLTx/5HlCh+iUaFLBecmEVBmn2Ux4
kI/sAlseV6r4lV/037fUTzcIwZD/9y11//r2+vP9xKf/435yvkgB25naVrYW50DIPyMmfAisOA97
kEwCagd4o9+wHUJ/IWjF1QlPyHbAqv/L/cSHhKtsGK9Kc0NBPv/HWvLbdcIy9Ova8n+5bv7AuqFN
mKZfCnilg4Hd97nnf76fRFp7eoETvlm6wEJs0QfIZhht+vGHXBBlxgevjgyp/vHdROIYiMQ+Iphd
o64SjV3aSy4zeeXYzi63HBdvyMt/r9h/XLGhL/+7y2v9v/9X9/mXj/9xHKo/LNy/fOFvF5r8Aprf
xybgEUjCuOvwPX9buP0vni0QIQOI24Fw2EH980Kzv2gXDhNXE08BF7L/7wu3+wX0PcEivhQ6NGMz
/89caFxVPwWZaH2RuAp8rlyCUx5ewDM95v31LikjatfF36CkwFlkANAXYdTBM4iCLllD5gA7aTpt
nwuaa89qXzw7LZPvfVJk8g7dXlJ4YyM3okcTJuhS/wMzaBaGO+YIqvoYCyfoe1KBTMNY4dLobCyo
rcuknNr7pmt1fSjDoLwZ5OC/0ceRv9llGD/5tE2f5XTg0Mc+GREkVYpVfx3mbYSQJJbpR0DnCV1z
ecNe39AJc6ZP+bi7MrfAKOqXon9AeCBWUzSix6qBL4e65LHKbm0nbgkr+OhVkT3M2CIE0QFeFNzM
s13D6K2EJajrwlPZX0dVIA5aucV3RTbcYyPWBUW7jtmP/cDFykwVNGZ1jq/G393GKl0eYdFw6WN2
RgQLcBJT3JERNCZF4Sn2Wwsn3Q11HJm9AXqullu2cQkhLxNlcq07vxePsmfuTl7XOY8O8loyMhWV
Lnz0holUmJtH4xMTEjc7zVnsoiN2jvuYN4QANhUeW4cTYLVE6zFS9XjE6zTGR6Vdq7tyfKvp3jCy
p/rZwYdmEOXQ3siZtbG3UVV/Fmq9YQ5WLHJzv6X4Xi07L2rxmoja4UBDVDcq1nNh++VmcETzEZIP
4Mzi5GyTVThSc2xEdB3As4X0nDtQgizhdA/EwAryyGc+zbrGf7pcW246P2h3CotNOMENfNdyilwi
ywOzTlzQUXSKg7j11qqQVP72bZo0Ky2hZuzT3pxJC26Zcorq+pTXXEHlXNugib/yprNPYNJWkNqZ
FgZqjd3THVhiLMLxKvrypfVzTmP4LQm+aCM59xg7Cx4JPZC7FYJA6wh/AouZpQFi9mPvh+uG2kV/
1dI+l+1B4AaQTRhBkFLVlv8x5gEXHepAyywZy9+Mu7RHt83jLtQnF19utHP1EtyEHB9e62k0Zj3b
YSDYccSmW+Gz8PRqqV0ws5ac7kRr61dT461bcTJOzpqwDKPd2ENWZJjiZAoz3BC+piIAUuv1cfCY
MD0F6yqnUhEy4ns09WCeU2qRbgeYqxHFeib7TM+urU1VjMlbNCWc1HFLjuRc2umQD8aCbmSClNtH
uc7eJDpaMBL59Y8xbZG+E+UE36w4LR75TH1T20kbbzVh/PssTpzLAkFo5AJxYhTEtKT1zjQ56cDJ
JX67qdNgeEkZxM2rReA95GXNQUiPcS1/CBpP70qHm3vdGojBK/TS5lycNHZP0exxGlWmU+kuF7jl
8f00+bU1oYEDpenMewbM/GtuIk/DcWMbuB7yxUNlTaNxxy7Sto8GEre77i2AwWGrw9cC/cTatmnf
gupxafWSosjrNXbmMF9xtoCAsdh2gMYZpfOFp8v5xR5N9+ZM2kBJEr17vbjdQEEmwwYEwIyMyWoo
7eIbBBmEdaPK3D9GUdtdZpZlIxuVgwOwW+sG41lV3PKPugxF25LmQVUJMDT2lDzJ0Cd7FYmuOZla
e28M8pHY+oavW2HqnB9NH8TXOIbr+yagt3VVzbr8FuE0v9Oh65ymqsklZKZM7CqdgMXTRdw/J8Xo
LwTd5hKnWZk0ZlcYo17ytNPpMQQMjhXNCovbPiusid+4gBzhsFkOWRsIyuvAqyu6RnLrGjNAxkg4
KPr7wkkmyIM8Ee+p9mx9eE1dceL3xoufwOHD58AhN6e1RFjp2k8bjHukNbKXHvTxY2MVQCoKM4zk
OkaPmeIQ5VRoKpTsy7pjxcJSxFqEd7NCznUqKoRWtiOjN8vJMSO5JtYawJLVvmdtkc6XutegzII2
zT+nIlbMFJcwvEYtYS1dknlYJ30/3jhR7TEprfip8RBAp19NcRy/Sz3RkDNmA1meuMaCDBqjQXhY
ot6TzOZrzQCwDP09OhuZuXlMG0Z4rcx+yNrrX5zUijheKLNkBARtLD5QeJwH13G1t+riCHOjVbMJ
MwUDAQbhnJFWKVuBb10WOndcKdiUbGzQH0FIRH0r7TJ+jqLceSjwo01r3ALmMU/m7EgyEXK8zCZa
hHEuh2/F2JAZlAyeXsZczXovaBeilk/VXFYTZOvHlrdpwH2jIWp1zDVc3urMf+9MXO7BhRlEASzJ
GlNdVk+7wnJVteapUEQY99rAPf+3glLh65pkT8p0cFWaAlvYbAUx4dBE3rCDTRj5UF/D29IonNdO
UlRrTHAx4UF+Z/zRlj0eujJzgk3AlJCTXGFH44rK5BrUEwmdc6iEzraOVZSBI6CrZEO/B5Kc11UA
oZgRK/7dhZ/HFCUWqW7KQdibrvLGzTLk3jOD2PYi70P1Q8DWObuf8zA91G7IJztuWDVbX0B/Z6g7
FsMm80iQ7v0y7wS5I+2aq75yYyAQQe18E2ljfZpySR9GcMuwA4Kc36w7+xzYZkh8SHxD3F2ic0rn
JICeMGPBHBrjjTDWQ1EM3AzTXDD2Lcs8J9RYxzOLnWWH3y1ZyAGXjVSvYbYsSFsd32BTzZl8i2oC
10wbMEWzfPjyNnQb8aPEvXUnukR/YvfHvFmgD/8gwYBHhxKpYVjV+TKdatG3P3Tt9O++jWaJP81L
bwa0Pcp9tYDitJxP37zs3WCoGjDLZWRk9u67C3iPwTEK7ozkngvTog12+P7mnhi6QO1FQxh5NX0u
nyH083dXW8647SVFZVtJITCPJxHXr8aM5L9GpwveRwKMlx2cNSbVLDAnrn/qTqNi6a7wu+KcoVAp
KE5B77ug87Jyuh1R1z8CxNOHoQ6KZJOUuffVkQzgAPK0CMxRa1A9tTLuZx1AqV+1Tjx9FW5tJnx6
gw3Zf66jYgXZC4R8LOaRsbaX2vddz6jyoo9FHewryB+nxLYjtVGUGn/N2/YXxk5FTsXLInGdng9K
dbJ4rLiouewbPbFIbGO+4JkQj9RaxovuXmQo/VNL1/e3pNYjcWRdpvuyWHBP4L+gwcIMur5pMzYQ
G5a9kvoGXY8n08v+xWKlbFg1o5He3shFR/Zw0K28kbD0WiQ8NPcReM+ngtAEXnSKB0CVSWtB+p6r
1zbglwKIQlANS5PzquEgUT88hXKDWR750NjGv2/UHNH/UElyknjBY4/7qj3bUKfa3WGoU+rEez1+
g60V/AjmX1ggiefaeBwA5uxdtwf3VYZ6+K7SHjFloR6MRwFTtAsKZMaXaJ5biy1VXUJimdN71UHO
2fglOuHo5BOS7linh9yy4bESuVzNDC2PNkaNT6eO0gdQ9xbVq05nPU3oVE9hIwNQHANzNHzXjIF5
ove05kbeaK86gkEXUe9i5yE6UpzElGr2k5FvfXIwZodQEzUNsJSSGQJilscxAcCkxSubgTyZShPD
N0QzZYBU6f6uiGIky9LyQIuNbTRthgXhfBOnA26ggAqFAe4CRsydKZgOOXHTeUyiK9JfdSqzm1b2
jKfEWA56pSRFeSvU+qlbZUPkWeui8Xly/PnT9df6s7zv2s/PDqnzZ0Hzv6a+eRYX/40YMybd8tli
Fv/4SZM5f9WvR2Vhc1Q+n4cJZ+HV1S7H4V9PyuoL7TUukHRJR4+SnId/Pyi7+gvmTkQcgEPeuXMG
0u5vCqervvi0+gTYeTnVclT+U8gPQCI/HZQ1OBEIcjY/xblNmW/3B1a3kxiOuwmmYOku8XPmBpw7
ZIqPW0BaqlZ0rpl1kJ1N1rLDDEftyUaMlr6h4SQ8Apu0CeYFNozNyFwHpqvvY2f6Dq63OhKwFV+L
qQpO4JmiS27O4SryO8ba0qQ4XhNuDxYo92oIMB4pLTnFBh4PmsEMF1MCq97PMGrhjkTtl4MAY+VY
/b4Pvewibcmaw1xcXiadig2lkr45VgGQhWhwGEam0z2huOQKkH+9d3TrMIMdSP5GJmqfu1BNW8JF
ZidxB+aKQwip25Y4xTCwAhZxRKhixHJtHGeTuX3Cxo88wqqNE7VvpIM/DbvvdJvWtku4l7Auhg2J
T7Rx9xgS6gtcOSPj5tLZMWoZ3okh9LvWcT9b6AJwOJPzpA/OpcyC9MLLmZ2NVt5t6eXDPW2i4YJU
HmO8EgAztn1JKhgQMmwm4UQdATcTP5/t+W+spN2Gh0FGm0veA7dLZux6BfFMLSaIpS1o0qInvEpO
Hx9O5TXBC7vx7KJN5vre9E60mYlEHAaT5T+mSEaHDCP3FDrwBTjzHYaqLPF6hiHFWKWz71q7PPhF
XX8baRVdE4SJriJn0ScTq0at3MwMB05/ZmHEmatTpSux7rFjH0nSW9dOYiccw4tqH1R2umHCjIMw
cZiGrRaLWFaTE+GoZubCWMh+VFHjnYa2HylHqZbbZXDhGpYSVmdd+MeqdwL6WCw8tYExeAjQG7De
eheUl+e7fJjKA34Sn2dE2X6TuTVuSMHhvZRC7pvS1OspIq6s/FBtGL2KByrSsFK5hOYpBj6D79hj
1BNmsBbuoaEy+hpyzN50mX4bteazqkrx0pGV1oRFA1k0O5hl1TrTZJwoq9cXMNvdq9KEao3gRVOw
TjCR42FaZYXSx8JfMNEWDcWOZ1wtz8t9MQz2oyMovHS9sNuNMITI2rCP3uZe7m+73hu2cZW6z1Xe
x4e2syKiHjTNnFCb4nRlG/Y4ReUzmneZ9D3z7KD3NR2G92igiouMNtMAfwRJwClcHH1D5Htll0m8
j/I25A/VMcrXyVYuTgUYR6twDbSPs4oEdIt1gP+ceS8Hnn/UYHfTSFxM5dN32S5YW/BfvJUyVg/D
Mn7PLAxRucida9EOpzwairWnhNg7lhJfA7cNt4ZExn70igEwSWzvINSwJSVMftU0E+2iZVEfvOk8
0eZC4/BjcLcwNKYq5LEZgwUksbT9baj6Z4ut7zc5tESZB3fcmaoAuzpVh9IyYiMtRtcewlflG5vu
Cx0+cauS4kj9/LaIp0cdBvrQE+rdevJ8NdJQ5Hyd8BXmCdaOucOQTX9TdhP2fYga11EZmI1Tf90w
LuoxbKcYjMCtZI/IWGS/AKXA6B/0ZzPF4jSTnlsXwjMO9CSkR6cJsS8QT+wuqR2erO0YWfJK9l0B
lAC2MqcGLyiJjjRsMmOkJ0SDdg8yj6Bnv7xZbHquKMFcPhoNhAp6JgiUuja0SbkesW30uZVY8uBT
QHrhEGqaPVmb7qLEzHySWeeeMQO7Os++ZZyK6k2CBMJj3+o5/tD+RUtQUs3gcS2m8bAMaGOk1NVO
QfmWyy28pis/Al5KWkMeeZRxupATcOH1CHNhe2YBPEyV59ZHNqScxMIMpFoqpy3PG0JRhXXB9hAc
8Jx0q06x3OXNUC9YTGW+9RPrMe8777RkRfoge29XBKN/GY3syjQpiA1hVV73Kk73dC9swiqMzGaw
gujouHF/yX6Zop3adfc4F7AoZcO703Q8sfq0ODr9HJCGkT0nGK6geFIZE2oDCjYnC5Jg1LxKvHTY
DgSuSYAlu8AtMWK2L7kpjvhhnnWeX7t2fO9ZCTCQmITjzis9Dt1SCObq7EEPXVa/DqEzX1lzFV0y
zeSHdZz2YCe52fZO51AxBjD8UC+slOlirmdyjM8WqMdtlOOvxiktV2jV9QMV4/P3pCl8YuzeBKK2
hz/ZD8hpMLFfZN48B8N8nY3BV1q5Q+gJ7UfXsrHrJFwqFkYggvG4SzM9XS+Wy9GYt/WYK3PqtKTe
EVKtgwq5k9b4Vo5W+NSZOt6ww08gsC4Lj23sWga+LE19Qc9iFvfuMUx5NlqUyN9FoYy+5vjtNv2Q
+bd5TqiLne1lnyF1rBUPYLL81lgcXCgh95QrZshSFQ55mH96PSUJEeyxbFDh1MRq1+dPc5hh8/GJ
XeN0bNY2dKJ16OvqmVhW6W5QNiVklMo7Clk7b6Go653A+HeuaXP0SZEV/qjiXEKYKOzbto41RA5+
1K8ukTqAEOZC+qhd4xm0XQ2kQk4JetLNFIbvYhzzC5LRCzFjPGDUMt1jXMIAPy3VLkKaWzW61scg
g8Lndwr75JyoYNXgQ3rJrKg+liqcAGqX6qgbni6sy0ynUqX2XJi4LwGUnJScvK+Q0ojzRcQabqNp
0a/Ee28G4dnDjm3VQlkzQt4VbzGZxQ437M24zP0jLocnU3FHTb6J1smQox8vkJvTPoIJ0dbRVhS9
803CIz1EzQBBp2TrqaF92s2madlE4K+yzjDl2nuuE5/nYO20p9BuwitP5vV13KbDXRuZ6ShM1mxi
qwGLXfgz9YUOIpIMMFbwMyJNCsC2PFeIIV9H0ElPUexbHKgpFjQurViqlVsnKsLLhTTfPmYkhwBM
whxLIVnqdd/Adg36eE9koTxUQ3GFE0cAYc+D6AIbOjayIbYFFkvKsrLeJWTQAcap8KuE2zHs3e8d
5TLUJPrWhCdSZGtfePqjlKi7fhnM1xXx8f0S+cvF1Apq3Ae/5xEiEKSAd1ElIuzmZmggth5yegw2
SEipOsSph7Cc5KH4TqklpvTIp35MWoW/ryBh7nToWwjAONHhdXoWRhWvflzatHlpofPblzl5/M/c
aXpxT3kxUk5caxiTeYQFfUn0d1A0C8lP1Gi5g5gHh0w35V55qf8N6etH61g/KqLe92MQ+sTmPcMR
38H2rbq6eCUjBAnWztNmn6kuuG4x5ZxBZv7j4i0kTfiodUG1717ApWVHElf3rmvaPQ4ttWuGbLlT
KZdK4xPs6cYBqFTX7uwZ3xp7rQhhvoDu7yqwnh1v+FdleU8ue8ndpOxwV0Q63sLgSz/9gvQmnZ/O
sZ95kmovyw7UUNZb3onmMA3L8g1ARbcdiu8o1DgKCYGt8Xh8sIXIyFyxEyvO/IocbnrxokuEJ50k
pIOX+6iFmVF31vCaduoarm17g58NjsLg3rZus6Py7RpG8aescPLN5R1ghE+q6+6SyX13Mrm3Khsa
S7XIS4BkD8j9xzzXN2Fei+00iyNoebMi9EYmrWHaALzt2HL23kxTRMJSo6a3JKYyhFpI53tJtOlt
SsOYZXMkeqxxl6W7MPbM3Tw1AlJGUo31Me3xit9WulP61sqSd1DP6a20GANpRm3YKjsvXVGKHt1a
kWl4IfJxXWmJ43xyivuwwPG8BNOy6ZvOv8hMHm3HBbdnoObZZqbWDmxzk9A7+QviAk+9CDNeZI23
o91D+w1y+1y60KZ3Uc+nID8FrZiv7LG2Dkw3koNfL5wW4pynawHh5Ih+a91oRp3+GsFruXbzIfm0
3TbiyFUhiKq2InQTDSAOEnXjyrbd6hpORknc12YxJpIC2bTBnrvPgRfwegKP28Y9GPDV0DMjcdyc
VbioY+JZYblFnCTxWfIGq4T1h2ev05zSTqIq+tF0VXTueh6TZw9Taop1c7KO5Zyzgyg88gX9tHYQ
qLBqz6m4qWcerqn07/KlK8kvPZdYc3mYoNBD19hqOjQOHo74HcCrVRQpfVGCfb+IHdDSY5sPt3Ej
L3O3ufGaftkaL2qebKt17s4Vd6tepmZTzjK+8pol3rrQI4Hh0c7Xpjo6KgkmuLIDaCZswb/CfZJX
sZjkrik8d6/ynlx5qpvbtODyXuQ4Hnu0Y3YW0xUM+1vIO+LS7UbrONZLfhXOTQG2vyRjw4ioyHZd
MpwD7NMHhbDiwORr3MyC1nrGXxGIaUgG5aXithtXoTGAlXFHf9Ok50kYRWTI5zF76qc8k9suHCJ3
O462eWj9gFyZVwRwGhJexMsocfkjS6LbJJQlJc5eCbCoRbqLBSuCtQiPnP553OuWzxFcxGthAd3b
DJFFvKJMfLMhdffcVuf61yLn3Qpz+8IXFdz7YeHAmsODws570wyt5hiZRjfLGAZbVrjiTqml25E7
WtaNV+s18PvprR1IkJOb5bJjFN18wG+qnhSmTPCFE+vQKkJicEGGkMpTofM4NXTVVamX3UPwBBSi
ldp1S5sfJ71kV4yIH7gY2Pz0HQzSxTJNsW1rt1hXk9Ucu57slrbniuczbAESMQZeBQvL+XfByM5Y
9msxd/59G9XsCWVi/OeCC+NkRr9D76jrqx6Hwtpp5/nBX1S91v1kvYXLTHStNMkP0Xn+s2fN6TGz
zfTwt0oV0PLhs5LtE/H57jIU1YfOQaHSrRNNTa+fjqe/kfZaUoQOsEtOMBzsJmDqGQXTNbBl+JQ9
7QJeELFbSG45dqYgGcV88+elt4eq4H9/1Nx+chj+52qQ9p/V9Wvxaf74rX5yK/7XsCf+e3fiNv/L
/Ws+vH5U7b+qd+cv+s3n4uN/CjCS20hu5wmX+l29Yyf3RaDAwc0K+CMAl/u7fCfoOqLJz0W84yOs
mIhu/zAoOl9gxuBOxJ8lzgbHP2NzYZTyk3qHzxltUCg8M0rapAawO/5kc9HuMnFs89QuHcKH3rO9
+2yyqlc6IJZDp7Iw39khZ3uo8nhhDWkDZ43GJS5bUbQ3HcQ12KI+U1YyzhaZdGkhM5Wuml8qYeaT
h9wS09QbTdQeakCktlEGsl43bcpElN+EypPvoeeUd4buahjfcSVuFTVA50FpdqqrIj5oKKNHSm4m
UnZTzD3VNtWmqLR+a7uArLDC8siqPHjpNmzzdtvDguUhFdnOU5xY7GuVyubnkhbd+dyKbF/FbNyh
lS48klOylbeFKNRHnZQNx7/lTB3tGSkTdm5BciBmy4bcoWuidMv5uDo4uaSGJ+T3gE+hEh0c0kmg
ejeF9FDYpvM+r9LL5SRRjBpMTLBp6clad1ZO23TuuhW2z1kFTwx0qAgq1HwRcgCB61+O3+ExYuKp
wSPy/TjC4KBczcavPyy2MNipHQY7KwBiEPF5A4ot49Tuay6dll99cq5QB2IymVlmk9EZ9uXI+T0L
PJIF/g8mPd1DJM97ic4EEAsXsPgEjGWarm2aUq9EbqWE8woe6Hn6UXnxRM6qxWywsoNq6CgwMThd
lJXb3+gK5yitiYS8VpOBEyHJDzDSnAjkzt3zlGFcTd3SOuRnrlAHd4p/85zxSuUL8iK6ITFsa5Uq
65qcCueNYRiiHyEVhvuM1ZFAlviWifba2J0NnLZ3Nh3T1+9DG3/P4pHJqLISzWQkMidtNRAj4bKs
dTNKdkg62TsJCupoCI0UZXeVQF2YPYxLJockmuGAPQdgDC+Kzg6Bb1uw3a18vg0b27vKwC6xoU/M
w8J0/l11zI4UPIZkr5jDd1xAvv+0LIKKcsFRZKrnhwWO0U7mVLp3TkfGvih9OrAZ2FE40Zlpi+uB
iSklVuDjczgp7HD3k69IvvJ/Bz58vMIpf3gjwXKiUsM2MpBFlDD2ajL9a1tyBMav8zzK+TavHATB
jKFrSYP4JTnSFTIo2nbcf/emoobCZNj1COet8VoyubHHgEbistc0G/VNPmrm8r51gO02HyPacyGm
wA8rA9NuRrANUxfcMlHl81NRPmRN8GkEF7tfgdPsq/amhqW1qWqB04JikpUlLJJHra4WNiY9iEoC
kcRCsEZY29oV02HMouR7Fdj2M3A5KIdseiSzu5qODI8Rk5vL28rOqnXtpxUHZeJAZ+bMVwzSxS4v
vMd5AQ3bgTx6kzZLK6cy4zy386C4gELq21azD22nKdPAXpUzMnohxU3bK+4mVCqu1dnZzApQ+Mry
1abDK0G2Sw0wMbBAUMRDG3zrY/sP2f+kNXqbQ74A70hPwrOpxBbMJP2zVhvAOIrMrgoFaLIRTB31
MKUJHuWkxSWpvpkFyF6GLY5B39k4eRM+uAHm5c1C2CG6tkff7NxZwYcDxIFAPes7t6YYya91SLb7
zDwKwI4/zZwB7+kqHt0bmATdthEUn8ZW8pa5C5x9e84ugnGcblCfvPuK3yndOKM73dB/4pEHF7M4
LMZU91EdhA8dG50DqiNKd9sR3napP/Bt9PGUVWNHejtZF/Nk3Y1Dl2XwhwvO2oxssBktYljTsBPs
hyWdvg7jJC4rgvXzusknQsiL4Dg6AllZ1R5UmIU0xoUSerqZ05RpcdpWwydYce6wydSvSenyzGA8
Ev7oA79GDY385qktppo72Ku9+7LBYH6Z4/T7P+yd2W7kxramX8UP0HSTwfnmACeTKWVKKklVmkq6
IWrkPA9B8un7o1zHVlLpzGMDDfQB+mbDe9d2RTIYjFix1r++/5Q3ssbZ+sb+dD7cdLrGbJuMiGqq
VIr3DzertpsywNHlrOvGHEZFeCHH5kMgiy/OAM4NB617yy1u0wrrgxK7kThVjR0XYPJp0FSt5BxN
GfcFzfnwpsR3QMY821y+7Qp4/V2mg4yZ0h3e2bP29I221ADn77amap7ZaUlBpswRB2Q6qc3Zdo3W
Gr3tt8dHXFjd/jEVwqSfhzqhqtlzQPF2SJFDOjej3jwDDXJdktCh1t4hlEwuskhcWEGOaWiebLm1
4P9l0xoEVz8/S+p7EtRPSV5FnuVMzR9B5d/KuReWrn/8Kq64pO8tbFINbfGr9NiAO0Zu7AwOm06H
vv9EZP84FZJSdlTpO6L/ew2Iudrl33S+y7nKwxUjhMIYWdeaTirAL+JujVMROavCJTWRcW1qnXud
vDXSy+5nVhTowht8v/iO/n9M/N9p2WF12vYs2P77svZN0/KZ/3YXRknRfsl/+99//eOuWRa7//z7
fhW8Det3l0XqaMKGTWqof4bMrJTfTYfPWuWbpm1kbrf51YJg6L87jmsQE2salV4q4n9GzPyRjWac
grdhGWC0jX/UgoCn+t7Xi1TdNIw58MbRm9hd1RcmthZ0tSLIo+lBqbQnYxQXdZgTSUKfydKM1nlk
UPhI8vdQN4GT06TFD/Qqd75TPHZQKLVMidZxI656aFBT+MmfaBtvwablkixB9JgUkwX+FsKWhWjL
7PH964vOXTdFsOvc8W6sk4+uRDToWGSPxxenMC9zx78fI8SRGbfLlUt4y9UCIGVR/OiTgD05pv5G
PvBep4svAxUdWcoWqwfARVWtYahh/dSkc9O1OnGrvXM0+76wlXvVcW/8DDs1J9pWXbrtiB3qIXvO
svhrDlBkPegFR6HwOUqS4kct0NmVHZW9Vhod/Ls6XhEhV8j5xIXEhWLdF+NLgRsWpZTkGe0idXH6
g71gRH6rDXds5VCdYSGgb0Up1rNHQyF6dCRVoLIjM8//2nBTpuO8nXsCt7HWEOTZj402QCZzK2Oj
hOKMDqotKkXIJzXoFmnIO1Iac/ZCwA/wfwpZfKKQQV2iJ4vkuszt0I/ZJhMdgmFwTI5r8ptrfLqw
H6/WFclGwCFzQ++c2a+g3o3VI/9uttIwFB7nlsmxoKPEQT9otvzPjmFfh+SrN37EgYnasyLkrH7E
WEGtXKVCyR9mdOUbIRFkALAirXkTsDceZ/sjqfsbDNBvrFS9TGMaJvOp+qRI9ZtZEEc7g0HTs9Bm
BWD9Seusexj914p5b8jxR1M6t1EQPedaQt25yX8EFTVp1znDHgXZvZP9oEQZeKpjUO9BEQs4JO5J
ysBSKRsMNIZ4fHJj/WqMhxezC26LyL5ObcXl4qH87BCapwUJWESR0N6p0KWNEm3M0d0aSj6rY1PH
M31lY8bVp0pTtlqvPvW0tSWaidy+eEzV9qM/dR8AanzSCpymZJE9khy5Ey6qP0WZ7qLUIiuHlcQU
QexOxxipnl67YNb63uuF+Rn0IdVz39+qCeOExhVCQ3gyTV56VVz/SDTecC0ulRAmqgsDbzTW8NW2
Pm++q+ofvZOQftI2Tsx1J5pfge98HMBfwfMnh4ltl+L0ANHq9ry3q3Or0oixyYJTv73RY8SYfGPP
Stye8/NWgzn+FCDwe6FsVSBTKkjlqImf/VJ9kdgmUC2/QtP9URthulAwAloF2KuSxje31L61rrkr
2+z1p0nTuc9V5Se9C/ji4AGgMDmGJB0IoReK2b2mUw/uabGepHGRwtQhzf+pSXCRrJQtHfbb0WFV
KEb4leaFT6oYXgoJXSJXbmSlX6hCXFIieYkphUEqfZF59mMoxaU0q3j1ZpM/ENjMNkNvIptfe+Nr
4wykVtfWFnsj3t+RGVAGe8jnfg6/Kj/HsPrWTh57WRl8kwNmo7Z1NtFhH7TI8ZGfctifnfgVC0nS
6w6NIMl0CTtNRC7zr3wTX2VuhTyxrlV+RVZSYfJxNU7MbdUrmwD0l5sWd3GZvQB8vCxHH0Sg/lEE
0c8W2ss/jxD+eymxv/1//T+YE9NUi0mdo+m/DwD+82v324eu2Ws0/Ovf++OgN83fVTpkXZs2K8PE
h4rk0y9lG3+iupplsYJwvHqVr/066AXyNdfWZzncazptzmj9So3Nf8RfAzybo5lfSJ/aorfwaK/h
fpRuk4+zVbJvtkEvGV3e9iI1ptDsBfE/JFXUBhf6qLkbNiRAdPhoqBMiFjOEUiTN8M5FEatMltz2
GPt4uCKdGWaYnJkTxgxDYMGhmh1XTDSt/7dW1/880SST/feL6yGP2h/ff/vP+svX3zZwGb+0P5q3
+VekkP+VgDWt33WHGM2xyZkaRGx/NrSa2u/Eb/R6cw+zdeNt+lVYv3NbpP2Pu5lN1+JsDf9fa0z8
Tlc4Vz5E7BQPHPMfrbF5Cf11EXxdYjpSD9Sbls0N1V5cBMFeoIIUALH5Lf0Z2sl8B43JOrErE5m/
G4X2ChSBfDhzgLy/HdI6EOll3dG7oZoYdBdSf1GQfGzDVo2uNBvTSwhENS21ISp1YJ8nbnn7KebX
h5zv4fM+7CJhtRfDg0rOKIRj8yB1AHlKppLw0fis9JpGszfL4MD5M8/XYj4ZyjBNhhG6KhZDEVCG
QiiD4aUVNPlsomkBz2hYSdVqmluVcAUgOBXR8/FhD7xG5peLBS+Rf1herlHSKGZKt4gnQ0KWzCfj
Vvp+f358lP1sxh/zOG9vOuUE6gju4uESoVsTkkPTU5UwuiKqyF8UxoWPmRlXapJ0346P97ouFrPJ
98LFybTm7c9ZrE63JAfWSRsv17YHdE9H006JTQ2zT1/Q19Smik9vUJLZcCSF9RPHipdILSBvIMl/
OPFb9Pdvlt/CvUuz2IvN5SJqsNqzsb8yPISO9PjMvW1DxOXE8gIfHxqdbPa68JsPJr9556Aj6aLC
egngdnlw/6r18Z9zYEnv/ZpFgOFkDWJUenw8KEv4tJjNF9UP1AsVMkN4YkkfWFtAz2hpdg3DFXy+
+x8v7ZUtYEq0c1Jv3N1QJXdp2YjLf/E8zIqhaWyJHLv7g6R4EHRYh/Cm+VIvdFUnGWPHlOcnvzyx
ig9O3ZuhFosKrKgzWDENxqodgnu1cciwuxLUXpNsjj/UwZlzdaaN7dW1lpAJXQ0mo2FH8soBMCVy
RIhneuf846WAjoWvg33NUcEizM/7JtYEqAUt13YKrj66uqPxZdz1SZrtEH02/2Iosh6mSq2QloDZ
/vPtUCGvyc8NOrszuMiPWYxP/IQH7GNAH96JDOX7uaM9gBXHyaSDWVjuNW1X0KvjqqU3ShvWOm5F
+FLVw4k39D7C4tWQAwXFwtHA2bD/QGTscdsotNLj9NZ+IHWNr5qJNL5qNeq5FJb2NRa9vz2+LN4v
wP1B553mzQvrBrvKbF+WHvbLziMN4P2aPiJat7TUtU4s9vfTOL8qzTRYhiReX/Ofb8Yq0CMbZm01
vDHEru3gVhe0uvpXx5/o/cEwu7u+rj6XY0FbdmBoTpr5PfTbnD79rU6v7JbMDe3mMmMaNcW8Pj7e
gdcGuMm1HGHP0flycSDbtkO91jqPlAUClJw4ee3bQ3k5uPl4UcUklrHLLk5shAfem8X+zyTajqYL
sdg47AJqO6pAUNbc/7CMqzO4wXULTI9K4fEHPDChXEvoqxEOG69wFhMahlWP3KvnAdWuvynoxrxT
pwiJZjlUZ3j6AOk9PuCBo5ZTFoIRKc85P28uHg7WQTMIXKq8RI0BejctVFxhVeShsJujahdVAqFO
UZtfStsA1gsMqv3oarL6GLnVycLJPNr+wU9wyxyzpXHTMuw5oHyzbCOaU+3ZYAUJqO7TvkknWr7R
WgBc1L2C6lMDapLC9EBH4DqONXgDx6fjwAJjX2bP5pbHhJiLfaHPG1ikIeN3GF6c6Tl+TamEC5o2
2pcudsNd1WELcnzMd8vL4hpga2Le9zC4Ja7fe2aEgNrU0mvnCS2PNw3WJYjGHThmRf7j+EjvXzZD
zcloLpiCrWHGqbyd3pICuGM1WefJXKtBrNnCP3egH+yQNuqIlsgRnY+FH2/wMzJwNvBDUrJkVGfT
ZAoxx3/NgecGsUKyxpkT7hRh9n+MRFjQdkJpvDarEWIqdvXJJE95X5lFfOJQefdZkSyn9MRt3pyX
+dzi9va5p9wB9mdCRilVVP+ov+x1qQTDgw/B+ywYO+fz8Ud7t/synuBUwdSYvjRu8/vjWUof27XP
jlGHrvsN9oV25ra1sjs+yusM7X0tDKOjnSHvwNVDLF8nwhkfSqnkscrEv9QaZN/409KlRqeo0C5G
A30k9q4N1FowXWOFksTGdwuJhtPe4kUUVKAQAuNqctpoc/y3HZoBqiUuaw3+pu0sZhy1dq9Yuc6H
rOrqRa/rwxmGouGJ6HFer4sJYGOeQyCGgOczL7G328XsuJuaU+ONCc6nEMKnBFPCJABbWHXiXFfU
+EPDlkqnr0++MnJd5cQifi0UvvsJOlUpLkhs28tKb4BVplb4tHMHIRJHzUaeUvkwMGUhzMsuRcKD
gq8JkHYM9gNrFDSwxGrCSZrEEzS6bUvVjE8cywenBWkVszLH7ssdJRAF1kJ5x5flFxEI2VLlrjBK
tQWajUfZVi+wSPL9pj4TeUtyqcTp5MSm9m4jtUBycVRzL50xa8v4o04BaAz2vDRjrbrBuWo2DASd
gDOI+3NSnIE1OmknPvPXJO/+y6DKhpqMy4SuzVfx/fVgdbQnoQyja87Wn4z6Oi/aDw6A0xyeiqUr
a8p8O90K1kM40tFy1ufJTre/943rNRKREz2KWTDdHP8S3s8E4noCP7Y6x6ZpdvElhC5kWBXdh2fW
eneVyEZcNwhZbieDEEKJp/rGxo766/FB3294LEnX0Igl4FjZy5BlrHDecCx42nlD6//4M4FoPpTZ
hqMt+6dHpsUOrpso/XXLoqC+mPNMGnnnTMkEhRVzCj2LgRXh23aXpLW59Wm2uZp0Q1wcf773K3we
lCwZKQ/OD31+/jcfvgYlIqcMOdLxwyyGIo8vAgQoW0y+aftBCBVtscxUsV3Dluq6hat/Yu99f3gx
LrVYjYOFWuwyQwG/BLMIanueWiOCpVYTXPp20Twj5RYnhnq/lepEhBYYZ57T4qK8/6xlXM7x2DRi
MWH637Pcjx7zTn8+PqHvnwfBA9kdPj+EoeS5F4PILghoR4Fhrnb1XaVhUjZnoKG64FVyfKj3a5Oh
5mS5ChcfaN/8vG/enRzDetDCePSAZaQ7qzFKDUFXxJ7dpDggRqPr/OPDaD4h6VcFum8IQCKLEXmu
olPbEZiJpm71ulI+CNmbJ7a89+9pHuX1umXYKkH1YhQ1qDu9TPnQlWTAwMqs1lOMfv747B0chfgY
fB0pKfHKKXwze1MHD3mIcFNJMS8AIBRbl10cDCfW3IF3RJ2FvhfXmJMy9uL7Sjq1J7sGAVqKQeyK
orJ2meJXnwwDXPvM1TsxdweWH37kzB4FlDk1vgiYhoSmx8hkvIyuygtAPpR+ayPF4y+jq+fE8Xjo
4RxAdPNbItx2Fmu9mX0prUaBkw9+3YtD9TxWg5/0jN6yevITq/3A++JexU1i3qnms2l/VWiBU1vV
6GCjARGfOxMtJW1Yddvjq+LA/M3fEnUugUQE6OX+KEXXk6JUzM6LjeBH5kcGwY7+DPKsOP83A3FJ
435Kgna5yJWurjG20Tuv7ypanGSOLJF01xXl9X++I7EagNjO57hF3m7/kRQn6+E1g8GnXFfeYrip
bxRbKe+GctBPvCMxT89+3DDntv8aS+yPNRmhQCXOtbsq7eCqr0tUvbo94Toe5Zr/UW+bnu5eLDIA
teOaTfMNF/L2vMptAj99bAp3bfs6/VutWfS0JEoxWx5qvdOvaOQf8nuJu/GP2uyBVYxJNtoeHaaJ
7R1/N6/pluVjCItgi/VGTUddTlkdxmGvFL0HeUbdhCGGbd3Qtp9HAMkbYD+0u/i4Pq0yeENXgq7V
7WhDwz7+Kw4txXky0UjBSaXAtT+XuEA6chQ15XVDq84DQZxbqlZ3TvrIPDHUgQ95jvOIdDCcJrRa
rPqxLQvTYif3KqgTH3K82P31iN/wVS3obypDvbJO7FMHR6SkQDf0zIJd5g3N3LaMPsHPBmbEsIt0
C6tqF/D7CriS9kHHCOD2+Gwe2D4wqEB1phIkUa9bbh9T4/DCR+mFSKo8B7kP5t1Ibo+PcuCxELBR
QXJegwB3/vM3h0qbGv7YI1dCy1LSBQwP8KJK4no7ARa8URraHI6Pd2ilwmyB5kt6Ff30MqbJYhFb
oqAZIxjxvgjGCtsxmBD4NeKDB1VQ+ZLp4NDp5NTlx6h23a9ORxD0L757Yjhy9JwEpJ3MefbfPHcQ
FFaqB+PgqVaL6DpJ8p1CTj1Yv3boD0Ya3ui501/SeSeAyRVg5OJBXUtlosMYaOJtKjKVDORogB0F
4RBKsAZjjy8RnYUhhLGKOtXkiO7E8XzgG5vrUbO2GN0hDTT7v3vk/oJ6nf7tEkQbCnRLGbZuJjW8
aqX8dvxdHVqBrHg+adDMGmjm/bFcaA+qmmXMEZ6NkDxwAIR1EZz9i1H4mB2KfSr9ZIt1LhXXwbMo
pztHK/1tCmXnosRA4NS6m4/2xQ7J9ogem6sYXB53OXF5KGcNh/S0LLCAhVaYDGRT6G4QTFruTs0C
F99SErsPo4+l/ZrdVr3uGzXdubr1U5V2tjWJSM5GOwluTaMvwIqQ5dgOmto/Hp+Rgz+VcJ8YBdtJ
c3nFGSITo8WCeSfJMe1G2lyv0qDGnAag4rlMEUp3Wml8PT7owYVlU3gFq4TWZm4Me/tBwAcxMXIo
Bi9rk6e6c8RaVSuoce70S6D0twrsg8vqzUiLLachwxmrBSPlPfyifIzTD+GUyhOh3uHnQctL2Vp3
oDvvPw90Dhzh7HrwCscJVnXQqdkKLBZfJqY5v0wT/tkjoSYn9UGlGCHx/mBx4ncwFdjUEgn4cyzU
EoirWp54pEMTN+dNQZrP6fpl9FrZAweGCXHPkLLbaCNe6SAjxxMH3aGJezvK4ntMNLWpNL1kIXCP
u+sKs8cjqRgfjdIH6nd80R1IS9NzOKdoWXQuc7eYOAnhWI2DVrIMOukFBjaE+Gw28qIPMudJ0pF3
MehO/Xko1fRBJKZy5bdddGlko2Od2iHmFbHcIaicsf4dlSrkrOZ++wX0dES6itHQ4yw01JMKFpO4
vzwNmj3T7PKf2PXS3R0FFxFGaCtriAK8C6ITs3/wHZMsgrJGoG3bixsKruKhOkxwXWucGFBi46xV
VJBdTsz7vHUvn5W6Fhw1Tn6y4ot5t0vDgXXFlDd1YF9OGIt9TIhdMZOxGscTvtVewFizobok+VfF
aek+1GznsyCl94VeKO1UHH5o0b39PYuv1SgTm6YiCbrEd6Bk1kwA9YxyUwjr33yrBs0EJil6gchh
McMJrrIWpRAOglFvMc4xRmSiSbA5PsPzV7KcYKRec06S2yadtvuLCQoYql4ZSpBChgo0DJ4uLj1z
7ekjJo4Z4G4XWrc6NmSqdD8ukn+xjqjzCLLABJAcJfvjU7MN7Ckw4byEbnZR9XGNCU1Wfzr+lAfq
EHwpyKyIpWZA/rKSAwk86VqHpEetjyEW52YQefbUKfdj70K0o1MT5XrcN9c4tITfzMQFURL0iGN2
U6spT1I0iIgHXF07L8oQqJ+YhUMnKXM6Kwpo3kCItj8LVVKpQ9KDLZBC1bdZoNLWg0vc7eQ49FgV
iMoNIzPvj0/KvE8sX/0cV9JahCQU4uH+oAEMI5FAeIAXl0YbTOFuO4UG3M4yn7VWORErHNovgFoh
AyOCohy02LRE0VmDOvK5UDAWFzCjscmMze5fnDzoFSHysJxRuc2f75toudcSwNER86gP1iZAs3w7
tX19d3zeDn0yWCDMtTPK7Tg17A8SGZidDyr1gdTWm0e/dbVroHPNRQ4z/MVXDHcT+zoNJioq9eMj
H3pj0ArIrEHSphA7T/Kbx6NAh0cfGiFPD6DxhiDVLzBI0EIccRPaJzI1Sx6Oj3jwtdm0tpOSRGm1
9BSpCtH1/KLBk9J1PVPHHE3po/js+CiHdlWeCCXdbGJCGnT/uSK8/BwZaQNGl5l2reOsCG1wbEHB
JsOJL+3QywOkZSBsJUWEwHR/qBQmMKi8ZPScQJfXCY1MD77d5tsBM9FNxmvfBUokP+fC1//FVJJy
Vee0KMemsfgCStVuqJAqxCv6ED1GRamvsyw3TtRyDr0wchrko7gJYQOj7z/fRPcrVCudja7Bkhvc
G72TEt7Pv9m3sSiZK3iz5tBdLMWSQzi3Su6lwHe0jSvxwrTGsvKOL4xD+yJFSwJJFDxM2mLOqoAV
WRsD7GbDxwou8tNwIzuNzKvq1pZXj5ni+RCBTmhcDl7+XY4jhrap1S1XSZm3QatqxJayM1S5MunD
vfXbsXlgc7S2fj/0uwYJ6DkQtv5GumF+m07Vy/FnPxhz0qWBopArFk3ciwDAmECwQithn5G+wM/A
pdPKUssvceNH5+OUG99ViJLP3BOaGVyKHUUQt+ZtkIIlOP5TDi2qt79ksePFYPnKJJwI6K2yu9Ry
+shit65OlMoPjIJmnLOBnAGp/WUoAEQA92azILye+gQaEvxTOomAT514uwfGIWYleiafT1SwLPyW
Gcy7rGk1D1OO7ArL9f4cQ8zoxJwdWLoUeelinuVtlMYWR1Gu5lWN9ZjmGY5Ss2la47csS/LzGn0O
RcDADFcCvcP58Tfl8nkvznSWq0E6TjAk9dz9zz8WuC+CPNI8WYUCmwY7PAPtPqwTkYt154+Yh8YD
PEAfx3jAVqV64qkP7OTIZMg6ImqfJUOLp67DOkzCINA8V+vU24yLEC7W9XhnS+Xn8Sc9OBJJMUJG
KkAsmP0ndVxtClJnQhLUOONlZXQVrouVcqfq7akz48CCQSnjcDRxCAJ5XgwFzrOUfuRoYGmTbDXY
Fki7IvS94w904GRyuLkhsIBrg/Bz8epmLnldm4bmBZWNksm1mvApiJ0O/mquQCEYkzbEZ9hsjLMg
z5P8xMF4KETeG39eWm+CCytpQqt1I+H5gC9/qlnX3fSGaDdT5Pr9usiM/FzvcMsxFBviPUYL2rnr
W8ajiJRLx283ReRU6wAWxLfj83Jw9l111twR/HIR2v9dINQn/AvwwwsLPG3HYUw9e7TEicf/Qwaz
/+kQd6NE4R5CyZyr0P44qt1JV8GlCikGpLCtPU7V50kXK0ObnvUR79rUwVzZ7B3qY/lQhXQBl0Xi
NVroogLu/Pw6UCiowOTwdVqBJ60177uoVoIbdqP8w9BNGFl0dY8pQV8FjnpRZW6IRYgz0Kwc6CIu
z6K6tgPPCoII8/qkcl/8ocR/JKv9AtMnZTQvcYAfxu00dSOX+rYRwVUWhiPSQ5ezeCUhV4PPrpUx
Oc98FFXMVEBbS1QPCEjUmOu0p4mgQePSaNZqoLXW3WgypQFYyw1QyLQABxhpl9MDFMCYrFo+MT5G
jC7dtb0hAzo3a7+9SDAdaKF/KEgZyjBRfP6Wgr5PIW3yZWqXYMgwdj6ewJjPFM91PXVim5t6lJ81
Gmk1SF6xaW/qHrENYKSmdM5B6CYhFZli7kIJJZy8Xsb2eUyLbXrh1F0z4gTgzwTYgnLVZaOD+vPQ
7wTYUhildecPtLd4xgAlblXAboMSSCY8WRdAUZMHPYgG8yFxmumjMOVYkxsfJn3FvUupzsLZNmxF
WGgPqygS0ROGxTbNQHpffShAXH42abkGFmPXF+WI7H8ltajEj1WG+h0+UXqCvn2slAulJ15auU03
bfETMYFvBqMLkFeDvLo2Az2G2Cy6wMYoomk+NWZkgBiH0lKtAiDiynkKViNeZzDBr2LLhqxi0Jw7
QHUd1Ce8djCwgjqlX0fYIMcrN2Sv35H4gSBit6IRa2sI0+qqoqVInGXI+vHK0rvq0sVvvcFQDEiS
53bgFdea39vVtgd40t0IO1ce/bLvYcckHaBJSdXg0uly6+vIiv1igV66qbW8vIRbmVF+VqXAFqFW
rbOkj+W9amTY5MZGLS/swqHDA42NhodvUOB9xteaDTOJJnCuVchKynb29B6eOwfyK2hSoU8r2ba9
wn+mWeylvar/HHKcKFaKqscQX2uAnhEpF9xy6Vc5gyrIilXzdPzEZpm62HlO2ZOZ5amCaxHJkjUJ
wfCFln5np0dR9qNo6uhWahBNbvzAnn21q5jWbnRJOIBj6KN6kBTAQBdOhlI3c2dfLAkNqdll9tjU
K6xyoqe8V+sEpYT0i9tBTEriObOv1Hpyo/q7aYeYS+EgmoMYssv+pY1CWW6r1slgrsaB+RQqqezP
NWH5Yk0ZSb8BgOqaFDqH8CxET6Ns2tSdQJUaIx9ln2dZtzEStwTJWOPGBT51cm8gASsOmD1+SGTa
ZrBKeWm0Vrqj9r3mqnONC3r/NahVRVkLaWIDBt3VeIpQ8wcrPHkmyRKIo8Qb0KDUG7RSmrNzlQQi
auQ6BHS5q2BvAmE+ugUC0AbrKkCSsu59Wg3WDkheZaXFab5zjcgwVlGZ65Sj6g7mVm0JYEvpULn9
ChOstPnYKYIC8hBGneFVakIHunSANUDIVST4xQl3EnjGYd3x+/sa0laDzZ7H1SX/LKSKI3XXZ0V8
Pro1X6dQQwiuoun9ZFtLC/5QJaIu9UjK00US4cOGsMvV84/D4Jh3Cu4rYCXTCcbTKC2praZwRg1n
gMvylY8GF6PtWYG8QqWvfNTMIpHAr2t4X5TCrOki65scd/QMGjqa385sYF2tFPArWvMVmRyEzY+q
IiHGrlpVj5T0oRiwiMW+DW8VSmv/K6/os3NQSXl9E+XX5L7cO5Ot6N4UtUI6rXJxXYis9CKuYEAG
mgR4DahrXVe2eBghZ/HHMKcewL6WrKgUPviJGPGdIBReLRahSEENEvQIaBZ3xABxY58P7sxQC+6Y
rgxxkz+uklrFE7D3CUzzuvJ0P/nOqZSsu1ix1wWC3JU744rKrnl4PeHn7mxskW//OGT/aC/+0295
8V//4297vPlL/vyX/uN/Wq/uXAz/+1bdXf3jHe6Ff+EXHREHkzkWQVdHjyH6TIMI+JcLKLYndNnS
nIvcjvgXnd+frBf6xkmUk0ac5UP8q3N97Fd7Lk29BMr4ic51prl9wfwnLeDz1fuvcIn0BToCqpQk
ABxcON5xmrTAbppmrEGMCfFsaVg/umWBQzzowHNECNmJ6HghnP1jPH753AqvkhBYcgsS4UxDHjIe
do5BwE44ZetSBOKsd6nKt1bfEo5qxQoZdO2FoWV+Rt5mAMIzil3Z0HvTyuHTYJbJRZR2mqd0Itmw
V+WnMA/795LX38n1lVdGDI9eZJmycN1imvIYrkNk1y9VIUMAuhWktLGqTihM378BglTXer0sz6ms
RXJE6xpNnRrMkAAMVudyGKxzgUHbpo+d4sXmiDlxt5uvOftvHB0EdzrErJR8KEvsB8iRSCOc7Ioa
axVQdWM8GesQwv1aD5PxQycxXop0xTnx3g88pEXinnsP0hLYnouoPAUh3KT4NMFht5W1kgLyK5sk
8WpOYFTip26VQhx4SJYI/cKo76DvzbeRN7egljqTnkZJtTamPATaGSX9Q6gler4q1BwoB6UqzrpO
U+50u9Rcz59q6w66i/ndVovUXUm9jGe5CCHTxipDgtxQ6Ur8G42I/IkfG9Z9qvX6t1Dm6ksVmbhg
lmJy7uKs0Krtm93k17b61kn80NyxQEiGa3MJadl7UEeVlpphWYHwUZ2rvOb6kjXDdEUVrdjknbA2
x8ejLfH97JHkJ/3OtXzuf1sskcmkSadKy2TdcEm88IO4AB9Tie42ilQMERKtic7RuXY4n3VDsLP0
VP/cW5gYFVXQUfMwQHBeGzitEx1OeAevDCcvofAoVnSh4Js0wl+zeC1AfscfelaZn6vOULId187w
A9mcoMGwXRjNeRnWCTTwINYBFWr5Y1eLVmI86YTDOZhKJ+Wmapof8qQuGjIUrbgo9Tr4GPtuj1ug
bUX52nBCJ10VQvMJoLDU+cQNrrwpm179UgHP4b1pKT4aBCkR14axcT+1k5kD7W/zcdogHYL/2quD
oEfMaDGwxxOJTlsqeJiJFFF/VmFPFa6sunRbHO/9ytwaXal8A4tkPrKngchksVWf0xK0XNI1uC3C
77S3dqUaH6dYxUKpl4G6bSirmVfRkKXPRdGWYuVEavUV82OQ+LVrTx6OSy4N0vqgrOjtxMdj6MwB
2az01W9Sr8SzkeGQdFuJULe9cGyGDKPZ2RNN5kMj6NifiG+DLMIrMbRqFTdZ2rfCGUWlyU0BjrTa
aGWIzWVeyvCDnRPG1FlJmKVEPdeqAnveaG3mGAJvoDdSZxtT0/mgiHjA3ZVEn72C748avutLxfa4
rEX1xoh9bjtuY3cPUpRsn1gGYGjVtZHx3EgVoURfUpNcQ1rqzc3Y9PVLhhcQ4WBQNGzwA2jwsLcL
/2zixoLbADCicD2FVXld5k7DTKDHh39USZzjuOQaxlmjty0OH3S5RVCh7CDdiFI3Q0/RrChbV3zP
jzKSfUBPZRxnnlW6HTgDWej8M5j/J7ckxqYaXivP+Mx1OFcOgXRWet5Ncu3aiX7VklLpVo4aD091
KaFnck2tupU+qvJZ4rM0APaNhy92adp43eZtdRuazQg4123LudjsTEEIv6uarseQKsMGB2O22xhy
OekHq2rXSLmKft23BZ161hj4W2ucRuusiyUWwqVZ2e3aiBrtVuAREW2Svo0xxSYTGGy6MJIf8JNM
fvZTWSEu0/r0KbVMeWvR5klpFEC5s6bIHlyLNOeaOLKu5VngFyAFsTtKb8pM6A+qZLPbjI4ocWDS
iZuDhppy1ku3P3OtQcYeRU3ra6ia0/1M6mWjJIZvViN49O+IWzWsB7WmfU6czsd9Mh2K9kzHl5Qu
5MiMrDWXdVesGqcadl0wVXjbj4OZb6J4NrEIkEn/ZMrLaN22pTl50yi1nyQVcASr9V5pN22Xjq43
2VNdbLhIW92apLdyGbZAaT1p+EHmDbBKp3WGF5m7En3OVx5yTb+yzKSf+fxzx5KCJxD9yhkk/HUX
qApOm2Or4oNoKuRHciU1cf9sy/FrrJtSX3GFiW5bpAnDqu0amPNRk1FSsJzC+gwROsGdkz4UyLSF
kBs7rSqcVLkkfO80DHY8H0zzfU5z6cdMlrZ63pdWAM69zLalqvrgWFvceSzseq01O1P/jDbQfWom
PqKVhnc9qIcxx2cbNyZAXmOZuT+g6oYTx6cqL6sBg+5V6IzCWNHXi/uLlIKwqkF1eBe1Xd9Dvi8K
hSUqmqskbc2RuElNwaBatfWxySW7gTXkGH7P1aYH0eIztIrJ738326l9aYkWinPZN2a78/mkPS1Q
Q3ONjxPppNYeB+ybkqL7hPFMjpMPjOTuTPa4QeNrY+MsKeWg9rsQ4vRNwq2z4aOPZy9tO1SrlWXO
27MWyvgcA3i9pfck0J+ErJ17uFVqe26OontxJ7tKd3orq4QUlWJ8HnG7tFYhbOkaqJ025XC1u+pD
O9ZYcOcTttch2IUPfInlS9iPxTcrFmgwsHYUHTu+LVMPRWV/OfRSGS+JksMb1anSZPN/2Duv3ciR
LV2/yuBcnQMMB/TmljYzlfKlKqluiDIqeu/59PNRvYEppXSU6G1msDEb1erqlguSEVyxYq3fiLCu
8UbBR/3nim4zFkhCLX8dsjamU0uz6DrtG2XgeI+5sgMXXbyUBhPTspgEJ/NHnRKTA0pzNn8xnVN5
N/WZJmGWq1MkygpEEllUkfwzDSOkmlvWDU64hfGAIHL+dY0NERsCQaLeNefTIB4qzge9k/cxBnZ9
kU6PgMsyjMmNVbteyzZWiNZGUdHKSqjAJeIy5g6fRVi5sdr5WGfmVODiHmo/RtNKcw/wLW71GZ72
spvUMk5+kzmTuxQor0HALWBfs4nB17Tp8gv7BjFDypHNjPlMI1VKRcFPQMwvTFdEzvQJzzAOEAke
TPgME8yNFak6DuiCEMhqlV032Rwu8BES6jrUJMOHhcyULlfZVBQiNSX/wqbVE3knWEA1SWLspHW4
ftczfDw9VuhyXwwiLu8ztVNKkdJYR/6KQfRsN5WoRi4m71bLV/Wqx+AvaxQn6wu9cRdMVvZF2HG8
59xvfEeYPVPYAyZMT0IVHWpWXLuil1jL8hEdcLl1uny7BbLG9nOjNlXsJrlBuT6BuFs5lrDwUkZj
j/EshoqPyNTUvE/Y2xW2uhjKrwIV3c6R4zqjbCmuhNNByMsnWBRUSTPsiX5IVhTHxxWtia+jNDRI
qkSLeqeu3ILdJ8hCkFu1mHGHo/TDaAzxWRdKxTVEEihbpGryKxrBUNk9GN/By5Eb+tKieocDs6LU
mjsVWXhMzEH5qaxT7+UIFnwthkW7ptBsUebPlPYGwWj5UqjmtGWry58MsLw3kGDi0tGSEK876pO9
R4DJ/CJt2VhEqLyZEVX7pEpl2zKqdHIapRyxA6qE4bnCOfdJQ6Hwk1Cpm7ttk1BtkjvMTzCBhaDW
LYXmNDEk8CKE2XapKqXa7VJ4xF+mzTTd4cGJl9VsyIsj0SFBSbFev82D1Un7uFmzT2GFjxHpU7sJ
KYr54iFi3VMa1Yz0UdXCqnYsCom+3GBpaEPox/MtGjkK2UOU8GKJGejytt6MrDHnk1fkt/keh013
+RUORUFSBPBQctKxKSgDpaN0v1ZLiBhasaxfmkoXKrdDAvEKbSUqXW024zU1sIQsjqOz1d7N6oSG
wRhWBpqHNZFZnjtdw8cn1jDr6HD7tPyUwhYN12QNvw2y0v7spi77BDYEyGYuDSjxi2nVPRSwt9Md
PFntkUVrfIrrqT6wz1FktgpjFlxpNgFxkQ42CACLiY6PcF7hwm1gyyHZotz0sR+mdR16iBFGGmXl
PIkPItbj+6bDaD4QUoS5bTmX5UcBLgY7VyEAXWiENUPmoJbjoxyLCqLgGs7U4C3qAWerNrG8xEIJ
tUFNXnPNdlHIoXRN4lhcNOAiF3HOvTbPrTswVjoqmR1OxzZA+O6+D/lBx7Li6UFatXQH0QvZ+05N
i6el0uQ74NnWz7oQl0+S0S+rO6aJiIWVmGSkX9hF4SeCgfYThpCjarMR5I2t5AIGnAnKsLddUokJ
yJ0Cz7lUjJXrJu5UCW+0MBXBXEXEd3OMpoek1DF+A8VOntanQ8PFkQjg165Zwk2bRqRoeiOX+7GK
CEmKIGQ/1Qwxc3vFYPp2kULZYJ7k8VC39SIi44O+pk1GkFgB6kFbmobsSeNlimpaLm7i601KcRer
mc6of4J7xramkjbx2DDpEHmuoxHppkjXQYPlXUDJUfZUdpLMGaVF31X9IDEzwzDe4MZHdg7du+bI
OndqBkCxW64FfRpHZ5EjS7gFDUbhPVzjqWAnWaVnlRTxuYuFFidIU0Y4Wo0a6gpzAcLcTtQp61xt
quJpR7F09rAnS2ZPz3OKMcbQDLR3jEVxxFHkmYYE0+cGWzp3VAfE8Os028TcQWUJXlVIie7r4xDj
Il+GVHG0rFwwc5YzaHQLXa5vI8kQ9nthRsuRgjZG42UrTVhetrFxmTZdpvjGOM/EATJCuzVEYMVY
Ys4ZB/FcSR1hEcVbNQkX5BqSplKgNgyUePKl3zTWmqa/NJRlHfCUbdlGsw7TUGWTWTJFvtsOW20K
7ZDGz7MeqbhBRIWGdL8iFUzh3K6g6Cvos27cKiEF9tGQRHvUx/lTahbT0WyrTLFncv19JtEoskcO
yvuG7gEe9Xmt3g3jPB2gQ0tfRklsOCHwaipk9838NZSpwsqlKTb+2pAPUl6pZb/TcIvkAMdW7dWC
Ot+GhmCEdq9nxqeFxgHcrQoDIYR5h5UWHMWmzsE2x9IdBICFyhHTcb5TF9oleGCp0k1Urdpzj739
jd6E9JBapSh+WXDHftC0N+ertFvrJ61MB/JBWhdxwG32rVM1VV3c4sikPA7tkhiOqcaqYNOC70t6
ixZdi1jseHOiitafF7PnYmyipFjmhV29fkEPW50v5BY9X79D6OFKykstd+jwEInR0G12K65AbO8s
e93usLzExpScF/HlpCj8yWyxFsPjC/F5YV7az8IiW6PL5EtYs9M2dLQRMlc+dOkKkavTDhREddWR
0zHmxksrPlpdVG0NZH0iq6SNS24i4QKYabFuQiSYsx8N+JrLOS37I5QtCD9opOqrU6EN/TSBzr+d
EEp9Ts0Gr99F0MLsoIzZZDhTMaLyU5G5Xq7RFlOmMJ0kjzxpO6hkJrwrDp1mICPk/2QZZd7txKVM
9j0gt5+WtShLYC7toLuYjCZo2NYSJQU0fKLv6qCITBg2wY5OdoToWGNuKtG5NNFXClceKELCBkfl
BitRNevLxuGaIsVnR8QokUqwkPo96K1drDZIJWOFnX1beYux1xUGqBpCxNOO4zG5ktVR/ZW2i/qM
h3J7YSaGMe5I3jjBzZOVfJZXQ3uQy4h4oYf0J506LtPrhWQBy4OFbplTNmW8b3t05Ww91dVfTdal
g6sa/Rw9LSU8ERdurbz1RFrxQG1CM+22itYWhsgmrTJn6bKvmhnscdSBkoVl1dSzU6EZnAfsrDmC
IVM2Vna8monpZUYrXMxq0nNX0dYAFZORc7Jgsl2SwtU/ejlOG1erIiB+SrZ+hWLYH9HJE742cyF8
xcrAMB11rmR29cUqlUPUNJiJWuycvSNMddscsnTrsXNirPEZgaa6vf+L7NR9FeXOUBe0NFWpFO9L
pFoWbzSnmjJD0Yo/+9lUC7u3tmNypcThXY7tRLSZ9hrwIFopfdCQAH/seInnfdE36vOSTOtdo5py
5Fg456WcpiIdw8gUWUG70hBHt6OGE4idU5a5yAjCfBoBngdF1AoroB8nVa5SDYSUmLcgsymo5qxN
dRmz/aSM5tHCJZAnPsbxXmm3hh4s6YaUFJb+d0NPixbbZbUr96jyQKMw6jY9dMhz1ERfhAMx4s0N
Cv3hLOJWDd7V8um7k/R2KXrPA9JgBU0ifSjcthCbK+rHsUDBs1gw9O5XILJG1143idJ0GLTUMQzI
XC9Vv2io0DhlIbc/k4VE015J9qB+zuJwW6yREIOEyLJHWHqcTJOpt5R9y8vMHlMhE+CJQ501hzjt
SCVtteV8aWudBKV9YbOZXL5q9tcodmrfE7yS2Yn6hc6tWA7pFznuS1C6q9oarl6EGKZF0YI+e1sJ
VRZIFPp+TUuKLASpfUdXOCm+s8XNx04q9NjdSpIxCQfytqz7NNRg0oeaF8HiK121rwoL0XIpNJxE
V8ObpkURn+KEbDYH6ifpBQeKpUPvmgOl03Sqvh6FZJ0USHnUFPBUqrvesWrrRUYbQEF2j8Bhil/P
gGuLNOIYiGcOshKNspkgR8oYT56+yON39t+h9y38aC/nLIy0PS1Uo9ynVY5SlmKAIvdirCwyJ9Vz
3GardH78dzrnklj2ApNLFfGmHpv1bjKj/urfyzDDObSYKITnOKuC6YiNXZtTI/E/Lhq/01UgUMNA
oCwAvfMUarlkONWGAOCdWtSjw7rSw0cxJ72QjIIq0or4y0Ab/Aza5706NbIOooRSMr0rdesC/Fbl
V4oprlHoQL++JXVFsED3p7TBMlErv+PFuridwQYV4qZ6pkQuvSbvbO0hEPB86ArmCZu7x+uRRQE7
Y7lLt1gt05yO8gn3PN2sISHUonLE5YjCgJ7Cy6rb4aKiFC06zWrW7oo37pmn8KLEcNLRAcC+kZoU
DRfT03K91hUUqVseg2hk9R184dyVRyoJiJQ/D+M0HgtB6ZxuhYe2Cv24H9U231lqB54w3tLWEZwS
fimya1RGc0NvRt6HkUTNVynP6Za/s0yIGwqPTwPZKJ8+N71pu3CdqoaWk6BSUxrKI4bEg9ulRnbV
oPxwH6bYvX68Nt+bLRMtbRSgdHA84qnIxKgnEYiwpHHyccJ3TFuk1JnSvA1atUk9UcjDvYQ0nY8F
buImJYaWCgooHHM19Uwf7G1bETA3fh8iEDimSz/p2Qua2VVKhG3iOsOfSJpBCpbEnO91ERPSj+96
a3GdrAo6ICDhoHWJsBxOWm7y0OpCq7IdqhR9L9QMF8kmHur9XzEKyqO0p2hUvwFV4jvfSY3BgVCJ
pNXL+0q4L6usPdMjfXsvnFcgK+GIwuyxe71+3SgxU6xvSYWHBvvpUgllGsj0puQ/PT1w07cnBjFP
Rxv7JKCUcR4qqPJVzsw37ZrtRqpIpZLcL39OlG6LILBEEYrb2rDMz4vNwG+xSyNpNsTYovjCmeVC
qEJjjymd6LUNfhx/do5MA0oSUQoGCPTU7en+NhTa7dhkFyTp7IbQv7ZSA3XEs8jTNzERIAO6zcgH
oMMNROFkwaEkLsh5yzAIj89eWlMdZkc1v88jGKOsAoGI2SI03FhbPS2vSDlqfIt62H9nVv6bIAMr
RJZgNPOmIRh1qp0QGXorDFpR450dKgAet12pLLWLfG5rFxgeutyRJZ15Ed7sRQwKtBWfS0VB6vVU
IsKYSE6AiZIJbQdYhRzSDhsBL7g+wmhZ1qNgFHvTzRMaGx9P79vwxtBAgfSNZw7D4pQ4Ly2FogkJ
9xsjAW+LUmghWRnLnIAL+QhyVXImUERXqY5vyDCC7DQx87XNUJ7PvD7vPXjWGGxhHjosvRNWjgSB
vM84bDlZkXSOkFTHIt36jR1dOyx6hcMqmu3u47t/+9whVkKEJiwQVNHqer24dQ7bStlQmWOrr4Nl
lBFD6kXtUKaRhWACdrNmpawo9kXlmRl/57ljLbphZiASy2gRnSz4PkRJcor1CsEGg1JX0dYXFHA4
buNp/nnu2wy1wLwE8ZvFuBEhkRgNauHSwz5HF3izqxC1QEIDCgJPBMTo5ELm1IRrWWC+ANgNIF85
zZylSdPTCcjdx4/7TSRmKMwBNrQ+yQZac68fN+qco9xjdeNk2J/smjwPPU0RF+/PjsIq2qh58GW3
zO7khhYpjtVhnkryWbEN5KRI7nAv1s8s17ePDXaVRKyCHgYA69Sjrpem2UTMrXRq1K03w6IsiFUE
YMWR/v/HN/T2zdAx7IBDssmCwfs7eTPCtBnjQWEooY3FwZtqVcDu2tS9ItUpka0DhbIcffAzOoVv
Xw725Q0MjwsvsdA8wRZhNS50pTxWTmcImb9ognIx5xjTjNK0HLteFu0C+3MbTZIz78bbZbINTDoA
h41Y8EZNJp/E0ERi2zHkef6Uw8N1FwVXn4+f6nujvMj2Iyljidzk68WohbgvYr9bOWohm5dlZTzO
qVDf/hWDQIHhLgBqyacyQ+NAKiAOOeU5aJO7SWrym3GtzinHSe8sRmTIVbB+yLhjCndyL4MytyOS
eyVTNahXyjTSTSQnOlJAEuyOPrctWa3oo2IX3w6inG7Of1lDORtrjThNy12hycmF2c3CAxoK5reP
H8IJrYR0xUR9cXNW5NyjivIpI0ke5wQuJa7DdaH9EpOoeRrq5k6f1upCsagz5N1SOas2UOM3JmO4
BJqLnjJkjCsdnLtdqTM9QSmdvnx8Xe8tcAtRJlabSPpxSjltEV1UN+i2U9RS4Ue4pLvdKEWuBZX2
sDbjc5SXhS8t1s+Px31ntqDRboc/otuWKb5eeZTXTISGWRSZTmFlDE0qIyENxUnEruHjoU5YjC+P
nrE2qKeGUASQkNdj0bocBVxWAQ5lBWihOhfdIl8UD/N5xeuXTHTGKLGuqq40rjT0U8DFr8KZ4728
baOvThObOAxK6CCOSfQBhr2+iNxaqCP19LwhE4UOqEvZg+pR2IaIsS5eu+keEzDrQMNi/lYLvfxV
seZfba9joy3QD2lkIb6Gt1F6cQMJE8zpOtty0ej38UKDJqqh7oFmqGfZaZZUo0CfiCatGfEcAPWd
BYMKkwxt0EQBBGHP1/dBp3ARa5wgnEZSh2f0A8y7kMKQp/VaebcaofBFAj1wOStU7j6ex22aTp4g
nh7bGQYAJNYaJ3tarIp9LdIqcApG/j6hOBeIAF/vSCPEu2axzr0a7wRHuIM62xqqANQpTgJKCZQI
zL1cODkAwjuy7OF6KdU/p6f4sjghjiNQRnrPdn0aF9hhklSywBaVTOy9WCoNEStKruHDSGc40SeA
9z/GQg2AyeMsA5D6ZA3OvaYSYWAEtL0UO5KCfgN8KZis40aj7yPQKJMo0a7GfqdJ5Dpop+Izep9H
qlHhhTw2Z4LP2yeMcxI4Sc4a21lRPUk967yJMigOuFALUhrg3LiC3inOCVa9XTfkDEAxOfZuzP1T
irYlR0uu8A45UT5DYmkpVI6tNe1KYLpXVUlL4ON1+ja0MR5utQQa9ISNU3EhVchEsk3GQ6Iy8TuV
Djs95tCPcX4580q8OxQUYfY72WCpbg/4t4NpQrMvb2asGY1haPfalh+tmTnvtcRMzwz1zlxtKTJw
+u2QRrL+eigrA6th4F5K5yWpfK3Q1SAeJeHMKO/OlaWzSeIdQQnh5IZMKRazeeKGQqAzTJPW4lua
mE4/qwBP9Oyc5/G7D/C38U6imTE3IrrEm9tmO6z3jY4MJGjy1I/n4lwR4b2hFPY6Nlo0mFFQeP0A
W6sLJ0Hi1ojVpo0MDPabfd5eCOi6n0ke3xuKjQ7JKdJ/2o7bU/5tWUTyVM8SDjOAgXp1j3d3iFs1
ihKV2J9VVX87Y2DgqRyj8EzDBML167EKrQQT1YOWK5EP+N7oFed0NTVvapRDUr+qWt0ZCnV4yOQV
AFfXLv5W1r3R4yZ0Uq1uio1vZLo9AHO6/j3SCbAppDOv5NvFu10ki0oClr3JJr++SOTUVaseCLL6
nNXuLIUhXgKy5f/ZF9+USaR1aGYk1Qh6vx6FdjSlo9HIHRmEYRCHRb5vGn1FgVJrzgz19jgE2wWn
JxJqcl4Kwa+HqpJBz6Ef5CCP1jJzAQsYn2cTYM0i9XNpi7mBBddoLuey2Hdmm8IUt4g+ASf2Uw39
0AJJq5JMOyOkshCuYdTRuZb63SiFFzz46o7J7w4s9fVKHlX0GDOEbWNk9b3aoGTlpMaYPMxSdiMC
G/gkNdM5jYa3a59SjE6uhao9ucLpk4msfq7FHkgdWirDvSBG1eUgUlVCdPdcwe7tw8Canc3rxa6C
euTJfDdFJtK0STInFyzrqyxnpj0CyUJzpF+qm2aJF/fjBfZ2GWPiQ8FT2zQFRIrgr2c9rcEfoHub
gkRQuwdzUpY7s1319kwQ3q77daJFYqegziJiciBLp1yTWgu1Co0oinA0Eg/rjLuzMtDPAzWNqw0o
bPAxI9qxe4H+o23lgL/+9H1y1idTRolL5AB8sgtk3SpZckGPgTTa8qxqSD24otH9x6O8s1I2EXyK
T2STqPNtX/8tShIjW9B2fUpDVxnv+mW8pTJbPGo5W83HI70zb3BoqKbC22GTPrVOQ94CLR2cRpxM
tEI/rIvxuyFa9aePR3nnBEzlatP+3Hgu6PmeLI+1qiHk5EPqzEI7eKncgwvINpkkPMFSN8msyNM7
VM9RMwBGkS+DN+vTj17rzKAGu+sD/gIIny7Qlqlz/xWLimW1HcBQXOTw8PppA9MMSbo6oEkobF13
4IGdMqNfv3YzwBHeZo7ieogxoJ6DJ6dUe2b8N3OwaaLyvkIEQt/gTVwgOLbhoCkhPudj9hALVnaJ
mXNxZpS3x3xSa/IjqhBbJZmE8/VtZsKEAZGux44IRm+hMBTHwUaYluwyp2etZ5m5s1I4pJEE+Nor
4vWbKsVjkIEz94Rk6L1WyI2HGHSB+7I8/sUu/T8bA+//zy51qh9V92//9+L5OU/K6P/9277byKbd
716w2y/4g21q6f+xvUFoLSHjSqa7HdP/IJvyFfRCkVGHhKpSsSBa/MVtGDHx/9iaxltk3owmtjn/
C9VUkOT/ICXgB7ZT5HbuN/4U1/R1ZKZKY8iIxlPLUKnZb+Cc16trVdMUTo8iB/oI32S8SEFzglOS
r4tiD0JOL9yivM9L0a5Bpajibu53unKhry/at3QvD+WKAreTIN0Qu/RRxnUnohWgH1rTVwdPVz1T
dXBtb7r7McWUJxDCXZsBR3a05lhgLyaZbqz7Rnpoy70yHUN9P8Ueysla7up9UMwX2HdwPAjHXbJ8
KiC2d5fxhfG5+1T8nL9pv+ZvZSCoV0txi0n6ooIwP6ed9HpPfvuETvZk2awiUHeqHJiC131dno0v
1dfmq6w72hfxGbiK8R0rQeN79bX6OjyXsQ1Cff0+93Z8XzhR6A8LKCQXCxxTsasB5NRuSnFt+KFv
sJwmSNdL6AlLimTsvgchE+204SkXYNdIcKBie05vpnOb/ku37b+24ze3dBo5Dbw8lRBhlGAyHuv2
1sRG3rzQhIdavkFD5Wr9Jdyaj8Ox+LR+zp6Q3gc889QnDp6F5WpbgBoK4FR2fQekcwntuAVWZSv8
4G8v1c0f1/M7yfLsZZ5Evv+hy3yRl/voaZ5kzv8EC0Q/ExVOO3j/+6LCO0EBqAgZHiWZTSzg9Iwq
5U2hF7oSJFgR2UBHORnjD4mQuIu84rlOxLnRToJ08beN9gIMO1nQqCjSuAWYsPkhnkS8Vl1BWIyJ
GuCzHCzO5KlO6iLc4VgO5ANndFb+oDbiRn7kRq72R1rxSrPi9/ceX3M2nQ8u4DTtLPJsrcMiVgPw
SJ7oNbkNsFxtATDbQ25rj4vTH0X4JaozfjK/zT9DMr0HuYEYavNvoUfjxs4O9b0F6SpCND2gPKJ8
Tw7F7Chw5fjsQ/Ec3faSU+hORMfgQbiiTd9fJBAtQfRBV7Cz53GXi3/5H7VGnMxW4O+m9hzZAx0V
4BOg6T3MtZC96UNH/xQd+19x4QoPwmV6h/gIsFLgrzfR0/oNvUMgheXV5I53kergynoM7eHYftZz
p87to9Ha+qP0uftJ2na9fJkuIre4g4lH/eJuY8xrtqjZnxSfxDaimZ5DlrAbAFOxvz5R5odLC0T2
F3Ci6Ff9o/xR/2hTe4q2fxTYFFc/xSuFbXf0FlAfHUo+D7nupCBns6ASnFZzZxXIvF1+lS8S8NJQ
ZG0aRMN9H4Q1pCsnvoDpe06Z9/w0n8T3f03zP+M0n4smp/Iif+9o8rqu9ZLrkGJTRENulFPUqZVC
M86SGS+5GiBp8jzJ6s0yN4ndG926s1pFRovs7OH83JAnm8PfY8gT4MtfbhP0OcfYzeb11EMj02RU
7WDzBZ23OLPbOZ++rF585QxnCg9nBzrZHP7qgeT3Nj2dPjLne04nHE1en0wShCBls2vUAKfT0FHM
arJL+F2OrKY7OcGHo6vnaGdYne4oZbj6wgqYvdUzyEvtYnrwzxtXLpdivyhxfYgFVaTaBAUKzkfj
6wuRt71q6rF2dJOQnIYZZL7s0yyruS9mMEA/TmZf7CdP97Tfb+dkDy+7TE9ozKmBhTqxE0+2ODub
4N1qNy2XAA7WiUqwaC6b2WiLgi0+zgnUlBs2jnC01dI25svyW05/10Ur/tym++5r+vv1ncxrVOSi
lSLVFixk9nvEDut9mNt56aT37bX5qO/MnfxYczYwr6fv4+UctJfJmW7iuSk/Bez9k0/5aXP0v3vK
txX3wYo8RdZWcVGKskCa13yDhAkksv7WDXZ8ea6ofW5pnbqg/iOW1rl73Wp5v1Vm/+p7PanW/RGH
DaqCIP9AlKMB93qgbowRiZ4yNXh8FJ3r68ju7aenh/v7M1WJl8k5nbzfxzkJJ5FZ6qO1jbMcort+
HzuNLR7CINr1++/1vt2rpO26Q4K8R7jHDoRAcUK7tsntjvVVaX/7dnA9IfAOOp+UyExr+ws2uXZp
X/XOZCNIfyapf+mSfHTBp/GlnU2IoMQXAMbZHfEvhLl9a/nxDSr7mdPAqdy3q4PqVXlbH5rrVnTE
TUfGDh+M/ZlYvJ3IP7iWF3jPb6sh+gdey7kF87Lf/nYtf+2CeXff/m3BvAHmxRGlSCxIgtHv2QQP
3dc9m0wVqJZd5948nSlbn5vvF+TIb/cF6acDKMp8ox/yAycr6zr/1CBXJLuI58YQxUenVsjD7HSn
JDCSP2Uwt1enwUEbxUcXAcqPJ/3cG/MyEb9d0P/4G3N2xk66SdrfOGMvK+Cjt2JLyH57QJ0+WGOW
sELKwqkCADuZE+5UdI1/4cyb2cXqCn/zKjkJl//wVXL2IZzE1b/HQ3ivgAh5ECQnNf8N4nMSGpU0
k9apq9XAdb9W9tfan4LLrxBd3Uc/de3nyLM7t3PN6yfntvMUe3d/f6U4pr24u4vFedy5u4fU3n38
ttD3fy9G/tdFnbry5pj6IKvCRYmBYbcuG42j38In9uNPeoCi3OjicUgSfqguugMv8qN+2fribfWr
/8F3QvTYLbz6qEzZnwX/J4qCT5qLLNQOqZxdZjee+QBm0b4NvdvPuSPd6N5yoF6y2yNF6JiuvqeQ
5sw7002C3jYcPrzeDm4iO/Xni9h/Xp3RW53Orb3n9kJVbPXTDaUpwSN3fq4uQ1e96e1nwQn2WYBu
Iw9Qtx3vqbczfn3mmD9N9zlnt/Oc1j50LlCq72zV36Og8xN+q25LQeL8uNEu7eJ4Y7qGp3l7ix3K
cGquQ3dz2+t8jHb2o2PwaZXv6Hy0KIPwWH5JGFJ3tTvjaiuXSYG4/5L+6g+D/2V05gP38yNzfuju
8Wlyv1yZ9hfKW86Xm7vCCRBKPiIusccNjc04+MKXIFfb2uHgmTbfrhzyrfYm+tW+tA9X97e3hY0M
ka/ZunfRedufx8nJ7Iuf83Vmt/7gtG7n9e7F4Pz8LBP6EcFhc0+dnxo/B+fcw37vWNij/3gx2Jf5
HjF0lw3CnZzHy4t037qNR3XoOj5elMftl9Vu68d7zNkem19ofSOlNznLIT2me9SDJ4fOjz0c6Mj6
841M+TA9Lgfleht2u8LQCfn4nNkwnhj+59WTFoTXpv1t92uwP38WbxMXIQLRtpsj8FSece11rvjo
PWX73kO/2av2T52LwJ67HibfuOQxC85s7yM7WOzF3pXODh34Mwc3ZUsN34TF316EkypVPayxLm1v
p2Z3Xs6dcgOX/r4KEvv6EpcWvzxOnntjBGhmHZ66vScduER/8T3HPZP1nYsUp4j0/5ZIce75KK+3
jbZH+wMW1/Z8tkUVXhrXk3cJQN5unK+Su7qWXTiHb8vR8ZSAdwAskR/dHA+H+9szj+d80DpJ8/8V
tP4VtP53Bq2T3PEf+VKeiw8naeU/Mn5CdHonmNPW0jcsGFrxp307Qe0RZ6oIVttmhh5ZsO2PnTf6
oz94g7f6K38Xn2d/9uk9OdvXlkPDLtm/fN/Wkdq+hsWPX30r95Iv+eZhdWUHzyNf9mKn8DIv8VJX
8MadcTfuxp3g6C4JjWvxN6JTO+2Wjg8KFUbro57rzo5uHwfXGz3tMHrf4Mm4prftpHqQ7idPuF/Y
RUdX8ic+WzuFS5+GMzsZQ05WQzS9Su3YfvimON8QcH454pM0BM+FY95AmrbvsuDmTnUR4+PPXeUc
ZbRSjtZV80MJVufITlvax5vjlyedokBs73LSh8+Vbdnry67NNv3z4rNGrkA9w7DJABdHs28H++f2
bH5tF3T/i+2br098fUsqfv78STf04ACx8yM/DwqSV9Ve/MGvve2xxG73gB6gr/uFWwdbUmA6hpsH
H2ewzOeZuT5J5UEWxmXUVlT+mT0Ifs7gmHxsM6+wlW8zeTG6W4dzm0b1MHn1vtyDXNvP7uIpvkjr
UaaIUpOFJ562y/3Ii/2U/yuprxceqstMOIKAPsyHl881QewLFDNSP/FAsfJ1vtuvnMRbd0UAldGf
d9klZ94az5jrAqE6T/RXUtDMb47Lo9Da/KNeS0HrTX63X73FJdMPPdmW/dnTnIhsuiYH42b4I3FV
iRdyGzofi0f25hpk3I2Hr/VF4ynXeiD5OJbzldHH7MjhJykctyywzK/83pF3teOU4Gm8eGc3n8T9
eqXcVsdmLx/7wIm9yC0dCsD2yuVIh3KX2DbpudcEpV94/rTvr/or0Rfd8sBvurx10eB14kPBT1UX
6Fjy+nACcEUnJ5EkMXSSzzgJu7lXuTO/EZIluXTiqKzj3ut5FBfUnUhA5aDyTE/nw+CGSNq3l4fC
wM44WsfE31nOaOufluvBt5N9tHdiG6XSc8vnbKg4OZX9K1T804YKjB0+DhWnh90QqXNknAgVo98R
KDAKCUYC/uyHt/NfNoaQd0kmRmxfQRIy2OKD5IoeEphBGIjOAkqidFO/CATnB15V26L19oniVI8d
x4HBXb3CxRqXP4OTO3lwcMvL/nLa648z6xlBReqw62G5Bnbg8lYgeOwrZM+cL3h7F4fmP79SvRbt
K/kxvkOC9mDt+6APePl8JQB9tY+vqj1Nfcd8eXOIdt7HIRVy7ZnndHIWwiTVLOOpVQPUl1/eaISW
PPNycrbtcfC0H6s/ujXb4uprj/l+JSqpREjF3eLk9kd3JBv6RpC7BU+vc1Qvd7sAdgzPLeK/IyJl
5IVu6M78HXlVgNm2l/td0ATS9y32ZkTWkviaurAA7refK0CnbN+b3KKQSnBKXcyl+G2pL33ffoO0
S/2Gn49d5sbDx9oVeODjRRFs3/XHd3bP23dU/In97d/RIfeTA3ojAX8zYuI1ThcUXHfCvOQ+ujX8
O+PKMg8FQZ9r4h7RmnZzf+AKtqgfujH3UQR8XBbBdj9b5SI6pO66q7br8be/uU7upOK7tpFfPq63
fWL7OYLt1bgrCLlb2DVIIAwKColzk+0Lcobj6mz5Q25btyjz/Sd739XcyNFl+VcU816K8iZiZyM2
y8ODcGy+VAAkUd77+vVzEi2tKHR/xGpHM5JiOiixScJVpbl5zbnnuMlT9CQ+g13U5XG2Nqt6z816
Y7BUGwmbm5MzILKnzoyEL85o7QyzAKkJPcYp15o4MWC/ZTOx85uNzo1mNZmw7jo9XXjMl+/Q9QiN
e5yMPc6lQm/0SmcNQKCfJJ1DQSE2ApPZhFZsBWZgGtEWVBOEMRgc7/ToKnEgVJZnjk5i+zjSRgvS
23issZBJoA4FKLexB+lRHdg0T6FifSlGZGZPo8HpC9UqrhIcC08Plh6chpGAWmsWzHxjB7ph6Hwh
y5PZ6lNkhwaOeQ/nmqfDKRmxt0yotekSRhIlGQ1ZoFxnloot6ZpduvWiXij2blniqKxwjC17nKE8
LrzSY+OZsyTcdI0Bqs0Cy57uL88MAX6KLUH3AYSaO3PN7cmR3qGKgcEl4/INp3VQz8WR22KD4GqN
ymyNHKmtwlS2YKnHZ2smwdHXEaIgazDpBwfkDcjwLBykwt3aFWb1grP5Z/FVfq2N8dXHyqyNeKEu
OsdFXI0GbxpoE16H+5WSOVI5xnKynq3OZJaYWnievg2U2oaZDXZi6tcM9uF6TfTtG8rp+u6wOkfk
cOjJG7w+DxOmt050kFfGnHp7kHgiTzTFUpM9/ZQSP+T4LA3uoYJ0D/X1jpoDwmwYKrrMSrN3tI2P
GVYxUtCNxMKR4cl2Fqhq8fTKQr7JBtvpHATZmD8Ff0VOCFNTYh2MJDRQF4LXswDwCum93hJmgTPD
TFJ3PMfwg8IMiwnVciwhdHvpcJaxHEasV7A3myX8TF2xc1exOQycMJOfGaSGMhu3pa94Q9JHDMxC
Dxya3iOmZpvo2V7762tugkPW9rD2M3wB14ZboIZawF81TCHY7EzA7nXmQcoCLW0PTCp9/EPWXSzA
wdeBTRZ7gHqmpcnfYhK6YamHSjcFKii3+GR4prEH3dD5CoeP5Tu8KVmgnN9LFtRQdW7BwcC2K3+u
4HeIPJvgF/Yd8HVi78r6krqp0qKwLiCvP8CKGdn65qnCqlE7Bo/Vyqx41tol7B281+14aO1qlxjt
srY5AmuH58ES2tw8t2GnYZkjWOAcZxW1dfB8kdsEn+jtC2GGBqKr9bDld/wuXLRfuJW0jBe+K626
U26DcRSvQi8OLBoyqxsNsQG1hdQOcwTXRq0sTobYhi4bLB+DI5W+N4Pf/IVIKkRMInxYLBvHt1Rs
MjpLNMEI33rOmYMeHHsLz0I6t8Nr+g20DtxhDstsJzvfpFfZOEjYGkjcNSY82OzgG+iltJCXPvWn
ym6NEn5nCPsW4/2xCszIVmFeImziEYf2hNV0rnQdbnWF5Yl5wgwGdn1JENQUBr9FHIf9T0OgyOZc
ZEOxCpEupd4t/u0sOtMVUq306KSmmWbX6U9IM+LILwHkqZCMRXSKhQifwQ7XI3KcDN4xs9HPine5
fZkRjDYIj5FUhe3CYARY1Rzy4y3cahYWVrOhRA/LuQIW0lIWNEmr3MyYD98dDxk8yfEd4YZFPfEW
KdYBo0ZfPpgTYgUNMYdA6Bam21WDwdYQpvoYEfQJY8yETXqCmXM9PUU4g7nCSkhh2mjAi8ATiFFa
wGjw/jTcaV2W6LDg2E7K7Si6jYzD4C2VL/2ccaG6DmuALyuZdTY4G91sxQIsmR27mbTEdNGkOwnO
zBYHuentZBQHsJRWnqG6+P+2FEE+q389UAdSnNBdiMvSdGmlGgL+p4drfPBc5gkH8zw9dM4wpwcz
XXD0HRiEJt7NqYBTYmVG6NBgcMImuiDyrt0a7Q9guYbl8kw6GxGMNm8teEsxX+lCDuEU9HaAEBBO
B4YgXUzLdl3YTmhlup68t0hUq5jdFoWQEvOnGSGWcmOD/LIk+hvWMQaIjrb4FNh0VdMIuTzR0cap
iGAHa31PjyFmT59L/6rqtUN/ltzI5p/oyUmjwcBGGIVoEM/WseweOIQPY+z7fvsfMfaPGLtNNzkU
mOp//zfuUThxl65XZKWZEhAvwWGGrgEMcg0n70zNJL981DH5OHihV/PhpP0RvPwIXn4ELz+Clx/B
y0dx2Y+NOjQDel8Z/1BMuVWrPxhUjklTX6PmG1AD5KRdW4FP/KAJ8NFn3AGE/r8+43EQdlcq+BGE
/QjCfgRh8Lt+BGF/fRD20Iu+K1T9p7zoGwPNJzb/vkWDhfRbqg2olPS6eKt7FC4tnGcLYU3TVxQ5
hvojQbIC1V3pVkMsEJsqyBuDtsjkUceQkGuakIeh+e2vWSPg9FTj9Z3mZWP9PdcI+3aaZkhvo1/S
lOweaYMWSZwBoMfc8AF/owkZmvP4mmed0/j4Ee7r4Z3e1Tr+uXf6sPx1q6R/OMj/h5a/uBvd1jeL
H0rpoIaHpoZ4DyEHnzjoobqGLn5k65Cvozm34/HtOOoXJFVzgB+O+ENhIJs+B0ywx3eBptZpvg95
KHcyLk8TWZd4KtQfyH7PkDWgBLNsna1rW900J34jrITlsBX3kF9EQrsEckRBuapGaolsNpvXBKXC
DbKaCdkgFTXNphnrApM6m2zI8iDV31o5sqOBxem5OwLMWhq062NAcB1YBK/uyDT7khBle73uArJD
GQDXyhhvobG9ogYg4B5ilOpT4DyOFLbJWPPjHInvRUs8/e0t0oH9QC0f2f9jZRxR2kBeUKI3DAgn
UCEt/Zc+Qu9+e8RY3MYI79xY+IZnUFDB9u3zyuT3s+gfZuYutoeuuBarcSsCq0y/5ij56C+9ORg5
eVaItUcjzgmauORpIPtbL7sN8DIxFwT4lwUQNAf0yJg+8YwQJQ9atutQXLEyFK8iM0RhAvcSIed6
fAPUZryN2hXYl8i8jg/gpjc6n8/W2B1cahAggjXwqAfIL8Wz9w6Ytd3PlF14lrfslt8OG6qqDfk8
gwfEEsK9Ghk4nYGo5lLdoTlQ5EEZQrtphgsUVlHkMyBBA8HLGtoZUE2KdX4rQ96adF8+n4Eb4d1n
133nqGttrXQFRHPtccWFqNO+0xJoqr9yqBkZPgmXkKI8pBZyuiZjxLt4Fyx5Qit3ISpCNKdN8cGf
X9Otwe6za7pz65sKUnNxQWsrqFCJOipRKIUIVrNQgeOi9TwAYkjt3LAmkDYmDWfmQAJxp96aAbuE
jilUNlEFrG9FGQFrPsKlAhODGlGPEmayRM0IXlNmS1/QovpgKYAL6HsB1odVfXeyR1nAKiGD66fV
AhXXS4u0qBssKeRnRMmWVgdofSgDcKk3/ScKX+pQifOOqP0Aj9asKRqtPiT4l5a3aZHZQ/mZltMp
nImWvynInq73UE9RfberwvRFQ9j6+0qblyLUkEiGxPPoRIBf16hg1ka4GJClO8vryXQo5EfVCxz3
KPxiFlUUTmvU/TrrVk5DEppeceION1iSZsTAr4lrilfoTGHGwkUA/zBwZHY/f3vzzOv1sHhP7adN
FpMsI9h/sFGhgW8B9uDuqhk1EGo0O05z3vTcp997ZL5Rt0ahoHXo77QKRHPlKC8iuV7d6sko2f4n
lxd/R0DWihnkEAUs+ZSwNwwC+nUdOrz9QXBKQqtnIQn0EKYEhnc2g8XYQWKVFPqBJYfUOBx2OYoc
tzuETdy+vWXovaM28vN98H0P8bd1dGvQ/HC+s0MWduDbQ6fnU7IWZXhdQJrZnZ1TFJhdYZKmBX96
8KGPTstbh9iHT/1xWv53nZYP18MdZP9PWQ+PjDF/l+z/63bLI7N7QwZ+WLg/zO7fy+zeeUh/s1P9
kaN0I4r4sLr+OxylR07nvVzd38XpfOT283cO0t/X7b+pzXzjqoJOmjKKSWhMuLOOUg7i+iaBq6du
Xzogd9b54LjrbFcvOQcgb+MdSAozIe/x0ocnB+yB0R4Ao9fDGdwLJ50B20MA9kF49wqlIbsGlgyc
VbZsTcscmZiIAKjXLeMbriLTaZdBcIDOoA2u4WBb2HlGom1Vkm2CSA/Nmg9c2Ye3dxef/cNu76aR
+M3sgZwV2gMyWnnv5b7UtE7BtgoHix31bN8CIiOeFOOZuuYUCzsYcMb1ao/wAwFI7MRz+YYVBS3t
kuJAI4u2iXRgryHNSFoFQCvg9mjzgBGtAbKy0qWGkJ9CjlpUyCngElAeXcCc+vpg++ggAB1sL9sS
Z2mt+bkj9/Dm7ryFf9TNCd9Ffn+Yubt9N7Kxn1GRZhtpAonMt0fkNY7PiKOBvWORBbHtjYiMS6ff
spMbe7Mt0C7D6YhHHoQT9Nj6bA3dbZHSA5NRIuFK1pY7230+hw9v8+7M/C+8TYmO6Gf3eZcoAKN7
KLcVUjWlSbGk8WpCksYKYb0uNPlycVc8OX9Z2D76R8OZu0LKBuw0eGR9AdgRT8t15NBoWmE0XwS7
dqF3vOEXsiPPVSfd+VBwdj4fPXpFn13xXRph8jQlVwdcMbhtrTkSep+//U0L7rP3vzvFoM8n5rwC
61FpIIMi8ajHxwttJuMWos7i3wwITMmhCE2KRE8MzrG4OYWN0wg+sALjqU514VqhKx8Zi34h6ByM
AyQa9ORpMiHyCCxz15ve0+cX/mBctPv4d5BZJpgwLun2C1rHto8C7O+fGr9tTu0uBV+UQ9AIJT5g
3qCLeAIqFGxZeo7cHlKoDNnTlTEh9r4gr2q5xEYnW4Y/SNZlQnbvHf+9b8B1c6jIlwI+bUVwlWho
oxnCAFH4rCJPOAvR4LRDHu/KEhawvOuD2RXoKHwyu/cCB0wxMREb4CZgVUZc/LNGnkskgGm2+GVJ
/9IZJYWz4oBvzMUXOnmMXRHj88l6tO+0OzP+99939zI7f3TfPVq+dwa3/dOX753R/Wcu3ztz/V+1
fB+cjvfCkH/odHxkgL+RWfm7GGD++6OCQhS0O25C77A9H2LJLGa4WpJ70b4EaE+qbeieoh3q9QRb
p+/gohxg7wz0UtAi1YPOBY6lBuNbw/bbh99Z52Rq+JwRBvTXpnq5itBRNKEXdjSXN2avdWoKTgaw
PYXza2imGkA2BZznTkIj1GVe7fyKqCUJIhzkAF6jp4taeHBqCE5neF8ASbdWKxb3wRvXCHfR2eqc
Rfk3Iim6cnJD0HeQyjRGd7Bpq1GEhH1osU4E/hAfXSQo0tBEa2TyToz4J7UiMwXEGg+i+4OHA80b
rMEbZ+pHl3jgc2ML3s0Hg8P/fmZGCA9Xo4eZMRR0Uo9opqEWf57j6BnhVtJfWZj+5Qt766ahvTXo
NsZfFPL8axWLdmEP6C0XLHpG5IT2BrxoeGWJP1OviXbi0H5E+m4vJcFjX7+CDX0O+IMRFO7RAgYQ
P4X5FyhmoGRo8igOquiImvQB7V20yg7KLfo74P7oSEJbuIKOge7WYNHjVeidyohmf0XvczMOB9QA
PprPh+xfnE+/Lae78yn1ubTNYywnFlFSSS4+cUv9ae/D1YNrWJPMsOgf6BpJzcx9eTmNxknQwVxX
wOk5n9/AYIMzPCJv2+ssxKqH+DIWQ2o8mtuHC596uB923f+khf9d2igIif5fi3R3qJaVl3VFilm8
ufM0U0G/6KRR9y2y9u4ePUToJUID+c3pDzG/+8ulhGO2vR6PoB54f1fB/RQjHvZc6uGhn3Yxu16v
6CXcOfqVQTmWTu6MJ3Q/6zu06IVo0SnQh5fZaHCj9dpotgvMkTyweQ/v7u5E/2fd3WOjdXfW/zBa
D43WXWj4lxmth57CXYz5p3oK33W0qcAjBG0gWHVLTnywl54nh8k44CzEKVVju/sI4XFa5TAJs7Ns
sSSZPbDR36WcVT985N3thjzTyBGPjwwU7m1gVbBSqBUEWJqLGKD9tOM6O424yojjNLWyCRypIgeq
UTEmELV+7nsQ7ZdpVusMW2zSjr8UQal32VjZkhLXROu7R7qb35+g365YvAum0yiOJa+G4QQTSYc+
XEByAr1wBTIukR9s0NjrFKABOZwpKGG28sHP/+AEvmX5v3HoPlzCnUOXVoo4yiIuAYE1NdFPvkkb
5SidXUIoLQztG/SBE9rCu9pdE2AhPvcBeOoVfXYFd15TOrR1HJS4giWNjt+2S0qIuLbA6dfAQ1kc
ZhHZPvjI7zpqH2763u3488f9xmT+2V3f+RN10TY9w+CuOauEJwdcWKkj94VURwlYQWlP2C+UGAFM
Ph3pjRX6+KhrmJJtBjRBaAAgMTqYEur9Skj7I8sBkNL1+PlIfd/WfRipu6N9UDuG4TNc5hGn9YV6
mPDK4HYipUFd2mfD7nTwERVkQ0kWX0UQC1HaRntV0TiENnY7zp56AvTSe5qP0dGIfjxed9fPr/Th
Qr47pv/8hfxwSu9O0r9oSh+ZSapa9tGT/evN5KPdemfXUz8W+rjAGkzJcrN4kOd98Ob32OY/9uY3
oYlPdvkNH/HhFIwGQWK9HkcSdkuNDcyBpgTEJHq8jE4NWdAu+FBPVjkgVS0ox8CvAbqvgqxAzkAR
T2+04vDF/HynPNrT98jfv25Pcw+ciHsS+T/DiXhwGt0G78OM/Qmn0cNFcmdj0ymUlaKii4TVQSXm
A8gLbwknQK1T6lt6JjDkZTAQ89sSQHQjEiCx5a2ARbSBZdyhN19/4Es9vKZ7a/p3uKY7+/pnbqY/
JIf5f9q6qc5JeM5+Im31fm5/yq8/7ZpzE9ZN+Fr/L/pmr3kxVqEfNP/797/WX3/333Pj3Jx/94uZ
NWEzbtv3anx6r9sEL/0qp0Wf+f/64E/vt3fZj8X7v//ba95mDX03P8yzj8qV0JT9YEPo+//yutU5
xet2bRVm+Ombl3xVu2Qk4WdNZVlBgVwpdCohW/2r3CUjqT/TCrkEDR5egSYmxV39Ingp/8xyULnE
syVJ5QCtx3z+IngJJUzA7RUN0j0sGvdgNn+9981X64ph+5fSYlBG/52HKckQyOEgpw0ZYAGujHKL
8D/saZ/nKzniZJVMRcippOAnpbFUPsorkiSyGlgqlxRrOWc9oJfboT+lcjbMJd/reVLHUQRG9Ijz
j0EMIixShzUEEaFjH4MAcuCAbk5T+iMvl5kZSQ1w0F2QSiToE8bKqpIDxlbqo5eImcqCpInSCraq
1CHov5SUHQyvl9L5qKj8WRzarCOSNlKl5EkJwNnIV7li1J7HIyE4xjnY8yIv4EkWtsVaG1XwtY+F
n4tmlA+VnbVMD1BAWPsRiaCTXhqNrHRQbmNSRdETtRIvatcNaNfJp4CzWlmOC9evlZYhHTtCL7fJ
sineil44aaTxpTE1VbVONCLkkQbuCkGeYpIngfLaq2pwzJi+nyy2aqCwxgWDthX9wbuKbesfPKmv
D5WQ43Y01RdOVesHT/zADxwpmzY1W4FPGwiLMx0AxLEHSppMrXBCVl2VErVJA4ifD6GnuoWvDOdK
i6JTLorySxhmRat3UTDIOqPJUHnPuShsjULju9yIhQl1tJGpltrU81hJvvfU8wO0O/02iZF1jhOI
iaaQa2PrsN1nbO2B0Azy6Ksy8CtGFxpVew4TttsmDV9WhuZ3qV0ULBc6WSqDH2iIioK0Od/Oqi4J
U8JrGcNBQKhskW1lOblciiqjTnooVHyh15ovMogxhWqncnUZkJLpsrMXqXy94KOGkQ0/8fGGfq+J
1yjqu8Aoh0wVjBL3CgyzIkLqvqyZcjSUmimg1jZVIli5JD/bCpyXOx0mEyVgmZVyEnV9yZEqUxQQ
nQtF+A7F8vA5iXw/sscxTAt9kn0G7I8JNIGhJ5xEaO1Islwmdd0VsT4JIlNC8D2TPQv7qI6IV3Gt
Z2Q1W6He2kySMg+qHIJxg89FwTnjWiacwc4M11QVB8YtGAXJ/UidsnTrJ0XBWJ2caNuxrBoI9EFi
HWJ4TPU8JE3izzgxYSNX9ipv13Rt7oErdGAH/qCKvlReai2Xo/nIT92OK/pOPWWiBDl0JZRlX+ck
phicsmK8XZvGfqO3TCYkhBUTJSdhUibFEyNPqQItPCZTIVsqh1PvBBLvrzqvbHoCsWXABcQ6UQI7
4yIhWvR83y85VONB4c2yUD2o/SatDb7NudjUCn9qNh7LFGDwkiCGTSK27phJF+VBgTJzHojgKqqj
KLOaMoK4azZGXDvrfNReHSjGy2AwSjMRwTUn+b7exX63qPMEDRoeU7YogQR5BCYZvihAASbXQo0L
lNktlwflLtLYODDLWJQaFw0i9V6ufQaShWmjvWW9LApGpMXMOemzeK2FbAQURIq5wGBGwllUou6l
L4IACLHB71cK30nQ9PaCYV9MWpjqbJmnqJx4ysSQwo86xgiGvMDPfFl8qQRuKnVocclfvHwI0F0i
SeM54RPvmeUF/73kxPyaDHILhrdImkA3JRdjaOZN3rN2KScC+MM0JVhISVFBWljw4jeJFTKMHpRy
1hwftS1WEtQ0V6UYcij8ZBMn6wozqRcpSwRAGXxFBa6qTpLI9VWh3ZaaHE+2FnEpC0X5sMz0NAya
AOmdild1Ji+KfTFMiWemojCPm56bjK5TYoACJF4COG4KE9FsQl8JoXOo1K42aQlaK/IiXUl8XlQX
qHtW0ED0A140NV9VoOarKF5qlmKszPq4rRQzCPKOMWHc9BAmEIIBU1W99EKP56piVTL6yA5MaI5S
v4xlORVJVPuQT24lvySZ6gVQvxm84iVW6+6lzbOBhTBZNXQkKcfw4nVa2xpsJGmomvVJUJqDmnYQ
4Mx4oSBjVI6lraLAhMb7PCpPfJ3n752cTW/ZyLBrIRWozYkqGe5hwotY+UPNRKT1Ew99Wl1YI4U1
KkNGYq7wM5KENXeVeqkN9DbtJTBpYbq2jTZKLxBMA/WfCt0BJUOvRQnJcxjPdLT6cZDRldaN3V5s
QpAhtbUs7ni8YeewgwT944bN20vYyjz4BVNGu4R9U2RIsQU8+I7CaRoJA9E+VKTk1GNAp1SqLt95
HLBWkxwfu0aRQL82haJvFDjGl9AD9ROjr9J2xzMCr0BWXvRbWxS89Fn2cH9urUmaE3NjE9hM0IWS
XjN9BlUHpYskwsldsGfGjj11MoPdkWZwA/RwkgN1K0YtS5h0LJ78LGUl05O4QCR+J0s44/K0ANuz
NsXa13TbH3IXl+FrldfQxPi9J3jzaH5zE9fde9XAm/xpeS7qn6w2e4M/mWf3r/mdb/n3cCYpJOhf
66jb4QW+cnOuPjqT9CW/+pI/CwJUGzVFZBX0XCo0cfxVOp2RfhZkWeA0GRK1Cs8qtEb3iy8pyD9z
8CIFVlAFaHAp1J/9xZekD7HYjCzLAWOrccBB3zmPnzmTSGDTcOy3mF6SFUEU8I64QlkSeZm9y1d6
kx9EUpFfOY4E7uQW+/SJe26QnGt0Ff2eaEp6i2cUnDstOKctEcn1duwoc20+vkuL7q1xi029yvaJ
y6yTt+gN/HxOsp8CE37VsfFIea5NVs/cEU3VmsMjHww6P1ObT273BgkthUc8CKpSo9yWM/kcbMRr
6ORLacGftcBoE4frCH+s9s2injFoFdPWYF8GnRmIydz4yG8LKFd428hFgfmJIlOTzWiW2wqGtDXU
fWqGjujrmpWt821/6Acdj9TbCd1zw6I9Nm75xKyFV34GnklI1jQL2Y5XEkj7PKMBWI2dUWJs+Rpt
8hmuciXMFcc7pk8MatSv6pWBWC2o2qB66LQyESH4IZMEKjezcgb8gNaQaq1ZksMe/GFdzgptc2mX
UPDF2/qrYDPOtPV4xBAucA9XHpysnovU4gwNkaY0z9YU4lVYyc7b81DqoBynUMRMdYWStS7YmbAI
0E/OWsFK3XszkB6auU450lO7f888q2rN4Fly8hngtIjCG6ddetsqygkz914U5GHF3ZQYwzYAc6BE
PITlTK0XjR5CtIZFuOa0wRKixf4l4eYCerrmEtj/APmFdI2A6xoWI7gzdfVLsxszQ4BUmwxR42mR
OuG2mJd2nJLILR0JdHPokneR+sawRG7gKlZKGWPn/Czb1y/MKl2qG3zCSbM4D/CBwGVHomLYYzu0
0Tb8hC40gCvefLAmnuJ5t+5t9TouK1DynbQnnwwnYd5QdUecXoE9IQphHQ0XiqZfh12FFgd0QAGm
fMQHZ3U2zppMNzTZTOfcmtlhfYJWMcjWYeqAbpLkS7wefH88QSvnHJ2orKVgRsAtWXyhRZ9y221C
4D0aIqwwaGkGQr7BQWBTsQa3H6DAk1lMarGhXiw62rGXkvQC7RnkvwOjiXR/uUl1Iur5UwQUaGIp
TvJmNXvfJ/KRzww/WvYqhuklN6UAJEdoy0SWjQfda6fgKsqXdDnN4Zetc4BJ0eKMt3iLsIxYfXAH
hYjcWoYIYpwtoDrkk6q1OPm5VSrs5CuDw2bUrok3l6CYI+mD4AzCsiGbVzRl68NgJnMREkUErmsD
f+TQbceddIA/pSIZns7xN5wjCYB+iV6/tuhlHA6JqXK6U+XmNOgjr8tYi8kiLY2sgyvUkAxSM8j0
azMIUDejw74OIgV+YvGDbBo62OO5nE2nDGAHbYZ2AEDCo2jmveb7djMguMlMucNtzEo3M2PlnMzC
tbQvryEvO6Oy81a0WbKxxlm2oKyjAvsuHUA7CorGdbsrjEzROcGq190ScNKYTEvpKAIwgtykIQ8k
hjmy0CSbwc+JEDOLBQlFg0HhLIJAduD6id43uOGlPO3FQgFsR9hXM2xhIh9YhMYt6fJth/RVA1cn
ISr035b5RnxTeQgEgfqy1vlZiWbSwVWSZXIOd4wr2xqPVmymtAda/Iezap5ycOfCAyDxFrzIZuoG
AZGAthfOGF/2ua4MXjyB8BGElO9FdQIfpWjEdgF/CQLekyPK8GmWQmJml54hoQwVWT0JPVLNh5TU
Xwb06oO/8amEEJUP5tRgLnCOBirkkGBFNBi+Dp7TaUwh+J6/IEjgMj3ujcR79cLEEixh14LvP9gg
xG26GQD/RxnP+SLOFX6ZHcrUTU/tKZwkuNpEdYpeZ6GdZLPLSpX1F0W24ZbWxziwZPnYgHyTPdXI
ATo90CwAPKCdNzHYzJieW7DlT3Yu67E7ameM9bgTQDXg9Lt+pxyxpvQMq3vVPLHg3ywII5Nq1mxj
Y6e4nAS+jAk0/ao19m+BuvC1rc8Y/ak+sVtWgh4Uy5stY0WksVtGd4TWyA7MRn2qnTfNKDOSspBn
qoslI56VJcuAn/S5XLeQRK8tyUMEhVZkC4wg6E6QICuutAc4liQsFZuXIx2Osz68RmBCzWiZT3Gh
BghChfCpB5u67AEstUTZCwt5j/d5hvz4NlAk+MEWNgcHqfMZaJSLJa8t5QstJEE1yuy0BCcw7AZB
GJjJJyEMiYDgozM5wMxHuLgENOWpaMC+pSVROoM5giw6/aJB9bIhfLoMn9nsmVtXzQvnuwpiSX9R
XwUErGXxKlUHbS3F83aWaguRtdHT3BJsKpCSDPqhM83+NQVnfMQCKgWB+JKIJ39665Zc0pCi4EFZ
EgZmsezAZg02Wyz7QYFhjfHAtrWaiCdjF8skDNkNTiwof71Cg31Ss6MYipYcpyeEY/0ya9E276Ew
XBCtM9Ez3wPl0kIqrNDLi/qkruBLh0azLGO9zgh/wbdmmczGhbeWwJJbXnoiufgoTCo0j6FkpSK6
RR+wU7gyThfxJXDbS1GSft5ehE3viHNJJD1oEmQSb/KFCi6K517acI4MUgEeVXsORLKcpQw2foC/
zDoV1J8CLLTcygIHa7UAV3lLlN6RoOQQ22XhRuHMm4w2dxrp1PO6/9a6yLsMAJwxZpbOPN6IBytX
bFB6Y5FhNXdLESQUCF1ApHtWnWAgXG7JqtXLM6/ZsPks6XVksd5Y0JCL9s0Z/UMO+j5P8d+9p/27
JK79ntPU6D8ht8uLyN3/a3/8gNxbex4/euO3V/zqjgvI30oS+ISgU8jD84a3+6s7rv4saoKiKQLL
4yUshWr/4o4zAvsz1NcFTUPWV1alj7ldaKv/jNeogPj/8qbyH3HIf++Ny6KkaCJgqkjyskhB8/Jd
NRP5lU4Ue4Y3Jygbf6kTqbbayS/3DTsE1YOqCH2v3zz/Xz4LOWuEGLgtTbsr1IwsGwphGQsg41BA
yA6Iy6bjFdUSYrG1W59pd3GUQ22lCqavceO/zGFTNMA3n4zP5HhVk1X1vplfHYQSiJRQMGO/BKZU
StHKkD5q2PvuUCK0EVVVYRVevq/5iG0jxDk+JJTUXY1YJvPQPTgZH5YXkqqjn2cfCQQ5iij55l4+
fMzdjHFdXo+Fho8BWUC4ajMf+sTI5+0LqsdBCq9u7XwAKoUESZsTKYlxbI7bYGj9R9Lj351PAclU
fEFv/tZp+qEu0CdcH6g95hOnMbQqaj1fgmkciAbJ5vCdq0BGz8G5rUAs0RjqtgfrRXoBrwq0LxVX
fbC6vjvHH66GPv7harKMDWWRSQQwtfi5gXzbghkG8cFCup9jhcVW1RRJwwRrmqje1dBEcex7r80E
U+YLyWL4JFkVYS2QQBgedVDd34+CWJ3TOFlkJVVCHH0XJ4tC7ad8E1EXSkIoEPOY0QaO1OfLSVC/
uSVkAxRB4bBmJU7Atvz9uLEtMxUM0opmXA2RR0RmDCaHz9uxJmIQeJktdm0Q2EUoiBeB77WJ8LIn
FC+ocGh8TBRWbTpXY1lvIFLfs3DV1cArbNZLh3gbd2XpiwTUUOJaSpgYp7pQoKRTaQGKG6xYw6sa
eV6p51USDkibI7crhyQr5HzbClEj6eI4sgnJoy4GOwmTwAdNR4yMG8XI+MZhPq7UQNmmmrRAzcaP
kAtk4ccwcanQCsIADbBM6USjV9vxoPQNXL+qK0XVGESmSZyQfreLOKw1J6iGItoJfFboWdWXjQis
fZlrIAPKtKNXtp63boXW1+xW4yTw8IxSxxCIwTPRa5pNIkvavuC+TOl/cPdly5HjWLK/cn+AZQAI
AuArY9UaEVpye6FlZSpJAuC+8+uvU5U9rYhQK24+jNnMtS6rpWVKkCBwcI4fd0cDaC62BTGrCKgY
rthIC+eTokrky9ivh2UVZbXeNJwn1SJLVVSvp8mL2YKkuCSmdiR0xYOOnSgoaErX7lAr9D7i0P0y
xLRPlq5KmqshtSls6yfHubOThEWRyRv1k+dDQXe+jQCM+03UwNeoC3NkeZYmuGmmJc5dwqkqNz0Q
1HHVC6t++gSNYbWR/qBuImfE+/pyrMO146qSrMzQ2O+udr12VaXdNK6zZABOamxdTkFRoWWX9nXm
LIowontWMRQEQoxqX2Z1tm96Vx4qasTfHvZIjiSusQ9+FwNh6WMfBW1i0GpZhKOYuqXrjPWveHCr
dul5iY8ad0BnMCjAPXwyHveGYBQ98v80lkoFMS0rGnQFsz9wfgob9LQrvyY8a9JFHbP4KY0clJI4
RfkPJ4yS+4inThhgwwJKjot4lKtCRhGwiCayX7mfWdzv4A5OtOgdVfwyohrvyjAJf0RRUe/jdJqQ
5CVDBGmFbAEKjEX2ebQEATYqomiXuK4TBzIz6lD7gk6Bm6EttIARUfc4dE35E1cVJ8UVxA0gSdal
U/HACif+PJVDqJcpqfMuUEkPrIjTyt43RdIY5MSquW3dLrGLTtTdgbWuRX/SHft7N3IHXALWJe1j
xUyDCxMYqZ+VNf5V1Qo0AZmVIgrQjvFwLhBYXSVjikaLk3TkMMZp6wWTropwkURZGwfT5KBlYLDQ
d8ypEggGrQSc4dgKaXmbuDB8MtT9KSnvyE3upwQ1jJq+scIt6QbLTO36sstQ+DQNCtlWWvJN+Jk0
AWkTWaA5UfAHP+ywL8MCfY98cMT3ZhpD0NqAxZMAs693WViMz1hS9mccxRSwdTT2A3aZRn6tESjv
dUQxTZqH9KFGDKEBn/AZFqU/YlNPeS3uQi/luFlBuM2XsVPpXdGMjbdMsGIe0mwo0Mo1VfqSubEq
gkq7But2VBxlyUgKnFtZiWqflzq98SifqoXi2kJCyrC5Ay8vSrOkLHNx/Y+RE1+NVQ8Facva1gZJ
Y8t4SafRwIY9LvJvbu9JRAHqdahoYz4srVLlC0HV1wbCZUkUjA4dbr02s95tYsqmDmzcJ+NaJnIy
67qMfL7qPXSlVqUIUVRkHbosAdqY3nAodAGrp6TNx3obp0UZLllee+o6rNEsCiavrCADEAOSez6V
FWDUypGf/Clt2WKKku4xrjlB8652SbwI4XIEziR1PbtCK62a7uZe1n5yYsYCOlLrBiyrd17U6mLl
0VrilqUwrJAvFrWHDlfYlnpLxrFEYVNZwDw8l/MHIw1qr0jwol5MiH1YzX7sP3Yl+k9Lkzjor2Qk
I2Ijql4jDFbCcdB9o0O3YX40AVxq3LBfRGOOPnEfsRjXaqjWgABQoq8Q1LIgJBgrATynaYu0WCsj
Zb8yCWlxVXaj+iduPEBQdWz7B1EVCVnEocfcmwkd3H4pwK2ucRDEVm0z3iJJc6fB2w+sr8Afk6Cd
rWJi0n4xZUkJrCjHw69TL2fODW2ZVwWpzrtpWUpEVFCii2ckmBFfqbjr7sHacMQqMtqqFSGYgWWu
XJ+sbENaNDNp4seLqGlouRBEC3brmVxVqzzyLLAFEgNhKXLNmidhKOmXODjdz95QDnLLh37w0Z0N
MWFOlpW4VpyRChehxUXYB9hfHiivMW3hYoFzu7tqk8R1Vi30ZiTwWpoBUfQbfYewqv1AVYW44iND
kxUd2kcqiyRGjRx6j1YbDiQ5ZBmSRvSfl15b+DBZGGLPwx/BbKVvler6X0VtpF1WqS5xoyXOcxqg
e103gGIqXl9b6sfANhF2ioDg3eDtlUn2OcZ77kbDxJemyYrx1omdGjhy5xR07k65t6VbA5jiiQSM
U4WGf/vzAvX/9w4S9AJvksAzOtL1S1W/HFWsr7/wu2Jlf6EKJGgCCVCOkMgQ5KW/K1b2F/NcxX1f
uYx6rouM9HfByv2/mEC2ipqOUkmVRJL5u3+EH1FYs3i+lBK/R9w/6h/Nb/Km+kEhzH2FIXyOR0DF
+kq8e5Pl67A1yVhx+H4QPGAwOXnNAov29WrkPQE+mmfmaz7l7ZYpDh7O2FDVBCXVUUAgUfhZm778
OlQ6roLYMU9h36a4kr3V2eeKAGzWufW/cuPLvWpD9qWmvfjVl853Hsvwx3/bSixessemenlp0Mw8
xVX+B3YwsTY+Wn9338e8aV7eQiavv/HPAuTeX6isPJDh/mk3EpTR/6w//ARyGOYi4uHvjLN/rz+H
sr+wXj38JrAUICczKff3Apx/hiWLOooIwvFT4v0JYDJX8f8uv+eB0cEETc+nPgEx7+w25JJ2zDWD
QiLm4zomlFS3rYjN2jPuj7BR6fbN1OzPy/3jKnAeTgkMAgEQtpcir0Yzb9Y7H5LeCxGAg6YOYfwx
Cgg3PRQOH49Cjyl+v4dBFo2dpcA15HOR+GaY2IJd51hQmyh4IivZldG1CckApohxb0YdmU1Y1zhB
HKT4QdWr7j4fOLtQi76Ocjy3CtdMcwqcZo4mp3qeaihJOxQ9tA5Flf+tLYkOk9lMOtS/8jz3ftZt
xwGV2vo6FQyuFTSGZaaTVdUqq0yxF9Kwbyg1aEBTN2UbjeTmpepSe2i9qntqQSNEntiY2wSsMMSD
HK1G6oB4tpA1mgCxH6p1O1T8KgIzDEZBTg7eTkxCXElM0HsrUY/+aD3rxSuRSIzfi3qdR6z9FmdZ
/22qxj33i/BeFBZaYRvna1+l/ZOEAGRBnQp5PnLSaUEl8vx/vt8fwa7/j6fa/7JYghVJJBal60EH
h2zJk4Bc/jMci5ZTUYD5AQztqrbfs59vo8y7f9bvY48SnFPAWymOGMAtb4Ha+UfM5TjEAMhCpTtH
pN/nHiV/gVAhyZvD7V9hBz9iSjJEHVB9FHWhE/kT3oQ8hv3OHv0UefIjcC6TluurNr2JuQ4kfQG7
KeAZOEFxhlT93sglg2S9XIzTcxmtSbbyq6X2kJUuvPDa5kGcgzO7aPgqB5/iB7onnFz54qEs9yK8
n/xNAfTHbuX0WbW3Wv5MunyRjVCSNz9KfqD8NoyeuvAqjpYR2p0GVMLvSfyozL3T3sviumQ3tdjn
6pbrfVffGPz9xglvpmRXDxulcIlmeEOBCbLkHjsrkCNk9c295JsIpTMxf8tsG4Jw6n/ykl3uvBiQ
yVp+X4HzVPsV6p91Ye9SvefdlaDrDo3lfCWyJ/TKjLtg5dLRW1Zdxf131sEZJo8DGtYL3T6k42Ps
Pk3kyjGf6fStM1cS96DW27S5EuNN1G/QURb9WhRbbTeefytAC5jsJ99bMrNAKys3u2HciGTNvV3s
39J+pe1NXWyH+Nrt78ZuP5KghkdwfD11X9HGseghkW7t6j0KwNDdym5bTV+WXrR1huv5r3w98c/x
cGjNU9GDQ6Vv0vQu8+4r/ljWjyH8keOtgwtbcVG6WiXZfLsd6pMGPFRxXTlb1NPM3BW4WLnYlPE/
kO4fxZH32zf/A9MMhTP+P0eCdfWS/Yj/z3zEZi918v1tIJh/81/7Hu0UwNfC9ziSVHCisO9+p7sI
BX9JQl2C0x49EsSE/9r3jvxrpukjF8XOFzirXGQ8/8o3mPwLcCeVyifg31Owsf5k5796W/77UAS1
H/xK7lMciZAIoHNygs82eqBNovvxrk/acF0Wpr5pet3uVAeAy1R9d9cODW62p40KAPRO122WZytG
zMz8g1sIyFbw0rMwMyc8JmtHcBAPJ5tel4LAFCMGlTtJhbPU2fSpGtpncCm/93pon0IDAybioWHi
ONnvE+s/dmROMg68Fi6b83DGK3RlXKQ3J0h6D4QjL2Q23NliUlel35FvBXZuX03O5vVBiUT9Xycg
aIlkvC7KfLiQ9Mz1yptUDo+AJ0BB4flK+mhfcHzDt0mPSISvgUaTuwl5xBdVjtkeVbUGM9ygtaqq
YU2HkMTLiLPoCw11XIBzHzafyUTzg+6zHNCWQNkRNLkP8oJBWRWAdpl9aXNP/1BSpjuATO1179aS
Bhnx9NXgQhMBAzCwt72a31ZVmeeoWXwUMU2rB1wYXFs9F9k+6JeNo+XCqEvNsNcrF45WFJbkTMOD
LHuG/k8twqoybkfgp8NdCt3Jg40aYLmS+k4b5Lwuf9EkZrAatxZREdk2AP0+5NeDR3cxK5Eh9hO4
sNOY6q+SaLcL3uzSdxJeOs/68dPNuR+WPOAY1xdkPgjfpKLaJNq3PWV3Gg3S75mN0ftHfhZuvHLk
X13TeyNaFW6001ExXNvOd8oFZw5ueq+LARdUK4WjruxNePfxgx1n4vNqkZwzrBLCUX6KU6UjdCtg
UFd1f1cl+ltjfB+LYTAX1uRrinv89lIQFN4eJ8xDJjKv2TdvDwAmqjynnO6AjoE8WPUNlh+Qa+LF
j6Ysm2v4oE4vNGbOKp4ISDWpdap1WjTpU2rzCLf+5g1IGsCLQdohY9gtQcIExyB1nY3bTN1T42bI
fV1f6ntRa7QTQP5dyThThxRJKjJVz/8+erkPqls8EjRkaMIfOajU32RafUu8boJ9XpKaBtyteMmb
DLfx2gRsrSQEK2NZy5ktZET5EwsPPkqcAdb6+EO8s34RNhB6BZuTQvfU46yCOiWHhoXcuW3efGFm
5CrwxgywXE1d3PoOCc86FN2a17pAbj+18lHEZQqOh0wTf9k/ZcAqtUXu+F/Hy3sL9yRDwwLxPTTz
uVAoEQXq1ONPV9d1Y/rCH++yooMLQjjhQs5RpMuQue1V2pNp4UDyczXlXf9pmvJyPWpPbkdr0i8X
nuR8CwEkQQor0N0XHGHu+EnoxCOdFQ5g+iGHiim0XrTkE2o5EOp5u/RrV6x1lOtkQXMyfkMJWkFC
UGMCzQCgewXyPchPLejqFyq84+LZUwxLW3roNQJEguhEzg/+ZnU3rkW7pQm7gzTZ94JhmpQXmwUB
Y3lhBnb18Tyc7liMBmNZOGggjFD0a0+mwQGlvuK9IIca8OxXPth4neoqu1Chn51kM5XaBxqFvr+L
WoXPj/HmpSDw90xbRvQwEnSCu9o6q7pM45spJGo5droOSOp+KyR0BLXvJ9902mf/0G7+82k6v8rb
sIFnmJMRhu4dwA8AJMfPAC3GGNVZOx7awR82ss6Kdc8Jrj1hWIXof9x3Pi47qYXeSojhIJLrwjuJ
1D3Fnxvk0C6UAXG7aRHysLgU0E+PWUgaJTAZJUEfhyZRnT6brr0Wwhd78DOwnkTDEXTSpEZrh8Lh
SJdkIUyZr4q48R6SukoXEW29lbGhCjo9NheW4JwuHc8UngbrAUgDThnkVsczxaNsGFLi2gOaq0j4
IzSX0WKlMA++byIuHtFCghm0G5JLn+g0PLxOw5uB573xZplwlkG2p4k9DD0gR7eoyWogrp49U8rn
sOzhSpEBBB8l2q5tAYgncbO10n50ab2ebUJI8rBOoRBAcgqayskMDIbyIRuc+ADVdAxxiQdi3QAC
dti6+SHTGa4Li2uzyJwQt7a0X3Ov+Vpn3nqoRPPc15Pca7QEwVUdpnUf2+rC9znfTng8Oi9mj4Pg
BDz5eJ5ax3ebUOrk4EZtvBxCWR16d9p6g4huqO4R5CvS3mvd+Deia701RQf2wjPMK/JojeAR5nJf
zJg17HdOPpVKMh27eZ8cCA/vy9EjDxydqBUUvOFV3UC4kLchaPClLPYfR6z3Pg3oGMC1JbBMFB3H
787wf0fpFGLgEkQsFwyIIE4NbA4cCWqrjeyFtXAKp4OUhjflwP8RKAVQlpMsfLQ6bXil9cHzbb3o
Qt1fzf3GICpTcZU0JfwAazT70taimyyGZlFNKtn0BBLe1imd64H030qt2/U4cwG8rs8WnEYlZFg5
OBdFOH6r41QsoW36JCoUrZFwowu3nb47Z0gXoZ9lDFv6NGNKEsjIgI2gP94mkMO60zKx+oummQMc
kPML2cc8I2drQwDZAVtmPs9OZkwNJARjxupDGcunsDYdrBwhgSZT/Ddkvre5D+nex4viVDGDj4St
Sjx0PJAQQ195UgF6JplsTPzkoL1qCCz6EqSqw6seHbsS5j/BlECPXZn8wVf3vpffJ33S3OZNu6lA
SVxBg43m2vrjZzqfdMBgqAlmyiD+zZ9//iaYZZHsYidHDKH1oBbo+X5irDtMTQxDyxC68I9HO3GG
RN6AGVBQLnGJdI8SdrIvJkhsm3ZskkPmTJ5doGfM3YXjgfUAmshU/eQZ3YMWsp6cBDmOZcCOkthR
9YLU8bTpEoeAr+xtu2j0nlXo2e+Ybm+8sDJen+J4aWAnSQCC3sw58V8325tJQeKdlkk/6QNDur3r
Bjo9N10fX8VQSqLfXbgT8Dqbo6XeKgh4UVclENFI7LUlFdp97L2uvae+tT9UVLbAl2kHS6latHzJ
6sy9yxqvvI2EMx7AGmBfPp5jfnZMMwQ8gRaDD1wD3ZeTTypVmCPXz6KDzcYpCEtVrqBXnbaZPzFw
kqm7RCrPIPBPwME2aAiMPVoD9ThCSkj97dgzSKyBLFYlyNys1fGS0AZ2XNDoCyhBA6ZMf82cvlwM
EFLXNYXQG/HUH8JwySsBj87O4/ABsC9R1jvXXvWgRAb2tucXS84NRC3WeRxMw+7jDF1v9GCKbV+m
al1mAndtNT67YlY3G9WiArkwN2d7HtAvOLcSKAyuMTw1NXFGQyI5TM5+LKIWxPcaig9vSq4/HuXE
zux1lQNhpgTXWaA0x78dbypAvDSnQxodagnROvcKecWy3EKYn/fLqqVghIEpsqodOj1qYEWLukza
XV70T6DpTXeMKXC7fQujd158ZzJ9btHIXOKcfRLj8DXs03g1RRDE1GW/KVkTbkIGcIdD+r4oKyhp
Pn4dfj5pCFtzraygSXW9k7dRpB2h46TO3q2NE0wVs3t/ivWPj0d5J11AHAJlBiRJ7ilyGhxDpwDK
RES6TxJsrBCS5fs0GlAdu9mO180Ohg9y3YcZblQFb8mrvPTC+XPisjN/NjwBXlAIJCyz68bxZyON
YnwYvXRfdvIpKTbSu3fCMZB/aw71eSNXtTQ3dFr5/biuxuHWLf1NP7R3RfwrYrj+TPsXkIrXdz4O
RHgiUNvQrEcm5c0Ni7fReSpt6ERkSPdT1LhbNwT6RMeErScNelRvsvRG5Ql5AjczRdCpcTVfI6YF
CWECATbnuHIH080uF/qnU9fh9Zg6aRBF4AAWNNJIuIz647UyHyYoXhiIzcA4T+pCUHd4SQ1PwQcH
9Wbs636R+ObSMXJWJOFDAcoF7oVhFLjgx9NiSUya0XPTPXg69ca0fbSw1K2X4Qhfho+X5fn5CCLt
nF7DsWXm1J6sCUipBcl7X++nJI2WbGxEEIWgM6JvqBfGJZe++Duv9u/xJLKF41djXOuqE4nZg3V0
lagOMcBtbmoDViunq8KN7zJVXFsX91qmUM04W/D1Nr0L6WNXXkfD+uO3P6uxGID0+RQBnI729anE
N0qbphrGyu4LE4Jp7wFV4hp3cuYdfKSFQY6YgJSBNB9tDmcIVx+P/s7yl8CVABoAZ4ABzimui15v
Zktv0PuE82kjZFU9hmMp76TbX8e4WAD0YObe9dxpGfiWrb+dKZVp5kS3WVdD5egk2Xg9mopuI1L7
oPGzYesUY3QH+lRy29Dw6eMHPi830OOcVQnQgKDPeQoc5QX41C5AtH09jS7SF5VC3ai9ZQbVyCKy
2bSupbPLFWi+Hw/8TvAEdOHO/4O5EEeT8njZSJv1WB9hvAeAB3+CNHnowJp57jr2k6ho+txQvwhc
UG0W2ge1F0BSeuERzhcunmBeKaANgVZxmnWwcmACwEO89+v6ISsqtq9qVgR9lmUXZvkMWAaNHAcr
khy8LUrM1yvs3qRnIzxiyqLNMRS4+lpCQ+go4961oBDdyLS+B81b3Mcd7HAcdEiKcBlVPtikPbtv
x1xeeO93vvnMX4LgBoFPQht0PPOsl2Jq3THZu5OPPmFj6nsljHdgavqSVPUW1Mb0kaRW/8N/+49I
0fxFj48GJDGAPuZEz8OBdXI0QHNQlpLVek9DuHo4uABzAfMff/nxwjoPf/iaM7wAVMxz0VQ/fru8
5uFk3Czea9hzXPk66hfA+YrVJPhjTcfbj0d7Zw0hskOBArMrhNpXhcObD8tLYfomy/XeKf0nCyrI
epyAXwJI6K8+Hum8+EOZDLkL8nv0A5GoHb9Xxcp+qI1Fa7unP/NmdFc0ZNWnSNkfdmzITw9tpgvR
7L2Xw6AUswlaHcgxx0PmZZKyXjvJHl47zq1w60+RL5ytFeTl43d755sBUUdDE15fKGBea7A3sxjn
QzeBEsx2ZcLmZnuD24GS4aVlfXEzEudS7HmnWprBaawNpCiY0de75N+MRwsbAmtidDfFmbzzGK3W
Kk6me3SXAHh4ybJUutvG4FrfoksGjwP0ir74bbGsoIm9quKQbavIm9DLqGT0o22aYdMWwy83HswD
KKm4InwyyQXJ0zvfH6FqXmRIIXx8leOPweJShYLn7q6qJF8WXaEPTs5vG4lkM6ucejn4eX0hUrw7
UZDLoUkNuBLw6cmWBU2+yJq2ZFDTZpuRRNdN/WTaX67DXpBQbZsYrMcR1I0UnkQdTCB0BM11fs3D
TZ1Bte91z2qCgUTYiAW481vdtxdiyvmsIJgAEZlpM5Kz2TzkbbqZhjAV0Tg+9ywn+7b1H+qeuPcl
AxWEVOlDn8G86+O1eh7F5joV22EuLoCpnqRXRVFPTlmG0R5Amg5yP1Mra2m7+XiUE6ndnNkfDXMK
O2TI+PtcyGgvyjWrmqXx7XXn+XqBbuEXYacvk2o2UJrcVnz4GxcVXmqXXHyAk5n1xiRyk86P9lgd
a6d34XmR+NBL5HbdFmzd+ebOsf6XNLwOBYyn/am9sPjOgwLSEqx2aEMRu4DBHH/aPoR7Vofbx/a0
dHsYAWCssf1FI45LmOvPH0/3K9h4fDbNQA8qFxdGiO5ZA802rk4SRqK9W+oHQpGE2cKDUiJLWbdg
br7mo65+oXKJbmYw+islpbppuMi2vEYoNhTEcaQ5/m09RuSXbgrogjLrCIi3Ib4o6hAYezuVn4Av
9KAyjtHGkSaE1oAP6Y3jx7FZhlYWSwn4eZVETCzSwY53GszANfNGc8+ULdZhl4q/XaeEprEYwy/N
SMNbhY90IdS89+2xo9QcjDErQGePpz7EJV6+KZJk34L1ei3S6UWhMQy9t7N2O3joebIDAD8lQLZk
lMOAKaLPhVtsP/4o53kKupkoq1Fi+3Prbj6e3kTphnAAvhWN9x6W4aLX5pc/ldDKVL25RZUDbUTT
/kyhbfj1x+MigQD3Rvqui8JwjjlvxmXeMEEm10X7qBC4mgKJ/gHuedFDOLI9ZFcxFHCi3ma6kRfu
q3gHbUUbD3DjKw127qEej5xDogPNYoHYwtC685T61YQpyJsus3ANiJIEZ2MfXvsQ9ZGhgUUfG9mG
IhjtdBPHK69OwMMp+E4refh4Tt7JYIErIr4CCuVcuqdJYwKq64wR+Tvts+8FsJBF8ZmhDf9FAKlH
A9U8CrBbW4Fqs2fpdSvNC4Rb5d1oIvHnEXhGXAB1MvS9xWnDMa/qqBKe9ndJZYbvfg5rSwLl0oVV
cJ78oG+IowXJD7BvetoLym0C0HcK1S7N211n4+G21n616bsKItGPJ/edQwwaBVSrgHAR6GYK+9GC
yyY3EawPdyngtpXxO72OShi9lVLgrjkX3qG2YPTCoO9gR9jgmD3ob5Epv1La344KxVkiIEbwdyQ1
oBPxisOCLYf1Sc6Tr2asZJB2It7YdkT41RkLl/0UHtxJxVufl/D7aCr4sNRN4VzDubVdqEKRX3XL
P308Oe8FI1DkgM1gJ0JrR06C0dQ7ZTeRVO2iXsBPiZVwUBknvWgq1n5GAIGhpVvcDs1IrvFU6kqV
cJfQbfzjwnPM4xwfEXAgw+4E9UcAkz1NUmHX6NCmDIt9O2XFZ+FZe4UCUiMVq0B9RW93KVCsbaFQ
fnag1V51yOOX3TgsCmfIlmkBY75Be7e9M0KtONlkPRRgxWbj4NxYGzt/enoCfUC2yJC1gf/rnQK6
FKorN0cw2ZNyaGEoWAH5b/SzP03+YoCJ5IXVdLaEMZyL8haeCXPFcFpLG5QKYR+6EUroFtZOyZSu
BwceJKrK7FrEWT27tdoL8fIsFZsHhXsFgoCCRfBphlBhCUMCjkF7IDELYNM2gKXteOEYem3LH314
F+oNTCGAAgHx/anuB3Ur/IVJ4e8MtNOASQBrZ+DmwuWkvfITuYRN7jKNNn37Yrub3LkaDNl13TPL
c/RZihtnMEtcjvoDcopNXuq1VzyHvoHMrMM/+YWHPSMoIXXBnkbWi+AlwAU6LRMzSaYyzZ1dg8bB
Sqbdg5wqvZnroCfw1czWJi1cmSr/AVJr77pLzZyohOhdkQE2RVVL5DaBpOXqwu55Z4HgbEMeh9JF
CkBkxzEOFbnph3GM9i266euoChNIyE1yBd/ggMTCbHmBbjBKhuheEa03PsWu4n3cbhrwlWALqVQL
yS4mrRmTlwjdyANoV9Pm48c8yzk5zjeE/JmgOAM284p7c/TzqKgaGlP2MKI1v06zv6PmULvT7LnZ
pxeAivMjFTUVEg1sUDS/cCXgSWDjZjLIFlHHFY4SuyrnO5kMfVDqDmljVMjrWNTsZs53ea70jYgp
CdBI+NttIUx10G9cf/zy59UefBhx0EFgRxmoqacUADW1PlIQ5u9bXvsbXO4yxUsUfQApwR16aKc+
uas6/6tiHoOMH8pRmZfMgWbexTcsh3RTekm4CL2yflJgBP0oYJuM+17DpipXcC8Ig9FXv8AOhjHB
x09+9tnw4IAQ0YNBFk/PylRuimmiJOT7Ke5X05DIhcPyAxp0OC7QAPrzwUCRBJaFJGQe8HiNgI4V
cVt5fJ8aM94KL8sWYYZuYyOwdWo/ZhfGO4tyeDmALxxWPtilWCvH4zUQS09p3+Llshj+VMy3SwnT
7wuB491RsAohZcNKPNOWpSksuVUl+J4pBV1vAZPezIc8++O5e0WpjmIpIgAQQByjBLoSIEvHLwNe
srbWGeQ+pay7JU7TPucm6pdt3XsPys0IUM8UFYaerY1rKCYXDbiNcgVrhCRbtbSlfgCqVLfPkZzA
3Toew1+yGeUXBeOIx76tWngmQ9wN6wskrAtY8eYKVRzps6AbKrViMo/upUnNM4jV4PjA+KOuggEl
/XaMBg9QIXNAmhtz0wXISuD1UcFNJ3Lw3wtQJgsYdeJiJwIYd+FDil5B1Q7RfQDnMuosdGdxTSXs
SHAAgutoCsjZcuo0q8LADCTkFiTzIoKVQ9BJGy4dHFvRhT18thNwUjFEsJmkihPxNDdG1TLFbeGT
PU8yWM+BcBs0Rc3xVNaA+gZeyscf1D3LikBgZyDUz9ok0OxOz+Am9UzX2GHa0Y5cK/mVdu63plW3
CYzgBdgYkb4u1bc8Hh96GLlTEKpLbbewkAhCmPhl1Yq5zZb17cKRuEnhl+UvaAqjV4w7JStYCpV2
3aCrnITO0rKDix6F0fFNgUZSBtAudZ5VN8K/UNBDW/kwOsxWxDrLpr/QHz8rBua3RP9PgRMO4PBU
CNEiee9JX0y7duxQ6bOqvh0i2EUkU/f08YS+OxI0Cf80RtDaPd4gfeTGnYr5tOu0HD+jyX2DlZ1d
TU1jVx+PdF5t4qUAKKPIhcpjNqg6HgqMQBoKv5x2uTeA/ch/wLH7oASIgHlXbyHBcgM+Nr+SKtzE
kN9bbfc9DmUDE4NCAcAn5YXFdM61mZ8IhyLySDYnXDMi8Ob4NYwlZCTxtItrWPqZlvGrnHVwN2l4
CO9Fnxarig1ik1qqbjUkaH0mrusU8gD4p2RLSYGWdKKAt54LGz84cVcXGu5nURKuLRTmxkit8YyI
y8cPmBMUfzKXMFSdfH3lqRIZoKn3Fz7M/JpHQRKjIK+dvwz6JHyWDL2dhq73G6gdGNkZ1H1rCo97
g6PTelc9ctGgiUP1tc39vZv7bCvgXbQIJwKOHJQgEIvFOsaWb+VdF4c/+3hmRCVJjE9pKPz5HJ5e
WEavDJSTp0XnELoOHImgI6uTNMZoXlAeO+1OCpyCna9xAR1PvHVKJ/ZqZW6vfc8Z75LI1kHBa7JB
BQ+3zayKP4WR+385O6/d1pFsDT8RAeZwq2xZNuWw4w3hnchijsXw9PPR58aSDAl9gJ7pAfZ0l6pY
YYU/1McUNu42M2qbWwosnTbkCZKuNcw7re7GZVQ23t2kddlS0mDHJMMJt7JzFPRLQ7RIZIHMhaMi
vdqZRbb1jGnj5VnzO9Ebkz2jdsFdZQXhKkeQZZt7aU7ftYd3MzpiQxlBv2Of9+uojRE2HHWxp/n4
NxtFt5Wl0b6IsXc3ioie3BFRCYormvjZDyrKzGVRbGjoD2vELx55tQ+NEaPPpCCceX076J9sOtgf
Fs3sOfkkQjvdDmVSCzUx2gGbE53nzbPa8ClEpKcPEWdsg0pdDc34tdHi4JHuu+MLpMLugQ+KYz1V
rm+g8n/oMgdV3WhotpPhFfdtF8GdaMLhsQRfcj8GifPXhLm8ouCv4nZRNjuP6uuNjX35VtBIIPjn
L5A/lDtOJyLtIbHGKOr92uq1ddSTiLB95bbONfUvu+t31YogW7SjbDfJUGu3kArzuTnbqSagfM00
URyfKbWn42cVPY5GzaSvx7HzVVMacM/O4O6HnoiUAGTcYklSfUHzv/nZKGQpMLJXjYbCSdi5YnX9
s7631s9+DQwoIFcOFx7A27PLbgwNXXZl6/jQ5eI71a7AubqT5RzsYXye3E6V/Dr0lZJYGpTa4+YN
w+Xut9al4zMNh+bVkAGSqASHD3Gtek8VSPb70cidR6XJMj8yvWQDFQtXllLNVvSmsaWcYrm2h5DU
BqsantcmoquemTVKo6K1fwIAj17ysoTzf32yF2HJjNYEhU50Ti3tovVbGCElz9rtfEMr602cNbEP
5ibeggDWlnXV1zcqA5dpsDf3mClDgjEGdzNzJD9eoT3Y+hLFJNfXAgXZ5zKffpJAhA/CK5FNThCx
jmut27D75dYc8MuoU1P+6SKneAOFV6+5UVFYH2GnXV+Ii7NMAYEGOH1pcECXmcoojdjMQ2qXZUWT
UyaFfVfqfXhjlPkZOtladE3mZJteMWmKeY5pMrQ8VnWsgHxPbx8k0kFfW73fQxrUfl2fzucDkSlS
QARJcd5IjbPISmVke34mu/zBdqpi6QRRsy0bPb6Rml9mp0wKMN/cbX8vks9L+yE4wB/AGF09dX1F
jtmfPI+NJ3JQ9QeaY43vxVN0SEfx3VDSajVUuOPkWua9hOpoLdCfan4qCpYaIioR1c7GjKdFib/b
hSJ3PUm4XBiUFBeZYnl/r6/QxVv+zsSlta17bHystk9/9dilLnpNreurOXYag6o1C1sY+sxslP0h
cUfvQbHy8ctU4RdzfeiLkgtDz5DtmcIEi9c7OwOysCISvcTz3W6K12r/7AyOihohwtmtHS2SMbhV
ffpssg5HfS7ygO0/v9JqKxRGkiiuz+lMVpPEKEmWefjIZ+0ogWVJdHDpLbULGxuou+uzvUwtmS41
dKjKoGxUfsXpSiOs40VJ0bh+K0btRUVHEYHzrl1NtVs8JLLTNqIJvM3o1i3OTa47raxUQ2YAscuN
GCrChrCSh96qadVVo/pzimeajLCR3xunLiONRAlxUU9QD7ukVQ+TpdRoHUdypaW8WlGAfdXKiiwb
Qykr2rVt5LwzEsI1m6BFdnBMN7KpR19ph1ksS23wfFFaucDBJl/LTDEXpfBQGAMlKXY1UpL7aJrK
pTVB0zXd4C7IZ0nmULYPeAcFy6LqTSySdTgamTuMS7tTjdfra6pdflDI5zNSiKwfPoo1b7EPZy6u
I02kXWKgimBYqBBKSINV1jyIbHKMhdXOOgUs7T0x/ZeqRXskbm2xKi2QN8SKL6LV43Wk5RLCaAdO
IECx8cEJTLFGc/QWWOHyLuK3glEA+0hhDUf709+qSbtTGpyC/DhttLfAzdfGBHk6nMTz9VW5fMxo
QqANos7tIf7n2cM9TKIE99MavjYdCVYBqfaOs2v18nW0tRsh0+V7wQAzcJQ3E7Da+QXrFEOBLJtl
+KDl5KPWoEqaSXyi/vOMeJz5SJTSgeCcA33sAekiXMQMvxp14i/ZIRmXRb8iU5YLJwB5cH24TyYF
lp3WPlc5CBxPP/1SlZZ1lWvSp5yUnj6n0yHHvEAO68Z3uoQYUqRlXh4NEB4n81x6eSzqvrPJD3w1
DH9ilwSAfgwg/jVqi3uWXd6LccCdYkjrddxk5pMeJS/XZ/oeZ5y+xPT0ZpgIETy4JvVsU6ZDO/Va
NRl+OyXJ2sjSfoeun3tsreAJOMX4A0YeT4JVF+lXrbRnYb5wPXhQrLt4NB5qPfomrLF/gMHQ3Veo
Um6UVnW3hpsg8YPg8hFhSlxHJ6RJghTLFymb+zE18QCsIUQ36KW6MruPE6g5KYDtYu2Ao1nUUIXR
ghXRPs614lbsNV+0Z3OeJWsIwKhuo0UxH9QPl0YdodzneZ2J1QhWMZPjDIe0IMQyklT3Q8etvtWK
d6QixY1HpwBYg+bIH9cX/iLVIBqAv0eoRRINOfVs3S20/ow6MwzfhZx011mYU80KnfdF5narLG/f
WqvNN6CV8REZje31wT+5iVABm/tu5PEAV84uiAKPNNE7peGnEd4+stUREc61h86sgSRfH+qTo0Tm
7dlgtOh/AeY8XWvNEeOoxIXrFz0+ZKGX/6xkpN7YxZ8dJD4jcSQPLIUJZ74RP3xRxS5VRTEYxRht
CDYpLhyKx+tHR3RuITXxwVEkAqlNjs1tFvytEng71yf6yUtEUQg+hYGOGunjWe6WxIgCd0bm+X3o
HHRzfNTHLHuyqVovx6rIDl7Mk5iV8kYM9cn6QmKY6z3E07MSy+nMp7YRJtVGzy+yRNuUXqitwxJ9
5OuT+3QUjE6569msYIRPR8m0TEZ1F3i+AvH0mAr1YGhDegvC8ekonO+ZBz/3S86W0EI/uukG2/XL
1DjSJQwxZyj7vRGV5aG0zerZKMzxwXTk1zgc1CcLK9RN0DjNJjXz/i5xwnbfWe2NB+7yoOqUVGEC
ozmBwNY5XLfSRnpG4LJ8aY4/Fdm093EFfTDwChkvkXJNlobdww6PuYL2SmC6N96iy33F6+oxvAF7
nvU/29q1q4ZaopFVmEE77vu8L1ZNW+FGkjxVzapG7HRF0fIWtGn+oKdXJBwBAqu534IawfnLlEZC
dcdKc3xnKr6niQRuhnBE0cfPtG7fDEXKG1fSezH3bERt5tuiHgi1mV12usUSmWhhUyuTT2zWbcfa
EtvSm8QM36wfNCxSHbfW7s1YFCu4CtjHdpa26sExLGncd7cqMZ/MH3oKeQL3FpSz86xIVcqeBJXr
uStza63GPFKIUMfZz4TOyn2Tj6Xf5q72R/VCBfmCDl2xZOUNA1AjCOTGV1NFy0YPptniUY2OJRrY
K/DJUC3/68HUIavz+whUuPjOCb6xyGq10okpNVPYR4SlH9Kui24cgUuEi4dcG+gWCtiGBf757NsA
Ou7iWdvUD4tsQjI9aqJlLNphk43tfYQH6cpqp3Gdd6q+8YzupZnKjkpq4P27PttLSJBHlooTH0hF
7ns0cE43SaCMHWGsovn9qCV3YTwVd6VpkQBRQooxBEYD+mcQjXJl512yTRtnPAqjuuugD/5owtJ9
8EoUY8j5atKaMcc6KdSzbO91t7Lqy1uD0ALHQAo7QOGN81gf9+MJh0zN9iddmf6GDUJFhdRWeWAu
RsPBdyb+kmrN9BP/01tIl/fiyelJYmzqh/TZ5obzObJG6SYj7r3B9j0vXlATObSVUS4SD+kqZT9N
v+vsTyWH30XsLgCo3eV2t3cpSCzyiTgPOovn3g3xg4PstnTvYxtRAaxQG0v+VTzr7voHvQxE2LuI
LQChReyKusnp98TzFGxgGJmPkWv+y6UoHzN8i1eeKaMbI13mRHP2AAN+DnfgXZ7FIWoYN3gN9MZj
qY3mpsLSdNNj67tuAFys58T9Rjhw2bxiLCSkwN4QZXowB06nZqktDZE2NR7rHrEOV83MrYInGICc
1P6t5561x9Q7WvRzvG8lLv8VRGtKIuZrakfKz9CNnU0tK7EsYlynri/7hboXpwiiOLUINsgMGZq/
y8d4idu9GI3W9sPgEVBAWZeYWkW/I/O7kmkrgcARBlL3Ms8PhZViX4YLdKL/aq3pyQ6b+0bZ2S7a
Qq+K8hJimbzw1MdafxDuky1B3OJi2AtjVXv0xpFbGkDhDs2uLbZSwYns+kw+ifyYCVE0Lh2IFgML
OZ0Jyf2U2/xFgS36GtVWslIwzl20cVc+hYGbrHBgCL53toYDSwgBtSmVGwyby6eCTAI9KhoG77ni
2c5CbQtVdsTKfbsX2qFMlafM8NZdbz5guwDaT/Rfrs/5PTc4P+DsKoDP9FvQFzgLCUKttetoCMmG
rWxvWvVa0qiILFzKm2addM8uaH8TO69eFZtpzJddBDTSLu6yqvgaqvaymp4Ht1yq1j4KDoUZLGKl
9Mdh3SbR0m31XWos4ZIvtbx9vv7LP3lIWCt4U1wjOljJ2Zv1476r1MLJo8TQfdLq4THKiuQ5lEPs
O2WDI2A2P/CODNeWqajbpjGxzhW6WDUTQPTrv8T85IKmwMMx4ICS+54/aYMucldGmYluGwL3JF6x
i+NBph8T0a+95FmLn7IuXrlKtKtG5DBhFoTxuFasak3N6OhFGz1SjrL8Oih7kJNW/TVWtrWFNpz7
W6iPFvp15RHLo1c7rHaVl+96R/8q8jtbVfi/hL4TNyjnPnY11bmcxkoYAYRok9+Bbm0rfXqCU/+C
MDwFvJY+yIRJQd55D7NyAKnLLQ7/LOR4Fu4Z5MHvmi5UWCAbn34Xu5iT1VKqPhb296bCtT9hVpJ8
UwaMMwl9hHMc41cKfg3NRnwFDOFL7RAN/ybj24A9Rih9qmlDH23KENY8TOoiV+861/iJFp6N+Uf6
hJ6DP2GY2X4pkBVSrd31D/pJQwVxCZgRpJhcbYZztrXQjUG9re4m34ys6RApOpIHZIvHrAyyjcDa
YBs3Rf+AI3y8VZU6AIyeZOMCPnW3Uiw1vXdk2iHgKt1bZIXLtAYAA5EkNy3Cdfa5cnMvE2MsQQT7
Qyv2cdMKHCJ7a6e5Ka58hqNQ3M1aTEHccUMQJ3+3+SQ21oT3h+cVrwVeQd9l3dy4RD67OGn6wq0F
xUDj4v2AfHgC+kEPsPCA0kYspO0bU/9BeBvdxXTpn2QWYfhq18raqHUwalSa905k3JIznF+Zs3uM
bjE6QjCRWRr77PWXihdbhQG+IzSSnYZMABgBGFv3UxTdCjQuec9zmYWiHjkNSvsXjBErQLZPtsHo
N+4o96htHSazSvcWtLWHMEGJruqhydS5Gv0IAdMiix9nbFgZTfe8wtkqj1NexdIQ3YMnde3NU0IH
Ud3QflLHyXkwRKDeeFcu2+qUEtjSYJe45nVE804PZaclApMlb/A7NcOXMBh80dL4XkSqTj1QWIuU
G3phD4751KhjdK8KGueBJ4Z9K5NwjxChWOhuND42dTb4Wha7j73loJ/ltIc6wQOeDGobhg36BXmV
HLtW+RXaCLPcuGo/i7xM4IjIiRHkARg5nUbWTSYgts54jOtshUhCsALG48vJ6JZeecuD7PKsEXWR
J9PHAvLknAc2QPfcyKoq43FQOm1ZKYazqpr67/W75nLfwvqhXcydQtbDg3Y6oyTGdwcoaupjPp/7
lds8j8KzHqak/M+5/zwQLVLqWhaP5lmdDuZ7IE29SX0nVPKdV8k/dert417Ey15LDjmx/6JOsv8s
4wRcHX90xBE9oLLsvtP5ySJIvFjNCl84XvjVmKwf+hjhvpsAZvHcbpdERbC5vqSX320ecnYngDVD
PnD2AAWwsp1sagtfCV37gOyPfmitW+Coy0htRgCSv5JtwBc99+RTe0NmqHwQ6wD9WMft6FJzLeK1
Y2e4gen6sFBSmdw4xpeBBqaK9DlntQeSwXPAo+PmYSAmp/Tz0eq3PMHKc1Oa3WMdu29ebR5oj2vU
oI3xUASUOG4cvktuwOzp+GH4+ed9uOaFEytTnDSlP6n1QmZPaGgroLJ66a2NvltRVHwNMrkzgbsX
3a/ClRTT0A6q85cqbmmUfamI3ZN2O1UHiWg3ZfWfblkfvVAUy057jrxbco2f7QTyLdTcaNpDoJr/
/MMP9tQ8L91RVBSMkWpuA09fu16R3FiXz7YCHZfZR2O+mc6tPVUVirQVqSUyOEl4lwosT2SSfx3d
LF+McVcfcbG6FQd8MibSRbDHuc5dJnf2KfRqtJvJtjJ/bu/boF9Nq3m2lGwljHEdV8GyRkS5k78Q
l3iMy5fMc59nZ2Me773eZ0fTwJeqv3UmLm9ncAkz2oitCZDvvLI7TMXYlYmW+3HRf2ttp6Aiotp3
E5ZwflGVN9Piy0UAgcftTDhED4aL7fTzlnpdCebc+ak0829JmoabunKnr2LUgVzpAm56asb9Y9Lo
ONWb3nPOgf6C0xTRkIPOYB2AMVt4dmg8Z20u7uLSmd5wOIxer19In6QqM4Cei5f4CPGk2Zz24z4s
hAUQrC7REid42TWOHhza3rCbpWkn3wevPQZ5s6kLSnwLTbGx4cZbbFmQb9x4Ay4/EIktLycRLZg0
apGnvyN2tbBPG9CLao04qaH0yqZrvGpblBbdQq24pdR2WW9mPIKO+aqkR33emAJxWMUFlCxfyDBB
z6vC2qx14wcMGDetO2iHokdXoBNDvLqx4nM8cxoOgkGhIQoGb+6gYApxsuK6MxmKK53Ox6nMQt2/
0bdytBSs22B4ZG2vPEXhAGWobJFIg9L7Q/CnYCSE5U9B2az6zLsll/PJbiU/BAgFKIpN8J43fbiM
EqMe1IymjZ+12N8RyQZ7y6ryFV264gdgW28t0+HH9XW4vAB5K8DEzIVnC8mss9e3HcO+KsQgKYST
krpa4iwnDc2z66NcxjAgld5JIsid0n+c//zDzOLKUuI6rSsfsYwG/GDWbF2tVJ+myBM3+q2fTWjm
D8HOBSDANz4dqsT/b3TdoPQHQdwQgGmhJoT13vUJvbckTrfPTP0FXsHlyrqdK1jBByWdydXgMW7o
Qttjmt8RQB3yzLKXeiMqrOOsX+VoDvcSHbm/Xgul3XDIsNM6gblBF2GtpFmztK3pbSAy2vQ6JoxQ
6A20BFLkoEs7W4+KNH9f/+GXX4J9RVoCYRjsJzXD0+Wp7dYZAVAEjzLqqNMk8PYKO2+2fU359vpQ
nyR9BCFzQKny7bnyzz5Fk6HmCxym8qF6vLVkec+ilsG6T8JwkwnXW6Tc3DtDxYjDc6dZi7Ftbmy8
eYiPn8nQ5j4ahg1oJ1BUOJ9uO3ROnVtt+0i9U9n0rgjXwhvdr9JNxa7HI3onrabxZWQcCpli4Hxj
Cc6PtIGS03zDoG/M2TLPUVhiFI4o3d557JB8vu9dvboTOMIMwSz1psbrPOZUR4Y5kZsnP0RnB3eK
hP7Xkm88l4rEaAo/y80Y6d+HIO93hdC69fXfePETWRoSP8rhbGMe5flAfTibXhjCGRlNcZRe9Sfq
e8yUcVy4U3FD9I0awKwh8u779TEv+m8oqM48GWJUAk7+djZomCN6Dqc8PmaGGb70oQe/yMIZDneM
9t4d4F4jpxrtFENvl0Oj5Ae0yrNlYk+ltYis8lZCcP7svf8crI//Lzoh2zpdgw4oAZA8Vxx7xfuF
5eP3zLC2qcuJzKtC3tiT89xO9uQ89w+DnR1BcmZBud4RRwxd3fsgaQOQAmjlXl/iyylBXJxbuQS3
s9H6/Nk/fNZak6E+DlIc9dbLXt00IAfhKy/rYbB3Ghnlja1+frFQ5tAALhLGcNJQ5jm74nXqOSLI
mVUfWr8my0zurKQtl9Go3HomPx1p7t+QovJynd/whamQv3WDOOLS4VqLHO2uRTpIA6/fyYqX15fx
4qJ/nxdRL6je+UnBsu5kHfsEJidXPOwBrV2WRrzBjZnulUBCsB8GnJOC7rlMQB1RDoeJ46ytcNyp
2bQps+RhxDPJ1CiKpyQwBDYLZFU2oREeUJPZizC5EfSfR1Pzb50J5+YMyOM9P/utyOg5QWx74hiV
ow4BJHefp1bP16VEh6JQRb8qRitYm+VwK+/87JvQ6LKQciSbpQ94ukrYLdd13jOyyLDI1brYuBdp
ECxC1cz/I+loniSd4XmeIFF44k+HUiZ7tGqBDFcknGzZY42wVLy+v/HdLw/pfEqB5LHNiBLP25pB
lChtLMP4WMJrpFmQEIbBJNxc312fHVKeBtIzthYCJvOffzikNiKHUBR7cQy84DENA+nX1GT3ldIP
jwIdtbv/z3AzTxelCxxUzh5kgDu4i5ScUWgeCJHa/wgxq7WnuL/0VB/W1we7fFdYQerj9MlwHCAS
O50bcqt6GQ8q19wgrdlH/W+lVkh1dXG/TTP3GOvN7+sjXm5CA6kFFvK9wgzq9XREOell1Jk9bXDT
BlecDvUG6c9uIY2qv3G7XlQ6CNA0iDsUO7hgZ5j16ViJtCBU5boFZMPY6Li0D1RBV4PbQEfu273S
t8rKjdxfVvGih/puEA+peSyGL1F2bGogh+ZeA8OsR5RD02kjlEFf1k7+RZt54VrfbtzUQEmquPGz
L/JMfjb1PWqVs0wfAJ9523/YcH0p7MEjvfQTHGkWcWb0K3TKiV2j2F0llVV+i1EMXNhtaz9qqpR7
qaHyEjtee2Pnf/KtSHKg5ZJ6WIQCZ9/KqtvajhPEuVvRavdza343KAJOK+DtG5Oe53T63jqzgwAw
BS4n0pCzah8y/lblZcrg51GIYhOqgZtBrfNv1zff5VE+HeVsQkVYlnYdhCNlTBdsuqFj4OBq28Sg
qRWE5fb6aO8dw/NJzX5nUNMdxBLeY+8PH1JTEN5x62b0w1zbKE3wWrp6sEwaSIURngD7qv+hxOGh
0w55fLT7fVw9i/jrGPtWcNCH36HrW/FRT/JFNi67Si5L+whMzk/Ltyb51dT7rP8TtuFyUhHg2ej6
H3f6NXVI2eMx4K0puSy64EePvPjo7T0XPZcW8e/vbXkMh4PwfvWegUlBDeN6Fyvx0tNeDOtJmV5V
dU1mq/RPrYdeWLy1qn+evOu1r8jmS8qRmG8snOif4i0LK8NzZGfPOkO/8vBbrySLPP5NPz2JoLA0
b474m+f/MhjybmASZuzHZq/p30rv0e1AQOmrHClhBfy2k95he7K4vv4XuQ3BMqixWcWYujzlg7Pz
jxiCGCJyKdCDHS3KztO+IsNv/W69Ibyv9ChEHj7T7qBLmIcCWN8C3V0MA6//ivcw+WwXkFbMaEEi
dxS+51P2YRdkyeBC5gp6v61LzAfUfVzuRqt9w0KCQlGU/qUJmK6m1PqtufFS1d7ikUofdo4AcSo8
64y9FNMhbb67w59J++tpu9SFz6E8duabArKimMqHpLgf2k1cON/MQn+ysjdnoHuMMsaSst2NW+Ey
gAEiTG5Ks4Mn94Lqa6lR5PR2avi6gH9tRK8KldOlgKSzMXMrv0ezf2F4lXVj2It2Lt6+72HFfJro
GZ1zg7QqR+LMGka/M/lIsdNU22FC/DK1gnZrxiDy0B6W2ndhBNs2y9OXpDOsB1Gk5TEppPnQdl2w
xGA++88PNmUZfPnQGwXTfAGMLJLEitI4VP0GQdoC8eqNKXN3Sc1sUc1AtOvb6fKixOSFu4Syn+HN
CNDT3aS6WaiOomA0JG83Y9nlEGCHW2CIi+Yoi80rzdU/S2gieHx2dBzoubpW6tDaM+Uu4EZu74Ay
L9L0RWYZe1BGtNIsvIeUcBmHoDMn7Vcc5L/tojQWed28oDW6rZN0KQc498bk1Dcil8urfGbW8apT
tyBxOs8GRcwftyPyBmVp9Uh8Gcqr5SliGeBl9EKLxfh3fd0v30L+hSw9UqYgkYF1n647whuVTWlc
9XUFZnbrRc1GhsWwNuxbsfMn5wuWPg+VRSNxprecjjRl5hQpIbAFB7mzVSiANUL77RZBNB3CaEtR
LfjdW92X6/O7AFLOX5yYAxQRYGsAYPOCf7imjKwAWxSlk9/DDv+aAVK8p/VVILivjX5OQduP8qrH
9IYc31SU30WroF0lxnLZGiFQCvK8rYSRemfDgF+oaS2xi+qTn9d/5mXA6vKechNQC5lx/WdxgsDd
Ix4bG+0OIyggdjXaU1419mNpTmLZCyteG7K71f385NtTBAGBDO6abOZcWzJHyq0Oeo0vQsY8DZpL
tRs/CKAA8sYuu8AI8hVgmoOAhHpD+nQu5DgqIzAt1wOzosf2SpOqfUzr6UtaJhOIS681/44NGl1e
mT7RAVjY+FL+KD1r2JroKv6oh+TVCGW9ka1h/OcIDV4KduNgi+dqxTmFTE+zOmqGsvZpbYRoI1nK
ohzK7Mb19tk2nDt972/L/J3PtmFalQBnrKr2RTOBKkqj8d5FwG+hQR18aA3F3MRDtVb1VmwIROyV
cHqkwPPaRyvCWAPKyjdFp/6AdjYt09mBZUyG4daPvLyEZwUs2gBwLDih51hwp9WR5rbq0o+ggX0x
rb58nNz4ezYI77tVR8lDbDtvmpe1z4ojzcfGER0Az0Y+IU79LRY1PYpKTW89DRfqXMasnEdJgSYm
H4hy4ekRdtsOaLjdFX7bfRfokO31oK73Zmr13/McJE8eenAzg9E6THgEHVtMYdZqVkbfO7Xf93i2
Xz+rn60S2wVuHvg+OGVnP6drMb/pGjqqaRiVr6Ipoo3Mk2n930chd6XuAxUD7rB+OukODHdbAbP3
HTeLDt0kUP21x1uWG/O2Ow3iQIbN3CwatbPMy9m9k6agHNSqqCDikw9BpqzWlWtNK1uJANkP8X9s
kMxfkrGoRRM4GgBZTyfVW245DaVe+LiLtfdqpxIA9s6NPuLltcY9Q5OXuGW2Yjk/anqrhmTedolI
RxhCLG+eikFLf3soMF7/RJ9tTMpOcwuL8zLLnp1OR9emyEkVr/F5yBDx6LRgpzvx1o6bcVugCfGn
rPWdaNvxpxxGsQTm2i073UhQijZeYye/pU92gZdlfec7FpIw6wyP4Sy8KVswGDEGrn4T9bvOtBZu
XCLThalvAJk5S9RlkfXGS8SJWRWeulbb3ltNatd9w3dxZn6aXkGzvugXXoRujYf67oF/1l0kWSvX
cY8gLm+jJX+6WdwtkJYcX2XrqXdNgVOhmrb1tIgMAXwuzYxf1xd7Dg9OdirdHMKTGc5Nz5SPe7rW
ZTdMqH2Oqq82wFfMaMIUHcvkfaehE5JlrriToDFfC60Ud0JVphuH/vJbcy8il0aj3JyJb+dFOTeN
am+KU81Phyx5DVxvV8bTsAtSYwPSErS7bIItcl8/8zJOllYh7ZWDnYM+YZc3Tn1+owl4scn5OTNj
iTY7VgQXLjahZrc0lzLNp3mf7lM9jA4j9L+3Kgtu5ZsX9908FP1GSHfsL+RvTlc+6KJ2tLxCo7pQ
TEfFcprloNMjv/59L8JDRnFxaaUmA1MCJsnpKFAL0gh5e9WfycHLVG+znVFoPXpj4+BztOqXyrLk
ukJw/cazd8ER4MmjqEsGS10NmsB56RqweCVdr218rJOxlcuS5ruCS8hqyHr9vmq1cedE1rdcBYgY
FyHYSaz+/LGL3JfRwVKWZrLEOiQMXlLExnelxFe3qKufYNaPZOnqQku8dj96Q+YrUcM7Tlnmn5nO
fBMEEvVdiWzWxhhwZe1LZVOCkFiluaX8oG2ib0YsW29s5YtYk+lShYWsyn9olpwF4mkhPIm7NJ3H
qkYWlfrVypnw+4xHDaMAw+vQtXKSW0Wj+Wo/Pb+MOrdogBLiCnThpulMbpJJs/FR+duC6nCarxYV
QKWUQKTXHbF1ZSZLvdhm9Su6OIu+37eQMZT8exiDDc+ewqZZzddsaZrUOp+CHsEIvZz1z3ZKjJeV
91b2+iZp41VaPLaRggPCBvnmqKP7oWW7MjCwskRoR7RL10zWoc7yR+gePsA5DxNrqbTFKpL9Jnbi
DUy8nZP2a3i4K9TwMuAJUY3kZx7tBjNfN3G6mgPFFFHElH8swKh22LVmCOATuAr4YndtWPUmdzGe
5u9hr2K37G7MVKwC5Q709jZ1tGUS/lL5NYO57XR92wTjNqNGgoBULaOYhxFq/PUzdpn+UuCgP+aQ
V8514/OWdG43Kr2qWvWDblqUyiQXCSaDaLd5B8UYQ39ktbYDaKaVbqc13JdmQoAyqfaj7fxTjKq4
S63cWQW0KJYYQ4drBcbBqqld44H07Zao8IXmBWhyZL8odbFnuPrPjTa8xA00JdUpMVltsctLUR1Q
adUoGvbKvTmF2mOkpmIRAenWetdcq3UbrJvU0O7xmP4BxMHPHVrks5hMtZySuN8EhpcfjWy69fJe
3pFgDGjxU+al60Af8vT2siezNZoRrFRJtWA1ZkO4GXWnerr+/T4bZSYt0Kwh8KR1fTqKV6qWhBjY
QfVzsRIrEMK1VRTaro/yyVNHNANiDWmkuSR2HhTWXR4FqtF0R2yQnD2dsB86XgiLOtP/Dip8PsPM
8H2UW+pyy6RuELBx4slbZGEi7llfbXXj98yLd3p1AAejTU6SBkoX6YbTaRdZbdWhkpTH2suNpVEk
ve/mqHbnIrQ2oore8CiW6x6A3zIvCL0wsHeWImlfrv+Oy9WfYRysByLX0M/Pl8US4RDj+5IfJ895
88wYR7VQLW48gxeDmEDhcb9Axoke80WTJPeaELOPWPEnRDcP8BGp/jVDceM2vgim5lGQNWTzQ1Ai
AThd0ViwTQ1tVHzFLKZ1m8py3dmF3HklOAjXjeJNJ3r7ThldZws+ULkRob9rIZx8UTzLAIbO8uSU
Z6h7no5v6FNuxFZvPVq9QIwde9aFNuBWUxVRuCLFM2FoUSdceIIKvjuiniayP6MnjYVI0qPRIFXW
6Mm4RBDnWywlQKJQkdgr1o5+HLzY2bm0ne+TRvaLEcP39fWNcPGAkv3B6ULYC8+ZWQf49NcXQ5a1
bWslfpJV2orqUw6fKqZg1LfbWhN3tujUW2fy4vlEcIa3etaS5ZPx5U7HrM2hZhlp8WS4KC1b7EyO
fYx0iDMU5m9HGOJuKKhNa9P/qDuv5rqNLl3/FZfv4UEOU/N9VQdhB2aKlETpBkVJNHLO+PXnAW2f
0cZmEaO5O+XyhUyLDTS6V69e6w2zdo0fBj6Xvl4emzky9xPyjs77M3CWfVKbZBMsmqWojVHbOX0a
C419v4zmEq6FiduKFimfKwSF/xQmQd3Y/ecbgsaZjI0ujTqwkutdF46a6icCcIVKyJMdZQfgSsgo
boxyln0ya6B0YaEsX5W2yukLdfAbJmoX8a1vdPkuDvFBTZAv2yFzHnyqsiH6nBR+uKtpe22MfN4W
RRAM41Bct+A5LrfI06GTcfDVTm/L225oNXcMxe4aB4YY/8F4V6hjsgvgddp1GhZHA4+DHrFGJ87V
/tv7n/Q8JCziRhy4AGgowq/RYr4xqPRqmuxW08CJICnS7lvNcKR4Gu7LeJqQQafBU6gDEst+I2/M
wvmW4lKFRD7gyVeRj1VOOsi4RMzikN1CrQntHMLUXu203mUHfoj7xPRyKd7yVDuvyQF+IP6YIrca
aizrivTYpDMiX6Z8w8GleiSopUemV2Zum6jBl0AQs0MozhD8CyRPbco+oV2MHXLsgZ5c52UiO0U7
lzQfFfGrVnZs+qRMlEslFa1f3W8LsxpJDNjVNFyBlZ+ukXjOe7McR/FGFeSPdMl7Kk4q2j1+v3H8
nH0H8BlcgoC3UKaF073sxp+q5UIGXqIsGGgWbo0s+2JgO5kXSE/UdfLJz/ytXvLy+04OgmU8Og9L
Aeq19ng63lyreU2rX7yBetraoTFGjh6k6cZbnYWrZRQko7nrUH6m+no6Sp6kPmJxg3gjCBk62HjD
HWUitk2Zfd6ocJ0nT4ylQmV55bIRSFahsRwjKcvmRrwJdflBWYC1mLskjgoi6kXtxn7fN+K1X8oP
kd7YMjj7yk7qwNoHGd3SfDR/vL+tX1Wq1zOsgnMgpaC5QOp4+u5KZ9bRaFXijRmUk5vroe8hBRJf
SIXS2anoW/tYDJPD7Ivxn6WOM6YNJzn8asmzgnJ7m1kehlrNvg6M1sZ6PN/5tCr2uplWB5Qmf4x6
Gh6ATwp7MdFe/CQp3aqWJ8KUoFxqQ5LdRHMRPle6Pz3VaLcf0kLWLrtI1W+rvJUc4jn2q2pfXXGQ
WY9S3m266yyx+3QGaGICziHfgMGGf/zpDBhGEcedXMIulDrd1Qeo40Mv3Sex7FjFoMFK5j83Q41u
n2IGTlUL1UbCcN4rp6yAVxNZF8igpdx6+gi+bsRykMMFkXPhQtGEq04JGq+qjfEyQ6vvognT52Hu
48tcREMQg8kS3kGs4LWRZNFVmjKhSjBLe5xp+z/1NlVdv6kxaE6h38dlcKhJcvYxR7ZXkf14gzSK
V42ZlRdVpLSOKCC978wTjMp5UvTr3I9U2ywy4UpSpAq/xZxYb6DZFOV376++N0IswiDUyRc9H0Tb
1/GkGoUy7qoEhs2kCDsVJXpfVxqENiKpIlxGbXeVCVbt1sl8SIf5oa1SN1WwvhX7RjtmMT1YksDW
f6D/abkUNW47c1A2out50OMh4YBwrSLH4CA4/TpmAI6qNhsBrLhaXTRTiGRiCnMpNsGoRHU82k2v
iBsn3nnko1JL04mSl8XBt1bei7EiKhc+xm0VBPMDmmH1tRjGWy2+ZW2frP2FfKSAyVz0QBBAW52r
6DdXvAQCCiLrX57UwSvGIfHaIa4AlG56EJxHP4oKNI9Io6jvI2m6vPVP54epE2m1dJJu46RE37ts
dGoi3dg8FYMqeJVf40ygRDdTI8nHWAk1JynQjZeFsXHlOB0fgL1tpXZnX3d5JMS8yC0IbDRUTh8p
b4RINCaUdJCfe+LfzEmzMvueFcBUAlWMPk7+lhD72bd9HRJEO+I93HNe9XN/mgUMokd9Knzpdoq0
wGmRPXXjsRh+tQSMChI9y0XklSYRRfHTFxNFZKsTGqK3ai0FO3NOzacO6fZDJhTKw/v7+Cw5JDNj
GDpRTCBMsdUOicshRnYYGT2xTrqbKLnsrBojQMsSUgdxIUV0aLF7MmrvF5CENwY/R8hg8vUqHkk1
iHbLGhMxJ/iZRXqb3Q7I3+2RXvQPiWbUFCQkCeIm9laiN1Tio2iGpdc3qYRLQdF7GUVxuxw03wkC
fdoI6edp+/JQwI6Zl4VSuOasm0kvcLCH2W2kqM2RorboFkVh7ZOg1uyEptGxF+UPoTY6iRij2hQl
B19Ot8qq51gwHoPqyCJvwzWCi8TpIlCAVGLwM6S3eSVdT2IUXKO1qXhk2QCZpKpwUzgdrtWJiTvm
mHunSb6RXJ3vL7IKrg5cHqgmnNlkZHOQcLT0cMQ79UFVheDYxqhmCWHZumh5ealSbW3pN94anBYA
aTg6IiY56pLw/bTBUuQ62yYr0tupzGtkWEvrax0KuNG1CaXLwRSBd1A5iKmYsUibymtGiyLB+5vi
fJefPsQqr8ioESV13aW3QhIJu0oXYi8t4uDjL48CuZ8eDw1aSPhreFjWWpKQZHF4Kw8hGDtREtwh
h8T0/iivbNTTg4IyDC1DaNuIAFJzPZ3RaBLVqp3y8DawBpfD3M6ST6kSuXCVdqP2ZMl3sXbRKp/U
IXeMWLUB0dpW2rmTgNVwd2P4E3rMET6Fot1Gz/Kc3Cj5haa+dIGKYfyDHH70R1wlEqCX3eCYDVCT
Kj2Qme/MfPgIEerKDPpPZf21wCPNq8tvqB3/+veCAMgZCIiAg2DNSob00wVdJAe3eKpcmpkg4xXR
bGY8Z8VKQAomIEKkBBeSwDrfRmN2JEOpwtsE4fpDqU2G48PQO0xWsQsFI/Cw6KidwYwtxwBLd8hT
WbIBODQbX/SN1bmwvsA3g53lMrc6HRpEPawOfZHboY8VmhuYDYpLhfT9dXO++eGWsW6WCIBc7ToK
lp3VB5GRB7f5XD8O4mw9VI3RPgoEKlxQIoMrDgv4wy8PSjoNHIS8HvDWOqEPG0BUoYm00Cw26XHG
KOISYDn+K/64SxOhd8lEt5xOz1+UKzETyVUVO23I7af7o1HHkK5wm6OqAj5Q02Ptk2jOrWvmo+Sy
jILLqMrS/fsv+mrDcborGRVwEkAT8DioVJyOamX00aqpzm9b63YufEcK8TfUUhTHMruAYTAPuw6O
dv44gsEVh8dU4Danev5wLP1DSa1KT27a7ohwi22Y9330Va0sR5+mQzIdJAV3GuhfcLOyYqcMoR0r
D1J2rYQ3hkUZONCae32WdpMIZr1J0Xhs7Ihj1Yqynd9m+wapzF5q3Ra5TKNJnjOAz96Ugpk1awCL
YYtb0FAPh/enZLkp/TwjlCSo0OE2ayzIGwCSpzNizOxtcYiGDzmHw6ES8UWrMIM8CIWo0JtDQ6E1
esPLOnUrRL5mbSdDo3WL0ApJ++LnQCnhdGjTysKZQyn9gFCmbLcI0D50qXZXy21wxL+FFlrAXPtm
5ntKzPbWu0E9xC1I8kyfkMvqMxlXXj26QP9HdQhC064iZBqYtz7MGbZbo//p/ck66/chLcHN31xk
B1lFZ1aP4xgkoVrrwj1X7wMiKuVFYQjRbRmmjSeUWn0QusZNNbF0hYEEZhpF0/NVQbqLzcg6jC0O
xx0ldX2SsRvvJeVhMvvabYsgucvkWN5Y7meJ3oLYgZCPOQkRlObHapMVglV1Rl8r974UcFGQ1WYH
kaB4AmH+VfA7VMgQMXBE2S+ug9nU7Eq3OieJ+s41GyPZYanUO7iHx794BAPbo7O3XGMXBgeV4tMP
nxSzUFjFKN/7RRB6sS40bheE/kblaB2wX0eBIoO9GRx8urSno4xlGubDvFhpTFG5w36PbVdV7fH9
JfGqwvLzKgbgB/AKaDcIP1L69bnQZ1Iqtamg3ceSVe30Wp2cEqVX+NDiM8oAF0OiJF5ipo/6otEx
NZ2X93HpTSOiv5bZ1l6RjcnByi3pArGVzzUuPnYXPoRhFCKVbH6MNXF0eyUvLqiz60QHbkAoq1SO
HEihl6tGdWX5mXYIwzJ3pFlIdhRnNUcVMwPlzhbVN3yqnbxS1Ucz0VNHTYwK/Tgz3Ti5zrYzE8Es
0FEguJKHvi7Gn3LIqBxmq8Um8J5cx9N26L07k9MfI48y/+XoFNehC8XvtvzavkQP/sYRtiyZ1VdY
0PUAd5ZyJLfE04+N0HIrh3Ur3wP4PMDiVGvD1dW9xHXh/e99RhZ7fU1QFwhSQUQH6X06EtaLZsbu
l+/LK3Ov75ObcVcepR1MazvwJFvcZY6yLz/1nnGv7Y0L0c33gRvawu7951ifn+vHkE8fY9S7LurF
Sr5HJdjWkIJLta9Kua9lHfjmxhpf7yRyZXAtS+5FZoKUyOqVVWWppoSorY1Srl0bZvCpyS1r4/b9
9iBgpynrcTCvdW9JqKraTzPA0xFuikUURx4GctHGqywH/Mk6QZcECAS9/kW6juPndNq0IUTKdS7z
W70LcG+Ga40cdBEszHzfRSzjK62B7K4CM+cIyby1eM7fccES/lXNoay9ZuxRHJ7goTJ6JSY67Mmp
WG5YW8aVq1EAey0oA/x3l/Y6JTzl9B2zlMpPhvDELRXcrLNnYMeHlAv1/fsrcA2O/GscauBogFAL
Y8+fjoPGiM9uULPbUYzHY5iPA53awimKxOA4l1rMRduydmpfq10zQdMVMPz82Giiv5d6POnarC9s
VkLhSUrdX07hFNpzAvW7qjt9H5TjsQsPSR99G/D6c1qpvjTL5AFaeLwv5PL7pPvJRh99lQz99Ub0
hehhLQjotXzCBGvcb3Mlu62s4H5SKffWfCcNIqiNik9kqwEalaUkmr+2mV/HVekQEcHJqGjPns7k
BBDSQMOcgkwjaR/TLI0uyo4rXatmgZ1Wxuem3LKDfmORgEgBoUxBjdddIxYSlYNkqKL0tjXU8OBP
s+mkCtSo1zXyH9/H/wxeiru/dlbz7//iz9+LcqJ5G7arP/77tnzJH9r65aW9fi7/a/mr/+9//ffp
H/mbf/9m97l9PvmDl8Mdne67l3r68NJgKvQ6Js+w/J//0x/+9vL6Wx6n8uVfv38vurxdfht6Y/nv
f//o+ONfv9PD/GkjLL//7x/ePGf8vcPLc/3jt2OTPuc/flv+vf7uFvlz+s9/a85+18tz0/7rd0P5
g+LWUjoG5MaULwD04eX1J/IfEHloxC69f7ryyxU3L+o2/Nfvgib/wT1lKYxxY+G2tFRbm6L762fK
H0AACWPYoHELB8jw+z+zcvJl/vtL/ZZ32V0R5W3zr99P1/4yNHcfxObIbwn3RPrTNairAYSeDBaX
oHXZzspi3dML/0uF+BzlLh9UrjZ9HIotPtHr4fHfEZlxFxwaV72lqo40x9pSxWppExeWH1/0SVPf
lWJjocgw+MVnqH3Zc5qHwgcwyIXXG37bous1Tr2DsLGUOGireGFe9CCsS+ky7nQyo6WVeBmFeSrt
6lQsniB+ByGy/2b5onSdSgZWolA+cXb+GeqD+DjNYfWnEKN6nM4jRipSh6CalHTXOnqT3/M6+1ir
Utk52WwKaK5GsvA0CXmEsWe0z/MOyLSuEGN7eaDdqokVvY1Q8MVbAz2Uv7LmX9pL19H3umiKP9vT
jXO6Af+/23HLN/+Pf5bu2Ybb1S/59/C3h2XVv9T56577P9jY1N/b6PtvV2zBky23/LK/d5zxB31a
Lpfc2FhibLl/dpxi/bFU3Zd8ZpFOeG3L/7PjJOkPqoMcnPw9Up1XC6d/dpxq/cFihb257FIQ8/88
8/9gu53mb2xZbt0YXy1CEQADzjB4Mf5MbTEHoaNoYfOYKEaCj5KkP/ei6u9SpQdM2yai99PE/f0Q
P+/xVzzqT5tt0efh8koAImAs3kGrTU5byE+51MdOmnRu1d1I2lVqfKutqzn+oMa509f3jfyhamMv
WwyurdSV4scqf1CjxO2HL5022IUhHrP6Gz3VXS8JdtIfkNtLjfGY0ebTu3voS7veR2ZUDZwovpKt
x0oCbtIkNldP24LXozajM3X5vg8luxS5jJR7Gcfslg7E+6+7wrsyyavXXWV7So1ZIpozsWM8mNfR
TWV3dmbPrrArnPq29JT79FOd2pIj29ZGnrmKpmcjLz//6TI0YLsu+iDnaM92nQ1A/davnwIp9qo8
+rMbtaPa/Lnxssu3e+/bLqnvT0MWmg6OTmFIYGrervJ2rQsUwk532t4/FEf8VHcP7w95toZPp3dN
/p2KYqBxx4ght7z0dnbU3bBxiX9zCK7JC8OJkt26giF1/Sy1Mq2H0fg+m1wJtLugQi2x+JTFX95/
mxWI8u/V8tNYq9WSarVR9UubI7jJabX+MPfVx/owXhZ7eHE3wUtwId+qJIGX+X24D1pbeRxje/j8
/lOs+mCvT7HY/EHQ4zxebkOnn1FNm66O4zRxGjS0JRd5M7Jiw+4nr9TtMLAjyZa3EMpvLJ2TMVer
NZNqXcTwkDGpVfQYROctjh7BSG+3SObdxhuej0ZST5WZZGa5C6194Cn4CpmAArVjFILqBHI63gcW
qgDJFOpuXijKgTJJu8vnMrtWMbV1ATyZzzivdYemUqrLMmu6Wwpf8q0QmcnLlOjqr606wiPJP812
giXq2WhCn34DSRMk4l+EaK0WLvARkY6fFfmXijABn/UFWAd0JTdCxmlGjoDq4isKLB8WH/8AGjsd
VJQyK5XkTMd0QWvszAzqHTeN6PD+7C9R4KcoAVOEd6KJQV1wORnXtbd0on0Rmc0EFwEjHPghekfD
Sc+1x1qEgjkWk3FJHxiWTVLrRkSPQ9+q1axADZx7y7UUZAi3HTD+WCWdvqlUAjyWYwQqZBrRnial
FsV3LqkqYmrY5mWFNwfl11CvcyeqrPoyDingJZE0OZbQ+hd9RxX+/VlZhZlXzDbSNdy8wDQAiV/N
/VxYbR5g87NrFX0GKTpXl3FZVUe1Nl8UqMMHcOPxxmG80s1bKoaMJy6FCEiG/LOahkIp4lbIQwad
xuyhzDpxF3VW8tGQ4+QQKkqd4Ygyza6KGwm3UEwTRzsC7DM5JrRc1UbmfUtTYNUIXp4JRgBrkSIM
0FFpLerby2JYDNVc7UJEyZDKmpJL3+gVegK1vxN980cyULYsuOZLAWZJrVXpG2WF82kBQgqyxoQ6
joU4fYHT1aHNfgXjskKIkyUSOjRIJVZF2osFeMYi/JDrsTwAslLTaU+KJz75YV09G6iO6zuLii9R
cqz8b+8vkBXhnol55b9y30IWj3/WhSNuR43QV3K/EyIFkVDaJvOHGNLEIQfj+8HQ2qiyRbUvaV4F
0/gd6w3NdFNDmZDoruv4zsyyTLIH2RAwqqzm+WMkK0HkbjzlKrQuxyR6qeaiGke1DvGP07lDG7I1
BiPXD8QA/wr3z+xJGhLfRrYUZbV+knaJgienaQQUDSG2HgF/4GRktpaDjHLnqLjQOXOrocdWJuBy
226jwnL2dZcnpFoOYYokmtveqjiVTEpjdPToDrk/Gamt5rrkSRW0KKkuZZtm73BRSL6COCbCEJhg
Z14cmJITqpBmgR0NG4fRsrF/CoevE8bHhd1LMwqRuNViKyulbWGd6IeYQjrHX5h5iV8O7C1pSz/0
jaEWJDjBnaILDYlVFVVstS7KWrwfYAG/iDW9zkGp6axRztvKe5dJPH0rGO5U+WEtI2l0JmgrNVU1
VlriH6Y6/j5ZUYzQjRTSxs0TO0pz9ZGmSfXcKU1h621Su0lc1w7qzaYzjDj5GMgIb+zqVXeAaz6X
ewTkALMtUmH0YE9X5qAQxGB9+gdu8fGPMVXUe6vTjmKQCk6M282eIF9cpmFr7XKhlj9KE2JvQzy3
u3GIcH/whe6y0XsdblRvtl49tPlFMjfZvgWN+qHiOPakfq6P72+o82/GU1MS4bLHvUlct+NTji8T
BWD/0PXGfBVFyC2NXSUeUl+ctvbu8v1XH42qI0Kqi8EqGJwlP/gpf9eSwNLHSLMORal2j2YdB5At
F3/GhRWj2Z3V4vRrZs1LiDjxTqZKcSgmStm7Oo+1LbX1dTK8fK8leGKZt8iYE/dOn2ZAQtoyetk/
tF1dAaf0k3t1pINdhqOSuCn8jt7GvrdrnRYO3Y+crQUXVC1VbzZFodm1c4xfj1Zq5rEfBDSY4ioc
kRBVUovGYtsrV11fx8+ZFmvFwchomUJUlbgC1tDAN073s1NteRnYPiBSqegvTL/Tl2lRpEGSnJfx
YeLusm7BkAx+ewBK23lalua7rDRir6Eb7sG5T91ANrr9Ly8lLtwAY6HegQpabwC9iSFENGwAazT6
XVSm897vU/0yk5Mt/O2Snq5W0iK4RTl5CbSoP52+biz2Ok4AonAIU19zO6UPXUoNuEZNo+mOqPeg
b4pjTlsYpfP+Sy7h8mxkRBsZGJgytbbTkVOwR1OcVMIhn/LmIIjRc4EzloNTD1E+KXNXyHLRyyrY
OVjDFxtx743dumRv6MLQkMAVaLVmo7pME3OOg2NZBNqV303iXc7aswWIVxsvuk4YWVEnQ63C2diG
mWiifX1ky5rAJrAd6kQ93U1kdW6v+Z1bSGmyESLefD+ITQsf9tU17nR2M6Xn+OhwnWgDs/faRvhs
sPWx4RvKjZHefD3g1HjhoIfHNfR0pD6U5dYsJF6PW4kLY8wGzBp9Mebev1AyX33QxPnr+0vn/OUI
fUD8sBAD56usxZNwbkingCk9JqlV7ozUqneN2AW7QcysjTvQ+f5YhmIP4uCBUsFagEFQgNEoLeuk
ieMis0W94LofzQjtDJqSe2aNaVxmwsAtIG68/5bnE4uQ6uJqvTAXNMY+ndhxTmOLcB4cldDMj4IJ
KC+V+/GmNpbMMSp9VxznbCvpOj9a2BDIwS1pPQD5NeE3js1UkiYzOBYhrCdGlEEbzjUOa3Y1D9kR
sQUKG2YZ1P0R6UnpIp0soaL2lwdfijHcqgCsBCKWZOCV9EsrlB4osurLB/rpqCNEj/mcWNahMpFF
HdQGYlhN+qmHFS4ZRBCnyWvNlYFVHK0mni6SkLuZHgi4JxtiBfQn9e+zBPmVNpQKZB6a7qKKh+kp
M2KEKnOx8bJR0S8jPy7vUtXsjkaeJMc0n0bEDGLaCFOQ3Umjr1y3k5JeiEoEamvoK6BEACMiszU2
Eonz7044pMWzXKloummr0DSoUVEDdgID1IVuLd/MNS1S7SmvbqJ+izv/xlhLskJSyz2Ahv0q/I/Q
yOusBgUQRUZ4XXXWE81F8RIXAmRoyvSxmTcZvG+csCAioShgyqaTK60rJhH6InMAhAtnXVR6JCU4
6G042kugAlXYNQfUrPEIsKzENVvFuPKLyd+Y4vO7D49A5OeiBuGOHOp0URURtkOzDFw6MfFrl3Tr
WeiqwNWnWfb0IdkSEz+PV4jFMLm07ejAgZ47HS7PoVyXONAezXzqLiQhqq7nUe6v0mlqN6TAz0/V
pVug02Qnd7aMtZgdiv7dNIR5eBxN/SIo/BpVy8xwVRV1jIbZJH/3/QdgfLpbqUO8cUVaVyTZrUtZ
irAF5I07m7aaWKiGitDPQsSxCu0pnyLzWAVK6BWWUjus9/nQTJnwrelTyTOxtbnNC+Ez0teGtXG+
ny9s0GIEbu5ryBcgpHk65WYaa9mIy8gxR2tET6vRlTJh/tKlg3Jdh4rYO/G05TS4bMzTjGYZEwUd
HeAv5Yjl2/wUqvw6HrBeMiChK2nk+VIcXpOyDhtr93wxIawtgdgACUk/fk1w6VANE/IKzaUhR7wl
lSv5oNS4aMDhbTdqm28spmUGF26WAYJpnSRZtTKog5HGx7RokIT2tcdU1JNLJJfEg8Q1ylH7Ir2K
SxGV+VydNuzRzzcpL0puKHMVpN75eu34aTpLqegS3yzjIyIMqTf6VbGrfK2yx0I5zr3RbOycFUZl
OWkYjxVKQ1hlzHVcUtt2QFcF8fVYVEJ30I3R69Up8CY/DA5xbgo3fhc1F2JQxztOq8SRzDY8hG3b
21VXYzoqdkhrd1H0TezqCfpgYRymVvNdUlofXLAWX0pzr9JWjjv+5zjYA4oZr/1ZwCGO+uuz1rf3
it60H9/PI94IuLwYcZY+5asw22ovBIkUNl3exEfanrHdmTjMmPiE2aGfB2h815dV2IgXw9iC5Rz5
4QgjYSNJfHNycWPhXOOmiJTgKttvhKGTAFcmx9GXKm+kuu2W8qiYdtFInwB+x7dChQoA9bhCPYBR
a6/kXDOfJKmf9mJvhge5qL50QzZ7TYhYWqPrA2xlTTuYggL6V8XP2yC/vsglLpt9pdGAFAQ1J1EZ
nhV+b2Yo+R6Rzy3/zLfiDKwDcnyiDen2KrRXWRnFIUbriFmr8a4tpdybqynE5CdQXPThcf4p8+n5
/S/6VggAkEZUg1WMIsXy8592hirFQo+5TXys9E6zxWIsKPMOimvVWrFxeXljE1J9XyjwVHkNAMKn
Q0VB00lxW7N2hEJCEEwMLrsAVLqsjOMeVZ8taOgbMRSxGTYfh67Ktl9XJYt6wZ6wVqVG0l1FrZEY
QrpzYzmeZ/UqQ3BGIRtEBXkdWoQZey8hmOOjP+j9gZJI6AClH5wm5b7dirl1I8hD4bJv/I38+s33
W2inLBmdnv5qPtsg7stYNuNjI5mITUhC8Qkv3Pru/QXy1lejF/Wq6rzEslVaNyEtTHFDIJSNluQV
gehfT1MvHARDSO51v9kSJH97PGAC3FYon2irCINuUFYPHfPZR7EHBq7YyYAmHRpjkJ3brRbkW1+P
JIOGJynVYnl5uiYTQNaBZTCa0UjZJZociQs5fj6MyezU0nStV+NTIASF97+YVLpg7HL6UmfobYt+
T+3nWnwMSxnGd2xUu0BKOzvwJ+HaiETt/n8xHqzLZTis4dbtt7bKVSvrQwx1SgkKyJzmV37Mpxss
Spl9MWwJXbxx2gMEXXD2y6FLfnw6rUqeFmZUcfehzik4A2Yuh7EhbWyBgh0FEeylhRMgNVYrPAyi
EG4kG28ENfLxRftiKfmeqSqi3aVz/OrJseTdbL/Txpsxrr+O6LMc3p/Yt0di6Sy6PiTlq90R0rm2
kipMj0BLfS+IrPpQR/TKUdHZQom+dfa+Wm4s6jkIYa/PBzC8o9RQdz6GYht+A7FaHaepMmCfxFiC
6V15DMbcvB6K2XdIhponrW+2NJPeaKSAXAIDR9ZIJRY9gNMvW4IXzH1pio+iACNX1NHpIk+HKpNZ
M3XjHqKokUkH1j7K63lYOIGuhCwDvzxgoNHv359+1IMY7zRRhtNMXxfxR1irwIlPn0cV4N7L1Swc
oriSJLs1wuLPrFWlW6MwwnkPrGlSD22ZqD/SOvWrva76w9VYDdqXpi1Hisu69KDnY33djjX0Kqkb
5c8xssgX2tArn2DaJ6I94Qh4N5tjFNhissCF5T6gYpF86dv8A0WNDgeXuTN3NDizFz/Kh9FDp0L7
MgZKYxJGYpeLI14K5fxB7qT0Jm/h7cCDET5kqlreCUoYx4APs3ayE02cUiQUSUzdyteT0I4CnJOR
qM9bt8eDNb5SwwB/k0GArbarac+mto9lx76Lq5KcR4NkaidxYzKo1qbfC9SpP2VZxImbjd3wzSyn
9NpEpPOzig1SiOJVSNNZHxTf7jqD1jzSgZnsYrCtX4m1VF6PlYwWoxKP2ZPcEA3rOhiBSU90bBDl
CrrEntSw8bCisZ6rqWg+ZTPaoq6kZVj2RE0rPLQ8NurgSZBJ7hxl0pdMzIOHbiwi3DVaPTHsSmyj
B0ErSuRHjMkc7bkD8ZxKsXY1AKHEPvpTYAiG5o1pLj1VbZSPB3mi53pDgX34VkEr8RIRSQqb4nAs
uUFsKIdlvo1bRK+byR4QI700qevkTgZgE1m5UTUaT0Eg/jMU8OSbEcp96+mcNF/UwhgC3Ej06Ysl
tbpxQcNbRSiyj4ybcp7CZy2JfOtYC4Z0FOpayfHA6bsbvKAblM6yIc9sLGNrf59rhfk9Wng2CIUX
AHwEvfOvrVGvH/xkoLdSA3uQvFHwZ9OOutzgqBNQ73SFyJofMjWiZdr5hQmPBzIceuFhn3/MlBIZ
ORDW7UENi+LDAFT8OMNPd1EiFa9x5S4/4MpMkdvvKhoORt/392U+V7FTN1bS2uncSY+iTzQ51GkX
X81iLd6hyp2pduKPKGXogpCM9gRMNdyXkRgcOr1SJsfPps50pUa/LiZ9/J5XSKo5rWr4vR0MVVu5
hSymCI9qmfgjnP0ExNI8i6YrI4H9JA9l/y1oktgCegdf1m5qsfyiaFHxYqlp+6Boc/c8i5E0sphH
xVXxTuBJgiG+jdtg0pxm0rRvWjvUouOPlVhikGkKA8swBPo3avUD6iQmtUQfFKKTd5r+3DThlKFq
EBbPSZwMsSdA/3iSE4SdI4qPiq2YUZk5QbT8njRO8SIBHKQexaGQvmkUS5O9P4zmHc2lQLbzpFBj
J+FK40JuUj9FaBxe5NUUoxwaSTh3CEHeR3Ykq/lXa6C2ijBLhGVMGU1B5CkyVkwhx0dBh7eaFBZI
omieyqn8ZExZGNqhVbKT1IgWldOJYR3surybJi8Now4fnGlO6XvFeorZYd7cQU+fclsZjcAlDNTf
i2bMPgtKrB6zwpJjWwzBdC52I83RGkbl05zk/Q905oD1R1HQB44UJX7jNIlkRrjPCQKAsjDtvtSD
aCUOys/N1yBG3tSWh9msdsiE4OkQd+2nYUr1yYHOWal2oKTYBfHcYeaGgE1VCsnqVB2tLm5h6oTZ
TTpUfmabVT0C6sxa7UMszgqX7hLCll3l9XgXokOG9Ho58EE7lu6uW9Qpw3rWfog+lx804oLpro5R
BQBHELc5IqW9xlKPyuiOAB70zqwpc89am4LngXLb7LD0YBIWfZtc9XEyfuv9PPxmTNIg22IPxsRG
vcRCkiyZrQ9Tg82Q2xQ0kC4XicXHtEO7yp6GgAr5oDei5LHzRhiwU5c4NOvT+0ys2u9aGV+2c/RZ
nDW125VIs0Cq/b/cnVdT5Ei4pn+RJuTNrUw5oIAqoKFvFD1t5L3Xrz+P6Dk7IGap6MvdCK7akMpU
KvMzr/Ehye8Toy5FtxTQHc5AnQ6uD8ptsNN+LGuXvVCEd2WoQteSKiPfFfLcB4dGCA3DpWMl3Hez
osdeFM/1qYm68GSZPVZILOYDhrfXmWZ9IXWMY1fvuGywtuDkSPq8u0Y0Zl4g5Ln6UnZ9GSFWzN4S
0wAFbT1AMcbJ8syfPTPp5Mjrkih6iFMleEmkKnzi1+MnRjWK9zQnk3+Yg94y7EjgY7Ep6RS/CtWX
O1tqhewRSHr02DVp1TCpdNRtaUIdyLUEIQ9sPycWscNGm/DhnBXtZE4o0aZoxV+nVQKtsxsFXJny
rhVqzxysOsCExvfZTGGCAixSUljIWjRHBsxuEw/KdAm+3SC+mrOmN+yxCtuQqkeGvhXUHoRBRHO0
9m1TSC99H+BBGwy9aetSmUlOEQjDFZsZgrShlEaPndNQlq5etKNhp0rRwqm2AAhPuV68ZFXV3JYE
iJ0jK9aIl2hIwdmREW0Q7aHE2NOTq156FkLNvEH+3vrHV+2PcPb/r3FWlprs/x1Bv1Cu/mGsNG/Z
Kcv/+g2VF+gn/rUowlIQ5GYiR+evfrNTBAL3v9AFoXVOfktyvWBw/xcsb/4FuRaMPCywRZ0BAvm/
9BRZ+gtIHT0NknsSAMQM/gQv/z6RAcEPJogKKV07pJ34pFblEUMbtY5UTTk1AnL1EaowDteusW01
jhEnEA2fw2K00es8v1mqu98R7DvM/Lu49nVgICvkFZT7EX1bJ6bZRGrVBLV6ItwuXGJZCzjuHF4o
ALO8b6JnRgEHizXlAsunI0bs/j561uAEd1nX4qItKDeCUf1EqDl0sBI8JJi3Ac0/UJz+o9z345ir
iL1o0hoyjCjeN6FvZ2FgbKUmmzalGNyZ5SUfpvc1td+DLVJgaMaRiYJ6fD/BQsj8HmcD8R5SNuLd
Sad6VZpMbtTbhFjiEG4+f22rrsXrgK8lJ5SEgEKBq34/YN81Su23hnxfB8lJ9tXmuvar/dIG5DR6
gKYt7COZtqEKXfiotdjmXHiA9xnp6wMsSiHSgnazqC8s9ZU3Bb1CgS9ntYV8z1CgXVT5GFkFckvC
YOzgUZV2qTeQ7/tCdnUU487AYmQIRWWZx1+iiOYwp2nf/lH9nYeif4PyDaVj2gxQr1ZZY7BQAcs0
Mu5mtSMGadAhJQeybKOkjWMS0F3YYyvc5O8BKQ8b9D4hVVL3eL8Kda83ulnN+l2uIXA1mdG5loQr
KSurDSqoA0Iq8vyQ5iO8qUpwtAGuxjBEjlBO5Z5qce2C6zwHnXFJtP/DecJC0Kpc6G70orlB3j+X
KI/JQKZs3BUwUPoUQkbrf8WEA88gNC+3oS5ed/Uc76YU3umf7gzGBlVBrRAc6QIJej92nQZGA7HB
uDMCQgkj/mVNvfIoBeOGpx2/GFZ3GyIOuZ21WvUAFAV7S+q3haFgmNdP07U1+rL7+TO9L/b9fk2Q
/xbGE7uVjt77RxJkztegknlNZZ3cUXGonDbofiaC+pI3pnxhF64XfyEMv/KeSAIWKMCqKjVERBoD
p+DJtLpvViXva4waeqF6GEf5azi3j2MEtjinw/L5LNeCGEhBLPRrrjHEE8FhriVHhigsSx+e1Um1
zrhvLGr9rkoKEhwC7dgL11Xr9eDhtWxBuC0Gz67Sv1x4hvVR//oM0B3RreRaZeu9X+oiqLGIH2Tp
1He2eWMoYOL+VuVNpx+12mEv/DL0zRjtdMEJ0MEuINfgNYNC1IXHWB9P68dYHU8pGTdBKY8R/NLV
Tf1d6kjU3bp3BCTqcwfXEyQN02967RrSQRUu7Le1kOXvN/FmFVZbAMmTDAwlww+pG0m7QN71EUUJ
OzdQpdsFj6pkh3DHsTTL3eg5T+8acrOfF9ZgOe3+rVmx0Zft8OYhVodAF2c5rFpROnV65mjVSy8n
tNJquyetFu9LNkhtTaS8l1QkV52zfwamIMalr9CCXVte9SJM6gnQxEkFbwzGXST5symu6+O2n084
z9qasuNqsJPhJm5Gux6+zsUxVw8AoIf0wQhIUZVdj/NQ56JKGpFvJhT4bmR59/kSreVufy8R3wsq
1tj9cWq9362pJnR1AWj8lNSb0dqS4d3qIy1Fp+hcKK9G4Y6l6ydefu4bp/re/0K7L/eE7Uhclm7K
fAvLsIKyZNk51R9X3GhPTeF25A6Gjeq81e3kS/4za5v312emIMohQ7RI52J1mJWh6WeC0sunJN8O
yW76VsvXQY/1yYuhemnmUD40dki2GoVXxR7mHHNwPw+Po+D1uTvehBdOu1f/2PU2e/s8q1BklApo
ykLH80xOTCkkcIyj2d8EiTdHG93wxsCOk5sGUFjjhuMmqx5jqmZTYpvdbfCVelC8ZLtXmrgTI1vQ
Non4JRrsuiAROhiG19fqVaVSItrquZs+J+Z96u/02hZP2Xzhs/2vs+vtTFZnlyW2bSe0rGw0f22t
nWVsUqwrzG/d9KQoF/pdHyI4kIBgirgmyS+Q0FsDolFNRq4zV6WT1Tr6vbLJdgVMRuvG+mocqgtA
gVcA1rt3tBpsNbMB0LUR0pc6dYNbKvzYSPNEOlo2hoeRArmyBeA83KrJVY8oEnUm4qdxPkUDKOyD
Et9SeWwlTyzt5LoKoc/a2r14PSfeONjUnofU7mCanqNz0jtVYTfP6oZKcKLfgHu3y0KwleEBh+W5
vwljL1bdbLpW8CAf7AivVBcSvJxf6Fp+CM1+ry/y8ISBpHzrO59oU6WbPkmnaQvnXqwcbJOk78rz
oDuNvPGjbZM5veGiQ1QlTn3JhfCVi/JhxbmEWXi+WALk9yeLMKRQR0tW3AKwoNhx61izu5zAWm77
XDreFB9zbVsMXoxiIlhmZ/yh6vZguq1k58XNAEnJ31CStuX4SSgdbEZ93/az+7x3Vb619HpunszC
Vs94xlFMS7z6Z1W6cvZsFadAcGh74X3smw+zdCWWOyzeCzcfnM/Pz49n0bKviKjIgBd5hXWvvSkb
upoBi4ygNCyXZHTlbyKn55Me2IsglHRTBRt5POS+Ux673m516jXO2Gyw9RSbbXvp3n9VQvq47P8+
0Ori9dteyppxlKgIwa5zBPkpVq+HxA1vKYz36U3V3vbRba8fOqAt+iGfsZC25bNWA0YCVUdLAxkU
m4Jn47t5TuriUnoacju4peFOm6n7u3kyvpfudArvtW+6bxtndpc/7zf64NIjKUy7Ppkb/1mXbeWJ
jkqg2+ovrhZTs4en7EgMYN1adzEyMNlm6Cn8OAr/S3bLg/Dj85fz2v38sBYmmAu0OgF5LdWLtyma
jEivJAqDdBLO1q32Pf5hKY72dyZftZSfpY0ubDqO6+v6oP3EiS9A4P6WuWffCMSt5zC2i2+C5GbH
9qR45VP2UO21X/WRLYeEV/7cmQ7VVeF7dKLHe5VDK7xvrpt9cSmbWIfur58x9F00/OB2Ilu7moSR
UkezmASLW4OTURwAgtmRUmBdb0vaXcmO12b8bBPKemQV+aUv+ZUktV5GqKSL+ha4S2ktvjU0lpDp
YYg674+cjsIjNeJoi8CApVK5t6nKpMMmtTYcmhrG5c+ybV41D/mJF9rts9LNVTtVyWxu2kdEE83Z
NYTt5y961Swl3uIrBL4I+naRGPmAZbAyisG6yRqh8biYDtvjA/e/du/FkdPctY/WhXvy4oCrw61O
s07Ql52V16QStv4zx1mNBibK7NTSb1Q8OYjqLjmpXhx2tRfyJEcucdkL/uP8vYVPd+x+mg/Sffyt
/2Y9pRfi5w9p3PtVXcPKBT37Z7TgyddsQXHMb/IPLXRokUWXTBP/e5P9+wrXYLNgbnXK2aRu0+yI
417pHMx7iqIhrlzgg8+hkdmjmtrEU0W6icSNKjiluYm4gf2HzqDCf2fNuNYdRagvWv2k5jcq260n
89JufShOdAcv7Lr3sPsPu26tlB7GgtApEUdtZbigD6fHvNgV+JpGtjJxr2v0muNLG2+JUz58i2+W
aRX75kOb6hhysAN4D5JN50qAUdeciTEXcMCjYLj5CSEOpq7dXbQf+c+YjboKynhL3ReS5/vDSAiG
XO3mTD75v8RvwXTwad16+d/llaTSYr6Nsgux9ceMftmD/w641qCQgz5HMaiST7rlybCbsAq1Ntio
5swdiGDP5x6121y+MoizElHfyP/0C95JXL0tEC8X5ocVf/MEKxRkX1sNbghMuX+oc5u0KMxt4vQp
efh8O32IvZfwgU0FamipaK65vWFQD+MESvcMqiEJazvtDhMaLJlvl6FsR9bL58O9FrbfzWs13npe
CY3wGnDgOaH7ae66zGv7bVq5k+7MIpr/6Le5cnWfAj8neX7s7xsaxV6UXHjDl6a9uqOxIdT8oecx
TOlgAqodnKw5SMFLBILA/PNTZjXp1eejxcVs+rj1nVF7oiULxLxoNqBPRc0OUttSvV6/zW7MwfFN
Lxj34kue2kpwoyt0I1yI1vwE4maKXAGJGd2pJEqalPGdUt58/npWUj7sg9WTqu+/NNi9WBgVPCkN
87R1gvI6VLwZE0Eqhcew2QfFVRlsJ0jNs63UiFVJ9tjLtjZ9r9SjSlPfR9DOKDJXKSkm1DeDeZir
Y1JTAEOEXHaAZ4MDD2ckc4ItnXBH4+LSnRGHAr3CdnlCCX9XSIUjkqhWxjnrf3w+w5VMxD8zXLTB
kFCnLbKGVWpCCPBaZoZ9fvu1RD9QjZxR36PsqSkvSrK3SO3nu3R0Wv1C1L5CeH0cehUkW6j1iqHI
0DjnGTj6DCyC07WuFToNn4Ls0HC/MNsPl8XyPt/MdhUx5HkEwub1fabXhbhHcR90vrUR9R9GyAd3
o1ie0VyIi14vzfU3Dj5QRIgCFry6jtxCGJq6CNLlTBWuRe5C3C4QcoXizEbDh65bktbpSeDktFw5
OsQYxoVbiUrcsJFVu2+5NfeodEN3pAoUo3gtOL7hybGrDrZ2Gl6sG9Hc++p34ev0ErAXA35164ap
TX6synZ/qpWN6m/FzLFuQI1QZmwkAtYlUMWOOjSvQTWggvjFrLZtcDDReUen+5L64qvN58dV0Onv
LcovNDTff0qphZ1R0AriOcLEtbPrxgmusQVy8Ooy/FvQNWLusgtUpw//pos+Ry6fT/1lPIwOBQLz
QTgli94vC3BDgKeGnmjulGbTmbvoJXhIbjK+S3vUvAhFiH4bTlddsxlpjpc2zszh+GgJXqf+6oRD
KuLG6QzdZo5tMFnyllLRzGJ+CbEoDH76+d4kR6MqfMl64UMkx+ZbOJf/uwKrQ7a1GqvpYvZ7I9+3
JWnENhJ2+v5blZk2KhGfb/W1hO7r0fV2tNUhGwomGno6602RZV/jtgikP8NxhPgRKdagdPBAFH6m
wO8gyeVbmaD5QI5JXvW9/honNheN/3dyqQK0vsaXJViOmsXmXfnAzITfIEbJHEvnWkF/3gabQ17y
+cQ/BivLGBoCGPx6BlpXXPIqSaWsHqWzEdoQAAVgaoXd/kj/BtgUI3E6uHNtF6WdB7vgy+djv8Lf
P2zyN2Ov7gtlVKxQzRg7amz1yfgi/jTLZQtqX/ovQ2wDVgT1aJCOv1DtaSQn+OJTU9mBQ/NBW15g
5P/Xpf52IVbVtsASiyEaB+ncZs6MyNR9pjli49aBc6nV9DElWq35qoCdW/OESd0snZsp3wHho+g7
967YOaZ0bXCrCyQuG0FEE/LCDX1x5NUlkmRTKE4+k6wrlwJXhR7u4A0QEshQ8GjD2M20tdY1LmaB
y6v87FWvrpIsiVVl0hhY/9o91S/sMf0b+KQ4t4Un4WcoOlXlpqNNZPL5HvvPG/vta11F/yjhxKaR
sNaackK7TO3doNqKRwJI5Xb6hnnJuAW3jKbUhe30yu38OOOl3Y6nK03d1QlupUar9IMo0Q9xUBZW
MOiYNiA/QWe601fd7JFUf6iL59yYbTX+HgXn6XEuD7XysmCVM+luSOjA0IulFegrNpIFujzZSlQ7
itzQYfE+X6j/3v7/Pu7quA39UupbRj77FAFUp+Seafa+9ET7sasulXn/K7CgxwSnXgQKQR3y/e2G
Nn06gJ2UznnrVToaROXoSCq9AqAG12Ep2H60KcPDxdLnq1bUh5fyZuDVbqiEwiw7rWCWhO2pzR1I
26hCPATNbR2lVrvr3ax35y80QhJ50wo4PLhJ4uYNlWBbVLxOwusMiVcXvsQ0Xsk0w9stjCxFv9aN
+149B9Em7tEXOWgd5Nsthhqfv6f/vBb/ncFrY+cNhMPMI0loQKASBjro49k1+4Nq6BS/tOMOLxja
Nu7nI34sSS7H1aKQtPCJIMOsABqpNKvF0BKRhcZemYEmx9eN1JF/5K6a7uXObYIN2iSV6NTqbmoy
PA02vaQ4erZJ602aP2nZTZreUHSTW1eLbsf5xpSdXnAVGWmVfTWg394R93+pxZeou2l6b06fU3Vf
5zAJd6mJZOR8XWapXaaVl8fUy2VqKtIp9K+j5nxhsh++A0rj2IiCBpLQQsOv9v3WxM0tCnXcxs5W
eYP5ug1T3+1ayszmNnuqrb3R3sflLV9rll0FyBTEmzmlLXuvNXap237i5KUzRK71E/0q5Zc0eSBg
E9nFUnYJwggeMCj1gDaGOXnbVbstU6fapJM3oi1h7Idn+Uq0uXpZkDbFeeb+8+m9dnHffQCr6a0u
AEGbp7ZvmJ46ehhrqCQPSFd+Mx3hgJsZRsSVk4deWN9TRTZkFt4LDNCvFKQ2ar2hpFYyN9UxsdSU
PR97uOFXLKAe4HUsk7ItdCfGt1vYluWWuWeZM+7U/FyLtpo6Q7NrDRvdEzF0tWO2GA87LA3Oeagk
Z/NGx2Cm81r5hhJ7E7md7NKxRXEOkDP1tGi0E5bv61jZ5VfS11repOVs676jmnAdvpSX1P8/hkbL
WoFsRbgA8QLKyO+3Ajbf+GjUAaGR6k3yBgtVe27v8qC0WyBB6rZQnaZD+/OA4pFdjwe9vVDMXF7G
h5f15gFWQWm9SDjrFfGfGe/M6rFsj4buGPLV4F/4xD/ekqupriOxUlPARBFsi77XklpO07Ok38vG
fnEpLQ4Wbnz1lRFhfwcgevf5nlw72NCJer/Oq8hLzJRq9Jc9WU0O7Wg9daEL6eNBFLZDft30ey3c
aKPn+4eo3krxMai3eu1Y6F5xLV4qnX3Ms1dPszoAZuyKJT8OpXOWX7W4zNOd6Dz1XPwAt1cBH7hk
4nVx7VefJIgeFR0Opg/AMZ9+VP0eoU1bV76I2Smf3Kq577JnVp3QxR+bP058AJyg4rDI7sOEJdtY
bfIGrdN8VpNzppUAm0szt1WUAr3Wml98o0jdOZ1Vksvua1BZ4VWypF+NpgxuY5AN5SjKbKfaPw51
liOTMv0y5WKy4Zv+rFv9KzHftFWy6XsYbPp5MG64sR7mpq4vBFsfoksmoZC+oQ+GhA6aVu8nsbTq
DfRSkjMSI/S3IGbCBpIu+RN8rCSTjEqYMS7OirTnXv/+zd3bGqOCYLQRntGIeUGJdvaUCEsJqWhp
MSW+5AFVvrY41YCn0TntaKor/aW5fjyWXp8C+OgiOoE0w+o6HmuzCOCChmd9pJWZNIFrVnoMsaXR
EQd1CxPYlKUqg0eGnhU7QbhuYvlsVNJjN0SXdHOWr+HNEWUiQAdgia4kpD8ZluMqkqvGsWpD3w/O
I4O4mDecw7ExbLENfg11fclG5JVQvBoOwQ9KUnT0NMCiq+ESM0flySqYO2ptuhxJG0kB9F+18qOf
4ktRqtGulZXaK/PsW5WQSSliIVw14vwM6YNSSm+goKuXlRek2XcaoEHXabuqV8g2R1VxIg4WCUvr
fahr6YWod913X9Zq6UIgowxwSRHXNj3TVCycSc06yZh22XNF+bCGlLGx/GTvt+mNtrDG8mBs7UrI
QtcMMmET1PSQyiqpbEMvnqaiQi1RlLE2N4OtYl7p4SS4sTHGjtZ1Xg/d5ULG+KpD937FX2FWoEMX
OWZIlO8/rWHyO19Gm/MMGfKIwpg9VGrsDmbUXM2x/yBEiXAvYxBK1300dimOTwiry+I2NoejFpft
1ThSLAReej0h3brvFMkpfe0G/lpmT6IY3vnM0+m6mShA1/pjKHbDMRLE2CkyCDufXzXrMg+vQAeA
hUwaWiO6wc/72bR6F1uRJjbnPrbQ/wtZ/UBo4GaNueFpdQQQK35GVaLbyA2xkR8ApIGtCwquIGar
8248CMJANYrOcp40/jGOKMEFs76JaHJjoFHdt7JREARN2abtS3QnhNp35ZHs+vOprHshQKUBi6I+
zveHGiJo5vdTEYfR6q2stE4xqnVXQjQ8yoSamW4cNTaSU+hlA/2s22nI5EAH04ZjFgJogeaeHFIp
8bpBiA9KGtskqoUL3Cl2ZYXr/vUx/4i58v+nQ8Ty+X7Gb0mL7O/o2ztuC//jH26Lrv+FEAyiztQG
wHu+UpP/4baY0l/gAcAggQYGwfD6V/9wWyRYLyYuEdx2OAIRlnIP/h8fiL9kGc4LmCXanAsBW/8T
aou2xFxvPvtFCA6VVoXKI5VB+qarS0br5XqywiLbNCS419lTcWqvtefgJG3mjb8d3cmZN8lRiuzx
ut6b23I/uxD0jtXX+lRTqfyVPFAozZxD7w1u703u4+CeryHyudZWtEsbyu8+ctAst0cb4iPB/2xP
m+THmyW/+/24b9ug62/kn1moXNXLLLi2338jwyKaXAzMIn3uPMAn+2YbmvYo2vId0m7jk76JPZzQ
9tmVerow9Opi/D00CgOqopM7c1e9H7qJrCmQVPBC8nbejC/4s6bP5k32BJA/uUqcbL+4GxnunB8v
gej+Y2RCWMaFfrPg6FYRXWSOQ2p2pOFIO21yM7keRmg04XhMe+nCLD8MBRgJXhbXmU5QhIvZ+0n6
jaLgOq1FG8NMaPkK2AV7gRiDKDC9z9dzFeGhTvF+pOVJ3oReEI4jda4ZqVdOg3pOx8fPf/8a/M0A
aLBidwWeGBcSNsz7AcwujtqsrpONWsRh9WVqep36T87ugQQuZNUR+FqhbTQBLfBfWYmA0VlvNKvc
JxDsx6cSPqtu2Ab2uw1uAABSd8W4UETUqVX7p8zKFcVT+9rvLkBSlyV+96EiPgZYDLcWbC0WHev3
zy2OBSafUxZzAT1O2Z0em3Ze/pkP3rI20FIk7k1UzthYqxggHZUo6ymkbrqer0Y7aEBcLiz/cp6s
psE5qENAgHxCYXA1RGe0sTzOlP18rf1Rom7EfWQnKOvjAPWIB7KdTBLSB74r5Bf28PKbP45M+2MZ
GUTk6kMVa90IepGR9ZvgNN34d+0huhu3w5cLM/z4rfCpsIQqx7pJ+Lf6LLWmyeMCReKNYn+lhHGt
2KIzOL1bOJY3b4MHa1s7F8vu8n9NjlCZo0CWiVtWH2huGT6+iGm8Ubfpvjhqu3bnb+ZDfNR3wl7a
fz7FdYD7uk9IjUTa41jwoeb0fi+iDaDlCNVHGzSztupBuC2O9V51Rvtn6w2b3qOw55DH24oDctO7
JOmkLL9+/Sahd/IVKOh/8Sm/H97wE8OXIznahHv9UDHZ8crf63vAubt+J3jJjXHSTiCtusKB4ecg
hxb/jH8KP5Q786gfjb21D1zLFa+M/SUfjdd1/uTR1tcpHGFxmBtWZgy8MPQC9jfFMGmLsmeZ2jgr
0Xz2weiUdnaGV91cUoZ8xRx9eADOaQlVK4T4XxtDb85PIy/GWPGHaJPZwU7ZWBgOmQfZGXamlxyF
Z+E5umpv/dLmR73zb9WNfCXsRXe4Lh6Ku/pAXde+BGz5eKRTUl6OLXQx0Z9dv66uLEqDNne4gaGd
hzeiZtanWDLi8QIa9eM43IEIwCy0R06WtYpZIaR+KOsJJ2TRjSl4Xxk1Bc67aLxwR308ihczdgRH
uXlJ89bmGUMjV9kwVAwUqN/1DLBtz7fidPN8iSn44Sx5dT5dgKMInFIOWKUx+FYLOWItghdUwtbK
dE+2DvkCKM8v3fArkXzCmGUoSwHEqxAPWq8f3ZuNE4LM9tumEzzNTk7Tsb0V/m7P2lV9mxwsz7xN
7nKvup0fIUvmX8W/L2lar4sdy/Aq+j3o9OFBT4VnNdOS2BSJtFTwWixt671/ANDtWoRP8qY8osHv
/Pj8DFtvFmphcHSWygLxBkfJKu6V9GieaZBGmzyqvRoBDO0SzWz97n5X29DzsKgoQx5fjuy3C9qF
ct6FU7SZHOT07tLdpXrqhynAl8RlASbXohbIZnw/ADrxSmVMQgIYLDUQ/UE0Wm2HS/3C9SgGom/L
dcleJ8BF2f39KEKi12k3odozCXOwUaqK2qAZXZLQ+jgKMGnsDmjHLDaV64pbjC42mzNJoRUJ5U1s
SP4pyNJi+2cvnYsRbWIGoBnJDl97nVrpAKt5KjLPamYJFRa/cyoUt90/H4W6A6B0iaTOWG+tspr7
sW5zdC99HFfcuuH7duQWFXPn84HW59AyHSodGj4Q+Fnxmt6/mnawrMCXsSnJ+8KwUcDKnVnNwPxl
4iXWIKK769EQG0NtYQkMJZnDfK1xbOCG22A9mbhUAdOjEuSGHN7qTd5CrHbRraSBg1qokTlNqbIf
8ZSYGxo7+G2Bvo2Hh3QOktlNM7yeNihc4SuWBmHTO7WFa41TGoP+C8Ef5ZYQVYLHl7biNugb6W8F
qQU6alMg3sW6UkJIMoLMdCcT9yKALjMWUqrWB7ZakcraaaGC42k7GRxPFCoQasOp1x70OqSTGdcm
dM9sHtIr1MLoz1ttR8MBnbgY0aK2a0DLx5E4XxkZDW03D+NgRglcrManuFJ8yqwJsiBnRQ9mybJD
KcSCIlZCiopm2oaGo2XIa/EgCYDUUJBkFyGU+C5NdMAHNFet27mLBqzQJx60xDUiQ55U5RHHvk6/
VV1A+6wx03pwEt9vTuhQaTeVL7bNIqemGk5fGlKP6kvaSFsWM8zsSE/9267LEKrh7YHzx71RKt0W
u53O1sSy/6EEpUIvThyMo44oDM3IQUVozMgj/R7lyFkF5DWLGZA7qU+h2fRQPXmo0rHIA7/4lVJT
iAwDpbV92OoU0Oq2HDbRWGcN/5rCmyO1WsT5aURD7vbxkFwX86yh4mAOuRNOLVo7M98ietyqDE1K
zaq8PExpyWjDHGBlh/dUSQ+51EGJ6tZQfq2UKYtkSIiGiGSQmBq/ZHwqSweFxkU7yUCqwunjpmgx
iYxnMLmSKtBQimsh4DQX/Ltkbv3WC43ajyLsIXsriLf1UFbfYnnKoMdIWRt5hmABCpxkpbRQ7pjG
GwsFoMYdKqtFccvs48Dt8AcxvEaNLQEp1H58CZM5F+x4FNPajS2FEM6MC2BLSleMXlgmJp1vUUAn
rAQLD98yyifflrOsfgzKPiptWe2U+bqf1Lixh84vox0as6B5kZkD8ooQQ9fYVZWUG00qAOBl+QAS
GN3ShaSSd/SbrTyo+Jpm5Ysh5fmTpGbpD9nMtG9GIRqlW7RdhiAQuAfeMGfPbqBZcuabnrVdrSsx
QvP862+ZnsU1XGvD/N5FFkzjoDH6X+ytuaJO4UN/xpRsiuwsaYfebuRGbGxr1EAFtLlqpptAUQTN
jcfUomfLdprcCeVM1msQqxdLKxDRQ+wdYo4Tmo35WMkan1fVauBYqzIR851clVEL1pDTzQamVJgu
ymvWVZn6SAb1eg9CakIMYL5R+ry8jWnRYMAEu2DcBsJYo0UekCrTk1LE702cRYEnVqlwFpUW4GgT
RqLgyoWhjbZO5Rrk9ByauIjpVdo7SAul6TZS4qR00IGn0SxMvRR52BSIL4lcLN7rxmg8ykPUv5TU
tQM3EFTRwzYQ8mSG3NU2F9LuaBoTsOyGpb/W8JHpnAL93MdOkfuT2eY9tN5cB8JaZeLYbCmkt1eN
gO2KjYSk+FMeu2pwBqMxjnFJsu8qAhBIJxDostBW6YRAdyU/0MJ9FcogweMpin8lhL2iJycqTWH2
G7dWJVv95Epw6mpP67RJdosReT0b4HxTQvdBrMy1xA7eoZ9lh7GVx7OWS1Txm37I3D5qBdnrC0H7
GQhokO2RRwzrnWm1OkCkoImQGiTsyL20pXPoIt/XqMjdZDJlPSxVjlgTlSHNWSsHX5o3cDoSpcqB
57Zj2dhgpXLsX9KanS74pl9vgqKukJ7CkwVkeCAFstvG2LODIeghLdQhUoieGiJlvTfoM22boEwk
t5WjdHIUdNe/1nNkJZ6FYGF2DIwkO6d8UQlo4ApSjjnU3eDEfdVymBYZ2CmzLyVOpbkZkaAMiuYb
DSAV7cBMTZWrbgoLeadW0kiUCWX754CnC59a3NSdG8dLl82c6q53NKVCha2P9PmL1ZSWBLTLqjCp
SoAvoWAjS06XmSkjm2la4/XS+wOgBh/iTzVKZXjsAlPqHTXrAMF0plIiFJRYUcPUZfU5yDtZc5Sh
i35VsRDqHl86TmNdKwXJXs179CFis140yOYO5DsOJQ0AiV5sfpZTNcJRFGa4u9o0KncpfB+EXH0E
XgGwAKy2Y6LbH52ZRQvaSetrXMwGXOF0dCNlWx5NjtY86gKuPTXXZj5mA1UYeUKGFQVt2msO1eeq
cJrMKl50I27Rg1ckFLEmP4ghgneaXNp9KhtXHCg9G6NEb5M/N9ESSxB3qa3+JeiUsfDizJy4CLQY
NfDSr3QAnthbPhdtwsHjD0Hxw+/mADJnl5XSIRx1c3bkKhaNHfqncuyQFKj3BQWph9nqacLOJIA/
YivvriyzTRZnX3aUTd0S3kAmZcMt1IQMSUt5UH7MZTKX24HktHJif0LwTUKTMcSSroseqh7LbFuo
FUTrTKUZEGgcAvVbpuXGz8mw/P9h78x23Na27vwqhX2TBAgL7BvgPwc4aqrsct9u2zeCXCWTlCj2
jcggb5a7vFi+JVG2KNext73qnJ8Jog1swC4XxdXNNZsxx9jx1UHl4M744A+8OseBcIJde51k4q8b
4GWf6a91bdgMhVtSIFypTYwSlrhpa6ctW2tbaFChJhzdR9TeWeOpYdfKx9LRoFxIC21jXMH5F39S
EqfKJnq41dMpO279oTRzLK9qw/45NXf5+lO9S0TzdtbhWTGSdFXbacpkNGrZPSojMwHdBq+dOafj
Wv1i17B0TpzGzHVK1J7jT021Kz/mW/TCZwqwMmNCAF29j/Qu3NHKYlD5R5Ivf7PmotXmwPJr4IGV
p84XprmDPK7DzjnkaJZmuBCHwylCCBSUKGzv1upO9SegOlK6ij03itPneVjv3GtuX/pX6KIIl/lu
q3VTgyP1GIHZyqIXM7X+jDZmKPpHSoRCym3rTZ0cYcPW8eMIIh7NvovLoLkNrUZHIG5T0rFYrq3F
6yTaLdjfi8Z5G9pWO1N9SByvAAVY5ZVZhLH+qFvklOomsCauw6eAGapPdcaEvIor1fmCoAL6EYVh
Q3AaNeW2ui7qGiBmsmiM4hoFp8SYJ41BfT/L8Af1XLW20zSwwm6uklZ455UQv10bim992FQl4bCa
FEFwleQ2oKnKRuSUppzObSdm4exeRrXpxtPN1sxu/bZAdy9Vdmk0s3aG/iULWp+9mCdejEjIgi5n
db2un1aaJRgy2y351yayMHGZ4ZVPIr74CZsdqhLNXkMDX3epZ1w1/qb05lZkrL+gbZDbV0EVL+ZJ
WKbtVWTiDKn1AiempU753jbcSnsZtmtl4z9atE2efSmzUGnfkcU2UJfFMVJvKi/xtvOtkrnFVWik
1uZ1Z5Q16HCc/+Za0e2uepQlu8L+SJyT2s+DRZY2z+pYddPnxtZHq60uBcVyEZR6c72xYdCdFNmi
+RCEpOTnMHZSPiiTPG6vs9w1ytka/m1zuo4yOjGCZk0X3SbcOOErV8nxHdsoVlXKDVrrQbG62ND3
ZfjBLalcd7VD0mg3Qyo40K6VbLsx35dODHJ8C1f6R5PX9R/HWiz6VxB5RFio2IVmMW09ofu30Qud
HVCVi2z3NFxsdp4FNC22n6KUY+GYR/C50vVSh4ppz9aatdFyLOvC9eYbO2w/1/rOo+WprOCiyH3z
PYrKRnq9IdBB/iXcZMqz9Rp7+8grGyjiMOCW5k8Sjdt+N3PcEibgTahU4bVZ+374NE1hpnysFJiR
zaSBR/4NN6xC8irqIv9aT7ut/wIKV6N5pJgdNhtP39nO88qyOwBTISBUJ3CzerKBsTe+MYssj6+d
dIHCO9qVCKlDOeu9Ld2qg83Gj9sPCr0YHv3RQJJvdrGi3nrtGg3R7Vptmkf2okY+vUCSui4mVhA0
1vW689UQcQBVC+hK7zRkO8tdq70i61U7z/V4k3nzWlewJWqZm8rEcWs/Alweaebr9VZNk0ldLLYA
HLytWax0fxPvrvMcbwfqAX0R3ay1Tgvp6OeKfmFudlv9OlvDlvwms5z8+c6Kdi4wxbQyZ16hWJtm
km42G+uxi59ofwxV1maGWoENKhOXtHyGdBeGODMqQ53Rt1iFMwec5+bay5pSn5Md8DaQX8BtfBXp
sem/zKM2gNaPjd3Mo7W6cWk+inabudrEC9DzQtdnHleJAThAs1tOFNqV0ZR+qrxgZne03blRCodC
voYTf14yVf4nQ60Mb6Jv4rR43blmFz+13DJ0b9DehJTS3iqJObON2HkT8zeva69yX+6qwkiut7aa
31pbp6turJqEyKtkbTR/Zn7lKdcYCa+ZlF6e0BlVbEvtWaUmtTrPnF3HRWiVfvNRb1rTf7Spdbgr
4i0iRBPfXGja63ITxp+2CUiaax2W5i9a2KXRjdkRNj0vVNZu5rC+6o2zQQb6CkiPr72onXzTPa63
ObwJnO8CkmZKg7t2O1PSgMkqYckvJ3ZcwV7R4KnRDaf50RctCpXkJksXAYQFVdekzZMEbIIyK0Mz
xUFUa25fuKPz8rlt5CVNjCAzMmxC4PtzrXED60UCn67/pFgHHQ38ITnYqYkOiuaSO0+E56MutC1c
uN22QhNOj1zzfWKq3JhRuqg/mwtaS+rQcN8vlDY0ZmFm1+/UwnLqN8o6ibdTWKOVVbogkL7qvKy4
1RVXIRSP2+4mciE8vTb8qnuTpHWaTc114K9K1WxorlK2kXG3LZJ68T5v1tsPbRYEEEd1YfrMCzvd
n1qJIEvdwKAL4paswp3blkh5QHUdftGLDpI5JJet5IOeqEY1s1zfiZ8k21z5qOBieY93WRLTFIP2
OD1QRljZT8Ch+Bxxrdq8M6FFdaebRm/ylySEgneRFfnJjbZxos3jeFuulclWrd0/M2ie/6xhGquv
iFyzxaS01Gwxg0Eh3ExqS9EVYmoTche7bvBHbTBS/iNhsrYvSrjFo6mep4023eY1wUW703dPoy32
ZBKsI4vaNpcOYys2tYPvn2jvgi0mYqrw8Dcb1RfEIhurKJ+Z2s6OwYqVcfhS9fJYv1l3XVk8rRVi
lHxi2JnnP00VM/kM4a5DkqVMa3u+jYkkZv427WhN0p0uvkp0O3i1JYyAk85JWjr2wm5tTcmJb+lG
s3Iw1lnWQE/sqjWUykWSmfqzTRy02pPQJ4a9xW3beI/azHX9aV6ndfm01az4ZRUFbj1N/Y1NgNfZ
lQn5FkSzt0Xu2y9tW98urtflzs3wSXTtC+kYgMnciGV+bbros6BaDtHkrKs8C4vC7VtiCRA8mKSl
YVH0z4xd8CzJqjqdB8YCTUrI52F5jGzcmIkvdNBnrrOgU9smIH3Z6gi0PY2qQM2tSS34LD46iM69
bQNgiI9qmNJgb+CoWsB1wTTdOH4Jt0WrpD6cwnprl1Oc+JoWh9TnDO70RZrNnLVP05qoXH8qSrem
f0DB3ZjsNpXxvgnW3Uc70vUPTR1l/mPXWdMib6ktB0zx10rzaO0HfjhNy00XvWx3sckJMIoKcUk6
BMhFBAiVm5u1702Z9DaaLRQbJq2INIb62Ce4Mia7MnNvEeni/PrZ1n+mw2BN89wiBixeZZDJP2rr
DSQAEKh/WnTB4rWNjNjiiRlAOz5bUFu57gKBvzKrDSdvY2xceoiUtIivc0L6GwCuu/Km2JTBy7DO
wGtbddzdBL6XKrPAjlkgYg+iaIijG3OyjQqyfLuqy9+G9QbYqpnFCJGqdgHFdVxYb0wUdt8sthtU
r3bazi2mulfAQu6um3pJ+8rus7HZQgcZkLqE5GQbFo+1LALoDsF23cy1RQJm21HUj8aCtZsXugWh
cFrvuJGBIfKgsK1L+yo3mKCnbh4VDfTX2Tqf6G6rvTQc1LdmyjrjmizaLH2DArILc2iwfbEDJAix
SqluPnitoe7Y37s4I6McFAX83gvnZWqsIfPYGY7/Os8cZz1LAqW9iyO7ALPbwMq2qVSCAMfqyPQh
zm0/D6NFaV3X9jZQrop1hURpsQVwMfXsPH/ZWDWXO1SclCa7nfIl9FE6nLiB4SvzxG116EIdMwpo
k1Vd8q4uBY7Hi1x1rbkVlDFhf0DegCjJJ2FTpBrdPoRXXnPD8englas1LEsRm044JQdlPrWqAjKf
jRqlKGHmbZpPXDukGyGPvYDwIvPX7rWOG7HGTHkB+Iyg+aRtDZTZszjxH5ldgnhBkeugthe286mq
QQHNdmuhMuvaTfbF8YEt0nsmdBO2OmInNKbQy7quzeLWy7M8nW+rIPxiGwlqlIbWbN+Vqbf7mAXq
9oWXwVh9pTRW+WKnx3Ug7qdiFeeG8rGuGlqJNomQXYh823qVUAp4Z6UlDDSKtnVo49Wrju4BD+K1
uWE3lmiLaGi+tRdt8qEkEatCPBipNzCwZyHMRwvCcX2xcG+zxhQM8mHYPbGzDLCNF6beTWQUlgJJ
tnChoKZszTkXNt5HZyCwSAKPhK7rFdEnuzChpFLyWKPNys5db2puqo0GKjNPbot2E7dTnDFNNEMt
aLYOLTJgE8e2M421bOt04uzq+HOEgNBjGDbq9dR2MddwIO2ixbxr4/hVG6rbnNMt5CFyAvBwhvYC
TjXuDrx6jYZdvfGSevtGd0hrVGubCx+FWuft2jebt1Wlb9tJ7q+teYWzqc12nUHwaJRbj1awJKrv
AvjzZkrmNHiDib8MQnpZJ3h96zfadqHPIyMzb+zc968yIw6qSVhTOJr4iUfjXLSwmz8dXDpon5r1
+sXWdb2PJYmJL+mCjhRdV4xqTsK5LKe6iiCNCDnnenDlI/hgTw0vbV4kBGpvu6COXpB+WzwtrTa2
Jgi71J90dAyKK4dbEl70nXNnqWHkzMEqGckTc51iZLpk3b3N3VJ94seu9kxp1LScKkrU3SmByyEi
c1t88Ltd9TGpGpoCd6g8LL3NTiiJgP1VJqFprZ8S5UegrEg8QxRjRA3QBa8rlvB8mRxax9h9QSpR
5WnravduV28MADNUvCr6GlXvs1nWHDzOXZ5Od5jIbtalRfLJVMIIkftmYdQTkheBhgFsnDdGRWzL
rZZWz7ZK0NEPEOFMTNTasSOca9fMyUUl2eNoV8T41nW+vXPVzHkvBK9BCdTt9m2oFvE7vSTNMdPM
3baYOe3OaXG+1no9pdcDdHNslipVEuQynpdtXlg0n4ZwWAVR7H3ygiB2SBotSHMYnZa9Npwg/ezj
P6UT0iAie6Gs41Vn5Lt3TuvlH6xmF3MyzWBF+hITt6D6iuaxZ+ZPkRWIb7eUdeOJlWxpbqS9w3i8
RpInm3tZHL5bI1qnTtVEd16b/prwOOwWJcD9EmjbzEc9RLtCJw7eS6j6HWcSu42RztMMOmMyZfgI
MM6b5l3rozY6dVJve9eRBeGsNk6nTzfp2uc2d4MYiQ30IDlKi01xC/PXTuf96uSZg6A7eESy+8qs
23R+Nel0LRQShCGwHWXD5MC958V4OBvucsVe65w5W69fNpmGV7QpNY3Tn2+9Vw4R+rtOTTPYGVVt
8XlXUW6cwDaKeFRA6oqwTTfVF60RWx9NXThlXGeVDdpEayA6o/xawGPeBMDZkp3illOXqC0TpbMA
Kv5KnFnDJMU31xC16OaNnqy3M3RjQnWSkF5gzItQ0NQyiSVcCdW6nXqbQkdNA6JtG062FrWVRZ0G
4ZxS5KJ6VHYLvZi6JuHIM6y//TOM9Dncm7Zb2xFEdyCghGDYnvP0pNbuU/SytG0WzVPHne82iGlZ
j7vsBTowN4X5ztbW13pbXlHunyemO/M9b6pYBT2eT8jTPdf0GO3S5wbZQMrT9KhVVxadnaQ8c3NH
j86zTtn8pHL7Xbmbyq0nRJE1+gAgdT4DIdZRRAZEoRAd6Fb2TqEC9jyK/Z+h4L//FkOl4E3frY5K
E4S/w/pw5sK351VlNO+SbPEBMInz3HQU5erHVehznINgskb5jsm3LZ3Miqgbn8z9unBMXessdNrK
qHurNnn9jOyE89jFwURqwmp+Eeaz/z4ibaThGBstnMPvc0ryNvhZ63mKcs8sbqEnBtdo/QSoeO+o
wFvym4LX7pwABiElCKsNcz2PSxVIma6kj0wLt9UkS/MoBQ/7E9CAAGuc4rao42sagwLWzcaAEHA4
qjbtIsvZGC6aQ9i1nWk+VxsbB57AgaBbeREHtL38eOHOC/p8JX2+jM7dExCqZ5twHepRUFHXo9kv
XDyCJZ/8dllYM0OFW/FXv4p9CO5W5ZpyEYY+Q9soRdfa9q6yZoru0T6WpZT9fXJdO9jPfzKq803v
QvylC6gKKoX0MJ9/FcbLbkv6qmfKIiAZF+SuPcszjSDpx0O673tM0PdsRw6As+e8ONn2UWskvrcI
zdmmMQwURnErkp3zMw7k77cFbfMeChhYb51I+OwIp21BXZyuPrh5W+M1Zt3BeVP07dUmCDafqiim
WmJUO/WXJxE9a0wU/Qka/QF7tNbJ4NaRqy2alhwVqijpFTka7XFmpT/TSfh+CoHQgSZ3gGmAJD3n
qAvXXDVOtzFngZujtRYir4r5+FV7sQe0CRMINQPlVYPmjFP7ZKFRpkOzY85qMDvE80g1R+t89xNo
0bm9ELwtKrhm5NVBWgAwGn5LWBI6VSXsvXbeQc3TLbQrOgPiCdlqa7ZVw+wncPB75o5GB5O+DWRU
UYc+s7pWk1kNmU9jRutydZUrXv3aSXa71Y83+ffbj+YTgQb0wPxyw4q3ONkHXQIYnAynQS7X1l+E
3MPXlZUVbxexo7zsNlSg0AXFOfzxt35vmARyFVPhAKHGwJ/NpVd1nl9HgYEt1LqJB6XgZGGW8LPX
aXv4qn9F21K9yssqX108W6bFBcpbd8syTOL/EF91m6CnEfpB+ffhH4vDn/1VMluWy8EfuDfCsn1V
rfL29aqoIn71wPon/uVf/eHFav+Ut9T7/vbHbVLFpXga+lHxaTsSOMCT+RfP73/v+XLL702rfHm7
TL77jWMHk3tJJxIIXuJAEvwAzb6q89jepTC0Ni25AoeGnfiqzqPpl8g0Oqj88jP2jrjP+g4mDW0e
aAQB4gkdCujdf0mbZ9+3fHpxkozDQHLiNPR+TEzJcIsSkELWjZ8MT4Gu3HVZHUAk15TpkzrNVZEI
t2eJ7cRXaWoKVi31Y+fq6yd1sXPgbegy9A18G2JBN9G8eVjUxqtQsXdkdtK8mZhNEcOQnxb5G1+r
8yszXnjQdq4TitMBAfejWIP7oa4pjnRxvbDIkSRTJ6Crul4j7vysDMInmxxio0wJu4+umcFkbXkN
JDxqAdUseZVHZqLBPxSZDUTDTV1BbYisWx5M2xrgwa5cVD9pTj23UywWGReh9wPXlMWcDaer6gKo
tspYnylVdCMkz6ZNbb9XQ1I11JHSA4Hi/z9e/Ql6fPe3P2jP/tHxepbEZbHK82V5esL2v3Q8Yfql
MHb4zmgvoXRgcFb6HkFbv9RpGqQZUMhXi+b9byeMzkJcHOyzBswUHulvB8y+xCdBGmtPLk0D4S8d
sO8apkSTFNkeTDL9iyD4z1yQ2m0KgljSspVtFO+Qm+7Awe2uKzNSocE0G+2mURrj1Tazk9Wu29kv
Q6WjsGeslRsS1NVH29/oTyjpVk/0CDmZFrfzNfp1JPX20/p/5V7rX/peW86l8M3Sv0zCuHybfGfw
/9I/+vGD/trlwGoOmlv3L7S/ln70+xF3X1ndcXsomHMXIRkH4DYmnQ+XQJTEfv9zzbm0aGKliRnw
8P5zuqpigv7ZFPx4dN9fmt8/50cjONyc4vyen95fnQFT5aqDQoi77jBATuLJBJjOJQ22OrgbUNP9
/DDjJzvk+xf/K4P7K//mr02ALmIXqU1gmJc0G2m0LBNRig9+5MkUGN6lCrsOAEU6Lfafse0B/BfJ
KVCYAstBU8nFE9p/mNSTObCsS2TQhRr5YbJHtP6Cp0dq+RXdwBEkAbRv8+r3+MnYdfMSMUayDKJR
cGR738BBkhu8fcmlKNSUMCQng2azC1VLGsQI3Ps5GdvYcTSkxm4YqHPSAkqIOBi7dyncErIV+4Hz
P+zBuMZObkNy7Nh1jS0v9AUPNm1o8zTvEsJTlci5//Hh+0Z07ClySU4BdzvZKSh1hWLrydan2n+J
P0Begq2x/4zO5okwUmrrKyrsHYA8IEU6bvKz829xJ2oeorGjvfdlj4BlXJo4NnAd0eQmPkMroDuX
MNZoBC29Zzi6XUCqXXIbOJeCJkEjiXGYAcHUcnISIJC/tOjE5hyM7vwLEQe5I0CSh5SLKGNRiRGf
oetvmtyM5F1JUH61kOO6BdCjlZ0DXB/aluEqow338BluAEwkzb9U+XozMb4zILhzpfaB6V5qFHdo
DO3d++FNCAUS/VmoKBwN5eHMjekmFDUBqSlAq1RsA1KR0FLcsw0UHIVLHCKR5DnYysM3jmkSROJH
ahL2gTAFZ5I3h8+ZV2BcIvELDJvTcPiMbg6IYCTnQHcvYX3B2pv9HGD2T+4D17ikI5yaF3Wv/ecw
52PaBoLZUWobEO0bDq0kVA8Pyzz0Cix+7MG7ANrg64/5vjFNgWBulZoCSiY4vsbXi0/UzU52wT5n
xj/AdzxEn6MavGxA7F4CxhH/CdpC8Rn6xSbJIDgeMJSkkvef/WSPaApMWafQsLF0qBaLwv1xiCfL
r6nGpQNtERQUYxs6EBTJrU9chIS7kEE4XvfnLrFmXvI10KLqcLCJz+gmQdod4CbUYMkQ9F+HIQ5v
AY3ISEB9HIBqh5+PbQrwZST3gYo/5MLoY7KhTvY+JwO6AXEwxuoDfFfN+9V6gHOp4vJTkutHeL7/
vUsPpCJBwQjvflkXUJDqnaw2yc+x7WzYYyR3NhE9YlV7AZXDCp+NWSUqtuGfANuw//n4pkBAJqX8
G5MLjD0O/ey9gT9JEbKCFmCR/giMLuhFK1hyCjTyfyZdJ/D6HgY5tHOKreHmsAFIEo7tCOiCuklq
/Q0cXJ3kN4iA+wbvqJdQX9kAm/vr7/B9I3Lx5HMel3t2+q8jFPjgU8OHk2PDzQZ52ujGzt0kv/w4
7/Dai1rmyagNapyQqqGdMN7QTjbhh+nzqOFaX/N9rO/JFJASNYHDAZc5fNGI9jy5aNl1t1lfQEeg
kQ7HfhjZC7eWfC9xvTm6Td8H2mfAm1/AuWjUOtjVoMrvvfIUKNuFTwtN5/jMvawvbwI1I8ELwPne
dSflJRRyBUPp4TM+x7bfkFLLTxkf9lrn+3seGlED6so+6znCwUsee8q8midSNgiE7D9nU+C6lwB9
BQ643wCjmwLIkCXnwMLbA9akHZOWZ0GdQlITfkxSGsczMLqshmCKlnL6FIAuSE9A/Hlm9kVG18QX
tiCN2X9GZwEPIdjvn35LFQldOmvvx3rg6yEqIAhfD+dD1MGZ6jHd/T3q7PenAMeGHmMAysdi7jCl
pbgWaQ/RunbM6o4v7BFnVu4E0LnANWefQ70M9VKlo+xbzuew30a0/rpIzEiNHQwfm5v+MkG835/y
E78XKAh/SRPoSe1vXEdAcKdLzQAeHhB4+gpF8HgydIF+FNk+YB7HisfYjr8u1E2lBo9nT8XSpCur
N3HDyE/3MIFYhj0EZFzrvqfFlhq78O1FORPFLJz7k5XXhLqTK4JBd3TXPRUWySXXaeGCZE2lB/Sw
5sMld4TLw22gwnC//4zO69NF7UFq5alVmnj8gLq/IZhO1t8A9IFLyHXQw95HF/ZqQsNZago42SKJ
RzF3uPy2K3J8huFSydt/RnfnIScgOXYcW1LcBgPsHTvGeLL8IgWMZIbtjW/ZRbul3LKTvubzLdUz
HLpFkYtuZ4zf+JZddugAuwnzVbJYw3te1K0JAujE/5bxZ45H5OVhiiSXXTE1YOvsdyA6+1NN7+Bg
yzuEAQR7MFXwg3GNXuBNIByVnQGSGZRnxSAPEyBQ8qeHXreAcMGWCOJz/w9GeABk8/uitUGIfOzF
Xk7GTksDDaBEwuO76qXbORSQe7C8ANYXAqsng2a9IUghgyRAXOPa8aSiZXe7DiDD1gXDDQfnZNS4
Nlz7Qn55dGtNL6nkqDWRsd6n8e+NZRG+EK4tKA3M/f4zupUHTiw5BwRsmC8DVo/ezA1DG0eE82f5
znFtftiEJKeAPU4Exz0varSne9/GwnPBHSv7I0znfcfo8asgJXL6DosPN8dg6Dj7ArbVu/TsjNHd
bn19TSKRCf4U1itVFwmhk1VXQC3AvgCPT4/bGd/YoSKT3PKikkdIT9TSV/J44MkcCGQqNHEe4KbR
JTRgEJAcvMhRUr8WwKXDZ3jsFR33RrVwb3r/Xvi+I7N50m2L9Oo4eO8WhGXDlSfTIXw7mtkO98Ho
Dj6mWnL9ydMiNCaA2UOjp8CQQtRDIM9/o1vyB/DxwOI6KBHCwvR1bU8OPbG80P4ErPwtyzGybd/D
SH/f6NOoTvlOELMNl54WRfLDHu0qY43pMVaS2566reAFJJ47Yq6HRh/UFvlNVJzpVt9/xpfOki5f
WGByGaAJFenXMZ4eAcB69OjSqt87w4cswohSO0JImkP5+yeA+i3NdxBS2Fj2k6FrqkkiV2QzBGnu
uM699I2PZaPlUJStvq3rydhdEriAWvAIRmf23Qfw9A5xvVjWkzGDT4RQEXaGIy3F+By9fiNK7HW2
tCAtO3NxVGDJBvRq+/L9uHb6MZ36+2PWueThF2I3s5dP1htkkvB30b875jNH59Xasjlbgb2k3kl2
fmjbBAgfWBapniNoc3R2HZi8pGFXQKbSSOroKuxb+89wEnB9SIvTcSUCu/1nbGZe6zHyv7/5AWVT
qSZ6Ex0X4jOcAu4+be/6HvFZ/Hhk51+w1ktuBEo3toabByvN14U+MQQwFKDgDgvDyRyNaxKkm+9h
WSB9AT7RPC/dkdGlGUOzRtiPJt1vTzYbFwfb532DH52s+77bmIY1gPmju+qhKJXc9IJ9UiyrJRqX
T0YtMDuiEQV6mtH5dtL+DXe9qguqEdHIdzJoj/4MCJcBpPQoPILdcR1x3TqY3t839dx2QC0pS4kG
m5Oxa6pL2R7aAU2c/ZGN2jj4XL8/arJ23F1Y9qMTN6zWAdZgxdHfONx+I0zbw1IvedJRhqBkJUjF
zyJYCrdk9VTwCmNlF8UxlRy8Rd7eBGNM8f3eu90UhBKsf0/fMKLEBZG35NgFzAqnhrazYSRL2pa+
E9A4dFl+nZRxHXz6oyUHz6YXESu5y2PRYmD1QGqIrBWUQj3sfnS2D7ssOQUm6Ft6a/Dp7vdv4Fm0
INaCbmP/RSPa+wTdkmNXAJ2Jlgqa74bJDFotSWcDRuth7WMatXQkwx0vqpRErN+y8idXvWLDMUNx
XlCJHQ7++Ha9dMMhwBzYY2irOnJrDtcfp589AcfSkUhlfCGtJmv4bZOgDXCGeZbCVMTgEXpTiXZH
aviBTpmYZMnTb5Kzp+2Cwsy9YEzCAA/ZE7gserdvdHtAF64aV/LvO74aJNqidnVEYgms9Ykp4P7D
OJL7OTklI3MBdNldoF0S78CxfHYDwMFBXQPVLFqy9p/xGcGe2uv3V98GeiloZL7ikc6MoENOS+Q1
zGPT4dg8ANkqDrGNONv0VveGjs10sv31PUqPnrTRxn0cXFkLcEmXidBaPA4Sk3IyBQaVXaAh5EJ6
Kzi+FL90GxLaEZAFCjzqN16VkykA19LDQUfkBcoGPmSzf7TzodcXJ4KseR8QH6KMEU0A97LkzodG
El1VlKL+SeBjkNQm5rfHF/ho0ihNqpn4POz6o2U7K+k4+6IXfZcgFfefg6X9V63/LxDFCO8Uflu2
puhJODmmYC+5yG282W8wrHH5KtIOK7cVVzUFmGOyYpijVQQnGj+HLeT4GduFTZ1U8tQq5CNcyo3I
ZfZ7d3hhgbUBiwR9FsiTsY3elvdVbdEzcg4rJ1MnOMGgyf+3QAx/4bRyj+BDw1H8HRpcdD+zUUXj
9/4zvuySdGaVzJoHZw29TX1mjQ15YrCgfEAA2yP3OtYw25F1Li0KK5D2iFv0cFiHAQa9X6CF4HgE
HXj4jO7EymZXQUa61A0QX+6DrOEMKMLHADqMo/HNmo3r1noA+Ai8Lmho08reO5PDcyA4/aA2Egq4
hzkYXZ5F6C9JpVkEdgSJDrR0hzc2dxXXOcK+bh9hj87NFkUhqaFDWC7GRprtaOXO1AuBGIjqCrd5
n4Ub3fJT7pecBAGPATngqMcSy/AE4NPQKCjMwNEKjC7KliZ7sIkoEGzgKuh9lKEhFG3fIOjB643V
DgpmQqmTAGQG0mbIy4V4/YkfIOJMcUK+9ooeAtt/Vaw1UMP9iwqm0m3/1Bpg7IbG8ujuDQ+AR7sk
6pWqc0KLMK5bEMpZyeVHt4WaGhqmR5rH4S5QPBon4UWgMbq/JQ9fOKJtABWN5Bzs6S9cD6x0fxlw
352cBAechShFqFafcx9dUCDa+uSMwJ7aHajkGcpGgeUTeBUwwh7JM6Z1t2RHTR0JN0fcbn0W+cz4
gy2jUZw6w352xzR0WfeHOjMZRgpsR/LW4Y6H+dISVWgIYA/33ugufmk9B0GBAZxSFFkPMd4wbQcC
B+ViknmjLTFKI4gVoeMJthC71s/Ad1Pgce7ZJaOzd2iKSxo8yDtRY0HH9KT98cTkI+BJDsQU8MuR
HgCAwJJTQJeM5WiC8Wpw2+3ZAIRUj90LeYwu8NGlMSbgq0ygRLB3UrA6WXYBvBJBP5tirKkfTRpd
RuevYHCD1LqHFQ89PjEF8GQAPxud0e/pKX4fWcCx9sBXgSHrg/rh0Gma0rB39E2NNeUjjayhqCw4
20X3xMGwDV0ewYalCc7X0a29dKAD0QcMb6bBf/11N/R5qKcjcgF4c7TwMuj3JE0+sAmAQxi4+298
S4hcQWhNkeqwOUZn+jV5PmegZST1vqnVMMbTGwBgCdVn6JD6i398dDDSJGDw2xLuezBg9Q3yQyso
eI/JiiPoO1YrCPpR8iBQlRfdUiYAo6/+3cku4A7c09yi7fw1OBhZ4kdQmkiF/NT5IFMTel5D/4/k
PwVbDaqovpI9OiMgzYcFigjOD9zI4+oOAx/FZWooDOgImR12x+gCoP5+/n1PSOS00Gojt9kf8uEm
EIywBgkxHMGxIq0OSZnfnwEBsxa+vnc0AcOLAEZcxwK1ox7u3BElf6SBhRh48BoI+2Dk95+zkYuM
L4lAURg6/nhcxs+ULXyR9ierAQbiaACGriCdKKCPqQj1WaYRLT52WdLuC1IkmojB19+b9NxDY0yw
If3FOEI+RGmVYrrHIY0Q1Gj3Jr7oIqfBjqoPNZHRxUHSMo7YPVsodVPcHni+lDpNF7K4EWb65XlP
AZYSPbHcw3BXKJpiBYh4e3d/dL7OQ3TViTyekDP4as1PPF0FtQMh9wED9hG9ubcvIzJ53MGSJo8t
77HEHPphfRdbR5vlntx/bIPGQksOWvAcO6i4kM/9GsOcLjxs16TBIHs/2sBDSn1EC7+n8pKKcSjg
IeOi28er7kzXQIEKTmVbQJHXn//ROfoozUjuA0F2STFPGLn79gHthBQCSQeItIf4jM8E2rKuvsJB
h+SZbupjyptBnpwFkRYWZIiQqIzNDriytk80zcKKR0/18ZwPhg65NDVwlY6TsQpbSDfUkOhAp1WM
8CzGdQ5tduJwHLb+6CygbJXThCsDdmMS/j2wZXj/YRrAdthC5PIwAaPzdvvSs0SUb3LyWWGR8Nx/
ziI9CBUodBILsTfGFeT2Uju/P/Q9SZYAb+Li7D9Do4dTBNOCAX9gbxhGZ/t0WbsvXFsR6Jp9rUvk
ck7MPoGwIBgB5/9vmYFf6E+B58MUpaozVk9PFc3fkJsdU1ajy03RVSPprgjiSspwIjc7WCxRtSZV
J5I2/WqN7cDyYpJjp+wgNiRbEj/0dKNC0+9pWHKnx+MfvmhErjoLJjl24lBbcLJD6nBY3zNDzdTo
0AKMmPVJ2lWjJ0FwWnBf9dcxuMTBPiCDAasrmF8BVRWf0fnqev9KErcWQ6T1XxXX38kR0CAyhfUC
F350Ng8MneTeF83DGHUTZsdhKRYUogOjjLgLRmftzEOsLLHS+qUKf53qnOnr0i9MrgZZ8R7yMSIz
RzJBcqn3vYVUlWHv+HqNnWxzC21Z0BkglL7Vpcfllh424u+vOvc7tHVYtmNpfRiSYOHAXsDgSvV1
/xldRkaa3kaU3wDgqMRdAxOn4N6J5mMQ59/aEMa1+Jp03Zl2E5ucJERuw3UXHaf8ADT+MRw5nLQR
HX7pypsgJIfPBrL+Y8AxXH9469FhouR+RN0fUC5jmgLZiIyCiyi401l5ForRi+s6MH6But5/RheM
Sgc2NngDUXaz7282UaBxtlUq8rTm73278QHPpEkyuN2EbXPBnBxWeWgD4IsgD+/iEHxLWIzL/iGo
JHn/C1wNzAOoDX4DV5zc/7SjegiywW87ugMgjblT8H0oSAl94W8h/MnYgaQQ5kLvaIw1ujmSjP++
9yOgl7g/gKq+wapOpgDmOw/dFryfgwkYX4AnLVwCzBp4MWvdj1AM8WQGREkOzkNBPtDbiPHFe7Iu
sECak49Gmu7o6wymADeQtiSdXE+f7RmfKehBcb9/DgTAlnocwxyG+YpLW95ekO0IvRydG3hwyiSG
7hD24gEjOno4AmcHAC+QFhWyvHgK+8/4kjzS2AShXsQOhxVNdDOdHn8gC5ewH6t04fxCkvMvuMjF
kY92GoTR3TwuwzJcFfuc/OtVUUXlT//BP39AT1fw+O5vf5C/FAIdoq8QtQo2uKv9MfjFt226OnzV
SrxDK/7899ukisu8fb3ywyT+DzGakx/u/+yvkv2L97/eD/j7sfx98K/vGebgZX7p5yejhHkezYHB
o/7l4zqcuMGIjy/wKFzly/w2aPfjafsXfb7crv72x2QZ5Msw/uPk7UXz6Lf5/dsfg9k/8e9+9Nhp
m+ZVcXyOWHlxKGSfer3slhdvyjxMj88ST0ao9vhHMcu/98KP8+VwEkQzkez7Pi7y5So6Pmf/rg8x
ubxrNnioqC7IvutNkt+dTYHIJcs+9knVLMPy+Jz9FAj5B9nHPl19XsbJcMWERZR97ovt2RyIJJTs
Q18ty2V+fMx+CkSeVPapb5bVXXjxj3z5OVwenyYevqcZlH54m589VXgisk99F4fl6m7/zhfzbZgv
y9XARuiCaEv2S/5cFeXFZBlvjo/aT4pFolT2yR9X29Vgy+2Z3GWf+jy5YNP9l+IiWsZ3x5cU7wz/
wvGPv2/XrhMee/Gm+nwXFhjO28FRpPD/EGb5bRV/vnhciPcfLKfokdMckReUnaN/fK4unlXFYJ/3
T3+AOfofr+dv5q/fz2f/80JsnlXOhJ3vfxwXgAUGfRGiNCGq0D+1Nvc5If8e/2PPgC/tfwzdrIEX
UEg6Yb/prPwj98VOiof74AH21ySJwvrM4D3ALTXJl104uP+FXIHsYRA+3ur4GGEoBEuD9EOTKNme
3SRClk72ufPbanmX5McHide1H+B1r/JVfBtcXFfhcrgbhCi67DtfLaONMGb32TTnp8f+sLd/5Bxf
V+3ZW5PRkn/tN1XO0dgOtoZGfCU9Hy+X+dKvlu3xSWIRNVGVlp3ol6u8Oj7l8NAH8Ive5dX5y+57
dmRf9v0qXnXVKlqevjGZyuMf/9kd/Z93DdhC1paioQmAHxQBFWXn/8VLYbvCrxFOznKbDBZH8ODI
rvpklW+ru8Fj9Qd47BthbpP4Pgsj6Ppk33qa3CbFxX99slpFYez/t/u+RrC2yX7N8yQvA+EuPVsS
LsTL+75HsNDJfs80STb3PvsBxnAVrsPjGwobJPSWZd/3anVHxkWEOm9KEeNcJF8unoW3eRKviqGX
IUBx0t92uAtfJlH7/fMfYPb7u/ZNUh0WW9yM/4gJaW/L8Pbi6bnX/xAXw3W13B4nRizKQ8TLj1bL
/HilX4gxPLudJfEyOv7dWejyANfbkzAPPy/LwfbSRHeu7IpPg5xobrss+kNxfOL+DhUdsLJf8HzV
XEyX0eouiYf7Fb2CB3h6WK2OT9m/smjikn3l98u4WpZDd0JQd8g+9/myOndSHmIKmOBPq6XwMo+v
uJ8JAXCUfeOXYXm7DLHK94XkAjIv/QXLtFpeiD2C/x2vBpfjXipE/gui5XAlvQfY1FxSRbCMonvn
RcDWZF/7DYn08uLRKlrFy/9+8Y/idhUXFCz2xuatOLE4KXfLi2kVB4M5o8Na/svfJht808GsAZV+
iOfG/vBtjYd426peRmcv+wA780+WNyz2E35VldUwNKToJD8d3zmZ+kNk0KZRmKarvPzqER5fVBgF
IRLjOB6azpDPIXdtCVZ32b3ap2J7/+RZGCf5xYuqjFr8xfsOCF/KN6vkwCBH9AgoRP/Jj1/iPy/w
celmAyVBH4DO3IlisiEd+JyOpi/mnf7V/LRi+u/J8iEdBEELSp8G4HjBQ0SO+1jyOy2G/iCPJ5nG
+6cTcCgZD15mMEE/+3m/s8Tuh94ABa7Bo/rp/5Vx/eDf/mflMivy8cvozL16AHedoOxLEh3jpeMh
FVOJog3YWbClNu3c7l4j/vjjESYvwPiZqJjqJr0tNOfT9iO9C07368/P8CGR98sV9etVkvvDZRVK
ND+2lYfv+lHS8HVVnMWOUJLIP/bt//5f+SZsV8cn7Y/cz0OI05k8nux/k9Uzdel9MEJrEPlksQZ+
1gPELv+Ifcp/p0v700v75xtxkpRFc56/fojnruIhDkX0N8uemgnBW3wXHh8kdreADss+dhosB3Gb
4JyTfebrVVp9jsiokCwi0XIxTVi942PFi4smN9kv+T/cXc1yG8cRfhXckhxY0kI/tC6pIkCIpADI
DAHy4NsAGAMj/Ay8P6TBky95iJxz0iG3vAHfJE+Sr3cx9PbsWkth2mGscpVLkF29s73dMz3dX399
qtd2itQUHtP8PAEL7KIeEVsO1GhOmTcbYRfZ09gmTiGknjcCl50u9ItDuXXyY5FSdjpizxG4inbV
VrdudDxj+y71/AR/4E9mgkQds3jqFQ2V25vvtqkTQ+om7r9goT8hZWOx761qMgnNF4xmM+nFJo15
gkIi19RLF8Zu+XZNJGyh+hjD7c+UX4aVSNmcqQl3QpoQF7rcs4V3DNCo3GCh1ZQSjfQMFdt9+Heq
W7M/XdxaEzOvy+fEhYrv682OHbSItMMXPTATPyrAWFIBuTqx6YIdLpEEiADr9bQgUWUaqpmaq2Tq
YegkjpGh2tk05eaAXEGwtQ2R2b1jezAYY0XEekIFvHiIg3Q65cYgkdMaInEOEDlHAYMzXUINJFn5
pQmJY25o72n//ckrUBDFWugW8dEgxHdi6ARFJ5f7+VvX7+YTLpfKT6KIGPBDV1tk9o86Jkl4UhlD
ccOlXz18zjZIjTtJuTreCSj5CjcTv1ovEMaO9G660KuVB1d9KbDivKy6DzjL6sDcLffzcOsYAbMy
VwyBBuogAbnoKIhVa6BR0XbS6Bu2IwGTHtm1nxcDE7V7TIAygONgFpczEoU6ytjyWxooWASW+vBP
2xrb9cPnvJZxGT/8azM1W65riUoyoLvGTyu9EnCYsdrc+xs0OjfDNXM9rzj4awGDRp5gCfBc671K
2EmI+W7ha0anjfGglW0i1As1vR7yMEDDspAAE/vCBf9QuYPkjWih6/3BrCdqcsetWKLBothDRxX/
lgCDdkzcGiOYY5sosHThWj6Z7DT7dsdtjBtB3+trGrqJrDcVPhqM5PnysNHLN8h6fYN1mRU6i3hA
JfGtNwBBx+yGKBA7nFANia81EthXOno1NxkDYEl0mHVsAsXmB9q5ju/13N56UH6iMw3dZLB45bUe
SlzFO9lqTiBHt0CKdprLJM3x+6nerFXMepVoiF2oFi5iqIFjiyTuML0EEAWuBAlAWPdeTxeeWAFT
eG82vhIkoBPvVWx1HUZCAmv/Hn2oU3ZCfifg0WdmgrS214X4TiBSOMsA/030zlksuQUNkQi13zPA
rtWGi5XQQ6w1167EpbMbW8RhbGvA2R2uhPMM0KuYKQGsH+FyL6aVzQGj7gTkpmrFV0vjOUJN4YOO
PQOL2gK3zA8A4yH9xxs681nOoQseqNTrJYskrigDky4yPzSJJCqPo5W9VUvPgCWqjQODfT0FCjLV
vLQLvv1wwxhkP+s1il3x3MnK00jEQRX6CYd2NYNOnKBcrkQjwxCAcz/VKuAiSDenfLHEGxKqhI+a
8P50giZOWK4IiVsVQEp3XkOZxNGMHggv6skHgoVq4hJ9LpmXR8u5HkMFXyHV5cVTYLdz2g5IdcGj
AadgNpFPBQ1d8CjfNdFnyLMkEreO0dbjIQF2U0ATwBlP0PjhJJEFt0U6uO7Q5MPTiRKXpNGdSe8L
r+NLFnDo6yVRvbDgEug695jDre26oHXoAzo8s/zaKFGtvCG4CuyuCzogt9j8M4pU6uwGB5Sex9yg
JW41Ix37WT8J8AG6OnTeUMaT2RHAnQKJirylD4HRtKb3h0ZluA9wuLX0bWJvmbYBaweLt0Bg+/B3
2v7rrmbgk4tolBfyaxhz1sboiMbHPWdqDTPJQPIZnF0rvwJ9MBBrlf+qxzHrRbLiq/GuJ3E2YQeN
wI6C9kKDJu48V9RR8cTvwA23QkAjM7Pi4MhIICil1YLwgEdMAl5D0CBwdSk0/bmXL44y9+twh+yq
HaKQOq+RCKW7nnVI4CBO7RpljymzOomI18ndPIIjnXZJ128FzOMMvbqAs5TFSvDjoF92plc24xVC
iUr9Odi7THm5mJfofh5uch9gx973iyS4n9DiRwUxH74hAQ3F1S1NqOqdutcnm4gkeKUukURLbevK
8KthW4L/qehJ7Js0LdriPupbw3cQGvoZfi2gzsdBNvWvHBI7H24bZqZm+WEwthPl1dsligZjlH8L
/XRhl6BOqGmdxeAJKUXdGOR4oTAKVgjqXewKCM35l5EAz3UIg5UsWjcGTSm1mzyIrcLf63r0xScI
ZIQ7SJ14yM32sYDcbharqWLxaFsCmDVSPCrCbM1wNY/IzXqo+uFKlHFjkQB9FZsFQph08fB5pdc7
t2La6jB0xP08fOPPX2Co8AR+d0bVWwJQXrxAcQq0/lzUUv7iVk0v8Qr9oI23pLoY+QuRc1MzY9N/
3+++tDzkaL7JXscf54CK5w3w7GO4H4fb0wlyJRNlPvG7sECgdhKD65GfZgLnJGgp5yuEasnCvXr+
1QUiqiEoxVBIZmIlFrzIALQtS5VAh3XQlMWhL68E1opeo4md8W8mUXgZxYZYbpYsapdIbOGqzRkK
JKoi52gba/XpX6OTq/KHA2W6+3m4v10Ax1IhGYok+CsgmX+6SAJL+kFtuflGEjy2/V08390Tn4fT
KLkxoFvu5+EKLvJvfet1LWEkRLjsAiZXI1vAMPqg5l4uqioR8OuB8tIpEh2cyHAqW3ERCcZLXBTR
devZsgTcE1W+mbnld4RIIilB3So7DwUcSYRjH/WWg88jCXY1oqMEgqHujhZJdNpfohZeMWQJsMwl
iFvB81K554mQf6L4orbYNtw2UYSTApHQeKGMX1VttwX8eqw+maqmgYF1r3D4LjpWBo0gTk4RY0ms
GGkCCgt968BIRvesw9d8fT/RNeqQyMHeGJ2CGdatMdeHxFb3PeCn9rZ1kaLLftt60eqhmdem2d4z
y4+LMLVN4APsH9gHs1OyADD7Rcv90dQ9FMNhBULr0RZJv9Wubr8BAY9E7DM0sxmKej2VsORiMUbk
t5NzSABg/lszxnSvtdHCLC1iFmjt8Y9Fnqv8pTB3FYNZBFJd+ami8IFis/rPL/9IlmqnkOnaIf2N
FZyjIRk54DqlgvDn7SuJdtSxAUnA0UADflR+Q5pnjwmy7q8O91h0Vy3V0pl78uLUKLvDfcm0/gbS
CZ5ToomeInmlU7ucWShwrJa4Rpo1u5W8I5IuiebNvspAXslgyTR17e0xDTkMzRZfqqOVOZoC8XuU
JJmTl4fQxTMaMzTNNg+gyrxGssAeNFDbFDSCNcIbD4FnTCzBqcJ5c8rrJ7f5XerJAPCbe+awEpWh
rsWhTSUW5i8SYXlvBebp1a3Pci+Rm0ZZL9VrROdlY5NgqkSSYIa8Nw6QwpcL3xNwu49QcE4WzyTD
9AQ2DUQwTBFRM9C8bLC9Pdrhf5PJxfRqTKzHCD/McPvuGFlnkLu4s7pLI9b2/oOd7Nft9A836Az8
g99kvtqxWzN7e/P/XDnAVNhj+gfDgzEfEpOican89uwNUy+BzHvKe8HZN3CsCsEl9zc71WrT8P9M
y8MHn4ssMuejcpso7dbH1QT0/pWfeCl4ZHBnNp47tLdXf6VcL5GUl7SCJPay2HJgS9F7GiS0yLOe
FLMjyorFll3t4/pKFVBbZoXCIOcxDVrzniqiuuZi3lOQ7O/JE3jSsm58SNAzLjEHb+73D9YdlN5T
sl+Hfz71ygubUZ4hvq0hFA1/UAetFyDTG+VzHsp2VMfOG/64IZibtrjEr/mnqhurKvAwNV/EesLe
quaYCX9QF521kwkMEKTytT0ndYTOTY99vtiv2EKeckqVLPsPcAp1QffGsYsSeSKAn3SlT/edQHpm
qH/2EHWRxOixAmNySQw4OkdwDQlviCHNZT9pN8eKzTmMfV9FdW9pvxbIwjxyXVbPE+Lc/tKV7am7
8KNfl1UTvdyj238nB67zez7Hmv6P6QrjYP76XwAAAP//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>
              <a:solidFill>
                <a:sysClr val="windowText" lastClr="000000"/>
              </a:solidFill>
            </a:defRPr>
          </a:pPr>
          <a:endParaRPr lang="en-US" sz="1600" b="0" i="0" u="none" strike="noStrike" baseline="0">
            <a:solidFill>
              <a:sysClr val="windowText" lastClr="000000"/>
            </a:solidFill>
            <a:latin typeface="Calibri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 /><Relationship Id="rId3" Type="http://schemas.openxmlformats.org/officeDocument/2006/relationships/chart" Target="../charts/chart2.xml" /><Relationship Id="rId7" Type="http://schemas.openxmlformats.org/officeDocument/2006/relationships/chart" Target="../charts/chart6.xml" /><Relationship Id="rId2" Type="http://schemas.microsoft.com/office/2014/relationships/chartEx" Target="../charts/chartEx1.xml" /><Relationship Id="rId1" Type="http://schemas.openxmlformats.org/officeDocument/2006/relationships/chart" Target="../charts/chart1.xml" /><Relationship Id="rId6" Type="http://schemas.openxmlformats.org/officeDocument/2006/relationships/chart" Target="../charts/chart5.xml" /><Relationship Id="rId5" Type="http://schemas.openxmlformats.org/officeDocument/2006/relationships/chart" Target="../charts/chart4.xml" /><Relationship Id="rId4" Type="http://schemas.openxmlformats.org/officeDocument/2006/relationships/chart" Target="../charts/chart3.xml" /><Relationship Id="rId9" Type="http://schemas.openxmlformats.org/officeDocument/2006/relationships/image" Target="../media/image2.sv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174151</xdr:colOff>
      <xdr:row>8</xdr:row>
      <xdr:rowOff>68391</xdr:rowOff>
    </xdr:from>
    <xdr:to>
      <xdr:col>39</xdr:col>
      <xdr:colOff>323851</xdr:colOff>
      <xdr:row>61</xdr:row>
      <xdr:rowOff>63500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3C6516BB-F5B8-42B1-BC7F-F833540D555D}"/>
            </a:ext>
          </a:extLst>
        </xdr:cNvPr>
        <xdr:cNvGrpSpPr/>
      </xdr:nvGrpSpPr>
      <xdr:grpSpPr>
        <a:xfrm>
          <a:off x="3374551" y="1622871"/>
          <a:ext cx="21912420" cy="10293539"/>
          <a:chOff x="3167722" y="1592391"/>
          <a:chExt cx="20505986" cy="10091609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12DD8AD5-C9F4-4CDC-8ABC-791E9D2C743B}"/>
              </a:ext>
            </a:extLst>
          </xdr:cNvPr>
          <xdr:cNvGrpSpPr/>
        </xdr:nvGrpSpPr>
        <xdr:grpSpPr>
          <a:xfrm>
            <a:off x="3167722" y="1592391"/>
            <a:ext cx="20505986" cy="10091609"/>
            <a:chOff x="-3193292" y="-1856982"/>
            <a:chExt cx="44112692" cy="24833570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GrpSpPr/>
          </xdr:nvGrpSpPr>
          <xdr:grpSpPr>
            <a:xfrm>
              <a:off x="-3193292" y="-1856982"/>
              <a:ext cx="44112692" cy="24833570"/>
              <a:chOff x="3361" y="-483"/>
              <a:chExt cx="19806" cy="10857"/>
            </a:xfrm>
          </xdr:grpSpPr>
          <xdr:sp macro="" textlink="">
            <xdr:nvSpPr>
              <xdr:cNvPr id="2" name="Rounded Rectangle 1">
                <a:extLst>
                  <a:ext uri="{FF2B5EF4-FFF2-40B4-BE49-F238E27FC236}">
                    <a16:creationId xmlns:a16="http://schemas.microsoft.com/office/drawing/2014/main" id="{00000000-0008-0000-0200-000002000000}"/>
                  </a:ext>
                </a:extLst>
              </xdr:cNvPr>
              <xdr:cNvSpPr/>
            </xdr:nvSpPr>
            <xdr:spPr>
              <a:xfrm>
                <a:off x="3361" y="-483"/>
                <a:ext cx="19806" cy="10857"/>
              </a:xfrm>
              <a:prstGeom prst="roundRect">
                <a:avLst>
                  <a:gd name="adj" fmla="val 1013"/>
                </a:avLst>
              </a:prstGeom>
              <a:solidFill>
                <a:schemeClr val="accent1">
                  <a:lumMod val="40000"/>
                  <a:lumOff val="60000"/>
                </a:schemeClr>
              </a:solidFill>
            </xdr:spPr>
            <xdr:style>
              <a:lnRef idx="0">
                <a:srgbClr val="FFFFFF"/>
              </a:lnRef>
              <a:fillRef idx="2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3" name="Rounded Rectangle 2">
                <a:extLst>
                  <a:ext uri="{FF2B5EF4-FFF2-40B4-BE49-F238E27FC236}">
                    <a16:creationId xmlns:a16="http://schemas.microsoft.com/office/drawing/2014/main" id="{00000000-0008-0000-0200-000003000000}"/>
                  </a:ext>
                </a:extLst>
              </xdr:cNvPr>
              <xdr:cNvSpPr/>
            </xdr:nvSpPr>
            <xdr:spPr>
              <a:xfrm>
                <a:off x="3605" y="-103"/>
                <a:ext cx="19346" cy="10178"/>
              </a:xfrm>
              <a:prstGeom prst="roundRect">
                <a:avLst>
                  <a:gd name="adj" fmla="val 975"/>
                </a:avLst>
              </a:pr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6" name="Rounded Rectangle 3">
              <a:extLst>
                <a:ext uri="{FF2B5EF4-FFF2-40B4-BE49-F238E27FC236}">
                  <a16:creationId xmlns:a16="http://schemas.microsoft.com/office/drawing/2014/main" id="{526F5249-4A19-4441-8BD5-488E7D7C8512}"/>
                </a:ext>
              </a:extLst>
            </xdr:cNvPr>
            <xdr:cNvSpPr/>
          </xdr:nvSpPr>
          <xdr:spPr>
            <a:xfrm>
              <a:off x="8763000" y="2516050"/>
              <a:ext cx="17602201" cy="4646749"/>
            </a:xfrm>
            <a:prstGeom prst="roundRect">
              <a:avLst>
                <a:gd name="adj" fmla="val 563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" name="Rounded Rectangle 3">
              <a:extLst>
                <a:ext uri="{FF2B5EF4-FFF2-40B4-BE49-F238E27FC236}">
                  <a16:creationId xmlns:a16="http://schemas.microsoft.com/office/drawing/2014/main" id="{D7D7A8A8-6794-48E6-A629-756C67ACCA01}"/>
                </a:ext>
              </a:extLst>
            </xdr:cNvPr>
            <xdr:cNvSpPr/>
          </xdr:nvSpPr>
          <xdr:spPr>
            <a:xfrm>
              <a:off x="-2344891" y="2518771"/>
              <a:ext cx="10917391" cy="6701428"/>
            </a:xfrm>
            <a:prstGeom prst="roundRect">
              <a:avLst>
                <a:gd name="adj" fmla="val 430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" name="Rounded Rectangle 3">
              <a:extLst>
                <a:ext uri="{FF2B5EF4-FFF2-40B4-BE49-F238E27FC236}">
                  <a16:creationId xmlns:a16="http://schemas.microsoft.com/office/drawing/2014/main" id="{F9A5FC6B-2F81-49E6-A592-539B2E86D834}"/>
                </a:ext>
              </a:extLst>
            </xdr:cNvPr>
            <xdr:cNvSpPr/>
          </xdr:nvSpPr>
          <xdr:spPr>
            <a:xfrm>
              <a:off x="26631900" y="2514598"/>
              <a:ext cx="13449301" cy="12030076"/>
            </a:xfrm>
            <a:prstGeom prst="roundRect">
              <a:avLst>
                <a:gd name="adj" fmla="val 190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" name="Rounded Rectangle 3">
              <a:extLst>
                <a:ext uri="{FF2B5EF4-FFF2-40B4-BE49-F238E27FC236}">
                  <a16:creationId xmlns:a16="http://schemas.microsoft.com/office/drawing/2014/main" id="{E54FE787-AC9B-454A-8DCB-FDA806EFE70D}"/>
                </a:ext>
              </a:extLst>
            </xdr:cNvPr>
            <xdr:cNvSpPr/>
          </xdr:nvSpPr>
          <xdr:spPr>
            <a:xfrm>
              <a:off x="-2344889" y="9448799"/>
              <a:ext cx="10879293" cy="5943598"/>
            </a:xfrm>
            <a:prstGeom prst="roundRect">
              <a:avLst>
                <a:gd name="adj" fmla="val 554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1" name="Rounded Rectangle 3">
              <a:extLst>
                <a:ext uri="{FF2B5EF4-FFF2-40B4-BE49-F238E27FC236}">
                  <a16:creationId xmlns:a16="http://schemas.microsoft.com/office/drawing/2014/main" id="{AF282F13-8C4E-4DC0-9360-07FFA3F03FD0}"/>
                </a:ext>
              </a:extLst>
            </xdr:cNvPr>
            <xdr:cNvSpPr/>
          </xdr:nvSpPr>
          <xdr:spPr>
            <a:xfrm>
              <a:off x="8839201" y="7392851"/>
              <a:ext cx="17526000" cy="7085150"/>
            </a:xfrm>
            <a:prstGeom prst="roundRect">
              <a:avLst>
                <a:gd name="adj" fmla="val 449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" name="Rounded Rectangle 3">
              <a:extLst>
                <a:ext uri="{FF2B5EF4-FFF2-40B4-BE49-F238E27FC236}">
                  <a16:creationId xmlns:a16="http://schemas.microsoft.com/office/drawing/2014/main" id="{81A82F80-EEC7-4898-9ED3-6993229432CF}"/>
                </a:ext>
              </a:extLst>
            </xdr:cNvPr>
            <xdr:cNvSpPr/>
          </xdr:nvSpPr>
          <xdr:spPr>
            <a:xfrm>
              <a:off x="-2310995" y="15659100"/>
              <a:ext cx="10845395" cy="6124574"/>
            </a:xfrm>
            <a:prstGeom prst="roundRect">
              <a:avLst>
                <a:gd name="adj" fmla="val 293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pPr algn="l"/>
              <a:endParaRPr lang="en-US" sz="1100"/>
            </a:p>
          </xdr:txBody>
        </xdr:sp>
      </xdr:grpSp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0E5EC35A-EAAC-4717-91FA-FFD1AB594D89}"/>
              </a:ext>
            </a:extLst>
          </xdr:cNvPr>
          <xdr:cNvGraphicFramePr>
            <a:graphicFrameLocks/>
          </xdr:cNvGraphicFramePr>
        </xdr:nvGraphicFramePr>
        <xdr:xfrm>
          <a:off x="3565071" y="8693728"/>
          <a:ext cx="5042066" cy="253278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25" name="Chart 24">
                <a:extLst>
                  <a:ext uri="{FF2B5EF4-FFF2-40B4-BE49-F238E27FC236}">
                    <a16:creationId xmlns:a16="http://schemas.microsoft.com/office/drawing/2014/main" id="{F2D5BD59-8F51-488D-AE90-42448A18DE00}"/>
                  </a:ext>
                </a:extLst>
              </xdr:cNvPr>
              <xdr:cNvGraphicFramePr/>
            </xdr:nvGraphicFramePr>
            <xdr:xfrm>
              <a:off x="17036144" y="3360964"/>
              <a:ext cx="6254750" cy="4894036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2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7036144" y="3360964"/>
                <a:ext cx="6254750" cy="4894036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90A14B7B-E0E8-4085-9B0D-2FC5E50D13AF}"/>
              </a:ext>
            </a:extLst>
          </xdr:cNvPr>
          <xdr:cNvGraphicFramePr>
            <a:graphicFrameLocks/>
          </xdr:cNvGraphicFramePr>
        </xdr:nvGraphicFramePr>
        <xdr:xfrm>
          <a:off x="8763000" y="5347607"/>
          <a:ext cx="8127999" cy="28756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7" name="Rounded Rectangle 3">
            <a:extLst>
              <a:ext uri="{FF2B5EF4-FFF2-40B4-BE49-F238E27FC236}">
                <a16:creationId xmlns:a16="http://schemas.microsoft.com/office/drawing/2014/main" id="{74D45158-92D2-41A2-9DDA-EB20498CD771}"/>
              </a:ext>
            </a:extLst>
          </xdr:cNvPr>
          <xdr:cNvSpPr/>
        </xdr:nvSpPr>
        <xdr:spPr>
          <a:xfrm>
            <a:off x="8762999" y="8286750"/>
            <a:ext cx="8175625" cy="2884714"/>
          </a:xfrm>
          <a:prstGeom prst="roundRect">
            <a:avLst>
              <a:gd name="adj" fmla="val 318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28" name="Chart 27">
            <a:extLst>
              <a:ext uri="{FF2B5EF4-FFF2-40B4-BE49-F238E27FC236}">
                <a16:creationId xmlns:a16="http://schemas.microsoft.com/office/drawing/2014/main" id="{87C9BDAD-A383-42A4-8DD4-A6DB68E06D22}"/>
              </a:ext>
            </a:extLst>
          </xdr:cNvPr>
          <xdr:cNvGraphicFramePr>
            <a:graphicFrameLocks/>
          </xdr:cNvGraphicFramePr>
        </xdr:nvGraphicFramePr>
        <xdr:xfrm>
          <a:off x="8749392" y="8286750"/>
          <a:ext cx="8177893" cy="288471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29" name="Rounded Rectangle 3">
            <a:extLst>
              <a:ext uri="{FF2B5EF4-FFF2-40B4-BE49-F238E27FC236}">
                <a16:creationId xmlns:a16="http://schemas.microsoft.com/office/drawing/2014/main" id="{978E5516-8075-40BD-9C8E-361A545C15D0}"/>
              </a:ext>
            </a:extLst>
          </xdr:cNvPr>
          <xdr:cNvSpPr/>
        </xdr:nvSpPr>
        <xdr:spPr>
          <a:xfrm>
            <a:off x="17036143" y="8341180"/>
            <a:ext cx="6259286" cy="2803070"/>
          </a:xfrm>
          <a:prstGeom prst="roundRect">
            <a:avLst>
              <a:gd name="adj" fmla="val 360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0" name="Chart 29">
            <a:extLst>
              <a:ext uri="{FF2B5EF4-FFF2-40B4-BE49-F238E27FC236}">
                <a16:creationId xmlns:a16="http://schemas.microsoft.com/office/drawing/2014/main" id="{B72BE2C4-C5C9-4EE5-B03A-717D41118E44}"/>
              </a:ext>
            </a:extLst>
          </xdr:cNvPr>
          <xdr:cNvGraphicFramePr>
            <a:graphicFrameLocks/>
          </xdr:cNvGraphicFramePr>
        </xdr:nvGraphicFramePr>
        <xdr:xfrm>
          <a:off x="17041091" y="8330045"/>
          <a:ext cx="6229597" cy="28401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31" name="Chart 30">
            <a:extLst>
              <a:ext uri="{FF2B5EF4-FFF2-40B4-BE49-F238E27FC236}">
                <a16:creationId xmlns:a16="http://schemas.microsoft.com/office/drawing/2014/main" id="{CD4A8A37-560D-408B-8DF0-D061279F6390}"/>
              </a:ext>
            </a:extLst>
          </xdr:cNvPr>
          <xdr:cNvGraphicFramePr>
            <a:graphicFrameLocks/>
          </xdr:cNvGraphicFramePr>
        </xdr:nvGraphicFramePr>
        <xdr:xfrm>
          <a:off x="3565072" y="6191250"/>
          <a:ext cx="5024747" cy="24158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284F3224-3929-4A64-8EC0-E3081DA391B6}"/>
              </a:ext>
            </a:extLst>
          </xdr:cNvPr>
          <xdr:cNvCxnSpPr/>
        </xdr:nvCxnSpPr>
        <xdr:spPr>
          <a:xfrm flipH="1">
            <a:off x="10616964" y="3694336"/>
            <a:ext cx="2402" cy="1332000"/>
          </a:xfrm>
          <a:prstGeom prst="line">
            <a:avLst/>
          </a:prstGeom>
          <a:ln w="9525" cap="flat" cmpd="sng" algn="ctr">
            <a:solidFill>
              <a:schemeClr val="accent1">
                <a:alpha val="81000"/>
              </a:schemeClr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graphicFrame macro="">
        <xdr:nvGraphicFramePr>
          <xdr:cNvPr id="36" name="Chart 35">
            <a:extLst>
              <a:ext uri="{FF2B5EF4-FFF2-40B4-BE49-F238E27FC236}">
                <a16:creationId xmlns:a16="http://schemas.microsoft.com/office/drawing/2014/main" id="{A43FF655-9962-43E9-A71F-DCDF2199D1C5}"/>
              </a:ext>
            </a:extLst>
          </xdr:cNvPr>
          <xdr:cNvGraphicFramePr>
            <a:graphicFrameLocks/>
          </xdr:cNvGraphicFramePr>
        </xdr:nvGraphicFramePr>
        <xdr:xfrm>
          <a:off x="3580946" y="3368387"/>
          <a:ext cx="5043508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11480E2-CA4E-4206-8AE2-E9208E5DB946}"/>
              </a:ext>
            </a:extLst>
          </xdr:cNvPr>
          <xdr:cNvSpPr txBox="1"/>
        </xdr:nvSpPr>
        <xdr:spPr>
          <a:xfrm>
            <a:off x="4865914" y="2071690"/>
            <a:ext cx="13324114" cy="11001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3200" b="1" baseline="0">
                <a:latin typeface="Trebuchet MS" panose="020B0603020202020204" pitchFamily="34" charset="0"/>
              </a:rPr>
              <a:t>Business Performance &amp; Sales Insights Dashboard</a:t>
            </a:r>
          </a:p>
          <a:p>
            <a:r>
              <a:rPr lang="en-US" sz="1800" b="0" i="1" baseline="0">
                <a:latin typeface="Trebuchet MS" panose="020B0603020202020204" pitchFamily="34" charset="0"/>
              </a:rPr>
              <a:t>A comprehensive view of product trends, revenue, and efficiency across countries and channels</a:t>
            </a:r>
            <a:r>
              <a:rPr lang="en-US" sz="1800" b="1" i="1" baseline="0">
                <a:latin typeface="Trebuchet MS" panose="020B0603020202020204" pitchFamily="34" charset="0"/>
              </a:rPr>
              <a:t>.</a:t>
            </a:r>
            <a:endParaRPr lang="en-US" sz="1800" b="1" i="1">
              <a:latin typeface="Trebuchet MS" panose="020B0603020202020204" pitchFamily="34" charset="0"/>
            </a:endParaRPr>
          </a:p>
        </xdr:txBody>
      </xdr: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06692C93-6A41-45BE-8403-31934C612E53}"/>
              </a:ext>
            </a:extLst>
          </xdr:cNvPr>
          <xdr:cNvCxnSpPr/>
        </xdr:nvCxnSpPr>
        <xdr:spPr>
          <a:xfrm flipH="1">
            <a:off x="12602249" y="3689580"/>
            <a:ext cx="2402" cy="1332000"/>
          </a:xfrm>
          <a:prstGeom prst="line">
            <a:avLst/>
          </a:prstGeom>
          <a:ln w="9525" cap="flat" cmpd="sng" algn="ctr">
            <a:solidFill>
              <a:schemeClr val="accent1">
                <a:alpha val="81000"/>
              </a:schemeClr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8DCA2877-DA41-4579-9530-5AD157E7949B}"/>
              </a:ext>
            </a:extLst>
          </xdr:cNvPr>
          <xdr:cNvCxnSpPr/>
        </xdr:nvCxnSpPr>
        <xdr:spPr>
          <a:xfrm flipH="1">
            <a:off x="14693667" y="3699104"/>
            <a:ext cx="2402" cy="1332000"/>
          </a:xfrm>
          <a:prstGeom prst="line">
            <a:avLst/>
          </a:prstGeom>
          <a:ln w="9525" cap="flat" cmpd="sng" algn="ctr">
            <a:solidFill>
              <a:schemeClr val="accent1">
                <a:alpha val="81000"/>
              </a:schemeClr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4A3EE6F-59F2-4694-932B-FF46865E1F7B}"/>
              </a:ext>
            </a:extLst>
          </xdr:cNvPr>
          <xdr:cNvSpPr txBox="1"/>
        </xdr:nvSpPr>
        <xdr:spPr>
          <a:xfrm>
            <a:off x="8905875" y="3524250"/>
            <a:ext cx="1221241" cy="349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US" sz="1400" b="1">
                <a:solidFill>
                  <a:schemeClr val="dk1"/>
                </a:solidFill>
                <a:latin typeface="Trebuchet MS" panose="020B0603020202020204" pitchFamily="34" charset="0"/>
                <a:ea typeface="+mn-ea"/>
                <a:cs typeface="+mn-cs"/>
              </a:rPr>
              <a:t>Revenue</a:t>
            </a:r>
          </a:p>
        </xdr:txBody>
      </xdr:sp>
      <xdr:sp macro="" textlink="PivotTables!M3">
        <xdr:nvSpPr>
          <xdr:cNvPr id="34" name="TextBox 33">
            <a:extLst>
              <a:ext uri="{FF2B5EF4-FFF2-40B4-BE49-F238E27FC236}">
                <a16:creationId xmlns:a16="http://schemas.microsoft.com/office/drawing/2014/main" id="{6C43F650-CACE-414D-86CE-C3985029BB56}"/>
              </a:ext>
            </a:extLst>
          </xdr:cNvPr>
          <xdr:cNvSpPr txBox="1"/>
        </xdr:nvSpPr>
        <xdr:spPr>
          <a:xfrm>
            <a:off x="8556918" y="3914775"/>
            <a:ext cx="2079859" cy="625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2F6440C-1F82-498A-ADC3-19285C161661}" type="TxLink">
              <a:rPr lang="en-US" sz="28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$2.0B</a:t>
            </a:fld>
            <a:endParaRPr lang="en-US" sz="2800" b="1"/>
          </a:p>
        </xdr:txBody>
      </xdr:sp>
      <xdr:sp macro="" textlink="PivotTables!Q3">
        <xdr:nvSpPr>
          <xdr:cNvPr id="35" name="TextBox 34">
            <a:extLst>
              <a:ext uri="{FF2B5EF4-FFF2-40B4-BE49-F238E27FC236}">
                <a16:creationId xmlns:a16="http://schemas.microsoft.com/office/drawing/2014/main" id="{7AA6285F-E756-4657-9487-D96DB92C3830}"/>
              </a:ext>
            </a:extLst>
          </xdr:cNvPr>
          <xdr:cNvSpPr txBox="1"/>
        </xdr:nvSpPr>
        <xdr:spPr>
          <a:xfrm>
            <a:off x="9101364" y="4708525"/>
            <a:ext cx="1426029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711D9618-15FB-4171-8C93-093D7872C13A}" type="TxLink">
              <a:rPr lang="en-US" sz="1400" b="1">
                <a:solidFill>
                  <a:schemeClr val="dk1"/>
                </a:solidFill>
                <a:latin typeface="Trebuchet MS" panose="020B0603020202020204" pitchFamily="34" charset="0"/>
                <a:ea typeface="+mn-ea"/>
                <a:cs typeface="+mn-cs"/>
              </a:rPr>
              <a:pPr marL="0" indent="0"/>
              <a:t>🔻45% YoY%</a:t>
            </a:fld>
            <a:endParaRPr lang="en-US" sz="1400" b="1">
              <a:solidFill>
                <a:schemeClr val="dk1"/>
              </a:solidFill>
              <a:latin typeface="Trebuchet MS" panose="020B06030202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B6B99ED1-7E1E-4446-AC2E-D7ECA71E0C34}"/>
              </a:ext>
            </a:extLst>
          </xdr:cNvPr>
          <xdr:cNvSpPr txBox="1"/>
        </xdr:nvSpPr>
        <xdr:spPr>
          <a:xfrm>
            <a:off x="10695667" y="3517900"/>
            <a:ext cx="1537153" cy="349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US" sz="1400" b="1">
                <a:solidFill>
                  <a:schemeClr val="dk1"/>
                </a:solidFill>
                <a:latin typeface="Trebuchet MS" panose="020B0603020202020204" pitchFamily="34" charset="0"/>
                <a:ea typeface="+mn-ea"/>
                <a:cs typeface="+mn-cs"/>
              </a:rPr>
              <a:t>Quantity Sold</a:t>
            </a:r>
          </a:p>
        </xdr:txBody>
      </xdr:sp>
      <xdr:sp macro="" textlink="PivotTables!M4">
        <xdr:nvSpPr>
          <xdr:cNvPr id="38" name="TextBox 37">
            <a:extLst>
              <a:ext uri="{FF2B5EF4-FFF2-40B4-BE49-F238E27FC236}">
                <a16:creationId xmlns:a16="http://schemas.microsoft.com/office/drawing/2014/main" id="{A66C698B-5BD8-4118-A24F-F10E4810CBAE}"/>
              </a:ext>
            </a:extLst>
          </xdr:cNvPr>
          <xdr:cNvSpPr txBox="1"/>
        </xdr:nvSpPr>
        <xdr:spPr>
          <a:xfrm>
            <a:off x="10638517" y="3952875"/>
            <a:ext cx="1875518" cy="5896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35ACFE46-A6F7-49A5-8AA8-B7024F709F50}" type="TxLink">
              <a:rPr lang="en-US" sz="28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rPr>
              <a:pPr marL="0" indent="0" algn="ctr"/>
              <a:t> 25,154,632 </a:t>
            </a:fld>
            <a:endParaRPr lang="en-US" sz="28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endParaRPr>
          </a:p>
        </xdr:txBody>
      </xdr:sp>
      <xdr:sp macro="" textlink="PivotTables!Q4">
        <xdr:nvSpPr>
          <xdr:cNvPr id="39" name="TextBox 38">
            <a:extLst>
              <a:ext uri="{FF2B5EF4-FFF2-40B4-BE49-F238E27FC236}">
                <a16:creationId xmlns:a16="http://schemas.microsoft.com/office/drawing/2014/main" id="{CC2E79D6-9B08-4456-BCE3-4B3F8062A8B7}"/>
              </a:ext>
            </a:extLst>
          </xdr:cNvPr>
          <xdr:cNvSpPr txBox="1"/>
        </xdr:nvSpPr>
        <xdr:spPr>
          <a:xfrm>
            <a:off x="10922907" y="4702175"/>
            <a:ext cx="1426029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F14C41B3-C4AD-4CC9-AC22-10A766570010}" type="TxLink">
              <a:rPr lang="en-US" sz="1400" b="1">
                <a:solidFill>
                  <a:schemeClr val="dk1"/>
                </a:solidFill>
                <a:latin typeface="Trebuchet MS" panose="020B0603020202020204" pitchFamily="34" charset="0"/>
                <a:ea typeface="+mn-ea"/>
                <a:cs typeface="+mn-cs"/>
              </a:rPr>
              <a:pPr marL="0" indent="0"/>
              <a:t>🔻44% YoY%</a:t>
            </a:fld>
            <a:endParaRPr lang="en-US" sz="1400" b="1">
              <a:solidFill>
                <a:schemeClr val="dk1"/>
              </a:solidFill>
              <a:latin typeface="Trebuchet MS" panose="020B06030202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B5147EB0-0A01-49B1-BBA2-53F9F02233BE}"/>
              </a:ext>
            </a:extLst>
          </xdr:cNvPr>
          <xdr:cNvSpPr txBox="1"/>
        </xdr:nvSpPr>
        <xdr:spPr>
          <a:xfrm>
            <a:off x="12639675" y="3463924"/>
            <a:ext cx="2197879" cy="5683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latin typeface="Trebuchet MS" panose="020B0603020202020204" pitchFamily="34" charset="0"/>
              </a:rPr>
              <a:t>Avg.</a:t>
            </a:r>
            <a:r>
              <a:rPr lang="en-US" sz="1400" b="1" baseline="0">
                <a:latin typeface="Trebuchet MS" panose="020B0603020202020204" pitchFamily="34" charset="0"/>
              </a:rPr>
              <a:t> </a:t>
            </a:r>
          </a:p>
          <a:p>
            <a:r>
              <a:rPr lang="en-US" sz="1400" b="1" baseline="0">
                <a:latin typeface="Trebuchet MS" panose="020B0603020202020204" pitchFamily="34" charset="0"/>
              </a:rPr>
              <a:t>Resolution (Days)</a:t>
            </a:r>
            <a:endParaRPr lang="en-US" sz="1400" b="1">
              <a:latin typeface="Trebuchet MS" panose="020B0603020202020204" pitchFamily="34" charset="0"/>
            </a:endParaRPr>
          </a:p>
        </xdr:txBody>
      </xdr:sp>
      <xdr:sp macro="" textlink="PivotTables!M6">
        <xdr:nvSpPr>
          <xdr:cNvPr id="41" name="TextBox 40">
            <a:extLst>
              <a:ext uri="{FF2B5EF4-FFF2-40B4-BE49-F238E27FC236}">
                <a16:creationId xmlns:a16="http://schemas.microsoft.com/office/drawing/2014/main" id="{38C9F013-7160-40D1-B7A5-DE3F9646BCAF}"/>
              </a:ext>
            </a:extLst>
          </xdr:cNvPr>
          <xdr:cNvSpPr txBox="1"/>
        </xdr:nvSpPr>
        <xdr:spPr>
          <a:xfrm>
            <a:off x="12877800" y="4003675"/>
            <a:ext cx="1362529" cy="625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0C5B1FE3-5848-4FB6-9FF2-72FE5847033E}" type="TxLink">
              <a:rPr lang="en-US" sz="28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rPr>
              <a:pPr marL="0" indent="0" algn="ctr"/>
              <a:t>75</a:t>
            </a:fld>
            <a:endParaRPr lang="en-US" sz="28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8703EEF9-D902-4469-A860-05E48152AD9E}"/>
              </a:ext>
            </a:extLst>
          </xdr:cNvPr>
          <xdr:cNvSpPr txBox="1"/>
        </xdr:nvSpPr>
        <xdr:spPr>
          <a:xfrm>
            <a:off x="14737442" y="3527424"/>
            <a:ext cx="1634218" cy="3778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US" sz="1400" b="1">
                <a:solidFill>
                  <a:schemeClr val="dk1"/>
                </a:solidFill>
                <a:latin typeface="Trebuchet MS" panose="020B0603020202020204" pitchFamily="34" charset="0"/>
                <a:ea typeface="+mn-ea"/>
                <a:cs typeface="+mn-cs"/>
              </a:rPr>
              <a:t>Avg. Revenue</a:t>
            </a:r>
          </a:p>
        </xdr:txBody>
      </xdr:sp>
      <xdr:sp macro="" textlink="PivotTables!M7">
        <xdr:nvSpPr>
          <xdr:cNvPr id="43" name="TextBox 42">
            <a:extLst>
              <a:ext uri="{FF2B5EF4-FFF2-40B4-BE49-F238E27FC236}">
                <a16:creationId xmlns:a16="http://schemas.microsoft.com/office/drawing/2014/main" id="{020BFC08-D847-4751-B515-BB39D5480772}"/>
              </a:ext>
            </a:extLst>
          </xdr:cNvPr>
          <xdr:cNvSpPr txBox="1"/>
        </xdr:nvSpPr>
        <xdr:spPr>
          <a:xfrm>
            <a:off x="14832692" y="3940175"/>
            <a:ext cx="1856468" cy="625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085EEB21-0C1E-47DD-8BC1-90AF7382B6E5}" type="TxLink">
              <a:rPr lang="en-US" sz="28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rPr>
              <a:pPr marL="0" indent="0" algn="ctr"/>
              <a:t>$392.5K</a:t>
            </a:fld>
            <a:endParaRPr lang="en-US" sz="28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endParaRPr>
          </a:p>
        </xdr:txBody>
      </xdr:sp>
      <xdr:sp macro="" textlink="PivotTables!Q7">
        <xdr:nvSpPr>
          <xdr:cNvPr id="44" name="TextBox 43">
            <a:extLst>
              <a:ext uri="{FF2B5EF4-FFF2-40B4-BE49-F238E27FC236}">
                <a16:creationId xmlns:a16="http://schemas.microsoft.com/office/drawing/2014/main" id="{566AF6A7-D069-43F5-9FCC-EA56D1C9672E}"/>
              </a:ext>
            </a:extLst>
          </xdr:cNvPr>
          <xdr:cNvSpPr txBox="1"/>
        </xdr:nvSpPr>
        <xdr:spPr>
          <a:xfrm>
            <a:off x="15091682" y="4743450"/>
            <a:ext cx="1426029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8CE4A5CE-C5B1-4C37-91D1-42CA9FBE30DA}" type="TxLink">
              <a:rPr lang="en-US" sz="1400" b="1">
                <a:solidFill>
                  <a:schemeClr val="dk1"/>
                </a:solidFill>
                <a:latin typeface="Trebuchet MS" panose="020B0603020202020204" pitchFamily="34" charset="0"/>
                <a:ea typeface="+mn-ea"/>
                <a:cs typeface="+mn-cs"/>
              </a:rPr>
              <a:pPr marL="0" indent="0"/>
              <a:t>🔺2% YoY%</a:t>
            </a:fld>
            <a:endParaRPr lang="en-US" sz="1400" b="1">
              <a:solidFill>
                <a:schemeClr val="dk1"/>
              </a:solidFill>
              <a:latin typeface="Trebuchet MS" panose="020B0603020202020204" pitchFamily="34" charset="0"/>
              <a:ea typeface="+mn-ea"/>
              <a:cs typeface="+mn-cs"/>
            </a:endParaRPr>
          </a:p>
        </xdr:txBody>
      </xdr:sp>
      <xdr:pic>
        <xdr:nvPicPr>
          <xdr:cNvPr id="45" name="Graphic 44" descr="Graph and note paper pads with pencil">
            <a:extLst>
              <a:ext uri="{FF2B5EF4-FFF2-40B4-BE49-F238E27FC236}">
                <a16:creationId xmlns:a16="http://schemas.microsoft.com/office/drawing/2014/main" id="{1062287E-378A-49B8-93DD-CA2F617A36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3415372" y="2038350"/>
            <a:ext cx="1621992" cy="1333500"/>
          </a:xfrm>
          <a:prstGeom prst="rect">
            <a:avLst/>
          </a:prstGeom>
        </xdr:spPr>
      </xdr:pic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47" name="Order-Date">
                <a:extLst>
                  <a:ext uri="{FF2B5EF4-FFF2-40B4-BE49-F238E27FC236}">
                    <a16:creationId xmlns:a16="http://schemas.microsoft.com/office/drawing/2014/main" id="{65ACF7C7-52C1-4AE6-82A0-41B7D387E0F0}"/>
                  </a:ext>
                </a:extLst>
              </xdr:cNvPr>
              <xdr:cNvGraphicFramePr/>
            </xdr:nvGraphicFramePr>
            <xdr:xfrm>
              <a:off x="19003507" y="1970768"/>
              <a:ext cx="4238473" cy="1331232"/>
            </xdr:xfrm>
            <a:graphic>
              <a:graphicData uri="http://schemas.microsoft.com/office/drawing/2012/timeslicer">
                <tsle:timeslicer name="Order-Dat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9145278" y="1970768"/>
                <a:ext cx="4270348" cy="133123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49.710219675901" createdVersion="7" refreshedVersion="7" minRefreshableVersion="3" recordCount="5000" xr:uid="{00000000-000A-0000-FFFF-FFFF00000000}">
  <cacheSource type="worksheet">
    <worksheetSource ref="A1" sheet="Sales_Data "/>
  </cacheSource>
  <cacheFields count="21">
    <cacheField name="Region" numFmtId="0">
      <sharedItems count="7">
        <s v="Central America "/>
        <s v="Europe"/>
        <s v="Asia"/>
        <s v="Middle East/North Africa"/>
        <s v="Australia/Oceania"/>
        <s v="Sub-Saharan Africa"/>
        <s v="North America"/>
      </sharedItems>
    </cacheField>
    <cacheField name="Country" numFmtId="0">
      <sharedItems count="185">
        <s v="ANTIGUA AND BARBUDA "/>
        <s v="PANAMA"/>
        <s v="CZECH REPUBLIC"/>
        <s v="NORTH KOREA"/>
        <s v="SRI LANKA"/>
        <s v="MOROCCO"/>
        <s v="FEDERATED STATES OF MICRONESIA"/>
        <s v="BOSNIA AND HERZEGOVINA"/>
        <s v="AFGHANISTAN"/>
        <s v="ETHIOPIA"/>
        <s v="TURKEY"/>
        <s v="OMAN"/>
        <s v="MALAYSIA"/>
        <s v="SAINT LUCIA"/>
        <s v="SAINT VINCENT AND THE GRENADINES"/>
        <s v="LEBANON"/>
        <s v="AUSTRIA"/>
        <s v="BULGARIA"/>
        <s v="MEXICO"/>
        <s v="TRINIDAD AND TOBAGO"/>
        <s v="LIBYA"/>
        <s v="ALGERIA"/>
        <s v="ESTONIA"/>
        <s v="TUVALU"/>
        <s v="SAUDI ARABIA"/>
        <s v="CUBA"/>
        <s v="MONTENEGRO"/>
        <s v="GUATEMALA"/>
        <s v="GUINEA"/>
        <s v="VANUATU"/>
        <s v="UNITED ARAB EMIRATES"/>
        <s v="AUSTRALIA"/>
        <s v="MALAWI"/>
        <s v="LUXEMBOURG"/>
        <s v="BENIN"/>
        <s v="SOMALIA"/>
        <s v="SWITZERLAND"/>
        <s v="LAOS"/>
        <s v="KYRGYZSTAN"/>
        <s v="ANGOLA"/>
        <s v="MAURITANIA"/>
        <s v="FINLAND"/>
        <s v="TAIWAN"/>
        <s v="BELGIUM"/>
        <s v="SAN MARINO"/>
        <s v="KIRIBATI"/>
        <s v="SAMOA "/>
        <s v="CENTRAL AFRICAN REPUBLIC"/>
        <s v="UZBEKISTAN"/>
        <s v="DOMINICA"/>
        <s v="QATAR"/>
        <s v="SOUTH KOREA"/>
        <s v="NIGERIA"/>
        <s v="SOUTH AFRICA"/>
        <s v="SUDAN"/>
        <s v="NETHERLANDS"/>
        <s v="SOLOMON ISLANDS"/>
        <s v="IRAN"/>
        <s v="EQUATORIAL GUINEA"/>
        <s v="RUSSIA"/>
        <s v="AZERBAIJAN"/>
        <s v="IRAQ"/>
        <s v="MAURITIUS "/>
        <s v="ERITREA"/>
        <s v="UKRAINE"/>
        <s v="MYANMAR"/>
        <s v="LATVIA"/>
        <s v="SERBIA"/>
        <s v="MONGOLIA"/>
        <s v="GRENADA"/>
        <s v="NAMIBIA"/>
        <s v="PORTUGAL"/>
        <s v="BARBADOS"/>
        <s v="POLAND"/>
        <s v="SENEGAL"/>
        <s v="BURUNDI"/>
        <s v="HAITI"/>
        <s v="LIECHTENSTEIN"/>
        <s v="ZAMBIA"/>
        <s v="UNITED KINGDOM"/>
        <s v="SLOVENIA"/>
        <s v="MALTA"/>
        <s v="BHUTAN"/>
        <s v="SINGAPORE"/>
        <s v="CAMEROON"/>
        <s v="CYPRUS"/>
        <s v="MONACO"/>
        <s v="GABON"/>
        <s v="DJIBOUTI"/>
        <s v="NORWAY"/>
        <s v="THAILAND"/>
        <s v="UGANDA"/>
        <s v="THE GAMBIA"/>
        <s v="ARMENIA"/>
        <s v="JORDAN"/>
        <s v="TONGA"/>
        <s v="MALI"/>
        <s v="TANZANIA"/>
        <s v="SWAZILAND"/>
        <s v="DENMARK"/>
        <s v="SEYCHELLES "/>
        <s v="MADAGASCAR"/>
        <s v="CHINA"/>
        <s v="UNITED STATES OF AMERICA"/>
        <s v="PHILIPPINES"/>
        <s v="SOUTH SUDAN"/>
        <s v="KUWAIT"/>
        <s v="TURKMENISTAN"/>
        <s v="KOSOVO"/>
        <s v="HUNGARY"/>
        <s v="PAKISTAN"/>
        <s v="MOZAMBIQUE"/>
        <s v="KAZAKHSTAN"/>
        <s v="NICARAGUA"/>
        <s v="CHAD"/>
        <s v="EAST TIMOR"/>
        <s v="LITHUANIA"/>
        <s v="LIBERIA"/>
        <s v="SAINT KITTS AND NEVIS "/>
        <s v="JAMAICA"/>
        <s v="ALBANIA"/>
        <s v="JAPAN"/>
        <s v="THE BAHAMAS"/>
        <s v="MOLDOVA "/>
        <s v="EGYPT"/>
        <s v="INDIA"/>
        <s v="DEMOCRATIC REPUBLIC OF THE CONGO"/>
        <s v="REPUBLIC OF THE CONGO"/>
        <s v="COMOROS"/>
        <s v="FRANCE"/>
        <s v="RWANDA"/>
        <s v="COTE D'IVOIRE"/>
        <s v="SPAIN"/>
        <s v="ISRAEL"/>
        <s v="COSTA RICA"/>
        <s v="HONDURAS"/>
        <s v="SWEDEN"/>
        <s v="INDONESIA"/>
        <s v="YEMEN"/>
        <s v="MACEDONIA"/>
        <s v="GREECE"/>
        <s v="CAMBODIA"/>
        <s v="ITALY"/>
        <s v="NEW ZEALAND"/>
        <s v="TAJIKISTAN"/>
        <s v="BOTSWANA"/>
        <s v="DOMINICAN REPUBLIC"/>
        <s v="VIETNAM"/>
        <s v="GERMANY"/>
        <s v="TOGO"/>
        <s v="KENYA"/>
        <s v="TUNISIA "/>
        <s v="ANDORRA"/>
        <s v="ICELAND"/>
        <s v="SAO TOME AND PRINCIPE"/>
        <s v="BRUNEI"/>
        <s v="NAURU"/>
        <s v="CROATIA"/>
        <s v="MARSHALL ISLANDS"/>
        <s v="SLOVAKIA"/>
        <s v="PAPUA NEW GUINEA"/>
        <s v="GHANA"/>
        <s v="NIGER"/>
        <s v="BAHRAIN"/>
        <s v="NEPAL"/>
        <s v="MALDIVES"/>
        <s v="GUINEA-BISSAU"/>
        <s v="VATICAN CITY"/>
        <s v="BELARUS"/>
        <s v="IRELAND"/>
        <s v="BANGLADESH"/>
        <s v="GREENLAND"/>
        <s v="EL SALVADOR"/>
        <s v="PALAU"/>
        <s v="SIERRA LEONE"/>
        <s v="LESOTHO"/>
        <s v="FIJI"/>
        <s v="ZIMBABWE"/>
        <s v="ROMANIA"/>
        <s v="GEORGIA"/>
        <s v="CANADA"/>
        <s v="BELIZE"/>
        <s v="CAPE VERDE"/>
        <s v="BURKINA FASO"/>
        <s v="SYRIA"/>
      </sharedItems>
    </cacheField>
    <cacheField name="Product_Type" numFmtId="0">
      <sharedItems count="12">
        <s v="Baby Food"/>
        <s v="Snacks"/>
        <s v="Beverages"/>
        <s v="Cereal"/>
        <s v="Personal Care"/>
        <s v="Clothes"/>
        <s v="Office Supplies"/>
        <s v="Cosmetics"/>
        <s v="Meat"/>
        <s v="Fruits"/>
        <s v="Vegetables"/>
        <s v="Household"/>
      </sharedItems>
    </cacheField>
    <cacheField name="Sales-Channel" numFmtId="0">
      <sharedItems count="2">
        <s v="Online"/>
        <s v="Offline"/>
      </sharedItems>
    </cacheField>
    <cacheField name="Order-Priority" numFmtId="0">
      <sharedItems count="4">
        <s v="M"/>
        <s v="C"/>
        <s v="L"/>
        <s v="H"/>
      </sharedItems>
    </cacheField>
    <cacheField name="Order-Date" numFmtId="14">
      <sharedItems containsSemiMixedTypes="0" containsNonDate="0" containsDate="1" containsString="0" minDate="2010-01-01T00:00:00" maxDate="2017-12-08T00:00:00" count="2305">
        <d v="2013-12-20T00:00:00"/>
        <d v="2010-05-07T00:00:00"/>
        <d v="2011-12-09T00:00:00"/>
        <d v="2010-05-13T00:00:00"/>
        <d v="2015-07-20T00:00:00"/>
        <d v="2010-08-11T00:00:00"/>
        <d v="2011-03-28T00:00:00"/>
        <d v="2013-10-14T00:00:00"/>
        <d v="2016-08-27T00:00:00"/>
        <d v="2015-04-13T00:00:00"/>
        <d v="2013-09-25T00:00:00"/>
        <d v="2013-12-05T00:00:00"/>
        <d v="2016-07-31T00:00:00"/>
        <d v="2015-06-07T00:00:00"/>
        <d v="2010-11-28T00:00:00"/>
        <d v="2015-12-17T00:00:00"/>
        <d v="2014-08-13T00:00:00"/>
        <d v="2010-10-31T00:00:00"/>
        <d v="2017-03-13T00:00:00"/>
        <d v="2013-04-16T00:00:00"/>
        <d v="2010-01-18T00:00:00"/>
        <d v="2015-05-09T00:00:00"/>
        <d v="2016-09-28T00:00:00"/>
        <d v="2012-03-22T00:00:00"/>
        <d v="2017-04-25T00:00:00"/>
        <d v="2014-03-13T00:00:00"/>
        <d v="2016-05-29T00:00:00"/>
        <d v="2012-01-17T00:00:00"/>
        <d v="2012-12-27T00:00:00"/>
        <d v="2013-01-04T00:00:00"/>
        <d v="2015-06-26T00:00:00"/>
        <d v="2011-03-07T00:00:00"/>
        <d v="2012-02-17T00:00:00"/>
        <d v="2013-05-04T00:00:00"/>
        <d v="2011-08-07T00:00:00"/>
        <d v="2012-02-24T00:00:00"/>
        <d v="2010-02-13T00:00:00"/>
        <d v="2016-07-08T00:00:00"/>
        <d v="2017-04-26T00:00:00"/>
        <d v="2014-03-21T00:00:00"/>
        <d v="2014-02-02T00:00:00"/>
        <d v="2017-03-21T00:00:00"/>
        <d v="2013-06-08T00:00:00"/>
        <d v="2016-12-30T00:00:00"/>
        <d v="2015-03-10T00:00:00"/>
        <d v="2014-05-30T00:00:00"/>
        <d v="2014-10-15T00:00:00"/>
        <d v="2012-03-16T00:00:00"/>
        <d v="2014-05-27T00:00:00"/>
        <d v="2015-12-01T00:00:00"/>
        <d v="2012-10-08T00:00:00"/>
        <d v="2014-04-13T00:00:00"/>
        <d v="2016-11-23T00:00:00"/>
        <d v="2010-10-22T00:00:00"/>
        <d v="2013-03-12T00:00:00"/>
        <d v="2014-08-12T00:00:00"/>
        <d v="2014-12-16T00:00:00"/>
        <d v="2016-02-03T00:00:00"/>
        <d v="2010-12-06T00:00:00"/>
        <d v="2013-06-18T00:00:00"/>
        <d v="2015-12-06T00:00:00"/>
        <d v="2015-04-04T00:00:00"/>
        <d v="2016-12-08T00:00:00"/>
        <d v="2016-09-22T00:00:00"/>
        <d v="2010-01-29T00:00:00"/>
        <d v="2014-10-12T00:00:00"/>
        <d v="2016-07-28T00:00:00"/>
        <d v="2016-10-06T00:00:00"/>
        <d v="2014-05-07T00:00:00"/>
        <d v="2017-08-03T00:00:00"/>
        <d v="2011-11-24T00:00:00"/>
        <d v="2016-10-20T00:00:00"/>
        <d v="2010-01-03T00:00:00"/>
        <d v="2017-07-13T00:00:00"/>
        <d v="2012-04-29T00:00:00"/>
        <d v="2010-06-16T00:00:00"/>
        <d v="2017-10-07T00:00:00"/>
        <d v="2017-06-28T00:00:00"/>
        <d v="2014-04-21T00:00:00"/>
        <d v="2012-12-26T00:00:00"/>
        <d v="2015-01-11T00:00:00"/>
        <d v="2011-01-22T00:00:00"/>
        <d v="2014-06-13T00:00:00"/>
        <d v="2012-07-24T00:00:00"/>
        <d v="2011-12-15T00:00:00"/>
        <d v="2012-03-09T00:00:00"/>
        <d v="2012-01-19T00:00:00"/>
        <d v="2016-01-17T00:00:00"/>
        <d v="2012-02-10T00:00:00"/>
        <d v="2014-01-21T00:00:00"/>
        <d v="2013-12-21T00:00:00"/>
        <d v="2015-02-24T00:00:00"/>
        <d v="2017-07-07T00:00:00"/>
        <d v="2014-06-30T00:00:00"/>
        <d v="2011-07-12T00:00:00"/>
        <d v="2016-09-27T00:00:00"/>
        <d v="2010-05-22T00:00:00"/>
        <d v="2013-12-04T00:00:00"/>
        <d v="2012-10-17T00:00:00"/>
        <d v="2012-07-15T00:00:00"/>
        <d v="2013-05-19T00:00:00"/>
        <d v="2017-08-04T00:00:00"/>
        <d v="2015-06-11T00:00:00"/>
        <d v="2016-12-21T00:00:00"/>
        <d v="2010-08-21T00:00:00"/>
        <d v="2010-12-08T00:00:00"/>
        <d v="2012-10-22T00:00:00"/>
        <d v="2014-11-03T00:00:00"/>
        <d v="2016-03-08T00:00:00"/>
        <d v="2015-04-26T00:00:00"/>
        <d v="2010-07-16T00:00:00"/>
        <d v="2015-05-22T00:00:00"/>
        <d v="2015-12-07T00:00:00"/>
        <d v="2015-11-27T00:00:00"/>
        <d v="2014-08-06T00:00:00"/>
        <d v="2013-11-21T00:00:00"/>
        <d v="2010-07-14T00:00:00"/>
        <d v="2013-01-17T00:00:00"/>
        <d v="2016-01-15T00:00:00"/>
        <d v="2011-05-23T00:00:00"/>
        <d v="2014-08-10T00:00:00"/>
        <d v="2016-05-27T00:00:00"/>
        <d v="2015-02-27T00:00:00"/>
        <d v="2014-01-10T00:00:00"/>
        <d v="2012-05-19T00:00:00"/>
        <d v="2011-01-02T00:00:00"/>
        <d v="2015-07-09T00:00:00"/>
        <d v="2010-03-27T00:00:00"/>
        <d v="2016-03-15T00:00:00"/>
        <d v="2010-07-09T00:00:00"/>
        <d v="2013-06-26T00:00:00"/>
        <d v="2015-09-03T00:00:00"/>
        <d v="2011-03-23T00:00:00"/>
        <d v="2013-03-29T00:00:00"/>
        <d v="2015-05-01T00:00:00"/>
        <d v="2011-05-21T00:00:00"/>
        <d v="2017-11-03T00:00:00"/>
        <d v="2010-06-23T00:00:00"/>
        <d v="2011-12-28T00:00:00"/>
        <d v="2013-06-04T00:00:00"/>
        <d v="2010-05-09T00:00:00"/>
        <d v="2016-10-27T00:00:00"/>
        <d v="2011-11-04T00:00:00"/>
        <d v="2012-07-17T00:00:00"/>
        <d v="2013-09-09T00:00:00"/>
        <d v="2016-05-06T00:00:00"/>
        <d v="2012-02-28T00:00:00"/>
        <d v="2016-01-31T00:00:00"/>
        <d v="2010-05-18T00:00:00"/>
        <d v="2016-02-25T00:00:00"/>
        <d v="2013-07-12T00:00:00"/>
        <d v="2015-08-08T00:00:00"/>
        <d v="2015-03-03T00:00:00"/>
        <d v="2015-04-15T00:00:00"/>
        <d v="2015-11-20T00:00:00"/>
        <d v="2012-03-18T00:00:00"/>
        <d v="2013-02-14T00:00:00"/>
        <d v="2017-04-23T00:00:00"/>
        <d v="2014-11-18T00:00:00"/>
        <d v="2015-11-12T00:00:00"/>
        <d v="2016-09-07T00:00:00"/>
        <d v="2013-03-22T00:00:00"/>
        <d v="2010-04-07T00:00:00"/>
        <d v="2017-03-14T00:00:00"/>
        <d v="2015-09-21T00:00:00"/>
        <d v="2012-10-04T00:00:00"/>
        <d v="2010-02-05T00:00:00"/>
        <d v="2011-04-18T00:00:00"/>
        <d v="2011-01-05T00:00:00"/>
        <d v="2014-09-21T00:00:00"/>
        <d v="2015-02-17T00:00:00"/>
        <d v="2011-01-25T00:00:00"/>
        <d v="2017-01-04T00:00:00"/>
        <d v="2015-05-21T00:00:00"/>
        <d v="2010-12-18T00:00:00"/>
        <d v="2014-02-05T00:00:00"/>
        <d v="2014-06-03T00:00:00"/>
        <d v="2011-11-08T00:00:00"/>
        <d v="2016-05-20T00:00:00"/>
        <d v="2016-07-20T00:00:00"/>
        <d v="2010-07-04T00:00:00"/>
        <d v="2015-07-14T00:00:00"/>
        <d v="2013-10-05T00:00:00"/>
        <d v="2016-01-02T00:00:00"/>
        <d v="2010-08-20T00:00:00"/>
        <d v="2015-12-04T00:00:00"/>
        <d v="2015-08-04T00:00:00"/>
        <d v="2012-01-27T00:00:00"/>
        <d v="2012-06-01T00:00:00"/>
        <d v="2014-11-26T00:00:00"/>
        <d v="2010-04-04T00:00:00"/>
        <d v="2011-05-17T00:00:00"/>
        <d v="2013-09-14T00:00:00"/>
        <d v="2012-05-10T00:00:00"/>
        <d v="2013-04-13T00:00:00"/>
        <d v="2014-12-15T00:00:00"/>
        <d v="2010-12-20T00:00:00"/>
        <d v="2014-02-07T00:00:00"/>
        <d v="2017-01-31T00:00:00"/>
        <d v="2015-05-02T00:00:00"/>
        <d v="2013-07-23T00:00:00"/>
        <d v="2014-06-10T00:00:00"/>
        <d v="2013-05-29T00:00:00"/>
        <d v="2013-11-03T00:00:00"/>
        <d v="2012-01-11T00:00:00"/>
        <d v="2012-05-22T00:00:00"/>
        <d v="2016-09-30T00:00:00"/>
        <d v="2016-09-25T00:00:00"/>
        <d v="2015-03-08T00:00:00"/>
        <d v="2010-01-16T00:00:00"/>
        <d v="2016-01-11T00:00:00"/>
        <d v="2015-11-25T00:00:00"/>
        <d v="2014-09-24T00:00:00"/>
        <d v="2014-04-30T00:00:00"/>
        <d v="2012-12-18T00:00:00"/>
        <d v="2017-07-20T00:00:00"/>
        <d v="2017-02-16T00:00:00"/>
        <d v="2016-12-15T00:00:00"/>
        <d v="2013-05-28T00:00:00"/>
        <d v="2013-03-17T00:00:00"/>
        <d v="2010-04-30T00:00:00"/>
        <d v="2013-09-16T00:00:00"/>
        <d v="2015-11-28T00:00:00"/>
        <d v="2015-07-03T00:00:00"/>
        <d v="2014-01-15T00:00:00"/>
        <d v="2011-10-22T00:00:00"/>
        <d v="2012-08-02T00:00:00"/>
        <d v="2014-10-16T00:00:00"/>
        <d v="2011-11-14T00:00:00"/>
        <d v="2015-03-05T00:00:00"/>
        <d v="2015-07-16T00:00:00"/>
        <d v="2015-01-04T00:00:00"/>
        <d v="2010-09-20T00:00:00"/>
        <d v="2010-08-24T00:00:00"/>
        <d v="2017-03-15T00:00:00"/>
        <d v="2014-12-09T00:00:00"/>
        <d v="2011-03-25T00:00:00"/>
        <d v="2012-03-03T00:00:00"/>
        <d v="2016-05-19T00:00:00"/>
        <d v="2012-08-06T00:00:00"/>
        <d v="2012-08-09T00:00:00"/>
        <d v="2011-08-16T00:00:00"/>
        <d v="2012-05-14T00:00:00"/>
        <d v="2015-04-28T00:00:00"/>
        <d v="2014-05-21T00:00:00"/>
        <d v="2015-11-15T00:00:00"/>
        <d v="2012-10-01T00:00:00"/>
        <d v="2015-01-28T00:00:00"/>
        <d v="2015-11-08T00:00:00"/>
        <d v="2016-08-19T00:00:00"/>
        <d v="2014-08-22T00:00:00"/>
        <d v="2010-12-26T00:00:00"/>
        <d v="2015-08-27T00:00:00"/>
        <d v="2011-08-12T00:00:00"/>
        <d v="2017-06-27T00:00:00"/>
        <d v="2013-10-21T00:00:00"/>
        <d v="2012-01-06T00:00:00"/>
        <d v="2010-08-10T00:00:00"/>
        <d v="2011-02-25T00:00:00"/>
        <d v="2016-05-12T00:00:00"/>
        <d v="2010-07-06T00:00:00"/>
        <d v="2013-12-27T00:00:00"/>
        <d v="2016-08-01T00:00:00"/>
        <d v="2010-03-20T00:00:00"/>
        <d v="2010-02-21T00:00:00"/>
        <d v="2012-07-14T00:00:00"/>
        <d v="2011-05-29T00:00:00"/>
        <d v="2016-12-25T00:00:00"/>
        <d v="2014-01-17T00:00:00"/>
        <d v="2011-02-03T00:00:00"/>
        <d v="2014-10-03T00:00:00"/>
        <d v="2014-11-17T00:00:00"/>
        <d v="2017-03-06T00:00:00"/>
        <d v="2010-06-10T00:00:00"/>
        <d v="2011-12-26T00:00:00"/>
        <d v="2014-12-02T00:00:00"/>
        <d v="2016-05-21T00:00:00"/>
        <d v="2011-02-07T00:00:00"/>
        <d v="2012-02-03T00:00:00"/>
        <d v="2017-06-01T00:00:00"/>
        <d v="2014-05-20T00:00:00"/>
        <d v="2017-06-04T00:00:00"/>
        <d v="2012-05-05T00:00:00"/>
        <d v="2016-07-12T00:00:00"/>
        <d v="2017-02-14T00:00:00"/>
        <d v="2011-02-06T00:00:00"/>
        <d v="2014-07-15T00:00:00"/>
        <d v="2015-06-10T00:00:00"/>
        <d v="2013-05-01T00:00:00"/>
        <d v="2015-04-24T00:00:00"/>
        <d v="2010-02-26T00:00:00"/>
        <d v="2010-02-12T00:00:00"/>
        <d v="2017-01-23T00:00:00"/>
        <d v="2013-12-15T00:00:00"/>
        <d v="2014-07-19T00:00:00"/>
        <d v="2010-02-17T00:00:00"/>
        <d v="2017-03-05T00:00:00"/>
        <d v="2013-01-31T00:00:00"/>
        <d v="2017-03-07T00:00:00"/>
        <d v="2015-08-11T00:00:00"/>
        <d v="2017-03-03T00:00:00"/>
        <d v="2012-08-18T00:00:00"/>
        <d v="2012-09-29T00:00:00"/>
        <d v="2012-06-22T00:00:00"/>
        <d v="2016-01-19T00:00:00"/>
        <d v="2017-03-04T00:00:00"/>
        <d v="2010-04-12T00:00:00"/>
        <d v="2011-11-27T00:00:00"/>
        <d v="2013-05-16T00:00:00"/>
        <d v="2011-01-01T00:00:00"/>
        <d v="2010-03-19T00:00:00"/>
        <d v="2016-09-01T00:00:00"/>
        <d v="2012-05-04T00:00:00"/>
        <d v="2014-05-04T00:00:00"/>
        <d v="2015-09-19T00:00:00"/>
        <d v="2015-12-08T00:00:00"/>
        <d v="2013-12-30T00:00:00"/>
        <d v="2015-08-10T00:00:00"/>
        <d v="2011-09-29T00:00:00"/>
        <d v="2012-09-28T00:00:00"/>
        <d v="2015-01-07T00:00:00"/>
        <d v="2014-08-01T00:00:00"/>
        <d v="2013-02-11T00:00:00"/>
        <d v="2016-01-20T00:00:00"/>
        <d v="2012-04-09T00:00:00"/>
        <d v="2010-08-13T00:00:00"/>
        <d v="2013-01-29T00:00:00"/>
        <d v="2016-01-03T00:00:00"/>
        <d v="2017-06-07T00:00:00"/>
        <d v="2011-06-29T00:00:00"/>
        <d v="2012-06-18T00:00:00"/>
        <d v="2013-02-22T00:00:00"/>
        <d v="2011-06-02T00:00:00"/>
        <d v="2012-11-07T00:00:00"/>
        <d v="2013-04-30T00:00:00"/>
        <d v="2010-06-26T00:00:00"/>
        <d v="2013-05-21T00:00:00"/>
        <d v="2017-07-05T00:00:00"/>
        <d v="2014-12-19T00:00:00"/>
        <d v="2015-01-16T00:00:00"/>
        <d v="2016-02-02T00:00:00"/>
        <d v="2010-07-02T00:00:00"/>
        <d v="2016-08-30T00:00:00"/>
        <d v="2010-03-12T00:00:00"/>
        <d v="2012-10-19T00:00:00"/>
        <d v="2010-02-20T00:00:00"/>
        <d v="2012-07-09T00:00:00"/>
        <d v="2017-02-26T00:00:00"/>
        <d v="2017-05-26T00:00:00"/>
        <d v="2011-04-12T00:00:00"/>
        <d v="2012-07-01T00:00:00"/>
        <d v="2014-11-20T00:00:00"/>
        <d v="2015-08-01T00:00:00"/>
        <d v="2015-07-18T00:00:00"/>
        <d v="2016-08-11T00:00:00"/>
        <d v="2012-08-11T00:00:00"/>
        <d v="2017-08-06T00:00:00"/>
        <d v="2015-05-04T00:00:00"/>
        <d v="2010-12-27T00:00:00"/>
        <d v="2010-10-05T00:00:00"/>
        <d v="2016-11-05T00:00:00"/>
        <d v="2010-12-05T00:00:00"/>
        <d v="2016-03-06T00:00:00"/>
        <d v="2014-03-30T00:00:00"/>
        <d v="2017-04-21T00:00:00"/>
        <d v="2016-03-29T00:00:00"/>
        <d v="2014-07-03T00:00:00"/>
        <d v="2012-02-12T00:00:00"/>
        <d v="2015-08-22T00:00:00"/>
        <d v="2015-05-25T00:00:00"/>
        <d v="2013-11-26T00:00:00"/>
        <d v="2010-02-19T00:00:00"/>
        <d v="2011-09-22T00:00:00"/>
        <d v="2015-12-27T00:00:00"/>
        <d v="2013-09-29T00:00:00"/>
        <d v="2015-10-26T00:00:00"/>
        <d v="2011-12-05T00:00:00"/>
        <d v="2017-09-02T00:00:00"/>
        <d v="2012-12-31T00:00:00"/>
        <d v="2014-06-02T00:00:00"/>
        <d v="2010-06-27T00:00:00"/>
        <d v="2010-12-14T00:00:00"/>
        <d v="2011-09-11T00:00:00"/>
        <d v="2010-11-16T00:00:00"/>
        <d v="2010-07-20T00:00:00"/>
        <d v="2014-06-21T00:00:00"/>
        <d v="2016-11-28T00:00:00"/>
        <d v="2016-01-30T00:00:00"/>
        <d v="2012-01-10T00:00:00"/>
        <d v="2012-08-19T00:00:00"/>
        <d v="2017-07-21T00:00:00"/>
        <d v="2015-03-04T00:00:00"/>
        <d v="2013-06-20T00:00:00"/>
        <d v="2013-08-06T00:00:00"/>
        <d v="2013-08-29T00:00:00"/>
        <d v="2013-09-19T00:00:00"/>
        <d v="2010-06-18T00:00:00"/>
        <d v="2016-12-16T00:00:00"/>
        <d v="2013-04-04T00:00:00"/>
        <d v="2010-05-08T00:00:00"/>
        <d v="2014-04-12T00:00:00"/>
        <d v="2015-08-21T00:00:00"/>
        <d v="2013-03-04T00:00:00"/>
        <d v="2013-02-25T00:00:00"/>
        <d v="2012-08-07T00:00:00"/>
        <d v="2012-11-28T00:00:00"/>
        <d v="2017-06-06T00:00:00"/>
        <d v="2014-01-20T00:00:00"/>
        <d v="2010-05-10T00:00:00"/>
        <d v="2015-02-21T00:00:00"/>
        <d v="2013-10-19T00:00:00"/>
        <d v="2017-03-24T00:00:00"/>
        <d v="2016-04-01T00:00:00"/>
        <d v="2013-02-23T00:00:00"/>
        <d v="2012-09-19T00:00:00"/>
        <d v="2016-01-25T00:00:00"/>
        <d v="2010-09-29T00:00:00"/>
        <d v="2010-06-02T00:00:00"/>
        <d v="2014-02-19T00:00:00"/>
        <d v="2010-09-24T00:00:00"/>
        <d v="2011-01-12T00:00:00"/>
        <d v="2017-02-01T00:00:00"/>
        <d v="2012-09-16T00:00:00"/>
        <d v="2017-06-30T00:00:00"/>
        <d v="2016-05-09T00:00:00"/>
        <d v="2016-03-21T00:00:00"/>
        <d v="2011-10-16T00:00:00"/>
        <d v="2015-09-04T00:00:00"/>
        <d v="2013-05-02T00:00:00"/>
        <d v="2015-03-07T00:00:00"/>
        <d v="2014-02-11T00:00:00"/>
        <d v="2012-06-02T00:00:00"/>
        <d v="2013-02-17T00:00:00"/>
        <d v="2017-10-04T00:00:00"/>
        <d v="2013-07-27T00:00:00"/>
        <d v="2014-05-11T00:00:00"/>
        <d v="2016-01-24T00:00:00"/>
        <d v="2013-03-31T00:00:00"/>
        <d v="2015-03-25T00:00:00"/>
        <d v="2013-12-08T00:00:00"/>
        <d v="2010-04-15T00:00:00"/>
        <d v="2010-05-21T00:00:00"/>
        <d v="2012-08-23T00:00:00"/>
        <d v="2014-08-16T00:00:00"/>
        <d v="2013-08-18T00:00:00"/>
        <d v="2012-12-06T00:00:00"/>
        <d v="2012-04-20T00:00:00"/>
        <d v="2011-09-15T00:00:00"/>
        <d v="2010-03-26T00:00:00"/>
        <d v="2012-04-23T00:00:00"/>
        <d v="2015-09-11T00:00:00"/>
        <d v="2016-10-10T00:00:00"/>
        <d v="2011-11-07T00:00:00"/>
        <d v="2010-01-23T00:00:00"/>
        <d v="2011-06-11T00:00:00"/>
        <d v="2017-05-27T00:00:00"/>
        <d v="2016-12-13T00:00:00"/>
        <d v="2013-06-28T00:00:00"/>
        <d v="2012-09-26T00:00:00"/>
        <d v="2013-01-14T00:00:00"/>
        <d v="2013-04-26T00:00:00"/>
        <d v="2012-10-24T00:00:00"/>
        <d v="2016-05-14T00:00:00"/>
        <d v="2014-07-25T00:00:00"/>
        <d v="2010-05-30T00:00:00"/>
        <d v="2015-07-19T00:00:00"/>
        <d v="2016-07-03T00:00:00"/>
        <d v="2014-09-23T00:00:00"/>
        <d v="2012-12-16T00:00:00"/>
        <d v="2011-11-06T00:00:00"/>
        <d v="2012-12-30T00:00:00"/>
        <d v="2014-02-01T00:00:00"/>
        <d v="2011-11-29T00:00:00"/>
        <d v="2016-01-08T00:00:00"/>
        <d v="2016-03-28T00:00:00"/>
        <d v="2011-11-09T00:00:00"/>
        <d v="2015-02-10T00:00:00"/>
        <d v="2016-03-03T00:00:00"/>
        <d v="2010-10-04T00:00:00"/>
        <d v="2011-06-08T00:00:00"/>
        <d v="2015-10-24T00:00:00"/>
        <d v="2012-01-30T00:00:00"/>
        <d v="2017-02-18T00:00:00"/>
        <d v="2016-01-18T00:00:00"/>
        <d v="2016-01-04T00:00:00"/>
        <d v="2016-06-29T00:00:00"/>
        <d v="2011-09-18T00:00:00"/>
        <d v="2014-06-24T00:00:00"/>
        <d v="2012-06-30T00:00:00"/>
        <d v="2014-03-22T00:00:00"/>
        <d v="2014-07-01T00:00:00"/>
        <d v="2011-10-02T00:00:00"/>
        <d v="2013-09-05T00:00:00"/>
        <d v="2010-09-26T00:00:00"/>
        <d v="2017-01-13T00:00:00"/>
        <d v="2013-04-01T00:00:00"/>
        <d v="2010-12-10T00:00:00"/>
        <d v="2012-01-03T00:00:00"/>
        <d v="2012-06-25T00:00:00"/>
        <d v="2011-08-22T00:00:00"/>
        <d v="2010-03-23T00:00:00"/>
        <d v="2014-10-17T00:00:00"/>
        <d v="2014-08-18T00:00:00"/>
        <d v="2015-03-23T00:00:00"/>
        <d v="2011-10-10T00:00:00"/>
        <d v="2015-08-09T00:00:00"/>
        <d v="2012-04-12T00:00:00"/>
        <d v="2016-08-02T00:00:00"/>
        <d v="2013-08-26T00:00:00"/>
        <d v="2012-07-29T00:00:00"/>
        <d v="2014-09-12T00:00:00"/>
        <d v="2010-05-17T00:00:00"/>
        <d v="2016-04-02T00:00:00"/>
        <d v="2015-02-18T00:00:00"/>
        <d v="2011-12-21T00:00:00"/>
        <d v="2012-04-19T00:00:00"/>
        <d v="2015-12-25T00:00:00"/>
        <d v="2013-05-08T00:00:00"/>
        <d v="2011-12-04T00:00:00"/>
        <d v="2016-08-10T00:00:00"/>
        <d v="2011-11-22T00:00:00"/>
        <d v="2011-06-25T00:00:00"/>
        <d v="2016-04-16T00:00:00"/>
        <d v="2016-10-17T00:00:00"/>
        <d v="2012-01-02T00:00:00"/>
        <d v="2013-10-09T00:00:00"/>
        <d v="2011-06-27T00:00:00"/>
        <d v="2015-04-05T00:00:00"/>
        <d v="2014-01-27T00:00:00"/>
        <d v="2011-04-20T00:00:00"/>
        <d v="2015-07-01T00:00:00"/>
        <d v="2012-09-24T00:00:00"/>
        <d v="2016-08-12T00:00:00"/>
        <d v="2014-01-26T00:00:00"/>
        <d v="2014-11-05T00:00:00"/>
        <d v="2010-02-27T00:00:00"/>
        <d v="2010-01-14T00:00:00"/>
        <d v="2012-08-04T00:00:00"/>
        <d v="2016-09-03T00:00:00"/>
        <d v="2010-04-11T00:00:00"/>
        <d v="2016-08-18T00:00:00"/>
        <d v="2013-05-14T00:00:00"/>
        <d v="2012-03-21T00:00:00"/>
        <d v="2013-04-14T00:00:00"/>
        <d v="2016-11-22T00:00:00"/>
        <d v="2011-07-25T00:00:00"/>
        <d v="2014-09-06T00:00:00"/>
        <d v="2013-07-11T00:00:00"/>
        <d v="2014-08-05T00:00:00"/>
        <d v="2010-07-03T00:00:00"/>
        <d v="2011-10-27T00:00:00"/>
        <d v="2011-06-15T00:00:00"/>
        <d v="2016-10-14T00:00:00"/>
        <d v="2012-02-04T00:00:00"/>
        <d v="2015-01-24T00:00:00"/>
        <d v="2015-01-25T00:00:00"/>
        <d v="2014-10-20T00:00:00"/>
        <d v="2016-11-26T00:00:00"/>
        <d v="2011-12-20T00:00:00"/>
        <d v="2010-10-28T00:00:00"/>
        <d v="2016-06-04T00:00:00"/>
        <d v="2016-09-11T00:00:00"/>
        <d v="2017-05-23T00:00:00"/>
        <d v="2012-07-05T00:00:00"/>
        <d v="2012-04-06T00:00:00"/>
        <d v="2015-06-24T00:00:00"/>
        <d v="2011-04-02T00:00:00"/>
        <d v="2013-04-02T00:00:00"/>
        <d v="2013-04-12T00:00:00"/>
        <d v="2015-01-20T00:00:00"/>
        <d v="2010-05-04T00:00:00"/>
        <d v="2017-06-02T00:00:00"/>
        <d v="2012-07-22T00:00:00"/>
        <d v="2015-01-17T00:00:00"/>
        <d v="2011-08-24T00:00:00"/>
        <d v="2011-07-15T00:00:00"/>
        <d v="2014-07-27T00:00:00"/>
        <d v="2011-02-28T00:00:00"/>
        <d v="2011-05-18T00:00:00"/>
        <d v="2015-09-09T00:00:00"/>
        <d v="2014-09-01T00:00:00"/>
        <d v="2011-04-05T00:00:00"/>
        <d v="2010-02-15T00:00:00"/>
        <d v="2014-10-09T00:00:00"/>
        <d v="2010-09-17T00:00:00"/>
        <d v="2012-04-25T00:00:00"/>
        <d v="2017-04-16T00:00:00"/>
        <d v="2016-01-05T00:00:00"/>
        <d v="2016-10-05T00:00:00"/>
        <d v="2013-12-22T00:00:00"/>
        <d v="2014-12-06T00:00:00"/>
        <d v="2012-09-22T00:00:00"/>
        <d v="2014-05-24T00:00:00"/>
        <d v="2013-09-01T00:00:00"/>
        <d v="2015-06-02T00:00:00"/>
        <d v="2013-02-05T00:00:00"/>
        <d v="2012-11-11T00:00:00"/>
        <d v="2012-04-24T00:00:00"/>
        <d v="2015-02-03T00:00:00"/>
        <d v="2010-10-26T00:00:00"/>
        <d v="2011-09-08T00:00:00"/>
        <d v="2012-03-20T00:00:00"/>
        <d v="2011-09-27T00:00:00"/>
        <d v="2016-02-04T00:00:00"/>
        <d v="2010-10-03T00:00:00"/>
        <d v="2013-11-02T00:00:00"/>
        <d v="2015-05-20T00:00:00"/>
        <d v="2012-07-03T00:00:00"/>
        <d v="2017-02-24T00:00:00"/>
        <d v="2010-11-23T00:00:00"/>
        <d v="2017-07-14T00:00:00"/>
        <d v="2016-01-16T00:00:00"/>
        <d v="2012-06-11T00:00:00"/>
        <d v="2011-05-09T00:00:00"/>
        <d v="2017-04-22T00:00:00"/>
        <d v="2016-08-25T00:00:00"/>
        <d v="2012-10-30T00:00:00"/>
        <d v="2013-10-29T00:00:00"/>
        <d v="2013-07-13T00:00:00"/>
        <d v="2010-10-09T00:00:00"/>
        <d v="2012-10-09T00:00:00"/>
        <d v="2016-08-16T00:00:00"/>
        <d v="2013-01-26T00:00:00"/>
        <d v="2012-09-08T00:00:00"/>
        <d v="2011-09-25T00:00:00"/>
        <d v="2011-10-18T00:00:00"/>
        <d v="2015-03-20T00:00:00"/>
        <d v="2014-08-02T00:00:00"/>
        <d v="2016-10-21T00:00:00"/>
        <d v="2013-09-10T00:00:00"/>
        <d v="2011-06-09T00:00:00"/>
        <d v="2014-06-27T00:00:00"/>
        <d v="2012-01-22T00:00:00"/>
        <d v="2014-09-04T00:00:00"/>
        <d v="2013-12-01T00:00:00"/>
        <d v="2011-06-12T00:00:00"/>
        <d v="2012-07-31T00:00:00"/>
        <d v="2016-10-08T00:00:00"/>
        <d v="2015-09-16T00:00:00"/>
        <d v="2015-07-26T00:00:00"/>
        <d v="2012-03-12T00:00:00"/>
        <d v="2015-09-02T00:00:00"/>
        <d v="2014-12-12T00:00:00"/>
        <d v="2017-11-06T00:00:00"/>
        <d v="2013-04-19T00:00:00"/>
        <d v="2010-03-01T00:00:00"/>
        <d v="2012-09-25T00:00:00"/>
        <d v="2013-01-02T00:00:00"/>
        <d v="2015-11-03T00:00:00"/>
        <d v="2013-03-27T00:00:00"/>
        <d v="2014-06-01T00:00:00"/>
        <d v="2010-03-31T00:00:00"/>
        <d v="2014-08-20T00:00:00"/>
        <d v="2010-08-30T00:00:00"/>
        <d v="2016-12-14T00:00:00"/>
        <d v="2015-03-16T00:00:00"/>
        <d v="2011-11-16T00:00:00"/>
        <d v="2012-01-07T00:00:00"/>
        <d v="2016-10-03T00:00:00"/>
        <d v="2016-11-18T00:00:00"/>
        <d v="2012-05-26T00:00:00"/>
        <d v="2010-06-30T00:00:00"/>
        <d v="2016-07-27T00:00:00"/>
        <d v="2016-01-01T00:00:00"/>
        <d v="2014-02-28T00:00:00"/>
        <d v="2017-06-26T00:00:00"/>
        <d v="2010-02-14T00:00:00"/>
        <d v="2010-04-02T00:00:00"/>
        <d v="2013-08-08T00:00:00"/>
        <d v="2010-01-02T00:00:00"/>
        <d v="2013-08-07T00:00:00"/>
        <d v="2011-05-10T00:00:00"/>
        <d v="2016-06-15T00:00:00"/>
        <d v="2016-02-17T00:00:00"/>
        <d v="2013-12-26T00:00:00"/>
        <d v="2012-12-20T00:00:00"/>
        <d v="2012-09-03T00:00:00"/>
        <d v="2015-05-08T00:00:00"/>
        <d v="2013-01-20T00:00:00"/>
        <d v="2014-11-06T00:00:00"/>
        <d v="2017-03-01T00:00:00"/>
        <d v="2012-12-15T00:00:00"/>
        <d v="2017-08-07T00:00:00"/>
        <d v="2015-07-08T00:00:00"/>
        <d v="2012-05-02T00:00:00"/>
        <d v="2012-12-22T00:00:00"/>
        <d v="2013-11-27T00:00:00"/>
        <d v="2011-08-17T00:00:00"/>
        <d v="2015-04-17T00:00:00"/>
        <d v="2012-05-28T00:00:00"/>
        <d v="2011-01-07T00:00:00"/>
        <d v="2012-11-14T00:00:00"/>
        <d v="2014-03-26T00:00:00"/>
        <d v="2016-06-17T00:00:00"/>
        <d v="2013-02-12T00:00:00"/>
        <d v="2015-03-17T00:00:00"/>
        <d v="2016-11-17T00:00:00"/>
        <d v="2017-01-20T00:00:00"/>
        <d v="2012-08-14T00:00:00"/>
        <d v="2014-06-06T00:00:00"/>
        <d v="2013-09-24T00:00:00"/>
        <d v="2016-08-08T00:00:00"/>
        <d v="2015-01-18T00:00:00"/>
        <d v="2013-06-30T00:00:00"/>
        <d v="2017-07-06T00:00:00"/>
        <d v="2014-06-26T00:00:00"/>
        <d v="2016-01-22T00:00:00"/>
        <d v="2015-12-09T00:00:00"/>
        <d v="2015-07-29T00:00:00"/>
        <d v="2010-04-25T00:00:00"/>
        <d v="2011-12-07T00:00:00"/>
        <d v="2015-01-22T00:00:00"/>
        <d v="2014-05-31T00:00:00"/>
        <d v="2011-01-21T00:00:00"/>
        <d v="2011-04-23T00:00:00"/>
        <d v="2014-12-25T00:00:00"/>
        <d v="2011-05-08T00:00:00"/>
        <d v="2014-10-06T00:00:00"/>
        <d v="2011-05-22T00:00:00"/>
        <d v="2014-01-29T00:00:00"/>
        <d v="2016-04-15T00:00:00"/>
        <d v="2012-09-11T00:00:00"/>
        <d v="2011-08-21T00:00:00"/>
        <d v="2012-08-22T00:00:00"/>
        <d v="2013-03-03T00:00:00"/>
        <d v="2017-04-03T00:00:00"/>
        <d v="2014-11-07T00:00:00"/>
        <d v="2015-03-02T00:00:00"/>
        <d v="2014-01-09T00:00:00"/>
        <d v="2013-11-19T00:00:00"/>
        <d v="2014-06-15T00:00:00"/>
        <d v="2015-10-05T00:00:00"/>
        <d v="2016-08-21T00:00:00"/>
        <d v="2015-08-18T00:00:00"/>
        <d v="2010-09-19T00:00:00"/>
        <d v="2012-09-20T00:00:00"/>
        <d v="2010-10-20T00:00:00"/>
        <d v="2014-02-13T00:00:00"/>
        <d v="2010-06-03T00:00:00"/>
        <d v="2016-03-22T00:00:00"/>
        <d v="2012-02-16T00:00:00"/>
        <d v="2011-01-26T00:00:00"/>
        <d v="2010-09-25T00:00:00"/>
        <d v="2015-07-11T00:00:00"/>
        <d v="2010-08-18T00:00:00"/>
        <d v="2015-01-29T00:00:00"/>
        <d v="2013-09-04T00:00:00"/>
        <d v="2013-01-24T00:00:00"/>
        <d v="2016-08-05T00:00:00"/>
        <d v="2014-05-17T00:00:00"/>
        <d v="2010-08-23T00:00:00"/>
        <d v="2014-07-20T00:00:00"/>
        <d v="2016-03-31T00:00:00"/>
        <d v="2015-09-06T00:00:00"/>
        <d v="2010-10-08T00:00:00"/>
        <d v="2012-07-23T00:00:00"/>
        <d v="2013-07-21T00:00:00"/>
        <d v="2014-03-14T00:00:00"/>
        <d v="2014-10-05T00:00:00"/>
        <d v="2011-10-26T00:00:00"/>
        <d v="2013-10-01T00:00:00"/>
        <d v="2014-02-15T00:00:00"/>
        <d v="2012-04-27T00:00:00"/>
        <d v="2011-08-18T00:00:00"/>
        <d v="2010-12-07T00:00:00"/>
        <d v="2013-07-28T00:00:00"/>
        <d v="2015-02-11T00:00:00"/>
        <d v="2011-06-28T00:00:00"/>
        <d v="2012-04-03T00:00:00"/>
        <d v="2011-02-09T00:00:00"/>
        <d v="2012-10-14T00:00:00"/>
        <d v="2011-08-27T00:00:00"/>
        <d v="2016-06-19T00:00:00"/>
        <d v="2016-03-19T00:00:00"/>
        <d v="2014-04-04T00:00:00"/>
        <d v="2011-03-27T00:00:00"/>
        <d v="2016-04-06T00:00:00"/>
        <d v="2013-01-09T00:00:00"/>
        <d v="2010-07-31T00:00:00"/>
        <d v="2012-01-23T00:00:00"/>
        <d v="2016-03-07T00:00:00"/>
        <d v="2012-04-01T00:00:00"/>
        <d v="2010-06-15T00:00:00"/>
        <d v="2013-03-06T00:00:00"/>
        <d v="2015-12-30T00:00:00"/>
        <d v="2010-07-13T00:00:00"/>
        <d v="2013-02-03T00:00:00"/>
        <d v="2014-10-08T00:00:00"/>
        <d v="2014-09-03T00:00:00"/>
        <d v="2010-11-06T00:00:00"/>
        <d v="2014-11-27T00:00:00"/>
        <d v="2010-05-14T00:00:00"/>
        <d v="2012-05-11T00:00:00"/>
        <d v="2016-09-16T00:00:00"/>
        <d v="2013-11-08T00:00:00"/>
        <d v="2011-05-27T00:00:00"/>
        <d v="2015-03-21T00:00:00"/>
        <d v="2016-02-13T00:00:00"/>
        <d v="2016-07-30T00:00:00"/>
        <d v="2014-06-12T00:00:00"/>
        <d v="2011-10-04T00:00:00"/>
        <d v="2014-03-25T00:00:00"/>
        <d v="2013-10-20T00:00:00"/>
        <d v="2011-09-02T00:00:00"/>
        <d v="2011-07-07T00:00:00"/>
        <d v="2016-02-19T00:00:00"/>
        <d v="2012-02-01T00:00:00"/>
        <d v="2013-09-21T00:00:00"/>
        <d v="2014-03-29T00:00:00"/>
        <d v="2011-11-05T00:00:00"/>
        <d v="2011-05-07T00:00:00"/>
        <d v="2010-03-11T00:00:00"/>
        <d v="2014-02-17T00:00:00"/>
        <d v="2015-11-14T00:00:00"/>
        <d v="2011-10-08T00:00:00"/>
        <d v="2010-06-22T00:00:00"/>
        <d v="2013-10-26T00:00:00"/>
        <d v="2011-04-08T00:00:00"/>
        <d v="2016-10-01T00:00:00"/>
        <d v="2012-01-24T00:00:00"/>
        <d v="2012-05-24T00:00:00"/>
        <d v="2017-06-20T00:00:00"/>
        <d v="2015-09-12T00:00:00"/>
        <d v="2014-04-27T00:00:00"/>
        <d v="2011-04-19T00:00:00"/>
        <d v="2012-06-14T00:00:00"/>
        <d v="2012-07-25T00:00:00"/>
        <d v="2016-07-16T00:00:00"/>
        <d v="2015-12-03T00:00:00"/>
        <d v="2011-09-10T00:00:00"/>
        <d v="2010-07-30T00:00:00"/>
        <d v="2013-03-13T00:00:00"/>
        <d v="2014-09-18T00:00:00"/>
        <d v="2013-06-19T00:00:00"/>
        <d v="2016-09-20T00:00:00"/>
        <d v="2010-08-16T00:00:00"/>
        <d v="2012-06-12T00:00:00"/>
        <d v="2015-07-15T00:00:00"/>
        <d v="2011-03-30T00:00:00"/>
        <d v="2014-03-06T00:00:00"/>
        <d v="2010-03-17T00:00:00"/>
        <d v="2011-04-24T00:00:00"/>
        <d v="2015-01-06T00:00:00"/>
        <d v="2015-10-15T00:00:00"/>
        <d v="2013-09-23T00:00:00"/>
        <d v="2013-07-02T00:00:00"/>
        <d v="2014-07-13T00:00:00"/>
        <d v="2016-06-26T00:00:00"/>
        <d v="2010-02-16T00:00:00"/>
        <d v="2013-09-26T00:00:00"/>
        <d v="2013-11-04T00:00:00"/>
        <d v="2010-06-12T00:00:00"/>
        <d v="2013-09-20T00:00:00"/>
        <d v="2014-08-08T00:00:00"/>
        <d v="2011-05-15T00:00:00"/>
        <d v="2010-06-19T00:00:00"/>
        <d v="2016-05-31T00:00:00"/>
        <d v="2014-05-18T00:00:00"/>
        <d v="2015-01-21T00:00:00"/>
        <d v="2010-11-22T00:00:00"/>
        <d v="2015-10-13T00:00:00"/>
        <d v="2014-05-23T00:00:00"/>
        <d v="2013-09-02T00:00:00"/>
        <d v="2017-12-05T00:00:00"/>
        <d v="2011-06-06T00:00:00"/>
        <d v="2013-10-24T00:00:00"/>
        <d v="2015-04-01T00:00:00"/>
        <d v="2014-01-07T00:00:00"/>
        <d v="2011-05-19T00:00:00"/>
        <d v="2017-07-03T00:00:00"/>
        <d v="2012-04-21T00:00:00"/>
        <d v="2014-10-11T00:00:00"/>
        <d v="2014-05-12T00:00:00"/>
        <d v="2011-09-17T00:00:00"/>
        <d v="2015-10-01T00:00:00"/>
        <d v="2011-04-03T00:00:00"/>
        <d v="2013-12-06T00:00:00"/>
        <d v="2012-06-23T00:00:00"/>
        <d v="2010-02-28T00:00:00"/>
        <d v="2012-10-18T00:00:00"/>
        <d v="2012-02-26T00:00:00"/>
        <d v="2012-03-06T00:00:00"/>
        <d v="2011-04-13T00:00:00"/>
        <d v="2011-06-04T00:00:00"/>
        <d v="2015-12-20T00:00:00"/>
        <d v="2011-02-15T00:00:00"/>
        <d v="2013-10-27T00:00:00"/>
        <d v="2015-09-15T00:00:00"/>
        <d v="2017-01-22T00:00:00"/>
        <d v="2015-06-14T00:00:00"/>
        <d v="2017-01-27T00:00:00"/>
        <d v="2010-09-04T00:00:00"/>
        <d v="2014-09-22T00:00:00"/>
        <d v="2017-11-02T00:00:00"/>
        <d v="2012-03-10T00:00:00"/>
        <d v="2016-12-18T00:00:00"/>
        <d v="2015-10-27T00:00:00"/>
        <d v="2015-05-30T00:00:00"/>
        <d v="2015-04-22T00:00:00"/>
        <d v="2012-11-05T00:00:00"/>
        <d v="2012-01-25T00:00:00"/>
        <d v="2017-12-03T00:00:00"/>
        <d v="2016-07-06T00:00:00"/>
        <d v="2015-08-06T00:00:00"/>
        <d v="2017-06-19T00:00:00"/>
        <d v="2011-07-08T00:00:00"/>
        <d v="2014-07-14T00:00:00"/>
        <d v="2011-10-14T00:00:00"/>
        <d v="2010-08-25T00:00:00"/>
        <d v="2010-02-02T00:00:00"/>
        <d v="2014-11-10T00:00:00"/>
        <d v="2015-04-16T00:00:00"/>
        <d v="2014-08-19T00:00:00"/>
        <d v="2016-11-16T00:00:00"/>
        <d v="2015-10-21T00:00:00"/>
        <d v="2013-10-28T00:00:00"/>
        <d v="2010-08-19T00:00:00"/>
        <d v="2014-07-22T00:00:00"/>
        <d v="2014-03-04T00:00:00"/>
        <d v="2017-07-24T00:00:00"/>
        <d v="2013-12-09T00:00:00"/>
        <d v="2010-01-13T00:00:00"/>
        <d v="2011-10-06T00:00:00"/>
        <d v="2013-12-28T00:00:00"/>
        <d v="2012-09-17T00:00:00"/>
        <d v="2012-03-29T00:00:00"/>
        <d v="2014-03-03T00:00:00"/>
        <d v="2012-08-08T00:00:00"/>
        <d v="2012-05-29T00:00:00"/>
        <d v="2013-08-12T00:00:00"/>
        <d v="2014-05-10T00:00:00"/>
        <d v="2016-11-15T00:00:00"/>
        <d v="2017-06-18T00:00:00"/>
        <d v="2016-10-24T00:00:00"/>
        <d v="2012-06-27T00:00:00"/>
        <d v="2010-09-09T00:00:00"/>
        <d v="2014-11-24T00:00:00"/>
        <d v="2014-04-07T00:00:00"/>
        <d v="2011-06-05T00:00:00"/>
        <d v="2013-06-02T00:00:00"/>
        <d v="2011-05-14T00:00:00"/>
        <d v="2017-01-03T00:00:00"/>
        <d v="2012-12-01T00:00:00"/>
        <d v="2016-07-22T00:00:00"/>
        <d v="2010-03-14T00:00:00"/>
        <d v="2015-02-19T00:00:00"/>
        <d v="2017-05-14T00:00:00"/>
        <d v="2011-05-25T00:00:00"/>
        <d v="2014-10-29T00:00:00"/>
        <d v="2014-07-30T00:00:00"/>
        <d v="2013-07-10T00:00:00"/>
        <d v="2012-10-20T00:00:00"/>
        <d v="2013-02-24T00:00:00"/>
        <d v="2011-01-28T00:00:00"/>
        <d v="2011-02-01T00:00:00"/>
        <d v="2016-11-13T00:00:00"/>
        <d v="2015-06-30T00:00:00"/>
        <d v="2014-07-29T00:00:00"/>
        <d v="2010-11-01T00:00:00"/>
        <d v="2017-10-01T00:00:00"/>
        <d v="2017-09-05T00:00:00"/>
        <d v="2012-09-12T00:00:00"/>
        <d v="2013-11-25T00:00:00"/>
        <d v="2013-10-17T00:00:00"/>
        <d v="2010-05-02T00:00:00"/>
        <d v="2013-11-22T00:00:00"/>
        <d v="2015-05-14T00:00:00"/>
        <d v="2016-04-26T00:00:00"/>
        <d v="2016-08-14T00:00:00"/>
        <d v="2012-11-18T00:00:00"/>
        <d v="2014-04-01T00:00:00"/>
        <d v="2015-11-21T00:00:00"/>
        <d v="2012-10-28T00:00:00"/>
        <d v="2012-02-14T00:00:00"/>
        <d v="2017-01-15T00:00:00"/>
        <d v="2010-01-01T00:00:00"/>
        <d v="2012-08-05T00:00:00"/>
        <d v="2013-08-14T00:00:00"/>
        <d v="2011-11-18T00:00:00"/>
        <d v="2017-04-14T00:00:00"/>
        <d v="2015-02-12T00:00:00"/>
        <d v="2013-12-11T00:00:00"/>
        <d v="2010-09-13T00:00:00"/>
        <d v="2010-05-11T00:00:00"/>
        <d v="2012-03-23T00:00:00"/>
        <d v="2010-12-01T00:00:00"/>
        <d v="2015-04-09T00:00:00"/>
        <d v="2015-02-13T00:00:00"/>
        <d v="2010-07-18T00:00:00"/>
        <d v="2016-07-21T00:00:00"/>
        <d v="2010-12-12T00:00:00"/>
        <d v="2014-03-31T00:00:00"/>
        <d v="2010-03-03T00:00:00"/>
        <d v="2010-12-16T00:00:00"/>
        <d v="2012-05-21T00:00:00"/>
        <d v="2014-12-28T00:00:00"/>
        <d v="2016-10-12T00:00:00"/>
        <d v="2015-04-06T00:00:00"/>
        <d v="2014-07-10T00:00:00"/>
        <d v="2011-10-07T00:00:00"/>
        <d v="2017-01-05T00:00:00"/>
        <d v="2010-10-30T00:00:00"/>
        <d v="2017-02-22T00:00:00"/>
        <d v="2015-01-26T00:00:00"/>
        <d v="2013-01-15T00:00:00"/>
        <d v="2013-06-11T00:00:00"/>
        <d v="2013-11-15T00:00:00"/>
        <d v="2010-07-24T00:00:00"/>
        <d v="2013-10-10T00:00:00"/>
        <d v="2012-08-28T00:00:00"/>
        <d v="2010-01-09T00:00:00"/>
        <d v="2012-04-28T00:00:00"/>
        <d v="2016-06-21T00:00:00"/>
        <d v="2014-06-09T00:00:00"/>
        <d v="2015-10-20T00:00:00"/>
        <d v="2017-12-01T00:00:00"/>
        <d v="2015-01-03T00:00:00"/>
        <d v="2013-08-19T00:00:00"/>
        <d v="2016-11-06T00:00:00"/>
        <d v="2013-02-18T00:00:00"/>
        <d v="2012-09-10T00:00:00"/>
        <d v="2015-11-18T00:00:00"/>
        <d v="2016-10-28T00:00:00"/>
        <d v="2010-02-03T00:00:00"/>
        <d v="2015-07-24T00:00:00"/>
        <d v="2010-04-06T00:00:00"/>
        <d v="2015-06-29T00:00:00"/>
        <d v="2014-05-15T00:00:00"/>
        <d v="2012-11-21T00:00:00"/>
        <d v="2010-07-01T00:00:00"/>
        <d v="2012-11-22T00:00:00"/>
        <d v="2010-10-19T00:00:00"/>
        <d v="2016-10-19T00:00:00"/>
        <d v="2014-02-26T00:00:00"/>
        <d v="2011-05-13T00:00:00"/>
        <d v="2010-11-14T00:00:00"/>
        <d v="2013-03-14T00:00:00"/>
        <d v="2011-06-01T00:00:00"/>
        <d v="2012-10-06T00:00:00"/>
        <d v="2017-04-20T00:00:00"/>
        <d v="2013-03-24T00:00:00"/>
        <d v="2012-01-09T00:00:00"/>
        <d v="2014-06-18T00:00:00"/>
        <d v="2010-11-09T00:00:00"/>
        <d v="2011-12-12T00:00:00"/>
        <d v="2016-01-13T00:00:00"/>
        <d v="2010-07-28T00:00:00"/>
        <d v="2011-12-03T00:00:00"/>
        <d v="2015-05-05T00:00:00"/>
        <d v="2014-02-03T00:00:00"/>
        <d v="2013-06-22T00:00:00"/>
        <d v="2015-09-29T00:00:00"/>
        <d v="2015-09-26T00:00:00"/>
        <d v="2011-08-08T00:00:00"/>
        <d v="2015-05-28T00:00:00"/>
        <d v="2017-05-25T00:00:00"/>
        <d v="2010-03-10T00:00:00"/>
        <d v="2011-01-23T00:00:00"/>
        <d v="2010-06-06T00:00:00"/>
        <d v="2011-05-05T00:00:00"/>
        <d v="2017-03-02T00:00:00"/>
        <d v="2016-11-09T00:00:00"/>
        <d v="2012-11-23T00:00:00"/>
        <d v="2010-04-05T00:00:00"/>
        <d v="2014-03-20T00:00:00"/>
        <d v="2011-03-24T00:00:00"/>
        <d v="2014-11-04T00:00:00"/>
        <d v="2012-02-05T00:00:00"/>
        <d v="2016-10-22T00:00:00"/>
        <d v="2013-08-31T00:00:00"/>
        <d v="2012-08-27T00:00:00"/>
        <d v="2015-05-12T00:00:00"/>
        <d v="2012-03-05T00:00:00"/>
        <d v="2016-03-17T00:00:00"/>
        <d v="2012-03-17T00:00:00"/>
        <d v="2017-07-17T00:00:00"/>
        <d v="2012-12-08T00:00:00"/>
        <d v="2012-12-21T00:00:00"/>
        <d v="2012-07-07T00:00:00"/>
        <d v="2017-07-23T00:00:00"/>
        <d v="2010-04-21T00:00:00"/>
        <d v="2015-04-27T00:00:00"/>
        <d v="2017-06-22T00:00:00"/>
        <d v="2016-07-24T00:00:00"/>
        <d v="2014-07-08T00:00:00"/>
        <d v="2017-01-26T00:00:00"/>
        <d v="2013-05-07T00:00:00"/>
        <d v="2011-09-16T00:00:00"/>
        <d v="2015-06-28T00:00:00"/>
        <d v="2017-07-04T00:00:00"/>
        <d v="2012-09-13T00:00:00"/>
        <d v="2013-06-09T00:00:00"/>
        <d v="2016-12-17T00:00:00"/>
        <d v="2014-09-17T00:00:00"/>
        <d v="2011-07-29T00:00:00"/>
        <d v="2014-01-31T00:00:00"/>
        <d v="2014-03-23T00:00:00"/>
        <d v="2011-04-27T00:00:00"/>
        <d v="2014-01-30T00:00:00"/>
        <d v="2012-12-14T00:00:00"/>
        <d v="2015-02-06T00:00:00"/>
        <d v="2015-09-17T00:00:00"/>
        <d v="2010-04-29T00:00:00"/>
        <d v="2017-12-07T00:00:00"/>
        <d v="2015-10-31T00:00:00"/>
        <d v="2011-04-25T00:00:00"/>
        <d v="2011-02-16T00:00:00"/>
        <d v="2014-04-19T00:00:00"/>
        <d v="2013-08-24T00:00:00"/>
        <d v="2016-01-27T00:00:00"/>
        <d v="2011-07-22T00:00:00"/>
        <d v="2013-10-23T00:00:00"/>
        <d v="2016-03-27T00:00:00"/>
        <d v="2011-11-26T00:00:00"/>
        <d v="2010-08-26T00:00:00"/>
        <d v="2015-10-10T00:00:00"/>
        <d v="2016-02-26T00:00:00"/>
        <d v="2014-06-28T00:00:00"/>
        <d v="2011-10-25T00:00:00"/>
        <d v="2015-05-11T00:00:00"/>
        <d v="2013-02-01T00:00:00"/>
        <d v="2014-10-30T00:00:00"/>
        <d v="2011-07-03T00:00:00"/>
        <d v="2012-11-16T00:00:00"/>
        <d v="2014-08-24T00:00:00"/>
        <d v="2015-11-10T00:00:00"/>
        <d v="2017-12-02T00:00:00"/>
        <d v="2011-03-06T00:00:00"/>
        <d v="2011-02-26T00:00:00"/>
        <d v="2017-02-06T00:00:00"/>
        <d v="2011-10-09T00:00:00"/>
        <d v="2017-04-27T00:00:00"/>
        <d v="2016-06-07T00:00:00"/>
        <d v="2016-02-27T00:00:00"/>
        <d v="2014-03-11T00:00:00"/>
        <d v="2012-12-12T00:00:00"/>
        <d v="2012-04-22T00:00:00"/>
        <d v="2016-12-01T00:00:00"/>
        <d v="2016-06-16T00:00:00"/>
        <d v="2014-09-28T00:00:00"/>
        <d v="2013-01-07T00:00:00"/>
        <d v="2016-12-07T00:00:00"/>
        <d v="2014-07-02T00:00:00"/>
        <d v="2016-08-28T00:00:00"/>
        <d v="2011-10-23T00:00:00"/>
        <d v="2015-03-24T00:00:00"/>
        <d v="2016-05-26T00:00:00"/>
        <d v="2016-09-26T00:00:00"/>
        <d v="2014-04-24T00:00:00"/>
        <d v="2015-06-15T00:00:00"/>
        <d v="2014-10-27T00:00:00"/>
        <d v="2011-10-29T00:00:00"/>
        <d v="2010-12-23T00:00:00"/>
        <d v="2016-06-05T00:00:00"/>
        <d v="2014-04-29T00:00:00"/>
        <d v="2011-02-23T00:00:00"/>
        <d v="2013-07-26T00:00:00"/>
        <d v="2017-05-20T00:00:00"/>
        <d v="2016-03-04T00:00:00"/>
        <d v="2012-12-03T00:00:00"/>
        <d v="2011-01-10T00:00:00"/>
        <d v="2013-06-15T00:00:00"/>
        <d v="2013-04-18T00:00:00"/>
        <d v="2014-06-23T00:00:00"/>
        <d v="2013-12-23T00:00:00"/>
        <d v="2017-03-16T00:00:00"/>
        <d v="2016-03-23T00:00:00"/>
        <d v="2014-10-31T00:00:00"/>
        <d v="2012-03-27T00:00:00"/>
        <d v="2012-11-08T00:00:00"/>
        <d v="2014-09-25T00:00:00"/>
        <d v="2015-07-28T00:00:00"/>
        <d v="2016-12-12T00:00:00"/>
        <d v="2014-08-03T00:00:00"/>
        <d v="2014-03-07T00:00:00"/>
        <d v="2011-04-04T00:00:00"/>
        <d v="2015-06-05T00:00:00"/>
        <d v="2011-07-10T00:00:00"/>
        <d v="2011-10-20T00:00:00"/>
        <d v="2011-07-27T00:00:00"/>
        <d v="2015-09-20T00:00:00"/>
        <d v="2016-02-20T00:00:00"/>
        <d v="2010-03-09T00:00:00"/>
        <d v="2013-12-17T00:00:00"/>
        <d v="2010-05-20T00:00:00"/>
        <d v="2014-01-04T00:00:00"/>
        <d v="2011-07-01T00:00:00"/>
        <d v="2016-01-10T00:00:00"/>
        <d v="2017-02-05T00:00:00"/>
        <d v="2012-12-10T00:00:00"/>
        <d v="2015-06-08T00:00:00"/>
        <d v="2013-06-23T00:00:00"/>
        <d v="2010-07-10T00:00:00"/>
        <d v="2015-03-29T00:00:00"/>
        <d v="2013-11-18T00:00:00"/>
        <d v="2017-07-26T00:00:00"/>
        <d v="2015-09-10T00:00:00"/>
        <d v="2016-11-25T00:00:00"/>
        <d v="2016-06-24T00:00:00"/>
        <d v="2016-01-12T00:00:00"/>
        <d v="2016-08-29T00:00:00"/>
        <d v="2015-08-15T00:00:00"/>
        <d v="2011-12-11T00:00:00"/>
        <d v="2013-08-16T00:00:00"/>
        <d v="2013-12-03T00:00:00"/>
        <d v="2012-03-08T00:00:00"/>
        <d v="2014-06-29T00:00:00"/>
        <d v="2014-06-17T00:00:00"/>
        <d v="2012-05-06T00:00:00"/>
        <d v="2013-08-01T00:00:00"/>
        <d v="2010-03-02T00:00:00"/>
        <d v="2016-08-06T00:00:00"/>
        <d v="2012-11-04T00:00:00"/>
        <d v="2016-02-06T00:00:00"/>
        <d v="2010-01-22T00:00:00"/>
        <d v="2014-10-13T00:00:00"/>
        <d v="2011-02-08T00:00:00"/>
        <d v="2012-10-26T00:00:00"/>
        <d v="2015-06-03T00:00:00"/>
        <d v="2013-03-30T00:00:00"/>
        <d v="2016-11-24T00:00:00"/>
        <d v="2013-07-19T00:00:00"/>
        <d v="2017-10-05T00:00:00"/>
        <d v="2015-02-05T00:00:00"/>
        <d v="2012-06-20T00:00:00"/>
        <d v="2016-01-23T00:00:00"/>
        <d v="2014-09-05T00:00:00"/>
        <d v="2013-04-28T00:00:00"/>
        <d v="2011-09-03T00:00:00"/>
        <d v="2011-08-20T00:00:00"/>
        <d v="2012-09-09T00:00:00"/>
        <d v="2015-02-14T00:00:00"/>
        <d v="2014-08-04T00:00:00"/>
        <d v="2010-04-08T00:00:00"/>
        <d v="2016-08-04T00:00:00"/>
        <d v="2012-08-12T00:00:00"/>
        <d v="2015-01-31T00:00:00"/>
        <d v="2015-05-10T00:00:00"/>
        <d v="2011-03-08T00:00:00"/>
        <d v="2012-11-20T00:00:00"/>
        <d v="2010-12-09T00:00:00"/>
        <d v="2013-01-06T00:00:00"/>
        <d v="2014-08-07T00:00:00"/>
        <d v="2015-10-12T00:00:00"/>
        <d v="2014-08-31T00:00:00"/>
        <d v="2012-04-07T00:00:00"/>
        <d v="2012-10-05T00:00:00"/>
        <d v="2012-03-28T00:00:00"/>
        <d v="2012-11-19T00:00:00"/>
        <d v="2016-04-29T00:00:00"/>
        <d v="2016-07-25T00:00:00"/>
        <d v="2010-09-27T00:00:00"/>
        <d v="2013-09-12T00:00:00"/>
        <d v="2014-10-21T00:00:00"/>
        <d v="2010-11-24T00:00:00"/>
        <d v="2013-03-07T00:00:00"/>
        <d v="2012-06-04T00:00:00"/>
        <d v="2011-03-10T00:00:00"/>
        <d v="2013-05-24T00:00:00"/>
        <d v="2010-10-11T00:00:00"/>
        <d v="2013-02-08T00:00:00"/>
        <d v="2015-12-26T00:00:00"/>
        <d v="2012-08-17T00:00:00"/>
        <d v="2016-10-02T00:00:00"/>
        <d v="2013-07-31T00:00:00"/>
        <d v="2015-12-21T00:00:00"/>
        <d v="2015-05-03T00:00:00"/>
        <d v="2012-08-25T00:00:00"/>
        <d v="2013-09-30T00:00:00"/>
        <d v="2016-10-11T00:00:00"/>
        <d v="2010-01-31T00:00:00"/>
        <d v="2011-04-09T00:00:00"/>
        <d v="2016-09-14T00:00:00"/>
        <d v="2012-09-30T00:00:00"/>
        <d v="2015-12-13T00:00:00"/>
        <d v="2017-01-01T00:00:00"/>
        <d v="2015-02-04T00:00:00"/>
        <d v="2013-07-30T00:00:00"/>
        <d v="2013-11-14T00:00:00"/>
        <d v="2016-09-18T00:00:00"/>
        <d v="2013-05-03T00:00:00"/>
        <d v="2011-02-18T00:00:00"/>
        <d v="2010-12-30T00:00:00"/>
        <d v="2014-12-10T00:00:00"/>
        <d v="2011-06-24T00:00:00"/>
        <d v="2011-03-19T00:00:00"/>
        <d v="2016-08-22T00:00:00"/>
        <d v="2015-03-14T00:00:00"/>
        <d v="2012-06-13T00:00:00"/>
        <d v="2015-11-24T00:00:00"/>
        <d v="2012-06-03T00:00:00"/>
        <d v="2016-06-13T00:00:00"/>
        <d v="2010-08-06T00:00:00"/>
        <d v="2015-11-05T00:00:00"/>
        <d v="2011-04-07T00:00:00"/>
        <d v="2013-01-05T00:00:00"/>
        <d v="2016-07-01T00:00:00"/>
        <d v="2014-02-21T00:00:00"/>
        <d v="2012-04-13T00:00:00"/>
        <d v="2016-12-23T00:00:00"/>
        <d v="2013-08-27T00:00:00"/>
        <d v="2017-02-17T00:00:00"/>
        <d v="2013-12-07T00:00:00"/>
        <d v="2015-05-19T00:00:00"/>
        <d v="2016-06-02T00:00:00"/>
        <d v="2013-12-19T00:00:00"/>
        <d v="2015-11-22T00:00:00"/>
        <d v="2010-11-30T00:00:00"/>
        <d v="2011-11-13T00:00:00"/>
        <d v="2012-06-15T00:00:00"/>
        <d v="2012-02-11T00:00:00"/>
        <d v="2015-08-20T00:00:00"/>
        <d v="2016-06-27T00:00:00"/>
        <d v="2011-06-21T00:00:00"/>
        <d v="2015-08-26T00:00:00"/>
        <d v="2012-04-26T00:00:00"/>
        <d v="2016-02-10T00:00:00"/>
        <d v="2015-11-29T00:00:00"/>
        <d v="2012-03-25T00:00:00"/>
        <d v="2010-05-26T00:00:00"/>
        <d v="2010-07-27T00:00:00"/>
        <d v="2012-02-13T00:00:00"/>
        <d v="2012-07-26T00:00:00"/>
        <d v="2016-05-22T00:00:00"/>
        <d v="2014-12-22T00:00:00"/>
        <d v="2015-11-09T00:00:00"/>
        <d v="2016-03-10T00:00:00"/>
        <d v="2017-02-28T00:00:00"/>
        <d v="2012-05-07T00:00:00"/>
        <d v="2011-11-15T00:00:00"/>
        <d v="2010-06-07T00:00:00"/>
        <d v="2016-11-07T00:00:00"/>
        <d v="2010-01-21T00:00:00"/>
        <d v="2013-06-16T00:00:00"/>
        <d v="2016-04-04T00:00:00"/>
        <d v="2013-04-23T00:00:00"/>
        <d v="2013-11-13T00:00:00"/>
        <d v="2015-06-27T00:00:00"/>
        <d v="2014-12-29T00:00:00"/>
        <d v="2014-05-01T00:00:00"/>
        <d v="2013-07-08T00:00:00"/>
        <d v="2013-11-07T00:00:00"/>
        <d v="2015-09-01T00:00:00"/>
        <d v="2016-12-28T00:00:00"/>
        <d v="2011-10-30T00:00:00"/>
        <d v="2011-02-13T00:00:00"/>
        <d v="2010-08-03T00:00:00"/>
        <d v="2017-07-22T00:00:00"/>
        <d v="2011-04-28T00:00:00"/>
        <d v="2016-11-29T00:00:00"/>
        <d v="2013-06-06T00:00:00"/>
        <d v="2011-07-14T00:00:00"/>
        <d v="2010-07-25T00:00:00"/>
        <d v="2016-10-15T00:00:00"/>
        <d v="2010-02-18T00:00:00"/>
        <d v="2016-06-12T00:00:00"/>
        <d v="2015-09-27T00:00:00"/>
        <d v="2011-08-03T00:00:00"/>
        <d v="2017-04-07T00:00:00"/>
        <d v="2014-04-11T00:00:00"/>
        <d v="2015-09-05T00:00:00"/>
        <d v="2012-06-09T00:00:00"/>
        <d v="2016-07-23T00:00:00"/>
        <d v="2014-04-26T00:00:00"/>
        <d v="2016-04-03T00:00:00"/>
        <d v="2010-03-04T00:00:00"/>
        <d v="2016-11-21T00:00:00"/>
        <d v="2011-08-01T00:00:00"/>
        <d v="2011-12-22T00:00:00"/>
        <d v="2017-09-06T00:00:00"/>
        <d v="2014-07-09T00:00:00"/>
        <d v="2014-11-21T00:00:00"/>
        <d v="2012-11-27T00:00:00"/>
        <d v="2013-11-17T00:00:00"/>
        <d v="2016-06-18T00:00:00"/>
        <d v="2010-12-15T00:00:00"/>
        <d v="2014-05-22T00:00:00"/>
        <d v="2015-05-06T00:00:00"/>
        <d v="2013-08-23T00:00:00"/>
        <d v="2015-05-27T00:00:00"/>
        <d v="2010-05-16T00:00:00"/>
        <d v="2015-03-27T00:00:00"/>
        <d v="2010-09-10T00:00:00"/>
        <d v="2016-04-27T00:00:00"/>
        <d v="2011-01-03T00:00:00"/>
        <d v="2012-04-30T00:00:00"/>
        <d v="2011-04-30T00:00:00"/>
        <d v="2011-06-30T00:00:00"/>
        <d v="2015-12-11T00:00:00"/>
        <d v="2014-02-06T00:00:00"/>
        <d v="2015-11-04T00:00:00"/>
        <d v="2016-12-31T00:00:00"/>
        <d v="2016-04-25T00:00:00"/>
        <d v="2016-12-03T00:00:00"/>
        <d v="2017-04-04T00:00:00"/>
        <d v="2011-03-26T00:00:00"/>
        <d v="2014-05-19T00:00:00"/>
        <d v="2013-09-27T00:00:00"/>
        <d v="2016-03-18T00:00:00"/>
        <d v="2016-07-29T00:00:00"/>
        <d v="2014-04-16T00:00:00"/>
        <d v="2013-05-23T00:00:00"/>
        <d v="2011-05-03T00:00:00"/>
        <d v="2014-09-29T00:00:00"/>
        <d v="2013-08-13T00:00:00"/>
        <d v="2013-10-07T00:00:00"/>
        <d v="2014-05-16T00:00:00"/>
        <d v="2013-01-03T00:00:00"/>
        <d v="2013-04-25T00:00:00"/>
        <d v="2015-11-19T00:00:00"/>
        <d v="2011-07-24T00:00:00"/>
        <d v="2011-09-12T00:00:00"/>
        <d v="2010-11-04T00:00:00"/>
        <d v="2013-02-21T00:00:00"/>
        <d v="2011-09-24T00:00:00"/>
        <d v="2014-02-18T00:00:00"/>
        <d v="2015-08-13T00:00:00"/>
        <d v="2017-04-30T00:00:00"/>
        <d v="2010-03-16T00:00:00"/>
        <d v="2016-11-30T00:00:00"/>
        <d v="2010-06-11T00:00:00"/>
        <d v="2016-01-14T00:00:00"/>
        <d v="2016-09-06T00:00:00"/>
        <d v="2015-12-10T00:00:00"/>
        <d v="2015-09-23T00:00:00"/>
        <d v="2010-02-09T00:00:00"/>
        <d v="2013-06-25T00:00:00"/>
        <d v="2015-11-26T00:00:00"/>
        <d v="2015-07-22T00:00:00"/>
        <d v="2016-11-11T00:00:00"/>
        <d v="2010-04-03T00:00:00"/>
        <d v="2013-05-26T00:00:00"/>
        <d v="2012-08-30T00:00:00"/>
        <d v="2012-02-09T00:00:00"/>
        <d v="2012-03-31T00:00:00"/>
        <d v="2011-04-15T00:00:00"/>
        <d v="2012-05-03T00:00:00"/>
        <d v="2013-02-20T00:00:00"/>
        <d v="2017-07-18T00:00:00"/>
        <d v="2016-07-17T00:00:00"/>
        <d v="2010-10-12T00:00:00"/>
        <d v="2017-01-24T00:00:00"/>
        <d v="2012-12-02T00:00:00"/>
        <d v="2011-07-16T00:00:00"/>
        <d v="2015-12-16T00:00:00"/>
        <d v="2011-03-14T00:00:00"/>
        <d v="2011-04-26T00:00:00"/>
        <d v="2011-03-13T00:00:00"/>
        <d v="2011-12-18T00:00:00"/>
        <d v="2016-05-23T00:00:00"/>
        <d v="2011-01-18T00:00:00"/>
        <d v="2012-03-07T00:00:00"/>
        <d v="2013-05-06T00:00:00"/>
        <d v="2017-02-25T00:00:00"/>
        <d v="2015-01-14T00:00:00"/>
        <d v="2016-04-30T00:00:00"/>
        <d v="2010-11-05T00:00:00"/>
        <d v="2017-05-28T00:00:00"/>
        <d v="2017-06-24T00:00:00"/>
        <d v="2012-09-23T00:00:00"/>
        <d v="2010-10-24T00:00:00"/>
        <d v="2014-09-14T00:00:00"/>
        <d v="2015-07-30T00:00:00"/>
        <d v="2012-05-15T00:00:00"/>
        <d v="2011-08-02T00:00:00"/>
        <d v="2012-06-17T00:00:00"/>
        <d v="2010-11-02T00:00:00"/>
        <d v="2016-04-07T00:00:00"/>
        <d v="2011-01-31T00:00:00"/>
        <d v="2014-07-24T00:00:00"/>
        <d v="2013-09-11T00:00:00"/>
        <d v="2013-08-02T00:00:00"/>
        <d v="2010-05-12T00:00:00"/>
        <d v="2015-02-09T00:00:00"/>
        <d v="2010-05-06T00:00:00"/>
        <d v="2014-05-13T00:00:00"/>
        <d v="2011-10-24T00:00:00"/>
        <d v="2012-03-14T00:00:00"/>
        <d v="2011-07-17T00:00:00"/>
        <d v="2015-01-30T00:00:00"/>
        <d v="2016-02-21T00:00:00"/>
        <d v="2016-06-23T00:00:00"/>
        <d v="2014-05-05T00:00:00"/>
        <d v="2016-12-26T00:00:00"/>
        <d v="2013-02-09T00:00:00"/>
        <d v="2015-08-31T00:00:00"/>
        <d v="2013-05-31T00:00:00"/>
        <d v="2012-06-29T00:00:00"/>
        <d v="2011-02-20T00:00:00"/>
        <d v="2016-10-18T00:00:00"/>
        <d v="2012-01-01T00:00:00"/>
        <d v="2017-09-04T00:00:00"/>
        <d v="2011-06-17T00:00:00"/>
        <d v="2016-12-06T00:00:00"/>
        <d v="2016-01-26T00:00:00"/>
        <d v="2014-06-16T00:00:00"/>
        <d v="2013-10-18T00:00:00"/>
        <d v="2011-07-02T00:00:00"/>
        <d v="2014-05-14T00:00:00"/>
        <d v="2014-04-08T00:00:00"/>
        <d v="2012-10-03T00:00:00"/>
        <d v="2011-02-17T00:00:00"/>
        <d v="2017-05-24T00:00:00"/>
        <d v="2012-01-18T00:00:00"/>
        <d v="2013-07-20T00:00:00"/>
        <d v="2010-11-29T00:00:00"/>
        <d v="2011-07-20T00:00:00"/>
        <d v="2010-08-27T00:00:00"/>
        <d v="2012-06-06T00:00:00"/>
        <d v="2014-07-07T00:00:00"/>
        <d v="2015-12-12T00:00:00"/>
        <d v="2016-09-15T00:00:00"/>
        <d v="2016-08-31T00:00:00"/>
        <d v="2013-04-21T00:00:00"/>
        <d v="2012-12-04T00:00:00"/>
        <d v="2012-01-12T00:00:00"/>
        <d v="2010-08-28T00:00:00"/>
        <d v="2012-05-17T00:00:00"/>
        <d v="2017-01-29T00:00:00"/>
        <d v="2014-04-20T00:00:00"/>
        <d v="2013-08-21T00:00:00"/>
        <d v="2013-06-01T00:00:00"/>
        <d v="2010-01-08T00:00:00"/>
        <d v="2016-03-12T00:00:00"/>
        <d v="2016-06-20T00:00:00"/>
        <d v="2013-09-06T00:00:00"/>
        <d v="2011-07-31T00:00:00"/>
        <d v="2012-10-15T00:00:00"/>
        <d v="2016-07-19T00:00:00"/>
        <d v="2011-11-28T00:00:00"/>
        <d v="2015-09-18T00:00:00"/>
        <d v="2015-04-07T00:00:00"/>
        <d v="2017-03-25T00:00:00"/>
        <d v="2012-09-27T00:00:00"/>
        <d v="2011-08-23T00:00:00"/>
        <d v="2012-02-21T00:00:00"/>
        <d v="2017-05-04T00:00:00"/>
        <d v="2017-05-31T00:00:00"/>
        <d v="2012-06-07T00:00:00"/>
        <d v="2015-10-22T00:00:00"/>
        <d v="2013-05-09T00:00:00"/>
        <d v="2012-10-25T00:00:00"/>
        <d v="2013-01-12T00:00:00"/>
        <d v="2013-01-11T00:00:00"/>
        <d v="2010-06-28T00:00:00"/>
        <d v="2013-09-18T00:00:00"/>
        <d v="2014-08-14T00:00:00"/>
        <d v="2015-04-03T00:00:00"/>
        <d v="2013-03-23T00:00:00"/>
        <d v="2013-04-20T00:00:00"/>
        <d v="2010-02-01T00:00:00"/>
        <d v="2012-12-17T00:00:00"/>
        <d v="2012-08-24T00:00:00"/>
        <d v="2010-02-08T00:00:00"/>
        <d v="2010-06-04T00:00:00"/>
        <d v="2014-10-26T00:00:00"/>
        <d v="2012-04-16T00:00:00"/>
        <d v="2014-04-28T00:00:00"/>
        <d v="2014-09-09T00:00:00"/>
        <d v="2015-10-23T00:00:00"/>
        <d v="2017-05-16T00:00:00"/>
        <d v="2014-07-26T00:00:00"/>
        <d v="2014-11-28T00:00:00"/>
        <d v="2015-06-20T00:00:00"/>
        <d v="2013-07-09T00:00:00"/>
        <d v="2016-06-22T00:00:00"/>
        <d v="2011-10-19T00:00:00"/>
        <d v="2014-11-29T00:00:00"/>
        <d v="2016-01-21T00:00:00"/>
        <d v="2012-08-31T00:00:00"/>
        <d v="2011-08-30T00:00:00"/>
        <d v="2010-12-03T00:00:00"/>
        <d v="2013-04-29T00:00:00"/>
        <d v="2017-04-01T00:00:00"/>
        <d v="2017-05-01T00:00:00"/>
        <d v="2014-06-04T00:00:00"/>
        <d v="2015-10-08T00:00:00"/>
        <d v="2016-12-24T00:00:00"/>
        <d v="2014-07-18T00:00:00"/>
        <d v="2014-08-27T00:00:00"/>
        <d v="2014-04-06T00:00:00"/>
        <d v="2015-04-18T00:00:00"/>
        <d v="2015-07-06T00:00:00"/>
        <d v="2014-01-12T00:00:00"/>
        <d v="2015-09-25T00:00:00"/>
        <d v="2011-01-30T00:00:00"/>
        <d v="2014-01-01T00:00:00"/>
        <d v="2010-06-14T00:00:00"/>
        <d v="2012-07-02T00:00:00"/>
        <d v="2010-10-01T00:00:00"/>
        <d v="2014-04-23T00:00:00"/>
        <d v="2012-04-10T00:00:00"/>
        <d v="2010-08-31T00:00:00"/>
        <d v="2014-02-08T00:00:00"/>
        <d v="2015-03-19T00:00:00"/>
        <d v="2012-08-29T00:00:00"/>
        <d v="2013-05-15T00:00:00"/>
        <d v="2017-03-23T00:00:00"/>
        <d v="2010-06-20T00:00:00"/>
        <d v="2013-03-20T00:00:00"/>
        <d v="2014-11-25T00:00:00"/>
        <d v="2012-12-09T00:00:00"/>
        <d v="2012-10-29T00:00:00"/>
        <d v="2012-05-09T00:00:00"/>
        <d v="2017-05-07T00:00:00"/>
        <d v="2011-11-02T00:00:00"/>
        <d v="2010-11-17T00:00:00"/>
        <d v="2016-08-13T00:00:00"/>
        <d v="2014-11-02T00:00:00"/>
        <d v="2012-02-25T00:00:00"/>
        <d v="2015-02-28T00:00:00"/>
        <d v="2015-10-18T00:00:00"/>
        <d v="2012-03-30T00:00:00"/>
        <d v="2010-03-21T00:00:00"/>
        <d v="2016-04-05T00:00:00"/>
        <d v="2012-03-15T00:00:00"/>
        <d v="2013-12-29T00:00:00"/>
        <d v="2017-02-19T00:00:00"/>
        <d v="2012-08-01T00:00:00"/>
        <d v="2014-05-26T00:00:00"/>
        <d v="2015-01-12T00:00:00"/>
        <d v="2017-05-05T00:00:00"/>
        <d v="2013-11-23T00:00:00"/>
        <d v="2016-06-09T00:00:00"/>
        <d v="2014-09-20T00:00:00"/>
        <d v="2017-03-19T00:00:00"/>
        <d v="2015-04-21T00:00:00"/>
        <d v="2017-02-07T00:00:00"/>
        <d v="2016-04-24T00:00:00"/>
        <d v="2016-09-17T00:00:00"/>
        <d v="2012-10-31T00:00:00"/>
        <d v="2013-03-16T00:00:00"/>
        <d v="2014-12-13T00:00:00"/>
        <d v="2014-03-18T00:00:00"/>
        <d v="2016-09-05T00:00:00"/>
        <d v="2011-08-09T00:00:00"/>
        <d v="2015-07-10T00:00:00"/>
        <d v="2016-07-14T00:00:00"/>
        <d v="2012-03-24T00:00:00"/>
        <d v="2013-04-10T00:00:00"/>
        <d v="2010-01-15T00:00:00"/>
        <d v="2015-07-23T00:00:00"/>
        <d v="2013-07-18T00:00:00"/>
        <d v="2011-01-13T00:00:00"/>
        <d v="2013-05-20T00:00:00"/>
        <d v="2011-04-11T00:00:00"/>
        <d v="2012-07-28T00:00:00"/>
        <d v="2014-07-11T00:00:00"/>
        <d v="2017-04-06T00:00:00"/>
        <d v="2012-05-31T00:00:00"/>
        <d v="2012-03-13T00:00:00"/>
        <d v="2010-08-14T00:00:00"/>
        <d v="2014-03-12T00:00:00"/>
        <d v="2010-09-23T00:00:00"/>
        <d v="2011-03-20T00:00:00"/>
        <d v="2013-12-18T00:00:00"/>
        <d v="2016-02-15T00:00:00"/>
        <d v="2013-06-29T00:00:00"/>
        <d v="2012-06-05T00:00:00"/>
        <d v="2015-09-14T00:00:00"/>
        <d v="2015-01-23T00:00:00"/>
        <d v="2010-10-10T00:00:00"/>
        <d v="2011-12-25T00:00:00"/>
        <d v="2016-04-11T00:00:00"/>
        <d v="2011-09-14T00:00:00"/>
        <d v="2017-07-28T00:00:00"/>
        <d v="2013-11-16T00:00:00"/>
        <d v="2010-10-21T00:00:00"/>
        <d v="2011-08-10T00:00:00"/>
        <d v="2016-04-17T00:00:00"/>
        <d v="2014-01-28T00:00:00"/>
        <d v="2010-10-29T00:00:00"/>
        <d v="2014-10-07T00:00:00"/>
        <d v="2011-06-26T00:00:00"/>
        <d v="2015-09-08T00:00:00"/>
        <d v="2011-07-21T00:00:00"/>
        <d v="2013-08-22T00:00:00"/>
        <d v="2013-03-08T00:00:00"/>
        <d v="2014-05-02T00:00:00"/>
        <d v="2011-07-23T00:00:00"/>
        <d v="2013-06-27T00:00:00"/>
        <d v="2014-11-08T00:00:00"/>
        <d v="2010-09-18T00:00:00"/>
        <d v="2010-06-01T00:00:00"/>
        <d v="2015-09-24T00:00:00"/>
        <d v="2017-11-07T00:00:00"/>
        <d v="2015-04-29T00:00:00"/>
        <d v="2016-05-10T00:00:00"/>
        <d v="2013-01-13T00:00:00"/>
        <d v="2017-10-03T00:00:00"/>
        <d v="2011-05-30T00:00:00"/>
        <d v="2016-10-25T00:00:00"/>
        <d v="2013-01-08T00:00:00"/>
        <d v="2017-08-01T00:00:00"/>
        <d v="2016-03-11T00:00:00"/>
        <d v="2013-02-16T00:00:00"/>
        <d v="2014-01-16T00:00:00"/>
        <d v="2016-12-27T00:00:00"/>
        <d v="2015-07-04T00:00:00"/>
        <d v="2010-04-14T00:00:00"/>
        <d v="2016-11-12T00:00:00"/>
        <d v="2016-02-29T00:00:00"/>
        <d v="2010-12-17T00:00:00"/>
        <d v="2012-11-25T00:00:00"/>
        <d v="2015-08-29T00:00:00"/>
        <d v="2016-02-12T00:00:00"/>
        <d v="2013-09-03T00:00:00"/>
        <d v="2011-03-31T00:00:00"/>
        <d v="2013-01-23T00:00:00"/>
        <d v="2013-05-13T00:00:00"/>
        <d v="2015-07-07T00:00:00"/>
        <d v="2011-03-15T00:00:00"/>
        <d v="2011-09-01T00:00:00"/>
        <d v="2013-09-08T00:00:00"/>
        <d v="2014-11-22T00:00:00"/>
        <d v="2016-10-30T00:00:00"/>
        <d v="2014-05-08T00:00:00"/>
        <d v="2014-12-23T00:00:00"/>
        <d v="2014-10-24T00:00:00"/>
        <d v="2015-03-12T00:00:00"/>
        <d v="2013-07-03T00:00:00"/>
        <d v="2010-02-24T00:00:00"/>
        <d v="2014-09-15T00:00:00"/>
        <d v="2013-08-09T00:00:00"/>
        <d v="2013-09-28T00:00:00"/>
        <d v="2011-03-04T00:00:00"/>
        <d v="2014-09-26T00:00:00"/>
        <d v="2012-02-15T00:00:00"/>
        <d v="2011-05-28T00:00:00"/>
        <d v="2013-10-02T00:00:00"/>
        <d v="2012-04-08T00:00:00"/>
        <d v="2013-03-18T00:00:00"/>
        <d v="2014-08-30T00:00:00"/>
        <d v="2014-10-22T00:00:00"/>
        <d v="2010-01-17T00:00:00"/>
        <d v="2015-02-15T00:00:00"/>
        <d v="2014-09-08T00:00:00"/>
        <d v="2014-02-22T00:00:00"/>
        <d v="2012-09-15T00:00:00"/>
        <d v="2012-03-26T00:00:00"/>
        <d v="2010-04-10T00:00:00"/>
        <d v="2016-07-26T00:00:00"/>
        <d v="2011-06-13T00:00:00"/>
        <d v="2013-04-27T00:00:00"/>
        <d v="2014-12-04T00:00:00"/>
        <d v="2011-08-13T00:00:00"/>
        <d v="2010-01-05T00:00:00"/>
        <d v="2010-07-05T00:00:00"/>
        <d v="2016-06-08T00:00:00"/>
        <d v="2010-01-06T00:00:00"/>
        <d v="2011-10-17T00:00:00"/>
        <d v="2012-12-23T00:00:00"/>
        <d v="2011-05-31T00:00:00"/>
        <d v="2015-02-07T00:00:00"/>
        <d v="2015-05-15T00:00:00"/>
        <d v="2010-07-11T00:00:00"/>
        <d v="2012-01-15T00:00:00"/>
        <d v="2013-08-20T00:00:00"/>
        <d v="2012-04-17T00:00:00"/>
        <d v="2011-07-13T00:00:00"/>
        <d v="2014-06-14T00:00:00"/>
        <d v="2016-12-11T00:00:00"/>
        <d v="2017-04-29T00:00:00"/>
        <d v="2011-12-14T00:00:00"/>
        <d v="2014-04-10T00:00:00"/>
        <d v="2014-08-21T00:00:00"/>
        <d v="2014-10-14T00:00:00"/>
        <d v="2014-06-11T00:00:00"/>
        <d v="2011-10-28T00:00:00"/>
        <d v="2012-11-06T00:00:00"/>
        <d v="2010-10-25T00:00:00"/>
        <d v="2015-12-19T00:00:00"/>
        <d v="2010-08-22T00:00:00"/>
        <d v="2011-05-11T00:00:00"/>
        <d v="2016-06-28T00:00:00"/>
        <d v="2014-07-21T00:00:00"/>
        <d v="2015-05-31T00:00:00"/>
        <d v="2010-04-27T00:00:00"/>
        <d v="2013-01-18T00:00:00"/>
        <d v="2012-04-11T00:00:00"/>
        <d v="2014-12-08T00:00:00"/>
        <d v="2010-09-01T00:00:00"/>
        <d v="2015-05-07T00:00:00"/>
        <d v="2015-07-27T00:00:00"/>
        <d v="2012-01-28T00:00:00"/>
        <d v="2015-02-26T00:00:00"/>
        <d v="2012-12-19T00:00:00"/>
        <d v="2017-03-18T00:00:00"/>
        <d v="2011-09-20T00:00:00"/>
        <d v="2017-04-02T00:00:00"/>
        <d v="2011-12-29T00:00:00"/>
        <d v="2011-11-11T00:00:00"/>
        <d v="2015-11-16T00:00:00"/>
        <d v="2012-12-11T00:00:00"/>
        <d v="2013-08-25T00:00:00"/>
        <d v="2014-08-15T00:00:00"/>
        <d v="2012-02-06T00:00:00"/>
        <d v="2012-07-04T00:00:00"/>
        <d v="2017-04-17T00:00:00"/>
        <d v="2013-12-02T00:00:00"/>
        <d v="2012-05-20T00:00:00"/>
        <d v="2016-12-22T00:00:00"/>
        <d v="2015-01-27T00:00:00"/>
        <d v="2014-06-07T00:00:00"/>
        <d v="2014-02-12T00:00:00"/>
        <d v="2016-06-25T00:00:00"/>
        <d v="2012-11-17T00:00:00"/>
        <d v="2013-05-22T00:00:00"/>
        <d v="2014-04-15T00:00:00"/>
        <d v="2010-12-24T00:00:00"/>
        <d v="2011-09-04T00:00:00"/>
        <d v="2010-09-22T00:00:00"/>
        <d v="2014-03-09T00:00:00"/>
        <d v="2013-10-06T00:00:00"/>
        <d v="2016-12-05T00:00:00"/>
        <d v="2015-05-17T00:00:00"/>
        <d v="2012-07-18T00:00:00"/>
        <d v="2010-05-24T00:00:00"/>
        <d v="2015-09-22T00:00:00"/>
        <d v="2016-11-10T00:00:00"/>
        <d v="2016-04-21T00:00:00"/>
        <d v="2012-08-21T00:00:00"/>
        <d v="2013-07-29T00:00:00"/>
        <d v="2011-05-12T00:00:00"/>
        <d v="2011-12-23T00:00:00"/>
        <d v="2016-11-04T00:00:00"/>
        <d v="2016-03-09T00:00:00"/>
        <d v="2011-08-05T00:00:00"/>
        <d v="2016-10-04T00:00:00"/>
        <d v="2011-08-14T00:00:00"/>
        <d v="2016-11-14T00:00:00"/>
        <d v="2014-07-04T00:00:00"/>
        <d v="2016-04-28T00:00:00"/>
        <d v="2015-07-31T00:00:00"/>
        <d v="2015-06-22T00:00:00"/>
        <d v="2010-11-08T00:00:00"/>
        <d v="2015-04-12T00:00:00"/>
        <d v="2017-03-17T00:00:00"/>
        <d v="2016-12-20T00:00:00"/>
        <d v="2016-04-23T00:00:00"/>
        <d v="2016-07-02T00:00:00"/>
        <d v="2011-03-18T00:00:00"/>
        <d v="2012-07-19T00:00:00"/>
        <d v="2010-01-30T00:00:00"/>
        <d v="2016-05-15T00:00:00"/>
        <d v="2011-04-06T00:00:00"/>
        <d v="2011-02-02T00:00:00"/>
        <d v="2011-09-09T00:00:00"/>
        <d v="2012-12-07T00:00:00"/>
        <d v="2011-07-05T00:00:00"/>
        <d v="2011-01-09T00:00:00"/>
        <d v="2015-06-01T00:00:00"/>
        <d v="2016-07-07T00:00:00"/>
        <d v="2010-04-18T00:00:00"/>
        <d v="2011-03-22T00:00:00"/>
        <d v="2011-08-06T00:00:00"/>
        <d v="2016-09-24T00:00:00"/>
        <d v="2012-09-21T00:00:00"/>
        <d v="2010-12-21T00:00:00"/>
        <d v="2011-06-10T00:00:00"/>
        <d v="2016-09-23T00:00:00"/>
        <d v="2013-02-15T00:00:00"/>
        <d v="2011-07-09T00:00:00"/>
        <d v="2016-05-05T00:00:00"/>
        <d v="2017-01-16T00:00:00"/>
        <d v="2010-02-06T00:00:00"/>
        <d v="2011-07-30T00:00:00"/>
        <d v="2016-11-27T00:00:00"/>
        <d v="2010-06-09T00:00:00"/>
        <d v="2010-06-13T00:00:00"/>
        <d v="2010-02-04T00:00:00"/>
        <d v="2015-11-02T00:00:00"/>
        <d v="2010-09-30T00:00:00"/>
        <d v="2013-05-05T00:00:00"/>
        <d v="2014-03-27T00:00:00"/>
        <d v="2013-11-01T00:00:00"/>
        <d v="2011-01-08T00:00:00"/>
        <d v="2014-12-03T00:00:00"/>
        <d v="2013-10-11T00:00:00"/>
        <d v="2014-03-08T00:00:00"/>
        <d v="2014-10-02T00:00:00"/>
        <d v="2011-10-21T00:00:00"/>
        <d v="2014-04-22T00:00:00"/>
        <d v="2016-05-25T00:00:00"/>
        <d v="2010-04-16T00:00:00"/>
        <d v="2014-10-23T00:00:00"/>
        <d v="2010-06-05T00:00:00"/>
        <d v="2010-05-31T00:00:00"/>
        <d v="2011-03-21T00:00:00"/>
        <d v="2017-06-17T00:00:00"/>
        <d v="2016-08-03T00:00:00"/>
        <d v="2011-03-29T00:00:00"/>
        <d v="2013-10-12T00:00:00"/>
        <d v="2013-04-06T00:00:00"/>
        <d v="2017-09-07T00:00:00"/>
        <d v="2013-02-13T00:00:00"/>
        <d v="2016-06-30T00:00:00"/>
        <d v="2011-10-01T00:00:00"/>
        <d v="2014-03-17T00:00:00"/>
        <d v="2012-02-22T00:00:00"/>
        <d v="2015-11-30T00:00:00"/>
        <d v="2012-04-14T00:00:00"/>
        <d v="2016-10-13T00:00:00"/>
        <d v="2014-07-31T00:00:00"/>
        <d v="2015-05-26T00:00:00"/>
        <d v="2010-02-25T00:00:00"/>
        <d v="2015-04-10T00:00:00"/>
        <d v="2017-05-18T00:00:00"/>
        <d v="2012-01-13T00:00:00"/>
        <d v="2016-09-21T00:00:00"/>
        <d v="2013-09-15T00:00:00"/>
        <d v="2015-05-23T00:00:00"/>
        <d v="2012-12-24T00:00:00"/>
        <d v="2017-06-29T00:00:00"/>
        <d v="2014-09-30T00:00:00"/>
        <d v="2011-05-02T00:00:00"/>
        <d v="2014-01-08T00:00:00"/>
        <d v="2010-11-13T00:00:00"/>
        <d v="2016-06-06T00:00:00"/>
        <d v="2015-09-30T00:00:00"/>
        <d v="2013-02-04T00:00:00"/>
        <d v="2011-08-28T00:00:00"/>
        <d v="2016-10-16T00:00:00"/>
        <d v="2014-02-10T00:00:00"/>
        <d v="2014-12-14T00:00:00"/>
        <d v="2011-05-06T00:00:00"/>
        <d v="2012-02-19T00:00:00"/>
        <d v="2013-10-03T00:00:00"/>
        <d v="2015-06-19T00:00:00"/>
        <d v="2016-11-01T00:00:00"/>
        <d v="2010-04-20T00:00:00"/>
        <d v="2014-12-21T00:00:00"/>
        <d v="2011-01-24T00:00:00"/>
        <d v="2014-08-23T00:00:00"/>
        <d v="2016-02-14T00:00:00"/>
        <d v="2017-01-14T00:00:00"/>
        <d v="2011-03-12T00:00:00"/>
        <d v="2014-06-20T00:00:00"/>
        <d v="2010-10-16T00:00:00"/>
        <d v="2017-02-21T00:00:00"/>
        <d v="2013-11-30T00:00:00"/>
        <d v="2015-06-06T00:00:00"/>
        <d v="2011-03-09T00:00:00"/>
        <d v="2016-03-20T00:00:00"/>
        <d v="2017-06-13T00:00:00"/>
        <d v="2011-08-19T00:00:00"/>
        <d v="2014-08-29T00:00:00"/>
        <d v="2011-12-30T00:00:00"/>
        <d v="2011-10-12T00:00:00"/>
        <d v="2013-08-30T00:00:00"/>
        <d v="2013-01-28T00:00:00"/>
        <d v="2017-04-28T00:00:00"/>
        <d v="2016-01-09T00:00:00"/>
        <d v="2017-01-18T00:00:00"/>
        <d v="2011-11-30T00:00:00"/>
        <d v="2017-04-19T00:00:00"/>
        <d v="2011-04-22T00:00:00"/>
        <d v="2012-04-18T00:00:00"/>
        <d v="2010-05-27T00:00:00"/>
        <d v="2010-11-10T00:00:00"/>
        <d v="2012-09-04T00:00:00"/>
        <d v="2013-07-14T00:00:00"/>
        <d v="2011-10-15T00:00:00"/>
        <d v="2014-11-12T00:00:00"/>
        <d v="2012-08-16T00:00:00"/>
        <d v="2011-07-19T00:00:00"/>
        <d v="2013-02-27T00:00:00"/>
        <d v="2010-01-19T00:00:00"/>
        <d v="2010-04-28T00:00:00"/>
        <d v="2017-04-24T00:00:00"/>
        <d v="2013-03-02T00:00:00"/>
        <d v="2015-12-29T00:00:00"/>
        <d v="2014-03-15T00:00:00"/>
        <d v="2010-12-22T00:00:00"/>
        <d v="2016-05-01T00:00:00"/>
        <d v="2014-01-13T00:00:00"/>
        <d v="2017-01-28T00:00:00"/>
        <d v="2017-02-23T00:00:00"/>
        <d v="2010-08-15T00:00:00"/>
        <d v="2014-09-02T00:00:00"/>
        <d v="2012-05-18T00:00:00"/>
        <d v="2013-11-24T00:00:00"/>
        <d v="2017-05-21T00:00:00"/>
        <d v="2015-03-18T00:00:00"/>
        <d v="2015-04-11T00:00:00"/>
        <d v="2013-11-11T00:00:00"/>
        <d v="2011-12-06T00:00:00"/>
        <d v="2015-10-19T00:00:00"/>
        <d v="2011-12-31T00:00:00"/>
        <d v="2012-07-21T00:00:00"/>
        <d v="2014-06-25T00:00:00"/>
        <d v="2012-01-04T00:00:00"/>
        <d v="2014-03-10T00:00:00"/>
        <d v="2010-01-24T00:00:00"/>
        <d v="2015-08-24T00:00:00"/>
        <d v="2015-02-20T00:00:00"/>
        <d v="2016-04-14T00:00:00"/>
        <d v="2011-02-12T00:00:00"/>
        <d v="2010-11-21T00:00:00"/>
        <d v="2012-07-10T00:00:00"/>
        <d v="2016-03-14T00:00:00"/>
        <d v="2014-10-01T00:00:00"/>
        <d v="2015-04-14T00:00:00"/>
        <d v="2013-04-11T00:00:00"/>
        <d v="2013-11-09T00:00:00"/>
        <d v="2013-02-10T00:00:00"/>
        <d v="2013-04-07T00:00:00"/>
        <d v="2016-09-19T00:00:00"/>
        <d v="2011-04-14T00:00:00"/>
        <d v="2010-05-19T00:00:00"/>
        <d v="2010-12-02T00:00:00"/>
        <d v="2010-12-11T00:00:00"/>
        <d v="2013-08-15T00:00:00"/>
        <d v="2015-11-07T00:00:00"/>
        <d v="2016-02-11T00:00:00"/>
        <d v="2017-06-05T00:00:00"/>
        <d v="2013-06-03T00:00:00"/>
        <d v="2010-11-25T00:00:00"/>
        <d v="2010-07-08T00:00:00"/>
        <d v="2010-10-14T00:00:00"/>
        <d v="2011-07-28T00:00:00"/>
        <d v="2012-05-01T00:00:00"/>
        <d v="2010-04-17T00:00:00"/>
        <d v="2014-04-25T00:00:00"/>
        <d v="2014-01-24T00:00:00"/>
        <d v="2011-12-08T00:00:00"/>
        <d v="2016-11-03T00:00:00"/>
        <d v="2013-06-13T00:00:00"/>
        <d v="2012-05-30T00:00:00"/>
        <d v="2010-08-01T00:00:00"/>
        <d v="2011-01-29T00:00:00"/>
        <d v="2011-06-16T00:00:00"/>
        <d v="2013-07-24T00:00:00"/>
        <d v="2013-06-12T00:00:00"/>
        <d v="2016-01-06T00:00:00"/>
        <d v="2017-02-13T00:00:00"/>
        <d v="2014-02-09T00:00:00"/>
        <d v="2017-02-27T00:00:00"/>
        <d v="2013-06-17T00:00:00"/>
        <d v="2013-10-25T00:00:00"/>
        <d v="2015-04-30T00:00:00"/>
        <d v="2011-12-27T00:00:00"/>
        <d v="2010-04-23T00:00:00"/>
        <d v="2014-02-24T00:00:00"/>
        <d v="2014-12-26T00:00:00"/>
        <d v="2010-10-02T00:00:00"/>
        <d v="2014-02-23T00:00:00"/>
        <d v="2016-10-26T00:00:00"/>
        <d v="2016-10-09T00:00:00"/>
        <d v="2011-03-11T00:00:00"/>
        <d v="2010-10-07T00:00:00"/>
        <d v="2011-02-11T00:00:00"/>
        <d v="2012-05-16T00:00:00"/>
        <d v="2015-08-25T00:00:00"/>
        <d v="2012-01-05T00:00:00"/>
        <d v="2014-08-25T00:00:00"/>
        <d v="2014-05-06T00:00:00"/>
        <d v="2012-07-13T00:00:00"/>
        <d v="2014-07-23T00:00:00"/>
        <d v="2011-11-25T00:00:00"/>
        <d v="2014-11-14T00:00:00"/>
        <d v="2015-01-15T00:00:00"/>
        <d v="2011-01-14T00:00:00"/>
        <d v="2016-03-30T00:00:00"/>
        <d v="2015-12-28T00:00:00"/>
        <d v="2011-11-03T00:00:00"/>
        <d v="2011-04-17T00:00:00"/>
        <d v="2013-03-15T00:00:00"/>
        <d v="2014-11-11T00:00:00"/>
        <d v="2015-09-13T00:00:00"/>
        <d v="2017-06-16T00:00:00"/>
        <d v="2010-05-28T00:00:00"/>
        <d v="2010-09-06T00:00:00"/>
        <d v="2012-10-27T00:00:00"/>
        <d v="2011-01-15T00:00:00"/>
        <d v="2011-02-21T00:00:00"/>
        <d v="2010-01-20T00:00:00"/>
        <d v="2014-01-11T00:00:00"/>
        <d v="2012-12-13T00:00:00"/>
        <d v="2015-12-23T00:00:00"/>
        <d v="2011-07-04T00:00:00"/>
        <d v="2015-11-17T00:00:00"/>
        <d v="2015-03-30T00:00:00"/>
        <d v="2016-04-19T00:00:00"/>
        <d v="2014-12-11T00:00:00"/>
        <d v="2017-04-15T00:00:00"/>
        <d v="2010-03-05T00:00:00"/>
        <d v="2014-10-04T00:00:00"/>
        <d v="2017-05-06T00:00:00"/>
        <d v="2010-07-19T00:00:00"/>
        <d v="2015-11-01T00:00:00"/>
        <d v="2017-02-15T00:00:00"/>
        <d v="2015-07-13T00:00:00"/>
        <d v="2013-06-05T00:00:00"/>
        <d v="2010-12-13T00:00:00"/>
        <d v="2011-11-12T00:00:00"/>
        <d v="2013-07-15T00:00:00"/>
        <d v="2013-02-07T00:00:00"/>
        <d v="2013-12-14T00:00:00"/>
        <d v="2014-10-18T00:00:00"/>
        <d v="2012-07-08T00:00:00"/>
        <d v="2012-05-12T00:00:00"/>
        <d v="2014-09-16T00:00:00"/>
        <d v="2010-04-01T00:00:00"/>
        <d v="2013-01-25T00:00:00"/>
        <d v="2010-03-24T00:00:00"/>
        <d v="2017-06-23T00:00:00"/>
        <d v="2015-05-18T00:00:00"/>
        <d v="2012-01-29T00:00:00"/>
        <d v="2012-01-31T00:00:00"/>
        <d v="2015-06-21T00:00:00"/>
        <d v="2010-11-11T00:00:00"/>
        <d v="2012-07-20T00:00:00"/>
        <d v="2015-12-24T00:00:00"/>
        <d v="2012-06-28T00:00:00"/>
        <d v="2013-07-17T00:00:00"/>
        <d v="2010-08-05T00:00:00"/>
        <d v="2011-11-21T00:00:00"/>
        <d v="2012-07-30T00:00:00"/>
        <d v="2011-05-04T00:00:00"/>
        <d v="2010-11-19T00:00:00"/>
        <d v="2014-03-05T00:00:00"/>
        <d v="2010-05-01T00:00:00"/>
        <d v="2013-08-05T00:00:00"/>
        <d v="2016-03-01T00:00:00"/>
        <d v="2017-05-22T00:00:00"/>
        <d v="2010-07-23T00:00:00"/>
        <d v="2014-03-02T00:00:00"/>
        <d v="2015-10-28T00:00:00"/>
        <d v="2013-06-24T00:00:00"/>
        <d v="2016-05-17T00:00:00"/>
        <d v="2013-10-08T00:00:00"/>
        <d v="2016-11-08T00:00:00"/>
        <d v="2011-08-25T00:00:00"/>
        <d v="2011-10-03T00:00:00"/>
        <d v="2013-05-27T00:00:00"/>
        <d v="2015-04-08T00:00:00"/>
        <d v="2016-04-08T00:00:00"/>
        <d v="2013-05-12T00:00:00"/>
        <d v="2015-05-13T00:00:00"/>
        <d v="2012-11-09T00:00:00"/>
        <d v="2016-03-26T00:00:00"/>
        <d v="2016-02-18T00:00:00"/>
        <d v="2017-01-02T00:00:00"/>
        <d v="2016-12-04T00:00:00"/>
        <d v="2014-04-03T00:00:00"/>
        <d v="2012-10-10T00:00:00"/>
        <d v="2014-03-19T00:00:00"/>
        <d v="2011-11-19T00:00:00"/>
        <d v="2016-05-30T00:00:00"/>
        <d v="2015-06-04T00:00:00"/>
        <d v="2012-08-20T00:00:00"/>
        <d v="2016-07-15T00:00:00"/>
        <d v="2015-01-09T00:00:00"/>
        <d v="2016-08-07T00:00:00"/>
        <d v="2016-03-25T00:00:00"/>
        <d v="2010-09-07T00:00:00"/>
        <d v="2011-12-24T00:00:00"/>
        <d v="2015-02-16T00:00:00"/>
        <d v="2017-06-21T00:00:00"/>
        <d v="2011-03-02T00:00:00"/>
        <d v="2015-05-29T00:00:00"/>
        <d v="2016-05-28T00:00:00"/>
        <d v="2016-12-09T00:00:00"/>
        <d v="2017-05-17T00:00:00"/>
        <d v="2017-05-13T00:00:00"/>
        <d v="2011-04-29T00:00:00"/>
        <d v="2014-09-27T00:00:00"/>
        <d v="2016-03-05T00:00:00"/>
        <d v="2013-04-08T00:00:00"/>
        <d v="2010-01-10T00:00:00"/>
        <d v="2012-01-20T00:00:00"/>
        <d v="2011-01-11T00:00:00"/>
        <d v="2016-10-07T00:00:00"/>
        <d v="2014-03-28T00:00:00"/>
        <d v="2011-09-26T00:00:00"/>
        <d v="2014-01-05T00:00:00"/>
        <d v="2015-08-07T00:00:00"/>
        <d v="2013-08-10T00:00:00"/>
        <d v="2015-12-14T00:00:00"/>
        <d v="2016-09-04T00:00:00"/>
        <d v="2013-11-05T00:00:00"/>
        <d v="2016-12-19T00:00:00"/>
        <d v="2012-01-08T00:00:00"/>
        <d v="2010-09-16T00:00:00"/>
        <d v="2012-05-08T00:00:00"/>
        <d v="2010-02-07T00:00:00"/>
        <d v="2015-01-02T00:00:00"/>
        <d v="2013-04-24T00:00:00"/>
        <d v="2015-09-28T00:00:00"/>
        <d v="2011-09-19T00:00:00"/>
        <d v="2010-03-15T00:00:00"/>
        <d v="2010-10-13T00:00:00"/>
        <d v="2016-05-02T00:00:00"/>
        <d v="2016-07-13T00:00:00"/>
        <d v="2015-09-07T00:00:00"/>
        <d v="2012-11-13T00:00:00"/>
        <d v="2017-01-25T00:00:00"/>
        <d v="2013-07-01T00:00:00"/>
        <d v="2015-10-07T00:00:00"/>
        <d v="2015-04-02T00:00:00"/>
        <d v="2014-10-10T00:00:00"/>
        <d v="2010-06-08T00:00:00"/>
        <d v="2015-06-23T00:00:00"/>
        <d v="2013-01-30T00:00:00"/>
        <d v="2017-02-02T00:00:00"/>
        <d v="2015-07-02T00:00:00"/>
        <d v="2013-07-22T00:00:00"/>
        <d v="2010-12-28T00:00:00"/>
        <d v="2015-10-30T00:00:00"/>
        <d v="2015-06-16T00:00:00"/>
        <d v="2017-06-25T00:00:00"/>
        <d v="2011-10-05T00:00:00"/>
        <d v="2010-08-12T00:00:00"/>
        <d v="2011-09-28T00:00:00"/>
        <d v="2015-12-02T00:00:00"/>
        <d v="2010-01-26T00:00:00"/>
        <d v="2012-02-20T00:00:00"/>
        <d v="2014-07-06T00:00:00"/>
        <d v="2016-05-04T00:00:00"/>
        <d v="2011-06-18T00:00:00"/>
        <d v="2010-11-15T00:00:00"/>
        <d v="2016-07-18T00:00:00"/>
        <d v="2012-02-29T00:00:00"/>
        <d v="2015-08-28T00:00:00"/>
        <d v="2015-06-25T00:00:00"/>
        <d v="2013-11-20T00:00:00"/>
        <d v="2010-05-05T00:00:00"/>
        <d v="2016-02-23T00:00:00"/>
        <d v="2016-02-08T00:00:00"/>
        <d v="2017-04-13T00:00:00"/>
        <d v="2010-03-30T00:00:00"/>
        <d v="2015-01-13T00:00:00"/>
        <d v="2017-01-21T00:00:00"/>
        <d v="2015-11-13T00:00:00"/>
        <d v="2015-02-08T00:00:00"/>
        <d v="2015-01-08T00:00:00"/>
        <d v="2013-01-22T00:00:00"/>
        <d v="2010-03-22T00:00:00"/>
        <d v="2014-03-01T00:00:00"/>
        <d v="2015-03-22T00:00:00"/>
        <d v="2011-08-29T00:00:00"/>
        <d v="2013-04-03T00:00:00"/>
        <d v="2015-03-15T00:00:00"/>
        <d v="2012-06-10T00:00:00"/>
        <d v="2011-06-23T00:00:00"/>
        <d v="2017-07-16T00:00:00"/>
        <d v="2010-07-29T00:00:00"/>
        <d v="2012-01-14T00:00:00"/>
        <d v="2014-08-09T00:00:00"/>
        <d v="2013-05-11T00:00:00"/>
        <d v="2013-10-31T00:00:00"/>
        <d v="2012-07-27T00:00:00"/>
        <d v="2017-03-31T00:00:00"/>
        <d v="2014-08-11T00:00:00"/>
        <d v="2015-08-14T00:00:00"/>
        <d v="2014-06-19T00:00:00"/>
        <d v="2013-06-21T00:00:00"/>
        <d v="2012-09-01T00:00:00"/>
        <d v="2013-04-05T00:00:00"/>
        <d v="2013-10-13T00:00:00"/>
        <d v="2012-11-30T00:00:00"/>
        <d v="2010-09-14T00:00:00"/>
        <d v="2017-07-15T00:00:00"/>
        <d v="2015-02-01T00:00:00"/>
        <d v="2011-09-06T00:00:00"/>
        <d v="2012-08-15T00:00:00"/>
        <d v="2013-10-22T00:00:00"/>
        <d v="2014-11-23T00:00:00"/>
        <d v="2014-04-14T00:00:00"/>
        <d v="2012-07-11T00:00:00"/>
        <d v="2010-11-07T00:00:00"/>
        <d v="2013-03-26T00:00:00"/>
        <d v="2010-02-23T00:00:00"/>
        <d v="2016-05-13T00:00:00"/>
        <d v="2016-04-09T00:00:00"/>
        <d v="2016-10-31T00:00:00"/>
        <d v="2013-03-09T00:00:00"/>
        <d v="2011-03-03T00:00:00"/>
        <d v="2011-01-27T00:00:00"/>
        <d v="2014-09-13T00:00:00"/>
        <d v="2016-03-16T00:00:00"/>
        <d v="2015-06-18T00:00:00"/>
        <d v="2012-04-05T00:00:00"/>
        <d v="2016-01-28T00:00:00"/>
        <d v="2017-10-06T00:00:00"/>
        <d v="2014-05-28T00:00:00"/>
        <d v="2014-07-28T00:00:00"/>
        <d v="2014-10-28T00:00:00"/>
        <d v="2017-08-02T00:00:00"/>
        <d v="2012-08-26T00:00:00"/>
        <d v="2010-06-29T00:00:00"/>
        <d v="2014-03-16T00:00:00"/>
        <d v="2015-02-25T00:00:00"/>
        <d v="2010-12-04T00:00:00"/>
        <d v="2011-02-22T00:00:00"/>
        <d v="2014-09-07T00:00:00"/>
        <d v="2015-10-14T00:00:00"/>
        <d v="2011-09-05T00:00:00"/>
        <d v="2011-05-01T00:00:00"/>
        <d v="2013-07-16T00:00:00"/>
        <d v="2010-03-07T00:00:00"/>
        <d v="2014-01-14T00:00:00"/>
        <d v="2012-09-05T00:00:00"/>
        <d v="2014-08-17T00:00:00"/>
      </sharedItems>
    </cacheField>
    <cacheField name="Month" numFmtId="1">
      <sharedItems count="12">
        <s v="December"/>
        <s v="May"/>
        <s v="July"/>
        <s v="August"/>
        <s v="March"/>
        <s v="October"/>
        <s v="April"/>
        <s v="September"/>
        <s v="June"/>
        <s v="November"/>
        <s v="January"/>
        <s v="February"/>
      </sharedItems>
    </cacheField>
    <cacheField name="Year" numFmtId="0">
      <sharedItems containsSemiMixedTypes="0" containsNonDate="0" containsString="0" containsNumber="1" containsInteger="1" minValue="2010" maxValue="2017" count="8">
        <n v="2013"/>
        <n v="2010"/>
        <n v="2011"/>
        <n v="2015"/>
        <n v="2016"/>
        <n v="2014"/>
        <n v="2017"/>
        <n v="2012"/>
      </sharedItems>
    </cacheField>
    <cacheField name="Order-ID" numFmtId="0">
      <sharedItems containsSemiMixedTypes="0" containsNonDate="0" containsString="0" containsNumber="1" containsInteger="1" minValue="13421235" maxValue="999879729"/>
    </cacheField>
    <cacheField name="Ship-Date" numFmtId="14">
      <sharedItems containsSemiMixedTypes="0" containsNonDate="0" containsDate="1" containsString="0" minDate="2010-01-02T00:00:00" maxDate="2017-12-09T00:00:00"/>
    </cacheField>
    <cacheField name="Weekday" numFmtId="1">
      <sharedItems containsSemiMixedTypes="0" containsString="0" containsNumber="1" containsInteger="1" minValue="0" maxValue="7" count="7">
        <n v="7"/>
        <n v="2"/>
        <n v="5"/>
        <n v="3"/>
        <n v="4"/>
        <n v="1"/>
        <n v="6"/>
      </sharedItems>
    </cacheField>
    <cacheField name="Duration (Days)" numFmtId="0">
      <sharedItems containsMixedTypes="1" containsNumber="1" containsInteger="1" count="312">
        <n v="316"/>
        <n v="80"/>
        <s v=""/>
        <n v="33"/>
        <n v="7"/>
        <n v="103"/>
        <n v="191"/>
        <n v="83"/>
        <n v="20"/>
        <n v="25"/>
        <n v="39"/>
        <n v="45"/>
        <n v="29"/>
        <n v="44"/>
        <n v="158"/>
        <n v="104"/>
        <n v="11"/>
        <n v="131"/>
        <n v="101"/>
        <n v="0"/>
        <n v="61"/>
        <n v="215"/>
        <n v="32"/>
        <n v="69"/>
        <n v="197"/>
        <n v="60"/>
        <n v="3"/>
        <n v="106"/>
        <n v="26"/>
        <n v="100"/>
        <n v="1"/>
        <n v="17"/>
        <n v="38"/>
        <n v="311"/>
        <n v="201"/>
        <n v="136"/>
        <n v="121"/>
        <n v="30"/>
        <n v="91"/>
        <n v="50"/>
        <n v="72"/>
        <n v="12"/>
        <n v="132"/>
        <n v="76"/>
        <n v="35"/>
        <n v="24"/>
        <n v="48"/>
        <n v="126"/>
        <n v="344"/>
        <n v="6"/>
        <n v="196"/>
        <n v="318"/>
        <n v="229"/>
        <n v="304"/>
        <n v="10"/>
        <n v="508"/>
        <n v="47"/>
        <n v="9"/>
        <n v="27"/>
        <n v="122"/>
        <n v="186"/>
        <n v="23"/>
        <n v="159"/>
        <n v="194"/>
        <n v="42"/>
        <n v="22"/>
        <n v="169"/>
        <n v="192"/>
        <n v="109"/>
        <n v="31"/>
        <n v="305"/>
        <n v="4"/>
        <n v="274"/>
        <n v="153"/>
        <n v="199"/>
        <n v="36"/>
        <n v="339"/>
        <n v="51"/>
        <n v="19"/>
        <n v="446"/>
        <n v="37"/>
        <n v="93"/>
        <n v="5"/>
        <n v="79"/>
        <n v="135"/>
        <n v="111"/>
        <n v="8"/>
        <n v="334"/>
        <n v="120"/>
        <n v="287"/>
        <n v="200"/>
        <n v="56"/>
        <n v="213"/>
        <n v="123"/>
        <n v="127"/>
        <n v="21"/>
        <n v="34"/>
        <n v="57"/>
        <n v="193"/>
        <n v="162"/>
        <n v="161"/>
        <n v="307"/>
        <n v="154"/>
        <n v="214"/>
        <n v="321"/>
        <n v="195"/>
        <n v="16"/>
        <n v="173"/>
        <n v="155"/>
        <n v="294"/>
        <n v="183"/>
        <n v="97"/>
        <n v="222"/>
        <n v="163"/>
        <n v="128"/>
        <n v="355"/>
        <n v="171"/>
        <n v="52"/>
        <n v="354"/>
        <n v="139"/>
        <n v="62"/>
        <n v="150"/>
        <n v="2"/>
        <n v="137"/>
        <n v="41"/>
        <n v="146"/>
        <n v="28"/>
        <n v="288"/>
        <n v="66"/>
        <n v="286"/>
        <n v="165"/>
        <n v="14"/>
        <n v="217"/>
        <n v="86"/>
        <n v="133"/>
        <n v="90"/>
        <n v="385"/>
        <n v="257"/>
        <n v="73"/>
        <n v="280"/>
        <n v="105"/>
        <n v="184"/>
        <n v="46"/>
        <n v="129"/>
        <n v="337"/>
        <n v="303"/>
        <n v="18"/>
        <n v="74"/>
        <n v="49"/>
        <n v="278"/>
        <n v="336"/>
        <n v="172"/>
        <n v="166"/>
        <n v="185"/>
        <n v="189"/>
        <n v="226"/>
        <n v="349"/>
        <n v="243"/>
        <n v="218"/>
        <n v="13"/>
        <n v="15"/>
        <n v="99"/>
        <n v="108"/>
        <n v="68"/>
        <n v="227"/>
        <n v="338"/>
        <n v="102"/>
        <n v="220"/>
        <n v="260"/>
        <n v="142"/>
        <n v="92"/>
        <n v="124"/>
        <n v="95"/>
        <n v="164"/>
        <n v="75"/>
        <n v="277"/>
        <n v="156"/>
        <n v="223"/>
        <n v="250"/>
        <n v="43"/>
        <n v="225"/>
        <n v="244"/>
        <n v="261"/>
        <n v="168"/>
        <n v="89"/>
        <n v="190"/>
        <n v="96"/>
        <n v="40"/>
        <n v="78"/>
        <n v="54"/>
        <n v="245"/>
        <n v="335"/>
        <n v="256"/>
        <n v="205"/>
        <n v="627"/>
        <n v="134"/>
        <n v="221"/>
        <n v="64"/>
        <n v="284"/>
        <n v="246"/>
        <n v="309"/>
        <n v="275"/>
        <n v="314"/>
        <n v="254"/>
        <n v="282"/>
        <n v="160"/>
        <n v="107"/>
        <n v="71"/>
        <n v="84"/>
        <n v="110"/>
        <n v="144"/>
        <n v="212"/>
        <n v="265"/>
        <n v="252"/>
        <n v="382"/>
        <n v="248"/>
        <n v="82"/>
        <n v="219"/>
        <n v="232"/>
        <n v="167"/>
        <n v="273"/>
        <n v="59"/>
        <n v="112"/>
        <n v="415"/>
        <n v="174"/>
        <n v="94"/>
        <n v="157"/>
        <n v="138"/>
        <n v="55"/>
        <n v="114"/>
        <n v="313"/>
        <n v="253"/>
        <n v="416"/>
        <n v="85"/>
        <n v="276"/>
        <n v="447"/>
        <n v="289"/>
        <n v="224"/>
        <n v="285"/>
        <n v="151"/>
        <n v="182"/>
        <n v="70"/>
        <n v="235"/>
        <n v="236"/>
        <n v="175"/>
        <n v="476"/>
        <n v="340"/>
        <n v="125"/>
        <n v="130"/>
        <n v="281"/>
        <n v="53"/>
        <n v="216"/>
        <n v="140"/>
        <n v="202"/>
        <n v="324"/>
        <n v="290"/>
        <n v="77"/>
        <n v="308"/>
        <n v="181"/>
        <n v="234"/>
        <n v="228"/>
        <n v="67"/>
        <n v="113"/>
        <n v="569"/>
        <n v="198"/>
        <n v="188"/>
        <n v="247"/>
        <n v="255"/>
        <n v="115"/>
        <n v="323"/>
        <n v="658"/>
        <n v="445"/>
        <n v="310"/>
        <n v="306"/>
        <n v="143"/>
        <n v="98"/>
        <n v="292"/>
        <n v="538"/>
        <n v="170"/>
        <n v="320"/>
        <n v="231"/>
        <n v="263"/>
        <n v="370"/>
        <n v="279"/>
        <n v="283"/>
        <n v="326"/>
        <n v="187"/>
        <n v="262"/>
        <n v="152"/>
        <n v="319"/>
        <n v="342"/>
        <n v="258"/>
        <n v="386"/>
        <n v="312"/>
        <n v="249"/>
        <n v="322"/>
        <n v="315"/>
        <n v="259"/>
        <n v="81"/>
        <n v="88"/>
        <n v="317"/>
        <n v="141"/>
        <n v="348"/>
        <n v="63"/>
        <n v="325"/>
        <n v="206"/>
        <n v="230"/>
        <n v="65"/>
        <n v="116"/>
        <n v="251"/>
        <n v="291"/>
        <n v="145"/>
      </sharedItems>
    </cacheField>
    <cacheField name="Quantity" numFmtId="166">
      <sharedItems containsSemiMixedTypes="0" containsNonDate="0" containsString="0" containsNumber="1" containsInteger="1" minValue="2" maxValue="9999"/>
    </cacheField>
    <cacheField name="Unit_Selling Price" numFmtId="167">
      <sharedItems containsSemiMixedTypes="0" containsNonDate="0" containsString="0" containsNumber="1" minValue="9.33" maxValue="668.27"/>
    </cacheField>
    <cacheField name="Unit_Cost" numFmtId="167">
      <sharedItems containsSemiMixedTypes="0" containsNonDate="0" containsString="0" containsNumber="1" minValue="6.92" maxValue="524.96"/>
    </cacheField>
    <cacheField name="Unit_Profit" numFmtId="167">
      <sharedItems containsSemiMixedTypes="0" containsNonDate="0" containsString="0" containsNumber="1" minValue="2.41" maxValue="173.87"/>
    </cacheField>
    <cacheField name="Total_Cost" numFmtId="167">
      <sharedItems containsSemiMixedTypes="0" containsNonDate="0" containsString="0" containsNumber="1" minValue="48.44" maxValue="5248025.12"/>
    </cacheField>
    <cacheField name="Revenue" numFmtId="167">
      <sharedItems containsSemiMixedTypes="0" containsNonDate="0" containsString="0" containsNumber="1" minValue="16.87" maxValue="1726007.49"/>
    </cacheField>
    <cacheField name="Total_Profit" numFmtId="167">
      <sharedItems containsSemiMixedTypes="0" containsNonDate="0" containsString="0" containsNumber="1" minValue="-3985903.87" maxValue="375849.6"/>
    </cacheField>
    <cacheField name="Cost-to-income Ratio (CIR)" numFmtId="9">
      <sharedItems containsSemiMixedTypes="0" containsNonDate="0" containsString="0" containsNumber="1" minValue="0.48801742919390001" maxValue="6.3756993006993001"/>
    </cacheField>
    <cacheField name="Profit_Margin" numFmtId="9">
      <sharedItems containsSemiMixedTypes="0" containsNonDate="0" containsString="0" containsNumber="1" minValue="-5.3756993006993001" maxValue="0.51198257080609999"/>
    </cacheField>
  </cacheFields>
  <extLst>
    <ext xmlns:x14="http://schemas.microsoft.com/office/spreadsheetml/2009/9/main" uri="{725AE2AE-9491-48be-B2B4-4EB974FC3084}">
      <x14:pivotCacheDefinition pivotCacheId="41224118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53.5651967593" createdVersion="5" refreshedVersion="5" minRefreshableVersion="3" recordCount="5000" xr:uid="{00000000-000A-0000-FFFF-FFFF01000000}">
  <cacheSource type="worksheet">
    <worksheetSource ref="A1:T5001" sheet="Sales_Data "/>
  </cacheSource>
  <cacheFields count="21">
    <cacheField name="Region" numFmtId="0">
      <sharedItems count="7">
        <s v="Central America "/>
        <s v="Europe"/>
        <s v="Asia"/>
        <s v="Middle East/North Africa"/>
        <s v="Australia/Oceania"/>
        <s v="Sub-Saharan Africa"/>
        <s v="North America"/>
      </sharedItems>
    </cacheField>
    <cacheField name="Country" numFmtId="0">
      <sharedItems count="185">
        <s v="ANTIGUA AND BARBUDA "/>
        <s v="PANAMA"/>
        <s v="CZECH REPUBLIC"/>
        <s v="NORTH KOREA"/>
        <s v="SRI LANKA"/>
        <s v="MOROCCO"/>
        <s v="FEDERATED STATES OF MICRONESIA"/>
        <s v="BOSNIA AND HERZEGOVINA"/>
        <s v="AFGHANISTAN"/>
        <s v="ETHIOPIA"/>
        <s v="TURKEY"/>
        <s v="OMAN"/>
        <s v="MALAYSIA"/>
        <s v="SAINT LUCIA"/>
        <s v="SAINT VINCENT AND THE GRENADINES"/>
        <s v="LEBANON"/>
        <s v="AUSTRIA"/>
        <s v="BULGARIA"/>
        <s v="MEXICO"/>
        <s v="TRINIDAD AND TOBAGO"/>
        <s v="LIBYA"/>
        <s v="ALGERIA"/>
        <s v="ESTONIA"/>
        <s v="TUVALU"/>
        <s v="SAUDI ARABIA"/>
        <s v="CUBA"/>
        <s v="MONTENEGRO"/>
        <s v="GUATEMALA"/>
        <s v="GUINEA"/>
        <s v="VANUATU"/>
        <s v="UNITED ARAB EMIRATES"/>
        <s v="AUSTRALIA"/>
        <s v="MALAWI"/>
        <s v="LUXEMBOURG"/>
        <s v="BENIN"/>
        <s v="SOMALIA"/>
        <s v="SWITZERLAND"/>
        <s v="LAOS"/>
        <s v="KYRGYZSTAN"/>
        <s v="ANGOLA"/>
        <s v="MAURITANIA"/>
        <s v="FINLAND"/>
        <s v="TAIWAN"/>
        <s v="BELGIUM"/>
        <s v="SAN MARINO"/>
        <s v="KIRIBATI"/>
        <s v="SAMOA "/>
        <s v="CENTRAL AFRICAN REPUBLIC"/>
        <s v="UZBEKISTAN"/>
        <s v="DOMINICA"/>
        <s v="QATAR"/>
        <s v="SOUTH KOREA"/>
        <s v="NIGERIA"/>
        <s v="SOUTH AFRICA"/>
        <s v="SUDAN"/>
        <s v="NETHERLANDS"/>
        <s v="SOLOMON ISLANDS"/>
        <s v="IRAN"/>
        <s v="EQUATORIAL GUINEA"/>
        <s v="RUSSIA"/>
        <s v="AZERBAIJAN"/>
        <s v="IRAQ"/>
        <s v="MAURITIUS "/>
        <s v="ERITREA"/>
        <s v="UKRAINE"/>
        <s v="MYANMAR"/>
        <s v="LATVIA"/>
        <s v="SERBIA"/>
        <s v="MONGOLIA"/>
        <s v="GRENADA"/>
        <s v="NAMIBIA"/>
        <s v="PORTUGAL"/>
        <s v="BARBADOS"/>
        <s v="POLAND"/>
        <s v="SENEGAL"/>
        <s v="BURUNDI"/>
        <s v="HAITI"/>
        <s v="LIECHTENSTEIN"/>
        <s v="ZAMBIA"/>
        <s v="UNITED KINGDOM"/>
        <s v="SLOVENIA"/>
        <s v="MALTA"/>
        <s v="BHUTAN"/>
        <s v="SINGAPORE"/>
        <s v="CAMEROON"/>
        <s v="CYPRUS"/>
        <s v="MONACO"/>
        <s v="GABON"/>
        <s v="DJIBOUTI"/>
        <s v="NORWAY"/>
        <s v="THAILAND"/>
        <s v="UGANDA"/>
        <s v="THE GAMBIA"/>
        <s v="ARMENIA"/>
        <s v="JORDAN"/>
        <s v="TONGA"/>
        <s v="MALI"/>
        <s v="TANZANIA"/>
        <s v="SWAZILAND"/>
        <s v="DENMARK"/>
        <s v="SEYCHELLES "/>
        <s v="MADAGASCAR"/>
        <s v="CHINA"/>
        <s v="UNITED STATES OF AMERICA"/>
        <s v="PHILIPPINES"/>
        <s v="SOUTH SUDAN"/>
        <s v="KUWAIT"/>
        <s v="TURKMENISTAN"/>
        <s v="KOSOVO"/>
        <s v="HUNGARY"/>
        <s v="PAKISTAN"/>
        <s v="MOZAMBIQUE"/>
        <s v="KAZAKHSTAN"/>
        <s v="NICARAGUA"/>
        <s v="CHAD"/>
        <s v="EAST TIMOR"/>
        <s v="LITHUANIA"/>
        <s v="LIBERIA"/>
        <s v="SAINT KITTS AND NEVIS "/>
        <s v="JAMAICA"/>
        <s v="ALBANIA"/>
        <s v="JAPAN"/>
        <s v="THE BAHAMAS"/>
        <s v="MOLDOVA "/>
        <s v="EGYPT"/>
        <s v="INDIA"/>
        <s v="DEMOCRATIC REPUBLIC OF THE CONGO"/>
        <s v="REPUBLIC OF THE CONGO"/>
        <s v="COMOROS"/>
        <s v="FRANCE"/>
        <s v="RWANDA"/>
        <s v="COTE D'IVOIRE"/>
        <s v="SPAIN"/>
        <s v="ISRAEL"/>
        <s v="COSTA RICA"/>
        <s v="HONDURAS"/>
        <s v="SWEDEN"/>
        <s v="INDONESIA"/>
        <s v="YEMEN"/>
        <s v="MACEDONIA"/>
        <s v="GREECE"/>
        <s v="CAMBODIA"/>
        <s v="ITALY"/>
        <s v="NEW ZEALAND"/>
        <s v="TAJIKISTAN"/>
        <s v="BOTSWANA"/>
        <s v="DOMINICAN REPUBLIC"/>
        <s v="VIETNAM"/>
        <s v="GERMANY"/>
        <s v="TOGO"/>
        <s v="KENYA"/>
        <s v="TUNISIA "/>
        <s v="ANDORRA"/>
        <s v="ICELAND"/>
        <s v="SAO TOME AND PRINCIPE"/>
        <s v="BRUNEI"/>
        <s v="NAURU"/>
        <s v="CROATIA"/>
        <s v="MARSHALL ISLANDS"/>
        <s v="SLOVAKIA"/>
        <s v="PAPUA NEW GUINEA"/>
        <s v="GHANA"/>
        <s v="NIGER"/>
        <s v="BAHRAIN"/>
        <s v="NEPAL"/>
        <s v="MALDIVES"/>
        <s v="GUINEA-BISSAU"/>
        <s v="VATICAN CITY"/>
        <s v="BELARUS"/>
        <s v="IRELAND"/>
        <s v="BANGLADESH"/>
        <s v="GREENLAND"/>
        <s v="EL SALVADOR"/>
        <s v="PALAU"/>
        <s v="SIERRA LEONE"/>
        <s v="LESOTHO"/>
        <s v="FIJI"/>
        <s v="ZIMBABWE"/>
        <s v="ROMANIA"/>
        <s v="GEORGIA"/>
        <s v="CANADA"/>
        <s v="BELIZE"/>
        <s v="CAPE VERDE"/>
        <s v="BURKINA FASO"/>
        <s v="SYRIA"/>
      </sharedItems>
    </cacheField>
    <cacheField name="Product_Type" numFmtId="0">
      <sharedItems count="12">
        <s v="Baby Food"/>
        <s v="Snacks"/>
        <s v="Beverages"/>
        <s v="Cereal"/>
        <s v="Personal Care"/>
        <s v="Clothes"/>
        <s v="Office Supplies"/>
        <s v="Cosmetics"/>
        <s v="Meat"/>
        <s v="Fruits"/>
        <s v="Vegetables"/>
        <s v="Household"/>
      </sharedItems>
    </cacheField>
    <cacheField name="Sales-Channel" numFmtId="0">
      <sharedItems count="2">
        <s v="Online"/>
        <s v="Offline"/>
      </sharedItems>
    </cacheField>
    <cacheField name="Order-Priority" numFmtId="0">
      <sharedItems count="4">
        <s v="M"/>
        <s v="C"/>
        <s v="L"/>
        <s v="H"/>
      </sharedItems>
    </cacheField>
    <cacheField name="Order-Date" numFmtId="14">
      <sharedItems containsSemiMixedTypes="0" containsNonDate="0" containsDate="1" containsString="0" minDate="2010-01-01T00:00:00" maxDate="2017-12-07T00:00:00" count="2305">
        <d v="2013-12-20T00:00:00"/>
        <d v="2010-05-07T00:00:00"/>
        <d v="2011-12-09T00:00:00"/>
        <d v="2010-05-13T00:00:00"/>
        <d v="2015-07-20T00:00:00"/>
        <d v="2010-08-11T00:00:00"/>
        <d v="2011-03-28T00:00:00"/>
        <d v="2013-10-14T00:00:00"/>
        <d v="2016-08-27T00:00:00"/>
        <d v="2015-04-13T00:00:00"/>
        <d v="2013-09-25T00:00:00"/>
        <d v="2013-12-05T00:00:00"/>
        <d v="2016-07-31T00:00:00"/>
        <d v="2015-06-07T00:00:00"/>
        <d v="2010-11-28T00:00:00"/>
        <d v="2015-12-17T00:00:00"/>
        <d v="2014-08-13T00:00:00"/>
        <d v="2010-10-31T00:00:00"/>
        <d v="2017-03-13T00:00:00"/>
        <d v="2013-04-16T00:00:00"/>
        <d v="2010-01-18T00:00:00"/>
        <d v="2015-05-09T00:00:00"/>
        <d v="2016-09-28T00:00:00"/>
        <d v="2012-03-22T00:00:00"/>
        <d v="2017-04-25T00:00:00"/>
        <d v="2014-03-13T00:00:00"/>
        <d v="2016-05-29T00:00:00"/>
        <d v="2012-01-17T00:00:00"/>
        <d v="2012-12-27T00:00:00"/>
        <d v="2013-01-04T00:00:00"/>
        <d v="2015-06-26T00:00:00"/>
        <d v="2011-03-07T00:00:00"/>
        <d v="2012-02-17T00:00:00"/>
        <d v="2013-05-04T00:00:00"/>
        <d v="2011-08-07T00:00:00"/>
        <d v="2012-02-24T00:00:00"/>
        <d v="2010-02-13T00:00:00"/>
        <d v="2016-07-08T00:00:00"/>
        <d v="2017-04-26T00:00:00"/>
        <d v="2014-03-21T00:00:00"/>
        <d v="2014-02-02T00:00:00"/>
        <d v="2017-03-21T00:00:00"/>
        <d v="2013-06-08T00:00:00"/>
        <d v="2016-12-30T00:00:00"/>
        <d v="2015-03-10T00:00:00"/>
        <d v="2014-05-30T00:00:00"/>
        <d v="2014-10-15T00:00:00"/>
        <d v="2012-03-16T00:00:00"/>
        <d v="2014-05-27T00:00:00"/>
        <d v="2015-12-01T00:00:00"/>
        <d v="2012-10-08T00:00:00"/>
        <d v="2014-04-13T00:00:00"/>
        <d v="2016-11-23T00:00:00"/>
        <d v="2010-10-22T00:00:00"/>
        <d v="2013-03-12T00:00:00"/>
        <d v="2014-08-12T00:00:00"/>
        <d v="2014-12-16T00:00:00"/>
        <d v="2016-02-03T00:00:00"/>
        <d v="2010-12-06T00:00:00"/>
        <d v="2013-06-18T00:00:00"/>
        <d v="2015-12-06T00:00:00"/>
        <d v="2015-04-04T00:00:00"/>
        <d v="2016-12-08T00:00:00"/>
        <d v="2016-09-22T00:00:00"/>
        <d v="2010-01-29T00:00:00"/>
        <d v="2014-10-12T00:00:00"/>
        <d v="2016-07-28T00:00:00"/>
        <d v="2016-10-06T00:00:00"/>
        <d v="2014-05-07T00:00:00"/>
        <d v="2017-08-03T00:00:00"/>
        <d v="2011-11-24T00:00:00"/>
        <d v="2016-10-20T00:00:00"/>
        <d v="2010-01-03T00:00:00"/>
        <d v="2017-07-13T00:00:00"/>
        <d v="2012-04-29T00:00:00"/>
        <d v="2010-06-16T00:00:00"/>
        <d v="2017-10-07T00:00:00"/>
        <d v="2017-06-28T00:00:00"/>
        <d v="2014-04-21T00:00:00"/>
        <d v="2012-12-26T00:00:00"/>
        <d v="2015-01-11T00:00:00"/>
        <d v="2011-01-22T00:00:00"/>
        <d v="2014-06-13T00:00:00"/>
        <d v="2012-07-24T00:00:00"/>
        <d v="2011-12-15T00:00:00"/>
        <d v="2012-03-09T00:00:00"/>
        <d v="2012-01-19T00:00:00"/>
        <d v="2016-01-17T00:00:00"/>
        <d v="2012-02-10T00:00:00"/>
        <d v="2014-01-21T00:00:00"/>
        <d v="2013-12-21T00:00:00"/>
        <d v="2015-02-24T00:00:00"/>
        <d v="2017-07-07T00:00:00"/>
        <d v="2014-06-30T00:00:00"/>
        <d v="2011-07-12T00:00:00"/>
        <d v="2016-09-27T00:00:00"/>
        <d v="2010-05-22T00:00:00"/>
        <d v="2013-12-04T00:00:00"/>
        <d v="2012-10-17T00:00:00"/>
        <d v="2012-07-15T00:00:00"/>
        <d v="2013-05-19T00:00:00"/>
        <d v="2017-08-04T00:00:00"/>
        <d v="2015-06-11T00:00:00"/>
        <d v="2016-12-21T00:00:00"/>
        <d v="2010-08-21T00:00:00"/>
        <d v="2010-12-08T00:00:00"/>
        <d v="2012-10-22T00:00:00"/>
        <d v="2014-11-03T00:00:00"/>
        <d v="2016-03-08T00:00:00"/>
        <d v="2015-04-26T00:00:00"/>
        <d v="2010-07-16T00:00:00"/>
        <d v="2015-05-22T00:00:00"/>
        <d v="2015-12-07T00:00:00"/>
        <d v="2015-11-27T00:00:00"/>
        <d v="2014-08-06T00:00:00"/>
        <d v="2013-11-21T00:00:00"/>
        <d v="2010-07-14T00:00:00"/>
        <d v="2013-01-17T00:00:00"/>
        <d v="2016-01-15T00:00:00"/>
        <d v="2011-05-23T00:00:00"/>
        <d v="2014-08-10T00:00:00"/>
        <d v="2016-05-27T00:00:00"/>
        <d v="2015-02-27T00:00:00"/>
        <d v="2014-01-10T00:00:00"/>
        <d v="2012-05-19T00:00:00"/>
        <d v="2011-01-02T00:00:00"/>
        <d v="2015-07-09T00:00:00"/>
        <d v="2010-03-27T00:00:00"/>
        <d v="2016-03-15T00:00:00"/>
        <d v="2010-07-09T00:00:00"/>
        <d v="2013-06-26T00:00:00"/>
        <d v="2015-09-03T00:00:00"/>
        <d v="2011-03-23T00:00:00"/>
        <d v="2013-03-29T00:00:00"/>
        <d v="2015-05-01T00:00:00"/>
        <d v="2011-05-21T00:00:00"/>
        <d v="2017-11-03T00:00:00"/>
        <d v="2010-06-23T00:00:00"/>
        <d v="2011-12-28T00:00:00"/>
        <d v="2013-06-04T00:00:00"/>
        <d v="2010-05-09T00:00:00"/>
        <d v="2016-10-27T00:00:00"/>
        <d v="2011-11-04T00:00:00"/>
        <d v="2012-07-17T00:00:00"/>
        <d v="2013-09-09T00:00:00"/>
        <d v="2016-05-06T00:00:00"/>
        <d v="2012-02-28T00:00:00"/>
        <d v="2016-01-31T00:00:00"/>
        <d v="2010-05-18T00:00:00"/>
        <d v="2016-02-25T00:00:00"/>
        <d v="2013-07-12T00:00:00"/>
        <d v="2015-08-08T00:00:00"/>
        <d v="2015-03-03T00:00:00"/>
        <d v="2015-04-15T00:00:00"/>
        <d v="2015-11-20T00:00:00"/>
        <d v="2012-03-18T00:00:00"/>
        <d v="2013-02-14T00:00:00"/>
        <d v="2017-04-23T00:00:00"/>
        <d v="2014-11-18T00:00:00"/>
        <d v="2015-11-12T00:00:00"/>
        <d v="2016-09-07T00:00:00"/>
        <d v="2013-03-22T00:00:00"/>
        <d v="2010-04-07T00:00:00"/>
        <d v="2017-03-14T00:00:00"/>
        <d v="2015-09-21T00:00:00"/>
        <d v="2012-10-04T00:00:00"/>
        <d v="2010-02-05T00:00:00"/>
        <d v="2011-04-18T00:00:00"/>
        <d v="2011-01-05T00:00:00"/>
        <d v="2014-09-21T00:00:00"/>
        <d v="2015-02-17T00:00:00"/>
        <d v="2011-01-25T00:00:00"/>
        <d v="2017-01-04T00:00:00"/>
        <d v="2015-05-21T00:00:00"/>
        <d v="2010-12-18T00:00:00"/>
        <d v="2014-02-05T00:00:00"/>
        <d v="2014-06-03T00:00:00"/>
        <d v="2011-11-08T00:00:00"/>
        <d v="2016-05-20T00:00:00"/>
        <d v="2016-07-20T00:00:00"/>
        <d v="2010-07-04T00:00:00"/>
        <d v="2015-07-14T00:00:00"/>
        <d v="2013-10-05T00:00:00"/>
        <d v="2016-01-02T00:00:00"/>
        <d v="2010-08-20T00:00:00"/>
        <d v="2015-12-04T00:00:00"/>
        <d v="2015-08-04T00:00:00"/>
        <d v="2012-01-27T00:00:00"/>
        <d v="2012-06-01T00:00:00"/>
        <d v="2014-11-26T00:00:00"/>
        <d v="2010-04-04T00:00:00"/>
        <d v="2011-05-17T00:00:00"/>
        <d v="2013-09-14T00:00:00"/>
        <d v="2012-05-10T00:00:00"/>
        <d v="2013-04-13T00:00:00"/>
        <d v="2014-12-15T00:00:00"/>
        <d v="2010-12-20T00:00:00"/>
        <d v="2014-02-07T00:00:00"/>
        <d v="2017-01-31T00:00:00"/>
        <d v="2015-05-02T00:00:00"/>
        <d v="2013-07-23T00:00:00"/>
        <d v="2014-06-10T00:00:00"/>
        <d v="2013-05-29T00:00:00"/>
        <d v="2013-11-03T00:00:00"/>
        <d v="2012-01-11T00:00:00"/>
        <d v="2012-05-22T00:00:00"/>
        <d v="2016-09-30T00:00:00"/>
        <d v="2016-09-25T00:00:00"/>
        <d v="2015-03-08T00:00:00"/>
        <d v="2010-01-16T00:00:00"/>
        <d v="2016-01-11T00:00:00"/>
        <d v="2015-11-25T00:00:00"/>
        <d v="2014-09-24T00:00:00"/>
        <d v="2014-04-30T00:00:00"/>
        <d v="2012-12-18T00:00:00"/>
        <d v="2017-07-20T00:00:00"/>
        <d v="2017-02-16T00:00:00"/>
        <d v="2016-12-15T00:00:00"/>
        <d v="2013-05-28T00:00:00"/>
        <d v="2013-03-17T00:00:00"/>
        <d v="2010-04-30T00:00:00"/>
        <d v="2013-09-16T00:00:00"/>
        <d v="2015-11-28T00:00:00"/>
        <d v="2015-07-03T00:00:00"/>
        <d v="2014-01-15T00:00:00"/>
        <d v="2011-10-22T00:00:00"/>
        <d v="2012-08-02T00:00:00"/>
        <d v="2014-10-16T00:00:00"/>
        <d v="2011-11-14T00:00:00"/>
        <d v="2015-03-05T00:00:00"/>
        <d v="2015-07-16T00:00:00"/>
        <d v="2015-01-04T00:00:00"/>
        <d v="2010-09-20T00:00:00"/>
        <d v="2010-08-24T00:00:00"/>
        <d v="2017-03-15T00:00:00"/>
        <d v="2014-12-09T00:00:00"/>
        <d v="2011-03-25T00:00:00"/>
        <d v="2012-03-03T00:00:00"/>
        <d v="2016-05-19T00:00:00"/>
        <d v="2012-08-06T00:00:00"/>
        <d v="2012-08-09T00:00:00"/>
        <d v="2011-08-16T00:00:00"/>
        <d v="2012-05-14T00:00:00"/>
        <d v="2015-04-28T00:00:00"/>
        <d v="2014-05-21T00:00:00"/>
        <d v="2015-11-15T00:00:00"/>
        <d v="2012-10-01T00:00:00"/>
        <d v="2015-01-28T00:00:00"/>
        <d v="2015-11-08T00:00:00"/>
        <d v="2016-08-19T00:00:00"/>
        <d v="2014-08-22T00:00:00"/>
        <d v="2010-12-26T00:00:00"/>
        <d v="2015-08-27T00:00:00"/>
        <d v="2011-08-12T00:00:00"/>
        <d v="2017-06-27T00:00:00"/>
        <d v="2013-10-21T00:00:00"/>
        <d v="2012-01-06T00:00:00"/>
        <d v="2010-08-10T00:00:00"/>
        <d v="2011-02-25T00:00:00"/>
        <d v="2016-05-12T00:00:00"/>
        <d v="2010-07-06T00:00:00"/>
        <d v="2013-12-27T00:00:00"/>
        <d v="2016-08-01T00:00:00"/>
        <d v="2010-03-20T00:00:00"/>
        <d v="2010-02-21T00:00:00"/>
        <d v="2012-07-14T00:00:00"/>
        <d v="2011-05-29T00:00:00"/>
        <d v="2016-12-25T00:00:00"/>
        <d v="2014-01-17T00:00:00"/>
        <d v="2011-02-03T00:00:00"/>
        <d v="2014-10-03T00:00:00"/>
        <d v="2014-11-17T00:00:00"/>
        <d v="2017-03-06T00:00:00"/>
        <d v="2010-06-10T00:00:00"/>
        <d v="2011-12-26T00:00:00"/>
        <d v="2014-12-02T00:00:00"/>
        <d v="2016-05-21T00:00:00"/>
        <d v="2011-02-07T00:00:00"/>
        <d v="2012-02-03T00:00:00"/>
        <d v="2017-06-01T00:00:00"/>
        <d v="2014-05-20T00:00:00"/>
        <d v="2017-06-04T00:00:00"/>
        <d v="2012-05-05T00:00:00"/>
        <d v="2016-07-12T00:00:00"/>
        <d v="2017-02-14T00:00:00"/>
        <d v="2011-02-06T00:00:00"/>
        <d v="2014-07-15T00:00:00"/>
        <d v="2015-06-10T00:00:00"/>
        <d v="2013-05-01T00:00:00"/>
        <d v="2015-04-24T00:00:00"/>
        <d v="2010-02-26T00:00:00"/>
        <d v="2010-02-12T00:00:00"/>
        <d v="2017-01-23T00:00:00"/>
        <d v="2013-12-15T00:00:00"/>
        <d v="2014-07-19T00:00:00"/>
        <d v="2010-02-17T00:00:00"/>
        <d v="2017-03-05T00:00:00"/>
        <d v="2013-01-31T00:00:00"/>
        <d v="2017-03-07T00:00:00"/>
        <d v="2015-08-11T00:00:00"/>
        <d v="2017-03-03T00:00:00"/>
        <d v="2012-08-18T00:00:00"/>
        <d v="2012-09-29T00:00:00"/>
        <d v="2012-06-22T00:00:00"/>
        <d v="2016-01-19T00:00:00"/>
        <d v="2017-03-04T00:00:00"/>
        <d v="2010-04-12T00:00:00"/>
        <d v="2011-11-27T00:00:00"/>
        <d v="2013-05-16T00:00:00"/>
        <d v="2011-01-01T00:00:00"/>
        <d v="2010-03-19T00:00:00"/>
        <d v="2016-09-01T00:00:00"/>
        <d v="2012-05-04T00:00:00"/>
        <d v="2014-05-04T00:00:00"/>
        <d v="2015-09-19T00:00:00"/>
        <d v="2015-12-08T00:00:00"/>
        <d v="2013-12-30T00:00:00"/>
        <d v="2015-08-10T00:00:00"/>
        <d v="2011-09-29T00:00:00"/>
        <d v="2012-09-28T00:00:00"/>
        <d v="2015-01-07T00:00:00"/>
        <d v="2014-08-01T00:00:00"/>
        <d v="2013-02-11T00:00:00"/>
        <d v="2016-01-20T00:00:00"/>
        <d v="2012-04-09T00:00:00"/>
        <d v="2010-08-13T00:00:00"/>
        <d v="2013-01-29T00:00:00"/>
        <d v="2016-01-03T00:00:00"/>
        <d v="2017-06-07T00:00:00"/>
        <d v="2011-06-29T00:00:00"/>
        <d v="2012-06-18T00:00:00"/>
        <d v="2013-02-22T00:00:00"/>
        <d v="2011-06-02T00:00:00"/>
        <d v="2012-11-07T00:00:00"/>
        <d v="2013-04-30T00:00:00"/>
        <d v="2010-06-26T00:00:00"/>
        <d v="2013-05-21T00:00:00"/>
        <d v="2017-07-05T00:00:00"/>
        <d v="2014-12-19T00:00:00"/>
        <d v="2015-01-16T00:00:00"/>
        <d v="2016-02-02T00:00:00"/>
        <d v="2010-07-02T00:00:00"/>
        <d v="2016-08-30T00:00:00"/>
        <d v="2010-03-12T00:00:00"/>
        <d v="2012-10-19T00:00:00"/>
        <d v="2010-02-20T00:00:00"/>
        <d v="2012-07-09T00:00:00"/>
        <d v="2017-02-26T00:00:00"/>
        <d v="2017-05-26T00:00:00"/>
        <d v="2011-04-12T00:00:00"/>
        <d v="2012-07-01T00:00:00"/>
        <d v="2014-11-20T00:00:00"/>
        <d v="2015-08-01T00:00:00"/>
        <d v="2015-07-18T00:00:00"/>
        <d v="2016-08-11T00:00:00"/>
        <d v="2012-08-11T00:00:00"/>
        <d v="2017-08-06T00:00:00"/>
        <d v="2015-05-04T00:00:00"/>
        <d v="2010-12-27T00:00:00"/>
        <d v="2010-10-05T00:00:00"/>
        <d v="2016-11-05T00:00:00"/>
        <d v="2010-12-05T00:00:00"/>
        <d v="2016-03-06T00:00:00"/>
        <d v="2014-03-30T00:00:00"/>
        <d v="2017-04-21T00:00:00"/>
        <d v="2016-03-29T00:00:00"/>
        <d v="2014-07-03T00:00:00"/>
        <d v="2012-02-12T00:00:00"/>
        <d v="2015-08-22T00:00:00"/>
        <d v="2015-05-25T00:00:00"/>
        <d v="2013-11-26T00:00:00"/>
        <d v="2010-02-19T00:00:00"/>
        <d v="2011-09-22T00:00:00"/>
        <d v="2015-12-27T00:00:00"/>
        <d v="2013-09-29T00:00:00"/>
        <d v="2015-10-26T00:00:00"/>
        <d v="2011-12-05T00:00:00"/>
        <d v="2017-09-02T00:00:00"/>
        <d v="2012-12-31T00:00:00"/>
        <d v="2014-06-02T00:00:00"/>
        <d v="2010-06-27T00:00:00"/>
        <d v="2010-12-14T00:00:00"/>
        <d v="2011-09-11T00:00:00"/>
        <d v="2010-11-16T00:00:00"/>
        <d v="2010-07-20T00:00:00"/>
        <d v="2014-06-21T00:00:00"/>
        <d v="2016-11-28T00:00:00"/>
        <d v="2016-01-30T00:00:00"/>
        <d v="2012-01-10T00:00:00"/>
        <d v="2012-08-19T00:00:00"/>
        <d v="2017-07-21T00:00:00"/>
        <d v="2015-03-04T00:00:00"/>
        <d v="2013-06-20T00:00:00"/>
        <d v="2013-08-06T00:00:00"/>
        <d v="2013-08-29T00:00:00"/>
        <d v="2013-09-19T00:00:00"/>
        <d v="2010-06-18T00:00:00"/>
        <d v="2016-12-16T00:00:00"/>
        <d v="2013-04-04T00:00:00"/>
        <d v="2010-05-08T00:00:00"/>
        <d v="2014-04-12T00:00:00"/>
        <d v="2015-08-21T00:00:00"/>
        <d v="2013-03-04T00:00:00"/>
        <d v="2013-02-25T00:00:00"/>
        <d v="2012-08-07T00:00:00"/>
        <d v="2012-11-28T00:00:00"/>
        <d v="2017-06-06T00:00:00"/>
        <d v="2014-01-20T00:00:00"/>
        <d v="2010-05-10T00:00:00"/>
        <d v="2015-02-21T00:00:00"/>
        <d v="2013-10-19T00:00:00"/>
        <d v="2017-03-24T00:00:00"/>
        <d v="2016-04-01T00:00:00"/>
        <d v="2013-02-23T00:00:00"/>
        <d v="2012-09-19T00:00:00"/>
        <d v="2016-01-25T00:00:00"/>
        <d v="2010-09-29T00:00:00"/>
        <d v="2010-06-02T00:00:00"/>
        <d v="2014-02-19T00:00:00"/>
        <d v="2010-09-24T00:00:00"/>
        <d v="2011-01-12T00:00:00"/>
        <d v="2017-02-01T00:00:00"/>
        <d v="2012-09-16T00:00:00"/>
        <d v="2017-06-30T00:00:00"/>
        <d v="2016-05-09T00:00:00"/>
        <d v="2016-03-21T00:00:00"/>
        <d v="2011-10-16T00:00:00"/>
        <d v="2015-09-04T00:00:00"/>
        <d v="2013-05-02T00:00:00"/>
        <d v="2015-03-07T00:00:00"/>
        <d v="2014-02-11T00:00:00"/>
        <d v="2012-06-02T00:00:00"/>
        <d v="2013-02-17T00:00:00"/>
        <d v="2017-10-04T00:00:00"/>
        <d v="2013-07-27T00:00:00"/>
        <d v="2014-05-11T00:00:00"/>
        <d v="2016-01-24T00:00:00"/>
        <d v="2013-03-31T00:00:00"/>
        <d v="2015-03-25T00:00:00"/>
        <d v="2013-12-08T00:00:00"/>
        <d v="2010-04-15T00:00:00"/>
        <d v="2010-05-21T00:00:00"/>
        <d v="2012-08-23T00:00:00"/>
        <d v="2014-08-16T00:00:00"/>
        <d v="2013-08-18T00:00:00"/>
        <d v="2012-12-06T00:00:00"/>
        <d v="2012-04-20T00:00:00"/>
        <d v="2011-09-15T00:00:00"/>
        <d v="2010-03-26T00:00:00"/>
        <d v="2012-04-23T00:00:00"/>
        <d v="2015-09-11T00:00:00"/>
        <d v="2016-10-10T00:00:00"/>
        <d v="2011-11-07T00:00:00"/>
        <d v="2010-01-23T00:00:00"/>
        <d v="2011-06-11T00:00:00"/>
        <d v="2017-05-27T00:00:00"/>
        <d v="2016-12-13T00:00:00"/>
        <d v="2013-06-28T00:00:00"/>
        <d v="2012-09-26T00:00:00"/>
        <d v="2013-01-14T00:00:00"/>
        <d v="2013-04-26T00:00:00"/>
        <d v="2012-10-24T00:00:00"/>
        <d v="2016-05-14T00:00:00"/>
        <d v="2014-07-25T00:00:00"/>
        <d v="2010-05-30T00:00:00"/>
        <d v="2015-07-19T00:00:00"/>
        <d v="2016-07-03T00:00:00"/>
        <d v="2014-09-23T00:00:00"/>
        <d v="2012-12-16T00:00:00"/>
        <d v="2011-11-06T00:00:00"/>
        <d v="2012-12-30T00:00:00"/>
        <d v="2014-02-01T00:00:00"/>
        <d v="2011-11-29T00:00:00"/>
        <d v="2016-01-08T00:00:00"/>
        <d v="2016-03-28T00:00:00"/>
        <d v="2011-11-09T00:00:00"/>
        <d v="2015-02-10T00:00:00"/>
        <d v="2016-03-03T00:00:00"/>
        <d v="2010-10-04T00:00:00"/>
        <d v="2011-06-08T00:00:00"/>
        <d v="2015-10-24T00:00:00"/>
        <d v="2012-01-30T00:00:00"/>
        <d v="2017-02-18T00:00:00"/>
        <d v="2016-01-18T00:00:00"/>
        <d v="2016-01-04T00:00:00"/>
        <d v="2016-06-29T00:00:00"/>
        <d v="2011-09-18T00:00:00"/>
        <d v="2014-06-24T00:00:00"/>
        <d v="2012-06-30T00:00:00"/>
        <d v="2014-03-22T00:00:00"/>
        <d v="2014-07-01T00:00:00"/>
        <d v="2011-10-02T00:00:00"/>
        <d v="2013-09-05T00:00:00"/>
        <d v="2010-09-26T00:00:00"/>
        <d v="2017-01-13T00:00:00"/>
        <d v="2013-04-01T00:00:00"/>
        <d v="2010-12-10T00:00:00"/>
        <d v="2012-01-03T00:00:00"/>
        <d v="2012-06-25T00:00:00"/>
        <d v="2011-08-22T00:00:00"/>
        <d v="2010-03-23T00:00:00"/>
        <d v="2014-10-17T00:00:00"/>
        <d v="2014-08-18T00:00:00"/>
        <d v="2015-03-23T00:00:00"/>
        <d v="2011-10-10T00:00:00"/>
        <d v="2015-08-09T00:00:00"/>
        <d v="2012-04-12T00:00:00"/>
        <d v="2016-08-02T00:00:00"/>
        <d v="2013-08-26T00:00:00"/>
        <d v="2012-07-29T00:00:00"/>
        <d v="2014-09-12T00:00:00"/>
        <d v="2010-05-17T00:00:00"/>
        <d v="2016-04-02T00:00:00"/>
        <d v="2015-02-18T00:00:00"/>
        <d v="2011-12-21T00:00:00"/>
        <d v="2012-04-19T00:00:00"/>
        <d v="2015-12-25T00:00:00"/>
        <d v="2013-05-08T00:00:00"/>
        <d v="2011-12-04T00:00:00"/>
        <d v="2016-08-10T00:00:00"/>
        <d v="2011-11-22T00:00:00"/>
        <d v="2011-06-25T00:00:00"/>
        <d v="2016-04-16T00:00:00"/>
        <d v="2016-10-17T00:00:00"/>
        <d v="2012-01-02T00:00:00"/>
        <d v="2013-10-09T00:00:00"/>
        <d v="2011-06-27T00:00:00"/>
        <d v="2015-04-05T00:00:00"/>
        <d v="2014-01-27T00:00:00"/>
        <d v="2011-04-20T00:00:00"/>
        <d v="2015-07-01T00:00:00"/>
        <d v="2012-09-24T00:00:00"/>
        <d v="2016-08-12T00:00:00"/>
        <d v="2014-01-26T00:00:00"/>
        <d v="2014-11-05T00:00:00"/>
        <d v="2010-02-27T00:00:00"/>
        <d v="2010-01-14T00:00:00"/>
        <d v="2012-08-04T00:00:00"/>
        <d v="2016-09-03T00:00:00"/>
        <d v="2010-04-11T00:00:00"/>
        <d v="2016-08-18T00:00:00"/>
        <d v="2013-05-14T00:00:00"/>
        <d v="2012-03-21T00:00:00"/>
        <d v="2013-04-14T00:00:00"/>
        <d v="2016-11-22T00:00:00"/>
        <d v="2011-07-25T00:00:00"/>
        <d v="2014-09-06T00:00:00"/>
        <d v="2013-07-11T00:00:00"/>
        <d v="2014-08-05T00:00:00"/>
        <d v="2010-07-03T00:00:00"/>
        <d v="2011-10-27T00:00:00"/>
        <d v="2011-06-15T00:00:00"/>
        <d v="2016-10-14T00:00:00"/>
        <d v="2012-02-04T00:00:00"/>
        <d v="2015-01-24T00:00:00"/>
        <d v="2015-01-25T00:00:00"/>
        <d v="2014-10-20T00:00:00"/>
        <d v="2016-11-26T00:00:00"/>
        <d v="2011-12-20T00:00:00"/>
        <d v="2010-10-28T00:00:00"/>
        <d v="2016-06-04T00:00:00"/>
        <d v="2016-09-11T00:00:00"/>
        <d v="2017-05-23T00:00:00"/>
        <d v="2012-07-05T00:00:00"/>
        <d v="2012-04-06T00:00:00"/>
        <d v="2015-06-24T00:00:00"/>
        <d v="2011-04-02T00:00:00"/>
        <d v="2013-04-02T00:00:00"/>
        <d v="2013-04-12T00:00:00"/>
        <d v="2015-01-20T00:00:00"/>
        <d v="2010-05-04T00:00:00"/>
        <d v="2017-06-02T00:00:00"/>
        <d v="2012-07-22T00:00:00"/>
        <d v="2015-01-17T00:00:00"/>
        <d v="2011-08-24T00:00:00"/>
        <d v="2011-07-15T00:00:00"/>
        <d v="2014-07-27T00:00:00"/>
        <d v="2011-02-28T00:00:00"/>
        <d v="2011-05-18T00:00:00"/>
        <d v="2015-09-09T00:00:00"/>
        <d v="2014-09-01T00:00:00"/>
        <d v="2011-04-05T00:00:00"/>
        <d v="2010-02-15T00:00:00"/>
        <d v="2014-10-09T00:00:00"/>
        <d v="2010-09-17T00:00:00"/>
        <d v="2012-04-25T00:00:00"/>
        <d v="2017-04-16T00:00:00"/>
        <d v="2016-01-05T00:00:00"/>
        <d v="2016-10-05T00:00:00"/>
        <d v="2013-12-22T00:00:00"/>
        <d v="2014-12-06T00:00:00"/>
        <d v="2012-09-22T00:00:00"/>
        <d v="2014-05-24T00:00:00"/>
        <d v="2013-09-01T00:00:00"/>
        <d v="2015-06-02T00:00:00"/>
        <d v="2013-02-05T00:00:00"/>
        <d v="2012-11-11T00:00:00"/>
        <d v="2012-04-24T00:00:00"/>
        <d v="2015-02-03T00:00:00"/>
        <d v="2010-10-26T00:00:00"/>
        <d v="2011-09-08T00:00:00"/>
        <d v="2012-03-20T00:00:00"/>
        <d v="2011-09-27T00:00:00"/>
        <d v="2016-02-04T00:00:00"/>
        <d v="2010-10-03T00:00:00"/>
        <d v="2013-11-02T00:00:00"/>
        <d v="2015-05-20T00:00:00"/>
        <d v="2012-07-03T00:00:00"/>
        <d v="2017-02-24T00:00:00"/>
        <d v="2010-11-23T00:00:00"/>
        <d v="2017-07-14T00:00:00"/>
        <d v="2016-01-16T00:00:00"/>
        <d v="2012-06-11T00:00:00"/>
        <d v="2011-05-09T00:00:00"/>
        <d v="2017-04-22T00:00:00"/>
        <d v="2016-08-25T00:00:00"/>
        <d v="2012-10-30T00:00:00"/>
        <d v="2013-10-29T00:00:00"/>
        <d v="2013-07-13T00:00:00"/>
        <d v="2010-10-09T00:00:00"/>
        <d v="2012-10-09T00:00:00"/>
        <d v="2016-08-16T00:00:00"/>
        <d v="2013-01-26T00:00:00"/>
        <d v="2012-09-08T00:00:00"/>
        <d v="2011-09-25T00:00:00"/>
        <d v="2011-10-18T00:00:00"/>
        <d v="2015-03-20T00:00:00"/>
        <d v="2014-08-02T00:00:00"/>
        <d v="2016-10-21T00:00:00"/>
        <d v="2013-09-10T00:00:00"/>
        <d v="2011-06-09T00:00:00"/>
        <d v="2014-06-27T00:00:00"/>
        <d v="2012-01-22T00:00:00"/>
        <d v="2014-09-04T00:00:00"/>
        <d v="2013-12-01T00:00:00"/>
        <d v="2011-06-12T00:00:00"/>
        <d v="2012-07-31T00:00:00"/>
        <d v="2016-10-08T00:00:00"/>
        <d v="2015-09-16T00:00:00"/>
        <d v="2015-07-26T00:00:00"/>
        <d v="2012-03-12T00:00:00"/>
        <d v="2015-09-02T00:00:00"/>
        <d v="2014-12-12T00:00:00"/>
        <d v="2017-11-06T00:00:00"/>
        <d v="2013-04-19T00:00:00"/>
        <d v="2010-03-01T00:00:00"/>
        <d v="2012-09-25T00:00:00"/>
        <d v="2013-01-02T00:00:00"/>
        <d v="2015-11-03T00:00:00"/>
        <d v="2013-03-27T00:00:00"/>
        <d v="2014-06-01T00:00:00"/>
        <d v="2010-03-31T00:00:00"/>
        <d v="2014-08-20T00:00:00"/>
        <d v="2010-08-30T00:00:00"/>
        <d v="2016-12-14T00:00:00"/>
        <d v="2015-03-16T00:00:00"/>
        <d v="2011-11-16T00:00:00"/>
        <d v="2012-01-07T00:00:00"/>
        <d v="2016-10-03T00:00:00"/>
        <d v="2016-11-18T00:00:00"/>
        <d v="2012-05-26T00:00:00"/>
        <d v="2010-06-30T00:00:00"/>
        <d v="2016-07-27T00:00:00"/>
        <d v="2016-01-01T00:00:00"/>
        <d v="2014-02-28T00:00:00"/>
        <d v="2017-06-26T00:00:00"/>
        <d v="2010-02-14T00:00:00"/>
        <d v="2010-04-02T00:00:00"/>
        <d v="2013-08-08T00:00:00"/>
        <d v="2010-01-02T00:00:00"/>
        <d v="2013-08-07T00:00:00"/>
        <d v="2011-05-10T00:00:00"/>
        <d v="2016-06-15T00:00:00"/>
        <d v="2016-02-17T00:00:00"/>
        <d v="2013-12-26T00:00:00"/>
        <d v="2012-12-20T00:00:00"/>
        <d v="2012-09-03T00:00:00"/>
        <d v="2015-05-08T00:00:00"/>
        <d v="2013-01-20T00:00:00"/>
        <d v="2014-11-06T00:00:00"/>
        <d v="2017-03-01T00:00:00"/>
        <d v="2012-12-15T00:00:00"/>
        <d v="2017-08-07T00:00:00"/>
        <d v="2015-07-08T00:00:00"/>
        <d v="2012-05-02T00:00:00"/>
        <d v="2012-12-22T00:00:00"/>
        <d v="2013-11-27T00:00:00"/>
        <d v="2011-08-17T00:00:00"/>
        <d v="2015-04-17T00:00:00"/>
        <d v="2012-05-28T00:00:00"/>
        <d v="2011-01-07T00:00:00"/>
        <d v="2012-11-14T00:00:00"/>
        <d v="2014-03-26T00:00:00"/>
        <d v="2016-06-17T00:00:00"/>
        <d v="2013-02-12T00:00:00"/>
        <d v="2015-03-17T00:00:00"/>
        <d v="2016-11-17T00:00:00"/>
        <d v="2017-01-20T00:00:00"/>
        <d v="2012-08-14T00:00:00"/>
        <d v="2014-06-06T00:00:00"/>
        <d v="2013-09-24T00:00:00"/>
        <d v="2016-08-08T00:00:00"/>
        <d v="2015-01-18T00:00:00"/>
        <d v="2013-06-30T00:00:00"/>
        <d v="2017-07-06T00:00:00"/>
        <d v="2014-06-26T00:00:00"/>
        <d v="2016-01-22T00:00:00"/>
        <d v="2015-12-09T00:00:00"/>
        <d v="2015-07-29T00:00:00"/>
        <d v="2010-04-25T00:00:00"/>
        <d v="2011-12-07T00:00:00"/>
        <d v="2015-01-22T00:00:00"/>
        <d v="2014-05-31T00:00:00"/>
        <d v="2011-01-21T00:00:00"/>
        <d v="2011-04-23T00:00:00"/>
        <d v="2014-12-25T00:00:00"/>
        <d v="2011-05-08T00:00:00"/>
        <d v="2014-10-06T00:00:00"/>
        <d v="2011-05-22T00:00:00"/>
        <d v="2014-01-29T00:00:00"/>
        <d v="2016-04-15T00:00:00"/>
        <d v="2012-09-11T00:00:00"/>
        <d v="2011-08-21T00:00:00"/>
        <d v="2012-08-22T00:00:00"/>
        <d v="2013-03-03T00:00:00"/>
        <d v="2017-04-03T00:00:00"/>
        <d v="2014-11-07T00:00:00"/>
        <d v="2015-03-02T00:00:00"/>
        <d v="2014-01-09T00:00:00"/>
        <d v="2013-11-19T00:00:00"/>
        <d v="2014-06-15T00:00:00"/>
        <d v="2015-10-05T00:00:00"/>
        <d v="2016-08-21T00:00:00"/>
        <d v="2015-08-18T00:00:00"/>
        <d v="2010-09-19T00:00:00"/>
        <d v="2012-09-20T00:00:00"/>
        <d v="2010-10-20T00:00:00"/>
        <d v="2014-02-13T00:00:00"/>
        <d v="2010-06-03T00:00:00"/>
        <d v="2016-03-22T00:00:00"/>
        <d v="2012-02-16T00:00:00"/>
        <d v="2011-01-26T00:00:00"/>
        <d v="2010-09-25T00:00:00"/>
        <d v="2015-07-11T00:00:00"/>
        <d v="2010-08-18T00:00:00"/>
        <d v="2015-01-29T00:00:00"/>
        <d v="2013-09-04T00:00:00"/>
        <d v="2013-01-24T00:00:00"/>
        <d v="2016-08-05T00:00:00"/>
        <d v="2014-05-17T00:00:00"/>
        <d v="2010-08-23T00:00:00"/>
        <d v="2014-07-20T00:00:00"/>
        <d v="2016-03-31T00:00:00"/>
        <d v="2015-09-06T00:00:00"/>
        <d v="2010-10-08T00:00:00"/>
        <d v="2012-07-23T00:00:00"/>
        <d v="2013-07-21T00:00:00"/>
        <d v="2014-03-14T00:00:00"/>
        <d v="2014-10-05T00:00:00"/>
        <d v="2011-10-26T00:00:00"/>
        <d v="2013-10-01T00:00:00"/>
        <d v="2014-02-15T00:00:00"/>
        <d v="2012-04-27T00:00:00"/>
        <d v="2011-08-18T00:00:00"/>
        <d v="2010-12-07T00:00:00"/>
        <d v="2013-07-28T00:00:00"/>
        <d v="2015-02-11T00:00:00"/>
        <d v="2011-06-28T00:00:00"/>
        <d v="2012-04-03T00:00:00"/>
        <d v="2011-02-09T00:00:00"/>
        <d v="2012-10-14T00:00:00"/>
        <d v="2011-08-27T00:00:00"/>
        <d v="2016-06-19T00:00:00"/>
        <d v="2016-03-19T00:00:00"/>
        <d v="2014-04-04T00:00:00"/>
        <d v="2011-03-27T00:00:00"/>
        <d v="2016-04-06T00:00:00"/>
        <d v="2013-01-09T00:00:00"/>
        <d v="2010-07-31T00:00:00"/>
        <d v="2012-01-23T00:00:00"/>
        <d v="2016-03-07T00:00:00"/>
        <d v="2012-04-01T00:00:00"/>
        <d v="2010-06-15T00:00:00"/>
        <d v="2013-03-06T00:00:00"/>
        <d v="2015-12-30T00:00:00"/>
        <d v="2010-07-13T00:00:00"/>
        <d v="2013-02-03T00:00:00"/>
        <d v="2014-10-08T00:00:00"/>
        <d v="2014-09-03T00:00:00"/>
        <d v="2010-11-06T00:00:00"/>
        <d v="2014-11-27T00:00:00"/>
        <d v="2010-05-14T00:00:00"/>
        <d v="2012-05-11T00:00:00"/>
        <d v="2016-09-16T00:00:00"/>
        <d v="2013-11-08T00:00:00"/>
        <d v="2011-05-27T00:00:00"/>
        <d v="2015-03-21T00:00:00"/>
        <d v="2016-02-13T00:00:00"/>
        <d v="2016-07-30T00:00:00"/>
        <d v="2014-06-12T00:00:00"/>
        <d v="2011-10-04T00:00:00"/>
        <d v="2014-03-25T00:00:00"/>
        <d v="2013-10-20T00:00:00"/>
        <d v="2011-09-02T00:00:00"/>
        <d v="2011-07-07T00:00:00"/>
        <d v="2016-02-19T00:00:00"/>
        <d v="2012-02-01T00:00:00"/>
        <d v="2013-09-21T00:00:00"/>
        <d v="2014-03-29T00:00:00"/>
        <d v="2011-11-05T00:00:00"/>
        <d v="2011-05-07T00:00:00"/>
        <d v="2010-03-11T00:00:00"/>
        <d v="2014-02-17T00:00:00"/>
        <d v="2015-11-14T00:00:00"/>
        <d v="2011-10-08T00:00:00"/>
        <d v="2010-06-22T00:00:00"/>
        <d v="2013-10-26T00:00:00"/>
        <d v="2011-04-08T00:00:00"/>
        <d v="2016-10-01T00:00:00"/>
        <d v="2012-01-24T00:00:00"/>
        <d v="2012-05-24T00:00:00"/>
        <d v="2017-06-20T00:00:00"/>
        <d v="2015-09-12T00:00:00"/>
        <d v="2014-04-27T00:00:00"/>
        <d v="2011-04-19T00:00:00"/>
        <d v="2012-06-14T00:00:00"/>
        <d v="2012-07-25T00:00:00"/>
        <d v="2016-07-16T00:00:00"/>
        <d v="2015-12-03T00:00:00"/>
        <d v="2011-09-10T00:00:00"/>
        <d v="2010-07-30T00:00:00"/>
        <d v="2013-03-13T00:00:00"/>
        <d v="2014-09-18T00:00:00"/>
        <d v="2013-06-19T00:00:00"/>
        <d v="2016-09-20T00:00:00"/>
        <d v="2010-08-16T00:00:00"/>
        <d v="2012-06-12T00:00:00"/>
        <d v="2015-07-15T00:00:00"/>
        <d v="2011-03-30T00:00:00"/>
        <d v="2014-03-06T00:00:00"/>
        <d v="2010-03-17T00:00:00"/>
        <d v="2011-04-24T00:00:00"/>
        <d v="2015-01-06T00:00:00"/>
        <d v="2015-10-15T00:00:00"/>
        <d v="2013-09-23T00:00:00"/>
        <d v="2013-07-02T00:00:00"/>
        <d v="2014-07-13T00:00:00"/>
        <d v="2016-06-26T00:00:00"/>
        <d v="2010-02-16T00:00:00"/>
        <d v="2013-09-26T00:00:00"/>
        <d v="2013-11-04T00:00:00"/>
        <d v="2010-06-12T00:00:00"/>
        <d v="2013-09-20T00:00:00"/>
        <d v="2014-08-08T00:00:00"/>
        <d v="2011-05-15T00:00:00"/>
        <d v="2010-06-19T00:00:00"/>
        <d v="2016-05-31T00:00:00"/>
        <d v="2014-05-18T00:00:00"/>
        <d v="2015-01-21T00:00:00"/>
        <d v="2010-11-22T00:00:00"/>
        <d v="2015-10-13T00:00:00"/>
        <d v="2014-05-23T00:00:00"/>
        <d v="2013-09-02T00:00:00"/>
        <d v="2017-12-05T00:00:00"/>
        <d v="2011-06-06T00:00:00"/>
        <d v="2013-10-24T00:00:00"/>
        <d v="2015-04-01T00:00:00"/>
        <d v="2014-01-07T00:00:00"/>
        <d v="2011-05-19T00:00:00"/>
        <d v="2017-07-03T00:00:00"/>
        <d v="2012-04-21T00:00:00"/>
        <d v="2014-10-11T00:00:00"/>
        <d v="2014-05-12T00:00:00"/>
        <d v="2011-09-17T00:00:00"/>
        <d v="2015-10-01T00:00:00"/>
        <d v="2011-04-03T00:00:00"/>
        <d v="2013-12-06T00:00:00"/>
        <d v="2012-06-23T00:00:00"/>
        <d v="2010-02-28T00:00:00"/>
        <d v="2012-10-18T00:00:00"/>
        <d v="2012-02-26T00:00:00"/>
        <d v="2012-03-06T00:00:00"/>
        <d v="2011-04-13T00:00:00"/>
        <d v="2011-06-04T00:00:00"/>
        <d v="2015-12-20T00:00:00"/>
        <d v="2011-02-15T00:00:00"/>
        <d v="2013-10-27T00:00:00"/>
        <d v="2015-09-15T00:00:00"/>
        <d v="2017-01-22T00:00:00"/>
        <d v="2015-06-14T00:00:00"/>
        <d v="2017-01-27T00:00:00"/>
        <d v="2010-09-04T00:00:00"/>
        <d v="2014-09-22T00:00:00"/>
        <d v="2017-11-02T00:00:00"/>
        <d v="2012-03-10T00:00:00"/>
        <d v="2016-12-18T00:00:00"/>
        <d v="2015-10-27T00:00:00"/>
        <d v="2015-05-30T00:00:00"/>
        <d v="2015-04-22T00:00:00"/>
        <d v="2012-11-05T00:00:00"/>
        <d v="2012-01-25T00:00:00"/>
        <d v="2017-12-03T00:00:00"/>
        <d v="2016-07-06T00:00:00"/>
        <d v="2015-08-06T00:00:00"/>
        <d v="2017-06-19T00:00:00"/>
        <d v="2011-07-08T00:00:00"/>
        <d v="2014-07-14T00:00:00"/>
        <d v="2011-10-14T00:00:00"/>
        <d v="2010-08-25T00:00:00"/>
        <d v="2010-02-02T00:00:00"/>
        <d v="2014-11-10T00:00:00"/>
        <d v="2015-04-16T00:00:00"/>
        <d v="2014-08-19T00:00:00"/>
        <d v="2016-11-16T00:00:00"/>
        <d v="2015-10-21T00:00:00"/>
        <d v="2013-10-28T00:00:00"/>
        <d v="2010-08-19T00:00:00"/>
        <d v="2014-07-22T00:00:00"/>
        <d v="2014-03-04T00:00:00"/>
        <d v="2017-07-24T00:00:00"/>
        <d v="2013-12-09T00:00:00"/>
        <d v="2010-01-13T00:00:00"/>
        <d v="2011-10-06T00:00:00"/>
        <d v="2013-12-28T00:00:00"/>
        <d v="2012-09-17T00:00:00"/>
        <d v="2012-03-29T00:00:00"/>
        <d v="2014-03-03T00:00:00"/>
        <d v="2012-08-08T00:00:00"/>
        <d v="2012-05-29T00:00:00"/>
        <d v="2013-08-12T00:00:00"/>
        <d v="2014-05-10T00:00:00"/>
        <d v="2016-11-15T00:00:00"/>
        <d v="2017-06-18T00:00:00"/>
        <d v="2016-10-24T00:00:00"/>
        <d v="2012-06-27T00:00:00"/>
        <d v="2010-09-09T00:00:00"/>
        <d v="2014-11-24T00:00:00"/>
        <d v="2014-04-07T00:00:00"/>
        <d v="2011-06-05T00:00:00"/>
        <d v="2013-06-02T00:00:00"/>
        <d v="2011-05-14T00:00:00"/>
        <d v="2017-01-03T00:00:00"/>
        <d v="2012-12-01T00:00:00"/>
        <d v="2016-07-22T00:00:00"/>
        <d v="2010-03-14T00:00:00"/>
        <d v="2015-02-19T00:00:00"/>
        <d v="2017-05-14T00:00:00"/>
        <d v="2011-05-25T00:00:00"/>
        <d v="2014-10-29T00:00:00"/>
        <d v="2014-07-30T00:00:00"/>
        <d v="2013-07-10T00:00:00"/>
        <d v="2012-10-20T00:00:00"/>
        <d v="2013-02-24T00:00:00"/>
        <d v="2011-01-28T00:00:00"/>
        <d v="2011-02-01T00:00:00"/>
        <d v="2016-11-13T00:00:00"/>
        <d v="2015-06-30T00:00:00"/>
        <d v="2014-07-29T00:00:00"/>
        <d v="2010-11-01T00:00:00"/>
        <d v="2017-10-01T00:00:00"/>
        <d v="2017-09-05T00:00:00"/>
        <d v="2012-09-12T00:00:00"/>
        <d v="2013-11-25T00:00:00"/>
        <d v="2013-10-17T00:00:00"/>
        <d v="2010-05-02T00:00:00"/>
        <d v="2013-11-22T00:00:00"/>
        <d v="2015-05-14T00:00:00"/>
        <d v="2016-04-26T00:00:00"/>
        <d v="2016-08-14T00:00:00"/>
        <d v="2012-11-18T00:00:00"/>
        <d v="2014-04-01T00:00:00"/>
        <d v="2015-11-21T00:00:00"/>
        <d v="2012-10-28T00:00:00"/>
        <d v="2012-02-14T00:00:00"/>
        <d v="2017-01-15T00:00:00"/>
        <d v="2010-01-01T00:00:00"/>
        <d v="2012-08-05T00:00:00"/>
        <d v="2013-08-14T00:00:00"/>
        <d v="2011-11-18T00:00:00"/>
        <d v="2017-04-14T00:00:00"/>
        <d v="2015-02-12T00:00:00"/>
        <d v="2013-12-11T00:00:00"/>
        <d v="2010-09-13T00:00:00"/>
        <d v="2010-05-11T00:00:00"/>
        <d v="2012-03-23T00:00:00"/>
        <d v="2010-12-01T00:00:00"/>
        <d v="2015-04-09T00:00:00"/>
        <d v="2015-02-13T00:00:00"/>
        <d v="2010-07-18T00:00:00"/>
        <d v="2016-07-21T00:00:00"/>
        <d v="2010-12-12T00:00:00"/>
        <d v="2014-03-31T00:00:00"/>
        <d v="2010-03-03T00:00:00"/>
        <d v="2010-12-16T00:00:00"/>
        <d v="2012-05-21T00:00:00"/>
        <d v="2014-12-28T00:00:00"/>
        <d v="2016-10-12T00:00:00"/>
        <d v="2015-04-06T00:00:00"/>
        <d v="2014-07-10T00:00:00"/>
        <d v="2011-10-07T00:00:00"/>
        <d v="2017-01-05T00:00:00"/>
        <d v="2010-10-30T00:00:00"/>
        <d v="2017-02-22T00:00:00"/>
        <d v="2015-01-26T00:00:00"/>
        <d v="2013-01-15T00:00:00"/>
        <d v="2013-06-11T00:00:00"/>
        <d v="2013-11-15T00:00:00"/>
        <d v="2010-07-24T00:00:00"/>
        <d v="2013-10-10T00:00:00"/>
        <d v="2012-08-28T00:00:00"/>
        <d v="2010-01-09T00:00:00"/>
        <d v="2012-04-28T00:00:00"/>
        <d v="2016-06-21T00:00:00"/>
        <d v="2014-06-09T00:00:00"/>
        <d v="2015-10-20T00:00:00"/>
        <d v="2017-12-01T00:00:00"/>
        <d v="2015-01-03T00:00:00"/>
        <d v="2013-08-19T00:00:00"/>
        <d v="2016-11-06T00:00:00"/>
        <d v="2013-02-18T00:00:00"/>
        <d v="2012-09-10T00:00:00"/>
        <d v="2015-11-18T00:00:00"/>
        <d v="2016-10-28T00:00:00"/>
        <d v="2010-02-03T00:00:00"/>
        <d v="2015-07-24T00:00:00"/>
        <d v="2010-04-06T00:00:00"/>
        <d v="2015-06-29T00:00:00"/>
        <d v="2014-05-15T00:00:00"/>
        <d v="2012-11-21T00:00:00"/>
        <d v="2010-07-01T00:00:00"/>
        <d v="2012-11-22T00:00:00"/>
        <d v="2010-10-19T00:00:00"/>
        <d v="2016-10-19T00:00:00"/>
        <d v="2014-02-26T00:00:00"/>
        <d v="2011-05-13T00:00:00"/>
        <d v="2010-11-14T00:00:00"/>
        <d v="2013-03-14T00:00:00"/>
        <d v="2011-06-01T00:00:00"/>
        <d v="2012-10-06T00:00:00"/>
        <d v="2017-04-20T00:00:00"/>
        <d v="2013-03-24T00:00:00"/>
        <d v="2012-01-09T00:00:00"/>
        <d v="2014-06-18T00:00:00"/>
        <d v="2010-11-09T00:00:00"/>
        <d v="2011-12-12T00:00:00"/>
        <d v="2016-01-13T00:00:00"/>
        <d v="2010-07-28T00:00:00"/>
        <d v="2011-12-03T00:00:00"/>
        <d v="2015-05-05T00:00:00"/>
        <d v="2014-02-03T00:00:00"/>
        <d v="2013-06-22T00:00:00"/>
        <d v="2015-09-29T00:00:00"/>
        <d v="2015-09-26T00:00:00"/>
        <d v="2011-08-08T00:00:00"/>
        <d v="2015-05-28T00:00:00"/>
        <d v="2017-05-25T00:00:00"/>
        <d v="2010-03-10T00:00:00"/>
        <d v="2011-01-23T00:00:00"/>
        <d v="2010-06-06T00:00:00"/>
        <d v="2011-05-05T00:00:00"/>
        <d v="2017-03-02T00:00:00"/>
        <d v="2016-11-09T00:00:00"/>
        <d v="2012-11-23T00:00:00"/>
        <d v="2010-04-05T00:00:00"/>
        <d v="2014-03-20T00:00:00"/>
        <d v="2011-03-24T00:00:00"/>
        <d v="2014-11-04T00:00:00"/>
        <d v="2012-02-05T00:00:00"/>
        <d v="2016-10-22T00:00:00"/>
        <d v="2013-08-31T00:00:00"/>
        <d v="2012-08-27T00:00:00"/>
        <d v="2015-05-12T00:00:00"/>
        <d v="2012-03-05T00:00:00"/>
        <d v="2016-03-17T00:00:00"/>
        <d v="2012-03-17T00:00:00"/>
        <d v="2017-07-17T00:00:00"/>
        <d v="2012-12-08T00:00:00"/>
        <d v="2012-12-21T00:00:00"/>
        <d v="2012-07-07T00:00:00"/>
        <d v="2017-07-23T00:00:00"/>
        <d v="2010-04-21T00:00:00"/>
        <d v="2015-04-27T00:00:00"/>
        <d v="2017-06-22T00:00:00"/>
        <d v="2016-07-24T00:00:00"/>
        <d v="2014-07-08T00:00:00"/>
        <d v="2017-01-26T00:00:00"/>
        <d v="2013-05-07T00:00:00"/>
        <d v="2011-09-16T00:00:00"/>
        <d v="2015-06-28T00:00:00"/>
        <d v="2017-07-04T00:00:00"/>
        <d v="2012-09-13T00:00:00"/>
        <d v="2013-06-09T00:00:00"/>
        <d v="2016-12-17T00:00:00"/>
        <d v="2014-09-17T00:00:00"/>
        <d v="2011-07-29T00:00:00"/>
        <d v="2014-01-31T00:00:00"/>
        <d v="2014-03-23T00:00:00"/>
        <d v="2011-04-27T00:00:00"/>
        <d v="2014-01-30T00:00:00"/>
        <d v="2012-12-14T00:00:00"/>
        <d v="2015-02-06T00:00:00"/>
        <d v="2015-09-17T00:00:00"/>
        <d v="2010-04-29T00:00:00"/>
        <d v="2017-12-07T00:00:00"/>
        <d v="2015-10-31T00:00:00"/>
        <d v="2011-04-25T00:00:00"/>
        <d v="2011-02-16T00:00:00"/>
        <d v="2014-04-19T00:00:00"/>
        <d v="2013-08-24T00:00:00"/>
        <d v="2016-01-27T00:00:00"/>
        <d v="2011-07-22T00:00:00"/>
        <d v="2013-10-23T00:00:00"/>
        <d v="2016-03-27T00:00:00"/>
        <d v="2011-11-26T00:00:00"/>
        <d v="2010-08-26T00:00:00"/>
        <d v="2015-10-10T00:00:00"/>
        <d v="2016-02-26T00:00:00"/>
        <d v="2014-06-28T00:00:00"/>
        <d v="2011-10-25T00:00:00"/>
        <d v="2015-05-11T00:00:00"/>
        <d v="2013-02-01T00:00:00"/>
        <d v="2014-10-30T00:00:00"/>
        <d v="2011-07-03T00:00:00"/>
        <d v="2012-11-16T00:00:00"/>
        <d v="2014-08-24T00:00:00"/>
        <d v="2015-11-10T00:00:00"/>
        <d v="2017-12-02T00:00:00"/>
        <d v="2011-03-06T00:00:00"/>
        <d v="2011-02-26T00:00:00"/>
        <d v="2017-02-06T00:00:00"/>
        <d v="2011-10-09T00:00:00"/>
        <d v="2017-04-27T00:00:00"/>
        <d v="2016-06-07T00:00:00"/>
        <d v="2016-02-27T00:00:00"/>
        <d v="2014-03-11T00:00:00"/>
        <d v="2012-12-12T00:00:00"/>
        <d v="2012-04-22T00:00:00"/>
        <d v="2016-12-01T00:00:00"/>
        <d v="2016-06-16T00:00:00"/>
        <d v="2014-09-28T00:00:00"/>
        <d v="2013-01-07T00:00:00"/>
        <d v="2016-12-07T00:00:00"/>
        <d v="2014-07-02T00:00:00"/>
        <d v="2016-08-28T00:00:00"/>
        <d v="2011-10-23T00:00:00"/>
        <d v="2015-03-24T00:00:00"/>
        <d v="2016-05-26T00:00:00"/>
        <d v="2016-09-26T00:00:00"/>
        <d v="2014-04-24T00:00:00"/>
        <d v="2015-06-15T00:00:00"/>
        <d v="2014-10-27T00:00:00"/>
        <d v="2011-10-29T00:00:00"/>
        <d v="2010-12-23T00:00:00"/>
        <d v="2016-06-05T00:00:00"/>
        <d v="2014-04-29T00:00:00"/>
        <d v="2011-02-23T00:00:00"/>
        <d v="2013-07-26T00:00:00"/>
        <d v="2017-05-20T00:00:00"/>
        <d v="2016-03-04T00:00:00"/>
        <d v="2012-12-03T00:00:00"/>
        <d v="2011-01-10T00:00:00"/>
        <d v="2013-06-15T00:00:00"/>
        <d v="2013-04-18T00:00:00"/>
        <d v="2014-06-23T00:00:00"/>
        <d v="2013-12-23T00:00:00"/>
        <d v="2017-03-16T00:00:00"/>
        <d v="2016-03-23T00:00:00"/>
        <d v="2014-10-31T00:00:00"/>
        <d v="2012-03-27T00:00:00"/>
        <d v="2012-11-08T00:00:00"/>
        <d v="2014-09-25T00:00:00"/>
        <d v="2015-07-28T00:00:00"/>
        <d v="2016-12-12T00:00:00"/>
        <d v="2014-08-03T00:00:00"/>
        <d v="2014-03-07T00:00:00"/>
        <d v="2011-04-04T00:00:00"/>
        <d v="2015-06-05T00:00:00"/>
        <d v="2011-07-10T00:00:00"/>
        <d v="2011-10-20T00:00:00"/>
        <d v="2011-07-27T00:00:00"/>
        <d v="2015-09-20T00:00:00"/>
        <d v="2016-02-20T00:00:00"/>
        <d v="2010-03-09T00:00:00"/>
        <d v="2013-12-17T00:00:00"/>
        <d v="2010-05-20T00:00:00"/>
        <d v="2014-01-04T00:00:00"/>
        <d v="2011-07-01T00:00:00"/>
        <d v="2016-01-10T00:00:00"/>
        <d v="2017-02-05T00:00:00"/>
        <d v="2012-12-10T00:00:00"/>
        <d v="2015-06-08T00:00:00"/>
        <d v="2013-06-23T00:00:00"/>
        <d v="2010-07-10T00:00:00"/>
        <d v="2015-03-29T00:00:00"/>
        <d v="2013-11-18T00:00:00"/>
        <d v="2017-07-26T00:00:00"/>
        <d v="2015-09-10T00:00:00"/>
        <d v="2016-11-25T00:00:00"/>
        <d v="2016-06-24T00:00:00"/>
        <d v="2016-01-12T00:00:00"/>
        <d v="2016-08-29T00:00:00"/>
        <d v="2015-08-15T00:00:00"/>
        <d v="2011-12-11T00:00:00"/>
        <d v="2013-08-16T00:00:00"/>
        <d v="2013-12-03T00:00:00"/>
        <d v="2012-03-08T00:00:00"/>
        <d v="2014-06-29T00:00:00"/>
        <d v="2014-06-17T00:00:00"/>
        <d v="2012-05-06T00:00:00"/>
        <d v="2013-08-01T00:00:00"/>
        <d v="2010-03-02T00:00:00"/>
        <d v="2016-08-06T00:00:00"/>
        <d v="2012-11-04T00:00:00"/>
        <d v="2016-02-06T00:00:00"/>
        <d v="2010-01-22T00:00:00"/>
        <d v="2014-10-13T00:00:00"/>
        <d v="2011-02-08T00:00:00"/>
        <d v="2012-10-26T00:00:00"/>
        <d v="2015-06-03T00:00:00"/>
        <d v="2013-03-30T00:00:00"/>
        <d v="2016-11-24T00:00:00"/>
        <d v="2013-07-19T00:00:00"/>
        <d v="2017-10-05T00:00:00"/>
        <d v="2015-02-05T00:00:00"/>
        <d v="2012-06-20T00:00:00"/>
        <d v="2016-01-23T00:00:00"/>
        <d v="2014-09-05T00:00:00"/>
        <d v="2013-04-28T00:00:00"/>
        <d v="2011-09-03T00:00:00"/>
        <d v="2011-08-20T00:00:00"/>
        <d v="2012-09-09T00:00:00"/>
        <d v="2015-02-14T00:00:00"/>
        <d v="2014-08-04T00:00:00"/>
        <d v="2010-04-08T00:00:00"/>
        <d v="2016-08-04T00:00:00"/>
        <d v="2012-08-12T00:00:00"/>
        <d v="2015-01-31T00:00:00"/>
        <d v="2015-05-10T00:00:00"/>
        <d v="2011-03-08T00:00:00"/>
        <d v="2012-11-20T00:00:00"/>
        <d v="2010-12-09T00:00:00"/>
        <d v="2013-01-06T00:00:00"/>
        <d v="2014-08-07T00:00:00"/>
        <d v="2015-10-12T00:00:00"/>
        <d v="2014-08-31T00:00:00"/>
        <d v="2012-04-07T00:00:00"/>
        <d v="2012-10-05T00:00:00"/>
        <d v="2012-03-28T00:00:00"/>
        <d v="2012-11-19T00:00:00"/>
        <d v="2016-04-29T00:00:00"/>
        <d v="2016-07-25T00:00:00"/>
        <d v="2010-09-27T00:00:00"/>
        <d v="2013-09-12T00:00:00"/>
        <d v="2014-10-21T00:00:00"/>
        <d v="2010-11-24T00:00:00"/>
        <d v="2013-03-07T00:00:00"/>
        <d v="2012-06-04T00:00:00"/>
        <d v="2011-03-10T00:00:00"/>
        <d v="2013-05-24T00:00:00"/>
        <d v="2010-10-11T00:00:00"/>
        <d v="2013-02-08T00:00:00"/>
        <d v="2015-12-26T00:00:00"/>
        <d v="2012-08-17T00:00:00"/>
        <d v="2016-10-02T00:00:00"/>
        <d v="2013-07-31T00:00:00"/>
        <d v="2015-12-21T00:00:00"/>
        <d v="2015-05-03T00:00:00"/>
        <d v="2012-08-25T00:00:00"/>
        <d v="2013-09-30T00:00:00"/>
        <d v="2016-10-11T00:00:00"/>
        <d v="2010-01-31T00:00:00"/>
        <d v="2011-04-09T00:00:00"/>
        <d v="2016-09-14T00:00:00"/>
        <d v="2012-09-30T00:00:00"/>
        <d v="2015-12-13T00:00:00"/>
        <d v="2017-01-01T00:00:00"/>
        <d v="2015-02-04T00:00:00"/>
        <d v="2013-07-30T00:00:00"/>
        <d v="2013-11-14T00:00:00"/>
        <d v="2016-09-18T00:00:00"/>
        <d v="2013-05-03T00:00:00"/>
        <d v="2011-02-18T00:00:00"/>
        <d v="2010-12-30T00:00:00"/>
        <d v="2014-12-10T00:00:00"/>
        <d v="2011-06-24T00:00:00"/>
        <d v="2011-03-19T00:00:00"/>
        <d v="2016-08-22T00:00:00"/>
        <d v="2015-03-14T00:00:00"/>
        <d v="2012-06-13T00:00:00"/>
        <d v="2015-11-24T00:00:00"/>
        <d v="2012-06-03T00:00:00"/>
        <d v="2016-06-13T00:00:00"/>
        <d v="2010-08-06T00:00:00"/>
        <d v="2015-11-05T00:00:00"/>
        <d v="2011-04-07T00:00:00"/>
        <d v="2013-01-05T00:00:00"/>
        <d v="2016-07-01T00:00:00"/>
        <d v="2014-02-21T00:00:00"/>
        <d v="2012-04-13T00:00:00"/>
        <d v="2016-12-23T00:00:00"/>
        <d v="2013-08-27T00:00:00"/>
        <d v="2017-02-17T00:00:00"/>
        <d v="2013-12-07T00:00:00"/>
        <d v="2015-05-19T00:00:00"/>
        <d v="2016-06-02T00:00:00"/>
        <d v="2013-12-19T00:00:00"/>
        <d v="2015-11-22T00:00:00"/>
        <d v="2010-11-30T00:00:00"/>
        <d v="2011-11-13T00:00:00"/>
        <d v="2012-06-15T00:00:00"/>
        <d v="2012-02-11T00:00:00"/>
        <d v="2015-08-20T00:00:00"/>
        <d v="2016-06-27T00:00:00"/>
        <d v="2011-06-21T00:00:00"/>
        <d v="2015-08-26T00:00:00"/>
        <d v="2012-04-26T00:00:00"/>
        <d v="2016-02-10T00:00:00"/>
        <d v="2015-11-29T00:00:00"/>
        <d v="2012-03-25T00:00:00"/>
        <d v="2010-05-26T00:00:00"/>
        <d v="2010-07-27T00:00:00"/>
        <d v="2012-02-13T00:00:00"/>
        <d v="2012-07-26T00:00:00"/>
        <d v="2016-05-22T00:00:00"/>
        <d v="2014-12-22T00:00:00"/>
        <d v="2015-11-09T00:00:00"/>
        <d v="2016-03-10T00:00:00"/>
        <d v="2017-02-28T00:00:00"/>
        <d v="2012-05-07T00:00:00"/>
        <d v="2011-11-15T00:00:00"/>
        <d v="2010-06-07T00:00:00"/>
        <d v="2016-11-07T00:00:00"/>
        <d v="2010-01-21T00:00:00"/>
        <d v="2013-06-16T00:00:00"/>
        <d v="2016-04-04T00:00:00"/>
        <d v="2013-04-23T00:00:00"/>
        <d v="2013-11-13T00:00:00"/>
        <d v="2015-06-27T00:00:00"/>
        <d v="2014-12-29T00:00:00"/>
        <d v="2014-05-01T00:00:00"/>
        <d v="2013-07-08T00:00:00"/>
        <d v="2013-11-07T00:00:00"/>
        <d v="2015-09-01T00:00:00"/>
        <d v="2016-12-28T00:00:00"/>
        <d v="2011-10-30T00:00:00"/>
        <d v="2011-02-13T00:00:00"/>
        <d v="2010-08-03T00:00:00"/>
        <d v="2017-07-22T00:00:00"/>
        <d v="2011-04-28T00:00:00"/>
        <d v="2016-11-29T00:00:00"/>
        <d v="2013-06-06T00:00:00"/>
        <d v="2011-07-14T00:00:00"/>
        <d v="2010-07-25T00:00:00"/>
        <d v="2016-10-15T00:00:00"/>
        <d v="2010-02-18T00:00:00"/>
        <d v="2016-06-12T00:00:00"/>
        <d v="2015-09-27T00:00:00"/>
        <d v="2011-08-03T00:00:00"/>
        <d v="2017-04-07T00:00:00"/>
        <d v="2014-04-11T00:00:00"/>
        <d v="2015-09-05T00:00:00"/>
        <d v="2012-06-09T00:00:00"/>
        <d v="2016-07-23T00:00:00"/>
        <d v="2014-04-26T00:00:00"/>
        <d v="2016-04-03T00:00:00"/>
        <d v="2010-03-04T00:00:00"/>
        <d v="2016-11-21T00:00:00"/>
        <d v="2011-08-01T00:00:00"/>
        <d v="2011-12-22T00:00:00"/>
        <d v="2017-09-06T00:00:00"/>
        <d v="2014-07-09T00:00:00"/>
        <d v="2014-11-21T00:00:00"/>
        <d v="2012-11-27T00:00:00"/>
        <d v="2013-11-17T00:00:00"/>
        <d v="2016-06-18T00:00:00"/>
        <d v="2010-12-15T00:00:00"/>
        <d v="2014-05-22T00:00:00"/>
        <d v="2015-05-06T00:00:00"/>
        <d v="2013-08-23T00:00:00"/>
        <d v="2015-05-27T00:00:00"/>
        <d v="2010-05-16T00:00:00"/>
        <d v="2015-03-27T00:00:00"/>
        <d v="2010-09-10T00:00:00"/>
        <d v="2016-04-27T00:00:00"/>
        <d v="2011-01-03T00:00:00"/>
        <d v="2012-04-30T00:00:00"/>
        <d v="2011-04-30T00:00:00"/>
        <d v="2011-06-30T00:00:00"/>
        <d v="2015-12-11T00:00:00"/>
        <d v="2014-02-06T00:00:00"/>
        <d v="2015-11-04T00:00:00"/>
        <d v="2016-12-31T00:00:00"/>
        <d v="2016-04-25T00:00:00"/>
        <d v="2016-12-03T00:00:00"/>
        <d v="2017-04-04T00:00:00"/>
        <d v="2011-03-26T00:00:00"/>
        <d v="2014-05-19T00:00:00"/>
        <d v="2013-09-27T00:00:00"/>
        <d v="2016-03-18T00:00:00"/>
        <d v="2016-07-29T00:00:00"/>
        <d v="2014-04-16T00:00:00"/>
        <d v="2013-05-23T00:00:00"/>
        <d v="2011-05-03T00:00:00"/>
        <d v="2014-09-29T00:00:00"/>
        <d v="2013-08-13T00:00:00"/>
        <d v="2013-10-07T00:00:00"/>
        <d v="2014-05-16T00:00:00"/>
        <d v="2013-01-03T00:00:00"/>
        <d v="2013-04-25T00:00:00"/>
        <d v="2015-11-19T00:00:00"/>
        <d v="2011-07-24T00:00:00"/>
        <d v="2011-09-12T00:00:00"/>
        <d v="2010-11-04T00:00:00"/>
        <d v="2013-02-21T00:00:00"/>
        <d v="2011-09-24T00:00:00"/>
        <d v="2014-02-18T00:00:00"/>
        <d v="2015-08-13T00:00:00"/>
        <d v="2017-04-30T00:00:00"/>
        <d v="2010-03-16T00:00:00"/>
        <d v="2016-11-30T00:00:00"/>
        <d v="2010-06-11T00:00:00"/>
        <d v="2016-01-14T00:00:00"/>
        <d v="2016-09-06T00:00:00"/>
        <d v="2015-12-10T00:00:00"/>
        <d v="2015-09-23T00:00:00"/>
        <d v="2010-02-09T00:00:00"/>
        <d v="2013-06-25T00:00:00"/>
        <d v="2015-11-26T00:00:00"/>
        <d v="2015-07-22T00:00:00"/>
        <d v="2016-11-11T00:00:00"/>
        <d v="2010-04-03T00:00:00"/>
        <d v="2013-05-26T00:00:00"/>
        <d v="2012-08-30T00:00:00"/>
        <d v="2012-02-09T00:00:00"/>
        <d v="2012-03-31T00:00:00"/>
        <d v="2011-04-15T00:00:00"/>
        <d v="2012-05-03T00:00:00"/>
        <d v="2013-02-20T00:00:00"/>
        <d v="2017-07-18T00:00:00"/>
        <d v="2016-07-17T00:00:00"/>
        <d v="2010-10-12T00:00:00"/>
        <d v="2017-01-24T00:00:00"/>
        <d v="2012-12-02T00:00:00"/>
        <d v="2011-07-16T00:00:00"/>
        <d v="2015-12-16T00:00:00"/>
        <d v="2011-03-14T00:00:00"/>
        <d v="2011-04-26T00:00:00"/>
        <d v="2011-03-13T00:00:00"/>
        <d v="2011-12-18T00:00:00"/>
        <d v="2016-05-23T00:00:00"/>
        <d v="2011-01-18T00:00:00"/>
        <d v="2012-03-07T00:00:00"/>
        <d v="2013-05-06T00:00:00"/>
        <d v="2017-02-25T00:00:00"/>
        <d v="2015-01-14T00:00:00"/>
        <d v="2016-04-30T00:00:00"/>
        <d v="2010-11-05T00:00:00"/>
        <d v="2017-05-28T00:00:00"/>
        <d v="2017-06-24T00:00:00"/>
        <d v="2012-09-23T00:00:00"/>
        <d v="2010-10-24T00:00:00"/>
        <d v="2014-09-14T00:00:00"/>
        <d v="2015-07-30T00:00:00"/>
        <d v="2012-05-15T00:00:00"/>
        <d v="2011-08-02T00:00:00"/>
        <d v="2012-06-17T00:00:00"/>
        <d v="2010-11-02T00:00:00"/>
        <d v="2016-04-07T00:00:00"/>
        <d v="2011-01-31T00:00:00"/>
        <d v="2014-07-24T00:00:00"/>
        <d v="2013-09-11T00:00:00"/>
        <d v="2013-08-02T00:00:00"/>
        <d v="2010-05-12T00:00:00"/>
        <d v="2015-02-09T00:00:00"/>
        <d v="2010-05-06T00:00:00"/>
        <d v="2014-05-13T00:00:00"/>
        <d v="2011-10-24T00:00:00"/>
        <d v="2012-03-14T00:00:00"/>
        <d v="2011-07-17T00:00:00"/>
        <d v="2015-01-30T00:00:00"/>
        <d v="2016-02-21T00:00:00"/>
        <d v="2016-06-23T00:00:00"/>
        <d v="2014-05-05T00:00:00"/>
        <d v="2016-12-26T00:00:00"/>
        <d v="2013-02-09T00:00:00"/>
        <d v="2015-08-31T00:00:00"/>
        <d v="2013-05-31T00:00:00"/>
        <d v="2012-06-29T00:00:00"/>
        <d v="2011-02-20T00:00:00"/>
        <d v="2016-10-18T00:00:00"/>
        <d v="2012-01-01T00:00:00"/>
        <d v="2017-09-04T00:00:00"/>
        <d v="2011-06-17T00:00:00"/>
        <d v="2016-12-06T00:00:00"/>
        <d v="2016-01-26T00:00:00"/>
        <d v="2014-06-16T00:00:00"/>
        <d v="2013-10-18T00:00:00"/>
        <d v="2011-07-02T00:00:00"/>
        <d v="2014-05-14T00:00:00"/>
        <d v="2014-04-08T00:00:00"/>
        <d v="2012-10-03T00:00:00"/>
        <d v="2011-02-17T00:00:00"/>
        <d v="2017-05-24T00:00:00"/>
        <d v="2012-01-18T00:00:00"/>
        <d v="2013-07-20T00:00:00"/>
        <d v="2010-11-29T00:00:00"/>
        <d v="2011-07-20T00:00:00"/>
        <d v="2010-08-27T00:00:00"/>
        <d v="2012-06-06T00:00:00"/>
        <d v="2014-07-07T00:00:00"/>
        <d v="2015-12-12T00:00:00"/>
        <d v="2016-09-15T00:00:00"/>
        <d v="2016-08-31T00:00:00"/>
        <d v="2013-04-21T00:00:00"/>
        <d v="2012-12-04T00:00:00"/>
        <d v="2012-01-12T00:00:00"/>
        <d v="2010-08-28T00:00:00"/>
        <d v="2012-05-17T00:00:00"/>
        <d v="2017-01-29T00:00:00"/>
        <d v="2014-04-20T00:00:00"/>
        <d v="2013-08-21T00:00:00"/>
        <d v="2013-06-01T00:00:00"/>
        <d v="2010-01-08T00:00:00"/>
        <d v="2016-03-12T00:00:00"/>
        <d v="2016-06-20T00:00:00"/>
        <d v="2013-09-06T00:00:00"/>
        <d v="2011-07-31T00:00:00"/>
        <d v="2012-10-15T00:00:00"/>
        <d v="2016-07-19T00:00:00"/>
        <d v="2011-11-28T00:00:00"/>
        <d v="2015-09-18T00:00:00"/>
        <d v="2015-04-07T00:00:00"/>
        <d v="2017-03-25T00:00:00"/>
        <d v="2012-09-27T00:00:00"/>
        <d v="2011-08-23T00:00:00"/>
        <d v="2012-02-21T00:00:00"/>
        <d v="2017-05-04T00:00:00"/>
        <d v="2017-05-31T00:00:00"/>
        <d v="2012-06-07T00:00:00"/>
        <d v="2015-10-22T00:00:00"/>
        <d v="2013-05-09T00:00:00"/>
        <d v="2012-10-25T00:00:00"/>
        <d v="2013-01-12T00:00:00"/>
        <d v="2013-01-11T00:00:00"/>
        <d v="2010-06-28T00:00:00"/>
        <d v="2013-09-18T00:00:00"/>
        <d v="2014-08-14T00:00:00"/>
        <d v="2015-04-03T00:00:00"/>
        <d v="2013-03-23T00:00:00"/>
        <d v="2013-04-20T00:00:00"/>
        <d v="2010-02-01T00:00:00"/>
        <d v="2012-12-17T00:00:00"/>
        <d v="2012-08-24T00:00:00"/>
        <d v="2010-02-08T00:00:00"/>
        <d v="2010-06-04T00:00:00"/>
        <d v="2014-10-26T00:00:00"/>
        <d v="2012-04-16T00:00:00"/>
        <d v="2014-04-28T00:00:00"/>
        <d v="2014-09-09T00:00:00"/>
        <d v="2015-10-23T00:00:00"/>
        <d v="2017-05-16T00:00:00"/>
        <d v="2014-07-26T00:00:00"/>
        <d v="2014-11-28T00:00:00"/>
        <d v="2015-06-20T00:00:00"/>
        <d v="2013-07-09T00:00:00"/>
        <d v="2016-06-22T00:00:00"/>
        <d v="2011-10-19T00:00:00"/>
        <d v="2014-11-29T00:00:00"/>
        <d v="2016-01-21T00:00:00"/>
        <d v="2012-08-31T00:00:00"/>
        <d v="2011-08-30T00:00:00"/>
        <d v="2010-12-03T00:00:00"/>
        <d v="2013-04-29T00:00:00"/>
        <d v="2017-04-01T00:00:00"/>
        <d v="2017-05-01T00:00:00"/>
        <d v="2014-06-04T00:00:00"/>
        <d v="2015-10-08T00:00:00"/>
        <d v="2016-12-24T00:00:00"/>
        <d v="2014-07-18T00:00:00"/>
        <d v="2014-08-27T00:00:00"/>
        <d v="2014-04-06T00:00:00"/>
        <d v="2015-04-18T00:00:00"/>
        <d v="2015-07-06T00:00:00"/>
        <d v="2014-01-12T00:00:00"/>
        <d v="2015-09-25T00:00:00"/>
        <d v="2011-01-30T00:00:00"/>
        <d v="2014-01-01T00:00:00"/>
        <d v="2010-06-14T00:00:00"/>
        <d v="2012-07-02T00:00:00"/>
        <d v="2010-10-01T00:00:00"/>
        <d v="2014-04-23T00:00:00"/>
        <d v="2012-04-10T00:00:00"/>
        <d v="2010-08-31T00:00:00"/>
        <d v="2014-02-08T00:00:00"/>
        <d v="2015-03-19T00:00:00"/>
        <d v="2012-08-29T00:00:00"/>
        <d v="2013-05-15T00:00:00"/>
        <d v="2017-03-23T00:00:00"/>
        <d v="2010-06-20T00:00:00"/>
        <d v="2013-03-20T00:00:00"/>
        <d v="2014-11-25T00:00:00"/>
        <d v="2012-12-09T00:00:00"/>
        <d v="2012-10-29T00:00:00"/>
        <d v="2012-05-09T00:00:00"/>
        <d v="2017-05-07T00:00:00"/>
        <d v="2011-11-02T00:00:00"/>
        <d v="2010-11-17T00:00:00"/>
        <d v="2016-08-13T00:00:00"/>
        <d v="2014-11-02T00:00:00"/>
        <d v="2012-02-25T00:00:00"/>
        <d v="2015-02-28T00:00:00"/>
        <d v="2015-10-18T00:00:00"/>
        <d v="2012-03-30T00:00:00"/>
        <d v="2010-03-21T00:00:00"/>
        <d v="2016-04-05T00:00:00"/>
        <d v="2012-03-15T00:00:00"/>
        <d v="2013-12-29T00:00:00"/>
        <d v="2017-02-19T00:00:00"/>
        <d v="2012-08-01T00:00:00"/>
        <d v="2014-05-26T00:00:00"/>
        <d v="2015-01-12T00:00:00"/>
        <d v="2017-05-05T00:00:00"/>
        <d v="2013-11-23T00:00:00"/>
        <d v="2016-06-09T00:00:00"/>
        <d v="2014-09-20T00:00:00"/>
        <d v="2017-03-19T00:00:00"/>
        <d v="2015-04-21T00:00:00"/>
        <d v="2017-02-07T00:00:00"/>
        <d v="2016-04-24T00:00:00"/>
        <d v="2016-09-17T00:00:00"/>
        <d v="2012-10-31T00:00:00"/>
        <d v="2013-03-16T00:00:00"/>
        <d v="2014-12-13T00:00:00"/>
        <d v="2014-03-18T00:00:00"/>
        <d v="2016-09-05T00:00:00"/>
        <d v="2011-08-09T00:00:00"/>
        <d v="2015-07-10T00:00:00"/>
        <d v="2016-07-14T00:00:00"/>
        <d v="2012-03-24T00:00:00"/>
        <d v="2013-04-10T00:00:00"/>
        <d v="2010-01-15T00:00:00"/>
        <d v="2015-07-23T00:00:00"/>
        <d v="2013-07-18T00:00:00"/>
        <d v="2011-01-13T00:00:00"/>
        <d v="2013-05-20T00:00:00"/>
        <d v="2011-04-11T00:00:00"/>
        <d v="2012-07-28T00:00:00"/>
        <d v="2014-07-11T00:00:00"/>
        <d v="2017-04-06T00:00:00"/>
        <d v="2012-05-31T00:00:00"/>
        <d v="2012-03-13T00:00:00"/>
        <d v="2010-08-14T00:00:00"/>
        <d v="2014-03-12T00:00:00"/>
        <d v="2010-09-23T00:00:00"/>
        <d v="2011-03-20T00:00:00"/>
        <d v="2013-12-18T00:00:00"/>
        <d v="2016-02-15T00:00:00"/>
        <d v="2013-06-29T00:00:00"/>
        <d v="2012-06-05T00:00:00"/>
        <d v="2015-09-14T00:00:00"/>
        <d v="2015-01-23T00:00:00"/>
        <d v="2010-10-10T00:00:00"/>
        <d v="2011-12-25T00:00:00"/>
        <d v="2016-04-11T00:00:00"/>
        <d v="2011-09-14T00:00:00"/>
        <d v="2017-07-28T00:00:00"/>
        <d v="2013-11-16T00:00:00"/>
        <d v="2010-10-21T00:00:00"/>
        <d v="2011-08-10T00:00:00"/>
        <d v="2016-04-17T00:00:00"/>
        <d v="2014-01-28T00:00:00"/>
        <d v="2010-10-29T00:00:00"/>
        <d v="2014-10-07T00:00:00"/>
        <d v="2011-06-26T00:00:00"/>
        <d v="2015-09-08T00:00:00"/>
        <d v="2011-07-21T00:00:00"/>
        <d v="2013-08-22T00:00:00"/>
        <d v="2013-03-08T00:00:00"/>
        <d v="2014-05-02T00:00:00"/>
        <d v="2011-07-23T00:00:00"/>
        <d v="2013-06-27T00:00:00"/>
        <d v="2014-11-08T00:00:00"/>
        <d v="2010-09-18T00:00:00"/>
        <d v="2010-06-01T00:00:00"/>
        <d v="2015-09-24T00:00:00"/>
        <d v="2017-11-07T00:00:00"/>
        <d v="2015-04-29T00:00:00"/>
        <d v="2016-05-10T00:00:00"/>
        <d v="2013-01-13T00:00:00"/>
        <d v="2017-10-03T00:00:00"/>
        <d v="2011-05-30T00:00:00"/>
        <d v="2016-10-25T00:00:00"/>
        <d v="2013-01-08T00:00:00"/>
        <d v="2017-08-01T00:00:00"/>
        <d v="2016-03-11T00:00:00"/>
        <d v="2013-02-16T00:00:00"/>
        <d v="2014-01-16T00:00:00"/>
        <d v="2016-12-27T00:00:00"/>
        <d v="2015-07-04T00:00:00"/>
        <d v="2010-04-14T00:00:00"/>
        <d v="2016-11-12T00:00:00"/>
        <d v="2016-02-29T00:00:00"/>
        <d v="2010-12-17T00:00:00"/>
        <d v="2012-11-25T00:00:00"/>
        <d v="2015-08-29T00:00:00"/>
        <d v="2016-02-12T00:00:00"/>
        <d v="2013-09-03T00:00:00"/>
        <d v="2011-03-31T00:00:00"/>
        <d v="2013-01-23T00:00:00"/>
        <d v="2013-05-13T00:00:00"/>
        <d v="2015-07-07T00:00:00"/>
        <d v="2011-03-15T00:00:00"/>
        <d v="2011-09-01T00:00:00"/>
        <d v="2013-09-08T00:00:00"/>
        <d v="2014-11-22T00:00:00"/>
        <d v="2016-10-30T00:00:00"/>
        <d v="2014-05-08T00:00:00"/>
        <d v="2014-12-23T00:00:00"/>
        <d v="2014-10-24T00:00:00"/>
        <d v="2015-03-12T00:00:00"/>
        <d v="2013-07-03T00:00:00"/>
        <d v="2010-02-24T00:00:00"/>
        <d v="2014-09-15T00:00:00"/>
        <d v="2013-08-09T00:00:00"/>
        <d v="2013-09-28T00:00:00"/>
        <d v="2011-03-04T00:00:00"/>
        <d v="2014-09-26T00:00:00"/>
        <d v="2012-02-15T00:00:00"/>
        <d v="2011-05-28T00:00:00"/>
        <d v="2013-10-02T00:00:00"/>
        <d v="2012-04-08T00:00:00"/>
        <d v="2013-03-18T00:00:00"/>
        <d v="2014-08-30T00:00:00"/>
        <d v="2014-10-22T00:00:00"/>
        <d v="2010-01-17T00:00:00"/>
        <d v="2015-02-15T00:00:00"/>
        <d v="2014-09-08T00:00:00"/>
        <d v="2014-02-22T00:00:00"/>
        <d v="2012-09-15T00:00:00"/>
        <d v="2012-03-26T00:00:00"/>
        <d v="2010-04-10T00:00:00"/>
        <d v="2016-07-26T00:00:00"/>
        <d v="2011-06-13T00:00:00"/>
        <d v="2013-04-27T00:00:00"/>
        <d v="2014-12-04T00:00:00"/>
        <d v="2011-08-13T00:00:00"/>
        <d v="2010-01-05T00:00:00"/>
        <d v="2010-07-05T00:00:00"/>
        <d v="2016-06-08T00:00:00"/>
        <d v="2010-01-06T00:00:00"/>
        <d v="2011-10-17T00:00:00"/>
        <d v="2012-12-23T00:00:00"/>
        <d v="2011-05-31T00:00:00"/>
        <d v="2015-02-07T00:00:00"/>
        <d v="2015-05-15T00:00:00"/>
        <d v="2010-07-11T00:00:00"/>
        <d v="2012-01-15T00:00:00"/>
        <d v="2013-08-20T00:00:00"/>
        <d v="2012-04-17T00:00:00"/>
        <d v="2011-07-13T00:00:00"/>
        <d v="2014-06-14T00:00:00"/>
        <d v="2016-12-11T00:00:00"/>
        <d v="2017-04-29T00:00:00"/>
        <d v="2011-12-14T00:00:00"/>
        <d v="2014-04-10T00:00:00"/>
        <d v="2014-08-21T00:00:00"/>
        <d v="2014-10-14T00:00:00"/>
        <d v="2014-06-11T00:00:00"/>
        <d v="2011-10-28T00:00:00"/>
        <d v="2012-11-06T00:00:00"/>
        <d v="2010-10-25T00:00:00"/>
        <d v="2015-12-19T00:00:00"/>
        <d v="2010-08-22T00:00:00"/>
        <d v="2011-05-11T00:00:00"/>
        <d v="2016-06-28T00:00:00"/>
        <d v="2014-07-21T00:00:00"/>
        <d v="2015-05-31T00:00:00"/>
        <d v="2010-04-27T00:00:00"/>
        <d v="2013-01-18T00:00:00"/>
        <d v="2012-04-11T00:00:00"/>
        <d v="2014-12-08T00:00:00"/>
        <d v="2010-09-01T00:00:00"/>
        <d v="2015-05-07T00:00:00"/>
        <d v="2015-07-27T00:00:00"/>
        <d v="2012-01-28T00:00:00"/>
        <d v="2015-02-26T00:00:00"/>
        <d v="2012-12-19T00:00:00"/>
        <d v="2017-03-18T00:00:00"/>
        <d v="2011-09-20T00:00:00"/>
        <d v="2017-04-02T00:00:00"/>
        <d v="2011-12-29T00:00:00"/>
        <d v="2011-11-11T00:00:00"/>
        <d v="2015-11-16T00:00:00"/>
        <d v="2012-12-11T00:00:00"/>
        <d v="2013-08-25T00:00:00"/>
        <d v="2014-08-15T00:00:00"/>
        <d v="2012-02-06T00:00:00"/>
        <d v="2012-07-04T00:00:00"/>
        <d v="2017-04-17T00:00:00"/>
        <d v="2013-12-02T00:00:00"/>
        <d v="2012-05-20T00:00:00"/>
        <d v="2016-12-22T00:00:00"/>
        <d v="2015-01-27T00:00:00"/>
        <d v="2014-06-07T00:00:00"/>
        <d v="2014-02-12T00:00:00"/>
        <d v="2016-06-25T00:00:00"/>
        <d v="2012-11-17T00:00:00"/>
        <d v="2013-05-22T00:00:00"/>
        <d v="2014-04-15T00:00:00"/>
        <d v="2010-12-24T00:00:00"/>
        <d v="2011-09-04T00:00:00"/>
        <d v="2010-09-22T00:00:00"/>
        <d v="2014-03-09T00:00:00"/>
        <d v="2013-10-06T00:00:00"/>
        <d v="2016-12-05T00:00:00"/>
        <d v="2015-05-17T00:00:00"/>
        <d v="2012-07-18T00:00:00"/>
        <d v="2010-05-24T00:00:00"/>
        <d v="2015-09-22T00:00:00"/>
        <d v="2016-11-10T00:00:00"/>
        <d v="2016-04-21T00:00:00"/>
        <d v="2012-08-21T00:00:00"/>
        <d v="2013-07-29T00:00:00"/>
        <d v="2011-05-12T00:00:00"/>
        <d v="2011-12-23T00:00:00"/>
        <d v="2016-11-04T00:00:00"/>
        <d v="2016-03-09T00:00:00"/>
        <d v="2011-08-05T00:00:00"/>
        <d v="2016-10-04T00:00:00"/>
        <d v="2011-08-14T00:00:00"/>
        <d v="2016-11-14T00:00:00"/>
        <d v="2014-07-04T00:00:00"/>
        <d v="2016-04-28T00:00:00"/>
        <d v="2015-07-31T00:00:00"/>
        <d v="2015-06-22T00:00:00"/>
        <d v="2010-11-08T00:00:00"/>
        <d v="2015-04-12T00:00:00"/>
        <d v="2017-03-17T00:00:00"/>
        <d v="2016-12-20T00:00:00"/>
        <d v="2016-04-23T00:00:00"/>
        <d v="2016-07-02T00:00:00"/>
        <d v="2011-03-18T00:00:00"/>
        <d v="2012-07-19T00:00:00"/>
        <d v="2010-01-30T00:00:00"/>
        <d v="2016-05-15T00:00:00"/>
        <d v="2011-04-06T00:00:00"/>
        <d v="2011-02-02T00:00:00"/>
        <d v="2011-09-09T00:00:00"/>
        <d v="2012-12-07T00:00:00"/>
        <d v="2011-07-05T00:00:00"/>
        <d v="2011-01-09T00:00:00"/>
        <d v="2015-06-01T00:00:00"/>
        <d v="2016-07-07T00:00:00"/>
        <d v="2010-04-18T00:00:00"/>
        <d v="2011-03-22T00:00:00"/>
        <d v="2011-08-06T00:00:00"/>
        <d v="2016-09-24T00:00:00"/>
        <d v="2012-09-21T00:00:00"/>
        <d v="2010-12-21T00:00:00"/>
        <d v="2011-06-10T00:00:00"/>
        <d v="2016-09-23T00:00:00"/>
        <d v="2013-02-15T00:00:00"/>
        <d v="2011-07-09T00:00:00"/>
        <d v="2016-05-05T00:00:00"/>
        <d v="2017-01-16T00:00:00"/>
        <d v="2010-02-06T00:00:00"/>
        <d v="2011-07-30T00:00:00"/>
        <d v="2016-11-27T00:00:00"/>
        <d v="2010-06-09T00:00:00"/>
        <d v="2010-06-13T00:00:00"/>
        <d v="2010-02-04T00:00:00"/>
        <d v="2015-11-02T00:00:00"/>
        <d v="2010-09-30T00:00:00"/>
        <d v="2013-05-05T00:00:00"/>
        <d v="2014-03-27T00:00:00"/>
        <d v="2013-11-01T00:00:00"/>
        <d v="2011-01-08T00:00:00"/>
        <d v="2014-12-03T00:00:00"/>
        <d v="2013-10-11T00:00:00"/>
        <d v="2014-03-08T00:00:00"/>
        <d v="2014-10-02T00:00:00"/>
        <d v="2011-10-21T00:00:00"/>
        <d v="2014-04-22T00:00:00"/>
        <d v="2016-05-25T00:00:00"/>
        <d v="2010-04-16T00:00:00"/>
        <d v="2014-10-23T00:00:00"/>
        <d v="2010-06-05T00:00:00"/>
        <d v="2010-05-31T00:00:00"/>
        <d v="2011-03-21T00:00:00"/>
        <d v="2017-06-17T00:00:00"/>
        <d v="2016-08-03T00:00:00"/>
        <d v="2011-03-29T00:00:00"/>
        <d v="2013-10-12T00:00:00"/>
        <d v="2013-04-06T00:00:00"/>
        <d v="2017-09-07T00:00:00"/>
        <d v="2013-02-13T00:00:00"/>
        <d v="2016-06-30T00:00:00"/>
        <d v="2011-10-01T00:00:00"/>
        <d v="2014-03-17T00:00:00"/>
        <d v="2012-02-22T00:00:00"/>
        <d v="2015-11-30T00:00:00"/>
        <d v="2012-04-14T00:00:00"/>
        <d v="2016-10-13T00:00:00"/>
        <d v="2014-07-31T00:00:00"/>
        <d v="2015-05-26T00:00:00"/>
        <d v="2010-02-25T00:00:00"/>
        <d v="2015-04-10T00:00:00"/>
        <d v="2017-05-18T00:00:00"/>
        <d v="2012-01-13T00:00:00"/>
        <d v="2016-09-21T00:00:00"/>
        <d v="2013-09-15T00:00:00"/>
        <d v="2015-05-23T00:00:00"/>
        <d v="2012-12-24T00:00:00"/>
        <d v="2017-06-29T00:00:00"/>
        <d v="2014-09-30T00:00:00"/>
        <d v="2011-05-02T00:00:00"/>
        <d v="2014-01-08T00:00:00"/>
        <d v="2010-11-13T00:00:00"/>
        <d v="2016-06-06T00:00:00"/>
        <d v="2015-09-30T00:00:00"/>
        <d v="2013-02-04T00:00:00"/>
        <d v="2011-08-28T00:00:00"/>
        <d v="2016-10-16T00:00:00"/>
        <d v="2014-02-10T00:00:00"/>
        <d v="2014-12-14T00:00:00"/>
        <d v="2011-05-06T00:00:00"/>
        <d v="2012-02-19T00:00:00"/>
        <d v="2013-10-03T00:00:00"/>
        <d v="2015-06-19T00:00:00"/>
        <d v="2016-11-01T00:00:00"/>
        <d v="2010-04-20T00:00:00"/>
        <d v="2014-12-21T00:00:00"/>
        <d v="2011-01-24T00:00:00"/>
        <d v="2014-08-23T00:00:00"/>
        <d v="2016-02-14T00:00:00"/>
        <d v="2017-01-14T00:00:00"/>
        <d v="2011-03-12T00:00:00"/>
        <d v="2014-06-20T00:00:00"/>
        <d v="2010-10-16T00:00:00"/>
        <d v="2017-02-21T00:00:00"/>
        <d v="2013-11-30T00:00:00"/>
        <d v="2015-06-06T00:00:00"/>
        <d v="2011-03-09T00:00:00"/>
        <d v="2016-03-20T00:00:00"/>
        <d v="2017-06-13T00:00:00"/>
        <d v="2011-08-19T00:00:00"/>
        <d v="2014-08-29T00:00:00"/>
        <d v="2011-12-30T00:00:00"/>
        <d v="2011-10-12T00:00:00"/>
        <d v="2013-08-30T00:00:00"/>
        <d v="2013-01-28T00:00:00"/>
        <d v="2017-04-28T00:00:00"/>
        <d v="2016-01-09T00:00:00"/>
        <d v="2017-01-18T00:00:00"/>
        <d v="2011-11-30T00:00:00"/>
        <d v="2017-04-19T00:00:00"/>
        <d v="2011-04-22T00:00:00"/>
        <d v="2012-04-18T00:00:00"/>
        <d v="2010-05-27T00:00:00"/>
        <d v="2010-11-10T00:00:00"/>
        <d v="2012-09-04T00:00:00"/>
        <d v="2013-07-14T00:00:00"/>
        <d v="2011-10-15T00:00:00"/>
        <d v="2014-11-12T00:00:00"/>
        <d v="2012-08-16T00:00:00"/>
        <d v="2011-07-19T00:00:00"/>
        <d v="2013-02-27T00:00:00"/>
        <d v="2010-01-19T00:00:00"/>
        <d v="2010-04-28T00:00:00"/>
        <d v="2017-04-24T00:00:00"/>
        <d v="2013-03-02T00:00:00"/>
        <d v="2015-12-29T00:00:00"/>
        <d v="2014-03-15T00:00:00"/>
        <d v="2010-12-22T00:00:00"/>
        <d v="2016-05-01T00:00:00"/>
        <d v="2014-01-13T00:00:00"/>
        <d v="2017-01-28T00:00:00"/>
        <d v="2017-02-23T00:00:00"/>
        <d v="2010-08-15T00:00:00"/>
        <d v="2014-09-02T00:00:00"/>
        <d v="2012-05-18T00:00:00"/>
        <d v="2013-11-24T00:00:00"/>
        <d v="2017-05-21T00:00:00"/>
        <d v="2015-03-18T00:00:00"/>
        <d v="2015-04-11T00:00:00"/>
        <d v="2013-11-11T00:00:00"/>
        <d v="2011-12-06T00:00:00"/>
        <d v="2015-10-19T00:00:00"/>
        <d v="2011-12-31T00:00:00"/>
        <d v="2012-07-21T00:00:00"/>
        <d v="2014-06-25T00:00:00"/>
        <d v="2012-01-04T00:00:00"/>
        <d v="2014-03-10T00:00:00"/>
        <d v="2010-01-24T00:00:00"/>
        <d v="2015-08-24T00:00:00"/>
        <d v="2015-02-20T00:00:00"/>
        <d v="2016-04-14T00:00:00"/>
        <d v="2011-02-12T00:00:00"/>
        <d v="2010-11-21T00:00:00"/>
        <d v="2012-07-10T00:00:00"/>
        <d v="2016-03-14T00:00:00"/>
        <d v="2014-10-01T00:00:00"/>
        <d v="2015-04-14T00:00:00"/>
        <d v="2013-04-11T00:00:00"/>
        <d v="2013-11-09T00:00:00"/>
        <d v="2013-02-10T00:00:00"/>
        <d v="2013-04-07T00:00:00"/>
        <d v="2016-09-19T00:00:00"/>
        <d v="2011-04-14T00:00:00"/>
        <d v="2010-05-19T00:00:00"/>
        <d v="2010-12-02T00:00:00"/>
        <d v="2010-12-11T00:00:00"/>
        <d v="2013-08-15T00:00:00"/>
        <d v="2015-11-07T00:00:00"/>
        <d v="2016-02-11T00:00:00"/>
        <d v="2017-06-05T00:00:00"/>
        <d v="2013-06-03T00:00:00"/>
        <d v="2010-11-25T00:00:00"/>
        <d v="2010-07-08T00:00:00"/>
        <d v="2010-10-14T00:00:00"/>
        <d v="2011-07-28T00:00:00"/>
        <d v="2012-05-01T00:00:00"/>
        <d v="2010-04-17T00:00:00"/>
        <d v="2014-04-25T00:00:00"/>
        <d v="2014-01-24T00:00:00"/>
        <d v="2011-12-08T00:00:00"/>
        <d v="2016-11-03T00:00:00"/>
        <d v="2013-06-13T00:00:00"/>
        <d v="2012-05-30T00:00:00"/>
        <d v="2010-08-01T00:00:00"/>
        <d v="2011-01-29T00:00:00"/>
        <d v="2011-06-16T00:00:00"/>
        <d v="2013-07-24T00:00:00"/>
        <d v="2013-06-12T00:00:00"/>
        <d v="2016-01-06T00:00:00"/>
        <d v="2017-02-13T00:00:00"/>
        <d v="2014-02-09T00:00:00"/>
        <d v="2017-02-27T00:00:00"/>
        <d v="2013-06-17T00:00:00"/>
        <d v="2013-10-25T00:00:00"/>
        <d v="2015-04-30T00:00:00"/>
        <d v="2011-12-27T00:00:00"/>
        <d v="2010-04-23T00:00:00"/>
        <d v="2014-02-24T00:00:00"/>
        <d v="2014-12-26T00:00:00"/>
        <d v="2010-10-02T00:00:00"/>
        <d v="2014-02-23T00:00:00"/>
        <d v="2016-10-26T00:00:00"/>
        <d v="2016-10-09T00:00:00"/>
        <d v="2011-03-11T00:00:00"/>
        <d v="2010-10-07T00:00:00"/>
        <d v="2011-02-11T00:00:00"/>
        <d v="2012-05-16T00:00:00"/>
        <d v="2015-08-25T00:00:00"/>
        <d v="2012-01-05T00:00:00"/>
        <d v="2014-08-25T00:00:00"/>
        <d v="2014-05-06T00:00:00"/>
        <d v="2012-07-13T00:00:00"/>
        <d v="2014-07-23T00:00:00"/>
        <d v="2011-11-25T00:00:00"/>
        <d v="2014-11-14T00:00:00"/>
        <d v="2015-01-15T00:00:00"/>
        <d v="2011-01-14T00:00:00"/>
        <d v="2016-03-30T00:00:00"/>
        <d v="2015-12-28T00:00:00"/>
        <d v="2011-11-03T00:00:00"/>
        <d v="2011-04-17T00:00:00"/>
        <d v="2013-03-15T00:00:00"/>
        <d v="2014-11-11T00:00:00"/>
        <d v="2015-09-13T00:00:00"/>
        <d v="2017-06-16T00:00:00"/>
        <d v="2010-05-28T00:00:00"/>
        <d v="2010-09-06T00:00:00"/>
        <d v="2012-10-27T00:00:00"/>
        <d v="2011-01-15T00:00:00"/>
        <d v="2011-02-21T00:00:00"/>
        <d v="2010-01-20T00:00:00"/>
        <d v="2014-01-11T00:00:00"/>
        <d v="2012-12-13T00:00:00"/>
        <d v="2015-12-23T00:00:00"/>
        <d v="2011-07-04T00:00:00"/>
        <d v="2015-11-17T00:00:00"/>
        <d v="2015-03-30T00:00:00"/>
        <d v="2016-04-19T00:00:00"/>
        <d v="2014-12-11T00:00:00"/>
        <d v="2017-04-15T00:00:00"/>
        <d v="2010-03-05T00:00:00"/>
        <d v="2014-10-04T00:00:00"/>
        <d v="2017-05-06T00:00:00"/>
        <d v="2010-07-19T00:00:00"/>
        <d v="2015-11-01T00:00:00"/>
        <d v="2017-02-15T00:00:00"/>
        <d v="2015-07-13T00:00:00"/>
        <d v="2013-06-05T00:00:00"/>
        <d v="2010-12-13T00:00:00"/>
        <d v="2011-11-12T00:00:00"/>
        <d v="2013-07-15T00:00:00"/>
        <d v="2013-02-07T00:00:00"/>
        <d v="2013-12-14T00:00:00"/>
        <d v="2014-10-18T00:00:00"/>
        <d v="2012-07-08T00:00:00"/>
        <d v="2012-05-12T00:00:00"/>
        <d v="2014-09-16T00:00:00"/>
        <d v="2010-04-01T00:00:00"/>
        <d v="2013-01-25T00:00:00"/>
        <d v="2010-03-24T00:00:00"/>
        <d v="2017-06-23T00:00:00"/>
        <d v="2015-05-18T00:00:00"/>
        <d v="2012-01-29T00:00:00"/>
        <d v="2012-01-31T00:00:00"/>
        <d v="2015-06-21T00:00:00"/>
        <d v="2010-11-11T00:00:00"/>
        <d v="2012-07-20T00:00:00"/>
        <d v="2015-12-24T00:00:00"/>
        <d v="2012-06-28T00:00:00"/>
        <d v="2013-07-17T00:00:00"/>
        <d v="2010-08-05T00:00:00"/>
        <d v="2011-11-21T00:00:00"/>
        <d v="2012-07-30T00:00:00"/>
        <d v="2011-05-04T00:00:00"/>
        <d v="2010-11-19T00:00:00"/>
        <d v="2014-03-05T00:00:00"/>
        <d v="2010-05-01T00:00:00"/>
        <d v="2013-08-05T00:00:00"/>
        <d v="2016-03-01T00:00:00"/>
        <d v="2017-05-22T00:00:00"/>
        <d v="2010-07-23T00:00:00"/>
        <d v="2014-03-02T00:00:00"/>
        <d v="2015-10-28T00:00:00"/>
        <d v="2013-06-24T00:00:00"/>
        <d v="2016-05-17T00:00:00"/>
        <d v="2013-10-08T00:00:00"/>
        <d v="2016-11-08T00:00:00"/>
        <d v="2011-08-25T00:00:00"/>
        <d v="2011-10-03T00:00:00"/>
        <d v="2013-05-27T00:00:00"/>
        <d v="2015-04-08T00:00:00"/>
        <d v="2016-04-08T00:00:00"/>
        <d v="2013-05-12T00:00:00"/>
        <d v="2015-05-13T00:00:00"/>
        <d v="2012-11-09T00:00:00"/>
        <d v="2016-03-26T00:00:00"/>
        <d v="2016-02-18T00:00:00"/>
        <d v="2017-01-02T00:00:00"/>
        <d v="2016-12-04T00:00:00"/>
        <d v="2014-04-03T00:00:00"/>
        <d v="2012-10-10T00:00:00"/>
        <d v="2014-03-19T00:00:00"/>
        <d v="2011-11-19T00:00:00"/>
        <d v="2016-05-30T00:00:00"/>
        <d v="2015-06-04T00:00:00"/>
        <d v="2012-08-20T00:00:00"/>
        <d v="2016-07-15T00:00:00"/>
        <d v="2015-01-09T00:00:00"/>
        <d v="2016-08-07T00:00:00"/>
        <d v="2016-03-25T00:00:00"/>
        <d v="2010-09-07T00:00:00"/>
        <d v="2011-12-24T00:00:00"/>
        <d v="2015-02-16T00:00:00"/>
        <d v="2017-06-21T00:00:00"/>
        <d v="2011-03-02T00:00:00"/>
        <d v="2015-05-29T00:00:00"/>
        <d v="2016-05-28T00:00:00"/>
        <d v="2016-12-09T00:00:00"/>
        <d v="2017-05-17T00:00:00"/>
        <d v="2017-05-13T00:00:00"/>
        <d v="2011-04-29T00:00:00"/>
        <d v="2014-09-27T00:00:00"/>
        <d v="2016-03-05T00:00:00"/>
        <d v="2013-04-08T00:00:00"/>
        <d v="2010-01-10T00:00:00"/>
        <d v="2012-01-20T00:00:00"/>
        <d v="2011-01-11T00:00:00"/>
        <d v="2016-10-07T00:00:00"/>
        <d v="2014-03-28T00:00:00"/>
        <d v="2011-09-26T00:00:00"/>
        <d v="2014-01-05T00:00:00"/>
        <d v="2015-08-07T00:00:00"/>
        <d v="2013-08-10T00:00:00"/>
        <d v="2015-12-14T00:00:00"/>
        <d v="2016-09-04T00:00:00"/>
        <d v="2013-11-05T00:00:00"/>
        <d v="2016-12-19T00:00:00"/>
        <d v="2012-01-08T00:00:00"/>
        <d v="2010-09-16T00:00:00"/>
        <d v="2012-05-08T00:00:00"/>
        <d v="2010-02-07T00:00:00"/>
        <d v="2015-01-02T00:00:00"/>
        <d v="2013-04-24T00:00:00"/>
        <d v="2015-09-28T00:00:00"/>
        <d v="2011-09-19T00:00:00"/>
        <d v="2010-03-15T00:00:00"/>
        <d v="2010-10-13T00:00:00"/>
        <d v="2016-05-02T00:00:00"/>
        <d v="2016-07-13T00:00:00"/>
        <d v="2015-09-07T00:00:00"/>
        <d v="2012-11-13T00:00:00"/>
        <d v="2017-01-25T00:00:00"/>
        <d v="2013-07-01T00:00:00"/>
        <d v="2015-10-07T00:00:00"/>
        <d v="2015-04-02T00:00:00"/>
        <d v="2014-10-10T00:00:00"/>
        <d v="2010-06-08T00:00:00"/>
        <d v="2015-06-23T00:00:00"/>
        <d v="2013-01-30T00:00:00"/>
        <d v="2017-02-02T00:00:00"/>
        <d v="2015-07-02T00:00:00"/>
        <d v="2013-07-22T00:00:00"/>
        <d v="2010-12-28T00:00:00"/>
        <d v="2015-10-30T00:00:00"/>
        <d v="2015-06-16T00:00:00"/>
        <d v="2017-06-25T00:00:00"/>
        <d v="2011-10-05T00:00:00"/>
        <d v="2010-08-12T00:00:00"/>
        <d v="2011-09-28T00:00:00"/>
        <d v="2015-12-02T00:00:00"/>
        <d v="2010-01-26T00:00:00"/>
        <d v="2012-02-20T00:00:00"/>
        <d v="2014-07-06T00:00:00"/>
        <d v="2016-05-04T00:00:00"/>
        <d v="2011-06-18T00:00:00"/>
        <d v="2010-11-15T00:00:00"/>
        <d v="2016-07-18T00:00:00"/>
        <d v="2012-02-29T00:00:00"/>
        <d v="2015-08-28T00:00:00"/>
        <d v="2015-06-25T00:00:00"/>
        <d v="2013-11-20T00:00:00"/>
        <d v="2010-05-05T00:00:00"/>
        <d v="2016-02-23T00:00:00"/>
        <d v="2016-02-08T00:00:00"/>
        <d v="2017-04-13T00:00:00"/>
        <d v="2010-03-30T00:00:00"/>
        <d v="2015-01-13T00:00:00"/>
        <d v="2017-01-21T00:00:00"/>
        <d v="2015-11-13T00:00:00"/>
        <d v="2015-02-08T00:00:00"/>
        <d v="2015-01-08T00:00:00"/>
        <d v="2013-01-22T00:00:00"/>
        <d v="2010-03-22T00:00:00"/>
        <d v="2014-03-01T00:00:00"/>
        <d v="2015-03-22T00:00:00"/>
        <d v="2011-08-29T00:00:00"/>
        <d v="2013-04-03T00:00:00"/>
        <d v="2015-03-15T00:00:00"/>
        <d v="2012-06-10T00:00:00"/>
        <d v="2011-06-23T00:00:00"/>
        <d v="2017-07-16T00:00:00"/>
        <d v="2010-07-29T00:00:00"/>
        <d v="2012-01-14T00:00:00"/>
        <d v="2014-08-09T00:00:00"/>
        <d v="2013-05-11T00:00:00"/>
        <d v="2013-10-31T00:00:00"/>
        <d v="2012-07-27T00:00:00"/>
        <d v="2017-03-31T00:00:00"/>
        <d v="2014-08-11T00:00:00"/>
        <d v="2015-08-14T00:00:00"/>
        <d v="2014-06-19T00:00:00"/>
        <d v="2013-06-21T00:00:00"/>
        <d v="2012-09-01T00:00:00"/>
        <d v="2013-04-05T00:00:00"/>
        <d v="2013-10-13T00:00:00"/>
        <d v="2012-11-30T00:00:00"/>
        <d v="2010-09-14T00:00:00"/>
        <d v="2017-07-15T00:00:00"/>
        <d v="2015-02-01T00:00:00"/>
        <d v="2011-09-06T00:00:00"/>
        <d v="2012-08-15T00:00:00"/>
        <d v="2013-10-22T00:00:00"/>
        <d v="2014-11-23T00:00:00"/>
        <d v="2014-04-14T00:00:00"/>
        <d v="2012-07-11T00:00:00"/>
        <d v="2010-11-07T00:00:00"/>
        <d v="2013-03-26T00:00:00"/>
        <d v="2010-02-23T00:00:00"/>
        <d v="2016-05-13T00:00:00"/>
        <d v="2016-04-09T00:00:00"/>
        <d v="2016-10-31T00:00:00"/>
        <d v="2013-03-09T00:00:00"/>
        <d v="2011-03-03T00:00:00"/>
        <d v="2011-01-27T00:00:00"/>
        <d v="2014-09-13T00:00:00"/>
        <d v="2016-03-16T00:00:00"/>
        <d v="2015-06-18T00:00:00"/>
        <d v="2012-04-05T00:00:00"/>
        <d v="2016-01-28T00:00:00"/>
        <d v="2017-10-06T00:00:00"/>
        <d v="2014-05-28T00:00:00"/>
        <d v="2014-07-28T00:00:00"/>
        <d v="2014-10-28T00:00:00"/>
        <d v="2017-08-02T00:00:00"/>
        <d v="2012-08-26T00:00:00"/>
        <d v="2010-06-29T00:00:00"/>
        <d v="2014-03-16T00:00:00"/>
        <d v="2015-02-25T00:00:00"/>
        <d v="2010-12-04T00:00:00"/>
        <d v="2011-02-22T00:00:00"/>
        <d v="2014-09-07T00:00:00"/>
        <d v="2015-10-14T00:00:00"/>
        <d v="2011-09-05T00:00:00"/>
        <d v="2011-05-01T00:00:00"/>
        <d v="2013-07-16T00:00:00"/>
        <d v="2010-03-07T00:00:00"/>
        <d v="2014-01-14T00:00:00"/>
        <d v="2012-09-05T00:00:00"/>
        <d v="2014-08-17T00:00:00"/>
      </sharedItems>
    </cacheField>
    <cacheField name="Month" numFmtId="1">
      <sharedItems count="12">
        <s v="December"/>
        <s v="May"/>
        <s v="July"/>
        <s v="August"/>
        <s v="March"/>
        <s v="October"/>
        <s v="April"/>
        <s v="September"/>
        <s v="June"/>
        <s v="November"/>
        <s v="January"/>
        <s v="February"/>
      </sharedItems>
    </cacheField>
    <cacheField name="Year" numFmtId="0">
      <sharedItems containsSemiMixedTypes="0" containsString="0" containsNumber="1" containsInteger="1" minValue="0" maxValue="2017" count="8">
        <n v="2013"/>
        <n v="2010"/>
        <n v="2011"/>
        <n v="2015"/>
        <n v="2016"/>
        <n v="2014"/>
        <n v="2017"/>
        <n v="2012"/>
      </sharedItems>
    </cacheField>
    <cacheField name="Order-ID" numFmtId="0">
      <sharedItems containsSemiMixedTypes="0" containsString="0" containsNumber="1" containsInteger="1" minValue="0" maxValue="999879729" count="5000">
        <n v="957081544"/>
        <n v="301644504"/>
        <n v="478051030"/>
        <n v="892599952"/>
        <n v="571902596"/>
        <n v="412882792"/>
        <n v="932776868"/>
        <n v="919133651"/>
        <n v="579814469"/>
        <n v="192993152"/>
        <n v="557156026"/>
        <n v="741101920"/>
        <n v="333942162"/>
        <n v="795100581"/>
        <n v="504313504"/>
        <n v="611629760"/>
        <n v="987410676"/>
        <n v="672330081"/>
        <n v="127374303"/>
        <n v="783842170"/>
        <n v="993345010"/>
        <n v="977806651"/>
        <n v="579463422"/>
        <n v="610864150"/>
        <n v="604870164"/>
        <n v="164655292"/>
        <n v="313705861"/>
        <n v="345820701"/>
        <n v="975111138"/>
        <n v="286001002"/>
        <n v="483226621"/>
        <n v="241836822"/>
        <n v="557192933"/>
        <n v="694968783"/>
        <n v="441150701"/>
        <n v="552037513"/>
        <n v="504240548"/>
        <n v="744683635"/>
        <n v="440603101"/>
        <n v="629547774"/>
        <n v="169378983"/>
        <n v="688270556"/>
        <n v="734708821"/>
        <n v="727492606"/>
        <n v="705733239"/>
        <n v="778854548"/>
        <n v="676592862"/>
        <n v="198997008"/>
        <n v="566428315"/>
        <n v="369560611"/>
        <n v="519380223"/>
        <n v="197185981"/>
        <n v="904589211"/>
        <n v="613513743"/>
        <n v="516195905"/>
        <n v="975184524"/>
        <n v="173340928"/>
        <n v="863838946"/>
        <n v="920164906"/>
        <n v="986117637"/>
        <n v="425808465"/>
        <n v="473661220"/>
        <n v="184412229"/>
        <n v="483110320"/>
        <n v="115116822"/>
        <n v="596105563"/>
        <n v="362062871"/>
        <n v="619287574"/>
        <n v="394391000"/>
        <n v="584296977"/>
        <n v="806241834"/>
        <n v="747774398"/>
        <n v="616755998"/>
        <n v="691360461"/>
        <n v="870074117"/>
        <n v="221695792"/>
        <n v="135336816"/>
        <n v="270421016"/>
        <n v="806684720"/>
        <n v="194176757"/>
        <n v="103258454"/>
        <n v="474603641"/>
        <n v="869198644"/>
        <n v="918342292"/>
        <n v="773645913"/>
        <n v="657033336"/>
        <n v="410740888"/>
        <n v="847317397"/>
        <n v="599624192"/>
        <n v="170835101"/>
        <n v="584436452"/>
        <n v="234227073"/>
        <n v="734318292"/>
        <n v="169133937"/>
        <n v="743410336"/>
        <n v="232196319"/>
        <n v="530853211"/>
        <n v="905054843"/>
        <n v="240787541"/>
        <n v="194350135"/>
        <n v="242353951"/>
        <n v="831722819"/>
        <n v="229693067"/>
        <n v="373813521"/>
        <n v="121945512"/>
        <n v="202262866"/>
        <n v="963251912"/>
        <n v="123711478"/>
        <n v="422752892"/>
        <n v="169799983"/>
        <n v="894589078"/>
        <n v="597169005"/>
        <n v="497901093"/>
        <n v="987459170"/>
        <n v="276829564"/>
        <n v="247311103"/>
        <n v="600515115"/>
        <n v="208365428"/>
        <n v="263098371"/>
        <n v="227262771"/>
        <n v="983719956"/>
        <n v="785643756"/>
        <n v="206520497"/>
        <n v="790149009"/>
        <n v="100640618"/>
        <n v="272419154"/>
        <n v="360220944"/>
        <n v="389094817"/>
        <n v="904402101"/>
        <n v="721816623"/>
        <n v="977324712"/>
        <n v="177225196"/>
        <n v="948129403"/>
        <n v="586961162"/>
        <n v="510956799"/>
        <n v="407665145"/>
        <n v="484947526"/>
        <n v="120977771"/>
        <n v="114242208"/>
        <n v="433539664"/>
        <n v="667981469"/>
        <n v="476991450"/>
        <n v="940305936"/>
        <n v="507973754"/>
        <n v="850356233"/>
        <n v="108127200"/>
        <n v="542272984"/>
        <n v="884092414"/>
        <n v="385196816"/>
        <n v="167510020"/>
        <n v="973268353"/>
        <n v="915020644"/>
        <n v="425628221"/>
        <n v="908264911"/>
        <n v="686417043"/>
        <n v="853883445"/>
        <n v="324775445"/>
        <n v="783516871"/>
        <n v="834844052"/>
        <n v="953805816"/>
        <n v="335763490"/>
        <n v="946390902"/>
        <n v="771674382"/>
        <n v="567912757"/>
        <n v="711717355"/>
        <n v="750012004"/>
        <n v="750033032"/>
        <n v="849329268"/>
        <n v="805762040"/>
        <n v="447505176"/>
        <n v="123045003"/>
        <n v="251180350"/>
        <n v="871022546"/>
        <n v="291995418"/>
        <n v="943835294"/>
        <n v="826591002"/>
        <n v="260623872"/>
        <n v="536607730"/>
        <n v="765528905"/>
        <n v="128686225"/>
        <n v="127691018"/>
        <n v="534467113"/>
        <n v="741250836"/>
        <n v="210591018"/>
        <n v="725348985"/>
        <n v="538698565"/>
        <n v="224126088"/>
        <n v="425430381"/>
        <n v="506722772"/>
        <n v="802427089"/>
        <n v="367279660"/>
        <n v="126329314"/>
        <n v="624937379"/>
        <n v="678777682"/>
        <n v="523836553"/>
        <n v="466412818"/>
        <n v="433117806"/>
        <n v="420875346"/>
        <n v="946921765"/>
        <n v="798805892"/>
        <n v="184389054"/>
        <n v="281845080"/>
        <n v="989660298"/>
        <n v="476633536"/>
        <n v="131876122"/>
        <n v="514811885"/>
        <n v="905177152"/>
        <n v="653020751"/>
        <n v="528704011"/>
        <n v="472900760"/>
        <n v="946597325"/>
        <n v="681092536"/>
        <n v="727997720"/>
        <n v="409236705"/>
        <n v="467045819"/>
        <n v="813973891"/>
        <n v="982882249"/>
        <n v="576944720"/>
        <n v="619647634"/>
        <n v="404789817"/>
        <n v="646482598"/>
        <n v="329149806"/>
        <n v="757527768"/>
        <n v="606665313"/>
        <n v="871923768"/>
        <n v="818976962"/>
        <n v="233811223"/>
        <n v="772725379"/>
        <n v="112330758"/>
        <n v="499551188"/>
        <n v="201622998"/>
        <n v="256095016"/>
        <n v="420828568"/>
        <n v="523997485"/>
        <n v="914088094"/>
        <n v="209899222"/>
        <n v="250542199"/>
        <n v="245440852"/>
        <n v="824331510"/>
        <n v="887263000"/>
        <n v="754596650"/>
        <n v="817006289"/>
        <n v="185478246"/>
        <n v="741311347"/>
        <n v="386116921"/>
        <n v="691818797"/>
        <n v="150653302"/>
        <n v="925169265"/>
        <n v="298228013"/>
        <n v="123003375"/>
        <n v="972981679"/>
        <n v="791961753"/>
        <n v="744054925"/>
        <n v="263685023"/>
        <n v="205588376"/>
        <n v="594813811"/>
        <n v="176722657"/>
        <n v="466988742"/>
        <n v="801598393"/>
        <n v="586850440"/>
        <n v="649356210"/>
        <n v="986039531"/>
        <n v="314136731"/>
        <n v="121196639"/>
        <n v="615080583"/>
        <n v="273962390"/>
        <n v="796328389"/>
        <n v="350977408"/>
        <n v="327020776"/>
        <n v="383882319"/>
        <n v="701298367"/>
        <n v="629317748"/>
        <n v="938301789"/>
        <n v="668924319"/>
        <n v="282171666"/>
        <n v="309342658"/>
        <n v="902048623"/>
        <n v="482213389"/>
        <n v="692073285"/>
        <n v="544177138"/>
        <n v="471386277"/>
        <n v="976874530"/>
        <n v="384128224"/>
        <n v="686946189"/>
        <n v="799439752"/>
        <n v="606032741"/>
        <n v="511461484"/>
        <n v="990774810"/>
        <n v="339334046"/>
        <n v="522813022"/>
        <n v="427198064"/>
        <n v="808788001"/>
        <n v="244194161"/>
        <n v="980340373"/>
        <n v="384462964"/>
        <n v="394110763"/>
        <n v="767145097"/>
        <n v="431739795"/>
        <n v="636381185"/>
        <n v="899868094"/>
        <n v="361311852"/>
        <n v="930136287"/>
        <n v="536077725"/>
        <n v="779184997"/>
        <n v="179819428"/>
        <n v="928654849"/>
        <n v="336677587"/>
        <n v="285186469"/>
        <n v="475792825"/>
        <n v="680420482"/>
        <n v="291305768"/>
        <n v="570997512"/>
        <n v="602357041"/>
        <n v="438558185"/>
        <n v="653087270"/>
        <n v="989743125"/>
        <n v="812637078"/>
        <n v="456192958"/>
        <n v="775147092"/>
        <n v="894548308"/>
        <n v="459757936"/>
        <n v="986449801"/>
        <n v="910610234"/>
        <n v="538538062"/>
        <n v="696844613"/>
        <n v="482453715"/>
        <n v="412601697"/>
        <n v="174837386"/>
        <n v="877022111"/>
        <n v="997329699"/>
        <n v="434246480"/>
        <n v="956571280"/>
        <n v="353415429"/>
        <n v="984202754"/>
        <n v="328669583"/>
        <n v="436864745"/>
        <n v="279149568"/>
        <n v="696197879"/>
        <n v="348996007"/>
        <n v="668842780"/>
        <n v="907349526"/>
        <n v="386440074"/>
        <n v="748350751"/>
        <n v="105630385"/>
        <n v="691140305"/>
        <n v="308054339"/>
        <n v="879858815"/>
        <n v="800352561"/>
        <n v="783646905"/>
        <n v="714165675"/>
        <n v="996645200"/>
        <n v="306134307"/>
        <n v="537994325"/>
        <n v="957899081"/>
        <n v="451834905"/>
        <n v="676100623"/>
        <n v="207307565"/>
        <n v="392379558"/>
        <n v="398552930"/>
        <n v="363376510"/>
        <n v="944711625"/>
        <n v="170732104"/>
        <n v="189924275"/>
        <n v="521086966"/>
        <n v="303331506"/>
        <n v="546081721"/>
        <n v="979073941"/>
        <n v="502356994"/>
        <n v="336292207"/>
        <n v="871553409"/>
        <n v="319126927"/>
        <n v="560311591"/>
        <n v="396718728"/>
        <n v="500272166"/>
        <n v="263208234"/>
        <n v="948075759"/>
        <n v="737736070"/>
        <n v="585362994"/>
        <n v="164442861"/>
        <n v="118774497"/>
        <n v="712469232"/>
        <n v="479950892"/>
        <n v="275955808"/>
        <n v="125532805"/>
        <n v="574043214"/>
        <n v="437160861"/>
        <n v="850872075"/>
        <n v="321475684"/>
        <n v="575583016"/>
        <n v="710117900"/>
        <n v="342316663"/>
        <n v="959728133"/>
        <n v="970213639"/>
        <n v="651947009"/>
        <n v="803414571"/>
        <n v="493415153"/>
        <n v="211060082"/>
        <n v="515773189"/>
        <n v="687290799"/>
        <n v="975661742"/>
        <n v="351247346"/>
        <n v="554721438"/>
        <n v="247070348"/>
        <n v="859592902"/>
        <n v="743900430"/>
        <n v="121916759"/>
        <n v="635878217"/>
        <n v="398333632"/>
        <n v="742144334"/>
        <n v="370484149"/>
        <n v="306839406"/>
        <n v="745008933"/>
        <n v="599104058"/>
        <n v="653548610"/>
        <n v="413078916"/>
        <n v="352743804"/>
        <n v="567904603"/>
        <n v="324235141"/>
        <n v="307721745"/>
        <n v="374663245"/>
        <n v="901670968"/>
        <n v="535668742"/>
        <n v="243892896"/>
        <n v="163892257"/>
        <n v="953528153"/>
        <n v="640974414"/>
        <n v="474717366"/>
        <n v="873555839"/>
        <n v="976601159"/>
        <n v="893277156"/>
        <n v="353320157"/>
        <n v="956778991"/>
        <n v="324014985"/>
        <n v="645701968"/>
        <n v="132826268"/>
        <n v="666686713"/>
        <n v="148894631"/>
        <n v="151373851"/>
        <n v="966360700"/>
        <n v="256404006"/>
        <n v="704365098"/>
        <n v="563417804"/>
        <n v="407048451"/>
        <n v="879055869"/>
        <n v="443551385"/>
        <n v="334958827"/>
        <n v="508014523"/>
        <n v="987767302"/>
        <n v="519578492"/>
        <n v="619121921"/>
        <n v="622383916"/>
        <n v="835663306"/>
        <n v="285571420"/>
        <n v="769032084"/>
        <n v="103281629"/>
        <n v="675868880"/>
        <n v="894655168"/>
        <n v="137814319"/>
        <n v="103832662"/>
        <n v="761509025"/>
        <n v="799954736"/>
        <n v="778593623"/>
        <n v="877162015"/>
        <n v="445708739"/>
        <n v="254595124"/>
        <n v="244494998"/>
        <n v="876394689"/>
        <n v="881593024"/>
        <n v="411701333"/>
        <n v="588643443"/>
        <n v="354655683"/>
        <n v="522286880"/>
        <n v="624398362"/>
        <n v="264163959"/>
        <n v="465069997"/>
        <n v="520915305"/>
        <n v="245811212"/>
        <n v="424181544"/>
        <n v="560762631"/>
        <n v="230603301"/>
        <n v="429064881"/>
        <n v="421821200"/>
        <n v="894858586"/>
        <n v="804475867"/>
        <n v="527284371"/>
        <n v="510207927"/>
        <n v="820482861"/>
        <n v="695658004"/>
        <n v="793594682"/>
        <n v="942466723"/>
        <n v="590760457"/>
        <n v="157274711"/>
        <n v="581120812"/>
        <n v="171722590"/>
        <n v="458816373"/>
        <n v="342450988"/>
        <n v="142987763"/>
        <n v="251100528"/>
        <n v="677775609"/>
        <n v="604311835"/>
        <n v="632320535"/>
        <n v="533725535"/>
        <n v="600763165"/>
        <n v="295982253"/>
        <n v="502244126"/>
        <n v="372722613"/>
        <n v="480904042"/>
        <n v="570587241"/>
        <n v="905883538"/>
        <n v="921216762"/>
        <n v="571323239"/>
        <n v="781251800"/>
        <n v="296363770"/>
        <n v="632332980"/>
        <n v="225145757"/>
        <n v="281100928"/>
        <n v="726809823"/>
        <n v="659196269"/>
        <n v="595496594"/>
        <n v="223259627"/>
        <n v="650346696"/>
        <n v="354931628"/>
        <n v="135500752"/>
        <n v="860852897"/>
        <n v="320099389"/>
        <n v="872664058"/>
        <n v="898283231"/>
        <n v="647005736"/>
        <n v="889192903"/>
        <n v="665518558"/>
        <n v="436969029"/>
        <n v="734843146"/>
        <n v="810752236"/>
        <n v="886620128"/>
        <n v="804683148"/>
        <n v="477490127"/>
        <n v="337902390"/>
        <n v="889093768"/>
        <n v="454550588"/>
        <n v="128071677"/>
        <n v="623768365"/>
        <n v="926064479"/>
        <n v="539696347"/>
        <n v="839712798"/>
        <n v="121475160"/>
        <n v="350657260"/>
        <n v="413245427"/>
        <n v="165538489"/>
        <n v="884147775"/>
        <n v="315997111"/>
        <n v="328322827"/>
        <n v="158673751"/>
        <n v="464911210"/>
        <n v="175209033"/>
        <n v="538053548"/>
        <n v="172243583"/>
        <n v="916890466"/>
        <n v="181418025"/>
        <n v="395562589"/>
        <n v="459372985"/>
        <n v="693210542"/>
        <n v="587749087"/>
        <n v="153974950"/>
        <n v="373186957"/>
        <n v="946996438"/>
        <n v="747327220"/>
        <n v="966415631"/>
        <n v="166810500"/>
        <n v="131373155"/>
        <n v="913277423"/>
        <n v="386009633"/>
        <n v="993368613"/>
        <n v="299465692"/>
        <n v="438724696"/>
        <n v="465881955"/>
        <n v="405986297"/>
        <n v="804399049"/>
        <n v="476794040"/>
        <n v="559157598"/>
        <n v="457788550"/>
        <n v="999298226"/>
        <n v="380610454"/>
        <n v="918961560"/>
        <n v="501900374"/>
        <n v="237288224"/>
        <n v="403298938"/>
        <n v="898418843"/>
        <n v="791446769"/>
        <n v="571494042"/>
        <n v="797984492"/>
        <n v="750654447"/>
        <n v="679552733"/>
        <n v="455040681"/>
        <n v="917792117"/>
        <n v="728793370"/>
        <n v="419343268"/>
        <n v="141053140"/>
        <n v="115846812"/>
        <n v="185960614"/>
        <n v="263943374"/>
        <n v="782656419"/>
        <n v="445273578"/>
        <n v="275281178"/>
        <n v="466478049"/>
        <n v="832975518"/>
        <n v="359197413"/>
        <n v="349880063"/>
        <n v="380072295"/>
        <n v="545135438"/>
        <n v="110743319"/>
        <n v="662882268"/>
        <n v="257851111"/>
        <n v="172261178"/>
        <n v="853036296"/>
        <n v="567412793"/>
        <n v="352939498"/>
        <n v="867477738"/>
        <n v="139201343"/>
        <n v="316596639"/>
        <n v="918462455"/>
        <n v="183910119"/>
        <n v="922363460"/>
        <n v="163558804"/>
        <n v="407544982"/>
        <n v="174683320"/>
        <n v="755647647"/>
        <n v="361424291"/>
        <n v="873312079"/>
        <n v="192922341"/>
        <n v="792178905"/>
        <n v="263318097"/>
        <n v="768888747"/>
        <n v="491752183"/>
        <n v="385082232"/>
        <n v="122365224"/>
        <n v="347399985"/>
        <n v="424297845"/>
        <n v="687482631"/>
        <n v="191690671"/>
        <n v="761970794"/>
        <n v="243684327"/>
        <n v="152505099"/>
        <n v="724419438"/>
        <n v="465726172"/>
        <n v="203036630"/>
        <n v="833274638"/>
        <n v="173676526"/>
        <n v="611791121"/>
        <n v="555479753"/>
        <n v="282916247"/>
        <n v="592586934"/>
        <n v="553290641"/>
        <n v="654138696"/>
        <n v="554554927"/>
        <n v="434275662"/>
        <n v="543349730"/>
        <n v="752138459"/>
        <n v="101315677"/>
        <n v="851867711"/>
        <n v="835093390"/>
        <n v="202604043"/>
        <n v="976323497"/>
        <n v="298488080"/>
        <n v="781646621"/>
        <n v="158660447"/>
        <n v="732703387"/>
        <n v="827261769"/>
        <n v="636134421"/>
        <n v="873432672"/>
        <n v="523580348"/>
        <n v="891313779"/>
        <n v="651681792"/>
        <n v="800045716"/>
        <n v="602079379"/>
        <n v="743769109"/>
        <n v="181413733"/>
        <n v="191624581"/>
        <n v="321325480"/>
        <n v="637752759"/>
        <n v="378455245"/>
        <n v="201294267"/>
        <n v="834443652"/>
        <n v="826389729"/>
        <n v="595931327"/>
        <n v="182179772"/>
        <n v="594558894"/>
        <n v="662805020"/>
        <n v="186966979"/>
        <n v="387406098"/>
        <n v="754796206"/>
        <n v="400123631"/>
        <n v="304687201"/>
        <n v="170098245"/>
        <n v="668280589"/>
        <n v="291470563"/>
        <n v="302216994"/>
        <n v="683381211"/>
        <n v="588137042"/>
        <n v="589970815"/>
        <n v="432681357"/>
        <n v="380379998"/>
        <n v="767490565"/>
        <n v="648749387"/>
        <n v="949205291"/>
        <n v="414219605"/>
        <n v="559466159"/>
        <n v="720931279"/>
        <n v="304913794"/>
        <n v="138025033"/>
        <n v="217188823"/>
        <n v="159641492"/>
        <n v="552931869"/>
        <n v="704921281"/>
        <n v="893783557"/>
        <n v="118005025"/>
        <n v="146384513"/>
        <n v="568033349"/>
        <n v="142375361"/>
        <n v="849146878"/>
        <n v="238396728"/>
        <n v="880486238"/>
        <n v="916089236"/>
        <n v="806192052"/>
        <n v="182093513"/>
        <n v="995404946"/>
        <n v="768050181"/>
        <n v="242265546"/>
        <n v="230599868"/>
        <n v="265914475"/>
        <n v="851383197"/>
        <n v="310492360"/>
        <n v="637040793"/>
        <n v="745139825"/>
        <n v="519213283"/>
        <n v="363997495"/>
        <n v="754541289"/>
        <n v="886205995"/>
        <n v="924665439"/>
        <n v="655905950"/>
        <n v="836226356"/>
        <n v="942237985"/>
        <n v="520864665"/>
        <n v="539342725"/>
        <n v="235220992"/>
        <n v="266360795"/>
        <n v="460935962"/>
        <n v="267432820"/>
        <n v="104650199"/>
        <n v="911699426"/>
        <n v="998004329"/>
        <n v="993301236"/>
        <n v="697638976"/>
        <n v="431378877"/>
        <n v="585194766"/>
        <n v="270072972"/>
        <n v="467312324"/>
        <n v="878524148"/>
        <n v="375632274"/>
        <n v="150873029"/>
        <n v="566795241"/>
        <n v="706260240"/>
        <n v="622441852"/>
        <n v="888826406"/>
        <n v="349212729"/>
        <n v="167712152"/>
        <n v="678748500"/>
        <n v="937058103"/>
        <n v="967689788"/>
        <n v="416004884"/>
        <n v="797677218"/>
        <n v="548693120"/>
        <n v="875351417"/>
        <n v="804263436"/>
        <n v="332353007"/>
        <n v="876856458"/>
        <n v="325322616"/>
        <n v="685612809"/>
        <n v="435900866"/>
        <n v="374673116"/>
        <n v="470728385"/>
        <n v="313178002"/>
        <n v="461445796"/>
        <n v="195268094"/>
        <n v="664693725"/>
        <n v="840084016"/>
        <n v="662112796"/>
        <n v="591766393"/>
        <n v="260343635"/>
        <n v="719455850"/>
        <n v="391026866"/>
        <n v="917293012"/>
        <n v="410803115"/>
        <n v="204418504"/>
        <n v="801313006"/>
        <n v="524972951"/>
        <n v="469197165"/>
        <n v="448096978"/>
        <n v="346096217"/>
        <n v="567931210"/>
        <n v="688650786"/>
        <n v="803616273"/>
        <n v="178501498"/>
        <n v="399292790"/>
        <n v="422288978"/>
        <n v="624101388"/>
        <n v="551653850"/>
        <n v="272182691"/>
        <n v="823236739"/>
        <n v="162677323"/>
        <n v="818678271"/>
        <n v="439725911"/>
        <n v="344619071"/>
        <n v="572469079"/>
        <n v="332699763"/>
        <n v="255047452"/>
        <n v="139560973"/>
        <n v="306601655"/>
        <n v="246843326"/>
        <n v="871272313"/>
        <n v="461187446"/>
        <n v="518200051"/>
        <n v="814233958"/>
        <n v="741525495"/>
        <n v="662623488"/>
        <n v="560389268"/>
        <n v="487996661"/>
        <n v="118931996"/>
        <n v="996994102"/>
        <n v="686294305"/>
        <n v="421256434"/>
        <n v="156616818"/>
        <n v="817424285"/>
        <n v="249040162"/>
        <n v="867138278"/>
        <n v="207704961"/>
        <n v="377039039"/>
        <n v="401751840"/>
        <n v="278767192"/>
        <n v="525321424"/>
        <n v="828963363"/>
        <n v="497554337"/>
        <n v="709268176"/>
        <n v="462591207"/>
        <n v="626322257"/>
        <n v="789572656"/>
        <n v="611766231"/>
        <n v="272639310"/>
        <n v="922240722"/>
        <n v="630931794"/>
        <n v="239386355"/>
        <n v="208590734"/>
        <n v="169843757"/>
        <n v="274756753"/>
        <n v="745253551"/>
        <n v="523570477"/>
        <n v="422256362"/>
        <n v="874172532"/>
        <n v="582492816"/>
        <n v="570703542"/>
        <n v="132603538"/>
        <n v="882304131"/>
        <n v="904229152"/>
        <n v="603114926"/>
        <n v="454010283"/>
        <n v="552276551"/>
        <n v="163587558"/>
        <n v="873929631"/>
        <n v="739601600"/>
        <n v="137214791"/>
        <n v="413693034"/>
        <n v="736272656"/>
        <n v="342502486"/>
        <n v="790243852"/>
        <n v="107670581"/>
        <n v="443269002"/>
        <n v="415837943"/>
        <n v="964488732"/>
        <n v="398645198"/>
        <n v="248043668"/>
        <n v="312732970"/>
        <n v="913074433"/>
        <n v="639741885"/>
        <n v="403721654"/>
        <n v="286312568"/>
        <n v="889125955"/>
        <n v="184085643"/>
        <n v="263427960"/>
        <n v="589701735"/>
        <n v="245768296"/>
        <n v="184801471"/>
        <n v="980287587"/>
        <n v="576025474"/>
        <n v="136126458"/>
        <n v="895014369"/>
        <n v="107425534"/>
        <n v="498408782"/>
        <n v="813325440"/>
        <n v="767849338"/>
        <n v="597966802"/>
        <n v="609976661"/>
        <n v="730490243"/>
        <n v="956431376"/>
        <n v="905036389"/>
        <n v="263854110"/>
        <n v="140745866"/>
        <n v="813885486"/>
        <n v="381759297"/>
        <n v="613166129"/>
        <n v="197217309"/>
        <n v="593336665"/>
        <n v="181260526"/>
        <n v="111037719"/>
        <n v="253029572"/>
        <n v="547909915"/>
        <n v="556665074"/>
        <n v="810593879"/>
        <n v="561307656"/>
        <n v="930730235"/>
        <n v="861097943"/>
        <n v="264959609"/>
        <n v="475176560"/>
        <n v="194922626"/>
        <n v="447684133"/>
        <n v="527259910"/>
        <n v="247761285"/>
        <n v="393612086"/>
        <n v="469548642"/>
        <n v="950619781"/>
        <n v="132186830"/>
        <n v="879923617"/>
        <n v="279816472"/>
        <n v="888164222"/>
        <n v="381578195"/>
        <n v="106982219"/>
        <n v="131612622"/>
        <n v="593018233"/>
        <n v="349060380"/>
        <n v="127912890"/>
        <n v="278062093"/>
        <n v="318306815"/>
        <n v="287758386"/>
        <n v="295840632"/>
        <n v="972289884"/>
        <n v="317154967"/>
        <n v="450797212"/>
        <n v="863890445"/>
        <n v="667420995"/>
        <n v="842687690"/>
        <n v="191301858"/>
        <n v="285187327"/>
        <n v="516580426"/>
        <n v="348029983"/>
        <n v="662397325"/>
        <n v="612856280"/>
        <n v="772893178"/>
        <n v="886306846"/>
        <n v="317208611"/>
        <n v="300022304"/>
        <n v="789484250"/>
        <n v="910643279"/>
        <n v="308860719"/>
        <n v="499810397"/>
        <n v="819478642"/>
        <n v="674164283"/>
        <n v="890478646"/>
        <n v="565345561"/>
        <n v="216001355"/>
        <n v="429994857"/>
        <n v="515187394"/>
        <n v="749752795"/>
        <n v="132177388"/>
        <n v="431260001"/>
        <n v="336111962"/>
        <n v="406157100"/>
        <n v="821131742"/>
        <n v="931084716"/>
        <n v="606377351"/>
        <n v="687683475"/>
        <n v="735989415"/>
        <n v="382594001"/>
        <n v="679108560"/>
        <n v="947456920"/>
        <n v="129875409"/>
        <n v="838912856"/>
        <n v="807430589"/>
        <n v="538602435"/>
        <n v="155914723"/>
        <n v="753166282"/>
        <n v="344468438"/>
        <n v="614245021"/>
        <n v="167232358"/>
        <n v="378479278"/>
        <n v="443347108"/>
        <n v="527509677"/>
        <n v="416953313"/>
        <n v="867976844"/>
        <n v="457191598"/>
        <n v="531521403"/>
        <n v="258202588"/>
        <n v="674783980"/>
        <n v="639126908"/>
        <n v="879405200"/>
        <n v="844105184"/>
        <n v="952025687"/>
        <n v="342278039"/>
        <n v="924286067"/>
        <n v="627786099"/>
        <n v="152826964"/>
        <n v="719769990"/>
        <n v="919289004"/>
        <n v="762370336"/>
        <n v="330312812"/>
        <n v="224727761"/>
        <n v="217539012"/>
        <n v="600982892"/>
        <n v="837608230"/>
        <n v="910276353"/>
        <n v="872161090"/>
        <n v="396748769"/>
        <n v="127838218"/>
        <n v="329540765"/>
        <n v="436280238"/>
        <n v="402792966"/>
        <n v="254127776"/>
        <n v="535645997"/>
        <n v="963021457"/>
        <n v="872240483"/>
        <n v="569601905"/>
        <n v="881717050"/>
        <n v="905509746"/>
        <n v="258216321"/>
        <n v="427385604"/>
        <n v="720878922"/>
        <n v="516870105"/>
        <n v="613845479"/>
        <n v="980603873"/>
        <n v="306256616"/>
        <n v="950227534"/>
        <n v="392252957"/>
        <n v="682381713"/>
        <n v="790975129"/>
        <n v="658707034"/>
        <n v="746563756"/>
        <n v="685844123"/>
        <n v="628159463"/>
        <n v="795433604"/>
        <n v="129902875"/>
        <n v="344116103"/>
        <n v="970934617"/>
        <n v="713532245"/>
        <n v="595395314"/>
        <n v="810322654"/>
        <n v="272425591"/>
        <n v="666127955"/>
        <n v="596166074"/>
        <n v="537588775"/>
        <n v="585757386"/>
        <n v="906345736"/>
        <n v="385340154"/>
        <n v="679039466"/>
        <n v="364055001"/>
        <n v="787310588"/>
        <n v="216042554"/>
        <n v="587799727"/>
        <n v="760443437"/>
        <n v="562147510"/>
        <n v="341398274"/>
        <n v="516994559"/>
        <n v="228047692"/>
        <n v="483981502"/>
        <n v="114532315"/>
        <n v="719748961"/>
        <n v="819992768"/>
        <n v="805937564"/>
        <n v="688569676"/>
        <n v="549187934"/>
        <n v="989403665"/>
        <n v="881140697"/>
        <n v="516635358"/>
        <n v="258436477"/>
        <n v="989405381"/>
        <n v="962715899"/>
        <n v="751854360"/>
        <n v="100619590"/>
        <n v="173122918"/>
        <n v="403788173"/>
        <n v="747351682"/>
        <n v="328862273"/>
        <n v="593681275"/>
        <n v="357482516"/>
        <n v="756252324"/>
        <n v="296289527"/>
        <n v="704205453"/>
        <n v="176923930"/>
        <n v="131681287"/>
        <n v="256026351"/>
        <n v="757820451"/>
        <n v="115237414"/>
        <n v="926763570"/>
        <n v="461197745"/>
        <n v="107651269"/>
        <n v="425547969"/>
        <n v="694624173"/>
        <n v="264928710"/>
        <n v="806822907"/>
        <n v="460980594"/>
        <n v="588388097"/>
        <n v="820344245"/>
        <n v="408460366"/>
        <n v="474660289"/>
        <n v="861180341"/>
        <n v="580569350"/>
        <n v="965688645"/>
        <n v="719712054"/>
        <n v="866125905"/>
        <n v="698729026"/>
        <n v="931632745"/>
        <n v="549260890"/>
        <n v="856349790"/>
        <n v="527948272"/>
        <n v="559417665"/>
        <n v="216431796"/>
        <n v="184976994"/>
        <n v="321352088"/>
        <n v="102168405"/>
        <n v="874349772"/>
        <n v="905132520"/>
        <n v="332065474"/>
        <n v="713009965"/>
        <n v="976139819"/>
        <n v="569941365"/>
        <n v="813213431"/>
        <n v="845067346"/>
        <n v="774926936"/>
        <n v="332528531"/>
        <n v="217920958"/>
        <n v="751465547"/>
        <n v="523836123"/>
        <n v="446019017"/>
        <n v="599313056"/>
        <n v="685329568"/>
        <n v="475992381"/>
        <n v="263537824"/>
        <n v="410514724"/>
        <n v="899784409"/>
        <n v="884520709"/>
        <n v="938209950"/>
        <n v="804650962"/>
        <n v="747955071"/>
        <n v="202546107"/>
        <n v="923160398"/>
        <n v="234846770"/>
        <n v="482966554"/>
        <n v="483193576"/>
        <n v="471514165"/>
        <n v="754227149"/>
        <n v="357943856"/>
        <n v="179588115"/>
        <n v="736396253"/>
        <n v="815917098"/>
        <n v="626011979"/>
        <n v="444854724"/>
        <n v="170931661"/>
        <n v="673041617"/>
        <n v="640295922"/>
        <n v="632118403"/>
        <n v="828245389"/>
        <n v="578725707"/>
        <n v="653920686"/>
        <n v="994504153"/>
        <n v="261462438"/>
        <n v="786094367"/>
        <n v="920011270"/>
        <n v="885136973"/>
        <n v="523707807"/>
        <n v="648272597"/>
        <n v="791692674"/>
        <n v="557141864"/>
        <n v="968106496"/>
        <n v="418385398"/>
        <n v="522089898"/>
        <n v="263643825"/>
        <n v="947783505"/>
        <n v="349557769"/>
        <n v="364327943"/>
        <n v="257767856"/>
        <n v="715863835"/>
        <n v="694914710"/>
        <n v="571531808"/>
        <n v="792638957"/>
        <n v="525472486"/>
        <n v="807581222"/>
        <n v="496826493"/>
        <n v="321382129"/>
        <n v="629734456"/>
        <n v="940682303"/>
        <n v="393336999"/>
        <n v="897122371"/>
        <n v="381774747"/>
        <n v="447342956"/>
        <n v="514188325"/>
        <n v="972984683"/>
        <n v="934718358"/>
        <n v="480688178"/>
        <n v="212505471"/>
        <n v="802094066"/>
        <n v="741690289"/>
        <n v="393842971"/>
        <n v="641413438"/>
        <n v="637575519"/>
        <n v="955815541"/>
        <n v="439932334"/>
        <n v="254037225"/>
        <n v="732554042"/>
        <n v="930219113"/>
        <n v="872081267"/>
        <n v="203501832"/>
        <n v="440154635"/>
        <n v="918026006"/>
        <n v="143414771"/>
        <n v="742932260"/>
        <n v="913502299"/>
        <n v="272361218"/>
        <n v="307057845"/>
        <n v="325453507"/>
        <n v="605722033"/>
        <n v="146349751"/>
        <n v="716135489"/>
        <n v="104190576"/>
        <n v="669938838"/>
        <n v="793116605"/>
        <n v="723772704"/>
        <n v="332268464"/>
        <n v="459277713"/>
        <n v="665786778"/>
        <n v="583094489"/>
        <n v="362812173"/>
        <n v="226863658"/>
        <n v="917485272"/>
        <n v="547225844"/>
        <n v="448946702"/>
        <n v="225821673"/>
        <n v="901337087"/>
        <n v="869291770"/>
        <n v="843797051"/>
        <n v="709276759"/>
        <n v="870467221"/>
        <n v="902417266"/>
        <n v="900488221"/>
        <n v="130353915"/>
        <n v="178000676"/>
        <n v="899727332"/>
        <n v="872145211"/>
        <n v="542178142"/>
        <n v="877062451"/>
        <n v="214346969"/>
        <n v="111893022"/>
        <n v="397874438"/>
        <n v="520777547"/>
        <n v="899401175"/>
        <n v="672856652"/>
        <n v="850567805"/>
        <n v="262270963"/>
        <n v="508014953"/>
        <n v="108161103"/>
        <n v="353383243"/>
        <n v="354667699"/>
        <n v="193313300"/>
        <n v="470931375"/>
        <n v="959445750"/>
        <n v="151092755"/>
        <n v="208421218"/>
        <n v="214292466"/>
        <n v="221880328"/>
        <n v="804671132"/>
        <n v="806463706"/>
        <n v="491369378"/>
        <n v="193811976"/>
        <n v="768527829"/>
        <n v="440565764"/>
        <n v="655287110"/>
        <n v="228365695"/>
        <n v="295787847"/>
        <n v="263852393"/>
        <n v="959170663"/>
        <n v="578666484"/>
        <n v="539576184"/>
        <n v="529448592"/>
        <n v="756145036"/>
        <n v="597839343"/>
        <n v="853017842"/>
        <n v="590479362"/>
        <n v="299335229"/>
        <n v="539009273"/>
        <n v="589237821"/>
        <n v="700069701"/>
        <n v="741866242"/>
        <n v="655301272"/>
        <n v="901361119"/>
        <n v="211344611"/>
        <n v="536863076"/>
        <n v="299840342"/>
        <n v="242512738"/>
        <n v="277429091"/>
        <n v="837450730"/>
        <n v="625751483"/>
        <n v="665817677"/>
        <n v="251448142"/>
        <n v="996754205"/>
        <n v="986159694"/>
        <n v="624400937"/>
        <n v="386526763"/>
        <n v="367898499"/>
        <n v="734189975"/>
        <n v="371387517"/>
        <n v="935789954"/>
        <n v="104008615"/>
        <n v="122967326"/>
        <n v="159902417"/>
        <n v="352362716"/>
        <n v="458209550"/>
        <n v="305616748"/>
        <n v="243070638"/>
        <n v="689370048"/>
        <n v="783626306"/>
        <n v="635263240"/>
        <n v="874017179"/>
        <n v="399936950"/>
        <n v="433383882"/>
        <n v="465031802"/>
        <n v="505867040"/>
        <n v="637188422"/>
        <n v="560607278"/>
        <n v="948047435"/>
        <n v="291745221"/>
        <n v="754249465"/>
        <n v="518421494"/>
        <n v="537435138"/>
        <n v="484776723"/>
        <n v="104245078"/>
        <n v="559951531"/>
        <n v="386319911"/>
        <n v="438086545"/>
        <n v="740300261"/>
        <n v="938322389"/>
        <n v="747826755"/>
        <n v="404799687"/>
        <n v="215540015"/>
        <n v="106659066"/>
        <n v="975080668"/>
        <n v="638041150"/>
        <n v="583089339"/>
        <n v="118086564"/>
        <n v="421206653"/>
        <n v="490935933"/>
        <n v="296073234"/>
        <n v="325729882"/>
        <n v="239329707"/>
        <n v="216609036"/>
        <n v="507616698"/>
        <n v="982714021"/>
        <n v="682574832"/>
        <n v="968185460"/>
        <n v="570844733"/>
        <n v="542163980"/>
        <n v="204067027"/>
        <n v="298790204"/>
        <n v="738882339"/>
        <n v="157204759"/>
        <n v="856931293"/>
        <n v="261548268"/>
        <n v="364854514"/>
        <n v="980961358"/>
        <n v="194292628"/>
        <n v="209584653"/>
        <n v="601886260"/>
        <n v="566558778"/>
        <n v="269276034"/>
        <n v="396024358"/>
        <n v="803102576"/>
        <n v="967122018"/>
        <n v="435006511"/>
        <n v="173992383"/>
        <n v="321628463"/>
        <n v="635776078"/>
        <n v="944609057"/>
        <n v="696613729"/>
        <n v="310588920"/>
        <n v="725645959"/>
        <n v="251208674"/>
        <n v="417013394"/>
        <n v="123108947"/>
        <n v="589856660"/>
        <n v="407930362"/>
        <n v="488316380"/>
        <n v="912313544"/>
        <n v="481533181"/>
        <n v="767899119"/>
        <n v="263647687"/>
        <n v="231327712"/>
        <n v="653800523"/>
        <n v="684239947"/>
        <n v="896132314"/>
        <n v="133276450"/>
        <n v="459783685"/>
        <n v="410077846"/>
        <n v="838895261"/>
        <n v="871284759"/>
        <n v="152607667"/>
        <n v="198537814"/>
        <n v="345061528"/>
        <n v="898477637"/>
        <n v="885397469"/>
        <n v="302744853"/>
        <n v="567756116"/>
        <n v="467980086"/>
        <n v="211278092"/>
        <n v="975823962"/>
        <n v="860104024"/>
        <n v="732917106"/>
        <n v="183374536"/>
        <n v="670900142"/>
        <n v="575230252"/>
        <n v="146413695"/>
        <n v="154811799"/>
        <n v="541098392"/>
        <n v="866259801"/>
        <n v="761594855"/>
        <n v="378714883"/>
        <n v="839543712"/>
        <n v="186317670"/>
        <n v="131585586"/>
        <n v="208208787"/>
        <n v="919361102"/>
        <n v="588528859"/>
        <n v="309510886"/>
        <n v="796418511"/>
        <n v="133675563"/>
        <n v="526018369"/>
        <n v="648495757"/>
        <n v="596469056"/>
        <n v="535612094"/>
        <n v="251911199"/>
        <n v="501665198"/>
        <n v="761485421"/>
        <n v="578295695"/>
        <n v="919332349"/>
        <n v="122144210"/>
        <n v="644592607"/>
        <n v="514851367"/>
        <n v="981406819"/>
        <n v="663057792"/>
        <n v="498915612"/>
        <n v="598404109"/>
        <n v="691259610"/>
        <n v="577530944"/>
        <n v="577579438"/>
        <n v="182078921"/>
        <n v="302015721"/>
        <n v="118688666"/>
        <n v="233709084"/>
        <n v="419000804"/>
        <n v="966800153"/>
        <n v="439655959"/>
        <n v="620429551"/>
        <n v="662294757"/>
        <n v="238737905"/>
        <n v="893557822"/>
        <n v="190865838"/>
        <n v="265085780"/>
        <n v="170953977"/>
        <n v="833519256"/>
        <n v="998142945"/>
        <n v="380498874"/>
        <n v="116573369"/>
        <n v="512665259"/>
        <n v="595385873"/>
        <n v="361659038"/>
        <n v="328721082"/>
        <n v="184120833"/>
        <n v="135719621"/>
        <n v="461691272"/>
        <n v="160522115"/>
        <n v="101010978"/>
        <n v="772269189"/>
        <n v="933720576"/>
        <n v="765101468"/>
        <n v="516460692"/>
        <n v="958159577"/>
        <n v="230871951"/>
        <n v="595584142"/>
        <n v="783594977"/>
        <n v="946515786"/>
        <n v="406270396"/>
        <n v="805095136"/>
        <n v="255538833"/>
        <n v="990462815"/>
        <n v="813040912"/>
        <n v="746759450"/>
        <n v="985417258"/>
        <n v="443125665"/>
        <n v="804308497"/>
        <n v="673702085"/>
        <n v="526355254"/>
        <n v="457629334"/>
        <n v="633198153"/>
        <n v="839048039"/>
        <n v="931477820"/>
        <n v="387098824"/>
        <n v="552834880"/>
        <n v="595922315"/>
        <n v="653909957"/>
        <n v="484659135"/>
        <n v="816343677"/>
        <n v="197449910"/>
        <n v="846776664"/>
        <n v="103435266"/>
        <n v="776849544"/>
        <n v="796755826"/>
        <n v="863202941"/>
        <n v="396552217"/>
        <n v="687477481"/>
        <n v="846965062"/>
        <n v="956313788"/>
        <n v="717134988"/>
        <n v="801352488"/>
        <n v="601202619"/>
        <n v="479234206"/>
        <n v="418308579"/>
        <n v="471599566"/>
        <n v="312593495"/>
        <n v="585089194"/>
        <n v="653197991"/>
        <n v="851343715"/>
        <n v="234262692"/>
        <n v="627003753"/>
        <n v="774928224"/>
        <n v="393709933"/>
        <n v="619335210"/>
        <n v="858102881"/>
        <n v="136624276"/>
        <n v="251823222"/>
        <n v="820936048"/>
        <n v="631511580"/>
        <n v="791411149"/>
        <n v="678808581"/>
        <n v="192190206"/>
        <n v="200354850"/>
        <n v="292413842"/>
        <n v="127791011"/>
        <n v="786222684"/>
        <n v="717757689"/>
        <n v="692757356"/>
        <n v="651895511"/>
        <n v="156158483"/>
        <n v="636845099"/>
        <n v="445566689"/>
        <n v="704247081"/>
        <n v="355122601"/>
        <n v="210742080"/>
        <n v="703966844"/>
        <n v="537970721"/>
        <n v="736240041"/>
        <n v="592573630"/>
        <n v="821082818"/>
        <n v="406191432"/>
        <n v="652635800"/>
        <n v="235464751"/>
        <n v="150039613"/>
        <n v="562034213"/>
        <n v="357434880"/>
        <n v="292540442"/>
        <n v="743962228"/>
        <n v="358624064"/>
        <n v="103762280"/>
        <n v="116925704"/>
        <n v="155975663"/>
        <n v="949085986"/>
        <n v="144743001"/>
        <n v="861745536"/>
        <n v="439204919"/>
        <n v="786544978"/>
        <n v="733502042"/>
        <n v="980124938"/>
        <n v="946774995"/>
        <n v="124126040"/>
        <n v="323164403"/>
        <n v="725188910"/>
        <n v="131810891"/>
        <n v="114954173"/>
        <n v="966855084"/>
        <n v="350062453"/>
        <n v="947437608"/>
        <n v="112154376"/>
        <n v="217699086"/>
        <n v="107870566"/>
        <n v="946780145"/>
        <n v="368851649"/>
        <n v="128821408"/>
        <n v="251738250"/>
        <n v="382963502"/>
        <n v="238170993"/>
        <n v="953347051"/>
        <n v="134790503"/>
        <n v="409112679"/>
        <n v="873237407"/>
        <n v="244401013"/>
        <n v="910152328"/>
        <n v="378352677"/>
        <n v="727175891"/>
        <n v="955108296"/>
        <n v="130948722"/>
        <n v="543808495"/>
        <n v="953111445"/>
        <n v="638593900"/>
        <n v="750304687"/>
        <n v="258605134"/>
        <n v="904169070"/>
        <n v="447982823"/>
        <n v="321345221"/>
        <n v="675867593"/>
        <n v="833473765"/>
        <n v="636400067"/>
        <n v="897195327"/>
        <n v="248720872"/>
        <n v="994150531"/>
        <n v="556970632"/>
        <n v="930980002"/>
        <n v="130289971"/>
        <n v="739324367"/>
        <n v="462819516"/>
        <n v="675824248"/>
        <n v="573699891"/>
        <n v="322120273"/>
        <n v="607071721"/>
        <n v="384853065"/>
        <n v="932075631"/>
        <n v="895663249"/>
        <n v="342852246"/>
        <n v="311191451"/>
        <n v="558542191"/>
        <n v="913078296"/>
        <n v="823286092"/>
        <n v="707964408"/>
        <n v="606224572"/>
        <n v="627490413"/>
        <n v="501498258"/>
        <n v="928296935"/>
        <n v="428247773"/>
        <n v="292024600"/>
        <n v="530613744"/>
        <n v="325314033"/>
        <n v="277736794"/>
        <n v="159805858"/>
        <n v="263757550"/>
        <n v="952140700"/>
        <n v="407816636"/>
        <n v="483959186"/>
        <n v="854054677"/>
        <n v="361901938"/>
        <n v="171612298"/>
        <n v="617609584"/>
        <n v="754630124"/>
        <n v="607722747"/>
        <n v="722248780"/>
        <n v="813882052"/>
        <n v="218608891"/>
        <n v="142728126"/>
        <n v="512851083"/>
        <n v="425901591"/>
        <n v="399115979"/>
        <n v="120043075"/>
        <n v="696544206"/>
        <n v="606793200"/>
        <n v="649276387"/>
        <n v="792792594"/>
        <n v="626453149"/>
        <n v="709681880"/>
        <n v="322215116"/>
        <n v="614101684"/>
        <n v="555702912"/>
        <n v="987692630"/>
        <n v="571057164"/>
        <n v="737095344"/>
        <n v="737418496"/>
        <n v="793950450"/>
        <n v="748927533"/>
        <n v="514898574"/>
        <n v="524724900"/>
        <n v="381580340"/>
        <n v="208951222"/>
        <n v="200636374"/>
        <n v="170747125"/>
        <n v="903707301"/>
        <n v="104253232"/>
        <n v="947433745"/>
        <n v="828610169"/>
        <n v="813456332"/>
        <n v="687958562"/>
        <n v="308415687"/>
        <n v="951439034"/>
        <n v="363952434"/>
        <n v="413192212"/>
        <n v="336707198"/>
        <n v="792358720"/>
        <n v="708320605"/>
        <n v="433079183"/>
        <n v="385433280"/>
        <n v="604494225"/>
        <n v="299685847"/>
        <n v="100744473"/>
        <n v="707718932"/>
        <n v="640970551"/>
        <n v="291173160"/>
        <n v="569313085"/>
        <n v="656689155"/>
        <n v="254912698"/>
        <n v="935907542"/>
        <n v="291910016"/>
        <n v="485468947"/>
        <n v="599445664"/>
        <n v="687013995"/>
        <n v="421660268"/>
        <n v="447183310"/>
        <n v="127694451"/>
        <n v="697617518"/>
        <n v="311688840"/>
        <n v="794957244"/>
        <n v="892784059"/>
        <n v="320843112"/>
        <n v="215120732"/>
        <n v="881915748"/>
        <n v="447839486"/>
        <n v="709815776"/>
        <n v="385080945"/>
        <n v="961183822"/>
        <n v="845985734"/>
        <n v="317660510"/>
        <n v="174694478"/>
        <n v="385886466"/>
        <n v="540347802"/>
        <n v="297502315"/>
        <n v="737086331"/>
        <n v="309148681"/>
        <n v="684050691"/>
        <n v="902466189"/>
        <n v="525381505"/>
        <n v="984095466"/>
        <n v="630219399"/>
        <n v="585677134"/>
        <n v="692704999"/>
        <n v="863851821"/>
        <n v="631978929"/>
        <n v="500260150"/>
        <n v="592181813"/>
        <n v="201542747"/>
        <n v="942454278"/>
        <n v="899340236"/>
        <n v="476936948"/>
        <n v="150293242"/>
        <n v="914770448"/>
        <n v="236042392"/>
        <n v="600095403"/>
        <n v="963228309"/>
        <n v="802052438"/>
        <n v="563491618"/>
        <n v="314782178"/>
        <n v="193472945"/>
        <n v="857425248"/>
        <n v="334812915"/>
        <n v="774122273"/>
        <n v="794152152"/>
        <n v="434013879"/>
        <n v="703131282"/>
        <n v="431240689"/>
        <n v="318390929"/>
        <n v="684943330"/>
        <n v="121571719"/>
        <n v="439262425"/>
        <n v="819314277"/>
        <n v="963338601"/>
        <n v="643259227"/>
        <n v="151312482"/>
        <n v="750047194"/>
        <n v="622324693"/>
        <n v="721318805"/>
        <n v="720515859"/>
        <n v="363714683"/>
        <n v="815026605"/>
        <n v="608875453"/>
        <n v="599997556"/>
        <n v="813441741"/>
        <n v="894569337"/>
        <n v="559054172"/>
        <n v="942882573"/>
        <n v="552353370"/>
        <n v="214077889"/>
        <n v="824979960"/>
        <n v="202295911"/>
        <n v="733574569"/>
        <n v="826677262"/>
        <n v="759777820"/>
        <n v="431362569"/>
        <n v="710230338"/>
        <n v="285492455"/>
        <n v="616572749"/>
        <n v="983207547"/>
        <n v="735445678"/>
        <n v="643648469"/>
        <n v="648489749"/>
        <n v="310955846"/>
        <n v="162345588"/>
        <n v="354270303"/>
        <n v="208653819"/>
        <n v="467732465"/>
        <n v="144055068"/>
        <n v="570482957"/>
        <n v="450189960"/>
        <n v="806662404"/>
        <n v="933699119"/>
        <n v="645411431"/>
        <n v="726223170"/>
        <n v="680870664"/>
        <n v="984402740"/>
        <n v="832180726"/>
        <n v="389878451"/>
        <n v="343482244"/>
        <n v="549290931"/>
        <n v="483915841"/>
        <n v="594280803"/>
        <n v="947622144"/>
        <n v="781488692"/>
        <n v="753741776"/>
        <n v="692555224"/>
        <n v="946415364"/>
        <n v="134121024"/>
        <n v="994783532"/>
        <n v="937826716"/>
        <n v="592986905"/>
        <n v="660312926"/>
        <n v="560166108"/>
        <n v="683220279"/>
        <n v="140461766"/>
        <n v="813189399"/>
        <n v="603014504"/>
        <n v="181860911"/>
        <n v="741964948"/>
        <n v="845875442"/>
        <n v="476453721"/>
        <n v="586873614"/>
        <n v="850621449"/>
        <n v="111496055"/>
        <n v="433608758"/>
        <n v="351383388"/>
        <n v="719556272"/>
        <n v="663176238"/>
        <n v="727604615"/>
        <n v="628515231"/>
        <n v="601894414"/>
        <n v="954040992"/>
        <n v="711566293"/>
        <n v="771394145"/>
        <n v="750760877"/>
        <n v="337215316"/>
        <n v="638618791"/>
        <n v="133145129"/>
        <n v="519280660"/>
        <n v="865824210"/>
        <n v="761887109"/>
        <n v="766893184"/>
        <n v="160578763"/>
        <n v="992992675"/>
        <n v="434496247"/>
        <n v="225763309"/>
        <n v="827780187"/>
        <n v="971845710"/>
        <n v="809571206"/>
        <n v="562880504"/>
        <n v="974009931"/>
        <n v="155508315"/>
        <n v="340236985"/>
        <n v="231369769"/>
        <n v="852392995"/>
        <n v="597105491"/>
        <n v="179618585"/>
        <n v="384356105"/>
        <n v="716054379"/>
        <n v="749762237"/>
        <n v="580841004"/>
        <n v="374964511"/>
        <n v="818119084"/>
        <n v="866603553"/>
        <n v="897029244"/>
        <n v="456319987"/>
        <n v="511712110"/>
        <n v="300754439"/>
        <n v="481308305"/>
        <n v="881547534"/>
        <n v="949958455"/>
        <n v="205339896"/>
        <n v="486803185"/>
        <n v="103772151"/>
        <n v="585983121"/>
        <n v="833484923"/>
        <n v="266638886"/>
        <n v="176118838"/>
        <n v="572911107"/>
        <n v="638314521"/>
        <n v="973940408"/>
        <n v="451712596"/>
        <n v="263867413"/>
        <n v="772953689"/>
        <n v="161832749"/>
        <n v="283678424"/>
        <n v="811977040"/>
        <n v="590527427"/>
        <n v="783440911"/>
        <n v="825141322"/>
        <n v="670364987"/>
        <n v="344160735"/>
        <n v="391889894"/>
        <n v="529226291"/>
        <n v="992156255"/>
        <n v="286978614"/>
        <n v="140304696"/>
        <n v="549058330"/>
        <n v="230475842"/>
        <n v="672106063"/>
        <n v="281810319"/>
        <n v="237762439"/>
        <n v="438448750"/>
        <n v="852668082"/>
        <n v="169531762"/>
        <n v="748463618"/>
        <n v="969199979"/>
        <n v="181789672"/>
        <n v="956594026"/>
        <n v="534286868"/>
        <n v="275854527"/>
        <n v="712595832"/>
        <n v="196122109"/>
        <n v="748357188"/>
        <n v="411537396"/>
        <n v="898211562"/>
        <n v="841241014"/>
        <n v="743799579"/>
        <n v="729373586"/>
        <n v="991761863"/>
        <n v="445075738"/>
        <n v="773739039"/>
        <n v="582488095"/>
        <n v="346371734"/>
        <n v="160751283"/>
        <n v="191300570"/>
        <n v="224005925"/>
        <n v="115166175"/>
        <n v="241392648"/>
        <n v="149609172"/>
        <n v="807052075"/>
        <n v="551270186"/>
        <n v="940124833"/>
        <n v="901789844"/>
        <n v="784751546"/>
        <n v="107808768"/>
        <n v="710072839"/>
        <n v="900967586"/>
        <n v="410229337"/>
        <n v="837906920"/>
        <n v="704361665"/>
        <n v="400267398"/>
        <n v="836610448"/>
        <n v="294689643"/>
        <n v="276116311"/>
        <n v="552814280"/>
        <n v="517019879"/>
        <n v="531281936"/>
        <n v="578461778"/>
        <n v="711733233"/>
        <n v="604582631"/>
        <n v="900808799"/>
        <n v="964523065"/>
        <n v="230149257"/>
        <n v="452423703"/>
        <n v="756395232"/>
        <n v="787425172"/>
        <n v="261187350"/>
        <n v="313668096"/>
        <n v="351166236"/>
        <n v="300293099"/>
        <n v="157972514"/>
        <n v="441440808"/>
        <n v="838246810"/>
        <n v="656251847"/>
        <n v="173629748"/>
        <n v="188866841"/>
        <n v="670761954"/>
        <n v="308426415"/>
        <n v="561284053"/>
        <n v="709071195"/>
        <n v="101836669"/>
        <n v="409941804"/>
        <n v="674060428"/>
        <n v="455178868"/>
        <n v="284595954"/>
        <n v="313923013"/>
        <n v="765083873"/>
        <n v="580314862"/>
        <n v="572164809"/>
        <n v="273495042"/>
        <n v="187479388"/>
        <n v="437604176"/>
        <n v="317668235"/>
        <n v="541782891"/>
        <n v="994371974"/>
        <n v="280171811"/>
        <n v="674231231"/>
        <n v="471911561"/>
        <n v="738886630"/>
        <n v="361142766"/>
        <n v="994978797"/>
        <n v="317006051"/>
        <n v="574148356"/>
        <n v="933642041"/>
        <n v="633035933"/>
        <n v="330191361"/>
        <n v="753282153"/>
        <n v="450794637"/>
        <n v="741527640"/>
        <n v="764592492"/>
        <n v="629413020"/>
        <n v="965725553"/>
        <n v="673578917"/>
        <n v="973334443"/>
        <n v="455665957"/>
        <n v="931559789"/>
        <n v="682314765"/>
        <n v="309542214"/>
        <n v="485165965"/>
        <n v="601422345"/>
        <n v="120860183"/>
        <n v="826340806"/>
        <n v="971038043"/>
        <n v="228438222"/>
        <n v="142340171"/>
        <n v="976855218"/>
        <n v="366407191"/>
        <n v="965732419"/>
        <n v="999879729"/>
        <n v="114210450"/>
        <n v="724398410"/>
        <n v="366429936"/>
        <n v="246603858"/>
        <n v="291531503"/>
        <n v="498136699"/>
        <n v="483655774"/>
        <n v="835637557"/>
        <n v="861943376"/>
        <n v="840747058"/>
        <n v="670534932"/>
        <n v="320105826"/>
        <n v="278571069"/>
        <n v="205354487"/>
        <n v="280192410"/>
        <n v="753133666"/>
        <n v="594539582"/>
        <n v="645083987"/>
        <n v="465753209"/>
        <n v="587846076"/>
        <n v="262973916"/>
        <n v="613060557"/>
        <n v="580342328"/>
        <n v="977368056"/>
        <n v="436999070"/>
        <n v="362409198"/>
        <n v="877084767"/>
        <n v="374824607"/>
        <n v="469740045"/>
        <n v="146254909"/>
        <n v="709105527"/>
        <n v="833340728"/>
        <n v="614321839"/>
        <n v="217722690"/>
        <n v="329529607"/>
        <n v="806041419"/>
        <n v="223869454"/>
        <n v="829937541"/>
        <n v="891482007"/>
        <n v="546051681"/>
        <n v="451507890"/>
        <n v="436024463"/>
        <n v="848087728"/>
        <n v="306496512"/>
        <n v="650362145"/>
        <n v="189108455"/>
        <n v="452471768"/>
        <n v="340500915"/>
        <n v="173557221"/>
        <n v="342314517"/>
        <n v="857759130"/>
        <n v="901189887"/>
        <n v="174218118"/>
        <n v="248767650"/>
        <n v="517074811"/>
        <n v="441688430"/>
        <n v="905469834"/>
        <n v="161592853"/>
        <n v="583543813"/>
        <n v="115121543"/>
        <n v="820437371"/>
        <n v="333915126"/>
        <n v="410291135"/>
        <n v="174614226"/>
        <n v="172245728"/>
        <n v="118859469"/>
        <n v="250441777"/>
        <n v="873291480"/>
        <n v="114019906"/>
        <n v="669550883"/>
        <n v="357120740"/>
        <n v="664278304"/>
        <n v="898884904"/>
        <n v="439114367"/>
        <n v="983453023"/>
        <n v="700699698"/>
        <n v="979965722"/>
        <n v="580674922"/>
        <n v="582563626"/>
        <n v="335680663"/>
        <n v="610387361"/>
        <n v="447357547"/>
        <n v="307577550"/>
        <n v="722346198"/>
        <n v="943274819"/>
        <n v="292287242"/>
        <n v="411619794"/>
        <n v="313821303"/>
        <n v="431753098"/>
        <n v="368589007"/>
        <n v="247815358"/>
        <n v="263230979"/>
        <n v="228947198"/>
        <n v="929387843"/>
        <n v="969289243"/>
        <n v="823700225"/>
        <n v="587982118"/>
        <n v="427808749"/>
        <n v="129166448"/>
        <n v="448354041"/>
        <n v="861982858"/>
        <n v="916976726"/>
        <n v="680571973"/>
        <n v="290317428"/>
        <n v="404074418"/>
        <n v="850016772"/>
        <n v="176630818"/>
        <n v="602715384"/>
        <n v="367381799"/>
        <n v="480053889"/>
        <n v="670467984"/>
        <n v="738672912"/>
        <n v="105030000"/>
        <n v="960213077"/>
        <n v="615208470"/>
        <n v="951315009"/>
        <n v="770144021"/>
        <n v="743619334"/>
        <n v="263977277"/>
        <n v="593766677"/>
        <n v="815848863"/>
        <n v="983397662"/>
        <n v="769899404"/>
        <n v="819152915"/>
        <n v="495269525"/>
        <n v="132673060"/>
        <n v="586099851"/>
        <n v="980598723"/>
        <n v="961531007"/>
        <n v="244570529"/>
        <n v="865703618"/>
        <n v="431229102"/>
        <n v="667758309"/>
        <n v="672215068"/>
        <n v="961835706"/>
        <n v="324169051"/>
        <n v="767076432"/>
        <n v="768731677"/>
        <n v="227621114"/>
        <n v="912543570"/>
        <n v="612610375"/>
        <n v="787245357"/>
        <n v="716184842"/>
        <n v="649477660"/>
        <n v="457485139"/>
        <n v="980881106"/>
        <n v="880651891"/>
        <n v="688096320"/>
        <n v="554825723"/>
        <n v="702763926"/>
        <n v="974147260"/>
        <n v="381524550"/>
        <n v="257757127"/>
        <n v="206018817"/>
        <n v="349795949"/>
        <n v="882887351"/>
        <n v="719404351"/>
        <n v="643770778"/>
        <n v="160722959"/>
        <n v="645309722"/>
        <n v="392892396"/>
        <n v="469144809"/>
        <n v="660053288"/>
        <n v="821916663"/>
        <n v="431346261"/>
        <n v="835265910"/>
        <n v="300911939"/>
        <n v="765833175"/>
        <n v="187890946"/>
        <n v="195259082"/>
        <n v="236423909"/>
        <n v="730184257"/>
        <n v="815651452"/>
        <n v="602249324"/>
        <n v="719714200"/>
        <n v="968094909"/>
        <n v="767752778"/>
        <n v="509361636"/>
        <n v="203907811"/>
        <n v="832690131"/>
        <n v="297319924"/>
        <n v="169721019"/>
        <n v="742129743"/>
        <n v="577094924"/>
        <n v="557477891"/>
        <n v="736452472"/>
        <n v="787504994"/>
        <n v="454434287"/>
        <n v="901351678"/>
        <n v="662680995"/>
        <n v="593158566"/>
        <n v="717833220"/>
        <n v="682066285"/>
        <n v="201531589"/>
        <n v="412215459"/>
        <n v="720416724"/>
        <n v="152746713"/>
        <n v="506129252"/>
        <n v="497800672"/>
        <n v="715309798"/>
        <n v="466517961"/>
        <n v="929598987"/>
        <n v="203039205"/>
        <n v="955637443"/>
        <n v="976505029"/>
        <n v="825065791"/>
        <n v="681056058"/>
        <n v="794524657"/>
        <n v="135832917"/>
        <n v="445654666"/>
        <n v="384976232"/>
        <n v="485096442"/>
        <n v="897626626"/>
        <n v="944490611"/>
        <n v="467924726"/>
        <n v="280477797"/>
        <n v="815011155"/>
        <n v="774698626"/>
        <n v="283026540"/>
        <n v="433793723"/>
        <n v="141111505"/>
        <n v="189403712"/>
        <n v="983406674"/>
        <n v="298169219"/>
        <n v="929052674"/>
        <n v="341730868"/>
        <n v="122190129"/>
        <n v="126729285"/>
        <n v="731959664"/>
        <n v="584805095"/>
        <n v="652501904"/>
        <n v="172598922"/>
        <n v="702957475"/>
        <n v="271751391"/>
        <n v="127467000"/>
        <n v="688903129"/>
        <n v="195171105"/>
        <n v="555694758"/>
        <n v="600210416"/>
        <n v="128766906"/>
        <n v="361725556"/>
        <n v="789760196"/>
        <n v="523857152"/>
        <n v="545315253"/>
        <n v="555745828"/>
        <n v="327072703"/>
        <n v="151532208"/>
        <n v="391673171"/>
        <n v="130356919"/>
        <n v="320757281"/>
        <n v="636360585"/>
        <n v="820965659"/>
        <n v="238683831"/>
        <n v="123938930"/>
        <n v="431467282"/>
        <n v="286317718"/>
        <n v="233851563"/>
        <n v="889742648"/>
        <n v="689977300"/>
        <n v="840854346"/>
        <n v="368985116"/>
        <n v="171293437"/>
        <n v="765015637"/>
        <n v="937700545"/>
        <n v="897209489"/>
        <n v="921716296"/>
        <n v="909707295"/>
        <n v="829981315"/>
        <n v="271649682"/>
        <n v="694136226"/>
        <n v="477177274"/>
        <n v="770821654"/>
        <n v="545430696"/>
        <n v="641678225"/>
        <n v="620550572"/>
        <n v="113346564"/>
        <n v="171677529"/>
        <n v="117467296"/>
        <n v="692952191"/>
        <n v="910681045"/>
        <n v="303515183"/>
        <n v="274628436"/>
        <n v="947507131"/>
        <n v="715950095"/>
        <n v="294068658"/>
        <n v="466286647"/>
        <n v="737340390"/>
        <n v="682278716"/>
        <n v="396462953"/>
        <n v="945566928"/>
        <n v="315576970"/>
        <n v="162791907"/>
        <n v="863823068"/>
        <n v="165594279"/>
        <n v="835341870"/>
        <n v="310614669"/>
        <n v="149274003"/>
        <n v="179493701"/>
        <n v="749760091"/>
        <n v="478872001"/>
        <n v="305940759"/>
        <n v="340390193"/>
        <n v="311956632"/>
        <n v="920688903"/>
        <n v="686948335"/>
        <n v="901408755"/>
        <n v="675056493"/>
        <n v="989190375"/>
        <n v="645421731"/>
        <n v="315674388"/>
        <n v="292184674"/>
        <n v="937501418"/>
        <n v="434485948"/>
        <n v="636312091"/>
        <n v="316466176"/>
        <n v="118747031"/>
        <n v="307265985"/>
        <n v="316446864"/>
        <n v="101025998"/>
        <n v="586052215"/>
        <n v="516886842"/>
        <n v="509203708"/>
        <n v="798989140"/>
        <n v="792541968"/>
        <n v="416473519"/>
        <n v="567707622"/>
        <n v="863480603"/>
        <n v="991341292"/>
        <n v="259151017"/>
        <n v="745083606"/>
        <n v="547625386"/>
        <n v="535575187"/>
        <n v="298044335"/>
        <n v="394456660"/>
        <n v="104548490"/>
        <n v="578368651"/>
        <n v="786278474"/>
        <n v="668951785"/>
        <n v="687374913"/>
        <n v="472846686"/>
        <n v="176978433"/>
        <n v="921693980"/>
        <n v="749229657"/>
        <n v="472134292"/>
        <n v="523269212"/>
        <n v="505808246"/>
        <n v="543237721"/>
        <n v="829356467"/>
        <n v="278275811"/>
        <n v="574419581"/>
        <n v="322524106"/>
        <n v="897638213"/>
        <n v="595123231"/>
        <n v="480652987"/>
        <n v="340213811"/>
        <n v="930104529"/>
        <n v="826936471"/>
        <n v="477633464"/>
        <n v="849431836"/>
        <n v="279880416"/>
        <n v="326840531"/>
        <n v="818486011"/>
        <n v="303303182"/>
        <n v="100090873"/>
        <n v="247960412"/>
        <n v="856335628"/>
        <n v="754952847"/>
        <n v="643860900"/>
        <n v="843421113"/>
        <n v="844307315"/>
        <n v="657505834"/>
        <n v="364315497"/>
        <n v="566347634"/>
        <n v="135526072"/>
        <n v="264087140"/>
        <n v="414579665"/>
        <n v="569864976"/>
        <n v="783116900"/>
        <n v="727821767"/>
        <n v="147778403"/>
        <n v="207098138"/>
        <n v="340204799"/>
        <n v="501834714"/>
        <n v="717036712"/>
        <n v="631172120"/>
        <n v="859914767"/>
        <n v="739250981"/>
        <n v="575479590"/>
        <n v="295211923"/>
        <n v="795371806"/>
        <n v="793195569"/>
        <n v="876232039"/>
        <n v="352342545"/>
        <n v="399700915"/>
        <n v="916793477"/>
        <n v="972419059"/>
        <n v="155688989"/>
        <n v="826027095"/>
        <n v="463169705"/>
        <n v="217165648"/>
        <n v="858376252"/>
        <n v="527475345"/>
        <n v="585449254"/>
        <n v="663596808"/>
        <n v="913529336"/>
        <n v="657170665"/>
        <n v="636757123"/>
        <n v="764837539"/>
        <n v="574273240"/>
        <n v="568238055"/>
        <n v="870218312"/>
        <n v="774012839"/>
        <n v="993732964"/>
        <n v="513802516"/>
        <n v="638957822"/>
        <n v="944247710"/>
        <n v="625033509"/>
        <n v="746989047"/>
        <n v="196100652"/>
        <n v="628667151"/>
        <n v="621299874"/>
        <n v="620922648"/>
        <n v="694771802"/>
        <n v="980396163"/>
        <n v="335657060"/>
        <n v="388728320"/>
        <n v="588096272"/>
        <n v="452559745"/>
        <n v="921230065"/>
        <n v="303531062"/>
        <n v="129199063"/>
        <n v="198282897"/>
        <n v="831143891"/>
        <n v="618455874"/>
        <n v="471205174"/>
        <n v="470690619"/>
        <n v="318523538"/>
        <n v="686627757"/>
        <n v="967239606"/>
        <n v="622907912"/>
        <n v="536494004"/>
        <n v="761171710"/>
        <n v="970427358"/>
        <n v="908059775"/>
        <n v="838180291"/>
        <n v="195212733"/>
        <n v="733893430"/>
        <n v="679271209"/>
        <n v="576707398"/>
        <n v="141875827"/>
        <n v="510762822"/>
        <n v="189667212"/>
        <n v="905200326"/>
        <n v="854285991"/>
        <n v="554160535"/>
        <n v="592372786"/>
        <n v="276784074"/>
        <n v="785568225"/>
        <n v="217211568"/>
        <n v="340512931"/>
        <n v="744583642"/>
        <n v="188847529"/>
        <n v="653040921"/>
        <n v="587212646"/>
        <n v="761724030"/>
        <n v="217248904"/>
        <n v="314773595"/>
        <n v="685596930"/>
        <n v="581330239"/>
        <n v="223897349"/>
        <n v="355534589"/>
        <n v="888790786"/>
        <n v="456527268"/>
        <n v="461917865"/>
        <n v="128448903"/>
        <n v="549919211"/>
        <n v="640440118"/>
        <n v="284435451"/>
        <n v="786641538"/>
        <n v="822107207"/>
        <n v="486193788"/>
        <n v="844575107"/>
        <n v="783237493"/>
        <n v="158479773"/>
        <n v="246913278"/>
        <n v="595461833"/>
        <n v="371361768"/>
        <n v="612161910"/>
        <n v="175723588"/>
        <n v="690220630"/>
        <n v="704139363"/>
        <n v="636278617"/>
        <n v="525749719"/>
        <n v="481976497"/>
        <n v="234695279"/>
        <n v="483954894"/>
        <n v="650116670"/>
        <n v="223854434"/>
        <n v="116154515"/>
        <n v="408315742"/>
        <n v="801949441"/>
        <n v="168979442"/>
        <n v="601642072"/>
        <n v="662486159"/>
        <n v="334373033"/>
        <n v="570476520"/>
        <n v="144282948"/>
        <n v="599591147"/>
        <n v="400512444"/>
        <n v="781470668"/>
        <n v="797202146"/>
        <n v="472755706"/>
        <n v="353492677"/>
        <n v="155086886"/>
        <n v="113524663"/>
        <n v="535104835"/>
        <n v="446438729"/>
        <n v="744450175"/>
        <n v="146375501"/>
        <n v="139763534"/>
        <n v="932475602"/>
        <n v="102685534"/>
        <n v="248879659"/>
        <n v="439856803"/>
        <n v="264728295"/>
        <n v="282917964"/>
        <n v="674162137"/>
        <n v="788509643"/>
        <n v="496321809"/>
        <n v="638272464"/>
        <n v="775347936"/>
        <n v="538847053"/>
        <n v="980381143"/>
        <n v="521874034"/>
        <n v="805562055"/>
        <n v="843994033"/>
        <n v="170031297"/>
        <n v="186847674"/>
        <n v="117929494"/>
        <n v="157075583"/>
        <n v="118397271"/>
        <n v="786318385"/>
        <n v="765575253"/>
        <n v="531216704"/>
        <n v="178604066"/>
        <n v="773411166"/>
        <n v="301624333"/>
        <n v="419542396"/>
        <n v="603776681"/>
        <n v="401251018"/>
        <n v="779201734"/>
        <n v="975177657"/>
        <n v="747040116"/>
        <n v="822962939"/>
        <n v="651432454"/>
        <n v="651247489"/>
        <n v="861519372"/>
        <n v="491671931"/>
        <n v="171441495"/>
        <n v="600876891"/>
        <n v="300339448"/>
        <n v="560502994"/>
        <n v="492353856"/>
        <n v="177190864"/>
        <n v="216625344"/>
        <n v="382581126"/>
        <n v="967294538"/>
        <n v="533314406"/>
        <n v="863502061"/>
        <n v="211031329"/>
        <n v="949388539"/>
        <n v="122372519"/>
        <n v="694094598"/>
        <n v="298978602"/>
        <n v="691760861"/>
        <n v="997490203"/>
        <n v="861527955"/>
        <n v="899547946"/>
        <n v="447536504"/>
        <n v="711792457"/>
        <n v="718927133"/>
        <n v="465864360"/>
        <n v="469840466"/>
        <n v="418404281"/>
        <n v="519417130"/>
        <n v="151052844"/>
        <n v="111797749"/>
        <n v="370450675"/>
        <n v="516122949"/>
        <n v="208238399"/>
        <n v="526533353"/>
        <n v="821056640"/>
        <n v="962169587"/>
        <n v="890546023"/>
        <n v="167172276"/>
        <n v="223347175"/>
        <n v="310682046"/>
        <n v="651100718"/>
        <n v="186839520"/>
        <n v="630447280"/>
        <n v="614785325"/>
        <n v="643027484"/>
        <n v="838660085"/>
        <n v="495481956"/>
        <n v="327604424"/>
        <n v="219451320"/>
        <n v="575758969"/>
        <n v="971576201"/>
        <n v="602264344"/>
        <n v="533497226"/>
        <n v="551261174"/>
        <n v="511855018"/>
        <n v="791890084"/>
        <n v="938290202"/>
        <n v="118291699"/>
        <n v="269443404"/>
        <n v="249606645"/>
        <n v="786955249"/>
        <n v="429975545"/>
        <n v="497466361"/>
        <n v="128539025"/>
        <n v="332617366"/>
        <n v="839437711"/>
        <n v="549048888"/>
        <n v="681812226"/>
        <n v="728401553"/>
        <n v="699803197"/>
        <n v="677315986"/>
        <n v="362551248"/>
        <n v="427432811"/>
        <n v="264197003"/>
        <n v="235392653"/>
        <n v="323881089"/>
        <n v="582836139"/>
        <n v="685744130"/>
        <n v="376403892"/>
        <n v="818926751"/>
        <n v="547736537"/>
        <n v="417569577"/>
        <n v="453474700"/>
        <n v="300813233"/>
        <n v="575259006"/>
        <n v="612798345"/>
        <n v="719730079"/>
        <n v="822665536"/>
        <n v="918528544"/>
        <n v="624555432"/>
        <n v="528295028"/>
        <n v="837608659"/>
        <n v="930670154"/>
        <n v="705965840"/>
        <n v="132294547"/>
        <n v="598767602"/>
        <n v="864808833"/>
        <n v="210154569"/>
        <n v="684853637"/>
        <n v="359267365"/>
        <n v="974069583"/>
        <n v="290246617"/>
        <n v="639097297"/>
        <n v="372232949"/>
        <n v="611577403"/>
        <n v="299366986"/>
        <n v="248150527"/>
        <n v="890789353"/>
        <n v="930457293"/>
        <n v="490640676"/>
        <n v="665138328"/>
        <n v="368061578"/>
        <n v="383834254"/>
        <n v="217192685"/>
        <n v="343185698"/>
        <n v="857174623"/>
        <n v="124833285"/>
        <n v="632148015"/>
        <n v="435417640"/>
        <n v="811253488"/>
        <n v="406579387"/>
        <n v="188631665"/>
        <n v="294959151"/>
        <n v="483423173"/>
        <n v="582197558"/>
        <n v="939768636"/>
        <n v="174935233"/>
        <n v="126808679"/>
        <n v="904812800"/>
        <n v="438683927"/>
        <n v="328470885"/>
        <n v="894535005"/>
        <n v="727550113"/>
        <n v="738502538"/>
        <n v="108691108"/>
        <n v="339727151"/>
        <n v="303534495"/>
        <n v="292349469"/>
        <n v="668720901"/>
        <n v="515510118"/>
        <n v="785890948"/>
        <n v="253349721"/>
        <n v="461685264"/>
        <n v="775008904"/>
        <n v="627744472"/>
        <n v="874628293"/>
        <n v="640709197"/>
        <n v="471348512"/>
        <n v="982220065"/>
        <n v="609310185"/>
        <n v="558917701"/>
        <n v="757653939"/>
        <n v="302442729"/>
        <n v="610520398"/>
        <n v="469435775"/>
        <n v="987050187"/>
        <n v="641537463"/>
        <n v="231383931"/>
        <n v="625388419"/>
        <n v="512662255"/>
        <n v="452629268"/>
        <n v="625025784"/>
        <n v="379900634"/>
        <n v="487615144"/>
        <n v="888843142"/>
        <n v="244570958"/>
        <n v="886097419"/>
        <n v="265033853"/>
        <n v="403304088"/>
        <n v="243144452"/>
        <n v="597103774"/>
        <n v="998043382"/>
        <n v="149137103"/>
        <n v="873871266"/>
        <n v="666044700"/>
        <n v="239768731"/>
        <n v="379467189"/>
        <n v="589876401"/>
        <n v="446045196"/>
        <n v="943334901"/>
        <n v="447419345"/>
        <n v="544284856"/>
        <n v="190230262"/>
        <n v="661866891"/>
        <n v="606118571"/>
        <n v="990221631"/>
        <n v="151724898"/>
        <n v="548489701"/>
        <n v="208689868"/>
        <n v="380811727"/>
        <n v="583654105"/>
        <n v="856328332"/>
        <n v="408258235"/>
        <n v="769180142"/>
        <n v="839142882"/>
        <n v="938507783"/>
        <n v="557948672"/>
        <n v="608451879"/>
        <n v="271316230"/>
        <n v="148153054"/>
        <n v="910886180"/>
        <n v="151751935"/>
        <n v="933299148"/>
        <n v="538389146"/>
        <n v="820195758"/>
        <n v="552205312"/>
        <n v="378216636"/>
        <n v="562341058"/>
        <n v="539002406"/>
        <n v="262937009"/>
        <n v="659193694"/>
        <n v="473133790"/>
        <n v="320431125"/>
        <n v="437072026"/>
        <n v="229355323"/>
        <n v="523892343"/>
        <n v="417606914"/>
        <n v="427735364"/>
        <n v="241826522"/>
        <n v="967741715"/>
        <n v="183654773"/>
        <n v="488052022"/>
        <n v="949732291"/>
        <n v="257806909"/>
        <n v="771699702"/>
        <n v="871147000"/>
        <n v="806197631"/>
        <n v="447212922"/>
        <n v="634866702"/>
        <n v="930145299"/>
        <n v="964347541"/>
        <n v="889084756"/>
        <n v="926280772"/>
        <n v="918171918"/>
        <n v="777307021"/>
        <n v="936547410"/>
        <n v="999066913"/>
        <n v="188351857"/>
        <n v="498201072"/>
        <n v="842725884"/>
        <n v="206350123"/>
        <n v="793810117"/>
        <n v="380154693"/>
        <n v="860745179"/>
        <n v="601255404"/>
        <n v="287671697"/>
        <n v="676292884"/>
        <n v="343730294"/>
        <n v="636907756"/>
        <n v="723061597"/>
        <n v="739740645"/>
        <n v="444806230"/>
        <n v="566432178"/>
        <n v="553104817"/>
        <n v="823622977"/>
        <n v="517097985"/>
        <n v="642953670"/>
        <n v="930926358"/>
        <n v="281064879"/>
        <n v="813730561"/>
        <n v="219597232"/>
        <n v="309651219"/>
        <n v="265191352"/>
        <n v="687828958"/>
        <n v="449487864"/>
        <n v="742404401"/>
        <n v="129127395"/>
        <n v="392518174"/>
        <n v="685750567"/>
        <n v="682310903"/>
        <n v="125998008"/>
        <n v="180923211"/>
        <n v="281510341"/>
        <n v="382495725"/>
        <n v="508928191"/>
        <n v="306169068"/>
        <n v="389892184"/>
        <n v="996083867"/>
        <n v="631042945"/>
        <n v="121380746"/>
        <n v="364021098"/>
        <n v="976200330"/>
        <n v="745467269"/>
        <n v="779683244"/>
        <n v="457022082"/>
        <n v="575970113"/>
        <n v="205326163"/>
        <n v="734201562"/>
        <n v="922020137"/>
        <n v="948518216"/>
        <n v="163744628"/>
        <n v="238060700"/>
        <n v="212140262"/>
        <n v="546969640"/>
        <n v="873847663"/>
        <n v="444385659"/>
        <n v="380507457"/>
        <n v="524449384"/>
        <n v="788760268"/>
        <n v="706301438"/>
        <n v="780246722"/>
        <n v="234082448"/>
        <n v="161607444"/>
        <n v="376933038"/>
        <n v="764483058"/>
        <n v="828993833"/>
        <n v="145514190"/>
        <n v="609405457"/>
        <n v="586341464"/>
        <n v="762308537"/>
        <n v="993605506"/>
        <n v="756843698"/>
        <n v="498946940"/>
        <n v="287151563"/>
        <n v="259006392"/>
        <n v="172372758"/>
        <n v="755424487"/>
        <n v="556647908"/>
        <n v="894841849"/>
        <n v="909117639"/>
        <n v="708899104"/>
        <n v="923922574"/>
        <n v="454236876"/>
        <n v="520203340"/>
        <n v="612495791"/>
        <n v="742100560"/>
        <n v="990316474"/>
        <n v="158754861"/>
        <n v="719339549"/>
        <n v="264306867"/>
        <n v="956205642"/>
        <n v="977897202"/>
        <n v="382555377"/>
        <n v="643666493"/>
        <n v="605029380"/>
        <n v="530755364"/>
        <n v="755268275"/>
        <n v="333304440"/>
        <n v="189912688"/>
        <n v="870454347"/>
        <n v="290603244"/>
        <n v="486345708"/>
        <n v="863980567"/>
        <n v="450119149"/>
        <n v="141685283"/>
        <n v="455915296"/>
        <n v="180358016"/>
        <n v="422874772"/>
        <n v="561639392"/>
        <n v="495138204"/>
        <n v="192170035"/>
        <n v="141846215"/>
        <n v="903590571"/>
        <n v="857139432"/>
        <n v="252541625"/>
        <n v="760158479"/>
        <n v="520663821"/>
        <n v="895043981"/>
        <n v="614597785"/>
        <n v="730936563"/>
        <n v="565984141"/>
        <n v="861976850"/>
        <n v="631463515"/>
        <n v="307305467"/>
        <n v="392676532"/>
        <n v="111063039"/>
        <n v="556263816"/>
        <n v="642390191"/>
        <n v="253865993"/>
        <n v="695427548"/>
        <n v="642123687"/>
        <n v="189315736"/>
        <n v="402677524"/>
        <n v="168195378"/>
        <n v="242168128"/>
        <n v="101207101"/>
        <n v="192236125"/>
        <n v="582491528"/>
        <n v="509522140"/>
        <n v="631189286"/>
        <n v="775666797"/>
        <n v="391440999"/>
        <n v="797310721"/>
        <n v="232387292"/>
        <n v="606094539"/>
        <n v="748168790"/>
        <n v="458658874"/>
        <n v="957926118"/>
        <n v="836644351"/>
        <n v="105799901"/>
        <n v="646691596"/>
        <n v="360930764"/>
        <n v="820441234"/>
        <n v="517459332"/>
        <n v="714533889"/>
        <n v="494526231"/>
        <n v="810610187"/>
        <n v="436272084"/>
        <n v="915310752"/>
        <n v="711837518"/>
        <n v="160276210"/>
        <n v="115363156"/>
        <n v="602147185"/>
        <n v="365989625"/>
        <n v="922564303"/>
        <n v="707857549"/>
        <n v="928168189"/>
        <n v="610107553"/>
        <n v="650599467"/>
        <n v="666880261"/>
        <n v="346498763"/>
        <n v="797316300"/>
        <n v="497506701"/>
        <n v="245556294"/>
        <n v="910263907"/>
        <n v="280740869"/>
        <n v="716411006"/>
        <n v="597010648"/>
        <n v="172588622"/>
        <n v="213506257"/>
        <n v="660437381"/>
        <n v="174368321"/>
        <n v="186597907"/>
        <n v="848737466"/>
        <n v="582710826"/>
        <n v="130754315"/>
        <n v="305416762"/>
        <n v="639559495"/>
        <n v="736356341"/>
        <n v="719293630"/>
        <n v="782170188"/>
        <n v="739097344"/>
        <n v="474498927"/>
        <n v="393111264"/>
        <n v="969983184"/>
        <n v="500476014"/>
        <n v="950263583"/>
        <n v="305332219"/>
        <n v="221980750"/>
        <n v="176820504"/>
        <n v="616775310"/>
        <n v="709081494"/>
        <n v="591287887"/>
        <n v="921255815"/>
        <n v="627159106"/>
        <n v="957484090"/>
        <n v="531029593"/>
        <n v="286906945"/>
        <n v="334539973"/>
        <n v="403665006"/>
        <n v="294330871"/>
        <n v="326898896"/>
        <n v="892042911"/>
        <n v="200749242"/>
        <n v="134316718"/>
        <n v="394356667"/>
        <n v="752792918"/>
        <n v="601861798"/>
        <n v="304112136"/>
        <n v="742405259"/>
        <n v="169914996"/>
        <n v="960127675"/>
        <n v="156842124"/>
        <n v="724169671"/>
        <n v="296534144"/>
        <n v="628671872"/>
        <n v="845631682"/>
        <n v="592774903"/>
        <n v="485775363"/>
        <n v="760619390"/>
        <n v="823605811"/>
        <n v="601345956"/>
        <n v="990763652"/>
        <n v="709095227"/>
        <n v="343889510"/>
        <n v="103007829"/>
        <n v="264624011"/>
        <n v="727224385"/>
        <n v="559607779"/>
        <n v="250885522"/>
        <n v="360481441"/>
        <n v="168131864"/>
        <n v="823885619"/>
        <n v="398104035"/>
        <n v="631460940"/>
        <n v="184942662"/>
        <n v="489848029"/>
        <n v="797788369"/>
        <n v="430687510"/>
        <n v="130781781"/>
        <n v="710620009"/>
        <n v="803063523"/>
        <n v="911286151"/>
        <n v="258774220"/>
        <n v="839326560"/>
        <n v="667054498"/>
        <n v="526381862"/>
        <n v="822044980"/>
        <n v="229092681"/>
        <n v="642886292"/>
        <n v="429099643"/>
        <n v="273719060"/>
        <n v="933043372"/>
        <n v="983683907"/>
        <n v="872564494"/>
        <n v="666921460"/>
        <n v="504303634"/>
        <n v="142572343"/>
        <n v="309901416"/>
        <n v="454777181"/>
        <n v="995998466"/>
        <n v="172676599"/>
        <n v="794235408"/>
        <n v="790411221"/>
        <n v="861252868"/>
        <n v="427121675"/>
        <n v="778691470"/>
        <n v="126948583"/>
        <n v="353191840"/>
        <n v="259032571"/>
        <n v="516394603"/>
        <n v="517514264"/>
        <n v="624940383"/>
        <n v="821534287"/>
        <n v="260469806"/>
        <n v="415233266"/>
        <n v="129623496"/>
        <n v="567751824"/>
        <n v="264042079"/>
        <n v="973230588"/>
        <n v="920366179"/>
        <n v="650810182"/>
        <n v="780236423"/>
        <n v="644631230"/>
        <n v="550293433"/>
        <n v="423834359"/>
        <n v="262177836"/>
        <n v="582560193"/>
        <n v="172530257"/>
        <n v="139949357"/>
        <n v="762991321"/>
        <n v="140142476"/>
        <n v="940201652"/>
        <n v="952280175"/>
        <n v="735801875"/>
        <n v="470503079"/>
        <n v="406432616"/>
        <n v="413951814"/>
        <n v="433734500"/>
        <n v="926767003"/>
        <n v="624348151"/>
        <n v="578089272"/>
        <n v="109914195"/>
        <n v="862059247"/>
        <n v="947073256"/>
        <n v="797817552"/>
        <n v="917465960"/>
        <n v="529504811"/>
        <n v="727732932"/>
        <n v="426261651"/>
        <n v="409514796"/>
        <n v="182228696"/>
        <n v="219452178"/>
        <n v="616546571"/>
        <n v="639185702"/>
        <n v="973355901"/>
        <n v="575355994"/>
        <n v="721797311"/>
        <n v="959603679"/>
        <n v="456011426"/>
        <n v="248569381"/>
        <n v="995138871"/>
        <n v="723893725"/>
        <n v="683320271"/>
        <n v="392217338"/>
        <n v="789696252"/>
        <n v="185180842"/>
        <n v="108407437"/>
        <n v="359424865"/>
        <n v="358594453"/>
        <n v="496590030"/>
        <n v="784397923"/>
        <n v="403316962"/>
        <n v="854958474"/>
        <n v="111246287"/>
        <n v="264416730"/>
        <n v="777018630"/>
        <n v="731913316"/>
        <n v="182274615"/>
        <n v="601588857"/>
        <n v="833654868"/>
        <n v="242583978"/>
        <n v="962800014"/>
        <n v="249039304"/>
        <n v="826350677"/>
        <n v="540095460"/>
        <n v="905947482"/>
        <n v="359893071"/>
        <n v="108231055"/>
        <n v="977572762"/>
        <n v="264842021"/>
        <n v="287275159"/>
        <n v="732421004"/>
        <n v="908140885"/>
        <n v="192608630"/>
        <n v="284310567"/>
        <n v="252045524"/>
        <n v="584924829"/>
        <n v="942372310"/>
        <n v="604124295"/>
        <n v="720229613"/>
        <n v="261049592"/>
        <n v="967258059"/>
        <n v="599841344"/>
        <n v="590098273"/>
        <n v="189640176"/>
        <n v="520390880"/>
        <n v="524586713"/>
        <n v="114776504"/>
        <n v="623821580"/>
        <n v="754895770"/>
        <n v="631485402"/>
        <n v="447389304"/>
        <n v="916718804"/>
        <n v="123897731"/>
        <n v="273662412"/>
        <n v="941061675"/>
        <n v="421456849"/>
        <n v="680521762"/>
        <n v="604242742"/>
        <n v="948918616"/>
        <n v="291160714"/>
        <n v="877892863"/>
        <n v="976351392"/>
        <n v="724085128"/>
        <n v="778955399"/>
        <n v="969136035"/>
        <n v="743113362"/>
        <n v="519686210"/>
        <n v="337965905"/>
        <n v="307376277"/>
        <n v="157653653"/>
        <n v="588846862"/>
        <n v="121317231"/>
        <n v="945738589"/>
        <n v="373097264"/>
        <n v="284692084"/>
        <n v="382134377"/>
        <n v="437347972"/>
        <n v="742569196"/>
        <n v="760346877"/>
        <n v="473542344"/>
        <n v="835329425"/>
        <n v="619194447"/>
        <n v="468936240"/>
        <n v="648666131"/>
        <n v="592807948"/>
        <n v="256098020"/>
        <n v="563585174"/>
        <n v="260630738"/>
        <n v="862908542"/>
        <n v="806404912"/>
        <n v="397418677"/>
        <n v="462561166"/>
        <n v="998756206"/>
        <n v="723240125"/>
        <n v="223561751"/>
        <n v="607582414"/>
        <n v="353475940"/>
        <n v="259728658"/>
        <n v="295139396"/>
        <n v="948819482"/>
        <n v="980192744"/>
        <n v="568995511"/>
        <n v="865276610"/>
        <n v="839397370"/>
        <n v="432031619"/>
        <n v="104165685"/>
        <n v="387098395"/>
        <n v="532441079"/>
        <n v="762117564"/>
        <n v="918364179"/>
        <n v="913729751"/>
        <n v="281075608"/>
        <n v="423575580"/>
        <n v="564715993"/>
        <n v="898295676"/>
        <n v="338425958"/>
        <n v="569530665"/>
        <n v="196346127"/>
        <n v="593921172"/>
        <n v="957617127"/>
        <n v="553107821"/>
        <n v="966379582"/>
        <n v="253731238"/>
        <n v="591774117"/>
        <n v="627432048"/>
        <n v="427941358"/>
        <n v="130850875"/>
        <n v="394021928"/>
        <n v="145628345"/>
        <n v="634156453"/>
        <n v="478405082"/>
        <n v="617485558"/>
        <n v="260821712"/>
        <n v="938149869"/>
        <n v="649518859"/>
        <n v="615290009"/>
        <n v="326137149"/>
        <n v="693046605"/>
        <n v="897317206"/>
        <n v="640560281"/>
        <n v="594699656"/>
        <n v="151971662"/>
        <n v="574925124"/>
        <n v="946421372"/>
        <n v="419634234"/>
        <n v="468050038"/>
        <n v="835467612"/>
        <n v="885998284"/>
        <n v="954065883"/>
        <n v="994406735"/>
        <n v="132069671"/>
        <n v="712416017"/>
        <n v="651119601"/>
        <n v="184166753"/>
        <n v="517856299"/>
        <n v="678799569"/>
        <n v="663920390"/>
        <n v="990455090"/>
        <n v="445952498"/>
        <n v="138273942"/>
        <n v="345593249"/>
        <n v="966396749"/>
        <n v="169483268"/>
        <n v="243964135"/>
        <n v="849263179"/>
        <n v="365116727"/>
        <n v="841573607"/>
        <n v="348995149"/>
        <n v="628055179"/>
        <n v="339740025"/>
        <n v="915348517"/>
        <n v="706491982"/>
        <n v="835094249"/>
        <n v="243391644"/>
        <n v="643932998"/>
        <n v="669579637"/>
        <n v="823505389"/>
        <n v="329196584"/>
        <n v="280452048"/>
        <n v="491383111"/>
        <n v="846413600"/>
        <n v="850279843"/>
        <n v="978030669"/>
        <n v="425027406"/>
        <n v="256943881"/>
        <n v="259766423"/>
        <n v="289793860"/>
        <n v="723637521"/>
        <n v="208221232"/>
        <n v="610781323"/>
        <n v="268866622"/>
        <n v="740338456"/>
        <n v="953370654"/>
        <n v="356449544"/>
        <n v="268373954"/>
        <n v="728255212"/>
        <n v="945517146"/>
        <n v="649896085"/>
        <n v="541440856"/>
        <n v="940512788"/>
        <n v="437785708"/>
        <n v="844245946"/>
        <n v="441192328"/>
        <n v="730236184"/>
        <n v="583301341"/>
        <n v="292624127"/>
        <n v="220753371"/>
        <n v="350550401"/>
        <n v="735189044"/>
        <n v="148155629"/>
        <n v="133248984"/>
        <n v="954580438"/>
        <n v="246573817"/>
        <n v="663965451"/>
        <n v="431804168"/>
        <n v="995451295"/>
        <n v="270580661"/>
        <n v="293178594"/>
        <n v="469543921"/>
        <n v="726287972"/>
        <n v="160334575"/>
        <n v="188920056"/>
        <n v="499593245"/>
        <n v="400215470"/>
        <n v="168960559"/>
        <n v="604314839"/>
        <n v="775077140"/>
        <n v="270358788"/>
        <n v="549583613"/>
        <n v="892487943"/>
        <n v="649120604"/>
        <n v="589842927"/>
        <n v="655328738"/>
        <n v="406564366"/>
        <n v="374848639"/>
        <n v="711792886"/>
        <n v="739320933"/>
        <n v="299669110"/>
        <n v="205386245"/>
        <n v="889333665"/>
        <n v="154685199"/>
        <n v="824927175"/>
        <n v="393858420"/>
        <n v="475590264"/>
        <n v="954546535"/>
        <n v="435463559"/>
        <n v="293390166"/>
        <n v="623687684"/>
        <n v="692029941"/>
        <n v="284403264"/>
        <n v="157106482"/>
        <n v="686750924"/>
        <n v="520260417"/>
        <n v="624871289"/>
        <n v="238132369"/>
        <n v="917904984"/>
        <n v="692362964"/>
        <n v="809992635"/>
        <n v="789592826"/>
        <n v="670274865"/>
        <n v="561462581"/>
        <n v="192892301"/>
        <n v="264612853"/>
        <n v="196985566"/>
        <n v="380684268"/>
        <n v="826695287"/>
        <n v="716317451"/>
        <n v="651162087"/>
        <n v="403153026"/>
        <n v="264526593"/>
        <n v="597831618"/>
        <n v="485929429"/>
        <n v="881993854"/>
        <n v="559511220"/>
        <n v="162280356"/>
        <n v="854412591"/>
        <n v="270331752"/>
        <n v="164774167"/>
        <n v="562788665"/>
        <n v="209736573"/>
        <n v="621291720"/>
        <n v="233440434"/>
        <n v="252481544"/>
        <n v="605026376"/>
        <n v="387998759"/>
        <n v="118635022"/>
        <n v="384483993"/>
        <n v="493406999"/>
        <n v="723577868"/>
        <n v="973482930"/>
        <n v="311921012"/>
        <n v="128003442"/>
        <n v="981154048"/>
        <n v="351109158"/>
        <n v="287917602"/>
        <n v="661940705"/>
        <n v="513852298"/>
        <n v="304638707"/>
        <n v="565598762"/>
        <n v="548343789"/>
        <n v="474797618"/>
        <n v="187196576"/>
        <n v="498089492"/>
        <n v="940337693"/>
        <n v="217115008"/>
        <n v="251907765"/>
        <n v="338514792"/>
        <n v="291047418"/>
        <n v="893929469"/>
        <n v="751897275"/>
        <n v="339999663"/>
        <n v="653597962"/>
        <n v="958366000"/>
        <n v="140290105"/>
        <n v="755669105"/>
        <n v="481114327"/>
        <n v="663549602"/>
        <n v="470211255"/>
        <n v="938648116"/>
        <n v="926721513"/>
        <n v="262605273"/>
        <n v="194785726"/>
        <n v="242061698"/>
        <n v="443544518"/>
        <n v="908658015"/>
        <n v="467138516"/>
        <n v="719034850"/>
        <n v="184708344"/>
        <n v="154832828"/>
        <n v="640394628"/>
        <n v="822692573"/>
        <n v="403337991"/>
        <n v="954254710"/>
        <n v="967679059"/>
        <n v="806159865"/>
        <n v="452558457"/>
        <n v="860048663"/>
        <n v="802116811"/>
        <n v="922561728"/>
        <n v="585494744"/>
        <n v="125339686"/>
        <n v="396832883"/>
        <n v="525023162"/>
        <n v="155271852"/>
        <n v="803252780"/>
        <n v="904952275"/>
        <n v="766669166"/>
        <n v="315014779"/>
        <n v="446912944"/>
        <n v="779599988"/>
        <n v="100624740"/>
        <n v="417848527"/>
        <n v="209445178"/>
        <n v="273901021"/>
        <n v="580014884"/>
        <n v="716898095"/>
        <n v="343974483"/>
        <n v="540980374"/>
        <n v="657964599"/>
        <n v="565288484"/>
        <n v="203625857"/>
        <n v="933963048"/>
        <n v="587598884"/>
        <n v="216144692"/>
        <n v="941524302"/>
        <n v="805974042"/>
        <n v="622042739"/>
        <n v="822591722"/>
        <n v="110794818"/>
        <n v="410138356"/>
        <n v="114421164"/>
        <n v="837754571"/>
        <n v="664562404"/>
        <n v="899580991"/>
        <n v="217859160"/>
        <n v="514758241"/>
        <n v="155952060"/>
        <n v="727426946"/>
        <n v="285481727"/>
        <n v="106727731"/>
        <n v="638088786"/>
        <n v="146801221"/>
        <n v="570413863"/>
        <n v="766788041"/>
        <n v="564097583"/>
        <n v="310828816"/>
        <n v="425780570"/>
        <n v="948064172"/>
        <n v="187103450"/>
        <n v="572634732"/>
        <n v="104706847"/>
        <n v="903681123"/>
        <n v="660231387"/>
        <n v="285343968"/>
        <n v="760317695"/>
        <n v="886763894"/>
        <n v="436606395"/>
        <n v="602081525"/>
        <n v="845738112"/>
        <n v="250437486"/>
        <n v="669353473"/>
        <n v="875972402"/>
        <n v="614093101"/>
        <n v="147826898"/>
        <n v="711597621"/>
        <n v="460141599"/>
        <n v="318507659"/>
        <n v="832057130"/>
        <n v="816463840"/>
        <n v="507714116"/>
        <n v="212106788"/>
        <n v="756253182"/>
        <n v="337077128"/>
        <n v="371814954"/>
        <n v="548015487"/>
        <n v="173540055"/>
        <n v="426562488"/>
        <n v="305569112"/>
        <n v="679358756"/>
        <n v="237042748"/>
        <n v="438044917"/>
        <n v="562101590"/>
        <n v="859261596"/>
        <n v="299886262"/>
        <n v="624649417"/>
        <n v="494537389"/>
        <n v="440849006"/>
        <n v="615195596"/>
        <n v="339500987"/>
        <n v="356001508"/>
        <n v="577245986"/>
        <n v="536095750"/>
        <n v="735724627"/>
        <n v="399618947"/>
        <n v="621577537"/>
        <n v="315711724"/>
        <n v="266445338"/>
        <n v="878514707"/>
        <n v="826968657"/>
        <n v="207168519"/>
        <n v="984788119"/>
        <n v="245813786"/>
        <n v="546544349"/>
        <n v="463591134"/>
        <n v="443877971"/>
        <n v="554641187"/>
        <n v="933429610"/>
        <n v="438104569"/>
        <n v="696839892"/>
        <n v="258121907"/>
        <n v="440749442"/>
        <n v="383833825"/>
        <n v="196798884"/>
        <n v="509380948"/>
        <n v="221628844"/>
        <n v="553903901"/>
        <n v="996879947"/>
        <n v="661543309"/>
        <n v="529192817"/>
        <n v="301439797"/>
        <n v="650208079"/>
        <n v="967733991"/>
        <n v="716566359"/>
        <n v="779566514"/>
        <n v="309908282"/>
        <n v="781077992"/>
        <n v="136874473"/>
        <n v="441409051"/>
        <n v="229105556"/>
        <n v="354700314"/>
        <n v="843242156"/>
        <n v="440092408"/>
        <n v="660924899"/>
        <n v="841725957"/>
        <n v="388794410"/>
        <n v="128741586"/>
        <n v="958491313"/>
        <n v="695279920"/>
        <n v="826656234"/>
        <n v="660481584"/>
        <n v="474929797"/>
        <n v="168487203"/>
        <n v="609952628"/>
        <n v="488437402"/>
        <n v="363365352"/>
        <n v="414472806"/>
        <n v="891808593"/>
        <n v="765734040"/>
        <n v="876922976"/>
        <n v="786361730"/>
        <n v="125349128"/>
        <n v="845496499"/>
        <n v="468727672"/>
        <n v="637278974"/>
        <n v="363699233"/>
        <n v="980849778"/>
        <n v="291904437"/>
        <n v="220349538"/>
        <n v="959983909"/>
        <n v="524918878"/>
        <n v="599578273"/>
        <n v="688698422"/>
        <n v="367328155"/>
        <n v="630828797"/>
        <n v="744874179"/>
        <n v="495450627"/>
        <n v="638856971"/>
        <n v="651704537"/>
        <n v="980917155"/>
        <n v="793731153"/>
        <n v="227695357"/>
        <n v="840671098"/>
        <n v="660832202"/>
        <n v="936664998"/>
        <n v="286968314"/>
        <n v="550853478"/>
        <n v="937744319"/>
        <n v="277377164"/>
        <n v="169800841"/>
        <n v="935376679"/>
        <n v="264778506"/>
        <n v="868992650"/>
        <n v="129317939"/>
        <n v="447365701"/>
        <n v="695059764"/>
        <n v="264636456"/>
        <n v="418644607"/>
        <n v="239945542"/>
        <n v="681713092"/>
        <n v="517433583"/>
        <n v="390905845"/>
        <n v="566241204"/>
        <n v="477863490"/>
        <n v="980509030"/>
        <n v="299226653"/>
        <n v="779377686"/>
        <n v="336635959"/>
        <n v="106987798"/>
        <n v="396732032"/>
        <n v="232479989"/>
        <n v="511155498"/>
        <n v="849994885"/>
        <n v="936546981"/>
        <n v="978673112"/>
        <n v="354547107"/>
        <n v="762655293"/>
        <n v="371796500"/>
        <n v="571082055"/>
        <n v="119935786"/>
        <n v="998094022"/>
        <n v="755605590"/>
        <n v="162831819"/>
        <n v="960446536"/>
        <n v="909436070"/>
        <n v="541099250"/>
        <n v="907047402"/>
        <n v="429204356"/>
        <n v="749806439"/>
        <n v="881402480"/>
        <n v="356853806"/>
        <n v="579334247"/>
        <n v="772330129"/>
        <n v="229640281"/>
        <n v="565376031"/>
        <n v="763961207"/>
        <n v="330132138"/>
        <n v="638937652"/>
        <n v="885739076"/>
        <n v="336210238"/>
        <n v="576337468"/>
        <n v="562419593"/>
        <n v="671067941"/>
        <n v="449206340"/>
        <n v="864071118"/>
        <n v="253211104"/>
        <n v="174487626"/>
        <n v="456074512"/>
        <n v="546458089"/>
        <n v="864437186"/>
        <n v="549123132"/>
        <n v="609939754"/>
        <n v="776623380"/>
        <n v="849222838"/>
        <n v="248099458"/>
        <n v="263927066"/>
        <n v="907691991"/>
        <n v="460693061"/>
        <n v="424541604"/>
        <n v="571161448"/>
        <n v="292788922"/>
        <n v="851972854"/>
        <n v="431574571"/>
        <n v="884767901"/>
        <n v="985039174"/>
        <n v="476187217"/>
        <n v="522323358"/>
        <n v="557871425"/>
        <n v="537567746"/>
        <n v="486461150"/>
        <n v="949912965"/>
        <n v="743597018"/>
        <n v="103499639"/>
        <n v="235919654"/>
        <n v="167468392"/>
        <n v="795069682"/>
        <n v="835959851"/>
        <n v="877687728"/>
        <n v="228114640"/>
        <n v="965414416"/>
        <n v="288073384"/>
        <n v="864890372"/>
        <n v="484976708"/>
        <n v="607756221"/>
        <n v="512965238"/>
        <n v="450652587"/>
        <n v="291179597"/>
        <n v="875220096"/>
        <n v="863760411"/>
        <n v="788099372"/>
        <n v="799848306"/>
        <n v="220931041"/>
        <n v="693583905"/>
        <n v="330355727"/>
        <n v="464107835"/>
        <n v="698014056"/>
        <n v="255560719"/>
        <n v="230546653"/>
        <n v="437083184"/>
        <n v="759594142"/>
        <n v="702815854"/>
        <n v="741797149"/>
        <n v="971899354"/>
        <n v="658796298"/>
        <n v="488474309"/>
        <n v="317232215"/>
        <n v="521681344"/>
        <n v="648745524"/>
        <n v="765661084"/>
        <n v="109976851"/>
        <n v="239554154"/>
        <n v="982566821"/>
        <n v="887501180"/>
        <n v="373156058"/>
        <n v="378642785"/>
        <n v="113385188"/>
        <n v="207119596"/>
        <n v="459894835"/>
        <n v="292072236"/>
        <n v="994325625"/>
        <n v="777641332"/>
        <n v="623318183"/>
        <n v="232967507"/>
        <n v="278513133"/>
        <n v="152191388"/>
        <n v="216551101"/>
        <n v="454453599"/>
        <n v="919072711"/>
        <n v="383894765"/>
        <n v="392718589"/>
        <n v="309655511"/>
        <n v="469129359"/>
        <n v="825876462"/>
        <n v="504945647"/>
        <n v="951698243"/>
        <n v="981808078"/>
        <n v="831261479"/>
        <n v="806357276"/>
        <n v="833706796"/>
        <n v="910233867"/>
        <n v="653174817"/>
        <n v="650078475"/>
        <n v="208806169"/>
        <n v="507531726"/>
        <n v="544741475"/>
        <n v="289234244"/>
        <n v="230121362"/>
        <n v="926826655"/>
        <n v="759086453"/>
        <n v="876949584"/>
        <n v="250777375"/>
        <n v="621243655"/>
        <n v="649334752"/>
        <n v="866349494"/>
        <n v="523899209"/>
        <n v="743907725"/>
        <n v="468611371"/>
        <n v="510558974"/>
        <n v="402611863"/>
        <n v="647943866"/>
        <n v="470041310"/>
        <n v="962703025"/>
        <n v="140040338"/>
        <n v="586477077"/>
        <n v="906749570"/>
        <n v="675906646"/>
        <n v="889309632"/>
        <n v="812632358"/>
        <n v="231861150"/>
        <n v="803294837"/>
        <n v="203544747"/>
        <n v="679534709"/>
        <n v="498501050"/>
        <n v="697992599"/>
        <n v="135870683"/>
        <n v="440309131"/>
        <n v="159794270"/>
        <n v="613124930"/>
        <n v="939412438"/>
        <n v="348080623"/>
        <n v="368865811"/>
        <n v="801816833"/>
        <n v="167295014"/>
        <n v="655974185"/>
        <n v="478840672"/>
        <n v="617193305"/>
        <n v="772643411"/>
        <n v="717114818"/>
        <n v="742843854"/>
        <n v="312379348"/>
        <n v="308582627"/>
        <n v="784627521"/>
        <n v="514000356"/>
        <n v="140499961"/>
        <n v="828237664"/>
        <n v="211637294"/>
        <n v="945435178"/>
        <n v="354680144"/>
        <n v="784733521"/>
        <n v="151269137"/>
        <n v="490273320"/>
        <n v="308044898"/>
        <n v="431195199"/>
        <n v="856648051"/>
        <n v="301639783"/>
        <n v="253719222"/>
        <n v="920747697"/>
        <n v="780899035"/>
        <n v="632659566"/>
        <n v="444828116"/>
        <n v="706516015"/>
        <n v="177147090"/>
        <n v="836457669"/>
        <n v="234496581"/>
        <n v="941625154"/>
        <n v="198517215"/>
        <n v="266159093"/>
        <n v="775849616"/>
        <n v="979200112"/>
        <n v="198134410"/>
        <n v="974888837"/>
        <n v="522012221"/>
        <n v="172365891"/>
        <n v="429123675"/>
        <n v="515771901"/>
        <n v="626109397"/>
        <n v="574247491"/>
        <n v="244610011"/>
        <n v="941933286"/>
        <n v="441266143"/>
        <n v="637969911"/>
        <n v="797718417"/>
        <n v="706497991"/>
        <n v="220607459"/>
        <n v="616658151"/>
        <n v="541573894"/>
        <n v="962591016"/>
        <n v="217258346"/>
        <n v="763437211"/>
        <n v="629301440"/>
        <n v="163337361"/>
        <n v="684343802"/>
        <n v="431432092"/>
        <n v="414026057"/>
        <n v="361862027"/>
        <n v="974988830"/>
        <n v="773767793"/>
        <n v="148872745"/>
        <n v="911290013"/>
        <n v="442318427"/>
        <n v="243569314"/>
        <n v="986966502"/>
        <n v="264746320"/>
        <n v="239457595"/>
        <n v="893961656"/>
        <n v="481432330"/>
        <n v="475355947"/>
        <n v="619531333"/>
        <n v="278069818"/>
        <n v="685395228"/>
        <n v="896243894"/>
        <n v="935664641"/>
        <n v="449018800"/>
        <n v="951980197"/>
        <n v="880535161"/>
        <n v="540982520"/>
        <n v="759933602"/>
        <n v="634312236"/>
        <n v="681354749"/>
        <n v="588609969"/>
        <n v="563939225"/>
        <n v="885516345"/>
        <n v="551827657"/>
        <n v="431671988"/>
        <n v="114160668"/>
        <n v="158717525"/>
        <n v="745078885"/>
        <n v="323293578"/>
        <n v="563722932"/>
        <n v="507040774"/>
        <n v="614233434"/>
        <n v="516599738"/>
        <n v="365751016"/>
        <n v="383611094"/>
        <n v="412416303"/>
        <n v="364715468"/>
        <n v="673369920"/>
        <n v="941553485"/>
        <n v="392752492"/>
        <n v="120765769"/>
        <n v="839704644"/>
        <n v="633992946"/>
        <n v="808367002"/>
        <n v="937875640"/>
        <n v="217880189"/>
        <n v="614054477"/>
        <n v="112384831"/>
        <n v="369170081"/>
        <n v="861021554"/>
        <n v="234863078"/>
        <n v="357930982"/>
        <n v="467774093"/>
        <n v="322253739"/>
        <n v="649543750"/>
        <n v="898130452"/>
        <n v="586812674"/>
        <n v="654701745"/>
        <n v="311221492"/>
        <n v="186108243"/>
        <n v="979410827"/>
        <n v="311490571"/>
        <n v="373021304"/>
        <n v="274989354"/>
        <n v="998693549"/>
        <n v="445745217"/>
        <n v="188068187"/>
        <n v="517898786"/>
        <n v="897785842"/>
        <n v="410590684"/>
        <n v="909487140"/>
        <n v="267961537"/>
        <n v="929812705"/>
        <n v="459151971"/>
        <n v="990403163"/>
        <n v="678302609"/>
        <n v="447899138"/>
        <n v="844554078"/>
        <n v="683941256"/>
        <n v="202047002"/>
        <n v="605170142"/>
        <n v="919922006"/>
        <n v="243226420"/>
        <n v="892319715"/>
        <n v="754750716"/>
        <n v="938380753"/>
        <n v="821383655"/>
        <n v="302245748"/>
        <n v="249765861"/>
        <n v="253055322"/>
        <n v="871537959"/>
        <n v="484950101"/>
        <n v="243340575"/>
        <n v="917070710"/>
        <n v="646814334"/>
        <n v="793557775"/>
        <n v="988599860"/>
        <n v="483551919"/>
        <n v="400337779"/>
        <n v="581193768"/>
        <n v="938668715"/>
        <n v="105623948"/>
        <n v="385233294"/>
        <n v="100983083"/>
        <n v="346672141"/>
        <n v="936411798"/>
        <n v="854625880"/>
        <n v="506050717"/>
        <n v="365735137"/>
        <n v="529040467"/>
        <n v="261640536"/>
        <n v="249521672"/>
        <n v="348982703"/>
        <n v="936634957"/>
        <n v="659402263"/>
        <n v="484520947"/>
        <n v="549539840"/>
        <n v="612320268"/>
        <n v="501036059"/>
        <n v="564173543"/>
        <n v="320531547"/>
        <n v="709221398"/>
        <n v="939666926"/>
        <n v="741604459"/>
        <n v="815082824"/>
        <n v="580463349"/>
        <n v="428419864"/>
        <n v="369938695"/>
        <n v="486318671"/>
        <n v="479171121"/>
        <n v="120419871"/>
        <n v="602301251"/>
        <n v="487364089"/>
        <n v="658469712"/>
        <n v="268791949"/>
        <n v="791817128"/>
        <n v="171344077"/>
        <n v="471484124"/>
        <n v="226661098"/>
        <n v="291611325"/>
        <n v="691383635"/>
        <n v="171339356"/>
        <n v="247152316"/>
        <n v="254808843"/>
        <n v="500607764"/>
        <n v="911160409"/>
        <n v="583390605"/>
        <n v="934534680"/>
        <n v="752141463"/>
        <n v="244072282"/>
        <n v="588500964"/>
        <n v="783913838"/>
        <n v="799109733"/>
        <n v="223199975"/>
        <n v="515608394"/>
        <n v="956071317"/>
        <n v="894637572"/>
        <n v="201668488"/>
        <n v="617837893"/>
        <n v="804132115"/>
        <n v="391849982"/>
        <n v="432602822"/>
        <n v="248314464"/>
        <n v="581221234"/>
        <n v="443871963"/>
        <n v="269127976"/>
        <n v="560163104"/>
        <n v="540463674"/>
        <n v="403828513"/>
        <n v="864368951"/>
        <n v="906508815"/>
        <n v="934984433"/>
        <n v="524844634"/>
        <n v="671450746"/>
        <n v="640476596"/>
        <n v="217908513"/>
        <n v="160045325"/>
        <n v="843498361"/>
        <n v="915191447"/>
        <n v="442360913"/>
        <n v="462555587"/>
        <n v="733636796"/>
        <n v="183778369"/>
        <n v="961466634"/>
        <n v="785500419"/>
        <n v="594991052"/>
        <n v="499362361"/>
        <n v="228350675"/>
        <n v="482004821"/>
        <n v="680686128"/>
        <n v="315068423"/>
        <n v="296138036"/>
        <n v="705193793"/>
        <n v="343847024"/>
        <n v="784021556"/>
        <n v="517953717"/>
        <n v="808192336"/>
        <n v="737598741"/>
        <n v="359346759"/>
        <n v="246922719"/>
        <n v="144125449"/>
        <n v="315066277"/>
        <n v="194169032"/>
        <n v="636170041"/>
        <n v="766118133"/>
        <n v="229374635"/>
        <n v="541613376"/>
        <n v="138820683"/>
        <n v="227295386"/>
        <n v="733648812"/>
        <n v="754804790"/>
        <n v="807999646"/>
        <n v="580782210"/>
        <n v="281013810"/>
        <n v="186868274"/>
        <n v="196831929"/>
        <n v="279703605"/>
        <n v="924594628"/>
        <n v="890928828"/>
        <n v="358442533"/>
        <n v="477184569"/>
        <n v="217516267"/>
        <n v="420111453"/>
        <n v="645956456"/>
        <n v="526350104"/>
        <n v="212903726"/>
        <n v="827541148"/>
        <n v="412498700"/>
        <n v="680325210"/>
        <n v="263882005"/>
        <n v="566342914"/>
        <n v="811194264"/>
        <n v="292234885"/>
        <n v="623576104"/>
        <n v="789641749"/>
        <n v="295168149"/>
        <n v="515204131"/>
        <n v="645111024"/>
        <n v="850562655"/>
        <n v="917545354"/>
        <n v="702357947"/>
        <n v="581611764"/>
        <n v="102230632"/>
        <n v="231450879"/>
        <n v="206821334"/>
        <n v="686203324"/>
        <n v="597770678"/>
        <n v="290009725"/>
        <n v="181719291"/>
        <n v="312010705"/>
        <n v="790307796"/>
        <n v="446346890"/>
        <n v="880176818"/>
        <n v="612158906"/>
        <n v="932966983"/>
        <n v="953587377"/>
        <n v="755318915"/>
        <n v="939772927"/>
        <n v="378873240"/>
        <n v="264856183"/>
        <n v="960270583"/>
        <n v="647977769"/>
        <n v="281151568"/>
        <n v="433278310"/>
        <n v="848156821"/>
        <n v="889898431"/>
        <n v="892926967"/>
        <n v="811978757"/>
        <n v="672102630"/>
        <n v="118659913"/>
        <n v="667324435"/>
        <n v="754082524"/>
        <n v="685233008"/>
        <n v="387387216"/>
        <n v="757468974"/>
        <n v="512714612"/>
        <n v="240672957"/>
        <n v="149205338"/>
        <n v="516485583"/>
        <n v="341000020"/>
        <n v="491547477"/>
        <n v="557239282"/>
        <n v="197499263"/>
        <n v="492063748"/>
        <n v="790981566"/>
        <n v="964614045"/>
        <n v="953635013"/>
        <n v="319030797"/>
        <n v="492100226"/>
        <n v="724454629"/>
        <n v="338017833"/>
        <n v="975026166"/>
        <n v="748028457"/>
        <n v="989886033"/>
        <n v="403772723"/>
        <n v="913174855"/>
        <n v="911891257"/>
        <n v="214033257"/>
        <n v="504024684"/>
        <n v="386601865"/>
        <n v="336813628"/>
        <n v="450021302"/>
        <n v="891898715"/>
        <n v="548432195"/>
        <n v="175920569"/>
        <n v="150975167"/>
        <n v="920519816"/>
        <n v="751790845"/>
        <n v="682337081"/>
        <n v="470019853"/>
        <n v="843012988"/>
        <n v="349802815"/>
        <n v="309188163"/>
        <n v="760280358"/>
        <n v="912503230"/>
        <n v="495593106"/>
        <n v="209598815"/>
        <n v="374881684"/>
        <n v="482115542"/>
        <n v="542286717"/>
        <n v="636694037"/>
        <n v="466948831"/>
        <n v="704974925"/>
        <n v="743008649"/>
        <n v="943598830"/>
        <n v="389606797"/>
        <n v="934206378"/>
        <n v="450883901"/>
        <n v="483438193"/>
        <n v="395980584"/>
        <n v="522934901"/>
        <n v="819037473"/>
        <n v="409337127"/>
        <n v="739195191"/>
        <n v="624285495"/>
        <n v="300594365"/>
        <n v="974420630"/>
        <n v="772375619"/>
        <n v="591383159"/>
        <n v="948679578"/>
        <n v="631813704"/>
        <n v="748646867"/>
        <n v="677352893"/>
        <n v="316418111"/>
        <n v="534641349"/>
        <n v="921133935"/>
        <n v="235319697"/>
        <n v="456934964"/>
        <n v="936028563"/>
        <n v="642961823"/>
        <n v="418408572"/>
        <n v="723355138"/>
        <n v="289100348"/>
        <n v="167255532"/>
        <n v="579744517"/>
        <n v="468803632"/>
        <n v="646981704"/>
        <n v="647140061"/>
        <n v="972452533"/>
        <n v="846405446"/>
        <n v="462797629"/>
        <n v="535740411"/>
        <n v="949657618"/>
        <n v="309285581"/>
        <n v="889673125"/>
        <n v="986181581"/>
        <n v="764484775"/>
        <n v="910569036"/>
        <n v="380733191"/>
        <n v="451588571"/>
        <n v="670059001"/>
        <n v="203380811"/>
        <n v="989102828"/>
        <n v="985086381"/>
        <n v="919505298"/>
        <n v="240845906"/>
        <n v="267907035"/>
        <n v="139800012"/>
        <n v="865948665"/>
        <n v="376089322"/>
        <n v="270270812"/>
        <n v="868854463"/>
        <n v="762514102"/>
        <n v="862236058"/>
        <n v="349319159"/>
        <n v="725374734"/>
        <n v="862326610"/>
        <n v="152411115"/>
        <n v="758177077"/>
        <n v="862485826"/>
        <n v="518511188"/>
        <n v="299739491"/>
        <n v="849969565"/>
        <n v="633312737"/>
        <n v="884192836"/>
        <n v="657346189"/>
        <n v="877821624"/>
        <n v="290980470"/>
        <n v="412496554"/>
        <n v="578356206"/>
        <n v="194858253"/>
        <n v="988614022"/>
        <n v="256547343"/>
        <n v="315894544"/>
        <n v="854204452"/>
        <n v="279338395"/>
        <n v="669470202"/>
        <n v="123086202"/>
        <n v="408985221"/>
        <n v="216278588"/>
        <n v="104390132"/>
        <n v="253056180"/>
        <n v="912325561"/>
        <n v="152559602"/>
        <n v="614432132"/>
        <n v="958929479"/>
        <n v="817350471"/>
        <n v="341306436"/>
        <n v="652721202"/>
        <n v="693831098"/>
        <n v="377184951"/>
        <n v="135644090"/>
        <n v="472382342"/>
        <n v="610886037"/>
        <n v="744954001"/>
        <n v="688697564"/>
        <n v="326540553"/>
        <n v="963219296"/>
        <n v="373782622"/>
        <n v="453591859"/>
        <n v="468320834"/>
        <n v="203955876"/>
        <n v="416795814"/>
        <n v="583451974"/>
        <n v="250848186"/>
        <n v="386220777"/>
        <n v="227118575"/>
        <n v="431402909"/>
        <n v="827247607"/>
        <n v="863138997"/>
        <n v="957875907"/>
        <n v="250569665"/>
        <n v="650644099"/>
        <n v="987835538"/>
        <n v="162192809"/>
        <n v="294077241"/>
        <n v="874162662"/>
        <n v="113435399"/>
        <n v="793194282"/>
        <n v="815050637"/>
        <n v="850928294"/>
        <n v="293063580"/>
        <n v="404005324"/>
        <n v="266614854"/>
        <n v="834065997"/>
        <n v="879845082"/>
        <n v="147750937"/>
        <n v="701894891"/>
        <n v="176700770"/>
        <n v="326904904"/>
        <n v="277556121"/>
        <n v="574015748"/>
        <n v="931957614"/>
        <n v="687368047"/>
        <n v="146545875"/>
        <n v="136102426"/>
        <n v="652961528"/>
        <n v="414359509"/>
        <n v="907845199"/>
        <n v="541279923"/>
        <n v="492837512"/>
        <n v="661004292"/>
        <n v="114579093"/>
        <n v="242673242"/>
        <n v="704710566"/>
        <n v="780427396"/>
        <n v="719872558"/>
        <n v="393407380"/>
        <n v="641705691"/>
        <n v="125753819"/>
        <n v="276850593"/>
        <n v="346607339"/>
        <n v="556947886"/>
        <n v="750108563"/>
        <n v="838638198"/>
        <n v="355398118"/>
        <n v="703562152"/>
        <n v="206616628"/>
        <n v="858360373"/>
        <n v="672904717"/>
        <n v="434673488"/>
        <n v="548403012"/>
        <n v="589142119"/>
        <n v="652252137"/>
        <n v="903406894"/>
        <n v="228592717"/>
        <n v="284108436"/>
        <n v="546565377"/>
        <n v="562887370"/>
        <n v="400310742"/>
        <n v="196384322"/>
        <n v="608969438"/>
        <n v="566239917"/>
        <n v="416682088"/>
        <n v="579094779"/>
        <n v="192589318"/>
        <n v="266589534"/>
        <n v="530831754"/>
        <n v="785364806"/>
        <n v="450550019"/>
        <n v="817061221"/>
        <n v="995884740"/>
        <n v="168319404"/>
        <n v="735976541"/>
        <n v="670779979"/>
        <n v="264966046"/>
        <n v="781083571"/>
        <n v="401993882"/>
        <n v="980870807"/>
        <n v="391200673"/>
        <n v="176782310"/>
        <n v="601727044"/>
        <n v="200458705"/>
        <n v="727713620"/>
        <n v="408540618"/>
        <n v="688301026"/>
        <n v="382668673"/>
        <n v="627629888"/>
        <n v="829483497"/>
        <n v="914840829"/>
        <n v="880625712"/>
        <n v="344074475"/>
        <n v="792735946"/>
        <n v="634471452"/>
        <n v="147454822"/>
        <n v="130172383"/>
        <n v="551422965"/>
        <n v="100317895"/>
        <n v="236281001"/>
        <n v="239048612"/>
        <n v="358669555"/>
        <n v="465505158"/>
        <n v="500229251"/>
        <n v="923828160"/>
        <n v="467600715"/>
        <n v="183158242"/>
        <n v="292424571"/>
        <n v="637636029"/>
        <n v="231341445"/>
        <n v="406402146"/>
        <n v="765991961"/>
        <n v="533597218"/>
        <n v="803016746"/>
        <n v="488361871"/>
        <n v="374056422"/>
        <n v="864836728"/>
        <n v="635751616"/>
        <n v="682162415"/>
        <n v="269742953"/>
        <n v="984479558"/>
        <n v="882671058"/>
        <n v="340928781"/>
        <n v="706176555"/>
        <n v="245650708"/>
        <n v="896900069"/>
        <n v="617785966"/>
        <n v="136482226"/>
        <n v="701475179"/>
        <n v="931563651"/>
        <n v="865858972"/>
        <n v="613784968"/>
        <n v="805077970"/>
        <n v="339786803"/>
        <n v="438272798"/>
        <n v="591209781"/>
        <n v="809584081"/>
        <n v="274694526"/>
        <n v="488152444"/>
        <n v="321881663"/>
        <n v="968118512"/>
        <n v="989411818"/>
        <n v="368622910"/>
        <n v="958925616"/>
        <n v="633806264"/>
        <n v="937063682"/>
        <n v="332809197"/>
        <n v="955466639"/>
        <n v="959772336"/>
        <n v="370775115"/>
        <n v="633836305"/>
        <n v="564629733"/>
        <n v="399141728"/>
        <n v="443671119"/>
        <n v="624829232"/>
        <n v="939539897"/>
        <n v="105039441"/>
        <n v="508876693"/>
        <n v="558912980"/>
        <n v="533322131"/>
        <n v="330590474"/>
        <n v="819516837"/>
        <n v="689212548"/>
        <n v="499101436"/>
        <n v="428919827"/>
        <n v="728716552"/>
        <n v="368852937"/>
        <n v="190002810"/>
        <n v="653152501"/>
        <n v="489600837"/>
        <n v="750959146"/>
        <n v="759151256"/>
        <n v="356413495"/>
        <n v="355294692"/>
        <n v="288656175"/>
        <n v="659671771"/>
        <n v="691827809"/>
        <n v="578923118"/>
        <n v="135069024"/>
        <n v="144689357"/>
        <n v="112520444"/>
        <n v="513611114"/>
        <n v="543322694"/>
        <n v="367329013"/>
        <n v="671616399"/>
        <n v="412483680"/>
        <n v="866542184"/>
        <n v="680715739"/>
        <n v="822240674"/>
        <n v="528665816"/>
        <n v="457852494"/>
        <n v="437974536"/>
        <n v="817518270"/>
        <n v="215282523"/>
        <n v="470378625"/>
        <n v="792230403"/>
        <n v="910574185"/>
        <n v="625458800"/>
        <n v="257245576"/>
        <n v="196608340"/>
        <n v="454533421"/>
        <n v="212319648"/>
        <n v="971578347"/>
        <n v="704233348"/>
        <n v="602520978"/>
        <n v="128990066"/>
        <n v="166501939"/>
        <n v="768230426"/>
        <n v="707661855"/>
        <n v="628595054"/>
        <n v="795141351"/>
        <n v="641724574"/>
        <n v="123081052"/>
        <n v="164259612"/>
        <n v="410621583"/>
        <n v="577840793"/>
        <n v="901903569"/>
        <n v="789108741"/>
        <n v="166067636"/>
        <n v="829704082"/>
        <n v="597254407"/>
        <n v="956267440"/>
        <n v="314604508"/>
        <n v="750439441"/>
        <n v="362258565"/>
        <n v="918860709"/>
        <n v="209357202"/>
        <n v="593171870"/>
        <n v="450041043"/>
        <n v="930013549"/>
        <n v="103450715"/>
        <n v="611026370"/>
        <n v="213726842"/>
        <n v="342850959"/>
        <n v="250010049"/>
        <n v="157127940"/>
        <n v="806440961"/>
        <n v="310497939"/>
        <n v="902160203"/>
        <n v="384601581"/>
        <n v="681308400"/>
        <n v="186079490"/>
        <n v="513026177"/>
        <n v="646572291"/>
        <n v="991454160"/>
        <n v="222720611"/>
        <n v="235732972"/>
        <n v="296165072"/>
        <n v="190003240"/>
        <n v="673546302"/>
        <n v="323405587"/>
        <n v="486504924"/>
        <n v="330080640"/>
        <n v="891681563"/>
        <n v="129169023"/>
        <n v="570716845"/>
        <n v="764811360"/>
        <n v="230251395"/>
        <n v="806148278"/>
        <n v="801925837"/>
        <n v="847320401"/>
        <n v="742380797"/>
        <n v="807468354"/>
        <n v="533256900"/>
        <n v="830732762"/>
        <n v="881194770"/>
        <n v="386254251"/>
        <n v="917835032"/>
        <n v="968173444"/>
        <n v="899818313"/>
        <n v="695630967"/>
        <n v="408785235"/>
        <n v="612767446"/>
        <n v="151376426"/>
        <n v="188723504"/>
        <n v="159232509"/>
        <n v="917639768"/>
        <n v="688994109"/>
        <n v="918656861"/>
        <n v="422301852"/>
        <n v="335915410"/>
        <n v="965796363"/>
        <n v="438556039"/>
        <n v="551118266"/>
        <n v="920719373"/>
        <n v="334908187"/>
        <n v="801546037"/>
        <n v="798806750"/>
        <n v="225176656"/>
        <n v="849454581"/>
        <n v="460751855"/>
        <n v="518492305"/>
        <n v="302412259"/>
        <n v="962560546"/>
        <n v="569298493"/>
        <n v="863299930"/>
        <n v="505551183"/>
        <n v="927351081"/>
        <n v="480310952"/>
        <n v="286354625"/>
        <n v="187718427"/>
        <n v="996951186"/>
        <n v="446914231"/>
        <n v="840781390"/>
        <n v="502038991"/>
        <n v="524485862"/>
        <n v="722233331"/>
        <n v="979705226"/>
        <n v="801637876"/>
        <n v="663080108"/>
        <n v="659393250"/>
        <n v="956251132"/>
        <n v="439640080"/>
        <n v="765858924"/>
        <n v="511518990"/>
        <n v="123544108"/>
        <n v="569170606"/>
        <n v="185947310"/>
        <n v="531735551"/>
        <n v="534709155"/>
        <n v="543354451"/>
        <n v="976470267"/>
        <n v="973167932"/>
        <n v="642871272"/>
        <n v="615316617"/>
        <n v="690552794"/>
        <n v="288941133"/>
        <n v="701155459"/>
        <n v="138182103"/>
        <n v="481319892"/>
        <n v="532180154"/>
        <n v="962686717"/>
        <n v="265075910"/>
        <n v="601896560"/>
        <n v="156009995"/>
        <n v="780590045"/>
        <n v="349123036"/>
        <n v="405407798"/>
        <n v="313555657"/>
        <n v="407990443"/>
        <n v="643448483"/>
        <n v="144978606"/>
        <n v="357942140"/>
        <n v="998012912"/>
        <n v="501177251"/>
        <n v="973733985"/>
        <n v="542294442"/>
        <n v="103782451"/>
        <n v="175434339"/>
        <n v="444798934"/>
        <n v="219737565"/>
        <n v="678424060"/>
        <n v="819344747"/>
        <n v="611298453"/>
        <n v="543396508"/>
        <n v="275062739"/>
        <n v="886033475"/>
        <n v="826357543"/>
        <n v="866396272"/>
        <n v="946823489"/>
        <n v="628625524"/>
        <n v="443101203"/>
        <n v="541861855"/>
        <n v="246831309"/>
        <n v="300245893"/>
        <n v="614654433"/>
        <n v="722918260"/>
        <n v="228211200"/>
        <n v="154019582"/>
        <n v="694142234"/>
        <n v="762690484"/>
        <n v="244088160"/>
        <n v="443071591"/>
        <n v="934689605"/>
        <n v="914303529"/>
        <n v="547587192"/>
        <n v="520526921"/>
        <n v="689421546"/>
        <n v="530882394"/>
        <n v="491833293"/>
        <n v="639510571"/>
        <n v="211463057"/>
        <n v="765552079"/>
        <n v="329951465"/>
        <n v="153147542"/>
        <n v="653939139"/>
        <n v="971437585"/>
        <n v="315066707"/>
        <n v="214562833"/>
        <n v="469974792"/>
        <n v="501663911"/>
        <n v="700304019"/>
        <n v="176881444"/>
        <n v="812695014"/>
        <n v="509356057"/>
        <n v="838788402"/>
        <n v="293228375"/>
        <n v="135224807"/>
        <n v="347639024"/>
        <n v="983644855"/>
        <n v="816728627"/>
        <n v="490689170"/>
        <n v="269637811"/>
        <n v="487998378"/>
        <n v="200507199"/>
        <n v="332213103"/>
        <n v="528477418"/>
        <n v="504973971"/>
        <n v="497689092"/>
        <n v="812921607"/>
        <n v="477282845"/>
        <n v="387696635"/>
        <n v="161399304"/>
        <n v="385939681"/>
        <n v="369179093"/>
        <n v="389291369"/>
        <n v="344762837"/>
        <n v="204392325"/>
        <n v="457291162"/>
        <n v="762883174"/>
        <n v="400904691"/>
        <n v="521404540"/>
        <n v="994744050"/>
        <n v="861597049"/>
        <n v="582949864"/>
        <n v="690101325"/>
        <n v="434662759"/>
        <n v="938557994"/>
        <n v="244023358"/>
        <n v="963607680"/>
        <n v="830172288"/>
        <n v="346891009"/>
        <n v="537250173"/>
        <n v="695048606"/>
        <n v="634397637"/>
        <n v="239721095"/>
        <n v="815755307"/>
        <n v="137549102"/>
        <n v="100463807"/>
        <n v="870173251"/>
        <n v="432663762"/>
        <n v="444234168"/>
        <n v="381495797"/>
        <n v="691372478"/>
        <n v="541100537"/>
        <n v="968228805"/>
        <n v="830618607"/>
        <n v="856443774"/>
        <n v="494190633"/>
        <n v="162658011"/>
        <n v="800957238"/>
        <n v="718512141"/>
        <n v="545059049"/>
        <n v="980646789"/>
        <n v="545636689"/>
        <n v="530702579"/>
        <n v="946830785"/>
        <n v="975320136"/>
        <n v="317781960"/>
        <n v="546140086"/>
        <n v="152630841"/>
        <n v="399803054"/>
        <n v="370518052"/>
        <n v="117949664"/>
        <n v="215584218"/>
        <n v="407220542"/>
        <n v="956969964"/>
        <n v="399256312"/>
        <n v="488815915"/>
        <n v="350697600"/>
        <n v="530262696"/>
        <n v="743185031"/>
        <n v="325450932"/>
        <n v="483359229"/>
        <n v="243521249"/>
        <n v="502860820"/>
        <n v="878614270"/>
        <n v="158330428"/>
        <n v="349870622"/>
        <n v="831408679"/>
        <n v="601430928"/>
        <n v="528736197"/>
        <n v="202435815"/>
        <n v="181953608"/>
        <n v="647025907"/>
        <n v="947701537"/>
        <n v="954341828"/>
        <n v="607620608"/>
        <n v="368524205"/>
        <n v="768351447"/>
        <n v="158713662"/>
        <n v="561534678"/>
        <n v="919050824"/>
        <n v="243810927"/>
        <n v="768676316"/>
        <n v="296820819"/>
        <n v="751730763"/>
        <n v="527204978"/>
        <n v="337354791"/>
        <n v="966604030"/>
        <n v="119689023"/>
        <n v="971658599"/>
        <n v="917874085"/>
        <n v="124009311"/>
        <n v="176050603"/>
        <n v="930296790"/>
        <n v="963359200"/>
        <n v="722161662"/>
        <n v="273940503"/>
        <n v="656244552"/>
        <n v="726935136"/>
        <n v="314186084"/>
        <n v="666483724"/>
        <n v="402626883"/>
        <n v="461726891"/>
        <n v="953207576"/>
        <n v="706805264"/>
        <n v="422568786"/>
        <n v="420859467"/>
        <n v="192351138"/>
        <n v="648030126"/>
        <n v="969195258"/>
        <n v="857457864"/>
        <n v="984741771"/>
        <n v="743283307"/>
        <n v="495631301"/>
        <n v="224647080"/>
        <n v="883504474"/>
        <n v="345689809"/>
        <n v="155001914"/>
        <n v="575552117"/>
        <n v="141764247"/>
        <n v="608374631"/>
        <n v="200432097"/>
        <n v="363297975"/>
        <n v="812646090"/>
        <n v="884462773"/>
        <n v="885046851"/>
        <n v="741009652"/>
        <n v="449275004"/>
        <n v="527079236"/>
        <n v="661971175"/>
        <n v="161812150"/>
        <n v="204775989"/>
        <n v="689349019"/>
        <n v="684330070"/>
        <n v="678830468"/>
        <n v="332274043"/>
        <n v="724397122"/>
        <n v="305248534"/>
        <n v="745189607"/>
        <n v="184894168"/>
        <n v="885348546"/>
        <n v="677851569"/>
        <n v="614014565"/>
        <n v="915761363"/>
        <n v="525328290"/>
        <n v="255264174"/>
        <n v="538430345"/>
        <n v="978000628"/>
        <n v="797461354"/>
        <n v="190611350"/>
        <n v="771561944"/>
        <n v="624736964"/>
        <n v="154872739"/>
        <n v="737018096"/>
        <n v="666534364"/>
        <n v="109095370"/>
        <n v="650687444"/>
        <n v="347609412"/>
        <n v="476472604"/>
        <n v="584200847"/>
        <n v="738030469"/>
        <n v="175510299"/>
        <n v="454501664"/>
        <n v="503178393"/>
        <n v="670026814"/>
        <n v="473845756"/>
        <n v="853746545"/>
        <n v="119153010"/>
        <n v="699801480"/>
        <n v="595740783"/>
        <n v="127332246"/>
        <n v="585249698"/>
        <n v="180479466"/>
        <n v="794320380"/>
        <n v="328383767"/>
        <n v="354593455"/>
        <n v="265185773"/>
        <n v="422709548"/>
        <n v="810026109"/>
        <n v="580309283"/>
        <n v="307045400"/>
        <n v="634033286"/>
        <n v="925384271"/>
        <n v="615522181"/>
        <n v="559183347"/>
        <n v="781416594"/>
        <n v="927583253"/>
        <n v="713357150"/>
        <n v="374724614"/>
        <n v="217984473"/>
        <n v="169748055"/>
        <n v="123256724"/>
        <n v="13421235"/>
        <n v="124535346"/>
      </sharedItems>
    </cacheField>
    <cacheField name="Ship-Date" numFmtId="14">
      <sharedItems containsSemiMixedTypes="0" containsNonDate="0" containsDate="1" containsString="0" minDate="2010-01-02T00:00:00" maxDate="2017-12-08T00:00:00" count="2320">
        <d v="2014-11-01T00:00:00"/>
        <d v="2010-07-26T00:00:00"/>
        <d v="2011-09-29T00:00:00"/>
        <d v="2010-06-15T00:00:00"/>
        <d v="2015-07-27T00:00:00"/>
        <d v="2010-11-22T00:00:00"/>
        <d v="2011-10-05T00:00:00"/>
        <d v="2013-04-11T00:00:00"/>
        <d v="2016-05-10T00:00:00"/>
        <d v="2015-07-05T00:00:00"/>
        <d v="2013-10-15T00:00:00"/>
        <d v="2013-05-17T00:00:00"/>
        <d v="2016-08-25T00:00:00"/>
        <d v="2015-07-16T00:00:00"/>
        <d v="2010-03-12T00:00:00"/>
        <d v="2016-01-31T00:00:00"/>
        <d v="2014-06-09T00:00:00"/>
        <d v="2010-11-29T00:00:00"/>
        <d v="2017-03-20T00:00:00"/>
        <d v="2013-01-06T00:00:00"/>
        <d v="2010-03-03T00:00:00"/>
        <d v="2015-10-14T00:00:00"/>
        <d v="2016-01-11T00:00:00"/>
        <d v="2012-07-04T00:00:00"/>
        <d v="2017-05-06T00:00:00"/>
        <d v="2014-01-05T00:00:00"/>
        <d v="2016-10-07T00:00:00"/>
        <d v="2012-01-02T00:00:00"/>
        <d v="2013-01-21T00:00:00"/>
        <d v="2013-04-15T00:00:00"/>
        <d v="2015-06-08T00:00:00"/>
        <d v="2012-01-17T00:00:00"/>
        <d v="2011-05-07T00:00:00"/>
        <d v="2012-02-04T00:00:00"/>
        <d v="2013-12-05T00:00:00"/>
        <d v="2011-05-08T00:00:00"/>
        <d v="2012-03-27T00:00:00"/>
        <d v="2010-01-04T00:00:00"/>
        <d v="2016-09-15T00:00:00"/>
        <d v="2017-03-05T00:00:00"/>
        <d v="2014-10-04T00:00:00"/>
        <d v="2014-04-03T00:00:00"/>
        <d v="2017-03-24T00:00:00"/>
        <d v="2013-09-22T00:00:00"/>
        <d v="2017-01-25T00:00:00"/>
        <d v="2015-03-10T00:00:00"/>
        <d v="2014-09-07T00:00:00"/>
        <d v="2014-10-16T00:00:00"/>
        <d v="2012-03-23T00:00:00"/>
        <d v="2014-06-13T00:00:00"/>
        <d v="2015-01-17T00:00:00"/>
        <d v="2012-11-09T00:00:00"/>
        <d v="2014-04-05T00:00:00"/>
        <d v="2016-12-31T00:00:00"/>
        <d v="2010-10-29T00:00:00"/>
        <d v="2014-01-17T00:00:00"/>
        <d v="2015-03-01T00:00:00"/>
        <d v="2015-05-01T00:00:00"/>
        <d v="2016-06-03T00:00:00"/>
        <d v="2010-07-30T00:00:00"/>
        <d v="2013-07-18T00:00:00"/>
        <d v="2015-03-07T00:00:00"/>
        <d v="2015-07-04T00:00:00"/>
        <d v="2016-09-30T00:00:00"/>
        <d v="2010-03-20T00:00:00"/>
        <d v="2014-12-23T00:00:00"/>
        <d v="2016-02-08T00:00:00"/>
        <d v="2016-06-23T00:00:00"/>
        <d v="2013-04-28T00:00:00"/>
        <d v="2014-08-15T00:00:00"/>
        <d v="2017-03-04T00:00:00"/>
        <d v="2011-03-12T00:00:00"/>
        <d v="2016-07-11T00:00:00"/>
        <d v="2013-05-16T00:00:00"/>
        <d v="2017-08-17T00:00:00"/>
        <d v="2012-05-23T00:00:00"/>
        <d v="2010-07-18T00:00:00"/>
        <d v="2017-08-20T00:00:00"/>
        <d v="2017-08-15T00:00:00"/>
        <d v="2014-05-30T00:00:00"/>
        <d v="2013-05-01T00:00:00"/>
        <d v="2015-12-21T00:00:00"/>
        <d v="2011-01-28T00:00:00"/>
        <d v="2014-02-07T00:00:00"/>
        <d v="2012-01-09T00:00:00"/>
        <d v="2011-12-18T00:00:00"/>
        <d v="2012-09-21T00:00:00"/>
        <d v="2012-12-02T00:00:00"/>
        <d v="2016-09-02T00:00:00"/>
        <d v="2012-12-10T00:00:00"/>
        <d v="2013-12-31T00:00:00"/>
        <d v="2015-03-20T00:00:00"/>
        <d v="2017-04-08T00:00:00"/>
        <d v="2014-02-08T00:00:00"/>
        <d v="2012-12-01T00:00:00"/>
        <d v="2016-11-13T00:00:00"/>
        <d v="2010-05-06T00:00:00"/>
        <d v="2013-04-13T00:00:00"/>
        <d v="2012-10-26T00:00:00"/>
        <d v="2012-07-15T00:00:00"/>
        <d v="2013-06-15T00:00:00"/>
        <d v="2017-12-04T00:00:00"/>
        <d v="2015-12-14T00:00:00"/>
        <d v="2017-01-02T00:00:00"/>
        <d v="2010-09-13T00:00:00"/>
        <d v="2010-12-08T00:00:00"/>
        <d v="2012-11-20T00:00:00"/>
        <d v="2016-08-14T00:00:00"/>
        <d v="2015-11-06T00:00:00"/>
        <d v="2010-08-27T00:00:00"/>
        <d v="2011-02-13T00:00:00"/>
        <d v="2015-11-07T00:00:00"/>
        <d v="2015-08-30T00:00:00"/>
        <d v="2015-12-29T00:00:00"/>
        <d v="2014-04-07T00:00:00"/>
        <d v="2014-06-01T00:00:00"/>
        <d v="2010-01-08T00:00:00"/>
        <d v="2013-01-26T00:00:00"/>
        <d v="2016-05-03T00:00:00"/>
        <d v="2011-05-29T00:00:00"/>
        <d v="2014-10-18T00:00:00"/>
        <d v="2016-06-27T00:00:00"/>
        <d v="2015-02-27T00:00:00"/>
        <d v="2014-11-11T00:00:00"/>
        <d v="2012-06-23T00:00:00"/>
        <d v="2010-02-17T00:00:00"/>
        <d v="2011-10-03T00:00:00"/>
        <d v="2015-12-09T00:00:00"/>
        <d v="2010-05-14T00:00:00"/>
        <d v="2016-04-22T00:00:00"/>
        <d v="2010-09-23T00:00:00"/>
        <d v="2013-05-07T00:00:00"/>
        <d v="2015-03-16T00:00:00"/>
        <d v="2011-02-05T00:00:00"/>
        <d v="2013-05-15T00:00:00"/>
        <d v="2015-01-15T00:00:00"/>
        <d v="2011-12-06T00:00:00"/>
        <d v="2017-03-27T00:00:00"/>
        <d v="2010-07-29T00:00:00"/>
        <d v="2013-05-26T00:00:00"/>
        <d v="2010-01-10T00:00:00"/>
        <d v="2016-08-12T00:00:00"/>
        <d v="2011-05-13T00:00:00"/>
        <d v="2012-03-09T00:00:00"/>
        <d v="2013-06-10T00:00:00"/>
        <d v="2016-06-26T00:00:00"/>
        <d v="2012-03-18T00:00:00"/>
        <d v="2016-02-24T00:00:00"/>
        <d v="2010-06-14T00:00:00"/>
        <d v="2016-03-29T00:00:00"/>
        <d v="2014-10-01T00:00:00"/>
        <d v="2015-09-14T00:00:00"/>
        <d v="2015-06-04T00:00:00"/>
        <d v="2015-05-20T00:00:00"/>
        <d v="2015-12-25T00:00:00"/>
        <d v="2010-04-07T00:00:00"/>
        <d v="2013-03-21T00:00:00"/>
        <d v="2017-05-22T00:00:00"/>
        <d v="2014-11-18T00:00:00"/>
        <d v="2016-01-30T00:00:00"/>
        <d v="2016-08-18T00:00:00"/>
        <d v="2017-07-22T00:00:00"/>
        <d v="2013-08-04T00:00:00"/>
        <d v="2010-07-27T00:00:00"/>
        <d v="2017-03-22T00:00:00"/>
        <d v="2015-10-20T00:00:00"/>
        <d v="2012-11-04T00:00:00"/>
        <d v="2010-06-06T00:00:00"/>
        <d v="2014-01-08T00:00:00"/>
        <d v="2011-04-18T00:00:00"/>
        <d v="2011-12-05T00:00:00"/>
        <d v="2014-03-11T00:00:00"/>
        <d v="2015-06-03T00:00:00"/>
        <d v="2011-03-13T00:00:00"/>
        <d v="2017-05-04T00:00:00"/>
        <d v="2015-05-25T00:00:00"/>
        <d v="2011-10-01T00:00:00"/>
        <d v="2014-05-27T00:00:00"/>
        <d v="2014-04-13T00:00:00"/>
        <d v="2011-07-09T00:00:00"/>
        <d v="2016-12-06T00:00:00"/>
        <d v="2012-05-12T00:00:00"/>
        <d v="2016-08-08T00:00:00"/>
        <d v="2010-04-26T00:00:00"/>
        <d v="2015-09-08T00:00:00"/>
        <d v="2013-05-21T00:00:00"/>
        <d v="2016-08-02T00:00:00"/>
        <d v="2010-09-28T00:00:00"/>
        <d v="2015-05-22T00:00:00"/>
        <d v="2015-12-05T00:00:00"/>
        <d v="2012-06-02T00:00:00"/>
        <d v="2012-02-18T00:00:00"/>
        <d v="2014-12-16T00:00:00"/>
        <d v="2010-04-25T00:00:00"/>
        <d v="2011-06-20T00:00:00"/>
        <d v="2013-10-18T00:00:00"/>
        <d v="2013-11-10T00:00:00"/>
        <d v="2012-03-11T00:00:00"/>
        <d v="2013-05-22T00:00:00"/>
        <d v="2015-01-21T00:00:00"/>
        <d v="2011-07-01T00:00:00"/>
        <d v="2014-07-19T00:00:00"/>
        <d v="2017-02-03T00:00:00"/>
        <d v="2015-03-19T00:00:00"/>
        <d v="2013-07-23T00:00:00"/>
        <d v="2013-11-06T00:00:00"/>
        <d v="2013-12-04T00:00:00"/>
        <d v="2012-11-13T00:00:00"/>
        <d v="2012-05-29T00:00:00"/>
        <d v="2016-09-10T00:00:00"/>
        <d v="2016-10-16T00:00:00"/>
        <d v="2015-08-09T00:00:00"/>
        <d v="2010-01-25T00:00:00"/>
        <d v="2015-12-19T00:00:00"/>
        <d v="2014-10-13T00:00:00"/>
        <d v="2012-12-21T00:00:00"/>
        <d v="2017-07-20T00:00:00"/>
        <d v="2017-09-03T00:00:00"/>
        <d v="2017-11-01T00:00:00"/>
        <d v="2012-01-14T00:00:00"/>
        <d v="2013-05-06T00:00:00"/>
        <d v="2014-08-21T00:00:00"/>
        <d v="2017-03-29T00:00:00"/>
        <d v="2013-04-23T00:00:00"/>
        <d v="2010-03-05T00:00:00"/>
        <d v="2013-09-28T00:00:00"/>
        <d v="2014-01-07T00:00:00"/>
        <d v="2015-12-17T00:00:00"/>
        <d v="2015-04-21T00:00:00"/>
        <d v="2014-01-31T00:00:00"/>
        <d v="2015-05-27T00:00:00"/>
        <d v="2011-11-14T00:00:00"/>
        <d v="2012-03-20T00:00:00"/>
        <d v="2014-05-11T00:00:00"/>
        <d v="2011-12-22T00:00:00"/>
        <d v="2015-02-09T00:00:00"/>
        <d v="2015-03-05T00:00:00"/>
        <d v="2010-10-25T00:00:00"/>
        <d v="2010-09-16T00:00:00"/>
        <d v="2017-09-04T00:00:00"/>
        <d v="2014-09-21T00:00:00"/>
        <d v="2011-03-31T00:00:00"/>
        <d v="2012-08-04T00:00:00"/>
        <d v="2016-06-18T00:00:00"/>
        <d v="2012-06-17T00:00:00"/>
        <d v="2012-09-16T00:00:00"/>
        <d v="2011-08-16T00:00:00"/>
        <d v="2012-02-06T00:00:00"/>
        <d v="2015-08-06T00:00:00"/>
        <d v="2014-05-21T00:00:00"/>
        <d v="2015-10-12T00:00:00"/>
        <d v="2015-07-02T00:00:00"/>
        <d v="2015-09-19T00:00:00"/>
        <d v="2016-05-09T00:00:00"/>
        <d v="2014-09-27T00:00:00"/>
        <d v="2011-01-22T00:00:00"/>
        <d v="2015-09-29T00:00:00"/>
        <d v="2012-06-01T00:00:00"/>
        <d v="2017-08-14T00:00:00"/>
        <d v="2013-11-29T00:00:00"/>
        <d v="2012-07-07T00:00:00"/>
        <d v="2010-11-15T00:00:00"/>
        <d v="2011-03-28T00:00:00"/>
        <d v="2016-12-20T00:00:00"/>
        <d v="2013-03-09T00:00:00"/>
        <d v="2010-06-28T00:00:00"/>
        <d v="2014-01-30T00:00:00"/>
        <d v="2016-10-17T00:00:00"/>
        <d v="2016-01-27T00:00:00"/>
        <d v="2010-08-03T00:00:00"/>
        <d v="2012-07-24T00:00:00"/>
        <d v="2011-06-15T00:00:00"/>
        <d v="2017-05-02T00:00:00"/>
        <d v="2014-02-18T00:00:00"/>
        <d v="2011-04-16T00:00:00"/>
        <d v="2014-08-04T00:00:00"/>
        <d v="2015-02-01T00:00:00"/>
        <d v="2017-07-15T00:00:00"/>
        <d v="2012-07-01T00:00:00"/>
        <d v="2016-02-15T00:00:00"/>
        <d v="2010-10-10T00:00:00"/>
        <d v="2011-12-29T00:00:00"/>
        <d v="2014-11-03T00:00:00"/>
        <d v="2016-06-19T00:00:00"/>
        <d v="2011-07-28T00:00:00"/>
        <d v="2012-03-26T00:00:00"/>
        <d v="2017-02-15T00:00:00"/>
        <d v="2014-06-21T00:00:00"/>
        <d v="2016-07-06T00:00:00"/>
        <d v="2017-04-17T00:00:00"/>
        <d v="2017-07-01T00:00:00"/>
        <d v="2017-03-28T00:00:00"/>
        <d v="2011-06-25T00:00:00"/>
        <d v="2014-03-09T00:00:00"/>
        <d v="2015-08-11T00:00:00"/>
        <d v="2013-06-01T00:00:00"/>
        <d v="2016-06-09T00:00:00"/>
        <d v="2015-05-05T00:00:00"/>
        <d v="2010-04-14T00:00:00"/>
        <d v="2010-07-12T00:00:00"/>
        <d v="2014-05-01T00:00:00"/>
        <d v="2014-08-18T00:00:00"/>
        <d v="2010-02-28T00:00:00"/>
        <d v="2012-02-02T00:00:00"/>
        <d v="2017-10-06T00:00:00"/>
        <d v="2013-03-13T00:00:00"/>
        <d v="2017-07-31T00:00:00"/>
        <d v="2015-03-12T00:00:00"/>
        <d v="2012-09-22T00:00:00"/>
        <d v="2017-03-23T00:00:00"/>
        <d v="2012-11-14T00:00:00"/>
        <d v="2012-10-21T00:00:00"/>
        <d v="2016-11-02T00:00:00"/>
        <d v="2010-08-12T00:00:00"/>
        <d v="2011-08-12T00:00:00"/>
        <d v="2013-02-06T00:00:00"/>
        <d v="2011-01-26T00:00:00"/>
        <d v="2010-03-26T00:00:00"/>
        <d v="2016-12-01T00:00:00"/>
        <d v="2015-09-20T00:00:00"/>
        <d v="2012-05-16T00:00:00"/>
        <d v="2014-04-25T00:00:00"/>
        <d v="2015-10-27T00:00:00"/>
        <d v="2015-09-15T00:00:00"/>
        <d v="2014-08-01T00:00:00"/>
        <d v="2015-10-15T00:00:00"/>
        <d v="2011-10-30T00:00:00"/>
        <d v="2015-10-08T00:00:00"/>
        <d v="2014-02-02T00:00:00"/>
        <d v="2011-01-27T00:00:00"/>
        <d v="2013-11-24T00:00:00"/>
        <d v="2016-02-28T00:00:00"/>
        <d v="2015-12-23T00:00:00"/>
        <d v="2014-12-29T00:00:00"/>
        <d v="2013-09-03T00:00:00"/>
        <d v="2017-10-08T00:00:00"/>
        <d v="2011-07-23T00:00:00"/>
        <d v="2012-07-08T00:00:00"/>
        <d v="2011-02-19T00:00:00"/>
        <d v="2012-06-08T00:00:00"/>
        <d v="2013-06-24T00:00:00"/>
        <d v="2015-06-02T00:00:00"/>
        <d v="2016-05-02T00:00:00"/>
        <d v="2010-03-18T00:00:00"/>
        <d v="2011-01-20T00:00:00"/>
        <d v="2011-04-01T00:00:00"/>
        <d v="2010-11-04T00:00:00"/>
        <d v="2012-09-20T00:00:00"/>
        <d v="2012-05-24T00:00:00"/>
        <d v="2017-12-03T00:00:00"/>
        <d v="2017-05-28T00:00:00"/>
        <d v="2011-12-25T00:00:00"/>
        <d v="2012-02-17T00:00:00"/>
        <d v="2015-01-16T00:00:00"/>
        <d v="2015-01-08T00:00:00"/>
        <d v="2016-12-16T00:00:00"/>
        <d v="2012-11-24T00:00:00"/>
        <d v="2017-02-07T00:00:00"/>
        <d v="2015-05-04T00:00:00"/>
        <d v="2010-12-06T00:00:00"/>
        <d v="2016-05-18T00:00:00"/>
        <d v="2010-06-19T00:00:00"/>
        <d v="2016-09-06T00:00:00"/>
        <d v="2014-03-04T00:00:00"/>
        <d v="2011-02-17T00:00:00"/>
        <d v="2015-05-19T00:00:00"/>
        <d v="2017-03-06T00:00:00"/>
        <d v="2016-08-05T00:00:00"/>
        <d v="2016-01-28T00:00:00"/>
        <d v="2014-04-23T00:00:00"/>
        <d v="2013-01-14T00:00:00"/>
        <d v="2015-06-10T00:00:00"/>
        <d v="2015-05-07T00:00:00"/>
        <d v="2013-12-30T00:00:00"/>
        <d v="2010-02-03T00:00:00"/>
        <d v="2011-10-20T00:00:00"/>
        <d v="2016-01-19T00:00:00"/>
        <d v="2013-01-10T00:00:00"/>
        <d v="2015-03-11T00:00:00"/>
        <d v="2011-06-28T00:00:00"/>
        <d v="2017-02-21T00:00:00"/>
        <d v="2013-11-01T00:00:00"/>
        <d v="2014-03-19T00:00:00"/>
        <d v="2013-12-11T00:00:00"/>
        <d v="2010-12-07T00:00:00"/>
        <d v="2011-01-01T00:00:00"/>
        <d v="2011-11-26T00:00:00"/>
        <d v="2010-11-12T00:00:00"/>
        <d v="2010-08-31T00:00:00"/>
        <d v="2014-07-22T00:00:00"/>
        <d v="2016-01-25T00:00:00"/>
        <d v="2017-01-16T00:00:00"/>
        <d v="2016-09-20T00:00:00"/>
        <d v="2015-04-14T00:00:00"/>
        <d v="2010-04-08T00:00:00"/>
        <d v="2016-11-03T00:00:00"/>
        <d v="2012-12-11T00:00:00"/>
        <d v="2012-08-22T00:00:00"/>
        <d v="2017-08-25T00:00:00"/>
        <d v="2015-10-04T00:00:00"/>
        <d v="2013-07-21T00:00:00"/>
        <d v="2013-07-07T00:00:00"/>
        <d v="2013-10-09T00:00:00"/>
        <d v="2013-09-25T00:00:00"/>
        <d v="2017-01-27T00:00:00"/>
        <d v="2013-04-27T00:00:00"/>
        <d v="2010-11-23T00:00:00"/>
        <d v="2010-03-09T00:00:00"/>
        <d v="2015-01-23T00:00:00"/>
        <d v="2013-09-05T00:00:00"/>
        <d v="2013-02-28T00:00:00"/>
        <d v="2014-03-20T00:00:00"/>
        <d v="2012-01-08T00:00:00"/>
        <d v="2012-12-29T00:00:00"/>
        <d v="2010-03-11T00:00:00"/>
        <d v="2016-09-13T00:00:00"/>
        <d v="2015-03-04T00:00:00"/>
        <d v="2013-05-11T00:00:00"/>
        <d v="2017-11-05T00:00:00"/>
        <d v="2016-01-26T00:00:00"/>
        <d v="2013-03-14T00:00:00"/>
        <d v="2012-10-20T00:00:00"/>
        <d v="2016-03-03T00:00:00"/>
        <d v="2010-07-21T00:00:00"/>
        <d v="2010-11-17T00:00:00"/>
        <d v="2010-07-03T00:00:00"/>
        <d v="2014-02-27T00:00:00"/>
        <d v="2014-11-21T00:00:00"/>
        <d v="2012-09-11T00:00:00"/>
        <d v="2010-09-10T00:00:00"/>
        <d v="2011-12-27T00:00:00"/>
        <d v="2017-11-02T00:00:00"/>
        <d v="2012-07-31T00:00:00"/>
        <d v="2012-03-10T00:00:00"/>
        <d v="2017-07-24T00:00:00"/>
        <d v="2016-09-22T00:00:00"/>
        <d v="2016-03-23T00:00:00"/>
        <d v="2011-07-11T00:00:00"/>
        <d v="2015-11-05T00:00:00"/>
        <d v="2013-04-03T00:00:00"/>
        <d v="2014-10-12T00:00:00"/>
        <d v="2012-02-15T00:00:00"/>
        <d v="2013-03-15T00:00:00"/>
        <d v="2017-05-27T00:00:00"/>
        <d v="2013-08-18T00:00:00"/>
        <d v="2013-11-04T00:00:00"/>
        <d v="2014-08-12T00:00:00"/>
        <d v="2015-03-27T00:00:00"/>
        <d v="2013-04-09T00:00:00"/>
        <d v="2010-04-28T00:00:00"/>
        <d v="2010-06-17T00:00:00"/>
        <d v="2012-08-16T00:00:00"/>
        <d v="2012-09-30T00:00:00"/>
        <d v="2015-04-16T00:00:00"/>
        <d v="2014-08-29T00:00:00"/>
        <d v="2013-01-09T00:00:00"/>
        <d v="2012-05-07T00:00:00"/>
        <d v="2012-05-05T00:00:00"/>
        <d v="2011-04-11T00:00:00"/>
        <d v="2010-03-28T00:00:00"/>
        <d v="2012-05-30T00:00:00"/>
        <d v="2015-08-12T00:00:00"/>
        <d v="2016-08-03T00:00:00"/>
        <d v="2011-08-18T00:00:00"/>
        <d v="2010-05-02T00:00:00"/>
        <d v="2011-08-11T00:00:00"/>
        <d v="2017-01-14T00:00:00"/>
        <d v="2017-01-01T00:00:00"/>
        <d v="2013-02-08T00:00:00"/>
        <d v="2011-07-13T00:00:00"/>
        <d v="2012-10-25T00:00:00"/>
        <d v="2013-05-02T00:00:00"/>
        <d v="2013-05-05T00:00:00"/>
        <d v="2012-04-11T00:00:00"/>
        <d v="2016-03-07T00:00:00"/>
        <d v="2010-08-06T00:00:00"/>
        <d v="2015-07-21T00:00:00"/>
        <d v="2016-04-25T00:00:00"/>
        <d v="2014-02-11T00:00:00"/>
        <d v="2010-11-25T00:00:00"/>
        <d v="2012-12-18T00:00:00"/>
        <d v="2013-01-01T00:00:00"/>
        <d v="2014-02-14T00:00:00"/>
        <d v="2011-12-17T00:00:00"/>
        <d v="2016-08-17T00:00:00"/>
        <d v="2016-04-05T00:00:00"/>
        <d v="2011-07-25T00:00:00"/>
        <d v="2011-09-19T00:00:00"/>
        <d v="2016-04-21T00:00:00"/>
        <d v="2010-05-20T00:00:00"/>
        <d v="2011-06-09T00:00:00"/>
        <d v="2015-07-11T00:00:00"/>
        <d v="2012-03-16T00:00:00"/>
        <d v="2017-10-03T00:00:00"/>
        <d v="2011-11-01T00:00:00"/>
        <d v="2016-04-15T00:00:00"/>
        <d v="2016-02-07T00:00:00"/>
        <d v="2015-08-10T00:00:00"/>
        <d v="2011-10-19T00:00:00"/>
        <d v="2014-07-25T00:00:00"/>
        <d v="2012-07-19T00:00:00"/>
        <d v="2014-10-05T00:00:00"/>
        <d v="2014-10-02T00:00:00"/>
        <d v="2013-06-27T00:00:00"/>
        <d v="2010-09-27T00:00:00"/>
        <d v="2013-01-17T00:00:00"/>
        <d v="2010-01-12T00:00:00"/>
        <d v="2012-03-22T00:00:00"/>
        <d v="2012-08-13T00:00:00"/>
        <d v="2011-09-20T00:00:00"/>
        <d v="2010-07-04T00:00:00"/>
        <d v="2014-11-13T00:00:00"/>
        <d v="2014-09-15T00:00:00"/>
        <d v="2011-11-21T00:00:00"/>
        <d v="2015-10-24T00:00:00"/>
        <d v="2012-12-28T00:00:00"/>
        <d v="2013-05-04T00:00:00"/>
        <d v="2016-02-16T00:00:00"/>
        <d v="2014-06-26T00:00:00"/>
        <d v="2013-05-10T00:00:00"/>
        <d v="2012-08-17T00:00:00"/>
        <d v="2010-06-23T00:00:00"/>
        <d v="2016-07-03T00:00:00"/>
        <d v="2012-12-08T00:00:00"/>
        <d v="2015-04-04T00:00:00"/>
        <d v="2010-05-25T00:00:00"/>
        <d v="2016-01-24T00:00:00"/>
        <d v="2013-09-09T00:00:00"/>
        <d v="2015-10-17T00:00:00"/>
        <d v="2011-04-14T00:00:00"/>
        <d v="2011-12-16T00:00:00"/>
        <d v="2011-08-13T00:00:00"/>
        <d v="2016-04-19T00:00:00"/>
        <d v="2016-08-11T00:00:00"/>
        <d v="2013-07-10T00:00:00"/>
        <d v="2011-12-08T00:00:00"/>
        <d v="2015-06-19T00:00:00"/>
        <d v="2013-07-13T00:00:00"/>
        <d v="2011-05-28T00:00:00"/>
        <d v="2011-09-25T00:00:00"/>
        <d v="2015-04-26T00:00:00"/>
        <d v="2012-09-01T00:00:00"/>
        <d v="2015-02-14T00:00:00"/>
        <d v="2012-10-29T00:00:00"/>
        <d v="2017-01-15T00:00:00"/>
        <d v="2014-08-03T00:00:00"/>
        <d v="2014-12-05T00:00:00"/>
        <d v="2010-03-15T00:00:00"/>
        <d v="2010-02-27T00:00:00"/>
        <d v="2012-09-05T00:00:00"/>
        <d v="2016-04-17T00:00:00"/>
        <d v="2010-11-20T00:00:00"/>
        <d v="2014-10-03T00:00:00"/>
        <d v="2013-05-27T00:00:00"/>
        <d v="2016-04-12T00:00:00"/>
        <d v="2014-11-06T00:00:00"/>
        <d v="2013-11-23T00:00:00"/>
        <d v="2014-05-22T00:00:00"/>
        <d v="2010-12-03T00:00:00"/>
        <d v="2011-03-11T00:00:00"/>
        <d v="2011-09-12T00:00:00"/>
        <d v="2016-10-22T00:00:00"/>
        <d v="2012-01-05T00:00:00"/>
        <d v="2017-07-21T00:00:00"/>
        <d v="2015-04-03T00:00:00"/>
        <d v="2015-07-29T00:00:00"/>
        <d v="2014-11-28T00:00:00"/>
        <d v="2016-12-22T00:00:00"/>
        <d v="2013-05-19T00:00:00"/>
        <d v="2012-08-01T00:00:00"/>
        <d v="2010-11-21T00:00:00"/>
        <d v="2017-05-30T00:00:00"/>
        <d v="2012-05-19T00:00:00"/>
        <d v="2012-07-16T00:00:00"/>
        <d v="2010-06-07T00:00:00"/>
        <d v="2015-07-28T00:00:00"/>
        <d v="2012-10-05T00:00:00"/>
        <d v="2013-12-02T00:00:00"/>
        <d v="2013-12-29T00:00:00"/>
        <d v="2015-02-19T00:00:00"/>
        <d v="2017-03-16T00:00:00"/>
        <d v="2011-09-22T00:00:00"/>
        <d v="2013-12-17T00:00:00"/>
        <d v="2011-07-17T00:00:00"/>
        <d v="2014-07-29T00:00:00"/>
        <d v="2011-10-04T00:00:00"/>
        <d v="2017-10-02T00:00:00"/>
        <d v="2011-03-07T00:00:00"/>
        <d v="2015-09-01T00:00:00"/>
        <d v="2014-01-28T00:00:00"/>
        <d v="2011-05-26T00:00:00"/>
        <d v="2014-09-17T00:00:00"/>
        <d v="2011-04-08T00:00:00"/>
        <d v="2012-12-06T00:00:00"/>
        <d v="2017-05-14T00:00:00"/>
        <d v="2016-05-26T00:00:00"/>
        <d v="2016-11-05T00:00:00"/>
        <d v="2013-12-27T00:00:00"/>
        <d v="2012-06-22T00:00:00"/>
        <d v="2014-08-06T00:00:00"/>
        <d v="2013-09-02T00:00:00"/>
        <d v="2012-12-15T00:00:00"/>
        <d v="2015-04-19T00:00:00"/>
        <d v="2010-02-11T00:00:00"/>
        <d v="2011-11-08T00:00:00"/>
        <d v="2016-01-05T00:00:00"/>
        <d v="2010-03-19T00:00:00"/>
        <d v="2013-03-28T00:00:00"/>
        <d v="2015-05-30T00:00:00"/>
        <d v="2012-03-29T00:00:00"/>
        <d v="2014-11-12T00:00:00"/>
        <d v="2010-11-28T00:00:00"/>
        <d v="2017-07-16T00:00:00"/>
        <d v="2016-02-23T00:00:00"/>
        <d v="2011-11-10T00:00:00"/>
        <d v="2017-04-27T00:00:00"/>
        <d v="2012-11-18T00:00:00"/>
        <d v="2013-11-21T00:00:00"/>
        <d v="2013-03-08T00:00:00"/>
        <d v="2010-10-19T00:00:00"/>
        <d v="2012-09-24T00:00:00"/>
        <d v="2016-09-09T00:00:00"/>
        <d v="2012-09-28T00:00:00"/>
        <d v="2011-04-12T00:00:00"/>
        <d v="2015-04-17T00:00:00"/>
        <d v="2014-02-19T00:00:00"/>
        <d v="2016-11-30T00:00:00"/>
        <d v="2013-11-27T00:00:00"/>
        <d v="2011-10-10T00:00:00"/>
        <d v="2014-07-28T00:00:00"/>
        <d v="2012-02-28T00:00:00"/>
        <d v="2014-05-17T00:00:00"/>
        <d v="2013-01-28T00:00:00"/>
        <d v="2015-02-21T00:00:00"/>
        <d v="2015-10-21T00:00:00"/>
        <d v="2015-04-08T00:00:00"/>
        <d v="2012-08-12T00:00:00"/>
        <d v="2016-12-24T00:00:00"/>
        <d v="2015-11-02T00:00:00"/>
        <d v="2014-12-19T00:00:00"/>
        <d v="2013-07-06T00:00:00"/>
        <d v="2010-01-26T00:00:00"/>
        <d v="2012-09-25T00:00:00"/>
        <d v="2012-08-20T00:00:00"/>
        <d v="2013-02-15T00:00:00"/>
        <d v="2015-03-26T00:00:00"/>
        <d v="2013-05-13T00:00:00"/>
        <d v="2014-01-16T00:00:00"/>
        <d v="2010-04-24T00:00:00"/>
        <d v="2014-01-10T00:00:00"/>
        <d v="2010-03-10T00:00:00"/>
        <d v="2015-01-06T00:00:00"/>
        <d v="2013-02-25T00:00:00"/>
        <d v="2012-09-08T00:00:00"/>
        <d v="2016-08-04T00:00:00"/>
        <d v="2016-03-20T00:00:00"/>
        <d v="2016-11-28T00:00:00"/>
        <d v="2016-03-13T00:00:00"/>
        <d v="2016-11-22T00:00:00"/>
        <d v="2015-04-05T00:00:00"/>
        <d v="2012-05-28T00:00:00"/>
        <d v="2010-01-07T00:00:00"/>
        <d v="2016-11-09T00:00:00"/>
        <d v="2016-01-16T00:00:00"/>
        <d v="2014-03-29T00:00:00"/>
        <d v="2010-03-17T00:00:00"/>
        <d v="2013-11-14T00:00:00"/>
        <d v="2013-10-10T00:00:00"/>
        <d v="2010-08-02T00:00:00"/>
        <d v="2013-08-29T00:00:00"/>
        <d v="2013-08-17T00:00:00"/>
        <d v="2011-07-10T00:00:00"/>
        <d v="2016-04-07T00:00:00"/>
        <d v="2013-09-11T00:00:00"/>
        <d v="2013-06-12T00:00:00"/>
        <d v="2016-03-22T00:00:00"/>
        <d v="2014-01-21T00:00:00"/>
        <d v="2012-12-24T00:00:00"/>
        <d v="2015-09-24T00:00:00"/>
        <d v="2013-10-03T00:00:00"/>
        <d v="2014-12-06T00:00:00"/>
        <d v="2017-08-01T00:00:00"/>
        <d v="2013-01-30T00:00:00"/>
        <d v="2017-07-27T00:00:00"/>
        <d v="2015-03-09T00:00:00"/>
        <d v="2013-11-12T00:00:00"/>
        <d v="2011-09-18T00:00:00"/>
        <d v="2015-10-05T00:00:00"/>
        <d v="2012-12-07T00:00:00"/>
        <d v="2010-07-08T00:00:00"/>
        <d v="2010-07-28T00:00:00"/>
        <d v="2014-02-21T00:00:00"/>
        <d v="2011-07-31T00:00:00"/>
        <d v="2014-04-30T00:00:00"/>
        <d v="2016-01-08T00:00:00"/>
        <d v="2013-06-25T00:00:00"/>
        <d v="2017-06-02T00:00:00"/>
        <d v="2011-05-10T00:00:00"/>
        <d v="2012-10-30T00:00:00"/>
        <d v="2012-02-09T00:00:00"/>
        <d v="2013-09-10T00:00:00"/>
        <d v="2015-01-22T00:00:00"/>
        <d v="2014-11-07T00:00:00"/>
        <d v="2016-02-22T00:00:00"/>
        <d v="2015-09-13T00:00:00"/>
        <d v="2015-10-03T00:00:00"/>
        <d v="2014-12-15T00:00:00"/>
        <d v="2015-04-02T00:00:00"/>
        <d v="2010-06-05T00:00:00"/>
        <d v="2011-01-02T00:00:00"/>
        <d v="2015-01-29T00:00:00"/>
        <d v="2014-06-14T00:00:00"/>
        <d v="2011-02-21T00:00:00"/>
        <d v="2011-05-25T00:00:00"/>
        <d v="2014-12-31T00:00:00"/>
        <d v="2014-01-03T00:00:00"/>
        <d v="2016-05-05T00:00:00"/>
        <d v="2011-02-26T00:00:00"/>
        <d v="2012-09-29T00:00:00"/>
        <d v="2013-01-04T00:00:00"/>
        <d v="2017-04-20T00:00:00"/>
        <d v="2014-08-19T00:00:00"/>
        <d v="2014-09-09T00:00:00"/>
        <d v="2013-12-12T00:00:00"/>
        <d v="2014-07-23T00:00:00"/>
        <d v="2015-06-23T00:00:00"/>
        <d v="2016-02-10T00:00:00"/>
        <d v="2015-11-09T00:00:00"/>
        <d v="2012-06-11T00:00:00"/>
        <d v="2010-03-22T00:00:00"/>
        <d v="2011-09-24T00:00:00"/>
        <d v="2012-02-25T00:00:00"/>
        <d v="2013-10-13T00:00:00"/>
        <d v="2015-12-12T00:00:00"/>
        <d v="2010-08-18T00:00:00"/>
        <d v="2015-10-02T00:00:00"/>
        <d v="2013-01-05T00:00:00"/>
        <d v="2012-02-23T00:00:00"/>
        <d v="2016-06-06T00:00:00"/>
        <d v="2014-05-26T00:00:00"/>
        <d v="2010-08-29T00:00:00"/>
        <d v="2014-08-17T00:00:00"/>
        <d v="2016-04-18T00:00:00"/>
        <d v="2015-06-29T00:00:00"/>
        <d v="2017-09-07T00:00:00"/>
        <d v="2014-06-15T00:00:00"/>
        <d v="2010-08-14T00:00:00"/>
        <d v="2012-07-26T00:00:00"/>
        <d v="2017-12-05T00:00:00"/>
        <d v="2011-12-20T00:00:00"/>
        <d v="2013-08-30T00:00:00"/>
        <d v="2014-03-25T00:00:00"/>
        <d v="2014-02-06T00:00:00"/>
        <d v="2011-11-12T00:00:00"/>
        <d v="2014-03-28T00:00:00"/>
        <d v="2012-05-15T00:00:00"/>
        <d v="2016-07-12T00:00:00"/>
        <d v="2011-08-20T00:00:00"/>
        <d v="2010-07-14T00:00:00"/>
        <d v="2012-06-14T00:00:00"/>
        <d v="2016-11-20T00:00:00"/>
        <d v="2013-07-30T00:00:00"/>
        <d v="2015-06-12T00:00:00"/>
        <d v="2011-10-08T00:00:00"/>
        <d v="2012-03-25T00:00:00"/>
        <d v="2011-10-21T00:00:00"/>
        <d v="2012-11-06T00:00:00"/>
        <d v="2014-01-24T00:00:00"/>
        <d v="2012-03-12T00:00:00"/>
        <d v="2011-09-17T00:00:00"/>
        <d v="2016-01-04T00:00:00"/>
        <d v="2011-04-15T00:00:00"/>
        <d v="2010-04-09T00:00:00"/>
        <d v="2012-07-02T00:00:00"/>
        <d v="2012-11-01T00:00:00"/>
        <d v="2010-03-07T00:00:00"/>
        <d v="2013-06-21T00:00:00"/>
        <d v="2016-01-13T00:00:00"/>
        <d v="2010-07-17T00:00:00"/>
        <d v="2013-04-16T00:00:00"/>
        <d v="2014-04-14T00:00:00"/>
        <d v="2010-05-07T00:00:00"/>
        <d v="2014-12-22T00:00:00"/>
        <d v="2012-11-12T00:00:00"/>
        <d v="2016-09-28T00:00:00"/>
        <d v="2013-09-26T00:00:00"/>
        <d v="2016-02-03T00:00:00"/>
        <d v="2010-06-01T00:00:00"/>
        <d v="2016-11-08T00:00:00"/>
        <d v="2014-09-12T00:00:00"/>
        <d v="2010-12-25T00:00:00"/>
        <d v="2010-01-18T00:00:00"/>
        <d v="2014-06-04T00:00:00"/>
        <d v="2015-10-22T00:00:00"/>
        <d v="2013-11-18T00:00:00"/>
        <d v="2011-02-03T00:00:00"/>
        <d v="2016-03-24T00:00:00"/>
        <d v="2012-02-01T00:00:00"/>
        <d v="2013-10-27T00:00:00"/>
        <d v="2014-04-17T00:00:00"/>
        <d v="2011-02-06T00:00:00"/>
        <d v="2011-07-30T00:00:00"/>
        <d v="2010-12-22T00:00:00"/>
        <d v="2014-03-18T00:00:00"/>
        <d v="2016-10-12T00:00:00"/>
        <d v="2010-06-24T00:00:00"/>
        <d v="2013-02-12T00:00:00"/>
        <d v="2011-08-15T00:00:00"/>
        <d v="2016-11-01T00:00:00"/>
        <d v="2010-06-04T00:00:00"/>
        <d v="2010-07-11T00:00:00"/>
        <d v="2012-06-16T00:00:00"/>
        <d v="2017-07-13T00:00:00"/>
        <d v="2015-09-12T00:00:00"/>
        <d v="2014-01-04T00:00:00"/>
        <d v="2011-04-27T00:00:00"/>
        <d v="2011-04-26T00:00:00"/>
        <d v="2012-11-07T00:00:00"/>
        <d v="2012-07-30T00:00:00"/>
        <d v="2016-08-19T00:00:00"/>
        <d v="2015-03-29T00:00:00"/>
        <d v="2011-11-25T00:00:00"/>
        <d v="2013-03-20T00:00:00"/>
        <d v="2014-10-30T00:00:00"/>
        <d v="2015-02-15T00:00:00"/>
        <d v="2015-09-04T00:00:00"/>
        <d v="2013-10-07T00:00:00"/>
        <d v="2016-10-29T00:00:00"/>
        <d v="2014-01-02T00:00:00"/>
        <d v="2016-09-19T00:00:00"/>
        <d v="2012-12-23T00:00:00"/>
        <d v="2014-07-20T00:00:00"/>
        <d v="2010-04-20T00:00:00"/>
        <d v="2011-01-05T00:00:00"/>
        <d v="2016-06-16T00:00:00"/>
        <d v="2013-04-10T00:00:00"/>
        <d v="2015-07-18T00:00:00"/>
        <d v="2013-10-17T00:00:00"/>
        <d v="2012-09-23T00:00:00"/>
        <d v="2013-02-14T00:00:00"/>
        <d v="2013-10-31T00:00:00"/>
        <d v="2016-07-08T00:00:00"/>
        <d v="2013-09-27T00:00:00"/>
        <d v="2011-01-15T00:00:00"/>
        <d v="2013-10-29T00:00:00"/>
        <d v="2011-10-06T00:00:00"/>
        <d v="2015-01-25T00:00:00"/>
        <d v="2015-02-02T00:00:00"/>
        <d v="2010-12-23T00:00:00"/>
        <d v="2014-06-23T00:00:00"/>
        <d v="2013-03-27T00:00:00"/>
        <d v="2017-06-17T00:00:00"/>
        <d v="2013-02-11T00:00:00"/>
        <d v="2015-02-22T00:00:00"/>
        <d v="2014-08-07T00:00:00"/>
        <d v="2017-03-13T00:00:00"/>
        <d v="2014-12-04T00:00:00"/>
        <d v="2015-01-19T00:00:00"/>
        <d v="2014-04-24T00:00:00"/>
        <d v="2011-10-23T00:00:00"/>
        <d v="2014-03-01T00:00:00"/>
        <d v="2012-01-15T00:00:00"/>
        <d v="2011-03-21T00:00:00"/>
        <d v="2013-08-07T00:00:00"/>
        <d v="2014-01-13T00:00:00"/>
        <d v="2010-03-23T00:00:00"/>
        <d v="2012-11-21T00:00:00"/>
        <d v="2011-04-21T00:00:00"/>
        <d v="2015-12-20T00:00:00"/>
        <d v="2011-03-27T00:00:00"/>
        <d v="2013-12-13T00:00:00"/>
        <d v="2015-11-10T00:00:00"/>
        <d v="2017-07-03T00:00:00"/>
        <d v="2015-06-20T00:00:00"/>
        <d v="2017-02-27T00:00:00"/>
        <d v="2010-04-05T00:00:00"/>
        <d v="2014-09-30T00:00:00"/>
        <d v="2015-10-29T00:00:00"/>
        <d v="2015-07-17T00:00:00"/>
        <d v="2012-02-26T00:00:00"/>
        <d v="2016-06-22T00:00:00"/>
        <d v="2010-12-21T00:00:00"/>
        <d v="2010-07-05T00:00:00"/>
        <d v="2014-03-31T00:00:00"/>
        <d v="2015-07-25T00:00:00"/>
        <d v="2011-11-16T00:00:00"/>
        <d v="2013-05-24T00:00:00"/>
        <d v="2011-11-09T00:00:00"/>
        <d v="2010-09-02T00:00:00"/>
        <d v="2013-10-14T00:00:00"/>
        <d v="2011-11-20T00:00:00"/>
        <d v="2010-08-30T00:00:00"/>
        <d v="2016-11-25T00:00:00"/>
        <d v="2013-11-11T00:00:00"/>
        <d v="2010-11-09T00:00:00"/>
        <d v="2014-08-16T00:00:00"/>
        <d v="2013-02-13T00:00:00"/>
        <d v="2015-12-27T00:00:00"/>
        <d v="2010-02-20T00:00:00"/>
        <d v="2011-10-17T00:00:00"/>
        <d v="2012-02-05T00:00:00"/>
        <d v="2013-08-26T00:00:00"/>
        <d v="2010-05-21T00:00:00"/>
        <d v="2015-09-21T00:00:00"/>
        <d v="2011-06-05T00:00:00"/>
        <d v="2014-04-01T00:00:00"/>
        <d v="2016-11-26T00:00:00"/>
        <d v="2014-11-27T00:00:00"/>
        <d v="2014-08-22T00:00:00"/>
        <d v="2013-03-22T00:00:00"/>
        <d v="2016-07-29T00:00:00"/>
        <d v="2017-10-04T00:00:00"/>
        <d v="2012-01-18T00:00:00"/>
        <d v="2016-09-08T00:00:00"/>
        <d v="2010-03-16T00:00:00"/>
        <d v="2016-10-25T00:00:00"/>
        <d v="2012-10-11T00:00:00"/>
        <d v="2017-06-15T00:00:00"/>
        <d v="2011-06-07T00:00:00"/>
        <d v="2013-03-17T00:00:00"/>
        <d v="2013-08-23T00:00:00"/>
        <d v="2016-08-26T00:00:00"/>
        <d v="2015-07-15T00:00:00"/>
        <d v="2014-08-27T00:00:00"/>
        <d v="2010-09-08T00:00:00"/>
        <d v="2017-01-13T00:00:00"/>
        <d v="2013-10-11T00:00:00"/>
        <d v="2010-08-05T00:00:00"/>
        <d v="2017-12-06T00:00:00"/>
        <d v="2013-12-16T00:00:00"/>
        <d v="2011-02-10T00:00:00"/>
        <d v="2010-02-16T00:00:00"/>
        <d v="2014-02-17T00:00:00"/>
        <d v="2013-12-24T00:00:00"/>
        <d v="2016-06-05T00:00:00"/>
        <d v="2013-03-01T00:00:00"/>
        <d v="2012-01-26T00:00:00"/>
        <d v="2010-09-25T00:00:00"/>
        <d v="2014-02-22T00:00:00"/>
        <d v="2017-02-17T00:00:00"/>
        <d v="2015-11-23T00:00:00"/>
        <d v="2011-04-25T00:00:00"/>
        <d v="2012-04-03T00:00:00"/>
        <d v="2017-06-03T00:00:00"/>
        <d v="2012-05-14T00:00:00"/>
        <d v="2012-06-13T00:00:00"/>
        <d v="2014-10-23T00:00:00"/>
        <d v="2013-09-21T00:00:00"/>
        <d v="2015-12-16T00:00:00"/>
        <d v="2010-10-12T00:00:00"/>
        <d v="2010-01-31T00:00:00"/>
        <d v="2015-09-30T00:00:00"/>
        <d v="2015-03-21T00:00:00"/>
        <d v="2010-08-13T00:00:00"/>
        <d v="2016-06-08T00:00:00"/>
        <d v="2011-01-18T00:00:00"/>
        <d v="2014-05-04T00:00:00"/>
        <d v="2010-10-03T00:00:00"/>
        <d v="2010-12-01T00:00:00"/>
        <d v="2010-12-18T00:00:00"/>
        <d v="2010-09-07T00:00:00"/>
        <d v="2012-03-06T00:00:00"/>
        <d v="2015-01-30T00:00:00"/>
        <d v="2015-02-07T00:00:00"/>
        <d v="2014-12-11T00:00:00"/>
        <d v="2011-07-20T00:00:00"/>
        <d v="2017-06-13T00:00:00"/>
        <d v="2010-11-13T00:00:00"/>
        <d v="2013-10-05T00:00:00"/>
        <d v="2013-12-14T00:00:00"/>
        <d v="2013-04-12T00:00:00"/>
        <d v="2010-08-15T00:00:00"/>
        <d v="2013-11-13T00:00:00"/>
        <d v="2011-09-30T00:00:00"/>
        <d v="2016-03-08T00:00:00"/>
        <d v="2014-10-25T00:00:00"/>
        <d v="2015-08-21T00:00:00"/>
        <d v="2017-01-03T00:00:00"/>
        <d v="2014-05-28T00:00:00"/>
        <d v="2015-04-15T00:00:00"/>
        <d v="2016-07-16T00:00:00"/>
        <d v="2010-07-13T00:00:00"/>
        <d v="2016-02-26T00:00:00"/>
        <d v="2013-03-26T00:00:00"/>
        <d v="2016-02-12T00:00:00"/>
        <d v="2014-01-12T00:00:00"/>
        <d v="2010-04-15T00:00:00"/>
        <d v="2015-08-15T00:00:00"/>
        <d v="2014-03-08T00:00:00"/>
        <d v="2015-12-07T00:00:00"/>
        <d v="2016-01-17T00:00:00"/>
        <d v="2014-09-06T00:00:00"/>
        <d v="2010-02-13T00:00:00"/>
        <d v="2013-10-01T00:00:00"/>
        <d v="2016-11-11T00:00:00"/>
        <d v="2011-08-01T00:00:00"/>
        <d v="2012-04-13T00:00:00"/>
        <d v="2014-03-30T00:00:00"/>
        <d v="2010-12-16T00:00:00"/>
        <d v="2013-06-04T00:00:00"/>
        <d v="2016-03-18T00:00:00"/>
        <d v="2011-01-17T00:00:00"/>
        <d v="2016-02-14T00:00:00"/>
        <d v="2015-02-16T00:00:00"/>
        <d v="2012-06-29T00:00:00"/>
        <d v="2012-09-18T00:00:00"/>
        <d v="2014-07-26T00:00:00"/>
        <d v="2010-12-09T00:00:00"/>
        <d v="2016-08-28T00:00:00"/>
        <d v="2011-12-24T00:00:00"/>
        <d v="2016-04-02T00:00:00"/>
        <d v="2016-01-21T00:00:00"/>
        <d v="2011-03-25T00:00:00"/>
        <d v="2015-05-14T00:00:00"/>
        <d v="2014-02-03T00:00:00"/>
        <d v="2015-01-10T00:00:00"/>
        <d v="2015-10-10T00:00:00"/>
        <d v="2010-02-18T00:00:00"/>
        <d v="2010-09-22T00:00:00"/>
        <d v="2017-09-06T00:00:00"/>
        <d v="2014-11-29T00:00:00"/>
        <d v="2013-08-11T00:00:00"/>
        <d v="2010-11-18T00:00:00"/>
        <d v="2011-02-22T00:00:00"/>
        <d v="2017-04-25T00:00:00"/>
        <d v="2010-05-03T00:00:00"/>
        <d v="2013-06-16T00:00:00"/>
        <d v="2013-09-24T00:00:00"/>
        <d v="2011-05-22T00:00:00"/>
        <d v="2016-10-19T00:00:00"/>
        <d v="2012-04-12T00:00:00"/>
        <d v="2014-04-29T00:00:00"/>
        <d v="2015-03-08T00:00:00"/>
        <d v="2011-06-04T00:00:00"/>
        <d v="2014-07-05T00:00:00"/>
        <d v="2013-05-09T00:00:00"/>
        <d v="2012-04-09T00:00:00"/>
        <d v="2013-04-21T00:00:00"/>
        <d v="2011-02-01T00:00:00"/>
        <d v="2012-06-15T00:00:00"/>
        <d v="2016-04-23T00:00:00"/>
        <d v="2012-04-20T00:00:00"/>
        <d v="2012-08-19T00:00:00"/>
        <d v="2012-11-28T00:00:00"/>
        <d v="2010-06-26T00:00:00"/>
        <d v="2010-04-06T00:00:00"/>
        <d v="2015-04-06T00:00:00"/>
        <d v="2014-11-19T00:00:00"/>
        <d v="2010-03-27T00:00:00"/>
        <d v="2017-03-07T00:00:00"/>
        <d v="2015-06-06T00:00:00"/>
        <d v="2013-03-02T00:00:00"/>
        <d v="2013-07-31T00:00:00"/>
        <d v="2013-04-18T00:00:00"/>
        <d v="2015-09-02T00:00:00"/>
        <d v="2011-09-10T00:00:00"/>
        <d v="2015-08-08T00:00:00"/>
        <d v="2017-04-15T00:00:00"/>
        <d v="2013-08-10T00:00:00"/>
        <d v="2014-04-27T00:00:00"/>
        <d v="2017-01-30T00:00:00"/>
        <d v="2014-09-25T00:00:00"/>
        <d v="2011-08-24T00:00:00"/>
        <d v="2014-12-02T00:00:00"/>
        <d v="2015-08-24T00:00:00"/>
        <d v="2011-05-14T00:00:00"/>
        <d v="2011-04-02T00:00:00"/>
        <d v="2014-03-16T00:00:00"/>
        <d v="2013-01-13T00:00:00"/>
        <d v="2012-08-09T00:00:00"/>
        <d v="2015-07-19T00:00:00"/>
        <d v="2015-09-10T00:00:00"/>
        <d v="2010-10-05T00:00:00"/>
        <d v="2015-11-18T00:00:00"/>
        <d v="2011-05-15T00:00:00"/>
        <d v="2011-07-04T00:00:00"/>
        <d v="2012-07-03T00:00:00"/>
        <d v="2012-03-30T00:00:00"/>
        <d v="2013-08-31T00:00:00"/>
        <d v="2014-06-19T00:00:00"/>
        <d v="2016-03-15T00:00:00"/>
        <d v="2011-08-23T00:00:00"/>
        <d v="2017-11-06T00:00:00"/>
        <d v="2011-12-19T00:00:00"/>
        <d v="2010-09-19T00:00:00"/>
        <d v="2014-07-01T00:00:00"/>
        <d v="2010-12-12T00:00:00"/>
        <d v="2016-03-28T00:00:00"/>
        <d v="2013-03-11T00:00:00"/>
        <d v="2014-09-08T00:00:00"/>
        <d v="2017-02-01T00:00:00"/>
        <d v="2011-11-22T00:00:00"/>
        <d v="2015-11-11T00:00:00"/>
        <d v="2013-02-19T00:00:00"/>
        <d v="2014-04-12T00:00:00"/>
        <d v="2012-12-16T00:00:00"/>
        <d v="2014-10-10T00:00:00"/>
        <d v="2011-06-21T00:00:00"/>
        <d v="2017-04-13T00:00:00"/>
        <d v="2017-02-14T00:00:00"/>
        <d v="2015-09-23T00:00:00"/>
        <d v="2011-12-10T00:00:00"/>
        <d v="2017-05-16T00:00:00"/>
        <d v="2014-07-31T00:00:00"/>
        <d v="2011-03-03T00:00:00"/>
        <d v="2017-04-06T00:00:00"/>
        <d v="2013-12-15T00:00:00"/>
        <d v="2017-05-24T00:00:00"/>
        <d v="2016-07-31T00:00:00"/>
        <d v="2010-02-10T00:00:00"/>
        <d v="2015-03-28T00:00:00"/>
        <d v="2016-04-13T00:00:00"/>
        <d v="2015-11-30T00:00:00"/>
        <d v="2016-07-15T00:00:00"/>
        <d v="2010-10-09T00:00:00"/>
        <d v="2016-07-30T00:00:00"/>
        <d v="2012-11-05T00:00:00"/>
        <d v="2014-03-17T00:00:00"/>
        <d v="2016-08-30T00:00:00"/>
        <d v="2017-03-30T00:00:00"/>
        <d v="2016-05-07T00:00:00"/>
        <d v="2016-10-20T00:00:00"/>
        <d v="2014-05-13T00:00:00"/>
        <d v="2016-03-11T00:00:00"/>
        <d v="2015-06-22T00:00:00"/>
        <d v="2011-12-21T00:00:00"/>
        <d v="2012-03-08T00:00:00"/>
        <d v="2016-12-18T00:00:00"/>
        <d v="2014-10-31T00:00:00"/>
        <d v="2011-02-02T00:00:00"/>
        <d v="2014-12-03T00:00:00"/>
        <d v="2016-01-10T00:00:00"/>
        <d v="2011-04-04T00:00:00"/>
        <d v="2013-08-08T00:00:00"/>
        <d v="2017-06-29T00:00:00"/>
        <d v="2017-01-05T00:00:00"/>
        <d v="2016-04-10T00:00:00"/>
        <d v="2016-05-19T00:00:00"/>
        <d v="2010-01-20T00:00:00"/>
        <d v="2012-04-18T00:00:00"/>
        <d v="2015-04-24T00:00:00"/>
        <d v="2013-09-07T00:00:00"/>
        <d v="2015-04-22T00:00:00"/>
        <d v="2016-02-04T00:00:00"/>
        <d v="2016-06-04T00:00:00"/>
        <d v="2015-04-13T00:00:00"/>
        <d v="2012-03-05T00:00:00"/>
        <d v="2014-07-10T00:00:00"/>
        <d v="2015-08-28T00:00:00"/>
        <d v="2016-12-13T00:00:00"/>
        <d v="2011-04-17T00:00:00"/>
        <d v="2015-05-23T00:00:00"/>
        <d v="2010-10-30T00:00:00"/>
        <d v="2015-02-28T00:00:00"/>
        <d v="2011-10-22T00:00:00"/>
        <d v="2013-05-31T00:00:00"/>
        <d v="2011-02-08T00:00:00"/>
        <d v="2017-06-23T00:00:00"/>
        <d v="2013-12-23T00:00:00"/>
        <d v="2010-06-30T00:00:00"/>
        <d v="2015-11-24T00:00:00"/>
        <d v="2011-08-26T00:00:00"/>
        <d v="2012-01-11T00:00:00"/>
        <d v="2016-05-08T00:00:00"/>
        <d v="2015-08-13T00:00:00"/>
        <d v="2013-07-15T00:00:00"/>
        <d v="2013-11-30T00:00:00"/>
        <d v="2017-08-18T00:00:00"/>
        <d v="2017-02-20T00:00:00"/>
        <d v="2010-05-15T00:00:00"/>
        <d v="2017-01-06T00:00:00"/>
        <d v="2016-07-09T00:00:00"/>
        <d v="2010-04-12T00:00:00"/>
        <d v="2011-12-14T00:00:00"/>
        <d v="2012-10-16T00:00:00"/>
        <d v="2012-08-14T00:00:00"/>
        <d v="2017-02-19T00:00:00"/>
        <d v="2015-03-15T00:00:00"/>
        <d v="2014-07-07T00:00:00"/>
        <d v="2012-06-30T00:00:00"/>
        <d v="2013-08-02T00:00:00"/>
        <d v="2010-11-02T00:00:00"/>
        <d v="2016-11-07T00:00:00"/>
        <d v="2012-12-05T00:00:00"/>
        <d v="2012-11-27T00:00:00"/>
        <d v="2013-07-02T00:00:00"/>
        <d v="2015-08-03T00:00:00"/>
        <d v="2012-04-26T00:00:00"/>
        <d v="2013-05-18T00:00:00"/>
        <d v="2015-07-07T00:00:00"/>
        <d v="2013-07-09T00:00:00"/>
        <d v="2014-12-14T00:00:00"/>
        <d v="2014-11-23T00:00:00"/>
        <d v="2015-07-10T00:00:00"/>
        <d v="2017-06-27T00:00:00"/>
        <d v="2012-12-12T00:00:00"/>
        <d v="2015-07-06T00:00:00"/>
        <d v="2012-06-24T00:00:00"/>
        <d v="2016-10-02T00:00:00"/>
        <d v="2013-05-25T00:00:00"/>
        <d v="2016-06-13T00:00:00"/>
        <d v="2011-11-04T00:00:00"/>
        <d v="2013-01-24T00:00:00"/>
        <d v="2011-09-13T00:00:00"/>
        <d v="2013-02-01T00:00:00"/>
        <d v="2012-11-10T00:00:00"/>
        <d v="2010-09-15T00:00:00"/>
        <d v="2015-02-23T00:00:00"/>
        <d v="2014-10-08T00:00:00"/>
        <d v="2011-08-22T00:00:00"/>
        <d v="2015-09-07T00:00:00"/>
        <d v="2012-09-12T00:00:00"/>
        <d v="2010-09-18T00:00:00"/>
        <d v="2016-09-27T00:00:00"/>
        <d v="2013-06-14T00:00:00"/>
        <d v="2014-07-15T00:00:00"/>
        <d v="2014-03-10T00:00:00"/>
        <d v="2012-04-14T00:00:00"/>
        <d v="2012-01-30T00:00:00"/>
        <d v="2012-12-17T00:00:00"/>
        <d v="2016-12-05T00:00:00"/>
        <d v="2011-05-04T00:00:00"/>
        <d v="2016-07-26T00:00:00"/>
        <d v="2010-11-14T00:00:00"/>
        <d v="2011-02-23T00:00:00"/>
        <d v="2017-01-18T00:00:00"/>
        <d v="2014-01-14T00:00:00"/>
        <d v="2014-01-11T00:00:00"/>
        <d v="2013-08-14T00:00:00"/>
        <d v="2016-11-16T00:00:00"/>
        <d v="2010-04-11T00:00:00"/>
        <d v="2015-06-24T00:00:00"/>
        <d v="2011-11-18T00:00:00"/>
        <d v="2011-03-26T00:00:00"/>
        <d v="2016-02-01T00:00:00"/>
        <d v="2013-10-06T00:00:00"/>
        <d v="2013-06-09T00:00:00"/>
        <d v="2016-01-02T00:00:00"/>
        <d v="2013-09-13T00:00:00"/>
        <d v="2016-07-20T00:00:00"/>
        <d v="2012-09-10T00:00:00"/>
        <d v="2013-02-10T00:00:00"/>
        <d v="2016-10-11T00:00:00"/>
        <d v="2011-05-09T00:00:00"/>
        <d v="2012-10-23T00:00:00"/>
        <d v="2015-08-05T00:00:00"/>
        <d v="2013-09-16T00:00:00"/>
        <d v="2013-11-15T00:00:00"/>
        <d v="2011-11-17T00:00:00"/>
        <d v="2015-11-27T00:00:00"/>
        <d v="2012-08-24T00:00:00"/>
        <d v="2013-04-19T00:00:00"/>
        <d v="2012-06-25T00:00:00"/>
        <d v="2017-04-24T00:00:00"/>
        <d v="2011-03-16T00:00:00"/>
        <d v="2011-06-01T00:00:00"/>
        <d v="2012-08-18T00:00:00"/>
        <d v="2011-09-08T00:00:00"/>
        <d v="2011-08-04T00:00:00"/>
        <d v="2016-03-21T00:00:00"/>
        <d v="2015-01-07T00:00:00"/>
        <d v="2016-07-19T00:00:00"/>
        <d v="2015-11-04T00:00:00"/>
        <d v="2014-09-19T00:00:00"/>
        <d v="2015-12-31T00:00:00"/>
        <d v="2012-06-03T00:00:00"/>
        <d v="2010-12-14T00:00:00"/>
        <d v="2016-07-28T00:00:00"/>
        <d v="2015-09-16T00:00:00"/>
        <d v="2014-04-21T00:00:00"/>
        <d v="2016-06-28T00:00:00"/>
        <d v="2010-06-29T00:00:00"/>
        <d v="2017-10-07T00:00:00"/>
        <d v="2011-11-07T00:00:00"/>
        <d v="2012-08-06T00:00:00"/>
        <d v="2013-04-06T00:00:00"/>
        <d v="2016-02-18T00:00:00"/>
        <d v="2016-08-27T00:00:00"/>
        <d v="2014-03-14T00:00:00"/>
        <d v="2012-04-05T00:00:00"/>
        <d v="2017-01-24T00:00:00"/>
        <d v="2012-01-10T00:00:00"/>
        <d v="2016-10-05T00:00:00"/>
        <d v="2011-03-29T00:00:00"/>
        <d v="2017-03-18T00:00:00"/>
        <d v="2013-07-20T00:00:00"/>
        <d v="2015-06-21T00:00:00"/>
        <d v="2014-01-26T00:00:00"/>
        <d v="2010-12-27T00:00:00"/>
        <d v="2012-11-25T00:00:00"/>
        <d v="2015-08-26T00:00:00"/>
        <d v="2010-02-15T00:00:00"/>
        <d v="2016-06-29T00:00:00"/>
        <d v="2010-05-11T00:00:00"/>
        <d v="2011-07-22T00:00:00"/>
        <d v="2015-10-13T00:00:00"/>
        <d v="2017-08-31T00:00:00"/>
        <d v="2013-05-20T00:00:00"/>
        <d v="2017-12-07T00:00:00"/>
        <d v="2016-10-21T00:00:00"/>
        <d v="2012-10-17T00:00:00"/>
        <d v="2010-06-27T00:00:00"/>
        <d v="2010-11-08T00:00:00"/>
        <d v="2012-02-14T00:00:00"/>
        <d v="2011-03-22T00:00:00"/>
        <d v="2010-10-17T00:00:00"/>
        <d v="2016-06-25T00:00:00"/>
        <d v="2015-01-01T00:00:00"/>
        <d v="2016-11-10T00:00:00"/>
        <d v="2015-05-18T00:00:00"/>
        <d v="2017-09-01T00:00:00"/>
        <d v="2011-11-19T00:00:00"/>
        <d v="2010-01-03T00:00:00"/>
        <d v="2014-12-07T00:00:00"/>
        <d v="2010-07-25T00:00:00"/>
        <d v="2010-10-02T00:00:00"/>
        <d v="2013-07-29T00:00:00"/>
        <d v="2010-07-22T00:00:00"/>
        <d v="2017-08-02T00:00:00"/>
        <d v="2013-03-06T00:00:00"/>
        <d v="2015-07-31T00:00:00"/>
        <d v="2010-10-31T00:00:00"/>
        <d v="2011-07-07T00:00:00"/>
        <d v="2017-02-18T00:00:00"/>
        <d v="2015-01-20T00:00:00"/>
        <d v="2013-07-28T00:00:00"/>
        <d v="2015-01-02T00:00:00"/>
        <d v="2017-05-01T00:00:00"/>
        <d v="2013-05-03T00:00:00"/>
        <d v="2017-06-01T00:00:00"/>
        <d v="2011-08-29T00:00:00"/>
        <d v="2017-02-05T00:00:00"/>
        <d v="2011-04-06T00:00:00"/>
        <d v="2016-12-21T00:00:00"/>
        <d v="2016-10-30T00:00:00"/>
        <d v="2017-01-04T00:00:00"/>
        <d v="2011-08-27T00:00:00"/>
        <d v="2013-12-26T00:00:00"/>
        <d v="2010-07-09T00:00:00"/>
        <d v="2014-05-14T00:00:00"/>
        <d v="2016-10-14T00:00:00"/>
        <d v="2017-10-01T00:00:00"/>
        <d v="2015-10-30T00:00:00"/>
        <d v="2011-09-03T00:00:00"/>
        <d v="2016-06-01T00:00:00"/>
        <d v="2014-03-15T00:00:00"/>
        <d v="2013-03-19T00:00:00"/>
        <d v="2012-01-13T00:00:00"/>
        <d v="2014-11-17T00:00:00"/>
        <d v="2015-05-16T00:00:00"/>
        <d v="2016-08-20T00:00:00"/>
        <d v="2016-03-26T00:00:00"/>
        <d v="2010-04-22T00:00:00"/>
        <d v="2016-09-12T00:00:00"/>
        <d v="2013-04-01T00:00:00"/>
        <d v="2013-11-20T00:00:00"/>
        <d v="2016-08-07T00:00:00"/>
        <d v="2016-07-22T00:00:00"/>
        <d v="2011-09-01T00:00:00"/>
        <d v="2016-01-12T00:00:00"/>
        <d v="2016-07-04T00:00:00"/>
        <d v="2012-10-15T00:00:00"/>
        <d v="2015-05-28T00:00:00"/>
        <d v="2015-11-22T00:00:00"/>
        <d v="2015-09-05T00:00:00"/>
        <d v="2014-10-20T00:00:00"/>
        <d v="2012-01-25T00:00:00"/>
        <d v="2016-05-28T00:00:00"/>
        <d v="2011-01-10T00:00:00"/>
        <d v="2015-11-26T00:00:00"/>
        <d v="2016-05-22T00:00:00"/>
        <d v="2013-07-12T00:00:00"/>
        <d v="2011-06-17T00:00:00"/>
        <d v="2013-07-19T00:00:00"/>
        <d v="2010-07-20T00:00:00"/>
        <d v="2013-03-12T00:00:00"/>
        <d v="2013-12-03T00:00:00"/>
        <d v="2011-02-12T00:00:00"/>
        <d v="2014-05-07T00:00:00"/>
        <d v="2016-03-27T00:00:00"/>
        <d v="2011-11-13T00:00:00"/>
        <d v="2015-06-05T00:00:00"/>
        <d v="2013-02-18T00:00:00"/>
        <d v="2014-09-04T00:00:00"/>
        <d v="2016-03-06T00:00:00"/>
        <d v="2011-11-05T00:00:00"/>
        <d v="2017-03-14T00:00:00"/>
        <d v="2016-03-04T00:00:00"/>
        <d v="2012-03-03T00:00:00"/>
        <d v="2016-01-03T00:00:00"/>
        <d v="2010-12-19T00:00:00"/>
        <d v="2014-07-02T00:00:00"/>
        <d v="2015-01-28T00:00:00"/>
        <d v="2014-03-06T00:00:00"/>
        <d v="2013-09-01T00:00:00"/>
        <d v="2012-09-03T00:00:00"/>
        <d v="2013-09-30T00:00:00"/>
        <d v="2017-06-28T00:00:00"/>
        <d v="2016-04-24T00:00:00"/>
        <d v="2015-05-13T00:00:00"/>
        <d v="2015-03-13T00:00:00"/>
        <d v="2016-08-22T00:00:00"/>
        <d v="2013-06-18T00:00:00"/>
        <d v="2013-08-21T00:00:00"/>
        <d v="2017-06-19T00:00:00"/>
        <d v="2014-05-20T00:00:00"/>
        <d v="2015-10-31T00:00:00"/>
        <d v="2012-02-08T00:00:00"/>
        <d v="2013-08-06T00:00:00"/>
        <d v="2015-12-15T00:00:00"/>
        <d v="2016-05-01T00:00:00"/>
        <d v="2010-01-05T00:00:00"/>
        <d v="2013-07-04T00:00:00"/>
        <d v="2016-05-21T00:00:00"/>
        <d v="2013-12-06T00:00:00"/>
        <d v="2015-06-28T00:00:00"/>
        <d v="2014-02-28T00:00:00"/>
        <d v="2015-05-09T00:00:00"/>
        <d v="2013-03-18T00:00:00"/>
        <d v="2015-01-12T00:00:00"/>
        <d v="2016-05-13T00:00:00"/>
        <d v="2016-12-14T00:00:00"/>
        <d v="2017-01-07T00:00:00"/>
        <d v="2015-05-21T00:00:00"/>
        <d v="2012-10-19T00:00:00"/>
        <d v="2012-06-05T00:00:00"/>
        <d v="2011-04-28T00:00:00"/>
        <d v="2012-04-15T00:00:00"/>
        <d v="2013-10-26T00:00:00"/>
        <d v="2017-05-08T00:00:00"/>
        <d v="2016-08-21T00:00:00"/>
        <d v="2015-12-24T00:00:00"/>
        <d v="2010-12-26T00:00:00"/>
        <d v="2012-02-20T00:00:00"/>
        <d v="2011-08-28T00:00:00"/>
        <d v="2013-04-02T00:00:00"/>
        <d v="2011-03-14T00:00:00"/>
        <d v="2011-05-24T00:00:00"/>
        <d v="2011-10-14T00:00:00"/>
        <d v="2011-03-18T00:00:00"/>
        <d v="2012-09-06T00:00:00"/>
        <d v="2011-12-28T00:00:00"/>
        <d v="2013-09-29T00:00:00"/>
        <d v="2012-11-29T00:00:00"/>
        <d v="2011-01-23T00:00:00"/>
        <d v="2012-07-25T00:00:00"/>
        <d v="2013-06-28T00:00:00"/>
        <d v="2017-05-19T00:00:00"/>
        <d v="2016-12-30T00:00:00"/>
        <d v="2017-06-05T00:00:00"/>
        <d v="2017-02-04T00:00:00"/>
        <d v="2015-07-13T00:00:00"/>
        <d v="2013-07-05T00:00:00"/>
        <d v="2012-12-26T00:00:00"/>
        <d v="2014-03-07T00:00:00"/>
        <d v="2010-06-25T00:00:00"/>
        <d v="2012-02-22T00:00:00"/>
        <d v="2017-08-13T00:00:00"/>
        <d v="2011-01-07T00:00:00"/>
        <d v="2010-06-11T00:00:00"/>
        <d v="2014-09-24T00:00:00"/>
        <d v="2013-04-14T00:00:00"/>
        <d v="2011-02-20T00:00:00"/>
        <d v="2012-06-26T00:00:00"/>
        <d v="2012-12-31T00:00:00"/>
        <d v="2014-08-25T00:00:00"/>
        <d v="2014-07-27T00:00:00"/>
        <d v="2013-08-03T00:00:00"/>
        <d v="2015-10-19T00:00:00"/>
        <d v="2013-04-24T00:00:00"/>
        <d v="2012-05-04T00:00:00"/>
        <d v="2011-04-09T00:00:00"/>
        <d v="2011-05-05T00:00:00"/>
        <d v="2016-06-30T00:00:00"/>
        <d v="2011-03-08T00:00:00"/>
        <d v="2014-06-18T00:00:00"/>
        <d v="2017-01-22T00:00:00"/>
        <d v="2015-10-16T00:00:00"/>
        <d v="2013-03-07T00:00:00"/>
        <d v="2010-01-21T00:00:00"/>
        <d v="2013-08-27T00:00:00"/>
        <d v="2011-12-13T00:00:00"/>
        <d v="2011-04-24T00:00:00"/>
        <d v="2017-04-05T00:00:00"/>
        <d v="2011-07-21T00:00:00"/>
        <d v="2016-06-17T00:00:00"/>
        <d v="2010-12-24T00:00:00"/>
        <d v="2014-07-18T00:00:00"/>
        <d v="2013-01-11T00:00:00"/>
        <d v="2016-03-10T00:00:00"/>
        <d v="2014-05-29T00:00:00"/>
        <d v="2015-11-21T00:00:00"/>
        <d v="2010-02-12T00:00:00"/>
        <d v="2016-11-29T00:00:00"/>
        <d v="2014-08-24T00:00:00"/>
        <d v="2012-04-17T00:00:00"/>
        <d v="2011-08-06T00:00:00"/>
        <d v="2011-02-25T00:00:00"/>
        <d v="2017-08-07T00:00:00"/>
        <d v="2012-10-01T00:00:00"/>
        <d v="2016-06-11T00:00:00"/>
        <d v="2013-08-24T00:00:00"/>
        <d v="2013-09-04T00:00:00"/>
        <d v="2016-12-28T00:00:00"/>
        <d v="2016-07-01T00:00:00"/>
        <d v="2012-03-07T00:00:00"/>
        <d v="2016-09-26T00:00:00"/>
        <d v="2016-09-29T00:00:00"/>
        <d v="2011-10-18T00:00:00"/>
        <d v="2013-04-05T00:00:00"/>
        <d v="2017-03-19T00:00:00"/>
        <d v="2011-07-03T00:00:00"/>
        <d v="2012-10-31T00:00:00"/>
        <d v="2013-01-31T00:00:00"/>
        <d v="2014-05-18T00:00:00"/>
        <d v="2013-10-02T00:00:00"/>
        <d v="2017-03-01T00:00:00"/>
        <d v="2013-05-29T00:00:00"/>
        <d v="2013-07-27T00:00:00"/>
        <d v="2011-10-24T00:00:00"/>
        <d v="2015-06-26T00:00:00"/>
        <d v="2012-09-13T00:00:00"/>
        <d v="2014-08-02T00:00:00"/>
        <d v="2011-12-09T00:00:00"/>
        <d v="2014-05-24T00:00:00"/>
        <d v="2011-06-13T00:00:00"/>
        <d v="2017-04-18T00:00:00"/>
        <d v="2016-09-07T00:00:00"/>
        <d v="2010-07-02T00:00:00"/>
        <d v="2014-04-09T00:00:00"/>
        <d v="2016-07-18T00:00:00"/>
        <d v="2012-10-28T00:00:00"/>
        <d v="2013-10-12T00:00:00"/>
        <d v="2013-11-16T00:00:00"/>
        <d v="2014-11-04T00:00:00"/>
        <d v="2013-04-30T00:00:00"/>
        <d v="2010-02-21T00:00:00"/>
        <d v="2013-01-16T00:00:00"/>
        <d v="2010-05-04T00:00:00"/>
        <d v="2017-08-04T00:00:00"/>
        <d v="2010-01-11T00:00:00"/>
        <d v="2010-04-30T00:00:00"/>
        <d v="2014-07-12T00:00:00"/>
        <d v="2012-04-25T00:00:00"/>
        <d v="2014-05-15T00:00:00"/>
        <d v="2014-10-26T00:00:00"/>
        <d v="2015-04-12T00:00:00"/>
        <d v="2017-06-18T00:00:00"/>
        <d v="2014-02-12T00:00:00"/>
        <d v="2017-08-27T00:00:00"/>
        <d v="2012-05-06T00:00:00"/>
        <d v="2012-03-15T00:00:00"/>
        <d v="2013-08-01T00:00:00"/>
        <d v="2015-07-26T00:00:00"/>
        <d v="2013-10-20T00:00:00"/>
        <d v="2010-01-02T00:00:00"/>
        <d v="2011-11-28T00:00:00"/>
        <d v="2015-07-20T00:00:00"/>
        <d v="2012-09-14T00:00:00"/>
        <d v="2010-09-04T00:00:00"/>
        <d v="2017-02-24T00:00:00"/>
        <d v="2014-10-15T00:00:00"/>
        <d v="2011-03-15T00:00:00"/>
        <d v="2017-04-23T00:00:00"/>
        <d v="2013-07-26T00:00:00"/>
        <d v="2011-03-23T00:00:00"/>
        <d v="2015-08-16T00:00:00"/>
        <d v="2014-12-13T00:00:00"/>
        <d v="2014-11-08T00:00:00"/>
        <d v="2014-06-24T00:00:00"/>
        <d v="2013-06-13T00:00:00"/>
        <d v="2012-03-19T00:00:00"/>
        <d v="2015-05-15T00:00:00"/>
        <d v="2010-02-26T00:00:00"/>
        <d v="2014-05-05T00:00:00"/>
        <d v="2010-08-10T00:00:00"/>
        <d v="2017-04-02T00:00:00"/>
        <d v="2015-12-04T00:00:00"/>
        <d v="2015-04-25T00:00:00"/>
        <d v="2011-07-12T00:00:00"/>
        <d v="2014-08-10T00:00:00"/>
        <d v="2013-03-30T00:00:00"/>
        <d v="2015-10-23T00:00:00"/>
        <d v="2014-11-24T00:00:00"/>
        <d v="2017-07-26T00:00:00"/>
        <d v="2010-12-31T00:00:00"/>
        <d v="2012-07-29T00:00:00"/>
        <d v="2016-03-16T00:00:00"/>
        <d v="2012-04-19T00:00:00"/>
        <d v="2010-04-16T00:00:00"/>
        <d v="2012-12-30T00:00:00"/>
        <d v="2013-07-11T00:00:00"/>
        <d v="2012-02-27T00:00:00"/>
        <d v="2010-04-02T00:00:00"/>
        <d v="2015-12-22T00:00:00"/>
        <d v="2017-09-05T00:00:00"/>
        <d v="2013-08-20T00:00:00"/>
        <d v="2015-11-13T00:00:00"/>
        <d v="2017-07-08T00:00:00"/>
        <d v="2017-06-24T00:00:00"/>
        <d v="2015-01-31T00:00:00"/>
        <d v="2016-05-31T00:00:00"/>
        <d v="2016-08-10T00:00:00"/>
        <d v="2011-02-24T00:00:00"/>
        <d v="2016-05-16T00:00:00"/>
        <d v="2014-08-30T00:00:00"/>
        <d v="2016-01-06T00:00:00"/>
        <d v="2015-01-27T00:00:00"/>
        <d v="2015-05-11T00:00:00"/>
        <d v="2015-11-08T00:00:00"/>
        <d v="2011-03-02T00:00:00"/>
        <d v="2017-06-30T00:00:00"/>
        <d v="2012-08-25T00:00:00"/>
        <d v="2016-05-30T00:00:00"/>
        <d v="2012-07-06T00:00:00"/>
        <d v="2012-03-21T00:00:00"/>
        <d v="2010-09-26T00:00:00"/>
        <d v="2014-01-06T00:00:00"/>
        <d v="2014-05-02T00:00:00"/>
        <d v="2015-04-07T00:00:00"/>
        <d v="2012-02-12T00:00:00"/>
        <d v="2012-02-21T00:00:00"/>
        <d v="2011-03-10T00:00:00"/>
        <d v="2013-06-29T00:00:00"/>
        <d v="2012-01-06T00:00:00"/>
        <d v="2016-12-26T00:00:00"/>
        <d v="2015-06-18T00:00:00"/>
        <d v="2016-11-19T00:00:00"/>
        <d v="2014-03-22T00:00:00"/>
        <d v="2012-10-22T00:00:00"/>
        <d v="2016-03-12T00:00:00"/>
        <d v="2016-09-01T00:00:00"/>
        <d v="2017-05-23T00:00:00"/>
        <d v="2012-07-05T00:00:00"/>
        <d v="2010-11-19T00:00:00"/>
        <d v="2013-01-08T00:00:00"/>
        <d v="2017-10-05T00:00:00"/>
        <d v="2013-11-17T00:00:00"/>
        <d v="2016-05-23T00:00:00"/>
        <d v="2010-09-12T00:00:00"/>
        <d v="2011-06-08T00:00:00"/>
        <d v="2015-04-28T00:00:00"/>
        <d v="2015-07-01T00:00:00"/>
        <d v="2013-12-09T00:00:00"/>
        <d v="2014-02-23T00:00:00"/>
        <d v="2011-09-09T00:00:00"/>
        <d v="2014-09-29T00:00:00"/>
        <d v="2010-03-02T00:00:00"/>
        <d v="2011-08-31T00:00:00"/>
        <d v="2015-02-03T00:00:00"/>
        <d v="2017-08-23T00:00:00"/>
        <d v="2015-10-18T00:00:00"/>
        <d v="2010-02-19T00:00:00"/>
        <d v="2017-08-08T00:00:00"/>
        <d v="2014-05-25T00:00:00"/>
        <d v="2017-03-21T00:00:00"/>
        <d v="2016-11-12T00:00:00"/>
        <d v="2013-08-15T00:00:00"/>
        <d v="2017-02-26T00:00:00"/>
        <d v="2010-04-18T00:00:00"/>
        <d v="2011-05-03T00:00:00"/>
        <d v="2010-12-13T00:00:00"/>
        <d v="2017-01-28T00:00:00"/>
        <d v="2015-11-15T00:00:00"/>
        <d v="2011-07-06T00:00:00"/>
        <d v="2011-01-19T00:00:00"/>
        <d v="2012-01-12T00:00:00"/>
        <d v="2017-12-01T00:00:00"/>
        <d v="2015-08-23T00:00:00"/>
        <d v="2012-08-30T00:00:00"/>
        <d v="2010-10-26T00:00:00"/>
        <d v="2011-05-18T00:00:00"/>
        <d v="2011-01-13T00:00:00"/>
        <d v="2013-08-19T00:00:00"/>
        <d v="2015-08-29T00:00:00"/>
        <d v="2016-05-11T00:00:00"/>
        <d v="2015-01-05T00:00:00"/>
        <d v="2014-12-24T00:00:00"/>
        <d v="2014-04-20T00:00:00"/>
        <d v="2015-11-12T00:00:00"/>
        <d v="2010-02-14T00:00:00"/>
        <d v="2010-08-08T00:00:00"/>
        <d v="2015-02-12T00:00:00"/>
        <d v="2011-07-05T00:00:00"/>
        <d v="2010-08-04T00:00:00"/>
        <d v="2010-03-30T00:00:00"/>
        <d v="2013-04-07T00:00:00"/>
        <d v="2017-03-15T00:00:00"/>
        <d v="2014-06-10T00:00:00"/>
        <d v="2017-05-21T00:00:00"/>
        <d v="2012-03-04T00:00:00"/>
        <d v="2011-12-07T00:00:00"/>
        <d v="2014-12-10T00:00:00"/>
        <d v="2011-06-03T00:00:00"/>
        <d v="2013-04-25T00:00:00"/>
        <d v="2015-10-28T00:00:00"/>
        <d v="2015-01-24T00:00:00"/>
        <d v="2011-04-13T00:00:00"/>
        <d v="2017-03-26T00:00:00"/>
        <d v="2012-04-29T00:00:00"/>
        <d v="2011-11-24T00:00:00"/>
        <d v="2011-07-29T00:00:00"/>
        <d v="2017-05-29T00:00:00"/>
        <d v="2012-04-27T00:00:00"/>
        <d v="2010-11-05T00:00:00"/>
        <d v="2010-11-06T00:00:00"/>
        <d v="2016-09-24T00:00:00"/>
        <d v="2010-10-24T00:00:00"/>
        <d v="2014-02-01T00:00:00"/>
        <d v="2017-11-04T00:00:00"/>
        <d v="2010-01-06T00:00:00"/>
        <d v="2010-09-21T00:00:00"/>
        <d v="2011-07-15T00:00:00"/>
        <d v="2011-06-16T00:00:00"/>
        <d v="2017-04-07T00:00:00"/>
        <d v="2012-02-19T00:00:00"/>
        <d v="2013-09-19T00:00:00"/>
        <d v="2012-08-05T00:00:00"/>
        <d v="2014-07-16T00:00:00"/>
        <d v="2011-01-08T00:00:00"/>
        <d v="2016-04-03T00:00:00"/>
        <d v="2015-01-11T00:00:00"/>
        <d v="2014-09-18T00:00:00"/>
        <d v="2011-11-27T00:00:00"/>
        <d v="2011-02-16T00:00:00"/>
        <d v="2011-06-12T00:00:00"/>
        <d v="2010-06-16T00:00:00"/>
        <d v="2017-06-07T00:00:00"/>
        <d v="2016-04-01T00:00:00"/>
        <d v="2012-05-20T00:00:00"/>
        <d v="2015-10-06T00:00:00"/>
        <d v="2013-12-25T00:00:00"/>
        <d v="2012-04-07T00:00:00"/>
        <d v="2011-10-12T00:00:00"/>
        <d v="2010-05-31T00:00:00"/>
        <d v="2012-06-18T00:00:00"/>
        <d v="2015-12-02T00:00:00"/>
        <d v="2016-02-19T00:00:00"/>
        <d v="2013-12-21T00:00:00"/>
        <d v="2011-12-01T00:00:00"/>
        <d v="2011-08-14T00:00:00"/>
        <d v="2016-07-13T00:00:00"/>
        <d v="2015-12-26T00:00:00"/>
        <d v="2015-01-04T00:00:00"/>
        <d v="2011-01-09T00:00:00"/>
        <d v="2013-02-22T00:00:00"/>
        <d v="2017-04-14T00:00:00"/>
        <d v="2011-09-26T00:00:00"/>
        <d v="2012-05-01T00:00:00"/>
        <d v="2014-09-26T00:00:00"/>
        <d v="2012-06-27T00:00:00"/>
        <d v="2013-06-20T00:00:00"/>
        <d v="2015-11-03T00:00:00"/>
        <d v="2015-03-02T00:00:00"/>
        <d v="2013-03-16T00:00:00"/>
        <d v="2011-03-19T00:00:00"/>
        <d v="2016-04-14T00:00:00"/>
        <d v="2013-08-22T00:00:00"/>
        <d v="2013-08-25T00:00:00"/>
        <d v="2014-10-09T00:00:00"/>
        <d v="2013-10-16T00:00:00"/>
        <d v="2015-04-30T00:00:00"/>
        <d v="2014-09-22T00:00:00"/>
        <d v="2016-10-03T00:00:00"/>
        <d v="2016-10-18T00:00:00"/>
        <d v="2017-01-29T00:00:00"/>
        <d v="2012-11-02T00:00:00"/>
        <d v="2015-09-03T00:00:00"/>
        <d v="2014-09-03T00:00:00"/>
        <d v="2014-10-19T00:00:00"/>
        <d v="2014-05-08T00:00:00"/>
        <d v="2014-02-09T00:00:00"/>
        <d v="2017-07-25T00:00:00"/>
        <d v="2012-11-17T00:00:00"/>
        <d v="2013-06-06T00:00:00"/>
        <d v="2016-07-17T00:00:00"/>
        <d v="2016-10-08T00:00:00"/>
        <d v="2011-05-23T00:00:00"/>
        <d v="2017-01-17T00:00:00"/>
        <d v="2016-07-24T00:00:00"/>
        <d v="2016-09-21T00:00:00"/>
        <d v="2011-08-25T00:00:00"/>
        <d v="2012-11-11T00:00:00"/>
        <d v="2011-06-19T00:00:00"/>
        <d v="2017-02-23T00:00:00"/>
        <d v="2010-09-29T00:00:00"/>
        <d v="2012-06-04T00:00:00"/>
        <d v="2017-05-07T00:00:00"/>
        <d v="2014-11-10T00:00:00"/>
        <d v="2016-01-07T00:00:00"/>
        <d v="2014-12-09T00:00:00"/>
        <d v="2011-11-11T00:00:00"/>
        <d v="2015-05-06T00:00:00"/>
        <d v="2010-01-09T00:00:00"/>
        <d v="2015-10-26T00:00:00"/>
        <d v="2010-06-21T00:00:00"/>
        <d v="2016-04-30T00:00:00"/>
        <d v="2013-10-08T00:00:00"/>
        <d v="2012-07-13T00:00:00"/>
        <d v="2011-05-30T00:00:00"/>
        <d v="2016-02-05T00:00:00"/>
        <d v="2016-10-10T00:00:00"/>
        <d v="2015-09-28T00:00:00"/>
        <d v="2016-07-05T00:00:00"/>
        <d v="2017-05-05T00:00:00"/>
        <d v="2012-03-02T00:00:00"/>
        <d v="2016-01-09T00:00:00"/>
        <d v="2016-02-13T00:00:00"/>
        <d v="2016-05-15T00:00:00"/>
        <d v="2014-02-05T00:00:00"/>
        <d v="2016-05-27T00:00:00"/>
        <d v="2013-09-23T00:00:00"/>
        <d v="2011-11-15T00:00:00"/>
        <d v="2016-10-01T00:00:00"/>
        <d v="2011-09-15T00:00:00"/>
        <d v="2011-02-07T00:00:00"/>
        <d v="2011-02-04T00:00:00"/>
        <d v="2016-02-09T00:00:00"/>
        <d v="2015-02-20T00:00:00"/>
        <d v="2015-08-27T00:00:00"/>
        <d v="2015-12-28T00:00:00"/>
        <d v="2011-07-26T00:00:00"/>
        <d v="2012-07-22T00:00:00"/>
        <d v="2014-10-21T00:00:00"/>
        <d v="2011-10-13T00:00:00"/>
        <d v="2010-09-03T00:00:00"/>
        <d v="2014-04-15T00:00:00"/>
        <d v="2011-03-30T00:00:00"/>
        <d v="2016-04-08T00:00:00"/>
        <d v="2016-10-24T00:00:00"/>
        <d v="2012-04-16T00:00:00"/>
        <d v="2013-02-20T00:00:00"/>
        <d v="2014-02-04T00:00:00"/>
        <d v="2015-01-03T00:00:00"/>
        <d v="2010-09-06T00:00:00"/>
        <d v="2011-02-09T00:00:00"/>
        <d v="2014-05-10T00:00:00"/>
        <d v="2015-02-11T00:00:00"/>
        <d v="2016-10-31T00:00:00"/>
        <d v="2010-07-16T00:00:00"/>
        <d v="2013-01-07T00:00:00"/>
        <d v="2011-12-12T00:00:00"/>
        <d v="2014-06-05T00:00:00"/>
        <d v="2013-11-22T00:00:00"/>
        <d v="2013-02-03T00:00:00"/>
        <d v="2011-01-06T00:00:00"/>
        <d v="2016-10-23T00:00:00"/>
        <d v="2014-06-07T00:00:00"/>
        <d v="2017-05-13T00:00:00"/>
        <d v="2016-03-30T00:00:00"/>
        <d v="2011-12-23T00:00:00"/>
        <d v="2014-02-25T00:00:00"/>
        <d v="2014-02-15T00:00:00"/>
        <d v="2016-07-21T00:00:00"/>
        <d v="2014-07-14T00:00:00"/>
        <d v="2010-05-17T00:00:00"/>
        <d v="2012-01-01T00:00:00"/>
        <d v="2014-01-15T00:00:00"/>
        <d v="2013-03-23T00:00:00"/>
        <d v="2015-05-31T00:00:00"/>
        <d v="2010-08-09T00:00:00"/>
        <d v="2012-08-21T00:00:00"/>
        <d v="2014-07-09T00:00:00"/>
        <d v="2011-03-04T00:00:00"/>
        <d v="2010-03-08T00:00:00"/>
        <d v="2013-07-24T00:00:00"/>
        <d v="2013-06-03T00:00:00"/>
        <d v="2016-04-04T00:00:00"/>
        <d v="2017-01-08T00:00:00"/>
        <d v="2013-11-03T00:00:00"/>
        <d v="2011-04-07T00:00:00"/>
        <d v="2017-02-02T00:00:00"/>
        <d v="2010-10-14T00:00:00"/>
        <d v="2011-10-02T00:00:00"/>
        <d v="2010-08-24T00:00:00"/>
        <d v="2016-03-19T00:00:00"/>
        <d v="2015-02-13T00:00:00"/>
        <d v="2013-04-26T00:00:00"/>
        <d v="2012-05-18T00:00:00"/>
        <d v="2012-03-13T00:00:00"/>
        <d v="2016-01-18T00:00:00"/>
        <d v="2012-08-26T00:00:00"/>
        <d v="2013-01-12T00:00:00"/>
        <d v="2010-03-31T00:00:00"/>
        <d v="2016-10-28T00:00:00"/>
        <d v="2015-02-04T00:00:00"/>
        <d v="2011-12-03T00:00:00"/>
        <d v="2014-08-08T00:00:00"/>
        <d v="2011-07-24T00:00:00"/>
        <d v="2016-06-24T00:00:00"/>
        <d v="2017-12-08T00:00:00"/>
        <d v="2013-11-19T00:00:00"/>
        <d v="2010-07-23T00:00:00"/>
        <d v="2017-06-25T00:00:00"/>
        <d v="2012-05-26T00:00:00"/>
        <d v="2012-02-29T00:00:00"/>
        <d v="2012-07-20T00:00:00"/>
        <d v="2016-08-15T00:00:00"/>
        <d v="2011-09-02T00:00:00"/>
        <d v="2014-12-12T00:00:00"/>
        <d v="2010-11-26T00:00:00"/>
        <d v="2013-02-05T00:00:00"/>
        <d v="2016-11-18T00:00:00"/>
        <d v="2014-04-10T00:00:00"/>
        <d v="2017-05-17T00:00:00"/>
        <d v="2014-12-17T00:00:00"/>
        <d v="2011-06-29T00:00:00"/>
        <d v="2011-05-11T00:00:00"/>
        <d v="2011-09-05T00:00:00"/>
        <d v="2011-12-04T00:00:00"/>
        <d v="2016-02-27T00:00:00"/>
        <d v="2015-01-13T00:00:00"/>
        <d v="2012-05-13T00:00:00"/>
        <d v="2011-11-03T00:00:00"/>
        <d v="2016-02-20T00:00:00"/>
        <d v="2014-07-21T00:00:00"/>
        <d v="2015-01-09T00:00:00"/>
        <d v="2014-12-30T00:00:00"/>
        <d v="2010-12-11T00:00:00"/>
        <d v="2017-02-28T00:00:00"/>
        <d v="2015-06-30T00:00:00"/>
        <d v="2012-07-27T00:00:00"/>
        <d v="2017-07-17T00:00:00"/>
        <d v="2012-12-20T00:00:00"/>
        <d v="2015-10-07T00:00:00"/>
        <d v="2010-04-10T00:00:00"/>
        <d v="2010-06-20T00:00:00"/>
        <d v="2016-08-09T00:00:00"/>
        <d v="2011-09-14T00:00:00"/>
        <d v="2016-11-04T00:00:00"/>
        <d v="2015-03-30T00:00:00"/>
        <d v="2010-01-14T00:00:00"/>
        <d v="2011-12-31T00:00:00"/>
        <d v="2012-10-04T00:00:00"/>
        <d v="2014-09-23T00:00:00"/>
        <d v="2017-04-04T00:00:00"/>
        <d v="2013-01-02T00:00:00"/>
        <d v="2014-01-25T00:00:00"/>
        <d v="2017-02-25T00:00:00"/>
        <d v="2011-04-23T00:00:00"/>
        <d v="2012-04-22T00:00:00"/>
        <d v="2013-03-03T00:00:00"/>
        <d v="2016-02-29T00:00:00"/>
        <d v="2012-04-23T00:00:00"/>
        <d v="2011-06-22T00:00:00"/>
        <d v="2012-06-09T00:00:00"/>
        <d v="2012-10-02T00:00:00"/>
        <d v="2012-08-29T00:00:00"/>
        <d v="2016-12-27T00:00:00"/>
        <d v="2013-03-05T00:00:00"/>
        <d v="2016-08-16T00:00:00"/>
        <d v="2017-05-31T00:00:00"/>
        <d v="2012-02-24T00:00:00"/>
        <d v="2014-03-27T00:00:00"/>
        <d v="2011-05-01T00:00:00"/>
        <d v="2013-03-31T00:00:00"/>
        <d v="2016-02-17T00:00:00"/>
        <d v="2017-08-03T00:00:00"/>
        <d v="2010-08-26T00:00:00"/>
        <d v="2010-10-23T00:00:00"/>
        <d v="2013-09-08T00:00:00"/>
        <d v="2017-07-29T00:00:00"/>
        <d v="2014-06-12T00:00:00"/>
        <d v="2013-01-03T00:00:00"/>
        <d v="2015-03-22T00:00:00"/>
        <d v="2010-03-04T00:00:00"/>
        <d v="2015-06-13T00:00:00"/>
        <d v="2015-08-04T00:00:00"/>
        <d v="2014-06-02T00:00:00"/>
        <d v="2012-08-15T00:00:00"/>
        <d v="2016-04-28T00:00:00"/>
        <d v="2013-08-09T00:00:00"/>
        <d v="2016-11-24T00:00:00"/>
        <d v="2015-04-18T00:00:00"/>
        <d v="2010-06-02T00:00:00"/>
        <d v="2014-07-17T00:00:00"/>
        <d v="2017-04-21T00:00:00"/>
        <d v="2014-09-11T00:00:00"/>
        <d v="2011-06-24T00:00:00"/>
        <d v="2014-09-10T00:00:00"/>
        <d v="2012-07-28T00:00:00"/>
        <d v="2017-02-06T00:00:00"/>
        <d v="2010-08-11T00:00:00"/>
        <d v="2014-03-02T00:00:00"/>
        <d v="2011-06-26T00:00:00"/>
        <d v="2014-02-16T00:00:00"/>
        <d v="2015-12-18T00:00:00"/>
        <d v="2012-11-23T00:00:00"/>
        <d v="2012-08-23T00:00:00"/>
        <d v="2014-05-09T00:00:00"/>
        <d v="2012-01-28T00:00:00"/>
        <d v="2015-04-29T00:00:00"/>
        <d v="2011-07-02T00:00:00"/>
        <d v="2011-07-14T00:00:00"/>
        <d v="2011-03-06T00:00:00"/>
        <d v="2010-05-22T00:00:00"/>
        <d v="2010-05-26T00:00:00"/>
        <d v="2010-07-31T00:00:00"/>
        <d v="2016-05-12T00:00:00"/>
        <d v="2013-01-19T00:00:00"/>
        <d v="2010-11-10T00:00:00"/>
        <d v="2012-06-12T00:00:00"/>
        <d v="2011-09-27T00:00:00"/>
        <d v="2014-01-20T00:00:00"/>
        <d v="2012-09-07T00:00:00"/>
        <d v="2010-03-14T00:00:00"/>
        <d v="2014-02-24T00:00:00"/>
        <d v="2014-04-26T00:00:00"/>
        <d v="2016-04-20T00:00:00"/>
        <d v="2011-01-31T00:00:00"/>
        <d v="2013-07-17T00:00:00"/>
        <d v="2010-01-17T00:00:00"/>
        <d v="2012-06-06T00:00:00"/>
        <d v="2012-02-11T00:00:00"/>
        <d v="2016-02-21T00:00:00"/>
        <d v="2012-07-09T00:00:00"/>
        <d v="2013-05-08T00:00:00"/>
        <d v="2012-01-27T00:00:00"/>
        <d v="2010-01-22T00:00:00"/>
        <d v="2014-08-20T00:00:00"/>
        <d v="2016-12-15T00:00:00"/>
        <d v="2010-05-13T00:00:00"/>
        <d v="2015-05-29T00:00:00"/>
        <d v="2014-06-27T00:00:00"/>
        <d v="2010-02-08T00:00:00"/>
        <d v="2012-12-13T00:00:00"/>
        <d v="2016-12-23T00:00:00"/>
        <d v="2016-10-06T00:00:00"/>
        <d v="2010-11-11T00:00:00"/>
        <d v="2012-01-19T00:00:00"/>
        <d v="2017-04-16T00:00:00"/>
        <d v="2014-07-03T00:00:00"/>
        <d v="2010-01-28T00:00:00"/>
        <d v="2013-07-25T00:00:00"/>
        <d v="2013-05-14T00:00:00"/>
        <d v="2013-01-18T00:00:00"/>
        <d v="2011-12-11T00:00:00"/>
        <d v="2012-05-25T00:00:00"/>
        <d v="2012-05-27T00:00:00"/>
        <d v="2011-08-09T00:00:00"/>
        <d v="2014-10-06T00:00:00"/>
        <d v="2011-11-29T00:00:00"/>
        <d v="2015-11-20T00:00:00"/>
        <d v="2012-12-22T00:00:00"/>
        <d v="2011-12-30T00:00:00"/>
        <d v="2012-10-13T00:00:00"/>
        <d v="2014-10-29T00:00:00"/>
        <d v="2010-05-19T00:00:00"/>
        <d v="2017-07-02T00:00:00"/>
        <d v="2011-09-16T00:00:00"/>
        <d v="2010-08-21T00:00:00"/>
        <d v="2011-02-14T00:00:00"/>
        <d v="2017-05-03T00:00:00"/>
        <d v="2015-06-14T00:00:00"/>
        <d v="2016-03-05T00:00:00"/>
        <d v="2013-10-21T00:00:00"/>
        <d v="2012-10-27T00:00:00"/>
        <d v="2012-02-13T00:00:00"/>
        <d v="2011-05-06T00:00:00"/>
        <d v="2017-06-20T00:00:00"/>
        <d v="2012-05-09T00:00:00"/>
        <d v="2017-03-02T00:00:00"/>
        <d v="2012-04-21T00:00:00"/>
        <d v="2012-12-09T00:00:00"/>
        <d v="2016-09-18T00:00:00"/>
        <d v="2013-03-04T00:00:00"/>
        <d v="2010-06-22T00:00:00"/>
        <d v="2015-02-08T00:00:00"/>
        <d v="2010-06-18T00:00:00"/>
        <d v="2011-02-27T00:00:00"/>
        <d v="2012-03-01T00:00:00"/>
        <d v="2014-11-16T00:00:00"/>
        <d v="2016-09-05T00:00:00"/>
        <d v="2011-01-11T00:00:00"/>
        <d v="2014-02-26T00:00:00"/>
        <d v="2014-06-11T00:00:00"/>
        <d v="2014-03-03T00:00:00"/>
        <d v="2014-04-28T00:00:00"/>
        <d v="2010-08-25T00:00:00"/>
        <d v="2011-04-30T00:00:00"/>
        <d v="2010-10-21T00:00:00"/>
        <d v="2015-08-18T00:00:00"/>
        <d v="2016-12-19T00:00:00"/>
        <d v="2015-11-29T00:00:00"/>
        <d v="2012-05-03T00:00:00"/>
        <d v="2013-10-25T00:00:00"/>
        <d v="2012-09-15T00:00:00"/>
        <d v="2014-10-27T00:00:00"/>
        <d v="2015-06-16T00:00:00"/>
        <d v="2010-10-15T00:00:00"/>
        <d v="2013-02-26T00:00:00"/>
        <d v="2015-12-08T00:00:00"/>
        <d v="2012-09-04T00:00:00"/>
        <d v="2010-05-16T00:00:00"/>
        <d v="2012-05-10T00:00:00"/>
        <d v="2016-03-17T00:00:00"/>
        <d v="2011-04-10T00:00:00"/>
        <d v="2012-04-02T00:00:00"/>
        <d v="2016-02-02T00:00:00"/>
        <d v="2015-08-02T00:00:00"/>
        <d v="2016-11-06T00:00:00"/>
        <d v="2011-09-04T00:00:00"/>
        <d v="2010-03-06T00:00:00"/>
        <d v="2011-08-05T00:00:00"/>
        <d v="2011-11-30T00:00:00"/>
        <d v="2016-09-23T00:00:00"/>
        <d v="2017-01-26T00:00:00"/>
        <d v="2015-08-22T00:00:00"/>
        <d v="2011-12-02T00:00:00"/>
        <d v="2012-10-07T00:00:00"/>
        <d v="2010-09-01T00:00:00"/>
        <d v="2016-06-02T00:00:00"/>
        <d v="2017-05-25T00:00:00"/>
        <d v="2010-10-08T00:00:00"/>
        <d v="2015-05-12T00:00:00"/>
        <d v="2014-06-03T00:00:00"/>
        <d v="2016-08-06T00:00:00"/>
        <d v="2012-09-26T00:00:00"/>
        <d v="2013-03-29T00:00:00"/>
        <d v="2013-07-03T00:00:00"/>
        <d v="2016-04-09T00:00:00"/>
        <d v="2010-11-07T00:00:00"/>
        <d v="2013-11-08T00:00:00"/>
        <d v="2011-03-01T00:00:00"/>
        <d v="2012-09-17T00:00:00"/>
        <d v="2013-11-26T00:00:00"/>
        <d v="2017-07-30T00:00:00"/>
        <d v="2016-02-11T00:00:00"/>
        <d v="2015-06-09T00:00:00"/>
        <d v="2017-04-26T00:00:00"/>
        <d v="2013-05-12T00:00:00"/>
        <d v="2010-01-27T00:00:00"/>
        <d v="2012-09-27T00:00:00"/>
        <d v="2015-04-11T00:00:00"/>
        <d v="2014-10-11T00:00:00"/>
        <d v="2016-05-25T00:00:00"/>
        <d v="2013-04-29T00:00:00"/>
        <d v="2017-04-01T00:00:00"/>
        <d v="2012-03-31T00:00:00"/>
        <d v="2013-12-08T00:00:00"/>
        <d v="2014-01-23T00:00:00"/>
        <d v="2016-10-13T00:00:00"/>
        <d v="2014-10-24T00:00:00"/>
        <d v="2014-05-03T00:00:00"/>
        <d v="2013-07-01T00:00:00"/>
        <d v="2017-06-06T00:00:00"/>
        <d v="2016-12-07T00:00:00"/>
        <d v="2015-11-14T00:00:00"/>
        <d v="2011-05-12T00:00:00"/>
        <d v="2013-11-28T00:00:00"/>
        <d v="2011-05-31T00:00:00"/>
        <d v="2010-10-01T00:00:00"/>
        <d v="2010-12-04T00:00:00"/>
        <d v="2012-03-14T00:00:00"/>
        <d v="2015-02-26T00:00:00"/>
        <d v="2017-07-23T00:00:00"/>
        <d v="2010-12-17T00:00:00"/>
        <d v="2012-04-08T00:00:00"/>
        <d v="2014-04-02T00:00:00"/>
        <d v="2010-02-22T00:00:00"/>
        <d v="2011-03-05T00:00:00"/>
        <d v="2015-09-18T00:00:00"/>
        <d v="2012-01-22T00:00:00"/>
        <d v="2017-07-04T00:00:00"/>
        <d v="2010-06-03T00:00:00"/>
        <d v="2014-07-11T00:00:00"/>
        <d v="2015-11-01T00:00:00"/>
        <d v="2010-10-28T00:00:00"/>
        <d v="2016-01-14T00:00:00"/>
        <d v="2010-02-23T00:00:00"/>
        <d v="2012-08-27T00:00:00"/>
        <d v="2014-05-12T00:00:00"/>
        <d v="2011-03-17T00:00:00"/>
        <d v="2010-09-20T00:00:00"/>
        <d v="2014-09-20T00:00:00"/>
        <d v="2016-10-15T00:00:00"/>
        <d v="2015-11-28T00:00:00"/>
        <d v="2017-06-22T00:00:00"/>
        <d v="2010-02-07T00:00:00"/>
        <d v="2015-04-10T00:00:00"/>
        <d v="2016-09-03T00:00:00"/>
        <d v="2010-07-06T00:00:00"/>
        <d v="2016-07-23T00:00:00"/>
        <d v="2013-03-25T00:00:00"/>
        <d v="2013-07-14T00:00:00"/>
        <d v="2012-08-07T00:00:00"/>
        <d v="2015-04-09T00:00:00"/>
        <d v="2010-12-02T00:00:00"/>
        <d v="2013-02-21T00:00:00"/>
        <d v="2016-10-27T00:00:00"/>
        <d v="2017-02-16T00:00:00"/>
        <d v="2013-01-15T00:00:00"/>
        <d v="2014-02-20T00:00:00"/>
        <d v="2016-01-23T00:00:00"/>
        <d v="2014-11-26T00:00:00"/>
        <d v="2013-06-23T00:00:00"/>
        <d v="2015-07-14T00:00:00"/>
        <d v="2015-10-25T00:00:00"/>
        <d v="2017-02-08T00:00:00"/>
        <d v="2012-01-16T00:00:00"/>
        <d v="2017-08-05T00:00:00"/>
        <d v="2015-03-31T00:00:00"/>
        <d v="2016-09-14T00:00:00"/>
        <d v="2011-06-27T00:00:00"/>
        <d v="2015-11-25T00:00:00"/>
        <d v="2014-11-09T00:00:00"/>
        <d v="2011-05-20T00:00:00"/>
        <d v="2017-03-17T00:00:00"/>
        <d v="2011-04-20T00:00:00"/>
        <d v="2012-07-12T00:00:00"/>
        <d v="2011-03-09T00:00:00"/>
        <d v="2011-05-17T00:00:00"/>
        <d v="2011-03-24T00:00:00"/>
        <d v="2012-04-04T00:00:00"/>
        <d v="2013-09-17T00:00:00"/>
        <d v="2010-08-23T00:00:00"/>
        <d v="2012-10-03T00:00:00"/>
        <d v="2010-09-30T00:00:00"/>
        <d v="2013-04-22T00:00:00"/>
        <d v="2010-04-03T00:00:00"/>
        <d v="2012-11-30T00:00:00"/>
        <d v="2017-04-19T00:00:00"/>
        <d v="2014-08-14T00:00:00"/>
        <d v="2010-05-12T00:00:00"/>
        <d v="2016-07-25T00:00:00"/>
        <d v="2013-02-24T00:00:00"/>
        <d v="2013-12-19T00:00:00"/>
        <d v="2011-10-25T00:00:00"/>
        <d v="2015-08-07T00:00:00"/>
        <d v="2014-01-27T00:00:00"/>
        <d v="2017-03-31T00:00:00"/>
        <d v="2010-12-10T00:00:00"/>
        <d v="2015-12-30T00:00:00"/>
        <d v="2015-08-17T00:00:00"/>
        <d v="2011-08-30T00:00:00"/>
        <d v="2016-12-11T00:00:00"/>
        <d v="2012-10-12T00:00:00"/>
        <d v="2016-12-08T00:00:00"/>
        <d v="2015-06-15T00:00:00"/>
        <d v="2014-06-16T00:00:00"/>
        <d v="2013-05-28T00:00:00"/>
        <d v="2015-03-25T00:00:00"/>
        <d v="2010-02-24T00:00:00"/>
        <d v="2016-05-14T00:00:00"/>
        <d v="2010-02-05T00:00:00"/>
        <d v="2016-12-29T00:00:00"/>
        <d v="2014-04-16T00:00:00"/>
        <d v="2012-05-11T00:00:00"/>
        <d v="2014-07-08T00:00:00"/>
        <d v="2011-01-30T00:00:00"/>
        <d v="2010-05-23T00:00:00"/>
        <d v="2012-08-03T00:00:00"/>
        <d v="2015-11-17T00:00:00"/>
        <d v="2012-07-18T00:00:00"/>
        <d v="2010-01-13T00:00:00"/>
        <d v="2010-09-09T00:00:00"/>
        <d v="2011-05-16T00:00:00"/>
        <d v="2011-06-10T00:00:00"/>
        <d v="2016-01-29T00:00:00"/>
        <d v="2014-06-22T00:00:00"/>
        <d v="2017-08-06T00:00:00"/>
        <d v="2010-06-09T00:00:00"/>
        <d v="2012-05-21T00:00:00"/>
        <d v="2014-05-19T00:00:00"/>
        <d v="2016-06-20T00:00:00"/>
        <d v="2017-11-08T00:00:00"/>
        <d v="2017-04-30T00:00:00"/>
        <d v="2017-06-04T00:00:00"/>
        <d v="2015-09-09T00:00:00"/>
        <d v="2011-02-11T00:00:00"/>
        <d v="2011-10-07T00:00:00"/>
        <d v="2014-10-22T00:00:00"/>
        <d v="2014-01-09T00:00:00"/>
        <d v="2013-06-08T00:00:00"/>
        <d v="2013-03-10T00:00:00"/>
        <d v="2016-05-17T00:00:00"/>
        <d v="2012-02-16T00:00:00"/>
        <d v="2017-05-26T00:00:00"/>
        <d v="2013-09-20T00:00:00"/>
        <d v="2010-10-18T00:00:00"/>
        <d v="2012-06-10T00:00:00"/>
        <d v="2012-02-10T00:00:00"/>
        <d v="2012-02-03T00:00:00"/>
        <d v="2013-11-25T00:00:00"/>
        <d v="2014-12-21T00:00:00"/>
        <d v="2012-04-06T00:00:00"/>
        <d v="2010-09-11T00:00:00"/>
        <d v="2010-06-08T00:00:00"/>
        <d v="2014-07-24T00:00:00"/>
        <d v="2015-09-11T00:00:00"/>
        <d v="2014-11-30T00:00:00"/>
        <d v="2017-06-21T00:00:00"/>
        <d v="2015-08-25T00:00:00"/>
        <d v="2012-01-23T00:00:00"/>
        <d v="2014-01-29T00:00:00"/>
        <d v="2013-10-28T00:00:00"/>
        <d v="2012-06-19T00:00:00"/>
        <d v="2012-04-30T00:00:00"/>
        <d v="2014-08-31T00:00:00"/>
        <d v="2014-10-28T00:00:00"/>
        <d v="2015-04-01T00:00:00"/>
        <d v="2014-07-30T00:00:00"/>
        <d v="2014-08-09T00:00:00"/>
        <d v="2014-12-28T00:00:00"/>
        <d v="2016-12-04T00:00:00"/>
        <d v="2012-01-31T00:00:00"/>
        <d v="2010-05-10T00:00:00"/>
        <d v="2010-07-19T00:00:00"/>
        <d v="2012-06-20T00:00:00"/>
        <d v="2010-04-29T00:00:00"/>
        <d v="2016-02-25T00:00:00"/>
        <d v="2015-05-26T00:00:00"/>
        <d v="2011-02-15T00:00:00"/>
        <d v="2011-06-06T00:00:00"/>
        <d v="2015-05-03T00:00:00"/>
        <d v="2011-12-26T00:00:00"/>
        <d v="2015-04-20T00:00:00"/>
        <d v="2014-02-10T00:00:00"/>
        <d v="2014-11-05T00:00:00"/>
        <d v="2011-07-08T00:00:00"/>
      </sharedItems>
    </cacheField>
    <cacheField name="Weekday" numFmtId="1">
      <sharedItems containsSemiMixedTypes="0" containsString="0" containsNumber="1" containsInteger="1" minValue="0" maxValue="7" count="7">
        <n v="7"/>
        <n v="2"/>
        <n v="5"/>
        <n v="3"/>
        <n v="4"/>
        <n v="1"/>
        <n v="6"/>
      </sharedItems>
    </cacheField>
    <cacheField name="Duration (Days)" numFmtId="0">
      <sharedItems containsMixedTypes="1" containsNumber="1" containsInteger="1" count="312">
        <n v="316"/>
        <n v="80"/>
        <s v=""/>
        <n v="33"/>
        <n v="7"/>
        <n v="103"/>
        <n v="191"/>
        <n v="83"/>
        <n v="20"/>
        <n v="25"/>
        <n v="39"/>
        <n v="45"/>
        <n v="29"/>
        <n v="44"/>
        <n v="158"/>
        <n v="104"/>
        <n v="11"/>
        <n v="131"/>
        <n v="101"/>
        <n v="0"/>
        <n v="61"/>
        <n v="215"/>
        <n v="32"/>
        <n v="69"/>
        <n v="197"/>
        <n v="60"/>
        <n v="3"/>
        <n v="106"/>
        <n v="26"/>
        <n v="100"/>
        <n v="1"/>
        <n v="17"/>
        <n v="38"/>
        <n v="311"/>
        <n v="201"/>
        <n v="136"/>
        <n v="121"/>
        <n v="30"/>
        <n v="91"/>
        <n v="50"/>
        <n v="72"/>
        <n v="12"/>
        <n v="132"/>
        <n v="76"/>
        <n v="35"/>
        <n v="24"/>
        <n v="48"/>
        <n v="126"/>
        <n v="344"/>
        <n v="6"/>
        <n v="196"/>
        <n v="318"/>
        <n v="229"/>
        <n v="304"/>
        <n v="10"/>
        <n v="508"/>
        <n v="47"/>
        <n v="9"/>
        <n v="27"/>
        <n v="122"/>
        <n v="186"/>
        <n v="23"/>
        <n v="159"/>
        <n v="194"/>
        <n v="42"/>
        <n v="22"/>
        <n v="169"/>
        <n v="192"/>
        <n v="109"/>
        <n v="31"/>
        <n v="305"/>
        <n v="4"/>
        <n v="274"/>
        <n v="153"/>
        <n v="199"/>
        <n v="36"/>
        <n v="339"/>
        <n v="51"/>
        <n v="19"/>
        <n v="446"/>
        <n v="37"/>
        <n v="93"/>
        <n v="5"/>
        <n v="79"/>
        <n v="135"/>
        <n v="111"/>
        <n v="8"/>
        <n v="334"/>
        <n v="120"/>
        <n v="287"/>
        <n v="200"/>
        <n v="56"/>
        <n v="213"/>
        <n v="123"/>
        <n v="127"/>
        <n v="21"/>
        <n v="34"/>
        <n v="57"/>
        <n v="193"/>
        <n v="162"/>
        <n v="161"/>
        <n v="307"/>
        <n v="154"/>
        <n v="214"/>
        <n v="321"/>
        <n v="195"/>
        <n v="16"/>
        <n v="173"/>
        <n v="155"/>
        <n v="294"/>
        <n v="183"/>
        <n v="97"/>
        <n v="222"/>
        <n v="163"/>
        <n v="128"/>
        <n v="355"/>
        <n v="171"/>
        <n v="52"/>
        <n v="354"/>
        <n v="139"/>
        <n v="62"/>
        <n v="150"/>
        <n v="2"/>
        <n v="137"/>
        <n v="41"/>
        <n v="146"/>
        <n v="28"/>
        <n v="288"/>
        <n v="66"/>
        <n v="286"/>
        <n v="165"/>
        <n v="14"/>
        <n v="217"/>
        <n v="86"/>
        <n v="133"/>
        <n v="90"/>
        <n v="385"/>
        <n v="257"/>
        <n v="73"/>
        <n v="280"/>
        <n v="105"/>
        <n v="184"/>
        <n v="46"/>
        <n v="129"/>
        <n v="337"/>
        <n v="303"/>
        <n v="18"/>
        <n v="74"/>
        <n v="49"/>
        <n v="278"/>
        <n v="336"/>
        <n v="172"/>
        <n v="166"/>
        <n v="185"/>
        <n v="189"/>
        <n v="226"/>
        <n v="349"/>
        <n v="243"/>
        <n v="218"/>
        <n v="13"/>
        <n v="15"/>
        <n v="99"/>
        <n v="108"/>
        <n v="68"/>
        <n v="227"/>
        <n v="338"/>
        <n v="102"/>
        <n v="220"/>
        <n v="260"/>
        <n v="142"/>
        <n v="92"/>
        <n v="124"/>
        <n v="95"/>
        <n v="164"/>
        <n v="75"/>
        <n v="277"/>
        <n v="156"/>
        <n v="223"/>
        <n v="250"/>
        <n v="43"/>
        <n v="225"/>
        <n v="244"/>
        <n v="261"/>
        <n v="168"/>
        <n v="89"/>
        <n v="190"/>
        <n v="96"/>
        <n v="40"/>
        <n v="78"/>
        <n v="54"/>
        <n v="245"/>
        <n v="335"/>
        <n v="256"/>
        <n v="205"/>
        <n v="627"/>
        <n v="134"/>
        <n v="221"/>
        <n v="64"/>
        <n v="284"/>
        <n v="246"/>
        <n v="309"/>
        <n v="275"/>
        <n v="314"/>
        <n v="254"/>
        <n v="282"/>
        <n v="160"/>
        <n v="107"/>
        <n v="71"/>
        <n v="84"/>
        <n v="110"/>
        <n v="144"/>
        <n v="212"/>
        <n v="265"/>
        <n v="252"/>
        <n v="382"/>
        <n v="248"/>
        <n v="82"/>
        <n v="219"/>
        <n v="232"/>
        <n v="167"/>
        <n v="273"/>
        <n v="59"/>
        <n v="112"/>
        <n v="415"/>
        <n v="174"/>
        <n v="94"/>
        <n v="157"/>
        <n v="138"/>
        <n v="55"/>
        <n v="114"/>
        <n v="313"/>
        <n v="253"/>
        <n v="416"/>
        <n v="85"/>
        <n v="276"/>
        <n v="447"/>
        <n v="289"/>
        <n v="224"/>
        <n v="285"/>
        <n v="151"/>
        <n v="182"/>
        <n v="70"/>
        <n v="235"/>
        <n v="236"/>
        <n v="175"/>
        <n v="476"/>
        <n v="340"/>
        <n v="125"/>
        <n v="130"/>
        <n v="281"/>
        <n v="53"/>
        <n v="216"/>
        <n v="140"/>
        <n v="202"/>
        <n v="324"/>
        <n v="290"/>
        <n v="77"/>
        <n v="308"/>
        <n v="181"/>
        <n v="234"/>
        <n v="228"/>
        <n v="67"/>
        <n v="113"/>
        <n v="569"/>
        <n v="198"/>
        <n v="188"/>
        <n v="247"/>
        <n v="255"/>
        <n v="115"/>
        <n v="323"/>
        <n v="658"/>
        <n v="445"/>
        <n v="310"/>
        <n v="306"/>
        <n v="143"/>
        <n v="98"/>
        <n v="292"/>
        <n v="538"/>
        <n v="170"/>
        <n v="320"/>
        <n v="231"/>
        <n v="263"/>
        <n v="370"/>
        <n v="279"/>
        <n v="283"/>
        <n v="326"/>
        <n v="187"/>
        <n v="262"/>
        <n v="152"/>
        <n v="319"/>
        <n v="342"/>
        <n v="258"/>
        <n v="386"/>
        <n v="312"/>
        <n v="249"/>
        <n v="322"/>
        <n v="315"/>
        <n v="259"/>
        <n v="81"/>
        <n v="88"/>
        <n v="317"/>
        <n v="141"/>
        <n v="348"/>
        <n v="63"/>
        <n v="325"/>
        <n v="206"/>
        <n v="230"/>
        <n v="65"/>
        <n v="116"/>
        <n v="251"/>
        <n v="291"/>
        <n v="145"/>
      </sharedItems>
    </cacheField>
    <cacheField name="Quantity" numFmtId="166">
      <sharedItems containsSemiMixedTypes="0" containsString="0" containsNumber="1" containsInteger="1" minValue="0" maxValue="9999" count="3948">
        <n v="552"/>
        <n v="2167"/>
        <n v="4778"/>
        <n v="9016"/>
        <n v="7542"/>
        <n v="48"/>
        <n v="8258"/>
        <n v="927"/>
        <n v="8841"/>
        <n v="9817"/>
        <n v="3704"/>
        <n v="7382"/>
        <n v="9762"/>
        <n v="6786"/>
        <n v="6428"/>
        <n v="3693"/>
        <n v="5616"/>
        <n v="6266"/>
        <n v="1742"/>
        <n v="5172"/>
        <n v="1718"/>
        <n v="3572"/>
        <n v="4958"/>
        <n v="7132"/>
        <n v="3378"/>
        <n v="4015"/>
        <n v="1390"/>
        <n v="4885"/>
        <n v="5910"/>
        <n v="2907"/>
        <n v="6350"/>
        <n v="3744"/>
        <n v="4626"/>
        <n v="5562"/>
        <n v="5150"/>
        <n v="9022"/>
        <n v="4838"/>
        <n v="7291"/>
        <n v="3104"/>
        <n v="6031"/>
        <n v="1860"/>
        <n v="3407"/>
        <n v="5522"/>
        <n v="340"/>
        <n v="1003"/>
        <n v="9224"/>
        <n v="7718"/>
        <n v="6492"/>
        <n v="7581"/>
        <n v="345"/>
        <n v="5005"/>
        <n v="568"/>
        <n v="6905"/>
        <n v="1205"/>
        <n v="2694"/>
        <n v="7626"/>
        <n v="4287"/>
        <n v="7995"/>
        <n v="6099"/>
        <n v="2977"/>
        <n v="5042"/>
        <n v="5736"/>
        <n v="531"/>
        <n v="1934"/>
        <n v="4481"/>
        <n v="9738"/>
        <n v="1304"/>
        <n v="9810"/>
        <n v="7916"/>
        <n v="5315"/>
        <n v="3730"/>
        <n v="1916"/>
        <n v="660"/>
        <n v="7779"/>
        <n v="3121"/>
        <n v="3566"/>
        <n v="8026"/>
        <n v="2443"/>
        <n v="4790"/>
        <n v="72"/>
        <n v="5326"/>
        <n v="4619"/>
        <n v="4049"/>
        <n v="6747"/>
        <n v="7873"/>
        <n v="9620"/>
        <n v="6211"/>
        <n v="8902"/>
        <n v="978"/>
        <n v="2758"/>
        <n v="6588"/>
        <n v="1851"/>
        <n v="9956"/>
        <n v="9345"/>
        <n v="494"/>
        <n v="905"/>
        <n v="117"/>
        <n v="4695"/>
        <n v="3239"/>
        <n v="1379"/>
        <n v="6775"/>
        <n v="4120"/>
        <n v="138"/>
        <n v="8583"/>
        <n v="5242"/>
        <n v="2932"/>
        <n v="6501"/>
        <n v="7830"/>
        <n v="830"/>
        <n v="6443"/>
        <n v="7643"/>
        <n v="4434"/>
        <n v="8853"/>
        <n v="9967"/>
        <n v="8875"/>
        <n v="3706"/>
        <n v="4622"/>
        <n v="8815"/>
        <n v="5509"/>
        <n v="959"/>
        <n v="3450"/>
        <n v="8301"/>
        <n v="2859"/>
        <n v="1505"/>
        <n v="650"/>
        <n v="3736"/>
        <n v="6237"/>
        <n v="658"/>
        <n v="1534"/>
        <n v="434"/>
        <n v="955"/>
        <n v="3729"/>
        <n v="1415"/>
        <n v="2326"/>
        <n v="6030"/>
        <n v="5604"/>
        <n v="8866"/>
        <n v="5663"/>
        <n v="2876"/>
        <n v="9416"/>
        <n v="1225"/>
        <n v="6277"/>
        <n v="9577"/>
        <n v="8161"/>
        <n v="6096"/>
        <n v="9481"/>
        <n v="1447"/>
        <n v="7153"/>
        <n v="8792"/>
        <n v="589"/>
        <n v="3797"/>
        <n v="1704"/>
        <n v="4912"/>
        <n v="1941"/>
        <n v="7126"/>
        <n v="8909"/>
        <n v="7762"/>
        <n v="1191"/>
        <n v="8733"/>
        <n v="6954"/>
        <n v="4453"/>
        <n v="6860"/>
        <n v="1836"/>
        <n v="4074"/>
        <n v="297"/>
        <n v="4259"/>
        <n v="1748"/>
        <n v="5581"/>
        <n v="606"/>
        <n v="8702"/>
        <n v="3782"/>
        <n v="6788"/>
        <n v="692"/>
        <n v="5501"/>
        <n v="3250"/>
        <n v="3007"/>
        <n v="5870"/>
        <n v="9968"/>
        <n v="5465"/>
        <n v="9550"/>
        <n v="1450"/>
        <n v="7417"/>
        <n v="5738"/>
        <n v="1731"/>
        <n v="2745"/>
        <n v="3159"/>
        <n v="9383"/>
        <n v="4862"/>
        <n v="5068"/>
        <n v="2506"/>
        <n v="1713"/>
        <n v="4255"/>
        <n v="3732"/>
        <n v="772"/>
        <n v="8039"/>
        <n v="5223"/>
        <n v="4048"/>
        <n v="3270"/>
        <n v="3674"/>
        <n v="3077"/>
        <n v="1330"/>
        <n v="5310"/>
        <n v="3930"/>
        <n v="3132"/>
        <n v="889"/>
        <n v="2207"/>
        <n v="4121"/>
        <n v="699"/>
        <n v="9272"/>
        <n v="9558"/>
        <n v="1090"/>
        <n v="8092"/>
        <n v="1818"/>
        <n v="5554"/>
        <n v="9619"/>
        <n v="6360"/>
        <n v="5157"/>
        <n v="7422"/>
        <n v="1597"/>
        <n v="8155"/>
        <n v="4602"/>
        <n v="474"/>
        <n v="2337"/>
        <n v="5466"/>
        <n v="22"/>
        <n v="3581"/>
        <n v="3061"/>
        <n v="1380"/>
        <n v="1355"/>
        <n v="7835"/>
        <n v="2699"/>
        <n v="9859"/>
        <n v="257"/>
        <n v="6867"/>
        <n v="9693"/>
        <n v="9172"/>
        <n v="5989"/>
        <n v="9356"/>
        <n v="9432"/>
        <n v="3411"/>
        <n v="515"/>
        <n v="7000"/>
        <n v="1151"/>
        <n v="8287"/>
        <n v="5755"/>
        <n v="7937"/>
        <n v="1242"/>
        <n v="9113"/>
        <n v="7024"/>
        <n v="7480"/>
        <n v="5016"/>
        <n v="1201"/>
        <n v="9633"/>
        <n v="941"/>
        <n v="7787"/>
        <n v="9864"/>
        <n v="8894"/>
        <n v="3634"/>
        <n v="4868"/>
        <n v="414"/>
        <n v="121"/>
        <n v="869"/>
        <n v="1570"/>
        <n v="8164"/>
        <n v="8626"/>
        <n v="7961"/>
        <n v="3205"/>
        <n v="8426"/>
        <n v="9721"/>
        <n v="222"/>
        <n v="5088"/>
        <n v="6513"/>
        <n v="8719"/>
        <n v="2963"/>
        <n v="2530"/>
        <n v="7737"/>
        <n v="933"/>
        <n v="1498"/>
        <n v="843"/>
        <n v="7410"/>
        <n v="1674"/>
        <n v="1138"/>
        <n v="5340"/>
        <n v="846"/>
        <n v="6255"/>
        <n v="7197"/>
        <n v="1334"/>
        <n v="3357"/>
        <n v="9990"/>
        <n v="4988"/>
        <n v="4137"/>
        <n v="254"/>
        <n v="8189"/>
        <n v="9821"/>
        <n v="9061"/>
        <n v="6852"/>
        <n v="6167"/>
        <n v="7011"/>
        <n v="1420"/>
        <n v="8461"/>
        <n v="9234"/>
        <n v="1869"/>
        <n v="6525"/>
        <n v="396"/>
        <n v="2705"/>
        <n v="9707"/>
        <n v="9689"/>
        <n v="7967"/>
        <n v="1891"/>
        <n v="5840"/>
        <n v="6225"/>
        <n v="6489"/>
        <n v="2105"/>
        <n v="5578"/>
        <n v="1445"/>
        <n v="1272"/>
        <n v="8659"/>
        <n v="4235"/>
        <n v="661"/>
        <n v="7630"/>
        <n v="6866"/>
        <n v="7123"/>
        <n v="9187"/>
        <n v="876"/>
        <n v="2038"/>
        <n v="9554"/>
        <n v="2334"/>
        <n v="6321"/>
        <n v="9488"/>
        <n v="6841"/>
        <n v="5415"/>
        <n v="9278"/>
        <n v="4529"/>
        <n v="4297"/>
        <n v="3743"/>
        <n v="5060"/>
        <n v="2472"/>
        <n v="7233"/>
        <n v="2630"/>
        <n v="8980"/>
        <n v="8631"/>
        <n v="963"/>
        <n v="7388"/>
        <n v="6348"/>
        <n v="8317"/>
        <n v="799"/>
        <n v="3331"/>
        <n v="2480"/>
        <n v="6844"/>
        <n v="2054"/>
        <n v="5770"/>
        <n v="2685"/>
        <n v="9524"/>
        <n v="39"/>
        <n v="18"/>
        <n v="2279"/>
        <n v="1668"/>
        <n v="68"/>
        <n v="1388"/>
        <n v="6571"/>
        <n v="8591"/>
        <n v="7453"/>
        <n v="5192"/>
        <n v="7506"/>
        <n v="6742"/>
        <n v="506"/>
        <n v="8020"/>
        <n v="5540"/>
        <n v="1352"/>
        <n v="773"/>
        <n v="1152"/>
        <n v="6868"/>
        <n v="4333"/>
        <n v="6989"/>
        <n v="311"/>
        <n v="6802"/>
        <n v="998"/>
        <n v="4468"/>
        <n v="810"/>
        <n v="654"/>
        <n v="6660"/>
        <n v="8522"/>
        <n v="7962"/>
        <n v="3737"/>
        <n v="6631"/>
        <n v="4463"/>
        <n v="7080"/>
        <n v="1363"/>
        <n v="6223"/>
        <n v="7603"/>
        <n v="3475"/>
        <n v="8846"/>
        <n v="750"/>
        <n v="3256"/>
        <n v="2461"/>
        <n v="1497"/>
        <n v="5523"/>
        <n v="6733"/>
        <n v="9350"/>
        <n v="4629"/>
        <n v="5855"/>
        <n v="3348"/>
        <n v="9454"/>
        <n v="3554"/>
        <n v="7059"/>
        <n v="8412"/>
        <n v="8086"/>
        <n v="3585"/>
        <n v="4447"/>
        <n v="7238"/>
        <n v="558"/>
        <n v="35"/>
        <n v="5139"/>
        <n v="2183"/>
        <n v="8216"/>
        <n v="9025"/>
        <n v="7428"/>
        <n v="8273"/>
        <n v="3440"/>
        <n v="6840"/>
        <n v="4141"/>
        <n v="1020"/>
        <n v="2089"/>
        <n v="6416"/>
        <n v="5099"/>
        <n v="6269"/>
        <n v="365"/>
        <n v="3741"/>
        <n v="6461"/>
        <n v="4498"/>
        <n v="6140"/>
        <n v="6703"/>
        <n v="3537"/>
        <n v="1021"/>
        <n v="5566"/>
        <n v="615"/>
        <n v="1642"/>
        <n v="1150"/>
        <n v="3677"/>
        <n v="789"/>
        <n v="6086"/>
        <n v="197"/>
        <n v="5784"/>
        <n v="2538"/>
        <n v="2184"/>
        <n v="3476"/>
        <n v="7200"/>
        <n v="1174"/>
        <n v="5247"/>
        <n v="6298"/>
        <n v="3238"/>
        <n v="2010"/>
        <n v="588"/>
        <n v="3975"/>
        <n v="9210"/>
        <n v="358"/>
        <n v="3519"/>
        <n v="1822"/>
        <n v="428"/>
        <n v="1531"/>
        <n v="9353"/>
        <n v="5149"/>
        <n v="2206"/>
        <n v="840"/>
        <n v="3402"/>
        <n v="9270"/>
        <n v="9855"/>
        <n v="3600"/>
        <n v="979"/>
        <n v="9496"/>
        <n v="8688"/>
        <n v="5122"/>
        <n v="7396"/>
        <n v="1141"/>
        <n v="4018"/>
        <n v="718"/>
        <n v="9517"/>
        <n v="1157"/>
        <n v="5702"/>
        <n v="8002"/>
        <n v="9937"/>
        <n v="5417"/>
        <n v="5385"/>
        <n v="2815"/>
        <n v="7712"/>
        <n v="2112"/>
        <n v="5081"/>
        <n v="7719"/>
        <n v="8156"/>
        <n v="6553"/>
        <n v="101"/>
        <n v="6581"/>
        <n v="4053"/>
        <n v="5759"/>
        <n v="9048"/>
        <n v="8299"/>
        <n v="9925"/>
        <n v="7366"/>
        <n v="6097"/>
        <n v="8623"/>
        <n v="9480"/>
        <n v="236"/>
        <n v="4487"/>
        <n v="2866"/>
        <n v="8033"/>
        <n v="9680"/>
        <n v="9530"/>
        <n v="6340"/>
        <n v="894"/>
        <n v="1011"/>
        <n v="6539"/>
        <n v="4357"/>
        <n v="3377"/>
        <n v="9542"/>
        <n v="825"/>
        <n v="2230"/>
        <n v="795"/>
        <n v="585"/>
        <n v="7701"/>
        <n v="5272"/>
        <n v="8458"/>
        <n v="9453"/>
        <n v="8794"/>
        <n v="1681"/>
        <n v="1458"/>
        <n v="475"/>
        <n v="8110"/>
        <n v="5776"/>
        <n v="1913"/>
        <n v="6997"/>
        <n v="8532"/>
        <n v="6054"/>
        <n v="6130"/>
        <n v="7360"/>
        <n v="5372"/>
        <n v="7829"/>
        <n v="9422"/>
        <n v="6876"/>
        <n v="3944"/>
        <n v="6413"/>
        <n v="7101"/>
        <n v="856"/>
        <n v="9559"/>
        <n v="7119"/>
        <n v="4480"/>
        <n v="4615"/>
        <n v="7529"/>
        <n v="5259"/>
        <n v="6871"/>
        <n v="3464"/>
        <n v="3169"/>
        <n v="6145"/>
        <n v="9587"/>
        <n v="2716"/>
        <n v="1789"/>
        <n v="5091"/>
        <n v="7939"/>
        <n v="7683"/>
        <n v="7408"/>
        <n v="7242"/>
        <n v="3678"/>
        <n v="9222"/>
        <n v="8409"/>
        <n v="2807"/>
        <n v="6014"/>
        <n v="8660"/>
        <n v="9946"/>
        <n v="2"/>
        <n v="2329"/>
        <n v="7713"/>
        <n v="3973"/>
        <n v="5541"/>
        <n v="6642"/>
        <n v="199"/>
        <n v="4187"/>
        <n v="3610"/>
        <n v="5504"/>
        <n v="3938"/>
        <n v="5009"/>
        <n v="1847"/>
        <n v="9613"/>
        <n v="501"/>
        <n v="5565"/>
        <n v="4282"/>
        <n v="5201"/>
        <n v="673"/>
        <n v="76"/>
        <n v="4821"/>
        <n v="3352"/>
        <n v="6141"/>
        <n v="693"/>
        <n v="6545"/>
        <n v="264"/>
        <n v="449"/>
        <n v="2729"/>
        <n v="4765"/>
        <n v="1251"/>
        <n v="8910"/>
        <n v="1495"/>
        <n v="4795"/>
        <n v="1625"/>
        <n v="6836"/>
        <n v="2305"/>
        <n v="1946"/>
        <n v="6700"/>
        <n v="9540"/>
        <n v="472"/>
        <n v="1786"/>
        <n v="1306"/>
        <n v="8863"/>
        <n v="2197"/>
        <n v="122"/>
        <n v="9254"/>
        <n v="3245"/>
        <n v="9444"/>
        <n v="2231"/>
        <n v="8016"/>
        <n v="243"/>
        <n v="4384"/>
        <n v="2945"/>
        <n v="462"/>
        <n v="8503"/>
        <n v="665"/>
        <n v="7579"/>
        <n v="1905"/>
        <n v="3337"/>
        <n v="3598"/>
        <n v="1443"/>
        <n v="7658"/>
        <n v="59"/>
        <n v="8497"/>
        <n v="9851"/>
        <n v="3031"/>
        <n v="3981"/>
        <n v="674"/>
        <n v="8115"/>
        <n v="3339"/>
        <n v="415"/>
        <n v="5441"/>
        <n v="1547"/>
        <n v="3893"/>
        <n v="4674"/>
        <n v="8111"/>
        <n v="5460"/>
        <n v="7"/>
        <n v="2069"/>
        <n v="3996"/>
        <n v="5166"/>
        <n v="6992"/>
        <n v="7915"/>
        <n v="5979"/>
        <n v="161"/>
        <n v="7523"/>
        <n v="6662"/>
        <n v="3210"/>
        <n v="4827"/>
        <n v="6205"/>
        <n v="4069"/>
        <n v="2172"/>
        <n v="6302"/>
        <n v="9275"/>
        <n v="5940"/>
        <n v="8177"/>
        <n v="9898"/>
        <n v="2044"/>
        <n v="7589"/>
        <n v="928"/>
        <n v="9826"/>
        <n v="4329"/>
        <n v="2569"/>
        <n v="4705"/>
        <n v="7932"/>
        <n v="1472"/>
        <n v="1579"/>
        <n v="6542"/>
        <n v="1675"/>
        <n v="8884"/>
        <n v="1749"/>
        <n v="6368"/>
        <n v="8215"/>
        <n v="9794"/>
        <n v="5641"/>
        <n v="7324"/>
        <n v="8441"/>
        <n v="9623"/>
        <n v="3529"/>
        <n v="9854"/>
        <n v="320"/>
        <n v="3682"/>
        <n v="727"/>
        <n v="9271"/>
        <n v="9164"/>
        <n v="7285"/>
        <n v="2546"/>
        <n v="888"/>
        <n v="286"/>
        <n v="5744"/>
        <n v="4299"/>
        <n v="17"/>
        <n v="8998"/>
        <n v="4372"/>
        <n v="1299"/>
        <n v="1971"/>
        <n v="614"/>
        <n v="8480"/>
        <n v="8857"/>
        <n v="2062"/>
        <n v="444"/>
        <n v="3382"/>
        <n v="2288"/>
        <n v="5603"/>
        <n v="3802"/>
        <n v="4390"/>
        <n v="6902"/>
        <n v="7906"/>
        <n v="6001"/>
        <n v="6816"/>
        <n v="8013"/>
        <n v="4284"/>
        <n v="2353"/>
        <n v="5974"/>
        <n v="49"/>
        <n v="8169"/>
        <n v="7174"/>
        <n v="975"/>
        <n v="514"/>
        <n v="8764"/>
        <n v="5731"/>
        <n v="3451"/>
        <n v="990"/>
        <n v="9449"/>
        <n v="6956"/>
        <n v="3673"/>
        <n v="6792"/>
        <n v="5537"/>
        <n v="6162"/>
        <n v="3231"/>
        <n v="2340"/>
        <n v="8662"/>
        <n v="8607"/>
        <n v="5619"/>
        <n v="5171"/>
        <n v="9767"/>
        <n v="3945"/>
        <n v="9342"/>
        <n v="4791"/>
        <n v="8278"/>
        <n v="9495"/>
        <n v="166"/>
        <n v="9046"/>
        <n v="6921"/>
        <n v="1608"/>
        <n v="2956"/>
        <n v="7845"/>
        <n v="5185"/>
        <n v="920"/>
        <n v="3023"/>
        <n v="6499"/>
        <n v="8384"/>
        <n v="5681"/>
        <n v="322"/>
        <n v="1829"/>
        <n v="2394"/>
        <n v="6241"/>
        <n v="833"/>
        <n v="5180"/>
        <n v="4723"/>
        <n v="708"/>
        <n v="6417"/>
        <n v="2321"/>
        <n v="5926"/>
        <n v="6768"/>
        <n v="8465"/>
        <n v="3548"/>
        <n v="4324"/>
        <n v="5488"/>
        <n v="3762"/>
        <n v="2900"/>
        <n v="8690"/>
        <n v="3948"/>
        <n v="3524"/>
        <n v="9296"/>
        <n v="5177"/>
        <n v="2108"/>
        <n v="3064"/>
        <n v="8048"/>
        <n v="9098"/>
        <n v="5280"/>
        <n v="7694"/>
        <n v="4469"/>
        <n v="5766"/>
        <n v="8777"/>
        <n v="2727"/>
        <n v="3870"/>
        <n v="492"/>
        <n v="7911"/>
        <n v="1565"/>
        <n v="5252"/>
        <n v="5373"/>
        <n v="4341"/>
        <n v="3368"/>
        <n v="3085"/>
        <n v="6152"/>
        <n v="2262"/>
        <n v="3138"/>
        <n v="7535"/>
        <n v="6240"/>
        <n v="7070"/>
        <n v="9873"/>
        <n v="1529"/>
        <n v="950"/>
        <n v="4077"/>
        <n v="8885"/>
        <n v="379"/>
        <n v="5593"/>
        <n v="8597"/>
        <n v="9397"/>
        <n v="5484"/>
        <n v="5942"/>
        <n v="4994"/>
        <n v="3896"/>
        <n v="5933"/>
        <n v="1423"/>
        <n v="2715"/>
        <n v="9188"/>
        <n v="2254"/>
        <n v="355"/>
        <n v="3964"/>
        <n v="587"/>
        <n v="9759"/>
        <n v="3404"/>
        <n v="3761"/>
        <n v="8296"/>
        <n v="2952"/>
        <n v="9572"/>
        <n v="972"/>
        <n v="2003"/>
        <n v="4543"/>
        <n v="2504"/>
        <n v="6828"/>
        <n v="488"/>
        <n v="3490"/>
        <n v="7870"/>
        <n v="2695"/>
        <n v="9064"/>
        <n v="5106"/>
        <n v="983"/>
        <n v="3887"/>
        <n v="3042"/>
        <n v="4703"/>
        <n v="7155"/>
        <n v="5717"/>
        <n v="7736"/>
        <n v="7593"/>
        <n v="1699"/>
        <n v="3496"/>
        <n v="9089"/>
        <n v="9927"/>
        <n v="2537"/>
        <n v="520"/>
        <n v="4504"/>
        <n v="7151"/>
        <n v="8153"/>
        <n v="9149"/>
        <n v="8684"/>
        <n v="5656"/>
        <n v="9914"/>
        <n v="8338"/>
        <n v="9839"/>
        <n v="359"/>
        <n v="7872"/>
        <n v="7383"/>
        <n v="5928"/>
        <n v="7574"/>
        <n v="8421"/>
        <n v="2264"/>
        <n v="2614"/>
        <n v="6872"/>
        <n v="6291"/>
        <n v="4159"/>
        <n v="791"/>
        <n v="8538"/>
        <n v="6779"/>
        <n v="6925"/>
        <n v="7418"/>
        <n v="8732"/>
        <n v="8373"/>
        <n v="5875"/>
        <n v="7807"/>
        <n v="2767"/>
        <n v="6385"/>
        <n v="6322"/>
        <n v="7271"/>
        <n v="5954"/>
        <n v="6128"/>
        <n v="3578"/>
        <n v="1122"/>
        <n v="3607"/>
        <n v="2915"/>
        <n v="4672"/>
        <n v="1038"/>
        <n v="2058"/>
        <n v="3235"/>
        <n v="3559"/>
        <n v="8869"/>
        <n v="9326"/>
        <n v="2123"/>
        <n v="6483"/>
        <n v="8661"/>
        <n v="6943"/>
        <n v="6647"/>
        <n v="6746"/>
        <n v="2122"/>
        <n v="4789"/>
        <n v="8438"/>
        <n v="7605"/>
        <n v="3858"/>
        <n v="796"/>
        <n v="1275"/>
        <n v="7170"/>
        <n v="8456"/>
        <n v="3888"/>
        <n v="4253"/>
        <n v="7368"/>
        <n v="3081"/>
        <n v="1854"/>
        <n v="9766"/>
        <n v="9985"/>
        <n v="7513"/>
        <n v="9388"/>
        <n v="9677"/>
        <n v="4478"/>
        <n v="6922"/>
        <n v="2169"/>
        <n v="2412"/>
        <n v="1875"/>
        <n v="1811"/>
        <n v="3284"/>
        <n v="7486"/>
        <n v="7495"/>
        <n v="4721"/>
        <n v="7606"/>
        <n v="6626"/>
        <n v="9284"/>
        <n v="5116"/>
        <n v="691"/>
        <n v="4606"/>
        <n v="2491"/>
        <n v="2008"/>
        <n v="7850"/>
        <n v="6738"/>
        <n v="2430"/>
        <n v="710"/>
        <n v="4396"/>
        <n v="8337"/>
        <n v="4412"/>
        <n v="6533"/>
        <n v="5642"/>
        <n v="4712"/>
        <n v="3750"/>
        <n v="6900"/>
        <n v="1179"/>
        <n v="5756"/>
        <n v="793"/>
        <n v="3483"/>
        <n v="3048"/>
        <n v="9856"/>
        <n v="703"/>
        <n v="5632"/>
        <n v="9024"/>
        <n v="7290"/>
        <n v="3872"/>
        <n v="4244"/>
        <n v="911"/>
        <n v="8304"/>
        <n v="4197"/>
        <n v="6716"/>
        <n v="8524"/>
        <n v="9311"/>
        <n v="802"/>
        <n v="1752"/>
        <n v="2948"/>
        <n v="2205"/>
        <n v="9373"/>
        <n v="1332"/>
        <n v="6993"/>
        <n v="2298"/>
        <n v="5222"/>
        <n v="768"/>
        <n v="5973"/>
        <n v="4904"/>
        <n v="3661"/>
        <n v="5199"/>
        <n v="5335"/>
        <n v="457"/>
        <n v="9984"/>
        <n v="1335"/>
        <n v="7644"/>
        <n v="3320"/>
        <n v="7482"/>
        <n v="6699"/>
        <n v="9569"/>
        <n v="1723"/>
        <n v="820"/>
        <n v="1554"/>
        <n v="647"/>
        <n v="1856"/>
        <n v="966"/>
        <n v="6191"/>
        <n v="9034"/>
        <n v="9736"/>
        <n v="1512"/>
        <n v="8567"/>
        <n v="2937"/>
        <n v="3690"/>
        <n v="1924"/>
        <n v="5769"/>
        <n v="5386"/>
        <n v="7968"/>
        <n v="2738"/>
        <n v="5951"/>
        <n v="5894"/>
        <n v="7883"/>
        <n v="9268"/>
        <n v="4427"/>
        <n v="9773"/>
        <n v="8748"/>
        <n v="6825"/>
        <n v="6510"/>
        <n v="723"/>
        <n v="7510"/>
        <n v="8897"/>
        <n v="4577"/>
        <n v="6274"/>
        <n v="2742"/>
        <n v="4767"/>
        <n v="167"/>
        <n v="8790"/>
        <n v="7517"/>
        <n v="5258"/>
        <n v="7955"/>
        <n v="3584"/>
        <n v="7147"/>
        <n v="5683"/>
        <n v="3257"/>
        <n v="5968"/>
        <n v="6947"/>
        <n v="1354"/>
        <n v="1382"/>
        <n v="1255"/>
        <n v="2227"/>
        <n v="7585"/>
        <n v="7645"/>
        <n v="4757"/>
        <n v="9687"/>
        <n v="7358"/>
        <n v="1788"/>
        <n v="481"/>
        <n v="2973"/>
        <n v="5833"/>
        <n v="4079"/>
        <n v="2756"/>
        <n v="8383"/>
        <n v="7681"/>
        <n v="4408"/>
        <n v="4348"/>
        <n v="319"/>
        <n v="6781"/>
        <n v="3062"/>
        <n v="1437"/>
        <n v="6509"/>
        <n v="4209"/>
        <n v="3605"/>
        <n v="5794"/>
        <n v="8906"/>
        <n v="5553"/>
        <n v="5057"/>
        <n v="6028"/>
        <n v="5382"/>
        <n v="6749"/>
        <n v="2531"/>
        <n v="5233"/>
        <n v="9391"/>
        <n v="6572"/>
        <n v="374"/>
        <n v="1429"/>
        <n v="2396"/>
        <n v="2969"/>
        <n v="4870"/>
        <n v="6856"/>
        <n v="9711"/>
        <n v="1253"/>
        <n v="6826"/>
        <n v="6737"/>
        <n v="5071"/>
        <n v="6652"/>
        <n v="8517"/>
        <n v="4734"/>
        <n v="1400"/>
        <n v="1647"/>
        <n v="634"/>
        <n v="555"/>
        <n v="5633"/>
        <n v="7122"/>
        <n v="8310"/>
        <n v="9513"/>
        <n v="3080"/>
        <n v="8392"/>
        <n v="6858"/>
        <n v="9056"/>
        <n v="767"/>
        <n v="1589"/>
        <n v="8872"/>
        <n v="9560"/>
        <n v="7818"/>
        <n v="8336"/>
        <n v="7840"/>
        <n v="85"/>
        <n v="855"/>
        <n v="1274"/>
        <n v="7652"/>
        <n v="7300"/>
        <n v="4486"/>
        <n v="7576"/>
        <n v="6644"/>
        <n v="2789"/>
        <n v="5169"/>
        <n v="3946"/>
        <n v="6313"/>
        <n v="1494"/>
        <n v="5742"/>
        <n v="7345"/>
        <n v="1619"/>
        <n v="5914"/>
        <n v="4609"/>
        <n v="4115"/>
        <n v="7875"/>
        <n v="1362"/>
        <n v="7081"/>
        <n v="393"/>
        <n v="3151"/>
        <n v="8473"/>
        <n v="9020"/>
        <n v="4485"/>
        <n v="6592"/>
        <n v="4095"/>
        <n v="7780"/>
        <n v="6999"/>
        <n v="9260"/>
        <n v="1162"/>
        <n v="8645"/>
        <n v="9683"/>
        <n v="9282"/>
        <n v="4477"/>
        <n v="9336"/>
        <n v="9958"/>
        <n v="9472"/>
        <n v="3039"/>
        <n v="2853"/>
        <n v="3136"/>
        <n v="5143"/>
        <n v="2161"/>
        <n v="4506"/>
        <n v="1607"/>
        <n v="9610"/>
        <n v="4178"/>
        <n v="3330"/>
        <n v="8166"/>
        <n v="6004"/>
        <n v="1124"/>
        <n v="8886"/>
        <n v="486"/>
        <n v="8743"/>
        <n v="8504"/>
        <n v="1649"/>
        <n v="2091"/>
        <n v="770"/>
        <n v="1769"/>
        <n v="6129"/>
        <n v="2809"/>
        <n v="2908"/>
        <n v="4556"/>
        <n v="7914"/>
        <n v="173"/>
        <n v="559"/>
        <n v="5325"/>
        <n v="8175"/>
        <n v="8924"/>
        <n v="9387"/>
        <n v="2126"/>
        <n v="3318"/>
        <n v="2055"/>
        <n v="2873"/>
        <n v="7339"/>
        <n v="9052"/>
        <n v="8641"/>
        <n v="8769"/>
        <n v="9127"/>
        <n v="1438"/>
        <n v="4459"/>
        <n v="8974"/>
        <n v="2802"/>
        <n v="5790"/>
        <n v="4820"/>
        <n v="8801"/>
        <n v="7420"/>
        <n v="5037"/>
        <n v="3562"/>
        <n v="7064"/>
        <n v="1640"/>
        <n v="422"/>
        <n v="8569"/>
        <n v="8275"/>
        <n v="3763"/>
        <n v="6288"/>
        <n v="9136"/>
        <n v="2624"/>
        <n v="9102"/>
        <n v="7948"/>
        <n v="574"/>
        <n v="5423"/>
        <n v="2968"/>
        <n v="713"/>
        <n v="8196"/>
        <n v="1984"/>
        <n v="7315"/>
        <n v="7619"/>
        <n v="7533"/>
        <n v="813"/>
        <n v="3243"/>
        <n v="7642"/>
        <n v="8858"/>
        <n v="8771"/>
        <n v="1293"/>
        <n v="7364"/>
        <n v="9961"/>
        <n v="9086"/>
        <n v="6776"/>
        <n v="2099"/>
        <n v="6153"/>
        <n v="7069"/>
        <n v="5006"/>
        <n v="7159"/>
        <n v="2749"/>
        <n v="1296"/>
        <n v="7855"/>
        <n v="956"/>
        <n v="9501"/>
        <n v="8399"/>
        <n v="153"/>
        <n v="9301"/>
        <n v="8078"/>
        <n v="1935"/>
        <n v="1643"/>
        <n v="6893"/>
        <n v="9410"/>
        <n v="3293"/>
        <n v="3264"/>
        <n v="7707"/>
        <n v="3504"/>
        <n v="9565"/>
        <n v="1834"/>
        <n v="8282"/>
        <n v="3916"/>
        <n v="5772"/>
        <n v="6448"/>
        <n v="4497"/>
        <n v="7224"/>
        <n v="6823"/>
        <n v="7516"/>
        <n v="9236"/>
        <n v="3867"/>
        <n v="6800"/>
        <n v="7413"/>
        <n v="7120"/>
        <n v="4361"/>
        <n v="9611"/>
        <n v="6187"/>
        <n v="3617"/>
        <n v="1263"/>
        <n v="4754"/>
        <n v="6948"/>
        <n v="7067"/>
        <n v="5864"/>
        <n v="9125"/>
        <n v="9666"/>
        <n v="9018"/>
        <n v="3620"/>
        <n v="7084"/>
        <n v="2385"/>
        <n v="9528"/>
        <n v="548"/>
        <n v="4514"/>
        <n v="2523"/>
        <n v="2706"/>
        <n v="5224"/>
        <n v="7269"/>
        <n v="8064"/>
        <n v="3865"/>
        <n v="2958"/>
        <n v="4321"/>
        <n v="8318"/>
        <n v="9065"/>
        <n v="6605"/>
        <n v="1377"/>
        <n v="8855"/>
        <n v="229"/>
        <n v="8354"/>
        <n v="7785"/>
        <n v="4562"/>
        <n v="737"/>
        <n v="6850"/>
        <n v="5313"/>
        <n v="3455"/>
        <n v="3116"/>
        <n v="2269"/>
        <n v="5921"/>
        <n v="1106"/>
        <n v="1893"/>
        <n v="4380"/>
        <n v="1697"/>
        <n v="9005"/>
        <n v="8496"/>
        <n v="4394"/>
        <n v="7954"/>
        <n v="2462"/>
        <n v="8235"/>
        <n v="7623"/>
        <n v="4"/>
        <n v="6791"/>
        <n v="6424"/>
        <n v="9379"/>
        <n v="3160"/>
        <n v="7303"/>
        <n v="8376"/>
        <n v="4977"/>
        <n v="2735"/>
        <n v="9313"/>
        <n v="9402"/>
        <n v="9726"/>
        <n v="4041"/>
        <n v="8131"/>
        <n v="4815"/>
        <n v="8942"/>
        <n v="2390"/>
        <n v="9072"/>
        <n v="9929"/>
        <n v="7935"/>
        <n v="3095"/>
        <n v="7446"/>
        <n v="54"/>
        <n v="2018"/>
        <n v="1469"/>
        <n v="8566"/>
        <n v="504"/>
        <n v="6505"/>
        <n v="2823"/>
        <n v="7746"/>
        <n v="6591"/>
        <n v="6706"/>
        <n v="2471"/>
        <n v="298"/>
        <n v="3628"/>
        <n v="7936"/>
        <n v="5725"/>
        <n v="1533"/>
        <n v="6927"/>
        <n v="5505"/>
        <n v="7898"/>
        <n v="6765"/>
        <n v="1801"/>
        <n v="4728"/>
        <n v="4301"/>
        <n v="1307"/>
        <n v="916"/>
        <n v="248"/>
        <n v="469"/>
        <n v="9382"/>
        <n v="1051"/>
        <n v="9566"/>
        <n v="8996"/>
        <n v="5438"/>
        <n v="2022"/>
        <n v="3910"/>
        <n v="8474"/>
        <n v="8812"/>
        <n v="5728"/>
        <n v="1571"/>
        <n v="5720"/>
        <n v="9586"/>
        <n v="1613"/>
        <n v="2273"/>
        <n v="9071"/>
        <n v="1544"/>
        <n v="6260"/>
        <n v="1815"/>
        <n v="3841"/>
        <n v="9999"/>
        <n v="4981"/>
        <n v="5510"/>
        <n v="5342"/>
        <n v="263"/>
        <n v="3090"/>
        <n v="8671"/>
        <n v="8887"/>
        <n v="7648"/>
        <n v="5898"/>
        <n v="6609"/>
        <n v="9787"/>
        <n v="7468"/>
        <n v="4638"/>
        <n v="3356"/>
        <n v="5034"/>
        <n v="6864"/>
        <n v="8070"/>
        <n v="4906"/>
        <n v="5659"/>
        <n v="5647"/>
        <n v="2217"/>
        <n v="9749"/>
        <n v="4656"/>
        <n v="2391"/>
        <n v="3199"/>
        <n v="7337"/>
        <n v="6373"/>
        <n v="3906"/>
        <n v="566"/>
        <n v="9014"/>
        <n v="2074"/>
        <n v="7165"/>
        <n v="5001"/>
        <n v="3399"/>
        <n v="2208"/>
        <n v="8307"/>
        <n v="609"/>
        <n v="5055"/>
        <n v="9305"/>
        <n v="9223"/>
        <n v="5472"/>
        <n v="1940"/>
        <n v="1216"/>
        <n v="7524"/>
        <n v="2119"/>
        <n v="8288"/>
        <n v="6346"/>
        <n v="8644"/>
        <n v="4560"/>
        <n v="5507"/>
        <n v="9926"/>
        <n v="8291"/>
        <n v="8107"/>
        <n v="7268"/>
        <n v="1779"/>
        <n v="8073"/>
        <n v="3811"/>
        <n v="3685"/>
        <n v="4419"/>
        <n v="9769"/>
        <n v="5520"/>
        <n v="4489"/>
        <n v="1525"/>
        <n v="8509"/>
        <n v="4993"/>
        <n v="9605"/>
        <n v="509"/>
        <n v="383"/>
        <n v="8369"/>
        <n v="4627"/>
        <n v="6349"/>
        <n v="2760"/>
        <n v="114"/>
        <n v="6697"/>
        <n v="7827"/>
        <n v="852"/>
        <n v="2139"/>
        <n v="255"/>
        <n v="9972"/>
        <n v="6265"/>
        <n v="8944"/>
        <n v="5433"/>
        <n v="4388"/>
        <n v="9209"/>
        <n v="3154"/>
        <n v="1820"/>
        <n v="6624"/>
        <n v="9492"/>
        <n v="3873"/>
        <n v="5712"/>
        <n v="2981"/>
        <n v="685"/>
        <n v="5861"/>
        <n v="2575"/>
        <n v="2047"/>
        <n v="3777"/>
        <n v="8890"/>
        <n v="89"/>
        <n v="8842"/>
        <n v="6526"/>
        <n v="4553"/>
        <n v="1364"/>
        <n v="7435"/>
        <n v="268"/>
        <n v="1402"/>
        <n v="5429"/>
        <n v="747"/>
        <n v="5514"/>
        <n v="6453"/>
        <n v="7321"/>
        <n v="3901"/>
        <n v="9013"/>
        <n v="7505"/>
        <n v="1256"/>
        <n v="4177"/>
        <n v="7212"/>
        <n v="3334"/>
        <n v="2547"/>
        <n v="6888"/>
        <n v="9253"/>
        <n v="6506"/>
        <n v="7344"/>
        <n v="8959"/>
        <n v="575"/>
        <n v="8447"/>
        <n v="860"/>
        <n v="3133"/>
        <n v="2613"/>
        <n v="3681"/>
        <n v="2747"/>
        <n v="3255"/>
        <n v="678"/>
        <n v="7521"/>
        <n v="8319"/>
        <n v="4640"/>
        <n v="84"/>
        <n v="5279"/>
        <n v="2887"/>
        <n v="2600"/>
        <n v="6142"/>
        <n v="2268"/>
        <n v="1764"/>
        <n v="2447"/>
        <n v="4166"/>
        <n v="3801"/>
        <n v="9494"/>
        <n v="9468"/>
        <n v="5190"/>
        <n v="3696"/>
        <n v="9053"/>
        <n v="1747"/>
        <n v="7375"/>
        <n v="6436"/>
        <n v="3155"/>
        <n v="8785"/>
        <n v="6613"/>
        <n v="6957"/>
        <n v="2165"/>
        <n v="1617"/>
        <n v="6723"/>
        <n v="9703"/>
        <n v="3018"/>
        <n v="1081"/>
        <n v="808"/>
        <n v="468"/>
        <n v="1612"/>
        <n v="7997"/>
        <n v="5408"/>
        <n v="7128"/>
        <n v="2129"/>
        <n v="2557"/>
        <n v="1383"/>
        <n v="8614"/>
        <n v="6285"/>
        <n v="3463"/>
        <n v="1248"/>
        <n v="7769"/>
        <n v="3187"/>
        <n v="1515"/>
        <n v="9905"/>
        <n v="8148"/>
        <n v="1563"/>
        <n v="7498"/>
        <n v="334"/>
        <n v="6481"/>
        <n v="9381"/>
        <n v="4509"/>
        <n v="4369"/>
        <n v="3497"/>
        <n v="3462"/>
        <n v="7860"/>
        <n v="7323"/>
        <n v="4511"/>
        <n v="9117"/>
        <n v="2864"/>
        <n v="4507"/>
        <n v="4833"/>
        <n v="1659"/>
        <n v="1235"/>
        <n v="9777"/>
        <n v="6401"/>
        <n v="9080"/>
        <n v="2819"/>
        <n v="4655"/>
        <n v="8655"/>
        <n v="917"/>
        <n v="4572"/>
        <n v="4780"/>
        <n v="3734"/>
        <n v="5657"/>
        <n v="1805"/>
        <n v="5464"/>
        <n v="6950"/>
        <n v="8613"/>
        <n v="9832"/>
        <n v="2019"/>
        <n v="3616"/>
        <n v="5096"/>
        <n v="3965"/>
        <n v="9044"/>
        <n v="420"/>
        <n v="9516"/>
        <n v="3995"/>
        <n v="8547"/>
        <n v="9896"/>
        <n v="1799"/>
        <n v="40"/>
        <n v="7437"/>
        <n v="8838"/>
        <n v="6124"/>
        <n v="3206"/>
        <n v="1026"/>
        <n v="2558"/>
        <n v="7806"/>
        <n v="8807"/>
        <n v="4628"/>
        <n v="2156"/>
        <n v="2154"/>
        <n v="3555"/>
        <n v="8561"/>
        <n v="3118"/>
        <n v="112"/>
        <n v="8632"/>
        <n v="1465"/>
        <n v="4342"/>
        <n v="8761"/>
        <n v="8758"/>
        <n v="2710"/>
        <n v="9871"/>
        <n v="1027"/>
        <n v="8625"/>
        <n v="1795"/>
        <n v="2417"/>
        <n v="6433"/>
        <n v="1817"/>
        <n v="3574"/>
        <n v="8740"/>
        <n v="7600"/>
        <n v="522"/>
        <n v="4157"/>
        <n v="1285"/>
        <n v="7951"/>
        <n v="7439"/>
        <n v="8186"/>
        <n v="1173"/>
        <n v="440"/>
        <n v="4429"/>
        <n v="3615"/>
        <n v="9625"/>
        <n v="2553"/>
        <n v="2884"/>
        <n v="6248"/>
        <n v="306"/>
        <n v="9751"/>
        <n v="1305"/>
        <n v="8725"/>
        <n v="7796"/>
        <n v="1336"/>
        <n v="4193"/>
        <n v="8246"/>
        <n v="2621"/>
        <n v="123"/>
        <n v="4454"/>
        <n v="8918"/>
        <n v="4613"/>
        <n v="9669"/>
        <n v="4247"/>
        <n v="2771"/>
        <n v="2195"/>
        <n v="7799"/>
        <n v="3015"/>
        <n v="3322"/>
        <n v="1008"/>
        <n v="1546"/>
        <n v="7441"/>
        <n v="3229"/>
        <n v="479"/>
        <n v="2787"/>
        <n v="785"/>
        <n v="7133"/>
        <n v="1524"/>
        <n v="5682"/>
        <n v="8360"/>
        <n v="347"/>
        <n v="9457"/>
        <n v="5542"/>
        <n v="5479"/>
        <n v="8181"/>
        <n v="9590"/>
        <n v="7679"/>
        <n v="7454"/>
        <n v="5950"/>
        <n v="7235"/>
        <n v="7407"/>
        <n v="9597"/>
        <n v="8965"/>
        <n v="7704"/>
        <n v="38"/>
        <n v="7221"/>
        <n v="2540"/>
        <n v="6311"/>
        <n v="884"/>
        <n v="5639"/>
        <n v="1986"/>
        <n v="8368"/>
        <n v="162"/>
        <n v="2616"/>
        <n v="9186"/>
        <n v="8472"/>
        <n v="6104"/>
        <n v="9742"/>
        <n v="4080"/>
        <n v="5839"/>
        <n v="8678"/>
        <n v="2672"/>
        <n v="3493"/>
        <n v="4735"/>
        <n v="7340"/>
        <n v="3227"/>
        <n v="6333"/>
        <n v="5983"/>
        <n v="9465"/>
        <n v="3086"/>
        <n v="3028"/>
        <n v="8762"/>
        <n v="9043"/>
        <n v="6430"/>
        <n v="4752"/>
        <n v="3664"/>
        <n v="7783"/>
        <n v="8675"/>
        <n v="9939"/>
        <n v="2204"/>
        <n v="8132"/>
        <n v="7416"/>
        <n v="1778"/>
        <n v="9975"/>
        <n v="2791"/>
        <n v="8044"/>
        <n v="5583"/>
        <n v="2289"/>
        <n v="7071"/>
        <n v="5872"/>
        <n v="6666"/>
        <n v="6212"/>
        <n v="1797"/>
        <n v="5745"/>
        <n v="4377"/>
        <n v="9616"/>
        <n v="765"/>
        <n v="5679"/>
        <n v="6707"/>
        <n v="6656"/>
        <n v="5431"/>
        <n v="26"/>
        <n v="8945"/>
        <n v="7186"/>
        <n v="9085"/>
        <n v="2304"/>
        <n v="3498"/>
        <n v="1953"/>
        <n v="4276"/>
        <n v="1865"/>
        <n v="5187"/>
        <n v="4832"/>
        <n v="4133"/>
        <n v="5124"/>
        <n v="6873"/>
        <n v="478"/>
        <n v="6986"/>
        <n v="8550"/>
        <n v="6535"/>
        <n v="2664"/>
        <n v="5134"/>
        <n v="1082"/>
        <n v="3013"/>
        <n v="5462"/>
        <n v="9996"/>
        <n v="215"/>
        <n v="6748"/>
        <n v="2256"/>
        <n v="6432"/>
        <n v="1000"/>
        <n v="4714"/>
        <n v="9756"/>
        <n v="8750"/>
        <n v="2223"/>
        <n v="8778"/>
        <n v="4588"/>
        <n v="9744"/>
        <n v="8315"/>
        <n v="6397"/>
        <n v="5650"/>
        <n v="4175"/>
        <n v="6918"/>
        <n v="5137"/>
        <n v="2115"/>
        <n v="8172"/>
        <n v="5655"/>
        <n v="4452"/>
        <n v="7920"/>
        <n v="8859"/>
        <n v="7973"/>
        <n v="1828"/>
        <n v="7990"/>
        <n v="8255"/>
        <n v="9816"/>
        <n v="1784"/>
        <n v="9006"/>
        <n v="3362"/>
        <n v="6154"/>
        <n v="8506"/>
        <n v="5825"/>
        <n v="146"/>
        <n v="538"/>
        <n v="8098"/>
        <n v="245"/>
        <n v="3092"/>
        <n v="1462"/>
        <n v="590"/>
        <n v="6885"/>
        <n v="5486"/>
        <n v="4442"/>
        <n v="4417"/>
        <n v="9505"/>
        <n v="8574"/>
        <n v="3346"/>
        <n v="2578"/>
        <n v="7054"/>
        <n v="4593"/>
        <n v="5282"/>
        <n v="4225"/>
        <n v="7811"/>
        <n v="4016"/>
        <n v="7843"/>
        <n v="6329"/>
        <n v="3542"/>
        <n v="5579"/>
        <n v="5572"/>
        <n v="8680"/>
        <n v="7097"/>
        <n v="5046"/>
        <n v="3790"/>
        <n v="7728"/>
        <n v="8932"/>
        <n v="8938"/>
        <n v="2895"/>
        <n v="339"/>
        <n v="7837"/>
        <n v="3988"/>
        <n v="4423"/>
        <n v="6801"/>
        <n v="5816"/>
        <n v="8191"/>
        <n v="7682"/>
        <n v="73"/>
        <n v="8183"/>
        <n v="7984"/>
        <n v="249"/>
        <n v="5306"/>
        <n v="642"/>
        <n v="8293"/>
        <n v="7327"/>
        <n v="8843"/>
        <n v="969"/>
        <n v="4731"/>
        <n v="2782"/>
        <n v="4277"/>
        <n v="7500"/>
        <n v="7771"/>
        <n v="2437"/>
        <n v="5878"/>
        <n v="4505"/>
        <n v="1761"/>
        <n v="3119"/>
        <n v="1085"/>
        <n v="194"/>
        <n v="2013"/>
        <n v="142"/>
        <n v="5210"/>
        <n v="9879"/>
        <n v="3840"/>
        <n v="8818"/>
        <n v="3567"/>
        <n v="8873"/>
        <n v="2554"/>
        <n v="1467"/>
        <n v="2489"/>
        <n v="3468"/>
        <n v="2378"/>
        <n v="4223"/>
        <n v="6039"/>
        <n v="1894"/>
        <n v="7887"/>
        <n v="4836"/>
        <n v="3145"/>
        <n v="6299"/>
        <n v="5552"/>
        <n v="4191"/>
        <n v="2533"/>
        <n v="2926"/>
        <n v="4751"/>
        <n v="9418"/>
        <n v="5371"/>
        <n v="3082"/>
        <n v="56"/>
        <n v="5830"/>
        <n v="6971"/>
        <n v="2077"/>
        <n v="8738"/>
        <n v="2645"/>
        <n v="5225"/>
        <n v="233"/>
        <n v="7839"/>
        <n v="5293"/>
        <n v="7469"/>
        <n v="5231"/>
        <n v="8584"/>
        <n v="2713"/>
        <n v="4106"/>
        <n v="1585"/>
        <n v="2341"/>
        <n v="5597"/>
        <n v="7609"/>
        <n v="6663"/>
        <n v="8076"/>
        <n v="9197"/>
        <n v="4406"/>
        <n v="113"/>
        <n v="8825"/>
        <n v="9808"/>
        <n v="7247"/>
        <n v="2709"/>
        <n v="9793"/>
        <n v="9129"/>
        <n v="2232"/>
        <n v="7414"/>
        <n v="3817"/>
        <n v="3641"/>
        <n v="7001"/>
        <n v="776"/>
        <n v="3878"/>
        <n v="2250"/>
        <n v="3727"/>
        <n v="8874"/>
        <n v="3372"/>
        <n v="3319"/>
        <n v="4116"/>
        <n v="2318"/>
        <n v="677"/>
        <n v="448"/>
        <n v="4917"/>
        <n v="4401"/>
        <n v="1249"/>
        <n v="4842"/>
        <n v="6589"/>
        <n v="4934"/>
        <n v="350"/>
        <n v="342"/>
        <n v="4446"/>
        <n v="9229"/>
        <n v="3291"/>
        <n v="2260"/>
        <n v="3799"/>
        <n v="2599"/>
        <n v="5384"/>
        <n v="356"/>
        <n v="1943"/>
        <n v="6603"/>
        <n v="8245"/>
        <n v="7813"/>
        <n v="8280"/>
        <n v="9652"/>
        <n v="3963"/>
        <n v="282"/>
        <n v="369"/>
        <n v="2428"/>
        <n v="3076"/>
        <n v="1537"/>
        <n v="4067"/>
        <n v="8951"/>
        <n v="1507"/>
        <n v="9083"/>
        <n v="6059"/>
        <n v="7656"/>
        <n v="1657"/>
        <n v="7426"/>
        <n v="6530"/>
        <n v="6173"/>
        <n v="3748"/>
        <n v="4920"/>
        <n v="1886"/>
        <n v="7853"/>
        <n v="2667"/>
        <n v="8393"/>
        <n v="8477"/>
        <n v="6357"/>
        <n v="4834"/>
        <n v="7974"/>
        <n v="1877"/>
        <n v="9672"/>
        <n v="6521"/>
        <n v="8179"/>
        <n v="8468"/>
        <n v="8767"/>
        <n v="9394"/>
        <n v="2697"/>
        <n v="8057"/>
        <n v="7622"/>
        <n v="743"/>
        <n v="3753"/>
        <n v="7629"/>
        <n v="867"/>
        <n v="1985"/>
        <n v="5678"/>
        <n v="8668"/>
        <n v="4711"/>
        <n v="9593"/>
        <n v="9173"/>
        <n v="600"/>
        <n v="4322"/>
        <n v="1283"/>
        <n v="4455"/>
        <n v="3844"/>
        <n v="1485"/>
        <n v="6447"/>
        <n v="9827"/>
        <n v="6395"/>
        <n v="6936"/>
        <n v="603"/>
        <n v="3650"/>
        <n v="4364"/>
        <n v="8062"/>
        <n v="2093"/>
        <n v="837"/>
        <n v="705"/>
        <n v="5138"/>
        <n v="9612"/>
        <n v="6630"/>
        <n v="729"/>
        <n v="8471"/>
        <n v="6342"/>
        <n v="9750"/>
        <n v="8389"/>
        <n v="3982"/>
        <n v="5284"/>
        <n v="5189"/>
        <n v="1459"/>
        <n v="8770"/>
        <n v="6032"/>
        <n v="9189"/>
        <n v="6214"/>
        <n v="3918"/>
        <n v="5701"/>
        <n v="622"/>
        <n v="2051"/>
        <n v="7512"/>
        <n v="4398"/>
        <n v="3436"/>
        <n v="4262"/>
        <n v="289"/>
        <n v="1053"/>
        <n v="5093"/>
        <n v="2598"/>
        <n v="3297"/>
        <n v="1882"/>
        <n v="5077"/>
        <n v="6638"/>
        <n v="2350"/>
        <n v="5030"/>
        <n v="9527"/>
        <n v="7721"/>
        <n v="7877"/>
        <n v="3755"/>
        <n v="1161"/>
        <n v="2133"/>
        <n v="5737"/>
        <n v="3072"/>
        <n v="3488"/>
        <n v="3921"/>
        <n v="2793"/>
        <n v="6358"/>
        <n v="2902"/>
        <n v="7743"/>
        <n v="8229"/>
        <n v="5688"/>
        <n v="2514"/>
        <n v="4693"/>
        <n v="4729"/>
        <n v="7158"/>
        <n v="7497"/>
        <n v="9635"/>
        <n v="6156"/>
        <n v="1954"/>
        <n v="8773"/>
        <n v="7400"/>
        <n v="5651"/>
        <n v="3376"/>
        <n v="6797"/>
        <n v="7346"/>
        <n v="7076"/>
        <n v="991"/>
        <n v="6554"/>
        <n v="8367"/>
        <n v="4697"/>
        <n v="706"/>
        <n v="8586"/>
        <n v="2560"/>
        <n v="3884"/>
        <n v="5843"/>
        <n v="8755"/>
        <n v="4969"/>
        <n v="3864"/>
        <n v="6851"/>
        <n v="2374"/>
        <n v="9950"/>
        <n v="4755"/>
        <n v="7733"/>
        <n v="1211"/>
        <n v="4611"/>
        <n v="1689"/>
        <n v="8231"/>
        <n v="3006"/>
        <n v="5851"/>
        <n v="7597"/>
        <n v="6179"/>
        <n v="1603"/>
        <n v="5905"/>
        <n v="8152"/>
        <n v="9442"/>
        <n v="3705"/>
        <n v="4031"/>
        <n v="8108"/>
        <n v="2191"/>
        <n v="4565"/>
        <n v="7489"/>
        <n v="9768"/>
        <n v="3796"/>
        <n v="2899"/>
        <n v="5952"/>
        <n v="6711"/>
        <n v="6744"/>
        <n v="9648"/>
        <n v="7047"/>
        <n v="3050"/>
        <n v="5387"/>
        <n v="4844"/>
        <n v="9238"/>
        <n v="8418"/>
        <n v="9264"/>
        <n v="686"/>
        <n v="8628"/>
        <n v="1063"/>
        <n v="2996"/>
        <n v="1463"/>
        <n v="1897"/>
        <n v="2486"/>
        <n v="258"/>
        <n v="9438"/>
        <n v="1279"/>
        <n v="9068"/>
        <n v="3123"/>
        <n v="5792"/>
        <n v="6454"/>
        <n v="6522"/>
        <n v="4437"/>
        <n v="2736"/>
        <n v="160"/>
        <n v="9514"/>
        <n v="9395"/>
        <n v="5435"/>
        <n v="5294"/>
        <n v="3665"/>
        <n v="7270"/>
        <n v="9866"/>
        <n v="2203"/>
        <n v="1340"/>
        <n v="1303"/>
        <n v="441"/>
        <n v="1729"/>
        <n v="5170"/>
        <n v="3692"/>
        <n v="8937"/>
        <n v="6669"/>
        <n v="7048"/>
        <n v="7267"/>
        <n v="6548"/>
        <n v="1148"/>
        <n v="6479"/>
        <n v="9875"/>
        <n v="5029"/>
        <n v="6641"/>
        <n v="4229"/>
        <n v="300"/>
        <n v="9390"/>
        <n v="3065"/>
        <n v="4924"/>
        <n v="5598"/>
        <n v="7747"/>
        <n v="1064"/>
        <n v="7272"/>
        <n v="5126"/>
        <n v="5413"/>
        <n v="6585"/>
        <n v="4198"/>
        <n v="3035"/>
        <n v="8126"/>
        <n v="9923"/>
        <n v="7633"/>
        <n v="7357"/>
        <n v="2222"/>
        <n v="7391"/>
        <n v="5056"/>
        <n v="9440"/>
        <n v="5419"/>
        <n v="616"/>
        <n v="9740"/>
        <n v="2170"/>
        <n v="9318"/>
        <n v="8647"/>
        <n v="7397"/>
        <n v="6234"/>
        <n v="5981"/>
        <n v="9244"/>
        <n v="3054"/>
        <n v="1168"/>
        <n v="9370"/>
        <n v="477"/>
        <n v="9340"/>
        <n v="9880"/>
        <n v="6411"/>
        <n v="403"/>
        <n v="1863"/>
        <n v="2824"/>
        <n v="2356"/>
        <n v="1557"/>
        <n v="8556"/>
        <n v="3516"/>
        <n v="3627"/>
        <n v="8114"/>
        <n v="7266"/>
        <n v="5534"/>
        <n v="1200"/>
        <n v="3391"/>
        <n v="8685"/>
        <n v="7774"/>
        <n v="5193"/>
        <n v="2511"/>
        <n v="3325"/>
        <n v="8267"/>
        <n v="8205"/>
        <n v="4618"/>
        <n v="9107"/>
        <n v="5786"/>
        <n v="2257"/>
        <n v="567"/>
        <n v="8413"/>
        <n v="6381"/>
        <n v="7861"/>
        <n v="1539"/>
        <n v="5672"/>
        <n v="5421"/>
        <n v="2979"/>
        <n v="2568"/>
        <n v="5445"/>
        <n v="4894"/>
        <n v="1234"/>
        <n v="6813"/>
        <n v="5238"/>
        <n v="9585"/>
        <n v="1767"/>
        <n v="8406"/>
        <n v="6198"/>
        <n v="9792"/>
        <n v="1963"/>
        <n v="5594"/>
        <n v="2194"/>
        <n v="7459"/>
        <n v="1582"/>
        <n v="1680"/>
        <n v="5972"/>
        <n v="4146"/>
        <n v="7302"/>
        <n v="3569"/>
        <n v="3108"/>
        <n v="3112"/>
        <n v="2804"/>
        <n v="8439"/>
        <n v="7715"/>
        <n v="4021"/>
        <n v="3267"/>
        <n v="8372"/>
        <n v="4122"/>
        <n v="5082"/>
        <n v="4852"/>
        <n v="4060"/>
        <n v="5370"/>
        <n v="5090"/>
        <n v="3979"/>
        <n v="2293"/>
        <n v="3442"/>
        <n v="1105"/>
        <n v="1224"/>
        <n v="1775"/>
        <n v="7760"/>
        <n v="6217"/>
        <n v="1213"/>
        <n v="2247"/>
        <n v="6576"/>
        <n v="4026"/>
        <n v="8821"/>
        <n v="2215"/>
        <n v="7494"/>
        <n v="2976"/>
        <n v="9377"/>
        <n v="8729"/>
        <n v="9843"/>
        <n v="2258"/>
        <n v="2539"/>
        <n v="9287"/>
        <n v="8129"/>
        <n v="6728"/>
        <n v="3997"/>
        <n v="3146"/>
        <n v="3008"/>
        <n v="8174"/>
        <n v="206"/>
        <n v="6409"/>
        <n v="7725"/>
        <n v="2244"/>
        <n v="6172"/>
        <n v="1706"/>
        <n v="5826"/>
        <n v="5722"/>
        <n v="619"/>
        <n v="6772"/>
        <n v="2467"/>
        <n v="3020"/>
        <n v="5782"/>
        <n v="5131"/>
        <n v="7479"/>
        <n v="6268"/>
        <n v="6972"/>
        <n v="2096"/>
        <n v="6175"/>
        <n v="778"/>
        <n v="9503"/>
        <n v="3868"/>
        <n v="8686"/>
        <n v="3093"/>
        <n v="5871"/>
        <n v="4835"/>
        <n v="9835"/>
        <n v="7751"/>
        <n v="5007"/>
        <n v="8262"/>
        <n v="2265"/>
        <n v="4052"/>
        <n v="7690"/>
        <n v="9279"/>
        <n v="1947"/>
        <n v="8199"/>
        <n v="2110"/>
        <n v="3220"/>
        <n v="1845"/>
        <n v="8067"/>
        <n v="6455"/>
        <n v="3940"/>
        <n v="997"/>
        <n v="5129"/>
        <n v="5874"/>
        <n v="9798"/>
        <n v="5500"/>
        <n v="8610"/>
        <n v="6790"/>
        <n v="4730"/>
        <n v="9156"/>
        <n v="3822"/>
        <n v="4050"/>
        <n v="7278"/>
        <n v="6078"/>
        <n v="3069"/>
        <n v="689"/>
        <n v="1641"/>
        <n v="8167"/>
        <n v="1457"/>
        <n v="1559"/>
        <n v="8230"/>
        <n v="9754"/>
        <n v="1451"/>
        <n v="667"/>
        <n v="1212"/>
        <n v="803"/>
        <n v="9599"/>
        <n v="7279"/>
        <n v="5023"/>
        <n v="5492"/>
        <n v="8379"/>
        <n v="5333"/>
        <n v="8940"/>
        <n v="4047"/>
        <n v="502"/>
        <n v="5186"/>
        <n v="7009"/>
        <n v="1914"/>
        <n v="7874"/>
        <n v="9895"/>
        <n v="5012"/>
        <n v="7293"/>
        <n v="2836"/>
        <n v="4772"/>
        <n v="8261"/>
        <n v="5497"/>
        <n v="701"/>
        <n v="2070"/>
        <n v="1838"/>
        <n v="6782"/>
        <n v="6282"/>
        <n v="1751"/>
        <n v="1629"/>
        <n v="6390"/>
        <n v="3540"/>
        <n v="2615"/>
        <n v="182"/>
        <n v="4839"/>
        <n v="9976"/>
        <n v="7440"/>
        <n v="7624"/>
        <n v="9146"/>
        <n v="4824"/>
        <n v="9507"/>
        <n v="5075"/>
        <n v="6352"/>
        <n v="9881"/>
        <n v="4164"/>
        <n v="8266"/>
        <n v="3287"/>
        <n v="7356"/>
        <n v="636"/>
        <n v="317"/>
        <n v="5625"/>
        <n v="2813"/>
        <n v="1562"/>
        <n v="1645"/>
        <n v="7759"/>
        <n v="9657"/>
        <n v="1545"/>
        <n v="8180"/>
        <n v="192"/>
        <n v="241"/>
        <n v="8021"/>
        <n v="5254"/>
        <n v="697"/>
        <n v="6383"/>
        <n v="4294"/>
        <n v="611"/>
        <n v="649"/>
        <n v="9097"/>
        <n v="20"/>
        <n v="9519"/>
        <n v="722"/>
        <n v="5919"/>
        <n v="1276"/>
        <n v="4046"/>
        <n v="4956"/>
        <n v="6355"/>
        <n v="171"/>
        <n v="2442"/>
        <n v="4909"/>
        <n v="5076"/>
        <n v="2481"/>
        <n v="8948"/>
        <n v="6287"/>
        <n v="4013"/>
        <n v="8849"/>
        <n v="4551"/>
        <n v="6903"/>
        <n v="8724"/>
        <n v="9640"/>
        <n v="3134"/>
        <n v="651"/>
        <n v="2199"/>
        <n v="9811"/>
        <n v="2556"/>
        <n v="1532"/>
        <n v="4869"/>
        <n v="2728"/>
        <n v="2303"/>
        <n v="7687"/>
        <n v="9813"/>
        <n v="4465"/>
        <n v="8054"/>
        <n v="4020"/>
        <n v="2016"/>
        <n v="1086"/>
        <n v="6616"/>
        <n v="8485"/>
        <n v="787"/>
        <n v="8226"/>
        <n v="9429"/>
        <n v="5103"/>
        <n v="6473"/>
        <n v="6306"/>
        <n v="9797"/>
        <n v="9467"/>
        <n v="546"/>
        <n v="1199"/>
        <n v="1717"/>
        <n v="6380"/>
        <n v="6552"/>
        <n v="9737"/>
        <n v="324"/>
        <n v="2891"/>
        <n v="8804"/>
        <n v="5724"/>
        <n v="8342"/>
        <n v="3383"/>
        <n v="7784"/>
        <n v="5748"/>
        <n v="3341"/>
        <n v="6967"/>
        <n v="7641"/>
        <n v="9971"/>
        <n v="7946"/>
        <n v="3130"/>
        <n v="1353"/>
        <n v="368"/>
        <n v="493"/>
        <n v="9521"/>
        <n v="1046"/>
        <n v="8240"/>
        <n v="4813"/>
        <n v="9357"/>
        <n v="9904"/>
        <n v="9114"/>
        <n v="6679"/>
        <n v="800"/>
        <n v="6897"/>
        <n v="432"/>
        <n v="1252"/>
        <n v="6239"/>
        <n v="4302"/>
        <n v="1385"/>
        <n v="4850"/>
        <n v="2259"/>
        <n v="1997"/>
        <n v="9227"/>
        <n v="6960"/>
        <n v="2942"/>
        <n v="7371"/>
        <n v="4876"/>
        <n v="9679"/>
        <n v="6388"/>
        <n v="3444"/>
        <n v="1320"/>
        <n v="1588"/>
        <n v="82"/>
        <n v="1605"/>
        <n v="1785"/>
        <n v="8285"/>
        <n v="5796"/>
        <n v="1042"/>
        <n v="1791"/>
        <n v="5897"/>
        <n v="4945"/>
        <n v="815"/>
        <n v="7419"/>
        <n v="5698"/>
        <n v="6208"/>
        <n v="480"/>
        <n v="510"/>
        <n v="9269"/>
        <n v="6289"/>
        <n v="5648"/>
        <n v="6570"/>
        <n v="5311"/>
        <n v="156"/>
        <n v="6423"/>
        <n v="1460"/>
        <n v="9647"/>
        <n v="7395"/>
        <n v="8147"/>
        <n v="7376"/>
        <n v="7588"/>
        <n v="6134"/>
        <n v="9634"/>
        <n v="4448"/>
        <n v="5695"/>
        <n v="3544"/>
        <n v="5539"/>
        <n v="2466"/>
        <n v="2144"/>
        <n v="6317"/>
        <n v="792"/>
        <n v="7572"/>
        <n v="1663"/>
        <n v="6952"/>
        <n v="8316"/>
        <n v="7322"/>
        <n v="9132"/>
        <n v="5937"/>
        <n v="1962"/>
        <n v="8462"/>
        <n v="8722"/>
        <n v="3060"/>
        <n v="3824"/>
        <n v="395"/>
        <n v="4183"/>
        <n v="3632"/>
        <n v="9214"/>
        <n v="8434"/>
        <n v="829"/>
        <n v="2966"/>
        <n v="7892"/>
        <n v="3971"/>
        <n v="6375"/>
        <n v="1826"/>
        <n v="8923"/>
        <n v="9171"/>
        <n v="9674"/>
        <n v="2312"/>
        <n v="996"/>
        <n v="6667"/>
        <n v="2300"/>
        <n v="7900"/>
        <n v="5503"/>
        <n v="5017"/>
        <n v="6157"/>
        <n v="7756"/>
        <n v="7008"/>
        <n v="1970"/>
        <n v="1925"/>
        <n v="6753"/>
        <n v="6832"/>
        <n v="61"/>
        <n v="580"/>
        <n v="2117"/>
        <n v="7836"/>
        <n v="5890"/>
        <n v="3403"/>
        <n v="1160"/>
        <n v="6980"/>
        <n v="711"/>
        <n v="9233"/>
        <n v="1456"/>
        <n v="3324"/>
        <n v="2810"/>
        <n v="4918"/>
        <n v="6686"/>
        <n v="2180"/>
        <n v="2162"/>
        <n v="8860"/>
        <n v="90"/>
        <n v="7107"/>
        <n v="3197"/>
        <n v="4236"/>
        <n v="5104"/>
        <n v="6945"/>
        <n v="232"/>
        <n v="2470"/>
        <n v="3195"/>
        <n v="8975"/>
        <n v="8407"/>
        <n v="2783"/>
        <n v="79"/>
        <n v="5735"/>
        <n v="3507"/>
        <n v="9179"/>
        <n v="5570"/>
        <n v="6934"/>
        <n v="7698"/>
        <n v="762"/>
        <n v="9100"/>
        <n v="2717"/>
        <n v="965"/>
        <n v="5762"/>
        <n v="6169"/>
        <n v="2349"/>
        <n v="1493"/>
        <n v="2826"/>
        <n v="2602"/>
        <n v="7659"/>
        <n v="5606"/>
        <n v="7328"/>
        <n v="4774"/>
        <n v="9413"/>
        <n v="5660"/>
        <n v="8050"/>
        <n v="8151"/>
        <n v="9561"/>
        <n v="2910"/>
        <n v="3103"/>
        <n v="4392"/>
        <n v="2980"/>
        <n v="4942"/>
        <n v="128"/>
        <n v="9720"/>
        <n v="8981"/>
        <n v="1172"/>
        <n v="1298"/>
        <n v="532"/>
        <n v="9806"/>
        <n v="7347"/>
        <n v="4908"/>
        <n v="1343"/>
        <n v="8878"/>
        <n v="798"/>
        <n v="7421"/>
        <n v="1095"/>
        <n v="9150"/>
        <n v="4375"/>
        <n v="9631"/>
        <n v="6496"/>
        <n v="9479"/>
        <n v="4719"/>
        <n v="6908"/>
        <n v="2769"/>
        <n v="6058"/>
        <n v="2561"/>
        <n v="5095"/>
        <n v="8508"/>
        <n v="4681"/>
        <n v="7525"/>
        <n v="7981"/>
        <n v="4922"/>
        <n v="880"/>
        <n v="9307"/>
        <n v="66"/>
        <n v="9103"/>
        <n v="5935"/>
        <n v="8270"/>
        <n v="7964"/>
        <n v="2366"/>
        <n v="5856"/>
        <n v="4845"/>
        <n v="2774"/>
        <n v="5119"/>
        <n v="4383"/>
        <n v="8847"/>
        <n v="9212"/>
        <n v="6829"/>
        <n v="4359"/>
        <n v="7924"/>
        <n v="6029"/>
        <n v="2670"/>
        <n v="4726"/>
        <n v="1110"/>
        <n v="7763"/>
        <n v="2659"/>
        <n v="9230"/>
        <n v="2009"/>
        <n v="5721"/>
        <n v="3773"/>
        <n v="1523"/>
        <n v="9289"/>
        <n v="1292"/>
        <n v="2947"/>
        <n v="1644"/>
        <n v="9917"/>
        <n v="367"/>
        <n v="7710"/>
        <n v="4960"/>
        <n v="9780"/>
        <n v="6862"/>
        <n v="2928"/>
        <n v="1735"/>
        <n v="7744"/>
        <n v="2612"/>
        <n v="8326"/>
        <n v="1727"/>
        <n v="9319"/>
        <n v="3920"/>
        <n v="5569"/>
        <n v="909"/>
        <n v="1581"/>
        <n v="2392"/>
        <n v="1395"/>
        <n v="2252"/>
        <n v="7509"/>
        <n v="3900"/>
        <n v="3950"/>
        <n v="6232"/>
        <n v="2668"/>
        <n v="1988"/>
        <n v="3011"/>
        <n v="5993"/>
        <n v="240"/>
        <n v="7161"/>
        <n v="5624"/>
        <n v="9670"/>
        <n v="3432"/>
        <n v="6612"/>
        <n v="9872"/>
        <n v="6378"/>
        <n v="3223"/>
        <n v="1793"/>
        <n v="866"/>
        <n v="4508"/>
        <n v="5635"/>
        <n v="2037"/>
        <n v="3328"/>
        <n v="5751"/>
        <n v="2048"/>
        <n v="9941"/>
        <n v="537"/>
        <n v="8699"/>
        <n v="3518"/>
        <n v="9842"/>
        <n v="8249"/>
        <n v="6842"/>
        <n v="4957"/>
        <n v="4877"/>
        <n v="3699"/>
        <n v="1975"/>
        <n v="5971"/>
        <n v="7950"/>
        <n v="5262"/>
        <n v="2287"/>
        <n v="5436"/>
        <n v="5906"/>
        <n v="9614"/>
        <n v="7890"/>
        <n v="4042"/>
        <n v="732"/>
        <n v="6109"/>
        <n v="7187"/>
        <n v="7577"/>
        <n v="2720"/>
        <n v="4702"/>
        <n v="5008"/>
        <n v="4275"/>
        <n v="4339"/>
        <n v="5478"/>
        <n v="822"/>
        <n v="5532"/>
        <n v="3851"/>
        <n v="2938"/>
        <n v="2400"/>
        <n v="5439"/>
        <n v="848"/>
        <n v="37"/>
        <n v="1448"/>
        <n v="5556"/>
        <n v="3909"/>
        <n v="9512"/>
        <n v="5298"/>
        <n v="2463"/>
        <n v="196"/>
        <n v="6672"/>
        <n v="8390"/>
        <n v="7548"/>
        <n v="3236"/>
        <n v="9375"/>
        <n v="9991"/>
        <n v="1969"/>
        <n v="684"/>
        <n v="2837"/>
        <n v="4683"/>
        <n v="7631"/>
        <n v="1398"/>
        <n v="190"/>
        <n v="419"/>
        <n v="5527"/>
        <n v="987"/>
        <n v="9304"/>
        <n v="5014"/>
        <n v="9685"/>
        <n v="6916"/>
        <n v="7336"/>
        <n v="3606"/>
        <n v="5418"/>
        <n v="9598"/>
        <n v="1506"/>
        <n v="9045"/>
        <n v="1404"/>
        <n v="4028"/>
        <n v="6485"/>
        <n v="5191"/>
        <n v="4897"/>
        <n v="348"/>
        <n v="7604"/>
        <n v="7209"/>
        <n v="2449"/>
        <n v="3643"/>
        <n v="314"/>
        <n v="6583"/>
        <n v="387"/>
        <n v="9525"/>
        <n v="1900"/>
        <n v="5893"/>
        <n v="154"/>
        <n v="3714"/>
        <n v="5474"/>
        <n v="2155"/>
        <n v="7515"/>
        <n v="7338"/>
        <n v="3675"/>
        <n v="6919"/>
        <n v="8082"/>
        <n v="8109"/>
        <n v="9973"/>
        <n v="1261"/>
        <n v="6361"/>
        <n v="3107"/>
        <n v="2187"/>
        <n v="794"/>
        <n v="516"/>
        <n v="6171"/>
        <n v="436"/>
        <n v="1219"/>
        <n v="8527"/>
        <n v="9193"/>
        <n v="527"/>
        <n v="4568"/>
        <n v="2881"/>
        <n v="9067"/>
        <n v="3754"/>
        <n v="9604"/>
        <n v="6310"/>
        <n v="8950"/>
        <n v="1626"/>
        <n v="4087"/>
        <n v="3214"/>
        <n v="7918"/>
        <n v="9857"/>
        <n v="71"/>
        <n v="1819"/>
        <n v="9169"/>
        <n v="8218"/>
        <n v="2097"/>
        <n v="5967"/>
        <n v="2021"/>
        <n v="4482"/>
        <n v="4604"/>
        <n v="5675"/>
        <n v="8011"/>
        <n v="3961"/>
        <n v="2904"/>
        <n v="6253"/>
        <n v="2450"/>
        <n v="1967"/>
        <n v="2311"/>
        <n v="3016"/>
        <n v="3814"/>
        <n v="8136"/>
        <n v="7927"/>
        <n v="4814"/>
        <n v="5691"/>
        <n v="6344"/>
        <n v="9591"/>
        <n v="280"/>
        <n v="290"/>
        <n v="3534"/>
        <n v="954"/>
        <n v="7246"/>
        <n v="8159"/>
        <n v="7329"/>
        <n v="5529"/>
        <n v="4029"/>
        <n v="9474"/>
        <n v="6366"/>
        <n v="3044"/>
        <n v="9761"/>
        <n v="9653"/>
        <n v="523"/>
        <n v="9202"/>
        <n v="4343"/>
        <n v="3298"/>
        <n v="8728"/>
        <n v="326"/>
        <n v="4932"/>
        <n v="8548"/>
        <n v="6969"/>
        <n v="279"/>
        <n v="6271"/>
        <n v="2422"/>
        <n v="873"/>
        <n v="6819"/>
        <n v="4484"/>
        <n v="2025"/>
        <n v="7909"/>
        <n v="8620"/>
        <n v="9049"/>
        <n v="7638"/>
        <n v="4861"/>
        <n v="8222"/>
        <n v="7257"/>
        <n v="8535"/>
        <n v="653"/>
        <n v="9242"/>
        <n v="3506"/>
        <n v="598"/>
        <n v="8476"/>
        <n v="7865"/>
        <n v="9"/>
        <n v="6787"/>
        <n v="2111"/>
        <n v="6924"/>
        <n v="5994"/>
        <n v="3757"/>
        <n v="389"/>
        <n v="8158"/>
        <n v="5422"/>
        <n v="8555"/>
        <n v="2650"/>
        <n v="4119"/>
        <n v="6404"/>
        <n v="4979"/>
        <n v="8649"/>
        <n v="2744"/>
        <n v="977"/>
        <n v="7162"/>
        <n v="3545"/>
        <n v="5072"/>
        <n v="6080"/>
        <n v="7207"/>
        <n v="3456"/>
        <n v="1864"/>
        <n v="6498"/>
        <n v="3458"/>
        <n v="8903"/>
        <n v="4741"/>
        <n v="7612"/>
        <n v="1500"/>
        <n v="6122"/>
        <n v="4982"/>
        <n v="7461"/>
        <n v="4970"/>
        <n v="879"/>
        <n v="7258"/>
        <n v="4623"/>
        <n v="9544"/>
        <n v="617"/>
        <n v="3473"/>
        <n v="5773"/>
        <n v="2210"/>
        <n v="1419"/>
        <n v="3733"/>
        <n v="2863"/>
        <n v="3813"/>
        <n v="6018"/>
        <n v="5997"/>
        <n v="1328"/>
        <n v="4221"/>
        <n v="1590"/>
        <n v="2848"/>
        <n v="6764"/>
        <n v="9910"/>
        <n v="7602"/>
        <n v="7190"/>
        <n v="3053"/>
        <n v="1602"/>
        <n v="6280"/>
        <n v="1978"/>
        <n v="1220"/>
        <n v="4271"/>
        <n v="6351"/>
        <n v="7734"/>
        <n v="7634"/>
        <n v="4805"/>
        <n v="33"/>
        <n v="1136"/>
        <n v="7392"/>
        <n v="569"/>
        <n v="6574"/>
        <n v="58"/>
        <n v="5789"/>
        <n v="4101"/>
        <n v="9865"/>
        <n v="9426"/>
        <n v="7390"/>
        <n v="9419"/>
        <n v="5114"/>
        <n v="4039"/>
        <n v="1541"/>
        <n v="8971"/>
        <n v="2114"/>
        <n v="3789"/>
        <n v="8640"/>
        <n v="8238"/>
        <n v="922"/>
        <n v="3091"/>
        <n v="6907"/>
        <n v="4307"/>
        <n v="2485"/>
        <n v="663"/>
        <n v="5097"/>
        <n v="4073"/>
        <n v="9281"/>
        <n v="3266"/>
        <n v="6671"/>
        <n v="4032"/>
        <n v="8922"/>
        <n v="679"/>
        <n v="1126"/>
        <n v="1230"/>
        <n v="3919"/>
        <n v="9977"/>
        <n v="7223"/>
        <n v="1701"/>
        <n v="519"/>
        <n v="7056"/>
        <n v="6328"/>
        <n v="1198"/>
        <n v="2147"/>
        <n v="4338"/>
        <n v="9962"/>
        <n v="4517"/>
        <n v="6186"/>
        <n v="2291"/>
        <n v="8730"/>
        <n v="936"/>
        <n v="9919"/>
        <n v="1311"/>
        <n v="8993"/>
        <n v="3621"/>
        <n v="7947"/>
        <n v="5028"/>
        <n v="3582"/>
        <n v="2764"/>
        <n v="6998"/>
        <n v="739"/>
        <n v="5086"/>
        <n v="150"/>
        <n v="8220"/>
        <n v="6555"/>
        <n v="1361"/>
        <n v="1338"/>
        <n v="3836"/>
        <n v="3234"/>
        <n v="5944"/>
        <n v="5407"/>
        <n v="6698"/>
        <n v="2723"/>
        <n v="6474"/>
        <n v="7952"/>
        <n v="6158"/>
        <n v="3046"/>
        <n v="6434"/>
        <n v="4240"/>
        <n v="6668"/>
        <n v="6970"/>
        <n v="5368"/>
        <n v="5930"/>
        <n v="4972"/>
        <n v="1743"/>
        <n v="7259"/>
        <n v="8677"/>
        <n v="6726"/>
        <n v="4951"/>
        <n v="2733"/>
        <n v="1482"/>
        <n v="9641"/>
        <n v="7684"/>
        <n v="5471"/>
        <n v="1319"/>
        <n v="9258"/>
        <n v="5957"/>
        <n v="7072"/>
        <n v="4984"/>
        <n v="3449"/>
        <n v="8253"/>
        <n v="2212"/>
        <n v="176"/>
        <n v="4025"/>
        <n v="7669"/>
        <n v="2052"/>
        <n v="1957"/>
        <n v="9520"/>
        <n v="1904"/>
        <n v="5669"/>
        <n v="1774"/>
        <n v="2894"/>
        <n v="3012"/>
        <n v="4657"/>
        <n v="7514"/>
        <n v="7599"/>
        <n v="1223"/>
        <n v="7283"/>
        <n v="7798"/>
        <n v="1522"/>
        <n v="9240"/>
        <n v="9963"/>
        <n v="9695"/>
        <n v="6880"/>
        <n v="7458"/>
        <n v="9405"/>
        <n v="8658"/>
        <n v="1373"/>
        <n v="4601"/>
        <n v="652"/>
        <n v="4524"/>
        <n v="9903"/>
        <n v="455"/>
        <n v="6203"/>
        <n v="4651"/>
        <n v="5337"/>
        <n v="4828"/>
        <n v="1722"/>
        <n v="1648"/>
        <n v="8276"/>
        <n v="6393"/>
        <n v="376"/>
        <n v="6009"/>
        <n v="6111"/>
        <n v="5530"/>
        <n v="6147"/>
        <n v="1871"/>
        <n v="3646"/>
        <n v="4445"/>
        <n v="4274"/>
        <n v="5167"/>
        <n v="6193"/>
        <n v="8451"/>
        <n v="69"/>
        <n v="1210"/>
        <n v="5312"/>
        <n v="2982"/>
        <n v="5915"/>
        <n v="2785"/>
        <n v="7033"/>
        <n v="4134"/>
        <n v="2754"/>
        <n v="9096"/>
        <n v="50"/>
        <n v="11"/>
        <n v="8559"/>
        <n v="4233"/>
        <n v="3380"/>
        <n v="2644"/>
        <n v="5267"/>
        <n v="1604"/>
        <n v="4510"/>
        <n v="1245"/>
        <n v="9997"/>
        <n v="126"/>
        <n v="3871"/>
        <n v="5752"/>
        <n v="7222"/>
        <n v="8539"/>
        <n v="4393"/>
        <n v="7846"/>
        <n v="9312"/>
        <n v="8329"/>
        <n v="7310"/>
        <n v="1504"/>
        <n v="1705"/>
        <n v="2605"/>
        <n v="427"/>
        <n v="6891"/>
        <n v="3135"/>
        <n v="4010"/>
        <n v="1394"/>
        <n v="9198"/>
        <n v="8366"/>
        <n v="1870"/>
        <n v="9716"/>
        <n v="3608"/>
        <n v="707"/>
        <n v="3174"/>
        <n v="9678"/>
        <n v="5380"/>
        <n v="7243"/>
        <n v="1944"/>
        <n v="2534"/>
        <n v="8776"/>
        <n v="95"/>
        <n v="5941"/>
        <n v="1004"/>
        <n v="189"/>
        <n v="4254"/>
        <n v="8609"/>
        <n v="2708"/>
        <n v="7902"/>
        <n v="2004"/>
        <n v="6267"/>
        <n v="3978"/>
        <n v="5454"/>
        <n v="3045"/>
        <n v="6119"/>
        <n v="7098"/>
        <n v="6024"/>
        <n v="4266"/>
        <n v="3604"/>
        <n v="898"/>
        <n v="3285"/>
        <n v="5614"/>
        <n v="9650"/>
        <n v="6210"/>
        <n v="2420"/>
        <n v="8283"/>
        <n v="5837"/>
        <n v="4148"/>
        <n v="4316"/>
        <n v="4770"/>
        <n v="2411"/>
        <n v="6614"/>
        <n v="3636"/>
        <n v="1762"/>
        <n v="1097"/>
        <n v="3670"/>
        <n v="2163"/>
        <n v="2271"/>
        <n v="2148"/>
        <n v="4219"/>
        <n v="6088"/>
        <n v="6364"/>
        <n v="6573"/>
        <n v="4531"/>
        <n v="88"/>
        <n v="6304"/>
        <n v="8739"/>
        <n v="5590"/>
        <n v="235"/>
        <n v="7522"/>
        <n v="7700"/>
        <n v="7006"/>
        <n v="1787"/>
        <n v="5328"/>
        <n v="1993"/>
        <n v="6845"/>
        <n v="3915"/>
        <n v="508"/>
        <n v="8009"/>
        <n v="3686"/>
        <n v="4104"/>
        <n v="7863"/>
        <n v="592"/>
        <n v="9953"/>
        <n v="638"/>
        <n v="8029"/>
        <n v="6559"/>
        <n v="343"/>
        <n v="1262"/>
        <n v="7180"/>
        <n v="6094"/>
        <n v="859"/>
        <n v="1936"/>
        <n v="1357"/>
        <n v="6238"/>
        <n v="3771"/>
        <n v="3180"/>
        <n v="719"/>
        <n v="4675"/>
        <n v="366"/>
        <n v="3375"/>
        <n v="2911"/>
        <n v="3126"/>
        <n v="4637"/>
        <n v="6717"/>
        <n v="2454"/>
        <n v="1468"/>
        <n v="7099"/>
        <n v="4228"/>
        <n v="9368"/>
        <n v="3183"/>
        <n v="8687"/>
        <n v="8836"/>
        <n v="7042"/>
        <n v="817"/>
        <n v="9417"/>
        <n v="5643"/>
        <n v="623"/>
        <n v="9804"/>
        <n v="3565"/>
        <n v="4066"/>
        <n v="1526"/>
        <n v="2045"/>
        <n v="6052"/>
        <n v="9823"/>
        <n v="3279"/>
        <n v="9332"/>
        <n v="8286"/>
        <n v="8198"/>
        <n v="5884"/>
        <n v="4793"/>
        <n v="4603"/>
        <n v="2680"/>
        <n v="1369"/>
        <n v="8256"/>
        <n v="2870"/>
        <n v="7546"/>
        <n v="8775"/>
        <n v="3968"/>
        <n v="7786"/>
        <n v="5707"/>
        <n v="4289"/>
        <n v="1842"/>
        <n v="5217"/>
        <n v="7086"/>
        <n v="7330"/>
        <n v="5797"/>
        <n v="9367"/>
        <n v="4494"/>
        <n v="9966"/>
        <n v="6752"/>
        <n v="9170"/>
        <n v="1725"/>
        <n v="7547"/>
        <n v="1798"/>
        <n v="6670"/>
        <n v="6387"/>
        <n v="7404"/>
        <n v="2308"/>
        <n v="7651"/>
        <n v="8881"/>
        <n v="1396"/>
        <n v="9206"/>
        <n v="1543"/>
        <n v="9246"/>
        <n v="915"/>
        <n v="2179"/>
        <n v="1171"/>
        <n v="313"/>
        <n v="1884"/>
        <n v="1667"/>
        <n v="2482"/>
        <n v="9177"/>
        <n v="3631"/>
        <n v="8494"/>
        <n v="4518"/>
        <n v="6550"/>
        <n v="5866"/>
        <n v="5685"/>
        <n v="4260"/>
        <n v="9876"/>
        <n v="7852"/>
        <n v="5535"/>
        <n v="7306"/>
        <n v="9576"/>
        <n v="5787"/>
        <n v="1413"/>
        <n v="2960"/>
        <n v="4985"/>
        <n v="5341"/>
        <n v="757"/>
        <n v="2502"/>
        <n v="9331"/>
        <n v="2030"/>
        <n v="8416"/>
        <n v="8339"/>
        <n v="8676"/>
        <n v="8341"/>
        <n v="3276"/>
        <n v="1453"/>
        <n v="7878"/>
        <n v="7157"/>
        <n v="1079"/>
        <n v="4176"/>
        <n v="7587"/>
        <n v="7742"/>
        <n v="159"/>
        <n v="7661"/>
        <n v="1125"/>
        <n v="7560"/>
        <n v="5132"/>
        <n v="3281"/>
        <n v="4503"/>
        <n v="5868"/>
        <n v="4676"/>
        <n v="7558"/>
        <n v="769"/>
        <n v="6601"/>
        <n v="2164"/>
        <n v="1282"/>
        <n v="8309"/>
        <n v="6913"/>
        <n v="244"/>
        <n v="807"/>
        <n v="3139"/>
        <n v="8806"/>
        <n v="1407"/>
        <n v="1573"/>
        <n v="1964"/>
        <n v="4224"/>
        <n v="99"/>
        <n v="2628"/>
        <n v="4005"/>
        <n v="1111"/>
        <n v="2856"/>
        <n v="5183"/>
        <n v="6065"/>
        <n v="507"/>
        <n v="5546"/>
        <n v="5249"/>
        <n v="5715"/>
        <n v="3484"/>
        <n v="8141"/>
        <n v="5118"/>
        <n v="1980"/>
        <n v="9035"/>
        <n v="958"/>
        <n v="3648"/>
        <n v="2903"/>
        <n v="6467"/>
        <n v="4203"/>
        <n v="3756"/>
        <n v="6362"/>
        <n v="906"/>
        <n v="511"/>
        <n v="8500"/>
        <n v="2043"/>
        <n v="7994"/>
        <n v="2198"/>
        <n v="3722"/>
        <n v="157"/>
        <n v="3358"/>
        <n v="461"/>
        <n v="7838"/>
        <n v="8431"/>
        <n v="1164"/>
        <n v="2200"/>
        <n v="5780"/>
        <n v="6442"/>
        <n v="7309"/>
        <n v="6915"/>
        <n v="9070"/>
        <n v="9965"/>
        <n v="2797"/>
        <n v="495"/>
        <n v="6262"/>
        <n v="4631"/>
        <n v="1022"/>
        <n v="3563"/>
        <n v="8895"/>
        <n v="6264"/>
        <n v="8955"/>
        <n v="7287"/>
        <n v="7298"/>
        <n v="9461"/>
        <n v="9439"/>
        <n v="6766"/>
        <n v="5397"/>
        <n v="3931"/>
        <n v="7998"/>
        <n v="5260"/>
        <n v="407"/>
        <n v="165"/>
        <n v="562"/>
        <n v="9805"/>
        <n v="865"/>
        <n v="5622"/>
        <n v="7987"/>
        <n v="1342"/>
        <n v="2845"/>
        <n v="6910"/>
        <n v="2669"/>
        <n v="451"/>
        <n v="7447"/>
        <n v="6115"/>
        <n v="7518"/>
        <n v="4567"/>
        <n v="5151"/>
        <n v="7281"/>
        <n v="3879"/>
        <n v="2871"/>
        <n v="5823"/>
        <n v="6335"/>
        <n v="5036"/>
        <n v="4587"/>
        <n v="423"/>
        <n v="5613"/>
        <n v="5355"/>
        <n v="1260"/>
        <n v="4664"/>
        <n v="5142"/>
        <n v="3829"/>
        <n v="2648"/>
        <n v="534"/>
        <n v="8530"/>
        <n v="6314"/>
        <n v="7030"/>
        <n v="4520"/>
        <n v="2854"/>
        <n v="9696"/>
        <n v="9699"/>
        <n v="3340"/>
        <n v="6444"/>
        <n v="4344"/>
        <n v="5869"/>
        <n v="8622"/>
        <n v="3767"/>
        <n v="5754"/>
        <n v="6618"/>
        <n v="5427"/>
        <n v="3280"/>
        <n v="668"/>
        <n v="7557"/>
        <n v="7778"/>
        <n v="3827"/>
        <n v="3259"/>
        <n v="9040"/>
        <n v="5102"/>
        <n v="2424"/>
        <n v="9019"/>
        <n v="8486"/>
        <n v="1454"/>
        <n v="586"/>
        <n v="5573"/>
        <n v="8138"/>
        <n v="7038"/>
        <n v="3057"/>
        <n v="7164"/>
        <n v="9654"/>
        <n v="8651"/>
        <n v="2176"/>
        <n v="137"/>
        <n v="2297"/>
        <n v="3784"/>
        <n v="9526"/>
        <n v="7929"/>
        <n v="2281"/>
        <n v="2898"/>
        <n v="2130"/>
        <n v="9355"/>
        <n v="5985"/>
        <n v="463"/>
        <n v="3261"/>
        <n v="5873"/>
        <n v="8233"/>
        <n v="836"/>
        <n v="2190"/>
        <n v="2358"/>
        <n v="1516"/>
        <n v="5451"/>
        <n v="6979"/>
        <n v="949"/>
        <n v="9241"/>
        <n v="9317"/>
        <n v="9321"/>
        <n v="3515"/>
        <n v="967"/>
        <n v="2775"/>
        <n v="4011"/>
        <n v="6636"/>
        <n v="2566"/>
        <n v="6254"/>
        <n v="6213"/>
        <n v="6822"/>
        <n v="4492"/>
        <n v="2666"/>
        <n v="6817"/>
        <n v="9451"/>
        <n v="9710"/>
        <n v="9589"/>
        <n v="2360"/>
        <n v="6777"/>
        <n v="3626"/>
        <n v="725"/>
        <n v="7923"/>
        <n v="2098"/>
        <n v="4061"/>
        <n v="5763"/>
        <n v="2276"/>
        <n v="1194"/>
        <n v="2622"/>
        <n v="4354"/>
        <n v="8581"/>
        <n v="8450"/>
        <n v="391"/>
        <n v="5070"/>
        <n v="8781"/>
        <n v="6155"/>
        <n v="7797"/>
        <n v="9673"/>
        <n v="1942"/>
        <n v="7944"/>
        <n v="8142"/>
        <n v="2818"/>
        <n v="7582"/>
        <n v="5253"/>
        <n v="7436"/>
        <n v="7991"/>
        <n v="6013"/>
        <n v="9632"/>
        <n v="5395"/>
        <n v="8957"/>
        <n v="7152"/>
        <n v="8202"/>
        <n v="9882"/>
        <n v="4100"/>
        <n v="8850"/>
        <n v="1273"/>
        <n v="4786"/>
        <n v="3667"/>
        <n v="1959"/>
        <n v="6730"/>
        <n v="9706"/>
        <n v="7320"/>
        <n v="158"/>
        <n v="1593"/>
        <n v="6000"/>
        <n v="2220"/>
        <n v="5136"/>
        <n v="5377"/>
        <n v="6072"/>
        <n v="2384"/>
        <n v="6504"/>
        <n v="2656"/>
        <n v="2095"/>
        <n v="1009"/>
        <n v="3911"/>
        <n v="4701"/>
        <n v="2173"/>
        <n v="6833"/>
        <n v="681"/>
        <n v="1755"/>
        <n v="7051"/>
        <n v="7245"/>
        <n v="2839"/>
        <n v="3532"/>
        <n v="5359"/>
        <n v="6045"/>
        <n v="6531"/>
        <n v="9791"/>
        <n v="6685"/>
        <n v="1422"/>
        <n v="1140"/>
        <n v="3969"/>
        <n v="6637"/>
        <n v="2892"/>
        <n v="7490"/>
        <n v="6334"/>
        <n v="9293"/>
        <n v="8854"/>
        <n v="3689"/>
        <n v="7332"/>
        <n v="178"/>
        <n v="5630"/>
        <n v="4139"/>
        <n v="5568"/>
        <n v="9363"/>
        <n v="1911"/>
        <n v="6930"/>
        <n v="8488"/>
        <n v="2684"/>
        <n v="2647"/>
        <n v="3539"/>
        <n v="7552"/>
        <n v="8865"/>
        <n v="3349"/>
        <n v="5877"/>
        <n v="3747"/>
        <n v="5402"/>
        <n v="1316"/>
        <n v="8994"/>
        <n v="7971"/>
        <n v="8124"/>
        <n v="3530"/>
        <n v="8691"/>
        <n v="8302"/>
        <n v="4796"/>
        <n v="1221"/>
        <n v="1176"/>
        <n v="9511"/>
        <n v="8106"/>
        <n v="872"/>
        <n v="4716"/>
        <n v="8772"/>
        <n v="2957"/>
        <n v="6337"/>
        <n v="2310"/>
        <n v="2107"/>
        <n v="9247"/>
        <n v="3422"/>
        <n v="2796"/>
        <n v="2120"/>
        <n v="8031"/>
        <n v="6942"/>
        <n v="1246"/>
        <n v="1888"/>
        <n v="8380"/>
        <n v="5831"/>
        <n v="388"/>
        <n v="3774"/>
        <n v="4744"/>
        <n v="4083"/>
        <n v="5652"/>
        <n v="5850"/>
        <n v="6415"/>
        <n v="4966"/>
        <n v="3117"/>
        <n v="2347"/>
        <n v="7819"/>
        <n v="1724"/>
        <n v="1620"/>
        <n v="5918"/>
        <n v="4280"/>
        <n v="1587"/>
        <n v="2073"/>
        <n v="8753"/>
        <n v="5473"/>
        <n v="8616"/>
        <n v="8824"/>
        <n v="2765"/>
        <n v="4840"/>
        <n v="2354"/>
        <n v="4376"/>
        <n v="2005"/>
        <n v="3369"/>
        <n v="4983"/>
        <n v="4880"/>
        <n v="2967"/>
        <n v="1226"/>
        <n v="7005"/>
        <n v="4684"/>
        <n v="675"/>
        <n v="8419"/>
        <n v="8095"/>
        <n v="6117"/>
        <n v="5674"/>
        <n v="7455"/>
        <n v="496"/>
        <n v="6983"/>
        <n v="8822"/>
        <n v="1840"/>
        <n v="2939"/>
        <n v="4045"/>
        <n v="6674"/>
        <n v="5173"/>
        <n v="1781"/>
        <n v="5283"/>
        <n v="3120"/>
        <n v="9183"/>
        <n v="7654"/>
        <n v="8978"/>
        <n v="2691"/>
        <n v="8328"/>
        <n v="2457"/>
        <n v="7617"/>
        <n v="1939"/>
        <n v="2528"/>
        <n v="9274"/>
        <n v="7359"/>
        <n v="9600"/>
        <n v="845"/>
        <n v="2975"/>
        <n v="9901"/>
        <n v="2564"/>
        <n v="7125"/>
        <n v="7757"/>
        <n v="3843"/>
        <n v="5713"/>
        <n v="9463"/>
        <n v="7670"/>
        <n v="8068"/>
        <n v="3821"/>
        <n v="7018"/>
        <n v="5592"/>
        <n v="6546"/>
        <n v="3347"/>
        <n v="1159"/>
        <n v="3645"/>
        <n v="4111"/>
        <n v="2971"/>
        <n v="4800"/>
        <n v="9809"/>
        <n v="7296"/>
        <n v="1123"/>
        <n v="9445"/>
        <n v="7926"/>
        <n v="2693"/>
        <n v="8467"/>
        <n v="4227"/>
        <n v="8194"/>
        <n v="5966"/>
        <n v="8250"/>
        <n v="3937"/>
        <n v="6201"/>
        <n v="3499"/>
        <n v="6199"/>
        <n v="4103"/>
        <n v="8239"/>
        <n v="524"/>
        <n v="9831"/>
        <n v="5269"/>
        <n v="9691"/>
        <n v="5828"/>
        <n v="7171"/>
        <n v="7462"/>
        <n v="6151"/>
        <n v="46"/>
        <n v="1167"/>
        <n v="6799"/>
        <n v="8892"/>
        <n v="1044"/>
        <n v="3886"/>
        <n v="78"/>
        <n v="3314"/>
        <n v="6620"/>
        <n v="2548"/>
        <n v="8679"/>
        <n v="7019"/>
        <n v="3148"/>
        <n v="3164"/>
        <n v="198"/>
        <n v="2992"/>
        <n v="2359"/>
        <n v="974"/>
        <n v="5391"/>
        <n v="4989"/>
        <n v="1180"/>
        <n v="2406"/>
        <n v="9140"/>
        <n v="2345"/>
        <n v="1185"/>
        <n v="4205"/>
        <n v="6252"/>
        <n v="4679"/>
        <n v="344"/>
        <n v="1430"/>
        <n v="5664"/>
        <n v="4000"/>
        <n v="6740"/>
        <n v="5907"/>
        <n v="938"/>
        <n v="3218"/>
        <n v="8004"/>
        <n v="5268"/>
        <n v="412"/>
        <n v="3394"/>
        <n v="625"/>
        <n v="5547"/>
        <n v="3633"/>
        <n v="7088"/>
        <n v="8195"/>
        <n v="5305"/>
        <n v="1077"/>
        <n v="5204"/>
        <n v="5000"/>
      </sharedItems>
    </cacheField>
    <cacheField name="Unit_Selling Price" numFmtId="167">
      <sharedItems containsSemiMixedTypes="0" containsString="0" containsNumber="1" minValue="0" maxValue="668.27" count="12">
        <n v="255.28"/>
        <n v="152.58000000000001"/>
        <n v="47.45"/>
        <n v="205.7"/>
        <n v="81.73"/>
        <n v="109.28"/>
        <n v="651.21"/>
        <n v="437.2"/>
        <n v="421.89"/>
        <n v="9.33"/>
        <n v="154.06"/>
        <n v="668.27"/>
      </sharedItems>
    </cacheField>
    <cacheField name="Unit_Cost" numFmtId="167">
      <sharedItems containsSemiMixedTypes="0" containsString="0" containsNumber="1" minValue="0" maxValue="524.96" count="12">
        <n v="159.41999999999999"/>
        <n v="97.44"/>
        <n v="31.79"/>
        <n v="117.11"/>
        <n v="56.67"/>
        <n v="35.840000000000003"/>
        <n v="524.96"/>
        <n v="263.33"/>
        <n v="364.69"/>
        <n v="6.92"/>
        <n v="90.93"/>
        <n v="502.54"/>
      </sharedItems>
    </cacheField>
    <cacheField name="Unit_Profit" numFmtId="167">
      <sharedItems containsSemiMixedTypes="0" containsString="0" containsNumber="1" minValue="0" maxValue="173.87" count="12">
        <n v="95.86"/>
        <n v="55.14"/>
        <n v="15.66"/>
        <n v="88.59"/>
        <n v="25.06"/>
        <n v="73.44"/>
        <n v="126.25"/>
        <n v="173.87"/>
        <n v="57.2"/>
        <n v="2.41"/>
        <n v="63.13"/>
        <n v="165.73"/>
      </sharedItems>
    </cacheField>
    <cacheField name="Total_Cost" numFmtId="167">
      <sharedItems containsSemiMixedTypes="0" containsString="0" containsNumber="1" minValue="0" maxValue="5248025.12" count="4908">
        <n v="87999.84"/>
        <n v="211152.48"/>
        <n v="151892.62"/>
        <n v="1055863.76"/>
        <n v="734892.48"/>
        <n v="2720.16"/>
        <n v="295966.71999999997"/>
        <n v="33223.68"/>
        <n v="316861.44"/>
        <n v="1565026.14"/>
        <n v="1944451.84"/>
        <n v="1943902.06"/>
        <n v="1143227.82"/>
        <n v="1786957.38"/>
        <n v="1024751.76"/>
        <n v="1346800.17"/>
        <n v="657689.76"/>
        <n v="3289399.36"/>
        <n v="55378.18"/>
        <n v="824520.24"/>
        <n v="54615.22"/>
        <n v="569448.24"/>
        <n v="34309.360000000001"/>
        <n v="226726.28"/>
        <n v="329152.32"/>
        <n v="470196.65"/>
        <n v="9618.7999999999993"/>
        <n v="2564429.6"/>
        <n v="942172.2"/>
        <n v="283258.08"/>
        <n v="1672145.5"/>
        <n v="134184.95999999999"/>
        <n v="165795.84"/>
        <n v="2028405.78"/>
        <n v="35638"/>
        <n v="1056566.42"/>
        <n v="1273990.54"/>
        <n v="662970.63"/>
        <n v="175903.68"/>
        <n v="216151.04000000001"/>
        <n v="678323.4"/>
        <n v="193074.69"/>
        <n v="2013818.18"/>
        <n v="33129.599999999999"/>
        <n v="159898.26"/>
        <n v="4842231.04"/>
        <n v="2032380.94"/>
        <n v="3262489.68"/>
        <n v="240999.99"/>
        <n v="54999.9"/>
        <n v="487687.2"/>
        <n v="298177.28000000003"/>
        <n v="3624848.8"/>
        <n v="605560.69999999995"/>
        <n v="96552.960000000006"/>
        <n v="693432.18"/>
        <n v="153646.07999999999"/>
        <n v="453076.65"/>
        <n v="714253.89"/>
        <n v="1085682.1299999999"/>
        <n v="590468.62"/>
        <n v="182347.44"/>
        <n v="84652.02"/>
        <n v="175858.62"/>
        <n v="2251881.7400000002"/>
        <n v="1552431.96"/>
        <n v="127061.75999999999"/>
        <n v="311859.90000000002"/>
        <n v="283709.44"/>
        <n v="168963.85"/>
        <n v="133683.20000000001"/>
        <n v="698746.04"/>
        <n v="240695.4"/>
        <n v="1240128.18"/>
        <n v="99216.59"/>
        <n v="1872007.36"/>
        <n v="55539.92"/>
        <n v="1282477.28"/>
        <n v="2407166.6"/>
        <n v="36182.879999999997"/>
        <n v="849070.92"/>
        <n v="2424790.2400000002"/>
        <n v="474178.39"/>
        <n v="3390637.38"/>
        <n v="2073197.09"/>
        <n v="2533234.6"/>
        <n v="2265089.59"/>
        <n v="3246470.38"/>
        <n v="31090.62"/>
        <n v="87676.82"/>
        <n v="771520.68"/>
        <n v="971700.96"/>
        <n v="5226501.76"/>
        <n v="910576.8"/>
        <n v="57852.34"/>
        <n v="454798.7"/>
        <n v="3719.43"/>
        <n v="32489.4"/>
        <n v="1627727.06"/>
        <n v="502907.51"/>
        <n v="3404708.5"/>
        <n v="374631.6"/>
        <n v="36339.54"/>
        <n v="1005155.13"/>
        <n v="166643.18"/>
        <n v="20289.439999999999"/>
        <n v="368411.67"/>
        <n v="3934888.2"/>
        <n v="29747.200000000001"/>
        <n v="44585.56"/>
        <n v="694977.99"/>
        <n v="2327672.64"/>
        <n v="4647470.88"/>
        <n v="564829.89"/>
        <n v="502946.25"/>
        <n v="1862413.24"/>
        <n v="31984.240000000002"/>
        <n v="4627522.4000000004"/>
        <n v="312195.03000000003"/>
        <n v="503436.64"/>
        <n v="1811112"/>
        <n v="1323345.42"/>
        <n v="1500860.64"/>
        <n v="396311.65"/>
        <n v="76121.5"/>
        <n v="211719.12"/>
        <n v="2274571.5299999998"/>
        <n v="20917.82"/>
        <n v="559434.46"/>
        <n v="39463.620000000003"/>
        <n v="93055.2"/>
        <n v="118544.91"/>
        <n v="44982.85"/>
        <n v="1351541.14"/>
        <n v="226645.44"/>
        <n v="2199080.7000000002"/>
        <n v="2043722.76"/>
        <n v="61352.72"/>
        <n v="320922.21000000002"/>
        <n v="103075.84"/>
        <n v="3433921.04"/>
        <n v="119364"/>
        <n v="3295173.92"/>
        <n v="1526765.34"/>
        <n v="2149036.13"/>
        <n v="2223150.2400000002"/>
        <n v="4977145.76"/>
        <n v="759617.12"/>
        <n v="3594668.62"/>
        <n v="3206354.48"/>
        <n v="18724.310000000001"/>
        <n v="26275.24"/>
        <n v="448714.32"/>
        <n v="147060.54"/>
        <n v="575244.31999999995"/>
        <n v="975430.14"/>
        <n v="834525.86"/>
        <n v="1043332.99"/>
        <n v="2043967.46"/>
        <n v="116051.04"/>
        <n v="4584475.68"/>
        <n v="1831196.82"/>
        <n v="404911.29"/>
        <n v="803374.6"/>
        <n v="963826.56"/>
        <n v="2138687.04"/>
        <n v="28939.68"/>
        <n v="2140317.86"/>
        <n v="637478.12"/>
        <n v="653590.91"/>
        <n v="19264.740000000002"/>
        <n v="4373103.08"/>
        <n v="1900606.28"/>
        <n v="46972.959999999999"/>
        <n v="24801.279999999999"/>
        <n v="2887804.96"/>
        <n v="855822.5"/>
        <n v="273426.51"/>
        <n v="332652.90000000002"/>
        <n v="1589098.56"/>
        <n v="496932.45"/>
        <n v="868381.5"/>
        <n v="82171.5"/>
        <n v="722712.48"/>
        <n v="521756.34"/>
        <n v="869896.74"/>
        <n v="321466.95"/>
        <n v="100424.61"/>
        <n v="853196.19"/>
        <n v="2552355.52"/>
        <n v="1334556.44"/>
        <n v="142015.01999999999"/>
        <n v="97075.71"/>
        <n v="414607.2"/>
        <n v="437054.52"/>
        <n v="90408.92"/>
        <n v="55629.88"/>
        <n v="1375372.59"/>
        <n v="1065959.8400000001"/>
        <n v="1643305.8"/>
        <n v="1846331.96"/>
        <n v="1546315.58"/>
        <n v="485037.7"/>
        <n v="482838.3"/>
        <n v="626520.6"/>
        <n v="1142209.08"/>
        <n v="466689.44"/>
        <n v="125070.69"/>
        <n v="1502887.49"/>
        <n v="68110.559999999998"/>
        <n v="1281577.3799999999"/>
        <n v="4867429.12"/>
        <n v="869108.94"/>
        <n v="173767.8"/>
        <n v="458573.64"/>
        <n v="478733.94"/>
        <n v="2791107.16"/>
        <n v="2532971.27"/>
        <n v="578314.80000000005"/>
        <n v="822128.94"/>
        <n v="723199.68"/>
        <n v="582409.93000000005"/>
        <n v="4281048.8"/>
        <n v="1211844.6599999999"/>
        <n v="75565.08"/>
        <n v="212503.41"/>
        <n v="2315197.36"/>
        <n v="173764.14"/>
        <n v="11549.12"/>
        <n v="256363.51999999999"/>
        <n v="128343.03999999999"/>
        <n v="1606902.56"/>
        <n v="9549.6"/>
        <n v="158684.04999999999"/>
        <n v="4113061.6"/>
        <n v="262990.56"/>
        <n v="353346.56"/>
        <n v="93725.33"/>
        <n v="624416.31000000006"/>
        <n v="3534940.17"/>
        <n v="63470.239999999998"/>
        <n v="214645.76000000001"/>
        <n v="530204.52"/>
        <n v="534511.43999999994"/>
        <n v="1243957.5900000001"/>
        <n v="50181.599999999999"/>
        <n v="636510"/>
        <n v="104660.43"/>
        <n v="4350343.5199999996"/>
        <n v="560767.19999999995"/>
        <n v="252317.23"/>
        <n v="624154.68000000005"/>
        <n v="4783960.4800000004"/>
        <n v="1119766.08"/>
        <n v="423891.6"/>
        <n v="179773.44"/>
        <n v="68060.67"/>
        <n v="545902.11"/>
        <n v="343173.29"/>
        <n v="758765.28"/>
        <n v="1155173.04"/>
        <n v="4469590.76"/>
        <n v="115524.86"/>
        <n v="570091.48"/>
        <n v="2864.88"/>
        <n v="6857.07"/>
        <n v="228833.77"/>
        <n v="56268.800000000003"/>
        <n v="742352.52"/>
        <n v="488835.42"/>
        <n v="55090.12"/>
        <n v="510941.1"/>
        <n v="766176.18"/>
        <n v="348400.64000000001"/>
        <n v="12580.74"/>
        <n v="1339823.04"/>
        <n v="233425.92000000001"/>
        <n v="792818.67"/>
        <n v="20503.96"/>
        <n v="230052.9"/>
        <n v="438455.79"/>
        <n v="468869.82"/>
        <n v="84891.66"/>
        <n v="82141.919999999998"/>
        <n v="867785.1"/>
        <n v="53216.46"/>
        <n v="571890.52"/>
        <n v="520329.6"/>
        <n v="47942.82"/>
        <n v="43284.6"/>
        <n v="228792.63"/>
        <n v="486496.46"/>
        <n v="23230.44"/>
        <n v="317582.09999999998"/>
        <n v="453558.84"/>
        <n v="1089396.21"/>
        <n v="1757.68"/>
        <n v="959013.79"/>
        <n v="67961.320000000007"/>
        <n v="1444504.62"/>
        <n v="217825.08"/>
        <n v="722217.37"/>
        <n v="683151.84"/>
        <n v="373928.6"/>
        <n v="769358.73"/>
        <n v="1472084.28"/>
        <n v="169948.17"/>
        <n v="1040215.5"/>
        <n v="14192.64"/>
        <n v="18718.599999999999"/>
        <n v="1547489.94"/>
        <n v="549075.63"/>
        <n v="2905485.23"/>
        <n v="184259.04"/>
        <n v="683922.4"/>
        <n v="43077"/>
        <n v="367731.63"/>
        <n v="246516.55"/>
        <n v="2803168.12"/>
        <n v="380511.85"/>
        <n v="463885.68"/>
        <n v="2280174.4700000002"/>
        <n v="495960.85"/>
        <n v="241060.09"/>
        <n v="52799.6"/>
        <n v="3604375.36"/>
        <n v="2597686.87"/>
        <n v="520627.29"/>
        <n v="102588.36"/>
        <n v="198582.72"/>
        <n v="1118868.94"/>
        <n v="132267.78"/>
        <n v="574768.53"/>
        <n v="301623.52"/>
        <n v="1801440.53"/>
        <n v="2721254.1"/>
        <n v="1086546.58"/>
        <n v="2276003.66"/>
        <n v="136601.63"/>
        <n v="985644.19"/>
        <n v="286750.2"/>
        <n v="224778.96"/>
        <n v="409894.11"/>
        <n v="692557.9"/>
        <n v="2364703.4"/>
        <n v="59726.52"/>
        <n v="87565.59"/>
        <n v="1177794.96"/>
        <n v="201802.92"/>
        <n v="3033126.73"/>
        <n v="419443.04"/>
        <n v="324572.64"/>
        <n v="290432.8"/>
        <n v="3592826.24"/>
        <n v="327448.68"/>
        <n v="562228.80000000005"/>
        <n v="428042.7"/>
        <n v="2507954.92"/>
        <n v="20473.439999999999"/>
        <n v="1636.74"/>
        <n v="1145288.6599999999"/>
        <n v="53025.72"/>
        <n v="2437.12"/>
        <n v="506189.72"/>
        <n v="2396377.9900000002"/>
        <n v="1369577.22"/>
        <n v="677701.29"/>
        <n v="1893470.48"/>
        <n v="49642.92"/>
        <n v="317578.68"/>
        <n v="682520.58"/>
        <n v="382069.14"/>
        <n v="3501.52"/>
        <n v="781468.8"/>
        <n v="176116.6"/>
        <n v="158332.72"/>
        <n v="388463.42"/>
        <n v="183651.84"/>
        <n v="3605425.28"/>
        <n v="690766.86"/>
        <n v="1114186.3799999999"/>
        <n v="28279.23"/>
        <n v="1084374.8400000001"/>
        <n v="35768.32"/>
        <n v="253201.56"/>
        <n v="129130.2"/>
        <n v="63725.760000000002"/>
        <n v="3496233.6"/>
        <n v="3107888.18"/>
        <n v="55097.04"/>
        <n v="984064.21"/>
        <n v="602956.82999999996"/>
        <n v="522661.93"/>
        <n v="643784.4"/>
        <n v="9431.9599999999991"/>
        <n v="3127306.42"/>
        <n v="2772738.07"/>
        <n v="1824236"/>
        <n v="61214.32"/>
        <n v="42502.5"/>
        <n v="103508.24"/>
        <n v="88202.240000000005"/>
        <n v="545940.93000000005"/>
        <n v="502206.39"/>
        <n v="3383601.82"/>
        <n v="529864.5"/>
        <n v="542102.18999999994"/>
        <n v="1541797.15"/>
        <n v="106432.92"/>
        <n v="1507156.68"/>
        <n v="24593.68"/>
        <n v="641874.87"/>
        <n v="267417.48"/>
        <n v="735259.98"/>
        <n v="325984.05"/>
        <n v="708940.74"/>
        <n v="705270.72"/>
        <n v="54371.519999999997"/>
        <n v="18373.599999999999"/>
        <n v="302887.83"/>
        <n v="500744.16"/>
        <n v="1097044.82"/>
        <n v="294461.44"/>
        <n v="4535423.5"/>
        <n v="51401.760000000002"/>
        <n v="1318881.6599999999"/>
        <n v="1254533.6000000001"/>
        <n v="801032.4"/>
        <n v="65158.720000000001"/>
        <n v="1090449.53"/>
        <n v="162608.4"/>
        <n v="333028.38"/>
        <n v="751377.76"/>
        <n v="35285.08"/>
        <n v="2286241.61"/>
        <n v="191610.4"/>
        <n v="118926.39"/>
        <n v="366144.87"/>
        <n v="717071.16"/>
        <n v="3085595.6"/>
        <n v="1068592.26"/>
        <n v="321619.40999999997"/>
        <n v="32457.59"/>
        <n v="887331.72"/>
        <n v="34852.050000000003"/>
        <n v="58849.279999999999"/>
        <n v="603704"/>
        <n v="1340965.1299999999"/>
        <n v="76880.160000000003"/>
        <n v="970230.12"/>
        <n v="7060.48"/>
        <n v="327779.28000000003"/>
        <n v="404607.96"/>
        <n v="198591.12"/>
        <n v="407074.36"/>
        <n v="49824"/>
        <n v="8124.08"/>
        <n v="836476.74"/>
        <n v="356907.66"/>
        <n v="102936.02"/>
        <n v="195854.4"/>
        <n v="154838.04"/>
        <n v="225263.25"/>
        <n v="4628393.4000000004"/>
        <n v="57072.36"/>
        <n v="412110.09"/>
        <n v="12608.24"/>
        <n v="15339.52"/>
        <n v="244072.02"/>
        <n v="297331.87"/>
        <n v="184540.16"/>
        <n v="1158061.76"/>
        <n v="26703.599999999999"/>
        <n v="108149.58"/>
        <n v="4866379.2"/>
        <n v="313290.45"/>
        <n v="421596"/>
        <n v="513935.84"/>
        <n v="4985020.16"/>
        <n v="789999.84"/>
        <n v="2574009.88"/>
        <n v="3882604.16"/>
        <n v="36272.39"/>
        <n v="640549.56000000006"/>
        <n v="22825.22"/>
        <n v="724439.31"/>
        <n v="2506111.61"/>
        <n v="304672.81"/>
        <n v="909012.84"/>
        <n v="55373.84"/>
        <n v="5216527.5199999996"/>
        <n v="172206.43"/>
        <n v="37264.199999999997"/>
        <n v="1477762.4"/>
        <n v="245164.48"/>
        <n v="1061364.48"/>
        <n v="182103.04000000001"/>
        <n v="2032644.27"/>
        <n v="794720.64"/>
        <n v="3440062.88"/>
        <n v="9841.44"/>
        <n v="454833.42"/>
        <n v="598410.32999999996"/>
        <n v="1478088.57"/>
        <n v="326362.53000000003"/>
        <n v="881637.12"/>
        <n v="4170579.46"/>
        <n v="1162316.75"/>
        <n v="669790.38"/>
        <n v="554400.21"/>
        <n v="2270694.59"/>
        <n v="3457261.2"/>
        <n v="21459.48"/>
        <n v="1181561.71"/>
        <n v="279263.03999999998"/>
        <n v="782735.52"/>
        <n v="4864587.2"/>
        <n v="540065.1"/>
        <n v="1669512.2"/>
        <n v="81291.42"/>
        <n v="57293.37"/>
        <n v="637160.16"/>
        <n v="510248.27"/>
        <n v="307070.61"/>
        <n v="5009168.32"/>
        <n v="96615.75"/>
        <n v="261155.3"/>
        <n v="25273.05"/>
        <n v="4048.2"/>
        <n v="2808477.69"/>
        <n v="1388275.76"/>
        <n v="769085.94"/>
        <n v="4962446.88"/>
        <n v="904431.2"/>
        <n v="4419336.76"/>
        <n v="163796.64000000001"/>
        <n v="170746.38"/>
        <n v="55627.25"/>
        <n v="290662.40000000002"/>
        <n v="327325.92"/>
        <n v="1004248.48"/>
        <n v="396519.99"/>
        <n v="4287671.28"/>
        <n v="192456.66"/>
        <n v="219699.20000000001"/>
        <n v="50931.199999999997"/>
        <n v="2699644.88"/>
        <n v="248883.91"/>
        <n v="2481095.2599999998"/>
        <n v="1810657.08"/>
        <n v="384303.35999999999"/>
        <n v="624882.72"/>
        <n v="1132041.42"/>
        <n v="430174.24"/>
        <n v="541708.53"/>
        <n v="1134910.98"/>
        <n v="2351820.7999999998"/>
        <n v="146710.85"/>
        <n v="1200273.18"/>
        <n v="1917904.71"/>
        <n v="389379.57"/>
        <n v="23970.880000000001"/>
        <n v="288157.17"/>
        <n v="348237.15"/>
        <n v="934157.28"/>
        <n v="1364898.64"/>
        <n v="64117.760000000002"/>
        <n v="1856636.79"/>
        <n v="721893.27"/>
        <n v="435395.61"/>
        <n v="493142.34"/>
        <n v="3888903.68"/>
        <n v="658515.06000000006"/>
        <n v="968527.74"/>
        <n v="1470171.24"/>
        <n v="4225858.8600000003"/>
        <n v="89234.53"/>
        <n v="340813.38"/>
        <n v="2280437.7999999998"/>
        <n v="309798.51"/>
        <n v="3627206.74"/>
        <n v="318.83999999999997"/>
        <n v="1222631.8400000001"/>
        <n v="3876091.02"/>
        <n v="1046210.09"/>
        <n v="539915.04"/>
        <n v="211149.18"/>
        <n v="52402.67"/>
        <n v="1102562.71"/>
        <n v="129382.39999999999"/>
        <n v="500478.71999999997"/>
        <n v="141137.92000000001"/>
        <n v="1319019.97"/>
        <n v="12781.24"/>
        <n v="1125778.43"/>
        <n v="58672.11"/>
        <n v="60432.36"/>
        <n v="2796635.1"/>
        <n v="2247878.7200000002"/>
        <n v="2730316.96"/>
        <n v="353298.08"/>
        <n v="525.91999999999996"/>
        <n v="1758170.49"/>
        <n v="534375.84"/>
        <n v="978998.22"/>
        <n v="182487.69"/>
        <n v="3289124.3"/>
        <n v="42086.879999999997"/>
        <n v="118235.17"/>
        <n v="995239.01"/>
        <n v="759636.3"/>
        <n v="70894.17"/>
        <n v="61657.2"/>
        <n v="53580.800000000003"/>
        <n v="171852.79999999999"/>
        <n v="427911.25"/>
        <n v="47305.120000000003"/>
        <n v="73275.95"/>
        <n v="512440.18"/>
        <n v="240128"/>
        <n v="4794231.5999999996"/>
        <n v="3266.24"/>
        <n v="558340.39"/>
        <n v="897536.44"/>
        <n v="851186.46"/>
        <n v="208202.52"/>
        <n v="281754.77"/>
        <n v="257290.67"/>
        <n v="64045.120000000003"/>
        <n v="4650505.16"/>
        <n v="22455.4"/>
        <n v="3444132.36"/>
        <n v="1121166.74"/>
        <n v="254828.64"/>
        <n v="127565.28"/>
        <n v="1154438.72"/>
        <n v="344888.95"/>
        <n v="73652.039999999994"/>
        <n v="304747.52000000002"/>
        <n v="77878.149999999994"/>
        <n v="3808750.66"/>
        <n v="303695.09999999998"/>
        <n v="1216970.53"/>
        <n v="1808138.92"/>
        <n v="140605.92000000001"/>
        <n v="2016581.14"/>
        <n v="1875.61"/>
        <n v="995083.67"/>
        <n v="353059.84000000003"/>
        <n v="108631.03999999999"/>
        <n v="466214.91"/>
        <n v="353823.04"/>
        <n v="459877.05"/>
        <n v="532303.38"/>
        <n v="37735.949999999997"/>
        <n v="637195.51"/>
        <n v="87668.49"/>
        <n v="455909.23"/>
        <n v="148586.46"/>
        <n v="2135869.63"/>
        <n v="173573.4"/>
        <n v="48.44"/>
        <n v="65773.509999999995"/>
        <n v="127032.84"/>
        <n v="164227.14000000001"/>
        <n v="3513759.68"/>
        <n v="283673.59999999998"/>
        <n v="476538.03"/>
        <n v="214287.35999999999"/>
        <n v="9123.8700000000008"/>
        <n v="3949274.08"/>
        <n v="605775.66"/>
        <n v="1613153.4"/>
        <n v="33402.839999999997"/>
        <n v="42938.6"/>
        <n v="2136062.2400000002"/>
        <n v="77844.479999999996"/>
        <n v="614066.88"/>
        <n v="3382499.75"/>
        <n v="695633.4"/>
        <n v="743534.61"/>
        <n v="560919.66"/>
        <n v="14144.48"/>
        <n v="2767632.41"/>
        <n v="3286109.06"/>
        <n v="33259.519999999997"/>
        <n v="312368.53999999998"/>
        <n v="137618.91"/>
        <n v="81668.509999999995"/>
        <n v="1715866.45"/>
        <n v="2892721.08"/>
        <n v="83418.240000000005"/>
        <n v="10926.68"/>
        <n v="766133.62"/>
        <n v="879308"/>
        <n v="245324.43"/>
        <n v="1416287.28"/>
        <n v="878942.46"/>
        <n v="228229.12"/>
        <n v="746989.95"/>
        <n v="67774.48"/>
        <n v="2057216.29"/>
        <n v="713650.56"/>
        <n v="822491.04"/>
        <n v="5051690.08"/>
        <n v="343865.76"/>
        <n v="353167.35999999999"/>
        <n v="116700.8"/>
        <n v="1342788.58"/>
        <n v="70838.880000000005"/>
        <n v="903366.24"/>
        <n v="4810733.4400000004"/>
        <n v="709850.4"/>
        <n v="91248.639999999999"/>
        <n v="6144.96"/>
        <n v="9091.94"/>
        <n v="325512.48"/>
        <n v="418894.56"/>
        <n v="4476.6099999999997"/>
        <n v="1053755.78"/>
        <n v="512004.92"/>
        <n v="8989.08"/>
        <n v="62658.09"/>
        <n v="4248.88"/>
        <n v="4451660.8"/>
        <n v="2332313.81"/>
        <n v="1036237.48"/>
        <n v="25161.48"/>
        <n v="329542.08"/>
        <n v="72735.520000000004"/>
        <n v="2815731.62"/>
        <n v="345715.86"/>
        <n v="248781.3"/>
        <n v="3468531.08"/>
        <n v="1260374.52"/>
        <n v="3015742.54"/>
        <n v="216680.64"/>
        <n v="4026853.02"/>
        <n v="501699.24"/>
        <n v="229276.32"/>
        <n v="952375.08"/>
        <n v="109263.63"/>
        <n v="7811.58"/>
        <n v="956671.59"/>
        <n v="840147.14"/>
        <n v="256746.75"/>
        <n v="81941.88"/>
        <n v="496655.88"/>
        <n v="521119.83"/>
        <n v="908751.83"/>
        <n v="90020.7"/>
        <n v="535474.82999999996"/>
        <n v="1108925.52"/>
        <n v="25417.16"/>
        <n v="1788537.36"/>
        <n v="38316.04"/>
        <n v="560310.66"/>
        <n v="394083.18"/>
        <n v="115799.03999999999"/>
        <n v="74388.600000000006"/>
        <n v="3158944.78"/>
        <n v="3138886.83"/>
        <n v="38883.480000000003"/>
        <n v="2598634.34"/>
        <n v="350049.28000000003"/>
        <n v="1038836.85"/>
        <n v="1477823.4"/>
        <n v="910284.48"/>
        <n v="33153.72"/>
        <n v="806608.32"/>
        <n v="2500318.35"/>
        <n v="60538.54"/>
        <n v="822552.78"/>
        <n v="3478079.34"/>
        <n v="51118.32"/>
        <n v="471245.52"/>
        <n v="918727.95"/>
        <n v="164831.15"/>
        <n v="52136.4"/>
        <n v="171313.41"/>
        <n v="633262.56000000006"/>
        <n v="816936.95999999996"/>
        <n v="722840.85"/>
        <n v="516573.33"/>
        <n v="11540.48"/>
        <n v="667018.01"/>
        <n v="630412.02"/>
        <n v="353677.47"/>
        <n v="737476.92"/>
        <n v="75744.69"/>
        <n v="293550.59999999998"/>
        <n v="6199.73"/>
        <n v="150144.17000000001"/>
        <n v="371671.68"/>
        <n v="229985.28"/>
        <n v="16061.32"/>
        <n v="2978052.04"/>
        <n v="1078954.56"/>
        <n v="137877.6"/>
        <n v="2229088.4500000002"/>
        <n v="1862558.08"/>
        <n v="393181.32"/>
        <n v="642699.68000000005"/>
        <n v="1371963.78"/>
        <n v="1522384"/>
        <n v="492462.3"/>
        <n v="1984027.92"/>
        <n v="24386.080000000002"/>
        <n v="295519.84000000003"/>
        <n v="825317.34"/>
        <n v="67013.320000000007"/>
        <n v="298556.15999999997"/>
        <n v="2119279.84"/>
        <n v="326072.32000000001"/>
        <n v="167851.2"/>
        <n v="4039042.24"/>
        <n v="30925.48"/>
        <n v="1518360.78"/>
        <n v="279020.83"/>
        <n v="718100.91"/>
        <n v="1411350.3"/>
        <n v="44737.56"/>
        <n v="54744.12"/>
        <n v="315981.75"/>
        <n v="412111.45"/>
        <n v="486851.97"/>
        <n v="1274562.8999999999"/>
        <n v="36343.839999999997"/>
        <n v="260605.38"/>
        <n v="629232.03"/>
        <n v="2278851.36"/>
        <n v="107068.72"/>
        <n v="280519.05"/>
        <n v="720460.72"/>
        <n v="81070.080000000002"/>
        <n v="1576970.52"/>
        <n v="685157.55"/>
        <n v="223641.60000000001"/>
        <n v="48924.4"/>
        <n v="962025.12"/>
        <n v="86648.43"/>
        <n v="86383.5"/>
        <n v="649955.34"/>
        <n v="4664269.5999999996"/>
        <n v="2622.68"/>
        <n v="891636.06"/>
        <n v="4513081.12"/>
        <n v="196689.92000000001"/>
        <n v="532527.99"/>
        <n v="642231.24"/>
        <n v="336733.14"/>
        <n v="584847.34"/>
        <n v="379626.23999999999"/>
        <n v="2981569.82"/>
        <n v="715114.42"/>
        <n v="153859.04999999999"/>
        <n v="2419476.04"/>
        <n v="263965.94"/>
        <n v="56594.1"/>
        <n v="2080941.44"/>
        <n v="57197.279999999999"/>
        <n v="3559009.71"/>
        <n v="784197.12"/>
        <n v="128844.87"/>
        <n v="398642.44"/>
        <n v="990384.13"/>
        <n v="67933.64"/>
        <n v="57408.32"/>
        <n v="470607.84"/>
        <n v="2520594.7599999998"/>
        <n v="55083.24"/>
        <n v="1006587.62"/>
        <n v="724245.06"/>
        <n v="79602.16"/>
        <n v="1088519.76"/>
        <n v="3376.96"/>
        <n v="919021.7"/>
        <n v="445992.9"/>
        <n v="1354345.3"/>
        <n v="4758237.4400000004"/>
        <n v="182999.04000000001"/>
        <n v="6802.36"/>
        <n v="123567.73"/>
        <n v="21050.639999999999"/>
        <n v="149508.37"/>
        <n v="650604.15"/>
        <n v="181743.43"/>
        <n v="1233273.1200000001"/>
        <n v="1210476.06"/>
        <n v="165550.56"/>
        <n v="111137.84"/>
        <n v="268879.82"/>
        <n v="2393406.37"/>
        <n v="2614076.91"/>
        <n v="404448.54"/>
        <n v="3598.4"/>
        <n v="255241.68"/>
        <n v="2607898.19"/>
        <n v="462030.51"/>
        <n v="1081393.74"/>
        <n v="3336548.81"/>
        <n v="1384403.28"/>
        <n v="202711.04000000001"/>
        <n v="355317.76000000001"/>
        <n v="2195645.54"/>
        <n v="958712.16"/>
        <n v="12866.56"/>
        <n v="4132485.1200000001"/>
        <n v="719399.52"/>
        <n v="3111962.88"/>
        <n v="271452.15999999997"/>
        <n v="765721.53"/>
        <n v="802556.38"/>
        <n v="81141.759999999995"/>
        <n v="688344.62"/>
        <n v="246292.48000000001"/>
        <n v="612995.04"/>
        <n v="28780.28"/>
        <n v="126101.22"/>
        <n v="831942.72"/>
        <n v="384165.93"/>
        <n v="220145.75"/>
        <n v="2705270.42"/>
        <n v="312954.88"/>
        <n v="57941.16"/>
        <n v="1547063.75"/>
        <n v="1244591.94"/>
        <n v="269616.48"/>
        <n v="202979.15"/>
        <n v="1664772.26"/>
        <n v="3653968.34"/>
        <n v="41201.68"/>
        <n v="597112.31999999995"/>
        <n v="570404.76"/>
        <n v="563849.88"/>
        <n v="949831.31"/>
        <n v="20171.8"/>
        <n v="346177.16"/>
        <n v="32330.240000000002"/>
        <n v="32998.019999999997"/>
        <n v="187133.94"/>
        <n v="3561927.23"/>
        <n v="1625716.9"/>
        <n v="201688.53"/>
        <n v="806458.17"/>
        <n v="528504.42000000004"/>
        <n v="248624.53"/>
        <n v="2364285.27"/>
        <n v="3158580.09"/>
        <n v="3644797.28"/>
        <n v="647683.68000000005"/>
        <n v="162828.38"/>
        <n v="1075447.32"/>
        <n v="721256.76"/>
        <n v="338289.24"/>
        <n v="466640.16"/>
        <n v="988174.18"/>
        <n v="2773467.45"/>
        <n v="375923.52"/>
        <n v="28528.639999999999"/>
        <n v="1442432.16"/>
        <n v="149315.25"/>
        <n v="2614827.2999999998"/>
        <n v="4249478.24"/>
        <n v="123599.52"/>
        <n v="2232654.88"/>
        <n v="3867905.28"/>
        <n v="97944.99"/>
        <n v="105066.18"/>
        <n v="553439.22"/>
        <n v="5017861.9000000004"/>
        <n v="425761.71"/>
        <n v="1496634.96"/>
        <n v="879929.61"/>
        <n v="1179191.74"/>
        <n v="674479.68"/>
        <n v="1090009.26"/>
        <n v="76677.48"/>
        <n v="106256.25"/>
        <n v="288709.62"/>
        <n v="175131.11"/>
        <n v="1723968.64"/>
        <n v="51803.12"/>
        <n v="51865.4"/>
        <n v="752621.82"/>
        <n v="2002887.98"/>
        <n v="45851.92"/>
        <n v="904632.96"/>
        <n v="599134.76"/>
        <n v="362747.36"/>
        <n v="146424.74"/>
        <n v="79188.89"/>
        <n v="182587.44"/>
        <n v="54322"/>
        <n v="3537180.48"/>
        <n v="236779.2"/>
        <n v="83148.100000000006"/>
        <n v="139748.84"/>
        <n v="265033.23"/>
        <n v="2217206.48"/>
        <n v="3429563.68"/>
        <n v="202209.28"/>
        <n v="168878.07999999999"/>
        <n v="1884525"/>
        <n v="672336"/>
        <n v="187956.18"/>
        <n v="1515727.48"/>
        <n v="92868.23"/>
        <n v="1270215.27"/>
        <n v="485912.16"/>
        <n v="522301.92"/>
        <n v="353239.03999999998"/>
        <n v="68500.320000000007"/>
        <n v="179041.28"/>
        <n v="62446.080000000002"/>
        <n v="231749.1"/>
        <n v="26794.240000000002"/>
        <n v="676578.48"/>
        <n v="82837.23"/>
        <n v="267322.11"/>
        <n v="297615.35999999999"/>
        <n v="2203257.12"/>
        <n v="3375058.64"/>
        <n v="830578.56"/>
        <n v="4679149.9400000004"/>
        <n v="421017.92"/>
        <n v="638936.88"/>
        <n v="469970.16"/>
        <n v="15258.6"/>
        <n v="64861.16"/>
        <n v="155990.51999999999"/>
        <n v="396293.31"/>
        <n v="1154836.92"/>
        <n v="611548.42000000004"/>
        <n v="43522.559999999998"/>
        <n v="214072.32000000001"/>
        <n v="1291370.32"/>
        <n v="964051.13"/>
        <n v="37174.239999999998"/>
        <n v="186332.16"/>
        <n v="519842.4"/>
        <n v="1005.08"/>
        <n v="239906.72"/>
        <n v="972840.95999999996"/>
        <n v="1042513.22"/>
        <n v="303880.61"/>
        <n v="156341.85"/>
        <n v="39035.72"/>
        <n v="107741.2"/>
        <n v="1218606.48"/>
        <n v="188144.4"/>
        <n v="876217.02"/>
        <n v="212961.21"/>
        <n v="2519804.77"/>
        <n v="453717.59"/>
        <n v="412082.8"/>
        <n v="247738.68"/>
        <n v="23188.48"/>
        <n v="295883.52000000002"/>
        <n v="6684.72"/>
        <n v="417343.2"/>
        <n v="603251.04"/>
        <n v="62515.28"/>
        <n v="102840.65"/>
        <n v="5111010.5599999996"/>
        <n v="54190.080000000002"/>
        <n v="59283.64"/>
        <n v="343952.07"/>
        <n v="971687.7"/>
        <n v="109033.08"/>
        <n v="1519150.77"/>
        <n v="193034.23999999999"/>
        <n v="1270258.56"/>
        <n v="1375954.52"/>
        <n v="41180.92"/>
        <n v="40786.480000000003"/>
        <n v="2075830.39"/>
        <n v="2440542.44"/>
        <n v="2224744.58"/>
        <n v="350264.32000000001"/>
        <n v="4396219.92"/>
        <n v="47229"/>
        <n v="3271535.4"/>
        <n v="132437.79"/>
        <n v="186766.25"/>
        <n v="5003.16"/>
        <n v="3942449.6"/>
        <n v="866923.68"/>
        <n v="536012.47"/>
        <n v="570494.81999999995"/>
        <n v="18974.64"/>
        <n v="464496.48"/>
        <n v="15185.31"/>
        <n v="315033.59999999998"/>
        <n v="52017.64"/>
        <n v="2642355.3199999998"/>
        <n v="252889.45"/>
        <n v="1801103.3600000001"/>
        <n v="256148.48000000001"/>
        <n v="2855934.82"/>
        <n v="381427.27"/>
        <n v="542670.24"/>
        <n v="220845.13"/>
        <n v="215854.68"/>
        <n v="220318.44"/>
        <n v="39896.449999999997"/>
        <n v="70796.33"/>
        <n v="241127.15"/>
        <n v="243034.55"/>
        <n v="2390582.7799999998"/>
        <n v="972130.11"/>
        <n v="4868104.9800000004"/>
        <n v="861695.38"/>
        <n v="56840.52"/>
        <n v="27258.27"/>
        <n v="270334.89"/>
        <n v="2931315.82"/>
        <n v="3848451.32"/>
        <n v="231156.93"/>
        <n v="19071.52"/>
        <n v="266495.57"/>
        <n v="698433.33"/>
        <n v="400819.44"/>
        <n v="2185043.92"/>
        <n v="50854.98"/>
        <n v="1143041.3999999999"/>
        <n v="794122.91"/>
        <n v="1538777.48"/>
        <n v="48135.519999999997"/>
        <n v="45682.23"/>
        <n v="1037664.78"/>
        <n v="238524.03"/>
        <n v="129203.2"/>
        <n v="526848.42000000004"/>
        <n v="4675293.76"/>
        <n v="199915.51999999999"/>
        <n v="2025123.57"/>
        <n v="4873728.6399999997"/>
        <n v="160762.03"/>
        <n v="464070.63"/>
        <n v="341606.76"/>
        <n v="20455.52"/>
        <n v="192890.88"/>
        <n v="613686.56999999995"/>
        <n v="90711.039999999994"/>
        <n v="36212.36"/>
        <n v="4929899.3600000003"/>
        <n v="45478.239999999998"/>
        <n v="34007.82"/>
        <n v="750167.84"/>
        <n v="381970.32"/>
        <n v="168253.23"/>
        <n v="1776040.3"/>
        <n v="1805390.48"/>
        <n v="348042.23999999999"/>
        <n v="71007.509999999995"/>
        <n v="485767.08"/>
        <n v="3430338.04"/>
        <n v="1059664.74"/>
        <n v="612595.41"/>
        <n v="2662072.16"/>
        <n v="779015.72"/>
        <n v="829896.48"/>
        <n v="32759.279999999999"/>
        <n v="703556"/>
        <n v="827683.38"/>
        <n v="231213.46"/>
        <n v="50466.15"/>
        <n v="512208.69"/>
        <n v="3579089.88"/>
        <n v="57505.2"/>
        <n v="1516562.46"/>
        <n v="1547823.2"/>
        <n v="58072.639999999999"/>
        <n v="47457.36"/>
        <n v="629326.53"/>
        <n v="1443707.52"/>
        <n v="385448.18"/>
        <n v="56949.760000000002"/>
        <n v="806730.96"/>
        <n v="2517434.7999999998"/>
        <n v="1246345.56"/>
        <n v="976228.96"/>
        <n v="1249852.8"/>
        <n v="8282.4"/>
        <n v="5916.6"/>
        <n v="289299.36"/>
        <n v="8816.08"/>
        <n v="896125.72"/>
        <n v="50516"/>
        <n v="31043.119999999999"/>
        <n v="1207765.92"/>
        <n v="782634.51"/>
        <n v="2423000.36"/>
        <n v="253603.77"/>
        <n v="503667.36"/>
        <n v="1983022.84"/>
        <n v="226257.92000000001"/>
        <n v="544846.86"/>
        <n v="205793.28"/>
        <n v="715696.8"/>
        <n v="426331.27"/>
        <n v="1557333.62"/>
        <n v="539759.99"/>
        <n v="656013.30000000005"/>
        <n v="2073723.75"/>
        <n v="714995.52"/>
        <n v="225104.99"/>
        <n v="5023342.24"/>
        <n v="14085.12"/>
        <n v="178567.17"/>
        <n v="4258021.42"/>
        <n v="820188.6"/>
        <n v="407821.05"/>
        <n v="642324.47999999998"/>
        <n v="372358.35"/>
        <n v="247326.2"/>
        <n v="871230.3"/>
        <n v="636419.06999999995"/>
        <n v="64079.199999999997"/>
        <n v="423769.78"/>
        <n v="1378185.9"/>
        <n v="5083187.68"/>
        <n v="4664576.28"/>
        <n v="524301.47"/>
        <n v="3404745.84"/>
        <n v="68909.36"/>
        <n v="4760058.88"/>
        <n v="355897.29"/>
        <n v="277996.32"/>
        <n v="499941.12"/>
        <n v="291453.81"/>
        <n v="1085988.94"/>
        <n v="1186564.98"/>
        <n v="143976.91"/>
        <n v="807581.78"/>
        <n v="1140331.26"/>
        <n v="344422.40000000002"/>
        <n v="65387.08"/>
        <n v="666056.76"/>
        <n v="1748116.8"/>
        <n v="124544"/>
        <n v="845289.3"/>
        <n v="259597.14"/>
        <n v="957157.68"/>
        <n v="742818.4"/>
        <n v="35731.96"/>
        <n v="503569.62"/>
        <n v="77478.12"/>
        <n v="277939.96999999997"/>
        <n v="304783.35999999999"/>
        <n v="11411.08"/>
        <n v="1050811.1399999999"/>
        <n v="280811.3"/>
        <n v="64407.839999999997"/>
        <n v="207167.59"/>
        <n v="42412.68"/>
        <n v="1474612.64"/>
        <n v="1526583.68"/>
        <n v="414277.08"/>
        <n v="251586.06"/>
        <n v="16857.12"/>
        <n v="20034.560000000001"/>
        <n v="36849"/>
        <n v="268739.52"/>
        <n v="1303258.5"/>
        <n v="283693.96000000002"/>
        <n v="1099311.57"/>
        <n v="543124.89"/>
        <n v="559839.57999999996"/>
        <n v="301705.74"/>
        <n v="65328.45"/>
        <n v="1443797.42"/>
        <n v="2676459.91"/>
        <n v="1443069.84"/>
        <n v="1377548.22"/>
        <n v="278766.51"/>
        <n v="63158.84"/>
        <n v="130757.34"/>
        <n v="2240825.86"/>
        <n v="816005.82"/>
        <n v="158789.34"/>
        <n v="3039518.4"/>
        <n v="768404.4"/>
        <n v="2317567.33"/>
        <n v="131783.67999999999"/>
        <n v="420491.4"/>
        <n v="458014.41"/>
        <n v="1790047.48"/>
        <n v="827265.04"/>
        <n v="52135.6"/>
        <n v="41119.68"/>
        <n v="272408.51"/>
        <n v="468944.25"/>
        <n v="134865.92000000001"/>
        <n v="225361.92000000001"/>
        <n v="830736.48"/>
        <n v="148702.07999999999"/>
        <n v="62985.84"/>
        <n v="55000.160000000003"/>
        <n v="91507.08"/>
        <n v="493113.39"/>
        <n v="1491538.72"/>
        <n v="40405.71"/>
        <n v="2158252.6800000002"/>
        <n v="232346.23999999999"/>
        <n v="177484.42"/>
        <n v="314657.42"/>
        <n v="856659.65"/>
        <n v="242208.01"/>
        <n v="1200910.8600000001"/>
        <n v="296492.96999999997"/>
        <n v="103094.97"/>
        <n v="894954.62"/>
        <n v="4650095.68"/>
        <n v="497052.57"/>
        <n v="41104.47"/>
        <n v="234101.56"/>
        <n v="564489.87"/>
        <n v="4769786.5599999996"/>
        <n v="616141.68000000005"/>
        <n v="765484.31"/>
        <n v="220523.51999999999"/>
        <n v="1861479.77"/>
        <n v="455195.58"/>
        <n v="1885179.47"/>
        <n v="723894.17"/>
        <n v="1280620.8600000001"/>
        <n v="151774.56"/>
        <n v="1252244.1000000001"/>
        <n v="160857.4"/>
        <n v="50446.8"/>
        <n v="30391.24"/>
        <n v="863925.93"/>
        <n v="763721.07"/>
        <n v="24391.26"/>
        <n v="1482765.42"/>
        <n v="3889953.6"/>
        <n v="4059518.12"/>
        <n v="109656.45"/>
        <n v="93108.81"/>
        <n v="626780.49"/>
        <n v="1500142.2"/>
        <n v="2092946.84"/>
        <n v="320869.92"/>
        <n v="1713469.4399999999"/>
        <n v="276218.88"/>
        <n v="558607.68000000005"/>
        <n v="1524852.3"/>
        <n v="65730.559999999998"/>
        <n v="263284.78000000003"/>
        <n v="27098.720000000001"/>
        <n v="524847.96"/>
        <n v="628293.12"/>
        <n v="31119.24"/>
        <n v="1151650.08"/>
        <n v="2488279.87"/>
        <n v="269373.44"/>
        <n v="65347.38"/>
        <n v="2432115.88"/>
        <n v="26759.64"/>
        <n v="662592"/>
        <n v="1181780.46"/>
        <n v="1874909.6"/>
        <n v="1148382.1299999999"/>
        <n v="873928.23"/>
        <n v="2588.08"/>
        <n v="1629222.71"/>
        <n v="204975.39"/>
        <n v="663024.48"/>
        <n v="556740.93999999994"/>
        <n v="919729.92"/>
        <n v="393743.16"/>
        <n v="642602.31000000006"/>
        <n v="2946894.56"/>
        <n v="1068628.75"/>
        <n v="3525093.54"/>
        <n v="2374709.94"/>
        <n v="1900355.2"/>
        <n v="2583463.96"/>
        <n v="135157.95000000001"/>
        <n v="302895.12"/>
        <n v="31055.16"/>
        <n v="161781.76000000001"/>
        <n v="17459.16"/>
        <n v="316899.65999999997"/>
        <n v="166070.96"/>
        <n v="411934.23"/>
        <n v="289013.76000000001"/>
        <n v="122868.35"/>
        <n v="167629.85999999999"/>
        <n v="174061.13"/>
        <n v="506032.31"/>
        <n v="471381.06"/>
        <n v="324889.59999999998"/>
        <n v="71.680000000000007"/>
        <n v="374305.35"/>
        <n v="125210.61"/>
        <n v="4449991.7"/>
        <n v="221002.14"/>
        <n v="83514.009999999995"/>
        <n v="759629.22"/>
        <n v="2786960.98"/>
        <n v="441175.95"/>
        <n v="16085.74"/>
        <n v="145025.98000000001"/>
        <n v="41765.79"/>
        <n v="3595976"/>
        <n v="1399072.29"/>
        <n v="404615.05"/>
        <n v="496752.72"/>
        <n v="827481.61"/>
        <n v="3108288.16"/>
        <n v="7653.52"/>
        <n v="951308.22"/>
        <n v="698259.6"/>
        <n v="60820.480000000003"/>
        <n v="2371286.65"/>
        <n v="481468.32"/>
        <n v="139685.26"/>
        <n v="450753.18"/>
        <n v="17037.04"/>
        <n v="1312823.7"/>
        <n v="431995.41"/>
        <n v="127.16"/>
        <n v="2476609.79"/>
        <n v="1691631.92"/>
        <n v="2469772.0699999998"/>
        <n v="832122.8"/>
        <n v="664061.79"/>
        <n v="57961.919999999998"/>
        <n v="484958.88"/>
        <n v="1435765.6"/>
        <n v="296060.27"/>
        <n v="3428815.38"/>
        <n v="947701.44"/>
        <n v="128463.39"/>
        <n v="4268449.76"/>
        <n v="563884.65"/>
        <n v="813096.06"/>
        <n v="75978.100000000006"/>
        <n v="1062421.92"/>
        <n v="68708.679999999993"/>
        <n v="3987654.9"/>
        <n v="175393.65"/>
        <n v="872001.06"/>
        <n v="373.68"/>
        <n v="321709.56"/>
        <n v="10165.48"/>
        <n v="307005.44"/>
        <n v="45828.72"/>
        <n v="2372308.4500000002"/>
        <n v="450042.66"/>
        <n v="2039754.18"/>
        <n v="373511.97"/>
        <n v="3520381.76"/>
        <n v="289378.81"/>
        <n v="149756.92000000001"/>
        <n v="329894.03999999998"/>
        <n v="1265157.1200000001"/>
        <n v="205184"/>
        <n v="804763.68"/>
        <n v="248263.67999999999"/>
        <n v="2007618.45"/>
        <n v="54654.16"/>
        <n v="383372.55"/>
        <n v="210915.11"/>
        <n v="753737.76"/>
        <n v="154147.84"/>
        <n v="476649.83"/>
        <n v="201858.54"/>
        <n v="89255.039999999994"/>
        <n v="90443.12"/>
        <n v="42646.17"/>
        <n v="684066.39"/>
        <n v="2470562.06"/>
        <n v="528169.54"/>
        <n v="66196.72"/>
        <n v="4520849.84"/>
        <n v="37630.959999999999"/>
        <n v="737403.18"/>
        <n v="221579.7"/>
        <n v="399728.28"/>
        <n v="58640.08"/>
        <n v="4625947.5199999996"/>
        <n v="913157.76"/>
        <n v="89028.57"/>
        <n v="669869.19999999995"/>
        <n v="1122616.46"/>
        <n v="146670.09"/>
        <n v="598549.09"/>
        <n v="62771.32"/>
        <n v="55336.959999999999"/>
        <n v="733108.6"/>
        <n v="952802.4"/>
        <n v="122105.39"/>
        <n v="566643.32999999996"/>
        <n v="1816520.89"/>
        <n v="2009441.9"/>
        <n v="2804336.32"/>
        <n v="8360.77"/>
        <n v="301089.59999999998"/>
        <n v="491385.57"/>
        <n v="865949.28"/>
        <n v="243129.92"/>
        <n v="40814.160000000003"/>
        <n v="1053606.78"/>
        <n v="3569221.03"/>
        <n v="267653.12"/>
        <n v="277177.01"/>
        <n v="451926.72"/>
        <n v="190184.52"/>
        <n v="180418.56"/>
        <n v="1807497.12"/>
        <n v="4236427.2"/>
        <n v="33949.519999999997"/>
        <n v="902157.78"/>
        <n v="1487024.51"/>
        <n v="353434.14"/>
        <n v="949942.56"/>
        <n v="453680.64000000001"/>
        <n v="44384.69"/>
        <n v="1201573.1399999999"/>
        <n v="1166643.31"/>
        <n v="667153.41"/>
        <n v="44101.16"/>
        <n v="1962921.24"/>
        <n v="297127.36"/>
        <n v="286555.06"/>
        <n v="320481.28000000003"/>
        <n v="14352.08"/>
        <n v="698157.6"/>
        <n v="2513202.54"/>
        <n v="108054.21"/>
        <n v="1109608.32"/>
        <n v="1324301.94"/>
        <n v="21826.560000000001"/>
        <n v="160698.45000000001"/>
        <n v="1126481.0900000001"/>
        <n v="2450285.65"/>
        <n v="419758.19"/>
        <n v="1470330.66"/>
        <n v="344780.79999999999"/>
        <n v="2872581.12"/>
        <n v="510860.2"/>
        <n v="110570.88"/>
        <n v="239187.96"/>
        <n v="248156.09"/>
        <n v="807582.71999999997"/>
        <n v="1671092.18"/>
        <n v="4343955.76"/>
        <n v="2393817.6"/>
        <n v="536602.07999999996"/>
        <n v="4988212.04"/>
        <n v="4352443.3600000003"/>
        <n v="2956541.83"/>
        <n v="1913882.44"/>
        <n v="468464.07"/>
        <n v="4057005.42"/>
        <n v="1389833.59"/>
        <n v="132070.39999999999"/>
        <n v="401819.67"/>
        <n v="1144047.5900000001"/>
        <n v="2774020.8"/>
        <n v="160885.76000000001"/>
        <n v="243115.5"/>
        <n v="1356504.78"/>
        <n v="297236.5"/>
        <n v="2621125.2799999998"/>
        <n v="3066678.21"/>
        <n v="544315.35"/>
        <n v="18242.560000000001"/>
        <n v="12175.57"/>
        <n v="980093.59"/>
        <n v="147092.32999999999"/>
        <n v="43935.08"/>
        <n v="156409.20000000001"/>
        <n v="4085.76"/>
        <n v="1067635.74"/>
        <n v="248820.33"/>
        <n v="428164.08"/>
        <n v="5483.52"/>
        <n v="250498.29"/>
        <n v="29863.05"/>
        <n v="5234901.12"/>
        <n v="345261.21"/>
        <n v="2284782.85"/>
        <n v="284329.76"/>
        <n v="866128.86"/>
        <n v="227942.39999999999"/>
        <n v="399000.84"/>
        <n v="521874.03"/>
        <n v="1279466.8400000001"/>
        <n v="369364.94"/>
        <n v="57857.8"/>
        <n v="2319428.4"/>
        <n v="3328824.96"/>
        <n v="340193.28000000003"/>
        <n v="2033170.08"/>
        <n v="2870508.48"/>
        <n v="784986.73"/>
        <n v="66746.399999999994"/>
        <n v="934360.62"/>
        <n v="1351772"/>
        <n v="3636397.92"/>
        <n v="746520.43"/>
        <n v="98390.05"/>
        <n v="71972.56"/>
        <n v="1898093.58"/>
        <n v="2341003.7000000002"/>
        <n v="466164.47999999998"/>
        <n v="32457.41"/>
        <n v="1409591.64"/>
        <n v="207461.54"/>
        <n v="163179.51999999999"/>
        <n v="9438.8799999999992"/>
        <n v="266470.40000000002"/>
        <n v="42724.56"/>
        <n v="1498866.84"/>
        <n v="735993.92"/>
        <n v="1281890.44"/>
        <n v="307661.43"/>
        <n v="42332.49"/>
        <n v="38156.879999999997"/>
        <n v="586771.29"/>
        <n v="232734.59"/>
        <n v="1422655.69"/>
        <n v="286523.27"/>
        <n v="3771562.7"/>
        <n v="8691.52"/>
        <n v="1099929.4099999999"/>
        <n v="258478.07999999999"/>
        <n v="877942.22"/>
        <n v="248179.68"/>
        <n v="3461495.52"/>
        <n v="528417.12"/>
        <n v="64030.76"/>
        <n v="233175.04000000001"/>
        <n v="50820.480000000003"/>
        <n v="3267257.71"/>
        <n v="18279.25"/>
        <n v="4434337.12"/>
        <n v="226463.8"/>
        <n v="305279.52"/>
        <n v="148078.71"/>
        <n v="358676.64"/>
        <n v="1380477.38"/>
        <n v="857139.15"/>
        <n v="355922.88"/>
        <n v="3948224.16"/>
        <n v="810603.36"/>
        <n v="166297.60000000001"/>
        <n v="4760.28"/>
        <n v="36530.68"/>
        <n v="460245.54"/>
        <n v="1306604"/>
        <n v="558492.06000000006"/>
        <n v="128527.56"/>
        <n v="926029.44"/>
        <n v="644368.51"/>
        <n v="132437.14000000001"/>
        <n v="1910154.54"/>
        <n v="69255.789999999994"/>
        <n v="538024.98"/>
        <n v="3452884.92"/>
        <n v="2608182.6"/>
        <n v="209452.32"/>
        <n v="1060196.83"/>
        <n v="170227.68"/>
        <n v="234451.25"/>
        <n v="230666.23999999999"/>
        <n v="178793.85"/>
        <n v="4611773.5999999996"/>
        <n v="45761.96"/>
        <n v="1109084.94"/>
        <n v="789553.85"/>
        <n v="91635.39"/>
        <n v="655089.12"/>
        <n v="188451.12"/>
        <n v="882293.79"/>
        <n v="314745.18"/>
        <n v="481129.56"/>
        <n v="843830.4"/>
        <n v="98295.33"/>
        <n v="2970011.4"/>
        <n v="78731.520000000004"/>
        <n v="45601.919999999998"/>
        <n v="91352.04"/>
        <n v="1274881.74"/>
        <n v="306471.36"/>
        <n v="46101.04"/>
        <n v="3469460.64"/>
        <n v="255467.51999999999"/>
        <n v="120650.43"/>
        <n v="17694.439999999999"/>
        <n v="161963.13"/>
        <n v="59608.88"/>
        <n v="199800.15"/>
        <n v="405551.93"/>
        <n v="627169.92000000004"/>
        <n v="3904233.26"/>
        <n v="310541.28000000003"/>
        <n v="149254.04999999999"/>
        <n v="552505.35"/>
        <n v="68542.600000000006"/>
        <n v="461747.16"/>
        <n v="249173.46"/>
        <n v="3768044.92"/>
        <n v="87952.22"/>
        <n v="589317.32999999996"/>
        <n v="3421156.89"/>
        <n v="255525.03"/>
        <n v="2195597.2599999998"/>
        <n v="317982.21000000002"/>
        <n v="124078.08"/>
        <n v="714709.8"/>
        <n v="232798.17"/>
        <n v="143404.69"/>
        <n v="289829.43"/>
        <n v="754177.12"/>
        <n v="1186828.31"/>
        <n v="565992.63"/>
        <n v="436864.47"/>
        <n v="439464.69"/>
        <n v="44262.400000000001"/>
        <n v="2574577.41"/>
        <n v="229411.84"/>
        <n v="288653.2"/>
        <n v="1416660.26"/>
        <n v="2443688.7999999998"/>
        <n v="843343.2"/>
        <n v="83382.81"/>
        <n v="415731.96"/>
        <n v="762027.6"/>
        <n v="363840.96"/>
        <n v="2842868.78"/>
        <n v="175879.2"/>
        <n v="1438835.12"/>
        <n v="249088"/>
        <n v="2268061.29"/>
        <n v="3585632.08"/>
        <n v="531663.27"/>
        <n v="114952.64"/>
        <n v="596792.56000000006"/>
        <n v="2081466.4"/>
        <n v="1142876.49"/>
        <n v="4747738.24"/>
        <n v="211066.8"/>
        <n v="302513.64"/>
        <n v="27645.4"/>
        <n v="4295209.38"/>
        <n v="1577620.32"/>
        <n v="473730.67"/>
        <n v="3897.6"/>
        <n v="266542.08000000002"/>
        <n v="4639596.4800000004"/>
        <n v="3214855.04"/>
        <n v="844235.98"/>
        <n v="163564.92000000001"/>
        <n v="299567.38"/>
        <n v="248152.74"/>
        <n v="800820.51"/>
        <n v="1687785.32"/>
        <n v="579042.24"/>
        <n v="77271.039999999994"/>
        <n v="122067.18"/>
        <n v="1296472.95"/>
        <n v="1469644.73"/>
        <n v="31050.04"/>
        <n v="1002578.71"/>
        <n v="21576.560000000001"/>
        <n v="878244.78"/>
        <n v="6347.04"/>
        <n v="23105.88"/>
        <n v="1376113.44"/>
        <n v="46572.35"/>
        <n v="508491.62"/>
        <n v="862143.36"/>
        <n v="60626.12"/>
        <n v="89277.440000000002"/>
        <n v="294375.40000000002"/>
        <n v="60605.36"/>
        <n v="713624.3"/>
        <n v="1573634.82"/>
        <n v="32648.33"/>
        <n v="27652.32"/>
        <n v="274188.75"/>
        <n v="286158.90000000002"/>
        <n v="1268828.32"/>
        <n v="1025548.86"/>
        <n v="102969.39"/>
        <n v="113617.46"/>
        <n v="4588150.4000000004"/>
        <n v="43933.78"/>
        <n v="430692"/>
        <n v="83217.240000000005"/>
        <n v="662708.93999999994"/>
        <n v="204854.7"/>
        <n v="2899650.19"/>
        <n v="676428.27"/>
        <n v="34172.720000000001"/>
        <n v="958662.46"/>
        <n v="66473.91"/>
        <n v="24934.799999999999"/>
        <n v="706071.18"/>
        <n v="423352.65"/>
        <n v="2006159.69"/>
        <n v="5052740"/>
        <n v="17666.759999999998"/>
        <n v="759443.72"/>
        <n v="3279950.08"/>
        <n v="9727.74"/>
        <n v="4900267.54"/>
        <n v="73954.350000000006"/>
        <n v="4384661.5"/>
        <n v="708890.28"/>
        <n v="487225.84"/>
        <n v="237617.31"/>
        <n v="749808.78"/>
        <n v="235500.32"/>
        <n v="83321.59"/>
        <n v="3600175.68"/>
        <n v="4408.32"/>
        <n v="141592.66"/>
        <n v="1044386.98"/>
        <n v="1214741.29"/>
        <n v="1541431.98"/>
        <n v="1548838.43"/>
        <n v="503752.2"/>
        <n v="324511.81"/>
        <n v="800494.55"/>
        <n v="204526.56"/>
        <n v="759934.56"/>
        <n v="20863.8"/>
        <n v="302069.46000000002"/>
        <n v="36126.720000000001"/>
        <n v="563810.74"/>
        <n v="3739400.14"/>
        <n v="514767.18"/>
        <n v="43555.47"/>
        <n v="1463063.52"/>
        <n v="76490.399999999994"/>
        <n v="1878332.89"/>
        <n v="48447.96"/>
        <n v="516664.26"/>
        <n v="1332751.2"/>
        <n v="55318.74"/>
        <n v="3448873.33"/>
        <n v="2785076.68"/>
        <n v="2876255.84"/>
        <n v="293207.03999999998"/>
        <n v="3497377.1"/>
        <n v="4031167.84"/>
        <n v="677792.22"/>
        <n v="2990113"/>
        <n v="847290.85"/>
        <n v="1180823.94"/>
        <n v="935131.68"/>
        <n v="284997.34999999998"/>
        <n v="4044291.84"/>
        <n v="13858.22"/>
        <n v="49969.32"/>
        <n v="1276451.6000000001"/>
        <n v="226186.23999999999"/>
        <n v="232783.72"/>
        <n v="549464.16"/>
        <n v="13743.12"/>
        <n v="57906.559999999998"/>
        <n v="36385.360000000001"/>
        <n v="81411.48"/>
        <n v="83162.64"/>
        <n v="63567.12"/>
        <n v="269324.88"/>
        <n v="714839.44"/>
        <n v="4895744.68"/>
        <n v="129703.2"/>
        <n v="3065241.44"/>
        <n v="60736.84"/>
        <n v="1383446.76"/>
        <n v="4388665.5999999996"/>
        <n v="425970.24"/>
        <n v="1833685.28"/>
        <n v="150525.65"/>
        <n v="1170142.8"/>
        <n v="417238.08"/>
        <n v="199485.44"/>
        <n v="1621696.58"/>
        <n v="201326.07"/>
        <n v="1575503.39"/>
        <n v="111595.14"/>
        <n v="536381.55000000005"/>
        <n v="59104.5"/>
        <n v="812636.38"/>
        <n v="96260.12"/>
        <n v="853769.28"/>
        <n v="238313.65"/>
        <n v="2381293.19"/>
        <n v="364388.1"/>
        <n v="368865.03"/>
        <n v="32883.839999999997"/>
        <n v="1336224.1599999999"/>
        <n v="911467.13"/>
        <n v="275778.25"/>
        <n v="4994745.0599999996"/>
        <n v="258110.44"/>
        <n v="460840.44"/>
        <n v="3726836.64"/>
        <n v="63723.519999999997"/>
        <n v="69027"/>
        <n v="19313.72"/>
        <n v="1282374.48"/>
        <n v="316388.61"/>
        <n v="268064.78999999998"/>
        <n v="642966.03"/>
        <n v="40634.239999999998"/>
        <n v="2431023.54"/>
        <n v="141751.60999999999"/>
        <n v="1001954.7"/>
        <n v="2265454.2799999998"/>
        <n v="19267.8"/>
        <n v="57126.63"/>
        <n v="325569.15000000002"/>
        <n v="697781.34"/>
        <n v="504540.28"/>
        <n v="66542.720000000001"/>
        <n v="5293.8"/>
        <n v="905346.18"/>
        <n v="3520906.72"/>
        <n v="22344.68"/>
        <n v="1752724.48"/>
        <n v="194647.04000000001"/>
        <n v="1473.42"/>
        <n v="930790.28"/>
        <n v="494842.44"/>
        <n v="4695767.2"/>
        <n v="700203.84"/>
        <n v="288812.15000000002"/>
        <n v="1157852.1599999999"/>
        <n v="10608.36"/>
        <n v="1836310.08"/>
        <n v="311347.26"/>
        <n v="96230.399999999994"/>
        <n v="3103147.21"/>
        <n v="1559414.44"/>
        <n v="105689.55"/>
        <n v="826911.54"/>
        <n v="35880.199999999997"/>
        <n v="2536606.7200000002"/>
        <n v="131388.07"/>
        <n v="2575014.96"/>
        <n v="669705.12"/>
        <n v="43464.54"/>
        <n v="476520.59"/>
        <n v="248184.53"/>
        <n v="3240270.65"/>
        <n v="3425888.96"/>
        <n v="2547724.34"/>
        <n v="271804.5"/>
        <n v="594227.55000000005"/>
        <n v="1321751.22"/>
        <n v="424694.88"/>
        <n v="2580040.36"/>
        <n v="284923.06"/>
        <n v="1098810.97"/>
        <n v="496659.66"/>
        <n v="358256.64000000001"/>
        <n v="56615.95"/>
        <n v="2460928.12"/>
        <n v="594072.48"/>
        <n v="3232337.28"/>
        <n v="90930"/>
        <n v="267142.38"/>
        <n v="4201234.4000000004"/>
        <n v="4902780.24"/>
        <n v="313600"/>
        <n v="70669.17"/>
        <n v="1063944.3500000001"/>
        <n v="618223.68999999994"/>
        <n v="4411296.12"/>
        <n v="2305653.52"/>
        <n v="552192.48"/>
        <n v="973769.65"/>
        <n v="3358169.12"/>
        <n v="1875436.26"/>
        <n v="2060498.5"/>
        <n v="149632"/>
        <n v="1102867.56"/>
        <n v="1873412.53"/>
        <n v="67235.850000000006"/>
        <n v="2980246.68"/>
        <n v="551023.19999999995"/>
        <n v="125411.55"/>
        <n v="1172345.1599999999"/>
        <n v="2949750.24"/>
        <n v="927511.2"/>
        <n v="4452001.8600000003"/>
        <n v="4185506.08"/>
        <n v="178120.32000000001"/>
        <n v="286904.75"/>
        <n v="165053.68"/>
        <n v="254002.1"/>
        <n v="242660.94"/>
        <n v="1316012.1000000001"/>
        <n v="956471.04"/>
        <n v="63938.559999999998"/>
        <n v="62321.52"/>
        <n v="393723.82"/>
        <n v="4600749.4400000004"/>
        <n v="220559.35999999999"/>
        <n v="58861.52"/>
        <n v="529667.25"/>
        <n v="14226.24"/>
        <n v="85767.96"/>
        <n v="290232.32000000001"/>
        <n v="4869004"/>
        <n v="23872.799999999999"/>
        <n v="98294.68"/>
        <n v="28157.48"/>
        <n v="10117.040000000001"/>
        <n v="309726.40000000002"/>
        <n v="1403055.42"/>
        <n v="249356"/>
        <n v="1016135.88"/>
        <n v="1097606.7"/>
        <n v="3722.96"/>
        <n v="2756934.44"/>
        <n v="610461.6"/>
        <n v="2232282.6800000002"/>
        <n v="1163128.6100000001"/>
        <n v="302163.95"/>
        <n v="835450.56"/>
        <n v="391850.06"/>
        <n v="678864.74"/>
        <n v="48813.68"/>
        <n v="260285.31"/>
        <n v="842056.44"/>
        <n v="673549.5"/>
        <n v="2056870.63"/>
        <n v="470313.76"/>
        <n v="3941421.22"/>
        <n v="575495.97"/>
        <n v="345132.48"/>
        <n v="507298.47"/>
        <n v="315765.24"/>
        <n v="491895.6"/>
        <n v="254356.48000000001"/>
        <n v="590937.06000000006"/>
        <n v="368518.08"/>
        <n v="642227.04"/>
        <n v="998020.7"/>
        <n v="2818324.32"/>
        <n v="279014.40000000002"/>
        <n v="2820610.08"/>
        <n v="812186.76"/>
        <n v="320337.91999999998"/>
        <n v="1519759.2"/>
        <n v="123629.91"/>
        <n v="712618.41"/>
        <n v="1050160.04"/>
        <n v="1164708.5900000001"/>
        <n v="47062.92"/>
        <n v="329592.71999999997"/>
        <n v="260391.89"/>
        <n v="2022901.06"/>
        <n v="11637.66"/>
        <n v="2154829.39"/>
        <n v="1806443.8"/>
        <n v="4012279.36"/>
        <n v="130715.04"/>
        <n v="36717.519999999997"/>
        <n v="62556.480000000003"/>
        <n v="2183795.69"/>
        <n v="3846381.92"/>
        <n v="804093.99"/>
        <n v="154477.98000000001"/>
        <n v="452864.37"/>
        <n v="2483585.7599999998"/>
        <n v="157655.94"/>
        <n v="29596.84"/>
        <n v="268800"/>
        <n v="3905238.34"/>
        <n v="16864.04"/>
        <n v="572752.31999999995"/>
        <n v="1642928.45"/>
        <n v="924454.56"/>
        <n v="176753.73"/>
        <n v="172970.7"/>
        <n v="101842.24000000001"/>
        <n v="196146.72"/>
        <n v="5089.28"/>
        <n v="830578.2"/>
        <n v="314053.40999999997"/>
        <n v="1011187.2"/>
        <n v="1405765.56"/>
        <n v="113394.93"/>
        <n v="1039117.03"/>
        <n v="144735.18"/>
        <n v="252691.53"/>
        <n v="386305.11"/>
        <n v="291486.78999999998"/>
        <n v="1820561.28"/>
        <n v="1195040.1200000001"/>
        <n v="411489.12"/>
        <n v="549126.27"/>
        <n v="67880.960000000006"/>
        <n v="446956.29"/>
        <n v="1882019.51"/>
        <n v="471219.84"/>
        <n v="99979.55"/>
        <n v="572768.06999999995"/>
        <n v="2914577.92"/>
        <n v="133231.89000000001"/>
        <n v="403810.86"/>
        <n v="266061.18"/>
        <n v="170275.84"/>
        <n v="917689.92"/>
        <n v="488385.03"/>
        <n v="1548828.28"/>
        <n v="29397.759999999998"/>
        <n v="208947.20000000001"/>
        <n v="816373.81"/>
        <n v="1043775.58"/>
        <n v="851430.72"/>
        <n v="964605.05"/>
        <n v="2742916"/>
        <n v="84972.77"/>
        <n v="1813736.8"/>
        <n v="750970.08"/>
        <n v="712800.27"/>
        <n v="2090038.39"/>
        <n v="299954.31"/>
        <n v="51685.48"/>
        <n v="2746065.76"/>
        <n v="486455.28"/>
        <n v="342845.44"/>
        <n v="230223.18"/>
        <n v="317719.43"/>
        <n v="1081232.98"/>
        <n v="50387.15"/>
        <n v="616455.53"/>
        <n v="2938201.12"/>
        <n v="691886.37"/>
        <n v="3497808.48"/>
        <n v="945780.36"/>
        <n v="4621860.38"/>
        <n v="2312973.7599999998"/>
        <n v="41209.97"/>
        <n v="1033495.75"/>
        <n v="555819.36"/>
        <n v="50149.24"/>
        <n v="713360.97"/>
        <n v="954229.92"/>
        <n v="1455345.18"/>
        <n v="395597.58"/>
        <n v="1121669.28"/>
        <n v="1952328.62"/>
        <n v="244178.99"/>
        <n v="608506.14"/>
        <n v="354779.04"/>
        <n v="636600.93000000005"/>
        <n v="43975.92"/>
        <n v="2035794.88"/>
        <n v="219240"/>
        <n v="1409526.85"/>
        <n v="981430.91"/>
        <n v="4658495.04"/>
        <n v="107195.88"/>
        <n v="105511.01"/>
        <n v="294448.74"/>
        <n v="374267.88"/>
        <n v="16040.56"/>
        <n v="24263.68"/>
        <n v="117971.84"/>
        <n v="34025.64"/>
        <n v="701607.42"/>
        <n v="113571.57"/>
        <n v="153927.18"/>
        <n v="3458961.44"/>
        <n v="279609.78000000003"/>
        <n v="12544"/>
        <n v="124723.98"/>
        <n v="1170765.18"/>
        <n v="1080808.19"/>
        <n v="299250.63"/>
        <n v="595125.80000000005"/>
        <n v="215289.33"/>
        <n v="1306101.46"/>
        <n v="1417768.72"/>
        <n v="692120.1"/>
        <n v="1587982.62"/>
        <n v="178904.24"/>
        <n v="110109.81"/>
        <n v="2408048.0699999998"/>
        <n v="3006869.05"/>
        <n v="54065.96"/>
        <n v="806803.2"/>
        <n v="546978.84"/>
        <n v="2080416.48"/>
        <n v="141716.28"/>
        <n v="20911.23"/>
        <n v="387071.76"/>
        <n v="360230.36"/>
        <n v="806863.52"/>
        <n v="145761.28"/>
        <n v="813914.43"/>
        <n v="54010.879999999997"/>
        <n v="62854.36"/>
        <n v="41928.28"/>
        <n v="4445468.84"/>
        <n v="28229.52"/>
        <n v="274391.03999999998"/>
        <n v="150671.01"/>
        <n v="675246.18"/>
        <n v="234035.20000000001"/>
        <n v="300855.59000000003"/>
        <n v="1625536.09"/>
        <n v="1049.92"/>
        <n v="1967550.08"/>
        <n v="3331807.84"/>
        <n v="576181.19999999995"/>
        <n v="13051.12"/>
        <n v="54342.76"/>
        <n v="18455.64"/>
        <n v="266813.46999999997"/>
        <n v="1516016.33"/>
        <n v="3091477.13"/>
        <n v="227834.88"/>
        <n v="173250.56"/>
        <n v="55180.08"/>
        <n v="985349.92"/>
        <n v="1541910.24"/>
        <n v="207302.59"/>
        <n v="165401.60000000001"/>
        <n v="4293647.84"/>
        <n v="991687.48"/>
        <n v="4405768.18"/>
        <n v="65006.48"/>
        <n v="983568.93"/>
        <n v="732623.01"/>
        <n v="47644.2"/>
        <n v="1215099.24"/>
        <n v="118449.06"/>
        <n v="365692.32"/>
        <n v="221742.07999999999"/>
        <n v="2008944.57"/>
        <n v="27561.93"/>
        <n v="723909.65"/>
        <n v="905186.76"/>
        <n v="1015109.48"/>
        <n v="459039.84"/>
        <n v="343813.12"/>
        <n v="3080570.2"/>
        <n v="1074250.03"/>
        <n v="301524"/>
        <n v="244927.74"/>
        <n v="467897.27"/>
        <n v="2338696.7999999998"/>
        <n v="1931763.76"/>
        <n v="135031.04999999999"/>
        <n v="365351.49"/>
        <n v="2587743.91"/>
        <n v="2569047.48"/>
        <n v="1683995.35"/>
        <n v="1826456.88"/>
        <n v="303031.62"/>
        <n v="25258"/>
        <n v="396818.52"/>
        <n v="456873.54"/>
        <n v="245111.23"/>
        <n v="220407.21"/>
        <n v="82562.55"/>
        <n v="163337.01999999999"/>
        <n v="544712.04"/>
        <n v="45879.6"/>
        <n v="265859.01"/>
        <n v="1824760.96"/>
        <n v="3089288.99"/>
        <n v="2312863.98"/>
        <n v="309952.5"/>
        <n v="762811.77"/>
        <n v="634810.43999999994"/>
        <n v="480474.12"/>
        <n v="174600.27"/>
        <n v="164958.31"/>
        <n v="132666.87"/>
        <n v="278798.3"/>
        <n v="341833.44"/>
        <n v="63587.88"/>
        <n v="352147.38"/>
        <n v="1108715.52"/>
        <n v="27112.560000000001"/>
        <n v="204323.84"/>
        <n v="937191.47"/>
        <n v="163791.26"/>
        <n v="73507.839999999997"/>
        <n v="19948.48"/>
        <n v="2319147.31"/>
        <n v="2531391.29"/>
        <n v="522120.06"/>
        <n v="3775080.48"/>
        <n v="231145.09"/>
        <n v="139812.42000000001"/>
        <n v="2117.52"/>
        <n v="194718.12"/>
        <n v="1554308.78"/>
        <n v="151713.44"/>
        <n v="59673.51"/>
        <n v="1138197.49"/>
        <n v="1341139.69"/>
        <n v="82590.42"/>
        <n v="1656874.38"/>
        <n v="686346.58"/>
        <n v="1336926.4099999999"/>
        <n v="237905.92000000001"/>
        <n v="1180969"/>
        <n v="159903.70000000001"/>
        <n v="341447.67999999999"/>
        <n v="1230881.82"/>
        <n v="112027.96"/>
        <n v="250409.83"/>
        <n v="988804.15"/>
        <n v="185086.62"/>
        <n v="777883.77"/>
        <n v="2883071.98"/>
        <n v="1120327.6799999999"/>
        <n v="72131.509999999995"/>
        <n v="1752859.52"/>
        <n v="1429949.49"/>
        <n v="327088.23"/>
        <n v="1013592.36"/>
        <n v="164456.34"/>
        <n v="438795.81"/>
        <n v="1311867.18"/>
        <n v="794728.2"/>
        <n v="2858447.52"/>
        <n v="294414.53999999998"/>
        <n v="2358420.2200000002"/>
        <n v="430007.97"/>
        <n v="227552.82"/>
        <n v="322619.64"/>
        <n v="1974185.01"/>
        <n v="1128354.8500000001"/>
        <n v="1318664.96"/>
        <n v="3231653.76"/>
        <n v="981963.16"/>
        <n v="278893.67"/>
        <n v="866614"/>
        <n v="2839853.54"/>
        <n v="191317.92"/>
        <n v="236962.66"/>
        <n v="2478797.9300000002"/>
        <n v="50834.32"/>
        <n v="1128055.92"/>
        <n v="90111.63"/>
        <n v="194809.12"/>
        <n v="3440587.84"/>
        <n v="979859.37"/>
        <n v="1712948.93"/>
        <n v="25303.040000000001"/>
        <n v="780724.98"/>
        <n v="674124.80000000005"/>
        <n v="1416455.96"/>
        <n v="1538637.19"/>
        <n v="60584.6"/>
        <n v="2608526.2400000002"/>
        <n v="1941814.56"/>
        <n v="3596500.96"/>
        <n v="1246255.04"/>
        <n v="105984.55"/>
        <n v="1165244.5"/>
        <n v="512523.48"/>
        <n v="758042.1"/>
        <n v="2982822.72"/>
        <n v="872937.94"/>
        <n v="1232794.8600000001"/>
        <n v="318892.63"/>
        <n v="1681585.59"/>
        <n v="164576.16"/>
        <n v="802028.64"/>
        <n v="1510635.24"/>
        <n v="451546.56"/>
        <n v="532031.43000000005"/>
        <n v="2770549.93"/>
        <n v="723622.69"/>
        <n v="584598.06999999995"/>
        <n v="211635.20000000001"/>
        <n v="1299591.8400000001"/>
        <n v="1505243.64"/>
        <n v="770360.64"/>
        <n v="25638.6"/>
        <n v="642622.02"/>
        <n v="4074594.32"/>
        <n v="213491.04"/>
        <n v="534607.15"/>
        <n v="19640.32"/>
        <n v="1972078.37"/>
        <n v="350085.12"/>
        <n v="1992748.16"/>
        <n v="1099540.3500000001"/>
        <n v="92159.21"/>
        <n v="2991118.08"/>
        <n v="2447434.59"/>
        <n v="3540330.24"/>
        <n v="306709.92"/>
        <n v="589901.76"/>
        <n v="488665.41"/>
        <n v="252564.48000000001"/>
        <n v="172843.5"/>
        <n v="305281.28999999998"/>
        <n v="471999.36"/>
        <n v="4642464.5199999996"/>
        <n v="1341997.56"/>
        <n v="1084907.04"/>
        <n v="250177.34"/>
        <n v="3146545.32"/>
        <n v="387665.47"/>
        <n v="1092611.24"/>
        <n v="142554.72"/>
        <n v="48283.83"/>
        <n v="1658715.67"/>
        <n v="302419.74"/>
        <n v="396318.12"/>
        <n v="135439.67999999999"/>
        <n v="858197.34"/>
        <n v="203898.18"/>
        <n v="62750.559999999998"/>
        <n v="365734.53"/>
        <n v="40080.639999999999"/>
        <n v="365748.18"/>
        <n v="233748.48000000001"/>
        <n v="2329247.52"/>
        <n v="21394.67"/>
        <n v="436173.12"/>
        <n v="5734.4"/>
        <n v="4781165.5599999996"/>
        <n v="915448.8"/>
        <n v="2853157.6"/>
        <n v="1930668.86"/>
        <n v="429208.15"/>
        <n v="1158983.3999999999"/>
        <n v="2598013.7799999998"/>
        <n v="1905982.54"/>
        <n v="214660.32"/>
        <n v="344458.23999999999"/>
        <n v="121846.2"/>
        <n v="207724.26"/>
        <n v="3051.72"/>
        <n v="11964.68"/>
        <n v="1361416.1"/>
        <n v="19389.84"/>
        <n v="1938152.32"/>
        <n v="4491199.9800000004"/>
        <n v="1063171.98"/>
        <n v="825391.28"/>
        <n v="3651958.18"/>
        <n v="3437438.08"/>
        <n v="36494.92"/>
        <n v="4700256.62"/>
        <n v="1706115.07"/>
        <n v="3601313.75"/>
        <n v="27133.32"/>
        <n v="457286.97"/>
        <n v="777727.51"/>
        <n v="384542.97"/>
        <n v="78999"/>
        <n v="64978.8"/>
        <n v="1540285.1"/>
        <n v="156533.96"/>
        <n v="545469.12"/>
        <n v="3893177.38"/>
        <n v="7362.88"/>
        <n v="3654470.88"/>
        <n v="1869400.94"/>
        <n v="194001.92000000001"/>
        <n v="579768"/>
        <n v="3309225.9"/>
        <n v="2203782.08"/>
        <n v="276003.84000000003"/>
        <n v="295730.40000000002"/>
        <n v="56571"/>
        <n v="291235.84000000003"/>
        <n v="315452.17"/>
        <n v="4007019.68"/>
        <n v="2683024.33"/>
        <n v="79636.479999999996"/>
        <n v="3879979.36"/>
        <n v="2540842.2400000002"/>
        <n v="338329.59999999998"/>
        <n v="904069.46"/>
        <n v="2844758.24"/>
        <n v="98202.72"/>
        <n v="2564834.2000000002"/>
        <n v="77772.800000000003"/>
        <n v="64480.56"/>
        <n v="545448.75"/>
        <n v="568651.14"/>
        <n v="1012650.17"/>
        <n v="515401.11"/>
        <n v="2697611.93"/>
        <n v="3272600.64"/>
        <n v="1042925.64"/>
        <n v="1574976.73"/>
        <n v="2434222.52"/>
        <n v="1534757.16"/>
        <n v="66190.559999999998"/>
        <n v="4708799.8"/>
        <n v="239711.58"/>
        <n v="296918.59999999998"/>
        <n v="54232.04"/>
        <n v="962707.2"/>
        <n v="44364.12"/>
        <n v="146970.07"/>
        <n v="218175.93"/>
        <n v="89774.96"/>
        <n v="275911.15999999997"/>
        <n v="88235.19"/>
        <n v="777997.08"/>
        <n v="560520.72"/>
        <n v="1322730.6299999999"/>
        <n v="737806.02"/>
        <n v="22358.52"/>
        <n v="2649837.54"/>
        <n v="2781056.36"/>
        <n v="630754.46"/>
        <n v="191304"/>
        <n v="3423345.03"/>
        <n v="330419.03999999998"/>
        <n v="276096.15000000002"/>
        <n v="757498.56"/>
        <n v="35935.56"/>
        <n v="661221.63"/>
        <n v="875572.25"/>
        <n v="262807.93"/>
        <n v="1593562.32"/>
        <n v="260836.95"/>
        <n v="146806.22"/>
        <n v="452793.3"/>
        <n v="289511.53000000003"/>
        <n v="40039.120000000003"/>
        <n v="2872663.13"/>
        <n v="71750.03"/>
        <n v="54252.800000000003"/>
        <n v="297652.32"/>
        <n v="2215395.29"/>
        <n v="44156.52"/>
        <n v="396838.31"/>
        <n v="3950466.94"/>
        <n v="245347.38"/>
        <n v="2850406.88"/>
        <n v="864215.82"/>
        <n v="784460.07"/>
        <n v="233508.24"/>
        <n v="308568.15000000002"/>
        <n v="476871.36"/>
        <n v="324949.21999999997"/>
        <n v="47145.96"/>
        <n v="161173.62"/>
        <n v="835041.96"/>
        <n v="252380.81"/>
        <n v="2524018.0499999998"/>
        <n v="698524.26"/>
        <n v="887988.18"/>
        <n v="476368.02"/>
        <n v="1632119.34"/>
        <n v="1146741.1200000001"/>
        <n v="4172382.08"/>
        <n v="715886.47"/>
        <n v="38710.480000000003"/>
        <n v="2428464.96"/>
        <n v="106369.59"/>
        <n v="1151762.24"/>
        <n v="678246.87"/>
        <n v="50291.78"/>
        <n v="2889904.8"/>
        <n v="351202.26"/>
        <n v="442394.4"/>
        <n v="214036.48000000001"/>
        <n v="660955.31999999995"/>
        <n v="3669547.08"/>
        <n v="347763.36"/>
        <n v="21507.360000000001"/>
        <n v="176357.04"/>
        <n v="1022590.76"/>
        <n v="4240935.0599999996"/>
        <n v="3028385.76"/>
        <n v="4050066.4"/>
        <n v="391806.24"/>
        <n v="50959.37"/>
        <n v="669510.24"/>
        <n v="117089.28"/>
        <n v="224573.44"/>
        <n v="4207264.88"/>
        <n v="2163885.12"/>
        <n v="495190.08"/>
        <n v="1769475.88"/>
        <n v="28095.200000000001"/>
        <n v="2819035.2"/>
        <n v="303600.64000000001"/>
        <n v="462833.7"/>
        <n v="387713.76"/>
        <n v="1560493.58"/>
        <n v="313528.32000000001"/>
        <n v="836234.17"/>
        <n v="195058.14"/>
        <n v="107671.2"/>
        <n v="322315.92"/>
        <n v="12283"/>
        <n v="246690.4"/>
        <n v="352317.39"/>
        <n v="142054.43"/>
        <n v="218947.68"/>
        <n v="235683.84"/>
        <n v="392293.44"/>
        <n v="1406243.82"/>
        <n v="1113126.1000000001"/>
        <n v="3934050.24"/>
        <n v="1815062.13"/>
        <n v="397313.37"/>
        <n v="168649.92"/>
        <n v="136188.35999999999"/>
        <n v="3419698.13"/>
        <n v="494672.43"/>
        <n v="959101.92"/>
        <n v="1185359.68"/>
        <n v="247400.16"/>
        <n v="2445545.71"/>
        <n v="460670.43"/>
        <n v="787916.08"/>
        <n v="952670.88"/>
        <n v="1457665.93"/>
        <n v="828436.18"/>
        <n v="20815.36"/>
        <n v="1303099.08"/>
        <n v="103523.24"/>
        <n v="750557.99"/>
        <n v="276864"/>
        <n v="2426365.12"/>
        <n v="80424.960000000006"/>
        <n v="196207.88"/>
        <n v="96679.02"/>
        <n v="330159.42"/>
        <n v="557551.68000000005"/>
        <n v="60315.360000000001"/>
        <n v="615777.96"/>
        <n v="1239766.18"/>
        <n v="1585379.2"/>
        <n v="2905686.28"/>
        <n v="817984.02"/>
        <n v="680065.47"/>
        <n v="199259.72"/>
        <n v="3503708.88"/>
        <n v="75120.639999999999"/>
        <n v="221312"/>
        <n v="390976.12"/>
        <n v="1112896.33"/>
        <n v="106767.36"/>
        <n v="452981.48"/>
        <n v="66769.919999999998"/>
        <n v="1384722.12"/>
        <n v="21403.56"/>
        <n v="2950412.34"/>
        <n v="1763276.15"/>
        <n v="352486.40000000002"/>
        <n v="2826712.19"/>
        <n v="3766034.76"/>
        <n v="586369.77"/>
        <n v="3013068.78"/>
        <n v="81177.600000000006"/>
        <n v="28039.84"/>
        <n v="275609.59999999998"/>
        <n v="3383958.51"/>
        <n v="228013.17"/>
        <n v="4120325.46"/>
        <n v="1307084.58"/>
        <n v="205598.4"/>
        <n v="22282.400000000001"/>
        <n v="216067.95"/>
        <n v="39114.74"/>
        <n v="55823.64"/>
        <n v="1029056.1"/>
        <n v="1037520.2"/>
        <n v="262540.01"/>
        <n v="2692519.84"/>
        <n v="534122.81999999995"/>
        <n v="67802.16"/>
        <n v="38060"/>
        <n v="4326869.4000000004"/>
        <n v="3564478.4"/>
        <n v="1724983.7"/>
        <n v="328151.03999999998"/>
        <n v="1006447.26"/>
        <n v="410458.02"/>
        <n v="474295.5"/>
        <n v="709168.32"/>
        <n v="1600519.74"/>
        <n v="1590413.09"/>
        <n v="21237.48"/>
        <n v="293380.59000000003"/>
        <n v="67136.160000000003"/>
        <n v="261608.22"/>
        <n v="49138.92"/>
        <n v="4287348.32"/>
        <n v="1558606.24"/>
        <n v="439234.44"/>
        <n v="10082.44"/>
        <n v="818412.64"/>
        <n v="2167205.9"/>
        <n v="1142290.94"/>
        <n v="529165.18999999994"/>
        <n v="64992.480000000003"/>
        <n v="12345.28"/>
        <n v="193217.04"/>
        <n v="16566.48"/>
        <n v="25527.37"/>
        <n v="1425852.48"/>
        <n v="9369.68"/>
        <n v="4823881.46"/>
        <n v="709265.76"/>
        <n v="2636874.08"/>
        <n v="174590.68"/>
        <n v="1335780.18"/>
        <n v="526955.52000000002"/>
        <n v="169536.07"/>
        <n v="812914.2"/>
        <n v="2124513.12"/>
        <n v="132191.66"/>
        <n v="293890.62"/>
        <n v="3522302.86"/>
        <n v="13244.88"/>
        <n v="1255273.08"/>
        <n v="354636.79999999999"/>
        <n v="586955.31999999995"/>
        <n v="413294.31"/>
        <n v="160716.12"/>
        <n v="270429.24"/>
        <n v="804951.84"/>
        <n v="2762462.38"/>
        <n v="82094.11"/>
        <n v="466561.83"/>
        <n v="545093.1"/>
        <n v="65873.919999999998"/>
        <n v="660838.07999999996"/>
        <n v="1654239.06"/>
        <n v="159218.43"/>
        <n v="190772.19"/>
        <n v="203138.1"/>
        <n v="24496.799999999999"/>
        <n v="953664.35"/>
        <n v="5785.78"/>
        <n v="2431791.06"/>
        <n v="972061.44"/>
        <n v="255422.37"/>
        <n v="1959175.2"/>
        <n v="4002295.04"/>
        <n v="518303.82"/>
        <n v="273376.08"/>
        <n v="340730.88"/>
        <n v="494508"/>
        <n v="636844.18000000005"/>
        <n v="3192134.08"/>
        <n v="3603501.89"/>
        <n v="2185933.44"/>
        <n v="4153995.64"/>
        <n v="524013.54"/>
        <n v="2682659.64"/>
        <n v="61971.839999999997"/>
        <n v="10077.43"/>
        <n v="658743.75"/>
        <n v="19465.96"/>
        <n v="9463.89"/>
        <n v="292904.64"/>
        <n v="1016280.58"/>
        <n v="55982.080000000002"/>
        <n v="256545.3"/>
        <n v="58956.800000000003"/>
        <n v="53692.28"/>
        <n v="4681593.28"/>
        <n v="1539518.94"/>
        <n v="49115.55"/>
        <n v="293171.20000000001"/>
        <n v="17458.560000000001"/>
        <n v="38420.22"/>
        <n v="4210704.16"/>
        <n v="511949.76"/>
        <n v="24980.48"/>
        <n v="1351936.22"/>
        <n v="361724.61"/>
        <n v="153896.95999999999"/>
        <n v="182633.55"/>
        <n v="940101.12"/>
        <n v="709686.74"/>
        <n v="307051.94"/>
        <n v="103463.58"/>
        <n v="1065349.67"/>
        <n v="1133.4000000000001"/>
        <n v="341160.96000000002"/>
        <n v="4996.24"/>
        <n v="188165.01"/>
        <n v="3322471.84"/>
        <n v="40564.04"/>
        <n v="367902.78"/>
        <n v="2490588.2400000002"/>
        <n v="3193641.7"/>
        <n v="2007364.59"/>
        <n v="16662.240000000002"/>
        <n v="16898.64"/>
        <n v="478332.96"/>
        <n v="461560.68"/>
        <n v="88919.039999999994"/>
        <n v="1854372.6"/>
        <n v="1923098.99"/>
        <n v="4697342.08"/>
        <n v="3300423.52"/>
        <n v="364902.09"/>
        <n v="317148.15999999997"/>
        <n v="443449.44"/>
        <n v="808410.33"/>
        <n v="793273.32"/>
        <n v="775100.04"/>
        <n v="257940.48000000001"/>
        <n v="939321.6"/>
        <n v="99629.86"/>
        <n v="20695.29"/>
        <n v="199955.07"/>
        <n v="1564069.62"/>
        <n v="17687.52"/>
        <n v="149278.07999999999"/>
        <n v="474435.36"/>
        <n v="265816.32000000001"/>
        <n v="1157349.6200000001"/>
        <n v="448767.3"/>
        <n v="272979.20000000001"/>
        <n v="336895.65"/>
        <n v="698978.91"/>
        <n v="556102.71"/>
        <n v="2343946.4"/>
        <n v="1283968.68"/>
        <n v="1466053.8"/>
        <n v="280985.59999999998"/>
        <n v="321390.71999999997"/>
        <n v="105819.84"/>
        <n v="45782.720000000001"/>
        <n v="214952.64"/>
        <n v="771541.05"/>
        <n v="56155.8"/>
        <n v="125463.54"/>
        <n v="1311388.92"/>
        <n v="329226.23999999999"/>
        <n v="30814.76"/>
        <n v="179776.8"/>
        <n v="441639.59"/>
        <n v="857378.97"/>
        <n v="1425405.29"/>
        <n v="813520.26"/>
        <n v="2360638.37"/>
        <n v="2377543.84"/>
        <n v="43637.52"/>
        <n v="210452.48000000001"/>
        <n v="64535.92"/>
        <n v="2579844.0099999998"/>
        <n v="1229715.3799999999"/>
        <n v="65511.64"/>
        <n v="161556.78"/>
        <n v="19568.64"/>
        <n v="4596230.84"/>
        <n v="116830.56"/>
        <n v="324459.52000000002"/>
        <n v="761837.41"/>
        <n v="626172.73"/>
        <n v="2326722.2000000002"/>
        <n v="1044519.84"/>
        <n v="3550986.53"/>
        <n v="37866.239999999998"/>
        <n v="162822.96"/>
        <n v="91904.89"/>
        <n v="1031036.44"/>
        <n v="39610.080000000002"/>
        <n v="3042243.98"/>
        <n v="191714.61"/>
        <n v="2415865.92"/>
        <n v="278978.56"/>
        <n v="1513620.84"/>
        <n v="303797.13"/>
        <n v="87557.119999999995"/>
        <n v="678864.48"/>
        <n v="1251925.26"/>
        <n v="734350.68"/>
        <n v="694796.13"/>
        <n v="836327.52"/>
        <n v="1167703.81"/>
        <n v="282770.88"/>
        <n v="38108.44"/>
        <n v="252603.34"/>
        <n v="3725329.02"/>
        <n v="366554.3"/>
        <n v="131836.32"/>
        <n v="33462.239999999998"/>
        <n v="875534.64"/>
        <n v="28192.080000000002"/>
        <n v="3411.56"/>
        <n v="8041.04"/>
        <n v="865744.53"/>
        <n v="381465.74"/>
        <n v="802905.59999999998"/>
        <n v="179263.81"/>
        <n v="153005.26999999999"/>
        <n v="2463978.81"/>
        <n v="561259.68000000005"/>
        <n v="516490.38"/>
        <n v="650801.76"/>
        <n v="2268877.12"/>
        <n v="25432"/>
        <n v="2515266.9300000002"/>
        <n v="39281.760000000002"/>
        <n v="456591.88"/>
        <n v="994621.38"/>
        <n v="154183.67999999999"/>
        <n v="49638.400000000001"/>
        <n v="1991207.4"/>
        <n v="244550.28"/>
        <n v="3337368.14"/>
        <n v="1277150.5"/>
        <n v="220116.96"/>
        <n v="525870.01"/>
        <n v="4843805.92"/>
        <n v="598281.6"/>
        <n v="394423.2"/>
        <n v="105441.28"/>
        <n v="51007.32"/>
        <n v="66401.37"/>
        <n v="777331.92"/>
        <n v="307695.40999999997"/>
        <n v="580860.84"/>
        <n v="549042.48"/>
        <n v="120027.6"/>
        <n v="239156.17"/>
        <n v="50482.52"/>
        <n v="7990.08"/>
        <n v="57523.199999999997"/>
        <n v="56745.15"/>
        <n v="57332.2"/>
        <n v="184254.84"/>
        <n v="59050.14"/>
        <n v="53830.68"/>
        <n v="101495.97"/>
        <n v="40807.24"/>
        <n v="157201.54999999999"/>
        <n v="129927.3"/>
        <n v="1182736.98"/>
        <n v="39430.160000000003"/>
        <n v="1375156.92"/>
        <n v="2263995.52"/>
        <n v="46771.199999999997"/>
        <n v="81304.2"/>
        <n v="866262.67"/>
        <n v="294661.51"/>
        <n v="1656082.37"/>
        <n v="550341.12"/>
        <n v="597410.1"/>
        <n v="2788062.56"/>
        <n v="81893.759999999995"/>
        <n v="204187.17"/>
        <n v="170980.6"/>
        <n v="877201.71"/>
        <n v="3716283.3"/>
        <n v="4276849.12"/>
        <n v="3872104.96"/>
        <n v="739374.72"/>
        <n v="22960.560000000001"/>
        <n v="3082580.36"/>
        <n v="4841470.3600000003"/>
        <n v="520905.28"/>
        <n v="22406.959999999999"/>
        <n v="204108.79999999999"/>
        <n v="564984.48"/>
        <n v="503661.27"/>
        <n v="78394.14"/>
        <n v="341796.48"/>
        <n v="250424.73"/>
        <n v="601497.12"/>
        <n v="2303746.73"/>
        <n v="44882.64"/>
        <n v="271380.47999999998"/>
        <n v="59601.919999999998"/>
        <n v="698.92"/>
        <n v="249159.67999999999"/>
        <n v="471267.72"/>
        <n v="3843757.12"/>
        <n v="830372.76"/>
        <n v="2983579.98"/>
        <n v="1029971.52"/>
        <n v="269006.98"/>
        <n v="277272.38"/>
        <n v="173410.2"/>
        <n v="2007447.04"/>
        <n v="22384.65"/>
        <n v="380360.19"/>
        <n v="1825225.28"/>
        <n v="897812.16"/>
        <n v="3075795.46"/>
        <n v="80777.759999999995"/>
        <n v="20524.72"/>
        <n v="335583.36"/>
        <n v="1258142.6399999999"/>
        <n v="1448183.99"/>
        <n v="3346620"/>
        <n v="65443.839999999997"/>
        <n v="28233.599999999999"/>
        <n v="505666.41"/>
        <n v="3344571.99"/>
        <n v="4861571.96"/>
        <n v="1213707.52"/>
        <n v="90566.28"/>
        <n v="238945.28"/>
        <n v="224112"/>
        <n v="251141"/>
        <n v="877288.26"/>
        <n v="1099402.75"/>
        <n v="2633724.3199999998"/>
        <n v="220666.88"/>
        <n v="3897700.24"/>
        <n v="48495.360000000001"/>
        <n v="305571.84000000003"/>
        <n v="109992.96000000001"/>
        <n v="76202.759999999995"/>
        <n v="230706.7"/>
        <n v="109089.75"/>
        <n v="614050.29"/>
        <n v="354744.32000000001"/>
        <n v="387169.44"/>
        <n v="9724.6200000000008"/>
        <n v="2071469.88"/>
        <n v="32868.6"/>
        <n v="275972.55"/>
        <n v="1063877.18"/>
        <n v="249106.44"/>
        <n v="211097.60000000001"/>
        <n v="108181.37"/>
        <n v="423040.4"/>
        <n v="680131.2"/>
        <n v="22602.69"/>
        <n v="899663.52"/>
        <n v="764341.76000000001"/>
        <n v="1670442.96"/>
        <n v="739957.3"/>
        <n v="176261.12"/>
        <n v="1065882.1200000001"/>
        <n v="795024.2"/>
        <n v="424911.66"/>
        <n v="562423.68000000005"/>
        <n v="1134963.52"/>
        <n v="502096.2"/>
        <n v="32822.1"/>
        <n v="646239.51"/>
        <n v="311515.68"/>
        <n v="60051.76"/>
        <n v="690597.67"/>
        <n v="385179.48"/>
        <n v="289243.68"/>
        <n v="2532772.0499999998"/>
        <n v="13147.44"/>
        <n v="17092.400000000001"/>
        <n v="311320.8"/>
        <n v="874524"/>
        <n v="2213815.31"/>
        <n v="1875699.59"/>
        <n v="271175.52"/>
        <n v="546.67999999999995"/>
        <n v="671625.85"/>
        <n v="1841034.72"/>
        <n v="328975.35999999999"/>
        <n v="887969.4"/>
        <n v="426668.43"/>
        <n v="812040.74"/>
        <n v="750093.12"/>
        <n v="69288.66"/>
        <n v="886704"/>
        <n v="1426316.32"/>
        <n v="331894.5"/>
        <n v="54686.55"/>
        <n v="918578.04"/>
        <n v="221096.95999999999"/>
        <n v="213594.57"/>
        <n v="53509.120000000003"/>
        <n v="1030613.94"/>
        <n v="685184.66"/>
        <n v="63020.44"/>
        <n v="53000.28"/>
        <n v="509753.58"/>
        <n v="1168229.76"/>
        <n v="1257137.42"/>
        <n v="917202.72"/>
        <n v="514663.8"/>
        <n v="731986.5"/>
        <n v="292131.84000000003"/>
        <n v="66162.12"/>
        <n v="1061247.8999999999"/>
        <n v="137101.20000000001"/>
        <n v="21472.76"/>
        <n v="684459.48"/>
        <n v="2207155.6800000002"/>
        <n v="270971.40000000002"/>
        <n v="157106.18"/>
        <n v="46680.32"/>
        <n v="634384.87"/>
        <n v="550832.4"/>
        <n v="285505.99"/>
        <n v="42004.480000000003"/>
        <n v="41263.42"/>
        <n v="203297.05"/>
        <n v="279278.71999999997"/>
        <n v="351447.03999999998"/>
        <n v="3856881.12"/>
        <n v="4179625.18"/>
        <n v="175902.72"/>
        <n v="48133.120000000003"/>
        <n v="865072.32"/>
        <n v="25368.42"/>
        <n v="869073.31"/>
        <n v="34810.050000000003"/>
        <n v="109206.93"/>
        <n v="1458693"/>
        <n v="2296700"/>
        <n v="66646.52"/>
        <n v="1017217.46"/>
        <n v="459480.36"/>
        <n v="368128.32"/>
        <n v="537174.93000000005"/>
        <n v="2477286.2400000002"/>
        <n v="1819083.64"/>
        <n v="156919.23000000001"/>
        <n v="217118.72"/>
        <n v="674388.13"/>
        <n v="2560441.2999999998"/>
        <n v="4275610.32"/>
        <n v="456116.64"/>
        <n v="426441.75"/>
        <n v="55228.52"/>
        <n v="1438765.5"/>
        <n v="173797.8"/>
        <n v="479599.68"/>
        <n v="103056.8"/>
        <n v="938444.64"/>
        <n v="295869.53000000003"/>
        <n v="456.72"/>
        <n v="3319773.07"/>
        <n v="512936.13"/>
        <n v="539669.55000000005"/>
        <n v="262903.3"/>
        <n v="4002228.56"/>
        <n v="84797.440000000002"/>
        <n v="331859.52"/>
        <n v="1275833.8500000001"/>
        <n v="270298.56"/>
        <n v="465470.67"/>
        <n v="139335.57"/>
        <n v="1344036.32"/>
        <n v="1036072.17"/>
        <n v="837647.16"/>
        <n v="2490468.0099999998"/>
        <n v="1147855.47"/>
        <n v="145575.35999999999"/>
        <n v="970307.52"/>
        <n v="482035.02"/>
        <n v="720529.32"/>
        <n v="1587616.57"/>
        <n v="703091.1"/>
        <n v="1723524.94"/>
        <n v="108158.39999999999"/>
        <n v="705889.59"/>
        <n v="969710.71"/>
        <n v="5556.76"/>
        <n v="1080925.3"/>
        <n v="113850.03"/>
        <n v="1379322.54"/>
        <n v="14165.24"/>
        <n v="889684.67"/>
        <n v="477808.8"/>
        <n v="1506510.93"/>
        <n v="213815.91"/>
        <n v="10539.16"/>
        <n v="1087834.79"/>
        <n v="299398.21999999997"/>
        <n v="73217.64"/>
        <n v="3176555.34"/>
        <n v="287155.68"/>
        <n v="599550.36"/>
        <n v="901752.81"/>
        <n v="2662966.38"/>
        <n v="133841.23000000001"/>
        <n v="53353.2"/>
        <n v="1306116.8"/>
        <n v="2575367.4"/>
        <n v="47485.04"/>
        <n v="266243.03999999998"/>
        <n v="12006.2"/>
        <n v="324997.12"/>
        <n v="2824159.36"/>
        <n v="416405.04"/>
        <n v="541084.31999999995"/>
        <n v="173957.13"/>
        <n v="57615.92"/>
        <n v="188588.82"/>
        <n v="454770.91"/>
        <n v="528107.73"/>
        <n v="381964.79999999999"/>
        <n v="237475.84"/>
        <n v="506389.17"/>
        <n v="6290.28"/>
        <n v="5165081.4400000004"/>
        <n v="143760.32999999999"/>
        <n v="1202075.68"/>
        <n v="126847.35"/>
        <n v="204774.36"/>
        <n v="682793.37"/>
        <n v="1878306.88"/>
        <n v="1959906"/>
        <n v="629709"/>
        <n v="3131829.28"/>
        <n v="1390909.06"/>
        <n v="1340776.72"/>
        <n v="112659.96"/>
        <n v="1946337.42"/>
        <n v="358490.27"/>
        <n v="170633.37"/>
        <n v="205900.79999999999"/>
        <n v="2185587.17"/>
        <n v="13600.8"/>
        <n v="838624.71"/>
        <n v="511390.32"/>
        <n v="1541591.4"/>
        <n v="2651660.9900000002"/>
        <n v="334414.08000000002"/>
        <n v="2724542.4"/>
        <n v="210195.48"/>
        <n v="1907641.84"/>
        <n v="68314.240000000005"/>
        <n v="361441.26"/>
        <n v="314049.12"/>
        <n v="653889.17000000004"/>
        <n v="2700147.42"/>
        <n v="389362.26"/>
        <n v="101417.26"/>
        <n v="143309.32"/>
        <n v="3473135.36"/>
        <n v="38994.199999999997"/>
        <n v="198485.28"/>
        <n v="1672453.1200000001"/>
        <n v="325909.17"/>
        <n v="239841.28"/>
        <n v="933015.37"/>
        <n v="563356.47"/>
        <n v="42987.040000000001"/>
        <n v="85608.54"/>
        <n v="3172438.31"/>
        <n v="1282979.42"/>
        <n v="3589278.98"/>
        <n v="1118400.5"/>
        <n v="371415.18"/>
        <n v="654618.55000000005"/>
        <n v="262235.71000000002"/>
        <n v="40959.480000000003"/>
        <n v="2495208.98"/>
        <n v="3046.4"/>
        <n v="214455.34"/>
        <n v="157583.03"/>
        <n v="1778593.13"/>
        <n v="209622.33"/>
        <n v="36665.49"/>
        <n v="520076.75"/>
        <n v="189818.09"/>
        <n v="931024.5"/>
        <n v="1385642.46"/>
        <n v="207956.91"/>
        <n v="194826.23999999999"/>
        <n v="4096203.54"/>
        <n v="187751.74"/>
        <n v="68287.350000000006"/>
        <n v="4507306.5599999996"/>
        <n v="874201.02"/>
        <n v="1257823.8"/>
        <n v="473358.62"/>
        <n v="116695.44"/>
        <n v="2790607.88"/>
        <n v="3279576.04"/>
        <n v="715424.99"/>
        <n v="700301.28"/>
        <n v="1995251.41"/>
        <n v="1877016.24"/>
        <n v="265036.79999999999"/>
        <n v="382247.04"/>
        <n v="168519.67999999999"/>
        <n v="2516720.3199999998"/>
        <n v="3350407.03"/>
        <n v="135902.25"/>
        <n v="2277801.44"/>
        <n v="2875730.88"/>
        <n v="431517.12"/>
        <n v="313498.44"/>
        <n v="163764.93"/>
        <n v="218236.17"/>
        <n v="1476462.52"/>
        <n v="86016"/>
        <n v="1983548.91"/>
        <n v="309257.12"/>
        <n v="19423.52"/>
        <n v="141093.12"/>
        <n v="38447.519999999997"/>
        <n v="68258.880000000005"/>
        <n v="124267.11"/>
        <n v="135393.60999999999"/>
        <n v="2504794.96"/>
        <n v="168423.42"/>
        <n v="64203.76"/>
        <n v="719640.95"/>
        <n v="238327.53"/>
        <n v="78298.77"/>
        <n v="1214639.18"/>
        <n v="51612.68"/>
        <n v="3502533.12"/>
        <n v="817521.6"/>
        <n v="3793171.92"/>
        <n v="183384.12"/>
        <n v="424401.63"/>
        <n v="913500"/>
        <n v="69137.72"/>
        <n v="3753471.26"/>
        <n v="62594.51"/>
        <n v="66648.960000000006"/>
        <n v="90188.23"/>
        <n v="148872.57"/>
        <n v="1187091.6399999999"/>
        <n v="893666.41"/>
        <n v="163719.78"/>
        <n v="69291.100000000006"/>
        <n v="38099.67"/>
        <n v="538550.88"/>
        <n v="31376.73"/>
        <n v="4675632.16"/>
        <n v="488564.16"/>
        <n v="67020.2"/>
        <n v="391929.72"/>
        <n v="3686633.44"/>
        <n v="129239.03999999999"/>
        <n v="307038.06"/>
        <n v="409003.14"/>
        <n v="543918.66"/>
        <n v="790589.76"/>
        <n v="4748263.2"/>
        <n v="136805.76000000001"/>
        <n v="128050.12"/>
        <n v="102466.56"/>
        <n v="935795.4"/>
        <n v="4234852.32"/>
        <n v="367504.95"/>
        <n v="607918.01"/>
        <n v="26005.98"/>
        <n v="175508.48000000001"/>
        <n v="237277.29"/>
        <n v="2408.16"/>
        <n v="430918.68"/>
        <n v="1149258.78"/>
        <n v="644895.17000000004"/>
        <n v="331257.99"/>
        <n v="367491.18"/>
        <n v="2172.88"/>
        <n v="373058.61"/>
        <n v="194482.98"/>
        <n v="69906.210000000006"/>
        <n v="302799.75"/>
        <n v="60401"/>
        <n v="3093589.28"/>
        <n v="9183.93"/>
        <n v="18034.939999999999"/>
        <n v="210472.38"/>
        <n v="533386.56000000006"/>
        <n v="1082973.7"/>
        <n v="880081.65"/>
        <n v="415844.46"/>
        <n v="520202.62"/>
        <n v="585868.5"/>
        <n v="1103026.98"/>
        <n v="734896.26"/>
        <n v="2957271.21"/>
        <n v="565169.91"/>
        <n v="430730.58"/>
        <n v="40087.19"/>
        <n v="471097.37"/>
        <n v="227978.23999999999"/>
        <n v="1561391.78"/>
        <n v="123937.29"/>
        <n v="72198.42"/>
        <n v="461973.84"/>
        <n v="50279.040000000001"/>
        <n v="349710.57"/>
        <n v="39645.480000000003"/>
        <n v="4553.3599999999997"/>
        <n v="118779.36"/>
        <n v="998596.97"/>
        <n v="41713.760000000002"/>
        <n v="2420792.69"/>
        <n v="84014.34"/>
        <n v="2398017.2799999998"/>
        <n v="261969.33"/>
        <n v="4759812.32"/>
        <n v="1970699.84"/>
        <n v="4826394.16"/>
        <n v="614846.4"/>
        <n v="564857.16"/>
        <n v="1048134.5"/>
        <n v="259216.92"/>
        <n v="129925.73"/>
        <n v="102173.06"/>
        <n v="1262287.56"/>
        <n v="131642.39000000001"/>
        <n v="3594749.33"/>
        <n v="4023.57"/>
        <n v="663371.11"/>
        <n v="1461721.98"/>
        <n v="4314121.28"/>
        <n v="190680.21"/>
        <n v="581424.48"/>
        <n v="183769.53"/>
        <n v="160634.88"/>
        <n v="1679032.76"/>
        <n v="39271"/>
        <n v="938168.21"/>
        <n v="385959.84"/>
        <n v="20095.68"/>
        <n v="198782.87"/>
        <n v="1231223"/>
        <n v="70497.279999999999"/>
        <n v="225183.84"/>
        <n v="794203.28"/>
        <n v="76238.61"/>
        <n v="136693.76000000001"/>
        <n v="4271074.5599999996"/>
        <n v="149432.35999999999"/>
        <n v="3983634.58"/>
        <n v="1267670.6200000001"/>
        <n v="517482.63"/>
        <n v="201675.76"/>
        <n v="4819861.1399999997"/>
        <n v="32790.800000000003"/>
        <n v="10393.6"/>
        <n v="112345.86"/>
        <n v="6601.68"/>
        <n v="197944.32000000001"/>
        <n v="259696.64000000001"/>
        <n v="741897.87"/>
        <n v="3683115.66"/>
        <n v="3074165.76"/>
        <n v="66984.960000000006"/>
        <n v="502751.97"/>
        <n v="642303.18000000005"/>
        <n v="599410.56000000006"/>
        <n v="301178.46000000002"/>
        <n v="252533.47"/>
        <n v="3199169.64"/>
        <n v="1529731.76"/>
        <n v="2820085.12"/>
        <n v="1143110.71"/>
        <n v="940588.32"/>
        <n v="29638.41"/>
        <n v="1778228.44"/>
        <n v="1908089.18"/>
        <n v="521477.34"/>
        <n v="2279901.2799999998"/>
        <n v="299887.14"/>
        <n v="312811.52000000002"/>
        <n v="29643.18"/>
        <n v="892568.88"/>
        <n v="1567076.83"/>
        <n v="1517518.98"/>
        <n v="2195382.21"/>
        <n v="822011.26"/>
        <n v="56384.160000000003"/>
        <n v="34129.440000000002"/>
        <n v="777269.64"/>
        <n v="48225.48"/>
        <n v="506785.44"/>
        <n v="15810.93"/>
        <n v="734396.81"/>
        <n v="332416"/>
        <n v="283640.42"/>
        <n v="6041.16"/>
        <n v="386432.73"/>
        <n v="1180771.72"/>
        <n v="1349302.92"/>
        <n v="1063044"/>
        <n v="644573.43999999994"/>
        <n v="283458.56"/>
        <n v="783816.6"/>
        <n v="3300079.81"/>
        <n v="744246.72"/>
        <n v="174218.23999999999"/>
        <n v="261377.38"/>
        <n v="2646555.33"/>
        <n v="271327.65000000002"/>
        <n v="59377.29"/>
        <n v="1473359.64"/>
        <n v="70318.080000000002"/>
        <n v="125655.03999999999"/>
        <n v="58269.120000000003"/>
        <n v="681397.92"/>
        <n v="4449560.96"/>
        <n v="4128810.4"/>
        <n v="818.37"/>
        <n v="3410738.98"/>
        <n v="205695.84"/>
        <n v="47914.080000000002"/>
        <n v="491510.67"/>
        <n v="1979002.52"/>
        <n v="1304215.02"/>
        <n v="545034.42000000004"/>
        <n v="770722.68"/>
        <n v="439982.27"/>
        <n v="181587.21"/>
        <n v="12366.31"/>
        <n v="56453.36"/>
        <n v="410004.81"/>
        <n v="1414374.24"/>
        <n v="37520.239999999998"/>
        <n v="2252788.15"/>
        <n v="697824.5"/>
        <n v="1084656.27"/>
        <n v="362914.68"/>
        <n v="1311120.07"/>
        <n v="618562.17000000004"/>
        <n v="803156.5"/>
        <n v="1012884.39"/>
        <n v="155502.48000000001"/>
        <n v="3132436.32"/>
        <n v="155753.34"/>
        <n v="1190548.56"/>
        <n v="405870.54"/>
        <n v="60999.8"/>
        <n v="846342.62"/>
        <n v="2980976.06"/>
        <n v="322346.84999999998"/>
        <n v="604907.52000000002"/>
        <n v="2548882.88"/>
        <n v="193283.20000000001"/>
        <n v="1897819.31"/>
        <n v="314254.08000000002"/>
        <n v="181628.16"/>
        <n v="590863.14"/>
        <n v="23929.360000000001"/>
        <n v="936114.24"/>
        <n v="867508.32"/>
        <n v="755810.22"/>
        <n v="272814.08000000002"/>
        <n v="1398113.4"/>
        <n v="146160"/>
        <n v="42364.24"/>
        <n v="158377.78"/>
        <n v="3749450.94"/>
        <n v="1308750.1000000001"/>
        <n v="27943.41"/>
        <n v="1911249.14"/>
        <n v="541399.53"/>
        <n v="1521504.48"/>
        <n v="162474.60999999999"/>
        <n v="1745321.42"/>
        <n v="2901163.42"/>
        <n v="352318.2"/>
        <n v="4777647.78"/>
        <n v="517495.11"/>
        <n v="983010.89"/>
        <n v="4863229.4400000004"/>
        <n v="102609.92"/>
        <n v="229698.56"/>
        <n v="371538.72"/>
        <n v="547216.74"/>
        <n v="339849.99"/>
        <n v="134579.20000000001"/>
        <n v="42217.120000000003"/>
        <n v="2049760.72"/>
        <n v="2215856.16"/>
        <n v="4406773.26"/>
        <n v="579857.1"/>
        <n v="313926.25"/>
        <n v="1495086.0800000001"/>
        <n v="3399180.56"/>
        <n v="1579852.2"/>
        <n v="1211910.8400000001"/>
        <n v="228570.1"/>
        <n v="357536.83"/>
        <n v="584233.38"/>
        <n v="2290253.2000000002"/>
        <n v="408115.20000000001"/>
        <n v="13687.76"/>
        <n v="43724.800000000003"/>
        <n v="680882.82"/>
        <n v="63114.239999999998"/>
        <n v="2316146.19"/>
        <n v="753600.96"/>
        <n v="1217012.28"/>
        <n v="1752335.45"/>
        <n v="17323.68"/>
        <n v="133036.96"/>
        <n v="4179731.52"/>
        <n v="2695788.48"/>
        <n v="57685.120000000003"/>
        <n v="3385611.98"/>
        <n v="3937.48"/>
        <n v="770795.7"/>
        <n v="45492.08"/>
        <n v="24319.35"/>
        <n v="286568.17"/>
        <n v="3286.86"/>
        <n v="2909204.06"/>
        <n v="2028970.4"/>
        <n v="648789.4"/>
        <n v="2152860.96"/>
        <n v="559049.55000000005"/>
        <n v="1364049.4"/>
        <n v="2482148.58"/>
        <n v="3713770.6"/>
        <n v="2000.46"/>
        <n v="4733424.26"/>
        <n v="498308.16"/>
        <n v="25444.84"/>
        <n v="433892.55"/>
        <n v="46979.43"/>
        <n v="1361883.4"/>
        <n v="1472982.91"/>
        <n v="774414.14"/>
        <n v="815733.03"/>
        <n v="337013.88"/>
        <n v="214722.63"/>
        <n v="1072259.1599999999"/>
        <n v="1377388.8"/>
        <n v="295249.91999999998"/>
        <n v="6380.24"/>
        <n v="241604"/>
        <n v="710727.67"/>
        <n v="1553351.14"/>
        <n v="628053.51"/>
        <n v="136919.53"/>
        <n v="654375.05000000005"/>
        <n v="23761.919999999998"/>
        <n v="463470.21"/>
        <n v="1072543.0900000001"/>
        <n v="92445.32"/>
        <n v="872185.44"/>
        <n v="1732974.73"/>
        <n v="4664073.74"/>
        <n v="520665.72"/>
        <n v="781240.81"/>
        <n v="228493.44"/>
        <n v="3253764.18"/>
        <n v="4698.68"/>
        <n v="35795.54"/>
        <n v="618124.19999999995"/>
        <n v="624766.98"/>
        <n v="317168.83"/>
        <n v="703809.12"/>
        <n v="311911.67999999999"/>
        <n v="892956.96"/>
        <n v="553461.86"/>
        <n v="29411.73"/>
        <n v="399863.52"/>
        <n v="910089.6"/>
        <n v="140130.32"/>
        <n v="3321946.88"/>
        <n v="42936.32"/>
        <n v="1127089.1200000001"/>
        <n v="1582025.22"/>
        <n v="3633041.78"/>
        <n v="1702445.28"/>
        <n v="494204.55"/>
        <n v="67995.92"/>
        <n v="788501.63"/>
        <n v="143595.43"/>
        <n v="42807.12"/>
        <n v="1025246.88"/>
        <n v="72830.89"/>
        <n v="32558.6"/>
        <n v="312883.20000000001"/>
        <n v="470377.44"/>
        <n v="68639.48"/>
        <n v="658829.93999999994"/>
        <n v="88090.09"/>
        <n v="1053170.23"/>
        <n v="212993"/>
        <n v="5064814.08"/>
        <n v="424055.31"/>
        <n v="45714.02"/>
        <n v="2092683.51"/>
        <n v="284936.76"/>
        <n v="3460536.3199999998"/>
        <n v="24787.439999999999"/>
        <n v="2362333.4300000002"/>
        <n v="1450989.44"/>
        <n v="1842783.34"/>
        <n v="387945.44"/>
        <n v="595621.46"/>
        <n v="56529.48"/>
        <n v="78744"/>
        <n v="4130878.8"/>
        <n v="145760.79"/>
        <n v="1726128.15"/>
        <n v="77127.87"/>
        <n v="156693.18"/>
        <n v="121946.44"/>
        <n v="1697720.64"/>
        <n v="213032.95999999999"/>
        <n v="861983.94"/>
        <n v="1868853.01"/>
        <n v="319982.67"/>
        <n v="2425269.2999999998"/>
        <n v="325115.78999999998"/>
        <n v="46350.16"/>
        <n v="86564.17"/>
        <n v="1032085.08"/>
        <n v="2900014.88"/>
        <n v="348973.86"/>
        <n v="172616.82"/>
        <n v="230594.56"/>
        <n v="983780.82"/>
        <n v="496546.4"/>
        <n v="3731862.04"/>
        <n v="1063012.56"/>
        <n v="679156.8"/>
        <n v="2697634.72"/>
        <n v="41035.599999999999"/>
        <n v="170419.20000000001"/>
        <n v="484471.68"/>
        <n v="875927.22"/>
        <n v="2647284.71"/>
        <n v="2095144.05"/>
        <n v="303063.03999999998"/>
        <n v="2284914.41"/>
        <n v="655381.43999999994"/>
        <n v="2599076.96"/>
        <n v="97950.720000000001"/>
        <n v="540470.57999999996"/>
        <n v="876656.13"/>
        <n v="3861517.36"/>
        <n v="364914.76"/>
        <n v="533094.24"/>
        <n v="119936.67"/>
        <n v="524650.86"/>
        <n v="783868.14"/>
        <n v="3127186.72"/>
        <n v="224818.88"/>
        <n v="453195.12"/>
        <n v="1733260.46"/>
        <n v="4332494.88"/>
        <n v="1161211.52"/>
        <n v="46346.080000000002"/>
        <n v="27853"/>
        <n v="1222591.98"/>
        <n v="327129.84000000003"/>
        <n v="38446.18"/>
        <n v="229184.27"/>
        <n v="539498.4"/>
        <n v="185525.76000000001"/>
        <n v="7383.04"/>
        <n v="232508.01"/>
        <n v="2400779.61"/>
        <n v="48993.599999999999"/>
        <n v="903751.98"/>
        <n v="299669.53999999998"/>
        <n v="467147.42"/>
        <n v="1519234.24"/>
        <n v="486370.51"/>
        <n v="95751.48"/>
        <n v="1698361.33"/>
        <n v="125189.12"/>
        <n v="732164.16"/>
        <n v="748631.52"/>
        <n v="52585.08"/>
        <n v="768996.48"/>
        <n v="143225.53"/>
        <n v="2656037.27"/>
        <n v="2843852.62"/>
        <n v="798989.12"/>
        <n v="4850630.4000000004"/>
        <n v="854646.24"/>
        <n v="564603.21"/>
        <n v="347468.79999999999"/>
        <n v="47609.599999999999"/>
        <n v="1188954.3600000001"/>
        <n v="4726388.7"/>
        <n v="904674.75"/>
        <n v="338795.52000000002"/>
        <n v="59913.36"/>
        <n v="229245.96"/>
        <n v="336244.18"/>
        <n v="362361.66"/>
        <n v="275322.88"/>
        <n v="133785.12"/>
        <n v="2415340.96"/>
        <n v="59286.36"/>
        <n v="352773.12"/>
        <n v="31306.080000000002"/>
        <n v="396873.12"/>
        <n v="1578736.26"/>
        <n v="165933.95000000001"/>
        <n v="3117255.62"/>
        <n v="1224747.83"/>
        <n v="1405392.21"/>
        <n v="565407.07999999996"/>
        <n v="453454.26"/>
        <n v="865134.07999999996"/>
        <n v="361723.98"/>
        <n v="263094.03999999998"/>
        <n v="203233.47"/>
        <n v="44033.36"/>
        <n v="585516.96"/>
        <n v="715659.21"/>
        <n v="502842.9"/>
        <n v="719875.17"/>
        <n v="182310.24"/>
        <n v="355266.24"/>
        <n v="2333447.2000000002"/>
        <n v="135870.46"/>
        <n v="1360626.11"/>
        <n v="3251077.28"/>
        <n v="478918.17"/>
        <n v="3910.23"/>
        <n v="141703.1"/>
        <n v="1061602.1499999999"/>
        <n v="90887.61"/>
        <n v="4643796.16"/>
        <n v="168868.48000000001"/>
        <n v="240777.46"/>
        <n v="1498574.28"/>
        <n v="335203.05"/>
        <n v="1399573.9"/>
        <n v="48668.36"/>
        <n v="484132.74"/>
        <n v="599319.63"/>
        <n v="19057.68"/>
        <n v="147761.25"/>
        <n v="196652.94"/>
        <n v="62944.32"/>
        <n v="5855.5"/>
        <n v="386955.8"/>
        <n v="5774.56"/>
        <n v="3121381.71"/>
        <n v="1114675.8899999999"/>
        <n v="625598.4"/>
        <n v="23389.599999999999"/>
        <n v="1328715.76"/>
        <n v="224284.35"/>
        <n v="1920822.23"/>
        <n v="584962.76"/>
        <n v="211816.77"/>
        <n v="2367569.6"/>
        <n v="653575.19999999995"/>
        <n v="5248025.12"/>
        <n v="2161882.3199999998"/>
        <n v="323895.90000000002"/>
        <n v="11457.18"/>
        <n v="1019350.43"/>
        <n v="2890610.08"/>
        <n v="593019.84"/>
        <n v="656696.46"/>
        <n v="1000002.29"/>
        <n v="727677.92"/>
        <n v="157445.12"/>
        <n v="764514.24"/>
        <n v="846740.16"/>
        <n v="4185655.66"/>
        <n v="171214.82"/>
        <n v="712286.4"/>
        <n v="176133.44"/>
        <n v="166135.20000000001"/>
        <n v="305071.55"/>
        <n v="214584.58"/>
        <n v="2513078.79"/>
        <n v="499781.7"/>
        <n v="2015185.4"/>
        <n v="367082.02"/>
        <n v="329656.32000000001"/>
        <n v="1333707.72"/>
        <n v="59447.3"/>
        <n v="308871.64"/>
        <n v="125252.6"/>
        <n v="24967.360000000001"/>
        <n v="556556.06999999995"/>
        <n v="112709.94"/>
        <n v="44481.760000000002"/>
        <n v="665578.5"/>
        <n v="505999.08"/>
        <n v="943024.32"/>
        <n v="192444"/>
        <n v="304884.59999999998"/>
        <n v="658605.99"/>
        <n v="1020522.24"/>
        <n v="187338.47"/>
        <n v="296756.74"/>
        <n v="715209.6"/>
        <n v="741273.95"/>
        <n v="340650.23999999999"/>
        <n v="92568"/>
        <n v="4410291.04"/>
        <n v="2002361.32"/>
        <n v="47741.3"/>
        <n v="188864.39"/>
        <n v="804077.26"/>
        <n v="816627.5"/>
        <n v="35983.360000000001"/>
        <n v="6008.31"/>
        <n v="403948.22"/>
        <n v="1816187.01"/>
        <n v="241074.18"/>
        <n v="1008199.99"/>
        <n v="48426.16"/>
        <n v="339870.71999999997"/>
        <n v="489285.58"/>
        <n v="1153337.1200000001"/>
        <n v="18739.36"/>
        <n v="283207.67999999999"/>
        <n v="319477.68"/>
        <n v="1650289.11"/>
        <n v="27527.759999999998"/>
        <n v="1436201.82"/>
        <n v="172560.15"/>
        <n v="347387.1"/>
        <n v="2231538.11"/>
        <n v="10075.52"/>
        <n v="254392.32000000001"/>
        <n v="404183.85"/>
        <n v="110934.6"/>
        <n v="215900.16"/>
        <n v="715158.12"/>
        <n v="415679.04"/>
        <n v="21516.71"/>
        <n v="307722.23999999999"/>
        <n v="1891955.84"/>
        <n v="81655.14"/>
        <n v="384706.35"/>
        <n v="38848.879999999997"/>
        <n v="5126759.3600000003"/>
        <n v="306773.5"/>
        <n v="42973.2"/>
        <n v="882549.8"/>
        <n v="970022.13"/>
        <n v="185558.23"/>
        <n v="28704.16"/>
        <n v="420551.04"/>
        <n v="2245851.2599999998"/>
        <n v="1739571.3"/>
        <n v="16684.12"/>
        <n v="45768.88"/>
        <n v="1908754.56"/>
        <n v="56013.98"/>
        <n v="2301193.9"/>
        <n v="1218691.24"/>
        <n v="400064.93"/>
        <n v="1116064.96"/>
        <n v="305462.8"/>
        <n v="131532.79999999999"/>
        <n v="569582.79"/>
        <n v="137487.14000000001"/>
        <n v="128697.57"/>
        <n v="2383926.4900000002"/>
        <n v="121727.16"/>
        <n v="29195.48"/>
        <n v="157614.82"/>
        <n v="3059463.52"/>
        <n v="1014548.88"/>
        <n v="1730868.09"/>
        <n v="412003.83"/>
        <n v="46196.480000000003"/>
        <n v="112790.92"/>
        <n v="738261.44"/>
        <n v="228157.44"/>
        <n v="277812.81"/>
        <n v="44530.080000000002"/>
        <n v="2934526.4"/>
        <n v="22898.400000000001"/>
        <n v="3780105.88"/>
        <n v="306008.43"/>
        <n v="2808113"/>
        <n v="682664.64"/>
        <n v="938103.52"/>
        <n v="169377.12"/>
        <n v="450356.49"/>
        <n v="233400.23"/>
        <n v="1802493.85"/>
        <n v="221863.05"/>
        <n v="52262.76"/>
        <n v="255290.32"/>
        <n v="728258.37"/>
        <n v="970634.38"/>
        <n v="2062424.16"/>
        <n v="766170.72"/>
        <n v="94376.639999999999"/>
        <n v="1586707.26"/>
        <n v="74716.179999999993"/>
        <n v="297872.3"/>
        <n v="5199728.8"/>
        <n v="730076.97"/>
        <n v="596409.87"/>
        <n v="54681.06"/>
        <n v="122969.28"/>
        <n v="22330.84"/>
        <n v="257331.20000000001"/>
        <n v="554127.42000000004"/>
        <n v="3637782.75"/>
        <n v="100597.49"/>
        <n v="4101512.48"/>
        <n v="509806.88"/>
        <n v="494884.33"/>
        <n v="994461.96"/>
        <n v="213702.57"/>
        <n v="113971.2"/>
        <n v="189334.27"/>
        <n v="32351"/>
        <n v="133476.54"/>
        <n v="35561.879999999997"/>
        <n v="1696072.5"/>
        <n v="236738.7"/>
        <n v="1528158.56"/>
        <n v="304597.44"/>
        <n v="421642.41"/>
        <n v="112093.26"/>
        <n v="380652.39"/>
        <n v="239117.76"/>
        <n v="2585110.61"/>
        <n v="171917.48"/>
        <n v="831363.89"/>
        <n v="4427512.6399999997"/>
        <n v="239600.76"/>
        <n v="188769.28"/>
        <n v="2466875.44"/>
        <n v="621667.19999999995"/>
        <n v="114078.72"/>
        <n v="276159.73"/>
        <n v="2326783.88"/>
        <n v="422117.99"/>
        <n v="194197.92"/>
        <n v="399070.14"/>
        <n v="215140.61"/>
        <n v="917592.48"/>
        <n v="699380.92"/>
        <n v="1485971.19"/>
        <n v="227201.87"/>
        <n v="163209.85999999999"/>
        <n v="15482.88"/>
        <n v="955301.76"/>
        <n v="24669.8"/>
        <n v="2043327.64"/>
        <n v="109362.12"/>
        <n v="177694.72"/>
        <n v="138759.18"/>
        <n v="239489.95"/>
        <n v="41879.839999999997"/>
        <n v="775.04"/>
        <n v="744170.58"/>
        <n v="67975.16"/>
        <n v="423084.48"/>
        <n v="22690.68"/>
        <n v="528844.43999999994"/>
        <n v="3021821.34"/>
        <n v="288227.52"/>
        <n v="260614.42"/>
        <n v="2145835.96"/>
        <n v="967481.76"/>
        <n v="115844.82"/>
        <n v="263151.42"/>
        <n v="764100.06"/>
        <n v="4727789.76"/>
        <n v="164971.51999999999"/>
        <n v="96051.199999999997"/>
        <n v="499260.61"/>
        <n v="417108.2"/>
        <n v="2174052.48"/>
        <n v="1506635.2"/>
        <n v="244106.91"/>
        <n v="25553.919999999998"/>
        <n v="270448.64000000001"/>
        <n v="4606524"/>
        <n v="1027991.58"/>
        <n v="386641.91999999998"/>
        <n v="247516.94"/>
        <n v="1502824.31"/>
        <n v="118096.9"/>
        <n v="40869.519999999997"/>
        <n v="2155394.06"/>
        <n v="321843.20000000001"/>
        <n v="97405.62"/>
        <n v="215716.62"/>
        <n v="1242055.3600000001"/>
        <n v="355172.58"/>
        <n v="2738716.32"/>
        <n v="401563.62"/>
        <n v="50723.6"/>
        <n v="527121.21"/>
        <n v="1493287.14"/>
        <n v="1108287.8400000001"/>
        <n v="2359170.2400000002"/>
        <n v="357181.44"/>
        <n v="1334823.6599999999"/>
        <n v="382635.84"/>
        <n v="1073898.7"/>
        <n v="274999.5"/>
        <n v="270484.47999999998"/>
        <n v="655712.62"/>
        <n v="377988.9"/>
        <n v="1681888.71"/>
        <n v="200318.79"/>
        <n v="235373.16"/>
        <n v="270289.88"/>
        <n v="3378488.16"/>
        <n v="1219722.42"/>
        <n v="61456.52"/>
        <n v="136026.23999999999"/>
        <n v="39229.480000000003"/>
        <n v="1078114.6599999999"/>
        <n v="562716.67000000004"/>
        <n v="1473997.32"/>
        <n v="51853.05"/>
        <n v="123483.93"/>
        <n v="111753.42"/>
        <n v="41968.639999999999"/>
        <n v="11217.92"/>
        <n v="59892.36"/>
        <n v="52993.93"/>
        <n v="1302950.72"/>
        <n v="1462997.34"/>
        <n v="25126.52"/>
        <n v="3557915.64"/>
        <n v="58778.48"/>
        <n v="1028061.11"/>
        <n v="98022.399999999994"/>
        <n v="44478.18"/>
        <n v="31264.560000000001"/>
        <n v="2388719.5"/>
        <n v="161530.88"/>
        <n v="484415.16"/>
        <n v="186480.14"/>
        <n v="39340.199999999997"/>
        <n v="387361.8"/>
        <n v="5184504.96"/>
        <n v="54335.839999999997"/>
        <n v="539330.4"/>
        <n v="261847.04000000001"/>
        <n v="933085.44"/>
        <n v="327949.28999999998"/>
        <n v="710089.02"/>
        <n v="61996.28"/>
        <n v="346645.6"/>
        <n v="794708.7"/>
        <n v="309335.03999999998"/>
        <n v="722013.18"/>
        <n v="1406445.53"/>
        <n v="24065.03"/>
        <n v="912454.38"/>
        <n v="848467.83"/>
        <n v="115040.1"/>
        <n v="3069231.04"/>
        <n v="1329403.3799999999"/>
        <n v="788908.68"/>
        <n v="758447.13"/>
        <n v="319213.44"/>
        <n v="82341.509999999995"/>
        <n v="716346.54"/>
        <n v="4817850.9800000004"/>
        <n v="4477.24"/>
        <n v="650786.01"/>
        <n v="819458.43"/>
        <n v="34301.410000000003"/>
        <n v="185748.97"/>
        <n v="43352.55"/>
        <n v="831246.78"/>
        <n v="56252.68"/>
        <n v="1099666.08"/>
        <n v="2766903.03"/>
        <n v="53574.64"/>
        <n v="589706.88"/>
        <n v="112308.49"/>
        <n v="267152.34000000003"/>
        <n v="2499528.36"/>
        <n v="5054.6099999999997"/>
        <n v="47843.95"/>
        <n v="14732.68"/>
        <n v="53014.12"/>
        <n v="206510.07999999999"/>
        <n v="35763.75"/>
        <n v="172133.68"/>
        <n v="2757056.4"/>
        <n v="35513.440000000002"/>
        <n v="298341.33"/>
        <n v="31160.76"/>
        <n v="1421591.68"/>
        <n v="61158.96"/>
        <n v="186543.72"/>
        <n v="136263.67999999999"/>
        <n v="167587.84"/>
        <n v="1204896.3600000001"/>
        <n v="1292826.05"/>
        <n v="90057.59"/>
        <n v="532131.30000000005"/>
        <n v="643201.43999999994"/>
        <n v="11245"/>
        <n v="360823.72"/>
        <n v="196772.52"/>
        <n v="124918.08"/>
        <n v="1976984.49"/>
        <n v="973066.99"/>
        <n v="628599.09"/>
        <n v="22186.92"/>
        <n v="128651.94"/>
        <n v="367608.29"/>
        <n v="499036.02"/>
        <n v="224303.94"/>
        <n v="10885.16"/>
        <n v="111299.88"/>
        <n v="1142273.42"/>
        <n v="411586.56"/>
        <n v="2396013.2999999998"/>
        <n v="3548.16"/>
        <n v="83544.12"/>
        <n v="127318.95"/>
        <n v="35318.69"/>
        <n v="278288.64000000001"/>
        <n v="2720867.68"/>
        <n v="2211844.85"/>
        <n v="16117.53"/>
        <n v="884143.32"/>
        <n v="297460.83"/>
        <n v="181679.85"/>
        <n v="26257.68"/>
        <n v="197438.28"/>
        <n v="2968941.29"/>
        <n v="57207.64"/>
        <n v="815911.56"/>
        <n v="995029.2"/>
        <n v="833737.17"/>
        <n v="4540448.9000000004"/>
        <n v="54289.86"/>
        <n v="359741.16"/>
        <n v="1330389.1200000001"/>
        <n v="188767.77"/>
        <n v="1058695.07"/>
        <n v="692911"/>
        <n v="1098084.96"/>
        <n v="757350.37"/>
        <n v="999085.14"/>
        <n v="29084.76"/>
        <n v="1971749.76"/>
        <n v="44025.04"/>
        <n v="54017.52"/>
        <n v="82382.58"/>
        <n v="49791.839999999997"/>
        <n v="4462160"/>
        <n v="3203801.65"/>
        <n v="841704.52"/>
        <n v="745061.67"/>
        <n v="778935.36"/>
        <n v="124560.66"/>
        <n v="118322.38"/>
        <n v="207695.55"/>
        <n v="78898.78"/>
        <n v="327203.52"/>
        <n v="14655.19"/>
        <n v="252000.79"/>
        <n v="3977621.92"/>
        <n v="3938908.52"/>
        <n v="58342.52"/>
        <n v="1362846.53"/>
        <n v="60903.23"/>
        <n v="611053.43999999994"/>
        <n v="579326"/>
        <n v="183746.2"/>
        <n v="44578.64"/>
        <n v="39803.839999999997"/>
        <n v="2665519.21"/>
        <n v="98719.14"/>
        <n v="200609.43"/>
        <n v="391873.05"/>
        <n v="824735.1"/>
        <n v="675648.96"/>
        <n v="151423.23000000001"/>
        <n v="3634135.85"/>
        <n v="445897.74"/>
        <n v="239052.79999999999"/>
        <n v="180521.55"/>
        <n v="1487.8"/>
        <n v="1910657.08"/>
        <n v="354867.54"/>
        <n v="1688879.39"/>
        <n v="348636.47"/>
        <n v="3717288.38"/>
        <n v="513595.88"/>
        <n v="4731989.4400000004"/>
        <n v="938244.79"/>
        <n v="1418040.9"/>
        <n v="733577.04"/>
        <n v="814278.15"/>
        <n v="261166.07999999999"/>
        <n v="422532.88"/>
        <n v="1921782.34"/>
        <n v="553552.56000000006"/>
        <n v="1107977.71"/>
        <n v="802203.5"/>
        <n v="1105401.29"/>
        <n v="615232.38"/>
        <n v="490749.21"/>
        <n v="460359.41"/>
        <n v="1275041.1599999999"/>
        <n v="512534.4"/>
        <n v="14586.88"/>
        <n v="60173.85"/>
        <n v="2182479.04"/>
        <n v="3889.04"/>
        <n v="3575785.45"/>
        <n v="315456.84999999998"/>
        <n v="547807.68000000005"/>
        <n v="286254.08000000002"/>
        <n v="9286.64"/>
        <n v="1398545.63"/>
        <n v="101964.8"/>
        <n v="480173.04"/>
        <n v="219668.9"/>
        <n v="973357.61"/>
        <n v="3120.92"/>
        <n v="51533.24"/>
        <n v="280724.64"/>
        <n v="95624.320000000007"/>
        <n v="3073032.1"/>
        <n v="3778095.72"/>
        <n v="31603.64"/>
        <n v="824668.14"/>
        <n v="821172.42"/>
        <n v="483905.13"/>
        <n v="50384.52"/>
        <n v="618390.18000000005"/>
        <n v="1442792.34"/>
        <n v="1533370.59"/>
        <n v="741891.85"/>
        <n v="1326129.8799999999"/>
        <n v="446957.28"/>
        <n v="2352389.7400000002"/>
        <n v="1122635.6399999999"/>
        <n v="38463.39"/>
        <n v="2820757.02"/>
        <n v="38827.11"/>
        <n v="32620.880000000001"/>
        <n v="2691101.7"/>
        <n v="114571.8"/>
        <n v="57934.239999999998"/>
        <n v="546201.04"/>
        <n v="1875235.98"/>
        <n v="47339.72"/>
        <n v="137231.35999999999"/>
        <n v="124957.35"/>
        <n v="812563.74"/>
        <n v="4025918.24"/>
        <n v="247219.21"/>
        <n v="422144.16"/>
        <n v="280328.64"/>
        <n v="2384716.48"/>
        <n v="775632.9"/>
        <n v="656317.24"/>
        <n v="215027.56"/>
        <n v="226293.76000000001"/>
        <n v="267004.21000000002"/>
        <n v="1755372.22"/>
        <n v="326144"/>
        <n v="432554.01"/>
        <n v="685003.2"/>
        <n v="411003.6"/>
        <n v="751543.82"/>
        <n v="1135498.56"/>
        <n v="945070.56"/>
        <n v="23112.799999999999"/>
        <n v="585952.92000000004"/>
        <n v="58143.91"/>
        <n v="394999.92"/>
        <n v="533668.17000000004"/>
        <n v="4526205.12"/>
        <n v="991964.11"/>
        <n v="2891615.16"/>
        <n v="1055041.56"/>
        <n v="493477.11"/>
        <n v="1721868.8"/>
        <n v="4360842.72"/>
        <n v="21235.72"/>
        <n v="270842.88"/>
        <n v="4302572.16"/>
        <n v="910881.58"/>
        <n v="31570.560000000001"/>
        <n v="2009021.92"/>
        <n v="425491.98"/>
        <n v="317556.96000000002"/>
        <n v="1441156.8"/>
        <n v="2879930.56"/>
        <n v="463924.86"/>
        <n v="16774.080000000002"/>
        <n v="62411.48"/>
        <n v="269769.94"/>
        <n v="46222.66"/>
        <n v="21002.240000000002"/>
        <n v="888447.66"/>
        <n v="258707.02"/>
        <n v="1121997.96"/>
        <n v="277973.01"/>
        <n v="27769.96"/>
        <n v="349655.03999999998"/>
        <n v="698060.16"/>
        <n v="2703019.04"/>
        <n v="5067963.84"/>
        <n v="490252.17"/>
        <n v="3591653.38"/>
        <n v="254831.35999999999"/>
        <n v="3922827.24"/>
        <n v="68847.98"/>
        <n v="130170.99"/>
        <n v="4748500.46"/>
        <n v="996440.72"/>
        <n v="2508481.58"/>
        <n v="252062.91"/>
        <n v="15784.52"/>
        <n v="763130.34"/>
        <n v="1118164.8"/>
        <n v="297395.45"/>
        <n v="700903.35"/>
        <n v="45114.720000000001"/>
        <n v="1189254.0900000001"/>
        <n v="947790.44"/>
        <n v="2141824.37"/>
        <n v="652430.41"/>
        <n v="295070.71999999997"/>
        <n v="304880.84000000003"/>
        <n v="3646932.78"/>
        <n v="199136.7"/>
        <n v="214412.94"/>
        <n v="85911.72"/>
        <n v="2739345.54"/>
        <n v="2545171.5099999998"/>
        <n v="498187.04"/>
        <n v="1082213.51"/>
        <n v="183301.14"/>
        <n v="10151.64"/>
        <n v="64473.64"/>
        <n v="4893152.16"/>
        <n v="1281885.3500000001"/>
        <n v="94224.48"/>
        <n v="730740.75"/>
        <n v="400600.23"/>
        <n v="2015687.94"/>
        <n v="415768.32000000001"/>
        <n v="45921.120000000003"/>
        <n v="1289517.6399999999"/>
        <n v="43277.68"/>
        <n v="222673.92000000001"/>
        <n v="386602.74"/>
        <n v="160993.28"/>
        <n v="151082.22"/>
        <n v="216712.43"/>
        <n v="920905.44"/>
        <n v="597612.32999999996"/>
        <n v="302617.8"/>
        <n v="119593.98"/>
        <n v="97245.119999999995"/>
        <n v="946142.4"/>
        <n v="5033841.4400000004"/>
        <n v="376231.2"/>
        <n v="215440.83"/>
        <n v="25091.919999999998"/>
        <n v="264400.25"/>
        <n v="4159258.08"/>
        <n v="552466.34"/>
        <n v="1087496.56"/>
        <n v="395703.84"/>
        <n v="524029.59"/>
        <n v="72354.039999999994"/>
        <n v="167477.88"/>
        <n v="175938.56"/>
        <n v="37957.26"/>
        <n v="238418.46"/>
        <n v="694114.68"/>
        <n v="4504681.76"/>
        <n v="539951.76"/>
        <n v="478861.5"/>
        <n v="4531454.72"/>
        <n v="102962.03"/>
        <n v="552672.54"/>
        <n v="808259.4"/>
        <n v="4412803.74"/>
        <n v="900882.42"/>
        <n v="2244666.9500000002"/>
        <n v="279444.47999999998"/>
        <n v="3624.06"/>
        <n v="5077938.08"/>
        <n v="461196.96"/>
        <n v="309593.64"/>
        <n v="722347.92"/>
        <n v="4078414.24"/>
        <n v="1297997.6399999999"/>
        <n v="449245.56"/>
        <n v="1996568.06"/>
        <n v="36350.76"/>
        <n v="340722.12"/>
        <n v="671977.18"/>
        <n v="155653.12"/>
        <n v="1958121.88"/>
        <n v="452849.97"/>
        <n v="41609.96"/>
        <n v="931398.21"/>
        <n v="3512694.08"/>
        <n v="631808.44999999995"/>
        <n v="284743.03000000003"/>
        <n v="240214.12"/>
        <n v="49491.839999999997"/>
        <n v="2159832.66"/>
        <n v="2602227.06"/>
        <n v="174686.51"/>
        <n v="517406.4"/>
        <n v="11923.16"/>
        <n v="28372"/>
        <n v="281341.5"/>
        <n v="856287.81"/>
        <n v="464250.37"/>
        <n v="2525113.56"/>
        <n v="144434.51999999999"/>
        <n v="762984.12"/>
        <n v="253308.93"/>
        <n v="584593.14"/>
        <n v="229418.49"/>
        <n v="788150.3"/>
        <n v="67165.52"/>
        <n v="1536968.22"/>
        <n v="3842707.2"/>
        <n v="54761.279999999999"/>
        <n v="63760.88"/>
        <n v="79401.320000000007"/>
        <n v="269704.33"/>
        <n v="836261.28"/>
        <n v="1579980"/>
        <n v="278753.76"/>
        <n v="1165411.2"/>
        <n v="818781.12"/>
        <n v="2822709.92"/>
        <n v="42018.239999999998"/>
        <n v="135101.28"/>
        <n v="206762.16"/>
        <n v="311044.15999999997"/>
        <n v="764025.55"/>
        <n v="789946.08"/>
        <n v="6982.28"/>
        <n v="1149138.19"/>
        <n v="355627.23"/>
        <n v="2467836.96"/>
        <n v="77880.320000000007"/>
        <n v="1089316.8600000001"/>
        <n v="3926700.8"/>
        <n v="357497.76"/>
        <n v="589765.96"/>
        <n v="221240.32000000001"/>
        <n v="462144.15"/>
        <n v="3252941.42"/>
        <n v="687049.44"/>
        <n v="3640902.3"/>
        <n v="90251.81"/>
        <n v="1751671.16"/>
        <n v="413632.52"/>
        <n v="1411185.47"/>
        <n v="216652.79999999999"/>
        <n v="593863.82999999996"/>
        <n v="1146624.01"/>
        <n v="530121.9"/>
        <n v="1065722.7"/>
        <n v="129302.46"/>
        <n v="133505.4"/>
        <n v="2083566.24"/>
        <n v="6918.24"/>
        <n v="603502.41"/>
        <n v="262969.56"/>
        <n v="288450.3"/>
        <n v="552870.04"/>
        <n v="424458.3"/>
        <n v="57231.78"/>
        <n v="1185774.99"/>
        <n v="1667932.22"/>
        <n v="64307.56"/>
        <n v="805094.22"/>
        <n v="2589850.5499999998"/>
        <n v="3697186.78"/>
        <n v="1936577.44"/>
        <n v="65470.12"/>
        <n v="415504.44"/>
        <n v="1115461.74"/>
        <n v="89452.12"/>
        <n v="38959.599999999999"/>
        <n v="2080013.06"/>
        <n v="1849959.04"/>
        <n v="704496.32"/>
        <n v="199557.12"/>
        <n v="592492.5"/>
        <n v="851377.59"/>
        <n v="223797.21"/>
        <n v="220304.7"/>
        <n v="4455860.4800000004"/>
        <n v="314323.24"/>
        <n v="240691.71"/>
        <n v="1857833.44"/>
        <n v="427971.84000000003"/>
        <n v="868092.96"/>
        <n v="502379.55"/>
        <n v="371146.72"/>
        <n v="2388070.08"/>
        <n v="326326.56"/>
        <n v="572654.88"/>
        <n v="340714.71"/>
        <n v="171729.58"/>
        <n v="346542.28"/>
        <n v="3280021.86"/>
        <n v="2099003.4300000002"/>
        <n v="2419730.1"/>
        <n v="951401.64"/>
        <n v="1773966.2"/>
        <n v="60141.72"/>
        <n v="972247.22"/>
        <n v="885242.4"/>
        <n v="271789.32"/>
        <n v="43760.639999999999"/>
        <n v="106933.68"/>
        <n v="4779657.9400000004"/>
        <n v="2956177.14"/>
        <n v="139014.24"/>
        <n v="4397225"/>
        <n v="459527.04"/>
        <n v="497109.24"/>
        <n v="346294.27"/>
        <n v="576223.41"/>
        <n v="1212657.6000000001"/>
        <n v="246750.77"/>
        <n v="19299.88"/>
        <n v="524027.49"/>
        <n v="355295.78"/>
        <n v="23680.240000000002"/>
        <n v="2853924.66"/>
        <n v="1019673.24"/>
        <n v="67394.8"/>
        <n v="730258.83"/>
        <n v="248801.28"/>
        <n v="1203733.28"/>
        <n v="66155.199999999997"/>
        <n v="654100.16"/>
        <n v="688534.72"/>
        <n v="1113763.26"/>
        <n v="1329722.22"/>
        <n v="300339.20000000001"/>
        <n v="40350.519999999997"/>
        <n v="61854.96"/>
        <n v="343169.82"/>
        <n v="2384049.7599999998"/>
        <n v="1075176.3899999999"/>
        <n v="1125427.1000000001"/>
        <n v="615778.07999999996"/>
        <n v="513936.36"/>
        <n v="713698.33"/>
        <n v="706407.52"/>
        <n v="331519.5"/>
        <n v="203932.85"/>
        <n v="1737747.85"/>
        <n v="581568.26"/>
        <n v="496912.14"/>
        <n v="1179461.3799999999"/>
        <n v="710981.67"/>
        <n v="905031.04"/>
        <n v="807485.28"/>
        <n v="853671.84"/>
        <n v="44516.36"/>
        <n v="426594.6"/>
        <n v="606684.96"/>
        <n v="54799.89"/>
        <n v="3106713.28"/>
        <n v="5008313.6399999997"/>
        <n v="128486.39999999999"/>
        <n v="501230.8"/>
        <n v="185853.57"/>
        <n v="242769.03"/>
        <n v="30018.959999999999"/>
        <n v="143754.23999999999"/>
        <n v="3192131.57"/>
        <n v="116695.03999999999"/>
        <n v="497014.84"/>
        <n v="310154.90999999997"/>
        <n v="265718.88"/>
        <n v="4434915.5"/>
        <n v="3142169.04"/>
        <n v="634172.76"/>
        <n v="4632247.04"/>
        <n v="28337.4"/>
        <n v="1389523.1"/>
        <n v="771592.8"/>
        <n v="16289.68"/>
        <n v="247987.92"/>
        <n v="195367.2"/>
        <n v="537085.98"/>
        <n v="794389.86"/>
        <n v="11397.24"/>
        <n v="571496.80000000005"/>
        <n v="347465.37"/>
        <n v="616114.04"/>
        <n v="1116737.1000000001"/>
        <n v="265442.28000000003"/>
        <n v="354348"/>
        <n v="301736.96000000002"/>
        <n v="1780139.36"/>
        <n v="4068061.3"/>
        <n v="1126621.1399999999"/>
        <n v="683793.75"/>
        <n v="219233.28"/>
        <n v="2069251.06"/>
        <n v="873055.05"/>
        <n v="47782.6"/>
        <n v="130611.68"/>
        <n v="634964.18999999994"/>
        <n v="696988.32"/>
        <n v="1406403.24"/>
        <n v="179289.60000000001"/>
        <n v="1620026.56"/>
        <n v="536823.68000000005"/>
        <n v="773926.87"/>
        <n v="639654.81999999995"/>
        <n v="128590.55"/>
        <n v="520574.25"/>
        <n v="145216.72"/>
        <n v="1063969.08"/>
        <n v="1362206.09"/>
        <n v="1905140.56"/>
        <n v="4736189.12"/>
        <n v="25082.31"/>
        <n v="12324.52"/>
        <n v="1391172.39"/>
        <n v="51277.27"/>
        <n v="497390.4"/>
        <n v="4820707.68"/>
        <n v="43473.919999999998"/>
        <n v="433752.18"/>
        <n v="3274186.82"/>
        <n v="85546.89"/>
        <n v="57629.760000000002"/>
        <n v="88058.880000000005"/>
        <n v="208375.59"/>
        <n v="1214302.1399999999"/>
        <n v="309115.38"/>
        <n v="486861.15"/>
        <n v="921936.32"/>
        <n v="903658.56"/>
        <n v="1937845.47"/>
        <n v="2527968"/>
        <n v="308163.05"/>
        <n v="1495056.5"/>
        <n v="1578417.42"/>
        <n v="81509.56"/>
        <n v="141209.60000000001"/>
        <n v="2026241.28"/>
        <n v="2450385.04"/>
        <n v="883346.22"/>
        <n v="2598416.25"/>
        <n v="908422.27"/>
        <n v="2771279.31"/>
        <n v="217782.81"/>
        <n v="181616.27"/>
        <n v="2491891.79"/>
        <n v="1698585.2"/>
        <n v="88439.78"/>
        <n v="456104.88"/>
        <n v="684975.69"/>
        <n v="53076.4"/>
        <n v="33811.68"/>
        <n v="944843.48"/>
        <n v="192460.79999999999"/>
        <n v="136944.64000000001"/>
        <n v="3526825.72"/>
        <n v="508480.56"/>
        <n v="580379.31999999995"/>
        <n v="3289626.84"/>
        <n v="90058.86"/>
        <n v="618035.51"/>
        <n v="119956.48"/>
        <n v="305199.46999999997"/>
        <n v="2956574.7200000002"/>
        <n v="1831758.3"/>
        <n v="147338.23999999999"/>
        <n v="1083493.99"/>
        <n v="293852.15999999997"/>
        <n v="1263984"/>
        <n v="891932.37"/>
        <n v="231939.84"/>
        <n v="109425.12"/>
        <n v="560669.76"/>
        <n v="535248.15"/>
        <n v="44405.64"/>
        <n v="772309.44"/>
        <n v="660060.87"/>
        <n v="460988.64"/>
        <n v="85610.47"/>
        <n v="190732.87"/>
        <n v="2536921.2200000002"/>
        <n v="303457.28000000003"/>
        <n v="3935625.12"/>
        <n v="673868.34"/>
        <n v="2988269.86"/>
        <n v="338093.22"/>
        <n v="719055.4"/>
        <n v="1585672.12"/>
        <n v="467527.5"/>
        <n v="925947.91"/>
        <n v="461062.07"/>
        <n v="42910.92"/>
        <n v="289923.71999999997"/>
        <n v="111233.21"/>
        <n v="3115245.46"/>
        <n v="1858824.93"/>
        <n v="147051.51999999999"/>
        <n v="405252.96"/>
        <n v="1313461.3799999999"/>
        <n v="2315416.81"/>
        <n v="47647.32"/>
        <n v="557122.77"/>
        <n v="488294.1"/>
        <n v="479110.17"/>
        <n v="5087387.3600000003"/>
        <n v="3059466.88"/>
        <n v="282868.32"/>
        <n v="652059.03"/>
        <n v="3631673.28"/>
        <n v="3917251.52"/>
        <n v="220451.84"/>
        <n v="263997.44"/>
        <n v="3945599.36"/>
        <n v="7333.32"/>
        <n v="38918.04"/>
        <n v="586464.18000000005"/>
        <n v="3416769.46"/>
        <n v="2341530.36"/>
        <n v="101727.36"/>
        <n v="2039994.56"/>
        <n v="7092.54"/>
        <n v="64445.96"/>
        <n v="301342.02"/>
        <n v="220143.88"/>
        <n v="95549.440000000002"/>
        <n v="3475235.2"/>
        <n v="670964.84"/>
        <n v="1930208.9"/>
        <n v="1156578.3600000001"/>
        <n v="976925.76"/>
        <n v="230136.87"/>
        <n v="491838.93"/>
        <n v="2559759.11"/>
        <n v="368662.28"/>
        <n v="1590036.56"/>
        <n v="99502.92"/>
        <n v="855651.3"/>
        <n v="476984.64"/>
        <n v="185292.79999999999"/>
        <n v="3616780.38"/>
        <n v="84546.559999999998"/>
        <n v="30963.46"/>
        <n v="171379.89"/>
        <n v="178805.76000000001"/>
        <n v="114979.2"/>
        <n v="383564.52"/>
        <n v="517963.8"/>
        <n v="617508.85"/>
        <n v="188912.7"/>
        <n v="147285.32999999999"/>
        <n v="168473.76"/>
        <n v="1107302.6499999999"/>
        <n v="4035367.52"/>
        <n v="246149.12"/>
        <n v="269293.09000000003"/>
        <n v="609194.88"/>
        <n v="41499.24"/>
        <n v="50961.120000000003"/>
        <n v="745926.18"/>
        <n v="19494.48"/>
        <n v="51251.199999999997"/>
        <n v="282231.62"/>
        <n v="2973373.44"/>
        <n v="653159.79"/>
        <n v="1088654.56"/>
        <n v="2099840"/>
        <n v="612868.19999999995"/>
        <n v="575578.07999999996"/>
        <n v="278193.03000000003"/>
        <n v="492412.48"/>
        <n v="102300.22"/>
        <n v="286863.35999999999"/>
        <n v="325620.33"/>
        <n v="1387222.44"/>
        <n v="216283.51999999999"/>
        <n v="192337.98"/>
        <n v="314087.5"/>
        <n v="540499.68000000005"/>
        <n v="425460.63"/>
        <n v="2695059.1"/>
        <n v="48455.68"/>
        <n v="254033.92000000001"/>
        <n v="2157989.35"/>
        <n v="2665974.7000000002"/>
        <n v="38599.68"/>
        <n v="829621.68"/>
        <n v="337254.40000000002"/>
        <n v="454650"/>
      </sharedItems>
    </cacheField>
    <cacheField name="Revenue" numFmtId="167">
      <sharedItems containsSemiMixedTypes="0" containsString="0" containsNumber="1" minValue="0" maxValue="1726007.49" count="4909">
        <n v="52914.720000000001"/>
        <n v="119488.38"/>
        <n v="74823.48"/>
        <n v="798727.44"/>
        <n v="415865.88"/>
        <n v="1202.8800000000001"/>
        <n v="606467.52"/>
        <n v="68078.880000000005"/>
        <n v="649283.04"/>
        <n v="941057.62"/>
        <n v="467630"/>
        <n v="1283508.3400000001"/>
        <n v="864815.58"/>
        <n v="1179881.82"/>
        <n v="616188.07999999996"/>
        <n v="211239.6"/>
        <n v="497521.44"/>
        <n v="791082.5"/>
        <n v="27279.72"/>
        <n v="495787.92"/>
        <n v="26903.88"/>
        <n v="342411.92"/>
        <n v="11948.78"/>
        <n v="111687.12"/>
        <n v="186262.92"/>
        <n v="355688.85"/>
        <n v="3349.9"/>
        <n v="616731.25"/>
        <n v="566532.6"/>
        <n v="160291.98000000001"/>
        <n v="1104074.5"/>
        <n v="274959.35999999999"/>
        <n v="339733.44"/>
        <n v="318146.40000000002"/>
        <n v="12411.5"/>
        <n v="799258.98"/>
        <n v="841183.06"/>
        <n v="460280.83"/>
        <n v="77786.240000000005"/>
        <n v="442916.64"/>
        <n v="106392"/>
        <n v="85379.42"/>
        <n v="315858.40000000002"/>
        <n v="18747.599999999999"/>
        <n v="96147.58"/>
        <n v="1164530"/>
        <n v="1341928.6599999999"/>
        <n v="1075919.1599999999"/>
        <n v="118718.46"/>
        <n v="33071.699999999997"/>
        <n v="275975.7"/>
        <n v="71710"/>
        <n v="871756.25"/>
        <n v="199704.65"/>
        <n v="197847.36"/>
        <n v="481429.38"/>
        <n v="314837.28000000003"/>
        <n v="200354.7"/>
        <n v="540310.41"/>
        <n v="170284.4"/>
        <n v="446670.78"/>
        <n v="89825.76"/>
        <n v="50901.66"/>
        <n v="122093.42"/>
        <n v="742636.13"/>
        <n v="933484.68"/>
        <n v="71902.559999999998"/>
        <n v="153624.6"/>
        <n v="581351.04"/>
        <n v="83232.899999999994"/>
        <n v="273931.2"/>
        <n v="109595.2"/>
        <n v="37752"/>
        <n v="745694.94"/>
        <n v="48874.86"/>
        <n v="450207.5"/>
        <n v="19342.66"/>
        <n v="308428.75"/>
        <n v="793846.7"/>
        <n v="11932.56"/>
        <n v="510550.36"/>
        <n v="583148.75"/>
        <n v="358700.91"/>
        <n v="1118180.31"/>
        <n v="1368878.51"/>
        <n v="1672629.4"/>
        <n v="355269.2"/>
        <n v="509194.4"/>
        <n v="15315.48"/>
        <n v="43190.28"/>
        <n v="583630.92000000004"/>
        <n v="233688.75"/>
        <n v="1256945"/>
        <n v="515283.3"/>
        <n v="43763.46"/>
        <n v="149985.65"/>
        <n v="1832.22"/>
        <n v="11314.95"/>
        <n v="536799.47"/>
        <n v="78878.8"/>
        <n v="1122820.75"/>
        <n v="260095.6"/>
        <n v="23994.06"/>
        <n v="760367.97"/>
        <n v="82089.72"/>
        <n v="7066.12"/>
        <n v="162915.06"/>
        <n v="1297665.8999999999"/>
        <n v="60955.199999999997"/>
        <n v="15527.63"/>
        <n v="482502.59"/>
        <n v="559792.5"/>
        <n v="1117691.25"/>
        <n v="249773.02"/>
        <n v="222407.5"/>
        <n v="614195.38"/>
        <n v="11139.02"/>
        <n v="1112893.75"/>
        <n v="138055.54"/>
        <n v="121073.75"/>
        <n v="435562.5"/>
        <n v="795733.86"/>
        <n v="360948.75"/>
        <n v="261674.35"/>
        <n v="57583.5"/>
        <n v="93624.16"/>
        <n v="356756.4"/>
        <n v="10304.280000000001"/>
        <n v="87744.8"/>
        <n v="27398.42"/>
        <n v="52658.7"/>
        <n v="58396.14"/>
        <n v="22158.9"/>
        <n v="211983.2"/>
        <n v="128255.64"/>
        <n v="344916"/>
        <n v="320548.8"/>
        <n v="21367.06"/>
        <n v="141914.78"/>
        <n v="211213.44"/>
        <n v="538595.19999999995"/>
        <n v="67546.5"/>
        <n v="792471.25"/>
        <n v="918051.22"/>
        <n v="1418953.07"/>
        <n v="348691.20000000001"/>
        <n v="1196976.25"/>
        <n v="182683.75"/>
        <n v="1185466.69"/>
        <n v="502902.4"/>
        <n v="9223.74"/>
        <n v="9150.77"/>
        <n v="296274.48"/>
        <n v="72443.16"/>
        <n v="435154.08"/>
        <n v="321681.93"/>
        <n v="631292.34"/>
        <n v="789248.31"/>
        <n v="1349578.94"/>
        <n v="65671.740000000005"/>
        <n v="1102541.25"/>
        <n v="1209091.98"/>
        <n v="281117.89"/>
        <n v="607727.4"/>
        <n v="231795"/>
        <n v="514342.5"/>
        <n v="16376.58"/>
        <n v="705844.07"/>
        <n v="99985.600000000006"/>
        <n v="494420.79"/>
        <n v="9489.9599999999991"/>
        <n v="1442182.46"/>
        <n v="626790.86"/>
        <n v="16359.08"/>
        <n v="50820.480000000003"/>
        <n v="694501.25"/>
        <n v="565077.5"/>
        <n v="189831.91"/>
        <n v="147102.20000000001"/>
        <n v="955532.48"/>
        <n v="345005.45"/>
        <n v="602891.5"/>
        <n v="36337"/>
        <n v="408973.38"/>
        <n v="362239.94"/>
        <n v="286878.63"/>
        <n v="243179.55"/>
        <n v="49469.94"/>
        <n v="592348.79"/>
        <n v="613827.5"/>
        <n v="881173.16"/>
        <n v="62800.36"/>
        <n v="42927.78"/>
        <n v="234620.7"/>
        <n v="330617.88"/>
        <n v="68391.48"/>
        <n v="19373.990000000002"/>
        <n v="908123.01"/>
        <n v="703825.76"/>
        <n v="541937.1"/>
        <n v="608892.02"/>
        <n v="509951.21"/>
        <n v="76076"/>
        <n v="335220.3"/>
        <n v="376729.8"/>
        <n v="179150.4"/>
        <n v="112236.25"/>
        <n v="55307.42"/>
        <n v="235721.2"/>
        <n v="38542.86"/>
        <n v="770618.54"/>
        <n v="1170590"/>
        <n v="603396.54"/>
        <n v="104487.4"/>
        <n v="202785.52"/>
        <n v="316095.65999999997"/>
        <n v="920464.42"/>
        <n v="1672455.53"/>
        <n v="401506.8"/>
        <n v="494350.02"/>
        <n v="409249.08"/>
        <n v="91348.4"/>
        <n v="1029568.75"/>
        <n v="800149.74"/>
        <n v="45437.64"/>
        <n v="147534.81"/>
        <n v="1528665.04"/>
        <n v="85597.56"/>
        <n v="2777.5"/>
        <n v="525316.31999999995"/>
        <n v="262988.64"/>
        <n v="386451.25"/>
        <n v="3325.8"/>
        <n v="120039.45"/>
        <n v="989168.75"/>
        <n v="148822.85999999999"/>
        <n v="724044.96"/>
        <n v="14700.4"/>
        <n v="433513.71"/>
        <n v="554439.6"/>
        <n v="22104.52"/>
        <n v="439832.16"/>
        <n v="234461.36"/>
        <n v="236365.92"/>
        <n v="195109.2"/>
        <n v="28397.1"/>
        <n v="441910"/>
        <n v="72662.63"/>
        <n v="1046233.75"/>
        <n v="317330.7"/>
        <n v="124293.42"/>
        <n v="205836.66"/>
        <n v="1150516.25"/>
        <n v="673320.64"/>
        <n v="187448.8"/>
        <n v="368375.03999999998"/>
        <n v="30097.06"/>
        <n v="241402.98"/>
        <n v="53825.2"/>
        <n v="429375.18"/>
        <n v="873851.76"/>
        <n v="1474002.62"/>
        <n v="56908.44"/>
        <n v="431256.12"/>
        <n v="997.74"/>
        <n v="3032.26"/>
        <n v="151093.03"/>
        <n v="115300.8"/>
        <n v="515393.32"/>
        <n v="216167.56"/>
        <n v="19186.009999999998"/>
        <n v="307231.3"/>
        <n v="531933.38"/>
        <n v="713910.24"/>
        <n v="5563.32"/>
        <n v="884650.56"/>
        <n v="478314.72"/>
        <n v="550430.47"/>
        <n v="7140.83"/>
        <n v="159718.9"/>
        <n v="193889.22"/>
        <n v="154626.09"/>
        <n v="37539.879999999997"/>
        <n v="46483.02"/>
        <n v="656451.9"/>
        <n v="26214.84"/>
        <n v="188600.74"/>
        <n v="294447.59999999998"/>
        <n v="21200.76"/>
        <n v="15074.55"/>
        <n v="112705.02"/>
        <n v="76304.800000000003"/>
        <n v="8090.37"/>
        <n v="156443.4"/>
        <n v="314892.44"/>
        <n v="719300.19"/>
        <n v="612.14"/>
        <n v="725463.51"/>
        <n v="23668.61"/>
        <n v="868587.46"/>
        <n v="107302.32"/>
        <n v="546334.53"/>
        <n v="386586.54"/>
        <n v="246895.4"/>
        <n v="534142.93000000005"/>
        <n v="885171.24"/>
        <n v="117989.97"/>
        <n v="625486.5"/>
        <n v="29082.240000000002"/>
        <n v="6519.05"/>
        <n v="930513.02"/>
        <n v="242806.34"/>
        <n v="455712.4"/>
        <n v="104269.74"/>
        <n v="517365.6"/>
        <n v="15002.25"/>
        <n v="162614.34"/>
        <n v="186481.95"/>
        <n v="924441.94"/>
        <n v="251242.15"/>
        <n v="72758.399999999994"/>
        <n v="1505540.33"/>
        <n v="375178.65"/>
        <n v="37809.199999999997"/>
        <n v="18388.3"/>
        <n v="866832.5"/>
        <n v="407435.6"/>
        <n v="230226.22"/>
        <n v="77604.84"/>
        <n v="112375.32"/>
        <n v="846388.86"/>
        <n v="58490.04"/>
        <n v="399044.73"/>
        <n v="148582.07999999999"/>
        <n v="1189444.67"/>
        <n v="897427.95"/>
        <n v="821938.02"/>
        <n v="750591.17"/>
        <n v="67291.02"/>
        <n v="650795.41"/>
        <n v="126803.6"/>
        <n v="156057.35999999999"/>
        <n v="181258.98"/>
        <n v="457278.1"/>
        <n v="1561352.6"/>
        <n v="20800.71"/>
        <n v="60794.19"/>
        <n v="708213.68"/>
        <n v="99409.68"/>
        <n v="475732.4"/>
        <n v="100873.75"/>
        <n v="183671.34"/>
        <n v="219703.2"/>
        <n v="864055"/>
        <n v="196896.44"/>
        <n v="318157.8"/>
        <n v="257384.1"/>
        <n v="1655937.88"/>
        <n v="4923.75"/>
        <n v="1136.3399999999999"/>
        <n v="377698.67"/>
        <n v="26120.880000000001"/>
        <n v="4993.92"/>
        <n v="79393.600000000006"/>
        <n v="375861.2"/>
        <n v="823533.26"/>
        <n v="470507.89"/>
        <n v="296982.40000000002"/>
        <n v="21952.560000000001"/>
        <n v="140436.24"/>
        <n v="473853.78"/>
        <n v="168954.52"/>
        <n v="1219.46"/>
        <n v="442222.8"/>
        <n v="86756.4"/>
        <n v="119773.68"/>
        <n v="128109.29"/>
        <n v="110430.72"/>
        <n v="867085"/>
        <n v="415361.38"/>
        <n v="669965.54"/>
        <n v="19633.43"/>
        <n v="652039.72"/>
        <n v="73293.119999999995"/>
        <n v="111968.08"/>
        <n v="77646.600000000006"/>
        <n v="36061.56"/>
        <n v="840825"/>
        <n v="487458.4"/>
        <n v="19188.419999999998"/>
        <n v="649752.18999999994"/>
        <n v="418615.03"/>
        <n v="395377.17"/>
        <n v="446960.4"/>
        <n v="3284.83"/>
        <n v="1031337.79"/>
        <n v="434891.6"/>
        <n v="438718.75"/>
        <n v="21318.86"/>
        <n v="18795"/>
        <n v="50988.959999999999"/>
        <n v="180735.84"/>
        <n v="85628.4"/>
        <n v="348666.99"/>
        <n v="1115860.0900000001"/>
        <n v="234311"/>
        <n v="410083.11"/>
        <n v="1018008.85"/>
        <n v="52429.68"/>
        <n v="906260.44"/>
        <n v="8565.14"/>
        <n v="445634.67"/>
        <n v="131731.92000000001"/>
        <n v="510469.18"/>
        <n v="226321.05"/>
        <n v="426289.42"/>
        <n v="399103.32"/>
        <n v="30768.12"/>
        <n v="4418.75"/>
        <n v="210286.03"/>
        <n v="283364.46000000002"/>
        <n v="361788.59"/>
        <n v="603383.04000000004"/>
        <n v="1495713.25"/>
        <n v="17901.48"/>
        <n v="793049.78"/>
        <n v="196768"/>
        <n v="605955.6"/>
        <n v="22692.560000000001"/>
        <n v="719995.67"/>
        <n v="97777.2"/>
        <n v="200251.54"/>
        <n v="568393.43999999994"/>
        <n v="12288.59"/>
        <n v="358586.8"/>
        <n v="46081.25"/>
        <n v="58584.06"/>
        <n v="161912.66"/>
        <n v="431178.28"/>
        <n v="1017582.2"/>
        <n v="642549.57999999996"/>
        <n v="223290.81"/>
        <n v="15988.86"/>
        <n v="533556.76"/>
        <n v="15411.9"/>
        <n v="120588.48"/>
        <n v="145187.5"/>
        <n v="210324.4"/>
        <n v="43505.46"/>
        <n v="583403.96"/>
        <n v="14467.68"/>
        <n v="144947.04"/>
        <n v="243292.68"/>
        <n v="137875.92000000001"/>
        <n v="307938.84000000003"/>
        <n v="17352"/>
        <n v="2829.34"/>
        <n v="502977.42"/>
        <n v="157827.88"/>
        <n v="50707.08"/>
        <n v="110831.4"/>
        <n v="102235.56"/>
        <n v="99613.5"/>
        <n v="1526373.3"/>
        <n v="34317.879999999997"/>
        <n v="311748.21000000002"/>
        <n v="4391.0200000000004"/>
        <n v="31432.32"/>
        <n v="146761.66"/>
        <n v="146467.98000000001"/>
        <n v="378142.56"/>
        <n v="278507.5"/>
        <n v="13154.4"/>
        <n v="53275.32"/>
        <n v="1170337.5"/>
        <n v="154329.29999999999"/>
        <n v="318924"/>
        <n v="123598.75"/>
        <n v="1198870"/>
        <n v="548473.43999999994"/>
        <n v="848869.06"/>
        <n v="933745"/>
        <n v="17868.060000000001"/>
        <n v="385165.48"/>
        <n v="11243.88"/>
        <n v="502956.71"/>
        <n v="1654720.79"/>
        <n v="201167.59"/>
        <n v="546593.72"/>
        <n v="19284.82"/>
        <n v="1254546.25"/>
        <n v="84830.22"/>
        <n v="12977.85"/>
        <n v="355393.75"/>
        <n v="120769.92"/>
        <n v="350021.76"/>
        <n v="373148.64"/>
        <n v="1342102.53"/>
        <n v="449721.84"/>
        <n v="827316.25"/>
        <n v="5569.14"/>
        <n v="201131.56"/>
        <n v="415458.53"/>
        <n v="231831.6"/>
        <n v="144320.54"/>
        <n v="498906.72"/>
        <n v="1375393.27"/>
        <n v="879255.75"/>
        <n v="465015.58"/>
        <n v="384903.61"/>
        <n v="1499281.01"/>
        <n v="542256"/>
        <n v="14898.68"/>
        <n v="780154.69"/>
        <n v="158031.24"/>
        <n v="442939.62"/>
        <n v="1604266.4"/>
        <n v="238821.8"/>
        <n v="1102335.8"/>
        <n v="56438.22"/>
        <n v="25335.66"/>
        <n v="360560.46"/>
        <n v="385986.63"/>
        <n v="213190.01"/>
        <n v="1204677.5"/>
        <n v="73086.75"/>
        <n v="197555.7"/>
        <n v="12449.7"/>
        <n v="1409.85"/>
        <n v="440497.2"/>
        <n v="916642.64"/>
        <n v="533953.54"/>
        <n v="1193441.25"/>
        <n v="141856"/>
        <n v="1457429.62"/>
        <n v="92690.34"/>
        <n v="129164.22"/>
        <n v="42080.25"/>
        <n v="595598.4"/>
        <n v="144746.56"/>
        <n v="241516.25"/>
        <n v="175344.82"/>
        <n v="1414008.36"/>
        <n v="94805.64"/>
        <n v="450187.2"/>
        <n v="17737.599999999999"/>
        <n v="890301.56"/>
        <n v="122602.14"/>
        <n v="1638203.14"/>
        <n v="1195530.1200000001"/>
        <n v="217472.16"/>
        <n v="353612.82"/>
        <n v="680701.86"/>
        <n v="141864.88"/>
        <n v="239548.54"/>
        <n v="682427.34"/>
        <n v="565600"/>
        <n v="72270.899999999994"/>
        <n v="721729.94"/>
        <n v="300814.8"/>
        <n v="172187.26"/>
        <n v="8348.24"/>
        <n v="200058.97"/>
        <n v="153993.70000000001"/>
        <n v="528627.18000000005"/>
        <n v="450122.68"/>
        <n v="131384.16"/>
        <n v="291205.2"/>
        <n v="501189.07"/>
        <n v="192535.98"/>
        <n v="218072.12"/>
        <n v="935260"/>
        <n v="457187.46"/>
        <n v="639493.86"/>
        <n v="884020.92"/>
        <n v="1393623.57"/>
        <n v="43957.62"/>
        <n v="150710.84"/>
        <n v="1505714.2"/>
        <n v="215083.91"/>
        <n v="568911.19999999995"/>
        <n v="191.72"/>
        <n v="294036.25"/>
        <n v="1278275.49"/>
        <n v="690785.51"/>
        <n v="305530.74"/>
        <n v="104013.72"/>
        <n v="34600.129999999997"/>
        <n v="727993.69"/>
        <n v="265118.40000000002"/>
        <n v="347467.52000000002"/>
        <n v="289206.71999999997"/>
        <n v="870914.83"/>
        <n v="4451.2700000000004"/>
        <n v="851615.67"/>
        <n v="44383.59"/>
        <n v="21046.53"/>
        <n v="922287.45"/>
        <n v="540602.5"/>
        <n v="656626.25"/>
        <n v="84966.25"/>
        <n v="183.16"/>
        <n v="275761.2"/>
        <n v="321322.71999999997"/>
        <n v="588676.26"/>
        <n v="120491.91"/>
        <n v="1084702.8500000001"/>
        <n v="25307.040000000001"/>
        <n v="78067.63"/>
        <n v="156098.79999999999"/>
        <n v="456772.9"/>
        <n v="31350.06"/>
        <n v="21473.1"/>
        <n v="109792.8"/>
        <n v="352144.8"/>
        <n v="282538.75"/>
        <n v="16474.759999999998"/>
        <n v="36096.300000000003"/>
        <n v="338351.02"/>
        <n v="492048"/>
        <n v="1581064.2"/>
        <n v="1137.52"/>
        <n v="87573.2"/>
        <n v="295993.78000000003"/>
        <n v="133504.79999999999"/>
        <n v="125193.16"/>
        <n v="138794.57999999999"/>
        <n v="194632.23"/>
        <n v="15402.5"/>
        <n v="1533665.42"/>
        <n v="7820.45"/>
        <n v="540196.80000000005"/>
        <n v="369743.63"/>
        <n v="125530.56"/>
        <n v="30678.75"/>
        <n v="762246.08"/>
        <n v="260897.55"/>
        <n v="44287.32"/>
        <n v="624460.31999999995"/>
        <n v="58912.35"/>
        <n v="1256067.67"/>
        <n v="182613.3"/>
        <n v="190876.4"/>
        <n v="596296.54"/>
        <n v="79567.02"/>
        <n v="1331496.46"/>
        <n v="923.94"/>
        <n v="752749.23"/>
        <n v="723457.44"/>
        <n v="222596.64"/>
        <n v="352676.79"/>
        <n v="85092.5"/>
        <n v="203361.9"/>
        <n v="320076.53999999998"/>
        <n v="26198.95"/>
        <n v="482018.19"/>
        <n v="38767.82"/>
        <n v="344880.87"/>
        <n v="73194.84"/>
        <n v="1410259.57"/>
        <n v="85503.6"/>
        <n v="16.87"/>
        <n v="32400.54"/>
        <n v="62577.36"/>
        <n v="80899.56"/>
        <n v="1158784.1599999999"/>
        <n v="581277.6"/>
        <n v="210729.54"/>
        <n v="439097.76"/>
        <n v="4034.66"/>
        <n v="949778.75"/>
        <n v="420572.06"/>
        <n v="531993.30000000005"/>
        <n v="11633.07"/>
        <n v="14954.05"/>
        <n v="513711.25"/>
        <n v="159511.67999999999"/>
        <n v="347492.28"/>
        <n v="530530"/>
        <n v="526224.6"/>
        <n v="516214.01"/>
        <n v="248043.88"/>
        <n v="4926.04"/>
        <n v="434090.8"/>
        <n v="1083708.47"/>
        <n v="68152.320000000007"/>
        <n v="153875.16"/>
        <n v="67792.14"/>
        <n v="40230.54"/>
        <n v="269126"/>
        <n v="453710.4"/>
        <n v="36888.32"/>
        <n v="3805.39"/>
        <n v="579555.78"/>
        <n v="211468.75"/>
        <n v="108484.74"/>
        <n v="851620.24"/>
        <n v="289861.77"/>
        <n v="467665.91999999998"/>
        <n v="518612.95"/>
        <n v="23603.54"/>
        <n v="322665.2"/>
        <n v="403845.36"/>
        <n v="465436.74"/>
        <n v="1214903.75"/>
        <n v="194589.06"/>
        <n v="723677.76"/>
        <n v="18304"/>
        <n v="210610.4"/>
        <n v="40086.78"/>
        <n v="511202.94"/>
        <n v="1156955"/>
        <n v="401694.9"/>
        <n v="186978.24"/>
        <n v="2140.08"/>
        <n v="4478.76"/>
        <n v="143944.64000000001"/>
        <n v="237046.86"/>
        <n v="2955.79"/>
        <n v="797132.82"/>
        <n v="387315.48"/>
        <n v="3130.59"/>
        <n v="30865.86"/>
        <n v="1479.74"/>
        <n v="1070600"/>
        <n v="1539966.59"/>
        <n v="341735.26"/>
        <n v="11126.64"/>
        <n v="186483.48"/>
        <n v="35830.080000000002"/>
        <n v="928585.19"/>
        <n v="240020.26"/>
        <n v="110013.4"/>
        <n v="1143868.46"/>
        <n v="757869.16"/>
        <n v="994545.73"/>
        <n v="106738.56"/>
        <n v="1327994.49"/>
        <n v="379519.56"/>
        <n v="129744.42"/>
        <n v="572667.64"/>
        <n v="82654.47"/>
        <n v="4697.1400000000003"/>
        <n v="723691.71"/>
        <n v="635544.66"/>
        <n v="169523.25"/>
        <n v="49272.04"/>
        <n v="219625.84"/>
        <n v="361798.03"/>
        <n v="600025.37"/>
        <n v="62498.7"/>
        <n v="236791.94"/>
        <n v="666802.16"/>
        <n v="8851.93"/>
        <n v="1180925.04"/>
        <n v="13344.17"/>
        <n v="389007.06"/>
        <n v="174267.24"/>
        <n v="237284.64"/>
        <n v="36644.400000000001"/>
        <n v="495466.4"/>
        <n v="492320.4"/>
        <n v="13541.79"/>
        <n v="856989.83"/>
        <n v="717288.48"/>
        <n v="685917.15"/>
        <n v="888622.2"/>
        <n v="515117.88"/>
        <n v="11546.31"/>
        <n v="456448.92"/>
        <n v="1650895.65"/>
        <n v="9495.2000000000007"/>
        <n v="571073.98"/>
        <n v="1147017.33"/>
        <n v="25181.279999999999"/>
        <n v="283362.15999999997"/>
        <n v="694988.55"/>
        <n v="81197.100000000006"/>
        <n v="23055.200000000001"/>
        <n v="75756.38"/>
        <n v="358354.86"/>
        <n v="462293.76000000001"/>
        <n v="477273.15"/>
        <n v="358641.53"/>
        <n v="23647.68"/>
        <n v="104618.8"/>
        <n v="416244.78"/>
        <n v="156399.46"/>
        <n v="443448.36"/>
        <n v="52587.29"/>
        <n v="129810.8"/>
        <n v="972.4"/>
        <n v="73962.179999999993"/>
        <n v="89385"/>
        <n v="471264.48"/>
        <n v="5593.61"/>
        <n v="982115.98"/>
        <n v="648780.48"/>
        <n v="78023.100000000006"/>
        <n v="1471809.55"/>
        <n v="447935"/>
        <n v="272974.12"/>
        <n v="486181.92"/>
        <n v="215186.4"/>
        <n v="366125"/>
        <n v="217771.4"/>
        <n v="654302.04"/>
        <n v="8492.84"/>
        <n v="145575.35999999999"/>
        <n v="496267.22"/>
        <n v="33011.279999999999"/>
        <n v="168948.96"/>
        <n v="1399305.76"/>
        <n v="668157.12"/>
        <n v="82684.800000000003"/>
        <n v="971367.5"/>
        <n v="10770.29"/>
        <n v="1002534.42"/>
        <n v="137447.82"/>
        <n v="474143.49"/>
        <n v="221364"/>
        <n v="31059.96"/>
        <n v="19065.509999999998"/>
        <n v="219376.75"/>
        <n v="272106.55"/>
        <n v="215290.46"/>
        <n v="766400.7"/>
        <n v="12657.32"/>
        <n v="180930.58"/>
        <n v="475994.07"/>
        <n v="548051.25"/>
        <n v="52742.879999999997"/>
        <n v="194756.05"/>
        <n v="545005.68000000005"/>
        <n v="166121.28"/>
        <n v="520060.74"/>
        <n v="475684.55"/>
        <n v="458265.59999999998"/>
        <n v="17038.7"/>
        <n v="544397.22"/>
        <n v="38316.74"/>
        <n v="59973.5"/>
        <n v="390821.22"/>
        <n v="1121731.25"/>
        <n v="913.39"/>
        <n v="536144.98"/>
        <n v="1085371.25"/>
        <n v="403038.71999999997"/>
        <n v="235488.82"/>
        <n v="485827.56"/>
        <n v="148906.51999999999"/>
        <n v="442418.46"/>
        <n v="214825.44"/>
        <n v="983276.09"/>
        <n v="235833.79"/>
        <n v="68037.899999999994"/>
        <n v="1597517.56"/>
        <n v="199681.86"/>
        <n v="34030.300000000003"/>
        <n v="500455"/>
        <n v="32367.18"/>
        <n v="558214.80000000005"/>
        <n v="443766.72"/>
        <n v="63469.98"/>
        <n v="301560.36"/>
        <n v="653925.06999999995"/>
        <n v="23658.97"/>
        <n v="19993.36"/>
        <n v="282978.71999999997"/>
        <n v="1664283.64"/>
        <n v="24358.32"/>
        <n v="331957.19"/>
        <n v="435491.98"/>
        <n v="39212.639999999999"/>
        <n v="654532.07999999996"/>
        <n v="1176.08"/>
        <n v="606806.30000000005"/>
        <n v="197222.2"/>
        <n v="446642.35"/>
        <n v="1144330"/>
        <n v="374984.64"/>
        <n v="2369.0300000000002"/>
        <n v="60870.42"/>
        <n v="7331.22"/>
        <n v="73648.98"/>
        <n v="451695.15"/>
        <n v="89528.22"/>
        <n v="741572.96"/>
        <n v="727864.98"/>
        <n v="93682.86"/>
        <n v="54747.360000000001"/>
        <n v="132452.28"/>
        <n v="1580304.43"/>
        <n v="1726007.49"/>
        <n v="243196.82"/>
        <n v="1253.2"/>
        <n v="112870.24"/>
        <n v="409037.2"/>
        <n v="204314.18"/>
        <n v="818040.06"/>
        <n v="523322.8"/>
        <n v="832448.24"/>
        <n v="415376.64000000001"/>
        <n v="728084.16"/>
        <n v="1449728.06"/>
        <n v="542522.46"/>
        <n v="26364.959999999999"/>
        <n v="993840"/>
        <n v="407098.62"/>
        <n v="748410"/>
        <n v="556234.56000000006"/>
        <n v="531617.73"/>
        <n v="264670.81"/>
        <n v="166268.16"/>
        <n v="454496.18"/>
        <n v="504679.67999999999"/>
        <n v="346885.74"/>
        <n v="10023.19"/>
        <n v="75825.259999999995"/>
        <n v="470785.32"/>
        <n v="169881.74"/>
        <n v="108445.5"/>
        <n v="424309.6"/>
        <n v="641278.07999999996"/>
        <n v="20178.93"/>
        <n v="1021486.25"/>
        <n v="748379.02"/>
        <n v="152572.38"/>
        <n v="99989.1"/>
        <n v="1099206.1399999999"/>
        <n v="1205022.83"/>
        <n v="14349.14"/>
        <n v="337897.92"/>
        <n v="342987.08"/>
        <n v="185949.06"/>
        <n v="627149.09"/>
        <n v="7025.15"/>
        <n v="261872.04"/>
        <n v="11259.52"/>
        <n v="16255.08"/>
        <n v="129921.54"/>
        <n v="558672.4"/>
        <n v="536136.55000000005"/>
        <n v="89188.54"/>
        <n v="559899.97"/>
        <n v="233709.56"/>
        <n v="188076.57"/>
        <n v="370827.6"/>
        <n v="495409.2"/>
        <n v="876553.75"/>
        <n v="366515.58"/>
        <n v="80210.52"/>
        <n v="646671.56000000006"/>
        <n v="500747.16"/>
        <n v="203414.92"/>
        <n v="264065.46000000002"/>
        <n v="747522.42"/>
        <n v="435006"/>
        <n v="212730.12"/>
        <n v="58458.239999999998"/>
        <n v="867341.28"/>
        <n v="112952.25"/>
        <n v="410124"/>
        <n v="1401412.88"/>
        <n v="60886.080000000002"/>
        <n v="536941.25"/>
        <n v="930210"/>
        <n v="48248.46"/>
        <n v="46461.24"/>
        <n v="244735.96"/>
        <n v="1654814.05"/>
        <n v="188275.78"/>
        <n v="899933.68"/>
        <n v="610909.01"/>
        <n v="778589.86"/>
        <n v="381679.08"/>
        <n v="359468.37"/>
        <n v="37771.919999999998"/>
        <n v="46987.5"/>
        <n v="173602.46"/>
        <n v="86270.94"/>
        <n v="414605"/>
        <n v="18041.259999999998"/>
        <n v="18062.95"/>
        <n v="452555.06"/>
        <n v="1322455.22"/>
        <n v="15968.66"/>
        <n v="511919.76"/>
        <n v="453226.44"/>
        <n v="87238.75"/>
        <n v="72129.960000000006"/>
        <n v="39009.06"/>
        <n v="126765.04"/>
        <n v="18918.5"/>
        <n v="850672.5"/>
        <n v="133990.20000000001"/>
        <n v="62898.9"/>
        <n v="68841.36"/>
        <n v="130557.42"/>
        <n v="731200.76"/>
        <n v="824791.25"/>
        <n v="414348.48"/>
        <n v="346049.28000000003"/>
        <n v="621487.5"/>
        <n v="380466"/>
        <n v="113018.94"/>
        <n v="1000795.72"/>
        <n v="70251.87"/>
        <n v="199227.6"/>
        <n v="292181.28000000003"/>
        <n v="362618.72"/>
        <n v="723824.64000000001"/>
        <n v="38763.42"/>
        <n v="88197.119999999995"/>
        <n v="21747.84"/>
        <n v="114161.4"/>
        <n v="9331.52"/>
        <n v="406829.84"/>
        <n v="57511.43"/>
        <n v="131684.94"/>
        <n v="609845.76000000001"/>
        <n v="529871.25"/>
        <n v="1113042.68"/>
        <n v="470013.36"/>
        <n v="1543112.03"/>
        <n v="101252.5"/>
        <n v="100214.39999999999"/>
        <n v="282595.28000000003"/>
        <n v="5314.05"/>
        <n v="22588.93"/>
        <n v="118001.88"/>
        <n v="175244.58"/>
        <n v="380847.54"/>
        <n v="462616.98"/>
        <n v="19246.080000000002"/>
        <n v="438657.12"/>
        <n v="852658.48"/>
        <n v="636538.06999999995"/>
        <n v="12946.52"/>
        <n v="381814.56"/>
        <n v="294171.90000000002"/>
        <n v="331.46"/>
        <n v="57696.25"/>
        <n v="550517.76000000001"/>
        <n v="788628.18"/>
        <n v="149693.94"/>
        <n v="118267.65"/>
        <n v="13594.81"/>
        <n v="81502.8"/>
        <n v="732753.84"/>
        <n v="83199.199999999997"/>
        <n v="662830.38"/>
        <n v="104906.34"/>
        <n v="1663762.03"/>
        <n v="299578.01"/>
        <n v="135898.6"/>
        <n v="148966.44"/>
        <n v="47515.68"/>
        <n v="177916.16"/>
        <n v="2328.06"/>
        <n v="100368.75"/>
        <n v="341371.74"/>
        <n v="21771.94"/>
        <n v="50660.1"/>
        <n v="1229170"/>
        <n v="111041.28"/>
        <n v="20646.47"/>
        <n v="260188.83"/>
        <n v="641580.30000000005"/>
        <n v="48215.44"/>
        <n v="1003056.03"/>
        <n v="395547.84"/>
        <n v="763812.48"/>
        <n v="453768.74"/>
        <n v="14341.91"/>
        <n v="14204.54"/>
        <n v="1370617.21"/>
        <n v="1611427.16"/>
        <n v="733686.71"/>
        <n v="717729.12"/>
        <n v="1449806.04"/>
        <n v="16448.25"/>
        <n v="1078902.3"/>
        <n v="58565.22"/>
        <n v="92002.5"/>
        <n v="1742.43"/>
        <n v="948137.5"/>
        <n v="490580.58"/>
        <n v="405476.43"/>
        <n v="396077.62"/>
        <n v="6608.22"/>
        <n v="262852.38"/>
        <n v="10542.71"/>
        <n v="645537.6"/>
        <n v="18115.97"/>
        <n v="871408.34"/>
        <n v="124575.3"/>
        <n v="593976.31999999995"/>
        <n v="524875.68000000005"/>
        <n v="941843.59"/>
        <n v="288537.63"/>
        <n v="376759.84"/>
        <n v="108790.02"/>
        <n v="129794.44"/>
        <n v="132478.51999999999"/>
        <n v="19653.3"/>
        <n v="34874.82"/>
        <n v="118781.1"/>
        <n v="119720.7"/>
        <n v="788377.61"/>
        <n v="735385.59"/>
        <n v="1605426.51"/>
        <n v="651845.22"/>
        <n v="28000.080000000002"/>
        <n v="12053.86"/>
        <n v="187685.49"/>
        <n v="966703.09"/>
        <n v="1269160.3400000001"/>
        <n v="102219.74"/>
        <n v="6641.96"/>
        <n v="131277.78"/>
        <n v="484901.53"/>
        <n v="278277.03999999998"/>
        <n v="720594.04"/>
        <n v="30579.34"/>
        <n v="687316.2"/>
        <n v="600728.79"/>
        <n v="507465.26"/>
        <n v="16763.96"/>
        <n v="22503.42"/>
        <n v="623952.74"/>
        <n v="105477.54"/>
        <n v="264751.2"/>
        <n v="365775.22"/>
        <n v="1124382.5"/>
        <n v="409648.32"/>
        <n v="317631.59999999998"/>
        <n v="1172105"/>
        <n v="79192.62"/>
        <n v="205216.34"/>
        <n v="151061.68"/>
        <n v="7123.96"/>
        <n v="395254.08"/>
        <n v="426064.37"/>
        <n v="185876.64"/>
        <n v="12611.53"/>
        <n v="1185613.75"/>
        <n v="15838.52"/>
        <n v="23610.62"/>
        <n v="180411.25"/>
        <n v="229680.56"/>
        <n v="74403.14"/>
        <n v="278564"/>
        <n v="1192052.72"/>
        <n v="713175.84"/>
        <n v="31400.18"/>
        <n v="76190.399999999994"/>
        <n v="1131272.98"/>
        <n v="637181.42000000004"/>
        <n v="425306.81"/>
        <n v="640213.75"/>
        <n v="589300.68000000005"/>
        <n v="469627.38"/>
        <n v="11408.94"/>
        <n v="232022"/>
        <n v="272957.31"/>
        <n v="36264.800000000003"/>
        <n v="35037.15"/>
        <n v="355611.29"/>
        <n v="1180329.06"/>
        <n v="20027.099999999999"/>
        <n v="911916.18"/>
        <n v="510448.4"/>
        <n v="20224.72"/>
        <n v="16527.78"/>
        <n v="436922.73"/>
        <n v="868108.16"/>
        <n v="127114.91"/>
        <n v="116696.16"/>
        <n v="560089.36"/>
        <n v="1662197.2"/>
        <n v="749433.48"/>
        <n v="738486.24"/>
        <n v="751542.4"/>
        <n v="4686.8999999999996"/>
        <n v="2060.5500000000002"/>
        <n v="163710.66"/>
        <n v="3070.34"/>
        <n v="677890.68"/>
        <n v="17593"/>
        <n v="10811.26"/>
        <n v="726235.36"/>
        <n v="543359.91"/>
        <n v="380036.8"/>
        <n v="176069.57"/>
        <n v="285018.65999999997"/>
        <n v="653970.57999999996"/>
        <n v="463626.72"/>
        <n v="85456.8"/>
        <n v="421692.48"/>
        <n v="405003.3"/>
        <n v="281495.53000000003"/>
        <n v="1028267.18"/>
        <n v="408311.31"/>
        <n v="394463.9"/>
        <n v="1369226.25"/>
        <n v="171952.5"/>
        <n v="110888.46"/>
        <n v="1208086.25"/>
        <n v="28861.919999999998"/>
        <n v="78964.06"/>
        <n v="1404230.29"/>
        <n v="569432.6"/>
        <n v="283138.05"/>
        <n v="363482.88"/>
        <n v="258517.35"/>
        <n v="121834.8"/>
        <n v="523874.9"/>
        <n v="441846.87"/>
        <n v="22316.6"/>
        <n v="66466.399999999994"/>
        <n v="828709.7"/>
        <n v="1222478.75"/>
        <n v="1538305.86"/>
        <n v="396617.43"/>
        <n v="534019.19999999995"/>
        <n v="23998.78"/>
        <n v="1569794.56"/>
        <n v="269225.01"/>
        <n v="157314.42000000001"/>
        <n v="300616.96000000002"/>
        <n v="128883.58"/>
        <n v="358142.53"/>
        <n v="783458.22"/>
        <n v="70924.14"/>
        <n v="266328.11"/>
        <n v="685686.58"/>
        <n v="705758.4"/>
        <n v="22772.09"/>
        <n v="400503.08"/>
        <n v="420412.5"/>
        <n v="255204"/>
        <n v="558122.69999999995"/>
        <n v="127879.56"/>
        <n v="575543.43999999994"/>
        <n v="178643.75"/>
        <n v="17601.84"/>
        <n v="222683.16"/>
        <n v="46587.96"/>
        <n v="136915.38"/>
        <n v="624533.76000000001"/>
        <n v="3974.09"/>
        <n v="346541.43"/>
        <n v="44044"/>
        <n v="36447.54"/>
        <n v="156715.71"/>
        <n v="14770.89"/>
        <n v="354636.25"/>
        <n v="367135"/>
        <n v="287620.28000000003"/>
        <n v="123933.24"/>
        <n v="9539.2199999999993"/>
        <n v="41052.959999999999"/>
        <n v="12833.25"/>
        <n v="152076.12"/>
        <n v="783655.5"/>
        <n v="139749.84"/>
        <n v="831594.33"/>
        <n v="377075.49"/>
        <n v="369647.62"/>
        <n v="209465.34"/>
        <n v="32181.3"/>
        <n v="476142.29"/>
        <n v="419790.8"/>
        <n v="867724.72"/>
        <n v="828326.26"/>
        <n v="137322.54"/>
        <n v="21996.07"/>
        <n v="90780.94"/>
        <n v="738990.07"/>
        <n v="566528.62"/>
        <n v="70218.12"/>
        <n v="730987.5"/>
        <n v="462045.2"/>
        <n v="1530229.87"/>
        <n v="270038.88"/>
        <n v="185945.2"/>
        <n v="317985.81"/>
        <n v="590330.26"/>
        <n v="625799.76"/>
        <n v="25682.400000000001"/>
        <n v="23269.08"/>
        <n v="134190.54"/>
        <n v="207371.5"/>
        <n v="276354.71999999997"/>
        <n v="461790.71999999997"/>
        <n v="576755.68000000005"/>
        <n v="65757.440000000002"/>
        <n v="21935.82"/>
        <n v="19154.68"/>
        <n v="55023.64"/>
        <n v="342353.99"/>
        <n v="491886.64"/>
        <n v="17867.78"/>
        <n v="1425038.52"/>
        <n v="175762.56"/>
        <n v="117188.38"/>
        <n v="155002.68"/>
        <n v="648035.85"/>
        <n v="119313.54"/>
        <n v="722113.38"/>
        <n v="46503.6"/>
        <n v="50785.38"/>
        <n v="677004.78"/>
        <n v="1118322.5"/>
        <n v="219801.26"/>
        <n v="20248.38"/>
        <n v="115320.24"/>
        <n v="249622.66"/>
        <n v="1147107.5"/>
        <n v="427768.88"/>
        <n v="120062.8"/>
        <n v="451876.32"/>
        <n v="1229087.03"/>
        <n v="316028.78000000003"/>
        <n v="1244735.33"/>
        <n v="477968.63"/>
        <n v="770043.38"/>
        <n v="114812.64"/>
        <n v="752980.3"/>
        <n v="79239.600000000006"/>
        <n v="17568.900000000001"/>
        <n v="14970.96"/>
        <n v="599798.13"/>
        <n v="530228.87"/>
        <n v="14666.58"/>
        <n v="891593.86"/>
        <n v="935512.5"/>
        <n v="1338766.94"/>
        <n v="48491.1"/>
        <n v="41173.58"/>
        <n v="435155.09"/>
        <n v="902042.6"/>
        <n v="1381918.76"/>
        <n v="181576.02"/>
        <n v="412080"/>
        <n v="566002.07999999996"/>
        <n v="335893.44"/>
        <n v="916900.9"/>
        <n v="134688.95999999999"/>
        <n v="129696.12"/>
        <n v="9437.56"/>
        <n v="364386.36"/>
        <n v="355542.72"/>
        <n v="10837.77"/>
        <n v="692492.64"/>
        <n v="390275.6"/>
        <n v="551975.04"/>
        <n v="49433.22"/>
        <n v="1605863.32"/>
        <n v="9319.4699999999993"/>
        <n v="374952"/>
        <n v="710610.18"/>
        <n v="1237954.3999999999"/>
        <n v="758247.07"/>
        <n v="606742.43000000005"/>
        <n v="901.34"/>
        <n v="1075733.69"/>
        <n v="90642.02"/>
        <n v="159453.75"/>
        <n v="421156.86"/>
        <n v="221190"/>
        <n v="174116.88"/>
        <n v="446139.71"/>
        <n v="971840.72"/>
        <n v="808383.75"/>
        <n v="552895.19999999995"/>
        <n v="1567959.66"/>
        <n v="457025"/>
        <n v="405204.8"/>
        <n v="59768.1"/>
        <n v="149208.48000000001"/>
        <n v="13732.88"/>
        <n v="331508.15999999997"/>
        <n v="6080.43"/>
        <n v="239724.54"/>
        <n v="81807.839999999997"/>
        <n v="182161.14"/>
        <n v="592220.16000000003"/>
        <n v="60525.9"/>
        <n v="74127.48"/>
        <n v="114928.07"/>
        <n v="382797.39"/>
        <n v="208449.08"/>
        <n v="665733.6"/>
        <n v="146.88"/>
        <n v="165521.29999999999"/>
        <n v="86930.01"/>
        <n v="1467539.15"/>
        <n v="34663.199999999997"/>
        <n v="13098.8"/>
        <n v="527388.02"/>
        <n v="437122.4"/>
        <n v="195092.1"/>
        <n v="7923.96"/>
        <n v="71440.92"/>
        <n v="18469.22"/>
        <n v="864812.5"/>
        <n v="923771.31"/>
        <n v="306078.45"/>
        <n v="298699.76"/>
        <n v="129786.8"/>
        <n v="747526.25"/>
        <n v="2665.46"/>
        <n v="313726.89"/>
        <n v="419866.8"/>
        <n v="124627.68"/>
        <n v="1565699.35"/>
        <n v="212909.76"/>
        <n v="68810.039999999994"/>
        <n v="199327.24"/>
        <n v="5933.42"/>
        <n v="789407.1"/>
        <n v="191032.38"/>
        <n v="62.64"/>
        <n v="388445.2"/>
        <n v="1116940.8799999999"/>
        <n v="1630726.73"/>
        <n v="549429.19999999995"/>
        <n v="461038.39"/>
        <n v="20186.16"/>
        <n v="274431.78000000003"/>
        <n v="345293.75"/>
        <n v="145841.57999999999"/>
        <n v="537794.4"/>
        <n v="536291.64"/>
        <n v="63282.06"/>
        <n v="1026538.75"/>
        <n v="426560.85"/>
        <n v="564508.46"/>
        <n v="37427.4"/>
        <n v="803688.48"/>
        <n v="23928.89"/>
        <n v="1315067.55"/>
        <n v="77560.7"/>
        <n v="659641.14"/>
        <n v="130.13999999999999"/>
        <n v="193445.48"/>
        <n v="3540.29"/>
        <n v="629087.04"/>
        <n v="31817.52"/>
        <n v="372086"/>
        <n v="270612.78000000003"/>
        <n v="1346797.02"/>
        <n v="165170.46"/>
        <n v="846632.5"/>
        <n v="218905.89"/>
        <n v="49387.54"/>
        <n v="229035.64"/>
        <n v="760744.95999999996"/>
        <n v="420444"/>
        <n v="193541.25"/>
        <n v="508718.88"/>
        <n v="314886"/>
        <n v="19034.18"/>
        <n v="169530.9"/>
        <n v="159550.59"/>
        <n v="453226.08"/>
        <n v="315865.44"/>
        <n v="74760.399999999994"/>
        <n v="89263.72"/>
        <n v="50508.24"/>
        <n v="14185.6"/>
        <n v="29607.97"/>
        <n v="474926.99"/>
        <n v="1631248.34"/>
        <n v="174182.23"/>
        <n v="23054.06"/>
        <n v="1490907.08"/>
        <n v="13105.58"/>
        <n v="115658.4"/>
        <n v="97984.6"/>
        <n v="277519.48"/>
        <n v="20422.34"/>
        <n v="1112515"/>
        <n v="549086.07999999996"/>
        <n v="39369.26"/>
        <n v="506734.8"/>
        <n v="849223.74"/>
        <n v="101828.69"/>
        <n v="395206.51"/>
        <n v="21861.11"/>
        <n v="113391.36"/>
        <n v="554573.4"/>
        <n v="229143.75"/>
        <n v="60150.06"/>
        <n v="250574.94"/>
        <n v="284913.2"/>
        <n v="315172"/>
        <n v="674427.5"/>
        <n v="4118.58"/>
        <n v="170382.6"/>
        <n v="217295.26"/>
        <n v="490029.18"/>
        <n v="119767.67999999999"/>
        <n v="14214.18"/>
        <n v="633538.74"/>
        <n v="559816.4"/>
        <n v="548449.92000000004"/>
        <n v="136539.54"/>
        <n v="255739.32"/>
        <n v="84101.36"/>
        <n v="369696.96"/>
        <n v="1193443.68"/>
        <n v="1018837.5"/>
        <n v="11823.46"/>
        <n v="542471.74"/>
        <n v="981843.89"/>
        <n v="212521.62"/>
        <n v="537559.86"/>
        <n v="256731.84"/>
        <n v="33575.61"/>
        <n v="396260.43"/>
        <n v="182982.8"/>
        <n v="463184.81"/>
        <n v="15358.93"/>
        <n v="647341.38"/>
        <n v="71457.5"/>
        <n v="141159.24"/>
        <n v="656700.48"/>
        <n v="4998.34"/>
        <n v="395078.1"/>
        <n v="828815.73"/>
        <n v="53228.34"/>
        <n v="365931.84"/>
        <n v="796309.02"/>
        <n v="44724.959999999999"/>
        <n v="79161.3"/>
        <n v="852147.21"/>
        <n v="1617860.35"/>
        <n v="65837.2"/>
        <n v="884116.78"/>
        <n v="706492.8"/>
        <n v="690840"/>
        <n v="337307.8"/>
        <n v="76766.080000000002"/>
        <n v="117825.84"/>
        <n v="187722.21"/>
        <n v="457000.32"/>
        <n v="1103379.02"/>
        <n v="1432570.12"/>
        <n v="575700"/>
        <n v="303655.98"/>
        <n v="1645035.98"/>
        <n v="1046738.75"/>
        <n v="463720.4"/>
        <n v="1263687.1599999999"/>
        <n v="309314.73"/>
        <n v="1337938.29"/>
        <n v="217989.2"/>
        <n v="270626.40000000002"/>
        <n v="278971.46999999997"/>
        <n v="865435.71"/>
        <n v="914829.6"/>
        <n v="329672.15999999997"/>
        <n v="146186.5"/>
        <n v="815672.74"/>
        <n v="146421"/>
        <n v="630366.25"/>
        <n v="480994.8"/>
        <n v="240701.3"/>
        <n v="37380.959999999999"/>
        <n v="5997.78"/>
        <n v="741409.71"/>
        <n v="72458.820000000007"/>
        <n v="15301.09"/>
        <n v="69165.600000000006"/>
        <n v="8372.16"/>
        <n v="641974.42000000004"/>
        <n v="122570.82"/>
        <n v="141201.96"/>
        <n v="11236.32"/>
        <n v="189494.01"/>
        <n v="22590.45"/>
        <n v="1258965"/>
        <n v="239704.61"/>
        <n v="358358"/>
        <n v="140063.04000000001"/>
        <n v="520807.38"/>
        <n v="467078.40000000002"/>
        <n v="277014.44"/>
        <n v="230777.54"/>
        <n v="421948.58"/>
        <n v="279412.86"/>
        <n v="28501.200000000001"/>
        <n v="363792"/>
        <n v="1097795.52"/>
        <n v="697092.48"/>
        <n v="488966.25"/>
        <n v="946649.76"/>
        <n v="518306.47"/>
        <n v="37770.9"/>
        <n v="561835.46"/>
        <n v="325093.75"/>
        <n v="874533.75"/>
        <n v="117088.4"/>
        <n v="48467.7"/>
        <n v="35454.239999999998"/>
        <n v="625962.21"/>
        <n v="1545704.3"/>
        <n v="112110"/>
        <n v="5090.8"/>
        <n v="847594.12"/>
        <n v="102197.16"/>
        <n v="334372.32"/>
        <n v="3287.24"/>
        <n v="546026.4"/>
        <n v="25690.48"/>
        <n v="901275.72"/>
        <n v="177002.5"/>
        <n v="846399.16"/>
        <n v="136050.74"/>
        <n v="18719.82"/>
        <n v="13288.74"/>
        <n v="407377.89"/>
        <n v="114646.86"/>
        <n v="223137.2"/>
        <n v="141143.57999999999"/>
        <n v="1243803.6499999999"/>
        <n v="3026.96"/>
        <n v="726254.99"/>
        <n v="529649.28"/>
        <n v="579682.57999999996"/>
        <n v="140441.57999999999"/>
        <n v="1141548.24"/>
        <n v="299024.21999999997"/>
        <n v="22299.73"/>
        <n v="477800.64"/>
        <n v="17699.04"/>
        <n v="512454.8"/>
        <n v="9004.5"/>
        <n v="1066433.75"/>
        <n v="149528.20000000001"/>
        <n v="172753.62"/>
        <n v="65481.78"/>
        <n v="202970.34"/>
        <n v="455260.31"/>
        <n v="565946.85"/>
        <n v="85597.5"/>
        <n v="949526.25"/>
        <n v="458709.66"/>
        <n v="340761.59999999998"/>
        <n v="2105.04"/>
        <n v="12722.39"/>
        <n v="276747.82"/>
        <n v="430898"/>
        <n v="387744.46"/>
        <n v="56836.08"/>
        <n v="222705"/>
        <n v="425459.89"/>
        <n v="65239.56"/>
        <n v="629939.73"/>
        <n v="45727.81"/>
        <n v="237919.64"/>
        <n v="541569.6"/>
        <n v="860138.7"/>
        <n v="92621.759999999995"/>
        <n v="802005.27"/>
        <n v="96329.58"/>
        <n v="115492.5"/>
        <n v="472659.84"/>
        <n v="79064.3"/>
        <n v="1109106.25"/>
        <n v="15937.33"/>
        <n v="666898.02"/>
        <n v="123838"/>
        <n v="40522.019999999997"/>
        <n v="370706.22"/>
        <n v="92832.48"/>
        <n v="612550.39"/>
        <n v="139183.24"/>
        <n v="289305.48"/>
        <n v="477512.4"/>
        <n v="68243.53"/>
        <n v="979464.3"/>
        <n v="44553.120000000003"/>
        <n v="25805.52"/>
        <n v="40396.720000000001"/>
        <n v="766592.42"/>
        <n v="135524.48000000001"/>
        <n v="16055.42"/>
        <n v="834386.25"/>
        <n v="523480.32000000001"/>
        <n v="53352.74"/>
        <n v="6162.37"/>
        <n v="122519.97"/>
        <n v="20759.740000000002"/>
        <n v="98423.1"/>
        <n v="306787.17"/>
        <n v="206831.04"/>
        <n v="1287556.3700000001"/>
        <n v="175731.18"/>
        <n v="73523.7"/>
        <n v="86658"/>
        <n v="23871.05"/>
        <n v="204188.88"/>
        <n v="149829.18"/>
        <n v="1242643.54"/>
        <n v="58072.58"/>
        <n v="409145.53"/>
        <n v="536593.19999999995"/>
        <n v="112995.54"/>
        <n v="724074.37"/>
        <n v="220765.61"/>
        <n v="254249.28"/>
        <n v="496201.8"/>
        <n v="114678.18"/>
        <n v="70642.259999999995"/>
        <n v="142772.22"/>
        <n v="497963.68"/>
        <n v="783632.09"/>
        <n v="428155.47"/>
        <n v="288450.33"/>
        <n v="305107.28999999998"/>
        <n v="90698.4"/>
        <n v="1699926.99"/>
        <n v="470089.44"/>
        <n v="142192.79999999999"/>
        <n v="467192.87"/>
        <n v="587693.75"/>
        <n v="477236.7"/>
        <n v="57890.21"/>
        <n v="288630.36"/>
        <n v="458210.8"/>
        <n v="205892.76"/>
        <n v="937534.61"/>
        <n v="99527.7"/>
        <n v="950025.68"/>
        <n v="510408"/>
        <n v="1497542.31"/>
        <n v="562390.4"/>
        <n v="351043.53"/>
        <n v="56626.559999999998"/>
        <n v="451454.64"/>
        <n v="500581.25"/>
        <n v="864549.81"/>
        <n v="1141805"/>
        <n v="69606.600000000006"/>
        <n v="149020.56"/>
        <n v="9627.9500000000007"/>
        <n v="1416494.31"/>
        <n v="948630.56"/>
        <n v="312792.13"/>
        <n v="2205.6"/>
        <n v="546173.28"/>
        <n v="1115797.5"/>
        <n v="773155"/>
        <n v="557427.22"/>
        <n v="98352.36"/>
        <n v="226613.22"/>
        <n v="122241.96"/>
        <n v="555985.91"/>
        <n v="264721.59999999998"/>
        <n v="402011.84"/>
        <n v="158336.64000000001"/>
        <n v="53979.24"/>
        <n v="203346"/>
        <n v="970368.47"/>
        <n v="10813.67"/>
        <n v="758418.99"/>
        <n v="7514.38"/>
        <n v="528092.74"/>
        <n v="2806.72"/>
        <n v="8046.99"/>
        <n v="827463.52"/>
        <n v="22941.9"/>
        <n v="384657.78"/>
        <n v="518410.88"/>
        <n v="21114.01"/>
        <n v="182939.04"/>
        <n v="145011.6"/>
        <n v="21106.78"/>
        <n v="471187.7"/>
        <n v="946234.06"/>
        <n v="16082.82"/>
        <n v="9630.36"/>
        <n v="135067.5"/>
        <n v="172068.7"/>
        <n v="305146.25"/>
        <n v="616667.38"/>
        <n v="45534.02"/>
        <n v="55968.84"/>
        <n v="1103425"/>
        <n v="21642.12"/>
        <n v="190456"/>
        <n v="50038.92"/>
        <n v="398490.02"/>
        <n v="123180.1"/>
        <n v="454797.2"/>
        <n v="469624.07"/>
        <n v="11269.64"/>
        <n v="725197.74"/>
        <n v="29395.38"/>
        <n v="11026.4"/>
        <n v="424563.94"/>
        <n v="320252.84999999998"/>
        <n v="314657.2"/>
        <n v="1215156.25"/>
        <n v="6152.73"/>
        <n v="501441.08"/>
        <n v="788810"/>
        <n v="4791.96"/>
        <n v="1616033.23"/>
        <n v="32703.3"/>
        <n v="1445994.25"/>
        <n v="492161.48"/>
        <n v="76419.199999999997"/>
        <n v="105076.58"/>
        <n v="520569.98"/>
        <n v="116009.28"/>
        <n v="41044.86"/>
        <n v="865822.5"/>
        <n v="9033.1200000000008"/>
        <n v="69749.64"/>
        <n v="790045.62"/>
        <n v="802062.31"/>
        <n v="926870.34"/>
        <n v="242928.4"/>
        <n v="349740.2"/>
        <n v="245482.89"/>
        <n v="125554"/>
        <n v="115738.86"/>
        <n v="430036.86"/>
        <n v="7266.15"/>
        <n v="209717.86"/>
        <n v="74027.520000000004"/>
        <n v="88431.2"/>
        <n v="1233196.93"/>
        <n v="309531.94"/>
        <n v="30239.27"/>
        <n v="351858.75"/>
        <n v="43284.9"/>
        <n v="1240214.71"/>
        <n v="23865.84"/>
        <n v="358704.66"/>
        <n v="801389.6"/>
        <n v="33263.42"/>
        <n v="540940.4"/>
        <n v="918475.66"/>
        <n v="691723.75"/>
        <n v="600812.64"/>
        <n v="548548"/>
        <n v="969473.75"/>
        <n v="470571.02"/>
        <n v="986093.5"/>
        <n v="640948.65"/>
        <n v="710035.02"/>
        <n v="529178.57999999996"/>
        <n v="140391.9"/>
        <n v="972630"/>
        <n v="2173.6"/>
        <n v="17402.61"/>
        <n v="420954.2"/>
        <n v="463479.84"/>
        <n v="153701.07999999999"/>
        <n v="310934.46000000002"/>
        <n v="4786.26"/>
        <n v="20166.88"/>
        <n v="12671.78"/>
        <n v="26848.26"/>
        <n v="40966.559999999998"/>
        <n v="22138.26"/>
        <n v="132671.51999999999"/>
        <n v="540753.36"/>
        <n v="1614541.66"/>
        <n v="63892.800000000003"/>
        <n v="737173.75"/>
        <n v="21152.57"/>
        <n v="831873.08"/>
        <n v="1055450"/>
        <n v="256137.92"/>
        <n v="440991.25"/>
        <n v="74150.100000000006"/>
        <n v="703612.4"/>
        <n v="236109.48"/>
        <n v="408767.04"/>
        <n v="534810.71"/>
        <n v="99174.78"/>
        <n v="1040264.21"/>
        <n v="17503.2"/>
        <n v="237192.9"/>
        <n v="41034.5"/>
        <n v="536562.81999999995"/>
        <n v="47418.48"/>
        <n v="483136.68"/>
        <n v="157352.35"/>
        <n v="1572306.41"/>
        <n v="161135.79999999999"/>
        <n v="163115.54"/>
        <n v="11452.32"/>
        <n v="209580.79999999999"/>
        <n v="689495.97"/>
        <n v="135850.5"/>
        <n v="1647190.47"/>
        <n v="195252.36"/>
        <n v="203787.92"/>
        <n v="1229053.68"/>
        <n v="130576.32000000001"/>
        <n v="24039.75"/>
        <n v="6726.31"/>
        <n v="771097.84"/>
        <n v="139909.98000000001"/>
        <n v="202782.51"/>
        <n v="446392.23"/>
        <n v="14151.52"/>
        <n v="381295.2"/>
        <n v="69827.94"/>
        <n v="602480.1"/>
        <n v="355326.4"/>
        <n v="8520.4"/>
        <n v="28141.02"/>
        <n v="143969.70000000001"/>
        <n v="419579.22"/>
        <n v="333134.92"/>
        <n v="23174.560000000001"/>
        <n v="1843.65"/>
        <n v="544388.93999999994"/>
        <n v="846758.75"/>
        <n v="7781.89"/>
        <n v="1157278.72"/>
        <n v="398852.64"/>
        <n v="651.55999999999995"/>
        <n v="704113.32"/>
        <n v="218823.92"/>
        <n v="1129306.25"/>
        <n v="396236.04"/>
        <n v="142271.1"/>
        <n v="381841.91999999998"/>
        <n v="3694.53"/>
        <n v="441622.5"/>
        <n v="187214.58"/>
        <n v="197186.4"/>
        <n v="486714.8"/>
        <n v="244587.2"/>
        <n v="46736.9"/>
        <n v="497225.82"/>
        <n v="12495.85"/>
        <n v="610040"/>
        <n v="64722.78"/>
        <n v="849200.52"/>
        <n v="378977.22"/>
        <n v="30176.14"/>
        <n v="360472.71"/>
        <n v="122257.62"/>
        <n v="508222"/>
        <n v="823907.5"/>
        <n v="399599.2"/>
        <n v="133893"/>
        <n v="412554.55"/>
        <n v="794775.26"/>
        <n v="255371.04"/>
        <n v="850857.82"/>
        <n v="188127.34"/>
        <n v="172343.6"/>
        <n v="344816.06"/>
        <n v="734106.24"/>
        <n v="37382.050000000003"/>
        <n v="385985.6"/>
        <n v="392250.72"/>
        <n v="1065975.3600000001"/>
        <n v="63130"/>
        <n v="118132.84"/>
        <n v="1385502.8"/>
        <n v="1616861.88"/>
        <n v="642600"/>
        <n v="34812.18"/>
        <n v="804840.15"/>
        <n v="467666.61"/>
        <n v="1454777.94"/>
        <n v="760369.24"/>
        <n v="244184.64"/>
        <n v="736625.85"/>
        <n v="807621.25"/>
        <n v="1238302.1399999999"/>
        <n v="323180"/>
        <n v="306612"/>
        <n v="663159.48"/>
        <n v="293836.40000000002"/>
        <n v="33120.9"/>
        <n v="467438.4"/>
        <n v="311816.7"/>
        <n v="61778.7"/>
        <n v="774069.24"/>
        <n v="709398.75"/>
        <n v="701632.8"/>
        <n v="1468202.07"/>
        <n v="1006591.25"/>
        <n v="100795.92"/>
        <n v="141331.5"/>
        <n v="81306.720000000001"/>
        <n v="125123.4"/>
        <n v="116455.67999999999"/>
        <n v="107306.92"/>
        <n v="791324.3"/>
        <n v="541254.24"/>
        <n v="131016.96000000001"/>
        <n v="21704.46"/>
        <n v="297839.58"/>
        <n v="1106455"/>
        <n v="451949.76"/>
        <n v="20499.46"/>
        <n v="367732.25"/>
        <n v="8050.44"/>
        <n v="51572.68"/>
        <n v="594717.12"/>
        <n v="1170968.75"/>
        <n v="13509.3"/>
        <n v="48420.72"/>
        <n v="9806.2900000000009"/>
        <n v="3523.42"/>
        <n v="74487.5"/>
        <n v="843663.86"/>
        <n v="59968.75"/>
        <n v="335106.06"/>
        <n v="659996.1"/>
        <n v="1296.58"/>
        <n v="909194.78"/>
        <n v="345452.1"/>
        <n v="736172.66"/>
        <n v="767983.79"/>
        <n v="148848.29999999999"/>
        <n v="472770.36"/>
        <n v="296422.14"/>
        <n v="448236.86"/>
        <n v="17000.14"/>
        <n v="115100.58"/>
        <n v="506332.52"/>
        <n v="405008.5"/>
        <n v="1358098.57"/>
        <n v="355777.44"/>
        <n v="1299820.3899999999"/>
        <n v="399549.77"/>
        <n v="195305.88"/>
        <n v="352202.27"/>
        <n v="139634.32"/>
        <n v="217520.8"/>
        <n v="521203.68"/>
        <n v="447025.14"/>
        <n v="208539.48"/>
        <n v="363427.74"/>
        <n v="658967.30000000005"/>
        <n v="442041.59999999998"/>
        <n v="571730.4"/>
        <n v="678341.25"/>
        <n v="563877.16"/>
        <n v="656406.72"/>
        <n v="365493.75"/>
        <n v="19390.8"/>
        <n v="494749.81"/>
        <n v="693393.56"/>
        <n v="769027.01"/>
        <n v="16390.41"/>
        <n v="145748.96"/>
        <n v="128271.06"/>
        <n v="1335669.3400000001"/>
        <n v="6997.78"/>
        <n v="1422778.21"/>
        <n v="1192748.2"/>
        <n v="1323188.32"/>
        <n v="31436.25"/>
        <n v="12787.46"/>
        <n v="35399.879999999997"/>
        <n v="1441903.91"/>
        <n v="925033.75"/>
        <n v="558258.59"/>
        <n v="92888.34"/>
        <n v="342577.53"/>
        <n v="597288.75"/>
        <n v="69716.92"/>
        <n v="10307.57"/>
        <n v="550800"/>
        <n v="1287887.83"/>
        <n v="5873.17"/>
        <n v="324112.92"/>
        <n v="257686"/>
        <n v="222326.25"/>
        <n v="78162.14"/>
        <n v="104008.1"/>
        <n v="24492.5"/>
        <n v="110996.82"/>
        <n v="10428.48"/>
        <n v="499430.6"/>
        <n v="154705.14000000001"/>
        <n v="667660.80000000005"/>
        <n v="845293.48"/>
        <n v="55859.22"/>
        <n v="786059.07"/>
        <n v="64003.24"/>
        <n v="111742.54"/>
        <n v="255067.29"/>
        <n v="220500.51"/>
        <n v="437835"/>
        <n v="394105.94"/>
        <n v="232856.22"/>
        <n v="381242.07"/>
        <n v="139095.35999999999"/>
        <n v="197648.22"/>
        <n v="1242648.8899999999"/>
        <n v="266657.03999999998"/>
        <n v="49250.7"/>
        <n v="397655.87"/>
        <n v="700940"/>
        <n v="65631.06"/>
        <n v="242813.38"/>
        <n v="184718.38"/>
        <n v="348913.44"/>
        <n v="519308.52"/>
        <n v="339071.23"/>
        <n v="510779.86"/>
        <n v="7070"/>
        <n v="428155.2"/>
        <n v="617560.89"/>
        <n v="344221.21"/>
        <n v="481813.32"/>
        <n v="151294"/>
        <n v="659656.25"/>
        <n v="13327.6"/>
        <n v="436193.75"/>
        <n v="424963.98"/>
        <n v="494876.07"/>
        <n v="327813.2"/>
        <n v="132642.57999999999"/>
        <n v="18000.29"/>
        <n v="660413.75"/>
        <n v="215115.04"/>
        <n v="702527.04"/>
        <n v="113409.72"/>
        <n v="240344.67"/>
        <n v="713910.22"/>
        <n v="24821.1"/>
        <n v="407029.67"/>
        <n v="706621.25"/>
        <n v="480356.17"/>
        <n v="841203.75"/>
        <n v="715452.84"/>
        <n v="1524218.81"/>
        <n v="556257.5"/>
        <n v="6463.6"/>
        <n v="781806.75"/>
        <n v="245788.48"/>
        <n v="17465.27"/>
        <n v="471013.83"/>
        <n v="539986.02"/>
        <n v="875105.94"/>
        <n v="299257.02"/>
        <n v="369909.36"/>
        <n v="1289072.18"/>
        <n v="120284.46"/>
        <n v="365897.62"/>
        <n v="200764.74"/>
        <n v="441973.13"/>
        <n v="19446.560000000001"/>
        <n v="489597.5"/>
        <n v="124065"/>
        <n v="221078"/>
        <n v="648013.49"/>
        <n v="1120342.5"/>
        <n v="52805.52"/>
        <n v="51975.54"/>
        <n v="177053.42"/>
        <n v="259843.08"/>
        <n v="5586.38"/>
        <n v="49718.879999999997"/>
        <n v="77893.759999999995"/>
        <n v="11849.97"/>
        <n v="421879.86"/>
        <n v="78849.37"/>
        <n v="75825.72"/>
        <n v="831861.25"/>
        <n v="123646.04"/>
        <n v="25704"/>
        <n v="19562.400000000001"/>
        <n v="773026.02"/>
        <n v="817597.11"/>
        <n v="207760.83"/>
        <n v="392946.2"/>
        <n v="95202.94"/>
        <n v="430732.27"/>
        <n v="936116.08"/>
        <n v="523566.9"/>
        <n v="954861.46"/>
        <n v="58999.88"/>
        <n v="48691.58"/>
        <n v="377691.6"/>
        <n v="471614"/>
        <n v="18829.330000000002"/>
        <n v="456559.2"/>
        <n v="241879.12"/>
        <n v="500328.75"/>
        <n v="46735.86"/>
        <n v="9247.14"/>
        <n v="232748.08"/>
        <n v="272502.84000000003"/>
        <n v="194046.25"/>
        <n v="298680.48"/>
        <n v="565076.63"/>
        <n v="110674.08"/>
        <n v="21890.03"/>
        <n v="14602.19"/>
        <n v="1466047.58"/>
        <n v="13906.08"/>
        <n v="562256.64000000001"/>
        <n v="104606.41"/>
        <n v="468803.38"/>
        <n v="479563.2"/>
        <n v="227587.71"/>
        <n v="1073299.51"/>
        <n v="252.5"/>
        <n v="473185"/>
        <n v="522579.20000000001"/>
        <n v="435862.8"/>
        <n v="4545.26"/>
        <n v="18925.73"/>
        <n v="6427.47"/>
        <n v="131434.38"/>
        <n v="237780.4"/>
        <n v="484884.4"/>
        <n v="466858.08"/>
        <n v="355008.96"/>
        <n v="19217.34"/>
        <n v="236971.25"/>
        <n v="927157.92"/>
        <n v="102118.86"/>
        <n v="338925.6"/>
        <n v="1032598.75"/>
        <n v="750180.12"/>
        <n v="1452954.91"/>
        <n v="22639.54"/>
        <n v="154268.4"/>
        <n v="508638.41"/>
        <n v="16592.849999999999"/>
        <n v="730644.92"/>
        <n v="71223.98"/>
        <n v="206940.42"/>
        <n v="454373.28"/>
        <n v="1326454.23"/>
        <n v="13577.22"/>
        <n v="113542"/>
        <n v="544293.07999999996"/>
        <n v="767898.12"/>
        <n v="259764.54"/>
        <n v="704509.92"/>
        <n v="1015924.9"/>
        <n v="812636.07"/>
        <n v="99438"/>
        <n v="108309.32"/>
        <n v="73387.600000000006"/>
        <n v="562443.75"/>
        <n v="637066.12"/>
        <n v="93748.05"/>
        <n v="161561.82"/>
        <n v="1708620.49"/>
        <n v="1696275.72"/>
        <n v="1111898.6499999999"/>
        <n v="1205962.32"/>
        <n v="99935.19"/>
        <n v="8796.5"/>
        <n v="275499.32"/>
        <n v="202033.72"/>
        <n v="185418.87"/>
        <n v="145529.19"/>
        <n v="62455.95"/>
        <n v="80461.08"/>
        <n v="240876.72"/>
        <n v="15978.3"/>
        <n v="41698.800000000003"/>
        <n v="438845"/>
        <n v="484541.2"/>
        <n v="362762.4"/>
        <n v="152685"/>
        <n v="529597.56999999995"/>
        <n v="381714.52"/>
        <n v="333578.92"/>
        <n v="77209.86"/>
        <n v="81259.740000000005"/>
        <n v="92106.67"/>
        <n v="137338.20000000001"/>
        <n v="151161.92000000001"/>
        <n v="22145.49"/>
        <n v="155722.84"/>
        <n v="266640"/>
        <n v="9442.3799999999992"/>
        <n v="418681.44"/>
        <n v="618803.32999999996"/>
        <n v="108147.14"/>
        <n v="150625.44"/>
        <n v="4797.5"/>
        <n v="1531273.09"/>
        <n v="1671412.31"/>
        <n v="362492.46"/>
        <n v="1244963.76"/>
        <n v="113863.86"/>
        <n v="68872.679999999993"/>
        <n v="737.46"/>
        <n v="86106.16"/>
        <n v="243786.4"/>
        <n v="36486.25"/>
        <n v="26388.18"/>
        <n v="178521.2"/>
        <n v="885519.91"/>
        <n v="40684.68"/>
        <n v="546411.81000000006"/>
        <n v="107650.4"/>
        <n v="882737.99"/>
        <n v="487494.72"/>
        <n v="389465.5"/>
        <n v="78769.8"/>
        <n v="699662.88"/>
        <n v="740135.06"/>
        <n v="55185.84"/>
        <n v="123353.82"/>
        <n v="652881.85"/>
        <n v="111293.46"/>
        <n v="122007.6"/>
        <n v="950793.01"/>
        <n v="175718.39999999999"/>
        <n v="35532.54"/>
        <n v="578066.24"/>
        <n v="224281.2"/>
        <n v="247431.87"/>
        <n v="609477.88"/>
        <n v="72724.12"/>
        <n v="194039.58"/>
        <n v="788831.94"/>
        <n v="551756.19999999995"/>
        <n v="942672.24"/>
        <n v="222715.26"/>
        <n v="777770.89"/>
        <n v="298541.77"/>
        <n v="112094.28"/>
        <n v="223985.24"/>
        <n v="1303503.3899999999"/>
        <n v="853564.65"/>
        <n v="434875.52"/>
        <n v="777195"/>
        <n v="323836.42"/>
        <n v="137385.18"/>
        <n v="655566"/>
        <n v="936540.23"/>
        <n v="84602.559999999998"/>
        <n v="116729.64"/>
        <n v="388788.4"/>
        <n v="17703.86"/>
        <n v="678305.36"/>
        <n v="62561.83"/>
        <n v="95964.479999999996"/>
        <n v="827442.5"/>
        <n v="741232.53"/>
        <n v="268668.40000000002"/>
        <n v="51848.639999999999"/>
        <n v="542034.18000000005"/>
        <n v="445107.20000000001"/>
        <n v="222164.8"/>
        <n v="1015922.41"/>
        <n v="21099.55"/>
        <n v="627336.25"/>
        <n v="640380.72"/>
        <n v="864938.75"/>
        <n v="299717.5"/>
        <n v="80173.95"/>
        <n v="881470.5"/>
        <n v="226642.64"/>
        <n v="455814.3"/>
        <n v="717352.5"/>
        <n v="660349.86"/>
        <n v="741285.38"/>
        <n v="210556.57"/>
        <n v="263749.2"/>
        <n v="93131.46"/>
        <n v="453857.34"/>
        <n v="498184.38"/>
        <n v="199678.07999999999"/>
        <n v="369373.63"/>
        <n v="434548.4"/>
        <n v="547397.61"/>
        <n v="91691.6"/>
        <n v="433663.2"/>
        <n v="781450.72"/>
        <n v="905110.12"/>
        <n v="435936.84"/>
        <n v="8929.0499999999993"/>
        <n v="386411.66"/>
        <n v="1343738.84"/>
        <n v="120811.74"/>
        <n v="404413.35"/>
        <n v="40245.120000000003"/>
        <n v="1302112.43"/>
        <n v="717361.92"/>
        <n v="479245"/>
        <n v="172458"/>
        <n v="45398.34"/>
        <n v="986424.96"/>
        <n v="383869.2"/>
        <n v="851430"/>
        <n v="151087.67999999999"/>
        <n v="333817.56"/>
        <n v="216092.38"/>
        <n v="517531.68"/>
        <n v="76433"/>
        <n v="134998.22"/>
        <n v="267098.15999999997"/>
        <n v="1531013.74"/>
        <n v="806949.48"/>
        <n v="820697.76"/>
        <n v="39239.199999999997"/>
        <n v="493521.6"/>
        <n v="60803.6"/>
        <n v="171371.2"/>
        <n v="80669.820000000007"/>
        <n v="33522.03"/>
        <n v="1095207.1299999999"/>
        <n v="181846.42"/>
        <n v="238307.96"/>
        <n v="32572.5"/>
        <n v="595820.93999999994"/>
        <n v="122604.94"/>
        <n v="21853.88"/>
        <n v="276666.57"/>
        <n v="13958.72"/>
        <n v="161737.24"/>
        <n v="478975.68"/>
        <n v="560171.25"/>
        <n v="10539.18"/>
        <n v="262272.96000000002"/>
        <n v="11750.4"/>
        <n v="1576755.22"/>
        <n v="518040.3"/>
        <n v="686168.75"/>
        <n v="302816.8"/>
        <n v="324682.34999999998"/>
        <n v="696902.2"/>
        <n v="1715401.42"/>
        <n v="1258471.06"/>
        <n v="121473.42"/>
        <n v="705831.84"/>
        <n v="84594.2"/>
        <n v="124905.58"/>
        <n v="1062.81"/>
        <n v="4166.8900000000003"/>
        <n v="898907.9"/>
        <n v="6752.82"/>
        <n v="466115"/>
        <n v="1481129.01"/>
        <n v="639290.34"/>
        <n v="624382.31999999995"/>
        <n v="1204359.9099999999"/>
        <n v="826685"/>
        <n v="17977.68"/>
        <n v="1550072.69"/>
        <n v="1126503.73"/>
        <n v="564850"/>
        <n v="9449.61"/>
        <n v="317480.77"/>
        <n v="588326.18999999994"/>
        <n v="266976.77"/>
        <n v="52161"/>
        <n v="22629.9"/>
        <n v="507962.45"/>
        <n v="77109.84"/>
        <n v="308673.71999999997"/>
        <n v="1283910.31"/>
        <n v="2564.2399999999998"/>
        <n v="1205188.56"/>
        <n v="293207.2"/>
        <n v="397530.72"/>
        <n v="328083"/>
        <n v="1091332.05"/>
        <n v="529997.5"/>
        <n v="565561.43999999994"/>
        <n v="167349.9"/>
        <n v="19701.75"/>
        <n v="596773.43999999994"/>
        <n v="155394.18"/>
        <n v="963666.25"/>
        <n v="420820.4"/>
        <n v="163183.67999999999"/>
        <n v="933113.75"/>
        <n v="837930.88"/>
        <n v="693273.59999999998"/>
        <n v="298148.27"/>
        <n v="684148.75"/>
        <n v="59049.760000000002"/>
        <n v="1693493.8"/>
        <n v="159364.79999999999"/>
        <n v="22456.38"/>
        <n v="241202.5"/>
        <n v="341932.62"/>
        <n v="766037.73"/>
        <n v="389884.59"/>
        <n v="423108.4"/>
        <n v="787042.5"/>
        <n v="627116.12"/>
        <n v="1039916.47"/>
        <n v="1607254.28"/>
        <n v="506139.42"/>
        <n v="29270.080000000002"/>
        <n v="1552890.1"/>
        <n v="79053.210000000006"/>
        <n v="146264.4"/>
        <n v="18887.169999999998"/>
        <n v="544783.19999999995"/>
        <n v="15450.51"/>
        <n v="23051.599999999999"/>
        <n v="165043.17000000001"/>
        <n v="44223.839999999997"/>
        <n v="208718.04"/>
        <n v="39018.42"/>
        <n v="540140.28"/>
        <n v="337043.76"/>
        <n v="207464.4"/>
        <n v="512236.82"/>
        <n v="7786.71"/>
        <n v="415615.2"/>
        <n v="917149.82"/>
        <n v="477145.74"/>
        <n v="115032"/>
        <n v="536936.4"/>
        <n v="186979.74"/>
        <n v="136007.1"/>
        <n v="428658.36"/>
        <n v="12515.13"/>
        <n v="436587.57"/>
        <n v="578117.75"/>
        <n v="129461.22"/>
        <n v="958216.56"/>
        <n v="128490.3"/>
        <n v="72317.88"/>
        <n v="200229.4"/>
        <n v="142615.62"/>
        <n v="13944.26"/>
        <n v="450564.4"/>
        <n v="35344.620000000003"/>
        <n v="18894.400000000001"/>
        <n v="71583.75"/>
        <n v="1462768.31"/>
        <n v="15378.21"/>
        <n v="262022.09"/>
        <n v="1302803.53"/>
        <n v="147528.54"/>
        <n v="940020.56"/>
        <n v="519657.06"/>
        <n v="517958.73"/>
        <n v="162117.84"/>
        <n v="136451.70000000001"/>
        <n v="269855.15999999997"/>
        <n v="214555.58"/>
        <n v="16419.330000000002"/>
        <n v="96914.46"/>
        <n v="502114.68"/>
        <n v="124324.74"/>
        <n v="1666543.95"/>
        <n v="484964.66"/>
        <n v="292844.90999999997"/>
        <n v="210654.36"/>
        <n v="1077646.26"/>
        <n v="867473.28"/>
        <n v="1003435"/>
        <n v="112283.6"/>
        <n v="13481.54"/>
        <n v="584032.5"/>
        <n v="47037.62"/>
        <n v="276992.5"/>
        <n v="470886.67"/>
        <n v="24774.12"/>
        <n v="695006.25"/>
        <n v="211179.58"/>
        <n v="292101.59999999998"/>
        <n v="438583.68"/>
        <n v="397435.56"/>
        <n v="1210160.46"/>
        <n v="196794.66"/>
        <n v="7490.28"/>
        <n v="77986.720000000001"/>
        <n v="160388.79999999999"/>
        <n v="1398595.47"/>
        <n v="474988.79999999999"/>
        <n v="974018.75"/>
        <n v="221717.94"/>
        <n v="25102.98"/>
        <n v="378866.94"/>
        <n v="239928.48"/>
        <n v="460175.04"/>
        <n v="1387491.56"/>
        <n v="520402.5"/>
        <n v="280221.48"/>
        <n v="277534.40000000002"/>
        <n v="9784.6"/>
        <n v="677962.5"/>
        <n v="622110.24"/>
        <n v="321331.7"/>
        <n v="219402.06"/>
        <n v="1030353.62"/>
        <n v="642453.12"/>
        <n v="131159.6"/>
        <n v="86256.52"/>
        <n v="60929.7"/>
        <n v="212816.88"/>
        <n v="4277.75"/>
        <n v="121521.60000000001"/>
        <n v="155798.01999999999"/>
        <n v="107459.67"/>
        <n v="123899.58"/>
        <n v="482941.44"/>
        <n v="221993.64"/>
        <n v="845581.06"/>
        <n v="367091.95"/>
        <n v="946117.5"/>
        <n v="284684.40000000002"/>
        <n v="175695.66"/>
        <n v="74578.559999999998"/>
        <n v="67087.44"/>
        <n v="536364.4"/>
        <n v="218748.74"/>
        <n v="542743.02"/>
        <n v="285072.5"/>
        <n v="140000.46"/>
        <n v="1614730.69"/>
        <n v="203712.74"/>
        <n v="596033.52"/>
        <n v="539103.78"/>
        <n v="228628.4"/>
        <n v="546995.02"/>
        <n v="7249.28"/>
        <n v="783559.64"/>
        <n v="34140.379999999997"/>
        <n v="567773.31000000006"/>
        <n v="567324"/>
        <n v="583527.5"/>
        <n v="164799.35999999999"/>
        <n v="96653.52"/>
        <n v="42752.36"/>
        <n v="145999.56"/>
        <n v="315511.08"/>
        <n v="34131.660000000003"/>
        <n v="427516.36"/>
        <n v="408855.91"/>
        <n v="381275"/>
        <n v="958250.86"/>
        <n v="491857.66"/>
        <n v="472149.27"/>
        <n v="98156.88"/>
        <n v="1155469.56"/>
        <n v="153930.23999999999"/>
        <n v="453492"/>
        <n v="128937.94"/>
        <n v="841870.77"/>
        <n v="218777.76"/>
        <n v="342666.12"/>
        <n v="136818.72"/>
        <n v="832639.96"/>
        <n v="7454.13"/>
        <n v="973000.83"/>
        <n v="276562"/>
        <n v="722282.4"/>
        <n v="443357.2"/>
        <n v="1241980.6200000001"/>
        <n v="443570.13"/>
        <n v="472586.4"/>
        <n v="166341.6"/>
        <n v="9765.32"/>
        <n v="564753.6"/>
        <n v="530758.80000000005"/>
        <n v="172484.73"/>
        <n v="1358820.27"/>
        <n v="785956.14"/>
        <n v="116345.4"/>
        <n v="7760.2"/>
        <n v="163448.54999999999"/>
        <n v="29589.06"/>
        <n v="19441.47"/>
        <n v="618776.30000000005"/>
        <n v="685047.8"/>
        <n v="173348.39"/>
        <n v="647536.25"/>
        <n v="370825.62"/>
        <n v="23613.18"/>
        <n v="13255"/>
        <n v="1426935.3"/>
        <n v="857237.5"/>
        <n v="270556"/>
        <n v="672416.64"/>
        <n v="664531.14"/>
        <n v="284968.82"/>
        <n v="358789.5"/>
        <n v="401308.92"/>
        <n v="1056781.8600000001"/>
        <n v="249449.2"/>
        <n v="7396.29"/>
        <n v="129735.62"/>
        <n v="37991.46"/>
        <n v="157306.26"/>
        <n v="17113.41"/>
        <n v="1031083.75"/>
        <n v="374836.25"/>
        <n v="290015.15999999997"/>
        <n v="3511.37"/>
        <n v="196823.75"/>
        <n v="1430950.1"/>
        <n v="864106.86"/>
        <n v="82997.2"/>
        <n v="36778.379999999997"/>
        <n v="4299.4399999999996"/>
        <n v="116182.32"/>
        <n v="5769.54"/>
        <n v="12574.98"/>
        <n v="857371.84"/>
        <n v="3263.14"/>
        <n v="1590842.27"/>
        <n v="401364.06"/>
        <n v="634153.75"/>
        <n v="86004.72"/>
        <n v="803210.94"/>
        <n v="298197.12"/>
        <n v="83514.78"/>
        <n v="564382.19999999995"/>
        <n v="510933.75"/>
        <n v="87282.74"/>
        <n v="129961.16"/>
        <n v="1161601.57"/>
        <n v="4612.74"/>
        <n v="754801.64"/>
        <n v="726688.8"/>
        <n v="444013.08"/>
        <n v="182762.58"/>
        <n v="71070.16"/>
        <n v="119586.32"/>
        <n v="455511.54"/>
        <n v="911017.81"/>
        <n v="62101.59"/>
        <n v="323920.03000000003"/>
        <n v="359910.9"/>
        <n v="134982.72"/>
        <n v="373959.48"/>
        <n v="1092251.3400000001"/>
        <n v="110540.63"/>
        <n v="144313.10999999999"/>
        <n v="100067.4"/>
        <n v="8531.4"/>
        <n v="149578"/>
        <n v="2850.12"/>
        <n v="801967.47"/>
        <n v="550076.64"/>
        <n v="177332.17"/>
        <n v="1293592.8"/>
        <n v="962530"/>
        <n v="229198.76"/>
        <n v="120889.44"/>
        <n v="698194.08"/>
        <n v="279835.5"/>
        <n v="481752.42"/>
        <n v="1052716.96"/>
        <n v="565193.19999999995"/>
        <n v="525705"/>
        <n v="1369924.18"/>
        <n v="315091.82"/>
        <n v="420763.2"/>
        <n v="35069.040000000001"/>
        <n v="4964.22"/>
        <n v="498318.75"/>
        <n v="6779.33"/>
        <n v="4185.0200000000004"/>
        <n v="165750.84"/>
        <n v="768784.02"/>
        <n v="114713.28"/>
        <n v="126376.2"/>
        <n v="120808.8"/>
        <n v="18699.189999999999"/>
        <n v="1125897.5"/>
        <n v="925720.02"/>
        <n v="24194.7"/>
        <n v="600739.19999999995"/>
        <n v="12120.96"/>
        <n v="23102.26"/>
        <n v="1012651.25"/>
        <n v="289705.56"/>
        <n v="51187.68"/>
        <n v="892648.58"/>
        <n v="159957.98000000001"/>
        <n v="315351.36"/>
        <n v="89966.7"/>
        <n v="531990.72"/>
        <n v="111311.2"/>
        <n v="101261.03"/>
        <n v="62213.14"/>
        <n v="805903.23"/>
        <n v="501.2"/>
        <n v="699075.36"/>
        <n v="1740.02"/>
        <n v="92691.54"/>
        <n v="799036.25"/>
        <n v="19982.16"/>
        <n v="255423.98"/>
        <n v="821357.88"/>
        <n v="1053214.1499999999"/>
        <n v="1325411.01"/>
        <n v="9428.94"/>
        <n v="5885.22"/>
        <n v="270682.26"/>
        <n v="320447.88"/>
        <n v="182204.64"/>
        <n v="611543.69999999995"/>
        <n v="1269772.6100000001"/>
        <n v="1129685"/>
        <n v="793733.75"/>
        <n v="253340.69"/>
        <n v="649870.56000000006"/>
        <n v="250942.14"/>
        <n v="611536.77"/>
        <n v="550746.12"/>
        <n v="466071.32"/>
        <n v="528547.68000000005"/>
        <n v="531549.6"/>
        <n v="49078.44"/>
        <n v="10194.66"/>
        <n v="138822.87"/>
        <n v="940482.46"/>
        <n v="6159.96"/>
        <n v="84474.48"/>
        <n v="268476.65999999997"/>
        <n v="150421.92000000001"/>
        <n v="381676.19"/>
        <n v="269845.90000000002"/>
        <n v="65650"/>
        <n v="233896.65"/>
        <n v="485280.31"/>
        <n v="245913.78"/>
        <n v="563706.25"/>
        <n v="772056.44"/>
        <n v="229944"/>
        <n v="575769.59999999998"/>
        <n v="193253.76000000001"/>
        <n v="59882.04"/>
        <n v="15944.56"/>
        <n v="121638.84"/>
        <n v="535658.05000000005"/>
        <n v="19557.150000000001"/>
        <n v="75441.820000000007"/>
        <n v="788544.36"/>
        <n v="674619.84"/>
        <n v="10731.73"/>
        <n v="101733.3"/>
        <n v="69269.2"/>
        <n v="595252.77"/>
        <n v="941158.31"/>
        <n v="489173.58"/>
        <n v="370255.6"/>
        <n v="571786.25"/>
        <n v="15197.46"/>
        <n v="431239.67999999999"/>
        <n v="22475.66"/>
        <n v="1703404.39"/>
        <n v="405541.31"/>
        <n v="22815.47"/>
        <n v="79584.12"/>
        <n v="40098.239999999998"/>
        <n v="1515766.58"/>
        <n v="66112.86"/>
        <n v="664852.31999999995"/>
        <n v="119490.8"/>
        <n v="98212.4"/>
        <n v="364936"/>
        <n v="628074.72"/>
        <n v="556956.4"/>
        <n v="13187.52"/>
        <n v="53696.52"/>
        <n v="45273.06"/>
        <n v="779946.36"/>
        <n v="13794.84"/>
        <n v="477162.4"/>
        <n v="84777.98"/>
        <n v="581002.5"/>
        <n v="571656.95999999996"/>
        <n v="999404.76"/>
        <n v="210917.33"/>
        <n v="179413.92"/>
        <n v="384160.38"/>
        <n v="752788.58"/>
        <n v="509837.88"/>
        <n v="482376.33"/>
        <n v="473266.62"/>
        <n v="883330.89"/>
        <n v="160016.28"/>
        <n v="13271.87"/>
        <n v="124434.36"/>
        <n v="1228556.49"/>
        <n v="277286.7"/>
        <n v="74604.42"/>
        <n v="23231.84"/>
        <n v="526463.12"/>
        <n v="9818.34"/>
        <n v="1188.1300000000001"/>
        <n v="2800.42"/>
        <n v="601060.73"/>
        <n v="59831.199999999997"/>
        <n v="454353.6"/>
        <n v="88306.74"/>
        <n v="75371.58"/>
        <n v="1626901.59"/>
        <n v="248194.24"/>
        <n v="228396.84"/>
        <n v="368280.06"/>
        <n v="545652.5"/>
        <n v="12528"/>
        <n v="394508.4"/>
        <n v="27272.16"/>
        <n v="71614.399999999994"/>
        <n v="598070.54"/>
        <n v="315938.88"/>
        <n v="101714.4"/>
        <n v="312312"/>
        <n v="147049.24"/>
        <n v="1100612.93"/>
        <n v="843269.5"/>
        <n v="124561.26"/>
        <n v="347218.39"/>
        <n v="1164908.75"/>
        <n v="338559.6"/>
        <n v="174417.6"/>
        <n v="216060.48"/>
        <n v="17764.11"/>
        <n v="50230.53"/>
        <n v="467413.36"/>
        <n v="151573.14000000001"/>
        <n v="403274.44"/>
        <n v="330141.84000000003"/>
        <n v="83331.600000000006"/>
        <n v="117810.18"/>
        <n v="24868.080000000002"/>
        <n v="4521.4799999999996"/>
        <n v="117871.2"/>
        <n v="27953.1"/>
        <n v="19966.849999999999"/>
        <n v="90765.36"/>
        <n v="26112.52"/>
        <n v="18747.39"/>
        <n v="44882.46"/>
        <n v="14211.77"/>
        <n v="77438.7"/>
        <n v="78125.899999999994"/>
        <n v="711185.34"/>
        <n v="13732.18"/>
        <n v="826888.36"/>
        <n v="355097.59999999998"/>
        <n v="26467.200000000001"/>
        <n v="48888.6"/>
        <n v="655300.23"/>
        <n v="145152.54"/>
        <n v="1093468.43"/>
        <n v="311430.71999999997"/>
        <n v="414764.1"/>
        <n v="670513.75"/>
        <n v="19695"/>
        <n v="100584.18"/>
        <n v="129341.4"/>
        <n v="609015.11"/>
        <n v="1225573.3500000001"/>
        <n v="1028558.75"/>
        <n v="931220"/>
        <n v="418402.32"/>
        <n v="7996.38"/>
        <n v="1016587.82"/>
        <n v="1596642.82"/>
        <n v="394048.32"/>
        <n v="7803.58"/>
        <n v="418240.8"/>
        <n v="339727.84"/>
        <n v="349677.07"/>
        <n v="38617.56"/>
        <n v="205523.84"/>
        <n v="110740.14"/>
        <n v="340379.22"/>
        <n v="361332.4"/>
        <n v="19847.52"/>
        <n v="556087.68000000005"/>
        <n v="122130.72"/>
        <n v="243.41"/>
        <n v="510554.88"/>
        <n v="208398.96"/>
        <n v="924402.5"/>
        <n v="576503.16"/>
        <n v="983939.01"/>
        <n v="247702.5"/>
        <n v="132514.92000000001"/>
        <n v="136586.51999999999"/>
        <n v="76683.600000000006"/>
        <n v="482780"/>
        <n v="9898.7000000000007"/>
        <n v="264072.78999999998"/>
        <n v="601931.36"/>
        <n v="508059.96"/>
        <n v="482424.8"/>
        <n v="45711.06"/>
        <n v="7148.06"/>
        <n v="189902.16"/>
        <n v="756527.12"/>
        <n v="227141.2"/>
        <n v="804843.75"/>
        <n v="134101.44"/>
        <n v="9832.7999999999993"/>
        <n v="223610.38"/>
        <n v="524581.19999999995"/>
        <n v="1603272.02"/>
        <n v="291890"/>
        <n v="62877.48"/>
        <n v="489624.48"/>
        <n v="126822"/>
        <n v="123714"/>
        <n v="527517.57999999996"/>
        <n v="725907.25"/>
        <n v="633396.25"/>
        <n v="452170.08"/>
        <n v="1285401.8799999999"/>
        <n v="16889.28"/>
        <n v="172919.04000000001"/>
        <n v="225387.36"/>
        <n v="45821.08"/>
        <n v="174522.3"/>
        <n v="48240.5"/>
        <n v="426316.89"/>
        <n v="726909.12"/>
        <n v="171209.92"/>
        <n v="5847.46"/>
        <n v="683139.06"/>
        <n v="14534.8"/>
        <n v="191599.55"/>
        <n v="350850.41"/>
        <n v="122711.76"/>
        <n v="432561.6"/>
        <n v="53290.98"/>
        <n v="66352"/>
        <n v="384877.2"/>
        <n v="11134.26"/>
        <n v="509107.62"/>
        <n v="183820"/>
        <n v="550886.52"/>
        <n v="488574.7"/>
        <n v="361177.92"/>
        <n v="640919.96"/>
        <n v="124696"/>
        <n v="187899.88"/>
        <n v="318268.08"/>
        <n v="272952.5"/>
        <n v="222031.6"/>
        <n v="5148"/>
        <n v="448664.91"/>
        <n v="176282.58"/>
        <n v="20913.98"/>
        <n v="522415.23"/>
        <n v="267418.68"/>
        <n v="127906.24000000001"/>
        <n v="397254"/>
        <n v="5813.92"/>
        <n v="5952.7"/>
        <n v="176172.3"/>
        <n v="494881.5"/>
        <n v="1461725.09"/>
        <n v="1238476.01"/>
        <n v="153454.62"/>
        <n v="190.39"/>
        <n v="508063.65"/>
        <n v="442758.75"/>
        <n v="674105.76"/>
        <n v="533940.19999999995"/>
        <n v="188676.74"/>
        <n v="614283.06000000006"/>
        <n v="424467.72"/>
        <n v="48105.06"/>
        <n v="501774"/>
        <n v="343021.25"/>
        <n v="230424.5"/>
        <n v="24182.9"/>
        <n v="552345.31999999995"/>
        <n v="453051.36"/>
        <n v="148292.37"/>
        <n v="109645.92"/>
        <n v="161647.20000000001"/>
        <n v="452409.74"/>
        <n v="21947.87"/>
        <n v="18458.189999999999"/>
        <n v="353906.78"/>
        <n v="702462.08"/>
        <n v="830055.38"/>
        <n v="519032.82"/>
        <n v="357315.8"/>
        <n v="508196.5"/>
        <n v="598609.43999999994"/>
        <n v="23042.01"/>
        <n v="166452"/>
        <n v="82439.600000000006"/>
        <n v="7478.23"/>
        <n v="225724.26"/>
        <n v="727886.16"/>
        <n v="188127.4"/>
        <n v="77391.72"/>
        <n v="7321.6"/>
        <n v="479892.03"/>
        <n v="243583.2"/>
        <n v="140642.46"/>
        <n v="86071.679999999993"/>
        <n v="20326.68"/>
        <n v="100145.7"/>
        <n v="67165"/>
        <n v="720152.64"/>
        <n v="927558.75"/>
        <n v="1378376.41"/>
        <n v="360443.52"/>
        <n v="98629.92"/>
        <n v="489532.92"/>
        <n v="12496.68"/>
        <n v="657426.39"/>
        <n v="17147.7"/>
        <n v="75819.13"/>
        <n v="877119"/>
        <n v="552343.75"/>
        <n v="23210.71"/>
        <n v="769492.74"/>
        <n v="203186.48"/>
        <n v="162789.76000000001"/>
        <n v="237543.74"/>
        <n v="595773.75"/>
        <n v="1201093.96"/>
        <n v="69391.14"/>
        <n v="444899.52"/>
        <n v="445281.07"/>
        <n v="844394.35"/>
        <n v="1410030.84"/>
        <n v="258110.34"/>
        <n v="188576.5"/>
        <n v="19234.21"/>
        <n v="865136.5"/>
        <n v="114754.2"/>
        <n v="271399.08"/>
        <n v="77959.199999999997"/>
        <n v="531053.34"/>
        <n v="145747.62"/>
        <n v="159.06"/>
        <n v="520691.6"/>
        <n v="356116.33"/>
        <n v="374676.55"/>
        <n v="129508.2"/>
        <n v="1319873.72"/>
        <n v="173759.04"/>
        <n v="146751.35999999999"/>
        <n v="842400.15"/>
        <n v="152958.35999999999"/>
        <n v="323162.46999999997"/>
        <n v="68637.78"/>
        <n v="887432.48"/>
        <n v="783755.73"/>
        <n v="581553.56000000006"/>
        <n v="390618.8"/>
        <n v="757899.33"/>
        <n v="82379.16"/>
        <n v="549084.12"/>
        <n v="213160.36"/>
        <n v="500242.12"/>
        <n v="1048262.23"/>
        <n v="464232.9"/>
        <n v="270327.2"/>
        <n v="61205.4"/>
        <n v="490078.19"/>
        <n v="152094.79999999999"/>
        <n v="1935.23"/>
        <n v="817685.7"/>
        <n v="50345.54"/>
        <n v="910731.06"/>
        <n v="4933.2700000000004"/>
        <n v="673018.23"/>
        <n v="361447.2"/>
        <n v="994710.27"/>
        <n v="94551.38"/>
        <n v="3670.43"/>
        <n v="822912.51"/>
        <n v="147485.88"/>
        <n v="32377.52"/>
        <n v="1047579.33"/>
        <n v="162497.57999999999"/>
        <n v="94036.800000000003"/>
        <n v="626060.21"/>
        <n v="417674.4"/>
        <n v="20992.400000000001"/>
        <n v="18581.099999999999"/>
        <n v="862395.2"/>
        <n v="1700448.6"/>
        <n v="16537.419999999998"/>
        <n v="184844.64"/>
        <n v="4181.3500000000004"/>
        <n v="665953.92000000004"/>
        <n v="442956.79999999999"/>
        <n v="250386.32"/>
        <n v="306192.42"/>
        <n v="27284.400000000001"/>
        <n v="20065.66"/>
        <n v="130931.62"/>
        <n v="300273.49"/>
        <n v="233534.14"/>
        <n v="216148.8"/>
        <n v="486613.44"/>
        <n v="351570.97"/>
        <n v="2190.69"/>
        <n v="1242173.75"/>
        <n v="99808.53"/>
        <n v="396426.16"/>
        <n v="88066.35"/>
        <n v="142168.76"/>
        <n v="474043.17"/>
        <n v="451722.5"/>
        <n v="646347"/>
        <n v="378647"/>
        <n v="1032829.36"/>
        <n v="918381.34"/>
        <n v="442167.64"/>
        <n v="49819.28"/>
        <n v="641872.29"/>
        <n v="56227.6"/>
        <n v="75455.66"/>
        <n v="421912.8"/>
        <n v="342799.6"/>
        <n v="6014.4"/>
        <n v="634392.99"/>
        <n v="355043.12"/>
        <n v="926966.2"/>
        <n v="415901.2"/>
        <n v="189240.48"/>
        <n v="655237.5"/>
        <n v="103543.92"/>
        <n v="629111.07999999996"/>
        <n v="23791.52"/>
        <n v="159832.68"/>
        <n v="177716.22"/>
        <n v="102559.6"/>
        <n v="890467.29"/>
        <n v="270322.65999999997"/>
        <n v="76718.94"/>
        <n v="70595.28"/>
        <n v="835270"/>
        <n v="13580.35"/>
        <n v="112320.18"/>
        <n v="551549.43999999994"/>
        <n v="144120.06"/>
        <n v="181432.32000000001"/>
        <n v="705796.53"/>
        <n v="249121.46"/>
        <n v="14970.92"/>
        <n v="51476.82"/>
        <n v="497582.8"/>
        <n v="201229.6"/>
        <n v="562962.4"/>
        <n v="846034.5"/>
        <n v="164243.24"/>
        <n v="102674"/>
        <n v="129179.34"/>
        <n v="14264.79"/>
        <n v="391362.4"/>
        <n v="6242.4"/>
        <n v="105642.36"/>
        <n v="77626.62"/>
        <n v="278964.40000000002"/>
        <n v="92696.94"/>
        <n v="16213.82"/>
        <n v="343393.25"/>
        <n v="93505.86"/>
        <n v="704290.5"/>
        <n v="914903.94"/>
        <n v="144378.31"/>
        <n v="399219.84"/>
        <n v="1350865.23"/>
        <n v="92487.96"/>
        <n v="30197.3"/>
        <n v="1083982.5"/>
        <n v="606931.81999999995"/>
        <n v="756335.4"/>
        <n v="358080.78"/>
        <n v="70169.52"/>
        <n v="437694.4"/>
        <n v="1081553.98"/>
        <n v="541196.31000000006"/>
        <n v="396291.18"/>
        <n v="1317412.99"/>
        <n v="1239345.3600000001"/>
        <n v="149980.79999999999"/>
        <n v="289157.76000000001"/>
        <n v="345314.88"/>
        <n v="829975.84"/>
        <n v="525496.4"/>
        <n v="66946.5"/>
        <n v="547798.75"/>
        <n v="691597.5"/>
        <n v="103777.5"/>
        <n v="138631.92000000001"/>
        <n v="113697.13"/>
        <n v="96506.06"/>
        <n v="486914.74"/>
        <n v="176256"/>
        <n v="311110.8"/>
        <n v="48505.599999999999"/>
        <n v="4671.25"/>
        <n v="79842.720000000001"/>
        <n v="13389.96"/>
        <n v="23772.240000000002"/>
        <n v="61214.94"/>
        <n v="66695.94"/>
        <n v="1653851.44"/>
        <n v="82966.679999999993"/>
        <n v="22359.98"/>
        <n v="544385.55000000005"/>
        <n v="165463.73000000001"/>
        <n v="38570.58"/>
        <n v="400569.41"/>
        <n v="34078.519999999997"/>
        <n v="842340"/>
        <n v="462624.6"/>
        <n v="1250930.04"/>
        <n v="81094.16"/>
        <n v="187674.34"/>
        <n v="516937.5"/>
        <n v="24078.31"/>
        <n v="1237837.3700000001"/>
        <n v="30834.54"/>
        <n v="37715.760000000002"/>
        <n v="44427.42"/>
        <n v="73335.78"/>
        <n v="783805.96"/>
        <n v="676030.29"/>
        <n v="123848.82"/>
        <n v="10868"/>
        <n v="26451.47"/>
        <n v="304758.78000000003"/>
        <n v="15456.42"/>
        <n v="1541951.92"/>
        <n v="276471.96000000002"/>
        <n v="23340.85"/>
        <n v="173314.96"/>
        <n v="1215795.28"/>
        <n v="264824.64"/>
        <n v="135775.07999999999"/>
        <n v="283958.74"/>
        <n v="240525.88"/>
        <n v="190132.5"/>
        <n v="1141931.25"/>
        <n v="77416.56"/>
        <n v="63078.48"/>
        <n v="209964.96"/>
        <n v="562698.19999999995"/>
        <n v="1018458.75"/>
        <n v="162514.1"/>
        <n v="459870.69"/>
        <n v="18055.18"/>
        <n v="359635.68"/>
        <n v="104926.22"/>
        <n v="838.68"/>
        <n v="190556.24"/>
        <n v="691054.74"/>
        <n v="425807.63"/>
        <n v="229982.59"/>
        <n v="277995.42"/>
        <n v="756.74"/>
        <n v="164969.98000000001"/>
        <n v="64137.51"/>
        <n v="34436.339999999997"/>
        <n v="149161.5"/>
        <n v="29754"/>
        <n v="743991.25"/>
        <n v="6376.13"/>
        <n v="13642.86"/>
        <n v="93072.84"/>
        <n v="301836.36"/>
        <n v="357148.15"/>
        <n v="665753.85"/>
        <n v="183890.28"/>
        <n v="393516.78"/>
        <n v="352285.5"/>
        <n v="663255.34"/>
        <n v="510216.66"/>
        <n v="463834.8"/>
        <n v="249923.38"/>
        <n v="325834.02"/>
        <n v="19747.259999999998"/>
        <n v="311053.43"/>
        <n v="467151.84"/>
        <n v="514923.11"/>
        <n v="54806.22"/>
        <n v="50125.22"/>
        <n v="204289.12"/>
        <n v="28452.240000000002"/>
        <n v="154645.26"/>
        <n v="27524.68"/>
        <n v="1585.78"/>
        <n v="67215.66"/>
        <n v="755406.93"/>
        <n v="14527.48"/>
        <n v="1598386.91"/>
        <n v="50518.22"/>
        <n v="576710"/>
        <n v="181877.53"/>
        <n v="1144708.75"/>
        <n v="473942.5"/>
        <n v="1591670.92"/>
        <n v="347933.4"/>
        <n v="392163.56"/>
        <n v="792880.5"/>
        <n v="155868.35999999999"/>
        <n v="64002.42"/>
        <n v="50331.24"/>
        <n v="759019.48"/>
        <n v="64848.06"/>
        <n v="563820.4"/>
        <n v="1779.26"/>
        <n v="104046.8"/>
        <n v="878940.34"/>
        <n v="1037522.5"/>
        <n v="132383.60999999999"/>
        <n v="329020.38"/>
        <n v="127585.73"/>
        <n v="329158.08"/>
        <n v="263348.8"/>
        <n v="13676.75"/>
        <n v="709694.49"/>
        <n v="218409.54"/>
        <n v="6998.64"/>
        <n v="97921.98"/>
        <n v="406038.5"/>
        <n v="144456.48000000001"/>
        <n v="127428.54"/>
        <n v="524391.92000000004"/>
        <n v="57672.09"/>
        <n v="280100.15999999997"/>
        <n v="1027170"/>
        <n v="113040.84"/>
        <n v="1313741.71"/>
        <n v="837010.18"/>
        <n v="359272.83"/>
        <n v="99347.04"/>
        <n v="1589516.43"/>
        <n v="24805.200000000001"/>
        <n v="21297.599999999999"/>
        <n v="55342.44"/>
        <n v="2299.14"/>
        <n v="405609.12"/>
        <n v="532146.24"/>
        <n v="515077.67"/>
        <n v="1214635.17"/>
        <n v="739320"/>
        <n v="137259.35999999999"/>
        <n v="349045.77"/>
        <n v="386219.94"/>
        <n v="416152.96"/>
        <n v="148362.84"/>
        <n v="166741.32999999999"/>
        <n v="1055037.18"/>
        <n v="504482.12"/>
        <n v="678215"/>
        <n v="864726.99"/>
        <n v="532266.42000000004"/>
        <n v="13106.38"/>
        <n v="278907.2"/>
        <n v="1259862.02"/>
        <n v="230602.12"/>
        <n v="548303.75"/>
        <n v="208202.74"/>
        <n v="640984.31999999995"/>
        <n v="20580.38"/>
        <n v="619684.07999999996"/>
        <n v="1034700.37"/>
        <n v="912491.34"/>
        <n v="1449554.19"/>
        <n v="128928.8"/>
        <n v="19636.68"/>
        <n v="11886.12"/>
        <n v="539635.24"/>
        <n v="16795.29"/>
        <n v="286783.14"/>
        <n v="6991.74"/>
        <n v="555547.89"/>
        <n v="681156"/>
        <n v="214564.98"/>
        <n v="2103.9299999999998"/>
        <n v="170884.14"/>
        <n v="779633.08"/>
        <n v="890909.88"/>
        <n v="255656.25"/>
        <n v="487599.35999999999"/>
        <n v="580836.96"/>
        <n v="544180.6"/>
        <n v="517602.8"/>
        <n v="421159.32"/>
        <n v="356991.84"/>
        <n v="128756.52"/>
        <n v="415100.4"/>
        <n v="133658.1"/>
        <n v="41223.89"/>
        <n v="885938.12"/>
        <n v="144089.28"/>
        <n v="257480.64"/>
        <n v="32973.72"/>
        <n v="385594.02"/>
        <n v="1070095"/>
        <n v="992956.25"/>
        <n v="568.16999999999996"/>
        <n v="1124809.51"/>
        <n v="116400.54"/>
        <n v="16686.84"/>
        <n v="371812.23"/>
        <n v="652644.74"/>
        <n v="784230.66"/>
        <n v="378401.22"/>
        <n v="535089.88"/>
        <n v="332832.63"/>
        <n v="126070.61"/>
        <n v="6091.74"/>
        <n v="19660.78"/>
        <n v="270715.59000000003"/>
        <n v="850469.92"/>
        <n v="13067.02"/>
        <n v="1487457.85"/>
        <n v="460755.5"/>
        <n v="716170.53"/>
        <n v="160484.24"/>
        <n v="865698.73"/>
        <n v="408420.63"/>
        <n v="530303.5"/>
        <n v="766214.91"/>
        <n v="68764.639999999999"/>
        <n v="753333.75"/>
        <n v="93655.22"/>
        <n v="715882.48"/>
        <n v="179479.72"/>
        <n v="21244.15"/>
        <n v="558818.18000000005"/>
        <n v="467552.8"/>
        <n v="223795.85"/>
        <n v="342309.12"/>
        <n v="840582.56"/>
        <n v="95212.800000000003"/>
        <n v="1253081.0900000001"/>
        <n v="218177.28"/>
        <n v="102780.96"/>
        <n v="410218.74"/>
        <n v="8333.7800000000007"/>
        <n v="562889.92000000004"/>
        <n v="490911.42"/>
        <n v="454472.26"/>
        <n v="559025.28"/>
        <n v="840692.2"/>
        <n v="82710"/>
        <n v="14754.02"/>
        <n v="78018.12"/>
        <n v="1236511.53"/>
        <n v="864133.9"/>
        <n v="13765.14"/>
        <n v="1261948.46"/>
        <n v="409551.57"/>
        <n v="914887.84"/>
        <n v="107277.79"/>
        <n v="575580.29"/>
        <n v="956759.29"/>
        <n v="211850.6"/>
        <n v="1575595.11"/>
        <n v="81166.8"/>
        <n v="649056.71"/>
        <n v="1169580"/>
        <n v="210258.72"/>
        <n v="470676.96"/>
        <n v="210248.82"/>
        <n v="379916.34"/>
        <n v="150284.82"/>
        <n v="275767.2"/>
        <n v="20796.48"/>
        <n v="1353404.08"/>
        <n v="532901.25"/>
        <n v="1453286.37"/>
        <n v="90948"/>
        <n v="154642.5"/>
        <n v="359560"/>
        <n v="1120997.72"/>
        <n v="949972.6"/>
        <n v="728727.72"/>
        <n v="112595.4"/>
        <n v="270465.27"/>
        <n v="91634.4"/>
        <n v="359216"/>
        <n v="245401.60000000001"/>
        <n v="4766.9799999999996"/>
        <n v="89596.800000000003"/>
        <n v="409418.06"/>
        <n v="129327.84"/>
        <n v="363277.2"/>
        <n v="426452.76"/>
        <n v="731795.24"/>
        <n v="274846"/>
        <n v="4166.25"/>
        <n v="100638.24"/>
        <n v="1005202.5"/>
        <n v="422822.40000000002"/>
        <n v="20089.759999999998"/>
        <n v="1116523.01"/>
        <n v="1371.29"/>
        <n v="463483.1"/>
        <n v="15843.34"/>
        <n v="11979.9"/>
        <n v="216779.73"/>
        <n v="1453.48"/>
        <n v="959410.97"/>
        <n v="487956.25"/>
        <n v="490788.6"/>
        <n v="517751.25"/>
        <n v="247216.9"/>
        <n v="900646.6"/>
        <n v="1638898.62"/>
        <n v="1224744.7"/>
        <n v="1388.86"/>
        <n v="1561010.87"/>
        <n v="281985.96000000002"/>
        <n v="8861.57"/>
        <n v="328225.95"/>
        <n v="20774.740000000002"/>
        <n v="449128.3"/>
        <n v="231030.8"/>
        <n v="255389.93"/>
        <n v="566339.23"/>
        <n v="202648.04"/>
        <n v="94952.34"/>
        <n v="811130.04"/>
        <n v="828230.4"/>
        <n v="604998.72"/>
        <n v="2222.02"/>
        <n v="119016"/>
        <n v="469275.13"/>
        <n v="512271.43"/>
        <n v="436038.91"/>
        <n v="67447.62"/>
        <n v="432066.95"/>
        <n v="48690.720000000001"/>
        <n v="321773.61"/>
        <n v="708172.51"/>
        <n v="45539.28"/>
        <n v="493558.14"/>
        <n v="1144238.47"/>
        <n v="1538140.13"/>
        <n v="313078.76"/>
        <n v="590983.89"/>
        <n v="101041.92"/>
        <n v="510338.4"/>
        <n v="1636.39"/>
        <n v="17633.16"/>
        <n v="203847.9"/>
        <n v="375675.34"/>
        <n v="156239.82"/>
        <n v="398276.22"/>
        <n v="137930.23999999999"/>
        <n v="214751.25"/>
        <n v="418676.34"/>
        <n v="13006.14"/>
        <n v="176823.36"/>
        <n v="515007.6"/>
        <n v="69029.279999999999"/>
        <n v="798910"/>
        <n v="87981.119999999995"/>
        <n v="271058.75"/>
        <n v="248133.6"/>
        <n v="569826.4"/>
        <n v="409428.75"/>
        <n v="343111.55"/>
        <n v="23680.66"/>
        <n v="596476.47"/>
        <n v="70736.22"/>
        <n v="14908.26"/>
        <n v="246566.25"/>
        <n v="35877.06"/>
        <n v="11339.05"/>
        <n v="641131.19999999995"/>
        <n v="155123.28"/>
        <n v="23904.79"/>
        <n v="217272.03"/>
        <n v="43393.86"/>
        <n v="796689.87"/>
        <n v="104922"/>
        <n v="1218060"/>
        <n v="320784.39"/>
        <n v="22519.08"/>
        <n v="1381744.89"/>
        <n v="126001.68"/>
        <n v="832240"/>
        <n v="8632.6200000000008"/>
        <n v="1559787.77"/>
        <n v="348955"/>
        <n v="1216742.26"/>
        <n v="93298.75"/>
        <n v="450568.74"/>
        <n v="19687.29"/>
        <n v="18937.5"/>
        <n v="1362300.6"/>
        <n v="101197.39"/>
        <n v="1139717.8500000001"/>
        <n v="34106.660000000003"/>
        <n v="118533.42"/>
        <n v="60071.76"/>
        <n v="408292.5"/>
        <n v="436527.35999999999"/>
        <n v="518315.02"/>
        <n v="1233955.3899999999"/>
        <n v="222154.47"/>
        <n v="1601342.7"/>
        <n v="143769.22"/>
        <n v="16142.18"/>
        <n v="42642.18"/>
        <n v="620597.64"/>
        <n v="454854.40000000002"/>
        <n v="154319.48000000001"/>
        <n v="76332.759999999995"/>
        <n v="472512.96"/>
        <n v="591552.06000000006"/>
        <n v="375621.6"/>
        <n v="1230710.98"/>
        <n v="639194.48"/>
        <n v="384325.8"/>
        <n v="889638.64"/>
        <n v="14291.3"/>
        <n v="349207.2"/>
        <n v="274156.08"/>
        <n v="288867.39"/>
        <n v="415214.8"/>
        <n v="328614"/>
        <n v="621008.64000000001"/>
        <n v="1508669.99"/>
        <n v="370871.64"/>
        <n v="625063.75"/>
        <n v="200711.52"/>
        <n v="84770.4"/>
        <n v="608636.32999999996"/>
        <n v="1273469.32"/>
        <n v="276046.44"/>
        <n v="301670.94"/>
        <n v="83268.47"/>
        <n v="232005.48"/>
        <n v="471343.62"/>
        <n v="752071.25"/>
        <n v="110747.52"/>
        <n v="314639.92"/>
        <n v="571602.77"/>
        <n v="1041941.25"/>
        <n v="279265"/>
        <n v="30601.119999999999"/>
        <n v="9700.25"/>
        <n v="735150.34"/>
        <n v="196704.72"/>
        <n v="25385.02"/>
        <n v="173370.63"/>
        <n v="238571.2"/>
        <n v="104986.56"/>
        <n v="15128.64"/>
        <n v="161423.41"/>
        <n v="1585172.79"/>
        <n v="17062.8"/>
        <n v="543430.34"/>
        <n v="197864.06"/>
        <n v="308445.38"/>
        <n v="365367.5"/>
        <n v="321137.89"/>
        <n v="47167.92"/>
        <n v="266380.40000000002"/>
        <n v="256525.92"/>
        <n v="414321.96"/>
        <n v="423640.62"/>
        <n v="18313.59"/>
        <n v="435164.88"/>
        <n v="108345.57"/>
        <n v="416587.6"/>
        <n v="446045.6"/>
        <n v="192152.5"/>
        <n v="1166550"/>
        <n v="483632.94"/>
        <n v="249672.78"/>
        <n v="712000.8"/>
        <n v="16580.8"/>
        <n v="714923.88"/>
        <n v="1558690.65"/>
        <n v="684357.75"/>
        <n v="694228.32"/>
        <n v="20865.78"/>
        <n v="137846.68"/>
        <n v="52738.400000000001"/>
        <n v="217889.78"/>
        <n v="564166.07999999996"/>
        <n v="75707.22"/>
        <n v="580876.25"/>
        <n v="41160.76"/>
        <n v="722869.92"/>
        <n v="10902.84"/>
        <n v="224585.22"/>
        <n v="949301.58"/>
        <n v="26026"/>
        <n v="1028023.19"/>
        <n v="808669.37"/>
        <n v="927944.19"/>
        <n v="427712.52"/>
        <n v="299404.14"/>
        <n v="208060"/>
        <n v="217506.34"/>
        <n v="129602.16"/>
        <n v="100114.38"/>
        <n v="33309.839999999997"/>
        <n v="331336.26"/>
        <n v="541373.49"/>
        <n v="349108.9"/>
        <n v="544562.73"/>
        <n v="103166.94"/>
        <n v="201040.44"/>
        <n v="561181.25"/>
        <n v="66930.84"/>
        <n v="898386.29"/>
        <n v="781866.25"/>
        <n v="211782.06"/>
        <n v="1729.14"/>
        <n v="107193.9"/>
        <n v="803068.35"/>
        <n v="44771.94"/>
        <n v="1116807.5"/>
        <n v="83185.919999999998"/>
        <n v="118608.84"/>
        <n v="494206.86"/>
        <n v="148229.9"/>
        <n v="461558.05"/>
        <n v="16949.53"/>
        <n v="366231.06"/>
        <n v="416089.83"/>
        <n v="6637.14"/>
        <n v="102586.25"/>
        <n v="96872.76"/>
        <n v="21921.360000000001"/>
        <n v="4429.5"/>
        <n v="127612.1"/>
        <n v="1388.75"/>
        <n v="489574.8"/>
        <n v="735991.71"/>
        <n v="434334.4"/>
        <n v="8145.8"/>
        <n v="438190.12"/>
        <n v="35178"/>
        <n v="301272.40000000002"/>
        <n v="91748.800000000003"/>
        <n v="104342.58"/>
        <n v="569387.5"/>
        <n v="157181.25"/>
        <n v="1262121.25"/>
        <n v="339081.6"/>
        <n v="213860.1"/>
        <n v="7954.38"/>
        <n v="673050.77"/>
        <n v="953278.96"/>
        <n v="335582.04"/>
        <n v="455924.86"/>
        <n v="756470.01"/>
        <n v="239977.04"/>
        <n v="322621.92"/>
        <n v="432628.44"/>
        <n v="587866.56000000006"/>
        <n v="1380365.17"/>
        <n v="129518.58"/>
        <n v="403073.4"/>
        <n v="133239.35999999999"/>
        <n v="94013.7"/>
        <n v="230776.95"/>
        <n v="70766.710000000006"/>
        <n v="394165.2"/>
        <n v="300521.09999999998"/>
        <n v="664577.30000000005"/>
        <n v="242374.78"/>
        <n v="675501.12"/>
        <n v="801964.76"/>
        <n v="29284.2"/>
        <n v="152152.56"/>
        <n v="61700.4"/>
        <n v="8695.2800000000007"/>
        <n v="246114.26"/>
        <n v="67773.02"/>
        <n v="15491.48"/>
        <n v="400215.5"/>
        <n v="304259.64"/>
        <n v="533644.92000000004"/>
        <n v="108901.5"/>
        <n v="134822.79999999999"/>
        <n v="457250.59"/>
        <n v="245430"/>
        <n v="92284.38"/>
        <n v="224487.06"/>
        <n v="404727.6"/>
        <n v="489444.05"/>
        <n v="192769.44"/>
        <n v="52383"/>
        <n v="1454446.48"/>
        <n v="1322107.48"/>
        <n v="15744.35"/>
        <n v="93036.06"/>
        <n v="608258.93999999994"/>
        <n v="269311.25"/>
        <n v="73733.759999999995"/>
        <n v="2959.74"/>
        <n v="266716.58"/>
        <n v="1199181.3899999999"/>
        <n v="106605.24"/>
        <n v="762671.31"/>
        <n v="16865.18"/>
        <n v="192328.32000000001"/>
        <n v="370129.02"/>
        <n v="277371.25"/>
        <n v="6526.28"/>
        <n v="580322.88"/>
        <n v="192103.44"/>
        <n v="1089643.29"/>
        <n v="9586.98"/>
        <n v="948286.98"/>
        <n v="76307.7"/>
        <n v="153617.79999999999"/>
        <n v="350006.8"/>
        <n v="3508.96"/>
        <n v="521277.12"/>
        <n v="280612.84999999998"/>
        <n v="77018.600000000006"/>
        <n v="442402.56"/>
        <n v="430027.96"/>
        <n v="235227.24"/>
        <n v="3374.8"/>
        <n v="630555.84"/>
        <n v="455005"/>
        <n v="56690.74"/>
        <n v="291018.15000000002"/>
        <n v="13529.74"/>
        <n v="1232957.5"/>
        <n v="151119"/>
        <n v="14966.1"/>
        <n v="138424"/>
        <n v="733790.97"/>
        <n v="91407.42"/>
        <n v="9996.68"/>
        <n v="237984.24"/>
        <n v="740647.37"/>
        <n v="272844"/>
        <n v="5810.51"/>
        <n v="15939.74"/>
        <n v="459045"/>
        <n v="27592.92"/>
        <n v="360932"/>
        <n v="804670.36"/>
        <n v="62748.4"/>
        <n v="268407.5"/>
        <n v="201689.2"/>
        <n v="269524.8"/>
        <n v="376080.81"/>
        <n v="104004.66"/>
        <n v="56911.26"/>
        <n v="1574045.11"/>
        <n v="53828.88"/>
        <n v="10167.790000000001"/>
        <n v="77642.28"/>
        <n v="1008964.24"/>
        <n v="610053.04"/>
        <n v="1142847.51"/>
        <n v="286042.03000000003"/>
        <n v="11110"/>
        <n v="55561.68"/>
        <n v="558471.36"/>
        <n v="467519.04"/>
        <n v="136852.74"/>
        <n v="25198.98"/>
        <n v="705737.5"/>
        <n v="12957.9"/>
        <n v="1246621.06"/>
        <n v="231485.67"/>
        <n v="440440"/>
        <n v="386310.84"/>
        <n v="225608.75"/>
        <n v="83436.479999999996"/>
        <n v="199151.82"/>
        <n v="176559.87"/>
        <n v="1190140.1499999999"/>
        <n v="98109.9"/>
        <n v="25745.040000000001"/>
        <n v="84190.84"/>
        <n v="505608.17"/>
        <n v="640884.81999999995"/>
        <n v="680155.92"/>
        <n v="433565.82"/>
        <n v="56749.120000000003"/>
        <n v="954094.58"/>
        <n v="56520.42"/>
        <n v="146734.20000000001"/>
        <n v="1250506.25"/>
        <n v="506870.77"/>
        <n v="414069.67"/>
        <n v="32879.980000000003"/>
        <n v="69586.679999999993"/>
        <n v="7777.07"/>
        <n v="527299.19999999995"/>
        <n v="384714.22"/>
        <n v="570570"/>
        <n v="76098.81"/>
        <n v="986391.25"/>
        <n v="336612.32"/>
        <n v="77620.399999999994"/>
        <n v="597974.68000000005"/>
        <n v="94501.26"/>
        <n v="233539.20000000001"/>
        <n v="125012.53"/>
        <n v="11266.75"/>
        <n v="20935.2"/>
        <n v="12384.99"/>
        <n v="559338.75"/>
        <n v="142352.1"/>
        <n v="367513.75"/>
        <n v="172367.64"/>
        <n v="292733.81"/>
        <n v="49568.68"/>
        <n v="168328.02"/>
        <n v="135313.56"/>
        <n v="1706881.79"/>
        <n v="130050.12"/>
        <n v="628900.41"/>
        <n v="1064792.5"/>
        <n v="105953.68"/>
        <n v="386808.48"/>
        <n v="1628814.16"/>
        <n v="351793.2"/>
        <n v="233759.52"/>
        <n v="136038.42000000001"/>
        <n v="1536315.32"/>
        <n v="278713.61"/>
        <n v="109894.02"/>
        <n v="176472.52"/>
        <n v="142051.79"/>
        <n v="519253.38"/>
        <n v="529059.48"/>
        <n v="981148.41"/>
        <n v="35635.599999999999"/>
        <n v="80398.44"/>
        <n v="31726.080000000002"/>
        <n v="540592.56000000006"/>
        <n v="8591.65"/>
        <n v="673858.18"/>
        <n v="65759.960000000006"/>
        <n v="364115.52"/>
        <n v="96336.38"/>
        <n v="181166.55"/>
        <n v="14585.32"/>
        <n v="269.92"/>
        <n v="491356.62"/>
        <n v="23673.43"/>
        <n v="239417.88"/>
        <n v="7902.39"/>
        <n v="233859.92"/>
        <n v="473959.2"/>
        <n v="163104.12"/>
        <n v="128380.68"/>
        <n v="336564.8"/>
        <n v="547485.06000000006"/>
        <n v="80427.62"/>
        <n v="182698.22"/>
        <n v="459456.98"/>
        <n v="1137007.5"/>
        <n v="338044.32"/>
        <n v="196819.20000000001"/>
        <n v="78306.8"/>
        <n v="137555.9"/>
        <n v="1435470.72"/>
        <n v="362337.5"/>
        <n v="161177.49"/>
        <n v="52362.720000000001"/>
        <n v="554178.24"/>
        <n v="1107843.75"/>
        <n v="777643.02"/>
        <n v="218795.51999999999"/>
        <n v="121928.76"/>
        <n v="992276.09"/>
        <n v="38946.550000000003"/>
        <n v="14233.46"/>
        <n v="710815.97"/>
        <n v="659491.19999999995"/>
        <n v="58570.46"/>
        <n v="163182.78"/>
        <n v="298707.5"/>
        <n v="246585.78"/>
        <n v="658646.25"/>
        <n v="177575.16"/>
        <n v="17665.3"/>
        <n v="365964.61"/>
        <n v="897920.62"/>
        <n v="666418.72"/>
        <n v="567367.5"/>
        <n v="731903.04"/>
        <n v="802635.78"/>
        <n v="169205.12"/>
        <n v="812370.3"/>
        <n v="165358.5"/>
        <n v="554251.68000000005"/>
        <n v="102845.6"/>
        <n v="167150.20000000001"/>
        <n v="1110507.69"/>
        <n v="139075.39000000001"/>
        <n v="115946.64"/>
        <n v="204465.72"/>
        <n v="529900.80000000005"/>
        <n v="733424.86"/>
        <n v="21403.21"/>
        <n v="76975.44"/>
        <n v="13662.29"/>
        <n v="815559.54"/>
        <n v="88259.6"/>
        <n v="886321.56"/>
        <n v="22929.9"/>
        <n v="54605.74"/>
        <n v="67197.86"/>
        <n v="85998.24"/>
        <n v="22986.720000000001"/>
        <n v="29503.439999999999"/>
        <n v="26105.22"/>
        <n v="313352.5"/>
        <n v="879707.22"/>
        <n v="8750.7099999999991"/>
        <n v="558043.19999999995"/>
        <n v="20470.54"/>
        <n v="161246.79999999999"/>
        <n v="200858.4"/>
        <n v="26744.94"/>
        <n v="10888.38"/>
        <n v="374660"/>
        <n v="330994.08"/>
        <n v="214212.88"/>
        <n v="91861.56"/>
        <n v="13700.85"/>
        <n v="268933.8"/>
        <n v="1246845"/>
        <n v="18923.32"/>
        <n v="305199.90000000002"/>
        <n v="536552.64"/>
        <n v="528020.64"/>
        <n v="145022.22"/>
        <n v="234176.49"/>
        <n v="21591.19"/>
        <n v="262226.40000000002"/>
        <n v="477862.1"/>
        <n v="633860.64"/>
        <n v="434149.94"/>
        <n v="928639.67"/>
        <n v="11854.62"/>
        <n v="143114.4"/>
        <n v="589066.03"/>
        <n v="50871.8"/>
        <n v="481395.20000000001"/>
        <n v="799376.54"/>
        <n v="547715.88"/>
        <n v="526567.32999999996"/>
        <n v="180638.64"/>
        <n v="36412.18"/>
        <n v="497338.14"/>
        <n v="1588853.51"/>
        <n v="1559.27"/>
        <n v="451821.41"/>
        <n v="128528.4"/>
        <n v="16897.14"/>
        <n v="91501.38"/>
        <n v="19170.900000000001"/>
        <n v="628811.81999999995"/>
        <n v="19590.89"/>
        <n v="726081.12"/>
        <n v="433976.4"/>
        <n v="18658.22"/>
        <n v="333707.28000000003"/>
        <n v="84957.81"/>
        <n v="185475.94"/>
        <n v="1650374.04"/>
        <n v="2489.94"/>
        <n v="23568.3"/>
        <n v="5130.8900000000003"/>
        <n v="18463.009999999998"/>
        <n v="423161.28"/>
        <n v="17617.5"/>
        <n v="26998.400000000001"/>
        <n v="432432"/>
        <n v="12368.12"/>
        <n v="207129.53"/>
        <n v="10852.23"/>
        <n v="341885"/>
        <n v="21299.58"/>
        <n v="91892.88"/>
        <n v="279218.88"/>
        <n v="343405.44"/>
        <n v="724509.88"/>
        <n v="202774"/>
        <n v="68125.710000000006"/>
        <n v="235313.4"/>
        <n v="363979.14"/>
        <n v="3916.25"/>
        <n v="118994.14"/>
        <n v="136613.32"/>
        <n v="70689.48"/>
        <n v="310081.2"/>
        <n v="736094.31"/>
        <n v="436417.69"/>
        <n v="15403.72"/>
        <n v="77359.02"/>
        <n v="278084.01"/>
        <n v="220678.36"/>
        <n v="134875.01999999999"/>
        <n v="3790.93"/>
        <n v="49217.84"/>
        <n v="376704.29"/>
        <n v="232911.35999999999"/>
        <n v="375804"/>
        <n v="7270.56"/>
        <n v="41154.480000000003"/>
        <n v="62718.3"/>
        <n v="17398.259999999998"/>
        <n v="157479.84"/>
        <n v="654353.75"/>
        <n v="346918"/>
        <n v="7939.62"/>
        <n v="531639.56000000006"/>
        <n v="131539.94"/>
        <n v="89496.9"/>
        <n v="4118.3999999999996"/>
        <n v="87309.04"/>
        <n v="465665.2"/>
        <n v="19923.47"/>
        <n v="490611.48"/>
        <n v="328145.40000000002"/>
        <n v="578838.97"/>
        <n v="1497370.55"/>
        <n v="24007.48"/>
        <n v="159080.88"/>
        <n v="208665.60000000001"/>
        <n v="83474.86"/>
        <n v="166051.6"/>
        <n v="108680"/>
        <n v="660283.68000000005"/>
        <n v="572911.53"/>
        <n v="600754.62"/>
        <n v="10129.23"/>
        <n v="474195"/>
        <n v="15332.42"/>
        <n v="18812.46"/>
        <n v="57195.78"/>
        <n v="28176.54"/>
        <n v="1073125"/>
        <n v="502502"/>
        <n v="132017.60000000001"/>
        <n v="116859.6"/>
        <n v="440789.16"/>
        <n v="55081.88"/>
        <n v="58286.52"/>
        <n v="91844.9"/>
        <n v="26019.61"/>
        <n v="185160.12"/>
        <n v="7219.26"/>
        <n v="39525.199999999997"/>
        <n v="956596.25"/>
        <n v="1298991.74"/>
        <n v="20318.71"/>
        <n v="213756.4"/>
        <n v="9552.4"/>
        <n v="146955"/>
        <n v="382514"/>
        <n v="90514.8"/>
        <n v="15525.22"/>
        <n v="13862.32"/>
        <n v="418074.8"/>
        <n v="43654.52"/>
        <n v="151754.67000000001"/>
        <n v="173289.9"/>
        <n v="572589.1"/>
        <n v="382340.76"/>
        <n v="114546.87"/>
        <n v="569998"/>
        <n v="268120.42"/>
        <n v="489844.8"/>
        <n v="28314"/>
        <n v="518.15"/>
        <n v="630105.46"/>
        <n v="156925.72"/>
        <n v="264893.2"/>
        <n v="263732.43"/>
        <n v="1225904.81"/>
        <n v="169376.06"/>
        <n v="1138017.5"/>
        <n v="619498.81000000006"/>
        <n v="852674.7"/>
        <n v="554927.76"/>
        <n v="565329.15"/>
        <n v="535157.28"/>
        <n v="319632.71999999997"/>
        <n v="1268903.26"/>
        <n v="244786.08"/>
        <n v="838149.99"/>
        <n v="606841.5"/>
        <n v="836201.01"/>
        <n v="427137.58"/>
        <n v="340712.61"/>
        <n v="348247.29"/>
        <n v="766688.28"/>
        <n v="290036.40000000002"/>
        <n v="29890.080000000002"/>
        <n v="9438"/>
        <n v="1441034.56"/>
        <n v="1354.42"/>
        <n v="560846"/>
        <n v="49478"/>
        <n v="309997.08"/>
        <n v="586565.28"/>
        <n v="3234.22"/>
        <n v="923423.57"/>
        <n v="208936.8"/>
        <n v="288730.32"/>
        <n v="108210.6"/>
        <n v="152666.79999999999"/>
        <n v="1086.9100000000001"/>
        <n v="17947.27"/>
        <n v="158858.34"/>
        <n v="47105.279999999999"/>
        <n v="1013438.95"/>
        <n v="1245958.1399999999"/>
        <n v="11006.47"/>
        <n v="271962.93"/>
        <n v="493774.86"/>
        <n v="213987.34"/>
        <n v="17547.21"/>
        <n v="371840.94"/>
        <n v="475810.83"/>
        <n v="1012445.01"/>
        <n v="561217.65"/>
        <n v="875609.32"/>
        <n v="252927.18"/>
        <n v="775782.13"/>
        <n v="675046.12"/>
        <n v="26703.99"/>
        <n v="930242.49"/>
        <n v="26956.51"/>
        <n v="11360.74"/>
        <n v="887484.15"/>
        <n v="79543.8"/>
        <n v="20176.52"/>
        <n v="413183.76"/>
        <n v="294122.40000000002"/>
        <n v="16486.810000000001"/>
        <n v="281201.76"/>
        <n v="55257.3"/>
        <n v="488598.42"/>
        <n v="968211.25"/>
        <n v="187013.49"/>
        <n v="253837.28"/>
        <n v="67417.5"/>
        <n v="1574566.72"/>
        <n v="538498.9"/>
        <n v="216443.38"/>
        <n v="105924.24"/>
        <n v="463700.16"/>
        <n v="131528.34"/>
        <n v="578894.89"/>
        <n v="668304"/>
        <n v="300309.40999999997"/>
        <n v="387634.2"/>
        <n v="285347.59999999998"/>
        <n v="496224.98"/>
        <n v="858968.64"/>
        <n v="534802.86"/>
        <n v="8049.4"/>
        <n v="406809.72"/>
        <n v="28642.14"/>
        <n v="274236.71999999997"/>
        <n v="370509.97"/>
        <n v="1088527.5"/>
        <n v="654968.29"/>
        <n v="953610.42"/>
        <n v="634401.48"/>
        <n v="342606.51"/>
        <n v="414100"/>
        <n v="1048758.75"/>
        <n v="10460.879999999999"/>
        <n v="554986.07999999996"/>
        <n v="1034745"/>
        <n v="689053.02"/>
        <n v="17865.36"/>
        <n v="483158.75"/>
        <n v="255850.34"/>
        <n v="179701.26"/>
        <n v="866574.4"/>
        <n v="692607.5"/>
        <n v="322089.26"/>
        <n v="5841.84"/>
        <n v="21735.79"/>
        <n v="132890.76"/>
        <n v="22769.64"/>
        <n v="43035.839999999997"/>
        <n v="534227.78"/>
        <n v="127441.08"/>
        <n v="674662.68"/>
        <n v="192988.41"/>
        <n v="9671.33"/>
        <n v="716480.64"/>
        <n v="395022.96"/>
        <n v="650061.25"/>
        <n v="1218817.5"/>
        <n v="216794.06"/>
        <n v="1184472.31"/>
        <n v="192771.84"/>
        <n v="1293688.3799999999"/>
        <n v="22705.01"/>
        <n v="57562.82"/>
        <n v="1565982.77"/>
        <n v="657924.07999999996"/>
        <n v="1656285.62"/>
        <n v="124168.14"/>
        <n v="5497.21"/>
        <n v="503875.26"/>
        <n v="268912.5"/>
        <n v="146499.29999999999"/>
        <n v="530211.15"/>
        <n v="25529.82"/>
        <n v="186529.2"/>
        <n v="312566.78000000003"/>
        <n v="335935.6"/>
        <n v="102330.8"/>
        <n v="604631.52"/>
        <n v="47819.199999999997"/>
        <n v="1202702.6100000001"/>
        <n v="138254.70000000001"/>
        <n v="148860.54"/>
        <n v="37990.959999999999"/>
        <n v="903394.23"/>
        <n v="399198.8"/>
        <n v="119811.25"/>
        <n v="818660.19"/>
        <n v="90295.56"/>
        <n v="3535.47"/>
        <n v="22453.97"/>
        <n v="1176776.25"/>
        <n v="201058"/>
        <n v="53320.38"/>
        <n v="482489.25"/>
        <n v="177149.14"/>
        <n v="664743.03"/>
        <n v="99990"/>
        <n v="15992.76"/>
        <n v="425263.18"/>
        <n v="15072.14"/>
        <n v="456282.72"/>
        <n v="170959.32"/>
        <n v="329892.47999999998"/>
        <n v="66809.960000000006"/>
        <n v="106754.22"/>
        <n v="521128.14"/>
        <n v="452074.77"/>
        <n v="133820.4"/>
        <n v="58912.92"/>
        <n v="55029.72"/>
        <n v="535409.4"/>
        <n v="1210611.25"/>
        <n v="226229.6"/>
        <n v="106127.82"/>
        <n v="8738.66"/>
        <n v="41470"/>
        <n v="1000278.75"/>
        <n v="364779.26"/>
        <n v="358639.72"/>
        <n v="223923.54"/>
        <n v="363818.19"/>
        <n v="35642.160000000003"/>
        <n v="110581.32"/>
        <n v="360516.96"/>
        <n v="18698.04"/>
        <n v="165526.85999999999"/>
        <n v="417374.44"/>
        <n v="1083351.25"/>
        <n v="238771.68"/>
        <n v="211757"/>
        <n v="1089790"/>
        <n v="67983.17"/>
        <n v="383704.14"/>
        <n v="486010.2"/>
        <n v="1455275.13"/>
        <n v="541704.86"/>
        <n v="352066"/>
        <n v="572611.68000000005"/>
        <n v="1785.24"/>
        <n v="1221216.25"/>
        <n v="320195.36"/>
        <n v="186160.12"/>
        <n v="501504.72"/>
        <n v="980836.25"/>
        <n v="780492.12"/>
        <n v="270133.48"/>
        <n v="1318282.3400000001"/>
        <n v="12659.73"/>
        <n v="112364.94"/>
        <n v="508329.42"/>
        <n v="318949.92"/>
        <n v="1292897.32"/>
        <n v="200254.46"/>
        <n v="14491.33"/>
        <n v="614978.18999999994"/>
        <n v="550950.40000000002"/>
        <n v="477943.05"/>
        <n v="140266.62"/>
        <n v="79218.94"/>
        <n v="17236.32"/>
        <n v="1426081.74"/>
        <n v="1718183.34"/>
        <n v="27398.799999999999"/>
        <n v="292793.40000000002"/>
        <n v="4152.43"/>
        <n v="9881"/>
        <n v="138591"/>
        <n v="594495.21"/>
        <n v="72815.600000000006"/>
        <n v="396052.8"/>
        <n v="86849.16"/>
        <n v="458785.96"/>
        <n v="191620.17"/>
        <n v="351518.62"/>
        <n v="173547.81"/>
        <n v="596210.69999999995"/>
        <n v="23391.46"/>
        <n v="924186.26"/>
        <n v="924150"/>
        <n v="30988.68"/>
        <n v="22205.74"/>
        <n v="26185.34"/>
        <n v="204022.77"/>
        <n v="201116.25"/>
        <n v="1043220"/>
        <n v="67038.75"/>
        <n v="280275"/>
        <n v="492336.96"/>
        <n v="678846.25"/>
        <n v="14633.52"/>
        <n v="59743.040000000001"/>
        <n v="101852.64"/>
        <n v="235295.04"/>
        <n v="119834"/>
        <n v="447019.98"/>
        <n v="2431.69"/>
        <n v="180237.2"/>
        <n v="246901.43"/>
        <n v="593501.25"/>
        <n v="159585.12"/>
        <n v="655011.38"/>
        <n v="944350"/>
        <n v="85976.25"/>
        <n v="446139.24"/>
        <n v="453345.12"/>
        <n v="305141.84999999998"/>
        <n v="1072770.29"/>
        <n v="388792.14"/>
        <n v="1200713.8500000001"/>
        <n v="44458.74"/>
        <n v="1156583.24"/>
        <n v="312899.88"/>
        <n v="931769.33"/>
        <n v="443944.8"/>
        <n v="412302.03"/>
        <n v="867384.69"/>
        <n v="368047.9"/>
        <n v="640824.1"/>
        <n v="89770.86"/>
        <n v="100992.6"/>
        <n v="501086.25"/>
        <n v="3914.94"/>
        <n v="418993.81"/>
        <n v="182571.96"/>
        <n v="127555.4"/>
        <n v="86715.199999999997"/>
        <n v="187699.4"/>
        <n v="34413.74"/>
        <n v="782936.61"/>
        <n v="1101292.58"/>
        <n v="22396.13"/>
        <n v="558953.02"/>
        <n v="1710011.45"/>
        <n v="1219275.6100000001"/>
        <n v="465736.25"/>
        <n v="22801.01"/>
        <n v="183739.92"/>
        <n v="670732.42000000004"/>
        <n v="29499.94"/>
        <n v="13568.3"/>
        <n v="685956.47"/>
        <n v="444905"/>
        <n v="169427.5"/>
        <n v="408913.91999999998"/>
        <n v="391207.5"/>
        <n v="591086.18999999994"/>
        <n v="169295.49"/>
        <n v="108523.8"/>
        <n v="1071610"/>
        <n v="237775.56"/>
        <n v="167105.10999999999"/>
        <n v="446798.75"/>
        <n v="189253.12"/>
        <n v="491242.26"/>
        <n v="222156.9"/>
        <n v="89258.75"/>
        <n v="787548.96"/>
        <n v="184663.86"/>
        <n v="324057.78000000003"/>
        <n v="236548.11"/>
        <n v="84595.32"/>
        <n v="228812.92"/>
        <n v="514456.8"/>
        <n v="1385917.77"/>
        <n v="797989.95"/>
        <n v="719705.16"/>
        <n v="585026.9"/>
        <n v="20945.310000000001"/>
        <n v="735474.18"/>
        <n v="500946.9"/>
        <n v="120187.76"/>
        <n v="89670.24"/>
        <n v="74240.88"/>
        <n v="1576258.03"/>
        <n v="463663.2"/>
        <n v="83589.919999999998"/>
        <n v="1450137.5"/>
        <n v="260040.24"/>
        <n v="219826.32"/>
        <n v="261960.63"/>
        <n v="400054.81"/>
        <n v="291637.5"/>
        <n v="186659.13"/>
        <n v="6721.49"/>
        <n v="231729.82"/>
        <n v="117171.11"/>
        <n v="8247.02"/>
        <n v="941180.67"/>
        <n v="159931.20000000001"/>
        <n v="33199.199999999997"/>
        <n v="506997.03"/>
        <n v="509820.48"/>
        <n v="289491.25"/>
        <n v="23039.599999999999"/>
        <n v="157307.5"/>
        <n v="107993.60000000001"/>
        <n v="174688.8"/>
        <n v="799568.26"/>
        <n v="615427.19999999995"/>
        <n v="14052.71"/>
        <n v="37193.68"/>
        <n v="238252.62"/>
        <n v="786223.12"/>
        <n v="709911.21"/>
        <n v="851349.9"/>
        <n v="148091.25"/>
        <n v="356810.76"/>
        <n v="111940.4"/>
        <n v="534374.88"/>
        <n v="146601"/>
        <n v="100458.9"/>
        <n v="272558"/>
        <n v="439937.94"/>
        <n v="298795.62"/>
        <n v="388968.31"/>
        <n v="493613.47"/>
        <n v="217655"/>
        <n v="456945.18"/>
        <n v="483081.54"/>
        <n v="15503.53"/>
        <n v="281669.40000000002"/>
        <n v="421203.36"/>
        <n v="24233.02"/>
        <n v="747147.5"/>
        <n v="1651665.18"/>
        <n v="263282.40000000002"/>
        <n v="379165.2"/>
        <n v="140592.32999999999"/>
        <n v="183647.07"/>
        <n v="10454.58"/>
        <n v="294567.84000000003"/>
        <n v="500671.6"/>
        <n v="239120.64000000001"/>
        <n v="375975.96"/>
        <n v="137153.38"/>
        <n v="150366.78"/>
        <n v="1462567.25"/>
        <n v="492835.2"/>
        <n v="381331.08"/>
        <n v="1114030"/>
        <n v="9868.9500000000007"/>
        <n v="458243.45"/>
        <n v="463962.4"/>
        <n v="5673.14"/>
        <n v="109662.56"/>
        <n v="110555.7"/>
        <n v="322952.34000000003"/>
        <n v="477670.38"/>
        <n v="3969.27"/>
        <n v="432319.2"/>
        <n v="262846.53000000003"/>
        <n v="203184.98"/>
        <n v="671499.3"/>
        <n v="117381.04"/>
        <n v="85218.75"/>
        <n v="618291.36"/>
        <n v="428113.75"/>
        <n v="1341584.3500000001"/>
        <n v="677442.62"/>
        <n v="107250"/>
        <n v="449232.48"/>
        <n v="324552.8"/>
        <n v="660438.44999999995"/>
        <n v="16641.05"/>
        <n v="86239.52"/>
        <n v="440836.79"/>
        <n v="394416.42"/>
        <n v="845676.92"/>
        <n v="101457.60000000001"/>
        <n v="389607.5"/>
        <n v="84198.399999999994"/>
        <n v="511003.93"/>
        <n v="483878.58"/>
        <n v="63344.7"/>
        <n v="361419.25"/>
        <n v="71534.880000000005"/>
        <n v="639769.64"/>
        <n v="899429.51"/>
        <n v="298812.79999999999"/>
        <n v="1139027.5"/>
        <n v="12355.74"/>
        <n v="4292.21"/>
        <n v="918555.21"/>
        <n v="25259.58"/>
        <n v="299083.2"/>
        <n v="1159353.75"/>
        <n v="89082.72"/>
        <n v="191809.24"/>
        <n v="513541.6"/>
        <n v="42141.06"/>
        <n v="20070.48"/>
        <n v="180442.08"/>
        <n v="92145.62"/>
        <n v="730165.62"/>
        <n v="185872.54"/>
        <n v="76362"/>
        <n v="144601.60000000001"/>
        <n v="511368.36"/>
        <n v="1279509.33"/>
        <n v="1669152"/>
        <n v="48334"/>
        <n v="493046.75"/>
        <n v="949109.86"/>
        <n v="40152.239999999998"/>
        <n v="289353.59999999998"/>
        <n v="668223.36"/>
        <n v="808099.48"/>
        <n v="531160.26"/>
        <n v="407550"/>
        <n v="687192.63"/>
        <n v="434662.8"/>
        <n v="96305.58"/>
        <n v="89465.58"/>
        <n v="1645331.81"/>
        <n v="560167.4"/>
        <n v="43566.12"/>
        <n v="316660.08"/>
        <n v="475558.29"/>
        <n v="18484.7"/>
        <n v="19133.580000000002"/>
        <n v="714744.12"/>
        <n v="394372.8"/>
        <n v="280614.24"/>
        <n v="1163093.1399999999"/>
        <n v="353022.96"/>
        <n v="383209.48"/>
        <n v="1084868.58"/>
        <n v="59463.54"/>
        <n v="408072.89"/>
        <n v="245803.68"/>
        <n v="201515.33"/>
        <n v="711040"/>
        <n v="604085.85"/>
        <n v="301911.84000000003"/>
        <n v="169941.2"/>
        <n v="602134.56000000006"/>
        <n v="834576"/>
        <n v="619242.17000000004"/>
        <n v="114255.36"/>
        <n v="61922.22"/>
        <n v="317275.56"/>
        <n v="236691.7"/>
        <n v="15464.97"/>
        <n v="437039.64"/>
        <n v="458260.67"/>
        <n v="260867.34"/>
        <n v="42172.38"/>
        <n v="29915.599999999999"/>
        <n v="1675063.58"/>
        <n v="621816.48"/>
        <n v="946496.25"/>
        <n v="405200.22"/>
        <n v="468696.8"/>
        <n v="149507.96"/>
        <n v="543942.6"/>
        <n v="248705.6"/>
        <n v="206745"/>
        <n v="145230.79999999999"/>
        <n v="348778.83"/>
        <n v="14944.41"/>
        <n v="128206.96"/>
        <n v="54794.34"/>
        <n v="1027360.27"/>
        <n v="291548.40000000002"/>
        <n v="301324.32"/>
        <n v="229327.26"/>
        <n v="789790.54"/>
        <n v="363162.8"/>
        <n v="33080.120000000003"/>
        <n v="246364.86"/>
        <n v="339008.1"/>
        <n v="332631.96999999997"/>
        <n v="1223488.75"/>
        <n v="735785"/>
        <n v="160071.42000000001"/>
        <n v="452705.23"/>
        <n v="873397.5"/>
        <n v="942077.5"/>
        <n v="451729.44"/>
        <n v="540959.04"/>
        <n v="948895"/>
        <n v="4409.5600000000004"/>
        <n v="27019.64"/>
        <n v="193406.91"/>
        <n v="1126798.27"/>
        <n v="1546052.04"/>
        <n v="57566.16"/>
        <n v="490607.5"/>
        <n v="4924.1400000000003"/>
        <n v="22444.33"/>
        <n v="209212.82"/>
        <n v="145355.32"/>
        <n v="195791.04"/>
        <n v="835775"/>
        <n v="443020.76"/>
        <n v="1274467.1000000001"/>
        <n v="874914.84"/>
        <n v="587430.07999999996"/>
        <n v="101768.66"/>
        <n v="217495.74"/>
        <n v="401486.8"/>
        <n v="278881.32"/>
        <n v="524369.72"/>
        <n v="32814.54"/>
        <n v="594053.30000000005"/>
        <n v="286813.12"/>
        <n v="379684.8"/>
        <n v="1192758.81"/>
        <n v="173244.96"/>
        <n v="15252.84"/>
        <n v="84423.06"/>
        <n v="366392.16"/>
        <n v="65065.2"/>
        <n v="230639.16"/>
        <n v="229048.4"/>
        <n v="407725.15"/>
        <n v="113594.1"/>
        <n v="65130.94"/>
        <n v="95337.06"/>
        <n v="731123.35"/>
        <n v="970483.75"/>
        <n v="504385.92"/>
        <n v="132655.85999999999"/>
        <n v="344735.28"/>
        <n v="14452.77"/>
        <n v="28838.22"/>
        <n v="448528.94"/>
        <n v="8620.64"/>
        <n v="105019.2"/>
        <n v="139029.48000000001"/>
        <n v="715080"/>
        <n v="102445.2"/>
        <n v="823532.64"/>
        <n v="505000"/>
        <n v="425496.2"/>
        <n v="325711.98"/>
        <n v="123019.54"/>
        <n v="118422.5"/>
        <n v="50393.88"/>
        <n v="587813.76"/>
        <n v="226068.53"/>
        <n v="915947.16"/>
        <n v="52015"/>
        <n v="85053.64"/>
        <n v="103581.25"/>
        <n v="305861.58"/>
        <n v="321847.46999999997"/>
        <n v="422708"/>
        <n v="99290.880000000005"/>
        <n v="520542.71999999997"/>
        <n v="1424864.65"/>
        <n v="879197.65"/>
        <n v="79094.880000000005"/>
        <n v="498855.44"/>
        <n v="691070.4"/>
        <n v="315650"/>
      </sharedItems>
    </cacheField>
    <cacheField name="Total_Profit" numFmtId="167">
      <sharedItems containsSemiMixedTypes="0" containsString="0" containsNumber="1" minValue="-3985903.87" maxValue="375849.6" count="4909">
        <n v="-35085.120000000003"/>
        <n v="-91664.1"/>
        <n v="-77069.14"/>
        <n v="-257136.32"/>
        <n v="-319026.59999999998"/>
        <n v="-1517.28"/>
        <n v="310500.8"/>
        <n v="34855.199999999997"/>
        <n v="332421.59999999998"/>
        <n v="-623968.52"/>
        <n v="-1476821.84"/>
        <n v="-660393.72"/>
        <n v="-278412.24"/>
        <n v="-607075.56000000006"/>
        <n v="-408563.68"/>
        <n v="-1135560.57"/>
        <n v="-160168.32000000001"/>
        <n v="-2498316.86"/>
        <n v="-28098.46"/>
        <n v="-328732.32"/>
        <n v="-27711.34"/>
        <n v="-227036.32"/>
        <n v="-22360.58"/>
        <n v="-115039.16"/>
        <n v="-142889.4"/>
        <n v="-114507.8"/>
        <n v="-6268.9"/>
        <n v="-1947698.35"/>
        <n v="-375639.6"/>
        <n v="-122966.1"/>
        <n v="-568071"/>
        <n v="140774.39999999999"/>
        <n v="173937.6"/>
        <n v="-1710259.38"/>
        <n v="-23226.5"/>
        <n v="-257307.44"/>
        <n v="-432807.48"/>
        <n v="-202689.8"/>
        <n v="-98117.440000000002"/>
        <n v="226765.6"/>
        <n v="-571931.4"/>
        <n v="-107695.27"/>
        <n v="-1697959.78"/>
        <n v="-14382"/>
        <n v="-63750.68"/>
        <n v="-3677701.04"/>
        <n v="-690452.28"/>
        <n v="-2186570.52"/>
        <n v="-122281.53"/>
        <n v="-21928.2"/>
        <n v="-211711.5"/>
        <n v="-226467.28"/>
        <n v="-2753092.55"/>
        <n v="-405856.05"/>
        <n v="101294.39999999999"/>
        <n v="-212002.8"/>
        <n v="161191.20000000001"/>
        <n v="-252721.95"/>
        <n v="-173943.48"/>
        <n v="-915397.73"/>
        <n v="-143797.84"/>
        <n v="-92521.68"/>
        <n v="-33750.36"/>
        <n v="-53765.2"/>
        <n v="-1509245.61"/>
        <n v="-618947.28"/>
        <n v="-55159.199999999997"/>
        <n v="-158235.29999999999"/>
        <n v="297641.59999999998"/>
        <n v="-85730.95"/>
        <n v="140248"/>
        <n v="-589150.84"/>
        <n v="-202943.4"/>
        <n v="-494433.24"/>
        <n v="-50341.73"/>
        <n v="-1421799.86"/>
        <n v="-36197.26"/>
        <n v="-974048.53"/>
        <n v="-1613319.9"/>
        <n v="-24250.32"/>
        <n v="-338520.56"/>
        <n v="-1841641.49"/>
        <n v="-115477.48"/>
        <n v="-2272457.0699999998"/>
        <n v="-704318.58"/>
        <n v="-860605.2"/>
        <n v="-1909820.39"/>
        <n v="-2737275.98"/>
        <n v="-15775.14"/>
        <n v="-44486.54"/>
        <n v="-187889.76"/>
        <n v="-738012.21"/>
        <n v="-3969556.76"/>
        <n v="-395293.5"/>
        <n v="-14088.88"/>
        <n v="-304813.05"/>
        <n v="-1887.21"/>
        <n v="-21174.45"/>
        <n v="-1090927.5900000001"/>
        <n v="-424028.71"/>
        <n v="-2281887.75"/>
        <n v="-114536"/>
        <n v="-12345.48"/>
        <n v="-244787.16"/>
        <n v="-84553.46"/>
        <n v="-13223.32"/>
        <n v="-205496.61"/>
        <n v="-2637222.2999999998"/>
        <n v="31208"/>
        <n v="-29057.93"/>
        <n v="-212475.4"/>
        <n v="-1767880.14"/>
        <n v="-3529779.63"/>
        <n v="-315056.87"/>
        <n v="-280538.75"/>
        <n v="-1248217.8600000001"/>
        <n v="-20845.22"/>
        <n v="-3514628.65"/>
        <n v="-174139.49"/>
        <n v="-382362.89"/>
        <n v="-1375549.5"/>
        <n v="-527611.56000000006"/>
        <n v="-1139911.8899999999"/>
        <n v="-134637.29999999999"/>
        <n v="-18538"/>
        <n v="-118094.96"/>
        <n v="-1917815.13"/>
        <n v="-10613.54"/>
        <n v="-471689.66"/>
        <n v="-12065.2"/>
        <n v="-40396.5"/>
        <n v="-60148.77"/>
        <n v="-22823.95"/>
        <n v="-1139557.94"/>
        <n v="-98389.8"/>
        <n v="-1854164.7"/>
        <n v="-1723173.96"/>
        <n v="-39985.660000000003"/>
        <n v="-179007.43"/>
        <n v="108137.60000000001"/>
        <n v="-2895325.84"/>
        <n v="-51817.5"/>
        <n v="-2502702.67"/>
        <n v="-608714.12"/>
        <n v="-730083.06"/>
        <n v="-1874459.04"/>
        <n v="-3780169.51"/>
        <n v="-576933.37"/>
        <n v="-2409201.9300000002"/>
        <n v="-2703452.08"/>
        <n v="-9500.57"/>
        <n v="-17124.47"/>
        <n v="-152439.84"/>
        <n v="-74617.38"/>
        <n v="-140090.23999999999"/>
        <n v="-653748.21"/>
        <n v="-203233.52"/>
        <n v="-254084.68"/>
        <n v="-694388.52"/>
        <n v="-50379.3"/>
        <n v="-3481934.43"/>
        <n v="-622104.84"/>
        <n v="-123793.4"/>
        <n v="-195647.2"/>
        <n v="-732031.56"/>
        <n v="-1624344.54"/>
        <n v="-12563.1"/>
        <n v="-1434473.79"/>
        <n v="-537492.52"/>
        <n v="-159170.12"/>
        <n v="-9774.7800000000007"/>
        <n v="-2930920.62"/>
        <n v="-1273815.42"/>
        <n v="-30613.88"/>
        <n v="26019.200000000001"/>
        <n v="-2193303.71"/>
        <n v="-290745"/>
        <n v="-83594.600000000006"/>
        <n v="-185550.7"/>
        <n v="-633566.07999999996"/>
        <n v="-151927"/>
        <n v="-265490"/>
        <n v="-45834.5"/>
        <n v="-313739.09999999998"/>
        <n v="-159516.4"/>
        <n v="-583018.11"/>
        <n v="-78287.400000000096"/>
        <n v="-50954.67"/>
        <n v="-260847.4"/>
        <n v="-1938528.02"/>
        <n v="-453383.28"/>
        <n v="-79214.66"/>
        <n v="-54147.93"/>
        <n v="-179986.5"/>
        <n v="-106436.64"/>
        <n v="-22017.439999999999"/>
        <n v="-36255.89"/>
        <n v="-467249.58"/>
        <n v="-362134.08"/>
        <n v="-1101368.7"/>
        <n v="-1237439.94"/>
        <n v="-1036364.37"/>
        <n v="-408961.7"/>
        <n v="-147618"/>
        <n v="-249790.8"/>
        <n v="-963058.68"/>
        <n v="-354453.19"/>
        <n v="-69763.27"/>
        <n v="-1267166.29"/>
        <n v="-29567.7"/>
        <n v="-510958.84"/>
        <n v="-3696839.12"/>
        <n v="-265712.40000000002"/>
        <n v="-69280.399999999994"/>
        <n v="-255788.12"/>
        <n v="-162638.28"/>
        <n v="-1870642.74"/>
        <n v="-860515.74"/>
        <n v="-176808"/>
        <n v="-327778.92"/>
        <n v="-313950.59999999998"/>
        <n v="-491061.53"/>
        <n v="-3251480.05"/>
        <n v="-411694.92"/>
        <n v="-30127.439999999999"/>
        <n v="-64968.6"/>
        <n v="-786532.32"/>
        <n v="-88166.58"/>
        <n v="-8771.6200000000008"/>
        <n v="268952.8"/>
        <n v="134645.6"/>
        <n v="-1220451.31"/>
        <n v="-6223.8"/>
        <n v="-38644.6"/>
        <n v="-3123892.85"/>
        <n v="-114167.7"/>
        <n v="370698.4"/>
        <n v="-79024.929999999993"/>
        <n v="-190902.6"/>
        <n v="-2980500.57"/>
        <n v="-41365.72"/>
        <n v="225186.4"/>
        <n v="-295743.15999999997"/>
        <n v="-298145.52"/>
        <n v="-1048848.3899999999"/>
        <n v="-21784.5"/>
        <n v="-194600"/>
        <n v="-31997.8"/>
        <n v="-3304109.77"/>
        <n v="-243436.5"/>
        <n v="-128023.81"/>
        <n v="-418318.02"/>
        <n v="-3633444.23"/>
        <n v="-446445.44"/>
        <n v="-236442.8"/>
        <n v="188601.60000000001"/>
        <n v="-37963.61"/>
        <n v="-304499.13"/>
        <n v="-289348.09000000003"/>
        <n v="-329390.09999999998"/>
        <n v="-281321.28000000003"/>
        <n v="-2995588.14"/>
        <n v="-58616.42"/>
        <n v="-138835.35999999999"/>
        <n v="-1867.14"/>
        <n v="-3824.81"/>
        <n v="-77740.740000000005"/>
        <n v="59032"/>
        <n v="-226959.2"/>
        <n v="-272667.86"/>
        <n v="-35904.11"/>
        <n v="-203709.8"/>
        <n v="-234242.8"/>
        <n v="365509.6"/>
        <n v="-7017.42"/>
        <n v="-455172.48"/>
        <n v="244888.8"/>
        <n v="-242388.2"/>
        <n v="-13363.13"/>
        <n v="-70334"/>
        <n v="-244566.57"/>
        <n v="-314243.73"/>
        <n v="-47351.78"/>
        <n v="-35658.9"/>
        <n v="-211333.2"/>
        <n v="-27001.62"/>
        <n v="-383289.78"/>
        <n v="-225882"/>
        <n v="-26742.06"/>
        <n v="-28210.05"/>
        <n v="-116087.61"/>
        <n v="-410191.66"/>
        <n v="-15140.07"/>
        <n v="-161138.70000000001"/>
        <n v="-138666.4"/>
        <n v="-370096.02"/>
        <n v="-1145.54"/>
        <n v="-233550.28"/>
        <n v="-44292.71"/>
        <n v="-575917.16"/>
        <n v="-110522.76"/>
        <n v="-175882.84"/>
        <n v="-296565.3"/>
        <n v="-127033.2"/>
        <n v="-235215.8"/>
        <n v="-586913.04"/>
        <n v="-51958.2"/>
        <n v="-414729"/>
        <n v="14889.6"/>
        <n v="-12199.55"/>
        <n v="-616976.92000000004"/>
        <n v="-306269.28999999998"/>
        <n v="-2449772.83"/>
        <n v="-79989.3"/>
        <n v="-166556.79999999999"/>
        <n v="-28074.75"/>
        <n v="-205117.29"/>
        <n v="-60034.6"/>
        <n v="-1878726.18"/>
        <n v="-129269.7"/>
        <n v="-391127.28"/>
        <n v="-774634.14"/>
        <n v="-120782.2"/>
        <n v="-203250.89"/>
        <n v="-34411.300000000003"/>
        <n v="-2737542.86"/>
        <n v="-2190251.27"/>
        <n v="-290401.07"/>
        <n v="-24983.52"/>
        <n v="-86207.4"/>
        <n v="-272480.08"/>
        <n v="-73777.740000000005"/>
        <n v="-175723.8"/>
        <n v="-153041.44"/>
        <n v="-611995.86"/>
        <n v="-1823826.15"/>
        <n v="-264608.56"/>
        <n v="-1525412.49"/>
        <n v="-69310.61"/>
        <n v="-334848.78000000003"/>
        <n v="-159946.6"/>
        <n v="-68721.600000000006"/>
        <n v="-228635.13"/>
        <n v="-235279.8"/>
        <n v="-803350.8"/>
        <n v="-38925.81"/>
        <n v="-26771.4"/>
        <n v="-469581.28"/>
        <n v="-102393.24"/>
        <n v="-2557394.33"/>
        <n v="-318569.28999999998"/>
        <n v="-140901.29999999999"/>
        <n v="-70729.600000000006"/>
        <n v="-2728771.24"/>
        <n v="-130552.24"/>
        <n v="-244071"/>
        <n v="-170658.6"/>
        <n v="-852017.04"/>
        <n v="-15549.69"/>
        <n v="-500.4"/>
        <n v="-767589.99"/>
        <n v="-26904.84"/>
        <n v="2556.8000000000002"/>
        <n v="-426796.12"/>
        <n v="-2020516.79"/>
        <n v="-546043.96"/>
        <n v="-207193.4"/>
        <n v="-1596488.08"/>
        <n v="-27690.36"/>
        <n v="-177142.44"/>
        <n v="-208666.8"/>
        <n v="-213114.62"/>
        <n v="-2282.06"/>
        <n v="-339246"/>
        <n v="-89360.2"/>
        <n v="-38559.040000000001"/>
        <n v="-260354.13"/>
        <n v="-73221.119999999995"/>
        <n v="-2738340.28"/>
        <n v="-275405.48"/>
        <n v="-444220.84"/>
        <n v="-8645.7999999999993"/>
        <n v="-432335.12"/>
        <n v="37524.800000000003"/>
        <n v="-141233.48000000001"/>
        <n v="-51483.6"/>
        <n v="-27664.2"/>
        <n v="-2655408.6"/>
        <n v="-2620429.7799999998"/>
        <n v="-35908.620000000003"/>
        <n v="-334312.02"/>
        <n v="-184341.8"/>
        <n v="-127284.76"/>
        <n v="-196824"/>
        <n v="-6147.13"/>
        <n v="-2095968.63"/>
        <n v="-2337846.4700000002"/>
        <n v="-1385517.25"/>
        <n v="-39895.46"/>
        <n v="-23707.5"/>
        <n v="-52519.28"/>
        <n v="92533.6"/>
        <n v="-460312.53"/>
        <n v="-153539.4"/>
        <n v="-2267741.73"/>
        <n v="-295553.5"/>
        <n v="-132019.07999999999"/>
        <n v="-523788.3"/>
        <n v="-54003.24"/>
        <n v="-600896.24"/>
        <n v="-16028.54"/>
        <n v="-196240.2"/>
        <n v="-135685.56"/>
        <n v="-224790.8"/>
        <n v="-99663.000000000102"/>
        <n v="-282651.32"/>
        <n v="-306167.40000000002"/>
        <n v="-23603.4"/>
        <n v="-13954.85"/>
        <n v="-92601.8"/>
        <n v="-217379.7"/>
        <n v="-735256.23"/>
        <n v="308921.59999999998"/>
        <n v="-3039710.25"/>
        <n v="-33500.28"/>
        <n v="-525831.88"/>
        <n v="-1057765.6000000001"/>
        <n v="-195076.8"/>
        <n v="-42466.16"/>
        <n v="-370453.86"/>
        <n v="-64831.199999999997"/>
        <n v="-132776.84"/>
        <n v="-182984.32000000001"/>
        <n v="-22996.49"/>
        <n v="-1927654.81"/>
        <n v="-145529.15"/>
        <n v="-60342.33"/>
        <n v="-204232.21"/>
        <n v="-285892.88"/>
        <n v="-2068013.4"/>
        <n v="-426042.68"/>
        <n v="-98328.6"/>
        <n v="-16468.73"/>
        <n v="-353774.96"/>
        <n v="-19440.150000000001"/>
        <n v="61739.199999999997"/>
        <n v="-458516.5"/>
        <n v="-1130640.73"/>
        <n v="-33374.699999999997"/>
        <n v="-386826.16"/>
        <n v="7407.2"/>
        <n v="-182832.24"/>
        <n v="-161315.28"/>
        <n v="-60715.199999999997"/>
        <n v="-99135.52"/>
        <n v="-32472"/>
        <n v="-5294.74"/>
        <n v="-333499.32"/>
        <n v="-199079.78"/>
        <n v="-52228.94"/>
        <n v="-85023"/>
        <n v="-52602.48"/>
        <n v="-125649.75"/>
        <n v="-3102020.1"/>
        <n v="-22754.48"/>
        <n v="-100361.88"/>
        <n v="-8217.2199999999993"/>
        <n v="16092.8"/>
        <n v="-97310.36"/>
        <n v="-150863.89000000001"/>
        <n v="193602.4"/>
        <n v="-879554.26"/>
        <n v="-13549.2"/>
        <n v="-54874.26"/>
        <n v="-3696041.7"/>
        <n v="-158961.15"/>
        <n v="-102672"/>
        <n v="-390337.09"/>
        <n v="-3786150.16"/>
        <n v="-241526.39999999999"/>
        <n v="-1725140.82"/>
        <n v="-2948859.16"/>
        <n v="-18404.330000000002"/>
        <n v="-255384.08"/>
        <n v="-11581.34"/>
        <n v="-221482.6"/>
        <n v="-851390.82"/>
        <n v="-103505.22"/>
        <n v="-362419.12"/>
        <n v="-36089.019999999997"/>
        <n v="-3961981.27"/>
        <n v="-87376.21"/>
        <n v="-24286.35"/>
        <n v="-1122368.6499999999"/>
        <n v="-124394.56"/>
        <n v="-711342.72"/>
        <n v="191045.6"/>
        <n v="-690541.74"/>
        <n v="-344998.8"/>
        <n v="-2612746.63"/>
        <n v="-4272.3"/>
        <n v="-253701.86"/>
        <n v="-182951.8"/>
        <n v="-1246256.97"/>
        <n v="-182041.99"/>
        <n v="-382730.4"/>
        <n v="-2795186.19"/>
        <n v="-283061"/>
        <n v="-204774.8"/>
        <n v="-169496.6"/>
        <n v="-771413.58"/>
        <n v="-2915005.2"/>
        <n v="-6560.8000000000102"/>
        <n v="-401407.02"/>
        <n v="-121231.8"/>
        <n v="-339795.9"/>
        <n v="-3260320.8"/>
        <n v="-301243.3"/>
        <n v="-567176.4"/>
        <n v="-24853.200000000001"/>
        <n v="-31957.71"/>
        <n v="-276599.7"/>
        <n v="-124261.64"/>
        <n v="-93880.600000000093"/>
        <n v="-3804490.82"/>
        <n v="-23529"/>
        <n v="-63599.6"/>
        <n v="-12823.35"/>
        <n v="-2638.35"/>
        <n v="-2367980.4900000002"/>
        <n v="-471633.12"/>
        <n v="-235132.4"/>
        <n v="-3769005.63"/>
        <n v="-762575.2"/>
        <n v="-2961907.14"/>
        <n v="-71106.3"/>
        <n v="-41582.160000000003"/>
        <n v="-13547"/>
        <n v="304936"/>
        <n v="-182579.36"/>
        <n v="-762732.23"/>
        <n v="-221175.17"/>
        <n v="-2873662.92"/>
        <n v="-97651.02"/>
        <n v="230488"/>
        <n v="-33193.599999999999"/>
        <n v="-1809343.32"/>
        <n v="-126281.77"/>
        <n v="-842892.12"/>
        <n v="-615126.96"/>
        <n v="-166831.20000000001"/>
        <n v="-271269.90000000002"/>
        <n v="-451339.56"/>
        <n v="-288309.36"/>
        <n v="-302159.99"/>
        <n v="-452483.64"/>
        <n v="-1786220.8"/>
        <n v="-74439.95"/>
        <n v="-478543.24"/>
        <n v="-1617089.91"/>
        <n v="-217192.31"/>
        <n v="-15622.64"/>
        <n v="-88098.200000000099"/>
        <n v="-194243.45"/>
        <n v="-405530.1"/>
        <n v="-914775.96"/>
        <n v="67266.399999999994"/>
        <n v="-1565431.59"/>
        <n v="-220704.2"/>
        <n v="-242859.63"/>
        <n v="-275070.21999999997"/>
        <n v="-2953643.68"/>
        <n v="-201327.6"/>
        <n v="-329033.88"/>
        <n v="-586150.31999999995"/>
        <n v="-2832235.29"/>
        <n v="-45276.91"/>
        <n v="-190102.54"/>
        <n v="-774723.6"/>
        <n v="-94714.6"/>
        <n v="-3058295.54"/>
        <n v="-127.12"/>
        <n v="-928595.59"/>
        <n v="-2597815.5299999998"/>
        <n v="-355424.58"/>
        <n v="-234384.3"/>
        <n v="-107135.46"/>
        <n v="-17802.54"/>
        <n v="-374569.02"/>
        <n v="135736"/>
        <n v="-153011.20000000001"/>
        <n v="148068.79999999999"/>
        <n v="-448105.14"/>
        <n v="-8329.9699999999993"/>
        <n v="-274162.76"/>
        <n v="-14288.52"/>
        <n v="-39385.83"/>
        <n v="-1874347.65"/>
        <n v="-1707276.22"/>
        <n v="-2073690.71"/>
        <n v="-268331.83"/>
        <n v="-342.76"/>
        <n v="-1482409.29"/>
        <n v="-213053.12"/>
        <n v="-390321.96"/>
        <n v="-61995.78"/>
        <n v="-2204421.4500000002"/>
        <n v="-16779.84"/>
        <n v="-40167.54"/>
        <n v="-839140.21"/>
        <n v="-302863.40000000002"/>
        <n v="-39544.11"/>
        <n v="-40184.1"/>
        <n v="56212"/>
        <n v="180292"/>
        <n v="-145372.5"/>
        <n v="-30830.36"/>
        <n v="-37179.65"/>
        <n v="-174089.16"/>
        <n v="251920"/>
        <n v="-3213167.4"/>
        <n v="-2128.7199999999998"/>
        <n v="-470767.19"/>
        <n v="-601542.66"/>
        <n v="-717681.66"/>
        <n v="-83009.36"/>
        <n v="-142960.19"/>
        <n v="-62658.44"/>
        <n v="-48642.62"/>
        <n v="-3116839.74"/>
        <n v="-14634.95"/>
        <n v="-2903935.56"/>
        <n v="-751423.11"/>
        <n v="-129298.08"/>
        <n v="-96886.53"/>
        <n v="-392192.64"/>
        <n v="-83991.400000000096"/>
        <n v="-29364.720000000001"/>
        <n v="319712.8"/>
        <n v="-18965.8"/>
        <n v="-2552682.9900000002"/>
        <n v="-121081.8"/>
        <n v="-1026094.13"/>
        <n v="-1211842.3799999999"/>
        <n v="-61038.9"/>
        <n v="-685084.68"/>
        <n v="-951.67"/>
        <n v="-242334.44"/>
        <n v="370397.6"/>
        <n v="113965.6"/>
        <n v="-113538.12"/>
        <n v="-268730.53999999998"/>
        <n v="-256515.15"/>
        <n v="-212226.84"/>
        <n v="-11537"/>
        <n v="-155177.32"/>
        <n v="-48900.67"/>
        <n v="-111028.36"/>
        <n v="-75391.62"/>
        <n v="-725610.06"/>
        <n v="-88069.8"/>
        <n v="-31.57"/>
        <n v="-33372.97"/>
        <n v="-64455.48"/>
        <n v="-83327.58"/>
        <n v="-2354975.52"/>
        <n v="297604"/>
        <n v="-265808.49"/>
        <n v="224810.4"/>
        <n v="-5089.21"/>
        <n v="-2999495.33"/>
        <n v="-185203.6"/>
        <n v="-1081160.1000000001"/>
        <n v="-21769.77"/>
        <n v="-27984.55"/>
        <n v="-1622350.99"/>
        <n v="81667.199999999997"/>
        <n v="-266574.59999999998"/>
        <n v="-2851969.75"/>
        <n v="-169408.8"/>
        <n v="-227320.6"/>
        <n v="-312875.78000000003"/>
        <n v="-9218.44"/>
        <n v="-2333541.61"/>
        <n v="-2202400.59"/>
        <n v="34892.800000000003"/>
        <n v="-158493.38"/>
        <n v="-69826.77"/>
        <n v="-41437.97"/>
        <n v="-1446740.45"/>
        <n v="-2439010.6800000002"/>
        <n v="-46529.919999999998"/>
        <n v="-7121.29"/>
        <n v="-186577.84"/>
        <n v="-667839.25"/>
        <n v="-136839.69"/>
        <n v="-564667.04"/>
        <n v="-589080.68999999994"/>
        <n v="239436.79999999999"/>
        <n v="-228377"/>
        <n v="-44170.94"/>
        <n v="-1734551.09"/>
        <n v="-309805.2"/>
        <n v="-357054.3"/>
        <n v="-3836786.33"/>
        <n v="-149276.70000000001"/>
        <n v="370510.4"/>
        <n v="-98396.800000000003"/>
        <n v="-1132178.18"/>
        <n v="-30752.1"/>
        <n v="-392163.3"/>
        <n v="-3653778.44"/>
        <n v="-308155.5"/>
        <n v="95729.600000000006"/>
        <n v="-4004.88"/>
        <n v="-4613.18"/>
        <n v="-181567.84"/>
        <n v="-181847.7"/>
        <n v="-1520.82"/>
        <n v="-256622.96"/>
        <n v="-124689.44"/>
        <n v="-5858.49"/>
        <n v="-31792.23"/>
        <n v="-2769.14"/>
        <n v="-3381060.8"/>
        <n v="-792347.22"/>
        <n v="-694502.22"/>
        <n v="-14034.84"/>
        <n v="-143058.6"/>
        <n v="-36905.440000000002"/>
        <n v="-1887146.43"/>
        <n v="-105695.6"/>
        <n v="-138767.9"/>
        <n v="-2324662.62"/>
        <n v="-502505.36"/>
        <n v="-2021196.81"/>
        <n v="-109942.08"/>
        <n v="-2698858.53"/>
        <n v="-122179.68"/>
        <n v="-99531.9"/>
        <n v="-379707.44"/>
        <n v="-26609.16"/>
        <n v="-3114.44"/>
        <n v="-232979.88"/>
        <n v="-204602.48"/>
        <n v="-87223.5"/>
        <n v="-32669.84"/>
        <n v="-277030.03999999998"/>
        <n v="-159321.79999999999"/>
        <n v="-308726.46000000002"/>
        <n v="-27522"/>
        <n v="-298682.89"/>
        <n v="-442123.36"/>
        <n v="-16565.23"/>
        <n v="-607612.31999999995"/>
        <n v="-24971.87"/>
        <n v="-171303.6"/>
        <n v="-219815.94"/>
        <n v="121485.6"/>
        <n v="-37744.199999999997"/>
        <n v="-2663478.38"/>
        <n v="-2646566.4300000002"/>
        <n v="-25341.69"/>
        <n v="-1741644.51"/>
        <n v="367239.2"/>
        <n v="-352919.7"/>
        <n v="-589201.19999999995"/>
        <n v="-395166.6"/>
        <n v="-21607.41"/>
        <n v="-350159.4"/>
        <n v="-849422.7"/>
        <n v="-51043.34"/>
        <n v="-251478.8"/>
        <n v="-2331062.0099999998"/>
        <n v="-25937.040000000001"/>
        <n v="-187883.36"/>
        <n v="-223739.4"/>
        <n v="-83634.05"/>
        <n v="-29081.200000000001"/>
        <n v="-95557.03"/>
        <n v="-274907.7"/>
        <n v="-354643.20000000001"/>
        <n v="-245567.7"/>
        <n v="-157931.79999999999"/>
        <n v="12107.2"/>
        <n v="-562399.21"/>
        <n v="-214167.24"/>
        <n v="-197278.01"/>
        <n v="-294028.56"/>
        <n v="-23157.4"/>
        <n v="-163739.79999999999"/>
        <n v="-5227.33"/>
        <n v="-76181.990000000005"/>
        <n v="-282286.68"/>
        <n v="241279.2"/>
        <n v="-10467.709999999999"/>
        <n v="-1995936.06"/>
        <n v="-430174.08"/>
        <n v="-59854.5"/>
        <n v="-757278.9"/>
        <n v="-1414623.08"/>
        <n v="-120207.2"/>
        <n v="-156517.76000000001"/>
        <n v="-1156777.3799999999"/>
        <n v="-1156259"/>
        <n v="-274690.90000000002"/>
        <n v="-1329725.8799999999"/>
        <n v="-15893.24"/>
        <n v="-149944.48000000001"/>
        <n v="-329050.12"/>
        <n v="-34002.04"/>
        <n v="-129607.2"/>
        <n v="-719974.08"/>
        <n v="342084.8"/>
        <n v="-85166.399999999994"/>
        <n v="-3067674.74"/>
        <n v="-20155.189999999999"/>
        <n v="-515826.36"/>
        <n v="-141573.01"/>
        <n v="-243957.42"/>
        <n v="-1189986.3"/>
        <n v="-13677.6"/>
        <n v="-35678.61"/>
        <n v="-96605"/>
        <n v="-140004.9"/>
        <n v="-271561.51"/>
        <n v="-508162.2"/>
        <n v="-23686.52"/>
        <n v="-79674.800000000105"/>
        <n v="-153237.96"/>
        <n v="-1730800.11"/>
        <n v="-54325.84"/>
        <n v="-85763.000000000102"/>
        <n v="-175455.04"/>
        <n v="85051.199999999997"/>
        <n v="-1056909.78"/>
        <n v="-209473"/>
        <n v="234624"/>
        <n v="-31885.7"/>
        <n v="-417627.9"/>
        <n v="-48331.69"/>
        <n v="-26410"/>
        <n v="-259134.12"/>
        <n v="-3542538.35"/>
        <n v="-1709.29"/>
        <n v="-355491.08"/>
        <n v="-3427709.87"/>
        <n v="206348.79999999999"/>
        <n v="-297039.17"/>
        <n v="-156403.68"/>
        <n v="-187826.62"/>
        <n v="-142428.88"/>
        <n v="-164800.79999999999"/>
        <n v="-1998293.73"/>
        <n v="-479280.63"/>
        <n v="-85821.15"/>
        <n v="-821958.48"/>
        <n v="-64284.08"/>
        <n v="-22563.8"/>
        <n v="-1580486.44"/>
        <n v="-24830.1"/>
        <n v="-3000794.91"/>
        <n v="-340430.4"/>
        <n v="-65374.89"/>
        <n v="-97082.08"/>
        <n v="-336459.06"/>
        <n v="-44274.67"/>
        <n v="-37414.959999999999"/>
        <n v="-187629.12"/>
        <n v="-856311.12"/>
        <n v="-30724.92"/>
        <n v="-674630.43"/>
        <n v="-288753.08"/>
        <n v="-40389.519999999997"/>
        <n v="-433987.68"/>
        <n v="-2200.88"/>
        <n v="-312215.40000000002"/>
        <n v="-248770.7"/>
        <n v="-907702.95"/>
        <n v="-3613907.44"/>
        <n v="191985.6"/>
        <n v="-4433.33"/>
        <n v="-62697.31"/>
        <n v="-13719.42"/>
        <n v="-75859.39"/>
        <n v="-198909"/>
        <n v="-92215.21"/>
        <n v="-491700.16"/>
        <n v="-482611.08"/>
        <n v="-71867.7"/>
        <n v="-56390.48"/>
        <n v="-136427.54"/>
        <n v="-813101.94"/>
        <n v="-888069.42"/>
        <n v="-161251.72"/>
        <n v="-2345.1999999999998"/>
        <n v="-142371.44"/>
        <n v="-2198860.9900000002"/>
        <n v="-257716.33"/>
        <n v="-263353.68"/>
        <n v="-2813226.01"/>
        <n v="-551955.04"/>
        <n v="212665.60000000001"/>
        <n v="372766.4"/>
        <n v="-745917.48"/>
        <n v="-416189.7"/>
        <n v="13498.4"/>
        <n v="-3138645.12"/>
        <n v="-312300.90000000002"/>
        <n v="-2363552.88"/>
        <n v="284782.40000000002"/>
        <n v="-234103.8"/>
        <n v="-537885.56999999995"/>
        <n v="85126.399999999994"/>
        <n v="-233848.44"/>
        <n v="258387.20000000001"/>
        <n v="-266109.3"/>
        <n v="-18757.09"/>
        <n v="-50275.96"/>
        <n v="-361157.4"/>
        <n v="-214284.19"/>
        <n v="-111700.25"/>
        <n v="-2280960.8199999998"/>
        <n v="328323.20000000001"/>
        <n v="-37762.230000000003"/>
        <n v="-525577.5"/>
        <n v="-496212.92"/>
        <n v="-117044.1"/>
        <n v="-102990.05"/>
        <n v="-565566.12"/>
        <n v="-2448945.5099999998"/>
        <n v="-26852.54"/>
        <n v="-259214.4"/>
        <n v="-227417.68"/>
        <n v="-377900.82"/>
        <n v="-322682.21999999997"/>
        <n v="-13146.65"/>
        <n v="-84305.12"/>
        <n v="-21070.720000000001"/>
        <n v="-16742.939999999999"/>
        <n v="-57212.4"/>
        <n v="-3003254.83"/>
        <n v="-1089580.3500000001"/>
        <n v="-112499.99"/>
        <n v="-246558.2"/>
        <n v="-294794.86"/>
        <n v="-60547.96"/>
        <n v="-1993457.67"/>
        <n v="-2663170.89"/>
        <n v="-2768243.53"/>
        <n v="-281168.09999999998"/>
        <n v="-82617.86"/>
        <n v="-428775.76"/>
        <n v="-220509.6"/>
        <n v="-134874.32"/>
        <n v="-202574.7"/>
        <n v="-240651.76"/>
        <n v="-2338461.4500000002"/>
        <n v="-163193.4"/>
        <n v="29929.599999999999"/>
        <n v="-575090.88"/>
        <n v="-36363"/>
        <n v="-2204703.2999999998"/>
        <n v="-2848065.36"/>
        <n v="-62713.440000000002"/>
        <n v="-1695713.63"/>
        <n v="-2937695.28"/>
        <n v="-49696.53"/>
        <n v="-58604.94"/>
        <n v="-308703.26"/>
        <n v="-3363047.85"/>
        <n v="-237485.93"/>
        <n v="-596701.28"/>
        <n v="-269020.59999999998"/>
        <n v="-400601.88"/>
        <n v="-292800.59999999998"/>
        <n v="-730540.89"/>
        <n v="-38905.56"/>
        <n v="-59268.75"/>
        <n v="-115107.16"/>
        <n v="-88860.17"/>
        <n v="-1309363.6399999999"/>
        <n v="-33761.86"/>
        <n v="-33802.449999999997"/>
        <n v="-300066.76"/>
        <n v="-680432.76"/>
        <n v="-29883.26"/>
        <n v="-392713.2"/>
        <n v="-145908.32"/>
        <n v="-275508.61"/>
        <n v="-74294.78"/>
        <n v="-40179.83"/>
        <n v="-55822.400000000001"/>
        <n v="-35403.5"/>
        <n v="-2686507.98"/>
        <n v="-102789"/>
        <n v="-20249.2"/>
        <n v="-70907.48"/>
        <n v="-134475.81"/>
        <n v="-1486005.72"/>
        <n v="-2604772.4300000002"/>
        <n v="212139.2"/>
        <n v="177171.20000000001"/>
        <n v="-1263037.5"/>
        <n v="-291870"/>
        <n v="-74937.240000000005"/>
        <n v="-514931.76"/>
        <n v="-22616.36"/>
        <n v="-1070987.67"/>
        <n v="-193730.88"/>
        <n v="-159683.20000000001"/>
        <n v="370585.59999999998"/>
        <n v="-29736.9"/>
        <n v="-90844.160000000003"/>
        <n v="-40698.239999999998"/>
        <n v="-117587.7"/>
        <n v="-17462.72"/>
        <n v="-269748.64"/>
        <n v="-25325.8"/>
        <n v="-135637.17000000001"/>
        <n v="312230.40000000002"/>
        <n v="-1673385.87"/>
        <n v="-2262015.96"/>
        <n v="-360565.2"/>
        <n v="-3136037.91"/>
        <n v="-319765.42"/>
        <n v="-538722.48"/>
        <n v="-187374.88"/>
        <n v="-9944.5499999999993"/>
        <n v="-42272.23"/>
        <n v="-37988.639999999999"/>
        <n v="-221048.73"/>
        <n v="-773989.38"/>
        <n v="-148931.44"/>
        <n v="-24276.48"/>
        <n v="224584.8"/>
        <n v="-438711.84"/>
        <n v="-327513.06"/>
        <n v="-24227.72"/>
        <n v="195482.4"/>
        <n v="-225670.5"/>
        <n v="-673.62"/>
        <n v="-182210.47"/>
        <n v="-422323.20000000001"/>
        <n v="-253885.04"/>
        <n v="-154186.67000000001"/>
        <n v="-38074.199999999997"/>
        <n v="-25440.91"/>
        <n v="-26238.400000000001"/>
        <n v="-485852.64"/>
        <n v="-104945.2"/>
        <n v="-213386.64"/>
        <n v="-108054.87"/>
        <n v="-856042.74"/>
        <n v="-154139.57999999999"/>
        <n v="-276184.2"/>
        <n v="-98772.24"/>
        <n v="24327.200000000001"/>
        <n v="-117967.36"/>
        <n v="-4356.66"/>
        <n v="-316974.45"/>
        <n v="-261879.3"/>
        <n v="-40743.339999999997"/>
        <n v="-52180.55"/>
        <n v="-3881840.56"/>
        <n v="56851.199999999997"/>
        <n v="-38637.17"/>
        <n v="-83763.240000000107"/>
        <n v="-330107.40000000002"/>
        <n v="-60817.64"/>
        <n v="-516094.74"/>
        <n v="202513.6"/>
        <n v="-506446.08000000002"/>
        <n v="-922185.78"/>
        <n v="-26839.01"/>
        <n v="-26581.94"/>
        <n v="-705213.18"/>
        <n v="-829115.28"/>
        <n v="-1491057.87"/>
        <n v="367464.8"/>
        <n v="-2946413.88"/>
        <n v="-30780.75"/>
        <n v="-2192633.1"/>
        <n v="-73872.570000000007"/>
        <n v="-94763.75"/>
        <n v="-3260.73"/>
        <n v="-2994312.1"/>
        <n v="-376343.1"/>
        <n v="-130536.04"/>
        <n v="-174417.2"/>
        <n v="-12366.42"/>
        <n v="-201644.1"/>
        <n v="-4642.6000000000004"/>
        <n v="330504"/>
        <n v="-33901.67"/>
        <n v="-1770946.98"/>
        <n v="-128314.15"/>
        <n v="-1207127.04"/>
        <n v="268727.2"/>
        <n v="-1914091.23"/>
        <n v="-92889.640000000101"/>
        <n v="-165910.39999999999"/>
        <n v="-112055.11"/>
        <n v="-86060.24"/>
        <n v="-87839.92"/>
        <n v="-20243.150000000001"/>
        <n v="-35921.51"/>
        <n v="-122346.05"/>
        <n v="-123313.85"/>
        <n v="-1602205.17"/>
        <n v="-236744.52"/>
        <n v="-3262678.47"/>
        <n v="-209850.16"/>
        <n v="-28840.44"/>
        <n v="-15204.41"/>
        <n v="-82649.399999999994"/>
        <n v="-1964612.73"/>
        <n v="-2579290.98"/>
        <n v="-128937.19"/>
        <n v="-12429.56"/>
        <n v="-135217.79"/>
        <n v="-213531.8"/>
        <n v="-122542.39999999999"/>
        <n v="-1464449.88"/>
        <n v="-20275.64"/>
        <n v="-455725.2"/>
        <n v="-193394.12"/>
        <n v="-1031312.22"/>
        <n v="-31371.56"/>
        <n v="-23178.81"/>
        <n v="-413712.04"/>
        <n v="-133046.49"/>
        <n v="135548"/>
        <n v="-161073.20000000001"/>
        <n v="-3550911.26"/>
        <n v="209732.8"/>
        <n v="-1707491.97"/>
        <n v="-3701623.64"/>
        <n v="-81569.41"/>
        <n v="-258854.29"/>
        <n v="-190545.08"/>
        <n v="-13331.56"/>
        <n v="202363.2"/>
        <n v="-187622.2"/>
        <n v="95165.6"/>
        <n v="-23600.83"/>
        <n v="-3744285.61"/>
        <n v="-29639.72"/>
        <n v="-10397.200000000001"/>
        <n v="-569756.59"/>
        <n v="-152289.76"/>
        <n v="-93850.09"/>
        <n v="-1497476.3"/>
        <n v="-613337.76"/>
        <n v="365133.6"/>
        <n v="-39607.33"/>
        <n v="-409576.68"/>
        <n v="-2299065.06"/>
        <n v="-422483.32"/>
        <n v="-187288.6"/>
        <n v="-2021858.41"/>
        <n v="-189715.04"/>
        <n v="-360269.1"/>
        <n v="-21350.34"/>
        <n v="-471534"/>
        <n v="-554726.06999999995"/>
        <n v="-194948.66"/>
        <n v="-15429"/>
        <n v="-156597.4"/>
        <n v="-2398760.8199999998"/>
        <n v="-37478.1"/>
        <n v="-604646.28"/>
        <n v="-1037374.8"/>
        <n v="-37847.919999999998"/>
        <n v="-30929.58"/>
        <n v="-192403.8"/>
        <n v="-575599.35999999999"/>
        <n v="-258333.27"/>
        <n v="59746.400000000001"/>
        <n v="-246641.6"/>
        <n v="-855237.6"/>
        <n v="-496912.08"/>
        <n v="-237742.72"/>
        <n v="-498310.40000000002"/>
        <n v="-3595.5"/>
        <n v="-3856.05"/>
        <n v="-125588.7"/>
        <n v="-5745.74"/>
        <n v="-218235.04"/>
        <n v="-32923"/>
        <n v="-20231.86"/>
        <n v="-481530.56"/>
        <n v="-239274.6"/>
        <n v="-2042963.56"/>
        <n v="-77534.2"/>
        <n v="-218648.7"/>
        <n v="-1329052.26"/>
        <n v="237368.8"/>
        <n v="-459390.06"/>
        <n v="215899.2"/>
        <n v="-310693.5"/>
        <n v="-144835.74"/>
        <n v="-529066.43999999994"/>
        <n v="-131448.68"/>
        <n v="-261549.4"/>
        <n v="-704497.5"/>
        <n v="-543043.02"/>
        <n v="-114216.53"/>
        <n v="-3815255.99"/>
        <n v="14776.8"/>
        <n v="-99603.11"/>
        <n v="-2853791.13"/>
        <n v="-250756"/>
        <n v="-124683"/>
        <n v="-278841.59999999998"/>
        <n v="-113841"/>
        <n v="-125491.4"/>
        <n v="-347355.4"/>
        <n v="-194572.2"/>
        <n v="-41762.6"/>
        <n v="-357303.38"/>
        <n v="-549476.19999999995"/>
        <n v="-3860708.93"/>
        <n v="-3126270.42"/>
        <n v="-127684.04"/>
        <n v="-2870726.64"/>
        <n v="-44910.58"/>
        <n v="-3190264.32"/>
        <n v="-86672.28"/>
        <n v="-120681.9"/>
        <n v="-199324.16"/>
        <n v="-162570.23000000001"/>
        <n v="-727846.41"/>
        <n v="-403106.76"/>
        <n v="-73052.77"/>
        <n v="-541253.67000000004"/>
        <n v="-454644.68"/>
        <n v="361336"/>
        <n v="-42614.99"/>
        <n v="-265553.68"/>
        <n v="-1327704.3"/>
        <n v="130660"/>
        <n v="-287166.59999999998"/>
        <n v="-131717.57999999999"/>
        <n v="-381614.24"/>
        <n v="-564174.65"/>
        <n v="-18130.12"/>
        <n v="-280886.46000000002"/>
        <n v="-30890.16"/>
        <n v="-141024.59"/>
        <n v="319750.40000000002"/>
        <n v="-7436.99"/>
        <n v="-704269.71"/>
        <n v="-236767.3"/>
        <n v="-27960.3"/>
        <n v="-50451.88"/>
        <n v="-27641.79"/>
        <n v="-1119976.3899999999"/>
        <n v="-1159448.68"/>
        <n v="-126656.8"/>
        <n v="-127652.82"/>
        <n v="-7317.9"/>
        <n v="21018.400000000001"/>
        <n v="-24015.75"/>
        <n v="-116663.4"/>
        <n v="-519603"/>
        <n v="-143944.12"/>
        <n v="-267717.24"/>
        <n v="-166049.4"/>
        <n v="-190191.96"/>
        <n v="-92240.400000000096"/>
        <n v="-33147.15"/>
        <n v="-967655.13"/>
        <n v="-2256669.11"/>
        <n v="-575345.12"/>
        <n v="-549221.96"/>
        <n v="-141443.97"/>
        <n v="-41162.769999999997"/>
        <n v="-39976.400000000001"/>
        <n v="-1501835.79"/>
        <n v="-249477.2"/>
        <n v="-88571.22"/>
        <n v="-2308530.9"/>
        <n v="-306359.2"/>
        <n v="-787337.46"/>
        <n v="138255.20000000001"/>
        <n v="-234546.2"/>
        <n v="-140028.6"/>
        <n v="-1199717.22"/>
        <n v="-201465.28"/>
        <n v="-26453.200000000001"/>
        <n v="-17850.599999999999"/>
        <n v="-138217.97"/>
        <n v="-261572.75"/>
        <n v="141488.79999999999"/>
        <n v="236428.79999999999"/>
        <n v="-253980.79999999999"/>
        <n v="-82944.639999999999"/>
        <n v="-41050.019999999997"/>
        <n v="-35845.480000000003"/>
        <n v="-36483.440000000002"/>
        <n v="-150759.4"/>
        <n v="-999652.08"/>
        <n v="-22537.93"/>
        <n v="-733214.16"/>
        <n v="-56583.68"/>
        <n v="-60296.04"/>
        <n v="-159654.74"/>
        <n v="-208623.8"/>
        <n v="-122894.47"/>
        <n v="-478797.48"/>
        <n v="-249989.37"/>
        <n v="-52309.59"/>
        <n v="-217949.84"/>
        <n v="-3531773.18"/>
        <n v="-277251.31"/>
        <n v="-20856.09"/>
        <n v="-118781.32"/>
        <n v="-314867.21000000002"/>
        <n v="-3622679.06"/>
        <n v="-188372.8"/>
        <n v="-645421.51"/>
        <n v="231352.8"/>
        <n v="-632392.74"/>
        <n v="-139166.79999999999"/>
        <n v="-640444.14"/>
        <n v="-245925.54"/>
        <n v="-510577.48"/>
        <n v="-36961.919999999998"/>
        <n v="-499263.8"/>
        <n v="-81617.8"/>
        <n v="-32877.9"/>
        <n v="-15420.28"/>
        <n v="-264127.8"/>
        <n v="-233492.2"/>
        <n v="-9724.68"/>
        <n v="-591171.56000000006"/>
        <n v="-2954441.1"/>
        <n v="-2720751.18"/>
        <n v="-61165.35"/>
        <n v="-51935.23"/>
        <n v="-191625.4"/>
        <n v="-598099.6"/>
        <n v="-711028.08"/>
        <n v="-139293.9"/>
        <n v="-1301389.44"/>
        <n v="289783.2"/>
        <n v="-222714.23999999999"/>
        <n v="-607951.4"/>
        <n v="68958.399999999994"/>
        <n v="-133588.66"/>
        <n v="-17661.16"/>
        <n v="-160461.6"/>
        <n v="-272750.40000000002"/>
        <n v="-20281.47"/>
        <n v="-459157.44"/>
        <n v="-2098004.27"/>
        <n v="282601.59999999998"/>
        <n v="-15914.16"/>
        <n v="-826252.56"/>
        <n v="-17440.169999999998"/>
        <n v="-287640"/>
        <n v="-471170.28"/>
        <n v="-636955.19999999995"/>
        <n v="-390135.06"/>
        <n v="-267185.8"/>
        <n v="-1686.74"/>
        <n v="-553489.02"/>
        <n v="-114333.37"/>
        <n v="-503570.73"/>
        <n v="-135584.07999999999"/>
        <n v="-698539.92"/>
        <n v="-219626.28"/>
        <n v="-196462.6"/>
        <n v="-1975053.84"/>
        <n v="-260245"/>
        <n v="-2972198.34"/>
        <n v="-806750.28"/>
        <n v="-1443330.2"/>
        <n v="-2178259.16"/>
        <n v="-75389.850000000006"/>
        <n v="-153686.64000000001"/>
        <n v="-17322.28"/>
        <n v="169726.4"/>
        <n v="-11378.73"/>
        <n v="-77175.12"/>
        <n v="-84263.12"/>
        <n v="-229773.09"/>
        <n v="303206.40000000002"/>
        <n v="-62342.45"/>
        <n v="-93502.38"/>
        <n v="-59133.06"/>
        <n v="-123234.92"/>
        <n v="-262931.98"/>
        <n v="340844"/>
        <n v="75.2"/>
        <n v="-208784.05"/>
        <n v="-38280.6"/>
        <n v="-2982452.55"/>
        <n v="-186338.94"/>
        <n v="-70415.210000000006"/>
        <n v="-232241.2"/>
        <n v="-2349838.58"/>
        <n v="-246083.85"/>
        <n v="-8161.78"/>
        <n v="-73585.06"/>
        <n v="-23296.57"/>
        <n v="-2731163.5"/>
        <n v="-475300.98"/>
        <n v="-98536.6"/>
        <n v="-198052.96"/>
        <n v="-697694.81"/>
        <n v="-2360761.91"/>
        <n v="-4988.0600000000004"/>
        <n v="-637581.32999999996"/>
        <n v="-278392.8"/>
        <n v="63807.199999999997"/>
        <n v="-805587.3"/>
        <n v="-268558.56"/>
        <n v="-70875.22"/>
        <n v="-251425.94"/>
        <n v="-11103.62"/>
        <n v="-523416.6"/>
        <n v="-240963.03"/>
        <n v="-64.52"/>
        <n v="-2088164.59"/>
        <n v="-574691.04"/>
        <n v="-839045.34"/>
        <n v="-282693.59999999998"/>
        <n v="-203023.4"/>
        <n v="-37775.760000000002"/>
        <n v="-210527.1"/>
        <n v="-1090471.8500000001"/>
        <n v="-150218.69"/>
        <n v="-2891020.98"/>
        <n v="-411409.8"/>
        <n v="-65181.33"/>
        <n v="-3241911.01"/>
        <n v="-137323.79999999999"/>
        <n v="-248587.6"/>
        <n v="-38550.699999999997"/>
        <n v="-258733.44"/>
        <n v="-44779.79"/>
        <n v="-2672587.35"/>
        <n v="-97832.95"/>
        <n v="-212359.92"/>
        <n v="-243.54"/>
        <n v="-128264.08"/>
        <n v="-6625.19"/>
        <n v="322081.59999999998"/>
        <n v="-14011.2"/>
        <n v="-2000222.45"/>
        <n v="-179429.88"/>
        <n v="-692957.16"/>
        <n v="-208341.51"/>
        <n v="-2673749.2599999998"/>
        <n v="-70472.92"/>
        <n v="-100369.38"/>
        <n v="-100858.4"/>
        <n v="-504412.15999999997"/>
        <n v="215260"/>
        <n v="-611222.43000000005"/>
        <n v="260455.2"/>
        <n v="-1692732.45"/>
        <n v="-35619.980000000003"/>
        <n v="-213841.65"/>
        <n v="-51364.52"/>
        <n v="-300511.68"/>
        <n v="161717.6"/>
        <n v="-401889.43"/>
        <n v="-112594.82"/>
        <n v="-38746.800000000003"/>
        <n v="-76257.52"/>
        <n v="-13038.2"/>
        <n v="-209139.4"/>
        <n v="-839313.72"/>
        <n v="-353987.31"/>
        <n v="-43142.66"/>
        <n v="-3029942.76"/>
        <n v="-24525.38"/>
        <n v="-621744.78"/>
        <n v="-123595.1"/>
        <n v="-122208.8"/>
        <n v="-38217.74"/>
        <n v="-3513432.52"/>
        <n v="-364071.67999999999"/>
        <n v="-49659.31"/>
        <n v="-163134.39999999999"/>
        <n v="-273392.71999999997"/>
        <n v="-44841.4"/>
        <n v="-203342.58"/>
        <n v="-40910.21"/>
        <n v="58054.400000000001"/>
        <n v="-178535.2"/>
        <n v="-723658.65"/>
        <n v="-61955.33"/>
        <n v="-316068.39"/>
        <n v="-1531607.69"/>
        <n v="-1694269.9"/>
        <n v="-2129908.8199999998"/>
        <n v="-4242.1899999999996"/>
        <n v="-130707"/>
        <n v="-274090.31"/>
        <n v="-375920.1"/>
        <n v="-123362.24000000001"/>
        <n v="-26599.98"/>
        <n v="-420068.04"/>
        <n v="-3009404.63"/>
        <n v="280796.79999999999"/>
        <n v="-140637.47"/>
        <n v="-196187.4"/>
        <n v="-106083.16"/>
        <n v="189278.4"/>
        <n v="-614053.43999999994"/>
        <n v="-3217589.7"/>
        <n v="-22126.06"/>
        <n v="-359686.04"/>
        <n v="-505180.62"/>
        <n v="-140912.51999999999"/>
        <n v="-412382.7"/>
        <n v="-196948.8"/>
        <n v="-10809.08"/>
        <n v="-805312.71"/>
        <n v="-983660.51"/>
        <n v="-203968.6"/>
        <n v="-28742.23"/>
        <n v="-1315579.8600000001"/>
        <n v="-225669.86"/>
        <n v="-145395.82"/>
        <n v="336219.2"/>
        <n v="-9353.74"/>
        <n v="-303079.5"/>
        <n v="-1684386.81"/>
        <n v="-54825.87"/>
        <n v="-743676.48"/>
        <n v="-527992.92000000004"/>
        <n v="22898.400000000001"/>
        <n v="-81537.149999999994"/>
        <n v="-274333.88"/>
        <n v="-832425.3"/>
        <n v="-353920.99"/>
        <n v="-586213.88"/>
        <n v="361712"/>
        <n v="-2181741.12"/>
        <n v="-173552.4"/>
        <n v="-33804.800000000003"/>
        <n v="-121362.12"/>
        <n v="-60433.88"/>
        <n v="-350582.4"/>
        <n v="-567713.16"/>
        <n v="-2911385.64"/>
        <n v="-1818117.6"/>
        <n v="-232946.1"/>
        <n v="-3343176.06"/>
        <n v="-3305704.61"/>
        <n v="-2492821.4300000002"/>
        <n v="-650195.28"/>
        <n v="-159149.34"/>
        <n v="-2719067.13"/>
        <n v="-1171844.3899999999"/>
        <n v="138556"/>
        <n v="-122848.2"/>
        <n v="-278611.88"/>
        <n v="-1859191.2"/>
        <n v="168786.4"/>
        <n v="-96928.999999999898"/>
        <n v="-540832.04"/>
        <n v="-150815.5"/>
        <n v="-1990759.03"/>
        <n v="-2585683.41"/>
        <n v="-303614.05"/>
        <n v="19138.400000000001"/>
        <n v="-6177.79"/>
        <n v="-238683.88"/>
        <n v="-74633.509999999995"/>
        <n v="-28633.99"/>
        <n v="-87243.6"/>
        <n v="4286.3999999999996"/>
        <n v="-425661.32"/>
        <n v="-126249.51"/>
        <n v="-286962.12"/>
        <n v="5752.8"/>
        <n v="-61004.28"/>
        <n v="-7272.6"/>
        <n v="-3975936.12"/>
        <n v="-105556.6"/>
        <n v="-1926424.85"/>
        <n v="-144266.72"/>
        <n v="-345321.48"/>
        <n v="239136"/>
        <n v="-121986.4"/>
        <n v="-291096.49"/>
        <n v="-857518.26"/>
        <n v="-89952.08"/>
        <n v="-29356.6"/>
        <n v="-1955636.4"/>
        <n v="-2231029.44"/>
        <n v="356899.2"/>
        <n v="-1544203.83"/>
        <n v="-1923858.72"/>
        <n v="-266680.26"/>
        <n v="-28975.5"/>
        <n v="-372525.16"/>
        <n v="-1026678.25"/>
        <n v="-2761864.17"/>
        <n v="-629432.03"/>
        <n v="-49922.35"/>
        <n v="-36518.32"/>
        <n v="-1272131.3700000001"/>
        <n v="-795299.4"/>
        <n v="-354054.48"/>
        <n v="-27366.61"/>
        <n v="-561997.52"/>
        <n v="-105264.38"/>
        <n v="171192.8"/>
        <n v="-6151.64"/>
        <n v="279556"/>
        <n v="-17034.080000000002"/>
        <n v="-597591.12"/>
        <n v="-558991.42000000004"/>
        <n v="-435491.28"/>
        <n v="-171610.69"/>
        <n v="-23612.67"/>
        <n v="-24868.14"/>
        <n v="-179393.4"/>
        <n v="-118087.73"/>
        <n v="-1199518.49"/>
        <n v="-145379.69"/>
        <n v="-2527759.0499999998"/>
        <n v="-5664.56"/>
        <n v="-373674.42"/>
        <n v="271171.20000000001"/>
        <n v="-298259.64"/>
        <n v="-107738.1"/>
        <n v="-2319947.2799999998"/>
        <n v="-229392.9"/>
        <n v="-41731.03"/>
        <n v="244625.6"/>
        <n v="-33121.440000000002"/>
        <n v="-2754802.91"/>
        <n v="-9274.75"/>
        <n v="-3367903.37"/>
        <n v="-76935.600000000006"/>
        <n v="-132525.9"/>
        <n v="-82596.929999999993"/>
        <n v="-155706.29999999999"/>
        <n v="-925217.07"/>
        <n v="-291192.3"/>
        <n v="-270325.38"/>
        <n v="-2998697.91"/>
        <n v="-351893.7"/>
        <n v="174464"/>
        <n v="-2655.24"/>
        <n v="-23808.29"/>
        <n v="-183497.72"/>
        <n v="-875706"/>
        <n v="-170747.6"/>
        <n v="-71691.48"/>
        <n v="-703324.44"/>
        <n v="-218908.62"/>
        <n v="-67197.58"/>
        <n v="-1280214.81"/>
        <n v="-23527.98"/>
        <n v="-300105.34000000003"/>
        <n v="-2911315.32"/>
        <n v="-1748043.9"/>
        <n v="-116830.56"/>
        <n v="-258191.56"/>
        <n v="-73898.100000000006"/>
        <n v="-118958.75"/>
        <n v="241993.60000000001"/>
        <n v="-99729.55"/>
        <n v="-3502667.35"/>
        <n v="-29824.63"/>
        <n v="-442186.92"/>
        <n v="-665715.85"/>
        <n v="-51113.37"/>
        <n v="-284382.90000000002"/>
        <n v="-95618.64"/>
        <n v="-269743.40000000002"/>
        <n v="-175561.94"/>
        <n v="-191824.08"/>
        <n v="-366318"/>
        <n v="-30051.8"/>
        <n v="-1990547.1"/>
        <n v="-34178.400000000001"/>
        <n v="-19796.400000000001"/>
        <n v="-50955.32"/>
        <n v="-508289.32"/>
        <n v="-170946.88"/>
        <n v="-30045.62"/>
        <n v="-2635074.39"/>
        <n v="268012.79999999999"/>
        <n v="-67297.69"/>
        <n v="-11532.07"/>
        <n v="-39443.160000000003"/>
        <n v="-38849.14"/>
        <n v="-101377.05"/>
        <n v="-98764.76"/>
        <n v="-420338.88"/>
        <n v="-2616676.89"/>
        <n v="-134810.1"/>
        <n v="-75730.350000000006"/>
        <n v="-465847.35"/>
        <n v="-44671.55"/>
        <n v="-257558.28"/>
        <n v="-99344.28"/>
        <n v="-2525401.38"/>
        <n v="-29879.64"/>
        <n v="-180171.8"/>
        <n v="-2884563.69"/>
        <n v="-142529.49"/>
        <n v="-1471522.89"/>
        <n v="-97216.6"/>
        <n v="130171.2"/>
        <n v="-218508"/>
        <n v="-118119.99"/>
        <n v="-72762.429999999993"/>
        <n v="-147057.21"/>
        <n v="-256213.44"/>
        <n v="-403196.22"/>
        <n v="-137837.16"/>
        <n v="-148414.14000000001"/>
        <n v="-134357.4"/>
        <n v="46436"/>
        <n v="-874650.42"/>
        <n v="240677.6"/>
        <n v="-146460.4"/>
        <n v="-949467.39"/>
        <n v="-1855995.05"/>
        <n v="-366106.5"/>
        <n v="-25492.6"/>
        <n v="-127101.6"/>
        <n v="-303816.8"/>
        <n v="-157948.20000000001"/>
        <n v="-1905334.17"/>
        <n v="-76351.5"/>
        <n v="-488809.44"/>
        <n v="261320"/>
        <n v="-770518.98"/>
        <n v="-3023241.68"/>
        <n v="-180619.74"/>
        <n v="-58326.080000000002"/>
        <n v="-145337.92000000001"/>
        <n v="-1580885.15"/>
        <n v="-278326.68"/>
        <n v="-3605933.24"/>
        <n v="-141460.20000000001"/>
        <n v="-153493.07999999999"/>
        <n v="-18017.45"/>
        <n v="-2878715.07"/>
        <n v="-628989.76"/>
        <n v="-160938.54"/>
        <n v="-1692"/>
        <n v="279631.2"/>
        <n v="-3523798.98"/>
        <n v="-2441700.04"/>
        <n v="-286808.76"/>
        <n v="-65212.56"/>
        <n v="-72954.16"/>
        <n v="-125910.78"/>
        <n v="-244834.6"/>
        <n v="-1423063.72"/>
        <n v="-177030.39999999999"/>
        <n v="81065.600000000006"/>
        <n v="-68087.94"/>
        <n v="-1093126.95"/>
        <n v="-499276.26"/>
        <n v="-20236.37"/>
        <n v="-244159.72"/>
        <n v="-14062.18"/>
        <n v="-350152.04"/>
        <n v="-3540.32"/>
        <n v="-15058.89"/>
        <n v="-548649.92000000004"/>
        <n v="-23630.45"/>
        <n v="-123833.84"/>
        <n v="-343732.47999999998"/>
        <n v="-39512.11"/>
        <n v="93661.6"/>
        <n v="-149363.79999999999"/>
        <n v="-39498.58"/>
        <n v="-242436.6"/>
        <n v="-627400.76"/>
        <n v="-16565.509999999998"/>
        <n v="-18021.96"/>
        <n v="-139121.25"/>
        <n v="-114090.2"/>
        <n v="-963682.07"/>
        <n v="-408881.48"/>
        <n v="-57435.37"/>
        <n v="-57648.62"/>
        <n v="-3484725.4"/>
        <n v="-22291.66"/>
        <n v="-240236"/>
        <n v="-33178.32"/>
        <n v="-264218.92"/>
        <n v="-81674.600000000006"/>
        <n v="-2444852.9900000002"/>
        <n v="-206804.2"/>
        <n v="-22903.08"/>
        <n v="-233464.72"/>
        <n v="-37078.53"/>
        <n v="-13908.4"/>
        <n v="-281507.24"/>
        <n v="-103099.8"/>
        <n v="-1691502.49"/>
        <n v="-3837583.75"/>
        <n v="-11514.03"/>
        <n v="-258002.64"/>
        <n v="-2491140.08"/>
        <n v="-4935.78"/>
        <n v="-3284234.31"/>
        <n v="-41251.050000000003"/>
        <n v="-2938667.25"/>
        <n v="-216728.8"/>
        <n v="-410806.64"/>
        <n v="-132540.73000000001"/>
        <n v="-229238.8"/>
        <n v="-119491.04"/>
        <n v="-42276.73"/>
        <n v="-2734353.18"/>
        <n v="4624.8"/>
        <n v="-71843.02"/>
        <n v="-254341.36"/>
        <n v="-412678.98"/>
        <n v="-614561.64"/>
        <n v="-1305910.03"/>
        <n v="-154012"/>
        <n v="-79028.92"/>
        <n v="-674940.55"/>
        <n v="-88787.7"/>
        <n v="-329897.7"/>
        <n v="-13597.65"/>
        <n v="-92351.6"/>
        <n v="37900.800000000003"/>
        <n v="-475379.54"/>
        <n v="-2506203.21"/>
        <n v="-205235.24"/>
        <n v="-13316.2"/>
        <n v="-1111204.77"/>
        <n v="-33205.5"/>
        <n v="-638118.18000000005"/>
        <n v="-24582.12"/>
        <n v="-157959.6"/>
        <n v="-531361.6"/>
        <n v="-22055.32"/>
        <n v="-2907932.93"/>
        <n v="-1866601.02"/>
        <n v="-2184532.09"/>
        <n v="307605.59999999998"/>
        <n v="-2948829.1"/>
        <n v="-3061694.09"/>
        <n v="-207221.2"/>
        <n v="-2004019.5"/>
        <n v="-206342.2"/>
        <n v="-470788.92"/>
        <n v="-405953.1"/>
        <n v="-144605.45000000001"/>
        <n v="-3071661.84"/>
        <n v="-11684.62"/>
        <n v="-32566.71"/>
        <n v="-855497.4"/>
        <n v="237293.6"/>
        <n v="-79082.64"/>
        <n v="-238529.7"/>
        <n v="-8956.86"/>
        <n v="-37739.68"/>
        <n v="-23713.58"/>
        <n v="-54563.22"/>
        <n v="-42196.08"/>
        <n v="-41428.86"/>
        <n v="-136653.35999999999"/>
        <n v="-174086.08"/>
        <n v="-3281203.02"/>
        <n v="-65810.399999999994"/>
        <n v="-2328067.69"/>
        <n v="-39584.269999999997"/>
        <n v="-551573.68000000005"/>
        <n v="-3333215.6"/>
        <n v="-169832.32000000001"/>
        <n v="-1392694.03"/>
        <n v="-76375.55"/>
        <n v="-466530.4"/>
        <n v="-181128.6"/>
        <n v="209281.6"/>
        <n v="-1086885.8700000001"/>
        <n v="-102151.29"/>
        <n v="-535239.18000000005"/>
        <n v="-94091.94"/>
        <n v="-299188.65000000002"/>
        <n v="-18070"/>
        <n v="-276073.56"/>
        <n v="-48841.64"/>
        <n v="-370632.6"/>
        <n v="-80961.3"/>
        <n v="-808986.78"/>
        <n v="-203252.3"/>
        <n v="-205749.49"/>
        <n v="-21431.52"/>
        <n v="-1126643.3600000001"/>
        <n v="-221971.16"/>
        <n v="-139927.75"/>
        <n v="-3347554.59"/>
        <n v="-62858.080000000002"/>
        <n v="-257052.52"/>
        <n v="-2497782.96"/>
        <n v="66852.800000000003"/>
        <n v="-44987.25"/>
        <n v="-12587.41"/>
        <n v="-511276.64"/>
        <n v="-176478.63"/>
        <n v="-65282.28"/>
        <n v="-196573.8"/>
        <n v="-26482.720000000001"/>
        <n v="-2049728.34"/>
        <n v="-71923.67"/>
        <n v="-399474.6"/>
        <n v="-1910127.88"/>
        <n v="-10747.4"/>
        <n v="-28985.61"/>
        <n v="-181599.45"/>
        <n v="-278202.12"/>
        <n v="-171405.36"/>
        <n v="-43368.160000000003"/>
        <n v="-3450.15"/>
        <n v="-360957.24"/>
        <n v="-2674147.9700000002"/>
        <n v="-14562.79"/>
        <n v="-595445.76000000001"/>
        <n v="204205.6"/>
        <n v="-821.86"/>
        <n v="-226676.96"/>
        <n v="-276018.52"/>
        <n v="-3566460.95"/>
        <n v="-303967.8"/>
        <n v="-146541.04999999999"/>
        <n v="-776010.23999999999"/>
        <n v="-6913.83"/>
        <n v="-1394687.58"/>
        <n v="-124132.68"/>
        <n v="100956"/>
        <n v="-2616432.41"/>
        <n v="-1314827.24"/>
        <n v="-58952.65"/>
        <n v="-329685.71999999997"/>
        <n v="-23384.35"/>
        <n v="-1926566.72"/>
        <n v="-66665.289999999994"/>
        <n v="-1725814.44"/>
        <n v="-290727.90000000002"/>
        <n v="-13288.4"/>
        <n v="-116047.88"/>
        <n v="-125926.91"/>
        <n v="-2732048.65"/>
        <n v="-2601981.46"/>
        <n v="-2148125.14"/>
        <n v="-137911.5"/>
        <n v="-181673"/>
        <n v="-526975.96"/>
        <n v="-169323.84"/>
        <n v="-1729182.54"/>
        <n v="-96795.72"/>
        <n v="-926467.37"/>
        <n v="-151843.6"/>
        <n v="375849.6"/>
        <n v="-19233.900000000001"/>
        <n v="-2074942.52"/>
        <n v="-201821.76"/>
        <n v="-2166361.92"/>
        <n v="-27800"/>
        <n v="-149009.54"/>
        <n v="-2815731.6"/>
        <n v="-3285918.36"/>
        <n v="329000"/>
        <n v="-35856.99"/>
        <n v="-259104.2"/>
        <n v="-150557.07999999999"/>
        <n v="-2956518.18"/>
        <n v="-1545284.28"/>
        <n v="-308007.84000000003"/>
        <n v="-237143.8"/>
        <n v="-2550547.87"/>
        <n v="-637134.12"/>
        <n v="-1737318.5"/>
        <n v="156980"/>
        <n v="-439708.08"/>
        <n v="-1579576.13"/>
        <n v="-34114.949999999997"/>
        <n v="-2512808.2799999998"/>
        <n v="-239206.5"/>
        <n v="-63632.85"/>
        <n v="-398275.92"/>
        <n v="-2240351.4900000002"/>
        <n v="-225878.39999999999"/>
        <n v="-2983799.79"/>
        <n v="-3178914.83"/>
        <n v="-77324.399999999994"/>
        <n v="-145573.25"/>
        <n v="-83746.960000000006"/>
        <n v="-128878.7"/>
        <n v="-89337.600000000006"/>
        <n v="-135354.01999999999"/>
        <n v="-524687.80000000005"/>
        <n v="-415216.8"/>
        <n v="67078.399999999994"/>
        <n v="-40617.06"/>
        <n v="-95884.240000000107"/>
        <n v="-3494294.44"/>
        <n v="231390.4"/>
        <n v="-38362.06"/>
        <n v="-161935"/>
        <n v="-6175.8"/>
        <n v="-34195.279999999999"/>
        <n v="304484.8"/>
        <n v="-3698035.25"/>
        <n v="-10363.5"/>
        <n v="-49873.96"/>
        <n v="-18351.189999999999"/>
        <n v="-6593.62"/>
        <n v="-235238.9"/>
        <n v="-559391.56000000006"/>
        <n v="-189387.25"/>
        <n v="-681029.82"/>
        <n v="-437610.6"/>
        <n v="-2426.38"/>
        <n v="-1847739.66"/>
        <n v="-265009.5"/>
        <n v="-1496110.02"/>
        <n v="-395144.82"/>
        <n v="-153315.65"/>
        <n v="-362680.2"/>
        <n v="-95427.92"/>
        <n v="-230627.88"/>
        <n v="-31813.54"/>
        <n v="-145184.73000000001"/>
        <n v="-335723.92"/>
        <n v="-268541"/>
        <n v="-698772.06"/>
        <n v="-114536.32000000001"/>
        <n v="-2641600.83"/>
        <n v="-175946.2"/>
        <n v="-149826.6"/>
        <n v="-155096.20000000001"/>
        <n v="-176130.92"/>
        <n v="-274374.8"/>
        <n v="266847.2"/>
        <n v="-143911.92000000001"/>
        <n v="-159978.6"/>
        <n v="-278799.3"/>
        <n v="-339053.4"/>
        <n v="-2376282.7200000002"/>
        <n v="292716"/>
        <n v="-2142268.83"/>
        <n v="-248309.6"/>
        <n v="336068.8"/>
        <n v="-1154265.45"/>
        <n v="-104239.11"/>
        <n v="-217868.6"/>
        <n v="-356766.48"/>
        <n v="-395681.58"/>
        <n v="-30672.51"/>
        <n v="-183843.76"/>
        <n v="-132120.82999999999"/>
        <n v="-687231.72"/>
        <n v="-4639.88"/>
        <n v="-732051.18"/>
        <n v="-613695.6"/>
        <n v="-2689091.04"/>
        <n v="-99278.79"/>
        <n v="-23930.06"/>
        <n v="-27156.6"/>
        <n v="-741891.78"/>
        <n v="-2921348.17"/>
        <n v="-245835.4"/>
        <n v="-61589.64"/>
        <n v="-110286.84"/>
        <n v="-1886297.01"/>
        <n v="-87939.02"/>
        <n v="-19289.27"/>
        <n v="282000"/>
        <n v="-2617350.5099999998"/>
        <n v="-10990.87"/>
        <n v="-248639.4"/>
        <n v="-1385242.45"/>
        <n v="-702128.31"/>
        <n v="-98591.59"/>
        <n v="-68962.600000000006"/>
        <n v="-77349.740000000005"/>
        <n v="-85149.9"/>
        <n v="5339.2"/>
        <n v="-331147.59999999998"/>
        <n v="-159348.26999999999"/>
        <n v="-343526.40000000002"/>
        <n v="-560472.07999999996"/>
        <n v="-57535.71"/>
        <n v="-253057.96"/>
        <n v="-80731.94"/>
        <n v="-140948.99"/>
        <n v="-131237.82"/>
        <n v="-70986.28"/>
        <n v="-1382726.28"/>
        <n v="-800934.18"/>
        <n v="-178632.9"/>
        <n v="-167884.2"/>
        <n v="71214.399999999994"/>
        <n v="-249308.07"/>
        <n v="-639370.62"/>
        <n v="-204562.8"/>
        <n v="-50728.85"/>
        <n v="-175112.2"/>
        <n v="-2213637.92"/>
        <n v="-67600.83"/>
        <n v="-160997.48000000001"/>
        <n v="-81342.8"/>
        <n v="178637.6"/>
        <n v="-398381.4"/>
        <n v="-149313.79999999999"/>
        <n v="-1038048.42"/>
        <n v="-22327.759999999998"/>
        <n v="219208"/>
        <n v="-198812.92"/>
        <n v="-699554.37"/>
        <n v="-369617.4"/>
        <n v="-813311.05"/>
        <n v="-2083259.75"/>
        <n v="-71645.17"/>
        <n v="-1377543.05"/>
        <n v="-326006.09999999998"/>
        <n v="-217924.2"/>
        <n v="-1762225.19"/>
        <n v="-167311.73000000001"/>
        <n v="-33685.19"/>
        <n v="-2085652.01"/>
        <n v="-271340.24"/>
        <n v="359681.6"/>
        <n v="-116813.46"/>
        <n v="-77374.759999999995"/>
        <n v="-367322.76"/>
        <n v="-25566.05"/>
        <n v="-209425.86"/>
        <n v="-2231579.87"/>
        <n v="-211530.2"/>
        <n v="-2656604.73"/>
        <n v="-230327.52"/>
        <n v="-3097641.57"/>
        <n v="-1756716.26"/>
        <n v="-34746.370000000003"/>
        <n v="-251689"/>
        <n v="-310030.88"/>
        <n v="-32683.97"/>
        <n v="-242347.14"/>
        <n v="-414243.9"/>
        <n v="-580239.24"/>
        <n v="-96340.5600000001"/>
        <n v="-751759.92"/>
        <n v="-663256.43999999994"/>
        <n v="-123894.53"/>
        <n v="-242608.52"/>
        <n v="-154014.29999999999"/>
        <n v="-194627.8"/>
        <n v="-24529.360000000001"/>
        <n v="-1546197.38"/>
        <n v="-95175"/>
        <n v="-1188448.8500000001"/>
        <n v="-333417.42"/>
        <n v="-3538152.54"/>
        <n v="-54390.36"/>
        <n v="-53535.47"/>
        <n v="-117395.32"/>
        <n v="-114424.8"/>
        <n v="-10454.18"/>
        <n v="25455.200000000001"/>
        <n v="-40078.080000000002"/>
        <n v="-22175.67"/>
        <n v="-279727.56"/>
        <n v="-34722.199999999997"/>
        <n v="-78101.460000000006"/>
        <n v="-2627100.19"/>
        <n v="-155963.74"/>
        <n v="13160"/>
        <n v="-105161.58"/>
        <n v="-397739.16"/>
        <n v="-263211.08"/>
        <n v="-91489.8"/>
        <n v="-202179.6"/>
        <n v="-120086.39"/>
        <n v="-875369.19"/>
        <n v="-481652.64"/>
        <n v="-168553.2"/>
        <n v="-633121.16"/>
        <n v="-119904.36"/>
        <n v="-61418.23"/>
        <n v="-2030356.47"/>
        <n v="-2535255.0499999998"/>
        <n v="-35236.629999999997"/>
        <n v="-350244"/>
        <n v="-305099.71999999997"/>
        <n v="-1580087.73"/>
        <n v="-94980.42"/>
        <n v="-11664.09"/>
        <n v="-154323.68"/>
        <n v="-87727.52"/>
        <n v="-612817.27"/>
        <n v="152919.20000000001"/>
        <n v="-248837.8"/>
        <n v="56663.199999999997"/>
        <n v="-40964.33"/>
        <n v="-27326.09"/>
        <n v="-2979421.26"/>
        <n v="-14323.44"/>
        <n v="287865.59999999998"/>
        <n v="-46064.6"/>
        <n v="-206442.8"/>
        <n v="245528"/>
        <n v="-73267.880000000107"/>
        <n v="-552236.57999999996"/>
        <n v="-797.42"/>
        <n v="-1494365.08"/>
        <n v="-2809228.64"/>
        <n v="-140318.39999999999"/>
        <n v="-8505.86"/>
        <n v="-35417.03"/>
        <n v="-12028.17"/>
        <n v="-135379.09"/>
        <n v="-1278235.93"/>
        <n v="-2606592.73"/>
        <n v="239023.2"/>
        <n v="181758.4"/>
        <n v="-35962.74"/>
        <n v="-748378.67"/>
        <n v="-614752.31999999995"/>
        <n v="-105183.73"/>
        <n v="173524"/>
        <n v="-3261049.09"/>
        <n v="-241507.36"/>
        <n v="-2952813.27"/>
        <n v="-42366.94"/>
        <n v="-829300.53"/>
        <n v="-223984.6"/>
        <n v="-31051.35"/>
        <n v="-484454.32"/>
        <n v="-47225.08"/>
        <n v="-158751.9"/>
        <n v="232631.2"/>
        <n v="-682490.34"/>
        <n v="-13984.71"/>
        <n v="-610367.65"/>
        <n v="-360893.68"/>
        <n v="-247211.36"/>
        <n v="-199275.3"/>
        <n v="360696.8"/>
        <n v="-2064645.3"/>
        <n v="-261613.96"/>
        <n v="-202086"/>
        <n v="-136618.42000000001"/>
        <n v="-394509.67"/>
        <n v="-1776253.05"/>
        <n v="-1294697.6399999999"/>
        <n v="-41283"/>
        <n v="-203789.67"/>
        <n v="-879123.42"/>
        <n v="-872771.76"/>
        <n v="-572096.69999999995"/>
        <n v="-620494.56000000006"/>
        <n v="-203096.43"/>
        <n v="-16461.5"/>
        <n v="-121319.2"/>
        <n v="-254839.82"/>
        <n v="-59692.360000000102"/>
        <n v="-74878.02"/>
        <n v="-20106.599999999999"/>
        <n v="-82875.94"/>
        <n v="-303835.32"/>
        <n v="-29901.3"/>
        <n v="-224160.21"/>
        <n v="-1385915.96"/>
        <n v="-2604747.79"/>
        <n v="-1950101.58"/>
        <n v="-157267.5"/>
        <n v="-233214.2"/>
        <n v="-253095.92"/>
        <n v="-146895.20000000001"/>
        <n v="-97390.41"/>
        <n v="-83698.570000000007"/>
        <n v="-40560.199999999997"/>
        <n v="-141460.1"/>
        <n v="-190671.52"/>
        <n v="-41442.39"/>
        <n v="-196424.54"/>
        <n v="-842075.52"/>
        <n v="-17670.18"/>
        <n v="214357.6"/>
        <n v="-318388.14"/>
        <n v="-55644.12"/>
        <n v="77117.600000000006"/>
        <n v="-15150.98"/>
        <n v="-787874.22"/>
        <n v="-859978.98"/>
        <n v="-159627.6"/>
        <n v="-2530116.7200000002"/>
        <n v="-117281.23"/>
        <n v="-70939.740000000005"/>
        <n v="-1380.06"/>
        <n v="-108611.96"/>
        <n v="-1310522.3799999999"/>
        <n v="-115227.19"/>
        <n v="-33285.33"/>
        <n v="-959676.29"/>
        <n v="-455619.78"/>
        <n v="-41905.74"/>
        <n v="-1110462.57"/>
        <n v="-578696.18000000005"/>
        <n v="-454188.42"/>
        <n v="249588.8"/>
        <n v="-791503.5"/>
        <n v="-81133.899999999994"/>
        <n v="358215.2"/>
        <n v="-490746.76"/>
        <n v="-56842.12"/>
        <n v="-127056.01"/>
        <n v="-335922.3"/>
        <n v="-73793.16"/>
        <n v="-655876.17000000004"/>
        <n v="-1932278.97"/>
        <n v="-944609.28000000003"/>
        <n v="-36598.97"/>
        <n v="-1174793.28"/>
        <n v="-1205668.29"/>
        <n v="-79656.36"/>
        <n v="-404114.48"/>
        <n v="-91732.22"/>
        <n v="-244756.23"/>
        <n v="-523035.24"/>
        <n v="-242972"/>
        <n v="-1915775.28"/>
        <n v="-71699.28"/>
        <n v="-1580649.33"/>
        <n v="-131466.20000000001"/>
        <n v="-115458.54"/>
        <n v="-98634.4"/>
        <n v="-670681.62"/>
        <n v="-274790.2"/>
        <n v="-883789.44"/>
        <n v="-2454458.7599999998"/>
        <n v="-658126.74"/>
        <n v="-141508.49"/>
        <n v="-211048"/>
        <n v="-1903313.31"/>
        <n v="-106715.36"/>
        <n v="-120233.02"/>
        <n v="-2090009.53"/>
        <n v="-33130.46"/>
        <n v="-449750.56"/>
        <n v="-27549.8"/>
        <n v="-98844.64"/>
        <n v="-2613145.34"/>
        <n v="-238626.84"/>
        <n v="-1444280.53"/>
        <n v="26545.599999999999"/>
        <n v="-238690.8"/>
        <n v="-229017.60000000001"/>
        <n v="-1194291.1599999999"/>
        <n v="-522714.78"/>
        <n v="-39485.050000000003"/>
        <n v="-1981189.99"/>
        <n v="-1301433.8400000001"/>
        <n v="-2731562.21"/>
        <n v="-946537.54"/>
        <n v="-25810.6"/>
        <n v="-283774"/>
        <n v="-285880.84000000003"/>
        <n v="-302227.8"/>
        <n v="-2265470.2200000002"/>
        <n v="-212588.08"/>
        <n v="-491509.48"/>
        <n v="-108336.06"/>
        <n v="-1417836.39"/>
        <n v="-71444.7"/>
        <n v="-348171.3"/>
        <n v="-1012450.86"/>
        <n v="-251868.48"/>
        <n v="-162657.79999999999"/>
        <n v="-2336001.5299999998"/>
        <n v="-176225.08"/>
        <n v="-492906.47"/>
        <n v="222028"/>
        <n v="-518141.12"/>
        <n v="-600133.52"/>
        <n v="-334423.8"/>
        <n v="-16709.55"/>
        <n v="-256210.36"/>
        <n v="-2730855.48"/>
        <n v="-92679.3"/>
        <n v="-130193.8"/>
        <n v="20604.8"/>
        <n v="-669965.93999999994"/>
        <n v="367276.79999999999"/>
        <n v="-1513503.16"/>
        <n v="-927082.35"/>
        <n v="-46760.87"/>
        <n v="-2004693.12"/>
        <n v="-2063565.39"/>
        <n v="-2688900.24"/>
        <n v="-155622.24"/>
        <n v="-256084.2"/>
        <n v="-272573.03000000003"/>
        <n v="264967.2"/>
        <n v="-96410.5"/>
        <n v="-170283.07"/>
        <n v="-204901.2"/>
        <n v="-3111450.78"/>
        <n v="-535048.07999999996"/>
        <n v="-264209.28000000003"/>
        <n v="-210938.14"/>
        <n v="-2653023.7200000002"/>
        <n v="-326861.87"/>
        <n v="-921240.04"/>
        <n v="-61884.9"/>
        <n v="-14761.8"/>
        <n v="-563508.54"/>
        <n v="-120573.32"/>
        <n v="-158010.16"/>
        <n v="-102867.18"/>
        <n v="-262376.40000000002"/>
        <n v="-81293.240000000005"/>
        <n v="-40896.68"/>
        <n v="-89067.96"/>
        <n v="-26121.919999999998"/>
        <n v="-204010.94"/>
        <n v="245227.2"/>
        <n v="-1769076.27"/>
        <n v="-10855.49"/>
        <n v="-173900.16"/>
        <n v="6016"/>
        <n v="-3204410.34"/>
        <n v="-397408.5"/>
        <n v="-2166988.85"/>
        <n v="-1627852.06"/>
        <n v="-104525.8"/>
        <n v="-462081.2"/>
        <n v="-882612.36"/>
        <n v="-647511.48"/>
        <n v="-93186.9"/>
        <n v="361373.6"/>
        <n v="-37252"/>
        <n v="-82818.679999999993"/>
        <n v="-1988.91"/>
        <n v="-7797.79"/>
        <n v="-462508.2"/>
        <n v="-12637.02"/>
        <n v="-1472037.32"/>
        <n v="-3010070.97"/>
        <n v="-423881.64"/>
        <n v="-201008.96"/>
        <n v="-2447598.27"/>
        <n v="-2610753.08"/>
        <n v="-18517.240000000002"/>
        <n v="-3150183.93"/>
        <n v="-579611.34"/>
        <n v="-3036463.75"/>
        <n v="-17683.71"/>
        <n v="-139806.20000000001"/>
        <n v="-189401.32"/>
        <n v="-117566.2"/>
        <n v="-26838"/>
        <n v="-42348.9"/>
        <n v="-1032322.65"/>
        <n v="-79424.12"/>
        <n v="-236795.4"/>
        <n v="-2609267.0699999998"/>
        <n v="-4798.6400000000003"/>
        <n v="-2449282.3199999998"/>
        <n v="-1576193.74"/>
        <n v="203528.8"/>
        <n v="-251685"/>
        <n v="-2217893.85"/>
        <n v="-1673784.58"/>
        <n v="289557.59999999998"/>
        <n v="-128380.5"/>
        <n v="-36869.25"/>
        <n v="305537.59999999998"/>
        <n v="-160057.99"/>
        <n v="-3043353.43"/>
        <n v="-2262203.9300000002"/>
        <n v="83547.199999999997"/>
        <n v="-2946865.61"/>
        <n v="-1702911.36"/>
        <n v="354944"/>
        <n v="-605921.18999999994"/>
        <n v="-2160609.4900000002"/>
        <n v="-39152.959999999999"/>
        <n v="-871340.4"/>
        <n v="81592"/>
        <n v="-42024.18"/>
        <n v="-304246.25"/>
        <n v="-226718.52"/>
        <n v="-246612.44"/>
        <n v="-125516.52"/>
        <n v="-2274503.5299999998"/>
        <n v="-2485558.14"/>
        <n v="-415809.52"/>
        <n v="-535060.26"/>
        <n v="-826968.24"/>
        <n v="-1028617.74"/>
        <n v="-36920.480000000003"/>
        <n v="-3155909.7"/>
        <n v="-160658.37"/>
        <n v="-150654.20000000001"/>
        <n v="-35344.870000000003"/>
        <n v="-417924"/>
        <n v="-28913.61"/>
        <n v="-123918.47"/>
        <n v="-53132.76"/>
        <n v="-45551.12"/>
        <n v="-67193.119999999995"/>
        <n v="-49216.77"/>
        <n v="-237856.8"/>
        <n v="-223476.96"/>
        <n v="-1115266.23"/>
        <n v="-225569.2"/>
        <n v="-14571.81"/>
        <n v="-2234222.34"/>
        <n v="-1863906.54"/>
        <n v="-153608.72"/>
        <n v="-76272"/>
        <n v="-2886408.63"/>
        <n v="-143439.29999999999"/>
        <n v="-140089.04999999999"/>
        <n v="-328840.2"/>
        <n v="-23420.43"/>
        <n v="-224634.06"/>
        <n v="-297454.5"/>
        <n v="-133346.71"/>
        <n v="-635345.76"/>
        <n v="-132346.65"/>
        <n v="-74488.34"/>
        <n v="-252563.9"/>
        <n v="-146895.91"/>
        <n v="-26094.86"/>
        <n v="-2422098.73"/>
        <n v="-36405.410000000003"/>
        <n v="-35358.400000000001"/>
        <n v="-226068.57"/>
        <n v="-752626.98"/>
        <n v="-28778.31"/>
        <n v="-134816.22"/>
        <n v="-2647663.41"/>
        <n v="-97818.84"/>
        <n v="-1910386.32"/>
        <n v="-344558.76"/>
        <n v="-266501.34000000003"/>
        <n v="-71390.399999999994"/>
        <n v="-172116.45"/>
        <n v="-207016.2"/>
        <n v="-110393.64"/>
        <n v="-30726.63"/>
        <n v="-64259.16"/>
        <n v="-332927.28000000003"/>
        <n v="-128056.07"/>
        <n v="-857474.1"/>
        <n v="-213559.6"/>
        <n v="-595143.27"/>
        <n v="-265713.65999999997"/>
        <n v="-554473.07999999996"/>
        <n v="-279267.84000000003"/>
        <n v="-3168947.08"/>
        <n v="-603602.87"/>
        <n v="-25228.94"/>
        <n v="-1844432.46"/>
        <n v="-59331.97"/>
        <n v="-874769.74"/>
        <n v="-207360.2"/>
        <n v="-25517.66"/>
        <n v="-2194898.5499999998"/>
        <n v="-140022.68"/>
        <n v="-150292.79999999999"/>
        <n v="224547.20000000001"/>
        <n v="-263519.76"/>
        <n v="-2459386.62"/>
        <n v="-150968.70000000001"/>
        <n v="-14017.08"/>
        <n v="-98370.32"/>
        <n v="-862201.96"/>
        <n v="-2842339.59"/>
        <n v="-2553396.96"/>
        <n v="-3076047.65"/>
        <n v="-170088.3"/>
        <n v="-25856.39"/>
        <n v="-290643.3"/>
        <n v="122839.2"/>
        <n v="235601.6"/>
        <n v="-2819773.32"/>
        <n v="-1643482.62"/>
        <n v="-214968.6"/>
        <n v="-1491941.48"/>
        <n v="-18310.599999999999"/>
        <n v="-2141072.7000000002"/>
        <n v="318509.59999999998"/>
        <n v="-141502"/>
        <n v="-168311.7"/>
        <n v="-530139.96"/>
        <n v="328924.79999999999"/>
        <n v="-705074.57"/>
        <n v="-108801.62"/>
        <n v="-46741.5"/>
        <n v="-109499.04"/>
        <n v="-8005.25"/>
        <n v="-125168.8"/>
        <n v="-196519.37"/>
        <n v="-34594.76"/>
        <n v="-95048.1"/>
        <n v="247257.60000000001"/>
        <n v="-170299.8"/>
        <n v="-560662.76"/>
        <n v="-746034.15"/>
        <n v="-2987932.74"/>
        <n v="-1530377.73"/>
        <n v="-221617.71"/>
        <n v="-94071.360000000001"/>
        <n v="-69100.92"/>
        <n v="-2883333.73"/>
        <n v="-275923.69"/>
        <n v="-416358.9"/>
        <n v="-900287.18"/>
        <n v="-107399.7"/>
        <n v="-830815.02"/>
        <n v="-256957.69"/>
        <n v="-191882.56"/>
        <n v="-413567.1"/>
        <n v="-1229037.53"/>
        <n v="-281441.15999999997"/>
        <n v="-13566.08"/>
        <n v="-519539.44"/>
        <n v="-69382.86"/>
        <n v="-182784.68"/>
        <n v="290460"/>
        <n v="-1842837.62"/>
        <n v="84374.399999999994"/>
        <n v="-99554.36"/>
        <n v="-53926.66"/>
        <n v="-184159.86"/>
        <n v="-242040.6"/>
        <n v="-26183.7"/>
        <n v="-188261.6"/>
        <n v="-830910.27"/>
        <n v="-1204104.2"/>
        <n v="-1947435.42"/>
        <n v="-326126.36"/>
        <n v="-207916.2"/>
        <n v="-101102.84"/>
        <n v="-2348239.3199999998"/>
        <n v="78809.600000000006"/>
        <n v="232180"/>
        <n v="-262038.18"/>
        <n v="-271025.56"/>
        <n v="112010.4"/>
        <n v="-110315.36"/>
        <n v="70048.800000000003"/>
        <n v="-552082.16"/>
        <n v="-13949.43"/>
        <n v="-1977411.51"/>
        <n v="-1486714.15"/>
        <n v="369796"/>
        <n v="-2383354.9900000002"/>
        <n v="-2524054.14"/>
        <n v="-142799.64000000001"/>
        <n v="-2540482.38"/>
        <n v="85164"/>
        <n v="-18274.52"/>
        <n v="289144"/>
        <n v="-2853199.71"/>
        <n v="-55528.44"/>
        <n v="-2761505.19"/>
        <n v="-521128.44"/>
        <n v="-89253"/>
        <n v="-14522.2"/>
        <n v="-52619.4"/>
        <n v="-9525.68"/>
        <n v="-36382.17"/>
        <n v="-410279.8"/>
        <n v="-352472.4"/>
        <n v="-89191.62"/>
        <n v="-2044983.59"/>
        <n v="-163297.20000000001"/>
        <n v="-44188.98"/>
        <n v="-24805"/>
        <n v="-2899934.1"/>
        <n v="-2707240.9"/>
        <n v="-1454427.7"/>
        <n v="344265.6"/>
        <n v="-341916.12"/>
        <n v="-125489.2"/>
        <n v="-115506"/>
        <n v="-307859.40000000002"/>
        <n v="-543737.88"/>
        <n v="-1340963.8899999999"/>
        <n v="-13841.19"/>
        <n v="-163644.97"/>
        <n v="-29144.7"/>
        <n v="-104301.96"/>
        <n v="-32025.51"/>
        <n v="-3256264.57"/>
        <n v="-1183769.99"/>
        <n v="-149219.28"/>
        <n v="-6571.07"/>
        <n v="-621588.89"/>
        <n v="-736255.8"/>
        <n v="-278184.08"/>
        <n v="-446167.99"/>
        <n v="-28214.1"/>
        <n v="-8045.84"/>
        <n v="-77034.720000000001"/>
        <n v="-10796.94"/>
        <n v="-12952.39"/>
        <n v="-568480.64"/>
        <n v="-6106.54"/>
        <n v="-3233039.19"/>
        <n v="-307901.7"/>
        <n v="-2002720.33"/>
        <n v="-88585.96"/>
        <n v="-532569.24"/>
        <n v="-228758.39999999999"/>
        <n v="-86021.29"/>
        <n v="-248532"/>
        <n v="-1613579.37"/>
        <n v="-44908.92"/>
        <n v="-163929.46"/>
        <n v="-2360701.29"/>
        <n v="-8632.14"/>
        <n v="-500471.44"/>
        <n v="372052"/>
        <n v="-142942.24"/>
        <n v="-230531.73"/>
        <n v="-89645.96"/>
        <n v="-150842.92000000001"/>
        <n v="-349440.3"/>
        <n v="-1851444.57"/>
        <n v="-19992.52"/>
        <n v="-142641.79999999999"/>
        <n v="-185182.2"/>
        <n v="69108.800000000003"/>
        <n v="-286878.59999999998"/>
        <n v="-561987.72"/>
        <n v="-48677.8"/>
        <n v="-46459.08"/>
        <n v="-103070.7"/>
        <n v="-15965.4"/>
        <n v="-804086.35"/>
        <n v="-2935.66"/>
        <n v="-1629823.59"/>
        <n v="-421984.8"/>
        <n v="-78090.2"/>
        <n v="-665582.4"/>
        <n v="-3039765.04"/>
        <n v="-289105.06"/>
        <n v="-152486.64000000001"/>
        <n v="357463.2"/>
        <n v="-214672.5"/>
        <n v="-155091.76"/>
        <n v="-2139417.12"/>
        <n v="-3038308.69"/>
        <n v="-1660228.44"/>
        <n v="-2784071.46"/>
        <n v="-208921.72"/>
        <n v="-2261896.44"/>
        <n v="-26902.799999999999"/>
        <n v="-5113.21"/>
        <n v="-160425"/>
        <n v="-12686.63"/>
        <n v="-5278.87"/>
        <n v="-127153.8"/>
        <n v="-247496.56"/>
        <n v="58731.199999999997"/>
        <n v="-130169.1"/>
        <n v="61852"/>
        <n v="-34993.089999999997"/>
        <n v="-3555695.78"/>
        <n v="-613798.92000000004"/>
        <n v="-24920.85"/>
        <n v="307568"/>
        <n v="-5337.6"/>
        <n v="-15317.96"/>
        <n v="-3198052.91"/>
        <n v="-222244.2"/>
        <n v="26207.200000000001"/>
        <n v="-459287.64"/>
        <n v="-201766.63"/>
        <n v="161454.39999999999"/>
        <n v="-92666.85"/>
        <n v="-408110.4"/>
        <n v="-598375.54"/>
        <n v="-205790.91"/>
        <n v="-41250.44"/>
        <n v="-259446.44"/>
        <n v="-632.20000000000005"/>
        <n v="357914.4"/>
        <n v="-3256.22"/>
        <n v="-95473.47"/>
        <n v="-2523435.59"/>
        <n v="-20581.88"/>
        <n v="-112478.8"/>
        <n v="-1669230.36"/>
        <n v="-2140427.5499999998"/>
        <n v="-681953.58"/>
        <n v="-7233.3"/>
        <n v="-11013.42"/>
        <n v="-207650.7"/>
        <n v="-141112.79999999999"/>
        <n v="93285.6"/>
        <n v="-1242828.8999999999"/>
        <n v="-653326.38"/>
        <n v="-3567657.08"/>
        <n v="-2506689.77"/>
        <n v="-111561.4"/>
        <n v="332722.40000000002"/>
        <n v="-192507.3"/>
        <n v="-196873.56"/>
        <n v="-242527.2"/>
        <n v="-309028.71999999997"/>
        <n v="270607.2"/>
        <n v="-407772"/>
        <n v="-50551.42"/>
        <n v="-10500.63"/>
        <n v="-61132.2"/>
        <n v="-623587.16"/>
        <n v="-11527.56"/>
        <n v="-64803.6"/>
        <n v="-205958.7"/>
        <n v="-115394.4"/>
        <n v="-775673.43"/>
        <n v="-178921.4"/>
        <n v="-207329.2"/>
        <n v="-102999"/>
        <n v="-213698.6"/>
        <n v="-310188.93"/>
        <n v="-1780240.15"/>
        <n v="-511912.24"/>
        <n v="-1236109.8"/>
        <n v="294784"/>
        <n v="-128136.96000000001"/>
        <n v="-45937.8"/>
        <n v="-29838.16"/>
        <n v="-93313.8"/>
        <n v="-235883"/>
        <n v="-36598.65"/>
        <n v="-50021.72"/>
        <n v="-522844.56"/>
        <n v="345393.6"/>
        <n v="-20083.03"/>
        <n v="-78043.5"/>
        <n v="-372370.39"/>
        <n v="-262126.2"/>
        <n v="-484246.98"/>
        <n v="-324346.68"/>
        <n v="-1990382.77"/>
        <n v="-1805757.59"/>
        <n v="-28440.06"/>
        <n v="220787.20000000001"/>
        <n v="-42060.26"/>
        <n v="-876439.62"/>
        <n v="-824174.07"/>
        <n v="-42696.17"/>
        <n v="-81972.66"/>
        <n v="20529.599999999999"/>
        <n v="-3080464.26"/>
        <n v="-50717.7"/>
        <n v="340392.8"/>
        <n v="-642346.61"/>
        <n v="-527960.32999999996"/>
        <n v="-1961786.2"/>
        <n v="-416445.12"/>
        <n v="-2994030.13"/>
        <n v="-24678.720000000001"/>
        <n v="-109126.44"/>
        <n v="-46631.83"/>
        <n v="-251090.08"/>
        <n v="-25815.24"/>
        <n v="-2565081.58"/>
        <n v="-106936.63"/>
        <n v="-1834863.42"/>
        <n v="292678.40000000002"/>
        <n v="-514216.08"/>
        <n v="-92879.8"/>
        <n v="91856.8"/>
        <n v="-294704.09999999998"/>
        <n v="-499136.68"/>
        <n v="-224512.8"/>
        <n v="-212419.8"/>
        <n v="-363060.9"/>
        <n v="-284372.92"/>
        <n v="-122754.6"/>
        <n v="-24836.57"/>
        <n v="-128168.98"/>
        <n v="-2496772.5299999998"/>
        <n v="-89267.6"/>
        <n v="-57231.9"/>
        <n v="-10230.4"/>
        <n v="-349071.52"/>
        <n v="-18373.740000000002"/>
        <n v="-2223.4299999999998"/>
        <n v="-5240.62"/>
        <n v="-264683.8"/>
        <n v="-321634.53999999998"/>
        <n v="-348552"/>
        <n v="-90957.07"/>
        <n v="-77633.69"/>
        <n v="-837077.22"/>
        <n v="-313065.44"/>
        <n v="-288093.53999999998"/>
        <n v="-282521.7"/>
        <n v="-1723224.62"/>
        <n v="-12904"/>
        <n v="-2120758.5299999998"/>
        <n v="-12009.6"/>
        <n v="-384977.48"/>
        <n v="-396550.84"/>
        <n v="161755.20000000001"/>
        <n v="52076"/>
        <n v="-1678895.4"/>
        <n v="-97501.04"/>
        <n v="-2236755.21"/>
        <n v="-433881"/>
        <n v="-95555.7"/>
        <n v="-178651.62"/>
        <n v="-3678897.17"/>
        <n v="-259722"/>
        <n v="-220005.6"/>
        <n v="110619.2"/>
        <n v="-33243.21"/>
        <n v="-16170.84"/>
        <n v="-309918.56"/>
        <n v="-156122.26999999999"/>
        <n v="-177586.4"/>
        <n v="-218900.64"/>
        <n v="-36696"/>
        <n v="-121345.99"/>
        <n v="-25614.44"/>
        <n v="-3468.6"/>
        <n v="60348"/>
        <n v="-28792.05"/>
        <n v="-37365.35"/>
        <n v="-93489.48"/>
        <n v="-32937.620000000003"/>
        <n v="-35083.29"/>
        <n v="-56613.51"/>
        <n v="-26595.47"/>
        <n v="-79762.850000000006"/>
        <n v="-51801.4"/>
        <n v="-471551.64"/>
        <n v="-25697.98"/>
        <n v="-548268.56000000006"/>
        <n v="-1908897.92"/>
        <n v="-20304"/>
        <n v="-32415.599999999999"/>
        <n v="-210962.44"/>
        <n v="-149508.97"/>
        <n v="-562613.93999999994"/>
        <n v="-238910.4"/>
        <n v="-182646"/>
        <n v="-2117548.81"/>
        <n v="-62198.76"/>
        <n v="-103602.99"/>
        <n v="-41639.199999999997"/>
        <n v="-268186.59999999998"/>
        <n v="-2490709.9500000002"/>
        <n v="-3248290.37"/>
        <n v="-2940884.96"/>
        <n v="-320972.40000000002"/>
        <n v="-14964.18"/>
        <n v="-2065992.54"/>
        <n v="-3244827.54"/>
        <n v="-126856.96000000001"/>
        <n v="-14603.38"/>
        <n v="214132"/>
        <n v="-225256.64"/>
        <n v="-153984.20000000001"/>
        <n v="-39776.58"/>
        <n v="-136272.64000000001"/>
        <n v="-139684.59"/>
        <n v="-261117.9"/>
        <n v="-1942414.33"/>
        <n v="-25035.119999999999"/>
        <n v="284707.20000000001"/>
        <n v="62528.800000000003"/>
        <n v="-455.51"/>
        <n v="261395.20000000001"/>
        <n v="-262868.76"/>
        <n v="-2919354.62"/>
        <n v="-253869.6"/>
        <n v="-1999640.97"/>
        <n v="-782269.02"/>
        <n v="-136492.06"/>
        <n v="-140685.85999999999"/>
        <n v="-96726.6"/>
        <n v="-1524667.04"/>
        <n v="-12485.95"/>
        <n v="-116287.4"/>
        <n v="-1223293.92"/>
        <n v="-389752.2"/>
        <n v="-2593370.66"/>
        <n v="-35066.699999999997"/>
        <n v="-13376.66"/>
        <n v="-145681.20000000001"/>
        <n v="-501615.52"/>
        <n v="-1221042.79"/>
        <n v="-2541776.25"/>
        <n v="68657.600000000006"/>
        <n v="-18400.8"/>
        <n v="-282056.03000000003"/>
        <n v="-2819990.79"/>
        <n v="-3258299.94"/>
        <n v="-921817.52"/>
        <n v="-27688.799999999999"/>
        <n v="250679.2"/>
        <n v="-97290"/>
        <n v="-127427"/>
        <n v="-349770.68"/>
        <n v="-373495.5"/>
        <n v="-2000328.07"/>
        <n v="231503.2"/>
        <n v="-2612298.36"/>
        <n v="-31606.080000000002"/>
        <n v="-132652.79999999999"/>
        <n v="115394.4"/>
        <n v="-30381.68"/>
        <n v="-56184.4"/>
        <n v="-60849.25"/>
        <n v="-187733.4"/>
        <n v="372164.8"/>
        <n v="-215959.52"/>
        <n v="-3877.16"/>
        <n v="-1388330.82"/>
        <n v="-18333.8"/>
        <n v="-84373.000000000102"/>
        <n v="-713026.77"/>
        <n v="-126394.68"/>
        <n v="221464"/>
        <n v="-54890.39"/>
        <n v="-356688.4"/>
        <n v="-295254"/>
        <n v="-11468.43"/>
        <n v="-390555.9"/>
        <n v="-580521.76"/>
        <n v="-1119556.44"/>
        <n v="-251382.6"/>
        <n v="184916.8"/>
        <n v="-424962.16"/>
        <n v="-670328.19999999995"/>
        <n v="-237011.78"/>
        <n v="-244155.6"/>
        <n v="-862011.02"/>
        <n v="-280064.59999999998"/>
        <n v="-27674.1"/>
        <n v="-197574.6"/>
        <n v="-135233.1"/>
        <n v="-39137.78"/>
        <n v="-168182.44"/>
        <n v="-117760.8"/>
        <n v="-161337.44"/>
        <n v="-2135518.0499999998"/>
        <n v="-7333.52"/>
        <n v="-11139.7"/>
        <n v="-135148.5"/>
        <n v="-379642.5"/>
        <n v="-752090.22"/>
        <n v="-637223.57999999996"/>
        <n v="-117720.9"/>
        <n v="-356.29"/>
        <n v="-163562.20000000001"/>
        <n v="-1398275.97"/>
        <n v="345130.4"/>
        <n v="-354029.2"/>
        <n v="-237991.69"/>
        <n v="-197757.68"/>
        <n v="-325625.40000000002"/>
        <n v="-21183.599999999999"/>
        <n v="-384930"/>
        <n v="-1083295.07"/>
        <n v="-101470"/>
        <n v="-30503.65"/>
        <n v="-366232.72"/>
        <n v="231954.4"/>
        <n v="-65302.2"/>
        <n v="56136.800000000003"/>
        <n v="-868966.74"/>
        <n v="-232774.92"/>
        <n v="-41072.57"/>
        <n v="-34542.089999999997"/>
        <n v="-155846.79999999999"/>
        <n v="-465767.67999999999"/>
        <n v="-427082.04"/>
        <n v="-398169.9"/>
        <n v="-157348"/>
        <n v="-223790"/>
        <n v="306477.59999999998"/>
        <n v="-43120.11"/>
        <n v="-894795.9"/>
        <n v="-54661.599999999999"/>
        <n v="-13994.53"/>
        <n v="-458735.22"/>
        <n v="-1479269.52"/>
        <n v="-82844"/>
        <n v="-79714.460000000006"/>
        <n v="-39358.720000000001"/>
        <n v="-154492.84"/>
        <n v="-307249.2"/>
        <n v="-144863.53"/>
        <n v="44067.199999999997"/>
        <n v="-20936.740000000002"/>
        <n v="-103151.35"/>
        <n v="-212113.72"/>
        <n v="368705.6"/>
        <n v="-2929322.37"/>
        <n v="-2801248.77"/>
        <n v="184540.79999999999"/>
        <n v="50496.800000000003"/>
        <n v="-375539.4"/>
        <n v="-12871.74"/>
        <n v="-211646.92"/>
        <n v="-17662.349999999999"/>
        <n v="-33387.800000000003"/>
        <n v="-581574"/>
        <n v="-1744356.25"/>
        <n v="-43435.81"/>
        <n v="-247724.72"/>
        <n v="-256293.88"/>
        <n v="-205338.56"/>
        <n v="-299631.19"/>
        <n v="-1881512.49"/>
        <n v="-617989.68000000005"/>
        <n v="-87528.09"/>
        <n v="227780.8"/>
        <n v="-229107.06"/>
        <n v="-1716046.95"/>
        <n v="-2865579.48"/>
        <n v="-198006.3"/>
        <n v="-237865.25"/>
        <n v="-35994.31"/>
        <n v="-573629"/>
        <n v="-59043.6"/>
        <n v="-208200.6"/>
        <n v="-25097.599999999999"/>
        <n v="-407391.3"/>
        <n v="-150121.91"/>
        <n v="-297.66000000000003"/>
        <n v="-2799081.47"/>
        <n v="-156819.79999999999"/>
        <n v="-164993"/>
        <n v="-133395.1"/>
        <n v="-2682354.84"/>
        <n v="88961.600000000006"/>
        <n v="-185108.16"/>
        <n v="-433433.7"/>
        <n v="-117340.2"/>
        <n v="-142308.20000000001"/>
        <n v="-70697.789999999994"/>
        <n v="-456603.84"/>
        <n v="-252316.44"/>
        <n v="-256093.6"/>
        <n v="-2099849.21"/>
        <n v="-389956.14"/>
        <n v="-63196.2"/>
        <n v="-421223.4"/>
        <n v="-268874.65999999997"/>
        <n v="-220287.2"/>
        <n v="-539354.34"/>
        <n v="-238858.2"/>
        <n v="-1453197.74"/>
        <n v="-46953"/>
        <n v="-215811.4"/>
        <n v="-817615.91"/>
        <n v="-3621.53"/>
        <n v="-263239.59999999998"/>
        <n v="-63504.49"/>
        <n v="-468591.48"/>
        <n v="-9231.9699999999993"/>
        <n v="-216666.44"/>
        <n v="-116361.60000000001"/>
        <n v="-511800.66"/>
        <n v="-119264.53"/>
        <n v="-6868.73"/>
        <n v="-264922.28000000003"/>
        <n v="-151912.34"/>
        <n v="-40840.120000000003"/>
        <n v="-2128976.0099999998"/>
        <n v="-124658.1"/>
        <n v="-505513.56"/>
        <n v="-275692.59999999998"/>
        <n v="-2245291.98"/>
        <n v="-112848.83"/>
        <n v="-34772.1"/>
        <n v="-443721.6"/>
        <n v="-874918.8"/>
        <n v="-30947.62"/>
        <n v="-81398.400000000096"/>
        <n v="-7824.85"/>
        <n v="340956.8"/>
        <n v="-2381202.56"/>
        <n v="-166018.72"/>
        <n v="-234891.9"/>
        <n v="-146672.73000000001"/>
        <n v="-37550.26"/>
        <n v="-57657.2"/>
        <n v="-154497.42000000001"/>
        <n v="-294573.59000000003"/>
        <n v="-165816"/>
        <n v="249137.6"/>
        <n v="-154818.20000000001"/>
        <n v="-4099.59"/>
        <n v="-3922907.69"/>
        <n v="-43951.8"/>
        <n v="-805649.52"/>
        <n v="-38781"/>
        <n v="-62605.599999999999"/>
        <n v="-208750.2"/>
        <n v="-1426584.38"/>
        <n v="-1313559"/>
        <n v="-251062"/>
        <n v="-2098999.92"/>
        <n v="-472527.72"/>
        <n v="-898609.08"/>
        <n v="-62840.68"/>
        <n v="-1304465.1299999999"/>
        <n v="-302262.67"/>
        <n v="-95177.71"/>
        <n v="216012"/>
        <n v="-1842787.57"/>
        <n v="-7586.4"/>
        <n v="-204231.72"/>
        <n v="-156347.20000000001"/>
        <n v="-614625.19999999995"/>
        <n v="-2235759.79"/>
        <n v="-145173.6"/>
        <n v="-2069304.9"/>
        <n v="-106651.56"/>
        <n v="-1278530.76"/>
        <n v="-44522.720000000001"/>
        <n v="-201608.58"/>
        <n v="-136332.9"/>
        <n v="-551329.56999999995"/>
        <n v="-1809680.13"/>
        <n v="-119039.6"/>
        <n v="-24698.32"/>
        <n v="-72714.039999999994"/>
        <n v="-2637865.36"/>
        <n v="-25413.85"/>
        <n v="-86165.1"/>
        <n v="-1120903.6799999999"/>
        <n v="-181789.11"/>
        <n v="-58408.959999999999"/>
        <n v="-227218.84"/>
        <n v="-314235.01"/>
        <n v="-28016.12"/>
        <n v="-34131.72"/>
        <n v="-2674855.5099999998"/>
        <n v="-1081749.82"/>
        <n v="-3026316.58"/>
        <n v="-272366"/>
        <n v="-207171.94"/>
        <n v="-551944.55000000005"/>
        <n v="-133056.37"/>
        <n v="-26694.69"/>
        <n v="-2103846.58"/>
        <n v="3196"/>
        <n v="-108812.98"/>
        <n v="-79956.41"/>
        <n v="-1499628.73"/>
        <n v="-116925.39"/>
        <n v="-20451.669999999998"/>
        <n v="-176683.5"/>
        <n v="-96312.23"/>
        <n v="-226734"/>
        <n v="-470738.52"/>
        <n v="-63578.6"/>
        <n v="204393.60000000001"/>
        <n v="-2745338.31"/>
        <n v="-95263.78"/>
        <n v="-38090.050000000003"/>
        <n v="-3423324.06"/>
        <n v="-267269.2"/>
        <n v="-501488.4"/>
        <n v="-115277.84"/>
        <n v="-46525.919999999998"/>
        <n v="-2352913.48"/>
        <n v="-2198022.06"/>
        <n v="-174228.68"/>
        <n v="-304010.09999999998"/>
        <n v="-677838.42"/>
        <n v="-637670.88"/>
        <n v="-115056"/>
        <n v="-93089.279999999999"/>
        <n v="176795.2"/>
        <n v="-1686744.48"/>
        <n v="-2824910.63"/>
        <n v="-68955.75"/>
        <n v="-1730002.69"/>
        <n v="-2184133.38"/>
        <n v="-327739.62"/>
        <n v="-174866.52"/>
        <n v="-50067.8"/>
        <n v="-121730.11"/>
        <n v="-989547.78"/>
        <n v="90240"/>
        <n v="-1672438.11"/>
        <n v="-260751.52"/>
        <n v="-14752.27"/>
        <n v="-61250.400000000001"/>
        <n v="-25057.56"/>
        <n v="-44486.64"/>
        <n v="-63052.17"/>
        <n v="-68697.67"/>
        <n v="-850943.52"/>
        <n v="-85456.74"/>
        <n v="-41843.78"/>
        <n v="-175255.4"/>
        <n v="-72863.800000000105"/>
        <n v="-39728.19"/>
        <n v="-814069.77"/>
        <n v="-17534.16"/>
        <n v="-2660193.12"/>
        <n v="-354897"/>
        <n v="-2542241.88"/>
        <n v="-102289.96"/>
        <n v="-236727.29"/>
        <n v="-396562.5"/>
        <n v="-45059.41"/>
        <n v="-2515633.89"/>
        <n v="-31759.97"/>
        <n v="-28933.200000000001"/>
        <n v="-45760.81"/>
        <n v="-75536.789999999994"/>
        <n v="-403285.68"/>
        <n v="-217636.12"/>
        <n v="-39870.959999999999"/>
        <n v="-58423.1"/>
        <n v="-11648.2"/>
        <n v="-233792.1"/>
        <n v="-15920.31"/>
        <n v="-3133680.24"/>
        <n v="-212092.2"/>
        <n v="-43679.35"/>
        <n v="-218614.76"/>
        <n v="-2470838.16"/>
        <n v="135585.60000000001"/>
        <n v="-171262.98"/>
        <n v="-125044.4"/>
        <n v="-303392.78000000003"/>
        <n v="-600457.26"/>
        <n v="-3606331.95"/>
        <n v="-59389.2"/>
        <n v="-64971.64"/>
        <n v="107498.4"/>
        <n v="-373097.2"/>
        <n v="-3216393.57"/>
        <n v="-204990.85"/>
        <n v="-148047.32"/>
        <n v="-7950.8"/>
        <n v="184127.2"/>
        <n v="-132351.07"/>
        <n v="-1569.48"/>
        <n v="-240362.44"/>
        <n v="-458204.04"/>
        <n v="-219087.54"/>
        <n v="-101275.4"/>
        <n v="-89495.76"/>
        <n v="-1416.14"/>
        <n v="-208088.63"/>
        <n v="-130345.47"/>
        <n v="-35469.870000000003"/>
        <n v="-153638.25"/>
        <n v="-30647"/>
        <n v="-2349598.0299999998"/>
        <n v="-2807.8"/>
        <n v="-4392.08"/>
        <n v="-117399.54"/>
        <n v="-231550.2"/>
        <n v="-725825.55"/>
        <n v="-214327.8"/>
        <n v="-231954.18"/>
        <n v="-126685.84"/>
        <n v="-233583"/>
        <n v="-439771.64"/>
        <n v="-224679.6"/>
        <n v="-2493436.41"/>
        <n v="-315246.53000000003"/>
        <n v="-104896.56"/>
        <n v="-20339.93"/>
        <n v="-160043.94"/>
        <n v="239173.6"/>
        <n v="-1046468.67"/>
        <n v="-69131.070000000007"/>
        <n v="-22073.200000000001"/>
        <n v="-257684.72"/>
        <n v="-21826.799999999999"/>
        <n v="-195065.31"/>
        <n v="-12120.8"/>
        <n v="-2967.58"/>
        <n v="-51563.7"/>
        <n v="-243190.04"/>
        <n v="-27186.28"/>
        <n v="-822405.78"/>
        <n v="-33496.120000000003"/>
        <n v="-1821307.28"/>
        <n v="-80091.8"/>
        <n v="-3615103.57"/>
        <n v="-1496757.34"/>
        <n v="-3234723.24"/>
        <n v="-266913"/>
        <n v="-172693.6"/>
        <n v="-255254"/>
        <n v="-103348.56"/>
        <n v="-65923.31"/>
        <n v="-51841.82"/>
        <n v="-503268.08"/>
        <n v="-66794.33"/>
        <n v="-3030928.93"/>
        <n v="-2244.31"/>
        <n v="-559324.31000000006"/>
        <n v="-582781.64"/>
        <n v="-3276598.78"/>
        <n v="-58296.6"/>
        <n v="-252404.1"/>
        <n v="-56183.8"/>
        <n v="168523.2"/>
        <n v="-1415683.96"/>
        <n v="-25594.25"/>
        <n v="-228473.72"/>
        <n v="-167550.29999999999"/>
        <n v="-13097.04"/>
        <n v="-100860.89"/>
        <n v="-825184.5"/>
        <n v="73959.199999999997"/>
        <n v="-97755.3"/>
        <n v="-269811.36"/>
        <n v="-18566.52"/>
        <n v="143406.39999999999"/>
        <n v="-3243904.56"/>
        <n v="-36391.519999999997"/>
        <n v="-2669892.87"/>
        <n v="-430660.44"/>
        <n v="-158209.79999999999"/>
        <n v="-102328.72"/>
        <n v="-3230344.71"/>
        <n v="-7985.6000000000104"/>
        <n v="10904"/>
        <n v="-57003.42"/>
        <n v="-4302.54"/>
        <n v="207664.8"/>
        <n v="272449.59999999998"/>
        <n v="-226820.2"/>
        <n v="-2468480.4900000002"/>
        <n v="-2334845.7599999998"/>
        <n v="70274.399999999994"/>
        <n v="-153706.20000000001"/>
        <n v="-256083.24"/>
        <n v="-183257.60000000001"/>
        <n v="-152815.62"/>
        <n v="-85792.14"/>
        <n v="-2144132.46"/>
        <n v="-1025249.64"/>
        <n v="-2141870.12"/>
        <n v="-278383.71999999997"/>
        <n v="-408321.9"/>
        <n v="-16532.03"/>
        <n v="-1499321.24"/>
        <n v="-648227.16"/>
        <n v="-290875.21999999997"/>
        <n v="-1731597.53"/>
        <n v="-91684.4"/>
        <n v="328172.79999999999"/>
        <n v="-9062.8000000000102"/>
        <n v="-272884.8"/>
        <n v="-532376.46"/>
        <n v="-605027.64"/>
        <n v="-745828.02"/>
        <n v="-693082.46"/>
        <n v="-36747.480000000003"/>
        <n v="-22243.32"/>
        <n v="-237634.4"/>
        <n v="-31430.19"/>
        <n v="-220002.3"/>
        <n v="-8819.19"/>
        <n v="-178848.92"/>
        <n v="348740"/>
        <n v="-69075.44"/>
        <n v="-3937.23"/>
        <n v="-215548.59"/>
        <n v="-401138.64"/>
        <n v="-458393.04"/>
        <n v="-807387.75"/>
        <n v="-156974.07999999999"/>
        <n v="297378.40000000002"/>
        <n v="-239636"/>
        <n v="-2782477.01"/>
        <n v="-323087.40000000002"/>
        <n v="182773.6"/>
        <n v="-132620.85999999999"/>
        <n v="-2231454.9300000002"/>
        <n v="-137669.54999999999"/>
        <n v="-18153.400000000001"/>
        <n v="-587421.52"/>
        <n v="73771.199999999997"/>
        <n v="131825.60000000001"/>
        <n v="-25295.4"/>
        <n v="-295803.90000000002"/>
        <n v="-3379465.96"/>
        <n v="-3135854.15"/>
        <n v="-250.2"/>
        <n v="-2285929.4700000002"/>
        <n v="-89295.3"/>
        <n v="-31227.24"/>
        <n v="-119698.44"/>
        <n v="-1326357.78"/>
        <n v="-519984.36"/>
        <n v="-166633.20000000001"/>
        <n v="-235632.8"/>
        <n v="-107149.64"/>
        <n v="-55516.6"/>
        <n v="-6274.57"/>
        <n v="-36792.58"/>
        <n v="-139289.22"/>
        <n v="-563904.31999999995"/>
        <n v="-24453.22"/>
        <n v="-765330.3"/>
        <n v="-237069"/>
        <n v="-368485.74"/>
        <n v="-202430.44"/>
        <n v="-445421.34"/>
        <n v="-210141.54"/>
        <n v="-272853"/>
        <n v="-246669.48"/>
        <n v="-86737.84"/>
        <n v="-2379102.5699999998"/>
        <n v="-62098.12"/>
        <n v="-474666.08"/>
        <n v="-226390.82"/>
        <n v="-39755.65"/>
        <n v="-287524.44"/>
        <n v="-2513423.2599999998"/>
        <n v="-98551.000000000102"/>
        <n v="-262598.40000000002"/>
        <n v="-1708300.32"/>
        <n v="-98070.399999999994"/>
        <n v="-644738.22"/>
        <n v="-96076.800000000105"/>
        <n v="-78847.199999999997"/>
        <n v="-180644.4"/>
        <n v="-15595.58"/>
        <n v="-373224.32"/>
        <n v="-376596.9"/>
        <n v="-301337.96000000002"/>
        <n v="286211.20000000001"/>
        <n v="-557421.19999999995"/>
        <n v="-63450"/>
        <n v="-27610.22"/>
        <n v="-80359.66"/>
        <n v="-2512939.41"/>
        <n v="-444616.2"/>
        <n v="-14178.27"/>
        <n v="-649300.68000000005"/>
        <n v="-131847.96"/>
        <n v="-606616.64"/>
        <n v="-55196.82"/>
        <n v="-1169741.1299999999"/>
        <n v="-1944404.13"/>
        <n v="-140467.6"/>
        <n v="-3202052.67"/>
        <n v="-436328.31"/>
        <n v="-333954.18"/>
        <n v="-3693649.44"/>
        <n v="107648.8"/>
        <n v="240978.4"/>
        <n v="-161289.9"/>
        <n v="-167300.4"/>
        <n v="-189565.17"/>
        <n v="141188"/>
        <n v="-21420.639999999999"/>
        <n v="-696356.64"/>
        <n v="-1682954.91"/>
        <n v="-2953486.89"/>
        <n v="-488909.1"/>
        <n v="-159283.75"/>
        <n v="-1135526.08"/>
        <n v="-2278182.84"/>
        <n v="-629879.6"/>
        <n v="-483183.12"/>
        <n v="-115974.7"/>
        <n v="-87071.5600000001"/>
        <n v="-492598.98"/>
        <n v="-1931037.2"/>
        <n v="-162713.60000000001"/>
        <n v="-8920.7800000000007"/>
        <n v="45872"/>
        <n v="-271464.76"/>
        <n v="66213.600000000006"/>
        <n v="-1952868.99"/>
        <n v="-327148.2"/>
        <n v="-485217.04"/>
        <n v="-1477489.45"/>
        <n v="-13157.43"/>
        <n v="-32398.720000000001"/>
        <n v="-3174529.02"/>
        <n v="-2272966.08"/>
        <n v="-37595.360000000001"/>
        <n v="-2269088.9700000002"/>
        <n v="-2566.19"/>
        <n v="-307312.59999999998"/>
        <n v="-29648.74"/>
        <n v="-12339.45"/>
        <n v="-69788.44"/>
        <n v="-1833.38"/>
        <n v="-1949793.09"/>
        <n v="-1541014.15"/>
        <n v="-158000.79999999999"/>
        <n v="-1635109.71"/>
        <n v="-311832.65000000002"/>
        <n v="-463402.8"/>
        <n v="-843249.96"/>
        <n v="-2489025.9"/>
        <n v="-611.6"/>
        <n v="-3172413.39"/>
        <n v="-216322.2"/>
        <n v="-16583.27"/>
        <n v="-105666.6"/>
        <n v="-26204.69"/>
        <n v="-912755.1"/>
        <n v="-1241952.1100000001"/>
        <n v="-519024.21"/>
        <n v="-249393.8"/>
        <n v="-134365.84"/>
        <n v="-119770.29"/>
        <n v="-261129.12"/>
        <n v="-549158.40000000002"/>
        <n v="309748.8"/>
        <n v="-4158.22"/>
        <n v="-122588"/>
        <n v="-241452.54"/>
        <n v="-1041079.71"/>
        <n v="-192014.6"/>
        <n v="-69471.91"/>
        <n v="-222308.1"/>
        <n v="24928.799999999999"/>
        <n v="-141696.6"/>
        <n v="-364370.58"/>
        <n v="-46906.04"/>
        <n v="-378627.3"/>
        <n v="-588736.26"/>
        <n v="-3125933.61"/>
        <n v="-207586.96"/>
        <n v="-190256.92"/>
        <n v="-127451.52"/>
        <n v="-2743425.78"/>
        <n v="-3062.29"/>
        <n v="-18162.38"/>
        <n v="-414276.3"/>
        <n v="-249091.64"/>
        <n v="-160929.01"/>
        <n v="-305532.90000000002"/>
        <n v="-173981.44"/>
        <n v="-678205.71"/>
        <n v="-134785.51999999999"/>
        <n v="-16405.59"/>
        <n v="-223040.16"/>
        <n v="-395082"/>
        <n v="-71101.039999999994"/>
        <n v="-2523036.88"/>
        <n v="45044.800000000003"/>
        <n v="-856030.37"/>
        <n v="-1333891.6200000001"/>
        <n v="-3063215.38"/>
        <n v="-1293016.53"/>
        <n v="-151093"/>
        <n v="-44315.26"/>
        <n v="-192025.16"/>
        <n v="-72859.210000000006"/>
        <n v="-27898.86"/>
        <n v="-778680.63"/>
        <n v="-36953.83"/>
        <n v="-21219.55"/>
        <n v="328248"/>
        <n v="-315254.15999999997"/>
        <n v="-44734.69"/>
        <n v="-441557.91"/>
        <n v="-44696.23"/>
        <n v="-256480.36"/>
        <n v="-108071"/>
        <n v="-3846754.08"/>
        <n v="-103270.92"/>
        <n v="-23194.94"/>
        <n v="-710938.62"/>
        <n v="-158935.07999999999"/>
        <n v="-2628296.3199999998"/>
        <n v="-16154.82"/>
        <n v="-802545.66"/>
        <n v="-1102034.44"/>
        <n v="-626041.07999999996"/>
        <n v="-294646.69"/>
        <n v="-145052.72"/>
        <n v="-36842.19"/>
        <n v="-59806.5"/>
        <n v="-2768578.2"/>
        <n v="-44563.4"/>
        <n v="-586410.30000000005"/>
        <n v="-43021.21"/>
        <n v="-38159.760000000002"/>
        <n v="-61874.68"/>
        <n v="-1289428.1399999999"/>
        <n v="223494.39999999999"/>
        <n v="-343668.92"/>
        <n v="-634897.62"/>
        <n v="-97828.200000000099"/>
        <n v="-823926.6"/>
        <n v="-181346.57"/>
        <n v="-30207.98"/>
        <n v="-43921.99"/>
        <n v="-411487.44"/>
        <n v="-2445160.48"/>
        <n v="-194654.38"/>
        <n v="-96284.06"/>
        <n v="241918.4"/>
        <n v="-392228.76"/>
        <n v="-120924.8"/>
        <n v="-2501151.06"/>
        <n v="-423818.08"/>
        <n v="-294831"/>
        <n v="-1807996.08"/>
        <n v="-26744.3"/>
        <n v="178788"/>
        <n v="-210315.6"/>
        <n v="-587059.82999999996"/>
        <n v="-2232069.91"/>
        <n v="-1766530.05"/>
        <n v="317945.59999999998"/>
        <n v="-776244.42"/>
        <n v="-284509.8"/>
        <n v="-1974013.21"/>
        <n v="102760.8"/>
        <n v="-455700.18"/>
        <n v="-268019.8"/>
        <n v="-2588048.04"/>
        <n v="-88868.320000000094"/>
        <n v="-231423.3"/>
        <n v="-36668.199999999997"/>
        <n v="-292645.38"/>
        <n v="-312524.52"/>
        <n v="-2375115.4700000002"/>
        <n v="-114071.36"/>
        <n v="-138555.20000000001"/>
        <n v="-1161657.69"/>
        <n v="-3290553.63"/>
        <n v="-881946.52"/>
        <n v="-15744.96"/>
        <n v="-18152.75"/>
        <n v="-487441.64"/>
        <n v="-130425.12"/>
        <n v="-13061.16"/>
        <n v="-55813.64"/>
        <n v="-300927.2"/>
        <n v="-80539.199999999997"/>
        <n v="7745.6"/>
        <n v="-71084.600000000006"/>
        <n v="-815606.82"/>
        <n v="-31930.799999999999"/>
        <n v="-360321.64"/>
        <n v="-101805.48"/>
        <n v="-158702.04"/>
        <n v="-1153866.74"/>
        <n v="-165232.62"/>
        <n v="-48583.56"/>
        <n v="-1431980.93"/>
        <n v="131336.79999999999"/>
        <n v="-317842.2"/>
        <n v="-324990.90000000002"/>
        <n v="-34271.49"/>
        <n v="-333831.59999999998"/>
        <n v="-34879.96"/>
        <n v="-2239449.67"/>
        <n v="-2397807.02"/>
        <n v="-606836.62"/>
        <n v="-3684080.4"/>
        <n v="-371013.3"/>
        <n v="-314930.43"/>
        <n v="364532"/>
        <n v="-31028.799999999999"/>
        <n v="-474030.48"/>
        <n v="-3167698.05"/>
        <n v="-220317"/>
        <n v="355432.8"/>
        <n v="-39047.58"/>
        <n v="-91399.28"/>
        <n v="-283505.78000000003"/>
        <n v="-144471.88"/>
        <n v="288843.2"/>
        <n v="-58077.9"/>
        <n v="-1834464.71"/>
        <n v="-18125.599999999999"/>
        <n v="370096.8"/>
        <n v="-20403.240000000002"/>
        <n v="-172287.9"/>
        <n v="-629434.68000000005"/>
        <n v="-139907.95000000001"/>
        <n v="-2089232.43"/>
        <n v="-416078.46"/>
        <n v="-477448.02"/>
        <n v="-137694.56"/>
        <n v="-154050.12"/>
        <n v="-657074.07999999996"/>
        <n v="-144217.64000000001"/>
        <n v="-133491.88"/>
        <n v="-103119.09"/>
        <n v="-10723.52"/>
        <n v="-254180.7"/>
        <n v="-174285.72"/>
        <n v="-153734"/>
        <n v="-175312.44"/>
        <n v="-79143.3"/>
        <n v="-154225.79999999999"/>
        <n v="-1772265.95"/>
        <n v="-68939.62"/>
        <n v="-462239.82"/>
        <n v="-2469211.0299999998"/>
        <n v="-267136.11"/>
        <n v="-2181.09"/>
        <n v="-34509.199999999997"/>
        <n v="-258533.8"/>
        <n v="-46115.67"/>
        <n v="-3526988.66"/>
        <n v="-85682.559999999998"/>
        <n v="-122168.62"/>
        <n v="-1004367.42"/>
        <n v="-186973.15"/>
        <n v="-938015.85"/>
        <n v="-31718.83"/>
        <n v="-117901.68"/>
        <n v="-183229.8"/>
        <n v="-12420.54"/>
        <n v="-45175"/>
        <n v="-99780.18"/>
        <n v="-41022.959999999999"/>
        <n v="-1426"/>
        <n v="-259343.7"/>
        <n v="-4385.8100000000004"/>
        <n v="-2631806.91"/>
        <n v="-378684.18"/>
        <n v="-191264"/>
        <n v="-15243.8"/>
        <n v="-890525.64"/>
        <n v="-189106.35"/>
        <n v="-1619549.83"/>
        <n v="-493213.96"/>
        <n v="-107474.19"/>
        <n v="-1798182.1"/>
        <n v="-496393.95"/>
        <n v="-3985903.87"/>
        <n v="-1822800.72"/>
        <n v="-110035.8"/>
        <n v="-3502.8"/>
        <n v="-346299.66"/>
        <n v="-1937331.12"/>
        <n v="-257437.8"/>
        <n v="-200771.6"/>
        <n v="-243532.28"/>
        <n v="-487700.88"/>
        <n v="165176.79999999999"/>
        <n v="-331885.8"/>
        <n v="-258873.60000000001"/>
        <n v="-2805290.49"/>
        <n v="-41696.239999999998"/>
        <n v="-309213"/>
        <n v="-42894.080000000002"/>
        <n v="-72121.5"/>
        <n v="-74294.600000000006"/>
        <n v="-143817.87"/>
        <n v="-2118913.59"/>
        <n v="-199260.6"/>
        <n v="-1350608.1"/>
        <n v="-124707.24"/>
        <n v="345844.8"/>
        <n v="-531742.96"/>
        <n v="-30163.1"/>
        <n v="-156719.07999999999"/>
        <n v="-63552.2"/>
        <n v="-16272.08"/>
        <n v="-310441.81"/>
        <n v="-44936.92"/>
        <n v="-28990.28"/>
        <n v="-265363"/>
        <n v="-201739.44"/>
        <n v="-409379.4"/>
        <n v="-83542.5"/>
        <n v="-170061.8"/>
        <n v="-201355.4"/>
        <n v="-775092.24"/>
        <n v="-95054.09"/>
        <n v="-72269.679999999993"/>
        <n v="-310482"/>
        <n v="-251829.9"/>
        <n v="-147880.79999999999"/>
        <n v="-40185"/>
        <n v="-2955844.56"/>
        <n v="-680253.84"/>
        <n v="-31996.95"/>
        <n v="-95828.33"/>
        <n v="-195818.32"/>
        <n v="-547316.25"/>
        <n v="37750.400000000001"/>
        <n v="-3048.57"/>
        <n v="-137231.64000000001"/>
        <n v="-617005.62"/>
        <n v="-134468.94"/>
        <n v="-245528.68"/>
        <n v="-31560.98"/>
        <n v="-147542.39999999999"/>
        <n v="-119156.56"/>
        <n v="-875965.87"/>
        <n v="-12213.08"/>
        <n v="297115.2"/>
        <n v="-127374.24"/>
        <n v="-560645.81999999995"/>
        <n v="-17940.78"/>
        <n v="-487914.84"/>
        <n v="-96252.45"/>
        <n v="-193769.3"/>
        <n v="-1881531.31"/>
        <n v="-6566.56"/>
        <n v="266884.8"/>
        <n v="-123571"/>
        <n v="-33916"/>
        <n v="226502.39999999999"/>
        <n v="-285130.15999999997"/>
        <n v="-180451.8"/>
        <n v="-18141.91"/>
        <n v="322833.59999999998"/>
        <n v="-1436950.84"/>
        <n v="-24964.400000000001"/>
        <n v="-93688.2"/>
        <n v="-25319.14"/>
        <n v="-3893801.86"/>
        <n v="-155654.5"/>
        <n v="-28007.1"/>
        <n v="-744125.8"/>
        <n v="-236231.16"/>
        <n v="-94150.81"/>
        <n v="-18707.48"/>
        <n v="-182566.8"/>
        <n v="-1505203.89"/>
        <n v="-1466727.3"/>
        <n v="-10873.61"/>
        <n v="-29829.14"/>
        <n v="-1449709.56"/>
        <n v="-28421.06"/>
        <n v="-1940261.9"/>
        <n v="-414020.88"/>
        <n v="-337316.53"/>
        <n v="-847657.46"/>
        <n v="-103773.6"/>
        <n v="137992"/>
        <n v="-193501.98"/>
        <n v="-33482.480000000003"/>
        <n v="-71786.31"/>
        <n v="-809881.38"/>
        <n v="-67898.28"/>
        <n v="-19027.689999999999"/>
        <n v="-79972.539999999994"/>
        <n v="-2050499.28"/>
        <n v="-404495.84"/>
        <n v="-588020.57999999996"/>
        <n v="-125961.8"/>
        <n v="-35086.480000000003"/>
        <n v="-57229.24"/>
        <n v="-179790.07999999999"/>
        <n v="239361.6"/>
        <n v="-140960.07"/>
        <n v="-19331.099999999999"/>
        <n v="-2228788.9"/>
        <n v="-9940.5"/>
        <n v="-2533484.8199999998"/>
        <n v="-74522.759999999995"/>
        <n v="-2367673"/>
        <n v="-296353.8"/>
        <n v="-712494.77"/>
        <n v="-85940.64"/>
        <n v="-251204.67"/>
        <n v="-56840.360000000102"/>
        <n v="-612353.69999999995"/>
        <n v="-123753.15"/>
        <n v="-26517.72"/>
        <n v="-171099.48"/>
        <n v="-222650.2"/>
        <n v="-329749.56"/>
        <n v="-1382268.24"/>
        <n v="-332604.90000000002"/>
        <n v="-37627.519999999997"/>
        <n v="-632612.68000000005"/>
        <n v="-18195.759999999998"/>
        <n v="-151138.1"/>
        <n v="-3949222.55"/>
        <n v="-223206.2"/>
        <n v="-182340.2"/>
        <n v="-21801.08"/>
        <n v="-53382.6"/>
        <n v="-14553.77"/>
        <n v="269968"/>
        <n v="-169413.2"/>
        <n v="-3067212.75"/>
        <n v="-24498.68"/>
        <n v="-3115121.23"/>
        <n v="-173194.56"/>
        <n v="-417263.93"/>
        <n v="-396487.28"/>
        <n v="-119201.31"/>
        <n v="119568"/>
        <n v="-64321.74"/>
        <n v="-21084.25"/>
        <n v="-112541.34"/>
        <n v="-23176.89"/>
        <n v="-1136733.75"/>
        <n v="-94386.6"/>
        <n v="-1160644.81"/>
        <n v="-132229.79999999999"/>
        <n v="-128908.6"/>
        <n v="-62524.58"/>
        <n v="-212324.37"/>
        <n v="-103804.2"/>
        <n v="-878228.82"/>
        <n v="-41867.360000000001"/>
        <n v="-202463.48"/>
        <n v="-3362720.14"/>
        <n v="-133647.07999999999"/>
        <n v="198039.2"/>
        <n v="-838061.28"/>
        <n v="-269874"/>
        <n v="119680.8"/>
        <n v="-140121.31"/>
        <n v="-790468.56"/>
        <n v="-143404.38"/>
        <n v="-84303.9"/>
        <n v="-222597.62"/>
        <n v="-73088.820000000007"/>
        <n v="-398339.1"/>
        <n v="-170321.44"/>
        <n v="-504822.78"/>
        <n v="-191566.27"/>
        <n v="-82811.42"/>
        <n v="16243.2"/>
        <n v="-414709.2"/>
        <n v="-16078.15"/>
        <n v="-1369469.46"/>
        <n v="-43602.16"/>
        <n v="186420.8"/>
        <n v="-42422.8"/>
        <n v="-58323.4"/>
        <n v="-27294.52"/>
        <n v="-505.12"/>
        <n v="-252813.96"/>
        <n v="-44301.73"/>
        <n v="-183666.6"/>
        <n v="-14788.29"/>
        <n v="-294984.52"/>
        <n v="-2547862.14"/>
        <n v="-125123.4"/>
        <n v="-132233.74"/>
        <n v="-1809271.16"/>
        <n v="-419996.7"/>
        <n v="-35417.199999999997"/>
        <n v="-80453.2"/>
        <n v="-304643.08"/>
        <n v="-3590782.26"/>
        <n v="173072.8"/>
        <n v="100768"/>
        <n v="-420953.81"/>
        <n v="-279552.3"/>
        <n v="-738581.76"/>
        <n v="-1144297.7"/>
        <n v="-82929.42"/>
        <n v="26808.799999999999"/>
        <n v="283729.59999999998"/>
        <n v="-3498680.25"/>
        <n v="-250348.56"/>
        <n v="-167846.39999999999"/>
        <n v="-125588.18"/>
        <n v="-510548.22"/>
        <n v="-79150.350000000006"/>
        <n v="-26636.06"/>
        <n v="-1444578.09"/>
        <n v="337648"/>
        <n v="-38835.160000000003"/>
        <n v="-52533.84"/>
        <n v="-943347.86"/>
        <n v="-108586.8"/>
        <n v="-2080070.07"/>
        <n v="-223988.46"/>
        <n v="-33058.300000000003"/>
        <n v="-161156.6"/>
        <n v="-595366.52"/>
        <n v="-441869.12"/>
        <n v="-1791802.74"/>
        <n v="374721.6"/>
        <n v="-532187.88"/>
        <n v="-213430.72"/>
        <n v="-261528.4"/>
        <n v="-109641"/>
        <n v="283767.2"/>
        <n v="-552867.02"/>
        <n v="-210838.7"/>
        <n v="-571381.02"/>
        <n v="-61243.4"/>
        <n v="-119426.52"/>
        <n v="-65824.160000000003"/>
        <n v="-2848587.36"/>
        <n v="-486297.56"/>
        <n v="-40053.31"/>
        <n v="-59050.8"/>
        <n v="-25567.19"/>
        <n v="-262555.12"/>
        <n v="-474457.07"/>
        <n v="-587675.76"/>
        <n v="-28923.15"/>
        <n v="-68878.19"/>
        <n v="-44555.56"/>
        <n v="44029.599999999999"/>
        <n v="11768.8"/>
        <n v="-30388.92"/>
        <n v="-26888.71"/>
        <n v="-989598.22"/>
        <n v="-583290.12"/>
        <n v="-16375.81"/>
        <n v="-2999872.44"/>
        <n v="-38307.94"/>
        <n v="-866814.31"/>
        <n v="102836"/>
        <n v="-17733.240000000002"/>
        <n v="-20376.18"/>
        <n v="-2014059.5"/>
        <n v="169463.2"/>
        <n v="-270202.28000000003"/>
        <n v="-94618.58"/>
        <n v="-25639.35"/>
        <n v="-118428"/>
        <n v="-3937659.96"/>
        <n v="-35412.519999999997"/>
        <n v="-234130.5"/>
        <n v="274705.59999999998"/>
        <n v="-405064.8"/>
        <n v="-182927.07"/>
        <n v="-475912.53"/>
        <n v="-40405.089999999997"/>
        <n v="-84419.199999999997"/>
        <n v="-316846.59999999998"/>
        <n v="324525.59999999998"/>
        <n v="-287863.24"/>
        <n v="-477805.86"/>
        <n v="-12210.41"/>
        <n v="-769339.98"/>
        <n v="-259401.8"/>
        <n v="-64168.3"/>
        <n v="-2587835.84"/>
        <n v="-530026.84"/>
        <n v="-241192.8"/>
        <n v="-231879.8"/>
        <n v="-138574.79999999999"/>
        <n v="-45929.33"/>
        <n v="-219008.4"/>
        <n v="-3228997.47"/>
        <n v="-2917.97"/>
        <n v="-198964.6"/>
        <n v="-690930.03"/>
        <n v="-17404.27"/>
        <n v="-94247.59"/>
        <n v="-24181.65"/>
        <n v="-202434.96"/>
        <n v="-36661.79"/>
        <n v="-373584.96"/>
        <n v="-2332926.63"/>
        <n v="-34916.42"/>
        <n v="-255999.6"/>
        <n v="-27350.68"/>
        <n v="-81676.400000000096"/>
        <n v="-849154.32"/>
        <n v="-2564.67"/>
        <n v="-24275.65"/>
        <n v="-9601.7900000000009"/>
        <n v="-34551.11"/>
        <n v="216651.2"/>
        <n v="-18146.25"/>
        <n v="-145135.28"/>
        <n v="-2324624.4"/>
        <n v="-23145.32"/>
        <n v="-91211.8"/>
        <n v="-20308.53"/>
        <n v="-1079706.68"/>
        <n v="-39859.379999999997"/>
        <n v="-94650.84"/>
        <n v="142955.20000000001"/>
        <n v="175817.60000000001"/>
        <n v="-480386.48"/>
        <n v="-1090052.05"/>
        <n v="-21931.88"/>
        <n v="-296817.90000000002"/>
        <n v="-279222.3"/>
        <n v="-7328.75"/>
        <n v="-241829.58"/>
        <n v="-60159.199999999997"/>
        <n v="-54228.6"/>
        <n v="-1666903.29"/>
        <n v="-236972.68"/>
        <n v="-192181.4"/>
        <n v="-6783.2"/>
        <n v="-51292.92"/>
        <n v="-89524.28"/>
        <n v="-278357.65999999997"/>
        <n v="-89428.92"/>
        <n v="-7094.23"/>
        <n v="-62082.04"/>
        <n v="-765569.13"/>
        <n v="-178675.20000000001"/>
        <n v="-2020209.3"/>
        <n v="3722.4"/>
        <n v="-42389.64"/>
        <n v="-64600.65"/>
        <n v="-17920.43"/>
        <n v="-120808.8"/>
        <n v="-2066513.93"/>
        <n v="-1864926.85"/>
        <n v="-8177.91"/>
        <n v="-352503.76"/>
        <n v="-165920.89000000001"/>
        <n v="-92182.95"/>
        <n v="-22139.279999999999"/>
        <n v="-110129.24"/>
        <n v="-2503276.09"/>
        <n v="-37284.17"/>
        <n v="-325300.08"/>
        <n v="-666883.80000000005"/>
        <n v="-254898.2"/>
        <n v="-3043078.35"/>
        <n v="-30282.38"/>
        <n v="-200660.28"/>
        <n v="-1121723.52"/>
        <n v="-105292.91"/>
        <n v="-892643.47"/>
        <n v="-584231"/>
        <n v="-437801.28"/>
        <n v="-184438.84"/>
        <n v="-398330.52"/>
        <n v="-18955.53"/>
        <n v="-1497554.76"/>
        <n v="-28692.62"/>
        <n v="-35205.06"/>
        <n v="-25186.799999999999"/>
        <n v="-21615.3"/>
        <n v="-3389035"/>
        <n v="-2701299.65"/>
        <n v="-709686.92"/>
        <n v="-628202.06999999995"/>
        <n v="-338146.2"/>
        <n v="-69478.78"/>
        <n v="-60035.86"/>
        <n v="-115850.65"/>
        <n v="-52879.17"/>
        <n v="-142043.4"/>
        <n v="-7435.93"/>
        <n v="-212475.59"/>
        <n v="-3021025.67"/>
        <n v="-2639916.7799999998"/>
        <n v="-38023.81"/>
        <n v="-1149090.1299999999"/>
        <n v="-51350.83"/>
        <n v="-464098.44"/>
        <n v="-196812"/>
        <n v="-93231.4"/>
        <n v="-29053.42"/>
        <n v="-25941.52"/>
        <n v="-2247444.41"/>
        <n v="-55064.62"/>
        <n v="-48854.76"/>
        <n v="-218583.15"/>
        <n v="-252146"/>
        <n v="-293308.2"/>
        <n v="-36876.36"/>
        <n v="-3064137.85"/>
        <n v="-177777.32"/>
        <n v="250792"/>
        <n v="-152207.54999999999"/>
        <n v="-969.65"/>
        <n v="-1280551.6200000001"/>
        <n v="-197941.82"/>
        <n v="-1423986.19"/>
        <n v="-84904.04"/>
        <n v="-2491383.5699999998"/>
        <n v="-344219.82"/>
        <n v="-3593971.94"/>
        <n v="-318745.98"/>
        <n v="-565366.19999999995"/>
        <n v="-178649.28"/>
        <n v="-248949"/>
        <n v="273991.2"/>
        <n v="-102900.16"/>
        <n v="-652879.07999999996"/>
        <n v="-308766.48"/>
        <n v="-269827.71999999997"/>
        <n v="-195362"/>
        <n v="-269200.28000000003"/>
        <n v="-188094.8"/>
        <n v="-150036.6"/>
        <n v="-112112.12"/>
        <n v="-508352.88"/>
        <n v="-222498"/>
        <n v="15303.2"/>
        <n v="-50735.85"/>
        <n v="-741444.48"/>
        <n v="-2534.62"/>
        <n v="-3014939.45"/>
        <n v="-265978.84999999998"/>
        <n v="-237810.6"/>
        <n v="300311.2"/>
        <n v="-6052.42"/>
        <n v="-475122.06"/>
        <n v="106972"/>
        <n v="-191442.72"/>
        <n v="-111458.3"/>
        <n v="-820690.81"/>
        <n v="-2034.01"/>
        <n v="-33585.97"/>
        <n v="-121866.3"/>
        <n v="-48519.040000000001"/>
        <n v="-2059593.15"/>
        <n v="-2532137.58"/>
        <n v="-20597.169999999998"/>
        <n v="-552705.21"/>
        <n v="-327397.56"/>
        <n v="-269917.78999999998"/>
        <n v="-32837.31"/>
        <n v="-246549.24"/>
        <n v="-966981.51"/>
        <n v="-520925.58"/>
        <n v="-180674.2"/>
        <n v="-450520.56"/>
        <n v="-194030.1"/>
        <n v="-1576607.61"/>
        <n v="-447589.52"/>
        <n v="-11759.4"/>
        <n v="-1890514.53"/>
        <n v="-11870.6"/>
        <n v="-21260.14"/>
        <n v="-1803617.55"/>
        <n v="-35028"/>
        <n v="-37757.72"/>
        <n v="-133017.28"/>
        <n v="-1581113.58"/>
        <n v="-30852.91"/>
        <n v="143970.4"/>
        <n v="-69700.05"/>
        <n v="-323965.32"/>
        <n v="-3057706.99"/>
        <n v="-60205.72"/>
        <n v="-168306.88"/>
        <n v="-212911.14"/>
        <n v="-810149.76"/>
        <n v="-237134"/>
        <n v="-439873.86"/>
        <n v="-109103.32"/>
        <n v="237406.4"/>
        <n v="-135475.87"/>
        <n v="-1176477.33"/>
        <n v="342160"/>
        <n v="-132244.6"/>
        <n v="-297369"/>
        <n v="-125656"/>
        <n v="-255318.84"/>
        <n v="-276529.91999999998"/>
        <n v="-410267.7"/>
        <n v="-15063.4"/>
        <n v="-179143.2"/>
        <n v="-29501.77"/>
        <n v="-120763.2"/>
        <n v="-163158.20000000001"/>
        <n v="-3437677.62"/>
        <n v="-336995.82"/>
        <n v="-1938004.74"/>
        <n v="-420640.08"/>
        <n v="-150870.6"/>
        <n v="-1307768.8"/>
        <n v="-3312083.97"/>
        <n v="-10774.84"/>
        <n v="284143.2"/>
        <n v="-3267827.16"/>
        <n v="-221828.56"/>
        <n v="-13705.2"/>
        <n v="-1525863.17"/>
        <n v="-169641.64"/>
        <n v="-137855.70000000001"/>
        <n v="-574582.4"/>
        <n v="-2187323.06"/>
        <n v="-141835.6"/>
        <n v="-10932.24"/>
        <n v="-40675.69"/>
        <n v="-136879.18"/>
        <n v="-23453.02"/>
        <n v="22033.599999999999"/>
        <n v="-354219.88"/>
        <n v="-131265.94"/>
        <n v="-447335.28"/>
        <n v="-84984.6"/>
        <n v="-18098.63"/>
        <n v="366825.6"/>
        <n v="-303037.2"/>
        <n v="-2052957.79"/>
        <n v="-3849146.34"/>
        <n v="-273458.11"/>
        <n v="-2407181.0699999998"/>
        <n v="-62059.519999999997"/>
        <n v="-2629138.86"/>
        <n v="-46142.97"/>
        <n v="-72608.17"/>
        <n v="-3182517.69"/>
        <n v="-338516.64"/>
        <n v="-852195.96"/>
        <n v="-127894.77"/>
        <n v="-10287.31"/>
        <n v="-259255.08"/>
        <n v="-849252.3"/>
        <n v="-150896.15"/>
        <n v="-170692.2"/>
        <n v="-19584.900000000001"/>
        <n v="-1002724.89"/>
        <n v="-635223.66"/>
        <n v="-1805888.77"/>
        <n v="-550099.61"/>
        <n v="309560.8"/>
        <n v="-257061.64"/>
        <n v="-2444230.17"/>
        <n v="-60882"/>
        <n v="-65552.399999999994"/>
        <n v="-47920.76"/>
        <n v="-1835951.31"/>
        <n v="-2145972.71"/>
        <n v="-378375.79"/>
        <n v="-263553.32"/>
        <n v="-93005.58"/>
        <n v="-6616.17"/>
        <n v="-42019.67"/>
        <n v="-3716375.91"/>
        <n v="-1080827.3500000001"/>
        <n v="-40904.1"/>
        <n v="-248251.5"/>
        <n v="-223451.09"/>
        <n v="-1350944.91"/>
        <n v="-315778.32"/>
        <n v="-29928.36"/>
        <n v="-864254.46"/>
        <n v="-28205.54"/>
        <n v="233608.8"/>
        <n v="-215643.42"/>
        <n v="168899.20000000001"/>
        <n v="-84272.26"/>
        <n v="-109958.21"/>
        <n v="-399777.3"/>
        <n v="-145537.56"/>
        <n v="-168797.4"/>
        <n v="-60681.06"/>
        <n v="-42215.4"/>
        <n v="-410733"/>
        <n v="-3823230.19"/>
        <n v="-150001.60000000001"/>
        <n v="-109313.01"/>
        <n v="-16353.26"/>
        <n v="-222930.25"/>
        <n v="-3158979.33"/>
        <n v="-187687.08"/>
        <n v="-728856.84"/>
        <n v="-171780.3"/>
        <n v="-160211.4"/>
        <n v="-36711.879999999997"/>
        <n v="-56896.56"/>
        <n v="184578.4"/>
        <n v="-19259.22"/>
        <n v="-72891.600000000006"/>
        <n v="-276740.24"/>
        <n v="-3421330.51"/>
        <n v="-301180.08"/>
        <n v="-267104.5"/>
        <n v="-3441664.72"/>
        <n v="-34978.86"/>
        <n v="-168968.4"/>
        <n v="-322249.2"/>
        <n v="-2957528.61"/>
        <n v="-359177.56"/>
        <n v="-1892600.95"/>
        <n v="293167.2"/>
        <n v="-1838.82"/>
        <n v="-3856721.83"/>
        <n v="-141001.60000000001"/>
        <n v="-123433.52"/>
        <n v="-220843.2"/>
        <n v="-3097577.99"/>
        <n v="-517505.52"/>
        <n v="-179112.08"/>
        <n v="-678285.72"/>
        <n v="-23691.03"/>
        <n v="-228357.18"/>
        <n v="-163647.76"/>
        <n v="163296.79999999999"/>
        <n v="-665224.56000000006"/>
        <n v="-252595.51"/>
        <n v="-27118.63"/>
        <n v="-316420.02"/>
        <n v="-2961743.68"/>
        <n v="-153865.4"/>
        <n v="-144476.41"/>
        <n v="-160995.18"/>
        <n v="-32255.52"/>
        <n v="-733750.92"/>
        <n v="-884043.72"/>
        <n v="-147287.71"/>
        <n v="-224613"/>
        <n v="-7770.73"/>
        <n v="-18491"/>
        <n v="-142750.5"/>
        <n v="-261792.6"/>
        <n v="-391434.77"/>
        <n v="-2129060.7599999998"/>
        <n v="-57585.36"/>
        <n v="-304198.15999999997"/>
        <n v="-61688.76"/>
        <n v="-233074.52"/>
        <n v="-55870.68"/>
        <n v="-191939.6"/>
        <n v="-43774.06"/>
        <n v="-612781.96"/>
        <n v="-2918557.2"/>
        <n v="-23772.6"/>
        <n v="-41555.14"/>
        <n v="-53215.98"/>
        <n v="-65681.56"/>
        <n v="-635145.03"/>
        <n v="-536760"/>
        <n v="-211715.01"/>
        <n v="-885136.2"/>
        <n v="-326444.15999999997"/>
        <n v="-2143863.67"/>
        <n v="-27384.720000000001"/>
        <n v="-75358.240000000005"/>
        <n v="-104909.52"/>
        <n v="-75749.119999999995"/>
        <n v="-644191.55000000005"/>
        <n v="-342926.1"/>
        <n v="-4550.59"/>
        <n v="-968900.99"/>
        <n v="-108725.8"/>
        <n v="-1874335.71"/>
        <n v="81704.800000000003"/>
        <n v="-434305.48"/>
        <n v="-2982350.8"/>
        <n v="-271521.51"/>
        <n v="-143626.72"/>
        <n v="232104.8"/>
        <n v="-157002.29999999999"/>
        <n v="-2180171.13"/>
        <n v="-298257.3"/>
        <n v="-2440188.4500000002"/>
        <n v="-45793.07"/>
        <n v="-595087.92000000004"/>
        <n v="-100732.64"/>
        <n v="-479416.14"/>
        <n v="227292"/>
        <n v="-181561.8"/>
        <n v="-279239.32"/>
        <n v="-162074"/>
        <n v="-424898.6"/>
        <n v="-39531.599999999999"/>
        <n v="-32512.799999999999"/>
        <n v="-1582479.99"/>
        <n v="-3003.3"/>
        <n v="-184508.6"/>
        <n v="-80397.600000000006"/>
        <n v="-160894.9"/>
        <n v="-466154.84"/>
        <n v="-236758.9"/>
        <n v="-22818.04"/>
        <n v="-402838.38"/>
        <n v="-566639.64"/>
        <n v="-41911.43"/>
        <n v="-246141.2"/>
        <n v="-879839.1"/>
        <n v="-2477911.17"/>
        <n v="-1470841.19"/>
        <n v="-42669.11"/>
        <n v="-231764.52"/>
        <n v="-444729.32"/>
        <n v="-59952.18"/>
        <n v="-25391.3"/>
        <n v="-1394056.59"/>
        <n v="-1405054.04"/>
        <n v="-535068.81999999995"/>
        <n v="209356.79999999999"/>
        <n v="-201285"/>
        <n v="-260291.4"/>
        <n v="-54501.72"/>
        <n v="-111780.9"/>
        <n v="-3384250.48"/>
        <n v="-76547.679999999993"/>
        <n v="-73586.600000000006"/>
        <n v="-1411034.69"/>
        <n v="-238718.72"/>
        <n v="-376850.7"/>
        <n v="-280222.65000000002"/>
        <n v="-281887.96999999997"/>
        <n v="-1600521.12"/>
        <n v="-141662.70000000001"/>
        <n v="-248597.1"/>
        <n v="-104166.6"/>
        <n v="-87134.26"/>
        <n v="-117729.36"/>
        <n v="-2765565.06"/>
        <n v="-713085.66"/>
        <n v="-1621740.15"/>
        <n v="-231696.48"/>
        <n v="-1188939.3"/>
        <n v="-39196.410000000003"/>
        <n v="-236773.04"/>
        <n v="-384295.5"/>
        <n v="-151601.56"/>
        <n v="45909.599999999999"/>
        <n v="-32692.799999999999"/>
        <n v="-3203399.91"/>
        <n v="-2492513.94"/>
        <n v="-55424.32"/>
        <n v="-2947087.5"/>
        <n v="-199486.8"/>
        <n v="-277282.92"/>
        <n v="-84333.64"/>
        <n v="-176168.6"/>
        <n v="-921020.1"/>
        <n v="-60091.64"/>
        <n v="-12578.39"/>
        <n v="-292297.67"/>
        <n v="-238124.67"/>
        <n v="-15433.22"/>
        <n v="-1912743.99"/>
        <n v="-859742.04"/>
        <n v="-34195.599999999999"/>
        <n v="-223261.8"/>
        <n v="261019.2"/>
        <n v="-914242.03"/>
        <n v="-43115.6"/>
        <n v="-496792.66"/>
        <n v="-580541.12"/>
        <n v="-939074.46"/>
        <n v="-530153.96"/>
        <n v="315088"/>
        <n v="-26297.81"/>
        <n v="-24661.279999999999"/>
        <n v="-104917.2"/>
        <n v="-1597826.64"/>
        <n v="-365265.18"/>
        <n v="-274077.2"/>
        <n v="-467686.83"/>
        <n v="-157125.6"/>
        <n v="-601757.93000000005"/>
        <n v="-172032.64000000001"/>
        <n v="-184918.5"/>
        <n v="-103473.95"/>
        <n v="-1465189.85"/>
        <n v="-141630.32"/>
        <n v="-198116.52"/>
        <n v="-790493.07"/>
        <n v="-217368.2"/>
        <n v="-687376.04"/>
        <n v="-350540.1"/>
        <n v="-370590.3"/>
        <n v="-29012.83"/>
        <n v="-144925.20000000001"/>
        <n v="-185481.60000000001"/>
        <n v="-30566.87"/>
        <n v="-2359565.7799999998"/>
        <n v="-3356648.46"/>
        <n v="134796"/>
        <n v="-122065.60000000001"/>
        <n v="-45261.24"/>
        <n v="-59121.96"/>
        <n v="-19564.38"/>
        <n v="150813.6"/>
        <n v="-2691459.97"/>
        <n v="122425.60000000001"/>
        <n v="-121038.88"/>
        <n v="-173001.53"/>
        <n v="-115352.1"/>
        <n v="-2972348.25"/>
        <n v="-2649333.84"/>
        <n v="-252841.68"/>
        <n v="-3518217.04"/>
        <n v="-18468.45"/>
        <n v="-931279.65"/>
        <n v="-307630.40000000002"/>
        <n v="-10616.54"/>
        <n v="-138325.35999999999"/>
        <n v="-84811.5"/>
        <n v="-214133.64"/>
        <n v="-316719.48"/>
        <n v="-7427.97"/>
        <n v="-139177.60000000001"/>
        <n v="-84618.84"/>
        <n v="-412929.06"/>
        <n v="-445237.8"/>
        <n v="-148061.24"/>
        <n v="-269129.25"/>
        <n v="316554.40000000002"/>
        <n v="-1352025.61"/>
        <n v="-2726476.95"/>
        <n v="-449178.52"/>
        <n v="-576543.75"/>
        <n v="229999.2"/>
        <n v="-1744698.26"/>
        <n v="-212616.6"/>
        <n v="-31141.55"/>
        <n v="-44372.160000000003"/>
        <n v="-194127.4"/>
        <n v="-302571.90000000002"/>
        <n v="-560726.31999999995"/>
        <n v="-77832"/>
        <n v="-1230419.06"/>
        <n v="-452625.28"/>
        <n v="-262922.94"/>
        <n v="-155776.24"/>
        <n v="-65245.85"/>
        <n v="-159155"/>
        <n v="-73681.84"/>
        <n v="-424199.44"/>
        <n v="-462776.58"/>
        <n v="-1606327.76"/>
        <n v="-3597161.62"/>
        <n v="-12726.57"/>
        <n v="-8032.31"/>
        <n v="-472617.18"/>
        <n v="-26017.69"/>
        <n v="-198307.20000000001"/>
        <n v="-3661353.93"/>
        <n v="45608.800000000003"/>
        <n v="-241942.94"/>
        <n v="-2760645.22"/>
        <n v="-43405.83"/>
        <n v="-37559.279999999999"/>
        <n v="92383.2"/>
        <n v="-116229.97"/>
        <n v="-484136.52"/>
        <n v="-123242.84"/>
        <n v="-410499.15"/>
        <n v="-777334.72"/>
        <n v="-392290.2"/>
        <n v="-658336.14"/>
        <n v="-858816"/>
        <n v="-259829.05"/>
        <n v="-1002009.75"/>
        <n v="-629307.56000000006"/>
        <n v="-41357.32"/>
        <n v="148144"/>
        <n v="-1358017.92"/>
        <n v="-1642285.56"/>
        <n v="-352185.96"/>
        <n v="-2190866.25"/>
        <n v="-221229.64"/>
        <n v="-2336616.5099999998"/>
        <n v="-121477.23"/>
        <n v="-92150.69"/>
        <n v="-846559.98"/>
        <n v="-1138417.8"/>
        <n v="-44873.66"/>
        <n v="-139444.79999999999"/>
        <n v="-209417.4"/>
        <n v="-34591.699999999997"/>
        <n v="-14678.1"/>
        <n v="-230099.36"/>
        <n v="201912"/>
        <n v="143669.6"/>
        <n v="-2363732.58"/>
        <n v="-155457.60000000001"/>
        <n v="-197169.84"/>
        <n v="-2204758.2599999998"/>
        <n v="-30595.32"/>
        <n v="-209962.62"/>
        <n v="125847.2"/>
        <n v="-103684.14"/>
        <n v="-2245534.7200000002"/>
        <n v="-1227672.45"/>
        <n v="154573.6"/>
        <n v="-913552.79"/>
        <n v="308282.40000000002"/>
        <n v="-429408"/>
        <n v="-272690.2"/>
        <n v="-117684.48"/>
        <n v="-47502.9"/>
        <n v="-243394.2"/>
        <n v="-298556.45"/>
        <n v="-28940.67"/>
        <n v="-335269.8"/>
        <n v="-201800.2"/>
        <n v="-200121.3"/>
        <n v="-43438.09"/>
        <n v="-160817.26999999999"/>
        <n v="-861857.64"/>
        <n v="318359.2"/>
        <n v="-2989128.87"/>
        <n v="-268668.12"/>
        <n v="-2519573.06"/>
        <n v="-188585.26"/>
        <n v="-175112.8"/>
        <n v="-1336966.52"/>
        <n v="-260782.5"/>
        <n v="-780717.11"/>
        <n v="-112283.24"/>
        <n v="-27966.51"/>
        <n v="-161716.76"/>
        <n v="-56438.87"/>
        <n v="-2087885.19"/>
        <n v="-1567276.53"/>
        <n v="154272.79999999999"/>
        <n v="-175925.7"/>
        <n v="-523670.84"/>
        <n v="-1952254.01"/>
        <n v="-14567.2"/>
        <n v="-310757.90999999997"/>
        <n v="-149286"/>
        <n v="-146478.20000000001"/>
        <n v="-3863898.61"/>
        <n v="-2323681.88"/>
        <n v="-122796.9"/>
        <n v="-199353.8"/>
        <n v="-2758275.78"/>
        <n v="-2975174.02"/>
        <n v="231277.6"/>
        <n v="276961.59999999998"/>
        <n v="-2996704.36"/>
        <n v="-2923.76"/>
        <n v="-11898.4"/>
        <n v="-393057.27"/>
        <n v="-2289971.19"/>
        <n v="-795478.32"/>
        <n v="-44161.2"/>
        <n v="-1549387.06"/>
        <n v="-2168.4"/>
        <n v="-42001.63"/>
        <n v="-92129.2"/>
        <n v="-74788.56"/>
        <n v="100241.60000000001"/>
        <n v="-2639460.2000000002"/>
        <n v="-227944.08"/>
        <n v="-655741.80000000005"/>
        <n v="-281663.52"/>
        <n v="-389495.68"/>
        <n v="-128368.21"/>
        <n v="-274343.19"/>
        <n v="-2158272.31"/>
        <n v="-89780.96"/>
        <n v="-1065666.8400000001"/>
        <n v="-66688.38"/>
        <n v="-261598"/>
        <n v="-190171.51999999999"/>
        <n v="194392"/>
        <n v="-2424021.5699999998"/>
        <n v="88698.4"/>
        <n v="-15710.62"/>
        <n v="-86956.83"/>
        <n v="187586.4"/>
        <n v="-49914"/>
        <n v="-152925.35999999999"/>
        <n v="-288915.40000000002"/>
        <n v="-209783.7"/>
        <n v="-75318.600000000006"/>
        <n v="-82154.39"/>
        <n v="-73136.7"/>
        <n v="-376179.3"/>
        <n v="-3064883.77"/>
        <n v="258236.79999999999"/>
        <n v="-136637.23000000001"/>
        <n v="-264459.59999999998"/>
        <n v="-27046.47"/>
        <n v="-22122.9"/>
        <n v="-297397.24"/>
        <n v="-10873.84"/>
        <n v="53768"/>
        <n v="-143202.14000000001"/>
        <n v="-2258293.44"/>
        <n v="-550714.59"/>
        <n v="-265121.91999999998"/>
        <n v="-1594840"/>
        <n v="-187372"/>
        <n v="-249866.1"/>
        <n v="-155173.49"/>
        <n v="-373989.98"/>
        <n v="-51906.34"/>
        <n v="300950.40000000002"/>
        <n v="-99551.800000000105"/>
        <n v="-471275.28"/>
        <n v="-164268.51999999999"/>
        <n v="-107284.34"/>
        <n v="-210506.25"/>
        <n v="-234638.1"/>
        <n v="-103613.16"/>
        <n v="-2272351.1"/>
        <n v="50835.199999999997"/>
        <n v="266508.79999999999"/>
        <n v="-733124.7"/>
        <n v="-1786777.05"/>
        <n v="40495.199999999997"/>
        <n v="-330766.24"/>
        <n v="353816"/>
        <n v="-139000"/>
      </sharedItems>
    </cacheField>
    <cacheField name="Cost-to-income Ratio (CIR)" numFmtId="9">
      <sharedItems containsSemiMixedTypes="0" containsString="0" containsNumber="1" minValue="0" maxValue="6.3756993006993001" count="13">
        <n v="1.66305028166076"/>
        <n v="1.76713819368879"/>
        <n v="2.0300127713920801"/>
        <n v="1.3219324980246101"/>
        <n v="2.2613727055067798"/>
        <n v="0.48801742919390001"/>
        <n v="4.1580990099009902"/>
        <n v="1.51452234428021"/>
        <n v="6.3756993006993001"/>
        <n v="2.87136929460581"/>
        <n v="1.44036115951212"/>
        <n v="3.0322814215893299"/>
        <n v="1.66305028166075"/>
      </sharedItems>
    </cacheField>
    <cacheField name="Profit_Margin" numFmtId="9">
      <sharedItems containsSemiMixedTypes="0" containsString="0" containsNumber="1" minValue="-5.3756993006993001" maxValue="0.51198257080609999" count="13">
        <n v="-0.66305028166075497"/>
        <n v="-0.76713819368879199"/>
        <n v="-1.0300127713920799"/>
        <n v="-0.32193249802460799"/>
        <n v="-1.26137270550678"/>
        <n v="0.51198257080609999"/>
        <n v="-3.1580990099009898"/>
        <n v="-0.51452234428020904"/>
        <n v="-5.3756993006993001"/>
        <n v="-1.87136929460581"/>
        <n v="-0.44036115951211802"/>
        <n v="-2.0322814215893299"/>
        <n v="-0.76713819368879099"/>
      </sharedItems>
    </cacheField>
  </cacheFields>
  <extLst>
    <ext xmlns:x14="http://schemas.microsoft.com/office/spreadsheetml/2009/9/main" uri="{725AE2AE-9491-48be-B2B4-4EB974FC3084}">
      <x14:pivotCacheDefinition pivotCacheId="211779622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LNext Device" refreshedDate="45962.980413541663" createdVersion="7" refreshedVersion="8" minRefreshableVersion="3" recordCount="5000" xr:uid="{00000000-000A-0000-FFFF-FFFF02000000}">
  <cacheSource type="worksheet">
    <worksheetSource name="Table2"/>
  </cacheSource>
  <cacheFields count="20">
    <cacheField name="Region" numFmtId="0">
      <sharedItems/>
    </cacheField>
    <cacheField name="Country" numFmtId="0">
      <sharedItems/>
    </cacheField>
    <cacheField name="Product_Type" numFmtId="0">
      <sharedItems/>
    </cacheField>
    <cacheField name="Sales-Channel" numFmtId="0">
      <sharedItems/>
    </cacheField>
    <cacheField name="Order-Priority" numFmtId="0">
      <sharedItems count="8">
        <s v="Medium "/>
        <s v="Critical  "/>
        <s v="Low"/>
        <s v="High"/>
        <s v="M" u="1"/>
        <s v="C" u="1"/>
        <s v="L" u="1"/>
        <s v="H" u="1"/>
      </sharedItems>
    </cacheField>
    <cacheField name="Order-Date" numFmtId="14">
      <sharedItems containsSemiMixedTypes="0" containsNonDate="0" containsDate="1" containsString="0" minDate="2010-01-01T00:00:00" maxDate="2017-12-08T00:00:00"/>
    </cacheField>
    <cacheField name="Month" numFmtId="1">
      <sharedItems/>
    </cacheField>
    <cacheField name="Year" numFmtId="0">
      <sharedItems containsSemiMixedTypes="0" containsString="0" containsNumber="1" containsInteger="1" minValue="2010" maxValue="2017"/>
    </cacheField>
    <cacheField name="Order-ID" numFmtId="0">
      <sharedItems containsSemiMixedTypes="0" containsString="0" containsNumber="1" containsInteger="1" minValue="13421235" maxValue="999879729"/>
    </cacheField>
    <cacheField name="Ship-Date" numFmtId="14">
      <sharedItems containsSemiMixedTypes="0" containsNonDate="0" containsDate="1" containsString="0" minDate="2010-01-02T00:00:00" maxDate="2017-12-09T00:00:00"/>
    </cacheField>
    <cacheField name="Weekday" numFmtId="1">
      <sharedItems containsSemiMixedTypes="0" containsString="0" containsNumber="1" containsInteger="1" minValue="1" maxValue="7"/>
    </cacheField>
    <cacheField name="Duration (Days)" numFmtId="0">
      <sharedItems containsMixedTypes="1" containsNumber="1" containsInteger="1" minValue="0" maxValue="658"/>
    </cacheField>
    <cacheField name="Quantity" numFmtId="166">
      <sharedItems containsSemiMixedTypes="0" containsString="0" containsNumber="1" containsInteger="1" minValue="2" maxValue="9999"/>
    </cacheField>
    <cacheField name="Unit_Selling Price" numFmtId="167">
      <sharedItems containsSemiMixedTypes="0" containsString="0" containsNumber="1" minValue="9.33" maxValue="668.27"/>
    </cacheField>
    <cacheField name="Unit_Cost" numFmtId="167">
      <sharedItems containsSemiMixedTypes="0" containsString="0" containsNumber="1" minValue="6.92" maxValue="524.96"/>
    </cacheField>
    <cacheField name="Unit_Profit" numFmtId="167">
      <sharedItems containsSemiMixedTypes="0" containsString="0" containsNumber="1" minValue="2.41" maxValue="173.87"/>
    </cacheField>
    <cacheField name="Total_Cost" numFmtId="167">
      <sharedItems containsSemiMixedTypes="0" containsString="0" containsNumber="1" minValue="48.44" maxValue="5248025.12"/>
    </cacheField>
    <cacheField name="Revenue" numFmtId="167">
      <sharedItems containsSemiMixedTypes="0" containsString="0" containsNumber="1" minValue="16.87" maxValue="1726007.49"/>
    </cacheField>
    <cacheField name="Total_Profit" numFmtId="167">
      <sharedItems containsSemiMixedTypes="0" containsString="0" containsNumber="1" minValue="-3985903.87" maxValue="375849.6"/>
    </cacheField>
    <cacheField name="Profit_Margin" numFmtId="9">
      <sharedItems containsSemiMixedTypes="0" containsString="0" containsNumber="1" minValue="-0.84315445995228799" maxValue="1.0491071428571399"/>
    </cacheField>
  </cacheFields>
  <extLst>
    <ext xmlns:x14="http://schemas.microsoft.com/office/spreadsheetml/2009/9/main" uri="{725AE2AE-9491-48be-B2B4-4EB974FC3084}">
      <x14:pivotCacheDefinition pivotCacheId="11114022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x v="0"/>
    <x v="0"/>
    <x v="0"/>
    <x v="0"/>
    <x v="0"/>
    <x v="0"/>
    <n v="957081544"/>
    <d v="2014-11-01T00:00:00"/>
    <x v="0"/>
    <x v="0"/>
    <n v="552"/>
    <n v="255.28"/>
    <n v="159.41999999999999"/>
    <n v="95.86"/>
    <n v="87999.84"/>
    <n v="52914.720000000001"/>
    <n v="-35085.120000000003"/>
    <n v="1.66305028166076"/>
    <n v="-0.66305028166075497"/>
  </r>
  <r>
    <x v="0"/>
    <x v="1"/>
    <x v="1"/>
    <x v="1"/>
    <x v="1"/>
    <x v="1"/>
    <x v="1"/>
    <x v="1"/>
    <n v="301644504"/>
    <d v="2010-07-26T00:00:00"/>
    <x v="1"/>
    <x v="1"/>
    <n v="2167"/>
    <n v="152.58000000000001"/>
    <n v="97.44"/>
    <n v="55.14"/>
    <n v="211152.48"/>
    <n v="119488.38"/>
    <n v="-91664.1"/>
    <n v="1.76713819368879"/>
    <n v="-0.76713819368879199"/>
  </r>
  <r>
    <x v="1"/>
    <x v="2"/>
    <x v="2"/>
    <x v="1"/>
    <x v="1"/>
    <x v="2"/>
    <x v="0"/>
    <x v="2"/>
    <n v="478051030"/>
    <d v="2011-09-29T00:00:00"/>
    <x v="2"/>
    <x v="2"/>
    <n v="4778"/>
    <n v="47.45"/>
    <n v="31.79"/>
    <n v="15.66"/>
    <n v="151892.62"/>
    <n v="74823.48"/>
    <n v="-77069.14"/>
    <n v="2.0300127713920801"/>
    <n v="-1.0300127713920799"/>
  </r>
  <r>
    <x v="2"/>
    <x v="3"/>
    <x v="3"/>
    <x v="1"/>
    <x v="2"/>
    <x v="3"/>
    <x v="1"/>
    <x v="1"/>
    <n v="892599952"/>
    <d v="2010-06-15T00:00:00"/>
    <x v="3"/>
    <x v="3"/>
    <n v="9016"/>
    <n v="205.7"/>
    <n v="117.11"/>
    <n v="88.59"/>
    <n v="1055863.76"/>
    <n v="798727.44"/>
    <n v="-257136.32"/>
    <n v="1.3219324980246101"/>
    <n v="-0.32193249802460799"/>
  </r>
  <r>
    <x v="2"/>
    <x v="4"/>
    <x v="1"/>
    <x v="1"/>
    <x v="1"/>
    <x v="4"/>
    <x v="2"/>
    <x v="3"/>
    <n v="571902596"/>
    <d v="2015-07-27T00:00:00"/>
    <x v="1"/>
    <x v="4"/>
    <n v="7542"/>
    <n v="152.58000000000001"/>
    <n v="97.44"/>
    <n v="55.14"/>
    <n v="734892.48"/>
    <n v="415865.88"/>
    <n v="-319026.59999999998"/>
    <n v="1.76713819368879"/>
    <n v="-0.76713819368879199"/>
  </r>
  <r>
    <x v="3"/>
    <x v="5"/>
    <x v="4"/>
    <x v="1"/>
    <x v="2"/>
    <x v="5"/>
    <x v="3"/>
    <x v="1"/>
    <n v="412882792"/>
    <d v="2010-11-22T00:00:00"/>
    <x v="1"/>
    <x v="5"/>
    <n v="48"/>
    <n v="81.73"/>
    <n v="56.67"/>
    <n v="25.06"/>
    <n v="2720.16"/>
    <n v="1202.8800000000001"/>
    <n v="-1517.28"/>
    <n v="2.2613727055067798"/>
    <n v="-1.26137270550678"/>
  </r>
  <r>
    <x v="4"/>
    <x v="6"/>
    <x v="5"/>
    <x v="1"/>
    <x v="3"/>
    <x v="6"/>
    <x v="4"/>
    <x v="2"/>
    <n v="932776868"/>
    <d v="2011-10-05T00:00:00"/>
    <x v="4"/>
    <x v="6"/>
    <n v="8258"/>
    <n v="109.28"/>
    <n v="35.840000000000003"/>
    <n v="73.44"/>
    <n v="295966.71999999997"/>
    <n v="606467.52"/>
    <n v="310500.8"/>
    <n v="0.48801742919390001"/>
    <n v="0.51198257080609999"/>
  </r>
  <r>
    <x v="1"/>
    <x v="7"/>
    <x v="5"/>
    <x v="0"/>
    <x v="0"/>
    <x v="7"/>
    <x v="5"/>
    <x v="0"/>
    <n v="919133651"/>
    <d v="2013-04-11T00:00:00"/>
    <x v="2"/>
    <x v="2"/>
    <n v="927"/>
    <n v="109.28"/>
    <n v="35.840000000000003"/>
    <n v="73.44"/>
    <n v="33223.68"/>
    <n v="68078.880000000005"/>
    <n v="34855.199999999997"/>
    <n v="0.48801742919390001"/>
    <n v="0.51198257080609999"/>
  </r>
  <r>
    <x v="3"/>
    <x v="8"/>
    <x v="5"/>
    <x v="1"/>
    <x v="0"/>
    <x v="8"/>
    <x v="3"/>
    <x v="4"/>
    <n v="579814469"/>
    <d v="2016-05-10T00:00:00"/>
    <x v="3"/>
    <x v="2"/>
    <n v="8841"/>
    <n v="109.28"/>
    <n v="35.840000000000003"/>
    <n v="73.44"/>
    <n v="316861.44"/>
    <n v="649283.04"/>
    <n v="332421.59999999998"/>
    <n v="0.48801742919390001"/>
    <n v="0.51198257080609999"/>
  </r>
  <r>
    <x v="5"/>
    <x v="9"/>
    <x v="0"/>
    <x v="0"/>
    <x v="0"/>
    <x v="9"/>
    <x v="6"/>
    <x v="3"/>
    <n v="192993152"/>
    <d v="2015-07-05T00:00:00"/>
    <x v="5"/>
    <x v="7"/>
    <n v="9817"/>
    <n v="255.28"/>
    <n v="159.41999999999999"/>
    <n v="95.86"/>
    <n v="1565026.14"/>
    <n v="941057.62"/>
    <n v="-623968.52"/>
    <n v="1.66305028166076"/>
    <n v="-0.66305028166075497"/>
  </r>
  <r>
    <x v="3"/>
    <x v="10"/>
    <x v="6"/>
    <x v="1"/>
    <x v="1"/>
    <x v="10"/>
    <x v="7"/>
    <x v="0"/>
    <n v="557156026"/>
    <d v="2013-10-15T00:00:00"/>
    <x v="3"/>
    <x v="8"/>
    <n v="3704"/>
    <n v="651.21"/>
    <n v="524.96"/>
    <n v="126.25"/>
    <n v="1944451.84"/>
    <n v="467630"/>
    <n v="-1476821.84"/>
    <n v="4.1580990099009902"/>
    <n v="-3.1580990099009898"/>
  </r>
  <r>
    <x v="3"/>
    <x v="11"/>
    <x v="7"/>
    <x v="0"/>
    <x v="0"/>
    <x v="11"/>
    <x v="0"/>
    <x v="0"/>
    <n v="741101920"/>
    <d v="2013-05-17T00:00:00"/>
    <x v="6"/>
    <x v="2"/>
    <n v="7382"/>
    <n v="437.2"/>
    <n v="263.33"/>
    <n v="173.87"/>
    <n v="1943902.06"/>
    <n v="1283508.3400000001"/>
    <n v="-660393.72"/>
    <n v="1.51452234428021"/>
    <n v="-0.51452234428020904"/>
  </r>
  <r>
    <x v="2"/>
    <x v="12"/>
    <x v="3"/>
    <x v="1"/>
    <x v="2"/>
    <x v="12"/>
    <x v="2"/>
    <x v="4"/>
    <n v="333942162"/>
    <d v="2016-08-25T00:00:00"/>
    <x v="2"/>
    <x v="9"/>
    <n v="9762"/>
    <n v="205.7"/>
    <n v="117.11"/>
    <n v="88.59"/>
    <n v="1143227.82"/>
    <n v="864815.58"/>
    <n v="-278412.24"/>
    <n v="1.3219324980246101"/>
    <n v="-0.32193249802460799"/>
  </r>
  <r>
    <x v="0"/>
    <x v="13"/>
    <x v="7"/>
    <x v="1"/>
    <x v="3"/>
    <x v="13"/>
    <x v="8"/>
    <x v="3"/>
    <n v="795100581"/>
    <d v="2015-07-16T00:00:00"/>
    <x v="2"/>
    <x v="10"/>
    <n v="6786"/>
    <n v="437.2"/>
    <n v="263.33"/>
    <n v="173.87"/>
    <n v="1786957.38"/>
    <n v="1179881.82"/>
    <n v="-607075.56000000006"/>
    <n v="1.51452234428021"/>
    <n v="-0.51452234428020904"/>
  </r>
  <r>
    <x v="0"/>
    <x v="14"/>
    <x v="0"/>
    <x v="0"/>
    <x v="2"/>
    <x v="14"/>
    <x v="9"/>
    <x v="1"/>
    <n v="504313504"/>
    <d v="2010-03-12T00:00:00"/>
    <x v="6"/>
    <x v="2"/>
    <n v="6428"/>
    <n v="255.28"/>
    <n v="159.41999999999999"/>
    <n v="95.86"/>
    <n v="1024751.76"/>
    <n v="616188.07999999996"/>
    <n v="-408563.68"/>
    <n v="1.66305028166076"/>
    <n v="-0.66305028166075497"/>
  </r>
  <r>
    <x v="3"/>
    <x v="15"/>
    <x v="8"/>
    <x v="1"/>
    <x v="3"/>
    <x v="15"/>
    <x v="0"/>
    <x v="3"/>
    <n v="611629760"/>
    <d v="2016-01-31T00:00:00"/>
    <x v="5"/>
    <x v="11"/>
    <n v="3693"/>
    <n v="421.89"/>
    <n v="364.69"/>
    <n v="57.2"/>
    <n v="1346800.17"/>
    <n v="211239.6"/>
    <n v="-1135560.57"/>
    <n v="6.3756993006993001"/>
    <n v="-5.3756993006993001"/>
  </r>
  <r>
    <x v="1"/>
    <x v="16"/>
    <x v="3"/>
    <x v="1"/>
    <x v="1"/>
    <x v="16"/>
    <x v="3"/>
    <x v="5"/>
    <n v="987410676"/>
    <d v="2014-06-09T00:00:00"/>
    <x v="1"/>
    <x v="2"/>
    <n v="5616"/>
    <n v="205.7"/>
    <n v="117.11"/>
    <n v="88.59"/>
    <n v="657689.76"/>
    <n v="497521.44"/>
    <n v="-160168.32000000001"/>
    <n v="1.3219324980246101"/>
    <n v="-0.32193249802460799"/>
  </r>
  <r>
    <x v="1"/>
    <x v="17"/>
    <x v="6"/>
    <x v="0"/>
    <x v="2"/>
    <x v="17"/>
    <x v="5"/>
    <x v="1"/>
    <n v="672330081"/>
    <d v="2010-11-29T00:00:00"/>
    <x v="1"/>
    <x v="12"/>
    <n v="6266"/>
    <n v="651.21"/>
    <n v="524.96"/>
    <n v="126.25"/>
    <n v="3289399.36"/>
    <n v="791082.5"/>
    <n v="-2498316.86"/>
    <n v="4.1580990099009902"/>
    <n v="-3.1580990099009898"/>
  </r>
  <r>
    <x v="6"/>
    <x v="18"/>
    <x v="2"/>
    <x v="0"/>
    <x v="1"/>
    <x v="18"/>
    <x v="4"/>
    <x v="6"/>
    <n v="127374303"/>
    <d v="2017-03-20T00:00:00"/>
    <x v="1"/>
    <x v="4"/>
    <n v="1742"/>
    <n v="47.45"/>
    <n v="31.79"/>
    <n v="15.66"/>
    <n v="55378.18"/>
    <n v="27279.72"/>
    <n v="-28098.46"/>
    <n v="2.0300127713920801"/>
    <n v="-1.0300127713920799"/>
  </r>
  <r>
    <x v="0"/>
    <x v="19"/>
    <x v="0"/>
    <x v="1"/>
    <x v="1"/>
    <x v="19"/>
    <x v="6"/>
    <x v="0"/>
    <n v="783842170"/>
    <d v="2013-01-06T00:00:00"/>
    <x v="5"/>
    <x v="2"/>
    <n v="5172"/>
    <n v="255.28"/>
    <n v="159.41999999999999"/>
    <n v="95.86"/>
    <n v="824520.24"/>
    <n v="495787.92"/>
    <n v="-328732.32"/>
    <n v="1.66305028166076"/>
    <n v="-0.66305028166075497"/>
  </r>
  <r>
    <x v="3"/>
    <x v="20"/>
    <x v="2"/>
    <x v="1"/>
    <x v="2"/>
    <x v="20"/>
    <x v="10"/>
    <x v="1"/>
    <n v="993345010"/>
    <d v="2010-03-03T00:00:00"/>
    <x v="4"/>
    <x v="13"/>
    <n v="1718"/>
    <n v="47.45"/>
    <n v="31.79"/>
    <n v="15.66"/>
    <n v="54615.22"/>
    <n v="26903.88"/>
    <n v="-27711.34"/>
    <n v="2.0300127713920801"/>
    <n v="-1.0300127713920799"/>
  </r>
  <r>
    <x v="3"/>
    <x v="21"/>
    <x v="0"/>
    <x v="1"/>
    <x v="0"/>
    <x v="21"/>
    <x v="1"/>
    <x v="3"/>
    <n v="977806651"/>
    <d v="2015-10-14T00:00:00"/>
    <x v="4"/>
    <x v="14"/>
    <n v="3572"/>
    <n v="255.28"/>
    <n v="159.41999999999999"/>
    <n v="95.86"/>
    <n v="569448.24"/>
    <n v="342411.92"/>
    <n v="-227036.32"/>
    <n v="1.66305028166076"/>
    <n v="-0.66305028166075497"/>
  </r>
  <r>
    <x v="1"/>
    <x v="22"/>
    <x v="9"/>
    <x v="0"/>
    <x v="2"/>
    <x v="22"/>
    <x v="7"/>
    <x v="4"/>
    <n v="579463422"/>
    <d v="2016-01-11T00:00:00"/>
    <x v="1"/>
    <x v="2"/>
    <n v="4958"/>
    <n v="9.33"/>
    <n v="6.92"/>
    <n v="2.41"/>
    <n v="34309.360000000001"/>
    <n v="11948.78"/>
    <n v="-22360.58"/>
    <n v="2.87136929460581"/>
    <n v="-1.87136929460581"/>
  </r>
  <r>
    <x v="4"/>
    <x v="23"/>
    <x v="2"/>
    <x v="1"/>
    <x v="2"/>
    <x v="23"/>
    <x v="4"/>
    <x v="7"/>
    <n v="610864150"/>
    <d v="2012-07-04T00:00:00"/>
    <x v="4"/>
    <x v="15"/>
    <n v="7132"/>
    <n v="47.45"/>
    <n v="31.79"/>
    <n v="15.66"/>
    <n v="226726.28"/>
    <n v="111687.12"/>
    <n v="-115039.16"/>
    <n v="2.0300127713920801"/>
    <n v="-1.0300127713920799"/>
  </r>
  <r>
    <x v="3"/>
    <x v="24"/>
    <x v="1"/>
    <x v="1"/>
    <x v="2"/>
    <x v="24"/>
    <x v="6"/>
    <x v="6"/>
    <n v="604870164"/>
    <d v="2017-05-06T00:00:00"/>
    <x v="0"/>
    <x v="16"/>
    <n v="3378"/>
    <n v="152.58000000000001"/>
    <n v="97.44"/>
    <n v="55.14"/>
    <n v="329152.32"/>
    <n v="186262.92"/>
    <n v="-142889.4"/>
    <n v="1.76713819368879"/>
    <n v="-0.76713819368879199"/>
  </r>
  <r>
    <x v="0"/>
    <x v="25"/>
    <x v="3"/>
    <x v="0"/>
    <x v="3"/>
    <x v="25"/>
    <x v="4"/>
    <x v="5"/>
    <n v="164655292"/>
    <d v="2014-01-05T00:00:00"/>
    <x v="5"/>
    <x v="2"/>
    <n v="4015"/>
    <n v="205.7"/>
    <n v="117.11"/>
    <n v="88.59"/>
    <n v="470196.65"/>
    <n v="355688.85"/>
    <n v="-114507.8"/>
    <n v="1.3219324980246101"/>
    <n v="-0.32193249802460799"/>
  </r>
  <r>
    <x v="1"/>
    <x v="26"/>
    <x v="9"/>
    <x v="1"/>
    <x v="2"/>
    <x v="26"/>
    <x v="1"/>
    <x v="4"/>
    <n v="313705861"/>
    <d v="2016-10-07T00:00:00"/>
    <x v="6"/>
    <x v="17"/>
    <n v="1390"/>
    <n v="9.33"/>
    <n v="6.92"/>
    <n v="2.41"/>
    <n v="9618.7999999999993"/>
    <n v="3349.9"/>
    <n v="-6268.9"/>
    <n v="2.87136929460581"/>
    <n v="-1.87136929460581"/>
  </r>
  <r>
    <x v="0"/>
    <x v="27"/>
    <x v="6"/>
    <x v="0"/>
    <x v="0"/>
    <x v="27"/>
    <x v="10"/>
    <x v="7"/>
    <n v="345820701"/>
    <d v="2012-01-02T00:00:00"/>
    <x v="1"/>
    <x v="2"/>
    <n v="4885"/>
    <n v="651.21"/>
    <n v="524.96"/>
    <n v="126.25"/>
    <n v="2564429.6"/>
    <n v="616731.25"/>
    <n v="-1947698.35"/>
    <n v="4.1580990099009902"/>
    <n v="-3.1580990099009898"/>
  </r>
  <r>
    <x v="5"/>
    <x v="28"/>
    <x v="0"/>
    <x v="0"/>
    <x v="0"/>
    <x v="28"/>
    <x v="0"/>
    <x v="7"/>
    <n v="975111138"/>
    <d v="2013-01-21T00:00:00"/>
    <x v="1"/>
    <x v="9"/>
    <n v="5910"/>
    <n v="255.28"/>
    <n v="159.41999999999999"/>
    <n v="95.86"/>
    <n v="942172.2"/>
    <n v="566532.6"/>
    <n v="-375639.6"/>
    <n v="1.66305028166076"/>
    <n v="-0.66305028166075497"/>
  </r>
  <r>
    <x v="4"/>
    <x v="29"/>
    <x v="1"/>
    <x v="0"/>
    <x v="1"/>
    <x v="29"/>
    <x v="10"/>
    <x v="0"/>
    <n v="286001002"/>
    <d v="2013-04-15T00:00:00"/>
    <x v="1"/>
    <x v="18"/>
    <n v="2907"/>
    <n v="152.58000000000001"/>
    <n v="97.44"/>
    <n v="55.14"/>
    <n v="283258.08"/>
    <n v="160291.98000000001"/>
    <n v="-122966.1"/>
    <n v="1.76713819368879"/>
    <n v="-0.76713819368879199"/>
  </r>
  <r>
    <x v="3"/>
    <x v="30"/>
    <x v="7"/>
    <x v="1"/>
    <x v="3"/>
    <x v="30"/>
    <x v="8"/>
    <x v="3"/>
    <n v="483226621"/>
    <d v="2015-06-08T00:00:00"/>
    <x v="1"/>
    <x v="2"/>
    <n v="6350"/>
    <n v="437.2"/>
    <n v="263.33"/>
    <n v="173.87"/>
    <n v="1672145.5"/>
    <n v="1104074.5"/>
    <n v="-568071"/>
    <n v="1.51452234428021"/>
    <n v="-0.51452234428020904"/>
  </r>
  <r>
    <x v="4"/>
    <x v="31"/>
    <x v="5"/>
    <x v="1"/>
    <x v="0"/>
    <x v="27"/>
    <x v="10"/>
    <x v="7"/>
    <n v="241836822"/>
    <d v="2012-01-17T00:00:00"/>
    <x v="3"/>
    <x v="19"/>
    <n v="3744"/>
    <n v="109.28"/>
    <n v="35.840000000000003"/>
    <n v="73.44"/>
    <n v="134184.95999999999"/>
    <n v="274959.35999999999"/>
    <n v="140774.39999999999"/>
    <n v="0.48801742919390001"/>
    <n v="0.51198257080609999"/>
  </r>
  <r>
    <x v="3"/>
    <x v="11"/>
    <x v="5"/>
    <x v="0"/>
    <x v="3"/>
    <x v="31"/>
    <x v="4"/>
    <x v="2"/>
    <n v="557192933"/>
    <d v="2011-05-07T00:00:00"/>
    <x v="0"/>
    <x v="20"/>
    <n v="4626"/>
    <n v="109.28"/>
    <n v="35.840000000000003"/>
    <n v="73.44"/>
    <n v="165795.84"/>
    <n v="339733.44"/>
    <n v="173937.6"/>
    <n v="0.48801742919390001"/>
    <n v="0.51198257080609999"/>
  </r>
  <r>
    <x v="5"/>
    <x v="32"/>
    <x v="8"/>
    <x v="0"/>
    <x v="2"/>
    <x v="32"/>
    <x v="11"/>
    <x v="7"/>
    <n v="694968783"/>
    <d v="2012-02-04T00:00:00"/>
    <x v="0"/>
    <x v="2"/>
    <n v="5562"/>
    <n v="421.89"/>
    <n v="364.69"/>
    <n v="57.2"/>
    <n v="2028405.78"/>
    <n v="318146.40000000002"/>
    <n v="-1710259.38"/>
    <n v="6.3756993006993001"/>
    <n v="-5.3756993006993001"/>
  </r>
  <r>
    <x v="3"/>
    <x v="15"/>
    <x v="9"/>
    <x v="0"/>
    <x v="3"/>
    <x v="33"/>
    <x v="1"/>
    <x v="0"/>
    <n v="441150701"/>
    <d v="2013-12-05T00:00:00"/>
    <x v="2"/>
    <x v="21"/>
    <n v="5150"/>
    <n v="9.33"/>
    <n v="6.92"/>
    <n v="2.41"/>
    <n v="35638"/>
    <n v="12411.5"/>
    <n v="-23226.5"/>
    <n v="2.87136929460581"/>
    <n v="-1.87136929460581"/>
  </r>
  <r>
    <x v="1"/>
    <x v="2"/>
    <x v="3"/>
    <x v="0"/>
    <x v="0"/>
    <x v="34"/>
    <x v="3"/>
    <x v="2"/>
    <n v="552037513"/>
    <d v="2011-05-08T00:00:00"/>
    <x v="5"/>
    <x v="2"/>
    <n v="9022"/>
    <n v="205.7"/>
    <n v="117.11"/>
    <n v="88.59"/>
    <n v="1056566.42"/>
    <n v="799258.98"/>
    <n v="-257307.44"/>
    <n v="1.3219324980246101"/>
    <n v="-0.32193249802460799"/>
  </r>
  <r>
    <x v="4"/>
    <x v="29"/>
    <x v="7"/>
    <x v="1"/>
    <x v="1"/>
    <x v="35"/>
    <x v="11"/>
    <x v="7"/>
    <n v="504240548"/>
    <d v="2012-03-27T00:00:00"/>
    <x v="3"/>
    <x v="22"/>
    <n v="4838"/>
    <n v="437.2"/>
    <n v="263.33"/>
    <n v="173.87"/>
    <n v="1273990.54"/>
    <n v="841183.06"/>
    <n v="-432807.48"/>
    <n v="1.51452234428021"/>
    <n v="-0.51452234428020904"/>
  </r>
  <r>
    <x v="1"/>
    <x v="33"/>
    <x v="10"/>
    <x v="1"/>
    <x v="2"/>
    <x v="36"/>
    <x v="11"/>
    <x v="1"/>
    <n v="744683635"/>
    <d v="2010-01-04T00:00:00"/>
    <x v="1"/>
    <x v="2"/>
    <n v="7291"/>
    <n v="154.06"/>
    <n v="90.93"/>
    <n v="63.13"/>
    <n v="662970.63"/>
    <n v="460280.83"/>
    <n v="-202689.8"/>
    <n v="1.44036115951212"/>
    <n v="-0.44036115951211802"/>
  </r>
  <r>
    <x v="5"/>
    <x v="34"/>
    <x v="4"/>
    <x v="0"/>
    <x v="2"/>
    <x v="37"/>
    <x v="2"/>
    <x v="4"/>
    <n v="440603101"/>
    <d v="2016-09-15T00:00:00"/>
    <x v="2"/>
    <x v="23"/>
    <n v="3104"/>
    <n v="81.73"/>
    <n v="56.67"/>
    <n v="25.06"/>
    <n v="175903.68"/>
    <n v="77786.240000000005"/>
    <n v="-98117.440000000002"/>
    <n v="2.2613727055067798"/>
    <n v="-1.26137270550678"/>
  </r>
  <r>
    <x v="3"/>
    <x v="35"/>
    <x v="5"/>
    <x v="1"/>
    <x v="2"/>
    <x v="38"/>
    <x v="6"/>
    <x v="6"/>
    <n v="629547774"/>
    <d v="2017-03-05T00:00:00"/>
    <x v="5"/>
    <x v="2"/>
    <n v="6031"/>
    <n v="109.28"/>
    <n v="35.840000000000003"/>
    <n v="73.44"/>
    <n v="216151.04000000001"/>
    <n v="442916.64"/>
    <n v="226765.6"/>
    <n v="0.48801742919390001"/>
    <n v="0.51198257080609999"/>
  </r>
  <r>
    <x v="1"/>
    <x v="36"/>
    <x v="8"/>
    <x v="0"/>
    <x v="2"/>
    <x v="39"/>
    <x v="4"/>
    <x v="5"/>
    <n v="169378983"/>
    <d v="2014-10-04T00:00:00"/>
    <x v="0"/>
    <x v="24"/>
    <n v="1860"/>
    <n v="421.89"/>
    <n v="364.69"/>
    <n v="57.2"/>
    <n v="678323.4"/>
    <n v="106392"/>
    <n v="-571931.4"/>
    <n v="6.3756993006993001"/>
    <n v="-5.3756993006993001"/>
  </r>
  <r>
    <x v="3"/>
    <x v="24"/>
    <x v="4"/>
    <x v="1"/>
    <x v="2"/>
    <x v="40"/>
    <x v="11"/>
    <x v="5"/>
    <n v="688270556"/>
    <d v="2014-04-03T00:00:00"/>
    <x v="2"/>
    <x v="25"/>
    <n v="3407"/>
    <n v="81.73"/>
    <n v="56.67"/>
    <n v="25.06"/>
    <n v="193074.69"/>
    <n v="85379.42"/>
    <n v="-107695.27"/>
    <n v="2.2613727055067798"/>
    <n v="-1.26137270550678"/>
  </r>
  <r>
    <x v="2"/>
    <x v="37"/>
    <x v="8"/>
    <x v="0"/>
    <x v="2"/>
    <x v="41"/>
    <x v="4"/>
    <x v="6"/>
    <n v="734708821"/>
    <d v="2017-03-24T00:00:00"/>
    <x v="6"/>
    <x v="26"/>
    <n v="5522"/>
    <n v="421.89"/>
    <n v="364.69"/>
    <n v="57.2"/>
    <n v="2013818.18"/>
    <n v="315858.40000000002"/>
    <n v="-1697959.78"/>
    <n v="6.3756993006993001"/>
    <n v="-5.3756993006993001"/>
  </r>
  <r>
    <x v="2"/>
    <x v="38"/>
    <x v="1"/>
    <x v="0"/>
    <x v="1"/>
    <x v="42"/>
    <x v="8"/>
    <x v="0"/>
    <n v="727492606"/>
    <d v="2013-09-22T00:00:00"/>
    <x v="5"/>
    <x v="27"/>
    <n v="340"/>
    <n v="152.58000000000001"/>
    <n v="97.44"/>
    <n v="55.14"/>
    <n v="33129.599999999999"/>
    <n v="18747.599999999999"/>
    <n v="-14382"/>
    <n v="1.76713819368879"/>
    <n v="-0.76713819368879199"/>
  </r>
  <r>
    <x v="3"/>
    <x v="21"/>
    <x v="0"/>
    <x v="1"/>
    <x v="0"/>
    <x v="43"/>
    <x v="0"/>
    <x v="4"/>
    <n v="705733239"/>
    <d v="2017-01-25T00:00:00"/>
    <x v="4"/>
    <x v="28"/>
    <n v="1003"/>
    <n v="255.28"/>
    <n v="159.41999999999999"/>
    <n v="95.86"/>
    <n v="159898.26"/>
    <n v="96147.58"/>
    <n v="-63750.68"/>
    <n v="1.66305028166076"/>
    <n v="-0.66305028166075497"/>
  </r>
  <r>
    <x v="5"/>
    <x v="39"/>
    <x v="6"/>
    <x v="1"/>
    <x v="1"/>
    <x v="44"/>
    <x v="4"/>
    <x v="3"/>
    <n v="778854548"/>
    <d v="2015-03-10T00:00:00"/>
    <x v="3"/>
    <x v="19"/>
    <n v="9224"/>
    <n v="651.21"/>
    <n v="524.96"/>
    <n v="126.25"/>
    <n v="4842231.04"/>
    <n v="1164530"/>
    <n v="-3677701.04"/>
    <n v="4.1580990099009902"/>
    <n v="-3.1580990099009898"/>
  </r>
  <r>
    <x v="5"/>
    <x v="40"/>
    <x v="7"/>
    <x v="1"/>
    <x v="0"/>
    <x v="45"/>
    <x v="1"/>
    <x v="5"/>
    <n v="676592862"/>
    <d v="2014-09-07T00:00:00"/>
    <x v="5"/>
    <x v="29"/>
    <n v="7718"/>
    <n v="437.2"/>
    <n v="263.33"/>
    <n v="173.87"/>
    <n v="2032380.94"/>
    <n v="1341928.6599999999"/>
    <n v="-690452.28"/>
    <n v="1.51452234428021"/>
    <n v="-0.51452234428020904"/>
  </r>
  <r>
    <x v="3"/>
    <x v="15"/>
    <x v="11"/>
    <x v="1"/>
    <x v="0"/>
    <x v="46"/>
    <x v="5"/>
    <x v="5"/>
    <n v="198997008"/>
    <d v="2014-10-16T00:00:00"/>
    <x v="2"/>
    <x v="30"/>
    <n v="6492"/>
    <n v="668.27"/>
    <n v="502.54"/>
    <n v="165.73"/>
    <n v="3262489.68"/>
    <n v="1075919.1599999999"/>
    <n v="-2186570.52"/>
    <n v="3.0322814215893299"/>
    <n v="-2.0322814215893299"/>
  </r>
  <r>
    <x v="1"/>
    <x v="41"/>
    <x v="2"/>
    <x v="0"/>
    <x v="3"/>
    <x v="47"/>
    <x v="4"/>
    <x v="7"/>
    <n v="566428315"/>
    <d v="2012-03-23T00:00:00"/>
    <x v="6"/>
    <x v="4"/>
    <n v="7581"/>
    <n v="47.45"/>
    <n v="31.79"/>
    <n v="15.66"/>
    <n v="240999.99"/>
    <n v="118718.46"/>
    <n v="-122281.53"/>
    <n v="2.0300127713920801"/>
    <n v="-1.0300127713920799"/>
  </r>
  <r>
    <x v="2"/>
    <x v="42"/>
    <x v="0"/>
    <x v="0"/>
    <x v="0"/>
    <x v="48"/>
    <x v="1"/>
    <x v="5"/>
    <n v="369560611"/>
    <d v="2014-06-13T00:00:00"/>
    <x v="6"/>
    <x v="31"/>
    <n v="345"/>
    <n v="255.28"/>
    <n v="159.41999999999999"/>
    <n v="95.86"/>
    <n v="54999.9"/>
    <n v="33071.699999999997"/>
    <n v="-21928.2"/>
    <n v="1.66305028166076"/>
    <n v="-0.66305028166075497"/>
  </r>
  <r>
    <x v="1"/>
    <x v="43"/>
    <x v="1"/>
    <x v="0"/>
    <x v="0"/>
    <x v="49"/>
    <x v="0"/>
    <x v="3"/>
    <n v="519380223"/>
    <d v="2015-01-17T00:00:00"/>
    <x v="0"/>
    <x v="2"/>
    <n v="5005"/>
    <n v="152.58000000000001"/>
    <n v="97.44"/>
    <n v="55.14"/>
    <n v="487687.2"/>
    <n v="275975.7"/>
    <n v="-211711.5"/>
    <n v="1.76713819368879"/>
    <n v="-0.76713819368879199"/>
  </r>
  <r>
    <x v="2"/>
    <x v="37"/>
    <x v="6"/>
    <x v="0"/>
    <x v="3"/>
    <x v="50"/>
    <x v="5"/>
    <x v="7"/>
    <n v="197185981"/>
    <d v="2012-11-09T00:00:00"/>
    <x v="6"/>
    <x v="22"/>
    <n v="568"/>
    <n v="651.21"/>
    <n v="524.96"/>
    <n v="126.25"/>
    <n v="298177.28000000003"/>
    <n v="71710"/>
    <n v="-226467.28"/>
    <n v="4.1580990099009902"/>
    <n v="-3.1580990099009898"/>
  </r>
  <r>
    <x v="1"/>
    <x v="44"/>
    <x v="6"/>
    <x v="0"/>
    <x v="3"/>
    <x v="51"/>
    <x v="6"/>
    <x v="5"/>
    <n v="904589211"/>
    <d v="2014-04-05T00:00:00"/>
    <x v="0"/>
    <x v="2"/>
    <n v="6905"/>
    <n v="651.21"/>
    <n v="524.96"/>
    <n v="126.25"/>
    <n v="3624848.8"/>
    <n v="871756.25"/>
    <n v="-2753092.55"/>
    <n v="4.1580990099009902"/>
    <n v="-3.1580990099009898"/>
  </r>
  <r>
    <x v="4"/>
    <x v="23"/>
    <x v="11"/>
    <x v="1"/>
    <x v="3"/>
    <x v="52"/>
    <x v="9"/>
    <x v="4"/>
    <n v="613513743"/>
    <d v="2016-12-31T00:00:00"/>
    <x v="0"/>
    <x v="32"/>
    <n v="1205"/>
    <n v="668.27"/>
    <n v="502.54"/>
    <n v="165.73"/>
    <n v="605560.69999999995"/>
    <n v="199704.65"/>
    <n v="-405856.05"/>
    <n v="3.0322814215893299"/>
    <n v="-2.0322814215893299"/>
  </r>
  <r>
    <x v="4"/>
    <x v="45"/>
    <x v="5"/>
    <x v="1"/>
    <x v="0"/>
    <x v="53"/>
    <x v="5"/>
    <x v="1"/>
    <n v="516195905"/>
    <d v="2010-10-29T00:00:00"/>
    <x v="6"/>
    <x v="4"/>
    <n v="2694"/>
    <n v="109.28"/>
    <n v="35.840000000000003"/>
    <n v="73.44"/>
    <n v="96552.960000000006"/>
    <n v="197847.36"/>
    <n v="101294.39999999999"/>
    <n v="0.48801742919390001"/>
    <n v="0.51198257080609999"/>
  </r>
  <r>
    <x v="2"/>
    <x v="38"/>
    <x v="10"/>
    <x v="1"/>
    <x v="3"/>
    <x v="54"/>
    <x v="4"/>
    <x v="0"/>
    <n v="975184524"/>
    <d v="2014-01-17T00:00:00"/>
    <x v="6"/>
    <x v="33"/>
    <n v="7626"/>
    <n v="154.06"/>
    <n v="90.93"/>
    <n v="63.13"/>
    <n v="693432.18"/>
    <n v="481429.38"/>
    <n v="-212002.8"/>
    <n v="1.44036115951212"/>
    <n v="-0.44036115951211802"/>
  </r>
  <r>
    <x v="4"/>
    <x v="46"/>
    <x v="5"/>
    <x v="0"/>
    <x v="0"/>
    <x v="55"/>
    <x v="3"/>
    <x v="5"/>
    <n v="173340928"/>
    <d v="2015-03-01T00:00:00"/>
    <x v="5"/>
    <x v="34"/>
    <n v="4287"/>
    <n v="109.28"/>
    <n v="35.840000000000003"/>
    <n v="73.44"/>
    <n v="153646.07999999999"/>
    <n v="314837.28000000003"/>
    <n v="161191.20000000001"/>
    <n v="0.48801742919390001"/>
    <n v="0.51198257080609999"/>
  </r>
  <r>
    <x v="5"/>
    <x v="47"/>
    <x v="4"/>
    <x v="1"/>
    <x v="3"/>
    <x v="56"/>
    <x v="0"/>
    <x v="5"/>
    <n v="863838946"/>
    <d v="2015-05-01T00:00:00"/>
    <x v="6"/>
    <x v="35"/>
    <n v="7995"/>
    <n v="81.73"/>
    <n v="56.67"/>
    <n v="25.06"/>
    <n v="453076.65"/>
    <n v="200354.7"/>
    <n v="-252721.95"/>
    <n v="2.2613727055067798"/>
    <n v="-1.26137270550678"/>
  </r>
  <r>
    <x v="2"/>
    <x v="48"/>
    <x v="3"/>
    <x v="1"/>
    <x v="2"/>
    <x v="57"/>
    <x v="11"/>
    <x v="4"/>
    <n v="920164906"/>
    <d v="2016-06-03T00:00:00"/>
    <x v="6"/>
    <x v="36"/>
    <n v="6099"/>
    <n v="205.7"/>
    <n v="117.11"/>
    <n v="88.59"/>
    <n v="714253.89"/>
    <n v="540310.41"/>
    <n v="-173943.48"/>
    <n v="1.3219324980246101"/>
    <n v="-0.32193249802460799"/>
  </r>
  <r>
    <x v="0"/>
    <x v="49"/>
    <x v="8"/>
    <x v="0"/>
    <x v="0"/>
    <x v="58"/>
    <x v="0"/>
    <x v="1"/>
    <n v="986117637"/>
    <d v="2010-07-30T00:00:00"/>
    <x v="6"/>
    <x v="2"/>
    <n v="2977"/>
    <n v="421.89"/>
    <n v="364.69"/>
    <n v="57.2"/>
    <n v="1085682.1299999999"/>
    <n v="170284.4"/>
    <n v="-915397.73"/>
    <n v="6.3756993006993001"/>
    <n v="-5.3756993006993001"/>
  </r>
  <r>
    <x v="3"/>
    <x v="50"/>
    <x v="3"/>
    <x v="0"/>
    <x v="2"/>
    <x v="59"/>
    <x v="8"/>
    <x v="0"/>
    <n v="425808465"/>
    <d v="2013-07-18T00:00:00"/>
    <x v="2"/>
    <x v="37"/>
    <n v="5042"/>
    <n v="205.7"/>
    <n v="117.11"/>
    <n v="88.59"/>
    <n v="590468.62"/>
    <n v="446670.78"/>
    <n v="-143797.84"/>
    <n v="1.3219324980246101"/>
    <n v="-0.32193249802460799"/>
  </r>
  <r>
    <x v="0"/>
    <x v="13"/>
    <x v="2"/>
    <x v="0"/>
    <x v="2"/>
    <x v="60"/>
    <x v="0"/>
    <x v="3"/>
    <n v="473661220"/>
    <d v="2015-03-07T00:00:00"/>
    <x v="0"/>
    <x v="2"/>
    <n v="5736"/>
    <n v="47.45"/>
    <n v="31.79"/>
    <n v="15.66"/>
    <n v="182347.44"/>
    <n v="89825.76"/>
    <n v="-92521.68"/>
    <n v="2.0300127713920801"/>
    <n v="-1.0300127713920799"/>
  </r>
  <r>
    <x v="1"/>
    <x v="7"/>
    <x v="0"/>
    <x v="0"/>
    <x v="1"/>
    <x v="61"/>
    <x v="6"/>
    <x v="3"/>
    <n v="184412229"/>
    <d v="2015-07-04T00:00:00"/>
    <x v="0"/>
    <x v="38"/>
    <n v="531"/>
    <n v="255.28"/>
    <n v="159.41999999999999"/>
    <n v="95.86"/>
    <n v="84652.02"/>
    <n v="50901.66"/>
    <n v="-33750.36"/>
    <n v="1.66305028166075"/>
    <n v="-0.66305028166075497"/>
  </r>
  <r>
    <x v="2"/>
    <x v="51"/>
    <x v="10"/>
    <x v="1"/>
    <x v="3"/>
    <x v="62"/>
    <x v="0"/>
    <x v="4"/>
    <n v="483110320"/>
    <d v="2016-09-30T00:00:00"/>
    <x v="6"/>
    <x v="2"/>
    <n v="1934"/>
    <n v="154.06"/>
    <n v="90.93"/>
    <n v="63.13"/>
    <n v="175858.62"/>
    <n v="122093.42"/>
    <n v="-53765.2"/>
    <n v="1.44036115951212"/>
    <n v="-0.44036115951211802"/>
  </r>
  <r>
    <x v="0"/>
    <x v="19"/>
    <x v="11"/>
    <x v="0"/>
    <x v="3"/>
    <x v="63"/>
    <x v="7"/>
    <x v="4"/>
    <n v="115116822"/>
    <d v="2016-01-11T00:00:00"/>
    <x v="1"/>
    <x v="2"/>
    <n v="4481"/>
    <n v="668.27"/>
    <n v="502.54"/>
    <n v="165.73"/>
    <n v="2251881.7400000002"/>
    <n v="742636.13"/>
    <n v="-1509245.61"/>
    <n v="3.0322814215893299"/>
    <n v="-2.0322814215893299"/>
  </r>
  <r>
    <x v="3"/>
    <x v="35"/>
    <x v="0"/>
    <x v="0"/>
    <x v="0"/>
    <x v="64"/>
    <x v="10"/>
    <x v="1"/>
    <n v="596105563"/>
    <d v="2010-03-20T00:00:00"/>
    <x v="0"/>
    <x v="39"/>
    <n v="9738"/>
    <n v="255.28"/>
    <n v="159.41999999999999"/>
    <n v="95.86"/>
    <n v="1552431.96"/>
    <n v="933484.68"/>
    <n v="-618947.28"/>
    <n v="1.66305028166076"/>
    <n v="-0.66305028166075497"/>
  </r>
  <r>
    <x v="5"/>
    <x v="52"/>
    <x v="1"/>
    <x v="0"/>
    <x v="1"/>
    <x v="65"/>
    <x v="5"/>
    <x v="5"/>
    <n v="362062871"/>
    <d v="2014-12-23T00:00:00"/>
    <x v="3"/>
    <x v="40"/>
    <n v="1304"/>
    <n v="152.58000000000001"/>
    <n v="97.44"/>
    <n v="55.14"/>
    <n v="127061.75999999999"/>
    <n v="71902.559999999998"/>
    <n v="-55159.199999999997"/>
    <n v="1.76713819368879"/>
    <n v="-0.76713819368879199"/>
  </r>
  <r>
    <x v="5"/>
    <x v="53"/>
    <x v="2"/>
    <x v="0"/>
    <x v="3"/>
    <x v="66"/>
    <x v="2"/>
    <x v="4"/>
    <n v="619287574"/>
    <d v="2016-02-08T00:00:00"/>
    <x v="1"/>
    <x v="2"/>
    <n v="9810"/>
    <n v="47.45"/>
    <n v="31.79"/>
    <n v="15.66"/>
    <n v="311859.90000000002"/>
    <n v="153624.6"/>
    <n v="-158235.29999999999"/>
    <n v="2.0300127713920801"/>
    <n v="-1.0300127713920799"/>
  </r>
  <r>
    <x v="0"/>
    <x v="14"/>
    <x v="5"/>
    <x v="1"/>
    <x v="3"/>
    <x v="67"/>
    <x v="5"/>
    <x v="4"/>
    <n v="394391000"/>
    <d v="2016-06-23T00:00:00"/>
    <x v="2"/>
    <x v="2"/>
    <n v="7916"/>
    <n v="109.28"/>
    <n v="35.840000000000003"/>
    <n v="73.44"/>
    <n v="283709.44"/>
    <n v="581351.04"/>
    <n v="297641.59999999998"/>
    <n v="0.48801742919390001"/>
    <n v="0.51198257080609999"/>
  </r>
  <r>
    <x v="5"/>
    <x v="54"/>
    <x v="2"/>
    <x v="0"/>
    <x v="0"/>
    <x v="19"/>
    <x v="6"/>
    <x v="0"/>
    <n v="584296977"/>
    <d v="2013-04-28T00:00:00"/>
    <x v="5"/>
    <x v="41"/>
    <n v="5315"/>
    <n v="47.45"/>
    <n v="31.79"/>
    <n v="15.66"/>
    <n v="168963.85"/>
    <n v="83232.899999999994"/>
    <n v="-85730.95"/>
    <n v="2.0300127713920801"/>
    <n v="-1.0300127713920799"/>
  </r>
  <r>
    <x v="3"/>
    <x v="21"/>
    <x v="5"/>
    <x v="1"/>
    <x v="0"/>
    <x v="68"/>
    <x v="1"/>
    <x v="5"/>
    <n v="806241834"/>
    <d v="2014-08-15T00:00:00"/>
    <x v="6"/>
    <x v="29"/>
    <n v="3730"/>
    <n v="109.28"/>
    <n v="35.840000000000003"/>
    <n v="73.44"/>
    <n v="133683.20000000001"/>
    <n v="273931.2"/>
    <n v="140248"/>
    <n v="0.48801742919390001"/>
    <n v="0.51198257080609999"/>
  </r>
  <r>
    <x v="1"/>
    <x v="55"/>
    <x v="8"/>
    <x v="1"/>
    <x v="0"/>
    <x v="69"/>
    <x v="3"/>
    <x v="6"/>
    <n v="747774398"/>
    <d v="2017-03-04T00:00:00"/>
    <x v="0"/>
    <x v="2"/>
    <n v="1916"/>
    <n v="421.89"/>
    <n v="364.69"/>
    <n v="57.2"/>
    <n v="698746.04"/>
    <n v="109595.2"/>
    <n v="-589150.84"/>
    <n v="6.3756993006993001"/>
    <n v="-5.3756993006993001"/>
  </r>
  <r>
    <x v="0"/>
    <x v="1"/>
    <x v="8"/>
    <x v="0"/>
    <x v="3"/>
    <x v="70"/>
    <x v="9"/>
    <x v="2"/>
    <n v="616755998"/>
    <d v="2011-03-12T00:00:00"/>
    <x v="0"/>
    <x v="2"/>
    <n v="660"/>
    <n v="421.89"/>
    <n v="364.69"/>
    <n v="57.2"/>
    <n v="240695.4"/>
    <n v="37752"/>
    <n v="-202943.4"/>
    <n v="6.3756993006993001"/>
    <n v="-5.3756993006993001"/>
  </r>
  <r>
    <x v="4"/>
    <x v="56"/>
    <x v="0"/>
    <x v="1"/>
    <x v="1"/>
    <x v="71"/>
    <x v="5"/>
    <x v="4"/>
    <n v="691360461"/>
    <d v="2016-07-11T00:00:00"/>
    <x v="1"/>
    <x v="2"/>
    <n v="7779"/>
    <n v="255.28"/>
    <n v="159.41999999999999"/>
    <n v="95.86"/>
    <n v="1240128.18"/>
    <n v="745694.94"/>
    <n v="-494433.24"/>
    <n v="1.66305028166076"/>
    <n v="-0.66305028166075497"/>
  </r>
  <r>
    <x v="0"/>
    <x v="14"/>
    <x v="2"/>
    <x v="0"/>
    <x v="1"/>
    <x v="29"/>
    <x v="10"/>
    <x v="0"/>
    <n v="870074117"/>
    <d v="2013-05-16T00:00:00"/>
    <x v="2"/>
    <x v="42"/>
    <n v="3121"/>
    <n v="47.45"/>
    <n v="31.79"/>
    <n v="15.66"/>
    <n v="99216.59"/>
    <n v="48874.86"/>
    <n v="-50341.73"/>
    <n v="2.0300127713920801"/>
    <n v="-1.0300127713920799"/>
  </r>
  <r>
    <x v="3"/>
    <x v="57"/>
    <x v="6"/>
    <x v="0"/>
    <x v="3"/>
    <x v="72"/>
    <x v="10"/>
    <x v="1"/>
    <n v="221695792"/>
    <d v="2010-03-20T00:00:00"/>
    <x v="0"/>
    <x v="43"/>
    <n v="3566"/>
    <n v="651.21"/>
    <n v="524.96"/>
    <n v="126.25"/>
    <n v="1872007.36"/>
    <n v="450207.5"/>
    <n v="-1421799.86"/>
    <n v="4.1580990099009902"/>
    <n v="-3.1580990099009898"/>
  </r>
  <r>
    <x v="4"/>
    <x v="29"/>
    <x v="9"/>
    <x v="0"/>
    <x v="0"/>
    <x v="73"/>
    <x v="2"/>
    <x v="6"/>
    <n v="135336816"/>
    <d v="2017-08-17T00:00:00"/>
    <x v="2"/>
    <x v="44"/>
    <n v="8026"/>
    <n v="9.33"/>
    <n v="6.92"/>
    <n v="2.41"/>
    <n v="55539.92"/>
    <n v="19342.66"/>
    <n v="-36197.26"/>
    <n v="2.87136929460581"/>
    <n v="-1.87136929460581"/>
  </r>
  <r>
    <x v="4"/>
    <x v="6"/>
    <x v="6"/>
    <x v="0"/>
    <x v="2"/>
    <x v="74"/>
    <x v="6"/>
    <x v="7"/>
    <n v="270421016"/>
    <d v="2012-05-23T00:00:00"/>
    <x v="4"/>
    <x v="45"/>
    <n v="2443"/>
    <n v="651.21"/>
    <n v="524.96"/>
    <n v="126.25"/>
    <n v="1282477.28"/>
    <n v="308428.75"/>
    <n v="-974048.53"/>
    <n v="4.1580990099009902"/>
    <n v="-3.1580990099009898"/>
  </r>
  <r>
    <x v="5"/>
    <x v="58"/>
    <x v="11"/>
    <x v="0"/>
    <x v="3"/>
    <x v="75"/>
    <x v="8"/>
    <x v="1"/>
    <n v="806684720"/>
    <d v="2010-07-18T00:00:00"/>
    <x v="5"/>
    <x v="22"/>
    <n v="4790"/>
    <n v="668.27"/>
    <n v="502.54"/>
    <n v="165.73"/>
    <n v="2407166.6"/>
    <n v="793846.7"/>
    <n v="-1613319.9"/>
    <n v="3.0322814215893299"/>
    <n v="-2.0322814215893299"/>
  </r>
  <r>
    <x v="1"/>
    <x v="59"/>
    <x v="11"/>
    <x v="0"/>
    <x v="0"/>
    <x v="76"/>
    <x v="5"/>
    <x v="6"/>
    <n v="194176757"/>
    <d v="2017-08-20T00:00:00"/>
    <x v="5"/>
    <x v="2"/>
    <n v="72"/>
    <n v="668.27"/>
    <n v="502.54"/>
    <n v="165.73"/>
    <n v="36182.879999999997"/>
    <n v="11932.56"/>
    <n v="-24250.32"/>
    <n v="3.0322814215893299"/>
    <n v="-2.0322814215893299"/>
  </r>
  <r>
    <x v="3"/>
    <x v="60"/>
    <x v="0"/>
    <x v="1"/>
    <x v="3"/>
    <x v="77"/>
    <x v="8"/>
    <x v="6"/>
    <n v="103258454"/>
    <d v="2017-08-15T00:00:00"/>
    <x v="3"/>
    <x v="46"/>
    <n v="5326"/>
    <n v="255.28"/>
    <n v="159.41999999999999"/>
    <n v="95.86"/>
    <n v="849070.92"/>
    <n v="510550.36"/>
    <n v="-338520.56"/>
    <n v="1.66305028166076"/>
    <n v="-0.66305028166075497"/>
  </r>
  <r>
    <x v="3"/>
    <x v="61"/>
    <x v="6"/>
    <x v="0"/>
    <x v="3"/>
    <x v="78"/>
    <x v="6"/>
    <x v="5"/>
    <n v="474603641"/>
    <d v="2014-05-30T00:00:00"/>
    <x v="6"/>
    <x v="10"/>
    <n v="4619"/>
    <n v="651.21"/>
    <n v="524.96"/>
    <n v="126.25"/>
    <n v="2424790.2400000002"/>
    <n v="583148.75"/>
    <n v="-1841641.49"/>
    <n v="4.1580990099009902"/>
    <n v="-3.1580990099009898"/>
  </r>
  <r>
    <x v="5"/>
    <x v="62"/>
    <x v="3"/>
    <x v="0"/>
    <x v="3"/>
    <x v="79"/>
    <x v="0"/>
    <x v="7"/>
    <n v="869198644"/>
    <d v="2013-05-01T00:00:00"/>
    <x v="4"/>
    <x v="47"/>
    <n v="4049"/>
    <n v="205.7"/>
    <n v="117.11"/>
    <n v="88.59"/>
    <n v="474178.39"/>
    <n v="358700.91"/>
    <n v="-115477.48"/>
    <n v="1.3219324980246101"/>
    <n v="-0.32193249802460799"/>
  </r>
  <r>
    <x v="5"/>
    <x v="63"/>
    <x v="11"/>
    <x v="0"/>
    <x v="3"/>
    <x v="80"/>
    <x v="10"/>
    <x v="3"/>
    <n v="918342292"/>
    <d v="2015-12-21T00:00:00"/>
    <x v="1"/>
    <x v="48"/>
    <n v="6747"/>
    <n v="668.27"/>
    <n v="502.54"/>
    <n v="165.73"/>
    <n v="3390637.38"/>
    <n v="1118180.31"/>
    <n v="-2272457.0699999998"/>
    <n v="3.0322814215893299"/>
    <n v="-2.0322814215893299"/>
  </r>
  <r>
    <x v="1"/>
    <x v="64"/>
    <x v="7"/>
    <x v="0"/>
    <x v="3"/>
    <x v="81"/>
    <x v="10"/>
    <x v="2"/>
    <n v="773645913"/>
    <d v="2011-01-28T00:00:00"/>
    <x v="6"/>
    <x v="49"/>
    <n v="7873"/>
    <n v="437.2"/>
    <n v="263.33"/>
    <n v="173.87"/>
    <n v="2073197.09"/>
    <n v="1368878.51"/>
    <n v="-704318.58"/>
    <n v="1.51452234428021"/>
    <n v="-0.51452234428020904"/>
  </r>
  <r>
    <x v="2"/>
    <x v="65"/>
    <x v="7"/>
    <x v="0"/>
    <x v="1"/>
    <x v="82"/>
    <x v="8"/>
    <x v="5"/>
    <n v="657033336"/>
    <d v="2014-02-07T00:00:00"/>
    <x v="6"/>
    <x v="2"/>
    <n v="9620"/>
    <n v="437.2"/>
    <n v="263.33"/>
    <n v="173.87"/>
    <n v="2533234.6"/>
    <n v="1672629.4"/>
    <n v="-860605.2"/>
    <n v="1.51452234428021"/>
    <n v="-0.51452234428020904"/>
  </r>
  <r>
    <x v="1"/>
    <x v="7"/>
    <x v="8"/>
    <x v="0"/>
    <x v="3"/>
    <x v="83"/>
    <x v="2"/>
    <x v="7"/>
    <n v="410740888"/>
    <d v="2012-01-09T00:00:00"/>
    <x v="1"/>
    <x v="2"/>
    <n v="6211"/>
    <n v="421.89"/>
    <n v="364.69"/>
    <n v="57.2"/>
    <n v="2265089.59"/>
    <n v="355269.2"/>
    <n v="-1909820.39"/>
    <n v="6.3756993006993001"/>
    <n v="-5.3756993006993001"/>
  </r>
  <r>
    <x v="1"/>
    <x v="66"/>
    <x v="8"/>
    <x v="1"/>
    <x v="0"/>
    <x v="84"/>
    <x v="0"/>
    <x v="2"/>
    <n v="847317397"/>
    <d v="2011-12-18T00:00:00"/>
    <x v="5"/>
    <x v="26"/>
    <n v="8902"/>
    <n v="421.89"/>
    <n v="364.69"/>
    <n v="57.2"/>
    <n v="3246470.38"/>
    <n v="509194.4"/>
    <n v="-2737275.98"/>
    <n v="6.3756993006993001"/>
    <n v="-5.3756993006993001"/>
  </r>
  <r>
    <x v="1"/>
    <x v="67"/>
    <x v="2"/>
    <x v="0"/>
    <x v="2"/>
    <x v="85"/>
    <x v="4"/>
    <x v="7"/>
    <n v="599624192"/>
    <d v="2012-09-21T00:00:00"/>
    <x v="6"/>
    <x v="50"/>
    <n v="978"/>
    <n v="47.45"/>
    <n v="31.79"/>
    <n v="15.66"/>
    <n v="31090.62"/>
    <n v="15315.48"/>
    <n v="-15775.14"/>
    <n v="2.0300127713920801"/>
    <n v="-1.0300127713920799"/>
  </r>
  <r>
    <x v="2"/>
    <x v="68"/>
    <x v="2"/>
    <x v="1"/>
    <x v="3"/>
    <x v="86"/>
    <x v="10"/>
    <x v="7"/>
    <n v="170835101"/>
    <d v="2012-12-02T00:00:00"/>
    <x v="5"/>
    <x v="51"/>
    <n v="2758"/>
    <n v="47.45"/>
    <n v="31.79"/>
    <n v="15.66"/>
    <n v="87676.82"/>
    <n v="43190.28"/>
    <n v="-44486.54"/>
    <n v="2.0300127713920801"/>
    <n v="-1.0300127713920799"/>
  </r>
  <r>
    <x v="0"/>
    <x v="69"/>
    <x v="3"/>
    <x v="0"/>
    <x v="3"/>
    <x v="87"/>
    <x v="10"/>
    <x v="4"/>
    <n v="584436452"/>
    <d v="2016-09-02T00:00:00"/>
    <x v="6"/>
    <x v="52"/>
    <n v="6588"/>
    <n v="205.7"/>
    <n v="117.11"/>
    <n v="88.59"/>
    <n v="771520.68"/>
    <n v="583630.92000000004"/>
    <n v="-187889.76"/>
    <n v="1.3219324980246101"/>
    <n v="-0.32193249802460799"/>
  </r>
  <r>
    <x v="5"/>
    <x v="70"/>
    <x v="6"/>
    <x v="0"/>
    <x v="3"/>
    <x v="88"/>
    <x v="11"/>
    <x v="7"/>
    <n v="234227073"/>
    <d v="2012-12-10T00:00:00"/>
    <x v="1"/>
    <x v="53"/>
    <n v="1851"/>
    <n v="651.21"/>
    <n v="524.96"/>
    <n v="126.25"/>
    <n v="971700.96"/>
    <n v="233688.75"/>
    <n v="-738012.21"/>
    <n v="4.1580990099009902"/>
    <n v="-3.1580990099009898"/>
  </r>
  <r>
    <x v="1"/>
    <x v="71"/>
    <x v="6"/>
    <x v="0"/>
    <x v="0"/>
    <x v="89"/>
    <x v="10"/>
    <x v="5"/>
    <n v="734318292"/>
    <d v="2014-04-03T00:00:00"/>
    <x v="2"/>
    <x v="40"/>
    <n v="9956"/>
    <n v="651.21"/>
    <n v="524.96"/>
    <n v="126.25"/>
    <n v="5226501.76"/>
    <n v="1256945"/>
    <n v="-3969556.76"/>
    <n v="4.1580990099009902"/>
    <n v="-3.1580990099009898"/>
  </r>
  <r>
    <x v="0"/>
    <x v="72"/>
    <x v="1"/>
    <x v="0"/>
    <x v="3"/>
    <x v="90"/>
    <x v="0"/>
    <x v="0"/>
    <n v="169133937"/>
    <d v="2013-12-31T00:00:00"/>
    <x v="3"/>
    <x v="54"/>
    <n v="9345"/>
    <n v="152.58000000000001"/>
    <n v="97.44"/>
    <n v="55.14"/>
    <n v="910576.8"/>
    <n v="515283.3"/>
    <n v="-395293.5"/>
    <n v="1.76713819368879"/>
    <n v="-0.76713819368879099"/>
  </r>
  <r>
    <x v="2"/>
    <x v="4"/>
    <x v="3"/>
    <x v="0"/>
    <x v="1"/>
    <x v="91"/>
    <x v="11"/>
    <x v="3"/>
    <n v="743410336"/>
    <d v="2015-03-20T00:00:00"/>
    <x v="6"/>
    <x v="45"/>
    <n v="494"/>
    <n v="205.7"/>
    <n v="117.11"/>
    <n v="88.59"/>
    <n v="57852.34"/>
    <n v="43763.46"/>
    <n v="-14088.88"/>
    <n v="1.3219324980246101"/>
    <n v="-0.32193249802460799"/>
  </r>
  <r>
    <x v="1"/>
    <x v="73"/>
    <x v="11"/>
    <x v="1"/>
    <x v="2"/>
    <x v="92"/>
    <x v="2"/>
    <x v="6"/>
    <n v="232196319"/>
    <d v="2017-04-08T00:00:00"/>
    <x v="0"/>
    <x v="2"/>
    <n v="905"/>
    <n v="668.27"/>
    <n v="502.54"/>
    <n v="165.73"/>
    <n v="454798.7"/>
    <n v="149985.65"/>
    <n v="-304813.05"/>
    <n v="3.0322814215893299"/>
    <n v="-2.0322814215893299"/>
  </r>
  <r>
    <x v="5"/>
    <x v="74"/>
    <x v="2"/>
    <x v="1"/>
    <x v="2"/>
    <x v="93"/>
    <x v="8"/>
    <x v="5"/>
    <n v="530853211"/>
    <d v="2014-02-08T00:00:00"/>
    <x v="0"/>
    <x v="2"/>
    <n v="117"/>
    <n v="47.45"/>
    <n v="31.79"/>
    <n v="15.66"/>
    <n v="3719.43"/>
    <n v="1832.22"/>
    <n v="-1887.21"/>
    <n v="2.0300127713920801"/>
    <n v="-1.0300127713920799"/>
  </r>
  <r>
    <x v="4"/>
    <x v="45"/>
    <x v="9"/>
    <x v="0"/>
    <x v="2"/>
    <x v="94"/>
    <x v="2"/>
    <x v="2"/>
    <n v="905054843"/>
    <d v="2012-12-01T00:00:00"/>
    <x v="0"/>
    <x v="55"/>
    <n v="4695"/>
    <n v="9.33"/>
    <n v="6.92"/>
    <n v="2.41"/>
    <n v="32489.4"/>
    <n v="11314.95"/>
    <n v="-21174.45"/>
    <n v="2.87136929460581"/>
    <n v="-1.87136929460581"/>
  </r>
  <r>
    <x v="3"/>
    <x v="35"/>
    <x v="11"/>
    <x v="1"/>
    <x v="1"/>
    <x v="95"/>
    <x v="7"/>
    <x v="4"/>
    <n v="240787541"/>
    <d v="2016-11-13T00:00:00"/>
    <x v="5"/>
    <x v="56"/>
    <n v="3239"/>
    <n v="668.27"/>
    <n v="502.54"/>
    <n v="165.73"/>
    <n v="1627727.06"/>
    <n v="536799.47"/>
    <n v="-1090927.5900000001"/>
    <n v="3.0322814215893299"/>
    <n v="-2.0322814215893299"/>
  </r>
  <r>
    <x v="5"/>
    <x v="75"/>
    <x v="8"/>
    <x v="0"/>
    <x v="2"/>
    <x v="96"/>
    <x v="1"/>
    <x v="1"/>
    <n v="194350135"/>
    <d v="2010-05-06T00:00:00"/>
    <x v="2"/>
    <x v="2"/>
    <n v="1379"/>
    <n v="421.89"/>
    <n v="364.69"/>
    <n v="57.2"/>
    <n v="502907.51"/>
    <n v="78878.8"/>
    <n v="-424028.71"/>
    <n v="6.3756993006993001"/>
    <n v="-5.3756993006993001"/>
  </r>
  <r>
    <x v="2"/>
    <x v="12"/>
    <x v="11"/>
    <x v="0"/>
    <x v="2"/>
    <x v="97"/>
    <x v="0"/>
    <x v="0"/>
    <n v="242353951"/>
    <d v="2013-04-13T00:00:00"/>
    <x v="0"/>
    <x v="2"/>
    <n v="6775"/>
    <n v="668.27"/>
    <n v="502.54"/>
    <n v="165.73"/>
    <n v="3404708.5"/>
    <n v="1122820.75"/>
    <n v="-2281887.75"/>
    <n v="3.0322814215893299"/>
    <n v="-2.0322814215893299"/>
  </r>
  <r>
    <x v="0"/>
    <x v="76"/>
    <x v="10"/>
    <x v="1"/>
    <x v="1"/>
    <x v="98"/>
    <x v="5"/>
    <x v="7"/>
    <n v="831722819"/>
    <d v="2012-10-26T00:00:00"/>
    <x v="6"/>
    <x v="57"/>
    <n v="4120"/>
    <n v="154.06"/>
    <n v="90.93"/>
    <n v="63.13"/>
    <n v="374631.6"/>
    <n v="260095.6"/>
    <n v="-114536"/>
    <n v="1.44036115951212"/>
    <n v="-0.44036115951211802"/>
  </r>
  <r>
    <x v="1"/>
    <x v="77"/>
    <x v="7"/>
    <x v="0"/>
    <x v="2"/>
    <x v="99"/>
    <x v="2"/>
    <x v="7"/>
    <n v="229693067"/>
    <d v="2012-07-15T00:00:00"/>
    <x v="5"/>
    <x v="19"/>
    <n v="138"/>
    <n v="437.2"/>
    <n v="263.33"/>
    <n v="173.87"/>
    <n v="36339.54"/>
    <n v="23994.06"/>
    <n v="-12345.48"/>
    <n v="1.51452234428021"/>
    <n v="-0.51452234428020904"/>
  </r>
  <r>
    <x v="5"/>
    <x v="78"/>
    <x v="3"/>
    <x v="1"/>
    <x v="3"/>
    <x v="100"/>
    <x v="1"/>
    <x v="0"/>
    <n v="373813521"/>
    <d v="2013-06-15T00:00:00"/>
    <x v="0"/>
    <x v="58"/>
    <n v="8583"/>
    <n v="205.7"/>
    <n v="117.11"/>
    <n v="88.59"/>
    <n v="1005155.13"/>
    <n v="760367.97"/>
    <n v="-244787.16"/>
    <n v="1.3219324980246101"/>
    <n v="-0.32193249802460799"/>
  </r>
  <r>
    <x v="1"/>
    <x v="79"/>
    <x v="2"/>
    <x v="0"/>
    <x v="1"/>
    <x v="101"/>
    <x v="3"/>
    <x v="6"/>
    <n v="121945512"/>
    <d v="2017-12-04T00:00:00"/>
    <x v="1"/>
    <x v="59"/>
    <n v="5242"/>
    <n v="47.45"/>
    <n v="31.79"/>
    <n v="15.66"/>
    <n v="166643.18"/>
    <n v="82089.72"/>
    <n v="-84553.46"/>
    <n v="2.0300127713920801"/>
    <n v="-1.0300127713920799"/>
  </r>
  <r>
    <x v="4"/>
    <x v="29"/>
    <x v="9"/>
    <x v="1"/>
    <x v="2"/>
    <x v="102"/>
    <x v="8"/>
    <x v="3"/>
    <n v="202262866"/>
    <d v="2015-12-14T00:00:00"/>
    <x v="1"/>
    <x v="60"/>
    <n v="2932"/>
    <n v="9.33"/>
    <n v="6.92"/>
    <n v="2.41"/>
    <n v="20289.439999999999"/>
    <n v="7066.12"/>
    <n v="-13223.32"/>
    <n v="2.87136929460581"/>
    <n v="-1.87136929460581"/>
  </r>
  <r>
    <x v="4"/>
    <x v="23"/>
    <x v="4"/>
    <x v="1"/>
    <x v="0"/>
    <x v="103"/>
    <x v="0"/>
    <x v="4"/>
    <n v="963251912"/>
    <d v="2017-01-02T00:00:00"/>
    <x v="1"/>
    <x v="41"/>
    <n v="6501"/>
    <n v="81.73"/>
    <n v="56.67"/>
    <n v="25.06"/>
    <n v="368411.67"/>
    <n v="162915.06"/>
    <n v="-205496.61"/>
    <n v="2.2613727055067798"/>
    <n v="-1.26137270550678"/>
  </r>
  <r>
    <x v="0"/>
    <x v="0"/>
    <x v="11"/>
    <x v="0"/>
    <x v="0"/>
    <x v="104"/>
    <x v="3"/>
    <x v="1"/>
    <n v="123711478"/>
    <d v="2010-09-13T00:00:00"/>
    <x v="1"/>
    <x v="61"/>
    <n v="7830"/>
    <n v="668.27"/>
    <n v="502.54"/>
    <n v="165.73"/>
    <n v="3934888.2"/>
    <n v="1297665.8999999999"/>
    <n v="-2637222.2999999998"/>
    <n v="3.0322814215893299"/>
    <n v="-2.0322814215893299"/>
  </r>
  <r>
    <x v="0"/>
    <x v="76"/>
    <x v="5"/>
    <x v="1"/>
    <x v="2"/>
    <x v="105"/>
    <x v="0"/>
    <x v="1"/>
    <n v="422752892"/>
    <d v="2010-12-08T00:00:00"/>
    <x v="4"/>
    <x v="19"/>
    <n v="830"/>
    <n v="109.28"/>
    <n v="35.840000000000003"/>
    <n v="73.44"/>
    <n v="29747.200000000001"/>
    <n v="60955.199999999997"/>
    <n v="31208"/>
    <n v="0.48801742919390001"/>
    <n v="0.51198257080609999"/>
  </r>
  <r>
    <x v="1"/>
    <x v="80"/>
    <x v="9"/>
    <x v="0"/>
    <x v="3"/>
    <x v="106"/>
    <x v="5"/>
    <x v="7"/>
    <n v="169799983"/>
    <d v="2012-11-20T00:00:00"/>
    <x v="3"/>
    <x v="12"/>
    <n v="6443"/>
    <n v="9.33"/>
    <n v="6.92"/>
    <n v="2.41"/>
    <n v="44585.56"/>
    <n v="15527.63"/>
    <n v="-29057.93"/>
    <n v="2.87136929460581"/>
    <n v="-1.87136929460581"/>
  </r>
  <r>
    <x v="1"/>
    <x v="81"/>
    <x v="10"/>
    <x v="0"/>
    <x v="0"/>
    <x v="107"/>
    <x v="9"/>
    <x v="5"/>
    <n v="894589078"/>
    <d v="2014-10-04T00:00:00"/>
    <x v="0"/>
    <x v="2"/>
    <n v="7643"/>
    <n v="154.06"/>
    <n v="90.93"/>
    <n v="63.13"/>
    <n v="694977.99"/>
    <n v="482502.59"/>
    <n v="-212475.4"/>
    <n v="1.44036115951212"/>
    <n v="-0.44036115951211802"/>
  </r>
  <r>
    <x v="2"/>
    <x v="82"/>
    <x v="6"/>
    <x v="1"/>
    <x v="0"/>
    <x v="108"/>
    <x v="4"/>
    <x v="4"/>
    <n v="597169005"/>
    <d v="2016-08-14T00:00:00"/>
    <x v="5"/>
    <x v="62"/>
    <n v="4434"/>
    <n v="651.21"/>
    <n v="524.96"/>
    <n v="126.25"/>
    <n v="2327672.64"/>
    <n v="559792.5"/>
    <n v="-1767880.14"/>
    <n v="4.1580990099009902"/>
    <n v="-3.1580990099009898"/>
  </r>
  <r>
    <x v="5"/>
    <x v="63"/>
    <x v="6"/>
    <x v="1"/>
    <x v="3"/>
    <x v="109"/>
    <x v="6"/>
    <x v="3"/>
    <n v="497901093"/>
    <d v="2015-11-06T00:00:00"/>
    <x v="6"/>
    <x v="63"/>
    <n v="8853"/>
    <n v="651.21"/>
    <n v="524.96"/>
    <n v="126.25"/>
    <n v="4647470.88"/>
    <n v="1117691.25"/>
    <n v="-3529779.63"/>
    <n v="4.1580990099009902"/>
    <n v="-3.1580990099009898"/>
  </r>
  <r>
    <x v="1"/>
    <x v="64"/>
    <x v="4"/>
    <x v="0"/>
    <x v="0"/>
    <x v="110"/>
    <x v="2"/>
    <x v="1"/>
    <n v="987459170"/>
    <d v="2010-08-27T00:00:00"/>
    <x v="6"/>
    <x v="64"/>
    <n v="9967"/>
    <n v="81.73"/>
    <n v="56.67"/>
    <n v="25.06"/>
    <n v="564829.89"/>
    <n v="249773.02"/>
    <n v="-315056.87"/>
    <n v="2.2613727055067798"/>
    <n v="-1.26137270550678"/>
  </r>
  <r>
    <x v="2"/>
    <x v="83"/>
    <x v="4"/>
    <x v="1"/>
    <x v="0"/>
    <x v="81"/>
    <x v="10"/>
    <x v="2"/>
    <n v="276829564"/>
    <d v="2011-02-13T00:00:00"/>
    <x v="5"/>
    <x v="65"/>
    <n v="8875"/>
    <n v="81.73"/>
    <n v="56.67"/>
    <n v="25.06"/>
    <n v="502946.25"/>
    <n v="222407.5"/>
    <n v="-280538.75"/>
    <n v="2.2613727055067798"/>
    <n v="-1.26137270550678"/>
  </r>
  <r>
    <x v="5"/>
    <x v="84"/>
    <x v="11"/>
    <x v="1"/>
    <x v="3"/>
    <x v="111"/>
    <x v="1"/>
    <x v="3"/>
    <n v="247311103"/>
    <d v="2015-11-07T00:00:00"/>
    <x v="0"/>
    <x v="66"/>
    <n v="3706"/>
    <n v="668.27"/>
    <n v="502.54"/>
    <n v="165.73"/>
    <n v="1862413.24"/>
    <n v="614195.38"/>
    <n v="-1248217.8600000001"/>
    <n v="3.0322814215893299"/>
    <n v="-2.0322814215893299"/>
  </r>
  <r>
    <x v="1"/>
    <x v="85"/>
    <x v="9"/>
    <x v="1"/>
    <x v="0"/>
    <x v="112"/>
    <x v="0"/>
    <x v="3"/>
    <n v="600515115"/>
    <d v="2015-08-30T00:00:00"/>
    <x v="5"/>
    <x v="2"/>
    <n v="4622"/>
    <n v="9.33"/>
    <n v="6.92"/>
    <n v="2.41"/>
    <n v="31984.240000000002"/>
    <n v="11139.02"/>
    <n v="-20845.22"/>
    <n v="2.87136929460581"/>
    <n v="-1.87136929460581"/>
  </r>
  <r>
    <x v="1"/>
    <x v="73"/>
    <x v="6"/>
    <x v="1"/>
    <x v="0"/>
    <x v="113"/>
    <x v="9"/>
    <x v="3"/>
    <n v="208365428"/>
    <d v="2015-12-29T00:00:00"/>
    <x v="3"/>
    <x v="22"/>
    <n v="8815"/>
    <n v="651.21"/>
    <n v="524.96"/>
    <n v="126.25"/>
    <n v="4627522.4000000004"/>
    <n v="1112893.75"/>
    <n v="-3514628.65"/>
    <n v="4.1580990099009902"/>
    <n v="-3.1580990099009898"/>
  </r>
  <r>
    <x v="1"/>
    <x v="86"/>
    <x v="4"/>
    <x v="0"/>
    <x v="2"/>
    <x v="114"/>
    <x v="3"/>
    <x v="5"/>
    <n v="263098371"/>
    <d v="2014-04-07T00:00:00"/>
    <x v="1"/>
    <x v="2"/>
    <n v="5509"/>
    <n v="81.73"/>
    <n v="56.67"/>
    <n v="25.06"/>
    <n v="312195.03000000003"/>
    <n v="138055.54"/>
    <n v="-174139.49"/>
    <n v="2.2613727055067798"/>
    <n v="-1.26137270550678"/>
  </r>
  <r>
    <x v="4"/>
    <x v="29"/>
    <x v="6"/>
    <x v="0"/>
    <x v="2"/>
    <x v="115"/>
    <x v="9"/>
    <x v="0"/>
    <n v="227262771"/>
    <d v="2014-06-01T00:00:00"/>
    <x v="5"/>
    <x v="67"/>
    <n v="959"/>
    <n v="651.21"/>
    <n v="524.96"/>
    <n v="126.25"/>
    <n v="503436.64"/>
    <n v="121073.75"/>
    <n v="-382362.89"/>
    <n v="4.1580990099009902"/>
    <n v="-3.1580990099009898"/>
  </r>
  <r>
    <x v="5"/>
    <x v="87"/>
    <x v="6"/>
    <x v="1"/>
    <x v="3"/>
    <x v="116"/>
    <x v="2"/>
    <x v="1"/>
    <n v="983719956"/>
    <d v="2010-01-08T00:00:00"/>
    <x v="6"/>
    <x v="2"/>
    <n v="3450"/>
    <n v="651.21"/>
    <n v="524.96"/>
    <n v="126.25"/>
    <n v="1811112"/>
    <n v="435562.5"/>
    <n v="-1375549.5"/>
    <n v="4.1580990099009902"/>
    <n v="-3.1580990099009898"/>
  </r>
  <r>
    <x v="5"/>
    <x v="88"/>
    <x v="0"/>
    <x v="1"/>
    <x v="3"/>
    <x v="117"/>
    <x v="10"/>
    <x v="0"/>
    <n v="785643756"/>
    <d v="2013-01-26T00:00:00"/>
    <x v="0"/>
    <x v="57"/>
    <n v="8301"/>
    <n v="255.28"/>
    <n v="159.41999999999999"/>
    <n v="95.86"/>
    <n v="1323345.42"/>
    <n v="795733.86"/>
    <n v="-527611.56000000006"/>
    <n v="1.66305028166076"/>
    <n v="-0.66305028166075497"/>
  </r>
  <r>
    <x v="5"/>
    <x v="70"/>
    <x v="6"/>
    <x v="0"/>
    <x v="1"/>
    <x v="118"/>
    <x v="10"/>
    <x v="4"/>
    <n v="206520497"/>
    <d v="2016-05-03T00:00:00"/>
    <x v="3"/>
    <x v="68"/>
    <n v="2859"/>
    <n v="651.21"/>
    <n v="524.96"/>
    <n v="126.25"/>
    <n v="1500860.64"/>
    <n v="360948.75"/>
    <n v="-1139911.8899999999"/>
    <n v="4.1580990099009902"/>
    <n v="-3.1580990099009898"/>
  </r>
  <r>
    <x v="1"/>
    <x v="22"/>
    <x v="7"/>
    <x v="0"/>
    <x v="1"/>
    <x v="119"/>
    <x v="1"/>
    <x v="2"/>
    <n v="790149009"/>
    <d v="2011-05-29T00:00:00"/>
    <x v="5"/>
    <x v="49"/>
    <n v="1505"/>
    <n v="437.2"/>
    <n v="263.33"/>
    <n v="173.87"/>
    <n v="396311.65"/>
    <n v="261674.35"/>
    <n v="-134637.29999999999"/>
    <n v="1.51452234428021"/>
    <n v="-0.51452234428020904"/>
  </r>
  <r>
    <x v="1"/>
    <x v="89"/>
    <x v="3"/>
    <x v="0"/>
    <x v="0"/>
    <x v="120"/>
    <x v="3"/>
    <x v="5"/>
    <n v="100640618"/>
    <d v="2014-10-18T00:00:00"/>
    <x v="0"/>
    <x v="23"/>
    <n v="650"/>
    <n v="205.7"/>
    <n v="117.11"/>
    <n v="88.59"/>
    <n v="76121.5"/>
    <n v="57583.5"/>
    <n v="-18538"/>
    <n v="1.3219324980246101"/>
    <n v="-0.32193249802460799"/>
  </r>
  <r>
    <x v="5"/>
    <x v="9"/>
    <x v="4"/>
    <x v="0"/>
    <x v="2"/>
    <x v="121"/>
    <x v="1"/>
    <x v="4"/>
    <n v="272419154"/>
    <d v="2016-06-27T00:00:00"/>
    <x v="1"/>
    <x v="69"/>
    <n v="3736"/>
    <n v="81.73"/>
    <n v="56.67"/>
    <n v="25.06"/>
    <n v="211719.12"/>
    <n v="93624.16"/>
    <n v="-118094.96"/>
    <n v="2.2613727055067798"/>
    <n v="-1.26137270550678"/>
  </r>
  <r>
    <x v="5"/>
    <x v="75"/>
    <x v="8"/>
    <x v="1"/>
    <x v="0"/>
    <x v="122"/>
    <x v="11"/>
    <x v="3"/>
    <n v="360220944"/>
    <d v="2015-02-27T00:00:00"/>
    <x v="6"/>
    <x v="19"/>
    <n v="6237"/>
    <n v="421.89"/>
    <n v="364.69"/>
    <n v="57.2"/>
    <n v="2274571.5299999998"/>
    <n v="356756.4"/>
    <n v="-1917815.13"/>
    <n v="6.3756993006993001"/>
    <n v="-5.3756993006993001"/>
  </r>
  <r>
    <x v="2"/>
    <x v="90"/>
    <x v="2"/>
    <x v="1"/>
    <x v="1"/>
    <x v="123"/>
    <x v="10"/>
    <x v="5"/>
    <n v="389094817"/>
    <d v="2014-11-11T00:00:00"/>
    <x v="3"/>
    <x v="70"/>
    <n v="658"/>
    <n v="47.45"/>
    <n v="31.79"/>
    <n v="15.66"/>
    <n v="20917.82"/>
    <n v="10304.280000000001"/>
    <n v="-10613.54"/>
    <n v="2.0300127713920801"/>
    <n v="-1.0300127713920799"/>
  </r>
  <r>
    <x v="5"/>
    <x v="62"/>
    <x v="8"/>
    <x v="1"/>
    <x v="2"/>
    <x v="124"/>
    <x v="1"/>
    <x v="7"/>
    <n v="904402101"/>
    <d v="2012-06-23T00:00:00"/>
    <x v="0"/>
    <x v="44"/>
    <n v="1534"/>
    <n v="421.89"/>
    <n v="364.69"/>
    <n v="57.2"/>
    <n v="559434.46"/>
    <n v="87744.8"/>
    <n v="-471689.66"/>
    <n v="6.3756993006993001"/>
    <n v="-5.3756993006993001"/>
  </r>
  <r>
    <x v="5"/>
    <x v="91"/>
    <x v="10"/>
    <x v="0"/>
    <x v="3"/>
    <x v="36"/>
    <x v="11"/>
    <x v="1"/>
    <n v="721816623"/>
    <d v="2010-02-17T00:00:00"/>
    <x v="4"/>
    <x v="71"/>
    <n v="434"/>
    <n v="154.06"/>
    <n v="90.93"/>
    <n v="63.13"/>
    <n v="39463.620000000003"/>
    <n v="27398.42"/>
    <n v="-12065.2"/>
    <n v="1.44036115951212"/>
    <n v="-0.44036115951211802"/>
  </r>
  <r>
    <x v="1"/>
    <x v="33"/>
    <x v="1"/>
    <x v="0"/>
    <x v="3"/>
    <x v="125"/>
    <x v="10"/>
    <x v="2"/>
    <n v="977324712"/>
    <d v="2011-10-03T00:00:00"/>
    <x v="1"/>
    <x v="72"/>
    <n v="955"/>
    <n v="152.58000000000001"/>
    <n v="97.44"/>
    <n v="55.14"/>
    <n v="93055.2"/>
    <n v="52658.7"/>
    <n v="-40396.5"/>
    <n v="1.76713819368879"/>
    <n v="-0.76713819368879199"/>
  </r>
  <r>
    <x v="5"/>
    <x v="92"/>
    <x v="2"/>
    <x v="0"/>
    <x v="1"/>
    <x v="126"/>
    <x v="2"/>
    <x v="3"/>
    <n v="177225196"/>
    <d v="2015-12-09T00:00:00"/>
    <x v="4"/>
    <x v="73"/>
    <n v="3729"/>
    <n v="47.45"/>
    <n v="31.79"/>
    <n v="15.66"/>
    <n v="118544.91"/>
    <n v="58396.14"/>
    <n v="-60148.77"/>
    <n v="2.0300127713920801"/>
    <n v="-1.0300127713920799"/>
  </r>
  <r>
    <x v="3"/>
    <x v="30"/>
    <x v="2"/>
    <x v="0"/>
    <x v="0"/>
    <x v="127"/>
    <x v="4"/>
    <x v="1"/>
    <n v="948129403"/>
    <d v="2010-05-14T00:00:00"/>
    <x v="6"/>
    <x v="46"/>
    <n v="1415"/>
    <n v="47.45"/>
    <n v="31.79"/>
    <n v="15.66"/>
    <n v="44982.85"/>
    <n v="22158.9"/>
    <n v="-22823.95"/>
    <n v="2.0300127713920801"/>
    <n v="-1.0300127713920799"/>
  </r>
  <r>
    <x v="0"/>
    <x v="76"/>
    <x v="8"/>
    <x v="1"/>
    <x v="0"/>
    <x v="128"/>
    <x v="4"/>
    <x v="4"/>
    <n v="586961162"/>
    <d v="2016-04-22T00:00:00"/>
    <x v="6"/>
    <x v="32"/>
    <n v="3706"/>
    <n v="421.89"/>
    <n v="364.69"/>
    <n v="57.2"/>
    <n v="1351541.14"/>
    <n v="211983.2"/>
    <n v="-1139557.94"/>
    <n v="6.3756993006993001"/>
    <n v="-5.3756993006993001"/>
  </r>
  <r>
    <x v="1"/>
    <x v="33"/>
    <x v="1"/>
    <x v="0"/>
    <x v="3"/>
    <x v="129"/>
    <x v="2"/>
    <x v="1"/>
    <n v="510956799"/>
    <d v="2010-09-23T00:00:00"/>
    <x v="2"/>
    <x v="43"/>
    <n v="2326"/>
    <n v="152.58000000000001"/>
    <n v="97.44"/>
    <n v="55.14"/>
    <n v="226645.44"/>
    <n v="128255.64"/>
    <n v="-98389.8"/>
    <n v="1.76713819368879"/>
    <n v="-0.76713819368879199"/>
  </r>
  <r>
    <x v="0"/>
    <x v="13"/>
    <x v="8"/>
    <x v="0"/>
    <x v="2"/>
    <x v="130"/>
    <x v="8"/>
    <x v="0"/>
    <n v="407665145"/>
    <d v="2013-05-07T00:00:00"/>
    <x v="3"/>
    <x v="2"/>
    <n v="6030"/>
    <n v="421.89"/>
    <n v="364.69"/>
    <n v="57.2"/>
    <n v="2199080.7000000002"/>
    <n v="344916"/>
    <n v="-1854164.7"/>
    <n v="6.3756993006993001"/>
    <n v="-5.3756993006993001"/>
  </r>
  <r>
    <x v="3"/>
    <x v="61"/>
    <x v="8"/>
    <x v="0"/>
    <x v="1"/>
    <x v="131"/>
    <x v="7"/>
    <x v="3"/>
    <n v="484947526"/>
    <d v="2015-03-16T00:00:00"/>
    <x v="1"/>
    <x v="2"/>
    <n v="5604"/>
    <n v="421.89"/>
    <n v="364.69"/>
    <n v="57.2"/>
    <n v="2043722.76"/>
    <n v="320548.8"/>
    <n v="-1723173.96"/>
    <n v="6.3756993006993001"/>
    <n v="-5.3756993006993001"/>
  </r>
  <r>
    <x v="1"/>
    <x v="93"/>
    <x v="9"/>
    <x v="0"/>
    <x v="0"/>
    <x v="132"/>
    <x v="4"/>
    <x v="2"/>
    <n v="120977771"/>
    <d v="2011-02-05T00:00:00"/>
    <x v="0"/>
    <x v="2"/>
    <n v="8866"/>
    <n v="9.33"/>
    <n v="6.92"/>
    <n v="2.41"/>
    <n v="61352.72"/>
    <n v="21367.06"/>
    <n v="-39985.660000000003"/>
    <n v="2.87136929460581"/>
    <n v="-1.87136929460581"/>
  </r>
  <r>
    <x v="2"/>
    <x v="83"/>
    <x v="4"/>
    <x v="1"/>
    <x v="0"/>
    <x v="133"/>
    <x v="4"/>
    <x v="0"/>
    <n v="114242208"/>
    <d v="2013-05-15T00:00:00"/>
    <x v="4"/>
    <x v="56"/>
    <n v="5663"/>
    <n v="81.73"/>
    <n v="56.67"/>
    <n v="25.06"/>
    <n v="320922.21000000002"/>
    <n v="141914.78"/>
    <n v="-179007.43"/>
    <n v="2.2613727055067798"/>
    <n v="-1.26137270550678"/>
  </r>
  <r>
    <x v="3"/>
    <x v="94"/>
    <x v="5"/>
    <x v="0"/>
    <x v="0"/>
    <x v="134"/>
    <x v="1"/>
    <x v="3"/>
    <n v="433539664"/>
    <d v="2015-01-15T00:00:00"/>
    <x v="2"/>
    <x v="2"/>
    <n v="2876"/>
    <n v="109.28"/>
    <n v="35.840000000000003"/>
    <n v="73.44"/>
    <n v="103075.84"/>
    <n v="211213.44"/>
    <n v="108137.60000000001"/>
    <n v="0.48801742919390001"/>
    <n v="0.51198257080609999"/>
  </r>
  <r>
    <x v="4"/>
    <x v="95"/>
    <x v="8"/>
    <x v="0"/>
    <x v="0"/>
    <x v="135"/>
    <x v="1"/>
    <x v="2"/>
    <n v="667981469"/>
    <d v="2011-12-06T00:00:00"/>
    <x v="3"/>
    <x v="74"/>
    <n v="9416"/>
    <n v="421.89"/>
    <n v="364.69"/>
    <n v="57.2"/>
    <n v="3433921.04"/>
    <n v="538595.19999999995"/>
    <n v="-2895325.84"/>
    <n v="6.3756993006993001"/>
    <n v="-5.3756993006993001"/>
  </r>
  <r>
    <x v="1"/>
    <x v="17"/>
    <x v="1"/>
    <x v="1"/>
    <x v="2"/>
    <x v="136"/>
    <x v="9"/>
    <x v="6"/>
    <n v="476991450"/>
    <d v="2017-03-27T00:00:00"/>
    <x v="1"/>
    <x v="2"/>
    <n v="1225"/>
    <n v="152.58000000000001"/>
    <n v="97.44"/>
    <n v="55.14"/>
    <n v="119364"/>
    <n v="67546.5"/>
    <n v="-51817.5"/>
    <n v="1.76713819368879"/>
    <n v="-0.76713819368879199"/>
  </r>
  <r>
    <x v="5"/>
    <x v="54"/>
    <x v="6"/>
    <x v="0"/>
    <x v="1"/>
    <x v="137"/>
    <x v="8"/>
    <x v="1"/>
    <n v="940305936"/>
    <d v="2010-07-29T00:00:00"/>
    <x v="2"/>
    <x v="75"/>
    <n v="6277"/>
    <n v="651.21"/>
    <n v="524.96"/>
    <n v="126.25"/>
    <n v="3295173.92"/>
    <n v="792471.25"/>
    <n v="-2502702.67"/>
    <n v="4.1580990099009902"/>
    <n v="-3.1580990099009898"/>
  </r>
  <r>
    <x v="5"/>
    <x v="96"/>
    <x v="0"/>
    <x v="0"/>
    <x v="3"/>
    <x v="138"/>
    <x v="0"/>
    <x v="2"/>
    <n v="507973754"/>
    <d v="2012-12-01T00:00:00"/>
    <x v="0"/>
    <x v="76"/>
    <n v="9577"/>
    <n v="255.28"/>
    <n v="159.41999999999999"/>
    <n v="95.86"/>
    <n v="1526765.34"/>
    <n v="918051.22"/>
    <n v="-608714.12"/>
    <n v="1.66305028166076"/>
    <n v="-0.66305028166075497"/>
  </r>
  <r>
    <x v="2"/>
    <x v="65"/>
    <x v="7"/>
    <x v="0"/>
    <x v="2"/>
    <x v="139"/>
    <x v="8"/>
    <x v="0"/>
    <n v="850356233"/>
    <d v="2013-05-26T00:00:00"/>
    <x v="5"/>
    <x v="2"/>
    <n v="8161"/>
    <n v="437.2"/>
    <n v="263.33"/>
    <n v="173.87"/>
    <n v="2149036.13"/>
    <n v="1418953.07"/>
    <n v="-730083.06"/>
    <n v="1.51452234428021"/>
    <n v="-0.51452234428020904"/>
  </r>
  <r>
    <x v="2"/>
    <x v="4"/>
    <x v="8"/>
    <x v="1"/>
    <x v="2"/>
    <x v="140"/>
    <x v="1"/>
    <x v="1"/>
    <n v="108127200"/>
    <d v="2010-01-10T00:00:00"/>
    <x v="5"/>
    <x v="2"/>
    <n v="6096"/>
    <n v="421.89"/>
    <n v="364.69"/>
    <n v="57.2"/>
    <n v="2223150.2400000002"/>
    <n v="348691.20000000001"/>
    <n v="-1874459.04"/>
    <n v="6.3756993006993001"/>
    <n v="-5.3756993006993001"/>
  </r>
  <r>
    <x v="3"/>
    <x v="60"/>
    <x v="6"/>
    <x v="0"/>
    <x v="1"/>
    <x v="141"/>
    <x v="5"/>
    <x v="4"/>
    <n v="542272984"/>
    <d v="2016-08-12T00:00:00"/>
    <x v="6"/>
    <x v="2"/>
    <n v="9481"/>
    <n v="651.21"/>
    <n v="524.96"/>
    <n v="126.25"/>
    <n v="4977145.76"/>
    <n v="1196976.25"/>
    <n v="-3780169.51"/>
    <n v="4.1580990099009902"/>
    <n v="-3.1580990099009898"/>
  </r>
  <r>
    <x v="5"/>
    <x v="97"/>
    <x v="6"/>
    <x v="1"/>
    <x v="1"/>
    <x v="142"/>
    <x v="9"/>
    <x v="2"/>
    <n v="884092414"/>
    <d v="2011-05-13T00:00:00"/>
    <x v="6"/>
    <x v="2"/>
    <n v="1447"/>
    <n v="651.21"/>
    <n v="524.96"/>
    <n v="126.25"/>
    <n v="759617.12"/>
    <n v="182683.75"/>
    <n v="-576933.37"/>
    <n v="4.1580990099009902"/>
    <n v="-3.1580990099009898"/>
  </r>
  <r>
    <x v="5"/>
    <x v="98"/>
    <x v="11"/>
    <x v="1"/>
    <x v="1"/>
    <x v="143"/>
    <x v="2"/>
    <x v="7"/>
    <n v="385196816"/>
    <d v="2012-03-09T00:00:00"/>
    <x v="6"/>
    <x v="2"/>
    <n v="7153"/>
    <n v="668.27"/>
    <n v="502.54"/>
    <n v="165.73"/>
    <n v="3594668.62"/>
    <n v="1185466.69"/>
    <n v="-2409201.9300000002"/>
    <n v="3.0322814215893299"/>
    <n v="-2.0322814215893299"/>
  </r>
  <r>
    <x v="2"/>
    <x v="65"/>
    <x v="8"/>
    <x v="0"/>
    <x v="2"/>
    <x v="144"/>
    <x v="7"/>
    <x v="0"/>
    <n v="167510020"/>
    <d v="2013-06-10T00:00:00"/>
    <x v="1"/>
    <x v="2"/>
    <n v="8792"/>
    <n v="421.89"/>
    <n v="364.69"/>
    <n v="57.2"/>
    <n v="3206354.48"/>
    <n v="502902.4"/>
    <n v="-2703452.08"/>
    <n v="6.3756993006993001"/>
    <n v="-5.3756993006993001"/>
  </r>
  <r>
    <x v="1"/>
    <x v="99"/>
    <x v="2"/>
    <x v="0"/>
    <x v="3"/>
    <x v="145"/>
    <x v="1"/>
    <x v="4"/>
    <n v="973268353"/>
    <d v="2016-06-26T00:00:00"/>
    <x v="5"/>
    <x v="77"/>
    <n v="589"/>
    <n v="47.45"/>
    <n v="31.79"/>
    <n v="15.66"/>
    <n v="18724.310000000001"/>
    <n v="9223.74"/>
    <n v="-9500.57"/>
    <n v="2.0300127713920801"/>
    <n v="-1.0300127713920799"/>
  </r>
  <r>
    <x v="5"/>
    <x v="100"/>
    <x v="9"/>
    <x v="1"/>
    <x v="0"/>
    <x v="146"/>
    <x v="11"/>
    <x v="7"/>
    <n v="915020644"/>
    <d v="2012-03-18T00:00:00"/>
    <x v="5"/>
    <x v="78"/>
    <n v="3797"/>
    <n v="9.33"/>
    <n v="6.92"/>
    <n v="2.41"/>
    <n v="26275.24"/>
    <n v="9150.77"/>
    <n v="-17124.47"/>
    <n v="2.87136929460581"/>
    <n v="-1.87136929460581"/>
  </r>
  <r>
    <x v="5"/>
    <x v="101"/>
    <x v="7"/>
    <x v="1"/>
    <x v="1"/>
    <x v="147"/>
    <x v="10"/>
    <x v="4"/>
    <n v="425628221"/>
    <d v="2016-02-24T00:00:00"/>
    <x v="4"/>
    <x v="45"/>
    <n v="1704"/>
    <n v="437.2"/>
    <n v="263.33"/>
    <n v="173.87"/>
    <n v="448714.32"/>
    <n v="296274.48"/>
    <n v="-152439.84"/>
    <n v="1.51452234428021"/>
    <n v="-0.51452234428020904"/>
  </r>
  <r>
    <x v="0"/>
    <x v="13"/>
    <x v="2"/>
    <x v="0"/>
    <x v="2"/>
    <x v="148"/>
    <x v="1"/>
    <x v="1"/>
    <n v="908264911"/>
    <d v="2010-06-14T00:00:00"/>
    <x v="1"/>
    <x v="58"/>
    <n v="4626"/>
    <n v="47.45"/>
    <n v="31.79"/>
    <n v="15.66"/>
    <n v="147060.54"/>
    <n v="72443.16"/>
    <n v="-74617.38"/>
    <n v="2.0300127713920801"/>
    <n v="-1.0300127713920799"/>
  </r>
  <r>
    <x v="5"/>
    <x v="62"/>
    <x v="3"/>
    <x v="0"/>
    <x v="1"/>
    <x v="149"/>
    <x v="11"/>
    <x v="4"/>
    <n v="686417043"/>
    <d v="2016-03-29T00:00:00"/>
    <x v="3"/>
    <x v="3"/>
    <n v="4912"/>
    <n v="205.7"/>
    <n v="117.11"/>
    <n v="88.59"/>
    <n v="575244.31999999995"/>
    <n v="435154.08"/>
    <n v="-140090.23999999999"/>
    <n v="1.3219324980246101"/>
    <n v="-0.32193249802460799"/>
  </r>
  <r>
    <x v="2"/>
    <x v="42"/>
    <x v="11"/>
    <x v="0"/>
    <x v="3"/>
    <x v="150"/>
    <x v="2"/>
    <x v="0"/>
    <n v="853883445"/>
    <d v="2014-10-01T00:00:00"/>
    <x v="4"/>
    <x v="79"/>
    <n v="1941"/>
    <n v="668.27"/>
    <n v="502.54"/>
    <n v="165.73"/>
    <n v="975430.14"/>
    <n v="321681.93"/>
    <n v="-653748.21"/>
    <n v="3.0322814215893299"/>
    <n v="-2.0322814215893299"/>
  </r>
  <r>
    <x v="3"/>
    <x v="5"/>
    <x v="3"/>
    <x v="0"/>
    <x v="1"/>
    <x v="151"/>
    <x v="3"/>
    <x v="3"/>
    <n v="324775445"/>
    <d v="2015-09-14T00:00:00"/>
    <x v="1"/>
    <x v="80"/>
    <n v="7126"/>
    <n v="205.7"/>
    <n v="117.11"/>
    <n v="88.59"/>
    <n v="834525.86"/>
    <n v="631292.34"/>
    <n v="-203233.52"/>
    <n v="1.3219324980246101"/>
    <n v="-0.32193249802460799"/>
  </r>
  <r>
    <x v="3"/>
    <x v="94"/>
    <x v="3"/>
    <x v="0"/>
    <x v="1"/>
    <x v="152"/>
    <x v="4"/>
    <x v="3"/>
    <n v="783516871"/>
    <d v="2015-06-04T00:00:00"/>
    <x v="2"/>
    <x v="81"/>
    <n v="8909"/>
    <n v="205.7"/>
    <n v="117.11"/>
    <n v="88.59"/>
    <n v="1043332.99"/>
    <n v="789248.31"/>
    <n v="-254084.68"/>
    <n v="1.3219324980246101"/>
    <n v="-0.32193249802460799"/>
  </r>
  <r>
    <x v="2"/>
    <x v="102"/>
    <x v="7"/>
    <x v="1"/>
    <x v="3"/>
    <x v="153"/>
    <x v="6"/>
    <x v="3"/>
    <n v="834844052"/>
    <d v="2015-05-20T00:00:00"/>
    <x v="4"/>
    <x v="44"/>
    <n v="7762"/>
    <n v="437.2"/>
    <n v="263.33"/>
    <n v="173.87"/>
    <n v="2043967.46"/>
    <n v="1349578.94"/>
    <n v="-694388.52"/>
    <n v="1.51452234428021"/>
    <n v="-0.51452234428020904"/>
  </r>
  <r>
    <x v="2"/>
    <x v="51"/>
    <x v="1"/>
    <x v="1"/>
    <x v="3"/>
    <x v="154"/>
    <x v="9"/>
    <x v="3"/>
    <n v="953805816"/>
    <d v="2015-12-25T00:00:00"/>
    <x v="6"/>
    <x v="44"/>
    <n v="1191"/>
    <n v="152.58000000000001"/>
    <n v="97.44"/>
    <n v="55.14"/>
    <n v="116051.04"/>
    <n v="65671.740000000005"/>
    <n v="-50379.3"/>
    <n v="1.76713819368879"/>
    <n v="-0.76713819368879199"/>
  </r>
  <r>
    <x v="6"/>
    <x v="103"/>
    <x v="6"/>
    <x v="0"/>
    <x v="2"/>
    <x v="96"/>
    <x v="1"/>
    <x v="1"/>
    <n v="335763490"/>
    <d v="2010-04-07T00:00:00"/>
    <x v="4"/>
    <x v="2"/>
    <n v="8733"/>
    <n v="651.21"/>
    <n v="524.96"/>
    <n v="126.25"/>
    <n v="4584475.68"/>
    <n v="1102541.25"/>
    <n v="-3481934.43"/>
    <n v="4.1580990099009902"/>
    <n v="-3.1580990099009898"/>
  </r>
  <r>
    <x v="2"/>
    <x v="48"/>
    <x v="7"/>
    <x v="0"/>
    <x v="3"/>
    <x v="155"/>
    <x v="4"/>
    <x v="7"/>
    <n v="946390902"/>
    <d v="2012-03-23T00:00:00"/>
    <x v="6"/>
    <x v="82"/>
    <n v="6954"/>
    <n v="437.2"/>
    <n v="263.33"/>
    <n v="173.87"/>
    <n v="1831196.82"/>
    <n v="1209091.98"/>
    <n v="-622104.84"/>
    <n v="1.51452234428021"/>
    <n v="-0.51452234428020904"/>
  </r>
  <r>
    <x v="1"/>
    <x v="41"/>
    <x v="10"/>
    <x v="1"/>
    <x v="2"/>
    <x v="156"/>
    <x v="11"/>
    <x v="0"/>
    <n v="771674382"/>
    <d v="2013-03-21T00:00:00"/>
    <x v="2"/>
    <x v="44"/>
    <n v="4453"/>
    <n v="154.06"/>
    <n v="90.93"/>
    <n v="63.13"/>
    <n v="404911.29"/>
    <n v="281117.89"/>
    <n v="-123793.4"/>
    <n v="1.44036115951212"/>
    <n v="-0.44036115951211802"/>
  </r>
  <r>
    <x v="2"/>
    <x v="104"/>
    <x v="3"/>
    <x v="0"/>
    <x v="1"/>
    <x v="157"/>
    <x v="6"/>
    <x v="6"/>
    <n v="567912757"/>
    <d v="2017-05-22T00:00:00"/>
    <x v="1"/>
    <x v="12"/>
    <n v="6860"/>
    <n v="205.7"/>
    <n v="117.11"/>
    <n v="88.59"/>
    <n v="803374.6"/>
    <n v="607727.4"/>
    <n v="-195647.2"/>
    <n v="1.3219324980246101"/>
    <n v="-0.32193249802460799"/>
  </r>
  <r>
    <x v="3"/>
    <x v="20"/>
    <x v="6"/>
    <x v="1"/>
    <x v="2"/>
    <x v="158"/>
    <x v="9"/>
    <x v="5"/>
    <n v="711717355"/>
    <d v="2014-11-18T00:00:00"/>
    <x v="3"/>
    <x v="19"/>
    <n v="1836"/>
    <n v="651.21"/>
    <n v="524.96"/>
    <n v="126.25"/>
    <n v="963826.56"/>
    <n v="231795"/>
    <n v="-732031.56"/>
    <n v="4.1580990099009902"/>
    <n v="-3.1580990099009898"/>
  </r>
  <r>
    <x v="5"/>
    <x v="105"/>
    <x v="6"/>
    <x v="0"/>
    <x v="2"/>
    <x v="159"/>
    <x v="9"/>
    <x v="3"/>
    <n v="750012004"/>
    <d v="2016-01-30T00:00:00"/>
    <x v="0"/>
    <x v="83"/>
    <n v="4074"/>
    <n v="651.21"/>
    <n v="524.96"/>
    <n v="126.25"/>
    <n v="2138687.04"/>
    <n v="514342.5"/>
    <n v="-1624344.54"/>
    <n v="4.1580990099009902"/>
    <n v="-3.1580990099009898"/>
  </r>
  <r>
    <x v="3"/>
    <x v="106"/>
    <x v="1"/>
    <x v="0"/>
    <x v="1"/>
    <x v="160"/>
    <x v="7"/>
    <x v="4"/>
    <n v="750033032"/>
    <d v="2016-08-18T00:00:00"/>
    <x v="2"/>
    <x v="2"/>
    <n v="297"/>
    <n v="152.58000000000001"/>
    <n v="97.44"/>
    <n v="55.14"/>
    <n v="28939.68"/>
    <n v="16376.58"/>
    <n v="-12563.1"/>
    <n v="1.76713819368879"/>
    <n v="-0.76713819368879199"/>
  </r>
  <r>
    <x v="0"/>
    <x v="13"/>
    <x v="11"/>
    <x v="1"/>
    <x v="3"/>
    <x v="77"/>
    <x v="8"/>
    <x v="6"/>
    <n v="849329268"/>
    <d v="2017-07-22T00:00:00"/>
    <x v="0"/>
    <x v="45"/>
    <n v="4259"/>
    <n v="668.27"/>
    <n v="502.54"/>
    <n v="165.73"/>
    <n v="2140317.86"/>
    <n v="705844.07"/>
    <n v="-1434473.79"/>
    <n v="3.0322814215893299"/>
    <n v="-2.0322814215893299"/>
  </r>
  <r>
    <x v="0"/>
    <x v="69"/>
    <x v="8"/>
    <x v="0"/>
    <x v="0"/>
    <x v="161"/>
    <x v="4"/>
    <x v="0"/>
    <n v="805762040"/>
    <d v="2013-08-04T00:00:00"/>
    <x v="5"/>
    <x v="84"/>
    <n v="1748"/>
    <n v="421.89"/>
    <n v="364.69"/>
    <n v="57.2"/>
    <n v="637478.12"/>
    <n v="99985.600000000006"/>
    <n v="-537492.52"/>
    <n v="6.3756993006993001"/>
    <n v="-5.3756993006993001"/>
  </r>
  <r>
    <x v="5"/>
    <x v="70"/>
    <x v="3"/>
    <x v="0"/>
    <x v="3"/>
    <x v="162"/>
    <x v="6"/>
    <x v="1"/>
    <n v="447505176"/>
    <d v="2010-07-27T00:00:00"/>
    <x v="3"/>
    <x v="85"/>
    <n v="5581"/>
    <n v="205.7"/>
    <n v="117.11"/>
    <n v="88.59"/>
    <n v="653590.91"/>
    <n v="494420.79"/>
    <n v="-159170.12"/>
    <n v="1.3219324980246101"/>
    <n v="-0.32193249802460799"/>
  </r>
  <r>
    <x v="4"/>
    <x v="56"/>
    <x v="2"/>
    <x v="1"/>
    <x v="2"/>
    <x v="163"/>
    <x v="4"/>
    <x v="6"/>
    <n v="123045003"/>
    <d v="2017-03-22T00:00:00"/>
    <x v="4"/>
    <x v="86"/>
    <n v="606"/>
    <n v="47.45"/>
    <n v="31.79"/>
    <n v="15.66"/>
    <n v="19264.740000000002"/>
    <n v="9489.9599999999991"/>
    <n v="-9774.7800000000007"/>
    <n v="2.0300127713920801"/>
    <n v="-1.0300127713920799"/>
  </r>
  <r>
    <x v="2"/>
    <x v="104"/>
    <x v="11"/>
    <x v="1"/>
    <x v="3"/>
    <x v="164"/>
    <x v="7"/>
    <x v="3"/>
    <n v="251180350"/>
    <d v="2015-10-20T00:00:00"/>
    <x v="3"/>
    <x v="12"/>
    <n v="8702"/>
    <n v="668.27"/>
    <n v="502.54"/>
    <n v="165.73"/>
    <n v="4373103.08"/>
    <n v="1442182.46"/>
    <n v="-2930920.62"/>
    <n v="3.0322814215893299"/>
    <n v="-2.0322814215893299"/>
  </r>
  <r>
    <x v="2"/>
    <x v="107"/>
    <x v="11"/>
    <x v="0"/>
    <x v="0"/>
    <x v="165"/>
    <x v="5"/>
    <x v="7"/>
    <n v="871022546"/>
    <d v="2012-11-04T00:00:00"/>
    <x v="5"/>
    <x v="69"/>
    <n v="3782"/>
    <n v="668.27"/>
    <n v="502.54"/>
    <n v="165.73"/>
    <n v="1900606.28"/>
    <n v="626790.86"/>
    <n v="-1273815.42"/>
    <n v="3.0322814215893299"/>
    <n v="-2.0322814215893299"/>
  </r>
  <r>
    <x v="1"/>
    <x v="108"/>
    <x v="9"/>
    <x v="0"/>
    <x v="2"/>
    <x v="166"/>
    <x v="11"/>
    <x v="1"/>
    <n v="291995418"/>
    <d v="2010-06-06T00:00:00"/>
    <x v="5"/>
    <x v="36"/>
    <n v="6788"/>
    <n v="9.33"/>
    <n v="6.92"/>
    <n v="2.41"/>
    <n v="46972.959999999999"/>
    <n v="16359.08"/>
    <n v="-30613.88"/>
    <n v="2.87136929460581"/>
    <n v="-1.87136929460581"/>
  </r>
  <r>
    <x v="2"/>
    <x v="83"/>
    <x v="5"/>
    <x v="0"/>
    <x v="1"/>
    <x v="82"/>
    <x v="8"/>
    <x v="5"/>
    <n v="943835294"/>
    <d v="2014-01-08T00:00:00"/>
    <x v="4"/>
    <x v="2"/>
    <n v="692"/>
    <n v="109.28"/>
    <n v="35.840000000000003"/>
    <n v="73.44"/>
    <n v="24801.279999999999"/>
    <n v="50820.480000000003"/>
    <n v="26019.200000000001"/>
    <n v="0.48801742919390001"/>
    <n v="0.51198257080609999"/>
  </r>
  <r>
    <x v="5"/>
    <x v="53"/>
    <x v="6"/>
    <x v="1"/>
    <x v="2"/>
    <x v="167"/>
    <x v="6"/>
    <x v="2"/>
    <n v="826591002"/>
    <d v="2011-04-18T00:00:00"/>
    <x v="1"/>
    <x v="19"/>
    <n v="5501"/>
    <n v="651.21"/>
    <n v="524.96"/>
    <n v="126.25"/>
    <n v="2887804.96"/>
    <n v="694501.25"/>
    <n v="-2193303.71"/>
    <n v="4.1580990099009902"/>
    <n v="-3.1580990099009898"/>
  </r>
  <r>
    <x v="3"/>
    <x v="15"/>
    <x v="7"/>
    <x v="0"/>
    <x v="0"/>
    <x v="168"/>
    <x v="10"/>
    <x v="2"/>
    <n v="260623872"/>
    <d v="2011-12-05T00:00:00"/>
    <x v="1"/>
    <x v="87"/>
    <n v="3250"/>
    <n v="437.2"/>
    <n v="263.33"/>
    <n v="173.87"/>
    <n v="855822.5"/>
    <n v="565077.5"/>
    <n v="-290745"/>
    <n v="1.51452234428021"/>
    <n v="-0.51452234428020904"/>
  </r>
  <r>
    <x v="4"/>
    <x v="46"/>
    <x v="10"/>
    <x v="0"/>
    <x v="2"/>
    <x v="169"/>
    <x v="7"/>
    <x v="5"/>
    <n v="536607730"/>
    <d v="2014-03-11T00:00:00"/>
    <x v="3"/>
    <x v="2"/>
    <n v="3007"/>
    <n v="154.06"/>
    <n v="90.93"/>
    <n v="63.13"/>
    <n v="273426.51"/>
    <n v="189831.91"/>
    <n v="-83594.600000000006"/>
    <n v="1.44036115951212"/>
    <n v="-0.44036115951211802"/>
  </r>
  <r>
    <x v="4"/>
    <x v="46"/>
    <x v="4"/>
    <x v="1"/>
    <x v="2"/>
    <x v="170"/>
    <x v="11"/>
    <x v="3"/>
    <n v="765528905"/>
    <d v="2015-06-03T00:00:00"/>
    <x v="4"/>
    <x v="27"/>
    <n v="5870"/>
    <n v="81.73"/>
    <n v="56.67"/>
    <n v="25.06"/>
    <n v="332652.90000000002"/>
    <n v="147102.20000000001"/>
    <n v="-185550.7"/>
    <n v="2.2613727055067798"/>
    <n v="-1.26137270550678"/>
  </r>
  <r>
    <x v="1"/>
    <x v="109"/>
    <x v="0"/>
    <x v="0"/>
    <x v="0"/>
    <x v="171"/>
    <x v="10"/>
    <x v="2"/>
    <n v="128686225"/>
    <d v="2011-03-13T00:00:00"/>
    <x v="5"/>
    <x v="56"/>
    <n v="9968"/>
    <n v="255.28"/>
    <n v="159.41999999999999"/>
    <n v="95.86"/>
    <n v="1589098.56"/>
    <n v="955532.48"/>
    <n v="-633566.07999999996"/>
    <n v="1.66305028166076"/>
    <n v="-0.66305028166075497"/>
  </r>
  <r>
    <x v="3"/>
    <x v="110"/>
    <x v="10"/>
    <x v="1"/>
    <x v="2"/>
    <x v="172"/>
    <x v="10"/>
    <x v="6"/>
    <n v="127691018"/>
    <d v="2017-05-04T00:00:00"/>
    <x v="2"/>
    <x v="88"/>
    <n v="5465"/>
    <n v="154.06"/>
    <n v="90.93"/>
    <n v="63.13"/>
    <n v="496932.45"/>
    <n v="345005.45"/>
    <n v="-151927"/>
    <n v="1.44036115951212"/>
    <n v="-0.44036115951211802"/>
  </r>
  <r>
    <x v="4"/>
    <x v="95"/>
    <x v="10"/>
    <x v="1"/>
    <x v="1"/>
    <x v="173"/>
    <x v="1"/>
    <x v="3"/>
    <n v="534467113"/>
    <d v="2015-05-25T00:00:00"/>
    <x v="1"/>
    <x v="71"/>
    <n v="9550"/>
    <n v="154.06"/>
    <n v="90.93"/>
    <n v="63.13"/>
    <n v="868381.5"/>
    <n v="602891.5"/>
    <n v="-265490"/>
    <n v="1.44036115951212"/>
    <n v="-0.44036115951211802"/>
  </r>
  <r>
    <x v="4"/>
    <x v="29"/>
    <x v="4"/>
    <x v="0"/>
    <x v="3"/>
    <x v="174"/>
    <x v="0"/>
    <x v="1"/>
    <n v="741250836"/>
    <d v="2011-10-01T00:00:00"/>
    <x v="0"/>
    <x v="89"/>
    <n v="1450"/>
    <n v="81.73"/>
    <n v="56.67"/>
    <n v="25.06"/>
    <n v="82171.5"/>
    <n v="36337"/>
    <n v="-45834.5"/>
    <n v="2.2613727055067798"/>
    <n v="-1.26137270550678"/>
  </r>
  <r>
    <x v="4"/>
    <x v="29"/>
    <x v="1"/>
    <x v="0"/>
    <x v="0"/>
    <x v="175"/>
    <x v="11"/>
    <x v="5"/>
    <n v="210591018"/>
    <d v="2014-05-27T00:00:00"/>
    <x v="3"/>
    <x v="85"/>
    <n v="7417"/>
    <n v="152.58000000000001"/>
    <n v="97.44"/>
    <n v="55.14"/>
    <n v="722712.48"/>
    <n v="408973.38"/>
    <n v="-313739.09999999998"/>
    <n v="1.76713819368879"/>
    <n v="-0.76713819368879199"/>
  </r>
  <r>
    <x v="0"/>
    <x v="69"/>
    <x v="10"/>
    <x v="0"/>
    <x v="1"/>
    <x v="176"/>
    <x v="8"/>
    <x v="5"/>
    <n v="725348985"/>
    <d v="2014-04-13T00:00:00"/>
    <x v="5"/>
    <x v="2"/>
    <n v="5738"/>
    <n v="154.06"/>
    <n v="90.93"/>
    <n v="63.13"/>
    <n v="521756.34"/>
    <n v="362239.94"/>
    <n v="-159516.4"/>
    <n v="1.44036115951212"/>
    <n v="-0.44036115951211802"/>
  </r>
  <r>
    <x v="5"/>
    <x v="111"/>
    <x v="11"/>
    <x v="1"/>
    <x v="3"/>
    <x v="177"/>
    <x v="9"/>
    <x v="2"/>
    <n v="538698565"/>
    <d v="2011-07-09T00:00:00"/>
    <x v="0"/>
    <x v="2"/>
    <n v="1731"/>
    <n v="668.27"/>
    <n v="502.54"/>
    <n v="165.73"/>
    <n v="869896.74"/>
    <n v="286878.63"/>
    <n v="-583018.11"/>
    <n v="3.0322814215893299"/>
    <n v="-2.0322814215893299"/>
  </r>
  <r>
    <x v="0"/>
    <x v="25"/>
    <x v="3"/>
    <x v="1"/>
    <x v="3"/>
    <x v="178"/>
    <x v="1"/>
    <x v="4"/>
    <n v="224126088"/>
    <d v="2016-12-06T00:00:00"/>
    <x v="3"/>
    <x v="90"/>
    <n v="2745"/>
    <n v="205.7"/>
    <n v="117.11"/>
    <n v="88.59"/>
    <n v="321466.95"/>
    <n v="243179.55"/>
    <n v="-78287.400000000096"/>
    <n v="1.3219324980246101"/>
    <n v="-0.32193249802460799"/>
  </r>
  <r>
    <x v="3"/>
    <x v="21"/>
    <x v="2"/>
    <x v="0"/>
    <x v="0"/>
    <x v="106"/>
    <x v="5"/>
    <x v="7"/>
    <n v="425430381"/>
    <d v="2012-05-12T00:00:00"/>
    <x v="0"/>
    <x v="2"/>
    <n v="3159"/>
    <n v="47.45"/>
    <n v="31.79"/>
    <n v="15.66"/>
    <n v="100424.61"/>
    <n v="49469.94"/>
    <n v="-50954.67"/>
    <n v="2.0300127713920801"/>
    <n v="-1.0300127713920799"/>
  </r>
  <r>
    <x v="5"/>
    <x v="58"/>
    <x v="10"/>
    <x v="1"/>
    <x v="0"/>
    <x v="179"/>
    <x v="2"/>
    <x v="4"/>
    <n v="506722772"/>
    <d v="2016-08-08T00:00:00"/>
    <x v="1"/>
    <x v="78"/>
    <n v="9383"/>
    <n v="154.06"/>
    <n v="90.93"/>
    <n v="63.13"/>
    <n v="853196.19"/>
    <n v="592348.79"/>
    <n v="-260847.4"/>
    <n v="1.44036115951212"/>
    <n v="-0.44036115951211802"/>
  </r>
  <r>
    <x v="5"/>
    <x v="91"/>
    <x v="6"/>
    <x v="1"/>
    <x v="1"/>
    <x v="180"/>
    <x v="2"/>
    <x v="1"/>
    <n v="802427089"/>
    <d v="2010-04-26T00:00:00"/>
    <x v="1"/>
    <x v="2"/>
    <n v="4862"/>
    <n v="651.21"/>
    <n v="524.96"/>
    <n v="126.25"/>
    <n v="2552355.52"/>
    <n v="613827.5"/>
    <n v="-1938528.02"/>
    <n v="4.1580990099009902"/>
    <n v="-3.1580990099009898"/>
  </r>
  <r>
    <x v="2"/>
    <x v="90"/>
    <x v="7"/>
    <x v="1"/>
    <x v="3"/>
    <x v="181"/>
    <x v="2"/>
    <x v="3"/>
    <n v="367279660"/>
    <d v="2015-09-08T00:00:00"/>
    <x v="3"/>
    <x v="91"/>
    <n v="5068"/>
    <n v="437.2"/>
    <n v="263.33"/>
    <n v="173.87"/>
    <n v="1334556.44"/>
    <n v="881173.16"/>
    <n v="-453383.28"/>
    <n v="1.51452234428021"/>
    <n v="-0.51452234428020904"/>
  </r>
  <r>
    <x v="3"/>
    <x v="10"/>
    <x v="4"/>
    <x v="1"/>
    <x v="3"/>
    <x v="182"/>
    <x v="5"/>
    <x v="0"/>
    <n v="126329314"/>
    <d v="2013-05-21T00:00:00"/>
    <x v="3"/>
    <x v="2"/>
    <n v="2506"/>
    <n v="81.73"/>
    <n v="56.67"/>
    <n v="25.06"/>
    <n v="142015.01999999999"/>
    <n v="62800.36"/>
    <n v="-79214.66"/>
    <n v="2.2613727055067798"/>
    <n v="-1.26137270550678"/>
  </r>
  <r>
    <x v="2"/>
    <x v="112"/>
    <x v="4"/>
    <x v="1"/>
    <x v="3"/>
    <x v="183"/>
    <x v="10"/>
    <x v="4"/>
    <n v="624937379"/>
    <d v="2016-08-02T00:00:00"/>
    <x v="3"/>
    <x v="92"/>
    <n v="1713"/>
    <n v="81.73"/>
    <n v="56.67"/>
    <n v="25.06"/>
    <n v="97075.71"/>
    <n v="42927.78"/>
    <n v="-54147.93"/>
    <n v="2.2613727055067798"/>
    <n v="-1.26137270550678"/>
  </r>
  <r>
    <x v="0"/>
    <x v="113"/>
    <x v="1"/>
    <x v="1"/>
    <x v="3"/>
    <x v="184"/>
    <x v="3"/>
    <x v="1"/>
    <n v="678777682"/>
    <d v="2010-09-28T00:00:00"/>
    <x v="3"/>
    <x v="10"/>
    <n v="4255"/>
    <n v="152.58000000000001"/>
    <n v="97.44"/>
    <n v="55.14"/>
    <n v="414607.2"/>
    <n v="234620.7"/>
    <n v="-179986.5"/>
    <n v="1.76713819368879"/>
    <n v="-0.76713819368879199"/>
  </r>
  <r>
    <x v="2"/>
    <x v="112"/>
    <x v="3"/>
    <x v="0"/>
    <x v="2"/>
    <x v="185"/>
    <x v="0"/>
    <x v="3"/>
    <n v="523836553"/>
    <d v="2015-05-22T00:00:00"/>
    <x v="6"/>
    <x v="2"/>
    <n v="3732"/>
    <n v="205.7"/>
    <n v="117.11"/>
    <n v="88.59"/>
    <n v="437054.52"/>
    <n v="330617.88"/>
    <n v="-106436.64"/>
    <n v="1.3219324980246101"/>
    <n v="-0.32193249802460799"/>
  </r>
  <r>
    <x v="5"/>
    <x v="114"/>
    <x v="3"/>
    <x v="1"/>
    <x v="1"/>
    <x v="186"/>
    <x v="3"/>
    <x v="3"/>
    <n v="466412818"/>
    <d v="2015-12-05T00:00:00"/>
    <x v="0"/>
    <x v="93"/>
    <n v="772"/>
    <n v="205.7"/>
    <n v="117.11"/>
    <n v="88.59"/>
    <n v="90408.92"/>
    <n v="68391.48"/>
    <n v="-22017.439999999999"/>
    <n v="1.3219324980246101"/>
    <n v="-0.32193249802460799"/>
  </r>
  <r>
    <x v="4"/>
    <x v="115"/>
    <x v="9"/>
    <x v="0"/>
    <x v="3"/>
    <x v="187"/>
    <x v="10"/>
    <x v="7"/>
    <n v="433117806"/>
    <d v="2012-06-02T00:00:00"/>
    <x v="0"/>
    <x v="94"/>
    <n v="8039"/>
    <n v="9.33"/>
    <n v="6.92"/>
    <n v="2.41"/>
    <n v="55629.88"/>
    <n v="19373.990000000002"/>
    <n v="-36255.89"/>
    <n v="2.87136929460581"/>
    <n v="-1.87136929460581"/>
  </r>
  <r>
    <x v="1"/>
    <x v="116"/>
    <x v="7"/>
    <x v="1"/>
    <x v="2"/>
    <x v="188"/>
    <x v="8"/>
    <x v="7"/>
    <n v="420875346"/>
    <d v="2012-02-18T00:00:00"/>
    <x v="0"/>
    <x v="2"/>
    <n v="5223"/>
    <n v="437.2"/>
    <n v="263.33"/>
    <n v="173.87"/>
    <n v="1375372.59"/>
    <n v="908123.01"/>
    <n v="-467249.58"/>
    <n v="1.51452234428021"/>
    <n v="-0.51452234428020904"/>
  </r>
  <r>
    <x v="5"/>
    <x v="63"/>
    <x v="7"/>
    <x v="0"/>
    <x v="1"/>
    <x v="189"/>
    <x v="9"/>
    <x v="5"/>
    <n v="946921765"/>
    <d v="2014-12-16T00:00:00"/>
    <x v="3"/>
    <x v="8"/>
    <n v="4048"/>
    <n v="437.2"/>
    <n v="263.33"/>
    <n v="173.87"/>
    <n v="1065959.8400000001"/>
    <n v="703825.76"/>
    <n v="-362134.08"/>
    <n v="1.51452234428021"/>
    <n v="-0.51452234428020904"/>
  </r>
  <r>
    <x v="5"/>
    <x v="78"/>
    <x v="11"/>
    <x v="1"/>
    <x v="3"/>
    <x v="190"/>
    <x v="6"/>
    <x v="1"/>
    <n v="798805892"/>
    <d v="2010-04-25T00:00:00"/>
    <x v="5"/>
    <x v="95"/>
    <n v="3270"/>
    <n v="668.27"/>
    <n v="502.54"/>
    <n v="165.73"/>
    <n v="1643305.8"/>
    <n v="541937.1"/>
    <n v="-1101368.7"/>
    <n v="3.0322814215893299"/>
    <n v="-2.0322814215893299"/>
  </r>
  <r>
    <x v="5"/>
    <x v="117"/>
    <x v="11"/>
    <x v="1"/>
    <x v="0"/>
    <x v="191"/>
    <x v="1"/>
    <x v="2"/>
    <n v="184389054"/>
    <d v="2011-06-20T00:00:00"/>
    <x v="1"/>
    <x v="96"/>
    <n v="3674"/>
    <n v="668.27"/>
    <n v="502.54"/>
    <n v="165.73"/>
    <n v="1846331.96"/>
    <n v="608892.02"/>
    <n v="-1237439.94"/>
    <n v="3.0322814215893299"/>
    <n v="-2.0322814215893299"/>
  </r>
  <r>
    <x v="0"/>
    <x v="118"/>
    <x v="11"/>
    <x v="1"/>
    <x v="0"/>
    <x v="144"/>
    <x v="7"/>
    <x v="0"/>
    <n v="281845080"/>
    <d v="2013-10-18T00:00:00"/>
    <x v="6"/>
    <x v="10"/>
    <n v="3077"/>
    <n v="668.27"/>
    <n v="502.54"/>
    <n v="165.73"/>
    <n v="1546315.58"/>
    <n v="509951.21"/>
    <n v="-1036364.37"/>
    <n v="3.0322814215893299"/>
    <n v="-2.0322814215893299"/>
  </r>
  <r>
    <x v="0"/>
    <x v="119"/>
    <x v="8"/>
    <x v="0"/>
    <x v="3"/>
    <x v="192"/>
    <x v="7"/>
    <x v="0"/>
    <n v="989660298"/>
    <d v="2013-11-10T00:00:00"/>
    <x v="5"/>
    <x v="97"/>
    <n v="1330"/>
    <n v="421.89"/>
    <n v="364.69"/>
    <n v="57.2"/>
    <n v="485037.7"/>
    <n v="76076"/>
    <n v="-408961.7"/>
    <n v="6.3756993006993001"/>
    <n v="-5.3756993006993001"/>
  </r>
  <r>
    <x v="1"/>
    <x v="120"/>
    <x v="10"/>
    <x v="0"/>
    <x v="1"/>
    <x v="193"/>
    <x v="1"/>
    <x v="7"/>
    <n v="476633536"/>
    <d v="2012-03-11T00:00:00"/>
    <x v="5"/>
    <x v="2"/>
    <n v="5310"/>
    <n v="154.06"/>
    <n v="90.93"/>
    <n v="63.13"/>
    <n v="482838.3"/>
    <n v="335220.3"/>
    <n v="-147618"/>
    <n v="1.44036115951212"/>
    <n v="-0.44036115951211802"/>
  </r>
  <r>
    <x v="2"/>
    <x v="121"/>
    <x v="0"/>
    <x v="1"/>
    <x v="1"/>
    <x v="194"/>
    <x v="6"/>
    <x v="0"/>
    <n v="131876122"/>
    <d v="2013-05-22T00:00:00"/>
    <x v="4"/>
    <x v="10"/>
    <n v="3930"/>
    <n v="255.28"/>
    <n v="159.41999999999999"/>
    <n v="95.86"/>
    <n v="626520.6"/>
    <n v="376729.8"/>
    <n v="-249790.8"/>
    <n v="1.66305028166076"/>
    <n v="-0.66305028166075497"/>
  </r>
  <r>
    <x v="5"/>
    <x v="58"/>
    <x v="8"/>
    <x v="1"/>
    <x v="2"/>
    <x v="195"/>
    <x v="0"/>
    <x v="5"/>
    <n v="514811885"/>
    <d v="2015-01-21T00:00:00"/>
    <x v="4"/>
    <x v="80"/>
    <n v="3132"/>
    <n v="421.89"/>
    <n v="364.69"/>
    <n v="57.2"/>
    <n v="1142209.08"/>
    <n v="179150.4"/>
    <n v="-963058.68"/>
    <n v="6.3756993006993001"/>
    <n v="-5.3756993006993001"/>
  </r>
  <r>
    <x v="2"/>
    <x v="65"/>
    <x v="6"/>
    <x v="0"/>
    <x v="1"/>
    <x v="196"/>
    <x v="0"/>
    <x v="1"/>
    <n v="905177152"/>
    <d v="2011-07-01T00:00:00"/>
    <x v="6"/>
    <x v="98"/>
    <n v="889"/>
    <n v="651.21"/>
    <n v="524.96"/>
    <n v="126.25"/>
    <n v="466689.44"/>
    <n v="112236.25"/>
    <n v="-354453.19"/>
    <n v="4.1580990099009902"/>
    <n v="-3.1580990099009898"/>
  </r>
  <r>
    <x v="3"/>
    <x v="20"/>
    <x v="4"/>
    <x v="1"/>
    <x v="3"/>
    <x v="197"/>
    <x v="11"/>
    <x v="5"/>
    <n v="653020751"/>
    <d v="2014-07-19T00:00:00"/>
    <x v="0"/>
    <x v="99"/>
    <n v="2207"/>
    <n v="81.73"/>
    <n v="56.67"/>
    <n v="25.06"/>
    <n v="125070.69"/>
    <n v="55307.42"/>
    <n v="-69763.27"/>
    <n v="2.2613727055067798"/>
    <n v="-1.26137270550678"/>
  </r>
  <r>
    <x v="2"/>
    <x v="68"/>
    <x v="8"/>
    <x v="0"/>
    <x v="2"/>
    <x v="198"/>
    <x v="10"/>
    <x v="6"/>
    <n v="528704011"/>
    <d v="2017-02-03T00:00:00"/>
    <x v="6"/>
    <x v="26"/>
    <n v="4121"/>
    <n v="421.89"/>
    <n v="364.69"/>
    <n v="57.2"/>
    <n v="1502887.49"/>
    <n v="235721.2"/>
    <n v="-1267166.29"/>
    <n v="6.3756993006993001"/>
    <n v="-5.3756993006993001"/>
  </r>
  <r>
    <x v="2"/>
    <x v="83"/>
    <x v="1"/>
    <x v="1"/>
    <x v="0"/>
    <x v="199"/>
    <x v="1"/>
    <x v="3"/>
    <n v="472900760"/>
    <d v="2015-03-19T00:00:00"/>
    <x v="2"/>
    <x v="2"/>
    <n v="699"/>
    <n v="152.58000000000001"/>
    <n v="97.44"/>
    <n v="55.14"/>
    <n v="68110.559999999998"/>
    <n v="38542.86"/>
    <n v="-29567.7"/>
    <n v="1.76713819368879"/>
    <n v="-0.76713819368879199"/>
  </r>
  <r>
    <x v="0"/>
    <x v="122"/>
    <x v="0"/>
    <x v="1"/>
    <x v="2"/>
    <x v="200"/>
    <x v="2"/>
    <x v="0"/>
    <n v="946597325"/>
    <d v="2013-07-23T00:00:00"/>
    <x v="3"/>
    <x v="19"/>
    <n v="8039"/>
    <n v="255.28"/>
    <n v="159.41999999999999"/>
    <n v="95.86"/>
    <n v="1281577.3799999999"/>
    <n v="770618.54"/>
    <n v="-510958.84"/>
    <n v="1.66305028166076"/>
    <n v="-0.66305028166075497"/>
  </r>
  <r>
    <x v="2"/>
    <x v="4"/>
    <x v="6"/>
    <x v="1"/>
    <x v="2"/>
    <x v="201"/>
    <x v="8"/>
    <x v="5"/>
    <n v="681092536"/>
    <d v="2014-11-18T00:00:00"/>
    <x v="3"/>
    <x v="100"/>
    <n v="9272"/>
    <n v="651.21"/>
    <n v="524.96"/>
    <n v="126.25"/>
    <n v="4867429.12"/>
    <n v="1170590"/>
    <n v="-3696839.12"/>
    <n v="4.1580990099009902"/>
    <n v="-3.1580990099009898"/>
  </r>
  <r>
    <x v="1"/>
    <x v="85"/>
    <x v="10"/>
    <x v="1"/>
    <x v="1"/>
    <x v="197"/>
    <x v="11"/>
    <x v="5"/>
    <n v="727997720"/>
    <d v="2014-07-19T00:00:00"/>
    <x v="0"/>
    <x v="99"/>
    <n v="9558"/>
    <n v="154.06"/>
    <n v="90.93"/>
    <n v="63.13"/>
    <n v="869108.94"/>
    <n v="603396.54"/>
    <n v="-265712.40000000002"/>
    <n v="1.44036115951212"/>
    <n v="-0.44036115951211802"/>
  </r>
  <r>
    <x v="3"/>
    <x v="8"/>
    <x v="0"/>
    <x v="0"/>
    <x v="1"/>
    <x v="202"/>
    <x v="1"/>
    <x v="0"/>
    <n v="409236705"/>
    <d v="2013-11-06T00:00:00"/>
    <x v="4"/>
    <x v="100"/>
    <n v="1090"/>
    <n v="255.28"/>
    <n v="159.41999999999999"/>
    <n v="95.86"/>
    <n v="173767.8"/>
    <n v="104487.4"/>
    <n v="-69280.399999999994"/>
    <n v="1.66305028166076"/>
    <n v="-0.66305028166075497"/>
  </r>
  <r>
    <x v="1"/>
    <x v="123"/>
    <x v="4"/>
    <x v="0"/>
    <x v="0"/>
    <x v="203"/>
    <x v="9"/>
    <x v="0"/>
    <n v="467045819"/>
    <d v="2013-12-04T00:00:00"/>
    <x v="4"/>
    <x v="69"/>
    <n v="8092"/>
    <n v="81.73"/>
    <n v="56.67"/>
    <n v="25.06"/>
    <n v="458573.64"/>
    <n v="202785.52"/>
    <n v="-255788.12"/>
    <n v="2.2613727055067798"/>
    <n v="-1.26137270550678"/>
  </r>
  <r>
    <x v="1"/>
    <x v="108"/>
    <x v="7"/>
    <x v="1"/>
    <x v="1"/>
    <x v="204"/>
    <x v="10"/>
    <x v="7"/>
    <n v="813973891"/>
    <d v="2012-11-13T00:00:00"/>
    <x v="3"/>
    <x v="101"/>
    <n v="1818"/>
    <n v="437.2"/>
    <n v="263.33"/>
    <n v="173.87"/>
    <n v="478733.94"/>
    <n v="316095.65999999997"/>
    <n v="-162638.28"/>
    <n v="1.51452234428021"/>
    <n v="-0.51452234428020904"/>
  </r>
  <r>
    <x v="3"/>
    <x v="124"/>
    <x v="11"/>
    <x v="0"/>
    <x v="0"/>
    <x v="205"/>
    <x v="1"/>
    <x v="7"/>
    <n v="982882249"/>
    <d v="2012-05-29T00:00:00"/>
    <x v="3"/>
    <x v="4"/>
    <n v="5554"/>
    <n v="668.27"/>
    <n v="502.54"/>
    <n v="165.73"/>
    <n v="2791107.16"/>
    <n v="920464.42"/>
    <n v="-1870642.74"/>
    <n v="3.0322814215893299"/>
    <n v="-2.0322814215893299"/>
  </r>
  <r>
    <x v="1"/>
    <x v="120"/>
    <x v="7"/>
    <x v="1"/>
    <x v="2"/>
    <x v="206"/>
    <x v="7"/>
    <x v="4"/>
    <n v="576944720"/>
    <d v="2016-09-10T00:00:00"/>
    <x v="0"/>
    <x v="2"/>
    <n v="9619"/>
    <n v="437.2"/>
    <n v="263.33"/>
    <n v="173.87"/>
    <n v="2532971.27"/>
    <n v="1672455.53"/>
    <n v="-860515.74"/>
    <n v="1.51452234428021"/>
    <n v="-0.51452234428020904"/>
  </r>
  <r>
    <x v="2"/>
    <x v="83"/>
    <x v="10"/>
    <x v="1"/>
    <x v="1"/>
    <x v="207"/>
    <x v="7"/>
    <x v="4"/>
    <n v="619647634"/>
    <d v="2016-10-16T00:00:00"/>
    <x v="5"/>
    <x v="95"/>
    <n v="6360"/>
    <n v="154.06"/>
    <n v="90.93"/>
    <n v="63.13"/>
    <n v="578314.80000000005"/>
    <n v="401506.8"/>
    <n v="-176808"/>
    <n v="1.44036115951212"/>
    <n v="-0.44036115951211802"/>
  </r>
  <r>
    <x v="1"/>
    <x v="71"/>
    <x v="0"/>
    <x v="0"/>
    <x v="2"/>
    <x v="208"/>
    <x v="4"/>
    <x v="3"/>
    <n v="404789817"/>
    <d v="2015-08-09T00:00:00"/>
    <x v="5"/>
    <x v="102"/>
    <n v="5157"/>
    <n v="255.28"/>
    <n v="159.41999999999999"/>
    <n v="95.86"/>
    <n v="822128.94"/>
    <n v="494350.02"/>
    <n v="-327778.92"/>
    <n v="1.66305028166076"/>
    <n v="-0.66305028166075497"/>
  </r>
  <r>
    <x v="2"/>
    <x v="125"/>
    <x v="1"/>
    <x v="1"/>
    <x v="0"/>
    <x v="209"/>
    <x v="10"/>
    <x v="1"/>
    <n v="646482598"/>
    <d v="2010-01-25T00:00:00"/>
    <x v="1"/>
    <x v="57"/>
    <n v="7422"/>
    <n v="152.58000000000001"/>
    <n v="97.44"/>
    <n v="55.14"/>
    <n v="723199.68"/>
    <n v="409249.08"/>
    <n v="-313950.59999999998"/>
    <n v="1.76713819368879"/>
    <n v="-0.76713819368879099"/>
  </r>
  <r>
    <x v="5"/>
    <x v="54"/>
    <x v="8"/>
    <x v="0"/>
    <x v="1"/>
    <x v="210"/>
    <x v="10"/>
    <x v="4"/>
    <n v="329149806"/>
    <d v="2016-08-12T00:00:00"/>
    <x v="6"/>
    <x v="103"/>
    <n v="1597"/>
    <n v="421.89"/>
    <n v="364.69"/>
    <n v="57.2"/>
    <n v="582409.93000000005"/>
    <n v="91348.4"/>
    <n v="-491061.53"/>
    <n v="6.3756993006993001"/>
    <n v="-5.3756993006993001"/>
  </r>
  <r>
    <x v="4"/>
    <x v="29"/>
    <x v="6"/>
    <x v="1"/>
    <x v="0"/>
    <x v="211"/>
    <x v="9"/>
    <x v="3"/>
    <n v="757527768"/>
    <d v="2015-12-19T00:00:00"/>
    <x v="0"/>
    <x v="45"/>
    <n v="8155"/>
    <n v="651.21"/>
    <n v="524.96"/>
    <n v="126.25"/>
    <n v="4281048.8"/>
    <n v="1029568.75"/>
    <n v="-3251480.05"/>
    <n v="4.1580990099009902"/>
    <n v="-3.1580990099009898"/>
  </r>
  <r>
    <x v="5"/>
    <x v="126"/>
    <x v="7"/>
    <x v="0"/>
    <x v="1"/>
    <x v="212"/>
    <x v="7"/>
    <x v="5"/>
    <n v="606665313"/>
    <d v="2014-10-13T00:00:00"/>
    <x v="1"/>
    <x v="78"/>
    <n v="4602"/>
    <n v="437.2"/>
    <n v="263.33"/>
    <n v="173.87"/>
    <n v="1211844.6599999999"/>
    <n v="800149.74"/>
    <n v="-411694.92"/>
    <n v="1.51452234428021"/>
    <n v="-0.51452234428020904"/>
  </r>
  <r>
    <x v="1"/>
    <x v="7"/>
    <x v="0"/>
    <x v="0"/>
    <x v="1"/>
    <x v="213"/>
    <x v="6"/>
    <x v="5"/>
    <n v="871923768"/>
    <d v="2014-05-30T00:00:00"/>
    <x v="6"/>
    <x v="37"/>
    <n v="474"/>
    <n v="255.28"/>
    <n v="159.41999999999999"/>
    <n v="95.86"/>
    <n v="75565.08"/>
    <n v="45437.64"/>
    <n v="-30127.439999999999"/>
    <n v="1.66305028166075"/>
    <n v="-0.66305028166075497"/>
  </r>
  <r>
    <x v="1"/>
    <x v="108"/>
    <x v="10"/>
    <x v="1"/>
    <x v="1"/>
    <x v="214"/>
    <x v="0"/>
    <x v="7"/>
    <n v="818976962"/>
    <d v="2012-12-21T00:00:00"/>
    <x v="6"/>
    <x v="26"/>
    <n v="2337"/>
    <n v="154.06"/>
    <n v="90.93"/>
    <n v="63.13"/>
    <n v="212503.41"/>
    <n v="147534.81"/>
    <n v="-64968.6"/>
    <n v="1.44036115951212"/>
    <n v="-0.44036115951211802"/>
  </r>
  <r>
    <x v="1"/>
    <x v="36"/>
    <x v="7"/>
    <x v="0"/>
    <x v="1"/>
    <x v="215"/>
    <x v="2"/>
    <x v="6"/>
    <n v="233811223"/>
    <d v="2017-07-20T00:00:00"/>
    <x v="2"/>
    <x v="19"/>
    <n v="8792"/>
    <n v="437.2"/>
    <n v="263.33"/>
    <n v="173.87"/>
    <n v="2315197.36"/>
    <n v="1528665.04"/>
    <n v="-786532.32"/>
    <n v="1.51452234428021"/>
    <n v="-0.51452234428020904"/>
  </r>
  <r>
    <x v="0"/>
    <x v="25"/>
    <x v="2"/>
    <x v="1"/>
    <x v="2"/>
    <x v="216"/>
    <x v="11"/>
    <x v="6"/>
    <n v="772725379"/>
    <d v="2017-09-03T00:00:00"/>
    <x v="5"/>
    <x v="74"/>
    <n v="5466"/>
    <n v="47.45"/>
    <n v="31.79"/>
    <n v="15.66"/>
    <n v="173764.14"/>
    <n v="85597.56"/>
    <n v="-88166.58"/>
    <n v="2.0300127713920801"/>
    <n v="-1.0300127713920799"/>
  </r>
  <r>
    <x v="1"/>
    <x v="116"/>
    <x v="6"/>
    <x v="1"/>
    <x v="1"/>
    <x v="217"/>
    <x v="0"/>
    <x v="4"/>
    <n v="112330758"/>
    <d v="2017-11-01T00:00:00"/>
    <x v="4"/>
    <x v="104"/>
    <n v="22"/>
    <n v="651.21"/>
    <n v="524.96"/>
    <n v="126.25"/>
    <n v="11549.12"/>
    <n v="2777.5"/>
    <n v="-8771.6200000000008"/>
    <n v="4.1580990099009902"/>
    <n v="-3.1580990099009898"/>
  </r>
  <r>
    <x v="3"/>
    <x v="15"/>
    <x v="5"/>
    <x v="0"/>
    <x v="0"/>
    <x v="138"/>
    <x v="0"/>
    <x v="2"/>
    <n v="499551188"/>
    <d v="2012-01-14T00:00:00"/>
    <x v="0"/>
    <x v="31"/>
    <n v="7153"/>
    <n v="109.28"/>
    <n v="35.840000000000003"/>
    <n v="73.44"/>
    <n v="256363.51999999999"/>
    <n v="525316.31999999995"/>
    <n v="268952.8"/>
    <n v="0.48801742919390001"/>
    <n v="0.51198257080609999"/>
  </r>
  <r>
    <x v="2"/>
    <x v="3"/>
    <x v="5"/>
    <x v="0"/>
    <x v="0"/>
    <x v="218"/>
    <x v="1"/>
    <x v="0"/>
    <n v="201622998"/>
    <d v="2013-05-06T00:00:00"/>
    <x v="1"/>
    <x v="2"/>
    <n v="3581"/>
    <n v="109.28"/>
    <n v="35.840000000000003"/>
    <n v="73.44"/>
    <n v="128343.03999999999"/>
    <n v="262988.64"/>
    <n v="134645.6"/>
    <n v="0.48801742919390001"/>
    <n v="0.51198257080609999"/>
  </r>
  <r>
    <x v="1"/>
    <x v="26"/>
    <x v="6"/>
    <x v="1"/>
    <x v="3"/>
    <x v="197"/>
    <x v="11"/>
    <x v="5"/>
    <n v="256095016"/>
    <d v="2014-08-21T00:00:00"/>
    <x v="2"/>
    <x v="105"/>
    <n v="3061"/>
    <n v="651.21"/>
    <n v="524.96"/>
    <n v="126.25"/>
    <n v="1606902.56"/>
    <n v="386451.25"/>
    <n v="-1220451.31"/>
    <n v="4.1580990099009902"/>
    <n v="-3.1580990099009898"/>
  </r>
  <r>
    <x v="5"/>
    <x v="63"/>
    <x v="9"/>
    <x v="1"/>
    <x v="0"/>
    <x v="41"/>
    <x v="4"/>
    <x v="6"/>
    <n v="420828568"/>
    <d v="2017-03-29T00:00:00"/>
    <x v="4"/>
    <x v="86"/>
    <n v="1380"/>
    <n v="9.33"/>
    <n v="6.92"/>
    <n v="2.41"/>
    <n v="9549.6"/>
    <n v="3325.8"/>
    <n v="-6223.8"/>
    <n v="2.87136929460581"/>
    <n v="-1.87136929460581"/>
  </r>
  <r>
    <x v="5"/>
    <x v="126"/>
    <x v="3"/>
    <x v="0"/>
    <x v="2"/>
    <x v="219"/>
    <x v="4"/>
    <x v="0"/>
    <n v="523997485"/>
    <d v="2013-04-23T00:00:00"/>
    <x v="3"/>
    <x v="80"/>
    <n v="1355"/>
    <n v="205.7"/>
    <n v="117.11"/>
    <n v="88.59"/>
    <n v="158684.04999999999"/>
    <n v="120039.45"/>
    <n v="-38644.6"/>
    <n v="1.3219324980246101"/>
    <n v="-0.32193249802460799"/>
  </r>
  <r>
    <x v="2"/>
    <x v="125"/>
    <x v="6"/>
    <x v="0"/>
    <x v="1"/>
    <x v="220"/>
    <x v="6"/>
    <x v="1"/>
    <n v="914088094"/>
    <d v="2010-03-05T00:00:00"/>
    <x v="6"/>
    <x v="2"/>
    <n v="7835"/>
    <n v="651.21"/>
    <n v="524.96"/>
    <n v="126.25"/>
    <n v="4113061.6"/>
    <n v="989168.75"/>
    <n v="-3123892.85"/>
    <n v="4.1580990099009902"/>
    <n v="-3.1580990099009898"/>
  </r>
  <r>
    <x v="5"/>
    <x v="127"/>
    <x v="1"/>
    <x v="0"/>
    <x v="0"/>
    <x v="221"/>
    <x v="7"/>
    <x v="0"/>
    <n v="209899222"/>
    <d v="2013-09-28T00:00:00"/>
    <x v="0"/>
    <x v="41"/>
    <n v="2699"/>
    <n v="152.58000000000001"/>
    <n v="97.44"/>
    <n v="55.14"/>
    <n v="262990.56"/>
    <n v="148822.85999999999"/>
    <n v="-114167.7"/>
    <n v="1.76713819368879"/>
    <n v="-0.76713819368879199"/>
  </r>
  <r>
    <x v="5"/>
    <x v="128"/>
    <x v="5"/>
    <x v="1"/>
    <x v="0"/>
    <x v="45"/>
    <x v="1"/>
    <x v="5"/>
    <n v="250542199"/>
    <d v="2014-01-07T00:00:00"/>
    <x v="3"/>
    <x v="2"/>
    <n v="9859"/>
    <n v="109.28"/>
    <n v="35.840000000000003"/>
    <n v="73.44"/>
    <n v="353346.56"/>
    <n v="724044.96"/>
    <n v="370698.4"/>
    <n v="0.48801742919390001"/>
    <n v="0.51198257080609999"/>
  </r>
  <r>
    <x v="1"/>
    <x v="129"/>
    <x v="8"/>
    <x v="0"/>
    <x v="2"/>
    <x v="222"/>
    <x v="9"/>
    <x v="3"/>
    <n v="245440852"/>
    <d v="2015-12-17T00:00:00"/>
    <x v="2"/>
    <x v="78"/>
    <n v="257"/>
    <n v="421.89"/>
    <n v="364.69"/>
    <n v="57.2"/>
    <n v="93725.33"/>
    <n v="14700.4"/>
    <n v="-79024.929999999993"/>
    <n v="6.3756993006993001"/>
    <n v="-5.3756993006993001"/>
  </r>
  <r>
    <x v="5"/>
    <x v="130"/>
    <x v="10"/>
    <x v="0"/>
    <x v="2"/>
    <x v="223"/>
    <x v="2"/>
    <x v="3"/>
    <n v="824331510"/>
    <d v="2015-04-21T00:00:00"/>
    <x v="3"/>
    <x v="2"/>
    <n v="6867"/>
    <n v="154.06"/>
    <n v="90.93"/>
    <n v="63.13"/>
    <n v="624416.31000000006"/>
    <n v="433513.71"/>
    <n v="-190902.6"/>
    <n v="1.44036115951212"/>
    <n v="-0.44036115951211802"/>
  </r>
  <r>
    <x v="5"/>
    <x v="32"/>
    <x v="8"/>
    <x v="0"/>
    <x v="0"/>
    <x v="224"/>
    <x v="10"/>
    <x v="5"/>
    <n v="887263000"/>
    <d v="2014-01-31T00:00:00"/>
    <x v="6"/>
    <x v="106"/>
    <n v="9693"/>
    <n v="421.89"/>
    <n v="364.69"/>
    <n v="57.2"/>
    <n v="3534940.17"/>
    <n v="554439.6"/>
    <n v="-2980500.57"/>
    <n v="6.3756993006993001"/>
    <n v="-5.3756993006993001"/>
  </r>
  <r>
    <x v="5"/>
    <x v="131"/>
    <x v="3"/>
    <x v="1"/>
    <x v="3"/>
    <x v="111"/>
    <x v="1"/>
    <x v="3"/>
    <n v="754596650"/>
    <d v="2015-05-27T00:00:00"/>
    <x v="4"/>
    <x v="82"/>
    <n v="772"/>
    <n v="205.7"/>
    <n v="117.11"/>
    <n v="88.59"/>
    <n v="90408.92"/>
    <n v="68391.48"/>
    <n v="-22017.439999999999"/>
    <n v="1.3219324980246101"/>
    <n v="-0.32193249802460799"/>
  </r>
  <r>
    <x v="1"/>
    <x v="132"/>
    <x v="9"/>
    <x v="0"/>
    <x v="3"/>
    <x v="225"/>
    <x v="5"/>
    <x v="2"/>
    <n v="817006289"/>
    <d v="2011-11-14T00:00:00"/>
    <x v="1"/>
    <x v="61"/>
    <n v="9172"/>
    <n v="9.33"/>
    <n v="6.92"/>
    <n v="2.41"/>
    <n v="63470.239999999998"/>
    <n v="22104.52"/>
    <n v="-41365.72"/>
    <n v="2.87136929460581"/>
    <n v="-1.87136929460581"/>
  </r>
  <r>
    <x v="5"/>
    <x v="91"/>
    <x v="5"/>
    <x v="1"/>
    <x v="3"/>
    <x v="226"/>
    <x v="3"/>
    <x v="7"/>
    <n v="185478246"/>
    <d v="2012-03-20T00:00:00"/>
    <x v="3"/>
    <x v="2"/>
    <n v="5989"/>
    <n v="109.28"/>
    <n v="35.840000000000003"/>
    <n v="73.44"/>
    <n v="214645.76000000001"/>
    <n v="439832.16"/>
    <n v="225186.4"/>
    <n v="0.48801742919390001"/>
    <n v="0.51198257080609999"/>
  </r>
  <r>
    <x v="2"/>
    <x v="42"/>
    <x v="4"/>
    <x v="1"/>
    <x v="1"/>
    <x v="227"/>
    <x v="5"/>
    <x v="5"/>
    <n v="741311347"/>
    <d v="2014-05-11T00:00:00"/>
    <x v="5"/>
    <x v="2"/>
    <n v="9356"/>
    <n v="81.73"/>
    <n v="56.67"/>
    <n v="25.06"/>
    <n v="530204.52"/>
    <n v="234461.36"/>
    <n v="-295743.15999999997"/>
    <n v="2.2613727055067798"/>
    <n v="-1.26137270550678"/>
  </r>
  <r>
    <x v="3"/>
    <x v="133"/>
    <x v="4"/>
    <x v="1"/>
    <x v="0"/>
    <x v="228"/>
    <x v="9"/>
    <x v="2"/>
    <n v="386116921"/>
    <d v="2011-12-22T00:00:00"/>
    <x v="2"/>
    <x v="32"/>
    <n v="9432"/>
    <n v="81.73"/>
    <n v="56.67"/>
    <n v="25.06"/>
    <n v="534511.43999999994"/>
    <n v="236365.92"/>
    <n v="-298145.52"/>
    <n v="2.2613727055067798"/>
    <n v="-1.26137270550678"/>
  </r>
  <r>
    <x v="0"/>
    <x v="134"/>
    <x v="8"/>
    <x v="1"/>
    <x v="2"/>
    <x v="229"/>
    <x v="4"/>
    <x v="3"/>
    <n v="691818797"/>
    <d v="2015-07-05T00:00:00"/>
    <x v="5"/>
    <x v="59"/>
    <n v="3411"/>
    <n v="421.89"/>
    <n v="364.69"/>
    <n v="57.2"/>
    <n v="1243957.5900000001"/>
    <n v="195109.2"/>
    <n v="-1048848.3899999999"/>
    <n v="6.3756993006993001"/>
    <n v="-5.3756993006993001"/>
  </r>
  <r>
    <x v="0"/>
    <x v="135"/>
    <x v="1"/>
    <x v="0"/>
    <x v="1"/>
    <x v="230"/>
    <x v="2"/>
    <x v="3"/>
    <n v="150653302"/>
    <d v="2015-02-09T00:00:00"/>
    <x v="1"/>
    <x v="2"/>
    <n v="515"/>
    <n v="152.58000000000001"/>
    <n v="97.44"/>
    <n v="55.14"/>
    <n v="50181.599999999999"/>
    <n v="28397.1"/>
    <n v="-21784.5"/>
    <n v="1.76713819368879"/>
    <n v="-0.76713819368879199"/>
  </r>
  <r>
    <x v="2"/>
    <x v="51"/>
    <x v="10"/>
    <x v="1"/>
    <x v="0"/>
    <x v="231"/>
    <x v="10"/>
    <x v="3"/>
    <n v="925169265"/>
    <d v="2015-03-05T00:00:00"/>
    <x v="2"/>
    <x v="25"/>
    <n v="7000"/>
    <n v="154.06"/>
    <n v="90.93"/>
    <n v="63.13"/>
    <n v="636510"/>
    <n v="441910"/>
    <n v="-194600"/>
    <n v="1.44036115951212"/>
    <n v="-0.44036115951211802"/>
  </r>
  <r>
    <x v="1"/>
    <x v="136"/>
    <x v="10"/>
    <x v="0"/>
    <x v="3"/>
    <x v="232"/>
    <x v="7"/>
    <x v="1"/>
    <n v="298228013"/>
    <d v="2010-10-25T00:00:00"/>
    <x v="1"/>
    <x v="44"/>
    <n v="1151"/>
    <n v="154.06"/>
    <n v="90.93"/>
    <n v="63.13"/>
    <n v="104660.43"/>
    <n v="72662.63"/>
    <n v="-31997.8"/>
    <n v="1.44036115951212"/>
    <n v="-0.44036115951211802"/>
  </r>
  <r>
    <x v="4"/>
    <x v="95"/>
    <x v="6"/>
    <x v="0"/>
    <x v="2"/>
    <x v="233"/>
    <x v="3"/>
    <x v="1"/>
    <n v="123003375"/>
    <d v="2010-09-16T00:00:00"/>
    <x v="2"/>
    <x v="61"/>
    <n v="8287"/>
    <n v="651.21"/>
    <n v="524.96"/>
    <n v="126.25"/>
    <n v="4350343.5199999996"/>
    <n v="1046233.75"/>
    <n v="-3304109.77"/>
    <n v="4.1580990099009902"/>
    <n v="-3.1580990099009898"/>
  </r>
  <r>
    <x v="1"/>
    <x v="66"/>
    <x v="1"/>
    <x v="0"/>
    <x v="1"/>
    <x v="234"/>
    <x v="4"/>
    <x v="6"/>
    <n v="972981679"/>
    <d v="2017-09-04T00:00:00"/>
    <x v="1"/>
    <x v="107"/>
    <n v="5755"/>
    <n v="152.58000000000001"/>
    <n v="97.44"/>
    <n v="55.14"/>
    <n v="560767.19999999995"/>
    <n v="317330.7"/>
    <n v="-243436.5"/>
    <n v="1.76713819368879"/>
    <n v="-0.76713819368879199"/>
  </r>
  <r>
    <x v="2"/>
    <x v="137"/>
    <x v="2"/>
    <x v="0"/>
    <x v="0"/>
    <x v="235"/>
    <x v="0"/>
    <x v="5"/>
    <n v="791961753"/>
    <d v="2014-09-21T00:00:00"/>
    <x v="5"/>
    <x v="2"/>
    <n v="7937"/>
    <n v="47.45"/>
    <n v="31.79"/>
    <n v="15.66"/>
    <n v="252317.23"/>
    <n v="124293.42"/>
    <n v="-128023.81"/>
    <n v="2.0300127713920801"/>
    <n v="-1.0300127713920799"/>
  </r>
  <r>
    <x v="2"/>
    <x v="65"/>
    <x v="11"/>
    <x v="0"/>
    <x v="1"/>
    <x v="236"/>
    <x v="4"/>
    <x v="2"/>
    <n v="744054925"/>
    <d v="2011-03-31T00:00:00"/>
    <x v="2"/>
    <x v="49"/>
    <n v="1242"/>
    <n v="668.27"/>
    <n v="502.54"/>
    <n v="165.73"/>
    <n v="624154.68000000005"/>
    <n v="205836.66"/>
    <n v="-418318.02"/>
    <n v="3.0322814215893299"/>
    <n v="-2.0322814215893299"/>
  </r>
  <r>
    <x v="2"/>
    <x v="107"/>
    <x v="6"/>
    <x v="1"/>
    <x v="2"/>
    <x v="237"/>
    <x v="4"/>
    <x v="7"/>
    <n v="263685023"/>
    <d v="2012-08-04T00:00:00"/>
    <x v="0"/>
    <x v="102"/>
    <n v="9113"/>
    <n v="651.21"/>
    <n v="524.96"/>
    <n v="126.25"/>
    <n v="4783960.4800000004"/>
    <n v="1150516.25"/>
    <n v="-3633444.23"/>
    <n v="4.1580990099009902"/>
    <n v="-3.1580990099009898"/>
  </r>
  <r>
    <x v="0"/>
    <x v="1"/>
    <x v="0"/>
    <x v="0"/>
    <x v="3"/>
    <x v="238"/>
    <x v="1"/>
    <x v="4"/>
    <n v="205588376"/>
    <d v="2016-06-18T00:00:00"/>
    <x v="0"/>
    <x v="37"/>
    <n v="7024"/>
    <n v="255.28"/>
    <n v="159.41999999999999"/>
    <n v="95.86"/>
    <n v="1119766.08"/>
    <n v="673320.64"/>
    <n v="-446445.44"/>
    <n v="1.66305028166075"/>
    <n v="-0.66305028166075497"/>
  </r>
  <r>
    <x v="1"/>
    <x v="89"/>
    <x v="4"/>
    <x v="1"/>
    <x v="0"/>
    <x v="239"/>
    <x v="3"/>
    <x v="7"/>
    <n v="594813811"/>
    <d v="2012-06-17T00:00:00"/>
    <x v="5"/>
    <x v="2"/>
    <n v="7480"/>
    <n v="81.73"/>
    <n v="56.67"/>
    <n v="25.06"/>
    <n v="423891.6"/>
    <n v="187448.8"/>
    <n v="-236442.8"/>
    <n v="2.2613727055067798"/>
    <n v="-1.26137270550678"/>
  </r>
  <r>
    <x v="1"/>
    <x v="22"/>
    <x v="5"/>
    <x v="0"/>
    <x v="3"/>
    <x v="240"/>
    <x v="3"/>
    <x v="7"/>
    <n v="176722657"/>
    <d v="2012-09-16T00:00:00"/>
    <x v="5"/>
    <x v="32"/>
    <n v="5016"/>
    <n v="109.28"/>
    <n v="35.840000000000003"/>
    <n v="73.44"/>
    <n v="179773.44"/>
    <n v="368375.03999999998"/>
    <n v="188601.60000000001"/>
    <n v="0.48801742919390001"/>
    <n v="0.51198257080609999"/>
  </r>
  <r>
    <x v="1"/>
    <x v="81"/>
    <x v="4"/>
    <x v="1"/>
    <x v="0"/>
    <x v="241"/>
    <x v="3"/>
    <x v="2"/>
    <n v="466988742"/>
    <d v="2011-08-16T00:00:00"/>
    <x v="3"/>
    <x v="19"/>
    <n v="1201"/>
    <n v="81.73"/>
    <n v="56.67"/>
    <n v="25.06"/>
    <n v="68060.67"/>
    <n v="30097.06"/>
    <n v="-37963.61"/>
    <n v="2.2613727055067798"/>
    <n v="-1.26137270550678"/>
  </r>
  <r>
    <x v="5"/>
    <x v="63"/>
    <x v="4"/>
    <x v="1"/>
    <x v="2"/>
    <x v="242"/>
    <x v="1"/>
    <x v="7"/>
    <n v="801598393"/>
    <d v="2012-02-06T00:00:00"/>
    <x v="1"/>
    <x v="2"/>
    <n v="9633"/>
    <n v="81.73"/>
    <n v="56.67"/>
    <n v="25.06"/>
    <n v="545902.11"/>
    <n v="241402.98"/>
    <n v="-304499.13"/>
    <n v="2.2613727055067798"/>
    <n v="-1.26137270550678"/>
  </r>
  <r>
    <x v="5"/>
    <x v="127"/>
    <x v="8"/>
    <x v="1"/>
    <x v="0"/>
    <x v="243"/>
    <x v="6"/>
    <x v="3"/>
    <n v="586850440"/>
    <d v="2015-08-06T00:00:00"/>
    <x v="2"/>
    <x v="29"/>
    <n v="941"/>
    <n v="421.89"/>
    <n v="364.69"/>
    <n v="57.2"/>
    <n v="343173.29"/>
    <n v="53825.2"/>
    <n v="-289348.09000000003"/>
    <n v="6.3756993006993001"/>
    <n v="-5.3756993006993001"/>
  </r>
  <r>
    <x v="0"/>
    <x v="19"/>
    <x v="1"/>
    <x v="1"/>
    <x v="3"/>
    <x v="244"/>
    <x v="1"/>
    <x v="5"/>
    <n v="649356210"/>
    <d v="2014-05-21T00:00:00"/>
    <x v="4"/>
    <x v="19"/>
    <n v="7787"/>
    <n v="152.58000000000001"/>
    <n v="97.44"/>
    <n v="55.14"/>
    <n v="758765.28"/>
    <n v="429375.18"/>
    <n v="-329390.09999999998"/>
    <n v="1.76713819368879"/>
    <n v="-0.76713819368879199"/>
  </r>
  <r>
    <x v="3"/>
    <x v="138"/>
    <x v="3"/>
    <x v="1"/>
    <x v="3"/>
    <x v="245"/>
    <x v="9"/>
    <x v="3"/>
    <n v="986039531"/>
    <d v="2015-10-12T00:00:00"/>
    <x v="1"/>
    <x v="2"/>
    <n v="9864"/>
    <n v="205.7"/>
    <n v="117.11"/>
    <n v="88.59"/>
    <n v="1155173.04"/>
    <n v="873851.76"/>
    <n v="-281321.28000000003"/>
    <n v="1.3219324980246101"/>
    <n v="-0.32193249802460799"/>
  </r>
  <r>
    <x v="2"/>
    <x v="107"/>
    <x v="11"/>
    <x v="1"/>
    <x v="3"/>
    <x v="246"/>
    <x v="5"/>
    <x v="7"/>
    <n v="314136731"/>
    <d v="2012-12-01T00:00:00"/>
    <x v="0"/>
    <x v="20"/>
    <n v="8894"/>
    <n v="668.27"/>
    <n v="502.54"/>
    <n v="165.73"/>
    <n v="4469590.76"/>
    <n v="1474002.62"/>
    <n v="-2995588.14"/>
    <n v="3.0322814215893299"/>
    <n v="-2.0322814215893299"/>
  </r>
  <r>
    <x v="3"/>
    <x v="35"/>
    <x v="2"/>
    <x v="1"/>
    <x v="3"/>
    <x v="247"/>
    <x v="10"/>
    <x v="3"/>
    <n v="121196639"/>
    <d v="2015-07-02T00:00:00"/>
    <x v="2"/>
    <x v="108"/>
    <n v="3634"/>
    <n v="47.45"/>
    <n v="31.79"/>
    <n v="15.66"/>
    <n v="115524.86"/>
    <n v="56908.44"/>
    <n v="-58616.42"/>
    <n v="2.0300127713920801"/>
    <n v="-1.0300127713920799"/>
  </r>
  <r>
    <x v="1"/>
    <x v="71"/>
    <x v="3"/>
    <x v="0"/>
    <x v="1"/>
    <x v="248"/>
    <x v="9"/>
    <x v="3"/>
    <n v="615080583"/>
    <d v="2015-09-19T00:00:00"/>
    <x v="0"/>
    <x v="2"/>
    <n v="4868"/>
    <n v="205.7"/>
    <n v="117.11"/>
    <n v="88.59"/>
    <n v="570091.48"/>
    <n v="431256.12"/>
    <n v="-138835.35999999999"/>
    <n v="1.3219324980246101"/>
    <n v="-0.32193249802460799"/>
  </r>
  <r>
    <x v="2"/>
    <x v="38"/>
    <x v="9"/>
    <x v="1"/>
    <x v="2"/>
    <x v="249"/>
    <x v="3"/>
    <x v="4"/>
    <n v="273962390"/>
    <d v="2016-05-09T00:00:00"/>
    <x v="1"/>
    <x v="2"/>
    <n v="414"/>
    <n v="9.33"/>
    <n v="6.92"/>
    <n v="2.41"/>
    <n v="2864.88"/>
    <n v="997.74"/>
    <n v="-1867.14"/>
    <n v="2.87136929460581"/>
    <n v="-1.87136929460581"/>
  </r>
  <r>
    <x v="3"/>
    <x v="15"/>
    <x v="4"/>
    <x v="1"/>
    <x v="3"/>
    <x v="250"/>
    <x v="3"/>
    <x v="5"/>
    <n v="796328389"/>
    <d v="2014-09-27T00:00:00"/>
    <x v="0"/>
    <x v="75"/>
    <n v="121"/>
    <n v="81.73"/>
    <n v="56.67"/>
    <n v="25.06"/>
    <n v="6857.07"/>
    <n v="3032.26"/>
    <n v="-3824.81"/>
    <n v="2.2613727055067798"/>
    <n v="-1.26137270550678"/>
  </r>
  <r>
    <x v="1"/>
    <x v="139"/>
    <x v="7"/>
    <x v="0"/>
    <x v="1"/>
    <x v="251"/>
    <x v="0"/>
    <x v="1"/>
    <n v="350977408"/>
    <d v="2011-01-22T00:00:00"/>
    <x v="0"/>
    <x v="58"/>
    <n v="869"/>
    <n v="437.2"/>
    <n v="263.33"/>
    <n v="173.87"/>
    <n v="228833.77"/>
    <n v="151093.03"/>
    <n v="-77740.740000000005"/>
    <n v="1.51452234428021"/>
    <n v="-0.51452234428020904"/>
  </r>
  <r>
    <x v="3"/>
    <x v="21"/>
    <x v="5"/>
    <x v="1"/>
    <x v="0"/>
    <x v="252"/>
    <x v="3"/>
    <x v="3"/>
    <n v="327020776"/>
    <d v="2015-09-29T00:00:00"/>
    <x v="3"/>
    <x v="3"/>
    <n v="1570"/>
    <n v="109.28"/>
    <n v="35.840000000000003"/>
    <n v="73.44"/>
    <n v="56268.800000000003"/>
    <n v="115300.8"/>
    <n v="59032"/>
    <n v="0.48801742919390001"/>
    <n v="0.51198257080609999"/>
  </r>
  <r>
    <x v="3"/>
    <x v="50"/>
    <x v="10"/>
    <x v="0"/>
    <x v="3"/>
    <x v="203"/>
    <x v="9"/>
    <x v="0"/>
    <n v="383882319"/>
    <d v="2013-04-15T00:00:00"/>
    <x v="1"/>
    <x v="2"/>
    <n v="8164"/>
    <n v="154.06"/>
    <n v="90.93"/>
    <n v="63.13"/>
    <n v="742352.52"/>
    <n v="515393.32"/>
    <n v="-226959.2"/>
    <n v="1.44036115951212"/>
    <n v="-0.44036115951211802"/>
  </r>
  <r>
    <x v="1"/>
    <x v="140"/>
    <x v="4"/>
    <x v="1"/>
    <x v="0"/>
    <x v="253"/>
    <x v="3"/>
    <x v="2"/>
    <n v="701298367"/>
    <d v="2012-06-01T00:00:00"/>
    <x v="6"/>
    <x v="109"/>
    <n v="8626"/>
    <n v="81.73"/>
    <n v="56.67"/>
    <n v="25.06"/>
    <n v="488835.42"/>
    <n v="216167.56"/>
    <n v="-272667.86"/>
    <n v="2.2613727055067798"/>
    <n v="-1.26137270550678"/>
  </r>
  <r>
    <x v="5"/>
    <x v="34"/>
    <x v="9"/>
    <x v="0"/>
    <x v="0"/>
    <x v="254"/>
    <x v="8"/>
    <x v="6"/>
    <n v="629317748"/>
    <d v="2017-08-14T00:00:00"/>
    <x v="1"/>
    <x v="46"/>
    <n v="7961"/>
    <n v="9.33"/>
    <n v="6.92"/>
    <n v="2.41"/>
    <n v="55090.12"/>
    <n v="19186.009999999998"/>
    <n v="-35904.11"/>
    <n v="2.87136929460581"/>
    <n v="-1.87136929460581"/>
  </r>
  <r>
    <x v="2"/>
    <x v="48"/>
    <x v="0"/>
    <x v="1"/>
    <x v="1"/>
    <x v="255"/>
    <x v="5"/>
    <x v="0"/>
    <n v="938301789"/>
    <d v="2013-11-29T00:00:00"/>
    <x v="6"/>
    <x v="10"/>
    <n v="3205"/>
    <n v="255.28"/>
    <n v="159.41999999999999"/>
    <n v="95.86"/>
    <n v="510941.1"/>
    <n v="307231.3"/>
    <n v="-203709.8"/>
    <n v="1.66305028166076"/>
    <n v="-0.66305028166075497"/>
  </r>
  <r>
    <x v="3"/>
    <x v="60"/>
    <x v="10"/>
    <x v="0"/>
    <x v="2"/>
    <x v="256"/>
    <x v="10"/>
    <x v="7"/>
    <n v="668924319"/>
    <d v="2012-07-07T00:00:00"/>
    <x v="0"/>
    <x v="110"/>
    <n v="8426"/>
    <n v="154.06"/>
    <n v="90.93"/>
    <n v="63.13"/>
    <n v="766176.18"/>
    <n v="531933.38"/>
    <n v="-234242.8"/>
    <n v="1.44036115951212"/>
    <n v="-0.44036115951211802"/>
  </r>
  <r>
    <x v="2"/>
    <x v="141"/>
    <x v="5"/>
    <x v="0"/>
    <x v="1"/>
    <x v="257"/>
    <x v="3"/>
    <x v="1"/>
    <n v="282171666"/>
    <d v="2010-11-15T00:00:00"/>
    <x v="1"/>
    <x v="111"/>
    <n v="9721"/>
    <n v="109.28"/>
    <n v="35.840000000000003"/>
    <n v="73.44"/>
    <n v="348400.64000000001"/>
    <n v="713910.24"/>
    <n v="365509.6"/>
    <n v="0.48801742919390001"/>
    <n v="0.51198257080609999"/>
  </r>
  <r>
    <x v="1"/>
    <x v="142"/>
    <x v="4"/>
    <x v="0"/>
    <x v="1"/>
    <x v="258"/>
    <x v="11"/>
    <x v="2"/>
    <n v="309342658"/>
    <d v="2011-03-28T00:00:00"/>
    <x v="1"/>
    <x v="69"/>
    <n v="222"/>
    <n v="81.73"/>
    <n v="56.67"/>
    <n v="25.06"/>
    <n v="12580.74"/>
    <n v="5563.32"/>
    <n v="-7017.42"/>
    <n v="2.2613727055067798"/>
    <n v="-1.26137270550678"/>
  </r>
  <r>
    <x v="5"/>
    <x v="62"/>
    <x v="7"/>
    <x v="0"/>
    <x v="3"/>
    <x v="259"/>
    <x v="1"/>
    <x v="4"/>
    <n v="902048623"/>
    <d v="2016-12-20T00:00:00"/>
    <x v="3"/>
    <x v="112"/>
    <n v="5088"/>
    <n v="437.2"/>
    <n v="263.33"/>
    <n v="173.87"/>
    <n v="1339823.04"/>
    <n v="884650.56"/>
    <n v="-455172.48"/>
    <n v="1.51452234428021"/>
    <n v="-0.51452234428020904"/>
  </r>
  <r>
    <x v="3"/>
    <x v="138"/>
    <x v="5"/>
    <x v="0"/>
    <x v="3"/>
    <x v="42"/>
    <x v="8"/>
    <x v="0"/>
    <n v="482213389"/>
    <d v="2013-03-09T00:00:00"/>
    <x v="0"/>
    <x v="2"/>
    <n v="6513"/>
    <n v="109.28"/>
    <n v="35.840000000000003"/>
    <n v="73.44"/>
    <n v="233425.92000000001"/>
    <n v="478314.72"/>
    <n v="244888.8"/>
    <n v="0.48801742919390001"/>
    <n v="0.51198257080609999"/>
  </r>
  <r>
    <x v="0"/>
    <x v="25"/>
    <x v="10"/>
    <x v="1"/>
    <x v="1"/>
    <x v="260"/>
    <x v="2"/>
    <x v="1"/>
    <n v="692073285"/>
    <d v="2010-06-28T00:00:00"/>
    <x v="1"/>
    <x v="2"/>
    <n v="8719"/>
    <n v="154.06"/>
    <n v="90.93"/>
    <n v="63.13"/>
    <n v="792818.67"/>
    <n v="550430.47"/>
    <n v="-242388.2"/>
    <n v="1.44036115951212"/>
    <n v="-0.44036115951211802"/>
  </r>
  <r>
    <x v="4"/>
    <x v="95"/>
    <x v="9"/>
    <x v="0"/>
    <x v="2"/>
    <x v="261"/>
    <x v="0"/>
    <x v="0"/>
    <n v="544177138"/>
    <d v="2014-01-30T00:00:00"/>
    <x v="2"/>
    <x v="96"/>
    <n v="2963"/>
    <n v="9.33"/>
    <n v="6.92"/>
    <n v="2.41"/>
    <n v="20503.96"/>
    <n v="7140.83"/>
    <n v="-13363.13"/>
    <n v="2.87136929460581"/>
    <n v="-1.87136929460581"/>
  </r>
  <r>
    <x v="0"/>
    <x v="27"/>
    <x v="10"/>
    <x v="0"/>
    <x v="0"/>
    <x v="22"/>
    <x v="7"/>
    <x v="4"/>
    <n v="471386277"/>
    <d v="2016-10-17T00:00:00"/>
    <x v="1"/>
    <x v="78"/>
    <n v="2530"/>
    <n v="154.06"/>
    <n v="90.93"/>
    <n v="63.13"/>
    <n v="230052.9"/>
    <n v="159718.9"/>
    <n v="-70334"/>
    <n v="1.44036115951212"/>
    <n v="-0.44036115951211802"/>
  </r>
  <r>
    <x v="4"/>
    <x v="143"/>
    <x v="4"/>
    <x v="0"/>
    <x v="2"/>
    <x v="262"/>
    <x v="3"/>
    <x v="4"/>
    <n v="976874530"/>
    <d v="2016-01-27T00:00:00"/>
    <x v="4"/>
    <x v="2"/>
    <n v="7737"/>
    <n v="81.73"/>
    <n v="56.67"/>
    <n v="25.06"/>
    <n v="438455.79"/>
    <n v="193889.22"/>
    <n v="-244566.57"/>
    <n v="2.2613727055067798"/>
    <n v="-1.26137270550678"/>
  </r>
  <r>
    <x v="1"/>
    <x v="89"/>
    <x v="11"/>
    <x v="1"/>
    <x v="0"/>
    <x v="263"/>
    <x v="4"/>
    <x v="1"/>
    <n v="384128224"/>
    <d v="2010-04-26T00:00:00"/>
    <x v="1"/>
    <x v="80"/>
    <n v="933"/>
    <n v="668.27"/>
    <n v="502.54"/>
    <n v="165.73"/>
    <n v="468869.82"/>
    <n v="154626.09"/>
    <n v="-314243.73"/>
    <n v="3.0322814215893299"/>
    <n v="-2.0322814215893299"/>
  </r>
  <r>
    <x v="5"/>
    <x v="53"/>
    <x v="4"/>
    <x v="0"/>
    <x v="3"/>
    <x v="264"/>
    <x v="11"/>
    <x v="1"/>
    <n v="686946189"/>
    <d v="2010-08-03T00:00:00"/>
    <x v="3"/>
    <x v="113"/>
    <n v="1498"/>
    <n v="81.73"/>
    <n v="56.67"/>
    <n v="25.06"/>
    <n v="84891.66"/>
    <n v="37539.879999999997"/>
    <n v="-47351.78"/>
    <n v="2.2613727055067798"/>
    <n v="-1.26137270550678"/>
  </r>
  <r>
    <x v="5"/>
    <x v="78"/>
    <x v="1"/>
    <x v="1"/>
    <x v="0"/>
    <x v="265"/>
    <x v="2"/>
    <x v="7"/>
    <n v="799439752"/>
    <d v="2012-07-24T00:00:00"/>
    <x v="3"/>
    <x v="54"/>
    <n v="843"/>
    <n v="152.58000000000001"/>
    <n v="97.44"/>
    <n v="55.14"/>
    <n v="82141.919999999998"/>
    <n v="46483.02"/>
    <n v="-35658.9"/>
    <n v="1.76713819368879"/>
    <n v="-0.76713819368879199"/>
  </r>
  <r>
    <x v="0"/>
    <x v="118"/>
    <x v="3"/>
    <x v="0"/>
    <x v="0"/>
    <x v="266"/>
    <x v="1"/>
    <x v="2"/>
    <n v="606032741"/>
    <d v="2011-06-15T00:00:00"/>
    <x v="4"/>
    <x v="31"/>
    <n v="7410"/>
    <n v="205.7"/>
    <n v="117.11"/>
    <n v="88.59"/>
    <n v="867785.1"/>
    <n v="656451.9"/>
    <n v="-211333.2"/>
    <n v="1.3219324980246101"/>
    <n v="-0.32193249802460799"/>
  </r>
  <r>
    <x v="2"/>
    <x v="137"/>
    <x v="2"/>
    <x v="1"/>
    <x v="3"/>
    <x v="267"/>
    <x v="0"/>
    <x v="4"/>
    <n v="511461484"/>
    <d v="2017-05-02T00:00:00"/>
    <x v="3"/>
    <x v="114"/>
    <n v="1674"/>
    <n v="47.45"/>
    <n v="31.79"/>
    <n v="15.66"/>
    <n v="53216.46"/>
    <n v="26214.84"/>
    <n v="-27001.62"/>
    <n v="2.0300127713920801"/>
    <n v="-1.0300127713920799"/>
  </r>
  <r>
    <x v="1"/>
    <x v="55"/>
    <x v="11"/>
    <x v="1"/>
    <x v="1"/>
    <x v="268"/>
    <x v="10"/>
    <x v="5"/>
    <n v="990774810"/>
    <d v="2014-02-18T00:00:00"/>
    <x v="3"/>
    <x v="22"/>
    <n v="1138"/>
    <n v="668.27"/>
    <n v="502.54"/>
    <n v="165.73"/>
    <n v="571890.52"/>
    <n v="188600.74"/>
    <n v="-383289.78"/>
    <n v="3.0322814215893299"/>
    <n v="-2.0322814215893299"/>
  </r>
  <r>
    <x v="2"/>
    <x v="90"/>
    <x v="1"/>
    <x v="1"/>
    <x v="0"/>
    <x v="269"/>
    <x v="11"/>
    <x v="2"/>
    <n v="339334046"/>
    <d v="2011-04-16T00:00:00"/>
    <x v="0"/>
    <x v="40"/>
    <n v="5340"/>
    <n v="152.58000000000001"/>
    <n v="97.44"/>
    <n v="55.14"/>
    <n v="520329.6"/>
    <n v="294447.59999999998"/>
    <n v="-225882"/>
    <n v="1.76713819368879"/>
    <n v="-0.76713819368879199"/>
  </r>
  <r>
    <x v="5"/>
    <x v="127"/>
    <x v="4"/>
    <x v="1"/>
    <x v="1"/>
    <x v="270"/>
    <x v="5"/>
    <x v="5"/>
    <n v="522813022"/>
    <d v="2014-08-04T00:00:00"/>
    <x v="1"/>
    <x v="2"/>
    <n v="846"/>
    <n v="81.73"/>
    <n v="56.67"/>
    <n v="25.06"/>
    <n v="47942.82"/>
    <n v="21200.76"/>
    <n v="-26742.06"/>
    <n v="2.2613727055067798"/>
    <n v="-1.26137270550678"/>
  </r>
  <r>
    <x v="5"/>
    <x v="58"/>
    <x v="9"/>
    <x v="1"/>
    <x v="0"/>
    <x v="271"/>
    <x v="9"/>
    <x v="5"/>
    <n v="427198064"/>
    <d v="2015-02-01T00:00:00"/>
    <x v="5"/>
    <x v="43"/>
    <n v="6255"/>
    <n v="9.33"/>
    <n v="6.92"/>
    <n v="2.41"/>
    <n v="43284.6"/>
    <n v="15074.55"/>
    <n v="-28210.05"/>
    <n v="2.87136929460581"/>
    <n v="-1.87136929460581"/>
  </r>
  <r>
    <x v="2"/>
    <x v="144"/>
    <x v="2"/>
    <x v="1"/>
    <x v="1"/>
    <x v="272"/>
    <x v="4"/>
    <x v="6"/>
    <n v="808788001"/>
    <d v="2017-07-15T00:00:00"/>
    <x v="0"/>
    <x v="17"/>
    <n v="7197"/>
    <n v="47.45"/>
    <n v="31.79"/>
    <n v="15.66"/>
    <n v="228792.63"/>
    <n v="112705.02"/>
    <n v="-116087.61"/>
    <n v="2.0300127713920801"/>
    <n v="-1.0300127713920799"/>
  </r>
  <r>
    <x v="5"/>
    <x v="145"/>
    <x v="8"/>
    <x v="1"/>
    <x v="2"/>
    <x v="94"/>
    <x v="2"/>
    <x v="2"/>
    <n v="244194161"/>
    <d v="2012-07-01T00:00:00"/>
    <x v="5"/>
    <x v="115"/>
    <n v="1334"/>
    <n v="421.89"/>
    <n v="364.69"/>
    <n v="57.2"/>
    <n v="486496.46"/>
    <n v="76304.800000000003"/>
    <n v="-410191.66"/>
    <n v="6.3756993006993001"/>
    <n v="-5.3756993006993001"/>
  </r>
  <r>
    <x v="0"/>
    <x v="146"/>
    <x v="9"/>
    <x v="1"/>
    <x v="2"/>
    <x v="183"/>
    <x v="10"/>
    <x v="4"/>
    <n v="980340373"/>
    <d v="2016-02-15T00:00:00"/>
    <x v="1"/>
    <x v="13"/>
    <n v="3357"/>
    <n v="9.33"/>
    <n v="6.92"/>
    <n v="2.41"/>
    <n v="23230.44"/>
    <n v="8090.37"/>
    <n v="-15140.07"/>
    <n v="2.87136929460581"/>
    <n v="-1.87136929460581"/>
  </r>
  <r>
    <x v="4"/>
    <x v="46"/>
    <x v="2"/>
    <x v="0"/>
    <x v="0"/>
    <x v="273"/>
    <x v="8"/>
    <x v="1"/>
    <n v="384462964"/>
    <d v="2010-10-10T00:00:00"/>
    <x v="5"/>
    <x v="59"/>
    <n v="9990"/>
    <n v="47.45"/>
    <n v="31.79"/>
    <n v="15.66"/>
    <n v="317582.09999999998"/>
    <n v="156443.4"/>
    <n v="-161138.70000000001"/>
    <n v="2.0300127713920801"/>
    <n v="-1.0300127713920799"/>
  </r>
  <r>
    <x v="1"/>
    <x v="43"/>
    <x v="10"/>
    <x v="1"/>
    <x v="1"/>
    <x v="274"/>
    <x v="0"/>
    <x v="2"/>
    <n v="394110763"/>
    <d v="2011-12-29T00:00:00"/>
    <x v="2"/>
    <x v="26"/>
    <n v="4988"/>
    <n v="154.06"/>
    <n v="90.93"/>
    <n v="63.13"/>
    <n v="453558.84"/>
    <n v="314892.44"/>
    <n v="-138666.4"/>
    <n v="1.44036115951212"/>
    <n v="-0.44036115951211802"/>
  </r>
  <r>
    <x v="4"/>
    <x v="6"/>
    <x v="7"/>
    <x v="0"/>
    <x v="2"/>
    <x v="275"/>
    <x v="0"/>
    <x v="5"/>
    <n v="767145097"/>
    <d v="2014-11-03T00:00:00"/>
    <x v="1"/>
    <x v="2"/>
    <n v="4137"/>
    <n v="437.2"/>
    <n v="263.33"/>
    <n v="173.87"/>
    <n v="1089396.21"/>
    <n v="719300.19"/>
    <n v="-370096.02"/>
    <n v="1.51452234428021"/>
    <n v="-0.51452234428020904"/>
  </r>
  <r>
    <x v="5"/>
    <x v="145"/>
    <x v="9"/>
    <x v="0"/>
    <x v="2"/>
    <x v="276"/>
    <x v="1"/>
    <x v="4"/>
    <n v="431739795"/>
    <d v="2016-06-19T00:00:00"/>
    <x v="5"/>
    <x v="12"/>
    <n v="254"/>
    <n v="9.33"/>
    <n v="6.92"/>
    <n v="2.41"/>
    <n v="1757.68"/>
    <n v="612.14"/>
    <n v="-1145.54"/>
    <n v="2.87136929460581"/>
    <n v="-1.87136929460581"/>
  </r>
  <r>
    <x v="2"/>
    <x v="147"/>
    <x v="3"/>
    <x v="0"/>
    <x v="2"/>
    <x v="277"/>
    <x v="11"/>
    <x v="2"/>
    <n v="636381185"/>
    <d v="2011-07-28T00:00:00"/>
    <x v="2"/>
    <x v="116"/>
    <n v="8189"/>
    <n v="205.7"/>
    <n v="117.11"/>
    <n v="88.59"/>
    <n v="959013.79"/>
    <n v="725463.51"/>
    <n v="-233550.28"/>
    <n v="1.3219324980246101"/>
    <n v="-0.32193249802460799"/>
  </r>
  <r>
    <x v="1"/>
    <x v="108"/>
    <x v="9"/>
    <x v="0"/>
    <x v="1"/>
    <x v="278"/>
    <x v="11"/>
    <x v="7"/>
    <n v="899868094"/>
    <d v="2012-03-26T00:00:00"/>
    <x v="1"/>
    <x v="117"/>
    <n v="9821"/>
    <n v="9.33"/>
    <n v="6.92"/>
    <n v="2.41"/>
    <n v="67961.320000000007"/>
    <n v="23668.61"/>
    <n v="-44292.71"/>
    <n v="2.87136929460581"/>
    <n v="-1.87136929460581"/>
  </r>
  <r>
    <x v="1"/>
    <x v="148"/>
    <x v="0"/>
    <x v="1"/>
    <x v="2"/>
    <x v="279"/>
    <x v="8"/>
    <x v="6"/>
    <n v="361311852"/>
    <d v="2017-02-15T00:00:00"/>
    <x v="4"/>
    <x v="2"/>
    <n v="9061"/>
    <n v="255.28"/>
    <n v="159.41999999999999"/>
    <n v="95.86"/>
    <n v="1444504.62"/>
    <n v="868587.46"/>
    <n v="-575917.16"/>
    <n v="1.66305028166076"/>
    <n v="-0.66305028166075497"/>
  </r>
  <r>
    <x v="1"/>
    <x v="109"/>
    <x v="2"/>
    <x v="0"/>
    <x v="2"/>
    <x v="280"/>
    <x v="1"/>
    <x v="5"/>
    <n v="930136287"/>
    <d v="2014-06-21T00:00:00"/>
    <x v="0"/>
    <x v="22"/>
    <n v="6852"/>
    <n v="47.45"/>
    <n v="31.79"/>
    <n v="15.66"/>
    <n v="217825.08"/>
    <n v="107302.32"/>
    <n v="-110522.76"/>
    <n v="2.0300127713920801"/>
    <n v="-1.0300127713920799"/>
  </r>
  <r>
    <x v="0"/>
    <x v="13"/>
    <x v="3"/>
    <x v="0"/>
    <x v="2"/>
    <x v="238"/>
    <x v="1"/>
    <x v="4"/>
    <n v="536077725"/>
    <d v="2016-07-06T00:00:00"/>
    <x v="4"/>
    <x v="46"/>
    <n v="6167"/>
    <n v="205.7"/>
    <n v="117.11"/>
    <n v="88.59"/>
    <n v="722217.37"/>
    <n v="546334.53"/>
    <n v="-175882.84"/>
    <n v="1.3219324980246101"/>
    <n v="-0.32193249802460799"/>
  </r>
  <r>
    <x v="5"/>
    <x v="101"/>
    <x v="1"/>
    <x v="0"/>
    <x v="0"/>
    <x v="281"/>
    <x v="8"/>
    <x v="6"/>
    <n v="779184997"/>
    <d v="2017-04-17T00:00:00"/>
    <x v="1"/>
    <x v="2"/>
    <n v="7011"/>
    <n v="152.58000000000001"/>
    <n v="97.44"/>
    <n v="55.14"/>
    <n v="683151.84"/>
    <n v="386586.54"/>
    <n v="-296565.3"/>
    <n v="1.76713819368879"/>
    <n v="-0.76713819368879199"/>
  </r>
  <r>
    <x v="1"/>
    <x v="17"/>
    <x v="7"/>
    <x v="0"/>
    <x v="1"/>
    <x v="282"/>
    <x v="1"/>
    <x v="7"/>
    <n v="179819428"/>
    <d v="2012-02-06T00:00:00"/>
    <x v="1"/>
    <x v="2"/>
    <n v="1420"/>
    <n v="437.2"/>
    <n v="263.33"/>
    <n v="173.87"/>
    <n v="373928.6"/>
    <n v="246895.4"/>
    <n v="-127033.2"/>
    <n v="1.51452234428021"/>
    <n v="-0.51452234428020904"/>
  </r>
  <r>
    <x v="2"/>
    <x v="65"/>
    <x v="10"/>
    <x v="0"/>
    <x v="3"/>
    <x v="283"/>
    <x v="2"/>
    <x v="4"/>
    <n v="928654849"/>
    <d v="2017-07-01T00:00:00"/>
    <x v="0"/>
    <x v="118"/>
    <n v="8461"/>
    <n v="154.06"/>
    <n v="90.93"/>
    <n v="63.13"/>
    <n v="769358.73"/>
    <n v="534142.93000000005"/>
    <n v="-235215.8"/>
    <n v="1.44036115951212"/>
    <n v="-0.44036115951211802"/>
  </r>
  <r>
    <x v="5"/>
    <x v="149"/>
    <x v="0"/>
    <x v="1"/>
    <x v="3"/>
    <x v="284"/>
    <x v="11"/>
    <x v="6"/>
    <n v="336677587"/>
    <d v="2017-03-28T00:00:00"/>
    <x v="3"/>
    <x v="64"/>
    <n v="9234"/>
    <n v="255.28"/>
    <n v="159.41999999999999"/>
    <n v="95.86"/>
    <n v="1472084.28"/>
    <n v="885171.24"/>
    <n v="-586913.04"/>
    <n v="1.66305028166076"/>
    <n v="-0.66305028166075497"/>
  </r>
  <r>
    <x v="4"/>
    <x v="31"/>
    <x v="10"/>
    <x v="0"/>
    <x v="1"/>
    <x v="285"/>
    <x v="11"/>
    <x v="2"/>
    <n v="285186469"/>
    <d v="2011-06-25T00:00:00"/>
    <x v="0"/>
    <x v="119"/>
    <n v="1869"/>
    <n v="154.06"/>
    <n v="90.93"/>
    <n v="63.13"/>
    <n v="169948.17"/>
    <n v="117989.97"/>
    <n v="-51958.2"/>
    <n v="1.44036115951212"/>
    <n v="-0.44036115951211802"/>
  </r>
  <r>
    <x v="3"/>
    <x v="5"/>
    <x v="0"/>
    <x v="1"/>
    <x v="0"/>
    <x v="286"/>
    <x v="2"/>
    <x v="5"/>
    <n v="475792825"/>
    <d v="2014-03-09T00:00:00"/>
    <x v="5"/>
    <x v="2"/>
    <n v="6525"/>
    <n v="255.28"/>
    <n v="159.41999999999999"/>
    <n v="95.86"/>
    <n v="1040215.5"/>
    <n v="625486.5"/>
    <n v="-414729"/>
    <n v="1.66305028166076"/>
    <n v="-0.66305028166075497"/>
  </r>
  <r>
    <x v="3"/>
    <x v="50"/>
    <x v="5"/>
    <x v="1"/>
    <x v="2"/>
    <x v="287"/>
    <x v="8"/>
    <x v="3"/>
    <n v="680420482"/>
    <d v="2015-08-11T00:00:00"/>
    <x v="3"/>
    <x v="120"/>
    <n v="396"/>
    <n v="109.28"/>
    <n v="35.840000000000003"/>
    <n v="73.44"/>
    <n v="14192.64"/>
    <n v="29082.240000000002"/>
    <n v="14889.6"/>
    <n v="0.48801742919390001"/>
    <n v="0.51198257080609999"/>
  </r>
  <r>
    <x v="1"/>
    <x v="7"/>
    <x v="9"/>
    <x v="0"/>
    <x v="3"/>
    <x v="288"/>
    <x v="1"/>
    <x v="0"/>
    <n v="291305768"/>
    <d v="2013-06-01T00:00:00"/>
    <x v="0"/>
    <x v="69"/>
    <n v="2705"/>
    <n v="9.33"/>
    <n v="6.92"/>
    <n v="2.41"/>
    <n v="18718.599999999999"/>
    <n v="6519.05"/>
    <n v="-12199.55"/>
    <n v="2.87136929460581"/>
    <n v="-1.87136929460581"/>
  </r>
  <r>
    <x v="3"/>
    <x v="61"/>
    <x v="0"/>
    <x v="1"/>
    <x v="2"/>
    <x v="249"/>
    <x v="3"/>
    <x v="4"/>
    <n v="570997512"/>
    <d v="2016-06-09T00:00:00"/>
    <x v="2"/>
    <x v="2"/>
    <n v="9707"/>
    <n v="255.28"/>
    <n v="159.41999999999999"/>
    <n v="95.86"/>
    <n v="1547489.94"/>
    <n v="930513.02"/>
    <n v="-616976.92000000004"/>
    <n v="1.66305028166076"/>
    <n v="-0.66305028166075497"/>
  </r>
  <r>
    <x v="1"/>
    <x v="59"/>
    <x v="4"/>
    <x v="0"/>
    <x v="2"/>
    <x v="289"/>
    <x v="6"/>
    <x v="3"/>
    <n v="602357041"/>
    <d v="2015-05-05T00:00:00"/>
    <x v="3"/>
    <x v="16"/>
    <n v="9689"/>
    <n v="81.73"/>
    <n v="56.67"/>
    <n v="25.06"/>
    <n v="549075.63"/>
    <n v="242806.34"/>
    <n v="-306269.28999999998"/>
    <n v="2.2613727055067798"/>
    <n v="-1.26137270550678"/>
  </r>
  <r>
    <x v="3"/>
    <x v="15"/>
    <x v="8"/>
    <x v="0"/>
    <x v="0"/>
    <x v="290"/>
    <x v="11"/>
    <x v="1"/>
    <n v="438558185"/>
    <d v="2010-04-14T00:00:00"/>
    <x v="4"/>
    <x v="56"/>
    <n v="7967"/>
    <n v="421.89"/>
    <n v="364.69"/>
    <n v="57.2"/>
    <n v="2905485.23"/>
    <n v="455712.4"/>
    <n v="-2449772.83"/>
    <n v="6.3756993006993001"/>
    <n v="-5.3756993006993001"/>
  </r>
  <r>
    <x v="1"/>
    <x v="120"/>
    <x v="1"/>
    <x v="0"/>
    <x v="3"/>
    <x v="291"/>
    <x v="11"/>
    <x v="1"/>
    <n v="653087270"/>
    <d v="2010-07-12T00:00:00"/>
    <x v="1"/>
    <x v="121"/>
    <n v="1891"/>
    <n v="152.58000000000001"/>
    <n v="97.44"/>
    <n v="55.14"/>
    <n v="184259.04"/>
    <n v="104269.74"/>
    <n v="-79989.3"/>
    <n v="1.76713819368879"/>
    <n v="-0.76713819368879199"/>
  </r>
  <r>
    <x v="4"/>
    <x v="46"/>
    <x v="3"/>
    <x v="1"/>
    <x v="1"/>
    <x v="292"/>
    <x v="10"/>
    <x v="6"/>
    <n v="989743125"/>
    <d v="2017-01-25T00:00:00"/>
    <x v="4"/>
    <x v="122"/>
    <n v="5840"/>
    <n v="205.7"/>
    <n v="117.11"/>
    <n v="88.59"/>
    <n v="683922.4"/>
    <n v="517365.6"/>
    <n v="-166556.79999999999"/>
    <n v="1.3219324980246101"/>
    <n v="-0.32193249802460799"/>
  </r>
  <r>
    <x v="1"/>
    <x v="80"/>
    <x v="9"/>
    <x v="1"/>
    <x v="0"/>
    <x v="293"/>
    <x v="0"/>
    <x v="0"/>
    <n v="812637078"/>
    <d v="2014-05-01T00:00:00"/>
    <x v="2"/>
    <x v="123"/>
    <n v="6225"/>
    <n v="9.33"/>
    <n v="6.92"/>
    <n v="2.41"/>
    <n v="43077"/>
    <n v="15002.25"/>
    <n v="-28074.75"/>
    <n v="2.87136929460581"/>
    <n v="-1.87136929460581"/>
  </r>
  <r>
    <x v="1"/>
    <x v="139"/>
    <x v="4"/>
    <x v="0"/>
    <x v="2"/>
    <x v="294"/>
    <x v="2"/>
    <x v="5"/>
    <n v="456192958"/>
    <d v="2014-08-18T00:00:00"/>
    <x v="1"/>
    <x v="37"/>
    <n v="6489"/>
    <n v="81.73"/>
    <n v="56.67"/>
    <n v="25.06"/>
    <n v="367731.63"/>
    <n v="162614.34"/>
    <n v="-205117.29"/>
    <n v="2.2613727055067798"/>
    <n v="-1.26137270550678"/>
  </r>
  <r>
    <x v="3"/>
    <x v="15"/>
    <x v="3"/>
    <x v="0"/>
    <x v="2"/>
    <x v="295"/>
    <x v="11"/>
    <x v="1"/>
    <n v="775147092"/>
    <d v="2010-02-28T00:00:00"/>
    <x v="5"/>
    <x v="16"/>
    <n v="2105"/>
    <n v="205.7"/>
    <n v="117.11"/>
    <n v="88.59"/>
    <n v="246516.55"/>
    <n v="186481.95"/>
    <n v="-60034.6"/>
    <n v="1.3219324980246101"/>
    <n v="-0.32193249802460799"/>
  </r>
  <r>
    <x v="5"/>
    <x v="128"/>
    <x v="11"/>
    <x v="1"/>
    <x v="0"/>
    <x v="138"/>
    <x v="0"/>
    <x v="2"/>
    <n v="894548308"/>
    <d v="2012-02-02T00:00:00"/>
    <x v="2"/>
    <x v="75"/>
    <n v="5578"/>
    <n v="668.27"/>
    <n v="502.54"/>
    <n v="165.73"/>
    <n v="2803168.12"/>
    <n v="924441.94"/>
    <n v="-1878726.18"/>
    <n v="3.0322814215893299"/>
    <n v="-2.0322814215893299"/>
  </r>
  <r>
    <x v="5"/>
    <x v="84"/>
    <x v="7"/>
    <x v="1"/>
    <x v="3"/>
    <x v="296"/>
    <x v="4"/>
    <x v="6"/>
    <n v="459757936"/>
    <d v="2017-10-06T00:00:00"/>
    <x v="6"/>
    <x v="21"/>
    <n v="1445"/>
    <n v="437.2"/>
    <n v="263.33"/>
    <n v="173.87"/>
    <n v="380511.85"/>
    <n v="251242.15"/>
    <n v="-129269.7"/>
    <n v="1.51452234428021"/>
    <n v="-0.51452234428020904"/>
  </r>
  <r>
    <x v="1"/>
    <x v="120"/>
    <x v="8"/>
    <x v="1"/>
    <x v="3"/>
    <x v="297"/>
    <x v="10"/>
    <x v="0"/>
    <n v="986449801"/>
    <d v="2013-03-13T00:00:00"/>
    <x v="4"/>
    <x v="124"/>
    <n v="1272"/>
    <n v="421.89"/>
    <n v="364.69"/>
    <n v="57.2"/>
    <n v="463885.68"/>
    <n v="72758.399999999994"/>
    <n v="-391127.28"/>
    <n v="6.3756993006993001"/>
    <n v="-5.3756993006993001"/>
  </r>
  <r>
    <x v="1"/>
    <x v="136"/>
    <x v="7"/>
    <x v="0"/>
    <x v="2"/>
    <x v="298"/>
    <x v="4"/>
    <x v="6"/>
    <n v="910610234"/>
    <d v="2017-07-31T00:00:00"/>
    <x v="1"/>
    <x v="125"/>
    <n v="8659"/>
    <n v="437.2"/>
    <n v="263.33"/>
    <n v="173.87"/>
    <n v="2280174.4700000002"/>
    <n v="1505540.33"/>
    <n v="-774634.14"/>
    <n v="1.51452234428021"/>
    <n v="-0.51452234428020904"/>
  </r>
  <r>
    <x v="5"/>
    <x v="117"/>
    <x v="3"/>
    <x v="1"/>
    <x v="3"/>
    <x v="299"/>
    <x v="3"/>
    <x v="3"/>
    <n v="538538062"/>
    <d v="2015-03-12T00:00:00"/>
    <x v="2"/>
    <x v="2"/>
    <n v="4235"/>
    <n v="205.7"/>
    <n v="117.11"/>
    <n v="88.59"/>
    <n v="495960.85"/>
    <n v="375178.65"/>
    <n v="-120782.2"/>
    <n v="1.3219324980246101"/>
    <n v="-0.32193249802460799"/>
  </r>
  <r>
    <x v="1"/>
    <x v="89"/>
    <x v="8"/>
    <x v="0"/>
    <x v="0"/>
    <x v="300"/>
    <x v="4"/>
    <x v="6"/>
    <n v="696844613"/>
    <d v="2017-03-22T00:00:00"/>
    <x v="4"/>
    <x v="78"/>
    <n v="661"/>
    <n v="421.89"/>
    <n v="364.69"/>
    <n v="57.2"/>
    <n v="241060.09"/>
    <n v="37809.199999999997"/>
    <n v="-203250.89"/>
    <n v="6.3756993006993001"/>
    <n v="-5.3756993006993001"/>
  </r>
  <r>
    <x v="3"/>
    <x v="133"/>
    <x v="9"/>
    <x v="0"/>
    <x v="3"/>
    <x v="301"/>
    <x v="3"/>
    <x v="7"/>
    <n v="482453715"/>
    <d v="2012-09-22T00:00:00"/>
    <x v="0"/>
    <x v="44"/>
    <n v="7630"/>
    <n v="9.33"/>
    <n v="6.92"/>
    <n v="2.41"/>
    <n v="52799.6"/>
    <n v="18388.3"/>
    <n v="-34411.300000000003"/>
    <n v="2.87136929460581"/>
    <n v="-1.87136929460581"/>
  </r>
  <r>
    <x v="0"/>
    <x v="25"/>
    <x v="6"/>
    <x v="1"/>
    <x v="2"/>
    <x v="136"/>
    <x v="9"/>
    <x v="6"/>
    <n v="412601697"/>
    <d v="2017-03-23T00:00:00"/>
    <x v="2"/>
    <x v="2"/>
    <n v="6866"/>
    <n v="651.21"/>
    <n v="524.96"/>
    <n v="126.25"/>
    <n v="3604375.36"/>
    <n v="866832.5"/>
    <n v="-2737542.86"/>
    <n v="4.1580990099009902"/>
    <n v="-3.1580990099009898"/>
  </r>
  <r>
    <x v="0"/>
    <x v="113"/>
    <x v="8"/>
    <x v="1"/>
    <x v="0"/>
    <x v="98"/>
    <x v="5"/>
    <x v="7"/>
    <n v="174837386"/>
    <d v="2012-11-14T00:00:00"/>
    <x v="4"/>
    <x v="126"/>
    <n v="7123"/>
    <n v="421.89"/>
    <n v="364.69"/>
    <n v="57.2"/>
    <n v="2597686.87"/>
    <n v="407435.6"/>
    <n v="-2190251.27"/>
    <n v="6.3756993006993001"/>
    <n v="-5.3756993006993001"/>
  </r>
  <r>
    <x v="3"/>
    <x v="106"/>
    <x v="4"/>
    <x v="1"/>
    <x v="2"/>
    <x v="302"/>
    <x v="7"/>
    <x v="7"/>
    <n v="877022111"/>
    <d v="2012-10-21T00:00:00"/>
    <x v="5"/>
    <x v="65"/>
    <n v="9187"/>
    <n v="81.73"/>
    <n v="56.67"/>
    <n v="25.06"/>
    <n v="520627.29"/>
    <n v="230226.22"/>
    <n v="-290401.07"/>
    <n v="2.2613727055067798"/>
    <n v="-1.26137270550678"/>
  </r>
  <r>
    <x v="6"/>
    <x v="103"/>
    <x v="3"/>
    <x v="1"/>
    <x v="0"/>
    <x v="303"/>
    <x v="8"/>
    <x v="7"/>
    <n v="997329699"/>
    <d v="2012-07-15T00:00:00"/>
    <x v="5"/>
    <x v="61"/>
    <n v="876"/>
    <n v="205.7"/>
    <n v="117.11"/>
    <n v="88.59"/>
    <n v="102588.36"/>
    <n v="77604.84"/>
    <n v="-24983.52"/>
    <n v="1.3219324980246101"/>
    <n v="-0.32193249802460799"/>
  </r>
  <r>
    <x v="5"/>
    <x v="130"/>
    <x v="1"/>
    <x v="1"/>
    <x v="0"/>
    <x v="304"/>
    <x v="10"/>
    <x v="4"/>
    <n v="434246480"/>
    <d v="2016-11-02T00:00:00"/>
    <x v="4"/>
    <x v="127"/>
    <n v="2038"/>
    <n v="152.58000000000001"/>
    <n v="97.44"/>
    <n v="55.14"/>
    <n v="198582.72"/>
    <n v="112375.32"/>
    <n v="-86207.4"/>
    <n v="1.76713819368879"/>
    <n v="-0.76713819368879199"/>
  </r>
  <r>
    <x v="0"/>
    <x v="119"/>
    <x v="3"/>
    <x v="0"/>
    <x v="1"/>
    <x v="305"/>
    <x v="4"/>
    <x v="6"/>
    <n v="956571280"/>
    <d v="2017-05-04T00:00:00"/>
    <x v="2"/>
    <x v="20"/>
    <n v="9554"/>
    <n v="205.7"/>
    <n v="117.11"/>
    <n v="88.59"/>
    <n v="1118868.94"/>
    <n v="846388.86"/>
    <n v="-272480.08"/>
    <n v="1.3219324980246101"/>
    <n v="-0.32193249802460799"/>
  </r>
  <r>
    <x v="1"/>
    <x v="2"/>
    <x v="4"/>
    <x v="0"/>
    <x v="0"/>
    <x v="306"/>
    <x v="6"/>
    <x v="1"/>
    <n v="353415429"/>
    <d v="2010-08-12T00:00:00"/>
    <x v="2"/>
    <x v="59"/>
    <n v="2334"/>
    <n v="81.73"/>
    <n v="56.67"/>
    <n v="25.06"/>
    <n v="132267.78"/>
    <n v="58490.04"/>
    <n v="-73777.740000000005"/>
    <n v="2.2613727055067798"/>
    <n v="-1.26137270550678"/>
  </r>
  <r>
    <x v="5"/>
    <x v="150"/>
    <x v="10"/>
    <x v="0"/>
    <x v="3"/>
    <x v="307"/>
    <x v="9"/>
    <x v="2"/>
    <n v="984202754"/>
    <d v="2011-08-12T00:00:00"/>
    <x v="6"/>
    <x v="2"/>
    <n v="6321"/>
    <n v="154.06"/>
    <n v="90.93"/>
    <n v="63.13"/>
    <n v="574768.53"/>
    <n v="399044.73"/>
    <n v="-175723.8"/>
    <n v="1.44036115951212"/>
    <n v="-0.44036115951211802"/>
  </r>
  <r>
    <x v="5"/>
    <x v="47"/>
    <x v="2"/>
    <x v="1"/>
    <x v="3"/>
    <x v="308"/>
    <x v="1"/>
    <x v="0"/>
    <n v="328669583"/>
    <d v="2013-02-06T00:00:00"/>
    <x v="4"/>
    <x v="2"/>
    <n v="9488"/>
    <n v="47.45"/>
    <n v="31.79"/>
    <n v="15.66"/>
    <n v="301623.52"/>
    <n v="148582.07999999999"/>
    <n v="-153041.44"/>
    <n v="2.0300127713920801"/>
    <n v="-1.0300127713920799"/>
  </r>
  <r>
    <x v="3"/>
    <x v="94"/>
    <x v="7"/>
    <x v="1"/>
    <x v="1"/>
    <x v="308"/>
    <x v="1"/>
    <x v="0"/>
    <n v="436864745"/>
    <d v="2013-05-22T00:00:00"/>
    <x v="4"/>
    <x v="49"/>
    <n v="6841"/>
    <n v="437.2"/>
    <n v="263.33"/>
    <n v="173.87"/>
    <n v="1801440.53"/>
    <n v="1189444.67"/>
    <n v="-611995.86"/>
    <n v="1.51452234428021"/>
    <n v="-0.51452234428020904"/>
  </r>
  <r>
    <x v="3"/>
    <x v="151"/>
    <x v="11"/>
    <x v="1"/>
    <x v="0"/>
    <x v="309"/>
    <x v="10"/>
    <x v="2"/>
    <n v="279149568"/>
    <d v="2011-01-26T00:00:00"/>
    <x v="4"/>
    <x v="9"/>
    <n v="5415"/>
    <n v="668.27"/>
    <n v="502.54"/>
    <n v="165.73"/>
    <n v="2721254.1"/>
    <n v="897427.95"/>
    <n v="-1823826.15"/>
    <n v="3.0322814215893299"/>
    <n v="-2.0322814215893299"/>
  </r>
  <r>
    <x v="1"/>
    <x v="152"/>
    <x v="3"/>
    <x v="0"/>
    <x v="3"/>
    <x v="310"/>
    <x v="4"/>
    <x v="1"/>
    <n v="696197879"/>
    <d v="2010-03-26T00:00:00"/>
    <x v="6"/>
    <x v="4"/>
    <n v="9278"/>
    <n v="205.7"/>
    <n v="117.11"/>
    <n v="88.59"/>
    <n v="1086546.58"/>
    <n v="821938.02"/>
    <n v="-264608.56"/>
    <n v="1.3219324980246101"/>
    <n v="-0.32193249802460799"/>
  </r>
  <r>
    <x v="6"/>
    <x v="103"/>
    <x v="11"/>
    <x v="1"/>
    <x v="0"/>
    <x v="311"/>
    <x v="7"/>
    <x v="4"/>
    <n v="348996007"/>
    <d v="2016-12-01T00:00:00"/>
    <x v="2"/>
    <x v="38"/>
    <n v="4529"/>
    <n v="668.27"/>
    <n v="502.54"/>
    <n v="165.73"/>
    <n v="2276003.66"/>
    <n v="750591.17"/>
    <n v="-1525412.49"/>
    <n v="3.0322814215893299"/>
    <n v="-2.0322814215893299"/>
  </r>
  <r>
    <x v="5"/>
    <x v="131"/>
    <x v="2"/>
    <x v="1"/>
    <x v="2"/>
    <x v="208"/>
    <x v="4"/>
    <x v="3"/>
    <n v="668842780"/>
    <d v="2015-09-20T00:00:00"/>
    <x v="5"/>
    <x v="50"/>
    <n v="4297"/>
    <n v="47.45"/>
    <n v="31.79"/>
    <n v="15.66"/>
    <n v="136601.63"/>
    <n v="67291.02"/>
    <n v="-69310.61"/>
    <n v="2.0300127713920801"/>
    <n v="-1.0300127713920799"/>
  </r>
  <r>
    <x v="1"/>
    <x v="153"/>
    <x v="7"/>
    <x v="0"/>
    <x v="1"/>
    <x v="312"/>
    <x v="1"/>
    <x v="7"/>
    <n v="907349526"/>
    <d v="2012-05-16T00:00:00"/>
    <x v="4"/>
    <x v="41"/>
    <n v="3743"/>
    <n v="437.2"/>
    <n v="263.33"/>
    <n v="173.87"/>
    <n v="985644.19"/>
    <n v="650795.41"/>
    <n v="-334848.78000000003"/>
    <n v="1.51452234428021"/>
    <n v="-0.51452234428020904"/>
  </r>
  <r>
    <x v="1"/>
    <x v="73"/>
    <x v="4"/>
    <x v="1"/>
    <x v="1"/>
    <x v="313"/>
    <x v="1"/>
    <x v="5"/>
    <n v="386440074"/>
    <d v="2014-04-25T00:00:00"/>
    <x v="6"/>
    <x v="2"/>
    <n v="5060"/>
    <n v="81.73"/>
    <n v="56.67"/>
    <n v="25.06"/>
    <n v="286750.2"/>
    <n v="126803.6"/>
    <n v="-159946.6"/>
    <n v="2.2613727055067798"/>
    <n v="-1.26137270550678"/>
  </r>
  <r>
    <x v="5"/>
    <x v="101"/>
    <x v="10"/>
    <x v="1"/>
    <x v="1"/>
    <x v="314"/>
    <x v="7"/>
    <x v="3"/>
    <n v="748350751"/>
    <d v="2015-10-27T00:00:00"/>
    <x v="3"/>
    <x v="32"/>
    <n v="2472"/>
    <n v="154.06"/>
    <n v="90.93"/>
    <n v="63.13"/>
    <n v="224778.96"/>
    <n v="156057.35999999999"/>
    <n v="-68721.600000000006"/>
    <n v="1.44036115951212"/>
    <n v="-0.44036115951211802"/>
  </r>
  <r>
    <x v="0"/>
    <x v="118"/>
    <x v="4"/>
    <x v="0"/>
    <x v="2"/>
    <x v="315"/>
    <x v="0"/>
    <x v="3"/>
    <n v="105630385"/>
    <d v="2015-09-15T00:00:00"/>
    <x v="3"/>
    <x v="2"/>
    <n v="7233"/>
    <n v="81.73"/>
    <n v="56.67"/>
    <n v="25.06"/>
    <n v="409894.11"/>
    <n v="181258.98"/>
    <n v="-228635.13"/>
    <n v="2.2613727055067798"/>
    <n v="-1.26137270550678"/>
  </r>
  <r>
    <x v="2"/>
    <x v="4"/>
    <x v="7"/>
    <x v="1"/>
    <x v="2"/>
    <x v="316"/>
    <x v="0"/>
    <x v="0"/>
    <n v="691140305"/>
    <d v="2014-08-01T00:00:00"/>
    <x v="6"/>
    <x v="103"/>
    <n v="2630"/>
    <n v="437.2"/>
    <n v="263.33"/>
    <n v="173.87"/>
    <n v="692557.9"/>
    <n v="457278.1"/>
    <n v="-235279.8"/>
    <n v="1.51452234428021"/>
    <n v="-0.51452234428020904"/>
  </r>
  <r>
    <x v="5"/>
    <x v="128"/>
    <x v="7"/>
    <x v="1"/>
    <x v="3"/>
    <x v="317"/>
    <x v="3"/>
    <x v="3"/>
    <n v="308054339"/>
    <d v="2015-10-15T00:00:00"/>
    <x v="2"/>
    <x v="128"/>
    <n v="8980"/>
    <n v="437.2"/>
    <n v="263.33"/>
    <n v="173.87"/>
    <n v="2364703.4"/>
    <n v="1561352.6"/>
    <n v="-803350.8"/>
    <n v="1.51452234428021"/>
    <n v="-0.51452234428020904"/>
  </r>
  <r>
    <x v="5"/>
    <x v="74"/>
    <x v="9"/>
    <x v="1"/>
    <x v="3"/>
    <x v="318"/>
    <x v="7"/>
    <x v="2"/>
    <n v="879858815"/>
    <d v="2011-10-30T00:00:00"/>
    <x v="5"/>
    <x v="69"/>
    <n v="8631"/>
    <n v="9.33"/>
    <n v="6.92"/>
    <n v="2.41"/>
    <n v="59726.52"/>
    <n v="20800.71"/>
    <n v="-38925.81"/>
    <n v="2.87136929460581"/>
    <n v="-1.87136929460581"/>
  </r>
  <r>
    <x v="1"/>
    <x v="41"/>
    <x v="10"/>
    <x v="0"/>
    <x v="3"/>
    <x v="319"/>
    <x v="7"/>
    <x v="7"/>
    <n v="800352561"/>
    <d v="2012-10-21T00:00:00"/>
    <x v="5"/>
    <x v="61"/>
    <n v="963"/>
    <n v="154.06"/>
    <n v="90.93"/>
    <n v="63.13"/>
    <n v="87565.59"/>
    <n v="60794.19"/>
    <n v="-26771.4"/>
    <n v="1.44036115951212"/>
    <n v="-0.44036115951211802"/>
  </r>
  <r>
    <x v="5"/>
    <x v="154"/>
    <x v="0"/>
    <x v="0"/>
    <x v="2"/>
    <x v="320"/>
    <x v="10"/>
    <x v="3"/>
    <n v="783646905"/>
    <d v="2015-10-08T00:00:00"/>
    <x v="2"/>
    <x v="72"/>
    <n v="7388"/>
    <n v="255.28"/>
    <n v="159.41999999999999"/>
    <n v="95.86"/>
    <n v="1177794.96"/>
    <n v="708213.68"/>
    <n v="-469581.28"/>
    <n v="1.66305028166076"/>
    <n v="-0.66305028166075497"/>
  </r>
  <r>
    <x v="1"/>
    <x v="73"/>
    <x v="2"/>
    <x v="1"/>
    <x v="1"/>
    <x v="321"/>
    <x v="3"/>
    <x v="5"/>
    <n v="714165675"/>
    <d v="2014-02-02T00:00:00"/>
    <x v="5"/>
    <x v="2"/>
    <n v="6348"/>
    <n v="47.45"/>
    <n v="31.79"/>
    <n v="15.66"/>
    <n v="201802.92"/>
    <n v="99409.68"/>
    <n v="-102393.24"/>
    <n v="2.0300127713920801"/>
    <n v="-1.0300127713920799"/>
  </r>
  <r>
    <x v="2"/>
    <x v="107"/>
    <x v="8"/>
    <x v="1"/>
    <x v="3"/>
    <x v="196"/>
    <x v="0"/>
    <x v="1"/>
    <n v="996645200"/>
    <d v="2011-01-27T00:00:00"/>
    <x v="2"/>
    <x v="32"/>
    <n v="8317"/>
    <n v="421.89"/>
    <n v="364.69"/>
    <n v="57.2"/>
    <n v="3033126.73"/>
    <n v="475732.4"/>
    <n v="-2557394.33"/>
    <n v="6.3756993006993001"/>
    <n v="-5.3756993006993001"/>
  </r>
  <r>
    <x v="3"/>
    <x v="24"/>
    <x v="6"/>
    <x v="1"/>
    <x v="0"/>
    <x v="322"/>
    <x v="11"/>
    <x v="0"/>
    <n v="306134307"/>
    <d v="2013-11-24T00:00:00"/>
    <x v="5"/>
    <x v="129"/>
    <n v="799"/>
    <n v="651.21"/>
    <n v="524.96"/>
    <n v="126.25"/>
    <n v="419443.04"/>
    <n v="100873.75"/>
    <n v="-318569.28999999998"/>
    <n v="4.1580990099009902"/>
    <n v="-3.1580990099009898"/>
  </r>
  <r>
    <x v="2"/>
    <x v="155"/>
    <x v="1"/>
    <x v="1"/>
    <x v="0"/>
    <x v="323"/>
    <x v="10"/>
    <x v="4"/>
    <n v="537994325"/>
    <d v="2016-02-28T00:00:00"/>
    <x v="5"/>
    <x v="10"/>
    <n v="3331"/>
    <n v="152.58000000000001"/>
    <n v="97.44"/>
    <n v="55.14"/>
    <n v="324572.64"/>
    <n v="183671.34"/>
    <n v="-140901.29999999999"/>
    <n v="1.76713819368879"/>
    <n v="-0.76713819368879199"/>
  </r>
  <r>
    <x v="2"/>
    <x v="104"/>
    <x v="3"/>
    <x v="0"/>
    <x v="0"/>
    <x v="154"/>
    <x v="9"/>
    <x v="3"/>
    <n v="957899081"/>
    <d v="2015-12-23T00:00:00"/>
    <x v="4"/>
    <x v="3"/>
    <n v="2480"/>
    <n v="205.7"/>
    <n v="117.11"/>
    <n v="88.59"/>
    <n v="290432.8"/>
    <n v="219703.2"/>
    <n v="-70729.600000000006"/>
    <n v="1.3219324980246101"/>
    <n v="-0.32193249802460799"/>
  </r>
  <r>
    <x v="2"/>
    <x v="125"/>
    <x v="6"/>
    <x v="0"/>
    <x v="0"/>
    <x v="324"/>
    <x v="6"/>
    <x v="7"/>
    <n v="451834905"/>
    <d v="2012-09-21T00:00:00"/>
    <x v="6"/>
    <x v="130"/>
    <n v="6844"/>
    <n v="651.21"/>
    <n v="524.96"/>
    <n v="126.25"/>
    <n v="3592826.24"/>
    <n v="864055"/>
    <n v="-2728771.24"/>
    <n v="4.1580990099009902"/>
    <n v="-3.1580990099009898"/>
  </r>
  <r>
    <x v="5"/>
    <x v="131"/>
    <x v="0"/>
    <x v="0"/>
    <x v="3"/>
    <x v="325"/>
    <x v="3"/>
    <x v="1"/>
    <n v="676100623"/>
    <d v="2010-09-23T00:00:00"/>
    <x v="2"/>
    <x v="124"/>
    <n v="2054"/>
    <n v="255.28"/>
    <n v="159.41999999999999"/>
    <n v="95.86"/>
    <n v="327448.68"/>
    <n v="196896.44"/>
    <n v="-130552.24"/>
    <n v="1.66305028166076"/>
    <n v="-0.66305028166075497"/>
  </r>
  <r>
    <x v="4"/>
    <x v="29"/>
    <x v="1"/>
    <x v="1"/>
    <x v="0"/>
    <x v="195"/>
    <x v="0"/>
    <x v="5"/>
    <n v="207307565"/>
    <d v="2014-12-29T00:00:00"/>
    <x v="1"/>
    <x v="131"/>
    <n v="5770"/>
    <n v="152.58000000000001"/>
    <n v="97.44"/>
    <n v="55.14"/>
    <n v="562228.80000000005"/>
    <n v="318157.8"/>
    <n v="-244071"/>
    <n v="1.76713819368879"/>
    <n v="-0.76713819368879099"/>
  </r>
  <r>
    <x v="2"/>
    <x v="121"/>
    <x v="0"/>
    <x v="1"/>
    <x v="3"/>
    <x v="326"/>
    <x v="10"/>
    <x v="0"/>
    <n v="392379558"/>
    <d v="2013-09-03T00:00:00"/>
    <x v="3"/>
    <x v="132"/>
    <n v="2685"/>
    <n v="255.28"/>
    <n v="159.41999999999999"/>
    <n v="95.86"/>
    <n v="428042.7"/>
    <n v="257384.1"/>
    <n v="-170658.6"/>
    <n v="1.66305028166076"/>
    <n v="-0.66305028166075497"/>
  </r>
  <r>
    <x v="4"/>
    <x v="156"/>
    <x v="7"/>
    <x v="0"/>
    <x v="0"/>
    <x v="327"/>
    <x v="10"/>
    <x v="4"/>
    <n v="398552930"/>
    <d v="2016-03-29T00:00:00"/>
    <x v="3"/>
    <x v="133"/>
    <n v="9524"/>
    <n v="437.2"/>
    <n v="263.33"/>
    <n v="173.87"/>
    <n v="2507954.92"/>
    <n v="1655937.88"/>
    <n v="-852017.04"/>
    <n v="1.51452234428021"/>
    <n v="-0.51452234428020904"/>
  </r>
  <r>
    <x v="3"/>
    <x v="110"/>
    <x v="6"/>
    <x v="1"/>
    <x v="2"/>
    <x v="328"/>
    <x v="8"/>
    <x v="6"/>
    <n v="363376510"/>
    <d v="2017-10-08T00:00:00"/>
    <x v="5"/>
    <x v="93"/>
    <n v="39"/>
    <n v="651.21"/>
    <n v="524.96"/>
    <n v="126.25"/>
    <n v="20473.439999999999"/>
    <n v="4923.75"/>
    <n v="-15549.69"/>
    <n v="4.1580990099009902"/>
    <n v="-3.1580990099009898"/>
  </r>
  <r>
    <x v="3"/>
    <x v="5"/>
    <x v="10"/>
    <x v="1"/>
    <x v="3"/>
    <x v="329"/>
    <x v="8"/>
    <x v="2"/>
    <n v="944711625"/>
    <d v="2011-07-23T00:00:00"/>
    <x v="0"/>
    <x v="45"/>
    <n v="18"/>
    <n v="154.06"/>
    <n v="90.93"/>
    <n v="63.13"/>
    <n v="1636.74"/>
    <n v="1136.3399999999999"/>
    <n v="-500.4"/>
    <n v="1.44036115951212"/>
    <n v="-0.44036115951211802"/>
  </r>
  <r>
    <x v="5"/>
    <x v="84"/>
    <x v="11"/>
    <x v="0"/>
    <x v="1"/>
    <x v="330"/>
    <x v="8"/>
    <x v="7"/>
    <n v="170732104"/>
    <d v="2012-07-08T00:00:00"/>
    <x v="5"/>
    <x v="8"/>
    <n v="2279"/>
    <n v="668.27"/>
    <n v="502.54"/>
    <n v="165.73"/>
    <n v="1145288.6599999999"/>
    <n v="377698.67"/>
    <n v="-767589.99"/>
    <n v="3.0322814215893299"/>
    <n v="-2.0322814215893299"/>
  </r>
  <r>
    <x v="1"/>
    <x v="157"/>
    <x v="2"/>
    <x v="1"/>
    <x v="2"/>
    <x v="331"/>
    <x v="11"/>
    <x v="0"/>
    <n v="189924275"/>
    <d v="2013-03-21T00:00:00"/>
    <x v="2"/>
    <x v="58"/>
    <n v="1668"/>
    <n v="47.45"/>
    <n v="31.79"/>
    <n v="15.66"/>
    <n v="53025.72"/>
    <n v="26120.880000000001"/>
    <n v="-26904.84"/>
    <n v="2.0300127713920801"/>
    <n v="-1.0300127713920799"/>
  </r>
  <r>
    <x v="2"/>
    <x v="90"/>
    <x v="5"/>
    <x v="1"/>
    <x v="2"/>
    <x v="332"/>
    <x v="8"/>
    <x v="2"/>
    <n v="521086966"/>
    <d v="2011-02-19T00:00:00"/>
    <x v="0"/>
    <x v="2"/>
    <n v="68"/>
    <n v="109.28"/>
    <n v="35.840000000000003"/>
    <n v="73.44"/>
    <n v="2437.12"/>
    <n v="4993.92"/>
    <n v="2556.8000000000002"/>
    <n v="0.48801742919390001"/>
    <n v="0.51198257080609999"/>
  </r>
  <r>
    <x v="2"/>
    <x v="38"/>
    <x v="8"/>
    <x v="0"/>
    <x v="0"/>
    <x v="333"/>
    <x v="9"/>
    <x v="7"/>
    <n v="303331506"/>
    <d v="2012-06-08T00:00:00"/>
    <x v="6"/>
    <x v="2"/>
    <n v="1388"/>
    <n v="421.89"/>
    <n v="364.69"/>
    <n v="57.2"/>
    <n v="506189.72"/>
    <n v="79393.600000000006"/>
    <n v="-426796.12"/>
    <n v="6.3756993006993001"/>
    <n v="-5.3756993006993001"/>
  </r>
  <r>
    <x v="1"/>
    <x v="73"/>
    <x v="8"/>
    <x v="0"/>
    <x v="3"/>
    <x v="334"/>
    <x v="6"/>
    <x v="0"/>
    <n v="546081721"/>
    <d v="2013-05-22T00:00:00"/>
    <x v="4"/>
    <x v="65"/>
    <n v="6571"/>
    <n v="421.89"/>
    <n v="364.69"/>
    <n v="57.2"/>
    <n v="2396377.9900000002"/>
    <n v="375861.2"/>
    <n v="-2020516.79"/>
    <n v="6.3756993006993001"/>
    <n v="-5.3756993006993001"/>
  </r>
  <r>
    <x v="1"/>
    <x v="36"/>
    <x v="0"/>
    <x v="0"/>
    <x v="1"/>
    <x v="335"/>
    <x v="8"/>
    <x v="1"/>
    <n v="979073941"/>
    <d v="2010-07-18T00:00:00"/>
    <x v="5"/>
    <x v="65"/>
    <n v="8591"/>
    <n v="255.28"/>
    <n v="159.41999999999999"/>
    <n v="95.86"/>
    <n v="1369577.22"/>
    <n v="823533.26"/>
    <n v="-546043.96"/>
    <n v="1.66305028166076"/>
    <n v="-0.66305028166075497"/>
  </r>
  <r>
    <x v="5"/>
    <x v="154"/>
    <x v="10"/>
    <x v="1"/>
    <x v="2"/>
    <x v="336"/>
    <x v="1"/>
    <x v="0"/>
    <n v="502356994"/>
    <d v="2013-06-24T00:00:00"/>
    <x v="1"/>
    <x v="96"/>
    <n v="7453"/>
    <n v="154.06"/>
    <n v="90.93"/>
    <n v="63.13"/>
    <n v="677701.29"/>
    <n v="470507.89"/>
    <n v="-207193.4"/>
    <n v="1.44036115951212"/>
    <n v="-0.44036115951211802"/>
  </r>
  <r>
    <x v="4"/>
    <x v="143"/>
    <x v="8"/>
    <x v="0"/>
    <x v="3"/>
    <x v="337"/>
    <x v="2"/>
    <x v="6"/>
    <n v="336292207"/>
    <d v="2017-05-06T00:00:00"/>
    <x v="0"/>
    <x v="2"/>
    <n v="5192"/>
    <n v="421.89"/>
    <n v="364.69"/>
    <n v="57.2"/>
    <n v="1893470.48"/>
    <n v="296982.40000000002"/>
    <n v="-1596488.08"/>
    <n v="6.3756993006993001"/>
    <n v="-5.3756993006993001"/>
  </r>
  <r>
    <x v="5"/>
    <x v="58"/>
    <x v="4"/>
    <x v="0"/>
    <x v="3"/>
    <x v="338"/>
    <x v="0"/>
    <x v="5"/>
    <n v="871553409"/>
    <d v="2015-05-01T00:00:00"/>
    <x v="6"/>
    <x v="134"/>
    <n v="876"/>
    <n v="81.73"/>
    <n v="56.67"/>
    <n v="25.06"/>
    <n v="49642.92"/>
    <n v="21952.560000000001"/>
    <n v="-27690.36"/>
    <n v="2.2613727055067798"/>
    <n v="-1.26137270550678"/>
  </r>
  <r>
    <x v="4"/>
    <x v="143"/>
    <x v="4"/>
    <x v="1"/>
    <x v="3"/>
    <x v="339"/>
    <x v="10"/>
    <x v="3"/>
    <n v="319126927"/>
    <d v="2015-06-02T00:00:00"/>
    <x v="3"/>
    <x v="123"/>
    <n v="5604"/>
    <n v="81.73"/>
    <n v="56.67"/>
    <n v="25.06"/>
    <n v="317578.68"/>
    <n v="140436.24"/>
    <n v="-177142.44"/>
    <n v="2.2613727055067798"/>
    <n v="-1.26137270550678"/>
  </r>
  <r>
    <x v="5"/>
    <x v="117"/>
    <x v="10"/>
    <x v="0"/>
    <x v="3"/>
    <x v="340"/>
    <x v="11"/>
    <x v="4"/>
    <n v="560311591"/>
    <d v="2016-05-02T00:00:00"/>
    <x v="1"/>
    <x v="135"/>
    <n v="7506"/>
    <n v="154.06"/>
    <n v="90.93"/>
    <n v="63.13"/>
    <n v="682520.58"/>
    <n v="473853.78"/>
    <n v="-208666.8"/>
    <n v="1.44036115951212"/>
    <n v="-0.44036115951211802"/>
  </r>
  <r>
    <x v="1"/>
    <x v="7"/>
    <x v="4"/>
    <x v="1"/>
    <x v="2"/>
    <x v="341"/>
    <x v="2"/>
    <x v="1"/>
    <n v="396718728"/>
    <d v="2010-03-18T00:00:00"/>
    <x v="2"/>
    <x v="2"/>
    <n v="6742"/>
    <n v="81.73"/>
    <n v="56.67"/>
    <n v="25.06"/>
    <n v="382069.14"/>
    <n v="168954.52"/>
    <n v="-213114.62"/>
    <n v="2.2613727055067798"/>
    <n v="-1.26137270550678"/>
  </r>
  <r>
    <x v="4"/>
    <x v="158"/>
    <x v="9"/>
    <x v="0"/>
    <x v="3"/>
    <x v="342"/>
    <x v="3"/>
    <x v="4"/>
    <n v="500272166"/>
    <d v="2016-09-10T00:00:00"/>
    <x v="0"/>
    <x v="16"/>
    <n v="506"/>
    <n v="9.33"/>
    <n v="6.92"/>
    <n v="2.41"/>
    <n v="3501.52"/>
    <n v="1219.46"/>
    <n v="-2282.06"/>
    <n v="2.87136929460581"/>
    <n v="-1.87136929460581"/>
  </r>
  <r>
    <x v="2"/>
    <x v="51"/>
    <x v="1"/>
    <x v="0"/>
    <x v="2"/>
    <x v="174"/>
    <x v="0"/>
    <x v="1"/>
    <n v="263208234"/>
    <d v="2011-01-20T00:00:00"/>
    <x v="2"/>
    <x v="3"/>
    <n v="8020"/>
    <n v="152.58000000000001"/>
    <n v="97.44"/>
    <n v="55.14"/>
    <n v="781468.8"/>
    <n v="442222.8"/>
    <n v="-339246"/>
    <n v="1.76713819368879"/>
    <n v="-0.76713819368879199"/>
  </r>
  <r>
    <x v="1"/>
    <x v="109"/>
    <x v="2"/>
    <x v="1"/>
    <x v="0"/>
    <x v="343"/>
    <x v="4"/>
    <x v="1"/>
    <n v="948075759"/>
    <d v="2011-04-01T00:00:00"/>
    <x v="6"/>
    <x v="136"/>
    <n v="5540"/>
    <n v="47.45"/>
    <n v="31.79"/>
    <n v="15.66"/>
    <n v="176116.6"/>
    <n v="86756.4"/>
    <n v="-89360.2"/>
    <n v="2.0300127713920801"/>
    <n v="-1.0300127713920799"/>
  </r>
  <r>
    <x v="1"/>
    <x v="136"/>
    <x v="3"/>
    <x v="1"/>
    <x v="2"/>
    <x v="344"/>
    <x v="5"/>
    <x v="7"/>
    <n v="737736070"/>
    <d v="2012-03-11T00:00:00"/>
    <x v="5"/>
    <x v="2"/>
    <n v="1352"/>
    <n v="205.7"/>
    <n v="117.11"/>
    <n v="88.59"/>
    <n v="158332.72"/>
    <n v="119773.68"/>
    <n v="-38559.040000000001"/>
    <n v="1.3219324980246101"/>
    <n v="-0.32193249802460799"/>
  </r>
  <r>
    <x v="1"/>
    <x v="159"/>
    <x v="11"/>
    <x v="1"/>
    <x v="2"/>
    <x v="345"/>
    <x v="11"/>
    <x v="1"/>
    <n v="585362994"/>
    <d v="2010-11-04T00:00:00"/>
    <x v="2"/>
    <x v="137"/>
    <n v="773"/>
    <n v="668.27"/>
    <n v="502.54"/>
    <n v="165.73"/>
    <n v="388463.42"/>
    <n v="128109.29"/>
    <n v="-260354.13"/>
    <n v="3.0322814215893299"/>
    <n v="-2.0322814215893299"/>
  </r>
  <r>
    <x v="3"/>
    <x v="5"/>
    <x v="0"/>
    <x v="1"/>
    <x v="0"/>
    <x v="346"/>
    <x v="2"/>
    <x v="7"/>
    <n v="164442861"/>
    <d v="2012-09-20T00:00:00"/>
    <x v="2"/>
    <x v="138"/>
    <n v="1152"/>
    <n v="255.28"/>
    <n v="159.41999999999999"/>
    <n v="95.86"/>
    <n v="183651.84"/>
    <n v="110430.72"/>
    <n v="-73221.119999999995"/>
    <n v="1.66305028166076"/>
    <n v="-0.66305028166075497"/>
  </r>
  <r>
    <x v="4"/>
    <x v="46"/>
    <x v="6"/>
    <x v="0"/>
    <x v="0"/>
    <x v="74"/>
    <x v="6"/>
    <x v="7"/>
    <n v="118774497"/>
    <d v="2012-05-24T00:00:00"/>
    <x v="2"/>
    <x v="9"/>
    <n v="6868"/>
    <n v="651.21"/>
    <n v="524.96"/>
    <n v="126.25"/>
    <n v="3605425.28"/>
    <n v="867085"/>
    <n v="-2738340.28"/>
    <n v="4.1580990099009902"/>
    <n v="-3.1580990099009898"/>
  </r>
  <r>
    <x v="4"/>
    <x v="160"/>
    <x v="0"/>
    <x v="0"/>
    <x v="0"/>
    <x v="347"/>
    <x v="11"/>
    <x v="6"/>
    <n v="712469232"/>
    <d v="2017-12-03T00:00:00"/>
    <x v="5"/>
    <x v="139"/>
    <n v="4333"/>
    <n v="255.28"/>
    <n v="159.41999999999999"/>
    <n v="95.86"/>
    <n v="690766.86"/>
    <n v="415361.38"/>
    <n v="-275405.48"/>
    <n v="1.66305028166076"/>
    <n v="-0.66305028166075497"/>
  </r>
  <r>
    <x v="5"/>
    <x v="161"/>
    <x v="0"/>
    <x v="1"/>
    <x v="1"/>
    <x v="348"/>
    <x v="1"/>
    <x v="6"/>
    <n v="479950892"/>
    <d v="2017-05-28T00:00:00"/>
    <x v="5"/>
    <x v="122"/>
    <n v="6989"/>
    <n v="255.28"/>
    <n v="159.41999999999999"/>
    <n v="95.86"/>
    <n v="1114186.3799999999"/>
    <n v="669965.54"/>
    <n v="-444220.84"/>
    <n v="1.66305028166076"/>
    <n v="-0.66305028166075497"/>
  </r>
  <r>
    <x v="5"/>
    <x v="162"/>
    <x v="10"/>
    <x v="0"/>
    <x v="3"/>
    <x v="349"/>
    <x v="6"/>
    <x v="2"/>
    <n v="275955808"/>
    <d v="2011-12-25T00:00:00"/>
    <x v="5"/>
    <x v="137"/>
    <n v="311"/>
    <n v="154.06"/>
    <n v="90.93"/>
    <n v="63.13"/>
    <n v="28279.23"/>
    <n v="19633.43"/>
    <n v="-8645.7999999999993"/>
    <n v="1.44036115951212"/>
    <n v="-0.44036115951211802"/>
  </r>
  <r>
    <x v="2"/>
    <x v="125"/>
    <x v="0"/>
    <x v="1"/>
    <x v="0"/>
    <x v="350"/>
    <x v="2"/>
    <x v="7"/>
    <n v="125532805"/>
    <d v="2012-02-17T00:00:00"/>
    <x v="6"/>
    <x v="2"/>
    <n v="6802"/>
    <n v="255.28"/>
    <n v="159.41999999999999"/>
    <n v="95.86"/>
    <n v="1084374.8400000001"/>
    <n v="652039.72"/>
    <n v="-432335.12"/>
    <n v="1.66305028166076"/>
    <n v="-0.66305028166075497"/>
  </r>
  <r>
    <x v="2"/>
    <x v="104"/>
    <x v="5"/>
    <x v="0"/>
    <x v="1"/>
    <x v="351"/>
    <x v="9"/>
    <x v="5"/>
    <n v="574043214"/>
    <d v="2015-05-01T00:00:00"/>
    <x v="6"/>
    <x v="99"/>
    <n v="998"/>
    <n v="109.28"/>
    <n v="35.840000000000003"/>
    <n v="73.44"/>
    <n v="35768.32"/>
    <n v="73293.119999999995"/>
    <n v="37524.800000000003"/>
    <n v="0.48801742919390001"/>
    <n v="0.51198257080609999"/>
  </r>
  <r>
    <x v="3"/>
    <x v="94"/>
    <x v="4"/>
    <x v="0"/>
    <x v="3"/>
    <x v="352"/>
    <x v="3"/>
    <x v="3"/>
    <n v="437160861"/>
    <d v="2015-01-16T00:00:00"/>
    <x v="6"/>
    <x v="2"/>
    <n v="4468"/>
    <n v="81.73"/>
    <n v="56.67"/>
    <n v="25.06"/>
    <n v="253201.56"/>
    <n v="111968.08"/>
    <n v="-141233.48000000001"/>
    <n v="2.2613727055067798"/>
    <n v="-1.26137270550678"/>
  </r>
  <r>
    <x v="1"/>
    <x v="2"/>
    <x v="0"/>
    <x v="1"/>
    <x v="3"/>
    <x v="353"/>
    <x v="2"/>
    <x v="3"/>
    <n v="850872075"/>
    <d v="2015-01-08T00:00:00"/>
    <x v="2"/>
    <x v="2"/>
    <n v="810"/>
    <n v="255.28"/>
    <n v="159.41999999999999"/>
    <n v="95.86"/>
    <n v="129130.2"/>
    <n v="77646.600000000006"/>
    <n v="-51483.6"/>
    <n v="1.66305028166076"/>
    <n v="-0.66305028166075497"/>
  </r>
  <r>
    <x v="4"/>
    <x v="115"/>
    <x v="1"/>
    <x v="1"/>
    <x v="3"/>
    <x v="354"/>
    <x v="3"/>
    <x v="4"/>
    <n v="321475684"/>
    <d v="2016-12-16T00:00:00"/>
    <x v="6"/>
    <x v="94"/>
    <n v="654"/>
    <n v="152.58000000000001"/>
    <n v="97.44"/>
    <n v="55.14"/>
    <n v="63725.760000000002"/>
    <n v="36061.56"/>
    <n v="-27664.2"/>
    <n v="1.76713819368879"/>
    <n v="-0.76713819368879199"/>
  </r>
  <r>
    <x v="1"/>
    <x v="7"/>
    <x v="6"/>
    <x v="1"/>
    <x v="1"/>
    <x v="355"/>
    <x v="3"/>
    <x v="7"/>
    <n v="575583016"/>
    <d v="2012-11-24T00:00:00"/>
    <x v="0"/>
    <x v="140"/>
    <n v="6660"/>
    <n v="651.21"/>
    <n v="524.96"/>
    <n v="126.25"/>
    <n v="3496233.6"/>
    <n v="840825"/>
    <n v="-2655408.6"/>
    <n v="4.1580990099009902"/>
    <n v="-3.1580990099009898"/>
  </r>
  <r>
    <x v="3"/>
    <x v="163"/>
    <x v="8"/>
    <x v="1"/>
    <x v="0"/>
    <x v="356"/>
    <x v="3"/>
    <x v="6"/>
    <n v="710117900"/>
    <d v="2017-02-07T00:00:00"/>
    <x v="3"/>
    <x v="2"/>
    <n v="8522"/>
    <n v="421.89"/>
    <n v="364.69"/>
    <n v="57.2"/>
    <n v="3107888.18"/>
    <n v="487458.4"/>
    <n v="-2620429.7799999998"/>
    <n v="6.3756993006993001"/>
    <n v="-5.3756993006993001"/>
  </r>
  <r>
    <x v="2"/>
    <x v="164"/>
    <x v="9"/>
    <x v="1"/>
    <x v="2"/>
    <x v="357"/>
    <x v="1"/>
    <x v="3"/>
    <n v="342316663"/>
    <d v="2015-05-04T00:00:00"/>
    <x v="1"/>
    <x v="19"/>
    <n v="7962"/>
    <n v="9.33"/>
    <n v="6.92"/>
    <n v="2.41"/>
    <n v="55097.04"/>
    <n v="19188.419999999998"/>
    <n v="-35908.620000000003"/>
    <n v="2.87136929460581"/>
    <n v="-1.87136929460581"/>
  </r>
  <r>
    <x v="2"/>
    <x v="165"/>
    <x v="7"/>
    <x v="1"/>
    <x v="1"/>
    <x v="358"/>
    <x v="0"/>
    <x v="1"/>
    <n v="959728133"/>
    <d v="2011-01-20T00:00:00"/>
    <x v="2"/>
    <x v="45"/>
    <n v="3737"/>
    <n v="437.2"/>
    <n v="263.33"/>
    <n v="173.87"/>
    <n v="984064.21"/>
    <n v="649752.18999999994"/>
    <n v="-334312.02"/>
    <n v="1.51452234428021"/>
    <n v="-0.51452234428020904"/>
  </r>
  <r>
    <x v="4"/>
    <x v="23"/>
    <x v="10"/>
    <x v="1"/>
    <x v="1"/>
    <x v="359"/>
    <x v="5"/>
    <x v="1"/>
    <n v="970213639"/>
    <d v="2010-12-06T00:00:00"/>
    <x v="1"/>
    <x v="120"/>
    <n v="6631"/>
    <n v="154.06"/>
    <n v="90.93"/>
    <n v="63.13"/>
    <n v="602956.82999999996"/>
    <n v="418615.03"/>
    <n v="-184341.8"/>
    <n v="1.44036115951212"/>
    <n v="-0.44036115951211802"/>
  </r>
  <r>
    <x v="2"/>
    <x v="104"/>
    <x v="3"/>
    <x v="1"/>
    <x v="0"/>
    <x v="360"/>
    <x v="9"/>
    <x v="4"/>
    <n v="651947009"/>
    <d v="2016-05-18T00:00:00"/>
    <x v="4"/>
    <x v="2"/>
    <n v="4463"/>
    <n v="205.7"/>
    <n v="117.11"/>
    <n v="88.59"/>
    <n v="522661.93"/>
    <n v="395377.17"/>
    <n v="-127284.76"/>
    <n v="1.3219324980246101"/>
    <n v="-0.32193249802460799"/>
  </r>
  <r>
    <x v="6"/>
    <x v="103"/>
    <x v="10"/>
    <x v="1"/>
    <x v="3"/>
    <x v="361"/>
    <x v="0"/>
    <x v="1"/>
    <n v="803414571"/>
    <d v="2010-06-19T00:00:00"/>
    <x v="0"/>
    <x v="2"/>
    <n v="7080"/>
    <n v="154.06"/>
    <n v="90.93"/>
    <n v="63.13"/>
    <n v="643784.4"/>
    <n v="446960.4"/>
    <n v="-196824"/>
    <n v="1.44036115951212"/>
    <n v="-0.44036115951211802"/>
  </r>
  <r>
    <x v="5"/>
    <x v="97"/>
    <x v="9"/>
    <x v="1"/>
    <x v="0"/>
    <x v="362"/>
    <x v="4"/>
    <x v="4"/>
    <n v="493415153"/>
    <d v="2016-09-06T00:00:00"/>
    <x v="3"/>
    <x v="141"/>
    <n v="1363"/>
    <n v="9.33"/>
    <n v="6.92"/>
    <n v="2.41"/>
    <n v="9431.9599999999991"/>
    <n v="3284.83"/>
    <n v="-6147.13"/>
    <n v="2.87136929460581"/>
    <n v="-1.87136929460581"/>
  </r>
  <r>
    <x v="0"/>
    <x v="72"/>
    <x v="11"/>
    <x v="1"/>
    <x v="2"/>
    <x v="363"/>
    <x v="4"/>
    <x v="5"/>
    <n v="211060082"/>
    <d v="2014-03-04T00:00:00"/>
    <x v="3"/>
    <x v="2"/>
    <n v="6223"/>
    <n v="668.27"/>
    <n v="502.54"/>
    <n v="165.73"/>
    <n v="3127306.42"/>
    <n v="1031337.79"/>
    <n v="-2095968.63"/>
    <n v="3.0322814215893299"/>
    <n v="-2.0322814215893299"/>
  </r>
  <r>
    <x v="1"/>
    <x v="108"/>
    <x v="8"/>
    <x v="1"/>
    <x v="3"/>
    <x v="125"/>
    <x v="10"/>
    <x v="2"/>
    <n v="515773189"/>
    <d v="2011-02-17T00:00:00"/>
    <x v="2"/>
    <x v="142"/>
    <n v="7603"/>
    <n v="421.89"/>
    <n v="364.69"/>
    <n v="57.2"/>
    <n v="2772738.07"/>
    <n v="434891.6"/>
    <n v="-2337846.4700000002"/>
    <n v="6.3756993006993001"/>
    <n v="-5.3756993006993001"/>
  </r>
  <r>
    <x v="2"/>
    <x v="164"/>
    <x v="6"/>
    <x v="1"/>
    <x v="3"/>
    <x v="153"/>
    <x v="6"/>
    <x v="3"/>
    <n v="687290799"/>
    <d v="2015-05-19T00:00:00"/>
    <x v="3"/>
    <x v="96"/>
    <n v="3475"/>
    <n v="651.21"/>
    <n v="524.96"/>
    <n v="126.25"/>
    <n v="1824236"/>
    <n v="438718.75"/>
    <n v="-1385517.25"/>
    <n v="4.1580990099009902"/>
    <n v="-3.1580990099009898"/>
  </r>
  <r>
    <x v="5"/>
    <x v="166"/>
    <x v="9"/>
    <x v="0"/>
    <x v="1"/>
    <x v="364"/>
    <x v="6"/>
    <x v="6"/>
    <n v="975661742"/>
    <d v="2017-03-06T00:00:00"/>
    <x v="1"/>
    <x v="2"/>
    <n v="8846"/>
    <n v="9.33"/>
    <n v="6.92"/>
    <n v="2.41"/>
    <n v="61214.32"/>
    <n v="21318.86"/>
    <n v="-39895.46"/>
    <n v="2.87136929460581"/>
    <n v="-1.87136929460581"/>
  </r>
  <r>
    <x v="1"/>
    <x v="86"/>
    <x v="4"/>
    <x v="0"/>
    <x v="3"/>
    <x v="365"/>
    <x v="4"/>
    <x v="4"/>
    <n v="351247346"/>
    <d v="2016-08-05T00:00:00"/>
    <x v="6"/>
    <x v="143"/>
    <n v="750"/>
    <n v="81.73"/>
    <n v="56.67"/>
    <n v="25.06"/>
    <n v="42502.5"/>
    <n v="18795"/>
    <n v="-23707.5"/>
    <n v="2.2613727055067798"/>
    <n v="-1.26137270550678"/>
  </r>
  <r>
    <x v="1"/>
    <x v="71"/>
    <x v="2"/>
    <x v="1"/>
    <x v="3"/>
    <x v="323"/>
    <x v="10"/>
    <x v="4"/>
    <n v="554721438"/>
    <d v="2016-01-28T00:00:00"/>
    <x v="2"/>
    <x v="86"/>
    <n v="3256"/>
    <n v="47.45"/>
    <n v="31.79"/>
    <n v="15.66"/>
    <n v="103508.24"/>
    <n v="50988.959999999999"/>
    <n v="-52519.28"/>
    <n v="2.0300127713920801"/>
    <n v="-1.0300127713920799"/>
  </r>
  <r>
    <x v="2"/>
    <x v="107"/>
    <x v="5"/>
    <x v="0"/>
    <x v="0"/>
    <x v="366"/>
    <x v="2"/>
    <x v="5"/>
    <n v="247070348"/>
    <d v="2014-04-23T00:00:00"/>
    <x v="4"/>
    <x v="2"/>
    <n v="2461"/>
    <n v="109.28"/>
    <n v="35.840000000000003"/>
    <n v="73.44"/>
    <n v="88202.240000000005"/>
    <n v="180735.84"/>
    <n v="92533.6"/>
    <n v="0.48801742919390001"/>
    <n v="0.51198257080609999"/>
  </r>
  <r>
    <x v="2"/>
    <x v="90"/>
    <x v="8"/>
    <x v="0"/>
    <x v="0"/>
    <x v="367"/>
    <x v="11"/>
    <x v="7"/>
    <n v="859592902"/>
    <d v="2013-01-14T00:00:00"/>
    <x v="1"/>
    <x v="144"/>
    <n v="1497"/>
    <n v="421.89"/>
    <n v="364.69"/>
    <n v="57.2"/>
    <n v="545940.93000000005"/>
    <n v="85628.4"/>
    <n v="-460312.53"/>
    <n v="6.3756993006993001"/>
    <n v="-5.3756993006993001"/>
  </r>
  <r>
    <x v="4"/>
    <x v="29"/>
    <x v="10"/>
    <x v="0"/>
    <x v="2"/>
    <x v="368"/>
    <x v="3"/>
    <x v="3"/>
    <n v="743900430"/>
    <d v="2015-06-10T00:00:00"/>
    <x v="4"/>
    <x v="2"/>
    <n v="5523"/>
    <n v="154.06"/>
    <n v="90.93"/>
    <n v="63.13"/>
    <n v="502206.39"/>
    <n v="348666.99"/>
    <n v="-153539.4"/>
    <n v="1.44036115951212"/>
    <n v="-0.44036115951211802"/>
  </r>
  <r>
    <x v="5"/>
    <x v="47"/>
    <x v="11"/>
    <x v="0"/>
    <x v="1"/>
    <x v="369"/>
    <x v="1"/>
    <x v="3"/>
    <n v="121916759"/>
    <d v="2015-05-07T00:00:00"/>
    <x v="2"/>
    <x v="2"/>
    <n v="6733"/>
    <n v="668.27"/>
    <n v="502.54"/>
    <n v="165.73"/>
    <n v="3383601.82"/>
    <n v="1115860.0900000001"/>
    <n v="-2267741.73"/>
    <n v="3.0322814215893299"/>
    <n v="-2.0322814215893299"/>
  </r>
  <r>
    <x v="2"/>
    <x v="165"/>
    <x v="4"/>
    <x v="0"/>
    <x v="1"/>
    <x v="370"/>
    <x v="9"/>
    <x v="0"/>
    <n v="635878217"/>
    <d v="2013-12-30T00:00:00"/>
    <x v="1"/>
    <x v="96"/>
    <n v="9350"/>
    <n v="81.73"/>
    <n v="56.67"/>
    <n v="25.06"/>
    <n v="529864.5"/>
    <n v="234311"/>
    <n v="-295553.5"/>
    <n v="2.2613727055067798"/>
    <n v="-1.26137270550678"/>
  </r>
  <r>
    <x v="1"/>
    <x v="148"/>
    <x v="3"/>
    <x v="1"/>
    <x v="1"/>
    <x v="371"/>
    <x v="11"/>
    <x v="1"/>
    <n v="398333632"/>
    <d v="2010-02-03T00:00:00"/>
    <x v="4"/>
    <x v="2"/>
    <n v="4629"/>
    <n v="205.7"/>
    <n v="117.11"/>
    <n v="88.59"/>
    <n v="542102.18999999994"/>
    <n v="410083.11"/>
    <n v="-132019.07999999999"/>
    <n v="1.3219324980246101"/>
    <n v="-0.32193249802460799"/>
  </r>
  <r>
    <x v="5"/>
    <x v="145"/>
    <x v="7"/>
    <x v="0"/>
    <x v="3"/>
    <x v="372"/>
    <x v="7"/>
    <x v="2"/>
    <n v="742144334"/>
    <d v="2011-10-20T00:00:00"/>
    <x v="2"/>
    <x v="126"/>
    <n v="5855"/>
    <n v="437.2"/>
    <n v="263.33"/>
    <n v="173.87"/>
    <n v="1541797.15"/>
    <n v="1018008.85"/>
    <n v="-523788.3"/>
    <n v="1.51452234428021"/>
    <n v="-0.51452234428020904"/>
  </r>
  <r>
    <x v="1"/>
    <x v="167"/>
    <x v="2"/>
    <x v="0"/>
    <x v="1"/>
    <x v="373"/>
    <x v="0"/>
    <x v="3"/>
    <n v="370484149"/>
    <d v="2016-01-19T00:00:00"/>
    <x v="3"/>
    <x v="61"/>
    <n v="3348"/>
    <n v="47.45"/>
    <n v="31.79"/>
    <n v="15.66"/>
    <n v="106432.92"/>
    <n v="52429.68"/>
    <n v="-54003.24"/>
    <n v="2.0300127713920801"/>
    <n v="-1.0300127713920799"/>
  </r>
  <r>
    <x v="1"/>
    <x v="99"/>
    <x v="0"/>
    <x v="1"/>
    <x v="3"/>
    <x v="374"/>
    <x v="7"/>
    <x v="0"/>
    <n v="306839406"/>
    <d v="2013-01-10T00:00:00"/>
    <x v="2"/>
    <x v="2"/>
    <n v="9454"/>
    <n v="255.28"/>
    <n v="159.41999999999999"/>
    <n v="95.86"/>
    <n v="1507156.68"/>
    <n v="906260.44"/>
    <n v="-600896.24"/>
    <n v="1.66305028166076"/>
    <n v="-0.66305028166075497"/>
  </r>
  <r>
    <x v="5"/>
    <x v="105"/>
    <x v="9"/>
    <x v="0"/>
    <x v="2"/>
    <x v="375"/>
    <x v="5"/>
    <x v="3"/>
    <n v="745008933"/>
    <d v="2015-03-11T00:00:00"/>
    <x v="4"/>
    <x v="2"/>
    <n v="3554"/>
    <n v="9.33"/>
    <n v="6.92"/>
    <n v="2.41"/>
    <n v="24593.68"/>
    <n v="8565.14"/>
    <n v="-16028.54"/>
    <n v="2.87136929460581"/>
    <n v="-1.87136929460581"/>
  </r>
  <r>
    <x v="5"/>
    <x v="74"/>
    <x v="10"/>
    <x v="0"/>
    <x v="0"/>
    <x v="376"/>
    <x v="0"/>
    <x v="2"/>
    <n v="599104058"/>
    <d v="2011-06-28T00:00:00"/>
    <x v="3"/>
    <x v="2"/>
    <n v="7059"/>
    <n v="154.06"/>
    <n v="90.93"/>
    <n v="63.13"/>
    <n v="641874.87"/>
    <n v="445634.67"/>
    <n v="-196240.2"/>
    <n v="1.44036115951212"/>
    <n v="-0.44036115951211802"/>
  </r>
  <r>
    <x v="1"/>
    <x v="22"/>
    <x v="2"/>
    <x v="1"/>
    <x v="1"/>
    <x v="377"/>
    <x v="7"/>
    <x v="6"/>
    <n v="653548610"/>
    <d v="2017-02-21T00:00:00"/>
    <x v="3"/>
    <x v="2"/>
    <n v="8412"/>
    <n v="47.45"/>
    <n v="31.79"/>
    <n v="15.66"/>
    <n v="267417.48"/>
    <n v="131731.92000000001"/>
    <n v="-135685.56"/>
    <n v="2.0300127713920801"/>
    <n v="-1.0300127713920799"/>
  </r>
  <r>
    <x v="1"/>
    <x v="168"/>
    <x v="10"/>
    <x v="0"/>
    <x v="2"/>
    <x v="378"/>
    <x v="0"/>
    <x v="7"/>
    <n v="413078916"/>
    <d v="2013-11-01T00:00:00"/>
    <x v="6"/>
    <x v="70"/>
    <n v="8086"/>
    <n v="154.06"/>
    <n v="90.93"/>
    <n v="63.13"/>
    <n v="735259.98"/>
    <n v="510469.18"/>
    <n v="-224790.8"/>
    <n v="1.44036115951212"/>
    <n v="-0.44036115951211802"/>
  </r>
  <r>
    <x v="2"/>
    <x v="65"/>
    <x v="10"/>
    <x v="0"/>
    <x v="3"/>
    <x v="379"/>
    <x v="8"/>
    <x v="5"/>
    <n v="352743804"/>
    <d v="2014-03-19T00:00:00"/>
    <x v="4"/>
    <x v="2"/>
    <n v="3585"/>
    <n v="154.06"/>
    <n v="90.93"/>
    <n v="63.13"/>
    <n v="325984.05"/>
    <n v="226321.05"/>
    <n v="-99663.000000000102"/>
    <n v="1.44036115951212"/>
    <n v="-0.44036115951211802"/>
  </r>
  <r>
    <x v="4"/>
    <x v="143"/>
    <x v="0"/>
    <x v="0"/>
    <x v="2"/>
    <x v="322"/>
    <x v="11"/>
    <x v="0"/>
    <n v="567904603"/>
    <d v="2013-12-11T00:00:00"/>
    <x v="4"/>
    <x v="145"/>
    <n v="4447"/>
    <n v="255.28"/>
    <n v="159.41999999999999"/>
    <n v="95.86"/>
    <n v="708940.74"/>
    <n v="426289.42"/>
    <n v="-282651.32"/>
    <n v="1.66305028166076"/>
    <n v="-0.66305028166075497"/>
  </r>
  <r>
    <x v="6"/>
    <x v="103"/>
    <x v="1"/>
    <x v="0"/>
    <x v="1"/>
    <x v="380"/>
    <x v="8"/>
    <x v="1"/>
    <n v="324235141"/>
    <d v="2010-12-07T00:00:00"/>
    <x v="3"/>
    <x v="113"/>
    <n v="7238"/>
    <n v="152.58000000000001"/>
    <n v="97.44"/>
    <n v="55.14"/>
    <n v="705270.72"/>
    <n v="399103.32"/>
    <n v="-306167.40000000002"/>
    <n v="1.76713819368879"/>
    <n v="-0.76713819368879199"/>
  </r>
  <r>
    <x v="1"/>
    <x v="142"/>
    <x v="1"/>
    <x v="0"/>
    <x v="0"/>
    <x v="381"/>
    <x v="0"/>
    <x v="1"/>
    <n v="307721745"/>
    <d v="2011-01-01T00:00:00"/>
    <x v="0"/>
    <x v="146"/>
    <n v="558"/>
    <n v="152.58000000000001"/>
    <n v="97.44"/>
    <n v="55.14"/>
    <n v="54371.519999999997"/>
    <n v="30768.12"/>
    <n v="-23603.4"/>
    <n v="1.76713819368879"/>
    <n v="-0.76713819368879199"/>
  </r>
  <r>
    <x v="1"/>
    <x v="108"/>
    <x v="6"/>
    <x v="0"/>
    <x v="1"/>
    <x v="382"/>
    <x v="7"/>
    <x v="2"/>
    <n v="374663245"/>
    <d v="2011-11-26T00:00:00"/>
    <x v="0"/>
    <x v="43"/>
    <n v="35"/>
    <n v="651.21"/>
    <n v="524.96"/>
    <n v="126.25"/>
    <n v="18373.599999999999"/>
    <n v="4418.75"/>
    <n v="-13954.85"/>
    <n v="4.1580990099009902"/>
    <n v="-3.1580990099009898"/>
  </r>
  <r>
    <x v="1"/>
    <x v="169"/>
    <x v="10"/>
    <x v="1"/>
    <x v="1"/>
    <x v="383"/>
    <x v="9"/>
    <x v="1"/>
    <n v="901670968"/>
    <d v="2010-11-12T00:00:00"/>
    <x v="6"/>
    <x v="2"/>
    <n v="3331"/>
    <n v="154.06"/>
    <n v="90.93"/>
    <n v="63.13"/>
    <n v="302887.83"/>
    <n v="210286.03"/>
    <n v="-92601.8"/>
    <n v="1.44036115951212"/>
    <n v="-0.44036115951211802"/>
  </r>
  <r>
    <x v="0"/>
    <x v="0"/>
    <x v="1"/>
    <x v="0"/>
    <x v="3"/>
    <x v="384"/>
    <x v="2"/>
    <x v="1"/>
    <n v="535668742"/>
    <d v="2010-08-31T00:00:00"/>
    <x v="3"/>
    <x v="64"/>
    <n v="5139"/>
    <n v="152.58000000000001"/>
    <n v="97.44"/>
    <n v="55.14"/>
    <n v="500744.16"/>
    <n v="283364.46000000002"/>
    <n v="-217379.7"/>
    <n v="1.76713819368879"/>
    <n v="-0.76713819368879199"/>
  </r>
  <r>
    <x v="2"/>
    <x v="170"/>
    <x v="11"/>
    <x v="1"/>
    <x v="1"/>
    <x v="385"/>
    <x v="8"/>
    <x v="5"/>
    <n v="243892896"/>
    <d v="2014-07-22T00:00:00"/>
    <x v="3"/>
    <x v="69"/>
    <n v="2183"/>
    <n v="668.27"/>
    <n v="502.54"/>
    <n v="165.73"/>
    <n v="1097044.82"/>
    <n v="361788.59"/>
    <n v="-735256.23"/>
    <n v="3.0322814215893299"/>
    <n v="-2.0322814215893299"/>
  </r>
  <r>
    <x v="3"/>
    <x v="15"/>
    <x v="5"/>
    <x v="1"/>
    <x v="1"/>
    <x v="159"/>
    <x v="9"/>
    <x v="3"/>
    <n v="163892257"/>
    <d v="2016-01-25T00:00:00"/>
    <x v="1"/>
    <x v="147"/>
    <n v="8216"/>
    <n v="109.28"/>
    <n v="35.840000000000003"/>
    <n v="73.44"/>
    <n v="294461.44"/>
    <n v="603383.04000000004"/>
    <n v="308921.59999999998"/>
    <n v="0.48801742919390001"/>
    <n v="0.51198257080609999"/>
  </r>
  <r>
    <x v="6"/>
    <x v="171"/>
    <x v="11"/>
    <x v="1"/>
    <x v="3"/>
    <x v="386"/>
    <x v="9"/>
    <x v="4"/>
    <n v="953528153"/>
    <d v="2017-01-16T00:00:00"/>
    <x v="1"/>
    <x v="148"/>
    <n v="9025"/>
    <n v="668.27"/>
    <n v="502.54"/>
    <n v="165.73"/>
    <n v="4535423.5"/>
    <n v="1495713.25"/>
    <n v="-3039710.25"/>
    <n v="3.0322814215893299"/>
    <n v="-2.0322814215893299"/>
  </r>
  <r>
    <x v="5"/>
    <x v="28"/>
    <x v="9"/>
    <x v="0"/>
    <x v="0"/>
    <x v="108"/>
    <x v="4"/>
    <x v="4"/>
    <n v="640974414"/>
    <d v="2016-09-20T00:00:00"/>
    <x v="3"/>
    <x v="50"/>
    <n v="7428"/>
    <n v="9.33"/>
    <n v="6.92"/>
    <n v="2.41"/>
    <n v="51401.760000000002"/>
    <n v="17901.48"/>
    <n v="-33500.28"/>
    <n v="2.87136929460581"/>
    <n v="-1.87136929460581"/>
  </r>
  <r>
    <x v="6"/>
    <x v="103"/>
    <x v="0"/>
    <x v="1"/>
    <x v="1"/>
    <x v="186"/>
    <x v="3"/>
    <x v="3"/>
    <n v="474717366"/>
    <d v="2015-04-14T00:00:00"/>
    <x v="3"/>
    <x v="2"/>
    <n v="8273"/>
    <n v="255.28"/>
    <n v="159.41999999999999"/>
    <n v="95.86"/>
    <n v="1318881.6599999999"/>
    <n v="793049.78"/>
    <n v="-525831.88"/>
    <n v="1.66305028166076"/>
    <n v="-0.66305028166075497"/>
  </r>
  <r>
    <x v="4"/>
    <x v="115"/>
    <x v="8"/>
    <x v="0"/>
    <x v="1"/>
    <x v="162"/>
    <x v="6"/>
    <x v="1"/>
    <n v="873555839"/>
    <d v="2010-04-08T00:00:00"/>
    <x v="2"/>
    <x v="30"/>
    <n v="3440"/>
    <n v="421.89"/>
    <n v="364.69"/>
    <n v="57.2"/>
    <n v="1254533.6000000001"/>
    <n v="196768"/>
    <n v="-1057765.6000000001"/>
    <n v="6.3756993006993001"/>
    <n v="-5.3756993006993001"/>
  </r>
  <r>
    <x v="5"/>
    <x v="162"/>
    <x v="3"/>
    <x v="0"/>
    <x v="0"/>
    <x v="387"/>
    <x v="10"/>
    <x v="4"/>
    <n v="976601159"/>
    <d v="2016-11-03T00:00:00"/>
    <x v="2"/>
    <x v="149"/>
    <n v="6840"/>
    <n v="205.7"/>
    <n v="117.11"/>
    <n v="88.59"/>
    <n v="801032.4"/>
    <n v="605955.6"/>
    <n v="-195076.8"/>
    <n v="1.3219324980246101"/>
    <n v="-0.32193249802460799"/>
  </r>
  <r>
    <x v="0"/>
    <x v="172"/>
    <x v="9"/>
    <x v="1"/>
    <x v="1"/>
    <x v="388"/>
    <x v="10"/>
    <x v="7"/>
    <n v="893277156"/>
    <d v="2012-12-11T00:00:00"/>
    <x v="3"/>
    <x v="150"/>
    <n v="9416"/>
    <n v="9.33"/>
    <n v="6.92"/>
    <n v="2.41"/>
    <n v="65158.720000000001"/>
    <n v="22692.560000000001"/>
    <n v="-42466.16"/>
    <n v="2.87136929460581"/>
    <n v="-1.87136929460581"/>
  </r>
  <r>
    <x v="1"/>
    <x v="26"/>
    <x v="7"/>
    <x v="1"/>
    <x v="2"/>
    <x v="389"/>
    <x v="3"/>
    <x v="7"/>
    <n v="353320157"/>
    <d v="2012-08-22T00:00:00"/>
    <x v="4"/>
    <x v="26"/>
    <n v="4141"/>
    <n v="437.2"/>
    <n v="263.33"/>
    <n v="173.87"/>
    <n v="1090449.53"/>
    <n v="719995.67"/>
    <n v="-370453.86"/>
    <n v="1.51452234428021"/>
    <n v="-0.51452234428020904"/>
  </r>
  <r>
    <x v="4"/>
    <x v="173"/>
    <x v="0"/>
    <x v="1"/>
    <x v="3"/>
    <x v="390"/>
    <x v="2"/>
    <x v="6"/>
    <n v="956778991"/>
    <d v="2017-08-25T00:00:00"/>
    <x v="6"/>
    <x v="44"/>
    <n v="1020"/>
    <n v="255.28"/>
    <n v="159.41999999999999"/>
    <n v="95.86"/>
    <n v="162608.4"/>
    <n v="97777.2"/>
    <n v="-64831.199999999997"/>
    <n v="1.66305028166076"/>
    <n v="-0.66305028166075497"/>
  </r>
  <r>
    <x v="5"/>
    <x v="145"/>
    <x v="0"/>
    <x v="1"/>
    <x v="2"/>
    <x v="391"/>
    <x v="4"/>
    <x v="3"/>
    <n v="324014985"/>
    <d v="2015-10-04T00:00:00"/>
    <x v="5"/>
    <x v="103"/>
    <n v="2089"/>
    <n v="255.28"/>
    <n v="159.41999999999999"/>
    <n v="95.86"/>
    <n v="333028.38"/>
    <n v="200251.54"/>
    <n v="-132776.84"/>
    <n v="1.66305028166075"/>
    <n v="-0.66305028166075497"/>
  </r>
  <r>
    <x v="1"/>
    <x v="89"/>
    <x v="3"/>
    <x v="1"/>
    <x v="2"/>
    <x v="392"/>
    <x v="8"/>
    <x v="0"/>
    <n v="645701968"/>
    <d v="2013-07-21T00:00:00"/>
    <x v="5"/>
    <x v="69"/>
    <n v="6416"/>
    <n v="205.7"/>
    <n v="117.11"/>
    <n v="88.59"/>
    <n v="751377.76"/>
    <n v="568393.43999999994"/>
    <n v="-182984.32000000001"/>
    <n v="1.3219324980246101"/>
    <n v="-0.32193249802460799"/>
  </r>
  <r>
    <x v="2"/>
    <x v="165"/>
    <x v="9"/>
    <x v="1"/>
    <x v="2"/>
    <x v="393"/>
    <x v="3"/>
    <x v="0"/>
    <n v="132826268"/>
    <d v="2013-07-07T00:00:00"/>
    <x v="5"/>
    <x v="2"/>
    <n v="5099"/>
    <n v="9.33"/>
    <n v="6.92"/>
    <n v="2.41"/>
    <n v="35285.08"/>
    <n v="12288.59"/>
    <n v="-22996.49"/>
    <n v="2.87136929460581"/>
    <n v="-1.87136929460581"/>
  </r>
  <r>
    <x v="5"/>
    <x v="131"/>
    <x v="8"/>
    <x v="1"/>
    <x v="2"/>
    <x v="394"/>
    <x v="3"/>
    <x v="0"/>
    <n v="666686713"/>
    <d v="2013-10-09T00:00:00"/>
    <x v="4"/>
    <x v="124"/>
    <n v="6269"/>
    <n v="421.89"/>
    <n v="364.69"/>
    <n v="57.2"/>
    <n v="2286241.61"/>
    <n v="358586.8"/>
    <n v="-1927654.81"/>
    <n v="6.3756993006993001"/>
    <n v="-5.3756993006993001"/>
  </r>
  <r>
    <x v="1"/>
    <x v="73"/>
    <x v="6"/>
    <x v="0"/>
    <x v="3"/>
    <x v="395"/>
    <x v="7"/>
    <x v="0"/>
    <n v="148894631"/>
    <d v="2013-09-25T00:00:00"/>
    <x v="4"/>
    <x v="49"/>
    <n v="365"/>
    <n v="651.21"/>
    <n v="524.96"/>
    <n v="126.25"/>
    <n v="191610.4"/>
    <n v="46081.25"/>
    <n v="-145529.15"/>
    <n v="4.1580990099009902"/>
    <n v="-3.1580990099009898"/>
  </r>
  <r>
    <x v="5"/>
    <x v="126"/>
    <x v="2"/>
    <x v="0"/>
    <x v="2"/>
    <x v="396"/>
    <x v="8"/>
    <x v="1"/>
    <n v="151373851"/>
    <d v="2010-12-07T00:00:00"/>
    <x v="3"/>
    <x v="151"/>
    <n v="3741"/>
    <n v="47.45"/>
    <n v="31.79"/>
    <n v="15.66"/>
    <n v="118926.39"/>
    <n v="58584.06"/>
    <n v="-60342.33"/>
    <n v="2.0300127713920801"/>
    <n v="-1.0300127713920799"/>
  </r>
  <r>
    <x v="5"/>
    <x v="174"/>
    <x v="4"/>
    <x v="1"/>
    <x v="2"/>
    <x v="397"/>
    <x v="0"/>
    <x v="4"/>
    <n v="966360700"/>
    <d v="2017-01-27T00:00:00"/>
    <x v="6"/>
    <x v="64"/>
    <n v="6461"/>
    <n v="81.73"/>
    <n v="56.67"/>
    <n v="25.06"/>
    <n v="366144.87"/>
    <n v="161912.66"/>
    <n v="-204232.21"/>
    <n v="2.2613727055067798"/>
    <n v="-1.26137270550678"/>
  </r>
  <r>
    <x v="0"/>
    <x v="135"/>
    <x v="0"/>
    <x v="0"/>
    <x v="0"/>
    <x v="398"/>
    <x v="6"/>
    <x v="0"/>
    <n v="256404006"/>
    <d v="2013-04-27T00:00:00"/>
    <x v="0"/>
    <x v="61"/>
    <n v="4498"/>
    <n v="255.28"/>
    <n v="159.41999999999999"/>
    <n v="95.86"/>
    <n v="717071.16"/>
    <n v="431178.28"/>
    <n v="-285892.88"/>
    <n v="1.66305028166075"/>
    <n v="-0.66305028166075497"/>
  </r>
  <r>
    <x v="0"/>
    <x v="69"/>
    <x v="11"/>
    <x v="0"/>
    <x v="1"/>
    <x v="273"/>
    <x v="8"/>
    <x v="1"/>
    <n v="704365098"/>
    <d v="2010-11-23T00:00:00"/>
    <x v="3"/>
    <x v="152"/>
    <n v="6140"/>
    <n v="668.27"/>
    <n v="502.54"/>
    <n v="165.73"/>
    <n v="3085595.6"/>
    <n v="1017582.2"/>
    <n v="-2068013.4"/>
    <n v="3.0322814215893299"/>
    <n v="-2.0322814215893299"/>
  </r>
  <r>
    <x v="5"/>
    <x v="70"/>
    <x v="0"/>
    <x v="0"/>
    <x v="1"/>
    <x v="399"/>
    <x v="1"/>
    <x v="1"/>
    <n v="563417804"/>
    <d v="2010-03-09T00:00:00"/>
    <x v="3"/>
    <x v="2"/>
    <n v="6703"/>
    <n v="255.28"/>
    <n v="159.41999999999999"/>
    <n v="95.86"/>
    <n v="1068592.26"/>
    <n v="642549.57999999996"/>
    <n v="-426042.68"/>
    <n v="1.66305028166076"/>
    <n v="-0.66305028166075497"/>
  </r>
  <r>
    <x v="3"/>
    <x v="5"/>
    <x v="10"/>
    <x v="1"/>
    <x v="3"/>
    <x v="400"/>
    <x v="6"/>
    <x v="5"/>
    <n v="407048451"/>
    <d v="2015-01-23T00:00:00"/>
    <x v="6"/>
    <x v="129"/>
    <n v="3537"/>
    <n v="154.06"/>
    <n v="90.93"/>
    <n v="63.13"/>
    <n v="321619.40999999997"/>
    <n v="223290.81"/>
    <n v="-98328.6"/>
    <n v="1.44036115951212"/>
    <n v="-0.44036115951211802"/>
  </r>
  <r>
    <x v="2"/>
    <x v="121"/>
    <x v="2"/>
    <x v="1"/>
    <x v="0"/>
    <x v="401"/>
    <x v="3"/>
    <x v="3"/>
    <n v="879055869"/>
    <d v="2015-09-14T00:00:00"/>
    <x v="1"/>
    <x v="45"/>
    <n v="1021"/>
    <n v="47.45"/>
    <n v="31.79"/>
    <n v="15.66"/>
    <n v="32457.59"/>
    <n v="15988.86"/>
    <n v="-16468.73"/>
    <n v="2.0300127713920801"/>
    <n v="-1.0300127713920799"/>
  </r>
  <r>
    <x v="1"/>
    <x v="136"/>
    <x v="0"/>
    <x v="0"/>
    <x v="2"/>
    <x v="402"/>
    <x v="4"/>
    <x v="0"/>
    <n v="443551385"/>
    <d v="2013-09-05T00:00:00"/>
    <x v="2"/>
    <x v="153"/>
    <n v="5566"/>
    <n v="255.28"/>
    <n v="159.41999999999999"/>
    <n v="95.86"/>
    <n v="887331.72"/>
    <n v="533556.76"/>
    <n v="-353774.96"/>
    <n v="1.66305028166076"/>
    <n v="-0.66305028166075497"/>
  </r>
  <r>
    <x v="3"/>
    <x v="57"/>
    <x v="4"/>
    <x v="0"/>
    <x v="2"/>
    <x v="403"/>
    <x v="11"/>
    <x v="0"/>
    <n v="334958827"/>
    <d v="2013-02-28T00:00:00"/>
    <x v="2"/>
    <x v="26"/>
    <n v="615"/>
    <n v="81.73"/>
    <n v="56.67"/>
    <n v="25.06"/>
    <n v="34852.050000000003"/>
    <n v="15411.9"/>
    <n v="-19440.150000000001"/>
    <n v="2.2613727055067798"/>
    <n v="-1.26137270550678"/>
  </r>
  <r>
    <x v="1"/>
    <x v="167"/>
    <x v="5"/>
    <x v="1"/>
    <x v="3"/>
    <x v="107"/>
    <x v="9"/>
    <x v="5"/>
    <n v="508014523"/>
    <d v="2014-03-20T00:00:00"/>
    <x v="2"/>
    <x v="2"/>
    <n v="1642"/>
    <n v="109.28"/>
    <n v="35.840000000000003"/>
    <n v="73.44"/>
    <n v="58849.279999999999"/>
    <n v="120588.48"/>
    <n v="61739.199999999997"/>
    <n v="0.48801742919390001"/>
    <n v="0.51198257080609999"/>
  </r>
  <r>
    <x v="1"/>
    <x v="116"/>
    <x v="6"/>
    <x v="0"/>
    <x v="1"/>
    <x v="404"/>
    <x v="3"/>
    <x v="7"/>
    <n v="987767302"/>
    <d v="2012-01-08T00:00:00"/>
    <x v="5"/>
    <x v="2"/>
    <n v="1150"/>
    <n v="651.21"/>
    <n v="524.96"/>
    <n v="126.25"/>
    <n v="603704"/>
    <n v="145187.5"/>
    <n v="-458516.5"/>
    <n v="4.1580990099009902"/>
    <n v="-3.1580990099009898"/>
  </r>
  <r>
    <x v="0"/>
    <x v="134"/>
    <x v="8"/>
    <x v="1"/>
    <x v="2"/>
    <x v="405"/>
    <x v="9"/>
    <x v="7"/>
    <n v="519578492"/>
    <d v="2012-12-29T00:00:00"/>
    <x v="0"/>
    <x v="69"/>
    <n v="3677"/>
    <n v="421.89"/>
    <n v="364.69"/>
    <n v="57.2"/>
    <n v="1340965.1299999999"/>
    <n v="210324.4"/>
    <n v="-1130640.73"/>
    <n v="6.3756993006993001"/>
    <n v="-5.3756993006993001"/>
  </r>
  <r>
    <x v="3"/>
    <x v="124"/>
    <x v="1"/>
    <x v="1"/>
    <x v="0"/>
    <x v="406"/>
    <x v="8"/>
    <x v="6"/>
    <n v="619121921"/>
    <d v="2017-10-06T00:00:00"/>
    <x v="6"/>
    <x v="59"/>
    <n v="789"/>
    <n v="152.58000000000001"/>
    <n v="97.44"/>
    <n v="55.14"/>
    <n v="76880.160000000003"/>
    <n v="43505.46"/>
    <n v="-33374.699999999997"/>
    <n v="1.76713819368879"/>
    <n v="-0.76713819368879199"/>
  </r>
  <r>
    <x v="3"/>
    <x v="20"/>
    <x v="0"/>
    <x v="1"/>
    <x v="3"/>
    <x v="407"/>
    <x v="10"/>
    <x v="5"/>
    <n v="622383916"/>
    <d v="2014-02-18T00:00:00"/>
    <x v="3"/>
    <x v="12"/>
    <n v="6086"/>
    <n v="255.28"/>
    <n v="159.41999999999999"/>
    <n v="95.86"/>
    <n v="970230.12"/>
    <n v="583403.96"/>
    <n v="-386826.16"/>
    <n v="1.66305028166076"/>
    <n v="-0.66305028166075497"/>
  </r>
  <r>
    <x v="2"/>
    <x v="90"/>
    <x v="5"/>
    <x v="1"/>
    <x v="2"/>
    <x v="408"/>
    <x v="1"/>
    <x v="1"/>
    <n v="835663306"/>
    <d v="2010-03-11T00:00:00"/>
    <x v="2"/>
    <x v="2"/>
    <n v="197"/>
    <n v="109.28"/>
    <n v="35.840000000000003"/>
    <n v="73.44"/>
    <n v="7060.48"/>
    <n v="14467.68"/>
    <n v="7407.2"/>
    <n v="0.48801742919390001"/>
    <n v="0.51198257080609999"/>
  </r>
  <r>
    <x v="3"/>
    <x v="110"/>
    <x v="4"/>
    <x v="0"/>
    <x v="1"/>
    <x v="108"/>
    <x v="4"/>
    <x v="4"/>
    <n v="285571420"/>
    <d v="2016-09-13T00:00:00"/>
    <x v="3"/>
    <x v="154"/>
    <n v="5784"/>
    <n v="81.73"/>
    <n v="56.67"/>
    <n v="25.06"/>
    <n v="327779.28000000003"/>
    <n v="144947.04"/>
    <n v="-182832.24"/>
    <n v="2.2613727055067798"/>
    <n v="-1.26137270550678"/>
  </r>
  <r>
    <x v="3"/>
    <x v="20"/>
    <x v="0"/>
    <x v="0"/>
    <x v="1"/>
    <x v="409"/>
    <x v="11"/>
    <x v="3"/>
    <n v="769032084"/>
    <d v="2015-03-04T00:00:00"/>
    <x v="4"/>
    <x v="16"/>
    <n v="2538"/>
    <n v="255.28"/>
    <n v="159.41999999999999"/>
    <n v="95.86"/>
    <n v="404607.96"/>
    <n v="243292.68"/>
    <n v="-161315.28"/>
    <n v="1.66305028166076"/>
    <n v="-0.66305028166075497"/>
  </r>
  <r>
    <x v="5"/>
    <x v="145"/>
    <x v="10"/>
    <x v="1"/>
    <x v="2"/>
    <x v="410"/>
    <x v="5"/>
    <x v="0"/>
    <n v="103281629"/>
    <d v="2013-05-11T00:00:00"/>
    <x v="0"/>
    <x v="2"/>
    <n v="2184"/>
    <n v="154.06"/>
    <n v="90.93"/>
    <n v="63.13"/>
    <n v="198591.12"/>
    <n v="137875.92000000001"/>
    <n v="-60715.199999999997"/>
    <n v="1.44036115951212"/>
    <n v="-0.44036115951211802"/>
  </r>
  <r>
    <x v="0"/>
    <x v="172"/>
    <x v="3"/>
    <x v="0"/>
    <x v="2"/>
    <x v="411"/>
    <x v="4"/>
    <x v="6"/>
    <n v="675868880"/>
    <d v="2017-11-05T00:00:00"/>
    <x v="5"/>
    <x v="155"/>
    <n v="3476"/>
    <n v="205.7"/>
    <n v="117.11"/>
    <n v="88.59"/>
    <n v="407074.36"/>
    <n v="307938.84000000003"/>
    <n v="-99135.52"/>
    <n v="1.3219324980246101"/>
    <n v="-0.32193249802460799"/>
  </r>
  <r>
    <x v="5"/>
    <x v="154"/>
    <x v="9"/>
    <x v="1"/>
    <x v="0"/>
    <x v="412"/>
    <x v="6"/>
    <x v="4"/>
    <n v="894655168"/>
    <d v="2016-01-26T00:00:00"/>
    <x v="3"/>
    <x v="2"/>
    <n v="7200"/>
    <n v="9.33"/>
    <n v="6.92"/>
    <n v="2.41"/>
    <n v="49824"/>
    <n v="17352"/>
    <n v="-32472"/>
    <n v="2.87136929460581"/>
    <n v="-1.87136929460581"/>
  </r>
  <r>
    <x v="5"/>
    <x v="128"/>
    <x v="9"/>
    <x v="0"/>
    <x v="0"/>
    <x v="413"/>
    <x v="11"/>
    <x v="0"/>
    <n v="137814319"/>
    <d v="2013-03-14T00:00:00"/>
    <x v="2"/>
    <x v="78"/>
    <n v="1174"/>
    <n v="9.33"/>
    <n v="6.92"/>
    <n v="2.41"/>
    <n v="8124.08"/>
    <n v="2829.34"/>
    <n v="-5294.74"/>
    <n v="2.87136929460581"/>
    <n v="-1.87136929460581"/>
  </r>
  <r>
    <x v="1"/>
    <x v="157"/>
    <x v="0"/>
    <x v="1"/>
    <x v="3"/>
    <x v="414"/>
    <x v="7"/>
    <x v="7"/>
    <n v="103832662"/>
    <d v="2012-10-20T00:00:00"/>
    <x v="0"/>
    <x v="69"/>
    <n v="5247"/>
    <n v="255.28"/>
    <n v="159.41999999999999"/>
    <n v="95.86"/>
    <n v="836476.74"/>
    <n v="502977.42"/>
    <n v="-333499.32"/>
    <n v="1.66305028166076"/>
    <n v="-0.66305028166075497"/>
  </r>
  <r>
    <x v="3"/>
    <x v="110"/>
    <x v="4"/>
    <x v="1"/>
    <x v="3"/>
    <x v="415"/>
    <x v="10"/>
    <x v="4"/>
    <n v="761509025"/>
    <d v="2016-03-03T00:00:00"/>
    <x v="2"/>
    <x v="32"/>
    <n v="6298"/>
    <n v="81.73"/>
    <n v="56.67"/>
    <n v="25.06"/>
    <n v="356907.66"/>
    <n v="157827.88"/>
    <n v="-199079.78"/>
    <n v="2.2613727055067798"/>
    <n v="-1.26137270550678"/>
  </r>
  <r>
    <x v="5"/>
    <x v="174"/>
    <x v="2"/>
    <x v="0"/>
    <x v="0"/>
    <x v="396"/>
    <x v="8"/>
    <x v="1"/>
    <n v="799954736"/>
    <d v="2010-07-21T00:00:00"/>
    <x v="4"/>
    <x v="3"/>
    <n v="3238"/>
    <n v="47.45"/>
    <n v="31.79"/>
    <n v="15.66"/>
    <n v="102936.02"/>
    <n v="50707.08"/>
    <n v="-52228.94"/>
    <n v="2.0300127713920801"/>
    <n v="-1.0300127713920799"/>
  </r>
  <r>
    <x v="2"/>
    <x v="12"/>
    <x v="1"/>
    <x v="1"/>
    <x v="2"/>
    <x v="416"/>
    <x v="7"/>
    <x v="1"/>
    <n v="778593623"/>
    <d v="2010-11-17T00:00:00"/>
    <x v="4"/>
    <x v="148"/>
    <n v="2010"/>
    <n v="152.58000000000001"/>
    <n v="97.44"/>
    <n v="55.14"/>
    <n v="195854.4"/>
    <n v="110831.4"/>
    <n v="-85023"/>
    <n v="1.76713819368879"/>
    <n v="-0.76713819368879199"/>
  </r>
  <r>
    <x v="0"/>
    <x v="0"/>
    <x v="7"/>
    <x v="1"/>
    <x v="0"/>
    <x v="417"/>
    <x v="8"/>
    <x v="1"/>
    <n v="877162015"/>
    <d v="2010-07-03T00:00:00"/>
    <x v="0"/>
    <x v="69"/>
    <n v="588"/>
    <n v="437.2"/>
    <n v="263.33"/>
    <n v="173.87"/>
    <n v="154838.04"/>
    <n v="102235.56"/>
    <n v="-52602.48"/>
    <n v="1.51452234428021"/>
    <n v="-0.51452234428020904"/>
  </r>
  <r>
    <x v="1"/>
    <x v="81"/>
    <x v="4"/>
    <x v="0"/>
    <x v="3"/>
    <x v="418"/>
    <x v="11"/>
    <x v="5"/>
    <n v="445708739"/>
    <d v="2014-02-27T00:00:00"/>
    <x v="2"/>
    <x v="86"/>
    <n v="3975"/>
    <n v="81.73"/>
    <n v="56.67"/>
    <n v="25.06"/>
    <n v="225263.25"/>
    <n v="99613.5"/>
    <n v="-125649.75"/>
    <n v="2.2613727055067798"/>
    <n v="-1.26137270550678"/>
  </r>
  <r>
    <x v="5"/>
    <x v="145"/>
    <x v="11"/>
    <x v="1"/>
    <x v="0"/>
    <x v="280"/>
    <x v="1"/>
    <x v="5"/>
    <n v="254595124"/>
    <d v="2014-06-21T00:00:00"/>
    <x v="0"/>
    <x v="22"/>
    <n v="9210"/>
    <n v="668.27"/>
    <n v="502.54"/>
    <n v="165.73"/>
    <n v="4628393.4000000004"/>
    <n v="1526373.3"/>
    <n v="-3102020.1"/>
    <n v="3.0322814215893299"/>
    <n v="-2.0322814215893299"/>
  </r>
  <r>
    <x v="5"/>
    <x v="114"/>
    <x v="0"/>
    <x v="0"/>
    <x v="3"/>
    <x v="227"/>
    <x v="5"/>
    <x v="5"/>
    <n v="244494998"/>
    <d v="2014-11-21T00:00:00"/>
    <x v="6"/>
    <x v="75"/>
    <n v="358"/>
    <n v="255.28"/>
    <n v="159.41999999999999"/>
    <n v="95.86"/>
    <n v="57072.36"/>
    <n v="34317.879999999997"/>
    <n v="-22754.48"/>
    <n v="1.66305028166076"/>
    <n v="-0.66305028166075497"/>
  </r>
  <r>
    <x v="5"/>
    <x v="175"/>
    <x v="3"/>
    <x v="0"/>
    <x v="0"/>
    <x v="106"/>
    <x v="5"/>
    <x v="7"/>
    <n v="876394689"/>
    <d v="2012-09-11T00:00:00"/>
    <x v="3"/>
    <x v="2"/>
    <n v="3519"/>
    <n v="205.7"/>
    <n v="117.11"/>
    <n v="88.59"/>
    <n v="412110.09"/>
    <n v="311748.21000000002"/>
    <n v="-100361.88"/>
    <n v="1.3219324980246101"/>
    <n v="-0.32193249802460799"/>
  </r>
  <r>
    <x v="0"/>
    <x v="146"/>
    <x v="9"/>
    <x v="0"/>
    <x v="2"/>
    <x v="419"/>
    <x v="7"/>
    <x v="1"/>
    <n v="881593024"/>
    <d v="2010-09-10T00:00:00"/>
    <x v="6"/>
    <x v="2"/>
    <n v="1822"/>
    <n v="9.33"/>
    <n v="6.92"/>
    <n v="2.41"/>
    <n v="12608.24"/>
    <n v="4391.0200000000004"/>
    <n v="-8217.2199999999993"/>
    <n v="2.87136929460581"/>
    <n v="-1.87136929460581"/>
  </r>
  <r>
    <x v="5"/>
    <x v="75"/>
    <x v="5"/>
    <x v="0"/>
    <x v="1"/>
    <x v="420"/>
    <x v="10"/>
    <x v="2"/>
    <n v="411701333"/>
    <d v="2011-12-27T00:00:00"/>
    <x v="3"/>
    <x v="156"/>
    <n v="428"/>
    <n v="109.28"/>
    <n v="35.840000000000003"/>
    <n v="73.44"/>
    <n v="15339.52"/>
    <n v="31432.32"/>
    <n v="16092.8"/>
    <n v="0.48801742919390001"/>
    <n v="0.51198257080609999"/>
  </r>
  <r>
    <x v="2"/>
    <x v="155"/>
    <x v="0"/>
    <x v="0"/>
    <x v="0"/>
    <x v="421"/>
    <x v="11"/>
    <x v="6"/>
    <n v="588643443"/>
    <d v="2017-11-02T00:00:00"/>
    <x v="2"/>
    <x v="72"/>
    <n v="1531"/>
    <n v="255.28"/>
    <n v="159.41999999999999"/>
    <n v="95.86"/>
    <n v="244072.02"/>
    <n v="146761.66"/>
    <n v="-97310.36"/>
    <n v="1.66305028166076"/>
    <n v="-0.66305028166075497"/>
  </r>
  <r>
    <x v="1"/>
    <x v="139"/>
    <x v="2"/>
    <x v="1"/>
    <x v="0"/>
    <x v="83"/>
    <x v="2"/>
    <x v="7"/>
    <n v="354655683"/>
    <d v="2012-07-31T00:00:00"/>
    <x v="3"/>
    <x v="4"/>
    <n v="9353"/>
    <n v="47.45"/>
    <n v="31.79"/>
    <n v="15.66"/>
    <n v="297331.87"/>
    <n v="146467.98000000001"/>
    <n v="-150863.89000000001"/>
    <n v="2.0300127713920801"/>
    <n v="-1.0300127713920799"/>
  </r>
  <r>
    <x v="2"/>
    <x v="48"/>
    <x v="5"/>
    <x v="1"/>
    <x v="2"/>
    <x v="422"/>
    <x v="7"/>
    <x v="7"/>
    <n v="522286880"/>
    <d v="2012-03-10T00:00:00"/>
    <x v="0"/>
    <x v="2"/>
    <n v="5149"/>
    <n v="109.28"/>
    <n v="35.840000000000003"/>
    <n v="73.44"/>
    <n v="184540.16"/>
    <n v="378142.56"/>
    <n v="193602.4"/>
    <n v="0.48801742919390001"/>
    <n v="0.51198257080609999"/>
  </r>
  <r>
    <x v="1"/>
    <x v="168"/>
    <x v="6"/>
    <x v="1"/>
    <x v="1"/>
    <x v="423"/>
    <x v="8"/>
    <x v="6"/>
    <n v="624398362"/>
    <d v="2017-07-24T00:00:00"/>
    <x v="1"/>
    <x v="45"/>
    <n v="2206"/>
    <n v="651.21"/>
    <n v="524.96"/>
    <n v="126.25"/>
    <n v="1158061.76"/>
    <n v="278507.5"/>
    <n v="-879554.26"/>
    <n v="4.1580990099009902"/>
    <n v="-3.1580990099009898"/>
  </r>
  <r>
    <x v="1"/>
    <x v="77"/>
    <x v="2"/>
    <x v="0"/>
    <x v="1"/>
    <x v="424"/>
    <x v="1"/>
    <x v="4"/>
    <n v="264163959"/>
    <d v="2016-09-22T00:00:00"/>
    <x v="2"/>
    <x v="35"/>
    <n v="840"/>
    <n v="47.45"/>
    <n v="31.79"/>
    <n v="15.66"/>
    <n v="26703.599999999999"/>
    <n v="13154.4"/>
    <n v="-13549.2"/>
    <n v="2.0300127713920801"/>
    <n v="-1.0300127713920799"/>
  </r>
  <r>
    <x v="5"/>
    <x v="100"/>
    <x v="2"/>
    <x v="1"/>
    <x v="0"/>
    <x v="425"/>
    <x v="4"/>
    <x v="4"/>
    <n v="465069997"/>
    <d v="2016-03-23T00:00:00"/>
    <x v="4"/>
    <x v="122"/>
    <n v="3402"/>
    <n v="47.45"/>
    <n v="31.79"/>
    <n v="15.66"/>
    <n v="108149.58"/>
    <n v="53275.32"/>
    <n v="-54874.26"/>
    <n v="2.0300127713920801"/>
    <n v="-1.0300127713920799"/>
  </r>
  <r>
    <x v="1"/>
    <x v="59"/>
    <x v="6"/>
    <x v="1"/>
    <x v="3"/>
    <x v="426"/>
    <x v="5"/>
    <x v="2"/>
    <n v="520915305"/>
    <d v="2011-07-11T00:00:00"/>
    <x v="1"/>
    <x v="2"/>
    <n v="9270"/>
    <n v="651.21"/>
    <n v="524.96"/>
    <n v="126.25"/>
    <n v="4866379.2"/>
    <n v="1170337.5"/>
    <n v="-3696041.7"/>
    <n v="4.1580990099009902"/>
    <n v="-3.1580990099009898"/>
  </r>
  <r>
    <x v="4"/>
    <x v="31"/>
    <x v="2"/>
    <x v="1"/>
    <x v="3"/>
    <x v="427"/>
    <x v="7"/>
    <x v="3"/>
    <n v="245811212"/>
    <d v="2015-11-05T00:00:00"/>
    <x v="2"/>
    <x v="120"/>
    <n v="9855"/>
    <n v="47.45"/>
    <n v="31.79"/>
    <n v="15.66"/>
    <n v="313290.45"/>
    <n v="154329.29999999999"/>
    <n v="-158961.15"/>
    <n v="2.0300127713920801"/>
    <n v="-1.0300127713920799"/>
  </r>
  <r>
    <x v="1"/>
    <x v="93"/>
    <x v="3"/>
    <x v="0"/>
    <x v="3"/>
    <x v="428"/>
    <x v="1"/>
    <x v="0"/>
    <n v="424181544"/>
    <d v="2013-04-03T00:00:00"/>
    <x v="4"/>
    <x v="2"/>
    <n v="3600"/>
    <n v="205.7"/>
    <n v="117.11"/>
    <n v="88.59"/>
    <n v="421596"/>
    <n v="318924"/>
    <n v="-102672"/>
    <n v="1.3219324980246101"/>
    <n v="-0.32193249802460799"/>
  </r>
  <r>
    <x v="1"/>
    <x v="79"/>
    <x v="6"/>
    <x v="0"/>
    <x v="3"/>
    <x v="429"/>
    <x v="4"/>
    <x v="3"/>
    <n v="560762631"/>
    <d v="2015-07-16T00:00:00"/>
    <x v="2"/>
    <x v="17"/>
    <n v="979"/>
    <n v="651.21"/>
    <n v="524.96"/>
    <n v="126.25"/>
    <n v="513935.84"/>
    <n v="123598.75"/>
    <n v="-390337.09"/>
    <n v="4.1580990099009902"/>
    <n v="-3.1580990099009898"/>
  </r>
  <r>
    <x v="4"/>
    <x v="29"/>
    <x v="6"/>
    <x v="1"/>
    <x v="3"/>
    <x v="430"/>
    <x v="11"/>
    <x v="5"/>
    <n v="230603301"/>
    <d v="2014-10-12T00:00:00"/>
    <x v="5"/>
    <x v="157"/>
    <n v="9496"/>
    <n v="651.21"/>
    <n v="524.96"/>
    <n v="126.25"/>
    <n v="4985020.16"/>
    <n v="1198870"/>
    <n v="-3786150.16"/>
    <n v="4.1580990099009902"/>
    <n v="-3.1580990099009898"/>
  </r>
  <r>
    <x v="4"/>
    <x v="173"/>
    <x v="10"/>
    <x v="0"/>
    <x v="3"/>
    <x v="431"/>
    <x v="8"/>
    <x v="7"/>
    <n v="429064881"/>
    <d v="2012-02-15T00:00:00"/>
    <x v="4"/>
    <x v="2"/>
    <n v="8688"/>
    <n v="154.06"/>
    <n v="90.93"/>
    <n v="63.13"/>
    <n v="789999.84"/>
    <n v="548473.43999999994"/>
    <n v="-241526.39999999999"/>
    <n v="1.44036115951212"/>
    <n v="-0.44036115951211802"/>
  </r>
  <r>
    <x v="2"/>
    <x v="51"/>
    <x v="11"/>
    <x v="1"/>
    <x v="1"/>
    <x v="432"/>
    <x v="11"/>
    <x v="0"/>
    <n v="421821200"/>
    <d v="2013-03-15T00:00:00"/>
    <x v="6"/>
    <x v="28"/>
    <n v="5122"/>
    <n v="668.27"/>
    <n v="502.54"/>
    <n v="165.73"/>
    <n v="2574009.88"/>
    <n v="848869.06"/>
    <n v="-1725140.82"/>
    <n v="3.0322814215893299"/>
    <n v="-2.0322814215893299"/>
  </r>
  <r>
    <x v="5"/>
    <x v="32"/>
    <x v="6"/>
    <x v="0"/>
    <x v="1"/>
    <x v="433"/>
    <x v="5"/>
    <x v="6"/>
    <n v="894858586"/>
    <d v="2017-05-27T00:00:00"/>
    <x v="0"/>
    <x v="2"/>
    <n v="7396"/>
    <n v="651.21"/>
    <n v="524.96"/>
    <n v="126.25"/>
    <n v="3882604.16"/>
    <n v="933745"/>
    <n v="-2948859.16"/>
    <n v="4.1580990099009902"/>
    <n v="-3.1580990099009898"/>
  </r>
  <r>
    <x v="2"/>
    <x v="144"/>
    <x v="2"/>
    <x v="1"/>
    <x v="1"/>
    <x v="434"/>
    <x v="2"/>
    <x v="0"/>
    <n v="804475867"/>
    <d v="2013-08-18T00:00:00"/>
    <x v="5"/>
    <x v="65"/>
    <n v="1141"/>
    <n v="47.45"/>
    <n v="31.79"/>
    <n v="15.66"/>
    <n v="36272.39"/>
    <n v="17868.060000000001"/>
    <n v="-18404.330000000002"/>
    <n v="2.0300127713920801"/>
    <n v="-1.0300127713920799"/>
  </r>
  <r>
    <x v="5"/>
    <x v="162"/>
    <x v="0"/>
    <x v="1"/>
    <x v="0"/>
    <x v="435"/>
    <x v="1"/>
    <x v="5"/>
    <n v="527284371"/>
    <d v="2014-11-18T00:00:00"/>
    <x v="3"/>
    <x v="6"/>
    <n v="4018"/>
    <n v="255.28"/>
    <n v="159.41999999999999"/>
    <n v="95.86"/>
    <n v="640549.56000000006"/>
    <n v="385165.48"/>
    <n v="-255384.08"/>
    <n v="1.66305028166076"/>
    <n v="-0.66305028166075497"/>
  </r>
  <r>
    <x v="2"/>
    <x v="107"/>
    <x v="2"/>
    <x v="1"/>
    <x v="0"/>
    <x v="436"/>
    <x v="10"/>
    <x v="4"/>
    <n v="510207927"/>
    <d v="2016-02-15T00:00:00"/>
    <x v="1"/>
    <x v="65"/>
    <n v="718"/>
    <n v="47.45"/>
    <n v="31.79"/>
    <n v="15.66"/>
    <n v="22825.22"/>
    <n v="11243.88"/>
    <n v="-11581.34"/>
    <n v="2.0300127713920801"/>
    <n v="-1.0300127713920799"/>
  </r>
  <r>
    <x v="2"/>
    <x v="4"/>
    <x v="10"/>
    <x v="1"/>
    <x v="1"/>
    <x v="437"/>
    <x v="4"/>
    <x v="0"/>
    <n v="820482861"/>
    <d v="2013-11-04T00:00:00"/>
    <x v="1"/>
    <x v="158"/>
    <n v="7967"/>
    <n v="154.06"/>
    <n v="90.93"/>
    <n v="63.13"/>
    <n v="724439.31"/>
    <n v="502956.71"/>
    <n v="-221482.6"/>
    <n v="1.44036115951212"/>
    <n v="-0.44036115951211802"/>
  </r>
  <r>
    <x v="3"/>
    <x v="151"/>
    <x v="7"/>
    <x v="0"/>
    <x v="0"/>
    <x v="435"/>
    <x v="1"/>
    <x v="5"/>
    <n v="695658004"/>
    <d v="2014-08-12T00:00:00"/>
    <x v="3"/>
    <x v="81"/>
    <n v="9517"/>
    <n v="437.2"/>
    <n v="263.33"/>
    <n v="173.87"/>
    <n v="2506111.61"/>
    <n v="1654720.79"/>
    <n v="-851390.82"/>
    <n v="1.51452234428021"/>
    <n v="-0.51452234428020904"/>
  </r>
  <r>
    <x v="4"/>
    <x v="176"/>
    <x v="7"/>
    <x v="1"/>
    <x v="3"/>
    <x v="438"/>
    <x v="4"/>
    <x v="3"/>
    <n v="793594682"/>
    <d v="2015-03-27T00:00:00"/>
    <x v="6"/>
    <x v="122"/>
    <n v="1157"/>
    <n v="437.2"/>
    <n v="263.33"/>
    <n v="173.87"/>
    <n v="304672.81"/>
    <n v="201167.59"/>
    <n v="-103505.22"/>
    <n v="1.51452234428021"/>
    <n v="-0.51452234428020904"/>
  </r>
  <r>
    <x v="5"/>
    <x v="78"/>
    <x v="0"/>
    <x v="0"/>
    <x v="0"/>
    <x v="439"/>
    <x v="0"/>
    <x v="0"/>
    <n v="942466723"/>
    <d v="2013-04-09T00:00:00"/>
    <x v="3"/>
    <x v="2"/>
    <n v="5702"/>
    <n v="255.28"/>
    <n v="159.41999999999999"/>
    <n v="95.86"/>
    <n v="909012.84"/>
    <n v="546593.72"/>
    <n v="-362419.12"/>
    <n v="1.66305028166076"/>
    <n v="-0.66305028166075497"/>
  </r>
  <r>
    <x v="5"/>
    <x v="154"/>
    <x v="9"/>
    <x v="1"/>
    <x v="2"/>
    <x v="440"/>
    <x v="6"/>
    <x v="1"/>
    <n v="590760457"/>
    <d v="2010-04-28T00:00:00"/>
    <x v="4"/>
    <x v="159"/>
    <n v="8002"/>
    <n v="9.33"/>
    <n v="6.92"/>
    <n v="2.41"/>
    <n v="55373.84"/>
    <n v="19284.82"/>
    <n v="-36089.019999999997"/>
    <n v="2.87136929460581"/>
    <n v="-1.87136929460581"/>
  </r>
  <r>
    <x v="5"/>
    <x v="117"/>
    <x v="6"/>
    <x v="1"/>
    <x v="0"/>
    <x v="441"/>
    <x v="1"/>
    <x v="1"/>
    <n v="157274711"/>
    <d v="2010-06-17T00:00:00"/>
    <x v="2"/>
    <x v="58"/>
    <n v="9937"/>
    <n v="651.21"/>
    <n v="524.96"/>
    <n v="126.25"/>
    <n v="5216527.5199999996"/>
    <n v="1254546.25"/>
    <n v="-3961981.27"/>
    <n v="4.1580990099009902"/>
    <n v="-3.1580990099009898"/>
  </r>
  <r>
    <x v="5"/>
    <x v="34"/>
    <x v="2"/>
    <x v="1"/>
    <x v="2"/>
    <x v="265"/>
    <x v="2"/>
    <x v="7"/>
    <n v="581120812"/>
    <d v="2012-08-16T00:00:00"/>
    <x v="2"/>
    <x v="3"/>
    <n v="5417"/>
    <n v="47.45"/>
    <n v="31.79"/>
    <n v="15.66"/>
    <n v="172206.43"/>
    <n v="84830.22"/>
    <n v="-87376.21"/>
    <n v="2.0300127713920801"/>
    <n v="-1.0300127713920799"/>
  </r>
  <r>
    <x v="5"/>
    <x v="96"/>
    <x v="9"/>
    <x v="1"/>
    <x v="3"/>
    <x v="442"/>
    <x v="3"/>
    <x v="7"/>
    <n v="171722590"/>
    <d v="2012-09-30T00:00:00"/>
    <x v="5"/>
    <x v="32"/>
    <n v="5385"/>
    <n v="9.33"/>
    <n v="6.92"/>
    <n v="2.41"/>
    <n v="37264.199999999997"/>
    <n v="12977.85"/>
    <n v="-24286.35"/>
    <n v="2.87136929460581"/>
    <n v="-1.87136929460581"/>
  </r>
  <r>
    <x v="1"/>
    <x v="123"/>
    <x v="6"/>
    <x v="1"/>
    <x v="2"/>
    <x v="61"/>
    <x v="6"/>
    <x v="3"/>
    <n v="458816373"/>
    <d v="2015-04-16T00:00:00"/>
    <x v="2"/>
    <x v="41"/>
    <n v="2815"/>
    <n v="651.21"/>
    <n v="524.96"/>
    <n v="126.25"/>
    <n v="1477762.4"/>
    <n v="355393.75"/>
    <n v="-1122368.6499999999"/>
    <n v="4.1580990099009902"/>
    <n v="-3.1580990099009898"/>
  </r>
  <r>
    <x v="2"/>
    <x v="147"/>
    <x v="2"/>
    <x v="1"/>
    <x v="3"/>
    <x v="443"/>
    <x v="3"/>
    <x v="5"/>
    <n v="342450988"/>
    <d v="2014-08-29T00:00:00"/>
    <x v="6"/>
    <x v="159"/>
    <n v="7712"/>
    <n v="47.45"/>
    <n v="31.79"/>
    <n v="15.66"/>
    <n v="245164.48"/>
    <n v="120769.92"/>
    <n v="-124394.56"/>
    <n v="2.0300127713920801"/>
    <n v="-1.0300127713920799"/>
  </r>
  <r>
    <x v="1"/>
    <x v="55"/>
    <x v="11"/>
    <x v="1"/>
    <x v="2"/>
    <x v="444"/>
    <x v="3"/>
    <x v="0"/>
    <n v="142987763"/>
    <d v="2013-01-09T00:00:00"/>
    <x v="4"/>
    <x v="2"/>
    <n v="2112"/>
    <n v="668.27"/>
    <n v="502.54"/>
    <n v="165.73"/>
    <n v="1061364.48"/>
    <n v="350021.76"/>
    <n v="-711342.72"/>
    <n v="3.0322814215893299"/>
    <n v="-2.0322814215893299"/>
  </r>
  <r>
    <x v="3"/>
    <x v="110"/>
    <x v="5"/>
    <x v="1"/>
    <x v="2"/>
    <x v="445"/>
    <x v="0"/>
    <x v="7"/>
    <n v="251100528"/>
    <d v="2012-05-07T00:00:00"/>
    <x v="1"/>
    <x v="2"/>
    <n v="5081"/>
    <n v="109.28"/>
    <n v="35.840000000000003"/>
    <n v="73.44"/>
    <n v="182103.04000000001"/>
    <n v="373148.64"/>
    <n v="191045.6"/>
    <n v="0.48801742919390001"/>
    <n v="0.51198257080609999"/>
  </r>
  <r>
    <x v="3"/>
    <x v="10"/>
    <x v="7"/>
    <x v="0"/>
    <x v="2"/>
    <x v="446"/>
    <x v="6"/>
    <x v="7"/>
    <n v="677775609"/>
    <d v="2012-05-05T00:00:00"/>
    <x v="0"/>
    <x v="160"/>
    <n v="7719"/>
    <n v="437.2"/>
    <n v="263.33"/>
    <n v="173.87"/>
    <n v="2032644.27"/>
    <n v="1342102.53"/>
    <n v="-690541.74"/>
    <n v="1.51452234428021"/>
    <n v="-0.51452234428020904"/>
  </r>
  <r>
    <x v="5"/>
    <x v="126"/>
    <x v="1"/>
    <x v="1"/>
    <x v="0"/>
    <x v="447"/>
    <x v="7"/>
    <x v="2"/>
    <n v="604311835"/>
    <d v="2011-04-11T00:00:00"/>
    <x v="1"/>
    <x v="2"/>
    <n v="8156"/>
    <n v="152.58000000000001"/>
    <n v="97.44"/>
    <n v="55.14"/>
    <n v="794720.64"/>
    <n v="449721.84"/>
    <n v="-344998.8"/>
    <n v="1.76713819368879"/>
    <n v="-0.76713819368879199"/>
  </r>
  <r>
    <x v="5"/>
    <x v="145"/>
    <x v="6"/>
    <x v="0"/>
    <x v="3"/>
    <x v="448"/>
    <x v="4"/>
    <x v="1"/>
    <n v="632320535"/>
    <d v="2010-03-28T00:00:00"/>
    <x v="5"/>
    <x v="122"/>
    <n v="6553"/>
    <n v="651.21"/>
    <n v="524.96"/>
    <n v="126.25"/>
    <n v="3440062.88"/>
    <n v="827316.25"/>
    <n v="-2612746.63"/>
    <n v="4.1580990099009902"/>
    <n v="-3.1580990099009898"/>
  </r>
  <r>
    <x v="0"/>
    <x v="72"/>
    <x v="1"/>
    <x v="0"/>
    <x v="2"/>
    <x v="449"/>
    <x v="6"/>
    <x v="7"/>
    <n v="533725535"/>
    <d v="2012-05-30T00:00:00"/>
    <x v="4"/>
    <x v="80"/>
    <n v="101"/>
    <n v="152.58000000000001"/>
    <n v="97.44"/>
    <n v="55.14"/>
    <n v="9841.44"/>
    <n v="5569.14"/>
    <n v="-4272.3"/>
    <n v="1.76713819368879"/>
    <n v="-0.76713819368879199"/>
  </r>
  <r>
    <x v="5"/>
    <x v="58"/>
    <x v="4"/>
    <x v="0"/>
    <x v="2"/>
    <x v="450"/>
    <x v="7"/>
    <x v="3"/>
    <n v="600763165"/>
    <d v="2015-08-12T00:00:00"/>
    <x v="4"/>
    <x v="2"/>
    <n v="8026"/>
    <n v="81.73"/>
    <n v="56.67"/>
    <n v="25.06"/>
    <n v="454833.42"/>
    <n v="201131.56"/>
    <n v="-253701.86"/>
    <n v="2.2613727055067798"/>
    <n v="-1.26137270550678"/>
  </r>
  <r>
    <x v="4"/>
    <x v="115"/>
    <x v="10"/>
    <x v="1"/>
    <x v="2"/>
    <x v="436"/>
    <x v="10"/>
    <x v="4"/>
    <n v="295982253"/>
    <d v="2016-08-03T00:00:00"/>
    <x v="4"/>
    <x v="67"/>
    <n v="6581"/>
    <n v="154.06"/>
    <n v="90.93"/>
    <n v="63.13"/>
    <n v="598410.32999999996"/>
    <n v="415458.53"/>
    <n v="-182951.8"/>
    <n v="1.44036115951212"/>
    <n v="-0.44036115951211802"/>
  </r>
  <r>
    <x v="5"/>
    <x v="92"/>
    <x v="8"/>
    <x v="1"/>
    <x v="0"/>
    <x v="451"/>
    <x v="5"/>
    <x v="4"/>
    <n v="502244126"/>
    <d v="2016-10-17T00:00:00"/>
    <x v="1"/>
    <x v="4"/>
    <n v="4053"/>
    <n v="421.89"/>
    <n v="364.69"/>
    <n v="57.2"/>
    <n v="1478088.57"/>
    <n v="231831.6"/>
    <n v="-1246256.97"/>
    <n v="6.3756993006993001"/>
    <n v="-5.3756993006993001"/>
  </r>
  <r>
    <x v="3"/>
    <x v="35"/>
    <x v="4"/>
    <x v="1"/>
    <x v="2"/>
    <x v="452"/>
    <x v="9"/>
    <x v="2"/>
    <n v="372722613"/>
    <d v="2011-08-18T00:00:00"/>
    <x v="2"/>
    <x v="2"/>
    <n v="5759"/>
    <n v="81.73"/>
    <n v="56.67"/>
    <n v="25.06"/>
    <n v="326362.53000000003"/>
    <n v="144320.54"/>
    <n v="-182041.99"/>
    <n v="2.2613727055067798"/>
    <n v="-1.26137270550678"/>
  </r>
  <r>
    <x v="1"/>
    <x v="152"/>
    <x v="1"/>
    <x v="1"/>
    <x v="1"/>
    <x v="453"/>
    <x v="10"/>
    <x v="1"/>
    <n v="480904042"/>
    <d v="2010-05-02T00:00:00"/>
    <x v="5"/>
    <x v="161"/>
    <n v="9048"/>
    <n v="152.58000000000001"/>
    <n v="97.44"/>
    <n v="55.14"/>
    <n v="881637.12"/>
    <n v="498906.72"/>
    <n v="-382730.4"/>
    <n v="1.76713819368879"/>
    <n v="-0.76713819368879199"/>
  </r>
  <r>
    <x v="3"/>
    <x v="124"/>
    <x v="11"/>
    <x v="1"/>
    <x v="2"/>
    <x v="454"/>
    <x v="8"/>
    <x v="2"/>
    <n v="570587241"/>
    <d v="2011-08-11T00:00:00"/>
    <x v="2"/>
    <x v="20"/>
    <n v="8299"/>
    <n v="668.27"/>
    <n v="502.54"/>
    <n v="165.73"/>
    <n v="4170579.46"/>
    <n v="1375393.27"/>
    <n v="-2795186.19"/>
    <n v="3.0322814215893299"/>
    <n v="-2.0322814215893299"/>
  </r>
  <r>
    <x v="2"/>
    <x v="83"/>
    <x v="3"/>
    <x v="1"/>
    <x v="3"/>
    <x v="455"/>
    <x v="1"/>
    <x v="6"/>
    <n v="905883538"/>
    <d v="2017-02-07T00:00:00"/>
    <x v="3"/>
    <x v="2"/>
    <n v="9925"/>
    <n v="205.7"/>
    <n v="117.11"/>
    <n v="88.59"/>
    <n v="1162316.75"/>
    <n v="879255.75"/>
    <n v="-283061"/>
    <n v="1.3219324980246101"/>
    <n v="-0.32193249802460799"/>
  </r>
  <r>
    <x v="0"/>
    <x v="14"/>
    <x v="10"/>
    <x v="1"/>
    <x v="2"/>
    <x v="456"/>
    <x v="0"/>
    <x v="4"/>
    <n v="921216762"/>
    <d v="2017-01-14T00:00:00"/>
    <x v="0"/>
    <x v="22"/>
    <n v="7366"/>
    <n v="154.06"/>
    <n v="90.93"/>
    <n v="63.13"/>
    <n v="669790.38"/>
    <n v="465015.58"/>
    <n v="-204774.8"/>
    <n v="1.44036115951212"/>
    <n v="-0.44036115951211802"/>
  </r>
  <r>
    <x v="1"/>
    <x v="93"/>
    <x v="10"/>
    <x v="0"/>
    <x v="0"/>
    <x v="283"/>
    <x v="2"/>
    <x v="4"/>
    <n v="571323239"/>
    <d v="2017-01-01T00:00:00"/>
    <x v="5"/>
    <x v="107"/>
    <n v="6097"/>
    <n v="154.06"/>
    <n v="90.93"/>
    <n v="63.13"/>
    <n v="554400.21"/>
    <n v="384903.61"/>
    <n v="-169496.6"/>
    <n v="1.44036115951212"/>
    <n v="-0.44036115951211802"/>
  </r>
  <r>
    <x v="5"/>
    <x v="74"/>
    <x v="7"/>
    <x v="0"/>
    <x v="0"/>
    <x v="457"/>
    <x v="8"/>
    <x v="0"/>
    <n v="781251800"/>
    <d v="2013-02-08T00:00:00"/>
    <x v="6"/>
    <x v="2"/>
    <n v="8623"/>
    <n v="437.2"/>
    <n v="263.33"/>
    <n v="173.87"/>
    <n v="2270694.59"/>
    <n v="1499281.01"/>
    <n v="-771413.58"/>
    <n v="1.51452234428021"/>
    <n v="-0.51452234428020904"/>
  </r>
  <r>
    <x v="2"/>
    <x v="42"/>
    <x v="8"/>
    <x v="1"/>
    <x v="1"/>
    <x v="266"/>
    <x v="1"/>
    <x v="2"/>
    <n v="296363770"/>
    <d v="2011-07-13T00:00:00"/>
    <x v="4"/>
    <x v="11"/>
    <n v="9480"/>
    <n v="421.89"/>
    <n v="364.69"/>
    <n v="57.2"/>
    <n v="3457261.2"/>
    <n v="542256"/>
    <n v="-2915005.2"/>
    <n v="6.3756993006993001"/>
    <n v="-5.3756993006993001"/>
  </r>
  <r>
    <x v="3"/>
    <x v="20"/>
    <x v="10"/>
    <x v="0"/>
    <x v="3"/>
    <x v="458"/>
    <x v="7"/>
    <x v="7"/>
    <n v="632332980"/>
    <d v="2012-10-25T00:00:00"/>
    <x v="2"/>
    <x v="12"/>
    <n v="236"/>
    <n v="154.06"/>
    <n v="90.93"/>
    <n v="63.13"/>
    <n v="21459.48"/>
    <n v="14898.68"/>
    <n v="-6560.8000000000102"/>
    <n v="1.44036115951212"/>
    <n v="-0.44036115951211802"/>
  </r>
  <r>
    <x v="3"/>
    <x v="60"/>
    <x v="7"/>
    <x v="1"/>
    <x v="3"/>
    <x v="459"/>
    <x v="10"/>
    <x v="0"/>
    <n v="225145757"/>
    <d v="2013-05-02T00:00:00"/>
    <x v="2"/>
    <x v="162"/>
    <n v="4487"/>
    <n v="437.2"/>
    <n v="263.33"/>
    <n v="173.87"/>
    <n v="1181561.71"/>
    <n v="780154.69"/>
    <n v="-401407.02"/>
    <n v="1.51452234428021"/>
    <n v="-0.51452234428020904"/>
  </r>
  <r>
    <x v="1"/>
    <x v="142"/>
    <x v="1"/>
    <x v="0"/>
    <x v="3"/>
    <x v="422"/>
    <x v="7"/>
    <x v="7"/>
    <n v="281100928"/>
    <d v="2012-03-11T00:00:00"/>
    <x v="5"/>
    <x v="2"/>
    <n v="2866"/>
    <n v="152.58000000000001"/>
    <n v="97.44"/>
    <n v="55.14"/>
    <n v="279263.03999999998"/>
    <n v="158031.24"/>
    <n v="-121231.8"/>
    <n v="1.76713819368879"/>
    <n v="-0.76713819368879099"/>
  </r>
  <r>
    <x v="3"/>
    <x v="20"/>
    <x v="1"/>
    <x v="0"/>
    <x v="3"/>
    <x v="161"/>
    <x v="4"/>
    <x v="0"/>
    <n v="726809823"/>
    <d v="2013-05-05T00:00:00"/>
    <x v="5"/>
    <x v="13"/>
    <n v="8033"/>
    <n v="152.58000000000001"/>
    <n v="97.44"/>
    <n v="55.14"/>
    <n v="782735.52"/>
    <n v="442939.62"/>
    <n v="-339795.9"/>
    <n v="1.76713819368879"/>
    <n v="-0.76713819368879199"/>
  </r>
  <r>
    <x v="1"/>
    <x v="157"/>
    <x v="11"/>
    <x v="0"/>
    <x v="2"/>
    <x v="460"/>
    <x v="6"/>
    <x v="0"/>
    <n v="659196269"/>
    <d v="2013-01-06T00:00:00"/>
    <x v="5"/>
    <x v="2"/>
    <n v="9680"/>
    <n v="668.27"/>
    <n v="502.54"/>
    <n v="165.73"/>
    <n v="4864587.2"/>
    <n v="1604266.4"/>
    <n v="-3260320.8"/>
    <n v="3.0322814215893299"/>
    <n v="-2.0322814215893299"/>
  </r>
  <r>
    <x v="1"/>
    <x v="17"/>
    <x v="4"/>
    <x v="1"/>
    <x v="3"/>
    <x v="461"/>
    <x v="5"/>
    <x v="7"/>
    <n v="595496594"/>
    <d v="2012-04-11T00:00:00"/>
    <x v="4"/>
    <x v="2"/>
    <n v="9530"/>
    <n v="81.73"/>
    <n v="56.67"/>
    <n v="25.06"/>
    <n v="540065.1"/>
    <n v="238821.8"/>
    <n v="-301243.3"/>
    <n v="2.2613727055067798"/>
    <n v="-1.26137270550678"/>
  </r>
  <r>
    <x v="3"/>
    <x v="124"/>
    <x v="7"/>
    <x v="1"/>
    <x v="1"/>
    <x v="462"/>
    <x v="1"/>
    <x v="4"/>
    <n v="223259627"/>
    <d v="2016-03-07T00:00:00"/>
    <x v="1"/>
    <x v="2"/>
    <n v="6340"/>
    <n v="437.2"/>
    <n v="263.33"/>
    <n v="173.87"/>
    <n v="1669512.2"/>
    <n v="1102335.8"/>
    <n v="-567176.4"/>
    <n v="1.51452234428021"/>
    <n v="-0.51452234428020904"/>
  </r>
  <r>
    <x v="5"/>
    <x v="166"/>
    <x v="10"/>
    <x v="0"/>
    <x v="3"/>
    <x v="463"/>
    <x v="2"/>
    <x v="5"/>
    <n v="650346696"/>
    <d v="2014-03-09T00:00:00"/>
    <x v="5"/>
    <x v="2"/>
    <n v="894"/>
    <n v="154.06"/>
    <n v="90.93"/>
    <n v="63.13"/>
    <n v="81291.42"/>
    <n v="56438.22"/>
    <n v="-24853.200000000001"/>
    <n v="1.44036115951212"/>
    <n v="-0.44036115951211802"/>
  </r>
  <r>
    <x v="1"/>
    <x v="169"/>
    <x v="4"/>
    <x v="1"/>
    <x v="3"/>
    <x v="464"/>
    <x v="1"/>
    <x v="1"/>
    <n v="354931628"/>
    <d v="2010-08-06T00:00:00"/>
    <x v="6"/>
    <x v="163"/>
    <n v="1011"/>
    <n v="81.73"/>
    <n v="56.67"/>
    <n v="25.06"/>
    <n v="57293.37"/>
    <n v="25335.66"/>
    <n v="-31957.71"/>
    <n v="2.2613727055067798"/>
    <n v="-1.26137270550678"/>
  </r>
  <r>
    <x v="3"/>
    <x v="8"/>
    <x v="1"/>
    <x v="0"/>
    <x v="0"/>
    <x v="465"/>
    <x v="2"/>
    <x v="3"/>
    <n v="135500752"/>
    <d v="2015-07-21T00:00:00"/>
    <x v="3"/>
    <x v="122"/>
    <n v="6539"/>
    <n v="152.58000000000001"/>
    <n v="97.44"/>
    <n v="55.14"/>
    <n v="637160.16"/>
    <n v="360560.46"/>
    <n v="-276599.7"/>
    <n v="1.76713819368879"/>
    <n v="-0.76713819368879199"/>
  </r>
  <r>
    <x v="0"/>
    <x v="135"/>
    <x v="3"/>
    <x v="0"/>
    <x v="3"/>
    <x v="466"/>
    <x v="2"/>
    <x v="4"/>
    <n v="860852897"/>
    <d v="2016-04-25T00:00:00"/>
    <x v="1"/>
    <x v="2"/>
    <n v="4357"/>
    <n v="205.7"/>
    <n v="117.11"/>
    <n v="88.59"/>
    <n v="510248.27"/>
    <n v="385986.63"/>
    <n v="-124261.64"/>
    <n v="1.3219324980246101"/>
    <n v="-0.32193249802460799"/>
  </r>
  <r>
    <x v="3"/>
    <x v="50"/>
    <x v="10"/>
    <x v="1"/>
    <x v="3"/>
    <x v="467"/>
    <x v="7"/>
    <x v="5"/>
    <n v="320099389"/>
    <d v="2014-02-11T00:00:00"/>
    <x v="3"/>
    <x v="2"/>
    <n v="3377"/>
    <n v="154.06"/>
    <n v="90.93"/>
    <n v="63.13"/>
    <n v="307070.61"/>
    <n v="213190.01"/>
    <n v="-93880.600000000093"/>
    <n v="1.44036115951212"/>
    <n v="-0.44036115951211802"/>
  </r>
  <r>
    <x v="5"/>
    <x v="96"/>
    <x v="6"/>
    <x v="1"/>
    <x v="0"/>
    <x v="383"/>
    <x v="9"/>
    <x v="1"/>
    <n v="872664058"/>
    <d v="2010-11-25T00:00:00"/>
    <x v="2"/>
    <x v="57"/>
    <n v="9542"/>
    <n v="651.21"/>
    <n v="524.96"/>
    <n v="126.25"/>
    <n v="5009168.32"/>
    <n v="1204677.5"/>
    <n v="-3804490.82"/>
    <n v="4.1580990099009902"/>
    <n v="-3.1580990099009898"/>
  </r>
  <r>
    <x v="2"/>
    <x v="12"/>
    <x v="3"/>
    <x v="1"/>
    <x v="3"/>
    <x v="468"/>
    <x v="0"/>
    <x v="7"/>
    <n v="898283231"/>
    <d v="2012-12-18T00:00:00"/>
    <x v="3"/>
    <x v="122"/>
    <n v="825"/>
    <n v="205.7"/>
    <n v="117.11"/>
    <n v="88.59"/>
    <n v="96615.75"/>
    <n v="73086.75"/>
    <n v="-23529"/>
    <n v="1.3219324980246101"/>
    <n v="-0.32193249802460799"/>
  </r>
  <r>
    <x v="2"/>
    <x v="107"/>
    <x v="3"/>
    <x v="0"/>
    <x v="2"/>
    <x v="469"/>
    <x v="9"/>
    <x v="2"/>
    <n v="647005736"/>
    <d v="2011-12-06T00:00:00"/>
    <x v="3"/>
    <x v="37"/>
    <n v="2230"/>
    <n v="205.7"/>
    <n v="117.11"/>
    <n v="88.59"/>
    <n v="261155.3"/>
    <n v="197555.7"/>
    <n v="-63599.6"/>
    <n v="1.3219324980246101"/>
    <n v="-0.32193249802460799"/>
  </r>
  <r>
    <x v="4"/>
    <x v="56"/>
    <x v="2"/>
    <x v="0"/>
    <x v="1"/>
    <x v="470"/>
    <x v="0"/>
    <x v="7"/>
    <n v="889192903"/>
    <d v="2013-01-01T00:00:00"/>
    <x v="3"/>
    <x v="122"/>
    <n v="795"/>
    <n v="47.45"/>
    <n v="31.79"/>
    <n v="15.66"/>
    <n v="25273.05"/>
    <n v="12449.7"/>
    <n v="-12823.35"/>
    <n v="2.0300127713920801"/>
    <n v="-1.0300127713920799"/>
  </r>
  <r>
    <x v="2"/>
    <x v="82"/>
    <x v="9"/>
    <x v="0"/>
    <x v="2"/>
    <x v="471"/>
    <x v="11"/>
    <x v="5"/>
    <n v="665518558"/>
    <d v="2014-02-14T00:00:00"/>
    <x v="6"/>
    <x v="159"/>
    <n v="585"/>
    <n v="9.33"/>
    <n v="6.92"/>
    <n v="2.41"/>
    <n v="4048.2"/>
    <n v="1409.85"/>
    <n v="-2638.35"/>
    <n v="2.87136929460581"/>
    <n v="-1.87136929460581"/>
  </r>
  <r>
    <x v="1"/>
    <x v="132"/>
    <x v="8"/>
    <x v="1"/>
    <x v="1"/>
    <x v="472"/>
    <x v="9"/>
    <x v="2"/>
    <n v="436969029"/>
    <d v="2011-12-17T00:00:00"/>
    <x v="0"/>
    <x v="146"/>
    <n v="7701"/>
    <n v="421.89"/>
    <n v="364.69"/>
    <n v="57.2"/>
    <n v="2808477.69"/>
    <n v="440497.2"/>
    <n v="-2367980.4900000002"/>
    <n v="6.3756993006993001"/>
    <n v="-5.3756993006993001"/>
  </r>
  <r>
    <x v="2"/>
    <x v="42"/>
    <x v="7"/>
    <x v="0"/>
    <x v="3"/>
    <x v="473"/>
    <x v="10"/>
    <x v="4"/>
    <n v="734843146"/>
    <d v="2016-08-17T00:00:00"/>
    <x v="4"/>
    <x v="112"/>
    <n v="5272"/>
    <n v="437.2"/>
    <n v="263.33"/>
    <n v="173.87"/>
    <n v="1388275.76"/>
    <n v="916642.64"/>
    <n v="-471633.12"/>
    <n v="1.51452234428021"/>
    <n v="-0.51452234428020904"/>
  </r>
  <r>
    <x v="1"/>
    <x v="123"/>
    <x v="10"/>
    <x v="0"/>
    <x v="2"/>
    <x v="474"/>
    <x v="4"/>
    <x v="4"/>
    <n v="810752236"/>
    <d v="2016-04-05T00:00:00"/>
    <x v="3"/>
    <x v="86"/>
    <n v="8458"/>
    <n v="154.06"/>
    <n v="90.93"/>
    <n v="63.13"/>
    <n v="769085.94"/>
    <n v="533953.54"/>
    <n v="-235132.4"/>
    <n v="1.44036115951212"/>
    <n v="-0.44036115951211802"/>
  </r>
  <r>
    <x v="1"/>
    <x v="142"/>
    <x v="6"/>
    <x v="1"/>
    <x v="1"/>
    <x v="34"/>
    <x v="3"/>
    <x v="2"/>
    <n v="886620128"/>
    <d v="2011-07-25T00:00:00"/>
    <x v="1"/>
    <x v="2"/>
    <n v="9453"/>
    <n v="651.21"/>
    <n v="524.96"/>
    <n v="126.25"/>
    <n v="4962446.88"/>
    <n v="1193441.25"/>
    <n v="-3769005.63"/>
    <n v="4.1580990099009902"/>
    <n v="-3.1580990099009898"/>
  </r>
  <r>
    <x v="5"/>
    <x v="111"/>
    <x v="8"/>
    <x v="0"/>
    <x v="0"/>
    <x v="475"/>
    <x v="9"/>
    <x v="2"/>
    <n v="804683148"/>
    <d v="2011-09-19T00:00:00"/>
    <x v="1"/>
    <x v="2"/>
    <n v="2480"/>
    <n v="421.89"/>
    <n v="364.69"/>
    <n v="57.2"/>
    <n v="904431.2"/>
    <n v="141856"/>
    <n v="-762575.2"/>
    <n v="6.3756993006993001"/>
    <n v="-5.3756993006993001"/>
  </r>
  <r>
    <x v="4"/>
    <x v="56"/>
    <x v="11"/>
    <x v="0"/>
    <x v="2"/>
    <x v="476"/>
    <x v="11"/>
    <x v="3"/>
    <n v="477490127"/>
    <d v="2015-03-10T00:00:00"/>
    <x v="3"/>
    <x v="126"/>
    <n v="8794"/>
    <n v="668.27"/>
    <n v="502.54"/>
    <n v="165.73"/>
    <n v="4419336.76"/>
    <n v="1457429.62"/>
    <n v="-2961907.14"/>
    <n v="3.0322814215893299"/>
    <n v="-2.0322814215893299"/>
  </r>
  <r>
    <x v="4"/>
    <x v="95"/>
    <x v="1"/>
    <x v="0"/>
    <x v="3"/>
    <x v="477"/>
    <x v="4"/>
    <x v="4"/>
    <n v="337902390"/>
    <d v="2016-04-21T00:00:00"/>
    <x v="2"/>
    <x v="148"/>
    <n v="1681"/>
    <n v="152.58000000000001"/>
    <n v="97.44"/>
    <n v="55.14"/>
    <n v="163796.64000000001"/>
    <n v="92690.34"/>
    <n v="-71106.3"/>
    <n v="1.76713819368879"/>
    <n v="-0.76713819368879199"/>
  </r>
  <r>
    <x v="1"/>
    <x v="41"/>
    <x v="3"/>
    <x v="1"/>
    <x v="0"/>
    <x v="478"/>
    <x v="5"/>
    <x v="1"/>
    <n v="889093768"/>
    <d v="2010-05-20T00:00:00"/>
    <x v="2"/>
    <x v="2"/>
    <n v="1458"/>
    <n v="205.7"/>
    <n v="117.11"/>
    <n v="88.59"/>
    <n v="170746.38"/>
    <n v="129164.22"/>
    <n v="-41582.160000000003"/>
    <n v="1.3219324980246101"/>
    <n v="-0.32193249802460799"/>
  </r>
  <r>
    <x v="1"/>
    <x v="73"/>
    <x v="3"/>
    <x v="0"/>
    <x v="1"/>
    <x v="479"/>
    <x v="8"/>
    <x v="2"/>
    <n v="454550588"/>
    <d v="2011-06-09T00:00:00"/>
    <x v="2"/>
    <x v="30"/>
    <n v="475"/>
    <n v="205.7"/>
    <n v="117.11"/>
    <n v="88.59"/>
    <n v="55627.25"/>
    <n v="42080.25"/>
    <n v="-13547"/>
    <n v="1.3219324980246101"/>
    <n v="-0.32193249802460799"/>
  </r>
  <r>
    <x v="2"/>
    <x v="107"/>
    <x v="5"/>
    <x v="1"/>
    <x v="3"/>
    <x v="480"/>
    <x v="5"/>
    <x v="3"/>
    <n v="128071677"/>
    <d v="2015-07-11T00:00:00"/>
    <x v="0"/>
    <x v="2"/>
    <n v="8110"/>
    <n v="109.28"/>
    <n v="35.840000000000003"/>
    <n v="73.44"/>
    <n v="290662.40000000002"/>
    <n v="595598.4"/>
    <n v="304936"/>
    <n v="0.48801742919390001"/>
    <n v="0.51198257080609999"/>
  </r>
  <r>
    <x v="2"/>
    <x v="3"/>
    <x v="4"/>
    <x v="0"/>
    <x v="0"/>
    <x v="481"/>
    <x v="10"/>
    <x v="7"/>
    <n v="623768365"/>
    <d v="2012-03-16T00:00:00"/>
    <x v="6"/>
    <x v="142"/>
    <n v="5776"/>
    <n v="81.73"/>
    <n v="56.67"/>
    <n v="25.06"/>
    <n v="327325.92"/>
    <n v="144746.56"/>
    <n v="-182579.36"/>
    <n v="2.2613727055067798"/>
    <n v="-1.26137270550678"/>
  </r>
  <r>
    <x v="1"/>
    <x v="16"/>
    <x v="6"/>
    <x v="0"/>
    <x v="2"/>
    <x v="482"/>
    <x v="11"/>
    <x v="6"/>
    <n v="926064479"/>
    <d v="2017-10-03T00:00:00"/>
    <x v="3"/>
    <x v="164"/>
    <n v="1913"/>
    <n v="651.21"/>
    <n v="524.96"/>
    <n v="126.25"/>
    <n v="1004248.48"/>
    <n v="241516.25"/>
    <n v="-762732.23"/>
    <n v="4.1580990099009902"/>
    <n v="-3.1580990099009898"/>
  </r>
  <r>
    <x v="5"/>
    <x v="96"/>
    <x v="4"/>
    <x v="0"/>
    <x v="3"/>
    <x v="14"/>
    <x v="9"/>
    <x v="1"/>
    <n v="539696347"/>
    <d v="2011-11-01T00:00:00"/>
    <x v="3"/>
    <x v="165"/>
    <n v="6997"/>
    <n v="81.73"/>
    <n v="56.67"/>
    <n v="25.06"/>
    <n v="396519.99"/>
    <n v="175344.82"/>
    <n v="-221175.17"/>
    <n v="2.2613727055067798"/>
    <n v="-1.26137270550678"/>
  </r>
  <r>
    <x v="4"/>
    <x v="46"/>
    <x v="11"/>
    <x v="1"/>
    <x v="2"/>
    <x v="483"/>
    <x v="10"/>
    <x v="4"/>
    <n v="839712798"/>
    <d v="2016-01-31T00:00:00"/>
    <x v="5"/>
    <x v="159"/>
    <n v="8532"/>
    <n v="668.27"/>
    <n v="502.54"/>
    <n v="165.73"/>
    <n v="4287671.28"/>
    <n v="1414008.36"/>
    <n v="-2873662.92"/>
    <n v="3.0322814215893299"/>
    <n v="-2.0322814215893299"/>
  </r>
  <r>
    <x v="2"/>
    <x v="137"/>
    <x v="2"/>
    <x v="1"/>
    <x v="1"/>
    <x v="17"/>
    <x v="5"/>
    <x v="1"/>
    <n v="121475160"/>
    <d v="2010-08-12T00:00:00"/>
    <x v="2"/>
    <x v="2"/>
    <n v="6054"/>
    <n v="47.45"/>
    <n v="31.79"/>
    <n v="15.66"/>
    <n v="192456.66"/>
    <n v="94805.64"/>
    <n v="-97651.02"/>
    <n v="2.0300127713920801"/>
    <n v="-1.0300127713920799"/>
  </r>
  <r>
    <x v="0"/>
    <x v="119"/>
    <x v="5"/>
    <x v="0"/>
    <x v="3"/>
    <x v="484"/>
    <x v="10"/>
    <x v="4"/>
    <n v="350657260"/>
    <d v="2016-04-15T00:00:00"/>
    <x v="6"/>
    <x v="166"/>
    <n v="6130"/>
    <n v="109.28"/>
    <n v="35.840000000000003"/>
    <n v="73.44"/>
    <n v="219699.20000000001"/>
    <n v="450187.2"/>
    <n v="230488"/>
    <n v="0.48801742919390001"/>
    <n v="0.51198257080609999"/>
  </r>
  <r>
    <x v="1"/>
    <x v="152"/>
    <x v="9"/>
    <x v="1"/>
    <x v="1"/>
    <x v="485"/>
    <x v="8"/>
    <x v="4"/>
    <n v="413245427"/>
    <d v="2016-02-07T00:00:00"/>
    <x v="5"/>
    <x v="2"/>
    <n v="7360"/>
    <n v="9.33"/>
    <n v="6.92"/>
    <n v="2.41"/>
    <n v="50931.199999999997"/>
    <n v="17737.599999999999"/>
    <n v="-33193.599999999999"/>
    <n v="2.87136929460581"/>
    <n v="-1.87136929460581"/>
  </r>
  <r>
    <x v="5"/>
    <x v="177"/>
    <x v="11"/>
    <x v="1"/>
    <x v="0"/>
    <x v="44"/>
    <x v="4"/>
    <x v="3"/>
    <n v="165538489"/>
    <d v="2015-08-10T00:00:00"/>
    <x v="1"/>
    <x v="73"/>
    <n v="5372"/>
    <n v="668.27"/>
    <n v="502.54"/>
    <n v="165.73"/>
    <n v="2699644.88"/>
    <n v="890301.56"/>
    <n v="-1809343.32"/>
    <n v="3.0322814215893299"/>
    <n v="-2.0322814215893299"/>
  </r>
  <r>
    <x v="1"/>
    <x v="41"/>
    <x v="2"/>
    <x v="0"/>
    <x v="3"/>
    <x v="486"/>
    <x v="7"/>
    <x v="2"/>
    <n v="884147775"/>
    <d v="2011-10-19T00:00:00"/>
    <x v="4"/>
    <x v="69"/>
    <n v="7829"/>
    <n v="47.45"/>
    <n v="31.79"/>
    <n v="15.66"/>
    <n v="248883.91"/>
    <n v="122602.14"/>
    <n v="-126281.77"/>
    <n v="2.0300127713920801"/>
    <n v="-1.0300127713920799"/>
  </r>
  <r>
    <x v="5"/>
    <x v="28"/>
    <x v="7"/>
    <x v="0"/>
    <x v="1"/>
    <x v="487"/>
    <x v="8"/>
    <x v="5"/>
    <n v="315997111"/>
    <d v="2014-07-25T00:00:00"/>
    <x v="6"/>
    <x v="69"/>
    <n v="9422"/>
    <n v="437.2"/>
    <n v="263.33"/>
    <n v="173.87"/>
    <n v="2481095.2599999998"/>
    <n v="1638203.14"/>
    <n v="-842892.12"/>
    <n v="1.51452234428021"/>
    <n v="-0.51452234428020904"/>
  </r>
  <r>
    <x v="1"/>
    <x v="152"/>
    <x v="7"/>
    <x v="0"/>
    <x v="1"/>
    <x v="488"/>
    <x v="8"/>
    <x v="7"/>
    <n v="328322827"/>
    <d v="2012-07-19T00:00:00"/>
    <x v="2"/>
    <x v="78"/>
    <n v="6876"/>
    <n v="437.2"/>
    <n v="263.33"/>
    <n v="173.87"/>
    <n v="1810657.08"/>
    <n v="1195530.1200000001"/>
    <n v="-615126.96"/>
    <n v="1.51452234428021"/>
    <n v="-0.51452234428020904"/>
  </r>
  <r>
    <x v="1"/>
    <x v="148"/>
    <x v="1"/>
    <x v="0"/>
    <x v="3"/>
    <x v="489"/>
    <x v="4"/>
    <x v="5"/>
    <n v="158673751"/>
    <d v="2014-10-05T00:00:00"/>
    <x v="5"/>
    <x v="24"/>
    <n v="3944"/>
    <n v="152.58000000000001"/>
    <n v="97.44"/>
    <n v="55.14"/>
    <n v="384303.35999999999"/>
    <n v="217472.16"/>
    <n v="-166831.20000000001"/>
    <n v="1.76713819368879"/>
    <n v="-0.76713819368879199"/>
  </r>
  <r>
    <x v="1"/>
    <x v="142"/>
    <x v="1"/>
    <x v="1"/>
    <x v="2"/>
    <x v="490"/>
    <x v="2"/>
    <x v="5"/>
    <n v="464911210"/>
    <d v="2014-10-02T00:00:00"/>
    <x v="2"/>
    <x v="81"/>
    <n v="6413"/>
    <n v="152.58000000000001"/>
    <n v="97.44"/>
    <n v="55.14"/>
    <n v="624882.72"/>
    <n v="353612.82"/>
    <n v="-271269.90000000002"/>
    <n v="1.76713819368879"/>
    <n v="-0.76713819368879099"/>
  </r>
  <r>
    <x v="2"/>
    <x v="42"/>
    <x v="0"/>
    <x v="0"/>
    <x v="2"/>
    <x v="491"/>
    <x v="5"/>
    <x v="2"/>
    <n v="175209033"/>
    <d v="2011-10-03T00:00:00"/>
    <x v="1"/>
    <x v="30"/>
    <n v="7101"/>
    <n v="255.28"/>
    <n v="159.41999999999999"/>
    <n v="95.86"/>
    <n v="1132041.42"/>
    <n v="680701.86"/>
    <n v="-451339.56"/>
    <n v="1.66305028166076"/>
    <n v="-0.66305028166075497"/>
  </r>
  <r>
    <x v="3"/>
    <x v="5"/>
    <x v="11"/>
    <x v="0"/>
    <x v="2"/>
    <x v="492"/>
    <x v="7"/>
    <x v="0"/>
    <n v="538053548"/>
    <d v="2013-06-27T00:00:00"/>
    <x v="2"/>
    <x v="2"/>
    <n v="856"/>
    <n v="668.27"/>
    <n v="502.54"/>
    <n v="165.73"/>
    <n v="430174.24"/>
    <n v="141864.88"/>
    <n v="-288309.36"/>
    <n v="3.0322814215893299"/>
    <n v="-2.0322814215893299"/>
  </r>
  <r>
    <x v="5"/>
    <x v="127"/>
    <x v="4"/>
    <x v="0"/>
    <x v="3"/>
    <x v="493"/>
    <x v="7"/>
    <x v="1"/>
    <n v="172243583"/>
    <d v="2010-09-27T00:00:00"/>
    <x v="1"/>
    <x v="30"/>
    <n v="9559"/>
    <n v="81.73"/>
    <n v="56.67"/>
    <n v="25.06"/>
    <n v="541708.53"/>
    <n v="239548.54"/>
    <n v="-302159.99"/>
    <n v="2.2613727055067798"/>
    <n v="-1.26137270550678"/>
  </r>
  <r>
    <x v="0"/>
    <x v="122"/>
    <x v="0"/>
    <x v="1"/>
    <x v="3"/>
    <x v="494"/>
    <x v="10"/>
    <x v="6"/>
    <n v="916890466"/>
    <d v="2017-01-16T00:00:00"/>
    <x v="1"/>
    <x v="26"/>
    <n v="7119"/>
    <n v="255.28"/>
    <n v="159.41999999999999"/>
    <n v="95.86"/>
    <n v="1134910.98"/>
    <n v="682427.34"/>
    <n v="-452483.64"/>
    <n v="1.66305028166076"/>
    <n v="-0.66305028166075497"/>
  </r>
  <r>
    <x v="2"/>
    <x v="165"/>
    <x v="6"/>
    <x v="0"/>
    <x v="0"/>
    <x v="495"/>
    <x v="6"/>
    <x v="0"/>
    <n v="181418025"/>
    <d v="2013-01-17T00:00:00"/>
    <x v="2"/>
    <x v="2"/>
    <n v="4480"/>
    <n v="651.21"/>
    <n v="524.96"/>
    <n v="126.25"/>
    <n v="2351820.7999999998"/>
    <n v="565600"/>
    <n v="-1786220.8"/>
    <n v="4.1580990099009902"/>
    <n v="-3.1580990099009898"/>
  </r>
  <r>
    <x v="1"/>
    <x v="67"/>
    <x v="2"/>
    <x v="0"/>
    <x v="1"/>
    <x v="496"/>
    <x v="0"/>
    <x v="1"/>
    <n v="395562589"/>
    <d v="2010-01-12T00:00:00"/>
    <x v="3"/>
    <x v="2"/>
    <n v="4615"/>
    <n v="47.45"/>
    <n v="31.79"/>
    <n v="15.66"/>
    <n v="146710.85"/>
    <n v="72270.899999999994"/>
    <n v="-74439.95"/>
    <n v="2.0300127713920801"/>
    <n v="-1.0300127713920799"/>
  </r>
  <r>
    <x v="1"/>
    <x v="142"/>
    <x v="0"/>
    <x v="1"/>
    <x v="3"/>
    <x v="497"/>
    <x v="10"/>
    <x v="7"/>
    <n v="459372985"/>
    <d v="2012-03-22T00:00:00"/>
    <x v="2"/>
    <x v="83"/>
    <n v="7529"/>
    <n v="255.28"/>
    <n v="159.41999999999999"/>
    <n v="95.86"/>
    <n v="1200273.18"/>
    <n v="721729.94"/>
    <n v="-478543.24"/>
    <n v="1.66305028166076"/>
    <n v="-0.66305028166075497"/>
  </r>
  <r>
    <x v="1"/>
    <x v="93"/>
    <x v="8"/>
    <x v="0"/>
    <x v="2"/>
    <x v="498"/>
    <x v="8"/>
    <x v="7"/>
    <n v="693210542"/>
    <d v="2012-08-13T00:00:00"/>
    <x v="1"/>
    <x v="148"/>
    <n v="5259"/>
    <n v="421.89"/>
    <n v="364.69"/>
    <n v="57.2"/>
    <n v="1917904.71"/>
    <n v="300814.8"/>
    <n v="-1617089.91"/>
    <n v="6.3756993006993001"/>
    <n v="-5.3756993006993001"/>
  </r>
  <r>
    <x v="2"/>
    <x v="38"/>
    <x v="4"/>
    <x v="1"/>
    <x v="2"/>
    <x v="70"/>
    <x v="9"/>
    <x v="2"/>
    <n v="587749087"/>
    <d v="2012-07-01T00:00:00"/>
    <x v="5"/>
    <x v="167"/>
    <n v="6871"/>
    <n v="81.73"/>
    <n v="56.67"/>
    <n v="25.06"/>
    <n v="389379.57"/>
    <n v="172187.26"/>
    <n v="-217192.31"/>
    <n v="2.2613727055067798"/>
    <n v="-1.26137270550678"/>
  </r>
  <r>
    <x v="1"/>
    <x v="136"/>
    <x v="9"/>
    <x v="1"/>
    <x v="2"/>
    <x v="499"/>
    <x v="3"/>
    <x v="2"/>
    <n v="153974950"/>
    <d v="2011-09-20T00:00:00"/>
    <x v="3"/>
    <x v="12"/>
    <n v="3464"/>
    <n v="9.33"/>
    <n v="6.92"/>
    <n v="2.41"/>
    <n v="23970.880000000001"/>
    <n v="8348.24"/>
    <n v="-15622.64"/>
    <n v="2.87136929460581"/>
    <n v="-1.87136929460581"/>
  </r>
  <r>
    <x v="5"/>
    <x v="150"/>
    <x v="10"/>
    <x v="0"/>
    <x v="2"/>
    <x v="500"/>
    <x v="4"/>
    <x v="1"/>
    <n v="373186957"/>
    <d v="2010-07-04T00:00:00"/>
    <x v="5"/>
    <x v="5"/>
    <n v="3169"/>
    <n v="154.06"/>
    <n v="90.93"/>
    <n v="63.13"/>
    <n v="288157.17"/>
    <n v="200058.97"/>
    <n v="-88098.200000000099"/>
    <n v="1.44036115951212"/>
    <n v="-0.44036115951211802"/>
  </r>
  <r>
    <x v="4"/>
    <x v="6"/>
    <x v="4"/>
    <x v="1"/>
    <x v="0"/>
    <x v="501"/>
    <x v="5"/>
    <x v="5"/>
    <n v="946996438"/>
    <d v="2014-11-13T00:00:00"/>
    <x v="2"/>
    <x v="58"/>
    <n v="6145"/>
    <n v="81.73"/>
    <n v="56.67"/>
    <n v="25.06"/>
    <n v="348237.15"/>
    <n v="153993.70000000001"/>
    <n v="-194243.45"/>
    <n v="2.2613727055067798"/>
    <n v="-1.26137270550678"/>
  </r>
  <r>
    <x v="1"/>
    <x v="178"/>
    <x v="1"/>
    <x v="0"/>
    <x v="3"/>
    <x v="502"/>
    <x v="3"/>
    <x v="5"/>
    <n v="747327220"/>
    <d v="2014-09-15T00:00:00"/>
    <x v="1"/>
    <x v="126"/>
    <n v="9587"/>
    <n v="152.58000000000001"/>
    <n v="97.44"/>
    <n v="55.14"/>
    <n v="934157.28"/>
    <n v="528627.18000000005"/>
    <n v="-405530.1"/>
    <n v="1.76713819368879"/>
    <n v="-0.76713819368879199"/>
  </r>
  <r>
    <x v="5"/>
    <x v="145"/>
    <x v="11"/>
    <x v="1"/>
    <x v="3"/>
    <x v="503"/>
    <x v="4"/>
    <x v="3"/>
    <n v="966415631"/>
    <d v="2015-07-05T00:00:00"/>
    <x v="5"/>
    <x v="15"/>
    <n v="2716"/>
    <n v="668.27"/>
    <n v="502.54"/>
    <n v="165.73"/>
    <n v="1364898.64"/>
    <n v="450122.68"/>
    <n v="-914775.96"/>
    <n v="3.0322814215893299"/>
    <n v="-2.0322814215893299"/>
  </r>
  <r>
    <x v="1"/>
    <x v="7"/>
    <x v="5"/>
    <x v="0"/>
    <x v="0"/>
    <x v="504"/>
    <x v="5"/>
    <x v="2"/>
    <n v="166810500"/>
    <d v="2011-11-21T00:00:00"/>
    <x v="1"/>
    <x v="64"/>
    <n v="1789"/>
    <n v="109.28"/>
    <n v="35.840000000000003"/>
    <n v="73.44"/>
    <n v="64117.760000000002"/>
    <n v="131384.16"/>
    <n v="67266.399999999994"/>
    <n v="0.48801742919390001"/>
    <n v="0.51198257080609999"/>
  </r>
  <r>
    <x v="4"/>
    <x v="46"/>
    <x v="8"/>
    <x v="1"/>
    <x v="3"/>
    <x v="505"/>
    <x v="3"/>
    <x v="3"/>
    <n v="131373155"/>
    <d v="2015-10-24T00:00:00"/>
    <x v="0"/>
    <x v="43"/>
    <n v="5091"/>
    <n v="421.89"/>
    <n v="364.69"/>
    <n v="57.2"/>
    <n v="1856636.79"/>
    <n v="291205.2"/>
    <n v="-1565431.59"/>
    <n v="6.3756993006993001"/>
    <n v="-5.3756993006993001"/>
  </r>
  <r>
    <x v="5"/>
    <x v="128"/>
    <x v="10"/>
    <x v="0"/>
    <x v="2"/>
    <x v="506"/>
    <x v="6"/>
    <x v="7"/>
    <n v="913277423"/>
    <d v="2012-12-28T00:00:00"/>
    <x v="6"/>
    <x v="168"/>
    <n v="7939"/>
    <n v="154.06"/>
    <n v="90.93"/>
    <n v="63.13"/>
    <n v="721893.27"/>
    <n v="501189.07"/>
    <n v="-220704.2"/>
    <n v="1.44036115951212"/>
    <n v="-0.44036115951211802"/>
  </r>
  <r>
    <x v="1"/>
    <x v="116"/>
    <x v="4"/>
    <x v="1"/>
    <x v="0"/>
    <x v="437"/>
    <x v="4"/>
    <x v="0"/>
    <n v="386009633"/>
    <d v="2013-05-04T00:00:00"/>
    <x v="0"/>
    <x v="96"/>
    <n v="7683"/>
    <n v="81.73"/>
    <n v="56.67"/>
    <n v="25.06"/>
    <n v="435395.61"/>
    <n v="192535.98"/>
    <n v="-242859.63"/>
    <n v="2.2613727055067798"/>
    <n v="-1.26137270550678"/>
  </r>
  <r>
    <x v="1"/>
    <x v="148"/>
    <x v="4"/>
    <x v="1"/>
    <x v="3"/>
    <x v="507"/>
    <x v="3"/>
    <x v="4"/>
    <n v="993368613"/>
    <d v="2016-02-16T00:00:00"/>
    <x v="3"/>
    <x v="2"/>
    <n v="8702"/>
    <n v="81.73"/>
    <n v="56.67"/>
    <n v="25.06"/>
    <n v="493142.34"/>
    <n v="218072.12"/>
    <n v="-275070.21999999997"/>
    <n v="2.2613727055067798"/>
    <n v="-1.26137270550678"/>
  </r>
  <r>
    <x v="5"/>
    <x v="161"/>
    <x v="6"/>
    <x v="1"/>
    <x v="3"/>
    <x v="82"/>
    <x v="8"/>
    <x v="5"/>
    <n v="299465692"/>
    <d v="2014-06-26T00:00:00"/>
    <x v="2"/>
    <x v="159"/>
    <n v="7408"/>
    <n v="651.21"/>
    <n v="524.96"/>
    <n v="126.25"/>
    <n v="3888903.68"/>
    <n v="935260"/>
    <n v="-2953643.68"/>
    <n v="4.1580990099009902"/>
    <n v="-3.1580990099009898"/>
  </r>
  <r>
    <x v="3"/>
    <x v="133"/>
    <x v="10"/>
    <x v="1"/>
    <x v="2"/>
    <x v="508"/>
    <x v="3"/>
    <x v="0"/>
    <n v="438724696"/>
    <d v="2013-05-10T00:00:00"/>
    <x v="6"/>
    <x v="2"/>
    <n v="7242"/>
    <n v="154.06"/>
    <n v="90.93"/>
    <n v="63.13"/>
    <n v="658515.06000000006"/>
    <n v="457187.46"/>
    <n v="-201327.6"/>
    <n v="1.44036115951212"/>
    <n v="-0.44036115951211802"/>
  </r>
  <r>
    <x v="2"/>
    <x v="104"/>
    <x v="7"/>
    <x v="1"/>
    <x v="3"/>
    <x v="509"/>
    <x v="2"/>
    <x v="7"/>
    <n v="465881955"/>
    <d v="2012-08-17T00:00:00"/>
    <x v="6"/>
    <x v="78"/>
    <n v="3678"/>
    <n v="437.2"/>
    <n v="263.33"/>
    <n v="173.87"/>
    <n v="968527.74"/>
    <n v="639493.86"/>
    <n v="-329033.88"/>
    <n v="1.51452234428021"/>
    <n v="-0.51452234428020904"/>
  </r>
  <r>
    <x v="1"/>
    <x v="148"/>
    <x v="0"/>
    <x v="0"/>
    <x v="2"/>
    <x v="510"/>
    <x v="7"/>
    <x v="5"/>
    <n v="405986297"/>
    <d v="2015-02-01T00:00:00"/>
    <x v="5"/>
    <x v="169"/>
    <n v="9222"/>
    <n v="255.28"/>
    <n v="159.41999999999999"/>
    <n v="95.86"/>
    <n v="1470171.24"/>
    <n v="884020.92"/>
    <n v="-586150.31999999995"/>
    <n v="1.66305028166076"/>
    <n v="-0.66305028166075497"/>
  </r>
  <r>
    <x v="5"/>
    <x v="127"/>
    <x v="11"/>
    <x v="0"/>
    <x v="0"/>
    <x v="511"/>
    <x v="1"/>
    <x v="1"/>
    <n v="804399049"/>
    <d v="2010-06-23T00:00:00"/>
    <x v="4"/>
    <x v="80"/>
    <n v="8409"/>
    <n v="668.27"/>
    <n v="502.54"/>
    <n v="165.73"/>
    <n v="4225858.8600000003"/>
    <n v="1393623.57"/>
    <n v="-2832235.29"/>
    <n v="3.0322814215893299"/>
    <n v="-2.0322814215893299"/>
  </r>
  <r>
    <x v="1"/>
    <x v="17"/>
    <x v="2"/>
    <x v="0"/>
    <x v="3"/>
    <x v="512"/>
    <x v="6"/>
    <x v="4"/>
    <n v="476794040"/>
    <d v="2016-07-03T00:00:00"/>
    <x v="5"/>
    <x v="170"/>
    <n v="2807"/>
    <n v="47.45"/>
    <n v="31.79"/>
    <n v="15.66"/>
    <n v="89234.53"/>
    <n v="43957.62"/>
    <n v="-45276.91"/>
    <n v="2.0300127713920801"/>
    <n v="-1.0300127713920799"/>
  </r>
  <r>
    <x v="3"/>
    <x v="124"/>
    <x v="4"/>
    <x v="1"/>
    <x v="2"/>
    <x v="488"/>
    <x v="8"/>
    <x v="7"/>
    <n v="559157598"/>
    <d v="2012-12-08T00:00:00"/>
    <x v="0"/>
    <x v="100"/>
    <n v="6014"/>
    <n v="81.73"/>
    <n v="56.67"/>
    <n v="25.06"/>
    <n v="340813.38"/>
    <n v="150710.84"/>
    <n v="-190102.54"/>
    <n v="2.2613727055067798"/>
    <n v="-1.26137270550678"/>
  </r>
  <r>
    <x v="5"/>
    <x v="128"/>
    <x v="7"/>
    <x v="0"/>
    <x v="3"/>
    <x v="513"/>
    <x v="11"/>
    <x v="3"/>
    <n v="457788550"/>
    <d v="2015-04-04T00:00:00"/>
    <x v="0"/>
    <x v="11"/>
    <n v="8660"/>
    <n v="437.2"/>
    <n v="263.33"/>
    <n v="173.87"/>
    <n v="2280437.7999999998"/>
    <n v="1505714.2"/>
    <n v="-774723.6"/>
    <n v="1.51452234428021"/>
    <n v="-0.51452234428020904"/>
  </r>
  <r>
    <x v="3"/>
    <x v="151"/>
    <x v="10"/>
    <x v="0"/>
    <x v="2"/>
    <x v="220"/>
    <x v="6"/>
    <x v="1"/>
    <n v="999298226"/>
    <d v="2010-05-25T00:00:00"/>
    <x v="3"/>
    <x v="9"/>
    <n v="3407"/>
    <n v="154.06"/>
    <n v="90.93"/>
    <n v="63.13"/>
    <n v="309798.51"/>
    <n v="215083.91"/>
    <n v="-94714.6"/>
    <n v="1.44036115951212"/>
    <n v="-0.44036115951211802"/>
  </r>
  <r>
    <x v="1"/>
    <x v="67"/>
    <x v="8"/>
    <x v="1"/>
    <x v="1"/>
    <x v="514"/>
    <x v="0"/>
    <x v="2"/>
    <n v="380610454"/>
    <d v="2011-12-29T00:00:00"/>
    <x v="2"/>
    <x v="86"/>
    <n v="9946"/>
    <n v="421.89"/>
    <n v="364.69"/>
    <n v="57.2"/>
    <n v="3627206.74"/>
    <n v="568911.19999999995"/>
    <n v="-3058295.54"/>
    <n v="6.3756993006993001"/>
    <n v="-5.3756993006993001"/>
  </r>
  <r>
    <x v="2"/>
    <x v="155"/>
    <x v="0"/>
    <x v="0"/>
    <x v="1"/>
    <x v="515"/>
    <x v="6"/>
    <x v="7"/>
    <n v="918961560"/>
    <d v="2012-05-24T00:00:00"/>
    <x v="2"/>
    <x v="44"/>
    <n v="2"/>
    <n v="255.28"/>
    <n v="159.41999999999999"/>
    <n v="95.86"/>
    <n v="318.83999999999997"/>
    <n v="191.72"/>
    <n v="-127.12"/>
    <n v="1.66305028166076"/>
    <n v="-0.66305028166075497"/>
  </r>
  <r>
    <x v="5"/>
    <x v="40"/>
    <x v="6"/>
    <x v="0"/>
    <x v="3"/>
    <x v="516"/>
    <x v="0"/>
    <x v="3"/>
    <n v="501900374"/>
    <d v="2016-01-24T00:00:00"/>
    <x v="5"/>
    <x v="37"/>
    <n v="2329"/>
    <n v="651.21"/>
    <n v="524.96"/>
    <n v="126.25"/>
    <n v="1222631.8400000001"/>
    <n v="294036.25"/>
    <n v="-928595.59"/>
    <n v="4.1580990099009902"/>
    <n v="-3.1580990099009898"/>
  </r>
  <r>
    <x v="5"/>
    <x v="92"/>
    <x v="11"/>
    <x v="0"/>
    <x v="0"/>
    <x v="517"/>
    <x v="1"/>
    <x v="0"/>
    <n v="237288224"/>
    <d v="2013-09-09T00:00:00"/>
    <x v="1"/>
    <x v="171"/>
    <n v="7713"/>
    <n v="668.27"/>
    <n v="502.54"/>
    <n v="165.73"/>
    <n v="3876091.02"/>
    <n v="1278275.49"/>
    <n v="-2597815.5299999998"/>
    <n v="3.0322814215893299"/>
    <n v="-2.0322814215893299"/>
  </r>
  <r>
    <x v="2"/>
    <x v="42"/>
    <x v="7"/>
    <x v="0"/>
    <x v="1"/>
    <x v="314"/>
    <x v="7"/>
    <x v="3"/>
    <n v="403298938"/>
    <d v="2015-10-17T00:00:00"/>
    <x v="0"/>
    <x v="126"/>
    <n v="3973"/>
    <n v="437.2"/>
    <n v="263.33"/>
    <n v="173.87"/>
    <n v="1046210.09"/>
    <n v="690785.51"/>
    <n v="-355424.58"/>
    <n v="1.51452234428021"/>
    <n v="-0.51452234428020904"/>
  </r>
  <r>
    <x v="2"/>
    <x v="121"/>
    <x v="1"/>
    <x v="1"/>
    <x v="3"/>
    <x v="518"/>
    <x v="0"/>
    <x v="2"/>
    <n v="898418843"/>
    <d v="2011-04-14T00:00:00"/>
    <x v="2"/>
    <x v="2"/>
    <n v="955"/>
    <n v="152.58000000000001"/>
    <n v="97.44"/>
    <n v="55.14"/>
    <n v="93055.2"/>
    <n v="52658.7"/>
    <n v="-40396.5"/>
    <n v="1.76713819368879"/>
    <n v="-0.76713819368879199"/>
  </r>
  <r>
    <x v="2"/>
    <x v="12"/>
    <x v="1"/>
    <x v="1"/>
    <x v="2"/>
    <x v="519"/>
    <x v="3"/>
    <x v="4"/>
    <n v="791446769"/>
    <d v="2016-11-13T00:00:00"/>
    <x v="5"/>
    <x v="172"/>
    <n v="5541"/>
    <n v="152.58000000000001"/>
    <n v="97.44"/>
    <n v="55.14"/>
    <n v="539915.04"/>
    <n v="305530.74"/>
    <n v="-234384.3"/>
    <n v="1.76713819368879"/>
    <n v="-0.76713819368879199"/>
  </r>
  <r>
    <x v="0"/>
    <x v="19"/>
    <x v="2"/>
    <x v="1"/>
    <x v="0"/>
    <x v="520"/>
    <x v="9"/>
    <x v="2"/>
    <n v="571494042"/>
    <d v="2011-12-16T00:00:00"/>
    <x v="6"/>
    <x v="45"/>
    <n v="6642"/>
    <n v="47.45"/>
    <n v="31.79"/>
    <n v="15.66"/>
    <n v="211149.18"/>
    <n v="104013.72"/>
    <n v="-107135.46"/>
    <n v="2.0300127713920801"/>
    <n v="-1.0300127713920799"/>
  </r>
  <r>
    <x v="0"/>
    <x v="76"/>
    <x v="7"/>
    <x v="1"/>
    <x v="0"/>
    <x v="521"/>
    <x v="8"/>
    <x v="2"/>
    <n v="797984492"/>
    <d v="2011-08-13T00:00:00"/>
    <x v="0"/>
    <x v="148"/>
    <n v="199"/>
    <n v="437.2"/>
    <n v="263.33"/>
    <n v="173.87"/>
    <n v="52402.67"/>
    <n v="34600.129999999997"/>
    <n v="-17802.54"/>
    <n v="1.51452234428021"/>
    <n v="-0.51452234428020904"/>
  </r>
  <r>
    <x v="0"/>
    <x v="19"/>
    <x v="7"/>
    <x v="1"/>
    <x v="1"/>
    <x v="522"/>
    <x v="6"/>
    <x v="4"/>
    <n v="750654447"/>
    <d v="2016-04-19T00:00:00"/>
    <x v="3"/>
    <x v="26"/>
    <n v="4187"/>
    <n v="437.2"/>
    <n v="263.33"/>
    <n v="173.87"/>
    <n v="1102562.71"/>
    <n v="727993.69"/>
    <n v="-374569.02"/>
    <n v="1.51452234428021"/>
    <n v="-0.51452234428020904"/>
  </r>
  <r>
    <x v="5"/>
    <x v="91"/>
    <x v="5"/>
    <x v="1"/>
    <x v="2"/>
    <x v="523"/>
    <x v="5"/>
    <x v="4"/>
    <n v="679552733"/>
    <d v="2016-08-11T00:00:00"/>
    <x v="2"/>
    <x v="2"/>
    <n v="3610"/>
    <n v="109.28"/>
    <n v="35.840000000000003"/>
    <n v="73.44"/>
    <n v="129382.39999999999"/>
    <n v="265118.40000000002"/>
    <n v="135736"/>
    <n v="0.48801742919390001"/>
    <n v="0.51198257080609999"/>
  </r>
  <r>
    <x v="1"/>
    <x v="129"/>
    <x v="10"/>
    <x v="1"/>
    <x v="2"/>
    <x v="524"/>
    <x v="10"/>
    <x v="7"/>
    <n v="455040681"/>
    <d v="2012-02-02T00:00:00"/>
    <x v="2"/>
    <x v="69"/>
    <n v="5504"/>
    <n v="154.06"/>
    <n v="90.93"/>
    <n v="63.13"/>
    <n v="500478.71999999997"/>
    <n v="347467.52000000002"/>
    <n v="-153011.20000000001"/>
    <n v="1.44036115951212"/>
    <n v="-0.44036115951211802"/>
  </r>
  <r>
    <x v="1"/>
    <x v="153"/>
    <x v="5"/>
    <x v="0"/>
    <x v="0"/>
    <x v="525"/>
    <x v="5"/>
    <x v="0"/>
    <n v="917792117"/>
    <d v="2013-07-10T00:00:00"/>
    <x v="4"/>
    <x v="2"/>
    <n v="3938"/>
    <n v="109.28"/>
    <n v="35.840000000000003"/>
    <n v="73.44"/>
    <n v="141137.92000000001"/>
    <n v="289206.71999999997"/>
    <n v="148068.79999999999"/>
    <n v="0.48801742919390001"/>
    <n v="0.51198257080609999"/>
  </r>
  <r>
    <x v="1"/>
    <x v="120"/>
    <x v="7"/>
    <x v="1"/>
    <x v="2"/>
    <x v="526"/>
    <x v="8"/>
    <x v="2"/>
    <n v="728793370"/>
    <d v="2011-12-08T00:00:00"/>
    <x v="2"/>
    <x v="173"/>
    <n v="5009"/>
    <n v="437.2"/>
    <n v="263.33"/>
    <n v="173.87"/>
    <n v="1319019.97"/>
    <n v="870914.83"/>
    <n v="-448105.14"/>
    <n v="1.51452234428021"/>
    <n v="-0.51452234428020904"/>
  </r>
  <r>
    <x v="5"/>
    <x v="114"/>
    <x v="9"/>
    <x v="1"/>
    <x v="1"/>
    <x v="527"/>
    <x v="6"/>
    <x v="3"/>
    <n v="419343268"/>
    <d v="2015-06-19T00:00:00"/>
    <x v="6"/>
    <x v="174"/>
    <n v="1847"/>
    <n v="9.33"/>
    <n v="6.92"/>
    <n v="2.41"/>
    <n v="12781.24"/>
    <n v="4451.2700000000004"/>
    <n v="-8329.9699999999993"/>
    <n v="2.87136929460581"/>
    <n v="-1.87136929460581"/>
  </r>
  <r>
    <x v="3"/>
    <x v="35"/>
    <x v="3"/>
    <x v="0"/>
    <x v="0"/>
    <x v="59"/>
    <x v="8"/>
    <x v="0"/>
    <n v="141053140"/>
    <d v="2013-07-13T00:00:00"/>
    <x v="0"/>
    <x v="9"/>
    <n v="9613"/>
    <n v="205.7"/>
    <n v="117.11"/>
    <n v="88.59"/>
    <n v="1125778.43"/>
    <n v="851615.67"/>
    <n v="-274162.76"/>
    <n v="1.3219324980246101"/>
    <n v="-0.32193249802460799"/>
  </r>
  <r>
    <x v="5"/>
    <x v="62"/>
    <x v="3"/>
    <x v="0"/>
    <x v="1"/>
    <x v="528"/>
    <x v="10"/>
    <x v="5"/>
    <n v="115846812"/>
    <d v="2014-02-18T00:00:00"/>
    <x v="3"/>
    <x v="65"/>
    <n v="501"/>
    <n v="205.7"/>
    <n v="117.11"/>
    <n v="88.59"/>
    <n v="58672.11"/>
    <n v="44383.59"/>
    <n v="-14288.52"/>
    <n v="1.3219324980246101"/>
    <n v="-0.32193249802460799"/>
  </r>
  <r>
    <x v="1"/>
    <x v="16"/>
    <x v="9"/>
    <x v="1"/>
    <x v="0"/>
    <x v="529"/>
    <x v="6"/>
    <x v="2"/>
    <n v="185960614"/>
    <d v="2011-05-28T00:00:00"/>
    <x v="0"/>
    <x v="32"/>
    <n v="8733"/>
    <n v="9.33"/>
    <n v="6.92"/>
    <n v="2.41"/>
    <n v="60432.36"/>
    <n v="21046.53"/>
    <n v="-39385.83"/>
    <n v="2.87136929460581"/>
    <n v="-1.87136929460581"/>
  </r>
  <r>
    <x v="5"/>
    <x v="98"/>
    <x v="11"/>
    <x v="1"/>
    <x v="1"/>
    <x v="2"/>
    <x v="0"/>
    <x v="2"/>
    <n v="263943374"/>
    <d v="2011-09-25T00:00:00"/>
    <x v="5"/>
    <x v="2"/>
    <n v="5565"/>
    <n v="668.27"/>
    <n v="502.54"/>
    <n v="165.73"/>
    <n v="2796635.1"/>
    <n v="922287.45"/>
    <n v="-1874347.65"/>
    <n v="3.0322814215893299"/>
    <n v="-2.0322814215893299"/>
  </r>
  <r>
    <x v="5"/>
    <x v="88"/>
    <x v="6"/>
    <x v="1"/>
    <x v="0"/>
    <x v="109"/>
    <x v="6"/>
    <x v="3"/>
    <n v="782656419"/>
    <d v="2015-04-26T00:00:00"/>
    <x v="5"/>
    <x v="19"/>
    <n v="4282"/>
    <n v="651.21"/>
    <n v="524.96"/>
    <n v="126.25"/>
    <n v="2247878.7200000002"/>
    <n v="540602.5"/>
    <n v="-1707276.22"/>
    <n v="4.1580990099009902"/>
    <n v="-3.1580990099009898"/>
  </r>
  <r>
    <x v="1"/>
    <x v="41"/>
    <x v="6"/>
    <x v="1"/>
    <x v="3"/>
    <x v="472"/>
    <x v="9"/>
    <x v="2"/>
    <n v="445273578"/>
    <d v="2012-09-01T00:00:00"/>
    <x v="0"/>
    <x v="175"/>
    <n v="5201"/>
    <n v="651.21"/>
    <n v="524.96"/>
    <n v="126.25"/>
    <n v="2730316.96"/>
    <n v="656626.25"/>
    <n v="-2073690.71"/>
    <n v="4.1580990099009902"/>
    <n v="-3.1580990099009898"/>
  </r>
  <r>
    <x v="2"/>
    <x v="42"/>
    <x v="6"/>
    <x v="0"/>
    <x v="1"/>
    <x v="530"/>
    <x v="2"/>
    <x v="3"/>
    <n v="275281178"/>
    <d v="2015-02-14T00:00:00"/>
    <x v="0"/>
    <x v="2"/>
    <n v="673"/>
    <n v="651.21"/>
    <n v="524.96"/>
    <n v="126.25"/>
    <n v="353298.08"/>
    <n v="84966.25"/>
    <n v="-268331.83"/>
    <n v="4.1580990099009902"/>
    <n v="-3.1580990099009898"/>
  </r>
  <r>
    <x v="5"/>
    <x v="74"/>
    <x v="9"/>
    <x v="0"/>
    <x v="0"/>
    <x v="531"/>
    <x v="7"/>
    <x v="7"/>
    <n v="466478049"/>
    <d v="2012-10-29T00:00:00"/>
    <x v="1"/>
    <x v="44"/>
    <n v="76"/>
    <n v="9.33"/>
    <n v="6.92"/>
    <n v="2.41"/>
    <n v="525.91999999999996"/>
    <n v="183.16"/>
    <n v="-342.76"/>
    <n v="2.87136929460581"/>
    <n v="-1.87136929460581"/>
  </r>
  <r>
    <x v="3"/>
    <x v="35"/>
    <x v="8"/>
    <x v="1"/>
    <x v="3"/>
    <x v="532"/>
    <x v="3"/>
    <x v="4"/>
    <n v="832975518"/>
    <d v="2017-01-15T00:00:00"/>
    <x v="5"/>
    <x v="176"/>
    <n v="4821"/>
    <n v="421.89"/>
    <n v="364.69"/>
    <n v="57.2"/>
    <n v="1758170.49"/>
    <n v="275761.2"/>
    <n v="-1482409.29"/>
    <n v="6.3756993006993001"/>
    <n v="-5.3756993006993001"/>
  </r>
  <r>
    <x v="1"/>
    <x v="179"/>
    <x v="0"/>
    <x v="0"/>
    <x v="2"/>
    <x v="533"/>
    <x v="10"/>
    <x v="5"/>
    <n v="359197413"/>
    <d v="2014-08-03T00:00:00"/>
    <x v="5"/>
    <x v="154"/>
    <n v="3352"/>
    <n v="255.28"/>
    <n v="159.41999999999999"/>
    <n v="95.86"/>
    <n v="534375.84"/>
    <n v="321322.71999999997"/>
    <n v="-213053.12"/>
    <n v="1.66305028166076"/>
    <n v="-0.66305028166075497"/>
  </r>
  <r>
    <x v="3"/>
    <x v="60"/>
    <x v="0"/>
    <x v="0"/>
    <x v="0"/>
    <x v="534"/>
    <x v="9"/>
    <x v="5"/>
    <n v="349880063"/>
    <d v="2014-12-05T00:00:00"/>
    <x v="6"/>
    <x v="37"/>
    <n v="6141"/>
    <n v="255.28"/>
    <n v="159.41999999999999"/>
    <n v="95.86"/>
    <n v="978998.22"/>
    <n v="588676.26"/>
    <n v="-390321.96"/>
    <n v="1.66305028166076"/>
    <n v="-0.66305028166075497"/>
  </r>
  <r>
    <x v="2"/>
    <x v="155"/>
    <x v="7"/>
    <x v="0"/>
    <x v="0"/>
    <x v="535"/>
    <x v="11"/>
    <x v="1"/>
    <n v="380072295"/>
    <d v="2010-03-15T00:00:00"/>
    <x v="1"/>
    <x v="106"/>
    <n v="693"/>
    <n v="437.2"/>
    <n v="263.33"/>
    <n v="173.87"/>
    <n v="182487.69"/>
    <n v="120491.91"/>
    <n v="-61995.78"/>
    <n v="1.51452234428021"/>
    <n v="-0.51452234428020904"/>
  </r>
  <r>
    <x v="3"/>
    <x v="124"/>
    <x v="11"/>
    <x v="0"/>
    <x v="1"/>
    <x v="536"/>
    <x v="10"/>
    <x v="1"/>
    <n v="545135438"/>
    <d v="2010-02-27T00:00:00"/>
    <x v="0"/>
    <x v="13"/>
    <n v="6545"/>
    <n v="668.27"/>
    <n v="502.54"/>
    <n v="165.73"/>
    <n v="3289124.3"/>
    <n v="1084702.8500000001"/>
    <n v="-2204421.4500000002"/>
    <n v="3.0322814215893299"/>
    <n v="-2.0322814215893299"/>
  </r>
  <r>
    <x v="3"/>
    <x v="30"/>
    <x v="0"/>
    <x v="1"/>
    <x v="1"/>
    <x v="537"/>
    <x v="3"/>
    <x v="7"/>
    <n v="110743319"/>
    <d v="2012-09-05T00:00:00"/>
    <x v="4"/>
    <x v="22"/>
    <n v="264"/>
    <n v="255.28"/>
    <n v="159.41999999999999"/>
    <n v="95.86"/>
    <n v="42086.879999999997"/>
    <n v="25307.040000000001"/>
    <n v="-16779.84"/>
    <n v="1.66305028166076"/>
    <n v="-0.66305028166075497"/>
  </r>
  <r>
    <x v="5"/>
    <x v="62"/>
    <x v="7"/>
    <x v="1"/>
    <x v="1"/>
    <x v="538"/>
    <x v="7"/>
    <x v="4"/>
    <n v="662882268"/>
    <d v="2016-04-17T00:00:00"/>
    <x v="5"/>
    <x v="2"/>
    <n v="449"/>
    <n v="437.2"/>
    <n v="263.33"/>
    <n v="173.87"/>
    <n v="118235.17"/>
    <n v="78067.63"/>
    <n v="-40167.54"/>
    <n v="1.51452234428021"/>
    <n v="-0.51452234428020904"/>
  </r>
  <r>
    <x v="5"/>
    <x v="28"/>
    <x v="8"/>
    <x v="1"/>
    <x v="1"/>
    <x v="539"/>
    <x v="6"/>
    <x v="1"/>
    <n v="257851111"/>
    <d v="2010-11-20T00:00:00"/>
    <x v="0"/>
    <x v="177"/>
    <n v="2729"/>
    <n v="421.89"/>
    <n v="364.69"/>
    <n v="57.2"/>
    <n v="995239.01"/>
    <n v="156098.79999999999"/>
    <n v="-839140.21"/>
    <n v="6.3756993006993001"/>
    <n v="-5.3756993006993001"/>
  </r>
  <r>
    <x v="5"/>
    <x v="177"/>
    <x v="0"/>
    <x v="1"/>
    <x v="0"/>
    <x v="540"/>
    <x v="3"/>
    <x v="4"/>
    <n v="172261178"/>
    <d v="2016-09-13T00:00:00"/>
    <x v="3"/>
    <x v="28"/>
    <n v="4765"/>
    <n v="255.28"/>
    <n v="159.41999999999999"/>
    <n v="95.86"/>
    <n v="759636.3"/>
    <n v="456772.9"/>
    <n v="-302863.40000000002"/>
    <n v="1.66305028166076"/>
    <n v="-0.66305028166075497"/>
  </r>
  <r>
    <x v="1"/>
    <x v="178"/>
    <x v="4"/>
    <x v="1"/>
    <x v="2"/>
    <x v="541"/>
    <x v="1"/>
    <x v="0"/>
    <n v="853036296"/>
    <d v="2013-01-06T00:00:00"/>
    <x v="5"/>
    <x v="2"/>
    <n v="1251"/>
    <n v="81.73"/>
    <n v="56.67"/>
    <n v="25.06"/>
    <n v="70894.17"/>
    <n v="31350.06"/>
    <n v="-39544.11"/>
    <n v="2.2613727055067798"/>
    <n v="-1.26137270550678"/>
  </r>
  <r>
    <x v="1"/>
    <x v="36"/>
    <x v="9"/>
    <x v="1"/>
    <x v="0"/>
    <x v="542"/>
    <x v="4"/>
    <x v="7"/>
    <n v="567412793"/>
    <d v="2012-03-27T00:00:00"/>
    <x v="3"/>
    <x v="49"/>
    <n v="8910"/>
    <n v="9.33"/>
    <n v="6.92"/>
    <n v="2.41"/>
    <n v="61657.2"/>
    <n v="21473.1"/>
    <n v="-40184.1"/>
    <n v="2.87136929460581"/>
    <n v="-1.87136929460581"/>
  </r>
  <r>
    <x v="6"/>
    <x v="180"/>
    <x v="5"/>
    <x v="1"/>
    <x v="3"/>
    <x v="533"/>
    <x v="10"/>
    <x v="5"/>
    <n v="352939498"/>
    <d v="2014-10-03T00:00:00"/>
    <x v="6"/>
    <x v="178"/>
    <n v="1495"/>
    <n v="109.28"/>
    <n v="35.840000000000003"/>
    <n v="73.44"/>
    <n v="53580.800000000003"/>
    <n v="109792.8"/>
    <n v="56212"/>
    <n v="0.48801742919390001"/>
    <n v="0.51198257080609999"/>
  </r>
  <r>
    <x v="5"/>
    <x v="149"/>
    <x v="5"/>
    <x v="0"/>
    <x v="0"/>
    <x v="543"/>
    <x v="6"/>
    <x v="0"/>
    <n v="867477738"/>
    <d v="2013-05-27T00:00:00"/>
    <x v="1"/>
    <x v="179"/>
    <n v="4795"/>
    <n v="109.28"/>
    <n v="35.840000000000003"/>
    <n v="73.44"/>
    <n v="171852.79999999999"/>
    <n v="352144.8"/>
    <n v="180292"/>
    <n v="0.48801742919390001"/>
    <n v="0.51198257080609999"/>
  </r>
  <r>
    <x v="1"/>
    <x v="169"/>
    <x v="7"/>
    <x v="1"/>
    <x v="3"/>
    <x v="8"/>
    <x v="3"/>
    <x v="4"/>
    <n v="139201343"/>
    <d v="2016-06-09T00:00:00"/>
    <x v="2"/>
    <x v="2"/>
    <n v="1625"/>
    <n v="437.2"/>
    <n v="263.33"/>
    <n v="173.87"/>
    <n v="427911.25"/>
    <n v="282538.75"/>
    <n v="-145372.5"/>
    <n v="1.51452234428021"/>
    <n v="-0.51452234428020904"/>
  </r>
  <r>
    <x v="0"/>
    <x v="1"/>
    <x v="9"/>
    <x v="1"/>
    <x v="1"/>
    <x v="544"/>
    <x v="9"/>
    <x v="4"/>
    <n v="316596639"/>
    <d v="2016-04-12T00:00:00"/>
    <x v="3"/>
    <x v="2"/>
    <n v="6836"/>
    <n v="9.33"/>
    <n v="6.92"/>
    <n v="2.41"/>
    <n v="47305.120000000003"/>
    <n v="16474.759999999998"/>
    <n v="-30830.36"/>
    <n v="2.87136929460581"/>
    <n v="-1.87136929460581"/>
  </r>
  <r>
    <x v="5"/>
    <x v="47"/>
    <x v="2"/>
    <x v="0"/>
    <x v="3"/>
    <x v="545"/>
    <x v="2"/>
    <x v="2"/>
    <n v="918462455"/>
    <d v="2011-07-28T00:00:00"/>
    <x v="2"/>
    <x v="26"/>
    <n v="2305"/>
    <n v="47.45"/>
    <n v="31.79"/>
    <n v="15.66"/>
    <n v="73275.95"/>
    <n v="36096.300000000003"/>
    <n v="-37179.65"/>
    <n v="2.0300127713920801"/>
    <n v="-1.0300127713920799"/>
  </r>
  <r>
    <x v="1"/>
    <x v="64"/>
    <x v="7"/>
    <x v="0"/>
    <x v="1"/>
    <x v="546"/>
    <x v="7"/>
    <x v="5"/>
    <n v="183910119"/>
    <d v="2014-11-06T00:00:00"/>
    <x v="2"/>
    <x v="20"/>
    <n v="1946"/>
    <n v="437.2"/>
    <n v="263.33"/>
    <n v="173.87"/>
    <n v="512440.18"/>
    <n v="338351.02"/>
    <n v="-174089.16"/>
    <n v="1.51452234428021"/>
    <n v="-0.51452234428020904"/>
  </r>
  <r>
    <x v="1"/>
    <x v="33"/>
    <x v="5"/>
    <x v="0"/>
    <x v="3"/>
    <x v="547"/>
    <x v="2"/>
    <x v="0"/>
    <n v="922363460"/>
    <d v="2013-11-23T00:00:00"/>
    <x v="0"/>
    <x v="84"/>
    <n v="6700"/>
    <n v="109.28"/>
    <n v="35.840000000000003"/>
    <n v="73.44"/>
    <n v="240128"/>
    <n v="492048"/>
    <n v="251920"/>
    <n v="0.48801742919390001"/>
    <n v="0.51198257080609999"/>
  </r>
  <r>
    <x v="0"/>
    <x v="172"/>
    <x v="11"/>
    <x v="0"/>
    <x v="0"/>
    <x v="548"/>
    <x v="3"/>
    <x v="5"/>
    <n v="163558804"/>
    <d v="2014-05-22T00:00:00"/>
    <x v="2"/>
    <x v="2"/>
    <n v="9540"/>
    <n v="668.27"/>
    <n v="502.54"/>
    <n v="165.73"/>
    <n v="4794231.5999999996"/>
    <n v="1581064.2"/>
    <n v="-3213167.4"/>
    <n v="3.0322814215893299"/>
    <n v="-2.0322814215893299"/>
  </r>
  <r>
    <x v="5"/>
    <x v="84"/>
    <x v="9"/>
    <x v="1"/>
    <x v="2"/>
    <x v="549"/>
    <x v="2"/>
    <x v="1"/>
    <n v="407544982"/>
    <d v="2010-12-03T00:00:00"/>
    <x v="6"/>
    <x v="73"/>
    <n v="472"/>
    <n v="9.33"/>
    <n v="6.92"/>
    <n v="2.41"/>
    <n v="3266.24"/>
    <n v="1137.52"/>
    <n v="-2128.7199999999998"/>
    <n v="2.87136929460581"/>
    <n v="-1.87136929460581"/>
  </r>
  <r>
    <x v="3"/>
    <x v="61"/>
    <x v="8"/>
    <x v="0"/>
    <x v="3"/>
    <x v="225"/>
    <x v="5"/>
    <x v="2"/>
    <n v="174683320"/>
    <d v="2011-03-11T00:00:00"/>
    <x v="6"/>
    <x v="2"/>
    <n v="1531"/>
    <n v="421.89"/>
    <n v="364.69"/>
    <n v="57.2"/>
    <n v="558340.39"/>
    <n v="87573.2"/>
    <n v="-470767.19"/>
    <n v="6.3756993006993001"/>
    <n v="-5.3756993006993001"/>
  </r>
  <r>
    <x v="4"/>
    <x v="143"/>
    <x v="11"/>
    <x v="1"/>
    <x v="3"/>
    <x v="550"/>
    <x v="5"/>
    <x v="2"/>
    <n v="755647647"/>
    <d v="2011-09-12T00:00:00"/>
    <x v="1"/>
    <x v="2"/>
    <n v="1786"/>
    <n v="668.27"/>
    <n v="502.54"/>
    <n v="165.73"/>
    <n v="897536.44"/>
    <n v="295993.78000000003"/>
    <n v="-601542.66"/>
    <n v="3.0322814215893299"/>
    <n v="-2.0322814215893299"/>
  </r>
  <r>
    <x v="5"/>
    <x v="96"/>
    <x v="8"/>
    <x v="0"/>
    <x v="3"/>
    <x v="551"/>
    <x v="8"/>
    <x v="2"/>
    <n v="361424291"/>
    <d v="2011-05-07T00:00:00"/>
    <x v="0"/>
    <x v="2"/>
    <n v="2334"/>
    <n v="421.89"/>
    <n v="364.69"/>
    <n v="57.2"/>
    <n v="851186.46"/>
    <n v="133504.79999999999"/>
    <n v="-717681.66"/>
    <n v="6.3756993006993001"/>
    <n v="-5.3756993006993001"/>
  </r>
  <r>
    <x v="5"/>
    <x v="149"/>
    <x v="0"/>
    <x v="0"/>
    <x v="3"/>
    <x v="552"/>
    <x v="5"/>
    <x v="4"/>
    <n v="873312079"/>
    <d v="2016-10-22T00:00:00"/>
    <x v="0"/>
    <x v="86"/>
    <n v="1306"/>
    <n v="255.28"/>
    <n v="159.41999999999999"/>
    <n v="95.86"/>
    <n v="208202.52"/>
    <n v="125193.16"/>
    <n v="-83009.36"/>
    <n v="1.66305028166076"/>
    <n v="-0.66305028166075497"/>
  </r>
  <r>
    <x v="1"/>
    <x v="16"/>
    <x v="2"/>
    <x v="1"/>
    <x v="1"/>
    <x v="553"/>
    <x v="11"/>
    <x v="7"/>
    <n v="192922341"/>
    <d v="2012-01-05T00:00:00"/>
    <x v="2"/>
    <x v="2"/>
    <n v="8863"/>
    <n v="47.45"/>
    <n v="31.79"/>
    <n v="15.66"/>
    <n v="281754.77"/>
    <n v="138794.57999999999"/>
    <n v="-142960.19"/>
    <n v="2.0300127713920801"/>
    <n v="-1.0300127713920799"/>
  </r>
  <r>
    <x v="1"/>
    <x v="86"/>
    <x v="3"/>
    <x v="0"/>
    <x v="2"/>
    <x v="272"/>
    <x v="4"/>
    <x v="6"/>
    <n v="792178905"/>
    <d v="2017-07-21T00:00:00"/>
    <x v="6"/>
    <x v="123"/>
    <n v="2197"/>
    <n v="205.7"/>
    <n v="117.11"/>
    <n v="88.59"/>
    <n v="257290.67"/>
    <n v="194632.23"/>
    <n v="-62658.44"/>
    <n v="1.3219324980246101"/>
    <n v="-0.32193249802460799"/>
  </r>
  <r>
    <x v="5"/>
    <x v="145"/>
    <x v="0"/>
    <x v="0"/>
    <x v="1"/>
    <x v="554"/>
    <x v="10"/>
    <x v="3"/>
    <n v="263318097"/>
    <d v="2015-04-03T00:00:00"/>
    <x v="6"/>
    <x v="23"/>
    <n v="531"/>
    <n v="255.28"/>
    <n v="159.41999999999999"/>
    <n v="95.86"/>
    <n v="84652.02"/>
    <n v="50901.66"/>
    <n v="-33750.36"/>
    <n v="1.66305028166075"/>
    <n v="-0.66305028166075497"/>
  </r>
  <r>
    <x v="5"/>
    <x v="58"/>
    <x v="6"/>
    <x v="0"/>
    <x v="3"/>
    <x v="112"/>
    <x v="0"/>
    <x v="3"/>
    <n v="768888747"/>
    <d v="2015-07-29T00:00:00"/>
    <x v="4"/>
    <x v="2"/>
    <n v="122"/>
    <n v="651.21"/>
    <n v="524.96"/>
    <n v="126.25"/>
    <n v="64045.120000000003"/>
    <n v="15402.5"/>
    <n v="-48642.62"/>
    <n v="4.1580990099009902"/>
    <n v="-3.1580990099009898"/>
  </r>
  <r>
    <x v="3"/>
    <x v="10"/>
    <x v="11"/>
    <x v="1"/>
    <x v="3"/>
    <x v="555"/>
    <x v="10"/>
    <x v="3"/>
    <n v="491752183"/>
    <d v="2015-06-02T00:00:00"/>
    <x v="3"/>
    <x v="114"/>
    <n v="9254"/>
    <n v="668.27"/>
    <n v="502.54"/>
    <n v="165.73"/>
    <n v="4650505.16"/>
    <n v="1533665.42"/>
    <n v="-3116839.74"/>
    <n v="3.0322814215893299"/>
    <n v="-2.0322814215893299"/>
  </r>
  <r>
    <x v="3"/>
    <x v="35"/>
    <x v="9"/>
    <x v="1"/>
    <x v="3"/>
    <x v="556"/>
    <x v="5"/>
    <x v="5"/>
    <n v="385082232"/>
    <d v="2014-11-28T00:00:00"/>
    <x v="6"/>
    <x v="10"/>
    <n v="3245"/>
    <n v="9.33"/>
    <n v="6.92"/>
    <n v="2.41"/>
    <n v="22455.4"/>
    <n v="7820.45"/>
    <n v="-14634.95"/>
    <n v="2.87136929460581"/>
    <n v="-1.87136929460581"/>
  </r>
  <r>
    <x v="0"/>
    <x v="172"/>
    <x v="8"/>
    <x v="1"/>
    <x v="1"/>
    <x v="557"/>
    <x v="9"/>
    <x v="4"/>
    <n v="122365224"/>
    <d v="2016-12-22T00:00:00"/>
    <x v="2"/>
    <x v="28"/>
    <n v="9444"/>
    <n v="421.89"/>
    <n v="364.69"/>
    <n v="57.2"/>
    <n v="3444132.36"/>
    <n v="540196.80000000005"/>
    <n v="-2903935.56"/>
    <n v="6.3756993006993001"/>
    <n v="-5.3756993006993001"/>
  </r>
  <r>
    <x v="0"/>
    <x v="76"/>
    <x v="11"/>
    <x v="0"/>
    <x v="3"/>
    <x v="139"/>
    <x v="8"/>
    <x v="0"/>
    <n v="347399985"/>
    <d v="2013-05-19T00:00:00"/>
    <x v="5"/>
    <x v="2"/>
    <n v="2231"/>
    <n v="668.27"/>
    <n v="502.54"/>
    <n v="165.73"/>
    <n v="1121166.74"/>
    <n v="369743.63"/>
    <n v="-751423.11"/>
    <n v="3.0322814215893299"/>
    <n v="-2.0322814215893299"/>
  </r>
  <r>
    <x v="1"/>
    <x v="67"/>
    <x v="2"/>
    <x v="0"/>
    <x v="0"/>
    <x v="558"/>
    <x v="0"/>
    <x v="2"/>
    <n v="424297845"/>
    <d v="2012-08-01T00:00:00"/>
    <x v="4"/>
    <x v="180"/>
    <n v="8016"/>
    <n v="47.45"/>
    <n v="31.79"/>
    <n v="15.66"/>
    <n v="254828.64"/>
    <n v="125530.56"/>
    <n v="-129298.08"/>
    <n v="2.0300127713920801"/>
    <n v="-1.0300127713920799"/>
  </r>
  <r>
    <x v="5"/>
    <x v="175"/>
    <x v="6"/>
    <x v="1"/>
    <x v="0"/>
    <x v="559"/>
    <x v="5"/>
    <x v="1"/>
    <n v="687482631"/>
    <d v="2010-11-21T00:00:00"/>
    <x v="5"/>
    <x v="45"/>
    <n v="243"/>
    <n v="651.21"/>
    <n v="524.96"/>
    <n v="126.25"/>
    <n v="127565.28"/>
    <n v="30678.75"/>
    <n v="-96886.53"/>
    <n v="4.1580990099009902"/>
    <n v="-3.1580990099009898"/>
  </r>
  <r>
    <x v="4"/>
    <x v="56"/>
    <x v="7"/>
    <x v="1"/>
    <x v="3"/>
    <x v="560"/>
    <x v="8"/>
    <x v="4"/>
    <n v="191690671"/>
    <d v="2016-05-18T00:00:00"/>
    <x v="4"/>
    <x v="2"/>
    <n v="4384"/>
    <n v="437.2"/>
    <n v="263.33"/>
    <n v="173.87"/>
    <n v="1154438.72"/>
    <n v="762246.08"/>
    <n v="-392192.64"/>
    <n v="1.51452234428021"/>
    <n v="-0.51452234428020904"/>
  </r>
  <r>
    <x v="4"/>
    <x v="176"/>
    <x v="3"/>
    <x v="0"/>
    <x v="1"/>
    <x v="561"/>
    <x v="7"/>
    <x v="4"/>
    <n v="761970794"/>
    <d v="2016-12-20T00:00:00"/>
    <x v="3"/>
    <x v="29"/>
    <n v="2945"/>
    <n v="205.7"/>
    <n v="117.11"/>
    <n v="88.59"/>
    <n v="344888.95"/>
    <n v="260897.55"/>
    <n v="-83991.400000000096"/>
    <n v="1.3219324980246101"/>
    <n v="-0.32193249802460799"/>
  </r>
  <r>
    <x v="1"/>
    <x v="169"/>
    <x v="0"/>
    <x v="0"/>
    <x v="3"/>
    <x v="562"/>
    <x v="1"/>
    <x v="6"/>
    <n v="243684327"/>
    <d v="2017-05-30T00:00:00"/>
    <x v="3"/>
    <x v="4"/>
    <n v="462"/>
    <n v="255.28"/>
    <n v="159.41999999999999"/>
    <n v="95.86"/>
    <n v="73652.039999999994"/>
    <n v="44287.32"/>
    <n v="-29364.720000000001"/>
    <n v="1.66305028166076"/>
    <n v="-0.66305028166075497"/>
  </r>
  <r>
    <x v="1"/>
    <x v="44"/>
    <x v="5"/>
    <x v="1"/>
    <x v="0"/>
    <x v="563"/>
    <x v="2"/>
    <x v="7"/>
    <n v="152505099"/>
    <d v="2012-05-19T00:00:00"/>
    <x v="0"/>
    <x v="2"/>
    <n v="8503"/>
    <n v="109.28"/>
    <n v="35.840000000000003"/>
    <n v="73.44"/>
    <n v="304747.52000000002"/>
    <n v="624460.31999999995"/>
    <n v="319712.8"/>
    <n v="0.48801742919390001"/>
    <n v="0.51198257080609999"/>
  </r>
  <r>
    <x v="3"/>
    <x v="35"/>
    <x v="3"/>
    <x v="0"/>
    <x v="0"/>
    <x v="564"/>
    <x v="6"/>
    <x v="7"/>
    <n v="724419438"/>
    <d v="2012-07-16T00:00:00"/>
    <x v="1"/>
    <x v="18"/>
    <n v="665"/>
    <n v="205.7"/>
    <n v="117.11"/>
    <n v="88.59"/>
    <n v="77878.149999999994"/>
    <n v="58912.35"/>
    <n v="-18965.8"/>
    <n v="1.3219324980246101"/>
    <n v="-0.32193249802460799"/>
  </r>
  <r>
    <x v="2"/>
    <x v="164"/>
    <x v="11"/>
    <x v="1"/>
    <x v="0"/>
    <x v="75"/>
    <x v="8"/>
    <x v="1"/>
    <n v="465726172"/>
    <d v="2010-06-07T00:00:00"/>
    <x v="1"/>
    <x v="2"/>
    <n v="7579"/>
    <n v="668.27"/>
    <n v="502.54"/>
    <n v="165.73"/>
    <n v="3808750.66"/>
    <n v="1256067.67"/>
    <n v="-2552682.9900000002"/>
    <n v="3.0322814215893299"/>
    <n v="-2.0322814215893299"/>
  </r>
  <r>
    <x v="1"/>
    <x v="179"/>
    <x v="0"/>
    <x v="0"/>
    <x v="2"/>
    <x v="565"/>
    <x v="8"/>
    <x v="3"/>
    <n v="203036630"/>
    <d v="2015-07-28T00:00:00"/>
    <x v="3"/>
    <x v="96"/>
    <n v="1905"/>
    <n v="255.28"/>
    <n v="159.41999999999999"/>
    <n v="95.86"/>
    <n v="303695.09999999998"/>
    <n v="182613.3"/>
    <n v="-121081.8"/>
    <n v="1.66305028166076"/>
    <n v="-0.66305028166075497"/>
  </r>
  <r>
    <x v="5"/>
    <x v="127"/>
    <x v="8"/>
    <x v="0"/>
    <x v="0"/>
    <x v="566"/>
    <x v="6"/>
    <x v="2"/>
    <n v="833274638"/>
    <d v="2011-02-13T00:00:00"/>
    <x v="5"/>
    <x v="2"/>
    <n v="3337"/>
    <n v="421.89"/>
    <n v="364.69"/>
    <n v="57.2"/>
    <n v="1216970.53"/>
    <n v="190876.4"/>
    <n v="-1026094.13"/>
    <n v="6.3756993006993001"/>
    <n v="-5.3756993006993001"/>
  </r>
  <r>
    <x v="5"/>
    <x v="166"/>
    <x v="11"/>
    <x v="1"/>
    <x v="3"/>
    <x v="312"/>
    <x v="1"/>
    <x v="7"/>
    <n v="173676526"/>
    <d v="2012-10-05T00:00:00"/>
    <x v="6"/>
    <x v="102"/>
    <n v="3598"/>
    <n v="668.27"/>
    <n v="502.54"/>
    <n v="165.73"/>
    <n v="1808138.92"/>
    <n v="596296.54"/>
    <n v="-1211842.3799999999"/>
    <n v="3.0322814215893299"/>
    <n v="-2.0322814215893299"/>
  </r>
  <r>
    <x v="1"/>
    <x v="64"/>
    <x v="1"/>
    <x v="1"/>
    <x v="1"/>
    <x v="415"/>
    <x v="10"/>
    <x v="4"/>
    <n v="611791121"/>
    <d v="2016-03-03T00:00:00"/>
    <x v="2"/>
    <x v="32"/>
    <n v="1443"/>
    <n v="152.58000000000001"/>
    <n v="97.44"/>
    <n v="55.14"/>
    <n v="140605.92000000001"/>
    <n v="79567.02"/>
    <n v="-61038.9"/>
    <n v="1.76713819368879"/>
    <n v="-0.76713819368879199"/>
  </r>
  <r>
    <x v="5"/>
    <x v="96"/>
    <x v="7"/>
    <x v="1"/>
    <x v="1"/>
    <x v="567"/>
    <x v="6"/>
    <x v="0"/>
    <n v="555479753"/>
    <d v="2013-12-02T00:00:00"/>
    <x v="1"/>
    <x v="181"/>
    <n v="7658"/>
    <n v="437.2"/>
    <n v="263.33"/>
    <n v="173.87"/>
    <n v="2016581.14"/>
    <n v="1331496.46"/>
    <n v="-685084.68"/>
    <n v="1.51452234428021"/>
    <n v="-0.51452234428020904"/>
  </r>
  <r>
    <x v="5"/>
    <x v="177"/>
    <x v="2"/>
    <x v="1"/>
    <x v="3"/>
    <x v="568"/>
    <x v="6"/>
    <x v="0"/>
    <n v="282916247"/>
    <d v="2013-12-29T00:00:00"/>
    <x v="5"/>
    <x v="182"/>
    <n v="59"/>
    <n v="47.45"/>
    <n v="31.79"/>
    <n v="15.66"/>
    <n v="1875.61"/>
    <n v="923.94"/>
    <n v="-951.67"/>
    <n v="2.0300127713920801"/>
    <n v="-1.0300127713920799"/>
  </r>
  <r>
    <x v="4"/>
    <x v="29"/>
    <x v="3"/>
    <x v="0"/>
    <x v="1"/>
    <x v="569"/>
    <x v="10"/>
    <x v="3"/>
    <n v="592586934"/>
    <d v="2015-02-19T00:00:00"/>
    <x v="2"/>
    <x v="37"/>
    <n v="8497"/>
    <n v="205.7"/>
    <n v="117.11"/>
    <n v="88.59"/>
    <n v="995083.67"/>
    <n v="752749.23"/>
    <n v="-242334.44"/>
    <n v="1.3219324980246101"/>
    <n v="-0.32193249802460799"/>
  </r>
  <r>
    <x v="0"/>
    <x v="146"/>
    <x v="5"/>
    <x v="0"/>
    <x v="0"/>
    <x v="570"/>
    <x v="1"/>
    <x v="1"/>
    <n v="553290641"/>
    <d v="2010-07-04T00:00:00"/>
    <x v="5"/>
    <x v="20"/>
    <n v="9851"/>
    <n v="109.28"/>
    <n v="35.840000000000003"/>
    <n v="73.44"/>
    <n v="353059.84000000003"/>
    <n v="723457.44"/>
    <n v="370397.6"/>
    <n v="0.48801742919390001"/>
    <n v="0.51198257080609999"/>
  </r>
  <r>
    <x v="2"/>
    <x v="147"/>
    <x v="5"/>
    <x v="0"/>
    <x v="1"/>
    <x v="571"/>
    <x v="8"/>
    <x v="6"/>
    <n v="654138696"/>
    <d v="2017-03-16T00:00:00"/>
    <x v="2"/>
    <x v="2"/>
    <n v="3031"/>
    <n v="109.28"/>
    <n v="35.840000000000003"/>
    <n v="73.44"/>
    <n v="108631.03999999999"/>
    <n v="222596.64"/>
    <n v="113965.6"/>
    <n v="0.48801742919390001"/>
    <n v="0.51198257080609999"/>
  </r>
  <r>
    <x v="1"/>
    <x v="44"/>
    <x v="3"/>
    <x v="1"/>
    <x v="1"/>
    <x v="572"/>
    <x v="2"/>
    <x v="7"/>
    <n v="554554927"/>
    <d v="2012-06-08T00:00:00"/>
    <x v="6"/>
    <x v="2"/>
    <n v="3981"/>
    <n v="205.7"/>
    <n v="117.11"/>
    <n v="88.59"/>
    <n v="466214.91"/>
    <n v="352676.79"/>
    <n v="-113538.12"/>
    <n v="1.3219324980246101"/>
    <n v="-0.32193249802460799"/>
  </r>
  <r>
    <x v="1"/>
    <x v="7"/>
    <x v="6"/>
    <x v="1"/>
    <x v="3"/>
    <x v="333"/>
    <x v="9"/>
    <x v="7"/>
    <n v="434275662"/>
    <d v="2012-08-13T00:00:00"/>
    <x v="1"/>
    <x v="2"/>
    <n v="674"/>
    <n v="651.21"/>
    <n v="524.96"/>
    <n v="126.25"/>
    <n v="353823.04"/>
    <n v="85092.5"/>
    <n v="-268730.53999999998"/>
    <n v="4.1580990099009902"/>
    <n v="-3.1580990099009898"/>
  </r>
  <r>
    <x v="5"/>
    <x v="58"/>
    <x v="4"/>
    <x v="0"/>
    <x v="2"/>
    <x v="573"/>
    <x v="10"/>
    <x v="3"/>
    <n v="543349730"/>
    <d v="2015-07-02T00:00:00"/>
    <x v="2"/>
    <x v="152"/>
    <n v="8115"/>
    <n v="81.73"/>
    <n v="56.67"/>
    <n v="25.06"/>
    <n v="459877.05"/>
    <n v="203361.9"/>
    <n v="-256515.15"/>
    <n v="2.2613727055067798"/>
    <n v="-1.26137270550678"/>
  </r>
  <r>
    <x v="5"/>
    <x v="166"/>
    <x v="0"/>
    <x v="1"/>
    <x v="1"/>
    <x v="574"/>
    <x v="3"/>
    <x v="2"/>
    <n v="752138459"/>
    <d v="2011-09-22T00:00:00"/>
    <x v="2"/>
    <x v="12"/>
    <n v="3339"/>
    <n v="255.28"/>
    <n v="159.41999999999999"/>
    <n v="95.86"/>
    <n v="532303.38"/>
    <n v="320076.53999999998"/>
    <n v="-212226.84"/>
    <n v="1.66305028166076"/>
    <n v="-0.66305028166075497"/>
  </r>
  <r>
    <x v="5"/>
    <x v="96"/>
    <x v="10"/>
    <x v="0"/>
    <x v="2"/>
    <x v="547"/>
    <x v="2"/>
    <x v="0"/>
    <n v="101315677"/>
    <d v="2013-12-17T00:00:00"/>
    <x v="3"/>
    <x v="62"/>
    <n v="415"/>
    <n v="154.06"/>
    <n v="90.93"/>
    <n v="63.13"/>
    <n v="37735.949999999997"/>
    <n v="26198.95"/>
    <n v="-11537"/>
    <n v="1.44036115951212"/>
    <n v="-0.44036115951211802"/>
  </r>
  <r>
    <x v="2"/>
    <x v="4"/>
    <x v="3"/>
    <x v="0"/>
    <x v="1"/>
    <x v="575"/>
    <x v="2"/>
    <x v="2"/>
    <n v="851867711"/>
    <d v="2011-07-17T00:00:00"/>
    <x v="5"/>
    <x v="122"/>
    <n v="5441"/>
    <n v="205.7"/>
    <n v="117.11"/>
    <n v="88.59"/>
    <n v="637195.51"/>
    <n v="482018.19"/>
    <n v="-155177.32"/>
    <n v="1.3219324980246101"/>
    <n v="-0.32193249802460799"/>
  </r>
  <r>
    <x v="1"/>
    <x v="148"/>
    <x v="4"/>
    <x v="1"/>
    <x v="3"/>
    <x v="576"/>
    <x v="2"/>
    <x v="5"/>
    <n v="835093390"/>
    <d v="2014-07-29T00:00:00"/>
    <x v="3"/>
    <x v="122"/>
    <n v="1547"/>
    <n v="81.73"/>
    <n v="56.67"/>
    <n v="25.06"/>
    <n v="87668.49"/>
    <n v="38767.82"/>
    <n v="-48900.67"/>
    <n v="2.2613727055067798"/>
    <n v="-1.26137270550678"/>
  </r>
  <r>
    <x v="2"/>
    <x v="4"/>
    <x v="3"/>
    <x v="0"/>
    <x v="2"/>
    <x v="577"/>
    <x v="11"/>
    <x v="2"/>
    <n v="202604043"/>
    <d v="2011-10-04T00:00:00"/>
    <x v="3"/>
    <x v="158"/>
    <n v="3893"/>
    <n v="205.7"/>
    <n v="117.11"/>
    <n v="88.59"/>
    <n v="455909.23"/>
    <n v="344880.87"/>
    <n v="-111028.36"/>
    <n v="1.3219324980246101"/>
    <n v="-0.32193249802460799"/>
  </r>
  <r>
    <x v="1"/>
    <x v="157"/>
    <x v="2"/>
    <x v="0"/>
    <x v="0"/>
    <x v="571"/>
    <x v="8"/>
    <x v="6"/>
    <n v="976323497"/>
    <d v="2017-10-02T00:00:00"/>
    <x v="1"/>
    <x v="59"/>
    <n v="4674"/>
    <n v="47.45"/>
    <n v="31.79"/>
    <n v="15.66"/>
    <n v="148586.46"/>
    <n v="73194.84"/>
    <n v="-75391.62"/>
    <n v="2.0300127713920801"/>
    <n v="-1.0300127713920799"/>
  </r>
  <r>
    <x v="5"/>
    <x v="62"/>
    <x v="7"/>
    <x v="0"/>
    <x v="1"/>
    <x v="578"/>
    <x v="1"/>
    <x v="2"/>
    <n v="298488080"/>
    <d v="2011-03-07T00:00:00"/>
    <x v="1"/>
    <x v="2"/>
    <n v="8111"/>
    <n v="437.2"/>
    <n v="263.33"/>
    <n v="173.87"/>
    <n v="2135869.63"/>
    <n v="1410259.57"/>
    <n v="-725610.06"/>
    <n v="1.51452234428021"/>
    <n v="-0.51452234428020904"/>
  </r>
  <r>
    <x v="5"/>
    <x v="74"/>
    <x v="2"/>
    <x v="0"/>
    <x v="0"/>
    <x v="579"/>
    <x v="7"/>
    <x v="3"/>
    <n v="781646621"/>
    <d v="2015-12-09T00:00:00"/>
    <x v="4"/>
    <x v="38"/>
    <n v="5460"/>
    <n v="47.45"/>
    <n v="31.79"/>
    <n v="15.66"/>
    <n v="173573.4"/>
    <n v="85503.6"/>
    <n v="-88069.8"/>
    <n v="2.0300127713920801"/>
    <n v="-1.0300127713920799"/>
  </r>
  <r>
    <x v="6"/>
    <x v="103"/>
    <x v="9"/>
    <x v="0"/>
    <x v="0"/>
    <x v="510"/>
    <x v="7"/>
    <x v="5"/>
    <n v="158660447"/>
    <d v="2015-09-01T00:00:00"/>
    <x v="3"/>
    <x v="118"/>
    <n v="7"/>
    <n v="9.33"/>
    <n v="6.92"/>
    <n v="2.41"/>
    <n v="48.44"/>
    <n v="16.87"/>
    <n v="-31.57"/>
    <n v="2.87136929460581"/>
    <n v="-1.87136929460581"/>
  </r>
  <r>
    <x v="1"/>
    <x v="116"/>
    <x v="2"/>
    <x v="0"/>
    <x v="3"/>
    <x v="580"/>
    <x v="7"/>
    <x v="5"/>
    <n v="732703387"/>
    <d v="2014-01-28T00:00:00"/>
    <x v="3"/>
    <x v="2"/>
    <n v="2069"/>
    <n v="47.45"/>
    <n v="31.79"/>
    <n v="15.66"/>
    <n v="65773.509999999995"/>
    <n v="32400.54"/>
    <n v="-33372.97"/>
    <n v="2.0300127713920801"/>
    <n v="-1.0300127713920799"/>
  </r>
  <r>
    <x v="5"/>
    <x v="52"/>
    <x v="2"/>
    <x v="1"/>
    <x v="3"/>
    <x v="581"/>
    <x v="6"/>
    <x v="2"/>
    <n v="827261769"/>
    <d v="2011-05-26T00:00:00"/>
    <x v="2"/>
    <x v="77"/>
    <n v="3996"/>
    <n v="47.45"/>
    <n v="31.79"/>
    <n v="15.66"/>
    <n v="127032.84"/>
    <n v="62577.36"/>
    <n v="-64455.48"/>
    <n v="2.0300127713920801"/>
    <n v="-1.0300127713920799"/>
  </r>
  <r>
    <x v="0"/>
    <x v="118"/>
    <x v="2"/>
    <x v="0"/>
    <x v="1"/>
    <x v="582"/>
    <x v="11"/>
    <x v="1"/>
    <n v="636134421"/>
    <d v="2010-03-20T00:00:00"/>
    <x v="0"/>
    <x v="3"/>
    <n v="5166"/>
    <n v="47.45"/>
    <n v="31.79"/>
    <n v="15.66"/>
    <n v="164227.14000000001"/>
    <n v="80899.56"/>
    <n v="-83327.58"/>
    <n v="2.0300127713920801"/>
    <n v="-1.0300127713920799"/>
  </r>
  <r>
    <x v="1"/>
    <x v="80"/>
    <x v="11"/>
    <x v="0"/>
    <x v="1"/>
    <x v="583"/>
    <x v="5"/>
    <x v="5"/>
    <n v="873432672"/>
    <d v="2014-09-17T00:00:00"/>
    <x v="4"/>
    <x v="2"/>
    <n v="6992"/>
    <n v="668.27"/>
    <n v="502.54"/>
    <n v="165.73"/>
    <n v="3513759.68"/>
    <n v="1158784.1599999999"/>
    <n v="-2354975.52"/>
    <n v="3.0322814215893299"/>
    <n v="-2.0322814215893299"/>
  </r>
  <r>
    <x v="1"/>
    <x v="67"/>
    <x v="5"/>
    <x v="0"/>
    <x v="1"/>
    <x v="521"/>
    <x v="8"/>
    <x v="2"/>
    <n v="523580348"/>
    <d v="2011-04-08T00:00:00"/>
    <x v="6"/>
    <x v="2"/>
    <n v="7915"/>
    <n v="109.28"/>
    <n v="35.840000000000003"/>
    <n v="73.44"/>
    <n v="283673.59999999998"/>
    <n v="581277.6"/>
    <n v="297604"/>
    <n v="0.48801742919390001"/>
    <n v="0.51198257080609999"/>
  </r>
  <r>
    <x v="0"/>
    <x v="181"/>
    <x v="4"/>
    <x v="0"/>
    <x v="3"/>
    <x v="584"/>
    <x v="7"/>
    <x v="1"/>
    <n v="891313779"/>
    <d v="2010-10-25T00:00:00"/>
    <x v="1"/>
    <x v="32"/>
    <n v="8409"/>
    <n v="81.73"/>
    <n v="56.67"/>
    <n v="25.06"/>
    <n v="476538.03"/>
    <n v="210729.54"/>
    <n v="-265808.49"/>
    <n v="2.2613727055067798"/>
    <n v="-1.26137270550678"/>
  </r>
  <r>
    <x v="2"/>
    <x v="42"/>
    <x v="5"/>
    <x v="1"/>
    <x v="0"/>
    <x v="585"/>
    <x v="6"/>
    <x v="7"/>
    <n v="651681792"/>
    <d v="2012-12-06T00:00:00"/>
    <x v="2"/>
    <x v="180"/>
    <n v="5979"/>
    <n v="109.28"/>
    <n v="35.840000000000003"/>
    <n v="73.44"/>
    <n v="214287.35999999999"/>
    <n v="439097.76"/>
    <n v="224810.4"/>
    <n v="0.48801742919390001"/>
    <n v="0.51198257080609999"/>
  </r>
  <r>
    <x v="1"/>
    <x v="140"/>
    <x v="4"/>
    <x v="0"/>
    <x v="0"/>
    <x v="586"/>
    <x v="6"/>
    <x v="6"/>
    <n v="800045716"/>
    <d v="2017-05-14T00:00:00"/>
    <x v="5"/>
    <x v="126"/>
    <n v="161"/>
    <n v="81.73"/>
    <n v="56.67"/>
    <n v="25.06"/>
    <n v="9123.8700000000008"/>
    <n v="4034.66"/>
    <n v="-5089.21"/>
    <n v="2.2613727055067798"/>
    <n v="-1.26137270550678"/>
  </r>
  <r>
    <x v="4"/>
    <x v="143"/>
    <x v="6"/>
    <x v="0"/>
    <x v="2"/>
    <x v="587"/>
    <x v="10"/>
    <x v="4"/>
    <n v="602079379"/>
    <d v="2016-05-26T00:00:00"/>
    <x v="2"/>
    <x v="169"/>
    <n v="7523"/>
    <n v="651.21"/>
    <n v="524.96"/>
    <n v="126.25"/>
    <n v="3949274.08"/>
    <n v="949778.75"/>
    <n v="-2999495.33"/>
    <n v="4.1580990099009902"/>
    <n v="-3.1580990099009898"/>
  </r>
  <r>
    <x v="1"/>
    <x v="81"/>
    <x v="10"/>
    <x v="0"/>
    <x v="0"/>
    <x v="588"/>
    <x v="5"/>
    <x v="4"/>
    <n v="743769109"/>
    <d v="2016-11-05T00:00:00"/>
    <x v="0"/>
    <x v="69"/>
    <n v="6662"/>
    <n v="154.06"/>
    <n v="90.93"/>
    <n v="63.13"/>
    <n v="605775.66"/>
    <n v="420572.06"/>
    <n v="-185203.6"/>
    <n v="1.44036115951212"/>
    <n v="-0.44036115951211802"/>
  </r>
  <r>
    <x v="5"/>
    <x v="84"/>
    <x v="11"/>
    <x v="0"/>
    <x v="1"/>
    <x v="589"/>
    <x v="0"/>
    <x v="0"/>
    <n v="181413733"/>
    <d v="2013-12-27T00:00:00"/>
    <x v="6"/>
    <x v="82"/>
    <n v="3210"/>
    <n v="668.27"/>
    <n v="502.54"/>
    <n v="165.73"/>
    <n v="1613153.4"/>
    <n v="531993.30000000005"/>
    <n v="-1081160.1000000001"/>
    <n v="3.0322814215893299"/>
    <n v="-2.0322814215893299"/>
  </r>
  <r>
    <x v="0"/>
    <x v="0"/>
    <x v="9"/>
    <x v="0"/>
    <x v="1"/>
    <x v="590"/>
    <x v="0"/>
    <x v="5"/>
    <n v="191624581"/>
    <d v="2014-01-08T00:00:00"/>
    <x v="4"/>
    <x v="2"/>
    <n v="4827"/>
    <n v="9.33"/>
    <n v="6.92"/>
    <n v="2.41"/>
    <n v="33402.839999999997"/>
    <n v="11633.07"/>
    <n v="-21769.77"/>
    <n v="2.87136929460581"/>
    <n v="-1.87136929460581"/>
  </r>
  <r>
    <x v="3"/>
    <x v="50"/>
    <x v="9"/>
    <x v="1"/>
    <x v="2"/>
    <x v="591"/>
    <x v="7"/>
    <x v="7"/>
    <n v="321325480"/>
    <d v="2012-10-25T00:00:00"/>
    <x v="2"/>
    <x v="3"/>
    <n v="6205"/>
    <n v="9.33"/>
    <n v="6.92"/>
    <n v="2.41"/>
    <n v="42938.6"/>
    <n v="14954.05"/>
    <n v="-27984.55"/>
    <n v="2.87136929460581"/>
    <n v="-1.87136929460581"/>
  </r>
  <r>
    <x v="5"/>
    <x v="96"/>
    <x v="6"/>
    <x v="0"/>
    <x v="3"/>
    <x v="256"/>
    <x v="10"/>
    <x v="7"/>
    <n v="637752759"/>
    <d v="2012-06-22T00:00:00"/>
    <x v="6"/>
    <x v="183"/>
    <n v="4069"/>
    <n v="651.21"/>
    <n v="524.96"/>
    <n v="126.25"/>
    <n v="2136062.2400000002"/>
    <n v="513711.25"/>
    <n v="-1622350.99"/>
    <n v="4.1580990099009902"/>
    <n v="-3.1580990099009898"/>
  </r>
  <r>
    <x v="5"/>
    <x v="161"/>
    <x v="5"/>
    <x v="0"/>
    <x v="2"/>
    <x v="592"/>
    <x v="1"/>
    <x v="5"/>
    <n v="378455245"/>
    <d v="2014-08-06T00:00:00"/>
    <x v="4"/>
    <x v="147"/>
    <n v="2172"/>
    <n v="109.28"/>
    <n v="35.840000000000003"/>
    <n v="73.44"/>
    <n v="77844.479999999996"/>
    <n v="159511.67999999999"/>
    <n v="81667.199999999997"/>
    <n v="0.48801742919390001"/>
    <n v="0.51198257080609999"/>
  </r>
  <r>
    <x v="1"/>
    <x v="44"/>
    <x v="1"/>
    <x v="1"/>
    <x v="2"/>
    <x v="593"/>
    <x v="7"/>
    <x v="0"/>
    <n v="201294267"/>
    <d v="2013-09-02T00:00:00"/>
    <x v="1"/>
    <x v="30"/>
    <n v="6302"/>
    <n v="152.58000000000001"/>
    <n v="97.44"/>
    <n v="55.14"/>
    <n v="614066.88"/>
    <n v="347492.28"/>
    <n v="-266574.59999999998"/>
    <n v="1.76713819368879"/>
    <n v="-0.76713819368879199"/>
  </r>
  <r>
    <x v="5"/>
    <x v="128"/>
    <x v="8"/>
    <x v="1"/>
    <x v="1"/>
    <x v="594"/>
    <x v="8"/>
    <x v="3"/>
    <n v="834443652"/>
    <d v="2015-02-27T00:00:00"/>
    <x v="6"/>
    <x v="2"/>
    <n v="9275"/>
    <n v="421.89"/>
    <n v="364.69"/>
    <n v="57.2"/>
    <n v="3382499.75"/>
    <n v="530530"/>
    <n v="-2851969.75"/>
    <n v="6.3756993006993001"/>
    <n v="-5.3756993006993001"/>
  </r>
  <r>
    <x v="2"/>
    <x v="144"/>
    <x v="3"/>
    <x v="0"/>
    <x v="0"/>
    <x v="595"/>
    <x v="11"/>
    <x v="0"/>
    <n v="826389729"/>
    <d v="2013-05-05T00:00:00"/>
    <x v="5"/>
    <x v="184"/>
    <n v="5940"/>
    <n v="205.7"/>
    <n v="117.11"/>
    <n v="88.59"/>
    <n v="695633.4"/>
    <n v="526224.6"/>
    <n v="-169408.8"/>
    <n v="1.3219324980246101"/>
    <n v="-0.32193249802460799"/>
  </r>
  <r>
    <x v="5"/>
    <x v="87"/>
    <x v="10"/>
    <x v="1"/>
    <x v="0"/>
    <x v="596"/>
    <x v="9"/>
    <x v="7"/>
    <n v="595931327"/>
    <d v="2012-12-15T00:00:00"/>
    <x v="0"/>
    <x v="96"/>
    <n v="8177"/>
    <n v="154.06"/>
    <n v="90.93"/>
    <n v="63.13"/>
    <n v="743534.61"/>
    <n v="516214.01"/>
    <n v="-227320.6"/>
    <n v="1.44036115951212"/>
    <n v="-0.44036115951211802"/>
  </r>
  <r>
    <x v="6"/>
    <x v="171"/>
    <x v="4"/>
    <x v="1"/>
    <x v="3"/>
    <x v="597"/>
    <x v="6"/>
    <x v="7"/>
    <n v="182179772"/>
    <d v="2012-05-23T00:00:00"/>
    <x v="4"/>
    <x v="12"/>
    <n v="9898"/>
    <n v="81.73"/>
    <n v="56.67"/>
    <n v="25.06"/>
    <n v="560919.66"/>
    <n v="248043.88"/>
    <n v="-312875.78000000003"/>
    <n v="2.2613727055067798"/>
    <n v="-1.26137270550678"/>
  </r>
  <r>
    <x v="5"/>
    <x v="96"/>
    <x v="9"/>
    <x v="1"/>
    <x v="0"/>
    <x v="598"/>
    <x v="11"/>
    <x v="3"/>
    <n v="594558894"/>
    <d v="2015-04-19T00:00:00"/>
    <x v="5"/>
    <x v="174"/>
    <n v="2044"/>
    <n v="9.33"/>
    <n v="6.92"/>
    <n v="2.41"/>
    <n v="14144.48"/>
    <n v="4926.04"/>
    <n v="-9218.44"/>
    <n v="2.87136929460581"/>
    <n v="-1.87136929460581"/>
  </r>
  <r>
    <x v="5"/>
    <x v="166"/>
    <x v="8"/>
    <x v="0"/>
    <x v="0"/>
    <x v="599"/>
    <x v="5"/>
    <x v="1"/>
    <n v="662805020"/>
    <d v="2010-02-11T00:00:00"/>
    <x v="2"/>
    <x v="2"/>
    <n v="7589"/>
    <n v="421.89"/>
    <n v="364.69"/>
    <n v="57.2"/>
    <n v="2767632.41"/>
    <n v="434090.8"/>
    <n v="-2333541.61"/>
    <n v="6.3756993006993001"/>
    <n v="-5.3756993006993001"/>
  </r>
  <r>
    <x v="2"/>
    <x v="51"/>
    <x v="11"/>
    <x v="1"/>
    <x v="2"/>
    <x v="365"/>
    <x v="4"/>
    <x v="4"/>
    <n v="186966979"/>
    <d v="2016-04-17T00:00:00"/>
    <x v="5"/>
    <x v="78"/>
    <n v="6539"/>
    <n v="668.27"/>
    <n v="502.54"/>
    <n v="165.73"/>
    <n v="3286109.06"/>
    <n v="1083708.47"/>
    <n v="-2202400.59"/>
    <n v="3.0322814215893299"/>
    <n v="-2.0322814215893299"/>
  </r>
  <r>
    <x v="2"/>
    <x v="147"/>
    <x v="5"/>
    <x v="0"/>
    <x v="1"/>
    <x v="600"/>
    <x v="7"/>
    <x v="2"/>
    <n v="387406098"/>
    <d v="2011-11-08T00:00:00"/>
    <x v="3"/>
    <x v="20"/>
    <n v="928"/>
    <n v="109.28"/>
    <n v="35.840000000000003"/>
    <n v="73.44"/>
    <n v="33259.519999999997"/>
    <n v="68152.320000000007"/>
    <n v="34892.800000000003"/>
    <n v="0.48801742919390001"/>
    <n v="0.51198257080609999"/>
  </r>
  <r>
    <x v="4"/>
    <x v="31"/>
    <x v="2"/>
    <x v="0"/>
    <x v="1"/>
    <x v="601"/>
    <x v="4"/>
    <x v="7"/>
    <n v="754796206"/>
    <d v="2012-08-04T00:00:00"/>
    <x v="0"/>
    <x v="123"/>
    <n v="9826"/>
    <n v="47.45"/>
    <n v="31.79"/>
    <n v="15.66"/>
    <n v="312368.53999999998"/>
    <n v="153875.16"/>
    <n v="-158493.38"/>
    <n v="2.0300127713920801"/>
    <n v="-1.0300127713920799"/>
  </r>
  <r>
    <x v="3"/>
    <x v="61"/>
    <x v="2"/>
    <x v="1"/>
    <x v="1"/>
    <x v="602"/>
    <x v="7"/>
    <x v="2"/>
    <n v="400123631"/>
    <d v="2011-07-11T00:00:00"/>
    <x v="1"/>
    <x v="2"/>
    <n v="4329"/>
    <n v="47.45"/>
    <n v="31.79"/>
    <n v="15.66"/>
    <n v="137618.91"/>
    <n v="67792.14"/>
    <n v="-69826.77"/>
    <n v="2.0300127713920801"/>
    <n v="-1.0300127713920799"/>
  </r>
  <r>
    <x v="2"/>
    <x v="68"/>
    <x v="2"/>
    <x v="0"/>
    <x v="1"/>
    <x v="603"/>
    <x v="11"/>
    <x v="4"/>
    <n v="304687201"/>
    <d v="2016-01-05T00:00:00"/>
    <x v="3"/>
    <x v="2"/>
    <n v="2569"/>
    <n v="47.45"/>
    <n v="31.79"/>
    <n v="15.66"/>
    <n v="81668.509999999995"/>
    <n v="40230.54"/>
    <n v="-41437.97"/>
    <n v="2.0300127713920801"/>
    <n v="-1.0300127713920799"/>
  </r>
  <r>
    <x v="5"/>
    <x v="182"/>
    <x v="8"/>
    <x v="1"/>
    <x v="2"/>
    <x v="604"/>
    <x v="5"/>
    <x v="1"/>
    <n v="170098245"/>
    <d v="2010-03-19T00:00:00"/>
    <x v="6"/>
    <x v="2"/>
    <n v="4705"/>
    <n v="421.89"/>
    <n v="364.69"/>
    <n v="57.2"/>
    <n v="1715866.45"/>
    <n v="269126"/>
    <n v="-1446740.45"/>
    <n v="6.3756993006993001"/>
    <n v="-5.3756993006993001"/>
  </r>
  <r>
    <x v="1"/>
    <x v="71"/>
    <x v="8"/>
    <x v="0"/>
    <x v="2"/>
    <x v="605"/>
    <x v="9"/>
    <x v="0"/>
    <n v="668280589"/>
    <d v="2013-03-28T00:00:00"/>
    <x v="2"/>
    <x v="2"/>
    <n v="7932"/>
    <n v="421.89"/>
    <n v="364.69"/>
    <n v="57.2"/>
    <n v="2892721.08"/>
    <n v="453710.4"/>
    <n v="-2439010.6800000002"/>
    <n v="6.3756993006993001"/>
    <n v="-5.3756993006993001"/>
  </r>
  <r>
    <x v="5"/>
    <x v="88"/>
    <x v="4"/>
    <x v="1"/>
    <x v="1"/>
    <x v="606"/>
    <x v="1"/>
    <x v="3"/>
    <n v="291470563"/>
    <d v="2015-05-30T00:00:00"/>
    <x v="0"/>
    <x v="54"/>
    <n v="1472"/>
    <n v="81.73"/>
    <n v="56.67"/>
    <n v="25.06"/>
    <n v="83418.240000000005"/>
    <n v="36888.32"/>
    <n v="-46529.919999999998"/>
    <n v="2.2613727055067798"/>
    <n v="-1.26137270550678"/>
  </r>
  <r>
    <x v="3"/>
    <x v="35"/>
    <x v="9"/>
    <x v="1"/>
    <x v="0"/>
    <x v="607"/>
    <x v="2"/>
    <x v="7"/>
    <n v="302216994"/>
    <d v="2012-03-29T00:00:00"/>
    <x v="2"/>
    <x v="2"/>
    <n v="1579"/>
    <n v="9.33"/>
    <n v="6.92"/>
    <n v="2.41"/>
    <n v="10926.68"/>
    <n v="3805.39"/>
    <n v="-7121.29"/>
    <n v="2.87136929460581"/>
    <n v="-1.87136929460581"/>
  </r>
  <r>
    <x v="0"/>
    <x v="69"/>
    <x v="3"/>
    <x v="1"/>
    <x v="2"/>
    <x v="400"/>
    <x v="6"/>
    <x v="5"/>
    <n v="683381211"/>
    <d v="2014-11-12T00:00:00"/>
    <x v="4"/>
    <x v="103"/>
    <n v="6542"/>
    <n v="205.7"/>
    <n v="117.11"/>
    <n v="88.59"/>
    <n v="766133.62"/>
    <n v="579555.78"/>
    <n v="-186577.84"/>
    <n v="1.3219324980246101"/>
    <n v="-0.32193249802460799"/>
  </r>
  <r>
    <x v="5"/>
    <x v="162"/>
    <x v="6"/>
    <x v="0"/>
    <x v="2"/>
    <x v="608"/>
    <x v="11"/>
    <x v="6"/>
    <n v="588137042"/>
    <d v="2017-03-28T00:00:00"/>
    <x v="3"/>
    <x v="22"/>
    <n v="1675"/>
    <n v="651.21"/>
    <n v="524.96"/>
    <n v="126.25"/>
    <n v="879308"/>
    <n v="211468.75"/>
    <n v="-667839.25"/>
    <n v="4.1580990099009902"/>
    <n v="-3.1580990099009898"/>
  </r>
  <r>
    <x v="5"/>
    <x v="130"/>
    <x v="4"/>
    <x v="1"/>
    <x v="1"/>
    <x v="59"/>
    <x v="8"/>
    <x v="0"/>
    <n v="589970815"/>
    <d v="2013-07-13T00:00:00"/>
    <x v="0"/>
    <x v="9"/>
    <n v="4329"/>
    <n v="81.73"/>
    <n v="56.67"/>
    <n v="25.06"/>
    <n v="245324.43"/>
    <n v="108484.74"/>
    <n v="-136839.69"/>
    <n v="2.2613727055067798"/>
    <n v="-1.26137270550678"/>
  </r>
  <r>
    <x v="4"/>
    <x v="176"/>
    <x v="0"/>
    <x v="1"/>
    <x v="0"/>
    <x v="609"/>
    <x v="9"/>
    <x v="1"/>
    <n v="432681357"/>
    <d v="2010-11-28T00:00:00"/>
    <x v="5"/>
    <x v="82"/>
    <n v="8884"/>
    <n v="255.28"/>
    <n v="159.41999999999999"/>
    <n v="95.86"/>
    <n v="1416287.28"/>
    <n v="851620.24"/>
    <n v="-564667.04"/>
    <n v="1.66305028166076"/>
    <n v="-0.66305028166075497"/>
  </r>
  <r>
    <x v="1"/>
    <x v="120"/>
    <x v="11"/>
    <x v="0"/>
    <x v="1"/>
    <x v="610"/>
    <x v="2"/>
    <x v="6"/>
    <n v="380379998"/>
    <d v="2017-07-16T00:00:00"/>
    <x v="5"/>
    <x v="122"/>
    <n v="1749"/>
    <n v="668.27"/>
    <n v="502.54"/>
    <n v="165.73"/>
    <n v="878942.46"/>
    <n v="289861.77"/>
    <n v="-589080.68999999994"/>
    <n v="3.0322814215893299"/>
    <n v="-2.0322814215893299"/>
  </r>
  <r>
    <x v="1"/>
    <x v="55"/>
    <x v="5"/>
    <x v="0"/>
    <x v="3"/>
    <x v="611"/>
    <x v="10"/>
    <x v="4"/>
    <n v="767490565"/>
    <d v="2016-02-23T00:00:00"/>
    <x v="3"/>
    <x v="32"/>
    <n v="6368"/>
    <n v="109.28"/>
    <n v="35.840000000000003"/>
    <n v="73.44"/>
    <n v="228229.12"/>
    <n v="467665.91999999998"/>
    <n v="239436.79999999999"/>
    <n v="0.48801742919390001"/>
    <n v="0.51198257080609999"/>
  </r>
  <r>
    <x v="4"/>
    <x v="115"/>
    <x v="10"/>
    <x v="0"/>
    <x v="0"/>
    <x v="612"/>
    <x v="8"/>
    <x v="7"/>
    <n v="648749387"/>
    <d v="2012-12-18T00:00:00"/>
    <x v="3"/>
    <x v="185"/>
    <n v="8215"/>
    <n v="154.06"/>
    <n v="90.93"/>
    <n v="63.13"/>
    <n v="746989.95"/>
    <n v="518612.95"/>
    <n v="-228377"/>
    <n v="1.44036115951212"/>
    <n v="-0.44036115951211802"/>
  </r>
  <r>
    <x v="0"/>
    <x v="72"/>
    <x v="9"/>
    <x v="0"/>
    <x v="2"/>
    <x v="613"/>
    <x v="1"/>
    <x v="2"/>
    <n v="949205291"/>
    <d v="2011-11-10T00:00:00"/>
    <x v="2"/>
    <x v="153"/>
    <n v="9794"/>
    <n v="9.33"/>
    <n v="6.92"/>
    <n v="2.41"/>
    <n v="67774.48"/>
    <n v="23603.54"/>
    <n v="-44170.94"/>
    <n v="2.87136929460581"/>
    <n v="-1.87136929460581"/>
  </r>
  <r>
    <x v="2"/>
    <x v="4"/>
    <x v="8"/>
    <x v="1"/>
    <x v="3"/>
    <x v="614"/>
    <x v="6"/>
    <x v="6"/>
    <n v="414219605"/>
    <d v="2017-04-27T00:00:00"/>
    <x v="2"/>
    <x v="82"/>
    <n v="5641"/>
    <n v="421.89"/>
    <n v="364.69"/>
    <n v="57.2"/>
    <n v="2057216.29"/>
    <n v="322665.2"/>
    <n v="-1734551.09"/>
    <n v="6.3756993006993001"/>
    <n v="-5.3756993006993001"/>
  </r>
  <r>
    <x v="5"/>
    <x v="114"/>
    <x v="1"/>
    <x v="1"/>
    <x v="1"/>
    <x v="615"/>
    <x v="3"/>
    <x v="4"/>
    <n v="559466159"/>
    <d v="2016-09-15T00:00:00"/>
    <x v="2"/>
    <x v="95"/>
    <n v="7324"/>
    <n v="152.58000000000001"/>
    <n v="97.44"/>
    <n v="55.14"/>
    <n v="713650.56"/>
    <n v="403845.36"/>
    <n v="-309805.2"/>
    <n v="1.76713819368879"/>
    <n v="-0.76713819368879199"/>
  </r>
  <r>
    <x v="1"/>
    <x v="153"/>
    <x v="1"/>
    <x v="1"/>
    <x v="2"/>
    <x v="616"/>
    <x v="5"/>
    <x v="7"/>
    <n v="720931279"/>
    <d v="2012-11-18T00:00:00"/>
    <x v="5"/>
    <x v="78"/>
    <n v="8441"/>
    <n v="152.58000000000001"/>
    <n v="97.44"/>
    <n v="55.14"/>
    <n v="822491.04"/>
    <n v="465436.74"/>
    <n v="-357054.3"/>
    <n v="1.76713819368879"/>
    <n v="-0.76713819368879199"/>
  </r>
  <r>
    <x v="6"/>
    <x v="18"/>
    <x v="6"/>
    <x v="1"/>
    <x v="3"/>
    <x v="617"/>
    <x v="5"/>
    <x v="0"/>
    <n v="304913794"/>
    <d v="2013-11-21T00:00:00"/>
    <x v="2"/>
    <x v="61"/>
    <n v="9623"/>
    <n v="651.21"/>
    <n v="524.96"/>
    <n v="126.25"/>
    <n v="5051690.08"/>
    <n v="1214903.75"/>
    <n v="-3836786.33"/>
    <n v="4.1580990099009902"/>
    <n v="-3.1580990099009898"/>
  </r>
  <r>
    <x v="1"/>
    <x v="79"/>
    <x v="1"/>
    <x v="0"/>
    <x v="2"/>
    <x v="618"/>
    <x v="2"/>
    <x v="0"/>
    <n v="138025033"/>
    <d v="2013-03-08T00:00:00"/>
    <x v="6"/>
    <x v="2"/>
    <n v="3529"/>
    <n v="152.58000000000001"/>
    <n v="97.44"/>
    <n v="55.14"/>
    <n v="343865.76"/>
    <n v="194589.06"/>
    <n v="-149276.70000000001"/>
    <n v="1.76713819368879"/>
    <n v="-0.76713819368879199"/>
  </r>
  <r>
    <x v="2"/>
    <x v="155"/>
    <x v="5"/>
    <x v="1"/>
    <x v="3"/>
    <x v="619"/>
    <x v="5"/>
    <x v="1"/>
    <n v="217188823"/>
    <d v="2010-10-19T00:00:00"/>
    <x v="3"/>
    <x v="54"/>
    <n v="9854"/>
    <n v="109.28"/>
    <n v="35.840000000000003"/>
    <n v="73.44"/>
    <n v="353167.35999999999"/>
    <n v="723677.76"/>
    <n v="370510.4"/>
    <n v="0.48801742919390001"/>
    <n v="0.51198257080609999"/>
  </r>
  <r>
    <x v="0"/>
    <x v="69"/>
    <x v="8"/>
    <x v="0"/>
    <x v="0"/>
    <x v="620"/>
    <x v="5"/>
    <x v="7"/>
    <n v="159641492"/>
    <d v="2012-09-24T00:00:00"/>
    <x v="1"/>
    <x v="2"/>
    <n v="320"/>
    <n v="421.89"/>
    <n v="364.69"/>
    <n v="57.2"/>
    <n v="116700.8"/>
    <n v="18304"/>
    <n v="-98396.800000000003"/>
    <n v="6.3756993006993001"/>
    <n v="-5.3756993006993001"/>
  </r>
  <r>
    <x v="1"/>
    <x v="152"/>
    <x v="8"/>
    <x v="1"/>
    <x v="3"/>
    <x v="621"/>
    <x v="3"/>
    <x v="4"/>
    <n v="552931869"/>
    <d v="2016-09-09T00:00:00"/>
    <x v="6"/>
    <x v="45"/>
    <n v="3682"/>
    <n v="421.89"/>
    <n v="364.69"/>
    <n v="57.2"/>
    <n v="1342788.58"/>
    <n v="210610.4"/>
    <n v="-1132178.18"/>
    <n v="6.3756993006993001"/>
    <n v="-5.3756993006993001"/>
  </r>
  <r>
    <x v="5"/>
    <x v="177"/>
    <x v="1"/>
    <x v="1"/>
    <x v="2"/>
    <x v="622"/>
    <x v="10"/>
    <x v="0"/>
    <n v="704921281"/>
    <d v="2013-05-02T00:00:00"/>
    <x v="2"/>
    <x v="186"/>
    <n v="727"/>
    <n v="152.58000000000001"/>
    <n v="97.44"/>
    <n v="55.14"/>
    <n v="70838.880000000005"/>
    <n v="40086.78"/>
    <n v="-30752.1"/>
    <n v="1.76713819368879"/>
    <n v="-0.76713819368879199"/>
  </r>
  <r>
    <x v="5"/>
    <x v="166"/>
    <x v="1"/>
    <x v="0"/>
    <x v="2"/>
    <x v="623"/>
    <x v="7"/>
    <x v="7"/>
    <n v="893783557"/>
    <d v="2012-09-28T00:00:00"/>
    <x v="6"/>
    <x v="8"/>
    <n v="9271"/>
    <n v="152.58000000000001"/>
    <n v="97.44"/>
    <n v="55.14"/>
    <n v="903366.24"/>
    <n v="511202.94"/>
    <n v="-392163.3"/>
    <n v="1.76713819368879"/>
    <n v="-0.76713819368879199"/>
  </r>
  <r>
    <x v="2"/>
    <x v="155"/>
    <x v="6"/>
    <x v="0"/>
    <x v="3"/>
    <x v="624"/>
    <x v="7"/>
    <x v="2"/>
    <n v="118005025"/>
    <d v="2011-10-30T00:00:00"/>
    <x v="5"/>
    <x v="44"/>
    <n v="9164"/>
    <n v="651.21"/>
    <n v="524.96"/>
    <n v="126.25"/>
    <n v="4810733.4400000004"/>
    <n v="1156955"/>
    <n v="-3653778.44"/>
    <n v="4.1580990099009902"/>
    <n v="-3.1580990099009898"/>
  </r>
  <r>
    <x v="3"/>
    <x v="57"/>
    <x v="1"/>
    <x v="1"/>
    <x v="0"/>
    <x v="625"/>
    <x v="5"/>
    <x v="2"/>
    <n v="146384513"/>
    <d v="2011-04-12T00:00:00"/>
    <x v="3"/>
    <x v="2"/>
    <n v="7285"/>
    <n v="152.58000000000001"/>
    <n v="97.44"/>
    <n v="55.14"/>
    <n v="709850.4"/>
    <n v="401694.9"/>
    <n v="-308155.5"/>
    <n v="1.76713819368879"/>
    <n v="-0.76713819368879199"/>
  </r>
  <r>
    <x v="5"/>
    <x v="182"/>
    <x v="5"/>
    <x v="0"/>
    <x v="1"/>
    <x v="626"/>
    <x v="4"/>
    <x v="3"/>
    <n v="568033349"/>
    <d v="2015-04-17T00:00:00"/>
    <x v="6"/>
    <x v="126"/>
    <n v="2546"/>
    <n v="109.28"/>
    <n v="35.840000000000003"/>
    <n v="73.44"/>
    <n v="91248.639999999999"/>
    <n v="186978.24"/>
    <n v="95729.600000000006"/>
    <n v="0.48801742919390001"/>
    <n v="0.51198257080609999"/>
  </r>
  <r>
    <x v="1"/>
    <x v="77"/>
    <x v="9"/>
    <x v="0"/>
    <x v="2"/>
    <x v="627"/>
    <x v="3"/>
    <x v="5"/>
    <n v="142375361"/>
    <d v="2014-02-19T00:00:00"/>
    <x v="4"/>
    <x v="2"/>
    <n v="888"/>
    <n v="9.33"/>
    <n v="6.92"/>
    <n v="2.41"/>
    <n v="6144.96"/>
    <n v="2140.08"/>
    <n v="-4004.88"/>
    <n v="2.87136929460581"/>
    <n v="-1.87136929460581"/>
  </r>
  <r>
    <x v="2"/>
    <x v="155"/>
    <x v="2"/>
    <x v="0"/>
    <x v="1"/>
    <x v="628"/>
    <x v="5"/>
    <x v="4"/>
    <n v="849146878"/>
    <d v="2016-11-30T00:00:00"/>
    <x v="4"/>
    <x v="187"/>
    <n v="286"/>
    <n v="47.45"/>
    <n v="31.79"/>
    <n v="15.66"/>
    <n v="9091.94"/>
    <n v="4478.76"/>
    <n v="-4613.18"/>
    <n v="2.0300127713920801"/>
    <n v="-1.0300127713920799"/>
  </r>
  <r>
    <x v="0"/>
    <x v="1"/>
    <x v="4"/>
    <x v="0"/>
    <x v="3"/>
    <x v="629"/>
    <x v="7"/>
    <x v="0"/>
    <n v="238396728"/>
    <d v="2013-11-27T00:00:00"/>
    <x v="4"/>
    <x v="188"/>
    <n v="5744"/>
    <n v="81.73"/>
    <n v="56.67"/>
    <n v="25.06"/>
    <n v="325512.48"/>
    <n v="143944.64000000001"/>
    <n v="-181567.84"/>
    <n v="2.2613727055067798"/>
    <n v="-1.26137270550678"/>
  </r>
  <r>
    <x v="3"/>
    <x v="138"/>
    <x v="1"/>
    <x v="0"/>
    <x v="3"/>
    <x v="630"/>
    <x v="8"/>
    <x v="2"/>
    <n v="880486238"/>
    <d v="2011-10-10T00:00:00"/>
    <x v="1"/>
    <x v="93"/>
    <n v="4299"/>
    <n v="152.58000000000001"/>
    <n v="97.44"/>
    <n v="55.14"/>
    <n v="418894.56"/>
    <n v="237046.86"/>
    <n v="-181847.7"/>
    <n v="1.76713819368879"/>
    <n v="-0.76713819368879199"/>
  </r>
  <r>
    <x v="1"/>
    <x v="43"/>
    <x v="7"/>
    <x v="1"/>
    <x v="1"/>
    <x v="631"/>
    <x v="8"/>
    <x v="5"/>
    <n v="916089236"/>
    <d v="2014-07-28T00:00:00"/>
    <x v="1"/>
    <x v="69"/>
    <n v="17"/>
    <n v="437.2"/>
    <n v="263.33"/>
    <n v="173.87"/>
    <n v="4476.6099999999997"/>
    <n v="2955.79"/>
    <n v="-1520.82"/>
    <n v="1.51452234428021"/>
    <n v="-0.51452234428020904"/>
  </r>
  <r>
    <x v="2"/>
    <x v="155"/>
    <x v="3"/>
    <x v="0"/>
    <x v="3"/>
    <x v="632"/>
    <x v="10"/>
    <x v="7"/>
    <n v="806192052"/>
    <d v="2012-02-28T00:00:00"/>
    <x v="3"/>
    <x v="80"/>
    <n v="8998"/>
    <n v="205.7"/>
    <n v="117.11"/>
    <n v="88.59"/>
    <n v="1053755.78"/>
    <n v="797132.82"/>
    <n v="-256622.96"/>
    <n v="1.3219324980246101"/>
    <n v="-0.32193249802460799"/>
  </r>
  <r>
    <x v="2"/>
    <x v="12"/>
    <x v="3"/>
    <x v="0"/>
    <x v="0"/>
    <x v="633"/>
    <x v="7"/>
    <x v="5"/>
    <n v="182093513"/>
    <d v="2014-05-17T00:00:00"/>
    <x v="0"/>
    <x v="2"/>
    <n v="4372"/>
    <n v="205.7"/>
    <n v="117.11"/>
    <n v="88.59"/>
    <n v="512004.92"/>
    <n v="387315.48"/>
    <n v="-124689.44"/>
    <n v="1.3219324980246101"/>
    <n v="-0.32193249802460799"/>
  </r>
  <r>
    <x v="2"/>
    <x v="121"/>
    <x v="9"/>
    <x v="1"/>
    <x v="3"/>
    <x v="557"/>
    <x v="9"/>
    <x v="4"/>
    <n v="995404946"/>
    <d v="2016-12-31T00:00:00"/>
    <x v="0"/>
    <x v="44"/>
    <n v="1299"/>
    <n v="9.33"/>
    <n v="6.92"/>
    <n v="2.41"/>
    <n v="8989.08"/>
    <n v="3130.59"/>
    <n v="-5858.49"/>
    <n v="2.87136929460581"/>
    <n v="-1.87136929460581"/>
  </r>
  <r>
    <x v="5"/>
    <x v="105"/>
    <x v="2"/>
    <x v="0"/>
    <x v="1"/>
    <x v="634"/>
    <x v="0"/>
    <x v="0"/>
    <n v="768050181"/>
    <d v="2013-01-28T00:00:00"/>
    <x v="1"/>
    <x v="2"/>
    <n v="1971"/>
    <n v="47.45"/>
    <n v="31.79"/>
    <n v="15.66"/>
    <n v="62658.09"/>
    <n v="30865.86"/>
    <n v="-31792.23"/>
    <n v="2.0300127713920801"/>
    <n v="-1.0300127713920799"/>
  </r>
  <r>
    <x v="1"/>
    <x v="33"/>
    <x v="9"/>
    <x v="1"/>
    <x v="2"/>
    <x v="635"/>
    <x v="8"/>
    <x v="2"/>
    <n v="242265546"/>
    <d v="2012-07-01T00:00:00"/>
    <x v="5"/>
    <x v="136"/>
    <n v="614"/>
    <n v="9.33"/>
    <n v="6.92"/>
    <n v="2.41"/>
    <n v="4248.88"/>
    <n v="1479.74"/>
    <n v="-2769.14"/>
    <n v="2.87136929460581"/>
    <n v="-1.87136929460581"/>
  </r>
  <r>
    <x v="5"/>
    <x v="98"/>
    <x v="6"/>
    <x v="1"/>
    <x v="0"/>
    <x v="636"/>
    <x v="2"/>
    <x v="7"/>
    <n v="230599868"/>
    <d v="2012-08-22T00:00:00"/>
    <x v="4"/>
    <x v="65"/>
    <n v="8480"/>
    <n v="651.21"/>
    <n v="524.96"/>
    <n v="126.25"/>
    <n v="4451660.8"/>
    <n v="1070600"/>
    <n v="-3381060.8"/>
    <n v="4.1580990099009902"/>
    <n v="-3.1580990099009898"/>
  </r>
  <r>
    <x v="1"/>
    <x v="81"/>
    <x v="7"/>
    <x v="0"/>
    <x v="0"/>
    <x v="49"/>
    <x v="0"/>
    <x v="3"/>
    <n v="265914475"/>
    <d v="2015-02-21T00:00:00"/>
    <x v="0"/>
    <x v="2"/>
    <n v="8857"/>
    <n v="437.2"/>
    <n v="263.33"/>
    <n v="173.87"/>
    <n v="2332313.81"/>
    <n v="1539966.59"/>
    <n v="-792347.22"/>
    <n v="1.51452234428021"/>
    <n v="-0.51452234428020904"/>
  </r>
  <r>
    <x v="6"/>
    <x v="180"/>
    <x v="11"/>
    <x v="1"/>
    <x v="0"/>
    <x v="637"/>
    <x v="5"/>
    <x v="4"/>
    <n v="851383197"/>
    <d v="2016-05-09T00:00:00"/>
    <x v="1"/>
    <x v="2"/>
    <n v="2062"/>
    <n v="668.27"/>
    <n v="502.54"/>
    <n v="165.73"/>
    <n v="1036237.48"/>
    <n v="341735.26"/>
    <n v="-694502.22"/>
    <n v="3.0322814215893299"/>
    <n v="-2.0322814215893299"/>
  </r>
  <r>
    <x v="0"/>
    <x v="119"/>
    <x v="4"/>
    <x v="1"/>
    <x v="2"/>
    <x v="638"/>
    <x v="7"/>
    <x v="3"/>
    <n v="310492360"/>
    <d v="2015-10-21T00:00:00"/>
    <x v="4"/>
    <x v="44"/>
    <n v="444"/>
    <n v="81.73"/>
    <n v="56.67"/>
    <n v="25.06"/>
    <n v="25161.48"/>
    <n v="11126.64"/>
    <n v="-14034.84"/>
    <n v="2.2613727055067798"/>
    <n v="-1.26137270550678"/>
  </r>
  <r>
    <x v="1"/>
    <x v="159"/>
    <x v="1"/>
    <x v="0"/>
    <x v="2"/>
    <x v="639"/>
    <x v="2"/>
    <x v="3"/>
    <n v="637040793"/>
    <d v="2015-04-08T00:00:00"/>
    <x v="4"/>
    <x v="2"/>
    <n v="3382"/>
    <n v="152.58000000000001"/>
    <n v="97.44"/>
    <n v="55.14"/>
    <n v="329542.08"/>
    <n v="186483.48"/>
    <n v="-143058.6"/>
    <n v="1.76713819368879"/>
    <n v="-0.76713819368879199"/>
  </r>
  <r>
    <x v="5"/>
    <x v="40"/>
    <x v="2"/>
    <x v="0"/>
    <x v="3"/>
    <x v="640"/>
    <x v="4"/>
    <x v="7"/>
    <n v="745139825"/>
    <d v="2012-08-12T00:00:00"/>
    <x v="5"/>
    <x v="73"/>
    <n v="2288"/>
    <n v="47.45"/>
    <n v="31.79"/>
    <n v="15.66"/>
    <n v="72735.520000000004"/>
    <n v="35830.080000000002"/>
    <n v="-36905.440000000002"/>
    <n v="2.0300127713920801"/>
    <n v="-1.0300127713920799"/>
  </r>
  <r>
    <x v="5"/>
    <x v="183"/>
    <x v="11"/>
    <x v="0"/>
    <x v="0"/>
    <x v="283"/>
    <x v="2"/>
    <x v="4"/>
    <n v="519213283"/>
    <d v="2016-12-24T00:00:00"/>
    <x v="0"/>
    <x v="130"/>
    <n v="5603"/>
    <n v="668.27"/>
    <n v="502.54"/>
    <n v="165.73"/>
    <n v="2815731.62"/>
    <n v="928585.19"/>
    <n v="-1887146.43"/>
    <n v="3.0322814215893299"/>
    <n v="-2.0322814215893299"/>
  </r>
  <r>
    <x v="2"/>
    <x v="112"/>
    <x v="10"/>
    <x v="0"/>
    <x v="1"/>
    <x v="641"/>
    <x v="7"/>
    <x v="3"/>
    <n v="363997495"/>
    <d v="2015-11-02T00:00:00"/>
    <x v="1"/>
    <x v="20"/>
    <n v="3802"/>
    <n v="154.06"/>
    <n v="90.93"/>
    <n v="63.13"/>
    <n v="345715.86"/>
    <n v="240020.26"/>
    <n v="-105695.6"/>
    <n v="1.44036115951212"/>
    <n v="-0.44036115951211802"/>
  </r>
  <r>
    <x v="1"/>
    <x v="152"/>
    <x v="4"/>
    <x v="1"/>
    <x v="2"/>
    <x v="642"/>
    <x v="0"/>
    <x v="5"/>
    <n v="754541289"/>
    <d v="2014-12-19T00:00:00"/>
    <x v="6"/>
    <x v="4"/>
    <n v="4390"/>
    <n v="81.73"/>
    <n v="56.67"/>
    <n v="25.06"/>
    <n v="248781.3"/>
    <n v="110013.4"/>
    <n v="-138767.9"/>
    <n v="2.2613727055067798"/>
    <n v="-1.26137270550678"/>
  </r>
  <r>
    <x v="0"/>
    <x v="119"/>
    <x v="11"/>
    <x v="0"/>
    <x v="3"/>
    <x v="643"/>
    <x v="9"/>
    <x v="6"/>
    <n v="886205995"/>
    <d v="2017-07-21T00:00:00"/>
    <x v="6"/>
    <x v="2"/>
    <n v="6902"/>
    <n v="668.27"/>
    <n v="502.54"/>
    <n v="165.73"/>
    <n v="3468531.08"/>
    <n v="1143868.46"/>
    <n v="-2324662.62"/>
    <n v="3.0322814215893299"/>
    <n v="-2.0322814215893299"/>
  </r>
  <r>
    <x v="5"/>
    <x v="127"/>
    <x v="0"/>
    <x v="0"/>
    <x v="1"/>
    <x v="644"/>
    <x v="6"/>
    <x v="0"/>
    <n v="924665439"/>
    <d v="2013-07-06T00:00:00"/>
    <x v="0"/>
    <x v="188"/>
    <n v="7906"/>
    <n v="255.28"/>
    <n v="159.41999999999999"/>
    <n v="95.86"/>
    <n v="1260374.52"/>
    <n v="757869.16"/>
    <n v="-502505.36"/>
    <n v="1.66305028166075"/>
    <n v="-0.66305028166075497"/>
  </r>
  <r>
    <x v="2"/>
    <x v="65"/>
    <x v="11"/>
    <x v="0"/>
    <x v="3"/>
    <x v="43"/>
    <x v="0"/>
    <x v="4"/>
    <n v="655905950"/>
    <d v="2017-11-02T00:00:00"/>
    <x v="2"/>
    <x v="101"/>
    <n v="6001"/>
    <n v="668.27"/>
    <n v="502.54"/>
    <n v="165.73"/>
    <n v="3015742.54"/>
    <n v="994545.73"/>
    <n v="-2021196.81"/>
    <n v="3.0322814215893299"/>
    <n v="-2.0322814215893299"/>
  </r>
  <r>
    <x v="5"/>
    <x v="34"/>
    <x v="2"/>
    <x v="1"/>
    <x v="3"/>
    <x v="645"/>
    <x v="4"/>
    <x v="1"/>
    <n v="836226356"/>
    <d v="2010-01-26T00:00:00"/>
    <x v="3"/>
    <x v="2"/>
    <n v="6816"/>
    <n v="47.45"/>
    <n v="31.79"/>
    <n v="15.66"/>
    <n v="216680.64"/>
    <n v="106738.56"/>
    <n v="-109942.08"/>
    <n v="2.0300127713920801"/>
    <n v="-1.0300127713920799"/>
  </r>
  <r>
    <x v="3"/>
    <x v="10"/>
    <x v="11"/>
    <x v="1"/>
    <x v="1"/>
    <x v="646"/>
    <x v="7"/>
    <x v="7"/>
    <n v="942237985"/>
    <d v="2012-09-25T00:00:00"/>
    <x v="3"/>
    <x v="19"/>
    <n v="8013"/>
    <n v="668.27"/>
    <n v="502.54"/>
    <n v="165.73"/>
    <n v="4026853.02"/>
    <n v="1327994.49"/>
    <n v="-2698858.53"/>
    <n v="3.0322814215893299"/>
    <n v="-2.0322814215893299"/>
  </r>
  <r>
    <x v="2"/>
    <x v="51"/>
    <x v="3"/>
    <x v="0"/>
    <x v="3"/>
    <x v="83"/>
    <x v="2"/>
    <x v="7"/>
    <n v="520864665"/>
    <d v="2012-08-20T00:00:00"/>
    <x v="1"/>
    <x v="58"/>
    <n v="4284"/>
    <n v="205.7"/>
    <n v="117.11"/>
    <n v="88.59"/>
    <n v="501699.24"/>
    <n v="379519.56"/>
    <n v="-122179.68"/>
    <n v="1.3219324980246101"/>
    <n v="-0.32193249802460799"/>
  </r>
  <r>
    <x v="3"/>
    <x v="163"/>
    <x v="1"/>
    <x v="1"/>
    <x v="3"/>
    <x v="647"/>
    <x v="10"/>
    <x v="0"/>
    <n v="539342725"/>
    <d v="2013-02-15T00:00:00"/>
    <x v="6"/>
    <x v="13"/>
    <n v="2353"/>
    <n v="152.58000000000001"/>
    <n v="97.44"/>
    <n v="55.14"/>
    <n v="229276.32"/>
    <n v="129744.42"/>
    <n v="-99531.9"/>
    <n v="1.76713819368879"/>
    <n v="-0.76713819368879199"/>
  </r>
  <r>
    <x v="2"/>
    <x v="38"/>
    <x v="0"/>
    <x v="1"/>
    <x v="0"/>
    <x v="648"/>
    <x v="9"/>
    <x v="3"/>
    <n v="235220992"/>
    <d v="2015-03-26T00:00:00"/>
    <x v="2"/>
    <x v="2"/>
    <n v="5974"/>
    <n v="255.28"/>
    <n v="159.41999999999999"/>
    <n v="95.86"/>
    <n v="952375.08"/>
    <n v="572667.64"/>
    <n v="-379707.44"/>
    <n v="1.66305028166076"/>
    <n v="-0.66305028166075497"/>
  </r>
  <r>
    <x v="2"/>
    <x v="144"/>
    <x v="3"/>
    <x v="0"/>
    <x v="1"/>
    <x v="649"/>
    <x v="4"/>
    <x v="0"/>
    <n v="266360795"/>
    <d v="2013-05-13T00:00:00"/>
    <x v="1"/>
    <x v="56"/>
    <n v="933"/>
    <n v="205.7"/>
    <n v="117.11"/>
    <n v="88.59"/>
    <n v="109263.63"/>
    <n v="82654.47"/>
    <n v="-26609.16"/>
    <n v="1.3219324980246101"/>
    <n v="-0.32193249802460799"/>
  </r>
  <r>
    <x v="2"/>
    <x v="83"/>
    <x v="0"/>
    <x v="0"/>
    <x v="3"/>
    <x v="650"/>
    <x v="8"/>
    <x v="5"/>
    <n v="460935962"/>
    <d v="2014-01-16T00:00:00"/>
    <x v="2"/>
    <x v="2"/>
    <n v="49"/>
    <n v="255.28"/>
    <n v="159.41999999999999"/>
    <n v="95.86"/>
    <n v="7811.58"/>
    <n v="4697.1400000000003"/>
    <n v="-3114.44"/>
    <n v="1.66305028166076"/>
    <n v="-0.66305028166075497"/>
  </r>
  <r>
    <x v="5"/>
    <x v="145"/>
    <x v="3"/>
    <x v="0"/>
    <x v="0"/>
    <x v="651"/>
    <x v="4"/>
    <x v="1"/>
    <n v="267432820"/>
    <d v="2010-04-24T00:00:00"/>
    <x v="0"/>
    <x v="45"/>
    <n v="8169"/>
    <n v="205.7"/>
    <n v="117.11"/>
    <n v="88.59"/>
    <n v="956671.59"/>
    <n v="723691.71"/>
    <n v="-232979.88"/>
    <n v="1.3219324980246101"/>
    <n v="-0.32193249802460799"/>
  </r>
  <r>
    <x v="5"/>
    <x v="100"/>
    <x v="3"/>
    <x v="1"/>
    <x v="3"/>
    <x v="652"/>
    <x v="3"/>
    <x v="5"/>
    <n v="104650199"/>
    <d v="2014-01-10T00:00:00"/>
    <x v="6"/>
    <x v="2"/>
    <n v="7174"/>
    <n v="205.7"/>
    <n v="117.11"/>
    <n v="88.59"/>
    <n v="840147.14"/>
    <n v="635544.66"/>
    <n v="-204602.48"/>
    <n v="1.3219324980246101"/>
    <n v="-0.32193249802460799"/>
  </r>
  <r>
    <x v="0"/>
    <x v="135"/>
    <x v="7"/>
    <x v="0"/>
    <x v="2"/>
    <x v="653"/>
    <x v="3"/>
    <x v="1"/>
    <n v="911699426"/>
    <d v="2010-03-10T00:00:00"/>
    <x v="4"/>
    <x v="2"/>
    <n v="975"/>
    <n v="437.2"/>
    <n v="263.33"/>
    <n v="173.87"/>
    <n v="256746.75"/>
    <n v="169523.25"/>
    <n v="-87223.5"/>
    <n v="1.51452234428021"/>
    <n v="-0.51452234428020904"/>
  </r>
  <r>
    <x v="3"/>
    <x v="138"/>
    <x v="0"/>
    <x v="1"/>
    <x v="2"/>
    <x v="654"/>
    <x v="0"/>
    <x v="4"/>
    <n v="998004329"/>
    <d v="2016-12-20T00:00:00"/>
    <x v="3"/>
    <x v="49"/>
    <n v="514"/>
    <n v="255.28"/>
    <n v="159.41999999999999"/>
    <n v="95.86"/>
    <n v="81941.88"/>
    <n v="49272.04"/>
    <n v="-32669.84"/>
    <n v="1.66305028166076"/>
    <n v="-0.66305028166075497"/>
  </r>
  <r>
    <x v="2"/>
    <x v="141"/>
    <x v="4"/>
    <x v="0"/>
    <x v="2"/>
    <x v="229"/>
    <x v="4"/>
    <x v="3"/>
    <n v="993301236"/>
    <d v="2015-01-06T00:00:00"/>
    <x v="3"/>
    <x v="2"/>
    <n v="8764"/>
    <n v="81.73"/>
    <n v="56.67"/>
    <n v="25.06"/>
    <n v="496655.88"/>
    <n v="219625.84"/>
    <n v="-277030.03999999998"/>
    <n v="2.2613727055067798"/>
    <n v="-1.26137270550678"/>
  </r>
  <r>
    <x v="1"/>
    <x v="67"/>
    <x v="10"/>
    <x v="1"/>
    <x v="2"/>
    <x v="655"/>
    <x v="4"/>
    <x v="3"/>
    <n v="697638976"/>
    <d v="2015-03-26T00:00:00"/>
    <x v="2"/>
    <x v="54"/>
    <n v="5731"/>
    <n v="154.06"/>
    <n v="90.93"/>
    <n v="63.13"/>
    <n v="521119.83"/>
    <n v="361798.03"/>
    <n v="-159321.79999999999"/>
    <n v="1.44036115951212"/>
    <n v="-0.44036115951211802"/>
  </r>
  <r>
    <x v="3"/>
    <x v="163"/>
    <x v="7"/>
    <x v="0"/>
    <x v="1"/>
    <x v="656"/>
    <x v="9"/>
    <x v="2"/>
    <n v="431378877"/>
    <d v="2011-08-12T00:00:00"/>
    <x v="6"/>
    <x v="2"/>
    <n v="3451"/>
    <n v="437.2"/>
    <n v="263.33"/>
    <n v="173.87"/>
    <n v="908751.83"/>
    <n v="600025.37"/>
    <n v="-308726.46000000002"/>
    <n v="1.51452234428021"/>
    <n v="-0.51452234428020904"/>
  </r>
  <r>
    <x v="4"/>
    <x v="6"/>
    <x v="10"/>
    <x v="1"/>
    <x v="1"/>
    <x v="647"/>
    <x v="10"/>
    <x v="0"/>
    <n v="585194766"/>
    <d v="2013-02-25T00:00:00"/>
    <x v="1"/>
    <x v="189"/>
    <n v="990"/>
    <n v="154.06"/>
    <n v="90.93"/>
    <n v="63.13"/>
    <n v="90020.7"/>
    <n v="62498.7"/>
    <n v="-27522"/>
    <n v="1.44036115951212"/>
    <n v="-0.44036115951211802"/>
  </r>
  <r>
    <x v="0"/>
    <x v="76"/>
    <x v="4"/>
    <x v="1"/>
    <x v="1"/>
    <x v="657"/>
    <x v="10"/>
    <x v="7"/>
    <n v="270072972"/>
    <d v="2012-09-08T00:00:00"/>
    <x v="0"/>
    <x v="190"/>
    <n v="9449"/>
    <n v="81.73"/>
    <n v="56.67"/>
    <n v="25.06"/>
    <n v="535474.82999999996"/>
    <n v="236791.94"/>
    <n v="-298682.89"/>
    <n v="2.2613727055067798"/>
    <n v="-1.26137270550678"/>
  </r>
  <r>
    <x v="1"/>
    <x v="2"/>
    <x v="0"/>
    <x v="0"/>
    <x v="1"/>
    <x v="658"/>
    <x v="5"/>
    <x v="4"/>
    <n v="467312324"/>
    <d v="2016-08-04T00:00:00"/>
    <x v="2"/>
    <x v="2"/>
    <n v="6956"/>
    <n v="255.28"/>
    <n v="159.41999999999999"/>
    <n v="95.86"/>
    <n v="1108925.52"/>
    <n v="666802.16"/>
    <n v="-442123.36"/>
    <n v="1.66305028166076"/>
    <n v="-0.66305028166075497"/>
  </r>
  <r>
    <x v="3"/>
    <x v="60"/>
    <x v="9"/>
    <x v="1"/>
    <x v="1"/>
    <x v="57"/>
    <x v="11"/>
    <x v="4"/>
    <n v="878524148"/>
    <d v="2016-03-20T00:00:00"/>
    <x v="5"/>
    <x v="142"/>
    <n v="3673"/>
    <n v="9.33"/>
    <n v="6.92"/>
    <n v="2.41"/>
    <n v="25417.16"/>
    <n v="8851.93"/>
    <n v="-16565.23"/>
    <n v="2.87136929460581"/>
    <n v="-1.87136929460581"/>
  </r>
  <r>
    <x v="0"/>
    <x v="0"/>
    <x v="7"/>
    <x v="0"/>
    <x v="1"/>
    <x v="354"/>
    <x v="3"/>
    <x v="4"/>
    <n v="375632274"/>
    <d v="2016-11-28T00:00:00"/>
    <x v="1"/>
    <x v="68"/>
    <n v="6792"/>
    <n v="437.2"/>
    <n v="263.33"/>
    <n v="173.87"/>
    <n v="1788537.36"/>
    <n v="1180925.04"/>
    <n v="-607612.31999999995"/>
    <n v="1.51452234428021"/>
    <n v="-0.51452234428020904"/>
  </r>
  <r>
    <x v="5"/>
    <x v="74"/>
    <x v="9"/>
    <x v="1"/>
    <x v="0"/>
    <x v="477"/>
    <x v="4"/>
    <x v="4"/>
    <n v="150873029"/>
    <d v="2016-03-13T00:00:00"/>
    <x v="5"/>
    <x v="54"/>
    <n v="5537"/>
    <n v="9.33"/>
    <n v="6.92"/>
    <n v="2.41"/>
    <n v="38316.04"/>
    <n v="13344.17"/>
    <n v="-24971.87"/>
    <n v="2.87136929460581"/>
    <n v="-1.87136929460581"/>
  </r>
  <r>
    <x v="5"/>
    <x v="32"/>
    <x v="10"/>
    <x v="1"/>
    <x v="1"/>
    <x v="659"/>
    <x v="9"/>
    <x v="4"/>
    <n v="566795241"/>
    <d v="2016-11-22T00:00:00"/>
    <x v="3"/>
    <x v="71"/>
    <n v="6162"/>
    <n v="154.06"/>
    <n v="90.93"/>
    <n v="63.13"/>
    <n v="560310.66"/>
    <n v="389007.06"/>
    <n v="-171303.6"/>
    <n v="1.44036115951212"/>
    <n v="-0.44036115951211802"/>
  </r>
  <r>
    <x v="2"/>
    <x v="82"/>
    <x v="4"/>
    <x v="0"/>
    <x v="0"/>
    <x v="61"/>
    <x v="6"/>
    <x v="3"/>
    <n v="706260240"/>
    <d v="2015-04-05T00:00:00"/>
    <x v="5"/>
    <x v="30"/>
    <n v="6954"/>
    <n v="81.73"/>
    <n v="56.67"/>
    <n v="25.06"/>
    <n v="394083.18"/>
    <n v="174267.24"/>
    <n v="-219815.94"/>
    <n v="2.2613727055067798"/>
    <n v="-1.26137270550678"/>
  </r>
  <r>
    <x v="1"/>
    <x v="80"/>
    <x v="5"/>
    <x v="0"/>
    <x v="2"/>
    <x v="660"/>
    <x v="1"/>
    <x v="7"/>
    <n v="622441852"/>
    <d v="2012-05-28T00:00:00"/>
    <x v="1"/>
    <x v="122"/>
    <n v="3231"/>
    <n v="109.28"/>
    <n v="35.840000000000003"/>
    <n v="73.44"/>
    <n v="115799.03999999999"/>
    <n v="237284.64"/>
    <n v="121485.6"/>
    <n v="0.48801742919390001"/>
    <n v="0.51198257080609999"/>
  </r>
  <r>
    <x v="3"/>
    <x v="60"/>
    <x v="2"/>
    <x v="1"/>
    <x v="3"/>
    <x v="661"/>
    <x v="8"/>
    <x v="1"/>
    <n v="888826406"/>
    <d v="2010-01-07T00:00:00"/>
    <x v="2"/>
    <x v="2"/>
    <n v="2340"/>
    <n v="47.45"/>
    <n v="31.79"/>
    <n v="15.66"/>
    <n v="74388.600000000006"/>
    <n v="36644.400000000001"/>
    <n v="-37744.199999999997"/>
    <n v="2.0300127713920801"/>
    <n v="-1.0300127713920799"/>
  </r>
  <r>
    <x v="1"/>
    <x v="17"/>
    <x v="8"/>
    <x v="0"/>
    <x v="1"/>
    <x v="662"/>
    <x v="2"/>
    <x v="4"/>
    <n v="349212729"/>
    <d v="2016-11-09T00:00:00"/>
    <x v="4"/>
    <x v="140"/>
    <n v="8662"/>
    <n v="421.89"/>
    <n v="364.69"/>
    <n v="57.2"/>
    <n v="3158944.78"/>
    <n v="495466.4"/>
    <n v="-2663478.38"/>
    <n v="6.3756993006993001"/>
    <n v="-5.3756993006993001"/>
  </r>
  <r>
    <x v="2"/>
    <x v="144"/>
    <x v="8"/>
    <x v="1"/>
    <x v="2"/>
    <x v="663"/>
    <x v="10"/>
    <x v="4"/>
    <n v="167712152"/>
    <d v="2016-01-16T00:00:00"/>
    <x v="0"/>
    <x v="160"/>
    <n v="8607"/>
    <n v="421.89"/>
    <n v="364.69"/>
    <n v="57.2"/>
    <n v="3138886.83"/>
    <n v="492320.4"/>
    <n v="-2646566.4300000002"/>
    <n v="6.3756993006993001"/>
    <n v="-5.3756993006993001"/>
  </r>
  <r>
    <x v="3"/>
    <x v="124"/>
    <x v="9"/>
    <x v="1"/>
    <x v="0"/>
    <x v="664"/>
    <x v="11"/>
    <x v="5"/>
    <n v="678748500"/>
    <d v="2014-03-29T00:00:00"/>
    <x v="0"/>
    <x v="12"/>
    <n v="5619"/>
    <n v="9.33"/>
    <n v="6.92"/>
    <n v="2.41"/>
    <n v="38883.480000000003"/>
    <n v="13541.79"/>
    <n v="-25341.69"/>
    <n v="2.87136929460581"/>
    <n v="-1.87136929460581"/>
  </r>
  <r>
    <x v="4"/>
    <x v="176"/>
    <x v="11"/>
    <x v="0"/>
    <x v="1"/>
    <x v="665"/>
    <x v="8"/>
    <x v="6"/>
    <n v="937058103"/>
    <d v="2017-07-16T00:00:00"/>
    <x v="5"/>
    <x v="8"/>
    <n v="5171"/>
    <n v="668.27"/>
    <n v="502.54"/>
    <n v="165.73"/>
    <n v="2598634.34"/>
    <n v="856989.83"/>
    <n v="-1741644.51"/>
    <n v="3.0322814215893299"/>
    <n v="-2.0322814215893299"/>
  </r>
  <r>
    <x v="3"/>
    <x v="10"/>
    <x v="5"/>
    <x v="0"/>
    <x v="0"/>
    <x v="294"/>
    <x v="2"/>
    <x v="5"/>
    <n v="967689788"/>
    <d v="2014-07-28T00:00:00"/>
    <x v="1"/>
    <x v="57"/>
    <n v="9767"/>
    <n v="109.28"/>
    <n v="35.840000000000003"/>
    <n v="73.44"/>
    <n v="350049.28000000003"/>
    <n v="717288.48"/>
    <n v="367239.2"/>
    <n v="0.48801742919390001"/>
    <n v="0.51198257080609999"/>
  </r>
  <r>
    <x v="5"/>
    <x v="149"/>
    <x v="7"/>
    <x v="1"/>
    <x v="2"/>
    <x v="666"/>
    <x v="11"/>
    <x v="1"/>
    <n v="416004884"/>
    <d v="2010-03-17T00:00:00"/>
    <x v="4"/>
    <x v="69"/>
    <n v="3945"/>
    <n v="437.2"/>
    <n v="263.33"/>
    <n v="173.87"/>
    <n v="1038836.85"/>
    <n v="685917.15"/>
    <n v="-352919.7"/>
    <n v="1.51452234428021"/>
    <n v="-0.51452234428020904"/>
  </r>
  <r>
    <x v="4"/>
    <x v="23"/>
    <x v="0"/>
    <x v="1"/>
    <x v="1"/>
    <x v="547"/>
    <x v="2"/>
    <x v="0"/>
    <n v="797677218"/>
    <d v="2013-11-14T00:00:00"/>
    <x v="2"/>
    <x v="47"/>
    <n v="9270"/>
    <n v="255.28"/>
    <n v="159.41999999999999"/>
    <n v="95.86"/>
    <n v="1477823.4"/>
    <n v="888622.2"/>
    <n v="-589201.19999999995"/>
    <n v="1.66305028166076"/>
    <n v="-0.66305028166075497"/>
  </r>
  <r>
    <x v="0"/>
    <x v="181"/>
    <x v="1"/>
    <x v="0"/>
    <x v="1"/>
    <x v="221"/>
    <x v="7"/>
    <x v="0"/>
    <n v="548693120"/>
    <d v="2013-10-10T00:00:00"/>
    <x v="2"/>
    <x v="45"/>
    <n v="9342"/>
    <n v="152.58000000000001"/>
    <n v="97.44"/>
    <n v="55.14"/>
    <n v="910284.48"/>
    <n v="515117.88"/>
    <n v="-395166.6"/>
    <n v="1.76713819368879"/>
    <n v="-0.76713819368879199"/>
  </r>
  <r>
    <x v="2"/>
    <x v="51"/>
    <x v="9"/>
    <x v="0"/>
    <x v="3"/>
    <x v="667"/>
    <x v="6"/>
    <x v="1"/>
    <n v="875351417"/>
    <d v="2010-08-02T00:00:00"/>
    <x v="1"/>
    <x v="59"/>
    <n v="4791"/>
    <n v="9.33"/>
    <n v="6.92"/>
    <n v="2.41"/>
    <n v="33153.72"/>
    <n v="11546.31"/>
    <n v="-21607.41"/>
    <n v="2.87136929460581"/>
    <n v="-1.87136929460581"/>
  </r>
  <r>
    <x v="5"/>
    <x v="87"/>
    <x v="1"/>
    <x v="0"/>
    <x v="3"/>
    <x v="632"/>
    <x v="10"/>
    <x v="7"/>
    <n v="804263436"/>
    <d v="2012-02-28T00:00:00"/>
    <x v="3"/>
    <x v="80"/>
    <n v="8278"/>
    <n v="152.58000000000001"/>
    <n v="97.44"/>
    <n v="55.14"/>
    <n v="806608.32"/>
    <n v="456448.92"/>
    <n v="-350159.4"/>
    <n v="1.76713819368879"/>
    <n v="-0.76713819368879199"/>
  </r>
  <r>
    <x v="1"/>
    <x v="109"/>
    <x v="7"/>
    <x v="0"/>
    <x v="3"/>
    <x v="273"/>
    <x v="8"/>
    <x v="1"/>
    <n v="332353007"/>
    <d v="2010-11-22T00:00:00"/>
    <x v="1"/>
    <x v="130"/>
    <n v="9495"/>
    <n v="437.2"/>
    <n v="263.33"/>
    <n v="173.87"/>
    <n v="2500318.35"/>
    <n v="1650895.65"/>
    <n v="-849422.7"/>
    <n v="1.51452234428021"/>
    <n v="-0.51452234428020904"/>
  </r>
  <r>
    <x v="1"/>
    <x v="159"/>
    <x v="8"/>
    <x v="1"/>
    <x v="3"/>
    <x v="668"/>
    <x v="3"/>
    <x v="0"/>
    <n v="876856458"/>
    <d v="2013-08-29T00:00:00"/>
    <x v="2"/>
    <x v="95"/>
    <n v="166"/>
    <n v="421.89"/>
    <n v="364.69"/>
    <n v="57.2"/>
    <n v="60538.54"/>
    <n v="9495.2000000000007"/>
    <n v="-51043.34"/>
    <n v="6.3756993006993001"/>
    <n v="-5.3756993006993001"/>
  </r>
  <r>
    <x v="2"/>
    <x v="83"/>
    <x v="10"/>
    <x v="0"/>
    <x v="0"/>
    <x v="669"/>
    <x v="10"/>
    <x v="1"/>
    <n v="325322616"/>
    <d v="2010-12-03T00:00:00"/>
    <x v="6"/>
    <x v="191"/>
    <n v="9046"/>
    <n v="154.06"/>
    <n v="90.93"/>
    <n v="63.13"/>
    <n v="822552.78"/>
    <n v="571073.98"/>
    <n v="-251478.8"/>
    <n v="1.44036115951212"/>
    <n v="-0.44036115951211802"/>
  </r>
  <r>
    <x v="2"/>
    <x v="65"/>
    <x v="11"/>
    <x v="0"/>
    <x v="2"/>
    <x v="670"/>
    <x v="3"/>
    <x v="0"/>
    <n v="685612809"/>
    <d v="2013-08-17T00:00:00"/>
    <x v="0"/>
    <x v="54"/>
    <n v="6921"/>
    <n v="668.27"/>
    <n v="502.54"/>
    <n v="165.73"/>
    <n v="3478079.34"/>
    <n v="1147017.33"/>
    <n v="-2331062.0099999998"/>
    <n v="3.0322814215893299"/>
    <n v="-2.0322814215893299"/>
  </r>
  <r>
    <x v="5"/>
    <x v="47"/>
    <x v="2"/>
    <x v="1"/>
    <x v="0"/>
    <x v="671"/>
    <x v="1"/>
    <x v="2"/>
    <n v="435900866"/>
    <d v="2011-07-10T00:00:00"/>
    <x v="5"/>
    <x v="20"/>
    <n v="1608"/>
    <n v="47.45"/>
    <n v="31.79"/>
    <n v="15.66"/>
    <n v="51118.32"/>
    <n v="25181.279999999999"/>
    <n v="-25937.040000000001"/>
    <n v="2.0300127713920801"/>
    <n v="-1.0300127713920799"/>
  </r>
  <r>
    <x v="2"/>
    <x v="164"/>
    <x v="0"/>
    <x v="0"/>
    <x v="1"/>
    <x v="672"/>
    <x v="8"/>
    <x v="4"/>
    <n v="374673116"/>
    <d v="2016-04-07T00:00:00"/>
    <x v="2"/>
    <x v="2"/>
    <n v="2956"/>
    <n v="255.28"/>
    <n v="159.41999999999999"/>
    <n v="95.86"/>
    <n v="471245.52"/>
    <n v="283362.15999999997"/>
    <n v="-187883.36"/>
    <n v="1.66305028166076"/>
    <n v="-0.66305028166075497"/>
  </r>
  <r>
    <x v="5"/>
    <x v="62"/>
    <x v="3"/>
    <x v="1"/>
    <x v="2"/>
    <x v="255"/>
    <x v="5"/>
    <x v="0"/>
    <n v="470728385"/>
    <d v="2013-09-11T00:00:00"/>
    <x v="4"/>
    <x v="2"/>
    <n v="7845"/>
    <n v="205.7"/>
    <n v="117.11"/>
    <n v="88.59"/>
    <n v="918727.95"/>
    <n v="694988.55"/>
    <n v="-223739.4"/>
    <n v="1.3219324980246101"/>
    <n v="-0.32193249802460799"/>
  </r>
  <r>
    <x v="1"/>
    <x v="17"/>
    <x v="2"/>
    <x v="1"/>
    <x v="1"/>
    <x v="410"/>
    <x v="5"/>
    <x v="0"/>
    <n v="313178002"/>
    <d v="2013-06-12T00:00:00"/>
    <x v="4"/>
    <x v="2"/>
    <n v="5185"/>
    <n v="47.45"/>
    <n v="31.79"/>
    <n v="15.66"/>
    <n v="164831.15"/>
    <n v="81197.100000000006"/>
    <n v="-83634.05"/>
    <n v="2.0300127713920801"/>
    <n v="-1.0300127713920799"/>
  </r>
  <r>
    <x v="1"/>
    <x v="108"/>
    <x v="4"/>
    <x v="0"/>
    <x v="2"/>
    <x v="673"/>
    <x v="11"/>
    <x v="4"/>
    <n v="461445796"/>
    <d v="2016-03-22T00:00:00"/>
    <x v="3"/>
    <x v="96"/>
    <n v="920"/>
    <n v="81.73"/>
    <n v="56.67"/>
    <n v="25.06"/>
    <n v="52136.4"/>
    <n v="23055.200000000001"/>
    <n v="-29081.200000000001"/>
    <n v="2.2613727055067798"/>
    <n v="-1.26137270550678"/>
  </r>
  <r>
    <x v="5"/>
    <x v="175"/>
    <x v="4"/>
    <x v="0"/>
    <x v="2"/>
    <x v="674"/>
    <x v="0"/>
    <x v="0"/>
    <n v="195268094"/>
    <d v="2014-01-21T00:00:00"/>
    <x v="3"/>
    <x v="28"/>
    <n v="3023"/>
    <n v="81.73"/>
    <n v="56.67"/>
    <n v="25.06"/>
    <n v="171313.41"/>
    <n v="75756.38"/>
    <n v="-95557.03"/>
    <n v="2.2613727055067798"/>
    <n v="-1.26137270550678"/>
  </r>
  <r>
    <x v="0"/>
    <x v="172"/>
    <x v="1"/>
    <x v="1"/>
    <x v="1"/>
    <x v="675"/>
    <x v="0"/>
    <x v="7"/>
    <n v="664693725"/>
    <d v="2012-12-24T00:00:00"/>
    <x v="1"/>
    <x v="71"/>
    <n v="6499"/>
    <n v="152.58000000000001"/>
    <n v="97.44"/>
    <n v="55.14"/>
    <n v="633262.56000000006"/>
    <n v="358354.86"/>
    <n v="-274907.7"/>
    <n v="1.76713819368879"/>
    <n v="-0.76713819368879099"/>
  </r>
  <r>
    <x v="5"/>
    <x v="111"/>
    <x v="1"/>
    <x v="0"/>
    <x v="1"/>
    <x v="676"/>
    <x v="7"/>
    <x v="7"/>
    <n v="840084016"/>
    <d v="2012-03-26T00:00:00"/>
    <x v="1"/>
    <x v="2"/>
    <n v="8384"/>
    <n v="152.58000000000001"/>
    <n v="97.44"/>
    <n v="55.14"/>
    <n v="816936.95999999996"/>
    <n v="462293.76000000001"/>
    <n v="-354643.20000000001"/>
    <n v="1.76713819368879"/>
    <n v="-0.76713819368879199"/>
  </r>
  <r>
    <x v="5"/>
    <x v="74"/>
    <x v="7"/>
    <x v="1"/>
    <x v="2"/>
    <x v="677"/>
    <x v="1"/>
    <x v="3"/>
    <n v="662112796"/>
    <d v="2015-09-24T00:00:00"/>
    <x v="2"/>
    <x v="119"/>
    <n v="2745"/>
    <n v="437.2"/>
    <n v="263.33"/>
    <n v="173.87"/>
    <n v="722840.85"/>
    <n v="477273.15"/>
    <n v="-245567.7"/>
    <n v="1.51452234428021"/>
    <n v="-0.51452234428020904"/>
  </r>
  <r>
    <x v="4"/>
    <x v="46"/>
    <x v="10"/>
    <x v="0"/>
    <x v="1"/>
    <x v="678"/>
    <x v="10"/>
    <x v="0"/>
    <n v="591766393"/>
    <d v="2013-10-03T00:00:00"/>
    <x v="2"/>
    <x v="192"/>
    <n v="5681"/>
    <n v="154.06"/>
    <n v="90.93"/>
    <n v="63.13"/>
    <n v="516573.33"/>
    <n v="358641.53"/>
    <n v="-157931.79999999999"/>
    <n v="1.44036115951212"/>
    <n v="-0.44036115951211802"/>
  </r>
  <r>
    <x v="5"/>
    <x v="154"/>
    <x v="5"/>
    <x v="0"/>
    <x v="3"/>
    <x v="679"/>
    <x v="9"/>
    <x v="5"/>
    <n v="260343635"/>
    <d v="2014-12-06T00:00:00"/>
    <x v="0"/>
    <x v="37"/>
    <n v="322"/>
    <n v="109.28"/>
    <n v="35.840000000000003"/>
    <n v="73.44"/>
    <n v="11540.48"/>
    <n v="23647.68"/>
    <n v="12107.2"/>
    <n v="0.48801742919390001"/>
    <n v="0.51198257080609999"/>
  </r>
  <r>
    <x v="2"/>
    <x v="121"/>
    <x v="8"/>
    <x v="1"/>
    <x v="1"/>
    <x v="4"/>
    <x v="2"/>
    <x v="3"/>
    <n v="719455850"/>
    <d v="2015-07-27T00:00:00"/>
    <x v="1"/>
    <x v="4"/>
    <n v="1829"/>
    <n v="421.89"/>
    <n v="364.69"/>
    <n v="57.2"/>
    <n v="667018.01"/>
    <n v="104618.8"/>
    <n v="-562399.21"/>
    <n v="6.3756993006993001"/>
    <n v="-5.3756993006993001"/>
  </r>
  <r>
    <x v="1"/>
    <x v="132"/>
    <x v="7"/>
    <x v="1"/>
    <x v="1"/>
    <x v="680"/>
    <x v="4"/>
    <x v="6"/>
    <n v="391026866"/>
    <d v="2017-08-01T00:00:00"/>
    <x v="3"/>
    <x v="73"/>
    <n v="2394"/>
    <n v="437.2"/>
    <n v="263.33"/>
    <n v="173.87"/>
    <n v="630412.02"/>
    <n v="416244.78"/>
    <n v="-214167.24"/>
    <n v="1.51452234428021"/>
    <n v="-0.51452234428020904"/>
  </r>
  <r>
    <x v="2"/>
    <x v="37"/>
    <x v="4"/>
    <x v="1"/>
    <x v="2"/>
    <x v="681"/>
    <x v="0"/>
    <x v="7"/>
    <n v="917293012"/>
    <d v="2013-01-30T00:00:00"/>
    <x v="4"/>
    <x v="142"/>
    <n v="6241"/>
    <n v="81.73"/>
    <n v="56.67"/>
    <n v="25.06"/>
    <n v="353677.47"/>
    <n v="156399.46"/>
    <n v="-197278.01"/>
    <n v="2.2613727055067798"/>
    <n v="-1.26137270550678"/>
  </r>
  <r>
    <x v="4"/>
    <x v="56"/>
    <x v="0"/>
    <x v="1"/>
    <x v="2"/>
    <x v="682"/>
    <x v="3"/>
    <x v="6"/>
    <n v="410803115"/>
    <d v="2017-07-27T00:00:00"/>
    <x v="2"/>
    <x v="2"/>
    <n v="4626"/>
    <n v="255.28"/>
    <n v="159.41999999999999"/>
    <n v="95.86"/>
    <n v="737476.92"/>
    <n v="443448.36"/>
    <n v="-294028.56"/>
    <n v="1.66305028166076"/>
    <n v="-0.66305028166075497"/>
  </r>
  <r>
    <x v="1"/>
    <x v="148"/>
    <x v="10"/>
    <x v="1"/>
    <x v="1"/>
    <x v="683"/>
    <x v="2"/>
    <x v="3"/>
    <n v="204418504"/>
    <d v="2015-03-09T00:00:00"/>
    <x v="1"/>
    <x v="2"/>
    <n v="833"/>
    <n v="154.06"/>
    <n v="90.93"/>
    <n v="63.13"/>
    <n v="75744.69"/>
    <n v="52587.29"/>
    <n v="-23157.4"/>
    <n v="1.44036115951212"/>
    <n v="-0.44036115951211802"/>
  </r>
  <r>
    <x v="5"/>
    <x v="126"/>
    <x v="4"/>
    <x v="0"/>
    <x v="1"/>
    <x v="684"/>
    <x v="1"/>
    <x v="7"/>
    <n v="801313006"/>
    <d v="2012-02-15T00:00:00"/>
    <x v="4"/>
    <x v="2"/>
    <n v="5180"/>
    <n v="81.73"/>
    <n v="56.67"/>
    <n v="25.06"/>
    <n v="293550.59999999998"/>
    <n v="129810.8"/>
    <n v="-163739.79999999999"/>
    <n v="2.2613727055067798"/>
    <n v="-1.26137270550678"/>
  </r>
  <r>
    <x v="1"/>
    <x v="178"/>
    <x v="8"/>
    <x v="1"/>
    <x v="2"/>
    <x v="685"/>
    <x v="0"/>
    <x v="7"/>
    <n v="524972951"/>
    <d v="2013-01-17T00:00:00"/>
    <x v="2"/>
    <x v="28"/>
    <n v="17"/>
    <n v="421.89"/>
    <n v="364.69"/>
    <n v="57.2"/>
    <n v="6199.73"/>
    <n v="972.4"/>
    <n v="-5227.33"/>
    <n v="6.3756993006993001"/>
    <n v="-5.3756993006993001"/>
  </r>
  <r>
    <x v="1"/>
    <x v="66"/>
    <x v="2"/>
    <x v="0"/>
    <x v="1"/>
    <x v="686"/>
    <x v="9"/>
    <x v="0"/>
    <n v="469197165"/>
    <d v="2013-11-12T00:00:00"/>
    <x v="3"/>
    <x v="2"/>
    <n v="4723"/>
    <n v="47.45"/>
    <n v="31.79"/>
    <n v="15.66"/>
    <n v="150144.17000000001"/>
    <n v="73962.179999999993"/>
    <n v="-76181.990000000005"/>
    <n v="2.0300127713920801"/>
    <n v="-1.0300127713920799"/>
  </r>
  <r>
    <x v="3"/>
    <x v="94"/>
    <x v="6"/>
    <x v="1"/>
    <x v="2"/>
    <x v="687"/>
    <x v="3"/>
    <x v="2"/>
    <n v="448096978"/>
    <d v="2011-09-18T00:00:00"/>
    <x v="5"/>
    <x v="22"/>
    <n v="708"/>
    <n v="651.21"/>
    <n v="524.96"/>
    <n v="126.25"/>
    <n v="371671.68"/>
    <n v="89385"/>
    <n v="-282286.68"/>
    <n v="4.1580990099009902"/>
    <n v="-3.1580990099009898"/>
  </r>
  <r>
    <x v="4"/>
    <x v="176"/>
    <x v="5"/>
    <x v="0"/>
    <x v="3"/>
    <x v="688"/>
    <x v="6"/>
    <x v="3"/>
    <n v="346096217"/>
    <d v="2015-10-05T00:00:00"/>
    <x v="1"/>
    <x v="116"/>
    <n v="6417"/>
    <n v="109.28"/>
    <n v="35.840000000000003"/>
    <n v="73.44"/>
    <n v="229985.28"/>
    <n v="471264.48"/>
    <n v="241279.2"/>
    <n v="0.48801742919390001"/>
    <n v="0.51198257080609999"/>
  </r>
  <r>
    <x v="0"/>
    <x v="25"/>
    <x v="9"/>
    <x v="0"/>
    <x v="3"/>
    <x v="689"/>
    <x v="1"/>
    <x v="7"/>
    <n v="567931210"/>
    <d v="2012-12-07T00:00:00"/>
    <x v="6"/>
    <x v="98"/>
    <n v="2321"/>
    <n v="9.33"/>
    <n v="6.92"/>
    <n v="2.41"/>
    <n v="16061.32"/>
    <n v="5593.61"/>
    <n v="-10467.709999999999"/>
    <n v="2.87136929460581"/>
    <n v="-1.87136929460581"/>
  </r>
  <r>
    <x v="1"/>
    <x v="136"/>
    <x v="11"/>
    <x v="1"/>
    <x v="3"/>
    <x v="137"/>
    <x v="8"/>
    <x v="1"/>
    <n v="688650786"/>
    <d v="2010-07-08T00:00:00"/>
    <x v="2"/>
    <x v="160"/>
    <n v="5926"/>
    <n v="668.27"/>
    <n v="502.54"/>
    <n v="165.73"/>
    <n v="2978052.04"/>
    <n v="982115.98"/>
    <n v="-1995936.06"/>
    <n v="3.0322814215893299"/>
    <n v="-2.0322814215893299"/>
  </r>
  <r>
    <x v="4"/>
    <x v="158"/>
    <x v="0"/>
    <x v="0"/>
    <x v="0"/>
    <x v="661"/>
    <x v="8"/>
    <x v="1"/>
    <n v="803616273"/>
    <d v="2010-07-30T00:00:00"/>
    <x v="6"/>
    <x v="37"/>
    <n v="6768"/>
    <n v="255.28"/>
    <n v="159.41999999999999"/>
    <n v="95.86"/>
    <n v="1078954.56"/>
    <n v="648780.48"/>
    <n v="-430174.08"/>
    <n v="1.66305028166075"/>
    <n v="-0.66305028166075497"/>
  </r>
  <r>
    <x v="6"/>
    <x v="171"/>
    <x v="1"/>
    <x v="1"/>
    <x v="0"/>
    <x v="493"/>
    <x v="7"/>
    <x v="1"/>
    <n v="178501498"/>
    <d v="2010-11-15T00:00:00"/>
    <x v="1"/>
    <x v="39"/>
    <n v="1415"/>
    <n v="152.58000000000001"/>
    <n v="97.44"/>
    <n v="55.14"/>
    <n v="137877.6"/>
    <n v="78023.100000000006"/>
    <n v="-59854.5"/>
    <n v="1.76713819368879"/>
    <n v="-0.76713819368879199"/>
  </r>
  <r>
    <x v="5"/>
    <x v="62"/>
    <x v="7"/>
    <x v="1"/>
    <x v="3"/>
    <x v="110"/>
    <x v="2"/>
    <x v="1"/>
    <n v="399292790"/>
    <d v="2010-07-28T00:00:00"/>
    <x v="4"/>
    <x v="41"/>
    <n v="8465"/>
    <n v="437.2"/>
    <n v="263.33"/>
    <n v="173.87"/>
    <n v="2229088.4500000002"/>
    <n v="1471809.55"/>
    <n v="-757278.9"/>
    <n v="1.51452234428021"/>
    <n v="-0.51452234428020904"/>
  </r>
  <r>
    <x v="5"/>
    <x v="128"/>
    <x v="6"/>
    <x v="0"/>
    <x v="2"/>
    <x v="40"/>
    <x v="11"/>
    <x v="5"/>
    <n v="422288978"/>
    <d v="2014-02-21T00:00:00"/>
    <x v="6"/>
    <x v="78"/>
    <n v="3548"/>
    <n v="651.21"/>
    <n v="524.96"/>
    <n v="126.25"/>
    <n v="1862558.08"/>
    <n v="447935"/>
    <n v="-1414623.08"/>
    <n v="4.1580990099009902"/>
    <n v="-3.1580990099009898"/>
  </r>
  <r>
    <x v="2"/>
    <x v="141"/>
    <x v="10"/>
    <x v="1"/>
    <x v="1"/>
    <x v="690"/>
    <x v="10"/>
    <x v="2"/>
    <n v="624101388"/>
    <d v="2011-07-31T00:00:00"/>
    <x v="5"/>
    <x v="193"/>
    <n v="4324"/>
    <n v="154.06"/>
    <n v="90.93"/>
    <n v="63.13"/>
    <n v="393181.32"/>
    <n v="272974.12"/>
    <n v="-120207.2"/>
    <n v="1.44036115951212"/>
    <n v="-0.44036115951211802"/>
  </r>
  <r>
    <x v="4"/>
    <x v="158"/>
    <x v="3"/>
    <x v="0"/>
    <x v="1"/>
    <x v="691"/>
    <x v="9"/>
    <x v="7"/>
    <n v="551653850"/>
    <d v="2013-01-01T00:00:00"/>
    <x v="3"/>
    <x v="46"/>
    <n v="5488"/>
    <n v="205.7"/>
    <n v="117.11"/>
    <n v="88.59"/>
    <n v="642699.68000000005"/>
    <n v="486181.92"/>
    <n v="-156517.76000000001"/>
    <n v="1.3219324980246101"/>
    <n v="-0.32193249802460799"/>
  </r>
  <r>
    <x v="0"/>
    <x v="49"/>
    <x v="8"/>
    <x v="0"/>
    <x v="2"/>
    <x v="692"/>
    <x v="4"/>
    <x v="5"/>
    <n v="272182691"/>
    <d v="2014-04-30T00:00:00"/>
    <x v="4"/>
    <x v="44"/>
    <n v="3762"/>
    <n v="421.89"/>
    <n v="364.69"/>
    <n v="57.2"/>
    <n v="1371963.78"/>
    <n v="215186.4"/>
    <n v="-1156777.3799999999"/>
    <n v="6.3756993006993001"/>
    <n v="-5.3756993006993001"/>
  </r>
  <r>
    <x v="1"/>
    <x v="139"/>
    <x v="6"/>
    <x v="0"/>
    <x v="0"/>
    <x v="693"/>
    <x v="8"/>
    <x v="4"/>
    <n v="823236739"/>
    <d v="2016-01-08T00:00:00"/>
    <x v="6"/>
    <x v="2"/>
    <n v="2900"/>
    <n v="651.21"/>
    <n v="524.96"/>
    <n v="126.25"/>
    <n v="1522384"/>
    <n v="366125"/>
    <n v="-1156259"/>
    <n v="4.1580990099009902"/>
    <n v="-3.1580990099009898"/>
  </r>
  <r>
    <x v="5"/>
    <x v="111"/>
    <x v="4"/>
    <x v="1"/>
    <x v="2"/>
    <x v="694"/>
    <x v="11"/>
    <x v="0"/>
    <n v="162677323"/>
    <d v="2014-11-01T00:00:00"/>
    <x v="0"/>
    <x v="194"/>
    <n v="8690"/>
    <n v="81.73"/>
    <n v="56.67"/>
    <n v="25.06"/>
    <n v="492462.3"/>
    <n v="217771.4"/>
    <n v="-274690.90000000002"/>
    <n v="2.2613727055067798"/>
    <n v="-1.26137270550678"/>
  </r>
  <r>
    <x v="0"/>
    <x v="122"/>
    <x v="11"/>
    <x v="0"/>
    <x v="0"/>
    <x v="202"/>
    <x v="1"/>
    <x v="0"/>
    <n v="818678271"/>
    <d v="2013-06-25T00:00:00"/>
    <x v="3"/>
    <x v="58"/>
    <n v="3948"/>
    <n v="668.27"/>
    <n v="502.54"/>
    <n v="165.73"/>
    <n v="1984027.92"/>
    <n v="654302.04"/>
    <n v="-1329725.8799999999"/>
    <n v="3.0322814215893299"/>
    <n v="-2.0322814215893299"/>
  </r>
  <r>
    <x v="1"/>
    <x v="93"/>
    <x v="9"/>
    <x v="1"/>
    <x v="2"/>
    <x v="695"/>
    <x v="4"/>
    <x v="3"/>
    <n v="439725911"/>
    <d v="2015-07-04T00:00:00"/>
    <x v="0"/>
    <x v="68"/>
    <n v="3524"/>
    <n v="9.33"/>
    <n v="6.92"/>
    <n v="2.41"/>
    <n v="24386.080000000002"/>
    <n v="8492.84"/>
    <n v="-15893.24"/>
    <n v="2.87136929460581"/>
    <n v="-1.87136929460581"/>
  </r>
  <r>
    <x v="2"/>
    <x v="121"/>
    <x v="2"/>
    <x v="1"/>
    <x v="3"/>
    <x v="696"/>
    <x v="9"/>
    <x v="4"/>
    <n v="344619071"/>
    <d v="2016-12-16T00:00:00"/>
    <x v="6"/>
    <x v="12"/>
    <n v="9296"/>
    <n v="47.45"/>
    <n v="31.79"/>
    <n v="15.66"/>
    <n v="295519.84000000003"/>
    <n v="145575.35999999999"/>
    <n v="-149944.48000000001"/>
    <n v="2.0300127713920801"/>
    <n v="-1.0300127713920799"/>
  </r>
  <r>
    <x v="5"/>
    <x v="161"/>
    <x v="0"/>
    <x v="1"/>
    <x v="0"/>
    <x v="697"/>
    <x v="10"/>
    <x v="6"/>
    <n v="572469079"/>
    <d v="2017-06-02T00:00:00"/>
    <x v="6"/>
    <x v="134"/>
    <n v="5177"/>
    <n v="255.28"/>
    <n v="159.41999999999999"/>
    <n v="95.86"/>
    <n v="825317.34"/>
    <n v="496267.22"/>
    <n v="-329050.12"/>
    <n v="1.66305028166076"/>
    <n v="-0.66305028166075497"/>
  </r>
  <r>
    <x v="5"/>
    <x v="175"/>
    <x v="2"/>
    <x v="1"/>
    <x v="0"/>
    <x v="499"/>
    <x v="3"/>
    <x v="2"/>
    <n v="332699763"/>
    <d v="2011-05-10T00:00:00"/>
    <x v="3"/>
    <x v="2"/>
    <n v="2108"/>
    <n v="47.45"/>
    <n v="31.79"/>
    <n v="15.66"/>
    <n v="67013.320000000007"/>
    <n v="33011.279999999999"/>
    <n v="-34002.04"/>
    <n v="2.0300127713920801"/>
    <n v="-1.0300127713920799"/>
  </r>
  <r>
    <x v="1"/>
    <x v="85"/>
    <x v="1"/>
    <x v="0"/>
    <x v="3"/>
    <x v="388"/>
    <x v="10"/>
    <x v="7"/>
    <n v="255047452"/>
    <d v="2012-10-30T00:00:00"/>
    <x v="3"/>
    <x v="109"/>
    <n v="3064"/>
    <n v="152.58000000000001"/>
    <n v="97.44"/>
    <n v="55.14"/>
    <n v="298556.15999999997"/>
    <n v="168948.96"/>
    <n v="-129607.2"/>
    <n v="1.76713819368879"/>
    <n v="-0.76713819368879099"/>
  </r>
  <r>
    <x v="4"/>
    <x v="46"/>
    <x v="7"/>
    <x v="0"/>
    <x v="3"/>
    <x v="250"/>
    <x v="3"/>
    <x v="5"/>
    <n v="139560973"/>
    <d v="2014-09-21T00:00:00"/>
    <x v="5"/>
    <x v="37"/>
    <n v="8048"/>
    <n v="437.2"/>
    <n v="263.33"/>
    <n v="173.87"/>
    <n v="2119279.84"/>
    <n v="1399305.76"/>
    <n v="-719974.08"/>
    <n v="1.51452234428021"/>
    <n v="-0.51452234428020904"/>
  </r>
  <r>
    <x v="3"/>
    <x v="151"/>
    <x v="5"/>
    <x v="0"/>
    <x v="0"/>
    <x v="698"/>
    <x v="3"/>
    <x v="7"/>
    <n v="306601655"/>
    <d v="2012-02-09T00:00:00"/>
    <x v="2"/>
    <x v="2"/>
    <n v="9098"/>
    <n v="109.28"/>
    <n v="35.840000000000003"/>
    <n v="73.44"/>
    <n v="326072.32000000001"/>
    <n v="668157.12"/>
    <n v="342084.8"/>
    <n v="0.48801742919390001"/>
    <n v="0.51198257080609999"/>
  </r>
  <r>
    <x v="2"/>
    <x v="137"/>
    <x v="2"/>
    <x v="1"/>
    <x v="0"/>
    <x v="699"/>
    <x v="8"/>
    <x v="5"/>
    <n v="246843326"/>
    <d v="2014-12-06T00:00:00"/>
    <x v="0"/>
    <x v="110"/>
    <n v="5280"/>
    <n v="47.45"/>
    <n v="31.79"/>
    <n v="15.66"/>
    <n v="167851.2"/>
    <n v="82684.800000000003"/>
    <n v="-85166.399999999994"/>
    <n v="2.0300127713920801"/>
    <n v="-1.0300127713920799"/>
  </r>
  <r>
    <x v="2"/>
    <x v="83"/>
    <x v="6"/>
    <x v="0"/>
    <x v="0"/>
    <x v="700"/>
    <x v="7"/>
    <x v="0"/>
    <n v="871272313"/>
    <d v="2013-09-10T00:00:00"/>
    <x v="3"/>
    <x v="2"/>
    <n v="7694"/>
    <n v="651.21"/>
    <n v="524.96"/>
    <n v="126.25"/>
    <n v="4039042.24"/>
    <n v="971367.5"/>
    <n v="-3067674.74"/>
    <n v="4.1580990099009902"/>
    <n v="-3.1580990099009898"/>
  </r>
  <r>
    <x v="0"/>
    <x v="1"/>
    <x v="9"/>
    <x v="0"/>
    <x v="0"/>
    <x v="701"/>
    <x v="3"/>
    <x v="4"/>
    <n v="461187446"/>
    <d v="2016-08-14T00:00:00"/>
    <x v="5"/>
    <x v="49"/>
    <n v="4469"/>
    <n v="9.33"/>
    <n v="6.92"/>
    <n v="2.41"/>
    <n v="30925.48"/>
    <n v="10770.29"/>
    <n v="-20155.189999999999"/>
    <n v="2.87136929460581"/>
    <n v="-1.87136929460581"/>
  </r>
  <r>
    <x v="5"/>
    <x v="75"/>
    <x v="7"/>
    <x v="1"/>
    <x v="0"/>
    <x v="702"/>
    <x v="10"/>
    <x v="3"/>
    <n v="518200051"/>
    <d v="2015-01-22T00:00:00"/>
    <x v="2"/>
    <x v="71"/>
    <n v="5766"/>
    <n v="437.2"/>
    <n v="263.33"/>
    <n v="173.87"/>
    <n v="1518360.78"/>
    <n v="1002534.42"/>
    <n v="-515826.36"/>
    <n v="1.51452234428021"/>
    <n v="-0.51452234428020904"/>
  </r>
  <r>
    <x v="5"/>
    <x v="114"/>
    <x v="2"/>
    <x v="1"/>
    <x v="0"/>
    <x v="703"/>
    <x v="8"/>
    <x v="0"/>
    <n v="814233958"/>
    <d v="2013-07-23T00:00:00"/>
    <x v="3"/>
    <x v="61"/>
    <n v="8777"/>
    <n v="47.45"/>
    <n v="31.79"/>
    <n v="15.66"/>
    <n v="279020.83"/>
    <n v="137447.82"/>
    <n v="-141573.01"/>
    <n v="2.0300127713920801"/>
    <n v="-1.0300127713920799"/>
  </r>
  <r>
    <x v="2"/>
    <x v="121"/>
    <x v="7"/>
    <x v="1"/>
    <x v="3"/>
    <x v="704"/>
    <x v="2"/>
    <x v="6"/>
    <n v="741525495"/>
    <d v="2017-07-16T00:00:00"/>
    <x v="5"/>
    <x v="54"/>
    <n v="2727"/>
    <n v="437.2"/>
    <n v="263.33"/>
    <n v="173.87"/>
    <n v="718100.91"/>
    <n v="474143.49"/>
    <n v="-243957.42"/>
    <n v="1.51452234428021"/>
    <n v="-0.51452234428020904"/>
  </r>
  <r>
    <x v="1"/>
    <x v="81"/>
    <x v="8"/>
    <x v="1"/>
    <x v="1"/>
    <x v="705"/>
    <x v="8"/>
    <x v="5"/>
    <n v="662623488"/>
    <d v="2014-11-07T00:00:00"/>
    <x v="6"/>
    <x v="195"/>
    <n v="3870"/>
    <n v="421.89"/>
    <n v="364.69"/>
    <n v="57.2"/>
    <n v="1411350.3"/>
    <n v="221364"/>
    <n v="-1189986.3"/>
    <n v="6.3756993006993001"/>
    <n v="-5.3756993006993001"/>
  </r>
  <r>
    <x v="1"/>
    <x v="44"/>
    <x v="10"/>
    <x v="1"/>
    <x v="0"/>
    <x v="706"/>
    <x v="10"/>
    <x v="4"/>
    <n v="560389268"/>
    <d v="2016-02-22T00:00:00"/>
    <x v="1"/>
    <x v="69"/>
    <n v="492"/>
    <n v="154.06"/>
    <n v="90.93"/>
    <n v="63.13"/>
    <n v="44737.56"/>
    <n v="31059.96"/>
    <n v="-13677.6"/>
    <n v="1.44036115951212"/>
    <n v="-0.44036115951211802"/>
  </r>
  <r>
    <x v="3"/>
    <x v="5"/>
    <x v="9"/>
    <x v="1"/>
    <x v="1"/>
    <x v="707"/>
    <x v="0"/>
    <x v="3"/>
    <n v="487996661"/>
    <d v="2015-09-13T00:00:00"/>
    <x v="5"/>
    <x v="2"/>
    <n v="7911"/>
    <n v="9.33"/>
    <n v="6.92"/>
    <n v="2.41"/>
    <n v="54744.12"/>
    <n v="19065.509999999998"/>
    <n v="-35678.61"/>
    <n v="2.87136929460581"/>
    <n v="-1.87136929460581"/>
  </r>
  <r>
    <x v="6"/>
    <x v="171"/>
    <x v="10"/>
    <x v="0"/>
    <x v="2"/>
    <x v="708"/>
    <x v="2"/>
    <x v="3"/>
    <n v="118931996"/>
    <d v="2015-04-08T00:00:00"/>
    <x v="4"/>
    <x v="2"/>
    <n v="3475"/>
    <n v="154.06"/>
    <n v="90.93"/>
    <n v="63.13"/>
    <n v="315981.75"/>
    <n v="219376.75"/>
    <n v="-96605"/>
    <n v="1.44036115951212"/>
    <n v="-0.44036115951211802"/>
  </r>
  <r>
    <x v="5"/>
    <x v="9"/>
    <x v="7"/>
    <x v="0"/>
    <x v="2"/>
    <x v="91"/>
    <x v="11"/>
    <x v="3"/>
    <n v="996994102"/>
    <d v="2015-10-03T00:00:00"/>
    <x v="0"/>
    <x v="196"/>
    <n v="1565"/>
    <n v="437.2"/>
    <n v="263.33"/>
    <n v="173.87"/>
    <n v="412111.45"/>
    <n v="272106.55"/>
    <n v="-140004.9"/>
    <n v="1.51452234428021"/>
    <n v="-0.51452234428020904"/>
  </r>
  <r>
    <x v="2"/>
    <x v="125"/>
    <x v="4"/>
    <x v="0"/>
    <x v="1"/>
    <x v="65"/>
    <x v="5"/>
    <x v="5"/>
    <n v="686294305"/>
    <d v="2014-12-15T00:00:00"/>
    <x v="1"/>
    <x v="197"/>
    <n v="8591"/>
    <n v="81.73"/>
    <n v="56.67"/>
    <n v="25.06"/>
    <n v="486851.97"/>
    <n v="215290.46"/>
    <n v="-271561.51"/>
    <n v="2.2613727055067798"/>
    <n v="-1.26137270550678"/>
  </r>
  <r>
    <x v="4"/>
    <x v="143"/>
    <x v="0"/>
    <x v="1"/>
    <x v="1"/>
    <x v="88"/>
    <x v="11"/>
    <x v="7"/>
    <n v="421256434"/>
    <d v="2012-11-20T00:00:00"/>
    <x v="3"/>
    <x v="198"/>
    <n v="7995"/>
    <n v="255.28"/>
    <n v="159.41999999999999"/>
    <n v="95.86"/>
    <n v="1274562.8999999999"/>
    <n v="766400.7"/>
    <n v="-508162.2"/>
    <n v="1.66305028166076"/>
    <n v="-0.66305028166075497"/>
  </r>
  <r>
    <x v="2"/>
    <x v="170"/>
    <x v="9"/>
    <x v="0"/>
    <x v="2"/>
    <x v="352"/>
    <x v="3"/>
    <x v="3"/>
    <n v="156616818"/>
    <d v="2015-04-02T00:00:00"/>
    <x v="2"/>
    <x v="2"/>
    <n v="5252"/>
    <n v="9.33"/>
    <n v="6.92"/>
    <n v="2.41"/>
    <n v="36343.839999999997"/>
    <n v="12657.32"/>
    <n v="-23686.52"/>
    <n v="2.87136929460581"/>
    <n v="-1.87136929460581"/>
  </r>
  <r>
    <x v="2"/>
    <x v="155"/>
    <x v="10"/>
    <x v="0"/>
    <x v="1"/>
    <x v="709"/>
    <x v="6"/>
    <x v="1"/>
    <n v="817424285"/>
    <d v="2010-06-05T00:00:00"/>
    <x v="0"/>
    <x v="124"/>
    <n v="2866"/>
    <n v="154.06"/>
    <n v="90.93"/>
    <n v="63.13"/>
    <n v="260605.38"/>
    <n v="180930.58"/>
    <n v="-79674.800000000105"/>
    <n v="1.44036115951212"/>
    <n v="-0.44036115951211802"/>
  </r>
  <r>
    <x v="5"/>
    <x v="9"/>
    <x v="3"/>
    <x v="1"/>
    <x v="0"/>
    <x v="358"/>
    <x v="0"/>
    <x v="1"/>
    <n v="249040162"/>
    <d v="2011-01-02T00:00:00"/>
    <x v="5"/>
    <x v="49"/>
    <n v="5373"/>
    <n v="205.7"/>
    <n v="117.11"/>
    <n v="88.59"/>
    <n v="629232.03"/>
    <n v="475994.07"/>
    <n v="-153237.96"/>
    <n v="1.3219324980246101"/>
    <n v="-0.32193249802460799"/>
  </r>
  <r>
    <x v="1"/>
    <x v="129"/>
    <x v="6"/>
    <x v="1"/>
    <x v="1"/>
    <x v="710"/>
    <x v="0"/>
    <x v="2"/>
    <n v="867138278"/>
    <d v="2011-04-08T00:00:00"/>
    <x v="6"/>
    <x v="2"/>
    <n v="4341"/>
    <n v="651.21"/>
    <n v="524.96"/>
    <n v="126.25"/>
    <n v="2278851.36"/>
    <n v="548051.25"/>
    <n v="-1730800.11"/>
    <n v="4.1580990099009902"/>
    <n v="-3.1580990099009898"/>
  </r>
  <r>
    <x v="5"/>
    <x v="162"/>
    <x v="2"/>
    <x v="1"/>
    <x v="2"/>
    <x v="711"/>
    <x v="10"/>
    <x v="3"/>
    <n v="207704961"/>
    <d v="2015-01-29T00:00:00"/>
    <x v="2"/>
    <x v="4"/>
    <n v="3368"/>
    <n v="47.45"/>
    <n v="31.79"/>
    <n v="15.66"/>
    <n v="107068.72"/>
    <n v="52742.879999999997"/>
    <n v="-54325.84"/>
    <n v="2.0300127713920801"/>
    <n v="-1.0300127713920799"/>
  </r>
  <r>
    <x v="0"/>
    <x v="113"/>
    <x v="10"/>
    <x v="1"/>
    <x v="3"/>
    <x v="712"/>
    <x v="1"/>
    <x v="5"/>
    <n v="377039039"/>
    <d v="2014-06-14T00:00:00"/>
    <x v="0"/>
    <x v="131"/>
    <n v="3085"/>
    <n v="154.06"/>
    <n v="90.93"/>
    <n v="63.13"/>
    <n v="280519.05"/>
    <n v="194756.05"/>
    <n v="-85763.000000000102"/>
    <n v="1.44036115951212"/>
    <n v="-0.44036115951211802"/>
  </r>
  <r>
    <x v="2"/>
    <x v="112"/>
    <x v="3"/>
    <x v="1"/>
    <x v="3"/>
    <x v="713"/>
    <x v="10"/>
    <x v="2"/>
    <n v="401751840"/>
    <d v="2011-02-21T00:00:00"/>
    <x v="1"/>
    <x v="69"/>
    <n v="6152"/>
    <n v="205.7"/>
    <n v="117.11"/>
    <n v="88.59"/>
    <n v="720460.72"/>
    <n v="545005.68000000005"/>
    <n v="-175455.04"/>
    <n v="1.3219324980246101"/>
    <n v="-0.32193249802460799"/>
  </r>
  <r>
    <x v="5"/>
    <x v="175"/>
    <x v="5"/>
    <x v="1"/>
    <x v="2"/>
    <x v="714"/>
    <x v="6"/>
    <x v="2"/>
    <n v="278767192"/>
    <d v="2011-05-25T00:00:00"/>
    <x v="4"/>
    <x v="22"/>
    <n v="2262"/>
    <n v="109.28"/>
    <n v="35.840000000000003"/>
    <n v="73.44"/>
    <n v="81070.080000000002"/>
    <n v="166121.28"/>
    <n v="85051.199999999997"/>
    <n v="0.48801742919390001"/>
    <n v="0.51198257080609999"/>
  </r>
  <r>
    <x v="1"/>
    <x v="26"/>
    <x v="11"/>
    <x v="0"/>
    <x v="3"/>
    <x v="715"/>
    <x v="0"/>
    <x v="5"/>
    <n v="525321424"/>
    <d v="2014-12-31T00:00:00"/>
    <x v="4"/>
    <x v="49"/>
    <n v="3138"/>
    <n v="668.27"/>
    <n v="502.54"/>
    <n v="165.73"/>
    <n v="1576970.52"/>
    <n v="520060.74"/>
    <n v="-1056909.78"/>
    <n v="3.0322814215893299"/>
    <n v="-2.0322814215893299"/>
  </r>
  <r>
    <x v="4"/>
    <x v="29"/>
    <x v="10"/>
    <x v="0"/>
    <x v="3"/>
    <x v="716"/>
    <x v="1"/>
    <x v="2"/>
    <n v="828963363"/>
    <d v="2011-06-09T00:00:00"/>
    <x v="2"/>
    <x v="22"/>
    <n v="7535"/>
    <n v="154.06"/>
    <n v="90.93"/>
    <n v="63.13"/>
    <n v="685157.55"/>
    <n v="475684.55"/>
    <n v="-209473"/>
    <n v="1.44036115951212"/>
    <n v="-0.44036115951211802"/>
  </r>
  <r>
    <x v="1"/>
    <x v="85"/>
    <x v="5"/>
    <x v="0"/>
    <x v="3"/>
    <x v="717"/>
    <x v="5"/>
    <x v="5"/>
    <n v="497554337"/>
    <d v="2014-07-28T00:00:00"/>
    <x v="1"/>
    <x v="2"/>
    <n v="6240"/>
    <n v="109.28"/>
    <n v="35.840000000000003"/>
    <n v="73.44"/>
    <n v="223641.60000000001"/>
    <n v="458265.59999999998"/>
    <n v="234624"/>
    <n v="0.48801742919390001"/>
    <n v="0.51198257080609999"/>
  </r>
  <r>
    <x v="5"/>
    <x v="75"/>
    <x v="9"/>
    <x v="1"/>
    <x v="0"/>
    <x v="718"/>
    <x v="1"/>
    <x v="2"/>
    <n v="709268176"/>
    <d v="2011-06-25T00:00:00"/>
    <x v="0"/>
    <x v="96"/>
    <n v="7070"/>
    <n v="9.33"/>
    <n v="6.92"/>
    <n v="2.41"/>
    <n v="48924.4"/>
    <n v="17038.7"/>
    <n v="-31885.7"/>
    <n v="2.87136929460581"/>
    <n v="-1.87136929460581"/>
  </r>
  <r>
    <x v="3"/>
    <x v="24"/>
    <x v="1"/>
    <x v="1"/>
    <x v="2"/>
    <x v="719"/>
    <x v="10"/>
    <x v="5"/>
    <n v="462591207"/>
    <d v="2014-01-03T00:00:00"/>
    <x v="6"/>
    <x v="2"/>
    <n v="9873"/>
    <n v="152.58000000000001"/>
    <n v="97.44"/>
    <n v="55.14"/>
    <n v="962025.12"/>
    <n v="544397.22"/>
    <n v="-417627.9"/>
    <n v="1.76713819368879"/>
    <n v="-0.76713819368879199"/>
  </r>
  <r>
    <x v="1"/>
    <x v="167"/>
    <x v="4"/>
    <x v="1"/>
    <x v="0"/>
    <x v="720"/>
    <x v="6"/>
    <x v="4"/>
    <n v="626322257"/>
    <d v="2016-05-05T00:00:00"/>
    <x v="2"/>
    <x v="8"/>
    <n v="1529"/>
    <n v="81.73"/>
    <n v="56.67"/>
    <n v="25.06"/>
    <n v="86648.43"/>
    <n v="38316.74"/>
    <n v="-48331.69"/>
    <n v="2.2613727055067798"/>
    <n v="-1.26137270550678"/>
  </r>
  <r>
    <x v="4"/>
    <x v="95"/>
    <x v="10"/>
    <x v="1"/>
    <x v="0"/>
    <x v="721"/>
    <x v="7"/>
    <x v="7"/>
    <n v="789572656"/>
    <d v="2012-12-24T00:00:00"/>
    <x v="1"/>
    <x v="15"/>
    <n v="950"/>
    <n v="154.06"/>
    <n v="90.93"/>
    <n v="63.13"/>
    <n v="86383.5"/>
    <n v="59973.5"/>
    <n v="-26410"/>
    <n v="1.44036115951212"/>
    <n v="-0.44036115951211802"/>
  </r>
  <r>
    <x v="1"/>
    <x v="55"/>
    <x v="0"/>
    <x v="1"/>
    <x v="1"/>
    <x v="713"/>
    <x v="10"/>
    <x v="2"/>
    <n v="611766231"/>
    <d v="2011-02-26T00:00:00"/>
    <x v="0"/>
    <x v="75"/>
    <n v="4077"/>
    <n v="255.28"/>
    <n v="159.41999999999999"/>
    <n v="95.86"/>
    <n v="649955.34"/>
    <n v="390821.22"/>
    <n v="-259134.12"/>
    <n v="1.66305028166076"/>
    <n v="-0.66305028166075497"/>
  </r>
  <r>
    <x v="0"/>
    <x v="135"/>
    <x v="6"/>
    <x v="1"/>
    <x v="1"/>
    <x v="722"/>
    <x v="3"/>
    <x v="2"/>
    <n v="272639310"/>
    <d v="2011-09-29T00:00:00"/>
    <x v="2"/>
    <x v="10"/>
    <n v="8885"/>
    <n v="651.21"/>
    <n v="524.96"/>
    <n v="126.25"/>
    <n v="4664269.5999999996"/>
    <n v="1121731.25"/>
    <n v="-3542538.35"/>
    <n v="4.1580990099009902"/>
    <n v="-3.1580990099009898"/>
  </r>
  <r>
    <x v="0"/>
    <x v="135"/>
    <x v="9"/>
    <x v="0"/>
    <x v="3"/>
    <x v="723"/>
    <x v="3"/>
    <x v="7"/>
    <n v="922240722"/>
    <d v="2012-09-29T00:00:00"/>
    <x v="0"/>
    <x v="32"/>
    <n v="379"/>
    <n v="9.33"/>
    <n v="6.92"/>
    <n v="2.41"/>
    <n v="2622.68"/>
    <n v="913.39"/>
    <n v="-1709.29"/>
    <n v="2.87136929460581"/>
    <n v="-1.87136929460581"/>
  </r>
  <r>
    <x v="1"/>
    <x v="26"/>
    <x v="0"/>
    <x v="1"/>
    <x v="3"/>
    <x v="724"/>
    <x v="4"/>
    <x v="0"/>
    <n v="630931794"/>
    <d v="2013-01-04T00:00:00"/>
    <x v="6"/>
    <x v="2"/>
    <n v="5593"/>
    <n v="255.28"/>
    <n v="159.41999999999999"/>
    <n v="95.86"/>
    <n v="891636.06"/>
    <n v="536144.98"/>
    <n v="-355491.08"/>
    <n v="1.66305028166076"/>
    <n v="-0.66305028166075497"/>
  </r>
  <r>
    <x v="1"/>
    <x v="44"/>
    <x v="6"/>
    <x v="1"/>
    <x v="2"/>
    <x v="725"/>
    <x v="6"/>
    <x v="6"/>
    <n v="239386355"/>
    <d v="2017-04-20T00:00:00"/>
    <x v="2"/>
    <x v="31"/>
    <n v="8597"/>
    <n v="651.21"/>
    <n v="524.96"/>
    <n v="126.25"/>
    <n v="4513081.12"/>
    <n v="1085371.25"/>
    <n v="-3427709.87"/>
    <n v="4.1580990099009902"/>
    <n v="-3.1580990099009898"/>
  </r>
  <r>
    <x v="2"/>
    <x v="170"/>
    <x v="5"/>
    <x v="0"/>
    <x v="1"/>
    <x v="726"/>
    <x v="9"/>
    <x v="5"/>
    <n v="208590734"/>
    <d v="2014-08-19T00:00:00"/>
    <x v="3"/>
    <x v="2"/>
    <n v="5488"/>
    <n v="109.28"/>
    <n v="35.840000000000003"/>
    <n v="73.44"/>
    <n v="196689.92000000001"/>
    <n v="403038.71999999997"/>
    <n v="206348.79999999999"/>
    <n v="0.48801742919390001"/>
    <n v="0.51198257080609999"/>
  </r>
  <r>
    <x v="5"/>
    <x v="84"/>
    <x v="4"/>
    <x v="1"/>
    <x v="0"/>
    <x v="727"/>
    <x v="4"/>
    <x v="3"/>
    <n v="169843757"/>
    <d v="2015-03-19T00:00:00"/>
    <x v="2"/>
    <x v="31"/>
    <n v="9397"/>
    <n v="81.73"/>
    <n v="56.67"/>
    <n v="25.06"/>
    <n v="532527.99"/>
    <n v="235488.82"/>
    <n v="-297039.17"/>
    <n v="2.2613727055067798"/>
    <n v="-1.26137270550678"/>
  </r>
  <r>
    <x v="2"/>
    <x v="104"/>
    <x v="3"/>
    <x v="0"/>
    <x v="3"/>
    <x v="728"/>
    <x v="10"/>
    <x v="5"/>
    <n v="274756753"/>
    <d v="2014-09-09T00:00:00"/>
    <x v="3"/>
    <x v="157"/>
    <n v="5484"/>
    <n v="205.7"/>
    <n v="117.11"/>
    <n v="88.59"/>
    <n v="642231.24"/>
    <n v="485827.56"/>
    <n v="-156403.68"/>
    <n v="1.3219324980246101"/>
    <n v="-0.32193249802460799"/>
  </r>
  <r>
    <x v="3"/>
    <x v="61"/>
    <x v="4"/>
    <x v="0"/>
    <x v="3"/>
    <x v="729"/>
    <x v="9"/>
    <x v="0"/>
    <n v="745253551"/>
    <d v="2013-12-12T00:00:00"/>
    <x v="2"/>
    <x v="61"/>
    <n v="5942"/>
    <n v="81.73"/>
    <n v="56.67"/>
    <n v="25.06"/>
    <n v="336733.14"/>
    <n v="148906.51999999999"/>
    <n v="-187826.62"/>
    <n v="2.2613727055067798"/>
    <n v="-1.26137270550678"/>
  </r>
  <r>
    <x v="5"/>
    <x v="175"/>
    <x v="3"/>
    <x v="0"/>
    <x v="1"/>
    <x v="730"/>
    <x v="8"/>
    <x v="5"/>
    <n v="523570477"/>
    <d v="2014-07-23T00:00:00"/>
    <x v="4"/>
    <x v="32"/>
    <n v="4994"/>
    <n v="205.7"/>
    <n v="117.11"/>
    <n v="88.59"/>
    <n v="584847.34"/>
    <n v="442418.46"/>
    <n v="-142428.88"/>
    <n v="1.3219324980246101"/>
    <n v="-0.32193249802460799"/>
  </r>
  <r>
    <x v="2"/>
    <x v="48"/>
    <x v="1"/>
    <x v="0"/>
    <x v="3"/>
    <x v="731"/>
    <x v="5"/>
    <x v="3"/>
    <n v="422256362"/>
    <d v="2015-06-23T00:00:00"/>
    <x v="3"/>
    <x v="2"/>
    <n v="3896"/>
    <n v="152.58000000000001"/>
    <n v="97.44"/>
    <n v="55.14"/>
    <n v="379626.23999999999"/>
    <n v="214825.44"/>
    <n v="-164800.79999999999"/>
    <n v="1.76713819368879"/>
    <n v="-0.76713819368879199"/>
  </r>
  <r>
    <x v="1"/>
    <x v="148"/>
    <x v="11"/>
    <x v="1"/>
    <x v="0"/>
    <x v="732"/>
    <x v="3"/>
    <x v="4"/>
    <n v="874172532"/>
    <d v="2016-02-10T00:00:00"/>
    <x v="4"/>
    <x v="2"/>
    <n v="5933"/>
    <n v="668.27"/>
    <n v="502.54"/>
    <n v="165.73"/>
    <n v="2981569.82"/>
    <n v="983276.09"/>
    <n v="-1998293.73"/>
    <n v="3.0322814215893299"/>
    <n v="-2.0322814215893299"/>
  </r>
  <r>
    <x v="4"/>
    <x v="160"/>
    <x v="11"/>
    <x v="1"/>
    <x v="1"/>
    <x v="733"/>
    <x v="3"/>
    <x v="3"/>
    <n v="582492816"/>
    <d v="2015-11-09T00:00:00"/>
    <x v="1"/>
    <x v="7"/>
    <n v="1423"/>
    <n v="668.27"/>
    <n v="502.54"/>
    <n v="165.73"/>
    <n v="715114.42"/>
    <n v="235833.79"/>
    <n v="-479280.63"/>
    <n v="3.0322814215893299"/>
    <n v="-2.0322814215893299"/>
  </r>
  <r>
    <x v="1"/>
    <x v="153"/>
    <x v="4"/>
    <x v="1"/>
    <x v="1"/>
    <x v="734"/>
    <x v="7"/>
    <x v="1"/>
    <n v="570703542"/>
    <d v="2010-03-11T00:00:00"/>
    <x v="2"/>
    <x v="2"/>
    <n v="2715"/>
    <n v="81.73"/>
    <n v="56.67"/>
    <n v="25.06"/>
    <n v="153859.04999999999"/>
    <n v="68037.899999999994"/>
    <n v="-85821.15"/>
    <n v="2.2613727055067798"/>
    <n v="-1.26137270550678"/>
  </r>
  <r>
    <x v="1"/>
    <x v="109"/>
    <x v="7"/>
    <x v="0"/>
    <x v="0"/>
    <x v="735"/>
    <x v="7"/>
    <x v="7"/>
    <n v="132603538"/>
    <d v="2012-06-11T00:00:00"/>
    <x v="1"/>
    <x v="2"/>
    <n v="9188"/>
    <n v="437.2"/>
    <n v="263.33"/>
    <n v="173.87"/>
    <n v="2419476.04"/>
    <n v="1597517.56"/>
    <n v="-821958.48"/>
    <n v="1.51452234428021"/>
    <n v="-0.51452234428020904"/>
  </r>
  <r>
    <x v="0"/>
    <x v="1"/>
    <x v="3"/>
    <x v="1"/>
    <x v="0"/>
    <x v="736"/>
    <x v="5"/>
    <x v="1"/>
    <n v="882304131"/>
    <d v="2010-11-25T00:00:00"/>
    <x v="2"/>
    <x v="75"/>
    <n v="2254"/>
    <n v="205.7"/>
    <n v="117.11"/>
    <n v="88.59"/>
    <n v="263965.94"/>
    <n v="199681.86"/>
    <n v="-64284.08"/>
    <n v="1.3219324980246101"/>
    <n v="-0.32193249802460799"/>
  </r>
  <r>
    <x v="3"/>
    <x v="151"/>
    <x v="0"/>
    <x v="0"/>
    <x v="0"/>
    <x v="737"/>
    <x v="11"/>
    <x v="5"/>
    <n v="904229152"/>
    <d v="2014-02-19T00:00:00"/>
    <x v="4"/>
    <x v="49"/>
    <n v="355"/>
    <n v="255.28"/>
    <n v="159.41999999999999"/>
    <n v="95.86"/>
    <n v="56594.1"/>
    <n v="34030.300000000003"/>
    <n v="-22563.8"/>
    <n v="1.66305028166076"/>
    <n v="-0.66305028166075497"/>
  </r>
  <r>
    <x v="3"/>
    <x v="61"/>
    <x v="6"/>
    <x v="1"/>
    <x v="2"/>
    <x v="738"/>
    <x v="8"/>
    <x v="1"/>
    <n v="603114926"/>
    <d v="2010-03-22T00:00:00"/>
    <x v="1"/>
    <x v="2"/>
    <n v="3964"/>
    <n v="651.21"/>
    <n v="524.96"/>
    <n v="126.25"/>
    <n v="2080941.44"/>
    <n v="500455"/>
    <n v="-1580486.44"/>
    <n v="4.1580990099009902"/>
    <n v="-3.1580990099009898"/>
  </r>
  <r>
    <x v="5"/>
    <x v="117"/>
    <x v="1"/>
    <x v="0"/>
    <x v="3"/>
    <x v="407"/>
    <x v="10"/>
    <x v="5"/>
    <n v="454010283"/>
    <d v="2014-01-30T00:00:00"/>
    <x v="2"/>
    <x v="54"/>
    <n v="587"/>
    <n v="152.58000000000001"/>
    <n v="97.44"/>
    <n v="55.14"/>
    <n v="57197.279999999999"/>
    <n v="32367.18"/>
    <n v="-24830.1"/>
    <n v="1.76713819368879"/>
    <n v="-0.76713819368879199"/>
  </r>
  <r>
    <x v="1"/>
    <x v="2"/>
    <x v="8"/>
    <x v="1"/>
    <x v="2"/>
    <x v="479"/>
    <x v="8"/>
    <x v="2"/>
    <n v="552276551"/>
    <d v="2011-09-24T00:00:00"/>
    <x v="0"/>
    <x v="162"/>
    <n v="9759"/>
    <n v="421.89"/>
    <n v="364.69"/>
    <n v="57.2"/>
    <n v="3559009.71"/>
    <n v="558214.80000000005"/>
    <n v="-3000794.91"/>
    <n v="6.3756993006993001"/>
    <n v="-5.3756993006993001"/>
  </r>
  <r>
    <x v="1"/>
    <x v="139"/>
    <x v="1"/>
    <x v="1"/>
    <x v="0"/>
    <x v="739"/>
    <x v="4"/>
    <x v="4"/>
    <n v="163587558"/>
    <d v="2016-04-19T00:00:00"/>
    <x v="3"/>
    <x v="126"/>
    <n v="8048"/>
    <n v="152.58000000000001"/>
    <n v="97.44"/>
    <n v="55.14"/>
    <n v="784197.12"/>
    <n v="443766.72"/>
    <n v="-340430.4"/>
    <n v="1.76713819368879"/>
    <n v="-0.76713819368879199"/>
  </r>
  <r>
    <x v="0"/>
    <x v="76"/>
    <x v="2"/>
    <x v="1"/>
    <x v="0"/>
    <x v="740"/>
    <x v="11"/>
    <x v="7"/>
    <n v="873929631"/>
    <d v="2012-02-25T00:00:00"/>
    <x v="0"/>
    <x v="57"/>
    <n v="4053"/>
    <n v="47.45"/>
    <n v="31.79"/>
    <n v="15.66"/>
    <n v="128844.87"/>
    <n v="63469.98"/>
    <n v="-65374.89"/>
    <n v="2.0300127713920801"/>
    <n v="-1.0300127713920799"/>
  </r>
  <r>
    <x v="5"/>
    <x v="40"/>
    <x v="3"/>
    <x v="0"/>
    <x v="2"/>
    <x v="741"/>
    <x v="10"/>
    <x v="2"/>
    <n v="739601600"/>
    <d v="2011-10-03T00:00:00"/>
    <x v="1"/>
    <x v="178"/>
    <n v="3404"/>
    <n v="205.7"/>
    <n v="117.11"/>
    <n v="88.59"/>
    <n v="398642.44"/>
    <n v="301560.36"/>
    <n v="-97082.08"/>
    <n v="1.3219324980246101"/>
    <n v="-0.32193249802460799"/>
  </r>
  <r>
    <x v="5"/>
    <x v="52"/>
    <x v="7"/>
    <x v="0"/>
    <x v="0"/>
    <x v="742"/>
    <x v="7"/>
    <x v="1"/>
    <n v="137214791"/>
    <d v="2010-02-11T00:00:00"/>
    <x v="2"/>
    <x v="2"/>
    <n v="3761"/>
    <n v="437.2"/>
    <n v="263.33"/>
    <n v="173.87"/>
    <n v="990384.13"/>
    <n v="653925.06999999995"/>
    <n v="-336459.06"/>
    <n v="1.51452234428021"/>
    <n v="-0.51452234428020904"/>
  </r>
  <r>
    <x v="5"/>
    <x v="97"/>
    <x v="9"/>
    <x v="1"/>
    <x v="1"/>
    <x v="508"/>
    <x v="3"/>
    <x v="0"/>
    <n v="413693034"/>
    <d v="2013-10-13T00:00:00"/>
    <x v="5"/>
    <x v="46"/>
    <n v="9817"/>
    <n v="9.33"/>
    <n v="6.92"/>
    <n v="2.41"/>
    <n v="67933.64"/>
    <n v="23658.97"/>
    <n v="-44274.67"/>
    <n v="2.87136929460581"/>
    <n v="-1.87136929460581"/>
  </r>
  <r>
    <x v="2"/>
    <x v="37"/>
    <x v="9"/>
    <x v="1"/>
    <x v="3"/>
    <x v="743"/>
    <x v="2"/>
    <x v="3"/>
    <n v="736272656"/>
    <d v="2015-12-12T00:00:00"/>
    <x v="0"/>
    <x v="102"/>
    <n v="8296"/>
    <n v="9.33"/>
    <n v="6.92"/>
    <n v="2.41"/>
    <n v="57408.32"/>
    <n v="19993.36"/>
    <n v="-37414.959999999999"/>
    <n v="2.87136929460581"/>
    <n v="-1.87136929460581"/>
  </r>
  <r>
    <x v="5"/>
    <x v="52"/>
    <x v="0"/>
    <x v="1"/>
    <x v="2"/>
    <x v="744"/>
    <x v="3"/>
    <x v="1"/>
    <n v="342502486"/>
    <d v="2010-08-18T00:00:00"/>
    <x v="4"/>
    <x v="19"/>
    <n v="2952"/>
    <n v="255.28"/>
    <n v="159.41999999999999"/>
    <n v="95.86"/>
    <n v="470607.84"/>
    <n v="282978.71999999997"/>
    <n v="-187629.12"/>
    <n v="1.66305028166076"/>
    <n v="-0.66305028166075497"/>
  </r>
  <r>
    <x v="0"/>
    <x v="49"/>
    <x v="7"/>
    <x v="1"/>
    <x v="2"/>
    <x v="745"/>
    <x v="10"/>
    <x v="3"/>
    <n v="790243852"/>
    <d v="2015-10-02T00:00:00"/>
    <x v="6"/>
    <x v="199"/>
    <n v="9572"/>
    <n v="437.2"/>
    <n v="263.33"/>
    <n v="173.87"/>
    <n v="2520594.7599999998"/>
    <n v="1664283.64"/>
    <n v="-856311.12"/>
    <n v="1.51452234428021"/>
    <n v="-0.51452234428020904"/>
  </r>
  <r>
    <x v="2"/>
    <x v="12"/>
    <x v="4"/>
    <x v="0"/>
    <x v="0"/>
    <x v="746"/>
    <x v="7"/>
    <x v="0"/>
    <n v="107670581"/>
    <d v="2013-01-05T00:00:00"/>
    <x v="0"/>
    <x v="2"/>
    <n v="972"/>
    <n v="81.73"/>
    <n v="56.67"/>
    <n v="25.06"/>
    <n v="55083.24"/>
    <n v="24358.32"/>
    <n v="-30724.92"/>
    <n v="2.2613727055067798"/>
    <n v="-1.26137270550678"/>
  </r>
  <r>
    <x v="4"/>
    <x v="156"/>
    <x v="11"/>
    <x v="0"/>
    <x v="3"/>
    <x v="747"/>
    <x v="10"/>
    <x v="0"/>
    <n v="443269002"/>
    <d v="2013-03-13T00:00:00"/>
    <x v="4"/>
    <x v="46"/>
    <n v="2003"/>
    <n v="668.27"/>
    <n v="502.54"/>
    <n v="165.73"/>
    <n v="1006587.62"/>
    <n v="331957.19"/>
    <n v="-674630.43"/>
    <n v="3.0322814215893299"/>
    <n v="-2.0322814215893299"/>
  </r>
  <r>
    <x v="1"/>
    <x v="152"/>
    <x v="0"/>
    <x v="1"/>
    <x v="0"/>
    <x v="246"/>
    <x v="5"/>
    <x v="7"/>
    <n v="415837943"/>
    <d v="2012-02-23T00:00:00"/>
    <x v="2"/>
    <x v="2"/>
    <n v="4543"/>
    <n v="255.28"/>
    <n v="159.41999999999999"/>
    <n v="95.86"/>
    <n v="724245.06"/>
    <n v="435491.98"/>
    <n v="-288753.08"/>
    <n v="1.66305028166076"/>
    <n v="-0.66305028166075497"/>
  </r>
  <r>
    <x v="4"/>
    <x v="160"/>
    <x v="2"/>
    <x v="1"/>
    <x v="2"/>
    <x v="748"/>
    <x v="3"/>
    <x v="4"/>
    <n v="964488732"/>
    <d v="2016-06-06T00:00:00"/>
    <x v="1"/>
    <x v="2"/>
    <n v="2504"/>
    <n v="47.45"/>
    <n v="31.79"/>
    <n v="15.66"/>
    <n v="79602.16"/>
    <n v="39212.639999999999"/>
    <n v="-40389.519999999997"/>
    <n v="2.0300127713920801"/>
    <n v="-1.0300127713920799"/>
  </r>
  <r>
    <x v="1"/>
    <x v="109"/>
    <x v="0"/>
    <x v="1"/>
    <x v="3"/>
    <x v="749"/>
    <x v="1"/>
    <x v="5"/>
    <n v="398645198"/>
    <d v="2014-05-26T00:00:00"/>
    <x v="1"/>
    <x v="57"/>
    <n v="6828"/>
    <n v="255.28"/>
    <n v="159.41999999999999"/>
    <n v="95.86"/>
    <n v="1088519.76"/>
    <n v="654532.07999999996"/>
    <n v="-433987.68"/>
    <n v="1.66305028166076"/>
    <n v="-0.66305028166075497"/>
  </r>
  <r>
    <x v="5"/>
    <x v="75"/>
    <x v="9"/>
    <x v="0"/>
    <x v="1"/>
    <x v="750"/>
    <x v="3"/>
    <x v="1"/>
    <n v="248043668"/>
    <d v="2010-08-29T00:00:00"/>
    <x v="5"/>
    <x v="49"/>
    <n v="488"/>
    <n v="9.33"/>
    <n v="6.92"/>
    <n v="2.41"/>
    <n v="3376.96"/>
    <n v="1176.08"/>
    <n v="-2200.88"/>
    <n v="2.87136929460581"/>
    <n v="-1.87136929460581"/>
  </r>
  <r>
    <x v="6"/>
    <x v="180"/>
    <x v="7"/>
    <x v="0"/>
    <x v="1"/>
    <x v="751"/>
    <x v="2"/>
    <x v="5"/>
    <n v="312732970"/>
    <d v="2014-08-17T00:00:00"/>
    <x v="5"/>
    <x v="126"/>
    <n v="3490"/>
    <n v="437.2"/>
    <n v="263.33"/>
    <n v="173.87"/>
    <n v="919021.7"/>
    <n v="606806.30000000005"/>
    <n v="-312215.40000000002"/>
    <n v="1.51452234428021"/>
    <n v="-0.51452234428020904"/>
  </r>
  <r>
    <x v="1"/>
    <x v="66"/>
    <x v="4"/>
    <x v="1"/>
    <x v="3"/>
    <x v="322"/>
    <x v="11"/>
    <x v="0"/>
    <n v="913074433"/>
    <d v="2013-12-17T00:00:00"/>
    <x v="3"/>
    <x v="200"/>
    <n v="7870"/>
    <n v="81.73"/>
    <n v="56.67"/>
    <n v="25.06"/>
    <n v="445992.9"/>
    <n v="197222.2"/>
    <n v="-248770.7"/>
    <n v="2.2613727055067798"/>
    <n v="-1.26137270550678"/>
  </r>
  <r>
    <x v="3"/>
    <x v="61"/>
    <x v="11"/>
    <x v="1"/>
    <x v="1"/>
    <x v="752"/>
    <x v="4"/>
    <x v="4"/>
    <n v="639741885"/>
    <d v="2016-04-18T00:00:00"/>
    <x v="1"/>
    <x v="146"/>
    <n v="2695"/>
    <n v="668.27"/>
    <n v="502.54"/>
    <n v="165.73"/>
    <n v="1354345.3"/>
    <n v="446642.35"/>
    <n v="-907702.95"/>
    <n v="3.0322814215893299"/>
    <n v="-2.0322814215893299"/>
  </r>
  <r>
    <x v="5"/>
    <x v="39"/>
    <x v="6"/>
    <x v="0"/>
    <x v="1"/>
    <x v="753"/>
    <x v="7"/>
    <x v="3"/>
    <n v="403721654"/>
    <d v="2015-06-29T00:00:00"/>
    <x v="1"/>
    <x v="2"/>
    <n v="9064"/>
    <n v="651.21"/>
    <n v="524.96"/>
    <n v="126.25"/>
    <n v="4758237.4400000004"/>
    <n v="1144330"/>
    <n v="-3613907.44"/>
    <n v="4.1580990099009902"/>
    <n v="-3.1580990099009898"/>
  </r>
  <r>
    <x v="2"/>
    <x v="82"/>
    <x v="5"/>
    <x v="1"/>
    <x v="3"/>
    <x v="254"/>
    <x v="8"/>
    <x v="6"/>
    <n v="286312568"/>
    <d v="2017-09-07T00:00:00"/>
    <x v="2"/>
    <x v="40"/>
    <n v="5106"/>
    <n v="109.28"/>
    <n v="35.840000000000003"/>
    <n v="73.44"/>
    <n v="182999.04000000001"/>
    <n v="374984.64"/>
    <n v="191985.6"/>
    <n v="0.48801742919390001"/>
    <n v="0.51198257080609999"/>
  </r>
  <r>
    <x v="1"/>
    <x v="152"/>
    <x v="9"/>
    <x v="1"/>
    <x v="3"/>
    <x v="48"/>
    <x v="1"/>
    <x v="5"/>
    <n v="889125955"/>
    <d v="2014-06-15T00:00:00"/>
    <x v="5"/>
    <x v="78"/>
    <n v="983"/>
    <n v="9.33"/>
    <n v="6.92"/>
    <n v="2.41"/>
    <n v="6802.36"/>
    <n v="2369.0300000000002"/>
    <n v="-4433.33"/>
    <n v="2.87136929460581"/>
    <n v="-1.87136929460581"/>
  </r>
  <r>
    <x v="4"/>
    <x v="31"/>
    <x v="2"/>
    <x v="1"/>
    <x v="0"/>
    <x v="754"/>
    <x v="5"/>
    <x v="1"/>
    <n v="184085643"/>
    <d v="2010-08-14T00:00:00"/>
    <x v="0"/>
    <x v="2"/>
    <n v="3887"/>
    <n v="47.45"/>
    <n v="31.79"/>
    <n v="15.66"/>
    <n v="123567.73"/>
    <n v="60870.42"/>
    <n v="-62697.31"/>
    <n v="2.0300127713920801"/>
    <n v="-1.0300127713920799"/>
  </r>
  <r>
    <x v="1"/>
    <x v="16"/>
    <x v="9"/>
    <x v="1"/>
    <x v="3"/>
    <x v="479"/>
    <x v="8"/>
    <x v="2"/>
    <n v="263427960"/>
    <d v="2011-09-20T00:00:00"/>
    <x v="3"/>
    <x v="15"/>
    <n v="3042"/>
    <n v="9.33"/>
    <n v="6.92"/>
    <n v="2.41"/>
    <n v="21050.639999999999"/>
    <n v="7331.22"/>
    <n v="-13719.42"/>
    <n v="2.87136929460581"/>
    <n v="-1.87136929460581"/>
  </r>
  <r>
    <x v="2"/>
    <x v="4"/>
    <x v="2"/>
    <x v="1"/>
    <x v="3"/>
    <x v="755"/>
    <x v="2"/>
    <x v="7"/>
    <n v="589701735"/>
    <d v="2012-07-26T00:00:00"/>
    <x v="2"/>
    <x v="26"/>
    <n v="4703"/>
    <n v="47.45"/>
    <n v="31.79"/>
    <n v="15.66"/>
    <n v="149508.37"/>
    <n v="73648.98"/>
    <n v="-75859.39"/>
    <n v="2.0300127713920801"/>
    <n v="-1.0300127713920799"/>
  </r>
  <r>
    <x v="2"/>
    <x v="82"/>
    <x v="10"/>
    <x v="1"/>
    <x v="1"/>
    <x v="296"/>
    <x v="4"/>
    <x v="6"/>
    <n v="245768296"/>
    <d v="2017-12-05T00:00:00"/>
    <x v="3"/>
    <x v="201"/>
    <n v="7155"/>
    <n v="154.06"/>
    <n v="90.93"/>
    <n v="63.13"/>
    <n v="650604.15"/>
    <n v="451695.15"/>
    <n v="-198909"/>
    <n v="1.44036115951212"/>
    <n v="-0.44036115951211802"/>
  </r>
  <r>
    <x v="4"/>
    <x v="29"/>
    <x v="2"/>
    <x v="1"/>
    <x v="2"/>
    <x v="520"/>
    <x v="9"/>
    <x v="2"/>
    <n v="184801471"/>
    <d v="2011-12-20T00:00:00"/>
    <x v="3"/>
    <x v="126"/>
    <n v="5717"/>
    <n v="47.45"/>
    <n v="31.79"/>
    <n v="15.66"/>
    <n v="181743.43"/>
    <n v="89528.22"/>
    <n v="-92215.21"/>
    <n v="2.0300127713920801"/>
    <n v="-1.0300127713920799"/>
  </r>
  <r>
    <x v="4"/>
    <x v="56"/>
    <x v="0"/>
    <x v="0"/>
    <x v="0"/>
    <x v="756"/>
    <x v="2"/>
    <x v="0"/>
    <n v="980287587"/>
    <d v="2013-08-30T00:00:00"/>
    <x v="6"/>
    <x v="187"/>
    <n v="7736"/>
    <n v="255.28"/>
    <n v="159.41999999999999"/>
    <n v="95.86"/>
    <n v="1233273.1200000001"/>
    <n v="741572.96"/>
    <n v="-491700.16"/>
    <n v="1.66305028166076"/>
    <n v="-0.66305028166075497"/>
  </r>
  <r>
    <x v="3"/>
    <x v="151"/>
    <x v="0"/>
    <x v="0"/>
    <x v="1"/>
    <x v="757"/>
    <x v="4"/>
    <x v="5"/>
    <n v="576025474"/>
    <d v="2014-03-25T00:00:00"/>
    <x v="3"/>
    <x v="16"/>
    <n v="7593"/>
    <n v="255.28"/>
    <n v="159.41999999999999"/>
    <n v="95.86"/>
    <n v="1210476.06"/>
    <n v="727864.98"/>
    <n v="-482611.08"/>
    <n v="1.66305028166076"/>
    <n v="-0.66305028166075497"/>
  </r>
  <r>
    <x v="2"/>
    <x v="170"/>
    <x v="1"/>
    <x v="0"/>
    <x v="3"/>
    <x v="758"/>
    <x v="5"/>
    <x v="5"/>
    <n v="136126458"/>
    <d v="2014-02-06T00:00:00"/>
    <x v="2"/>
    <x v="2"/>
    <n v="1699"/>
    <n v="152.58000000000001"/>
    <n v="97.44"/>
    <n v="55.14"/>
    <n v="165550.56"/>
    <n v="93682.86"/>
    <n v="-71867.7"/>
    <n v="1.76713819368879"/>
    <n v="-0.76713819368879199"/>
  </r>
  <r>
    <x v="5"/>
    <x v="96"/>
    <x v="2"/>
    <x v="0"/>
    <x v="2"/>
    <x v="759"/>
    <x v="5"/>
    <x v="2"/>
    <n v="895014369"/>
    <d v="2011-11-12T00:00:00"/>
    <x v="0"/>
    <x v="31"/>
    <n v="3496"/>
    <n v="47.45"/>
    <n v="31.79"/>
    <n v="15.66"/>
    <n v="111137.84"/>
    <n v="54747.360000000001"/>
    <n v="-56390.48"/>
    <n v="2.0300127713920801"/>
    <n v="-1.0300127713920799"/>
  </r>
  <r>
    <x v="2"/>
    <x v="107"/>
    <x v="2"/>
    <x v="0"/>
    <x v="1"/>
    <x v="760"/>
    <x v="5"/>
    <x v="0"/>
    <n v="107425534"/>
    <d v="2013-01-21T00:00:00"/>
    <x v="1"/>
    <x v="2"/>
    <n v="8458"/>
    <n v="47.45"/>
    <n v="31.79"/>
    <n v="15.66"/>
    <n v="268879.82"/>
    <n v="132452.28"/>
    <n v="-136427.54"/>
    <n v="2.0300127713920801"/>
    <n v="-1.0300127713920799"/>
  </r>
  <r>
    <x v="5"/>
    <x v="162"/>
    <x v="7"/>
    <x v="1"/>
    <x v="0"/>
    <x v="761"/>
    <x v="11"/>
    <x v="5"/>
    <n v="498408782"/>
    <d v="2014-03-28T00:00:00"/>
    <x v="6"/>
    <x v="124"/>
    <n v="9089"/>
    <n v="437.2"/>
    <n v="263.33"/>
    <n v="173.87"/>
    <n v="2393406.37"/>
    <n v="1580304.43"/>
    <n v="-813101.94"/>
    <n v="1.51452234428021"/>
    <n v="-0.51452234428020904"/>
  </r>
  <r>
    <x v="5"/>
    <x v="34"/>
    <x v="7"/>
    <x v="0"/>
    <x v="0"/>
    <x v="762"/>
    <x v="6"/>
    <x v="7"/>
    <n v="813325440"/>
    <d v="2012-05-15T00:00:00"/>
    <x v="3"/>
    <x v="146"/>
    <n v="9927"/>
    <n v="437.2"/>
    <n v="263.33"/>
    <n v="173.87"/>
    <n v="2614076.91"/>
    <n v="1726007.49"/>
    <n v="-888069.42"/>
    <n v="1.51452234428021"/>
    <n v="-0.51452234428020904"/>
  </r>
  <r>
    <x v="5"/>
    <x v="92"/>
    <x v="0"/>
    <x v="1"/>
    <x v="0"/>
    <x v="172"/>
    <x v="10"/>
    <x v="6"/>
    <n v="767849338"/>
    <d v="2017-04-17T00:00:00"/>
    <x v="1"/>
    <x v="5"/>
    <n v="2537"/>
    <n v="255.28"/>
    <n v="159.41999999999999"/>
    <n v="95.86"/>
    <n v="404448.54"/>
    <n v="243196.82"/>
    <n v="-161251.72"/>
    <n v="1.66305028166076"/>
    <n v="-0.66305028166075497"/>
  </r>
  <r>
    <x v="3"/>
    <x v="21"/>
    <x v="9"/>
    <x v="1"/>
    <x v="2"/>
    <x v="659"/>
    <x v="9"/>
    <x v="4"/>
    <n v="597966802"/>
    <d v="2016-07-12T00:00:00"/>
    <x v="3"/>
    <x v="2"/>
    <n v="520"/>
    <n v="9.33"/>
    <n v="6.92"/>
    <n v="2.41"/>
    <n v="3598.4"/>
    <n v="1253.2"/>
    <n v="-2345.1999999999998"/>
    <n v="2.87136929460581"/>
    <n v="-1.87136929460581"/>
  </r>
  <r>
    <x v="3"/>
    <x v="30"/>
    <x v="4"/>
    <x v="0"/>
    <x v="1"/>
    <x v="763"/>
    <x v="3"/>
    <x v="2"/>
    <n v="609976661"/>
    <d v="2011-08-20T00:00:00"/>
    <x v="0"/>
    <x v="122"/>
    <n v="4504"/>
    <n v="81.73"/>
    <n v="56.67"/>
    <n v="25.06"/>
    <n v="255241.68"/>
    <n v="112870.24"/>
    <n v="-142371.44"/>
    <n v="2.2613727055067798"/>
    <n v="-1.26137270550678"/>
  </r>
  <r>
    <x v="1"/>
    <x v="77"/>
    <x v="8"/>
    <x v="0"/>
    <x v="3"/>
    <x v="764"/>
    <x v="0"/>
    <x v="1"/>
    <n v="730490243"/>
    <d v="2010-07-14T00:00:00"/>
    <x v="4"/>
    <x v="2"/>
    <n v="7151"/>
    <n v="421.89"/>
    <n v="364.69"/>
    <n v="57.2"/>
    <n v="2607898.19"/>
    <n v="409037.2"/>
    <n v="-2198860.9900000002"/>
    <n v="6.3756993006993001"/>
    <n v="-5.3756993006993001"/>
  </r>
  <r>
    <x v="3"/>
    <x v="138"/>
    <x v="4"/>
    <x v="0"/>
    <x v="3"/>
    <x v="74"/>
    <x v="6"/>
    <x v="7"/>
    <n v="956431376"/>
    <d v="2012-06-14T00:00:00"/>
    <x v="2"/>
    <x v="142"/>
    <n v="8153"/>
    <n v="81.73"/>
    <n v="56.67"/>
    <n v="25.06"/>
    <n v="462030.51"/>
    <n v="204314.18"/>
    <n v="-257716.33"/>
    <n v="2.2613727055067798"/>
    <n v="-1.26137270550678"/>
  </r>
  <r>
    <x v="1"/>
    <x v="73"/>
    <x v="3"/>
    <x v="0"/>
    <x v="2"/>
    <x v="210"/>
    <x v="10"/>
    <x v="4"/>
    <n v="905036389"/>
    <d v="2016-11-20T00:00:00"/>
    <x v="5"/>
    <x v="202"/>
    <n v="9234"/>
    <n v="205.7"/>
    <n v="117.11"/>
    <n v="88.59"/>
    <n v="1081393.74"/>
    <n v="818040.06"/>
    <n v="-263353.68"/>
    <n v="1.3219324980246101"/>
    <n v="-0.32193249802460799"/>
  </r>
  <r>
    <x v="4"/>
    <x v="6"/>
    <x v="8"/>
    <x v="1"/>
    <x v="3"/>
    <x v="765"/>
    <x v="2"/>
    <x v="0"/>
    <n v="263854110"/>
    <d v="2013-07-30T00:00:00"/>
    <x v="3"/>
    <x v="122"/>
    <n v="9149"/>
    <n v="421.89"/>
    <n v="364.69"/>
    <n v="57.2"/>
    <n v="3336548.81"/>
    <n v="523322.8"/>
    <n v="-2813226.01"/>
    <n v="6.3756993006993001"/>
    <n v="-5.3756993006993001"/>
  </r>
  <r>
    <x v="0"/>
    <x v="135"/>
    <x v="0"/>
    <x v="0"/>
    <x v="1"/>
    <x v="766"/>
    <x v="11"/>
    <x v="3"/>
    <n v="140745866"/>
    <d v="2015-06-12T00:00:00"/>
    <x v="6"/>
    <x v="36"/>
    <n v="8684"/>
    <n v="255.28"/>
    <n v="159.41999999999999"/>
    <n v="95.86"/>
    <n v="1384403.28"/>
    <n v="832448.24"/>
    <n v="-551955.04"/>
    <n v="1.66305028166076"/>
    <n v="-0.66305028166075497"/>
  </r>
  <r>
    <x v="5"/>
    <x v="88"/>
    <x v="5"/>
    <x v="0"/>
    <x v="1"/>
    <x v="767"/>
    <x v="8"/>
    <x v="2"/>
    <n v="813885486"/>
    <d v="2011-10-08T00:00:00"/>
    <x v="0"/>
    <x v="166"/>
    <n v="5656"/>
    <n v="109.28"/>
    <n v="35.840000000000003"/>
    <n v="73.44"/>
    <n v="202711.04000000001"/>
    <n v="415376.64000000001"/>
    <n v="212665.60000000001"/>
    <n v="0.48801742919390001"/>
    <n v="0.51198257080609999"/>
  </r>
  <r>
    <x v="1"/>
    <x v="26"/>
    <x v="5"/>
    <x v="0"/>
    <x v="1"/>
    <x v="768"/>
    <x v="6"/>
    <x v="7"/>
    <n v="381759297"/>
    <d v="2012-03-25T00:00:00"/>
    <x v="5"/>
    <x v="2"/>
    <n v="9914"/>
    <n v="109.28"/>
    <n v="35.840000000000003"/>
    <n v="73.44"/>
    <n v="355317.76000000001"/>
    <n v="728084.16"/>
    <n v="372766.4"/>
    <n v="0.48801742919390001"/>
    <n v="0.51198257080609999"/>
  </r>
  <r>
    <x v="1"/>
    <x v="168"/>
    <x v="7"/>
    <x v="1"/>
    <x v="0"/>
    <x v="769"/>
    <x v="11"/>
    <x v="2"/>
    <n v="613166129"/>
    <d v="2011-10-21T00:00:00"/>
    <x v="6"/>
    <x v="203"/>
    <n v="8338"/>
    <n v="437.2"/>
    <n v="263.33"/>
    <n v="173.87"/>
    <n v="2195645.54"/>
    <n v="1449728.06"/>
    <n v="-745917.48"/>
    <n v="1.51452234428021"/>
    <n v="-0.51452234428020904"/>
  </r>
  <r>
    <x v="5"/>
    <x v="126"/>
    <x v="1"/>
    <x v="1"/>
    <x v="3"/>
    <x v="205"/>
    <x v="1"/>
    <x v="7"/>
    <n v="197217309"/>
    <d v="2012-11-06T00:00:00"/>
    <x v="3"/>
    <x v="183"/>
    <n v="9839"/>
    <n v="152.58000000000001"/>
    <n v="97.44"/>
    <n v="55.14"/>
    <n v="958712.16"/>
    <n v="542522.46"/>
    <n v="-416189.7"/>
    <n v="1.76713819368879"/>
    <n v="-0.76713819368879199"/>
  </r>
  <r>
    <x v="0"/>
    <x v="122"/>
    <x v="5"/>
    <x v="1"/>
    <x v="0"/>
    <x v="580"/>
    <x v="7"/>
    <x v="5"/>
    <n v="593336665"/>
    <d v="2014-01-24T00:00:00"/>
    <x v="6"/>
    <x v="2"/>
    <n v="359"/>
    <n v="109.28"/>
    <n v="35.840000000000003"/>
    <n v="73.44"/>
    <n v="12866.56"/>
    <n v="26364.959999999999"/>
    <n v="13498.4"/>
    <n v="0.48801742919390001"/>
    <n v="0.51198257080609999"/>
  </r>
  <r>
    <x v="1"/>
    <x v="64"/>
    <x v="6"/>
    <x v="1"/>
    <x v="0"/>
    <x v="296"/>
    <x v="4"/>
    <x v="6"/>
    <n v="181260526"/>
    <d v="2017-03-06T00:00:00"/>
    <x v="1"/>
    <x v="30"/>
    <n v="7872"/>
    <n v="651.21"/>
    <n v="524.96"/>
    <n v="126.25"/>
    <n v="4132485.1200000001"/>
    <n v="993840"/>
    <n v="-3138645.12"/>
    <n v="4.1580990099009902"/>
    <n v="-3.1580990099009898"/>
  </r>
  <r>
    <x v="5"/>
    <x v="114"/>
    <x v="1"/>
    <x v="0"/>
    <x v="2"/>
    <x v="770"/>
    <x v="5"/>
    <x v="7"/>
    <n v="111037719"/>
    <d v="2012-03-12T00:00:00"/>
    <x v="1"/>
    <x v="2"/>
    <n v="7383"/>
    <n v="152.58000000000001"/>
    <n v="97.44"/>
    <n v="55.14"/>
    <n v="719399.52"/>
    <n v="407098.62"/>
    <n v="-312300.90000000002"/>
    <n v="1.76713819368879"/>
    <n v="-0.76713819368879199"/>
  </r>
  <r>
    <x v="2"/>
    <x v="144"/>
    <x v="6"/>
    <x v="0"/>
    <x v="0"/>
    <x v="443"/>
    <x v="3"/>
    <x v="5"/>
    <n v="253029572"/>
    <d v="2014-03-09T00:00:00"/>
    <x v="5"/>
    <x v="2"/>
    <n v="5928"/>
    <n v="651.21"/>
    <n v="524.96"/>
    <n v="126.25"/>
    <n v="3111962.88"/>
    <n v="748410"/>
    <n v="-2363552.88"/>
    <n v="4.1580990099009902"/>
    <n v="-3.1580990099009898"/>
  </r>
  <r>
    <x v="3"/>
    <x v="21"/>
    <x v="5"/>
    <x v="1"/>
    <x v="3"/>
    <x v="771"/>
    <x v="3"/>
    <x v="2"/>
    <n v="547909915"/>
    <d v="2011-09-17T00:00:00"/>
    <x v="0"/>
    <x v="95"/>
    <n v="7574"/>
    <n v="109.28"/>
    <n v="35.840000000000003"/>
    <n v="73.44"/>
    <n v="271452.15999999997"/>
    <n v="556234.56000000006"/>
    <n v="284782.40000000002"/>
    <n v="0.48801742919390001"/>
    <n v="0.51198257080609999"/>
  </r>
  <r>
    <x v="2"/>
    <x v="65"/>
    <x v="10"/>
    <x v="0"/>
    <x v="0"/>
    <x v="772"/>
    <x v="8"/>
    <x v="4"/>
    <n v="556665074"/>
    <d v="2016-06-26T00:00:00"/>
    <x v="5"/>
    <x v="4"/>
    <n v="8421"/>
    <n v="154.06"/>
    <n v="90.93"/>
    <n v="63.13"/>
    <n v="765721.53"/>
    <n v="531617.73"/>
    <n v="-234103.8"/>
    <n v="1.44036115951212"/>
    <n v="-0.44036115951211802"/>
  </r>
  <r>
    <x v="0"/>
    <x v="146"/>
    <x v="11"/>
    <x v="1"/>
    <x v="2"/>
    <x v="773"/>
    <x v="4"/>
    <x v="4"/>
    <n v="810593879"/>
    <d v="2016-01-04T00:00:00"/>
    <x v="1"/>
    <x v="2"/>
    <n v="1597"/>
    <n v="668.27"/>
    <n v="502.54"/>
    <n v="165.73"/>
    <n v="802556.38"/>
    <n v="264670.81"/>
    <n v="-537885.56999999995"/>
    <n v="3.0322814215893299"/>
    <n v="-2.0322814215893299"/>
  </r>
  <r>
    <x v="3"/>
    <x v="11"/>
    <x v="5"/>
    <x v="1"/>
    <x v="2"/>
    <x v="774"/>
    <x v="6"/>
    <x v="5"/>
    <n v="561307656"/>
    <d v="2014-12-05T00:00:00"/>
    <x v="6"/>
    <x v="190"/>
    <n v="2264"/>
    <n v="109.28"/>
    <n v="35.840000000000003"/>
    <n v="73.44"/>
    <n v="81141.759999999995"/>
    <n v="166268.16"/>
    <n v="85126.399999999994"/>
    <n v="0.48801742919390001"/>
    <n v="0.51198257080609999"/>
  </r>
  <r>
    <x v="4"/>
    <x v="176"/>
    <x v="7"/>
    <x v="1"/>
    <x v="2"/>
    <x v="775"/>
    <x v="4"/>
    <x v="2"/>
    <n v="930730235"/>
    <d v="2011-04-15T00:00:00"/>
    <x v="6"/>
    <x v="78"/>
    <n v="2614"/>
    <n v="437.2"/>
    <n v="263.33"/>
    <n v="173.87"/>
    <n v="688344.62"/>
    <n v="454496.18"/>
    <n v="-233848.44"/>
    <n v="1.51452234428021"/>
    <n v="-0.51452234428020904"/>
  </r>
  <r>
    <x v="0"/>
    <x v="72"/>
    <x v="5"/>
    <x v="0"/>
    <x v="2"/>
    <x v="776"/>
    <x v="6"/>
    <x v="4"/>
    <n v="861097943"/>
    <d v="2016-12-06T00:00:00"/>
    <x v="3"/>
    <x v="181"/>
    <n v="6872"/>
    <n v="109.28"/>
    <n v="35.840000000000003"/>
    <n v="73.44"/>
    <n v="246292.48000000001"/>
    <n v="504679.67999999999"/>
    <n v="258387.20000000001"/>
    <n v="0.48801742919390001"/>
    <n v="0.51198257080609999"/>
  </r>
  <r>
    <x v="1"/>
    <x v="179"/>
    <x v="1"/>
    <x v="0"/>
    <x v="1"/>
    <x v="777"/>
    <x v="10"/>
    <x v="0"/>
    <n v="264959609"/>
    <d v="2013-10-18T00:00:00"/>
    <x v="6"/>
    <x v="204"/>
    <n v="6291"/>
    <n v="152.58000000000001"/>
    <n v="97.44"/>
    <n v="55.14"/>
    <n v="612995.04"/>
    <n v="346885.74"/>
    <n v="-266109.3"/>
    <n v="1.76713819368879"/>
    <n v="-0.76713819368879199"/>
  </r>
  <r>
    <x v="1"/>
    <x v="81"/>
    <x v="9"/>
    <x v="0"/>
    <x v="2"/>
    <x v="778"/>
    <x v="2"/>
    <x v="1"/>
    <n v="475176560"/>
    <d v="2010-04-09T00:00:00"/>
    <x v="6"/>
    <x v="2"/>
    <n v="4159"/>
    <n v="9.33"/>
    <n v="6.92"/>
    <n v="2.41"/>
    <n v="28780.28"/>
    <n v="10023.19"/>
    <n v="-18757.09"/>
    <n v="2.87136929460581"/>
    <n v="-1.87136929460581"/>
  </r>
  <r>
    <x v="1"/>
    <x v="93"/>
    <x v="0"/>
    <x v="1"/>
    <x v="3"/>
    <x v="779"/>
    <x v="10"/>
    <x v="7"/>
    <n v="194922626"/>
    <d v="2012-07-02T00:00:00"/>
    <x v="1"/>
    <x v="100"/>
    <n v="791"/>
    <n v="255.28"/>
    <n v="159.41999999999999"/>
    <n v="95.86"/>
    <n v="126101.22"/>
    <n v="75825.259999999995"/>
    <n v="-50275.96"/>
    <n v="1.66305028166076"/>
    <n v="-0.66305028166075497"/>
  </r>
  <r>
    <x v="1"/>
    <x v="129"/>
    <x v="1"/>
    <x v="1"/>
    <x v="0"/>
    <x v="780"/>
    <x v="4"/>
    <x v="4"/>
    <n v="447684133"/>
    <d v="2016-08-14T00:00:00"/>
    <x v="5"/>
    <x v="205"/>
    <n v="8538"/>
    <n v="152.58000000000001"/>
    <n v="97.44"/>
    <n v="55.14"/>
    <n v="831942.72"/>
    <n v="470785.32"/>
    <n v="-361157.4"/>
    <n v="1.76713819368879"/>
    <n v="-0.76713819368879199"/>
  </r>
  <r>
    <x v="1"/>
    <x v="77"/>
    <x v="4"/>
    <x v="0"/>
    <x v="3"/>
    <x v="781"/>
    <x v="6"/>
    <x v="7"/>
    <n v="527259910"/>
    <d v="2012-11-01T00:00:00"/>
    <x v="2"/>
    <x v="103"/>
    <n v="6779"/>
    <n v="81.73"/>
    <n v="56.67"/>
    <n v="25.06"/>
    <n v="384165.93"/>
    <n v="169881.74"/>
    <n v="-214284.19"/>
    <n v="2.2613727055067798"/>
    <n v="-1.26137270550678"/>
  </r>
  <r>
    <x v="2"/>
    <x v="48"/>
    <x v="2"/>
    <x v="0"/>
    <x v="0"/>
    <x v="782"/>
    <x v="8"/>
    <x v="1"/>
    <n v="247761285"/>
    <d v="2010-03-07T00:00:00"/>
    <x v="5"/>
    <x v="2"/>
    <n v="6925"/>
    <n v="47.45"/>
    <n v="31.79"/>
    <n v="15.66"/>
    <n v="220145.75"/>
    <n v="108445.5"/>
    <n v="-111700.25"/>
    <n v="2.0300127713920801"/>
    <n v="-1.0300127713920799"/>
  </r>
  <r>
    <x v="0"/>
    <x v="113"/>
    <x v="8"/>
    <x v="1"/>
    <x v="1"/>
    <x v="783"/>
    <x v="4"/>
    <x v="0"/>
    <n v="393612086"/>
    <d v="2013-06-21T00:00:00"/>
    <x v="6"/>
    <x v="206"/>
    <n v="7418"/>
    <n v="421.89"/>
    <n v="364.69"/>
    <n v="57.2"/>
    <n v="2705270.42"/>
    <n v="424309.6"/>
    <n v="-2280960.8199999998"/>
    <n v="6.3756993006993001"/>
    <n v="-5.3756993006993001"/>
  </r>
  <r>
    <x v="5"/>
    <x v="130"/>
    <x v="5"/>
    <x v="1"/>
    <x v="0"/>
    <x v="784"/>
    <x v="0"/>
    <x v="3"/>
    <n v="469548642"/>
    <d v="2016-01-13T00:00:00"/>
    <x v="4"/>
    <x v="131"/>
    <n v="8732"/>
    <n v="109.28"/>
    <n v="35.840000000000003"/>
    <n v="73.44"/>
    <n v="312954.88"/>
    <n v="641278.07999999996"/>
    <n v="328323.20000000001"/>
    <n v="0.48801742919390001"/>
    <n v="0.51198257080609999"/>
  </r>
  <r>
    <x v="2"/>
    <x v="147"/>
    <x v="9"/>
    <x v="0"/>
    <x v="0"/>
    <x v="785"/>
    <x v="2"/>
    <x v="1"/>
    <n v="950619781"/>
    <d v="2010-07-17T00:00:00"/>
    <x v="0"/>
    <x v="71"/>
    <n v="8373"/>
    <n v="9.33"/>
    <n v="6.92"/>
    <n v="2.41"/>
    <n v="57941.16"/>
    <n v="20178.93"/>
    <n v="-37762.230000000003"/>
    <n v="2.87136929460581"/>
    <n v="-1.87136929460581"/>
  </r>
  <r>
    <x v="5"/>
    <x v="28"/>
    <x v="7"/>
    <x v="1"/>
    <x v="0"/>
    <x v="786"/>
    <x v="11"/>
    <x v="0"/>
    <n v="132186830"/>
    <d v="2013-04-16T00:00:00"/>
    <x v="3"/>
    <x v="40"/>
    <n v="5875"/>
    <n v="437.2"/>
    <n v="263.33"/>
    <n v="173.87"/>
    <n v="1547063.75"/>
    <n v="1021486.25"/>
    <n v="-525577.5"/>
    <n v="1.51452234428021"/>
    <n v="-0.51452234428020904"/>
  </r>
  <r>
    <x v="1"/>
    <x v="109"/>
    <x v="0"/>
    <x v="0"/>
    <x v="0"/>
    <x v="787"/>
    <x v="5"/>
    <x v="5"/>
    <n v="879923617"/>
    <d v="2014-09-15T00:00:00"/>
    <x v="1"/>
    <x v="2"/>
    <n v="7807"/>
    <n v="255.28"/>
    <n v="159.41999999999999"/>
    <n v="95.86"/>
    <n v="1244591.94"/>
    <n v="748379.02"/>
    <n v="-496212.92"/>
    <n v="1.66305028166076"/>
    <n v="-0.66305028166075497"/>
  </r>
  <r>
    <x v="1"/>
    <x v="71"/>
    <x v="1"/>
    <x v="1"/>
    <x v="3"/>
    <x v="788"/>
    <x v="7"/>
    <x v="5"/>
    <n v="279816472"/>
    <d v="2014-04-14T00:00:00"/>
    <x v="1"/>
    <x v="2"/>
    <n v="2767"/>
    <n v="152.58000000000001"/>
    <n v="97.44"/>
    <n v="55.14"/>
    <n v="269616.48"/>
    <n v="152572.38"/>
    <n v="-117044.1"/>
    <n v="1.76713819368879"/>
    <n v="-0.76713819368879199"/>
  </r>
  <r>
    <x v="4"/>
    <x v="56"/>
    <x v="2"/>
    <x v="1"/>
    <x v="1"/>
    <x v="512"/>
    <x v="6"/>
    <x v="4"/>
    <n v="888164222"/>
    <d v="2016-03-20T00:00:00"/>
    <x v="5"/>
    <x v="2"/>
    <n v="6385"/>
    <n v="47.45"/>
    <n v="31.79"/>
    <n v="15.66"/>
    <n v="202979.15"/>
    <n v="99989.1"/>
    <n v="-102990.05"/>
    <n v="2.0300127713920801"/>
    <n v="-1.0300127713920799"/>
  </r>
  <r>
    <x v="5"/>
    <x v="131"/>
    <x v="7"/>
    <x v="0"/>
    <x v="3"/>
    <x v="789"/>
    <x v="9"/>
    <x v="1"/>
    <n v="381578195"/>
    <d v="2010-05-07T00:00:00"/>
    <x v="6"/>
    <x v="2"/>
    <n v="6322"/>
    <n v="437.2"/>
    <n v="263.33"/>
    <n v="173.87"/>
    <n v="1664772.26"/>
    <n v="1099206.1399999999"/>
    <n v="-565566.12"/>
    <n v="1.51452234428021"/>
    <n v="-0.51452234428020904"/>
  </r>
  <r>
    <x v="5"/>
    <x v="91"/>
    <x v="11"/>
    <x v="0"/>
    <x v="0"/>
    <x v="790"/>
    <x v="9"/>
    <x v="5"/>
    <n v="106982219"/>
    <d v="2014-12-22T00:00:00"/>
    <x v="1"/>
    <x v="9"/>
    <n v="7271"/>
    <n v="668.27"/>
    <n v="502.54"/>
    <n v="165.73"/>
    <n v="3653968.34"/>
    <n v="1205022.83"/>
    <n v="-2448945.5099999998"/>
    <n v="3.0322814215893299"/>
    <n v="-2.0322814215893299"/>
  </r>
  <r>
    <x v="0"/>
    <x v="76"/>
    <x v="9"/>
    <x v="1"/>
    <x v="3"/>
    <x v="791"/>
    <x v="1"/>
    <x v="1"/>
    <n v="131612622"/>
    <d v="2010-05-25T00:00:00"/>
    <x v="3"/>
    <x v="16"/>
    <n v="5954"/>
    <n v="9.33"/>
    <n v="6.92"/>
    <n v="2.41"/>
    <n v="41201.68"/>
    <n v="14349.14"/>
    <n v="-26852.54"/>
    <n v="2.87136929460581"/>
    <n v="-1.87136929460581"/>
  </r>
  <r>
    <x v="1"/>
    <x v="85"/>
    <x v="1"/>
    <x v="0"/>
    <x v="0"/>
    <x v="792"/>
    <x v="1"/>
    <x v="7"/>
    <n v="593018233"/>
    <d v="2012-11-12T00:00:00"/>
    <x v="1"/>
    <x v="153"/>
    <n v="6128"/>
    <n v="152.58000000000001"/>
    <n v="97.44"/>
    <n v="55.14"/>
    <n v="597112.31999999995"/>
    <n v="337897.92"/>
    <n v="-259214.4"/>
    <n v="1.76713819368879"/>
    <n v="-0.76713819368879099"/>
  </r>
  <r>
    <x v="1"/>
    <x v="139"/>
    <x v="0"/>
    <x v="0"/>
    <x v="3"/>
    <x v="793"/>
    <x v="7"/>
    <x v="4"/>
    <n v="349060380"/>
    <d v="2016-09-28T00:00:00"/>
    <x v="4"/>
    <x v="41"/>
    <n v="3578"/>
    <n v="255.28"/>
    <n v="159.41999999999999"/>
    <n v="95.86"/>
    <n v="570404.76"/>
    <n v="342987.08"/>
    <n v="-227417.68"/>
    <n v="1.66305028166076"/>
    <n v="-0.66305028166075497"/>
  </r>
  <r>
    <x v="0"/>
    <x v="19"/>
    <x v="11"/>
    <x v="0"/>
    <x v="0"/>
    <x v="794"/>
    <x v="9"/>
    <x v="0"/>
    <n v="127912890"/>
    <d v="2013-09-26T00:00:00"/>
    <x v="2"/>
    <x v="2"/>
    <n v="1122"/>
    <n v="668.27"/>
    <n v="502.54"/>
    <n v="165.73"/>
    <n v="563849.88"/>
    <n v="185949.06"/>
    <n v="-377900.82"/>
    <n v="3.0322814215893299"/>
    <n v="-2.0322814215893299"/>
  </r>
  <r>
    <x v="5"/>
    <x v="182"/>
    <x v="7"/>
    <x v="1"/>
    <x v="1"/>
    <x v="795"/>
    <x v="1"/>
    <x v="2"/>
    <n v="278062093"/>
    <d v="2011-05-28T00:00:00"/>
    <x v="0"/>
    <x v="30"/>
    <n v="3607"/>
    <n v="437.2"/>
    <n v="263.33"/>
    <n v="173.87"/>
    <n v="949831.31"/>
    <n v="627149.09"/>
    <n v="-322682.21999999997"/>
    <n v="1.51452234428021"/>
    <n v="-0.51452234428020904"/>
  </r>
  <r>
    <x v="0"/>
    <x v="134"/>
    <x v="9"/>
    <x v="1"/>
    <x v="3"/>
    <x v="796"/>
    <x v="4"/>
    <x v="3"/>
    <n v="318306815"/>
    <d v="2015-04-26T00:00:00"/>
    <x v="5"/>
    <x v="75"/>
    <n v="2915"/>
    <n v="9.33"/>
    <n v="6.92"/>
    <n v="2.41"/>
    <n v="20171.8"/>
    <n v="7025.15"/>
    <n v="-13146.65"/>
    <n v="2.87136929460581"/>
    <n v="-1.87136929460581"/>
  </r>
  <r>
    <x v="3"/>
    <x v="35"/>
    <x v="3"/>
    <x v="0"/>
    <x v="3"/>
    <x v="797"/>
    <x v="11"/>
    <x v="4"/>
    <n v="287758386"/>
    <d v="2016-02-03T00:00:00"/>
    <x v="4"/>
    <x v="2"/>
    <n v="2956"/>
    <n v="205.7"/>
    <n v="117.11"/>
    <n v="88.59"/>
    <n v="346177.16"/>
    <n v="261872.04"/>
    <n v="-84305.12"/>
    <n v="1.3219324980246101"/>
    <n v="-0.32193249802460799"/>
  </r>
  <r>
    <x v="2"/>
    <x v="155"/>
    <x v="9"/>
    <x v="1"/>
    <x v="2"/>
    <x v="645"/>
    <x v="4"/>
    <x v="1"/>
    <n v="295840632"/>
    <d v="2010-06-01T00:00:00"/>
    <x v="3"/>
    <x v="170"/>
    <n v="4672"/>
    <n v="9.33"/>
    <n v="6.92"/>
    <n v="2.41"/>
    <n v="32330.240000000002"/>
    <n v="11259.52"/>
    <n v="-21070.720000000001"/>
    <n v="2.87136929460581"/>
    <n v="-1.87136929460581"/>
  </r>
  <r>
    <x v="2"/>
    <x v="42"/>
    <x v="2"/>
    <x v="0"/>
    <x v="3"/>
    <x v="798"/>
    <x v="2"/>
    <x v="4"/>
    <n v="972289884"/>
    <d v="2016-11-08T00:00:00"/>
    <x v="3"/>
    <x v="18"/>
    <n v="1038"/>
    <n v="47.45"/>
    <n v="31.79"/>
    <n v="15.66"/>
    <n v="32998.019999999997"/>
    <n v="16255.08"/>
    <n v="-16742.939999999999"/>
    <n v="2.0300127713920801"/>
    <n v="-1.0300127713920799"/>
  </r>
  <r>
    <x v="3"/>
    <x v="8"/>
    <x v="10"/>
    <x v="0"/>
    <x v="1"/>
    <x v="799"/>
    <x v="8"/>
    <x v="5"/>
    <n v="317154967"/>
    <d v="2014-09-12T00:00:00"/>
    <x v="6"/>
    <x v="170"/>
    <n v="2058"/>
    <n v="154.06"/>
    <n v="90.93"/>
    <n v="63.13"/>
    <n v="187133.94"/>
    <n v="129921.54"/>
    <n v="-57212.4"/>
    <n v="1.44036115951212"/>
    <n v="-0.44036115951211802"/>
  </r>
  <r>
    <x v="0"/>
    <x v="27"/>
    <x v="8"/>
    <x v="1"/>
    <x v="3"/>
    <x v="112"/>
    <x v="0"/>
    <x v="3"/>
    <n v="450797212"/>
    <d v="2015-08-30T00:00:00"/>
    <x v="5"/>
    <x v="2"/>
    <n v="9767"/>
    <n v="421.89"/>
    <n v="364.69"/>
    <n v="57.2"/>
    <n v="3561927.23"/>
    <n v="558672.4"/>
    <n v="-3003254.83"/>
    <n v="6.3756993006993001"/>
    <n v="-5.3756993006993001"/>
  </r>
  <r>
    <x v="1"/>
    <x v="66"/>
    <x v="11"/>
    <x v="1"/>
    <x v="1"/>
    <x v="174"/>
    <x v="0"/>
    <x v="1"/>
    <n v="863890445"/>
    <d v="2010-12-25T00:00:00"/>
    <x v="0"/>
    <x v="4"/>
    <n v="3235"/>
    <n v="668.27"/>
    <n v="502.54"/>
    <n v="165.73"/>
    <n v="1625716.9"/>
    <n v="536136.55000000005"/>
    <n v="-1089580.3500000001"/>
    <n v="3.0322814215893299"/>
    <n v="-2.0322814215893299"/>
  </r>
  <r>
    <x v="1"/>
    <x v="93"/>
    <x v="4"/>
    <x v="0"/>
    <x v="1"/>
    <x v="209"/>
    <x v="10"/>
    <x v="1"/>
    <n v="667420995"/>
    <d v="2010-01-18T00:00:00"/>
    <x v="1"/>
    <x v="122"/>
    <n v="3559"/>
    <n v="81.73"/>
    <n v="56.67"/>
    <n v="25.06"/>
    <n v="201688.53"/>
    <n v="89188.54"/>
    <n v="-112499.99"/>
    <n v="2.2613727055067798"/>
    <n v="-1.26137270550678"/>
  </r>
  <r>
    <x v="1"/>
    <x v="26"/>
    <x v="10"/>
    <x v="1"/>
    <x v="3"/>
    <x v="800"/>
    <x v="5"/>
    <x v="2"/>
    <n v="842687690"/>
    <d v="2011-05-26T00:00:00"/>
    <x v="2"/>
    <x v="2"/>
    <n v="8869"/>
    <n v="154.06"/>
    <n v="90.93"/>
    <n v="63.13"/>
    <n v="806458.17"/>
    <n v="559899.97"/>
    <n v="-246558.2"/>
    <n v="1.44036115951212"/>
    <n v="-0.44036115951211802"/>
  </r>
  <r>
    <x v="4"/>
    <x v="115"/>
    <x v="4"/>
    <x v="1"/>
    <x v="3"/>
    <x v="801"/>
    <x v="4"/>
    <x v="5"/>
    <n v="191301858"/>
    <d v="2014-06-04T00:00:00"/>
    <x v="4"/>
    <x v="207"/>
    <n v="9326"/>
    <n v="81.73"/>
    <n v="56.67"/>
    <n v="25.06"/>
    <n v="528504.42000000004"/>
    <n v="233709.56"/>
    <n v="-294794.86"/>
    <n v="2.2613727055067798"/>
    <n v="-1.26137270550678"/>
  </r>
  <r>
    <x v="3"/>
    <x v="15"/>
    <x v="3"/>
    <x v="0"/>
    <x v="2"/>
    <x v="317"/>
    <x v="3"/>
    <x v="3"/>
    <n v="285187327"/>
    <d v="2015-10-22T00:00:00"/>
    <x v="2"/>
    <x v="138"/>
    <n v="2123"/>
    <n v="205.7"/>
    <n v="117.11"/>
    <n v="88.59"/>
    <n v="248624.53"/>
    <n v="188076.57"/>
    <n v="-60547.96"/>
    <n v="1.3219324980246101"/>
    <n v="-0.32193249802460799"/>
  </r>
  <r>
    <x v="0"/>
    <x v="69"/>
    <x v="8"/>
    <x v="1"/>
    <x v="0"/>
    <x v="802"/>
    <x v="5"/>
    <x v="0"/>
    <n v="516580426"/>
    <d v="2013-11-18T00:00:00"/>
    <x v="1"/>
    <x v="12"/>
    <n v="6483"/>
    <n v="421.89"/>
    <n v="364.69"/>
    <n v="57.2"/>
    <n v="2364285.27"/>
    <n v="370827.6"/>
    <n v="-1993457.67"/>
    <n v="6.3756993006993001"/>
    <n v="-5.3756993006993001"/>
  </r>
  <r>
    <x v="5"/>
    <x v="100"/>
    <x v="8"/>
    <x v="1"/>
    <x v="2"/>
    <x v="803"/>
    <x v="7"/>
    <x v="2"/>
    <n v="348029983"/>
    <d v="2011-02-03T00:00:00"/>
    <x v="2"/>
    <x v="2"/>
    <n v="8661"/>
    <n v="421.89"/>
    <n v="364.69"/>
    <n v="57.2"/>
    <n v="3158580.09"/>
    <n v="495409.2"/>
    <n v="-2663170.89"/>
    <n v="6.3756993006993001"/>
    <n v="-5.3756993006993001"/>
  </r>
  <r>
    <x v="0"/>
    <x v="69"/>
    <x v="6"/>
    <x v="1"/>
    <x v="2"/>
    <x v="804"/>
    <x v="2"/>
    <x v="2"/>
    <n v="662397325"/>
    <d v="2011-07-23T00:00:00"/>
    <x v="0"/>
    <x v="106"/>
    <n v="6943"/>
    <n v="651.21"/>
    <n v="524.96"/>
    <n v="126.25"/>
    <n v="3644797.28"/>
    <n v="876553.75"/>
    <n v="-2768243.53"/>
    <n v="4.1580990099009902"/>
    <n v="-3.1580990099009898"/>
  </r>
  <r>
    <x v="5"/>
    <x v="52"/>
    <x v="1"/>
    <x v="1"/>
    <x v="2"/>
    <x v="805"/>
    <x v="11"/>
    <x v="4"/>
    <n v="612856280"/>
    <d v="2016-03-24T00:00:00"/>
    <x v="2"/>
    <x v="96"/>
    <n v="6647"/>
    <n v="152.58000000000001"/>
    <n v="97.44"/>
    <n v="55.14"/>
    <n v="647683.68000000005"/>
    <n v="366515.58"/>
    <n v="-281168.09999999998"/>
    <n v="1.76713819368879"/>
    <n v="-0.76713819368879199"/>
  </r>
  <r>
    <x v="1"/>
    <x v="44"/>
    <x v="2"/>
    <x v="1"/>
    <x v="2"/>
    <x v="806"/>
    <x v="11"/>
    <x v="7"/>
    <n v="772893178"/>
    <d v="2012-02-01T00:00:00"/>
    <x v="4"/>
    <x v="19"/>
    <n v="5122"/>
    <n v="47.45"/>
    <n v="31.79"/>
    <n v="15.66"/>
    <n v="162828.38"/>
    <n v="80210.52"/>
    <n v="-82617.86"/>
    <n v="2.0300127713920801"/>
    <n v="-1.0300127713920799"/>
  </r>
  <r>
    <x v="5"/>
    <x v="62"/>
    <x v="0"/>
    <x v="0"/>
    <x v="3"/>
    <x v="807"/>
    <x v="7"/>
    <x v="0"/>
    <n v="886306846"/>
    <d v="2013-10-27T00:00:00"/>
    <x v="5"/>
    <x v="75"/>
    <n v="6746"/>
    <n v="255.28"/>
    <n v="159.41999999999999"/>
    <n v="95.86"/>
    <n v="1075447.32"/>
    <n v="646671.56000000006"/>
    <n v="-428775.76"/>
    <n v="1.66305028166076"/>
    <n v="-0.66305028166075497"/>
  </r>
  <r>
    <x v="2"/>
    <x v="137"/>
    <x v="10"/>
    <x v="0"/>
    <x v="1"/>
    <x v="808"/>
    <x v="4"/>
    <x v="5"/>
    <n v="317208611"/>
    <d v="2014-04-17T00:00:00"/>
    <x v="2"/>
    <x v="78"/>
    <n v="7932"/>
    <n v="154.06"/>
    <n v="90.93"/>
    <n v="63.13"/>
    <n v="721256.76"/>
    <n v="500747.16"/>
    <n v="-220509.6"/>
    <n v="1.44036115951212"/>
    <n v="-0.44036115951211802"/>
  </r>
  <r>
    <x v="5"/>
    <x v="127"/>
    <x v="0"/>
    <x v="1"/>
    <x v="2"/>
    <x v="809"/>
    <x v="9"/>
    <x v="2"/>
    <n v="300022304"/>
    <d v="2011-02-06T00:00:00"/>
    <x v="5"/>
    <x v="2"/>
    <n v="2122"/>
    <n v="255.28"/>
    <n v="159.41999999999999"/>
    <n v="95.86"/>
    <n v="338289.24"/>
    <n v="203414.92"/>
    <n v="-134874.32"/>
    <n v="1.66305028166076"/>
    <n v="-0.66305028166075497"/>
  </r>
  <r>
    <x v="1"/>
    <x v="2"/>
    <x v="1"/>
    <x v="0"/>
    <x v="0"/>
    <x v="810"/>
    <x v="1"/>
    <x v="2"/>
    <n v="789484250"/>
    <d v="2011-07-30T00:00:00"/>
    <x v="0"/>
    <x v="208"/>
    <n v="4789"/>
    <n v="152.58000000000001"/>
    <n v="97.44"/>
    <n v="55.14"/>
    <n v="466640.16"/>
    <n v="264065.46000000002"/>
    <n v="-202574.7"/>
    <n v="1.76713819368879"/>
    <n v="-0.76713819368879199"/>
  </r>
  <r>
    <x v="5"/>
    <x v="127"/>
    <x v="3"/>
    <x v="1"/>
    <x v="0"/>
    <x v="811"/>
    <x v="4"/>
    <x v="1"/>
    <n v="910643279"/>
    <d v="2010-12-22T00:00:00"/>
    <x v="4"/>
    <x v="129"/>
    <n v="8438"/>
    <n v="205.7"/>
    <n v="117.11"/>
    <n v="88.59"/>
    <n v="988174.18"/>
    <n v="747522.42"/>
    <n v="-240651.76"/>
    <n v="1.3219324980246101"/>
    <n v="-0.32193249802460799"/>
  </r>
  <r>
    <x v="0"/>
    <x v="118"/>
    <x v="8"/>
    <x v="1"/>
    <x v="2"/>
    <x v="812"/>
    <x v="11"/>
    <x v="5"/>
    <n v="308860719"/>
    <d v="2014-03-18T00:00:00"/>
    <x v="3"/>
    <x v="12"/>
    <n v="7605"/>
    <n v="421.89"/>
    <n v="364.69"/>
    <n v="57.2"/>
    <n v="2773467.45"/>
    <n v="435006"/>
    <n v="-2338461.4500000002"/>
    <n v="6.3756993006993001"/>
    <n v="-5.3756993006993001"/>
  </r>
  <r>
    <x v="3"/>
    <x v="35"/>
    <x v="1"/>
    <x v="0"/>
    <x v="0"/>
    <x v="813"/>
    <x v="9"/>
    <x v="3"/>
    <n v="499810397"/>
    <d v="2015-12-21T00:00:00"/>
    <x v="1"/>
    <x v="80"/>
    <n v="3858"/>
    <n v="152.58000000000001"/>
    <n v="97.44"/>
    <n v="55.14"/>
    <n v="375923.52"/>
    <n v="212730.12"/>
    <n v="-163193.4"/>
    <n v="1.76713819368879"/>
    <n v="-0.76713819368879199"/>
  </r>
  <r>
    <x v="6"/>
    <x v="171"/>
    <x v="5"/>
    <x v="0"/>
    <x v="1"/>
    <x v="814"/>
    <x v="5"/>
    <x v="2"/>
    <n v="819478642"/>
    <d v="2011-08-18T00:00:00"/>
    <x v="2"/>
    <x v="2"/>
    <n v="796"/>
    <n v="109.28"/>
    <n v="35.840000000000003"/>
    <n v="73.44"/>
    <n v="28528.639999999999"/>
    <n v="58458.239999999998"/>
    <n v="29929.599999999999"/>
    <n v="0.48801742919390001"/>
    <n v="0.51198257080609999"/>
  </r>
  <r>
    <x v="4"/>
    <x v="173"/>
    <x v="0"/>
    <x v="1"/>
    <x v="2"/>
    <x v="544"/>
    <x v="9"/>
    <x v="4"/>
    <n v="674164283"/>
    <d v="2016-10-12T00:00:00"/>
    <x v="4"/>
    <x v="2"/>
    <n v="9048"/>
    <n v="255.28"/>
    <n v="159.41999999999999"/>
    <n v="95.86"/>
    <n v="1442432.16"/>
    <n v="867341.28"/>
    <n v="-575090.88"/>
    <n v="1.66305028166076"/>
    <n v="-0.66305028166075497"/>
  </r>
  <r>
    <x v="5"/>
    <x v="62"/>
    <x v="3"/>
    <x v="1"/>
    <x v="2"/>
    <x v="815"/>
    <x v="8"/>
    <x v="1"/>
    <n v="890478646"/>
    <d v="2010-06-24T00:00:00"/>
    <x v="2"/>
    <x v="122"/>
    <n v="1275"/>
    <n v="205.7"/>
    <n v="117.11"/>
    <n v="88.59"/>
    <n v="149315.25"/>
    <n v="112952.25"/>
    <n v="-36363"/>
    <n v="1.3219324980246101"/>
    <n v="-0.32193249802460799"/>
  </r>
  <r>
    <x v="5"/>
    <x v="40"/>
    <x v="8"/>
    <x v="0"/>
    <x v="0"/>
    <x v="816"/>
    <x v="5"/>
    <x v="0"/>
    <n v="565345561"/>
    <d v="2013-02-12T00:00:00"/>
    <x v="3"/>
    <x v="2"/>
    <n v="7170"/>
    <n v="421.89"/>
    <n v="364.69"/>
    <n v="57.2"/>
    <n v="2614827.2999999998"/>
    <n v="410124"/>
    <n v="-2204703.2999999998"/>
    <n v="6.3756993006993001"/>
    <n v="-5.3756993006993001"/>
  </r>
  <r>
    <x v="6"/>
    <x v="180"/>
    <x v="11"/>
    <x v="0"/>
    <x v="3"/>
    <x v="817"/>
    <x v="6"/>
    <x v="2"/>
    <n v="216001355"/>
    <d v="2011-08-15T00:00:00"/>
    <x v="1"/>
    <x v="143"/>
    <n v="8456"/>
    <n v="668.27"/>
    <n v="502.54"/>
    <n v="165.73"/>
    <n v="4249478.24"/>
    <n v="1401412.88"/>
    <n v="-2848065.36"/>
    <n v="3.0322814215893299"/>
    <n v="-2.0322814215893299"/>
  </r>
  <r>
    <x v="4"/>
    <x v="173"/>
    <x v="2"/>
    <x v="0"/>
    <x v="0"/>
    <x v="818"/>
    <x v="5"/>
    <x v="4"/>
    <n v="429994857"/>
    <d v="2016-11-01T00:00:00"/>
    <x v="3"/>
    <x v="69"/>
    <n v="3888"/>
    <n v="47.45"/>
    <n v="31.79"/>
    <n v="15.66"/>
    <n v="123599.52"/>
    <n v="60886.080000000002"/>
    <n v="-62713.440000000002"/>
    <n v="2.0300127713920801"/>
    <n v="-1.0300127713920799"/>
  </r>
  <r>
    <x v="4"/>
    <x v="56"/>
    <x v="6"/>
    <x v="0"/>
    <x v="1"/>
    <x v="295"/>
    <x v="11"/>
    <x v="1"/>
    <n v="515187394"/>
    <d v="2010-06-04T00:00:00"/>
    <x v="6"/>
    <x v="206"/>
    <n v="4253"/>
    <n v="651.21"/>
    <n v="524.96"/>
    <n v="126.25"/>
    <n v="2232654.88"/>
    <n v="536941.25"/>
    <n v="-1695713.63"/>
    <n v="4.1580990099009902"/>
    <n v="-3.1580990099009898"/>
  </r>
  <r>
    <x v="5"/>
    <x v="52"/>
    <x v="6"/>
    <x v="0"/>
    <x v="2"/>
    <x v="819"/>
    <x v="10"/>
    <x v="7"/>
    <n v="749752795"/>
    <d v="2012-02-23T00:00:00"/>
    <x v="2"/>
    <x v="37"/>
    <n v="7368"/>
    <n v="651.21"/>
    <n v="524.96"/>
    <n v="126.25"/>
    <n v="3867905.28"/>
    <n v="930210"/>
    <n v="-2937695.28"/>
    <n v="4.1580990099009902"/>
    <n v="-3.1580990099009898"/>
  </r>
  <r>
    <x v="5"/>
    <x v="128"/>
    <x v="2"/>
    <x v="1"/>
    <x v="0"/>
    <x v="416"/>
    <x v="7"/>
    <x v="1"/>
    <n v="132177388"/>
    <d v="2010-07-11T00:00:00"/>
    <x v="5"/>
    <x v="2"/>
    <n v="3081"/>
    <n v="47.45"/>
    <n v="31.79"/>
    <n v="15.66"/>
    <n v="97944.99"/>
    <n v="48248.46"/>
    <n v="-49696.53"/>
    <n v="2.0300127713920801"/>
    <n v="-1.0300127713920799"/>
  </r>
  <r>
    <x v="2"/>
    <x v="90"/>
    <x v="0"/>
    <x v="0"/>
    <x v="2"/>
    <x v="594"/>
    <x v="8"/>
    <x v="3"/>
    <n v="431260001"/>
    <d v="2015-11-02T00:00:00"/>
    <x v="1"/>
    <x v="73"/>
    <n v="8273"/>
    <n v="255.28"/>
    <n v="159.41999999999999"/>
    <n v="95.86"/>
    <n v="1318881.6599999999"/>
    <n v="793049.78"/>
    <n v="-525831.88"/>
    <n v="1.66305028166076"/>
    <n v="-0.66305028166075497"/>
  </r>
  <r>
    <x v="1"/>
    <x v="167"/>
    <x v="4"/>
    <x v="1"/>
    <x v="0"/>
    <x v="820"/>
    <x v="1"/>
    <x v="7"/>
    <n v="336111962"/>
    <d v="2012-06-16T00:00:00"/>
    <x v="0"/>
    <x v="61"/>
    <n v="1854"/>
    <n v="81.73"/>
    <n v="56.67"/>
    <n v="25.06"/>
    <n v="105066.18"/>
    <n v="46461.24"/>
    <n v="-58604.94"/>
    <n v="2.2613727055067798"/>
    <n v="-1.26137270550678"/>
  </r>
  <r>
    <x v="5"/>
    <x v="58"/>
    <x v="4"/>
    <x v="0"/>
    <x v="0"/>
    <x v="821"/>
    <x v="8"/>
    <x v="6"/>
    <n v="406157100"/>
    <d v="2017-07-13T00:00:00"/>
    <x v="2"/>
    <x v="61"/>
    <n v="9766"/>
    <n v="81.73"/>
    <n v="56.67"/>
    <n v="25.06"/>
    <n v="553439.22"/>
    <n v="244735.96"/>
    <n v="-308703.26"/>
    <n v="2.2613727055067798"/>
    <n v="-1.26137270550678"/>
  </r>
  <r>
    <x v="1"/>
    <x v="44"/>
    <x v="11"/>
    <x v="1"/>
    <x v="3"/>
    <x v="822"/>
    <x v="7"/>
    <x v="3"/>
    <n v="821131742"/>
    <d v="2015-09-12T00:00:00"/>
    <x v="0"/>
    <x v="19"/>
    <n v="9985"/>
    <n v="668.27"/>
    <n v="502.54"/>
    <n v="165.73"/>
    <n v="5017861.9000000004"/>
    <n v="1654814.05"/>
    <n v="-3363047.85"/>
    <n v="3.0322814215893299"/>
    <n v="-2.0322814215893299"/>
  </r>
  <r>
    <x v="5"/>
    <x v="154"/>
    <x v="4"/>
    <x v="0"/>
    <x v="0"/>
    <x v="218"/>
    <x v="1"/>
    <x v="0"/>
    <n v="931084716"/>
    <d v="2013-07-07T00:00:00"/>
    <x v="5"/>
    <x v="187"/>
    <n v="7513"/>
    <n v="81.73"/>
    <n v="56.67"/>
    <n v="25.06"/>
    <n v="425761.71"/>
    <n v="188275.78"/>
    <n v="-237485.93"/>
    <n v="2.2613727055067798"/>
    <n v="-1.26137270550678"/>
  </r>
  <r>
    <x v="5"/>
    <x v="100"/>
    <x v="0"/>
    <x v="1"/>
    <x v="3"/>
    <x v="179"/>
    <x v="2"/>
    <x v="4"/>
    <n v="606377351"/>
    <d v="2016-08-25T00:00:00"/>
    <x v="2"/>
    <x v="75"/>
    <n v="9388"/>
    <n v="255.28"/>
    <n v="159.41999999999999"/>
    <n v="95.86"/>
    <n v="1496634.96"/>
    <n v="899933.68"/>
    <n v="-596701.28"/>
    <n v="1.66305028166076"/>
    <n v="-0.66305028166075497"/>
  </r>
  <r>
    <x v="5"/>
    <x v="149"/>
    <x v="10"/>
    <x v="0"/>
    <x v="2"/>
    <x v="366"/>
    <x v="2"/>
    <x v="5"/>
    <n v="687683475"/>
    <d v="2014-01-04T00:00:00"/>
    <x v="0"/>
    <x v="2"/>
    <n v="9677"/>
    <n v="154.06"/>
    <n v="90.93"/>
    <n v="63.13"/>
    <n v="879929.61"/>
    <n v="610909.01"/>
    <n v="-269020.59999999998"/>
    <n v="1.44036115951212"/>
    <n v="-0.44036115951211802"/>
  </r>
  <r>
    <x v="3"/>
    <x v="35"/>
    <x v="7"/>
    <x v="1"/>
    <x v="1"/>
    <x v="714"/>
    <x v="6"/>
    <x v="2"/>
    <n v="735989415"/>
    <d v="2011-04-27T00:00:00"/>
    <x v="4"/>
    <x v="71"/>
    <n v="4478"/>
    <n v="437.2"/>
    <n v="263.33"/>
    <n v="173.87"/>
    <n v="1179191.74"/>
    <n v="778589.86"/>
    <n v="-400601.88"/>
    <n v="1.51452234428021"/>
    <n v="-0.51452234428020904"/>
  </r>
  <r>
    <x v="0"/>
    <x v="0"/>
    <x v="1"/>
    <x v="1"/>
    <x v="0"/>
    <x v="127"/>
    <x v="4"/>
    <x v="1"/>
    <n v="382594001"/>
    <d v="2010-07-04T00:00:00"/>
    <x v="5"/>
    <x v="161"/>
    <n v="6922"/>
    <n v="152.58000000000001"/>
    <n v="97.44"/>
    <n v="55.14"/>
    <n v="674479.68"/>
    <n v="381679.08"/>
    <n v="-292800.59999999998"/>
    <n v="1.76713819368879"/>
    <n v="-0.76713819368879199"/>
  </r>
  <r>
    <x v="1"/>
    <x v="77"/>
    <x v="11"/>
    <x v="0"/>
    <x v="0"/>
    <x v="823"/>
    <x v="6"/>
    <x v="5"/>
    <n v="679108560"/>
    <d v="2014-11-06T00:00:00"/>
    <x v="2"/>
    <x v="98"/>
    <n v="2169"/>
    <n v="668.27"/>
    <n v="502.54"/>
    <n v="165.73"/>
    <n v="1090009.26"/>
    <n v="359468.37"/>
    <n v="-730540.89"/>
    <n v="3.0322814215893299"/>
    <n v="-2.0322814215893299"/>
  </r>
  <r>
    <x v="5"/>
    <x v="58"/>
    <x v="2"/>
    <x v="0"/>
    <x v="0"/>
    <x v="540"/>
    <x v="3"/>
    <x v="4"/>
    <n v="947456920"/>
    <d v="2016-09-30T00:00:00"/>
    <x v="6"/>
    <x v="179"/>
    <n v="2412"/>
    <n v="47.45"/>
    <n v="31.79"/>
    <n v="15.66"/>
    <n v="76677.48"/>
    <n v="37771.919999999998"/>
    <n v="-38905.56"/>
    <n v="2.0300127713920801"/>
    <n v="-1.0300127713920799"/>
  </r>
  <r>
    <x v="1"/>
    <x v="116"/>
    <x v="4"/>
    <x v="1"/>
    <x v="2"/>
    <x v="824"/>
    <x v="6"/>
    <x v="2"/>
    <n v="129875409"/>
    <d v="2011-04-26T00:00:00"/>
    <x v="3"/>
    <x v="4"/>
    <n v="1875"/>
    <n v="81.73"/>
    <n v="56.67"/>
    <n v="25.06"/>
    <n v="106256.25"/>
    <n v="46987.5"/>
    <n v="-59268.75"/>
    <n v="2.2613727055067798"/>
    <n v="-1.26137270550678"/>
  </r>
  <r>
    <x v="0"/>
    <x v="1"/>
    <x v="0"/>
    <x v="1"/>
    <x v="3"/>
    <x v="825"/>
    <x v="8"/>
    <x v="7"/>
    <n v="838912856"/>
    <d v="2012-11-07T00:00:00"/>
    <x v="4"/>
    <x v="125"/>
    <n v="1811"/>
    <n v="255.28"/>
    <n v="159.41999999999999"/>
    <n v="95.86"/>
    <n v="288709.62"/>
    <n v="173602.46"/>
    <n v="-115107.16"/>
    <n v="1.66305028166076"/>
    <n v="-0.66305028166075497"/>
  </r>
  <r>
    <x v="6"/>
    <x v="103"/>
    <x v="2"/>
    <x v="1"/>
    <x v="1"/>
    <x v="826"/>
    <x v="2"/>
    <x v="7"/>
    <n v="807430589"/>
    <d v="2012-07-30T00:00:00"/>
    <x v="1"/>
    <x v="82"/>
    <n v="5509"/>
    <n v="47.45"/>
    <n v="31.79"/>
    <n v="15.66"/>
    <n v="175131.11"/>
    <n v="86270.94"/>
    <n v="-88860.17"/>
    <n v="2.0300127713920801"/>
    <n v="-1.0300127713920799"/>
  </r>
  <r>
    <x v="5"/>
    <x v="39"/>
    <x v="6"/>
    <x v="0"/>
    <x v="2"/>
    <x v="827"/>
    <x v="2"/>
    <x v="4"/>
    <n v="538602435"/>
    <d v="2016-08-19T00:00:00"/>
    <x v="6"/>
    <x v="96"/>
    <n v="3284"/>
    <n v="651.21"/>
    <n v="524.96"/>
    <n v="126.25"/>
    <n v="1723968.64"/>
    <n v="414605"/>
    <n v="-1309363.6399999999"/>
    <n v="4.1580990099009902"/>
    <n v="-3.1580990099009898"/>
  </r>
  <r>
    <x v="1"/>
    <x v="169"/>
    <x v="9"/>
    <x v="1"/>
    <x v="3"/>
    <x v="828"/>
    <x v="0"/>
    <x v="3"/>
    <n v="155914723"/>
    <d v="2015-03-29T00:00:00"/>
    <x v="5"/>
    <x v="2"/>
    <n v="7486"/>
    <n v="9.33"/>
    <n v="6.92"/>
    <n v="2.41"/>
    <n v="51803.12"/>
    <n v="18041.259999999998"/>
    <n v="-33761.86"/>
    <n v="2.87136929460581"/>
    <n v="-1.87136929460581"/>
  </r>
  <r>
    <x v="1"/>
    <x v="132"/>
    <x v="9"/>
    <x v="0"/>
    <x v="3"/>
    <x v="829"/>
    <x v="7"/>
    <x v="2"/>
    <n v="753166282"/>
    <d v="2011-11-25T00:00:00"/>
    <x v="6"/>
    <x v="43"/>
    <n v="7495"/>
    <n v="9.33"/>
    <n v="6.92"/>
    <n v="2.41"/>
    <n v="51865.4"/>
    <n v="18062.95"/>
    <n v="-33802.449999999997"/>
    <n v="2.87136929460581"/>
    <n v="-1.87136929460581"/>
  </r>
  <r>
    <x v="5"/>
    <x v="114"/>
    <x v="0"/>
    <x v="0"/>
    <x v="1"/>
    <x v="830"/>
    <x v="2"/>
    <x v="1"/>
    <n v="344468438"/>
    <d v="2010-08-27T00:00:00"/>
    <x v="6"/>
    <x v="126"/>
    <n v="4721"/>
    <n v="255.28"/>
    <n v="159.41999999999999"/>
    <n v="95.86"/>
    <n v="752621.82"/>
    <n v="452555.06"/>
    <n v="-300066.76"/>
    <n v="1.66305028166076"/>
    <n v="-0.66305028166075497"/>
  </r>
  <r>
    <x v="2"/>
    <x v="12"/>
    <x v="7"/>
    <x v="1"/>
    <x v="2"/>
    <x v="831"/>
    <x v="4"/>
    <x v="0"/>
    <n v="614245021"/>
    <d v="2013-03-20T00:00:00"/>
    <x v="4"/>
    <x v="4"/>
    <n v="7606"/>
    <n v="437.2"/>
    <n v="263.33"/>
    <n v="173.87"/>
    <n v="2002887.98"/>
    <n v="1322455.22"/>
    <n v="-680432.76"/>
    <n v="1.51452234428021"/>
    <n v="-0.51452234428020904"/>
  </r>
  <r>
    <x v="0"/>
    <x v="181"/>
    <x v="9"/>
    <x v="0"/>
    <x v="2"/>
    <x v="832"/>
    <x v="7"/>
    <x v="5"/>
    <n v="167232358"/>
    <d v="2014-10-30T00:00:00"/>
    <x v="2"/>
    <x v="64"/>
    <n v="6626"/>
    <n v="9.33"/>
    <n v="6.92"/>
    <n v="2.41"/>
    <n v="45851.92"/>
    <n v="15968.66"/>
    <n v="-29883.26"/>
    <n v="2.87136929460581"/>
    <n v="-1.87136929460581"/>
  </r>
  <r>
    <x v="0"/>
    <x v="0"/>
    <x v="1"/>
    <x v="0"/>
    <x v="1"/>
    <x v="569"/>
    <x v="10"/>
    <x v="3"/>
    <n v="378479278"/>
    <d v="2015-02-15T00:00:00"/>
    <x v="5"/>
    <x v="28"/>
    <n v="9284"/>
    <n v="152.58000000000001"/>
    <n v="97.44"/>
    <n v="55.14"/>
    <n v="904632.96"/>
    <n v="511919.76"/>
    <n v="-392713.2"/>
    <n v="1.76713819368879"/>
    <n v="-0.76713819368879199"/>
  </r>
  <r>
    <x v="1"/>
    <x v="152"/>
    <x v="3"/>
    <x v="1"/>
    <x v="0"/>
    <x v="626"/>
    <x v="4"/>
    <x v="3"/>
    <n v="443347108"/>
    <d v="2015-09-04T00:00:00"/>
    <x v="6"/>
    <x v="183"/>
    <n v="5116"/>
    <n v="205.7"/>
    <n v="117.11"/>
    <n v="88.59"/>
    <n v="599134.76"/>
    <n v="453226.44"/>
    <n v="-145908.32"/>
    <n v="1.3219324980246101"/>
    <n v="-0.32193249802460799"/>
  </r>
  <r>
    <x v="1"/>
    <x v="153"/>
    <x v="6"/>
    <x v="0"/>
    <x v="1"/>
    <x v="833"/>
    <x v="8"/>
    <x v="0"/>
    <n v="527509677"/>
    <d v="2013-10-07T00:00:00"/>
    <x v="1"/>
    <x v="209"/>
    <n v="691"/>
    <n v="651.21"/>
    <n v="524.96"/>
    <n v="126.25"/>
    <n v="362747.36"/>
    <n v="87238.75"/>
    <n v="-275508.61"/>
    <n v="4.1580990099009902"/>
    <n v="-3.1580990099009898"/>
  </r>
  <r>
    <x v="1"/>
    <x v="169"/>
    <x v="2"/>
    <x v="1"/>
    <x v="3"/>
    <x v="834"/>
    <x v="7"/>
    <x v="4"/>
    <n v="416953313"/>
    <d v="2016-10-29T00:00:00"/>
    <x v="0"/>
    <x v="10"/>
    <n v="4606"/>
    <n v="47.45"/>
    <n v="31.79"/>
    <n v="15.66"/>
    <n v="146424.74"/>
    <n v="72129.960000000006"/>
    <n v="-74294.78"/>
    <n v="2.0300127713920801"/>
    <n v="-1.0300127713920799"/>
  </r>
  <r>
    <x v="3"/>
    <x v="20"/>
    <x v="2"/>
    <x v="0"/>
    <x v="0"/>
    <x v="321"/>
    <x v="3"/>
    <x v="5"/>
    <n v="867976844"/>
    <d v="2014-01-02T00:00:00"/>
    <x v="2"/>
    <x v="2"/>
    <n v="2491"/>
    <n v="47.45"/>
    <n v="31.79"/>
    <n v="15.66"/>
    <n v="79188.89"/>
    <n v="39009.06"/>
    <n v="-40179.83"/>
    <n v="2.0300127713920801"/>
    <n v="-1.0300127713920799"/>
  </r>
  <r>
    <x v="5"/>
    <x v="183"/>
    <x v="10"/>
    <x v="1"/>
    <x v="0"/>
    <x v="835"/>
    <x v="3"/>
    <x v="1"/>
    <n v="457191598"/>
    <d v="2010-09-23T00:00:00"/>
    <x v="2"/>
    <x v="32"/>
    <n v="2008"/>
    <n v="154.06"/>
    <n v="90.93"/>
    <n v="63.13"/>
    <n v="182587.44"/>
    <n v="126765.04"/>
    <n v="-55822.400000000001"/>
    <n v="1.44036115951212"/>
    <n v="-0.44036115951211802"/>
  </r>
  <r>
    <x v="4"/>
    <x v="56"/>
    <x v="9"/>
    <x v="1"/>
    <x v="3"/>
    <x v="249"/>
    <x v="3"/>
    <x v="4"/>
    <n v="531521403"/>
    <d v="2016-09-19T00:00:00"/>
    <x v="1"/>
    <x v="69"/>
    <n v="7850"/>
    <n v="9.33"/>
    <n v="6.92"/>
    <n v="2.41"/>
    <n v="54322"/>
    <n v="18918.5"/>
    <n v="-35403.5"/>
    <n v="2.87136929460581"/>
    <n v="-1.87136929460581"/>
  </r>
  <r>
    <x v="3"/>
    <x v="11"/>
    <x v="6"/>
    <x v="0"/>
    <x v="2"/>
    <x v="836"/>
    <x v="8"/>
    <x v="7"/>
    <n v="258202588"/>
    <d v="2012-12-23T00:00:00"/>
    <x v="5"/>
    <x v="63"/>
    <n v="6738"/>
    <n v="651.21"/>
    <n v="524.96"/>
    <n v="126.25"/>
    <n v="3537180.48"/>
    <n v="850672.5"/>
    <n v="-2686507.98"/>
    <n v="4.1580990099009902"/>
    <n v="-3.1580990099009898"/>
  </r>
  <r>
    <x v="5"/>
    <x v="174"/>
    <x v="1"/>
    <x v="0"/>
    <x v="0"/>
    <x v="837"/>
    <x v="2"/>
    <x v="3"/>
    <n v="674783980"/>
    <d v="2015-02-09T00:00:00"/>
    <x v="1"/>
    <x v="2"/>
    <n v="2430"/>
    <n v="152.58000000000001"/>
    <n v="97.44"/>
    <n v="55.14"/>
    <n v="236779.2"/>
    <n v="133990.20000000001"/>
    <n v="-102789"/>
    <n v="1.76713819368879"/>
    <n v="-0.76713819368879199"/>
  </r>
  <r>
    <x v="1"/>
    <x v="7"/>
    <x v="3"/>
    <x v="0"/>
    <x v="1"/>
    <x v="838"/>
    <x v="4"/>
    <x v="2"/>
    <n v="639126908"/>
    <d v="2011-10-05T00:00:00"/>
    <x v="4"/>
    <x v="154"/>
    <n v="710"/>
    <n v="205.7"/>
    <n v="117.11"/>
    <n v="88.59"/>
    <n v="83148.100000000006"/>
    <n v="62898.9"/>
    <n v="-20249.2"/>
    <n v="1.3219324980246101"/>
    <n v="-0.32193249802460799"/>
  </r>
  <r>
    <x v="1"/>
    <x v="168"/>
    <x v="2"/>
    <x v="0"/>
    <x v="2"/>
    <x v="839"/>
    <x v="4"/>
    <x v="5"/>
    <n v="879405200"/>
    <d v="2014-07-20T00:00:00"/>
    <x v="5"/>
    <x v="35"/>
    <n v="4396"/>
    <n v="47.45"/>
    <n v="31.79"/>
    <n v="15.66"/>
    <n v="139748.84"/>
    <n v="68841.36"/>
    <n v="-70907.48"/>
    <n v="2.0300127713920801"/>
    <n v="-1.0300127713920799"/>
  </r>
  <r>
    <x v="1"/>
    <x v="80"/>
    <x v="2"/>
    <x v="1"/>
    <x v="3"/>
    <x v="840"/>
    <x v="4"/>
    <x v="1"/>
    <n v="844105184"/>
    <d v="2010-04-20T00:00:00"/>
    <x v="3"/>
    <x v="96"/>
    <n v="8337"/>
    <n v="47.45"/>
    <n v="31.79"/>
    <n v="15.66"/>
    <n v="265033.23"/>
    <n v="130557.42"/>
    <n v="-134475.81"/>
    <n v="2.0300127713920801"/>
    <n v="-1.0300127713920799"/>
  </r>
  <r>
    <x v="4"/>
    <x v="45"/>
    <x v="11"/>
    <x v="1"/>
    <x v="1"/>
    <x v="841"/>
    <x v="6"/>
    <x v="2"/>
    <n v="952025687"/>
    <d v="2011-01-05T00:00:00"/>
    <x v="4"/>
    <x v="2"/>
    <n v="4412"/>
    <n v="668.27"/>
    <n v="502.54"/>
    <n v="165.73"/>
    <n v="2217206.48"/>
    <n v="731200.76"/>
    <n v="-1486005.72"/>
    <n v="3.0322814215893299"/>
    <n v="-2.0322814215893299"/>
  </r>
  <r>
    <x v="0"/>
    <x v="134"/>
    <x v="6"/>
    <x v="0"/>
    <x v="1"/>
    <x v="360"/>
    <x v="9"/>
    <x v="4"/>
    <n v="342278039"/>
    <d v="2016-06-16T00:00:00"/>
    <x v="2"/>
    <x v="2"/>
    <n v="6533"/>
    <n v="651.21"/>
    <n v="524.96"/>
    <n v="126.25"/>
    <n v="3429563.68"/>
    <n v="824791.25"/>
    <n v="-2604772.4300000002"/>
    <n v="4.1580990099009902"/>
    <n v="-3.1580990099009898"/>
  </r>
  <r>
    <x v="5"/>
    <x v="126"/>
    <x v="5"/>
    <x v="0"/>
    <x v="3"/>
    <x v="144"/>
    <x v="7"/>
    <x v="0"/>
    <n v="924286067"/>
    <d v="2013-04-10T00:00:00"/>
    <x v="4"/>
    <x v="2"/>
    <n v="5642"/>
    <n v="109.28"/>
    <n v="35.840000000000003"/>
    <n v="73.44"/>
    <n v="202209.28"/>
    <n v="414348.48"/>
    <n v="212139.2"/>
    <n v="0.48801742919390001"/>
    <n v="0.51198257080609999"/>
  </r>
  <r>
    <x v="0"/>
    <x v="69"/>
    <x v="5"/>
    <x v="1"/>
    <x v="2"/>
    <x v="842"/>
    <x v="10"/>
    <x v="3"/>
    <n v="627786099"/>
    <d v="2015-07-18T00:00:00"/>
    <x v="0"/>
    <x v="98"/>
    <n v="4712"/>
    <n v="109.28"/>
    <n v="35.840000000000003"/>
    <n v="73.44"/>
    <n v="168878.07999999999"/>
    <n v="346049.28000000003"/>
    <n v="177171.20000000001"/>
    <n v="0.48801742919390001"/>
    <n v="0.51198257080609999"/>
  </r>
  <r>
    <x v="5"/>
    <x v="111"/>
    <x v="11"/>
    <x v="0"/>
    <x v="0"/>
    <x v="843"/>
    <x v="5"/>
    <x v="3"/>
    <n v="152826964"/>
    <d v="2015-10-22T00:00:00"/>
    <x v="2"/>
    <x v="4"/>
    <n v="3750"/>
    <n v="668.27"/>
    <n v="502.54"/>
    <n v="165.73"/>
    <n v="1884525"/>
    <n v="621487.5"/>
    <n v="-1263037.5"/>
    <n v="3.0322814215893299"/>
    <n v="-2.0322814215893299"/>
  </r>
  <r>
    <x v="5"/>
    <x v="54"/>
    <x v="11"/>
    <x v="0"/>
    <x v="0"/>
    <x v="36"/>
    <x v="11"/>
    <x v="1"/>
    <n v="719769990"/>
    <d v="2010-03-15T00:00:00"/>
    <x v="1"/>
    <x v="37"/>
    <n v="4790"/>
    <n v="668.27"/>
    <n v="502.54"/>
    <n v="165.73"/>
    <n v="2407166.6"/>
    <n v="793846.7"/>
    <n v="-1613319.9"/>
    <n v="3.0322814215893299"/>
    <n v="-2.0322814215893299"/>
  </r>
  <r>
    <x v="5"/>
    <x v="34"/>
    <x v="1"/>
    <x v="0"/>
    <x v="3"/>
    <x v="844"/>
    <x v="7"/>
    <x v="0"/>
    <n v="919289004"/>
    <d v="2013-10-17T00:00:00"/>
    <x v="2"/>
    <x v="45"/>
    <n v="6900"/>
    <n v="152.58000000000001"/>
    <n v="97.44"/>
    <n v="55.14"/>
    <n v="672336"/>
    <n v="380466"/>
    <n v="-291870"/>
    <n v="1.76713819368879"/>
    <n v="-0.76713819368879199"/>
  </r>
  <r>
    <x v="4"/>
    <x v="173"/>
    <x v="0"/>
    <x v="0"/>
    <x v="0"/>
    <x v="620"/>
    <x v="5"/>
    <x v="7"/>
    <n v="762370336"/>
    <d v="2012-09-23T00:00:00"/>
    <x v="5"/>
    <x v="2"/>
    <n v="1179"/>
    <n v="255.28"/>
    <n v="159.41999999999999"/>
    <n v="95.86"/>
    <n v="187956.18"/>
    <n v="113018.94"/>
    <n v="-74937.240000000005"/>
    <n v="1.66305028166076"/>
    <n v="-0.66305028166075497"/>
  </r>
  <r>
    <x v="4"/>
    <x v="176"/>
    <x v="7"/>
    <x v="0"/>
    <x v="0"/>
    <x v="845"/>
    <x v="2"/>
    <x v="0"/>
    <n v="330312812"/>
    <d v="2013-02-14T00:00:00"/>
    <x v="2"/>
    <x v="2"/>
    <n v="5756"/>
    <n v="437.2"/>
    <n v="263.33"/>
    <n v="173.87"/>
    <n v="1515727.48"/>
    <n v="1000795.72"/>
    <n v="-514931.76"/>
    <n v="1.51452234428021"/>
    <n v="-0.51452234428020904"/>
  </r>
  <r>
    <x v="0"/>
    <x v="13"/>
    <x v="3"/>
    <x v="0"/>
    <x v="2"/>
    <x v="846"/>
    <x v="2"/>
    <x v="5"/>
    <n v="224727761"/>
    <d v="2014-08-15T00:00:00"/>
    <x v="6"/>
    <x v="3"/>
    <n v="793"/>
    <n v="205.7"/>
    <n v="117.11"/>
    <n v="88.59"/>
    <n v="92868.23"/>
    <n v="70251.87"/>
    <n v="-22616.36"/>
    <n v="1.3219324980246101"/>
    <n v="-0.32193249802460799"/>
  </r>
  <r>
    <x v="6"/>
    <x v="18"/>
    <x v="8"/>
    <x v="0"/>
    <x v="3"/>
    <x v="617"/>
    <x v="5"/>
    <x v="0"/>
    <n v="217539012"/>
    <d v="2013-10-31T00:00:00"/>
    <x v="2"/>
    <x v="122"/>
    <n v="3483"/>
    <n v="421.89"/>
    <n v="364.69"/>
    <n v="57.2"/>
    <n v="1270215.27"/>
    <n v="199227.6"/>
    <n v="-1070987.67"/>
    <n v="6.3756993006993001"/>
    <n v="-5.3756993006993001"/>
  </r>
  <r>
    <x v="4"/>
    <x v="46"/>
    <x v="0"/>
    <x v="0"/>
    <x v="3"/>
    <x v="847"/>
    <x v="8"/>
    <x v="4"/>
    <n v="600982892"/>
    <d v="2016-07-08T00:00:00"/>
    <x v="6"/>
    <x v="41"/>
    <n v="3048"/>
    <n v="255.28"/>
    <n v="159.41999999999999"/>
    <n v="95.86"/>
    <n v="485912.16"/>
    <n v="292181.28000000003"/>
    <n v="-193730.88"/>
    <n v="1.66305028166076"/>
    <n v="-0.66305028166075497"/>
  </r>
  <r>
    <x v="5"/>
    <x v="145"/>
    <x v="10"/>
    <x v="0"/>
    <x v="0"/>
    <x v="848"/>
    <x v="11"/>
    <x v="1"/>
    <n v="837608230"/>
    <d v="2010-03-03T00:00:00"/>
    <x v="4"/>
    <x v="160"/>
    <n v="5744"/>
    <n v="154.06"/>
    <n v="90.93"/>
    <n v="63.13"/>
    <n v="522301.92"/>
    <n v="362618.72"/>
    <n v="-159683.20000000001"/>
    <n v="1.44036115951212"/>
    <n v="-0.44036115951211802"/>
  </r>
  <r>
    <x v="3"/>
    <x v="10"/>
    <x v="5"/>
    <x v="1"/>
    <x v="2"/>
    <x v="849"/>
    <x v="7"/>
    <x v="0"/>
    <n v="910276353"/>
    <d v="2013-09-27T00:00:00"/>
    <x v="6"/>
    <x v="30"/>
    <n v="9856"/>
    <n v="109.28"/>
    <n v="35.840000000000003"/>
    <n v="73.44"/>
    <n v="353239.03999999998"/>
    <n v="723824.64000000001"/>
    <n v="370585.59999999998"/>
    <n v="0.48801742919390001"/>
    <n v="0.51198257080609999"/>
  </r>
  <r>
    <x v="5"/>
    <x v="9"/>
    <x v="1"/>
    <x v="1"/>
    <x v="2"/>
    <x v="850"/>
    <x v="9"/>
    <x v="0"/>
    <n v="872161090"/>
    <d v="2013-04-28T00:00:00"/>
    <x v="5"/>
    <x v="2"/>
    <n v="703"/>
    <n v="152.58000000000001"/>
    <n v="97.44"/>
    <n v="55.14"/>
    <n v="68500.320000000007"/>
    <n v="38763.42"/>
    <n v="-29736.9"/>
    <n v="1.76713819368879"/>
    <n v="-0.76713819368879099"/>
  </r>
  <r>
    <x v="2"/>
    <x v="112"/>
    <x v="2"/>
    <x v="1"/>
    <x v="3"/>
    <x v="851"/>
    <x v="8"/>
    <x v="1"/>
    <n v="396748769"/>
    <d v="2011-01-15T00:00:00"/>
    <x v="0"/>
    <x v="132"/>
    <n v="5632"/>
    <n v="47.45"/>
    <n v="31.79"/>
    <n v="15.66"/>
    <n v="179041.28"/>
    <n v="88197.119999999995"/>
    <n v="-90844.160000000003"/>
    <n v="2.0300127713920801"/>
    <n v="-1.0300127713920799"/>
  </r>
  <r>
    <x v="1"/>
    <x v="55"/>
    <x v="9"/>
    <x v="1"/>
    <x v="1"/>
    <x v="852"/>
    <x v="7"/>
    <x v="0"/>
    <n v="127838218"/>
    <d v="2013-10-29T00:00:00"/>
    <x v="3"/>
    <x v="10"/>
    <n v="9024"/>
    <n v="9.33"/>
    <n v="6.92"/>
    <n v="2.41"/>
    <n v="62446.080000000002"/>
    <n v="21747.84"/>
    <n v="-40698.239999999998"/>
    <n v="2.87136929460581"/>
    <n v="-1.87136929460581"/>
  </r>
  <r>
    <x v="2"/>
    <x v="48"/>
    <x v="2"/>
    <x v="0"/>
    <x v="3"/>
    <x v="853"/>
    <x v="3"/>
    <x v="5"/>
    <n v="329540765"/>
    <d v="2014-09-21T00:00:00"/>
    <x v="5"/>
    <x v="13"/>
    <n v="7290"/>
    <n v="47.45"/>
    <n v="31.79"/>
    <n v="15.66"/>
    <n v="231749.1"/>
    <n v="114161.4"/>
    <n v="-117587.7"/>
    <n v="2.0300127713920801"/>
    <n v="-1.0300127713920799"/>
  </r>
  <r>
    <x v="5"/>
    <x v="84"/>
    <x v="9"/>
    <x v="1"/>
    <x v="3"/>
    <x v="854"/>
    <x v="1"/>
    <x v="2"/>
    <n v="436280238"/>
    <d v="2011-10-06T00:00:00"/>
    <x v="2"/>
    <x v="210"/>
    <n v="3872"/>
    <n v="9.33"/>
    <n v="6.92"/>
    <n v="2.41"/>
    <n v="26794.240000000002"/>
    <n v="9331.52"/>
    <n v="-17462.72"/>
    <n v="2.87136929460581"/>
    <n v="-1.87136929460581"/>
  </r>
  <r>
    <x v="0"/>
    <x v="25"/>
    <x v="0"/>
    <x v="1"/>
    <x v="3"/>
    <x v="855"/>
    <x v="8"/>
    <x v="1"/>
    <n v="402792966"/>
    <d v="2010-04-07T00:00:00"/>
    <x v="4"/>
    <x v="2"/>
    <n v="4244"/>
    <n v="255.28"/>
    <n v="159.41999999999999"/>
    <n v="95.86"/>
    <n v="676578.48"/>
    <n v="406829.84"/>
    <n v="-269748.64"/>
    <n v="1.66305028166076"/>
    <n v="-0.66305028166075497"/>
  </r>
  <r>
    <x v="5"/>
    <x v="39"/>
    <x v="10"/>
    <x v="0"/>
    <x v="0"/>
    <x v="151"/>
    <x v="3"/>
    <x v="3"/>
    <n v="254127776"/>
    <d v="2015-12-09T00:00:00"/>
    <x v="4"/>
    <x v="93"/>
    <n v="911"/>
    <n v="154.06"/>
    <n v="90.93"/>
    <n v="63.13"/>
    <n v="82837.23"/>
    <n v="57511.43"/>
    <n v="-25325.8"/>
    <n v="1.44036115951212"/>
    <n v="-0.44036115951211802"/>
  </r>
  <r>
    <x v="5"/>
    <x v="183"/>
    <x v="2"/>
    <x v="0"/>
    <x v="0"/>
    <x v="856"/>
    <x v="1"/>
    <x v="4"/>
    <n v="535645997"/>
    <d v="2016-06-18T00:00:00"/>
    <x v="0"/>
    <x v="146"/>
    <n v="8409"/>
    <n v="47.45"/>
    <n v="31.79"/>
    <n v="15.66"/>
    <n v="267322.11"/>
    <n v="131684.94"/>
    <n v="-135637.17000000001"/>
    <n v="2.0300127713920801"/>
    <n v="-1.0300127713920799"/>
  </r>
  <r>
    <x v="5"/>
    <x v="150"/>
    <x v="5"/>
    <x v="1"/>
    <x v="0"/>
    <x v="338"/>
    <x v="0"/>
    <x v="5"/>
    <n v="963021457"/>
    <d v="2015-01-25T00:00:00"/>
    <x v="5"/>
    <x v="80"/>
    <n v="8304"/>
    <n v="109.28"/>
    <n v="35.840000000000003"/>
    <n v="73.44"/>
    <n v="297615.35999999999"/>
    <n v="609845.76000000001"/>
    <n v="312230.40000000002"/>
    <n v="0.48801742919390001"/>
    <n v="0.51198257080609999"/>
  </r>
  <r>
    <x v="4"/>
    <x v="95"/>
    <x v="6"/>
    <x v="0"/>
    <x v="2"/>
    <x v="857"/>
    <x v="1"/>
    <x v="5"/>
    <n v="872240483"/>
    <d v="2014-06-13T00:00:00"/>
    <x v="6"/>
    <x v="28"/>
    <n v="4197"/>
    <n v="651.21"/>
    <n v="524.96"/>
    <n v="126.25"/>
    <n v="2203257.12"/>
    <n v="529871.25"/>
    <n v="-1673385.87"/>
    <n v="4.1580990099009902"/>
    <n v="-3.1580990099009898"/>
  </r>
  <r>
    <x v="5"/>
    <x v="126"/>
    <x v="11"/>
    <x v="1"/>
    <x v="1"/>
    <x v="858"/>
    <x v="10"/>
    <x v="3"/>
    <n v="569601905"/>
    <d v="2015-02-02T00:00:00"/>
    <x v="1"/>
    <x v="41"/>
    <n v="6716"/>
    <n v="668.27"/>
    <n v="502.54"/>
    <n v="165.73"/>
    <n v="3375058.64"/>
    <n v="1113042.68"/>
    <n v="-2262015.96"/>
    <n v="3.0322814215893299"/>
    <n v="-2.0322814215893299"/>
  </r>
  <r>
    <x v="1"/>
    <x v="43"/>
    <x v="1"/>
    <x v="0"/>
    <x v="0"/>
    <x v="859"/>
    <x v="9"/>
    <x v="1"/>
    <n v="881717050"/>
    <d v="2010-12-23T00:00:00"/>
    <x v="2"/>
    <x v="69"/>
    <n v="8524"/>
    <n v="152.58000000000001"/>
    <n v="97.44"/>
    <n v="55.14"/>
    <n v="830578.56"/>
    <n v="470013.36"/>
    <n v="-360565.2"/>
    <n v="1.76713819368879"/>
    <n v="-0.76713819368879199"/>
  </r>
  <r>
    <x v="1"/>
    <x v="139"/>
    <x v="11"/>
    <x v="1"/>
    <x v="2"/>
    <x v="860"/>
    <x v="5"/>
    <x v="3"/>
    <n v="905509746"/>
    <d v="2015-10-20T00:00:00"/>
    <x v="3"/>
    <x v="4"/>
    <n v="9311"/>
    <n v="668.27"/>
    <n v="502.54"/>
    <n v="165.73"/>
    <n v="4679149.9400000004"/>
    <n v="1543112.03"/>
    <n v="-3136037.91"/>
    <n v="3.0322814215893299"/>
    <n v="-2.0322814215893299"/>
  </r>
  <r>
    <x v="5"/>
    <x v="145"/>
    <x v="6"/>
    <x v="0"/>
    <x v="3"/>
    <x v="861"/>
    <x v="1"/>
    <x v="5"/>
    <n v="258216321"/>
    <d v="2014-06-23T00:00:00"/>
    <x v="1"/>
    <x v="69"/>
    <n v="802"/>
    <n v="651.21"/>
    <n v="524.96"/>
    <n v="126.25"/>
    <n v="421017.92"/>
    <n v="101252.5"/>
    <n v="-319765.42"/>
    <n v="4.1580990099009902"/>
    <n v="-3.1580990099009898"/>
  </r>
  <r>
    <x v="2"/>
    <x v="121"/>
    <x v="8"/>
    <x v="1"/>
    <x v="3"/>
    <x v="578"/>
    <x v="1"/>
    <x v="2"/>
    <n v="427385604"/>
    <d v="2011-06-15T00:00:00"/>
    <x v="4"/>
    <x v="126"/>
    <n v="1752"/>
    <n v="421.89"/>
    <n v="364.69"/>
    <n v="57.2"/>
    <n v="638936.88"/>
    <n v="100214.39999999999"/>
    <n v="-538722.48"/>
    <n v="6.3756993006993001"/>
    <n v="-5.3756993006993001"/>
  </r>
  <r>
    <x v="1"/>
    <x v="77"/>
    <x v="0"/>
    <x v="0"/>
    <x v="3"/>
    <x v="303"/>
    <x v="8"/>
    <x v="7"/>
    <n v="720878922"/>
    <d v="2012-01-08T00:00:00"/>
    <x v="5"/>
    <x v="2"/>
    <n v="2948"/>
    <n v="255.28"/>
    <n v="159.41999999999999"/>
    <n v="95.86"/>
    <n v="469970.16"/>
    <n v="282595.28000000003"/>
    <n v="-187374.88"/>
    <n v="1.66305028166076"/>
    <n v="-0.66305028166075497"/>
  </r>
  <r>
    <x v="2"/>
    <x v="155"/>
    <x v="9"/>
    <x v="1"/>
    <x v="2"/>
    <x v="862"/>
    <x v="7"/>
    <x v="0"/>
    <n v="516870105"/>
    <d v="2013-03-27T00:00:00"/>
    <x v="4"/>
    <x v="2"/>
    <n v="2205"/>
    <n v="9.33"/>
    <n v="6.92"/>
    <n v="2.41"/>
    <n v="15258.6"/>
    <n v="5314.05"/>
    <n v="-9944.5499999999993"/>
    <n v="2.87136929460581"/>
    <n v="-1.87136929460581"/>
  </r>
  <r>
    <x v="2"/>
    <x v="121"/>
    <x v="9"/>
    <x v="1"/>
    <x v="3"/>
    <x v="863"/>
    <x v="0"/>
    <x v="6"/>
    <n v="613845479"/>
    <d v="2017-06-17T00:00:00"/>
    <x v="0"/>
    <x v="2"/>
    <n v="9373"/>
    <n v="9.33"/>
    <n v="6.92"/>
    <n v="2.41"/>
    <n v="64861.16"/>
    <n v="22588.93"/>
    <n v="-42272.23"/>
    <n v="2.87136929460581"/>
    <n v="-1.87136929460581"/>
  </r>
  <r>
    <x v="2"/>
    <x v="141"/>
    <x v="3"/>
    <x v="1"/>
    <x v="3"/>
    <x v="864"/>
    <x v="8"/>
    <x v="2"/>
    <n v="980603873"/>
    <d v="2011-07-17T00:00:00"/>
    <x v="5"/>
    <x v="124"/>
    <n v="1332"/>
    <n v="205.7"/>
    <n v="117.11"/>
    <n v="88.59"/>
    <n v="155990.51999999999"/>
    <n v="118001.88"/>
    <n v="-37988.639999999999"/>
    <n v="1.3219324980246101"/>
    <n v="-0.32193249802460799"/>
  </r>
  <r>
    <x v="1"/>
    <x v="142"/>
    <x v="4"/>
    <x v="1"/>
    <x v="2"/>
    <x v="691"/>
    <x v="9"/>
    <x v="7"/>
    <n v="306256616"/>
    <d v="2012-11-18T00:00:00"/>
    <x v="5"/>
    <x v="71"/>
    <n v="6993"/>
    <n v="81.73"/>
    <n v="56.67"/>
    <n v="25.06"/>
    <n v="396293.31"/>
    <n v="175244.58"/>
    <n v="-221048.73"/>
    <n v="2.2613727055067798"/>
    <n v="-1.26137270550678"/>
  </r>
  <r>
    <x v="4"/>
    <x v="46"/>
    <x v="11"/>
    <x v="1"/>
    <x v="2"/>
    <x v="865"/>
    <x v="5"/>
    <x v="0"/>
    <n v="950227534"/>
    <d v="2013-02-11T00:00:00"/>
    <x v="1"/>
    <x v="2"/>
    <n v="2298"/>
    <n v="668.27"/>
    <n v="502.54"/>
    <n v="165.73"/>
    <n v="1154836.92"/>
    <n v="380847.54"/>
    <n v="-773989.38"/>
    <n v="3.0322814215893299"/>
    <n v="-2.0322814215893299"/>
  </r>
  <r>
    <x v="1"/>
    <x v="132"/>
    <x v="3"/>
    <x v="1"/>
    <x v="0"/>
    <x v="866"/>
    <x v="6"/>
    <x v="3"/>
    <n v="392252957"/>
    <d v="2015-02-22T00:00:00"/>
    <x v="5"/>
    <x v="2"/>
    <n v="5222"/>
    <n v="205.7"/>
    <n v="117.11"/>
    <n v="88.59"/>
    <n v="611548.42000000004"/>
    <n v="462616.98"/>
    <n v="-148931.44"/>
    <n v="1.3219324980246101"/>
    <n v="-0.32193249802460799"/>
  </r>
  <r>
    <x v="2"/>
    <x v="38"/>
    <x v="4"/>
    <x v="0"/>
    <x v="0"/>
    <x v="867"/>
    <x v="10"/>
    <x v="5"/>
    <n v="682381713"/>
    <d v="2014-08-07T00:00:00"/>
    <x v="2"/>
    <x v="211"/>
    <n v="768"/>
    <n v="81.73"/>
    <n v="56.67"/>
    <n v="25.06"/>
    <n v="43522.559999999998"/>
    <n v="19246.080000000002"/>
    <n v="-24276.48"/>
    <n v="2.2613727055067798"/>
    <n v="-1.26137270550678"/>
  </r>
  <r>
    <x v="5"/>
    <x v="34"/>
    <x v="5"/>
    <x v="0"/>
    <x v="3"/>
    <x v="868"/>
    <x v="1"/>
    <x v="2"/>
    <n v="790975129"/>
    <d v="2011-06-20T00:00:00"/>
    <x v="1"/>
    <x v="22"/>
    <n v="5973"/>
    <n v="109.28"/>
    <n v="35.840000000000003"/>
    <n v="73.44"/>
    <n v="214072.32000000001"/>
    <n v="438657.12"/>
    <n v="224584.8"/>
    <n v="0.48801742919390001"/>
    <n v="0.51198257080609999"/>
  </r>
  <r>
    <x v="5"/>
    <x v="114"/>
    <x v="7"/>
    <x v="1"/>
    <x v="2"/>
    <x v="869"/>
    <x v="2"/>
    <x v="6"/>
    <n v="658707034"/>
    <d v="2017-03-13T00:00:00"/>
    <x v="1"/>
    <x v="2"/>
    <n v="4904"/>
    <n v="437.2"/>
    <n v="263.33"/>
    <n v="173.87"/>
    <n v="1291370.32"/>
    <n v="852658.48"/>
    <n v="-438711.84"/>
    <n v="1.51452234428021"/>
    <n v="-0.51452234428020904"/>
  </r>
  <r>
    <x v="1"/>
    <x v="89"/>
    <x v="7"/>
    <x v="1"/>
    <x v="1"/>
    <x v="757"/>
    <x v="4"/>
    <x v="5"/>
    <n v="746563756"/>
    <d v="2014-12-04T00:00:00"/>
    <x v="2"/>
    <x v="212"/>
    <n v="3661"/>
    <n v="437.2"/>
    <n v="263.33"/>
    <n v="173.87"/>
    <n v="964051.13"/>
    <n v="636538.06999999995"/>
    <n v="-327513.06"/>
    <n v="1.51452234428021"/>
    <n v="-0.51452234428020904"/>
  </r>
  <r>
    <x v="0"/>
    <x v="25"/>
    <x v="9"/>
    <x v="1"/>
    <x v="0"/>
    <x v="870"/>
    <x v="6"/>
    <x v="7"/>
    <n v="685844123"/>
    <d v="2012-05-28T00:00:00"/>
    <x v="1"/>
    <x v="80"/>
    <n v="5372"/>
    <n v="9.33"/>
    <n v="6.92"/>
    <n v="2.41"/>
    <n v="37174.239999999998"/>
    <n v="12946.52"/>
    <n v="-24227.72"/>
    <n v="2.87136929460581"/>
    <n v="-1.87136929460581"/>
  </r>
  <r>
    <x v="0"/>
    <x v="14"/>
    <x v="5"/>
    <x v="1"/>
    <x v="0"/>
    <x v="871"/>
    <x v="5"/>
    <x v="5"/>
    <n v="628159463"/>
    <d v="2014-09-12T00:00:00"/>
    <x v="6"/>
    <x v="2"/>
    <n v="5199"/>
    <n v="109.28"/>
    <n v="35.840000000000003"/>
    <n v="73.44"/>
    <n v="186332.16"/>
    <n v="381814.56"/>
    <n v="195482.4"/>
    <n v="0.48801742919390001"/>
    <n v="0.51198257080609999"/>
  </r>
  <r>
    <x v="0"/>
    <x v="76"/>
    <x v="1"/>
    <x v="0"/>
    <x v="2"/>
    <x v="872"/>
    <x v="1"/>
    <x v="5"/>
    <n v="795433604"/>
    <d v="2015-01-19T00:00:00"/>
    <x v="1"/>
    <x v="213"/>
    <n v="5335"/>
    <n v="152.58000000000001"/>
    <n v="97.44"/>
    <n v="55.14"/>
    <n v="519842.4"/>
    <n v="294171.90000000002"/>
    <n v="-225670.5"/>
    <n v="1.76713819368879"/>
    <n v="-0.76713819368879199"/>
  </r>
  <r>
    <x v="1"/>
    <x v="17"/>
    <x v="11"/>
    <x v="0"/>
    <x v="1"/>
    <x v="39"/>
    <x v="4"/>
    <x v="5"/>
    <n v="129902875"/>
    <d v="2014-04-24T00:00:00"/>
    <x v="2"/>
    <x v="96"/>
    <n v="2"/>
    <n v="668.27"/>
    <n v="502.54"/>
    <n v="165.73"/>
    <n v="1005.08"/>
    <n v="331.46"/>
    <n v="-673.62"/>
    <n v="3.0322814215893299"/>
    <n v="-2.0322814215893299"/>
  </r>
  <r>
    <x v="4"/>
    <x v="46"/>
    <x v="6"/>
    <x v="1"/>
    <x v="0"/>
    <x v="873"/>
    <x v="7"/>
    <x v="2"/>
    <n v="344116103"/>
    <d v="2011-10-23T00:00:00"/>
    <x v="5"/>
    <x v="75"/>
    <n v="457"/>
    <n v="651.21"/>
    <n v="524.96"/>
    <n v="126.25"/>
    <n v="239906.72"/>
    <n v="57696.25"/>
    <n v="-182210.47"/>
    <n v="4.1580990099009902"/>
    <n v="-3.1580990099009898"/>
  </r>
  <r>
    <x v="5"/>
    <x v="58"/>
    <x v="1"/>
    <x v="0"/>
    <x v="0"/>
    <x v="874"/>
    <x v="5"/>
    <x v="3"/>
    <n v="970934617"/>
    <d v="2015-01-15T00:00:00"/>
    <x v="2"/>
    <x v="2"/>
    <n v="9984"/>
    <n v="152.58000000000001"/>
    <n v="97.44"/>
    <n v="55.14"/>
    <n v="972840.95999999996"/>
    <n v="550517.76000000001"/>
    <n v="-422323.20000000001"/>
    <n v="1.76713819368879"/>
    <n v="-0.76713819368879199"/>
  </r>
  <r>
    <x v="2"/>
    <x v="104"/>
    <x v="3"/>
    <x v="0"/>
    <x v="2"/>
    <x v="694"/>
    <x v="11"/>
    <x v="0"/>
    <n v="713532245"/>
    <d v="2014-03-01T00:00:00"/>
    <x v="0"/>
    <x v="214"/>
    <n v="8902"/>
    <n v="205.7"/>
    <n v="117.11"/>
    <n v="88.59"/>
    <n v="1042513.22"/>
    <n v="788628.18"/>
    <n v="-253885.04"/>
    <n v="1.3219324980246101"/>
    <n v="-0.32193249802460799"/>
  </r>
  <r>
    <x v="1"/>
    <x v="44"/>
    <x v="2"/>
    <x v="1"/>
    <x v="0"/>
    <x v="758"/>
    <x v="5"/>
    <x v="5"/>
    <n v="595395314"/>
    <d v="2014-05-30T00:00:00"/>
    <x v="6"/>
    <x v="2"/>
    <n v="9559"/>
    <n v="47.45"/>
    <n v="31.79"/>
    <n v="15.66"/>
    <n v="303880.61"/>
    <n v="149693.94"/>
    <n v="-154186.67000000001"/>
    <n v="2.0300127713920801"/>
    <n v="-1.0300127713920799"/>
  </r>
  <r>
    <x v="0"/>
    <x v="19"/>
    <x v="3"/>
    <x v="1"/>
    <x v="2"/>
    <x v="806"/>
    <x v="11"/>
    <x v="7"/>
    <n v="810322654"/>
    <d v="2012-01-15T00:00:00"/>
    <x v="5"/>
    <x v="2"/>
    <n v="1335"/>
    <n v="205.7"/>
    <n v="117.11"/>
    <n v="88.59"/>
    <n v="156341.85"/>
    <n v="118267.65"/>
    <n v="-38074.199999999997"/>
    <n v="1.3219324980246101"/>
    <n v="-0.32193249802460799"/>
  </r>
  <r>
    <x v="1"/>
    <x v="99"/>
    <x v="9"/>
    <x v="0"/>
    <x v="2"/>
    <x v="875"/>
    <x v="6"/>
    <x v="2"/>
    <n v="272425591"/>
    <d v="2011-03-21T00:00:00"/>
    <x v="1"/>
    <x v="2"/>
    <n v="5641"/>
    <n v="9.33"/>
    <n v="6.92"/>
    <n v="2.41"/>
    <n v="39035.72"/>
    <n v="13594.81"/>
    <n v="-25440.91"/>
    <n v="2.87136929460581"/>
    <n v="-1.87136929460581"/>
  </r>
  <r>
    <x v="0"/>
    <x v="134"/>
    <x v="3"/>
    <x v="1"/>
    <x v="2"/>
    <x v="876"/>
    <x v="0"/>
    <x v="0"/>
    <n v="666127955"/>
    <d v="2013-08-07T00:00:00"/>
    <x v="4"/>
    <x v="2"/>
    <n v="920"/>
    <n v="205.7"/>
    <n v="117.11"/>
    <n v="88.59"/>
    <n v="107741.2"/>
    <n v="81502.8"/>
    <n v="-26238.400000000001"/>
    <n v="1.3219324980246101"/>
    <n v="-0.32193249802460799"/>
  </r>
  <r>
    <x v="1"/>
    <x v="148"/>
    <x v="0"/>
    <x v="1"/>
    <x v="3"/>
    <x v="686"/>
    <x v="9"/>
    <x v="0"/>
    <n v="596166074"/>
    <d v="2014-01-13T00:00:00"/>
    <x v="1"/>
    <x v="56"/>
    <n v="7644"/>
    <n v="255.28"/>
    <n v="159.41999999999999"/>
    <n v="95.86"/>
    <n v="1218606.48"/>
    <n v="732753.84"/>
    <n v="-485852.64"/>
    <n v="1.66305028166076"/>
    <n v="-0.66305028166075497"/>
  </r>
  <r>
    <x v="2"/>
    <x v="125"/>
    <x v="4"/>
    <x v="1"/>
    <x v="1"/>
    <x v="877"/>
    <x v="8"/>
    <x v="7"/>
    <n v="537588775"/>
    <d v="2012-07-19T00:00:00"/>
    <x v="2"/>
    <x v="28"/>
    <n v="3320"/>
    <n v="81.73"/>
    <n v="56.67"/>
    <n v="25.06"/>
    <n v="188144.4"/>
    <n v="83199.199999999997"/>
    <n v="-104945.2"/>
    <n v="2.2613727055067798"/>
    <n v="-1.26137270550678"/>
  </r>
  <r>
    <x v="5"/>
    <x v="154"/>
    <x v="3"/>
    <x v="1"/>
    <x v="2"/>
    <x v="878"/>
    <x v="11"/>
    <x v="1"/>
    <n v="585757386"/>
    <d v="2010-03-23T00:00:00"/>
    <x v="3"/>
    <x v="61"/>
    <n v="7482"/>
    <n v="205.7"/>
    <n v="117.11"/>
    <n v="88.59"/>
    <n v="876217.02"/>
    <n v="662830.38"/>
    <n v="-213386.64"/>
    <n v="1.3219324980246101"/>
    <n v="-0.32193249802460799"/>
  </r>
  <r>
    <x v="1"/>
    <x v="55"/>
    <x v="2"/>
    <x v="1"/>
    <x v="1"/>
    <x v="879"/>
    <x v="5"/>
    <x v="7"/>
    <n v="906345736"/>
    <d v="2012-11-21T00:00:00"/>
    <x v="4"/>
    <x v="96"/>
    <n v="6699"/>
    <n v="47.45"/>
    <n v="31.79"/>
    <n v="15.66"/>
    <n v="212961.21"/>
    <n v="104906.34"/>
    <n v="-108054.87"/>
    <n v="2.0300127713920801"/>
    <n v="-1.0300127713920799"/>
  </r>
  <r>
    <x v="1"/>
    <x v="148"/>
    <x v="7"/>
    <x v="1"/>
    <x v="0"/>
    <x v="880"/>
    <x v="11"/>
    <x v="7"/>
    <n v="385340154"/>
    <d v="2012-03-18T00:00:00"/>
    <x v="5"/>
    <x v="95"/>
    <n v="9569"/>
    <n v="437.2"/>
    <n v="263.33"/>
    <n v="173.87"/>
    <n v="2519804.77"/>
    <n v="1663762.03"/>
    <n v="-856042.74"/>
    <n v="1.51452234428021"/>
    <n v="-0.51452234428020904"/>
  </r>
  <r>
    <x v="1"/>
    <x v="136"/>
    <x v="7"/>
    <x v="1"/>
    <x v="3"/>
    <x v="881"/>
    <x v="4"/>
    <x v="7"/>
    <n v="679039466"/>
    <d v="2012-05-07T00:00:00"/>
    <x v="1"/>
    <x v="120"/>
    <n v="1723"/>
    <n v="437.2"/>
    <n v="263.33"/>
    <n v="173.87"/>
    <n v="453717.59"/>
    <n v="299578.01"/>
    <n v="-154139.57999999999"/>
    <n v="1.51452234428021"/>
    <n v="-0.51452234428020904"/>
  </r>
  <r>
    <x v="5"/>
    <x v="84"/>
    <x v="11"/>
    <x v="1"/>
    <x v="2"/>
    <x v="882"/>
    <x v="6"/>
    <x v="2"/>
    <n v="364055001"/>
    <d v="2011-05-13T00:00:00"/>
    <x v="6"/>
    <x v="37"/>
    <n v="820"/>
    <n v="668.27"/>
    <n v="502.54"/>
    <n v="165.73"/>
    <n v="412082.8"/>
    <n v="135898.6"/>
    <n v="-276184.2"/>
    <n v="3.0322814215893299"/>
    <n v="-2.0322814215893299"/>
  </r>
  <r>
    <x v="2"/>
    <x v="144"/>
    <x v="0"/>
    <x v="0"/>
    <x v="3"/>
    <x v="883"/>
    <x v="8"/>
    <x v="2"/>
    <n v="787310588"/>
    <d v="2011-04-21T00:00:00"/>
    <x v="2"/>
    <x v="2"/>
    <n v="1554"/>
    <n v="255.28"/>
    <n v="159.41999999999999"/>
    <n v="95.86"/>
    <n v="247738.68"/>
    <n v="148966.44"/>
    <n v="-98772.24"/>
    <n v="1.66305028166076"/>
    <n v="-0.66305028166075497"/>
  </r>
  <r>
    <x v="5"/>
    <x v="98"/>
    <x v="5"/>
    <x v="0"/>
    <x v="3"/>
    <x v="884"/>
    <x v="0"/>
    <x v="3"/>
    <n v="216042554"/>
    <d v="2015-12-20T00:00:00"/>
    <x v="5"/>
    <x v="19"/>
    <n v="647"/>
    <n v="109.28"/>
    <n v="35.840000000000003"/>
    <n v="73.44"/>
    <n v="23188.48"/>
    <n v="47515.68"/>
    <n v="24327.200000000001"/>
    <n v="0.48801742919390001"/>
    <n v="0.51198257080609999"/>
  </r>
  <r>
    <x v="1"/>
    <x v="44"/>
    <x v="0"/>
    <x v="1"/>
    <x v="2"/>
    <x v="885"/>
    <x v="11"/>
    <x v="2"/>
    <n v="587799727"/>
    <d v="2011-03-27T00:00:00"/>
    <x v="5"/>
    <x v="187"/>
    <n v="1856"/>
    <n v="255.28"/>
    <n v="159.41999999999999"/>
    <n v="95.86"/>
    <n v="295883.52000000002"/>
    <n v="177916.16"/>
    <n v="-117967.36"/>
    <n v="1.66305028166075"/>
    <n v="-0.66305028166075497"/>
  </r>
  <r>
    <x v="3"/>
    <x v="30"/>
    <x v="9"/>
    <x v="0"/>
    <x v="2"/>
    <x v="886"/>
    <x v="5"/>
    <x v="0"/>
    <n v="760443437"/>
    <d v="2013-12-13T00:00:00"/>
    <x v="6"/>
    <x v="56"/>
    <n v="966"/>
    <n v="9.33"/>
    <n v="6.92"/>
    <n v="2.41"/>
    <n v="6684.72"/>
    <n v="2328.06"/>
    <n v="-4356.66"/>
    <n v="2.87136929460581"/>
    <n v="-1.87136929460581"/>
  </r>
  <r>
    <x v="2"/>
    <x v="170"/>
    <x v="6"/>
    <x v="1"/>
    <x v="0"/>
    <x v="887"/>
    <x v="7"/>
    <x v="3"/>
    <n v="562147510"/>
    <d v="2015-11-10T00:00:00"/>
    <x v="3"/>
    <x v="91"/>
    <n v="795"/>
    <n v="651.21"/>
    <n v="524.96"/>
    <n v="126.25"/>
    <n v="417343.2"/>
    <n v="100368.75"/>
    <n v="-316974.45"/>
    <n v="4.1580990099009902"/>
    <n v="-3.1580990099009898"/>
  </r>
  <r>
    <x v="1"/>
    <x v="179"/>
    <x v="1"/>
    <x v="1"/>
    <x v="2"/>
    <x v="888"/>
    <x v="10"/>
    <x v="6"/>
    <n v="341398274"/>
    <d v="2017-07-03T00:00:00"/>
    <x v="1"/>
    <x v="99"/>
    <n v="6191"/>
    <n v="152.58000000000001"/>
    <n v="97.44"/>
    <n v="55.14"/>
    <n v="603251.04"/>
    <n v="341371.74"/>
    <n v="-261879.3"/>
    <n v="1.76713819368879"/>
    <n v="-0.76713819368879199"/>
  </r>
  <r>
    <x v="1"/>
    <x v="140"/>
    <x v="9"/>
    <x v="1"/>
    <x v="3"/>
    <x v="889"/>
    <x v="8"/>
    <x v="3"/>
    <n v="516994559"/>
    <d v="2015-06-20T00:00:00"/>
    <x v="0"/>
    <x v="49"/>
    <n v="9034"/>
    <n v="9.33"/>
    <n v="6.92"/>
    <n v="2.41"/>
    <n v="62515.28"/>
    <n v="21771.94"/>
    <n v="-40743.339999999997"/>
    <n v="2.87136929460581"/>
    <n v="-1.87136929460581"/>
  </r>
  <r>
    <x v="4"/>
    <x v="160"/>
    <x v="2"/>
    <x v="1"/>
    <x v="1"/>
    <x v="890"/>
    <x v="10"/>
    <x v="6"/>
    <n v="228047692"/>
    <d v="2017-02-27T00:00:00"/>
    <x v="1"/>
    <x v="69"/>
    <n v="3235"/>
    <n v="47.45"/>
    <n v="31.79"/>
    <n v="15.66"/>
    <n v="102840.65"/>
    <n v="50660.1"/>
    <n v="-52180.55"/>
    <n v="2.0300127713920801"/>
    <n v="-1.0300127713920799"/>
  </r>
  <r>
    <x v="1"/>
    <x v="80"/>
    <x v="6"/>
    <x v="0"/>
    <x v="3"/>
    <x v="891"/>
    <x v="7"/>
    <x v="1"/>
    <n v="483981502"/>
    <d v="2010-04-05T00:00:00"/>
    <x v="1"/>
    <x v="2"/>
    <n v="9736"/>
    <n v="651.21"/>
    <n v="524.96"/>
    <n v="126.25"/>
    <n v="5111010.5599999996"/>
    <n v="1229170"/>
    <n v="-3881840.56"/>
    <n v="4.1580990099009902"/>
    <n v="-3.1580990099009898"/>
  </r>
  <r>
    <x v="3"/>
    <x v="60"/>
    <x v="5"/>
    <x v="1"/>
    <x v="0"/>
    <x v="892"/>
    <x v="7"/>
    <x v="5"/>
    <n v="114532315"/>
    <d v="2014-09-30T00:00:00"/>
    <x v="3"/>
    <x v="86"/>
    <n v="1512"/>
    <n v="109.28"/>
    <n v="35.840000000000003"/>
    <n v="73.44"/>
    <n v="54190.080000000002"/>
    <n v="111041.28"/>
    <n v="56851.199999999997"/>
    <n v="0.48801742919390001"/>
    <n v="0.51198257080609999"/>
  </r>
  <r>
    <x v="0"/>
    <x v="72"/>
    <x v="9"/>
    <x v="1"/>
    <x v="3"/>
    <x v="893"/>
    <x v="9"/>
    <x v="6"/>
    <n v="719748961"/>
    <d v="2017-03-23T00:00:00"/>
    <x v="2"/>
    <x v="2"/>
    <n v="8567"/>
    <n v="9.33"/>
    <n v="6.92"/>
    <n v="2.41"/>
    <n v="59283.64"/>
    <n v="20646.47"/>
    <n v="-38637.17"/>
    <n v="2.87136929460581"/>
    <n v="-1.87136929460581"/>
  </r>
  <r>
    <x v="3"/>
    <x v="11"/>
    <x v="3"/>
    <x v="0"/>
    <x v="3"/>
    <x v="894"/>
    <x v="4"/>
    <x v="7"/>
    <n v="819992768"/>
    <d v="2012-11-13T00:00:00"/>
    <x v="3"/>
    <x v="215"/>
    <n v="2937"/>
    <n v="205.7"/>
    <n v="117.11"/>
    <n v="88.59"/>
    <n v="343952.07"/>
    <n v="260188.83"/>
    <n v="-83763.240000000107"/>
    <n v="1.3219324980246101"/>
    <n v="-0.32193249802460799"/>
  </r>
  <r>
    <x v="2"/>
    <x v="82"/>
    <x v="7"/>
    <x v="1"/>
    <x v="1"/>
    <x v="895"/>
    <x v="0"/>
    <x v="4"/>
    <n v="805937564"/>
    <d v="2017-07-01T00:00:00"/>
    <x v="0"/>
    <x v="105"/>
    <n v="3690"/>
    <n v="437.2"/>
    <n v="263.33"/>
    <n v="173.87"/>
    <n v="971687.7"/>
    <n v="641580.30000000005"/>
    <n v="-330107.40000000002"/>
    <n v="1.51452234428021"/>
    <n v="-0.51452234428020904"/>
  </r>
  <r>
    <x v="5"/>
    <x v="114"/>
    <x v="4"/>
    <x v="0"/>
    <x v="1"/>
    <x v="896"/>
    <x v="5"/>
    <x v="3"/>
    <n v="688569676"/>
    <d v="2015-10-29T00:00:00"/>
    <x v="2"/>
    <x v="122"/>
    <n v="1924"/>
    <n v="81.73"/>
    <n v="56.67"/>
    <n v="25.06"/>
    <n v="109033.08"/>
    <n v="48215.44"/>
    <n v="-60817.64"/>
    <n v="2.2613727055067798"/>
    <n v="-1.26137270550678"/>
  </r>
  <r>
    <x v="1"/>
    <x v="159"/>
    <x v="7"/>
    <x v="0"/>
    <x v="3"/>
    <x v="897"/>
    <x v="1"/>
    <x v="3"/>
    <n v="549187934"/>
    <d v="2015-07-17T00:00:00"/>
    <x v="6"/>
    <x v="46"/>
    <n v="5769"/>
    <n v="437.2"/>
    <n v="263.33"/>
    <n v="173.87"/>
    <n v="1519150.77"/>
    <n v="1003056.03"/>
    <n v="-516094.74"/>
    <n v="1.51452234428021"/>
    <n v="-0.51452234428020904"/>
  </r>
  <r>
    <x v="1"/>
    <x v="139"/>
    <x v="5"/>
    <x v="0"/>
    <x v="0"/>
    <x v="898"/>
    <x v="6"/>
    <x v="3"/>
    <n v="989403665"/>
    <d v="2015-05-25T00:00:00"/>
    <x v="1"/>
    <x v="3"/>
    <n v="5386"/>
    <n v="109.28"/>
    <n v="35.840000000000003"/>
    <n v="73.44"/>
    <n v="193034.23999999999"/>
    <n v="395547.84"/>
    <n v="202513.6"/>
    <n v="0.48801742919390001"/>
    <n v="0.51198257080609999"/>
  </r>
  <r>
    <x v="4"/>
    <x v="6"/>
    <x v="0"/>
    <x v="0"/>
    <x v="1"/>
    <x v="899"/>
    <x v="9"/>
    <x v="7"/>
    <n v="881140697"/>
    <d v="2012-05-29T00:00:00"/>
    <x v="3"/>
    <x v="2"/>
    <n v="7968"/>
    <n v="255.28"/>
    <n v="159.41999999999999"/>
    <n v="95.86"/>
    <n v="1270258.56"/>
    <n v="763812.48"/>
    <n v="-506446.08000000002"/>
    <n v="1.66305028166076"/>
    <n v="-0.66305028166075497"/>
  </r>
  <r>
    <x v="1"/>
    <x v="116"/>
    <x v="11"/>
    <x v="0"/>
    <x v="3"/>
    <x v="900"/>
    <x v="10"/>
    <x v="7"/>
    <n v="516635358"/>
    <d v="2012-02-26T00:00:00"/>
    <x v="5"/>
    <x v="22"/>
    <n v="2738"/>
    <n v="668.27"/>
    <n v="502.54"/>
    <n v="165.73"/>
    <n v="1375954.52"/>
    <n v="453768.74"/>
    <n v="-922185.78"/>
    <n v="3.0322814215893299"/>
    <n v="-2.0322814215893299"/>
  </r>
  <r>
    <x v="6"/>
    <x v="103"/>
    <x v="9"/>
    <x v="0"/>
    <x v="0"/>
    <x v="901"/>
    <x v="0"/>
    <x v="6"/>
    <n v="258436477"/>
    <d v="2017-04-20T00:00:00"/>
    <x v="2"/>
    <x v="2"/>
    <n v="5951"/>
    <n v="9.33"/>
    <n v="6.92"/>
    <n v="2.41"/>
    <n v="41180.92"/>
    <n v="14341.91"/>
    <n v="-26839.01"/>
    <n v="2.87136929460581"/>
    <n v="-1.87136929460581"/>
  </r>
  <r>
    <x v="4"/>
    <x v="46"/>
    <x v="9"/>
    <x v="1"/>
    <x v="1"/>
    <x v="902"/>
    <x v="2"/>
    <x v="4"/>
    <n v="989405381"/>
    <d v="2016-06-22T00:00:00"/>
    <x v="4"/>
    <x v="2"/>
    <n v="5894"/>
    <n v="9.33"/>
    <n v="6.92"/>
    <n v="2.41"/>
    <n v="40786.480000000003"/>
    <n v="14204.54"/>
    <n v="-26581.94"/>
    <n v="2.87136929460581"/>
    <n v="-1.87136929460581"/>
  </r>
  <r>
    <x v="5"/>
    <x v="127"/>
    <x v="7"/>
    <x v="1"/>
    <x v="0"/>
    <x v="609"/>
    <x v="9"/>
    <x v="1"/>
    <n v="962715899"/>
    <d v="2010-12-21T00:00:00"/>
    <x v="3"/>
    <x v="126"/>
    <n v="7883"/>
    <n v="437.2"/>
    <n v="263.33"/>
    <n v="173.87"/>
    <n v="2075830.39"/>
    <n v="1370617.21"/>
    <n v="-705213.18"/>
    <n v="1.51452234428021"/>
    <n v="-0.51452234428020904"/>
  </r>
  <r>
    <x v="5"/>
    <x v="145"/>
    <x v="7"/>
    <x v="1"/>
    <x v="1"/>
    <x v="220"/>
    <x v="6"/>
    <x v="1"/>
    <n v="751854360"/>
    <d v="2010-07-05T00:00:00"/>
    <x v="1"/>
    <x v="128"/>
    <n v="9268"/>
    <n v="437.2"/>
    <n v="263.33"/>
    <n v="173.87"/>
    <n v="2440542.44"/>
    <n v="1611427.16"/>
    <n v="-829115.28"/>
    <n v="1.51452234428021"/>
    <n v="-0.51452234428020904"/>
  </r>
  <r>
    <x v="2"/>
    <x v="48"/>
    <x v="11"/>
    <x v="0"/>
    <x v="3"/>
    <x v="107"/>
    <x v="9"/>
    <x v="5"/>
    <n v="100619590"/>
    <d v="2014-03-31T00:00:00"/>
    <x v="1"/>
    <x v="2"/>
    <n v="4427"/>
    <n v="668.27"/>
    <n v="502.54"/>
    <n v="165.73"/>
    <n v="2224744.58"/>
    <n v="733686.71"/>
    <n v="-1491057.87"/>
    <n v="3.0322814215893299"/>
    <n v="-2.0322814215893299"/>
  </r>
  <r>
    <x v="1"/>
    <x v="168"/>
    <x v="5"/>
    <x v="1"/>
    <x v="0"/>
    <x v="903"/>
    <x v="3"/>
    <x v="3"/>
    <n v="173122918"/>
    <d v="2015-07-25T00:00:00"/>
    <x v="0"/>
    <x v="2"/>
    <n v="9773"/>
    <n v="109.28"/>
    <n v="35.840000000000003"/>
    <n v="73.44"/>
    <n v="350264.32000000001"/>
    <n v="717729.12"/>
    <n v="367464.8"/>
    <n v="0.48801742919390001"/>
    <n v="0.51198257080609999"/>
  </r>
  <r>
    <x v="5"/>
    <x v="131"/>
    <x v="11"/>
    <x v="1"/>
    <x v="1"/>
    <x v="382"/>
    <x v="7"/>
    <x v="2"/>
    <n v="403788173"/>
    <d v="2011-11-16T00:00:00"/>
    <x v="4"/>
    <x v="128"/>
    <n v="8748"/>
    <n v="668.27"/>
    <n v="502.54"/>
    <n v="165.73"/>
    <n v="4396219.92"/>
    <n v="1449806.04"/>
    <n v="-2946413.88"/>
    <n v="3.0322814215893299"/>
    <n v="-2.0322814215893299"/>
  </r>
  <r>
    <x v="5"/>
    <x v="149"/>
    <x v="9"/>
    <x v="0"/>
    <x v="0"/>
    <x v="904"/>
    <x v="8"/>
    <x v="6"/>
    <n v="747351682"/>
    <d v="2017-07-24T00:00:00"/>
    <x v="1"/>
    <x v="44"/>
    <n v="6825"/>
    <n v="9.33"/>
    <n v="6.92"/>
    <n v="2.41"/>
    <n v="47229"/>
    <n v="16448.25"/>
    <n v="-30780.75"/>
    <n v="2.87136929460581"/>
    <n v="-1.87136929460581"/>
  </r>
  <r>
    <x v="5"/>
    <x v="34"/>
    <x v="11"/>
    <x v="0"/>
    <x v="3"/>
    <x v="33"/>
    <x v="1"/>
    <x v="0"/>
    <n v="328862273"/>
    <d v="2013-05-24T00:00:00"/>
    <x v="6"/>
    <x v="8"/>
    <n v="6510"/>
    <n v="668.27"/>
    <n v="502.54"/>
    <n v="165.73"/>
    <n v="3271535.4"/>
    <n v="1078902.3"/>
    <n v="-2192633.1"/>
    <n v="3.0322814215893299"/>
    <n v="-2.0322814215893299"/>
  </r>
  <r>
    <x v="5"/>
    <x v="150"/>
    <x v="4"/>
    <x v="0"/>
    <x v="0"/>
    <x v="905"/>
    <x v="2"/>
    <x v="2"/>
    <n v="593681275"/>
    <d v="2011-11-09T00:00:00"/>
    <x v="4"/>
    <x v="171"/>
    <n v="2337"/>
    <n v="81.73"/>
    <n v="56.67"/>
    <n v="25.06"/>
    <n v="132437.79"/>
    <n v="58565.22"/>
    <n v="-73872.570000000007"/>
    <n v="2.2613727055067798"/>
    <n v="-1.26137270550678"/>
  </r>
  <r>
    <x v="1"/>
    <x v="169"/>
    <x v="2"/>
    <x v="0"/>
    <x v="1"/>
    <x v="906"/>
    <x v="2"/>
    <x v="5"/>
    <n v="357482516"/>
    <d v="2014-07-28T00:00:00"/>
    <x v="1"/>
    <x v="131"/>
    <n v="5875"/>
    <n v="47.45"/>
    <n v="31.79"/>
    <n v="15.66"/>
    <n v="186766.25"/>
    <n v="92002.5"/>
    <n v="-94763.75"/>
    <n v="2.0300127713920801"/>
    <n v="-1.0300127713920799"/>
  </r>
  <r>
    <x v="1"/>
    <x v="80"/>
    <x v="9"/>
    <x v="0"/>
    <x v="2"/>
    <x v="20"/>
    <x v="10"/>
    <x v="1"/>
    <n v="756252324"/>
    <d v="2010-09-02T00:00:00"/>
    <x v="2"/>
    <x v="164"/>
    <n v="723"/>
    <n v="9.33"/>
    <n v="6.92"/>
    <n v="2.41"/>
    <n v="5003.16"/>
    <n v="1742.43"/>
    <n v="-3260.73"/>
    <n v="2.87136929460581"/>
    <n v="-1.87136929460581"/>
  </r>
  <r>
    <x v="6"/>
    <x v="103"/>
    <x v="6"/>
    <x v="0"/>
    <x v="0"/>
    <x v="525"/>
    <x v="5"/>
    <x v="0"/>
    <n v="296289527"/>
    <d v="2013-10-14T00:00:00"/>
    <x v="1"/>
    <x v="82"/>
    <n v="7510"/>
    <n v="651.21"/>
    <n v="524.96"/>
    <n v="126.25"/>
    <n v="3942449.6"/>
    <n v="948137.5"/>
    <n v="-2994312.1"/>
    <n v="4.1580990099009902"/>
    <n v="-3.1580990099009898"/>
  </r>
  <r>
    <x v="5"/>
    <x v="130"/>
    <x v="1"/>
    <x v="0"/>
    <x v="0"/>
    <x v="907"/>
    <x v="5"/>
    <x v="2"/>
    <n v="704205453"/>
    <d v="2011-11-20T00:00:00"/>
    <x v="5"/>
    <x v="80"/>
    <n v="8897"/>
    <n v="152.58000000000001"/>
    <n v="97.44"/>
    <n v="55.14"/>
    <n v="866923.68"/>
    <n v="490580.58"/>
    <n v="-376343.1"/>
    <n v="1.76713819368879"/>
    <n v="-0.76713819368879199"/>
  </r>
  <r>
    <x v="2"/>
    <x v="65"/>
    <x v="3"/>
    <x v="1"/>
    <x v="0"/>
    <x v="908"/>
    <x v="3"/>
    <x v="1"/>
    <n v="176923930"/>
    <d v="2010-08-30T00:00:00"/>
    <x v="1"/>
    <x v="82"/>
    <n v="4577"/>
    <n v="205.7"/>
    <n v="117.11"/>
    <n v="88.59"/>
    <n v="536012.47"/>
    <n v="405476.43"/>
    <n v="-130536.04"/>
    <n v="1.3219324980246101"/>
    <n v="-0.32193249802460799"/>
  </r>
  <r>
    <x v="5"/>
    <x v="53"/>
    <x v="10"/>
    <x v="0"/>
    <x v="0"/>
    <x v="909"/>
    <x v="11"/>
    <x v="1"/>
    <n v="131681287"/>
    <d v="2010-02-03T00:00:00"/>
    <x v="4"/>
    <x v="30"/>
    <n v="6274"/>
    <n v="154.06"/>
    <n v="90.93"/>
    <n v="63.13"/>
    <n v="570494.81999999995"/>
    <n v="396077.62"/>
    <n v="-174417.2"/>
    <n v="1.44036115951212"/>
    <n v="-0.44036115951211802"/>
  </r>
  <r>
    <x v="3"/>
    <x v="61"/>
    <x v="9"/>
    <x v="0"/>
    <x v="1"/>
    <x v="910"/>
    <x v="9"/>
    <x v="5"/>
    <n v="256026351"/>
    <d v="2014-11-13T00:00:00"/>
    <x v="2"/>
    <x v="26"/>
    <n v="2742"/>
    <n v="9.33"/>
    <n v="6.92"/>
    <n v="2.41"/>
    <n v="18974.64"/>
    <n v="6608.22"/>
    <n v="-12366.42"/>
    <n v="2.87136929460581"/>
    <n v="-1.87136929460581"/>
  </r>
  <r>
    <x v="5"/>
    <x v="54"/>
    <x v="1"/>
    <x v="1"/>
    <x v="2"/>
    <x v="911"/>
    <x v="6"/>
    <x v="3"/>
    <n v="757820451"/>
    <d v="2015-04-26T00:00:00"/>
    <x v="5"/>
    <x v="54"/>
    <n v="4767"/>
    <n v="152.58000000000001"/>
    <n v="97.44"/>
    <n v="55.14"/>
    <n v="464496.48"/>
    <n v="262852.38"/>
    <n v="-201644.1"/>
    <n v="1.76713819368879"/>
    <n v="-0.76713819368879199"/>
  </r>
  <r>
    <x v="3"/>
    <x v="151"/>
    <x v="10"/>
    <x v="1"/>
    <x v="3"/>
    <x v="912"/>
    <x v="3"/>
    <x v="5"/>
    <n v="115237414"/>
    <d v="2014-09-27T00:00:00"/>
    <x v="0"/>
    <x v="10"/>
    <n v="167"/>
    <n v="154.06"/>
    <n v="90.93"/>
    <n v="63.13"/>
    <n v="15185.31"/>
    <n v="10542.71"/>
    <n v="-4642.6000000000004"/>
    <n v="1.44036115951212"/>
    <n v="-0.44036115951211802"/>
  </r>
  <r>
    <x v="1"/>
    <x v="86"/>
    <x v="5"/>
    <x v="1"/>
    <x v="3"/>
    <x v="913"/>
    <x v="9"/>
    <x v="4"/>
    <n v="926763570"/>
    <d v="2016-11-25T00:00:00"/>
    <x v="6"/>
    <x v="57"/>
    <n v="8790"/>
    <n v="109.28"/>
    <n v="35.840000000000003"/>
    <n v="73.44"/>
    <n v="315033.59999999998"/>
    <n v="645537.6"/>
    <n v="330504"/>
    <n v="0.48801742919390001"/>
    <n v="0.51198257080609999"/>
  </r>
  <r>
    <x v="4"/>
    <x v="46"/>
    <x v="9"/>
    <x v="0"/>
    <x v="3"/>
    <x v="914"/>
    <x v="5"/>
    <x v="3"/>
    <n v="461197745"/>
    <d v="2015-10-24T00:00:00"/>
    <x v="0"/>
    <x v="26"/>
    <n v="7517"/>
    <n v="9.33"/>
    <n v="6.92"/>
    <n v="2.41"/>
    <n v="52017.64"/>
    <n v="18115.97"/>
    <n v="-33901.67"/>
    <n v="2.87136929460581"/>
    <n v="-1.87136929460581"/>
  </r>
  <r>
    <x v="1"/>
    <x v="157"/>
    <x v="11"/>
    <x v="0"/>
    <x v="0"/>
    <x v="915"/>
    <x v="5"/>
    <x v="0"/>
    <n v="107651269"/>
    <d v="2013-11-11T00:00:00"/>
    <x v="1"/>
    <x v="131"/>
    <n v="5258"/>
    <n v="668.27"/>
    <n v="502.54"/>
    <n v="165.73"/>
    <n v="2642355.3199999998"/>
    <n v="871408.34"/>
    <n v="-1770946.98"/>
    <n v="3.0322814215893299"/>
    <n v="-2.0322814215893299"/>
  </r>
  <r>
    <x v="1"/>
    <x v="152"/>
    <x v="2"/>
    <x v="0"/>
    <x v="3"/>
    <x v="916"/>
    <x v="3"/>
    <x v="1"/>
    <n v="425547969"/>
    <d v="2010-11-09T00:00:00"/>
    <x v="3"/>
    <x v="216"/>
    <n v="7955"/>
    <n v="47.45"/>
    <n v="31.79"/>
    <n v="15.66"/>
    <n v="252889.45"/>
    <n v="124575.3"/>
    <n v="-128314.15"/>
    <n v="2.0300127713920801"/>
    <n v="-1.0300127713920799"/>
  </r>
  <r>
    <x v="0"/>
    <x v="25"/>
    <x v="11"/>
    <x v="1"/>
    <x v="1"/>
    <x v="917"/>
    <x v="2"/>
    <x v="5"/>
    <n v="694624173"/>
    <d v="2014-08-16T00:00:00"/>
    <x v="0"/>
    <x v="9"/>
    <n v="3584"/>
    <n v="668.27"/>
    <n v="502.54"/>
    <n v="165.73"/>
    <n v="1801103.3600000001"/>
    <n v="593976.31999999995"/>
    <n v="-1207127.04"/>
    <n v="3.0322814215893299"/>
    <n v="-2.0322814215893299"/>
  </r>
  <r>
    <x v="1"/>
    <x v="22"/>
    <x v="5"/>
    <x v="1"/>
    <x v="2"/>
    <x v="436"/>
    <x v="10"/>
    <x v="4"/>
    <n v="264928710"/>
    <d v="2016-01-27T00:00:00"/>
    <x v="4"/>
    <x v="26"/>
    <n v="7147"/>
    <n v="109.28"/>
    <n v="35.840000000000003"/>
    <n v="73.44"/>
    <n v="256148.48000000001"/>
    <n v="524875.68000000005"/>
    <n v="268727.2"/>
    <n v="0.48801742919390001"/>
    <n v="0.51198257080609999"/>
  </r>
  <r>
    <x v="6"/>
    <x v="171"/>
    <x v="11"/>
    <x v="0"/>
    <x v="0"/>
    <x v="918"/>
    <x v="4"/>
    <x v="5"/>
    <n v="806822907"/>
    <d v="2014-08-04T00:00:00"/>
    <x v="1"/>
    <x v="73"/>
    <n v="5683"/>
    <n v="668.27"/>
    <n v="502.54"/>
    <n v="165.73"/>
    <n v="2855934.82"/>
    <n v="941843.59"/>
    <n v="-1914091.23"/>
    <n v="3.0322814215893299"/>
    <n v="-2.0322814215893299"/>
  </r>
  <r>
    <x v="0"/>
    <x v="134"/>
    <x v="3"/>
    <x v="1"/>
    <x v="1"/>
    <x v="326"/>
    <x v="10"/>
    <x v="0"/>
    <n v="460980594"/>
    <d v="2013-02-13T00:00:00"/>
    <x v="4"/>
    <x v="160"/>
    <n v="3257"/>
    <n v="205.7"/>
    <n v="117.11"/>
    <n v="88.59"/>
    <n v="381427.27"/>
    <n v="288537.63"/>
    <n v="-92889.640000000101"/>
    <n v="1.3219324980246101"/>
    <n v="-0.32193249802460799"/>
  </r>
  <r>
    <x v="5"/>
    <x v="131"/>
    <x v="10"/>
    <x v="0"/>
    <x v="3"/>
    <x v="919"/>
    <x v="2"/>
    <x v="6"/>
    <n v="588388097"/>
    <d v="2017-08-25T00:00:00"/>
    <x v="6"/>
    <x v="22"/>
    <n v="5968"/>
    <n v="154.06"/>
    <n v="90.93"/>
    <n v="63.13"/>
    <n v="542670.24"/>
    <n v="376759.84"/>
    <n v="-165910.39999999999"/>
    <n v="1.44036115951212"/>
    <n v="-0.44036115951211802"/>
  </r>
  <r>
    <x v="5"/>
    <x v="34"/>
    <x v="2"/>
    <x v="1"/>
    <x v="2"/>
    <x v="435"/>
    <x v="1"/>
    <x v="5"/>
    <n v="820344245"/>
    <d v="2014-12-16T00:00:00"/>
    <x v="3"/>
    <x v="217"/>
    <n v="6947"/>
    <n v="47.45"/>
    <n v="31.79"/>
    <n v="15.66"/>
    <n v="220845.13"/>
    <n v="108790.02"/>
    <n v="-112055.11"/>
    <n v="2.0300127713920801"/>
    <n v="-1.0300127713920799"/>
  </r>
  <r>
    <x v="4"/>
    <x v="143"/>
    <x v="0"/>
    <x v="0"/>
    <x v="2"/>
    <x v="813"/>
    <x v="9"/>
    <x v="3"/>
    <n v="408460366"/>
    <d v="2015-12-27T00:00:00"/>
    <x v="5"/>
    <x v="179"/>
    <n v="1354"/>
    <n v="255.28"/>
    <n v="159.41999999999999"/>
    <n v="95.86"/>
    <n v="215854.68"/>
    <n v="129794.44"/>
    <n v="-86060.24"/>
    <n v="1.66305028166076"/>
    <n v="-0.66305028166075497"/>
  </r>
  <r>
    <x v="6"/>
    <x v="103"/>
    <x v="0"/>
    <x v="1"/>
    <x v="3"/>
    <x v="920"/>
    <x v="0"/>
    <x v="0"/>
    <n v="474660289"/>
    <d v="2013-06-10T00:00:00"/>
    <x v="1"/>
    <x v="2"/>
    <n v="1382"/>
    <n v="255.28"/>
    <n v="159.41999999999999"/>
    <n v="95.86"/>
    <n v="220318.44"/>
    <n v="132478.51999999999"/>
    <n v="-87839.92"/>
    <n v="1.66305028166076"/>
    <n v="-0.66305028166075497"/>
  </r>
  <r>
    <x v="1"/>
    <x v="152"/>
    <x v="2"/>
    <x v="1"/>
    <x v="2"/>
    <x v="921"/>
    <x v="10"/>
    <x v="1"/>
    <n v="861180341"/>
    <d v="2010-02-20T00:00:00"/>
    <x v="0"/>
    <x v="32"/>
    <n v="1255"/>
    <n v="47.45"/>
    <n v="31.79"/>
    <n v="15.66"/>
    <n v="39896.449999999997"/>
    <n v="19653.3"/>
    <n v="-20243.150000000001"/>
    <n v="2.0300127713920801"/>
    <n v="-1.0300127713920799"/>
  </r>
  <r>
    <x v="1"/>
    <x v="169"/>
    <x v="2"/>
    <x v="1"/>
    <x v="0"/>
    <x v="922"/>
    <x v="5"/>
    <x v="2"/>
    <n v="580569350"/>
    <d v="2011-03-07T00:00:00"/>
    <x v="1"/>
    <x v="2"/>
    <n v="2227"/>
    <n v="47.45"/>
    <n v="31.79"/>
    <n v="15.66"/>
    <n v="70796.33"/>
    <n v="34874.82"/>
    <n v="-35921.51"/>
    <n v="2.0300127713920801"/>
    <n v="-1.0300127713920799"/>
  </r>
  <r>
    <x v="4"/>
    <x v="95"/>
    <x v="2"/>
    <x v="1"/>
    <x v="0"/>
    <x v="441"/>
    <x v="1"/>
    <x v="1"/>
    <n v="965688645"/>
    <d v="2010-06-23T00:00:00"/>
    <x v="4"/>
    <x v="3"/>
    <n v="7585"/>
    <n v="47.45"/>
    <n v="31.79"/>
    <n v="15.66"/>
    <n v="241127.15"/>
    <n v="118781.1"/>
    <n v="-122346.05"/>
    <n v="2.0300127713920801"/>
    <n v="-1.0300127713920799"/>
  </r>
  <r>
    <x v="0"/>
    <x v="69"/>
    <x v="2"/>
    <x v="1"/>
    <x v="1"/>
    <x v="504"/>
    <x v="5"/>
    <x v="2"/>
    <n v="719712054"/>
    <d v="2011-10-17T00:00:00"/>
    <x v="1"/>
    <x v="4"/>
    <n v="7645"/>
    <n v="47.45"/>
    <n v="31.79"/>
    <n v="15.66"/>
    <n v="243034.55"/>
    <n v="119720.7"/>
    <n v="-123313.85"/>
    <n v="2.0300127713920801"/>
    <n v="-1.0300127713920799"/>
  </r>
  <r>
    <x v="0"/>
    <x v="1"/>
    <x v="11"/>
    <x v="0"/>
    <x v="2"/>
    <x v="923"/>
    <x v="0"/>
    <x v="0"/>
    <n v="866125905"/>
    <d v="2013-12-29T00:00:00"/>
    <x v="5"/>
    <x v="30"/>
    <n v="4757"/>
    <n v="668.27"/>
    <n v="502.54"/>
    <n v="165.73"/>
    <n v="2390582.7799999998"/>
    <n v="788377.61"/>
    <n v="-1602205.17"/>
    <n v="3.0322814215893299"/>
    <n v="-2.0322814215893299"/>
  </r>
  <r>
    <x v="5"/>
    <x v="105"/>
    <x v="3"/>
    <x v="1"/>
    <x v="0"/>
    <x v="924"/>
    <x v="7"/>
    <x v="7"/>
    <n v="698729026"/>
    <d v="2012-09-25T00:00:00"/>
    <x v="3"/>
    <x v="86"/>
    <n v="8301"/>
    <n v="205.7"/>
    <n v="117.11"/>
    <n v="88.59"/>
    <n v="972130.11"/>
    <n v="735385.59"/>
    <n v="-236744.52"/>
    <n v="1.3219324980246101"/>
    <n v="-0.32193249802460799"/>
  </r>
  <r>
    <x v="2"/>
    <x v="102"/>
    <x v="11"/>
    <x v="0"/>
    <x v="2"/>
    <x v="925"/>
    <x v="4"/>
    <x v="7"/>
    <n v="931632745"/>
    <d v="2012-02-05T00:00:00"/>
    <x v="5"/>
    <x v="2"/>
    <n v="9687"/>
    <n v="668.27"/>
    <n v="502.54"/>
    <n v="165.73"/>
    <n v="4868104.9800000004"/>
    <n v="1605426.51"/>
    <n v="-3262678.47"/>
    <n v="3.0322814215893299"/>
    <n v="-2.0322814215893299"/>
  </r>
  <r>
    <x v="2"/>
    <x v="147"/>
    <x v="3"/>
    <x v="1"/>
    <x v="3"/>
    <x v="926"/>
    <x v="4"/>
    <x v="5"/>
    <n v="549260890"/>
    <d v="2014-03-25T00:00:00"/>
    <x v="3"/>
    <x v="65"/>
    <n v="7358"/>
    <n v="205.7"/>
    <n v="117.11"/>
    <n v="88.59"/>
    <n v="861695.38"/>
    <n v="651845.22"/>
    <n v="-209850.16"/>
    <n v="1.3219324980246101"/>
    <n v="-0.32193249802460799"/>
  </r>
  <r>
    <x v="3"/>
    <x v="20"/>
    <x v="2"/>
    <x v="0"/>
    <x v="1"/>
    <x v="434"/>
    <x v="2"/>
    <x v="0"/>
    <n v="856349790"/>
    <d v="2013-08-26T00:00:00"/>
    <x v="1"/>
    <x v="37"/>
    <n v="1788"/>
    <n v="47.45"/>
    <n v="31.79"/>
    <n v="15.66"/>
    <n v="56840.52"/>
    <n v="28000.080000000002"/>
    <n v="-28840.44"/>
    <n v="2.0300127713920801"/>
    <n v="-1.0300127713920799"/>
  </r>
  <r>
    <x v="0"/>
    <x v="181"/>
    <x v="4"/>
    <x v="1"/>
    <x v="3"/>
    <x v="511"/>
    <x v="1"/>
    <x v="1"/>
    <n v="527948272"/>
    <d v="2010-05-21T00:00:00"/>
    <x v="6"/>
    <x v="71"/>
    <n v="481"/>
    <n v="81.73"/>
    <n v="56.67"/>
    <n v="25.06"/>
    <n v="27258.27"/>
    <n v="12053.86"/>
    <n v="-15204.41"/>
    <n v="2.2613727055067798"/>
    <n v="-1.26137270550678"/>
  </r>
  <r>
    <x v="1"/>
    <x v="67"/>
    <x v="10"/>
    <x v="1"/>
    <x v="0"/>
    <x v="403"/>
    <x v="11"/>
    <x v="0"/>
    <n v="559417665"/>
    <d v="2013-02-28T00:00:00"/>
    <x v="2"/>
    <x v="26"/>
    <n v="2973"/>
    <n v="154.06"/>
    <n v="90.93"/>
    <n v="63.13"/>
    <n v="270334.89"/>
    <n v="187685.49"/>
    <n v="-82649.399999999994"/>
    <n v="1.44036115951212"/>
    <n v="-0.44036115951211802"/>
  </r>
  <r>
    <x v="0"/>
    <x v="25"/>
    <x v="11"/>
    <x v="0"/>
    <x v="1"/>
    <x v="927"/>
    <x v="3"/>
    <x v="7"/>
    <n v="216431796"/>
    <d v="2012-03-09T00:00:00"/>
    <x v="6"/>
    <x v="2"/>
    <n v="5833"/>
    <n v="668.27"/>
    <n v="502.54"/>
    <n v="165.73"/>
    <n v="2931315.82"/>
    <n v="966703.09"/>
    <n v="-1964612.73"/>
    <n v="3.0322814215893299"/>
    <n v="-2.0322814215893299"/>
  </r>
  <r>
    <x v="1"/>
    <x v="77"/>
    <x v="11"/>
    <x v="0"/>
    <x v="1"/>
    <x v="401"/>
    <x v="3"/>
    <x v="3"/>
    <n v="184976994"/>
    <d v="2015-09-21T00:00:00"/>
    <x v="1"/>
    <x v="69"/>
    <n v="7658"/>
    <n v="668.27"/>
    <n v="502.54"/>
    <n v="165.73"/>
    <n v="3848451.32"/>
    <n v="1269160.3400000001"/>
    <n v="-2579290.98"/>
    <n v="3.0322814215893299"/>
    <n v="-2.0322814215893299"/>
  </r>
  <r>
    <x v="5"/>
    <x v="74"/>
    <x v="4"/>
    <x v="1"/>
    <x v="0"/>
    <x v="167"/>
    <x v="6"/>
    <x v="2"/>
    <n v="321352088"/>
    <d v="2011-06-05T00:00:00"/>
    <x v="5"/>
    <x v="46"/>
    <n v="4079"/>
    <n v="81.73"/>
    <n v="56.67"/>
    <n v="25.06"/>
    <n v="231156.93"/>
    <n v="102219.74"/>
    <n v="-128937.19"/>
    <n v="2.2613727055067798"/>
    <n v="-1.26137270550678"/>
  </r>
  <r>
    <x v="5"/>
    <x v="161"/>
    <x v="9"/>
    <x v="1"/>
    <x v="0"/>
    <x v="928"/>
    <x v="1"/>
    <x v="7"/>
    <n v="102168405"/>
    <d v="2012-05-29T00:00:00"/>
    <x v="3"/>
    <x v="19"/>
    <n v="2756"/>
    <n v="9.33"/>
    <n v="6.92"/>
    <n v="2.41"/>
    <n v="19071.52"/>
    <n v="6641.96"/>
    <n v="-12429.56"/>
    <n v="2.87136929460581"/>
    <n v="-1.87136929460581"/>
  </r>
  <r>
    <x v="1"/>
    <x v="85"/>
    <x v="2"/>
    <x v="0"/>
    <x v="0"/>
    <x v="929"/>
    <x v="3"/>
    <x v="0"/>
    <n v="874349772"/>
    <d v="2014-04-01T00:00:00"/>
    <x v="3"/>
    <x v="218"/>
    <n v="8383"/>
    <n v="47.45"/>
    <n v="31.79"/>
    <n v="15.66"/>
    <n v="266495.57"/>
    <n v="131277.78"/>
    <n v="-135217.79"/>
    <n v="2.0300127713920801"/>
    <n v="-1.0300127713920799"/>
  </r>
  <r>
    <x v="0"/>
    <x v="119"/>
    <x v="10"/>
    <x v="0"/>
    <x v="3"/>
    <x v="307"/>
    <x v="9"/>
    <x v="2"/>
    <n v="905132520"/>
    <d v="2011-09-12T00:00:00"/>
    <x v="1"/>
    <x v="2"/>
    <n v="7681"/>
    <n v="154.06"/>
    <n v="90.93"/>
    <n v="63.13"/>
    <n v="698433.33"/>
    <n v="484901.53"/>
    <n v="-213531.8"/>
    <n v="1.44036115951212"/>
    <n v="-0.44036115951211802"/>
  </r>
  <r>
    <x v="3"/>
    <x v="8"/>
    <x v="10"/>
    <x v="1"/>
    <x v="3"/>
    <x v="930"/>
    <x v="1"/>
    <x v="5"/>
    <n v="332065474"/>
    <d v="2014-10-13T00:00:00"/>
    <x v="1"/>
    <x v="176"/>
    <n v="4408"/>
    <n v="154.06"/>
    <n v="90.93"/>
    <n v="63.13"/>
    <n v="400819.44"/>
    <n v="278277.03999999998"/>
    <n v="-122542.39999999999"/>
    <n v="1.44036115951212"/>
    <n v="-0.44036115951211802"/>
  </r>
  <r>
    <x v="1"/>
    <x v="152"/>
    <x v="11"/>
    <x v="0"/>
    <x v="3"/>
    <x v="931"/>
    <x v="9"/>
    <x v="4"/>
    <n v="713009965"/>
    <d v="2016-12-16T00:00:00"/>
    <x v="6"/>
    <x v="69"/>
    <n v="4348"/>
    <n v="668.27"/>
    <n v="502.54"/>
    <n v="165.73"/>
    <n v="2185043.92"/>
    <n v="720594.04"/>
    <n v="-1464449.88"/>
    <n v="3.0322814215893299"/>
    <n v="-2.0322814215893299"/>
  </r>
  <r>
    <x v="5"/>
    <x v="161"/>
    <x v="0"/>
    <x v="1"/>
    <x v="0"/>
    <x v="932"/>
    <x v="8"/>
    <x v="6"/>
    <n v="976139819"/>
    <d v="2017-07-22T00:00:00"/>
    <x v="0"/>
    <x v="96"/>
    <n v="319"/>
    <n v="255.28"/>
    <n v="159.41999999999999"/>
    <n v="95.86"/>
    <n v="50854.98"/>
    <n v="30579.34"/>
    <n v="-20275.64"/>
    <n v="1.66305028166076"/>
    <n v="-0.66305028166075497"/>
  </r>
  <r>
    <x v="1"/>
    <x v="152"/>
    <x v="0"/>
    <x v="0"/>
    <x v="0"/>
    <x v="933"/>
    <x v="5"/>
    <x v="4"/>
    <n v="569941365"/>
    <d v="2016-11-26T00:00:00"/>
    <x v="0"/>
    <x v="3"/>
    <n v="7170"/>
    <n v="255.28"/>
    <n v="159.41999999999999"/>
    <n v="95.86"/>
    <n v="1143041.3999999999"/>
    <n v="687316.2"/>
    <n v="-455725.2"/>
    <n v="1.66305028166076"/>
    <n v="-0.66305028166075497"/>
  </r>
  <r>
    <x v="5"/>
    <x v="154"/>
    <x v="3"/>
    <x v="0"/>
    <x v="1"/>
    <x v="934"/>
    <x v="8"/>
    <x v="7"/>
    <n v="813213431"/>
    <d v="2012-07-31T00:00:00"/>
    <x v="3"/>
    <x v="96"/>
    <n v="6781"/>
    <n v="205.7"/>
    <n v="117.11"/>
    <n v="88.59"/>
    <n v="794122.91"/>
    <n v="600728.79"/>
    <n v="-193394.12"/>
    <n v="1.3219324980246101"/>
    <n v="-0.32193249802460799"/>
  </r>
  <r>
    <x v="1"/>
    <x v="81"/>
    <x v="11"/>
    <x v="0"/>
    <x v="3"/>
    <x v="935"/>
    <x v="7"/>
    <x v="1"/>
    <n v="845067346"/>
    <d v="2010-09-13T00:00:00"/>
    <x v="1"/>
    <x v="71"/>
    <n v="3062"/>
    <n v="668.27"/>
    <n v="502.54"/>
    <n v="165.73"/>
    <n v="1538777.48"/>
    <n v="507465.26"/>
    <n v="-1031312.22"/>
    <n v="3.0322814215893299"/>
    <n v="-2.0322814215893299"/>
  </r>
  <r>
    <x v="1"/>
    <x v="2"/>
    <x v="9"/>
    <x v="1"/>
    <x v="0"/>
    <x v="936"/>
    <x v="9"/>
    <x v="5"/>
    <n v="774926936"/>
    <d v="2014-11-27T00:00:00"/>
    <x v="2"/>
    <x v="26"/>
    <n v="6956"/>
    <n v="9.33"/>
    <n v="6.92"/>
    <n v="2.41"/>
    <n v="48135.519999999997"/>
    <n v="16763.96"/>
    <n v="-31371.56"/>
    <n v="2.87136929460581"/>
    <n v="-1.87136929460581"/>
  </r>
  <r>
    <x v="5"/>
    <x v="28"/>
    <x v="2"/>
    <x v="0"/>
    <x v="2"/>
    <x v="937"/>
    <x v="6"/>
    <x v="5"/>
    <n v="332528531"/>
    <d v="2014-08-22T00:00:00"/>
    <x v="6"/>
    <x v="123"/>
    <n v="1437"/>
    <n v="47.45"/>
    <n v="31.79"/>
    <n v="15.66"/>
    <n v="45682.23"/>
    <n v="22503.42"/>
    <n v="-23178.81"/>
    <n v="2.0300127713920801"/>
    <n v="-1.0300127713920799"/>
  </r>
  <r>
    <x v="1"/>
    <x v="109"/>
    <x v="0"/>
    <x v="0"/>
    <x v="3"/>
    <x v="938"/>
    <x v="8"/>
    <x v="2"/>
    <n v="217920958"/>
    <d v="2011-06-25T00:00:00"/>
    <x v="0"/>
    <x v="8"/>
    <n v="6509"/>
    <n v="255.28"/>
    <n v="159.41999999999999"/>
    <n v="95.86"/>
    <n v="1037664.78"/>
    <n v="623952.74"/>
    <n v="-413712.04"/>
    <n v="1.66305028166076"/>
    <n v="-0.66305028166075497"/>
  </r>
  <r>
    <x v="0"/>
    <x v="135"/>
    <x v="4"/>
    <x v="1"/>
    <x v="3"/>
    <x v="813"/>
    <x v="9"/>
    <x v="3"/>
    <n v="751465547"/>
    <d v="2015-12-12T00:00:00"/>
    <x v="0"/>
    <x v="126"/>
    <n v="4209"/>
    <n v="81.73"/>
    <n v="56.67"/>
    <n v="25.06"/>
    <n v="238524.03"/>
    <n v="105477.54"/>
    <n v="-133046.49"/>
    <n v="2.2613727055067798"/>
    <n v="-1.26137270550678"/>
  </r>
  <r>
    <x v="1"/>
    <x v="116"/>
    <x v="5"/>
    <x v="0"/>
    <x v="1"/>
    <x v="939"/>
    <x v="8"/>
    <x v="0"/>
    <n v="523836123"/>
    <d v="2013-03-22T00:00:00"/>
    <x v="6"/>
    <x v="2"/>
    <n v="3605"/>
    <n v="109.28"/>
    <n v="35.840000000000003"/>
    <n v="73.44"/>
    <n v="129203.2"/>
    <n v="264751.2"/>
    <n v="135548"/>
    <n v="0.48801742919390001"/>
    <n v="0.51198257080609999"/>
  </r>
  <r>
    <x v="1"/>
    <x v="64"/>
    <x v="10"/>
    <x v="0"/>
    <x v="1"/>
    <x v="454"/>
    <x v="8"/>
    <x v="2"/>
    <n v="446019017"/>
    <d v="2011-11-25T00:00:00"/>
    <x v="6"/>
    <x v="219"/>
    <n v="5794"/>
    <n v="154.06"/>
    <n v="90.93"/>
    <n v="63.13"/>
    <n v="526848.42000000004"/>
    <n v="365775.22"/>
    <n v="-161073.20000000001"/>
    <n v="1.44036115951212"/>
    <n v="-0.44036115951211802"/>
  </r>
  <r>
    <x v="2"/>
    <x v="4"/>
    <x v="6"/>
    <x v="1"/>
    <x v="3"/>
    <x v="325"/>
    <x v="3"/>
    <x v="1"/>
    <n v="599313056"/>
    <d v="2010-08-29T00:00:00"/>
    <x v="5"/>
    <x v="106"/>
    <n v="8906"/>
    <n v="651.21"/>
    <n v="524.96"/>
    <n v="126.25"/>
    <n v="4675293.76"/>
    <n v="1124382.5"/>
    <n v="-3550911.26"/>
    <n v="4.1580990099009902"/>
    <n v="-3.1580990099009898"/>
  </r>
  <r>
    <x v="3"/>
    <x v="30"/>
    <x v="4"/>
    <x v="0"/>
    <x v="0"/>
    <x v="179"/>
    <x v="2"/>
    <x v="4"/>
    <n v="685329568"/>
    <d v="2016-07-29T00:00:00"/>
    <x v="6"/>
    <x v="57"/>
    <n v="3104"/>
    <n v="81.73"/>
    <n v="56.67"/>
    <n v="25.06"/>
    <n v="175903.68"/>
    <n v="77786.240000000005"/>
    <n v="-98117.440000000002"/>
    <n v="2.2613727055067798"/>
    <n v="-1.26137270550678"/>
  </r>
  <r>
    <x v="1"/>
    <x v="33"/>
    <x v="5"/>
    <x v="0"/>
    <x v="3"/>
    <x v="940"/>
    <x v="1"/>
    <x v="2"/>
    <n v="475992381"/>
    <d v="2011-05-26T00:00:00"/>
    <x v="2"/>
    <x v="41"/>
    <n v="5578"/>
    <n v="109.28"/>
    <n v="35.840000000000003"/>
    <n v="73.44"/>
    <n v="199915.51999999999"/>
    <n v="409648.32"/>
    <n v="209732.8"/>
    <n v="0.48801742919390001"/>
    <n v="0.51198257080609999"/>
  </r>
  <r>
    <x v="5"/>
    <x v="78"/>
    <x v="8"/>
    <x v="1"/>
    <x v="0"/>
    <x v="707"/>
    <x v="0"/>
    <x v="3"/>
    <n v="263537824"/>
    <d v="2015-09-13T00:00:00"/>
    <x v="5"/>
    <x v="2"/>
    <n v="5553"/>
    <n v="421.89"/>
    <n v="364.69"/>
    <n v="57.2"/>
    <n v="2025123.57"/>
    <n v="317631.59999999998"/>
    <n v="-1707491.97"/>
    <n v="6.3756993006993001"/>
    <n v="-5.3756993006993001"/>
  </r>
  <r>
    <x v="1"/>
    <x v="67"/>
    <x v="6"/>
    <x v="1"/>
    <x v="1"/>
    <x v="941"/>
    <x v="10"/>
    <x v="6"/>
    <n v="410514724"/>
    <d v="2017-10-04T00:00:00"/>
    <x v="4"/>
    <x v="72"/>
    <n v="9284"/>
    <n v="651.21"/>
    <n v="524.96"/>
    <n v="126.25"/>
    <n v="4873728.6399999997"/>
    <n v="1172105"/>
    <n v="-3701623.64"/>
    <n v="4.1580990099009902"/>
    <n v="-3.1580990099009898"/>
  </r>
  <r>
    <x v="5"/>
    <x v="92"/>
    <x v="2"/>
    <x v="1"/>
    <x v="0"/>
    <x v="942"/>
    <x v="0"/>
    <x v="7"/>
    <n v="899784409"/>
    <d v="2012-01-18T00:00:00"/>
    <x v="4"/>
    <x v="2"/>
    <n v="5057"/>
    <n v="47.45"/>
    <n v="31.79"/>
    <n v="15.66"/>
    <n v="160762.03"/>
    <n v="79192.62"/>
    <n v="-81569.41"/>
    <n v="2.0300127713920801"/>
    <n v="-1.0300127713920799"/>
  </r>
  <r>
    <x v="5"/>
    <x v="9"/>
    <x v="4"/>
    <x v="0"/>
    <x v="3"/>
    <x v="943"/>
    <x v="2"/>
    <x v="4"/>
    <n v="884520709"/>
    <d v="2016-09-08T00:00:00"/>
    <x v="2"/>
    <x v="46"/>
    <n v="8189"/>
    <n v="81.73"/>
    <n v="56.67"/>
    <n v="25.06"/>
    <n v="464070.63"/>
    <n v="205216.34"/>
    <n v="-258854.29"/>
    <n v="2.2613727055067798"/>
    <n v="-1.26137270550678"/>
  </r>
  <r>
    <x v="1"/>
    <x v="148"/>
    <x v="4"/>
    <x v="1"/>
    <x v="1"/>
    <x v="944"/>
    <x v="4"/>
    <x v="1"/>
    <n v="938209950"/>
    <d v="2010-03-16T00:00:00"/>
    <x v="3"/>
    <x v="122"/>
    <n v="6028"/>
    <n v="81.73"/>
    <n v="56.67"/>
    <n v="25.06"/>
    <n v="341606.76"/>
    <n v="151061.68"/>
    <n v="-190545.08"/>
    <n v="2.2613727055067798"/>
    <n v="-1.26137270550678"/>
  </r>
  <r>
    <x v="5"/>
    <x v="98"/>
    <x v="9"/>
    <x v="0"/>
    <x v="0"/>
    <x v="945"/>
    <x v="11"/>
    <x v="3"/>
    <n v="804650962"/>
    <d v="2015-03-20T00:00:00"/>
    <x v="6"/>
    <x v="12"/>
    <n v="2956"/>
    <n v="9.33"/>
    <n v="6.92"/>
    <n v="2.41"/>
    <n v="20455.52"/>
    <n v="7123.96"/>
    <n v="-13331.56"/>
    <n v="2.87136929460581"/>
    <n v="-1.87136929460581"/>
  </r>
  <r>
    <x v="1"/>
    <x v="64"/>
    <x v="5"/>
    <x v="1"/>
    <x v="3"/>
    <x v="95"/>
    <x v="7"/>
    <x v="4"/>
    <n v="747955071"/>
    <d v="2016-10-25T00:00:00"/>
    <x v="3"/>
    <x v="126"/>
    <n v="5382"/>
    <n v="109.28"/>
    <n v="35.840000000000003"/>
    <n v="73.44"/>
    <n v="192890.88"/>
    <n v="395254.08"/>
    <n v="202363.2"/>
    <n v="0.48801742919390001"/>
    <n v="0.51198257080609999"/>
  </r>
  <r>
    <x v="5"/>
    <x v="111"/>
    <x v="10"/>
    <x v="1"/>
    <x v="1"/>
    <x v="461"/>
    <x v="5"/>
    <x v="7"/>
    <n v="202546107"/>
    <d v="2012-10-11T00:00:00"/>
    <x v="2"/>
    <x v="2"/>
    <n v="6749"/>
    <n v="154.06"/>
    <n v="90.93"/>
    <n v="63.13"/>
    <n v="613686.56999999995"/>
    <n v="426064.37"/>
    <n v="-187622.2"/>
    <n v="1.44036115951212"/>
    <n v="-0.44036115951211802"/>
  </r>
  <r>
    <x v="1"/>
    <x v="152"/>
    <x v="5"/>
    <x v="1"/>
    <x v="2"/>
    <x v="946"/>
    <x v="1"/>
    <x v="6"/>
    <n v="923160398"/>
    <d v="2017-06-15T00:00:00"/>
    <x v="2"/>
    <x v="22"/>
    <n v="2531"/>
    <n v="109.28"/>
    <n v="35.840000000000003"/>
    <n v="73.44"/>
    <n v="90711.039999999994"/>
    <n v="185876.64"/>
    <n v="95165.6"/>
    <n v="0.48801742919390001"/>
    <n v="0.51198257080609999"/>
  </r>
  <r>
    <x v="5"/>
    <x v="58"/>
    <x v="9"/>
    <x v="0"/>
    <x v="1"/>
    <x v="947"/>
    <x v="1"/>
    <x v="2"/>
    <n v="234846770"/>
    <d v="2011-06-07T00:00:00"/>
    <x v="3"/>
    <x v="159"/>
    <n v="5233"/>
    <n v="9.33"/>
    <n v="6.92"/>
    <n v="2.41"/>
    <n v="36212.36"/>
    <n v="12611.53"/>
    <n v="-23600.83"/>
    <n v="2.87136929460581"/>
    <n v="-1.87136929460581"/>
  </r>
  <r>
    <x v="4"/>
    <x v="6"/>
    <x v="6"/>
    <x v="1"/>
    <x v="2"/>
    <x v="948"/>
    <x v="5"/>
    <x v="5"/>
    <n v="482966554"/>
    <d v="2014-11-28T00:00:00"/>
    <x v="6"/>
    <x v="37"/>
    <n v="9391"/>
    <n v="651.21"/>
    <n v="524.96"/>
    <n v="126.25"/>
    <n v="4929899.3600000003"/>
    <n v="1185613.75"/>
    <n v="-3744285.61"/>
    <n v="4.1580990099009902"/>
    <n v="-3.1580990099009898"/>
  </r>
  <r>
    <x v="2"/>
    <x v="112"/>
    <x v="9"/>
    <x v="0"/>
    <x v="2"/>
    <x v="949"/>
    <x v="2"/>
    <x v="5"/>
    <n v="483193576"/>
    <d v="2014-08-18T00:00:00"/>
    <x v="1"/>
    <x v="78"/>
    <n v="6572"/>
    <n v="9.33"/>
    <n v="6.92"/>
    <n v="2.41"/>
    <n v="45478.239999999998"/>
    <n v="15838.52"/>
    <n v="-29639.72"/>
    <n v="2.87136929460581"/>
    <n v="-1.87136929460581"/>
  </r>
  <r>
    <x v="2"/>
    <x v="37"/>
    <x v="10"/>
    <x v="0"/>
    <x v="1"/>
    <x v="950"/>
    <x v="2"/>
    <x v="0"/>
    <n v="471514165"/>
    <d v="2013-11-23T00:00:00"/>
    <x v="0"/>
    <x v="35"/>
    <n v="374"/>
    <n v="154.06"/>
    <n v="90.93"/>
    <n v="63.13"/>
    <n v="34007.82"/>
    <n v="23610.62"/>
    <n v="-10397.200000000001"/>
    <n v="1.44036115951212"/>
    <n v="-0.44036115951211802"/>
  </r>
  <r>
    <x v="1"/>
    <x v="86"/>
    <x v="6"/>
    <x v="0"/>
    <x v="3"/>
    <x v="951"/>
    <x v="5"/>
    <x v="7"/>
    <n v="754227149"/>
    <d v="2012-11-24T00:00:00"/>
    <x v="0"/>
    <x v="44"/>
    <n v="1429"/>
    <n v="651.21"/>
    <n v="524.96"/>
    <n v="126.25"/>
    <n v="750167.84"/>
    <n v="180411.25"/>
    <n v="-569756.59"/>
    <n v="4.1580990099009902"/>
    <n v="-3.1580990099009898"/>
  </r>
  <r>
    <x v="1"/>
    <x v="89"/>
    <x v="0"/>
    <x v="1"/>
    <x v="2"/>
    <x v="952"/>
    <x v="11"/>
    <x v="0"/>
    <n v="357943856"/>
    <d v="2013-03-17T00:00:00"/>
    <x v="5"/>
    <x v="95"/>
    <n v="2396"/>
    <n v="255.28"/>
    <n v="159.41999999999999"/>
    <n v="95.86"/>
    <n v="381970.32"/>
    <n v="229680.56"/>
    <n v="-152289.76"/>
    <n v="1.66305028166076"/>
    <n v="-0.66305028166075497"/>
  </r>
  <r>
    <x v="5"/>
    <x v="62"/>
    <x v="4"/>
    <x v="1"/>
    <x v="3"/>
    <x v="200"/>
    <x v="2"/>
    <x v="0"/>
    <n v="179588115"/>
    <d v="2013-08-23T00:00:00"/>
    <x v="6"/>
    <x v="69"/>
    <n v="2969"/>
    <n v="81.73"/>
    <n v="56.67"/>
    <n v="25.06"/>
    <n v="168253.23"/>
    <n v="74403.14"/>
    <n v="-93850.09"/>
    <n v="2.2613727055067798"/>
    <n v="-1.26137270550678"/>
  </r>
  <r>
    <x v="2"/>
    <x v="48"/>
    <x v="8"/>
    <x v="1"/>
    <x v="3"/>
    <x v="322"/>
    <x v="11"/>
    <x v="0"/>
    <n v="736396253"/>
    <d v="2013-05-11T00:00:00"/>
    <x v="0"/>
    <x v="184"/>
    <n v="4870"/>
    <n v="421.89"/>
    <n v="364.69"/>
    <n v="57.2"/>
    <n v="1776040.3"/>
    <n v="278564"/>
    <n v="-1497476.3"/>
    <n v="6.3756993006993001"/>
    <n v="-5.3756993006993001"/>
  </r>
  <r>
    <x v="1"/>
    <x v="169"/>
    <x v="7"/>
    <x v="0"/>
    <x v="0"/>
    <x v="953"/>
    <x v="10"/>
    <x v="2"/>
    <n v="815917098"/>
    <d v="2011-02-13T00:00:00"/>
    <x v="5"/>
    <x v="106"/>
    <n v="6856"/>
    <n v="437.2"/>
    <n v="263.33"/>
    <n v="173.87"/>
    <n v="1805390.48"/>
    <n v="1192052.72"/>
    <n v="-613337.76"/>
    <n v="1.51452234428021"/>
    <n v="-0.51452234428020904"/>
  </r>
  <r>
    <x v="1"/>
    <x v="86"/>
    <x v="5"/>
    <x v="1"/>
    <x v="2"/>
    <x v="954"/>
    <x v="11"/>
    <x v="2"/>
    <n v="626011979"/>
    <d v="2011-11-01T00:00:00"/>
    <x v="3"/>
    <x v="220"/>
    <n v="9711"/>
    <n v="109.28"/>
    <n v="35.840000000000003"/>
    <n v="73.44"/>
    <n v="348042.23999999999"/>
    <n v="713175.84"/>
    <n v="365133.6"/>
    <n v="0.48801742919390001"/>
    <n v="0.51198257080609999"/>
  </r>
  <r>
    <x v="6"/>
    <x v="103"/>
    <x v="4"/>
    <x v="1"/>
    <x v="2"/>
    <x v="621"/>
    <x v="3"/>
    <x v="4"/>
    <n v="444854724"/>
    <d v="2016-08-26T00:00:00"/>
    <x v="6"/>
    <x v="54"/>
    <n v="1253"/>
    <n v="81.73"/>
    <n v="56.67"/>
    <n v="25.06"/>
    <n v="71007.509999999995"/>
    <n v="31400.18"/>
    <n v="-39607.33"/>
    <n v="2.2613727055067798"/>
    <n v="-1.26137270550678"/>
  </r>
  <r>
    <x v="5"/>
    <x v="98"/>
    <x v="8"/>
    <x v="1"/>
    <x v="2"/>
    <x v="955"/>
    <x v="9"/>
    <x v="4"/>
    <n v="170931661"/>
    <d v="2016-11-25T00:00:00"/>
    <x v="6"/>
    <x v="41"/>
    <n v="1332"/>
    <n v="421.89"/>
    <n v="364.69"/>
    <n v="57.2"/>
    <n v="485767.08"/>
    <n v="76190.399999999994"/>
    <n v="-409576.68"/>
    <n v="6.3756993006993001"/>
    <n v="-5.3756993006993001"/>
  </r>
  <r>
    <x v="4"/>
    <x v="23"/>
    <x v="11"/>
    <x v="0"/>
    <x v="0"/>
    <x v="326"/>
    <x v="10"/>
    <x v="0"/>
    <n v="673041617"/>
    <d v="2013-03-15T00:00:00"/>
    <x v="6"/>
    <x v="11"/>
    <n v="6826"/>
    <n v="668.27"/>
    <n v="502.54"/>
    <n v="165.73"/>
    <n v="3430338.04"/>
    <n v="1131272.98"/>
    <n v="-2299065.06"/>
    <n v="3.0322814215893299"/>
    <n v="-2.0322814215893299"/>
  </r>
  <r>
    <x v="1"/>
    <x v="7"/>
    <x v="0"/>
    <x v="0"/>
    <x v="0"/>
    <x v="231"/>
    <x v="10"/>
    <x v="3"/>
    <n v="640295922"/>
    <d v="2015-03-04T00:00:00"/>
    <x v="4"/>
    <x v="221"/>
    <n v="6647"/>
    <n v="255.28"/>
    <n v="159.41999999999999"/>
    <n v="95.86"/>
    <n v="1059664.74"/>
    <n v="637181.42000000004"/>
    <n v="-422483.32"/>
    <n v="1.66305028166076"/>
    <n v="-0.66305028166075497"/>
  </r>
  <r>
    <x v="0"/>
    <x v="118"/>
    <x v="10"/>
    <x v="1"/>
    <x v="3"/>
    <x v="956"/>
    <x v="8"/>
    <x v="3"/>
    <n v="632118403"/>
    <d v="2015-07-15T00:00:00"/>
    <x v="4"/>
    <x v="160"/>
    <n v="6737"/>
    <n v="154.06"/>
    <n v="90.93"/>
    <n v="63.13"/>
    <n v="612595.41"/>
    <n v="425306.81"/>
    <n v="-187288.6"/>
    <n v="1.44036115951212"/>
    <n v="-0.44036115951211802"/>
  </r>
  <r>
    <x v="5"/>
    <x v="131"/>
    <x v="6"/>
    <x v="0"/>
    <x v="2"/>
    <x v="957"/>
    <x v="2"/>
    <x v="5"/>
    <n v="828245389"/>
    <d v="2014-08-27T00:00:00"/>
    <x v="4"/>
    <x v="12"/>
    <n v="5071"/>
    <n v="651.21"/>
    <n v="524.96"/>
    <n v="126.25"/>
    <n v="2662072.16"/>
    <n v="640213.75"/>
    <n v="-2021858.41"/>
    <n v="4.1580990099009902"/>
    <n v="-3.1580990099009898"/>
  </r>
  <r>
    <x v="5"/>
    <x v="145"/>
    <x v="3"/>
    <x v="1"/>
    <x v="0"/>
    <x v="764"/>
    <x v="0"/>
    <x v="1"/>
    <n v="578725707"/>
    <d v="2010-09-08T00:00:00"/>
    <x v="4"/>
    <x v="2"/>
    <n v="6652"/>
    <n v="205.7"/>
    <n v="117.11"/>
    <n v="88.59"/>
    <n v="779015.72"/>
    <n v="589300.68000000005"/>
    <n v="-189715.04"/>
    <n v="1.3219324980246101"/>
    <n v="-0.32193249802460799"/>
  </r>
  <r>
    <x v="1"/>
    <x v="178"/>
    <x v="1"/>
    <x v="0"/>
    <x v="1"/>
    <x v="958"/>
    <x v="9"/>
    <x v="1"/>
    <n v="653920686"/>
    <d v="2010-01-18T00:00:00"/>
    <x v="1"/>
    <x v="2"/>
    <n v="8517"/>
    <n v="152.58000000000001"/>
    <n v="97.44"/>
    <n v="55.14"/>
    <n v="829896.48"/>
    <n v="469627.38"/>
    <n v="-360269.1"/>
    <n v="1.76713819368879"/>
    <n v="-0.76713819368879199"/>
  </r>
  <r>
    <x v="1"/>
    <x v="136"/>
    <x v="9"/>
    <x v="0"/>
    <x v="0"/>
    <x v="959"/>
    <x v="5"/>
    <x v="6"/>
    <n v="994504153"/>
    <d v="2017-01-13T00:00:00"/>
    <x v="6"/>
    <x v="2"/>
    <n v="4734"/>
    <n v="9.33"/>
    <n v="6.92"/>
    <n v="2.41"/>
    <n v="32759.279999999999"/>
    <n v="11408.94"/>
    <n v="-21350.34"/>
    <n v="2.87136929460581"/>
    <n v="-1.87136929460581"/>
  </r>
  <r>
    <x v="2"/>
    <x v="37"/>
    <x v="11"/>
    <x v="0"/>
    <x v="1"/>
    <x v="915"/>
    <x v="5"/>
    <x v="0"/>
    <n v="261462438"/>
    <d v="2013-10-11T00:00:00"/>
    <x v="6"/>
    <x v="2"/>
    <n v="1400"/>
    <n v="668.27"/>
    <n v="502.54"/>
    <n v="165.73"/>
    <n v="703556"/>
    <n v="232022"/>
    <n v="-471534"/>
    <n v="3.0322814215893299"/>
    <n v="-2.0322814215893299"/>
  </r>
  <r>
    <x v="5"/>
    <x v="62"/>
    <x v="11"/>
    <x v="0"/>
    <x v="0"/>
    <x v="440"/>
    <x v="6"/>
    <x v="1"/>
    <n v="786094367"/>
    <d v="2010-08-05T00:00:00"/>
    <x v="2"/>
    <x v="222"/>
    <n v="1647"/>
    <n v="668.27"/>
    <n v="502.54"/>
    <n v="165.73"/>
    <n v="827683.38"/>
    <n v="272957.31"/>
    <n v="-554726.06999999995"/>
    <n v="3.0322814215893299"/>
    <n v="-2.0322814215893299"/>
  </r>
  <r>
    <x v="1"/>
    <x v="2"/>
    <x v="8"/>
    <x v="1"/>
    <x v="0"/>
    <x v="960"/>
    <x v="7"/>
    <x v="6"/>
    <n v="920011270"/>
    <d v="2017-12-06T00:00:00"/>
    <x v="4"/>
    <x v="170"/>
    <n v="634"/>
    <n v="421.89"/>
    <n v="364.69"/>
    <n v="57.2"/>
    <n v="231213.46"/>
    <n v="36264.800000000003"/>
    <n v="-194948.66"/>
    <n v="6.3756993006993001"/>
    <n v="-5.3756993006993001"/>
  </r>
  <r>
    <x v="6"/>
    <x v="18"/>
    <x v="10"/>
    <x v="1"/>
    <x v="1"/>
    <x v="961"/>
    <x v="7"/>
    <x v="7"/>
    <n v="885136973"/>
    <d v="2013-11-01T00:00:00"/>
    <x v="6"/>
    <x v="223"/>
    <n v="555"/>
    <n v="154.06"/>
    <n v="90.93"/>
    <n v="63.13"/>
    <n v="50466.15"/>
    <n v="35037.15"/>
    <n v="-15429"/>
    <n v="1.44036115951212"/>
    <n v="-0.44036115951211802"/>
  </r>
  <r>
    <x v="1"/>
    <x v="7"/>
    <x v="10"/>
    <x v="0"/>
    <x v="0"/>
    <x v="962"/>
    <x v="9"/>
    <x v="0"/>
    <n v="523707807"/>
    <d v="2013-12-16T00:00:00"/>
    <x v="1"/>
    <x v="95"/>
    <n v="5633"/>
    <n v="154.06"/>
    <n v="90.93"/>
    <n v="63.13"/>
    <n v="512208.69"/>
    <n v="355611.29"/>
    <n v="-156597.4"/>
    <n v="1.44036115951212"/>
    <n v="-0.44036115951211802"/>
  </r>
  <r>
    <x v="5"/>
    <x v="154"/>
    <x v="11"/>
    <x v="1"/>
    <x v="0"/>
    <x v="574"/>
    <x v="3"/>
    <x v="2"/>
    <n v="648272597"/>
    <d v="2011-02-10T00:00:00"/>
    <x v="2"/>
    <x v="2"/>
    <n v="7122"/>
    <n v="668.27"/>
    <n v="502.54"/>
    <n v="165.73"/>
    <n v="3579089.88"/>
    <n v="1180329.06"/>
    <n v="-2398760.8199999998"/>
    <n v="3.0322814215893299"/>
    <n v="-2.0322814215893299"/>
  </r>
  <r>
    <x v="1"/>
    <x v="43"/>
    <x v="9"/>
    <x v="0"/>
    <x v="2"/>
    <x v="963"/>
    <x v="5"/>
    <x v="0"/>
    <n v="791692674"/>
    <d v="2013-11-24T00:00:00"/>
    <x v="5"/>
    <x v="32"/>
    <n v="8310"/>
    <n v="9.33"/>
    <n v="6.92"/>
    <n v="2.41"/>
    <n v="57505.2"/>
    <n v="20027.099999999999"/>
    <n v="-37478.1"/>
    <n v="2.87136929460581"/>
    <n v="-1.87136929460581"/>
  </r>
  <r>
    <x v="3"/>
    <x v="163"/>
    <x v="0"/>
    <x v="1"/>
    <x v="0"/>
    <x v="964"/>
    <x v="1"/>
    <x v="1"/>
    <n v="557141864"/>
    <d v="2010-02-16T00:00:00"/>
    <x v="3"/>
    <x v="2"/>
    <n v="9513"/>
    <n v="255.28"/>
    <n v="159.41999999999999"/>
    <n v="95.86"/>
    <n v="1516562.46"/>
    <n v="911916.18"/>
    <n v="-604646.28"/>
    <n v="1.66305028166076"/>
    <n v="-0.66305028166075497"/>
  </r>
  <r>
    <x v="5"/>
    <x v="74"/>
    <x v="11"/>
    <x v="0"/>
    <x v="0"/>
    <x v="379"/>
    <x v="8"/>
    <x v="5"/>
    <n v="968106496"/>
    <d v="2014-02-17T00:00:00"/>
    <x v="1"/>
    <x v="2"/>
    <n v="3080"/>
    <n v="668.27"/>
    <n v="502.54"/>
    <n v="165.73"/>
    <n v="1547823.2"/>
    <n v="510448.4"/>
    <n v="-1037374.8"/>
    <n v="3.0322814215893299"/>
    <n v="-2.0322814215893299"/>
  </r>
  <r>
    <x v="3"/>
    <x v="163"/>
    <x v="9"/>
    <x v="1"/>
    <x v="0"/>
    <x v="965"/>
    <x v="9"/>
    <x v="0"/>
    <n v="418385398"/>
    <d v="2013-12-24T00:00:00"/>
    <x v="3"/>
    <x v="22"/>
    <n v="8392"/>
    <n v="9.33"/>
    <n v="6.92"/>
    <n v="2.41"/>
    <n v="58072.639999999999"/>
    <n v="20224.72"/>
    <n v="-37847.919999999998"/>
    <n v="2.87136929460581"/>
    <n v="-1.87136929460581"/>
  </r>
  <r>
    <x v="5"/>
    <x v="150"/>
    <x v="9"/>
    <x v="0"/>
    <x v="1"/>
    <x v="7"/>
    <x v="5"/>
    <x v="0"/>
    <n v="522089898"/>
    <d v="2013-11-11T00:00:00"/>
    <x v="1"/>
    <x v="126"/>
    <n v="6858"/>
    <n v="9.33"/>
    <n v="6.92"/>
    <n v="2.41"/>
    <n v="47457.36"/>
    <n v="16527.78"/>
    <n v="-30929.58"/>
    <n v="2.87136929460581"/>
    <n v="-1.87136929460581"/>
  </r>
  <r>
    <x v="5"/>
    <x v="166"/>
    <x v="10"/>
    <x v="0"/>
    <x v="2"/>
    <x v="966"/>
    <x v="1"/>
    <x v="3"/>
    <n v="263643825"/>
    <d v="2015-06-29T00:00:00"/>
    <x v="1"/>
    <x v="142"/>
    <n v="6921"/>
    <n v="154.06"/>
    <n v="90.93"/>
    <n v="63.13"/>
    <n v="629326.53"/>
    <n v="436922.73"/>
    <n v="-192403.8"/>
    <n v="1.44036115951212"/>
    <n v="-0.44036115951211802"/>
  </r>
  <r>
    <x v="2"/>
    <x v="144"/>
    <x v="0"/>
    <x v="1"/>
    <x v="1"/>
    <x v="221"/>
    <x v="7"/>
    <x v="0"/>
    <n v="947783505"/>
    <d v="2013-10-27T00:00:00"/>
    <x v="5"/>
    <x v="124"/>
    <n v="9056"/>
    <n v="255.28"/>
    <n v="159.41999999999999"/>
    <n v="95.86"/>
    <n v="1443707.52"/>
    <n v="868108.16"/>
    <n v="-575599.35999999999"/>
    <n v="1.66305028166075"/>
    <n v="-0.66305028166075497"/>
  </r>
  <r>
    <x v="3"/>
    <x v="124"/>
    <x v="11"/>
    <x v="1"/>
    <x v="2"/>
    <x v="967"/>
    <x v="6"/>
    <x v="4"/>
    <n v="349557769"/>
    <d v="2016-06-05T00:00:00"/>
    <x v="5"/>
    <x v="187"/>
    <n v="767"/>
    <n v="668.27"/>
    <n v="502.54"/>
    <n v="165.73"/>
    <n v="385448.18"/>
    <n v="127114.91"/>
    <n v="-258333.27"/>
    <n v="3.0322814215893299"/>
    <n v="-2.0322814215893299"/>
  </r>
  <r>
    <x v="3"/>
    <x v="57"/>
    <x v="5"/>
    <x v="1"/>
    <x v="3"/>
    <x v="968"/>
    <x v="3"/>
    <x v="4"/>
    <n v="364327943"/>
    <d v="2016-08-26T00:00:00"/>
    <x v="6"/>
    <x v="41"/>
    <n v="1589"/>
    <n v="109.28"/>
    <n v="35.840000000000003"/>
    <n v="73.44"/>
    <n v="56949.760000000002"/>
    <n v="116696.16"/>
    <n v="59746.400000000001"/>
    <n v="0.48801742919390001"/>
    <n v="0.51198257080609999"/>
  </r>
  <r>
    <x v="5"/>
    <x v="150"/>
    <x v="4"/>
    <x v="0"/>
    <x v="0"/>
    <x v="969"/>
    <x v="9"/>
    <x v="7"/>
    <n v="257767856"/>
    <d v="2013-03-01T00:00:00"/>
    <x v="6"/>
    <x v="5"/>
    <n v="8092"/>
    <n v="81.73"/>
    <n v="56.67"/>
    <n v="25.06"/>
    <n v="458573.64"/>
    <n v="202785.52"/>
    <n v="-255788.12"/>
    <n v="2.2613727055067798"/>
    <n v="-1.26137270550678"/>
  </r>
  <r>
    <x v="1"/>
    <x v="136"/>
    <x v="10"/>
    <x v="0"/>
    <x v="1"/>
    <x v="350"/>
    <x v="2"/>
    <x v="7"/>
    <n v="715863835"/>
    <d v="2012-01-26T00:00:00"/>
    <x v="2"/>
    <x v="2"/>
    <n v="8872"/>
    <n v="154.06"/>
    <n v="90.93"/>
    <n v="63.13"/>
    <n v="806730.96"/>
    <n v="560089.36"/>
    <n v="-246641.6"/>
    <n v="1.44036115951212"/>
    <n v="-0.44036115951211802"/>
  </r>
  <r>
    <x v="1"/>
    <x v="120"/>
    <x v="7"/>
    <x v="1"/>
    <x v="1"/>
    <x v="750"/>
    <x v="3"/>
    <x v="1"/>
    <n v="694914710"/>
    <d v="2010-09-25T00:00:00"/>
    <x v="0"/>
    <x v="3"/>
    <n v="9560"/>
    <n v="437.2"/>
    <n v="263.33"/>
    <n v="173.87"/>
    <n v="2517434.7999999998"/>
    <n v="1662197.2"/>
    <n v="-855237.6"/>
    <n v="1.51452234428021"/>
    <n v="-0.51452234428020904"/>
  </r>
  <r>
    <x v="5"/>
    <x v="149"/>
    <x v="0"/>
    <x v="1"/>
    <x v="0"/>
    <x v="970"/>
    <x v="6"/>
    <x v="5"/>
    <n v="571531808"/>
    <d v="2014-02-22T00:00:00"/>
    <x v="0"/>
    <x v="2"/>
    <n v="7818"/>
    <n v="255.28"/>
    <n v="159.41999999999999"/>
    <n v="95.86"/>
    <n v="1246345.56"/>
    <n v="749433.48"/>
    <n v="-496912.08"/>
    <n v="1.66305028166076"/>
    <n v="-0.66305028166075497"/>
  </r>
  <r>
    <x v="0"/>
    <x v="49"/>
    <x v="3"/>
    <x v="0"/>
    <x v="1"/>
    <x v="198"/>
    <x v="10"/>
    <x v="6"/>
    <n v="792638957"/>
    <d v="2017-02-17T00:00:00"/>
    <x v="6"/>
    <x v="31"/>
    <n v="8336"/>
    <n v="205.7"/>
    <n v="117.11"/>
    <n v="88.59"/>
    <n v="976228.96"/>
    <n v="738486.24"/>
    <n v="-237742.72"/>
    <n v="1.3219324980246101"/>
    <n v="-0.32193249802460799"/>
  </r>
  <r>
    <x v="1"/>
    <x v="139"/>
    <x v="0"/>
    <x v="0"/>
    <x v="0"/>
    <x v="971"/>
    <x v="9"/>
    <x v="3"/>
    <n v="525472486"/>
    <d v="2015-11-23T00:00:00"/>
    <x v="1"/>
    <x v="122"/>
    <n v="7840"/>
    <n v="255.28"/>
    <n v="159.41999999999999"/>
    <n v="95.86"/>
    <n v="1249852.8"/>
    <n v="751542.4"/>
    <n v="-498310.40000000002"/>
    <n v="1.66305028166075"/>
    <n v="-0.66305028166075497"/>
  </r>
  <r>
    <x v="5"/>
    <x v="54"/>
    <x v="1"/>
    <x v="1"/>
    <x v="3"/>
    <x v="824"/>
    <x v="6"/>
    <x v="2"/>
    <n v="807581222"/>
    <d v="2011-04-25T00:00:00"/>
    <x v="1"/>
    <x v="49"/>
    <n v="85"/>
    <n v="152.58000000000001"/>
    <n v="97.44"/>
    <n v="55.14"/>
    <n v="8282.4"/>
    <n v="4686.8999999999996"/>
    <n v="-3595.5"/>
    <n v="1.76713819368879"/>
    <n v="-0.76713819368879199"/>
  </r>
  <r>
    <x v="1"/>
    <x v="179"/>
    <x v="9"/>
    <x v="0"/>
    <x v="2"/>
    <x v="972"/>
    <x v="5"/>
    <x v="7"/>
    <n v="496826493"/>
    <d v="2012-11-12T00:00:00"/>
    <x v="1"/>
    <x v="160"/>
    <n v="855"/>
    <n v="9.33"/>
    <n v="6.92"/>
    <n v="2.41"/>
    <n v="5916.6"/>
    <n v="2060.5500000000002"/>
    <n v="-3856.05"/>
    <n v="2.87136929460581"/>
    <n v="-1.87136929460581"/>
  </r>
  <r>
    <x v="0"/>
    <x v="172"/>
    <x v="1"/>
    <x v="0"/>
    <x v="1"/>
    <x v="973"/>
    <x v="11"/>
    <x v="7"/>
    <n v="321382129"/>
    <d v="2012-04-03T00:00:00"/>
    <x v="3"/>
    <x v="148"/>
    <n v="2969"/>
    <n v="152.58000000000001"/>
    <n v="97.44"/>
    <n v="55.14"/>
    <n v="289299.36"/>
    <n v="163710.66"/>
    <n v="-125588.7"/>
    <n v="1.76713819368879"/>
    <n v="-0.76713819368879199"/>
  </r>
  <r>
    <x v="3"/>
    <x v="30"/>
    <x v="9"/>
    <x v="0"/>
    <x v="0"/>
    <x v="974"/>
    <x v="10"/>
    <x v="6"/>
    <n v="629734456"/>
    <d v="2017-06-03T00:00:00"/>
    <x v="0"/>
    <x v="119"/>
    <n v="1274"/>
    <n v="9.33"/>
    <n v="6.92"/>
    <n v="2.41"/>
    <n v="8816.08"/>
    <n v="3070.34"/>
    <n v="-5745.74"/>
    <n v="2.87136929460581"/>
    <n v="-1.87136929460581"/>
  </r>
  <r>
    <x v="1"/>
    <x v="77"/>
    <x v="3"/>
    <x v="0"/>
    <x v="2"/>
    <x v="975"/>
    <x v="10"/>
    <x v="1"/>
    <n v="940682303"/>
    <d v="2010-09-02T00:00:00"/>
    <x v="2"/>
    <x v="181"/>
    <n v="7652"/>
    <n v="205.7"/>
    <n v="117.11"/>
    <n v="88.59"/>
    <n v="896125.72"/>
    <n v="677890.68"/>
    <n v="-218235.04"/>
    <n v="1.3219324980246101"/>
    <n v="-0.32193249802460799"/>
  </r>
  <r>
    <x v="4"/>
    <x v="158"/>
    <x v="4"/>
    <x v="1"/>
    <x v="1"/>
    <x v="976"/>
    <x v="3"/>
    <x v="7"/>
    <n v="393336999"/>
    <d v="2012-05-14T00:00:00"/>
    <x v="1"/>
    <x v="2"/>
    <n v="6014"/>
    <n v="81.73"/>
    <n v="56.67"/>
    <n v="25.06"/>
    <n v="340813.38"/>
    <n v="150710.84"/>
    <n v="-190102.54"/>
    <n v="2.2613727055067798"/>
    <n v="-1.26137270550678"/>
  </r>
  <r>
    <x v="3"/>
    <x v="110"/>
    <x v="9"/>
    <x v="1"/>
    <x v="1"/>
    <x v="564"/>
    <x v="6"/>
    <x v="7"/>
    <n v="897122371"/>
    <d v="2012-06-13T00:00:00"/>
    <x v="4"/>
    <x v="163"/>
    <n v="7300"/>
    <n v="9.33"/>
    <n v="6.92"/>
    <n v="2.41"/>
    <n v="50516"/>
    <n v="17593"/>
    <n v="-32923"/>
    <n v="2.87136929460581"/>
    <n v="-1.87136929460581"/>
  </r>
  <r>
    <x v="1"/>
    <x v="89"/>
    <x v="9"/>
    <x v="1"/>
    <x v="1"/>
    <x v="201"/>
    <x v="8"/>
    <x v="5"/>
    <n v="381774747"/>
    <d v="2014-10-23T00:00:00"/>
    <x v="2"/>
    <x v="84"/>
    <n v="4486"/>
    <n v="9.33"/>
    <n v="6.92"/>
    <n v="2.41"/>
    <n v="31043.119999999999"/>
    <n v="10811.26"/>
    <n v="-20231.86"/>
    <n v="2.87136929460581"/>
    <n v="-1.87136929460581"/>
  </r>
  <r>
    <x v="3"/>
    <x v="24"/>
    <x v="0"/>
    <x v="0"/>
    <x v="0"/>
    <x v="977"/>
    <x v="3"/>
    <x v="0"/>
    <n v="447342956"/>
    <d v="2013-09-21T00:00:00"/>
    <x v="0"/>
    <x v="32"/>
    <n v="7576"/>
    <n v="255.28"/>
    <n v="159.41999999999999"/>
    <n v="95.86"/>
    <n v="1207765.92"/>
    <n v="726235.36"/>
    <n v="-481530.56"/>
    <n v="1.66305028166076"/>
    <n v="-0.66305028166075497"/>
  </r>
  <r>
    <x v="2"/>
    <x v="165"/>
    <x v="10"/>
    <x v="0"/>
    <x v="0"/>
    <x v="978"/>
    <x v="9"/>
    <x v="2"/>
    <n v="514188325"/>
    <d v="2012-02-01T00:00:00"/>
    <x v="4"/>
    <x v="174"/>
    <n v="8607"/>
    <n v="154.06"/>
    <n v="90.93"/>
    <n v="63.13"/>
    <n v="782634.51"/>
    <n v="543359.91"/>
    <n v="-239274.6"/>
    <n v="1.44036115951212"/>
    <n v="-0.44036115951211802"/>
  </r>
  <r>
    <x v="5"/>
    <x v="174"/>
    <x v="8"/>
    <x v="0"/>
    <x v="3"/>
    <x v="979"/>
    <x v="6"/>
    <x v="6"/>
    <n v="972984683"/>
    <d v="2017-05-30T00:00:00"/>
    <x v="3"/>
    <x v="142"/>
    <n v="6644"/>
    <n v="421.89"/>
    <n v="364.69"/>
    <n v="57.2"/>
    <n v="2423000.36"/>
    <n v="380036.8"/>
    <n v="-2042963.56"/>
    <n v="6.3756993006993001"/>
    <n v="-5.3756993006993001"/>
  </r>
  <r>
    <x v="1"/>
    <x v="169"/>
    <x v="10"/>
    <x v="0"/>
    <x v="3"/>
    <x v="980"/>
    <x v="11"/>
    <x v="3"/>
    <n v="934718358"/>
    <d v="2015-12-16T00:00:00"/>
    <x v="4"/>
    <x v="101"/>
    <n v="2789"/>
    <n v="154.06"/>
    <n v="90.93"/>
    <n v="63.13"/>
    <n v="253603.77"/>
    <n v="176069.57"/>
    <n v="-77534.2"/>
    <n v="1.44036115951212"/>
    <n v="-0.44036115951211802"/>
  </r>
  <r>
    <x v="5"/>
    <x v="101"/>
    <x v="1"/>
    <x v="1"/>
    <x v="0"/>
    <x v="981"/>
    <x v="0"/>
    <x v="0"/>
    <n v="480688178"/>
    <d v="2013-11-24T00:00:00"/>
    <x v="5"/>
    <x v="2"/>
    <n v="5169"/>
    <n v="152.58000000000001"/>
    <n v="97.44"/>
    <n v="55.14"/>
    <n v="503667.36"/>
    <n v="285018.65999999997"/>
    <n v="-218648.7"/>
    <n v="1.76713819368879"/>
    <n v="-0.76713819368879199"/>
  </r>
  <r>
    <x v="3"/>
    <x v="163"/>
    <x v="11"/>
    <x v="0"/>
    <x v="1"/>
    <x v="982"/>
    <x v="7"/>
    <x v="1"/>
    <n v="212505471"/>
    <d v="2010-09-28T00:00:00"/>
    <x v="3"/>
    <x v="160"/>
    <n v="3946"/>
    <n v="668.27"/>
    <n v="502.54"/>
    <n v="165.73"/>
    <n v="1983022.84"/>
    <n v="653970.57999999996"/>
    <n v="-1329052.26"/>
    <n v="3.0322814215893299"/>
    <n v="-2.0322814215893299"/>
  </r>
  <r>
    <x v="4"/>
    <x v="158"/>
    <x v="5"/>
    <x v="0"/>
    <x v="0"/>
    <x v="983"/>
    <x v="1"/>
    <x v="1"/>
    <n v="802094066"/>
    <d v="2010-10-12T00:00:00"/>
    <x v="3"/>
    <x v="102"/>
    <n v="6313"/>
    <n v="109.28"/>
    <n v="35.840000000000003"/>
    <n v="73.44"/>
    <n v="226257.92000000001"/>
    <n v="463626.72"/>
    <n v="237368.8"/>
    <n v="0.48801742919390001"/>
    <n v="0.51198257080609999"/>
  </r>
  <r>
    <x v="1"/>
    <x v="178"/>
    <x v="8"/>
    <x v="1"/>
    <x v="1"/>
    <x v="984"/>
    <x v="4"/>
    <x v="7"/>
    <n v="741690289"/>
    <d v="2012-10-05T00:00:00"/>
    <x v="6"/>
    <x v="50"/>
    <n v="1494"/>
    <n v="421.89"/>
    <n v="364.69"/>
    <n v="57.2"/>
    <n v="544846.86"/>
    <n v="85456.8"/>
    <n v="-459390.06"/>
    <n v="6.3756993006993001"/>
    <n v="-5.3756993006993001"/>
  </r>
  <r>
    <x v="1"/>
    <x v="67"/>
    <x v="5"/>
    <x v="1"/>
    <x v="2"/>
    <x v="985"/>
    <x v="0"/>
    <x v="1"/>
    <n v="393842971"/>
    <d v="2010-01-31T00:00:00"/>
    <x v="5"/>
    <x v="2"/>
    <n v="5742"/>
    <n v="109.28"/>
    <n v="35.840000000000003"/>
    <n v="73.44"/>
    <n v="205793.28"/>
    <n v="421692.48"/>
    <n v="215899.2"/>
    <n v="0.48801742919390001"/>
    <n v="0.51198257080609999"/>
  </r>
  <r>
    <x v="0"/>
    <x v="69"/>
    <x v="1"/>
    <x v="0"/>
    <x v="0"/>
    <x v="986"/>
    <x v="6"/>
    <x v="3"/>
    <n v="641413438"/>
    <d v="2015-09-30T00:00:00"/>
    <x v="4"/>
    <x v="224"/>
    <n v="7345"/>
    <n v="152.58000000000001"/>
    <n v="97.44"/>
    <n v="55.14"/>
    <n v="715696.8"/>
    <n v="405003.3"/>
    <n v="-310693.5"/>
    <n v="1.76713819368879"/>
    <n v="-0.76713819368879199"/>
  </r>
  <r>
    <x v="5"/>
    <x v="130"/>
    <x v="7"/>
    <x v="1"/>
    <x v="0"/>
    <x v="987"/>
    <x v="11"/>
    <x v="3"/>
    <n v="637575519"/>
    <d v="2015-03-21T00:00:00"/>
    <x v="0"/>
    <x v="75"/>
    <n v="1619"/>
    <n v="437.2"/>
    <n v="263.33"/>
    <n v="173.87"/>
    <n v="426331.27"/>
    <n v="281495.53000000003"/>
    <n v="-144835.74"/>
    <n v="1.51452234428021"/>
    <n v="-0.51452234428020904"/>
  </r>
  <r>
    <x v="2"/>
    <x v="42"/>
    <x v="7"/>
    <x v="1"/>
    <x v="0"/>
    <x v="988"/>
    <x v="2"/>
    <x v="1"/>
    <n v="955815541"/>
    <d v="2010-08-13T00:00:00"/>
    <x v="6"/>
    <x v="28"/>
    <n v="5914"/>
    <n v="437.2"/>
    <n v="263.33"/>
    <n v="173.87"/>
    <n v="1557333.62"/>
    <n v="1028267.18"/>
    <n v="-529066.43999999994"/>
    <n v="1.51452234428021"/>
    <n v="-0.51452234428020904"/>
  </r>
  <r>
    <x v="5"/>
    <x v="114"/>
    <x v="3"/>
    <x v="0"/>
    <x v="3"/>
    <x v="989"/>
    <x v="2"/>
    <x v="4"/>
    <n v="439932334"/>
    <d v="2016-06-08T00:00:00"/>
    <x v="4"/>
    <x v="2"/>
    <n v="4609"/>
    <n v="205.7"/>
    <n v="117.11"/>
    <n v="88.59"/>
    <n v="539759.99"/>
    <n v="408311.31"/>
    <n v="-131448.68"/>
    <n v="1.3219324980246101"/>
    <n v="-0.32193249802460799"/>
  </r>
  <r>
    <x v="5"/>
    <x v="32"/>
    <x v="0"/>
    <x v="1"/>
    <x v="3"/>
    <x v="990"/>
    <x v="0"/>
    <x v="1"/>
    <n v="254037225"/>
    <d v="2011-01-18T00:00:00"/>
    <x v="3"/>
    <x v="80"/>
    <n v="4115"/>
    <n v="255.28"/>
    <n v="159.41999999999999"/>
    <n v="95.86"/>
    <n v="656013.30000000005"/>
    <n v="394463.9"/>
    <n v="-261549.4"/>
    <n v="1.66305028166075"/>
    <n v="-0.66305028166075497"/>
  </r>
  <r>
    <x v="4"/>
    <x v="95"/>
    <x v="7"/>
    <x v="0"/>
    <x v="0"/>
    <x v="991"/>
    <x v="4"/>
    <x v="5"/>
    <n v="732554042"/>
    <d v="2014-05-04T00:00:00"/>
    <x v="5"/>
    <x v="96"/>
    <n v="7875"/>
    <n v="437.2"/>
    <n v="263.33"/>
    <n v="173.87"/>
    <n v="2073723.75"/>
    <n v="1369226.25"/>
    <n v="-704497.5"/>
    <n v="1.51452234428021"/>
    <n v="-0.51452234428020904"/>
  </r>
  <r>
    <x v="5"/>
    <x v="126"/>
    <x v="6"/>
    <x v="0"/>
    <x v="0"/>
    <x v="992"/>
    <x v="4"/>
    <x v="1"/>
    <n v="930219113"/>
    <d v="2010-10-03T00:00:00"/>
    <x v="5"/>
    <x v="103"/>
    <n v="1362"/>
    <n v="651.21"/>
    <n v="524.96"/>
    <n v="126.25"/>
    <n v="714995.52"/>
    <n v="171952.5"/>
    <n v="-543043.02"/>
    <n v="4.1580990099009902"/>
    <n v="-3.1580990099009898"/>
  </r>
  <r>
    <x v="5"/>
    <x v="174"/>
    <x v="2"/>
    <x v="0"/>
    <x v="3"/>
    <x v="975"/>
    <x v="10"/>
    <x v="1"/>
    <n v="872081267"/>
    <d v="2010-12-01T00:00:00"/>
    <x v="4"/>
    <x v="87"/>
    <n v="7081"/>
    <n v="47.45"/>
    <n v="31.79"/>
    <n v="15.66"/>
    <n v="225104.99"/>
    <n v="110888.46"/>
    <n v="-114216.53"/>
    <n v="2.0300127713920801"/>
    <n v="-1.0300127713920799"/>
  </r>
  <r>
    <x v="3"/>
    <x v="57"/>
    <x v="6"/>
    <x v="1"/>
    <x v="3"/>
    <x v="993"/>
    <x v="0"/>
    <x v="1"/>
    <n v="203501832"/>
    <d v="2010-12-18T00:00:00"/>
    <x v="0"/>
    <x v="122"/>
    <n v="9569"/>
    <n v="651.21"/>
    <n v="524.96"/>
    <n v="126.25"/>
    <n v="5023342.24"/>
    <n v="1208086.25"/>
    <n v="-3815255.99"/>
    <n v="4.1580990099009902"/>
    <n v="-3.1580990099009898"/>
  </r>
  <r>
    <x v="5"/>
    <x v="166"/>
    <x v="5"/>
    <x v="0"/>
    <x v="2"/>
    <x v="727"/>
    <x v="4"/>
    <x v="3"/>
    <n v="440154635"/>
    <d v="2015-06-02T00:00:00"/>
    <x v="3"/>
    <x v="170"/>
    <n v="393"/>
    <n v="109.28"/>
    <n v="35.840000000000003"/>
    <n v="73.44"/>
    <n v="14085.12"/>
    <n v="28861.919999999998"/>
    <n v="14776.8"/>
    <n v="0.48801742919390001"/>
    <n v="0.51198257080609999"/>
  </r>
  <r>
    <x v="5"/>
    <x v="114"/>
    <x v="4"/>
    <x v="0"/>
    <x v="0"/>
    <x v="441"/>
    <x v="1"/>
    <x v="1"/>
    <n v="918026006"/>
    <d v="2010-09-07T00:00:00"/>
    <x v="3"/>
    <x v="68"/>
    <n v="3151"/>
    <n v="81.73"/>
    <n v="56.67"/>
    <n v="25.06"/>
    <n v="178567.17"/>
    <n v="78964.06"/>
    <n v="-99603.11"/>
    <n v="2.2613727055067798"/>
    <n v="-1.26137270550678"/>
  </r>
  <r>
    <x v="1"/>
    <x v="169"/>
    <x v="11"/>
    <x v="1"/>
    <x v="3"/>
    <x v="994"/>
    <x v="1"/>
    <x v="7"/>
    <n v="143414771"/>
    <d v="2012-03-06T00:00:00"/>
    <x v="3"/>
    <x v="2"/>
    <n v="8473"/>
    <n v="668.27"/>
    <n v="502.54"/>
    <n v="165.73"/>
    <n v="4258021.42"/>
    <n v="1404230.29"/>
    <n v="-2853791.13"/>
    <n v="3.0322814215893299"/>
    <n v="-2.0322814215893299"/>
  </r>
  <r>
    <x v="2"/>
    <x v="42"/>
    <x v="10"/>
    <x v="1"/>
    <x v="0"/>
    <x v="995"/>
    <x v="0"/>
    <x v="5"/>
    <n v="742932260"/>
    <d v="2015-01-30T00:00:00"/>
    <x v="6"/>
    <x v="3"/>
    <n v="9020"/>
    <n v="154.06"/>
    <n v="90.93"/>
    <n v="63.13"/>
    <n v="820188.6"/>
    <n v="569432.6"/>
    <n v="-250756"/>
    <n v="1.44036115951212"/>
    <n v="-0.44036115951211802"/>
  </r>
  <r>
    <x v="0"/>
    <x v="76"/>
    <x v="10"/>
    <x v="1"/>
    <x v="2"/>
    <x v="996"/>
    <x v="5"/>
    <x v="4"/>
    <n v="913502299"/>
    <d v="2017-01-14T00:00:00"/>
    <x v="0"/>
    <x v="225"/>
    <n v="4485"/>
    <n v="154.06"/>
    <n v="90.93"/>
    <n v="63.13"/>
    <n v="407821.05"/>
    <n v="283138.05"/>
    <n v="-124683"/>
    <n v="1.44036115951212"/>
    <n v="-0.44036115951211802"/>
  </r>
  <r>
    <x v="1"/>
    <x v="71"/>
    <x v="1"/>
    <x v="1"/>
    <x v="1"/>
    <x v="335"/>
    <x v="8"/>
    <x v="1"/>
    <n v="272361218"/>
    <d v="2010-03-07T00:00:00"/>
    <x v="5"/>
    <x v="2"/>
    <n v="6592"/>
    <n v="152.58000000000001"/>
    <n v="97.44"/>
    <n v="55.14"/>
    <n v="642324.47999999998"/>
    <n v="363482.88"/>
    <n v="-278841.59999999998"/>
    <n v="1.76713819368879"/>
    <n v="-0.76713819368879199"/>
  </r>
  <r>
    <x v="0"/>
    <x v="13"/>
    <x v="10"/>
    <x v="1"/>
    <x v="1"/>
    <x v="997"/>
    <x v="6"/>
    <x v="3"/>
    <n v="307057845"/>
    <d v="2015-02-07T00:00:00"/>
    <x v="0"/>
    <x v="2"/>
    <n v="4095"/>
    <n v="154.06"/>
    <n v="90.93"/>
    <n v="63.13"/>
    <n v="372358.35"/>
    <n v="258517.35"/>
    <n v="-113841"/>
    <n v="1.44036115951212"/>
    <n v="-0.44036115951211802"/>
  </r>
  <r>
    <x v="2"/>
    <x v="121"/>
    <x v="2"/>
    <x v="0"/>
    <x v="1"/>
    <x v="998"/>
    <x v="2"/>
    <x v="5"/>
    <n v="325453507"/>
    <d v="2014-12-11T00:00:00"/>
    <x v="2"/>
    <x v="102"/>
    <n v="7780"/>
    <n v="47.45"/>
    <n v="31.79"/>
    <n v="15.66"/>
    <n v="247326.2"/>
    <n v="121834.8"/>
    <n v="-125491.4"/>
    <n v="2.0300127713920801"/>
    <n v="-1.0300127713920799"/>
  </r>
  <r>
    <x v="5"/>
    <x v="78"/>
    <x v="0"/>
    <x v="0"/>
    <x v="2"/>
    <x v="999"/>
    <x v="5"/>
    <x v="2"/>
    <n v="605722033"/>
    <d v="2011-07-20T00:00:00"/>
    <x v="4"/>
    <x v="2"/>
    <n v="5465"/>
    <n v="255.28"/>
    <n v="159.41999999999999"/>
    <n v="95.86"/>
    <n v="871230.3"/>
    <n v="523874.9"/>
    <n v="-347355.4"/>
    <n v="1.66305028166076"/>
    <n v="-0.66305028166075497"/>
  </r>
  <r>
    <x v="1"/>
    <x v="116"/>
    <x v="10"/>
    <x v="0"/>
    <x v="0"/>
    <x v="1000"/>
    <x v="10"/>
    <x v="6"/>
    <n v="146349751"/>
    <d v="2017-06-13T00:00:00"/>
    <x v="3"/>
    <x v="62"/>
    <n v="6999"/>
    <n v="154.06"/>
    <n v="90.93"/>
    <n v="63.13"/>
    <n v="636419.06999999995"/>
    <n v="441846.87"/>
    <n v="-194572.2"/>
    <n v="1.44036115951212"/>
    <n v="-0.44036115951211802"/>
  </r>
  <r>
    <x v="2"/>
    <x v="12"/>
    <x v="9"/>
    <x v="0"/>
    <x v="1"/>
    <x v="1001"/>
    <x v="5"/>
    <x v="1"/>
    <n v="716135489"/>
    <d v="2010-11-13T00:00:00"/>
    <x v="0"/>
    <x v="131"/>
    <n v="9260"/>
    <n v="9.33"/>
    <n v="6.92"/>
    <n v="2.41"/>
    <n v="64079.199999999997"/>
    <n v="22316.6"/>
    <n v="-41762.6"/>
    <n v="2.87136929460581"/>
    <n v="-1.87136929460581"/>
  </r>
  <r>
    <x v="1"/>
    <x v="179"/>
    <x v="8"/>
    <x v="1"/>
    <x v="1"/>
    <x v="1002"/>
    <x v="11"/>
    <x v="6"/>
    <n v="104190576"/>
    <d v="2017-12-03T00:00:00"/>
    <x v="5"/>
    <x v="198"/>
    <n v="1162"/>
    <n v="421.89"/>
    <n v="364.69"/>
    <n v="57.2"/>
    <n v="423769.78"/>
    <n v="66466.399999999994"/>
    <n v="-357303.38"/>
    <n v="6.3756993006993001"/>
    <n v="-5.3756993006993001"/>
  </r>
  <r>
    <x v="2"/>
    <x v="37"/>
    <x v="0"/>
    <x v="1"/>
    <x v="0"/>
    <x v="398"/>
    <x v="6"/>
    <x v="0"/>
    <n v="669938838"/>
    <d v="2013-10-05T00:00:00"/>
    <x v="0"/>
    <x v="141"/>
    <n v="8645"/>
    <n v="255.28"/>
    <n v="159.41999999999999"/>
    <n v="95.86"/>
    <n v="1378185.9"/>
    <n v="828709.7"/>
    <n v="-549476.19999999995"/>
    <n v="1.66305028166076"/>
    <n v="-0.66305028166075497"/>
  </r>
  <r>
    <x v="4"/>
    <x v="45"/>
    <x v="6"/>
    <x v="1"/>
    <x v="2"/>
    <x v="1003"/>
    <x v="10"/>
    <x v="3"/>
    <n v="793116605"/>
    <d v="2015-07-02T00:00:00"/>
    <x v="2"/>
    <x v="226"/>
    <n v="9683"/>
    <n v="651.21"/>
    <n v="524.96"/>
    <n v="126.25"/>
    <n v="5083187.68"/>
    <n v="1222478.75"/>
    <n v="-3860708.93"/>
    <n v="4.1580990099009902"/>
    <n v="-3.1580990099009898"/>
  </r>
  <r>
    <x v="2"/>
    <x v="37"/>
    <x v="11"/>
    <x v="1"/>
    <x v="0"/>
    <x v="1004"/>
    <x v="10"/>
    <x v="0"/>
    <n v="723772704"/>
    <d v="2013-02-15T00:00:00"/>
    <x v="6"/>
    <x v="69"/>
    <n v="9282"/>
    <n v="668.27"/>
    <n v="502.54"/>
    <n v="165.73"/>
    <n v="4664576.28"/>
    <n v="1538305.86"/>
    <n v="-3126270.42"/>
    <n v="3.0322814215893299"/>
    <n v="-2.0322814215893299"/>
  </r>
  <r>
    <x v="1"/>
    <x v="73"/>
    <x v="3"/>
    <x v="0"/>
    <x v="1"/>
    <x v="1005"/>
    <x v="8"/>
    <x v="0"/>
    <n v="332268464"/>
    <d v="2013-12-14T00:00:00"/>
    <x v="0"/>
    <x v="60"/>
    <n v="4477"/>
    <n v="205.7"/>
    <n v="117.11"/>
    <n v="88.59"/>
    <n v="524301.47"/>
    <n v="396617.43"/>
    <n v="-127684.04"/>
    <n v="1.3219324980246101"/>
    <n v="-0.32193249802460799"/>
  </r>
  <r>
    <x v="1"/>
    <x v="132"/>
    <x v="8"/>
    <x v="0"/>
    <x v="0"/>
    <x v="1006"/>
    <x v="9"/>
    <x v="0"/>
    <n v="459277713"/>
    <d v="2013-04-12T00:00:00"/>
    <x v="6"/>
    <x v="2"/>
    <n v="9336"/>
    <n v="421.89"/>
    <n v="364.69"/>
    <n v="57.2"/>
    <n v="3404745.84"/>
    <n v="534019.19999999995"/>
    <n v="-2870726.64"/>
    <n v="6.3756993006993001"/>
    <n v="-5.3756993006993001"/>
  </r>
  <r>
    <x v="1"/>
    <x v="178"/>
    <x v="9"/>
    <x v="1"/>
    <x v="2"/>
    <x v="1007"/>
    <x v="2"/>
    <x v="1"/>
    <n v="665786778"/>
    <d v="2010-08-15T00:00:00"/>
    <x v="5"/>
    <x v="65"/>
    <n v="9958"/>
    <n v="9.33"/>
    <n v="6.92"/>
    <n v="2.41"/>
    <n v="68909.36"/>
    <n v="23998.78"/>
    <n v="-44910.58"/>
    <n v="2.87136929460581"/>
    <n v="-1.87136929460581"/>
  </r>
  <r>
    <x v="2"/>
    <x v="137"/>
    <x v="11"/>
    <x v="0"/>
    <x v="0"/>
    <x v="1008"/>
    <x v="5"/>
    <x v="0"/>
    <n v="583094489"/>
    <d v="2013-11-13T00:00:00"/>
    <x v="4"/>
    <x v="96"/>
    <n v="9472"/>
    <n v="668.27"/>
    <n v="502.54"/>
    <n v="165.73"/>
    <n v="4760058.88"/>
    <n v="1569794.56"/>
    <n v="-3190264.32"/>
    <n v="3.0322814215893299"/>
    <n v="-2.0322814215893299"/>
  </r>
  <r>
    <x v="5"/>
    <x v="161"/>
    <x v="3"/>
    <x v="1"/>
    <x v="0"/>
    <x v="602"/>
    <x v="7"/>
    <x v="2"/>
    <n v="362812173"/>
    <d v="2011-09-30T00:00:00"/>
    <x v="6"/>
    <x v="26"/>
    <n v="3039"/>
    <n v="205.7"/>
    <n v="117.11"/>
    <n v="88.59"/>
    <n v="355897.29"/>
    <n v="269225.01"/>
    <n v="-86672.28"/>
    <n v="1.3219324980246101"/>
    <n v="-0.32193249802460799"/>
  </r>
  <r>
    <x v="0"/>
    <x v="69"/>
    <x v="1"/>
    <x v="0"/>
    <x v="1"/>
    <x v="1009"/>
    <x v="3"/>
    <x v="7"/>
    <n v="226863658"/>
    <d v="2012-09-16T00:00:00"/>
    <x v="5"/>
    <x v="78"/>
    <n v="2853"/>
    <n v="152.58000000000001"/>
    <n v="97.44"/>
    <n v="55.14"/>
    <n v="277996.32"/>
    <n v="157314.42000000001"/>
    <n v="-120681.9"/>
    <n v="1.76713819368879"/>
    <n v="-0.76713819368879199"/>
  </r>
  <r>
    <x v="1"/>
    <x v="66"/>
    <x v="0"/>
    <x v="0"/>
    <x v="2"/>
    <x v="1010"/>
    <x v="10"/>
    <x v="1"/>
    <n v="917485272"/>
    <d v="2010-03-10T00:00:00"/>
    <x v="4"/>
    <x v="25"/>
    <n v="3136"/>
    <n v="255.28"/>
    <n v="159.41999999999999"/>
    <n v="95.86"/>
    <n v="499941.12"/>
    <n v="300616.96000000002"/>
    <n v="-199324.16"/>
    <n v="1.66305028166076"/>
    <n v="-0.66305028166075497"/>
  </r>
  <r>
    <x v="1"/>
    <x v="169"/>
    <x v="4"/>
    <x v="1"/>
    <x v="2"/>
    <x v="1011"/>
    <x v="6"/>
    <x v="7"/>
    <n v="547225844"/>
    <d v="2012-05-30T00:00:00"/>
    <x v="4"/>
    <x v="22"/>
    <n v="5143"/>
    <n v="81.73"/>
    <n v="56.67"/>
    <n v="25.06"/>
    <n v="291453.81"/>
    <n v="128883.58"/>
    <n v="-162570.23000000001"/>
    <n v="2.2613727055067798"/>
    <n v="-1.26137270550678"/>
  </r>
  <r>
    <x v="5"/>
    <x v="145"/>
    <x v="11"/>
    <x v="1"/>
    <x v="0"/>
    <x v="417"/>
    <x v="8"/>
    <x v="1"/>
    <n v="448946702"/>
    <d v="2010-02-28T00:00:00"/>
    <x v="5"/>
    <x v="2"/>
    <n v="2161"/>
    <n v="668.27"/>
    <n v="502.54"/>
    <n v="165.73"/>
    <n v="1085988.94"/>
    <n v="358142.53"/>
    <n v="-727846.41"/>
    <n v="3.0322814215893299"/>
    <n v="-2.0322814215893299"/>
  </r>
  <r>
    <x v="5"/>
    <x v="117"/>
    <x v="7"/>
    <x v="0"/>
    <x v="3"/>
    <x v="1012"/>
    <x v="8"/>
    <x v="4"/>
    <n v="225821673"/>
    <d v="2016-03-08T00:00:00"/>
    <x v="3"/>
    <x v="2"/>
    <n v="4506"/>
    <n v="437.2"/>
    <n v="263.33"/>
    <n v="173.87"/>
    <n v="1186564.98"/>
    <n v="783458.22"/>
    <n v="-403106.76"/>
    <n v="1.51452234428021"/>
    <n v="-0.51452234428020904"/>
  </r>
  <r>
    <x v="2"/>
    <x v="48"/>
    <x v="2"/>
    <x v="0"/>
    <x v="2"/>
    <x v="1013"/>
    <x v="8"/>
    <x v="5"/>
    <n v="901337087"/>
    <d v="2014-10-25T00:00:00"/>
    <x v="0"/>
    <x v="227"/>
    <n v="4529"/>
    <n v="47.45"/>
    <n v="31.79"/>
    <n v="15.66"/>
    <n v="143976.91"/>
    <n v="70924.14"/>
    <n v="-73052.77"/>
    <n v="2.0300127713920801"/>
    <n v="-1.0300127713920799"/>
  </r>
  <r>
    <x v="1"/>
    <x v="36"/>
    <x v="11"/>
    <x v="1"/>
    <x v="2"/>
    <x v="465"/>
    <x v="2"/>
    <x v="3"/>
    <n v="869291770"/>
    <d v="2015-08-21T00:00:00"/>
    <x v="6"/>
    <x v="3"/>
    <n v="1607"/>
    <n v="668.27"/>
    <n v="502.54"/>
    <n v="165.73"/>
    <n v="807581.78"/>
    <n v="266328.11"/>
    <n v="-541253.67000000004"/>
    <n v="3.0322814215893299"/>
    <n v="-2.0322814215893299"/>
  </r>
  <r>
    <x v="0"/>
    <x v="172"/>
    <x v="0"/>
    <x v="1"/>
    <x v="2"/>
    <x v="1014"/>
    <x v="5"/>
    <x v="3"/>
    <n v="843797051"/>
    <d v="2015-10-21T00:00:00"/>
    <x v="4"/>
    <x v="30"/>
    <n v="7153"/>
    <n v="255.28"/>
    <n v="159.41999999999999"/>
    <n v="95.86"/>
    <n v="1140331.26"/>
    <n v="685686.58"/>
    <n v="-454644.68"/>
    <n v="1.66305028166076"/>
    <n v="-0.66305028166075497"/>
  </r>
  <r>
    <x v="1"/>
    <x v="178"/>
    <x v="5"/>
    <x v="1"/>
    <x v="2"/>
    <x v="1015"/>
    <x v="0"/>
    <x v="6"/>
    <n v="709276759"/>
    <d v="2017-01-03T00:00:00"/>
    <x v="3"/>
    <x v="2"/>
    <n v="9610"/>
    <n v="109.28"/>
    <n v="35.840000000000003"/>
    <n v="73.44"/>
    <n v="344422.40000000002"/>
    <n v="705758.4"/>
    <n v="361336"/>
    <n v="0.48801742919390001"/>
    <n v="0.51198257080609999"/>
  </r>
  <r>
    <x v="2"/>
    <x v="164"/>
    <x v="9"/>
    <x v="0"/>
    <x v="0"/>
    <x v="823"/>
    <x v="6"/>
    <x v="5"/>
    <n v="870467221"/>
    <d v="2014-05-28T00:00:00"/>
    <x v="4"/>
    <x v="69"/>
    <n v="9449"/>
    <n v="9.33"/>
    <n v="6.92"/>
    <n v="2.41"/>
    <n v="65387.08"/>
    <n v="22772.09"/>
    <n v="-42614.99"/>
    <n v="2.87136929460581"/>
    <n v="-1.87136929460581"/>
  </r>
  <r>
    <x v="5"/>
    <x v="162"/>
    <x v="0"/>
    <x v="0"/>
    <x v="0"/>
    <x v="1016"/>
    <x v="10"/>
    <x v="3"/>
    <n v="902417266"/>
    <d v="2015-04-15T00:00:00"/>
    <x v="4"/>
    <x v="166"/>
    <n v="4178"/>
    <n v="255.28"/>
    <n v="159.41999999999999"/>
    <n v="95.86"/>
    <n v="666056.76"/>
    <n v="400503.08"/>
    <n v="-265553.68"/>
    <n v="1.66305028166075"/>
    <n v="-0.66305028166075497"/>
  </r>
  <r>
    <x v="4"/>
    <x v="45"/>
    <x v="6"/>
    <x v="1"/>
    <x v="0"/>
    <x v="79"/>
    <x v="0"/>
    <x v="7"/>
    <n v="900488221"/>
    <d v="2013-02-14T00:00:00"/>
    <x v="2"/>
    <x v="39"/>
    <n v="3330"/>
    <n v="651.21"/>
    <n v="524.96"/>
    <n v="126.25"/>
    <n v="1748116.8"/>
    <n v="420412.5"/>
    <n v="-1327704.3"/>
    <n v="4.1580990099009902"/>
    <n v="-3.1580990099009898"/>
  </r>
  <r>
    <x v="2"/>
    <x v="137"/>
    <x v="5"/>
    <x v="0"/>
    <x v="3"/>
    <x v="1017"/>
    <x v="3"/>
    <x v="0"/>
    <n v="130353915"/>
    <d v="2013-01-10T00:00:00"/>
    <x v="2"/>
    <x v="2"/>
    <n v="3475"/>
    <n v="109.28"/>
    <n v="35.840000000000003"/>
    <n v="73.44"/>
    <n v="124544"/>
    <n v="255204"/>
    <n v="130660"/>
    <n v="0.48801742919390001"/>
    <n v="0.51198257080609999"/>
  </r>
  <r>
    <x v="5"/>
    <x v="145"/>
    <x v="7"/>
    <x v="1"/>
    <x v="3"/>
    <x v="1018"/>
    <x v="9"/>
    <x v="4"/>
    <n v="178000676"/>
    <d v="2016-07-16T00:00:00"/>
    <x v="0"/>
    <x v="2"/>
    <n v="3210"/>
    <n v="437.2"/>
    <n v="263.33"/>
    <n v="173.87"/>
    <n v="845289.3"/>
    <n v="558122.69999999995"/>
    <n v="-287166.59999999998"/>
    <n v="1.51452234428021"/>
    <n v="-0.51452234428020904"/>
  </r>
  <r>
    <x v="5"/>
    <x v="87"/>
    <x v="2"/>
    <x v="0"/>
    <x v="2"/>
    <x v="396"/>
    <x v="8"/>
    <x v="1"/>
    <n v="899727332"/>
    <d v="2010-07-13T00:00:00"/>
    <x v="3"/>
    <x v="9"/>
    <n v="8166"/>
    <n v="47.45"/>
    <n v="31.79"/>
    <n v="15.66"/>
    <n v="259597.14"/>
    <n v="127879.56"/>
    <n v="-131717.57999999999"/>
    <n v="2.0300127713920801"/>
    <n v="-1.0300127713920799"/>
  </r>
  <r>
    <x v="2"/>
    <x v="104"/>
    <x v="0"/>
    <x v="1"/>
    <x v="1"/>
    <x v="183"/>
    <x v="10"/>
    <x v="4"/>
    <n v="872145211"/>
    <d v="2016-02-26T00:00:00"/>
    <x v="6"/>
    <x v="228"/>
    <n v="6004"/>
    <n v="255.28"/>
    <n v="159.41999999999999"/>
    <n v="95.86"/>
    <n v="957157.68"/>
    <n v="575543.43999999994"/>
    <n v="-381614.24"/>
    <n v="1.66305028166076"/>
    <n v="-0.66305028166075497"/>
  </r>
  <r>
    <x v="5"/>
    <x v="78"/>
    <x v="6"/>
    <x v="0"/>
    <x v="1"/>
    <x v="1019"/>
    <x v="11"/>
    <x v="0"/>
    <n v="542178142"/>
    <d v="2013-03-26T00:00:00"/>
    <x v="3"/>
    <x v="75"/>
    <n v="1415"/>
    <n v="651.21"/>
    <n v="524.96"/>
    <n v="126.25"/>
    <n v="742818.4"/>
    <n v="178643.75"/>
    <n v="-564174.65"/>
    <n v="4.1580990099009902"/>
    <n v="-3.1580990099009898"/>
  </r>
  <r>
    <x v="1"/>
    <x v="120"/>
    <x v="2"/>
    <x v="0"/>
    <x v="1"/>
    <x v="1020"/>
    <x v="7"/>
    <x v="7"/>
    <n v="877062451"/>
    <d v="2012-10-29T00:00:00"/>
    <x v="1"/>
    <x v="148"/>
    <n v="1124"/>
    <n v="47.45"/>
    <n v="31.79"/>
    <n v="15.66"/>
    <n v="35731.96"/>
    <n v="17601.84"/>
    <n v="-18130.12"/>
    <n v="2.0300127713920801"/>
    <n v="-1.0300127713920799"/>
  </r>
  <r>
    <x v="5"/>
    <x v="183"/>
    <x v="4"/>
    <x v="1"/>
    <x v="0"/>
    <x v="1021"/>
    <x v="9"/>
    <x v="3"/>
    <n v="214346969"/>
    <d v="2015-12-20T00:00:00"/>
    <x v="5"/>
    <x v="22"/>
    <n v="8886"/>
    <n v="81.73"/>
    <n v="56.67"/>
    <n v="25.06"/>
    <n v="503569.62"/>
    <n v="222683.16"/>
    <n v="-280886.46000000002"/>
    <n v="2.2613727055067798"/>
    <n v="-1.26137270550678"/>
  </r>
  <r>
    <x v="1"/>
    <x v="80"/>
    <x v="0"/>
    <x v="0"/>
    <x v="2"/>
    <x v="1022"/>
    <x v="5"/>
    <x v="4"/>
    <n v="111893022"/>
    <d v="2016-02-12T00:00:00"/>
    <x v="6"/>
    <x v="2"/>
    <n v="486"/>
    <n v="255.28"/>
    <n v="159.41999999999999"/>
    <n v="95.86"/>
    <n v="77478.12"/>
    <n v="46587.96"/>
    <n v="-30890.16"/>
    <n v="1.66305028166076"/>
    <n v="-0.66305028166075497"/>
  </r>
  <r>
    <x v="1"/>
    <x v="159"/>
    <x v="2"/>
    <x v="0"/>
    <x v="0"/>
    <x v="948"/>
    <x v="5"/>
    <x v="5"/>
    <n v="397874438"/>
    <d v="2014-01-12T00:00:00"/>
    <x v="5"/>
    <x v="2"/>
    <n v="8743"/>
    <n v="47.45"/>
    <n v="31.79"/>
    <n v="15.66"/>
    <n v="277939.96999999997"/>
    <n v="136915.38"/>
    <n v="-141024.59"/>
    <n v="2.0300127713920801"/>
    <n v="-1.0300127713920799"/>
  </r>
  <r>
    <x v="1"/>
    <x v="17"/>
    <x v="5"/>
    <x v="1"/>
    <x v="1"/>
    <x v="1023"/>
    <x v="11"/>
    <x v="1"/>
    <n v="520777547"/>
    <d v="2010-04-15T00:00:00"/>
    <x v="2"/>
    <x v="207"/>
    <n v="8504"/>
    <n v="109.28"/>
    <n v="35.840000000000003"/>
    <n v="73.44"/>
    <n v="304783.35999999999"/>
    <n v="624533.76000000001"/>
    <n v="319750.40000000002"/>
    <n v="0.48801742919390001"/>
    <n v="0.51198257080609999"/>
  </r>
  <r>
    <x v="2"/>
    <x v="155"/>
    <x v="9"/>
    <x v="1"/>
    <x v="1"/>
    <x v="1024"/>
    <x v="2"/>
    <x v="3"/>
    <n v="899401175"/>
    <d v="2015-08-15T00:00:00"/>
    <x v="0"/>
    <x v="65"/>
    <n v="1649"/>
    <n v="9.33"/>
    <n v="6.92"/>
    <n v="2.41"/>
    <n v="11411.08"/>
    <n v="3974.09"/>
    <n v="-7436.99"/>
    <n v="2.87136929460581"/>
    <n v="-1.87136929460581"/>
  </r>
  <r>
    <x v="1"/>
    <x v="167"/>
    <x v="11"/>
    <x v="0"/>
    <x v="1"/>
    <x v="631"/>
    <x v="8"/>
    <x v="5"/>
    <n v="672856652"/>
    <d v="2014-03-08T00:00:00"/>
    <x v="0"/>
    <x v="2"/>
    <n v="2091"/>
    <n v="668.27"/>
    <n v="502.54"/>
    <n v="165.73"/>
    <n v="1050811.1399999999"/>
    <n v="346541.43"/>
    <n v="-704269.71"/>
    <n v="3.0322814215893299"/>
    <n v="-2.0322814215893299"/>
  </r>
  <r>
    <x v="3"/>
    <x v="61"/>
    <x v="8"/>
    <x v="1"/>
    <x v="2"/>
    <x v="1025"/>
    <x v="6"/>
    <x v="1"/>
    <n v="850567805"/>
    <d v="2010-07-18T00:00:00"/>
    <x v="5"/>
    <x v="5"/>
    <n v="770"/>
    <n v="421.89"/>
    <n v="364.69"/>
    <n v="57.2"/>
    <n v="280811.3"/>
    <n v="44044"/>
    <n v="-236767.3"/>
    <n v="6.3756993006993001"/>
    <n v="-5.3756993006993001"/>
  </r>
  <r>
    <x v="3"/>
    <x v="94"/>
    <x v="1"/>
    <x v="0"/>
    <x v="2"/>
    <x v="1026"/>
    <x v="8"/>
    <x v="3"/>
    <n v="262270963"/>
    <d v="2015-12-07T00:00:00"/>
    <x v="1"/>
    <x v="100"/>
    <n v="661"/>
    <n v="152.58000000000001"/>
    <n v="97.44"/>
    <n v="55.14"/>
    <n v="64407.839999999997"/>
    <n v="36447.54"/>
    <n v="-27960.3"/>
    <n v="1.76713819368879"/>
    <n v="-0.76713819368879199"/>
  </r>
  <r>
    <x v="3"/>
    <x v="163"/>
    <x v="3"/>
    <x v="1"/>
    <x v="3"/>
    <x v="462"/>
    <x v="1"/>
    <x v="4"/>
    <n v="508014953"/>
    <d v="2016-05-18T00:00:00"/>
    <x v="4"/>
    <x v="71"/>
    <n v="1769"/>
    <n v="205.7"/>
    <n v="117.11"/>
    <n v="88.59"/>
    <n v="207167.59"/>
    <n v="156715.71"/>
    <n v="-50451.88"/>
    <n v="1.3219324980246101"/>
    <n v="-0.32193249802460799"/>
  </r>
  <r>
    <x v="0"/>
    <x v="69"/>
    <x v="9"/>
    <x v="1"/>
    <x v="1"/>
    <x v="822"/>
    <x v="7"/>
    <x v="3"/>
    <n v="108161103"/>
    <d v="2016-01-17T00:00:00"/>
    <x v="5"/>
    <x v="94"/>
    <n v="6129"/>
    <n v="9.33"/>
    <n v="6.92"/>
    <n v="2.41"/>
    <n v="42412.68"/>
    <n v="14770.89"/>
    <n v="-27641.79"/>
    <n v="2.87136929460581"/>
    <n v="-1.87136929460581"/>
  </r>
  <r>
    <x v="1"/>
    <x v="108"/>
    <x v="6"/>
    <x v="0"/>
    <x v="2"/>
    <x v="1027"/>
    <x v="1"/>
    <x v="5"/>
    <n v="353383243"/>
    <d v="2014-09-06T00:00:00"/>
    <x v="0"/>
    <x v="229"/>
    <n v="2809"/>
    <n v="651.21"/>
    <n v="524.96"/>
    <n v="126.25"/>
    <n v="1474612.64"/>
    <n v="354636.25"/>
    <n v="-1119976.3899999999"/>
    <n v="4.1580990099009902"/>
    <n v="-3.1580990099009898"/>
  </r>
  <r>
    <x v="1"/>
    <x v="157"/>
    <x v="6"/>
    <x v="1"/>
    <x v="2"/>
    <x v="1028"/>
    <x v="9"/>
    <x v="7"/>
    <n v="354667699"/>
    <d v="2012-12-29T00:00:00"/>
    <x v="0"/>
    <x v="32"/>
    <n v="2908"/>
    <n v="651.21"/>
    <n v="524.96"/>
    <n v="126.25"/>
    <n v="1526583.68"/>
    <n v="367135"/>
    <n v="-1159448.68"/>
    <n v="4.1580990099009902"/>
    <n v="-3.1580990099009898"/>
  </r>
  <r>
    <x v="6"/>
    <x v="171"/>
    <x v="10"/>
    <x v="1"/>
    <x v="1"/>
    <x v="1029"/>
    <x v="2"/>
    <x v="1"/>
    <n v="193313300"/>
    <d v="2010-02-13T00:00:00"/>
    <x v="0"/>
    <x v="2"/>
    <n v="4556"/>
    <n v="154.06"/>
    <n v="90.93"/>
    <n v="63.13"/>
    <n v="414277.08"/>
    <n v="287620.28000000003"/>
    <n v="-126656.8"/>
    <n v="1.44036115951212"/>
    <n v="-0.44036115951211802"/>
  </r>
  <r>
    <x v="2"/>
    <x v="90"/>
    <x v="2"/>
    <x v="0"/>
    <x v="0"/>
    <x v="1030"/>
    <x v="9"/>
    <x v="7"/>
    <n v="470931375"/>
    <d v="2013-10-01T00:00:00"/>
    <x v="3"/>
    <x v="230"/>
    <n v="7914"/>
    <n v="47.45"/>
    <n v="31.79"/>
    <n v="15.66"/>
    <n v="251586.06"/>
    <n v="123933.24"/>
    <n v="-127652.82"/>
    <n v="2.0300127713920801"/>
    <n v="-1.0300127713920799"/>
  </r>
  <r>
    <x v="6"/>
    <x v="180"/>
    <x v="1"/>
    <x v="1"/>
    <x v="0"/>
    <x v="1031"/>
    <x v="5"/>
    <x v="1"/>
    <n v="959445750"/>
    <d v="2010-11-23T00:00:00"/>
    <x v="3"/>
    <x v="44"/>
    <n v="173"/>
    <n v="152.58000000000001"/>
    <n v="97.44"/>
    <n v="55.14"/>
    <n v="16857.12"/>
    <n v="9539.2199999999993"/>
    <n v="-7317.9"/>
    <n v="1.76713819368879"/>
    <n v="-0.76713819368879199"/>
  </r>
  <r>
    <x v="2"/>
    <x v="164"/>
    <x v="5"/>
    <x v="0"/>
    <x v="1"/>
    <x v="1032"/>
    <x v="5"/>
    <x v="4"/>
    <n v="151092755"/>
    <d v="2016-11-11T00:00:00"/>
    <x v="6"/>
    <x v="61"/>
    <n v="559"/>
    <n v="109.28"/>
    <n v="35.840000000000003"/>
    <n v="73.44"/>
    <n v="20034.560000000001"/>
    <n v="41052.959999999999"/>
    <n v="21018.400000000001"/>
    <n v="0.48801742919390001"/>
    <n v="0.51198257080609999"/>
  </r>
  <r>
    <x v="6"/>
    <x v="18"/>
    <x v="9"/>
    <x v="0"/>
    <x v="2"/>
    <x v="990"/>
    <x v="0"/>
    <x v="1"/>
    <n v="208421218"/>
    <d v="2011-08-01T00:00:00"/>
    <x v="1"/>
    <x v="218"/>
    <n v="5325"/>
    <n v="9.33"/>
    <n v="6.92"/>
    <n v="2.41"/>
    <n v="36849"/>
    <n v="12833.25"/>
    <n v="-24015.75"/>
    <n v="2.87136929460581"/>
    <n v="-1.87136929460581"/>
  </r>
  <r>
    <x v="1"/>
    <x v="36"/>
    <x v="1"/>
    <x v="0"/>
    <x v="2"/>
    <x v="601"/>
    <x v="4"/>
    <x v="7"/>
    <n v="214292466"/>
    <d v="2012-04-13T00:00:00"/>
    <x v="6"/>
    <x v="45"/>
    <n v="2758"/>
    <n v="152.58000000000001"/>
    <n v="97.44"/>
    <n v="55.14"/>
    <n v="268739.52"/>
    <n v="152076.12"/>
    <n v="-116663.4"/>
    <n v="1.76713819368879"/>
    <n v="-0.76713819368879199"/>
  </r>
  <r>
    <x v="2"/>
    <x v="170"/>
    <x v="0"/>
    <x v="0"/>
    <x v="2"/>
    <x v="1033"/>
    <x v="11"/>
    <x v="5"/>
    <n v="221880328"/>
    <d v="2014-03-30T00:00:00"/>
    <x v="5"/>
    <x v="22"/>
    <n v="8175"/>
    <n v="255.28"/>
    <n v="159.41999999999999"/>
    <n v="95.86"/>
    <n v="1303258.5"/>
    <n v="783655.5"/>
    <n v="-519603"/>
    <n v="1.66305028166076"/>
    <n v="-0.66305028166075497"/>
  </r>
  <r>
    <x v="4"/>
    <x v="115"/>
    <x v="2"/>
    <x v="0"/>
    <x v="3"/>
    <x v="1034"/>
    <x v="1"/>
    <x v="2"/>
    <n v="804671132"/>
    <d v="2011-10-06T00:00:00"/>
    <x v="2"/>
    <x v="125"/>
    <n v="8924"/>
    <n v="47.45"/>
    <n v="31.79"/>
    <n v="15.66"/>
    <n v="283693.96000000002"/>
    <n v="139749.84"/>
    <n v="-143944.12"/>
    <n v="2.0300127713920801"/>
    <n v="-1.0300127713920799"/>
  </r>
  <r>
    <x v="0"/>
    <x v="25"/>
    <x v="3"/>
    <x v="0"/>
    <x v="3"/>
    <x v="1035"/>
    <x v="9"/>
    <x v="1"/>
    <n v="806463706"/>
    <d v="2010-12-16T00:00:00"/>
    <x v="2"/>
    <x v="22"/>
    <n v="9387"/>
    <n v="205.7"/>
    <n v="117.11"/>
    <n v="88.59"/>
    <n v="1099311.57"/>
    <n v="831594.33"/>
    <n v="-267717.24"/>
    <n v="1.3219324980246101"/>
    <n v="-0.32193249802460799"/>
  </r>
  <r>
    <x v="3"/>
    <x v="21"/>
    <x v="10"/>
    <x v="1"/>
    <x v="0"/>
    <x v="1036"/>
    <x v="4"/>
    <x v="0"/>
    <n v="491369378"/>
    <d v="2013-06-04T00:00:00"/>
    <x v="3"/>
    <x v="216"/>
    <n v="5973"/>
    <n v="154.06"/>
    <n v="90.93"/>
    <n v="63.13"/>
    <n v="543124.89"/>
    <n v="377075.49"/>
    <n v="-166049.4"/>
    <n v="1.44036115951212"/>
    <n v="-0.44036115951211802"/>
  </r>
  <r>
    <x v="3"/>
    <x v="5"/>
    <x v="7"/>
    <x v="0"/>
    <x v="1"/>
    <x v="149"/>
    <x v="11"/>
    <x v="4"/>
    <n v="193811976"/>
    <d v="2016-03-18T00:00:00"/>
    <x v="6"/>
    <x v="65"/>
    <n v="2126"/>
    <n v="437.2"/>
    <n v="263.33"/>
    <n v="173.87"/>
    <n v="559839.57999999996"/>
    <n v="369647.62"/>
    <n v="-190191.96"/>
    <n v="1.51452234428021"/>
    <n v="-0.51452234428020904"/>
  </r>
  <r>
    <x v="3"/>
    <x v="50"/>
    <x v="10"/>
    <x v="1"/>
    <x v="2"/>
    <x v="1037"/>
    <x v="8"/>
    <x v="2"/>
    <n v="768527829"/>
    <d v="2011-01-17T00:00:00"/>
    <x v="1"/>
    <x v="2"/>
    <n v="3318"/>
    <n v="154.06"/>
    <n v="90.93"/>
    <n v="63.13"/>
    <n v="301705.74"/>
    <n v="209465.34"/>
    <n v="-92240.400000000096"/>
    <n v="1.44036115951212"/>
    <n v="-0.44036115951211802"/>
  </r>
  <r>
    <x v="2"/>
    <x v="38"/>
    <x v="2"/>
    <x v="0"/>
    <x v="0"/>
    <x v="8"/>
    <x v="3"/>
    <x v="4"/>
    <n v="440565764"/>
    <d v="2016-06-09T00:00:00"/>
    <x v="2"/>
    <x v="2"/>
    <n v="2055"/>
    <n v="47.45"/>
    <n v="31.79"/>
    <n v="15.66"/>
    <n v="65328.45"/>
    <n v="32181.3"/>
    <n v="-33147.15"/>
    <n v="2.0300127713920801"/>
    <n v="-1.0300127713920799"/>
  </r>
  <r>
    <x v="1"/>
    <x v="71"/>
    <x v="11"/>
    <x v="1"/>
    <x v="3"/>
    <x v="513"/>
    <x v="11"/>
    <x v="3"/>
    <n v="655287110"/>
    <d v="2015-02-22T00:00:00"/>
    <x v="5"/>
    <x v="71"/>
    <n v="2873"/>
    <n v="668.27"/>
    <n v="502.54"/>
    <n v="165.73"/>
    <n v="1443797.42"/>
    <n v="476142.29"/>
    <n v="-967655.13"/>
    <n v="3.0322814215893299"/>
    <n v="-2.0322814215893299"/>
  </r>
  <r>
    <x v="0"/>
    <x v="72"/>
    <x v="8"/>
    <x v="0"/>
    <x v="3"/>
    <x v="387"/>
    <x v="10"/>
    <x v="4"/>
    <n v="228365695"/>
    <d v="2016-02-14T00:00:00"/>
    <x v="5"/>
    <x v="160"/>
    <n v="7339"/>
    <n v="421.89"/>
    <n v="364.69"/>
    <n v="57.2"/>
    <n v="2676459.91"/>
    <n v="419790.8"/>
    <n v="-2256669.11"/>
    <n v="6.3756993006993001"/>
    <n v="-5.3756993006993001"/>
  </r>
  <r>
    <x v="1"/>
    <x v="77"/>
    <x v="0"/>
    <x v="0"/>
    <x v="3"/>
    <x v="702"/>
    <x v="10"/>
    <x v="3"/>
    <n v="295787847"/>
    <d v="2015-02-16T00:00:00"/>
    <x v="1"/>
    <x v="12"/>
    <n v="9052"/>
    <n v="255.28"/>
    <n v="159.41999999999999"/>
    <n v="95.86"/>
    <n v="1443069.84"/>
    <n v="867724.72"/>
    <n v="-575345.12"/>
    <n v="1.66305028166076"/>
    <n v="-0.66305028166075497"/>
  </r>
  <r>
    <x v="1"/>
    <x v="108"/>
    <x v="0"/>
    <x v="1"/>
    <x v="2"/>
    <x v="1038"/>
    <x v="5"/>
    <x v="7"/>
    <n v="263852393"/>
    <d v="2012-06-29T00:00:00"/>
    <x v="6"/>
    <x v="2"/>
    <n v="8641"/>
    <n v="255.28"/>
    <n v="159.41999999999999"/>
    <n v="95.86"/>
    <n v="1377548.22"/>
    <n v="828326.26"/>
    <n v="-549221.96"/>
    <n v="1.66305028166076"/>
    <n v="-0.66305028166075497"/>
  </r>
  <r>
    <x v="5"/>
    <x v="130"/>
    <x v="2"/>
    <x v="1"/>
    <x v="0"/>
    <x v="1039"/>
    <x v="6"/>
    <x v="6"/>
    <n v="959170663"/>
    <d v="2017-05-14T00:00:00"/>
    <x v="5"/>
    <x v="45"/>
    <n v="8769"/>
    <n v="47.45"/>
    <n v="31.79"/>
    <n v="15.66"/>
    <n v="278766.51"/>
    <n v="137322.54"/>
    <n v="-141443.97"/>
    <n v="2.0300127713920801"/>
    <n v="-1.0300127713920799"/>
  </r>
  <r>
    <x v="1"/>
    <x v="59"/>
    <x v="9"/>
    <x v="1"/>
    <x v="3"/>
    <x v="1040"/>
    <x v="4"/>
    <x v="0"/>
    <n v="578666484"/>
    <d v="2013-11-04T00:00:00"/>
    <x v="1"/>
    <x v="180"/>
    <n v="9127"/>
    <n v="9.33"/>
    <n v="6.92"/>
    <n v="2.41"/>
    <n v="63158.84"/>
    <n v="21996.07"/>
    <n v="-41162.769999999997"/>
    <n v="2.87136929460581"/>
    <n v="-1.87136929460581"/>
  </r>
  <r>
    <x v="5"/>
    <x v="154"/>
    <x v="10"/>
    <x v="0"/>
    <x v="3"/>
    <x v="223"/>
    <x v="2"/>
    <x v="3"/>
    <n v="539576184"/>
    <d v="2015-04-16T00:00:00"/>
    <x v="2"/>
    <x v="2"/>
    <n v="1438"/>
    <n v="154.06"/>
    <n v="90.93"/>
    <n v="63.13"/>
    <n v="130757.34"/>
    <n v="90780.94"/>
    <n v="-39976.400000000001"/>
    <n v="1.44036115951212"/>
    <n v="-0.44036115951211802"/>
  </r>
  <r>
    <x v="4"/>
    <x v="46"/>
    <x v="11"/>
    <x v="1"/>
    <x v="2"/>
    <x v="1041"/>
    <x v="10"/>
    <x v="7"/>
    <n v="529448592"/>
    <d v="2012-09-18T00:00:00"/>
    <x v="3"/>
    <x v="231"/>
    <n v="4459"/>
    <n v="668.27"/>
    <n v="502.54"/>
    <n v="165.73"/>
    <n v="2240825.86"/>
    <n v="738990.07"/>
    <n v="-1501835.79"/>
    <n v="3.0322814215893299"/>
    <n v="-2.0322814215893299"/>
  </r>
  <r>
    <x v="5"/>
    <x v="127"/>
    <x v="10"/>
    <x v="0"/>
    <x v="2"/>
    <x v="864"/>
    <x v="8"/>
    <x v="2"/>
    <n v="756145036"/>
    <d v="2011-07-17T00:00:00"/>
    <x v="5"/>
    <x v="124"/>
    <n v="8974"/>
    <n v="154.06"/>
    <n v="90.93"/>
    <n v="63.13"/>
    <n v="816005.82"/>
    <n v="566528.62"/>
    <n v="-249477.2"/>
    <n v="1.44036115951212"/>
    <n v="-0.44036115951211802"/>
  </r>
  <r>
    <x v="1"/>
    <x v="99"/>
    <x v="4"/>
    <x v="1"/>
    <x v="1"/>
    <x v="1042"/>
    <x v="8"/>
    <x v="5"/>
    <n v="597839343"/>
    <d v="2014-07-26T00:00:00"/>
    <x v="0"/>
    <x v="32"/>
    <n v="2802"/>
    <n v="81.73"/>
    <n v="56.67"/>
    <n v="25.06"/>
    <n v="158789.34"/>
    <n v="70218.12"/>
    <n v="-88571.22"/>
    <n v="2.2613727055067798"/>
    <n v="-1.26137270550678"/>
  </r>
  <r>
    <x v="4"/>
    <x v="95"/>
    <x v="6"/>
    <x v="1"/>
    <x v="0"/>
    <x v="1043"/>
    <x v="9"/>
    <x v="1"/>
    <n v="853017842"/>
    <d v="2010-12-09T00:00:00"/>
    <x v="2"/>
    <x v="37"/>
    <n v="5790"/>
    <n v="651.21"/>
    <n v="524.96"/>
    <n v="126.25"/>
    <n v="3039518.4"/>
    <n v="730987.5"/>
    <n v="-2308530.9"/>
    <n v="4.1580990099009902"/>
    <n v="-3.1580990099009898"/>
  </r>
  <r>
    <x v="3"/>
    <x v="11"/>
    <x v="0"/>
    <x v="1"/>
    <x v="2"/>
    <x v="621"/>
    <x v="3"/>
    <x v="4"/>
    <n v="590479362"/>
    <d v="2016-08-28T00:00:00"/>
    <x v="5"/>
    <x v="41"/>
    <n v="4820"/>
    <n v="255.28"/>
    <n v="159.41999999999999"/>
    <n v="95.86"/>
    <n v="768404.4"/>
    <n v="462045.2"/>
    <n v="-306359.2"/>
    <n v="1.66305028166076"/>
    <n v="-0.66305028166075497"/>
  </r>
  <r>
    <x v="1"/>
    <x v="178"/>
    <x v="7"/>
    <x v="1"/>
    <x v="0"/>
    <x v="1044"/>
    <x v="0"/>
    <x v="2"/>
    <n v="299335229"/>
    <d v="2011-12-24T00:00:00"/>
    <x v="0"/>
    <x v="41"/>
    <n v="8801"/>
    <n v="437.2"/>
    <n v="263.33"/>
    <n v="173.87"/>
    <n v="2317567.33"/>
    <n v="1530229.87"/>
    <n v="-787337.46"/>
    <n v="1.51452234428021"/>
    <n v="-0.51452234428020904"/>
  </r>
  <r>
    <x v="0"/>
    <x v="122"/>
    <x v="5"/>
    <x v="0"/>
    <x v="1"/>
    <x v="690"/>
    <x v="10"/>
    <x v="2"/>
    <n v="539009273"/>
    <d v="2011-04-08T00:00:00"/>
    <x v="6"/>
    <x v="38"/>
    <n v="3677"/>
    <n v="109.28"/>
    <n v="35.840000000000003"/>
    <n v="73.44"/>
    <n v="131783.67999999999"/>
    <n v="270038.88"/>
    <n v="138255.20000000001"/>
    <n v="0.48801742919390001"/>
    <n v="0.51198257080609999"/>
  </r>
  <r>
    <x v="3"/>
    <x v="20"/>
    <x v="4"/>
    <x v="0"/>
    <x v="3"/>
    <x v="1045"/>
    <x v="10"/>
    <x v="4"/>
    <n v="589237821"/>
    <d v="2016-04-02T00:00:00"/>
    <x v="0"/>
    <x v="1"/>
    <n v="7420"/>
    <n v="81.73"/>
    <n v="56.67"/>
    <n v="25.06"/>
    <n v="420491.4"/>
    <n v="185945.2"/>
    <n v="-234546.2"/>
    <n v="2.2613727055067798"/>
    <n v="-1.26137270550678"/>
  </r>
  <r>
    <x v="1"/>
    <x v="167"/>
    <x v="10"/>
    <x v="1"/>
    <x v="2"/>
    <x v="818"/>
    <x v="5"/>
    <x v="4"/>
    <n v="700069701"/>
    <d v="2016-01-21T00:00:00"/>
    <x v="2"/>
    <x v="2"/>
    <n v="5037"/>
    <n v="154.06"/>
    <n v="90.93"/>
    <n v="63.13"/>
    <n v="458014.41"/>
    <n v="317985.81"/>
    <n v="-140028.6"/>
    <n v="1.44036115951212"/>
    <n v="-0.44036115951211802"/>
  </r>
  <r>
    <x v="1"/>
    <x v="64"/>
    <x v="11"/>
    <x v="0"/>
    <x v="3"/>
    <x v="1046"/>
    <x v="2"/>
    <x v="1"/>
    <n v="741866242"/>
    <d v="2010-09-13T00:00:00"/>
    <x v="1"/>
    <x v="56"/>
    <n v="3562"/>
    <n v="668.27"/>
    <n v="502.54"/>
    <n v="165.73"/>
    <n v="1790047.48"/>
    <n v="590330.26"/>
    <n v="-1199717.22"/>
    <n v="3.0322814215893299"/>
    <n v="-2.0322814215893299"/>
  </r>
  <r>
    <x v="0"/>
    <x v="0"/>
    <x v="3"/>
    <x v="1"/>
    <x v="2"/>
    <x v="1047"/>
    <x v="0"/>
    <x v="2"/>
    <n v="655301272"/>
    <d v="2011-03-25T00:00:00"/>
    <x v="6"/>
    <x v="2"/>
    <n v="7064"/>
    <n v="205.7"/>
    <n v="117.11"/>
    <n v="88.59"/>
    <n v="827265.04"/>
    <n v="625799.76"/>
    <n v="-201465.28"/>
    <n v="1.3219324980246101"/>
    <n v="-0.32193249802460799"/>
  </r>
  <r>
    <x v="4"/>
    <x v="176"/>
    <x v="2"/>
    <x v="0"/>
    <x v="1"/>
    <x v="1048"/>
    <x v="1"/>
    <x v="3"/>
    <n v="901361119"/>
    <d v="2015-05-14T00:00:00"/>
    <x v="2"/>
    <x v="57"/>
    <n v="1640"/>
    <n v="47.45"/>
    <n v="31.79"/>
    <n v="15.66"/>
    <n v="52135.6"/>
    <n v="25682.400000000001"/>
    <n v="-26453.200000000001"/>
    <n v="2.0300127713920801"/>
    <n v="-1.0300127713920799"/>
  </r>
  <r>
    <x v="1"/>
    <x v="17"/>
    <x v="1"/>
    <x v="1"/>
    <x v="2"/>
    <x v="72"/>
    <x v="10"/>
    <x v="1"/>
    <n v="211344611"/>
    <d v="2010-03-23T00:00:00"/>
    <x v="3"/>
    <x v="83"/>
    <n v="422"/>
    <n v="152.58000000000001"/>
    <n v="97.44"/>
    <n v="55.14"/>
    <n v="41119.68"/>
    <n v="23269.08"/>
    <n v="-17850.599999999999"/>
    <n v="1.76713819368879"/>
    <n v="-0.76713819368879199"/>
  </r>
  <r>
    <x v="3"/>
    <x v="10"/>
    <x v="2"/>
    <x v="0"/>
    <x v="2"/>
    <x v="1049"/>
    <x v="11"/>
    <x v="5"/>
    <n v="536863076"/>
    <d v="2014-02-03T00:00:00"/>
    <x v="1"/>
    <x v="19"/>
    <n v="8569"/>
    <n v="47.45"/>
    <n v="31.79"/>
    <n v="15.66"/>
    <n v="272408.51"/>
    <n v="134190.54"/>
    <n v="-138217.97"/>
    <n v="2.0300127713920801"/>
    <n v="-1.0300127713920799"/>
  </r>
  <r>
    <x v="5"/>
    <x v="131"/>
    <x v="4"/>
    <x v="0"/>
    <x v="0"/>
    <x v="792"/>
    <x v="1"/>
    <x v="7"/>
    <n v="299840342"/>
    <d v="2012-08-12T00:00:00"/>
    <x v="5"/>
    <x v="81"/>
    <n v="8275"/>
    <n v="81.73"/>
    <n v="56.67"/>
    <n v="25.06"/>
    <n v="468944.25"/>
    <n v="207371.5"/>
    <n v="-261572.75"/>
    <n v="2.2613727055067798"/>
    <n v="-1.26137270550678"/>
  </r>
  <r>
    <x v="0"/>
    <x v="0"/>
    <x v="5"/>
    <x v="1"/>
    <x v="3"/>
    <x v="565"/>
    <x v="8"/>
    <x v="3"/>
    <n v="242512738"/>
    <d v="2015-07-15T00:00:00"/>
    <x v="4"/>
    <x v="95"/>
    <n v="3763"/>
    <n v="109.28"/>
    <n v="35.840000000000003"/>
    <n v="73.44"/>
    <n v="134865.92000000001"/>
    <n v="276354.71999999997"/>
    <n v="141488.79999999999"/>
    <n v="0.48801742919390001"/>
    <n v="0.51198257080609999"/>
  </r>
  <r>
    <x v="4"/>
    <x v="46"/>
    <x v="5"/>
    <x v="0"/>
    <x v="0"/>
    <x v="1050"/>
    <x v="8"/>
    <x v="0"/>
    <n v="277429091"/>
    <d v="2013-06-25T00:00:00"/>
    <x v="3"/>
    <x v="26"/>
    <n v="6288"/>
    <n v="109.28"/>
    <n v="35.840000000000003"/>
    <n v="73.44"/>
    <n v="225361.92000000001"/>
    <n v="461790.71999999997"/>
    <n v="236428.79999999999"/>
    <n v="0.48801742919390001"/>
    <n v="0.51198257080609999"/>
  </r>
  <r>
    <x v="2"/>
    <x v="4"/>
    <x v="10"/>
    <x v="1"/>
    <x v="3"/>
    <x v="730"/>
    <x v="8"/>
    <x v="5"/>
    <n v="837450730"/>
    <d v="2014-07-19T00:00:00"/>
    <x v="0"/>
    <x v="96"/>
    <n v="9136"/>
    <n v="154.06"/>
    <n v="90.93"/>
    <n v="63.13"/>
    <n v="830736.48"/>
    <n v="576755.68000000005"/>
    <n v="-253980.79999999999"/>
    <n v="1.44036115951212"/>
    <n v="-0.44036115951211802"/>
  </r>
  <r>
    <x v="1"/>
    <x v="44"/>
    <x v="4"/>
    <x v="1"/>
    <x v="3"/>
    <x v="1051"/>
    <x v="7"/>
    <x v="3"/>
    <n v="625751483"/>
    <d v="2015-01-10T00:00:00"/>
    <x v="0"/>
    <x v="2"/>
    <n v="2624"/>
    <n v="81.73"/>
    <n v="56.67"/>
    <n v="25.06"/>
    <n v="148702.07999999999"/>
    <n v="65757.440000000002"/>
    <n v="-82944.639999999999"/>
    <n v="2.2613727055067798"/>
    <n v="-1.26137270550678"/>
  </r>
  <r>
    <x v="1"/>
    <x v="67"/>
    <x v="9"/>
    <x v="0"/>
    <x v="1"/>
    <x v="1052"/>
    <x v="7"/>
    <x v="3"/>
    <n v="665817677"/>
    <d v="2015-10-10T00:00:00"/>
    <x v="0"/>
    <x v="131"/>
    <n v="9102"/>
    <n v="9.33"/>
    <n v="6.92"/>
    <n v="2.41"/>
    <n v="62985.84"/>
    <n v="21935.82"/>
    <n v="-41050.019999999997"/>
    <n v="2.87136929460581"/>
    <n v="-1.87136929460581"/>
  </r>
  <r>
    <x v="4"/>
    <x v="31"/>
    <x v="9"/>
    <x v="0"/>
    <x v="0"/>
    <x v="417"/>
    <x v="8"/>
    <x v="1"/>
    <n v="251448142"/>
    <d v="2010-02-18T00:00:00"/>
    <x v="2"/>
    <x v="2"/>
    <n v="7948"/>
    <n v="9.33"/>
    <n v="6.92"/>
    <n v="2.41"/>
    <n v="55000.160000000003"/>
    <n v="19154.68"/>
    <n v="-35845.480000000003"/>
    <n v="2.87136929460581"/>
    <n v="-1.87136929460581"/>
  </r>
  <r>
    <x v="1"/>
    <x v="59"/>
    <x v="0"/>
    <x v="1"/>
    <x v="2"/>
    <x v="232"/>
    <x v="7"/>
    <x v="1"/>
    <n v="996754205"/>
    <d v="2010-09-22T00:00:00"/>
    <x v="4"/>
    <x v="122"/>
    <n v="574"/>
    <n v="255.28"/>
    <n v="159.41999999999999"/>
    <n v="95.86"/>
    <n v="91507.08"/>
    <n v="55023.64"/>
    <n v="-36483.440000000002"/>
    <n v="1.66305028166076"/>
    <n v="-0.66305028166075497"/>
  </r>
  <r>
    <x v="3"/>
    <x v="110"/>
    <x v="10"/>
    <x v="1"/>
    <x v="3"/>
    <x v="1053"/>
    <x v="3"/>
    <x v="2"/>
    <n v="986159694"/>
    <d v="2011-06-09T00:00:00"/>
    <x v="2"/>
    <x v="2"/>
    <n v="5423"/>
    <n v="154.06"/>
    <n v="90.93"/>
    <n v="63.13"/>
    <n v="493113.39"/>
    <n v="342353.99"/>
    <n v="-150759.4"/>
    <n v="1.44036115951212"/>
    <n v="-0.44036115951211802"/>
  </r>
  <r>
    <x v="2"/>
    <x v="107"/>
    <x v="11"/>
    <x v="1"/>
    <x v="3"/>
    <x v="1054"/>
    <x v="1"/>
    <x v="3"/>
    <n v="624400937"/>
    <d v="2015-07-16T00:00:00"/>
    <x v="2"/>
    <x v="148"/>
    <n v="2968"/>
    <n v="668.27"/>
    <n v="502.54"/>
    <n v="165.73"/>
    <n v="1491538.72"/>
    <n v="491886.64"/>
    <n v="-999652.08"/>
    <n v="3.0322814215893299"/>
    <n v="-2.0322814215893299"/>
  </r>
  <r>
    <x v="0"/>
    <x v="122"/>
    <x v="4"/>
    <x v="1"/>
    <x v="0"/>
    <x v="487"/>
    <x v="8"/>
    <x v="5"/>
    <n v="386526763"/>
    <d v="2014-01-07T00:00:00"/>
    <x v="3"/>
    <x v="2"/>
    <n v="713"/>
    <n v="81.73"/>
    <n v="56.67"/>
    <n v="25.06"/>
    <n v="40405.71"/>
    <n v="17867.78"/>
    <n v="-22537.93"/>
    <n v="2.2613727055067798"/>
    <n v="-1.26137270550678"/>
  </r>
  <r>
    <x v="5"/>
    <x v="87"/>
    <x v="7"/>
    <x v="0"/>
    <x v="3"/>
    <x v="1055"/>
    <x v="1"/>
    <x v="6"/>
    <n v="367898499"/>
    <d v="2017-09-06T00:00:00"/>
    <x v="4"/>
    <x v="15"/>
    <n v="8196"/>
    <n v="437.2"/>
    <n v="263.33"/>
    <n v="173.87"/>
    <n v="2158252.6800000002"/>
    <n v="1425038.52"/>
    <n v="-733214.16"/>
    <n v="1.51452234428021"/>
    <n v="-0.51452234428020904"/>
  </r>
  <r>
    <x v="1"/>
    <x v="148"/>
    <x v="3"/>
    <x v="0"/>
    <x v="3"/>
    <x v="871"/>
    <x v="5"/>
    <x v="5"/>
    <n v="734189975"/>
    <d v="2014-11-29T00:00:00"/>
    <x v="0"/>
    <x v="148"/>
    <n v="1984"/>
    <n v="205.7"/>
    <n v="117.11"/>
    <n v="88.59"/>
    <n v="232346.23999999999"/>
    <n v="175762.56"/>
    <n v="-56583.68"/>
    <n v="1.3219324980246101"/>
    <n v="-0.32193249802460799"/>
  </r>
  <r>
    <x v="5"/>
    <x v="149"/>
    <x v="7"/>
    <x v="1"/>
    <x v="2"/>
    <x v="629"/>
    <x v="7"/>
    <x v="0"/>
    <n v="371387517"/>
    <d v="2013-08-11T00:00:00"/>
    <x v="5"/>
    <x v="2"/>
    <n v="674"/>
    <n v="437.2"/>
    <n v="263.33"/>
    <n v="173.87"/>
    <n v="177484.42"/>
    <n v="117188.38"/>
    <n v="-60296.04"/>
    <n v="1.51452234428021"/>
    <n v="-0.51452234428020904"/>
  </r>
  <r>
    <x v="1"/>
    <x v="168"/>
    <x v="2"/>
    <x v="0"/>
    <x v="2"/>
    <x v="1056"/>
    <x v="4"/>
    <x v="1"/>
    <n v="935789954"/>
    <d v="2010-11-18T00:00:00"/>
    <x v="2"/>
    <x v="231"/>
    <n v="9898"/>
    <n v="47.45"/>
    <n v="31.79"/>
    <n v="15.66"/>
    <n v="314657.42"/>
    <n v="155002.68"/>
    <n v="-159654.74"/>
    <n v="2.0300127713920801"/>
    <n v="-1.0300127713920799"/>
  </r>
  <r>
    <x v="1"/>
    <x v="148"/>
    <x v="3"/>
    <x v="0"/>
    <x v="0"/>
    <x v="1057"/>
    <x v="10"/>
    <x v="2"/>
    <n v="104008615"/>
    <d v="2011-02-22T00:00:00"/>
    <x v="3"/>
    <x v="37"/>
    <n v="7315"/>
    <n v="205.7"/>
    <n v="117.11"/>
    <n v="88.59"/>
    <n v="856659.65"/>
    <n v="648035.85"/>
    <n v="-208623.8"/>
    <n v="1.3219324980246101"/>
    <n v="-0.32193249802460799"/>
  </r>
  <r>
    <x v="1"/>
    <x v="168"/>
    <x v="2"/>
    <x v="0"/>
    <x v="3"/>
    <x v="411"/>
    <x v="4"/>
    <x v="6"/>
    <n v="122967326"/>
    <d v="2017-04-25T00:00:00"/>
    <x v="3"/>
    <x v="22"/>
    <n v="7619"/>
    <n v="47.45"/>
    <n v="31.79"/>
    <n v="15.66"/>
    <n v="242208.01"/>
    <n v="119313.54"/>
    <n v="-122894.47"/>
    <n v="2.0300127713920801"/>
    <n v="-1.0300127713920799"/>
  </r>
  <r>
    <x v="3"/>
    <x v="106"/>
    <x v="0"/>
    <x v="0"/>
    <x v="1"/>
    <x v="295"/>
    <x v="11"/>
    <x v="1"/>
    <n v="159902417"/>
    <d v="2010-05-03T00:00:00"/>
    <x v="1"/>
    <x v="174"/>
    <n v="7533"/>
    <n v="255.28"/>
    <n v="159.41999999999999"/>
    <n v="95.86"/>
    <n v="1200910.8600000001"/>
    <n v="722113.38"/>
    <n v="-478797.48"/>
    <n v="1.66305028166076"/>
    <n v="-0.66305028166075497"/>
  </r>
  <r>
    <x v="6"/>
    <x v="171"/>
    <x v="8"/>
    <x v="1"/>
    <x v="1"/>
    <x v="11"/>
    <x v="0"/>
    <x v="0"/>
    <n v="352362716"/>
    <d v="2013-06-16T00:00:00"/>
    <x v="5"/>
    <x v="2"/>
    <n v="813"/>
    <n v="421.89"/>
    <n v="364.69"/>
    <n v="57.2"/>
    <n v="296492.96999999997"/>
    <n v="46503.6"/>
    <n v="-249989.37"/>
    <n v="6.3756993006993001"/>
    <n v="-5.3756993006993001"/>
  </r>
  <r>
    <x v="5"/>
    <x v="47"/>
    <x v="2"/>
    <x v="0"/>
    <x v="1"/>
    <x v="807"/>
    <x v="7"/>
    <x v="0"/>
    <n v="458209550"/>
    <d v="2013-09-24T00:00:00"/>
    <x v="3"/>
    <x v="26"/>
    <n v="3243"/>
    <n v="47.45"/>
    <n v="31.79"/>
    <n v="15.66"/>
    <n v="103094.97"/>
    <n v="50785.38"/>
    <n v="-52309.59"/>
    <n v="2.0300127713920801"/>
    <n v="-1.0300127713920799"/>
  </r>
  <r>
    <x v="1"/>
    <x v="26"/>
    <x v="3"/>
    <x v="1"/>
    <x v="0"/>
    <x v="1058"/>
    <x v="8"/>
    <x v="1"/>
    <n v="305616748"/>
    <d v="2010-01-07T00:00:00"/>
    <x v="2"/>
    <x v="2"/>
    <n v="7642"/>
    <n v="205.7"/>
    <n v="117.11"/>
    <n v="88.59"/>
    <n v="894954.62"/>
    <n v="677004.78"/>
    <n v="-217949.84"/>
    <n v="1.3219324980246101"/>
    <n v="-0.32193249802460799"/>
  </r>
  <r>
    <x v="1"/>
    <x v="81"/>
    <x v="6"/>
    <x v="1"/>
    <x v="0"/>
    <x v="1059"/>
    <x v="1"/>
    <x v="2"/>
    <n v="243070638"/>
    <d v="2011-05-22T00:00:00"/>
    <x v="5"/>
    <x v="31"/>
    <n v="8858"/>
    <n v="651.21"/>
    <n v="524.96"/>
    <n v="126.25"/>
    <n v="4650095.68"/>
    <n v="1118322.5"/>
    <n v="-3531773.18"/>
    <n v="4.1580990099009902"/>
    <n v="-3.1580990099009898"/>
  </r>
  <r>
    <x v="5"/>
    <x v="84"/>
    <x v="4"/>
    <x v="1"/>
    <x v="0"/>
    <x v="490"/>
    <x v="2"/>
    <x v="5"/>
    <n v="689370048"/>
    <d v="2014-10-02T00:00:00"/>
    <x v="2"/>
    <x v="81"/>
    <n v="8771"/>
    <n v="81.73"/>
    <n v="56.67"/>
    <n v="25.06"/>
    <n v="497052.57"/>
    <n v="219801.26"/>
    <n v="-277251.31"/>
    <n v="2.2613727055067798"/>
    <n v="-1.26137270550678"/>
  </r>
  <r>
    <x v="3"/>
    <x v="124"/>
    <x v="2"/>
    <x v="1"/>
    <x v="3"/>
    <x v="1060"/>
    <x v="4"/>
    <x v="6"/>
    <n v="783626306"/>
    <d v="2017-03-20T00:00:00"/>
    <x v="1"/>
    <x v="146"/>
    <n v="1293"/>
    <n v="47.45"/>
    <n v="31.79"/>
    <n v="15.66"/>
    <n v="41104.47"/>
    <n v="20248.38"/>
    <n v="-20856.09"/>
    <n v="2.0300127713920801"/>
    <n v="-1.0300127713920799"/>
  </r>
  <r>
    <x v="3"/>
    <x v="15"/>
    <x v="2"/>
    <x v="1"/>
    <x v="1"/>
    <x v="1012"/>
    <x v="8"/>
    <x v="4"/>
    <n v="635263240"/>
    <d v="2016-06-27T00:00:00"/>
    <x v="1"/>
    <x v="49"/>
    <n v="7364"/>
    <n v="47.45"/>
    <n v="31.79"/>
    <n v="15.66"/>
    <n v="234101.56"/>
    <n v="115320.24"/>
    <n v="-118781.32"/>
    <n v="2.0300127713920801"/>
    <n v="-1.0300127713920799"/>
  </r>
  <r>
    <x v="4"/>
    <x v="23"/>
    <x v="4"/>
    <x v="1"/>
    <x v="2"/>
    <x v="1061"/>
    <x v="9"/>
    <x v="4"/>
    <n v="874017179"/>
    <d v="2016-10-19T00:00:00"/>
    <x v="4"/>
    <x v="2"/>
    <n v="9961"/>
    <n v="81.73"/>
    <n v="56.67"/>
    <n v="25.06"/>
    <n v="564489.87"/>
    <n v="249622.66"/>
    <n v="-314867.21000000002"/>
    <n v="2.2613727055067798"/>
    <n v="-1.26137270550678"/>
  </r>
  <r>
    <x v="3"/>
    <x v="60"/>
    <x v="6"/>
    <x v="0"/>
    <x v="3"/>
    <x v="350"/>
    <x v="2"/>
    <x v="7"/>
    <n v="399936950"/>
    <d v="2012-02-26T00:00:00"/>
    <x v="5"/>
    <x v="2"/>
    <n v="9086"/>
    <n v="651.21"/>
    <n v="524.96"/>
    <n v="126.25"/>
    <n v="4769786.5599999996"/>
    <n v="1147107.5"/>
    <n v="-3622679.06"/>
    <n v="4.1580990099009902"/>
    <n v="-3.1580990099009898"/>
  </r>
  <r>
    <x v="3"/>
    <x v="94"/>
    <x v="10"/>
    <x v="0"/>
    <x v="1"/>
    <x v="1062"/>
    <x v="9"/>
    <x v="7"/>
    <n v="433383882"/>
    <d v="2012-04-12T00:00:00"/>
    <x v="2"/>
    <x v="2"/>
    <n v="6776"/>
    <n v="154.06"/>
    <n v="90.93"/>
    <n v="63.13"/>
    <n v="616141.68000000005"/>
    <n v="427768.88"/>
    <n v="-188372.8"/>
    <n v="1.44036115951212"/>
    <n v="-0.44036115951211802"/>
  </r>
  <r>
    <x v="4"/>
    <x v="56"/>
    <x v="8"/>
    <x v="1"/>
    <x v="0"/>
    <x v="349"/>
    <x v="6"/>
    <x v="2"/>
    <n v="465031802"/>
    <d v="2012-06-01T00:00:00"/>
    <x v="6"/>
    <x v="232"/>
    <n v="2099"/>
    <n v="421.89"/>
    <n v="364.69"/>
    <n v="57.2"/>
    <n v="765484.31"/>
    <n v="120062.8"/>
    <n v="-645421.51"/>
    <n v="6.3756993006993001"/>
    <n v="-5.3756993006993001"/>
  </r>
  <r>
    <x v="1"/>
    <x v="17"/>
    <x v="5"/>
    <x v="1"/>
    <x v="2"/>
    <x v="1063"/>
    <x v="6"/>
    <x v="1"/>
    <n v="505867040"/>
    <d v="2010-12-06T00:00:00"/>
    <x v="1"/>
    <x v="190"/>
    <n v="6153"/>
    <n v="109.28"/>
    <n v="35.840000000000003"/>
    <n v="73.44"/>
    <n v="220523.51999999999"/>
    <n v="451876.32"/>
    <n v="231352.8"/>
    <n v="0.48801742919390001"/>
    <n v="0.51198257080609999"/>
  </r>
  <r>
    <x v="1"/>
    <x v="129"/>
    <x v="7"/>
    <x v="0"/>
    <x v="1"/>
    <x v="1064"/>
    <x v="4"/>
    <x v="5"/>
    <n v="637188422"/>
    <d v="2014-04-29T00:00:00"/>
    <x v="3"/>
    <x v="187"/>
    <n v="7069"/>
    <n v="437.2"/>
    <n v="263.33"/>
    <n v="173.87"/>
    <n v="1861479.77"/>
    <n v="1229087.03"/>
    <n v="-632392.74"/>
    <n v="1.51452234428021"/>
    <n v="-0.51452234428020904"/>
  </r>
  <r>
    <x v="3"/>
    <x v="21"/>
    <x v="10"/>
    <x v="0"/>
    <x v="0"/>
    <x v="1024"/>
    <x v="2"/>
    <x v="3"/>
    <n v="560607278"/>
    <d v="2015-03-08T00:00:00"/>
    <x v="5"/>
    <x v="2"/>
    <n v="5006"/>
    <n v="154.06"/>
    <n v="90.93"/>
    <n v="63.13"/>
    <n v="455195.58"/>
    <n v="316028.78000000003"/>
    <n v="-139166.79999999999"/>
    <n v="1.44036115951212"/>
    <n v="-0.44036115951211802"/>
  </r>
  <r>
    <x v="3"/>
    <x v="133"/>
    <x v="7"/>
    <x v="1"/>
    <x v="0"/>
    <x v="1065"/>
    <x v="4"/>
    <x v="2"/>
    <n v="948047435"/>
    <d v="2011-06-04T00:00:00"/>
    <x v="0"/>
    <x v="40"/>
    <n v="7159"/>
    <n v="437.2"/>
    <n v="263.33"/>
    <n v="173.87"/>
    <n v="1885179.47"/>
    <n v="1244735.33"/>
    <n v="-640444.14"/>
    <n v="1.51452234428021"/>
    <n v="-0.51452234428020904"/>
  </r>
  <r>
    <x v="5"/>
    <x v="166"/>
    <x v="7"/>
    <x v="1"/>
    <x v="1"/>
    <x v="1066"/>
    <x v="9"/>
    <x v="5"/>
    <n v="291745221"/>
    <d v="2014-07-05T00:00:00"/>
    <x v="0"/>
    <x v="2"/>
    <n v="2749"/>
    <n v="437.2"/>
    <n v="263.33"/>
    <n v="173.87"/>
    <n v="723894.17"/>
    <n v="477968.63"/>
    <n v="-245925.54"/>
    <n v="1.51452234428021"/>
    <n v="-0.51452234428020904"/>
  </r>
  <r>
    <x v="5"/>
    <x v="34"/>
    <x v="0"/>
    <x v="0"/>
    <x v="3"/>
    <x v="1067"/>
    <x v="11"/>
    <x v="7"/>
    <n v="754249465"/>
    <d v="2012-05-14T00:00:00"/>
    <x v="1"/>
    <x v="161"/>
    <n v="8033"/>
    <n v="255.28"/>
    <n v="159.41999999999999"/>
    <n v="95.86"/>
    <n v="1280620.8600000001"/>
    <n v="770043.38"/>
    <n v="-510577.48"/>
    <n v="1.66305028166076"/>
    <n v="-0.66305028166075497"/>
  </r>
  <r>
    <x v="1"/>
    <x v="44"/>
    <x v="3"/>
    <x v="0"/>
    <x v="3"/>
    <x v="1068"/>
    <x v="5"/>
    <x v="4"/>
    <n v="518421494"/>
    <d v="2016-10-22T00:00:00"/>
    <x v="0"/>
    <x v="19"/>
    <n v="1296"/>
    <n v="205.7"/>
    <n v="117.11"/>
    <n v="88.59"/>
    <n v="151774.56"/>
    <n v="114812.64"/>
    <n v="-36961.919999999998"/>
    <n v="1.3219324980246101"/>
    <n v="-0.32193249802460799"/>
  </r>
  <r>
    <x v="3"/>
    <x v="110"/>
    <x v="0"/>
    <x v="0"/>
    <x v="2"/>
    <x v="1069"/>
    <x v="3"/>
    <x v="0"/>
    <n v="537435138"/>
    <d v="2013-05-09T00:00:00"/>
    <x v="2"/>
    <x v="2"/>
    <n v="7855"/>
    <n v="255.28"/>
    <n v="159.41999999999999"/>
    <n v="95.86"/>
    <n v="1252244.1000000001"/>
    <n v="752980.3"/>
    <n v="-499263.8"/>
    <n v="1.66305028166075"/>
    <n v="-0.66305028166075497"/>
  </r>
  <r>
    <x v="5"/>
    <x v="96"/>
    <x v="2"/>
    <x v="0"/>
    <x v="3"/>
    <x v="1070"/>
    <x v="3"/>
    <x v="7"/>
    <n v="484776723"/>
    <d v="2012-04-09T00:00:00"/>
    <x v="1"/>
    <x v="2"/>
    <n v="5060"/>
    <n v="47.45"/>
    <n v="31.79"/>
    <n v="15.66"/>
    <n v="160857.4"/>
    <n v="79239.600000000006"/>
    <n v="-81617.8"/>
    <n v="2.0300127713920801"/>
    <n v="-1.0300127713920799"/>
  </r>
  <r>
    <x v="1"/>
    <x v="79"/>
    <x v="9"/>
    <x v="1"/>
    <x v="0"/>
    <x v="649"/>
    <x v="4"/>
    <x v="0"/>
    <n v="104245078"/>
    <d v="2013-04-21T00:00:00"/>
    <x v="5"/>
    <x v="9"/>
    <n v="7290"/>
    <n v="9.33"/>
    <n v="6.92"/>
    <n v="2.41"/>
    <n v="50446.8"/>
    <n v="17568.900000000001"/>
    <n v="-32877.9"/>
    <n v="2.87136929460581"/>
    <n v="-1.87136929460581"/>
  </r>
  <r>
    <x v="0"/>
    <x v="122"/>
    <x v="2"/>
    <x v="1"/>
    <x v="3"/>
    <x v="1071"/>
    <x v="1"/>
    <x v="3"/>
    <n v="559951531"/>
    <d v="2016-01-13T00:00:00"/>
    <x v="4"/>
    <x v="199"/>
    <n v="956"/>
    <n v="47.45"/>
    <n v="31.79"/>
    <n v="15.66"/>
    <n v="30391.24"/>
    <n v="14970.96"/>
    <n v="-15420.28"/>
    <n v="2.0300127713920801"/>
    <n v="-1.0300127713920799"/>
  </r>
  <r>
    <x v="1"/>
    <x v="132"/>
    <x v="10"/>
    <x v="0"/>
    <x v="1"/>
    <x v="993"/>
    <x v="0"/>
    <x v="1"/>
    <n v="386319911"/>
    <d v="2011-02-01T00:00:00"/>
    <x v="3"/>
    <x v="56"/>
    <n v="9501"/>
    <n v="154.06"/>
    <n v="90.93"/>
    <n v="63.13"/>
    <n v="863925.93"/>
    <n v="599798.13"/>
    <n v="-264127.8"/>
    <n v="1.44036115951212"/>
    <n v="-0.44036115951211802"/>
  </r>
  <r>
    <x v="5"/>
    <x v="101"/>
    <x v="10"/>
    <x v="1"/>
    <x v="1"/>
    <x v="1072"/>
    <x v="4"/>
    <x v="7"/>
    <n v="438086545"/>
    <d v="2012-06-15T00:00:00"/>
    <x v="6"/>
    <x v="166"/>
    <n v="8399"/>
    <n v="154.06"/>
    <n v="90.93"/>
    <n v="63.13"/>
    <n v="763721.07"/>
    <n v="530228.87"/>
    <n v="-233492.2"/>
    <n v="1.44036115951212"/>
    <n v="-0.44036115951211802"/>
  </r>
  <r>
    <x v="1"/>
    <x v="85"/>
    <x v="0"/>
    <x v="0"/>
    <x v="0"/>
    <x v="1073"/>
    <x v="4"/>
    <x v="4"/>
    <n v="740300261"/>
    <d v="2016-04-23T00:00:00"/>
    <x v="0"/>
    <x v="80"/>
    <n v="153"/>
    <n v="255.28"/>
    <n v="159.41999999999999"/>
    <n v="95.86"/>
    <n v="24391.26"/>
    <n v="14666.58"/>
    <n v="-9724.68"/>
    <n v="1.66305028166076"/>
    <n v="-0.66305028166075497"/>
  </r>
  <r>
    <x v="5"/>
    <x v="40"/>
    <x v="0"/>
    <x v="1"/>
    <x v="0"/>
    <x v="1074"/>
    <x v="4"/>
    <x v="7"/>
    <n v="938322389"/>
    <d v="2012-04-20T00:00:00"/>
    <x v="6"/>
    <x v="96"/>
    <n v="9301"/>
    <n v="255.28"/>
    <n v="159.41999999999999"/>
    <n v="95.86"/>
    <n v="1482765.42"/>
    <n v="891593.86"/>
    <n v="-591171.56000000006"/>
    <n v="1.66305028166076"/>
    <n v="-0.66305028166075497"/>
  </r>
  <r>
    <x v="1"/>
    <x v="139"/>
    <x v="6"/>
    <x v="1"/>
    <x v="1"/>
    <x v="1075"/>
    <x v="2"/>
    <x v="6"/>
    <n v="747826755"/>
    <d v="2017-07-22T00:00:00"/>
    <x v="0"/>
    <x v="82"/>
    <n v="7410"/>
    <n v="651.21"/>
    <n v="524.96"/>
    <n v="126.25"/>
    <n v="3889953.6"/>
    <n v="935512.5"/>
    <n v="-2954441.1"/>
    <n v="4.1580990099009902"/>
    <n v="-3.1580990099009898"/>
  </r>
  <r>
    <x v="3"/>
    <x v="60"/>
    <x v="11"/>
    <x v="0"/>
    <x v="0"/>
    <x v="1076"/>
    <x v="0"/>
    <x v="7"/>
    <n v="404799687"/>
    <d v="2012-09-18T00:00:00"/>
    <x v="3"/>
    <x v="2"/>
    <n v="8078"/>
    <n v="668.27"/>
    <n v="502.54"/>
    <n v="165.73"/>
    <n v="4059518.12"/>
    <n v="1338766.94"/>
    <n v="-2720751.18"/>
    <n v="3.0322814215893299"/>
    <n v="-2.0322814215893299"/>
  </r>
  <r>
    <x v="1"/>
    <x v="178"/>
    <x v="4"/>
    <x v="1"/>
    <x v="0"/>
    <x v="1077"/>
    <x v="0"/>
    <x v="7"/>
    <n v="215540015"/>
    <d v="2012-12-24T00:00:00"/>
    <x v="1"/>
    <x v="26"/>
    <n v="1935"/>
    <n v="81.73"/>
    <n v="56.67"/>
    <n v="25.06"/>
    <n v="109656.45"/>
    <n v="48491.1"/>
    <n v="-61165.35"/>
    <n v="2.2613727055067798"/>
    <n v="-1.26137270550678"/>
  </r>
  <r>
    <x v="0"/>
    <x v="118"/>
    <x v="4"/>
    <x v="1"/>
    <x v="2"/>
    <x v="1078"/>
    <x v="2"/>
    <x v="7"/>
    <n v="106659066"/>
    <d v="2012-08-19T00:00:00"/>
    <x v="5"/>
    <x v="179"/>
    <n v="1643"/>
    <n v="81.73"/>
    <n v="56.67"/>
    <n v="25.06"/>
    <n v="93108.81"/>
    <n v="41173.58"/>
    <n v="-51935.23"/>
    <n v="2.2613727055067798"/>
    <n v="-1.26137270550678"/>
  </r>
  <r>
    <x v="1"/>
    <x v="108"/>
    <x v="10"/>
    <x v="1"/>
    <x v="1"/>
    <x v="1079"/>
    <x v="2"/>
    <x v="6"/>
    <n v="975080668"/>
    <d v="2017-08-20T00:00:00"/>
    <x v="5"/>
    <x v="126"/>
    <n v="6893"/>
    <n v="154.06"/>
    <n v="90.93"/>
    <n v="63.13"/>
    <n v="626780.49"/>
    <n v="435155.09"/>
    <n v="-191625.4"/>
    <n v="1.44036115951212"/>
    <n v="-0.44036115951211802"/>
  </r>
  <r>
    <x v="1"/>
    <x v="7"/>
    <x v="0"/>
    <x v="0"/>
    <x v="2"/>
    <x v="1020"/>
    <x v="7"/>
    <x v="7"/>
    <n v="638041150"/>
    <d v="2012-11-28T00:00:00"/>
    <x v="4"/>
    <x v="83"/>
    <n v="9410"/>
    <n v="255.28"/>
    <n v="159.41999999999999"/>
    <n v="95.86"/>
    <n v="1500142.2"/>
    <n v="902042.6"/>
    <n v="-598099.6"/>
    <n v="1.66305028166076"/>
    <n v="-0.66305028166075497"/>
  </r>
  <r>
    <x v="1"/>
    <x v="140"/>
    <x v="7"/>
    <x v="0"/>
    <x v="1"/>
    <x v="96"/>
    <x v="1"/>
    <x v="1"/>
    <n v="583089339"/>
    <d v="2010-06-26T00:00:00"/>
    <x v="0"/>
    <x v="44"/>
    <n v="7948"/>
    <n v="437.2"/>
    <n v="263.33"/>
    <n v="173.87"/>
    <n v="2092946.84"/>
    <n v="1381918.76"/>
    <n v="-711028.08"/>
    <n v="1.51452234428021"/>
    <n v="-0.51452234428020904"/>
  </r>
  <r>
    <x v="1"/>
    <x v="89"/>
    <x v="1"/>
    <x v="0"/>
    <x v="0"/>
    <x v="805"/>
    <x v="11"/>
    <x v="4"/>
    <n v="118086564"/>
    <d v="2016-03-13T00:00:00"/>
    <x v="5"/>
    <x v="61"/>
    <n v="3293"/>
    <n v="152.58000000000001"/>
    <n v="97.44"/>
    <n v="55.14"/>
    <n v="320869.92"/>
    <n v="181576.02"/>
    <n v="-139293.9"/>
    <n v="1.76713819368879"/>
    <n v="-0.76713819368879199"/>
  </r>
  <r>
    <x v="5"/>
    <x v="62"/>
    <x v="6"/>
    <x v="0"/>
    <x v="2"/>
    <x v="1080"/>
    <x v="6"/>
    <x v="1"/>
    <n v="421206653"/>
    <d v="2010-04-06T00:00:00"/>
    <x v="3"/>
    <x v="2"/>
    <n v="3264"/>
    <n v="651.21"/>
    <n v="524.96"/>
    <n v="126.25"/>
    <n v="1713469.4399999999"/>
    <n v="412080"/>
    <n v="-1301389.44"/>
    <n v="4.1580990099009902"/>
    <n v="-3.1580990099009898"/>
  </r>
  <r>
    <x v="0"/>
    <x v="113"/>
    <x v="5"/>
    <x v="1"/>
    <x v="1"/>
    <x v="226"/>
    <x v="3"/>
    <x v="7"/>
    <n v="490935933"/>
    <d v="2012-03-18T00:00:00"/>
    <x v="5"/>
    <x v="2"/>
    <n v="7707"/>
    <n v="109.28"/>
    <n v="35.840000000000003"/>
    <n v="73.44"/>
    <n v="276218.88"/>
    <n v="566002.07999999996"/>
    <n v="289783.2"/>
    <n v="0.48801742919390001"/>
    <n v="0.51198257080609999"/>
  </r>
  <r>
    <x v="1"/>
    <x v="81"/>
    <x v="0"/>
    <x v="1"/>
    <x v="1"/>
    <x v="1081"/>
    <x v="6"/>
    <x v="3"/>
    <n v="296073234"/>
    <d v="2015-04-06T00:00:00"/>
    <x v="1"/>
    <x v="2"/>
    <n v="3504"/>
    <n v="255.28"/>
    <n v="159.41999999999999"/>
    <n v="95.86"/>
    <n v="558607.68000000005"/>
    <n v="335893.44"/>
    <n v="-222714.23999999999"/>
    <n v="1.66305028166076"/>
    <n v="-0.66305028166075497"/>
  </r>
  <r>
    <x v="0"/>
    <x v="13"/>
    <x v="0"/>
    <x v="0"/>
    <x v="0"/>
    <x v="227"/>
    <x v="5"/>
    <x v="5"/>
    <n v="325729882"/>
    <d v="2014-11-19T00:00:00"/>
    <x v="4"/>
    <x v="96"/>
    <n v="9565"/>
    <n v="255.28"/>
    <n v="159.41999999999999"/>
    <n v="95.86"/>
    <n v="1524852.3"/>
    <n v="916900.9"/>
    <n v="-607951.4"/>
    <n v="1.66305028166076"/>
    <n v="-0.66305028166075497"/>
  </r>
  <r>
    <x v="2"/>
    <x v="4"/>
    <x v="5"/>
    <x v="0"/>
    <x v="2"/>
    <x v="840"/>
    <x v="4"/>
    <x v="1"/>
    <n v="239329707"/>
    <d v="2010-03-27T00:00:00"/>
    <x v="0"/>
    <x v="54"/>
    <n v="1834"/>
    <n v="109.28"/>
    <n v="35.840000000000003"/>
    <n v="73.44"/>
    <n v="65730.559999999998"/>
    <n v="134688.95999999999"/>
    <n v="68958.399999999994"/>
    <n v="0.48801742919390001"/>
    <n v="0.51198257080609999"/>
  </r>
  <r>
    <x v="6"/>
    <x v="18"/>
    <x v="2"/>
    <x v="1"/>
    <x v="2"/>
    <x v="1082"/>
    <x v="8"/>
    <x v="6"/>
    <n v="216609036"/>
    <d v="2017-03-07T00:00:00"/>
    <x v="3"/>
    <x v="2"/>
    <n v="8282"/>
    <n v="47.45"/>
    <n v="31.79"/>
    <n v="15.66"/>
    <n v="263284.78000000003"/>
    <n v="129696.12"/>
    <n v="-133588.66"/>
    <n v="2.0300127713920801"/>
    <n v="-1.0300127713920799"/>
  </r>
  <r>
    <x v="2"/>
    <x v="3"/>
    <x v="9"/>
    <x v="1"/>
    <x v="3"/>
    <x v="472"/>
    <x v="9"/>
    <x v="2"/>
    <n v="507616698"/>
    <d v="2011-12-18T00:00:00"/>
    <x v="5"/>
    <x v="78"/>
    <n v="3916"/>
    <n v="9.33"/>
    <n v="6.92"/>
    <n v="2.41"/>
    <n v="27098.720000000001"/>
    <n v="9437.56"/>
    <n v="-17661.16"/>
    <n v="2.87136929460581"/>
    <n v="-1.87136929460581"/>
  </r>
  <r>
    <x v="0"/>
    <x v="113"/>
    <x v="10"/>
    <x v="0"/>
    <x v="2"/>
    <x v="527"/>
    <x v="6"/>
    <x v="3"/>
    <n v="982714021"/>
    <d v="2015-06-06T00:00:00"/>
    <x v="0"/>
    <x v="120"/>
    <n v="5772"/>
    <n v="154.06"/>
    <n v="90.93"/>
    <n v="63.13"/>
    <n v="524847.96"/>
    <n v="364386.36"/>
    <n v="-160461.6"/>
    <n v="1.44036115951212"/>
    <n v="-0.44036115951211802"/>
  </r>
  <r>
    <x v="5"/>
    <x v="145"/>
    <x v="5"/>
    <x v="1"/>
    <x v="3"/>
    <x v="1083"/>
    <x v="2"/>
    <x v="4"/>
    <n v="682574832"/>
    <d v="2016-08-28T00:00:00"/>
    <x v="5"/>
    <x v="44"/>
    <n v="7916"/>
    <n v="109.28"/>
    <n v="35.840000000000003"/>
    <n v="73.44"/>
    <n v="283709.44"/>
    <n v="581351.04"/>
    <n v="297641.59999999998"/>
    <n v="0.48801742919390001"/>
    <n v="0.51198257080609999"/>
  </r>
  <r>
    <x v="1"/>
    <x v="73"/>
    <x v="1"/>
    <x v="0"/>
    <x v="0"/>
    <x v="593"/>
    <x v="7"/>
    <x v="0"/>
    <n v="968185460"/>
    <d v="2013-03-02T00:00:00"/>
    <x v="0"/>
    <x v="2"/>
    <n v="6448"/>
    <n v="152.58000000000001"/>
    <n v="97.44"/>
    <n v="55.14"/>
    <n v="628293.12"/>
    <n v="355542.72"/>
    <n v="-272750.40000000002"/>
    <n v="1.76713819368879"/>
    <n v="-0.76713819368879199"/>
  </r>
  <r>
    <x v="0"/>
    <x v="14"/>
    <x v="9"/>
    <x v="1"/>
    <x v="3"/>
    <x v="1084"/>
    <x v="2"/>
    <x v="5"/>
    <n v="570844733"/>
    <d v="2014-09-15T00:00:00"/>
    <x v="1"/>
    <x v="23"/>
    <n v="4497"/>
    <n v="9.33"/>
    <n v="6.92"/>
    <n v="2.41"/>
    <n v="31119.24"/>
    <n v="10837.77"/>
    <n v="-20281.47"/>
    <n v="2.87136929460581"/>
    <n v="-1.87136929460581"/>
  </r>
  <r>
    <x v="5"/>
    <x v="62"/>
    <x v="0"/>
    <x v="0"/>
    <x v="0"/>
    <x v="1085"/>
    <x v="10"/>
    <x v="6"/>
    <n v="542163980"/>
    <d v="2017-02-21T00:00:00"/>
    <x v="3"/>
    <x v="28"/>
    <n v="7224"/>
    <n v="255.28"/>
    <n v="159.41999999999999"/>
    <n v="95.86"/>
    <n v="1151650.08"/>
    <n v="692492.64"/>
    <n v="-459157.44"/>
    <n v="1.66305028166075"/>
    <n v="-0.66305028166075497"/>
  </r>
  <r>
    <x v="5"/>
    <x v="78"/>
    <x v="8"/>
    <x v="0"/>
    <x v="3"/>
    <x v="1086"/>
    <x v="1"/>
    <x v="0"/>
    <n v="204067027"/>
    <d v="2013-07-31T00:00:00"/>
    <x v="4"/>
    <x v="233"/>
    <n v="6823"/>
    <n v="421.89"/>
    <n v="364.69"/>
    <n v="57.2"/>
    <n v="2488279.87"/>
    <n v="390275.6"/>
    <n v="-2098004.27"/>
    <n v="6.3756993006993001"/>
    <n v="-5.3756993006993001"/>
  </r>
  <r>
    <x v="5"/>
    <x v="28"/>
    <x v="5"/>
    <x v="1"/>
    <x v="3"/>
    <x v="203"/>
    <x v="9"/>
    <x v="0"/>
    <n v="298790204"/>
    <d v="2013-04-18T00:00:00"/>
    <x v="2"/>
    <x v="2"/>
    <n v="7516"/>
    <n v="109.28"/>
    <n v="35.840000000000003"/>
    <n v="73.44"/>
    <n v="269373.44"/>
    <n v="551975.04"/>
    <n v="282601.59999999998"/>
    <n v="0.48801742919390001"/>
    <n v="0.51198257080609999"/>
  </r>
  <r>
    <x v="0"/>
    <x v="113"/>
    <x v="3"/>
    <x v="0"/>
    <x v="0"/>
    <x v="594"/>
    <x v="8"/>
    <x v="3"/>
    <n v="738882339"/>
    <d v="2015-09-02T00:00:00"/>
    <x v="4"/>
    <x v="170"/>
    <n v="558"/>
    <n v="205.7"/>
    <n v="117.11"/>
    <n v="88.59"/>
    <n v="65347.38"/>
    <n v="49433.22"/>
    <n v="-15914.16"/>
    <n v="1.3219324980246101"/>
    <n v="-0.32193249802460799"/>
  </r>
  <r>
    <x v="0"/>
    <x v="76"/>
    <x v="7"/>
    <x v="0"/>
    <x v="0"/>
    <x v="1087"/>
    <x v="7"/>
    <x v="2"/>
    <n v="157204759"/>
    <d v="2011-09-10T00:00:00"/>
    <x v="0"/>
    <x v="2"/>
    <n v="9236"/>
    <n v="437.2"/>
    <n v="263.33"/>
    <n v="173.87"/>
    <n v="2432115.88"/>
    <n v="1605863.32"/>
    <n v="-826252.56"/>
    <n v="1.51452234428021"/>
    <n v="-0.51452234428020904"/>
  </r>
  <r>
    <x v="3"/>
    <x v="50"/>
    <x v="9"/>
    <x v="1"/>
    <x v="2"/>
    <x v="1088"/>
    <x v="8"/>
    <x v="3"/>
    <n v="856931293"/>
    <d v="2015-08-08T00:00:00"/>
    <x v="0"/>
    <x v="124"/>
    <n v="3867"/>
    <n v="9.33"/>
    <n v="6.92"/>
    <n v="2.41"/>
    <n v="26759.64"/>
    <n v="9319.4699999999993"/>
    <n v="-17440.169999999998"/>
    <n v="2.87136929460581"/>
    <n v="-1.87136929460581"/>
  </r>
  <r>
    <x v="5"/>
    <x v="97"/>
    <x v="1"/>
    <x v="1"/>
    <x v="2"/>
    <x v="1089"/>
    <x v="2"/>
    <x v="6"/>
    <n v="261548268"/>
    <d v="2017-04-15T00:00:00"/>
    <x v="0"/>
    <x v="2"/>
    <n v="6800"/>
    <n v="152.58000000000001"/>
    <n v="97.44"/>
    <n v="55.14"/>
    <n v="662592"/>
    <n v="374952"/>
    <n v="-287640"/>
    <n v="1.76713819368879"/>
    <n v="-0.76713819368879199"/>
  </r>
  <r>
    <x v="1"/>
    <x v="108"/>
    <x v="0"/>
    <x v="1"/>
    <x v="0"/>
    <x v="1090"/>
    <x v="7"/>
    <x v="7"/>
    <n v="364854514"/>
    <d v="2012-03-10T00:00:00"/>
    <x v="0"/>
    <x v="2"/>
    <n v="7413"/>
    <n v="255.28"/>
    <n v="159.41999999999999"/>
    <n v="95.86"/>
    <n v="1181780.46"/>
    <n v="710610.18"/>
    <n v="-471170.28"/>
    <n v="1.66305028166076"/>
    <n v="-0.66305028166075497"/>
  </r>
  <r>
    <x v="1"/>
    <x v="33"/>
    <x v="7"/>
    <x v="0"/>
    <x v="1"/>
    <x v="1091"/>
    <x v="8"/>
    <x v="0"/>
    <n v="980961358"/>
    <d v="2013-08-10T00:00:00"/>
    <x v="0"/>
    <x v="120"/>
    <n v="7120"/>
    <n v="437.2"/>
    <n v="263.33"/>
    <n v="173.87"/>
    <n v="1874909.6"/>
    <n v="1237954.3999999999"/>
    <n v="-636955.19999999995"/>
    <n v="1.51452234428021"/>
    <n v="-0.51452234428020904"/>
  </r>
  <r>
    <x v="2"/>
    <x v="121"/>
    <x v="7"/>
    <x v="1"/>
    <x v="2"/>
    <x v="39"/>
    <x v="4"/>
    <x v="5"/>
    <n v="194292628"/>
    <d v="2014-04-27T00:00:00"/>
    <x v="5"/>
    <x v="80"/>
    <n v="4361"/>
    <n v="437.2"/>
    <n v="263.33"/>
    <n v="173.87"/>
    <n v="1148382.1299999999"/>
    <n v="758247.07"/>
    <n v="-390135.06"/>
    <n v="1.51452234428021"/>
    <n v="-0.51452234428020904"/>
  </r>
  <r>
    <x v="3"/>
    <x v="50"/>
    <x v="10"/>
    <x v="1"/>
    <x v="3"/>
    <x v="1092"/>
    <x v="0"/>
    <x v="4"/>
    <n v="209584653"/>
    <d v="2017-01-30T00:00:00"/>
    <x v="1"/>
    <x v="13"/>
    <n v="9611"/>
    <n v="154.06"/>
    <n v="90.93"/>
    <n v="63.13"/>
    <n v="873928.23"/>
    <n v="606742.43000000005"/>
    <n v="-267185.8"/>
    <n v="1.44036115951212"/>
    <n v="-0.44036115951211802"/>
  </r>
  <r>
    <x v="1"/>
    <x v="129"/>
    <x v="9"/>
    <x v="1"/>
    <x v="1"/>
    <x v="633"/>
    <x v="7"/>
    <x v="5"/>
    <n v="601886260"/>
    <d v="2014-05-27T00:00:00"/>
    <x v="3"/>
    <x v="2"/>
    <n v="374"/>
    <n v="9.33"/>
    <n v="6.92"/>
    <n v="2.41"/>
    <n v="2588.08"/>
    <n v="901.34"/>
    <n v="-1686.74"/>
    <n v="2.87136929460581"/>
    <n v="-1.87136929460581"/>
  </r>
  <r>
    <x v="0"/>
    <x v="118"/>
    <x v="7"/>
    <x v="0"/>
    <x v="1"/>
    <x v="1093"/>
    <x v="7"/>
    <x v="5"/>
    <n v="566558778"/>
    <d v="2014-09-25T00:00:00"/>
    <x v="2"/>
    <x v="86"/>
    <n v="6187"/>
    <n v="437.2"/>
    <n v="263.33"/>
    <n v="173.87"/>
    <n v="1629222.71"/>
    <n v="1075733.69"/>
    <n v="-553489.02"/>
    <n v="1.51452234428021"/>
    <n v="-0.51452234428020904"/>
  </r>
  <r>
    <x v="5"/>
    <x v="63"/>
    <x v="4"/>
    <x v="1"/>
    <x v="0"/>
    <x v="943"/>
    <x v="2"/>
    <x v="4"/>
    <n v="269276034"/>
    <d v="2016-08-14T00:00:00"/>
    <x v="5"/>
    <x v="61"/>
    <n v="3617"/>
    <n v="81.73"/>
    <n v="56.67"/>
    <n v="25.06"/>
    <n v="204975.39"/>
    <n v="90642.02"/>
    <n v="-114333.37"/>
    <n v="2.2613727055067798"/>
    <n v="-1.26137270550678"/>
  </r>
  <r>
    <x v="3"/>
    <x v="94"/>
    <x v="6"/>
    <x v="1"/>
    <x v="2"/>
    <x v="1094"/>
    <x v="2"/>
    <x v="2"/>
    <n v="396024358"/>
    <d v="2011-07-30T00:00:00"/>
    <x v="0"/>
    <x v="30"/>
    <n v="1263"/>
    <n v="651.21"/>
    <n v="524.96"/>
    <n v="126.25"/>
    <n v="663024.48"/>
    <n v="159453.75"/>
    <n v="-503570.73"/>
    <n v="4.1580990099009902"/>
    <n v="-3.1580990099009898"/>
  </r>
  <r>
    <x v="5"/>
    <x v="149"/>
    <x v="3"/>
    <x v="1"/>
    <x v="1"/>
    <x v="999"/>
    <x v="5"/>
    <x v="2"/>
    <n v="803102576"/>
    <d v="2011-08-24T00:00:00"/>
    <x v="4"/>
    <x v="2"/>
    <n v="4754"/>
    <n v="205.7"/>
    <n v="117.11"/>
    <n v="88.59"/>
    <n v="556740.93999999994"/>
    <n v="421156.86"/>
    <n v="-135584.07999999999"/>
    <n v="1.3219324980246101"/>
    <n v="-0.32193249802460799"/>
  </r>
  <r>
    <x v="5"/>
    <x v="75"/>
    <x v="6"/>
    <x v="0"/>
    <x v="0"/>
    <x v="1095"/>
    <x v="10"/>
    <x v="5"/>
    <n v="967122018"/>
    <d v="2014-12-02T00:00:00"/>
    <x v="3"/>
    <x v="70"/>
    <n v="1752"/>
    <n v="651.21"/>
    <n v="524.96"/>
    <n v="126.25"/>
    <n v="919729.92"/>
    <n v="221190"/>
    <n v="-698539.92"/>
    <n v="4.1580990099009902"/>
    <n v="-3.1580990099009898"/>
  </r>
  <r>
    <x v="5"/>
    <x v="9"/>
    <x v="4"/>
    <x v="0"/>
    <x v="2"/>
    <x v="1096"/>
    <x v="4"/>
    <x v="5"/>
    <n v="435006511"/>
    <d v="2014-03-29T00:00:00"/>
    <x v="0"/>
    <x v="49"/>
    <n v="6948"/>
    <n v="81.73"/>
    <n v="56.67"/>
    <n v="25.06"/>
    <n v="393743.16"/>
    <n v="174116.88"/>
    <n v="-219626.28"/>
    <n v="2.2613727055067798"/>
    <n v="-1.26137270550678"/>
  </r>
  <r>
    <x v="3"/>
    <x v="57"/>
    <x v="10"/>
    <x v="0"/>
    <x v="1"/>
    <x v="181"/>
    <x v="2"/>
    <x v="3"/>
    <n v="173992383"/>
    <d v="2015-08-24T00:00:00"/>
    <x v="1"/>
    <x v="124"/>
    <n v="7067"/>
    <n v="154.06"/>
    <n v="90.93"/>
    <n v="63.13"/>
    <n v="642602.31000000006"/>
    <n v="446139.71"/>
    <n v="-196462.6"/>
    <n v="1.44036115951212"/>
    <n v="-0.44036115951211802"/>
  </r>
  <r>
    <x v="1"/>
    <x v="73"/>
    <x v="11"/>
    <x v="0"/>
    <x v="2"/>
    <x v="1097"/>
    <x v="6"/>
    <x v="2"/>
    <n v="321628463"/>
    <d v="2011-05-14T00:00:00"/>
    <x v="0"/>
    <x v="31"/>
    <n v="5864"/>
    <n v="668.27"/>
    <n v="502.54"/>
    <n v="165.73"/>
    <n v="2946894.56"/>
    <n v="971840.72"/>
    <n v="-1975053.84"/>
    <n v="3.0322814215893299"/>
    <n v="-2.0322814215893299"/>
  </r>
  <r>
    <x v="4"/>
    <x v="173"/>
    <x v="3"/>
    <x v="1"/>
    <x v="0"/>
    <x v="566"/>
    <x v="6"/>
    <x v="2"/>
    <n v="635776078"/>
    <d v="2011-04-02T00:00:00"/>
    <x v="0"/>
    <x v="19"/>
    <n v="9125"/>
    <n v="205.7"/>
    <n v="117.11"/>
    <n v="88.59"/>
    <n v="1068628.75"/>
    <n v="808383.75"/>
    <n v="-260245"/>
    <n v="1.3219324980246101"/>
    <n v="-0.32193249802460799"/>
  </r>
  <r>
    <x v="1"/>
    <x v="71"/>
    <x v="8"/>
    <x v="0"/>
    <x v="2"/>
    <x v="1098"/>
    <x v="10"/>
    <x v="5"/>
    <n v="944609057"/>
    <d v="2014-03-16T00:00:00"/>
    <x v="5"/>
    <x v="11"/>
    <n v="9666"/>
    <n v="421.89"/>
    <n v="364.69"/>
    <n v="57.2"/>
    <n v="3525093.54"/>
    <n v="552895.19999999995"/>
    <n v="-2972198.34"/>
    <n v="6.3756993006993001"/>
    <n v="-5.3756993006993001"/>
  </r>
  <r>
    <x v="0"/>
    <x v="172"/>
    <x v="10"/>
    <x v="0"/>
    <x v="0"/>
    <x v="79"/>
    <x v="0"/>
    <x v="7"/>
    <n v="696613729"/>
    <d v="2013-01-13T00:00:00"/>
    <x v="5"/>
    <x v="146"/>
    <n v="2337"/>
    <n v="154.06"/>
    <n v="90.93"/>
    <n v="63.13"/>
    <n v="212503.41"/>
    <n v="147534.81"/>
    <n v="-64968.6"/>
    <n v="1.44036115951212"/>
    <n v="-0.44036115951211802"/>
  </r>
  <r>
    <x v="1"/>
    <x v="81"/>
    <x v="7"/>
    <x v="1"/>
    <x v="3"/>
    <x v="1099"/>
    <x v="0"/>
    <x v="7"/>
    <n v="310588920"/>
    <d v="2013-06-01T00:00:00"/>
    <x v="0"/>
    <x v="66"/>
    <n v="9018"/>
    <n v="437.2"/>
    <n v="263.33"/>
    <n v="173.87"/>
    <n v="2374709.94"/>
    <n v="1567959.66"/>
    <n v="-806750.28"/>
    <n v="1.51452234428021"/>
    <n v="-0.51452234428020904"/>
  </r>
  <r>
    <x v="5"/>
    <x v="105"/>
    <x v="6"/>
    <x v="0"/>
    <x v="1"/>
    <x v="927"/>
    <x v="3"/>
    <x v="7"/>
    <n v="725645959"/>
    <d v="2012-08-09T00:00:00"/>
    <x v="2"/>
    <x v="30"/>
    <n v="3620"/>
    <n v="651.21"/>
    <n v="524.96"/>
    <n v="126.25"/>
    <n v="1900355.2"/>
    <n v="457025"/>
    <n v="-1443330.2"/>
    <n v="4.1580990099009902"/>
    <n v="-3.1580990099009898"/>
  </r>
  <r>
    <x v="1"/>
    <x v="93"/>
    <x v="8"/>
    <x v="1"/>
    <x v="0"/>
    <x v="1100"/>
    <x v="11"/>
    <x v="3"/>
    <n v="251208674"/>
    <d v="2015-07-19T00:00:00"/>
    <x v="5"/>
    <x v="113"/>
    <n v="7084"/>
    <n v="421.89"/>
    <n v="364.69"/>
    <n v="57.2"/>
    <n v="2583463.96"/>
    <n v="405204.8"/>
    <n v="-2178259.16"/>
    <n v="6.3756993006993001"/>
    <n v="-5.3756993006993001"/>
  </r>
  <r>
    <x v="5"/>
    <x v="74"/>
    <x v="4"/>
    <x v="0"/>
    <x v="3"/>
    <x v="1031"/>
    <x v="5"/>
    <x v="1"/>
    <n v="417013394"/>
    <d v="2010-11-29T00:00:00"/>
    <x v="1"/>
    <x v="124"/>
    <n v="2385"/>
    <n v="81.73"/>
    <n v="56.67"/>
    <n v="25.06"/>
    <n v="135157.95000000001"/>
    <n v="59768.1"/>
    <n v="-75389.850000000006"/>
    <n v="2.2613727055067798"/>
    <n v="-1.26137270550678"/>
  </r>
  <r>
    <x v="3"/>
    <x v="5"/>
    <x v="2"/>
    <x v="0"/>
    <x v="0"/>
    <x v="1101"/>
    <x v="7"/>
    <x v="3"/>
    <n v="123108947"/>
    <d v="2015-09-10T00:00:00"/>
    <x v="2"/>
    <x v="2"/>
    <n v="9528"/>
    <n v="47.45"/>
    <n v="31.79"/>
    <n v="15.66"/>
    <n v="302895.12"/>
    <n v="149208.48000000001"/>
    <n v="-153686.64000000001"/>
    <n v="2.0300127713920801"/>
    <n v="-1.0300127713920799"/>
  </r>
  <r>
    <x v="5"/>
    <x v="52"/>
    <x v="4"/>
    <x v="0"/>
    <x v="1"/>
    <x v="1102"/>
    <x v="6"/>
    <x v="1"/>
    <n v="589856660"/>
    <d v="2010-10-05T00:00:00"/>
    <x v="3"/>
    <x v="62"/>
    <n v="548"/>
    <n v="81.73"/>
    <n v="56.67"/>
    <n v="25.06"/>
    <n v="31055.16"/>
    <n v="13732.88"/>
    <n v="-17322.28"/>
    <n v="2.2613727055067798"/>
    <n v="-1.26137270550678"/>
  </r>
  <r>
    <x v="0"/>
    <x v="113"/>
    <x v="5"/>
    <x v="0"/>
    <x v="2"/>
    <x v="1103"/>
    <x v="0"/>
    <x v="6"/>
    <n v="407930362"/>
    <d v="2017-07-31T00:00:00"/>
    <x v="1"/>
    <x v="2"/>
    <n v="4514"/>
    <n v="109.28"/>
    <n v="35.840000000000003"/>
    <n v="73.44"/>
    <n v="161781.76000000001"/>
    <n v="331508.15999999997"/>
    <n v="169726.4"/>
    <n v="0.48801742919390001"/>
    <n v="0.51198257080609999"/>
  </r>
  <r>
    <x v="1"/>
    <x v="140"/>
    <x v="9"/>
    <x v="0"/>
    <x v="2"/>
    <x v="1104"/>
    <x v="5"/>
    <x v="3"/>
    <n v="488316380"/>
    <d v="2015-11-18T00:00:00"/>
    <x v="4"/>
    <x v="146"/>
    <n v="2523"/>
    <n v="9.33"/>
    <n v="6.92"/>
    <n v="2.41"/>
    <n v="17459.16"/>
    <n v="6080.43"/>
    <n v="-11378.73"/>
    <n v="2.87136929460581"/>
    <n v="-1.87136929460581"/>
  </r>
  <r>
    <x v="3"/>
    <x v="11"/>
    <x v="3"/>
    <x v="1"/>
    <x v="3"/>
    <x v="1105"/>
    <x v="6"/>
    <x v="2"/>
    <n v="912313544"/>
    <d v="2011-05-15T00:00:00"/>
    <x v="5"/>
    <x v="8"/>
    <n v="2706"/>
    <n v="205.7"/>
    <n v="117.11"/>
    <n v="88.59"/>
    <n v="316899.65999999997"/>
    <n v="239724.54"/>
    <n v="-77175.12"/>
    <n v="1.3219324980246101"/>
    <n v="-0.32193249802460799"/>
  </r>
  <r>
    <x v="3"/>
    <x v="184"/>
    <x v="2"/>
    <x v="0"/>
    <x v="2"/>
    <x v="1106"/>
    <x v="11"/>
    <x v="2"/>
    <n v="481533181"/>
    <d v="2011-07-04T00:00:00"/>
    <x v="1"/>
    <x v="227"/>
    <n v="5224"/>
    <n v="47.45"/>
    <n v="31.79"/>
    <n v="15.66"/>
    <n v="166070.96"/>
    <n v="81807.839999999997"/>
    <n v="-84263.12"/>
    <n v="2.0300127713920801"/>
    <n v="-1.0300127713920799"/>
  </r>
  <r>
    <x v="5"/>
    <x v="149"/>
    <x v="4"/>
    <x v="0"/>
    <x v="2"/>
    <x v="740"/>
    <x v="11"/>
    <x v="7"/>
    <n v="767899119"/>
    <d v="2012-07-03T00:00:00"/>
    <x v="3"/>
    <x v="227"/>
    <n v="7269"/>
    <n v="81.73"/>
    <n v="56.67"/>
    <n v="25.06"/>
    <n v="411934.23"/>
    <n v="182161.14"/>
    <n v="-229773.09"/>
    <n v="2.2613727055067798"/>
    <n v="-1.26137270550678"/>
  </r>
  <r>
    <x v="1"/>
    <x v="167"/>
    <x v="5"/>
    <x v="0"/>
    <x v="0"/>
    <x v="984"/>
    <x v="4"/>
    <x v="7"/>
    <n v="263647687"/>
    <d v="2012-03-30T00:00:00"/>
    <x v="6"/>
    <x v="4"/>
    <n v="8064"/>
    <n v="109.28"/>
    <n v="35.840000000000003"/>
    <n v="73.44"/>
    <n v="289013.76000000001"/>
    <n v="592220.16000000003"/>
    <n v="303206.40000000002"/>
    <n v="0.48801742919390001"/>
    <n v="0.51198257080609999"/>
  </r>
  <r>
    <x v="5"/>
    <x v="74"/>
    <x v="2"/>
    <x v="0"/>
    <x v="2"/>
    <x v="25"/>
    <x v="4"/>
    <x v="5"/>
    <n v="231327712"/>
    <d v="2014-08-04T00:00:00"/>
    <x v="1"/>
    <x v="210"/>
    <n v="3865"/>
    <n v="47.45"/>
    <n v="31.79"/>
    <n v="15.66"/>
    <n v="122868.35"/>
    <n v="60525.9"/>
    <n v="-62342.45"/>
    <n v="2.0300127713920801"/>
    <n v="-1.0300127713920799"/>
  </r>
  <r>
    <x v="1"/>
    <x v="36"/>
    <x v="4"/>
    <x v="1"/>
    <x v="3"/>
    <x v="1107"/>
    <x v="6"/>
    <x v="5"/>
    <n v="653800523"/>
    <d v="2014-04-23T00:00:00"/>
    <x v="4"/>
    <x v="71"/>
    <n v="2958"/>
    <n v="81.73"/>
    <n v="56.67"/>
    <n v="25.06"/>
    <n v="167629.85999999999"/>
    <n v="74127.48"/>
    <n v="-93502.38"/>
    <n v="2.2613727055067798"/>
    <n v="-1.26137270550678"/>
  </r>
  <r>
    <x v="1"/>
    <x v="136"/>
    <x v="7"/>
    <x v="0"/>
    <x v="2"/>
    <x v="1108"/>
    <x v="3"/>
    <x v="0"/>
    <n v="684239947"/>
    <d v="2013-08-31T00:00:00"/>
    <x v="0"/>
    <x v="4"/>
    <n v="661"/>
    <n v="437.2"/>
    <n v="263.33"/>
    <n v="173.87"/>
    <n v="174061.13"/>
    <n v="114928.07"/>
    <n v="-59133.06"/>
    <n v="1.51452234428021"/>
    <n v="-0.51452234428020904"/>
  </r>
  <r>
    <x v="5"/>
    <x v="63"/>
    <x v="3"/>
    <x v="1"/>
    <x v="0"/>
    <x v="839"/>
    <x v="4"/>
    <x v="5"/>
    <n v="896132314"/>
    <d v="2014-06-19T00:00:00"/>
    <x v="2"/>
    <x v="140"/>
    <n v="4321"/>
    <n v="205.7"/>
    <n v="117.11"/>
    <n v="88.59"/>
    <n v="506032.31"/>
    <n v="382797.39"/>
    <n v="-123234.92"/>
    <n v="1.3219324980246101"/>
    <n v="-0.32193249802460799"/>
  </r>
  <r>
    <x v="1"/>
    <x v="167"/>
    <x v="4"/>
    <x v="0"/>
    <x v="3"/>
    <x v="1109"/>
    <x v="10"/>
    <x v="4"/>
    <n v="133276450"/>
    <d v="2016-03-15T00:00:00"/>
    <x v="3"/>
    <x v="46"/>
    <n v="8318"/>
    <n v="81.73"/>
    <n v="56.67"/>
    <n v="25.06"/>
    <n v="471381.06"/>
    <n v="208449.08"/>
    <n v="-262931.98"/>
    <n v="2.2613727055067798"/>
    <n v="-1.26137270550678"/>
  </r>
  <r>
    <x v="2"/>
    <x v="137"/>
    <x v="5"/>
    <x v="1"/>
    <x v="3"/>
    <x v="1110"/>
    <x v="2"/>
    <x v="2"/>
    <n v="459783685"/>
    <d v="2011-08-23T00:00:00"/>
    <x v="3"/>
    <x v="22"/>
    <n v="9065"/>
    <n v="109.28"/>
    <n v="35.840000000000003"/>
    <n v="73.44"/>
    <n v="324889.59999999998"/>
    <n v="665733.6"/>
    <n v="340844"/>
    <n v="0.48801742919390001"/>
    <n v="0.51198257080609999"/>
  </r>
  <r>
    <x v="5"/>
    <x v="130"/>
    <x v="5"/>
    <x v="0"/>
    <x v="0"/>
    <x v="1111"/>
    <x v="5"/>
    <x v="0"/>
    <n v="410077846"/>
    <d v="2013-02-12T00:00:00"/>
    <x v="3"/>
    <x v="2"/>
    <n v="2"/>
    <n v="109.28"/>
    <n v="35.840000000000003"/>
    <n v="73.44"/>
    <n v="71.680000000000007"/>
    <n v="146.88"/>
    <n v="75.2"/>
    <n v="0.48801742919390001"/>
    <n v="0.51198257080609999"/>
  </r>
  <r>
    <x v="1"/>
    <x v="123"/>
    <x v="4"/>
    <x v="1"/>
    <x v="2"/>
    <x v="812"/>
    <x v="11"/>
    <x v="5"/>
    <n v="838895261"/>
    <d v="2014-02-19T00:00:00"/>
    <x v="4"/>
    <x v="122"/>
    <n v="6605"/>
    <n v="81.73"/>
    <n v="56.67"/>
    <n v="25.06"/>
    <n v="374305.35"/>
    <n v="165521.29999999999"/>
    <n v="-208784.05"/>
    <n v="2.2613727055067798"/>
    <n v="-1.26137270550678"/>
  </r>
  <r>
    <x v="0"/>
    <x v="118"/>
    <x v="10"/>
    <x v="0"/>
    <x v="0"/>
    <x v="1112"/>
    <x v="4"/>
    <x v="4"/>
    <n v="871284759"/>
    <d v="2016-08-05T00:00:00"/>
    <x v="6"/>
    <x v="17"/>
    <n v="1377"/>
    <n v="154.06"/>
    <n v="90.93"/>
    <n v="63.13"/>
    <n v="125210.61"/>
    <n v="86930.01"/>
    <n v="-38280.6"/>
    <n v="1.44036115951212"/>
    <n v="-0.44036115951211802"/>
  </r>
  <r>
    <x v="3"/>
    <x v="50"/>
    <x v="11"/>
    <x v="1"/>
    <x v="1"/>
    <x v="1000"/>
    <x v="10"/>
    <x v="6"/>
    <n v="152607667"/>
    <d v="2017-11-06T00:00:00"/>
    <x v="1"/>
    <x v="70"/>
    <n v="8855"/>
    <n v="668.27"/>
    <n v="502.54"/>
    <n v="165.73"/>
    <n v="4449991.7"/>
    <n v="1467539.15"/>
    <n v="-2982452.55"/>
    <n v="3.0322814215893299"/>
    <n v="-2.0322814215893299"/>
  </r>
  <r>
    <x v="1"/>
    <x v="99"/>
    <x v="8"/>
    <x v="0"/>
    <x v="1"/>
    <x v="1113"/>
    <x v="9"/>
    <x v="2"/>
    <n v="198537814"/>
    <d v="2011-12-19T00:00:00"/>
    <x v="1"/>
    <x v="61"/>
    <n v="606"/>
    <n v="421.89"/>
    <n v="364.69"/>
    <n v="57.2"/>
    <n v="221002.14"/>
    <n v="34663.199999999997"/>
    <n v="-186338.94"/>
    <n v="6.3756993006993001"/>
    <n v="-5.3756993006993001"/>
  </r>
  <r>
    <x v="4"/>
    <x v="95"/>
    <x v="8"/>
    <x v="1"/>
    <x v="1"/>
    <x v="1114"/>
    <x v="3"/>
    <x v="1"/>
    <n v="345061528"/>
    <d v="2010-09-19T00:00:00"/>
    <x v="5"/>
    <x v="45"/>
    <n v="229"/>
    <n v="421.89"/>
    <n v="364.69"/>
    <n v="57.2"/>
    <n v="83514.009999999995"/>
    <n v="13098.8"/>
    <n v="-70415.210000000006"/>
    <n v="6.3756993006993001"/>
    <n v="-5.3756993006993001"/>
  </r>
  <r>
    <x v="0"/>
    <x v="69"/>
    <x v="10"/>
    <x v="1"/>
    <x v="0"/>
    <x v="589"/>
    <x v="0"/>
    <x v="0"/>
    <n v="898477637"/>
    <d v="2014-07-01T00:00:00"/>
    <x v="3"/>
    <x v="6"/>
    <n v="8354"/>
    <n v="154.06"/>
    <n v="90.93"/>
    <n v="63.13"/>
    <n v="759629.22"/>
    <n v="527388.02"/>
    <n v="-232241.2"/>
    <n v="1.44036115951212"/>
    <n v="-0.44036115951211802"/>
  </r>
  <r>
    <x v="1"/>
    <x v="80"/>
    <x v="8"/>
    <x v="0"/>
    <x v="0"/>
    <x v="1115"/>
    <x v="5"/>
    <x v="3"/>
    <n v="885397469"/>
    <d v="2015-11-18T00:00:00"/>
    <x v="4"/>
    <x v="10"/>
    <n v="7642"/>
    <n v="421.89"/>
    <n v="364.69"/>
    <n v="57.2"/>
    <n v="2786960.98"/>
    <n v="437122.4"/>
    <n v="-2349838.58"/>
    <n v="6.3756993006993001"/>
    <n v="-5.3756993006993001"/>
  </r>
  <r>
    <x v="1"/>
    <x v="109"/>
    <x v="4"/>
    <x v="1"/>
    <x v="3"/>
    <x v="227"/>
    <x v="5"/>
    <x v="5"/>
    <n v="302744853"/>
    <d v="2014-02-11T00:00:00"/>
    <x v="3"/>
    <x v="2"/>
    <n v="7785"/>
    <n v="81.73"/>
    <n v="56.67"/>
    <n v="25.06"/>
    <n v="441175.95"/>
    <n v="195092.1"/>
    <n v="-246083.85"/>
    <n v="2.2613727055067798"/>
    <n v="-1.26137270550678"/>
  </r>
  <r>
    <x v="5"/>
    <x v="62"/>
    <x v="2"/>
    <x v="0"/>
    <x v="2"/>
    <x v="811"/>
    <x v="4"/>
    <x v="1"/>
    <n v="567756116"/>
    <d v="2010-12-12T00:00:00"/>
    <x v="5"/>
    <x v="234"/>
    <n v="506"/>
    <n v="47.45"/>
    <n v="31.79"/>
    <n v="15.66"/>
    <n v="16085.74"/>
    <n v="7923.96"/>
    <n v="-8161.78"/>
    <n v="2.0300127713920801"/>
    <n v="-1.0300127713920799"/>
  </r>
  <r>
    <x v="5"/>
    <x v="62"/>
    <x v="2"/>
    <x v="0"/>
    <x v="0"/>
    <x v="1116"/>
    <x v="11"/>
    <x v="4"/>
    <n v="467980086"/>
    <d v="2016-03-28T00:00:00"/>
    <x v="1"/>
    <x v="69"/>
    <n v="4562"/>
    <n v="47.45"/>
    <n v="31.79"/>
    <n v="15.66"/>
    <n v="145025.98000000001"/>
    <n v="71440.92"/>
    <n v="-73585.06"/>
    <n v="2.0300127713920801"/>
    <n v="-1.0300127713920799"/>
  </r>
  <r>
    <x v="3"/>
    <x v="184"/>
    <x v="4"/>
    <x v="0"/>
    <x v="2"/>
    <x v="374"/>
    <x v="7"/>
    <x v="0"/>
    <n v="211278092"/>
    <d v="2013-03-11T00:00:00"/>
    <x v="1"/>
    <x v="2"/>
    <n v="737"/>
    <n v="81.73"/>
    <n v="56.67"/>
    <n v="25.06"/>
    <n v="41765.79"/>
    <n v="18469.22"/>
    <n v="-23296.57"/>
    <n v="2.2613727055067798"/>
    <n v="-1.26137270550678"/>
  </r>
  <r>
    <x v="1"/>
    <x v="140"/>
    <x v="6"/>
    <x v="0"/>
    <x v="2"/>
    <x v="107"/>
    <x v="9"/>
    <x v="5"/>
    <n v="975823962"/>
    <d v="2014-08-04T00:00:00"/>
    <x v="1"/>
    <x v="2"/>
    <n v="6850"/>
    <n v="651.21"/>
    <n v="524.96"/>
    <n v="126.25"/>
    <n v="3595976"/>
    <n v="864812.5"/>
    <n v="-2731163.5"/>
    <n v="4.1580990099009902"/>
    <n v="-3.1580990099009898"/>
  </r>
  <r>
    <x v="1"/>
    <x v="99"/>
    <x v="7"/>
    <x v="1"/>
    <x v="0"/>
    <x v="261"/>
    <x v="0"/>
    <x v="0"/>
    <n v="860104024"/>
    <d v="2013-12-30T00:00:00"/>
    <x v="1"/>
    <x v="26"/>
    <n v="2749"/>
    <n v="437.2"/>
    <n v="263.33"/>
    <n v="173.87"/>
    <n v="723894.17"/>
    <n v="477968.63"/>
    <n v="-245925.54"/>
    <n v="1.51452234428021"/>
    <n v="-0.51452234428020904"/>
  </r>
  <r>
    <x v="5"/>
    <x v="182"/>
    <x v="7"/>
    <x v="0"/>
    <x v="0"/>
    <x v="1117"/>
    <x v="8"/>
    <x v="5"/>
    <n v="732917106"/>
    <d v="2014-09-08T00:00:00"/>
    <x v="1"/>
    <x v="40"/>
    <n v="5313"/>
    <n v="437.2"/>
    <n v="263.33"/>
    <n v="173.87"/>
    <n v="1399072.29"/>
    <n v="923771.31"/>
    <n v="-475300.98"/>
    <n v="1.51452234428021"/>
    <n v="-0.51452234428020904"/>
  </r>
  <r>
    <x v="5"/>
    <x v="54"/>
    <x v="3"/>
    <x v="0"/>
    <x v="2"/>
    <x v="116"/>
    <x v="2"/>
    <x v="1"/>
    <n v="183374536"/>
    <d v="2010-08-18T00:00:00"/>
    <x v="4"/>
    <x v="44"/>
    <n v="3455"/>
    <n v="205.7"/>
    <n v="117.11"/>
    <n v="88.59"/>
    <n v="404615.05"/>
    <n v="306078.45"/>
    <n v="-98536.6"/>
    <n v="1.3219324980246101"/>
    <n v="-0.32193249802460799"/>
  </r>
  <r>
    <x v="5"/>
    <x v="131"/>
    <x v="0"/>
    <x v="1"/>
    <x v="1"/>
    <x v="895"/>
    <x v="0"/>
    <x v="4"/>
    <n v="670900142"/>
    <d v="2017-02-01T00:00:00"/>
    <x v="4"/>
    <x v="11"/>
    <n v="3116"/>
    <n v="255.28"/>
    <n v="159.41999999999999"/>
    <n v="95.86"/>
    <n v="496752.72"/>
    <n v="298699.76"/>
    <n v="-198052.96"/>
    <n v="1.66305028166076"/>
    <n v="-0.66305028166075497"/>
  </r>
  <r>
    <x v="4"/>
    <x v="45"/>
    <x v="8"/>
    <x v="0"/>
    <x v="2"/>
    <x v="1118"/>
    <x v="5"/>
    <x v="2"/>
    <n v="575230252"/>
    <d v="2011-11-22T00:00:00"/>
    <x v="3"/>
    <x v="126"/>
    <n v="2269"/>
    <n v="421.89"/>
    <n v="364.69"/>
    <n v="57.2"/>
    <n v="827481.61"/>
    <n v="129786.8"/>
    <n v="-697694.81"/>
    <n v="6.3756993006993001"/>
    <n v="-5.3756993006993001"/>
  </r>
  <r>
    <x v="0"/>
    <x v="1"/>
    <x v="6"/>
    <x v="1"/>
    <x v="3"/>
    <x v="1119"/>
    <x v="1"/>
    <x v="3"/>
    <n v="146413695"/>
    <d v="2015-11-11T00:00:00"/>
    <x v="4"/>
    <x v="141"/>
    <n v="5921"/>
    <n v="651.21"/>
    <n v="524.96"/>
    <n v="126.25"/>
    <n v="3108288.16"/>
    <n v="747526.25"/>
    <n v="-2360761.91"/>
    <n v="4.1580990099009902"/>
    <n v="-3.1580990099009898"/>
  </r>
  <r>
    <x v="5"/>
    <x v="96"/>
    <x v="9"/>
    <x v="1"/>
    <x v="2"/>
    <x v="1120"/>
    <x v="11"/>
    <x v="0"/>
    <n v="154811799"/>
    <d v="2013-02-19T00:00:00"/>
    <x v="3"/>
    <x v="146"/>
    <n v="1106"/>
    <n v="9.33"/>
    <n v="6.92"/>
    <n v="2.41"/>
    <n v="7653.52"/>
    <n v="2665.46"/>
    <n v="-4988.0600000000004"/>
    <n v="2.87136929460581"/>
    <n v="-1.87136929460581"/>
  </r>
  <r>
    <x v="5"/>
    <x v="154"/>
    <x v="11"/>
    <x v="0"/>
    <x v="1"/>
    <x v="1121"/>
    <x v="5"/>
    <x v="5"/>
    <n v="541098392"/>
    <d v="2014-04-12T00:00:00"/>
    <x v="0"/>
    <x v="2"/>
    <n v="1893"/>
    <n v="668.27"/>
    <n v="502.54"/>
    <n v="165.73"/>
    <n v="951308.22"/>
    <n v="313726.89"/>
    <n v="-637581.32999999996"/>
    <n v="3.0322814215893299"/>
    <n v="-2.0322814215893299"/>
  </r>
  <r>
    <x v="2"/>
    <x v="112"/>
    <x v="0"/>
    <x v="0"/>
    <x v="0"/>
    <x v="1122"/>
    <x v="2"/>
    <x v="2"/>
    <n v="866259801"/>
    <d v="2011-03-25T00:00:00"/>
    <x v="6"/>
    <x v="2"/>
    <n v="4380"/>
    <n v="255.28"/>
    <n v="159.41999999999999"/>
    <n v="95.86"/>
    <n v="698259.6"/>
    <n v="419866.8"/>
    <n v="-278392.8"/>
    <n v="1.66305028166076"/>
    <n v="-0.66305028166075497"/>
  </r>
  <r>
    <x v="2"/>
    <x v="3"/>
    <x v="5"/>
    <x v="1"/>
    <x v="1"/>
    <x v="253"/>
    <x v="3"/>
    <x v="2"/>
    <n v="761594855"/>
    <d v="2012-11-01T00:00:00"/>
    <x v="2"/>
    <x v="235"/>
    <n v="1697"/>
    <n v="109.28"/>
    <n v="35.840000000000003"/>
    <n v="73.44"/>
    <n v="60820.480000000003"/>
    <n v="124627.68"/>
    <n v="63807.199999999997"/>
    <n v="0.48801742919390001"/>
    <n v="0.51198257080609999"/>
  </r>
  <r>
    <x v="1"/>
    <x v="26"/>
    <x v="7"/>
    <x v="1"/>
    <x v="0"/>
    <x v="1123"/>
    <x v="9"/>
    <x v="7"/>
    <n v="378714883"/>
    <d v="2012-12-16T00:00:00"/>
    <x v="5"/>
    <x v="37"/>
    <n v="9005"/>
    <n v="437.2"/>
    <n v="263.33"/>
    <n v="173.87"/>
    <n v="2371286.65"/>
    <n v="1565699.35"/>
    <n v="-805587.3"/>
    <n v="1.51452234428021"/>
    <n v="-0.51452234428020904"/>
  </r>
  <r>
    <x v="3"/>
    <x v="60"/>
    <x v="4"/>
    <x v="0"/>
    <x v="3"/>
    <x v="1124"/>
    <x v="3"/>
    <x v="5"/>
    <n v="839543712"/>
    <d v="2014-10-10T00:00:00"/>
    <x v="6"/>
    <x v="56"/>
    <n v="8496"/>
    <n v="81.73"/>
    <n v="56.67"/>
    <n v="25.06"/>
    <n v="481468.32"/>
    <n v="212909.76"/>
    <n v="-268558.56"/>
    <n v="2.2613727055067798"/>
    <n v="-1.26137270550678"/>
  </r>
  <r>
    <x v="2"/>
    <x v="3"/>
    <x v="2"/>
    <x v="0"/>
    <x v="0"/>
    <x v="578"/>
    <x v="1"/>
    <x v="2"/>
    <n v="186317670"/>
    <d v="2011-06-21T00:00:00"/>
    <x v="3"/>
    <x v="96"/>
    <n v="4394"/>
    <n v="47.45"/>
    <n v="31.79"/>
    <n v="15.66"/>
    <n v="139685.26"/>
    <n v="68810.039999999994"/>
    <n v="-70875.22"/>
    <n v="2.0300127713920801"/>
    <n v="-1.0300127713920799"/>
  </r>
  <r>
    <x v="1"/>
    <x v="129"/>
    <x v="4"/>
    <x v="1"/>
    <x v="1"/>
    <x v="18"/>
    <x v="4"/>
    <x v="6"/>
    <n v="131585586"/>
    <d v="2017-04-13T00:00:00"/>
    <x v="2"/>
    <x v="69"/>
    <n v="7954"/>
    <n v="81.73"/>
    <n v="56.67"/>
    <n v="25.06"/>
    <n v="450753.18"/>
    <n v="199327.24"/>
    <n v="-251425.94"/>
    <n v="2.2613727055067798"/>
    <n v="-1.26137270550678"/>
  </r>
  <r>
    <x v="3"/>
    <x v="57"/>
    <x v="9"/>
    <x v="1"/>
    <x v="1"/>
    <x v="680"/>
    <x v="4"/>
    <x v="6"/>
    <n v="208208787"/>
    <d v="2017-02-14T00:00:00"/>
    <x v="3"/>
    <x v="2"/>
    <n v="2462"/>
    <n v="9.33"/>
    <n v="6.92"/>
    <n v="2.41"/>
    <n v="17037.04"/>
    <n v="5933.42"/>
    <n v="-11103.62"/>
    <n v="2.87136929460581"/>
    <n v="-1.87136929460581"/>
  </r>
  <r>
    <x v="2"/>
    <x v="112"/>
    <x v="0"/>
    <x v="1"/>
    <x v="0"/>
    <x v="1101"/>
    <x v="7"/>
    <x v="3"/>
    <n v="919361102"/>
    <d v="2015-09-23T00:00:00"/>
    <x v="4"/>
    <x v="49"/>
    <n v="8235"/>
    <n v="255.28"/>
    <n v="159.41999999999999"/>
    <n v="95.86"/>
    <n v="1312823.7"/>
    <n v="789407.1"/>
    <n v="-523416.6"/>
    <n v="1.66305028166076"/>
    <n v="-0.66305028166075497"/>
  </r>
  <r>
    <x v="1"/>
    <x v="140"/>
    <x v="4"/>
    <x v="0"/>
    <x v="2"/>
    <x v="475"/>
    <x v="9"/>
    <x v="2"/>
    <n v="588528859"/>
    <d v="2011-12-10T00:00:00"/>
    <x v="0"/>
    <x v="69"/>
    <n v="7623"/>
    <n v="81.73"/>
    <n v="56.67"/>
    <n v="25.06"/>
    <n v="431995.41"/>
    <n v="191032.38"/>
    <n v="-240963.03"/>
    <n v="2.2613727055067798"/>
    <n v="-1.26137270550678"/>
  </r>
  <r>
    <x v="4"/>
    <x v="115"/>
    <x v="2"/>
    <x v="1"/>
    <x v="2"/>
    <x v="1125"/>
    <x v="9"/>
    <x v="3"/>
    <n v="309510886"/>
    <d v="2015-10-17T00:00:00"/>
    <x v="0"/>
    <x v="2"/>
    <n v="4"/>
    <n v="47.45"/>
    <n v="31.79"/>
    <n v="15.66"/>
    <n v="127.16"/>
    <n v="62.64"/>
    <n v="-64.52"/>
    <n v="2.0300127713920801"/>
    <n v="-1.0300127713920799"/>
  </r>
  <r>
    <x v="1"/>
    <x v="139"/>
    <x v="8"/>
    <x v="0"/>
    <x v="2"/>
    <x v="1126"/>
    <x v="0"/>
    <x v="6"/>
    <n v="796418511"/>
    <d v="2017-03-23T00:00:00"/>
    <x v="2"/>
    <x v="2"/>
    <n v="6791"/>
    <n v="421.89"/>
    <n v="364.69"/>
    <n v="57.2"/>
    <n v="2476609.79"/>
    <n v="388445.2"/>
    <n v="-2088164.59"/>
    <n v="6.3756993006993001"/>
    <n v="-5.3756993006993001"/>
  </r>
  <r>
    <x v="4"/>
    <x v="31"/>
    <x v="7"/>
    <x v="1"/>
    <x v="2"/>
    <x v="614"/>
    <x v="6"/>
    <x v="6"/>
    <n v="133675563"/>
    <d v="2017-05-16T00:00:00"/>
    <x v="3"/>
    <x v="45"/>
    <n v="6424"/>
    <n v="437.2"/>
    <n v="263.33"/>
    <n v="173.87"/>
    <n v="1691631.92"/>
    <n v="1116940.8799999999"/>
    <n v="-574691.04"/>
    <n v="1.51452234428021"/>
    <n v="-0.51452234428020904"/>
  </r>
  <r>
    <x v="1"/>
    <x v="108"/>
    <x v="7"/>
    <x v="0"/>
    <x v="0"/>
    <x v="1127"/>
    <x v="4"/>
    <x v="2"/>
    <n v="526018369"/>
    <d v="2011-06-21T00:00:00"/>
    <x v="3"/>
    <x v="206"/>
    <n v="9379"/>
    <n v="437.2"/>
    <n v="263.33"/>
    <n v="173.87"/>
    <n v="2469772.0699999998"/>
    <n v="1630726.73"/>
    <n v="-839045.34"/>
    <n v="1.51452234428021"/>
    <n v="-0.51452234428020904"/>
  </r>
  <r>
    <x v="3"/>
    <x v="106"/>
    <x v="7"/>
    <x v="0"/>
    <x v="2"/>
    <x v="906"/>
    <x v="2"/>
    <x v="5"/>
    <n v="648495757"/>
    <d v="2014-07-31T00:00:00"/>
    <x v="2"/>
    <x v="31"/>
    <n v="3160"/>
    <n v="437.2"/>
    <n v="263.33"/>
    <n v="173.87"/>
    <n v="832122.8"/>
    <n v="549429.19999999995"/>
    <n v="-282693.59999999998"/>
    <n v="1.51452234428021"/>
    <n v="-0.51452234428020904"/>
  </r>
  <r>
    <x v="0"/>
    <x v="49"/>
    <x v="10"/>
    <x v="1"/>
    <x v="3"/>
    <x v="488"/>
    <x v="8"/>
    <x v="7"/>
    <n v="596469056"/>
    <d v="2012-07-30T00:00:00"/>
    <x v="1"/>
    <x v="37"/>
    <n v="7303"/>
    <n v="154.06"/>
    <n v="90.93"/>
    <n v="63.13"/>
    <n v="664061.79"/>
    <n v="461038.39"/>
    <n v="-203023.4"/>
    <n v="1.44036115951212"/>
    <n v="-0.44036115951211802"/>
  </r>
  <r>
    <x v="3"/>
    <x v="94"/>
    <x v="9"/>
    <x v="0"/>
    <x v="3"/>
    <x v="1128"/>
    <x v="11"/>
    <x v="2"/>
    <n v="535612094"/>
    <d v="2011-03-03T00:00:00"/>
    <x v="2"/>
    <x v="82"/>
    <n v="8376"/>
    <n v="9.33"/>
    <n v="6.92"/>
    <n v="2.41"/>
    <n v="57961.919999999998"/>
    <n v="20186.16"/>
    <n v="-37775.760000000002"/>
    <n v="2.87136929460581"/>
    <n v="-1.87136929460581"/>
  </r>
  <r>
    <x v="6"/>
    <x v="18"/>
    <x v="1"/>
    <x v="1"/>
    <x v="2"/>
    <x v="1129"/>
    <x v="11"/>
    <x v="6"/>
    <n v="251911199"/>
    <d v="2017-04-06T00:00:00"/>
    <x v="2"/>
    <x v="221"/>
    <n v="4977"/>
    <n v="152.58000000000001"/>
    <n v="97.44"/>
    <n v="55.14"/>
    <n v="484958.88"/>
    <n v="274431.78000000003"/>
    <n v="-210527.1"/>
    <n v="1.76713819368879"/>
    <n v="-0.76713819368879199"/>
  </r>
  <r>
    <x v="0"/>
    <x v="181"/>
    <x v="6"/>
    <x v="1"/>
    <x v="2"/>
    <x v="193"/>
    <x v="1"/>
    <x v="7"/>
    <n v="501665198"/>
    <d v="2012-10-26T00:00:00"/>
    <x v="6"/>
    <x v="66"/>
    <n v="2735"/>
    <n v="651.21"/>
    <n v="524.96"/>
    <n v="126.25"/>
    <n v="1435765.6"/>
    <n v="345293.75"/>
    <n v="-1090471.8500000001"/>
    <n v="4.1580990099009902"/>
    <n v="-3.1580990099009898"/>
  </r>
  <r>
    <x v="2"/>
    <x v="12"/>
    <x v="2"/>
    <x v="1"/>
    <x v="2"/>
    <x v="645"/>
    <x v="4"/>
    <x v="1"/>
    <n v="761485421"/>
    <d v="2010-01-26T00:00:00"/>
    <x v="3"/>
    <x v="2"/>
    <n v="9313"/>
    <n v="47.45"/>
    <n v="31.79"/>
    <n v="15.66"/>
    <n v="296060.27"/>
    <n v="145841.57999999999"/>
    <n v="-150218.69"/>
    <n v="2.0300127713920801"/>
    <n v="-1.0300127713920799"/>
  </r>
  <r>
    <x v="3"/>
    <x v="30"/>
    <x v="8"/>
    <x v="1"/>
    <x v="2"/>
    <x v="1130"/>
    <x v="5"/>
    <x v="2"/>
    <n v="578295695"/>
    <d v="2011-09-19T00:00:00"/>
    <x v="1"/>
    <x v="2"/>
    <n v="9402"/>
    <n v="421.89"/>
    <n v="364.69"/>
    <n v="57.2"/>
    <n v="3428815.38"/>
    <n v="537794.4"/>
    <n v="-2891020.98"/>
    <n v="6.3756993006993001"/>
    <n v="-5.3756993006993001"/>
  </r>
  <r>
    <x v="3"/>
    <x v="110"/>
    <x v="1"/>
    <x v="1"/>
    <x v="0"/>
    <x v="322"/>
    <x v="11"/>
    <x v="0"/>
    <n v="919332349"/>
    <d v="2013-12-15T00:00:00"/>
    <x v="5"/>
    <x v="101"/>
    <n v="9726"/>
    <n v="152.58000000000001"/>
    <n v="97.44"/>
    <n v="55.14"/>
    <n v="947701.44"/>
    <n v="536291.64"/>
    <n v="-411409.8"/>
    <n v="1.76713819368879"/>
    <n v="-0.76713819368879199"/>
  </r>
  <r>
    <x v="1"/>
    <x v="26"/>
    <x v="2"/>
    <x v="1"/>
    <x v="1"/>
    <x v="1131"/>
    <x v="6"/>
    <x v="6"/>
    <n v="122144210"/>
    <d v="2017-05-24T00:00:00"/>
    <x v="4"/>
    <x v="58"/>
    <n v="4041"/>
    <n v="47.45"/>
    <n v="31.79"/>
    <n v="15.66"/>
    <n v="128463.39"/>
    <n v="63282.06"/>
    <n v="-65181.33"/>
    <n v="2.0300127713920801"/>
    <n v="-1.0300127713920799"/>
  </r>
  <r>
    <x v="1"/>
    <x v="168"/>
    <x v="6"/>
    <x v="1"/>
    <x v="3"/>
    <x v="1132"/>
    <x v="8"/>
    <x v="4"/>
    <n v="644592607"/>
    <d v="2016-07-31T00:00:00"/>
    <x v="5"/>
    <x v="189"/>
    <n v="8131"/>
    <n v="651.21"/>
    <n v="524.96"/>
    <n v="126.25"/>
    <n v="4268449.76"/>
    <n v="1026538.75"/>
    <n v="-3241911.01"/>
    <n v="4.1580990099009902"/>
    <n v="-3.1580990099009898"/>
  </r>
  <r>
    <x v="6"/>
    <x v="171"/>
    <x v="3"/>
    <x v="1"/>
    <x v="3"/>
    <x v="916"/>
    <x v="3"/>
    <x v="1"/>
    <n v="514851367"/>
    <d v="2010-02-10T00:00:00"/>
    <x v="4"/>
    <x v="2"/>
    <n v="4815"/>
    <n v="205.7"/>
    <n v="117.11"/>
    <n v="88.59"/>
    <n v="563884.65"/>
    <n v="426560.85"/>
    <n v="-137323.79999999999"/>
    <n v="1.3219324980246101"/>
    <n v="-0.32193249802460799"/>
  </r>
  <r>
    <x v="5"/>
    <x v="162"/>
    <x v="10"/>
    <x v="1"/>
    <x v="1"/>
    <x v="641"/>
    <x v="7"/>
    <x v="3"/>
    <n v="981406819"/>
    <d v="2015-03-28T00:00:00"/>
    <x v="0"/>
    <x v="2"/>
    <n v="8942"/>
    <n v="154.06"/>
    <n v="90.93"/>
    <n v="63.13"/>
    <n v="813096.06"/>
    <n v="564508.46"/>
    <n v="-248587.6"/>
    <n v="1.44036115951212"/>
    <n v="-0.44036115951211802"/>
  </r>
  <r>
    <x v="3"/>
    <x v="110"/>
    <x v="2"/>
    <x v="1"/>
    <x v="0"/>
    <x v="899"/>
    <x v="9"/>
    <x v="7"/>
    <n v="663057792"/>
    <d v="2012-06-22T00:00:00"/>
    <x v="6"/>
    <x v="2"/>
    <n v="2390"/>
    <n v="47.45"/>
    <n v="31.79"/>
    <n v="15.66"/>
    <n v="75978.100000000006"/>
    <n v="37427.4"/>
    <n v="-38550.699999999997"/>
    <n v="2.0300127713920801"/>
    <n v="-1.0300127713920799"/>
  </r>
  <r>
    <x v="0"/>
    <x v="14"/>
    <x v="3"/>
    <x v="0"/>
    <x v="1"/>
    <x v="1133"/>
    <x v="11"/>
    <x v="4"/>
    <n v="498915612"/>
    <d v="2016-04-13T00:00:00"/>
    <x v="4"/>
    <x v="142"/>
    <n v="9072"/>
    <n v="205.7"/>
    <n v="117.11"/>
    <n v="88.59"/>
    <n v="1062421.92"/>
    <n v="803688.48"/>
    <n v="-258733.44"/>
    <n v="1.3219324980246101"/>
    <n v="-0.32193249802460799"/>
  </r>
  <r>
    <x v="1"/>
    <x v="123"/>
    <x v="9"/>
    <x v="0"/>
    <x v="3"/>
    <x v="1134"/>
    <x v="4"/>
    <x v="5"/>
    <n v="598404109"/>
    <d v="2014-11-18T00:00:00"/>
    <x v="3"/>
    <x v="213"/>
    <n v="9929"/>
    <n v="9.33"/>
    <n v="6.92"/>
    <n v="2.41"/>
    <n v="68708.679999999993"/>
    <n v="23928.89"/>
    <n v="-44779.79"/>
    <n v="2.87136929460581"/>
    <n v="-1.87136929460581"/>
  </r>
  <r>
    <x v="5"/>
    <x v="175"/>
    <x v="11"/>
    <x v="1"/>
    <x v="2"/>
    <x v="1135"/>
    <x v="0"/>
    <x v="7"/>
    <n v="691259610"/>
    <d v="2013-03-01T00:00:00"/>
    <x v="6"/>
    <x v="83"/>
    <n v="7935"/>
    <n v="668.27"/>
    <n v="502.54"/>
    <n v="165.73"/>
    <n v="3987654.9"/>
    <n v="1315067.55"/>
    <n v="-2672587.35"/>
    <n v="3.0322814215893299"/>
    <n v="-2.0322814215893299"/>
  </r>
  <r>
    <x v="1"/>
    <x v="2"/>
    <x v="4"/>
    <x v="0"/>
    <x v="1"/>
    <x v="1136"/>
    <x v="6"/>
    <x v="7"/>
    <n v="577530944"/>
    <d v="2012-05-15T00:00:00"/>
    <x v="3"/>
    <x v="61"/>
    <n v="3095"/>
    <n v="81.73"/>
    <n v="56.67"/>
    <n v="25.06"/>
    <n v="175393.65"/>
    <n v="77560.7"/>
    <n v="-97832.95"/>
    <n v="2.2613727055067798"/>
    <n v="-1.26137270550678"/>
  </r>
  <r>
    <x v="6"/>
    <x v="103"/>
    <x v="3"/>
    <x v="1"/>
    <x v="0"/>
    <x v="914"/>
    <x v="5"/>
    <x v="3"/>
    <n v="577579438"/>
    <d v="2015-11-30T00:00:00"/>
    <x v="1"/>
    <x v="187"/>
    <n v="7446"/>
    <n v="205.7"/>
    <n v="117.11"/>
    <n v="88.59"/>
    <n v="872001.06"/>
    <n v="659641.14"/>
    <n v="-212359.92"/>
    <n v="1.3219324980246101"/>
    <n v="-0.32193249802460799"/>
  </r>
  <r>
    <x v="1"/>
    <x v="41"/>
    <x v="9"/>
    <x v="1"/>
    <x v="3"/>
    <x v="1137"/>
    <x v="0"/>
    <x v="4"/>
    <n v="182078921"/>
    <d v="2016-02-14T00:00:00"/>
    <x v="5"/>
    <x v="2"/>
    <n v="54"/>
    <n v="9.33"/>
    <n v="6.92"/>
    <n v="2.41"/>
    <n v="373.68"/>
    <n v="130.13999999999999"/>
    <n v="-243.54"/>
    <n v="2.87136929460581"/>
    <n v="-1.87136929460581"/>
  </r>
  <r>
    <x v="1"/>
    <x v="67"/>
    <x v="0"/>
    <x v="0"/>
    <x v="3"/>
    <x v="489"/>
    <x v="4"/>
    <x v="5"/>
    <n v="302015721"/>
    <d v="2014-04-17T00:00:00"/>
    <x v="2"/>
    <x v="28"/>
    <n v="2018"/>
    <n v="255.28"/>
    <n v="159.41999999999999"/>
    <n v="95.86"/>
    <n v="321709.56"/>
    <n v="193445.48"/>
    <n v="-128264.08"/>
    <n v="1.66305028166076"/>
    <n v="-0.66305028166075497"/>
  </r>
  <r>
    <x v="3"/>
    <x v="8"/>
    <x v="9"/>
    <x v="0"/>
    <x v="2"/>
    <x v="1138"/>
    <x v="8"/>
    <x v="4"/>
    <n v="118688666"/>
    <d v="2016-07-15T00:00:00"/>
    <x v="6"/>
    <x v="12"/>
    <n v="1469"/>
    <n v="9.33"/>
    <n v="6.92"/>
    <n v="2.41"/>
    <n v="10165.48"/>
    <n v="3540.29"/>
    <n v="-6625.19"/>
    <n v="2.87136929460581"/>
    <n v="-1.87136929460581"/>
  </r>
  <r>
    <x v="1"/>
    <x v="66"/>
    <x v="5"/>
    <x v="1"/>
    <x v="0"/>
    <x v="1139"/>
    <x v="7"/>
    <x v="5"/>
    <n v="233709084"/>
    <d v="2014-10-16T00:00:00"/>
    <x v="2"/>
    <x v="146"/>
    <n v="8566"/>
    <n v="109.28"/>
    <n v="35.840000000000003"/>
    <n v="73.44"/>
    <n v="307005.44"/>
    <n v="629087.04"/>
    <n v="322081.59999999998"/>
    <n v="0.48801742919390001"/>
    <n v="0.51198257080609999"/>
  </r>
  <r>
    <x v="5"/>
    <x v="183"/>
    <x v="10"/>
    <x v="0"/>
    <x v="0"/>
    <x v="1140"/>
    <x v="10"/>
    <x v="0"/>
    <n v="419000804"/>
    <d v="2013-05-07T00:00:00"/>
    <x v="3"/>
    <x v="88"/>
    <n v="504"/>
    <n v="154.06"/>
    <n v="90.93"/>
    <n v="63.13"/>
    <n v="45828.72"/>
    <n v="31817.52"/>
    <n v="-14011.2"/>
    <n v="1.44036115951212"/>
    <n v="-0.44036115951211802"/>
  </r>
  <r>
    <x v="1"/>
    <x v="22"/>
    <x v="8"/>
    <x v="1"/>
    <x v="0"/>
    <x v="908"/>
    <x v="3"/>
    <x v="1"/>
    <n v="966800153"/>
    <d v="2010-10-09T00:00:00"/>
    <x v="0"/>
    <x v="11"/>
    <n v="6505"/>
    <n v="421.89"/>
    <n v="364.69"/>
    <n v="57.2"/>
    <n v="2372308.4500000002"/>
    <n v="372086"/>
    <n v="-2000222.45"/>
    <n v="6.3756993006993001"/>
    <n v="-5.3756993006993001"/>
  </r>
  <r>
    <x v="2"/>
    <x v="83"/>
    <x v="0"/>
    <x v="0"/>
    <x v="2"/>
    <x v="1141"/>
    <x v="0"/>
    <x v="4"/>
    <n v="439655959"/>
    <d v="2016-07-30T00:00:00"/>
    <x v="0"/>
    <x v="2"/>
    <n v="2823"/>
    <n v="255.28"/>
    <n v="159.41999999999999"/>
    <n v="95.86"/>
    <n v="450042.66"/>
    <n v="270612.78000000003"/>
    <n v="-179429.88"/>
    <n v="1.66305028166076"/>
    <n v="-0.66305028166075497"/>
  </r>
  <r>
    <x v="0"/>
    <x v="69"/>
    <x v="7"/>
    <x v="1"/>
    <x v="3"/>
    <x v="312"/>
    <x v="1"/>
    <x v="7"/>
    <n v="620429551"/>
    <d v="2012-11-05T00:00:00"/>
    <x v="1"/>
    <x v="153"/>
    <n v="7746"/>
    <n v="437.2"/>
    <n v="263.33"/>
    <n v="173.87"/>
    <n v="2039754.18"/>
    <n v="1346797.02"/>
    <n v="-692957.16"/>
    <n v="1.51452234428021"/>
    <n v="-0.51452234428020904"/>
  </r>
  <r>
    <x v="5"/>
    <x v="154"/>
    <x v="4"/>
    <x v="0"/>
    <x v="3"/>
    <x v="1142"/>
    <x v="2"/>
    <x v="5"/>
    <n v="662294757"/>
    <d v="2014-03-17T00:00:00"/>
    <x v="1"/>
    <x v="2"/>
    <n v="6591"/>
    <n v="81.73"/>
    <n v="56.67"/>
    <n v="25.06"/>
    <n v="373511.97"/>
    <n v="165170.46"/>
    <n v="-208341.51"/>
    <n v="2.2613727055067798"/>
    <n v="-1.26137270550678"/>
  </r>
  <r>
    <x v="5"/>
    <x v="9"/>
    <x v="6"/>
    <x v="1"/>
    <x v="3"/>
    <x v="1143"/>
    <x v="3"/>
    <x v="4"/>
    <n v="238737905"/>
    <d v="2016-08-30T00:00:00"/>
    <x v="3"/>
    <x v="122"/>
    <n v="6706"/>
    <n v="651.21"/>
    <n v="524.96"/>
    <n v="126.25"/>
    <n v="3520381.76"/>
    <n v="846632.5"/>
    <n v="-2673749.2599999998"/>
    <n v="4.1580990099009902"/>
    <n v="-3.1580990099009898"/>
  </r>
  <r>
    <x v="0"/>
    <x v="146"/>
    <x v="3"/>
    <x v="1"/>
    <x v="3"/>
    <x v="1144"/>
    <x v="5"/>
    <x v="2"/>
    <n v="893557822"/>
    <d v="2011-09-12T00:00:00"/>
    <x v="1"/>
    <x v="2"/>
    <n v="2471"/>
    <n v="205.7"/>
    <n v="117.11"/>
    <n v="88.59"/>
    <n v="289378.81"/>
    <n v="218905.89"/>
    <n v="-70472.92"/>
    <n v="1.3219324980246101"/>
    <n v="-0.32193249802460799"/>
  </r>
  <r>
    <x v="0"/>
    <x v="181"/>
    <x v="11"/>
    <x v="1"/>
    <x v="0"/>
    <x v="1145"/>
    <x v="4"/>
    <x v="3"/>
    <n v="190865838"/>
    <d v="2015-03-27T00:00:00"/>
    <x v="6"/>
    <x v="26"/>
    <n v="298"/>
    <n v="668.27"/>
    <n v="502.54"/>
    <n v="165.73"/>
    <n v="149756.92000000001"/>
    <n v="49387.54"/>
    <n v="-100369.38"/>
    <n v="3.0322814215893299"/>
    <n v="-2.0322814215893299"/>
  </r>
  <r>
    <x v="3"/>
    <x v="10"/>
    <x v="10"/>
    <x v="0"/>
    <x v="1"/>
    <x v="482"/>
    <x v="11"/>
    <x v="6"/>
    <n v="265085780"/>
    <d v="2017-03-30T00:00:00"/>
    <x v="2"/>
    <x v="187"/>
    <n v="3628"/>
    <n v="154.06"/>
    <n v="90.93"/>
    <n v="63.13"/>
    <n v="329894.03999999998"/>
    <n v="229035.64"/>
    <n v="-100858.4"/>
    <n v="1.44036115951212"/>
    <n v="-0.44036115951211802"/>
  </r>
  <r>
    <x v="2"/>
    <x v="144"/>
    <x v="0"/>
    <x v="1"/>
    <x v="2"/>
    <x v="1146"/>
    <x v="1"/>
    <x v="4"/>
    <n v="170953977"/>
    <d v="2016-05-07T00:00:00"/>
    <x v="0"/>
    <x v="2"/>
    <n v="7936"/>
    <n v="255.28"/>
    <n v="159.41999999999999"/>
    <n v="95.86"/>
    <n v="1265157.1200000001"/>
    <n v="760744.95999999996"/>
    <n v="-504412.15999999997"/>
    <n v="1.66305028166076"/>
    <n v="-0.66305028166075497"/>
  </r>
  <r>
    <x v="2"/>
    <x v="102"/>
    <x v="5"/>
    <x v="1"/>
    <x v="1"/>
    <x v="1147"/>
    <x v="7"/>
    <x v="4"/>
    <n v="833519256"/>
    <d v="2016-10-20T00:00:00"/>
    <x v="2"/>
    <x v="45"/>
    <n v="5725"/>
    <n v="109.28"/>
    <n v="35.840000000000003"/>
    <n v="73.44"/>
    <n v="205184"/>
    <n v="420444"/>
    <n v="215260"/>
    <n v="0.48801742919390001"/>
    <n v="0.51198257080609999"/>
  </r>
  <r>
    <x v="5"/>
    <x v="114"/>
    <x v="6"/>
    <x v="1"/>
    <x v="2"/>
    <x v="731"/>
    <x v="5"/>
    <x v="3"/>
    <n v="998142945"/>
    <d v="2015-06-06T00:00:00"/>
    <x v="0"/>
    <x v="2"/>
    <n v="1533"/>
    <n v="651.21"/>
    <n v="524.96"/>
    <n v="126.25"/>
    <n v="804763.68"/>
    <n v="193541.25"/>
    <n v="-611222.43000000005"/>
    <n v="4.1580990099009902"/>
    <n v="-3.1580990099009898"/>
  </r>
  <r>
    <x v="1"/>
    <x v="17"/>
    <x v="5"/>
    <x v="0"/>
    <x v="3"/>
    <x v="1148"/>
    <x v="6"/>
    <x v="5"/>
    <n v="380498874"/>
    <d v="2014-05-13T00:00:00"/>
    <x v="3"/>
    <x v="78"/>
    <n v="6927"/>
    <n v="109.28"/>
    <n v="35.840000000000003"/>
    <n v="73.44"/>
    <n v="248263.67999999999"/>
    <n v="508718.88"/>
    <n v="260455.2"/>
    <n v="0.48801742919390001"/>
    <n v="0.51198257080609999"/>
  </r>
  <r>
    <x v="5"/>
    <x v="174"/>
    <x v="8"/>
    <x v="1"/>
    <x v="1"/>
    <x v="207"/>
    <x v="7"/>
    <x v="4"/>
    <n v="116573369"/>
    <d v="2016-03-11T00:00:00"/>
    <x v="6"/>
    <x v="2"/>
    <n v="5505"/>
    <n v="421.89"/>
    <n v="364.69"/>
    <n v="57.2"/>
    <n v="2007618.45"/>
    <n v="314886"/>
    <n v="-1692732.45"/>
    <n v="6.3756993006993001"/>
    <n v="-5.3756993006993001"/>
  </r>
  <r>
    <x v="5"/>
    <x v="32"/>
    <x v="9"/>
    <x v="1"/>
    <x v="1"/>
    <x v="1149"/>
    <x v="8"/>
    <x v="3"/>
    <n v="512665259"/>
    <d v="2015-06-22T00:00:00"/>
    <x v="1"/>
    <x v="4"/>
    <n v="7898"/>
    <n v="9.33"/>
    <n v="6.92"/>
    <n v="2.41"/>
    <n v="54654.16"/>
    <n v="19034.18"/>
    <n v="-35619.980000000003"/>
    <n v="2.87136929460581"/>
    <n v="-1.87136929460581"/>
  </r>
  <r>
    <x v="1"/>
    <x v="33"/>
    <x v="4"/>
    <x v="1"/>
    <x v="0"/>
    <x v="94"/>
    <x v="2"/>
    <x v="2"/>
    <n v="595385873"/>
    <d v="2011-12-21T00:00:00"/>
    <x v="4"/>
    <x v="99"/>
    <n v="6765"/>
    <n v="81.73"/>
    <n v="56.67"/>
    <n v="25.06"/>
    <n v="383372.55"/>
    <n v="169530.9"/>
    <n v="-213841.65"/>
    <n v="2.2613727055067798"/>
    <n v="-1.26137270550678"/>
  </r>
  <r>
    <x v="1"/>
    <x v="33"/>
    <x v="3"/>
    <x v="0"/>
    <x v="2"/>
    <x v="488"/>
    <x v="8"/>
    <x v="7"/>
    <n v="361659038"/>
    <d v="2012-03-08T00:00:00"/>
    <x v="2"/>
    <x v="2"/>
    <n v="1801"/>
    <n v="205.7"/>
    <n v="117.11"/>
    <n v="88.59"/>
    <n v="210915.11"/>
    <n v="159550.59"/>
    <n v="-51364.52"/>
    <n v="1.3219324980246101"/>
    <n v="-0.32193249802460799"/>
  </r>
  <r>
    <x v="1"/>
    <x v="108"/>
    <x v="0"/>
    <x v="0"/>
    <x v="2"/>
    <x v="654"/>
    <x v="0"/>
    <x v="4"/>
    <n v="328721082"/>
    <d v="2016-12-18T00:00:00"/>
    <x v="5"/>
    <x v="71"/>
    <n v="4728"/>
    <n v="255.28"/>
    <n v="159.41999999999999"/>
    <n v="95.86"/>
    <n v="753737.76"/>
    <n v="453226.08"/>
    <n v="-300511.68"/>
    <n v="1.66305028166076"/>
    <n v="-0.66305028166075497"/>
  </r>
  <r>
    <x v="1"/>
    <x v="99"/>
    <x v="5"/>
    <x v="1"/>
    <x v="3"/>
    <x v="1150"/>
    <x v="5"/>
    <x v="5"/>
    <n v="184120833"/>
    <d v="2014-10-31T00:00:00"/>
    <x v="6"/>
    <x v="71"/>
    <n v="4301"/>
    <n v="109.28"/>
    <n v="35.840000000000003"/>
    <n v="73.44"/>
    <n v="154147.84"/>
    <n v="315865.44"/>
    <n v="161717.6"/>
    <n v="0.48801742919390001"/>
    <n v="0.51198257080609999"/>
  </r>
  <r>
    <x v="2"/>
    <x v="83"/>
    <x v="8"/>
    <x v="0"/>
    <x v="3"/>
    <x v="1151"/>
    <x v="5"/>
    <x v="2"/>
    <n v="135719621"/>
    <d v="2011-11-22T00:00:00"/>
    <x v="3"/>
    <x v="45"/>
    <n v="1307"/>
    <n v="421.89"/>
    <n v="364.69"/>
    <n v="57.2"/>
    <n v="476649.83"/>
    <n v="74760.399999999994"/>
    <n v="-401889.43"/>
    <n v="6.3756993006993001"/>
    <n v="-5.3756993006993001"/>
  </r>
  <r>
    <x v="4"/>
    <x v="46"/>
    <x v="4"/>
    <x v="1"/>
    <x v="1"/>
    <x v="1152"/>
    <x v="0"/>
    <x v="1"/>
    <n v="461691272"/>
    <d v="2011-02-02T00:00:00"/>
    <x v="4"/>
    <x v="124"/>
    <n v="3562"/>
    <n v="81.73"/>
    <n v="56.67"/>
    <n v="25.06"/>
    <n v="201858.54"/>
    <n v="89263.72"/>
    <n v="-112594.82"/>
    <n v="2.2613727055067798"/>
    <n v="-1.26137270550678"/>
  </r>
  <r>
    <x v="2"/>
    <x v="104"/>
    <x v="1"/>
    <x v="1"/>
    <x v="0"/>
    <x v="1153"/>
    <x v="8"/>
    <x v="4"/>
    <n v="160522115"/>
    <d v="2016-06-22T00:00:00"/>
    <x v="4"/>
    <x v="31"/>
    <n v="916"/>
    <n v="152.58000000000001"/>
    <n v="97.44"/>
    <n v="55.14"/>
    <n v="89255.039999999994"/>
    <n v="50508.24"/>
    <n v="-38746.800000000003"/>
    <n v="1.76713819368879"/>
    <n v="-0.76713819368879199"/>
  </r>
  <r>
    <x v="2"/>
    <x v="102"/>
    <x v="8"/>
    <x v="0"/>
    <x v="3"/>
    <x v="812"/>
    <x v="11"/>
    <x v="5"/>
    <n v="101010978"/>
    <d v="2014-12-03T00:00:00"/>
    <x v="4"/>
    <x v="236"/>
    <n v="248"/>
    <n v="421.89"/>
    <n v="364.69"/>
    <n v="57.2"/>
    <n v="90443.12"/>
    <n v="14185.6"/>
    <n v="-76257.52"/>
    <n v="6.3756993006993001"/>
    <n v="-5.3756993006993001"/>
  </r>
  <r>
    <x v="3"/>
    <x v="61"/>
    <x v="10"/>
    <x v="0"/>
    <x v="0"/>
    <x v="1154"/>
    <x v="6"/>
    <x v="5"/>
    <n v="772269189"/>
    <d v="2014-12-05T00:00:00"/>
    <x v="6"/>
    <x v="167"/>
    <n v="469"/>
    <n v="154.06"/>
    <n v="90.93"/>
    <n v="63.13"/>
    <n v="42646.17"/>
    <n v="29607.97"/>
    <n v="-13038.2"/>
    <n v="1.44036115951212"/>
    <n v="-0.44036115951211802"/>
  </r>
  <r>
    <x v="1"/>
    <x v="77"/>
    <x v="10"/>
    <x v="1"/>
    <x v="3"/>
    <x v="968"/>
    <x v="3"/>
    <x v="4"/>
    <n v="933720576"/>
    <d v="2016-01-10T00:00:00"/>
    <x v="5"/>
    <x v="2"/>
    <n v="7523"/>
    <n v="154.06"/>
    <n v="90.93"/>
    <n v="63.13"/>
    <n v="684066.39"/>
    <n v="474926.99"/>
    <n v="-209139.4"/>
    <n v="1.44036115951212"/>
    <n v="-0.44036115951211802"/>
  </r>
  <r>
    <x v="1"/>
    <x v="66"/>
    <x v="7"/>
    <x v="0"/>
    <x v="3"/>
    <x v="757"/>
    <x v="4"/>
    <x v="5"/>
    <n v="765101468"/>
    <d v="2014-06-04T00:00:00"/>
    <x v="4"/>
    <x v="216"/>
    <n v="9382"/>
    <n v="437.2"/>
    <n v="263.33"/>
    <n v="173.87"/>
    <n v="2470562.06"/>
    <n v="1631248.34"/>
    <n v="-839313.72"/>
    <n v="1.51452234428021"/>
    <n v="-0.51452234428020904"/>
  </r>
  <r>
    <x v="1"/>
    <x v="93"/>
    <x v="11"/>
    <x v="1"/>
    <x v="0"/>
    <x v="85"/>
    <x v="4"/>
    <x v="7"/>
    <n v="516460692"/>
    <d v="2012-09-24T00:00:00"/>
    <x v="1"/>
    <x v="74"/>
    <n v="1051"/>
    <n v="668.27"/>
    <n v="502.54"/>
    <n v="165.73"/>
    <n v="528169.54"/>
    <n v="174182.23"/>
    <n v="-353987.31"/>
    <n v="3.0322814215893299"/>
    <n v="-2.0322814215893299"/>
  </r>
  <r>
    <x v="2"/>
    <x v="3"/>
    <x v="9"/>
    <x v="0"/>
    <x v="2"/>
    <x v="1155"/>
    <x v="11"/>
    <x v="2"/>
    <n v="958159577"/>
    <d v="2011-04-04T00:00:00"/>
    <x v="1"/>
    <x v="187"/>
    <n v="9566"/>
    <n v="9.33"/>
    <n v="6.92"/>
    <n v="2.41"/>
    <n v="66196.72"/>
    <n v="23054.06"/>
    <n v="-43142.66"/>
    <n v="2.87136929460581"/>
    <n v="-1.87136929460581"/>
  </r>
  <r>
    <x v="2"/>
    <x v="164"/>
    <x v="11"/>
    <x v="1"/>
    <x v="3"/>
    <x v="1156"/>
    <x v="2"/>
    <x v="0"/>
    <n v="230871951"/>
    <d v="2013-08-08T00:00:00"/>
    <x v="2"/>
    <x v="159"/>
    <n v="8996"/>
    <n v="668.27"/>
    <n v="502.54"/>
    <n v="165.73"/>
    <n v="4520849.84"/>
    <n v="1490907.08"/>
    <n v="-3029942.76"/>
    <n v="3.0322814215893299"/>
    <n v="-2.0322814215893299"/>
  </r>
  <r>
    <x v="5"/>
    <x v="182"/>
    <x v="9"/>
    <x v="0"/>
    <x v="0"/>
    <x v="1157"/>
    <x v="1"/>
    <x v="6"/>
    <n v="595584142"/>
    <d v="2017-06-29T00:00:00"/>
    <x v="2"/>
    <x v="187"/>
    <n v="5438"/>
    <n v="9.33"/>
    <n v="6.92"/>
    <n v="2.41"/>
    <n v="37630.959999999999"/>
    <n v="13105.58"/>
    <n v="-24525.38"/>
    <n v="2.87136929460581"/>
    <n v="-1.87136929460581"/>
  </r>
  <r>
    <x v="1"/>
    <x v="64"/>
    <x v="8"/>
    <x v="1"/>
    <x v="3"/>
    <x v="24"/>
    <x v="6"/>
    <x v="6"/>
    <n v="783594977"/>
    <d v="2017-01-05T00:00:00"/>
    <x v="2"/>
    <x v="2"/>
    <n v="2022"/>
    <n v="421.89"/>
    <n v="364.69"/>
    <n v="57.2"/>
    <n v="737403.18"/>
    <n v="115658.4"/>
    <n v="-621744.78"/>
    <n v="6.3756993006993001"/>
    <n v="-5.3756993006993001"/>
  </r>
  <r>
    <x v="2"/>
    <x v="144"/>
    <x v="4"/>
    <x v="0"/>
    <x v="2"/>
    <x v="63"/>
    <x v="7"/>
    <x v="4"/>
    <n v="946515786"/>
    <d v="2016-04-10T00:00:00"/>
    <x v="5"/>
    <x v="2"/>
    <n v="3910"/>
    <n v="81.73"/>
    <n v="56.67"/>
    <n v="25.06"/>
    <n v="221579.7"/>
    <n v="97984.6"/>
    <n v="-123595.1"/>
    <n v="2.2613727055067798"/>
    <n v="-1.26137270550678"/>
  </r>
  <r>
    <x v="1"/>
    <x v="178"/>
    <x v="1"/>
    <x v="0"/>
    <x v="2"/>
    <x v="1158"/>
    <x v="4"/>
    <x v="4"/>
    <n v="406270396"/>
    <d v="2016-05-19T00:00:00"/>
    <x v="2"/>
    <x v="43"/>
    <n v="3293"/>
    <n v="152.58000000000001"/>
    <n v="97.44"/>
    <n v="55.14"/>
    <n v="320869.92"/>
    <n v="181576.02"/>
    <n v="-139293.9"/>
    <n v="1.76713819368879"/>
    <n v="-0.76713819368879199"/>
  </r>
  <r>
    <x v="1"/>
    <x v="108"/>
    <x v="10"/>
    <x v="0"/>
    <x v="2"/>
    <x v="921"/>
    <x v="10"/>
    <x v="1"/>
    <n v="805095136"/>
    <d v="2010-01-20T00:00:00"/>
    <x v="4"/>
    <x v="4"/>
    <n v="4396"/>
    <n v="154.06"/>
    <n v="90.93"/>
    <n v="63.13"/>
    <n v="399728.28"/>
    <n v="277519.48"/>
    <n v="-122208.8"/>
    <n v="1.44036115951212"/>
    <n v="-0.44036115951211802"/>
  </r>
  <r>
    <x v="2"/>
    <x v="90"/>
    <x v="9"/>
    <x v="1"/>
    <x v="0"/>
    <x v="1159"/>
    <x v="0"/>
    <x v="7"/>
    <n v="255538833"/>
    <d v="2012-04-18T00:00:00"/>
    <x v="4"/>
    <x v="2"/>
    <n v="8474"/>
    <n v="9.33"/>
    <n v="6.92"/>
    <n v="2.41"/>
    <n v="58640.08"/>
    <n v="20422.34"/>
    <n v="-38217.74"/>
    <n v="2.87136929460581"/>
    <n v="-1.87136929460581"/>
  </r>
  <r>
    <x v="5"/>
    <x v="101"/>
    <x v="6"/>
    <x v="0"/>
    <x v="1"/>
    <x v="695"/>
    <x v="4"/>
    <x v="3"/>
    <n v="990462815"/>
    <d v="2015-04-24T00:00:00"/>
    <x v="6"/>
    <x v="32"/>
    <n v="8812"/>
    <n v="651.21"/>
    <n v="524.96"/>
    <n v="126.25"/>
    <n v="4625947.5199999996"/>
    <n v="1112515"/>
    <n v="-3513432.52"/>
    <n v="4.1580990099009902"/>
    <n v="-3.1580990099009898"/>
  </r>
  <r>
    <x v="4"/>
    <x v="31"/>
    <x v="0"/>
    <x v="1"/>
    <x v="0"/>
    <x v="1146"/>
    <x v="1"/>
    <x v="4"/>
    <n v="813040912"/>
    <d v="2016-05-26T00:00:00"/>
    <x v="2"/>
    <x v="19"/>
    <n v="5728"/>
    <n v="255.28"/>
    <n v="159.41999999999999"/>
    <n v="95.86"/>
    <n v="913157.76"/>
    <n v="549086.07999999996"/>
    <n v="-364071.67999999999"/>
    <n v="1.66305028166076"/>
    <n v="-0.66305028166075497"/>
  </r>
  <r>
    <x v="5"/>
    <x v="97"/>
    <x v="4"/>
    <x v="0"/>
    <x v="1"/>
    <x v="926"/>
    <x v="4"/>
    <x v="5"/>
    <n v="746759450"/>
    <d v="2014-03-04T00:00:00"/>
    <x v="3"/>
    <x v="30"/>
    <n v="1571"/>
    <n v="81.73"/>
    <n v="56.67"/>
    <n v="25.06"/>
    <n v="89028.57"/>
    <n v="39369.26"/>
    <n v="-49659.31"/>
    <n v="2.2613727055067798"/>
    <n v="-1.26137270550678"/>
  </r>
  <r>
    <x v="1"/>
    <x v="79"/>
    <x v="3"/>
    <x v="0"/>
    <x v="0"/>
    <x v="1160"/>
    <x v="10"/>
    <x v="2"/>
    <n v="985417258"/>
    <d v="2011-10-21T00:00:00"/>
    <x v="6"/>
    <x v="198"/>
    <n v="5720"/>
    <n v="205.7"/>
    <n v="117.11"/>
    <n v="88.59"/>
    <n v="669869.19999999995"/>
    <n v="506734.8"/>
    <n v="-163134.39999999999"/>
    <n v="1.3219324980246101"/>
    <n v="-0.32193249802460799"/>
  </r>
  <r>
    <x v="1"/>
    <x v="67"/>
    <x v="3"/>
    <x v="1"/>
    <x v="0"/>
    <x v="1161"/>
    <x v="8"/>
    <x v="0"/>
    <n v="443125665"/>
    <d v="2013-09-07T00:00:00"/>
    <x v="0"/>
    <x v="208"/>
    <n v="9586"/>
    <n v="205.7"/>
    <n v="117.11"/>
    <n v="88.59"/>
    <n v="1122616.46"/>
    <n v="849223.74"/>
    <n v="-273392.71999999997"/>
    <n v="1.3219324980246101"/>
    <n v="-0.32193249802460799"/>
  </r>
  <r>
    <x v="5"/>
    <x v="100"/>
    <x v="10"/>
    <x v="1"/>
    <x v="1"/>
    <x v="1162"/>
    <x v="6"/>
    <x v="0"/>
    <n v="804308497"/>
    <d v="2013-05-27T00:00:00"/>
    <x v="1"/>
    <x v="10"/>
    <n v="1613"/>
    <n v="154.06"/>
    <n v="90.93"/>
    <n v="63.13"/>
    <n v="146670.09"/>
    <n v="101828.69"/>
    <n v="-44841.4"/>
    <n v="1.44036115951212"/>
    <n v="-0.44036115951211802"/>
  </r>
  <r>
    <x v="0"/>
    <x v="135"/>
    <x v="7"/>
    <x v="0"/>
    <x v="3"/>
    <x v="568"/>
    <x v="6"/>
    <x v="0"/>
    <n v="673702085"/>
    <d v="2013-12-24T00:00:00"/>
    <x v="3"/>
    <x v="192"/>
    <n v="2273"/>
    <n v="437.2"/>
    <n v="263.33"/>
    <n v="173.87"/>
    <n v="598549.09"/>
    <n v="395206.51"/>
    <n v="-203342.58"/>
    <n v="1.51452234428021"/>
    <n v="-0.51452234428020904"/>
  </r>
  <r>
    <x v="2"/>
    <x v="4"/>
    <x v="9"/>
    <x v="1"/>
    <x v="2"/>
    <x v="427"/>
    <x v="7"/>
    <x v="3"/>
    <n v="526355254"/>
    <d v="2015-04-22T00:00:00"/>
    <x v="4"/>
    <x v="2"/>
    <n v="9071"/>
    <n v="9.33"/>
    <n v="6.92"/>
    <n v="2.41"/>
    <n v="62771.32"/>
    <n v="21861.11"/>
    <n v="-40910.21"/>
    <n v="2.87136929460581"/>
    <n v="-1.87136929460581"/>
  </r>
  <r>
    <x v="0"/>
    <x v="146"/>
    <x v="5"/>
    <x v="1"/>
    <x v="2"/>
    <x v="1056"/>
    <x v="4"/>
    <x v="1"/>
    <n v="457629334"/>
    <d v="2010-02-11T00:00:00"/>
    <x v="2"/>
    <x v="2"/>
    <n v="1544"/>
    <n v="109.28"/>
    <n v="35.840000000000003"/>
    <n v="73.44"/>
    <n v="55336.959999999999"/>
    <n v="113391.36"/>
    <n v="58054.400000000001"/>
    <n v="0.48801742919390001"/>
    <n v="0.51198257080609999"/>
  </r>
  <r>
    <x v="5"/>
    <x v="47"/>
    <x v="3"/>
    <x v="1"/>
    <x v="3"/>
    <x v="410"/>
    <x v="5"/>
    <x v="0"/>
    <n v="633198153"/>
    <d v="2013-03-11T00:00:00"/>
    <x v="1"/>
    <x v="2"/>
    <n v="6260"/>
    <n v="205.7"/>
    <n v="117.11"/>
    <n v="88.59"/>
    <n v="733108.6"/>
    <n v="554573.4"/>
    <n v="-178535.2"/>
    <n v="1.3219324980246101"/>
    <n v="-0.32193249802460799"/>
  </r>
  <r>
    <x v="4"/>
    <x v="143"/>
    <x v="6"/>
    <x v="1"/>
    <x v="3"/>
    <x v="57"/>
    <x v="11"/>
    <x v="4"/>
    <n v="839048039"/>
    <d v="2016-02-04T00:00:00"/>
    <x v="2"/>
    <x v="30"/>
    <n v="1815"/>
    <n v="651.21"/>
    <n v="524.96"/>
    <n v="126.25"/>
    <n v="952802.4"/>
    <n v="229143.75"/>
    <n v="-723658.65"/>
    <n v="4.1580990099009902"/>
    <n v="-3.1580990099009898"/>
  </r>
  <r>
    <x v="1"/>
    <x v="43"/>
    <x v="2"/>
    <x v="0"/>
    <x v="2"/>
    <x v="1163"/>
    <x v="8"/>
    <x v="5"/>
    <n v="931477820"/>
    <d v="2014-07-19T00:00:00"/>
    <x v="0"/>
    <x v="28"/>
    <n v="3841"/>
    <n v="47.45"/>
    <n v="31.79"/>
    <n v="15.66"/>
    <n v="122105.39"/>
    <n v="60150.06"/>
    <n v="-61955.33"/>
    <n v="2.0300127713920801"/>
    <n v="-1.0300127713920799"/>
  </r>
  <r>
    <x v="1"/>
    <x v="79"/>
    <x v="4"/>
    <x v="1"/>
    <x v="3"/>
    <x v="1164"/>
    <x v="0"/>
    <x v="0"/>
    <n v="387098824"/>
    <d v="2014-04-01T00:00:00"/>
    <x v="3"/>
    <x v="161"/>
    <n v="9999"/>
    <n v="81.73"/>
    <n v="56.67"/>
    <n v="25.06"/>
    <n v="566643.32999999996"/>
    <n v="250574.94"/>
    <n v="-316068.39"/>
    <n v="2.2613727055067798"/>
    <n v="-1.26137270550678"/>
  </r>
  <r>
    <x v="5"/>
    <x v="162"/>
    <x v="8"/>
    <x v="0"/>
    <x v="2"/>
    <x v="1165"/>
    <x v="4"/>
    <x v="6"/>
    <n v="552834880"/>
    <d v="2017-04-25T00:00:00"/>
    <x v="3"/>
    <x v="187"/>
    <n v="4981"/>
    <n v="421.89"/>
    <n v="364.69"/>
    <n v="57.2"/>
    <n v="1816520.89"/>
    <n v="284913.2"/>
    <n v="-1531607.69"/>
    <n v="6.3756993006993001"/>
    <n v="-5.3756993006993001"/>
  </r>
  <r>
    <x v="1"/>
    <x v="99"/>
    <x v="8"/>
    <x v="1"/>
    <x v="0"/>
    <x v="1076"/>
    <x v="0"/>
    <x v="7"/>
    <n v="595922315"/>
    <d v="2012-04-09T00:00:00"/>
    <x v="1"/>
    <x v="2"/>
    <n v="5510"/>
    <n v="421.89"/>
    <n v="364.69"/>
    <n v="57.2"/>
    <n v="2009441.9"/>
    <n v="315172"/>
    <n v="-1694269.9"/>
    <n v="6.3756993006993001"/>
    <n v="-5.3756993006993001"/>
  </r>
  <r>
    <x v="1"/>
    <x v="159"/>
    <x v="6"/>
    <x v="0"/>
    <x v="0"/>
    <x v="1166"/>
    <x v="4"/>
    <x v="4"/>
    <n v="653909957"/>
    <d v="2016-06-04T00:00:00"/>
    <x v="0"/>
    <x v="138"/>
    <n v="5342"/>
    <n v="651.21"/>
    <n v="524.96"/>
    <n v="126.25"/>
    <n v="2804336.32"/>
    <n v="674427.5"/>
    <n v="-2129908.8199999998"/>
    <n v="4.1580990099009902"/>
    <n v="-3.1580990099009898"/>
  </r>
  <r>
    <x v="5"/>
    <x v="75"/>
    <x v="2"/>
    <x v="0"/>
    <x v="0"/>
    <x v="1167"/>
    <x v="5"/>
    <x v="5"/>
    <n v="484659135"/>
    <d v="2014-11-29T00:00:00"/>
    <x v="0"/>
    <x v="12"/>
    <n v="263"/>
    <n v="47.45"/>
    <n v="31.79"/>
    <n v="15.66"/>
    <n v="8360.77"/>
    <n v="4118.58"/>
    <n v="-4242.1899999999996"/>
    <n v="2.0300127713920801"/>
    <n v="-1.0300127713920799"/>
  </r>
  <r>
    <x v="5"/>
    <x v="183"/>
    <x v="1"/>
    <x v="0"/>
    <x v="3"/>
    <x v="438"/>
    <x v="4"/>
    <x v="3"/>
    <n v="816343677"/>
    <d v="2015-04-13T00:00:00"/>
    <x v="1"/>
    <x v="78"/>
    <n v="3090"/>
    <n v="152.58000000000001"/>
    <n v="97.44"/>
    <n v="55.14"/>
    <n v="301089.59999999998"/>
    <n v="170382.6"/>
    <n v="-130707"/>
    <n v="1.76713819368879"/>
    <n v="-0.76713819368879199"/>
  </r>
  <r>
    <x v="2"/>
    <x v="107"/>
    <x v="4"/>
    <x v="0"/>
    <x v="0"/>
    <x v="848"/>
    <x v="11"/>
    <x v="1"/>
    <n v="197449910"/>
    <d v="2010-02-20T00:00:00"/>
    <x v="0"/>
    <x v="71"/>
    <n v="8671"/>
    <n v="81.73"/>
    <n v="56.67"/>
    <n v="25.06"/>
    <n v="491385.57"/>
    <n v="217295.26"/>
    <n v="-274090.31"/>
    <n v="2.2613727055067798"/>
    <n v="-1.26137270550678"/>
  </r>
  <r>
    <x v="2"/>
    <x v="65"/>
    <x v="1"/>
    <x v="1"/>
    <x v="2"/>
    <x v="1168"/>
    <x v="4"/>
    <x v="7"/>
    <n v="846776664"/>
    <d v="2012-03-05T00:00:00"/>
    <x v="1"/>
    <x v="2"/>
    <n v="8887"/>
    <n v="152.58000000000001"/>
    <n v="97.44"/>
    <n v="55.14"/>
    <n v="865949.28"/>
    <n v="490029.18"/>
    <n v="-375920.1"/>
    <n v="1.76713819368879"/>
    <n v="-0.76713819368879199"/>
  </r>
  <r>
    <x v="1"/>
    <x v="67"/>
    <x v="2"/>
    <x v="1"/>
    <x v="3"/>
    <x v="1169"/>
    <x v="9"/>
    <x v="7"/>
    <n v="103435266"/>
    <d v="2012-09-18T00:00:00"/>
    <x v="3"/>
    <x v="2"/>
    <n v="7648"/>
    <n v="47.45"/>
    <n v="31.79"/>
    <n v="15.66"/>
    <n v="243129.92"/>
    <n v="119767.67999999999"/>
    <n v="-123362.24000000001"/>
    <n v="2.0300127713920801"/>
    <n v="-1.0300127713920799"/>
  </r>
  <r>
    <x v="0"/>
    <x v="118"/>
    <x v="9"/>
    <x v="0"/>
    <x v="3"/>
    <x v="1170"/>
    <x v="7"/>
    <x v="5"/>
    <n v="776849544"/>
    <d v="2014-07-10T00:00:00"/>
    <x v="2"/>
    <x v="2"/>
    <n v="5898"/>
    <n v="9.33"/>
    <n v="6.92"/>
    <n v="2.41"/>
    <n v="40814.160000000003"/>
    <n v="14214.18"/>
    <n v="-26599.98"/>
    <n v="2.87136929460581"/>
    <n v="-1.87136929460581"/>
  </r>
  <r>
    <x v="5"/>
    <x v="166"/>
    <x v="0"/>
    <x v="1"/>
    <x v="2"/>
    <x v="1171"/>
    <x v="2"/>
    <x v="3"/>
    <n v="796755826"/>
    <d v="2015-08-28T00:00:00"/>
    <x v="6"/>
    <x v="69"/>
    <n v="6609"/>
    <n v="255.28"/>
    <n v="159.41999999999999"/>
    <n v="95.86"/>
    <n v="1053606.78"/>
    <n v="633538.74"/>
    <n v="-420068.04"/>
    <n v="1.66305028166076"/>
    <n v="-0.66305028166075497"/>
  </r>
  <r>
    <x v="1"/>
    <x v="136"/>
    <x v="8"/>
    <x v="1"/>
    <x v="2"/>
    <x v="1172"/>
    <x v="0"/>
    <x v="4"/>
    <n v="863202941"/>
    <d v="2016-12-13T00:00:00"/>
    <x v="3"/>
    <x v="30"/>
    <n v="9787"/>
    <n v="421.89"/>
    <n v="364.69"/>
    <n v="57.2"/>
    <n v="3569221.03"/>
    <n v="559816.4"/>
    <n v="-3009404.63"/>
    <n v="6.3756993006993001"/>
    <n v="-5.3756993006993001"/>
  </r>
  <r>
    <x v="1"/>
    <x v="85"/>
    <x v="5"/>
    <x v="1"/>
    <x v="0"/>
    <x v="1173"/>
    <x v="3"/>
    <x v="5"/>
    <n v="396552217"/>
    <d v="2014-04-24T00:00:00"/>
    <x v="2"/>
    <x v="2"/>
    <n v="7468"/>
    <n v="109.28"/>
    <n v="35.840000000000003"/>
    <n v="73.44"/>
    <n v="267653.12"/>
    <n v="548449.92000000004"/>
    <n v="280796.79999999999"/>
    <n v="0.48801742919390001"/>
    <n v="0.51198257080609999"/>
  </r>
  <r>
    <x v="2"/>
    <x v="42"/>
    <x v="2"/>
    <x v="1"/>
    <x v="1"/>
    <x v="866"/>
    <x v="6"/>
    <x v="3"/>
    <n v="687477481"/>
    <d v="2015-01-30T00:00:00"/>
    <x v="6"/>
    <x v="2"/>
    <n v="8719"/>
    <n v="47.45"/>
    <n v="31.79"/>
    <n v="15.66"/>
    <n v="277177.01"/>
    <n v="136539.54"/>
    <n v="-140637.47"/>
    <n v="2.0300127713920801"/>
    <n v="-1.0300127713920799"/>
  </r>
  <r>
    <x v="5"/>
    <x v="34"/>
    <x v="1"/>
    <x v="0"/>
    <x v="3"/>
    <x v="647"/>
    <x v="10"/>
    <x v="0"/>
    <n v="846965062"/>
    <d v="2013-12-02T00:00:00"/>
    <x v="1"/>
    <x v="87"/>
    <n v="4638"/>
    <n v="152.58000000000001"/>
    <n v="97.44"/>
    <n v="55.14"/>
    <n v="451926.72"/>
    <n v="255739.32"/>
    <n v="-196187.4"/>
    <n v="1.76713819368879"/>
    <n v="-0.76713819368879199"/>
  </r>
  <r>
    <x v="3"/>
    <x v="8"/>
    <x v="4"/>
    <x v="0"/>
    <x v="0"/>
    <x v="1174"/>
    <x v="4"/>
    <x v="5"/>
    <n v="956313788"/>
    <d v="2014-07-19T00:00:00"/>
    <x v="0"/>
    <x v="195"/>
    <n v="3356"/>
    <n v="81.73"/>
    <n v="56.67"/>
    <n v="25.06"/>
    <n v="190184.52"/>
    <n v="84101.36"/>
    <n v="-106083.16"/>
    <n v="2.2613727055067798"/>
    <n v="-1.26137270550678"/>
  </r>
  <r>
    <x v="0"/>
    <x v="76"/>
    <x v="5"/>
    <x v="1"/>
    <x v="3"/>
    <x v="1175"/>
    <x v="6"/>
    <x v="2"/>
    <n v="717134988"/>
    <d v="2011-04-17T00:00:00"/>
    <x v="5"/>
    <x v="159"/>
    <n v="5034"/>
    <n v="109.28"/>
    <n v="35.840000000000003"/>
    <n v="73.44"/>
    <n v="180418.56"/>
    <n v="369696.96"/>
    <n v="189278.4"/>
    <n v="0.48801742919390001"/>
    <n v="0.51198257080609999"/>
  </r>
  <r>
    <x v="1"/>
    <x v="79"/>
    <x v="7"/>
    <x v="1"/>
    <x v="0"/>
    <x v="1176"/>
    <x v="8"/>
    <x v="3"/>
    <n v="801352488"/>
    <d v="2015-05-23T00:00:00"/>
    <x v="0"/>
    <x v="2"/>
    <n v="6864"/>
    <n v="437.2"/>
    <n v="263.33"/>
    <n v="173.87"/>
    <n v="1807497.12"/>
    <n v="1193443.68"/>
    <n v="-614053.43999999994"/>
    <n v="1.51452234428021"/>
    <n v="-0.51452234428020904"/>
  </r>
  <r>
    <x v="3"/>
    <x v="20"/>
    <x v="6"/>
    <x v="1"/>
    <x v="0"/>
    <x v="893"/>
    <x v="9"/>
    <x v="6"/>
    <n v="601202619"/>
    <d v="2017-02-15T00:00:00"/>
    <x v="4"/>
    <x v="2"/>
    <n v="8070"/>
    <n v="651.21"/>
    <n v="524.96"/>
    <n v="126.25"/>
    <n v="4236427.2"/>
    <n v="1018837.5"/>
    <n v="-3217589.7"/>
    <n v="4.1580990099009902"/>
    <n v="-3.1580990099009898"/>
  </r>
  <r>
    <x v="1"/>
    <x v="33"/>
    <x v="9"/>
    <x v="0"/>
    <x v="3"/>
    <x v="1177"/>
    <x v="2"/>
    <x v="2"/>
    <n v="479234206"/>
    <d v="2011-11-14T00:00:00"/>
    <x v="1"/>
    <x v="94"/>
    <n v="4906"/>
    <n v="9.33"/>
    <n v="6.92"/>
    <n v="2.41"/>
    <n v="33949.519999999997"/>
    <n v="11823.46"/>
    <n v="-22126.06"/>
    <n v="2.87136929460581"/>
    <n v="-1.87136929460581"/>
  </r>
  <r>
    <x v="5"/>
    <x v="92"/>
    <x v="0"/>
    <x v="1"/>
    <x v="2"/>
    <x v="982"/>
    <x v="7"/>
    <x v="1"/>
    <n v="418308579"/>
    <d v="2010-10-30T00:00:00"/>
    <x v="0"/>
    <x v="56"/>
    <n v="5659"/>
    <n v="255.28"/>
    <n v="159.41999999999999"/>
    <n v="95.86"/>
    <n v="902157.78"/>
    <n v="542471.74"/>
    <n v="-359686.04"/>
    <n v="1.66305028166076"/>
    <n v="-0.66305028166075497"/>
  </r>
  <r>
    <x v="3"/>
    <x v="10"/>
    <x v="7"/>
    <x v="1"/>
    <x v="2"/>
    <x v="49"/>
    <x v="0"/>
    <x v="3"/>
    <n v="471599566"/>
    <d v="2015-02-28T00:00:00"/>
    <x v="0"/>
    <x v="2"/>
    <n v="5647"/>
    <n v="437.2"/>
    <n v="263.33"/>
    <n v="173.87"/>
    <n v="1487024.51"/>
    <n v="981843.89"/>
    <n v="-505180.62"/>
    <n v="1.51452234428021"/>
    <n v="-0.51452234428020904"/>
  </r>
  <r>
    <x v="5"/>
    <x v="40"/>
    <x v="0"/>
    <x v="0"/>
    <x v="3"/>
    <x v="625"/>
    <x v="5"/>
    <x v="2"/>
    <n v="312593495"/>
    <d v="2011-03-11T00:00:00"/>
    <x v="6"/>
    <x v="2"/>
    <n v="2217"/>
    <n v="255.28"/>
    <n v="159.41999999999999"/>
    <n v="95.86"/>
    <n v="353434.14"/>
    <n v="212521.62"/>
    <n v="-140912.51999999999"/>
    <n v="1.66305028166076"/>
    <n v="-0.66305028166075497"/>
  </r>
  <r>
    <x v="5"/>
    <x v="126"/>
    <x v="1"/>
    <x v="1"/>
    <x v="0"/>
    <x v="677"/>
    <x v="1"/>
    <x v="3"/>
    <n v="585089194"/>
    <d v="2015-08-30T00:00:00"/>
    <x v="5"/>
    <x v="229"/>
    <n v="9749"/>
    <n v="152.58000000000001"/>
    <n v="97.44"/>
    <n v="55.14"/>
    <n v="949942.56"/>
    <n v="537559.86"/>
    <n v="-412382.7"/>
    <n v="1.76713819368879"/>
    <n v="-0.76713819368879199"/>
  </r>
  <r>
    <x v="3"/>
    <x v="124"/>
    <x v="1"/>
    <x v="0"/>
    <x v="1"/>
    <x v="1178"/>
    <x v="5"/>
    <x v="2"/>
    <n v="653197991"/>
    <d v="2011-10-22T00:00:00"/>
    <x v="0"/>
    <x v="122"/>
    <n v="4656"/>
    <n v="152.58000000000001"/>
    <n v="97.44"/>
    <n v="55.14"/>
    <n v="453680.64000000001"/>
    <n v="256731.84"/>
    <n v="-196948.8"/>
    <n v="1.76713819368879"/>
    <n v="-0.76713819368879199"/>
  </r>
  <r>
    <x v="5"/>
    <x v="88"/>
    <x v="3"/>
    <x v="0"/>
    <x v="1"/>
    <x v="11"/>
    <x v="0"/>
    <x v="0"/>
    <n v="851343715"/>
    <d v="2013-05-31T00:00:00"/>
    <x v="6"/>
    <x v="2"/>
    <n v="379"/>
    <n v="205.7"/>
    <n v="117.11"/>
    <n v="88.59"/>
    <n v="44384.69"/>
    <n v="33575.61"/>
    <n v="-10809.08"/>
    <n v="1.3219324980246101"/>
    <n v="-0.32193249802460799"/>
  </r>
  <r>
    <x v="5"/>
    <x v="105"/>
    <x v="11"/>
    <x v="1"/>
    <x v="1"/>
    <x v="1179"/>
    <x v="2"/>
    <x v="2"/>
    <n v="234262692"/>
    <d v="2011-02-08T00:00:00"/>
    <x v="3"/>
    <x v="2"/>
    <n v="2391"/>
    <n v="668.27"/>
    <n v="502.54"/>
    <n v="165.73"/>
    <n v="1201573.1399999999"/>
    <n v="396260.43"/>
    <n v="-805312.71"/>
    <n v="3.0322814215893299"/>
    <n v="-2.0322814215893299"/>
  </r>
  <r>
    <x v="1"/>
    <x v="178"/>
    <x v="8"/>
    <x v="1"/>
    <x v="0"/>
    <x v="371"/>
    <x v="11"/>
    <x v="1"/>
    <n v="627003753"/>
    <d v="2010-03-26T00:00:00"/>
    <x v="6"/>
    <x v="44"/>
    <n v="3199"/>
    <n v="421.89"/>
    <n v="364.69"/>
    <n v="57.2"/>
    <n v="1166643.31"/>
    <n v="182982.8"/>
    <n v="-983660.51"/>
    <n v="6.3756993006993001"/>
    <n v="-5.3756993006993001"/>
  </r>
  <r>
    <x v="3"/>
    <x v="184"/>
    <x v="10"/>
    <x v="1"/>
    <x v="1"/>
    <x v="1005"/>
    <x v="8"/>
    <x v="0"/>
    <n v="774928224"/>
    <d v="2013-12-17T00:00:00"/>
    <x v="3"/>
    <x v="154"/>
    <n v="7337"/>
    <n v="154.06"/>
    <n v="90.93"/>
    <n v="63.13"/>
    <n v="667153.41"/>
    <n v="463184.81"/>
    <n v="-203968.6"/>
    <n v="1.44036115951212"/>
    <n v="-0.44036115951211802"/>
  </r>
  <r>
    <x v="1"/>
    <x v="129"/>
    <x v="9"/>
    <x v="1"/>
    <x v="1"/>
    <x v="901"/>
    <x v="0"/>
    <x v="6"/>
    <n v="393709933"/>
    <d v="2017-04-25T00:00:00"/>
    <x v="3"/>
    <x v="2"/>
    <n v="6373"/>
    <n v="9.33"/>
    <n v="6.92"/>
    <n v="2.41"/>
    <n v="44101.16"/>
    <n v="15358.93"/>
    <n v="-28742.23"/>
    <n v="2.87136929460581"/>
    <n v="-1.87136929460581"/>
  </r>
  <r>
    <x v="5"/>
    <x v="62"/>
    <x v="11"/>
    <x v="0"/>
    <x v="1"/>
    <x v="1180"/>
    <x v="7"/>
    <x v="3"/>
    <n v="619335210"/>
    <d v="2015-10-21T00:00:00"/>
    <x v="4"/>
    <x v="69"/>
    <n v="3906"/>
    <n v="668.27"/>
    <n v="502.54"/>
    <n v="165.73"/>
    <n v="1962921.24"/>
    <n v="647341.38"/>
    <n v="-1315579.8600000001"/>
    <n v="3.0322814215893299"/>
    <n v="-2.0322814215893299"/>
  </r>
  <r>
    <x v="2"/>
    <x v="38"/>
    <x v="6"/>
    <x v="0"/>
    <x v="0"/>
    <x v="455"/>
    <x v="1"/>
    <x v="6"/>
    <n v="858102881"/>
    <d v="2017-06-23T00:00:00"/>
    <x v="6"/>
    <x v="58"/>
    <n v="566"/>
    <n v="651.21"/>
    <n v="524.96"/>
    <n v="126.25"/>
    <n v="297127.36"/>
    <n v="71457.5"/>
    <n v="-225669.86"/>
    <n v="4.1580990099009902"/>
    <n v="-3.1580990099009898"/>
  </r>
  <r>
    <x v="1"/>
    <x v="66"/>
    <x v="2"/>
    <x v="1"/>
    <x v="2"/>
    <x v="1181"/>
    <x v="11"/>
    <x v="4"/>
    <n v="136624276"/>
    <d v="2016-08-03T00:00:00"/>
    <x v="4"/>
    <x v="130"/>
    <n v="9014"/>
    <n v="47.45"/>
    <n v="31.79"/>
    <n v="15.66"/>
    <n v="286555.06"/>
    <n v="141159.24"/>
    <n v="-145395.82"/>
    <n v="2.0300127713920801"/>
    <n v="-1.0300127713920799"/>
  </r>
  <r>
    <x v="1"/>
    <x v="79"/>
    <x v="5"/>
    <x v="0"/>
    <x v="2"/>
    <x v="1182"/>
    <x v="4"/>
    <x v="1"/>
    <n v="251823222"/>
    <d v="2010-01-10T00:00:00"/>
    <x v="5"/>
    <x v="2"/>
    <n v="8942"/>
    <n v="109.28"/>
    <n v="35.840000000000003"/>
    <n v="73.44"/>
    <n v="320481.28000000003"/>
    <n v="656700.48"/>
    <n v="336219.2"/>
    <n v="0.48801742919390001"/>
    <n v="0.51198257080609999"/>
  </r>
  <r>
    <x v="2"/>
    <x v="125"/>
    <x v="9"/>
    <x v="0"/>
    <x v="3"/>
    <x v="884"/>
    <x v="0"/>
    <x v="3"/>
    <n v="820936048"/>
    <d v="2016-08-02T00:00:00"/>
    <x v="3"/>
    <x v="155"/>
    <n v="2074"/>
    <n v="9.33"/>
    <n v="6.92"/>
    <n v="2.41"/>
    <n v="14352.08"/>
    <n v="4998.34"/>
    <n v="-9353.74"/>
    <n v="2.87136929460581"/>
    <n v="-1.87136929460581"/>
  </r>
  <r>
    <x v="5"/>
    <x v="78"/>
    <x v="1"/>
    <x v="0"/>
    <x v="0"/>
    <x v="1183"/>
    <x v="0"/>
    <x v="0"/>
    <n v="631511580"/>
    <d v="2013-12-23T00:00:00"/>
    <x v="1"/>
    <x v="49"/>
    <n v="7165"/>
    <n v="152.58000000000001"/>
    <n v="97.44"/>
    <n v="55.14"/>
    <n v="698157.6"/>
    <n v="395078.1"/>
    <n v="-303079.5"/>
    <n v="1.76713819368879"/>
    <n v="-0.76713819368879199"/>
  </r>
  <r>
    <x v="2"/>
    <x v="125"/>
    <x v="11"/>
    <x v="0"/>
    <x v="1"/>
    <x v="1184"/>
    <x v="1"/>
    <x v="1"/>
    <n v="791411149"/>
    <d v="2010-06-30T00:00:00"/>
    <x v="4"/>
    <x v="124"/>
    <n v="5001"/>
    <n v="668.27"/>
    <n v="502.54"/>
    <n v="165.73"/>
    <n v="2513202.54"/>
    <n v="828815.73"/>
    <n v="-1684386.81"/>
    <n v="3.0322814215893299"/>
    <n v="-2.0322814215893299"/>
  </r>
  <r>
    <x v="0"/>
    <x v="14"/>
    <x v="2"/>
    <x v="0"/>
    <x v="0"/>
    <x v="480"/>
    <x v="5"/>
    <x v="3"/>
    <n v="678808581"/>
    <d v="2015-11-24T00:00:00"/>
    <x v="3"/>
    <x v="69"/>
    <n v="3399"/>
    <n v="47.45"/>
    <n v="31.79"/>
    <n v="15.66"/>
    <n v="108054.21"/>
    <n v="53228.34"/>
    <n v="-54825.87"/>
    <n v="2.0300127713920801"/>
    <n v="-1.0300127713920799"/>
  </r>
  <r>
    <x v="4"/>
    <x v="176"/>
    <x v="11"/>
    <x v="0"/>
    <x v="1"/>
    <x v="1053"/>
    <x v="3"/>
    <x v="2"/>
    <n v="192190206"/>
    <d v="2011-08-26T00:00:00"/>
    <x v="6"/>
    <x v="146"/>
    <n v="2208"/>
    <n v="668.27"/>
    <n v="502.54"/>
    <n v="165.73"/>
    <n v="1109608.32"/>
    <n v="365931.84"/>
    <n v="-743676.48"/>
    <n v="3.0322814215893299"/>
    <n v="-2.0322814215893299"/>
  </r>
  <r>
    <x v="1"/>
    <x v="139"/>
    <x v="0"/>
    <x v="1"/>
    <x v="3"/>
    <x v="1185"/>
    <x v="10"/>
    <x v="5"/>
    <n v="200354850"/>
    <d v="2014-04-05T00:00:00"/>
    <x v="0"/>
    <x v="38"/>
    <n v="8307"/>
    <n v="255.28"/>
    <n v="159.41999999999999"/>
    <n v="95.86"/>
    <n v="1324301.94"/>
    <n v="796309.02"/>
    <n v="-527992.92000000004"/>
    <n v="1.66305028166076"/>
    <n v="-0.66305028166075497"/>
  </r>
  <r>
    <x v="6"/>
    <x v="103"/>
    <x v="5"/>
    <x v="1"/>
    <x v="3"/>
    <x v="1186"/>
    <x v="2"/>
    <x v="2"/>
    <n v="292413842"/>
    <d v="2011-01-26T00:00:00"/>
    <x v="4"/>
    <x v="2"/>
    <n v="609"/>
    <n v="109.28"/>
    <n v="35.840000000000003"/>
    <n v="73.44"/>
    <n v="21826.560000000001"/>
    <n v="44724.959999999999"/>
    <n v="22898.400000000001"/>
    <n v="0.48801742919390001"/>
    <n v="0.51198257080609999"/>
  </r>
  <r>
    <x v="2"/>
    <x v="147"/>
    <x v="2"/>
    <x v="1"/>
    <x v="1"/>
    <x v="1187"/>
    <x v="10"/>
    <x v="4"/>
    <n v="127791011"/>
    <d v="2016-09-10T00:00:00"/>
    <x v="0"/>
    <x v="181"/>
    <n v="5055"/>
    <n v="47.45"/>
    <n v="31.79"/>
    <n v="15.66"/>
    <n v="160698.45000000001"/>
    <n v="79161.3"/>
    <n v="-81537.149999999994"/>
    <n v="2.0300127713920801"/>
    <n v="-1.0300127713920799"/>
  </r>
  <r>
    <x v="4"/>
    <x v="31"/>
    <x v="3"/>
    <x v="0"/>
    <x v="2"/>
    <x v="888"/>
    <x v="10"/>
    <x v="6"/>
    <n v="786222684"/>
    <d v="2017-09-03T00:00:00"/>
    <x v="5"/>
    <x v="237"/>
    <n v="9619"/>
    <n v="205.7"/>
    <n v="117.11"/>
    <n v="88.59"/>
    <n v="1126481.0900000001"/>
    <n v="852147.21"/>
    <n v="-274333.88"/>
    <n v="1.3219324980246101"/>
    <n v="-0.32193249802460799"/>
  </r>
  <r>
    <x v="4"/>
    <x v="23"/>
    <x v="7"/>
    <x v="0"/>
    <x v="1"/>
    <x v="390"/>
    <x v="2"/>
    <x v="6"/>
    <n v="717757689"/>
    <d v="2017-04-08T00:00:00"/>
    <x v="0"/>
    <x v="2"/>
    <n v="9305"/>
    <n v="437.2"/>
    <n v="263.33"/>
    <n v="173.87"/>
    <n v="2450285.65"/>
    <n v="1617860.35"/>
    <n v="-832425.3"/>
    <n v="1.51452234428021"/>
    <n v="-0.51452234428020904"/>
  </r>
  <r>
    <x v="1"/>
    <x v="148"/>
    <x v="8"/>
    <x v="1"/>
    <x v="3"/>
    <x v="1188"/>
    <x v="11"/>
    <x v="6"/>
    <n v="692757356"/>
    <d v="2017-12-05T00:00:00"/>
    <x v="3"/>
    <x v="145"/>
    <n v="1151"/>
    <n v="421.89"/>
    <n v="364.69"/>
    <n v="57.2"/>
    <n v="419758.19"/>
    <n v="65837.2"/>
    <n v="-353920.99"/>
    <n v="6.3756993006993001"/>
    <n v="-5.3756993006993001"/>
  </r>
  <r>
    <x v="1"/>
    <x v="77"/>
    <x v="0"/>
    <x v="1"/>
    <x v="2"/>
    <x v="1189"/>
    <x v="0"/>
    <x v="7"/>
    <n v="651895511"/>
    <d v="2012-01-11T00:00:00"/>
    <x v="4"/>
    <x v="2"/>
    <n v="9223"/>
    <n v="255.28"/>
    <n v="159.41999999999999"/>
    <n v="95.86"/>
    <n v="1470330.66"/>
    <n v="884116.78"/>
    <n v="-586213.88"/>
    <n v="1.66305028166076"/>
    <n v="-0.66305028166075497"/>
  </r>
  <r>
    <x v="1"/>
    <x v="116"/>
    <x v="5"/>
    <x v="1"/>
    <x v="1"/>
    <x v="847"/>
    <x v="8"/>
    <x v="4"/>
    <n v="156158483"/>
    <d v="2016-05-08T00:00:00"/>
    <x v="5"/>
    <x v="2"/>
    <n v="9620"/>
    <n v="109.28"/>
    <n v="35.840000000000003"/>
    <n v="73.44"/>
    <n v="344780.79999999999"/>
    <n v="706492.8"/>
    <n v="361712"/>
    <n v="0.48801742919390001"/>
    <n v="0.51198257080609999"/>
  </r>
  <r>
    <x v="2"/>
    <x v="121"/>
    <x v="6"/>
    <x v="1"/>
    <x v="2"/>
    <x v="1190"/>
    <x v="8"/>
    <x v="3"/>
    <n v="636845099"/>
    <d v="2015-08-13T00:00:00"/>
    <x v="2"/>
    <x v="128"/>
    <n v="5472"/>
    <n v="651.21"/>
    <n v="524.96"/>
    <n v="126.25"/>
    <n v="2872581.12"/>
    <n v="690840"/>
    <n v="-2181741.12"/>
    <n v="4.1580990099009902"/>
    <n v="-3.1580990099009898"/>
  </r>
  <r>
    <x v="5"/>
    <x v="174"/>
    <x v="7"/>
    <x v="1"/>
    <x v="3"/>
    <x v="1191"/>
    <x v="8"/>
    <x v="0"/>
    <n v="445566689"/>
    <d v="2013-07-15T00:00:00"/>
    <x v="1"/>
    <x v="65"/>
    <n v="1940"/>
    <n v="437.2"/>
    <n v="263.33"/>
    <n v="173.87"/>
    <n v="510860.2"/>
    <n v="337307.8"/>
    <n v="-173552.4"/>
    <n v="1.51452234428021"/>
    <n v="-0.51452234428020904"/>
  </r>
  <r>
    <x v="5"/>
    <x v="52"/>
    <x v="10"/>
    <x v="1"/>
    <x v="3"/>
    <x v="1192"/>
    <x v="2"/>
    <x v="1"/>
    <n v="704247081"/>
    <d v="2010-10-29T00:00:00"/>
    <x v="6"/>
    <x v="85"/>
    <n v="1216"/>
    <n v="154.06"/>
    <n v="90.93"/>
    <n v="63.13"/>
    <n v="110570.88"/>
    <n v="76766.080000000002"/>
    <n v="-33804.800000000003"/>
    <n v="1.44036115951212"/>
    <n v="-0.44036115951211802"/>
  </r>
  <r>
    <x v="5"/>
    <x v="101"/>
    <x v="2"/>
    <x v="0"/>
    <x v="2"/>
    <x v="95"/>
    <x v="7"/>
    <x v="4"/>
    <n v="355122601"/>
    <d v="2016-05-10T00:00:00"/>
    <x v="3"/>
    <x v="2"/>
    <n v="7524"/>
    <n v="47.45"/>
    <n v="31.79"/>
    <n v="15.66"/>
    <n v="239187.96"/>
    <n v="117825.84"/>
    <n v="-121362.12"/>
    <n v="2.0300127713920801"/>
    <n v="-1.0300127713920799"/>
  </r>
  <r>
    <x v="4"/>
    <x v="160"/>
    <x v="3"/>
    <x v="0"/>
    <x v="0"/>
    <x v="1193"/>
    <x v="4"/>
    <x v="3"/>
    <n v="210742080"/>
    <d v="2015-04-19T00:00:00"/>
    <x v="5"/>
    <x v="95"/>
    <n v="2119"/>
    <n v="205.7"/>
    <n v="117.11"/>
    <n v="88.59"/>
    <n v="248156.09"/>
    <n v="187722.21"/>
    <n v="-60433.88"/>
    <n v="1.3219324980246101"/>
    <n v="-0.32193249802460799"/>
  </r>
  <r>
    <x v="1"/>
    <x v="67"/>
    <x v="1"/>
    <x v="1"/>
    <x v="1"/>
    <x v="1194"/>
    <x v="9"/>
    <x v="0"/>
    <n v="703966844"/>
    <d v="2013-11-30T00:00:00"/>
    <x v="0"/>
    <x v="41"/>
    <n v="8288"/>
    <n v="152.58000000000001"/>
    <n v="97.44"/>
    <n v="55.14"/>
    <n v="807582.71999999997"/>
    <n v="457000.32"/>
    <n v="-350582.4"/>
    <n v="1.76713819368879"/>
    <n v="-0.76713819368879199"/>
  </r>
  <r>
    <x v="5"/>
    <x v="74"/>
    <x v="7"/>
    <x v="0"/>
    <x v="1"/>
    <x v="1195"/>
    <x v="2"/>
    <x v="6"/>
    <n v="537970721"/>
    <d v="2017-08-18T00:00:00"/>
    <x v="6"/>
    <x v="61"/>
    <n v="6346"/>
    <n v="437.2"/>
    <n v="263.33"/>
    <n v="173.87"/>
    <n v="1671092.18"/>
    <n v="1103379.02"/>
    <n v="-567713.16"/>
    <n v="1.51452234428021"/>
    <n v="-0.51452234428020904"/>
  </r>
  <r>
    <x v="1"/>
    <x v="80"/>
    <x v="11"/>
    <x v="1"/>
    <x v="2"/>
    <x v="893"/>
    <x v="9"/>
    <x v="6"/>
    <n v="736240041"/>
    <d v="2017-02-20T00:00:00"/>
    <x v="1"/>
    <x v="2"/>
    <n v="8644"/>
    <n v="668.27"/>
    <n v="502.54"/>
    <n v="165.73"/>
    <n v="4343955.76"/>
    <n v="1432570.12"/>
    <n v="-2911385.64"/>
    <n v="3.0322814215893299"/>
    <n v="-2.0322814215893299"/>
  </r>
  <r>
    <x v="3"/>
    <x v="61"/>
    <x v="6"/>
    <x v="0"/>
    <x v="3"/>
    <x v="1196"/>
    <x v="7"/>
    <x v="3"/>
    <n v="592573630"/>
    <d v="2015-10-21T00:00:00"/>
    <x v="4"/>
    <x v="124"/>
    <n v="4560"/>
    <n v="651.21"/>
    <n v="524.96"/>
    <n v="126.25"/>
    <n v="2393817.6"/>
    <n v="575700"/>
    <n v="-1818117.6"/>
    <n v="4.1580990099009902"/>
    <n v="-3.1580990099009898"/>
  </r>
  <r>
    <x v="0"/>
    <x v="76"/>
    <x v="1"/>
    <x v="0"/>
    <x v="2"/>
    <x v="180"/>
    <x v="2"/>
    <x v="1"/>
    <n v="821082818"/>
    <d v="2010-05-15T00:00:00"/>
    <x v="0"/>
    <x v="2"/>
    <n v="5507"/>
    <n v="152.58000000000001"/>
    <n v="97.44"/>
    <n v="55.14"/>
    <n v="536602.07999999996"/>
    <n v="303655.98"/>
    <n v="-232946.1"/>
    <n v="1.76713819368879"/>
    <n v="-0.76713819368879099"/>
  </r>
  <r>
    <x v="5"/>
    <x v="174"/>
    <x v="11"/>
    <x v="1"/>
    <x v="2"/>
    <x v="1000"/>
    <x v="10"/>
    <x v="6"/>
    <n v="406191432"/>
    <d v="2017-01-06T00:00:00"/>
    <x v="6"/>
    <x v="30"/>
    <n v="9926"/>
    <n v="668.27"/>
    <n v="502.54"/>
    <n v="165.73"/>
    <n v="4988212.04"/>
    <n v="1645035.98"/>
    <n v="-3343176.06"/>
    <n v="3.0322814215893299"/>
    <n v="-2.0322814215893299"/>
  </r>
  <r>
    <x v="5"/>
    <x v="91"/>
    <x v="6"/>
    <x v="0"/>
    <x v="3"/>
    <x v="1197"/>
    <x v="9"/>
    <x v="4"/>
    <n v="652635800"/>
    <d v="2017-01-14T00:00:00"/>
    <x v="0"/>
    <x v="39"/>
    <n v="8291"/>
    <n v="651.21"/>
    <n v="524.96"/>
    <n v="126.25"/>
    <n v="4352443.3600000003"/>
    <n v="1046738.75"/>
    <n v="-3305704.61"/>
    <n v="4.1580990099009902"/>
    <n v="-3.1580990099009898"/>
  </r>
  <r>
    <x v="2"/>
    <x v="65"/>
    <x v="8"/>
    <x v="1"/>
    <x v="3"/>
    <x v="1198"/>
    <x v="8"/>
    <x v="4"/>
    <n v="235464751"/>
    <d v="2016-02-08T00:00:00"/>
    <x v="1"/>
    <x v="2"/>
    <n v="8107"/>
    <n v="421.89"/>
    <n v="364.69"/>
    <n v="57.2"/>
    <n v="2956541.83"/>
    <n v="463720.4"/>
    <n v="-2492821.4300000002"/>
    <n v="6.3756993006993001"/>
    <n v="-5.3756993006993001"/>
  </r>
  <r>
    <x v="5"/>
    <x v="39"/>
    <x v="9"/>
    <x v="1"/>
    <x v="0"/>
    <x v="292"/>
    <x v="10"/>
    <x v="6"/>
    <n v="150039613"/>
    <d v="2017-01-30T00:00:00"/>
    <x v="1"/>
    <x v="4"/>
    <n v="8910"/>
    <n v="9.33"/>
    <n v="6.92"/>
    <n v="2.41"/>
    <n v="61657.2"/>
    <n v="21473.1"/>
    <n v="-40184.1"/>
    <n v="2.87136929460581"/>
    <n v="-1.87136929460581"/>
  </r>
  <r>
    <x v="3"/>
    <x v="138"/>
    <x v="7"/>
    <x v="1"/>
    <x v="0"/>
    <x v="1199"/>
    <x v="10"/>
    <x v="4"/>
    <n v="562034213"/>
    <d v="2016-04-12T00:00:00"/>
    <x v="3"/>
    <x v="38"/>
    <n v="7268"/>
    <n v="437.2"/>
    <n v="263.33"/>
    <n v="173.87"/>
    <n v="1913882.44"/>
    <n v="1263687.1599999999"/>
    <n v="-650195.28"/>
    <n v="1.51452234428021"/>
    <n v="-0.51452234428020904"/>
  </r>
  <r>
    <x v="1"/>
    <x v="26"/>
    <x v="7"/>
    <x v="0"/>
    <x v="1"/>
    <x v="111"/>
    <x v="1"/>
    <x v="3"/>
    <n v="357434880"/>
    <d v="2015-06-29T00:00:00"/>
    <x v="1"/>
    <x v="32"/>
    <n v="1779"/>
    <n v="437.2"/>
    <n v="263.33"/>
    <n v="173.87"/>
    <n v="468464.07"/>
    <n v="309314.73"/>
    <n v="-159149.34"/>
    <n v="1.51452234428021"/>
    <n v="-0.51452234428020904"/>
  </r>
  <r>
    <x v="2"/>
    <x v="65"/>
    <x v="11"/>
    <x v="1"/>
    <x v="3"/>
    <x v="1200"/>
    <x v="3"/>
    <x v="4"/>
    <n v="292540442"/>
    <d v="2016-07-09T00:00:00"/>
    <x v="0"/>
    <x v="2"/>
    <n v="8073"/>
    <n v="668.27"/>
    <n v="502.54"/>
    <n v="165.73"/>
    <n v="4057005.42"/>
    <n v="1337938.29"/>
    <n v="-2719067.13"/>
    <n v="3.0322814215893299"/>
    <n v="-2.0322814215893299"/>
  </r>
  <r>
    <x v="2"/>
    <x v="137"/>
    <x v="8"/>
    <x v="0"/>
    <x v="3"/>
    <x v="983"/>
    <x v="1"/>
    <x v="1"/>
    <n v="743962228"/>
    <d v="2010-04-12T00:00:00"/>
    <x v="1"/>
    <x v="2"/>
    <n v="3811"/>
    <n v="421.89"/>
    <n v="364.69"/>
    <n v="57.2"/>
    <n v="1389833.59"/>
    <n v="217989.2"/>
    <n v="-1171844.3899999999"/>
    <n v="6.3756993006993001"/>
    <n v="-5.3756993006993001"/>
  </r>
  <r>
    <x v="1"/>
    <x v="59"/>
    <x v="5"/>
    <x v="1"/>
    <x v="3"/>
    <x v="1201"/>
    <x v="3"/>
    <x v="3"/>
    <n v="358624064"/>
    <d v="2015-03-10T00:00:00"/>
    <x v="3"/>
    <x v="2"/>
    <n v="3685"/>
    <n v="109.28"/>
    <n v="35.840000000000003"/>
    <n v="73.44"/>
    <n v="132070.39999999999"/>
    <n v="270626.40000000002"/>
    <n v="138556"/>
    <n v="0.48801742919390001"/>
    <n v="0.51198257080609999"/>
  </r>
  <r>
    <x v="1"/>
    <x v="132"/>
    <x v="10"/>
    <x v="0"/>
    <x v="0"/>
    <x v="1202"/>
    <x v="0"/>
    <x v="2"/>
    <n v="103762280"/>
    <d v="2011-12-14T00:00:00"/>
    <x v="4"/>
    <x v="26"/>
    <n v="4419"/>
    <n v="154.06"/>
    <n v="90.93"/>
    <n v="63.13"/>
    <n v="401819.67"/>
    <n v="278971.46999999997"/>
    <n v="-122848.2"/>
    <n v="1.44036115951212"/>
    <n v="-0.44036115951211802"/>
  </r>
  <r>
    <x v="0"/>
    <x v="172"/>
    <x v="3"/>
    <x v="0"/>
    <x v="3"/>
    <x v="151"/>
    <x v="3"/>
    <x v="3"/>
    <n v="116925704"/>
    <d v="2015-08-09T00:00:00"/>
    <x v="5"/>
    <x v="30"/>
    <n v="9769"/>
    <n v="205.7"/>
    <n v="117.11"/>
    <n v="88.59"/>
    <n v="1144047.5900000001"/>
    <n v="865435.71"/>
    <n v="-278611.88"/>
    <n v="1.3219324980246101"/>
    <n v="-0.32193249802460799"/>
  </r>
  <r>
    <x v="2"/>
    <x v="48"/>
    <x v="11"/>
    <x v="0"/>
    <x v="1"/>
    <x v="1203"/>
    <x v="3"/>
    <x v="0"/>
    <n v="155975663"/>
    <d v="2013-08-26T00:00:00"/>
    <x v="1"/>
    <x v="54"/>
    <n v="5520"/>
    <n v="668.27"/>
    <n v="502.54"/>
    <n v="165.73"/>
    <n v="2774020.8"/>
    <n v="914829.6"/>
    <n v="-1859191.2"/>
    <n v="3.0322814215893299"/>
    <n v="-2.0322814215893299"/>
  </r>
  <r>
    <x v="5"/>
    <x v="54"/>
    <x v="5"/>
    <x v="0"/>
    <x v="0"/>
    <x v="591"/>
    <x v="7"/>
    <x v="7"/>
    <n v="949085986"/>
    <d v="2012-10-16T00:00:00"/>
    <x v="3"/>
    <x v="45"/>
    <n v="4489"/>
    <n v="109.28"/>
    <n v="35.840000000000003"/>
    <n v="73.44"/>
    <n v="160885.76000000001"/>
    <n v="329672.15999999997"/>
    <n v="168786.4"/>
    <n v="0.48801742919390001"/>
    <n v="0.51198257080609999"/>
  </r>
  <r>
    <x v="1"/>
    <x v="80"/>
    <x v="0"/>
    <x v="1"/>
    <x v="0"/>
    <x v="1204"/>
    <x v="0"/>
    <x v="0"/>
    <n v="144743001"/>
    <d v="2013-04-21T00:00:00"/>
    <x v="5"/>
    <x v="2"/>
    <n v="1525"/>
    <n v="255.28"/>
    <n v="159.41999999999999"/>
    <n v="95.86"/>
    <n v="243115.5"/>
    <n v="146186.5"/>
    <n v="-96928.999999999898"/>
    <n v="1.66305028166075"/>
    <n v="-0.66305028166075497"/>
  </r>
  <r>
    <x v="2"/>
    <x v="155"/>
    <x v="0"/>
    <x v="0"/>
    <x v="0"/>
    <x v="1205"/>
    <x v="4"/>
    <x v="7"/>
    <n v="861745536"/>
    <d v="2012-08-14T00:00:00"/>
    <x v="3"/>
    <x v="62"/>
    <n v="8509"/>
    <n v="255.28"/>
    <n v="159.41999999999999"/>
    <n v="95.86"/>
    <n v="1356504.78"/>
    <n v="815672.74"/>
    <n v="-540832.04"/>
    <n v="1.66305028166076"/>
    <n v="-0.66305028166075497"/>
  </r>
  <r>
    <x v="1"/>
    <x v="153"/>
    <x v="2"/>
    <x v="0"/>
    <x v="2"/>
    <x v="893"/>
    <x v="9"/>
    <x v="6"/>
    <n v="439204919"/>
    <d v="2017-02-19T00:00:00"/>
    <x v="5"/>
    <x v="2"/>
    <n v="9350"/>
    <n v="47.45"/>
    <n v="31.79"/>
    <n v="15.66"/>
    <n v="297236.5"/>
    <n v="146421"/>
    <n v="-150815.5"/>
    <n v="2.0300127713920801"/>
    <n v="-1.0300127713920799"/>
  </r>
  <r>
    <x v="5"/>
    <x v="78"/>
    <x v="6"/>
    <x v="1"/>
    <x v="2"/>
    <x v="594"/>
    <x v="8"/>
    <x v="3"/>
    <n v="786544978"/>
    <d v="2015-03-15T00:00:00"/>
    <x v="5"/>
    <x v="2"/>
    <n v="4993"/>
    <n v="651.21"/>
    <n v="524.96"/>
    <n v="126.25"/>
    <n v="2621125.2799999998"/>
    <n v="630366.25"/>
    <n v="-1990759.03"/>
    <n v="4.1580990099009902"/>
    <n v="-3.1580990099009898"/>
  </r>
  <r>
    <x v="5"/>
    <x v="70"/>
    <x v="8"/>
    <x v="0"/>
    <x v="1"/>
    <x v="566"/>
    <x v="6"/>
    <x v="2"/>
    <n v="733502042"/>
    <d v="2011-02-22T00:00:00"/>
    <x v="3"/>
    <x v="2"/>
    <n v="8409"/>
    <n v="421.89"/>
    <n v="364.69"/>
    <n v="57.2"/>
    <n v="3066678.21"/>
    <n v="480994.8"/>
    <n v="-2585683.41"/>
    <n v="6.3756993006993001"/>
    <n v="-5.3756993006993001"/>
  </r>
  <r>
    <x v="5"/>
    <x v="9"/>
    <x v="4"/>
    <x v="0"/>
    <x v="1"/>
    <x v="1206"/>
    <x v="8"/>
    <x v="5"/>
    <n v="980124938"/>
    <d v="2014-07-07T00:00:00"/>
    <x v="1"/>
    <x v="86"/>
    <n v="9605"/>
    <n v="81.73"/>
    <n v="56.67"/>
    <n v="25.06"/>
    <n v="544315.35"/>
    <n v="240701.3"/>
    <n v="-303614.05"/>
    <n v="2.2613727055067798"/>
    <n v="-1.26137270550678"/>
  </r>
  <r>
    <x v="3"/>
    <x v="60"/>
    <x v="4"/>
    <x v="0"/>
    <x v="0"/>
    <x v="634"/>
    <x v="0"/>
    <x v="0"/>
    <n v="946774995"/>
    <d v="2013-02-13T00:00:00"/>
    <x v="4"/>
    <x v="2"/>
    <n v="615"/>
    <n v="81.73"/>
    <n v="56.67"/>
    <n v="25.06"/>
    <n v="34852.050000000003"/>
    <n v="15411.9"/>
    <n v="-19440.150000000001"/>
    <n v="2.2613727055067798"/>
    <n v="-1.26137270550678"/>
  </r>
  <r>
    <x v="4"/>
    <x v="156"/>
    <x v="5"/>
    <x v="1"/>
    <x v="3"/>
    <x v="1207"/>
    <x v="8"/>
    <x v="5"/>
    <n v="124126040"/>
    <d v="2014-02-08T00:00:00"/>
    <x v="0"/>
    <x v="2"/>
    <n v="509"/>
    <n v="109.28"/>
    <n v="35.840000000000003"/>
    <n v="73.44"/>
    <n v="18242.560000000001"/>
    <n v="37380.959999999999"/>
    <n v="19138.400000000001"/>
    <n v="0.48801742919390001"/>
    <n v="0.51198257080609999"/>
  </r>
  <r>
    <x v="5"/>
    <x v="78"/>
    <x v="2"/>
    <x v="0"/>
    <x v="3"/>
    <x v="1208"/>
    <x v="1"/>
    <x v="7"/>
    <n v="323164403"/>
    <d v="2012-06-30T00:00:00"/>
    <x v="0"/>
    <x v="228"/>
    <n v="383"/>
    <n v="47.45"/>
    <n v="31.79"/>
    <n v="15.66"/>
    <n v="12175.57"/>
    <n v="5997.78"/>
    <n v="-6177.79"/>
    <n v="2.0300127713920801"/>
    <n v="-1.0300127713920799"/>
  </r>
  <r>
    <x v="3"/>
    <x v="15"/>
    <x v="3"/>
    <x v="0"/>
    <x v="2"/>
    <x v="1209"/>
    <x v="3"/>
    <x v="0"/>
    <n v="725188910"/>
    <d v="2013-08-02T00:00:00"/>
    <x v="6"/>
    <x v="30"/>
    <n v="8369"/>
    <n v="205.7"/>
    <n v="117.11"/>
    <n v="88.59"/>
    <n v="980093.59"/>
    <n v="741409.71"/>
    <n v="-238683.88"/>
    <n v="1.3219324980246101"/>
    <n v="-0.32193249802460799"/>
  </r>
  <r>
    <x v="5"/>
    <x v="98"/>
    <x v="2"/>
    <x v="0"/>
    <x v="0"/>
    <x v="375"/>
    <x v="5"/>
    <x v="3"/>
    <n v="131810891"/>
    <d v="2015-03-12T00:00:00"/>
    <x v="2"/>
    <x v="2"/>
    <n v="4627"/>
    <n v="47.45"/>
    <n v="31.79"/>
    <n v="15.66"/>
    <n v="147092.32999999999"/>
    <n v="72458.820000000007"/>
    <n v="-74633.509999999995"/>
    <n v="2.0300127713920801"/>
    <n v="-1.0300127713920799"/>
  </r>
  <r>
    <x v="1"/>
    <x v="81"/>
    <x v="9"/>
    <x v="1"/>
    <x v="1"/>
    <x v="1210"/>
    <x v="4"/>
    <x v="1"/>
    <n v="114954173"/>
    <d v="2010-11-02T00:00:00"/>
    <x v="3"/>
    <x v="190"/>
    <n v="6349"/>
    <n v="9.33"/>
    <n v="6.92"/>
    <n v="2.41"/>
    <n v="43935.08"/>
    <n v="15301.09"/>
    <n v="-28633.99"/>
    <n v="2.87136929460581"/>
    <n v="-1.87136929460581"/>
  </r>
  <r>
    <x v="3"/>
    <x v="8"/>
    <x v="4"/>
    <x v="0"/>
    <x v="1"/>
    <x v="847"/>
    <x v="8"/>
    <x v="4"/>
    <n v="966855084"/>
    <d v="2016-07-16T00:00:00"/>
    <x v="0"/>
    <x v="8"/>
    <n v="2760"/>
    <n v="81.73"/>
    <n v="56.67"/>
    <n v="25.06"/>
    <n v="156409.20000000001"/>
    <n v="69165.600000000006"/>
    <n v="-87243.6"/>
    <n v="2.2613727055067798"/>
    <n v="-1.26137270550678"/>
  </r>
  <r>
    <x v="5"/>
    <x v="117"/>
    <x v="5"/>
    <x v="1"/>
    <x v="2"/>
    <x v="573"/>
    <x v="10"/>
    <x v="3"/>
    <n v="350062453"/>
    <d v="2015-02-22T00:00:00"/>
    <x v="5"/>
    <x v="75"/>
    <n v="114"/>
    <n v="109.28"/>
    <n v="35.840000000000003"/>
    <n v="73.44"/>
    <n v="4085.76"/>
    <n v="8372.16"/>
    <n v="4286.3999999999996"/>
    <n v="0.48801742919390001"/>
    <n v="0.51198257080609999"/>
  </r>
  <r>
    <x v="4"/>
    <x v="56"/>
    <x v="0"/>
    <x v="0"/>
    <x v="2"/>
    <x v="69"/>
    <x v="3"/>
    <x v="6"/>
    <n v="947437608"/>
    <d v="2017-12-04T00:00:00"/>
    <x v="1"/>
    <x v="93"/>
    <n v="6697"/>
    <n v="255.28"/>
    <n v="159.41999999999999"/>
    <n v="95.86"/>
    <n v="1067635.74"/>
    <n v="641974.42000000004"/>
    <n v="-425661.32"/>
    <n v="1.66305028166076"/>
    <n v="-0.66305028166075497"/>
  </r>
  <r>
    <x v="5"/>
    <x v="131"/>
    <x v="2"/>
    <x v="0"/>
    <x v="1"/>
    <x v="1211"/>
    <x v="3"/>
    <x v="4"/>
    <n v="112154376"/>
    <d v="2016-11-07T00:00:00"/>
    <x v="1"/>
    <x v="81"/>
    <n v="7827"/>
    <n v="47.45"/>
    <n v="31.79"/>
    <n v="15.66"/>
    <n v="248820.33"/>
    <n v="122570.82"/>
    <n v="-126249.51"/>
    <n v="2.0300127713920801"/>
    <n v="-1.0300127713920799"/>
  </r>
  <r>
    <x v="4"/>
    <x v="45"/>
    <x v="11"/>
    <x v="1"/>
    <x v="0"/>
    <x v="715"/>
    <x v="0"/>
    <x v="5"/>
    <n v="217699086"/>
    <d v="2015-02-01T00:00:00"/>
    <x v="5"/>
    <x v="32"/>
    <n v="852"/>
    <n v="668.27"/>
    <n v="502.54"/>
    <n v="165.73"/>
    <n v="428164.08"/>
    <n v="141201.96"/>
    <n v="-286962.12"/>
    <n v="3.0322814215893299"/>
    <n v="-2.0322814215893299"/>
  </r>
  <r>
    <x v="5"/>
    <x v="78"/>
    <x v="5"/>
    <x v="1"/>
    <x v="1"/>
    <x v="1212"/>
    <x v="9"/>
    <x v="7"/>
    <n v="107870566"/>
    <d v="2012-12-05T00:00:00"/>
    <x v="4"/>
    <x v="69"/>
    <n v="153"/>
    <n v="109.28"/>
    <n v="35.840000000000003"/>
    <n v="73.44"/>
    <n v="5483.52"/>
    <n v="11236.32"/>
    <n v="5752.8"/>
    <n v="0.48801742919390001"/>
    <n v="0.51198257080609999"/>
  </r>
  <r>
    <x v="5"/>
    <x v="70"/>
    <x v="3"/>
    <x v="0"/>
    <x v="1"/>
    <x v="1213"/>
    <x v="11"/>
    <x v="4"/>
    <n v="946780145"/>
    <d v="2016-02-07T00:00:00"/>
    <x v="5"/>
    <x v="30"/>
    <n v="2139"/>
    <n v="205.7"/>
    <n v="117.11"/>
    <n v="88.59"/>
    <n v="250498.29"/>
    <n v="189494.01"/>
    <n v="-61004.28"/>
    <n v="1.3219324980246101"/>
    <n v="-0.32193249802460799"/>
  </r>
  <r>
    <x v="3"/>
    <x v="138"/>
    <x v="3"/>
    <x v="0"/>
    <x v="3"/>
    <x v="1214"/>
    <x v="10"/>
    <x v="1"/>
    <n v="368851649"/>
    <d v="2010-02-17T00:00:00"/>
    <x v="4"/>
    <x v="28"/>
    <n v="255"/>
    <n v="205.7"/>
    <n v="117.11"/>
    <n v="88.59"/>
    <n v="29863.05"/>
    <n v="22590.45"/>
    <n v="-7272.6"/>
    <n v="1.3219324980246101"/>
    <n v="-0.32193249802460799"/>
  </r>
  <r>
    <x v="5"/>
    <x v="182"/>
    <x v="6"/>
    <x v="0"/>
    <x v="2"/>
    <x v="1215"/>
    <x v="5"/>
    <x v="5"/>
    <n v="128821408"/>
    <d v="2014-10-13T00:00:00"/>
    <x v="1"/>
    <x v="19"/>
    <n v="9972"/>
    <n v="651.21"/>
    <n v="524.96"/>
    <n v="126.25"/>
    <n v="5234901.12"/>
    <n v="1258965"/>
    <n v="-3975936.12"/>
    <n v="4.1580990099009902"/>
    <n v="-3.1580990099009898"/>
  </r>
  <r>
    <x v="4"/>
    <x v="46"/>
    <x v="10"/>
    <x v="1"/>
    <x v="2"/>
    <x v="1216"/>
    <x v="11"/>
    <x v="2"/>
    <n v="251738250"/>
    <d v="2011-08-26T00:00:00"/>
    <x v="6"/>
    <x v="74"/>
    <n v="3797"/>
    <n v="154.06"/>
    <n v="90.93"/>
    <n v="63.13"/>
    <n v="345261.21"/>
    <n v="239704.61"/>
    <n v="-105556.6"/>
    <n v="1.44036115951212"/>
    <n v="-0.44036115951211802"/>
  </r>
  <r>
    <x v="5"/>
    <x v="130"/>
    <x v="8"/>
    <x v="0"/>
    <x v="0"/>
    <x v="1217"/>
    <x v="5"/>
    <x v="7"/>
    <n v="382963502"/>
    <d v="2012-11-27T00:00:00"/>
    <x v="3"/>
    <x v="22"/>
    <n v="6265"/>
    <n v="421.89"/>
    <n v="364.69"/>
    <n v="57.2"/>
    <n v="2284782.85"/>
    <n v="358358"/>
    <n v="-1926424.85"/>
    <n v="6.3756993006993001"/>
    <n v="-5.3756993006993001"/>
  </r>
  <r>
    <x v="1"/>
    <x v="89"/>
    <x v="2"/>
    <x v="1"/>
    <x v="2"/>
    <x v="685"/>
    <x v="0"/>
    <x v="7"/>
    <n v="238170993"/>
    <d v="2013-07-02T00:00:00"/>
    <x v="3"/>
    <x v="67"/>
    <n v="8944"/>
    <n v="47.45"/>
    <n v="31.79"/>
    <n v="15.66"/>
    <n v="284329.76"/>
    <n v="140063.04000000001"/>
    <n v="-144266.72"/>
    <n v="2.0300127713920801"/>
    <n v="-1.0300127713920799"/>
  </r>
  <r>
    <x v="5"/>
    <x v="111"/>
    <x v="0"/>
    <x v="1"/>
    <x v="0"/>
    <x v="1218"/>
    <x v="8"/>
    <x v="3"/>
    <n v="953347051"/>
    <d v="2015-08-03T00:00:00"/>
    <x v="1"/>
    <x v="20"/>
    <n v="5433"/>
    <n v="255.28"/>
    <n v="159.41999999999999"/>
    <n v="95.86"/>
    <n v="866128.86"/>
    <n v="520807.38"/>
    <n v="-345321.48"/>
    <n v="1.66305028166076"/>
    <n v="-0.66305028166075497"/>
  </r>
  <r>
    <x v="1"/>
    <x v="142"/>
    <x v="5"/>
    <x v="0"/>
    <x v="0"/>
    <x v="553"/>
    <x v="11"/>
    <x v="7"/>
    <n v="134790503"/>
    <d v="2012-04-26T00:00:00"/>
    <x v="2"/>
    <x v="216"/>
    <n v="6360"/>
    <n v="109.28"/>
    <n v="35.840000000000003"/>
    <n v="73.44"/>
    <n v="227942.39999999999"/>
    <n v="467078.40000000002"/>
    <n v="239136"/>
    <n v="0.48801742919390001"/>
    <n v="0.51198257080609999"/>
  </r>
  <r>
    <x v="1"/>
    <x v="26"/>
    <x v="10"/>
    <x v="0"/>
    <x v="3"/>
    <x v="1219"/>
    <x v="4"/>
    <x v="0"/>
    <n v="409112679"/>
    <d v="2013-05-18T00:00:00"/>
    <x v="0"/>
    <x v="148"/>
    <n v="4388"/>
    <n v="154.06"/>
    <n v="90.93"/>
    <n v="63.13"/>
    <n v="399000.84"/>
    <n v="277014.44"/>
    <n v="-121986.4"/>
    <n v="1.44036115951212"/>
    <n v="-0.44036115951211802"/>
  </r>
  <r>
    <x v="5"/>
    <x v="84"/>
    <x v="4"/>
    <x v="1"/>
    <x v="2"/>
    <x v="1220"/>
    <x v="9"/>
    <x v="4"/>
    <n v="873237407"/>
    <d v="2016-11-25T00:00:00"/>
    <x v="6"/>
    <x v="30"/>
    <n v="9209"/>
    <n v="81.73"/>
    <n v="56.67"/>
    <n v="25.06"/>
    <n v="521874.03"/>
    <n v="230777.54"/>
    <n v="-291096.49"/>
    <n v="2.2613727055067798"/>
    <n v="-1.26137270550678"/>
  </r>
  <r>
    <x v="5"/>
    <x v="88"/>
    <x v="11"/>
    <x v="1"/>
    <x v="1"/>
    <x v="1149"/>
    <x v="8"/>
    <x v="3"/>
    <n v="244401013"/>
    <d v="2015-07-07T00:00:00"/>
    <x v="3"/>
    <x v="65"/>
    <n v="2546"/>
    <n v="668.27"/>
    <n v="502.54"/>
    <n v="165.73"/>
    <n v="1279466.8400000001"/>
    <n v="421948.58"/>
    <n v="-857518.26"/>
    <n v="3.0322814215893299"/>
    <n v="-2.0322814215893299"/>
  </r>
  <r>
    <x v="6"/>
    <x v="103"/>
    <x v="3"/>
    <x v="0"/>
    <x v="1"/>
    <x v="765"/>
    <x v="2"/>
    <x v="0"/>
    <n v="910152328"/>
    <d v="2013-03-09T00:00:00"/>
    <x v="0"/>
    <x v="2"/>
    <n v="3154"/>
    <n v="205.7"/>
    <n v="117.11"/>
    <n v="88.59"/>
    <n v="369364.94"/>
    <n v="279412.86"/>
    <n v="-89952.08"/>
    <n v="1.3219324980246101"/>
    <n v="-0.32193249802460799"/>
  </r>
  <r>
    <x v="2"/>
    <x v="155"/>
    <x v="2"/>
    <x v="0"/>
    <x v="3"/>
    <x v="267"/>
    <x v="0"/>
    <x v="4"/>
    <n v="378352677"/>
    <d v="2017-01-30T00:00:00"/>
    <x v="1"/>
    <x v="75"/>
    <n v="1820"/>
    <n v="47.45"/>
    <n v="31.79"/>
    <n v="15.66"/>
    <n v="57857.8"/>
    <n v="28501.200000000001"/>
    <n v="-29356.6"/>
    <n v="2.0300127713920801"/>
    <n v="-1.0300127713920799"/>
  </r>
  <r>
    <x v="1"/>
    <x v="142"/>
    <x v="8"/>
    <x v="1"/>
    <x v="3"/>
    <x v="1221"/>
    <x v="2"/>
    <x v="0"/>
    <n v="727175891"/>
    <d v="2013-07-09T00:00:00"/>
    <x v="3"/>
    <x v="2"/>
    <n v="6360"/>
    <n v="421.89"/>
    <n v="364.69"/>
    <n v="57.2"/>
    <n v="2319428.4"/>
    <n v="363792"/>
    <n v="-1955636.4"/>
    <n v="6.3756993006993001"/>
    <n v="-5.3756993006993001"/>
  </r>
  <r>
    <x v="5"/>
    <x v="111"/>
    <x v="11"/>
    <x v="1"/>
    <x v="0"/>
    <x v="790"/>
    <x v="9"/>
    <x v="5"/>
    <n v="955108296"/>
    <d v="2014-12-14T00:00:00"/>
    <x v="5"/>
    <x v="31"/>
    <n v="6624"/>
    <n v="668.27"/>
    <n v="502.54"/>
    <n v="165.73"/>
    <n v="3328824.96"/>
    <n v="1097795.52"/>
    <n v="-2231029.44"/>
    <n v="3.0322814215893299"/>
    <n v="-2.0322814215893299"/>
  </r>
  <r>
    <x v="5"/>
    <x v="53"/>
    <x v="5"/>
    <x v="1"/>
    <x v="2"/>
    <x v="430"/>
    <x v="11"/>
    <x v="5"/>
    <n v="130948722"/>
    <d v="2014-11-23T00:00:00"/>
    <x v="5"/>
    <x v="238"/>
    <n v="9492"/>
    <n v="109.28"/>
    <n v="35.840000000000003"/>
    <n v="73.44"/>
    <n v="340193.28000000003"/>
    <n v="697092.48"/>
    <n v="356899.2"/>
    <n v="0.48801742919390001"/>
    <n v="0.51198257080609999"/>
  </r>
  <r>
    <x v="4"/>
    <x v="160"/>
    <x v="6"/>
    <x v="0"/>
    <x v="0"/>
    <x v="44"/>
    <x v="4"/>
    <x v="3"/>
    <n v="543808495"/>
    <d v="2015-07-10T00:00:00"/>
    <x v="6"/>
    <x v="59"/>
    <n v="3873"/>
    <n v="651.21"/>
    <n v="524.96"/>
    <n v="126.25"/>
    <n v="2033170.08"/>
    <n v="488966.25"/>
    <n v="-1544203.83"/>
    <n v="4.1580990099009902"/>
    <n v="-3.1580990099009898"/>
  </r>
  <r>
    <x v="4"/>
    <x v="158"/>
    <x v="11"/>
    <x v="1"/>
    <x v="3"/>
    <x v="1222"/>
    <x v="5"/>
    <x v="6"/>
    <n v="953111445"/>
    <d v="2017-06-27T00:00:00"/>
    <x v="3"/>
    <x v="2"/>
    <n v="5712"/>
    <n v="668.27"/>
    <n v="502.54"/>
    <n v="165.73"/>
    <n v="2870508.48"/>
    <n v="946649.76"/>
    <n v="-1923858.72"/>
    <n v="3.0322814215893299"/>
    <n v="-2.0322814215893299"/>
  </r>
  <r>
    <x v="1"/>
    <x v="136"/>
    <x v="7"/>
    <x v="0"/>
    <x v="2"/>
    <x v="1217"/>
    <x v="5"/>
    <x v="7"/>
    <n v="638593900"/>
    <d v="2012-12-12T00:00:00"/>
    <x v="4"/>
    <x v="56"/>
    <n v="2981"/>
    <n v="437.2"/>
    <n v="263.33"/>
    <n v="173.87"/>
    <n v="784986.73"/>
    <n v="518306.47"/>
    <n v="-266680.26"/>
    <n v="1.51452234428021"/>
    <n v="-0.51452234428020904"/>
  </r>
  <r>
    <x v="5"/>
    <x v="161"/>
    <x v="1"/>
    <x v="0"/>
    <x v="1"/>
    <x v="1223"/>
    <x v="11"/>
    <x v="3"/>
    <n v="750304687"/>
    <d v="2015-07-06T00:00:00"/>
    <x v="1"/>
    <x v="239"/>
    <n v="685"/>
    <n v="152.58000000000001"/>
    <n v="97.44"/>
    <n v="55.14"/>
    <n v="66746.399999999994"/>
    <n v="37770.9"/>
    <n v="-28975.5"/>
    <n v="1.76713819368879"/>
    <n v="-0.76713819368879199"/>
  </r>
  <r>
    <x v="5"/>
    <x v="131"/>
    <x v="0"/>
    <x v="0"/>
    <x v="3"/>
    <x v="362"/>
    <x v="4"/>
    <x v="4"/>
    <n v="258605134"/>
    <d v="2016-12-06T00:00:00"/>
    <x v="3"/>
    <x v="201"/>
    <n v="5861"/>
    <n v="255.28"/>
    <n v="159.41999999999999"/>
    <n v="95.86"/>
    <n v="934360.62"/>
    <n v="561835.46"/>
    <n v="-372525.16"/>
    <n v="1.66305028166076"/>
    <n v="-0.66305028166075497"/>
  </r>
  <r>
    <x v="5"/>
    <x v="28"/>
    <x v="6"/>
    <x v="1"/>
    <x v="0"/>
    <x v="1224"/>
    <x v="8"/>
    <x v="7"/>
    <n v="904169070"/>
    <d v="2012-06-24T00:00:00"/>
    <x v="5"/>
    <x v="71"/>
    <n v="2575"/>
    <n v="651.21"/>
    <n v="524.96"/>
    <n v="126.25"/>
    <n v="1351772"/>
    <n v="325093.75"/>
    <n v="-1026678.25"/>
    <n v="4.1580990099009902"/>
    <n v="-3.1580990099009898"/>
  </r>
  <r>
    <x v="3"/>
    <x v="61"/>
    <x v="6"/>
    <x v="1"/>
    <x v="2"/>
    <x v="1225"/>
    <x v="10"/>
    <x v="4"/>
    <n v="447982823"/>
    <d v="2016-10-02T00:00:00"/>
    <x v="5"/>
    <x v="231"/>
    <n v="6927"/>
    <n v="651.21"/>
    <n v="524.96"/>
    <n v="126.25"/>
    <n v="3636397.92"/>
    <n v="874533.75"/>
    <n v="-2761864.17"/>
    <n v="4.1580990099009902"/>
    <n v="-3.1580990099009898"/>
  </r>
  <r>
    <x v="0"/>
    <x v="113"/>
    <x v="8"/>
    <x v="1"/>
    <x v="0"/>
    <x v="1226"/>
    <x v="7"/>
    <x v="5"/>
    <n v="321345221"/>
    <d v="2014-06-15T00:00:00"/>
    <x v="5"/>
    <x v="2"/>
    <n v="2047"/>
    <n v="421.89"/>
    <n v="364.69"/>
    <n v="57.2"/>
    <n v="746520.43"/>
    <n v="117088.4"/>
    <n v="-629432.03"/>
    <n v="6.3756993006993001"/>
    <n v="-5.3756993006993001"/>
  </r>
  <r>
    <x v="5"/>
    <x v="183"/>
    <x v="2"/>
    <x v="0"/>
    <x v="3"/>
    <x v="982"/>
    <x v="7"/>
    <x v="1"/>
    <n v="675867593"/>
    <d v="2010-09-23T00:00:00"/>
    <x v="2"/>
    <x v="54"/>
    <n v="3095"/>
    <n v="47.45"/>
    <n v="31.79"/>
    <n v="15.66"/>
    <n v="98390.05"/>
    <n v="48467.7"/>
    <n v="-49922.35"/>
    <n v="2.0300127713920801"/>
    <n v="-1.0300127713920799"/>
  </r>
  <r>
    <x v="1"/>
    <x v="120"/>
    <x v="2"/>
    <x v="1"/>
    <x v="3"/>
    <x v="1227"/>
    <x v="6"/>
    <x v="0"/>
    <n v="833473765"/>
    <d v="2013-05-25T00:00:00"/>
    <x v="0"/>
    <x v="58"/>
    <n v="2264"/>
    <n v="47.45"/>
    <n v="31.79"/>
    <n v="15.66"/>
    <n v="71972.56"/>
    <n v="35454.239999999998"/>
    <n v="-36518.32"/>
    <n v="2.0300127713920801"/>
    <n v="-1.0300127713920799"/>
  </r>
  <r>
    <x v="3"/>
    <x v="30"/>
    <x v="11"/>
    <x v="0"/>
    <x v="2"/>
    <x v="1153"/>
    <x v="8"/>
    <x v="4"/>
    <n v="636400067"/>
    <d v="2016-06-13T00:00:00"/>
    <x v="1"/>
    <x v="86"/>
    <n v="3777"/>
    <n v="668.27"/>
    <n v="502.54"/>
    <n v="165.73"/>
    <n v="1898093.58"/>
    <n v="625962.21"/>
    <n v="-1272131.3700000001"/>
    <n v="3.0322814215893299"/>
    <n v="-2.0322814215893299"/>
  </r>
  <r>
    <x v="5"/>
    <x v="53"/>
    <x v="7"/>
    <x v="1"/>
    <x v="2"/>
    <x v="1228"/>
    <x v="7"/>
    <x v="2"/>
    <n v="897195327"/>
    <d v="2011-11-04T00:00:00"/>
    <x v="6"/>
    <x v="120"/>
    <n v="8890"/>
    <n v="437.2"/>
    <n v="263.33"/>
    <n v="173.87"/>
    <n v="2341003.7000000002"/>
    <n v="1545704.3"/>
    <n v="-795299.4"/>
    <n v="1.51452234428021"/>
    <n v="-0.51452234428020904"/>
  </r>
  <r>
    <x v="3"/>
    <x v="24"/>
    <x v="6"/>
    <x v="0"/>
    <x v="0"/>
    <x v="760"/>
    <x v="5"/>
    <x v="0"/>
    <n v="248720872"/>
    <d v="2013-01-24T00:00:00"/>
    <x v="2"/>
    <x v="2"/>
    <n v="888"/>
    <n v="651.21"/>
    <n v="524.96"/>
    <n v="126.25"/>
    <n v="466164.47999999998"/>
    <n v="112110"/>
    <n v="-354054.48"/>
    <n v="4.1580990099009902"/>
    <n v="-3.1580990099009898"/>
  </r>
  <r>
    <x v="5"/>
    <x v="100"/>
    <x v="8"/>
    <x v="0"/>
    <x v="2"/>
    <x v="1229"/>
    <x v="3"/>
    <x v="2"/>
    <n v="994150531"/>
    <d v="2011-09-13T00:00:00"/>
    <x v="3"/>
    <x v="45"/>
    <n v="89"/>
    <n v="421.89"/>
    <n v="364.69"/>
    <n v="57.2"/>
    <n v="32457.41"/>
    <n v="5090.8"/>
    <n v="-27366.61"/>
    <n v="6.3756993006993001"/>
    <n v="-5.3756993006993001"/>
  </r>
  <r>
    <x v="3"/>
    <x v="8"/>
    <x v="0"/>
    <x v="1"/>
    <x v="2"/>
    <x v="214"/>
    <x v="0"/>
    <x v="7"/>
    <n v="556970632"/>
    <d v="2013-02-01T00:00:00"/>
    <x v="6"/>
    <x v="11"/>
    <n v="8842"/>
    <n v="255.28"/>
    <n v="159.41999999999999"/>
    <n v="95.86"/>
    <n v="1409591.64"/>
    <n v="847594.12"/>
    <n v="-561997.52"/>
    <n v="1.66305028166076"/>
    <n v="-0.66305028166075497"/>
  </r>
  <r>
    <x v="5"/>
    <x v="91"/>
    <x v="2"/>
    <x v="1"/>
    <x v="0"/>
    <x v="1230"/>
    <x v="7"/>
    <x v="7"/>
    <n v="930980002"/>
    <d v="2012-11-10T00:00:00"/>
    <x v="0"/>
    <x v="120"/>
    <n v="6526"/>
    <n v="47.45"/>
    <n v="31.79"/>
    <n v="15.66"/>
    <n v="207461.54"/>
    <n v="102197.16"/>
    <n v="-105264.38"/>
    <n v="2.0300127713920801"/>
    <n v="-1.0300127713920799"/>
  </r>
  <r>
    <x v="5"/>
    <x v="96"/>
    <x v="5"/>
    <x v="0"/>
    <x v="0"/>
    <x v="1231"/>
    <x v="11"/>
    <x v="3"/>
    <n v="130289971"/>
    <d v="2015-03-16T00:00:00"/>
    <x v="1"/>
    <x v="37"/>
    <n v="4553"/>
    <n v="109.28"/>
    <n v="35.840000000000003"/>
    <n v="73.44"/>
    <n v="163179.51999999999"/>
    <n v="334372.32"/>
    <n v="171192.8"/>
    <n v="0.48801742919390001"/>
    <n v="0.51198257080609999"/>
  </r>
  <r>
    <x v="4"/>
    <x v="176"/>
    <x v="9"/>
    <x v="0"/>
    <x v="0"/>
    <x v="1232"/>
    <x v="3"/>
    <x v="5"/>
    <n v="739324367"/>
    <d v="2014-10-04T00:00:00"/>
    <x v="0"/>
    <x v="20"/>
    <n v="1364"/>
    <n v="9.33"/>
    <n v="6.92"/>
    <n v="2.41"/>
    <n v="9438.8799999999992"/>
    <n v="3287.24"/>
    <n v="-6151.64"/>
    <n v="2.87136929460581"/>
    <n v="-1.87136929460581"/>
  </r>
  <r>
    <x v="3"/>
    <x v="10"/>
    <x v="5"/>
    <x v="0"/>
    <x v="0"/>
    <x v="1189"/>
    <x v="0"/>
    <x v="7"/>
    <n v="462819516"/>
    <d v="2012-10-20T00:00:00"/>
    <x v="0"/>
    <x v="2"/>
    <n v="7435"/>
    <n v="109.28"/>
    <n v="35.840000000000003"/>
    <n v="73.44"/>
    <n v="266470.40000000002"/>
    <n v="546026.4"/>
    <n v="279556"/>
    <n v="0.48801742919390001"/>
    <n v="0.51198257080609999"/>
  </r>
  <r>
    <x v="2"/>
    <x v="90"/>
    <x v="0"/>
    <x v="0"/>
    <x v="1"/>
    <x v="1233"/>
    <x v="6"/>
    <x v="1"/>
    <n v="675824248"/>
    <d v="2010-09-15T00:00:00"/>
    <x v="4"/>
    <x v="205"/>
    <n v="268"/>
    <n v="255.28"/>
    <n v="159.41999999999999"/>
    <n v="95.86"/>
    <n v="42724.56"/>
    <n v="25690.48"/>
    <n v="-17034.080000000002"/>
    <n v="1.66305028166076"/>
    <n v="-0.66305028166075497"/>
  </r>
  <r>
    <x v="5"/>
    <x v="101"/>
    <x v="0"/>
    <x v="1"/>
    <x v="2"/>
    <x v="1234"/>
    <x v="3"/>
    <x v="4"/>
    <n v="573699891"/>
    <d v="2016-04-21T00:00:00"/>
    <x v="2"/>
    <x v="2"/>
    <n v="9402"/>
    <n v="255.28"/>
    <n v="159.41999999999999"/>
    <n v="95.86"/>
    <n v="1498866.84"/>
    <n v="901275.72"/>
    <n v="-597591.12"/>
    <n v="1.66305028166076"/>
    <n v="-0.66305028166075497"/>
  </r>
  <r>
    <x v="5"/>
    <x v="91"/>
    <x v="6"/>
    <x v="1"/>
    <x v="1"/>
    <x v="1235"/>
    <x v="3"/>
    <x v="7"/>
    <n v="322120273"/>
    <d v="2012-12-28T00:00:00"/>
    <x v="6"/>
    <x v="227"/>
    <n v="1402"/>
    <n v="651.21"/>
    <n v="524.96"/>
    <n v="126.25"/>
    <n v="735993.92"/>
    <n v="177002.5"/>
    <n v="-558991.42000000004"/>
    <n v="4.1580990099009902"/>
    <n v="-3.1580990099009898"/>
  </r>
  <r>
    <x v="4"/>
    <x v="56"/>
    <x v="7"/>
    <x v="0"/>
    <x v="3"/>
    <x v="1236"/>
    <x v="10"/>
    <x v="3"/>
    <n v="607071721"/>
    <d v="2015-02-23T00:00:00"/>
    <x v="1"/>
    <x v="61"/>
    <n v="4868"/>
    <n v="437.2"/>
    <n v="263.33"/>
    <n v="173.87"/>
    <n v="1281890.44"/>
    <n v="846399.16"/>
    <n v="-435491.28"/>
    <n v="1.51452234428021"/>
    <n v="-0.51452234428020904"/>
  </r>
  <r>
    <x v="4"/>
    <x v="158"/>
    <x v="4"/>
    <x v="0"/>
    <x v="2"/>
    <x v="1160"/>
    <x v="10"/>
    <x v="2"/>
    <n v="384853065"/>
    <d v="2011-10-21T00:00:00"/>
    <x v="6"/>
    <x v="198"/>
    <n v="5429"/>
    <n v="81.73"/>
    <n v="56.67"/>
    <n v="25.06"/>
    <n v="307661.43"/>
    <n v="136050.74"/>
    <n v="-171610.69"/>
    <n v="2.2613727055067798"/>
    <n v="-1.26137270550678"/>
  </r>
  <r>
    <x v="0"/>
    <x v="27"/>
    <x v="4"/>
    <x v="1"/>
    <x v="0"/>
    <x v="1237"/>
    <x v="1"/>
    <x v="3"/>
    <n v="932075631"/>
    <d v="2015-10-29T00:00:00"/>
    <x v="2"/>
    <x v="151"/>
    <n v="747"/>
    <n v="81.73"/>
    <n v="56.67"/>
    <n v="25.06"/>
    <n v="42332.49"/>
    <n v="18719.82"/>
    <n v="-23612.67"/>
    <n v="2.2613727055067798"/>
    <n v="-1.26137270550678"/>
  </r>
  <r>
    <x v="3"/>
    <x v="57"/>
    <x v="9"/>
    <x v="0"/>
    <x v="3"/>
    <x v="68"/>
    <x v="1"/>
    <x v="5"/>
    <n v="895663249"/>
    <d v="2014-10-08T00:00:00"/>
    <x v="4"/>
    <x v="102"/>
    <n v="5514"/>
    <n v="9.33"/>
    <n v="6.92"/>
    <n v="2.41"/>
    <n v="38156.879999999997"/>
    <n v="13288.74"/>
    <n v="-24868.14"/>
    <n v="2.87136929460581"/>
    <n v="-1.87136929460581"/>
  </r>
  <r>
    <x v="5"/>
    <x v="88"/>
    <x v="10"/>
    <x v="1"/>
    <x v="1"/>
    <x v="1238"/>
    <x v="4"/>
    <x v="2"/>
    <n v="342852246"/>
    <d v="2011-08-22T00:00:00"/>
    <x v="1"/>
    <x v="219"/>
    <n v="6453"/>
    <n v="154.06"/>
    <n v="90.93"/>
    <n v="63.13"/>
    <n v="586771.29"/>
    <n v="407377.89"/>
    <n v="-179393.4"/>
    <n v="1.44036115951212"/>
    <n v="-0.44036115951211802"/>
  </r>
  <r>
    <x v="5"/>
    <x v="28"/>
    <x v="2"/>
    <x v="0"/>
    <x v="0"/>
    <x v="889"/>
    <x v="8"/>
    <x v="3"/>
    <n v="311191451"/>
    <d v="2015-09-07T00:00:00"/>
    <x v="1"/>
    <x v="233"/>
    <n v="7321"/>
    <n v="47.45"/>
    <n v="31.79"/>
    <n v="15.66"/>
    <n v="232734.59"/>
    <n v="114646.86"/>
    <n v="-118087.73"/>
    <n v="2.0300127713920801"/>
    <n v="-1.0300127713920799"/>
  </r>
  <r>
    <x v="0"/>
    <x v="14"/>
    <x v="8"/>
    <x v="0"/>
    <x v="2"/>
    <x v="1239"/>
    <x v="9"/>
    <x v="7"/>
    <n v="558542191"/>
    <d v="2012-09-12T00:00:00"/>
    <x v="4"/>
    <x v="2"/>
    <n v="3901"/>
    <n v="421.89"/>
    <n v="364.69"/>
    <n v="57.2"/>
    <n v="1422655.69"/>
    <n v="223137.2"/>
    <n v="-1199518.49"/>
    <n v="6.3756993006993001"/>
    <n v="-5.3756993006993001"/>
  </r>
  <r>
    <x v="3"/>
    <x v="21"/>
    <x v="2"/>
    <x v="1"/>
    <x v="1"/>
    <x v="1240"/>
    <x v="0"/>
    <x v="1"/>
    <n v="913078296"/>
    <d v="2010-09-18T00:00:00"/>
    <x v="0"/>
    <x v="2"/>
    <n v="9013"/>
    <n v="47.45"/>
    <n v="31.79"/>
    <n v="15.66"/>
    <n v="286523.27"/>
    <n v="141143.57999999999"/>
    <n v="-145379.69"/>
    <n v="2.0300127713920801"/>
    <n v="-1.0300127713920799"/>
  </r>
  <r>
    <x v="4"/>
    <x v="31"/>
    <x v="11"/>
    <x v="0"/>
    <x v="2"/>
    <x v="207"/>
    <x v="7"/>
    <x v="4"/>
    <n v="823286092"/>
    <d v="2016-09-27T00:00:00"/>
    <x v="3"/>
    <x v="122"/>
    <n v="7505"/>
    <n v="668.27"/>
    <n v="502.54"/>
    <n v="165.73"/>
    <n v="3771562.7"/>
    <n v="1243803.6499999999"/>
    <n v="-2527759.0499999998"/>
    <n v="3.0322814215893299"/>
    <n v="-2.0322814215893299"/>
  </r>
  <r>
    <x v="2"/>
    <x v="170"/>
    <x v="9"/>
    <x v="0"/>
    <x v="2"/>
    <x v="1241"/>
    <x v="10"/>
    <x v="0"/>
    <n v="707964408"/>
    <d v="2013-06-14T00:00:00"/>
    <x v="6"/>
    <x v="62"/>
    <n v="1256"/>
    <n v="9.33"/>
    <n v="6.92"/>
    <n v="2.41"/>
    <n v="8691.52"/>
    <n v="3026.96"/>
    <n v="-5664.56"/>
    <n v="2.87136929460581"/>
    <n v="-1.87136929460581"/>
  </r>
  <r>
    <x v="1"/>
    <x v="99"/>
    <x v="7"/>
    <x v="1"/>
    <x v="0"/>
    <x v="1242"/>
    <x v="3"/>
    <x v="5"/>
    <n v="606224572"/>
    <d v="2014-07-15T00:00:00"/>
    <x v="3"/>
    <x v="2"/>
    <n v="4177"/>
    <n v="437.2"/>
    <n v="263.33"/>
    <n v="173.87"/>
    <n v="1099929.4099999999"/>
    <n v="726254.99"/>
    <n v="-373674.42"/>
    <n v="1.51452234428021"/>
    <n v="-0.51452234428020904"/>
  </r>
  <r>
    <x v="3"/>
    <x v="35"/>
    <x v="5"/>
    <x v="1"/>
    <x v="0"/>
    <x v="1243"/>
    <x v="5"/>
    <x v="3"/>
    <n v="627490413"/>
    <d v="2016-01-19T00:00:00"/>
    <x v="3"/>
    <x v="161"/>
    <n v="7212"/>
    <n v="109.28"/>
    <n v="35.840000000000003"/>
    <n v="73.44"/>
    <n v="258478.07999999999"/>
    <n v="529649.28"/>
    <n v="271171.20000000001"/>
    <n v="0.48801742919390001"/>
    <n v="0.51198257080609999"/>
  </r>
  <r>
    <x v="4"/>
    <x v="158"/>
    <x v="7"/>
    <x v="0"/>
    <x v="2"/>
    <x v="1244"/>
    <x v="3"/>
    <x v="5"/>
    <n v="501498258"/>
    <d v="2014-03-10T00:00:00"/>
    <x v="1"/>
    <x v="2"/>
    <n v="3334"/>
    <n v="437.2"/>
    <n v="263.33"/>
    <n v="173.87"/>
    <n v="877942.22"/>
    <n v="579682.57999999996"/>
    <n v="-298259.64"/>
    <n v="1.51452234428021"/>
    <n v="-0.51452234428020904"/>
  </r>
  <r>
    <x v="2"/>
    <x v="3"/>
    <x v="1"/>
    <x v="1"/>
    <x v="0"/>
    <x v="1245"/>
    <x v="6"/>
    <x v="7"/>
    <n v="928296935"/>
    <d v="2012-08-17T00:00:00"/>
    <x v="6"/>
    <x v="42"/>
    <n v="2547"/>
    <n v="152.58000000000001"/>
    <n v="97.44"/>
    <n v="55.14"/>
    <n v="248179.68"/>
    <n v="140441.57999999999"/>
    <n v="-107738.1"/>
    <n v="1.76713819368879"/>
    <n v="-0.76713819368879199"/>
  </r>
  <r>
    <x v="2"/>
    <x v="51"/>
    <x v="11"/>
    <x v="0"/>
    <x v="1"/>
    <x v="1246"/>
    <x v="5"/>
    <x v="7"/>
    <n v="428247773"/>
    <d v="2012-06-24T00:00:00"/>
    <x v="5"/>
    <x v="2"/>
    <n v="6888"/>
    <n v="668.27"/>
    <n v="502.54"/>
    <n v="165.73"/>
    <n v="3461495.52"/>
    <n v="1141548.24"/>
    <n v="-2319947.2799999998"/>
    <n v="3.0322814215893299"/>
    <n v="-2.0322814215893299"/>
  </r>
  <r>
    <x v="5"/>
    <x v="154"/>
    <x v="1"/>
    <x v="1"/>
    <x v="0"/>
    <x v="280"/>
    <x v="1"/>
    <x v="5"/>
    <n v="292024600"/>
    <d v="2014-04-07T00:00:00"/>
    <x v="1"/>
    <x v="2"/>
    <n v="5423"/>
    <n v="152.58000000000001"/>
    <n v="97.44"/>
    <n v="55.14"/>
    <n v="528417.12"/>
    <n v="299024.21999999997"/>
    <n v="-229392.9"/>
    <n v="1.76713819368879"/>
    <n v="-0.76713819368879199"/>
  </r>
  <r>
    <x v="3"/>
    <x v="11"/>
    <x v="9"/>
    <x v="0"/>
    <x v="2"/>
    <x v="1247"/>
    <x v="4"/>
    <x v="7"/>
    <n v="530613744"/>
    <d v="2012-04-14T00:00:00"/>
    <x v="0"/>
    <x v="31"/>
    <n v="9253"/>
    <n v="9.33"/>
    <n v="6.92"/>
    <n v="2.41"/>
    <n v="64030.76"/>
    <n v="22299.73"/>
    <n v="-41731.03"/>
    <n v="2.87136929460581"/>
    <n v="-1.87136929460581"/>
  </r>
  <r>
    <x v="1"/>
    <x v="85"/>
    <x v="5"/>
    <x v="0"/>
    <x v="3"/>
    <x v="188"/>
    <x v="8"/>
    <x v="7"/>
    <n v="325314033"/>
    <d v="2012-01-30T00:00:00"/>
    <x v="1"/>
    <x v="2"/>
    <n v="6506"/>
    <n v="109.28"/>
    <n v="35.840000000000003"/>
    <n v="73.44"/>
    <n v="233175.04000000001"/>
    <n v="477800.64"/>
    <n v="244625.6"/>
    <n v="0.48801742919390001"/>
    <n v="0.51198257080609999"/>
  </r>
  <r>
    <x v="3"/>
    <x v="50"/>
    <x v="9"/>
    <x v="0"/>
    <x v="1"/>
    <x v="850"/>
    <x v="9"/>
    <x v="0"/>
    <n v="277736794"/>
    <d v="2013-05-21T00:00:00"/>
    <x v="3"/>
    <x v="2"/>
    <n v="7344"/>
    <n v="9.33"/>
    <n v="6.92"/>
    <n v="2.41"/>
    <n v="50820.480000000003"/>
    <n v="17699.04"/>
    <n v="-33121.440000000002"/>
    <n v="2.87136929460581"/>
    <n v="-1.87136929460581"/>
  </r>
  <r>
    <x v="1"/>
    <x v="108"/>
    <x v="8"/>
    <x v="1"/>
    <x v="0"/>
    <x v="1248"/>
    <x v="9"/>
    <x v="7"/>
    <n v="159805858"/>
    <d v="2012-12-17T00:00:00"/>
    <x v="1"/>
    <x v="126"/>
    <n v="8959"/>
    <n v="421.89"/>
    <n v="364.69"/>
    <n v="57.2"/>
    <n v="3267257.71"/>
    <n v="512454.8"/>
    <n v="-2754802.91"/>
    <n v="6.3756993006993001"/>
    <n v="-5.3756993006993001"/>
  </r>
  <r>
    <x v="2"/>
    <x v="147"/>
    <x v="2"/>
    <x v="0"/>
    <x v="2"/>
    <x v="1249"/>
    <x v="6"/>
    <x v="4"/>
    <n v="263757550"/>
    <d v="2016-12-05T00:00:00"/>
    <x v="1"/>
    <x v="167"/>
    <n v="575"/>
    <n v="47.45"/>
    <n v="31.79"/>
    <n v="15.66"/>
    <n v="18279.25"/>
    <n v="9004.5"/>
    <n v="-9274.75"/>
    <n v="2.0300127713920801"/>
    <n v="-1.0300127713920799"/>
  </r>
  <r>
    <x v="3"/>
    <x v="110"/>
    <x v="6"/>
    <x v="1"/>
    <x v="2"/>
    <x v="1065"/>
    <x v="4"/>
    <x v="2"/>
    <n v="952140700"/>
    <d v="2011-05-04T00:00:00"/>
    <x v="4"/>
    <x v="124"/>
    <n v="8447"/>
    <n v="651.21"/>
    <n v="524.96"/>
    <n v="126.25"/>
    <n v="4434337.12"/>
    <n v="1066433.75"/>
    <n v="-3367903.37"/>
    <n v="4.1580990099009902"/>
    <n v="-3.1580990099009898"/>
  </r>
  <r>
    <x v="3"/>
    <x v="30"/>
    <x v="7"/>
    <x v="1"/>
    <x v="2"/>
    <x v="1250"/>
    <x v="2"/>
    <x v="4"/>
    <n v="407816636"/>
    <d v="2016-07-26T00:00:00"/>
    <x v="3"/>
    <x v="30"/>
    <n v="860"/>
    <n v="437.2"/>
    <n v="263.33"/>
    <n v="173.87"/>
    <n v="226463.8"/>
    <n v="149528.20000000001"/>
    <n v="-76935.600000000006"/>
    <n v="1.51452234428021"/>
    <n v="-0.51452234428020904"/>
  </r>
  <r>
    <x v="3"/>
    <x v="10"/>
    <x v="1"/>
    <x v="0"/>
    <x v="3"/>
    <x v="1251"/>
    <x v="7"/>
    <x v="1"/>
    <n v="483959186"/>
    <d v="2010-11-14T00:00:00"/>
    <x v="5"/>
    <x v="46"/>
    <n v="3133"/>
    <n v="152.58000000000001"/>
    <n v="97.44"/>
    <n v="55.14"/>
    <n v="305279.52"/>
    <n v="172753.62"/>
    <n v="-132525.9"/>
    <n v="1.76713819368879"/>
    <n v="-0.76713819368879199"/>
  </r>
  <r>
    <x v="2"/>
    <x v="90"/>
    <x v="4"/>
    <x v="0"/>
    <x v="1"/>
    <x v="171"/>
    <x v="10"/>
    <x v="2"/>
    <n v="854054677"/>
    <d v="2011-02-23T00:00:00"/>
    <x v="4"/>
    <x v="12"/>
    <n v="2613"/>
    <n v="81.73"/>
    <n v="56.67"/>
    <n v="25.06"/>
    <n v="148078.71"/>
    <n v="65481.78"/>
    <n v="-82596.929999999993"/>
    <n v="2.2613727055067798"/>
    <n v="-1.26137270550678"/>
  </r>
  <r>
    <x v="3"/>
    <x v="163"/>
    <x v="1"/>
    <x v="0"/>
    <x v="1"/>
    <x v="680"/>
    <x v="4"/>
    <x v="6"/>
    <n v="361901938"/>
    <d v="2017-01-18T00:00:00"/>
    <x v="4"/>
    <x v="2"/>
    <n v="3681"/>
    <n v="152.58000000000001"/>
    <n v="97.44"/>
    <n v="55.14"/>
    <n v="358676.64"/>
    <n v="202970.34"/>
    <n v="-155706.29999999999"/>
    <n v="1.76713819368879"/>
    <n v="-0.76713819368879199"/>
  </r>
  <r>
    <x v="6"/>
    <x v="103"/>
    <x v="11"/>
    <x v="1"/>
    <x v="3"/>
    <x v="1252"/>
    <x v="7"/>
    <x v="0"/>
    <n v="171612298"/>
    <d v="2014-01-14T00:00:00"/>
    <x v="3"/>
    <x v="171"/>
    <n v="2747"/>
    <n v="668.27"/>
    <n v="502.54"/>
    <n v="165.73"/>
    <n v="1380477.38"/>
    <n v="455260.31"/>
    <n v="-925217.07"/>
    <n v="3.0322814215893299"/>
    <n v="-2.0322814215893299"/>
  </r>
  <r>
    <x v="5"/>
    <x v="174"/>
    <x v="7"/>
    <x v="1"/>
    <x v="2"/>
    <x v="1253"/>
    <x v="5"/>
    <x v="5"/>
    <n v="617609584"/>
    <d v="2014-01-11T00:00:00"/>
    <x v="0"/>
    <x v="2"/>
    <n v="3255"/>
    <n v="437.2"/>
    <n v="263.33"/>
    <n v="173.87"/>
    <n v="857139.15"/>
    <n v="565946.85"/>
    <n v="-291192.3"/>
    <n v="1.51452234428021"/>
    <n v="-0.51452234428020904"/>
  </r>
  <r>
    <x v="0"/>
    <x v="134"/>
    <x v="6"/>
    <x v="0"/>
    <x v="0"/>
    <x v="1254"/>
    <x v="9"/>
    <x v="1"/>
    <n v="754630124"/>
    <d v="2010-12-16T00:00:00"/>
    <x v="2"/>
    <x v="65"/>
    <n v="678"/>
    <n v="651.21"/>
    <n v="524.96"/>
    <n v="126.25"/>
    <n v="355922.88"/>
    <n v="85597.5"/>
    <n v="-270325.38"/>
    <n v="4.1580990099009902"/>
    <n v="-3.1580990099009898"/>
  </r>
  <r>
    <x v="6"/>
    <x v="18"/>
    <x v="6"/>
    <x v="1"/>
    <x v="1"/>
    <x v="1255"/>
    <x v="4"/>
    <x v="0"/>
    <n v="607722747"/>
    <d v="2013-08-14T00:00:00"/>
    <x v="4"/>
    <x v="205"/>
    <n v="7521"/>
    <n v="651.21"/>
    <n v="524.96"/>
    <n v="126.25"/>
    <n v="3948224.16"/>
    <n v="949526.25"/>
    <n v="-2998697.91"/>
    <n v="4.1580990099009902"/>
    <n v="-3.1580990099009898"/>
  </r>
  <r>
    <x v="1"/>
    <x v="36"/>
    <x v="1"/>
    <x v="0"/>
    <x v="3"/>
    <x v="1256"/>
    <x v="8"/>
    <x v="7"/>
    <n v="722248780"/>
    <d v="2012-08-04T00:00:00"/>
    <x v="0"/>
    <x v="20"/>
    <n v="8319"/>
    <n v="152.58000000000001"/>
    <n v="97.44"/>
    <n v="55.14"/>
    <n v="810603.36"/>
    <n v="458709.66"/>
    <n v="-351893.7"/>
    <n v="1.76713819368879"/>
    <n v="-0.76713819368879199"/>
  </r>
  <r>
    <x v="0"/>
    <x v="135"/>
    <x v="5"/>
    <x v="0"/>
    <x v="1"/>
    <x v="71"/>
    <x v="5"/>
    <x v="4"/>
    <n v="813882052"/>
    <d v="2016-11-16T00:00:00"/>
    <x v="4"/>
    <x v="58"/>
    <n v="4640"/>
    <n v="109.28"/>
    <n v="35.840000000000003"/>
    <n v="73.44"/>
    <n v="166297.60000000001"/>
    <n v="340761.59999999998"/>
    <n v="174464"/>
    <n v="0.48801742919390001"/>
    <n v="0.51198257080609999"/>
  </r>
  <r>
    <x v="5"/>
    <x v="149"/>
    <x v="4"/>
    <x v="0"/>
    <x v="3"/>
    <x v="641"/>
    <x v="7"/>
    <x v="3"/>
    <n v="218608891"/>
    <d v="2015-10-02T00:00:00"/>
    <x v="6"/>
    <x v="37"/>
    <n v="84"/>
    <n v="81.73"/>
    <n v="56.67"/>
    <n v="25.06"/>
    <n v="4760.28"/>
    <n v="2105.04"/>
    <n v="-2655.24"/>
    <n v="2.2613727055067798"/>
    <n v="-1.26137270550678"/>
  </r>
  <r>
    <x v="5"/>
    <x v="28"/>
    <x v="9"/>
    <x v="1"/>
    <x v="1"/>
    <x v="91"/>
    <x v="11"/>
    <x v="3"/>
    <n v="142728126"/>
    <d v="2015-04-14T00:00:00"/>
    <x v="3"/>
    <x v="148"/>
    <n v="5279"/>
    <n v="9.33"/>
    <n v="6.92"/>
    <n v="2.41"/>
    <n v="36530.68"/>
    <n v="12722.39"/>
    <n v="-23808.29"/>
    <n v="2.87136929460581"/>
    <n v="-1.87136929460581"/>
  </r>
  <r>
    <x v="6"/>
    <x v="18"/>
    <x v="0"/>
    <x v="0"/>
    <x v="1"/>
    <x v="559"/>
    <x v="5"/>
    <x v="1"/>
    <n v="512851083"/>
    <d v="2010-04-11T00:00:00"/>
    <x v="5"/>
    <x v="2"/>
    <n v="2887"/>
    <n v="255.28"/>
    <n v="159.41999999999999"/>
    <n v="95.86"/>
    <n v="460245.54"/>
    <n v="276747.82"/>
    <n v="-183497.72"/>
    <n v="1.66305028166076"/>
    <n v="-0.66305028166075497"/>
  </r>
  <r>
    <x v="4"/>
    <x v="31"/>
    <x v="11"/>
    <x v="1"/>
    <x v="3"/>
    <x v="311"/>
    <x v="7"/>
    <x v="4"/>
    <n v="425901591"/>
    <d v="2016-11-01T00:00:00"/>
    <x v="3"/>
    <x v="20"/>
    <n v="2600"/>
    <n v="668.27"/>
    <n v="502.54"/>
    <n v="165.73"/>
    <n v="1306604"/>
    <n v="430898"/>
    <n v="-875706"/>
    <n v="3.0322814215893299"/>
    <n v="-2.0322814215893299"/>
  </r>
  <r>
    <x v="1"/>
    <x v="132"/>
    <x v="10"/>
    <x v="0"/>
    <x v="3"/>
    <x v="842"/>
    <x v="10"/>
    <x v="3"/>
    <n v="399115979"/>
    <d v="2015-06-24T00:00:00"/>
    <x v="4"/>
    <x v="66"/>
    <n v="6142"/>
    <n v="154.06"/>
    <n v="90.93"/>
    <n v="63.13"/>
    <n v="558492.06000000006"/>
    <n v="387744.46"/>
    <n v="-170747.6"/>
    <n v="1.44036115951212"/>
    <n v="-0.44036115951211802"/>
  </r>
  <r>
    <x v="3"/>
    <x v="151"/>
    <x v="4"/>
    <x v="0"/>
    <x v="2"/>
    <x v="394"/>
    <x v="3"/>
    <x v="0"/>
    <n v="120043075"/>
    <d v="2013-10-13T00:00:00"/>
    <x v="5"/>
    <x v="11"/>
    <n v="2268"/>
    <n v="81.73"/>
    <n v="56.67"/>
    <n v="25.06"/>
    <n v="128527.56"/>
    <n v="56836.08"/>
    <n v="-71691.48"/>
    <n v="2.2613727055067798"/>
    <n v="-1.26137270550678"/>
  </r>
  <r>
    <x v="2"/>
    <x v="51"/>
    <x v="6"/>
    <x v="1"/>
    <x v="2"/>
    <x v="847"/>
    <x v="8"/>
    <x v="4"/>
    <n v="696544206"/>
    <d v="2016-05-07T00:00:00"/>
    <x v="0"/>
    <x v="2"/>
    <n v="1764"/>
    <n v="651.21"/>
    <n v="524.96"/>
    <n v="126.25"/>
    <n v="926029.44"/>
    <n v="222705"/>
    <n v="-703324.44"/>
    <n v="4.1580990099009902"/>
    <n v="-3.1580990099009898"/>
  </r>
  <r>
    <x v="3"/>
    <x v="61"/>
    <x v="7"/>
    <x v="1"/>
    <x v="0"/>
    <x v="1257"/>
    <x v="4"/>
    <x v="2"/>
    <n v="606793200"/>
    <d v="2011-11-18T00:00:00"/>
    <x v="6"/>
    <x v="231"/>
    <n v="2447"/>
    <n v="437.2"/>
    <n v="263.33"/>
    <n v="173.87"/>
    <n v="644368.51"/>
    <n v="425459.89"/>
    <n v="-218908.62"/>
    <n v="1.51452234428021"/>
    <n v="-0.51452234428020904"/>
  </r>
  <r>
    <x v="5"/>
    <x v="150"/>
    <x v="2"/>
    <x v="0"/>
    <x v="0"/>
    <x v="803"/>
    <x v="7"/>
    <x v="2"/>
    <n v="649276387"/>
    <d v="2011-03-26T00:00:00"/>
    <x v="0"/>
    <x v="2"/>
    <n v="4166"/>
    <n v="47.45"/>
    <n v="31.79"/>
    <n v="15.66"/>
    <n v="132437.14000000001"/>
    <n v="65239.56"/>
    <n v="-67197.58"/>
    <n v="2.0300127713920801"/>
    <n v="-1.0300127713920799"/>
  </r>
  <r>
    <x v="1"/>
    <x v="108"/>
    <x v="11"/>
    <x v="1"/>
    <x v="0"/>
    <x v="211"/>
    <x v="9"/>
    <x v="3"/>
    <n v="792792594"/>
    <d v="2016-02-01T00:00:00"/>
    <x v="1"/>
    <x v="163"/>
    <n v="3801"/>
    <n v="668.27"/>
    <n v="502.54"/>
    <n v="165.73"/>
    <n v="1910154.54"/>
    <n v="629939.73"/>
    <n v="-1280214.81"/>
    <n v="3.0322814215893299"/>
    <n v="-2.0322814215893299"/>
  </r>
  <r>
    <x v="1"/>
    <x v="71"/>
    <x v="7"/>
    <x v="1"/>
    <x v="1"/>
    <x v="1258"/>
    <x v="1"/>
    <x v="0"/>
    <n v="626453149"/>
    <d v="2013-10-06T00:00:00"/>
    <x v="5"/>
    <x v="84"/>
    <n v="263"/>
    <n v="437.2"/>
    <n v="263.33"/>
    <n v="173.87"/>
    <n v="69255.789999999994"/>
    <n v="45727.81"/>
    <n v="-23527.98"/>
    <n v="1.51452234428021"/>
    <n v="-0.51452234428020904"/>
  </r>
  <r>
    <x v="5"/>
    <x v="96"/>
    <x v="4"/>
    <x v="1"/>
    <x v="0"/>
    <x v="1259"/>
    <x v="5"/>
    <x v="1"/>
    <n v="709681880"/>
    <d v="2010-11-25T00:00:00"/>
    <x v="2"/>
    <x v="11"/>
    <n v="9494"/>
    <n v="81.73"/>
    <n v="56.67"/>
    <n v="25.06"/>
    <n v="538024.98"/>
    <n v="237919.64"/>
    <n v="-300105.34000000003"/>
    <n v="2.2613727055067798"/>
    <n v="-1.26137270550678"/>
  </r>
  <r>
    <x v="3"/>
    <x v="21"/>
    <x v="8"/>
    <x v="0"/>
    <x v="1"/>
    <x v="621"/>
    <x v="3"/>
    <x v="4"/>
    <n v="322215116"/>
    <d v="2016-11-09T00:00:00"/>
    <x v="4"/>
    <x v="233"/>
    <n v="9468"/>
    <n v="421.89"/>
    <n v="364.69"/>
    <n v="57.2"/>
    <n v="3452884.92"/>
    <n v="541569.6"/>
    <n v="-2911315.32"/>
    <n v="6.3756993006993001"/>
    <n v="-5.3756993006993001"/>
  </r>
  <r>
    <x v="0"/>
    <x v="69"/>
    <x v="11"/>
    <x v="1"/>
    <x v="1"/>
    <x v="1260"/>
    <x v="11"/>
    <x v="0"/>
    <n v="614101684"/>
    <d v="2013-06-09T00:00:00"/>
    <x v="5"/>
    <x v="36"/>
    <n v="5190"/>
    <n v="668.27"/>
    <n v="502.54"/>
    <n v="165.73"/>
    <n v="2608182.6"/>
    <n v="860138.7"/>
    <n v="-1748043.9"/>
    <n v="3.0322814215893299"/>
    <n v="-2.0322814215893299"/>
  </r>
  <r>
    <x v="3"/>
    <x v="21"/>
    <x v="4"/>
    <x v="0"/>
    <x v="3"/>
    <x v="1261"/>
    <x v="0"/>
    <x v="3"/>
    <n v="555702912"/>
    <d v="2016-01-02T00:00:00"/>
    <x v="0"/>
    <x v="4"/>
    <n v="3696"/>
    <n v="81.73"/>
    <n v="56.67"/>
    <n v="25.06"/>
    <n v="209452.32"/>
    <n v="92621.759999999995"/>
    <n v="-116830.56"/>
    <n v="2.2613727055067798"/>
    <n v="-1.26137270550678"/>
  </r>
  <r>
    <x v="3"/>
    <x v="15"/>
    <x v="3"/>
    <x v="1"/>
    <x v="0"/>
    <x v="1262"/>
    <x v="3"/>
    <x v="7"/>
    <n v="987692630"/>
    <d v="2012-03-09T00:00:00"/>
    <x v="6"/>
    <x v="2"/>
    <n v="9053"/>
    <n v="205.7"/>
    <n v="117.11"/>
    <n v="88.59"/>
    <n v="1060196.83"/>
    <n v="802005.27"/>
    <n v="-258191.56"/>
    <n v="1.3219324980246101"/>
    <n v="-0.32193249802460799"/>
  </r>
  <r>
    <x v="2"/>
    <x v="141"/>
    <x v="9"/>
    <x v="0"/>
    <x v="1"/>
    <x v="1263"/>
    <x v="5"/>
    <x v="4"/>
    <n v="571057164"/>
    <d v="2016-05-03T00:00:00"/>
    <x v="3"/>
    <x v="2"/>
    <n v="7360"/>
    <n v="9.33"/>
    <n v="6.92"/>
    <n v="2.41"/>
    <n v="50931.199999999997"/>
    <n v="17737.599999999999"/>
    <n v="-33193.599999999999"/>
    <n v="2.87136929460581"/>
    <n v="-1.87136929460581"/>
  </r>
  <r>
    <x v="1"/>
    <x v="93"/>
    <x v="1"/>
    <x v="1"/>
    <x v="2"/>
    <x v="1264"/>
    <x v="2"/>
    <x v="0"/>
    <n v="737095344"/>
    <d v="2013-09-13T00:00:00"/>
    <x v="6"/>
    <x v="13"/>
    <n v="1747"/>
    <n v="152.58000000000001"/>
    <n v="97.44"/>
    <n v="55.14"/>
    <n v="170227.68"/>
    <n v="96329.58"/>
    <n v="-73898.100000000006"/>
    <n v="1.76713819368879"/>
    <n v="-0.76713819368879199"/>
  </r>
  <r>
    <x v="6"/>
    <x v="103"/>
    <x v="2"/>
    <x v="0"/>
    <x v="3"/>
    <x v="1265"/>
    <x v="0"/>
    <x v="3"/>
    <n v="737418496"/>
    <d v="2016-01-17T00:00:00"/>
    <x v="5"/>
    <x v="58"/>
    <n v="7375"/>
    <n v="47.45"/>
    <n v="31.79"/>
    <n v="15.66"/>
    <n v="234451.25"/>
    <n v="115492.5"/>
    <n v="-118958.75"/>
    <n v="2.0300127713920801"/>
    <n v="-1.0300127713920799"/>
  </r>
  <r>
    <x v="5"/>
    <x v="28"/>
    <x v="5"/>
    <x v="0"/>
    <x v="0"/>
    <x v="748"/>
    <x v="3"/>
    <x v="4"/>
    <n v="793950450"/>
    <d v="2016-05-18T00:00:00"/>
    <x v="4"/>
    <x v="2"/>
    <n v="6436"/>
    <n v="109.28"/>
    <n v="35.840000000000003"/>
    <n v="73.44"/>
    <n v="230666.23999999999"/>
    <n v="472659.84"/>
    <n v="241993.60000000001"/>
    <n v="0.48801742919390001"/>
    <n v="0.51198257080609999"/>
  </r>
  <r>
    <x v="5"/>
    <x v="117"/>
    <x v="4"/>
    <x v="0"/>
    <x v="3"/>
    <x v="776"/>
    <x v="6"/>
    <x v="4"/>
    <n v="748927533"/>
    <d v="2016-07-20T00:00:00"/>
    <x v="4"/>
    <x v="140"/>
    <n v="3155"/>
    <n v="81.73"/>
    <n v="56.67"/>
    <n v="25.06"/>
    <n v="178793.85"/>
    <n v="79064.3"/>
    <n v="-99729.55"/>
    <n v="2.2613727055067798"/>
    <n v="-1.26137270550678"/>
  </r>
  <r>
    <x v="5"/>
    <x v="130"/>
    <x v="6"/>
    <x v="0"/>
    <x v="0"/>
    <x v="1266"/>
    <x v="1"/>
    <x v="3"/>
    <n v="514898574"/>
    <d v="2015-03-28T00:00:00"/>
    <x v="0"/>
    <x v="2"/>
    <n v="8785"/>
    <n v="651.21"/>
    <n v="524.96"/>
    <n v="126.25"/>
    <n v="4611773.5999999996"/>
    <n v="1109106.25"/>
    <n v="-3502667.35"/>
    <n v="4.1580990099009902"/>
    <n v="-3.1580990099009898"/>
  </r>
  <r>
    <x v="2"/>
    <x v="3"/>
    <x v="9"/>
    <x v="1"/>
    <x v="3"/>
    <x v="1267"/>
    <x v="3"/>
    <x v="7"/>
    <n v="524724900"/>
    <d v="2012-09-10T00:00:00"/>
    <x v="1"/>
    <x v="106"/>
    <n v="6613"/>
    <n v="9.33"/>
    <n v="6.92"/>
    <n v="2.41"/>
    <n v="45761.96"/>
    <n v="15937.33"/>
    <n v="-29824.63"/>
    <n v="2.87136929460581"/>
    <n v="-1.87136929460581"/>
  </r>
  <r>
    <x v="4"/>
    <x v="31"/>
    <x v="0"/>
    <x v="0"/>
    <x v="2"/>
    <x v="1268"/>
    <x v="7"/>
    <x v="0"/>
    <n v="381580340"/>
    <d v="2013-02-10T00:00:00"/>
    <x v="5"/>
    <x v="2"/>
    <n v="6957"/>
    <n v="255.28"/>
    <n v="159.41999999999999"/>
    <n v="95.86"/>
    <n v="1109084.94"/>
    <n v="666898.02"/>
    <n v="-442186.92"/>
    <n v="1.66305028166076"/>
    <n v="-0.66305028166075497"/>
  </r>
  <r>
    <x v="5"/>
    <x v="53"/>
    <x v="8"/>
    <x v="0"/>
    <x v="1"/>
    <x v="1269"/>
    <x v="5"/>
    <x v="4"/>
    <n v="208951222"/>
    <d v="2016-10-11T00:00:00"/>
    <x v="3"/>
    <x v="19"/>
    <n v="2165"/>
    <n v="421.89"/>
    <n v="364.69"/>
    <n v="57.2"/>
    <n v="789553.85"/>
    <n v="123838"/>
    <n v="-665715.85"/>
    <n v="6.3756993006993001"/>
    <n v="-5.3756993006993001"/>
  </r>
  <r>
    <x v="5"/>
    <x v="84"/>
    <x v="4"/>
    <x v="1"/>
    <x v="1"/>
    <x v="1270"/>
    <x v="10"/>
    <x v="1"/>
    <n v="200636374"/>
    <d v="2010-03-03T00:00:00"/>
    <x v="4"/>
    <x v="69"/>
    <n v="1617"/>
    <n v="81.73"/>
    <n v="56.67"/>
    <n v="25.06"/>
    <n v="91635.39"/>
    <n v="40522.019999999997"/>
    <n v="-51113.37"/>
    <n v="2.2613727055067798"/>
    <n v="-1.26137270550678"/>
  </r>
  <r>
    <x v="2"/>
    <x v="38"/>
    <x v="1"/>
    <x v="0"/>
    <x v="3"/>
    <x v="1123"/>
    <x v="9"/>
    <x v="7"/>
    <n v="170747125"/>
    <d v="2013-05-01T00:00:00"/>
    <x v="4"/>
    <x v="152"/>
    <n v="6723"/>
    <n v="152.58000000000001"/>
    <n v="97.44"/>
    <n v="55.14"/>
    <n v="655089.12"/>
    <n v="370706.22"/>
    <n v="-284382.90000000002"/>
    <n v="1.76713819368879"/>
    <n v="-0.76713819368879199"/>
  </r>
  <r>
    <x v="2"/>
    <x v="38"/>
    <x v="2"/>
    <x v="1"/>
    <x v="2"/>
    <x v="1271"/>
    <x v="6"/>
    <x v="2"/>
    <n v="903707301"/>
    <d v="2011-05-09T00:00:00"/>
    <x v="1"/>
    <x v="37"/>
    <n v="5928"/>
    <n v="47.45"/>
    <n v="31.79"/>
    <n v="15.66"/>
    <n v="188451.12"/>
    <n v="92832.48"/>
    <n v="-95618.64"/>
    <n v="2.0300127713920801"/>
    <n v="-1.0300127713920799"/>
  </r>
  <r>
    <x v="5"/>
    <x v="34"/>
    <x v="10"/>
    <x v="1"/>
    <x v="1"/>
    <x v="1272"/>
    <x v="7"/>
    <x v="4"/>
    <n v="104253232"/>
    <d v="2016-10-29T00:00:00"/>
    <x v="0"/>
    <x v="11"/>
    <n v="9703"/>
    <n v="154.06"/>
    <n v="90.93"/>
    <n v="63.13"/>
    <n v="882293.79"/>
    <n v="612550.39"/>
    <n v="-269743.40000000002"/>
    <n v="1.44036115951212"/>
    <n v="-0.44036115951211802"/>
  </r>
  <r>
    <x v="3"/>
    <x v="110"/>
    <x v="4"/>
    <x v="1"/>
    <x v="1"/>
    <x v="1273"/>
    <x v="7"/>
    <x v="7"/>
    <n v="947433745"/>
    <d v="2012-10-23T00:00:00"/>
    <x v="3"/>
    <x v="61"/>
    <n v="5554"/>
    <n v="81.73"/>
    <n v="56.67"/>
    <n v="25.06"/>
    <n v="314745.18"/>
    <n v="139183.24"/>
    <n v="-175561.94"/>
    <n v="2.2613727055067798"/>
    <n v="-1.26137270550678"/>
  </r>
  <r>
    <x v="4"/>
    <x v="23"/>
    <x v="0"/>
    <x v="1"/>
    <x v="1"/>
    <x v="1274"/>
    <x v="0"/>
    <x v="3"/>
    <n v="828610169"/>
    <d v="2016-01-30T00:00:00"/>
    <x v="0"/>
    <x v="46"/>
    <n v="3018"/>
    <n v="255.28"/>
    <n v="159.41999999999999"/>
    <n v="95.86"/>
    <n v="481129.56"/>
    <n v="289305.48"/>
    <n v="-191824.08"/>
    <n v="1.66305028166076"/>
    <n v="-0.66305028166075497"/>
  </r>
  <r>
    <x v="0"/>
    <x v="69"/>
    <x v="1"/>
    <x v="1"/>
    <x v="1"/>
    <x v="1275"/>
    <x v="10"/>
    <x v="6"/>
    <n v="813456332"/>
    <d v="2017-01-16T00:00:00"/>
    <x v="1"/>
    <x v="160"/>
    <n v="8660"/>
    <n v="152.58000000000001"/>
    <n v="97.44"/>
    <n v="55.14"/>
    <n v="843830.4"/>
    <n v="477512.4"/>
    <n v="-366318"/>
    <n v="1.76713819368879"/>
    <n v="-0.76713819368879199"/>
  </r>
  <r>
    <x v="0"/>
    <x v="25"/>
    <x v="10"/>
    <x v="0"/>
    <x v="2"/>
    <x v="1276"/>
    <x v="11"/>
    <x v="3"/>
    <n v="687958562"/>
    <d v="2015-08-05T00:00:00"/>
    <x v="4"/>
    <x v="240"/>
    <n v="1081"/>
    <n v="154.06"/>
    <n v="90.93"/>
    <n v="63.13"/>
    <n v="98295.33"/>
    <n v="68243.53"/>
    <n v="-30051.8"/>
    <n v="1.44036115951212"/>
    <n v="-0.44036115951211802"/>
  </r>
  <r>
    <x v="5"/>
    <x v="100"/>
    <x v="11"/>
    <x v="1"/>
    <x v="2"/>
    <x v="158"/>
    <x v="9"/>
    <x v="5"/>
    <n v="308415687"/>
    <d v="2014-11-27T00:00:00"/>
    <x v="2"/>
    <x v="57"/>
    <n v="5910"/>
    <n v="668.27"/>
    <n v="502.54"/>
    <n v="165.73"/>
    <n v="2970011.4"/>
    <n v="979464.3"/>
    <n v="-1990547.1"/>
    <n v="3.0322814215893299"/>
    <n v="-2.0322814215893299"/>
  </r>
  <r>
    <x v="3"/>
    <x v="184"/>
    <x v="1"/>
    <x v="1"/>
    <x v="1"/>
    <x v="1277"/>
    <x v="2"/>
    <x v="0"/>
    <n v="951439034"/>
    <d v="2013-09-16T00:00:00"/>
    <x v="1"/>
    <x v="46"/>
    <n v="808"/>
    <n v="152.58000000000001"/>
    <n v="97.44"/>
    <n v="55.14"/>
    <n v="78731.520000000004"/>
    <n v="44553.120000000003"/>
    <n v="-34178.400000000001"/>
    <n v="1.76713819368879"/>
    <n v="-0.76713819368879199"/>
  </r>
  <r>
    <x v="4"/>
    <x v="45"/>
    <x v="1"/>
    <x v="0"/>
    <x v="3"/>
    <x v="1278"/>
    <x v="9"/>
    <x v="0"/>
    <n v="363952434"/>
    <d v="2013-11-15T00:00:00"/>
    <x v="6"/>
    <x v="30"/>
    <n v="468"/>
    <n v="152.58000000000001"/>
    <n v="97.44"/>
    <n v="55.14"/>
    <n v="45601.919999999998"/>
    <n v="25805.52"/>
    <n v="-19796.400000000001"/>
    <n v="1.76713819368879"/>
    <n v="-0.76713819368879199"/>
  </r>
  <r>
    <x v="2"/>
    <x v="125"/>
    <x v="4"/>
    <x v="0"/>
    <x v="2"/>
    <x v="907"/>
    <x v="5"/>
    <x v="2"/>
    <n v="413192212"/>
    <d v="2011-11-17T00:00:00"/>
    <x v="2"/>
    <x v="96"/>
    <n v="1612"/>
    <n v="81.73"/>
    <n v="56.67"/>
    <n v="25.06"/>
    <n v="91352.04"/>
    <n v="40396.720000000001"/>
    <n v="-50955.32"/>
    <n v="2.2613727055067798"/>
    <n v="-1.26137270550678"/>
  </r>
  <r>
    <x v="2"/>
    <x v="170"/>
    <x v="0"/>
    <x v="0"/>
    <x v="2"/>
    <x v="1115"/>
    <x v="5"/>
    <x v="3"/>
    <n v="336707198"/>
    <d v="2015-11-27T00:00:00"/>
    <x v="6"/>
    <x v="46"/>
    <n v="7997"/>
    <n v="255.28"/>
    <n v="159.41999999999999"/>
    <n v="95.86"/>
    <n v="1274881.74"/>
    <n v="766592.42"/>
    <n v="-508289.32"/>
    <n v="1.66305028166076"/>
    <n v="-0.66305028166075497"/>
  </r>
  <r>
    <x v="3"/>
    <x v="50"/>
    <x v="4"/>
    <x v="0"/>
    <x v="2"/>
    <x v="1262"/>
    <x v="3"/>
    <x v="7"/>
    <n v="792358720"/>
    <d v="2012-08-24T00:00:00"/>
    <x v="6"/>
    <x v="4"/>
    <n v="5408"/>
    <n v="81.73"/>
    <n v="56.67"/>
    <n v="25.06"/>
    <n v="306471.36"/>
    <n v="135524.48000000001"/>
    <n v="-170946.88"/>
    <n v="2.2613727055067798"/>
    <n v="-1.26137270550678"/>
  </r>
  <r>
    <x v="1"/>
    <x v="44"/>
    <x v="9"/>
    <x v="1"/>
    <x v="2"/>
    <x v="1279"/>
    <x v="7"/>
    <x v="4"/>
    <n v="708320605"/>
    <d v="2016-05-10T00:00:00"/>
    <x v="3"/>
    <x v="2"/>
    <n v="6662"/>
    <n v="9.33"/>
    <n v="6.92"/>
    <n v="2.41"/>
    <n v="46101.04"/>
    <n v="16055.42"/>
    <n v="-30045.62"/>
    <n v="2.87136929460581"/>
    <n v="-1.87136929460581"/>
  </r>
  <r>
    <x v="1"/>
    <x v="116"/>
    <x v="6"/>
    <x v="1"/>
    <x v="0"/>
    <x v="1280"/>
    <x v="1"/>
    <x v="0"/>
    <n v="433079183"/>
    <d v="2013-04-19T00:00:00"/>
    <x v="6"/>
    <x v="2"/>
    <n v="6609"/>
    <n v="651.21"/>
    <n v="524.96"/>
    <n v="126.25"/>
    <n v="3469460.64"/>
    <n v="834386.25"/>
    <n v="-2635074.39"/>
    <n v="4.1580990099009902"/>
    <n v="-3.1580990099009898"/>
  </r>
  <r>
    <x v="2"/>
    <x v="3"/>
    <x v="5"/>
    <x v="1"/>
    <x v="1"/>
    <x v="832"/>
    <x v="7"/>
    <x v="5"/>
    <n v="385433280"/>
    <d v="2014-01-11T00:00:00"/>
    <x v="0"/>
    <x v="2"/>
    <n v="7128"/>
    <n v="109.28"/>
    <n v="35.840000000000003"/>
    <n v="73.44"/>
    <n v="255467.51999999999"/>
    <n v="523480.32000000001"/>
    <n v="268012.79999999999"/>
    <n v="0.48801742919390001"/>
    <n v="0.51198257080609999"/>
  </r>
  <r>
    <x v="1"/>
    <x v="179"/>
    <x v="4"/>
    <x v="1"/>
    <x v="2"/>
    <x v="205"/>
    <x v="1"/>
    <x v="7"/>
    <n v="604494225"/>
    <d v="2012-06-25T00:00:00"/>
    <x v="1"/>
    <x v="96"/>
    <n v="2129"/>
    <n v="81.73"/>
    <n v="56.67"/>
    <n v="25.06"/>
    <n v="120650.43"/>
    <n v="53352.74"/>
    <n v="-67297.69"/>
    <n v="2.2613727055067798"/>
    <n v="-1.26137270550678"/>
  </r>
  <r>
    <x v="0"/>
    <x v="118"/>
    <x v="9"/>
    <x v="0"/>
    <x v="0"/>
    <x v="305"/>
    <x v="4"/>
    <x v="6"/>
    <n v="299685847"/>
    <d v="2017-04-24T00:00:00"/>
    <x v="1"/>
    <x v="77"/>
    <n v="2557"/>
    <n v="9.33"/>
    <n v="6.92"/>
    <n v="2.41"/>
    <n v="17694.439999999999"/>
    <n v="6162.37"/>
    <n v="-11532.07"/>
    <n v="2.87136929460581"/>
    <n v="-1.87136929460581"/>
  </r>
  <r>
    <x v="2"/>
    <x v="144"/>
    <x v="3"/>
    <x v="0"/>
    <x v="2"/>
    <x v="1281"/>
    <x v="11"/>
    <x v="2"/>
    <n v="100744473"/>
    <d v="2011-03-16T00:00:00"/>
    <x v="4"/>
    <x v="28"/>
    <n v="1383"/>
    <n v="205.7"/>
    <n v="117.11"/>
    <n v="88.59"/>
    <n v="161963.13"/>
    <n v="122519.97"/>
    <n v="-39443.160000000003"/>
    <n v="1.3219324980246101"/>
    <n v="-0.32193249802460799"/>
  </r>
  <r>
    <x v="1"/>
    <x v="139"/>
    <x v="9"/>
    <x v="0"/>
    <x v="0"/>
    <x v="1282"/>
    <x v="0"/>
    <x v="1"/>
    <n v="707718932"/>
    <d v="2011-06-01T00:00:00"/>
    <x v="4"/>
    <x v="73"/>
    <n v="8614"/>
    <n v="9.33"/>
    <n v="6.92"/>
    <n v="2.41"/>
    <n v="59608.88"/>
    <n v="20759.740000000002"/>
    <n v="-38849.14"/>
    <n v="2.87136929460581"/>
    <n v="-1.87136929460581"/>
  </r>
  <r>
    <x v="2"/>
    <x v="141"/>
    <x v="2"/>
    <x v="1"/>
    <x v="2"/>
    <x v="880"/>
    <x v="11"/>
    <x v="7"/>
    <n v="640970551"/>
    <d v="2012-02-04T00:00:00"/>
    <x v="0"/>
    <x v="2"/>
    <n v="6285"/>
    <n v="47.45"/>
    <n v="31.79"/>
    <n v="15.66"/>
    <n v="199800.15"/>
    <n v="98423.1"/>
    <n v="-101377.05"/>
    <n v="2.0300127713920801"/>
    <n v="-1.0300127713920799"/>
  </r>
  <r>
    <x v="5"/>
    <x v="40"/>
    <x v="3"/>
    <x v="0"/>
    <x v="3"/>
    <x v="1283"/>
    <x v="0"/>
    <x v="5"/>
    <n v="291173160"/>
    <d v="2014-02-11T00:00:00"/>
    <x v="3"/>
    <x v="2"/>
    <n v="3463"/>
    <n v="205.7"/>
    <n v="117.11"/>
    <n v="88.59"/>
    <n v="405551.93"/>
    <n v="306787.17"/>
    <n v="-98764.76"/>
    <n v="1.3219324980246101"/>
    <n v="-0.32193249802460799"/>
  </r>
  <r>
    <x v="0"/>
    <x v="49"/>
    <x v="11"/>
    <x v="1"/>
    <x v="0"/>
    <x v="333"/>
    <x v="9"/>
    <x v="7"/>
    <n v="569313085"/>
    <d v="2012-08-18T00:00:00"/>
    <x v="0"/>
    <x v="2"/>
    <n v="1248"/>
    <n v="668.27"/>
    <n v="502.54"/>
    <n v="165.73"/>
    <n v="627169.92000000004"/>
    <n v="206831.04"/>
    <n v="-420338.88"/>
    <n v="3.0322814215893299"/>
    <n v="-2.0322814215893299"/>
  </r>
  <r>
    <x v="1"/>
    <x v="136"/>
    <x v="11"/>
    <x v="1"/>
    <x v="1"/>
    <x v="1284"/>
    <x v="8"/>
    <x v="2"/>
    <n v="656689155"/>
    <d v="2011-09-08T00:00:00"/>
    <x v="2"/>
    <x v="43"/>
    <n v="7769"/>
    <n v="668.27"/>
    <n v="502.54"/>
    <n v="165.73"/>
    <n v="3904233.26"/>
    <n v="1287556.3700000001"/>
    <n v="-2616676.89"/>
    <n v="3.0322814215893299"/>
    <n v="-2.0322814215893299"/>
  </r>
  <r>
    <x v="0"/>
    <x v="1"/>
    <x v="1"/>
    <x v="0"/>
    <x v="1"/>
    <x v="1285"/>
    <x v="4"/>
    <x v="2"/>
    <n v="254912698"/>
    <d v="2011-08-04T00:00:00"/>
    <x v="2"/>
    <x v="227"/>
    <n v="3187"/>
    <n v="152.58000000000001"/>
    <n v="97.44"/>
    <n v="55.14"/>
    <n v="310541.28000000003"/>
    <n v="175731.18"/>
    <n v="-134810.1"/>
    <n v="1.76713819368879"/>
    <n v="-0.76713819368879099"/>
  </r>
  <r>
    <x v="1"/>
    <x v="139"/>
    <x v="2"/>
    <x v="1"/>
    <x v="0"/>
    <x v="149"/>
    <x v="11"/>
    <x v="4"/>
    <n v="935907542"/>
    <d v="2016-03-21T00:00:00"/>
    <x v="1"/>
    <x v="9"/>
    <n v="4695"/>
    <n v="47.45"/>
    <n v="31.79"/>
    <n v="15.66"/>
    <n v="149254.04999999999"/>
    <n v="73523.7"/>
    <n v="-75730.350000000006"/>
    <n v="2.0300127713920801"/>
    <n v="-1.0300127713920799"/>
  </r>
  <r>
    <x v="3"/>
    <x v="15"/>
    <x v="8"/>
    <x v="1"/>
    <x v="1"/>
    <x v="1286"/>
    <x v="3"/>
    <x v="4"/>
    <n v="291910016"/>
    <d v="2016-09-27T00:00:00"/>
    <x v="3"/>
    <x v="75"/>
    <n v="1515"/>
    <n v="421.89"/>
    <n v="364.69"/>
    <n v="57.2"/>
    <n v="552505.35"/>
    <n v="86658"/>
    <n v="-465847.35"/>
    <n v="6.3756993006993001"/>
    <n v="-5.3756993006993001"/>
  </r>
  <r>
    <x v="5"/>
    <x v="131"/>
    <x v="9"/>
    <x v="0"/>
    <x v="1"/>
    <x v="1149"/>
    <x v="8"/>
    <x v="3"/>
    <n v="485468947"/>
    <d v="2015-01-07T00:00:00"/>
    <x v="4"/>
    <x v="2"/>
    <n v="9905"/>
    <n v="9.33"/>
    <n v="6.92"/>
    <n v="2.41"/>
    <n v="68542.600000000006"/>
    <n v="23871.05"/>
    <n v="-44671.55"/>
    <n v="2.87136929460581"/>
    <n v="-1.87136929460581"/>
  </r>
  <r>
    <x v="0"/>
    <x v="69"/>
    <x v="4"/>
    <x v="1"/>
    <x v="3"/>
    <x v="362"/>
    <x v="4"/>
    <x v="4"/>
    <n v="599445664"/>
    <d v="2016-07-19T00:00:00"/>
    <x v="3"/>
    <x v="84"/>
    <n v="8148"/>
    <n v="81.73"/>
    <n v="56.67"/>
    <n v="25.06"/>
    <n v="461747.16"/>
    <n v="204188.88"/>
    <n v="-257558.28"/>
    <n v="2.2613727055067798"/>
    <n v="-1.26137270550678"/>
  </r>
  <r>
    <x v="5"/>
    <x v="74"/>
    <x v="0"/>
    <x v="1"/>
    <x v="1"/>
    <x v="647"/>
    <x v="10"/>
    <x v="0"/>
    <n v="687013995"/>
    <d v="2013-03-13T00:00:00"/>
    <x v="4"/>
    <x v="241"/>
    <n v="1563"/>
    <n v="255.28"/>
    <n v="159.41999999999999"/>
    <n v="95.86"/>
    <n v="249173.46"/>
    <n v="149829.18"/>
    <n v="-99344.28"/>
    <n v="1.66305028166076"/>
    <n v="-0.66305028166075497"/>
  </r>
  <r>
    <x v="1"/>
    <x v="169"/>
    <x v="11"/>
    <x v="1"/>
    <x v="1"/>
    <x v="1287"/>
    <x v="4"/>
    <x v="3"/>
    <n v="421660268"/>
    <d v="2015-11-04T00:00:00"/>
    <x v="4"/>
    <x v="242"/>
    <n v="7498"/>
    <n v="668.27"/>
    <n v="502.54"/>
    <n v="165.73"/>
    <n v="3768044.92"/>
    <n v="1242643.54"/>
    <n v="-2525401.38"/>
    <n v="3.0322814215893299"/>
    <n v="-2.0322814215893299"/>
  </r>
  <r>
    <x v="1"/>
    <x v="44"/>
    <x v="7"/>
    <x v="1"/>
    <x v="1"/>
    <x v="250"/>
    <x v="3"/>
    <x v="5"/>
    <n v="447183310"/>
    <d v="2014-09-19T00:00:00"/>
    <x v="6"/>
    <x v="126"/>
    <n v="334"/>
    <n v="437.2"/>
    <n v="263.33"/>
    <n v="173.87"/>
    <n v="87952.22"/>
    <n v="58072.58"/>
    <n v="-29879.64"/>
    <n v="1.51452234428021"/>
    <n v="-0.51452234428020904"/>
  </r>
  <r>
    <x v="1"/>
    <x v="22"/>
    <x v="10"/>
    <x v="1"/>
    <x v="2"/>
    <x v="94"/>
    <x v="2"/>
    <x v="2"/>
    <n v="127694451"/>
    <d v="2011-12-27T00:00:00"/>
    <x v="3"/>
    <x v="183"/>
    <n v="6481"/>
    <n v="154.06"/>
    <n v="90.93"/>
    <n v="63.13"/>
    <n v="589317.32999999996"/>
    <n v="409145.53"/>
    <n v="-180171.8"/>
    <n v="1.44036115951212"/>
    <n v="-0.44036115951211802"/>
  </r>
  <r>
    <x v="1"/>
    <x v="167"/>
    <x v="8"/>
    <x v="1"/>
    <x v="0"/>
    <x v="1288"/>
    <x v="8"/>
    <x v="7"/>
    <n v="697617518"/>
    <d v="2012-07-07T00:00:00"/>
    <x v="0"/>
    <x v="45"/>
    <n v="9381"/>
    <n v="421.89"/>
    <n v="364.69"/>
    <n v="57.2"/>
    <n v="3421156.89"/>
    <n v="536593.19999999995"/>
    <n v="-2884563.69"/>
    <n v="6.3756993006993001"/>
    <n v="-5.3756993006993001"/>
  </r>
  <r>
    <x v="1"/>
    <x v="79"/>
    <x v="4"/>
    <x v="1"/>
    <x v="2"/>
    <x v="711"/>
    <x v="10"/>
    <x v="3"/>
    <n v="311688840"/>
    <d v="2015-02-14T00:00:00"/>
    <x v="0"/>
    <x v="61"/>
    <n v="4509"/>
    <n v="81.73"/>
    <n v="56.67"/>
    <n v="25.06"/>
    <n v="255525.03"/>
    <n v="112995.54"/>
    <n v="-142529.49"/>
    <n v="2.2613727055067798"/>
    <n v="-1.26137270550678"/>
  </r>
  <r>
    <x v="3"/>
    <x v="57"/>
    <x v="11"/>
    <x v="1"/>
    <x v="0"/>
    <x v="1289"/>
    <x v="9"/>
    <x v="3"/>
    <n v="794957244"/>
    <d v="2015-12-31T00:00:00"/>
    <x v="2"/>
    <x v="80"/>
    <n v="4369"/>
    <n v="668.27"/>
    <n v="502.54"/>
    <n v="165.73"/>
    <n v="2195597.2599999998"/>
    <n v="724074.37"/>
    <n v="-1471522.89"/>
    <n v="3.0322814215893299"/>
    <n v="-2.0322814215893299"/>
  </r>
  <r>
    <x v="3"/>
    <x v="24"/>
    <x v="10"/>
    <x v="1"/>
    <x v="3"/>
    <x v="1290"/>
    <x v="8"/>
    <x v="7"/>
    <n v="892784059"/>
    <d v="2012-06-03T00:00:00"/>
    <x v="5"/>
    <x v="19"/>
    <n v="3497"/>
    <n v="154.06"/>
    <n v="90.93"/>
    <n v="63.13"/>
    <n v="317982.21000000002"/>
    <n v="220765.61"/>
    <n v="-97216.6"/>
    <n v="1.44036115951212"/>
    <n v="-0.44036115951211802"/>
  </r>
  <r>
    <x v="5"/>
    <x v="130"/>
    <x v="5"/>
    <x v="0"/>
    <x v="2"/>
    <x v="618"/>
    <x v="2"/>
    <x v="0"/>
    <n v="320843112"/>
    <d v="2013-08-18T00:00:00"/>
    <x v="5"/>
    <x v="75"/>
    <n v="3462"/>
    <n v="109.28"/>
    <n v="35.840000000000003"/>
    <n v="73.44"/>
    <n v="124078.08"/>
    <n v="254249.28"/>
    <n v="130171.2"/>
    <n v="0.48801742919390001"/>
    <n v="0.51198257080609999"/>
  </r>
  <r>
    <x v="2"/>
    <x v="137"/>
    <x v="10"/>
    <x v="1"/>
    <x v="3"/>
    <x v="13"/>
    <x v="8"/>
    <x v="3"/>
    <n v="215120732"/>
    <d v="2015-03-08T00:00:00"/>
    <x v="5"/>
    <x v="2"/>
    <n v="7860"/>
    <n v="154.06"/>
    <n v="90.93"/>
    <n v="63.13"/>
    <n v="714709.8"/>
    <n v="496201.8"/>
    <n v="-218508"/>
    <n v="1.44036115951212"/>
    <n v="-0.44036115951211802"/>
  </r>
  <r>
    <x v="3"/>
    <x v="11"/>
    <x v="2"/>
    <x v="1"/>
    <x v="0"/>
    <x v="990"/>
    <x v="0"/>
    <x v="1"/>
    <n v="881915748"/>
    <d v="2010-12-14T00:00:00"/>
    <x v="3"/>
    <x v="122"/>
    <n v="7323"/>
    <n v="47.45"/>
    <n v="31.79"/>
    <n v="15.66"/>
    <n v="232798.17"/>
    <n v="114678.18"/>
    <n v="-118119.99"/>
    <n v="2.0300127713920801"/>
    <n v="-1.0300127713920799"/>
  </r>
  <r>
    <x v="5"/>
    <x v="128"/>
    <x v="2"/>
    <x v="1"/>
    <x v="3"/>
    <x v="1291"/>
    <x v="8"/>
    <x v="4"/>
    <n v="447839486"/>
    <d v="2016-07-28T00:00:00"/>
    <x v="2"/>
    <x v="11"/>
    <n v="4511"/>
    <n v="47.45"/>
    <n v="31.79"/>
    <n v="15.66"/>
    <n v="143404.69"/>
    <n v="70642.259999999995"/>
    <n v="-72762.429999999993"/>
    <n v="2.0300127713920801"/>
    <n v="-1.0300127713920799"/>
  </r>
  <r>
    <x v="3"/>
    <x v="11"/>
    <x v="2"/>
    <x v="1"/>
    <x v="1"/>
    <x v="1201"/>
    <x v="3"/>
    <x v="3"/>
    <n v="709815776"/>
    <d v="2015-09-16T00:00:00"/>
    <x v="4"/>
    <x v="22"/>
    <n v="9117"/>
    <n v="47.45"/>
    <n v="31.79"/>
    <n v="15.66"/>
    <n v="289829.43"/>
    <n v="142772.22"/>
    <n v="-147057.21"/>
    <n v="2.0300127713920801"/>
    <n v="-1.0300127713920799"/>
  </r>
  <r>
    <x v="1"/>
    <x v="85"/>
    <x v="7"/>
    <x v="1"/>
    <x v="0"/>
    <x v="102"/>
    <x v="8"/>
    <x v="3"/>
    <n v="385080945"/>
    <d v="2015-07-11T00:00:00"/>
    <x v="0"/>
    <x v="37"/>
    <n v="2864"/>
    <n v="437.2"/>
    <n v="263.33"/>
    <n v="173.87"/>
    <n v="754177.12"/>
    <n v="497963.68"/>
    <n v="-256213.44"/>
    <n v="1.51452234428021"/>
    <n v="-0.51452234428020904"/>
  </r>
  <r>
    <x v="2"/>
    <x v="141"/>
    <x v="7"/>
    <x v="0"/>
    <x v="2"/>
    <x v="39"/>
    <x v="4"/>
    <x v="5"/>
    <n v="961183822"/>
    <d v="2014-04-21T00:00:00"/>
    <x v="1"/>
    <x v="69"/>
    <n v="4507"/>
    <n v="437.2"/>
    <n v="263.33"/>
    <n v="173.87"/>
    <n v="1186828.31"/>
    <n v="783632.09"/>
    <n v="-403196.22"/>
    <n v="1.51452234428021"/>
    <n v="-0.51452234428020904"/>
  </r>
  <r>
    <x v="3"/>
    <x v="124"/>
    <x v="3"/>
    <x v="1"/>
    <x v="0"/>
    <x v="693"/>
    <x v="8"/>
    <x v="4"/>
    <n v="845985734"/>
    <d v="2016-06-28T00:00:00"/>
    <x v="3"/>
    <x v="16"/>
    <n v="4833"/>
    <n v="205.7"/>
    <n v="117.11"/>
    <n v="88.59"/>
    <n v="565992.63"/>
    <n v="428155.47"/>
    <n v="-137837.16"/>
    <n v="1.3219324980246101"/>
    <n v="-0.32193249802460799"/>
  </r>
  <r>
    <x v="2"/>
    <x v="112"/>
    <x v="7"/>
    <x v="1"/>
    <x v="1"/>
    <x v="1292"/>
    <x v="3"/>
    <x v="1"/>
    <n v="317660510"/>
    <d v="2010-06-29T00:00:00"/>
    <x v="3"/>
    <x v="2"/>
    <n v="1659"/>
    <n v="437.2"/>
    <n v="263.33"/>
    <n v="173.87"/>
    <n v="436864.47"/>
    <n v="288450.33"/>
    <n v="-148414.14000000001"/>
    <n v="1.51452234428021"/>
    <n v="-0.51452234428020904"/>
  </r>
  <r>
    <x v="5"/>
    <x v="101"/>
    <x v="10"/>
    <x v="0"/>
    <x v="2"/>
    <x v="1293"/>
    <x v="9"/>
    <x v="3"/>
    <n v="174694478"/>
    <d v="2015-11-05T00:00:00"/>
    <x v="2"/>
    <x v="19"/>
    <n v="4833"/>
    <n v="154.06"/>
    <n v="90.93"/>
    <n v="63.13"/>
    <n v="439464.69"/>
    <n v="305107.28999999998"/>
    <n v="-134357.4"/>
    <n v="1.44036115951212"/>
    <n v="-0.44036115951211802"/>
  </r>
  <r>
    <x v="4"/>
    <x v="46"/>
    <x v="5"/>
    <x v="1"/>
    <x v="0"/>
    <x v="356"/>
    <x v="3"/>
    <x v="6"/>
    <n v="385886466"/>
    <d v="2017-10-07T00:00:00"/>
    <x v="0"/>
    <x v="120"/>
    <n v="1235"/>
    <n v="109.28"/>
    <n v="35.840000000000003"/>
    <n v="73.44"/>
    <n v="44262.400000000001"/>
    <n v="90698.4"/>
    <n v="46436"/>
    <n v="0.48801742919390001"/>
    <n v="0.51198257080609999"/>
  </r>
  <r>
    <x v="2"/>
    <x v="155"/>
    <x v="7"/>
    <x v="1"/>
    <x v="1"/>
    <x v="1294"/>
    <x v="6"/>
    <x v="2"/>
    <n v="540347802"/>
    <d v="2011-11-07T00:00:00"/>
    <x v="1"/>
    <x v="103"/>
    <n v="9777"/>
    <n v="437.2"/>
    <n v="263.33"/>
    <n v="173.87"/>
    <n v="2574577.41"/>
    <n v="1699926.99"/>
    <n v="-874650.42"/>
    <n v="1.51452234428021"/>
    <n v="-0.51452234428020904"/>
  </r>
  <r>
    <x v="5"/>
    <x v="88"/>
    <x v="5"/>
    <x v="0"/>
    <x v="3"/>
    <x v="928"/>
    <x v="1"/>
    <x v="7"/>
    <n v="297502315"/>
    <d v="2012-08-06T00:00:00"/>
    <x v="1"/>
    <x v="23"/>
    <n v="6401"/>
    <n v="109.28"/>
    <n v="35.840000000000003"/>
    <n v="73.44"/>
    <n v="229411.84"/>
    <n v="470089.44"/>
    <n v="240677.6"/>
    <n v="0.48801742919390001"/>
    <n v="0.51198257080609999"/>
  </r>
  <r>
    <x v="5"/>
    <x v="100"/>
    <x v="2"/>
    <x v="1"/>
    <x v="0"/>
    <x v="1295"/>
    <x v="10"/>
    <x v="0"/>
    <n v="737086331"/>
    <d v="2013-04-06T00:00:00"/>
    <x v="0"/>
    <x v="38"/>
    <n v="9080"/>
    <n v="47.45"/>
    <n v="31.79"/>
    <n v="15.66"/>
    <n v="288653.2"/>
    <n v="142192.79999999999"/>
    <n v="-146460.4"/>
    <n v="2.0300127713920801"/>
    <n v="-1.0300127713920799"/>
  </r>
  <r>
    <x v="1"/>
    <x v="132"/>
    <x v="11"/>
    <x v="1"/>
    <x v="0"/>
    <x v="449"/>
    <x v="6"/>
    <x v="7"/>
    <n v="309148681"/>
    <d v="2012-05-05T00:00:00"/>
    <x v="0"/>
    <x v="41"/>
    <n v="2819"/>
    <n v="668.27"/>
    <n v="502.54"/>
    <n v="165.73"/>
    <n v="1416660.26"/>
    <n v="467192.87"/>
    <n v="-949467.39"/>
    <n v="3.0322814215893299"/>
    <n v="-2.0322814215893299"/>
  </r>
  <r>
    <x v="0"/>
    <x v="13"/>
    <x v="6"/>
    <x v="1"/>
    <x v="2"/>
    <x v="1296"/>
    <x v="2"/>
    <x v="4"/>
    <n v="684050691"/>
    <d v="2016-02-18T00:00:00"/>
    <x v="2"/>
    <x v="2"/>
    <n v="4655"/>
    <n v="651.21"/>
    <n v="524.96"/>
    <n v="126.25"/>
    <n v="2443688.7999999998"/>
    <n v="587693.75"/>
    <n v="-1855995.05"/>
    <n v="4.1580990099009902"/>
    <n v="-3.1580990099009898"/>
  </r>
  <r>
    <x v="5"/>
    <x v="182"/>
    <x v="1"/>
    <x v="0"/>
    <x v="1"/>
    <x v="139"/>
    <x v="8"/>
    <x v="0"/>
    <n v="902466189"/>
    <d v="2013-04-13T00:00:00"/>
    <x v="0"/>
    <x v="2"/>
    <n v="8655"/>
    <n v="152.58000000000001"/>
    <n v="97.44"/>
    <n v="55.14"/>
    <n v="843343.2"/>
    <n v="477236.7"/>
    <n v="-366106.5"/>
    <n v="1.76713819368879"/>
    <n v="-0.76713819368879199"/>
  </r>
  <r>
    <x v="4"/>
    <x v="31"/>
    <x v="10"/>
    <x v="1"/>
    <x v="3"/>
    <x v="249"/>
    <x v="3"/>
    <x v="4"/>
    <n v="525381505"/>
    <d v="2016-08-27T00:00:00"/>
    <x v="0"/>
    <x v="86"/>
    <n v="917"/>
    <n v="154.06"/>
    <n v="90.93"/>
    <n v="63.13"/>
    <n v="83382.81"/>
    <n v="57890.21"/>
    <n v="-25492.6"/>
    <n v="1.44036115951212"/>
    <n v="-0.44036115951211802"/>
  </r>
  <r>
    <x v="4"/>
    <x v="29"/>
    <x v="10"/>
    <x v="0"/>
    <x v="3"/>
    <x v="194"/>
    <x v="6"/>
    <x v="0"/>
    <n v="984095466"/>
    <d v="2013-12-05T00:00:00"/>
    <x v="2"/>
    <x v="243"/>
    <n v="4572"/>
    <n v="154.06"/>
    <n v="90.93"/>
    <n v="63.13"/>
    <n v="415731.96"/>
    <n v="288630.36"/>
    <n v="-127101.6"/>
    <n v="1.44036115951212"/>
    <n v="-0.44036115951211802"/>
  </r>
  <r>
    <x v="1"/>
    <x v="67"/>
    <x v="0"/>
    <x v="1"/>
    <x v="2"/>
    <x v="1297"/>
    <x v="11"/>
    <x v="5"/>
    <n v="630219399"/>
    <d v="2014-03-14T00:00:00"/>
    <x v="6"/>
    <x v="95"/>
    <n v="4780"/>
    <n v="255.28"/>
    <n v="159.41999999999999"/>
    <n v="95.86"/>
    <n v="762027.6"/>
    <n v="458210.8"/>
    <n v="-303816.8"/>
    <n v="1.66305028166076"/>
    <n v="-0.66305028166075497"/>
  </r>
  <r>
    <x v="1"/>
    <x v="99"/>
    <x v="1"/>
    <x v="0"/>
    <x v="3"/>
    <x v="1298"/>
    <x v="6"/>
    <x v="7"/>
    <n v="585677134"/>
    <d v="2012-04-05T00:00:00"/>
    <x v="2"/>
    <x v="2"/>
    <n v="3734"/>
    <n v="152.58000000000001"/>
    <n v="97.44"/>
    <n v="55.14"/>
    <n v="363840.96"/>
    <n v="205892.76"/>
    <n v="-157948.20000000001"/>
    <n v="1.76713819368879"/>
    <n v="-0.76713819368879099"/>
  </r>
  <r>
    <x v="1"/>
    <x v="142"/>
    <x v="11"/>
    <x v="0"/>
    <x v="1"/>
    <x v="1299"/>
    <x v="0"/>
    <x v="4"/>
    <n v="692704999"/>
    <d v="2017-01-24T00:00:00"/>
    <x v="3"/>
    <x v="22"/>
    <n v="5657"/>
    <n v="668.27"/>
    <n v="502.54"/>
    <n v="165.73"/>
    <n v="2842868.78"/>
    <n v="937534.61"/>
    <n v="-1905334.17"/>
    <n v="3.0322814215893299"/>
    <n v="-2.0322814215893299"/>
  </r>
  <r>
    <x v="5"/>
    <x v="53"/>
    <x v="1"/>
    <x v="1"/>
    <x v="3"/>
    <x v="900"/>
    <x v="10"/>
    <x v="7"/>
    <n v="863851821"/>
    <d v="2012-07-03T00:00:00"/>
    <x v="3"/>
    <x v="205"/>
    <n v="1805"/>
    <n v="152.58000000000001"/>
    <n v="97.44"/>
    <n v="55.14"/>
    <n v="175879.2"/>
    <n v="99527.7"/>
    <n v="-76351.5"/>
    <n v="1.76713819368879"/>
    <n v="-0.76713819368879199"/>
  </r>
  <r>
    <x v="4"/>
    <x v="115"/>
    <x v="7"/>
    <x v="1"/>
    <x v="0"/>
    <x v="319"/>
    <x v="7"/>
    <x v="7"/>
    <n v="631978929"/>
    <d v="2012-01-10T00:00:00"/>
    <x v="3"/>
    <x v="2"/>
    <n v="5464"/>
    <n v="437.2"/>
    <n v="263.33"/>
    <n v="173.87"/>
    <n v="1438835.12"/>
    <n v="950025.68"/>
    <n v="-488809.44"/>
    <n v="1.51452234428021"/>
    <n v="-0.51452234428020904"/>
  </r>
  <r>
    <x v="2"/>
    <x v="3"/>
    <x v="5"/>
    <x v="0"/>
    <x v="1"/>
    <x v="587"/>
    <x v="10"/>
    <x v="4"/>
    <n v="500260150"/>
    <d v="2016-10-05T00:00:00"/>
    <x v="4"/>
    <x v="72"/>
    <n v="6950"/>
    <n v="109.28"/>
    <n v="35.840000000000003"/>
    <n v="73.44"/>
    <n v="249088"/>
    <n v="510408"/>
    <n v="261320"/>
    <n v="0.48801742919390001"/>
    <n v="0.51198257080609999"/>
  </r>
  <r>
    <x v="0"/>
    <x v="19"/>
    <x v="7"/>
    <x v="0"/>
    <x v="0"/>
    <x v="1300"/>
    <x v="3"/>
    <x v="0"/>
    <n v="592181813"/>
    <d v="2013-09-09T00:00:00"/>
    <x v="1"/>
    <x v="159"/>
    <n v="8613"/>
    <n v="437.2"/>
    <n v="263.33"/>
    <n v="173.87"/>
    <n v="2268061.29"/>
    <n v="1497542.31"/>
    <n v="-770518.98"/>
    <n v="1.51452234428021"/>
    <n v="-0.51452234428020904"/>
  </r>
  <r>
    <x v="6"/>
    <x v="171"/>
    <x v="8"/>
    <x v="0"/>
    <x v="1"/>
    <x v="112"/>
    <x v="0"/>
    <x v="3"/>
    <n v="201542747"/>
    <d v="2015-07-18T00:00:00"/>
    <x v="0"/>
    <x v="2"/>
    <n v="9832"/>
    <n v="421.89"/>
    <n v="364.69"/>
    <n v="57.2"/>
    <n v="3585632.08"/>
    <n v="562390.4"/>
    <n v="-3023241.68"/>
    <n v="6.3756993006993001"/>
    <n v="-5.3756993006993001"/>
  </r>
  <r>
    <x v="1"/>
    <x v="153"/>
    <x v="7"/>
    <x v="0"/>
    <x v="0"/>
    <x v="803"/>
    <x v="7"/>
    <x v="2"/>
    <n v="942454278"/>
    <d v="2011-03-29T00:00:00"/>
    <x v="3"/>
    <x v="2"/>
    <n v="2019"/>
    <n v="437.2"/>
    <n v="263.33"/>
    <n v="173.87"/>
    <n v="531663.27"/>
    <n v="351043.53"/>
    <n v="-180619.74"/>
    <n v="1.51452234428021"/>
    <n v="-0.51452234428020904"/>
  </r>
  <r>
    <x v="3"/>
    <x v="10"/>
    <x v="2"/>
    <x v="0"/>
    <x v="3"/>
    <x v="1301"/>
    <x v="11"/>
    <x v="6"/>
    <n v="899340236"/>
    <d v="2017-03-18T00:00:00"/>
    <x v="0"/>
    <x v="12"/>
    <n v="3616"/>
    <n v="47.45"/>
    <n v="31.79"/>
    <n v="15.66"/>
    <n v="114952.64"/>
    <n v="56626.559999999998"/>
    <n v="-58326.080000000002"/>
    <n v="2.0300127713920801"/>
    <n v="-1.0300127713920799"/>
  </r>
  <r>
    <x v="2"/>
    <x v="147"/>
    <x v="3"/>
    <x v="0"/>
    <x v="1"/>
    <x v="1302"/>
    <x v="0"/>
    <x v="0"/>
    <n v="476936948"/>
    <d v="2013-07-20T00:00:00"/>
    <x v="0"/>
    <x v="2"/>
    <n v="5096"/>
    <n v="205.7"/>
    <n v="117.11"/>
    <n v="88.59"/>
    <n v="596792.56000000006"/>
    <n v="451454.64"/>
    <n v="-145337.92000000001"/>
    <n v="1.3219324980246101"/>
    <n v="-0.32193249802460799"/>
  </r>
  <r>
    <x v="1"/>
    <x v="108"/>
    <x v="6"/>
    <x v="1"/>
    <x v="3"/>
    <x v="1303"/>
    <x v="1"/>
    <x v="3"/>
    <n v="150293242"/>
    <d v="2015-06-21T00:00:00"/>
    <x v="5"/>
    <x v="3"/>
    <n v="3965"/>
    <n v="651.21"/>
    <n v="524.96"/>
    <n v="126.25"/>
    <n v="2081466.4"/>
    <n v="500581.25"/>
    <n v="-1580885.15"/>
    <n v="4.1580990099009902"/>
    <n v="-3.1580990099009898"/>
  </r>
  <r>
    <x v="3"/>
    <x v="151"/>
    <x v="3"/>
    <x v="0"/>
    <x v="2"/>
    <x v="1304"/>
    <x v="8"/>
    <x v="4"/>
    <n v="914770448"/>
    <d v="2016-02-16T00:00:00"/>
    <x v="3"/>
    <x v="2"/>
    <n v="9759"/>
    <n v="205.7"/>
    <n v="117.11"/>
    <n v="88.59"/>
    <n v="1142876.49"/>
    <n v="864549.81"/>
    <n v="-278326.68"/>
    <n v="1.3219324980246101"/>
    <n v="-0.32193249802460799"/>
  </r>
  <r>
    <x v="1"/>
    <x v="148"/>
    <x v="6"/>
    <x v="1"/>
    <x v="3"/>
    <x v="1305"/>
    <x v="0"/>
    <x v="0"/>
    <n v="236042392"/>
    <d v="2014-01-26T00:00:00"/>
    <x v="5"/>
    <x v="32"/>
    <n v="9044"/>
    <n v="651.21"/>
    <n v="524.96"/>
    <n v="126.25"/>
    <n v="4747738.24"/>
    <n v="1141805"/>
    <n v="-3605933.24"/>
    <n v="4.1580990099009902"/>
    <n v="-3.1580990099009898"/>
  </r>
  <r>
    <x v="3"/>
    <x v="151"/>
    <x v="11"/>
    <x v="1"/>
    <x v="3"/>
    <x v="1306"/>
    <x v="9"/>
    <x v="3"/>
    <n v="600095403"/>
    <d v="2015-12-19T00:00:00"/>
    <x v="0"/>
    <x v="58"/>
    <n v="420"/>
    <n v="668.27"/>
    <n v="502.54"/>
    <n v="165.73"/>
    <n v="211066.8"/>
    <n v="69606.600000000006"/>
    <n v="-141460.20000000001"/>
    <n v="3.0322814215893299"/>
    <n v="-2.0322814215893299"/>
  </r>
  <r>
    <x v="5"/>
    <x v="52"/>
    <x v="2"/>
    <x v="0"/>
    <x v="1"/>
    <x v="1307"/>
    <x v="9"/>
    <x v="1"/>
    <n v="963228309"/>
    <d v="2010-12-27T00:00:00"/>
    <x v="1"/>
    <x v="58"/>
    <n v="9516"/>
    <n v="47.45"/>
    <n v="31.79"/>
    <n v="15.66"/>
    <n v="302513.64"/>
    <n v="149020.56"/>
    <n v="-153493.07999999999"/>
    <n v="2.0300127713920801"/>
    <n v="-1.0300127713920799"/>
  </r>
  <r>
    <x v="4"/>
    <x v="158"/>
    <x v="9"/>
    <x v="1"/>
    <x v="2"/>
    <x v="1308"/>
    <x v="9"/>
    <x v="2"/>
    <n v="802052438"/>
    <d v="2012-02-01T00:00:00"/>
    <x v="4"/>
    <x v="1"/>
    <n v="3995"/>
    <n v="9.33"/>
    <n v="6.92"/>
    <n v="2.41"/>
    <n v="27645.4"/>
    <n v="9627.9500000000007"/>
    <n v="-18017.45"/>
    <n v="2.87136929460581"/>
    <n v="-1.87136929460581"/>
  </r>
  <r>
    <x v="5"/>
    <x v="161"/>
    <x v="11"/>
    <x v="1"/>
    <x v="2"/>
    <x v="192"/>
    <x v="7"/>
    <x v="0"/>
    <n v="563491618"/>
    <d v="2013-10-29T00:00:00"/>
    <x v="3"/>
    <x v="11"/>
    <n v="8547"/>
    <n v="668.27"/>
    <n v="502.54"/>
    <n v="165.73"/>
    <n v="4295209.38"/>
    <n v="1416494.31"/>
    <n v="-2878715.07"/>
    <n v="3.0322814215893299"/>
    <n v="-2.0322814215893299"/>
  </r>
  <r>
    <x v="1"/>
    <x v="142"/>
    <x v="0"/>
    <x v="1"/>
    <x v="2"/>
    <x v="1309"/>
    <x v="8"/>
    <x v="7"/>
    <n v="314782178"/>
    <d v="2012-12-07T00:00:00"/>
    <x v="6"/>
    <x v="244"/>
    <n v="9896"/>
    <n v="255.28"/>
    <n v="159.41999999999999"/>
    <n v="95.86"/>
    <n v="1577620.32"/>
    <n v="948630.56"/>
    <n v="-628989.76"/>
    <n v="1.66305028166076"/>
    <n v="-0.66305028166075497"/>
  </r>
  <r>
    <x v="1"/>
    <x v="43"/>
    <x v="7"/>
    <x v="1"/>
    <x v="0"/>
    <x v="662"/>
    <x v="2"/>
    <x v="4"/>
    <n v="193472945"/>
    <d v="2016-09-13T00:00:00"/>
    <x v="3"/>
    <x v="46"/>
    <n v="1799"/>
    <n v="437.2"/>
    <n v="263.33"/>
    <n v="173.87"/>
    <n v="473730.67"/>
    <n v="312792.13"/>
    <n v="-160938.54"/>
    <n v="1.51452234428021"/>
    <n v="-0.51452234428020904"/>
  </r>
  <r>
    <x v="5"/>
    <x v="53"/>
    <x v="1"/>
    <x v="0"/>
    <x v="3"/>
    <x v="1310"/>
    <x v="11"/>
    <x v="7"/>
    <n v="857425248"/>
    <d v="2012-11-25T00:00:00"/>
    <x v="5"/>
    <x v="127"/>
    <n v="40"/>
    <n v="152.58000000000001"/>
    <n v="97.44"/>
    <n v="55.14"/>
    <n v="3897.6"/>
    <n v="2205.6"/>
    <n v="-1692"/>
    <n v="1.76713819368879"/>
    <n v="-0.76713819368879199"/>
  </r>
  <r>
    <x v="5"/>
    <x v="53"/>
    <x v="5"/>
    <x v="0"/>
    <x v="1"/>
    <x v="1311"/>
    <x v="3"/>
    <x v="3"/>
    <n v="334812915"/>
    <d v="2015-08-26T00:00:00"/>
    <x v="4"/>
    <x v="49"/>
    <n v="7437"/>
    <n v="109.28"/>
    <n v="35.840000000000003"/>
    <n v="73.44"/>
    <n v="266542.08000000002"/>
    <n v="546173.28"/>
    <n v="279631.2"/>
    <n v="0.48801742919390001"/>
    <n v="0.51198257080609999"/>
  </r>
  <r>
    <x v="4"/>
    <x v="156"/>
    <x v="6"/>
    <x v="1"/>
    <x v="3"/>
    <x v="669"/>
    <x v="10"/>
    <x v="1"/>
    <n v="774122273"/>
    <d v="2010-02-15T00:00:00"/>
    <x v="1"/>
    <x v="13"/>
    <n v="8838"/>
    <n v="651.21"/>
    <n v="524.96"/>
    <n v="126.25"/>
    <n v="4639596.4800000004"/>
    <n v="1115797.5"/>
    <n v="-3523798.98"/>
    <n v="4.1580990099009902"/>
    <n v="-3.1580990099009898"/>
  </r>
  <r>
    <x v="3"/>
    <x v="163"/>
    <x v="6"/>
    <x v="1"/>
    <x v="2"/>
    <x v="1312"/>
    <x v="8"/>
    <x v="4"/>
    <n v="794152152"/>
    <d v="2016-06-29T00:00:00"/>
    <x v="4"/>
    <x v="122"/>
    <n v="6124"/>
    <n v="651.21"/>
    <n v="524.96"/>
    <n v="126.25"/>
    <n v="3214855.04"/>
    <n v="773155"/>
    <n v="-2441700.04"/>
    <n v="4.1580990099009902"/>
    <n v="-3.1580990099009898"/>
  </r>
  <r>
    <x v="1"/>
    <x v="86"/>
    <x v="7"/>
    <x v="1"/>
    <x v="3"/>
    <x v="1251"/>
    <x v="7"/>
    <x v="1"/>
    <n v="434013879"/>
    <d v="2010-05-11T00:00:00"/>
    <x v="3"/>
    <x v="2"/>
    <n v="3206"/>
    <n v="437.2"/>
    <n v="263.33"/>
    <n v="173.87"/>
    <n v="844235.98"/>
    <n v="557427.22"/>
    <n v="-286808.76"/>
    <n v="1.51452234428021"/>
    <n v="-0.51452234428020904"/>
  </r>
  <r>
    <x v="2"/>
    <x v="164"/>
    <x v="0"/>
    <x v="0"/>
    <x v="2"/>
    <x v="1313"/>
    <x v="8"/>
    <x v="2"/>
    <n v="703131282"/>
    <d v="2011-07-22T00:00:00"/>
    <x v="6"/>
    <x v="69"/>
    <n v="1026"/>
    <n v="255.28"/>
    <n v="159.41999999999999"/>
    <n v="95.86"/>
    <n v="163564.92000000001"/>
    <n v="98352.36"/>
    <n v="-65212.56"/>
    <n v="1.66305028166076"/>
    <n v="-0.66305028166075497"/>
  </r>
  <r>
    <x v="1"/>
    <x v="140"/>
    <x v="3"/>
    <x v="0"/>
    <x v="2"/>
    <x v="1314"/>
    <x v="3"/>
    <x v="3"/>
    <n v="431240689"/>
    <d v="2015-10-13T00:00:00"/>
    <x v="3"/>
    <x v="46"/>
    <n v="2558"/>
    <n v="205.7"/>
    <n v="117.11"/>
    <n v="88.59"/>
    <n v="299567.38"/>
    <n v="226613.22"/>
    <n v="-72954.16"/>
    <n v="1.3219324980246101"/>
    <n v="-0.32193249802460799"/>
  </r>
  <r>
    <x v="5"/>
    <x v="130"/>
    <x v="2"/>
    <x v="0"/>
    <x v="0"/>
    <x v="73"/>
    <x v="2"/>
    <x v="6"/>
    <n v="318390929"/>
    <d v="2017-08-31T00:00:00"/>
    <x v="2"/>
    <x v="148"/>
    <n v="7806"/>
    <n v="47.45"/>
    <n v="31.79"/>
    <n v="15.66"/>
    <n v="248152.74"/>
    <n v="122241.96"/>
    <n v="-125910.78"/>
    <n v="2.0300127713920801"/>
    <n v="-1.0300127713920799"/>
  </r>
  <r>
    <x v="2"/>
    <x v="121"/>
    <x v="10"/>
    <x v="0"/>
    <x v="1"/>
    <x v="564"/>
    <x v="6"/>
    <x v="7"/>
    <n v="684943330"/>
    <d v="2012-08-06T00:00:00"/>
    <x v="1"/>
    <x v="59"/>
    <n v="8807"/>
    <n v="154.06"/>
    <n v="90.93"/>
    <n v="63.13"/>
    <n v="800820.51"/>
    <n v="555985.91"/>
    <n v="-244834.6"/>
    <n v="1.44036115951212"/>
    <n v="-0.44036115951211802"/>
  </r>
  <r>
    <x v="5"/>
    <x v="52"/>
    <x v="8"/>
    <x v="1"/>
    <x v="0"/>
    <x v="1314"/>
    <x v="3"/>
    <x v="3"/>
    <n v="121571719"/>
    <d v="2015-09-21T00:00:00"/>
    <x v="1"/>
    <x v="28"/>
    <n v="4628"/>
    <n v="421.89"/>
    <n v="364.69"/>
    <n v="57.2"/>
    <n v="1687785.32"/>
    <n v="264721.59999999998"/>
    <n v="-1423063.72"/>
    <n v="6.3756993006993001"/>
    <n v="-5.3756993006993001"/>
  </r>
  <r>
    <x v="2"/>
    <x v="141"/>
    <x v="10"/>
    <x v="1"/>
    <x v="0"/>
    <x v="543"/>
    <x v="6"/>
    <x v="0"/>
    <n v="439262425"/>
    <d v="2013-05-20T00:00:00"/>
    <x v="1"/>
    <x v="75"/>
    <n v="6368"/>
    <n v="154.06"/>
    <n v="90.93"/>
    <n v="63.13"/>
    <n v="579042.24"/>
    <n v="402011.84"/>
    <n v="-177030.39999999999"/>
    <n v="1.44036115951212"/>
    <n v="-0.44036115951211802"/>
  </r>
  <r>
    <x v="5"/>
    <x v="87"/>
    <x v="5"/>
    <x v="0"/>
    <x v="3"/>
    <x v="285"/>
    <x v="11"/>
    <x v="2"/>
    <n v="819314277"/>
    <d v="2011-07-17T00:00:00"/>
    <x v="5"/>
    <x v="100"/>
    <n v="2156"/>
    <n v="109.28"/>
    <n v="35.840000000000003"/>
    <n v="73.44"/>
    <n v="77271.039999999994"/>
    <n v="158336.64000000001"/>
    <n v="81065.600000000006"/>
    <n v="0.48801742919390001"/>
    <n v="0.51198257080609999"/>
  </r>
  <r>
    <x v="2"/>
    <x v="104"/>
    <x v="4"/>
    <x v="0"/>
    <x v="1"/>
    <x v="136"/>
    <x v="9"/>
    <x v="6"/>
    <n v="963338601"/>
    <d v="2017-09-04T00:00:00"/>
    <x v="1"/>
    <x v="2"/>
    <n v="2154"/>
    <n v="81.73"/>
    <n v="56.67"/>
    <n v="25.06"/>
    <n v="122067.18"/>
    <n v="53979.24"/>
    <n v="-68087.94"/>
    <n v="2.2613727055067798"/>
    <n v="-1.26137270550678"/>
  </r>
  <r>
    <x v="1"/>
    <x v="36"/>
    <x v="8"/>
    <x v="1"/>
    <x v="2"/>
    <x v="1315"/>
    <x v="6"/>
    <x v="7"/>
    <n v="643259227"/>
    <d v="2012-04-26T00:00:00"/>
    <x v="2"/>
    <x v="19"/>
    <n v="3555"/>
    <n v="421.89"/>
    <n v="364.69"/>
    <n v="57.2"/>
    <n v="1296472.95"/>
    <n v="203346"/>
    <n v="-1093126.95"/>
    <n v="6.3756993006993001"/>
    <n v="-5.3756993006993001"/>
  </r>
  <r>
    <x v="1"/>
    <x v="2"/>
    <x v="7"/>
    <x v="0"/>
    <x v="3"/>
    <x v="406"/>
    <x v="8"/>
    <x v="6"/>
    <n v="151312482"/>
    <d v="2017-12-07T00:00:00"/>
    <x v="2"/>
    <x v="141"/>
    <n v="5581"/>
    <n v="437.2"/>
    <n v="263.33"/>
    <n v="173.87"/>
    <n v="1469644.73"/>
    <n v="970368.47"/>
    <n v="-499276.26"/>
    <n v="1.51452234428021"/>
    <n v="-0.51452234428020904"/>
  </r>
  <r>
    <x v="1"/>
    <x v="16"/>
    <x v="9"/>
    <x v="0"/>
    <x v="0"/>
    <x v="636"/>
    <x v="2"/>
    <x v="7"/>
    <n v="750047194"/>
    <d v="2012-09-18T00:00:00"/>
    <x v="3"/>
    <x v="148"/>
    <n v="4487"/>
    <n v="9.33"/>
    <n v="6.92"/>
    <n v="2.41"/>
    <n v="31050.04"/>
    <n v="10813.67"/>
    <n v="-20236.37"/>
    <n v="2.87136929460581"/>
    <n v="-1.87136929460581"/>
  </r>
  <r>
    <x v="2"/>
    <x v="82"/>
    <x v="3"/>
    <x v="0"/>
    <x v="1"/>
    <x v="1316"/>
    <x v="11"/>
    <x v="4"/>
    <n v="622324693"/>
    <d v="2016-10-21T00:00:00"/>
    <x v="6"/>
    <x v="203"/>
    <n v="8561"/>
    <n v="205.7"/>
    <n v="117.11"/>
    <n v="88.59"/>
    <n v="1002578.71"/>
    <n v="758418.99"/>
    <n v="-244159.72"/>
    <n v="1.3219324980246101"/>
    <n v="-0.32193249802460799"/>
  </r>
  <r>
    <x v="1"/>
    <x v="36"/>
    <x v="9"/>
    <x v="1"/>
    <x v="2"/>
    <x v="1317"/>
    <x v="9"/>
    <x v="3"/>
    <n v="721318805"/>
    <d v="2015-09-12T00:00:00"/>
    <x v="0"/>
    <x v="2"/>
    <n v="3118"/>
    <n v="9.33"/>
    <n v="6.92"/>
    <n v="2.41"/>
    <n v="21576.560000000001"/>
    <n v="7514.38"/>
    <n v="-14062.18"/>
    <n v="2.87136929460581"/>
    <n v="-1.87136929460581"/>
  </r>
  <r>
    <x v="5"/>
    <x v="182"/>
    <x v="0"/>
    <x v="1"/>
    <x v="3"/>
    <x v="1318"/>
    <x v="4"/>
    <x v="7"/>
    <n v="720515859"/>
    <d v="2012-03-29T00:00:00"/>
    <x v="2"/>
    <x v="71"/>
    <n v="5509"/>
    <n v="255.28"/>
    <n v="159.41999999999999"/>
    <n v="95.86"/>
    <n v="878244.78"/>
    <n v="528092.74"/>
    <n v="-350152.04"/>
    <n v="1.66305028166076"/>
    <n v="-0.66305028166075497"/>
  </r>
  <r>
    <x v="5"/>
    <x v="74"/>
    <x v="4"/>
    <x v="0"/>
    <x v="0"/>
    <x v="302"/>
    <x v="7"/>
    <x v="7"/>
    <n v="363714683"/>
    <d v="2012-10-17T00:00:00"/>
    <x v="4"/>
    <x v="146"/>
    <n v="112"/>
    <n v="81.73"/>
    <n v="56.67"/>
    <n v="25.06"/>
    <n v="6347.04"/>
    <n v="2806.72"/>
    <n v="-3540.32"/>
    <n v="2.2613727055067798"/>
    <n v="-1.26137270550678"/>
  </r>
  <r>
    <x v="3"/>
    <x v="133"/>
    <x v="9"/>
    <x v="1"/>
    <x v="0"/>
    <x v="1319"/>
    <x v="1"/>
    <x v="1"/>
    <n v="815026605"/>
    <d v="2010-06-27T00:00:00"/>
    <x v="5"/>
    <x v="22"/>
    <n v="3339"/>
    <n v="9.33"/>
    <n v="6.92"/>
    <n v="2.41"/>
    <n v="23105.88"/>
    <n v="8046.99"/>
    <n v="-15058.89"/>
    <n v="2.87136929460581"/>
    <n v="-1.87136929460581"/>
  </r>
  <r>
    <x v="3"/>
    <x v="151"/>
    <x v="0"/>
    <x v="0"/>
    <x v="2"/>
    <x v="1320"/>
    <x v="2"/>
    <x v="1"/>
    <n v="608875453"/>
    <d v="2010-11-08T00:00:00"/>
    <x v="1"/>
    <x v="15"/>
    <n v="8632"/>
    <n v="255.28"/>
    <n v="159.41999999999999"/>
    <n v="95.86"/>
    <n v="1376113.44"/>
    <n v="827463.52"/>
    <n v="-548649.92000000004"/>
    <n v="1.66305028166076"/>
    <n v="-0.66305028166075497"/>
  </r>
  <r>
    <x v="1"/>
    <x v="167"/>
    <x v="2"/>
    <x v="1"/>
    <x v="3"/>
    <x v="1321"/>
    <x v="11"/>
    <x v="7"/>
    <n v="599997556"/>
    <d v="2012-02-14T00:00:00"/>
    <x v="3"/>
    <x v="30"/>
    <n v="1465"/>
    <n v="47.45"/>
    <n v="31.79"/>
    <n v="15.66"/>
    <n v="46572.35"/>
    <n v="22941.9"/>
    <n v="-23630.45"/>
    <n v="2.0300127713920801"/>
    <n v="-1.0300127713920799"/>
  </r>
  <r>
    <x v="5"/>
    <x v="174"/>
    <x v="3"/>
    <x v="1"/>
    <x v="0"/>
    <x v="1047"/>
    <x v="0"/>
    <x v="2"/>
    <n v="813441741"/>
    <d v="2011-03-22T00:00:00"/>
    <x v="3"/>
    <x v="2"/>
    <n v="4342"/>
    <n v="205.7"/>
    <n v="117.11"/>
    <n v="88.59"/>
    <n v="508491.62"/>
    <n v="384657.78"/>
    <n v="-123833.84"/>
    <n v="1.3219324980246101"/>
    <n v="-0.32193249802460799"/>
  </r>
  <r>
    <x v="2"/>
    <x v="102"/>
    <x v="3"/>
    <x v="0"/>
    <x v="2"/>
    <x v="1322"/>
    <x v="2"/>
    <x v="7"/>
    <n v="894569337"/>
    <d v="2012-08-22T00:00:00"/>
    <x v="4"/>
    <x v="58"/>
    <n v="1801"/>
    <n v="205.7"/>
    <n v="117.11"/>
    <n v="88.59"/>
    <n v="210915.11"/>
    <n v="159550.59"/>
    <n v="-51364.52"/>
    <n v="1.3219324980246101"/>
    <n v="-0.32193249802460799"/>
  </r>
  <r>
    <x v="2"/>
    <x v="48"/>
    <x v="0"/>
    <x v="1"/>
    <x v="0"/>
    <x v="742"/>
    <x v="7"/>
    <x v="1"/>
    <n v="559054172"/>
    <d v="2010-10-17T00:00:00"/>
    <x v="5"/>
    <x v="65"/>
    <n v="5408"/>
    <n v="255.28"/>
    <n v="159.41999999999999"/>
    <n v="95.86"/>
    <n v="862143.36"/>
    <n v="518410.88"/>
    <n v="-343732.47999999998"/>
    <n v="1.66305028166076"/>
    <n v="-0.66305028166075497"/>
  </r>
  <r>
    <x v="3"/>
    <x v="50"/>
    <x v="9"/>
    <x v="0"/>
    <x v="2"/>
    <x v="1323"/>
    <x v="1"/>
    <x v="4"/>
    <n v="942882573"/>
    <d v="2016-06-25T00:00:00"/>
    <x v="0"/>
    <x v="96"/>
    <n v="8761"/>
    <n v="9.33"/>
    <n v="6.92"/>
    <n v="2.41"/>
    <n v="60626.12"/>
    <n v="21114.01"/>
    <n v="-39512.11"/>
    <n v="2.87136929460581"/>
    <n v="-1.87136929460581"/>
  </r>
  <r>
    <x v="5"/>
    <x v="131"/>
    <x v="5"/>
    <x v="0"/>
    <x v="0"/>
    <x v="46"/>
    <x v="5"/>
    <x v="5"/>
    <n v="552353370"/>
    <d v="2014-11-18T00:00:00"/>
    <x v="3"/>
    <x v="96"/>
    <n v="2491"/>
    <n v="109.28"/>
    <n v="35.840000000000003"/>
    <n v="73.44"/>
    <n v="89277.440000000002"/>
    <n v="182939.04"/>
    <n v="93661.6"/>
    <n v="0.48801742919390001"/>
    <n v="0.51198257080609999"/>
  </r>
  <r>
    <x v="4"/>
    <x v="158"/>
    <x v="2"/>
    <x v="1"/>
    <x v="2"/>
    <x v="1324"/>
    <x v="0"/>
    <x v="5"/>
    <n v="214077889"/>
    <d v="2015-01-01T00:00:00"/>
    <x v="2"/>
    <x v="54"/>
    <n v="9260"/>
    <n v="47.45"/>
    <n v="31.79"/>
    <n v="15.66"/>
    <n v="294375.40000000002"/>
    <n v="145011.6"/>
    <n v="-149363.79999999999"/>
    <n v="2.0300127713920801"/>
    <n v="-1.0300127713920799"/>
  </r>
  <r>
    <x v="0"/>
    <x v="134"/>
    <x v="9"/>
    <x v="1"/>
    <x v="3"/>
    <x v="1325"/>
    <x v="9"/>
    <x v="3"/>
    <n v="824979960"/>
    <d v="2015-10-20T00:00:00"/>
    <x v="3"/>
    <x v="2"/>
    <n v="8758"/>
    <n v="9.33"/>
    <n v="6.92"/>
    <n v="2.41"/>
    <n v="60605.36"/>
    <n v="21106.78"/>
    <n v="-39498.58"/>
    <n v="2.87136929460581"/>
    <n v="-1.87136929460581"/>
  </r>
  <r>
    <x v="3"/>
    <x v="5"/>
    <x v="7"/>
    <x v="0"/>
    <x v="3"/>
    <x v="1326"/>
    <x v="4"/>
    <x v="4"/>
    <n v="202295911"/>
    <d v="2016-11-10T00:00:00"/>
    <x v="2"/>
    <x v="190"/>
    <n v="2710"/>
    <n v="437.2"/>
    <n v="263.33"/>
    <n v="173.87"/>
    <n v="713624.3"/>
    <n v="471187.7"/>
    <n v="-242436.6"/>
    <n v="1.51452234428021"/>
    <n v="-0.51452234428020904"/>
  </r>
  <r>
    <x v="5"/>
    <x v="130"/>
    <x v="0"/>
    <x v="1"/>
    <x v="3"/>
    <x v="1276"/>
    <x v="11"/>
    <x v="3"/>
    <n v="733574569"/>
    <d v="2015-05-18T00:00:00"/>
    <x v="1"/>
    <x v="5"/>
    <n v="9871"/>
    <n v="255.28"/>
    <n v="159.41999999999999"/>
    <n v="95.86"/>
    <n v="1573634.82"/>
    <n v="946234.06"/>
    <n v="-627400.76"/>
    <n v="1.66305028166076"/>
    <n v="-0.66305028166075497"/>
  </r>
  <r>
    <x v="1"/>
    <x v="22"/>
    <x v="2"/>
    <x v="0"/>
    <x v="0"/>
    <x v="386"/>
    <x v="9"/>
    <x v="4"/>
    <n v="826677262"/>
    <d v="2017-09-01T00:00:00"/>
    <x v="6"/>
    <x v="175"/>
    <n v="1027"/>
    <n v="47.45"/>
    <n v="31.79"/>
    <n v="15.66"/>
    <n v="32648.33"/>
    <n v="16082.82"/>
    <n v="-16565.509999999998"/>
    <n v="2.0300127713920801"/>
    <n v="-1.0300127713920799"/>
  </r>
  <r>
    <x v="4"/>
    <x v="173"/>
    <x v="9"/>
    <x v="0"/>
    <x v="2"/>
    <x v="1327"/>
    <x v="11"/>
    <x v="6"/>
    <n v="759777820"/>
    <d v="2017-03-23T00:00:00"/>
    <x v="2"/>
    <x v="61"/>
    <n v="3996"/>
    <n v="9.33"/>
    <n v="6.92"/>
    <n v="2.41"/>
    <n v="27652.32"/>
    <n v="9630.36"/>
    <n v="-18021.96"/>
    <n v="2.87136929460581"/>
    <n v="-1.87136929460581"/>
  </r>
  <r>
    <x v="5"/>
    <x v="105"/>
    <x v="2"/>
    <x v="0"/>
    <x v="3"/>
    <x v="1328"/>
    <x v="1"/>
    <x v="7"/>
    <n v="431362569"/>
    <d v="2012-09-08T00:00:00"/>
    <x v="0"/>
    <x v="171"/>
    <n v="8625"/>
    <n v="47.45"/>
    <n v="31.79"/>
    <n v="15.66"/>
    <n v="274188.75"/>
    <n v="135067.5"/>
    <n v="-139121.25"/>
    <n v="2.0300127713920801"/>
    <n v="-1.0300127713920799"/>
  </r>
  <r>
    <x v="0"/>
    <x v="135"/>
    <x v="0"/>
    <x v="1"/>
    <x v="2"/>
    <x v="1329"/>
    <x v="9"/>
    <x v="2"/>
    <n v="710230338"/>
    <d v="2011-11-19T00:00:00"/>
    <x v="0"/>
    <x v="71"/>
    <n v="1795"/>
    <n v="255.28"/>
    <n v="159.41999999999999"/>
    <n v="95.86"/>
    <n v="286158.90000000002"/>
    <n v="172068.7"/>
    <n v="-114090.2"/>
    <n v="1.66305028166076"/>
    <n v="-0.66305028166075497"/>
  </r>
  <r>
    <x v="0"/>
    <x v="119"/>
    <x v="6"/>
    <x v="1"/>
    <x v="1"/>
    <x v="909"/>
    <x v="11"/>
    <x v="1"/>
    <n v="285492455"/>
    <d v="2010-01-03T00:00:00"/>
    <x v="5"/>
    <x v="2"/>
    <n v="2417"/>
    <n v="651.21"/>
    <n v="524.96"/>
    <n v="126.25"/>
    <n v="1268828.32"/>
    <n v="305146.25"/>
    <n v="-963682.07"/>
    <n v="4.1580990099009902"/>
    <n v="-3.1580990099009898"/>
  </r>
  <r>
    <x v="5"/>
    <x v="126"/>
    <x v="0"/>
    <x v="0"/>
    <x v="3"/>
    <x v="114"/>
    <x v="3"/>
    <x v="5"/>
    <n v="616572749"/>
    <d v="2014-12-07T00:00:00"/>
    <x v="5"/>
    <x v="93"/>
    <n v="6433"/>
    <n v="255.28"/>
    <n v="159.41999999999999"/>
    <n v="95.86"/>
    <n v="1025548.86"/>
    <n v="616667.38"/>
    <n v="-408881.48"/>
    <n v="1.66305028166075"/>
    <n v="-0.66305028166075497"/>
  </r>
  <r>
    <x v="0"/>
    <x v="1"/>
    <x v="4"/>
    <x v="1"/>
    <x v="0"/>
    <x v="1330"/>
    <x v="8"/>
    <x v="1"/>
    <n v="983207547"/>
    <d v="2010-07-25T00:00:00"/>
    <x v="5"/>
    <x v="46"/>
    <n v="1817"/>
    <n v="81.73"/>
    <n v="56.67"/>
    <n v="25.06"/>
    <n v="102969.39"/>
    <n v="45534.02"/>
    <n v="-57435.37"/>
    <n v="2.2613727055067798"/>
    <n v="-1.26137270550678"/>
  </r>
  <r>
    <x v="1"/>
    <x v="73"/>
    <x v="2"/>
    <x v="1"/>
    <x v="3"/>
    <x v="810"/>
    <x v="1"/>
    <x v="2"/>
    <n v="735445678"/>
    <d v="2011-07-22T00:00:00"/>
    <x v="6"/>
    <x v="43"/>
    <n v="3574"/>
    <n v="47.45"/>
    <n v="31.79"/>
    <n v="15.66"/>
    <n v="113617.46"/>
    <n v="55968.84"/>
    <n v="-57648.62"/>
    <n v="2.0300127713920801"/>
    <n v="-1.0300127713920799"/>
  </r>
  <r>
    <x v="3"/>
    <x v="15"/>
    <x v="6"/>
    <x v="1"/>
    <x v="0"/>
    <x v="1331"/>
    <x v="9"/>
    <x v="4"/>
    <n v="643648469"/>
    <d v="2016-05-08T00:00:00"/>
    <x v="5"/>
    <x v="2"/>
    <n v="8740"/>
    <n v="651.21"/>
    <n v="524.96"/>
    <n v="126.25"/>
    <n v="4588150.4000000004"/>
    <n v="1103425"/>
    <n v="-3484725.4"/>
    <n v="4.1580990099009902"/>
    <n v="-3.1580990099009898"/>
  </r>
  <r>
    <x v="3"/>
    <x v="151"/>
    <x v="2"/>
    <x v="0"/>
    <x v="2"/>
    <x v="1027"/>
    <x v="1"/>
    <x v="5"/>
    <n v="648489749"/>
    <d v="2014-11-06T00:00:00"/>
    <x v="2"/>
    <x v="244"/>
    <n v="1382"/>
    <n v="47.45"/>
    <n v="31.79"/>
    <n v="15.66"/>
    <n v="43933.78"/>
    <n v="21642.12"/>
    <n v="-22291.66"/>
    <n v="2.0300127713920801"/>
    <n v="-1.0300127713920799"/>
  </r>
  <r>
    <x v="5"/>
    <x v="54"/>
    <x v="4"/>
    <x v="0"/>
    <x v="1"/>
    <x v="1332"/>
    <x v="10"/>
    <x v="1"/>
    <n v="310955846"/>
    <d v="2010-10-02T00:00:00"/>
    <x v="0"/>
    <x v="203"/>
    <n v="7600"/>
    <n v="81.73"/>
    <n v="56.67"/>
    <n v="25.06"/>
    <n v="430692"/>
    <n v="190456"/>
    <n v="-240236"/>
    <n v="2.2613727055067798"/>
    <n v="-1.26137270550678"/>
  </r>
  <r>
    <x v="5"/>
    <x v="166"/>
    <x v="0"/>
    <x v="0"/>
    <x v="1"/>
    <x v="1333"/>
    <x v="8"/>
    <x v="0"/>
    <n v="162345588"/>
    <d v="2013-07-29T00:00:00"/>
    <x v="1"/>
    <x v="179"/>
    <n v="522"/>
    <n v="255.28"/>
    <n v="159.41999999999999"/>
    <n v="95.86"/>
    <n v="83217.240000000005"/>
    <n v="50038.92"/>
    <n v="-33178.32"/>
    <n v="1.66305028166076"/>
    <n v="-0.66305028166075497"/>
  </r>
  <r>
    <x v="1"/>
    <x v="44"/>
    <x v="10"/>
    <x v="1"/>
    <x v="2"/>
    <x v="770"/>
    <x v="5"/>
    <x v="7"/>
    <n v="354270303"/>
    <d v="2012-11-27T00:00:00"/>
    <x v="3"/>
    <x v="13"/>
    <n v="5310"/>
    <n v="154.06"/>
    <n v="90.93"/>
    <n v="63.13"/>
    <n v="482838.3"/>
    <n v="335220.3"/>
    <n v="-147618"/>
    <n v="1.44036115951212"/>
    <n v="-0.44036115951211802"/>
  </r>
  <r>
    <x v="4"/>
    <x v="156"/>
    <x v="0"/>
    <x v="1"/>
    <x v="1"/>
    <x v="1334"/>
    <x v="6"/>
    <x v="4"/>
    <n v="208653819"/>
    <d v="2016-04-15T00:00:00"/>
    <x v="6"/>
    <x v="16"/>
    <n v="4157"/>
    <n v="255.28"/>
    <n v="159.41999999999999"/>
    <n v="95.86"/>
    <n v="662708.93999999994"/>
    <n v="398490.02"/>
    <n v="-264218.92"/>
    <n v="1.66305028166076"/>
    <n v="-0.66305028166075497"/>
  </r>
  <r>
    <x v="2"/>
    <x v="121"/>
    <x v="0"/>
    <x v="0"/>
    <x v="1"/>
    <x v="1058"/>
    <x v="8"/>
    <x v="1"/>
    <n v="467732465"/>
    <d v="2010-07-22T00:00:00"/>
    <x v="2"/>
    <x v="142"/>
    <n v="1285"/>
    <n v="255.28"/>
    <n v="159.41999999999999"/>
    <n v="95.86"/>
    <n v="204854.7"/>
    <n v="123180.1"/>
    <n v="-81674.600000000006"/>
    <n v="1.66305028166076"/>
    <n v="-0.66305028166075497"/>
  </r>
  <r>
    <x v="4"/>
    <x v="173"/>
    <x v="8"/>
    <x v="1"/>
    <x v="0"/>
    <x v="1275"/>
    <x v="10"/>
    <x v="6"/>
    <n v="144055068"/>
    <d v="2017-08-02T00:00:00"/>
    <x v="4"/>
    <x v="92"/>
    <n v="7951"/>
    <n v="421.89"/>
    <n v="364.69"/>
    <n v="57.2"/>
    <n v="2899650.19"/>
    <n v="454797.2"/>
    <n v="-2444852.9900000002"/>
    <n v="6.3756993006993001"/>
    <n v="-5.3756993006993001"/>
  </r>
  <r>
    <x v="5"/>
    <x v="100"/>
    <x v="10"/>
    <x v="0"/>
    <x v="2"/>
    <x v="1335"/>
    <x v="6"/>
    <x v="0"/>
    <n v="570482957"/>
    <d v="2013-03-06T00:00:00"/>
    <x v="4"/>
    <x v="2"/>
    <n v="7439"/>
    <n v="154.06"/>
    <n v="90.93"/>
    <n v="63.13"/>
    <n v="676428.27"/>
    <n v="469624.07"/>
    <n v="-206804.2"/>
    <n v="1.44036115951212"/>
    <n v="-0.44036115951211802"/>
  </r>
  <r>
    <x v="3"/>
    <x v="35"/>
    <x v="11"/>
    <x v="0"/>
    <x v="0"/>
    <x v="550"/>
    <x v="5"/>
    <x v="2"/>
    <n v="450189960"/>
    <d v="2011-11-12T00:00:00"/>
    <x v="0"/>
    <x v="106"/>
    <n v="68"/>
    <n v="668.27"/>
    <n v="502.54"/>
    <n v="165.73"/>
    <n v="34172.720000000001"/>
    <n v="11269.64"/>
    <n v="-22903.08"/>
    <n v="3.0322814215893299"/>
    <n v="-2.0322814215893299"/>
  </r>
  <r>
    <x v="1"/>
    <x v="132"/>
    <x v="3"/>
    <x v="1"/>
    <x v="3"/>
    <x v="306"/>
    <x v="6"/>
    <x v="1"/>
    <n v="806662404"/>
    <d v="2010-07-12T00:00:00"/>
    <x v="1"/>
    <x v="38"/>
    <n v="8186"/>
    <n v="205.7"/>
    <n v="117.11"/>
    <n v="88.59"/>
    <n v="958662.46"/>
    <n v="725197.74"/>
    <n v="-233464.72"/>
    <n v="1.3219324980246101"/>
    <n v="-0.32193249802460799"/>
  </r>
  <r>
    <x v="1"/>
    <x v="55"/>
    <x v="4"/>
    <x v="1"/>
    <x v="1"/>
    <x v="1336"/>
    <x v="9"/>
    <x v="0"/>
    <n v="933699119"/>
    <d v="2013-11-24T00:00:00"/>
    <x v="5"/>
    <x v="16"/>
    <n v="1173"/>
    <n v="81.73"/>
    <n v="56.67"/>
    <n v="25.06"/>
    <n v="66473.91"/>
    <n v="29395.38"/>
    <n v="-37078.53"/>
    <n v="2.2613727055067798"/>
    <n v="-1.26137270550678"/>
  </r>
  <r>
    <x v="5"/>
    <x v="87"/>
    <x v="4"/>
    <x v="1"/>
    <x v="1"/>
    <x v="1157"/>
    <x v="1"/>
    <x v="6"/>
    <n v="645411431"/>
    <d v="2017-12-06T00:00:00"/>
    <x v="4"/>
    <x v="90"/>
    <n v="440"/>
    <n v="81.73"/>
    <n v="56.67"/>
    <n v="25.06"/>
    <n v="24934.799999999999"/>
    <n v="11026.4"/>
    <n v="-13908.4"/>
    <n v="2.2613727055067798"/>
    <n v="-1.26137270550678"/>
  </r>
  <r>
    <x v="1"/>
    <x v="36"/>
    <x v="0"/>
    <x v="1"/>
    <x v="1"/>
    <x v="1337"/>
    <x v="8"/>
    <x v="3"/>
    <n v="726223170"/>
    <d v="2015-07-31T00:00:00"/>
    <x v="6"/>
    <x v="96"/>
    <n v="4429"/>
    <n v="255.28"/>
    <n v="159.41999999999999"/>
    <n v="95.86"/>
    <n v="706071.18"/>
    <n v="424563.94"/>
    <n v="-281507.24"/>
    <n v="1.66305028166076"/>
    <n v="-0.66305028166075497"/>
  </r>
  <r>
    <x v="5"/>
    <x v="183"/>
    <x v="3"/>
    <x v="0"/>
    <x v="3"/>
    <x v="1001"/>
    <x v="5"/>
    <x v="1"/>
    <n v="680870664"/>
    <d v="2010-10-31T00:00:00"/>
    <x v="5"/>
    <x v="30"/>
    <n v="3615"/>
    <n v="205.7"/>
    <n v="117.11"/>
    <n v="88.59"/>
    <n v="423352.65"/>
    <n v="320252.84999999998"/>
    <n v="-103099.8"/>
    <n v="1.3219324980246101"/>
    <n v="-0.32193249802460799"/>
  </r>
  <r>
    <x v="0"/>
    <x v="76"/>
    <x v="8"/>
    <x v="1"/>
    <x v="2"/>
    <x v="14"/>
    <x v="9"/>
    <x v="1"/>
    <n v="984402740"/>
    <d v="2010-12-18T00:00:00"/>
    <x v="0"/>
    <x v="8"/>
    <n v="5501"/>
    <n v="421.89"/>
    <n v="364.69"/>
    <n v="57.2"/>
    <n v="2006159.69"/>
    <n v="314657.2"/>
    <n v="-1691502.49"/>
    <n v="6.3756993006993001"/>
    <n v="-5.3756993006993001"/>
  </r>
  <r>
    <x v="0"/>
    <x v="181"/>
    <x v="6"/>
    <x v="0"/>
    <x v="1"/>
    <x v="63"/>
    <x v="7"/>
    <x v="4"/>
    <n v="832180726"/>
    <d v="2016-09-22T00:00:00"/>
    <x v="2"/>
    <x v="19"/>
    <n v="9625"/>
    <n v="651.21"/>
    <n v="524.96"/>
    <n v="126.25"/>
    <n v="5052740"/>
    <n v="1215156.25"/>
    <n v="-3837583.75"/>
    <n v="4.1580990099009902"/>
    <n v="-3.1580990099009898"/>
  </r>
  <r>
    <x v="3"/>
    <x v="61"/>
    <x v="9"/>
    <x v="0"/>
    <x v="2"/>
    <x v="266"/>
    <x v="1"/>
    <x v="2"/>
    <n v="389878451"/>
    <d v="2011-07-07T00:00:00"/>
    <x v="2"/>
    <x v="10"/>
    <n v="2553"/>
    <n v="9.33"/>
    <n v="6.92"/>
    <n v="2.41"/>
    <n v="17666.759999999998"/>
    <n v="6152.73"/>
    <n v="-11514.03"/>
    <n v="2.87136929460581"/>
    <n v="-1.87136929460581"/>
  </r>
  <r>
    <x v="4"/>
    <x v="56"/>
    <x v="7"/>
    <x v="0"/>
    <x v="0"/>
    <x v="421"/>
    <x v="11"/>
    <x v="6"/>
    <n v="343482244"/>
    <d v="2017-02-18T00:00:00"/>
    <x v="0"/>
    <x v="31"/>
    <n v="2884"/>
    <n v="437.2"/>
    <n v="263.33"/>
    <n v="173.87"/>
    <n v="759443.72"/>
    <n v="501441.08"/>
    <n v="-258002.64"/>
    <n v="1.51452234428021"/>
    <n v="-0.51452234428020904"/>
  </r>
  <r>
    <x v="5"/>
    <x v="54"/>
    <x v="6"/>
    <x v="1"/>
    <x v="0"/>
    <x v="1338"/>
    <x v="0"/>
    <x v="5"/>
    <n v="549290931"/>
    <d v="2015-01-20T00:00:00"/>
    <x v="3"/>
    <x v="65"/>
    <n v="6248"/>
    <n v="651.21"/>
    <n v="524.96"/>
    <n v="126.25"/>
    <n v="3279950.08"/>
    <n v="788810"/>
    <n v="-2491140.08"/>
    <n v="4.1580990099009902"/>
    <n v="-3.1580990099009898"/>
  </r>
  <r>
    <x v="5"/>
    <x v="114"/>
    <x v="2"/>
    <x v="1"/>
    <x v="1"/>
    <x v="744"/>
    <x v="3"/>
    <x v="1"/>
    <n v="483915841"/>
    <d v="2010-09-16T00:00:00"/>
    <x v="2"/>
    <x v="12"/>
    <n v="306"/>
    <n v="47.45"/>
    <n v="31.79"/>
    <n v="15.66"/>
    <n v="9727.74"/>
    <n v="4791.96"/>
    <n v="-4935.78"/>
    <n v="2.0300127713920801"/>
    <n v="-1.0300127713920799"/>
  </r>
  <r>
    <x v="0"/>
    <x v="14"/>
    <x v="11"/>
    <x v="1"/>
    <x v="0"/>
    <x v="1339"/>
    <x v="1"/>
    <x v="5"/>
    <n v="594280803"/>
    <d v="2014-01-21T00:00:00"/>
    <x v="3"/>
    <x v="2"/>
    <n v="9751"/>
    <n v="668.27"/>
    <n v="502.54"/>
    <n v="165.73"/>
    <n v="4900267.54"/>
    <n v="1616033.23"/>
    <n v="-3284234.31"/>
    <n v="3.0322814215893299"/>
    <n v="-2.0322814215893299"/>
  </r>
  <r>
    <x v="5"/>
    <x v="96"/>
    <x v="4"/>
    <x v="0"/>
    <x v="3"/>
    <x v="1340"/>
    <x v="2"/>
    <x v="0"/>
    <n v="947622144"/>
    <d v="2013-09-24T00:00:00"/>
    <x v="3"/>
    <x v="188"/>
    <n v="1305"/>
    <n v="81.73"/>
    <n v="56.67"/>
    <n v="25.06"/>
    <n v="73954.350000000006"/>
    <n v="32703.3"/>
    <n v="-41251.050000000003"/>
    <n v="2.2613727055067798"/>
    <n v="-1.26137270550678"/>
  </r>
  <r>
    <x v="0"/>
    <x v="19"/>
    <x v="11"/>
    <x v="0"/>
    <x v="0"/>
    <x v="180"/>
    <x v="2"/>
    <x v="1"/>
    <n v="781488692"/>
    <d v="2010-03-05T00:00:00"/>
    <x v="6"/>
    <x v="2"/>
    <n v="8725"/>
    <n v="668.27"/>
    <n v="502.54"/>
    <n v="165.73"/>
    <n v="4384661.5"/>
    <n v="1445994.25"/>
    <n v="-2938667.25"/>
    <n v="3.0322814215893299"/>
    <n v="-2.0322814215893299"/>
  </r>
  <r>
    <x v="0"/>
    <x v="134"/>
    <x v="10"/>
    <x v="1"/>
    <x v="1"/>
    <x v="1341"/>
    <x v="9"/>
    <x v="0"/>
    <n v="753741776"/>
    <d v="2013-07-28T00:00:00"/>
    <x v="5"/>
    <x v="2"/>
    <n v="7796"/>
    <n v="154.06"/>
    <n v="90.93"/>
    <n v="63.13"/>
    <n v="708890.28"/>
    <n v="492161.48"/>
    <n v="-216728.8"/>
    <n v="1.44036115951212"/>
    <n v="-0.44036115951211802"/>
  </r>
  <r>
    <x v="1"/>
    <x v="2"/>
    <x v="8"/>
    <x v="0"/>
    <x v="0"/>
    <x v="1342"/>
    <x v="7"/>
    <x v="3"/>
    <n v="692555224"/>
    <d v="2015-01-02T00:00:00"/>
    <x v="6"/>
    <x v="2"/>
    <n v="1336"/>
    <n v="421.89"/>
    <n v="364.69"/>
    <n v="57.2"/>
    <n v="487225.84"/>
    <n v="76419.199999999997"/>
    <n v="-410806.64"/>
    <n v="6.3756993006993001"/>
    <n v="-5.3756993006993001"/>
  </r>
  <r>
    <x v="0"/>
    <x v="72"/>
    <x v="4"/>
    <x v="0"/>
    <x v="0"/>
    <x v="702"/>
    <x v="10"/>
    <x v="3"/>
    <n v="946415364"/>
    <d v="2015-01-30T00:00:00"/>
    <x v="6"/>
    <x v="41"/>
    <n v="4193"/>
    <n v="81.73"/>
    <n v="56.67"/>
    <n v="25.06"/>
    <n v="237617.31"/>
    <n v="105076.58"/>
    <n v="-132540.73000000001"/>
    <n v="2.2613727055067798"/>
    <n v="-1.26137270550678"/>
  </r>
  <r>
    <x v="1"/>
    <x v="22"/>
    <x v="10"/>
    <x v="0"/>
    <x v="2"/>
    <x v="577"/>
    <x v="11"/>
    <x v="2"/>
    <n v="134121024"/>
    <d v="2011-08-04T00:00:00"/>
    <x v="2"/>
    <x v="226"/>
    <n v="8246"/>
    <n v="154.06"/>
    <n v="90.93"/>
    <n v="63.13"/>
    <n v="749808.78"/>
    <n v="520569.98"/>
    <n v="-229238.8"/>
    <n v="1.44036115951212"/>
    <n v="-0.44036115951211802"/>
  </r>
  <r>
    <x v="0"/>
    <x v="25"/>
    <x v="2"/>
    <x v="0"/>
    <x v="1"/>
    <x v="482"/>
    <x v="11"/>
    <x v="6"/>
    <n v="994783532"/>
    <d v="2017-12-03T00:00:00"/>
    <x v="5"/>
    <x v="127"/>
    <n v="7408"/>
    <n v="47.45"/>
    <n v="31.79"/>
    <n v="15.66"/>
    <n v="235500.32"/>
    <n v="116009.28"/>
    <n v="-119491.04"/>
    <n v="2.0300127713920801"/>
    <n v="-1.0300127713920799"/>
  </r>
  <r>
    <x v="0"/>
    <x v="135"/>
    <x v="2"/>
    <x v="0"/>
    <x v="0"/>
    <x v="844"/>
    <x v="7"/>
    <x v="0"/>
    <n v="937826716"/>
    <d v="2013-11-10T00:00:00"/>
    <x v="5"/>
    <x v="46"/>
    <n v="2621"/>
    <n v="47.45"/>
    <n v="31.79"/>
    <n v="15.66"/>
    <n v="83321.59"/>
    <n v="41044.86"/>
    <n v="-42276.73"/>
    <n v="2.0300127713920801"/>
    <n v="-1.0300127713920799"/>
  </r>
  <r>
    <x v="5"/>
    <x v="34"/>
    <x v="6"/>
    <x v="0"/>
    <x v="0"/>
    <x v="747"/>
    <x v="10"/>
    <x v="0"/>
    <n v="592986905"/>
    <d v="2013-03-13T00:00:00"/>
    <x v="4"/>
    <x v="46"/>
    <n v="6858"/>
    <n v="651.21"/>
    <n v="524.96"/>
    <n v="126.25"/>
    <n v="3600175.68"/>
    <n v="865822.5"/>
    <n v="-2734353.18"/>
    <n v="4.1580990099009902"/>
    <n v="-3.1580990099009898"/>
  </r>
  <r>
    <x v="1"/>
    <x v="22"/>
    <x v="5"/>
    <x v="1"/>
    <x v="1"/>
    <x v="895"/>
    <x v="0"/>
    <x v="4"/>
    <n v="660312926"/>
    <d v="2017-05-01T00:00:00"/>
    <x v="1"/>
    <x v="195"/>
    <n v="123"/>
    <n v="109.28"/>
    <n v="35.840000000000003"/>
    <n v="73.44"/>
    <n v="4408.32"/>
    <n v="9033.1200000000008"/>
    <n v="4624.8"/>
    <n v="0.48801742919390001"/>
    <n v="0.51198257080609999"/>
  </r>
  <r>
    <x v="2"/>
    <x v="90"/>
    <x v="2"/>
    <x v="0"/>
    <x v="3"/>
    <x v="724"/>
    <x v="4"/>
    <x v="0"/>
    <n v="560166108"/>
    <d v="2013-05-03T00:00:00"/>
    <x v="6"/>
    <x v="20"/>
    <n v="4454"/>
    <n v="47.45"/>
    <n v="31.79"/>
    <n v="15.66"/>
    <n v="141592.66"/>
    <n v="69749.64"/>
    <n v="-71843.02"/>
    <n v="2.0300127713920801"/>
    <n v="-1.0300127713920799"/>
  </r>
  <r>
    <x v="4"/>
    <x v="115"/>
    <x v="3"/>
    <x v="1"/>
    <x v="2"/>
    <x v="1343"/>
    <x v="0"/>
    <x v="4"/>
    <n v="683220279"/>
    <d v="2017-06-01T00:00:00"/>
    <x v="2"/>
    <x v="108"/>
    <n v="8918"/>
    <n v="205.7"/>
    <n v="117.11"/>
    <n v="88.59"/>
    <n v="1044386.98"/>
    <n v="790045.62"/>
    <n v="-254341.36"/>
    <n v="1.3219324980246101"/>
    <n v="-0.32193249802460799"/>
  </r>
  <r>
    <x v="1"/>
    <x v="64"/>
    <x v="7"/>
    <x v="0"/>
    <x v="1"/>
    <x v="1242"/>
    <x v="3"/>
    <x v="5"/>
    <n v="140461766"/>
    <d v="2014-07-20T00:00:00"/>
    <x v="5"/>
    <x v="2"/>
    <n v="4613"/>
    <n v="437.2"/>
    <n v="263.33"/>
    <n v="173.87"/>
    <n v="1214741.29"/>
    <n v="802062.31"/>
    <n v="-412678.98"/>
    <n v="1.51452234428021"/>
    <n v="-0.51452234428020904"/>
  </r>
  <r>
    <x v="2"/>
    <x v="38"/>
    <x v="0"/>
    <x v="0"/>
    <x v="0"/>
    <x v="1344"/>
    <x v="5"/>
    <x v="2"/>
    <n v="813189399"/>
    <d v="2011-11-22T00:00:00"/>
    <x v="3"/>
    <x v="61"/>
    <n v="9669"/>
    <n v="255.28"/>
    <n v="159.41999999999999"/>
    <n v="95.86"/>
    <n v="1541431.98"/>
    <n v="926870.34"/>
    <n v="-614561.64"/>
    <n v="1.66305028166076"/>
    <n v="-0.66305028166075497"/>
  </r>
  <r>
    <x v="0"/>
    <x v="119"/>
    <x v="8"/>
    <x v="0"/>
    <x v="0"/>
    <x v="1109"/>
    <x v="10"/>
    <x v="4"/>
    <n v="603014504"/>
    <d v="2016-11-02T00:00:00"/>
    <x v="4"/>
    <x v="139"/>
    <n v="4247"/>
    <n v="421.89"/>
    <n v="364.69"/>
    <n v="57.2"/>
    <n v="1548838.43"/>
    <n v="242928.4"/>
    <n v="-1305910.03"/>
    <n v="6.3756993006993001"/>
    <n v="-5.3756993006993001"/>
  </r>
  <r>
    <x v="5"/>
    <x v="39"/>
    <x v="10"/>
    <x v="0"/>
    <x v="3"/>
    <x v="1141"/>
    <x v="0"/>
    <x v="4"/>
    <n v="181860911"/>
    <d v="2016-07-15T00:00:00"/>
    <x v="6"/>
    <x v="2"/>
    <n v="5540"/>
    <n v="154.06"/>
    <n v="90.93"/>
    <n v="63.13"/>
    <n v="503752.2"/>
    <n v="349740.2"/>
    <n v="-154012"/>
    <n v="1.44036115951212"/>
    <n v="-0.44036115951211802"/>
  </r>
  <r>
    <x v="1"/>
    <x v="64"/>
    <x v="3"/>
    <x v="1"/>
    <x v="1"/>
    <x v="1345"/>
    <x v="11"/>
    <x v="2"/>
    <n v="741964948"/>
    <d v="2011-02-26T00:00:00"/>
    <x v="0"/>
    <x v="159"/>
    <n v="2771"/>
    <n v="205.7"/>
    <n v="117.11"/>
    <n v="88.59"/>
    <n v="324511.81"/>
    <n v="245482.89"/>
    <n v="-79028.92"/>
    <n v="1.3219324980246101"/>
    <n v="-0.32193249802460799"/>
  </r>
  <r>
    <x v="5"/>
    <x v="78"/>
    <x v="8"/>
    <x v="0"/>
    <x v="3"/>
    <x v="1346"/>
    <x v="3"/>
    <x v="1"/>
    <n v="845875442"/>
    <d v="2010-03-17T00:00:00"/>
    <x v="4"/>
    <x v="2"/>
    <n v="2195"/>
    <n v="421.89"/>
    <n v="364.69"/>
    <n v="57.2"/>
    <n v="800494.55"/>
    <n v="125554"/>
    <n v="-674940.55"/>
    <n v="6.3756993006993001"/>
    <n v="-5.3756993006993001"/>
  </r>
  <r>
    <x v="1"/>
    <x v="44"/>
    <x v="1"/>
    <x v="1"/>
    <x v="1"/>
    <x v="1347"/>
    <x v="2"/>
    <x v="6"/>
    <n v="476453721"/>
    <d v="2017-10-08T00:00:00"/>
    <x v="5"/>
    <x v="188"/>
    <n v="2099"/>
    <n v="152.58000000000001"/>
    <n v="97.44"/>
    <n v="55.14"/>
    <n v="204526.56"/>
    <n v="115738.86"/>
    <n v="-88787.7"/>
    <n v="1.76713819368879"/>
    <n v="-0.76713819368879199"/>
  </r>
  <r>
    <x v="3"/>
    <x v="50"/>
    <x v="1"/>
    <x v="0"/>
    <x v="3"/>
    <x v="1229"/>
    <x v="3"/>
    <x v="2"/>
    <n v="586873614"/>
    <d v="2011-08-29T00:00:00"/>
    <x v="1"/>
    <x v="57"/>
    <n v="7799"/>
    <n v="152.58000000000001"/>
    <n v="97.44"/>
    <n v="55.14"/>
    <n v="759934.56"/>
    <n v="430036.86"/>
    <n v="-329897.7"/>
    <n v="1.76713819368879"/>
    <n v="-0.76713819368879199"/>
  </r>
  <r>
    <x v="2"/>
    <x v="12"/>
    <x v="8"/>
    <x v="0"/>
    <x v="2"/>
    <x v="157"/>
    <x v="6"/>
    <x v="6"/>
    <n v="850621449"/>
    <d v="2017-02-05T00:00:00"/>
    <x v="5"/>
    <x v="2"/>
    <n v="6644"/>
    <n v="421.89"/>
    <n v="364.69"/>
    <n v="57.2"/>
    <n v="2423000.36"/>
    <n v="380036.8"/>
    <n v="-2042963.56"/>
    <n v="6.3756993006993001"/>
    <n v="-5.3756993006993001"/>
  </r>
  <r>
    <x v="1"/>
    <x v="43"/>
    <x v="9"/>
    <x v="0"/>
    <x v="0"/>
    <x v="1348"/>
    <x v="6"/>
    <x v="2"/>
    <n v="111496055"/>
    <d v="2011-04-06T00:00:00"/>
    <x v="4"/>
    <x v="2"/>
    <n v="3015"/>
    <n v="9.33"/>
    <n v="6.92"/>
    <n v="2.41"/>
    <n v="20863.8"/>
    <n v="7266.15"/>
    <n v="-13597.65"/>
    <n v="2.87136929460581"/>
    <n v="-1.87136929460581"/>
  </r>
  <r>
    <x v="2"/>
    <x v="164"/>
    <x v="10"/>
    <x v="1"/>
    <x v="2"/>
    <x v="1349"/>
    <x v="9"/>
    <x v="4"/>
    <n v="433608758"/>
    <d v="2016-12-21T00:00:00"/>
    <x v="4"/>
    <x v="65"/>
    <n v="3322"/>
    <n v="154.06"/>
    <n v="90.93"/>
    <n v="63.13"/>
    <n v="302069.46000000002"/>
    <n v="209717.86"/>
    <n v="-92351.6"/>
    <n v="1.44036115951212"/>
    <n v="-0.44036115951211802"/>
  </r>
  <r>
    <x v="2"/>
    <x v="121"/>
    <x v="5"/>
    <x v="0"/>
    <x v="3"/>
    <x v="207"/>
    <x v="7"/>
    <x v="4"/>
    <n v="351383388"/>
    <d v="2016-10-30T00:00:00"/>
    <x v="5"/>
    <x v="44"/>
    <n v="1008"/>
    <n v="109.28"/>
    <n v="35.840000000000003"/>
    <n v="73.44"/>
    <n v="36126.720000000001"/>
    <n v="74027.520000000004"/>
    <n v="37900.800000000003"/>
    <n v="0.48801742919390001"/>
    <n v="0.51198257080609999"/>
  </r>
  <r>
    <x v="0"/>
    <x v="172"/>
    <x v="8"/>
    <x v="1"/>
    <x v="3"/>
    <x v="411"/>
    <x v="4"/>
    <x v="6"/>
    <n v="719556272"/>
    <d v="2017-01-04T00:00:00"/>
    <x v="4"/>
    <x v="2"/>
    <n v="1546"/>
    <n v="421.89"/>
    <n v="364.69"/>
    <n v="57.2"/>
    <n v="563810.74"/>
    <n v="88431.2"/>
    <n v="-475379.54"/>
    <n v="6.3756993006993001"/>
    <n v="-5.3756993006993001"/>
  </r>
  <r>
    <x v="0"/>
    <x v="119"/>
    <x v="11"/>
    <x v="1"/>
    <x v="2"/>
    <x v="906"/>
    <x v="2"/>
    <x v="5"/>
    <n v="663176238"/>
    <d v="2014-07-26T00:00:00"/>
    <x v="0"/>
    <x v="41"/>
    <n v="7441"/>
    <n v="668.27"/>
    <n v="502.54"/>
    <n v="165.73"/>
    <n v="3739400.14"/>
    <n v="1233196.93"/>
    <n v="-2506203.21"/>
    <n v="3.0322814215893299"/>
    <n v="-2.0322814215893299"/>
  </r>
  <r>
    <x v="5"/>
    <x v="105"/>
    <x v="0"/>
    <x v="1"/>
    <x v="0"/>
    <x v="1350"/>
    <x v="8"/>
    <x v="0"/>
    <n v="727604615"/>
    <d v="2013-07-07T00:00:00"/>
    <x v="5"/>
    <x v="69"/>
    <n v="3229"/>
    <n v="255.28"/>
    <n v="159.41999999999999"/>
    <n v="95.86"/>
    <n v="514767.18"/>
    <n v="309531.94"/>
    <n v="-205235.24"/>
    <n v="1.66305028166075"/>
    <n v="-0.66305028166075497"/>
  </r>
  <r>
    <x v="1"/>
    <x v="159"/>
    <x v="10"/>
    <x v="0"/>
    <x v="2"/>
    <x v="516"/>
    <x v="0"/>
    <x v="3"/>
    <n v="628515231"/>
    <d v="2016-01-02T00:00:00"/>
    <x v="0"/>
    <x v="86"/>
    <n v="479"/>
    <n v="154.06"/>
    <n v="90.93"/>
    <n v="63.13"/>
    <n v="43555.47"/>
    <n v="30239.27"/>
    <n v="-13316.2"/>
    <n v="1.44036115951212"/>
    <n v="-0.44036115951211802"/>
  </r>
  <r>
    <x v="1"/>
    <x v="159"/>
    <x v="6"/>
    <x v="1"/>
    <x v="0"/>
    <x v="1023"/>
    <x v="11"/>
    <x v="1"/>
    <n v="601894414"/>
    <d v="2010-03-19T00:00:00"/>
    <x v="6"/>
    <x v="13"/>
    <n v="2787"/>
    <n v="651.21"/>
    <n v="524.96"/>
    <n v="126.25"/>
    <n v="1463063.52"/>
    <n v="351858.75"/>
    <n v="-1111204.77"/>
    <n v="4.1580990099009902"/>
    <n v="-3.1580990099009898"/>
  </r>
  <r>
    <x v="1"/>
    <x v="7"/>
    <x v="1"/>
    <x v="1"/>
    <x v="2"/>
    <x v="1351"/>
    <x v="2"/>
    <x v="2"/>
    <n v="954040992"/>
    <d v="2011-08-27T00:00:00"/>
    <x v="0"/>
    <x v="13"/>
    <n v="785"/>
    <n v="152.58000000000001"/>
    <n v="97.44"/>
    <n v="55.14"/>
    <n v="76490.399999999994"/>
    <n v="43284.9"/>
    <n v="-33205.5"/>
    <n v="1.76713819368879"/>
    <n v="-0.76713819368879199"/>
  </r>
  <r>
    <x v="3"/>
    <x v="24"/>
    <x v="7"/>
    <x v="1"/>
    <x v="0"/>
    <x v="589"/>
    <x v="0"/>
    <x v="0"/>
    <n v="711566293"/>
    <d v="2013-12-26T00:00:00"/>
    <x v="2"/>
    <x v="71"/>
    <n v="7133"/>
    <n v="437.2"/>
    <n v="263.33"/>
    <n v="173.87"/>
    <n v="1878332.89"/>
    <n v="1240214.71"/>
    <n v="-638118.18000000005"/>
    <n v="1.51452234428021"/>
    <n v="-0.51452234428020904"/>
  </r>
  <r>
    <x v="4"/>
    <x v="23"/>
    <x v="2"/>
    <x v="1"/>
    <x v="0"/>
    <x v="474"/>
    <x v="4"/>
    <x v="4"/>
    <n v="771394145"/>
    <d v="2016-04-22T00:00:00"/>
    <x v="6"/>
    <x v="9"/>
    <n v="1524"/>
    <n v="47.45"/>
    <n v="31.79"/>
    <n v="15.66"/>
    <n v="48447.96"/>
    <n v="23865.84"/>
    <n v="-24582.12"/>
    <n v="2.0300127713920801"/>
    <n v="-1.0300127713920799"/>
  </r>
  <r>
    <x v="3"/>
    <x v="163"/>
    <x v="10"/>
    <x v="1"/>
    <x v="0"/>
    <x v="1352"/>
    <x v="2"/>
    <x v="1"/>
    <n v="750760877"/>
    <d v="2010-07-09T00:00:00"/>
    <x v="6"/>
    <x v="2"/>
    <n v="5682"/>
    <n v="154.06"/>
    <n v="90.93"/>
    <n v="63.13"/>
    <n v="516664.26"/>
    <n v="358704.66"/>
    <n v="-157959.6"/>
    <n v="1.44036115951212"/>
    <n v="-0.44036115951211802"/>
  </r>
  <r>
    <x v="5"/>
    <x v="88"/>
    <x v="0"/>
    <x v="1"/>
    <x v="2"/>
    <x v="1326"/>
    <x v="4"/>
    <x v="4"/>
    <n v="337215316"/>
    <d v="2016-11-11T00:00:00"/>
    <x v="6"/>
    <x v="199"/>
    <n v="8360"/>
    <n v="255.28"/>
    <n v="159.41999999999999"/>
    <n v="95.86"/>
    <n v="1332751.2"/>
    <n v="801389.6"/>
    <n v="-531361.6"/>
    <n v="1.66305028166076"/>
    <n v="-0.66305028166075497"/>
  </r>
  <r>
    <x v="0"/>
    <x v="134"/>
    <x v="0"/>
    <x v="1"/>
    <x v="2"/>
    <x v="570"/>
    <x v="1"/>
    <x v="1"/>
    <n v="638618791"/>
    <d v="2010-05-25T00:00:00"/>
    <x v="3"/>
    <x v="95"/>
    <n v="347"/>
    <n v="255.28"/>
    <n v="159.41999999999999"/>
    <n v="95.86"/>
    <n v="55318.74"/>
    <n v="33263.42"/>
    <n v="-22055.32"/>
    <n v="1.66305028166076"/>
    <n v="-0.66305028166075497"/>
  </r>
  <r>
    <x v="4"/>
    <x v="156"/>
    <x v="8"/>
    <x v="0"/>
    <x v="2"/>
    <x v="1353"/>
    <x v="5"/>
    <x v="4"/>
    <n v="133145129"/>
    <d v="2016-10-19T00:00:00"/>
    <x v="4"/>
    <x v="71"/>
    <n v="9457"/>
    <n v="421.89"/>
    <n v="364.69"/>
    <n v="57.2"/>
    <n v="3448873.33"/>
    <n v="540940.4"/>
    <n v="-2907932.93"/>
    <n v="6.3756993006993001"/>
    <n v="-5.3756993006993001"/>
  </r>
  <r>
    <x v="2"/>
    <x v="141"/>
    <x v="11"/>
    <x v="1"/>
    <x v="1"/>
    <x v="1354"/>
    <x v="11"/>
    <x v="1"/>
    <n v="519280660"/>
    <d v="2010-06-04T00:00:00"/>
    <x v="6"/>
    <x v="27"/>
    <n v="5542"/>
    <n v="668.27"/>
    <n v="502.54"/>
    <n v="165.73"/>
    <n v="2785076.68"/>
    <n v="918475.66"/>
    <n v="-1866601.02"/>
    <n v="3.0322814215893299"/>
    <n v="-2.0322814215893299"/>
  </r>
  <r>
    <x v="1"/>
    <x v="2"/>
    <x v="6"/>
    <x v="0"/>
    <x v="0"/>
    <x v="1226"/>
    <x v="7"/>
    <x v="5"/>
    <n v="865824210"/>
    <d v="2014-05-14T00:00:00"/>
    <x v="4"/>
    <x v="2"/>
    <n v="5479"/>
    <n v="651.21"/>
    <n v="524.96"/>
    <n v="126.25"/>
    <n v="2876255.84"/>
    <n v="691723.75"/>
    <n v="-2184532.09"/>
    <n v="4.1580990099009902"/>
    <n v="-3.1580990099009898"/>
  </r>
  <r>
    <x v="1"/>
    <x v="43"/>
    <x v="5"/>
    <x v="1"/>
    <x v="0"/>
    <x v="834"/>
    <x v="7"/>
    <x v="4"/>
    <n v="761887109"/>
    <d v="2016-10-14T00:00:00"/>
    <x v="6"/>
    <x v="45"/>
    <n v="8181"/>
    <n v="109.28"/>
    <n v="35.840000000000003"/>
    <n v="73.44"/>
    <n v="293207.03999999998"/>
    <n v="600812.64"/>
    <n v="307605.59999999998"/>
    <n v="0.48801742919390001"/>
    <n v="0.51198257080609999"/>
  </r>
  <r>
    <x v="5"/>
    <x v="166"/>
    <x v="8"/>
    <x v="1"/>
    <x v="0"/>
    <x v="1355"/>
    <x v="8"/>
    <x v="4"/>
    <n v="766893184"/>
    <d v="2017-10-01T00:00:00"/>
    <x v="5"/>
    <x v="245"/>
    <n v="9590"/>
    <n v="421.89"/>
    <n v="364.69"/>
    <n v="57.2"/>
    <n v="3497377.1"/>
    <n v="548548"/>
    <n v="-2948829.1"/>
    <n v="6.3756993006993001"/>
    <n v="-5.3756993006993001"/>
  </r>
  <r>
    <x v="1"/>
    <x v="178"/>
    <x v="6"/>
    <x v="0"/>
    <x v="2"/>
    <x v="1356"/>
    <x v="7"/>
    <x v="3"/>
    <n v="160578763"/>
    <d v="2015-10-30T00:00:00"/>
    <x v="6"/>
    <x v="3"/>
    <n v="7679"/>
    <n v="651.21"/>
    <n v="524.96"/>
    <n v="126.25"/>
    <n v="4031167.84"/>
    <n v="969473.75"/>
    <n v="-3061694.09"/>
    <n v="4.1580990099009902"/>
    <n v="-3.1580990099009898"/>
  </r>
  <r>
    <x v="1"/>
    <x v="67"/>
    <x v="10"/>
    <x v="1"/>
    <x v="0"/>
    <x v="1357"/>
    <x v="3"/>
    <x v="2"/>
    <n v="992992675"/>
    <d v="2011-09-03T00:00:00"/>
    <x v="0"/>
    <x v="69"/>
    <n v="7454"/>
    <n v="154.06"/>
    <n v="90.93"/>
    <n v="63.13"/>
    <n v="677792.22"/>
    <n v="470571.02"/>
    <n v="-207221.2"/>
    <n v="1.44036115951212"/>
    <n v="-0.44036115951211802"/>
  </r>
  <r>
    <x v="5"/>
    <x v="62"/>
    <x v="11"/>
    <x v="0"/>
    <x v="0"/>
    <x v="1358"/>
    <x v="6"/>
    <x v="6"/>
    <n v="434496247"/>
    <d v="2017-10-08T00:00:00"/>
    <x v="5"/>
    <x v="141"/>
    <n v="5950"/>
    <n v="668.27"/>
    <n v="502.54"/>
    <n v="165.73"/>
    <n v="2990113"/>
    <n v="986093.5"/>
    <n v="-2004019.5"/>
    <n v="3.0322814215893299"/>
    <n v="-2.0322814215893299"/>
  </r>
  <r>
    <x v="5"/>
    <x v="174"/>
    <x v="3"/>
    <x v="0"/>
    <x v="2"/>
    <x v="1274"/>
    <x v="0"/>
    <x v="3"/>
    <n v="225763309"/>
    <d v="2016-06-01T00:00:00"/>
    <x v="4"/>
    <x v="116"/>
    <n v="7235"/>
    <n v="205.7"/>
    <n v="117.11"/>
    <n v="88.59"/>
    <n v="847290.85"/>
    <n v="640948.65"/>
    <n v="-206342.2"/>
    <n v="1.3219324980246101"/>
    <n v="-0.32193249802460799"/>
  </r>
  <r>
    <x v="5"/>
    <x v="78"/>
    <x v="0"/>
    <x v="1"/>
    <x v="1"/>
    <x v="452"/>
    <x v="9"/>
    <x v="2"/>
    <n v="827780187"/>
    <d v="2011-07-22T00:00:00"/>
    <x v="6"/>
    <x v="2"/>
    <n v="7407"/>
    <n v="255.28"/>
    <n v="159.41999999999999"/>
    <n v="95.86"/>
    <n v="1180823.94"/>
    <n v="710035.02"/>
    <n v="-470788.92"/>
    <n v="1.66305028166076"/>
    <n v="-0.66305028166075497"/>
  </r>
  <r>
    <x v="0"/>
    <x v="76"/>
    <x v="1"/>
    <x v="0"/>
    <x v="1"/>
    <x v="627"/>
    <x v="3"/>
    <x v="5"/>
    <n v="971845710"/>
    <d v="2014-03-15T00:00:00"/>
    <x v="0"/>
    <x v="2"/>
    <n v="9597"/>
    <n v="152.58000000000001"/>
    <n v="97.44"/>
    <n v="55.14"/>
    <n v="935131.68"/>
    <n v="529178.57999999996"/>
    <n v="-405953.1"/>
    <n v="1.76713819368879"/>
    <n v="-0.76713819368879099"/>
  </r>
  <r>
    <x v="6"/>
    <x v="171"/>
    <x v="2"/>
    <x v="0"/>
    <x v="2"/>
    <x v="307"/>
    <x v="9"/>
    <x v="2"/>
    <n v="809571206"/>
    <d v="2012-11-01T00:00:00"/>
    <x v="2"/>
    <x v="246"/>
    <n v="8965"/>
    <n v="47.45"/>
    <n v="31.79"/>
    <n v="15.66"/>
    <n v="284997.34999999998"/>
    <n v="140391.9"/>
    <n v="-144605.45000000001"/>
    <n v="2.0300127713920801"/>
    <n v="-1.0300127713920799"/>
  </r>
  <r>
    <x v="0"/>
    <x v="118"/>
    <x v="6"/>
    <x v="0"/>
    <x v="3"/>
    <x v="1019"/>
    <x v="11"/>
    <x v="0"/>
    <n v="562880504"/>
    <d v="2013-03-19T00:00:00"/>
    <x v="3"/>
    <x v="12"/>
    <n v="7704"/>
    <n v="651.21"/>
    <n v="524.96"/>
    <n v="126.25"/>
    <n v="4044291.84"/>
    <n v="972630"/>
    <n v="-3071661.84"/>
    <n v="4.1580990099009902"/>
    <n v="-3.1580990099009898"/>
  </r>
  <r>
    <x v="5"/>
    <x v="87"/>
    <x v="8"/>
    <x v="1"/>
    <x v="3"/>
    <x v="635"/>
    <x v="8"/>
    <x v="2"/>
    <n v="974009931"/>
    <d v="2012-01-13T00:00:00"/>
    <x v="6"/>
    <x v="21"/>
    <n v="38"/>
    <n v="421.89"/>
    <n v="364.69"/>
    <n v="57.2"/>
    <n v="13858.22"/>
    <n v="2173.6"/>
    <n v="-11684.62"/>
    <n v="6.3756993006993001"/>
    <n v="-5.3756993006993001"/>
  </r>
  <r>
    <x v="2"/>
    <x v="144"/>
    <x v="9"/>
    <x v="1"/>
    <x v="1"/>
    <x v="1359"/>
    <x v="6"/>
    <x v="5"/>
    <n v="155508315"/>
    <d v="2014-11-17T00:00:00"/>
    <x v="1"/>
    <x v="167"/>
    <n v="7221"/>
    <n v="9.33"/>
    <n v="6.92"/>
    <n v="2.41"/>
    <n v="49969.32"/>
    <n v="17402.61"/>
    <n v="-32566.71"/>
    <n v="2.87136929460581"/>
    <n v="-1.87136929460581"/>
  </r>
  <r>
    <x v="5"/>
    <x v="100"/>
    <x v="11"/>
    <x v="0"/>
    <x v="0"/>
    <x v="548"/>
    <x v="3"/>
    <x v="5"/>
    <n v="340236985"/>
    <d v="2014-05-13T00:00:00"/>
    <x v="3"/>
    <x v="2"/>
    <n v="2540"/>
    <n v="668.27"/>
    <n v="502.54"/>
    <n v="165.73"/>
    <n v="1276451.6000000001"/>
    <n v="420954.2"/>
    <n v="-855497.4"/>
    <n v="3.0322814215893299"/>
    <n v="-2.0322814215893299"/>
  </r>
  <r>
    <x v="1"/>
    <x v="159"/>
    <x v="5"/>
    <x v="0"/>
    <x v="0"/>
    <x v="1360"/>
    <x v="7"/>
    <x v="3"/>
    <n v="231369769"/>
    <d v="2015-05-16T00:00:00"/>
    <x v="0"/>
    <x v="2"/>
    <n v="6311"/>
    <n v="109.28"/>
    <n v="35.840000000000003"/>
    <n v="73.44"/>
    <n v="226186.23999999999"/>
    <n v="463479.84"/>
    <n v="237293.6"/>
    <n v="0.48801742919390001"/>
    <n v="0.51198257080609999"/>
  </r>
  <r>
    <x v="1"/>
    <x v="116"/>
    <x v="7"/>
    <x v="0"/>
    <x v="0"/>
    <x v="474"/>
    <x v="4"/>
    <x v="4"/>
    <n v="852392995"/>
    <d v="2016-04-19T00:00:00"/>
    <x v="3"/>
    <x v="65"/>
    <n v="884"/>
    <n v="437.2"/>
    <n v="263.33"/>
    <n v="173.87"/>
    <n v="232783.72"/>
    <n v="153701.07999999999"/>
    <n v="-79082.64"/>
    <n v="1.51452234428021"/>
    <n v="-0.51452234428020904"/>
  </r>
  <r>
    <x v="1"/>
    <x v="139"/>
    <x v="1"/>
    <x v="1"/>
    <x v="0"/>
    <x v="1361"/>
    <x v="8"/>
    <x v="7"/>
    <n v="597105491"/>
    <d v="2012-10-20T00:00:00"/>
    <x v="0"/>
    <x v="134"/>
    <n v="5639"/>
    <n v="152.58000000000001"/>
    <n v="97.44"/>
    <n v="55.14"/>
    <n v="549464.16"/>
    <n v="310934.46000000002"/>
    <n v="-238529.7"/>
    <n v="1.76713819368879"/>
    <n v="-0.76713819368879199"/>
  </r>
  <r>
    <x v="3"/>
    <x v="106"/>
    <x v="9"/>
    <x v="1"/>
    <x v="2"/>
    <x v="1362"/>
    <x v="2"/>
    <x v="4"/>
    <n v="179618585"/>
    <d v="2016-08-20T00:00:00"/>
    <x v="0"/>
    <x v="126"/>
    <n v="1986"/>
    <n v="9.33"/>
    <n v="6.92"/>
    <n v="2.41"/>
    <n v="13743.12"/>
    <n v="4786.26"/>
    <n v="-8956.86"/>
    <n v="2.87136929460581"/>
    <n v="-1.87136929460581"/>
  </r>
  <r>
    <x v="5"/>
    <x v="70"/>
    <x v="9"/>
    <x v="1"/>
    <x v="3"/>
    <x v="1363"/>
    <x v="6"/>
    <x v="5"/>
    <n v="384356105"/>
    <d v="2014-05-14T00:00:00"/>
    <x v="4"/>
    <x v="146"/>
    <n v="8368"/>
    <n v="9.33"/>
    <n v="6.92"/>
    <n v="2.41"/>
    <n v="57906.559999999998"/>
    <n v="20166.88"/>
    <n v="-37739.68"/>
    <n v="2.87136929460581"/>
    <n v="-1.87136929460581"/>
  </r>
  <r>
    <x v="1"/>
    <x v="152"/>
    <x v="9"/>
    <x v="1"/>
    <x v="2"/>
    <x v="1364"/>
    <x v="6"/>
    <x v="4"/>
    <n v="716054379"/>
    <d v="2016-03-26T00:00:00"/>
    <x v="0"/>
    <x v="2"/>
    <n v="5258"/>
    <n v="9.33"/>
    <n v="6.92"/>
    <n v="2.41"/>
    <n v="36385.360000000001"/>
    <n v="12671.78"/>
    <n v="-23713.58"/>
    <n v="2.87136929460581"/>
    <n v="-1.87136929460581"/>
  </r>
  <r>
    <x v="5"/>
    <x v="91"/>
    <x v="11"/>
    <x v="0"/>
    <x v="2"/>
    <x v="631"/>
    <x v="8"/>
    <x v="5"/>
    <n v="749762237"/>
    <d v="2014-02-08T00:00:00"/>
    <x v="0"/>
    <x v="2"/>
    <n v="162"/>
    <n v="668.27"/>
    <n v="502.54"/>
    <n v="165.73"/>
    <n v="81411.48"/>
    <n v="26848.26"/>
    <n v="-54563.22"/>
    <n v="3.0322814215893299"/>
    <n v="-2.0322814215893299"/>
  </r>
  <r>
    <x v="4"/>
    <x v="156"/>
    <x v="2"/>
    <x v="1"/>
    <x v="3"/>
    <x v="1365"/>
    <x v="4"/>
    <x v="1"/>
    <n v="580841004"/>
    <d v="2010-04-22T00:00:00"/>
    <x v="2"/>
    <x v="148"/>
    <n v="2616"/>
    <n v="47.45"/>
    <n v="31.79"/>
    <n v="15.66"/>
    <n v="83162.64"/>
    <n v="40966.559999999998"/>
    <n v="-42196.08"/>
    <n v="2.0300127713920801"/>
    <n v="-1.0300127713920799"/>
  </r>
  <r>
    <x v="2"/>
    <x v="38"/>
    <x v="9"/>
    <x v="0"/>
    <x v="0"/>
    <x v="1366"/>
    <x v="9"/>
    <x v="4"/>
    <n v="374964511"/>
    <d v="2016-09-12T00:00:00"/>
    <x v="1"/>
    <x v="2"/>
    <n v="9186"/>
    <n v="9.33"/>
    <n v="6.92"/>
    <n v="2.41"/>
    <n v="63567.12"/>
    <n v="22138.26"/>
    <n v="-41428.86"/>
    <n v="2.87136929460581"/>
    <n v="-1.87136929460581"/>
  </r>
  <r>
    <x v="5"/>
    <x v="28"/>
    <x v="2"/>
    <x v="0"/>
    <x v="2"/>
    <x v="1367"/>
    <x v="3"/>
    <x v="2"/>
    <n v="818119084"/>
    <d v="2011-02-21T00:00:00"/>
    <x v="1"/>
    <x v="2"/>
    <n v="8472"/>
    <n v="47.45"/>
    <n v="31.79"/>
    <n v="15.66"/>
    <n v="269324.88"/>
    <n v="132671.51999999999"/>
    <n v="-136653.35999999999"/>
    <n v="2.0300127713920801"/>
    <n v="-1.0300127713920799"/>
  </r>
  <r>
    <x v="4"/>
    <x v="95"/>
    <x v="3"/>
    <x v="1"/>
    <x v="0"/>
    <x v="1368"/>
    <x v="0"/>
    <x v="2"/>
    <n v="866603553"/>
    <d v="2012-07-02T00:00:00"/>
    <x v="1"/>
    <x v="98"/>
    <n v="6104"/>
    <n v="205.7"/>
    <n v="117.11"/>
    <n v="88.59"/>
    <n v="714839.44"/>
    <n v="540753.36"/>
    <n v="-174086.08"/>
    <n v="1.3219324980246101"/>
    <n v="-0.32193249802460799"/>
  </r>
  <r>
    <x v="6"/>
    <x v="180"/>
    <x v="11"/>
    <x v="0"/>
    <x v="0"/>
    <x v="1369"/>
    <x v="7"/>
    <x v="6"/>
    <n v="897029244"/>
    <d v="2017-07-16T00:00:00"/>
    <x v="5"/>
    <x v="2"/>
    <n v="9742"/>
    <n v="668.27"/>
    <n v="502.54"/>
    <n v="165.73"/>
    <n v="4895744.68"/>
    <n v="1614541.66"/>
    <n v="-3281203.02"/>
    <n v="3.0322814215893299"/>
    <n v="-2.0322814215893299"/>
  </r>
  <r>
    <x v="0"/>
    <x v="69"/>
    <x v="2"/>
    <x v="0"/>
    <x v="0"/>
    <x v="501"/>
    <x v="5"/>
    <x v="5"/>
    <n v="456319987"/>
    <d v="2014-01-11T00:00:00"/>
    <x v="0"/>
    <x v="2"/>
    <n v="4080"/>
    <n v="47.45"/>
    <n v="31.79"/>
    <n v="15.66"/>
    <n v="129703.2"/>
    <n v="63892.800000000003"/>
    <n v="-65810.399999999994"/>
    <n v="2.0300127713920801"/>
    <n v="-1.0300127713920799"/>
  </r>
  <r>
    <x v="1"/>
    <x v="16"/>
    <x v="6"/>
    <x v="1"/>
    <x v="1"/>
    <x v="796"/>
    <x v="4"/>
    <x v="3"/>
    <n v="511712110"/>
    <d v="2015-07-05T00:00:00"/>
    <x v="5"/>
    <x v="27"/>
    <n v="5839"/>
    <n v="651.21"/>
    <n v="524.96"/>
    <n v="126.25"/>
    <n v="3065241.44"/>
    <n v="737173.75"/>
    <n v="-2328067.69"/>
    <n v="4.1580990099009902"/>
    <n v="-3.1580990099009898"/>
  </r>
  <r>
    <x v="2"/>
    <x v="165"/>
    <x v="9"/>
    <x v="0"/>
    <x v="1"/>
    <x v="781"/>
    <x v="6"/>
    <x v="7"/>
    <n v="300754439"/>
    <d v="2012-06-02T00:00:00"/>
    <x v="0"/>
    <x v="120"/>
    <n v="8777"/>
    <n v="9.33"/>
    <n v="6.92"/>
    <n v="2.41"/>
    <n v="60736.84"/>
    <n v="21152.57"/>
    <n v="-39584.269999999997"/>
    <n v="2.87136929460581"/>
    <n v="-1.87136929460581"/>
  </r>
  <r>
    <x v="1"/>
    <x v="41"/>
    <x v="0"/>
    <x v="1"/>
    <x v="1"/>
    <x v="1370"/>
    <x v="2"/>
    <x v="5"/>
    <n v="481308305"/>
    <d v="2014-10-16T00:00:00"/>
    <x v="2"/>
    <x v="161"/>
    <n v="8678"/>
    <n v="255.28"/>
    <n v="159.41999999999999"/>
    <n v="95.86"/>
    <n v="1383446.76"/>
    <n v="831873.08"/>
    <n v="-551573.68000000005"/>
    <n v="1.66305028166076"/>
    <n v="-0.66305028166075497"/>
  </r>
  <r>
    <x v="5"/>
    <x v="130"/>
    <x v="6"/>
    <x v="0"/>
    <x v="3"/>
    <x v="1371"/>
    <x v="9"/>
    <x v="5"/>
    <n v="881547534"/>
    <d v="2014-09-12T00:00:00"/>
    <x v="6"/>
    <x v="2"/>
    <n v="8360"/>
    <n v="651.21"/>
    <n v="524.96"/>
    <n v="126.25"/>
    <n v="4388665.5999999996"/>
    <n v="1055450"/>
    <n v="-3333215.6"/>
    <n v="4.1580990099009902"/>
    <n v="-3.1580990099009898"/>
  </r>
  <r>
    <x v="3"/>
    <x v="35"/>
    <x v="0"/>
    <x v="1"/>
    <x v="1"/>
    <x v="1372"/>
    <x v="9"/>
    <x v="7"/>
    <n v="949958455"/>
    <d v="2013-04-01T00:00:00"/>
    <x v="1"/>
    <x v="247"/>
    <n v="2672"/>
    <n v="255.28"/>
    <n v="159.41999999999999"/>
    <n v="95.86"/>
    <n v="425970.24"/>
    <n v="256137.92"/>
    <n v="-169832.32000000001"/>
    <n v="1.66305028166076"/>
    <n v="-0.66305028166075497"/>
  </r>
  <r>
    <x v="0"/>
    <x v="134"/>
    <x v="6"/>
    <x v="0"/>
    <x v="1"/>
    <x v="1373"/>
    <x v="9"/>
    <x v="0"/>
    <n v="205339896"/>
    <d v="2013-11-20T00:00:00"/>
    <x v="4"/>
    <x v="26"/>
    <n v="3493"/>
    <n v="651.21"/>
    <n v="524.96"/>
    <n v="126.25"/>
    <n v="1833685.28"/>
    <n v="440991.25"/>
    <n v="-1392694.03"/>
    <n v="4.1580990099009902"/>
    <n v="-3.1580990099009898"/>
  </r>
  <r>
    <x v="5"/>
    <x v="175"/>
    <x v="2"/>
    <x v="0"/>
    <x v="3"/>
    <x v="145"/>
    <x v="1"/>
    <x v="4"/>
    <n v="486803185"/>
    <d v="2016-08-07T00:00:00"/>
    <x v="5"/>
    <x v="81"/>
    <n v="4735"/>
    <n v="47.45"/>
    <n v="31.79"/>
    <n v="15.66"/>
    <n v="150525.65"/>
    <n v="74150.100000000006"/>
    <n v="-76375.55"/>
    <n v="2.0300127713920801"/>
    <n v="-1.0300127713920799"/>
  </r>
  <r>
    <x v="3"/>
    <x v="15"/>
    <x v="0"/>
    <x v="0"/>
    <x v="0"/>
    <x v="1374"/>
    <x v="8"/>
    <x v="4"/>
    <n v="103772151"/>
    <d v="2016-07-22T00:00:00"/>
    <x v="6"/>
    <x v="96"/>
    <n v="7340"/>
    <n v="255.28"/>
    <n v="159.41999999999999"/>
    <n v="95.86"/>
    <n v="1170142.8"/>
    <n v="703612.4"/>
    <n v="-466530.4"/>
    <n v="1.66305028166075"/>
    <n v="-0.66305028166075497"/>
  </r>
  <r>
    <x v="2"/>
    <x v="125"/>
    <x v="1"/>
    <x v="0"/>
    <x v="3"/>
    <x v="1375"/>
    <x v="0"/>
    <x v="1"/>
    <n v="585983121"/>
    <d v="2011-09-01T00:00:00"/>
    <x v="2"/>
    <x v="168"/>
    <n v="4282"/>
    <n v="152.58000000000001"/>
    <n v="97.44"/>
    <n v="55.14"/>
    <n v="417238.08"/>
    <n v="236109.48"/>
    <n v="-181128.6"/>
    <n v="1.76713819368879"/>
    <n v="-0.76713819368879199"/>
  </r>
  <r>
    <x v="5"/>
    <x v="98"/>
    <x v="5"/>
    <x v="1"/>
    <x v="2"/>
    <x v="931"/>
    <x v="9"/>
    <x v="4"/>
    <n v="833484923"/>
    <d v="2016-01-12T00:00:00"/>
    <x v="3"/>
    <x v="2"/>
    <n v="5566"/>
    <n v="109.28"/>
    <n v="35.840000000000003"/>
    <n v="73.44"/>
    <n v="199485.44"/>
    <n v="408767.04"/>
    <n v="209281.6"/>
    <n v="0.48801742919390001"/>
    <n v="0.51198257080609999"/>
  </r>
  <r>
    <x v="1"/>
    <x v="152"/>
    <x v="11"/>
    <x v="0"/>
    <x v="1"/>
    <x v="1376"/>
    <x v="1"/>
    <x v="5"/>
    <n v="266638886"/>
    <d v="2014-06-19T00:00:00"/>
    <x v="2"/>
    <x v="126"/>
    <n v="3227"/>
    <n v="668.27"/>
    <n v="502.54"/>
    <n v="165.73"/>
    <n v="1621696.58"/>
    <n v="534810.71"/>
    <n v="-1086885.8700000001"/>
    <n v="3.0322814215893299"/>
    <n v="-2.0322814215893299"/>
  </r>
  <r>
    <x v="2"/>
    <x v="165"/>
    <x v="2"/>
    <x v="1"/>
    <x v="0"/>
    <x v="6"/>
    <x v="4"/>
    <x v="2"/>
    <n v="176118838"/>
    <d v="2011-04-17T00:00:00"/>
    <x v="5"/>
    <x v="8"/>
    <n v="6333"/>
    <n v="47.45"/>
    <n v="31.79"/>
    <n v="15.66"/>
    <n v="201326.07"/>
    <n v="99174.78"/>
    <n v="-102151.29"/>
    <n v="2.0300127713920801"/>
    <n v="-1.0300127713920799"/>
  </r>
  <r>
    <x v="2"/>
    <x v="12"/>
    <x v="7"/>
    <x v="0"/>
    <x v="0"/>
    <x v="739"/>
    <x v="4"/>
    <x v="4"/>
    <n v="572911107"/>
    <d v="2016-07-04T00:00:00"/>
    <x v="1"/>
    <x v="15"/>
    <n v="5983"/>
    <n v="437.2"/>
    <n v="263.33"/>
    <n v="173.87"/>
    <n v="1575503.39"/>
    <n v="1040264.21"/>
    <n v="-535239.18000000005"/>
    <n v="1.51452234428021"/>
    <n v="-0.51452234428020904"/>
  </r>
  <r>
    <x v="1"/>
    <x v="123"/>
    <x v="8"/>
    <x v="0"/>
    <x v="3"/>
    <x v="924"/>
    <x v="7"/>
    <x v="7"/>
    <n v="638314521"/>
    <d v="2012-10-15T00:00:00"/>
    <x v="1"/>
    <x v="126"/>
    <n v="306"/>
    <n v="421.89"/>
    <n v="364.69"/>
    <n v="57.2"/>
    <n v="111595.14"/>
    <n v="17503.2"/>
    <n v="-94091.94"/>
    <n v="6.3756993006993001"/>
    <n v="-5.3756993006993001"/>
  </r>
  <r>
    <x v="3"/>
    <x v="5"/>
    <x v="4"/>
    <x v="0"/>
    <x v="3"/>
    <x v="1377"/>
    <x v="1"/>
    <x v="3"/>
    <n v="973940408"/>
    <d v="2015-05-07T00:00:00"/>
    <x v="2"/>
    <x v="30"/>
    <n v="9465"/>
    <n v="81.73"/>
    <n v="56.67"/>
    <n v="25.06"/>
    <n v="536381.55000000005"/>
    <n v="237192.9"/>
    <n v="-299188.65000000002"/>
    <n v="2.2613727055067798"/>
    <n v="-1.26137270550678"/>
  </r>
  <r>
    <x v="5"/>
    <x v="105"/>
    <x v="10"/>
    <x v="0"/>
    <x v="3"/>
    <x v="1378"/>
    <x v="3"/>
    <x v="0"/>
    <n v="451712596"/>
    <d v="2013-09-28T00:00:00"/>
    <x v="0"/>
    <x v="75"/>
    <n v="650"/>
    <n v="154.06"/>
    <n v="90.93"/>
    <n v="63.13"/>
    <n v="59104.5"/>
    <n v="41034.5"/>
    <n v="-18070"/>
    <n v="1.44036115951212"/>
    <n v="-0.44036115951211802"/>
  </r>
  <r>
    <x v="5"/>
    <x v="92"/>
    <x v="7"/>
    <x v="0"/>
    <x v="1"/>
    <x v="355"/>
    <x v="3"/>
    <x v="7"/>
    <n v="263867413"/>
    <d v="2012-11-28T00:00:00"/>
    <x v="4"/>
    <x v="68"/>
    <n v="3086"/>
    <n v="437.2"/>
    <n v="263.33"/>
    <n v="173.87"/>
    <n v="812636.38"/>
    <n v="536562.81999999995"/>
    <n v="-276073.56"/>
    <n v="1.51452234428021"/>
    <n v="-0.51452234428020904"/>
  </r>
  <r>
    <x v="0"/>
    <x v="172"/>
    <x v="2"/>
    <x v="0"/>
    <x v="0"/>
    <x v="1104"/>
    <x v="5"/>
    <x v="3"/>
    <n v="772953689"/>
    <d v="2015-12-19T00:00:00"/>
    <x v="0"/>
    <x v="148"/>
    <n v="3028"/>
    <n v="47.45"/>
    <n v="31.79"/>
    <n v="15.66"/>
    <n v="96260.12"/>
    <n v="47418.48"/>
    <n v="-48841.64"/>
    <n v="2.0300127713920801"/>
    <n v="-1.0300127713920799"/>
  </r>
  <r>
    <x v="2"/>
    <x v="82"/>
    <x v="1"/>
    <x v="1"/>
    <x v="0"/>
    <x v="883"/>
    <x v="8"/>
    <x v="2"/>
    <n v="161832749"/>
    <d v="2011-05-25T00:00:00"/>
    <x v="4"/>
    <x v="2"/>
    <n v="8762"/>
    <n v="152.58000000000001"/>
    <n v="97.44"/>
    <n v="55.14"/>
    <n v="853769.28"/>
    <n v="483136.68"/>
    <n v="-370632.6"/>
    <n v="1.76713819368879"/>
    <n v="-0.76713819368879199"/>
  </r>
  <r>
    <x v="2"/>
    <x v="155"/>
    <x v="8"/>
    <x v="0"/>
    <x v="2"/>
    <x v="1379"/>
    <x v="1"/>
    <x v="3"/>
    <n v="283678424"/>
    <d v="2015-03-07T00:00:00"/>
    <x v="0"/>
    <x v="2"/>
    <n v="5604"/>
    <n v="421.89"/>
    <n v="364.69"/>
    <n v="57.2"/>
    <n v="2043722.76"/>
    <n v="320548.8"/>
    <n v="-1723173.96"/>
    <n v="6.3756993006993001"/>
    <n v="-5.3756993006993001"/>
  </r>
  <r>
    <x v="1"/>
    <x v="36"/>
    <x v="7"/>
    <x v="0"/>
    <x v="0"/>
    <x v="153"/>
    <x v="6"/>
    <x v="3"/>
    <n v="811977040"/>
    <d v="2015-05-28T00:00:00"/>
    <x v="2"/>
    <x v="179"/>
    <n v="905"/>
    <n v="437.2"/>
    <n v="263.33"/>
    <n v="173.87"/>
    <n v="238313.65"/>
    <n v="157352.35"/>
    <n v="-80961.3"/>
    <n v="1.51452234428021"/>
    <n v="-0.51452234428020904"/>
  </r>
  <r>
    <x v="5"/>
    <x v="32"/>
    <x v="7"/>
    <x v="1"/>
    <x v="0"/>
    <x v="1380"/>
    <x v="1"/>
    <x v="1"/>
    <n v="590527427"/>
    <d v="2010-06-19T00:00:00"/>
    <x v="0"/>
    <x v="96"/>
    <n v="9043"/>
    <n v="437.2"/>
    <n v="263.33"/>
    <n v="173.87"/>
    <n v="2381293.19"/>
    <n v="1572306.41"/>
    <n v="-808986.78"/>
    <n v="1.51452234428021"/>
    <n v="-0.51452234428020904"/>
  </r>
  <r>
    <x v="2"/>
    <x v="37"/>
    <x v="4"/>
    <x v="1"/>
    <x v="1"/>
    <x v="1249"/>
    <x v="6"/>
    <x v="4"/>
    <n v="783440911"/>
    <d v="2016-09-06T00:00:00"/>
    <x v="3"/>
    <x v="248"/>
    <n v="6430"/>
    <n v="81.73"/>
    <n v="56.67"/>
    <n v="25.06"/>
    <n v="364388.1"/>
    <n v="161135.79999999999"/>
    <n v="-203252.3"/>
    <n v="2.2613727055067798"/>
    <n v="-1.26137270550678"/>
  </r>
  <r>
    <x v="5"/>
    <x v="98"/>
    <x v="4"/>
    <x v="0"/>
    <x v="1"/>
    <x v="1014"/>
    <x v="5"/>
    <x v="3"/>
    <n v="825141322"/>
    <d v="2015-11-22T00:00:00"/>
    <x v="5"/>
    <x v="3"/>
    <n v="6509"/>
    <n v="81.73"/>
    <n v="56.67"/>
    <n v="25.06"/>
    <n v="368865.03"/>
    <n v="163115.54"/>
    <n v="-205749.49"/>
    <n v="2.2613727055067798"/>
    <n v="-1.26137270550678"/>
  </r>
  <r>
    <x v="5"/>
    <x v="131"/>
    <x v="9"/>
    <x v="1"/>
    <x v="0"/>
    <x v="1381"/>
    <x v="4"/>
    <x v="3"/>
    <n v="670364987"/>
    <d v="2015-09-05T00:00:00"/>
    <x v="0"/>
    <x v="99"/>
    <n v="4752"/>
    <n v="9.33"/>
    <n v="6.92"/>
    <n v="2.41"/>
    <n v="32883.839999999997"/>
    <n v="11452.32"/>
    <n v="-21431.52"/>
    <n v="2.87136929460581"/>
    <n v="-1.87136929460581"/>
  </r>
  <r>
    <x v="1"/>
    <x v="55"/>
    <x v="8"/>
    <x v="0"/>
    <x v="0"/>
    <x v="1382"/>
    <x v="7"/>
    <x v="1"/>
    <n v="344160735"/>
    <d v="2010-11-20T00:00:00"/>
    <x v="0"/>
    <x v="207"/>
    <n v="3664"/>
    <n v="421.89"/>
    <n v="364.69"/>
    <n v="57.2"/>
    <n v="1336224.1599999999"/>
    <n v="209580.79999999999"/>
    <n v="-1126643.3600000001"/>
    <n v="6.3756993006993001"/>
    <n v="-5.3756993006993001"/>
  </r>
  <r>
    <x v="5"/>
    <x v="117"/>
    <x v="3"/>
    <x v="0"/>
    <x v="0"/>
    <x v="998"/>
    <x v="2"/>
    <x v="5"/>
    <n v="391889894"/>
    <d v="2014-10-20T00:00:00"/>
    <x v="1"/>
    <x v="166"/>
    <n v="7783"/>
    <n v="205.7"/>
    <n v="117.11"/>
    <n v="88.59"/>
    <n v="911467.13"/>
    <n v="689495.97"/>
    <n v="-221971.16"/>
    <n v="1.3219324980246101"/>
    <n v="-0.32193249802460799"/>
  </r>
  <r>
    <x v="5"/>
    <x v="91"/>
    <x v="2"/>
    <x v="1"/>
    <x v="3"/>
    <x v="812"/>
    <x v="11"/>
    <x v="5"/>
    <n v="529226291"/>
    <d v="2014-03-20T00:00:00"/>
    <x v="2"/>
    <x v="69"/>
    <n v="8675"/>
    <n v="47.45"/>
    <n v="31.79"/>
    <n v="15.66"/>
    <n v="275778.25"/>
    <n v="135850.5"/>
    <n v="-139927.75"/>
    <n v="2.0300127713920801"/>
    <n v="-1.0300127713920799"/>
  </r>
  <r>
    <x v="5"/>
    <x v="40"/>
    <x v="11"/>
    <x v="1"/>
    <x v="0"/>
    <x v="138"/>
    <x v="0"/>
    <x v="2"/>
    <n v="992156255"/>
    <d v="2012-01-25T00:00:00"/>
    <x v="4"/>
    <x v="126"/>
    <n v="9939"/>
    <n v="668.27"/>
    <n v="502.54"/>
    <n v="165.73"/>
    <n v="4994745.0599999996"/>
    <n v="1647190.47"/>
    <n v="-3347554.59"/>
    <n v="3.0322814215893299"/>
    <n v="-2.0322814215893299"/>
  </r>
  <r>
    <x v="4"/>
    <x v="45"/>
    <x v="3"/>
    <x v="0"/>
    <x v="3"/>
    <x v="1383"/>
    <x v="6"/>
    <x v="4"/>
    <n v="286978614"/>
    <d v="2016-05-28T00:00:00"/>
    <x v="0"/>
    <x v="69"/>
    <n v="2204"/>
    <n v="205.7"/>
    <n v="117.11"/>
    <n v="88.59"/>
    <n v="258110.44"/>
    <n v="195252.36"/>
    <n v="-62858.080000000002"/>
    <n v="1.3219324980246101"/>
    <n v="-0.32193249802460799"/>
  </r>
  <r>
    <x v="0"/>
    <x v="146"/>
    <x v="4"/>
    <x v="1"/>
    <x v="2"/>
    <x v="876"/>
    <x v="0"/>
    <x v="0"/>
    <n v="140304696"/>
    <d v="2013-08-07T00:00:00"/>
    <x v="4"/>
    <x v="2"/>
    <n v="8132"/>
    <n v="81.73"/>
    <n v="56.67"/>
    <n v="25.06"/>
    <n v="460840.44"/>
    <n v="203787.92"/>
    <n v="-257052.52"/>
    <n v="2.2613727055067798"/>
    <n v="-1.26137270550678"/>
  </r>
  <r>
    <x v="1"/>
    <x v="59"/>
    <x v="11"/>
    <x v="0"/>
    <x v="3"/>
    <x v="305"/>
    <x v="4"/>
    <x v="6"/>
    <n v="549058330"/>
    <d v="2017-11-05T00:00:00"/>
    <x v="5"/>
    <x v="199"/>
    <n v="7416"/>
    <n v="668.27"/>
    <n v="502.54"/>
    <n v="165.73"/>
    <n v="3726836.64"/>
    <n v="1229053.68"/>
    <n v="-2497782.96"/>
    <n v="3.0322814215893299"/>
    <n v="-2.0322814215893299"/>
  </r>
  <r>
    <x v="3"/>
    <x v="57"/>
    <x v="5"/>
    <x v="1"/>
    <x v="2"/>
    <x v="256"/>
    <x v="10"/>
    <x v="7"/>
    <n v="230475842"/>
    <d v="2012-08-06T00:00:00"/>
    <x v="1"/>
    <x v="92"/>
    <n v="1778"/>
    <n v="109.28"/>
    <n v="35.840000000000003"/>
    <n v="73.44"/>
    <n v="63723.519999999997"/>
    <n v="130576.32000000001"/>
    <n v="66852.800000000003"/>
    <n v="0.48801742919390001"/>
    <n v="0.51198257080609999"/>
  </r>
  <r>
    <x v="5"/>
    <x v="75"/>
    <x v="9"/>
    <x v="1"/>
    <x v="2"/>
    <x v="1384"/>
    <x v="10"/>
    <x v="2"/>
    <n v="672106063"/>
    <d v="2011-10-03T00:00:00"/>
    <x v="1"/>
    <x v="220"/>
    <n v="9975"/>
    <n v="9.33"/>
    <n v="6.92"/>
    <n v="2.41"/>
    <n v="69027"/>
    <n v="24039.75"/>
    <n v="-44987.25"/>
    <n v="2.87136929460581"/>
    <n v="-1.87136929460581"/>
  </r>
  <r>
    <x v="5"/>
    <x v="53"/>
    <x v="9"/>
    <x v="0"/>
    <x v="0"/>
    <x v="771"/>
    <x v="3"/>
    <x v="2"/>
    <n v="281810319"/>
    <d v="2011-01-10T00:00:00"/>
    <x v="1"/>
    <x v="2"/>
    <n v="2791"/>
    <n v="9.33"/>
    <n v="6.92"/>
    <n v="2.41"/>
    <n v="19313.72"/>
    <n v="6726.31"/>
    <n v="-12587.41"/>
    <n v="2.87136929460581"/>
    <n v="-1.87136929460581"/>
  </r>
  <r>
    <x v="2"/>
    <x v="170"/>
    <x v="0"/>
    <x v="1"/>
    <x v="3"/>
    <x v="1366"/>
    <x v="9"/>
    <x v="4"/>
    <n v="237762439"/>
    <d v="2016-04-12T00:00:00"/>
    <x v="3"/>
    <x v="2"/>
    <n v="8044"/>
    <n v="255.28"/>
    <n v="159.41999999999999"/>
    <n v="95.86"/>
    <n v="1282374.48"/>
    <n v="771097.84"/>
    <n v="-511276.64"/>
    <n v="1.66305028166076"/>
    <n v="-0.66305028166075497"/>
  </r>
  <r>
    <x v="3"/>
    <x v="110"/>
    <x v="4"/>
    <x v="1"/>
    <x v="3"/>
    <x v="1014"/>
    <x v="5"/>
    <x v="3"/>
    <n v="438448750"/>
    <d v="2015-11-26T00:00:00"/>
    <x v="2"/>
    <x v="80"/>
    <n v="5583"/>
    <n v="81.73"/>
    <n v="56.67"/>
    <n v="25.06"/>
    <n v="316388.61"/>
    <n v="139909.98000000001"/>
    <n v="-176478.63"/>
    <n v="2.2613727055067798"/>
    <n v="-1.26137270550678"/>
  </r>
  <r>
    <x v="2"/>
    <x v="164"/>
    <x v="3"/>
    <x v="0"/>
    <x v="0"/>
    <x v="157"/>
    <x v="6"/>
    <x v="6"/>
    <n v="852668082"/>
    <d v="2017-05-27T00:00:00"/>
    <x v="0"/>
    <x v="96"/>
    <n v="2289"/>
    <n v="205.7"/>
    <n v="117.11"/>
    <n v="88.59"/>
    <n v="268064.78999999998"/>
    <n v="202782.51"/>
    <n v="-65282.28"/>
    <n v="1.3219324980246101"/>
    <n v="-0.32193249802460799"/>
  </r>
  <r>
    <x v="2"/>
    <x v="121"/>
    <x v="10"/>
    <x v="0"/>
    <x v="3"/>
    <x v="603"/>
    <x v="11"/>
    <x v="4"/>
    <n v="169531762"/>
    <d v="2016-05-22T00:00:00"/>
    <x v="5"/>
    <x v="162"/>
    <n v="7071"/>
    <n v="154.06"/>
    <n v="90.93"/>
    <n v="63.13"/>
    <n v="642966.03"/>
    <n v="446392.23"/>
    <n v="-196573.8"/>
    <n v="1.44036115951212"/>
    <n v="-0.44036115951211802"/>
  </r>
  <r>
    <x v="5"/>
    <x v="98"/>
    <x v="9"/>
    <x v="1"/>
    <x v="3"/>
    <x v="1385"/>
    <x v="6"/>
    <x v="7"/>
    <n v="748463618"/>
    <d v="2012-05-14T00:00:00"/>
    <x v="1"/>
    <x v="131"/>
    <n v="5872"/>
    <n v="9.33"/>
    <n v="6.92"/>
    <n v="2.41"/>
    <n v="40634.239999999998"/>
    <n v="14151.52"/>
    <n v="-26482.720000000001"/>
    <n v="2.87136929460581"/>
    <n v="-1.87136929460581"/>
  </r>
  <r>
    <x v="1"/>
    <x v="140"/>
    <x v="8"/>
    <x v="0"/>
    <x v="3"/>
    <x v="981"/>
    <x v="0"/>
    <x v="0"/>
    <n v="969199979"/>
    <d v="2013-07-12T00:00:00"/>
    <x v="6"/>
    <x v="2"/>
    <n v="6666"/>
    <n v="421.89"/>
    <n v="364.69"/>
    <n v="57.2"/>
    <n v="2431023.54"/>
    <n v="381295.2"/>
    <n v="-2049728.34"/>
    <n v="6.3756993006993001"/>
    <n v="-5.3756993006993001"/>
  </r>
  <r>
    <x v="0"/>
    <x v="72"/>
    <x v="2"/>
    <x v="1"/>
    <x v="1"/>
    <x v="1386"/>
    <x v="6"/>
    <x v="2"/>
    <n v="181789672"/>
    <d v="2011-05-13T00:00:00"/>
    <x v="6"/>
    <x v="159"/>
    <n v="4459"/>
    <n v="47.45"/>
    <n v="31.79"/>
    <n v="15.66"/>
    <n v="141751.60999999999"/>
    <n v="69827.94"/>
    <n v="-71923.67"/>
    <n v="2.0300127713920801"/>
    <n v="-1.0300127713920799"/>
  </r>
  <r>
    <x v="1"/>
    <x v="132"/>
    <x v="0"/>
    <x v="1"/>
    <x v="2"/>
    <x v="718"/>
    <x v="1"/>
    <x v="2"/>
    <n v="956594026"/>
    <d v="2011-06-17T00:00:00"/>
    <x v="6"/>
    <x v="28"/>
    <n v="6285"/>
    <n v="255.28"/>
    <n v="159.41999999999999"/>
    <n v="95.86"/>
    <n v="1001954.7"/>
    <n v="602480.1"/>
    <n v="-399474.6"/>
    <n v="1.66305028166076"/>
    <n v="-0.66305028166075497"/>
  </r>
  <r>
    <x v="6"/>
    <x v="103"/>
    <x v="8"/>
    <x v="0"/>
    <x v="1"/>
    <x v="1058"/>
    <x v="8"/>
    <x v="1"/>
    <n v="534286868"/>
    <d v="2010-07-25T00:00:00"/>
    <x v="5"/>
    <x v="148"/>
    <n v="6212"/>
    <n v="421.89"/>
    <n v="364.69"/>
    <n v="57.2"/>
    <n v="2265454.2799999998"/>
    <n v="355326.4"/>
    <n v="-1910127.88"/>
    <n v="6.3756993006993001"/>
    <n v="-5.3756993006993001"/>
  </r>
  <r>
    <x v="4"/>
    <x v="29"/>
    <x v="4"/>
    <x v="0"/>
    <x v="0"/>
    <x v="392"/>
    <x v="8"/>
    <x v="0"/>
    <n v="275854527"/>
    <d v="2013-07-19T00:00:00"/>
    <x v="6"/>
    <x v="12"/>
    <n v="340"/>
    <n v="81.73"/>
    <n v="56.67"/>
    <n v="25.06"/>
    <n v="19267.8"/>
    <n v="8520.4"/>
    <n v="-10747.4"/>
    <n v="2.2613727055067798"/>
    <n v="-1.26137270550678"/>
  </r>
  <r>
    <x v="1"/>
    <x v="64"/>
    <x v="2"/>
    <x v="0"/>
    <x v="3"/>
    <x v="1145"/>
    <x v="4"/>
    <x v="3"/>
    <n v="712595832"/>
    <d v="2015-03-28T00:00:00"/>
    <x v="0"/>
    <x v="71"/>
    <n v="1797"/>
    <n v="47.45"/>
    <n v="31.79"/>
    <n v="15.66"/>
    <n v="57126.63"/>
    <n v="28141.02"/>
    <n v="-28985.61"/>
    <n v="2.0300127713920801"/>
    <n v="-1.0300127713920799"/>
  </r>
  <r>
    <x v="0"/>
    <x v="19"/>
    <x v="4"/>
    <x v="0"/>
    <x v="3"/>
    <x v="1387"/>
    <x v="8"/>
    <x v="2"/>
    <n v="196122109"/>
    <d v="2011-07-23T00:00:00"/>
    <x v="0"/>
    <x v="61"/>
    <n v="5745"/>
    <n v="81.73"/>
    <n v="56.67"/>
    <n v="25.06"/>
    <n v="325569.15000000002"/>
    <n v="143969.70000000001"/>
    <n v="-181599.45"/>
    <n v="2.2613727055067798"/>
    <n v="-1.26137270550678"/>
  </r>
  <r>
    <x v="1"/>
    <x v="142"/>
    <x v="0"/>
    <x v="1"/>
    <x v="1"/>
    <x v="335"/>
    <x v="8"/>
    <x v="1"/>
    <n v="748357188"/>
    <d v="2010-07-20T00:00:00"/>
    <x v="3"/>
    <x v="45"/>
    <n v="4377"/>
    <n v="255.28"/>
    <n v="159.41999999999999"/>
    <n v="95.86"/>
    <n v="697781.34"/>
    <n v="419579.22"/>
    <n v="-278202.12"/>
    <n v="1.66305028166076"/>
    <n v="-0.66305028166075497"/>
  </r>
  <r>
    <x v="6"/>
    <x v="180"/>
    <x v="7"/>
    <x v="0"/>
    <x v="1"/>
    <x v="962"/>
    <x v="9"/>
    <x v="0"/>
    <n v="411537396"/>
    <d v="2013-03-12T00:00:00"/>
    <x v="3"/>
    <x v="2"/>
    <n v="1916"/>
    <n v="437.2"/>
    <n v="263.33"/>
    <n v="173.87"/>
    <n v="504540.28"/>
    <n v="333134.92"/>
    <n v="-171405.36"/>
    <n v="1.51452234428021"/>
    <n v="-0.51452234428020904"/>
  </r>
  <r>
    <x v="1"/>
    <x v="22"/>
    <x v="9"/>
    <x v="1"/>
    <x v="2"/>
    <x v="403"/>
    <x v="11"/>
    <x v="0"/>
    <n v="898211562"/>
    <d v="2013-12-03T00:00:00"/>
    <x v="3"/>
    <x v="249"/>
    <n v="9616"/>
    <n v="9.33"/>
    <n v="6.92"/>
    <n v="2.41"/>
    <n v="66542.720000000001"/>
    <n v="23174.560000000001"/>
    <n v="-43368.160000000003"/>
    <n v="2.87136929460581"/>
    <n v="-1.87136929460581"/>
  </r>
  <r>
    <x v="4"/>
    <x v="115"/>
    <x v="9"/>
    <x v="1"/>
    <x v="0"/>
    <x v="1388"/>
    <x v="0"/>
    <x v="3"/>
    <n v="841241014"/>
    <d v="2015-12-31T00:00:00"/>
    <x v="2"/>
    <x v="8"/>
    <n v="765"/>
    <n v="9.33"/>
    <n v="6.92"/>
    <n v="2.41"/>
    <n v="5293.8"/>
    <n v="1843.65"/>
    <n v="-3450.15"/>
    <n v="2.87136929460581"/>
    <n v="-1.87136929460581"/>
  </r>
  <r>
    <x v="5"/>
    <x v="32"/>
    <x v="0"/>
    <x v="0"/>
    <x v="2"/>
    <x v="907"/>
    <x v="5"/>
    <x v="2"/>
    <n v="743799579"/>
    <d v="2011-02-12T00:00:00"/>
    <x v="0"/>
    <x v="2"/>
    <n v="5679"/>
    <n v="255.28"/>
    <n v="159.41999999999999"/>
    <n v="95.86"/>
    <n v="905346.18"/>
    <n v="544388.93999999994"/>
    <n v="-360957.24"/>
    <n v="1.66305028166076"/>
    <n v="-0.66305028166075497"/>
  </r>
  <r>
    <x v="1"/>
    <x v="169"/>
    <x v="6"/>
    <x v="1"/>
    <x v="1"/>
    <x v="730"/>
    <x v="8"/>
    <x v="5"/>
    <n v="729373586"/>
    <d v="2014-05-07T00:00:00"/>
    <x v="4"/>
    <x v="2"/>
    <n v="6707"/>
    <n v="651.21"/>
    <n v="524.96"/>
    <n v="126.25"/>
    <n v="3520906.72"/>
    <n v="846758.75"/>
    <n v="-2674147.9700000002"/>
    <n v="4.1580990099009902"/>
    <n v="-3.1580990099009898"/>
  </r>
  <r>
    <x v="1"/>
    <x v="89"/>
    <x v="9"/>
    <x v="1"/>
    <x v="0"/>
    <x v="558"/>
    <x v="0"/>
    <x v="2"/>
    <n v="991761863"/>
    <d v="2011-12-24T00:00:00"/>
    <x v="0"/>
    <x v="71"/>
    <n v="3229"/>
    <n v="9.33"/>
    <n v="6.92"/>
    <n v="2.41"/>
    <n v="22344.68"/>
    <n v="7781.89"/>
    <n v="-14562.79"/>
    <n v="2.87136929460581"/>
    <n v="-1.87136929460581"/>
  </r>
  <r>
    <x v="5"/>
    <x v="47"/>
    <x v="7"/>
    <x v="0"/>
    <x v="2"/>
    <x v="1073"/>
    <x v="4"/>
    <x v="4"/>
    <n v="445075738"/>
    <d v="2016-03-27T00:00:00"/>
    <x v="5"/>
    <x v="54"/>
    <n v="6656"/>
    <n v="437.2"/>
    <n v="263.33"/>
    <n v="173.87"/>
    <n v="1752724.48"/>
    <n v="1157278.72"/>
    <n v="-595445.76000000001"/>
    <n v="1.51452234428021"/>
    <n v="-0.51452234428020904"/>
  </r>
  <r>
    <x v="3"/>
    <x v="20"/>
    <x v="5"/>
    <x v="0"/>
    <x v="2"/>
    <x v="977"/>
    <x v="3"/>
    <x v="0"/>
    <n v="773739039"/>
    <d v="2013-09-13T00:00:00"/>
    <x v="6"/>
    <x v="37"/>
    <n v="5431"/>
    <n v="109.28"/>
    <n v="35.840000000000003"/>
    <n v="73.44"/>
    <n v="194647.04000000001"/>
    <n v="398852.64"/>
    <n v="204205.6"/>
    <n v="0.48801742919390001"/>
    <n v="0.51198257080609999"/>
  </r>
  <r>
    <x v="4"/>
    <x v="158"/>
    <x v="4"/>
    <x v="1"/>
    <x v="0"/>
    <x v="1389"/>
    <x v="11"/>
    <x v="5"/>
    <n v="582488095"/>
    <d v="2014-06-23T00:00:00"/>
    <x v="1"/>
    <x v="123"/>
    <n v="26"/>
    <n v="81.73"/>
    <n v="56.67"/>
    <n v="25.06"/>
    <n v="1473.42"/>
    <n v="651.55999999999995"/>
    <n v="-821.86"/>
    <n v="2.2613727055067798"/>
    <n v="-1.26137270550678"/>
  </r>
  <r>
    <x v="3"/>
    <x v="10"/>
    <x v="3"/>
    <x v="0"/>
    <x v="1"/>
    <x v="174"/>
    <x v="0"/>
    <x v="1"/>
    <n v="346371734"/>
    <d v="2011-01-17T00:00:00"/>
    <x v="1"/>
    <x v="37"/>
    <n v="7948"/>
    <n v="205.7"/>
    <n v="117.11"/>
    <n v="88.59"/>
    <n v="930790.28"/>
    <n v="704113.32"/>
    <n v="-226676.96"/>
    <n v="1.3219324980246101"/>
    <n v="-0.32193249802460799"/>
  </r>
  <r>
    <x v="1"/>
    <x v="66"/>
    <x v="4"/>
    <x v="1"/>
    <x v="1"/>
    <x v="1151"/>
    <x v="5"/>
    <x v="2"/>
    <n v="160751283"/>
    <d v="2011-11-13T00:00:00"/>
    <x v="5"/>
    <x v="160"/>
    <n v="8732"/>
    <n v="81.73"/>
    <n v="56.67"/>
    <n v="25.06"/>
    <n v="494842.44"/>
    <n v="218823.92"/>
    <n v="-276018.52"/>
    <n v="2.2613727055067798"/>
    <n v="-1.26137270550678"/>
  </r>
  <r>
    <x v="2"/>
    <x v="155"/>
    <x v="6"/>
    <x v="1"/>
    <x v="2"/>
    <x v="1390"/>
    <x v="9"/>
    <x v="3"/>
    <n v="191300570"/>
    <d v="2015-06-05T00:00:00"/>
    <x v="6"/>
    <x v="2"/>
    <n v="8945"/>
    <n v="651.21"/>
    <n v="524.96"/>
    <n v="126.25"/>
    <n v="4695767.2"/>
    <n v="1129306.25"/>
    <n v="-3566460.95"/>
    <n v="4.1580990099009902"/>
    <n v="-3.1580990099009898"/>
  </r>
  <r>
    <x v="0"/>
    <x v="119"/>
    <x v="1"/>
    <x v="0"/>
    <x v="0"/>
    <x v="326"/>
    <x v="10"/>
    <x v="0"/>
    <n v="224005925"/>
    <d v="2013-02-18T00:00:00"/>
    <x v="1"/>
    <x v="8"/>
    <n v="7186"/>
    <n v="152.58000000000001"/>
    <n v="97.44"/>
    <n v="55.14"/>
    <n v="700203.84"/>
    <n v="396236.04"/>
    <n v="-303967.8"/>
    <n v="1.76713819368879"/>
    <n v="-0.76713819368879199"/>
  </r>
  <r>
    <x v="3"/>
    <x v="21"/>
    <x v="2"/>
    <x v="0"/>
    <x v="2"/>
    <x v="1391"/>
    <x v="0"/>
    <x v="4"/>
    <n v="115166175"/>
    <d v="2017-02-17T00:00:00"/>
    <x v="6"/>
    <x v="46"/>
    <n v="9085"/>
    <n v="47.45"/>
    <n v="31.79"/>
    <n v="15.66"/>
    <n v="288812.15000000002"/>
    <n v="142271.1"/>
    <n v="-146541.04999999999"/>
    <n v="2.0300127713920801"/>
    <n v="-1.0300127713920799"/>
  </r>
  <r>
    <x v="1"/>
    <x v="139"/>
    <x v="11"/>
    <x v="0"/>
    <x v="3"/>
    <x v="1002"/>
    <x v="11"/>
    <x v="6"/>
    <n v="241392648"/>
    <d v="2017-03-16T00:00:00"/>
    <x v="2"/>
    <x v="65"/>
    <n v="2304"/>
    <n v="668.27"/>
    <n v="502.54"/>
    <n v="165.73"/>
    <n v="1157852.1599999999"/>
    <n v="381841.91999999998"/>
    <n v="-776010.23999999999"/>
    <n v="3.0322814215893299"/>
    <n v="-2.0322814215893299"/>
  </r>
  <r>
    <x v="0"/>
    <x v="76"/>
    <x v="9"/>
    <x v="0"/>
    <x v="1"/>
    <x v="304"/>
    <x v="10"/>
    <x v="4"/>
    <n v="149609172"/>
    <d v="2016-02-03T00:00:00"/>
    <x v="4"/>
    <x v="160"/>
    <n v="1533"/>
    <n v="9.33"/>
    <n v="6.92"/>
    <n v="2.41"/>
    <n v="10608.36"/>
    <n v="3694.53"/>
    <n v="-6913.83"/>
    <n v="2.87136929460581"/>
    <n v="-1.87136929460581"/>
  </r>
  <r>
    <x v="5"/>
    <x v="162"/>
    <x v="6"/>
    <x v="1"/>
    <x v="1"/>
    <x v="614"/>
    <x v="6"/>
    <x v="6"/>
    <n v="807052075"/>
    <d v="2017-05-16T00:00:00"/>
    <x v="3"/>
    <x v="45"/>
    <n v="3498"/>
    <n v="651.21"/>
    <n v="524.96"/>
    <n v="126.25"/>
    <n v="1836310.08"/>
    <n v="441622.5"/>
    <n v="-1394687.58"/>
    <n v="4.1580990099009902"/>
    <n v="-3.1580990099009898"/>
  </r>
  <r>
    <x v="0"/>
    <x v="122"/>
    <x v="0"/>
    <x v="0"/>
    <x v="0"/>
    <x v="1096"/>
    <x v="4"/>
    <x v="5"/>
    <n v="551270186"/>
    <d v="2014-09-04T00:00:00"/>
    <x v="2"/>
    <x v="130"/>
    <n v="1953"/>
    <n v="255.28"/>
    <n v="159.41999999999999"/>
    <n v="95.86"/>
    <n v="311347.26"/>
    <n v="187214.58"/>
    <n v="-124132.68"/>
    <n v="1.66305028166076"/>
    <n v="-0.66305028166075497"/>
  </r>
  <r>
    <x v="3"/>
    <x v="124"/>
    <x v="5"/>
    <x v="0"/>
    <x v="0"/>
    <x v="1392"/>
    <x v="6"/>
    <x v="4"/>
    <n v="940124833"/>
    <d v="2016-03-06T00:00:00"/>
    <x v="5"/>
    <x v="2"/>
    <n v="2685"/>
    <n v="109.28"/>
    <n v="35.840000000000003"/>
    <n v="73.44"/>
    <n v="96230.399999999994"/>
    <n v="197186.4"/>
    <n v="100956"/>
    <n v="0.48801742919390001"/>
    <n v="0.51198257080609999"/>
  </r>
  <r>
    <x v="1"/>
    <x v="81"/>
    <x v="8"/>
    <x v="0"/>
    <x v="3"/>
    <x v="1145"/>
    <x v="4"/>
    <x v="3"/>
    <n v="901789844"/>
    <d v="2015-05-05T00:00:00"/>
    <x v="3"/>
    <x v="64"/>
    <n v="8509"/>
    <n v="421.89"/>
    <n v="364.69"/>
    <n v="57.2"/>
    <n v="3103147.21"/>
    <n v="486714.8"/>
    <n v="-2616432.41"/>
    <n v="6.3756993006993001"/>
    <n v="-5.3756993006993001"/>
  </r>
  <r>
    <x v="4"/>
    <x v="46"/>
    <x v="8"/>
    <x v="0"/>
    <x v="2"/>
    <x v="838"/>
    <x v="4"/>
    <x v="2"/>
    <n v="784751546"/>
    <d v="2011-11-05T00:00:00"/>
    <x v="0"/>
    <x v="167"/>
    <n v="4276"/>
    <n v="421.89"/>
    <n v="364.69"/>
    <n v="57.2"/>
    <n v="1559414.44"/>
    <n v="244587.2"/>
    <n v="-1314827.24"/>
    <n v="6.3756993006993001"/>
    <n v="-5.3756993006993001"/>
  </r>
  <r>
    <x v="5"/>
    <x v="105"/>
    <x v="4"/>
    <x v="0"/>
    <x v="0"/>
    <x v="1085"/>
    <x v="10"/>
    <x v="6"/>
    <n v="107808768"/>
    <d v="2017-03-14T00:00:00"/>
    <x v="3"/>
    <x v="56"/>
    <n v="1865"/>
    <n v="81.73"/>
    <n v="56.67"/>
    <n v="25.06"/>
    <n v="105689.55"/>
    <n v="46736.9"/>
    <n v="-58952.65"/>
    <n v="2.2613727055067798"/>
    <n v="-1.26137270550678"/>
  </r>
  <r>
    <x v="2"/>
    <x v="51"/>
    <x v="0"/>
    <x v="1"/>
    <x v="2"/>
    <x v="1393"/>
    <x v="0"/>
    <x v="4"/>
    <n v="710072839"/>
    <d v="2016-03-04T00:00:00"/>
    <x v="6"/>
    <x v="2"/>
    <n v="5187"/>
    <n v="255.28"/>
    <n v="159.41999999999999"/>
    <n v="95.86"/>
    <n v="826911.54"/>
    <n v="497225.82"/>
    <n v="-329685.71999999997"/>
    <n v="1.66305028166076"/>
    <n v="-0.66305028166075497"/>
  </r>
  <r>
    <x v="5"/>
    <x v="130"/>
    <x v="9"/>
    <x v="0"/>
    <x v="2"/>
    <x v="684"/>
    <x v="1"/>
    <x v="7"/>
    <n v="900967586"/>
    <d v="2012-03-03T00:00:00"/>
    <x v="0"/>
    <x v="2"/>
    <n v="5185"/>
    <n v="9.33"/>
    <n v="6.92"/>
    <n v="2.41"/>
    <n v="35880.199999999997"/>
    <n v="12495.85"/>
    <n v="-23384.35"/>
    <n v="2.87136929460581"/>
    <n v="-1.87136929460581"/>
  </r>
  <r>
    <x v="1"/>
    <x v="71"/>
    <x v="6"/>
    <x v="0"/>
    <x v="0"/>
    <x v="1366"/>
    <x v="9"/>
    <x v="4"/>
    <n v="410229337"/>
    <d v="2016-12-22T00:00:00"/>
    <x v="2"/>
    <x v="69"/>
    <n v="4832"/>
    <n v="651.21"/>
    <n v="524.96"/>
    <n v="126.25"/>
    <n v="2536606.7200000002"/>
    <n v="610040"/>
    <n v="-1926566.72"/>
    <n v="4.1580990099009902"/>
    <n v="-3.1580990099009898"/>
  </r>
  <r>
    <x v="1"/>
    <x v="36"/>
    <x v="2"/>
    <x v="0"/>
    <x v="2"/>
    <x v="1394"/>
    <x v="6"/>
    <x v="6"/>
    <n v="837906920"/>
    <d v="2017-05-16T00:00:00"/>
    <x v="3"/>
    <x v="64"/>
    <n v="4133"/>
    <n v="47.45"/>
    <n v="31.79"/>
    <n v="15.66"/>
    <n v="131388.07"/>
    <n v="64722.78"/>
    <n v="-66665.289999999994"/>
    <n v="2.0300127713920801"/>
    <n v="-1.0300127713920799"/>
  </r>
  <r>
    <x v="1"/>
    <x v="159"/>
    <x v="11"/>
    <x v="0"/>
    <x v="1"/>
    <x v="387"/>
    <x v="10"/>
    <x v="4"/>
    <n v="704361665"/>
    <d v="2016-01-03T00:00:00"/>
    <x v="5"/>
    <x v="2"/>
    <n v="5124"/>
    <n v="668.27"/>
    <n v="502.54"/>
    <n v="165.73"/>
    <n v="2575014.96"/>
    <n v="849200.52"/>
    <n v="-1725814.44"/>
    <n v="3.0322814215893299"/>
    <n v="-2.0322814215893299"/>
  </r>
  <r>
    <x v="1"/>
    <x v="16"/>
    <x v="1"/>
    <x v="1"/>
    <x v="0"/>
    <x v="1341"/>
    <x v="9"/>
    <x v="0"/>
    <n v="400267398"/>
    <d v="2013-07-20T00:00:00"/>
    <x v="0"/>
    <x v="2"/>
    <n v="6873"/>
    <n v="152.58000000000001"/>
    <n v="97.44"/>
    <n v="55.14"/>
    <n v="669705.12"/>
    <n v="378977.22"/>
    <n v="-290727.90000000002"/>
    <n v="1.76713819368879"/>
    <n v="-0.76713819368879199"/>
  </r>
  <r>
    <x v="5"/>
    <x v="84"/>
    <x v="10"/>
    <x v="1"/>
    <x v="0"/>
    <x v="1001"/>
    <x v="5"/>
    <x v="1"/>
    <n v="836610448"/>
    <d v="2010-12-19T00:00:00"/>
    <x v="5"/>
    <x v="39"/>
    <n v="478"/>
    <n v="154.06"/>
    <n v="90.93"/>
    <n v="63.13"/>
    <n v="43464.54"/>
    <n v="30176.14"/>
    <n v="-13288.4"/>
    <n v="1.44036115951212"/>
    <n v="-0.44036115951211802"/>
  </r>
  <r>
    <x v="5"/>
    <x v="100"/>
    <x v="3"/>
    <x v="0"/>
    <x v="3"/>
    <x v="533"/>
    <x v="10"/>
    <x v="5"/>
    <n v="294689643"/>
    <d v="2014-07-02T00:00:00"/>
    <x v="4"/>
    <x v="226"/>
    <n v="4069"/>
    <n v="205.7"/>
    <n v="117.11"/>
    <n v="88.59"/>
    <n v="476520.59"/>
    <n v="360472.71"/>
    <n v="-116047.88"/>
    <n v="1.3219324980246101"/>
    <n v="-0.32193249802460799"/>
  </r>
  <r>
    <x v="5"/>
    <x v="174"/>
    <x v="2"/>
    <x v="0"/>
    <x v="0"/>
    <x v="391"/>
    <x v="4"/>
    <x v="3"/>
    <n v="276116311"/>
    <d v="2015-04-26T00:00:00"/>
    <x v="5"/>
    <x v="250"/>
    <n v="7807"/>
    <n v="47.45"/>
    <n v="31.79"/>
    <n v="15.66"/>
    <n v="248184.53"/>
    <n v="122257.62"/>
    <n v="-125926.91"/>
    <n v="2.0300127713920801"/>
    <n v="-1.0300127713920799"/>
  </r>
  <r>
    <x v="3"/>
    <x v="60"/>
    <x v="8"/>
    <x v="1"/>
    <x v="0"/>
    <x v="1395"/>
    <x v="4"/>
    <x v="2"/>
    <n v="552814280"/>
    <d v="2011-10-05T00:00:00"/>
    <x v="4"/>
    <x v="98"/>
    <n v="8885"/>
    <n v="421.89"/>
    <n v="364.69"/>
    <n v="57.2"/>
    <n v="3240270.65"/>
    <n v="508222"/>
    <n v="-2732048.65"/>
    <n v="6.3756993006993001"/>
    <n v="-5.3756993006993001"/>
  </r>
  <r>
    <x v="2"/>
    <x v="12"/>
    <x v="6"/>
    <x v="1"/>
    <x v="3"/>
    <x v="554"/>
    <x v="10"/>
    <x v="3"/>
    <n v="517019879"/>
    <d v="2015-01-28T00:00:00"/>
    <x v="4"/>
    <x v="71"/>
    <n v="6526"/>
    <n v="651.21"/>
    <n v="524.96"/>
    <n v="126.25"/>
    <n v="3425888.96"/>
    <n v="823907.5"/>
    <n v="-2601981.46"/>
    <n v="4.1580990099009902"/>
    <n v="-3.1580990099009898"/>
  </r>
  <r>
    <x v="1"/>
    <x v="129"/>
    <x v="8"/>
    <x v="0"/>
    <x v="1"/>
    <x v="1396"/>
    <x v="1"/>
    <x v="5"/>
    <n v="531281936"/>
    <d v="2014-03-06T00:00:00"/>
    <x v="2"/>
    <x v="2"/>
    <n v="6986"/>
    <n v="421.89"/>
    <n v="364.69"/>
    <n v="57.2"/>
    <n v="2547724.34"/>
    <n v="399599.2"/>
    <n v="-2148125.14"/>
    <n v="6.3756993006993001"/>
    <n v="-5.3756993006993001"/>
  </r>
  <r>
    <x v="0"/>
    <x v="69"/>
    <x v="2"/>
    <x v="0"/>
    <x v="1"/>
    <x v="495"/>
    <x v="6"/>
    <x v="0"/>
    <n v="578461778"/>
    <d v="2013-09-01T00:00:00"/>
    <x v="5"/>
    <x v="73"/>
    <n v="8550"/>
    <n v="47.45"/>
    <n v="31.79"/>
    <n v="15.66"/>
    <n v="271804.5"/>
    <n v="133893"/>
    <n v="-137911.5"/>
    <n v="2.0300127713920801"/>
    <n v="-1.0300127713920799"/>
  </r>
  <r>
    <x v="5"/>
    <x v="74"/>
    <x v="10"/>
    <x v="1"/>
    <x v="2"/>
    <x v="187"/>
    <x v="10"/>
    <x v="7"/>
    <n v="711733233"/>
    <d v="2012-09-03T00:00:00"/>
    <x v="1"/>
    <x v="167"/>
    <n v="6535"/>
    <n v="154.06"/>
    <n v="90.93"/>
    <n v="63.13"/>
    <n v="594227.55000000005"/>
    <n v="412554.55"/>
    <n v="-181673"/>
    <n v="1.44036115951212"/>
    <n v="-0.44036115951211802"/>
  </r>
  <r>
    <x v="2"/>
    <x v="155"/>
    <x v="0"/>
    <x v="1"/>
    <x v="2"/>
    <x v="1397"/>
    <x v="7"/>
    <x v="0"/>
    <n v="604582631"/>
    <d v="2013-09-30T00:00:00"/>
    <x v="1"/>
    <x v="26"/>
    <n v="8291"/>
    <n v="255.28"/>
    <n v="159.41999999999999"/>
    <n v="95.86"/>
    <n v="1321751.22"/>
    <n v="794775.26"/>
    <n v="-526975.96"/>
    <n v="1.66305028166076"/>
    <n v="-0.66305028166075497"/>
  </r>
  <r>
    <x v="1"/>
    <x v="140"/>
    <x v="7"/>
    <x v="0"/>
    <x v="1"/>
    <x v="821"/>
    <x v="8"/>
    <x v="6"/>
    <n v="900808799"/>
    <d v="2017-06-28T00:00:00"/>
    <x v="4"/>
    <x v="86"/>
    <n v="8196"/>
    <n v="437.2"/>
    <n v="263.33"/>
    <n v="173.87"/>
    <n v="2158252.6800000002"/>
    <n v="1425038.52"/>
    <n v="-733214.16"/>
    <n v="1.51452234428021"/>
    <n v="-0.51452234428020904"/>
  </r>
  <r>
    <x v="2"/>
    <x v="83"/>
    <x v="0"/>
    <x v="0"/>
    <x v="2"/>
    <x v="1398"/>
    <x v="4"/>
    <x v="4"/>
    <n v="964523065"/>
    <d v="2016-04-24T00:00:00"/>
    <x v="5"/>
    <x v="80"/>
    <n v="2664"/>
    <n v="255.28"/>
    <n v="159.41999999999999"/>
    <n v="95.86"/>
    <n v="424694.88"/>
    <n v="255371.04"/>
    <n v="-169323.84"/>
    <n v="1.66305028166076"/>
    <n v="-0.66305028166075497"/>
  </r>
  <r>
    <x v="5"/>
    <x v="101"/>
    <x v="11"/>
    <x v="0"/>
    <x v="3"/>
    <x v="1048"/>
    <x v="1"/>
    <x v="3"/>
    <n v="230149257"/>
    <d v="2015-05-13T00:00:00"/>
    <x v="4"/>
    <x v="86"/>
    <n v="5134"/>
    <n v="668.27"/>
    <n v="502.54"/>
    <n v="165.73"/>
    <n v="2580040.36"/>
    <n v="850857.82"/>
    <n v="-1729182.54"/>
    <n v="3.0322814215893299"/>
    <n v="-2.0322814215893299"/>
  </r>
  <r>
    <x v="4"/>
    <x v="31"/>
    <x v="7"/>
    <x v="1"/>
    <x v="1"/>
    <x v="395"/>
    <x v="7"/>
    <x v="0"/>
    <n v="452423703"/>
    <d v="2013-09-24T00:00:00"/>
    <x v="3"/>
    <x v="82"/>
    <n v="1082"/>
    <n v="437.2"/>
    <n v="263.33"/>
    <n v="173.87"/>
    <n v="284923.06"/>
    <n v="188127.34"/>
    <n v="-96795.72"/>
    <n v="1.51452234428021"/>
    <n v="-0.51452234428020904"/>
  </r>
  <r>
    <x v="1"/>
    <x v="2"/>
    <x v="8"/>
    <x v="0"/>
    <x v="3"/>
    <x v="711"/>
    <x v="10"/>
    <x v="3"/>
    <n v="756395232"/>
    <d v="2015-03-13T00:00:00"/>
    <x v="6"/>
    <x v="39"/>
    <n v="3013"/>
    <n v="421.89"/>
    <n v="364.69"/>
    <n v="57.2"/>
    <n v="1098810.97"/>
    <n v="172343.6"/>
    <n v="-926467.37"/>
    <n v="6.3756993006993001"/>
    <n v="-5.3756993006993001"/>
  </r>
  <r>
    <x v="5"/>
    <x v="28"/>
    <x v="10"/>
    <x v="0"/>
    <x v="2"/>
    <x v="1399"/>
    <x v="2"/>
    <x v="4"/>
    <n v="787425172"/>
    <d v="2016-08-22T00:00:00"/>
    <x v="1"/>
    <x v="45"/>
    <n v="5462"/>
    <n v="154.06"/>
    <n v="90.93"/>
    <n v="63.13"/>
    <n v="496659.66"/>
    <n v="344816.06"/>
    <n v="-151843.6"/>
    <n v="1.44036115951212"/>
    <n v="-0.44036115951211802"/>
  </r>
  <r>
    <x v="1"/>
    <x v="169"/>
    <x v="5"/>
    <x v="0"/>
    <x v="1"/>
    <x v="88"/>
    <x v="11"/>
    <x v="7"/>
    <n v="261187350"/>
    <d v="2012-03-10T00:00:00"/>
    <x v="0"/>
    <x v="12"/>
    <n v="9996"/>
    <n v="109.28"/>
    <n v="35.840000000000003"/>
    <n v="73.44"/>
    <n v="358256.64000000001"/>
    <n v="734106.24"/>
    <n v="375849.6"/>
    <n v="0.48801742919390001"/>
    <n v="0.51198257080609999"/>
  </r>
  <r>
    <x v="3"/>
    <x v="106"/>
    <x v="7"/>
    <x v="0"/>
    <x v="2"/>
    <x v="1400"/>
    <x v="6"/>
    <x v="5"/>
    <n v="313668096"/>
    <d v="2014-04-05T00:00:00"/>
    <x v="0"/>
    <x v="2"/>
    <n v="215"/>
    <n v="437.2"/>
    <n v="263.33"/>
    <n v="173.87"/>
    <n v="56615.95"/>
    <n v="37382.050000000003"/>
    <n v="-19233.900000000001"/>
    <n v="1.51452234428021"/>
    <n v="-0.51452234428020904"/>
  </r>
  <r>
    <x v="0"/>
    <x v="1"/>
    <x v="8"/>
    <x v="1"/>
    <x v="1"/>
    <x v="1339"/>
    <x v="1"/>
    <x v="5"/>
    <n v="351166236"/>
    <d v="2014-02-21T00:00:00"/>
    <x v="6"/>
    <x v="2"/>
    <n v="6748"/>
    <n v="421.89"/>
    <n v="364.69"/>
    <n v="57.2"/>
    <n v="2460928.12"/>
    <n v="385985.6"/>
    <n v="-2074942.52"/>
    <n v="6.3756993006993001"/>
    <n v="-5.3756993006993001"/>
  </r>
  <r>
    <x v="2"/>
    <x v="82"/>
    <x v="7"/>
    <x v="1"/>
    <x v="1"/>
    <x v="1401"/>
    <x v="1"/>
    <x v="0"/>
    <n v="300293099"/>
    <d v="2013-06-18T00:00:00"/>
    <x v="3"/>
    <x v="28"/>
    <n v="2256"/>
    <n v="437.2"/>
    <n v="263.33"/>
    <n v="173.87"/>
    <n v="594072.48"/>
    <n v="392250.72"/>
    <n v="-201821.76"/>
    <n v="1.51452234428021"/>
    <n v="-0.51452234428020904"/>
  </r>
  <r>
    <x v="2"/>
    <x v="141"/>
    <x v="11"/>
    <x v="0"/>
    <x v="3"/>
    <x v="1402"/>
    <x v="1"/>
    <x v="2"/>
    <n v="157972514"/>
    <d v="2011-04-04T00:00:00"/>
    <x v="1"/>
    <x v="2"/>
    <n v="6432"/>
    <n v="668.27"/>
    <n v="502.54"/>
    <n v="165.73"/>
    <n v="3232337.28"/>
    <n v="1065975.3600000001"/>
    <n v="-2166361.92"/>
    <n v="3.0322814215893299"/>
    <n v="-2.0322814215893299"/>
  </r>
  <r>
    <x v="3"/>
    <x v="151"/>
    <x v="10"/>
    <x v="1"/>
    <x v="0"/>
    <x v="1403"/>
    <x v="7"/>
    <x v="5"/>
    <n v="441440808"/>
    <d v="2014-11-17T00:00:00"/>
    <x v="1"/>
    <x v="148"/>
    <n v="1000"/>
    <n v="154.06"/>
    <n v="90.93"/>
    <n v="63.13"/>
    <n v="90930"/>
    <n v="63130"/>
    <n v="-27800"/>
    <n v="1.44036115951212"/>
    <n v="-0.44036115951211802"/>
  </r>
  <r>
    <x v="5"/>
    <x v="47"/>
    <x v="4"/>
    <x v="1"/>
    <x v="3"/>
    <x v="1404"/>
    <x v="3"/>
    <x v="0"/>
    <n v="838246810"/>
    <d v="2013-08-21T00:00:00"/>
    <x v="4"/>
    <x v="86"/>
    <n v="4714"/>
    <n v="81.73"/>
    <n v="56.67"/>
    <n v="25.06"/>
    <n v="267142.38"/>
    <n v="118132.84"/>
    <n v="-149009.54"/>
    <n v="2.2613727055067798"/>
    <n v="-1.26137270550678"/>
  </r>
  <r>
    <x v="3"/>
    <x v="50"/>
    <x v="11"/>
    <x v="1"/>
    <x v="0"/>
    <x v="1405"/>
    <x v="5"/>
    <x v="0"/>
    <n v="656251847"/>
    <d v="2013-08-29T00:00:00"/>
    <x v="2"/>
    <x v="2"/>
    <n v="8360"/>
    <n v="668.27"/>
    <n v="502.54"/>
    <n v="165.73"/>
    <n v="4201234.4000000004"/>
    <n v="1385502.8"/>
    <n v="-2815731.6"/>
    <n v="3.0322814215893299"/>
    <n v="-2.0322814215893299"/>
  </r>
  <r>
    <x v="2"/>
    <x v="4"/>
    <x v="11"/>
    <x v="1"/>
    <x v="1"/>
    <x v="904"/>
    <x v="8"/>
    <x v="6"/>
    <n v="173629748"/>
    <d v="2017-06-19T00:00:00"/>
    <x v="1"/>
    <x v="19"/>
    <n v="9756"/>
    <n v="668.27"/>
    <n v="502.54"/>
    <n v="165.73"/>
    <n v="4902780.24"/>
    <n v="1616861.88"/>
    <n v="-3285918.36"/>
    <n v="3.0322814215893299"/>
    <n v="-2.0322814215893299"/>
  </r>
  <r>
    <x v="1"/>
    <x v="80"/>
    <x v="5"/>
    <x v="1"/>
    <x v="2"/>
    <x v="1406"/>
    <x v="1"/>
    <x v="5"/>
    <n v="188866841"/>
    <d v="2014-05-20T00:00:00"/>
    <x v="3"/>
    <x v="71"/>
    <n v="8750"/>
    <n v="109.28"/>
    <n v="35.840000000000003"/>
    <n v="73.44"/>
    <n v="313600"/>
    <n v="642600"/>
    <n v="329000"/>
    <n v="0.48801742919390001"/>
    <n v="0.51198257080609999"/>
  </r>
  <r>
    <x v="4"/>
    <x v="115"/>
    <x v="2"/>
    <x v="1"/>
    <x v="2"/>
    <x v="1407"/>
    <x v="10"/>
    <x v="0"/>
    <n v="670761954"/>
    <d v="2013-11-04T00:00:00"/>
    <x v="1"/>
    <x v="70"/>
    <n v="2223"/>
    <n v="47.45"/>
    <n v="31.79"/>
    <n v="15.66"/>
    <n v="70669.17"/>
    <n v="34812.18"/>
    <n v="-35856.99"/>
    <n v="2.0300127713920801"/>
    <n v="-1.0300127713920799"/>
  </r>
  <r>
    <x v="5"/>
    <x v="52"/>
    <x v="3"/>
    <x v="1"/>
    <x v="0"/>
    <x v="1334"/>
    <x v="6"/>
    <x v="4"/>
    <n v="308426415"/>
    <d v="2016-06-04T00:00:00"/>
    <x v="0"/>
    <x v="20"/>
    <n v="9085"/>
    <n v="205.7"/>
    <n v="117.11"/>
    <n v="88.59"/>
    <n v="1063944.3500000001"/>
    <n v="804840.15"/>
    <n v="-259104.2"/>
    <n v="1.3219324980246101"/>
    <n v="-0.32193249802460799"/>
  </r>
  <r>
    <x v="2"/>
    <x v="37"/>
    <x v="3"/>
    <x v="0"/>
    <x v="1"/>
    <x v="1196"/>
    <x v="7"/>
    <x v="3"/>
    <n v="561284053"/>
    <d v="2015-10-31T00:00:00"/>
    <x v="0"/>
    <x v="77"/>
    <n v="5279"/>
    <n v="205.7"/>
    <n v="117.11"/>
    <n v="88.59"/>
    <n v="618223.68999999994"/>
    <n v="467666.61"/>
    <n v="-150557.07999999999"/>
    <n v="1.3219324980246101"/>
    <n v="-0.32193249802460799"/>
  </r>
  <r>
    <x v="1"/>
    <x v="85"/>
    <x v="11"/>
    <x v="0"/>
    <x v="1"/>
    <x v="330"/>
    <x v="8"/>
    <x v="7"/>
    <n v="709071195"/>
    <d v="2012-02-08T00:00:00"/>
    <x v="4"/>
    <x v="2"/>
    <n v="8778"/>
    <n v="668.27"/>
    <n v="502.54"/>
    <n v="165.73"/>
    <n v="4411296.12"/>
    <n v="1454777.94"/>
    <n v="-2956518.18"/>
    <n v="3.0322814215893299"/>
    <n v="-2.0322814215893299"/>
  </r>
  <r>
    <x v="5"/>
    <x v="127"/>
    <x v="11"/>
    <x v="0"/>
    <x v="0"/>
    <x v="1044"/>
    <x v="0"/>
    <x v="2"/>
    <n v="101836669"/>
    <d v="2011-12-14T00:00:00"/>
    <x v="4"/>
    <x v="122"/>
    <n v="4588"/>
    <n v="668.27"/>
    <n v="502.54"/>
    <n v="165.73"/>
    <n v="2305653.52"/>
    <n v="760369.24"/>
    <n v="-1545284.28"/>
    <n v="3.0322814215893299"/>
    <n v="-2.0322814215893299"/>
  </r>
  <r>
    <x v="3"/>
    <x v="35"/>
    <x v="4"/>
    <x v="0"/>
    <x v="0"/>
    <x v="1408"/>
    <x v="6"/>
    <x v="0"/>
    <n v="409941804"/>
    <d v="2013-08-06T00:00:00"/>
    <x v="3"/>
    <x v="5"/>
    <n v="9744"/>
    <n v="81.73"/>
    <n v="56.67"/>
    <n v="25.06"/>
    <n v="552192.48"/>
    <n v="244184.64"/>
    <n v="-308007.84000000003"/>
    <n v="2.2613727055067798"/>
    <n v="-1.26137270550678"/>
  </r>
  <r>
    <x v="1"/>
    <x v="168"/>
    <x v="3"/>
    <x v="0"/>
    <x v="2"/>
    <x v="681"/>
    <x v="0"/>
    <x v="7"/>
    <n v="674060428"/>
    <d v="2012-12-17T00:00:00"/>
    <x v="1"/>
    <x v="122"/>
    <n v="8315"/>
    <n v="205.7"/>
    <n v="117.11"/>
    <n v="88.59"/>
    <n v="973769.65"/>
    <n v="736625.85"/>
    <n v="-237143.8"/>
    <n v="1.3219324980246101"/>
    <n v="-0.32193249802460799"/>
  </r>
  <r>
    <x v="3"/>
    <x v="8"/>
    <x v="6"/>
    <x v="1"/>
    <x v="1"/>
    <x v="1409"/>
    <x v="9"/>
    <x v="3"/>
    <n v="455178868"/>
    <d v="2015-12-15T00:00:00"/>
    <x v="3"/>
    <x v="28"/>
    <n v="6397"/>
    <n v="651.21"/>
    <n v="524.96"/>
    <n v="126.25"/>
    <n v="3358169.12"/>
    <n v="807621.25"/>
    <n v="-2550547.87"/>
    <n v="4.1580990099009902"/>
    <n v="-3.1580990099009898"/>
  </r>
  <r>
    <x v="1"/>
    <x v="44"/>
    <x v="7"/>
    <x v="1"/>
    <x v="1"/>
    <x v="141"/>
    <x v="5"/>
    <x v="4"/>
    <n v="284595954"/>
    <d v="2016-10-29T00:00:00"/>
    <x v="0"/>
    <x v="122"/>
    <n v="7122"/>
    <n v="437.2"/>
    <n v="263.33"/>
    <n v="173.87"/>
    <n v="1875436.26"/>
    <n v="1238302.1399999999"/>
    <n v="-637134.12"/>
    <n v="1.51452234428021"/>
    <n v="-0.51452234428020904"/>
  </r>
  <r>
    <x v="5"/>
    <x v="52"/>
    <x v="8"/>
    <x v="0"/>
    <x v="1"/>
    <x v="1410"/>
    <x v="2"/>
    <x v="2"/>
    <n v="313923013"/>
    <d v="2011-08-23T00:00:00"/>
    <x v="3"/>
    <x v="37"/>
    <n v="5650"/>
    <n v="421.89"/>
    <n v="364.69"/>
    <n v="57.2"/>
    <n v="2060498.5"/>
    <n v="323180"/>
    <n v="-1737318.5"/>
    <n v="6.3756993006993001"/>
    <n v="-5.3756993006993001"/>
  </r>
  <r>
    <x v="3"/>
    <x v="106"/>
    <x v="5"/>
    <x v="0"/>
    <x v="2"/>
    <x v="1021"/>
    <x v="9"/>
    <x v="3"/>
    <n v="765083873"/>
    <d v="2016-05-01T00:00:00"/>
    <x v="5"/>
    <x v="130"/>
    <n v="4175"/>
    <n v="109.28"/>
    <n v="35.840000000000003"/>
    <n v="73.44"/>
    <n v="149632"/>
    <n v="306612"/>
    <n v="156980"/>
    <n v="0.48801742919390001"/>
    <n v="0.51198257080609999"/>
  </r>
  <r>
    <x v="1"/>
    <x v="153"/>
    <x v="0"/>
    <x v="1"/>
    <x v="1"/>
    <x v="1153"/>
    <x v="8"/>
    <x v="4"/>
    <n v="580314862"/>
    <d v="2016-12-05T00:00:00"/>
    <x v="1"/>
    <x v="110"/>
    <n v="6918"/>
    <n v="255.28"/>
    <n v="159.41999999999999"/>
    <n v="95.86"/>
    <n v="1102867.56"/>
    <n v="663159.48"/>
    <n v="-439708.08"/>
    <n v="1.66305028166076"/>
    <n v="-0.66305028166075497"/>
  </r>
  <r>
    <x v="0"/>
    <x v="135"/>
    <x v="8"/>
    <x v="1"/>
    <x v="1"/>
    <x v="1411"/>
    <x v="7"/>
    <x v="2"/>
    <n v="572164809"/>
    <d v="2012-01-25T00:00:00"/>
    <x v="4"/>
    <x v="84"/>
    <n v="5137"/>
    <n v="421.89"/>
    <n v="364.69"/>
    <n v="57.2"/>
    <n v="1873412.53"/>
    <n v="293836.40000000002"/>
    <n v="-1579576.13"/>
    <n v="6.3756993006993001"/>
    <n v="-5.3756993006993001"/>
  </r>
  <r>
    <x v="2"/>
    <x v="3"/>
    <x v="2"/>
    <x v="0"/>
    <x v="1"/>
    <x v="1412"/>
    <x v="9"/>
    <x v="1"/>
    <n v="273495042"/>
    <d v="2010-01-05T00:00:00"/>
    <x v="3"/>
    <x v="2"/>
    <n v="2115"/>
    <n v="47.45"/>
    <n v="31.79"/>
    <n v="15.66"/>
    <n v="67235.850000000006"/>
    <n v="33120.9"/>
    <n v="-34114.949999999997"/>
    <n v="2.0300127713920801"/>
    <n v="-1.0300127713920799"/>
  </r>
  <r>
    <x v="3"/>
    <x v="61"/>
    <x v="8"/>
    <x v="1"/>
    <x v="3"/>
    <x v="560"/>
    <x v="8"/>
    <x v="4"/>
    <n v="187479388"/>
    <d v="2016-04-24T00:00:00"/>
    <x v="5"/>
    <x v="2"/>
    <n v="8172"/>
    <n v="421.89"/>
    <n v="364.69"/>
    <n v="57.2"/>
    <n v="2980246.68"/>
    <n v="467438.4"/>
    <n v="-2512808.2799999998"/>
    <n v="6.3756993006993001"/>
    <n v="-5.3756993006993001"/>
  </r>
  <r>
    <x v="1"/>
    <x v="33"/>
    <x v="1"/>
    <x v="0"/>
    <x v="2"/>
    <x v="1413"/>
    <x v="11"/>
    <x v="0"/>
    <n v="437604176"/>
    <d v="2013-07-04T00:00:00"/>
    <x v="2"/>
    <x v="134"/>
    <n v="5655"/>
    <n v="152.58000000000001"/>
    <n v="97.44"/>
    <n v="55.14"/>
    <n v="551023.19999999995"/>
    <n v="311816.7"/>
    <n v="-239206.5"/>
    <n v="1.76713819368879"/>
    <n v="-0.76713819368879199"/>
  </r>
  <r>
    <x v="6"/>
    <x v="103"/>
    <x v="2"/>
    <x v="1"/>
    <x v="0"/>
    <x v="1414"/>
    <x v="7"/>
    <x v="2"/>
    <n v="317668235"/>
    <d v="2011-07-11T00:00:00"/>
    <x v="1"/>
    <x v="2"/>
    <n v="3945"/>
    <n v="47.45"/>
    <n v="31.79"/>
    <n v="15.66"/>
    <n v="125411.55"/>
    <n v="61778.7"/>
    <n v="-63632.85"/>
    <n v="2.0300127713920801"/>
    <n v="-1.0300127713920799"/>
  </r>
  <r>
    <x v="3"/>
    <x v="138"/>
    <x v="7"/>
    <x v="1"/>
    <x v="3"/>
    <x v="587"/>
    <x v="10"/>
    <x v="4"/>
    <n v="541782891"/>
    <d v="2016-05-21T00:00:00"/>
    <x v="0"/>
    <x v="123"/>
    <n v="4452"/>
    <n v="437.2"/>
    <n v="263.33"/>
    <n v="173.87"/>
    <n v="1172345.1599999999"/>
    <n v="774069.24"/>
    <n v="-398275.92"/>
    <n v="1.51452234428021"/>
    <n v="-0.51452234428020904"/>
  </r>
  <r>
    <x v="0"/>
    <x v="14"/>
    <x v="6"/>
    <x v="0"/>
    <x v="0"/>
    <x v="1258"/>
    <x v="1"/>
    <x v="0"/>
    <n v="994371974"/>
    <d v="2013-12-06T00:00:00"/>
    <x v="6"/>
    <x v="50"/>
    <n v="5619"/>
    <n v="651.21"/>
    <n v="524.96"/>
    <n v="126.25"/>
    <n v="2949750.24"/>
    <n v="709398.75"/>
    <n v="-2240351.4900000002"/>
    <n v="4.1580990099009902"/>
    <n v="-3.1580990099009898"/>
  </r>
  <r>
    <x v="5"/>
    <x v="34"/>
    <x v="3"/>
    <x v="0"/>
    <x v="2"/>
    <x v="1019"/>
    <x v="11"/>
    <x v="0"/>
    <n v="280171811"/>
    <d v="2013-07-04T00:00:00"/>
    <x v="2"/>
    <x v="35"/>
    <n v="7920"/>
    <n v="205.7"/>
    <n v="117.11"/>
    <n v="88.59"/>
    <n v="927511.2"/>
    <n v="701632.8"/>
    <n v="-225878.39999999999"/>
    <n v="1.3219324980246101"/>
    <n v="-0.32193249802460799"/>
  </r>
  <r>
    <x v="5"/>
    <x v="34"/>
    <x v="11"/>
    <x v="0"/>
    <x v="0"/>
    <x v="1337"/>
    <x v="8"/>
    <x v="3"/>
    <n v="674231231"/>
    <d v="2015-06-28T00:00:00"/>
    <x v="5"/>
    <x v="30"/>
    <n v="8859"/>
    <n v="668.27"/>
    <n v="502.54"/>
    <n v="165.73"/>
    <n v="4452001.8600000003"/>
    <n v="1468202.07"/>
    <n v="-2983799.79"/>
    <n v="3.0322814215893299"/>
    <n v="-2.0322814215893299"/>
  </r>
  <r>
    <x v="5"/>
    <x v="91"/>
    <x v="6"/>
    <x v="0"/>
    <x v="1"/>
    <x v="1278"/>
    <x v="9"/>
    <x v="0"/>
    <n v="471911561"/>
    <d v="2013-12-24T00:00:00"/>
    <x v="3"/>
    <x v="187"/>
    <n v="7973"/>
    <n v="651.21"/>
    <n v="524.96"/>
    <n v="126.25"/>
    <n v="4185506.08"/>
    <n v="1006591.25"/>
    <n v="-3178914.83"/>
    <n v="4.1580990099009902"/>
    <n v="-3.1580990099009898"/>
  </r>
  <r>
    <x v="2"/>
    <x v="141"/>
    <x v="1"/>
    <x v="0"/>
    <x v="3"/>
    <x v="1415"/>
    <x v="11"/>
    <x v="5"/>
    <n v="738886630"/>
    <d v="2014-02-28T00:00:00"/>
    <x v="6"/>
    <x v="54"/>
    <n v="1828"/>
    <n v="152.58000000000001"/>
    <n v="97.44"/>
    <n v="55.14"/>
    <n v="178120.32000000001"/>
    <n v="100795.92"/>
    <n v="-77324.399999999994"/>
    <n v="1.76713819368879"/>
    <n v="-0.76713819368879199"/>
  </r>
  <r>
    <x v="6"/>
    <x v="171"/>
    <x v="2"/>
    <x v="0"/>
    <x v="0"/>
    <x v="1416"/>
    <x v="3"/>
    <x v="3"/>
    <n v="361142766"/>
    <d v="2015-05-09T00:00:00"/>
    <x v="0"/>
    <x v="2"/>
    <n v="9025"/>
    <n v="47.45"/>
    <n v="31.79"/>
    <n v="15.66"/>
    <n v="286904.75"/>
    <n v="141331.5"/>
    <n v="-145573.25"/>
    <n v="2.0300127713920801"/>
    <n v="-1.0300127713920799"/>
  </r>
  <r>
    <x v="1"/>
    <x v="142"/>
    <x v="2"/>
    <x v="1"/>
    <x v="3"/>
    <x v="872"/>
    <x v="1"/>
    <x v="5"/>
    <n v="994978797"/>
    <d v="2015-02-01T00:00:00"/>
    <x v="5"/>
    <x v="212"/>
    <n v="5192"/>
    <n v="47.45"/>
    <n v="31.79"/>
    <n v="15.66"/>
    <n v="165053.68"/>
    <n v="81306.720000000001"/>
    <n v="-83746.960000000006"/>
    <n v="2.0300127713920801"/>
    <n v="-1.0300127713920799"/>
  </r>
  <r>
    <x v="1"/>
    <x v="140"/>
    <x v="2"/>
    <x v="1"/>
    <x v="3"/>
    <x v="1417"/>
    <x v="6"/>
    <x v="6"/>
    <n v="317006051"/>
    <d v="2017-05-06T00:00:00"/>
    <x v="0"/>
    <x v="49"/>
    <n v="7990"/>
    <n v="47.45"/>
    <n v="31.79"/>
    <n v="15.66"/>
    <n v="254002.1"/>
    <n v="125123.4"/>
    <n v="-128878.7"/>
    <n v="2.0300127713920801"/>
    <n v="-1.0300127713920799"/>
  </r>
  <r>
    <x v="5"/>
    <x v="84"/>
    <x v="1"/>
    <x v="0"/>
    <x v="0"/>
    <x v="1418"/>
    <x v="4"/>
    <x v="1"/>
    <n v="574148356"/>
    <d v="2010-04-05T00:00:00"/>
    <x v="1"/>
    <x v="8"/>
    <n v="2112"/>
    <n v="152.58000000000001"/>
    <n v="97.44"/>
    <n v="55.14"/>
    <n v="205793.28"/>
    <n v="116455.67999999999"/>
    <n v="-89337.600000000006"/>
    <n v="1.76713819368879"/>
    <n v="-0.76713819368879199"/>
  </r>
  <r>
    <x v="1"/>
    <x v="26"/>
    <x v="4"/>
    <x v="0"/>
    <x v="3"/>
    <x v="515"/>
    <x v="6"/>
    <x v="7"/>
    <n v="933642041"/>
    <d v="2012-05-19T00:00:00"/>
    <x v="0"/>
    <x v="37"/>
    <n v="4282"/>
    <n v="81.73"/>
    <n v="56.67"/>
    <n v="25.06"/>
    <n v="242660.94"/>
    <n v="107306.92"/>
    <n v="-135354.01999999999"/>
    <n v="2.2613727055067798"/>
    <n v="-1.26137270550678"/>
  </r>
  <r>
    <x v="2"/>
    <x v="83"/>
    <x v="0"/>
    <x v="0"/>
    <x v="0"/>
    <x v="1419"/>
    <x v="9"/>
    <x v="4"/>
    <n v="633035933"/>
    <d v="2016-12-31T00:00:00"/>
    <x v="0"/>
    <x v="69"/>
    <n v="8255"/>
    <n v="255.28"/>
    <n v="159.41999999999999"/>
    <n v="95.86"/>
    <n v="1316012.1000000001"/>
    <n v="791324.3"/>
    <n v="-524687.80000000005"/>
    <n v="1.66305028166076"/>
    <n v="-0.66305028166075497"/>
  </r>
  <r>
    <x v="2"/>
    <x v="38"/>
    <x v="1"/>
    <x v="0"/>
    <x v="1"/>
    <x v="1420"/>
    <x v="8"/>
    <x v="1"/>
    <n v="330191361"/>
    <d v="2010-11-23T00:00:00"/>
    <x v="3"/>
    <x v="130"/>
    <n v="9816"/>
    <n v="152.58000000000001"/>
    <n v="97.44"/>
    <n v="55.14"/>
    <n v="956471.04"/>
    <n v="541254.24"/>
    <n v="-415216.8"/>
    <n v="1.76713819368879"/>
    <n v="-0.76713819368879199"/>
  </r>
  <r>
    <x v="2"/>
    <x v="38"/>
    <x v="5"/>
    <x v="0"/>
    <x v="0"/>
    <x v="1421"/>
    <x v="10"/>
    <x v="4"/>
    <n v="753282153"/>
    <d v="2016-02-26T00:00:00"/>
    <x v="6"/>
    <x v="179"/>
    <n v="1784"/>
    <n v="109.28"/>
    <n v="35.840000000000003"/>
    <n v="73.44"/>
    <n v="63938.559999999998"/>
    <n v="131016.96000000001"/>
    <n v="67078.399999999994"/>
    <n v="0.48801742919390001"/>
    <n v="0.51198257080609999"/>
  </r>
  <r>
    <x v="5"/>
    <x v="166"/>
    <x v="9"/>
    <x v="1"/>
    <x v="1"/>
    <x v="20"/>
    <x v="10"/>
    <x v="1"/>
    <n v="450794637"/>
    <d v="2010-11-02T00:00:00"/>
    <x v="3"/>
    <x v="127"/>
    <n v="9006"/>
    <n v="9.33"/>
    <n v="6.92"/>
    <n v="2.41"/>
    <n v="62321.52"/>
    <n v="21704.46"/>
    <n v="-40617.06"/>
    <n v="2.87136929460581"/>
    <n v="-1.87136929460581"/>
  </r>
  <r>
    <x v="3"/>
    <x v="35"/>
    <x v="3"/>
    <x v="1"/>
    <x v="0"/>
    <x v="1407"/>
    <x v="10"/>
    <x v="0"/>
    <n v="741527640"/>
    <d v="2013-03-18T00:00:00"/>
    <x v="1"/>
    <x v="147"/>
    <n v="3362"/>
    <n v="205.7"/>
    <n v="117.11"/>
    <n v="88.59"/>
    <n v="393723.82"/>
    <n v="297839.58"/>
    <n v="-95884.240000000107"/>
    <n v="1.3219324980246101"/>
    <n v="-0.32193249802460799"/>
  </r>
  <r>
    <x v="1"/>
    <x v="142"/>
    <x v="6"/>
    <x v="1"/>
    <x v="0"/>
    <x v="1422"/>
    <x v="7"/>
    <x v="4"/>
    <n v="764592492"/>
    <d v="2016-07-19T00:00:00"/>
    <x v="3"/>
    <x v="2"/>
    <n v="8764"/>
    <n v="651.21"/>
    <n v="524.96"/>
    <n v="126.25"/>
    <n v="4600749.4400000004"/>
    <n v="1106455"/>
    <n v="-3494294.44"/>
    <n v="4.1580990099009902"/>
    <n v="-3.1580990099009898"/>
  </r>
  <r>
    <x v="0"/>
    <x v="0"/>
    <x v="5"/>
    <x v="1"/>
    <x v="3"/>
    <x v="1423"/>
    <x v="0"/>
    <x v="3"/>
    <n v="629413020"/>
    <d v="2015-01-12T00:00:00"/>
    <x v="1"/>
    <x v="2"/>
    <n v="6154"/>
    <n v="109.28"/>
    <n v="35.840000000000003"/>
    <n v="73.44"/>
    <n v="220559.35999999999"/>
    <n v="451949.76"/>
    <n v="231390.4"/>
    <n v="0.48801742919390001"/>
    <n v="0.51198257080609999"/>
  </r>
  <r>
    <x v="4"/>
    <x v="6"/>
    <x v="9"/>
    <x v="1"/>
    <x v="1"/>
    <x v="1424"/>
    <x v="7"/>
    <x v="3"/>
    <n v="965725553"/>
    <d v="2015-08-10T00:00:00"/>
    <x v="1"/>
    <x v="2"/>
    <n v="8506"/>
    <n v="9.33"/>
    <n v="6.92"/>
    <n v="2.41"/>
    <n v="58861.52"/>
    <n v="20499.46"/>
    <n v="-38362.06"/>
    <n v="2.87136929460581"/>
    <n v="-1.87136929460581"/>
  </r>
  <r>
    <x v="3"/>
    <x v="133"/>
    <x v="10"/>
    <x v="0"/>
    <x v="3"/>
    <x v="110"/>
    <x v="2"/>
    <x v="1"/>
    <n v="673578917"/>
    <d v="2010-08-31T00:00:00"/>
    <x v="3"/>
    <x v="142"/>
    <n v="5825"/>
    <n v="154.06"/>
    <n v="90.93"/>
    <n v="63.13"/>
    <n v="529667.25"/>
    <n v="367732.25"/>
    <n v="-161935"/>
    <n v="1.44036115951212"/>
    <n v="-0.44036115951211802"/>
  </r>
  <r>
    <x v="5"/>
    <x v="92"/>
    <x v="1"/>
    <x v="1"/>
    <x v="3"/>
    <x v="1425"/>
    <x v="11"/>
    <x v="1"/>
    <n v="973334443"/>
    <d v="2010-09-15T00:00:00"/>
    <x v="4"/>
    <x v="158"/>
    <n v="146"/>
    <n v="152.58000000000001"/>
    <n v="97.44"/>
    <n v="55.14"/>
    <n v="14226.24"/>
    <n v="8050.44"/>
    <n v="-6175.8"/>
    <n v="1.76713819368879"/>
    <n v="-0.76713819368879199"/>
  </r>
  <r>
    <x v="0"/>
    <x v="72"/>
    <x v="0"/>
    <x v="0"/>
    <x v="2"/>
    <x v="522"/>
    <x v="6"/>
    <x v="4"/>
    <n v="455665957"/>
    <d v="2016-05-13T00:00:00"/>
    <x v="6"/>
    <x v="58"/>
    <n v="538"/>
    <n v="255.28"/>
    <n v="159.41999999999999"/>
    <n v="95.86"/>
    <n v="85767.96"/>
    <n v="51572.68"/>
    <n v="-34195.279999999999"/>
    <n v="1.66305028166076"/>
    <n v="-0.66305028166075497"/>
  </r>
  <r>
    <x v="1"/>
    <x v="109"/>
    <x v="5"/>
    <x v="1"/>
    <x v="1"/>
    <x v="1426"/>
    <x v="8"/>
    <x v="0"/>
    <n v="931559789"/>
    <d v="2013-05-07T00:00:00"/>
    <x v="3"/>
    <x v="2"/>
    <n v="8098"/>
    <n v="109.28"/>
    <n v="35.840000000000003"/>
    <n v="73.44"/>
    <n v="290232.32000000001"/>
    <n v="594717.12"/>
    <n v="304484.8"/>
    <n v="0.48801742919390001"/>
    <n v="0.51198257080609999"/>
  </r>
  <r>
    <x v="1"/>
    <x v="148"/>
    <x v="2"/>
    <x v="1"/>
    <x v="2"/>
    <x v="1427"/>
    <x v="9"/>
    <x v="3"/>
    <n v="682314765"/>
    <d v="2015-12-20T00:00:00"/>
    <x v="5"/>
    <x v="45"/>
    <n v="956"/>
    <n v="47.45"/>
    <n v="31.79"/>
    <n v="15.66"/>
    <n v="30391.24"/>
    <n v="14970.96"/>
    <n v="-15420.28"/>
    <n v="2.0300127713920801"/>
    <n v="-1.0300127713920799"/>
  </r>
  <r>
    <x v="0"/>
    <x v="25"/>
    <x v="6"/>
    <x v="1"/>
    <x v="1"/>
    <x v="1428"/>
    <x v="2"/>
    <x v="3"/>
    <n v="309542214"/>
    <d v="2015-05-09T00:00:00"/>
    <x v="0"/>
    <x v="2"/>
    <n v="9275"/>
    <n v="651.21"/>
    <n v="524.96"/>
    <n v="126.25"/>
    <n v="4869004"/>
    <n v="1170968.75"/>
    <n v="-3698035.25"/>
    <n v="4.1580990099009902"/>
    <n v="-3.1580990099009898"/>
  </r>
  <r>
    <x v="1"/>
    <x v="132"/>
    <x v="1"/>
    <x v="0"/>
    <x v="1"/>
    <x v="1429"/>
    <x v="9"/>
    <x v="4"/>
    <n v="485165965"/>
    <d v="2016-12-14T00:00:00"/>
    <x v="4"/>
    <x v="3"/>
    <n v="245"/>
    <n v="152.58000000000001"/>
    <n v="97.44"/>
    <n v="55.14"/>
    <n v="23872.799999999999"/>
    <n v="13509.3"/>
    <n v="-10363.5"/>
    <n v="1.76713819368879"/>
    <n v="-0.76713819368879199"/>
  </r>
  <r>
    <x v="1"/>
    <x v="55"/>
    <x v="2"/>
    <x v="0"/>
    <x v="1"/>
    <x v="1430"/>
    <x v="6"/>
    <x v="1"/>
    <n v="601422345"/>
    <d v="2010-03-20T00:00:00"/>
    <x v="0"/>
    <x v="2"/>
    <n v="3092"/>
    <n v="47.45"/>
    <n v="31.79"/>
    <n v="15.66"/>
    <n v="98294.68"/>
    <n v="48420.72"/>
    <n v="-49873.96"/>
    <n v="2.0300127713920801"/>
    <n v="-1.0300127713920799"/>
  </r>
  <r>
    <x v="3"/>
    <x v="60"/>
    <x v="9"/>
    <x v="0"/>
    <x v="2"/>
    <x v="1431"/>
    <x v="1"/>
    <x v="0"/>
    <n v="120860183"/>
    <d v="2013-05-06T00:00:00"/>
    <x v="1"/>
    <x v="2"/>
    <n v="4069"/>
    <n v="9.33"/>
    <n v="6.92"/>
    <n v="2.41"/>
    <n v="28157.48"/>
    <n v="9806.2900000000009"/>
    <n v="-18351.189999999999"/>
    <n v="2.87136929460581"/>
    <n v="-1.87136929460581"/>
  </r>
  <r>
    <x v="3"/>
    <x v="30"/>
    <x v="9"/>
    <x v="1"/>
    <x v="1"/>
    <x v="1381"/>
    <x v="4"/>
    <x v="3"/>
    <n v="826340806"/>
    <d v="2015-07-05T00:00:00"/>
    <x v="5"/>
    <x v="29"/>
    <n v="1462"/>
    <n v="9.33"/>
    <n v="6.92"/>
    <n v="2.41"/>
    <n v="10117.040000000001"/>
    <n v="3523.42"/>
    <n v="-6593.62"/>
    <n v="2.87136929460581"/>
    <n v="-1.87136929460581"/>
  </r>
  <r>
    <x v="5"/>
    <x v="161"/>
    <x v="6"/>
    <x v="0"/>
    <x v="2"/>
    <x v="552"/>
    <x v="5"/>
    <x v="4"/>
    <n v="971038043"/>
    <d v="2016-08-11T00:00:00"/>
    <x v="2"/>
    <x v="2"/>
    <n v="590"/>
    <n v="651.21"/>
    <n v="524.96"/>
    <n v="126.25"/>
    <n v="309726.40000000002"/>
    <n v="74487.5"/>
    <n v="-235238.9"/>
    <n v="4.1580990099009902"/>
    <n v="-3.1580990099009898"/>
  </r>
  <r>
    <x v="0"/>
    <x v="25"/>
    <x v="0"/>
    <x v="1"/>
    <x v="3"/>
    <x v="1432"/>
    <x v="3"/>
    <x v="7"/>
    <n v="228438222"/>
    <d v="2012-12-10T00:00:00"/>
    <x v="1"/>
    <x v="166"/>
    <n v="8801"/>
    <n v="255.28"/>
    <n v="159.41999999999999"/>
    <n v="95.86"/>
    <n v="1403055.42"/>
    <n v="843663.86"/>
    <n v="-559391.56000000006"/>
    <n v="1.66305028166076"/>
    <n v="-0.66305028166075497"/>
  </r>
  <r>
    <x v="4"/>
    <x v="29"/>
    <x v="6"/>
    <x v="1"/>
    <x v="2"/>
    <x v="821"/>
    <x v="8"/>
    <x v="6"/>
    <n v="142340171"/>
    <d v="2017-01-07T00:00:00"/>
    <x v="0"/>
    <x v="2"/>
    <n v="475"/>
    <n v="651.21"/>
    <n v="524.96"/>
    <n v="126.25"/>
    <n v="249356"/>
    <n v="59968.75"/>
    <n v="-189387.25"/>
    <n v="4.1580990099009902"/>
    <n v="-3.1580990099009898"/>
  </r>
  <r>
    <x v="3"/>
    <x v="15"/>
    <x v="11"/>
    <x v="1"/>
    <x v="1"/>
    <x v="66"/>
    <x v="2"/>
    <x v="4"/>
    <n v="976855218"/>
    <d v="2016-08-08T00:00:00"/>
    <x v="1"/>
    <x v="16"/>
    <n v="2022"/>
    <n v="668.27"/>
    <n v="502.54"/>
    <n v="165.73"/>
    <n v="1016135.88"/>
    <n v="335106.06"/>
    <n v="-681029.82"/>
    <n v="3.0322814215893299"/>
    <n v="-2.0322814215893299"/>
  </r>
  <r>
    <x v="5"/>
    <x v="28"/>
    <x v="0"/>
    <x v="0"/>
    <x v="0"/>
    <x v="1360"/>
    <x v="7"/>
    <x v="3"/>
    <n v="366407191"/>
    <d v="2015-05-21T00:00:00"/>
    <x v="2"/>
    <x v="2"/>
    <n v="6885"/>
    <n v="255.28"/>
    <n v="159.41999999999999"/>
    <n v="95.86"/>
    <n v="1097606.7"/>
    <n v="659996.1"/>
    <n v="-437610.6"/>
    <n v="1.66305028166076"/>
    <n v="-0.66305028166075497"/>
  </r>
  <r>
    <x v="3"/>
    <x v="57"/>
    <x v="9"/>
    <x v="1"/>
    <x v="2"/>
    <x v="1433"/>
    <x v="11"/>
    <x v="7"/>
    <n v="965732419"/>
    <d v="2012-10-19T00:00:00"/>
    <x v="6"/>
    <x v="231"/>
    <n v="538"/>
    <n v="9.33"/>
    <n v="6.92"/>
    <n v="2.41"/>
    <n v="3722.96"/>
    <n v="1296.58"/>
    <n v="-2426.38"/>
    <n v="2.87136929460581"/>
    <n v="-1.87136929460581"/>
  </r>
  <r>
    <x v="1"/>
    <x v="120"/>
    <x v="11"/>
    <x v="1"/>
    <x v="0"/>
    <x v="1434"/>
    <x v="4"/>
    <x v="7"/>
    <n v="999879729"/>
    <d v="2012-06-05T00:00:00"/>
    <x v="3"/>
    <x v="128"/>
    <n v="5486"/>
    <n v="668.27"/>
    <n v="502.54"/>
    <n v="165.73"/>
    <n v="2756934.44"/>
    <n v="909194.78"/>
    <n v="-1847739.66"/>
    <n v="3.0322814215893299"/>
    <n v="-2.0322814215893299"/>
  </r>
  <r>
    <x v="5"/>
    <x v="96"/>
    <x v="1"/>
    <x v="0"/>
    <x v="0"/>
    <x v="1435"/>
    <x v="6"/>
    <x v="2"/>
    <n v="114210450"/>
    <d v="2011-04-28T00:00:00"/>
    <x v="2"/>
    <x v="159"/>
    <n v="6265"/>
    <n v="152.58000000000001"/>
    <n v="97.44"/>
    <n v="55.14"/>
    <n v="610461.6"/>
    <n v="345452.1"/>
    <n v="-265009.5"/>
    <n v="1.76713819368879"/>
    <n v="-0.76713819368879199"/>
  </r>
  <r>
    <x v="4"/>
    <x v="31"/>
    <x v="11"/>
    <x v="0"/>
    <x v="3"/>
    <x v="454"/>
    <x v="8"/>
    <x v="2"/>
    <n v="724398410"/>
    <d v="2011-07-11T00:00:00"/>
    <x v="1"/>
    <x v="37"/>
    <n v="4442"/>
    <n v="668.27"/>
    <n v="502.54"/>
    <n v="165.73"/>
    <n v="2232282.6800000002"/>
    <n v="736172.66"/>
    <n v="-1496110.02"/>
    <n v="3.0322814215893299"/>
    <n v="-2.0322814215893299"/>
  </r>
  <r>
    <x v="0"/>
    <x v="13"/>
    <x v="2"/>
    <x v="0"/>
    <x v="0"/>
    <x v="888"/>
    <x v="10"/>
    <x v="6"/>
    <n v="366429936"/>
    <d v="2017-02-27T00:00:00"/>
    <x v="1"/>
    <x v="75"/>
    <n v="3616"/>
    <n v="47.45"/>
    <n v="31.79"/>
    <n v="15.66"/>
    <n v="114952.64"/>
    <n v="56626.559999999998"/>
    <n v="-58326.080000000002"/>
    <n v="2.0300127713920801"/>
    <n v="-1.0300127713920799"/>
  </r>
  <r>
    <x v="1"/>
    <x v="66"/>
    <x v="7"/>
    <x v="1"/>
    <x v="3"/>
    <x v="1436"/>
    <x v="1"/>
    <x v="7"/>
    <n v="246603858"/>
    <d v="2012-04-15T00:00:00"/>
    <x v="5"/>
    <x v="2"/>
    <n v="4417"/>
    <n v="437.2"/>
    <n v="263.33"/>
    <n v="173.87"/>
    <n v="1163128.6100000001"/>
    <n v="767983.79"/>
    <n v="-395144.82"/>
    <n v="1.51452234428021"/>
    <n v="-0.51452234428020904"/>
  </r>
  <r>
    <x v="1"/>
    <x v="159"/>
    <x v="2"/>
    <x v="0"/>
    <x v="2"/>
    <x v="1111"/>
    <x v="5"/>
    <x v="0"/>
    <n v="291531503"/>
    <d v="2013-10-26T00:00:00"/>
    <x v="0"/>
    <x v="26"/>
    <n v="9505"/>
    <n v="47.45"/>
    <n v="31.79"/>
    <n v="15.66"/>
    <n v="302163.95"/>
    <n v="148848.29999999999"/>
    <n v="-153315.65"/>
    <n v="2.0300127713920801"/>
    <n v="-1.0300127713920799"/>
  </r>
  <r>
    <x v="0"/>
    <x v="119"/>
    <x v="1"/>
    <x v="1"/>
    <x v="2"/>
    <x v="1437"/>
    <x v="11"/>
    <x v="0"/>
    <n v="498136699"/>
    <d v="2013-11-04T00:00:00"/>
    <x v="1"/>
    <x v="137"/>
    <n v="8574"/>
    <n v="152.58000000000001"/>
    <n v="97.44"/>
    <n v="55.14"/>
    <n v="835450.56"/>
    <n v="472770.36"/>
    <n v="-362680.2"/>
    <n v="1.76713819368879"/>
    <n v="-0.76713819368879199"/>
  </r>
  <r>
    <x v="1"/>
    <x v="108"/>
    <x v="3"/>
    <x v="1"/>
    <x v="3"/>
    <x v="1438"/>
    <x v="2"/>
    <x v="6"/>
    <n v="483655774"/>
    <d v="2017-05-08T00:00:00"/>
    <x v="1"/>
    <x v="2"/>
    <n v="3346"/>
    <n v="205.7"/>
    <n v="117.11"/>
    <n v="88.59"/>
    <n v="391850.06"/>
    <n v="296422.14"/>
    <n v="-95427.92"/>
    <n v="1.3219324980246101"/>
    <n v="-0.32193249802460799"/>
  </r>
  <r>
    <x v="5"/>
    <x v="166"/>
    <x v="7"/>
    <x v="1"/>
    <x v="2"/>
    <x v="1439"/>
    <x v="2"/>
    <x v="4"/>
    <n v="835637557"/>
    <d v="2016-08-21T00:00:00"/>
    <x v="5"/>
    <x v="44"/>
    <n v="2578"/>
    <n v="437.2"/>
    <n v="263.33"/>
    <n v="173.87"/>
    <n v="678864.74"/>
    <n v="448236.86"/>
    <n v="-230627.88"/>
    <n v="1.51452234428021"/>
    <n v="-0.51452234428020904"/>
  </r>
  <r>
    <x v="0"/>
    <x v="14"/>
    <x v="9"/>
    <x v="1"/>
    <x v="1"/>
    <x v="1388"/>
    <x v="0"/>
    <x v="3"/>
    <n v="861943376"/>
    <d v="2015-12-24T00:00:00"/>
    <x v="2"/>
    <x v="159"/>
    <n v="7054"/>
    <n v="9.33"/>
    <n v="6.92"/>
    <n v="2.41"/>
    <n v="48813.68"/>
    <n v="17000.14"/>
    <n v="-31813.54"/>
    <n v="2.87136929460581"/>
    <n v="-1.87136929460581"/>
  </r>
  <r>
    <x v="1"/>
    <x v="93"/>
    <x v="4"/>
    <x v="0"/>
    <x v="1"/>
    <x v="1440"/>
    <x v="5"/>
    <x v="1"/>
    <n v="840747058"/>
    <d v="2010-12-26T00:00:00"/>
    <x v="5"/>
    <x v="174"/>
    <n v="4593"/>
    <n v="81.73"/>
    <n v="56.67"/>
    <n v="25.06"/>
    <n v="260285.31"/>
    <n v="115100.58"/>
    <n v="-145184.73000000001"/>
    <n v="2.2613727055067798"/>
    <n v="-1.26137270550678"/>
  </r>
  <r>
    <x v="5"/>
    <x v="111"/>
    <x v="3"/>
    <x v="0"/>
    <x v="0"/>
    <x v="1241"/>
    <x v="10"/>
    <x v="0"/>
    <n v="670534932"/>
    <d v="2013-01-06T00:00:00"/>
    <x v="5"/>
    <x v="19"/>
    <n v="5042"/>
    <n v="205.7"/>
    <n v="117.11"/>
    <n v="88.59"/>
    <n v="590468.62"/>
    <n v="446670.78"/>
    <n v="-143797.84"/>
    <n v="1.3219324980246101"/>
    <n v="-0.32193249802460799"/>
  </r>
  <r>
    <x v="5"/>
    <x v="62"/>
    <x v="0"/>
    <x v="1"/>
    <x v="3"/>
    <x v="1441"/>
    <x v="10"/>
    <x v="6"/>
    <n v="320105826"/>
    <d v="2017-02-19T00:00:00"/>
    <x v="5"/>
    <x v="28"/>
    <n v="5282"/>
    <n v="255.28"/>
    <n v="159.41999999999999"/>
    <n v="95.86"/>
    <n v="842056.44"/>
    <n v="506332.52"/>
    <n v="-335723.92"/>
    <n v="1.66305028166076"/>
    <n v="-0.66305028166075497"/>
  </r>
  <r>
    <x v="5"/>
    <x v="114"/>
    <x v="0"/>
    <x v="0"/>
    <x v="2"/>
    <x v="1147"/>
    <x v="7"/>
    <x v="4"/>
    <n v="278571069"/>
    <d v="2016-10-30T00:00:00"/>
    <x v="5"/>
    <x v="96"/>
    <n v="4225"/>
    <n v="255.28"/>
    <n v="159.41999999999999"/>
    <n v="95.86"/>
    <n v="673549.5"/>
    <n v="405008.5"/>
    <n v="-268541"/>
    <n v="1.66305028166076"/>
    <n v="-0.66305028166075497"/>
  </r>
  <r>
    <x v="1"/>
    <x v="7"/>
    <x v="7"/>
    <x v="1"/>
    <x v="3"/>
    <x v="1442"/>
    <x v="0"/>
    <x v="7"/>
    <n v="205354487"/>
    <d v="2012-02-20T00:00:00"/>
    <x v="1"/>
    <x v="2"/>
    <n v="7811"/>
    <n v="437.2"/>
    <n v="263.33"/>
    <n v="173.87"/>
    <n v="2056870.63"/>
    <n v="1358098.57"/>
    <n v="-698772.06"/>
    <n v="1.51452234428021"/>
    <n v="-0.51452234428020904"/>
  </r>
  <r>
    <x v="1"/>
    <x v="41"/>
    <x v="3"/>
    <x v="0"/>
    <x v="3"/>
    <x v="1443"/>
    <x v="2"/>
    <x v="2"/>
    <n v="280192410"/>
    <d v="2011-08-28T00:00:00"/>
    <x v="5"/>
    <x v="179"/>
    <n v="4016"/>
    <n v="205.7"/>
    <n v="117.11"/>
    <n v="88.59"/>
    <n v="470313.76"/>
    <n v="355777.44"/>
    <n v="-114536.32000000001"/>
    <n v="1.3219324980246101"/>
    <n v="-0.32193249802460799"/>
  </r>
  <r>
    <x v="4"/>
    <x v="115"/>
    <x v="11"/>
    <x v="0"/>
    <x v="2"/>
    <x v="459"/>
    <x v="10"/>
    <x v="0"/>
    <n v="753133666"/>
    <d v="2013-04-02T00:00:00"/>
    <x v="3"/>
    <x v="188"/>
    <n v="7843"/>
    <n v="668.27"/>
    <n v="502.54"/>
    <n v="165.73"/>
    <n v="3941421.22"/>
    <n v="1299820.3899999999"/>
    <n v="-2641600.83"/>
    <n v="3.0322814215893299"/>
    <n v="-2.0322814215893299"/>
  </r>
  <r>
    <x v="2"/>
    <x v="112"/>
    <x v="10"/>
    <x v="1"/>
    <x v="0"/>
    <x v="314"/>
    <x v="7"/>
    <x v="3"/>
    <n v="594539582"/>
    <d v="2015-10-29T00:00:00"/>
    <x v="2"/>
    <x v="187"/>
    <n v="6329"/>
    <n v="154.06"/>
    <n v="90.93"/>
    <n v="63.13"/>
    <n v="575495.97"/>
    <n v="399549.77"/>
    <n v="-175946.2"/>
    <n v="1.44036115951212"/>
    <n v="-0.44036115951211802"/>
  </r>
  <r>
    <x v="2"/>
    <x v="104"/>
    <x v="1"/>
    <x v="0"/>
    <x v="2"/>
    <x v="1444"/>
    <x v="0"/>
    <x v="3"/>
    <n v="645083987"/>
    <d v="2016-01-19T00:00:00"/>
    <x v="3"/>
    <x v="96"/>
    <n v="3542"/>
    <n v="152.58000000000001"/>
    <n v="97.44"/>
    <n v="55.14"/>
    <n v="345132.48"/>
    <n v="195305.88"/>
    <n v="-149826.6"/>
    <n v="1.76713819368879"/>
    <n v="-0.76713819368879199"/>
  </r>
  <r>
    <x v="1"/>
    <x v="148"/>
    <x v="10"/>
    <x v="1"/>
    <x v="1"/>
    <x v="1445"/>
    <x v="4"/>
    <x v="2"/>
    <n v="465753209"/>
    <d v="2011-03-14T00:00:00"/>
    <x v="1"/>
    <x v="19"/>
    <n v="5579"/>
    <n v="154.06"/>
    <n v="90.93"/>
    <n v="63.13"/>
    <n v="507298.47"/>
    <n v="352202.27"/>
    <n v="-155096.20000000001"/>
    <n v="1.44036115951212"/>
    <n v="-0.44036115951211802"/>
  </r>
  <r>
    <x v="1"/>
    <x v="136"/>
    <x v="4"/>
    <x v="0"/>
    <x v="1"/>
    <x v="1446"/>
    <x v="6"/>
    <x v="2"/>
    <n v="587846076"/>
    <d v="2011-05-24T00:00:00"/>
    <x v="3"/>
    <x v="126"/>
    <n v="5572"/>
    <n v="81.73"/>
    <n v="56.67"/>
    <n v="25.06"/>
    <n v="315765.24"/>
    <n v="139634.32"/>
    <n v="-176130.92"/>
    <n v="2.2613727055067798"/>
    <n v="-1.26137270550678"/>
  </r>
  <r>
    <x v="2"/>
    <x v="65"/>
    <x v="4"/>
    <x v="0"/>
    <x v="1"/>
    <x v="684"/>
    <x v="1"/>
    <x v="7"/>
    <n v="262973916"/>
    <d v="2012-02-20T00:00:00"/>
    <x v="1"/>
    <x v="2"/>
    <n v="8680"/>
    <n v="81.73"/>
    <n v="56.67"/>
    <n v="25.06"/>
    <n v="491895.6"/>
    <n v="217520.8"/>
    <n v="-274374.8"/>
    <n v="2.2613727055067798"/>
    <n v="-1.26137270550678"/>
  </r>
  <r>
    <x v="2"/>
    <x v="37"/>
    <x v="5"/>
    <x v="0"/>
    <x v="1"/>
    <x v="176"/>
    <x v="8"/>
    <x v="5"/>
    <n v="613060557"/>
    <d v="2014-04-25T00:00:00"/>
    <x v="6"/>
    <x v="2"/>
    <n v="7097"/>
    <n v="109.28"/>
    <n v="35.840000000000003"/>
    <n v="73.44"/>
    <n v="254356.48000000001"/>
    <n v="521203.68"/>
    <n v="266847.2"/>
    <n v="0.48801742919390001"/>
    <n v="0.51198257080609999"/>
  </r>
  <r>
    <x v="1"/>
    <x v="93"/>
    <x v="3"/>
    <x v="1"/>
    <x v="3"/>
    <x v="1130"/>
    <x v="5"/>
    <x v="2"/>
    <n v="580342328"/>
    <d v="2011-10-14T00:00:00"/>
    <x v="6"/>
    <x v="82"/>
    <n v="5046"/>
    <n v="205.7"/>
    <n v="117.11"/>
    <n v="88.59"/>
    <n v="590937.06000000006"/>
    <n v="447025.14"/>
    <n v="-143911.92000000001"/>
    <n v="1.3219324980246101"/>
    <n v="-0.32193249802460799"/>
  </r>
  <r>
    <x v="4"/>
    <x v="173"/>
    <x v="1"/>
    <x v="1"/>
    <x v="0"/>
    <x v="1447"/>
    <x v="4"/>
    <x v="2"/>
    <n v="977368056"/>
    <d v="2011-03-18T00:00:00"/>
    <x v="6"/>
    <x v="82"/>
    <n v="3782"/>
    <n v="152.58000000000001"/>
    <n v="97.44"/>
    <n v="55.14"/>
    <n v="368518.08"/>
    <n v="208539.48"/>
    <n v="-159978.6"/>
    <n v="1.76713819368879"/>
    <n v="-0.76713819368879199"/>
  </r>
  <r>
    <x v="3"/>
    <x v="24"/>
    <x v="1"/>
    <x v="1"/>
    <x v="0"/>
    <x v="458"/>
    <x v="7"/>
    <x v="7"/>
    <n v="436999070"/>
    <d v="2012-10-15T00:00:00"/>
    <x v="1"/>
    <x v="78"/>
    <n v="6591"/>
    <n v="152.58000000000001"/>
    <n v="97.44"/>
    <n v="55.14"/>
    <n v="642227.04"/>
    <n v="363427.74"/>
    <n v="-278799.3"/>
    <n v="1.76713819368879"/>
    <n v="-0.76713819368879199"/>
  </r>
  <r>
    <x v="0"/>
    <x v="135"/>
    <x v="7"/>
    <x v="1"/>
    <x v="3"/>
    <x v="1378"/>
    <x v="3"/>
    <x v="0"/>
    <n v="362409198"/>
    <d v="2013-07-09T00:00:00"/>
    <x v="3"/>
    <x v="2"/>
    <n v="3790"/>
    <n v="437.2"/>
    <n v="263.33"/>
    <n v="173.87"/>
    <n v="998020.7"/>
    <n v="658967.30000000005"/>
    <n v="-339053.4"/>
    <n v="1.51452234428021"/>
    <n v="-0.51452234428020904"/>
  </r>
  <r>
    <x v="1"/>
    <x v="36"/>
    <x v="8"/>
    <x v="0"/>
    <x v="1"/>
    <x v="870"/>
    <x v="6"/>
    <x v="7"/>
    <n v="877084767"/>
    <d v="2012-09-06T00:00:00"/>
    <x v="2"/>
    <x v="227"/>
    <n v="7728"/>
    <n v="421.89"/>
    <n v="364.69"/>
    <n v="57.2"/>
    <n v="2818324.32"/>
    <n v="442041.59999999998"/>
    <n v="-2376282.7200000002"/>
    <n v="6.3756993006993001"/>
    <n v="-5.3756993006993001"/>
  </r>
  <r>
    <x v="5"/>
    <x v="114"/>
    <x v="5"/>
    <x v="0"/>
    <x v="1"/>
    <x v="1448"/>
    <x v="0"/>
    <x v="2"/>
    <n v="374824607"/>
    <d v="2011-12-28T00:00:00"/>
    <x v="4"/>
    <x v="54"/>
    <n v="7785"/>
    <n v="109.28"/>
    <n v="35.840000000000003"/>
    <n v="73.44"/>
    <n v="279014.40000000002"/>
    <n v="571730.4"/>
    <n v="292716"/>
    <n v="0.48801742919390001"/>
    <n v="0.51198257080609999"/>
  </r>
  <r>
    <x v="5"/>
    <x v="149"/>
    <x v="6"/>
    <x v="0"/>
    <x v="1"/>
    <x v="259"/>
    <x v="1"/>
    <x v="4"/>
    <n v="469740045"/>
    <d v="2016-12-14T00:00:00"/>
    <x v="4"/>
    <x v="251"/>
    <n v="5373"/>
    <n v="651.21"/>
    <n v="524.96"/>
    <n v="126.25"/>
    <n v="2820610.08"/>
    <n v="678341.25"/>
    <n v="-2142268.83"/>
    <n v="4.1580990099009902"/>
    <n v="-3.1580990099009898"/>
  </r>
  <r>
    <x v="3"/>
    <x v="60"/>
    <x v="10"/>
    <x v="1"/>
    <x v="0"/>
    <x v="1378"/>
    <x v="3"/>
    <x v="0"/>
    <n v="146254909"/>
    <d v="2013-09-29T00:00:00"/>
    <x v="5"/>
    <x v="80"/>
    <n v="8932"/>
    <n v="154.06"/>
    <n v="90.93"/>
    <n v="63.13"/>
    <n v="812186.76"/>
    <n v="563877.16"/>
    <n v="-248309.6"/>
    <n v="1.44036115951212"/>
    <n v="-0.44036115951211802"/>
  </r>
  <r>
    <x v="1"/>
    <x v="89"/>
    <x v="5"/>
    <x v="0"/>
    <x v="1"/>
    <x v="74"/>
    <x v="6"/>
    <x v="7"/>
    <n v="709105527"/>
    <d v="2012-01-05T00:00:00"/>
    <x v="2"/>
    <x v="2"/>
    <n v="8938"/>
    <n v="109.28"/>
    <n v="35.840000000000003"/>
    <n v="73.44"/>
    <n v="320337.91999999998"/>
    <n v="656406.72"/>
    <n v="336068.8"/>
    <n v="0.48801742919390001"/>
    <n v="0.51198257080609999"/>
  </r>
  <r>
    <x v="2"/>
    <x v="147"/>
    <x v="6"/>
    <x v="1"/>
    <x v="0"/>
    <x v="405"/>
    <x v="9"/>
    <x v="7"/>
    <n v="833340728"/>
    <d v="2012-11-29T00:00:00"/>
    <x v="2"/>
    <x v="30"/>
    <n v="2895"/>
    <n v="651.21"/>
    <n v="524.96"/>
    <n v="126.25"/>
    <n v="1519759.2"/>
    <n v="365493.75"/>
    <n v="-1154265.45"/>
    <n v="4.1580990099009902"/>
    <n v="-3.1580990099009898"/>
  </r>
  <r>
    <x v="1"/>
    <x v="44"/>
    <x v="8"/>
    <x v="0"/>
    <x v="3"/>
    <x v="1449"/>
    <x v="1"/>
    <x v="4"/>
    <n v="614321839"/>
    <d v="2016-05-07T00:00:00"/>
    <x v="0"/>
    <x v="2"/>
    <n v="339"/>
    <n v="421.89"/>
    <n v="364.69"/>
    <n v="57.2"/>
    <n v="123629.91"/>
    <n v="19390.8"/>
    <n v="-104239.11"/>
    <n v="6.3756993006993001"/>
    <n v="-5.3756993006993001"/>
  </r>
  <r>
    <x v="2"/>
    <x v="65"/>
    <x v="10"/>
    <x v="1"/>
    <x v="1"/>
    <x v="833"/>
    <x v="8"/>
    <x v="0"/>
    <n v="217722690"/>
    <d v="2013-07-13T00:00:00"/>
    <x v="0"/>
    <x v="45"/>
    <n v="7837"/>
    <n v="154.06"/>
    <n v="90.93"/>
    <n v="63.13"/>
    <n v="712618.41"/>
    <n v="494749.81"/>
    <n v="-217868.6"/>
    <n v="1.44036115951212"/>
    <n v="-0.44036115951211802"/>
  </r>
  <r>
    <x v="1"/>
    <x v="64"/>
    <x v="7"/>
    <x v="0"/>
    <x v="2"/>
    <x v="1450"/>
    <x v="10"/>
    <x v="2"/>
    <n v="329529607"/>
    <d v="2011-01-23T00:00:00"/>
    <x v="5"/>
    <x v="82"/>
    <n v="3988"/>
    <n v="437.2"/>
    <n v="263.33"/>
    <n v="173.87"/>
    <n v="1050160.04"/>
    <n v="693393.56"/>
    <n v="-356766.48"/>
    <n v="1.51452234428021"/>
    <n v="-0.51452234428020904"/>
  </r>
  <r>
    <x v="5"/>
    <x v="183"/>
    <x v="7"/>
    <x v="0"/>
    <x v="1"/>
    <x v="334"/>
    <x v="6"/>
    <x v="0"/>
    <n v="806041419"/>
    <d v="2013-05-06T00:00:00"/>
    <x v="1"/>
    <x v="49"/>
    <n v="4423"/>
    <n v="437.2"/>
    <n v="263.33"/>
    <n v="173.87"/>
    <n v="1164708.5900000001"/>
    <n v="769027.01"/>
    <n v="-395681.58"/>
    <n v="1.51452234428021"/>
    <n v="-0.51452234428020904"/>
  </r>
  <r>
    <x v="1"/>
    <x v="169"/>
    <x v="9"/>
    <x v="0"/>
    <x v="2"/>
    <x v="464"/>
    <x v="1"/>
    <x v="1"/>
    <n v="223869454"/>
    <d v="2010-06-27T00:00:00"/>
    <x v="5"/>
    <x v="126"/>
    <n v="6801"/>
    <n v="9.33"/>
    <n v="6.92"/>
    <n v="2.41"/>
    <n v="47062.92"/>
    <n v="16390.41"/>
    <n v="-30672.51"/>
    <n v="2.87136929460581"/>
    <n v="-1.87136929460581"/>
  </r>
  <r>
    <x v="5"/>
    <x v="111"/>
    <x v="4"/>
    <x v="1"/>
    <x v="0"/>
    <x v="689"/>
    <x v="1"/>
    <x v="7"/>
    <n v="829937541"/>
    <d v="2012-06-30T00:00:00"/>
    <x v="0"/>
    <x v="3"/>
    <n v="5816"/>
    <n v="81.73"/>
    <n v="56.67"/>
    <n v="25.06"/>
    <n v="329592.71999999997"/>
    <n v="145748.96"/>
    <n v="-183843.76"/>
    <n v="2.2613727055067798"/>
    <n v="-1.26137270550678"/>
  </r>
  <r>
    <x v="2"/>
    <x v="4"/>
    <x v="2"/>
    <x v="0"/>
    <x v="2"/>
    <x v="229"/>
    <x v="4"/>
    <x v="3"/>
    <n v="891482007"/>
    <d v="2015-05-16T00:00:00"/>
    <x v="0"/>
    <x v="40"/>
    <n v="8191"/>
    <n v="47.45"/>
    <n v="31.79"/>
    <n v="15.66"/>
    <n v="260391.89"/>
    <n v="128271.06"/>
    <n v="-132120.82999999999"/>
    <n v="2.0300127713920801"/>
    <n v="-1.0300127713920799"/>
  </r>
  <r>
    <x v="5"/>
    <x v="127"/>
    <x v="7"/>
    <x v="0"/>
    <x v="2"/>
    <x v="1451"/>
    <x v="4"/>
    <x v="7"/>
    <n v="546051681"/>
    <d v="2012-07-25T00:00:00"/>
    <x v="4"/>
    <x v="252"/>
    <n v="7682"/>
    <n v="437.2"/>
    <n v="263.33"/>
    <n v="173.87"/>
    <n v="2022901.06"/>
    <n v="1335669.3400000001"/>
    <n v="-687231.72"/>
    <n v="1.51452234428021"/>
    <n v="-0.51452234428020904"/>
  </r>
  <r>
    <x v="2"/>
    <x v="155"/>
    <x v="0"/>
    <x v="1"/>
    <x v="1"/>
    <x v="1452"/>
    <x v="1"/>
    <x v="0"/>
    <n v="451507890"/>
    <d v="2013-06-28T00:00:00"/>
    <x v="6"/>
    <x v="250"/>
    <n v="73"/>
    <n v="255.28"/>
    <n v="159.41999999999999"/>
    <n v="95.86"/>
    <n v="11637.66"/>
    <n v="6997.78"/>
    <n v="-4639.88"/>
    <n v="1.66305028166076"/>
    <n v="-0.66305028166075497"/>
  </r>
  <r>
    <x v="5"/>
    <x v="28"/>
    <x v="7"/>
    <x v="1"/>
    <x v="3"/>
    <x v="1131"/>
    <x v="6"/>
    <x v="6"/>
    <n v="436024463"/>
    <d v="2017-05-19T00:00:00"/>
    <x v="6"/>
    <x v="65"/>
    <n v="8183"/>
    <n v="437.2"/>
    <n v="263.33"/>
    <n v="173.87"/>
    <n v="2154829.39"/>
    <n v="1422778.21"/>
    <n v="-732051.18"/>
    <n v="1.51452234428021"/>
    <n v="-0.51452234428020904"/>
  </r>
  <r>
    <x v="0"/>
    <x v="1"/>
    <x v="7"/>
    <x v="0"/>
    <x v="0"/>
    <x v="1197"/>
    <x v="9"/>
    <x v="4"/>
    <n v="848087728"/>
    <d v="2016-12-30T00:00:00"/>
    <x v="6"/>
    <x v="44"/>
    <n v="6860"/>
    <n v="437.2"/>
    <n v="263.33"/>
    <n v="173.87"/>
    <n v="1806443.8"/>
    <n v="1192748.2"/>
    <n v="-613695.6"/>
    <n v="1.51452234428021"/>
    <n v="-0.51452234428020904"/>
  </r>
  <r>
    <x v="5"/>
    <x v="39"/>
    <x v="11"/>
    <x v="0"/>
    <x v="2"/>
    <x v="1039"/>
    <x v="6"/>
    <x v="6"/>
    <n v="306496512"/>
    <d v="2017-06-05T00:00:00"/>
    <x v="1"/>
    <x v="142"/>
    <n v="7984"/>
    <n v="668.27"/>
    <n v="502.54"/>
    <n v="165.73"/>
    <n v="4012279.36"/>
    <n v="1323188.32"/>
    <n v="-2689091.04"/>
    <n v="3.0322814215893299"/>
    <n v="-2.0322814215893299"/>
  </r>
  <r>
    <x v="5"/>
    <x v="150"/>
    <x v="2"/>
    <x v="0"/>
    <x v="0"/>
    <x v="1453"/>
    <x v="11"/>
    <x v="6"/>
    <n v="650362145"/>
    <d v="2017-02-04T00:00:00"/>
    <x v="0"/>
    <x v="2"/>
    <n v="5466"/>
    <n v="47.45"/>
    <n v="31.79"/>
    <n v="15.66"/>
    <n v="173764.14"/>
    <n v="85597.56"/>
    <n v="-88166.58"/>
    <n v="2.0300127713920801"/>
    <n v="-1.0300127713920799"/>
  </r>
  <r>
    <x v="1"/>
    <x v="2"/>
    <x v="6"/>
    <x v="1"/>
    <x v="3"/>
    <x v="899"/>
    <x v="9"/>
    <x v="7"/>
    <n v="189108455"/>
    <d v="2012-06-30T00:00:00"/>
    <x v="0"/>
    <x v="2"/>
    <n v="249"/>
    <n v="651.21"/>
    <n v="524.96"/>
    <n v="126.25"/>
    <n v="130715.04"/>
    <n v="31436.25"/>
    <n v="-99278.79"/>
    <n v="4.1580990099009902"/>
    <n v="-3.1580990099009898"/>
  </r>
  <r>
    <x v="1"/>
    <x v="136"/>
    <x v="9"/>
    <x v="1"/>
    <x v="2"/>
    <x v="1454"/>
    <x v="10"/>
    <x v="3"/>
    <n v="452471768"/>
    <d v="2015-10-02T00:00:00"/>
    <x v="6"/>
    <x v="182"/>
    <n v="5306"/>
    <n v="9.33"/>
    <n v="6.92"/>
    <n v="2.41"/>
    <n v="36717.519999999997"/>
    <n v="12787.46"/>
    <n v="-23930.06"/>
    <n v="2.87136929460581"/>
    <n v="-1.87136929460581"/>
  </r>
  <r>
    <x v="4"/>
    <x v="115"/>
    <x v="1"/>
    <x v="0"/>
    <x v="1"/>
    <x v="1308"/>
    <x v="9"/>
    <x v="2"/>
    <n v="340500915"/>
    <d v="2011-11-12T00:00:00"/>
    <x v="0"/>
    <x v="2"/>
    <n v="642"/>
    <n v="152.58000000000001"/>
    <n v="97.44"/>
    <n v="55.14"/>
    <n v="62556.480000000003"/>
    <n v="35399.879999999997"/>
    <n v="-27156.6"/>
    <n v="1.76713819368879"/>
    <n v="-0.76713819368879099"/>
  </r>
  <r>
    <x v="2"/>
    <x v="104"/>
    <x v="7"/>
    <x v="0"/>
    <x v="1"/>
    <x v="1335"/>
    <x v="6"/>
    <x v="0"/>
    <n v="173557221"/>
    <d v="2013-05-16T00:00:00"/>
    <x v="2"/>
    <x v="61"/>
    <n v="8293"/>
    <n v="437.2"/>
    <n v="263.33"/>
    <n v="173.87"/>
    <n v="2183795.69"/>
    <n v="1441903.91"/>
    <n v="-741891.78"/>
    <n v="1.51452234428021"/>
    <n v="-0.51452234428020904"/>
  </r>
  <r>
    <x v="5"/>
    <x v="149"/>
    <x v="6"/>
    <x v="1"/>
    <x v="3"/>
    <x v="84"/>
    <x v="0"/>
    <x v="2"/>
    <n v="342314517"/>
    <d v="2012-06-01T00:00:00"/>
    <x v="6"/>
    <x v="66"/>
    <n v="7327"/>
    <n v="651.21"/>
    <n v="524.96"/>
    <n v="126.25"/>
    <n v="3846381.92"/>
    <n v="925033.75"/>
    <n v="-2921348.17"/>
    <n v="4.1580990099009902"/>
    <n v="-3.1580990099009898"/>
  </r>
  <r>
    <x v="2"/>
    <x v="42"/>
    <x v="10"/>
    <x v="1"/>
    <x v="0"/>
    <x v="637"/>
    <x v="5"/>
    <x v="4"/>
    <n v="857759130"/>
    <d v="2016-09-28T00:00:00"/>
    <x v="4"/>
    <x v="2"/>
    <n v="8843"/>
    <n v="154.06"/>
    <n v="90.93"/>
    <n v="63.13"/>
    <n v="804093.99"/>
    <n v="558258.59"/>
    <n v="-245835.4"/>
    <n v="1.44036115951212"/>
    <n v="-0.44036115951211802"/>
  </r>
  <r>
    <x v="5"/>
    <x v="177"/>
    <x v="0"/>
    <x v="1"/>
    <x v="3"/>
    <x v="184"/>
    <x v="3"/>
    <x v="1"/>
    <n v="901189887"/>
    <d v="2010-03-09T00:00:00"/>
    <x v="3"/>
    <x v="2"/>
    <n v="969"/>
    <n v="255.28"/>
    <n v="159.41999999999999"/>
    <n v="95.86"/>
    <n v="154477.98000000001"/>
    <n v="92888.34"/>
    <n v="-61589.64"/>
    <n v="1.66305028166076"/>
    <n v="-0.66305028166075497"/>
  </r>
  <r>
    <x v="1"/>
    <x v="148"/>
    <x v="3"/>
    <x v="1"/>
    <x v="0"/>
    <x v="1455"/>
    <x v="6"/>
    <x v="4"/>
    <n v="174218118"/>
    <d v="2016-06-13T00:00:00"/>
    <x v="1"/>
    <x v="13"/>
    <n v="3867"/>
    <n v="205.7"/>
    <n v="117.11"/>
    <n v="88.59"/>
    <n v="452864.37"/>
    <n v="342577.53"/>
    <n v="-110286.84"/>
    <n v="1.3219324980246101"/>
    <n v="-0.32193249802460799"/>
  </r>
  <r>
    <x v="5"/>
    <x v="149"/>
    <x v="6"/>
    <x v="1"/>
    <x v="2"/>
    <x v="369"/>
    <x v="1"/>
    <x v="3"/>
    <n v="248767650"/>
    <d v="2015-07-13T00:00:00"/>
    <x v="1"/>
    <x v="148"/>
    <n v="4731"/>
    <n v="651.21"/>
    <n v="524.96"/>
    <n v="126.25"/>
    <n v="2483585.7599999998"/>
    <n v="597288.75"/>
    <n v="-1886297.01"/>
    <n v="4.1580990099009902"/>
    <n v="-3.1580990099009898"/>
  </r>
  <r>
    <x v="5"/>
    <x v="54"/>
    <x v="4"/>
    <x v="0"/>
    <x v="1"/>
    <x v="334"/>
    <x v="6"/>
    <x v="0"/>
    <n v="517074811"/>
    <d v="2013-07-05T00:00:00"/>
    <x v="6"/>
    <x v="128"/>
    <n v="2782"/>
    <n v="81.73"/>
    <n v="56.67"/>
    <n v="25.06"/>
    <n v="157655.94"/>
    <n v="69716.92"/>
    <n v="-87939.02"/>
    <n v="2.2613727055067798"/>
    <n v="-1.26137270550678"/>
  </r>
  <r>
    <x v="2"/>
    <x v="137"/>
    <x v="9"/>
    <x v="0"/>
    <x v="1"/>
    <x v="1062"/>
    <x v="9"/>
    <x v="7"/>
    <n v="441688430"/>
    <d v="2012-12-26T00:00:00"/>
    <x v="4"/>
    <x v="3"/>
    <n v="4277"/>
    <n v="9.33"/>
    <n v="6.92"/>
    <n v="2.41"/>
    <n v="29596.84"/>
    <n v="10307.57"/>
    <n v="-19289.27"/>
    <n v="2.87136929460581"/>
    <n v="-1.87136929460581"/>
  </r>
  <r>
    <x v="4"/>
    <x v="56"/>
    <x v="5"/>
    <x v="1"/>
    <x v="0"/>
    <x v="1456"/>
    <x v="9"/>
    <x v="1"/>
    <n v="905469834"/>
    <d v="2010-05-15T00:00:00"/>
    <x v="0"/>
    <x v="2"/>
    <n v="7500"/>
    <n v="109.28"/>
    <n v="35.840000000000003"/>
    <n v="73.44"/>
    <n v="268800"/>
    <n v="550800"/>
    <n v="282000"/>
    <n v="0.48801742919390001"/>
    <n v="0.51198257080609999"/>
  </r>
  <r>
    <x v="5"/>
    <x v="58"/>
    <x v="11"/>
    <x v="1"/>
    <x v="0"/>
    <x v="48"/>
    <x v="1"/>
    <x v="5"/>
    <n v="161592853"/>
    <d v="2014-03-07T00:00:00"/>
    <x v="6"/>
    <x v="2"/>
    <n v="7771"/>
    <n v="668.27"/>
    <n v="502.54"/>
    <n v="165.73"/>
    <n v="3905238.34"/>
    <n v="1287887.83"/>
    <n v="-2617350.5099999998"/>
    <n v="3.0322814215893299"/>
    <n v="-2.0322814215893299"/>
  </r>
  <r>
    <x v="3"/>
    <x v="20"/>
    <x v="9"/>
    <x v="0"/>
    <x v="1"/>
    <x v="779"/>
    <x v="10"/>
    <x v="7"/>
    <n v="583543813"/>
    <d v="2012-02-02T00:00:00"/>
    <x v="2"/>
    <x v="54"/>
    <n v="2437"/>
    <n v="9.33"/>
    <n v="6.92"/>
    <n v="2.41"/>
    <n v="16864.04"/>
    <n v="5873.17"/>
    <n v="-10990.87"/>
    <n v="2.87136929460581"/>
    <n v="-1.87136929460581"/>
  </r>
  <r>
    <x v="5"/>
    <x v="75"/>
    <x v="1"/>
    <x v="0"/>
    <x v="2"/>
    <x v="3"/>
    <x v="1"/>
    <x v="1"/>
    <n v="115121543"/>
    <d v="2010-06-25T00:00:00"/>
    <x v="6"/>
    <x v="179"/>
    <n v="5878"/>
    <n v="152.58000000000001"/>
    <n v="97.44"/>
    <n v="55.14"/>
    <n v="572752.31999999995"/>
    <n v="324112.92"/>
    <n v="-248639.4"/>
    <n v="1.76713819368879"/>
    <n v="-0.76713819368879099"/>
  </r>
  <r>
    <x v="1"/>
    <x v="148"/>
    <x v="8"/>
    <x v="0"/>
    <x v="3"/>
    <x v="1457"/>
    <x v="1"/>
    <x v="6"/>
    <n v="820437371"/>
    <d v="2017-11-06T00:00:00"/>
    <x v="1"/>
    <x v="99"/>
    <n v="4505"/>
    <n v="421.89"/>
    <n v="364.69"/>
    <n v="57.2"/>
    <n v="1642928.45"/>
    <n v="257686"/>
    <n v="-1385242.45"/>
    <n v="6.3756993006993001"/>
    <n v="-5.3756993006993001"/>
  </r>
  <r>
    <x v="5"/>
    <x v="96"/>
    <x v="6"/>
    <x v="1"/>
    <x v="3"/>
    <x v="766"/>
    <x v="11"/>
    <x v="3"/>
    <n v="333915126"/>
    <d v="2015-12-17T00:00:00"/>
    <x v="2"/>
    <x v="200"/>
    <n v="1761"/>
    <n v="651.21"/>
    <n v="524.96"/>
    <n v="126.25"/>
    <n v="924454.56"/>
    <n v="222326.25"/>
    <n v="-702128.31"/>
    <n v="4.1580990099009902"/>
    <n v="-3.1580990099009898"/>
  </r>
  <r>
    <x v="1"/>
    <x v="80"/>
    <x v="4"/>
    <x v="1"/>
    <x v="2"/>
    <x v="431"/>
    <x v="8"/>
    <x v="7"/>
    <n v="410291135"/>
    <d v="2012-02-22T00:00:00"/>
    <x v="4"/>
    <x v="2"/>
    <n v="3119"/>
    <n v="81.73"/>
    <n v="56.67"/>
    <n v="25.06"/>
    <n v="176753.73"/>
    <n v="78162.14"/>
    <n v="-98591.59"/>
    <n v="2.2613727055067798"/>
    <n v="-1.26137270550678"/>
  </r>
  <r>
    <x v="1"/>
    <x v="152"/>
    <x v="0"/>
    <x v="1"/>
    <x v="1"/>
    <x v="1458"/>
    <x v="8"/>
    <x v="6"/>
    <n v="174614226"/>
    <d v="2017-08-13T00:00:00"/>
    <x v="5"/>
    <x v="39"/>
    <n v="1085"/>
    <n v="255.28"/>
    <n v="159.41999999999999"/>
    <n v="95.86"/>
    <n v="172970.7"/>
    <n v="104008.1"/>
    <n v="-68962.600000000006"/>
    <n v="1.66305028166076"/>
    <n v="-0.66305028166075497"/>
  </r>
  <r>
    <x v="5"/>
    <x v="78"/>
    <x v="6"/>
    <x v="0"/>
    <x v="0"/>
    <x v="224"/>
    <x v="10"/>
    <x v="5"/>
    <n v="172245728"/>
    <d v="2014-02-14T00:00:00"/>
    <x v="6"/>
    <x v="37"/>
    <n v="194"/>
    <n v="651.21"/>
    <n v="524.96"/>
    <n v="126.25"/>
    <n v="101842.24000000001"/>
    <n v="24492.5"/>
    <n v="-77349.740000000005"/>
    <n v="4.1580990099009902"/>
    <n v="-3.1580990099009898"/>
  </r>
  <r>
    <x v="1"/>
    <x v="167"/>
    <x v="1"/>
    <x v="1"/>
    <x v="2"/>
    <x v="285"/>
    <x v="11"/>
    <x v="2"/>
    <n v="118859469"/>
    <d v="2011-01-07T00:00:00"/>
    <x v="6"/>
    <x v="2"/>
    <n v="2013"/>
    <n v="152.58000000000001"/>
    <n v="97.44"/>
    <n v="55.14"/>
    <n v="196146.72"/>
    <n v="110996.82"/>
    <n v="-85149.9"/>
    <n v="1.76713819368879"/>
    <n v="-0.76713819368879199"/>
  </r>
  <r>
    <x v="3"/>
    <x v="21"/>
    <x v="5"/>
    <x v="0"/>
    <x v="3"/>
    <x v="1459"/>
    <x v="7"/>
    <x v="7"/>
    <n v="250441777"/>
    <d v="2012-10-25T00:00:00"/>
    <x v="2"/>
    <x v="22"/>
    <n v="142"/>
    <n v="109.28"/>
    <n v="35.840000000000003"/>
    <n v="73.44"/>
    <n v="5089.28"/>
    <n v="10428.48"/>
    <n v="5339.2"/>
    <n v="0.48801742919390001"/>
    <n v="0.51198257080609999"/>
  </r>
  <r>
    <x v="3"/>
    <x v="110"/>
    <x v="0"/>
    <x v="0"/>
    <x v="2"/>
    <x v="1460"/>
    <x v="5"/>
    <x v="1"/>
    <n v="873291480"/>
    <d v="2010-06-11T00:00:00"/>
    <x v="6"/>
    <x v="2"/>
    <n v="5210"/>
    <n v="255.28"/>
    <n v="159.41999999999999"/>
    <n v="95.86"/>
    <n v="830578.2"/>
    <n v="499430.6"/>
    <n v="-331147.59999999998"/>
    <n v="1.66305028166076"/>
    <n v="-0.66305028166075497"/>
  </r>
  <r>
    <x v="2"/>
    <x v="137"/>
    <x v="2"/>
    <x v="0"/>
    <x v="2"/>
    <x v="1461"/>
    <x v="7"/>
    <x v="5"/>
    <n v="114019906"/>
    <d v="2014-09-24T00:00:00"/>
    <x v="4"/>
    <x v="54"/>
    <n v="9879"/>
    <n v="47.45"/>
    <n v="31.79"/>
    <n v="15.66"/>
    <n v="314053.40999999997"/>
    <n v="154705.14000000001"/>
    <n v="-159348.26999999999"/>
    <n v="2.0300127713920801"/>
    <n v="-1.0300127713920799"/>
  </r>
  <r>
    <x v="1"/>
    <x v="168"/>
    <x v="7"/>
    <x v="1"/>
    <x v="3"/>
    <x v="1462"/>
    <x v="2"/>
    <x v="3"/>
    <n v="669550883"/>
    <d v="2015-09-16T00:00:00"/>
    <x v="4"/>
    <x v="46"/>
    <n v="3840"/>
    <n v="437.2"/>
    <n v="263.33"/>
    <n v="173.87"/>
    <n v="1011187.2"/>
    <n v="667660.80000000005"/>
    <n v="-343526.40000000002"/>
    <n v="1.51452234428021"/>
    <n v="-0.51452234428020904"/>
  </r>
  <r>
    <x v="0"/>
    <x v="146"/>
    <x v="0"/>
    <x v="1"/>
    <x v="2"/>
    <x v="1219"/>
    <x v="4"/>
    <x v="0"/>
    <n v="357120740"/>
    <d v="2013-04-14T00:00:00"/>
    <x v="5"/>
    <x v="160"/>
    <n v="8818"/>
    <n v="255.28"/>
    <n v="159.41999999999999"/>
    <n v="95.86"/>
    <n v="1405765.56"/>
    <n v="845293.48"/>
    <n v="-560472.07999999996"/>
    <n v="1.66305028166076"/>
    <n v="-0.66305028166075497"/>
  </r>
  <r>
    <x v="5"/>
    <x v="177"/>
    <x v="2"/>
    <x v="1"/>
    <x v="2"/>
    <x v="1463"/>
    <x v="1"/>
    <x v="7"/>
    <n v="664278304"/>
    <d v="2012-06-24T00:00:00"/>
    <x v="5"/>
    <x v="187"/>
    <n v="3567"/>
    <n v="47.45"/>
    <n v="31.79"/>
    <n v="15.66"/>
    <n v="113394.93"/>
    <n v="55859.22"/>
    <n v="-57535.71"/>
    <n v="2.0300127713920801"/>
    <n v="-1.0300127713920799"/>
  </r>
  <r>
    <x v="2"/>
    <x v="48"/>
    <x v="3"/>
    <x v="1"/>
    <x v="0"/>
    <x v="1464"/>
    <x v="3"/>
    <x v="2"/>
    <n v="898884904"/>
    <d v="2011-02-20T00:00:00"/>
    <x v="5"/>
    <x v="2"/>
    <n v="8873"/>
    <n v="205.7"/>
    <n v="117.11"/>
    <n v="88.59"/>
    <n v="1039117.03"/>
    <n v="786059.07"/>
    <n v="-253057.96"/>
    <n v="1.3219324980246101"/>
    <n v="-0.32193249802460799"/>
  </r>
  <r>
    <x v="1"/>
    <x v="79"/>
    <x v="4"/>
    <x v="0"/>
    <x v="0"/>
    <x v="1465"/>
    <x v="8"/>
    <x v="7"/>
    <n v="439114367"/>
    <d v="2012-06-26T00:00:00"/>
    <x v="3"/>
    <x v="57"/>
    <n v="2554"/>
    <n v="81.73"/>
    <n v="56.67"/>
    <n v="25.06"/>
    <n v="144735.18"/>
    <n v="64003.24"/>
    <n v="-80731.94"/>
    <n v="2.2613727055067798"/>
    <n v="-1.26137270550678"/>
  </r>
  <r>
    <x v="3"/>
    <x v="11"/>
    <x v="4"/>
    <x v="1"/>
    <x v="2"/>
    <x v="836"/>
    <x v="8"/>
    <x v="7"/>
    <n v="983453023"/>
    <d v="2012-12-31T00:00:00"/>
    <x v="1"/>
    <x v="253"/>
    <n v="4459"/>
    <n v="81.73"/>
    <n v="56.67"/>
    <n v="25.06"/>
    <n v="252691.53"/>
    <n v="111742.54"/>
    <n v="-140948.99"/>
    <n v="2.2613727055067798"/>
    <n v="-1.26137270550678"/>
  </r>
  <r>
    <x v="5"/>
    <x v="166"/>
    <x v="7"/>
    <x v="0"/>
    <x v="3"/>
    <x v="1278"/>
    <x v="9"/>
    <x v="0"/>
    <n v="700699698"/>
    <d v="2013-12-23T00:00:00"/>
    <x v="1"/>
    <x v="10"/>
    <n v="1467"/>
    <n v="437.2"/>
    <n v="263.33"/>
    <n v="173.87"/>
    <n v="386305.11"/>
    <n v="255067.29"/>
    <n v="-131237.82"/>
    <n v="1.51452234428021"/>
    <n v="-0.51452234428020904"/>
  </r>
  <r>
    <x v="0"/>
    <x v="113"/>
    <x v="3"/>
    <x v="1"/>
    <x v="0"/>
    <x v="1466"/>
    <x v="9"/>
    <x v="1"/>
    <n v="979965722"/>
    <d v="2010-03-27T00:00:00"/>
    <x v="0"/>
    <x v="2"/>
    <n v="2489"/>
    <n v="205.7"/>
    <n v="117.11"/>
    <n v="88.59"/>
    <n v="291486.78999999998"/>
    <n v="220500.51"/>
    <n v="-70986.28"/>
    <n v="1.3219324980246101"/>
    <n v="-0.32193249802460799"/>
  </r>
  <r>
    <x v="0"/>
    <x v="27"/>
    <x v="6"/>
    <x v="0"/>
    <x v="1"/>
    <x v="1467"/>
    <x v="6"/>
    <x v="4"/>
    <n v="580674922"/>
    <d v="2016-07-26T00:00:00"/>
    <x v="3"/>
    <x v="209"/>
    <n v="3468"/>
    <n v="651.21"/>
    <n v="524.96"/>
    <n v="126.25"/>
    <n v="1820561.28"/>
    <n v="437835"/>
    <n v="-1382726.28"/>
    <n v="4.1580990099009902"/>
    <n v="-3.1580990099009898"/>
  </r>
  <r>
    <x v="1"/>
    <x v="123"/>
    <x v="11"/>
    <x v="0"/>
    <x v="0"/>
    <x v="1468"/>
    <x v="10"/>
    <x v="2"/>
    <n v="582563626"/>
    <d v="2011-02-19T00:00:00"/>
    <x v="0"/>
    <x v="78"/>
    <n v="2378"/>
    <n v="668.27"/>
    <n v="502.54"/>
    <n v="165.73"/>
    <n v="1195040.1200000001"/>
    <n v="394105.94"/>
    <n v="-800934.18"/>
    <n v="3.0322814215893299"/>
    <n v="-2.0322814215893299"/>
  </r>
  <r>
    <x v="3"/>
    <x v="106"/>
    <x v="1"/>
    <x v="1"/>
    <x v="1"/>
    <x v="853"/>
    <x v="3"/>
    <x v="5"/>
    <n v="335680663"/>
    <d v="2014-08-25T00:00:00"/>
    <x v="1"/>
    <x v="31"/>
    <n v="4223"/>
    <n v="152.58000000000001"/>
    <n v="97.44"/>
    <n v="55.14"/>
    <n v="411489.12"/>
    <n v="232856.22"/>
    <n v="-178632.9"/>
    <n v="1.76713819368879"/>
    <n v="-0.76713819368879199"/>
  </r>
  <r>
    <x v="5"/>
    <x v="177"/>
    <x v="10"/>
    <x v="0"/>
    <x v="2"/>
    <x v="1186"/>
    <x v="2"/>
    <x v="2"/>
    <n v="610387361"/>
    <d v="2011-01-20T00:00:00"/>
    <x v="2"/>
    <x v="2"/>
    <n v="6039"/>
    <n v="154.06"/>
    <n v="90.93"/>
    <n v="63.13"/>
    <n v="549126.27"/>
    <n v="381242.07"/>
    <n v="-167884.2"/>
    <n v="1.44036115951212"/>
    <n v="-0.44036115951211802"/>
  </r>
  <r>
    <x v="4"/>
    <x v="173"/>
    <x v="5"/>
    <x v="0"/>
    <x v="1"/>
    <x v="382"/>
    <x v="7"/>
    <x v="2"/>
    <n v="447357547"/>
    <d v="2011-12-22T00:00:00"/>
    <x v="2"/>
    <x v="166"/>
    <n v="1894"/>
    <n v="109.28"/>
    <n v="35.840000000000003"/>
    <n v="73.44"/>
    <n v="67880.960000000006"/>
    <n v="139095.35999999999"/>
    <n v="71214.399999999994"/>
    <n v="0.48801742919390001"/>
    <n v="0.51198257080609999"/>
  </r>
  <r>
    <x v="0"/>
    <x v="1"/>
    <x v="4"/>
    <x v="0"/>
    <x v="3"/>
    <x v="1469"/>
    <x v="2"/>
    <x v="5"/>
    <n v="307577550"/>
    <d v="2014-07-27T00:00:00"/>
    <x v="5"/>
    <x v="26"/>
    <n v="7887"/>
    <n v="81.73"/>
    <n v="56.67"/>
    <n v="25.06"/>
    <n v="446956.29"/>
    <n v="197648.22"/>
    <n v="-249308.07"/>
    <n v="2.2613727055067798"/>
    <n v="-1.26137270550678"/>
  </r>
  <r>
    <x v="0"/>
    <x v="146"/>
    <x v="7"/>
    <x v="0"/>
    <x v="3"/>
    <x v="1470"/>
    <x v="7"/>
    <x v="0"/>
    <n v="722346198"/>
    <d v="2013-11-12T00:00:00"/>
    <x v="3"/>
    <x v="120"/>
    <n v="7147"/>
    <n v="437.2"/>
    <n v="263.33"/>
    <n v="173.87"/>
    <n v="1882019.51"/>
    <n v="1242648.8899999999"/>
    <n v="-639370.62"/>
    <n v="1.51452234428021"/>
    <n v="-0.51452234428020904"/>
  </r>
  <r>
    <x v="1"/>
    <x v="66"/>
    <x v="1"/>
    <x v="0"/>
    <x v="0"/>
    <x v="1471"/>
    <x v="3"/>
    <x v="0"/>
    <n v="943274819"/>
    <d v="2013-08-03T00:00:00"/>
    <x v="0"/>
    <x v="30"/>
    <n v="4836"/>
    <n v="152.58000000000001"/>
    <n v="97.44"/>
    <n v="55.14"/>
    <n v="471219.84"/>
    <n v="266657.03999999998"/>
    <n v="-204562.8"/>
    <n v="1.76713819368879"/>
    <n v="-0.76713819368879099"/>
  </r>
  <r>
    <x v="2"/>
    <x v="170"/>
    <x v="2"/>
    <x v="1"/>
    <x v="0"/>
    <x v="1135"/>
    <x v="0"/>
    <x v="7"/>
    <n v="292287242"/>
    <d v="2013-11-01T00:00:00"/>
    <x v="6"/>
    <x v="254"/>
    <n v="3145"/>
    <n v="47.45"/>
    <n v="31.79"/>
    <n v="15.66"/>
    <n v="99979.55"/>
    <n v="49250.7"/>
    <n v="-50728.85"/>
    <n v="2.0300127713920801"/>
    <n v="-1.0300127713920799"/>
  </r>
  <r>
    <x v="3"/>
    <x v="184"/>
    <x v="10"/>
    <x v="1"/>
    <x v="1"/>
    <x v="1236"/>
    <x v="10"/>
    <x v="3"/>
    <n v="411619794"/>
    <d v="2015-10-03T00:00:00"/>
    <x v="0"/>
    <x v="190"/>
    <n v="6299"/>
    <n v="154.06"/>
    <n v="90.93"/>
    <n v="63.13"/>
    <n v="572768.06999999995"/>
    <n v="397655.87"/>
    <n v="-175112.2"/>
    <n v="1.44036115951212"/>
    <n v="-0.44036115951211802"/>
  </r>
  <r>
    <x v="1"/>
    <x v="109"/>
    <x v="6"/>
    <x v="0"/>
    <x v="3"/>
    <x v="1472"/>
    <x v="1"/>
    <x v="1"/>
    <n v="313821303"/>
    <d v="2011-01-17T00:00:00"/>
    <x v="1"/>
    <x v="178"/>
    <n v="5552"/>
    <n v="651.21"/>
    <n v="524.96"/>
    <n v="126.25"/>
    <n v="2914577.92"/>
    <n v="700940"/>
    <n v="-2213637.92"/>
    <n v="4.1580990099009902"/>
    <n v="-3.1580990099009898"/>
  </r>
  <r>
    <x v="1"/>
    <x v="159"/>
    <x v="2"/>
    <x v="0"/>
    <x v="0"/>
    <x v="1473"/>
    <x v="11"/>
    <x v="3"/>
    <n v="431753098"/>
    <d v="2015-10-19T00:00:00"/>
    <x v="1"/>
    <x v="213"/>
    <n v="4191"/>
    <n v="47.45"/>
    <n v="31.79"/>
    <n v="15.66"/>
    <n v="133231.89000000001"/>
    <n v="65631.06"/>
    <n v="-67600.83"/>
    <n v="2.0300127713920801"/>
    <n v="-1.0300127713920799"/>
  </r>
  <r>
    <x v="2"/>
    <x v="144"/>
    <x v="0"/>
    <x v="0"/>
    <x v="0"/>
    <x v="1387"/>
    <x v="8"/>
    <x v="2"/>
    <n v="368589007"/>
    <d v="2011-10-08T00:00:00"/>
    <x v="0"/>
    <x v="29"/>
    <n v="2533"/>
    <n v="255.28"/>
    <n v="159.41999999999999"/>
    <n v="95.86"/>
    <n v="403810.86"/>
    <n v="242813.38"/>
    <n v="-160997.48000000001"/>
    <n v="1.66305028166076"/>
    <n v="-0.66305028166075497"/>
  </r>
  <r>
    <x v="5"/>
    <x v="34"/>
    <x v="10"/>
    <x v="1"/>
    <x v="0"/>
    <x v="1411"/>
    <x v="7"/>
    <x v="2"/>
    <n v="247815358"/>
    <d v="2012-08-01T00:00:00"/>
    <x v="4"/>
    <x v="254"/>
    <n v="2926"/>
    <n v="154.06"/>
    <n v="90.93"/>
    <n v="63.13"/>
    <n v="266061.18"/>
    <n v="184718.38"/>
    <n v="-81342.8"/>
    <n v="1.44036115951212"/>
    <n v="-0.44036115951211802"/>
  </r>
  <r>
    <x v="4"/>
    <x v="115"/>
    <x v="5"/>
    <x v="0"/>
    <x v="2"/>
    <x v="1433"/>
    <x v="11"/>
    <x v="7"/>
    <n v="263230979"/>
    <d v="2012-08-09T00:00:00"/>
    <x v="2"/>
    <x v="240"/>
    <n v="4751"/>
    <n v="109.28"/>
    <n v="35.840000000000003"/>
    <n v="73.44"/>
    <n v="170275.84"/>
    <n v="348913.44"/>
    <n v="178637.6"/>
    <n v="0.48801742919390001"/>
    <n v="0.51198257080609999"/>
  </r>
  <r>
    <x v="0"/>
    <x v="146"/>
    <x v="1"/>
    <x v="1"/>
    <x v="1"/>
    <x v="1474"/>
    <x v="1"/>
    <x v="1"/>
    <n v="228947198"/>
    <d v="2010-01-07T00:00:00"/>
    <x v="2"/>
    <x v="2"/>
    <n v="9418"/>
    <n v="152.58000000000001"/>
    <n v="97.44"/>
    <n v="55.14"/>
    <n v="917689.92"/>
    <n v="519308.52"/>
    <n v="-398381.4"/>
    <n v="1.76713819368879"/>
    <n v="-0.76713819368879199"/>
  </r>
  <r>
    <x v="5"/>
    <x v="131"/>
    <x v="10"/>
    <x v="1"/>
    <x v="1"/>
    <x v="1475"/>
    <x v="1"/>
    <x v="5"/>
    <n v="929387843"/>
    <d v="2014-06-15T00:00:00"/>
    <x v="5"/>
    <x v="3"/>
    <n v="5371"/>
    <n v="154.06"/>
    <n v="90.93"/>
    <n v="63.13"/>
    <n v="488385.03"/>
    <n v="339071.23"/>
    <n v="-149313.79999999999"/>
    <n v="1.44036115951212"/>
    <n v="-0.44036115951211802"/>
  </r>
  <r>
    <x v="1"/>
    <x v="7"/>
    <x v="11"/>
    <x v="0"/>
    <x v="1"/>
    <x v="138"/>
    <x v="0"/>
    <x v="2"/>
    <n v="969289243"/>
    <d v="2012-02-02T00:00:00"/>
    <x v="2"/>
    <x v="75"/>
    <n v="3082"/>
    <n v="668.27"/>
    <n v="502.54"/>
    <n v="165.73"/>
    <n v="1548828.28"/>
    <n v="510779.86"/>
    <n v="-1038048.42"/>
    <n v="3.0322814215893299"/>
    <n v="-2.0322814215893299"/>
  </r>
  <r>
    <x v="5"/>
    <x v="75"/>
    <x v="6"/>
    <x v="1"/>
    <x v="0"/>
    <x v="53"/>
    <x v="5"/>
    <x v="1"/>
    <n v="823700225"/>
    <d v="2010-11-21T00:00:00"/>
    <x v="5"/>
    <x v="37"/>
    <n v="56"/>
    <n v="651.21"/>
    <n v="524.96"/>
    <n v="126.25"/>
    <n v="29397.759999999998"/>
    <n v="7070"/>
    <n v="-22327.759999999998"/>
    <n v="4.1580990099009902"/>
    <n v="-3.1580990099009898"/>
  </r>
  <r>
    <x v="2"/>
    <x v="4"/>
    <x v="5"/>
    <x v="0"/>
    <x v="1"/>
    <x v="1476"/>
    <x v="5"/>
    <x v="2"/>
    <n v="587982118"/>
    <d v="2011-11-17T00:00:00"/>
    <x v="2"/>
    <x v="45"/>
    <n v="5830"/>
    <n v="109.28"/>
    <n v="35.840000000000003"/>
    <n v="73.44"/>
    <n v="208947.20000000001"/>
    <n v="428155.2"/>
    <n v="219208"/>
    <n v="0.48801742919390001"/>
    <n v="0.51198257080609999"/>
  </r>
  <r>
    <x v="3"/>
    <x v="110"/>
    <x v="3"/>
    <x v="0"/>
    <x v="1"/>
    <x v="746"/>
    <x v="7"/>
    <x v="0"/>
    <n v="427808749"/>
    <d v="2013-04-24T00:00:00"/>
    <x v="4"/>
    <x v="2"/>
    <n v="6971"/>
    <n v="205.7"/>
    <n v="117.11"/>
    <n v="88.59"/>
    <n v="816373.81"/>
    <n v="617560.89"/>
    <n v="-198812.92"/>
    <n v="1.3219324980246101"/>
    <n v="-0.32193249802460799"/>
  </r>
  <r>
    <x v="0"/>
    <x v="122"/>
    <x v="11"/>
    <x v="1"/>
    <x v="3"/>
    <x v="846"/>
    <x v="2"/>
    <x v="5"/>
    <n v="129166448"/>
    <d v="2014-07-28T00:00:00"/>
    <x v="1"/>
    <x v="160"/>
    <n v="2077"/>
    <n v="668.27"/>
    <n v="502.54"/>
    <n v="165.73"/>
    <n v="1043775.58"/>
    <n v="344221.21"/>
    <n v="-699554.37"/>
    <n v="3.0322814215893299"/>
    <n v="-2.0322814215893299"/>
  </r>
  <r>
    <x v="2"/>
    <x v="125"/>
    <x v="4"/>
    <x v="1"/>
    <x v="3"/>
    <x v="1477"/>
    <x v="4"/>
    <x v="7"/>
    <n v="448354041"/>
    <d v="2012-05-04T00:00:00"/>
    <x v="6"/>
    <x v="77"/>
    <n v="6779"/>
    <n v="81.73"/>
    <n v="56.67"/>
    <n v="25.06"/>
    <n v="384165.93"/>
    <n v="169881.74"/>
    <n v="-214284.19"/>
    <n v="2.2613727055067798"/>
    <n v="-1.26137270550678"/>
  </r>
  <r>
    <x v="1"/>
    <x v="89"/>
    <x v="1"/>
    <x v="1"/>
    <x v="0"/>
    <x v="1478"/>
    <x v="2"/>
    <x v="2"/>
    <n v="861982858"/>
    <d v="2011-04-09T00:00:00"/>
    <x v="0"/>
    <x v="2"/>
    <n v="8738"/>
    <n v="152.58000000000001"/>
    <n v="97.44"/>
    <n v="55.14"/>
    <n v="851430.72"/>
    <n v="481813.32"/>
    <n v="-369617.4"/>
    <n v="1.76713819368879"/>
    <n v="-0.76713819368879199"/>
  </r>
  <r>
    <x v="2"/>
    <x v="102"/>
    <x v="8"/>
    <x v="0"/>
    <x v="1"/>
    <x v="1479"/>
    <x v="10"/>
    <x v="3"/>
    <n v="916976726"/>
    <d v="2015-03-16T00:00:00"/>
    <x v="1"/>
    <x v="11"/>
    <n v="2645"/>
    <n v="421.89"/>
    <n v="364.69"/>
    <n v="57.2"/>
    <n v="964605.05"/>
    <n v="151294"/>
    <n v="-813311.05"/>
    <n v="6.3756993006993001"/>
    <n v="-5.3756993006993001"/>
  </r>
  <r>
    <x v="5"/>
    <x v="130"/>
    <x v="6"/>
    <x v="0"/>
    <x v="2"/>
    <x v="800"/>
    <x v="5"/>
    <x v="2"/>
    <n v="680571973"/>
    <d v="2011-05-05T00:00:00"/>
    <x v="2"/>
    <x v="2"/>
    <n v="5225"/>
    <n v="651.21"/>
    <n v="524.96"/>
    <n v="126.25"/>
    <n v="2742916"/>
    <n v="659656.25"/>
    <n v="-2083259.75"/>
    <n v="4.1580990099009902"/>
    <n v="-3.1580990099009898"/>
  </r>
  <r>
    <x v="1"/>
    <x v="142"/>
    <x v="8"/>
    <x v="0"/>
    <x v="0"/>
    <x v="1480"/>
    <x v="11"/>
    <x v="4"/>
    <n v="290317428"/>
    <d v="2016-02-04T00:00:00"/>
    <x v="2"/>
    <x v="2"/>
    <n v="233"/>
    <n v="421.89"/>
    <n v="364.69"/>
    <n v="57.2"/>
    <n v="84972.77"/>
    <n v="13327.6"/>
    <n v="-71645.17"/>
    <n v="6.3756993006993001"/>
    <n v="-5.3756993006993001"/>
  </r>
  <r>
    <x v="2"/>
    <x v="125"/>
    <x v="6"/>
    <x v="0"/>
    <x v="3"/>
    <x v="1481"/>
    <x v="8"/>
    <x v="4"/>
    <n v="404074418"/>
    <d v="2016-06-30T00:00:00"/>
    <x v="2"/>
    <x v="4"/>
    <n v="3455"/>
    <n v="651.21"/>
    <n v="524.96"/>
    <n v="126.25"/>
    <n v="1813736.8"/>
    <n v="436193.75"/>
    <n v="-1377543.05"/>
    <n v="4.1580990099009902"/>
    <n v="-3.1580990099009898"/>
  </r>
  <r>
    <x v="6"/>
    <x v="171"/>
    <x v="1"/>
    <x v="1"/>
    <x v="3"/>
    <x v="1294"/>
    <x v="6"/>
    <x v="2"/>
    <n v="850016772"/>
    <d v="2011-03-08T00:00:00"/>
    <x v="3"/>
    <x v="2"/>
    <n v="7707"/>
    <n v="152.58000000000001"/>
    <n v="97.44"/>
    <n v="55.14"/>
    <n v="750970.08"/>
    <n v="424963.98"/>
    <n v="-326006.09999999998"/>
    <n v="1.76713819368879"/>
    <n v="-0.76713819368879199"/>
  </r>
  <r>
    <x v="0"/>
    <x v="122"/>
    <x v="10"/>
    <x v="1"/>
    <x v="3"/>
    <x v="8"/>
    <x v="3"/>
    <x v="4"/>
    <n v="176630818"/>
    <d v="2016-09-19T00:00:00"/>
    <x v="1"/>
    <x v="61"/>
    <n v="7839"/>
    <n v="154.06"/>
    <n v="90.93"/>
    <n v="63.13"/>
    <n v="712800.27"/>
    <n v="494876.07"/>
    <n v="-217924.2"/>
    <n v="1.44036115951212"/>
    <n v="-0.44036115951211802"/>
  </r>
  <r>
    <x v="3"/>
    <x v="8"/>
    <x v="8"/>
    <x v="1"/>
    <x v="3"/>
    <x v="1482"/>
    <x v="1"/>
    <x v="5"/>
    <n v="602715384"/>
    <d v="2014-06-18T00:00:00"/>
    <x v="4"/>
    <x v="13"/>
    <n v="5731"/>
    <n v="421.89"/>
    <n v="364.69"/>
    <n v="57.2"/>
    <n v="2090038.39"/>
    <n v="327813.2"/>
    <n v="-1762225.19"/>
    <n v="6.3756993006993001"/>
    <n v="-5.3756993006993001"/>
  </r>
  <r>
    <x v="3"/>
    <x v="35"/>
    <x v="4"/>
    <x v="0"/>
    <x v="2"/>
    <x v="257"/>
    <x v="3"/>
    <x v="1"/>
    <n v="367381799"/>
    <d v="2010-10-17T00:00:00"/>
    <x v="5"/>
    <x v="163"/>
    <n v="5293"/>
    <n v="81.73"/>
    <n v="56.67"/>
    <n v="25.06"/>
    <n v="299954.31"/>
    <n v="132642.57999999999"/>
    <n v="-167311.73000000001"/>
    <n v="2.2613727055067798"/>
    <n v="-1.26137270550678"/>
  </r>
  <r>
    <x v="3"/>
    <x v="60"/>
    <x v="9"/>
    <x v="0"/>
    <x v="0"/>
    <x v="1483"/>
    <x v="0"/>
    <x v="4"/>
    <n v="480053889"/>
    <d v="2017-01-22T00:00:00"/>
    <x v="5"/>
    <x v="58"/>
    <n v="7469"/>
    <n v="9.33"/>
    <n v="6.92"/>
    <n v="2.41"/>
    <n v="51685.48"/>
    <n v="18000.29"/>
    <n v="-33685.19"/>
    <n v="2.87136929460581"/>
    <n v="-1.87136929460581"/>
  </r>
  <r>
    <x v="2"/>
    <x v="144"/>
    <x v="6"/>
    <x v="1"/>
    <x v="2"/>
    <x v="1150"/>
    <x v="5"/>
    <x v="5"/>
    <n v="670467984"/>
    <d v="2014-11-13T00:00:00"/>
    <x v="2"/>
    <x v="31"/>
    <n v="5231"/>
    <n v="651.21"/>
    <n v="524.96"/>
    <n v="126.25"/>
    <n v="2746065.76"/>
    <n v="660413.75"/>
    <n v="-2085652.01"/>
    <n v="4.1580990099009902"/>
    <n v="-3.1580990099009898"/>
  </r>
  <r>
    <x v="5"/>
    <x v="88"/>
    <x v="4"/>
    <x v="0"/>
    <x v="1"/>
    <x v="1484"/>
    <x v="11"/>
    <x v="0"/>
    <n v="738672912"/>
    <d v="2013-10-10T00:00:00"/>
    <x v="2"/>
    <x v="157"/>
    <n v="8584"/>
    <n v="81.73"/>
    <n v="56.67"/>
    <n v="25.06"/>
    <n v="486455.28"/>
    <n v="215115.04"/>
    <n v="-271340.24"/>
    <n v="2.2613727055067798"/>
    <n v="-1.26137270550678"/>
  </r>
  <r>
    <x v="1"/>
    <x v="80"/>
    <x v="5"/>
    <x v="1"/>
    <x v="1"/>
    <x v="1213"/>
    <x v="11"/>
    <x v="4"/>
    <n v="105030000"/>
    <d v="2016-06-13T00:00:00"/>
    <x v="1"/>
    <x v="114"/>
    <n v="9566"/>
    <n v="109.28"/>
    <n v="35.840000000000003"/>
    <n v="73.44"/>
    <n v="342845.44"/>
    <n v="702527.04"/>
    <n v="359681.6"/>
    <n v="0.48801742919390001"/>
    <n v="0.51198257080609999"/>
  </r>
  <r>
    <x v="1"/>
    <x v="43"/>
    <x v="2"/>
    <x v="0"/>
    <x v="3"/>
    <x v="1485"/>
    <x v="3"/>
    <x v="3"/>
    <n v="960213077"/>
    <d v="2015-10-16T00:00:00"/>
    <x v="6"/>
    <x v="142"/>
    <n v="7242"/>
    <n v="47.45"/>
    <n v="31.79"/>
    <n v="15.66"/>
    <n v="230223.18"/>
    <n v="113409.72"/>
    <n v="-116813.46"/>
    <n v="2.0300127713920801"/>
    <n v="-1.0300127713920799"/>
  </r>
  <r>
    <x v="4"/>
    <x v="31"/>
    <x v="3"/>
    <x v="0"/>
    <x v="0"/>
    <x v="389"/>
    <x v="3"/>
    <x v="7"/>
    <n v="615208470"/>
    <d v="2012-04-09T00:00:00"/>
    <x v="1"/>
    <x v="2"/>
    <n v="2713"/>
    <n v="205.7"/>
    <n v="117.11"/>
    <n v="88.59"/>
    <n v="317719.43"/>
    <n v="240344.67"/>
    <n v="-77374.759999999995"/>
    <n v="1.3219324980246101"/>
    <n v="-0.32193249802460799"/>
  </r>
  <r>
    <x v="6"/>
    <x v="171"/>
    <x v="7"/>
    <x v="1"/>
    <x v="3"/>
    <x v="1486"/>
    <x v="1"/>
    <x v="0"/>
    <n v="951315009"/>
    <d v="2013-03-07T00:00:00"/>
    <x v="2"/>
    <x v="2"/>
    <n v="4106"/>
    <n v="437.2"/>
    <n v="263.33"/>
    <n v="173.87"/>
    <n v="1081232.98"/>
    <n v="713910.22"/>
    <n v="-367322.76"/>
    <n v="1.51452234428021"/>
    <n v="-0.51452234428020904"/>
  </r>
  <r>
    <x v="3"/>
    <x v="15"/>
    <x v="2"/>
    <x v="1"/>
    <x v="2"/>
    <x v="975"/>
    <x v="10"/>
    <x v="1"/>
    <n v="770144021"/>
    <d v="2010-01-21T00:00:00"/>
    <x v="2"/>
    <x v="8"/>
    <n v="1585"/>
    <n v="47.45"/>
    <n v="31.79"/>
    <n v="15.66"/>
    <n v="50387.15"/>
    <n v="24821.1"/>
    <n v="-25566.05"/>
    <n v="2.0300127713920801"/>
    <n v="-1.0300127713920799"/>
  </r>
  <r>
    <x v="1"/>
    <x v="109"/>
    <x v="7"/>
    <x v="1"/>
    <x v="2"/>
    <x v="48"/>
    <x v="1"/>
    <x v="5"/>
    <n v="743619334"/>
    <d v="2014-09-07T00:00:00"/>
    <x v="5"/>
    <x v="5"/>
    <n v="2341"/>
    <n v="437.2"/>
    <n v="263.33"/>
    <n v="173.87"/>
    <n v="616455.53"/>
    <n v="407029.67"/>
    <n v="-209425.86"/>
    <n v="1.51452234428021"/>
    <n v="-0.51452234428020904"/>
  </r>
  <r>
    <x v="1"/>
    <x v="169"/>
    <x v="6"/>
    <x v="1"/>
    <x v="3"/>
    <x v="217"/>
    <x v="0"/>
    <x v="4"/>
    <n v="263977277"/>
    <d v="2017-10-01T00:00:00"/>
    <x v="5"/>
    <x v="255"/>
    <n v="5597"/>
    <n v="651.21"/>
    <n v="524.96"/>
    <n v="126.25"/>
    <n v="2938201.12"/>
    <n v="706621.25"/>
    <n v="-2231579.87"/>
    <n v="4.1580990099009902"/>
    <n v="-3.1580990099009898"/>
  </r>
  <r>
    <x v="4"/>
    <x v="160"/>
    <x v="10"/>
    <x v="1"/>
    <x v="3"/>
    <x v="596"/>
    <x v="9"/>
    <x v="7"/>
    <n v="593766677"/>
    <d v="2012-12-16T00:00:00"/>
    <x v="5"/>
    <x v="44"/>
    <n v="7609"/>
    <n v="154.06"/>
    <n v="90.93"/>
    <n v="63.13"/>
    <n v="691886.37"/>
    <n v="480356.17"/>
    <n v="-211530.2"/>
    <n v="1.44036115951212"/>
    <n v="-0.44036115951211802"/>
  </r>
  <r>
    <x v="5"/>
    <x v="92"/>
    <x v="6"/>
    <x v="1"/>
    <x v="1"/>
    <x v="1302"/>
    <x v="0"/>
    <x v="0"/>
    <n v="815848863"/>
    <d v="2013-08-27T00:00:00"/>
    <x v="3"/>
    <x v="2"/>
    <n v="6663"/>
    <n v="651.21"/>
    <n v="524.96"/>
    <n v="126.25"/>
    <n v="3497808.48"/>
    <n v="841203.75"/>
    <n v="-2656604.73"/>
    <n v="4.1580990099009902"/>
    <n v="-3.1580990099009898"/>
  </r>
  <r>
    <x v="5"/>
    <x v="28"/>
    <x v="3"/>
    <x v="0"/>
    <x v="3"/>
    <x v="1487"/>
    <x v="8"/>
    <x v="7"/>
    <n v="983397662"/>
    <d v="2012-07-25T00:00:00"/>
    <x v="4"/>
    <x v="28"/>
    <n v="8076"/>
    <n v="205.7"/>
    <n v="117.11"/>
    <n v="88.59"/>
    <n v="945780.36"/>
    <n v="715452.84"/>
    <n v="-230327.52"/>
    <n v="1.3219324980246101"/>
    <n v="-0.32193249802460799"/>
  </r>
  <r>
    <x v="5"/>
    <x v="97"/>
    <x v="11"/>
    <x v="1"/>
    <x v="3"/>
    <x v="253"/>
    <x v="3"/>
    <x v="2"/>
    <n v="769899404"/>
    <d v="2011-12-13T00:00:00"/>
    <x v="3"/>
    <x v="93"/>
    <n v="9197"/>
    <n v="668.27"/>
    <n v="502.54"/>
    <n v="165.73"/>
    <n v="4621860.38"/>
    <n v="1524218.81"/>
    <n v="-3097641.57"/>
    <n v="3.0322814215893299"/>
    <n v="-2.0322814215893299"/>
  </r>
  <r>
    <x v="1"/>
    <x v="26"/>
    <x v="6"/>
    <x v="1"/>
    <x v="3"/>
    <x v="714"/>
    <x v="6"/>
    <x v="2"/>
    <n v="819152915"/>
    <d v="2011-04-24T00:00:00"/>
    <x v="5"/>
    <x v="30"/>
    <n v="4406"/>
    <n v="651.21"/>
    <n v="524.96"/>
    <n v="126.25"/>
    <n v="2312973.7599999998"/>
    <n v="556257.5"/>
    <n v="-1756716.26"/>
    <n v="4.1580990099009902"/>
    <n v="-3.1580990099009898"/>
  </r>
  <r>
    <x v="0"/>
    <x v="25"/>
    <x v="8"/>
    <x v="1"/>
    <x v="1"/>
    <x v="1488"/>
    <x v="11"/>
    <x v="2"/>
    <n v="495269525"/>
    <d v="2011-06-04T00:00:00"/>
    <x v="0"/>
    <x v="15"/>
    <n v="113"/>
    <n v="421.89"/>
    <n v="364.69"/>
    <n v="57.2"/>
    <n v="41209.97"/>
    <n v="6463.6"/>
    <n v="-34746.370000000003"/>
    <n v="6.3756993006993001"/>
    <n v="-5.3756993006993001"/>
  </r>
  <r>
    <x v="5"/>
    <x v="91"/>
    <x v="3"/>
    <x v="1"/>
    <x v="0"/>
    <x v="1489"/>
    <x v="5"/>
    <x v="4"/>
    <n v="132673060"/>
    <d v="2016-10-22T00:00:00"/>
    <x v="0"/>
    <x v="71"/>
    <n v="9762"/>
    <n v="205.7"/>
    <n v="117.11"/>
    <n v="88.59"/>
    <n v="1143227.82"/>
    <n v="864815.58"/>
    <n v="-278412.24"/>
    <n v="1.3219324980246101"/>
    <n v="-0.32193249802460799"/>
  </r>
  <r>
    <x v="5"/>
    <x v="105"/>
    <x v="3"/>
    <x v="0"/>
    <x v="3"/>
    <x v="1490"/>
    <x v="10"/>
    <x v="7"/>
    <n v="586099851"/>
    <d v="2012-01-14T00:00:00"/>
    <x v="0"/>
    <x v="159"/>
    <n v="8825"/>
    <n v="205.7"/>
    <n v="117.11"/>
    <n v="88.59"/>
    <n v="1033495.75"/>
    <n v="781806.75"/>
    <n v="-251689"/>
    <n v="1.3219324980246101"/>
    <n v="-0.32193249802460799"/>
  </r>
  <r>
    <x v="1"/>
    <x v="129"/>
    <x v="4"/>
    <x v="1"/>
    <x v="1"/>
    <x v="1416"/>
    <x v="3"/>
    <x v="3"/>
    <n v="980598723"/>
    <d v="2015-09-24T00:00:00"/>
    <x v="2"/>
    <x v="64"/>
    <n v="9808"/>
    <n v="81.73"/>
    <n v="56.67"/>
    <n v="25.06"/>
    <n v="555819.36"/>
    <n v="245788.48"/>
    <n v="-310030.88"/>
    <n v="2.2613727055067798"/>
    <n v="-1.26137270550678"/>
  </r>
  <r>
    <x v="2"/>
    <x v="12"/>
    <x v="9"/>
    <x v="1"/>
    <x v="2"/>
    <x v="1491"/>
    <x v="7"/>
    <x v="6"/>
    <n v="961531007"/>
    <d v="2017-04-05T00:00:00"/>
    <x v="4"/>
    <x v="2"/>
    <n v="7247"/>
    <n v="9.33"/>
    <n v="6.92"/>
    <n v="2.41"/>
    <n v="50149.24"/>
    <n v="17465.27"/>
    <n v="-32683.97"/>
    <n v="2.87136929460581"/>
    <n v="-1.87136929460581"/>
  </r>
  <r>
    <x v="3"/>
    <x v="94"/>
    <x v="7"/>
    <x v="1"/>
    <x v="0"/>
    <x v="1492"/>
    <x v="8"/>
    <x v="2"/>
    <n v="244570529"/>
    <d v="2011-07-21T00:00:00"/>
    <x v="2"/>
    <x v="96"/>
    <n v="2709"/>
    <n v="437.2"/>
    <n v="263.33"/>
    <n v="173.87"/>
    <n v="713360.97"/>
    <n v="471013.83"/>
    <n v="-242347.14"/>
    <n v="1.51452234428021"/>
    <n v="-0.51452234428020904"/>
  </r>
  <r>
    <x v="5"/>
    <x v="131"/>
    <x v="1"/>
    <x v="0"/>
    <x v="0"/>
    <x v="1493"/>
    <x v="0"/>
    <x v="4"/>
    <n v="865703618"/>
    <d v="2016-06-17T00:00:00"/>
    <x v="6"/>
    <x v="2"/>
    <n v="9793"/>
    <n v="152.58000000000001"/>
    <n v="97.44"/>
    <n v="55.14"/>
    <n v="954229.92"/>
    <n v="539986.02"/>
    <n v="-414243.9"/>
    <n v="1.76713819368879"/>
    <n v="-0.76713819368879199"/>
  </r>
  <r>
    <x v="2"/>
    <x v="83"/>
    <x v="0"/>
    <x v="0"/>
    <x v="0"/>
    <x v="423"/>
    <x v="8"/>
    <x v="6"/>
    <n v="431229102"/>
    <d v="2017-07-13T00:00:00"/>
    <x v="2"/>
    <x v="159"/>
    <n v="9129"/>
    <n v="255.28"/>
    <n v="159.41999999999999"/>
    <n v="95.86"/>
    <n v="1455345.18"/>
    <n v="875105.94"/>
    <n v="-580239.24"/>
    <n v="1.66305028166076"/>
    <n v="-0.66305028166075497"/>
  </r>
  <r>
    <x v="0"/>
    <x v="118"/>
    <x v="3"/>
    <x v="1"/>
    <x v="3"/>
    <x v="1494"/>
    <x v="10"/>
    <x v="4"/>
    <n v="667758309"/>
    <d v="2016-11-03T00:00:00"/>
    <x v="2"/>
    <x v="204"/>
    <n v="3378"/>
    <n v="205.7"/>
    <n v="117.11"/>
    <n v="88.59"/>
    <n v="395597.58"/>
    <n v="299257.02"/>
    <n v="-96340.5600000001"/>
    <n v="1.3219324980246101"/>
    <n v="-0.32193249802460799"/>
  </r>
  <r>
    <x v="2"/>
    <x v="102"/>
    <x v="11"/>
    <x v="0"/>
    <x v="3"/>
    <x v="1307"/>
    <x v="9"/>
    <x v="1"/>
    <n v="672215068"/>
    <d v="2010-12-24T00:00:00"/>
    <x v="6"/>
    <x v="45"/>
    <n v="2232"/>
    <n v="668.27"/>
    <n v="502.54"/>
    <n v="165.73"/>
    <n v="1121669.28"/>
    <n v="369909.36"/>
    <n v="-751759.92"/>
    <n v="3.0322814215893299"/>
    <n v="-2.0322814215893299"/>
  </r>
  <r>
    <x v="5"/>
    <x v="74"/>
    <x v="7"/>
    <x v="0"/>
    <x v="3"/>
    <x v="1343"/>
    <x v="0"/>
    <x v="4"/>
    <n v="961835706"/>
    <d v="2017-08-02T00:00:00"/>
    <x v="4"/>
    <x v="132"/>
    <n v="7414"/>
    <n v="437.2"/>
    <n v="263.33"/>
    <n v="173.87"/>
    <n v="1952328.62"/>
    <n v="1289072.18"/>
    <n v="-663256.43999999994"/>
    <n v="1.51452234428021"/>
    <n v="-0.51452234428020904"/>
  </r>
  <r>
    <x v="2"/>
    <x v="144"/>
    <x v="2"/>
    <x v="1"/>
    <x v="1"/>
    <x v="365"/>
    <x v="4"/>
    <x v="4"/>
    <n v="324169051"/>
    <d v="2016-04-21T00:00:00"/>
    <x v="2"/>
    <x v="61"/>
    <n v="7681"/>
    <n v="47.45"/>
    <n v="31.79"/>
    <n v="15.66"/>
    <n v="244178.99"/>
    <n v="120284.46"/>
    <n v="-123894.53"/>
    <n v="2.0300127713920801"/>
    <n v="-1.0300127713920799"/>
  </r>
  <r>
    <x v="5"/>
    <x v="75"/>
    <x v="0"/>
    <x v="1"/>
    <x v="0"/>
    <x v="592"/>
    <x v="1"/>
    <x v="5"/>
    <n v="767076432"/>
    <d v="2014-03-06T00:00:00"/>
    <x v="2"/>
    <x v="2"/>
    <n v="3817"/>
    <n v="255.28"/>
    <n v="159.41999999999999"/>
    <n v="95.86"/>
    <n v="608506.14"/>
    <n v="365897.62"/>
    <n v="-242608.52"/>
    <n v="1.66305028166075"/>
    <n v="-0.66305028166075497"/>
  </r>
  <r>
    <x v="5"/>
    <x v="62"/>
    <x v="1"/>
    <x v="0"/>
    <x v="1"/>
    <x v="1495"/>
    <x v="8"/>
    <x v="5"/>
    <n v="768731677"/>
    <d v="2014-07-18T00:00:00"/>
    <x v="6"/>
    <x v="22"/>
    <n v="3641"/>
    <n v="152.58000000000001"/>
    <n v="97.44"/>
    <n v="55.14"/>
    <n v="354779.04"/>
    <n v="200764.74"/>
    <n v="-154014.29999999999"/>
    <n v="1.76713819368879"/>
    <n v="-0.76713819368879199"/>
  </r>
  <r>
    <x v="5"/>
    <x v="145"/>
    <x v="10"/>
    <x v="1"/>
    <x v="1"/>
    <x v="640"/>
    <x v="4"/>
    <x v="7"/>
    <n v="227621114"/>
    <d v="2012-12-31T00:00:00"/>
    <x v="1"/>
    <x v="109"/>
    <n v="7001"/>
    <n v="154.06"/>
    <n v="90.93"/>
    <n v="63.13"/>
    <n v="636600.93000000005"/>
    <n v="441973.13"/>
    <n v="-194627.8"/>
    <n v="1.44036115951212"/>
    <n v="-0.44036115951211802"/>
  </r>
  <r>
    <x v="5"/>
    <x v="117"/>
    <x v="4"/>
    <x v="1"/>
    <x v="3"/>
    <x v="1155"/>
    <x v="11"/>
    <x v="2"/>
    <n v="912543570"/>
    <d v="2011-03-25T00:00:00"/>
    <x v="6"/>
    <x v="37"/>
    <n v="776"/>
    <n v="81.73"/>
    <n v="56.67"/>
    <n v="25.06"/>
    <n v="43975.92"/>
    <n v="19446.560000000001"/>
    <n v="-24529.360000000001"/>
    <n v="2.2613727055067798"/>
    <n v="-1.26137270550678"/>
  </r>
  <r>
    <x v="0"/>
    <x v="135"/>
    <x v="6"/>
    <x v="1"/>
    <x v="0"/>
    <x v="1478"/>
    <x v="2"/>
    <x v="2"/>
    <n v="612610375"/>
    <d v="2011-08-18T00:00:00"/>
    <x v="2"/>
    <x v="22"/>
    <n v="3878"/>
    <n v="651.21"/>
    <n v="524.96"/>
    <n v="126.25"/>
    <n v="2035794.88"/>
    <n v="489597.5"/>
    <n v="-1546197.38"/>
    <n v="4.1580990099009902"/>
    <n v="-3.1580990099009898"/>
  </r>
  <r>
    <x v="4"/>
    <x v="160"/>
    <x v="1"/>
    <x v="1"/>
    <x v="2"/>
    <x v="1496"/>
    <x v="5"/>
    <x v="0"/>
    <n v="787245357"/>
    <d v="2013-01-11T00:00:00"/>
    <x v="6"/>
    <x v="2"/>
    <n v="2250"/>
    <n v="152.58000000000001"/>
    <n v="97.44"/>
    <n v="55.14"/>
    <n v="219240"/>
    <n v="124065"/>
    <n v="-95175"/>
    <n v="1.76713819368879"/>
    <n v="-0.76713819368879199"/>
  </r>
  <r>
    <x v="0"/>
    <x v="134"/>
    <x v="8"/>
    <x v="1"/>
    <x v="3"/>
    <x v="1497"/>
    <x v="2"/>
    <x v="2"/>
    <n v="716184842"/>
    <d v="2011-02-03T00:00:00"/>
    <x v="2"/>
    <x v="2"/>
    <n v="3865"/>
    <n v="421.89"/>
    <n v="364.69"/>
    <n v="57.2"/>
    <n v="1409526.85"/>
    <n v="221078"/>
    <n v="-1188448.8500000001"/>
    <n v="6.3756993006993001"/>
    <n v="-5.3756993006993001"/>
  </r>
  <r>
    <x v="6"/>
    <x v="180"/>
    <x v="7"/>
    <x v="1"/>
    <x v="2"/>
    <x v="1286"/>
    <x v="3"/>
    <x v="4"/>
    <n v="649477660"/>
    <d v="2016-03-10T00:00:00"/>
    <x v="2"/>
    <x v="2"/>
    <n v="3727"/>
    <n v="437.2"/>
    <n v="263.33"/>
    <n v="173.87"/>
    <n v="981430.91"/>
    <n v="648013.49"/>
    <n v="-333417.42"/>
    <n v="1.51452234428021"/>
    <n v="-0.51452234428020904"/>
  </r>
  <r>
    <x v="5"/>
    <x v="130"/>
    <x v="6"/>
    <x v="1"/>
    <x v="0"/>
    <x v="1498"/>
    <x v="1"/>
    <x v="5"/>
    <n v="457485139"/>
    <d v="2014-05-29T00:00:00"/>
    <x v="2"/>
    <x v="160"/>
    <n v="8874"/>
    <n v="651.21"/>
    <n v="524.96"/>
    <n v="126.25"/>
    <n v="4658495.04"/>
    <n v="1120342.5"/>
    <n v="-3538152.54"/>
    <n v="4.1580990099009902"/>
    <n v="-3.1580990099009898"/>
  </r>
  <r>
    <x v="5"/>
    <x v="149"/>
    <x v="2"/>
    <x v="1"/>
    <x v="0"/>
    <x v="914"/>
    <x v="5"/>
    <x v="3"/>
    <n v="980881106"/>
    <d v="2015-11-21T00:00:00"/>
    <x v="0"/>
    <x v="69"/>
    <n v="3372"/>
    <n v="47.45"/>
    <n v="31.79"/>
    <n v="15.66"/>
    <n v="107195.88"/>
    <n v="52805.52"/>
    <n v="-54390.36"/>
    <n v="2.0300127713920801"/>
    <n v="-1.0300127713920799"/>
  </r>
  <r>
    <x v="4"/>
    <x v="46"/>
    <x v="2"/>
    <x v="1"/>
    <x v="1"/>
    <x v="559"/>
    <x v="5"/>
    <x v="1"/>
    <n v="880651891"/>
    <d v="2010-02-12T00:00:00"/>
    <x v="6"/>
    <x v="2"/>
    <n v="3319"/>
    <n v="47.45"/>
    <n v="31.79"/>
    <n v="15.66"/>
    <n v="105511.01"/>
    <n v="51975.54"/>
    <n v="-53535.47"/>
    <n v="2.0300127713920801"/>
    <n v="-1.0300127713920799"/>
  </r>
  <r>
    <x v="5"/>
    <x v="63"/>
    <x v="0"/>
    <x v="1"/>
    <x v="1"/>
    <x v="931"/>
    <x v="9"/>
    <x v="4"/>
    <n v="688096320"/>
    <d v="2016-11-29T00:00:00"/>
    <x v="3"/>
    <x v="131"/>
    <n v="1847"/>
    <n v="255.28"/>
    <n v="159.41999999999999"/>
    <n v="95.86"/>
    <n v="294448.74"/>
    <n v="177053.42"/>
    <n v="-117395.32"/>
    <n v="1.66305028166076"/>
    <n v="-0.66305028166075497"/>
  </r>
  <r>
    <x v="5"/>
    <x v="28"/>
    <x v="10"/>
    <x v="1"/>
    <x v="3"/>
    <x v="1499"/>
    <x v="6"/>
    <x v="5"/>
    <n v="554825723"/>
    <d v="2014-08-24T00:00:00"/>
    <x v="5"/>
    <x v="227"/>
    <n v="4116"/>
    <n v="154.06"/>
    <n v="90.93"/>
    <n v="63.13"/>
    <n v="374267.88"/>
    <n v="259843.08"/>
    <n v="-114424.8"/>
    <n v="1.44036115951212"/>
    <n v="-0.44036115951211802"/>
  </r>
  <r>
    <x v="4"/>
    <x v="29"/>
    <x v="9"/>
    <x v="1"/>
    <x v="3"/>
    <x v="1500"/>
    <x v="5"/>
    <x v="7"/>
    <n v="702763926"/>
    <d v="2012-04-17T00:00:00"/>
    <x v="3"/>
    <x v="2"/>
    <n v="2318"/>
    <n v="9.33"/>
    <n v="6.92"/>
    <n v="2.41"/>
    <n v="16040.56"/>
    <n v="5586.38"/>
    <n v="-10454.18"/>
    <n v="2.87136929460581"/>
    <n v="-1.87136929460581"/>
  </r>
  <r>
    <x v="1"/>
    <x v="152"/>
    <x v="5"/>
    <x v="1"/>
    <x v="2"/>
    <x v="578"/>
    <x v="1"/>
    <x v="2"/>
    <n v="974147260"/>
    <d v="2011-08-06T00:00:00"/>
    <x v="0"/>
    <x v="1"/>
    <n v="677"/>
    <n v="109.28"/>
    <n v="35.840000000000003"/>
    <n v="73.44"/>
    <n v="24263.68"/>
    <n v="49718.879999999997"/>
    <n v="25455.200000000001"/>
    <n v="0.48801742919390001"/>
    <n v="0.51198257080609999"/>
  </r>
  <r>
    <x v="5"/>
    <x v="162"/>
    <x v="7"/>
    <x v="1"/>
    <x v="3"/>
    <x v="1501"/>
    <x v="11"/>
    <x v="2"/>
    <n v="381524550"/>
    <d v="2011-02-25T00:00:00"/>
    <x v="6"/>
    <x v="86"/>
    <n v="448"/>
    <n v="437.2"/>
    <n v="263.33"/>
    <n v="173.87"/>
    <n v="117971.84"/>
    <n v="77893.759999999995"/>
    <n v="-40078.080000000002"/>
    <n v="1.51452234428021"/>
    <n v="-0.51452234428020904"/>
  </r>
  <r>
    <x v="5"/>
    <x v="32"/>
    <x v="9"/>
    <x v="0"/>
    <x v="2"/>
    <x v="1294"/>
    <x v="6"/>
    <x v="2"/>
    <n v="257757127"/>
    <d v="2011-06-07T00:00:00"/>
    <x v="3"/>
    <x v="20"/>
    <n v="4917"/>
    <n v="9.33"/>
    <n v="6.92"/>
    <n v="2.41"/>
    <n v="34025.64"/>
    <n v="11849.97"/>
    <n v="-22175.67"/>
    <n v="2.87136929460581"/>
    <n v="-1.87136929460581"/>
  </r>
  <r>
    <x v="5"/>
    <x v="75"/>
    <x v="0"/>
    <x v="0"/>
    <x v="1"/>
    <x v="1502"/>
    <x v="1"/>
    <x v="6"/>
    <n v="206018817"/>
    <d v="2017-08-07T00:00:00"/>
    <x v="1"/>
    <x v="174"/>
    <n v="4401"/>
    <n v="255.28"/>
    <n v="159.41999999999999"/>
    <n v="95.86"/>
    <n v="701607.42"/>
    <n v="421879.86"/>
    <n v="-279727.56"/>
    <n v="1.66305028166076"/>
    <n v="-0.66305028166075497"/>
  </r>
  <r>
    <x v="5"/>
    <x v="98"/>
    <x v="10"/>
    <x v="1"/>
    <x v="3"/>
    <x v="1503"/>
    <x v="10"/>
    <x v="7"/>
    <n v="349795949"/>
    <d v="2012-02-26T00:00:00"/>
    <x v="5"/>
    <x v="10"/>
    <n v="1249"/>
    <n v="154.06"/>
    <n v="90.93"/>
    <n v="63.13"/>
    <n v="113571.57"/>
    <n v="78849.37"/>
    <n v="-34722.199999999997"/>
    <n v="1.44036115951212"/>
    <n v="-0.44036115951211802"/>
  </r>
  <r>
    <x v="3"/>
    <x v="5"/>
    <x v="2"/>
    <x v="1"/>
    <x v="2"/>
    <x v="547"/>
    <x v="2"/>
    <x v="0"/>
    <n v="882887351"/>
    <d v="2013-06-12T00:00:00"/>
    <x v="4"/>
    <x v="2"/>
    <n v="4842"/>
    <n v="47.45"/>
    <n v="31.79"/>
    <n v="15.66"/>
    <n v="153927.18"/>
    <n v="75825.72"/>
    <n v="-78101.460000000006"/>
    <n v="2.0300127713920801"/>
    <n v="-1.0300127713920799"/>
  </r>
  <r>
    <x v="1"/>
    <x v="41"/>
    <x v="6"/>
    <x v="0"/>
    <x v="3"/>
    <x v="514"/>
    <x v="0"/>
    <x v="2"/>
    <n v="719404351"/>
    <d v="2012-10-01T00:00:00"/>
    <x v="1"/>
    <x v="238"/>
    <n v="6589"/>
    <n v="651.21"/>
    <n v="524.96"/>
    <n v="126.25"/>
    <n v="3458961.44"/>
    <n v="831861.25"/>
    <n v="-2627100.19"/>
    <n v="4.1580990099009902"/>
    <n v="-3.1580990099009898"/>
  </r>
  <r>
    <x v="1"/>
    <x v="179"/>
    <x v="4"/>
    <x v="1"/>
    <x v="2"/>
    <x v="1024"/>
    <x v="2"/>
    <x v="3"/>
    <n v="643770778"/>
    <d v="2015-07-31T00:00:00"/>
    <x v="6"/>
    <x v="4"/>
    <n v="4934"/>
    <n v="81.73"/>
    <n v="56.67"/>
    <n v="25.06"/>
    <n v="279609.78000000003"/>
    <n v="123646.04"/>
    <n v="-155963.74"/>
    <n v="2.2613727055067798"/>
    <n v="-1.26137270550678"/>
  </r>
  <r>
    <x v="3"/>
    <x v="5"/>
    <x v="5"/>
    <x v="0"/>
    <x v="1"/>
    <x v="32"/>
    <x v="11"/>
    <x v="7"/>
    <n v="160722959"/>
    <d v="2012-05-04T00:00:00"/>
    <x v="6"/>
    <x v="256"/>
    <n v="350"/>
    <n v="109.28"/>
    <n v="35.840000000000003"/>
    <n v="73.44"/>
    <n v="12544"/>
    <n v="25704"/>
    <n v="13160"/>
    <n v="0.48801742919390001"/>
    <n v="0.51198257080609999"/>
  </r>
  <r>
    <x v="1"/>
    <x v="93"/>
    <x v="8"/>
    <x v="1"/>
    <x v="1"/>
    <x v="1187"/>
    <x v="10"/>
    <x v="4"/>
    <n v="645309722"/>
    <d v="2016-06-11T00:00:00"/>
    <x v="0"/>
    <x v="73"/>
    <n v="342"/>
    <n v="421.89"/>
    <n v="364.69"/>
    <n v="57.2"/>
    <n v="124723.98"/>
    <n v="19562.400000000001"/>
    <n v="-105161.58"/>
    <n v="6.3756993006993001"/>
    <n v="-5.3756993006993001"/>
  </r>
  <r>
    <x v="5"/>
    <x v="32"/>
    <x v="7"/>
    <x v="1"/>
    <x v="1"/>
    <x v="1390"/>
    <x v="9"/>
    <x v="3"/>
    <n v="392892396"/>
    <d v="2015-05-14T00:00:00"/>
    <x v="2"/>
    <x v="2"/>
    <n v="4446"/>
    <n v="437.2"/>
    <n v="263.33"/>
    <n v="173.87"/>
    <n v="1170765.18"/>
    <n v="773026.02"/>
    <n v="-397739.16"/>
    <n v="1.51452234428021"/>
    <n v="-0.51452234428020904"/>
  </r>
  <r>
    <x v="1"/>
    <x v="81"/>
    <x v="3"/>
    <x v="1"/>
    <x v="0"/>
    <x v="1504"/>
    <x v="2"/>
    <x v="0"/>
    <n v="469144809"/>
    <d v="2013-08-24T00:00:00"/>
    <x v="0"/>
    <x v="44"/>
    <n v="9229"/>
    <n v="205.7"/>
    <n v="117.11"/>
    <n v="88.59"/>
    <n v="1080808.19"/>
    <n v="817597.11"/>
    <n v="-263211.08"/>
    <n v="1.3219324980246101"/>
    <n v="-0.32193249802460799"/>
  </r>
  <r>
    <x v="5"/>
    <x v="39"/>
    <x v="10"/>
    <x v="1"/>
    <x v="3"/>
    <x v="1505"/>
    <x v="9"/>
    <x v="1"/>
    <n v="660053288"/>
    <d v="2010-02-12T00:00:00"/>
    <x v="6"/>
    <x v="2"/>
    <n v="3291"/>
    <n v="154.06"/>
    <n v="90.93"/>
    <n v="63.13"/>
    <n v="299250.63"/>
    <n v="207760.83"/>
    <n v="-91489.8"/>
    <n v="1.44036115951212"/>
    <n v="-0.44036115951211802"/>
  </r>
  <r>
    <x v="1"/>
    <x v="89"/>
    <x v="7"/>
    <x v="0"/>
    <x v="2"/>
    <x v="1506"/>
    <x v="2"/>
    <x v="2"/>
    <n v="821916663"/>
    <d v="2011-08-26T00:00:00"/>
    <x v="6"/>
    <x v="80"/>
    <n v="2260"/>
    <n v="437.2"/>
    <n v="263.33"/>
    <n v="173.87"/>
    <n v="595125.80000000005"/>
    <n v="392946.2"/>
    <n v="-202179.6"/>
    <n v="1.51452234428021"/>
    <n v="-0.51452234428020904"/>
  </r>
  <r>
    <x v="0"/>
    <x v="146"/>
    <x v="4"/>
    <x v="0"/>
    <x v="0"/>
    <x v="1413"/>
    <x v="11"/>
    <x v="0"/>
    <n v="431346261"/>
    <d v="2013-09-04T00:00:00"/>
    <x v="4"/>
    <x v="105"/>
    <n v="3799"/>
    <n v="81.73"/>
    <n v="56.67"/>
    <n v="25.06"/>
    <n v="215289.33"/>
    <n v="95202.94"/>
    <n v="-120086.39"/>
    <n v="2.2613727055067798"/>
    <n v="-1.26137270550678"/>
  </r>
  <r>
    <x v="1"/>
    <x v="16"/>
    <x v="11"/>
    <x v="1"/>
    <x v="0"/>
    <x v="1507"/>
    <x v="3"/>
    <x v="1"/>
    <n v="835265910"/>
    <d v="2010-01-10T00:00:00"/>
    <x v="5"/>
    <x v="2"/>
    <n v="2599"/>
    <n v="668.27"/>
    <n v="502.54"/>
    <n v="165.73"/>
    <n v="1306101.46"/>
    <n v="430732.27"/>
    <n v="-875369.19"/>
    <n v="3.0322814215893299"/>
    <n v="-2.0322814215893299"/>
  </r>
  <r>
    <x v="0"/>
    <x v="118"/>
    <x v="7"/>
    <x v="0"/>
    <x v="1"/>
    <x v="61"/>
    <x v="6"/>
    <x v="3"/>
    <n v="300911939"/>
    <d v="2015-04-19T00:00:00"/>
    <x v="5"/>
    <x v="160"/>
    <n v="5384"/>
    <n v="437.2"/>
    <n v="263.33"/>
    <n v="173.87"/>
    <n v="1417768.72"/>
    <n v="936116.08"/>
    <n v="-481652.64"/>
    <n v="1.51452234428021"/>
    <n v="-0.51452234428020904"/>
  </r>
  <r>
    <x v="2"/>
    <x v="144"/>
    <x v="3"/>
    <x v="1"/>
    <x v="3"/>
    <x v="324"/>
    <x v="6"/>
    <x v="7"/>
    <n v="765833175"/>
    <d v="2012-12-10T00:00:00"/>
    <x v="1"/>
    <x v="190"/>
    <n v="5910"/>
    <n v="205.7"/>
    <n v="117.11"/>
    <n v="88.59"/>
    <n v="692120.1"/>
    <n v="523566.9"/>
    <n v="-168553.2"/>
    <n v="1.3219324980246101"/>
    <n v="-0.32193249802460799"/>
  </r>
  <r>
    <x v="2"/>
    <x v="83"/>
    <x v="0"/>
    <x v="1"/>
    <x v="1"/>
    <x v="1508"/>
    <x v="8"/>
    <x v="7"/>
    <n v="187890946"/>
    <d v="2012-06-26T00:00:00"/>
    <x v="3"/>
    <x v="8"/>
    <n v="9961"/>
    <n v="255.28"/>
    <n v="159.41999999999999"/>
    <n v="95.86"/>
    <n v="1587982.62"/>
    <n v="954861.46"/>
    <n v="-633121.16"/>
    <n v="1.66305028166076"/>
    <n v="-0.66305028166075497"/>
  </r>
  <r>
    <x v="1"/>
    <x v="140"/>
    <x v="11"/>
    <x v="0"/>
    <x v="2"/>
    <x v="849"/>
    <x v="7"/>
    <x v="0"/>
    <n v="195259082"/>
    <d v="2013-11-10T00:00:00"/>
    <x v="5"/>
    <x v="11"/>
    <n v="356"/>
    <n v="668.27"/>
    <n v="502.54"/>
    <n v="165.73"/>
    <n v="178904.24"/>
    <n v="58999.88"/>
    <n v="-119904.36"/>
    <n v="3.0322814215893299"/>
    <n v="-2.0322814215893299"/>
  </r>
  <r>
    <x v="6"/>
    <x v="103"/>
    <x v="4"/>
    <x v="1"/>
    <x v="3"/>
    <x v="659"/>
    <x v="9"/>
    <x v="4"/>
    <n v="236423909"/>
    <d v="2016-12-28T00:00:00"/>
    <x v="4"/>
    <x v="187"/>
    <n v="1943"/>
    <n v="81.73"/>
    <n v="56.67"/>
    <n v="25.06"/>
    <n v="110109.81"/>
    <n v="48691.58"/>
    <n v="-61418.23"/>
    <n v="2.2613727055067798"/>
    <n v="-1.26137270550678"/>
  </r>
  <r>
    <x v="5"/>
    <x v="47"/>
    <x v="8"/>
    <x v="1"/>
    <x v="3"/>
    <x v="382"/>
    <x v="7"/>
    <x v="2"/>
    <n v="730184257"/>
    <d v="2011-12-28T00:00:00"/>
    <x v="4"/>
    <x v="162"/>
    <n v="6603"/>
    <n v="421.89"/>
    <n v="364.69"/>
    <n v="57.2"/>
    <n v="2408048.0699999998"/>
    <n v="377691.6"/>
    <n v="-2030356.47"/>
    <n v="6.3756993006993001"/>
    <n v="-5.3756993006993001"/>
  </r>
  <r>
    <x v="5"/>
    <x v="92"/>
    <x v="8"/>
    <x v="0"/>
    <x v="0"/>
    <x v="1508"/>
    <x v="8"/>
    <x v="7"/>
    <n v="815651452"/>
    <d v="2012-06-17T00:00:00"/>
    <x v="5"/>
    <x v="16"/>
    <n v="8245"/>
    <n v="421.89"/>
    <n v="364.69"/>
    <n v="57.2"/>
    <n v="3006869.05"/>
    <n v="471614"/>
    <n v="-2535255.0499999998"/>
    <n v="6.3756993006993001"/>
    <n v="-5.3756993006993001"/>
  </r>
  <r>
    <x v="2"/>
    <x v="3"/>
    <x v="9"/>
    <x v="0"/>
    <x v="1"/>
    <x v="1509"/>
    <x v="2"/>
    <x v="5"/>
    <n v="602249324"/>
    <d v="2014-10-08T00:00:00"/>
    <x v="4"/>
    <x v="81"/>
    <n v="7813"/>
    <n v="9.33"/>
    <n v="6.92"/>
    <n v="2.41"/>
    <n v="54065.96"/>
    <n v="18829.330000000002"/>
    <n v="-35236.629999999997"/>
    <n v="2.87136929460581"/>
    <n v="-1.87136929460581"/>
  </r>
  <r>
    <x v="5"/>
    <x v="101"/>
    <x v="1"/>
    <x v="1"/>
    <x v="3"/>
    <x v="745"/>
    <x v="10"/>
    <x v="3"/>
    <n v="719714200"/>
    <d v="2015-06-03T00:00:00"/>
    <x v="4"/>
    <x v="247"/>
    <n v="8280"/>
    <n v="152.58000000000001"/>
    <n v="97.44"/>
    <n v="55.14"/>
    <n v="806803.2"/>
    <n v="456559.2"/>
    <n v="-350244"/>
    <n v="1.76713819368879"/>
    <n v="-0.76713819368879199"/>
  </r>
  <r>
    <x v="0"/>
    <x v="172"/>
    <x v="4"/>
    <x v="0"/>
    <x v="3"/>
    <x v="1510"/>
    <x v="0"/>
    <x v="3"/>
    <n v="968094909"/>
    <d v="2016-07-01T00:00:00"/>
    <x v="6"/>
    <x v="253"/>
    <n v="9652"/>
    <n v="81.73"/>
    <n v="56.67"/>
    <n v="25.06"/>
    <n v="546978.84"/>
    <n v="241879.12"/>
    <n v="-305099.71999999997"/>
    <n v="2.2613727055067798"/>
    <n v="-1.26137270550678"/>
  </r>
  <r>
    <x v="4"/>
    <x v="143"/>
    <x v="6"/>
    <x v="1"/>
    <x v="3"/>
    <x v="1508"/>
    <x v="8"/>
    <x v="7"/>
    <n v="767752778"/>
    <d v="2012-03-07T00:00:00"/>
    <x v="4"/>
    <x v="2"/>
    <n v="3963"/>
    <n v="651.21"/>
    <n v="524.96"/>
    <n v="126.25"/>
    <n v="2080416.48"/>
    <n v="500328.75"/>
    <n v="-1580087.73"/>
    <n v="4.1580990099009902"/>
    <n v="-3.1580990099009898"/>
  </r>
  <r>
    <x v="5"/>
    <x v="92"/>
    <x v="11"/>
    <x v="0"/>
    <x v="0"/>
    <x v="165"/>
    <x v="5"/>
    <x v="7"/>
    <n v="509361636"/>
    <d v="2012-05-28T00:00:00"/>
    <x v="1"/>
    <x v="2"/>
    <n v="282"/>
    <n v="668.27"/>
    <n v="502.54"/>
    <n v="165.73"/>
    <n v="141716.28"/>
    <n v="46735.86"/>
    <n v="-94980.42"/>
    <n v="3.0322814215893299"/>
    <n v="-2.0322814215893299"/>
  </r>
  <r>
    <x v="5"/>
    <x v="117"/>
    <x v="0"/>
    <x v="1"/>
    <x v="2"/>
    <x v="1511"/>
    <x v="7"/>
    <x v="4"/>
    <n v="203907811"/>
    <d v="2016-09-26T00:00:00"/>
    <x v="1"/>
    <x v="16"/>
    <n v="9707"/>
    <n v="255.28"/>
    <n v="159.41999999999999"/>
    <n v="95.86"/>
    <n v="1547489.94"/>
    <n v="930513.02"/>
    <n v="-616976.92000000004"/>
    <n v="1.66305028166076"/>
    <n v="-0.66305028166075497"/>
  </r>
  <r>
    <x v="3"/>
    <x v="11"/>
    <x v="4"/>
    <x v="1"/>
    <x v="0"/>
    <x v="1512"/>
    <x v="3"/>
    <x v="4"/>
    <n v="832690131"/>
    <d v="2016-09-29T00:00:00"/>
    <x v="2"/>
    <x v="12"/>
    <n v="369"/>
    <n v="81.73"/>
    <n v="56.67"/>
    <n v="25.06"/>
    <n v="20911.23"/>
    <n v="9247.14"/>
    <n v="-11664.09"/>
    <n v="2.2613727055067798"/>
    <n v="-1.26137270550678"/>
  </r>
  <r>
    <x v="2"/>
    <x v="83"/>
    <x v="0"/>
    <x v="1"/>
    <x v="1"/>
    <x v="372"/>
    <x v="7"/>
    <x v="2"/>
    <n v="297319924"/>
    <d v="2011-10-18T00:00:00"/>
    <x v="3"/>
    <x v="28"/>
    <n v="2428"/>
    <n v="255.28"/>
    <n v="159.41999999999999"/>
    <n v="95.86"/>
    <n v="387071.76"/>
    <n v="232748.08"/>
    <n v="-154323.68"/>
    <n v="1.66305028166075"/>
    <n v="-0.66305028166075497"/>
  </r>
  <r>
    <x v="5"/>
    <x v="97"/>
    <x v="3"/>
    <x v="1"/>
    <x v="3"/>
    <x v="1194"/>
    <x v="9"/>
    <x v="0"/>
    <n v="169721019"/>
    <d v="2013-03-12T00:00:00"/>
    <x v="3"/>
    <x v="2"/>
    <n v="3076"/>
    <n v="205.7"/>
    <n v="117.11"/>
    <n v="88.59"/>
    <n v="360230.36"/>
    <n v="272502.84000000003"/>
    <n v="-87727.52"/>
    <n v="1.3219324980246101"/>
    <n v="-0.32193249802460799"/>
  </r>
  <r>
    <x v="4"/>
    <x v="158"/>
    <x v="6"/>
    <x v="1"/>
    <x v="2"/>
    <x v="130"/>
    <x v="8"/>
    <x v="0"/>
    <n v="742129743"/>
    <d v="2013-07-19T00:00:00"/>
    <x v="6"/>
    <x v="61"/>
    <n v="1537"/>
    <n v="651.21"/>
    <n v="524.96"/>
    <n v="126.25"/>
    <n v="806863.52"/>
    <n v="194046.25"/>
    <n v="-612817.27"/>
    <n v="4.1580990099009902"/>
    <n v="-3.1580990099009898"/>
  </r>
  <r>
    <x v="4"/>
    <x v="160"/>
    <x v="5"/>
    <x v="1"/>
    <x v="1"/>
    <x v="1513"/>
    <x v="6"/>
    <x v="0"/>
    <n v="577094924"/>
    <d v="2013-04-05T00:00:00"/>
    <x v="6"/>
    <x v="2"/>
    <n v="4067"/>
    <n v="109.28"/>
    <n v="35.840000000000003"/>
    <n v="73.44"/>
    <n v="145761.28"/>
    <n v="298680.48"/>
    <n v="152919.20000000001"/>
    <n v="0.48801742919390001"/>
    <n v="0.51198257080609999"/>
  </r>
  <r>
    <x v="0"/>
    <x v="69"/>
    <x v="10"/>
    <x v="0"/>
    <x v="1"/>
    <x v="725"/>
    <x v="6"/>
    <x v="6"/>
    <n v="557477891"/>
    <d v="2017-03-19T00:00:00"/>
    <x v="5"/>
    <x v="2"/>
    <n v="8951"/>
    <n v="154.06"/>
    <n v="90.93"/>
    <n v="63.13"/>
    <n v="813914.43"/>
    <n v="565076.63"/>
    <n v="-248837.8"/>
    <n v="1.44036115951212"/>
    <n v="-0.44036115951211802"/>
  </r>
  <r>
    <x v="5"/>
    <x v="100"/>
    <x v="5"/>
    <x v="0"/>
    <x v="0"/>
    <x v="713"/>
    <x v="10"/>
    <x v="2"/>
    <n v="736452472"/>
    <d v="2011-07-03T00:00:00"/>
    <x v="5"/>
    <x v="113"/>
    <n v="1507"/>
    <n v="109.28"/>
    <n v="35.840000000000003"/>
    <n v="73.44"/>
    <n v="54010.879999999997"/>
    <n v="110674.08"/>
    <n v="56663.199999999997"/>
    <n v="0.48801742919390001"/>
    <n v="0.51198257080609999"/>
  </r>
  <r>
    <x v="0"/>
    <x v="13"/>
    <x v="9"/>
    <x v="1"/>
    <x v="0"/>
    <x v="1514"/>
    <x v="0"/>
    <x v="7"/>
    <n v="787504994"/>
    <d v="2012-12-05T00:00:00"/>
    <x v="4"/>
    <x v="30"/>
    <n v="9083"/>
    <n v="9.33"/>
    <n v="6.92"/>
    <n v="2.41"/>
    <n v="62854.36"/>
    <n v="21890.03"/>
    <n v="-40964.33"/>
    <n v="2.87136929460581"/>
    <n v="-1.87136929460581"/>
  </r>
  <r>
    <x v="3"/>
    <x v="10"/>
    <x v="9"/>
    <x v="0"/>
    <x v="1"/>
    <x v="591"/>
    <x v="7"/>
    <x v="7"/>
    <n v="454434287"/>
    <d v="2012-10-31T00:00:00"/>
    <x v="4"/>
    <x v="10"/>
    <n v="6059"/>
    <n v="9.33"/>
    <n v="6.92"/>
    <n v="2.41"/>
    <n v="41928.28"/>
    <n v="14602.19"/>
    <n v="-27326.09"/>
    <n v="2.87136929460581"/>
    <n v="-1.87136929460581"/>
  </r>
  <r>
    <x v="5"/>
    <x v="174"/>
    <x v="11"/>
    <x v="0"/>
    <x v="1"/>
    <x v="1515"/>
    <x v="10"/>
    <x v="7"/>
    <n v="901351678"/>
    <d v="2012-04-12T00:00:00"/>
    <x v="2"/>
    <x v="38"/>
    <n v="8846"/>
    <n v="668.27"/>
    <n v="502.54"/>
    <n v="165.73"/>
    <n v="4445468.84"/>
    <n v="1466047.58"/>
    <n v="-2979421.26"/>
    <n v="3.0322814215893299"/>
    <n v="-2.0322814215893299"/>
  </r>
  <r>
    <x v="2"/>
    <x v="37"/>
    <x v="2"/>
    <x v="0"/>
    <x v="2"/>
    <x v="1516"/>
    <x v="3"/>
    <x v="1"/>
    <n v="662680995"/>
    <d v="2010-10-10T00:00:00"/>
    <x v="5"/>
    <x v="179"/>
    <n v="888"/>
    <n v="47.45"/>
    <n v="31.79"/>
    <n v="15.66"/>
    <n v="28229.52"/>
    <n v="13906.08"/>
    <n v="-14323.44"/>
    <n v="2.0300127713920801"/>
    <n v="-1.0300127713920799"/>
  </r>
  <r>
    <x v="1"/>
    <x v="85"/>
    <x v="5"/>
    <x v="0"/>
    <x v="1"/>
    <x v="1517"/>
    <x v="1"/>
    <x v="7"/>
    <n v="593158566"/>
    <d v="2012-06-25T00:00:00"/>
    <x v="1"/>
    <x v="10"/>
    <n v="7656"/>
    <n v="109.28"/>
    <n v="35.840000000000003"/>
    <n v="73.44"/>
    <n v="274391.03999999998"/>
    <n v="562256.64000000001"/>
    <n v="287865.59999999998"/>
    <n v="0.48801742919390001"/>
    <n v="0.51198257080609999"/>
  </r>
  <r>
    <x v="1"/>
    <x v="67"/>
    <x v="10"/>
    <x v="1"/>
    <x v="1"/>
    <x v="489"/>
    <x v="4"/>
    <x v="5"/>
    <n v="717833220"/>
    <d v="2014-03-04T00:00:00"/>
    <x v="3"/>
    <x v="2"/>
    <n v="1657"/>
    <n v="154.06"/>
    <n v="90.93"/>
    <n v="63.13"/>
    <n v="150671.01"/>
    <n v="104606.41"/>
    <n v="-46064.6"/>
    <n v="1.44036115951212"/>
    <n v="-0.44036115951211802"/>
  </r>
  <r>
    <x v="1"/>
    <x v="43"/>
    <x v="10"/>
    <x v="0"/>
    <x v="3"/>
    <x v="1431"/>
    <x v="1"/>
    <x v="0"/>
    <n v="682066285"/>
    <d v="2013-07-13T00:00:00"/>
    <x v="0"/>
    <x v="46"/>
    <n v="7426"/>
    <n v="154.06"/>
    <n v="90.93"/>
    <n v="63.13"/>
    <n v="675246.18"/>
    <n v="468803.38"/>
    <n v="-206442.8"/>
    <n v="1.44036115951212"/>
    <n v="-0.44036115951211802"/>
  </r>
  <r>
    <x v="5"/>
    <x v="177"/>
    <x v="5"/>
    <x v="0"/>
    <x v="0"/>
    <x v="1368"/>
    <x v="0"/>
    <x v="2"/>
    <n v="201531589"/>
    <d v="2012-09-01T00:00:00"/>
    <x v="0"/>
    <x v="203"/>
    <n v="6530"/>
    <n v="109.28"/>
    <n v="35.840000000000003"/>
    <n v="73.44"/>
    <n v="234035.20000000001"/>
    <n v="479563.2"/>
    <n v="245528"/>
    <n v="0.48801742919390001"/>
    <n v="0.51198257080609999"/>
  </r>
  <r>
    <x v="1"/>
    <x v="140"/>
    <x v="3"/>
    <x v="0"/>
    <x v="3"/>
    <x v="747"/>
    <x v="10"/>
    <x v="0"/>
    <n v="412215459"/>
    <d v="2013-01-31T00:00:00"/>
    <x v="2"/>
    <x v="4"/>
    <n v="2569"/>
    <n v="205.7"/>
    <n v="117.11"/>
    <n v="88.59"/>
    <n v="300855.59000000003"/>
    <n v="227587.71"/>
    <n v="-73267.880000000107"/>
    <n v="1.3219324980246101"/>
    <n v="-0.32193249802460799"/>
  </r>
  <r>
    <x v="2"/>
    <x v="51"/>
    <x v="7"/>
    <x v="1"/>
    <x v="2"/>
    <x v="1518"/>
    <x v="10"/>
    <x v="6"/>
    <n v="720416724"/>
    <d v="2017-12-03T00:00:00"/>
    <x v="5"/>
    <x v="257"/>
    <n v="6173"/>
    <n v="437.2"/>
    <n v="263.33"/>
    <n v="173.87"/>
    <n v="1625536.09"/>
    <n v="1073299.51"/>
    <n v="-552236.57999999996"/>
    <n v="1.51452234428021"/>
    <n v="-0.51452234428020904"/>
  </r>
  <r>
    <x v="1"/>
    <x v="7"/>
    <x v="6"/>
    <x v="1"/>
    <x v="1"/>
    <x v="166"/>
    <x v="11"/>
    <x v="1"/>
    <n v="152746713"/>
    <d v="2010-08-05T00:00:00"/>
    <x v="2"/>
    <x v="258"/>
    <n v="2"/>
    <n v="651.21"/>
    <n v="524.96"/>
    <n v="126.25"/>
    <n v="1049.92"/>
    <n v="252.5"/>
    <n v="-797.42"/>
    <n v="4.1580990099009902"/>
    <n v="-3.1580990099009898"/>
  </r>
  <r>
    <x v="5"/>
    <x v="62"/>
    <x v="6"/>
    <x v="1"/>
    <x v="0"/>
    <x v="1519"/>
    <x v="6"/>
    <x v="5"/>
    <n v="506129252"/>
    <d v="2014-05-18T00:00:00"/>
    <x v="5"/>
    <x v="126"/>
    <n v="3748"/>
    <n v="651.21"/>
    <n v="524.96"/>
    <n v="126.25"/>
    <n v="1967550.08"/>
    <n v="473185"/>
    <n v="-1494365.08"/>
    <n v="4.1580990099009902"/>
    <n v="-3.1580990099009898"/>
  </r>
  <r>
    <x v="3"/>
    <x v="133"/>
    <x v="8"/>
    <x v="0"/>
    <x v="3"/>
    <x v="1520"/>
    <x v="3"/>
    <x v="0"/>
    <n v="497800672"/>
    <d v="2013-06-10T00:00:00"/>
    <x v="1"/>
    <x v="2"/>
    <n v="9136"/>
    <n v="421.89"/>
    <n v="364.69"/>
    <n v="57.2"/>
    <n v="3331807.84"/>
    <n v="522579.20000000001"/>
    <n v="-2809228.64"/>
    <n v="6.3756993006993001"/>
    <n v="-5.3756993006993001"/>
  </r>
  <r>
    <x v="1"/>
    <x v="142"/>
    <x v="3"/>
    <x v="0"/>
    <x v="0"/>
    <x v="1521"/>
    <x v="8"/>
    <x v="0"/>
    <n v="715309798"/>
    <d v="2013-10-02T00:00:00"/>
    <x v="4"/>
    <x v="93"/>
    <n v="4920"/>
    <n v="205.7"/>
    <n v="117.11"/>
    <n v="88.59"/>
    <n v="576181.19999999995"/>
    <n v="435862.8"/>
    <n v="-140318.39999999999"/>
    <n v="1.3219324980246101"/>
    <n v="-0.32193249802460799"/>
  </r>
  <r>
    <x v="1"/>
    <x v="168"/>
    <x v="9"/>
    <x v="0"/>
    <x v="2"/>
    <x v="1522"/>
    <x v="10"/>
    <x v="1"/>
    <n v="466517961"/>
    <d v="2010-07-09T00:00:00"/>
    <x v="6"/>
    <x v="240"/>
    <n v="1886"/>
    <n v="9.33"/>
    <n v="6.92"/>
    <n v="2.41"/>
    <n v="13051.12"/>
    <n v="4545.26"/>
    <n v="-8505.86"/>
    <n v="2.87136929460581"/>
    <n v="-1.87136929460581"/>
  </r>
  <r>
    <x v="3"/>
    <x v="57"/>
    <x v="9"/>
    <x v="0"/>
    <x v="1"/>
    <x v="1523"/>
    <x v="4"/>
    <x v="4"/>
    <n v="929598987"/>
    <d v="2017-03-01T00:00:00"/>
    <x v="4"/>
    <x v="118"/>
    <n v="7853"/>
    <n v="9.33"/>
    <n v="6.92"/>
    <n v="2.41"/>
    <n v="54342.76"/>
    <n v="18925.73"/>
    <n v="-35417.03"/>
    <n v="2.87136929460581"/>
    <n v="-1.87136929460581"/>
  </r>
  <r>
    <x v="3"/>
    <x v="94"/>
    <x v="9"/>
    <x v="0"/>
    <x v="2"/>
    <x v="336"/>
    <x v="1"/>
    <x v="0"/>
    <n v="203039205"/>
    <d v="2013-05-29T00:00:00"/>
    <x v="4"/>
    <x v="86"/>
    <n v="2667"/>
    <n v="9.33"/>
    <n v="6.92"/>
    <n v="2.41"/>
    <n v="18455.64"/>
    <n v="6427.47"/>
    <n v="-12028.17"/>
    <n v="2.87136929460581"/>
    <n v="-1.87136929460581"/>
  </r>
  <r>
    <x v="5"/>
    <x v="53"/>
    <x v="7"/>
    <x v="0"/>
    <x v="1"/>
    <x v="1524"/>
    <x v="8"/>
    <x v="4"/>
    <n v="955637443"/>
    <d v="2016-09-08T00:00:00"/>
    <x v="2"/>
    <x v="1"/>
    <n v="3210"/>
    <n v="437.2"/>
    <n v="263.33"/>
    <n v="173.87"/>
    <n v="845289.3"/>
    <n v="558122.69999999995"/>
    <n v="-287166.59999999998"/>
    <n v="1.51452234428021"/>
    <n v="-0.51452234428020904"/>
  </r>
  <r>
    <x v="5"/>
    <x v="34"/>
    <x v="2"/>
    <x v="0"/>
    <x v="2"/>
    <x v="1525"/>
    <x v="7"/>
    <x v="0"/>
    <n v="976505029"/>
    <d v="2013-07-27T00:00:00"/>
    <x v="0"/>
    <x v="2"/>
    <n v="8393"/>
    <n v="47.45"/>
    <n v="31.79"/>
    <n v="15.66"/>
    <n v="266813.46999999997"/>
    <n v="131434.38"/>
    <n v="-135379.09"/>
    <n v="2.0300127713920801"/>
    <n v="-1.0300127713920799"/>
  </r>
  <r>
    <x v="1"/>
    <x v="66"/>
    <x v="8"/>
    <x v="1"/>
    <x v="1"/>
    <x v="1410"/>
    <x v="2"/>
    <x v="2"/>
    <n v="825065791"/>
    <d v="2011-08-28T00:00:00"/>
    <x v="5"/>
    <x v="44"/>
    <n v="4157"/>
    <n v="421.89"/>
    <n v="364.69"/>
    <n v="57.2"/>
    <n v="1516016.33"/>
    <n v="237780.4"/>
    <n v="-1278235.93"/>
    <n v="6.3756993006993001"/>
    <n v="-5.3756993006993001"/>
  </r>
  <r>
    <x v="5"/>
    <x v="175"/>
    <x v="8"/>
    <x v="1"/>
    <x v="0"/>
    <x v="479"/>
    <x v="8"/>
    <x v="2"/>
    <n v="681056058"/>
    <d v="2011-11-08T00:00:00"/>
    <x v="3"/>
    <x v="73"/>
    <n v="8477"/>
    <n v="421.89"/>
    <n v="364.69"/>
    <n v="57.2"/>
    <n v="3091477.13"/>
    <n v="484884.4"/>
    <n v="-2606592.73"/>
    <n v="6.3756993006993001"/>
    <n v="-5.3756993006993001"/>
  </r>
  <r>
    <x v="4"/>
    <x v="176"/>
    <x v="5"/>
    <x v="0"/>
    <x v="2"/>
    <x v="1526"/>
    <x v="2"/>
    <x v="2"/>
    <n v="794524657"/>
    <d v="2011-09-13T00:00:00"/>
    <x v="3"/>
    <x v="13"/>
    <n v="6357"/>
    <n v="109.28"/>
    <n v="35.840000000000003"/>
    <n v="73.44"/>
    <n v="227834.88"/>
    <n v="466858.08"/>
    <n v="239023.2"/>
    <n v="0.48801742919390001"/>
    <n v="0.51198257080609999"/>
  </r>
  <r>
    <x v="5"/>
    <x v="162"/>
    <x v="5"/>
    <x v="1"/>
    <x v="3"/>
    <x v="105"/>
    <x v="0"/>
    <x v="1"/>
    <n v="135832917"/>
    <d v="2010-09-27T00:00:00"/>
    <x v="1"/>
    <x v="2"/>
    <n v="4834"/>
    <n v="109.28"/>
    <n v="35.840000000000003"/>
    <n v="73.44"/>
    <n v="173250.56"/>
    <n v="355008.96"/>
    <n v="181758.4"/>
    <n v="0.48801742919390001"/>
    <n v="0.51198257080609999"/>
  </r>
  <r>
    <x v="5"/>
    <x v="98"/>
    <x v="9"/>
    <x v="1"/>
    <x v="0"/>
    <x v="1267"/>
    <x v="3"/>
    <x v="7"/>
    <n v="445654666"/>
    <d v="2012-11-10T00:00:00"/>
    <x v="0"/>
    <x v="256"/>
    <n v="7974"/>
    <n v="9.33"/>
    <n v="6.92"/>
    <n v="2.41"/>
    <n v="55180.08"/>
    <n v="19217.34"/>
    <n v="-35962.74"/>
    <n v="2.87136929460581"/>
    <n v="-1.87136929460581"/>
  </r>
  <r>
    <x v="1"/>
    <x v="153"/>
    <x v="6"/>
    <x v="0"/>
    <x v="2"/>
    <x v="513"/>
    <x v="11"/>
    <x v="3"/>
    <n v="384976232"/>
    <d v="2015-03-04T00:00:00"/>
    <x v="4"/>
    <x v="131"/>
    <n v="1877"/>
    <n v="651.21"/>
    <n v="524.96"/>
    <n v="126.25"/>
    <n v="985349.92"/>
    <n v="236971.25"/>
    <n v="-748378.67"/>
    <n v="4.1580990099009902"/>
    <n v="-3.1580990099009898"/>
  </r>
  <r>
    <x v="4"/>
    <x v="143"/>
    <x v="0"/>
    <x v="1"/>
    <x v="1"/>
    <x v="1527"/>
    <x v="5"/>
    <x v="7"/>
    <n v="485096442"/>
    <d v="2012-09-11T00:00:00"/>
    <x v="3"/>
    <x v="2"/>
    <n v="9672"/>
    <n v="255.28"/>
    <n v="159.41999999999999"/>
    <n v="95.86"/>
    <n v="1541910.24"/>
    <n v="927157.92"/>
    <n v="-614752.31999999995"/>
    <n v="1.66305028166076"/>
    <n v="-0.66305028166075497"/>
  </r>
  <r>
    <x v="3"/>
    <x v="15"/>
    <x v="2"/>
    <x v="1"/>
    <x v="3"/>
    <x v="1528"/>
    <x v="2"/>
    <x v="4"/>
    <n v="897626626"/>
    <d v="2016-08-27T00:00:00"/>
    <x v="0"/>
    <x v="10"/>
    <n v="6521"/>
    <n v="47.45"/>
    <n v="31.79"/>
    <n v="15.66"/>
    <n v="207302.59"/>
    <n v="102118.86"/>
    <n v="-105183.73"/>
    <n v="2.0300127713920801"/>
    <n v="-1.0300127713920799"/>
  </r>
  <r>
    <x v="2"/>
    <x v="51"/>
    <x v="5"/>
    <x v="0"/>
    <x v="3"/>
    <x v="1529"/>
    <x v="9"/>
    <x v="2"/>
    <n v="944490611"/>
    <d v="2011-12-22T00:00:00"/>
    <x v="2"/>
    <x v="45"/>
    <n v="4615"/>
    <n v="109.28"/>
    <n v="35.840000000000003"/>
    <n v="73.44"/>
    <n v="165401.60000000001"/>
    <n v="338925.6"/>
    <n v="173524"/>
    <n v="0.48801742919390001"/>
    <n v="0.51198257080609999"/>
  </r>
  <r>
    <x v="1"/>
    <x v="109"/>
    <x v="6"/>
    <x v="1"/>
    <x v="1"/>
    <x v="1530"/>
    <x v="7"/>
    <x v="3"/>
    <n v="467924726"/>
    <d v="2015-10-20T00:00:00"/>
    <x v="3"/>
    <x v="22"/>
    <n v="8179"/>
    <n v="651.21"/>
    <n v="524.96"/>
    <n v="126.25"/>
    <n v="4293647.84"/>
    <n v="1032598.75"/>
    <n v="-3261049.09"/>
    <n v="4.1580990099009902"/>
    <n v="-3.1580990099009898"/>
  </r>
  <r>
    <x v="1"/>
    <x v="140"/>
    <x v="3"/>
    <x v="1"/>
    <x v="2"/>
    <x v="1144"/>
    <x v="5"/>
    <x v="2"/>
    <n v="280477797"/>
    <d v="2011-10-24T00:00:00"/>
    <x v="1"/>
    <x v="30"/>
    <n v="8468"/>
    <n v="205.7"/>
    <n v="117.11"/>
    <n v="88.59"/>
    <n v="991687.48"/>
    <n v="750180.12"/>
    <n v="-241507.36"/>
    <n v="1.3219324980246101"/>
    <n v="-0.32193249802460799"/>
  </r>
  <r>
    <x v="3"/>
    <x v="57"/>
    <x v="11"/>
    <x v="0"/>
    <x v="0"/>
    <x v="173"/>
    <x v="1"/>
    <x v="3"/>
    <n v="815011155"/>
    <d v="2015-06-26T00:00:00"/>
    <x v="6"/>
    <x v="75"/>
    <n v="8767"/>
    <n v="668.27"/>
    <n v="502.54"/>
    <n v="165.73"/>
    <n v="4405768.18"/>
    <n v="1452954.91"/>
    <n v="-2952813.27"/>
    <n v="3.0322814215893299"/>
    <n v="-2.0322814215893299"/>
  </r>
  <r>
    <x v="1"/>
    <x v="17"/>
    <x v="9"/>
    <x v="0"/>
    <x v="2"/>
    <x v="1393"/>
    <x v="0"/>
    <x v="4"/>
    <n v="774698626"/>
    <d v="2016-07-04T00:00:00"/>
    <x v="1"/>
    <x v="2"/>
    <n v="9394"/>
    <n v="9.33"/>
    <n v="6.92"/>
    <n v="2.41"/>
    <n v="65006.48"/>
    <n v="22639.54"/>
    <n v="-42366.94"/>
    <n v="2.87136929460581"/>
    <n v="-1.87136929460581"/>
  </r>
  <r>
    <x v="3"/>
    <x v="124"/>
    <x v="8"/>
    <x v="0"/>
    <x v="3"/>
    <x v="1262"/>
    <x v="3"/>
    <x v="7"/>
    <n v="283026540"/>
    <d v="2012-09-13T00:00:00"/>
    <x v="2"/>
    <x v="58"/>
    <n v="2697"/>
    <n v="421.89"/>
    <n v="364.69"/>
    <n v="57.2"/>
    <n v="983568.93"/>
    <n v="154268.4"/>
    <n v="-829300.53"/>
    <n v="6.3756993006993001"/>
    <n v="-5.3756993006993001"/>
  </r>
  <r>
    <x v="0"/>
    <x v="122"/>
    <x v="10"/>
    <x v="0"/>
    <x v="1"/>
    <x v="1531"/>
    <x v="6"/>
    <x v="3"/>
    <n v="433793723"/>
    <d v="2015-04-08T00:00:00"/>
    <x v="4"/>
    <x v="30"/>
    <n v="8057"/>
    <n v="154.06"/>
    <n v="90.93"/>
    <n v="63.13"/>
    <n v="732623.01"/>
    <n v="508638.41"/>
    <n v="-223984.6"/>
    <n v="1.44036115951212"/>
    <n v="-0.44036115951211802"/>
  </r>
  <r>
    <x v="3"/>
    <x v="60"/>
    <x v="9"/>
    <x v="1"/>
    <x v="1"/>
    <x v="674"/>
    <x v="0"/>
    <x v="0"/>
    <n v="141111505"/>
    <d v="2014-08-02T00:00:00"/>
    <x v="0"/>
    <x v="217"/>
    <n v="6885"/>
    <n v="9.33"/>
    <n v="6.92"/>
    <n v="2.41"/>
    <n v="47644.2"/>
    <n v="16592.849999999999"/>
    <n v="-31051.35"/>
    <n v="2.87136929460581"/>
    <n v="-1.87136929460581"/>
  </r>
  <r>
    <x v="2"/>
    <x v="112"/>
    <x v="0"/>
    <x v="1"/>
    <x v="2"/>
    <x v="1532"/>
    <x v="4"/>
    <x v="6"/>
    <n v="189403712"/>
    <d v="2017-03-04T00:00:00"/>
    <x v="0"/>
    <x v="2"/>
    <n v="7622"/>
    <n v="255.28"/>
    <n v="159.41999999999999"/>
    <n v="95.86"/>
    <n v="1215099.24"/>
    <n v="730644.92"/>
    <n v="-484454.32"/>
    <n v="1.66305028166076"/>
    <n v="-0.66305028166075497"/>
  </r>
  <r>
    <x v="3"/>
    <x v="94"/>
    <x v="0"/>
    <x v="0"/>
    <x v="0"/>
    <x v="1533"/>
    <x v="7"/>
    <x v="7"/>
    <n v="983406674"/>
    <d v="2012-03-11T00:00:00"/>
    <x v="5"/>
    <x v="2"/>
    <n v="743"/>
    <n v="255.28"/>
    <n v="159.41999999999999"/>
    <n v="95.86"/>
    <n v="118449.06"/>
    <n v="71223.98"/>
    <n v="-47225.08"/>
    <n v="1.66305028166076"/>
    <n v="-0.66305028166075497"/>
  </r>
  <r>
    <x v="4"/>
    <x v="158"/>
    <x v="1"/>
    <x v="0"/>
    <x v="1"/>
    <x v="1190"/>
    <x v="8"/>
    <x v="3"/>
    <n v="298169219"/>
    <d v="2015-08-26T00:00:00"/>
    <x v="4"/>
    <x v="83"/>
    <n v="3753"/>
    <n v="152.58000000000001"/>
    <n v="97.44"/>
    <n v="55.14"/>
    <n v="365692.32"/>
    <n v="206940.42"/>
    <n v="-158751.9"/>
    <n v="1.76713819368879"/>
    <n v="-0.76713819368879199"/>
  </r>
  <r>
    <x v="0"/>
    <x v="72"/>
    <x v="5"/>
    <x v="0"/>
    <x v="3"/>
    <x v="1534"/>
    <x v="3"/>
    <x v="2"/>
    <n v="929052674"/>
    <d v="2011-12-09T00:00:00"/>
    <x v="6"/>
    <x v="162"/>
    <n v="6187"/>
    <n v="109.28"/>
    <n v="35.840000000000003"/>
    <n v="73.44"/>
    <n v="221742.07999999999"/>
    <n v="454373.28"/>
    <n v="232631.2"/>
    <n v="0.48801742919390001"/>
    <n v="0.51198257080609999"/>
  </r>
  <r>
    <x v="5"/>
    <x v="183"/>
    <x v="7"/>
    <x v="0"/>
    <x v="3"/>
    <x v="78"/>
    <x v="6"/>
    <x v="5"/>
    <n v="341730868"/>
    <d v="2014-05-24T00:00:00"/>
    <x v="0"/>
    <x v="3"/>
    <n v="4613"/>
    <n v="437.2"/>
    <n v="263.33"/>
    <n v="173.87"/>
    <n v="1214741.29"/>
    <n v="802062.31"/>
    <n v="-412678.98"/>
    <n v="1.51452234428021"/>
    <n v="-0.51452234428020904"/>
  </r>
  <r>
    <x v="5"/>
    <x v="70"/>
    <x v="7"/>
    <x v="0"/>
    <x v="0"/>
    <x v="527"/>
    <x v="6"/>
    <x v="3"/>
    <n v="122190129"/>
    <d v="2015-05-23T00:00:00"/>
    <x v="0"/>
    <x v="46"/>
    <n v="7629"/>
    <n v="437.2"/>
    <n v="263.33"/>
    <n v="173.87"/>
    <n v="2008944.57"/>
    <n v="1326454.23"/>
    <n v="-682490.34"/>
    <n v="1.51452234428021"/>
    <n v="-0.51452234428020904"/>
  </r>
  <r>
    <x v="4"/>
    <x v="115"/>
    <x v="2"/>
    <x v="1"/>
    <x v="0"/>
    <x v="854"/>
    <x v="1"/>
    <x v="2"/>
    <n v="126729285"/>
    <d v="2011-06-13T00:00:00"/>
    <x v="1"/>
    <x v="12"/>
    <n v="867"/>
    <n v="47.45"/>
    <n v="31.79"/>
    <n v="15.66"/>
    <n v="27561.93"/>
    <n v="13577.22"/>
    <n v="-13984.71"/>
    <n v="2.0300127713920801"/>
    <n v="-1.0300127713920799"/>
  </r>
  <r>
    <x v="5"/>
    <x v="117"/>
    <x v="8"/>
    <x v="1"/>
    <x v="2"/>
    <x v="796"/>
    <x v="4"/>
    <x v="3"/>
    <n v="731959664"/>
    <d v="2015-04-13T00:00:00"/>
    <x v="1"/>
    <x v="61"/>
    <n v="1985"/>
    <n v="421.89"/>
    <n v="364.69"/>
    <n v="57.2"/>
    <n v="723909.65"/>
    <n v="113542"/>
    <n v="-610367.65"/>
    <n v="6.3756993006993001"/>
    <n v="-5.3756993006993001"/>
  </r>
  <r>
    <x v="0"/>
    <x v="76"/>
    <x v="0"/>
    <x v="1"/>
    <x v="0"/>
    <x v="1066"/>
    <x v="9"/>
    <x v="5"/>
    <n v="584805095"/>
    <d v="2014-04-14T00:00:00"/>
    <x v="1"/>
    <x v="2"/>
    <n v="5678"/>
    <n v="255.28"/>
    <n v="159.41999999999999"/>
    <n v="95.86"/>
    <n v="905186.76"/>
    <n v="544293.07999999996"/>
    <n v="-360893.68"/>
    <n v="1.66305028166076"/>
    <n v="-0.66305028166075497"/>
  </r>
  <r>
    <x v="1"/>
    <x v="80"/>
    <x v="3"/>
    <x v="0"/>
    <x v="0"/>
    <x v="1535"/>
    <x v="11"/>
    <x v="7"/>
    <n v="652501904"/>
    <d v="2012-03-25T00:00:00"/>
    <x v="5"/>
    <x v="3"/>
    <n v="8668"/>
    <n v="205.7"/>
    <n v="117.11"/>
    <n v="88.59"/>
    <n v="1015109.48"/>
    <n v="767898.12"/>
    <n v="-247211.36"/>
    <n v="1.3219324980246101"/>
    <n v="-0.32193249802460799"/>
  </r>
  <r>
    <x v="5"/>
    <x v="177"/>
    <x v="1"/>
    <x v="0"/>
    <x v="0"/>
    <x v="1536"/>
    <x v="1"/>
    <x v="6"/>
    <n v="172598922"/>
    <d v="2017-04-18T00:00:00"/>
    <x v="3"/>
    <x v="2"/>
    <n v="4711"/>
    <n v="152.58000000000001"/>
    <n v="97.44"/>
    <n v="55.14"/>
    <n v="459039.84"/>
    <n v="259764.54"/>
    <n v="-199275.3"/>
    <n v="1.76713819368879"/>
    <n v="-0.76713819368879199"/>
  </r>
  <r>
    <x v="3"/>
    <x v="184"/>
    <x v="5"/>
    <x v="0"/>
    <x v="2"/>
    <x v="145"/>
    <x v="1"/>
    <x v="4"/>
    <n v="702957475"/>
    <d v="2016-06-16T00:00:00"/>
    <x v="2"/>
    <x v="124"/>
    <n v="9593"/>
    <n v="109.28"/>
    <n v="35.840000000000003"/>
    <n v="73.44"/>
    <n v="343813.12"/>
    <n v="704509.92"/>
    <n v="360696.8"/>
    <n v="0.48801742919390001"/>
    <n v="0.51198257080609999"/>
  </r>
  <r>
    <x v="3"/>
    <x v="10"/>
    <x v="11"/>
    <x v="0"/>
    <x v="3"/>
    <x v="67"/>
    <x v="5"/>
    <x v="4"/>
    <n v="271751391"/>
    <d v="2016-09-07T00:00:00"/>
    <x v="4"/>
    <x v="2"/>
    <n v="6130"/>
    <n v="668.27"/>
    <n v="502.54"/>
    <n v="165.73"/>
    <n v="3080570.2"/>
    <n v="1015924.9"/>
    <n v="-2064645.3"/>
    <n v="3.0322814215893299"/>
    <n v="-2.0322814215893299"/>
  </r>
  <r>
    <x v="0"/>
    <x v="172"/>
    <x v="3"/>
    <x v="0"/>
    <x v="2"/>
    <x v="645"/>
    <x v="4"/>
    <x v="1"/>
    <n v="127467000"/>
    <d v="2010-07-02T00:00:00"/>
    <x v="6"/>
    <x v="93"/>
    <n v="9173"/>
    <n v="205.7"/>
    <n v="117.11"/>
    <n v="88.59"/>
    <n v="1074250.03"/>
    <n v="812636.07"/>
    <n v="-261613.96"/>
    <n v="1.3219324980246101"/>
    <n v="-0.32193249802460799"/>
  </r>
  <r>
    <x v="1"/>
    <x v="17"/>
    <x v="11"/>
    <x v="0"/>
    <x v="0"/>
    <x v="1537"/>
    <x v="1"/>
    <x v="6"/>
    <n v="688903129"/>
    <d v="2017-02-07T00:00:00"/>
    <x v="3"/>
    <x v="2"/>
    <n v="600"/>
    <n v="668.27"/>
    <n v="502.54"/>
    <n v="165.73"/>
    <n v="301524"/>
    <n v="99438"/>
    <n v="-202086"/>
    <n v="3.0322814215893299"/>
    <n v="-2.0322814215893299"/>
  </r>
  <r>
    <x v="1"/>
    <x v="41"/>
    <x v="4"/>
    <x v="0"/>
    <x v="0"/>
    <x v="463"/>
    <x v="2"/>
    <x v="5"/>
    <n v="195171105"/>
    <d v="2014-04-09T00:00:00"/>
    <x v="4"/>
    <x v="2"/>
    <n v="4322"/>
    <n v="81.73"/>
    <n v="56.67"/>
    <n v="25.06"/>
    <n v="244927.74"/>
    <n v="108309.32"/>
    <n v="-136618.42000000001"/>
    <n v="2.2613727055067798"/>
    <n v="-1.26137270550678"/>
  </r>
  <r>
    <x v="2"/>
    <x v="155"/>
    <x v="8"/>
    <x v="0"/>
    <x v="2"/>
    <x v="1538"/>
    <x v="8"/>
    <x v="7"/>
    <n v="555694758"/>
    <d v="2012-07-24T00:00:00"/>
    <x v="3"/>
    <x v="56"/>
    <n v="1283"/>
    <n v="421.89"/>
    <n v="364.69"/>
    <n v="57.2"/>
    <n v="467897.27"/>
    <n v="73387.600000000006"/>
    <n v="-394509.67"/>
    <n v="6.3756993006993001"/>
    <n v="-5.3756993006993001"/>
  </r>
  <r>
    <x v="6"/>
    <x v="171"/>
    <x v="6"/>
    <x v="0"/>
    <x v="1"/>
    <x v="1539"/>
    <x v="5"/>
    <x v="3"/>
    <n v="600210416"/>
    <d v="2015-11-23T00:00:00"/>
    <x v="1"/>
    <x v="22"/>
    <n v="4455"/>
    <n v="651.21"/>
    <n v="524.96"/>
    <n v="126.25"/>
    <n v="2338696.7999999998"/>
    <n v="562443.75"/>
    <n v="-1776253.05"/>
    <n v="4.1580990099009902"/>
    <n v="-3.1580990099009898"/>
  </r>
  <r>
    <x v="1"/>
    <x v="167"/>
    <x v="11"/>
    <x v="1"/>
    <x v="1"/>
    <x v="1345"/>
    <x v="11"/>
    <x v="2"/>
    <n v="128766906"/>
    <d v="2011-03-28T00:00:00"/>
    <x v="1"/>
    <x v="179"/>
    <n v="3844"/>
    <n v="668.27"/>
    <n v="502.54"/>
    <n v="165.73"/>
    <n v="1931763.76"/>
    <n v="637066.12"/>
    <n v="-1294697.6399999999"/>
    <n v="3.0322814215893299"/>
    <n v="-2.0322814215893299"/>
  </r>
  <r>
    <x v="1"/>
    <x v="44"/>
    <x v="10"/>
    <x v="1"/>
    <x v="2"/>
    <x v="1312"/>
    <x v="8"/>
    <x v="4"/>
    <n v="361725556"/>
    <d v="2016-07-18T00:00:00"/>
    <x v="1"/>
    <x v="95"/>
    <n v="1485"/>
    <n v="154.06"/>
    <n v="90.93"/>
    <n v="63.13"/>
    <n v="135031.04999999999"/>
    <n v="93748.05"/>
    <n v="-41283"/>
    <n v="1.44036115951212"/>
    <n v="-0.44036115951211802"/>
  </r>
  <r>
    <x v="1"/>
    <x v="93"/>
    <x v="4"/>
    <x v="0"/>
    <x v="1"/>
    <x v="1355"/>
    <x v="8"/>
    <x v="4"/>
    <n v="789760196"/>
    <d v="2017-02-01T00:00:00"/>
    <x v="4"/>
    <x v="259"/>
    <n v="6447"/>
    <n v="81.73"/>
    <n v="56.67"/>
    <n v="25.06"/>
    <n v="365351.49"/>
    <n v="161561.82"/>
    <n v="-203789.67"/>
    <n v="2.2613727055067798"/>
    <n v="-1.26137270550678"/>
  </r>
  <r>
    <x v="5"/>
    <x v="126"/>
    <x v="7"/>
    <x v="0"/>
    <x v="3"/>
    <x v="1540"/>
    <x v="1"/>
    <x v="0"/>
    <n v="523857152"/>
    <d v="2013-09-10T00:00:00"/>
    <x v="3"/>
    <x v="171"/>
    <n v="9827"/>
    <n v="437.2"/>
    <n v="263.33"/>
    <n v="173.87"/>
    <n v="2587743.91"/>
    <n v="1708620.49"/>
    <n v="-879123.42"/>
    <n v="1.51452234428021"/>
    <n v="-0.51452234428020904"/>
  </r>
  <r>
    <x v="4"/>
    <x v="173"/>
    <x v="7"/>
    <x v="1"/>
    <x v="3"/>
    <x v="1541"/>
    <x v="5"/>
    <x v="7"/>
    <n v="545315253"/>
    <d v="2012-10-28T00:00:00"/>
    <x v="5"/>
    <x v="26"/>
    <n v="9756"/>
    <n v="437.2"/>
    <n v="263.33"/>
    <n v="173.87"/>
    <n v="2569047.48"/>
    <n v="1696275.72"/>
    <n v="-872771.76"/>
    <n v="1.51452234428021"/>
    <n v="-0.51452234428020904"/>
  </r>
  <r>
    <x v="2"/>
    <x v="37"/>
    <x v="7"/>
    <x v="1"/>
    <x v="2"/>
    <x v="1542"/>
    <x v="10"/>
    <x v="0"/>
    <n v="555745828"/>
    <d v="2013-10-12T00:00:00"/>
    <x v="0"/>
    <x v="220"/>
    <n v="6395"/>
    <n v="437.2"/>
    <n v="263.33"/>
    <n v="173.87"/>
    <n v="1683995.35"/>
    <n v="1111898.6499999999"/>
    <n v="-572096.69999999995"/>
    <n v="1.51452234428021"/>
    <n v="-0.51452234428020904"/>
  </r>
  <r>
    <x v="1"/>
    <x v="159"/>
    <x v="7"/>
    <x v="0"/>
    <x v="1"/>
    <x v="1543"/>
    <x v="10"/>
    <x v="0"/>
    <n v="327072703"/>
    <d v="2013-11-16T00:00:00"/>
    <x v="0"/>
    <x v="200"/>
    <n v="6936"/>
    <n v="437.2"/>
    <n v="263.33"/>
    <n v="173.87"/>
    <n v="1826456.88"/>
    <n v="1205962.32"/>
    <n v="-620494.56000000006"/>
    <n v="1.51452234428021"/>
    <n v="-0.51452234428020904"/>
  </r>
  <r>
    <x v="0"/>
    <x v="72"/>
    <x v="11"/>
    <x v="1"/>
    <x v="2"/>
    <x v="1544"/>
    <x v="8"/>
    <x v="1"/>
    <n v="151532208"/>
    <d v="2010-08-15T00:00:00"/>
    <x v="5"/>
    <x v="46"/>
    <n v="603"/>
    <n v="668.27"/>
    <n v="502.54"/>
    <n v="165.73"/>
    <n v="303031.62"/>
    <n v="99935.19"/>
    <n v="-203096.43"/>
    <n v="3.0322814215893299"/>
    <n v="-2.0322814215893299"/>
  </r>
  <r>
    <x v="2"/>
    <x v="125"/>
    <x v="9"/>
    <x v="1"/>
    <x v="3"/>
    <x v="39"/>
    <x v="4"/>
    <x v="5"/>
    <n v="391673171"/>
    <d v="2014-11-04T00:00:00"/>
    <x v="3"/>
    <x v="260"/>
    <n v="3650"/>
    <n v="9.33"/>
    <n v="6.92"/>
    <n v="2.41"/>
    <n v="25258"/>
    <n v="8796.5"/>
    <n v="-16461.5"/>
    <n v="2.87136929460581"/>
    <n v="-1.87136929460581"/>
  </r>
  <r>
    <x v="1"/>
    <x v="36"/>
    <x v="10"/>
    <x v="0"/>
    <x v="3"/>
    <x v="1545"/>
    <x v="7"/>
    <x v="0"/>
    <n v="130356919"/>
    <d v="2013-01-10T00:00:00"/>
    <x v="2"/>
    <x v="2"/>
    <n v="4364"/>
    <n v="154.06"/>
    <n v="90.93"/>
    <n v="63.13"/>
    <n v="396818.52"/>
    <n v="275499.32"/>
    <n v="-121319.2"/>
    <n v="1.44036115951212"/>
    <n v="-0.44036115951211802"/>
  </r>
  <r>
    <x v="2"/>
    <x v="141"/>
    <x v="4"/>
    <x v="1"/>
    <x v="2"/>
    <x v="1210"/>
    <x v="4"/>
    <x v="1"/>
    <n v="320757281"/>
    <d v="2010-03-15T00:00:00"/>
    <x v="1"/>
    <x v="159"/>
    <n v="8062"/>
    <n v="81.73"/>
    <n v="56.67"/>
    <n v="25.06"/>
    <n v="456873.54"/>
    <n v="202033.72"/>
    <n v="-254839.82"/>
    <n v="2.2613727055067798"/>
    <n v="-1.26137270550678"/>
  </r>
  <r>
    <x v="1"/>
    <x v="71"/>
    <x v="3"/>
    <x v="1"/>
    <x v="3"/>
    <x v="428"/>
    <x v="1"/>
    <x v="0"/>
    <n v="636360585"/>
    <d v="2013-08-03T00:00:00"/>
    <x v="0"/>
    <x v="81"/>
    <n v="2093"/>
    <n v="205.7"/>
    <n v="117.11"/>
    <n v="88.59"/>
    <n v="245111.23"/>
    <n v="185418.87"/>
    <n v="-59692.360000000102"/>
    <n v="1.3219324980246101"/>
    <n v="-0.32193249802460799"/>
  </r>
  <r>
    <x v="2"/>
    <x v="107"/>
    <x v="7"/>
    <x v="0"/>
    <x v="1"/>
    <x v="1546"/>
    <x v="3"/>
    <x v="5"/>
    <n v="820965659"/>
    <d v="2014-08-18T00:00:00"/>
    <x v="1"/>
    <x v="71"/>
    <n v="837"/>
    <n v="437.2"/>
    <n v="263.33"/>
    <n v="173.87"/>
    <n v="220407.21"/>
    <n v="145529.19"/>
    <n v="-74878.02"/>
    <n v="1.51452234428021"/>
    <n v="-0.51452234428020904"/>
  </r>
  <r>
    <x v="3"/>
    <x v="11"/>
    <x v="3"/>
    <x v="0"/>
    <x v="3"/>
    <x v="1547"/>
    <x v="6"/>
    <x v="3"/>
    <n v="238683831"/>
    <d v="2015-04-14T00:00:00"/>
    <x v="3"/>
    <x v="16"/>
    <n v="705"/>
    <n v="205.7"/>
    <n v="117.11"/>
    <n v="88.59"/>
    <n v="82562.55"/>
    <n v="62455.95"/>
    <n v="-20106.599999999999"/>
    <n v="1.3219324980246101"/>
    <n v="-0.32193249802460799"/>
  </r>
  <r>
    <x v="1"/>
    <x v="168"/>
    <x v="2"/>
    <x v="0"/>
    <x v="0"/>
    <x v="83"/>
    <x v="2"/>
    <x v="7"/>
    <n v="123938930"/>
    <d v="2012-02-08T00:00:00"/>
    <x v="4"/>
    <x v="2"/>
    <n v="5138"/>
    <n v="47.45"/>
    <n v="31.79"/>
    <n v="15.66"/>
    <n v="163337.01999999999"/>
    <n v="80461.08"/>
    <n v="-82875.94"/>
    <n v="2.0300127713920801"/>
    <n v="-1.0300127713920799"/>
  </r>
  <r>
    <x v="5"/>
    <x v="111"/>
    <x v="4"/>
    <x v="0"/>
    <x v="1"/>
    <x v="1548"/>
    <x v="4"/>
    <x v="0"/>
    <n v="431467282"/>
    <d v="2013-04-05T00:00:00"/>
    <x v="6"/>
    <x v="159"/>
    <n v="9612"/>
    <n v="81.73"/>
    <n v="56.67"/>
    <n v="25.06"/>
    <n v="544712.04"/>
    <n v="240876.72"/>
    <n v="-303835.32"/>
    <n v="2.2613727055067798"/>
    <n v="-1.26137270550678"/>
  </r>
  <r>
    <x v="5"/>
    <x v="145"/>
    <x v="9"/>
    <x v="1"/>
    <x v="0"/>
    <x v="1549"/>
    <x v="6"/>
    <x v="0"/>
    <n v="286317718"/>
    <d v="2013-04-30T00:00:00"/>
    <x v="3"/>
    <x v="54"/>
    <n v="6630"/>
    <n v="9.33"/>
    <n v="6.92"/>
    <n v="2.41"/>
    <n v="45879.6"/>
    <n v="15978.3"/>
    <n v="-29901.3"/>
    <n v="2.87136929460581"/>
    <n v="-1.87136929460581"/>
  </r>
  <r>
    <x v="0"/>
    <x v="146"/>
    <x v="8"/>
    <x v="1"/>
    <x v="3"/>
    <x v="1550"/>
    <x v="11"/>
    <x v="1"/>
    <n v="233851563"/>
    <d v="2010-02-21T00:00:00"/>
    <x v="5"/>
    <x v="8"/>
    <n v="729"/>
    <n v="421.89"/>
    <n v="364.69"/>
    <n v="57.2"/>
    <n v="265859.01"/>
    <n v="41698.800000000003"/>
    <n v="-224160.21"/>
    <n v="6.3756993006993001"/>
    <n v="-5.3756993006993001"/>
  </r>
  <r>
    <x v="5"/>
    <x v="128"/>
    <x v="6"/>
    <x v="1"/>
    <x v="2"/>
    <x v="1551"/>
    <x v="0"/>
    <x v="7"/>
    <n v="889742648"/>
    <d v="2013-01-16T00:00:00"/>
    <x v="4"/>
    <x v="37"/>
    <n v="3476"/>
    <n v="651.21"/>
    <n v="524.96"/>
    <n v="126.25"/>
    <n v="1824760.96"/>
    <n v="438845"/>
    <n v="-1385915.96"/>
    <n v="4.1580990099009902"/>
    <n v="-3.1580990099009898"/>
  </r>
  <r>
    <x v="2"/>
    <x v="38"/>
    <x v="8"/>
    <x v="0"/>
    <x v="1"/>
    <x v="290"/>
    <x v="11"/>
    <x v="1"/>
    <n v="689977300"/>
    <d v="2010-05-04T00:00:00"/>
    <x v="3"/>
    <x v="261"/>
    <n v="8471"/>
    <n v="421.89"/>
    <n v="364.69"/>
    <n v="57.2"/>
    <n v="3089288.99"/>
    <n v="484541.2"/>
    <n v="-2604747.79"/>
    <n v="6.3756993006993001"/>
    <n v="-5.3756993006993001"/>
  </r>
  <r>
    <x v="2"/>
    <x v="37"/>
    <x v="8"/>
    <x v="0"/>
    <x v="1"/>
    <x v="482"/>
    <x v="11"/>
    <x v="6"/>
    <n v="840854346"/>
    <d v="2017-08-04T00:00:00"/>
    <x v="6"/>
    <x v="219"/>
    <n v="6342"/>
    <n v="421.89"/>
    <n v="364.69"/>
    <n v="57.2"/>
    <n v="2312863.98"/>
    <n v="362762.4"/>
    <n v="-1950101.58"/>
    <n v="6.3756993006993001"/>
    <n v="-5.3756993006993001"/>
  </r>
  <r>
    <x v="2"/>
    <x v="121"/>
    <x v="2"/>
    <x v="0"/>
    <x v="1"/>
    <x v="1552"/>
    <x v="3"/>
    <x v="7"/>
    <n v="368985116"/>
    <d v="2012-11-10T00:00:00"/>
    <x v="0"/>
    <x v="188"/>
    <n v="9750"/>
    <n v="47.45"/>
    <n v="31.79"/>
    <n v="15.66"/>
    <n v="309952.5"/>
    <n v="152685"/>
    <n v="-157267.5"/>
    <n v="2.0300127713920801"/>
    <n v="-1.0300127713920799"/>
  </r>
  <r>
    <x v="5"/>
    <x v="183"/>
    <x v="10"/>
    <x v="0"/>
    <x v="3"/>
    <x v="1553"/>
    <x v="11"/>
    <x v="1"/>
    <n v="171293437"/>
    <d v="2010-12-08T00:00:00"/>
    <x v="4"/>
    <x v="145"/>
    <n v="8389"/>
    <n v="154.06"/>
    <n v="90.93"/>
    <n v="63.13"/>
    <n v="762811.77"/>
    <n v="529597.56999999995"/>
    <n v="-233214.2"/>
    <n v="1.44036115951212"/>
    <n v="-0.44036115951211802"/>
  </r>
  <r>
    <x v="0"/>
    <x v="134"/>
    <x v="0"/>
    <x v="1"/>
    <x v="3"/>
    <x v="408"/>
    <x v="1"/>
    <x v="1"/>
    <n v="765015637"/>
    <d v="2010-01-11T00:00:00"/>
    <x v="1"/>
    <x v="2"/>
    <n v="3982"/>
    <n v="255.28"/>
    <n v="159.41999999999999"/>
    <n v="95.86"/>
    <n v="634810.43999999994"/>
    <n v="381714.52"/>
    <n v="-253095.92"/>
    <n v="1.66305028166076"/>
    <n v="-0.66305028166075497"/>
  </r>
  <r>
    <x v="5"/>
    <x v="128"/>
    <x v="10"/>
    <x v="0"/>
    <x v="0"/>
    <x v="1554"/>
    <x v="8"/>
    <x v="1"/>
    <n v="937700545"/>
    <d v="2010-04-30T00:00:00"/>
    <x v="6"/>
    <x v="2"/>
    <n v="5284"/>
    <n v="154.06"/>
    <n v="90.93"/>
    <n v="63.13"/>
    <n v="480474.12"/>
    <n v="333578.92"/>
    <n v="-146895.20000000001"/>
    <n v="1.44036115951212"/>
    <n v="-0.44036115951211802"/>
  </r>
  <r>
    <x v="4"/>
    <x v="173"/>
    <x v="4"/>
    <x v="1"/>
    <x v="3"/>
    <x v="1555"/>
    <x v="5"/>
    <x v="5"/>
    <n v="897209489"/>
    <d v="2014-07-12T00:00:00"/>
    <x v="0"/>
    <x v="2"/>
    <n v="3081"/>
    <n v="81.73"/>
    <n v="56.67"/>
    <n v="25.06"/>
    <n v="174600.27"/>
    <n v="77209.86"/>
    <n v="-97390.41"/>
    <n v="2.2613727055067798"/>
    <n v="-1.26137270550678"/>
  </r>
  <r>
    <x v="0"/>
    <x v="69"/>
    <x v="2"/>
    <x v="0"/>
    <x v="3"/>
    <x v="1556"/>
    <x v="6"/>
    <x v="7"/>
    <n v="921716296"/>
    <d v="2012-04-25T00:00:00"/>
    <x v="4"/>
    <x v="57"/>
    <n v="5189"/>
    <n v="47.45"/>
    <n v="31.79"/>
    <n v="15.66"/>
    <n v="164958.31"/>
    <n v="81259.740000000005"/>
    <n v="-83698.570000000007"/>
    <n v="2.0300127713920801"/>
    <n v="-1.0300127713920799"/>
  </r>
  <r>
    <x v="5"/>
    <x v="28"/>
    <x v="10"/>
    <x v="1"/>
    <x v="1"/>
    <x v="1557"/>
    <x v="6"/>
    <x v="5"/>
    <n v="909707295"/>
    <d v="2014-05-15T00:00:00"/>
    <x v="2"/>
    <x v="31"/>
    <n v="1459"/>
    <n v="154.06"/>
    <n v="90.93"/>
    <n v="63.13"/>
    <n v="132666.87"/>
    <n v="92106.67"/>
    <n v="-40560.199999999997"/>
    <n v="1.44036115951212"/>
    <n v="-0.44036115951211802"/>
  </r>
  <r>
    <x v="2"/>
    <x v="141"/>
    <x v="2"/>
    <x v="1"/>
    <x v="2"/>
    <x v="1558"/>
    <x v="7"/>
    <x v="5"/>
    <n v="829981315"/>
    <d v="2014-10-26T00:00:00"/>
    <x v="5"/>
    <x v="56"/>
    <n v="8770"/>
    <n v="47.45"/>
    <n v="31.79"/>
    <n v="15.66"/>
    <n v="278798.3"/>
    <n v="137338.20000000001"/>
    <n v="-141460.1"/>
    <n v="2.0300127713920801"/>
    <n v="-1.0300127713920799"/>
  </r>
  <r>
    <x v="5"/>
    <x v="150"/>
    <x v="4"/>
    <x v="0"/>
    <x v="0"/>
    <x v="1559"/>
    <x v="5"/>
    <x v="3"/>
    <n v="271649682"/>
    <d v="2015-04-12T00:00:00"/>
    <x v="5"/>
    <x v="2"/>
    <n v="6032"/>
    <n v="81.73"/>
    <n v="56.67"/>
    <n v="25.06"/>
    <n v="341833.44"/>
    <n v="151161.92000000001"/>
    <n v="-190671.52"/>
    <n v="2.2613727055067798"/>
    <n v="-1.26137270550678"/>
  </r>
  <r>
    <x v="5"/>
    <x v="98"/>
    <x v="9"/>
    <x v="0"/>
    <x v="0"/>
    <x v="1560"/>
    <x v="1"/>
    <x v="6"/>
    <n v="694136226"/>
    <d v="2017-06-18T00:00:00"/>
    <x v="5"/>
    <x v="3"/>
    <n v="9189"/>
    <n v="9.33"/>
    <n v="6.92"/>
    <n v="2.41"/>
    <n v="63587.88"/>
    <n v="22145.49"/>
    <n v="-41442.39"/>
    <n v="2.87136929460581"/>
    <n v="-1.87136929460581"/>
  </r>
  <r>
    <x v="2"/>
    <x v="51"/>
    <x v="4"/>
    <x v="0"/>
    <x v="2"/>
    <x v="83"/>
    <x v="2"/>
    <x v="7"/>
    <n v="477177274"/>
    <d v="2012-09-08T00:00:00"/>
    <x v="0"/>
    <x v="142"/>
    <n v="6214"/>
    <n v="81.73"/>
    <n v="56.67"/>
    <n v="25.06"/>
    <n v="352147.38"/>
    <n v="155722.84"/>
    <n v="-196424.54"/>
    <n v="2.2613727055067798"/>
    <n v="-1.26137270550678"/>
  </r>
  <r>
    <x v="1"/>
    <x v="108"/>
    <x v="6"/>
    <x v="1"/>
    <x v="1"/>
    <x v="1561"/>
    <x v="2"/>
    <x v="5"/>
    <n v="770821654"/>
    <d v="2014-08-19T00:00:00"/>
    <x v="3"/>
    <x v="45"/>
    <n v="2112"/>
    <n v="651.21"/>
    <n v="524.96"/>
    <n v="126.25"/>
    <n v="1108715.52"/>
    <n v="266640"/>
    <n v="-842075.52"/>
    <n v="4.1580990099009902"/>
    <n v="-3.1580990099009898"/>
  </r>
  <r>
    <x v="5"/>
    <x v="98"/>
    <x v="9"/>
    <x v="0"/>
    <x v="0"/>
    <x v="1562"/>
    <x v="9"/>
    <x v="5"/>
    <n v="545430696"/>
    <d v="2014-02-12T00:00:00"/>
    <x v="4"/>
    <x v="2"/>
    <n v="3918"/>
    <n v="9.33"/>
    <n v="6.92"/>
    <n v="2.41"/>
    <n v="27112.560000000001"/>
    <n v="9442.3799999999992"/>
    <n v="-17670.18"/>
    <n v="2.87136929460581"/>
    <n v="-1.87136929460581"/>
  </r>
  <r>
    <x v="4"/>
    <x v="6"/>
    <x v="5"/>
    <x v="0"/>
    <x v="0"/>
    <x v="1075"/>
    <x v="2"/>
    <x v="6"/>
    <n v="641678225"/>
    <d v="2017-08-27T00:00:00"/>
    <x v="5"/>
    <x v="124"/>
    <n v="5701"/>
    <n v="109.28"/>
    <n v="35.840000000000003"/>
    <n v="73.44"/>
    <n v="204323.84"/>
    <n v="418681.44"/>
    <n v="214357.6"/>
    <n v="0.48801742919390001"/>
    <n v="0.51198257080609999"/>
  </r>
  <r>
    <x v="5"/>
    <x v="52"/>
    <x v="7"/>
    <x v="0"/>
    <x v="1"/>
    <x v="282"/>
    <x v="1"/>
    <x v="7"/>
    <n v="620550572"/>
    <d v="2012-05-06T00:00:00"/>
    <x v="5"/>
    <x v="30"/>
    <n v="3559"/>
    <n v="437.2"/>
    <n v="263.33"/>
    <n v="173.87"/>
    <n v="937191.47"/>
    <n v="618803.32999999996"/>
    <n v="-318388.14"/>
    <n v="1.51452234428021"/>
    <n v="-0.51452234428020904"/>
  </r>
  <r>
    <x v="3"/>
    <x v="24"/>
    <x v="7"/>
    <x v="0"/>
    <x v="3"/>
    <x v="1187"/>
    <x v="10"/>
    <x v="4"/>
    <n v="113346564"/>
    <d v="2016-10-14T00:00:00"/>
    <x v="6"/>
    <x v="149"/>
    <n v="622"/>
    <n v="437.2"/>
    <n v="263.33"/>
    <n v="173.87"/>
    <n v="163791.26"/>
    <n v="108147.14"/>
    <n v="-55644.12"/>
    <n v="1.51452234428021"/>
    <n v="-0.51452234428020904"/>
  </r>
  <r>
    <x v="5"/>
    <x v="47"/>
    <x v="5"/>
    <x v="0"/>
    <x v="0"/>
    <x v="266"/>
    <x v="1"/>
    <x v="2"/>
    <n v="171677529"/>
    <d v="2011-05-07T00:00:00"/>
    <x v="0"/>
    <x v="2"/>
    <n v="2051"/>
    <n v="109.28"/>
    <n v="35.840000000000003"/>
    <n v="73.44"/>
    <n v="73507.839999999997"/>
    <n v="150625.44"/>
    <n v="77117.600000000006"/>
    <n v="0.48801742919390001"/>
    <n v="0.51198257080609999"/>
  </r>
  <r>
    <x v="3"/>
    <x v="61"/>
    <x v="6"/>
    <x v="0"/>
    <x v="2"/>
    <x v="684"/>
    <x v="1"/>
    <x v="7"/>
    <n v="117467296"/>
    <d v="2012-03-15T00:00:00"/>
    <x v="2"/>
    <x v="2"/>
    <n v="38"/>
    <n v="651.21"/>
    <n v="524.96"/>
    <n v="126.25"/>
    <n v="19948.48"/>
    <n v="4797.5"/>
    <n v="-15150.98"/>
    <n v="4.1580990099009902"/>
    <n v="-3.1580990099009898"/>
  </r>
  <r>
    <x v="1"/>
    <x v="79"/>
    <x v="7"/>
    <x v="0"/>
    <x v="0"/>
    <x v="1099"/>
    <x v="0"/>
    <x v="7"/>
    <n v="692952191"/>
    <d v="2013-04-01T00:00:00"/>
    <x v="1"/>
    <x v="162"/>
    <n v="8807"/>
    <n v="437.2"/>
    <n v="263.33"/>
    <n v="173.87"/>
    <n v="2319147.31"/>
    <n v="1531273.09"/>
    <n v="-787874.22"/>
    <n v="1.51452234428021"/>
    <n v="-0.51452234428020904"/>
  </r>
  <r>
    <x v="4"/>
    <x v="143"/>
    <x v="7"/>
    <x v="1"/>
    <x v="0"/>
    <x v="468"/>
    <x v="0"/>
    <x v="7"/>
    <n v="910681045"/>
    <d v="2013-08-01T00:00:00"/>
    <x v="2"/>
    <x v="260"/>
    <n v="9613"/>
    <n v="437.2"/>
    <n v="263.33"/>
    <n v="173.87"/>
    <n v="2531391.29"/>
    <n v="1671412.31"/>
    <n v="-859978.98"/>
    <n v="1.51452234428021"/>
    <n v="-0.51452234428020904"/>
  </r>
  <r>
    <x v="0"/>
    <x v="76"/>
    <x v="10"/>
    <x v="0"/>
    <x v="3"/>
    <x v="497"/>
    <x v="10"/>
    <x v="7"/>
    <n v="303515183"/>
    <d v="2012-04-18T00:00:00"/>
    <x v="4"/>
    <x v="27"/>
    <n v="5742"/>
    <n v="154.06"/>
    <n v="90.93"/>
    <n v="63.13"/>
    <n v="522120.06"/>
    <n v="362492.46"/>
    <n v="-159627.6"/>
    <n v="1.44036115951212"/>
    <n v="-0.44036115951211802"/>
  </r>
  <r>
    <x v="4"/>
    <x v="29"/>
    <x v="11"/>
    <x v="0"/>
    <x v="2"/>
    <x v="1563"/>
    <x v="8"/>
    <x v="3"/>
    <n v="274628436"/>
    <d v="2015-07-26T00:00:00"/>
    <x v="5"/>
    <x v="75"/>
    <n v="7512"/>
    <n v="668.27"/>
    <n v="502.54"/>
    <n v="165.73"/>
    <n v="3775080.48"/>
    <n v="1244963.76"/>
    <n v="-2530116.7200000002"/>
    <n v="3.0322814215893299"/>
    <n v="-2.0322814215893299"/>
  </r>
  <r>
    <x v="1"/>
    <x v="64"/>
    <x v="2"/>
    <x v="1"/>
    <x v="2"/>
    <x v="1564"/>
    <x v="2"/>
    <x v="0"/>
    <n v="947507131"/>
    <d v="2013-10-20T00:00:00"/>
    <x v="5"/>
    <x v="5"/>
    <n v="7271"/>
    <n v="47.45"/>
    <n v="31.79"/>
    <n v="15.66"/>
    <n v="231145.09"/>
    <n v="113863.86"/>
    <n v="-117281.23"/>
    <n v="2.0300127713920801"/>
    <n v="-1.0300127713920799"/>
  </r>
  <r>
    <x v="4"/>
    <x v="160"/>
    <x v="2"/>
    <x v="1"/>
    <x v="2"/>
    <x v="1214"/>
    <x v="10"/>
    <x v="1"/>
    <n v="715950095"/>
    <d v="2010-01-02T00:00:00"/>
    <x v="0"/>
    <x v="2"/>
    <n v="4398"/>
    <n v="47.45"/>
    <n v="31.79"/>
    <n v="15.66"/>
    <n v="139812.42000000001"/>
    <n v="68872.679999999993"/>
    <n v="-70939.740000000005"/>
    <n v="2.0300127713920801"/>
    <n v="-1.0300127713920799"/>
  </r>
  <r>
    <x v="2"/>
    <x v="121"/>
    <x v="9"/>
    <x v="1"/>
    <x v="1"/>
    <x v="1565"/>
    <x v="8"/>
    <x v="4"/>
    <n v="294068658"/>
    <d v="2016-06-08T00:00:00"/>
    <x v="4"/>
    <x v="2"/>
    <n v="306"/>
    <n v="9.33"/>
    <n v="6.92"/>
    <n v="2.41"/>
    <n v="2117.52"/>
    <n v="737.46"/>
    <n v="-1380.06"/>
    <n v="2.87136929460581"/>
    <n v="-1.87136929460581"/>
  </r>
  <r>
    <x v="5"/>
    <x v="32"/>
    <x v="4"/>
    <x v="1"/>
    <x v="1"/>
    <x v="1566"/>
    <x v="5"/>
    <x v="2"/>
    <n v="466286647"/>
    <d v="2011-11-28T00:00:00"/>
    <x v="1"/>
    <x v="187"/>
    <n v="3436"/>
    <n v="81.73"/>
    <n v="56.67"/>
    <n v="25.06"/>
    <n v="194718.12"/>
    <n v="86106.16"/>
    <n v="-108611.96"/>
    <n v="2.2613727055067798"/>
    <n v="-1.26137270550678"/>
  </r>
  <r>
    <x v="3"/>
    <x v="50"/>
    <x v="8"/>
    <x v="1"/>
    <x v="1"/>
    <x v="915"/>
    <x v="5"/>
    <x v="0"/>
    <n v="737340390"/>
    <d v="2013-01-11T00:00:00"/>
    <x v="6"/>
    <x v="2"/>
    <n v="4262"/>
    <n v="421.89"/>
    <n v="364.69"/>
    <n v="57.2"/>
    <n v="1554308.78"/>
    <n v="243786.4"/>
    <n v="-1310522.3799999999"/>
    <n v="6.3756993006993001"/>
    <n v="-5.3756993006993001"/>
  </r>
  <r>
    <x v="5"/>
    <x v="145"/>
    <x v="6"/>
    <x v="1"/>
    <x v="1"/>
    <x v="1567"/>
    <x v="9"/>
    <x v="5"/>
    <n v="682278716"/>
    <d v="2015-01-01T00:00:00"/>
    <x v="2"/>
    <x v="3"/>
    <n v="289"/>
    <n v="651.21"/>
    <n v="524.96"/>
    <n v="126.25"/>
    <n v="151713.44"/>
    <n v="36486.25"/>
    <n v="-115227.19"/>
    <n v="4.1580990099009902"/>
    <n v="-3.1580990099009898"/>
  </r>
  <r>
    <x v="1"/>
    <x v="169"/>
    <x v="4"/>
    <x v="1"/>
    <x v="2"/>
    <x v="1568"/>
    <x v="10"/>
    <x v="4"/>
    <n v="396462953"/>
    <d v="2016-02-26T00:00:00"/>
    <x v="6"/>
    <x v="75"/>
    <n v="1053"/>
    <n v="81.73"/>
    <n v="56.67"/>
    <n v="25.06"/>
    <n v="59673.51"/>
    <n v="26388.18"/>
    <n v="-33285.33"/>
    <n v="2.2613727055067798"/>
    <n v="-1.26137270550678"/>
  </r>
  <r>
    <x v="2"/>
    <x v="170"/>
    <x v="8"/>
    <x v="0"/>
    <x v="3"/>
    <x v="112"/>
    <x v="0"/>
    <x v="3"/>
    <n v="945566928"/>
    <d v="2015-07-20T00:00:00"/>
    <x v="1"/>
    <x v="2"/>
    <n v="3121"/>
    <n v="421.89"/>
    <n v="364.69"/>
    <n v="57.2"/>
    <n v="1138197.49"/>
    <n v="178521.2"/>
    <n v="-959676.29"/>
    <n v="6.3756993006993001"/>
    <n v="-5.3756993006993001"/>
  </r>
  <r>
    <x v="2"/>
    <x v="51"/>
    <x v="7"/>
    <x v="0"/>
    <x v="1"/>
    <x v="1569"/>
    <x v="3"/>
    <x v="7"/>
    <n v="315576970"/>
    <d v="2012-09-14T00:00:00"/>
    <x v="6"/>
    <x v="131"/>
    <n v="5093"/>
    <n v="437.2"/>
    <n v="263.33"/>
    <n v="173.87"/>
    <n v="1341139.69"/>
    <n v="885519.91"/>
    <n v="-455619.78"/>
    <n v="1.51452234428021"/>
    <n v="-0.51452234428020904"/>
  </r>
  <r>
    <x v="1"/>
    <x v="59"/>
    <x v="2"/>
    <x v="1"/>
    <x v="0"/>
    <x v="1570"/>
    <x v="3"/>
    <x v="2"/>
    <n v="162791907"/>
    <d v="2011-10-19T00:00:00"/>
    <x v="4"/>
    <x v="39"/>
    <n v="2598"/>
    <n v="47.45"/>
    <n v="31.79"/>
    <n v="15.66"/>
    <n v="82590.42"/>
    <n v="40684.68"/>
    <n v="-41905.74"/>
    <n v="2.0300127713920801"/>
    <n v="-1.0300127713920799"/>
  </r>
  <r>
    <x v="2"/>
    <x v="3"/>
    <x v="11"/>
    <x v="0"/>
    <x v="0"/>
    <x v="1571"/>
    <x v="0"/>
    <x v="1"/>
    <n v="863823068"/>
    <d v="2010-09-04T00:00:00"/>
    <x v="0"/>
    <x v="2"/>
    <n v="3297"/>
    <n v="668.27"/>
    <n v="502.54"/>
    <n v="165.73"/>
    <n v="1656874.38"/>
    <n v="546411.81000000006"/>
    <n v="-1110462.57"/>
    <n v="3.0322814215893299"/>
    <n v="-2.0322814215893299"/>
  </r>
  <r>
    <x v="2"/>
    <x v="170"/>
    <x v="8"/>
    <x v="0"/>
    <x v="2"/>
    <x v="1031"/>
    <x v="5"/>
    <x v="1"/>
    <n v="165594279"/>
    <d v="2010-08-12T00:00:00"/>
    <x v="2"/>
    <x v="2"/>
    <n v="1882"/>
    <n v="421.89"/>
    <n v="364.69"/>
    <n v="57.2"/>
    <n v="686346.58"/>
    <n v="107650.4"/>
    <n v="-578696.18000000005"/>
    <n v="6.3756993006993001"/>
    <n v="-5.3756993006993001"/>
  </r>
  <r>
    <x v="1"/>
    <x v="33"/>
    <x v="7"/>
    <x v="0"/>
    <x v="0"/>
    <x v="1085"/>
    <x v="10"/>
    <x v="6"/>
    <n v="835341870"/>
    <d v="2017-02-24T00:00:00"/>
    <x v="6"/>
    <x v="12"/>
    <n v="5077"/>
    <n v="437.2"/>
    <n v="263.33"/>
    <n v="173.87"/>
    <n v="1336926.4099999999"/>
    <n v="882737.99"/>
    <n v="-454188.42"/>
    <n v="1.51452234428021"/>
    <n v="-0.51452234428020904"/>
  </r>
  <r>
    <x v="5"/>
    <x v="166"/>
    <x v="5"/>
    <x v="1"/>
    <x v="1"/>
    <x v="1139"/>
    <x v="7"/>
    <x v="5"/>
    <n v="310614669"/>
    <d v="2014-10-15T00:00:00"/>
    <x v="4"/>
    <x v="31"/>
    <n v="6638"/>
    <n v="109.28"/>
    <n v="35.840000000000003"/>
    <n v="73.44"/>
    <n v="237905.92000000001"/>
    <n v="487494.72"/>
    <n v="249588.8"/>
    <n v="0.48801742919390001"/>
    <n v="0.51198257080609999"/>
  </r>
  <r>
    <x v="1"/>
    <x v="89"/>
    <x v="11"/>
    <x v="1"/>
    <x v="1"/>
    <x v="1572"/>
    <x v="6"/>
    <x v="0"/>
    <n v="149274003"/>
    <d v="2013-05-29T00:00:00"/>
    <x v="4"/>
    <x v="37"/>
    <n v="2350"/>
    <n v="668.27"/>
    <n v="502.54"/>
    <n v="165.73"/>
    <n v="1180969"/>
    <n v="389465.5"/>
    <n v="-791503.5"/>
    <n v="3.0322814215893299"/>
    <n v="-2.0322814215893299"/>
  </r>
  <r>
    <x v="3"/>
    <x v="20"/>
    <x v="2"/>
    <x v="1"/>
    <x v="3"/>
    <x v="27"/>
    <x v="10"/>
    <x v="7"/>
    <n v="179493701"/>
    <d v="2012-07-02T00:00:00"/>
    <x v="1"/>
    <x v="219"/>
    <n v="5030"/>
    <n v="47.45"/>
    <n v="31.79"/>
    <n v="15.66"/>
    <n v="159903.70000000001"/>
    <n v="78769.8"/>
    <n v="-81133.899999999994"/>
    <n v="2.0300127713920801"/>
    <n v="-1.0300127713920799"/>
  </r>
  <r>
    <x v="5"/>
    <x v="114"/>
    <x v="5"/>
    <x v="0"/>
    <x v="0"/>
    <x v="1357"/>
    <x v="3"/>
    <x v="2"/>
    <n v="749760091"/>
    <d v="2011-03-15T00:00:00"/>
    <x v="3"/>
    <x v="2"/>
    <n v="9527"/>
    <n v="109.28"/>
    <n v="35.840000000000003"/>
    <n v="73.44"/>
    <n v="341447.67999999999"/>
    <n v="699662.88"/>
    <n v="358215.2"/>
    <n v="0.48801742919390001"/>
    <n v="0.51198257080609999"/>
  </r>
  <r>
    <x v="4"/>
    <x v="95"/>
    <x v="0"/>
    <x v="1"/>
    <x v="1"/>
    <x v="245"/>
    <x v="9"/>
    <x v="3"/>
    <n v="478872001"/>
    <d v="2015-12-29T00:00:00"/>
    <x v="3"/>
    <x v="13"/>
    <n v="7721"/>
    <n v="255.28"/>
    <n v="159.41999999999999"/>
    <n v="95.86"/>
    <n v="1230881.82"/>
    <n v="740135.06"/>
    <n v="-490746.76"/>
    <n v="1.66305028166076"/>
    <n v="-0.66305028166075497"/>
  </r>
  <r>
    <x v="4"/>
    <x v="95"/>
    <x v="2"/>
    <x v="0"/>
    <x v="2"/>
    <x v="725"/>
    <x v="6"/>
    <x v="6"/>
    <n v="305940759"/>
    <d v="2017-04-23T00:00:00"/>
    <x v="5"/>
    <x v="8"/>
    <n v="3524"/>
    <n v="47.45"/>
    <n v="31.79"/>
    <n v="15.66"/>
    <n v="112027.96"/>
    <n v="55185.84"/>
    <n v="-56842.12"/>
    <n v="2.0300127713920801"/>
    <n v="-1.0300127713920799"/>
  </r>
  <r>
    <x v="2"/>
    <x v="125"/>
    <x v="2"/>
    <x v="0"/>
    <x v="1"/>
    <x v="358"/>
    <x v="0"/>
    <x v="1"/>
    <n v="340390193"/>
    <d v="2011-01-26T00:00:00"/>
    <x v="4"/>
    <x v="37"/>
    <n v="7877"/>
    <n v="47.45"/>
    <n v="31.79"/>
    <n v="15.66"/>
    <n v="250409.83"/>
    <n v="123353.82"/>
    <n v="-127056.01"/>
    <n v="2.0300127713920801"/>
    <n v="-1.0300127713920799"/>
  </r>
  <r>
    <x v="1"/>
    <x v="22"/>
    <x v="7"/>
    <x v="1"/>
    <x v="1"/>
    <x v="1573"/>
    <x v="6"/>
    <x v="6"/>
    <n v="311956632"/>
    <d v="2017-10-01T00:00:00"/>
    <x v="5"/>
    <x v="110"/>
    <n v="3755"/>
    <n v="437.2"/>
    <n v="263.33"/>
    <n v="173.87"/>
    <n v="988804.15"/>
    <n v="652881.85"/>
    <n v="-335922.3"/>
    <n v="1.51452234428021"/>
    <n v="-0.51452234428020904"/>
  </r>
  <r>
    <x v="1"/>
    <x v="64"/>
    <x v="0"/>
    <x v="1"/>
    <x v="2"/>
    <x v="1482"/>
    <x v="1"/>
    <x v="5"/>
    <n v="920688903"/>
    <d v="2014-12-06T00:00:00"/>
    <x v="0"/>
    <x v="21"/>
    <n v="1161"/>
    <n v="255.28"/>
    <n v="159.41999999999999"/>
    <n v="95.86"/>
    <n v="185086.62"/>
    <n v="111293.46"/>
    <n v="-73793.16"/>
    <n v="1.66305028166076"/>
    <n v="-0.66305028166075497"/>
  </r>
  <r>
    <x v="2"/>
    <x v="37"/>
    <x v="8"/>
    <x v="0"/>
    <x v="2"/>
    <x v="876"/>
    <x v="0"/>
    <x v="0"/>
    <n v="686948335"/>
    <d v="2013-07-26T00:00:00"/>
    <x v="6"/>
    <x v="2"/>
    <n v="2133"/>
    <n v="421.89"/>
    <n v="364.69"/>
    <n v="57.2"/>
    <n v="777883.77"/>
    <n v="122007.6"/>
    <n v="-655876.17000000004"/>
    <n v="6.3756993006993001"/>
    <n v="-5.3756993006993001"/>
  </r>
  <r>
    <x v="5"/>
    <x v="53"/>
    <x v="11"/>
    <x v="1"/>
    <x v="1"/>
    <x v="631"/>
    <x v="8"/>
    <x v="5"/>
    <n v="901408755"/>
    <d v="2014-01-08T00:00:00"/>
    <x v="4"/>
    <x v="2"/>
    <n v="5737"/>
    <n v="668.27"/>
    <n v="502.54"/>
    <n v="165.73"/>
    <n v="2883071.98"/>
    <n v="950793.01"/>
    <n v="-1932278.97"/>
    <n v="3.0322814215893299"/>
    <n v="-2.0322814215893299"/>
  </r>
  <r>
    <x v="5"/>
    <x v="127"/>
    <x v="8"/>
    <x v="0"/>
    <x v="1"/>
    <x v="885"/>
    <x v="11"/>
    <x v="2"/>
    <n v="675056493"/>
    <d v="2011-03-23T00:00:00"/>
    <x v="4"/>
    <x v="75"/>
    <n v="3072"/>
    <n v="421.89"/>
    <n v="364.69"/>
    <n v="57.2"/>
    <n v="1120327.6799999999"/>
    <n v="175718.39999999999"/>
    <n v="-944609.28000000003"/>
    <n v="6.3756993006993001"/>
    <n v="-5.3756993006993001"/>
  </r>
  <r>
    <x v="5"/>
    <x v="28"/>
    <x v="2"/>
    <x v="1"/>
    <x v="1"/>
    <x v="1574"/>
    <x v="1"/>
    <x v="6"/>
    <n v="989190375"/>
    <d v="2017-10-01T00:00:00"/>
    <x v="5"/>
    <x v="73"/>
    <n v="2269"/>
    <n v="47.45"/>
    <n v="31.79"/>
    <n v="15.66"/>
    <n v="72131.509999999995"/>
    <n v="35532.54"/>
    <n v="-36598.97"/>
    <n v="2.0300127713920801"/>
    <n v="-1.0300127713920799"/>
  </r>
  <r>
    <x v="2"/>
    <x v="164"/>
    <x v="11"/>
    <x v="1"/>
    <x v="2"/>
    <x v="473"/>
    <x v="10"/>
    <x v="4"/>
    <n v="645421731"/>
    <d v="2016-08-22T00:00:00"/>
    <x v="1"/>
    <x v="164"/>
    <n v="3488"/>
    <n v="668.27"/>
    <n v="502.54"/>
    <n v="165.73"/>
    <n v="1752859.52"/>
    <n v="578066.24"/>
    <n v="-1174793.28"/>
    <n v="3.0322814215893299"/>
    <n v="-2.0322814215893299"/>
  </r>
  <r>
    <x v="2"/>
    <x v="147"/>
    <x v="8"/>
    <x v="0"/>
    <x v="3"/>
    <x v="1575"/>
    <x v="8"/>
    <x v="5"/>
    <n v="315674388"/>
    <d v="2014-05-20T00:00:00"/>
    <x v="3"/>
    <x v="2"/>
    <n v="3921"/>
    <n v="421.89"/>
    <n v="364.69"/>
    <n v="57.2"/>
    <n v="1429949.49"/>
    <n v="224281.2"/>
    <n v="-1205668.29"/>
    <n v="6.3756993006993001"/>
    <n v="-5.3756993006993001"/>
  </r>
  <r>
    <x v="3"/>
    <x v="151"/>
    <x v="3"/>
    <x v="1"/>
    <x v="1"/>
    <x v="230"/>
    <x v="2"/>
    <x v="3"/>
    <n v="292184674"/>
    <d v="2015-07-16T00:00:00"/>
    <x v="2"/>
    <x v="19"/>
    <n v="2793"/>
    <n v="205.7"/>
    <n v="117.11"/>
    <n v="88.59"/>
    <n v="327088.23"/>
    <n v="247431.87"/>
    <n v="-79656.36"/>
    <n v="1.3219324980246101"/>
    <n v="-0.32193249802460799"/>
  </r>
  <r>
    <x v="3"/>
    <x v="21"/>
    <x v="0"/>
    <x v="1"/>
    <x v="0"/>
    <x v="1576"/>
    <x v="5"/>
    <x v="3"/>
    <n v="937501418"/>
    <d v="2015-08-16T00:00:00"/>
    <x v="5"/>
    <x v="2"/>
    <n v="6358"/>
    <n v="255.28"/>
    <n v="159.41999999999999"/>
    <n v="95.86"/>
    <n v="1013592.36"/>
    <n v="609477.88"/>
    <n v="-404114.48"/>
    <n v="1.66305028166075"/>
    <n v="-0.66305028166075497"/>
  </r>
  <r>
    <x v="1"/>
    <x v="44"/>
    <x v="4"/>
    <x v="0"/>
    <x v="2"/>
    <x v="742"/>
    <x v="7"/>
    <x v="1"/>
    <n v="434485948"/>
    <d v="2010-03-11T00:00:00"/>
    <x v="2"/>
    <x v="2"/>
    <n v="2902"/>
    <n v="81.73"/>
    <n v="56.67"/>
    <n v="25.06"/>
    <n v="164456.34"/>
    <n v="72724.12"/>
    <n v="-91732.22"/>
    <n v="2.2613727055067798"/>
    <n v="-1.26137270550678"/>
  </r>
  <r>
    <x v="3"/>
    <x v="35"/>
    <x v="4"/>
    <x v="1"/>
    <x v="2"/>
    <x v="725"/>
    <x v="6"/>
    <x v="6"/>
    <n v="636312091"/>
    <d v="2017-03-18T00:00:00"/>
    <x v="0"/>
    <x v="2"/>
    <n v="7743"/>
    <n v="81.73"/>
    <n v="56.67"/>
    <n v="25.06"/>
    <n v="438795.81"/>
    <n v="194039.58"/>
    <n v="-244756.23"/>
    <n v="2.2613727055067798"/>
    <n v="-1.26137270550678"/>
  </r>
  <r>
    <x v="1"/>
    <x v="22"/>
    <x v="0"/>
    <x v="1"/>
    <x v="3"/>
    <x v="1376"/>
    <x v="1"/>
    <x v="5"/>
    <n v="316466176"/>
    <d v="2014-02-06T00:00:00"/>
    <x v="2"/>
    <x v="2"/>
    <n v="8229"/>
    <n v="255.28"/>
    <n v="159.41999999999999"/>
    <n v="95.86"/>
    <n v="1311867.18"/>
    <n v="788831.94"/>
    <n v="-523035.24"/>
    <n v="1.66305028166076"/>
    <n v="-0.66305028166075497"/>
  </r>
  <r>
    <x v="2"/>
    <x v="12"/>
    <x v="10"/>
    <x v="1"/>
    <x v="3"/>
    <x v="1577"/>
    <x v="0"/>
    <x v="4"/>
    <n v="118747031"/>
    <d v="2017-10-02T00:00:00"/>
    <x v="1"/>
    <x v="204"/>
    <n v="8740"/>
    <n v="154.06"/>
    <n v="90.93"/>
    <n v="63.13"/>
    <n v="794728.2"/>
    <n v="551756.19999999995"/>
    <n v="-242972"/>
    <n v="1.44036115951212"/>
    <n v="-0.44036115951211802"/>
  </r>
  <r>
    <x v="0"/>
    <x v="113"/>
    <x v="11"/>
    <x v="0"/>
    <x v="1"/>
    <x v="1102"/>
    <x v="6"/>
    <x v="1"/>
    <n v="307265985"/>
    <d v="2010-04-05T00:00:00"/>
    <x v="1"/>
    <x v="2"/>
    <n v="5688"/>
    <n v="668.27"/>
    <n v="502.54"/>
    <n v="165.73"/>
    <n v="2858447.52"/>
    <n v="942672.24"/>
    <n v="-1915775.28"/>
    <n v="3.0322814215893299"/>
    <n v="-2.0322814215893299"/>
  </r>
  <r>
    <x v="0"/>
    <x v="25"/>
    <x v="3"/>
    <x v="1"/>
    <x v="0"/>
    <x v="65"/>
    <x v="5"/>
    <x v="5"/>
    <n v="316446864"/>
    <d v="2014-12-13T00:00:00"/>
    <x v="0"/>
    <x v="120"/>
    <n v="2514"/>
    <n v="205.7"/>
    <n v="117.11"/>
    <n v="88.59"/>
    <n v="294414.53999999998"/>
    <n v="222715.26"/>
    <n v="-71699.28"/>
    <n v="1.3219324980246101"/>
    <n v="-0.32193249802460799"/>
  </r>
  <r>
    <x v="1"/>
    <x v="108"/>
    <x v="11"/>
    <x v="0"/>
    <x v="0"/>
    <x v="1578"/>
    <x v="2"/>
    <x v="5"/>
    <n v="101025998"/>
    <d v="2014-11-08T00:00:00"/>
    <x v="0"/>
    <x v="262"/>
    <n v="4693"/>
    <n v="668.27"/>
    <n v="502.54"/>
    <n v="165.73"/>
    <n v="2358420.2200000002"/>
    <n v="777770.89"/>
    <n v="-1580649.33"/>
    <n v="3.0322814215893299"/>
    <n v="-2.0322814215893299"/>
  </r>
  <r>
    <x v="4"/>
    <x v="176"/>
    <x v="10"/>
    <x v="1"/>
    <x v="3"/>
    <x v="355"/>
    <x v="3"/>
    <x v="7"/>
    <n v="586052215"/>
    <d v="2012-12-16T00:00:00"/>
    <x v="5"/>
    <x v="94"/>
    <n v="4729"/>
    <n v="154.06"/>
    <n v="90.93"/>
    <n v="63.13"/>
    <n v="430007.97"/>
    <n v="298541.77"/>
    <n v="-131466.20000000001"/>
    <n v="1.44036115951212"/>
    <n v="-0.44036115951211802"/>
  </r>
  <r>
    <x v="4"/>
    <x v="158"/>
    <x v="2"/>
    <x v="1"/>
    <x v="0"/>
    <x v="1579"/>
    <x v="3"/>
    <x v="5"/>
    <n v="516886842"/>
    <d v="2014-09-25T00:00:00"/>
    <x v="2"/>
    <x v="12"/>
    <n v="7158"/>
    <n v="47.45"/>
    <n v="31.79"/>
    <n v="15.66"/>
    <n v="227552.82"/>
    <n v="112094.28"/>
    <n v="-115458.54"/>
    <n v="2.0300127713920801"/>
    <n v="-1.0300127713920799"/>
  </r>
  <r>
    <x v="0"/>
    <x v="122"/>
    <x v="10"/>
    <x v="0"/>
    <x v="0"/>
    <x v="1580"/>
    <x v="6"/>
    <x v="5"/>
    <n v="509203708"/>
    <d v="2014-06-24T00:00:00"/>
    <x v="3"/>
    <x v="83"/>
    <n v="3548"/>
    <n v="154.06"/>
    <n v="90.93"/>
    <n v="63.13"/>
    <n v="322619.64"/>
    <n v="223985.24"/>
    <n v="-98634.4"/>
    <n v="1.44036115951212"/>
    <n v="-0.44036115951211802"/>
  </r>
  <r>
    <x v="5"/>
    <x v="62"/>
    <x v="7"/>
    <x v="0"/>
    <x v="3"/>
    <x v="1581"/>
    <x v="6"/>
    <x v="3"/>
    <n v="798989140"/>
    <d v="2015-04-06T00:00:00"/>
    <x v="1"/>
    <x v="2"/>
    <n v="7497"/>
    <n v="437.2"/>
    <n v="263.33"/>
    <n v="173.87"/>
    <n v="1974185.01"/>
    <n v="1303503.3899999999"/>
    <n v="-670681.62"/>
    <n v="1.51452234428021"/>
    <n v="-0.51452234428020904"/>
  </r>
  <r>
    <x v="2"/>
    <x v="48"/>
    <x v="3"/>
    <x v="1"/>
    <x v="2"/>
    <x v="1210"/>
    <x v="4"/>
    <x v="1"/>
    <n v="792541968"/>
    <d v="2010-08-03T00:00:00"/>
    <x v="3"/>
    <x v="102"/>
    <n v="9635"/>
    <n v="205.7"/>
    <n v="117.11"/>
    <n v="88.59"/>
    <n v="1128354.8500000001"/>
    <n v="853564.65"/>
    <n v="-274790.2"/>
    <n v="1.3219324980246101"/>
    <n v="-0.32193249802460799"/>
  </r>
  <r>
    <x v="5"/>
    <x v="70"/>
    <x v="11"/>
    <x v="0"/>
    <x v="3"/>
    <x v="1582"/>
    <x v="2"/>
    <x v="3"/>
    <n v="416473519"/>
    <d v="2015-06-23T00:00:00"/>
    <x v="3"/>
    <x v="2"/>
    <n v="2624"/>
    <n v="668.27"/>
    <n v="502.54"/>
    <n v="165.73"/>
    <n v="1318664.96"/>
    <n v="434875.52"/>
    <n v="-883789.44"/>
    <n v="3.0322814215893299"/>
    <n v="-2.0322814215893299"/>
  </r>
  <r>
    <x v="0"/>
    <x v="172"/>
    <x v="6"/>
    <x v="1"/>
    <x v="1"/>
    <x v="1583"/>
    <x v="10"/>
    <x v="5"/>
    <n v="567707622"/>
    <d v="2014-12-22T00:00:00"/>
    <x v="1"/>
    <x v="48"/>
    <n v="6156"/>
    <n v="651.21"/>
    <n v="524.96"/>
    <n v="126.25"/>
    <n v="3231653.76"/>
    <n v="777195"/>
    <n v="-2454458.7599999998"/>
    <n v="4.1580990099009902"/>
    <n v="-3.1580990099009898"/>
  </r>
  <r>
    <x v="2"/>
    <x v="102"/>
    <x v="11"/>
    <x v="1"/>
    <x v="1"/>
    <x v="1071"/>
    <x v="1"/>
    <x v="3"/>
    <n v="863480603"/>
    <d v="2016-12-01T00:00:00"/>
    <x v="2"/>
    <x v="263"/>
    <n v="1954"/>
    <n v="668.27"/>
    <n v="502.54"/>
    <n v="165.73"/>
    <n v="981963.16"/>
    <n v="323836.42"/>
    <n v="-658126.74"/>
    <n v="3.0322814215893299"/>
    <n v="-2.0322814215893299"/>
  </r>
  <r>
    <x v="2"/>
    <x v="104"/>
    <x v="2"/>
    <x v="1"/>
    <x v="2"/>
    <x v="1428"/>
    <x v="2"/>
    <x v="3"/>
    <n v="991341292"/>
    <d v="2015-02-09T00:00:00"/>
    <x v="1"/>
    <x v="2"/>
    <n v="8773"/>
    <n v="47.45"/>
    <n v="31.79"/>
    <n v="15.66"/>
    <n v="278893.67"/>
    <n v="137385.18"/>
    <n v="-141508.49"/>
    <n v="2.0300127713920801"/>
    <n v="-1.0300127713920799"/>
  </r>
  <r>
    <x v="5"/>
    <x v="47"/>
    <x v="3"/>
    <x v="0"/>
    <x v="3"/>
    <x v="84"/>
    <x v="0"/>
    <x v="2"/>
    <n v="259151017"/>
    <d v="2012-09-01T00:00:00"/>
    <x v="0"/>
    <x v="182"/>
    <n v="7400"/>
    <n v="205.7"/>
    <n v="117.11"/>
    <n v="88.59"/>
    <n v="866614"/>
    <n v="655566"/>
    <n v="-211048"/>
    <n v="1.3219324980246101"/>
    <n v="-0.32193249802460799"/>
  </r>
  <r>
    <x v="2"/>
    <x v="68"/>
    <x v="11"/>
    <x v="1"/>
    <x v="1"/>
    <x v="887"/>
    <x v="7"/>
    <x v="3"/>
    <n v="745083606"/>
    <d v="2015-09-30T00:00:00"/>
    <x v="4"/>
    <x v="160"/>
    <n v="5651"/>
    <n v="668.27"/>
    <n v="502.54"/>
    <n v="165.73"/>
    <n v="2839853.54"/>
    <n v="936540.23"/>
    <n v="-1903313.31"/>
    <n v="3.0322814215893299"/>
    <n v="-2.0322814215893299"/>
  </r>
  <r>
    <x v="1"/>
    <x v="33"/>
    <x v="4"/>
    <x v="1"/>
    <x v="3"/>
    <x v="1584"/>
    <x v="7"/>
    <x v="3"/>
    <n v="547625386"/>
    <d v="2015-09-29T00:00:00"/>
    <x v="3"/>
    <x v="71"/>
    <n v="3376"/>
    <n v="81.73"/>
    <n v="56.67"/>
    <n v="25.06"/>
    <n v="191317.92"/>
    <n v="84602.559999999998"/>
    <n v="-106715.36"/>
    <n v="2.2613727055067798"/>
    <n v="-1.26137270550678"/>
  </r>
  <r>
    <x v="3"/>
    <x v="110"/>
    <x v="2"/>
    <x v="1"/>
    <x v="1"/>
    <x v="336"/>
    <x v="1"/>
    <x v="0"/>
    <n v="535575187"/>
    <d v="2013-06-13T00:00:00"/>
    <x v="2"/>
    <x v="61"/>
    <n v="7454"/>
    <n v="47.45"/>
    <n v="31.79"/>
    <n v="15.66"/>
    <n v="236962.66"/>
    <n v="116729.64"/>
    <n v="-120233.02"/>
    <n v="2.0300127713920801"/>
    <n v="-1.0300127713920799"/>
  </r>
  <r>
    <x v="4"/>
    <x v="143"/>
    <x v="8"/>
    <x v="0"/>
    <x v="0"/>
    <x v="1585"/>
    <x v="10"/>
    <x v="2"/>
    <n v="298044335"/>
    <d v="2011-02-13T00:00:00"/>
    <x v="5"/>
    <x v="131"/>
    <n v="6797"/>
    <n v="421.89"/>
    <n v="364.69"/>
    <n v="57.2"/>
    <n v="2478797.9300000002"/>
    <n v="388788.4"/>
    <n v="-2090009.53"/>
    <n v="6.3756993006993001"/>
    <n v="-5.3756993006993001"/>
  </r>
  <r>
    <x v="1"/>
    <x v="26"/>
    <x v="9"/>
    <x v="0"/>
    <x v="3"/>
    <x v="147"/>
    <x v="10"/>
    <x v="4"/>
    <n v="394456660"/>
    <d v="2016-09-02T00:00:00"/>
    <x v="6"/>
    <x v="21"/>
    <n v="7346"/>
    <n v="9.33"/>
    <n v="6.92"/>
    <n v="2.41"/>
    <n v="50834.32"/>
    <n v="17703.86"/>
    <n v="-33130.46"/>
    <n v="2.87136929460581"/>
    <n v="-1.87136929460581"/>
  </r>
  <r>
    <x v="1"/>
    <x v="108"/>
    <x v="0"/>
    <x v="0"/>
    <x v="0"/>
    <x v="1586"/>
    <x v="10"/>
    <x v="5"/>
    <n v="104548490"/>
    <d v="2014-05-01T00:00:00"/>
    <x v="2"/>
    <x v="88"/>
    <n v="7076"/>
    <n v="255.28"/>
    <n v="159.41999999999999"/>
    <n v="95.86"/>
    <n v="1128055.92"/>
    <n v="678305.36"/>
    <n v="-449750.56"/>
    <n v="1.66305028166076"/>
    <n v="-0.66305028166075497"/>
  </r>
  <r>
    <x v="5"/>
    <x v="78"/>
    <x v="10"/>
    <x v="0"/>
    <x v="0"/>
    <x v="1587"/>
    <x v="8"/>
    <x v="1"/>
    <n v="578368651"/>
    <d v="2010-07-17T00:00:00"/>
    <x v="0"/>
    <x v="3"/>
    <n v="991"/>
    <n v="154.06"/>
    <n v="90.93"/>
    <n v="63.13"/>
    <n v="90111.63"/>
    <n v="62561.83"/>
    <n v="-27549.8"/>
    <n v="1.44036115951212"/>
    <n v="-0.44036115951211802"/>
  </r>
  <r>
    <x v="2"/>
    <x v="82"/>
    <x v="2"/>
    <x v="1"/>
    <x v="3"/>
    <x v="1588"/>
    <x v="2"/>
    <x v="7"/>
    <n v="786278474"/>
    <d v="2012-03-19T00:00:00"/>
    <x v="1"/>
    <x v="2"/>
    <n v="6128"/>
    <n v="47.45"/>
    <n v="31.79"/>
    <n v="15.66"/>
    <n v="194809.12"/>
    <n v="95964.479999999996"/>
    <n v="-98844.64"/>
    <n v="2.0300127713920801"/>
    <n v="-1.0300127713920799"/>
  </r>
  <r>
    <x v="2"/>
    <x v="37"/>
    <x v="6"/>
    <x v="0"/>
    <x v="3"/>
    <x v="229"/>
    <x v="4"/>
    <x v="3"/>
    <n v="668951785"/>
    <d v="2015-05-15T00:00:00"/>
    <x v="6"/>
    <x v="207"/>
    <n v="6554"/>
    <n v="651.21"/>
    <n v="524.96"/>
    <n v="126.25"/>
    <n v="3440587.84"/>
    <n v="827442.5"/>
    <n v="-2613145.34"/>
    <n v="4.1580990099009902"/>
    <n v="-3.1580990099009898"/>
  </r>
  <r>
    <x v="1"/>
    <x v="140"/>
    <x v="3"/>
    <x v="0"/>
    <x v="0"/>
    <x v="1589"/>
    <x v="5"/>
    <x v="1"/>
    <n v="687374913"/>
    <d v="2010-02-26T00:00:00"/>
    <x v="6"/>
    <x v="2"/>
    <n v="8367"/>
    <n v="205.7"/>
    <n v="117.11"/>
    <n v="88.59"/>
    <n v="979859.37"/>
    <n v="741232.53"/>
    <n v="-238626.84"/>
    <n v="1.3219324980246101"/>
    <n v="-0.32193249802460799"/>
  </r>
  <r>
    <x v="0"/>
    <x v="134"/>
    <x v="8"/>
    <x v="0"/>
    <x v="2"/>
    <x v="794"/>
    <x v="9"/>
    <x v="0"/>
    <n v="472846686"/>
    <d v="2013-10-09T00:00:00"/>
    <x v="4"/>
    <x v="2"/>
    <n v="4697"/>
    <n v="421.89"/>
    <n v="364.69"/>
    <n v="57.2"/>
    <n v="1712948.93"/>
    <n v="268668.40000000002"/>
    <n v="-1444280.53"/>
    <n v="6.3756993006993001"/>
    <n v="-5.3756993006993001"/>
  </r>
  <r>
    <x v="3"/>
    <x v="10"/>
    <x v="5"/>
    <x v="0"/>
    <x v="1"/>
    <x v="1590"/>
    <x v="6"/>
    <x v="5"/>
    <n v="176978433"/>
    <d v="2014-05-05T00:00:00"/>
    <x v="1"/>
    <x v="41"/>
    <n v="706"/>
    <n v="109.28"/>
    <n v="35.840000000000003"/>
    <n v="73.44"/>
    <n v="25303.040000000001"/>
    <n v="51848.639999999999"/>
    <n v="26545.599999999999"/>
    <n v="0.48801742919390001"/>
    <n v="0.51198257080609999"/>
  </r>
  <r>
    <x v="1"/>
    <x v="140"/>
    <x v="10"/>
    <x v="0"/>
    <x v="0"/>
    <x v="1591"/>
    <x v="6"/>
    <x v="7"/>
    <n v="921693980"/>
    <d v="2012-04-11T00:00:00"/>
    <x v="4"/>
    <x v="30"/>
    <n v="8586"/>
    <n v="154.06"/>
    <n v="90.93"/>
    <n v="63.13"/>
    <n v="780724.98"/>
    <n v="542034.18000000005"/>
    <n v="-238690.8"/>
    <n v="1.44036115951212"/>
    <n v="-0.44036115951211802"/>
  </r>
  <r>
    <x v="5"/>
    <x v="63"/>
    <x v="7"/>
    <x v="0"/>
    <x v="0"/>
    <x v="1592"/>
    <x v="3"/>
    <x v="1"/>
    <n v="749229657"/>
    <d v="2010-08-10T00:00:00"/>
    <x v="3"/>
    <x v="2"/>
    <n v="2560"/>
    <n v="437.2"/>
    <n v="263.33"/>
    <n v="173.87"/>
    <n v="674124.80000000005"/>
    <n v="445107.20000000001"/>
    <n v="-229017.60000000001"/>
    <n v="1.51452234428021"/>
    <n v="-0.51452234428020904"/>
  </r>
  <r>
    <x v="0"/>
    <x v="76"/>
    <x v="8"/>
    <x v="1"/>
    <x v="0"/>
    <x v="1593"/>
    <x v="11"/>
    <x v="5"/>
    <n v="472134292"/>
    <d v="2014-08-25T00:00:00"/>
    <x v="1"/>
    <x v="264"/>
    <n v="3884"/>
    <n v="421.89"/>
    <n v="364.69"/>
    <n v="57.2"/>
    <n v="1416455.96"/>
    <n v="222164.8"/>
    <n v="-1194291.1599999999"/>
    <n v="6.3756993006993001"/>
    <n v="-5.3756993006993001"/>
  </r>
  <r>
    <x v="2"/>
    <x v="4"/>
    <x v="7"/>
    <x v="0"/>
    <x v="0"/>
    <x v="1343"/>
    <x v="0"/>
    <x v="4"/>
    <n v="523269212"/>
    <d v="2017-04-02T00:00:00"/>
    <x v="5"/>
    <x v="172"/>
    <n v="5843"/>
    <n v="437.2"/>
    <n v="263.33"/>
    <n v="173.87"/>
    <n v="1538637.19"/>
    <n v="1015922.41"/>
    <n v="-522714.78"/>
    <n v="1.51452234428021"/>
    <n v="-0.51452234428020904"/>
  </r>
  <r>
    <x v="5"/>
    <x v="9"/>
    <x v="9"/>
    <x v="0"/>
    <x v="3"/>
    <x v="1594"/>
    <x v="4"/>
    <x v="3"/>
    <n v="505808246"/>
    <d v="2015-12-04T00:00:00"/>
    <x v="6"/>
    <x v="168"/>
    <n v="8755"/>
    <n v="9.33"/>
    <n v="6.92"/>
    <n v="2.41"/>
    <n v="60584.6"/>
    <n v="21099.55"/>
    <n v="-39485.050000000003"/>
    <n v="2.87136929460581"/>
    <n v="-1.87136929460581"/>
  </r>
  <r>
    <x v="4"/>
    <x v="115"/>
    <x v="6"/>
    <x v="0"/>
    <x v="3"/>
    <x v="1594"/>
    <x v="4"/>
    <x v="3"/>
    <n v="543237721"/>
    <d v="2015-04-25T00:00:00"/>
    <x v="0"/>
    <x v="80"/>
    <n v="4969"/>
    <n v="651.21"/>
    <n v="524.96"/>
    <n v="126.25"/>
    <n v="2608526.2400000002"/>
    <n v="627336.25"/>
    <n v="-1981189.99"/>
    <n v="4.1580990099009902"/>
    <n v="-3.1580990099009898"/>
  </r>
  <r>
    <x v="1"/>
    <x v="26"/>
    <x v="11"/>
    <x v="0"/>
    <x v="2"/>
    <x v="1595"/>
    <x v="3"/>
    <x v="7"/>
    <n v="829356467"/>
    <d v="2012-09-16T00:00:00"/>
    <x v="5"/>
    <x v="146"/>
    <n v="3864"/>
    <n v="668.27"/>
    <n v="502.54"/>
    <n v="165.73"/>
    <n v="1941814.56"/>
    <n v="640380.72"/>
    <n v="-1301433.8400000001"/>
    <n v="3.0322814215893299"/>
    <n v="-2.0322814215893299"/>
  </r>
  <r>
    <x v="4"/>
    <x v="56"/>
    <x v="6"/>
    <x v="0"/>
    <x v="3"/>
    <x v="1308"/>
    <x v="9"/>
    <x v="2"/>
    <n v="278275811"/>
    <d v="2011-07-12T00:00:00"/>
    <x v="3"/>
    <x v="2"/>
    <n v="6851"/>
    <n v="651.21"/>
    <n v="524.96"/>
    <n v="126.25"/>
    <n v="3596500.96"/>
    <n v="864938.75"/>
    <n v="-2731562.21"/>
    <n v="4.1580990099009902"/>
    <n v="-3.1580990099009898"/>
  </r>
  <r>
    <x v="0"/>
    <x v="135"/>
    <x v="6"/>
    <x v="0"/>
    <x v="2"/>
    <x v="712"/>
    <x v="1"/>
    <x v="5"/>
    <n v="574419581"/>
    <d v="2014-07-19T00:00:00"/>
    <x v="0"/>
    <x v="148"/>
    <n v="2374"/>
    <n v="651.21"/>
    <n v="524.96"/>
    <n v="126.25"/>
    <n v="1246255.04"/>
    <n v="299717.5"/>
    <n v="-946537.54"/>
    <n v="4.1580990099009902"/>
    <n v="-3.1580990099009898"/>
  </r>
  <r>
    <x v="1"/>
    <x v="2"/>
    <x v="3"/>
    <x v="1"/>
    <x v="1"/>
    <x v="606"/>
    <x v="1"/>
    <x v="3"/>
    <n v="322524106"/>
    <d v="2015-05-20T00:00:00"/>
    <x v="4"/>
    <x v="19"/>
    <n v="905"/>
    <n v="205.7"/>
    <n v="117.11"/>
    <n v="88.59"/>
    <n v="105984.55"/>
    <n v="80173.95"/>
    <n v="-25810.6"/>
    <n v="1.3219324980246101"/>
    <n v="-0.32193249802460799"/>
  </r>
  <r>
    <x v="1"/>
    <x v="71"/>
    <x v="3"/>
    <x v="1"/>
    <x v="0"/>
    <x v="1461"/>
    <x v="7"/>
    <x v="5"/>
    <n v="897638213"/>
    <d v="2014-08-10T00:00:00"/>
    <x v="5"/>
    <x v="2"/>
    <n v="9950"/>
    <n v="205.7"/>
    <n v="117.11"/>
    <n v="88.59"/>
    <n v="1165244.5"/>
    <n v="881470.5"/>
    <n v="-283774"/>
    <n v="1.3219324980246101"/>
    <n v="-0.32193249802460799"/>
  </r>
  <r>
    <x v="3"/>
    <x v="138"/>
    <x v="4"/>
    <x v="1"/>
    <x v="0"/>
    <x v="1596"/>
    <x v="1"/>
    <x v="0"/>
    <n v="595123231"/>
    <d v="2013-06-13T00:00:00"/>
    <x v="2"/>
    <x v="12"/>
    <n v="9044"/>
    <n v="81.73"/>
    <n v="56.67"/>
    <n v="25.06"/>
    <n v="512523.48"/>
    <n v="226642.64"/>
    <n v="-285880.84000000003"/>
    <n v="2.2613727055067798"/>
    <n v="-1.26137270550678"/>
  </r>
  <r>
    <x v="1"/>
    <x v="142"/>
    <x v="0"/>
    <x v="1"/>
    <x v="2"/>
    <x v="1597"/>
    <x v="4"/>
    <x v="6"/>
    <n v="480652987"/>
    <d v="2017-05-04T00:00:00"/>
    <x v="2"/>
    <x v="64"/>
    <n v="4755"/>
    <n v="255.28"/>
    <n v="159.41999999999999"/>
    <n v="95.86"/>
    <n v="758042.1"/>
    <n v="455814.3"/>
    <n v="-302227.8"/>
    <n v="1.66305028166076"/>
    <n v="-0.66305028166075497"/>
  </r>
  <r>
    <x v="1"/>
    <x v="129"/>
    <x v="6"/>
    <x v="0"/>
    <x v="1"/>
    <x v="1598"/>
    <x v="8"/>
    <x v="1"/>
    <n v="340213811"/>
    <d v="2010-07-26T00:00:00"/>
    <x v="1"/>
    <x v="75"/>
    <n v="5682"/>
    <n v="651.21"/>
    <n v="524.96"/>
    <n v="126.25"/>
    <n v="2982822.72"/>
    <n v="717352.5"/>
    <n v="-2265470.2200000002"/>
    <n v="4.1580990099009902"/>
    <n v="-3.1580990099009898"/>
  </r>
  <r>
    <x v="2"/>
    <x v="12"/>
    <x v="3"/>
    <x v="0"/>
    <x v="1"/>
    <x v="1208"/>
    <x v="1"/>
    <x v="7"/>
    <n v="930104529"/>
    <d v="2012-07-24T00:00:00"/>
    <x v="3"/>
    <x v="83"/>
    <n v="7454"/>
    <n v="205.7"/>
    <n v="117.11"/>
    <n v="88.59"/>
    <n v="872937.94"/>
    <n v="660349.86"/>
    <n v="-212588.08"/>
    <n v="1.3219324980246101"/>
    <n v="-0.32193249802460799"/>
  </r>
  <r>
    <x v="1"/>
    <x v="153"/>
    <x v="0"/>
    <x v="0"/>
    <x v="3"/>
    <x v="1599"/>
    <x v="4"/>
    <x v="0"/>
    <n v="826936471"/>
    <d v="2013-03-30T00:00:00"/>
    <x v="0"/>
    <x v="54"/>
    <n v="7733"/>
    <n v="255.28"/>
    <n v="159.41999999999999"/>
    <n v="95.86"/>
    <n v="1232794.8600000001"/>
    <n v="741285.38"/>
    <n v="-491509.48"/>
    <n v="1.66305028166076"/>
    <n v="-0.66305028166075497"/>
  </r>
  <r>
    <x v="1"/>
    <x v="89"/>
    <x v="7"/>
    <x v="0"/>
    <x v="3"/>
    <x v="966"/>
    <x v="1"/>
    <x v="3"/>
    <n v="477633464"/>
    <d v="2015-07-06T00:00:00"/>
    <x v="1"/>
    <x v="250"/>
    <n v="1211"/>
    <n v="437.2"/>
    <n v="263.33"/>
    <n v="173.87"/>
    <n v="318892.63"/>
    <n v="210556.57"/>
    <n v="-108336.06"/>
    <n v="1.51452234428021"/>
    <n v="-0.51452234428020904"/>
  </r>
  <r>
    <x v="1"/>
    <x v="66"/>
    <x v="8"/>
    <x v="0"/>
    <x v="2"/>
    <x v="1600"/>
    <x v="9"/>
    <x v="5"/>
    <n v="849431836"/>
    <d v="2014-11-28T00:00:00"/>
    <x v="6"/>
    <x v="26"/>
    <n v="4611"/>
    <n v="421.89"/>
    <n v="364.69"/>
    <n v="57.2"/>
    <n v="1681585.59"/>
    <n v="263749.2"/>
    <n v="-1417836.39"/>
    <n v="6.3756993006993001"/>
    <n v="-5.3756993006993001"/>
  </r>
  <r>
    <x v="5"/>
    <x v="182"/>
    <x v="1"/>
    <x v="0"/>
    <x v="1"/>
    <x v="1601"/>
    <x v="0"/>
    <x v="7"/>
    <n v="279880416"/>
    <d v="2012-10-31T00:00:00"/>
    <x v="4"/>
    <x v="2"/>
    <n v="1689"/>
    <n v="152.58000000000001"/>
    <n v="97.44"/>
    <n v="55.14"/>
    <n v="164576.16"/>
    <n v="93131.46"/>
    <n v="-71444.7"/>
    <n v="1.76713819368879"/>
    <n v="-0.76713819368879199"/>
  </r>
  <r>
    <x v="5"/>
    <x v="127"/>
    <x v="1"/>
    <x v="0"/>
    <x v="2"/>
    <x v="982"/>
    <x v="7"/>
    <x v="1"/>
    <n v="326840531"/>
    <d v="2010-10-10T00:00:00"/>
    <x v="5"/>
    <x v="58"/>
    <n v="8231"/>
    <n v="152.58000000000001"/>
    <n v="97.44"/>
    <n v="55.14"/>
    <n v="802028.64"/>
    <n v="453857.34"/>
    <n v="-348171.3"/>
    <n v="1.76713819368879"/>
    <n v="-0.76713819368879199"/>
  </r>
  <r>
    <x v="3"/>
    <x v="50"/>
    <x v="9"/>
    <x v="0"/>
    <x v="0"/>
    <x v="707"/>
    <x v="0"/>
    <x v="3"/>
    <n v="818486011"/>
    <d v="2015-10-23T00:00:00"/>
    <x v="6"/>
    <x v="2"/>
    <n v="7054"/>
    <n v="9.33"/>
    <n v="6.92"/>
    <n v="2.41"/>
    <n v="48813.68"/>
    <n v="17000.14"/>
    <n v="-31813.54"/>
    <n v="2.87136929460581"/>
    <n v="-1.87136929460581"/>
  </r>
  <r>
    <x v="5"/>
    <x v="54"/>
    <x v="11"/>
    <x v="1"/>
    <x v="0"/>
    <x v="1602"/>
    <x v="5"/>
    <x v="7"/>
    <n v="303303182"/>
    <d v="2012-06-11T00:00:00"/>
    <x v="1"/>
    <x v="2"/>
    <n v="3006"/>
    <n v="668.27"/>
    <n v="502.54"/>
    <n v="165.73"/>
    <n v="1510635.24"/>
    <n v="498184.38"/>
    <n v="-1012450.86"/>
    <n v="3.0322814215893299"/>
    <n v="-2.0322814215893299"/>
  </r>
  <r>
    <x v="5"/>
    <x v="131"/>
    <x v="4"/>
    <x v="0"/>
    <x v="2"/>
    <x v="1253"/>
    <x v="5"/>
    <x v="5"/>
    <n v="100090873"/>
    <d v="2014-11-24T00:00:00"/>
    <x v="1"/>
    <x v="96"/>
    <n v="7968"/>
    <n v="81.73"/>
    <n v="56.67"/>
    <n v="25.06"/>
    <n v="451546.56"/>
    <n v="199678.07999999999"/>
    <n v="-251868.48"/>
    <n v="2.2613727055067798"/>
    <n v="-1.26137270550678"/>
  </r>
  <r>
    <x v="5"/>
    <x v="182"/>
    <x v="10"/>
    <x v="1"/>
    <x v="0"/>
    <x v="1603"/>
    <x v="1"/>
    <x v="7"/>
    <n v="247960412"/>
    <d v="2012-11-10T00:00:00"/>
    <x v="0"/>
    <x v="153"/>
    <n v="5851"/>
    <n v="154.06"/>
    <n v="90.93"/>
    <n v="63.13"/>
    <n v="532031.43000000005"/>
    <n v="369373.63"/>
    <n v="-162657.79999999999"/>
    <n v="1.44036115951212"/>
    <n v="-0.44036115951211802"/>
  </r>
  <r>
    <x v="2"/>
    <x v="42"/>
    <x v="8"/>
    <x v="0"/>
    <x v="0"/>
    <x v="1604"/>
    <x v="1"/>
    <x v="6"/>
    <n v="856335628"/>
    <d v="2017-07-26T00:00:00"/>
    <x v="4"/>
    <x v="1"/>
    <n v="7597"/>
    <n v="421.89"/>
    <n v="364.69"/>
    <n v="57.2"/>
    <n v="2770549.93"/>
    <n v="434548.4"/>
    <n v="-2336001.5299999998"/>
    <n v="6.3756993006993001"/>
    <n v="-5.3756993006993001"/>
  </r>
  <r>
    <x v="3"/>
    <x v="20"/>
    <x v="3"/>
    <x v="1"/>
    <x v="3"/>
    <x v="1605"/>
    <x v="9"/>
    <x v="2"/>
    <n v="754952847"/>
    <d v="2011-02-20T00:00:00"/>
    <x v="5"/>
    <x v="2"/>
    <n v="6179"/>
    <n v="205.7"/>
    <n v="117.11"/>
    <n v="88.59"/>
    <n v="723622.69"/>
    <n v="547397.61"/>
    <n v="-176225.08"/>
    <n v="1.3219324980246101"/>
    <n v="-0.32193249802460799"/>
  </r>
  <r>
    <x v="0"/>
    <x v="181"/>
    <x v="8"/>
    <x v="0"/>
    <x v="1"/>
    <x v="855"/>
    <x v="8"/>
    <x v="1"/>
    <n v="643860900"/>
    <d v="2010-06-29T00:00:00"/>
    <x v="3"/>
    <x v="54"/>
    <n v="1603"/>
    <n v="421.89"/>
    <n v="364.69"/>
    <n v="57.2"/>
    <n v="584598.06999999995"/>
    <n v="91691.6"/>
    <n v="-492906.47"/>
    <n v="6.3756993006993001"/>
    <n v="-5.3756993006993001"/>
  </r>
  <r>
    <x v="5"/>
    <x v="127"/>
    <x v="5"/>
    <x v="1"/>
    <x v="1"/>
    <x v="1606"/>
    <x v="9"/>
    <x v="1"/>
    <n v="843421113"/>
    <d v="2010-12-31T00:00:00"/>
    <x v="6"/>
    <x v="13"/>
    <n v="5905"/>
    <n v="109.28"/>
    <n v="35.840000000000003"/>
    <n v="73.44"/>
    <n v="211635.20000000001"/>
    <n v="433663.2"/>
    <n v="222028"/>
    <n v="0.48801742919390001"/>
    <n v="0.51198257080609999"/>
  </r>
  <r>
    <x v="1"/>
    <x v="79"/>
    <x v="0"/>
    <x v="0"/>
    <x v="3"/>
    <x v="404"/>
    <x v="3"/>
    <x v="7"/>
    <n v="844307315"/>
    <d v="2012-07-29T00:00:00"/>
    <x v="5"/>
    <x v="2"/>
    <n v="8152"/>
    <n v="255.28"/>
    <n v="159.41999999999999"/>
    <n v="95.86"/>
    <n v="1299591.8400000001"/>
    <n v="781450.72"/>
    <n v="-518141.12"/>
    <n v="1.66305028166076"/>
    <n v="-0.66305028166075497"/>
  </r>
  <r>
    <x v="5"/>
    <x v="166"/>
    <x v="0"/>
    <x v="1"/>
    <x v="3"/>
    <x v="1607"/>
    <x v="3"/>
    <x v="4"/>
    <n v="657505834"/>
    <d v="2016-08-28T00:00:00"/>
    <x v="5"/>
    <x v="160"/>
    <n v="9442"/>
    <n v="255.28"/>
    <n v="159.41999999999999"/>
    <n v="95.86"/>
    <n v="1505243.64"/>
    <n v="905110.12"/>
    <n v="-600133.52"/>
    <n v="1.66305028166076"/>
    <n v="-0.66305028166075497"/>
  </r>
  <r>
    <x v="0"/>
    <x v="118"/>
    <x v="1"/>
    <x v="1"/>
    <x v="3"/>
    <x v="1608"/>
    <x v="9"/>
    <x v="5"/>
    <n v="364315497"/>
    <d v="2014-03-20T00:00:00"/>
    <x v="2"/>
    <x v="2"/>
    <n v="7906"/>
    <n v="152.58000000000001"/>
    <n v="97.44"/>
    <n v="55.14"/>
    <n v="770360.64"/>
    <n v="435936.84"/>
    <n v="-334423.8"/>
    <n v="1.76713819368879"/>
    <n v="-0.76713819368879199"/>
  </r>
  <r>
    <x v="3"/>
    <x v="133"/>
    <x v="9"/>
    <x v="1"/>
    <x v="1"/>
    <x v="1609"/>
    <x v="11"/>
    <x v="7"/>
    <n v="566347634"/>
    <d v="2012-06-03T00:00:00"/>
    <x v="5"/>
    <x v="161"/>
    <n v="3705"/>
    <n v="9.33"/>
    <n v="6.92"/>
    <n v="2.41"/>
    <n v="25638.6"/>
    <n v="8929.0499999999993"/>
    <n v="-16709.55"/>
    <n v="2.87136929460581"/>
    <n v="-1.87136929460581"/>
  </r>
  <r>
    <x v="5"/>
    <x v="74"/>
    <x v="0"/>
    <x v="1"/>
    <x v="0"/>
    <x v="1610"/>
    <x v="11"/>
    <x v="3"/>
    <n v="135526072"/>
    <d v="2015-02-28T00:00:00"/>
    <x v="0"/>
    <x v="19"/>
    <n v="4031"/>
    <n v="255.28"/>
    <n v="159.41999999999999"/>
    <n v="95.86"/>
    <n v="642622.02"/>
    <n v="386411.66"/>
    <n v="-256210.36"/>
    <n v="1.66305028166076"/>
    <n v="-0.66305028166075497"/>
  </r>
  <r>
    <x v="4"/>
    <x v="29"/>
    <x v="11"/>
    <x v="1"/>
    <x v="0"/>
    <x v="130"/>
    <x v="8"/>
    <x v="0"/>
    <n v="264087140"/>
    <d v="2013-07-28T00:00:00"/>
    <x v="5"/>
    <x v="22"/>
    <n v="8108"/>
    <n v="668.27"/>
    <n v="502.54"/>
    <n v="165.73"/>
    <n v="4074594.32"/>
    <n v="1343738.84"/>
    <n v="-2730855.48"/>
    <n v="3.0322814215893299"/>
    <n v="-2.0322814215893299"/>
  </r>
  <r>
    <x v="1"/>
    <x v="41"/>
    <x v="1"/>
    <x v="0"/>
    <x v="3"/>
    <x v="821"/>
    <x v="8"/>
    <x v="6"/>
    <n v="414579665"/>
    <d v="2017-10-07T00:00:00"/>
    <x v="0"/>
    <x v="68"/>
    <n v="2191"/>
    <n v="152.58000000000001"/>
    <n v="97.44"/>
    <n v="55.14"/>
    <n v="213491.04"/>
    <n v="120811.74"/>
    <n v="-92679.3"/>
    <n v="1.76713819368879"/>
    <n v="-0.76713819368879199"/>
  </r>
  <r>
    <x v="1"/>
    <x v="36"/>
    <x v="3"/>
    <x v="1"/>
    <x v="0"/>
    <x v="1611"/>
    <x v="5"/>
    <x v="3"/>
    <n v="569864976"/>
    <d v="2015-11-30T00:00:00"/>
    <x v="1"/>
    <x v="179"/>
    <n v="4565"/>
    <n v="205.7"/>
    <n v="117.11"/>
    <n v="88.59"/>
    <n v="534607.15"/>
    <n v="404413.35"/>
    <n v="-130193.8"/>
    <n v="1.3219324980246101"/>
    <n v="-0.32193249802460799"/>
  </r>
  <r>
    <x v="1"/>
    <x v="79"/>
    <x v="5"/>
    <x v="0"/>
    <x v="2"/>
    <x v="347"/>
    <x v="11"/>
    <x v="6"/>
    <n v="783116900"/>
    <d v="2017-03-14T00:00:00"/>
    <x v="3"/>
    <x v="106"/>
    <n v="548"/>
    <n v="109.28"/>
    <n v="35.840000000000003"/>
    <n v="73.44"/>
    <n v="19640.32"/>
    <n v="40245.120000000003"/>
    <n v="20604.8"/>
    <n v="0.48801742919390001"/>
    <n v="0.51198257080609999"/>
  </r>
  <r>
    <x v="1"/>
    <x v="152"/>
    <x v="7"/>
    <x v="0"/>
    <x v="2"/>
    <x v="1116"/>
    <x v="11"/>
    <x v="4"/>
    <n v="727821767"/>
    <d v="2016-03-16T00:00:00"/>
    <x v="4"/>
    <x v="78"/>
    <n v="7489"/>
    <n v="437.2"/>
    <n v="263.33"/>
    <n v="173.87"/>
    <n v="1972078.37"/>
    <n v="1302112.43"/>
    <n v="-669965.93999999994"/>
    <n v="1.51452234428021"/>
    <n v="-0.51452234428020904"/>
  </r>
  <r>
    <x v="2"/>
    <x v="165"/>
    <x v="5"/>
    <x v="1"/>
    <x v="1"/>
    <x v="1612"/>
    <x v="4"/>
    <x v="7"/>
    <n v="147778403"/>
    <d v="2012-04-19T00:00:00"/>
    <x v="2"/>
    <x v="8"/>
    <n v="9768"/>
    <n v="109.28"/>
    <n v="35.840000000000003"/>
    <n v="73.44"/>
    <n v="350085.12"/>
    <n v="717361.92"/>
    <n v="367276.79999999999"/>
    <n v="0.48801742919390001"/>
    <n v="0.51198257080609999"/>
  </r>
  <r>
    <x v="2"/>
    <x v="104"/>
    <x v="6"/>
    <x v="0"/>
    <x v="1"/>
    <x v="1341"/>
    <x v="9"/>
    <x v="0"/>
    <n v="207098138"/>
    <d v="2013-08-29T00:00:00"/>
    <x v="2"/>
    <x v="2"/>
    <n v="3796"/>
    <n v="651.21"/>
    <n v="524.96"/>
    <n v="126.25"/>
    <n v="1992748.16"/>
    <n v="479245"/>
    <n v="-1513503.16"/>
    <n v="4.1580990099009902"/>
    <n v="-3.1580990099009898"/>
  </r>
  <r>
    <x v="4"/>
    <x v="115"/>
    <x v="8"/>
    <x v="0"/>
    <x v="2"/>
    <x v="1613"/>
    <x v="4"/>
    <x v="1"/>
    <n v="340204799"/>
    <d v="2010-04-16T00:00:00"/>
    <x v="6"/>
    <x v="28"/>
    <n v="3015"/>
    <n v="421.89"/>
    <n v="364.69"/>
    <n v="57.2"/>
    <n v="1099540.3500000001"/>
    <n v="172458"/>
    <n v="-927082.35"/>
    <n v="6.3756993006993001"/>
    <n v="-5.3756993006993001"/>
  </r>
  <r>
    <x v="2"/>
    <x v="102"/>
    <x v="2"/>
    <x v="1"/>
    <x v="1"/>
    <x v="1614"/>
    <x v="6"/>
    <x v="4"/>
    <n v="501834714"/>
    <d v="2016-07-06T00:00:00"/>
    <x v="4"/>
    <x v="170"/>
    <n v="2899"/>
    <n v="47.45"/>
    <n v="31.79"/>
    <n v="15.66"/>
    <n v="92159.21"/>
    <n v="45398.34"/>
    <n v="-46760.87"/>
    <n v="2.0300127713920801"/>
    <n v="-1.0300127713920799"/>
  </r>
  <r>
    <x v="3"/>
    <x v="151"/>
    <x v="11"/>
    <x v="1"/>
    <x v="0"/>
    <x v="969"/>
    <x v="9"/>
    <x v="7"/>
    <n v="717036712"/>
    <d v="2012-12-30T00:00:00"/>
    <x v="5"/>
    <x v="64"/>
    <n v="5952"/>
    <n v="668.27"/>
    <n v="502.54"/>
    <n v="165.73"/>
    <n v="2991118.08"/>
    <n v="986424.96"/>
    <n v="-2004693.12"/>
    <n v="3.0322814215893299"/>
    <n v="-2.0322814215893299"/>
  </r>
  <r>
    <x v="1"/>
    <x v="179"/>
    <x v="8"/>
    <x v="1"/>
    <x v="1"/>
    <x v="1615"/>
    <x v="4"/>
    <x v="7"/>
    <n v="631172120"/>
    <d v="2012-04-20T00:00:00"/>
    <x v="6"/>
    <x v="75"/>
    <n v="6711"/>
    <n v="421.89"/>
    <n v="364.69"/>
    <n v="57.2"/>
    <n v="2447434.59"/>
    <n v="383869.2"/>
    <n v="-2063565.39"/>
    <n v="6.3756993006993001"/>
    <n v="-5.3756993006993001"/>
  </r>
  <r>
    <x v="1"/>
    <x v="44"/>
    <x v="6"/>
    <x v="1"/>
    <x v="0"/>
    <x v="360"/>
    <x v="9"/>
    <x v="4"/>
    <n v="859914767"/>
    <d v="2016-06-18T00:00:00"/>
    <x v="0"/>
    <x v="2"/>
    <n v="6744"/>
    <n v="651.21"/>
    <n v="524.96"/>
    <n v="126.25"/>
    <n v="3540330.24"/>
    <n v="851430"/>
    <n v="-2688900.24"/>
    <n v="4.1580990099009902"/>
    <n v="-3.1580990099009898"/>
  </r>
  <r>
    <x v="0"/>
    <x v="118"/>
    <x v="2"/>
    <x v="1"/>
    <x v="2"/>
    <x v="1295"/>
    <x v="10"/>
    <x v="0"/>
    <n v="739250981"/>
    <d v="2013-03-06T00:00:00"/>
    <x v="4"/>
    <x v="25"/>
    <n v="9648"/>
    <n v="47.45"/>
    <n v="31.79"/>
    <n v="15.66"/>
    <n v="306709.92"/>
    <n v="151087.67999999999"/>
    <n v="-155622.24"/>
    <n v="2.0300127713920801"/>
    <n v="-1.0300127713920799"/>
  </r>
  <r>
    <x v="1"/>
    <x v="152"/>
    <x v="1"/>
    <x v="0"/>
    <x v="2"/>
    <x v="566"/>
    <x v="6"/>
    <x v="2"/>
    <n v="575479590"/>
    <d v="2011-03-22T00:00:00"/>
    <x v="3"/>
    <x v="2"/>
    <n v="6054"/>
    <n v="152.58000000000001"/>
    <n v="97.44"/>
    <n v="55.14"/>
    <n v="589901.76"/>
    <n v="333817.56"/>
    <n v="-256084.2"/>
    <n v="1.76713819368879"/>
    <n v="-0.76713819368879199"/>
  </r>
  <r>
    <x v="5"/>
    <x v="84"/>
    <x v="4"/>
    <x v="0"/>
    <x v="2"/>
    <x v="1345"/>
    <x v="11"/>
    <x v="2"/>
    <n v="295211923"/>
    <d v="2011-02-25T00:00:00"/>
    <x v="6"/>
    <x v="41"/>
    <n v="8623"/>
    <n v="81.73"/>
    <n v="56.67"/>
    <n v="25.06"/>
    <n v="488665.41"/>
    <n v="216092.38"/>
    <n v="-272573.03000000003"/>
    <n v="2.2613727055067798"/>
    <n v="-1.26137270550678"/>
  </r>
  <r>
    <x v="0"/>
    <x v="134"/>
    <x v="5"/>
    <x v="1"/>
    <x v="3"/>
    <x v="35"/>
    <x v="11"/>
    <x v="7"/>
    <n v="795371806"/>
    <d v="2012-04-03T00:00:00"/>
    <x v="3"/>
    <x v="10"/>
    <n v="7047"/>
    <n v="109.28"/>
    <n v="35.840000000000003"/>
    <n v="73.44"/>
    <n v="252564.48000000001"/>
    <n v="517531.68"/>
    <n v="264967.2"/>
    <n v="0.48801742919390001"/>
    <n v="0.51198257080609999"/>
  </r>
  <r>
    <x v="6"/>
    <x v="171"/>
    <x v="4"/>
    <x v="1"/>
    <x v="2"/>
    <x v="1616"/>
    <x v="0"/>
    <x v="0"/>
    <n v="793195569"/>
    <d v="2014-01-24T00:00:00"/>
    <x v="6"/>
    <x v="28"/>
    <n v="3050"/>
    <n v="81.73"/>
    <n v="56.67"/>
    <n v="25.06"/>
    <n v="172843.5"/>
    <n v="76433"/>
    <n v="-96410.5"/>
    <n v="2.2613727055067798"/>
    <n v="-1.26137270550678"/>
  </r>
  <r>
    <x v="0"/>
    <x v="0"/>
    <x v="4"/>
    <x v="1"/>
    <x v="3"/>
    <x v="1268"/>
    <x v="7"/>
    <x v="0"/>
    <n v="876232039"/>
    <d v="2013-07-11T00:00:00"/>
    <x v="2"/>
    <x v="2"/>
    <n v="5387"/>
    <n v="81.73"/>
    <n v="56.67"/>
    <n v="25.06"/>
    <n v="305281.28999999998"/>
    <n v="134998.22"/>
    <n v="-170283.07"/>
    <n v="2.2613727055067798"/>
    <n v="-1.26137270550678"/>
  </r>
  <r>
    <x v="1"/>
    <x v="132"/>
    <x v="1"/>
    <x v="1"/>
    <x v="0"/>
    <x v="1617"/>
    <x v="11"/>
    <x v="6"/>
    <n v="352342545"/>
    <d v="2017-03-27T00:00:00"/>
    <x v="1"/>
    <x v="75"/>
    <n v="4844"/>
    <n v="152.58000000000001"/>
    <n v="97.44"/>
    <n v="55.14"/>
    <n v="471999.36"/>
    <n v="267098.15999999997"/>
    <n v="-204901.2"/>
    <n v="1.76713819368879"/>
    <n v="-0.76713819368879199"/>
  </r>
  <r>
    <x v="0"/>
    <x v="1"/>
    <x v="11"/>
    <x v="1"/>
    <x v="1"/>
    <x v="1618"/>
    <x v="3"/>
    <x v="7"/>
    <n v="399700915"/>
    <d v="2012-02-27T00:00:00"/>
    <x v="1"/>
    <x v="2"/>
    <n v="9238"/>
    <n v="668.27"/>
    <n v="502.54"/>
    <n v="165.73"/>
    <n v="4642464.5199999996"/>
    <n v="1531013.74"/>
    <n v="-3111450.78"/>
    <n v="3.0322814215893299"/>
    <n v="-2.0322814215893299"/>
  </r>
  <r>
    <x v="2"/>
    <x v="42"/>
    <x v="0"/>
    <x v="0"/>
    <x v="1"/>
    <x v="209"/>
    <x v="10"/>
    <x v="1"/>
    <n v="916793477"/>
    <d v="2010-04-02T00:00:00"/>
    <x v="6"/>
    <x v="43"/>
    <n v="8418"/>
    <n v="255.28"/>
    <n v="159.41999999999999"/>
    <n v="95.86"/>
    <n v="1341997.56"/>
    <n v="806949.48"/>
    <n v="-535048.07999999996"/>
    <n v="1.66305028166076"/>
    <n v="-0.66305028166075497"/>
  </r>
  <r>
    <x v="1"/>
    <x v="80"/>
    <x v="3"/>
    <x v="0"/>
    <x v="3"/>
    <x v="572"/>
    <x v="2"/>
    <x v="7"/>
    <n v="972419059"/>
    <d v="2012-08-17T00:00:00"/>
    <x v="6"/>
    <x v="28"/>
    <n v="9264"/>
    <n v="205.7"/>
    <n v="117.11"/>
    <n v="88.59"/>
    <n v="1084907.04"/>
    <n v="820697.76"/>
    <n v="-264209.28000000003"/>
    <n v="1.3219324980246101"/>
    <n v="-0.32193249802460799"/>
  </r>
  <r>
    <x v="3"/>
    <x v="106"/>
    <x v="8"/>
    <x v="0"/>
    <x v="2"/>
    <x v="1619"/>
    <x v="1"/>
    <x v="5"/>
    <n v="155688989"/>
    <d v="2014-09-06T00:00:00"/>
    <x v="0"/>
    <x v="5"/>
    <n v="686"/>
    <n v="421.89"/>
    <n v="364.69"/>
    <n v="57.2"/>
    <n v="250177.34"/>
    <n v="39239.199999999997"/>
    <n v="-210938.14"/>
    <n v="6.3756993006993001"/>
    <n v="-5.3756993006993001"/>
  </r>
  <r>
    <x v="2"/>
    <x v="51"/>
    <x v="8"/>
    <x v="1"/>
    <x v="0"/>
    <x v="186"/>
    <x v="3"/>
    <x v="3"/>
    <n v="826027095"/>
    <d v="2015-04-22T00:00:00"/>
    <x v="4"/>
    <x v="2"/>
    <n v="8628"/>
    <n v="421.89"/>
    <n v="364.69"/>
    <n v="57.2"/>
    <n v="3146545.32"/>
    <n v="493521.6"/>
    <n v="-2653023.7200000002"/>
    <n v="6.3756993006993001"/>
    <n v="-5.3756993006993001"/>
  </r>
  <r>
    <x v="5"/>
    <x v="175"/>
    <x v="8"/>
    <x v="1"/>
    <x v="0"/>
    <x v="1620"/>
    <x v="10"/>
    <x v="3"/>
    <n v="463169705"/>
    <d v="2015-12-22T00:00:00"/>
    <x v="3"/>
    <x v="48"/>
    <n v="1063"/>
    <n v="421.89"/>
    <n v="364.69"/>
    <n v="57.2"/>
    <n v="387665.47"/>
    <n v="60803.6"/>
    <n v="-326861.87"/>
    <n v="6.3756993006993001"/>
    <n v="-5.3756993006993001"/>
  </r>
  <r>
    <x v="1"/>
    <x v="132"/>
    <x v="8"/>
    <x v="1"/>
    <x v="0"/>
    <x v="280"/>
    <x v="1"/>
    <x v="5"/>
    <n v="217165648"/>
    <d v="2014-08-06T00:00:00"/>
    <x v="4"/>
    <x v="188"/>
    <n v="2996"/>
    <n v="421.89"/>
    <n v="364.69"/>
    <n v="57.2"/>
    <n v="1092611.24"/>
    <n v="171371.2"/>
    <n v="-921240.04"/>
    <n v="6.3756993006993001"/>
    <n v="-5.3756993006993001"/>
  </r>
  <r>
    <x v="3"/>
    <x v="133"/>
    <x v="1"/>
    <x v="0"/>
    <x v="1"/>
    <x v="1621"/>
    <x v="1"/>
    <x v="6"/>
    <n v="858376252"/>
    <d v="2017-09-05T00:00:00"/>
    <x v="3"/>
    <x v="93"/>
    <n v="1463"/>
    <n v="152.58000000000001"/>
    <n v="97.44"/>
    <n v="55.14"/>
    <n v="142554.72"/>
    <n v="80669.820000000007"/>
    <n v="-61884.9"/>
    <n v="1.76713819368879"/>
    <n v="-0.76713819368879199"/>
  </r>
  <r>
    <x v="3"/>
    <x v="184"/>
    <x v="10"/>
    <x v="0"/>
    <x v="1"/>
    <x v="668"/>
    <x v="3"/>
    <x v="0"/>
    <n v="527475345"/>
    <d v="2013-08-20T00:00:00"/>
    <x v="3"/>
    <x v="41"/>
    <n v="531"/>
    <n v="154.06"/>
    <n v="90.93"/>
    <n v="63.13"/>
    <n v="48283.83"/>
    <n v="33522.03"/>
    <n v="-14761.8"/>
    <n v="1.44036115951212"/>
    <n v="-0.44036115951211802"/>
  </r>
  <r>
    <x v="4"/>
    <x v="156"/>
    <x v="7"/>
    <x v="1"/>
    <x v="0"/>
    <x v="44"/>
    <x v="4"/>
    <x v="3"/>
    <n v="585449254"/>
    <d v="2015-11-13T00:00:00"/>
    <x v="6"/>
    <x v="215"/>
    <n v="6299"/>
    <n v="437.2"/>
    <n v="263.33"/>
    <n v="173.87"/>
    <n v="1658715.67"/>
    <n v="1095207.1299999999"/>
    <n v="-563508.54"/>
    <n v="1.51452234428021"/>
    <n v="-0.51452234428020904"/>
  </r>
  <r>
    <x v="4"/>
    <x v="46"/>
    <x v="0"/>
    <x v="1"/>
    <x v="2"/>
    <x v="990"/>
    <x v="0"/>
    <x v="1"/>
    <n v="663596808"/>
    <d v="2011-06-01T00:00:00"/>
    <x v="4"/>
    <x v="116"/>
    <n v="1897"/>
    <n v="255.28"/>
    <n v="159.41999999999999"/>
    <n v="95.86"/>
    <n v="302419.74"/>
    <n v="181846.42"/>
    <n v="-120573.32"/>
    <n v="1.66305028166076"/>
    <n v="-0.66305028166075497"/>
  </r>
  <r>
    <x v="5"/>
    <x v="105"/>
    <x v="0"/>
    <x v="1"/>
    <x v="1"/>
    <x v="1466"/>
    <x v="9"/>
    <x v="1"/>
    <n v="913529336"/>
    <d v="2010-02-27T00:00:00"/>
    <x v="0"/>
    <x v="2"/>
    <n v="2486"/>
    <n v="255.28"/>
    <n v="159.41999999999999"/>
    <n v="95.86"/>
    <n v="396318.12"/>
    <n v="238307.96"/>
    <n v="-158010.16"/>
    <n v="1.66305028166076"/>
    <n v="-0.66305028166075497"/>
  </r>
  <r>
    <x v="0"/>
    <x v="76"/>
    <x v="6"/>
    <x v="0"/>
    <x v="0"/>
    <x v="1622"/>
    <x v="9"/>
    <x v="0"/>
    <n v="657170665"/>
    <d v="2013-11-24T00:00:00"/>
    <x v="5"/>
    <x v="30"/>
    <n v="258"/>
    <n v="651.21"/>
    <n v="524.96"/>
    <n v="126.25"/>
    <n v="135439.67999999999"/>
    <n v="32572.5"/>
    <n v="-102867.18"/>
    <n v="4.1580990099009902"/>
    <n v="-3.1580990099009898"/>
  </r>
  <r>
    <x v="2"/>
    <x v="141"/>
    <x v="10"/>
    <x v="1"/>
    <x v="2"/>
    <x v="776"/>
    <x v="6"/>
    <x v="4"/>
    <n v="636757123"/>
    <d v="2016-08-07T00:00:00"/>
    <x v="5"/>
    <x v="93"/>
    <n v="9438"/>
    <n v="154.06"/>
    <n v="90.93"/>
    <n v="63.13"/>
    <n v="858197.34"/>
    <n v="595820.93999999994"/>
    <n v="-262376.40000000002"/>
    <n v="1.44036115951212"/>
    <n v="-0.44036115951211802"/>
  </r>
  <r>
    <x v="1"/>
    <x v="99"/>
    <x v="0"/>
    <x v="0"/>
    <x v="2"/>
    <x v="1623"/>
    <x v="8"/>
    <x v="4"/>
    <n v="764837539"/>
    <d v="2016-06-09T00:00:00"/>
    <x v="2"/>
    <x v="19"/>
    <n v="1279"/>
    <n v="255.28"/>
    <n v="159.41999999999999"/>
    <n v="95.86"/>
    <n v="203898.18"/>
    <n v="122604.94"/>
    <n v="-81293.240000000005"/>
    <n v="1.66305028166076"/>
    <n v="-0.66305028166075497"/>
  </r>
  <r>
    <x v="5"/>
    <x v="183"/>
    <x v="9"/>
    <x v="0"/>
    <x v="1"/>
    <x v="1624"/>
    <x v="7"/>
    <x v="5"/>
    <n v="574273240"/>
    <d v="2014-09-25T00:00:00"/>
    <x v="2"/>
    <x v="82"/>
    <n v="9068"/>
    <n v="9.33"/>
    <n v="6.92"/>
    <n v="2.41"/>
    <n v="62750.559999999998"/>
    <n v="21853.88"/>
    <n v="-40896.68"/>
    <n v="2.87136929460581"/>
    <n v="-1.87136929460581"/>
  </r>
  <r>
    <x v="0"/>
    <x v="72"/>
    <x v="3"/>
    <x v="1"/>
    <x v="1"/>
    <x v="1582"/>
    <x v="2"/>
    <x v="3"/>
    <n v="568238055"/>
    <d v="2015-07-17T00:00:00"/>
    <x v="6"/>
    <x v="16"/>
    <n v="3123"/>
    <n v="205.7"/>
    <n v="117.11"/>
    <n v="88.59"/>
    <n v="365734.53"/>
    <n v="276666.57"/>
    <n v="-89067.96"/>
    <n v="1.3219324980246101"/>
    <n v="-0.32193249802460799"/>
  </r>
  <r>
    <x v="1"/>
    <x v="66"/>
    <x v="9"/>
    <x v="1"/>
    <x v="3"/>
    <x v="1625"/>
    <x v="4"/>
    <x v="6"/>
    <n v="870218312"/>
    <d v="2017-03-27T00:00:00"/>
    <x v="1"/>
    <x v="86"/>
    <n v="5792"/>
    <n v="9.33"/>
    <n v="6.92"/>
    <n v="2.41"/>
    <n v="40080.639999999999"/>
    <n v="13958.72"/>
    <n v="-26121.919999999998"/>
    <n v="2.87136929460581"/>
    <n v="-1.87136929460581"/>
  </r>
  <r>
    <x v="4"/>
    <x v="46"/>
    <x v="4"/>
    <x v="0"/>
    <x v="1"/>
    <x v="1052"/>
    <x v="7"/>
    <x v="3"/>
    <n v="774012839"/>
    <d v="2015-09-29T00:00:00"/>
    <x v="3"/>
    <x v="26"/>
    <n v="6454"/>
    <n v="81.73"/>
    <n v="56.67"/>
    <n v="25.06"/>
    <n v="365748.18"/>
    <n v="161737.24"/>
    <n v="-204010.94"/>
    <n v="2.2613727055067798"/>
    <n v="-1.26137270550678"/>
  </r>
  <r>
    <x v="4"/>
    <x v="95"/>
    <x v="5"/>
    <x v="0"/>
    <x v="1"/>
    <x v="1626"/>
    <x v="6"/>
    <x v="3"/>
    <n v="993732964"/>
    <d v="2015-05-22T00:00:00"/>
    <x v="6"/>
    <x v="69"/>
    <n v="6522"/>
    <n v="109.28"/>
    <n v="35.840000000000003"/>
    <n v="73.44"/>
    <n v="233748.48000000001"/>
    <n v="478975.68"/>
    <n v="245227.2"/>
    <n v="0.48801742919390001"/>
    <n v="0.51198257080609999"/>
  </r>
  <r>
    <x v="1"/>
    <x v="132"/>
    <x v="6"/>
    <x v="0"/>
    <x v="2"/>
    <x v="1627"/>
    <x v="11"/>
    <x v="6"/>
    <n v="513802516"/>
    <d v="2017-07-08T00:00:00"/>
    <x v="0"/>
    <x v="239"/>
    <n v="4437"/>
    <n v="651.21"/>
    <n v="524.96"/>
    <n v="126.25"/>
    <n v="2329247.52"/>
    <n v="560171.25"/>
    <n v="-1769076.27"/>
    <n v="4.1580990099009902"/>
    <n v="-3.1580990099009898"/>
  </r>
  <r>
    <x v="1"/>
    <x v="159"/>
    <x v="2"/>
    <x v="0"/>
    <x v="0"/>
    <x v="1537"/>
    <x v="1"/>
    <x v="6"/>
    <n v="638957822"/>
    <d v="2017-06-24T00:00:00"/>
    <x v="0"/>
    <x v="45"/>
    <n v="673"/>
    <n v="47.45"/>
    <n v="31.79"/>
    <n v="15.66"/>
    <n v="21394.67"/>
    <n v="10539.18"/>
    <n v="-10855.49"/>
    <n v="2.0300127713920801"/>
    <n v="-1.0300127713920799"/>
  </r>
  <r>
    <x v="1"/>
    <x v="17"/>
    <x v="0"/>
    <x v="0"/>
    <x v="3"/>
    <x v="338"/>
    <x v="0"/>
    <x v="5"/>
    <n v="944247710"/>
    <d v="2015-01-31T00:00:00"/>
    <x v="0"/>
    <x v="179"/>
    <n v="2736"/>
    <n v="255.28"/>
    <n v="159.41999999999999"/>
    <n v="95.86"/>
    <n v="436173.12"/>
    <n v="262272.96000000002"/>
    <n v="-173900.16"/>
    <n v="1.66305028166076"/>
    <n v="-0.66305028166075497"/>
  </r>
  <r>
    <x v="3"/>
    <x v="5"/>
    <x v="5"/>
    <x v="0"/>
    <x v="2"/>
    <x v="1128"/>
    <x v="11"/>
    <x v="2"/>
    <n v="625033509"/>
    <d v="2011-02-26T00:00:00"/>
    <x v="0"/>
    <x v="19"/>
    <n v="160"/>
    <n v="109.28"/>
    <n v="35.840000000000003"/>
    <n v="73.44"/>
    <n v="5734.4"/>
    <n v="11750.4"/>
    <n v="6016"/>
    <n v="0.48801742919390001"/>
    <n v="0.51198257080609999"/>
  </r>
  <r>
    <x v="5"/>
    <x v="162"/>
    <x v="11"/>
    <x v="1"/>
    <x v="3"/>
    <x v="1151"/>
    <x v="5"/>
    <x v="2"/>
    <n v="746989047"/>
    <d v="2011-12-13T00:00:00"/>
    <x v="3"/>
    <x v="11"/>
    <n v="9514"/>
    <n v="668.27"/>
    <n v="502.54"/>
    <n v="165.73"/>
    <n v="4781165.5599999996"/>
    <n v="1576755.22"/>
    <n v="-3204410.34"/>
    <n v="3.0322814215893299"/>
    <n v="-2.0322814215893299"/>
  </r>
  <r>
    <x v="5"/>
    <x v="47"/>
    <x v="1"/>
    <x v="0"/>
    <x v="1"/>
    <x v="1628"/>
    <x v="6"/>
    <x v="4"/>
    <n v="196100652"/>
    <d v="2016-05-31T00:00:00"/>
    <x v="3"/>
    <x v="80"/>
    <n v="9395"/>
    <n v="152.58000000000001"/>
    <n v="97.44"/>
    <n v="55.14"/>
    <n v="915448.8"/>
    <n v="518040.3"/>
    <n v="-397408.5"/>
    <n v="1.76713819368879"/>
    <n v="-0.76713819368879099"/>
  </r>
  <r>
    <x v="5"/>
    <x v="63"/>
    <x v="6"/>
    <x v="0"/>
    <x v="0"/>
    <x v="777"/>
    <x v="10"/>
    <x v="0"/>
    <n v="628667151"/>
    <d v="2013-09-26T00:00:00"/>
    <x v="2"/>
    <x v="168"/>
    <n v="5435"/>
    <n v="651.21"/>
    <n v="524.96"/>
    <n v="126.25"/>
    <n v="2853157.6"/>
    <n v="686168.75"/>
    <n v="-2166988.85"/>
    <n v="4.1580990099009902"/>
    <n v="-3.1580990099009898"/>
  </r>
  <r>
    <x v="5"/>
    <x v="161"/>
    <x v="8"/>
    <x v="1"/>
    <x v="2"/>
    <x v="1629"/>
    <x v="7"/>
    <x v="4"/>
    <n v="621299874"/>
    <d v="2016-08-10T00:00:00"/>
    <x v="4"/>
    <x v="2"/>
    <n v="5294"/>
    <n v="421.89"/>
    <n v="364.69"/>
    <n v="57.2"/>
    <n v="1930668.86"/>
    <n v="302816.8"/>
    <n v="-1627852.06"/>
    <n v="6.3756993006993001"/>
    <n v="-5.3756993006993001"/>
  </r>
  <r>
    <x v="4"/>
    <x v="173"/>
    <x v="3"/>
    <x v="0"/>
    <x v="3"/>
    <x v="1630"/>
    <x v="5"/>
    <x v="7"/>
    <n v="620922648"/>
    <d v="2012-11-27T00:00:00"/>
    <x v="3"/>
    <x v="58"/>
    <n v="3665"/>
    <n v="205.7"/>
    <n v="117.11"/>
    <n v="88.59"/>
    <n v="429208.15"/>
    <n v="324682.34999999998"/>
    <n v="-104525.8"/>
    <n v="1.3219324980246101"/>
    <n v="-0.32193249802460799"/>
  </r>
  <r>
    <x v="1"/>
    <x v="55"/>
    <x v="0"/>
    <x v="1"/>
    <x v="3"/>
    <x v="1631"/>
    <x v="4"/>
    <x v="0"/>
    <n v="694771802"/>
    <d v="2013-03-21T00:00:00"/>
    <x v="2"/>
    <x v="82"/>
    <n v="7270"/>
    <n v="255.28"/>
    <n v="159.41999999999999"/>
    <n v="95.86"/>
    <n v="1158983.3999999999"/>
    <n v="696902.2"/>
    <n v="-462081.2"/>
    <n v="1.66305028166076"/>
    <n v="-0.66305028166075497"/>
  </r>
  <r>
    <x v="5"/>
    <x v="183"/>
    <x v="7"/>
    <x v="0"/>
    <x v="3"/>
    <x v="1106"/>
    <x v="11"/>
    <x v="2"/>
    <n v="980396163"/>
    <d v="2011-02-24T00:00:00"/>
    <x v="2"/>
    <x v="86"/>
    <n v="9866"/>
    <n v="437.2"/>
    <n v="263.33"/>
    <n v="173.87"/>
    <n v="2598013.7799999998"/>
    <n v="1715401.42"/>
    <n v="-882612.36"/>
    <n v="1.51452234428021"/>
    <n v="-0.51452234428020904"/>
  </r>
  <r>
    <x v="2"/>
    <x v="112"/>
    <x v="7"/>
    <x v="0"/>
    <x v="0"/>
    <x v="797"/>
    <x v="11"/>
    <x v="4"/>
    <n v="335657060"/>
    <d v="2016-02-15T00:00:00"/>
    <x v="1"/>
    <x v="122"/>
    <n v="7238"/>
    <n v="437.2"/>
    <n v="263.33"/>
    <n v="173.87"/>
    <n v="1905982.54"/>
    <n v="1258471.06"/>
    <n v="-647511.48"/>
    <n v="1.51452234428021"/>
    <n v="-0.51452234428020904"/>
  </r>
  <r>
    <x v="1"/>
    <x v="7"/>
    <x v="1"/>
    <x v="1"/>
    <x v="1"/>
    <x v="1434"/>
    <x v="4"/>
    <x v="7"/>
    <n v="388728320"/>
    <d v="2012-10-05T00:00:00"/>
    <x v="6"/>
    <x v="265"/>
    <n v="2203"/>
    <n v="152.58000000000001"/>
    <n v="97.44"/>
    <n v="55.14"/>
    <n v="214660.32"/>
    <n v="121473.42"/>
    <n v="-93186.9"/>
    <n v="1.76713819368879"/>
    <n v="-0.76713819368879199"/>
  </r>
  <r>
    <x v="2"/>
    <x v="42"/>
    <x v="5"/>
    <x v="0"/>
    <x v="2"/>
    <x v="1632"/>
    <x v="0"/>
    <x v="5"/>
    <n v="588096272"/>
    <d v="2015-01-20T00:00:00"/>
    <x v="3"/>
    <x v="32"/>
    <n v="9611"/>
    <n v="109.28"/>
    <n v="35.840000000000003"/>
    <n v="73.44"/>
    <n v="344458.23999999999"/>
    <n v="705831.84"/>
    <n v="361373.6"/>
    <n v="0.48801742919390001"/>
    <n v="0.51198257080609999"/>
  </r>
  <r>
    <x v="1"/>
    <x v="167"/>
    <x v="10"/>
    <x v="1"/>
    <x v="2"/>
    <x v="1633"/>
    <x v="4"/>
    <x v="5"/>
    <n v="452559745"/>
    <d v="2014-03-19T00:00:00"/>
    <x v="4"/>
    <x v="30"/>
    <n v="1340"/>
    <n v="154.06"/>
    <n v="90.93"/>
    <n v="63.13"/>
    <n v="121846.2"/>
    <n v="84594.2"/>
    <n v="-37252"/>
    <n v="1.44036115951212"/>
    <n v="-0.44036115951211802"/>
  </r>
  <r>
    <x v="1"/>
    <x v="71"/>
    <x v="0"/>
    <x v="1"/>
    <x v="0"/>
    <x v="1112"/>
    <x v="4"/>
    <x v="4"/>
    <n v="921230065"/>
    <d v="2016-05-16T00:00:00"/>
    <x v="1"/>
    <x v="39"/>
    <n v="1303"/>
    <n v="255.28"/>
    <n v="159.41999999999999"/>
    <n v="95.86"/>
    <n v="207724.26"/>
    <n v="124905.58"/>
    <n v="-82818.679999999993"/>
    <n v="1.66305028166076"/>
    <n v="-0.66305028166075497"/>
  </r>
  <r>
    <x v="3"/>
    <x v="30"/>
    <x v="9"/>
    <x v="1"/>
    <x v="3"/>
    <x v="259"/>
    <x v="1"/>
    <x v="4"/>
    <n v="303531062"/>
    <d v="2017-01-14T00:00:00"/>
    <x v="0"/>
    <x v="266"/>
    <n v="441"/>
    <n v="9.33"/>
    <n v="6.92"/>
    <n v="2.41"/>
    <n v="3051.72"/>
    <n v="1062.81"/>
    <n v="-1988.91"/>
    <n v="2.87136929460581"/>
    <n v="-1.87136929460581"/>
  </r>
  <r>
    <x v="2"/>
    <x v="107"/>
    <x v="9"/>
    <x v="1"/>
    <x v="1"/>
    <x v="139"/>
    <x v="8"/>
    <x v="0"/>
    <n v="129199063"/>
    <d v="2013-05-17T00:00:00"/>
    <x v="6"/>
    <x v="2"/>
    <n v="1729"/>
    <n v="9.33"/>
    <n v="6.92"/>
    <n v="2.41"/>
    <n v="11964.68"/>
    <n v="4166.8900000000003"/>
    <n v="-7797.79"/>
    <n v="2.87136929460581"/>
    <n v="-1.87136929460581"/>
  </r>
  <r>
    <x v="5"/>
    <x v="84"/>
    <x v="7"/>
    <x v="0"/>
    <x v="2"/>
    <x v="912"/>
    <x v="3"/>
    <x v="5"/>
    <n v="198282897"/>
    <d v="2014-08-30T00:00:00"/>
    <x v="0"/>
    <x v="16"/>
    <n v="5170"/>
    <n v="437.2"/>
    <n v="263.33"/>
    <n v="173.87"/>
    <n v="1361416.1"/>
    <n v="898907.9"/>
    <n v="-462508.2"/>
    <n v="1.51452234428021"/>
    <n v="-0.51452234428020904"/>
  </r>
  <r>
    <x v="1"/>
    <x v="81"/>
    <x v="9"/>
    <x v="0"/>
    <x v="0"/>
    <x v="1634"/>
    <x v="7"/>
    <x v="4"/>
    <n v="831143891"/>
    <d v="2016-01-06T00:00:00"/>
    <x v="4"/>
    <x v="2"/>
    <n v="2802"/>
    <n v="9.33"/>
    <n v="6.92"/>
    <n v="2.41"/>
    <n v="19389.84"/>
    <n v="6752.82"/>
    <n v="-12637.02"/>
    <n v="2.87136929460581"/>
    <n v="-1.87136929460581"/>
  </r>
  <r>
    <x v="3"/>
    <x v="24"/>
    <x v="6"/>
    <x v="1"/>
    <x v="2"/>
    <x v="1367"/>
    <x v="3"/>
    <x v="2"/>
    <n v="618455874"/>
    <d v="2011-02-13T00:00:00"/>
    <x v="5"/>
    <x v="2"/>
    <n v="3692"/>
    <n v="651.21"/>
    <n v="524.96"/>
    <n v="126.25"/>
    <n v="1938152.32"/>
    <n v="466115"/>
    <n v="-1472037.32"/>
    <n v="4.1580990099009902"/>
    <n v="-3.1580990099009898"/>
  </r>
  <r>
    <x v="5"/>
    <x v="97"/>
    <x v="11"/>
    <x v="0"/>
    <x v="2"/>
    <x v="866"/>
    <x v="6"/>
    <x v="3"/>
    <n v="471205174"/>
    <d v="2015-01-27T00:00:00"/>
    <x v="3"/>
    <x v="2"/>
    <n v="8937"/>
    <n v="668.27"/>
    <n v="502.54"/>
    <n v="165.73"/>
    <n v="4491199.9800000004"/>
    <n v="1481129.01"/>
    <n v="-3010070.97"/>
    <n v="3.0322814215893299"/>
    <n v="-2.0322814215893299"/>
  </r>
  <r>
    <x v="0"/>
    <x v="134"/>
    <x v="0"/>
    <x v="0"/>
    <x v="2"/>
    <x v="1635"/>
    <x v="3"/>
    <x v="2"/>
    <n v="470690619"/>
    <d v="2011-10-24T00:00:00"/>
    <x v="1"/>
    <x v="43"/>
    <n v="6669"/>
    <n v="255.28"/>
    <n v="159.41999999999999"/>
    <n v="95.86"/>
    <n v="1063171.98"/>
    <n v="639290.34"/>
    <n v="-423881.64"/>
    <n v="1.66305028166076"/>
    <n v="-0.66305028166075497"/>
  </r>
  <r>
    <x v="1"/>
    <x v="22"/>
    <x v="3"/>
    <x v="0"/>
    <x v="0"/>
    <x v="1636"/>
    <x v="2"/>
    <x v="3"/>
    <n v="318523538"/>
    <d v="2015-05-11T00:00:00"/>
    <x v="1"/>
    <x v="2"/>
    <n v="7048"/>
    <n v="205.7"/>
    <n v="117.11"/>
    <n v="88.59"/>
    <n v="825391.28"/>
    <n v="624382.31999999995"/>
    <n v="-201008.96"/>
    <n v="1.3219324980246101"/>
    <n v="-0.32193249802460799"/>
  </r>
  <r>
    <x v="0"/>
    <x v="1"/>
    <x v="11"/>
    <x v="1"/>
    <x v="3"/>
    <x v="1637"/>
    <x v="2"/>
    <x v="4"/>
    <n v="686627757"/>
    <d v="2016-08-18T00:00:00"/>
    <x v="2"/>
    <x v="44"/>
    <n v="7267"/>
    <n v="668.27"/>
    <n v="502.54"/>
    <n v="165.73"/>
    <n v="3651958.18"/>
    <n v="1204359.9099999999"/>
    <n v="-2447598.27"/>
    <n v="3.0322814215893299"/>
    <n v="-2.0322814215893299"/>
  </r>
  <r>
    <x v="5"/>
    <x v="96"/>
    <x v="6"/>
    <x v="0"/>
    <x v="3"/>
    <x v="1529"/>
    <x v="9"/>
    <x v="2"/>
    <n v="967239606"/>
    <d v="2012-09-01T00:00:00"/>
    <x v="0"/>
    <x v="149"/>
    <n v="6548"/>
    <n v="651.21"/>
    <n v="524.96"/>
    <n v="126.25"/>
    <n v="3437438.08"/>
    <n v="826685"/>
    <n v="-2610753.08"/>
    <n v="4.1580990099009902"/>
    <n v="-3.1580990099009898"/>
  </r>
  <r>
    <x v="0"/>
    <x v="146"/>
    <x v="2"/>
    <x v="1"/>
    <x v="3"/>
    <x v="1638"/>
    <x v="4"/>
    <x v="7"/>
    <n v="622907912"/>
    <d v="2012-05-04T00:00:00"/>
    <x v="6"/>
    <x v="124"/>
    <n v="1148"/>
    <n v="47.45"/>
    <n v="31.79"/>
    <n v="15.66"/>
    <n v="36494.92"/>
    <n v="17977.68"/>
    <n v="-18517.240000000002"/>
    <n v="2.0300127713920801"/>
    <n v="-1.0300127713920799"/>
  </r>
  <r>
    <x v="0"/>
    <x v="27"/>
    <x v="11"/>
    <x v="1"/>
    <x v="2"/>
    <x v="1639"/>
    <x v="6"/>
    <x v="0"/>
    <n v="536494004"/>
    <d v="2013-10-29T00:00:00"/>
    <x v="3"/>
    <x v="253"/>
    <n v="9353"/>
    <n v="668.27"/>
    <n v="502.54"/>
    <n v="165.73"/>
    <n v="4700256.62"/>
    <n v="1550072.69"/>
    <n v="-3150183.93"/>
    <n v="3.0322814215893299"/>
    <n v="-2.0322814215893299"/>
  </r>
  <r>
    <x v="5"/>
    <x v="174"/>
    <x v="7"/>
    <x v="0"/>
    <x v="3"/>
    <x v="1640"/>
    <x v="10"/>
    <x v="1"/>
    <n v="761171710"/>
    <d v="2010-03-03T00:00:00"/>
    <x v="4"/>
    <x v="56"/>
    <n v="6479"/>
    <n v="437.2"/>
    <n v="263.33"/>
    <n v="173.87"/>
    <n v="1706115.07"/>
    <n v="1126503.73"/>
    <n v="-579611.34"/>
    <n v="1.51452234428021"/>
    <n v="-0.51452234428020904"/>
  </r>
  <r>
    <x v="1"/>
    <x v="93"/>
    <x v="8"/>
    <x v="1"/>
    <x v="3"/>
    <x v="599"/>
    <x v="5"/>
    <x v="1"/>
    <n v="970427358"/>
    <d v="2010-10-31T00:00:00"/>
    <x v="5"/>
    <x v="82"/>
    <n v="9875"/>
    <n v="421.89"/>
    <n v="364.69"/>
    <n v="57.2"/>
    <n v="3601313.75"/>
    <n v="564850"/>
    <n v="-3036463.75"/>
    <n v="6.3756993006993001"/>
    <n v="-5.3756993006993001"/>
  </r>
  <r>
    <x v="2"/>
    <x v="147"/>
    <x v="9"/>
    <x v="1"/>
    <x v="2"/>
    <x v="1641"/>
    <x v="2"/>
    <x v="3"/>
    <n v="908059775"/>
    <d v="2015-11-08T00:00:00"/>
    <x v="5"/>
    <x v="162"/>
    <n v="3921"/>
    <n v="9.33"/>
    <n v="6.92"/>
    <n v="2.41"/>
    <n v="27133.32"/>
    <n v="9449.61"/>
    <n v="-17683.71"/>
    <n v="2.87136929460581"/>
    <n v="-1.87136929460581"/>
  </r>
  <r>
    <x v="0"/>
    <x v="1"/>
    <x v="10"/>
    <x v="0"/>
    <x v="3"/>
    <x v="18"/>
    <x v="4"/>
    <x v="6"/>
    <n v="838180291"/>
    <d v="2017-02-04T00:00:00"/>
    <x v="0"/>
    <x v="2"/>
    <n v="5029"/>
    <n v="154.06"/>
    <n v="90.93"/>
    <n v="63.13"/>
    <n v="457286.97"/>
    <n v="317480.77"/>
    <n v="-139806.20000000001"/>
    <n v="1.44036115951212"/>
    <n v="-0.44036115951211802"/>
  </r>
  <r>
    <x v="1"/>
    <x v="22"/>
    <x v="3"/>
    <x v="1"/>
    <x v="3"/>
    <x v="1642"/>
    <x v="2"/>
    <x v="0"/>
    <n v="195212733"/>
    <d v="2013-08-14T00:00:00"/>
    <x v="4"/>
    <x v="58"/>
    <n v="6641"/>
    <n v="205.7"/>
    <n v="117.11"/>
    <n v="88.59"/>
    <n v="777727.51"/>
    <n v="588326.18999999994"/>
    <n v="-189401.32"/>
    <n v="1.3219324980246101"/>
    <n v="-0.32193249802460799"/>
  </r>
  <r>
    <x v="5"/>
    <x v="127"/>
    <x v="10"/>
    <x v="0"/>
    <x v="1"/>
    <x v="1643"/>
    <x v="10"/>
    <x v="2"/>
    <n v="733893430"/>
    <d v="2011-03-02T00:00:00"/>
    <x v="4"/>
    <x v="46"/>
    <n v="4229"/>
    <n v="154.06"/>
    <n v="90.93"/>
    <n v="63.13"/>
    <n v="384542.97"/>
    <n v="266976.77"/>
    <n v="-117566.2"/>
    <n v="1.44036115951212"/>
    <n v="-0.44036115951211802"/>
  </r>
  <r>
    <x v="0"/>
    <x v="1"/>
    <x v="7"/>
    <x v="0"/>
    <x v="2"/>
    <x v="1644"/>
    <x v="1"/>
    <x v="0"/>
    <n v="679271209"/>
    <d v="2013-06-14T00:00:00"/>
    <x v="6"/>
    <x v="9"/>
    <n v="300"/>
    <n v="437.2"/>
    <n v="263.33"/>
    <n v="173.87"/>
    <n v="78999"/>
    <n v="52161"/>
    <n v="-26838"/>
    <n v="1.51452234428021"/>
    <n v="-0.51452234428020904"/>
  </r>
  <r>
    <x v="5"/>
    <x v="162"/>
    <x v="9"/>
    <x v="0"/>
    <x v="2"/>
    <x v="500"/>
    <x v="4"/>
    <x v="1"/>
    <n v="576707398"/>
    <d v="2010-04-14T00:00:00"/>
    <x v="4"/>
    <x v="65"/>
    <n v="9390"/>
    <n v="9.33"/>
    <n v="6.92"/>
    <n v="2.41"/>
    <n v="64978.8"/>
    <n v="22629.9"/>
    <n v="-42348.9"/>
    <n v="2.87136929460581"/>
    <n v="-1.87136929460581"/>
  </r>
  <r>
    <x v="1"/>
    <x v="73"/>
    <x v="11"/>
    <x v="0"/>
    <x v="1"/>
    <x v="1447"/>
    <x v="4"/>
    <x v="2"/>
    <n v="141875827"/>
    <d v="2011-04-16T00:00:00"/>
    <x v="0"/>
    <x v="96"/>
    <n v="3065"/>
    <n v="668.27"/>
    <n v="502.54"/>
    <n v="165.73"/>
    <n v="1540285.1"/>
    <n v="507962.45"/>
    <n v="-1032322.65"/>
    <n v="3.0322814215893299"/>
    <n v="-2.0322814215893299"/>
  </r>
  <r>
    <x v="1"/>
    <x v="167"/>
    <x v="2"/>
    <x v="1"/>
    <x v="2"/>
    <x v="1645"/>
    <x v="6"/>
    <x v="2"/>
    <n v="510762822"/>
    <d v="2011-12-22T00:00:00"/>
    <x v="2"/>
    <x v="267"/>
    <n v="4924"/>
    <n v="47.45"/>
    <n v="31.79"/>
    <n v="15.66"/>
    <n v="156533.96"/>
    <n v="77109.84"/>
    <n v="-79424.12"/>
    <n v="2.0300127713920801"/>
    <n v="-1.0300127713920799"/>
  </r>
  <r>
    <x v="1"/>
    <x v="59"/>
    <x v="1"/>
    <x v="1"/>
    <x v="3"/>
    <x v="1646"/>
    <x v="2"/>
    <x v="7"/>
    <n v="189667212"/>
    <d v="2012-03-09T00:00:00"/>
    <x v="6"/>
    <x v="2"/>
    <n v="5598"/>
    <n v="152.58000000000001"/>
    <n v="97.44"/>
    <n v="55.14"/>
    <n v="545469.12"/>
    <n v="308673.71999999997"/>
    <n v="-236795.4"/>
    <n v="1.76713819368879"/>
    <n v="-0.76713819368879199"/>
  </r>
  <r>
    <x v="0"/>
    <x v="69"/>
    <x v="11"/>
    <x v="1"/>
    <x v="2"/>
    <x v="1647"/>
    <x v="2"/>
    <x v="5"/>
    <n v="905200326"/>
    <d v="2014-12-15T00:00:00"/>
    <x v="1"/>
    <x v="226"/>
    <n v="7747"/>
    <n v="668.27"/>
    <n v="502.54"/>
    <n v="165.73"/>
    <n v="3893177.38"/>
    <n v="1283910.31"/>
    <n v="-2609267.0699999998"/>
    <n v="3.0322814215893299"/>
    <n v="-2.0322814215893299"/>
  </r>
  <r>
    <x v="0"/>
    <x v="135"/>
    <x v="9"/>
    <x v="0"/>
    <x v="2"/>
    <x v="1648"/>
    <x v="6"/>
    <x v="6"/>
    <n v="854285991"/>
    <d v="2017-06-30T00:00:00"/>
    <x v="6"/>
    <x v="233"/>
    <n v="1064"/>
    <n v="9.33"/>
    <n v="6.92"/>
    <n v="2.41"/>
    <n v="7362.88"/>
    <n v="2564.2399999999998"/>
    <n v="-4798.6400000000003"/>
    <n v="2.87136929460581"/>
    <n v="-1.87136929460581"/>
  </r>
  <r>
    <x v="2"/>
    <x v="42"/>
    <x v="11"/>
    <x v="1"/>
    <x v="1"/>
    <x v="265"/>
    <x v="2"/>
    <x v="7"/>
    <n v="554160535"/>
    <d v="2012-08-25T00:00:00"/>
    <x v="0"/>
    <x v="64"/>
    <n v="7272"/>
    <n v="668.27"/>
    <n v="502.54"/>
    <n v="165.73"/>
    <n v="3654470.88"/>
    <n v="1205188.56"/>
    <n v="-2449282.3199999998"/>
    <n v="3.0322814215893299"/>
    <n v="-2.0322814215893299"/>
  </r>
  <r>
    <x v="2"/>
    <x v="37"/>
    <x v="8"/>
    <x v="1"/>
    <x v="1"/>
    <x v="1649"/>
    <x v="1"/>
    <x v="7"/>
    <n v="592372786"/>
    <d v="2012-11-06T00:00:00"/>
    <x v="3"/>
    <x v="62"/>
    <n v="5126"/>
    <n v="421.89"/>
    <n v="364.69"/>
    <n v="57.2"/>
    <n v="1869400.94"/>
    <n v="293207.2"/>
    <n v="-1576193.74"/>
    <n v="6.3756993006993001"/>
    <n v="-5.3756993006993001"/>
  </r>
  <r>
    <x v="1"/>
    <x v="148"/>
    <x v="5"/>
    <x v="0"/>
    <x v="1"/>
    <x v="796"/>
    <x v="4"/>
    <x v="3"/>
    <n v="276784074"/>
    <d v="2015-04-15T00:00:00"/>
    <x v="4"/>
    <x v="9"/>
    <n v="5413"/>
    <n v="109.28"/>
    <n v="35.840000000000003"/>
    <n v="73.44"/>
    <n v="194001.92000000001"/>
    <n v="397530.72"/>
    <n v="203528.8"/>
    <n v="0.48801742919390001"/>
    <n v="0.51198257080609999"/>
  </r>
  <r>
    <x v="3"/>
    <x v="184"/>
    <x v="1"/>
    <x v="0"/>
    <x v="3"/>
    <x v="238"/>
    <x v="1"/>
    <x v="4"/>
    <n v="785568225"/>
    <d v="2016-05-30T00:00:00"/>
    <x v="1"/>
    <x v="16"/>
    <n v="5950"/>
    <n v="152.58000000000001"/>
    <n v="97.44"/>
    <n v="55.14"/>
    <n v="579768"/>
    <n v="328083"/>
    <n v="-251685"/>
    <n v="1.76713819368879"/>
    <n v="-0.76713819368879199"/>
  </r>
  <r>
    <x v="5"/>
    <x v="54"/>
    <x v="11"/>
    <x v="1"/>
    <x v="1"/>
    <x v="660"/>
    <x v="1"/>
    <x v="7"/>
    <n v="217211568"/>
    <d v="2012-07-06T00:00:00"/>
    <x v="6"/>
    <x v="124"/>
    <n v="6585"/>
    <n v="668.27"/>
    <n v="502.54"/>
    <n v="165.73"/>
    <n v="3309225.9"/>
    <n v="1091332.05"/>
    <n v="-2217893.85"/>
    <n v="3.0322814215893299"/>
    <n v="-2.0322814215893299"/>
  </r>
  <r>
    <x v="5"/>
    <x v="111"/>
    <x v="6"/>
    <x v="0"/>
    <x v="1"/>
    <x v="1650"/>
    <x v="4"/>
    <x v="7"/>
    <n v="340512931"/>
    <d v="2012-03-21T00:00:00"/>
    <x v="4"/>
    <x v="86"/>
    <n v="4198"/>
    <n v="651.21"/>
    <n v="524.96"/>
    <n v="126.25"/>
    <n v="2203782.08"/>
    <n v="529997.5"/>
    <n v="-1673784.58"/>
    <n v="4.1580990099009902"/>
    <n v="-3.1580990099009898"/>
  </r>
  <r>
    <x v="1"/>
    <x v="132"/>
    <x v="5"/>
    <x v="0"/>
    <x v="3"/>
    <x v="1651"/>
    <x v="3"/>
    <x v="1"/>
    <n v="744583642"/>
    <d v="2010-09-26T00:00:00"/>
    <x v="5"/>
    <x v="179"/>
    <n v="7701"/>
    <n v="109.28"/>
    <n v="35.840000000000003"/>
    <n v="73.44"/>
    <n v="276003.84000000003"/>
    <n v="565561.43999999994"/>
    <n v="289557.59999999998"/>
    <n v="0.48801742919390001"/>
    <n v="0.51198257080609999"/>
  </r>
  <r>
    <x v="5"/>
    <x v="88"/>
    <x v="1"/>
    <x v="1"/>
    <x v="1"/>
    <x v="1652"/>
    <x v="4"/>
    <x v="5"/>
    <n v="188847529"/>
    <d v="2015-01-19T00:00:00"/>
    <x v="1"/>
    <x v="230"/>
    <n v="3035"/>
    <n v="152.58000000000001"/>
    <n v="97.44"/>
    <n v="55.14"/>
    <n v="295730.40000000002"/>
    <n v="167349.9"/>
    <n v="-128380.5"/>
    <n v="1.76713819368879"/>
    <n v="-0.76713819368879099"/>
  </r>
  <r>
    <x v="3"/>
    <x v="184"/>
    <x v="9"/>
    <x v="1"/>
    <x v="2"/>
    <x v="1653"/>
    <x v="7"/>
    <x v="1"/>
    <n v="653040921"/>
    <d v="2010-09-10T00:00:00"/>
    <x v="6"/>
    <x v="2"/>
    <n v="8175"/>
    <n v="9.33"/>
    <n v="6.92"/>
    <n v="2.41"/>
    <n v="56571"/>
    <n v="19701.75"/>
    <n v="-36869.25"/>
    <n v="2.87136929460581"/>
    <n v="-1.87136929460581"/>
  </r>
  <r>
    <x v="2"/>
    <x v="147"/>
    <x v="5"/>
    <x v="1"/>
    <x v="2"/>
    <x v="1654"/>
    <x v="4"/>
    <x v="2"/>
    <n v="587212646"/>
    <d v="2011-04-24T00:00:00"/>
    <x v="5"/>
    <x v="44"/>
    <n v="8126"/>
    <n v="109.28"/>
    <n v="35.840000000000003"/>
    <n v="73.44"/>
    <n v="291235.84000000003"/>
    <n v="596773.43999999994"/>
    <n v="305537.59999999998"/>
    <n v="0.48801742919390001"/>
    <n v="0.51198257080609999"/>
  </r>
  <r>
    <x v="1"/>
    <x v="123"/>
    <x v="2"/>
    <x v="0"/>
    <x v="3"/>
    <x v="30"/>
    <x v="8"/>
    <x v="3"/>
    <n v="761724030"/>
    <d v="2015-08-13T00:00:00"/>
    <x v="2"/>
    <x v="46"/>
    <n v="9923"/>
    <n v="47.45"/>
    <n v="31.79"/>
    <n v="15.66"/>
    <n v="315452.17"/>
    <n v="155394.18"/>
    <n v="-160057.99"/>
    <n v="2.0300127713920801"/>
    <n v="-1.0300127713920799"/>
  </r>
  <r>
    <x v="1"/>
    <x v="159"/>
    <x v="6"/>
    <x v="0"/>
    <x v="1"/>
    <x v="282"/>
    <x v="1"/>
    <x v="7"/>
    <n v="217248904"/>
    <d v="2012-06-15T00:00:00"/>
    <x v="6"/>
    <x v="124"/>
    <n v="7633"/>
    <n v="651.21"/>
    <n v="524.96"/>
    <n v="126.25"/>
    <n v="4007019.68"/>
    <n v="963666.25"/>
    <n v="-3043353.43"/>
    <n v="4.1580990099009902"/>
    <n v="-3.1580990099009898"/>
  </r>
  <r>
    <x v="0"/>
    <x v="69"/>
    <x v="8"/>
    <x v="0"/>
    <x v="0"/>
    <x v="280"/>
    <x v="1"/>
    <x v="5"/>
    <n v="314773595"/>
    <d v="2014-01-06T00:00:00"/>
    <x v="1"/>
    <x v="2"/>
    <n v="7357"/>
    <n v="421.89"/>
    <n v="364.69"/>
    <n v="57.2"/>
    <n v="2683024.33"/>
    <n v="420820.4"/>
    <n v="-2262203.9300000002"/>
    <n v="6.3756993006993001"/>
    <n v="-5.3756993006993001"/>
  </r>
  <r>
    <x v="1"/>
    <x v="26"/>
    <x v="5"/>
    <x v="0"/>
    <x v="2"/>
    <x v="1249"/>
    <x v="6"/>
    <x v="4"/>
    <n v="685596930"/>
    <d v="2016-06-16T00:00:00"/>
    <x v="2"/>
    <x v="46"/>
    <n v="2222"/>
    <n v="109.28"/>
    <n v="35.840000000000003"/>
    <n v="73.44"/>
    <n v="79636.479999999996"/>
    <n v="163183.67999999999"/>
    <n v="83547.199999999997"/>
    <n v="0.48801742919390001"/>
    <n v="0.51198257080609999"/>
  </r>
  <r>
    <x v="0"/>
    <x v="72"/>
    <x v="6"/>
    <x v="0"/>
    <x v="3"/>
    <x v="1655"/>
    <x v="0"/>
    <x v="0"/>
    <n v="581330239"/>
    <d v="2014-05-02T00:00:00"/>
    <x v="6"/>
    <x v="84"/>
    <n v="7391"/>
    <n v="651.21"/>
    <n v="524.96"/>
    <n v="126.25"/>
    <n v="3879979.36"/>
    <n v="933113.75"/>
    <n v="-2946865.61"/>
    <n v="4.1580990099009902"/>
    <n v="-3.1580990099009898"/>
  </r>
  <r>
    <x v="4"/>
    <x v="31"/>
    <x v="11"/>
    <x v="0"/>
    <x v="2"/>
    <x v="1531"/>
    <x v="6"/>
    <x v="3"/>
    <n v="223897349"/>
    <d v="2015-04-07T00:00:00"/>
    <x v="3"/>
    <x v="19"/>
    <n v="5056"/>
    <n v="668.27"/>
    <n v="502.54"/>
    <n v="165.73"/>
    <n v="2540842.2400000002"/>
    <n v="837930.88"/>
    <n v="-1702911.36"/>
    <n v="3.0322814215893299"/>
    <n v="-2.0322814215893299"/>
  </r>
  <r>
    <x v="1"/>
    <x v="140"/>
    <x v="5"/>
    <x v="0"/>
    <x v="3"/>
    <x v="1236"/>
    <x v="10"/>
    <x v="3"/>
    <n v="355534589"/>
    <d v="2015-06-02T00:00:00"/>
    <x v="3"/>
    <x v="59"/>
    <n v="9440"/>
    <n v="109.28"/>
    <n v="35.840000000000003"/>
    <n v="73.44"/>
    <n v="338329.59999999998"/>
    <n v="693273.59999999998"/>
    <n v="354944"/>
    <n v="0.48801742919390001"/>
    <n v="0.51198257080609999"/>
  </r>
  <r>
    <x v="2"/>
    <x v="42"/>
    <x v="11"/>
    <x v="1"/>
    <x v="0"/>
    <x v="630"/>
    <x v="8"/>
    <x v="2"/>
    <n v="888790786"/>
    <d v="2011-12-09T00:00:00"/>
    <x v="6"/>
    <x v="110"/>
    <n v="1799"/>
    <n v="668.27"/>
    <n v="502.54"/>
    <n v="165.73"/>
    <n v="904069.46"/>
    <n v="298148.27"/>
    <n v="-605921.18999999994"/>
    <n v="3.0322814215893299"/>
    <n v="-2.0322814215893299"/>
  </r>
  <r>
    <x v="1"/>
    <x v="43"/>
    <x v="6"/>
    <x v="1"/>
    <x v="2"/>
    <x v="1515"/>
    <x v="10"/>
    <x v="7"/>
    <n v="456527268"/>
    <d v="2012-02-12T00:00:00"/>
    <x v="5"/>
    <x v="69"/>
    <n v="5419"/>
    <n v="651.21"/>
    <n v="524.96"/>
    <n v="126.25"/>
    <n v="2844758.24"/>
    <n v="684148.75"/>
    <n v="-2160609.4900000002"/>
    <n v="4.1580990099009902"/>
    <n v="-3.1580990099009898"/>
  </r>
  <r>
    <x v="1"/>
    <x v="26"/>
    <x v="0"/>
    <x v="1"/>
    <x v="1"/>
    <x v="1656"/>
    <x v="11"/>
    <x v="4"/>
    <n v="461917865"/>
    <d v="2016-03-21T00:00:00"/>
    <x v="1"/>
    <x v="44"/>
    <n v="616"/>
    <n v="255.28"/>
    <n v="159.41999999999999"/>
    <n v="95.86"/>
    <n v="98202.72"/>
    <n v="59049.760000000002"/>
    <n v="-39152.959999999999"/>
    <n v="1.66305028166076"/>
    <n v="-0.66305028166075497"/>
  </r>
  <r>
    <x v="4"/>
    <x v="176"/>
    <x v="7"/>
    <x v="0"/>
    <x v="2"/>
    <x v="1442"/>
    <x v="0"/>
    <x v="7"/>
    <n v="128448903"/>
    <d v="2012-02-21T00:00:00"/>
    <x v="3"/>
    <x v="2"/>
    <n v="9740"/>
    <n v="437.2"/>
    <n v="263.33"/>
    <n v="173.87"/>
    <n v="2564834.2000000002"/>
    <n v="1693493.8"/>
    <n v="-871340.4"/>
    <n v="1.51452234428021"/>
    <n v="-0.51452234428020904"/>
  </r>
  <r>
    <x v="0"/>
    <x v="181"/>
    <x v="5"/>
    <x v="1"/>
    <x v="0"/>
    <x v="1087"/>
    <x v="7"/>
    <x v="2"/>
    <n v="549919211"/>
    <d v="2011-03-10T00:00:00"/>
    <x v="2"/>
    <x v="2"/>
    <n v="2170"/>
    <n v="109.28"/>
    <n v="35.840000000000003"/>
    <n v="73.44"/>
    <n v="77772.800000000003"/>
    <n v="159364.79999999999"/>
    <n v="81592"/>
    <n v="0.48801742919390001"/>
    <n v="0.51198257080609999"/>
  </r>
  <r>
    <x v="2"/>
    <x v="3"/>
    <x v="9"/>
    <x v="0"/>
    <x v="2"/>
    <x v="499"/>
    <x v="3"/>
    <x v="2"/>
    <n v="640440118"/>
    <d v="2011-07-09T00:00:00"/>
    <x v="0"/>
    <x v="2"/>
    <n v="9318"/>
    <n v="9.33"/>
    <n v="6.92"/>
    <n v="2.41"/>
    <n v="64480.56"/>
    <n v="22456.38"/>
    <n v="-42024.18"/>
    <n v="2.87136929460581"/>
    <n v="-1.87136929460581"/>
  </r>
  <r>
    <x v="1"/>
    <x v="26"/>
    <x v="4"/>
    <x v="1"/>
    <x v="1"/>
    <x v="1657"/>
    <x v="8"/>
    <x v="0"/>
    <n v="284435451"/>
    <d v="2013-06-29T00:00:00"/>
    <x v="0"/>
    <x v="19"/>
    <n v="9625"/>
    <n v="81.73"/>
    <n v="56.67"/>
    <n v="25.06"/>
    <n v="545448.75"/>
    <n v="241202.5"/>
    <n v="-304246.25"/>
    <n v="2.2613727055067798"/>
    <n v="-1.26137270550678"/>
  </r>
  <r>
    <x v="5"/>
    <x v="127"/>
    <x v="0"/>
    <x v="0"/>
    <x v="1"/>
    <x v="1658"/>
    <x v="8"/>
    <x v="7"/>
    <n v="786641538"/>
    <d v="2012-01-06T00:00:00"/>
    <x v="6"/>
    <x v="2"/>
    <n v="3567"/>
    <n v="255.28"/>
    <n v="159.41999999999999"/>
    <n v="95.86"/>
    <n v="568651.14"/>
    <n v="341932.62"/>
    <n v="-226718.52"/>
    <n v="1.66305028166075"/>
    <n v="-0.66305028166075497"/>
  </r>
  <r>
    <x v="3"/>
    <x v="110"/>
    <x v="3"/>
    <x v="1"/>
    <x v="3"/>
    <x v="1659"/>
    <x v="7"/>
    <x v="3"/>
    <n v="822107207"/>
    <d v="2015-10-24T00:00:00"/>
    <x v="0"/>
    <x v="187"/>
    <n v="8647"/>
    <n v="205.7"/>
    <n v="117.11"/>
    <n v="88.59"/>
    <n v="1012650.17"/>
    <n v="766037.73"/>
    <n v="-246612.44"/>
    <n v="1.3219324980246101"/>
    <n v="-0.32193249802460799"/>
  </r>
  <r>
    <x v="3"/>
    <x v="11"/>
    <x v="3"/>
    <x v="1"/>
    <x v="3"/>
    <x v="1483"/>
    <x v="0"/>
    <x v="4"/>
    <n v="486193788"/>
    <d v="2016-12-26T00:00:00"/>
    <x v="1"/>
    <x v="19"/>
    <n v="4401"/>
    <n v="205.7"/>
    <n v="117.11"/>
    <n v="88.59"/>
    <n v="515401.11"/>
    <n v="389884.59"/>
    <n v="-125516.52"/>
    <n v="1.3219324980246101"/>
    <n v="-0.32193249802460799"/>
  </r>
  <r>
    <x v="1"/>
    <x v="41"/>
    <x v="8"/>
    <x v="0"/>
    <x v="3"/>
    <x v="385"/>
    <x v="8"/>
    <x v="5"/>
    <n v="844575107"/>
    <d v="2014-06-26T00:00:00"/>
    <x v="2"/>
    <x v="82"/>
    <n v="7397"/>
    <n v="421.89"/>
    <n v="364.69"/>
    <n v="57.2"/>
    <n v="2697611.93"/>
    <n v="423108.4"/>
    <n v="-2274503.5299999998"/>
    <n v="6.3756993006993001"/>
    <n v="-5.3756993006993001"/>
  </r>
  <r>
    <x v="2"/>
    <x v="42"/>
    <x v="6"/>
    <x v="0"/>
    <x v="0"/>
    <x v="1660"/>
    <x v="10"/>
    <x v="3"/>
    <n v="783237493"/>
    <d v="2015-07-02T00:00:00"/>
    <x v="2"/>
    <x v="205"/>
    <n v="6234"/>
    <n v="651.21"/>
    <n v="524.96"/>
    <n v="126.25"/>
    <n v="3272600.64"/>
    <n v="787042.5"/>
    <n v="-2485558.14"/>
    <n v="4.1580990099009902"/>
    <n v="-3.1580990099009898"/>
  </r>
  <r>
    <x v="1"/>
    <x v="59"/>
    <x v="0"/>
    <x v="1"/>
    <x v="2"/>
    <x v="1303"/>
    <x v="1"/>
    <x v="3"/>
    <n v="158479773"/>
    <d v="2015-06-18T00:00:00"/>
    <x v="2"/>
    <x v="37"/>
    <n v="6542"/>
    <n v="255.28"/>
    <n v="159.41999999999999"/>
    <n v="95.86"/>
    <n v="1042925.64"/>
    <n v="627116.12"/>
    <n v="-415809.52"/>
    <n v="1.66305028166076"/>
    <n v="-0.66305028166075497"/>
  </r>
  <r>
    <x v="3"/>
    <x v="5"/>
    <x v="7"/>
    <x v="0"/>
    <x v="3"/>
    <x v="1471"/>
    <x v="3"/>
    <x v="0"/>
    <n v="246913278"/>
    <d v="2013-02-18T00:00:00"/>
    <x v="1"/>
    <x v="2"/>
    <n v="5981"/>
    <n v="437.2"/>
    <n v="263.33"/>
    <n v="173.87"/>
    <n v="1574976.73"/>
    <n v="1039916.47"/>
    <n v="-535060.26"/>
    <n v="1.51452234428021"/>
    <n v="-0.51452234428020904"/>
  </r>
  <r>
    <x v="6"/>
    <x v="18"/>
    <x v="7"/>
    <x v="0"/>
    <x v="3"/>
    <x v="1661"/>
    <x v="5"/>
    <x v="1"/>
    <n v="595461833"/>
    <d v="2010-10-17T00:00:00"/>
    <x v="5"/>
    <x v="4"/>
    <n v="9244"/>
    <n v="437.2"/>
    <n v="263.33"/>
    <n v="173.87"/>
    <n v="2434222.52"/>
    <n v="1607254.28"/>
    <n v="-826968.24"/>
    <n v="1.51452234428021"/>
    <n v="-0.51452234428020904"/>
  </r>
  <r>
    <x v="6"/>
    <x v="103"/>
    <x v="11"/>
    <x v="1"/>
    <x v="1"/>
    <x v="1662"/>
    <x v="0"/>
    <x v="2"/>
    <n v="371361768"/>
    <d v="2012-01-30T00:00:00"/>
    <x v="1"/>
    <x v="75"/>
    <n v="3054"/>
    <n v="668.27"/>
    <n v="502.54"/>
    <n v="165.73"/>
    <n v="1534757.16"/>
    <n v="506139.42"/>
    <n v="-1028617.74"/>
    <n v="3.0322814215893299"/>
    <n v="-2.0322814215893299"/>
  </r>
  <r>
    <x v="5"/>
    <x v="131"/>
    <x v="4"/>
    <x v="1"/>
    <x v="0"/>
    <x v="958"/>
    <x v="9"/>
    <x v="1"/>
    <n v="612161910"/>
    <d v="2010-02-27T00:00:00"/>
    <x v="0"/>
    <x v="2"/>
    <n v="1168"/>
    <n v="81.73"/>
    <n v="56.67"/>
    <n v="25.06"/>
    <n v="66190.559999999998"/>
    <n v="29270.080000000002"/>
    <n v="-36920.480000000003"/>
    <n v="2.2613727055067798"/>
    <n v="-1.26137270550678"/>
  </r>
  <r>
    <x v="1"/>
    <x v="86"/>
    <x v="11"/>
    <x v="0"/>
    <x v="2"/>
    <x v="546"/>
    <x v="7"/>
    <x v="5"/>
    <n v="175723588"/>
    <d v="2014-06-14T00:00:00"/>
    <x v="0"/>
    <x v="2"/>
    <n v="9370"/>
    <n v="668.27"/>
    <n v="502.54"/>
    <n v="165.73"/>
    <n v="4708799.8"/>
    <n v="1552890.1"/>
    <n v="-3155909.7"/>
    <n v="3.0322814215893299"/>
    <n v="-2.0322814215893299"/>
  </r>
  <r>
    <x v="1"/>
    <x v="55"/>
    <x v="11"/>
    <x v="0"/>
    <x v="1"/>
    <x v="1663"/>
    <x v="6"/>
    <x v="4"/>
    <n v="690220630"/>
    <d v="2016-11-19T00:00:00"/>
    <x v="0"/>
    <x v="112"/>
    <n v="477"/>
    <n v="668.27"/>
    <n v="502.54"/>
    <n v="165.73"/>
    <n v="239711.58"/>
    <n v="79053.210000000006"/>
    <n v="-160658.37"/>
    <n v="3.0322814215893299"/>
    <n v="-2.0322814215893299"/>
  </r>
  <r>
    <x v="1"/>
    <x v="139"/>
    <x v="2"/>
    <x v="1"/>
    <x v="0"/>
    <x v="1075"/>
    <x v="2"/>
    <x v="6"/>
    <n v="704139363"/>
    <d v="2017-08-31T00:00:00"/>
    <x v="2"/>
    <x v="11"/>
    <n v="9340"/>
    <n v="47.45"/>
    <n v="31.79"/>
    <n v="15.66"/>
    <n v="296918.59999999998"/>
    <n v="146264.4"/>
    <n v="-150654.20000000001"/>
    <n v="2.0300127713920801"/>
    <n v="-1.0300127713920799"/>
  </r>
  <r>
    <x v="1"/>
    <x v="142"/>
    <x v="9"/>
    <x v="0"/>
    <x v="3"/>
    <x v="40"/>
    <x v="11"/>
    <x v="5"/>
    <n v="636278617"/>
    <d v="2014-03-22T00:00:00"/>
    <x v="0"/>
    <x v="46"/>
    <n v="7837"/>
    <n v="9.33"/>
    <n v="6.92"/>
    <n v="2.41"/>
    <n v="54232.04"/>
    <n v="18887.169999999998"/>
    <n v="-35344.870000000003"/>
    <n v="2.87136929460581"/>
    <n v="-1.87136929460581"/>
  </r>
  <r>
    <x v="1"/>
    <x v="168"/>
    <x v="1"/>
    <x v="0"/>
    <x v="2"/>
    <x v="1230"/>
    <x v="7"/>
    <x v="7"/>
    <n v="525749719"/>
    <d v="2012-10-22T00:00:00"/>
    <x v="1"/>
    <x v="179"/>
    <n v="9880"/>
    <n v="152.58000000000001"/>
    <n v="97.44"/>
    <n v="55.14"/>
    <n v="962707.2"/>
    <n v="544783.19999999995"/>
    <n v="-417924"/>
    <n v="1.76713819368879"/>
    <n v="-0.76713819368879099"/>
  </r>
  <r>
    <x v="1"/>
    <x v="178"/>
    <x v="9"/>
    <x v="0"/>
    <x v="3"/>
    <x v="141"/>
    <x v="5"/>
    <x v="4"/>
    <n v="481976497"/>
    <d v="2016-03-12T00:00:00"/>
    <x v="0"/>
    <x v="2"/>
    <n v="6411"/>
    <n v="9.33"/>
    <n v="6.92"/>
    <n v="2.41"/>
    <n v="44364.12"/>
    <n v="15450.51"/>
    <n v="-28913.61"/>
    <n v="2.87136929460581"/>
    <n v="-1.87136929460581"/>
  </r>
  <r>
    <x v="2"/>
    <x v="144"/>
    <x v="8"/>
    <x v="1"/>
    <x v="1"/>
    <x v="154"/>
    <x v="9"/>
    <x v="3"/>
    <n v="234695279"/>
    <d v="2016-09-01T00:00:00"/>
    <x v="2"/>
    <x v="129"/>
    <n v="403"/>
    <n v="421.89"/>
    <n v="364.69"/>
    <n v="57.2"/>
    <n v="146970.07"/>
    <n v="23051.599999999999"/>
    <n v="-123918.47"/>
    <n v="6.3756993006993001"/>
    <n v="-5.3756993006993001"/>
  </r>
  <r>
    <x v="5"/>
    <x v="174"/>
    <x v="3"/>
    <x v="0"/>
    <x v="0"/>
    <x v="1664"/>
    <x v="7"/>
    <x v="2"/>
    <n v="483954894"/>
    <d v="2011-10-24T00:00:00"/>
    <x v="1"/>
    <x v="187"/>
    <n v="1863"/>
    <n v="205.7"/>
    <n v="117.11"/>
    <n v="88.59"/>
    <n v="218175.93"/>
    <n v="165043.17000000001"/>
    <n v="-53132.76"/>
    <n v="1.3219324980246101"/>
    <n v="-0.32193249802460799"/>
  </r>
  <r>
    <x v="3"/>
    <x v="15"/>
    <x v="2"/>
    <x v="0"/>
    <x v="3"/>
    <x v="1170"/>
    <x v="7"/>
    <x v="5"/>
    <n v="650116670"/>
    <d v="2014-10-25T00:00:00"/>
    <x v="0"/>
    <x v="37"/>
    <n v="2824"/>
    <n v="47.45"/>
    <n v="31.79"/>
    <n v="15.66"/>
    <n v="89774.96"/>
    <n v="44223.839999999997"/>
    <n v="-45551.12"/>
    <n v="2.0300127713920801"/>
    <n v="-1.0300127713920799"/>
  </r>
  <r>
    <x v="2"/>
    <x v="82"/>
    <x v="3"/>
    <x v="1"/>
    <x v="0"/>
    <x v="1665"/>
    <x v="2"/>
    <x v="6"/>
    <n v="223854434"/>
    <d v="2017-08-25T00:00:00"/>
    <x v="6"/>
    <x v="126"/>
    <n v="2356"/>
    <n v="205.7"/>
    <n v="117.11"/>
    <n v="88.59"/>
    <n v="275911.15999999997"/>
    <n v="208718.04"/>
    <n v="-67193.119999999995"/>
    <n v="1.3219324980246101"/>
    <n v="-0.32193249802460799"/>
  </r>
  <r>
    <x v="2"/>
    <x v="165"/>
    <x v="4"/>
    <x v="1"/>
    <x v="0"/>
    <x v="1666"/>
    <x v="9"/>
    <x v="0"/>
    <n v="116154515"/>
    <d v="2013-11-24T00:00:00"/>
    <x v="5"/>
    <x v="86"/>
    <n v="1557"/>
    <n v="81.73"/>
    <n v="56.67"/>
    <n v="25.06"/>
    <n v="88235.19"/>
    <n v="39018.42"/>
    <n v="-49216.77"/>
    <n v="2.2613727055067798"/>
    <n v="-1.26137270550678"/>
  </r>
  <r>
    <x v="0"/>
    <x v="181"/>
    <x v="10"/>
    <x v="0"/>
    <x v="2"/>
    <x v="364"/>
    <x v="6"/>
    <x v="6"/>
    <n v="408315742"/>
    <d v="2017-05-23T00:00:00"/>
    <x v="3"/>
    <x v="22"/>
    <n v="8556"/>
    <n v="154.06"/>
    <n v="90.93"/>
    <n v="63.13"/>
    <n v="777997.08"/>
    <n v="540140.28"/>
    <n v="-237856.8"/>
    <n v="1.44036115951212"/>
    <n v="-0.44036115951211802"/>
  </r>
  <r>
    <x v="0"/>
    <x v="0"/>
    <x v="0"/>
    <x v="0"/>
    <x v="0"/>
    <x v="1514"/>
    <x v="0"/>
    <x v="7"/>
    <n v="801949441"/>
    <d v="2012-07-05T00:00:00"/>
    <x v="2"/>
    <x v="2"/>
    <n v="3516"/>
    <n v="255.28"/>
    <n v="159.41999999999999"/>
    <n v="95.86"/>
    <n v="560520.72"/>
    <n v="337043.76"/>
    <n v="-223476.96"/>
    <n v="1.66305028166076"/>
    <n v="-0.66305028166075497"/>
  </r>
  <r>
    <x v="1"/>
    <x v="44"/>
    <x v="8"/>
    <x v="0"/>
    <x v="3"/>
    <x v="53"/>
    <x v="5"/>
    <x v="1"/>
    <n v="168979442"/>
    <d v="2010-10-12T00:00:00"/>
    <x v="3"/>
    <x v="2"/>
    <n v="3627"/>
    <n v="421.89"/>
    <n v="364.69"/>
    <n v="57.2"/>
    <n v="1322730.6299999999"/>
    <n v="207464.4"/>
    <n v="-1115266.23"/>
    <n v="6.3756993006993001"/>
    <n v="-5.3756993006993001"/>
  </r>
  <r>
    <x v="5"/>
    <x v="75"/>
    <x v="10"/>
    <x v="1"/>
    <x v="3"/>
    <x v="1667"/>
    <x v="5"/>
    <x v="1"/>
    <n v="601642072"/>
    <d v="2010-11-19T00:00:00"/>
    <x v="6"/>
    <x v="12"/>
    <n v="8114"/>
    <n v="154.06"/>
    <n v="90.93"/>
    <n v="63.13"/>
    <n v="737806.02"/>
    <n v="512236.82"/>
    <n v="-225569.2"/>
    <n v="1.44036115951212"/>
    <n v="-0.44036115951211802"/>
  </r>
  <r>
    <x v="5"/>
    <x v="149"/>
    <x v="9"/>
    <x v="1"/>
    <x v="0"/>
    <x v="1454"/>
    <x v="10"/>
    <x v="3"/>
    <n v="662486159"/>
    <d v="2015-02-15T00:00:00"/>
    <x v="5"/>
    <x v="22"/>
    <n v="3231"/>
    <n v="9.33"/>
    <n v="6.92"/>
    <n v="2.41"/>
    <n v="22358.52"/>
    <n v="7786.71"/>
    <n v="-14571.81"/>
    <n v="2.87136929460581"/>
    <n v="-1.87136929460581"/>
  </r>
  <r>
    <x v="5"/>
    <x v="161"/>
    <x v="8"/>
    <x v="0"/>
    <x v="3"/>
    <x v="1650"/>
    <x v="4"/>
    <x v="7"/>
    <n v="334373033"/>
    <d v="2012-04-18T00:00:00"/>
    <x v="4"/>
    <x v="75"/>
    <n v="7266"/>
    <n v="421.89"/>
    <n v="364.69"/>
    <n v="57.2"/>
    <n v="2649837.54"/>
    <n v="415615.2"/>
    <n v="-2234222.34"/>
    <n v="6.3756993006993001"/>
    <n v="-5.3756993006993001"/>
  </r>
  <r>
    <x v="1"/>
    <x v="120"/>
    <x v="11"/>
    <x v="0"/>
    <x v="2"/>
    <x v="196"/>
    <x v="0"/>
    <x v="1"/>
    <n v="570476520"/>
    <d v="2010-12-24T00:00:00"/>
    <x v="6"/>
    <x v="71"/>
    <n v="5534"/>
    <n v="668.27"/>
    <n v="502.54"/>
    <n v="165.73"/>
    <n v="2781056.36"/>
    <n v="917149.82"/>
    <n v="-1863906.54"/>
    <n v="3.0322814215893299"/>
    <n v="-2.0322814215893299"/>
  </r>
  <r>
    <x v="1"/>
    <x v="41"/>
    <x v="3"/>
    <x v="0"/>
    <x v="3"/>
    <x v="618"/>
    <x v="2"/>
    <x v="0"/>
    <n v="144282948"/>
    <d v="2013-01-08T00:00:00"/>
    <x v="3"/>
    <x v="2"/>
    <n v="5386"/>
    <n v="205.7"/>
    <n v="117.11"/>
    <n v="88.59"/>
    <n v="630754.46"/>
    <n v="477145.74"/>
    <n v="-153608.72"/>
    <n v="1.3219324980246101"/>
    <n v="-0.32193249802460799"/>
  </r>
  <r>
    <x v="3"/>
    <x v="138"/>
    <x v="0"/>
    <x v="1"/>
    <x v="1"/>
    <x v="1668"/>
    <x v="3"/>
    <x v="2"/>
    <n v="599591147"/>
    <d v="2011-11-25T00:00:00"/>
    <x v="6"/>
    <x v="206"/>
    <n v="1200"/>
    <n v="255.28"/>
    <n v="159.41999999999999"/>
    <n v="95.86"/>
    <n v="191304"/>
    <n v="115032"/>
    <n v="-76272"/>
    <n v="1.66305028166076"/>
    <n v="-0.66305028166075497"/>
  </r>
  <r>
    <x v="3"/>
    <x v="24"/>
    <x v="8"/>
    <x v="1"/>
    <x v="2"/>
    <x v="629"/>
    <x v="7"/>
    <x v="0"/>
    <n v="400512444"/>
    <d v="2013-10-29T00:00:00"/>
    <x v="3"/>
    <x v="148"/>
    <n v="9387"/>
    <n v="421.89"/>
    <n v="364.69"/>
    <n v="57.2"/>
    <n v="3423345.03"/>
    <n v="536936.4"/>
    <n v="-2886408.63"/>
    <n v="6.3756993006993001"/>
    <n v="-5.3756993006993001"/>
  </r>
  <r>
    <x v="5"/>
    <x v="40"/>
    <x v="1"/>
    <x v="0"/>
    <x v="3"/>
    <x v="1621"/>
    <x v="1"/>
    <x v="6"/>
    <n v="781470668"/>
    <d v="2017-10-05T00:00:00"/>
    <x v="2"/>
    <x v="73"/>
    <n v="3391"/>
    <n v="152.58000000000001"/>
    <n v="97.44"/>
    <n v="55.14"/>
    <n v="330419.03999999998"/>
    <n v="186979.74"/>
    <n v="-143439.29999999999"/>
    <n v="1.76713819368879"/>
    <n v="-0.76713819368879199"/>
  </r>
  <r>
    <x v="1"/>
    <x v="59"/>
    <x v="2"/>
    <x v="0"/>
    <x v="0"/>
    <x v="1008"/>
    <x v="5"/>
    <x v="0"/>
    <n v="797202146"/>
    <d v="2013-11-17T00:00:00"/>
    <x v="5"/>
    <x v="32"/>
    <n v="8685"/>
    <n v="47.45"/>
    <n v="31.79"/>
    <n v="15.66"/>
    <n v="276096.15000000002"/>
    <n v="136007.1"/>
    <n v="-140089.04999999999"/>
    <n v="2.0300127713920801"/>
    <n v="-1.0300127713920799"/>
  </r>
  <r>
    <x v="2"/>
    <x v="165"/>
    <x v="1"/>
    <x v="0"/>
    <x v="0"/>
    <x v="758"/>
    <x v="5"/>
    <x v="5"/>
    <n v="472755706"/>
    <d v="2014-06-15T00:00:00"/>
    <x v="5"/>
    <x v="2"/>
    <n v="7774"/>
    <n v="152.58000000000001"/>
    <n v="97.44"/>
    <n v="55.14"/>
    <n v="757498.56"/>
    <n v="428658.36"/>
    <n v="-328840.2"/>
    <n v="1.76713819368879"/>
    <n v="-0.76713819368879199"/>
  </r>
  <r>
    <x v="1"/>
    <x v="109"/>
    <x v="9"/>
    <x v="1"/>
    <x v="1"/>
    <x v="1669"/>
    <x v="6"/>
    <x v="4"/>
    <n v="353492677"/>
    <d v="2016-05-23T00:00:00"/>
    <x v="1"/>
    <x v="75"/>
    <n v="5193"/>
    <n v="9.33"/>
    <n v="6.92"/>
    <n v="2.41"/>
    <n v="35935.56"/>
    <n v="12515.13"/>
    <n v="-23420.43"/>
    <n v="2.87136929460581"/>
    <n v="-1.87136929460581"/>
  </r>
  <r>
    <x v="1"/>
    <x v="80"/>
    <x v="7"/>
    <x v="1"/>
    <x v="0"/>
    <x v="1670"/>
    <x v="10"/>
    <x v="5"/>
    <n v="155086886"/>
    <d v="2014-05-02T00:00:00"/>
    <x v="6"/>
    <x v="225"/>
    <n v="2511"/>
    <n v="437.2"/>
    <n v="263.33"/>
    <n v="173.87"/>
    <n v="661221.63"/>
    <n v="436587.57"/>
    <n v="-224634.06"/>
    <n v="1.51452234428021"/>
    <n v="-0.51452234428020904"/>
  </r>
  <r>
    <x v="1"/>
    <x v="59"/>
    <x v="7"/>
    <x v="0"/>
    <x v="2"/>
    <x v="1671"/>
    <x v="5"/>
    <x v="1"/>
    <n v="113524663"/>
    <d v="2010-09-12T00:00:00"/>
    <x v="5"/>
    <x v="2"/>
    <n v="3325"/>
    <n v="437.2"/>
    <n v="263.33"/>
    <n v="173.87"/>
    <n v="875572.25"/>
    <n v="578117.75"/>
    <n v="-297454.5"/>
    <n v="1.51452234428021"/>
    <n v="-0.51452234428020904"/>
  </r>
  <r>
    <x v="5"/>
    <x v="58"/>
    <x v="2"/>
    <x v="0"/>
    <x v="1"/>
    <x v="1672"/>
    <x v="5"/>
    <x v="5"/>
    <n v="535104835"/>
    <d v="2014-07-15T00:00:00"/>
    <x v="3"/>
    <x v="2"/>
    <n v="8267"/>
    <n v="47.45"/>
    <n v="31.79"/>
    <n v="15.66"/>
    <n v="262807.93"/>
    <n v="129461.22"/>
    <n v="-133346.71"/>
    <n v="2.0300127713920801"/>
    <n v="-1.0300127713920799"/>
  </r>
  <r>
    <x v="0"/>
    <x v="49"/>
    <x v="0"/>
    <x v="0"/>
    <x v="1"/>
    <x v="1673"/>
    <x v="8"/>
    <x v="2"/>
    <n v="446438729"/>
    <d v="2011-06-08T00:00:00"/>
    <x v="4"/>
    <x v="2"/>
    <n v="9996"/>
    <n v="255.28"/>
    <n v="159.41999999999999"/>
    <n v="95.86"/>
    <n v="1593562.32"/>
    <n v="958216.56"/>
    <n v="-635345.76"/>
    <n v="1.66305028166076"/>
    <n v="-0.66305028166075497"/>
  </r>
  <r>
    <x v="5"/>
    <x v="131"/>
    <x v="2"/>
    <x v="0"/>
    <x v="2"/>
    <x v="1674"/>
    <x v="7"/>
    <x v="3"/>
    <n v="744450175"/>
    <d v="2015-08-30T00:00:00"/>
    <x v="5"/>
    <x v="2"/>
    <n v="8205"/>
    <n v="47.45"/>
    <n v="31.79"/>
    <n v="15.66"/>
    <n v="260836.95"/>
    <n v="128490.3"/>
    <n v="-132346.65"/>
    <n v="2.0300127713920801"/>
    <n v="-1.0300127713920799"/>
  </r>
  <r>
    <x v="5"/>
    <x v="87"/>
    <x v="2"/>
    <x v="1"/>
    <x v="3"/>
    <x v="1506"/>
    <x v="2"/>
    <x v="2"/>
    <n v="146375501"/>
    <d v="2011-08-26T00:00:00"/>
    <x v="6"/>
    <x v="80"/>
    <n v="4618"/>
    <n v="47.45"/>
    <n v="31.79"/>
    <n v="15.66"/>
    <n v="146806.22"/>
    <n v="72317.88"/>
    <n v="-74488.34"/>
    <n v="2.0300127713920801"/>
    <n v="-1.0300127713920799"/>
  </r>
  <r>
    <x v="0"/>
    <x v="13"/>
    <x v="4"/>
    <x v="1"/>
    <x v="1"/>
    <x v="1675"/>
    <x v="2"/>
    <x v="2"/>
    <n v="139763534"/>
    <d v="2011-03-08T00:00:00"/>
    <x v="3"/>
    <x v="2"/>
    <n v="7990"/>
    <n v="81.73"/>
    <n v="56.67"/>
    <n v="25.06"/>
    <n v="452793.3"/>
    <n v="200229.4"/>
    <n v="-252563.9"/>
    <n v="2.2613727055067798"/>
    <n v="-1.26137270550678"/>
  </r>
  <r>
    <x v="1"/>
    <x v="152"/>
    <x v="2"/>
    <x v="1"/>
    <x v="2"/>
    <x v="629"/>
    <x v="7"/>
    <x v="0"/>
    <n v="932475602"/>
    <d v="2013-11-21T00:00:00"/>
    <x v="2"/>
    <x v="40"/>
    <n v="9107"/>
    <n v="47.45"/>
    <n v="31.79"/>
    <n v="15.66"/>
    <n v="289511.53000000003"/>
    <n v="142615.62"/>
    <n v="-146895.91"/>
    <n v="2.0300127713920801"/>
    <n v="-1.0300127713920799"/>
  </r>
  <r>
    <x v="5"/>
    <x v="177"/>
    <x v="9"/>
    <x v="0"/>
    <x v="2"/>
    <x v="1676"/>
    <x v="3"/>
    <x v="0"/>
    <n v="102685534"/>
    <d v="2013-08-23T00:00:00"/>
    <x v="6"/>
    <x v="30"/>
    <n v="5786"/>
    <n v="9.33"/>
    <n v="6.92"/>
    <n v="2.41"/>
    <n v="40039.120000000003"/>
    <n v="13944.26"/>
    <n v="-26094.86"/>
    <n v="2.87136929460581"/>
    <n v="-1.87136929460581"/>
  </r>
  <r>
    <x v="5"/>
    <x v="127"/>
    <x v="8"/>
    <x v="1"/>
    <x v="3"/>
    <x v="438"/>
    <x v="4"/>
    <x v="3"/>
    <n v="248879659"/>
    <d v="2015-04-28T00:00:00"/>
    <x v="3"/>
    <x v="96"/>
    <n v="7877"/>
    <n v="421.89"/>
    <n v="364.69"/>
    <n v="57.2"/>
    <n v="2872663.13"/>
    <n v="450564.4"/>
    <n v="-2422098.73"/>
    <n v="6.3756993006993001"/>
    <n v="-5.3756993006993001"/>
  </r>
  <r>
    <x v="3"/>
    <x v="11"/>
    <x v="2"/>
    <x v="1"/>
    <x v="3"/>
    <x v="597"/>
    <x v="6"/>
    <x v="7"/>
    <n v="439856803"/>
    <d v="2012-12-05T00:00:00"/>
    <x v="4"/>
    <x v="180"/>
    <n v="2257"/>
    <n v="47.45"/>
    <n v="31.79"/>
    <n v="15.66"/>
    <n v="71750.03"/>
    <n v="35344.620000000003"/>
    <n v="-36405.410000000003"/>
    <n v="2.0300127713920801"/>
    <n v="-1.0300127713920799"/>
  </r>
  <r>
    <x v="5"/>
    <x v="100"/>
    <x v="9"/>
    <x v="0"/>
    <x v="3"/>
    <x v="158"/>
    <x v="9"/>
    <x v="5"/>
    <n v="264728295"/>
    <d v="2015-07-01T00:00:00"/>
    <x v="4"/>
    <x v="180"/>
    <n v="7840"/>
    <n v="9.33"/>
    <n v="6.92"/>
    <n v="2.41"/>
    <n v="54252.800000000003"/>
    <n v="18894.400000000001"/>
    <n v="-35358.400000000001"/>
    <n v="2.87136929460581"/>
    <n v="-1.87136929460581"/>
  </r>
  <r>
    <x v="1"/>
    <x v="59"/>
    <x v="6"/>
    <x v="1"/>
    <x v="2"/>
    <x v="569"/>
    <x v="10"/>
    <x v="3"/>
    <n v="282917964"/>
    <d v="2015-01-27T00:00:00"/>
    <x v="3"/>
    <x v="4"/>
    <n v="567"/>
    <n v="651.21"/>
    <n v="524.96"/>
    <n v="126.25"/>
    <n v="297652.32"/>
    <n v="71583.75"/>
    <n v="-226068.57"/>
    <n v="4.1580990099009902"/>
    <n v="-3.1580990099009898"/>
  </r>
  <r>
    <x v="5"/>
    <x v="161"/>
    <x v="7"/>
    <x v="1"/>
    <x v="0"/>
    <x v="1677"/>
    <x v="4"/>
    <x v="0"/>
    <n v="674162137"/>
    <d v="2013-12-09T00:00:00"/>
    <x v="1"/>
    <x v="234"/>
    <n v="8413"/>
    <n v="437.2"/>
    <n v="263.33"/>
    <n v="173.87"/>
    <n v="2215395.29"/>
    <n v="1462768.31"/>
    <n v="-752626.98"/>
    <n v="1.51452234428021"/>
    <n v="-0.51452234428020904"/>
  </r>
  <r>
    <x v="5"/>
    <x v="74"/>
    <x v="9"/>
    <x v="0"/>
    <x v="3"/>
    <x v="512"/>
    <x v="6"/>
    <x v="4"/>
    <n v="788509643"/>
    <d v="2016-03-03T00:00:00"/>
    <x v="2"/>
    <x v="2"/>
    <n v="6381"/>
    <n v="9.33"/>
    <n v="6.92"/>
    <n v="2.41"/>
    <n v="44156.52"/>
    <n v="15378.21"/>
    <n v="-28778.31"/>
    <n v="2.87136929460581"/>
    <n v="-1.87136929460581"/>
  </r>
  <r>
    <x v="5"/>
    <x v="58"/>
    <x v="7"/>
    <x v="0"/>
    <x v="2"/>
    <x v="1678"/>
    <x v="1"/>
    <x v="5"/>
    <n v="496321809"/>
    <d v="2014-02-23T00:00:00"/>
    <x v="5"/>
    <x v="2"/>
    <n v="1507"/>
    <n v="437.2"/>
    <n v="263.33"/>
    <n v="173.87"/>
    <n v="396838.31"/>
    <n v="262022.09"/>
    <n v="-134816.22"/>
    <n v="1.51452234428021"/>
    <n v="-0.51452234428020904"/>
  </r>
  <r>
    <x v="5"/>
    <x v="101"/>
    <x v="11"/>
    <x v="0"/>
    <x v="0"/>
    <x v="1679"/>
    <x v="2"/>
    <x v="2"/>
    <n v="638272464"/>
    <d v="2011-09-09T00:00:00"/>
    <x v="6"/>
    <x v="46"/>
    <n v="7861"/>
    <n v="668.27"/>
    <n v="502.54"/>
    <n v="165.73"/>
    <n v="3950466.94"/>
    <n v="1302803.53"/>
    <n v="-2647663.41"/>
    <n v="3.0322814215893299"/>
    <n v="-2.0322814215893299"/>
  </r>
  <r>
    <x v="1"/>
    <x v="157"/>
    <x v="0"/>
    <x v="1"/>
    <x v="1"/>
    <x v="1680"/>
    <x v="8"/>
    <x v="0"/>
    <n v="775347936"/>
    <d v="2013-08-07T00:00:00"/>
    <x v="4"/>
    <x v="124"/>
    <n v="1539"/>
    <n v="255.28"/>
    <n v="159.41999999999999"/>
    <n v="95.86"/>
    <n v="245347.38"/>
    <n v="147528.54"/>
    <n v="-97818.84"/>
    <n v="1.66305028166076"/>
    <n v="-0.66305028166075497"/>
  </r>
  <r>
    <x v="4"/>
    <x v="173"/>
    <x v="11"/>
    <x v="1"/>
    <x v="3"/>
    <x v="1681"/>
    <x v="9"/>
    <x v="5"/>
    <n v="538847053"/>
    <d v="2014-09-29T00:00:00"/>
    <x v="1"/>
    <x v="2"/>
    <n v="5672"/>
    <n v="668.27"/>
    <n v="502.54"/>
    <n v="165.73"/>
    <n v="2850406.88"/>
    <n v="940020.56"/>
    <n v="-1910386.32"/>
    <n v="3.0322814215893299"/>
    <n v="-2.0322814215893299"/>
  </r>
  <r>
    <x v="1"/>
    <x v="17"/>
    <x v="0"/>
    <x v="1"/>
    <x v="1"/>
    <x v="1682"/>
    <x v="7"/>
    <x v="1"/>
    <n v="980381143"/>
    <d v="2010-09-26T00:00:00"/>
    <x v="5"/>
    <x v="86"/>
    <n v="5421"/>
    <n v="255.28"/>
    <n v="159.41999999999999"/>
    <n v="95.86"/>
    <n v="864215.82"/>
    <n v="519657.06"/>
    <n v="-344558.76"/>
    <n v="1.66305028166076"/>
    <n v="-0.66305028166075497"/>
  </r>
  <r>
    <x v="1"/>
    <x v="168"/>
    <x v="7"/>
    <x v="1"/>
    <x v="0"/>
    <x v="1683"/>
    <x v="8"/>
    <x v="1"/>
    <n v="521874034"/>
    <d v="2010-03-02T00:00:00"/>
    <x v="3"/>
    <x v="2"/>
    <n v="2979"/>
    <n v="437.2"/>
    <n v="263.33"/>
    <n v="173.87"/>
    <n v="784460.07"/>
    <n v="517958.73"/>
    <n v="-266501.34000000003"/>
    <n v="1.51452234428021"/>
    <n v="-0.51452234428020904"/>
  </r>
  <r>
    <x v="5"/>
    <x v="161"/>
    <x v="10"/>
    <x v="1"/>
    <x v="1"/>
    <x v="1064"/>
    <x v="4"/>
    <x v="5"/>
    <n v="805562055"/>
    <d v="2014-03-28T00:00:00"/>
    <x v="6"/>
    <x v="86"/>
    <n v="2568"/>
    <n v="154.06"/>
    <n v="90.93"/>
    <n v="63.13"/>
    <n v="233508.24"/>
    <n v="162117.84"/>
    <n v="-71390.399999999994"/>
    <n v="1.44036115951212"/>
    <n v="-0.44036115951211802"/>
  </r>
  <r>
    <x v="4"/>
    <x v="156"/>
    <x v="4"/>
    <x v="0"/>
    <x v="0"/>
    <x v="892"/>
    <x v="7"/>
    <x v="5"/>
    <n v="843994033"/>
    <d v="2014-02-11T00:00:00"/>
    <x v="3"/>
    <x v="2"/>
    <n v="5445"/>
    <n v="81.73"/>
    <n v="56.67"/>
    <n v="25.06"/>
    <n v="308568.15000000002"/>
    <n v="136451.70000000001"/>
    <n v="-172116.45"/>
    <n v="2.2613727055067798"/>
    <n v="-1.26137270550678"/>
  </r>
  <r>
    <x v="4"/>
    <x v="95"/>
    <x v="1"/>
    <x v="0"/>
    <x v="1"/>
    <x v="716"/>
    <x v="1"/>
    <x v="2"/>
    <n v="170031297"/>
    <d v="2011-08-31T00:00:00"/>
    <x v="4"/>
    <x v="268"/>
    <n v="4894"/>
    <n v="152.58000000000001"/>
    <n v="97.44"/>
    <n v="55.14"/>
    <n v="476871.36"/>
    <n v="269855.15999999997"/>
    <n v="-207016.2"/>
    <n v="1.76713819368879"/>
    <n v="-0.76713819368879199"/>
  </r>
  <r>
    <x v="1"/>
    <x v="153"/>
    <x v="7"/>
    <x v="0"/>
    <x v="0"/>
    <x v="586"/>
    <x v="6"/>
    <x v="6"/>
    <n v="186847674"/>
    <d v="2017-04-23T00:00:00"/>
    <x v="5"/>
    <x v="4"/>
    <n v="1234"/>
    <n v="437.2"/>
    <n v="263.33"/>
    <n v="173.87"/>
    <n v="324949.21999999997"/>
    <n v="214555.58"/>
    <n v="-110393.64"/>
    <n v="1.51452234428021"/>
    <n v="-0.51452234428020904"/>
  </r>
  <r>
    <x v="1"/>
    <x v="167"/>
    <x v="9"/>
    <x v="1"/>
    <x v="3"/>
    <x v="554"/>
    <x v="10"/>
    <x v="3"/>
    <n v="117929494"/>
    <d v="2015-02-03T00:00:00"/>
    <x v="3"/>
    <x v="54"/>
    <n v="6813"/>
    <n v="9.33"/>
    <n v="6.92"/>
    <n v="2.41"/>
    <n v="47145.96"/>
    <n v="16419.330000000002"/>
    <n v="-30726.63"/>
    <n v="2.87136929460581"/>
    <n v="-1.87136929460581"/>
  </r>
  <r>
    <x v="3"/>
    <x v="50"/>
    <x v="0"/>
    <x v="1"/>
    <x v="0"/>
    <x v="1684"/>
    <x v="7"/>
    <x v="3"/>
    <n v="157075583"/>
    <d v="2015-03-10T00:00:00"/>
    <x v="3"/>
    <x v="2"/>
    <n v="1011"/>
    <n v="255.28"/>
    <n v="159.41999999999999"/>
    <n v="95.86"/>
    <n v="161173.62"/>
    <n v="96914.46"/>
    <n v="-64259.16"/>
    <n v="1.66305028166076"/>
    <n v="-0.66305028166075497"/>
  </r>
  <r>
    <x v="3"/>
    <x v="61"/>
    <x v="0"/>
    <x v="0"/>
    <x v="1"/>
    <x v="311"/>
    <x v="7"/>
    <x v="4"/>
    <n v="118397271"/>
    <d v="2016-08-02T00:00:00"/>
    <x v="3"/>
    <x v="2"/>
    <n v="5238"/>
    <n v="255.28"/>
    <n v="159.41999999999999"/>
    <n v="95.86"/>
    <n v="835041.96"/>
    <n v="502114.68"/>
    <n v="-332927.28000000003"/>
    <n v="1.66305028166076"/>
    <n v="-0.66305028166075497"/>
  </r>
  <r>
    <x v="1"/>
    <x v="55"/>
    <x v="2"/>
    <x v="1"/>
    <x v="0"/>
    <x v="1685"/>
    <x v="9"/>
    <x v="6"/>
    <n v="786318385"/>
    <d v="2017-08-23T00:00:00"/>
    <x v="4"/>
    <x v="2"/>
    <n v="7939"/>
    <n v="47.45"/>
    <n v="31.79"/>
    <n v="15.66"/>
    <n v="252380.81"/>
    <n v="124324.74"/>
    <n v="-128056.07"/>
    <n v="2.0300127713920801"/>
    <n v="-1.0300127713920799"/>
  </r>
  <r>
    <x v="2"/>
    <x v="170"/>
    <x v="7"/>
    <x v="1"/>
    <x v="1"/>
    <x v="1686"/>
    <x v="6"/>
    <x v="3"/>
    <n v="765575253"/>
    <d v="2015-04-05T00:00:00"/>
    <x v="5"/>
    <x v="2"/>
    <n v="9585"/>
    <n v="437.2"/>
    <n v="263.33"/>
    <n v="173.87"/>
    <n v="2524018.0499999998"/>
    <n v="1666543.95"/>
    <n v="-857474.1"/>
    <n v="1.51452234428021"/>
    <n v="-0.51452234428020904"/>
  </r>
  <r>
    <x v="3"/>
    <x v="106"/>
    <x v="10"/>
    <x v="1"/>
    <x v="2"/>
    <x v="1349"/>
    <x v="9"/>
    <x v="4"/>
    <n v="531216704"/>
    <d v="2016-12-13T00:00:00"/>
    <x v="3"/>
    <x v="131"/>
    <n v="7682"/>
    <n v="154.06"/>
    <n v="90.93"/>
    <n v="63.13"/>
    <n v="698524.26"/>
    <n v="484964.66"/>
    <n v="-213559.6"/>
    <n v="1.44036115951212"/>
    <n v="-0.44036115951211802"/>
  </r>
  <r>
    <x v="1"/>
    <x v="16"/>
    <x v="11"/>
    <x v="0"/>
    <x v="1"/>
    <x v="1180"/>
    <x v="7"/>
    <x v="3"/>
    <n v="178604066"/>
    <d v="2015-10-18T00:00:00"/>
    <x v="5"/>
    <x v="126"/>
    <n v="1767"/>
    <n v="668.27"/>
    <n v="502.54"/>
    <n v="165.73"/>
    <n v="887988.18"/>
    <n v="292844.90999999997"/>
    <n v="-595143.27"/>
    <n v="3.0322814215893299"/>
    <n v="-2.0322814215893299"/>
  </r>
  <r>
    <x v="5"/>
    <x v="78"/>
    <x v="4"/>
    <x v="1"/>
    <x v="0"/>
    <x v="1683"/>
    <x v="8"/>
    <x v="1"/>
    <n v="773411166"/>
    <d v="2010-02-19T00:00:00"/>
    <x v="6"/>
    <x v="2"/>
    <n v="8406"/>
    <n v="81.73"/>
    <n v="56.67"/>
    <n v="25.06"/>
    <n v="476368.02"/>
    <n v="210654.36"/>
    <n v="-265713.65999999997"/>
    <n v="2.2613727055067798"/>
    <n v="-1.26137270550678"/>
  </r>
  <r>
    <x v="0"/>
    <x v="172"/>
    <x v="7"/>
    <x v="0"/>
    <x v="3"/>
    <x v="51"/>
    <x v="6"/>
    <x v="5"/>
    <n v="301624333"/>
    <d v="2014-05-05T00:00:00"/>
    <x v="1"/>
    <x v="65"/>
    <n v="6198"/>
    <n v="437.2"/>
    <n v="263.33"/>
    <n v="173.87"/>
    <n v="1632119.34"/>
    <n v="1077646.26"/>
    <n v="-554473.07999999996"/>
    <n v="1.51452234428021"/>
    <n v="-0.51452234428020904"/>
  </r>
  <r>
    <x v="3"/>
    <x v="30"/>
    <x v="11"/>
    <x v="0"/>
    <x v="1"/>
    <x v="1195"/>
    <x v="2"/>
    <x v="6"/>
    <n v="419542396"/>
    <d v="2017-08-08T00:00:00"/>
    <x v="3"/>
    <x v="159"/>
    <n v="773"/>
    <n v="668.27"/>
    <n v="502.54"/>
    <n v="165.73"/>
    <n v="388463.42"/>
    <n v="128109.29"/>
    <n v="-260354.13"/>
    <n v="3.0322814215893299"/>
    <n v="-2.0322814215893299"/>
  </r>
  <r>
    <x v="5"/>
    <x v="131"/>
    <x v="3"/>
    <x v="1"/>
    <x v="1"/>
    <x v="215"/>
    <x v="2"/>
    <x v="6"/>
    <n v="603776681"/>
    <d v="2017-08-17T00:00:00"/>
    <x v="2"/>
    <x v="126"/>
    <n v="9792"/>
    <n v="205.7"/>
    <n v="117.11"/>
    <n v="88.59"/>
    <n v="1146741.1200000001"/>
    <n v="867473.28"/>
    <n v="-279267.84000000003"/>
    <n v="1.3219324980246101"/>
    <n v="-0.32193249802460799"/>
  </r>
  <r>
    <x v="3"/>
    <x v="61"/>
    <x v="6"/>
    <x v="0"/>
    <x v="2"/>
    <x v="1687"/>
    <x v="1"/>
    <x v="4"/>
    <n v="401251018"/>
    <d v="2016-10-22T00:00:00"/>
    <x v="0"/>
    <x v="130"/>
    <n v="7948"/>
    <n v="651.21"/>
    <n v="524.96"/>
    <n v="126.25"/>
    <n v="4172382.08"/>
    <n v="1003435"/>
    <n v="-3168947.08"/>
    <n v="4.1580990099009902"/>
    <n v="-3.1580990099009898"/>
  </r>
  <r>
    <x v="5"/>
    <x v="126"/>
    <x v="8"/>
    <x v="0"/>
    <x v="1"/>
    <x v="1395"/>
    <x v="4"/>
    <x v="2"/>
    <n v="779201734"/>
    <d v="2011-10-05T00:00:00"/>
    <x v="4"/>
    <x v="98"/>
    <n v="1963"/>
    <n v="421.89"/>
    <n v="364.69"/>
    <n v="57.2"/>
    <n v="715886.47"/>
    <n v="112283.6"/>
    <n v="-603602.87"/>
    <n v="6.3756993006993001"/>
    <n v="-5.3756993006993001"/>
  </r>
  <r>
    <x v="5"/>
    <x v="162"/>
    <x v="9"/>
    <x v="1"/>
    <x v="0"/>
    <x v="1577"/>
    <x v="0"/>
    <x v="4"/>
    <n v="975177657"/>
    <d v="2017-05-01T00:00:00"/>
    <x v="1"/>
    <x v="114"/>
    <n v="5594"/>
    <n v="9.33"/>
    <n v="6.92"/>
    <n v="2.41"/>
    <n v="38710.480000000003"/>
    <n v="13481.54"/>
    <n v="-25228.94"/>
    <n v="2.87136929460581"/>
    <n v="-1.87136929460581"/>
  </r>
  <r>
    <x v="5"/>
    <x v="98"/>
    <x v="6"/>
    <x v="0"/>
    <x v="3"/>
    <x v="1040"/>
    <x v="4"/>
    <x v="0"/>
    <n v="747040116"/>
    <d v="2013-04-30T00:00:00"/>
    <x v="3"/>
    <x v="80"/>
    <n v="4626"/>
    <n v="651.21"/>
    <n v="524.96"/>
    <n v="126.25"/>
    <n v="2428464.96"/>
    <n v="584032.5"/>
    <n v="-1844432.46"/>
    <n v="4.1580990099009902"/>
    <n v="-3.1580990099009898"/>
  </r>
  <r>
    <x v="0"/>
    <x v="14"/>
    <x v="4"/>
    <x v="0"/>
    <x v="3"/>
    <x v="1482"/>
    <x v="1"/>
    <x v="5"/>
    <n v="822962939"/>
    <d v="2014-05-25T00:00:00"/>
    <x v="5"/>
    <x v="8"/>
    <n v="1877"/>
    <n v="81.73"/>
    <n v="56.67"/>
    <n v="25.06"/>
    <n v="106369.59"/>
    <n v="47037.62"/>
    <n v="-59331.97"/>
    <n v="2.2613727055067798"/>
    <n v="-1.26137270550678"/>
  </r>
  <r>
    <x v="5"/>
    <x v="150"/>
    <x v="6"/>
    <x v="0"/>
    <x v="0"/>
    <x v="1688"/>
    <x v="10"/>
    <x v="0"/>
    <n v="651432454"/>
    <d v="2013-12-02T00:00:00"/>
    <x v="1"/>
    <x v="269"/>
    <n v="2194"/>
    <n v="651.21"/>
    <n v="524.96"/>
    <n v="126.25"/>
    <n v="1151762.24"/>
    <n v="276992.5"/>
    <n v="-874769.74"/>
    <n v="4.1580990099009902"/>
    <n v="-3.1580990099009898"/>
  </r>
  <r>
    <x v="1"/>
    <x v="17"/>
    <x v="10"/>
    <x v="1"/>
    <x v="1"/>
    <x v="679"/>
    <x v="9"/>
    <x v="5"/>
    <n v="651247489"/>
    <d v="2014-02-07T00:00:00"/>
    <x v="6"/>
    <x v="2"/>
    <n v="7459"/>
    <n v="154.06"/>
    <n v="90.93"/>
    <n v="63.13"/>
    <n v="678246.87"/>
    <n v="470886.67"/>
    <n v="-207360.2"/>
    <n v="1.44036115951212"/>
    <n v="-0.44036115951211802"/>
  </r>
  <r>
    <x v="3"/>
    <x v="94"/>
    <x v="2"/>
    <x v="0"/>
    <x v="3"/>
    <x v="136"/>
    <x v="9"/>
    <x v="6"/>
    <n v="861519372"/>
    <d v="2017-03-24T00:00:00"/>
    <x v="6"/>
    <x v="2"/>
    <n v="1582"/>
    <n v="47.45"/>
    <n v="31.79"/>
    <n v="15.66"/>
    <n v="50291.78"/>
    <n v="24774.12"/>
    <n v="-25517.66"/>
    <n v="2.0300127713920801"/>
    <n v="-1.0300127713920799"/>
  </r>
  <r>
    <x v="5"/>
    <x v="58"/>
    <x v="6"/>
    <x v="1"/>
    <x v="2"/>
    <x v="1689"/>
    <x v="5"/>
    <x v="6"/>
    <n v="491671931"/>
    <d v="2017-03-21T00:00:00"/>
    <x v="3"/>
    <x v="2"/>
    <n v="5505"/>
    <n v="651.21"/>
    <n v="524.96"/>
    <n v="126.25"/>
    <n v="2889904.8"/>
    <n v="695006.25"/>
    <n v="-2194898.5499999998"/>
    <n v="4.1580990099009902"/>
    <n v="-3.1580990099009898"/>
  </r>
  <r>
    <x v="3"/>
    <x v="57"/>
    <x v="0"/>
    <x v="0"/>
    <x v="3"/>
    <x v="1690"/>
    <x v="1"/>
    <x v="2"/>
    <n v="171441495"/>
    <d v="2011-06-07T00:00:00"/>
    <x v="3"/>
    <x v="86"/>
    <n v="2203"/>
    <n v="255.28"/>
    <n v="159.41999999999999"/>
    <n v="95.86"/>
    <n v="351202.26"/>
    <n v="211179.58"/>
    <n v="-140022.68"/>
    <n v="1.66305028166076"/>
    <n v="-0.66305028166075497"/>
  </r>
  <r>
    <x v="2"/>
    <x v="4"/>
    <x v="7"/>
    <x v="0"/>
    <x v="2"/>
    <x v="1691"/>
    <x v="5"/>
    <x v="4"/>
    <n v="600876891"/>
    <d v="2016-11-12T00:00:00"/>
    <x v="0"/>
    <x v="146"/>
    <n v="1680"/>
    <n v="437.2"/>
    <n v="263.33"/>
    <n v="173.87"/>
    <n v="442394.4"/>
    <n v="292101.59999999998"/>
    <n v="-150292.79999999999"/>
    <n v="1.51452234428021"/>
    <n v="-0.51452234428020904"/>
  </r>
  <r>
    <x v="2"/>
    <x v="137"/>
    <x v="5"/>
    <x v="0"/>
    <x v="0"/>
    <x v="1692"/>
    <x v="10"/>
    <x v="0"/>
    <n v="300339448"/>
    <d v="2013-08-15T00:00:00"/>
    <x v="2"/>
    <x v="217"/>
    <n v="5972"/>
    <n v="109.28"/>
    <n v="35.840000000000003"/>
    <n v="73.44"/>
    <n v="214036.48000000001"/>
    <n v="438583.68"/>
    <n v="224547.20000000001"/>
    <n v="0.48801742919390001"/>
    <n v="0.51198257080609999"/>
  </r>
  <r>
    <x v="5"/>
    <x v="130"/>
    <x v="0"/>
    <x v="1"/>
    <x v="0"/>
    <x v="1693"/>
    <x v="3"/>
    <x v="6"/>
    <n v="560502994"/>
    <d v="2017-02-26T00:00:00"/>
    <x v="5"/>
    <x v="2"/>
    <n v="4146"/>
    <n v="255.28"/>
    <n v="159.41999999999999"/>
    <n v="95.86"/>
    <n v="660955.31999999995"/>
    <n v="397435.56"/>
    <n v="-263519.76"/>
    <n v="1.66305028166076"/>
    <n v="-0.66305028166075497"/>
  </r>
  <r>
    <x v="1"/>
    <x v="85"/>
    <x v="11"/>
    <x v="0"/>
    <x v="2"/>
    <x v="1599"/>
    <x v="4"/>
    <x v="0"/>
    <n v="492353856"/>
    <d v="2013-11-04T00:00:00"/>
    <x v="1"/>
    <x v="52"/>
    <n v="7302"/>
    <n v="668.27"/>
    <n v="502.54"/>
    <n v="165.73"/>
    <n v="3669547.08"/>
    <n v="1210160.46"/>
    <n v="-2459386.62"/>
    <n v="3.0322814215893299"/>
    <n v="-2.0322814215893299"/>
  </r>
  <r>
    <x v="0"/>
    <x v="113"/>
    <x v="1"/>
    <x v="1"/>
    <x v="2"/>
    <x v="896"/>
    <x v="5"/>
    <x v="3"/>
    <n v="177190864"/>
    <d v="2015-12-14T00:00:00"/>
    <x v="1"/>
    <x v="46"/>
    <n v="3569"/>
    <n v="152.58000000000001"/>
    <n v="97.44"/>
    <n v="55.14"/>
    <n v="347763.36"/>
    <n v="196794.66"/>
    <n v="-150968.70000000001"/>
    <n v="1.76713819368879"/>
    <n v="-0.76713819368879199"/>
  </r>
  <r>
    <x v="5"/>
    <x v="70"/>
    <x v="9"/>
    <x v="1"/>
    <x v="2"/>
    <x v="1694"/>
    <x v="4"/>
    <x v="4"/>
    <n v="216625344"/>
    <d v="2016-12-22T00:00:00"/>
    <x v="2"/>
    <x v="129"/>
    <n v="3108"/>
    <n v="9.33"/>
    <n v="6.92"/>
    <n v="2.41"/>
    <n v="21507.360000000001"/>
    <n v="7490.28"/>
    <n v="-14017.08"/>
    <n v="2.87136929460581"/>
    <n v="-1.87136929460581"/>
  </r>
  <r>
    <x v="1"/>
    <x v="169"/>
    <x v="4"/>
    <x v="1"/>
    <x v="0"/>
    <x v="1695"/>
    <x v="11"/>
    <x v="0"/>
    <n v="382581126"/>
    <d v="2013-03-27T00:00:00"/>
    <x v="4"/>
    <x v="10"/>
    <n v="3112"/>
    <n v="81.73"/>
    <n v="56.67"/>
    <n v="25.06"/>
    <n v="176357.04"/>
    <n v="77986.720000000001"/>
    <n v="-98370.32"/>
    <n v="2.2613727055067798"/>
    <n v="-1.26137270550678"/>
  </r>
  <r>
    <x v="0"/>
    <x v="135"/>
    <x v="8"/>
    <x v="0"/>
    <x v="2"/>
    <x v="1430"/>
    <x v="6"/>
    <x v="1"/>
    <n v="967294538"/>
    <d v="2010-04-18T00:00:00"/>
    <x v="5"/>
    <x v="160"/>
    <n v="2804"/>
    <n v="421.89"/>
    <n v="364.69"/>
    <n v="57.2"/>
    <n v="1022590.76"/>
    <n v="160388.79999999999"/>
    <n v="-862201.96"/>
    <n v="6.3756993006993001"/>
    <n v="-5.3756993006993001"/>
  </r>
  <r>
    <x v="1"/>
    <x v="152"/>
    <x v="11"/>
    <x v="0"/>
    <x v="1"/>
    <x v="416"/>
    <x v="7"/>
    <x v="1"/>
    <n v="533314406"/>
    <d v="2010-10-29T00:00:00"/>
    <x v="6"/>
    <x v="37"/>
    <n v="8439"/>
    <n v="668.27"/>
    <n v="502.54"/>
    <n v="165.73"/>
    <n v="4240935.0599999996"/>
    <n v="1398595.47"/>
    <n v="-2842339.59"/>
    <n v="3.0322814215893299"/>
    <n v="-2.0322814215893299"/>
  </r>
  <r>
    <x v="4"/>
    <x v="56"/>
    <x v="8"/>
    <x v="0"/>
    <x v="1"/>
    <x v="803"/>
    <x v="7"/>
    <x v="2"/>
    <n v="863502061"/>
    <d v="2011-05-03T00:00:00"/>
    <x v="3"/>
    <x v="2"/>
    <n v="8304"/>
    <n v="421.89"/>
    <n v="364.69"/>
    <n v="57.2"/>
    <n v="3028385.76"/>
    <n v="474988.79999999999"/>
    <n v="-2553396.96"/>
    <n v="6.3756993006993001"/>
    <n v="-5.3756993006993001"/>
  </r>
  <r>
    <x v="5"/>
    <x v="63"/>
    <x v="6"/>
    <x v="0"/>
    <x v="1"/>
    <x v="1463"/>
    <x v="1"/>
    <x v="7"/>
    <n v="211031329"/>
    <d v="2012-06-25T00:00:00"/>
    <x v="1"/>
    <x v="124"/>
    <n v="7715"/>
    <n v="651.21"/>
    <n v="524.96"/>
    <n v="126.25"/>
    <n v="4050066.4"/>
    <n v="974018.75"/>
    <n v="-3076047.65"/>
    <n v="4.1580990099009902"/>
    <n v="-3.1580990099009898"/>
  </r>
  <r>
    <x v="1"/>
    <x v="59"/>
    <x v="1"/>
    <x v="0"/>
    <x v="0"/>
    <x v="1279"/>
    <x v="7"/>
    <x v="4"/>
    <n v="949388539"/>
    <d v="2016-09-30T00:00:00"/>
    <x v="6"/>
    <x v="41"/>
    <n v="4021"/>
    <n v="152.58000000000001"/>
    <n v="97.44"/>
    <n v="55.14"/>
    <n v="391806.24"/>
    <n v="221717.94"/>
    <n v="-170088.3"/>
    <n v="1.76713819368879"/>
    <n v="-0.76713819368879199"/>
  </r>
  <r>
    <x v="1"/>
    <x v="71"/>
    <x v="2"/>
    <x v="1"/>
    <x v="2"/>
    <x v="818"/>
    <x v="5"/>
    <x v="4"/>
    <n v="122372519"/>
    <d v="2016-01-13T00:00:00"/>
    <x v="4"/>
    <x v="2"/>
    <n v="1603"/>
    <n v="47.45"/>
    <n v="31.79"/>
    <n v="15.66"/>
    <n v="50959.37"/>
    <n v="25102.98"/>
    <n v="-25856.39"/>
    <n v="2.0300127713920801"/>
    <n v="-1.0300127713920799"/>
  </r>
  <r>
    <x v="5"/>
    <x v="97"/>
    <x v="1"/>
    <x v="1"/>
    <x v="2"/>
    <x v="599"/>
    <x v="5"/>
    <x v="1"/>
    <n v="694094598"/>
    <d v="2010-12-13T00:00:00"/>
    <x v="1"/>
    <x v="46"/>
    <n v="6871"/>
    <n v="152.58000000000001"/>
    <n v="97.44"/>
    <n v="55.14"/>
    <n v="669510.24"/>
    <n v="378866.94"/>
    <n v="-290643.3"/>
    <n v="1.76713819368879"/>
    <n v="-0.76713819368879199"/>
  </r>
  <r>
    <x v="1"/>
    <x v="129"/>
    <x v="5"/>
    <x v="1"/>
    <x v="0"/>
    <x v="1696"/>
    <x v="10"/>
    <x v="5"/>
    <n v="298978602"/>
    <d v="2014-01-28T00:00:00"/>
    <x v="3"/>
    <x v="41"/>
    <n v="3267"/>
    <n v="109.28"/>
    <n v="35.840000000000003"/>
    <n v="73.44"/>
    <n v="117089.28"/>
    <n v="239928.48"/>
    <n v="122839.2"/>
    <n v="0.48801742919390001"/>
    <n v="0.51198257080609999"/>
  </r>
  <r>
    <x v="1"/>
    <x v="168"/>
    <x v="5"/>
    <x v="1"/>
    <x v="1"/>
    <x v="1697"/>
    <x v="0"/>
    <x v="4"/>
    <n v="691760861"/>
    <d v="2017-01-28T00:00:00"/>
    <x v="0"/>
    <x v="22"/>
    <n v="6266"/>
    <n v="109.28"/>
    <n v="35.840000000000003"/>
    <n v="73.44"/>
    <n v="224573.44"/>
    <n v="460175.04"/>
    <n v="235601.6"/>
    <n v="0.48801742919390001"/>
    <n v="0.51198257080609999"/>
  </r>
  <r>
    <x v="0"/>
    <x v="49"/>
    <x v="11"/>
    <x v="0"/>
    <x v="0"/>
    <x v="914"/>
    <x v="5"/>
    <x v="3"/>
    <n v="997490203"/>
    <d v="2015-11-15T00:00:00"/>
    <x v="5"/>
    <x v="9"/>
    <n v="8372"/>
    <n v="668.27"/>
    <n v="502.54"/>
    <n v="165.73"/>
    <n v="4207264.88"/>
    <n v="1387491.56"/>
    <n v="-2819773.32"/>
    <n v="3.0322814215893299"/>
    <n v="-2.0322814215893299"/>
  </r>
  <r>
    <x v="4"/>
    <x v="46"/>
    <x v="6"/>
    <x v="0"/>
    <x v="0"/>
    <x v="1698"/>
    <x v="2"/>
    <x v="3"/>
    <n v="861527955"/>
    <d v="2015-04-05T00:00:00"/>
    <x v="5"/>
    <x v="2"/>
    <n v="4122"/>
    <n v="651.21"/>
    <n v="524.96"/>
    <n v="126.25"/>
    <n v="2163885.12"/>
    <n v="520402.5"/>
    <n v="-1643482.62"/>
    <n v="4.1580990099009902"/>
    <n v="-3.1580990099009898"/>
  </r>
  <r>
    <x v="0"/>
    <x v="172"/>
    <x v="1"/>
    <x v="1"/>
    <x v="0"/>
    <x v="406"/>
    <x v="8"/>
    <x v="6"/>
    <n v="899547946"/>
    <d v="2017-06-17T00:00:00"/>
    <x v="0"/>
    <x v="16"/>
    <n v="5082"/>
    <n v="152.58000000000001"/>
    <n v="97.44"/>
    <n v="55.14"/>
    <n v="495190.08"/>
    <n v="280221.48"/>
    <n v="-214968.6"/>
    <n v="1.76713819368879"/>
    <n v="-0.76713819368879199"/>
  </r>
  <r>
    <x v="1"/>
    <x v="67"/>
    <x v="8"/>
    <x v="1"/>
    <x v="3"/>
    <x v="1699"/>
    <x v="6"/>
    <x v="1"/>
    <n v="447536504"/>
    <d v="2010-04-25T00:00:00"/>
    <x v="5"/>
    <x v="16"/>
    <n v="4852"/>
    <n v="421.89"/>
    <n v="364.69"/>
    <n v="57.2"/>
    <n v="1769475.88"/>
    <n v="277534.40000000002"/>
    <n v="-1491941.48"/>
    <n v="6.3756993006993001"/>
    <n v="-5.3756993006993001"/>
  </r>
  <r>
    <x v="2"/>
    <x v="51"/>
    <x v="9"/>
    <x v="0"/>
    <x v="1"/>
    <x v="1700"/>
    <x v="9"/>
    <x v="4"/>
    <n v="711792457"/>
    <d v="2016-12-13T00:00:00"/>
    <x v="3"/>
    <x v="69"/>
    <n v="4060"/>
    <n v="9.33"/>
    <n v="6.92"/>
    <n v="2.41"/>
    <n v="28095.200000000001"/>
    <n v="9784.6"/>
    <n v="-18310.599999999999"/>
    <n v="2.87136929460581"/>
    <n v="-1.87136929460581"/>
  </r>
  <r>
    <x v="0"/>
    <x v="113"/>
    <x v="6"/>
    <x v="1"/>
    <x v="0"/>
    <x v="1701"/>
    <x v="11"/>
    <x v="4"/>
    <n v="718927133"/>
    <d v="2016-03-22T00:00:00"/>
    <x v="3"/>
    <x v="65"/>
    <n v="5370"/>
    <n v="651.21"/>
    <n v="524.96"/>
    <n v="126.25"/>
    <n v="2819035.2"/>
    <n v="677962.5"/>
    <n v="-2141072.7000000002"/>
    <n v="4.1580990099009902"/>
    <n v="-3.1580990099009898"/>
  </r>
  <r>
    <x v="5"/>
    <x v="97"/>
    <x v="5"/>
    <x v="1"/>
    <x v="2"/>
    <x v="918"/>
    <x v="4"/>
    <x v="5"/>
    <n v="465864360"/>
    <d v="2014-05-18T00:00:00"/>
    <x v="5"/>
    <x v="174"/>
    <n v="8471"/>
    <n v="109.28"/>
    <n v="35.840000000000003"/>
    <n v="73.44"/>
    <n v="303600.64000000001"/>
    <n v="622110.24"/>
    <n v="318509.59999999998"/>
    <n v="0.48801742919390001"/>
    <n v="0.51198257080609999"/>
  </r>
  <r>
    <x v="1"/>
    <x v="73"/>
    <x v="10"/>
    <x v="1"/>
    <x v="3"/>
    <x v="1643"/>
    <x v="10"/>
    <x v="2"/>
    <n v="469840466"/>
    <d v="2011-01-22T00:00:00"/>
    <x v="0"/>
    <x v="57"/>
    <n v="5090"/>
    <n v="154.06"/>
    <n v="90.93"/>
    <n v="63.13"/>
    <n v="462833.7"/>
    <n v="321331.7"/>
    <n v="-141502"/>
    <n v="1.44036115951212"/>
    <n v="-0.44036115951211802"/>
  </r>
  <r>
    <x v="1"/>
    <x v="93"/>
    <x v="1"/>
    <x v="1"/>
    <x v="0"/>
    <x v="269"/>
    <x v="11"/>
    <x v="2"/>
    <n v="418404281"/>
    <d v="2011-04-15T00:00:00"/>
    <x v="6"/>
    <x v="207"/>
    <n v="3979"/>
    <n v="152.58000000000001"/>
    <n v="97.44"/>
    <n v="55.14"/>
    <n v="387713.76"/>
    <n v="219402.06"/>
    <n v="-168311.7"/>
    <n v="1.76713819368879"/>
    <n v="-0.76713819368879199"/>
  </r>
  <r>
    <x v="3"/>
    <x v="30"/>
    <x v="7"/>
    <x v="1"/>
    <x v="1"/>
    <x v="951"/>
    <x v="5"/>
    <x v="7"/>
    <n v="519417130"/>
    <d v="2012-11-27T00:00:00"/>
    <x v="3"/>
    <x v="32"/>
    <n v="5926"/>
    <n v="437.2"/>
    <n v="263.33"/>
    <n v="173.87"/>
    <n v="1560493.58"/>
    <n v="1030353.62"/>
    <n v="-530139.96"/>
    <n v="1.51452234428021"/>
    <n v="-0.51452234428020904"/>
  </r>
  <r>
    <x v="0"/>
    <x v="14"/>
    <x v="5"/>
    <x v="0"/>
    <x v="0"/>
    <x v="578"/>
    <x v="1"/>
    <x v="2"/>
    <n v="151052844"/>
    <d v="2011-07-06T00:00:00"/>
    <x v="4"/>
    <x v="148"/>
    <n v="8748"/>
    <n v="109.28"/>
    <n v="35.840000000000003"/>
    <n v="73.44"/>
    <n v="313528.32000000001"/>
    <n v="642453.12"/>
    <n v="328924.79999999999"/>
    <n v="0.48801742919390001"/>
    <n v="0.51198257080609999"/>
  </r>
  <r>
    <x v="0"/>
    <x v="27"/>
    <x v="8"/>
    <x v="1"/>
    <x v="2"/>
    <x v="1702"/>
    <x v="0"/>
    <x v="1"/>
    <n v="111797749"/>
    <d v="2011-01-19T00:00:00"/>
    <x v="4"/>
    <x v="3"/>
    <n v="2293"/>
    <n v="421.89"/>
    <n v="364.69"/>
    <n v="57.2"/>
    <n v="836234.17"/>
    <n v="131159.6"/>
    <n v="-705074.57"/>
    <n v="6.3756993006993001"/>
    <n v="-5.3756993006993001"/>
  </r>
  <r>
    <x v="5"/>
    <x v="145"/>
    <x v="4"/>
    <x v="0"/>
    <x v="0"/>
    <x v="1703"/>
    <x v="9"/>
    <x v="7"/>
    <n v="370450675"/>
    <d v="2012-01-12T00:00:00"/>
    <x v="2"/>
    <x v="2"/>
    <n v="3442"/>
    <n v="81.73"/>
    <n v="56.67"/>
    <n v="25.06"/>
    <n v="195058.14"/>
    <n v="86256.52"/>
    <n v="-108801.62"/>
    <n v="2.2613727055067798"/>
    <n v="-1.26137270550678"/>
  </r>
  <r>
    <x v="1"/>
    <x v="16"/>
    <x v="1"/>
    <x v="0"/>
    <x v="0"/>
    <x v="1503"/>
    <x v="10"/>
    <x v="7"/>
    <n v="516122949"/>
    <d v="2012-02-21T00:00:00"/>
    <x v="3"/>
    <x v="96"/>
    <n v="1105"/>
    <n v="152.58000000000001"/>
    <n v="97.44"/>
    <n v="55.14"/>
    <n v="107671.2"/>
    <n v="60929.7"/>
    <n v="-46741.5"/>
    <n v="1.76713819368879"/>
    <n v="-0.76713819368879199"/>
  </r>
  <r>
    <x v="1"/>
    <x v="120"/>
    <x v="7"/>
    <x v="1"/>
    <x v="2"/>
    <x v="1704"/>
    <x v="3"/>
    <x v="3"/>
    <n v="208238399"/>
    <d v="2015-10-15T00:00:00"/>
    <x v="2"/>
    <x v="56"/>
    <n v="1224"/>
    <n v="437.2"/>
    <n v="263.33"/>
    <n v="173.87"/>
    <n v="322315.92"/>
    <n v="212816.88"/>
    <n v="-109499.04"/>
    <n v="1.51452234428021"/>
    <n v="-0.51452234428020904"/>
  </r>
  <r>
    <x v="1"/>
    <x v="179"/>
    <x v="9"/>
    <x v="0"/>
    <x v="0"/>
    <x v="1705"/>
    <x v="11"/>
    <x v="4"/>
    <n v="526533353"/>
    <d v="2017-12-01T00:00:00"/>
    <x v="6"/>
    <x v="270"/>
    <n v="1775"/>
    <n v="9.33"/>
    <n v="6.92"/>
    <n v="2.41"/>
    <n v="12283"/>
    <n v="4277.75"/>
    <n v="-8005.25"/>
    <n v="2.87136929460581"/>
    <n v="-1.87136929460581"/>
  </r>
  <r>
    <x v="0"/>
    <x v="113"/>
    <x v="2"/>
    <x v="0"/>
    <x v="3"/>
    <x v="1006"/>
    <x v="9"/>
    <x v="0"/>
    <n v="821056640"/>
    <d v="2014-03-01T00:00:00"/>
    <x v="0"/>
    <x v="27"/>
    <n v="7760"/>
    <n v="47.45"/>
    <n v="31.79"/>
    <n v="15.66"/>
    <n v="246690.4"/>
    <n v="121521.60000000001"/>
    <n v="-125168.8"/>
    <n v="2.0300127713920801"/>
    <n v="-1.0300127713920799"/>
  </r>
  <r>
    <x v="2"/>
    <x v="83"/>
    <x v="4"/>
    <x v="1"/>
    <x v="0"/>
    <x v="1706"/>
    <x v="7"/>
    <x v="0"/>
    <n v="962169587"/>
    <d v="2013-03-26T00:00:00"/>
    <x v="3"/>
    <x v="2"/>
    <n v="6217"/>
    <n v="81.73"/>
    <n v="56.67"/>
    <n v="25.06"/>
    <n v="352317.39"/>
    <n v="155798.01999999999"/>
    <n v="-196519.37"/>
    <n v="2.2613727055067798"/>
    <n v="-1.26137270550678"/>
  </r>
  <r>
    <x v="3"/>
    <x v="163"/>
    <x v="3"/>
    <x v="0"/>
    <x v="3"/>
    <x v="1707"/>
    <x v="4"/>
    <x v="2"/>
    <n v="890546023"/>
    <d v="2011-02-05T00:00:00"/>
    <x v="0"/>
    <x v="2"/>
    <n v="1213"/>
    <n v="205.7"/>
    <n v="117.11"/>
    <n v="88.59"/>
    <n v="142054.43"/>
    <n v="107459.67"/>
    <n v="-34594.76"/>
    <n v="1.3219324980246101"/>
    <n v="-0.32193249802460799"/>
  </r>
  <r>
    <x v="2"/>
    <x v="65"/>
    <x v="11"/>
    <x v="1"/>
    <x v="2"/>
    <x v="1708"/>
    <x v="10"/>
    <x v="0"/>
    <n v="167172276"/>
    <d v="2013-04-03T00:00:00"/>
    <x v="4"/>
    <x v="241"/>
    <n v="8846"/>
    <n v="668.27"/>
    <n v="502.54"/>
    <n v="165.73"/>
    <n v="4445468.84"/>
    <n v="1466047.58"/>
    <n v="-2979421.26"/>
    <n v="3.0322814215893299"/>
    <n v="-2.0322814215893299"/>
  </r>
  <r>
    <x v="0"/>
    <x v="0"/>
    <x v="1"/>
    <x v="0"/>
    <x v="3"/>
    <x v="1709"/>
    <x v="1"/>
    <x v="0"/>
    <n v="223347175"/>
    <d v="2013-10-06T00:00:00"/>
    <x v="5"/>
    <x v="125"/>
    <n v="2247"/>
    <n v="152.58000000000001"/>
    <n v="97.44"/>
    <n v="55.14"/>
    <n v="218947.68"/>
    <n v="123899.58"/>
    <n v="-95048.1"/>
    <n v="1.76713819368879"/>
    <n v="-0.76713819368879199"/>
  </r>
  <r>
    <x v="2"/>
    <x v="42"/>
    <x v="5"/>
    <x v="0"/>
    <x v="2"/>
    <x v="1710"/>
    <x v="2"/>
    <x v="3"/>
    <n v="310682046"/>
    <d v="2015-08-23T00:00:00"/>
    <x v="5"/>
    <x v="56"/>
    <n v="6576"/>
    <n v="109.28"/>
    <n v="35.840000000000003"/>
    <n v="73.44"/>
    <n v="235683.84"/>
    <n v="482941.44"/>
    <n v="247257.60000000001"/>
    <n v="0.48801742919390001"/>
    <n v="0.51198257080609999"/>
  </r>
  <r>
    <x v="5"/>
    <x v="88"/>
    <x v="1"/>
    <x v="1"/>
    <x v="0"/>
    <x v="1646"/>
    <x v="2"/>
    <x v="7"/>
    <n v="651100718"/>
    <d v="2012-08-30T00:00:00"/>
    <x v="2"/>
    <x v="3"/>
    <n v="4026"/>
    <n v="152.58000000000001"/>
    <n v="97.44"/>
    <n v="55.14"/>
    <n v="392293.44"/>
    <n v="221993.64"/>
    <n v="-170299.8"/>
    <n v="1.76713819368879"/>
    <n v="-0.76713819368879199"/>
  </r>
  <r>
    <x v="3"/>
    <x v="24"/>
    <x v="0"/>
    <x v="0"/>
    <x v="1"/>
    <x v="886"/>
    <x v="5"/>
    <x v="0"/>
    <n v="186839520"/>
    <d v="2013-04-12T00:00:00"/>
    <x v="6"/>
    <x v="2"/>
    <n v="8821"/>
    <n v="255.28"/>
    <n v="159.41999999999999"/>
    <n v="95.86"/>
    <n v="1406243.82"/>
    <n v="845581.06"/>
    <n v="-560662.76"/>
    <n v="1.66305028166075"/>
    <n v="-0.66305028166075497"/>
  </r>
  <r>
    <x v="5"/>
    <x v="100"/>
    <x v="11"/>
    <x v="0"/>
    <x v="2"/>
    <x v="1425"/>
    <x v="11"/>
    <x v="1"/>
    <n v="630447280"/>
    <d v="2010-04-09T00:00:00"/>
    <x v="6"/>
    <x v="221"/>
    <n v="2215"/>
    <n v="668.27"/>
    <n v="502.54"/>
    <n v="165.73"/>
    <n v="1113126.1000000001"/>
    <n v="367091.95"/>
    <n v="-746034.15"/>
    <n v="3.0322814215893299"/>
    <n v="-2.0322814215893299"/>
  </r>
  <r>
    <x v="5"/>
    <x v="58"/>
    <x v="6"/>
    <x v="1"/>
    <x v="0"/>
    <x v="1251"/>
    <x v="7"/>
    <x v="1"/>
    <n v="614785325"/>
    <d v="2010-10-26T00:00:00"/>
    <x v="3"/>
    <x v="12"/>
    <n v="7494"/>
    <n v="651.21"/>
    <n v="524.96"/>
    <n v="126.25"/>
    <n v="3934050.24"/>
    <n v="946117.5"/>
    <n v="-2987932.74"/>
    <n v="4.1580990099009902"/>
    <n v="-3.1580990099009898"/>
  </r>
  <r>
    <x v="1"/>
    <x v="153"/>
    <x v="8"/>
    <x v="0"/>
    <x v="3"/>
    <x v="809"/>
    <x v="9"/>
    <x v="2"/>
    <n v="643027484"/>
    <d v="2011-05-18T00:00:00"/>
    <x v="4"/>
    <x v="2"/>
    <n v="4977"/>
    <n v="421.89"/>
    <n v="364.69"/>
    <n v="57.2"/>
    <n v="1815062.13"/>
    <n v="284684.40000000002"/>
    <n v="-1530377.73"/>
    <n v="6.3756993006993001"/>
    <n v="-5.3756993006993001"/>
  </r>
  <r>
    <x v="3"/>
    <x v="133"/>
    <x v="4"/>
    <x v="1"/>
    <x v="3"/>
    <x v="1307"/>
    <x v="9"/>
    <x v="1"/>
    <n v="838660085"/>
    <d v="2011-01-13T00:00:00"/>
    <x v="2"/>
    <x v="13"/>
    <n v="7011"/>
    <n v="81.73"/>
    <n v="56.67"/>
    <n v="25.06"/>
    <n v="397313.37"/>
    <n v="175695.66"/>
    <n v="-221617.71"/>
    <n v="2.2613727055067798"/>
    <n v="-1.26137270550678"/>
  </r>
  <r>
    <x v="4"/>
    <x v="156"/>
    <x v="4"/>
    <x v="0"/>
    <x v="2"/>
    <x v="1267"/>
    <x v="3"/>
    <x v="7"/>
    <n v="495481956"/>
    <d v="2012-09-24T00:00:00"/>
    <x v="1"/>
    <x v="37"/>
    <n v="2976"/>
    <n v="81.73"/>
    <n v="56.67"/>
    <n v="25.06"/>
    <n v="168649.92"/>
    <n v="74578.559999999998"/>
    <n v="-94071.360000000001"/>
    <n v="2.2613727055067798"/>
    <n v="-1.26137270550678"/>
  </r>
  <r>
    <x v="1"/>
    <x v="109"/>
    <x v="2"/>
    <x v="0"/>
    <x v="2"/>
    <x v="1513"/>
    <x v="6"/>
    <x v="0"/>
    <n v="327604424"/>
    <d v="2013-05-13T00:00:00"/>
    <x v="1"/>
    <x v="65"/>
    <n v="4284"/>
    <n v="47.45"/>
    <n v="31.79"/>
    <n v="15.66"/>
    <n v="136188.35999999999"/>
    <n v="67087.44"/>
    <n v="-69100.92"/>
    <n v="2.0300127713920801"/>
    <n v="-1.0300127713920799"/>
  </r>
  <r>
    <x v="1"/>
    <x v="64"/>
    <x v="8"/>
    <x v="1"/>
    <x v="0"/>
    <x v="1042"/>
    <x v="8"/>
    <x v="5"/>
    <n v="219451320"/>
    <d v="2014-02-07T00:00:00"/>
    <x v="6"/>
    <x v="2"/>
    <n v="9377"/>
    <n v="421.89"/>
    <n v="364.69"/>
    <n v="57.2"/>
    <n v="3419698.13"/>
    <n v="536364.4"/>
    <n v="-2883333.73"/>
    <n v="6.3756993006993001"/>
    <n v="-5.3756993006993001"/>
  </r>
  <r>
    <x v="1"/>
    <x v="129"/>
    <x v="4"/>
    <x v="0"/>
    <x v="3"/>
    <x v="1711"/>
    <x v="4"/>
    <x v="2"/>
    <n v="575758969"/>
    <d v="2011-03-29T00:00:00"/>
    <x v="3"/>
    <x v="131"/>
    <n v="8729"/>
    <n v="81.73"/>
    <n v="56.67"/>
    <n v="25.06"/>
    <n v="494672.43"/>
    <n v="218748.74"/>
    <n v="-275923.69"/>
    <n v="2.2613727055067798"/>
    <n v="-1.26137270550678"/>
  </r>
  <r>
    <x v="3"/>
    <x v="24"/>
    <x v="1"/>
    <x v="0"/>
    <x v="3"/>
    <x v="1712"/>
    <x v="7"/>
    <x v="2"/>
    <n v="971576201"/>
    <d v="2011-01-26T00:00:00"/>
    <x v="4"/>
    <x v="2"/>
    <n v="9843"/>
    <n v="152.58000000000001"/>
    <n v="97.44"/>
    <n v="55.14"/>
    <n v="959101.92"/>
    <n v="542743.02"/>
    <n v="-416358.9"/>
    <n v="1.76713819368879"/>
    <n v="-0.76713819368879199"/>
  </r>
  <r>
    <x v="1"/>
    <x v="81"/>
    <x v="6"/>
    <x v="1"/>
    <x v="3"/>
    <x v="400"/>
    <x v="6"/>
    <x v="5"/>
    <n v="602264344"/>
    <d v="2015-07-01T00:00:00"/>
    <x v="4"/>
    <x v="271"/>
    <n v="2258"/>
    <n v="651.21"/>
    <n v="524.96"/>
    <n v="126.25"/>
    <n v="1185359.68"/>
    <n v="285072.5"/>
    <n v="-900287.18"/>
    <n v="4.1580990099009902"/>
    <n v="-3.1580990099009898"/>
  </r>
  <r>
    <x v="6"/>
    <x v="103"/>
    <x v="1"/>
    <x v="0"/>
    <x v="3"/>
    <x v="1713"/>
    <x v="7"/>
    <x v="0"/>
    <n v="533497226"/>
    <d v="2013-08-19T00:00:00"/>
    <x v="1"/>
    <x v="2"/>
    <n v="2539"/>
    <n v="152.58000000000001"/>
    <n v="97.44"/>
    <n v="55.14"/>
    <n v="247400.16"/>
    <n v="140000.46"/>
    <n v="-107399.7"/>
    <n v="1.76713819368879"/>
    <n v="-0.76713819368879199"/>
  </r>
  <r>
    <x v="2"/>
    <x v="48"/>
    <x v="7"/>
    <x v="0"/>
    <x v="0"/>
    <x v="1164"/>
    <x v="0"/>
    <x v="0"/>
    <n v="551261174"/>
    <d v="2013-12-30T00:00:00"/>
    <x v="1"/>
    <x v="4"/>
    <n v="9287"/>
    <n v="437.2"/>
    <n v="263.33"/>
    <n v="173.87"/>
    <n v="2445545.71"/>
    <n v="1614730.69"/>
    <n v="-830815.02"/>
    <n v="1.51452234428021"/>
    <n v="-0.51452234428020904"/>
  </r>
  <r>
    <x v="2"/>
    <x v="144"/>
    <x v="4"/>
    <x v="1"/>
    <x v="0"/>
    <x v="1070"/>
    <x v="3"/>
    <x v="7"/>
    <n v="511855018"/>
    <d v="2012-09-20T00:00:00"/>
    <x v="2"/>
    <x v="45"/>
    <n v="8129"/>
    <n v="81.73"/>
    <n v="56.67"/>
    <n v="25.06"/>
    <n v="460670.43"/>
    <n v="203712.74"/>
    <n v="-256957.69"/>
    <n v="2.2613727055067798"/>
    <n v="-1.26137270550678"/>
  </r>
  <r>
    <x v="1"/>
    <x v="43"/>
    <x v="3"/>
    <x v="1"/>
    <x v="3"/>
    <x v="1714"/>
    <x v="9"/>
    <x v="5"/>
    <n v="791890084"/>
    <d v="2014-12-15T00:00:00"/>
    <x v="1"/>
    <x v="61"/>
    <n v="6728"/>
    <n v="205.7"/>
    <n v="117.11"/>
    <n v="88.59"/>
    <n v="787916.08"/>
    <n v="596033.52"/>
    <n v="-191882.56"/>
    <n v="1.3219324980246101"/>
    <n v="-0.32193249802460799"/>
  </r>
  <r>
    <x v="5"/>
    <x v="105"/>
    <x v="1"/>
    <x v="1"/>
    <x v="2"/>
    <x v="1314"/>
    <x v="3"/>
    <x v="3"/>
    <n v="938290202"/>
    <d v="2015-08-29T00:00:00"/>
    <x v="0"/>
    <x v="26"/>
    <n v="9777"/>
    <n v="152.58000000000001"/>
    <n v="97.44"/>
    <n v="55.14"/>
    <n v="952670.88"/>
    <n v="539103.78"/>
    <n v="-413567.1"/>
    <n v="1.76713819368879"/>
    <n v="-0.76713819368879199"/>
  </r>
  <r>
    <x v="4"/>
    <x v="156"/>
    <x v="8"/>
    <x v="1"/>
    <x v="0"/>
    <x v="1375"/>
    <x v="0"/>
    <x v="1"/>
    <n v="118291699"/>
    <d v="2011-01-15T00:00:00"/>
    <x v="0"/>
    <x v="69"/>
    <n v="3997"/>
    <n v="421.89"/>
    <n v="364.69"/>
    <n v="57.2"/>
    <n v="1457665.93"/>
    <n v="228628.4"/>
    <n v="-1229037.53"/>
    <n v="6.3756993006993001"/>
    <n v="-5.3756993006993001"/>
  </r>
  <r>
    <x v="2"/>
    <x v="170"/>
    <x v="7"/>
    <x v="0"/>
    <x v="0"/>
    <x v="1715"/>
    <x v="5"/>
    <x v="4"/>
    <n v="269443404"/>
    <d v="2016-05-11T00:00:00"/>
    <x v="4"/>
    <x v="2"/>
    <n v="3146"/>
    <n v="437.2"/>
    <n v="263.33"/>
    <n v="173.87"/>
    <n v="828436.18"/>
    <n v="546995.02"/>
    <n v="-281441.15999999997"/>
    <n v="1.51452234428021"/>
    <n v="-0.51452234428020904"/>
  </r>
  <r>
    <x v="1"/>
    <x v="77"/>
    <x v="9"/>
    <x v="1"/>
    <x v="1"/>
    <x v="1487"/>
    <x v="8"/>
    <x v="7"/>
    <n v="249606645"/>
    <d v="2012-08-14T00:00:00"/>
    <x v="3"/>
    <x v="142"/>
    <n v="3008"/>
    <n v="9.33"/>
    <n v="6.92"/>
    <n v="2.41"/>
    <n v="20815.36"/>
    <n v="7249.28"/>
    <n v="-13566.08"/>
    <n v="2.87136929460581"/>
    <n v="-1.87136929460581"/>
  </r>
  <r>
    <x v="4"/>
    <x v="31"/>
    <x v="5"/>
    <x v="1"/>
    <x v="2"/>
    <x v="597"/>
    <x v="6"/>
    <x v="7"/>
    <n v="786955249"/>
    <d v="2012-04-26T00:00:00"/>
    <x v="2"/>
    <x v="122"/>
    <n v="6401"/>
    <n v="109.28"/>
    <n v="35.840000000000003"/>
    <n v="73.44"/>
    <n v="229411.84"/>
    <n v="470089.44"/>
    <n v="240677.6"/>
    <n v="0.48801742919390001"/>
    <n v="0.51198257080609999"/>
  </r>
  <r>
    <x v="3"/>
    <x v="15"/>
    <x v="0"/>
    <x v="0"/>
    <x v="2"/>
    <x v="1399"/>
    <x v="2"/>
    <x v="4"/>
    <n v="429975545"/>
    <d v="2016-11-09T00:00:00"/>
    <x v="4"/>
    <x v="5"/>
    <n v="8174"/>
    <n v="255.28"/>
    <n v="159.41999999999999"/>
    <n v="95.86"/>
    <n v="1303099.08"/>
    <n v="783559.64"/>
    <n v="-519539.44"/>
    <n v="1.66305028166076"/>
    <n v="-0.66305028166075497"/>
  </r>
  <r>
    <x v="1"/>
    <x v="43"/>
    <x v="11"/>
    <x v="1"/>
    <x v="1"/>
    <x v="186"/>
    <x v="3"/>
    <x v="3"/>
    <n v="497466361"/>
    <d v="2015-01-05T00:00:00"/>
    <x v="1"/>
    <x v="2"/>
    <n v="206"/>
    <n v="668.27"/>
    <n v="502.54"/>
    <n v="165.73"/>
    <n v="103523.24"/>
    <n v="34140.379999999997"/>
    <n v="-69382.86"/>
    <n v="3.0322814215893299"/>
    <n v="-2.0322814215893299"/>
  </r>
  <r>
    <x v="3"/>
    <x v="8"/>
    <x v="3"/>
    <x v="0"/>
    <x v="1"/>
    <x v="1716"/>
    <x v="1"/>
    <x v="5"/>
    <n v="128539025"/>
    <d v="2014-08-16T00:00:00"/>
    <x v="0"/>
    <x v="29"/>
    <n v="6409"/>
    <n v="205.7"/>
    <n v="117.11"/>
    <n v="88.59"/>
    <n v="750557.99"/>
    <n v="567773.31000000006"/>
    <n v="-182784.68"/>
    <n v="1.3219324980246101"/>
    <n v="-0.32193249802460799"/>
  </r>
  <r>
    <x v="2"/>
    <x v="12"/>
    <x v="5"/>
    <x v="0"/>
    <x v="0"/>
    <x v="75"/>
    <x v="8"/>
    <x v="1"/>
    <n v="332617366"/>
    <d v="2010-06-30T00:00:00"/>
    <x v="4"/>
    <x v="131"/>
    <n v="7725"/>
    <n v="109.28"/>
    <n v="35.840000000000003"/>
    <n v="73.44"/>
    <n v="276864"/>
    <n v="567324"/>
    <n v="290460"/>
    <n v="0.48801742919390001"/>
    <n v="0.51198257080609999"/>
  </r>
  <r>
    <x v="1"/>
    <x v="168"/>
    <x v="5"/>
    <x v="1"/>
    <x v="2"/>
    <x v="1717"/>
    <x v="0"/>
    <x v="5"/>
    <n v="839437711"/>
    <d v="2014-12-24T00:00:00"/>
    <x v="4"/>
    <x v="30"/>
    <n v="7128"/>
    <n v="109.28"/>
    <n v="35.840000000000003"/>
    <n v="73.44"/>
    <n v="255467.51999999999"/>
    <n v="523480.32000000001"/>
    <n v="268012.79999999999"/>
    <n v="0.48801742919390001"/>
    <n v="0.51198257080609999"/>
  </r>
  <r>
    <x v="1"/>
    <x v="33"/>
    <x v="6"/>
    <x v="0"/>
    <x v="3"/>
    <x v="1167"/>
    <x v="5"/>
    <x v="5"/>
    <n v="549048888"/>
    <d v="2014-02-12T00:00:00"/>
    <x v="4"/>
    <x v="2"/>
    <n v="4622"/>
    <n v="651.21"/>
    <n v="524.96"/>
    <n v="126.25"/>
    <n v="2426365.12"/>
    <n v="583527.5"/>
    <n v="-1842837.62"/>
    <n v="4.1580990099009902"/>
    <n v="-3.1580990099009898"/>
  </r>
  <r>
    <x v="4"/>
    <x v="176"/>
    <x v="5"/>
    <x v="0"/>
    <x v="2"/>
    <x v="1372"/>
    <x v="9"/>
    <x v="7"/>
    <n v="681812226"/>
    <d v="2012-12-24T00:00:00"/>
    <x v="1"/>
    <x v="58"/>
    <n v="2244"/>
    <n v="109.28"/>
    <n v="35.840000000000003"/>
    <n v="73.44"/>
    <n v="80424.960000000006"/>
    <n v="164799.35999999999"/>
    <n v="84374.399999999994"/>
    <n v="0.48801742919390001"/>
    <n v="0.51198257080609999"/>
  </r>
  <r>
    <x v="5"/>
    <x v="9"/>
    <x v="0"/>
    <x v="1"/>
    <x v="1"/>
    <x v="1700"/>
    <x v="9"/>
    <x v="4"/>
    <n v="728401553"/>
    <d v="2017-01-27T00:00:00"/>
    <x v="6"/>
    <x v="43"/>
    <n v="9061"/>
    <n v="255.28"/>
    <n v="159.41999999999999"/>
    <n v="95.86"/>
    <n v="1444504.62"/>
    <n v="868587.46"/>
    <n v="-575917.16"/>
    <n v="1.66305028166076"/>
    <n v="-0.66305028166075497"/>
  </r>
  <r>
    <x v="0"/>
    <x v="113"/>
    <x v="2"/>
    <x v="1"/>
    <x v="3"/>
    <x v="760"/>
    <x v="5"/>
    <x v="0"/>
    <n v="699803197"/>
    <d v="2013-01-24T00:00:00"/>
    <x v="2"/>
    <x v="2"/>
    <n v="6172"/>
    <n v="47.45"/>
    <n v="31.79"/>
    <n v="15.66"/>
    <n v="196207.88"/>
    <n v="96653.52"/>
    <n v="-99554.36"/>
    <n v="2.0300127713920801"/>
    <n v="-1.0300127713920799"/>
  </r>
  <r>
    <x v="5"/>
    <x v="9"/>
    <x v="4"/>
    <x v="0"/>
    <x v="3"/>
    <x v="1718"/>
    <x v="5"/>
    <x v="5"/>
    <n v="677315986"/>
    <d v="2014-04-12T00:00:00"/>
    <x v="0"/>
    <x v="2"/>
    <n v="1706"/>
    <n v="81.73"/>
    <n v="56.67"/>
    <n v="25.06"/>
    <n v="96679.02"/>
    <n v="42752.36"/>
    <n v="-53926.66"/>
    <n v="2.2613727055067798"/>
    <n v="-1.26137270550678"/>
  </r>
  <r>
    <x v="3"/>
    <x v="124"/>
    <x v="4"/>
    <x v="1"/>
    <x v="3"/>
    <x v="1519"/>
    <x v="6"/>
    <x v="5"/>
    <n v="362551248"/>
    <d v="2014-04-20T00:00:00"/>
    <x v="5"/>
    <x v="19"/>
    <n v="5826"/>
    <n v="81.73"/>
    <n v="56.67"/>
    <n v="25.06"/>
    <n v="330159.42"/>
    <n v="145999.56"/>
    <n v="-184159.86"/>
    <n v="2.2613727055067798"/>
    <n v="-1.26137270550678"/>
  </r>
  <r>
    <x v="1"/>
    <x v="41"/>
    <x v="1"/>
    <x v="0"/>
    <x v="3"/>
    <x v="1719"/>
    <x v="4"/>
    <x v="3"/>
    <n v="427432811"/>
    <d v="2015-11-12T00:00:00"/>
    <x v="2"/>
    <x v="190"/>
    <n v="5722"/>
    <n v="152.58000000000001"/>
    <n v="97.44"/>
    <n v="55.14"/>
    <n v="557551.68000000005"/>
    <n v="315511.08"/>
    <n v="-242040.6"/>
    <n v="1.76713819368879"/>
    <n v="-0.76713819368879199"/>
  </r>
  <r>
    <x v="0"/>
    <x v="76"/>
    <x v="1"/>
    <x v="0"/>
    <x v="0"/>
    <x v="1683"/>
    <x v="8"/>
    <x v="1"/>
    <n v="264197003"/>
    <d v="2010-02-14T00:00:00"/>
    <x v="5"/>
    <x v="2"/>
    <n v="619"/>
    <n v="152.58000000000001"/>
    <n v="97.44"/>
    <n v="55.14"/>
    <n v="60315.360000000001"/>
    <n v="34131.660000000003"/>
    <n v="-26183.7"/>
    <n v="1.76713819368879"/>
    <n v="-0.76713819368879199"/>
  </r>
  <r>
    <x v="5"/>
    <x v="128"/>
    <x v="10"/>
    <x v="0"/>
    <x v="1"/>
    <x v="197"/>
    <x v="11"/>
    <x v="5"/>
    <n v="235392653"/>
    <d v="2014-08-07T00:00:00"/>
    <x v="2"/>
    <x v="258"/>
    <n v="6772"/>
    <n v="154.06"/>
    <n v="90.93"/>
    <n v="63.13"/>
    <n v="615777.96"/>
    <n v="427516.36"/>
    <n v="-188261.6"/>
    <n v="1.44036115951212"/>
    <n v="-0.44036115951211802"/>
  </r>
  <r>
    <x v="3"/>
    <x v="30"/>
    <x v="11"/>
    <x v="1"/>
    <x v="3"/>
    <x v="1544"/>
    <x v="8"/>
    <x v="1"/>
    <n v="323881089"/>
    <d v="2010-08-08T00:00:00"/>
    <x v="5"/>
    <x v="124"/>
    <n v="2467"/>
    <n v="668.27"/>
    <n v="502.54"/>
    <n v="165.73"/>
    <n v="1239766.18"/>
    <n v="408855.91"/>
    <n v="-830910.27"/>
    <n v="3.0322814215893299"/>
    <n v="-2.0322814215893299"/>
  </r>
  <r>
    <x v="1"/>
    <x v="152"/>
    <x v="6"/>
    <x v="0"/>
    <x v="3"/>
    <x v="991"/>
    <x v="4"/>
    <x v="5"/>
    <n v="582836139"/>
    <d v="2014-05-04T00:00:00"/>
    <x v="5"/>
    <x v="96"/>
    <n v="3020"/>
    <n v="651.21"/>
    <n v="524.96"/>
    <n v="126.25"/>
    <n v="1585379.2"/>
    <n v="381275"/>
    <n v="-1204104.2"/>
    <n v="4.1580990099009902"/>
    <n v="-3.1580990099009898"/>
  </r>
  <r>
    <x v="5"/>
    <x v="39"/>
    <x v="11"/>
    <x v="0"/>
    <x v="3"/>
    <x v="344"/>
    <x v="5"/>
    <x v="7"/>
    <n v="685744130"/>
    <d v="2012-11-20T00:00:00"/>
    <x v="3"/>
    <x v="22"/>
    <n v="5782"/>
    <n v="668.27"/>
    <n v="502.54"/>
    <n v="165.73"/>
    <n v="2905686.28"/>
    <n v="958250.86"/>
    <n v="-1947435.42"/>
    <n v="3.0322814215893299"/>
    <n v="-2.0322814215893299"/>
  </r>
  <r>
    <x v="5"/>
    <x v="128"/>
    <x v="0"/>
    <x v="1"/>
    <x v="0"/>
    <x v="1720"/>
    <x v="2"/>
    <x v="0"/>
    <n v="376403892"/>
    <d v="2013-04-14T00:00:00"/>
    <x v="5"/>
    <x v="2"/>
    <n v="5131"/>
    <n v="255.28"/>
    <n v="159.41999999999999"/>
    <n v="95.86"/>
    <n v="817984.02"/>
    <n v="491857.66"/>
    <n v="-326126.36"/>
    <n v="1.66305028166076"/>
    <n v="-0.66305028166075497"/>
  </r>
  <r>
    <x v="0"/>
    <x v="76"/>
    <x v="10"/>
    <x v="0"/>
    <x v="1"/>
    <x v="1317"/>
    <x v="9"/>
    <x v="3"/>
    <n v="818926751"/>
    <d v="2015-02-12T00:00:00"/>
    <x v="2"/>
    <x v="2"/>
    <n v="7479"/>
    <n v="154.06"/>
    <n v="90.93"/>
    <n v="63.13"/>
    <n v="680065.47"/>
    <n v="472149.27"/>
    <n v="-207916.2"/>
    <n v="1.44036115951212"/>
    <n v="-0.44036115951211802"/>
  </r>
  <r>
    <x v="4"/>
    <x v="6"/>
    <x v="2"/>
    <x v="0"/>
    <x v="1"/>
    <x v="1654"/>
    <x v="4"/>
    <x v="2"/>
    <n v="547736537"/>
    <d v="2011-07-05T00:00:00"/>
    <x v="3"/>
    <x v="206"/>
    <n v="6268"/>
    <n v="47.45"/>
    <n v="31.79"/>
    <n v="15.66"/>
    <n v="199259.72"/>
    <n v="98156.88"/>
    <n v="-101102.84"/>
    <n v="2.0300127713920801"/>
    <n v="-1.0300127713920799"/>
  </r>
  <r>
    <x v="3"/>
    <x v="57"/>
    <x v="11"/>
    <x v="1"/>
    <x v="1"/>
    <x v="845"/>
    <x v="2"/>
    <x v="0"/>
    <n v="417569577"/>
    <d v="2013-10-02T00:00:00"/>
    <x v="4"/>
    <x v="170"/>
    <n v="6972"/>
    <n v="668.27"/>
    <n v="502.54"/>
    <n v="165.73"/>
    <n v="3503708.88"/>
    <n v="1155469.56"/>
    <n v="-2348239.3199999998"/>
    <n v="3.0322814215893299"/>
    <n v="-2.0322814215893299"/>
  </r>
  <r>
    <x v="3"/>
    <x v="21"/>
    <x v="5"/>
    <x v="0"/>
    <x v="1"/>
    <x v="1721"/>
    <x v="11"/>
    <x v="1"/>
    <n v="453474700"/>
    <d v="2010-08-04T00:00:00"/>
    <x v="4"/>
    <x v="100"/>
    <n v="2096"/>
    <n v="109.28"/>
    <n v="35.840000000000003"/>
    <n v="73.44"/>
    <n v="75120.639999999999"/>
    <n v="153930.23999999999"/>
    <n v="78809.600000000006"/>
    <n v="0.48801742919390001"/>
    <n v="0.51198257080609999"/>
  </r>
  <r>
    <x v="0"/>
    <x v="118"/>
    <x v="5"/>
    <x v="1"/>
    <x v="3"/>
    <x v="1722"/>
    <x v="7"/>
    <x v="5"/>
    <n v="300813233"/>
    <d v="2014-02-11T00:00:00"/>
    <x v="3"/>
    <x v="2"/>
    <n v="6175"/>
    <n v="109.28"/>
    <n v="35.840000000000003"/>
    <n v="73.44"/>
    <n v="221312"/>
    <n v="453492"/>
    <n v="232180"/>
    <n v="0.48801742919390001"/>
    <n v="0.51198257080609999"/>
  </r>
  <r>
    <x v="5"/>
    <x v="161"/>
    <x v="11"/>
    <x v="0"/>
    <x v="2"/>
    <x v="1723"/>
    <x v="3"/>
    <x v="0"/>
    <n v="575259006"/>
    <d v="2013-10-20T00:00:00"/>
    <x v="5"/>
    <x v="40"/>
    <n v="778"/>
    <n v="668.27"/>
    <n v="502.54"/>
    <n v="165.73"/>
    <n v="390976.12"/>
    <n v="128937.94"/>
    <n v="-262038.18"/>
    <n v="3.0322814215893299"/>
    <n v="-2.0322814215893299"/>
  </r>
  <r>
    <x v="0"/>
    <x v="122"/>
    <x v="3"/>
    <x v="0"/>
    <x v="1"/>
    <x v="263"/>
    <x v="4"/>
    <x v="1"/>
    <n v="612798345"/>
    <d v="2010-03-30T00:00:00"/>
    <x v="3"/>
    <x v="54"/>
    <n v="9503"/>
    <n v="205.7"/>
    <n v="117.11"/>
    <n v="88.59"/>
    <n v="1112896.33"/>
    <n v="841870.77"/>
    <n v="-271025.56"/>
    <n v="1.3219324980246101"/>
    <n v="-0.32193249802460799"/>
  </r>
  <r>
    <x v="1"/>
    <x v="55"/>
    <x v="5"/>
    <x v="1"/>
    <x v="3"/>
    <x v="537"/>
    <x v="3"/>
    <x v="7"/>
    <n v="719730079"/>
    <d v="2012-06-05T00:00:00"/>
    <x v="3"/>
    <x v="2"/>
    <n v="2979"/>
    <n v="109.28"/>
    <n v="35.840000000000003"/>
    <n v="73.44"/>
    <n v="106767.36"/>
    <n v="218777.76"/>
    <n v="112010.4"/>
    <n v="0.48801742919390001"/>
    <n v="0.51198257080609999"/>
  </r>
  <r>
    <x v="5"/>
    <x v="88"/>
    <x v="3"/>
    <x v="1"/>
    <x v="0"/>
    <x v="1724"/>
    <x v="7"/>
    <x v="0"/>
    <n v="822665536"/>
    <d v="2013-10-29T00:00:00"/>
    <x v="3"/>
    <x v="69"/>
    <n v="3868"/>
    <n v="205.7"/>
    <n v="117.11"/>
    <n v="88.59"/>
    <n v="452981.48"/>
    <n v="342666.12"/>
    <n v="-110315.36"/>
    <n v="1.3219324980246101"/>
    <n v="-0.32193249802460799"/>
  </r>
  <r>
    <x v="2"/>
    <x v="90"/>
    <x v="5"/>
    <x v="1"/>
    <x v="3"/>
    <x v="100"/>
    <x v="1"/>
    <x v="0"/>
    <n v="918528544"/>
    <d v="2013-04-07T00:00:00"/>
    <x v="5"/>
    <x v="2"/>
    <n v="1863"/>
    <n v="109.28"/>
    <n v="35.840000000000003"/>
    <n v="73.44"/>
    <n v="66769.919999999998"/>
    <n v="136818.72"/>
    <n v="70048.800000000003"/>
    <n v="0.48801742919390001"/>
    <n v="0.51198257080609999"/>
  </r>
  <r>
    <x v="3"/>
    <x v="11"/>
    <x v="0"/>
    <x v="1"/>
    <x v="3"/>
    <x v="1282"/>
    <x v="0"/>
    <x v="1"/>
    <n v="624555432"/>
    <d v="2011-09-01T00:00:00"/>
    <x v="2"/>
    <x v="190"/>
    <n v="8686"/>
    <n v="255.28"/>
    <n v="159.41999999999999"/>
    <n v="95.86"/>
    <n v="1384722.12"/>
    <n v="832639.96"/>
    <n v="-552082.16"/>
    <n v="1.66305028166076"/>
    <n v="-0.66305028166075497"/>
  </r>
  <r>
    <x v="4"/>
    <x v="95"/>
    <x v="9"/>
    <x v="0"/>
    <x v="3"/>
    <x v="1725"/>
    <x v="4"/>
    <x v="2"/>
    <n v="528295028"/>
    <d v="2011-04-04T00:00:00"/>
    <x v="1"/>
    <x v="69"/>
    <n v="3093"/>
    <n v="9.33"/>
    <n v="6.92"/>
    <n v="2.41"/>
    <n v="21403.56"/>
    <n v="7454.13"/>
    <n v="-13949.43"/>
    <n v="2.87136929460581"/>
    <n v="-1.87136929460581"/>
  </r>
  <r>
    <x v="1"/>
    <x v="17"/>
    <x v="11"/>
    <x v="0"/>
    <x v="3"/>
    <x v="870"/>
    <x v="6"/>
    <x v="7"/>
    <n v="837608659"/>
    <d v="2012-02-05T00:00:00"/>
    <x v="5"/>
    <x v="2"/>
    <n v="5871"/>
    <n v="668.27"/>
    <n v="502.54"/>
    <n v="165.73"/>
    <n v="2950412.34"/>
    <n v="973000.83"/>
    <n v="-1977411.51"/>
    <n v="3.0322814215893299"/>
    <n v="-2.0322814215893299"/>
  </r>
  <r>
    <x v="1"/>
    <x v="89"/>
    <x v="8"/>
    <x v="0"/>
    <x v="2"/>
    <x v="347"/>
    <x v="11"/>
    <x v="6"/>
    <n v="930670154"/>
    <d v="2017-03-15T00:00:00"/>
    <x v="4"/>
    <x v="31"/>
    <n v="4835"/>
    <n v="421.89"/>
    <n v="364.69"/>
    <n v="57.2"/>
    <n v="1763276.15"/>
    <n v="276562"/>
    <n v="-1486714.15"/>
    <n v="6.3756993006993001"/>
    <n v="-5.3756993006993001"/>
  </r>
  <r>
    <x v="0"/>
    <x v="72"/>
    <x v="5"/>
    <x v="0"/>
    <x v="2"/>
    <x v="1726"/>
    <x v="7"/>
    <x v="5"/>
    <n v="705965840"/>
    <d v="2014-06-10T00:00:00"/>
    <x v="3"/>
    <x v="2"/>
    <n v="9835"/>
    <n v="109.28"/>
    <n v="35.840000000000003"/>
    <n v="73.44"/>
    <n v="352486.40000000002"/>
    <n v="722282.4"/>
    <n v="369796"/>
    <n v="0.48801742919390001"/>
    <n v="0.51198257080609999"/>
  </r>
  <r>
    <x v="3"/>
    <x v="94"/>
    <x v="8"/>
    <x v="1"/>
    <x v="3"/>
    <x v="1655"/>
    <x v="0"/>
    <x v="0"/>
    <n v="132294547"/>
    <d v="2014-10-01T00:00:00"/>
    <x v="4"/>
    <x v="89"/>
    <n v="7751"/>
    <n v="421.89"/>
    <n v="364.69"/>
    <n v="57.2"/>
    <n v="2826712.19"/>
    <n v="443357.2"/>
    <n v="-2383354.9900000002"/>
    <n v="6.3756993006993001"/>
    <n v="-5.3756993006993001"/>
  </r>
  <r>
    <x v="5"/>
    <x v="166"/>
    <x v="11"/>
    <x v="1"/>
    <x v="1"/>
    <x v="1394"/>
    <x v="6"/>
    <x v="6"/>
    <n v="598767602"/>
    <d v="2017-05-21T00:00:00"/>
    <x v="5"/>
    <x v="56"/>
    <n v="7494"/>
    <n v="668.27"/>
    <n v="502.54"/>
    <n v="165.73"/>
    <n v="3766034.76"/>
    <n v="1241980.6200000001"/>
    <n v="-2524054.14"/>
    <n v="3.0322814215893299"/>
    <n v="-2.0322814215893299"/>
  </r>
  <r>
    <x v="2"/>
    <x v="48"/>
    <x v="3"/>
    <x v="1"/>
    <x v="1"/>
    <x v="207"/>
    <x v="7"/>
    <x v="4"/>
    <n v="864808833"/>
    <d v="2016-09-10T00:00:00"/>
    <x v="0"/>
    <x v="2"/>
    <n v="5007"/>
    <n v="205.7"/>
    <n v="117.11"/>
    <n v="88.59"/>
    <n v="586369.77"/>
    <n v="443570.13"/>
    <n v="-142799.64000000001"/>
    <n v="1.3219324980246101"/>
    <n v="-0.32193249802460799"/>
  </r>
  <r>
    <x v="4"/>
    <x v="29"/>
    <x v="8"/>
    <x v="1"/>
    <x v="2"/>
    <x v="403"/>
    <x v="11"/>
    <x v="0"/>
    <n v="210154569"/>
    <d v="2013-03-17T00:00:00"/>
    <x v="5"/>
    <x v="8"/>
    <n v="8262"/>
    <n v="421.89"/>
    <n v="364.69"/>
    <n v="57.2"/>
    <n v="3013068.78"/>
    <n v="472586.4"/>
    <n v="-2540482.38"/>
    <n v="6.3756993006993001"/>
    <n v="-5.3756993006993001"/>
  </r>
  <r>
    <x v="1"/>
    <x v="71"/>
    <x v="5"/>
    <x v="1"/>
    <x v="3"/>
    <x v="1727"/>
    <x v="11"/>
    <x v="7"/>
    <n v="684853637"/>
    <d v="2012-03-04T00:00:00"/>
    <x v="5"/>
    <x v="146"/>
    <n v="2265"/>
    <n v="109.28"/>
    <n v="35.840000000000003"/>
    <n v="73.44"/>
    <n v="81177.600000000006"/>
    <n v="166341.6"/>
    <n v="85164"/>
    <n v="0.48801742919390001"/>
    <n v="0.51198257080609999"/>
  </r>
  <r>
    <x v="6"/>
    <x v="180"/>
    <x v="9"/>
    <x v="1"/>
    <x v="0"/>
    <x v="1273"/>
    <x v="7"/>
    <x v="7"/>
    <n v="359267365"/>
    <d v="2012-11-14T00:00:00"/>
    <x v="4"/>
    <x v="11"/>
    <n v="4052"/>
    <n v="9.33"/>
    <n v="6.92"/>
    <n v="2.41"/>
    <n v="28039.84"/>
    <n v="9765.32"/>
    <n v="-18274.52"/>
    <n v="2.87136929460581"/>
    <n v="-1.87136929460581"/>
  </r>
  <r>
    <x v="0"/>
    <x v="146"/>
    <x v="5"/>
    <x v="0"/>
    <x v="0"/>
    <x v="1728"/>
    <x v="1"/>
    <x v="2"/>
    <n v="974069583"/>
    <d v="2011-12-07T00:00:00"/>
    <x v="4"/>
    <x v="98"/>
    <n v="7690"/>
    <n v="109.28"/>
    <n v="35.840000000000003"/>
    <n v="73.44"/>
    <n v="275609.59999999998"/>
    <n v="564753.6"/>
    <n v="289144"/>
    <n v="0.48801742919390001"/>
    <n v="0.51198257080609999"/>
  </r>
  <r>
    <x v="4"/>
    <x v="115"/>
    <x v="8"/>
    <x v="1"/>
    <x v="1"/>
    <x v="1729"/>
    <x v="5"/>
    <x v="0"/>
    <n v="290246617"/>
    <d v="2013-03-28T00:00:00"/>
    <x v="2"/>
    <x v="2"/>
    <n v="9279"/>
    <n v="421.89"/>
    <n v="364.69"/>
    <n v="57.2"/>
    <n v="3383958.51"/>
    <n v="530758.80000000005"/>
    <n v="-2853199.71"/>
    <n v="6.3756993006993001"/>
    <n v="-5.3756993006993001"/>
  </r>
  <r>
    <x v="3"/>
    <x v="20"/>
    <x v="3"/>
    <x v="0"/>
    <x v="3"/>
    <x v="1730"/>
    <x v="6"/>
    <x v="7"/>
    <n v="639097297"/>
    <d v="2012-08-09T00:00:00"/>
    <x v="2"/>
    <x v="93"/>
    <n v="1947"/>
    <n v="205.7"/>
    <n v="117.11"/>
    <n v="88.59"/>
    <n v="228013.17"/>
    <n v="172484.73"/>
    <n v="-55528.44"/>
    <n v="1.3219324980246101"/>
    <n v="-0.32193249802460799"/>
  </r>
  <r>
    <x v="4"/>
    <x v="23"/>
    <x v="11"/>
    <x v="0"/>
    <x v="1"/>
    <x v="1731"/>
    <x v="4"/>
    <x v="0"/>
    <n v="372232949"/>
    <d v="2013-03-30T00:00:00"/>
    <x v="0"/>
    <x v="41"/>
    <n v="856"/>
    <n v="668.27"/>
    <n v="502.54"/>
    <n v="165.73"/>
    <n v="430174.24"/>
    <n v="141864.88"/>
    <n v="-288309.36"/>
    <n v="3.0322814215893299"/>
    <n v="-2.0322814215893299"/>
  </r>
  <r>
    <x v="3"/>
    <x v="50"/>
    <x v="11"/>
    <x v="0"/>
    <x v="2"/>
    <x v="151"/>
    <x v="3"/>
    <x v="3"/>
    <n v="611577403"/>
    <d v="2015-08-23T00:00:00"/>
    <x v="5"/>
    <x v="160"/>
    <n v="8199"/>
    <n v="668.27"/>
    <n v="502.54"/>
    <n v="165.73"/>
    <n v="4120325.46"/>
    <n v="1358820.27"/>
    <n v="-2761505.19"/>
    <n v="3.0322814215893299"/>
    <n v="-2.0322814215893299"/>
  </r>
  <r>
    <x v="5"/>
    <x v="161"/>
    <x v="0"/>
    <x v="1"/>
    <x v="0"/>
    <x v="962"/>
    <x v="9"/>
    <x v="0"/>
    <n v="299366986"/>
    <d v="2014-10-01T00:00:00"/>
    <x v="4"/>
    <x v="272"/>
    <n v="8199"/>
    <n v="255.28"/>
    <n v="159.41999999999999"/>
    <n v="95.86"/>
    <n v="1307084.58"/>
    <n v="785956.14"/>
    <n v="-521128.44"/>
    <n v="1.66305028166076"/>
    <n v="-0.66305028166075497"/>
  </r>
  <r>
    <x v="5"/>
    <x v="70"/>
    <x v="1"/>
    <x v="0"/>
    <x v="3"/>
    <x v="1732"/>
    <x v="3"/>
    <x v="5"/>
    <n v="248150527"/>
    <d v="2014-12-10T00:00:00"/>
    <x v="4"/>
    <x v="166"/>
    <n v="2110"/>
    <n v="152.58000000000001"/>
    <n v="97.44"/>
    <n v="55.14"/>
    <n v="205598.4"/>
    <n v="116345.4"/>
    <n v="-89253"/>
    <n v="1.76713819368879"/>
    <n v="-0.76713819368879199"/>
  </r>
  <r>
    <x v="0"/>
    <x v="0"/>
    <x v="9"/>
    <x v="0"/>
    <x v="3"/>
    <x v="361"/>
    <x v="0"/>
    <x v="1"/>
    <n v="890789353"/>
    <d v="2010-05-21T00:00:00"/>
    <x v="6"/>
    <x v="2"/>
    <n v="3220"/>
    <n v="9.33"/>
    <n v="6.92"/>
    <n v="2.41"/>
    <n v="22282.400000000001"/>
    <n v="7760.2"/>
    <n v="-14522.2"/>
    <n v="2.87136929460581"/>
    <n v="-1.87136929460581"/>
  </r>
  <r>
    <x v="1"/>
    <x v="26"/>
    <x v="3"/>
    <x v="1"/>
    <x v="3"/>
    <x v="392"/>
    <x v="8"/>
    <x v="0"/>
    <n v="930457293"/>
    <d v="2013-07-26T00:00:00"/>
    <x v="6"/>
    <x v="75"/>
    <n v="1845"/>
    <n v="205.7"/>
    <n v="117.11"/>
    <n v="88.59"/>
    <n v="216067.95"/>
    <n v="163448.54999999999"/>
    <n v="-52619.4"/>
    <n v="1.3219324980246101"/>
    <n v="-0.32193249802460799"/>
  </r>
  <r>
    <x v="5"/>
    <x v="91"/>
    <x v="3"/>
    <x v="0"/>
    <x v="0"/>
    <x v="1733"/>
    <x v="5"/>
    <x v="5"/>
    <n v="490640676"/>
    <d v="2014-11-19T00:00:00"/>
    <x v="4"/>
    <x v="126"/>
    <n v="334"/>
    <n v="205.7"/>
    <n v="117.11"/>
    <n v="88.59"/>
    <n v="39114.74"/>
    <n v="29589.06"/>
    <n v="-9525.68"/>
    <n v="1.3219324980246101"/>
    <n v="-0.32193249802460799"/>
  </r>
  <r>
    <x v="5"/>
    <x v="58"/>
    <x v="9"/>
    <x v="0"/>
    <x v="3"/>
    <x v="1734"/>
    <x v="10"/>
    <x v="1"/>
    <n v="665138328"/>
    <d v="2010-02-14T00:00:00"/>
    <x v="5"/>
    <x v="126"/>
    <n v="8067"/>
    <n v="9.33"/>
    <n v="6.92"/>
    <n v="2.41"/>
    <n v="55823.64"/>
    <n v="19441.47"/>
    <n v="-36382.17"/>
    <n v="2.87136929460581"/>
    <n v="-1.87136929460581"/>
  </r>
  <r>
    <x v="0"/>
    <x v="119"/>
    <x v="0"/>
    <x v="0"/>
    <x v="0"/>
    <x v="1057"/>
    <x v="10"/>
    <x v="2"/>
    <n v="368061578"/>
    <d v="2011-06-03T00:00:00"/>
    <x v="6"/>
    <x v="17"/>
    <n v="6455"/>
    <n v="255.28"/>
    <n v="159.41999999999999"/>
    <n v="95.86"/>
    <n v="1029056.1"/>
    <n v="618776.30000000005"/>
    <n v="-410279.8"/>
    <n v="1.66305028166076"/>
    <n v="-0.66305028166075497"/>
  </r>
  <r>
    <x v="0"/>
    <x v="13"/>
    <x v="7"/>
    <x v="1"/>
    <x v="0"/>
    <x v="1329"/>
    <x v="9"/>
    <x v="2"/>
    <n v="383834254"/>
    <d v="2011-11-28T00:00:00"/>
    <x v="1"/>
    <x v="159"/>
    <n v="3940"/>
    <n v="437.2"/>
    <n v="263.33"/>
    <n v="173.87"/>
    <n v="1037520.2"/>
    <n v="685047.8"/>
    <n v="-352472.4"/>
    <n v="1.51452234428021"/>
    <n v="-0.51452234428020904"/>
  </r>
  <r>
    <x v="5"/>
    <x v="161"/>
    <x v="7"/>
    <x v="1"/>
    <x v="1"/>
    <x v="1735"/>
    <x v="11"/>
    <x v="3"/>
    <n v="217192685"/>
    <d v="2015-02-15T00:00:00"/>
    <x v="5"/>
    <x v="19"/>
    <n v="997"/>
    <n v="437.2"/>
    <n v="263.33"/>
    <n v="173.87"/>
    <n v="262540.01"/>
    <n v="173348.39"/>
    <n v="-89191.62"/>
    <n v="1.51452234428021"/>
    <n v="-0.51452234428020904"/>
  </r>
  <r>
    <x v="1"/>
    <x v="22"/>
    <x v="6"/>
    <x v="1"/>
    <x v="3"/>
    <x v="1720"/>
    <x v="2"/>
    <x v="0"/>
    <n v="343185698"/>
    <d v="2013-04-25T00:00:00"/>
    <x v="2"/>
    <x v="2"/>
    <n v="5129"/>
    <n v="651.21"/>
    <n v="524.96"/>
    <n v="126.25"/>
    <n v="2692519.84"/>
    <n v="647536.25"/>
    <n v="-2044983.59"/>
    <n v="4.1580990099009902"/>
    <n v="-3.1580990099009898"/>
  </r>
  <r>
    <x v="0"/>
    <x v="135"/>
    <x v="10"/>
    <x v="0"/>
    <x v="2"/>
    <x v="1736"/>
    <x v="7"/>
    <x v="5"/>
    <n v="857174623"/>
    <d v="2014-08-27T00:00:00"/>
    <x v="4"/>
    <x v="2"/>
    <n v="5874"/>
    <n v="154.06"/>
    <n v="90.93"/>
    <n v="63.13"/>
    <n v="534122.81999999995"/>
    <n v="370825.62"/>
    <n v="-163297.20000000001"/>
    <n v="1.44036115951212"/>
    <n v="-0.44036115951211802"/>
  </r>
  <r>
    <x v="3"/>
    <x v="184"/>
    <x v="9"/>
    <x v="1"/>
    <x v="1"/>
    <x v="964"/>
    <x v="1"/>
    <x v="1"/>
    <n v="124833285"/>
    <d v="2010-10-02T00:00:00"/>
    <x v="0"/>
    <x v="73"/>
    <n v="9798"/>
    <n v="9.33"/>
    <n v="6.92"/>
    <n v="2.41"/>
    <n v="67802.16"/>
    <n v="23613.18"/>
    <n v="-44188.98"/>
    <n v="2.87136929460581"/>
    <n v="-1.87136929460581"/>
  </r>
  <r>
    <x v="5"/>
    <x v="63"/>
    <x v="9"/>
    <x v="1"/>
    <x v="2"/>
    <x v="1737"/>
    <x v="11"/>
    <x v="5"/>
    <n v="632148015"/>
    <d v="2014-03-14T00:00:00"/>
    <x v="6"/>
    <x v="8"/>
    <n v="5500"/>
    <n v="9.33"/>
    <n v="6.92"/>
    <n v="2.41"/>
    <n v="38060"/>
    <n v="13255"/>
    <n v="-24805"/>
    <n v="2.87136929460581"/>
    <n v="-1.87136929460581"/>
  </r>
  <r>
    <x v="2"/>
    <x v="137"/>
    <x v="11"/>
    <x v="0"/>
    <x v="0"/>
    <x v="843"/>
    <x v="5"/>
    <x v="3"/>
    <n v="435417640"/>
    <d v="2015-10-28T00:00:00"/>
    <x v="4"/>
    <x v="159"/>
    <n v="8610"/>
    <n v="668.27"/>
    <n v="502.54"/>
    <n v="165.73"/>
    <n v="4326869.4000000004"/>
    <n v="1426935.3"/>
    <n v="-2899934.1"/>
    <n v="3.0322814215893299"/>
    <n v="-2.0322814215893299"/>
  </r>
  <r>
    <x v="4"/>
    <x v="45"/>
    <x v="6"/>
    <x v="1"/>
    <x v="2"/>
    <x v="1738"/>
    <x v="7"/>
    <x v="7"/>
    <n v="811253488"/>
    <d v="2012-10-31T00:00:00"/>
    <x v="4"/>
    <x v="142"/>
    <n v="6790"/>
    <n v="651.21"/>
    <n v="524.96"/>
    <n v="126.25"/>
    <n v="3564478.4"/>
    <n v="857237.5"/>
    <n v="-2707240.9"/>
    <n v="4.1580990099009902"/>
    <n v="-3.1580990099009898"/>
  </r>
  <r>
    <x v="0"/>
    <x v="118"/>
    <x v="8"/>
    <x v="0"/>
    <x v="2"/>
    <x v="134"/>
    <x v="1"/>
    <x v="3"/>
    <n v="406579387"/>
    <d v="2015-01-24T00:00:00"/>
    <x v="0"/>
    <x v="2"/>
    <n v="4730"/>
    <n v="421.89"/>
    <n v="364.69"/>
    <n v="57.2"/>
    <n v="1724983.7"/>
    <n v="270556"/>
    <n v="-1454427.7"/>
    <n v="6.3756993006993001"/>
    <n v="-5.3756993006993001"/>
  </r>
  <r>
    <x v="3"/>
    <x v="151"/>
    <x v="5"/>
    <x v="0"/>
    <x v="3"/>
    <x v="1128"/>
    <x v="11"/>
    <x v="2"/>
    <n v="188631665"/>
    <d v="2011-04-13T00:00:00"/>
    <x v="4"/>
    <x v="142"/>
    <n v="9156"/>
    <n v="109.28"/>
    <n v="35.840000000000003"/>
    <n v="73.44"/>
    <n v="328151.03999999998"/>
    <n v="672416.64"/>
    <n v="344265.6"/>
    <n v="0.48801742919390001"/>
    <n v="0.51198257080609999"/>
  </r>
  <r>
    <x v="3"/>
    <x v="35"/>
    <x v="7"/>
    <x v="0"/>
    <x v="1"/>
    <x v="1453"/>
    <x v="11"/>
    <x v="6"/>
    <n v="294959151"/>
    <d v="2017-03-26T00:00:00"/>
    <x v="5"/>
    <x v="12"/>
    <n v="3822"/>
    <n v="437.2"/>
    <n v="263.33"/>
    <n v="173.87"/>
    <n v="1006447.26"/>
    <n v="664531.14"/>
    <n v="-341916.12"/>
    <n v="1.51452234428021"/>
    <n v="-0.51452234428020904"/>
  </r>
  <r>
    <x v="4"/>
    <x v="56"/>
    <x v="10"/>
    <x v="0"/>
    <x v="1"/>
    <x v="1739"/>
    <x v="4"/>
    <x v="7"/>
    <n v="483423173"/>
    <d v="2012-04-29T00:00:00"/>
    <x v="5"/>
    <x v="96"/>
    <n v="4514"/>
    <n v="154.06"/>
    <n v="90.93"/>
    <n v="63.13"/>
    <n v="410458.02"/>
    <n v="284968.82"/>
    <n v="-125489.2"/>
    <n v="1.44036115951212"/>
    <n v="-0.44036115951211802"/>
  </r>
  <r>
    <x v="3"/>
    <x v="151"/>
    <x v="3"/>
    <x v="1"/>
    <x v="0"/>
    <x v="1740"/>
    <x v="6"/>
    <x v="1"/>
    <n v="582197558"/>
    <d v="2010-10-17T00:00:00"/>
    <x v="5"/>
    <x v="185"/>
    <n v="4050"/>
    <n v="205.7"/>
    <n v="117.11"/>
    <n v="88.59"/>
    <n v="474295.5"/>
    <n v="358789.5"/>
    <n v="-115506"/>
    <n v="1.3219324980246101"/>
    <n v="-0.32193249802460799"/>
  </r>
  <r>
    <x v="5"/>
    <x v="84"/>
    <x v="1"/>
    <x v="0"/>
    <x v="3"/>
    <x v="1521"/>
    <x v="8"/>
    <x v="0"/>
    <n v="939768636"/>
    <d v="2013-10-02T00:00:00"/>
    <x v="4"/>
    <x v="93"/>
    <n v="7278"/>
    <n v="152.58000000000001"/>
    <n v="97.44"/>
    <n v="55.14"/>
    <n v="709168.32"/>
    <n v="401308.92"/>
    <n v="-307859.40000000002"/>
    <n v="1.76713819368879"/>
    <n v="-0.76713819368879199"/>
  </r>
  <r>
    <x v="1"/>
    <x v="129"/>
    <x v="7"/>
    <x v="0"/>
    <x v="0"/>
    <x v="1741"/>
    <x v="2"/>
    <x v="4"/>
    <n v="174935233"/>
    <d v="2016-07-29T00:00:00"/>
    <x v="6"/>
    <x v="26"/>
    <n v="6078"/>
    <n v="437.2"/>
    <n v="263.33"/>
    <n v="173.87"/>
    <n v="1600519.74"/>
    <n v="1056781.8600000001"/>
    <n v="-543737.88"/>
    <n v="1.51452234428021"/>
    <n v="-0.51452234428020904"/>
  </r>
  <r>
    <x v="3"/>
    <x v="124"/>
    <x v="8"/>
    <x v="0"/>
    <x v="3"/>
    <x v="1224"/>
    <x v="8"/>
    <x v="7"/>
    <n v="126808679"/>
    <d v="2012-07-29T00:00:00"/>
    <x v="5"/>
    <x v="10"/>
    <n v="4361"/>
    <n v="421.89"/>
    <n v="364.69"/>
    <n v="57.2"/>
    <n v="1590413.09"/>
    <n v="249449.2"/>
    <n v="-1340963.8899999999"/>
    <n v="6.3756993006993001"/>
    <n v="-5.3756993006993001"/>
  </r>
  <r>
    <x v="1"/>
    <x v="178"/>
    <x v="9"/>
    <x v="1"/>
    <x v="0"/>
    <x v="829"/>
    <x v="7"/>
    <x v="2"/>
    <n v="904812800"/>
    <d v="2011-11-24T00:00:00"/>
    <x v="2"/>
    <x v="174"/>
    <n v="3069"/>
    <n v="9.33"/>
    <n v="6.92"/>
    <n v="2.41"/>
    <n v="21237.48"/>
    <n v="7396.29"/>
    <n v="-13841.19"/>
    <n v="2.87136929460581"/>
    <n v="-1.87136929460581"/>
  </r>
  <r>
    <x v="1"/>
    <x v="178"/>
    <x v="4"/>
    <x v="0"/>
    <x v="2"/>
    <x v="1742"/>
    <x v="8"/>
    <x v="2"/>
    <n v="438683927"/>
    <d v="2011-07-29T00:00:00"/>
    <x v="6"/>
    <x v="142"/>
    <n v="5177"/>
    <n v="81.73"/>
    <n v="56.67"/>
    <n v="25.06"/>
    <n v="293380.59000000003"/>
    <n v="129735.62"/>
    <n v="-163644.97"/>
    <n v="2.2613727055067798"/>
    <n v="-1.26137270550678"/>
  </r>
  <r>
    <x v="5"/>
    <x v="150"/>
    <x v="1"/>
    <x v="0"/>
    <x v="3"/>
    <x v="1743"/>
    <x v="6"/>
    <x v="0"/>
    <n v="328470885"/>
    <d v="2013-12-06T00:00:00"/>
    <x v="6"/>
    <x v="177"/>
    <n v="689"/>
    <n v="152.58000000000001"/>
    <n v="97.44"/>
    <n v="55.14"/>
    <n v="67136.160000000003"/>
    <n v="37991.46"/>
    <n v="-29144.7"/>
    <n v="1.76713819368879"/>
    <n v="-0.76713819368879199"/>
  </r>
  <r>
    <x v="5"/>
    <x v="97"/>
    <x v="0"/>
    <x v="1"/>
    <x v="0"/>
    <x v="1738"/>
    <x v="7"/>
    <x v="7"/>
    <n v="894535005"/>
    <d v="2012-03-10T00:00:00"/>
    <x v="0"/>
    <x v="2"/>
    <n v="1641"/>
    <n v="255.28"/>
    <n v="159.41999999999999"/>
    <n v="95.86"/>
    <n v="261608.22"/>
    <n v="157306.26"/>
    <n v="-104301.96"/>
    <n v="1.66305028166076"/>
    <n v="-0.66305028166075497"/>
  </r>
  <r>
    <x v="5"/>
    <x v="128"/>
    <x v="9"/>
    <x v="0"/>
    <x v="2"/>
    <x v="1621"/>
    <x v="1"/>
    <x v="6"/>
    <n v="727550113"/>
    <d v="2017-05-29T00:00:00"/>
    <x v="1"/>
    <x v="45"/>
    <n v="7101"/>
    <n v="9.33"/>
    <n v="6.92"/>
    <n v="2.41"/>
    <n v="49138.92"/>
    <n v="17113.41"/>
    <n v="-32025.51"/>
    <n v="2.87136929460581"/>
    <n v="-1.87136929460581"/>
  </r>
  <r>
    <x v="4"/>
    <x v="29"/>
    <x v="6"/>
    <x v="0"/>
    <x v="1"/>
    <x v="1408"/>
    <x v="6"/>
    <x v="0"/>
    <n v="738502538"/>
    <d v="2013-05-29T00:00:00"/>
    <x v="4"/>
    <x v="96"/>
    <n v="8167"/>
    <n v="651.21"/>
    <n v="524.96"/>
    <n v="126.25"/>
    <n v="4287348.32"/>
    <n v="1031083.75"/>
    <n v="-3256264.57"/>
    <n v="4.1580990099009902"/>
    <n v="-3.1580990099009898"/>
  </r>
  <r>
    <x v="4"/>
    <x v="176"/>
    <x v="6"/>
    <x v="1"/>
    <x v="1"/>
    <x v="1744"/>
    <x v="0"/>
    <x v="5"/>
    <n v="108691108"/>
    <d v="2014-04-24T00:00:00"/>
    <x v="2"/>
    <x v="2"/>
    <n v="2969"/>
    <n v="651.21"/>
    <n v="524.96"/>
    <n v="126.25"/>
    <n v="1558606.24"/>
    <n v="374836.25"/>
    <n v="-1183769.99"/>
    <n v="4.1580990099009902"/>
    <n v="-3.1580990099009898"/>
  </r>
  <r>
    <x v="0"/>
    <x v="134"/>
    <x v="7"/>
    <x v="0"/>
    <x v="1"/>
    <x v="1168"/>
    <x v="4"/>
    <x v="7"/>
    <n v="339727151"/>
    <d v="2012-04-27T00:00:00"/>
    <x v="6"/>
    <x v="69"/>
    <n v="1668"/>
    <n v="437.2"/>
    <n v="263.33"/>
    <n v="173.87"/>
    <n v="439234.44"/>
    <n v="290015.15999999997"/>
    <n v="-149219.28"/>
    <n v="1.51452234428021"/>
    <n v="-0.51452234428020904"/>
  </r>
  <r>
    <x v="1"/>
    <x v="153"/>
    <x v="9"/>
    <x v="1"/>
    <x v="3"/>
    <x v="1745"/>
    <x v="3"/>
    <x v="2"/>
    <n v="303534495"/>
    <d v="2011-08-18T00:00:00"/>
    <x v="2"/>
    <x v="82"/>
    <n v="1457"/>
    <n v="9.33"/>
    <n v="6.92"/>
    <n v="2.41"/>
    <n v="10082.44"/>
    <n v="3511.37"/>
    <n v="-6571.07"/>
    <n v="2.87136929460581"/>
    <n v="-1.87136929460581"/>
  </r>
  <r>
    <x v="5"/>
    <x v="183"/>
    <x v="6"/>
    <x v="0"/>
    <x v="2"/>
    <x v="1746"/>
    <x v="10"/>
    <x v="1"/>
    <n v="292349469"/>
    <d v="2010-11-05T00:00:00"/>
    <x v="6"/>
    <x v="53"/>
    <n v="1559"/>
    <n v="651.21"/>
    <n v="524.96"/>
    <n v="126.25"/>
    <n v="818412.64"/>
    <n v="196823.75"/>
    <n v="-621588.89"/>
    <n v="4.1580990099009902"/>
    <n v="-3.1580990099009898"/>
  </r>
  <r>
    <x v="3"/>
    <x v="5"/>
    <x v="7"/>
    <x v="1"/>
    <x v="3"/>
    <x v="1128"/>
    <x v="11"/>
    <x v="2"/>
    <n v="668720901"/>
    <d v="2011-09-03T00:00:00"/>
    <x v="0"/>
    <x v="154"/>
    <n v="8230"/>
    <n v="437.2"/>
    <n v="263.33"/>
    <n v="173.87"/>
    <n v="2167205.9"/>
    <n v="1430950.1"/>
    <n v="-736255.8"/>
    <n v="1.51452234428021"/>
    <n v="-0.51452234428020904"/>
  </r>
  <r>
    <x v="0"/>
    <x v="27"/>
    <x v="3"/>
    <x v="1"/>
    <x v="2"/>
    <x v="1747"/>
    <x v="2"/>
    <x v="1"/>
    <n v="515510118"/>
    <d v="2010-11-06T00:00:00"/>
    <x v="0"/>
    <x v="171"/>
    <n v="9754"/>
    <n v="205.7"/>
    <n v="117.11"/>
    <n v="88.59"/>
    <n v="1142290.94"/>
    <n v="864106.86"/>
    <n v="-278184.08"/>
    <n v="1.3219324980246101"/>
    <n v="-0.32193249802460799"/>
  </r>
  <r>
    <x v="5"/>
    <x v="53"/>
    <x v="8"/>
    <x v="1"/>
    <x v="1"/>
    <x v="1748"/>
    <x v="8"/>
    <x v="4"/>
    <n v="785890948"/>
    <d v="2016-09-24T00:00:00"/>
    <x v="0"/>
    <x v="162"/>
    <n v="1451"/>
    <n v="421.89"/>
    <n v="364.69"/>
    <n v="57.2"/>
    <n v="529165.18999999994"/>
    <n v="82997.2"/>
    <n v="-446167.99"/>
    <n v="6.3756993006993001"/>
    <n v="-5.3756993006993001"/>
  </r>
  <r>
    <x v="5"/>
    <x v="177"/>
    <x v="1"/>
    <x v="0"/>
    <x v="1"/>
    <x v="1355"/>
    <x v="8"/>
    <x v="4"/>
    <n v="253349721"/>
    <d v="2017-06-01T00:00:00"/>
    <x v="2"/>
    <x v="118"/>
    <n v="667"/>
    <n v="152.58000000000001"/>
    <n v="97.44"/>
    <n v="55.14"/>
    <n v="64992.480000000003"/>
    <n v="36778.379999999997"/>
    <n v="-28214.1"/>
    <n v="1.76713819368879"/>
    <n v="-0.76713819368879099"/>
  </r>
  <r>
    <x v="2"/>
    <x v="125"/>
    <x v="9"/>
    <x v="1"/>
    <x v="2"/>
    <x v="1460"/>
    <x v="5"/>
    <x v="1"/>
    <n v="461685264"/>
    <d v="2010-10-24T00:00:00"/>
    <x v="5"/>
    <x v="19"/>
    <n v="1784"/>
    <n v="9.33"/>
    <n v="6.92"/>
    <n v="2.41"/>
    <n v="12345.28"/>
    <n v="4299.4399999999996"/>
    <n v="-8045.84"/>
    <n v="2.87136929460581"/>
    <n v="-1.87136929460581"/>
  </r>
  <r>
    <x v="1"/>
    <x v="77"/>
    <x v="0"/>
    <x v="0"/>
    <x v="0"/>
    <x v="370"/>
    <x v="9"/>
    <x v="0"/>
    <n v="775008904"/>
    <d v="2014-02-01T00:00:00"/>
    <x v="0"/>
    <x v="261"/>
    <n v="1212"/>
    <n v="255.28"/>
    <n v="159.41999999999999"/>
    <n v="95.86"/>
    <n v="193217.04"/>
    <n v="116182.32"/>
    <n v="-77034.720000000001"/>
    <n v="1.66305028166076"/>
    <n v="-0.66305028166075497"/>
  </r>
  <r>
    <x v="0"/>
    <x v="27"/>
    <x v="9"/>
    <x v="0"/>
    <x v="1"/>
    <x v="902"/>
    <x v="2"/>
    <x v="4"/>
    <n v="627744472"/>
    <d v="2016-06-18T00:00:00"/>
    <x v="0"/>
    <x v="2"/>
    <n v="2394"/>
    <n v="9.33"/>
    <n v="6.92"/>
    <n v="2.41"/>
    <n v="16566.48"/>
    <n v="5769.54"/>
    <n v="-10796.94"/>
    <n v="2.87136929460581"/>
    <n v="-1.87136929460581"/>
  </r>
  <r>
    <x v="2"/>
    <x v="42"/>
    <x v="2"/>
    <x v="0"/>
    <x v="3"/>
    <x v="1089"/>
    <x v="2"/>
    <x v="6"/>
    <n v="874628293"/>
    <d v="2017-11-04T00:00:00"/>
    <x v="0"/>
    <x v="93"/>
    <n v="803"/>
    <n v="47.45"/>
    <n v="31.79"/>
    <n v="15.66"/>
    <n v="25527.37"/>
    <n v="12574.98"/>
    <n v="-12952.39"/>
    <n v="2.0300127713920801"/>
    <n v="-1.0300127713920799"/>
  </r>
  <r>
    <x v="5"/>
    <x v="175"/>
    <x v="0"/>
    <x v="0"/>
    <x v="0"/>
    <x v="143"/>
    <x v="2"/>
    <x v="7"/>
    <n v="640709197"/>
    <d v="2012-08-24T00:00:00"/>
    <x v="6"/>
    <x v="32"/>
    <n v="8944"/>
    <n v="255.28"/>
    <n v="159.41999999999999"/>
    <n v="95.86"/>
    <n v="1425852.48"/>
    <n v="857371.84"/>
    <n v="-568480.64"/>
    <n v="1.66305028166076"/>
    <n v="-0.66305028166075497"/>
  </r>
  <r>
    <x v="1"/>
    <x v="140"/>
    <x v="9"/>
    <x v="0"/>
    <x v="0"/>
    <x v="443"/>
    <x v="3"/>
    <x v="5"/>
    <n v="471348512"/>
    <d v="2014-01-10T00:00:00"/>
    <x v="6"/>
    <x v="2"/>
    <n v="1354"/>
    <n v="9.33"/>
    <n v="6.92"/>
    <n v="2.41"/>
    <n v="9369.68"/>
    <n v="3263.14"/>
    <n v="-6106.54"/>
    <n v="2.87136929460581"/>
    <n v="-1.87136929460581"/>
  </r>
  <r>
    <x v="4"/>
    <x v="23"/>
    <x v="11"/>
    <x v="1"/>
    <x v="3"/>
    <x v="1749"/>
    <x v="10"/>
    <x v="1"/>
    <n v="982220065"/>
    <d v="2010-01-06T00:00:00"/>
    <x v="4"/>
    <x v="19"/>
    <n v="9599"/>
    <n v="668.27"/>
    <n v="502.54"/>
    <n v="165.73"/>
    <n v="4823881.46"/>
    <n v="1590842.27"/>
    <n v="-3233039.19"/>
    <n v="3.0322814215893299"/>
    <n v="-2.0322814215893299"/>
  </r>
  <r>
    <x v="5"/>
    <x v="182"/>
    <x v="1"/>
    <x v="1"/>
    <x v="1"/>
    <x v="1651"/>
    <x v="3"/>
    <x v="1"/>
    <n v="609310185"/>
    <d v="2010-09-21T00:00:00"/>
    <x v="3"/>
    <x v="32"/>
    <n v="7279"/>
    <n v="152.58000000000001"/>
    <n v="97.44"/>
    <n v="55.14"/>
    <n v="709265.76"/>
    <n v="401364.06"/>
    <n v="-307901.7"/>
    <n v="1.76713819368879"/>
    <n v="-0.76713819368879199"/>
  </r>
  <r>
    <x v="5"/>
    <x v="97"/>
    <x v="6"/>
    <x v="1"/>
    <x v="2"/>
    <x v="401"/>
    <x v="3"/>
    <x v="3"/>
    <n v="558917701"/>
    <d v="2015-09-21T00:00:00"/>
    <x v="1"/>
    <x v="69"/>
    <n v="5023"/>
    <n v="651.21"/>
    <n v="524.96"/>
    <n v="126.25"/>
    <n v="2636874.08"/>
    <n v="634153.75"/>
    <n v="-2002720.33"/>
    <n v="4.1580990099009902"/>
    <n v="-3.1580990099009898"/>
  </r>
  <r>
    <x v="5"/>
    <x v="149"/>
    <x v="2"/>
    <x v="0"/>
    <x v="0"/>
    <x v="1750"/>
    <x v="5"/>
    <x v="2"/>
    <n v="757653939"/>
    <d v="2011-04-11T00:00:00"/>
    <x v="1"/>
    <x v="2"/>
    <n v="5492"/>
    <n v="47.45"/>
    <n v="31.79"/>
    <n v="15.66"/>
    <n v="174590.68"/>
    <n v="86004.72"/>
    <n v="-88585.96"/>
    <n v="2.0300127713920801"/>
    <n v="-1.0300127713920799"/>
  </r>
  <r>
    <x v="1"/>
    <x v="81"/>
    <x v="0"/>
    <x v="1"/>
    <x v="1"/>
    <x v="1751"/>
    <x v="0"/>
    <x v="7"/>
    <n v="302442729"/>
    <d v="2013-01-17T00:00:00"/>
    <x v="2"/>
    <x v="9"/>
    <n v="8379"/>
    <n v="255.28"/>
    <n v="159.41999999999999"/>
    <n v="95.86"/>
    <n v="1335780.18"/>
    <n v="803210.94"/>
    <n v="-532569.24"/>
    <n v="1.66305028166076"/>
    <n v="-0.66305028166075497"/>
  </r>
  <r>
    <x v="2"/>
    <x v="112"/>
    <x v="1"/>
    <x v="0"/>
    <x v="2"/>
    <x v="864"/>
    <x v="8"/>
    <x v="2"/>
    <n v="610520398"/>
    <d v="2011-07-15T00:00:00"/>
    <x v="6"/>
    <x v="10"/>
    <n v="5408"/>
    <n v="152.58000000000001"/>
    <n v="97.44"/>
    <n v="55.14"/>
    <n v="526955.52000000002"/>
    <n v="298197.12"/>
    <n v="-228758.39999999999"/>
    <n v="1.76713819368879"/>
    <n v="-0.76713819368879199"/>
  </r>
  <r>
    <x v="5"/>
    <x v="87"/>
    <x v="2"/>
    <x v="0"/>
    <x v="3"/>
    <x v="1476"/>
    <x v="5"/>
    <x v="2"/>
    <n v="469435775"/>
    <d v="2011-02-12T00:00:00"/>
    <x v="0"/>
    <x v="2"/>
    <n v="5333"/>
    <n v="47.45"/>
    <n v="31.79"/>
    <n v="15.66"/>
    <n v="169536.07"/>
    <n v="83514.78"/>
    <n v="-86021.29"/>
    <n v="2.0300127713920801"/>
    <n v="-1.0300127713920799"/>
  </r>
  <r>
    <x v="1"/>
    <x v="139"/>
    <x v="10"/>
    <x v="0"/>
    <x v="1"/>
    <x v="1514"/>
    <x v="0"/>
    <x v="7"/>
    <n v="987050187"/>
    <d v="2012-04-25T00:00:00"/>
    <x v="4"/>
    <x v="2"/>
    <n v="8940"/>
    <n v="154.06"/>
    <n v="90.93"/>
    <n v="63.13"/>
    <n v="812914.2"/>
    <n v="564382.19999999995"/>
    <n v="-248532"/>
    <n v="1.44036115951212"/>
    <n v="-0.44036115951211802"/>
  </r>
  <r>
    <x v="1"/>
    <x v="17"/>
    <x v="6"/>
    <x v="0"/>
    <x v="3"/>
    <x v="766"/>
    <x v="11"/>
    <x v="3"/>
    <n v="641537463"/>
    <d v="2015-12-14T00:00:00"/>
    <x v="1"/>
    <x v="273"/>
    <n v="4047"/>
    <n v="651.21"/>
    <n v="524.96"/>
    <n v="126.25"/>
    <n v="2124513.12"/>
    <n v="510933.75"/>
    <n v="-1613579.37"/>
    <n v="4.1580990099009902"/>
    <n v="-3.1580990099009898"/>
  </r>
  <r>
    <x v="0"/>
    <x v="25"/>
    <x v="7"/>
    <x v="1"/>
    <x v="1"/>
    <x v="1752"/>
    <x v="1"/>
    <x v="2"/>
    <n v="231383931"/>
    <d v="2011-06-16T00:00:00"/>
    <x v="2"/>
    <x v="106"/>
    <n v="502"/>
    <n v="437.2"/>
    <n v="263.33"/>
    <n v="173.87"/>
    <n v="132191.66"/>
    <n v="87282.74"/>
    <n v="-44908.92"/>
    <n v="1.51452234428021"/>
    <n v="-0.51452234428020904"/>
  </r>
  <r>
    <x v="5"/>
    <x v="166"/>
    <x v="4"/>
    <x v="0"/>
    <x v="3"/>
    <x v="1753"/>
    <x v="11"/>
    <x v="3"/>
    <n v="625388419"/>
    <d v="2015-07-19T00:00:00"/>
    <x v="5"/>
    <x v="99"/>
    <n v="5186"/>
    <n v="81.73"/>
    <n v="56.67"/>
    <n v="25.06"/>
    <n v="293890.62"/>
    <n v="129961.16"/>
    <n v="-163929.46"/>
    <n v="2.2613727055067798"/>
    <n v="-1.26137270550678"/>
  </r>
  <r>
    <x v="1"/>
    <x v="2"/>
    <x v="11"/>
    <x v="1"/>
    <x v="2"/>
    <x v="1754"/>
    <x v="1"/>
    <x v="3"/>
    <n v="512662255"/>
    <d v="2015-06-22T00:00:00"/>
    <x v="1"/>
    <x v="32"/>
    <n v="7009"/>
    <n v="668.27"/>
    <n v="502.54"/>
    <n v="165.73"/>
    <n v="3522302.86"/>
    <n v="1161601.57"/>
    <n v="-2360701.29"/>
    <n v="3.0322814215893299"/>
    <n v="-2.0322814215893299"/>
  </r>
  <r>
    <x v="2"/>
    <x v="37"/>
    <x v="9"/>
    <x v="0"/>
    <x v="2"/>
    <x v="584"/>
    <x v="7"/>
    <x v="1"/>
    <n v="452629268"/>
    <d v="2010-09-26T00:00:00"/>
    <x v="5"/>
    <x v="57"/>
    <n v="1914"/>
    <n v="9.33"/>
    <n v="6.92"/>
    <n v="2.41"/>
    <n v="13244.88"/>
    <n v="4612.74"/>
    <n v="-8632.14"/>
    <n v="2.87136929460581"/>
    <n v="-1.87136929460581"/>
  </r>
  <r>
    <x v="5"/>
    <x v="114"/>
    <x v="0"/>
    <x v="0"/>
    <x v="3"/>
    <x v="704"/>
    <x v="2"/>
    <x v="6"/>
    <n v="625025784"/>
    <d v="2017-04-07T00:00:00"/>
    <x v="6"/>
    <x v="2"/>
    <n v="7874"/>
    <n v="255.28"/>
    <n v="159.41999999999999"/>
    <n v="95.86"/>
    <n v="1255273.08"/>
    <n v="754801.64"/>
    <n v="-500471.44"/>
    <n v="1.66305028166076"/>
    <n v="-0.66305028166075497"/>
  </r>
  <r>
    <x v="1"/>
    <x v="148"/>
    <x v="5"/>
    <x v="1"/>
    <x v="2"/>
    <x v="1755"/>
    <x v="2"/>
    <x v="1"/>
    <n v="379900634"/>
    <d v="2010-02-12T00:00:00"/>
    <x v="6"/>
    <x v="2"/>
    <n v="9895"/>
    <n v="109.28"/>
    <n v="35.840000000000003"/>
    <n v="73.44"/>
    <n v="354636.79999999999"/>
    <n v="726688.8"/>
    <n v="372052"/>
    <n v="0.48801742919390001"/>
    <n v="0.51198257080609999"/>
  </r>
  <r>
    <x v="2"/>
    <x v="102"/>
    <x v="3"/>
    <x v="0"/>
    <x v="1"/>
    <x v="1189"/>
    <x v="0"/>
    <x v="7"/>
    <n v="487615144"/>
    <d v="2012-01-12T00:00:00"/>
    <x v="2"/>
    <x v="2"/>
    <n v="5012"/>
    <n v="205.7"/>
    <n v="117.11"/>
    <n v="88.59"/>
    <n v="586955.31999999995"/>
    <n v="444013.08"/>
    <n v="-142942.24"/>
    <n v="1.3219324980246101"/>
    <n v="-0.32193249802460799"/>
  </r>
  <r>
    <x v="2"/>
    <x v="65"/>
    <x v="4"/>
    <x v="1"/>
    <x v="2"/>
    <x v="1756"/>
    <x v="10"/>
    <x v="7"/>
    <n v="888843142"/>
    <d v="2012-02-19T00:00:00"/>
    <x v="5"/>
    <x v="44"/>
    <n v="7293"/>
    <n v="81.73"/>
    <n v="56.67"/>
    <n v="25.06"/>
    <n v="413294.31"/>
    <n v="182762.58"/>
    <n v="-230531.73"/>
    <n v="2.2613727055067798"/>
    <n v="-1.26137270550678"/>
  </r>
  <r>
    <x v="5"/>
    <x v="70"/>
    <x v="4"/>
    <x v="1"/>
    <x v="3"/>
    <x v="1757"/>
    <x v="3"/>
    <x v="0"/>
    <n v="244570958"/>
    <d v="2013-09-19T00:00:00"/>
    <x v="2"/>
    <x v="37"/>
    <n v="2836"/>
    <n v="81.73"/>
    <n v="56.67"/>
    <n v="25.06"/>
    <n v="160716.12"/>
    <n v="71070.16"/>
    <n v="-89645.96"/>
    <n v="2.2613727055067798"/>
    <n v="-1.26137270550678"/>
  </r>
  <r>
    <x v="4"/>
    <x v="31"/>
    <x v="4"/>
    <x v="1"/>
    <x v="2"/>
    <x v="1758"/>
    <x v="6"/>
    <x v="7"/>
    <n v="886097419"/>
    <d v="2012-08-05T00:00:00"/>
    <x v="5"/>
    <x v="209"/>
    <n v="4772"/>
    <n v="81.73"/>
    <n v="56.67"/>
    <n v="25.06"/>
    <n v="270429.24"/>
    <n v="119586.32"/>
    <n v="-150842.92000000001"/>
    <n v="2.2613727055067798"/>
    <n v="-1.26137270550678"/>
  </r>
  <r>
    <x v="4"/>
    <x v="31"/>
    <x v="1"/>
    <x v="1"/>
    <x v="0"/>
    <x v="868"/>
    <x v="1"/>
    <x v="2"/>
    <n v="265033853"/>
    <d v="2011-05-26T00:00:00"/>
    <x v="2"/>
    <x v="4"/>
    <n v="8261"/>
    <n v="152.58000000000001"/>
    <n v="97.44"/>
    <n v="55.14"/>
    <n v="804951.84"/>
    <n v="455511.54"/>
    <n v="-349440.3"/>
    <n v="1.76713819368879"/>
    <n v="-0.76713819368879199"/>
  </r>
  <r>
    <x v="5"/>
    <x v="175"/>
    <x v="11"/>
    <x v="0"/>
    <x v="0"/>
    <x v="1759"/>
    <x v="2"/>
    <x v="2"/>
    <n v="403304088"/>
    <d v="2011-09-08T00:00:00"/>
    <x v="2"/>
    <x v="97"/>
    <n v="5497"/>
    <n v="668.27"/>
    <n v="502.54"/>
    <n v="165.73"/>
    <n v="2762462.38"/>
    <n v="911017.81"/>
    <n v="-1851444.57"/>
    <n v="3.0322814215893299"/>
    <n v="-2.0322814215893299"/>
  </r>
  <r>
    <x v="1"/>
    <x v="179"/>
    <x v="3"/>
    <x v="0"/>
    <x v="3"/>
    <x v="1760"/>
    <x v="8"/>
    <x v="5"/>
    <n v="243144452"/>
    <d v="2014-07-16T00:00:00"/>
    <x v="4"/>
    <x v="22"/>
    <n v="701"/>
    <n v="205.7"/>
    <n v="117.11"/>
    <n v="88.59"/>
    <n v="82094.11"/>
    <n v="62101.59"/>
    <n v="-19992.52"/>
    <n v="1.3219324980246101"/>
    <n v="-0.32193249802460799"/>
  </r>
  <r>
    <x v="5"/>
    <x v="100"/>
    <x v="10"/>
    <x v="0"/>
    <x v="3"/>
    <x v="1675"/>
    <x v="2"/>
    <x v="2"/>
    <n v="597103774"/>
    <d v="2011-01-08T00:00:00"/>
    <x v="0"/>
    <x v="2"/>
    <n v="5131"/>
    <n v="154.06"/>
    <n v="90.93"/>
    <n v="63.13"/>
    <n v="466561.83"/>
    <n v="323920.03000000003"/>
    <n v="-142641.79999999999"/>
    <n v="1.44036115951212"/>
    <n v="-0.44036115951211802"/>
  </r>
  <r>
    <x v="1"/>
    <x v="81"/>
    <x v="7"/>
    <x v="0"/>
    <x v="3"/>
    <x v="782"/>
    <x v="8"/>
    <x v="1"/>
    <n v="998043382"/>
    <d v="2010-03-07T00:00:00"/>
    <x v="5"/>
    <x v="2"/>
    <n v="2070"/>
    <n v="437.2"/>
    <n v="263.33"/>
    <n v="173.87"/>
    <n v="545093.1"/>
    <n v="359910.9"/>
    <n v="-185182.2"/>
    <n v="1.51452234428021"/>
    <n v="-0.51452234428020904"/>
  </r>
  <r>
    <x v="0"/>
    <x v="181"/>
    <x v="5"/>
    <x v="1"/>
    <x v="0"/>
    <x v="1568"/>
    <x v="10"/>
    <x v="4"/>
    <n v="149137103"/>
    <d v="2016-04-03T00:00:00"/>
    <x v="5"/>
    <x v="138"/>
    <n v="1838"/>
    <n v="109.28"/>
    <n v="35.840000000000003"/>
    <n v="73.44"/>
    <n v="65873.919999999998"/>
    <n v="134982.72"/>
    <n v="69108.800000000003"/>
    <n v="0.48801742919390001"/>
    <n v="0.51198257080609999"/>
  </r>
  <r>
    <x v="5"/>
    <x v="84"/>
    <x v="1"/>
    <x v="1"/>
    <x v="1"/>
    <x v="600"/>
    <x v="7"/>
    <x v="2"/>
    <n v="873871266"/>
    <d v="2011-09-19T00:00:00"/>
    <x v="1"/>
    <x v="16"/>
    <n v="6782"/>
    <n v="152.58000000000001"/>
    <n v="97.44"/>
    <n v="55.14"/>
    <n v="660838.07999999996"/>
    <n v="373959.48"/>
    <n v="-286878.59999999998"/>
    <n v="1.76713819368879"/>
    <n v="-0.76713819368879199"/>
  </r>
  <r>
    <x v="0"/>
    <x v="49"/>
    <x v="7"/>
    <x v="1"/>
    <x v="1"/>
    <x v="1337"/>
    <x v="8"/>
    <x v="3"/>
    <n v="666044700"/>
    <d v="2015-01-07T00:00:00"/>
    <x v="4"/>
    <x v="2"/>
    <n v="6282"/>
    <n v="437.2"/>
    <n v="263.33"/>
    <n v="173.87"/>
    <n v="1654239.06"/>
    <n v="1092251.3400000001"/>
    <n v="-561987.72"/>
    <n v="1.51452234428021"/>
    <n v="-0.51452234428020904"/>
  </r>
  <r>
    <x v="4"/>
    <x v="158"/>
    <x v="10"/>
    <x v="0"/>
    <x v="2"/>
    <x v="1761"/>
    <x v="0"/>
    <x v="4"/>
    <n v="239768731"/>
    <d v="2016-12-22T00:00:00"/>
    <x v="2"/>
    <x v="16"/>
    <n v="1751"/>
    <n v="154.06"/>
    <n v="90.93"/>
    <n v="63.13"/>
    <n v="159218.43"/>
    <n v="110540.63"/>
    <n v="-48677.8"/>
    <n v="1.44036115951212"/>
    <n v="-0.44036115951211802"/>
  </r>
  <r>
    <x v="5"/>
    <x v="162"/>
    <x v="3"/>
    <x v="1"/>
    <x v="1"/>
    <x v="1762"/>
    <x v="6"/>
    <x v="6"/>
    <n v="379467189"/>
    <d v="2017-09-06T00:00:00"/>
    <x v="4"/>
    <x v="248"/>
    <n v="1629"/>
    <n v="205.7"/>
    <n v="117.11"/>
    <n v="88.59"/>
    <n v="190772.19"/>
    <n v="144313.10999999999"/>
    <n v="-46459.08"/>
    <n v="1.3219324980246101"/>
    <n v="-0.32193249802460799"/>
  </r>
  <r>
    <x v="3"/>
    <x v="35"/>
    <x v="2"/>
    <x v="0"/>
    <x v="2"/>
    <x v="1763"/>
    <x v="0"/>
    <x v="2"/>
    <n v="589876401"/>
    <d v="2011-12-29T00:00:00"/>
    <x v="2"/>
    <x v="160"/>
    <n v="6390"/>
    <n v="47.45"/>
    <n v="31.79"/>
    <n v="15.66"/>
    <n v="203138.1"/>
    <n v="100067.4"/>
    <n v="-103070.7"/>
    <n v="2.0300127713920801"/>
    <n v="-1.0300127713920799"/>
  </r>
  <r>
    <x v="1"/>
    <x v="132"/>
    <x v="9"/>
    <x v="1"/>
    <x v="2"/>
    <x v="480"/>
    <x v="5"/>
    <x v="3"/>
    <n v="446045196"/>
    <d v="2015-01-11T00:00:00"/>
    <x v="5"/>
    <x v="2"/>
    <n v="3540"/>
    <n v="9.33"/>
    <n v="6.92"/>
    <n v="2.41"/>
    <n v="24496.799999999999"/>
    <n v="8531.4"/>
    <n v="-15965.4"/>
    <n v="2.87136929460581"/>
    <n v="-1.87136929460581"/>
  </r>
  <r>
    <x v="5"/>
    <x v="105"/>
    <x v="8"/>
    <x v="1"/>
    <x v="0"/>
    <x v="1764"/>
    <x v="6"/>
    <x v="5"/>
    <n v="943334901"/>
    <d v="2014-03-11T00:00:00"/>
    <x v="3"/>
    <x v="2"/>
    <n v="2615"/>
    <n v="421.89"/>
    <n v="364.69"/>
    <n v="57.2"/>
    <n v="953664.35"/>
    <n v="149578"/>
    <n v="-804086.35"/>
    <n v="6.3756993006993001"/>
    <n v="-5.3756993006993001"/>
  </r>
  <r>
    <x v="2"/>
    <x v="170"/>
    <x v="2"/>
    <x v="1"/>
    <x v="3"/>
    <x v="1765"/>
    <x v="3"/>
    <x v="5"/>
    <n v="447419345"/>
    <d v="2014-09-18T00:00:00"/>
    <x v="2"/>
    <x v="126"/>
    <n v="182"/>
    <n v="47.45"/>
    <n v="31.79"/>
    <n v="15.66"/>
    <n v="5785.78"/>
    <n v="2850.12"/>
    <n v="-2935.66"/>
    <n v="2.0300127713920801"/>
    <n v="-1.0300127713920799"/>
  </r>
  <r>
    <x v="1"/>
    <x v="116"/>
    <x v="11"/>
    <x v="1"/>
    <x v="0"/>
    <x v="1766"/>
    <x v="5"/>
    <x v="5"/>
    <n v="544284856"/>
    <d v="2014-10-25T00:00:00"/>
    <x v="0"/>
    <x v="16"/>
    <n v="4839"/>
    <n v="668.27"/>
    <n v="502.54"/>
    <n v="165.73"/>
    <n v="2431791.06"/>
    <n v="801967.47"/>
    <n v="-1629823.59"/>
    <n v="3.0322814215893299"/>
    <n v="-2.0322814215893299"/>
  </r>
  <r>
    <x v="2"/>
    <x v="155"/>
    <x v="0"/>
    <x v="0"/>
    <x v="2"/>
    <x v="550"/>
    <x v="5"/>
    <x v="2"/>
    <n v="190230262"/>
    <d v="2011-11-27T00:00:00"/>
    <x v="5"/>
    <x v="69"/>
    <n v="2217"/>
    <n v="255.28"/>
    <n v="159.41999999999999"/>
    <n v="95.86"/>
    <n v="353434.14"/>
    <n v="212521.62"/>
    <n v="-140912.51999999999"/>
    <n v="1.66305028166076"/>
    <n v="-0.66305028166075497"/>
  </r>
  <r>
    <x v="0"/>
    <x v="1"/>
    <x v="1"/>
    <x v="0"/>
    <x v="2"/>
    <x v="1282"/>
    <x v="0"/>
    <x v="1"/>
    <n v="661866891"/>
    <d v="2011-02-16T00:00:00"/>
    <x v="4"/>
    <x v="46"/>
    <n v="9976"/>
    <n v="152.58000000000001"/>
    <n v="97.44"/>
    <n v="55.14"/>
    <n v="972061.44"/>
    <n v="550076.64"/>
    <n v="-421984.8"/>
    <n v="1.76713819368879"/>
    <n v="-0.76713819368879199"/>
  </r>
  <r>
    <x v="1"/>
    <x v="178"/>
    <x v="10"/>
    <x v="1"/>
    <x v="3"/>
    <x v="1767"/>
    <x v="8"/>
    <x v="5"/>
    <n v="606118571"/>
    <d v="2014-11-18T00:00:00"/>
    <x v="3"/>
    <x v="205"/>
    <n v="2809"/>
    <n v="154.06"/>
    <n v="90.93"/>
    <n v="63.13"/>
    <n v="255422.37"/>
    <n v="177332.17"/>
    <n v="-78090.2"/>
    <n v="1.44036115951212"/>
    <n v="-0.44036115951211802"/>
  </r>
  <r>
    <x v="0"/>
    <x v="27"/>
    <x v="7"/>
    <x v="1"/>
    <x v="3"/>
    <x v="1768"/>
    <x v="5"/>
    <x v="2"/>
    <n v="990221631"/>
    <d v="2011-06-12T00:00:00"/>
    <x v="5"/>
    <x v="2"/>
    <n v="7440"/>
    <n v="437.2"/>
    <n v="263.33"/>
    <n v="173.87"/>
    <n v="1959175.2"/>
    <n v="1293592.8"/>
    <n v="-665582.4"/>
    <n v="1.51452234428021"/>
    <n v="-0.51452234428020904"/>
  </r>
  <r>
    <x v="6"/>
    <x v="180"/>
    <x v="6"/>
    <x v="0"/>
    <x v="2"/>
    <x v="511"/>
    <x v="1"/>
    <x v="1"/>
    <n v="151724898"/>
    <d v="2010-06-16T00:00:00"/>
    <x v="4"/>
    <x v="37"/>
    <n v="7624"/>
    <n v="651.21"/>
    <n v="524.96"/>
    <n v="126.25"/>
    <n v="4002295.04"/>
    <n v="962530"/>
    <n v="-3039765.04"/>
    <n v="4.1580990099009902"/>
    <n v="-3.1580990099009898"/>
  </r>
  <r>
    <x v="0"/>
    <x v="119"/>
    <x v="4"/>
    <x v="1"/>
    <x v="0"/>
    <x v="1769"/>
    <x v="9"/>
    <x v="7"/>
    <n v="548489701"/>
    <d v="2012-07-31T00:00:00"/>
    <x v="3"/>
    <x v="2"/>
    <n v="9146"/>
    <n v="81.73"/>
    <n v="56.67"/>
    <n v="25.06"/>
    <n v="518303.82"/>
    <n v="229198.76"/>
    <n v="-289105.06"/>
    <n v="2.2613727055067798"/>
    <n v="-1.26137270550678"/>
  </r>
  <r>
    <x v="0"/>
    <x v="118"/>
    <x v="4"/>
    <x v="0"/>
    <x v="2"/>
    <x v="172"/>
    <x v="10"/>
    <x v="6"/>
    <n v="208689868"/>
    <d v="2017-03-04T00:00:00"/>
    <x v="0"/>
    <x v="221"/>
    <n v="4824"/>
    <n v="81.73"/>
    <n v="56.67"/>
    <n v="25.06"/>
    <n v="273376.08"/>
    <n v="120889.44"/>
    <n v="-152486.64000000001"/>
    <n v="2.2613727055067798"/>
    <n v="-1.26137270550678"/>
  </r>
  <r>
    <x v="3"/>
    <x v="35"/>
    <x v="5"/>
    <x v="0"/>
    <x v="3"/>
    <x v="1627"/>
    <x v="11"/>
    <x v="6"/>
    <n v="380811727"/>
    <d v="2017-06-07T00:00:00"/>
    <x v="4"/>
    <x v="88"/>
    <n v="9507"/>
    <n v="109.28"/>
    <n v="35.840000000000003"/>
    <n v="73.44"/>
    <n v="340730.88"/>
    <n v="698194.08"/>
    <n v="357463.2"/>
    <n v="0.48801742919390001"/>
    <n v="0.51198257080609999"/>
  </r>
  <r>
    <x v="1"/>
    <x v="71"/>
    <x v="1"/>
    <x v="0"/>
    <x v="1"/>
    <x v="1192"/>
    <x v="2"/>
    <x v="1"/>
    <n v="583654105"/>
    <d v="2010-10-19T00:00:00"/>
    <x v="3"/>
    <x v="18"/>
    <n v="5075"/>
    <n v="152.58000000000001"/>
    <n v="97.44"/>
    <n v="55.14"/>
    <n v="494508"/>
    <n v="279835.5"/>
    <n v="-214672.5"/>
    <n v="1.76713819368879"/>
    <n v="-0.76713819368879199"/>
  </r>
  <r>
    <x v="3"/>
    <x v="151"/>
    <x v="3"/>
    <x v="0"/>
    <x v="2"/>
    <x v="1770"/>
    <x v="5"/>
    <x v="1"/>
    <n v="856328332"/>
    <d v="2010-08-12T00:00:00"/>
    <x v="2"/>
    <x v="2"/>
    <n v="5438"/>
    <n v="205.7"/>
    <n v="117.11"/>
    <n v="88.59"/>
    <n v="636844.18000000005"/>
    <n v="481752.42"/>
    <n v="-155091.76"/>
    <n v="1.3219324980246101"/>
    <n v="-0.32193249802460799"/>
  </r>
  <r>
    <x v="4"/>
    <x v="115"/>
    <x v="0"/>
    <x v="1"/>
    <x v="1"/>
    <x v="200"/>
    <x v="2"/>
    <x v="0"/>
    <n v="408258235"/>
    <d v="2013-07-27T00:00:00"/>
    <x v="0"/>
    <x v="71"/>
    <n v="1539"/>
    <n v="255.28"/>
    <n v="159.41999999999999"/>
    <n v="95.86"/>
    <n v="245347.38"/>
    <n v="147528.54"/>
    <n v="-97818.84"/>
    <n v="1.66305028166076"/>
    <n v="-0.66305028166075497"/>
  </r>
  <r>
    <x v="5"/>
    <x v="128"/>
    <x v="11"/>
    <x v="0"/>
    <x v="1"/>
    <x v="1771"/>
    <x v="0"/>
    <x v="3"/>
    <n v="769180142"/>
    <d v="2016-04-01T00:00:00"/>
    <x v="6"/>
    <x v="15"/>
    <n v="6352"/>
    <n v="668.27"/>
    <n v="502.54"/>
    <n v="165.73"/>
    <n v="3192134.08"/>
    <n v="1052716.96"/>
    <n v="-2139417.12"/>
    <n v="3.0322814215893299"/>
    <n v="-2.0322814215893299"/>
  </r>
  <r>
    <x v="3"/>
    <x v="20"/>
    <x v="8"/>
    <x v="0"/>
    <x v="3"/>
    <x v="1298"/>
    <x v="6"/>
    <x v="7"/>
    <n v="839142882"/>
    <d v="2012-05-20T00:00:00"/>
    <x v="5"/>
    <x v="80"/>
    <n v="9881"/>
    <n v="421.89"/>
    <n v="364.69"/>
    <n v="57.2"/>
    <n v="3603501.89"/>
    <n v="565193.19999999995"/>
    <n v="-3038308.69"/>
    <n v="6.3756993006993001"/>
    <n v="-5.3756993006993001"/>
  </r>
  <r>
    <x v="4"/>
    <x v="31"/>
    <x v="6"/>
    <x v="0"/>
    <x v="2"/>
    <x v="1751"/>
    <x v="0"/>
    <x v="7"/>
    <n v="938507783"/>
    <d v="2013-01-30T00:00:00"/>
    <x v="4"/>
    <x v="32"/>
    <n v="4164"/>
    <n v="651.21"/>
    <n v="524.96"/>
    <n v="126.25"/>
    <n v="2185933.44"/>
    <n v="525705"/>
    <n v="-1660228.44"/>
    <n v="4.1580990099009902"/>
    <n v="-3.1580990099009898"/>
  </r>
  <r>
    <x v="5"/>
    <x v="88"/>
    <x v="11"/>
    <x v="1"/>
    <x v="2"/>
    <x v="1772"/>
    <x v="3"/>
    <x v="1"/>
    <n v="557948672"/>
    <d v="2010-09-19T00:00:00"/>
    <x v="5"/>
    <x v="126"/>
    <n v="8266"/>
    <n v="668.27"/>
    <n v="502.54"/>
    <n v="165.73"/>
    <n v="4153995.64"/>
    <n v="1369924.18"/>
    <n v="-2784071.46"/>
    <n v="3.0322814215893299"/>
    <n v="-2.0322814215893299"/>
  </r>
  <r>
    <x v="1"/>
    <x v="123"/>
    <x v="0"/>
    <x v="0"/>
    <x v="1"/>
    <x v="528"/>
    <x v="10"/>
    <x v="5"/>
    <n v="608451879"/>
    <d v="2014-01-03T00:00:00"/>
    <x v="6"/>
    <x v="2"/>
    <n v="3287"/>
    <n v="255.28"/>
    <n v="159.41999999999999"/>
    <n v="95.86"/>
    <n v="524013.54"/>
    <n v="315091.82"/>
    <n v="-208921.72"/>
    <n v="1.66305028166076"/>
    <n v="-0.66305028166075497"/>
  </r>
  <r>
    <x v="3"/>
    <x v="57"/>
    <x v="8"/>
    <x v="1"/>
    <x v="3"/>
    <x v="1064"/>
    <x v="4"/>
    <x v="5"/>
    <n v="271316230"/>
    <d v="2014-03-31T00:00:00"/>
    <x v="1"/>
    <x v="16"/>
    <n v="7356"/>
    <n v="421.89"/>
    <n v="364.69"/>
    <n v="57.2"/>
    <n v="2682659.64"/>
    <n v="420763.2"/>
    <n v="-2261896.44"/>
    <n v="6.3756993006993001"/>
    <n v="-5.3756993006993001"/>
  </r>
  <r>
    <x v="2"/>
    <x v="121"/>
    <x v="1"/>
    <x v="1"/>
    <x v="3"/>
    <x v="750"/>
    <x v="3"/>
    <x v="1"/>
    <n v="148153054"/>
    <d v="2010-02-10T00:00:00"/>
    <x v="4"/>
    <x v="2"/>
    <n v="636"/>
    <n v="152.58000000000001"/>
    <n v="97.44"/>
    <n v="55.14"/>
    <n v="61971.839999999997"/>
    <n v="35069.040000000001"/>
    <n v="-26902.799999999999"/>
    <n v="1.76713819368879"/>
    <n v="-0.76713819368879199"/>
  </r>
  <r>
    <x v="1"/>
    <x v="178"/>
    <x v="2"/>
    <x v="0"/>
    <x v="0"/>
    <x v="731"/>
    <x v="5"/>
    <x v="3"/>
    <n v="910886180"/>
    <d v="2015-10-06T00:00:00"/>
    <x v="3"/>
    <x v="30"/>
    <n v="317"/>
    <n v="47.45"/>
    <n v="31.79"/>
    <n v="15.66"/>
    <n v="10077.43"/>
    <n v="4964.22"/>
    <n v="-5113.21"/>
    <n v="2.0300127713920801"/>
    <n v="-1.0300127713920799"/>
  </r>
  <r>
    <x v="5"/>
    <x v="101"/>
    <x v="3"/>
    <x v="0"/>
    <x v="1"/>
    <x v="1345"/>
    <x v="11"/>
    <x v="2"/>
    <n v="151751935"/>
    <d v="2011-02-23T00:00:00"/>
    <x v="4"/>
    <x v="54"/>
    <n v="5625"/>
    <n v="205.7"/>
    <n v="117.11"/>
    <n v="88.59"/>
    <n v="658743.75"/>
    <n v="498318.75"/>
    <n v="-160425"/>
    <n v="1.3219324980246101"/>
    <n v="-0.32193249802460799"/>
  </r>
  <r>
    <x v="5"/>
    <x v="166"/>
    <x v="9"/>
    <x v="1"/>
    <x v="2"/>
    <x v="450"/>
    <x v="7"/>
    <x v="3"/>
    <n v="933299148"/>
    <d v="2015-12-23T00:00:00"/>
    <x v="4"/>
    <x v="5"/>
    <n v="2813"/>
    <n v="9.33"/>
    <n v="6.92"/>
    <n v="2.41"/>
    <n v="19465.96"/>
    <n v="6779.33"/>
    <n v="-12686.63"/>
    <n v="2.87136929460581"/>
    <n v="-1.87136929460581"/>
  </r>
  <r>
    <x v="2"/>
    <x v="155"/>
    <x v="4"/>
    <x v="1"/>
    <x v="0"/>
    <x v="140"/>
    <x v="1"/>
    <x v="1"/>
    <n v="538389146"/>
    <d v="2010-12-09T00:00:00"/>
    <x v="2"/>
    <x v="103"/>
    <n v="167"/>
    <n v="81.73"/>
    <n v="56.67"/>
    <n v="25.06"/>
    <n v="9463.89"/>
    <n v="4185.0200000000004"/>
    <n v="-5278.87"/>
    <n v="2.2613727055067798"/>
    <n v="-1.26137270550678"/>
  </r>
  <r>
    <x v="1"/>
    <x v="167"/>
    <x v="1"/>
    <x v="1"/>
    <x v="2"/>
    <x v="1773"/>
    <x v="1"/>
    <x v="2"/>
    <n v="820195758"/>
    <d v="2011-11-24T00:00:00"/>
    <x v="2"/>
    <x v="24"/>
    <n v="3006"/>
    <n v="152.58000000000001"/>
    <n v="97.44"/>
    <n v="55.14"/>
    <n v="292904.64"/>
    <n v="165750.84"/>
    <n v="-127153.8"/>
    <n v="1.76713819368879"/>
    <n v="-0.76713819368879199"/>
  </r>
  <r>
    <x v="3"/>
    <x v="50"/>
    <x v="3"/>
    <x v="0"/>
    <x v="3"/>
    <x v="1655"/>
    <x v="0"/>
    <x v="0"/>
    <n v="552205312"/>
    <d v="2013-12-25T00:00:00"/>
    <x v="4"/>
    <x v="4"/>
    <n v="8678"/>
    <n v="205.7"/>
    <n v="117.11"/>
    <n v="88.59"/>
    <n v="1016280.58"/>
    <n v="768784.02"/>
    <n v="-247496.56"/>
    <n v="1.3219324980246101"/>
    <n v="-0.32193249802460799"/>
  </r>
  <r>
    <x v="1"/>
    <x v="116"/>
    <x v="5"/>
    <x v="0"/>
    <x v="3"/>
    <x v="1774"/>
    <x v="8"/>
    <x v="4"/>
    <n v="378216636"/>
    <d v="2016-08-08T00:00:00"/>
    <x v="1"/>
    <x v="124"/>
    <n v="1562"/>
    <n v="109.28"/>
    <n v="35.840000000000003"/>
    <n v="73.44"/>
    <n v="55982.080000000002"/>
    <n v="114713.28"/>
    <n v="58731.199999999997"/>
    <n v="0.48801742919390001"/>
    <n v="0.51198257080609999"/>
  </r>
  <r>
    <x v="3"/>
    <x v="151"/>
    <x v="2"/>
    <x v="0"/>
    <x v="3"/>
    <x v="1463"/>
    <x v="1"/>
    <x v="7"/>
    <n v="562341058"/>
    <d v="2012-04-07T00:00:00"/>
    <x v="0"/>
    <x v="2"/>
    <n v="8070"/>
    <n v="47.45"/>
    <n v="31.79"/>
    <n v="15.66"/>
    <n v="256545.3"/>
    <n v="126376.2"/>
    <n v="-130169.1"/>
    <n v="2.0300127713920801"/>
    <n v="-1.0300127713920799"/>
  </r>
  <r>
    <x v="1"/>
    <x v="99"/>
    <x v="5"/>
    <x v="0"/>
    <x v="1"/>
    <x v="1775"/>
    <x v="2"/>
    <x v="5"/>
    <n v="539002406"/>
    <d v="2014-07-23T00:00:00"/>
    <x v="4"/>
    <x v="122"/>
    <n v="1645"/>
    <n v="109.28"/>
    <n v="35.840000000000003"/>
    <n v="73.44"/>
    <n v="58956.800000000003"/>
    <n v="120808.8"/>
    <n v="61852"/>
    <n v="0.48801742919390001"/>
    <n v="0.51198257080609999"/>
  </r>
  <r>
    <x v="2"/>
    <x v="144"/>
    <x v="9"/>
    <x v="0"/>
    <x v="2"/>
    <x v="213"/>
    <x v="6"/>
    <x v="5"/>
    <n v="262937009"/>
    <d v="2014-02-06T00:00:00"/>
    <x v="2"/>
    <x v="2"/>
    <n v="7759"/>
    <n v="9.33"/>
    <n v="6.92"/>
    <n v="2.41"/>
    <n v="53692.28"/>
    <n v="18699.189999999999"/>
    <n v="-34993.089999999997"/>
    <n v="2.87136929460581"/>
    <n v="-1.87136929460581"/>
  </r>
  <r>
    <x v="1"/>
    <x v="67"/>
    <x v="6"/>
    <x v="0"/>
    <x v="0"/>
    <x v="1776"/>
    <x v="1"/>
    <x v="3"/>
    <n v="659193694"/>
    <d v="2015-11-06T00:00:00"/>
    <x v="6"/>
    <x v="62"/>
    <n v="8918"/>
    <n v="651.21"/>
    <n v="524.96"/>
    <n v="126.25"/>
    <n v="4681593.28"/>
    <n v="1125897.5"/>
    <n v="-3555695.78"/>
    <n v="4.1580990099009902"/>
    <n v="-3.1580990099009898"/>
  </r>
  <r>
    <x v="3"/>
    <x v="21"/>
    <x v="0"/>
    <x v="0"/>
    <x v="2"/>
    <x v="134"/>
    <x v="1"/>
    <x v="3"/>
    <n v="473133790"/>
    <d v="2015-01-27T00:00:00"/>
    <x v="3"/>
    <x v="2"/>
    <n v="9657"/>
    <n v="255.28"/>
    <n v="159.41999999999999"/>
    <n v="95.86"/>
    <n v="1539518.94"/>
    <n v="925720.02"/>
    <n v="-613798.92000000004"/>
    <n v="1.66305028166076"/>
    <n v="-0.66305028166075497"/>
  </r>
  <r>
    <x v="1"/>
    <x v="152"/>
    <x v="2"/>
    <x v="0"/>
    <x v="3"/>
    <x v="648"/>
    <x v="9"/>
    <x v="3"/>
    <n v="320431125"/>
    <d v="2015-04-17T00:00:00"/>
    <x v="6"/>
    <x v="2"/>
    <n v="1545"/>
    <n v="47.45"/>
    <n v="31.79"/>
    <n v="15.66"/>
    <n v="49115.55"/>
    <n v="24194.7"/>
    <n v="-24920.85"/>
    <n v="2.0300127713920801"/>
    <n v="-1.0300127713920799"/>
  </r>
  <r>
    <x v="5"/>
    <x v="98"/>
    <x v="5"/>
    <x v="0"/>
    <x v="0"/>
    <x v="690"/>
    <x v="10"/>
    <x v="2"/>
    <n v="437072026"/>
    <d v="2011-08-13T00:00:00"/>
    <x v="0"/>
    <x v="158"/>
    <n v="8180"/>
    <n v="109.28"/>
    <n v="35.840000000000003"/>
    <n v="73.44"/>
    <n v="293171.20000000001"/>
    <n v="600739.19999999995"/>
    <n v="307568"/>
    <n v="0.48801742919390001"/>
    <n v="0.51198257080609999"/>
  </r>
  <r>
    <x v="1"/>
    <x v="77"/>
    <x v="10"/>
    <x v="1"/>
    <x v="2"/>
    <x v="1529"/>
    <x v="9"/>
    <x v="2"/>
    <n v="229355323"/>
    <d v="2011-10-12T00:00:00"/>
    <x v="4"/>
    <x v="2"/>
    <n v="192"/>
    <n v="154.06"/>
    <n v="90.93"/>
    <n v="63.13"/>
    <n v="17458.560000000001"/>
    <n v="12120.96"/>
    <n v="-5337.6"/>
    <n v="1.44036115951212"/>
    <n v="-0.44036115951211802"/>
  </r>
  <r>
    <x v="2"/>
    <x v="107"/>
    <x v="0"/>
    <x v="1"/>
    <x v="1"/>
    <x v="1777"/>
    <x v="6"/>
    <x v="1"/>
    <n v="523892343"/>
    <d v="2010-05-31T00:00:00"/>
    <x v="1"/>
    <x v="96"/>
    <n v="241"/>
    <n v="255.28"/>
    <n v="159.41999999999999"/>
    <n v="95.86"/>
    <n v="38420.22"/>
    <n v="23102.26"/>
    <n v="-15317.96"/>
    <n v="1.66305028166076"/>
    <n v="-0.66305028166075497"/>
  </r>
  <r>
    <x v="5"/>
    <x v="150"/>
    <x v="6"/>
    <x v="1"/>
    <x v="3"/>
    <x v="1778"/>
    <x v="10"/>
    <x v="0"/>
    <n v="417606914"/>
    <d v="2013-02-19T00:00:00"/>
    <x v="3"/>
    <x v="22"/>
    <n v="8021"/>
    <n v="651.21"/>
    <n v="524.96"/>
    <n v="126.25"/>
    <n v="4210704.16"/>
    <n v="1012651.25"/>
    <n v="-3198052.91"/>
    <n v="4.1580990099009902"/>
    <n v="-3.1580990099009898"/>
  </r>
  <r>
    <x v="4"/>
    <x v="176"/>
    <x v="1"/>
    <x v="0"/>
    <x v="3"/>
    <x v="1072"/>
    <x v="4"/>
    <x v="7"/>
    <n v="427735364"/>
    <d v="2012-06-18T00:00:00"/>
    <x v="1"/>
    <x v="140"/>
    <n v="5254"/>
    <n v="152.58000000000001"/>
    <n v="97.44"/>
    <n v="55.14"/>
    <n v="511949.76"/>
    <n v="289705.56"/>
    <n v="-222244.2"/>
    <n v="1.76713819368879"/>
    <n v="-0.76713819368879199"/>
  </r>
  <r>
    <x v="0"/>
    <x v="25"/>
    <x v="5"/>
    <x v="1"/>
    <x v="2"/>
    <x v="1779"/>
    <x v="6"/>
    <x v="7"/>
    <n v="241826522"/>
    <d v="2012-06-11T00:00:00"/>
    <x v="1"/>
    <x v="20"/>
    <n v="697"/>
    <n v="109.28"/>
    <n v="35.840000000000003"/>
    <n v="73.44"/>
    <n v="24980.48"/>
    <n v="51187.68"/>
    <n v="26207.200000000001"/>
    <n v="0.48801742919390001"/>
    <n v="0.51198257080609999"/>
  </r>
  <r>
    <x v="0"/>
    <x v="146"/>
    <x v="7"/>
    <x v="1"/>
    <x v="3"/>
    <x v="591"/>
    <x v="7"/>
    <x v="7"/>
    <n v="967741715"/>
    <d v="2012-04-11T00:00:00"/>
    <x v="4"/>
    <x v="2"/>
    <n v="5134"/>
    <n v="437.2"/>
    <n v="263.33"/>
    <n v="173.87"/>
    <n v="1351936.22"/>
    <n v="892648.58"/>
    <n v="-459287.64"/>
    <n v="1.51452234428021"/>
    <n v="-0.51452234428020904"/>
  </r>
  <r>
    <x v="3"/>
    <x v="24"/>
    <x v="4"/>
    <x v="1"/>
    <x v="1"/>
    <x v="1338"/>
    <x v="0"/>
    <x v="5"/>
    <n v="183654773"/>
    <d v="2015-12-02T00:00:00"/>
    <x v="4"/>
    <x v="165"/>
    <n v="6383"/>
    <n v="81.73"/>
    <n v="56.67"/>
    <n v="25.06"/>
    <n v="361724.61"/>
    <n v="159957.98000000001"/>
    <n v="-201766.63"/>
    <n v="2.2613727055067798"/>
    <n v="-1.26137270550678"/>
  </r>
  <r>
    <x v="5"/>
    <x v="39"/>
    <x v="5"/>
    <x v="0"/>
    <x v="0"/>
    <x v="805"/>
    <x v="11"/>
    <x v="4"/>
    <n v="488052022"/>
    <d v="2016-02-19T00:00:00"/>
    <x v="6"/>
    <x v="19"/>
    <n v="4294"/>
    <n v="109.28"/>
    <n v="35.840000000000003"/>
    <n v="73.44"/>
    <n v="153896.95999999999"/>
    <n v="315351.36"/>
    <n v="161454.39999999999"/>
    <n v="0.48801742919390001"/>
    <n v="0.51198257080609999"/>
  </r>
  <r>
    <x v="1"/>
    <x v="139"/>
    <x v="2"/>
    <x v="1"/>
    <x v="2"/>
    <x v="1604"/>
    <x v="1"/>
    <x v="6"/>
    <n v="949732291"/>
    <d v="2017-08-14T00:00:00"/>
    <x v="1"/>
    <x v="161"/>
    <n v="5745"/>
    <n v="47.45"/>
    <n v="31.79"/>
    <n v="15.66"/>
    <n v="182633.55"/>
    <n v="89966.7"/>
    <n v="-92666.85"/>
    <n v="2.0300127713920801"/>
    <n v="-1.0300127713920799"/>
  </r>
  <r>
    <x v="4"/>
    <x v="45"/>
    <x v="1"/>
    <x v="0"/>
    <x v="1"/>
    <x v="293"/>
    <x v="0"/>
    <x v="0"/>
    <n v="257806909"/>
    <d v="2013-12-21T00:00:00"/>
    <x v="0"/>
    <x v="49"/>
    <n v="9648"/>
    <n v="152.58000000000001"/>
    <n v="97.44"/>
    <n v="55.14"/>
    <n v="940101.12"/>
    <n v="531990.72"/>
    <n v="-408110.4"/>
    <n v="1.76713819368879"/>
    <n v="-0.76713819368879199"/>
  </r>
  <r>
    <x v="2"/>
    <x v="51"/>
    <x v="8"/>
    <x v="0"/>
    <x v="2"/>
    <x v="458"/>
    <x v="7"/>
    <x v="7"/>
    <n v="771699702"/>
    <d v="2012-10-29T00:00:00"/>
    <x v="1"/>
    <x v="3"/>
    <n v="1946"/>
    <n v="421.89"/>
    <n v="364.69"/>
    <n v="57.2"/>
    <n v="709686.74"/>
    <n v="111311.2"/>
    <n v="-598375.54"/>
    <n v="6.3756993006993001"/>
    <n v="-5.3756993006993001"/>
  </r>
  <r>
    <x v="1"/>
    <x v="44"/>
    <x v="11"/>
    <x v="0"/>
    <x v="1"/>
    <x v="1780"/>
    <x v="0"/>
    <x v="5"/>
    <n v="871147000"/>
    <d v="2014-08-25T00:00:00"/>
    <x v="1"/>
    <x v="2"/>
    <n v="611"/>
    <n v="668.27"/>
    <n v="502.54"/>
    <n v="165.73"/>
    <n v="307051.94"/>
    <n v="101261.03"/>
    <n v="-205790.91"/>
    <n v="3.0322814215893299"/>
    <n v="-2.0322814215893299"/>
  </r>
  <r>
    <x v="1"/>
    <x v="85"/>
    <x v="0"/>
    <x v="0"/>
    <x v="0"/>
    <x v="20"/>
    <x v="10"/>
    <x v="1"/>
    <n v="806197631"/>
    <d v="2010-02-18T00:00:00"/>
    <x v="2"/>
    <x v="69"/>
    <n v="649"/>
    <n v="255.28"/>
    <n v="159.41999999999999"/>
    <n v="95.86"/>
    <n v="103463.58"/>
    <n v="62213.14"/>
    <n v="-41250.44"/>
    <n v="1.66305028166076"/>
    <n v="-0.66305028166075497"/>
  </r>
  <r>
    <x v="0"/>
    <x v="25"/>
    <x v="3"/>
    <x v="0"/>
    <x v="2"/>
    <x v="19"/>
    <x v="6"/>
    <x v="0"/>
    <n v="447212922"/>
    <d v="2013-05-19T00:00:00"/>
    <x v="5"/>
    <x v="3"/>
    <n v="9097"/>
    <n v="205.7"/>
    <n v="117.11"/>
    <n v="88.59"/>
    <n v="1065349.67"/>
    <n v="805903.23"/>
    <n v="-259446.44"/>
    <n v="1.3219324980246101"/>
    <n v="-0.32193249802460799"/>
  </r>
  <r>
    <x v="0"/>
    <x v="13"/>
    <x v="4"/>
    <x v="1"/>
    <x v="0"/>
    <x v="331"/>
    <x v="11"/>
    <x v="0"/>
    <n v="634866702"/>
    <d v="2013-02-25T00:00:00"/>
    <x v="1"/>
    <x v="26"/>
    <n v="20"/>
    <n v="81.73"/>
    <n v="56.67"/>
    <n v="25.06"/>
    <n v="1133.4000000000001"/>
    <n v="501.2"/>
    <n v="-632.20000000000005"/>
    <n v="2.2613727055067798"/>
    <n v="-1.26137270550678"/>
  </r>
  <r>
    <x v="5"/>
    <x v="117"/>
    <x v="5"/>
    <x v="0"/>
    <x v="1"/>
    <x v="502"/>
    <x v="3"/>
    <x v="5"/>
    <n v="930145299"/>
    <d v="2014-09-30T00:00:00"/>
    <x v="3"/>
    <x v="179"/>
    <n v="9519"/>
    <n v="109.28"/>
    <n v="35.840000000000003"/>
    <n v="73.44"/>
    <n v="341160.96000000002"/>
    <n v="699075.36"/>
    <n v="357914.4"/>
    <n v="0.48801742919390001"/>
    <n v="0.51198257080609999"/>
  </r>
  <r>
    <x v="5"/>
    <x v="47"/>
    <x v="9"/>
    <x v="1"/>
    <x v="0"/>
    <x v="1224"/>
    <x v="8"/>
    <x v="7"/>
    <n v="964347541"/>
    <d v="2012-07-24T00:00:00"/>
    <x v="3"/>
    <x v="96"/>
    <n v="722"/>
    <n v="9.33"/>
    <n v="6.92"/>
    <n v="2.41"/>
    <n v="4996.24"/>
    <n v="1740.02"/>
    <n v="-3256.22"/>
    <n v="2.87136929460581"/>
    <n v="-1.87136929460581"/>
  </r>
  <r>
    <x v="4"/>
    <x v="31"/>
    <x v="7"/>
    <x v="1"/>
    <x v="3"/>
    <x v="1781"/>
    <x v="7"/>
    <x v="1"/>
    <n v="889084756"/>
    <d v="2010-08-02T00:00:00"/>
    <x v="1"/>
    <x v="2"/>
    <n v="8792"/>
    <n v="437.2"/>
    <n v="263.33"/>
    <n v="173.87"/>
    <n v="2315197.36"/>
    <n v="1528665.04"/>
    <n v="-786532.32"/>
    <n v="1.51452234428021"/>
    <n v="-0.51452234428020904"/>
  </r>
  <r>
    <x v="1"/>
    <x v="116"/>
    <x v="2"/>
    <x v="1"/>
    <x v="3"/>
    <x v="1782"/>
    <x v="1"/>
    <x v="3"/>
    <n v="926280772"/>
    <d v="2015-07-21T00:00:00"/>
    <x v="3"/>
    <x v="174"/>
    <n v="5919"/>
    <n v="47.45"/>
    <n v="31.79"/>
    <n v="15.66"/>
    <n v="188165.01"/>
    <n v="92691.54"/>
    <n v="-95473.47"/>
    <n v="2.0300127713920801"/>
    <n v="-1.0300127713920799"/>
  </r>
  <r>
    <x v="2"/>
    <x v="82"/>
    <x v="6"/>
    <x v="0"/>
    <x v="3"/>
    <x v="565"/>
    <x v="8"/>
    <x v="3"/>
    <n v="918171918"/>
    <d v="2015-09-08T00:00:00"/>
    <x v="3"/>
    <x v="43"/>
    <n v="6329"/>
    <n v="651.21"/>
    <n v="524.96"/>
    <n v="126.25"/>
    <n v="3322471.84"/>
    <n v="799036.25"/>
    <n v="-2523435.59"/>
    <n v="4.1580990099009902"/>
    <n v="-3.1580990099009898"/>
  </r>
  <r>
    <x v="4"/>
    <x v="156"/>
    <x v="2"/>
    <x v="0"/>
    <x v="3"/>
    <x v="1774"/>
    <x v="8"/>
    <x v="4"/>
    <n v="777307021"/>
    <d v="2016-05-07T00:00:00"/>
    <x v="0"/>
    <x v="2"/>
    <n v="1276"/>
    <n v="47.45"/>
    <n v="31.79"/>
    <n v="15.66"/>
    <n v="40564.04"/>
    <n v="19982.16"/>
    <n v="-20581.88"/>
    <n v="2.0300127713920801"/>
    <n v="-1.0300127713920799"/>
  </r>
  <r>
    <x v="1"/>
    <x v="140"/>
    <x v="10"/>
    <x v="1"/>
    <x v="2"/>
    <x v="1367"/>
    <x v="3"/>
    <x v="2"/>
    <n v="936547410"/>
    <d v="2011-12-01T00:00:00"/>
    <x v="2"/>
    <x v="59"/>
    <n v="4046"/>
    <n v="154.06"/>
    <n v="90.93"/>
    <n v="63.13"/>
    <n v="367902.78"/>
    <n v="255423.98"/>
    <n v="-112478.8"/>
    <n v="1.44036115951212"/>
    <n v="-0.44036115951211802"/>
  </r>
  <r>
    <x v="5"/>
    <x v="87"/>
    <x v="11"/>
    <x v="1"/>
    <x v="1"/>
    <x v="1478"/>
    <x v="2"/>
    <x v="2"/>
    <n v="999066913"/>
    <d v="2011-08-14T00:00:00"/>
    <x v="5"/>
    <x v="126"/>
    <n v="4956"/>
    <n v="668.27"/>
    <n v="502.54"/>
    <n v="165.73"/>
    <n v="2490588.2400000002"/>
    <n v="821357.88"/>
    <n v="-1669230.36"/>
    <n v="3.0322814215893299"/>
    <n v="-2.0322814215893299"/>
  </r>
  <r>
    <x v="6"/>
    <x v="180"/>
    <x v="11"/>
    <x v="0"/>
    <x v="1"/>
    <x v="1018"/>
    <x v="9"/>
    <x v="4"/>
    <n v="188351857"/>
    <d v="2016-07-13T00:00:00"/>
    <x v="4"/>
    <x v="2"/>
    <n v="6355"/>
    <n v="668.27"/>
    <n v="502.54"/>
    <n v="165.73"/>
    <n v="3193641.7"/>
    <n v="1053214.1499999999"/>
    <n v="-2140427.5499999998"/>
    <n v="3.0322814215893299"/>
    <n v="-2.0322814215893299"/>
  </r>
  <r>
    <x v="1"/>
    <x v="80"/>
    <x v="7"/>
    <x v="0"/>
    <x v="3"/>
    <x v="617"/>
    <x v="5"/>
    <x v="0"/>
    <n v="498201072"/>
    <d v="2013-07-11T00:00:00"/>
    <x v="2"/>
    <x v="2"/>
    <n v="7623"/>
    <n v="437.2"/>
    <n v="263.33"/>
    <n v="173.87"/>
    <n v="2007364.59"/>
    <n v="1325411.01"/>
    <n v="-681953.58"/>
    <n v="1.51452234428021"/>
    <n v="-0.51452234428020904"/>
  </r>
  <r>
    <x v="1"/>
    <x v="85"/>
    <x v="1"/>
    <x v="1"/>
    <x v="3"/>
    <x v="1783"/>
    <x v="2"/>
    <x v="3"/>
    <n v="842725884"/>
    <d v="2015-11-08T00:00:00"/>
    <x v="5"/>
    <x v="15"/>
    <n v="171"/>
    <n v="152.58000000000001"/>
    <n v="97.44"/>
    <n v="55.14"/>
    <n v="16662.240000000002"/>
    <n v="9428.94"/>
    <n v="-7233.3"/>
    <n v="1.76713819368879"/>
    <n v="-0.76713819368879199"/>
  </r>
  <r>
    <x v="2"/>
    <x v="164"/>
    <x v="9"/>
    <x v="1"/>
    <x v="1"/>
    <x v="126"/>
    <x v="2"/>
    <x v="3"/>
    <n v="206350123"/>
    <d v="2015-10-23T00:00:00"/>
    <x v="6"/>
    <x v="27"/>
    <n v="2442"/>
    <n v="9.33"/>
    <n v="6.92"/>
    <n v="2.41"/>
    <n v="16898.64"/>
    <n v="5885.22"/>
    <n v="-11013.42"/>
    <n v="2.87136929460581"/>
    <n v="-1.87136929460581"/>
  </r>
  <r>
    <x v="5"/>
    <x v="166"/>
    <x v="1"/>
    <x v="0"/>
    <x v="1"/>
    <x v="141"/>
    <x v="5"/>
    <x v="4"/>
    <n v="793810117"/>
    <d v="2016-03-11T00:00:00"/>
    <x v="6"/>
    <x v="2"/>
    <n v="4909"/>
    <n v="152.58000000000001"/>
    <n v="97.44"/>
    <n v="55.14"/>
    <n v="478332.96"/>
    <n v="270682.26"/>
    <n v="-207650.7"/>
    <n v="1.76713819368879"/>
    <n v="-0.76713819368879199"/>
  </r>
  <r>
    <x v="5"/>
    <x v="131"/>
    <x v="10"/>
    <x v="1"/>
    <x v="3"/>
    <x v="1059"/>
    <x v="1"/>
    <x v="2"/>
    <n v="380154693"/>
    <d v="2011-06-20T00:00:00"/>
    <x v="1"/>
    <x v="142"/>
    <n v="5076"/>
    <n v="154.06"/>
    <n v="90.93"/>
    <n v="63.13"/>
    <n v="461560.68"/>
    <n v="320447.88"/>
    <n v="-141112.79999999999"/>
    <n v="1.44036115951212"/>
    <n v="-0.44036115951211802"/>
  </r>
  <r>
    <x v="3"/>
    <x v="106"/>
    <x v="5"/>
    <x v="1"/>
    <x v="0"/>
    <x v="173"/>
    <x v="1"/>
    <x v="3"/>
    <n v="860745179"/>
    <d v="2015-10-06T00:00:00"/>
    <x v="3"/>
    <x v="227"/>
    <n v="2481"/>
    <n v="109.28"/>
    <n v="35.840000000000003"/>
    <n v="73.44"/>
    <n v="88919.039999999994"/>
    <n v="182204.64"/>
    <n v="93285.6"/>
    <n v="0.48801742919390001"/>
    <n v="0.51198257080609999"/>
  </r>
  <r>
    <x v="5"/>
    <x v="111"/>
    <x v="11"/>
    <x v="0"/>
    <x v="2"/>
    <x v="1784"/>
    <x v="10"/>
    <x v="7"/>
    <n v="601255404"/>
    <d v="2012-02-26T00:00:00"/>
    <x v="5"/>
    <x v="12"/>
    <n v="3690"/>
    <n v="668.27"/>
    <n v="502.54"/>
    <n v="165.73"/>
    <n v="1854372.6"/>
    <n v="611543.69999999995"/>
    <n v="-1242828.8999999999"/>
    <n v="3.0322814215893299"/>
    <n v="-2.0322814215893299"/>
  </r>
  <r>
    <x v="2"/>
    <x v="48"/>
    <x v="7"/>
    <x v="1"/>
    <x v="2"/>
    <x v="211"/>
    <x v="9"/>
    <x v="3"/>
    <n v="287671697"/>
    <d v="2015-12-26T00:00:00"/>
    <x v="0"/>
    <x v="69"/>
    <n v="7303"/>
    <n v="437.2"/>
    <n v="263.33"/>
    <n v="173.87"/>
    <n v="1923098.99"/>
    <n v="1269772.6100000001"/>
    <n v="-653326.38"/>
    <n v="1.51452234428021"/>
    <n v="-0.51452234428020904"/>
  </r>
  <r>
    <x v="2"/>
    <x v="51"/>
    <x v="6"/>
    <x v="0"/>
    <x v="0"/>
    <x v="211"/>
    <x v="9"/>
    <x v="3"/>
    <n v="676292884"/>
    <d v="2015-12-21T00:00:00"/>
    <x v="1"/>
    <x v="28"/>
    <n v="8948"/>
    <n v="651.21"/>
    <n v="524.96"/>
    <n v="126.25"/>
    <n v="4697342.08"/>
    <n v="1129685"/>
    <n v="-3567657.08"/>
    <n v="4.1580990099009902"/>
    <n v="-3.1580990099009898"/>
  </r>
  <r>
    <x v="1"/>
    <x v="66"/>
    <x v="6"/>
    <x v="0"/>
    <x v="2"/>
    <x v="1000"/>
    <x v="10"/>
    <x v="6"/>
    <n v="343730294"/>
    <d v="2017-05-28T00:00:00"/>
    <x v="5"/>
    <x v="274"/>
    <n v="6287"/>
    <n v="651.21"/>
    <n v="524.96"/>
    <n v="126.25"/>
    <n v="3300423.52"/>
    <n v="793733.75"/>
    <n v="-2506689.77"/>
    <n v="4.1580990099009902"/>
    <n v="-3.1580990099009898"/>
  </r>
  <r>
    <x v="1"/>
    <x v="179"/>
    <x v="10"/>
    <x v="0"/>
    <x v="1"/>
    <x v="1785"/>
    <x v="11"/>
    <x v="3"/>
    <n v="636907756"/>
    <d v="2015-01-04T00:00:00"/>
    <x v="5"/>
    <x v="2"/>
    <n v="4013"/>
    <n v="154.06"/>
    <n v="90.93"/>
    <n v="63.13"/>
    <n v="364902.09"/>
    <n v="253340.69"/>
    <n v="-111561.4"/>
    <n v="1.44036115951212"/>
    <n v="-0.44036115951211802"/>
  </r>
  <r>
    <x v="2"/>
    <x v="102"/>
    <x v="5"/>
    <x v="0"/>
    <x v="2"/>
    <x v="1786"/>
    <x v="0"/>
    <x v="7"/>
    <n v="723061597"/>
    <d v="2012-12-29T00:00:00"/>
    <x v="0"/>
    <x v="54"/>
    <n v="8849"/>
    <n v="109.28"/>
    <n v="35.840000000000003"/>
    <n v="73.44"/>
    <n v="317148.15999999997"/>
    <n v="649870.56000000006"/>
    <n v="332722.40000000002"/>
    <n v="0.48801742919390001"/>
    <n v="0.51198257080609999"/>
  </r>
  <r>
    <x v="5"/>
    <x v="97"/>
    <x v="1"/>
    <x v="0"/>
    <x v="2"/>
    <x v="574"/>
    <x v="3"/>
    <x v="2"/>
    <n v="739740645"/>
    <d v="2011-01-09T00:00:00"/>
    <x v="5"/>
    <x v="2"/>
    <n v="4551"/>
    <n v="152.58000000000001"/>
    <n v="97.44"/>
    <n v="55.14"/>
    <n v="443449.44"/>
    <n v="250942.14"/>
    <n v="-192507.3"/>
    <n v="1.76713819368879"/>
    <n v="-0.76713819368879199"/>
  </r>
  <r>
    <x v="1"/>
    <x v="2"/>
    <x v="3"/>
    <x v="0"/>
    <x v="3"/>
    <x v="1695"/>
    <x v="11"/>
    <x v="0"/>
    <n v="444806230"/>
    <d v="2013-01-04T00:00:00"/>
    <x v="6"/>
    <x v="2"/>
    <n v="6903"/>
    <n v="205.7"/>
    <n v="117.11"/>
    <n v="88.59"/>
    <n v="808410.33"/>
    <n v="611536.77"/>
    <n v="-196873.56"/>
    <n v="1.3219324980246101"/>
    <n v="-0.32193249802460799"/>
  </r>
  <r>
    <x v="2"/>
    <x v="164"/>
    <x v="10"/>
    <x v="0"/>
    <x v="3"/>
    <x v="732"/>
    <x v="3"/>
    <x v="4"/>
    <n v="566432178"/>
    <d v="2016-09-09T00:00:00"/>
    <x v="6"/>
    <x v="78"/>
    <n v="8724"/>
    <n v="154.06"/>
    <n v="90.93"/>
    <n v="63.13"/>
    <n v="793273.32"/>
    <n v="550746.12"/>
    <n v="-242527.2"/>
    <n v="1.44036115951212"/>
    <n v="-0.44036115951211802"/>
  </r>
  <r>
    <x v="5"/>
    <x v="154"/>
    <x v="0"/>
    <x v="0"/>
    <x v="3"/>
    <x v="1371"/>
    <x v="9"/>
    <x v="5"/>
    <n v="553104817"/>
    <d v="2014-11-23T00:00:00"/>
    <x v="5"/>
    <x v="122"/>
    <n v="4862"/>
    <n v="255.28"/>
    <n v="159.41999999999999"/>
    <n v="95.86"/>
    <n v="775100.04"/>
    <n v="466071.32"/>
    <n v="-309028.71999999997"/>
    <n v="1.66305028166076"/>
    <n v="-0.66305028166075497"/>
  </r>
  <r>
    <x v="0"/>
    <x v="118"/>
    <x v="5"/>
    <x v="1"/>
    <x v="1"/>
    <x v="495"/>
    <x v="6"/>
    <x v="0"/>
    <n v="823622977"/>
    <d v="2013-02-22T00:00:00"/>
    <x v="6"/>
    <x v="2"/>
    <n v="7197"/>
    <n v="109.28"/>
    <n v="35.840000000000003"/>
    <n v="73.44"/>
    <n v="257940.48000000001"/>
    <n v="528547.68000000005"/>
    <n v="270607.2"/>
    <n v="0.48801742919390001"/>
    <n v="0.51198257080609999"/>
  </r>
  <r>
    <x v="1"/>
    <x v="66"/>
    <x v="1"/>
    <x v="0"/>
    <x v="0"/>
    <x v="1787"/>
    <x v="4"/>
    <x v="6"/>
    <n v="517097985"/>
    <d v="2017-04-14T00:00:00"/>
    <x v="6"/>
    <x v="58"/>
    <n v="9640"/>
    <n v="152.58000000000001"/>
    <n v="97.44"/>
    <n v="55.14"/>
    <n v="939321.6"/>
    <n v="531549.6"/>
    <n v="-407772"/>
    <n v="1.76713819368879"/>
    <n v="-0.76713819368879199"/>
  </r>
  <r>
    <x v="1"/>
    <x v="55"/>
    <x v="2"/>
    <x v="1"/>
    <x v="0"/>
    <x v="896"/>
    <x v="5"/>
    <x v="3"/>
    <n v="642953670"/>
    <d v="2015-09-12T00:00:00"/>
    <x v="0"/>
    <x v="2"/>
    <n v="3134"/>
    <n v="47.45"/>
    <n v="31.79"/>
    <n v="15.66"/>
    <n v="99629.86"/>
    <n v="49078.44"/>
    <n v="-50551.42"/>
    <n v="2.0300127713920801"/>
    <n v="-1.0300127713920799"/>
  </r>
  <r>
    <x v="2"/>
    <x v="155"/>
    <x v="2"/>
    <x v="0"/>
    <x v="0"/>
    <x v="100"/>
    <x v="1"/>
    <x v="0"/>
    <n v="930926358"/>
    <d v="2013-04-06T00:00:00"/>
    <x v="0"/>
    <x v="2"/>
    <n v="651"/>
    <n v="47.45"/>
    <n v="31.79"/>
    <n v="15.66"/>
    <n v="20695.29"/>
    <n v="10194.66"/>
    <n v="-10500.63"/>
    <n v="2.0300127713920801"/>
    <n v="-1.0300127713920799"/>
  </r>
  <r>
    <x v="5"/>
    <x v="47"/>
    <x v="10"/>
    <x v="1"/>
    <x v="2"/>
    <x v="1788"/>
    <x v="7"/>
    <x v="2"/>
    <n v="281064879"/>
    <d v="2011-09-26T00:00:00"/>
    <x v="1"/>
    <x v="49"/>
    <n v="2199"/>
    <n v="154.06"/>
    <n v="90.93"/>
    <n v="63.13"/>
    <n v="199955.07"/>
    <n v="138822.87"/>
    <n v="-61132.2"/>
    <n v="1.44036115951212"/>
    <n v="-0.44036115951211802"/>
  </r>
  <r>
    <x v="2"/>
    <x v="82"/>
    <x v="0"/>
    <x v="1"/>
    <x v="1"/>
    <x v="807"/>
    <x v="7"/>
    <x v="0"/>
    <n v="813730561"/>
    <d v="2013-10-26T00:00:00"/>
    <x v="0"/>
    <x v="44"/>
    <n v="9811"/>
    <n v="255.28"/>
    <n v="159.41999999999999"/>
    <n v="95.86"/>
    <n v="1564069.62"/>
    <n v="940482.46"/>
    <n v="-623587.16"/>
    <n v="1.66305028166076"/>
    <n v="-0.66305028166075497"/>
  </r>
  <r>
    <x v="5"/>
    <x v="62"/>
    <x v="9"/>
    <x v="1"/>
    <x v="3"/>
    <x v="1662"/>
    <x v="0"/>
    <x v="2"/>
    <n v="219597232"/>
    <d v="2012-05-01T00:00:00"/>
    <x v="3"/>
    <x v="114"/>
    <n v="2556"/>
    <n v="9.33"/>
    <n v="6.92"/>
    <n v="2.41"/>
    <n v="17687.52"/>
    <n v="6159.96"/>
    <n v="-11527.56"/>
    <n v="2.87136929460581"/>
    <n v="-1.87136929460581"/>
  </r>
  <r>
    <x v="4"/>
    <x v="31"/>
    <x v="1"/>
    <x v="1"/>
    <x v="3"/>
    <x v="898"/>
    <x v="6"/>
    <x v="3"/>
    <n v="309651219"/>
    <d v="2015-01-05T00:00:00"/>
    <x v="1"/>
    <x v="2"/>
    <n v="1532"/>
    <n v="152.58000000000001"/>
    <n v="97.44"/>
    <n v="55.14"/>
    <n v="149278.07999999999"/>
    <n v="84474.48"/>
    <n v="-64803.6"/>
    <n v="1.76713819368879"/>
    <n v="-0.76713819368879099"/>
  </r>
  <r>
    <x v="1"/>
    <x v="67"/>
    <x v="1"/>
    <x v="1"/>
    <x v="0"/>
    <x v="502"/>
    <x v="3"/>
    <x v="5"/>
    <n v="265191352"/>
    <d v="2014-09-26T00:00:00"/>
    <x v="6"/>
    <x v="10"/>
    <n v="4869"/>
    <n v="152.58000000000001"/>
    <n v="97.44"/>
    <n v="55.14"/>
    <n v="474435.36"/>
    <n v="268476.65999999997"/>
    <n v="-205958.7"/>
    <n v="1.76713819368879"/>
    <n v="-0.76713819368879199"/>
  </r>
  <r>
    <x v="0"/>
    <x v="72"/>
    <x v="1"/>
    <x v="1"/>
    <x v="2"/>
    <x v="1789"/>
    <x v="6"/>
    <x v="6"/>
    <n v="687828958"/>
    <d v="2017-02-03T00:00:00"/>
    <x v="6"/>
    <x v="2"/>
    <n v="2728"/>
    <n v="152.58000000000001"/>
    <n v="97.44"/>
    <n v="55.14"/>
    <n v="265816.32000000001"/>
    <n v="150421.92000000001"/>
    <n v="-115394.4"/>
    <n v="1.76713819368879"/>
    <n v="-0.76713819368879199"/>
  </r>
  <r>
    <x v="0"/>
    <x v="135"/>
    <x v="11"/>
    <x v="1"/>
    <x v="1"/>
    <x v="1790"/>
    <x v="0"/>
    <x v="2"/>
    <n v="449487864"/>
    <d v="2012-01-02T00:00:00"/>
    <x v="1"/>
    <x v="71"/>
    <n v="2303"/>
    <n v="668.27"/>
    <n v="502.54"/>
    <n v="165.73"/>
    <n v="1157349.6200000001"/>
    <n v="381676.19"/>
    <n v="-775673.43"/>
    <n v="3.0322814215893299"/>
    <n v="-2.0322814215893299"/>
  </r>
  <r>
    <x v="4"/>
    <x v="95"/>
    <x v="0"/>
    <x v="0"/>
    <x v="2"/>
    <x v="124"/>
    <x v="1"/>
    <x v="7"/>
    <n v="742404401"/>
    <d v="2012-06-27T00:00:00"/>
    <x v="4"/>
    <x v="10"/>
    <n v="2815"/>
    <n v="255.28"/>
    <n v="159.41999999999999"/>
    <n v="95.86"/>
    <n v="448767.3"/>
    <n v="269845.90000000002"/>
    <n v="-178921.4"/>
    <n v="1.66305028166076"/>
    <n v="-0.66305028166075497"/>
  </r>
  <r>
    <x v="1"/>
    <x v="66"/>
    <x v="6"/>
    <x v="0"/>
    <x v="2"/>
    <x v="1333"/>
    <x v="8"/>
    <x v="0"/>
    <n v="129127395"/>
    <d v="2013-06-20T00:00:00"/>
    <x v="2"/>
    <x v="71"/>
    <n v="520"/>
    <n v="651.21"/>
    <n v="524.96"/>
    <n v="126.25"/>
    <n v="272979.20000000001"/>
    <n v="65650"/>
    <n v="-207329.2"/>
    <n v="4.1580990099009902"/>
    <n v="-3.1580990099009898"/>
  </r>
  <r>
    <x v="1"/>
    <x v="67"/>
    <x v="10"/>
    <x v="1"/>
    <x v="0"/>
    <x v="521"/>
    <x v="8"/>
    <x v="2"/>
    <n v="392518174"/>
    <d v="2011-03-07T00:00:00"/>
    <x v="1"/>
    <x v="2"/>
    <n v="3705"/>
    <n v="154.06"/>
    <n v="90.93"/>
    <n v="63.13"/>
    <n v="336895.65"/>
    <n v="233896.65"/>
    <n v="-102999"/>
    <n v="1.44036115951212"/>
    <n v="-0.44036115951211802"/>
  </r>
  <r>
    <x v="3"/>
    <x v="151"/>
    <x v="10"/>
    <x v="0"/>
    <x v="3"/>
    <x v="409"/>
    <x v="11"/>
    <x v="3"/>
    <n v="685750567"/>
    <d v="2015-11-03T00:00:00"/>
    <x v="3"/>
    <x v="267"/>
    <n v="7687"/>
    <n v="154.06"/>
    <n v="90.93"/>
    <n v="63.13"/>
    <n v="698978.91"/>
    <n v="485280.31"/>
    <n v="-213698.6"/>
    <n v="1.44036115951212"/>
    <n v="-0.44036115951211802"/>
  </r>
  <r>
    <x v="0"/>
    <x v="27"/>
    <x v="4"/>
    <x v="1"/>
    <x v="2"/>
    <x v="1313"/>
    <x v="8"/>
    <x v="2"/>
    <n v="682310903"/>
    <d v="2011-03-07T00:00:00"/>
    <x v="1"/>
    <x v="2"/>
    <n v="9813"/>
    <n v="81.73"/>
    <n v="56.67"/>
    <n v="25.06"/>
    <n v="556102.71"/>
    <n v="245913.78"/>
    <n v="-310188.93"/>
    <n v="2.2613727055067798"/>
    <n v="-1.26137270550678"/>
  </r>
  <r>
    <x v="5"/>
    <x v="130"/>
    <x v="6"/>
    <x v="0"/>
    <x v="1"/>
    <x v="555"/>
    <x v="10"/>
    <x v="3"/>
    <n v="125998008"/>
    <d v="2015-03-02T00:00:00"/>
    <x v="1"/>
    <x v="75"/>
    <n v="4465"/>
    <n v="651.21"/>
    <n v="524.96"/>
    <n v="126.25"/>
    <n v="2343946.4"/>
    <n v="563706.25"/>
    <n v="-1780240.15"/>
    <n v="4.1580990099009902"/>
    <n v="-3.1580990099009898"/>
  </r>
  <r>
    <x v="3"/>
    <x v="60"/>
    <x v="0"/>
    <x v="0"/>
    <x v="0"/>
    <x v="841"/>
    <x v="6"/>
    <x v="2"/>
    <n v="180923211"/>
    <d v="2011-02-06T00:00:00"/>
    <x v="5"/>
    <x v="2"/>
    <n v="8054"/>
    <n v="255.28"/>
    <n v="159.41999999999999"/>
    <n v="95.86"/>
    <n v="1283968.68"/>
    <n v="772056.44"/>
    <n v="-511912.24"/>
    <n v="1.66305028166076"/>
    <n v="-0.66305028166075497"/>
  </r>
  <r>
    <x v="2"/>
    <x v="42"/>
    <x v="8"/>
    <x v="0"/>
    <x v="0"/>
    <x v="331"/>
    <x v="11"/>
    <x v="0"/>
    <n v="281510341"/>
    <d v="2013-03-16T00:00:00"/>
    <x v="0"/>
    <x v="65"/>
    <n v="4020"/>
    <n v="421.89"/>
    <n v="364.69"/>
    <n v="57.2"/>
    <n v="1466053.8"/>
    <n v="229944"/>
    <n v="-1236109.8"/>
    <n v="6.3756993006993001"/>
    <n v="-5.3756993006993001"/>
  </r>
  <r>
    <x v="3"/>
    <x v="94"/>
    <x v="5"/>
    <x v="1"/>
    <x v="2"/>
    <x v="1791"/>
    <x v="9"/>
    <x v="2"/>
    <n v="382495725"/>
    <d v="2011-12-21T00:00:00"/>
    <x v="4"/>
    <x v="187"/>
    <n v="7840"/>
    <n v="109.28"/>
    <n v="35.840000000000003"/>
    <n v="73.44"/>
    <n v="280985.59999999998"/>
    <n v="575769.59999999998"/>
    <n v="294784"/>
    <n v="0.48801742919390001"/>
    <n v="0.51198257080609999"/>
  </r>
  <r>
    <x v="3"/>
    <x v="35"/>
    <x v="0"/>
    <x v="0"/>
    <x v="2"/>
    <x v="1122"/>
    <x v="2"/>
    <x v="2"/>
    <n v="508928191"/>
    <d v="2011-03-19T00:00:00"/>
    <x v="0"/>
    <x v="2"/>
    <n v="2016"/>
    <n v="255.28"/>
    <n v="159.41999999999999"/>
    <n v="95.86"/>
    <n v="321390.71999999997"/>
    <n v="193253.76000000001"/>
    <n v="-128136.96000000001"/>
    <n v="1.66305028166076"/>
    <n v="-0.66305028166075497"/>
  </r>
  <r>
    <x v="2"/>
    <x v="82"/>
    <x v="1"/>
    <x v="0"/>
    <x v="0"/>
    <x v="1792"/>
    <x v="9"/>
    <x v="3"/>
    <n v="306169068"/>
    <d v="2015-12-12T00:00:00"/>
    <x v="0"/>
    <x v="28"/>
    <n v="1086"/>
    <n v="152.58000000000001"/>
    <n v="97.44"/>
    <n v="55.14"/>
    <n v="105819.84"/>
    <n v="59882.04"/>
    <n v="-45937.8"/>
    <n v="1.76713819368879"/>
    <n v="-0.76713819368879199"/>
  </r>
  <r>
    <x v="0"/>
    <x v="1"/>
    <x v="9"/>
    <x v="0"/>
    <x v="0"/>
    <x v="1793"/>
    <x v="0"/>
    <x v="7"/>
    <n v="389892184"/>
    <d v="2012-11-14T00:00:00"/>
    <x v="4"/>
    <x v="2"/>
    <n v="6616"/>
    <n v="9.33"/>
    <n v="6.92"/>
    <n v="2.41"/>
    <n v="45782.720000000001"/>
    <n v="15944.56"/>
    <n v="-29838.16"/>
    <n v="2.87136929460581"/>
    <n v="-1.87136929460581"/>
  </r>
  <r>
    <x v="3"/>
    <x v="8"/>
    <x v="1"/>
    <x v="1"/>
    <x v="3"/>
    <x v="792"/>
    <x v="1"/>
    <x v="7"/>
    <n v="996083867"/>
    <d v="2012-01-12T00:00:00"/>
    <x v="2"/>
    <x v="2"/>
    <n v="2206"/>
    <n v="152.58000000000001"/>
    <n v="97.44"/>
    <n v="55.14"/>
    <n v="214952.64"/>
    <n v="121638.84"/>
    <n v="-93313.8"/>
    <n v="1.76713819368879"/>
    <n v="-0.76713819368879199"/>
  </r>
  <r>
    <x v="4"/>
    <x v="46"/>
    <x v="10"/>
    <x v="1"/>
    <x v="1"/>
    <x v="1166"/>
    <x v="4"/>
    <x v="4"/>
    <n v="631042945"/>
    <d v="2016-04-14T00:00:00"/>
    <x v="2"/>
    <x v="65"/>
    <n v="8485"/>
    <n v="154.06"/>
    <n v="90.93"/>
    <n v="63.13"/>
    <n v="771541.05"/>
    <n v="535658.05000000005"/>
    <n v="-235883"/>
    <n v="1.44036115951212"/>
    <n v="-0.44036115951211802"/>
  </r>
  <r>
    <x v="1"/>
    <x v="81"/>
    <x v="9"/>
    <x v="0"/>
    <x v="1"/>
    <x v="1366"/>
    <x v="9"/>
    <x v="4"/>
    <n v="121380746"/>
    <d v="2016-12-18T00:00:00"/>
    <x v="5"/>
    <x v="58"/>
    <n v="8115"/>
    <n v="9.33"/>
    <n v="6.92"/>
    <n v="2.41"/>
    <n v="56155.8"/>
    <n v="19557.150000000001"/>
    <n v="-36598.65"/>
    <n v="2.87136929460581"/>
    <n v="-1.87136929460581"/>
  </r>
  <r>
    <x v="3"/>
    <x v="106"/>
    <x v="0"/>
    <x v="1"/>
    <x v="0"/>
    <x v="517"/>
    <x v="1"/>
    <x v="0"/>
    <n v="364021098"/>
    <d v="2013-08-22T00:00:00"/>
    <x v="2"/>
    <x v="27"/>
    <n v="787"/>
    <n v="255.28"/>
    <n v="159.41999999999999"/>
    <n v="95.86"/>
    <n v="125463.54"/>
    <n v="75441.820000000007"/>
    <n v="-50021.72"/>
    <n v="1.66305028166076"/>
    <n v="-0.66305028166075497"/>
  </r>
  <r>
    <x v="5"/>
    <x v="54"/>
    <x v="0"/>
    <x v="0"/>
    <x v="0"/>
    <x v="395"/>
    <x v="7"/>
    <x v="0"/>
    <n v="976200330"/>
    <d v="2013-10-20T00:00:00"/>
    <x v="5"/>
    <x v="69"/>
    <n v="8226"/>
    <n v="255.28"/>
    <n v="159.41999999999999"/>
    <n v="95.86"/>
    <n v="1311388.92"/>
    <n v="788544.36"/>
    <n v="-522844.56"/>
    <n v="1.66305028166076"/>
    <n v="-0.66305028166075497"/>
  </r>
  <r>
    <x v="1"/>
    <x v="59"/>
    <x v="5"/>
    <x v="1"/>
    <x v="0"/>
    <x v="548"/>
    <x v="3"/>
    <x v="5"/>
    <n v="745467269"/>
    <d v="2014-06-23T00:00:00"/>
    <x v="1"/>
    <x v="2"/>
    <n v="9186"/>
    <n v="109.28"/>
    <n v="35.840000000000003"/>
    <n v="73.44"/>
    <n v="329226.23999999999"/>
    <n v="674619.84"/>
    <n v="345393.6"/>
    <n v="0.48801742919390001"/>
    <n v="0.51198257080609999"/>
  </r>
  <r>
    <x v="5"/>
    <x v="70"/>
    <x v="9"/>
    <x v="1"/>
    <x v="0"/>
    <x v="1794"/>
    <x v="3"/>
    <x v="0"/>
    <n v="779683244"/>
    <d v="2013-08-25T00:00:00"/>
    <x v="5"/>
    <x v="19"/>
    <n v="4453"/>
    <n v="9.33"/>
    <n v="6.92"/>
    <n v="2.41"/>
    <n v="30814.76"/>
    <n v="10731.73"/>
    <n v="-20083.03"/>
    <n v="2.87136929460581"/>
    <n v="-1.87136929460581"/>
  </r>
  <r>
    <x v="3"/>
    <x v="11"/>
    <x v="1"/>
    <x v="0"/>
    <x v="1"/>
    <x v="1795"/>
    <x v="3"/>
    <x v="5"/>
    <n v="457022082"/>
    <d v="2014-10-09T00:00:00"/>
    <x v="2"/>
    <x v="228"/>
    <n v="1845"/>
    <n v="152.58000000000001"/>
    <n v="97.44"/>
    <n v="55.14"/>
    <n v="179776.8"/>
    <n v="101733.3"/>
    <n v="-78043.5"/>
    <n v="1.76713819368879"/>
    <n v="-0.76713819368879199"/>
  </r>
  <r>
    <x v="5"/>
    <x v="32"/>
    <x v="8"/>
    <x v="1"/>
    <x v="0"/>
    <x v="1639"/>
    <x v="6"/>
    <x v="0"/>
    <n v="575970113"/>
    <d v="2013-10-16T00:00:00"/>
    <x v="4"/>
    <x v="154"/>
    <n v="1211"/>
    <n v="421.89"/>
    <n v="364.69"/>
    <n v="57.2"/>
    <n v="441639.59"/>
    <n v="69269.2"/>
    <n v="-372370.39"/>
    <n v="6.3756993006993001"/>
    <n v="-5.3756993006993001"/>
  </r>
  <r>
    <x v="2"/>
    <x v="144"/>
    <x v="10"/>
    <x v="0"/>
    <x v="3"/>
    <x v="1796"/>
    <x v="11"/>
    <x v="7"/>
    <n v="205326163"/>
    <d v="2012-12-07T00:00:00"/>
    <x v="6"/>
    <x v="70"/>
    <n v="9429"/>
    <n v="154.06"/>
    <n v="90.93"/>
    <n v="63.13"/>
    <n v="857378.97"/>
    <n v="595252.77"/>
    <n v="-262126.2"/>
    <n v="1.44036115951212"/>
    <n v="-0.44036115951211802"/>
  </r>
  <r>
    <x v="0"/>
    <x v="76"/>
    <x v="7"/>
    <x v="1"/>
    <x v="0"/>
    <x v="288"/>
    <x v="1"/>
    <x v="0"/>
    <n v="734201562"/>
    <d v="2013-08-01T00:00:00"/>
    <x v="2"/>
    <x v="170"/>
    <n v="5413"/>
    <n v="437.2"/>
    <n v="263.33"/>
    <n v="173.87"/>
    <n v="1425405.29"/>
    <n v="941158.31"/>
    <n v="-484246.98"/>
    <n v="1.51452234428021"/>
    <n v="-0.51452234428020904"/>
  </r>
  <r>
    <x v="2"/>
    <x v="83"/>
    <x v="0"/>
    <x v="1"/>
    <x v="1"/>
    <x v="1381"/>
    <x v="4"/>
    <x v="3"/>
    <n v="922020137"/>
    <d v="2015-04-30T00:00:00"/>
    <x v="2"/>
    <x v="96"/>
    <n v="5103"/>
    <n v="255.28"/>
    <n v="159.41999999999999"/>
    <n v="95.86"/>
    <n v="813520.26"/>
    <n v="489173.58"/>
    <n v="-324346.68"/>
    <n v="1.66305028166076"/>
    <n v="-0.66305028166075497"/>
  </r>
  <r>
    <x v="1"/>
    <x v="17"/>
    <x v="8"/>
    <x v="1"/>
    <x v="3"/>
    <x v="1797"/>
    <x v="2"/>
    <x v="7"/>
    <n v="948518216"/>
    <d v="2012-04-05T00:00:00"/>
    <x v="2"/>
    <x v="2"/>
    <n v="6473"/>
    <n v="421.89"/>
    <n v="364.69"/>
    <n v="57.2"/>
    <n v="2360638.37"/>
    <n v="370255.6"/>
    <n v="-1990382.77"/>
    <n v="6.3756993006993001"/>
    <n v="-5.3756993006993001"/>
  </r>
  <r>
    <x v="1"/>
    <x v="41"/>
    <x v="6"/>
    <x v="1"/>
    <x v="2"/>
    <x v="1798"/>
    <x v="6"/>
    <x v="6"/>
    <n v="163744628"/>
    <d v="2017-01-05T00:00:00"/>
    <x v="2"/>
    <x v="2"/>
    <n v="4529"/>
    <n v="651.21"/>
    <n v="524.96"/>
    <n v="126.25"/>
    <n v="2377543.84"/>
    <n v="571786.25"/>
    <n v="-1805757.59"/>
    <n v="4.1580990099009902"/>
    <n v="-3.1580990099009898"/>
  </r>
  <r>
    <x v="3"/>
    <x v="106"/>
    <x v="9"/>
    <x v="1"/>
    <x v="2"/>
    <x v="633"/>
    <x v="7"/>
    <x v="5"/>
    <n v="238060700"/>
    <d v="2014-05-24T00:00:00"/>
    <x v="0"/>
    <x v="2"/>
    <n v="6306"/>
    <n v="9.33"/>
    <n v="6.92"/>
    <n v="2.41"/>
    <n v="43637.52"/>
    <n v="15197.46"/>
    <n v="-28440.06"/>
    <n v="2.87136929460581"/>
    <n v="-1.87136929460581"/>
  </r>
  <r>
    <x v="3"/>
    <x v="30"/>
    <x v="5"/>
    <x v="1"/>
    <x v="0"/>
    <x v="892"/>
    <x v="7"/>
    <x v="5"/>
    <n v="212140262"/>
    <d v="2014-09-22T00:00:00"/>
    <x v="1"/>
    <x v="19"/>
    <n v="5872"/>
    <n v="109.28"/>
    <n v="35.840000000000003"/>
    <n v="73.44"/>
    <n v="210452.48000000001"/>
    <n v="431239.67999999999"/>
    <n v="220787.20000000001"/>
    <n v="0.48801742919390001"/>
    <n v="0.51198257080609999"/>
  </r>
  <r>
    <x v="5"/>
    <x v="62"/>
    <x v="9"/>
    <x v="1"/>
    <x v="1"/>
    <x v="1304"/>
    <x v="8"/>
    <x v="4"/>
    <n v="546969640"/>
    <d v="2016-10-03T00:00:00"/>
    <x v="1"/>
    <x v="93"/>
    <n v="9326"/>
    <n v="9.33"/>
    <n v="6.92"/>
    <n v="2.41"/>
    <n v="64535.92"/>
    <n v="22475.66"/>
    <n v="-42060.26"/>
    <n v="2.87136929460581"/>
    <n v="-1.87136929460581"/>
  </r>
  <r>
    <x v="6"/>
    <x v="171"/>
    <x v="7"/>
    <x v="0"/>
    <x v="0"/>
    <x v="1799"/>
    <x v="0"/>
    <x v="0"/>
    <n v="873847663"/>
    <d v="2013-10-03T00:00:00"/>
    <x v="2"/>
    <x v="2"/>
    <n v="9797"/>
    <n v="437.2"/>
    <n v="263.33"/>
    <n v="173.87"/>
    <n v="2579844.0099999998"/>
    <n v="1703404.39"/>
    <n v="-876439.62"/>
    <n v="1.51452234428021"/>
    <n v="-0.51452234428020904"/>
  </r>
  <r>
    <x v="4"/>
    <x v="46"/>
    <x v="11"/>
    <x v="0"/>
    <x v="0"/>
    <x v="1279"/>
    <x v="7"/>
    <x v="4"/>
    <n v="444385659"/>
    <d v="2016-10-18T00:00:00"/>
    <x v="3"/>
    <x v="37"/>
    <n v="2447"/>
    <n v="668.27"/>
    <n v="502.54"/>
    <n v="165.73"/>
    <n v="1229715.3799999999"/>
    <n v="405541.31"/>
    <n v="-824174.07"/>
    <n v="3.0322814215893299"/>
    <n v="-2.0322814215893299"/>
  </r>
  <r>
    <x v="2"/>
    <x v="164"/>
    <x v="9"/>
    <x v="0"/>
    <x v="0"/>
    <x v="1800"/>
    <x v="1"/>
    <x v="7"/>
    <n v="380507457"/>
    <d v="2012-06-23T00:00:00"/>
    <x v="0"/>
    <x v="96"/>
    <n v="9467"/>
    <n v="9.33"/>
    <n v="6.92"/>
    <n v="2.41"/>
    <n v="65511.64"/>
    <n v="22815.47"/>
    <n v="-42696.17"/>
    <n v="2.87136929460581"/>
    <n v="-1.87136929460581"/>
  </r>
  <r>
    <x v="5"/>
    <x v="131"/>
    <x v="2"/>
    <x v="1"/>
    <x v="0"/>
    <x v="1801"/>
    <x v="0"/>
    <x v="4"/>
    <n v="524449384"/>
    <d v="2017-01-29T00:00:00"/>
    <x v="5"/>
    <x v="32"/>
    <n v="5082"/>
    <n v="47.45"/>
    <n v="31.79"/>
    <n v="15.66"/>
    <n v="161556.78"/>
    <n v="79584.12"/>
    <n v="-81972.66"/>
    <n v="2.0300127713920801"/>
    <n v="-1.0300127713920799"/>
  </r>
  <r>
    <x v="2"/>
    <x v="4"/>
    <x v="5"/>
    <x v="1"/>
    <x v="2"/>
    <x v="213"/>
    <x v="6"/>
    <x v="5"/>
    <n v="788760268"/>
    <d v="2014-01-06T00:00:00"/>
    <x v="1"/>
    <x v="2"/>
    <n v="546"/>
    <n v="109.28"/>
    <n v="35.840000000000003"/>
    <n v="73.44"/>
    <n v="19568.64"/>
    <n v="40098.239999999998"/>
    <n v="20529.599999999999"/>
    <n v="0.48801742919390001"/>
    <n v="0.51198257080609999"/>
  </r>
  <r>
    <x v="1"/>
    <x v="140"/>
    <x v="11"/>
    <x v="1"/>
    <x v="0"/>
    <x v="779"/>
    <x v="10"/>
    <x v="7"/>
    <n v="706301438"/>
    <d v="2012-11-02T00:00:00"/>
    <x v="6"/>
    <x v="198"/>
    <n v="9146"/>
    <n v="668.27"/>
    <n v="502.54"/>
    <n v="165.73"/>
    <n v="4596230.84"/>
    <n v="1515766.58"/>
    <n v="-3080464.26"/>
    <n v="3.0322814215893299"/>
    <n v="-2.0322814215893299"/>
  </r>
  <r>
    <x v="2"/>
    <x v="82"/>
    <x v="1"/>
    <x v="0"/>
    <x v="1"/>
    <x v="1802"/>
    <x v="10"/>
    <x v="3"/>
    <n v="780246722"/>
    <d v="2015-09-03T00:00:00"/>
    <x v="2"/>
    <x v="217"/>
    <n v="1199"/>
    <n v="152.58000000000001"/>
    <n v="97.44"/>
    <n v="55.14"/>
    <n v="116830.56"/>
    <n v="66112.86"/>
    <n v="-50717.7"/>
    <n v="1.76713819368879"/>
    <n v="-0.76713819368879199"/>
  </r>
  <r>
    <x v="1"/>
    <x v="26"/>
    <x v="5"/>
    <x v="0"/>
    <x v="1"/>
    <x v="788"/>
    <x v="7"/>
    <x v="5"/>
    <n v="234082448"/>
    <d v="2014-09-03T00:00:00"/>
    <x v="4"/>
    <x v="19"/>
    <n v="9053"/>
    <n v="109.28"/>
    <n v="35.840000000000003"/>
    <n v="73.44"/>
    <n v="324459.52000000002"/>
    <n v="664852.31999999995"/>
    <n v="340392.8"/>
    <n v="0.48801742919390001"/>
    <n v="0.51198257080609999"/>
  </r>
  <r>
    <x v="1"/>
    <x v="178"/>
    <x v="8"/>
    <x v="1"/>
    <x v="2"/>
    <x v="723"/>
    <x v="3"/>
    <x v="7"/>
    <n v="161607444"/>
    <d v="2012-03-10T00:00:00"/>
    <x v="0"/>
    <x v="2"/>
    <n v="2089"/>
    <n v="421.89"/>
    <n v="364.69"/>
    <n v="57.2"/>
    <n v="761837.41"/>
    <n v="119490.8"/>
    <n v="-642346.61"/>
    <n v="6.3756993006993001"/>
    <n v="-5.3756993006993001"/>
  </r>
  <r>
    <x v="5"/>
    <x v="161"/>
    <x v="8"/>
    <x v="1"/>
    <x v="1"/>
    <x v="1403"/>
    <x v="7"/>
    <x v="5"/>
    <n v="376933038"/>
    <d v="2014-10-19T00:00:00"/>
    <x v="5"/>
    <x v="8"/>
    <n v="1717"/>
    <n v="421.89"/>
    <n v="364.69"/>
    <n v="57.2"/>
    <n v="626172.73"/>
    <n v="98212.4"/>
    <n v="-527960.32999999996"/>
    <n v="6.3756993006993001"/>
    <n v="-5.3756993006993001"/>
  </r>
  <r>
    <x v="1"/>
    <x v="116"/>
    <x v="8"/>
    <x v="1"/>
    <x v="1"/>
    <x v="1803"/>
    <x v="8"/>
    <x v="5"/>
    <n v="764483058"/>
    <d v="2014-05-08T00:00:00"/>
    <x v="2"/>
    <x v="2"/>
    <n v="6380"/>
    <n v="421.89"/>
    <n v="364.69"/>
    <n v="57.2"/>
    <n v="2326722.2000000002"/>
    <n v="364936"/>
    <n v="-1961786.2"/>
    <n v="6.3756993006993001"/>
    <n v="-5.3756993006993001"/>
  </r>
  <r>
    <x v="1"/>
    <x v="153"/>
    <x v="0"/>
    <x v="1"/>
    <x v="0"/>
    <x v="1716"/>
    <x v="1"/>
    <x v="5"/>
    <n v="828993833"/>
    <d v="2014-02-09T00:00:00"/>
    <x v="5"/>
    <x v="2"/>
    <n v="6552"/>
    <n v="255.28"/>
    <n v="159.41999999999999"/>
    <n v="95.86"/>
    <n v="1044519.84"/>
    <n v="628074.72"/>
    <n v="-416445.12"/>
    <n v="1.66305028166076"/>
    <n v="-0.66305028166075497"/>
  </r>
  <r>
    <x v="2"/>
    <x v="155"/>
    <x v="8"/>
    <x v="0"/>
    <x v="3"/>
    <x v="1804"/>
    <x v="11"/>
    <x v="5"/>
    <n v="145514190"/>
    <d v="2014-12-13T00:00:00"/>
    <x v="0"/>
    <x v="53"/>
    <n v="9737"/>
    <n v="421.89"/>
    <n v="364.69"/>
    <n v="57.2"/>
    <n v="3550986.53"/>
    <n v="556956.4"/>
    <n v="-2994030.13"/>
    <n v="6.3756993006993001"/>
    <n v="-5.3756993006993001"/>
  </r>
  <r>
    <x v="0"/>
    <x v="25"/>
    <x v="9"/>
    <x v="0"/>
    <x v="2"/>
    <x v="1805"/>
    <x v="8"/>
    <x v="4"/>
    <n v="609405457"/>
    <d v="2016-03-08T00:00:00"/>
    <x v="3"/>
    <x v="2"/>
    <n v="5472"/>
    <n v="9.33"/>
    <n v="6.92"/>
    <n v="2.41"/>
    <n v="37866.239999999998"/>
    <n v="13187.52"/>
    <n v="-24678.720000000001"/>
    <n v="2.87136929460581"/>
    <n v="-1.87136929460581"/>
  </r>
  <r>
    <x v="5"/>
    <x v="114"/>
    <x v="11"/>
    <x v="0"/>
    <x v="2"/>
    <x v="919"/>
    <x v="2"/>
    <x v="6"/>
    <n v="586341464"/>
    <d v="2017-07-31T00:00:00"/>
    <x v="1"/>
    <x v="4"/>
    <n v="324"/>
    <n v="668.27"/>
    <n v="502.54"/>
    <n v="165.73"/>
    <n v="162822.96"/>
    <n v="53696.52"/>
    <n v="-109126.44"/>
    <n v="3.0322814215893299"/>
    <n v="-2.0322814215893299"/>
  </r>
  <r>
    <x v="4"/>
    <x v="115"/>
    <x v="2"/>
    <x v="1"/>
    <x v="1"/>
    <x v="254"/>
    <x v="8"/>
    <x v="6"/>
    <n v="762308537"/>
    <d v="2017-07-25T00:00:00"/>
    <x v="3"/>
    <x v="126"/>
    <n v="2891"/>
    <n v="47.45"/>
    <n v="31.79"/>
    <n v="15.66"/>
    <n v="91904.89"/>
    <n v="45273.06"/>
    <n v="-46631.83"/>
    <n v="2.0300127713920801"/>
    <n v="-1.0300127713920799"/>
  </r>
  <r>
    <x v="3"/>
    <x v="163"/>
    <x v="3"/>
    <x v="0"/>
    <x v="3"/>
    <x v="1806"/>
    <x v="9"/>
    <x v="7"/>
    <n v="993605506"/>
    <d v="2012-11-17T00:00:00"/>
    <x v="0"/>
    <x v="19"/>
    <n v="8804"/>
    <n v="205.7"/>
    <n v="117.11"/>
    <n v="88.59"/>
    <n v="1031036.44"/>
    <n v="779946.36"/>
    <n v="-251090.08"/>
    <n v="1.3219324980246101"/>
    <n v="-0.32193249802460799"/>
  </r>
  <r>
    <x v="3"/>
    <x v="11"/>
    <x v="9"/>
    <x v="0"/>
    <x v="3"/>
    <x v="1741"/>
    <x v="2"/>
    <x v="4"/>
    <n v="756843698"/>
    <d v="2016-08-30T00:00:00"/>
    <x v="3"/>
    <x v="44"/>
    <n v="5724"/>
    <n v="9.33"/>
    <n v="6.92"/>
    <n v="2.41"/>
    <n v="39610.080000000002"/>
    <n v="13794.84"/>
    <n v="-25815.24"/>
    <n v="2.87136929460581"/>
    <n v="-1.87136929460581"/>
  </r>
  <r>
    <x v="1"/>
    <x v="7"/>
    <x v="8"/>
    <x v="1"/>
    <x v="1"/>
    <x v="822"/>
    <x v="7"/>
    <x v="3"/>
    <n v="498946940"/>
    <d v="2016-11-01T00:00:00"/>
    <x v="3"/>
    <x v="232"/>
    <n v="8342"/>
    <n v="421.89"/>
    <n v="364.69"/>
    <n v="57.2"/>
    <n v="3042243.98"/>
    <n v="477162.4"/>
    <n v="-2565081.58"/>
    <n v="6.3756993006993001"/>
    <n v="-5.3756993006993001"/>
  </r>
  <r>
    <x v="1"/>
    <x v="36"/>
    <x v="4"/>
    <x v="1"/>
    <x v="0"/>
    <x v="1593"/>
    <x v="11"/>
    <x v="5"/>
    <n v="287151563"/>
    <d v="2014-11-08T00:00:00"/>
    <x v="0"/>
    <x v="220"/>
    <n v="3383"/>
    <n v="81.73"/>
    <n v="56.67"/>
    <n v="25.06"/>
    <n v="191714.61"/>
    <n v="84777.98"/>
    <n v="-106936.63"/>
    <n v="2.2613727055067798"/>
    <n v="-1.26137270550678"/>
  </r>
  <r>
    <x v="1"/>
    <x v="157"/>
    <x v="6"/>
    <x v="0"/>
    <x v="1"/>
    <x v="1807"/>
    <x v="1"/>
    <x v="0"/>
    <n v="259006392"/>
    <d v="2013-06-06T00:00:00"/>
    <x v="2"/>
    <x v="160"/>
    <n v="4602"/>
    <n v="651.21"/>
    <n v="524.96"/>
    <n v="126.25"/>
    <n v="2415865.92"/>
    <n v="581002.5"/>
    <n v="-1834863.42"/>
    <n v="4.1580990099009902"/>
    <n v="-3.1580990099009898"/>
  </r>
  <r>
    <x v="2"/>
    <x v="164"/>
    <x v="5"/>
    <x v="0"/>
    <x v="3"/>
    <x v="1808"/>
    <x v="6"/>
    <x v="5"/>
    <n v="172372758"/>
    <d v="2014-04-30T00:00:00"/>
    <x v="4"/>
    <x v="160"/>
    <n v="7784"/>
    <n v="109.28"/>
    <n v="35.840000000000003"/>
    <n v="73.44"/>
    <n v="278978.56"/>
    <n v="571656.95999999996"/>
    <n v="292678.40000000002"/>
    <n v="0.48801742919390001"/>
    <n v="0.51198257080609999"/>
  </r>
  <r>
    <x v="0"/>
    <x v="76"/>
    <x v="7"/>
    <x v="0"/>
    <x v="1"/>
    <x v="780"/>
    <x v="4"/>
    <x v="4"/>
    <n v="755424487"/>
    <d v="2016-07-17T00:00:00"/>
    <x v="5"/>
    <x v="42"/>
    <n v="5748"/>
    <n v="437.2"/>
    <n v="263.33"/>
    <n v="173.87"/>
    <n v="1513620.84"/>
    <n v="999404.76"/>
    <n v="-514216.08"/>
    <n v="1.51452234428021"/>
    <n v="-0.51452234428020904"/>
  </r>
  <r>
    <x v="1"/>
    <x v="79"/>
    <x v="10"/>
    <x v="0"/>
    <x v="1"/>
    <x v="1273"/>
    <x v="7"/>
    <x v="7"/>
    <n v="556647908"/>
    <d v="2012-10-29T00:00:00"/>
    <x v="1"/>
    <x v="12"/>
    <n v="3341"/>
    <n v="154.06"/>
    <n v="90.93"/>
    <n v="63.13"/>
    <n v="303797.13"/>
    <n v="210917.33"/>
    <n v="-92879.8"/>
    <n v="1.44036115951212"/>
    <n v="-0.44036115951211802"/>
  </r>
  <r>
    <x v="5"/>
    <x v="53"/>
    <x v="5"/>
    <x v="0"/>
    <x v="0"/>
    <x v="1584"/>
    <x v="7"/>
    <x v="3"/>
    <n v="894841849"/>
    <d v="2015-08-10T00:00:00"/>
    <x v="1"/>
    <x v="2"/>
    <n v="2443"/>
    <n v="109.28"/>
    <n v="35.840000000000003"/>
    <n v="73.44"/>
    <n v="87557.119999999995"/>
    <n v="179413.92"/>
    <n v="91856.8"/>
    <n v="0.48801742919390001"/>
    <n v="0.51198257080609999"/>
  </r>
  <r>
    <x v="0"/>
    <x v="69"/>
    <x v="1"/>
    <x v="0"/>
    <x v="2"/>
    <x v="780"/>
    <x v="4"/>
    <x v="4"/>
    <n v="909117639"/>
    <d v="2016-10-08T00:00:00"/>
    <x v="0"/>
    <x v="21"/>
    <n v="6967"/>
    <n v="152.58000000000001"/>
    <n v="97.44"/>
    <n v="55.14"/>
    <n v="678864.48"/>
    <n v="384160.38"/>
    <n v="-294704.09999999998"/>
    <n v="1.76713819368879"/>
    <n v="-0.76713819368879199"/>
  </r>
  <r>
    <x v="2"/>
    <x v="125"/>
    <x v="0"/>
    <x v="1"/>
    <x v="0"/>
    <x v="1809"/>
    <x v="0"/>
    <x v="1"/>
    <n v="708899104"/>
    <d v="2011-01-01T00:00:00"/>
    <x v="0"/>
    <x v="86"/>
    <n v="7853"/>
    <n v="255.28"/>
    <n v="159.41999999999999"/>
    <n v="95.86"/>
    <n v="1251925.26"/>
    <n v="752788.58"/>
    <n v="-499136.68"/>
    <n v="1.66305028166076"/>
    <n v="-0.66305028166075497"/>
  </r>
  <r>
    <x v="1"/>
    <x v="169"/>
    <x v="10"/>
    <x v="1"/>
    <x v="0"/>
    <x v="1810"/>
    <x v="7"/>
    <x v="2"/>
    <n v="923922574"/>
    <d v="2011-05-23T00:00:00"/>
    <x v="1"/>
    <x v="2"/>
    <n v="8076"/>
    <n v="154.06"/>
    <n v="90.93"/>
    <n v="63.13"/>
    <n v="734350.68"/>
    <n v="509837.88"/>
    <n v="-224512.8"/>
    <n v="1.44036115951212"/>
    <n v="-0.44036115951211802"/>
  </r>
  <r>
    <x v="3"/>
    <x v="151"/>
    <x v="10"/>
    <x v="1"/>
    <x v="0"/>
    <x v="763"/>
    <x v="3"/>
    <x v="2"/>
    <n v="454236876"/>
    <d v="2011-08-22T00:00:00"/>
    <x v="1"/>
    <x v="71"/>
    <n v="7641"/>
    <n v="154.06"/>
    <n v="90.93"/>
    <n v="63.13"/>
    <n v="694796.13"/>
    <n v="482376.33"/>
    <n v="-212419.8"/>
    <n v="1.44036115951212"/>
    <n v="-0.44036115951211802"/>
  </r>
  <r>
    <x v="3"/>
    <x v="21"/>
    <x v="1"/>
    <x v="0"/>
    <x v="2"/>
    <x v="510"/>
    <x v="7"/>
    <x v="5"/>
    <n v="520203340"/>
    <d v="2014-12-19T00:00:00"/>
    <x v="6"/>
    <x v="275"/>
    <n v="8583"/>
    <n v="152.58000000000001"/>
    <n v="97.44"/>
    <n v="55.14"/>
    <n v="836327.52"/>
    <n v="473266.62"/>
    <n v="-363060.9"/>
    <n v="1.76713819368879"/>
    <n v="-0.76713819368879199"/>
  </r>
  <r>
    <x v="4"/>
    <x v="160"/>
    <x v="3"/>
    <x v="0"/>
    <x v="2"/>
    <x v="410"/>
    <x v="5"/>
    <x v="0"/>
    <n v="612495791"/>
    <d v="2013-10-11T00:00:00"/>
    <x v="6"/>
    <x v="2"/>
    <n v="9971"/>
    <n v="205.7"/>
    <n v="117.11"/>
    <n v="88.59"/>
    <n v="1167703.81"/>
    <n v="883330.89"/>
    <n v="-284372.92"/>
    <n v="1.3219324980246101"/>
    <n v="-0.32193249802460799"/>
  </r>
  <r>
    <x v="1"/>
    <x v="44"/>
    <x v="1"/>
    <x v="1"/>
    <x v="1"/>
    <x v="1573"/>
    <x v="6"/>
    <x v="6"/>
    <n v="742100560"/>
    <d v="2017-01-17T00:00:00"/>
    <x v="3"/>
    <x v="2"/>
    <n v="2902"/>
    <n v="152.58000000000001"/>
    <n v="97.44"/>
    <n v="55.14"/>
    <n v="282770.88"/>
    <n v="160016.28"/>
    <n v="-122754.6"/>
    <n v="1.76713819368879"/>
    <n v="-0.76713819368879199"/>
  </r>
  <r>
    <x v="5"/>
    <x v="74"/>
    <x v="9"/>
    <x v="0"/>
    <x v="3"/>
    <x v="1710"/>
    <x v="2"/>
    <x v="3"/>
    <n v="990316474"/>
    <d v="2015-08-21T00:00:00"/>
    <x v="6"/>
    <x v="11"/>
    <n v="5507"/>
    <n v="9.33"/>
    <n v="6.92"/>
    <n v="2.41"/>
    <n v="38108.44"/>
    <n v="13271.87"/>
    <n v="-24836.57"/>
    <n v="2.87136929460581"/>
    <n v="-1.87136929460581"/>
  </r>
  <r>
    <x v="3"/>
    <x v="21"/>
    <x v="2"/>
    <x v="1"/>
    <x v="0"/>
    <x v="1291"/>
    <x v="8"/>
    <x v="4"/>
    <n v="158754861"/>
    <d v="2016-07-24T00:00:00"/>
    <x v="5"/>
    <x v="124"/>
    <n v="7946"/>
    <n v="47.45"/>
    <n v="31.79"/>
    <n v="15.66"/>
    <n v="252603.34"/>
    <n v="124434.36"/>
    <n v="-128168.98"/>
    <n v="2.0300127713920801"/>
    <n v="-1.0300127713920799"/>
  </r>
  <r>
    <x v="5"/>
    <x v="162"/>
    <x v="11"/>
    <x v="1"/>
    <x v="1"/>
    <x v="424"/>
    <x v="1"/>
    <x v="4"/>
    <n v="719339549"/>
    <d v="2016-09-21T00:00:00"/>
    <x v="4"/>
    <x v="84"/>
    <n v="7413"/>
    <n v="668.27"/>
    <n v="502.54"/>
    <n v="165.73"/>
    <n v="3725329.02"/>
    <n v="1228556.49"/>
    <n v="-2496772.5299999998"/>
    <n v="3.0322814215893299"/>
    <n v="-2.0322814215893299"/>
  </r>
  <r>
    <x v="3"/>
    <x v="24"/>
    <x v="3"/>
    <x v="0"/>
    <x v="2"/>
    <x v="275"/>
    <x v="0"/>
    <x v="5"/>
    <n v="264306867"/>
    <d v="2014-03-29T00:00:00"/>
    <x v="0"/>
    <x v="2"/>
    <n v="3130"/>
    <n v="205.7"/>
    <n v="117.11"/>
    <n v="88.59"/>
    <n v="366554.3"/>
    <n v="277286.7"/>
    <n v="-89267.6"/>
    <n v="1.3219324980246101"/>
    <n v="-0.32193249802460799"/>
  </r>
  <r>
    <x v="2"/>
    <x v="68"/>
    <x v="1"/>
    <x v="1"/>
    <x v="1"/>
    <x v="1759"/>
    <x v="2"/>
    <x v="2"/>
    <n v="956205642"/>
    <d v="2011-08-25T00:00:00"/>
    <x v="2"/>
    <x v="179"/>
    <n v="1353"/>
    <n v="152.58000000000001"/>
    <n v="97.44"/>
    <n v="55.14"/>
    <n v="131836.32"/>
    <n v="74604.42"/>
    <n v="-57231.9"/>
    <n v="1.76713819368879"/>
    <n v="-0.76713819368879199"/>
  </r>
  <r>
    <x v="2"/>
    <x v="155"/>
    <x v="10"/>
    <x v="1"/>
    <x v="2"/>
    <x v="1591"/>
    <x v="6"/>
    <x v="7"/>
    <n v="977897202"/>
    <d v="2012-11-11T00:00:00"/>
    <x v="5"/>
    <x v="21"/>
    <n v="368"/>
    <n v="154.06"/>
    <n v="90.93"/>
    <n v="63.13"/>
    <n v="33462.239999999998"/>
    <n v="23231.84"/>
    <n v="-10230.4"/>
    <n v="1.44036115951212"/>
    <n v="-0.44036115951211802"/>
  </r>
  <r>
    <x v="2"/>
    <x v="125"/>
    <x v="0"/>
    <x v="0"/>
    <x v="2"/>
    <x v="581"/>
    <x v="6"/>
    <x v="2"/>
    <n v="382555377"/>
    <d v="2011-06-19T00:00:00"/>
    <x v="5"/>
    <x v="174"/>
    <n v="5492"/>
    <n v="255.28"/>
    <n v="159.41999999999999"/>
    <n v="95.86"/>
    <n v="875534.64"/>
    <n v="526463.12"/>
    <n v="-349071.52"/>
    <n v="1.66305028166075"/>
    <n v="-0.66305028166075497"/>
  </r>
  <r>
    <x v="2"/>
    <x v="112"/>
    <x v="9"/>
    <x v="1"/>
    <x v="2"/>
    <x v="1693"/>
    <x v="3"/>
    <x v="6"/>
    <n v="643666493"/>
    <d v="2017-02-23T00:00:00"/>
    <x v="2"/>
    <x v="2"/>
    <n v="4074"/>
    <n v="9.33"/>
    <n v="6.92"/>
    <n v="2.41"/>
    <n v="28192.080000000002"/>
    <n v="9818.34"/>
    <n v="-18373.740000000002"/>
    <n v="2.87136929460581"/>
    <n v="-1.87136929460581"/>
  </r>
  <r>
    <x v="1"/>
    <x v="129"/>
    <x v="9"/>
    <x v="1"/>
    <x v="3"/>
    <x v="275"/>
    <x v="0"/>
    <x v="5"/>
    <n v="605029380"/>
    <d v="2014-02-18T00:00:00"/>
    <x v="3"/>
    <x v="2"/>
    <n v="493"/>
    <n v="9.33"/>
    <n v="6.92"/>
    <n v="2.41"/>
    <n v="3411.56"/>
    <n v="1188.1300000000001"/>
    <n v="-2223.4299999999998"/>
    <n v="2.87136929460581"/>
    <n v="-1.87136929460581"/>
  </r>
  <r>
    <x v="2"/>
    <x v="107"/>
    <x v="9"/>
    <x v="0"/>
    <x v="2"/>
    <x v="1811"/>
    <x v="7"/>
    <x v="1"/>
    <n v="530755364"/>
    <d v="2010-09-29T00:00:00"/>
    <x v="4"/>
    <x v="4"/>
    <n v="1162"/>
    <n v="9.33"/>
    <n v="6.92"/>
    <n v="2.41"/>
    <n v="8041.04"/>
    <n v="2800.42"/>
    <n v="-5240.62"/>
    <n v="2.87136929460581"/>
    <n v="-1.87136929460581"/>
  </r>
  <r>
    <x v="4"/>
    <x v="173"/>
    <x v="10"/>
    <x v="1"/>
    <x v="0"/>
    <x v="155"/>
    <x v="4"/>
    <x v="7"/>
    <n v="755268275"/>
    <d v="2012-06-04T00:00:00"/>
    <x v="1"/>
    <x v="188"/>
    <n v="9521"/>
    <n v="154.06"/>
    <n v="90.93"/>
    <n v="63.13"/>
    <n v="865744.53"/>
    <n v="601060.73"/>
    <n v="-264683.8"/>
    <n v="1.44036115951212"/>
    <n v="-0.44036115951211802"/>
  </r>
  <r>
    <x v="1"/>
    <x v="85"/>
    <x v="8"/>
    <x v="0"/>
    <x v="2"/>
    <x v="643"/>
    <x v="9"/>
    <x v="6"/>
    <n v="333304440"/>
    <d v="2017-05-07T00:00:00"/>
    <x v="5"/>
    <x v="2"/>
    <n v="1046"/>
    <n v="421.89"/>
    <n v="364.69"/>
    <n v="57.2"/>
    <n v="381465.74"/>
    <n v="59831.199999999997"/>
    <n v="-321634.53999999998"/>
    <n v="6.3756993006993001"/>
    <n v="-5.3756993006993001"/>
  </r>
  <r>
    <x v="2"/>
    <x v="51"/>
    <x v="1"/>
    <x v="1"/>
    <x v="0"/>
    <x v="995"/>
    <x v="0"/>
    <x v="5"/>
    <n v="189912688"/>
    <d v="2015-09-02T00:00:00"/>
    <x v="4"/>
    <x v="215"/>
    <n v="8240"/>
    <n v="152.58000000000001"/>
    <n v="97.44"/>
    <n v="55.14"/>
    <n v="802905.59999999998"/>
    <n v="454353.6"/>
    <n v="-348552"/>
    <n v="1.76713819368879"/>
    <n v="-0.76713819368879199"/>
  </r>
  <r>
    <x v="4"/>
    <x v="31"/>
    <x v="2"/>
    <x v="0"/>
    <x v="0"/>
    <x v="1787"/>
    <x v="4"/>
    <x v="6"/>
    <n v="870454347"/>
    <d v="2017-03-26T00:00:00"/>
    <x v="5"/>
    <x v="86"/>
    <n v="5639"/>
    <n v="47.45"/>
    <n v="31.79"/>
    <n v="15.66"/>
    <n v="179263.81"/>
    <n v="88306.74"/>
    <n v="-90957.07"/>
    <n v="2.0300127713920801"/>
    <n v="-1.0300127713920799"/>
  </r>
  <r>
    <x v="2"/>
    <x v="112"/>
    <x v="2"/>
    <x v="0"/>
    <x v="1"/>
    <x v="1037"/>
    <x v="8"/>
    <x v="2"/>
    <n v="290603244"/>
    <d v="2011-02-21T00:00:00"/>
    <x v="1"/>
    <x v="2"/>
    <n v="4813"/>
    <n v="47.45"/>
    <n v="31.79"/>
    <n v="15.66"/>
    <n v="153005.26999999999"/>
    <n v="75371.58"/>
    <n v="-77633.69"/>
    <n v="2.0300127713920801"/>
    <n v="-1.0300127713920799"/>
  </r>
  <r>
    <x v="1"/>
    <x v="59"/>
    <x v="7"/>
    <x v="1"/>
    <x v="3"/>
    <x v="1812"/>
    <x v="4"/>
    <x v="5"/>
    <n v="486345708"/>
    <d v="2014-11-10T00:00:00"/>
    <x v="1"/>
    <x v="199"/>
    <n v="9357"/>
    <n v="437.2"/>
    <n v="263.33"/>
    <n v="173.87"/>
    <n v="2463978.81"/>
    <n v="1626901.59"/>
    <n v="-837077.22"/>
    <n v="1.51452234428021"/>
    <n v="-0.51452234428020904"/>
  </r>
  <r>
    <x v="0"/>
    <x v="76"/>
    <x v="4"/>
    <x v="1"/>
    <x v="0"/>
    <x v="1813"/>
    <x v="5"/>
    <x v="0"/>
    <n v="863980567"/>
    <d v="2013-06-20T00:00:00"/>
    <x v="2"/>
    <x v="2"/>
    <n v="9904"/>
    <n v="81.73"/>
    <n v="56.67"/>
    <n v="25.06"/>
    <n v="561259.68000000005"/>
    <n v="248194.24"/>
    <n v="-313065.44"/>
    <n v="2.2613727055067798"/>
    <n v="-1.26137270550678"/>
  </r>
  <r>
    <x v="5"/>
    <x v="150"/>
    <x v="4"/>
    <x v="1"/>
    <x v="1"/>
    <x v="1814"/>
    <x v="0"/>
    <x v="4"/>
    <n v="450119149"/>
    <d v="2016-01-07T00:00:00"/>
    <x v="2"/>
    <x v="2"/>
    <n v="9114"/>
    <n v="81.73"/>
    <n v="56.67"/>
    <n v="25.06"/>
    <n v="516490.38"/>
    <n v="228396.84"/>
    <n v="-288093.53999999998"/>
    <n v="2.2613727055067798"/>
    <n v="-1.26137270550678"/>
  </r>
  <r>
    <x v="5"/>
    <x v="183"/>
    <x v="1"/>
    <x v="0"/>
    <x v="3"/>
    <x v="1780"/>
    <x v="0"/>
    <x v="5"/>
    <n v="141685283"/>
    <d v="2014-12-09T00:00:00"/>
    <x v="3"/>
    <x v="30"/>
    <n v="6679"/>
    <n v="152.58000000000001"/>
    <n v="97.44"/>
    <n v="55.14"/>
    <n v="650801.76"/>
    <n v="368280.06"/>
    <n v="-282521.7"/>
    <n v="1.76713819368879"/>
    <n v="-0.76713819368879199"/>
  </r>
  <r>
    <x v="5"/>
    <x v="149"/>
    <x v="6"/>
    <x v="0"/>
    <x v="2"/>
    <x v="1171"/>
    <x v="2"/>
    <x v="3"/>
    <n v="455915296"/>
    <d v="2015-11-09T00:00:00"/>
    <x v="1"/>
    <x v="15"/>
    <n v="4322"/>
    <n v="651.21"/>
    <n v="524.96"/>
    <n v="126.25"/>
    <n v="2268877.12"/>
    <n v="545652.5"/>
    <n v="-1723224.62"/>
    <n v="4.1580990099009902"/>
    <n v="-3.1580990099009898"/>
  </r>
  <r>
    <x v="1"/>
    <x v="81"/>
    <x v="2"/>
    <x v="0"/>
    <x v="0"/>
    <x v="1455"/>
    <x v="6"/>
    <x v="4"/>
    <n v="180358016"/>
    <d v="2016-05-16T00:00:00"/>
    <x v="1"/>
    <x v="106"/>
    <n v="800"/>
    <n v="47.45"/>
    <n v="31.79"/>
    <n v="15.66"/>
    <n v="25432"/>
    <n v="12528"/>
    <n v="-12904"/>
    <n v="2.0300127713920801"/>
    <n v="-1.0300127713920799"/>
  </r>
  <r>
    <x v="2"/>
    <x v="90"/>
    <x v="8"/>
    <x v="1"/>
    <x v="3"/>
    <x v="573"/>
    <x v="10"/>
    <x v="3"/>
    <n v="422874772"/>
    <d v="2015-02-23T00:00:00"/>
    <x v="1"/>
    <x v="80"/>
    <n v="6897"/>
    <n v="421.89"/>
    <n v="364.69"/>
    <n v="57.2"/>
    <n v="2515266.9300000002"/>
    <n v="394508.4"/>
    <n v="-2120758.5299999998"/>
    <n v="6.3756993006993001"/>
    <n v="-5.3756993006993001"/>
  </r>
  <r>
    <x v="3"/>
    <x v="138"/>
    <x v="10"/>
    <x v="1"/>
    <x v="0"/>
    <x v="1624"/>
    <x v="7"/>
    <x v="5"/>
    <n v="561639392"/>
    <d v="2014-10-25T00:00:00"/>
    <x v="0"/>
    <x v="44"/>
    <n v="432"/>
    <n v="154.06"/>
    <n v="90.93"/>
    <n v="63.13"/>
    <n v="39281.760000000002"/>
    <n v="27272.16"/>
    <n v="-12009.6"/>
    <n v="1.44036115951212"/>
    <n v="-0.44036115951211802"/>
  </r>
  <r>
    <x v="2"/>
    <x v="82"/>
    <x v="8"/>
    <x v="1"/>
    <x v="2"/>
    <x v="382"/>
    <x v="7"/>
    <x v="2"/>
    <n v="495138204"/>
    <d v="2011-11-11T00:00:00"/>
    <x v="6"/>
    <x v="20"/>
    <n v="1252"/>
    <n v="421.89"/>
    <n v="364.69"/>
    <n v="57.2"/>
    <n v="456591.88"/>
    <n v="71614.399999999994"/>
    <n v="-384977.48"/>
    <n v="6.3756993006993001"/>
    <n v="-5.3756993006993001"/>
  </r>
  <r>
    <x v="5"/>
    <x v="97"/>
    <x v="0"/>
    <x v="0"/>
    <x v="3"/>
    <x v="1815"/>
    <x v="1"/>
    <x v="3"/>
    <n v="192170035"/>
    <d v="2015-05-06T00:00:00"/>
    <x v="4"/>
    <x v="2"/>
    <n v="6239"/>
    <n v="255.28"/>
    <n v="159.41999999999999"/>
    <n v="95.86"/>
    <n v="994621.38"/>
    <n v="598070.54"/>
    <n v="-396550.84"/>
    <n v="1.66305028166076"/>
    <n v="-0.66305028166075497"/>
  </r>
  <r>
    <x v="1"/>
    <x v="179"/>
    <x v="5"/>
    <x v="0"/>
    <x v="3"/>
    <x v="1816"/>
    <x v="2"/>
    <x v="7"/>
    <n v="141846215"/>
    <d v="2012-08-16T00:00:00"/>
    <x v="2"/>
    <x v="12"/>
    <n v="4302"/>
    <n v="109.28"/>
    <n v="35.840000000000003"/>
    <n v="73.44"/>
    <n v="154183.67999999999"/>
    <n v="315938.88"/>
    <n v="161755.20000000001"/>
    <n v="0.48801742919390001"/>
    <n v="0.51198257080609999"/>
  </r>
  <r>
    <x v="3"/>
    <x v="11"/>
    <x v="5"/>
    <x v="1"/>
    <x v="2"/>
    <x v="916"/>
    <x v="3"/>
    <x v="1"/>
    <n v="903590571"/>
    <d v="2010-01-09T00:00:00"/>
    <x v="0"/>
    <x v="2"/>
    <n v="1385"/>
    <n v="109.28"/>
    <n v="35.840000000000003"/>
    <n v="73.44"/>
    <n v="49638.400000000001"/>
    <n v="101714.4"/>
    <n v="52076"/>
    <n v="0.48801742919390001"/>
    <n v="0.51198257080609999"/>
  </r>
  <r>
    <x v="3"/>
    <x v="20"/>
    <x v="8"/>
    <x v="0"/>
    <x v="2"/>
    <x v="1817"/>
    <x v="1"/>
    <x v="1"/>
    <n v="857139432"/>
    <d v="2010-11-06T00:00:00"/>
    <x v="0"/>
    <x v="152"/>
    <n v="5460"/>
    <n v="421.89"/>
    <n v="364.69"/>
    <n v="57.2"/>
    <n v="1991207.4"/>
    <n v="312312"/>
    <n v="-1678895.4"/>
    <n v="6.3756993006993001"/>
    <n v="-5.3756993006993001"/>
  </r>
  <r>
    <x v="1"/>
    <x v="123"/>
    <x v="0"/>
    <x v="1"/>
    <x v="1"/>
    <x v="1369"/>
    <x v="7"/>
    <x v="6"/>
    <n v="252541625"/>
    <d v="2017-05-07T00:00:00"/>
    <x v="5"/>
    <x v="2"/>
    <n v="1534"/>
    <n v="255.28"/>
    <n v="159.41999999999999"/>
    <n v="95.86"/>
    <n v="244550.28"/>
    <n v="147049.24"/>
    <n v="-97501.04"/>
    <n v="1.66305028166076"/>
    <n v="-0.66305028166075497"/>
  </r>
  <r>
    <x v="5"/>
    <x v="105"/>
    <x v="11"/>
    <x v="1"/>
    <x v="3"/>
    <x v="1818"/>
    <x v="7"/>
    <x v="3"/>
    <n v="760158479"/>
    <d v="2015-10-26T00:00:00"/>
    <x v="1"/>
    <x v="96"/>
    <n v="6641"/>
    <n v="668.27"/>
    <n v="502.54"/>
    <n v="165.73"/>
    <n v="3337368.14"/>
    <n v="1100612.93"/>
    <n v="-2236755.21"/>
    <n v="3.0322814215893299"/>
    <n v="-2.0322814215893299"/>
  </r>
  <r>
    <x v="4"/>
    <x v="158"/>
    <x v="7"/>
    <x v="1"/>
    <x v="1"/>
    <x v="1819"/>
    <x v="9"/>
    <x v="4"/>
    <n v="520663821"/>
    <d v="2016-06-11T00:00:00"/>
    <x v="0"/>
    <x v="2"/>
    <n v="4850"/>
    <n v="437.2"/>
    <n v="263.33"/>
    <n v="173.87"/>
    <n v="1277150.5"/>
    <n v="843269.5"/>
    <n v="-433881"/>
    <n v="1.51452234428021"/>
    <n v="-0.51452234428020904"/>
  </r>
  <r>
    <x v="5"/>
    <x v="91"/>
    <x v="1"/>
    <x v="1"/>
    <x v="3"/>
    <x v="1598"/>
    <x v="8"/>
    <x v="1"/>
    <n v="895043981"/>
    <d v="2010-06-21T00:00:00"/>
    <x v="1"/>
    <x v="30"/>
    <n v="2259"/>
    <n v="152.58000000000001"/>
    <n v="97.44"/>
    <n v="55.14"/>
    <n v="220116.96"/>
    <n v="124561.26"/>
    <n v="-95555.7"/>
    <n v="1.76713819368879"/>
    <n v="-0.76713819368879199"/>
  </r>
  <r>
    <x v="1"/>
    <x v="26"/>
    <x v="7"/>
    <x v="1"/>
    <x v="1"/>
    <x v="808"/>
    <x v="4"/>
    <x v="5"/>
    <n v="614597785"/>
    <d v="2014-05-14T00:00:00"/>
    <x v="4"/>
    <x v="142"/>
    <n v="1997"/>
    <n v="437.2"/>
    <n v="263.33"/>
    <n v="173.87"/>
    <n v="525870.01"/>
    <n v="347218.39"/>
    <n v="-178651.62"/>
    <n v="1.51452234428021"/>
    <n v="-0.51452234428020904"/>
  </r>
  <r>
    <x v="2"/>
    <x v="104"/>
    <x v="6"/>
    <x v="0"/>
    <x v="2"/>
    <x v="1820"/>
    <x v="6"/>
    <x v="4"/>
    <n v="730936563"/>
    <d v="2016-04-30T00:00:00"/>
    <x v="0"/>
    <x v="57"/>
    <n v="9227"/>
    <n v="651.21"/>
    <n v="524.96"/>
    <n v="126.25"/>
    <n v="4843805.92"/>
    <n v="1164908.75"/>
    <n v="-3678897.17"/>
    <n v="4.1580990099009902"/>
    <n v="-3.1580990099009898"/>
  </r>
  <r>
    <x v="5"/>
    <x v="52"/>
    <x v="1"/>
    <x v="0"/>
    <x v="1"/>
    <x v="614"/>
    <x v="6"/>
    <x v="6"/>
    <n v="565984141"/>
    <d v="2017-05-22T00:00:00"/>
    <x v="1"/>
    <x v="37"/>
    <n v="6140"/>
    <n v="152.58000000000001"/>
    <n v="97.44"/>
    <n v="55.14"/>
    <n v="598281.6"/>
    <n v="338559.6"/>
    <n v="-259722"/>
    <n v="1.76713819368879"/>
    <n v="-0.76713819368879199"/>
  </r>
  <r>
    <x v="1"/>
    <x v="136"/>
    <x v="4"/>
    <x v="1"/>
    <x v="3"/>
    <x v="191"/>
    <x v="1"/>
    <x v="2"/>
    <n v="861976850"/>
    <d v="2011-05-25T00:00:00"/>
    <x v="4"/>
    <x v="86"/>
    <n v="6960"/>
    <n v="81.73"/>
    <n v="56.67"/>
    <n v="25.06"/>
    <n v="394423.2"/>
    <n v="174417.6"/>
    <n v="-220005.6"/>
    <n v="2.2613727055067798"/>
    <n v="-1.26137270550678"/>
  </r>
  <r>
    <x v="1"/>
    <x v="2"/>
    <x v="5"/>
    <x v="1"/>
    <x v="2"/>
    <x v="1821"/>
    <x v="3"/>
    <x v="7"/>
    <n v="631463515"/>
    <d v="2012-09-25T00:00:00"/>
    <x v="3"/>
    <x v="44"/>
    <n v="2942"/>
    <n v="109.28"/>
    <n v="35.840000000000003"/>
    <n v="73.44"/>
    <n v="105441.28"/>
    <n v="216060.48"/>
    <n v="110619.2"/>
    <n v="0.48801742919390001"/>
    <n v="0.51198257080609999"/>
  </r>
  <r>
    <x v="1"/>
    <x v="123"/>
    <x v="9"/>
    <x v="0"/>
    <x v="0"/>
    <x v="1822"/>
    <x v="2"/>
    <x v="0"/>
    <n v="307305467"/>
    <d v="2013-10-08T00:00:00"/>
    <x v="3"/>
    <x v="207"/>
    <n v="7371"/>
    <n v="9.33"/>
    <n v="6.92"/>
    <n v="2.41"/>
    <n v="51007.32"/>
    <n v="17764.11"/>
    <n v="-33243.21"/>
    <n v="2.87136929460581"/>
    <n v="-1.87136929460581"/>
  </r>
  <r>
    <x v="1"/>
    <x v="85"/>
    <x v="3"/>
    <x v="1"/>
    <x v="3"/>
    <x v="810"/>
    <x v="1"/>
    <x v="2"/>
    <n v="392676532"/>
    <d v="2011-06-08T00:00:00"/>
    <x v="4"/>
    <x v="22"/>
    <n v="567"/>
    <n v="205.7"/>
    <n v="117.11"/>
    <n v="88.59"/>
    <n v="66401.37"/>
    <n v="50230.53"/>
    <n v="-16170.84"/>
    <n v="1.3219324980246101"/>
    <n v="-0.32193249802460799"/>
  </r>
  <r>
    <x v="1"/>
    <x v="33"/>
    <x v="0"/>
    <x v="0"/>
    <x v="2"/>
    <x v="660"/>
    <x v="1"/>
    <x v="7"/>
    <n v="111063039"/>
    <d v="2012-07-13T00:00:00"/>
    <x v="6"/>
    <x v="46"/>
    <n v="4876"/>
    <n v="255.28"/>
    <n v="159.41999999999999"/>
    <n v="95.86"/>
    <n v="777331.92"/>
    <n v="467413.36"/>
    <n v="-309918.56"/>
    <n v="1.66305028166076"/>
    <n v="-0.66305028166075497"/>
  </r>
  <r>
    <x v="1"/>
    <x v="132"/>
    <x v="2"/>
    <x v="0"/>
    <x v="0"/>
    <x v="1823"/>
    <x v="1"/>
    <x v="2"/>
    <n v="556263816"/>
    <d v="2011-07-12T00:00:00"/>
    <x v="3"/>
    <x v="20"/>
    <n v="9679"/>
    <n v="47.45"/>
    <n v="31.79"/>
    <n v="15.66"/>
    <n v="307695.40999999997"/>
    <n v="151573.14000000001"/>
    <n v="-156122.26999999999"/>
    <n v="2.0300127713920801"/>
    <n v="-1.0300127713920799"/>
  </r>
  <r>
    <x v="3"/>
    <x v="138"/>
    <x v="10"/>
    <x v="0"/>
    <x v="1"/>
    <x v="592"/>
    <x v="1"/>
    <x v="5"/>
    <n v="642390191"/>
    <d v="2014-05-26T00:00:00"/>
    <x v="1"/>
    <x v="122"/>
    <n v="6388"/>
    <n v="154.06"/>
    <n v="90.93"/>
    <n v="63.13"/>
    <n v="580860.84"/>
    <n v="403274.44"/>
    <n v="-177586.4"/>
    <n v="1.44036115951212"/>
    <n v="-0.44036115951211802"/>
  </r>
  <r>
    <x v="5"/>
    <x v="117"/>
    <x v="0"/>
    <x v="0"/>
    <x v="0"/>
    <x v="865"/>
    <x v="5"/>
    <x v="0"/>
    <n v="253865993"/>
    <d v="2013-04-12T00:00:00"/>
    <x v="6"/>
    <x v="2"/>
    <n v="3444"/>
    <n v="255.28"/>
    <n v="159.41999999999999"/>
    <n v="95.86"/>
    <n v="549042.48"/>
    <n v="330141.84000000003"/>
    <n v="-218900.64"/>
    <n v="1.66305028166076"/>
    <n v="-0.66305028166075497"/>
  </r>
  <r>
    <x v="2"/>
    <x v="137"/>
    <x v="10"/>
    <x v="1"/>
    <x v="0"/>
    <x v="1310"/>
    <x v="11"/>
    <x v="7"/>
    <n v="695427548"/>
    <d v="2012-11-29T00:00:00"/>
    <x v="2"/>
    <x v="276"/>
    <n v="1320"/>
    <n v="154.06"/>
    <n v="90.93"/>
    <n v="63.13"/>
    <n v="120027.6"/>
    <n v="83331.600000000006"/>
    <n v="-36696"/>
    <n v="1.44036115951212"/>
    <n v="-0.44036115951211802"/>
  </r>
  <r>
    <x v="1"/>
    <x v="140"/>
    <x v="2"/>
    <x v="0"/>
    <x v="0"/>
    <x v="947"/>
    <x v="1"/>
    <x v="2"/>
    <n v="642123687"/>
    <d v="2011-05-30T00:00:00"/>
    <x v="1"/>
    <x v="82"/>
    <n v="7523"/>
    <n v="47.45"/>
    <n v="31.79"/>
    <n v="15.66"/>
    <n v="239156.17"/>
    <n v="117810.18"/>
    <n v="-121345.99"/>
    <n v="2.0300127713920801"/>
    <n v="-1.0300127713920799"/>
  </r>
  <r>
    <x v="2"/>
    <x v="102"/>
    <x v="2"/>
    <x v="0"/>
    <x v="0"/>
    <x v="335"/>
    <x v="8"/>
    <x v="1"/>
    <n v="189315736"/>
    <d v="2010-01-08T00:00:00"/>
    <x v="6"/>
    <x v="2"/>
    <n v="1588"/>
    <n v="47.45"/>
    <n v="31.79"/>
    <n v="15.66"/>
    <n v="50482.52"/>
    <n v="24868.080000000002"/>
    <n v="-25614.44"/>
    <n v="2.0300127713920801"/>
    <n v="-1.0300127713920799"/>
  </r>
  <r>
    <x v="0"/>
    <x v="19"/>
    <x v="1"/>
    <x v="1"/>
    <x v="1"/>
    <x v="1510"/>
    <x v="0"/>
    <x v="3"/>
    <n v="402677524"/>
    <d v="2015-12-27T00:00:00"/>
    <x v="5"/>
    <x v="160"/>
    <n v="82"/>
    <n v="152.58000000000001"/>
    <n v="97.44"/>
    <n v="55.14"/>
    <n v="7990.08"/>
    <n v="4521.4799999999996"/>
    <n v="-3468.6"/>
    <n v="1.76713819368879"/>
    <n v="-0.76713819368879199"/>
  </r>
  <r>
    <x v="5"/>
    <x v="150"/>
    <x v="5"/>
    <x v="1"/>
    <x v="2"/>
    <x v="1824"/>
    <x v="0"/>
    <x v="2"/>
    <n v="168195378"/>
    <d v="2011-12-27T00:00:00"/>
    <x v="3"/>
    <x v="71"/>
    <n v="1605"/>
    <n v="109.28"/>
    <n v="35.840000000000003"/>
    <n v="73.44"/>
    <n v="57523.199999999997"/>
    <n v="117871.2"/>
    <n v="60348"/>
    <n v="0.48801742919390001"/>
    <n v="0.51198257080609999"/>
  </r>
  <r>
    <x v="1"/>
    <x v="2"/>
    <x v="2"/>
    <x v="0"/>
    <x v="0"/>
    <x v="166"/>
    <x v="11"/>
    <x v="1"/>
    <n v="242168128"/>
    <d v="2010-03-05T00:00:00"/>
    <x v="6"/>
    <x v="126"/>
    <n v="1785"/>
    <n v="47.45"/>
    <n v="31.79"/>
    <n v="15.66"/>
    <n v="56745.15"/>
    <n v="27953.1"/>
    <n v="-28792.05"/>
    <n v="2.0300127713920801"/>
    <n v="-1.0300127713920799"/>
  </r>
  <r>
    <x v="2"/>
    <x v="83"/>
    <x v="9"/>
    <x v="1"/>
    <x v="1"/>
    <x v="1825"/>
    <x v="9"/>
    <x v="4"/>
    <n v="101207101"/>
    <d v="2016-02-05T00:00:00"/>
    <x v="6"/>
    <x v="2"/>
    <n v="8285"/>
    <n v="9.33"/>
    <n v="6.92"/>
    <n v="2.41"/>
    <n v="57332.2"/>
    <n v="19966.849999999999"/>
    <n v="-37365.35"/>
    <n v="2.87136929460581"/>
    <n v="-1.87136929460581"/>
  </r>
  <r>
    <x v="1"/>
    <x v="157"/>
    <x v="2"/>
    <x v="1"/>
    <x v="3"/>
    <x v="136"/>
    <x v="9"/>
    <x v="6"/>
    <n v="192236125"/>
    <d v="2017-03-22T00:00:00"/>
    <x v="4"/>
    <x v="2"/>
    <n v="5796"/>
    <n v="47.45"/>
    <n v="31.79"/>
    <n v="15.66"/>
    <n v="184254.84"/>
    <n v="90765.36"/>
    <n v="-93489.48"/>
    <n v="2.0300127713920801"/>
    <n v="-1.0300127713920799"/>
  </r>
  <r>
    <x v="2"/>
    <x v="51"/>
    <x v="4"/>
    <x v="1"/>
    <x v="0"/>
    <x v="1826"/>
    <x v="4"/>
    <x v="4"/>
    <n v="582491528"/>
    <d v="2016-10-10T00:00:00"/>
    <x v="1"/>
    <x v="21"/>
    <n v="1042"/>
    <n v="81.73"/>
    <n v="56.67"/>
    <n v="25.06"/>
    <n v="59050.14"/>
    <n v="26112.52"/>
    <n v="-32937.620000000003"/>
    <n v="2.2613727055067798"/>
    <n v="-1.26137270550678"/>
  </r>
  <r>
    <x v="5"/>
    <x v="101"/>
    <x v="9"/>
    <x v="1"/>
    <x v="2"/>
    <x v="1674"/>
    <x v="7"/>
    <x v="3"/>
    <n v="509522140"/>
    <d v="2015-09-28T00:00:00"/>
    <x v="1"/>
    <x v="8"/>
    <n v="7779"/>
    <n v="9.33"/>
    <n v="6.92"/>
    <n v="2.41"/>
    <n v="53830.68"/>
    <n v="18747.39"/>
    <n v="-35083.29"/>
    <n v="2.87136929460581"/>
    <n v="-1.87136929460581"/>
  </r>
  <r>
    <x v="4"/>
    <x v="31"/>
    <x v="4"/>
    <x v="1"/>
    <x v="0"/>
    <x v="980"/>
    <x v="11"/>
    <x v="3"/>
    <n v="631189286"/>
    <d v="2015-12-17T00:00:00"/>
    <x v="2"/>
    <x v="257"/>
    <n v="1791"/>
    <n v="81.73"/>
    <n v="56.67"/>
    <n v="25.06"/>
    <n v="101495.97"/>
    <n v="44882.46"/>
    <n v="-56613.51"/>
    <n v="2.2613727055067798"/>
    <n v="-1.26137270550678"/>
  </r>
  <r>
    <x v="3"/>
    <x v="94"/>
    <x v="9"/>
    <x v="0"/>
    <x v="1"/>
    <x v="1694"/>
    <x v="4"/>
    <x v="4"/>
    <n v="775666797"/>
    <d v="2016-11-12T00:00:00"/>
    <x v="0"/>
    <x v="199"/>
    <n v="5897"/>
    <n v="9.33"/>
    <n v="6.92"/>
    <n v="2.41"/>
    <n v="40807.24"/>
    <n v="14211.77"/>
    <n v="-26595.47"/>
    <n v="2.87136929460581"/>
    <n v="-1.87136929460581"/>
  </r>
  <r>
    <x v="3"/>
    <x v="30"/>
    <x v="2"/>
    <x v="1"/>
    <x v="2"/>
    <x v="1468"/>
    <x v="10"/>
    <x v="2"/>
    <n v="391440999"/>
    <d v="2011-05-03T00:00:00"/>
    <x v="3"/>
    <x v="170"/>
    <n v="4945"/>
    <n v="47.45"/>
    <n v="31.79"/>
    <n v="15.66"/>
    <n v="157201.54999999999"/>
    <n v="77438.7"/>
    <n v="-79762.850000000006"/>
    <n v="2.0300127713920801"/>
    <n v="-1.0300127713920799"/>
  </r>
  <r>
    <x v="3"/>
    <x v="57"/>
    <x v="0"/>
    <x v="1"/>
    <x v="1"/>
    <x v="1827"/>
    <x v="3"/>
    <x v="2"/>
    <n v="797310721"/>
    <d v="2011-05-14T00:00:00"/>
    <x v="0"/>
    <x v="2"/>
    <n v="815"/>
    <n v="255.28"/>
    <n v="159.41999999999999"/>
    <n v="95.86"/>
    <n v="129927.3"/>
    <n v="78125.899999999994"/>
    <n v="-51801.4"/>
    <n v="1.66305028166076"/>
    <n v="-0.66305028166075497"/>
  </r>
  <r>
    <x v="5"/>
    <x v="53"/>
    <x v="0"/>
    <x v="1"/>
    <x v="3"/>
    <x v="1828"/>
    <x v="5"/>
    <x v="4"/>
    <n v="232387292"/>
    <d v="2016-07-05T00:00:00"/>
    <x v="3"/>
    <x v="2"/>
    <n v="7419"/>
    <n v="255.28"/>
    <n v="159.41999999999999"/>
    <n v="95.86"/>
    <n v="1182736.98"/>
    <n v="711185.34"/>
    <n v="-471551.64"/>
    <n v="1.66305028166076"/>
    <n v="-0.66305028166075497"/>
  </r>
  <r>
    <x v="5"/>
    <x v="183"/>
    <x v="9"/>
    <x v="1"/>
    <x v="2"/>
    <x v="788"/>
    <x v="7"/>
    <x v="5"/>
    <n v="606094539"/>
    <d v="2014-10-03T00:00:00"/>
    <x v="6"/>
    <x v="37"/>
    <n v="5698"/>
    <n v="9.33"/>
    <n v="6.92"/>
    <n v="2.41"/>
    <n v="39430.160000000003"/>
    <n v="13732.18"/>
    <n v="-25697.98"/>
    <n v="2.87136929460581"/>
    <n v="-1.87136929460581"/>
  </r>
  <r>
    <x v="5"/>
    <x v="96"/>
    <x v="0"/>
    <x v="1"/>
    <x v="0"/>
    <x v="1165"/>
    <x v="4"/>
    <x v="6"/>
    <n v="748168790"/>
    <d v="2017-05-05T00:00:00"/>
    <x v="6"/>
    <x v="39"/>
    <n v="8626"/>
    <n v="255.28"/>
    <n v="159.41999999999999"/>
    <n v="95.86"/>
    <n v="1375156.92"/>
    <n v="826888.36"/>
    <n v="-548268.56000000006"/>
    <n v="1.66305028166076"/>
    <n v="-0.66305028166075497"/>
  </r>
  <r>
    <x v="5"/>
    <x v="174"/>
    <x v="8"/>
    <x v="1"/>
    <x v="0"/>
    <x v="781"/>
    <x v="6"/>
    <x v="7"/>
    <n v="458658874"/>
    <d v="2012-03-02T00:00:00"/>
    <x v="6"/>
    <x v="2"/>
    <n v="6208"/>
    <n v="421.89"/>
    <n v="364.69"/>
    <n v="57.2"/>
    <n v="2263995.52"/>
    <n v="355097.59999999998"/>
    <n v="-1908897.92"/>
    <n v="6.3756993006993001"/>
    <n v="-5.3756993006993001"/>
  </r>
  <r>
    <x v="1"/>
    <x v="140"/>
    <x v="1"/>
    <x v="0"/>
    <x v="2"/>
    <x v="540"/>
    <x v="3"/>
    <x v="4"/>
    <n v="957926118"/>
    <d v="2016-01-09T00:00:00"/>
    <x v="0"/>
    <x v="2"/>
    <n v="480"/>
    <n v="152.58000000000001"/>
    <n v="97.44"/>
    <n v="55.14"/>
    <n v="46771.199999999997"/>
    <n v="26467.200000000001"/>
    <n v="-20304"/>
    <n v="1.76713819368879"/>
    <n v="-0.76713819368879199"/>
  </r>
  <r>
    <x v="3"/>
    <x v="61"/>
    <x v="0"/>
    <x v="1"/>
    <x v="2"/>
    <x v="340"/>
    <x v="11"/>
    <x v="4"/>
    <n v="836644351"/>
    <d v="2016-02-13T00:00:00"/>
    <x v="0"/>
    <x v="16"/>
    <n v="510"/>
    <n v="255.28"/>
    <n v="159.41999999999999"/>
    <n v="95.86"/>
    <n v="81304.2"/>
    <n v="48888.6"/>
    <n v="-32415.599999999999"/>
    <n v="1.66305028166076"/>
    <n v="-0.66305028166075497"/>
  </r>
  <r>
    <x v="2"/>
    <x v="104"/>
    <x v="3"/>
    <x v="0"/>
    <x v="1"/>
    <x v="1829"/>
    <x v="3"/>
    <x v="2"/>
    <n v="105799901"/>
    <d v="2011-09-29T00:00:00"/>
    <x v="2"/>
    <x v="142"/>
    <n v="7397"/>
    <n v="205.7"/>
    <n v="117.11"/>
    <n v="88.59"/>
    <n v="866262.67"/>
    <n v="655300.23"/>
    <n v="-210962.44"/>
    <n v="1.3219324980246101"/>
    <n v="-0.32193249802460799"/>
  </r>
  <r>
    <x v="1"/>
    <x v="16"/>
    <x v="2"/>
    <x v="0"/>
    <x v="3"/>
    <x v="1830"/>
    <x v="9"/>
    <x v="4"/>
    <n v="646691596"/>
    <d v="2016-12-13T00:00:00"/>
    <x v="3"/>
    <x v="12"/>
    <n v="9269"/>
    <n v="47.45"/>
    <n v="31.79"/>
    <n v="15.66"/>
    <n v="294661.51"/>
    <n v="145152.54"/>
    <n v="-149508.97"/>
    <n v="2.0300127713920801"/>
    <n v="-1.0300127713920799"/>
  </r>
  <r>
    <x v="5"/>
    <x v="96"/>
    <x v="7"/>
    <x v="1"/>
    <x v="0"/>
    <x v="1825"/>
    <x v="9"/>
    <x v="4"/>
    <n v="360930764"/>
    <d v="2016-05-15T00:00:00"/>
    <x v="5"/>
    <x v="2"/>
    <n v="6289"/>
    <n v="437.2"/>
    <n v="263.33"/>
    <n v="173.87"/>
    <n v="1656082.37"/>
    <n v="1093468.43"/>
    <n v="-562613.93999999994"/>
    <n v="1.51452234428021"/>
    <n v="-0.51452234428020904"/>
  </r>
  <r>
    <x v="2"/>
    <x v="4"/>
    <x v="1"/>
    <x v="0"/>
    <x v="1"/>
    <x v="1831"/>
    <x v="2"/>
    <x v="5"/>
    <n v="820441234"/>
    <d v="2014-02-05T00:00:00"/>
    <x v="4"/>
    <x v="2"/>
    <n v="5648"/>
    <n v="152.58000000000001"/>
    <n v="97.44"/>
    <n v="55.14"/>
    <n v="550341.12"/>
    <n v="311430.71999999997"/>
    <n v="-238910.4"/>
    <n v="1.76713819368879"/>
    <n v="-0.76713819368879199"/>
  </r>
  <r>
    <x v="6"/>
    <x v="18"/>
    <x v="10"/>
    <x v="0"/>
    <x v="1"/>
    <x v="1832"/>
    <x v="6"/>
    <x v="4"/>
    <n v="517459332"/>
    <d v="2016-05-27T00:00:00"/>
    <x v="6"/>
    <x v="12"/>
    <n v="6570"/>
    <n v="154.06"/>
    <n v="90.93"/>
    <n v="63.13"/>
    <n v="597410.1"/>
    <n v="414764.1"/>
    <n v="-182646"/>
    <n v="1.44036115951212"/>
    <n v="-0.44036115951211802"/>
  </r>
  <r>
    <x v="5"/>
    <x v="162"/>
    <x v="6"/>
    <x v="0"/>
    <x v="3"/>
    <x v="64"/>
    <x v="10"/>
    <x v="1"/>
    <n v="714533889"/>
    <d v="2010-07-02T00:00:00"/>
    <x v="6"/>
    <x v="102"/>
    <n v="5311"/>
    <n v="651.21"/>
    <n v="524.96"/>
    <n v="126.25"/>
    <n v="2788062.56"/>
    <n v="670513.75"/>
    <n v="-2117548.81"/>
    <n v="4.1580990099009902"/>
    <n v="-3.1580990099009898"/>
  </r>
  <r>
    <x v="0"/>
    <x v="27"/>
    <x v="6"/>
    <x v="0"/>
    <x v="0"/>
    <x v="68"/>
    <x v="1"/>
    <x v="5"/>
    <n v="494526231"/>
    <d v="2014-08-19T00:00:00"/>
    <x v="3"/>
    <x v="15"/>
    <n v="156"/>
    <n v="651.21"/>
    <n v="524.96"/>
    <n v="126.25"/>
    <n v="81893.759999999995"/>
    <n v="19695"/>
    <n v="-62198.76"/>
    <n v="4.1580990099009902"/>
    <n v="-3.1580990099009898"/>
  </r>
  <r>
    <x v="5"/>
    <x v="105"/>
    <x v="2"/>
    <x v="1"/>
    <x v="2"/>
    <x v="1833"/>
    <x v="2"/>
    <x v="3"/>
    <n v="810610187"/>
    <d v="2015-07-31T00:00:00"/>
    <x v="6"/>
    <x v="19"/>
    <n v="6423"/>
    <n v="47.45"/>
    <n v="31.79"/>
    <n v="15.66"/>
    <n v="204187.17"/>
    <n v="100584.18"/>
    <n v="-103602.99"/>
    <n v="2.0300127713920801"/>
    <n v="-1.0300127713920799"/>
  </r>
  <r>
    <x v="6"/>
    <x v="103"/>
    <x v="3"/>
    <x v="0"/>
    <x v="2"/>
    <x v="1834"/>
    <x v="8"/>
    <x v="3"/>
    <n v="436272084"/>
    <d v="2015-06-28T00:00:00"/>
    <x v="5"/>
    <x v="49"/>
    <n v="1460"/>
    <n v="205.7"/>
    <n v="117.11"/>
    <n v="88.59"/>
    <n v="170980.6"/>
    <n v="129341.4"/>
    <n v="-41639.199999999997"/>
    <n v="1.3219324980246101"/>
    <n v="-0.32193249802460799"/>
  </r>
  <r>
    <x v="5"/>
    <x v="177"/>
    <x v="10"/>
    <x v="0"/>
    <x v="2"/>
    <x v="1378"/>
    <x v="3"/>
    <x v="0"/>
    <n v="915310752"/>
    <d v="2013-09-23T00:00:00"/>
    <x v="1"/>
    <x v="69"/>
    <n v="9647"/>
    <n v="154.06"/>
    <n v="90.93"/>
    <n v="63.13"/>
    <n v="877201.71"/>
    <n v="609015.11"/>
    <n v="-268186.59999999998"/>
    <n v="1.44036115951212"/>
    <n v="-0.44036115951211802"/>
  </r>
  <r>
    <x v="3"/>
    <x v="124"/>
    <x v="11"/>
    <x v="1"/>
    <x v="0"/>
    <x v="1835"/>
    <x v="9"/>
    <x v="1"/>
    <n v="711837518"/>
    <d v="2010-08-14T00:00:00"/>
    <x v="0"/>
    <x v="2"/>
    <n v="7395"/>
    <n v="668.27"/>
    <n v="502.54"/>
    <n v="165.73"/>
    <n v="3716283.3"/>
    <n v="1225573.3500000001"/>
    <n v="-2490709.9500000002"/>
    <n v="3.0322814215893299"/>
    <n v="-2.0322814215893299"/>
  </r>
  <r>
    <x v="5"/>
    <x v="105"/>
    <x v="6"/>
    <x v="0"/>
    <x v="0"/>
    <x v="1160"/>
    <x v="10"/>
    <x v="2"/>
    <n v="160276210"/>
    <d v="2011-11-15T00:00:00"/>
    <x v="3"/>
    <x v="200"/>
    <n v="8147"/>
    <n v="651.21"/>
    <n v="524.96"/>
    <n v="126.25"/>
    <n v="4276849.12"/>
    <n v="1028558.75"/>
    <n v="-3248290.37"/>
    <n v="4.1580990099009902"/>
    <n v="-3.1580990099009898"/>
  </r>
  <r>
    <x v="1"/>
    <x v="64"/>
    <x v="6"/>
    <x v="1"/>
    <x v="3"/>
    <x v="1836"/>
    <x v="6"/>
    <x v="3"/>
    <n v="115363156"/>
    <d v="2016-10-01T00:00:00"/>
    <x v="0"/>
    <x v="277"/>
    <n v="7376"/>
    <n v="651.21"/>
    <n v="524.96"/>
    <n v="126.25"/>
    <n v="3872104.96"/>
    <n v="931220"/>
    <n v="-2940884.96"/>
    <n v="4.1580990099009902"/>
    <n v="-3.1580990099009898"/>
  </r>
  <r>
    <x v="4"/>
    <x v="45"/>
    <x v="1"/>
    <x v="1"/>
    <x v="3"/>
    <x v="447"/>
    <x v="7"/>
    <x v="2"/>
    <n v="602147185"/>
    <d v="2011-09-15T00:00:00"/>
    <x v="2"/>
    <x v="19"/>
    <n v="7588"/>
    <n v="152.58000000000001"/>
    <n v="97.44"/>
    <n v="55.14"/>
    <n v="739374.72"/>
    <n v="418402.32"/>
    <n v="-320972.40000000002"/>
    <n v="1.76713819368879"/>
    <n v="-0.76713819368879199"/>
  </r>
  <r>
    <x v="5"/>
    <x v="97"/>
    <x v="9"/>
    <x v="0"/>
    <x v="1"/>
    <x v="1742"/>
    <x v="8"/>
    <x v="2"/>
    <n v="365989625"/>
    <d v="2011-02-07T00:00:00"/>
    <x v="1"/>
    <x v="2"/>
    <n v="3318"/>
    <n v="9.33"/>
    <n v="6.92"/>
    <n v="2.41"/>
    <n v="22960.560000000001"/>
    <n v="7996.38"/>
    <n v="-14964.18"/>
    <n v="2.87136929460581"/>
    <n v="-1.87136929460581"/>
  </r>
  <r>
    <x v="1"/>
    <x v="167"/>
    <x v="11"/>
    <x v="1"/>
    <x v="2"/>
    <x v="1837"/>
    <x v="4"/>
    <x v="6"/>
    <n v="922564303"/>
    <d v="2017-02-04T00:00:00"/>
    <x v="0"/>
    <x v="2"/>
    <n v="6134"/>
    <n v="668.27"/>
    <n v="502.54"/>
    <n v="165.73"/>
    <n v="3082580.36"/>
    <n v="1016587.82"/>
    <n v="-2065992.54"/>
    <n v="3.0322814215893299"/>
    <n v="-2.0322814215893299"/>
  </r>
  <r>
    <x v="5"/>
    <x v="74"/>
    <x v="11"/>
    <x v="0"/>
    <x v="0"/>
    <x v="1838"/>
    <x v="0"/>
    <x v="4"/>
    <n v="707857549"/>
    <d v="2017-01-16T00:00:00"/>
    <x v="1"/>
    <x v="58"/>
    <n v="9634"/>
    <n v="668.27"/>
    <n v="502.54"/>
    <n v="165.73"/>
    <n v="4841470.3600000003"/>
    <n v="1596642.82"/>
    <n v="-3244827.54"/>
    <n v="3.0322814215893299"/>
    <n v="-2.0322814215893299"/>
  </r>
  <r>
    <x v="1"/>
    <x v="17"/>
    <x v="3"/>
    <x v="1"/>
    <x v="3"/>
    <x v="1501"/>
    <x v="11"/>
    <x v="2"/>
    <n v="928168189"/>
    <d v="2011-03-15T00:00:00"/>
    <x v="3"/>
    <x v="28"/>
    <n v="4448"/>
    <n v="205.7"/>
    <n v="117.11"/>
    <n v="88.59"/>
    <n v="520905.28"/>
    <n v="394048.32"/>
    <n v="-126856.96000000001"/>
    <n v="1.3219324980246101"/>
    <n v="-0.32193249802460799"/>
  </r>
  <r>
    <x v="3"/>
    <x v="106"/>
    <x v="9"/>
    <x v="0"/>
    <x v="0"/>
    <x v="1839"/>
    <x v="6"/>
    <x v="4"/>
    <n v="610107553"/>
    <d v="2016-12-06T00:00:00"/>
    <x v="3"/>
    <x v="164"/>
    <n v="3238"/>
    <n v="9.33"/>
    <n v="6.92"/>
    <n v="2.41"/>
    <n v="22406.959999999999"/>
    <n v="7803.58"/>
    <n v="-14603.38"/>
    <n v="2.87136929460581"/>
    <n v="-1.87136929460581"/>
  </r>
  <r>
    <x v="3"/>
    <x v="110"/>
    <x v="5"/>
    <x v="1"/>
    <x v="3"/>
    <x v="1840"/>
    <x v="2"/>
    <x v="4"/>
    <n v="650599467"/>
    <d v="2016-01-03T00:00:00"/>
    <x v="5"/>
    <x v="2"/>
    <n v="5695"/>
    <n v="109.28"/>
    <n v="35.840000000000003"/>
    <n v="73.44"/>
    <n v="204108.79999999999"/>
    <n v="418240.8"/>
    <n v="214132"/>
    <n v="0.48801742919390001"/>
    <n v="0.51198257080609999"/>
  </r>
  <r>
    <x v="4"/>
    <x v="46"/>
    <x v="0"/>
    <x v="0"/>
    <x v="0"/>
    <x v="1102"/>
    <x v="6"/>
    <x v="1"/>
    <n v="666880261"/>
    <d v="2010-04-06T00:00:00"/>
    <x v="3"/>
    <x v="2"/>
    <n v="3544"/>
    <n v="255.28"/>
    <n v="159.41999999999999"/>
    <n v="95.86"/>
    <n v="564984.48"/>
    <n v="339727.84"/>
    <n v="-225256.64"/>
    <n v="1.66305028166076"/>
    <n v="-0.66305028166075497"/>
  </r>
  <r>
    <x v="1"/>
    <x v="86"/>
    <x v="10"/>
    <x v="0"/>
    <x v="2"/>
    <x v="1841"/>
    <x v="4"/>
    <x v="2"/>
    <n v="346498763"/>
    <d v="2011-02-04T00:00:00"/>
    <x v="6"/>
    <x v="2"/>
    <n v="5539"/>
    <n v="154.06"/>
    <n v="90.93"/>
    <n v="63.13"/>
    <n v="503661.27"/>
    <n v="349677.07"/>
    <n v="-153984.20000000001"/>
    <n v="1.44036115951212"/>
    <n v="-0.44036115951211802"/>
  </r>
  <r>
    <x v="1"/>
    <x v="67"/>
    <x v="2"/>
    <x v="1"/>
    <x v="3"/>
    <x v="1349"/>
    <x v="9"/>
    <x v="4"/>
    <n v="797316300"/>
    <d v="2016-11-29T00:00:00"/>
    <x v="3"/>
    <x v="19"/>
    <n v="2466"/>
    <n v="47.45"/>
    <n v="31.79"/>
    <n v="15.66"/>
    <n v="78394.14"/>
    <n v="38617.56"/>
    <n v="-39776.58"/>
    <n v="2.0300127713920801"/>
    <n v="-1.0300127713920799"/>
  </r>
  <r>
    <x v="1"/>
    <x v="169"/>
    <x v="0"/>
    <x v="0"/>
    <x v="3"/>
    <x v="1581"/>
    <x v="6"/>
    <x v="3"/>
    <n v="497506701"/>
    <d v="2015-10-05T00:00:00"/>
    <x v="1"/>
    <x v="278"/>
    <n v="2144"/>
    <n v="255.28"/>
    <n v="159.41999999999999"/>
    <n v="95.86"/>
    <n v="341796.48"/>
    <n v="205523.84"/>
    <n v="-136272.64000000001"/>
    <n v="1.66305028166076"/>
    <n v="-0.66305028166075497"/>
  </r>
  <r>
    <x v="1"/>
    <x v="152"/>
    <x v="4"/>
    <x v="0"/>
    <x v="1"/>
    <x v="1474"/>
    <x v="1"/>
    <x v="1"/>
    <n v="245556294"/>
    <d v="2010-06-25T00:00:00"/>
    <x v="6"/>
    <x v="39"/>
    <n v="4419"/>
    <n v="81.73"/>
    <n v="56.67"/>
    <n v="25.06"/>
    <n v="250424.73"/>
    <n v="110740.14"/>
    <n v="-139684.59"/>
    <n v="2.2613727055067798"/>
    <n v="-1.26137270550678"/>
  </r>
  <r>
    <x v="5"/>
    <x v="126"/>
    <x v="1"/>
    <x v="1"/>
    <x v="0"/>
    <x v="1395"/>
    <x v="4"/>
    <x v="2"/>
    <n v="910263907"/>
    <d v="2011-04-21T00:00:00"/>
    <x v="2"/>
    <x v="28"/>
    <n v="6173"/>
    <n v="152.58000000000001"/>
    <n v="97.44"/>
    <n v="55.14"/>
    <n v="601497.12"/>
    <n v="340379.22"/>
    <n v="-261117.9"/>
    <n v="1.76713819368879"/>
    <n v="-0.76713819368879199"/>
  </r>
  <r>
    <x v="3"/>
    <x v="21"/>
    <x v="8"/>
    <x v="0"/>
    <x v="3"/>
    <x v="1842"/>
    <x v="2"/>
    <x v="7"/>
    <n v="280740869"/>
    <d v="2012-08-20T00:00:00"/>
    <x v="1"/>
    <x v="22"/>
    <n v="6317"/>
    <n v="421.89"/>
    <n v="364.69"/>
    <n v="57.2"/>
    <n v="2303746.73"/>
    <n v="361332.4"/>
    <n v="-1942414.33"/>
    <n v="6.3756993006993001"/>
    <n v="-5.3756993006993001"/>
  </r>
  <r>
    <x v="1"/>
    <x v="66"/>
    <x v="4"/>
    <x v="0"/>
    <x v="2"/>
    <x v="528"/>
    <x v="10"/>
    <x v="5"/>
    <n v="716411006"/>
    <d v="2014-02-17T00:00:00"/>
    <x v="1"/>
    <x v="95"/>
    <n v="792"/>
    <n v="81.73"/>
    <n v="56.67"/>
    <n v="25.06"/>
    <n v="44882.64"/>
    <n v="19847.52"/>
    <n v="-25035.119999999999"/>
    <n v="2.2613727055067798"/>
    <n v="-1.26137270550678"/>
  </r>
  <r>
    <x v="3"/>
    <x v="124"/>
    <x v="5"/>
    <x v="1"/>
    <x v="2"/>
    <x v="1250"/>
    <x v="2"/>
    <x v="4"/>
    <n v="597010648"/>
    <d v="2016-02-09T00:00:00"/>
    <x v="3"/>
    <x v="2"/>
    <n v="7572"/>
    <n v="109.28"/>
    <n v="35.840000000000003"/>
    <n v="73.44"/>
    <n v="271380.47999999998"/>
    <n v="556087.68000000005"/>
    <n v="284707.20000000001"/>
    <n v="0.48801742919390001"/>
    <n v="0.51198257080609999"/>
  </r>
  <r>
    <x v="0"/>
    <x v="134"/>
    <x v="5"/>
    <x v="1"/>
    <x v="2"/>
    <x v="335"/>
    <x v="8"/>
    <x v="1"/>
    <n v="172588622"/>
    <d v="2010-12-07T00:00:00"/>
    <x v="3"/>
    <x v="173"/>
    <n v="1663"/>
    <n v="109.28"/>
    <n v="35.840000000000003"/>
    <n v="73.44"/>
    <n v="59601.919999999998"/>
    <n v="122130.72"/>
    <n v="62528.800000000003"/>
    <n v="0.48801742919390001"/>
    <n v="0.51198257080609999"/>
  </r>
  <r>
    <x v="0"/>
    <x v="135"/>
    <x v="9"/>
    <x v="1"/>
    <x v="2"/>
    <x v="1843"/>
    <x v="10"/>
    <x v="1"/>
    <n v="213506257"/>
    <d v="2010-01-31T00:00:00"/>
    <x v="5"/>
    <x v="30"/>
    <n v="101"/>
    <n v="9.33"/>
    <n v="6.92"/>
    <n v="2.41"/>
    <n v="698.92"/>
    <n v="243.41"/>
    <n v="-455.51"/>
    <n v="2.87136929460581"/>
    <n v="-1.87136929460581"/>
  </r>
  <r>
    <x v="5"/>
    <x v="75"/>
    <x v="5"/>
    <x v="1"/>
    <x v="0"/>
    <x v="624"/>
    <x v="7"/>
    <x v="2"/>
    <n v="660437381"/>
    <d v="2011-10-24T00:00:00"/>
    <x v="1"/>
    <x v="12"/>
    <n v="6952"/>
    <n v="109.28"/>
    <n v="35.840000000000003"/>
    <n v="73.44"/>
    <n v="249159.67999999999"/>
    <n v="510554.88"/>
    <n v="261395.20000000001"/>
    <n v="0.48801742919390001"/>
    <n v="0.51198257080609999"/>
  </r>
  <r>
    <x v="2"/>
    <x v="51"/>
    <x v="4"/>
    <x v="0"/>
    <x v="1"/>
    <x v="1248"/>
    <x v="9"/>
    <x v="7"/>
    <n v="174368321"/>
    <d v="2013-06-01T00:00:00"/>
    <x v="0"/>
    <x v="63"/>
    <n v="8316"/>
    <n v="81.73"/>
    <n v="56.67"/>
    <n v="25.06"/>
    <n v="471267.72"/>
    <n v="208398.96"/>
    <n v="-262868.76"/>
    <n v="2.2613727055067798"/>
    <n v="-1.26137270550678"/>
  </r>
  <r>
    <x v="1"/>
    <x v="77"/>
    <x v="6"/>
    <x v="0"/>
    <x v="0"/>
    <x v="80"/>
    <x v="10"/>
    <x v="3"/>
    <n v="186597907"/>
    <d v="2015-12-15T00:00:00"/>
    <x v="3"/>
    <x v="165"/>
    <n v="7322"/>
    <n v="651.21"/>
    <n v="524.96"/>
    <n v="126.25"/>
    <n v="3843757.12"/>
    <n v="924402.5"/>
    <n v="-2919354.62"/>
    <n v="4.1580990099009902"/>
    <n v="-3.1580990099009898"/>
  </r>
  <r>
    <x v="1"/>
    <x v="93"/>
    <x v="10"/>
    <x v="0"/>
    <x v="2"/>
    <x v="1844"/>
    <x v="1"/>
    <x v="4"/>
    <n v="848737466"/>
    <d v="2016-05-31T00:00:00"/>
    <x v="3"/>
    <x v="106"/>
    <n v="9132"/>
    <n v="154.06"/>
    <n v="90.93"/>
    <n v="63.13"/>
    <n v="830372.76"/>
    <n v="576503.16"/>
    <n v="-253869.6"/>
    <n v="1.44036115951212"/>
    <n v="-0.44036115951211802"/>
  </r>
  <r>
    <x v="0"/>
    <x v="14"/>
    <x v="11"/>
    <x v="0"/>
    <x v="1"/>
    <x v="170"/>
    <x v="11"/>
    <x v="3"/>
    <n v="582710826"/>
    <d v="2015-02-20T00:00:00"/>
    <x v="6"/>
    <x v="26"/>
    <n v="5937"/>
    <n v="668.27"/>
    <n v="502.54"/>
    <n v="165.73"/>
    <n v="2983579.98"/>
    <n v="983939.01"/>
    <n v="-1999640.97"/>
    <n v="3.0322814215893299"/>
    <n v="-2.0322814215893299"/>
  </r>
  <r>
    <x v="1"/>
    <x v="129"/>
    <x v="6"/>
    <x v="0"/>
    <x v="3"/>
    <x v="886"/>
    <x v="5"/>
    <x v="0"/>
    <n v="130754315"/>
    <d v="2013-02-11T00:00:00"/>
    <x v="1"/>
    <x v="2"/>
    <n v="1962"/>
    <n v="651.21"/>
    <n v="524.96"/>
    <n v="126.25"/>
    <n v="1029971.52"/>
    <n v="247702.5"/>
    <n v="-782269.02"/>
    <n v="4.1580990099009902"/>
    <n v="-3.1580990099009898"/>
  </r>
  <r>
    <x v="0"/>
    <x v="27"/>
    <x v="2"/>
    <x v="0"/>
    <x v="2"/>
    <x v="1845"/>
    <x v="6"/>
    <x v="2"/>
    <n v="305416762"/>
    <d v="2011-06-20T00:00:00"/>
    <x v="1"/>
    <x v="174"/>
    <n v="8462"/>
    <n v="47.45"/>
    <n v="31.79"/>
    <n v="15.66"/>
    <n v="269006.98"/>
    <n v="132514.92000000001"/>
    <n v="-136492.06"/>
    <n v="2.0300127713920801"/>
    <n v="-1.0300127713920799"/>
  </r>
  <r>
    <x v="0"/>
    <x v="0"/>
    <x v="2"/>
    <x v="1"/>
    <x v="2"/>
    <x v="1024"/>
    <x v="2"/>
    <x v="3"/>
    <n v="639559495"/>
    <d v="2015-08-27T00:00:00"/>
    <x v="2"/>
    <x v="96"/>
    <n v="8722"/>
    <n v="47.45"/>
    <n v="31.79"/>
    <n v="15.66"/>
    <n v="277272.38"/>
    <n v="136586.51999999999"/>
    <n v="-140685.85999999999"/>
    <n v="2.0300127713920801"/>
    <n v="-1.0300127713920799"/>
  </r>
  <r>
    <x v="5"/>
    <x v="47"/>
    <x v="4"/>
    <x v="0"/>
    <x v="2"/>
    <x v="373"/>
    <x v="0"/>
    <x v="3"/>
    <n v="736356341"/>
    <d v="2015-12-28T00:00:00"/>
    <x v="1"/>
    <x v="30"/>
    <n v="3060"/>
    <n v="81.73"/>
    <n v="56.67"/>
    <n v="25.06"/>
    <n v="173410.2"/>
    <n v="76683.600000000006"/>
    <n v="-96726.6"/>
    <n v="2.2613727055067798"/>
    <n v="-1.26137270550678"/>
  </r>
  <r>
    <x v="1"/>
    <x v="55"/>
    <x v="6"/>
    <x v="1"/>
    <x v="0"/>
    <x v="1846"/>
    <x v="11"/>
    <x v="2"/>
    <n v="719293630"/>
    <d v="2011-02-25T00:00:00"/>
    <x v="6"/>
    <x v="61"/>
    <n v="3824"/>
    <n v="651.21"/>
    <n v="524.96"/>
    <n v="126.25"/>
    <n v="2007447.04"/>
    <n v="482780"/>
    <n v="-1524667.04"/>
    <n v="4.1580990099009902"/>
    <n v="-3.1580990099009898"/>
  </r>
  <r>
    <x v="0"/>
    <x v="172"/>
    <x v="4"/>
    <x v="0"/>
    <x v="2"/>
    <x v="1847"/>
    <x v="7"/>
    <x v="2"/>
    <n v="782170188"/>
    <d v="2011-10-21T00:00:00"/>
    <x v="6"/>
    <x v="64"/>
    <n v="395"/>
    <n v="81.73"/>
    <n v="56.67"/>
    <n v="25.06"/>
    <n v="22384.65"/>
    <n v="9898.7000000000007"/>
    <n v="-12485.95"/>
    <n v="2.2613727055067798"/>
    <n v="-1.26137270550678"/>
  </r>
  <r>
    <x v="5"/>
    <x v="162"/>
    <x v="10"/>
    <x v="1"/>
    <x v="0"/>
    <x v="1242"/>
    <x v="3"/>
    <x v="5"/>
    <n v="739097344"/>
    <d v="2014-07-20T00:00:00"/>
    <x v="5"/>
    <x v="2"/>
    <n v="4183"/>
    <n v="154.06"/>
    <n v="90.93"/>
    <n v="63.13"/>
    <n v="380360.19"/>
    <n v="264072.78999999998"/>
    <n v="-116287.4"/>
    <n v="1.44036115951212"/>
    <n v="-0.44036115951211802"/>
  </r>
  <r>
    <x v="3"/>
    <x v="24"/>
    <x v="11"/>
    <x v="0"/>
    <x v="3"/>
    <x v="1677"/>
    <x v="4"/>
    <x v="0"/>
    <n v="474498927"/>
    <d v="2013-03-09T00:00:00"/>
    <x v="0"/>
    <x v="30"/>
    <n v="3632"/>
    <n v="668.27"/>
    <n v="502.54"/>
    <n v="165.73"/>
    <n v="1825225.28"/>
    <n v="601931.36"/>
    <n v="-1223293.92"/>
    <n v="3.0322814215893299"/>
    <n v="-2.0322814215893299"/>
  </r>
  <r>
    <x v="5"/>
    <x v="92"/>
    <x v="1"/>
    <x v="0"/>
    <x v="0"/>
    <x v="1679"/>
    <x v="2"/>
    <x v="2"/>
    <n v="393111264"/>
    <d v="2011-07-26T00:00:00"/>
    <x v="3"/>
    <x v="26"/>
    <n v="9214"/>
    <n v="152.58000000000001"/>
    <n v="97.44"/>
    <n v="55.14"/>
    <n v="897812.16"/>
    <n v="508059.96"/>
    <n v="-389752.2"/>
    <n v="1.76713819368879"/>
    <n v="-0.76713819368879199"/>
  </r>
  <r>
    <x v="5"/>
    <x v="150"/>
    <x v="8"/>
    <x v="0"/>
    <x v="1"/>
    <x v="980"/>
    <x v="11"/>
    <x v="3"/>
    <n v="969983184"/>
    <d v="2015-12-29T00:00:00"/>
    <x v="3"/>
    <x v="279"/>
    <n v="8434"/>
    <n v="421.89"/>
    <n v="364.69"/>
    <n v="57.2"/>
    <n v="3075795.46"/>
    <n v="482424.8"/>
    <n v="-2593370.66"/>
    <n v="6.3756993006993001"/>
    <n v="-5.3756993006993001"/>
  </r>
  <r>
    <x v="6"/>
    <x v="180"/>
    <x v="1"/>
    <x v="1"/>
    <x v="0"/>
    <x v="1848"/>
    <x v="0"/>
    <x v="7"/>
    <n v="500476014"/>
    <d v="2012-07-22T00:00:00"/>
    <x v="5"/>
    <x v="2"/>
    <n v="829"/>
    <n v="152.58000000000001"/>
    <n v="97.44"/>
    <n v="55.14"/>
    <n v="80777.759999999995"/>
    <n v="45711.06"/>
    <n v="-35066.699999999997"/>
    <n v="1.76713819368879"/>
    <n v="-0.76713819368879199"/>
  </r>
  <r>
    <x v="5"/>
    <x v="39"/>
    <x v="9"/>
    <x v="1"/>
    <x v="3"/>
    <x v="1253"/>
    <x v="5"/>
    <x v="5"/>
    <n v="950263583"/>
    <d v="2014-10-21T00:00:00"/>
    <x v="3"/>
    <x v="19"/>
    <n v="2966"/>
    <n v="9.33"/>
    <n v="6.92"/>
    <n v="2.41"/>
    <n v="20524.72"/>
    <n v="7148.06"/>
    <n v="-13376.66"/>
    <n v="2.87136929460581"/>
    <n v="-1.87136929460581"/>
  </r>
  <r>
    <x v="5"/>
    <x v="47"/>
    <x v="1"/>
    <x v="1"/>
    <x v="2"/>
    <x v="68"/>
    <x v="1"/>
    <x v="5"/>
    <n v="305332219"/>
    <d v="2014-12-07T00:00:00"/>
    <x v="5"/>
    <x v="103"/>
    <n v="3444"/>
    <n v="152.58000000000001"/>
    <n v="97.44"/>
    <n v="55.14"/>
    <n v="335583.36"/>
    <n v="189902.16"/>
    <n v="-145681.20000000001"/>
    <n v="1.76713819368879"/>
    <n v="-0.76713819368879199"/>
  </r>
  <r>
    <x v="0"/>
    <x v="122"/>
    <x v="0"/>
    <x v="0"/>
    <x v="1"/>
    <x v="80"/>
    <x v="10"/>
    <x v="3"/>
    <n v="221980750"/>
    <d v="2015-03-12T00:00:00"/>
    <x v="2"/>
    <x v="25"/>
    <n v="7892"/>
    <n v="255.28"/>
    <n v="159.41999999999999"/>
    <n v="95.86"/>
    <n v="1258142.6399999999"/>
    <n v="756527.12"/>
    <n v="-501615.52"/>
    <n v="1.66305028166076"/>
    <n v="-0.66305028166075497"/>
  </r>
  <r>
    <x v="2"/>
    <x v="51"/>
    <x v="8"/>
    <x v="0"/>
    <x v="3"/>
    <x v="693"/>
    <x v="8"/>
    <x v="4"/>
    <n v="176820504"/>
    <d v="2016-07-22T00:00:00"/>
    <x v="6"/>
    <x v="44"/>
    <n v="3971"/>
    <n v="421.89"/>
    <n v="364.69"/>
    <n v="57.2"/>
    <n v="1448183.99"/>
    <n v="227141.2"/>
    <n v="-1221042.79"/>
    <n v="6.3756993006993001"/>
    <n v="-5.3756993006993001"/>
  </r>
  <r>
    <x v="1"/>
    <x v="108"/>
    <x v="6"/>
    <x v="1"/>
    <x v="1"/>
    <x v="1849"/>
    <x v="2"/>
    <x v="2"/>
    <n v="616775310"/>
    <d v="2011-05-24T00:00:00"/>
    <x v="3"/>
    <x v="2"/>
    <n v="6375"/>
    <n v="651.21"/>
    <n v="524.96"/>
    <n v="126.25"/>
    <n v="3346620"/>
    <n v="804843.75"/>
    <n v="-2541776.25"/>
    <n v="4.1580990099009902"/>
    <n v="-3.1580990099009898"/>
  </r>
  <r>
    <x v="5"/>
    <x v="39"/>
    <x v="5"/>
    <x v="0"/>
    <x v="2"/>
    <x v="1850"/>
    <x v="10"/>
    <x v="2"/>
    <n v="709081494"/>
    <d v="2011-10-13T00:00:00"/>
    <x v="2"/>
    <x v="175"/>
    <n v="1826"/>
    <n v="109.28"/>
    <n v="35.840000000000003"/>
    <n v="73.44"/>
    <n v="65443.839999999997"/>
    <n v="134101.44"/>
    <n v="68657.600000000006"/>
    <n v="0.48801742919390001"/>
    <n v="0.51198257080609999"/>
  </r>
  <r>
    <x v="1"/>
    <x v="41"/>
    <x v="9"/>
    <x v="1"/>
    <x v="2"/>
    <x v="232"/>
    <x v="7"/>
    <x v="1"/>
    <n v="591287887"/>
    <d v="2010-02-10T00:00:00"/>
    <x v="4"/>
    <x v="2"/>
    <n v="4080"/>
    <n v="9.33"/>
    <n v="6.92"/>
    <n v="2.41"/>
    <n v="28233.599999999999"/>
    <n v="9832.7999999999993"/>
    <n v="-18400.8"/>
    <n v="2.87136929460581"/>
    <n v="-1.87136929460581"/>
  </r>
  <r>
    <x v="5"/>
    <x v="40"/>
    <x v="4"/>
    <x v="1"/>
    <x v="3"/>
    <x v="1587"/>
    <x v="8"/>
    <x v="1"/>
    <n v="921255815"/>
    <d v="2010-07-28T00:00:00"/>
    <x v="4"/>
    <x v="13"/>
    <n v="8923"/>
    <n v="81.73"/>
    <n v="56.67"/>
    <n v="25.06"/>
    <n v="505666.41"/>
    <n v="223610.38"/>
    <n v="-282056.03000000003"/>
    <n v="2.2613727055067798"/>
    <n v="-1.26137270550678"/>
  </r>
  <r>
    <x v="5"/>
    <x v="162"/>
    <x v="8"/>
    <x v="0"/>
    <x v="0"/>
    <x v="64"/>
    <x v="10"/>
    <x v="1"/>
    <n v="627159106"/>
    <d v="2010-09-03T00:00:00"/>
    <x v="6"/>
    <x v="132"/>
    <n v="9171"/>
    <n v="421.89"/>
    <n v="364.69"/>
    <n v="57.2"/>
    <n v="3344571.99"/>
    <n v="524581.19999999995"/>
    <n v="-2819990.79"/>
    <n v="6.3756993006993001"/>
    <n v="-5.3756993006993001"/>
  </r>
  <r>
    <x v="2"/>
    <x v="51"/>
    <x v="11"/>
    <x v="0"/>
    <x v="2"/>
    <x v="932"/>
    <x v="8"/>
    <x v="6"/>
    <n v="957484090"/>
    <d v="2017-03-07T00:00:00"/>
    <x v="3"/>
    <x v="2"/>
    <n v="9674"/>
    <n v="668.27"/>
    <n v="502.54"/>
    <n v="165.73"/>
    <n v="4861571.96"/>
    <n v="1603272.02"/>
    <n v="-3258299.94"/>
    <n v="3.0322814215893299"/>
    <n v="-2.0322814215893299"/>
  </r>
  <r>
    <x v="6"/>
    <x v="171"/>
    <x v="6"/>
    <x v="0"/>
    <x v="1"/>
    <x v="1851"/>
    <x v="8"/>
    <x v="3"/>
    <n v="531029593"/>
    <d v="2015-02-02T00:00:00"/>
    <x v="1"/>
    <x v="2"/>
    <n v="2312"/>
    <n v="651.21"/>
    <n v="524.96"/>
    <n v="126.25"/>
    <n v="1213707.52"/>
    <n v="291890"/>
    <n v="-921817.52"/>
    <n v="4.1580990099009902"/>
    <n v="-3.1580990099009898"/>
  </r>
  <r>
    <x v="3"/>
    <x v="15"/>
    <x v="10"/>
    <x v="1"/>
    <x v="1"/>
    <x v="1852"/>
    <x v="2"/>
    <x v="4"/>
    <n v="286906945"/>
    <d v="2016-08-21T00:00:00"/>
    <x v="5"/>
    <x v="11"/>
    <n v="996"/>
    <n v="154.06"/>
    <n v="90.93"/>
    <n v="63.13"/>
    <n v="90566.28"/>
    <n v="62877.48"/>
    <n v="-27688.799999999999"/>
    <n v="1.44036115951212"/>
    <n v="-0.44036115951211802"/>
  </r>
  <r>
    <x v="1"/>
    <x v="142"/>
    <x v="5"/>
    <x v="0"/>
    <x v="0"/>
    <x v="1853"/>
    <x v="6"/>
    <x v="1"/>
    <n v="334539973"/>
    <d v="2010-11-05T00:00:00"/>
    <x v="6"/>
    <x v="34"/>
    <n v="6667"/>
    <n v="109.28"/>
    <n v="35.840000000000003"/>
    <n v="73.44"/>
    <n v="238945.28"/>
    <n v="489624.48"/>
    <n v="250679.2"/>
    <n v="0.48801742919390001"/>
    <n v="0.51198257080609999"/>
  </r>
  <r>
    <x v="1"/>
    <x v="168"/>
    <x v="1"/>
    <x v="1"/>
    <x v="1"/>
    <x v="611"/>
    <x v="10"/>
    <x v="4"/>
    <n v="403665006"/>
    <d v="2016-02-19T00:00:00"/>
    <x v="6"/>
    <x v="96"/>
    <n v="2300"/>
    <n v="152.58000000000001"/>
    <n v="97.44"/>
    <n v="55.14"/>
    <n v="224112"/>
    <n v="126822"/>
    <n v="-97290"/>
    <n v="1.76713819368879"/>
    <n v="-0.76713819368879199"/>
  </r>
  <r>
    <x v="6"/>
    <x v="103"/>
    <x v="2"/>
    <x v="1"/>
    <x v="1"/>
    <x v="1793"/>
    <x v="0"/>
    <x v="7"/>
    <n v="294330871"/>
    <d v="2012-12-16T00:00:00"/>
    <x v="5"/>
    <x v="82"/>
    <n v="7900"/>
    <n v="47.45"/>
    <n v="31.79"/>
    <n v="15.66"/>
    <n v="251141"/>
    <n v="123714"/>
    <n v="-127427"/>
    <n v="2.0300127713920801"/>
    <n v="-1.0300127713920799"/>
  </r>
  <r>
    <x v="0"/>
    <x v="118"/>
    <x v="0"/>
    <x v="1"/>
    <x v="3"/>
    <x v="1854"/>
    <x v="4"/>
    <x v="2"/>
    <n v="326898896"/>
    <d v="2011-07-05T00:00:00"/>
    <x v="3"/>
    <x v="140"/>
    <n v="5503"/>
    <n v="255.28"/>
    <n v="159.41999999999999"/>
    <n v="95.86"/>
    <n v="877288.26"/>
    <n v="527517.57999999996"/>
    <n v="-349770.68"/>
    <n v="1.66305028166076"/>
    <n v="-0.66305028166075497"/>
  </r>
  <r>
    <x v="1"/>
    <x v="73"/>
    <x v="7"/>
    <x v="1"/>
    <x v="3"/>
    <x v="882"/>
    <x v="6"/>
    <x v="2"/>
    <n v="892042911"/>
    <d v="2011-12-05T00:00:00"/>
    <x v="1"/>
    <x v="243"/>
    <n v="4175"/>
    <n v="437.2"/>
    <n v="263.33"/>
    <n v="173.87"/>
    <n v="1099402.75"/>
    <n v="725907.25"/>
    <n v="-373495.5"/>
    <n v="1.51452234428021"/>
    <n v="-0.51452234428020904"/>
  </r>
  <r>
    <x v="5"/>
    <x v="150"/>
    <x v="6"/>
    <x v="1"/>
    <x v="3"/>
    <x v="633"/>
    <x v="7"/>
    <x v="5"/>
    <n v="200749242"/>
    <d v="2014-04-15T00:00:00"/>
    <x v="3"/>
    <x v="2"/>
    <n v="5017"/>
    <n v="651.21"/>
    <n v="524.96"/>
    <n v="126.25"/>
    <n v="2633724.3199999998"/>
    <n v="633396.25"/>
    <n v="-2000328.07"/>
    <n v="4.1580990099009902"/>
    <n v="-3.1580990099009898"/>
  </r>
  <r>
    <x v="5"/>
    <x v="150"/>
    <x v="5"/>
    <x v="1"/>
    <x v="2"/>
    <x v="1501"/>
    <x v="11"/>
    <x v="2"/>
    <n v="134316718"/>
    <d v="2011-03-30T00:00:00"/>
    <x v="4"/>
    <x v="124"/>
    <n v="6157"/>
    <n v="109.28"/>
    <n v="35.840000000000003"/>
    <n v="73.44"/>
    <n v="220666.88"/>
    <n v="452170.08"/>
    <n v="231503.2"/>
    <n v="0.48801742919390001"/>
    <n v="0.51198257080609999"/>
  </r>
  <r>
    <x v="1"/>
    <x v="79"/>
    <x v="11"/>
    <x v="0"/>
    <x v="1"/>
    <x v="798"/>
    <x v="2"/>
    <x v="4"/>
    <n v="394356667"/>
    <d v="2016-04-08T00:00:00"/>
    <x v="6"/>
    <x v="2"/>
    <n v="7756"/>
    <n v="668.27"/>
    <n v="502.54"/>
    <n v="165.73"/>
    <n v="3897700.24"/>
    <n v="1285401.8799999999"/>
    <n v="-2612298.36"/>
    <n v="3.0322814215893299"/>
    <n v="-2.0322814215893299"/>
  </r>
  <r>
    <x v="1"/>
    <x v="89"/>
    <x v="9"/>
    <x v="1"/>
    <x v="0"/>
    <x v="74"/>
    <x v="6"/>
    <x v="7"/>
    <n v="752792918"/>
    <d v="2012-12-05T00:00:00"/>
    <x v="4"/>
    <x v="167"/>
    <n v="7008"/>
    <n v="9.33"/>
    <n v="6.92"/>
    <n v="2.41"/>
    <n v="48495.360000000001"/>
    <n v="16889.28"/>
    <n v="-31606.080000000002"/>
    <n v="2.87136929460581"/>
    <n v="-1.87136929460581"/>
  </r>
  <r>
    <x v="5"/>
    <x v="177"/>
    <x v="1"/>
    <x v="1"/>
    <x v="2"/>
    <x v="1855"/>
    <x v="3"/>
    <x v="2"/>
    <n v="601861798"/>
    <d v="2011-07-20T00:00:00"/>
    <x v="4"/>
    <x v="2"/>
    <n v="3136"/>
    <n v="152.58000000000001"/>
    <n v="97.44"/>
    <n v="55.14"/>
    <n v="305571.84000000003"/>
    <n v="172919.04000000001"/>
    <n v="-132652.79999999999"/>
    <n v="1.76713819368879"/>
    <n v="-0.76713819368879199"/>
  </r>
  <r>
    <x v="0"/>
    <x v="13"/>
    <x v="9"/>
    <x v="1"/>
    <x v="3"/>
    <x v="1826"/>
    <x v="4"/>
    <x v="4"/>
    <n v="304112136"/>
    <d v="2016-07-09T00:00:00"/>
    <x v="0"/>
    <x v="59"/>
    <n v="2394"/>
    <n v="9.33"/>
    <n v="6.92"/>
    <n v="2.41"/>
    <n v="16566.48"/>
    <n v="5769.54"/>
    <n v="-10796.94"/>
    <n v="2.87136929460581"/>
    <n v="-1.87136929460581"/>
  </r>
  <r>
    <x v="3"/>
    <x v="30"/>
    <x v="5"/>
    <x v="0"/>
    <x v="0"/>
    <x v="1856"/>
    <x v="7"/>
    <x v="4"/>
    <n v="742405259"/>
    <d v="2016-10-24T00:00:00"/>
    <x v="1"/>
    <x v="37"/>
    <n v="3069"/>
    <n v="109.28"/>
    <n v="35.840000000000003"/>
    <n v="73.44"/>
    <n v="109992.96000000001"/>
    <n v="225387.36"/>
    <n v="115394.4"/>
    <n v="0.48801742919390001"/>
    <n v="0.51198257080609999"/>
  </r>
  <r>
    <x v="5"/>
    <x v="175"/>
    <x v="0"/>
    <x v="0"/>
    <x v="2"/>
    <x v="1857"/>
    <x v="7"/>
    <x v="7"/>
    <n v="169914996"/>
    <d v="2012-10-25T00:00:00"/>
    <x v="2"/>
    <x v="96"/>
    <n v="478"/>
    <n v="255.28"/>
    <n v="159.41999999999999"/>
    <n v="95.86"/>
    <n v="76202.759999999995"/>
    <n v="45821.08"/>
    <n v="-30381.68"/>
    <n v="1.66305028166076"/>
    <n v="-0.66305028166075497"/>
  </r>
  <r>
    <x v="2"/>
    <x v="4"/>
    <x v="3"/>
    <x v="1"/>
    <x v="3"/>
    <x v="1619"/>
    <x v="1"/>
    <x v="5"/>
    <n v="960127675"/>
    <d v="2014-11-07T00:00:00"/>
    <x v="6"/>
    <x v="130"/>
    <n v="1970"/>
    <n v="205.7"/>
    <n v="117.11"/>
    <n v="88.59"/>
    <n v="230706.7"/>
    <n v="174522.3"/>
    <n v="-56184.4"/>
    <n v="1.3219324980246101"/>
    <n v="-0.32193249802460799"/>
  </r>
  <r>
    <x v="6"/>
    <x v="18"/>
    <x v="4"/>
    <x v="1"/>
    <x v="0"/>
    <x v="1676"/>
    <x v="3"/>
    <x v="0"/>
    <n v="156842124"/>
    <d v="2013-09-25T00:00:00"/>
    <x v="4"/>
    <x v="96"/>
    <n v="1925"/>
    <n v="81.73"/>
    <n v="56.67"/>
    <n v="25.06"/>
    <n v="109089.75"/>
    <n v="48240.5"/>
    <n v="-60849.25"/>
    <n v="2.2613727055067798"/>
    <n v="-1.26137270550678"/>
  </r>
  <r>
    <x v="3"/>
    <x v="138"/>
    <x v="10"/>
    <x v="1"/>
    <x v="2"/>
    <x v="1858"/>
    <x v="0"/>
    <x v="1"/>
    <n v="724169671"/>
    <d v="2011-01-18T00:00:00"/>
    <x v="3"/>
    <x v="126"/>
    <n v="6753"/>
    <n v="154.06"/>
    <n v="90.93"/>
    <n v="63.13"/>
    <n v="614050.29"/>
    <n v="426316.89"/>
    <n v="-187733.4"/>
    <n v="1.44036115951212"/>
    <n v="-0.44036115951211802"/>
  </r>
  <r>
    <x v="5"/>
    <x v="154"/>
    <x v="5"/>
    <x v="1"/>
    <x v="1"/>
    <x v="1859"/>
    <x v="8"/>
    <x v="2"/>
    <n v="296534144"/>
    <d v="2011-11-24T00:00:00"/>
    <x v="2"/>
    <x v="219"/>
    <n v="9898"/>
    <n v="109.28"/>
    <n v="35.840000000000003"/>
    <n v="73.44"/>
    <n v="354744.32000000001"/>
    <n v="726909.12"/>
    <n v="372164.8"/>
    <n v="0.48801742919390001"/>
    <n v="0.51198257080609999"/>
  </r>
  <r>
    <x v="5"/>
    <x v="28"/>
    <x v="4"/>
    <x v="0"/>
    <x v="1"/>
    <x v="271"/>
    <x v="9"/>
    <x v="5"/>
    <n v="628671872"/>
    <d v="2014-12-15T00:00:00"/>
    <x v="1"/>
    <x v="126"/>
    <n v="6832"/>
    <n v="81.73"/>
    <n v="56.67"/>
    <n v="25.06"/>
    <n v="387169.44"/>
    <n v="171209.92"/>
    <n v="-215959.52"/>
    <n v="2.2613727055067798"/>
    <n v="-1.26137270550678"/>
  </r>
  <r>
    <x v="5"/>
    <x v="54"/>
    <x v="0"/>
    <x v="0"/>
    <x v="0"/>
    <x v="772"/>
    <x v="8"/>
    <x v="4"/>
    <n v="845631682"/>
    <d v="2016-07-26T00:00:00"/>
    <x v="3"/>
    <x v="80"/>
    <n v="61"/>
    <n v="255.28"/>
    <n v="159.41999999999999"/>
    <n v="95.86"/>
    <n v="9724.6200000000008"/>
    <n v="5847.46"/>
    <n v="-3877.16"/>
    <n v="1.66305028166076"/>
    <n v="-0.66305028166075497"/>
  </r>
  <r>
    <x v="4"/>
    <x v="45"/>
    <x v="11"/>
    <x v="1"/>
    <x v="0"/>
    <x v="700"/>
    <x v="7"/>
    <x v="0"/>
    <n v="592774903"/>
    <d v="2013-02-10T00:00:00"/>
    <x v="5"/>
    <x v="2"/>
    <n v="4122"/>
    <n v="668.27"/>
    <n v="502.54"/>
    <n v="165.73"/>
    <n v="2071469.88"/>
    <n v="683139.06"/>
    <n v="-1388330.82"/>
    <n v="3.0322814215893299"/>
    <n v="-2.0322814215893299"/>
  </r>
  <r>
    <x v="2"/>
    <x v="37"/>
    <x v="4"/>
    <x v="1"/>
    <x v="2"/>
    <x v="1820"/>
    <x v="6"/>
    <x v="4"/>
    <n v="485775363"/>
    <d v="2016-07-05T00:00:00"/>
    <x v="3"/>
    <x v="174"/>
    <n v="580"/>
    <n v="81.73"/>
    <n v="56.67"/>
    <n v="25.06"/>
    <n v="32868.6"/>
    <n v="14534.8"/>
    <n v="-18333.8"/>
    <n v="2.2613727055067798"/>
    <n v="-1.26137270550678"/>
  </r>
  <r>
    <x v="1"/>
    <x v="7"/>
    <x v="10"/>
    <x v="0"/>
    <x v="1"/>
    <x v="278"/>
    <x v="11"/>
    <x v="7"/>
    <n v="760619390"/>
    <d v="2012-04-16T00:00:00"/>
    <x v="1"/>
    <x v="138"/>
    <n v="3035"/>
    <n v="154.06"/>
    <n v="90.93"/>
    <n v="63.13"/>
    <n v="275972.55"/>
    <n v="191599.55"/>
    <n v="-84373.000000000102"/>
    <n v="1.44036115951212"/>
    <n v="-0.44036115951211802"/>
  </r>
  <r>
    <x v="2"/>
    <x v="12"/>
    <x v="11"/>
    <x v="1"/>
    <x v="0"/>
    <x v="955"/>
    <x v="9"/>
    <x v="4"/>
    <n v="823605811"/>
    <d v="2016-03-12T00:00:00"/>
    <x v="0"/>
    <x v="2"/>
    <n v="2117"/>
    <n v="668.27"/>
    <n v="502.54"/>
    <n v="165.73"/>
    <n v="1063877.18"/>
    <n v="350850.41"/>
    <n v="-713026.77"/>
    <n v="3.0322814215893299"/>
    <n v="-2.0322814215893299"/>
  </r>
  <r>
    <x v="5"/>
    <x v="183"/>
    <x v="0"/>
    <x v="1"/>
    <x v="3"/>
    <x v="1860"/>
    <x v="7"/>
    <x v="4"/>
    <n v="601345956"/>
    <d v="2016-10-20T00:00:00"/>
    <x v="2"/>
    <x v="58"/>
    <n v="486"/>
    <n v="255.28"/>
    <n v="159.41999999999999"/>
    <n v="95.86"/>
    <n v="77478.12"/>
    <n v="46587.96"/>
    <n v="-30890.16"/>
    <n v="1.66305028166076"/>
    <n v="-0.66305028166075497"/>
  </r>
  <r>
    <x v="5"/>
    <x v="70"/>
    <x v="2"/>
    <x v="1"/>
    <x v="2"/>
    <x v="661"/>
    <x v="8"/>
    <x v="1"/>
    <n v="990763652"/>
    <d v="2010-12-08T00:00:00"/>
    <x v="4"/>
    <x v="100"/>
    <n v="7836"/>
    <n v="47.45"/>
    <n v="31.79"/>
    <n v="15.66"/>
    <n v="249106.44"/>
    <n v="122711.76"/>
    <n v="-126394.68"/>
    <n v="2.0300127713920801"/>
    <n v="-1.0300127713920799"/>
  </r>
  <r>
    <x v="2"/>
    <x v="42"/>
    <x v="5"/>
    <x v="0"/>
    <x v="0"/>
    <x v="1861"/>
    <x v="11"/>
    <x v="0"/>
    <n v="709095227"/>
    <d v="2013-02-20T00:00:00"/>
    <x v="4"/>
    <x v="82"/>
    <n v="5890"/>
    <n v="109.28"/>
    <n v="35.840000000000003"/>
    <n v="73.44"/>
    <n v="211097.60000000001"/>
    <n v="432561.6"/>
    <n v="221464"/>
    <n v="0.48801742919390001"/>
    <n v="0.51198257080609999"/>
  </r>
  <r>
    <x v="1"/>
    <x v="64"/>
    <x v="2"/>
    <x v="0"/>
    <x v="0"/>
    <x v="418"/>
    <x v="11"/>
    <x v="5"/>
    <n v="343889510"/>
    <d v="2014-02-04T00:00:00"/>
    <x v="3"/>
    <x v="2"/>
    <n v="3403"/>
    <n v="47.45"/>
    <n v="31.79"/>
    <n v="15.66"/>
    <n v="108181.37"/>
    <n v="53290.98"/>
    <n v="-54890.39"/>
    <n v="2.0300127713920801"/>
    <n v="-1.0300127713920799"/>
  </r>
  <r>
    <x v="5"/>
    <x v="91"/>
    <x v="8"/>
    <x v="1"/>
    <x v="0"/>
    <x v="1862"/>
    <x v="2"/>
    <x v="2"/>
    <n v="103007829"/>
    <d v="2011-10-20T00:00:00"/>
    <x v="2"/>
    <x v="5"/>
    <n v="1160"/>
    <n v="421.89"/>
    <n v="364.69"/>
    <n v="57.2"/>
    <n v="423040.4"/>
    <n v="66352"/>
    <n v="-356688.4"/>
    <n v="6.3756993006993001"/>
    <n v="-5.3756993006993001"/>
  </r>
  <r>
    <x v="0"/>
    <x v="0"/>
    <x v="1"/>
    <x v="1"/>
    <x v="3"/>
    <x v="1863"/>
    <x v="1"/>
    <x v="4"/>
    <n v="264624011"/>
    <d v="2016-12-06T00:00:00"/>
    <x v="3"/>
    <x v="21"/>
    <n v="6980"/>
    <n v="152.58000000000001"/>
    <n v="97.44"/>
    <n v="55.14"/>
    <n v="680131.2"/>
    <n v="384877.2"/>
    <n v="-295254"/>
    <n v="1.76713819368879"/>
    <n v="-0.76713819368879099"/>
  </r>
  <r>
    <x v="0"/>
    <x v="27"/>
    <x v="2"/>
    <x v="0"/>
    <x v="1"/>
    <x v="1864"/>
    <x v="10"/>
    <x v="6"/>
    <n v="727224385"/>
    <d v="2017-01-02T00:00:00"/>
    <x v="1"/>
    <x v="2"/>
    <n v="711"/>
    <n v="47.45"/>
    <n v="31.79"/>
    <n v="15.66"/>
    <n v="22602.69"/>
    <n v="11134.26"/>
    <n v="-11468.43"/>
    <n v="2.0300127713920801"/>
    <n v="-1.0300127713920799"/>
  </r>
  <r>
    <x v="0"/>
    <x v="135"/>
    <x v="1"/>
    <x v="1"/>
    <x v="3"/>
    <x v="513"/>
    <x v="11"/>
    <x v="3"/>
    <n v="559607779"/>
    <d v="2015-01-03T00:00:00"/>
    <x v="0"/>
    <x v="2"/>
    <n v="9233"/>
    <n v="152.58000000000001"/>
    <n v="97.44"/>
    <n v="55.14"/>
    <n v="899663.52"/>
    <n v="509107.62"/>
    <n v="-390555.9"/>
    <n v="1.76713819368879"/>
    <n v="-0.76713819368879199"/>
  </r>
  <r>
    <x v="2"/>
    <x v="141"/>
    <x v="6"/>
    <x v="0"/>
    <x v="2"/>
    <x v="760"/>
    <x v="5"/>
    <x v="0"/>
    <n v="250885522"/>
    <d v="2013-01-24T00:00:00"/>
    <x v="2"/>
    <x v="2"/>
    <n v="1456"/>
    <n v="651.21"/>
    <n v="524.96"/>
    <n v="126.25"/>
    <n v="764341.76000000001"/>
    <n v="183820"/>
    <n v="-580521.76"/>
    <n v="4.1580990099009902"/>
    <n v="-3.1580990099009898"/>
  </r>
  <r>
    <x v="0"/>
    <x v="1"/>
    <x v="11"/>
    <x v="1"/>
    <x v="1"/>
    <x v="1865"/>
    <x v="11"/>
    <x v="1"/>
    <n v="360481441"/>
    <d v="2010-09-06T00:00:00"/>
    <x v="1"/>
    <x v="211"/>
    <n v="3324"/>
    <n v="668.27"/>
    <n v="502.54"/>
    <n v="165.73"/>
    <n v="1670442.96"/>
    <n v="550886.52"/>
    <n v="-1119556.44"/>
    <n v="3.0322814215893299"/>
    <n v="-2.0322814215893299"/>
  </r>
  <r>
    <x v="3"/>
    <x v="94"/>
    <x v="7"/>
    <x v="0"/>
    <x v="2"/>
    <x v="368"/>
    <x v="3"/>
    <x v="3"/>
    <n v="168131864"/>
    <d v="2015-09-28T00:00:00"/>
    <x v="1"/>
    <x v="80"/>
    <n v="2810"/>
    <n v="437.2"/>
    <n v="263.33"/>
    <n v="173.87"/>
    <n v="739957.3"/>
    <n v="488574.7"/>
    <n v="-251382.6"/>
    <n v="1.51452234428021"/>
    <n v="-0.51452234428020904"/>
  </r>
  <r>
    <x v="5"/>
    <x v="175"/>
    <x v="5"/>
    <x v="1"/>
    <x v="1"/>
    <x v="1866"/>
    <x v="2"/>
    <x v="2"/>
    <n v="823885619"/>
    <d v="2011-02-09T00:00:00"/>
    <x v="4"/>
    <x v="2"/>
    <n v="4918"/>
    <n v="109.28"/>
    <n v="35.840000000000003"/>
    <n v="73.44"/>
    <n v="176261.12"/>
    <n v="361177.92"/>
    <n v="184916.8"/>
    <n v="0.48801742919390001"/>
    <n v="0.51198257080609999"/>
  </r>
  <r>
    <x v="1"/>
    <x v="81"/>
    <x v="0"/>
    <x v="1"/>
    <x v="2"/>
    <x v="498"/>
    <x v="8"/>
    <x v="7"/>
    <n v="398104035"/>
    <d v="2012-12-08T00:00:00"/>
    <x v="0"/>
    <x v="152"/>
    <n v="6686"/>
    <n v="255.28"/>
    <n v="159.41999999999999"/>
    <n v="95.86"/>
    <n v="1065882.1200000001"/>
    <n v="640919.96"/>
    <n v="-424962.16"/>
    <n v="1.66305028166076"/>
    <n v="-0.66305028166075497"/>
  </r>
  <r>
    <x v="1"/>
    <x v="80"/>
    <x v="8"/>
    <x v="1"/>
    <x v="0"/>
    <x v="1170"/>
    <x v="7"/>
    <x v="5"/>
    <n v="631460940"/>
    <d v="2014-05-10T00:00:00"/>
    <x v="0"/>
    <x v="2"/>
    <n v="2180"/>
    <n v="421.89"/>
    <n v="364.69"/>
    <n v="57.2"/>
    <n v="795024.2"/>
    <n v="124696"/>
    <n v="-670328.19999999995"/>
    <n v="6.3756993006993001"/>
    <n v="-5.3756993006993001"/>
  </r>
  <r>
    <x v="3"/>
    <x v="138"/>
    <x v="4"/>
    <x v="0"/>
    <x v="1"/>
    <x v="1115"/>
    <x v="5"/>
    <x v="3"/>
    <n v="184942662"/>
    <d v="2015-02-11T00:00:00"/>
    <x v="4"/>
    <x v="2"/>
    <n v="7498"/>
    <n v="81.73"/>
    <n v="56.67"/>
    <n v="25.06"/>
    <n v="424911.66"/>
    <n v="187899.88"/>
    <n v="-237011.78"/>
    <n v="2.2613727055067798"/>
    <n v="-1.26137270550678"/>
  </r>
  <r>
    <x v="1"/>
    <x v="123"/>
    <x v="1"/>
    <x v="1"/>
    <x v="0"/>
    <x v="1746"/>
    <x v="10"/>
    <x v="1"/>
    <n v="489848029"/>
    <d v="2010-05-20T00:00:00"/>
    <x v="2"/>
    <x v="84"/>
    <n v="5772"/>
    <n v="152.58000000000001"/>
    <n v="97.44"/>
    <n v="55.14"/>
    <n v="562423.68000000005"/>
    <n v="318268.08"/>
    <n v="-244155.6"/>
    <n v="1.76713819368879"/>
    <n v="-0.76713819368879199"/>
  </r>
  <r>
    <x v="1"/>
    <x v="167"/>
    <x v="6"/>
    <x v="0"/>
    <x v="2"/>
    <x v="1867"/>
    <x v="9"/>
    <x v="4"/>
    <n v="797788369"/>
    <d v="2016-11-28T00:00:00"/>
    <x v="1"/>
    <x v="30"/>
    <n v="2162"/>
    <n v="651.21"/>
    <n v="524.96"/>
    <n v="126.25"/>
    <n v="1134963.52"/>
    <n v="272952.5"/>
    <n v="-862011.02"/>
    <n v="4.1580990099009902"/>
    <n v="-3.1580990099009898"/>
  </r>
  <r>
    <x v="1"/>
    <x v="79"/>
    <x v="4"/>
    <x v="0"/>
    <x v="1"/>
    <x v="1452"/>
    <x v="1"/>
    <x v="0"/>
    <n v="430687510"/>
    <d v="2013-10-06T00:00:00"/>
    <x v="5"/>
    <x v="73"/>
    <n v="8860"/>
    <n v="81.73"/>
    <n v="56.67"/>
    <n v="25.06"/>
    <n v="502096.2"/>
    <n v="222031.6"/>
    <n v="-280064.59999999998"/>
    <n v="2.2613727055067798"/>
    <n v="-1.26137270550678"/>
  </r>
  <r>
    <x v="3"/>
    <x v="151"/>
    <x v="8"/>
    <x v="1"/>
    <x v="0"/>
    <x v="95"/>
    <x v="7"/>
    <x v="4"/>
    <n v="130781781"/>
    <d v="2016-10-31T00:00:00"/>
    <x v="1"/>
    <x v="96"/>
    <n v="90"/>
    <n v="421.89"/>
    <n v="364.69"/>
    <n v="57.2"/>
    <n v="32822.1"/>
    <n v="5148"/>
    <n v="-27674.1"/>
    <n v="6.3756993006993001"/>
    <n v="-5.3756993006993001"/>
  </r>
  <r>
    <x v="4"/>
    <x v="6"/>
    <x v="10"/>
    <x v="1"/>
    <x v="3"/>
    <x v="1868"/>
    <x v="8"/>
    <x v="1"/>
    <n v="710620009"/>
    <d v="2010-01-10T00:00:00"/>
    <x v="5"/>
    <x v="2"/>
    <n v="7107"/>
    <n v="154.06"/>
    <n v="90.93"/>
    <n v="63.13"/>
    <n v="646239.51"/>
    <n v="448664.91"/>
    <n v="-197574.6"/>
    <n v="1.44036115951212"/>
    <n v="-0.44036115951211802"/>
  </r>
  <r>
    <x v="5"/>
    <x v="58"/>
    <x v="1"/>
    <x v="0"/>
    <x v="0"/>
    <x v="1869"/>
    <x v="8"/>
    <x v="1"/>
    <n v="803063523"/>
    <d v="2010-07-16T00:00:00"/>
    <x v="6"/>
    <x v="3"/>
    <n v="3197"/>
    <n v="152.58000000000001"/>
    <n v="97.44"/>
    <n v="55.14"/>
    <n v="311515.68"/>
    <n v="176282.58"/>
    <n v="-135233.1"/>
    <n v="1.76713819368879"/>
    <n v="-0.76713819368879199"/>
  </r>
  <r>
    <x v="2"/>
    <x v="48"/>
    <x v="9"/>
    <x v="0"/>
    <x v="2"/>
    <x v="1709"/>
    <x v="1"/>
    <x v="0"/>
    <n v="911286151"/>
    <d v="2013-01-07T00:00:00"/>
    <x v="1"/>
    <x v="2"/>
    <n v="8678"/>
    <n v="9.33"/>
    <n v="6.92"/>
    <n v="2.41"/>
    <n v="60051.76"/>
    <n v="20913.98"/>
    <n v="-39137.78"/>
    <n v="2.87136929460581"/>
    <n v="-1.87136929460581"/>
  </r>
  <r>
    <x v="6"/>
    <x v="18"/>
    <x v="3"/>
    <x v="1"/>
    <x v="0"/>
    <x v="1870"/>
    <x v="11"/>
    <x v="1"/>
    <n v="258774220"/>
    <d v="2010-04-28T00:00:00"/>
    <x v="4"/>
    <x v="7"/>
    <n v="5897"/>
    <n v="205.7"/>
    <n v="117.11"/>
    <n v="88.59"/>
    <n v="690597.67"/>
    <n v="522415.23"/>
    <n v="-168182.44"/>
    <n v="1.3219324980246101"/>
    <n v="-0.32193249802460799"/>
  </r>
  <r>
    <x v="5"/>
    <x v="92"/>
    <x v="10"/>
    <x v="1"/>
    <x v="1"/>
    <x v="349"/>
    <x v="6"/>
    <x v="2"/>
    <n v="839326560"/>
    <d v="2011-12-12T00:00:00"/>
    <x v="1"/>
    <x v="181"/>
    <n v="4236"/>
    <n v="154.06"/>
    <n v="90.93"/>
    <n v="63.13"/>
    <n v="385179.48"/>
    <n v="267418.68"/>
    <n v="-117760.8"/>
    <n v="1.44036115951212"/>
    <n v="-0.44036115951211802"/>
  </r>
  <r>
    <x v="1"/>
    <x v="71"/>
    <x v="4"/>
    <x v="0"/>
    <x v="3"/>
    <x v="1871"/>
    <x v="9"/>
    <x v="3"/>
    <n v="667054498"/>
    <d v="2015-12-02T00:00:00"/>
    <x v="4"/>
    <x v="37"/>
    <n v="5104"/>
    <n v="81.73"/>
    <n v="56.67"/>
    <n v="25.06"/>
    <n v="289243.68"/>
    <n v="127906.24000000001"/>
    <n v="-161337.44"/>
    <n v="2.2613727055067798"/>
    <n v="-1.26137270550678"/>
  </r>
  <r>
    <x v="5"/>
    <x v="58"/>
    <x v="8"/>
    <x v="1"/>
    <x v="0"/>
    <x v="322"/>
    <x v="11"/>
    <x v="0"/>
    <n v="526381862"/>
    <d v="2013-12-21T00:00:00"/>
    <x v="0"/>
    <x v="230"/>
    <n v="6945"/>
    <n v="421.89"/>
    <n v="364.69"/>
    <n v="57.2"/>
    <n v="2532772.0499999998"/>
    <n v="397254"/>
    <n v="-2135518.0499999998"/>
    <n v="6.3756993006993001"/>
    <n v="-5.3756993006993001"/>
  </r>
  <r>
    <x v="6"/>
    <x v="103"/>
    <x v="4"/>
    <x v="0"/>
    <x v="1"/>
    <x v="1872"/>
    <x v="7"/>
    <x v="1"/>
    <n v="822044980"/>
    <d v="2010-09-10T00:00:00"/>
    <x v="6"/>
    <x v="2"/>
    <n v="232"/>
    <n v="81.73"/>
    <n v="56.67"/>
    <n v="25.06"/>
    <n v="13147.44"/>
    <n v="5813.92"/>
    <n v="-7333.52"/>
    <n v="2.2613727055067798"/>
    <n v="-1.26137270550678"/>
  </r>
  <r>
    <x v="3"/>
    <x v="10"/>
    <x v="9"/>
    <x v="1"/>
    <x v="1"/>
    <x v="1873"/>
    <x v="1"/>
    <x v="0"/>
    <n v="229092681"/>
    <d v="2013-01-06T00:00:00"/>
    <x v="5"/>
    <x v="2"/>
    <n v="2470"/>
    <n v="9.33"/>
    <n v="6.92"/>
    <n v="2.41"/>
    <n v="17092.400000000001"/>
    <n v="5952.7"/>
    <n v="-11139.7"/>
    <n v="2.87136929460581"/>
    <n v="-1.87136929460581"/>
  </r>
  <r>
    <x v="2"/>
    <x v="83"/>
    <x v="1"/>
    <x v="0"/>
    <x v="1"/>
    <x v="702"/>
    <x v="10"/>
    <x v="3"/>
    <n v="642886292"/>
    <d v="2015-01-31T00:00:00"/>
    <x v="0"/>
    <x v="159"/>
    <n v="3195"/>
    <n v="152.58000000000001"/>
    <n v="97.44"/>
    <n v="55.14"/>
    <n v="311320.8"/>
    <n v="176172.3"/>
    <n v="-135148.5"/>
    <n v="1.76713819368879"/>
    <n v="-0.76713819368879199"/>
  </r>
  <r>
    <x v="5"/>
    <x v="88"/>
    <x v="1"/>
    <x v="1"/>
    <x v="3"/>
    <x v="418"/>
    <x v="11"/>
    <x v="5"/>
    <n v="429099643"/>
    <d v="2014-04-03T00:00:00"/>
    <x v="2"/>
    <x v="179"/>
    <n v="8975"/>
    <n v="152.58000000000001"/>
    <n v="97.44"/>
    <n v="55.14"/>
    <n v="874524"/>
    <n v="494881.5"/>
    <n v="-379642.5"/>
    <n v="1.76713819368879"/>
    <n v="-0.76713819368879199"/>
  </r>
  <r>
    <x v="5"/>
    <x v="183"/>
    <x v="7"/>
    <x v="1"/>
    <x v="1"/>
    <x v="682"/>
    <x v="3"/>
    <x v="6"/>
    <n v="273719060"/>
    <d v="2017-08-17T00:00:00"/>
    <x v="2"/>
    <x v="54"/>
    <n v="8407"/>
    <n v="437.2"/>
    <n v="263.33"/>
    <n v="173.87"/>
    <n v="2213815.31"/>
    <n v="1461725.09"/>
    <n v="-752090.22"/>
    <n v="1.51452234428021"/>
    <n v="-0.51452234428020904"/>
  </r>
  <r>
    <x v="5"/>
    <x v="154"/>
    <x v="7"/>
    <x v="1"/>
    <x v="2"/>
    <x v="1874"/>
    <x v="4"/>
    <x v="5"/>
    <n v="933043372"/>
    <d v="2014-06-05T00:00:00"/>
    <x v="2"/>
    <x v="241"/>
    <n v="7123"/>
    <n v="437.2"/>
    <n v="263.33"/>
    <n v="173.87"/>
    <n v="1875699.59"/>
    <n v="1238476.01"/>
    <n v="-637223.57999999996"/>
    <n v="1.51452234428021"/>
    <n v="-0.51452234428020904"/>
  </r>
  <r>
    <x v="2"/>
    <x v="37"/>
    <x v="1"/>
    <x v="0"/>
    <x v="0"/>
    <x v="893"/>
    <x v="9"/>
    <x v="6"/>
    <n v="983683907"/>
    <d v="2017-10-03T00:00:00"/>
    <x v="3"/>
    <x v="2"/>
    <n v="2783"/>
    <n v="152.58000000000001"/>
    <n v="97.44"/>
    <n v="55.14"/>
    <n v="271175.52"/>
    <n v="153454.62"/>
    <n v="-117720.9"/>
    <n v="1.76713819368879"/>
    <n v="-0.76713819368879199"/>
  </r>
  <r>
    <x v="6"/>
    <x v="180"/>
    <x v="9"/>
    <x v="1"/>
    <x v="1"/>
    <x v="1221"/>
    <x v="2"/>
    <x v="0"/>
    <n v="872564494"/>
    <d v="2013-07-19T00:00:00"/>
    <x v="6"/>
    <x v="19"/>
    <n v="79"/>
    <n v="9.33"/>
    <n v="6.92"/>
    <n v="2.41"/>
    <n v="546.67999999999995"/>
    <n v="190.39"/>
    <n v="-356.29"/>
    <n v="2.87136929460581"/>
    <n v="-1.87136929460581"/>
  </r>
  <r>
    <x v="1"/>
    <x v="99"/>
    <x v="3"/>
    <x v="0"/>
    <x v="3"/>
    <x v="1461"/>
    <x v="7"/>
    <x v="5"/>
    <n v="666921460"/>
    <d v="2014-10-10T00:00:00"/>
    <x v="6"/>
    <x v="28"/>
    <n v="5735"/>
    <n v="205.7"/>
    <n v="117.11"/>
    <n v="88.59"/>
    <n v="671625.85"/>
    <n v="508063.65"/>
    <n v="-163562.20000000001"/>
    <n v="1.3219324980246101"/>
    <n v="-0.32193249802460799"/>
  </r>
  <r>
    <x v="4"/>
    <x v="156"/>
    <x v="6"/>
    <x v="0"/>
    <x v="1"/>
    <x v="729"/>
    <x v="9"/>
    <x v="0"/>
    <n v="504303634"/>
    <d v="2013-11-22T00:00:00"/>
    <x v="6"/>
    <x v="26"/>
    <n v="3507"/>
    <n v="651.21"/>
    <n v="524.96"/>
    <n v="126.25"/>
    <n v="1841034.72"/>
    <n v="442758.75"/>
    <n v="-1398275.97"/>
    <n v="4.1580990099009902"/>
    <n v="-3.1580990099009898"/>
  </r>
  <r>
    <x v="5"/>
    <x v="161"/>
    <x v="5"/>
    <x v="1"/>
    <x v="3"/>
    <x v="1875"/>
    <x v="9"/>
    <x v="0"/>
    <n v="142572343"/>
    <d v="2013-02-03T00:00:00"/>
    <x v="5"/>
    <x v="2"/>
    <n v="9179"/>
    <n v="109.28"/>
    <n v="35.840000000000003"/>
    <n v="73.44"/>
    <n v="328975.35999999999"/>
    <n v="674105.76"/>
    <n v="345130.4"/>
    <n v="0.48801742919390001"/>
    <n v="0.51198257080609999"/>
  </r>
  <r>
    <x v="6"/>
    <x v="171"/>
    <x v="0"/>
    <x v="1"/>
    <x v="1"/>
    <x v="940"/>
    <x v="1"/>
    <x v="2"/>
    <n v="309901416"/>
    <d v="2011-01-06T00:00:00"/>
    <x v="2"/>
    <x v="2"/>
    <n v="5570"/>
    <n v="255.28"/>
    <n v="159.41999999999999"/>
    <n v="95.86"/>
    <n v="887969.4"/>
    <n v="533940.19999999995"/>
    <n v="-354029.2"/>
    <n v="1.66305028166076"/>
    <n v="-0.66305028166075497"/>
  </r>
  <r>
    <x v="4"/>
    <x v="31"/>
    <x v="4"/>
    <x v="1"/>
    <x v="3"/>
    <x v="22"/>
    <x v="7"/>
    <x v="4"/>
    <n v="454777181"/>
    <d v="2016-10-23T00:00:00"/>
    <x v="5"/>
    <x v="9"/>
    <n v="7529"/>
    <n v="81.73"/>
    <n v="56.67"/>
    <n v="25.06"/>
    <n v="426668.43"/>
    <n v="188676.74"/>
    <n v="-237991.69"/>
    <n v="2.2613727055067798"/>
    <n v="-1.26137270550678"/>
  </r>
  <r>
    <x v="4"/>
    <x v="173"/>
    <x v="3"/>
    <x v="0"/>
    <x v="3"/>
    <x v="1876"/>
    <x v="10"/>
    <x v="2"/>
    <n v="995998466"/>
    <d v="2011-08-27T00:00:00"/>
    <x v="0"/>
    <x v="280"/>
    <n v="6934"/>
    <n v="205.7"/>
    <n v="117.11"/>
    <n v="88.59"/>
    <n v="812040.74"/>
    <n v="614283.06000000006"/>
    <n v="-197757.68"/>
    <n v="1.3219324980246101"/>
    <n v="-0.32193249802460799"/>
  </r>
  <r>
    <x v="0"/>
    <x v="172"/>
    <x v="1"/>
    <x v="1"/>
    <x v="1"/>
    <x v="1532"/>
    <x v="4"/>
    <x v="6"/>
    <n v="172676599"/>
    <d v="2017-04-05T00:00:00"/>
    <x v="4"/>
    <x v="16"/>
    <n v="7698"/>
    <n v="152.58000000000001"/>
    <n v="97.44"/>
    <n v="55.14"/>
    <n v="750093.12"/>
    <n v="424467.72"/>
    <n v="-325625.40000000002"/>
    <n v="1.76713819368879"/>
    <n v="-0.76713819368879199"/>
  </r>
  <r>
    <x v="3"/>
    <x v="21"/>
    <x v="10"/>
    <x v="0"/>
    <x v="3"/>
    <x v="82"/>
    <x v="8"/>
    <x v="5"/>
    <n v="794235408"/>
    <d v="2014-06-07T00:00:00"/>
    <x v="0"/>
    <x v="2"/>
    <n v="762"/>
    <n v="154.06"/>
    <n v="90.93"/>
    <n v="63.13"/>
    <n v="69288.66"/>
    <n v="48105.06"/>
    <n v="-21183.599999999999"/>
    <n v="1.44036115951212"/>
    <n v="-0.44036115951211802"/>
  </r>
  <r>
    <x v="5"/>
    <x v="154"/>
    <x v="1"/>
    <x v="0"/>
    <x v="2"/>
    <x v="1360"/>
    <x v="7"/>
    <x v="3"/>
    <n v="790411221"/>
    <d v="2015-06-24T00:00:00"/>
    <x v="4"/>
    <x v="2"/>
    <n v="9100"/>
    <n v="152.58000000000001"/>
    <n v="97.44"/>
    <n v="55.14"/>
    <n v="886704"/>
    <n v="501774"/>
    <n v="-384930"/>
    <n v="1.76713819368879"/>
    <n v="-0.76713819368879199"/>
  </r>
  <r>
    <x v="1"/>
    <x v="16"/>
    <x v="6"/>
    <x v="0"/>
    <x v="2"/>
    <x v="1877"/>
    <x v="0"/>
    <x v="5"/>
    <n v="861252868"/>
    <d v="2014-03-28T00:00:00"/>
    <x v="6"/>
    <x v="2"/>
    <n v="2717"/>
    <n v="651.21"/>
    <n v="524.96"/>
    <n v="126.25"/>
    <n v="1426316.32"/>
    <n v="343021.25"/>
    <n v="-1083295.07"/>
    <n v="4.1580990099009902"/>
    <n v="-3.1580990099009898"/>
  </r>
  <r>
    <x v="4"/>
    <x v="46"/>
    <x v="10"/>
    <x v="1"/>
    <x v="2"/>
    <x v="1878"/>
    <x v="5"/>
    <x v="0"/>
    <n v="427121675"/>
    <d v="2013-11-15T00:00:00"/>
    <x v="6"/>
    <x v="44"/>
    <n v="3650"/>
    <n v="154.06"/>
    <n v="90.93"/>
    <n v="63.13"/>
    <n v="331894.5"/>
    <n v="230424.5"/>
    <n v="-101470"/>
    <n v="1.44036115951212"/>
    <n v="-0.44036115951211802"/>
  </r>
  <r>
    <x v="5"/>
    <x v="117"/>
    <x v="4"/>
    <x v="1"/>
    <x v="2"/>
    <x v="1242"/>
    <x v="3"/>
    <x v="5"/>
    <n v="778691470"/>
    <d v="2014-01-08T00:00:00"/>
    <x v="4"/>
    <x v="2"/>
    <n v="965"/>
    <n v="81.73"/>
    <n v="56.67"/>
    <n v="25.06"/>
    <n v="54686.55"/>
    <n v="24182.9"/>
    <n v="-30503.65"/>
    <n v="2.2613727055067798"/>
    <n v="-1.26137270550678"/>
  </r>
  <r>
    <x v="1"/>
    <x v="167"/>
    <x v="0"/>
    <x v="0"/>
    <x v="1"/>
    <x v="1502"/>
    <x v="1"/>
    <x v="6"/>
    <n v="126948583"/>
    <d v="2017-09-07T00:00:00"/>
    <x v="2"/>
    <x v="27"/>
    <n v="5762"/>
    <n v="255.28"/>
    <n v="159.41999999999999"/>
    <n v="95.86"/>
    <n v="918578.04"/>
    <n v="552345.31999999995"/>
    <n v="-366232.72"/>
    <n v="1.66305028166076"/>
    <n v="-0.66305028166075497"/>
  </r>
  <r>
    <x v="1"/>
    <x v="22"/>
    <x v="5"/>
    <x v="1"/>
    <x v="3"/>
    <x v="393"/>
    <x v="3"/>
    <x v="0"/>
    <n v="353191840"/>
    <d v="2013-09-07T00:00:00"/>
    <x v="0"/>
    <x v="22"/>
    <n v="6169"/>
    <n v="109.28"/>
    <n v="35.840000000000003"/>
    <n v="73.44"/>
    <n v="221096.95999999999"/>
    <n v="453051.36"/>
    <n v="231954.4"/>
    <n v="0.48801742919390001"/>
    <n v="0.51198257080609999"/>
  </r>
  <r>
    <x v="1"/>
    <x v="43"/>
    <x v="10"/>
    <x v="0"/>
    <x v="2"/>
    <x v="960"/>
    <x v="7"/>
    <x v="6"/>
    <n v="259032571"/>
    <d v="2017-05-13T00:00:00"/>
    <x v="0"/>
    <x v="2"/>
    <n v="2349"/>
    <n v="154.06"/>
    <n v="90.93"/>
    <n v="63.13"/>
    <n v="213594.57"/>
    <n v="148292.37"/>
    <n v="-65302.2"/>
    <n v="1.44036115951212"/>
    <n v="-0.44036115951211802"/>
  </r>
  <r>
    <x v="5"/>
    <x v="74"/>
    <x v="5"/>
    <x v="0"/>
    <x v="0"/>
    <x v="1259"/>
    <x v="5"/>
    <x v="1"/>
    <n v="516394603"/>
    <d v="2010-09-12T00:00:00"/>
    <x v="5"/>
    <x v="2"/>
    <n v="1493"/>
    <n v="109.28"/>
    <n v="35.840000000000003"/>
    <n v="73.44"/>
    <n v="53509.120000000003"/>
    <n v="109645.92"/>
    <n v="56136.800000000003"/>
    <n v="0.48801742919390001"/>
    <n v="0.51198257080609999"/>
  </r>
  <r>
    <x v="1"/>
    <x v="179"/>
    <x v="8"/>
    <x v="1"/>
    <x v="2"/>
    <x v="1879"/>
    <x v="4"/>
    <x v="5"/>
    <n v="517514264"/>
    <d v="2014-04-09T00:00:00"/>
    <x v="4"/>
    <x v="22"/>
    <n v="2826"/>
    <n v="421.89"/>
    <n v="364.69"/>
    <n v="57.2"/>
    <n v="1030613.94"/>
    <n v="161647.20000000001"/>
    <n v="-868966.74"/>
    <n v="6.3756993006993001"/>
    <n v="-5.3756993006993001"/>
  </r>
  <r>
    <x v="1"/>
    <x v="79"/>
    <x v="7"/>
    <x v="1"/>
    <x v="3"/>
    <x v="57"/>
    <x v="11"/>
    <x v="4"/>
    <n v="624940383"/>
    <d v="2016-03-30T00:00:00"/>
    <x v="4"/>
    <x v="91"/>
    <n v="2602"/>
    <n v="437.2"/>
    <n v="263.33"/>
    <n v="173.87"/>
    <n v="685184.66"/>
    <n v="452409.74"/>
    <n v="-232774.92"/>
    <n v="1.51452234428021"/>
    <n v="-0.51452234428020904"/>
  </r>
  <r>
    <x v="4"/>
    <x v="56"/>
    <x v="9"/>
    <x v="1"/>
    <x v="2"/>
    <x v="382"/>
    <x v="7"/>
    <x v="2"/>
    <n v="821534287"/>
    <d v="2011-12-23T00:00:00"/>
    <x v="6"/>
    <x v="5"/>
    <n v="9107"/>
    <n v="9.33"/>
    <n v="6.92"/>
    <n v="2.41"/>
    <n v="63020.44"/>
    <n v="21947.87"/>
    <n v="-41072.57"/>
    <n v="2.87136929460581"/>
    <n v="-1.87136929460581"/>
  </r>
  <r>
    <x v="5"/>
    <x v="87"/>
    <x v="9"/>
    <x v="0"/>
    <x v="0"/>
    <x v="1063"/>
    <x v="6"/>
    <x v="1"/>
    <n v="260469806"/>
    <d v="2010-06-19T00:00:00"/>
    <x v="0"/>
    <x v="174"/>
    <n v="7659"/>
    <n v="9.33"/>
    <n v="6.92"/>
    <n v="2.41"/>
    <n v="53000.28"/>
    <n v="18458.189999999999"/>
    <n v="-34542.089999999997"/>
    <n v="2.87136929460581"/>
    <n v="-1.87136929460581"/>
  </r>
  <r>
    <x v="5"/>
    <x v="58"/>
    <x v="10"/>
    <x v="0"/>
    <x v="3"/>
    <x v="1496"/>
    <x v="5"/>
    <x v="0"/>
    <n v="415233266"/>
    <d v="2013-10-31T00:00:00"/>
    <x v="2"/>
    <x v="159"/>
    <n v="5606"/>
    <n v="154.06"/>
    <n v="90.93"/>
    <n v="63.13"/>
    <n v="509753.58"/>
    <n v="353906.78"/>
    <n v="-155846.79999999999"/>
    <n v="1.44036115951212"/>
    <n v="-0.44036115951211802"/>
  </r>
  <r>
    <x v="3"/>
    <x v="24"/>
    <x v="0"/>
    <x v="0"/>
    <x v="0"/>
    <x v="1880"/>
    <x v="5"/>
    <x v="5"/>
    <n v="129623496"/>
    <d v="2014-02-25T00:00:00"/>
    <x v="3"/>
    <x v="2"/>
    <n v="7328"/>
    <n v="255.28"/>
    <n v="159.41999999999999"/>
    <n v="95.86"/>
    <n v="1168229.76"/>
    <n v="702462.08"/>
    <n v="-465767.67999999999"/>
    <n v="1.66305028166076"/>
    <n v="-0.66305028166075497"/>
  </r>
  <r>
    <x v="1"/>
    <x v="81"/>
    <x v="7"/>
    <x v="0"/>
    <x v="1"/>
    <x v="1881"/>
    <x v="5"/>
    <x v="2"/>
    <n v="567751824"/>
    <d v="2011-11-21T00:00:00"/>
    <x v="1"/>
    <x v="69"/>
    <n v="9236"/>
    <n v="437.2"/>
    <n v="263.33"/>
    <n v="173.87"/>
    <n v="2432115.88"/>
    <n v="1605863.32"/>
    <n v="-826252.56"/>
    <n v="1.51452234428021"/>
    <n v="-0.51452234428020904"/>
  </r>
  <r>
    <x v="5"/>
    <x v="98"/>
    <x v="7"/>
    <x v="0"/>
    <x v="2"/>
    <x v="1434"/>
    <x v="4"/>
    <x v="7"/>
    <n v="264042079"/>
    <d v="2012-01-05T00:00:00"/>
    <x v="2"/>
    <x v="2"/>
    <n v="4774"/>
    <n v="437.2"/>
    <n v="263.33"/>
    <n v="173.87"/>
    <n v="1257137.42"/>
    <n v="830055.38"/>
    <n v="-427082.04"/>
    <n v="1.51452234428021"/>
    <n v="-0.51452234428020904"/>
  </r>
  <r>
    <x v="2"/>
    <x v="65"/>
    <x v="1"/>
    <x v="0"/>
    <x v="3"/>
    <x v="1882"/>
    <x v="6"/>
    <x v="5"/>
    <n v="973230588"/>
    <d v="2014-08-06T00:00:00"/>
    <x v="4"/>
    <x v="27"/>
    <n v="9413"/>
    <n v="152.58000000000001"/>
    <n v="97.44"/>
    <n v="55.14"/>
    <n v="917202.72"/>
    <n v="519032.82"/>
    <n v="-398169.9"/>
    <n v="1.76713819368879"/>
    <n v="-0.76713819368879199"/>
  </r>
  <r>
    <x v="5"/>
    <x v="98"/>
    <x v="10"/>
    <x v="0"/>
    <x v="1"/>
    <x v="761"/>
    <x v="11"/>
    <x v="5"/>
    <n v="920366179"/>
    <d v="2014-02-15T00:00:00"/>
    <x v="0"/>
    <x v="19"/>
    <n v="5660"/>
    <n v="154.06"/>
    <n v="90.93"/>
    <n v="63.13"/>
    <n v="514663.8"/>
    <n v="357315.8"/>
    <n v="-157348"/>
    <n v="1.44036115951212"/>
    <n v="-0.44036115951211802"/>
  </r>
  <r>
    <x v="2"/>
    <x v="137"/>
    <x v="10"/>
    <x v="1"/>
    <x v="0"/>
    <x v="847"/>
    <x v="8"/>
    <x v="4"/>
    <n v="650810182"/>
    <d v="2016-07-21T00:00:00"/>
    <x v="2"/>
    <x v="9"/>
    <n v="8050"/>
    <n v="154.06"/>
    <n v="90.93"/>
    <n v="63.13"/>
    <n v="731986.5"/>
    <n v="508196.5"/>
    <n v="-223790"/>
    <n v="1.44036115951212"/>
    <n v="-0.44036115951211802"/>
  </r>
  <r>
    <x v="5"/>
    <x v="34"/>
    <x v="5"/>
    <x v="1"/>
    <x v="3"/>
    <x v="245"/>
    <x v="9"/>
    <x v="3"/>
    <n v="780236423"/>
    <d v="2015-12-29T00:00:00"/>
    <x v="3"/>
    <x v="13"/>
    <n v="8151"/>
    <n v="109.28"/>
    <n v="35.840000000000003"/>
    <n v="73.44"/>
    <n v="292131.84000000003"/>
    <n v="598609.43999999994"/>
    <n v="306477.59999999998"/>
    <n v="0.48801742919390001"/>
    <n v="0.51198257080609999"/>
  </r>
  <r>
    <x v="5"/>
    <x v="40"/>
    <x v="9"/>
    <x v="1"/>
    <x v="1"/>
    <x v="1776"/>
    <x v="1"/>
    <x v="3"/>
    <n v="644631230"/>
    <d v="2015-11-07T00:00:00"/>
    <x v="0"/>
    <x v="205"/>
    <n v="9561"/>
    <n v="9.33"/>
    <n v="6.92"/>
    <n v="2.41"/>
    <n v="66162.12"/>
    <n v="23042.01"/>
    <n v="-43120.11"/>
    <n v="2.87136929460581"/>
    <n v="-1.87136929460581"/>
  </r>
  <r>
    <x v="5"/>
    <x v="97"/>
    <x v="8"/>
    <x v="0"/>
    <x v="1"/>
    <x v="1531"/>
    <x v="6"/>
    <x v="3"/>
    <n v="550293433"/>
    <d v="2015-08-15T00:00:00"/>
    <x v="0"/>
    <x v="248"/>
    <n v="2910"/>
    <n v="421.89"/>
    <n v="364.69"/>
    <n v="57.2"/>
    <n v="1061247.8999999999"/>
    <n v="166452"/>
    <n v="-894795.9"/>
    <n v="6.3756993006993001"/>
    <n v="-5.3756993006993001"/>
  </r>
  <r>
    <x v="3"/>
    <x v="110"/>
    <x v="0"/>
    <x v="1"/>
    <x v="3"/>
    <x v="20"/>
    <x v="10"/>
    <x v="1"/>
    <n v="423834359"/>
    <d v="2010-02-20T00:00:00"/>
    <x v="0"/>
    <x v="3"/>
    <n v="860"/>
    <n v="255.28"/>
    <n v="159.41999999999999"/>
    <n v="95.86"/>
    <n v="137101.20000000001"/>
    <n v="82439.600000000006"/>
    <n v="-54661.599999999999"/>
    <n v="1.66305028166076"/>
    <n v="-0.66305028166075497"/>
  </r>
  <r>
    <x v="1"/>
    <x v="132"/>
    <x v="9"/>
    <x v="1"/>
    <x v="3"/>
    <x v="836"/>
    <x v="8"/>
    <x v="7"/>
    <n v="262177836"/>
    <d v="2013-01-16T00:00:00"/>
    <x v="4"/>
    <x v="158"/>
    <n v="3103"/>
    <n v="9.33"/>
    <n v="6.92"/>
    <n v="2.41"/>
    <n v="21472.76"/>
    <n v="7478.23"/>
    <n v="-13994.53"/>
    <n v="2.87136929460581"/>
    <n v="-1.87136929460581"/>
  </r>
  <r>
    <x v="1"/>
    <x v="157"/>
    <x v="11"/>
    <x v="0"/>
    <x v="2"/>
    <x v="1883"/>
    <x v="1"/>
    <x v="4"/>
    <n v="582560193"/>
    <d v="2016-05-28T00:00:00"/>
    <x v="0"/>
    <x v="26"/>
    <n v="1362"/>
    <n v="668.27"/>
    <n v="502.54"/>
    <n v="165.73"/>
    <n v="684459.48"/>
    <n v="225724.26"/>
    <n v="-458735.22"/>
    <n v="3.0322814215893299"/>
    <n v="-2.0322814215893299"/>
  </r>
  <r>
    <x v="0"/>
    <x v="19"/>
    <x v="11"/>
    <x v="0"/>
    <x v="3"/>
    <x v="610"/>
    <x v="2"/>
    <x v="6"/>
    <n v="172530257"/>
    <d v="2017-08-31T00:00:00"/>
    <x v="2"/>
    <x v="46"/>
    <n v="4392"/>
    <n v="668.27"/>
    <n v="502.54"/>
    <n v="165.73"/>
    <n v="2207155.6800000002"/>
    <n v="727886.16"/>
    <n v="-1479269.52"/>
    <n v="3.0322814215893299"/>
    <n v="-2.0322814215893299"/>
  </r>
  <r>
    <x v="1"/>
    <x v="108"/>
    <x v="10"/>
    <x v="0"/>
    <x v="3"/>
    <x v="867"/>
    <x v="10"/>
    <x v="5"/>
    <n v="139949357"/>
    <d v="2014-07-14T00:00:00"/>
    <x v="1"/>
    <x v="265"/>
    <n v="2980"/>
    <n v="154.06"/>
    <n v="90.93"/>
    <n v="63.13"/>
    <n v="270971.40000000002"/>
    <n v="188127.4"/>
    <n v="-82844"/>
    <n v="1.44036115951212"/>
    <n v="-0.44036115951211802"/>
  </r>
  <r>
    <x v="5"/>
    <x v="175"/>
    <x v="2"/>
    <x v="1"/>
    <x v="2"/>
    <x v="1884"/>
    <x v="6"/>
    <x v="1"/>
    <n v="762991321"/>
    <d v="2010-05-17T00:00:00"/>
    <x v="1"/>
    <x v="69"/>
    <n v="4942"/>
    <n v="47.45"/>
    <n v="31.79"/>
    <n v="15.66"/>
    <n v="157106.18"/>
    <n v="77391.72"/>
    <n v="-79714.460000000006"/>
    <n v="2.0300127713920801"/>
    <n v="-1.0300127713920799"/>
  </r>
  <r>
    <x v="4"/>
    <x v="29"/>
    <x v="8"/>
    <x v="1"/>
    <x v="1"/>
    <x v="1362"/>
    <x v="2"/>
    <x v="4"/>
    <n v="140142476"/>
    <d v="2016-02-09T00:00:00"/>
    <x v="3"/>
    <x v="2"/>
    <n v="128"/>
    <n v="421.89"/>
    <n v="364.69"/>
    <n v="57.2"/>
    <n v="46680.32"/>
    <n v="7321.6"/>
    <n v="-39358.720000000001"/>
    <n v="6.3756993006993001"/>
    <n v="-5.3756993006993001"/>
  </r>
  <r>
    <x v="0"/>
    <x v="134"/>
    <x v="3"/>
    <x v="1"/>
    <x v="1"/>
    <x v="253"/>
    <x v="3"/>
    <x v="2"/>
    <n v="940201652"/>
    <d v="2012-01-01T00:00:00"/>
    <x v="5"/>
    <x v="169"/>
    <n v="5417"/>
    <n v="205.7"/>
    <n v="117.11"/>
    <n v="88.59"/>
    <n v="634384.87"/>
    <n v="479892.03"/>
    <n v="-154492.84"/>
    <n v="1.3219324980246101"/>
    <n v="-0.32193249802460799"/>
  </r>
  <r>
    <x v="4"/>
    <x v="158"/>
    <x v="4"/>
    <x v="1"/>
    <x v="0"/>
    <x v="1164"/>
    <x v="0"/>
    <x v="0"/>
    <n v="952280175"/>
    <d v="2014-01-15T00:00:00"/>
    <x v="4"/>
    <x v="61"/>
    <n v="9720"/>
    <n v="81.73"/>
    <n v="56.67"/>
    <n v="25.06"/>
    <n v="550832.4"/>
    <n v="243583.2"/>
    <n v="-307249.2"/>
    <n v="2.2613727055067798"/>
    <n v="-1.26137270550678"/>
  </r>
  <r>
    <x v="4"/>
    <x v="45"/>
    <x v="2"/>
    <x v="0"/>
    <x v="0"/>
    <x v="1885"/>
    <x v="5"/>
    <x v="5"/>
    <n v="735801875"/>
    <d v="2014-11-13T00:00:00"/>
    <x v="2"/>
    <x v="95"/>
    <n v="8981"/>
    <n v="47.45"/>
    <n v="31.79"/>
    <n v="15.66"/>
    <n v="285505.99"/>
    <n v="140642.46"/>
    <n v="-144863.53"/>
    <n v="2.0300127713920801"/>
    <n v="-1.0300127713920799"/>
  </r>
  <r>
    <x v="1"/>
    <x v="120"/>
    <x v="5"/>
    <x v="1"/>
    <x v="3"/>
    <x v="131"/>
    <x v="7"/>
    <x v="3"/>
    <n v="470503079"/>
    <d v="2015-03-21T00:00:00"/>
    <x v="0"/>
    <x v="2"/>
    <n v="1172"/>
    <n v="109.28"/>
    <n v="35.840000000000003"/>
    <n v="73.44"/>
    <n v="42004.480000000003"/>
    <n v="86071.679999999993"/>
    <n v="44067.199999999997"/>
    <n v="0.48801742919390001"/>
    <n v="0.51198257080609999"/>
  </r>
  <r>
    <x v="2"/>
    <x v="51"/>
    <x v="2"/>
    <x v="0"/>
    <x v="3"/>
    <x v="1413"/>
    <x v="11"/>
    <x v="0"/>
    <n v="406432616"/>
    <d v="2013-03-23T00:00:00"/>
    <x v="0"/>
    <x v="37"/>
    <n v="1298"/>
    <n v="47.45"/>
    <n v="31.79"/>
    <n v="15.66"/>
    <n v="41263.42"/>
    <n v="20326.68"/>
    <n v="-20936.740000000002"/>
    <n v="2.0300127713920801"/>
    <n v="-1.0300127713920799"/>
  </r>
  <r>
    <x v="1"/>
    <x v="16"/>
    <x v="2"/>
    <x v="1"/>
    <x v="1"/>
    <x v="731"/>
    <x v="5"/>
    <x v="3"/>
    <n v="413951814"/>
    <d v="2015-05-31T00:00:00"/>
    <x v="5"/>
    <x v="2"/>
    <n v="6395"/>
    <n v="47.45"/>
    <n v="31.79"/>
    <n v="15.66"/>
    <n v="203297.05"/>
    <n v="100145.7"/>
    <n v="-103151.35"/>
    <n v="2.0300127713920801"/>
    <n v="-1.0300127713920799"/>
  </r>
  <r>
    <x v="1"/>
    <x v="148"/>
    <x v="6"/>
    <x v="1"/>
    <x v="2"/>
    <x v="916"/>
    <x v="3"/>
    <x v="1"/>
    <n v="433734500"/>
    <d v="2010-08-09T00:00:00"/>
    <x v="1"/>
    <x v="2"/>
    <n v="532"/>
    <n v="651.21"/>
    <n v="524.96"/>
    <n v="126.25"/>
    <n v="279278.71999999997"/>
    <n v="67165"/>
    <n v="-212113.72"/>
    <n v="4.1580990099009902"/>
    <n v="-3.1580990099009898"/>
  </r>
  <r>
    <x v="6"/>
    <x v="18"/>
    <x v="5"/>
    <x v="1"/>
    <x v="3"/>
    <x v="545"/>
    <x v="2"/>
    <x v="2"/>
    <n v="926767003"/>
    <d v="2011-08-20T00:00:00"/>
    <x v="0"/>
    <x v="28"/>
    <n v="9806"/>
    <n v="109.28"/>
    <n v="35.840000000000003"/>
    <n v="73.44"/>
    <n v="351447.03999999998"/>
    <n v="720152.64"/>
    <n v="368705.6"/>
    <n v="0.48801742919390001"/>
    <n v="0.51198257080609999"/>
  </r>
  <r>
    <x v="1"/>
    <x v="64"/>
    <x v="6"/>
    <x v="0"/>
    <x v="1"/>
    <x v="691"/>
    <x v="9"/>
    <x v="7"/>
    <n v="624348151"/>
    <d v="2012-08-12T00:00:00"/>
    <x v="5"/>
    <x v="2"/>
    <n v="7347"/>
    <n v="651.21"/>
    <n v="524.96"/>
    <n v="126.25"/>
    <n v="3856881.12"/>
    <n v="927558.75"/>
    <n v="-2929322.37"/>
    <n v="4.1580990099009902"/>
    <n v="-3.1580990099009898"/>
  </r>
  <r>
    <x v="5"/>
    <x v="52"/>
    <x v="11"/>
    <x v="0"/>
    <x v="1"/>
    <x v="1886"/>
    <x v="8"/>
    <x v="1"/>
    <n v="578089272"/>
    <d v="2010-05-20T00:00:00"/>
    <x v="2"/>
    <x v="2"/>
    <n v="8317"/>
    <n v="668.27"/>
    <n v="502.54"/>
    <n v="165.73"/>
    <n v="4179625.18"/>
    <n v="1378376.41"/>
    <n v="-2801248.77"/>
    <n v="3.0322814215893299"/>
    <n v="-2.0322814215893299"/>
  </r>
  <r>
    <x v="1"/>
    <x v="73"/>
    <x v="5"/>
    <x v="1"/>
    <x v="0"/>
    <x v="1159"/>
    <x v="0"/>
    <x v="7"/>
    <n v="109914195"/>
    <d v="2012-04-16T00:00:00"/>
    <x v="1"/>
    <x v="2"/>
    <n v="4908"/>
    <n v="109.28"/>
    <n v="35.840000000000003"/>
    <n v="73.44"/>
    <n v="175902.72"/>
    <n v="360443.52"/>
    <n v="184540.79999999999"/>
    <n v="0.48801742919390001"/>
    <n v="0.51198257080609999"/>
  </r>
  <r>
    <x v="3"/>
    <x v="11"/>
    <x v="5"/>
    <x v="0"/>
    <x v="3"/>
    <x v="755"/>
    <x v="2"/>
    <x v="7"/>
    <n v="862059247"/>
    <d v="2012-08-30T00:00:00"/>
    <x v="2"/>
    <x v="32"/>
    <n v="1343"/>
    <n v="109.28"/>
    <n v="35.840000000000003"/>
    <n v="73.44"/>
    <n v="48133.120000000003"/>
    <n v="98629.92"/>
    <n v="50496.800000000003"/>
    <n v="0.48801742919390001"/>
    <n v="0.51198257080609999"/>
  </r>
  <r>
    <x v="1"/>
    <x v="179"/>
    <x v="1"/>
    <x v="0"/>
    <x v="1"/>
    <x v="1887"/>
    <x v="1"/>
    <x v="1"/>
    <n v="947073256"/>
    <d v="2010-12-06T00:00:00"/>
    <x v="1"/>
    <x v="154"/>
    <n v="8878"/>
    <n v="152.58000000000001"/>
    <n v="97.44"/>
    <n v="55.14"/>
    <n v="865072.32"/>
    <n v="489532.92"/>
    <n v="-375539.4"/>
    <n v="1.76713819368879"/>
    <n v="-0.76713819368879099"/>
  </r>
  <r>
    <x v="4"/>
    <x v="23"/>
    <x v="2"/>
    <x v="1"/>
    <x v="0"/>
    <x v="100"/>
    <x v="1"/>
    <x v="0"/>
    <n v="797817552"/>
    <d v="2013-05-29T00:00:00"/>
    <x v="4"/>
    <x v="54"/>
    <n v="798"/>
    <n v="47.45"/>
    <n v="31.79"/>
    <n v="15.66"/>
    <n v="25368.42"/>
    <n v="12496.68"/>
    <n v="-12871.74"/>
    <n v="2.0300127713920801"/>
    <n v="-1.0300127713920799"/>
  </r>
  <r>
    <x v="0"/>
    <x v="1"/>
    <x v="3"/>
    <x v="1"/>
    <x v="1"/>
    <x v="1888"/>
    <x v="4"/>
    <x v="2"/>
    <n v="917465960"/>
    <d v="2011-04-14T00:00:00"/>
    <x v="2"/>
    <x v="45"/>
    <n v="7421"/>
    <n v="205.7"/>
    <n v="117.11"/>
    <n v="88.59"/>
    <n v="869073.31"/>
    <n v="657426.39"/>
    <n v="-211646.92"/>
    <n v="1.3219324980246101"/>
    <n v="-0.32193249802460799"/>
  </r>
  <r>
    <x v="5"/>
    <x v="47"/>
    <x v="2"/>
    <x v="1"/>
    <x v="1"/>
    <x v="1889"/>
    <x v="8"/>
    <x v="6"/>
    <n v="529504811"/>
    <d v="2017-06-24T00:00:00"/>
    <x v="0"/>
    <x v="4"/>
    <n v="1095"/>
    <n v="47.45"/>
    <n v="31.79"/>
    <n v="15.66"/>
    <n v="34810.050000000003"/>
    <n v="17147.7"/>
    <n v="-17662.349999999999"/>
    <n v="2.0300127713920801"/>
    <n v="-1.0300127713920799"/>
  </r>
  <r>
    <x v="4"/>
    <x v="56"/>
    <x v="10"/>
    <x v="1"/>
    <x v="2"/>
    <x v="301"/>
    <x v="3"/>
    <x v="7"/>
    <n v="727732932"/>
    <d v="2012-08-21T00:00:00"/>
    <x v="3"/>
    <x v="26"/>
    <n v="1201"/>
    <n v="154.06"/>
    <n v="90.93"/>
    <n v="63.13"/>
    <n v="109206.93"/>
    <n v="75819.13"/>
    <n v="-33387.800000000003"/>
    <n v="1.44036115951212"/>
    <n v="-0.44036115951211802"/>
  </r>
  <r>
    <x v="3"/>
    <x v="21"/>
    <x v="0"/>
    <x v="1"/>
    <x v="3"/>
    <x v="1890"/>
    <x v="3"/>
    <x v="4"/>
    <n v="426261651"/>
    <d v="2016-03-26T00:00:00"/>
    <x v="0"/>
    <x v="2"/>
    <n v="9150"/>
    <n v="255.28"/>
    <n v="159.41999999999999"/>
    <n v="95.86"/>
    <n v="1458693"/>
    <n v="877119"/>
    <n v="-581574"/>
    <n v="1.66305028166076"/>
    <n v="-0.66305028166075497"/>
  </r>
  <r>
    <x v="1"/>
    <x v="7"/>
    <x v="4"/>
    <x v="0"/>
    <x v="2"/>
    <x v="1469"/>
    <x v="2"/>
    <x v="5"/>
    <n v="409514796"/>
    <d v="2014-07-09T00:00:00"/>
    <x v="4"/>
    <x v="2"/>
    <n v="3383"/>
    <n v="81.73"/>
    <n v="56.67"/>
    <n v="25.06"/>
    <n v="191714.61"/>
    <n v="84777.98"/>
    <n v="-106936.63"/>
    <n v="2.2613727055067798"/>
    <n v="-1.26137270550678"/>
  </r>
  <r>
    <x v="1"/>
    <x v="66"/>
    <x v="6"/>
    <x v="0"/>
    <x v="2"/>
    <x v="1887"/>
    <x v="1"/>
    <x v="1"/>
    <n v="182228696"/>
    <d v="2010-12-07T00:00:00"/>
    <x v="3"/>
    <x v="185"/>
    <n v="4375"/>
    <n v="651.21"/>
    <n v="524.96"/>
    <n v="126.25"/>
    <n v="2296700"/>
    <n v="552343.75"/>
    <n v="-1744356.25"/>
    <n v="4.1580990099009902"/>
    <n v="-3.1580990099009898"/>
  </r>
  <r>
    <x v="5"/>
    <x v="117"/>
    <x v="9"/>
    <x v="1"/>
    <x v="1"/>
    <x v="1891"/>
    <x v="4"/>
    <x v="2"/>
    <n v="219452178"/>
    <d v="2011-03-04T00:00:00"/>
    <x v="6"/>
    <x v="2"/>
    <n v="9631"/>
    <n v="9.33"/>
    <n v="6.92"/>
    <n v="2.41"/>
    <n v="66646.52"/>
    <n v="23210.71"/>
    <n v="-43435.81"/>
    <n v="2.87136929460581"/>
    <n v="-1.87136929460581"/>
  </r>
  <r>
    <x v="5"/>
    <x v="58"/>
    <x v="3"/>
    <x v="1"/>
    <x v="0"/>
    <x v="1598"/>
    <x v="8"/>
    <x v="1"/>
    <n v="616546571"/>
    <d v="2010-03-08T00:00:00"/>
    <x v="1"/>
    <x v="2"/>
    <n v="8686"/>
    <n v="205.7"/>
    <n v="117.11"/>
    <n v="88.59"/>
    <n v="1017217.46"/>
    <n v="769492.74"/>
    <n v="-247724.72"/>
    <n v="1.3219324980246101"/>
    <n v="-0.32193249802460799"/>
  </r>
  <r>
    <x v="5"/>
    <x v="174"/>
    <x v="4"/>
    <x v="1"/>
    <x v="3"/>
    <x v="1892"/>
    <x v="5"/>
    <x v="0"/>
    <n v="639185702"/>
    <d v="2013-12-15T00:00:00"/>
    <x v="5"/>
    <x v="197"/>
    <n v="8108"/>
    <n v="81.73"/>
    <n v="56.67"/>
    <n v="25.06"/>
    <n v="459480.36"/>
    <n v="203186.48"/>
    <n v="-256293.88"/>
    <n v="2.2613727055067798"/>
    <n v="-1.26137270550678"/>
  </r>
  <r>
    <x v="5"/>
    <x v="127"/>
    <x v="4"/>
    <x v="0"/>
    <x v="0"/>
    <x v="1893"/>
    <x v="6"/>
    <x v="0"/>
    <n v="973355901"/>
    <d v="2013-07-24T00:00:00"/>
    <x v="4"/>
    <x v="68"/>
    <n v="6496"/>
    <n v="81.73"/>
    <n v="56.67"/>
    <n v="25.06"/>
    <n v="368128.32"/>
    <n v="162789.76000000001"/>
    <n v="-205338.56"/>
    <n v="2.2613727055067798"/>
    <n v="-1.26137270550678"/>
  </r>
  <r>
    <x v="3"/>
    <x v="20"/>
    <x v="4"/>
    <x v="0"/>
    <x v="1"/>
    <x v="1471"/>
    <x v="3"/>
    <x v="0"/>
    <n v="575355994"/>
    <d v="2013-06-03T00:00:00"/>
    <x v="1"/>
    <x v="2"/>
    <n v="9479"/>
    <n v="81.73"/>
    <n v="56.67"/>
    <n v="25.06"/>
    <n v="537174.93000000005"/>
    <n v="237543.74"/>
    <n v="-299631.19"/>
    <n v="2.2613727055067798"/>
    <n v="-1.26137270550678"/>
  </r>
  <r>
    <x v="2"/>
    <x v="147"/>
    <x v="6"/>
    <x v="0"/>
    <x v="3"/>
    <x v="1425"/>
    <x v="11"/>
    <x v="1"/>
    <n v="721797311"/>
    <d v="2010-10-19T00:00:00"/>
    <x v="3"/>
    <x v="213"/>
    <n v="4719"/>
    <n v="651.21"/>
    <n v="524.96"/>
    <n v="126.25"/>
    <n v="2477286.2400000002"/>
    <n v="595773.75"/>
    <n v="-1881512.49"/>
    <n v="4.1580990099009902"/>
    <n v="-3.1580990099009898"/>
  </r>
  <r>
    <x v="5"/>
    <x v="88"/>
    <x v="7"/>
    <x v="1"/>
    <x v="3"/>
    <x v="739"/>
    <x v="4"/>
    <x v="4"/>
    <n v="959603679"/>
    <d v="2016-04-04T00:00:00"/>
    <x v="1"/>
    <x v="159"/>
    <n v="6908"/>
    <n v="437.2"/>
    <n v="263.33"/>
    <n v="173.87"/>
    <n v="1819083.64"/>
    <n v="1201093.96"/>
    <n v="-617989.68000000005"/>
    <n v="1.51452234428021"/>
    <n v="-0.51452234428020904"/>
  </r>
  <r>
    <x v="2"/>
    <x v="38"/>
    <x v="4"/>
    <x v="0"/>
    <x v="3"/>
    <x v="1772"/>
    <x v="3"/>
    <x v="1"/>
    <n v="456011426"/>
    <d v="2010-09-29T00:00:00"/>
    <x v="4"/>
    <x v="32"/>
    <n v="2769"/>
    <n v="81.73"/>
    <n v="56.67"/>
    <n v="25.06"/>
    <n v="156919.23000000001"/>
    <n v="69391.14"/>
    <n v="-87528.09"/>
    <n v="2.2613727055067798"/>
    <n v="-1.26137270550678"/>
  </r>
  <r>
    <x v="0"/>
    <x v="119"/>
    <x v="5"/>
    <x v="0"/>
    <x v="0"/>
    <x v="1894"/>
    <x v="7"/>
    <x v="6"/>
    <n v="248569381"/>
    <d v="2017-01-08T00:00:00"/>
    <x v="5"/>
    <x v="2"/>
    <n v="6058"/>
    <n v="109.28"/>
    <n v="35.840000000000003"/>
    <n v="73.44"/>
    <n v="217118.72"/>
    <n v="444899.52"/>
    <n v="227780.8"/>
    <n v="0.48801742919390001"/>
    <n v="0.51198257080609999"/>
  </r>
  <r>
    <x v="5"/>
    <x v="150"/>
    <x v="7"/>
    <x v="1"/>
    <x v="0"/>
    <x v="147"/>
    <x v="10"/>
    <x v="4"/>
    <n v="995138871"/>
    <d v="2016-05-03T00:00:00"/>
    <x v="3"/>
    <x v="81"/>
    <n v="2561"/>
    <n v="437.2"/>
    <n v="263.33"/>
    <n v="173.87"/>
    <n v="674388.13"/>
    <n v="445281.07"/>
    <n v="-229107.06"/>
    <n v="1.51452234428021"/>
    <n v="-0.51452234428020904"/>
  </r>
  <r>
    <x v="1"/>
    <x v="7"/>
    <x v="11"/>
    <x v="0"/>
    <x v="1"/>
    <x v="1895"/>
    <x v="11"/>
    <x v="0"/>
    <n v="723893725"/>
    <d v="2013-11-03T00:00:00"/>
    <x v="5"/>
    <x v="281"/>
    <n v="5095"/>
    <n v="668.27"/>
    <n v="502.54"/>
    <n v="165.73"/>
    <n v="2560441.2999999998"/>
    <n v="844394.35"/>
    <n v="-1716046.95"/>
    <n v="3.0322814215893299"/>
    <n v="-2.0322814215893299"/>
  </r>
  <r>
    <x v="5"/>
    <x v="130"/>
    <x v="11"/>
    <x v="0"/>
    <x v="1"/>
    <x v="1896"/>
    <x v="8"/>
    <x v="4"/>
    <n v="683320271"/>
    <d v="2016-07-13T00:00:00"/>
    <x v="4"/>
    <x v="159"/>
    <n v="8508"/>
    <n v="668.27"/>
    <n v="502.54"/>
    <n v="165.73"/>
    <n v="4275610.32"/>
    <n v="1410030.84"/>
    <n v="-2865579.48"/>
    <n v="3.0322814215893299"/>
    <n v="-2.0322814215893299"/>
  </r>
  <r>
    <x v="1"/>
    <x v="89"/>
    <x v="1"/>
    <x v="1"/>
    <x v="2"/>
    <x v="1393"/>
    <x v="0"/>
    <x v="4"/>
    <n v="392217338"/>
    <d v="2016-03-15T00:00:00"/>
    <x v="3"/>
    <x v="2"/>
    <n v="4681"/>
    <n v="152.58000000000001"/>
    <n v="97.44"/>
    <n v="55.14"/>
    <n v="456116.64"/>
    <n v="258110.34"/>
    <n v="-198006.3"/>
    <n v="1.76713819368879"/>
    <n v="-0.76713819368879199"/>
  </r>
  <r>
    <x v="2"/>
    <x v="51"/>
    <x v="4"/>
    <x v="1"/>
    <x v="3"/>
    <x v="983"/>
    <x v="1"/>
    <x v="1"/>
    <n v="789696252"/>
    <d v="2010-11-19T00:00:00"/>
    <x v="6"/>
    <x v="67"/>
    <n v="7525"/>
    <n v="81.73"/>
    <n v="56.67"/>
    <n v="25.06"/>
    <n v="426441.75"/>
    <n v="188576.5"/>
    <n v="-237865.25"/>
    <n v="2.2613727055067798"/>
    <n v="-1.26137270550678"/>
  </r>
  <r>
    <x v="4"/>
    <x v="95"/>
    <x v="9"/>
    <x v="1"/>
    <x v="0"/>
    <x v="31"/>
    <x v="4"/>
    <x v="2"/>
    <n v="185180842"/>
    <d v="2011-04-07T00:00:00"/>
    <x v="2"/>
    <x v="69"/>
    <n v="7981"/>
    <n v="9.33"/>
    <n v="6.92"/>
    <n v="2.41"/>
    <n v="55228.52"/>
    <n v="19234.21"/>
    <n v="-35994.31"/>
    <n v="2.87136929460581"/>
    <n v="-1.87136929460581"/>
  </r>
  <r>
    <x v="1"/>
    <x v="178"/>
    <x v="0"/>
    <x v="1"/>
    <x v="1"/>
    <x v="945"/>
    <x v="11"/>
    <x v="3"/>
    <n v="108407437"/>
    <d v="2015-03-27T00:00:00"/>
    <x v="6"/>
    <x v="75"/>
    <n v="9025"/>
    <n v="255.28"/>
    <n v="159.41999999999999"/>
    <n v="95.86"/>
    <n v="1438765.5"/>
    <n v="865136.5"/>
    <n v="-573629"/>
    <n v="1.66305028166076"/>
    <n v="-0.66305028166075497"/>
  </r>
  <r>
    <x v="2"/>
    <x v="164"/>
    <x v="7"/>
    <x v="1"/>
    <x v="2"/>
    <x v="784"/>
    <x v="0"/>
    <x v="3"/>
    <n v="359424865"/>
    <d v="2016-01-25T00:00:00"/>
    <x v="1"/>
    <x v="28"/>
    <n v="660"/>
    <n v="437.2"/>
    <n v="263.33"/>
    <n v="173.87"/>
    <n v="173797.8"/>
    <n v="114754.2"/>
    <n v="-59043.6"/>
    <n v="1.51452234428021"/>
    <n v="-0.51452234428020904"/>
  </r>
  <r>
    <x v="1"/>
    <x v="153"/>
    <x v="1"/>
    <x v="1"/>
    <x v="2"/>
    <x v="1838"/>
    <x v="0"/>
    <x v="4"/>
    <n v="358594453"/>
    <d v="2017-02-02T00:00:00"/>
    <x v="2"/>
    <x v="13"/>
    <n v="4922"/>
    <n v="152.58000000000001"/>
    <n v="97.44"/>
    <n v="55.14"/>
    <n v="479599.68"/>
    <n v="271399.08"/>
    <n v="-208200.6"/>
    <n v="1.76713819368879"/>
    <n v="-0.76713819368879199"/>
  </r>
  <r>
    <x v="3"/>
    <x v="94"/>
    <x v="3"/>
    <x v="0"/>
    <x v="2"/>
    <x v="1507"/>
    <x v="3"/>
    <x v="1"/>
    <n v="496590030"/>
    <d v="2010-10-14T00:00:00"/>
    <x v="2"/>
    <x v="46"/>
    <n v="880"/>
    <n v="205.7"/>
    <n v="117.11"/>
    <n v="88.59"/>
    <n v="103056.8"/>
    <n v="77959.199999999997"/>
    <n v="-25097.599999999999"/>
    <n v="1.3219324980246101"/>
    <n v="-0.32193249802460799"/>
  </r>
  <r>
    <x v="1"/>
    <x v="99"/>
    <x v="1"/>
    <x v="1"/>
    <x v="1"/>
    <x v="783"/>
    <x v="4"/>
    <x v="0"/>
    <n v="784397923"/>
    <d v="2013-06-15T00:00:00"/>
    <x v="0"/>
    <x v="18"/>
    <n v="9631"/>
    <n v="152.58000000000001"/>
    <n v="97.44"/>
    <n v="55.14"/>
    <n v="938444.64"/>
    <n v="531053.34"/>
    <n v="-407391.3"/>
    <n v="1.76713819368879"/>
    <n v="-0.76713819368879199"/>
  </r>
  <r>
    <x v="4"/>
    <x v="143"/>
    <x v="2"/>
    <x v="0"/>
    <x v="3"/>
    <x v="1398"/>
    <x v="4"/>
    <x v="4"/>
    <n v="403316962"/>
    <d v="2016-06-05T00:00:00"/>
    <x v="5"/>
    <x v="83"/>
    <n v="9307"/>
    <n v="47.45"/>
    <n v="31.79"/>
    <n v="15.66"/>
    <n v="295869.53000000003"/>
    <n v="145747.62"/>
    <n v="-150121.91"/>
    <n v="2.0300127713920801"/>
    <n v="-1.0300127713920799"/>
  </r>
  <r>
    <x v="2"/>
    <x v="147"/>
    <x v="9"/>
    <x v="0"/>
    <x v="2"/>
    <x v="1897"/>
    <x v="5"/>
    <x v="2"/>
    <n v="854958474"/>
    <d v="2011-10-02T00:00:00"/>
    <x v="5"/>
    <x v="30"/>
    <n v="66"/>
    <n v="9.33"/>
    <n v="6.92"/>
    <n v="2.41"/>
    <n v="456.72"/>
    <n v="159.06"/>
    <n v="-297.66000000000003"/>
    <n v="2.87136929460581"/>
    <n v="-1.87136929460581"/>
  </r>
  <r>
    <x v="1"/>
    <x v="85"/>
    <x v="8"/>
    <x v="1"/>
    <x v="0"/>
    <x v="1369"/>
    <x v="7"/>
    <x v="6"/>
    <n v="111246287"/>
    <d v="2017-02-07T00:00:00"/>
    <x v="3"/>
    <x v="2"/>
    <n v="9103"/>
    <n v="421.89"/>
    <n v="364.69"/>
    <n v="57.2"/>
    <n v="3319773.07"/>
    <n v="520691.6"/>
    <n v="-2799081.47"/>
    <n v="6.3756993006993001"/>
    <n v="-5.3756993006993001"/>
  </r>
  <r>
    <x v="5"/>
    <x v="154"/>
    <x v="10"/>
    <x v="0"/>
    <x v="1"/>
    <x v="233"/>
    <x v="3"/>
    <x v="1"/>
    <n v="264416730"/>
    <d v="2010-08-24T00:00:00"/>
    <x v="3"/>
    <x v="19"/>
    <n v="5641"/>
    <n v="154.06"/>
    <n v="90.93"/>
    <n v="63.13"/>
    <n v="512936.13"/>
    <n v="356116.33"/>
    <n v="-156819.79999999999"/>
    <n v="1.44036115951212"/>
    <n v="-0.44036115951211802"/>
  </r>
  <r>
    <x v="1"/>
    <x v="73"/>
    <x v="10"/>
    <x v="0"/>
    <x v="2"/>
    <x v="805"/>
    <x v="11"/>
    <x v="4"/>
    <n v="777018630"/>
    <d v="2016-03-19T00:00:00"/>
    <x v="0"/>
    <x v="12"/>
    <n v="5935"/>
    <n v="154.06"/>
    <n v="90.93"/>
    <n v="63.13"/>
    <n v="539669.55000000005"/>
    <n v="374676.55"/>
    <n v="-164993"/>
    <n v="1.44036115951212"/>
    <n v="-0.44036115951211802"/>
  </r>
  <r>
    <x v="5"/>
    <x v="161"/>
    <x v="2"/>
    <x v="1"/>
    <x v="0"/>
    <x v="874"/>
    <x v="5"/>
    <x v="3"/>
    <n v="731913316"/>
    <d v="2015-02-14T00:00:00"/>
    <x v="0"/>
    <x v="2"/>
    <n v="8270"/>
    <n v="47.45"/>
    <n v="31.79"/>
    <n v="15.66"/>
    <n v="262903.3"/>
    <n v="129508.2"/>
    <n v="-133395.1"/>
    <n v="2.0300127713920801"/>
    <n v="-1.0300127713920799"/>
  </r>
  <r>
    <x v="5"/>
    <x v="175"/>
    <x v="11"/>
    <x v="0"/>
    <x v="3"/>
    <x v="663"/>
    <x v="10"/>
    <x v="4"/>
    <n v="182274615"/>
    <d v="2016-05-02T00:00:00"/>
    <x v="1"/>
    <x v="59"/>
    <n v="7964"/>
    <n v="668.27"/>
    <n v="502.54"/>
    <n v="165.73"/>
    <n v="4002228.56"/>
    <n v="1319873.72"/>
    <n v="-2682354.84"/>
    <n v="3.0322814215893299"/>
    <n v="-2.0322814215893299"/>
  </r>
  <r>
    <x v="1"/>
    <x v="123"/>
    <x v="5"/>
    <x v="1"/>
    <x v="3"/>
    <x v="777"/>
    <x v="10"/>
    <x v="0"/>
    <n v="601588857"/>
    <d v="2013-10-09T00:00:00"/>
    <x v="4"/>
    <x v="220"/>
    <n v="2366"/>
    <n v="109.28"/>
    <n v="35.840000000000003"/>
    <n v="73.44"/>
    <n v="84797.440000000002"/>
    <n v="173759.04"/>
    <n v="88961.600000000006"/>
    <n v="0.48801742919390001"/>
    <n v="0.51198257080609999"/>
  </r>
  <r>
    <x v="4"/>
    <x v="95"/>
    <x v="4"/>
    <x v="1"/>
    <x v="1"/>
    <x v="569"/>
    <x v="10"/>
    <x v="3"/>
    <n v="833654868"/>
    <d v="2015-02-13T00:00:00"/>
    <x v="6"/>
    <x v="45"/>
    <n v="5856"/>
    <n v="81.73"/>
    <n v="56.67"/>
    <n v="25.06"/>
    <n v="331859.52"/>
    <n v="146751.35999999999"/>
    <n v="-185108.16"/>
    <n v="2.2613727055067798"/>
    <n v="-1.26137270550678"/>
  </r>
  <r>
    <x v="0"/>
    <x v="13"/>
    <x v="7"/>
    <x v="0"/>
    <x v="2"/>
    <x v="862"/>
    <x v="7"/>
    <x v="0"/>
    <n v="242583978"/>
    <d v="2013-02-20T00:00:00"/>
    <x v="4"/>
    <x v="2"/>
    <n v="4845"/>
    <n v="437.2"/>
    <n v="263.33"/>
    <n v="173.87"/>
    <n v="1275833.8500000001"/>
    <n v="842400.15"/>
    <n v="-433433.7"/>
    <n v="1.51452234428021"/>
    <n v="-0.51452234428020904"/>
  </r>
  <r>
    <x v="4"/>
    <x v="95"/>
    <x v="1"/>
    <x v="0"/>
    <x v="2"/>
    <x v="1631"/>
    <x v="4"/>
    <x v="0"/>
    <n v="962800014"/>
    <d v="2013-04-26T00:00:00"/>
    <x v="6"/>
    <x v="124"/>
    <n v="2774"/>
    <n v="152.58000000000001"/>
    <n v="97.44"/>
    <n v="55.14"/>
    <n v="270298.56"/>
    <n v="152958.35999999999"/>
    <n v="-117340.2"/>
    <n v="1.76713819368879"/>
    <n v="-0.76713819368879199"/>
  </r>
  <r>
    <x v="1"/>
    <x v="59"/>
    <x v="10"/>
    <x v="1"/>
    <x v="2"/>
    <x v="1898"/>
    <x v="4"/>
    <x v="5"/>
    <n v="249039304"/>
    <d v="2014-01-05T00:00:00"/>
    <x v="5"/>
    <x v="2"/>
    <n v="5119"/>
    <n v="154.06"/>
    <n v="90.93"/>
    <n v="63.13"/>
    <n v="465470.67"/>
    <n v="323162.46999999997"/>
    <n v="-142308.20000000001"/>
    <n v="1.44036115951212"/>
    <n v="-0.44036115951211802"/>
  </r>
  <r>
    <x v="4"/>
    <x v="143"/>
    <x v="2"/>
    <x v="0"/>
    <x v="1"/>
    <x v="312"/>
    <x v="1"/>
    <x v="7"/>
    <n v="826350677"/>
    <d v="2012-05-18T00:00:00"/>
    <x v="6"/>
    <x v="131"/>
    <n v="4383"/>
    <n v="47.45"/>
    <n v="31.79"/>
    <n v="15.66"/>
    <n v="139335.57"/>
    <n v="68637.78"/>
    <n v="-70697.789999999994"/>
    <n v="2.0300127713920801"/>
    <n v="-1.0300127713920799"/>
  </r>
  <r>
    <x v="3"/>
    <x v="15"/>
    <x v="7"/>
    <x v="0"/>
    <x v="2"/>
    <x v="1899"/>
    <x v="11"/>
    <x v="7"/>
    <n v="540095460"/>
    <d v="2012-03-13T00:00:00"/>
    <x v="3"/>
    <x v="8"/>
    <n v="5104"/>
    <n v="437.2"/>
    <n v="263.33"/>
    <n v="173.87"/>
    <n v="1344036.32"/>
    <n v="887432.48"/>
    <n v="-456603.84"/>
    <n v="1.51452234428021"/>
    <n v="-0.51452234428020904"/>
  </r>
  <r>
    <x v="1"/>
    <x v="99"/>
    <x v="3"/>
    <x v="0"/>
    <x v="1"/>
    <x v="1900"/>
    <x v="9"/>
    <x v="3"/>
    <n v="905947482"/>
    <d v="2016-01-18T00:00:00"/>
    <x v="1"/>
    <x v="148"/>
    <n v="8847"/>
    <n v="205.7"/>
    <n v="117.11"/>
    <n v="88.59"/>
    <n v="1036072.17"/>
    <n v="783755.73"/>
    <n v="-252316.44"/>
    <n v="1.3219324980246101"/>
    <n v="-0.32193249802460799"/>
  </r>
  <r>
    <x v="1"/>
    <x v="142"/>
    <x v="10"/>
    <x v="0"/>
    <x v="3"/>
    <x v="1110"/>
    <x v="2"/>
    <x v="2"/>
    <n v="359893071"/>
    <d v="2011-06-08T00:00:00"/>
    <x v="4"/>
    <x v="2"/>
    <n v="9212"/>
    <n v="154.06"/>
    <n v="90.93"/>
    <n v="63.13"/>
    <n v="837647.16"/>
    <n v="581553.56000000006"/>
    <n v="-256093.6"/>
    <n v="1.44036115951212"/>
    <n v="-0.44036115951211802"/>
  </r>
  <r>
    <x v="5"/>
    <x v="150"/>
    <x v="8"/>
    <x v="0"/>
    <x v="2"/>
    <x v="16"/>
    <x v="3"/>
    <x v="5"/>
    <n v="108231055"/>
    <d v="2014-09-24T00:00:00"/>
    <x v="4"/>
    <x v="64"/>
    <n v="6829"/>
    <n v="421.89"/>
    <n v="364.69"/>
    <n v="57.2"/>
    <n v="2490468.0099999998"/>
    <n v="390618.8"/>
    <n v="-2099849.21"/>
    <n v="6.3756993006993001"/>
    <n v="-5.3756993006993001"/>
  </r>
  <r>
    <x v="5"/>
    <x v="70"/>
    <x v="7"/>
    <x v="0"/>
    <x v="0"/>
    <x v="1752"/>
    <x v="1"/>
    <x v="2"/>
    <n v="977572762"/>
    <d v="2011-06-17T00:00:00"/>
    <x v="6"/>
    <x v="31"/>
    <n v="4359"/>
    <n v="437.2"/>
    <n v="263.33"/>
    <n v="173.87"/>
    <n v="1147855.47"/>
    <n v="757899.33"/>
    <n v="-389956.14"/>
    <n v="1.51452234428021"/>
    <n v="-0.51452234428020904"/>
  </r>
  <r>
    <x v="3"/>
    <x v="50"/>
    <x v="1"/>
    <x v="0"/>
    <x v="3"/>
    <x v="1119"/>
    <x v="1"/>
    <x v="3"/>
    <n v="264842021"/>
    <d v="2015-11-22T00:00:00"/>
    <x v="5"/>
    <x v="105"/>
    <n v="1494"/>
    <n v="152.58000000000001"/>
    <n v="97.44"/>
    <n v="55.14"/>
    <n v="145575.35999999999"/>
    <n v="82379.16"/>
    <n v="-63196.2"/>
    <n v="1.76713819368879"/>
    <n v="-0.76713819368879199"/>
  </r>
  <r>
    <x v="0"/>
    <x v="25"/>
    <x v="1"/>
    <x v="1"/>
    <x v="3"/>
    <x v="1646"/>
    <x v="2"/>
    <x v="7"/>
    <n v="287275159"/>
    <d v="2012-08-26T00:00:00"/>
    <x v="5"/>
    <x v="12"/>
    <n v="9958"/>
    <n v="152.58000000000001"/>
    <n v="97.44"/>
    <n v="55.14"/>
    <n v="970307.52"/>
    <n v="549084.12"/>
    <n v="-421223.4"/>
    <n v="1.76713819368879"/>
    <n v="-0.76713819368879199"/>
  </r>
  <r>
    <x v="5"/>
    <x v="74"/>
    <x v="4"/>
    <x v="0"/>
    <x v="0"/>
    <x v="1543"/>
    <x v="10"/>
    <x v="0"/>
    <n v="732421004"/>
    <d v="2013-01-12T00:00:00"/>
    <x v="0"/>
    <x v="30"/>
    <n v="8506"/>
    <n v="81.73"/>
    <n v="56.67"/>
    <n v="25.06"/>
    <n v="482035.02"/>
    <n v="213160.36"/>
    <n v="-268874.65999999997"/>
    <n v="2.2613727055067798"/>
    <n v="-1.26137270550678"/>
  </r>
  <r>
    <x v="4"/>
    <x v="45"/>
    <x v="10"/>
    <x v="0"/>
    <x v="3"/>
    <x v="310"/>
    <x v="4"/>
    <x v="1"/>
    <n v="908140885"/>
    <d v="2010-03-31T00:00:00"/>
    <x v="4"/>
    <x v="41"/>
    <n v="7924"/>
    <n v="154.06"/>
    <n v="90.93"/>
    <n v="63.13"/>
    <n v="720529.32"/>
    <n v="500242.12"/>
    <n v="-220287.2"/>
    <n v="1.44036115951212"/>
    <n v="-0.44036115951211802"/>
  </r>
  <r>
    <x v="2"/>
    <x v="68"/>
    <x v="7"/>
    <x v="1"/>
    <x v="3"/>
    <x v="1901"/>
    <x v="6"/>
    <x v="7"/>
    <n v="192608630"/>
    <d v="2012-04-16T00:00:00"/>
    <x v="1"/>
    <x v="122"/>
    <n v="6029"/>
    <n v="437.2"/>
    <n v="263.33"/>
    <n v="173.87"/>
    <n v="1587616.57"/>
    <n v="1048262.23"/>
    <n v="-539354.34"/>
    <n v="1.51452234428021"/>
    <n v="-0.51452234428020904"/>
  </r>
  <r>
    <x v="1"/>
    <x v="73"/>
    <x v="7"/>
    <x v="1"/>
    <x v="0"/>
    <x v="179"/>
    <x v="2"/>
    <x v="4"/>
    <n v="284310567"/>
    <d v="2016-02-09T00:00:00"/>
    <x v="3"/>
    <x v="2"/>
    <n v="2670"/>
    <n v="437.2"/>
    <n v="263.33"/>
    <n v="173.87"/>
    <n v="703091.1"/>
    <n v="464232.9"/>
    <n v="-238858.2"/>
    <n v="1.51452234428021"/>
    <n v="-0.51452234428020904"/>
  </r>
  <r>
    <x v="0"/>
    <x v="146"/>
    <x v="8"/>
    <x v="1"/>
    <x v="3"/>
    <x v="1902"/>
    <x v="5"/>
    <x v="4"/>
    <n v="252045524"/>
    <d v="2016-10-28T00:00:00"/>
    <x v="6"/>
    <x v="160"/>
    <n v="4726"/>
    <n v="421.89"/>
    <n v="364.69"/>
    <n v="57.2"/>
    <n v="1723524.94"/>
    <n v="270327.2"/>
    <n v="-1453197.74"/>
    <n v="6.3756993006993001"/>
    <n v="-5.3756993006993001"/>
  </r>
  <r>
    <x v="4"/>
    <x v="176"/>
    <x v="1"/>
    <x v="1"/>
    <x v="0"/>
    <x v="1054"/>
    <x v="1"/>
    <x v="3"/>
    <n v="584924829"/>
    <d v="2015-08-06T00:00:00"/>
    <x v="2"/>
    <x v="241"/>
    <n v="1110"/>
    <n v="152.58000000000001"/>
    <n v="97.44"/>
    <n v="55.14"/>
    <n v="108158.39999999999"/>
    <n v="61205.4"/>
    <n v="-46953"/>
    <n v="1.76713819368879"/>
    <n v="-0.76713819368879199"/>
  </r>
  <r>
    <x v="1"/>
    <x v="7"/>
    <x v="10"/>
    <x v="1"/>
    <x v="0"/>
    <x v="431"/>
    <x v="8"/>
    <x v="7"/>
    <n v="942372310"/>
    <d v="2012-02-19T00:00:00"/>
    <x v="5"/>
    <x v="2"/>
    <n v="7763"/>
    <n v="154.06"/>
    <n v="90.93"/>
    <n v="63.13"/>
    <n v="705889.59"/>
    <n v="490078.19"/>
    <n v="-215811.4"/>
    <n v="1.44036115951212"/>
    <n v="-0.44036115951211802"/>
  </r>
  <r>
    <x v="1"/>
    <x v="139"/>
    <x v="8"/>
    <x v="0"/>
    <x v="1"/>
    <x v="655"/>
    <x v="4"/>
    <x v="3"/>
    <n v="604124295"/>
    <d v="2015-02-04T00:00:00"/>
    <x v="4"/>
    <x v="2"/>
    <n v="2659"/>
    <n v="421.89"/>
    <n v="364.69"/>
    <n v="57.2"/>
    <n v="969710.71"/>
    <n v="152094.79999999999"/>
    <n v="-817615.91"/>
    <n v="6.3756993006993001"/>
    <n v="-5.3756993006993001"/>
  </r>
  <r>
    <x v="1"/>
    <x v="108"/>
    <x v="9"/>
    <x v="0"/>
    <x v="1"/>
    <x v="223"/>
    <x v="2"/>
    <x v="3"/>
    <n v="720229613"/>
    <d v="2015-11-03T00:00:00"/>
    <x v="3"/>
    <x v="93"/>
    <n v="803"/>
    <n v="9.33"/>
    <n v="6.92"/>
    <n v="2.41"/>
    <n v="5556.76"/>
    <n v="1935.23"/>
    <n v="-3621.53"/>
    <n v="2.87136929460581"/>
    <n v="-1.87136929460581"/>
  </r>
  <r>
    <x v="3"/>
    <x v="11"/>
    <x v="3"/>
    <x v="0"/>
    <x v="2"/>
    <x v="1501"/>
    <x v="11"/>
    <x v="2"/>
    <n v="261049592"/>
    <d v="2011-12-03T00:00:00"/>
    <x v="0"/>
    <x v="236"/>
    <n v="9230"/>
    <n v="205.7"/>
    <n v="117.11"/>
    <n v="88.59"/>
    <n v="1080925.3"/>
    <n v="817685.7"/>
    <n v="-263239.59999999998"/>
    <n v="1.3219324980246101"/>
    <n v="-0.32193249802460799"/>
  </r>
  <r>
    <x v="1"/>
    <x v="16"/>
    <x v="4"/>
    <x v="0"/>
    <x v="0"/>
    <x v="1903"/>
    <x v="2"/>
    <x v="5"/>
    <n v="967258059"/>
    <d v="2014-08-08T00:00:00"/>
    <x v="6"/>
    <x v="86"/>
    <n v="2009"/>
    <n v="81.73"/>
    <n v="56.67"/>
    <n v="25.06"/>
    <n v="113850.03"/>
    <n v="50345.54"/>
    <n v="-63504.49"/>
    <n v="2.2613727055067798"/>
    <n v="-1.26137270550678"/>
  </r>
  <r>
    <x v="5"/>
    <x v="54"/>
    <x v="7"/>
    <x v="1"/>
    <x v="2"/>
    <x v="1904"/>
    <x v="1"/>
    <x v="3"/>
    <n v="599841344"/>
    <d v="2015-01-06T00:00:00"/>
    <x v="3"/>
    <x v="2"/>
    <n v="5238"/>
    <n v="437.2"/>
    <n v="263.33"/>
    <n v="173.87"/>
    <n v="1379322.54"/>
    <n v="910731.06"/>
    <n v="-468591.48"/>
    <n v="1.51452234428021"/>
    <n v="-0.51452234428020904"/>
  </r>
  <r>
    <x v="5"/>
    <x v="34"/>
    <x v="9"/>
    <x v="1"/>
    <x v="0"/>
    <x v="154"/>
    <x v="9"/>
    <x v="3"/>
    <n v="590098273"/>
    <d v="2015-11-26T00:00:00"/>
    <x v="2"/>
    <x v="49"/>
    <n v="2047"/>
    <n v="9.33"/>
    <n v="6.92"/>
    <n v="2.41"/>
    <n v="14165.24"/>
    <n v="4933.2700000000004"/>
    <n v="-9231.9699999999993"/>
    <n v="2.87136929460581"/>
    <n v="-1.87136929460581"/>
  </r>
  <r>
    <x v="3"/>
    <x v="20"/>
    <x v="3"/>
    <x v="1"/>
    <x v="2"/>
    <x v="1344"/>
    <x v="5"/>
    <x v="2"/>
    <n v="189640176"/>
    <d v="2011-04-11T00:00:00"/>
    <x v="1"/>
    <x v="2"/>
    <n v="7597"/>
    <n v="205.7"/>
    <n v="117.11"/>
    <n v="88.59"/>
    <n v="889684.67"/>
    <n v="673018.23"/>
    <n v="-216666.44"/>
    <n v="1.3219324980246101"/>
    <n v="-0.32193249802460799"/>
  </r>
  <r>
    <x v="1"/>
    <x v="73"/>
    <x v="3"/>
    <x v="1"/>
    <x v="0"/>
    <x v="922"/>
    <x v="5"/>
    <x v="2"/>
    <n v="520390880"/>
    <d v="2011-07-24T00:00:00"/>
    <x v="5"/>
    <x v="2"/>
    <n v="4080"/>
    <n v="205.7"/>
    <n v="117.11"/>
    <n v="88.59"/>
    <n v="477808.8"/>
    <n v="361447.2"/>
    <n v="-116361.60000000001"/>
    <n v="1.3219324980246101"/>
    <n v="-0.32193249802460799"/>
  </r>
  <r>
    <x v="3"/>
    <x v="151"/>
    <x v="7"/>
    <x v="1"/>
    <x v="1"/>
    <x v="362"/>
    <x v="4"/>
    <x v="4"/>
    <n v="524586713"/>
    <d v="2016-06-24T00:00:00"/>
    <x v="6"/>
    <x v="209"/>
    <n v="5721"/>
    <n v="437.2"/>
    <n v="263.33"/>
    <n v="173.87"/>
    <n v="1506510.93"/>
    <n v="994710.27"/>
    <n v="-511800.66"/>
    <n v="1.51452234428021"/>
    <n v="-0.51452234428020904"/>
  </r>
  <r>
    <x v="5"/>
    <x v="111"/>
    <x v="4"/>
    <x v="1"/>
    <x v="3"/>
    <x v="1651"/>
    <x v="3"/>
    <x v="1"/>
    <n v="114776504"/>
    <d v="2010-10-09T00:00:00"/>
    <x v="0"/>
    <x v="91"/>
    <n v="3773"/>
    <n v="81.73"/>
    <n v="56.67"/>
    <n v="25.06"/>
    <n v="213815.91"/>
    <n v="94551.38"/>
    <n v="-119264.53"/>
    <n v="2.2613727055067798"/>
    <n v="-1.26137270550678"/>
  </r>
  <r>
    <x v="1"/>
    <x v="7"/>
    <x v="9"/>
    <x v="1"/>
    <x v="2"/>
    <x v="1353"/>
    <x v="5"/>
    <x v="4"/>
    <n v="623821580"/>
    <d v="2016-10-31T00:00:00"/>
    <x v="1"/>
    <x v="106"/>
    <n v="1523"/>
    <n v="9.33"/>
    <n v="6.92"/>
    <n v="2.41"/>
    <n v="10539.16"/>
    <n v="3670.43"/>
    <n v="-6868.73"/>
    <n v="2.87136929460581"/>
    <n v="-1.87136929460581"/>
  </r>
  <r>
    <x v="3"/>
    <x v="15"/>
    <x v="3"/>
    <x v="0"/>
    <x v="0"/>
    <x v="1126"/>
    <x v="0"/>
    <x v="6"/>
    <n v="754895770"/>
    <d v="2017-12-03T00:00:00"/>
    <x v="5"/>
    <x v="30"/>
    <n v="9289"/>
    <n v="205.7"/>
    <n v="117.11"/>
    <n v="88.59"/>
    <n v="1087834.79"/>
    <n v="822912.51"/>
    <n v="-264922.28000000003"/>
    <n v="1.3219324980246101"/>
    <n v="-0.32193249802460799"/>
  </r>
  <r>
    <x v="4"/>
    <x v="31"/>
    <x v="2"/>
    <x v="0"/>
    <x v="2"/>
    <x v="1195"/>
    <x v="2"/>
    <x v="6"/>
    <n v="631485402"/>
    <d v="2017-12-08T00:00:00"/>
    <x v="6"/>
    <x v="84"/>
    <n v="9418"/>
    <n v="47.45"/>
    <n v="31.79"/>
    <n v="15.66"/>
    <n v="299398.21999999997"/>
    <n v="147485.88"/>
    <n v="-151912.34"/>
    <n v="2.0300127713920801"/>
    <n v="-1.0300127713920799"/>
  </r>
  <r>
    <x v="3"/>
    <x v="30"/>
    <x v="4"/>
    <x v="0"/>
    <x v="2"/>
    <x v="1111"/>
    <x v="5"/>
    <x v="0"/>
    <n v="447389304"/>
    <d v="2013-11-19T00:00:00"/>
    <x v="3"/>
    <x v="58"/>
    <n v="1292"/>
    <n v="81.73"/>
    <n v="56.67"/>
    <n v="25.06"/>
    <n v="73217.64"/>
    <n v="32377.52"/>
    <n v="-40840.120000000003"/>
    <n v="2.2613727055067798"/>
    <n v="-1.26137270550678"/>
  </r>
  <r>
    <x v="5"/>
    <x v="78"/>
    <x v="11"/>
    <x v="0"/>
    <x v="0"/>
    <x v="1905"/>
    <x v="11"/>
    <x v="1"/>
    <n v="916718804"/>
    <d v="2010-09-03T00:00:00"/>
    <x v="6"/>
    <x v="185"/>
    <n v="6321"/>
    <n v="668.27"/>
    <n v="502.54"/>
    <n v="165.73"/>
    <n v="3176555.34"/>
    <n v="1047579.33"/>
    <n v="-2128976.0099999998"/>
    <n v="3.0322814215893299"/>
    <n v="-2.0322814215893299"/>
  </r>
  <r>
    <x v="4"/>
    <x v="45"/>
    <x v="1"/>
    <x v="1"/>
    <x v="0"/>
    <x v="1906"/>
    <x v="6"/>
    <x v="3"/>
    <n v="123897731"/>
    <d v="2015-10-23T00:00:00"/>
    <x v="6"/>
    <x v="50"/>
    <n v="2947"/>
    <n v="152.58000000000001"/>
    <n v="97.44"/>
    <n v="55.14"/>
    <n v="287155.68"/>
    <n v="162497.57999999999"/>
    <n v="-124658.1"/>
    <n v="1.76713819368879"/>
    <n v="-0.76713819368879199"/>
  </r>
  <r>
    <x v="1"/>
    <x v="17"/>
    <x v="8"/>
    <x v="0"/>
    <x v="1"/>
    <x v="384"/>
    <x v="2"/>
    <x v="1"/>
    <n v="273662412"/>
    <d v="2010-07-23T00:00:00"/>
    <x v="6"/>
    <x v="26"/>
    <n v="1644"/>
    <n v="421.89"/>
    <n v="364.69"/>
    <n v="57.2"/>
    <n v="599550.36"/>
    <n v="94036.800000000003"/>
    <n v="-505513.56"/>
    <n v="6.3756993006993001"/>
    <n v="-5.3756993006993001"/>
  </r>
  <r>
    <x v="1"/>
    <x v="108"/>
    <x v="10"/>
    <x v="1"/>
    <x v="0"/>
    <x v="69"/>
    <x v="3"/>
    <x v="6"/>
    <n v="941061675"/>
    <d v="2017-03-20T00:00:00"/>
    <x v="1"/>
    <x v="2"/>
    <n v="9917"/>
    <n v="154.06"/>
    <n v="90.93"/>
    <n v="63.13"/>
    <n v="901752.81"/>
    <n v="626060.21"/>
    <n v="-275692.59999999998"/>
    <n v="1.44036115951212"/>
    <n v="-0.44036115951211802"/>
  </r>
  <r>
    <x v="1"/>
    <x v="123"/>
    <x v="8"/>
    <x v="0"/>
    <x v="0"/>
    <x v="150"/>
    <x v="2"/>
    <x v="0"/>
    <n v="421456849"/>
    <d v="2013-10-12T00:00:00"/>
    <x v="0"/>
    <x v="170"/>
    <n v="7302"/>
    <n v="421.89"/>
    <n v="364.69"/>
    <n v="57.2"/>
    <n v="2662966.38"/>
    <n v="417674.4"/>
    <n v="-2245291.98"/>
    <n v="6.3756993006993001"/>
    <n v="-5.3756993006993001"/>
  </r>
  <r>
    <x v="2"/>
    <x v="38"/>
    <x v="8"/>
    <x v="1"/>
    <x v="2"/>
    <x v="39"/>
    <x v="4"/>
    <x v="5"/>
    <n v="680521762"/>
    <d v="2014-04-15T00:00:00"/>
    <x v="3"/>
    <x v="9"/>
    <n v="367"/>
    <n v="421.89"/>
    <n v="364.69"/>
    <n v="57.2"/>
    <n v="133841.23000000001"/>
    <n v="20992.400000000001"/>
    <n v="-112848.83"/>
    <n v="6.3756993006993001"/>
    <n v="-5.3756993006993001"/>
  </r>
  <r>
    <x v="5"/>
    <x v="111"/>
    <x v="9"/>
    <x v="0"/>
    <x v="0"/>
    <x v="1907"/>
    <x v="1"/>
    <x v="6"/>
    <n v="604242742"/>
    <d v="2017-06-25T00:00:00"/>
    <x v="5"/>
    <x v="32"/>
    <n v="7710"/>
    <n v="9.33"/>
    <n v="6.92"/>
    <n v="2.41"/>
    <n v="53353.2"/>
    <n v="18581.099999999999"/>
    <n v="-34772.1"/>
    <n v="2.87136929460581"/>
    <n v="-1.87136929460581"/>
  </r>
  <r>
    <x v="0"/>
    <x v="119"/>
    <x v="7"/>
    <x v="1"/>
    <x v="0"/>
    <x v="825"/>
    <x v="8"/>
    <x v="7"/>
    <n v="948918616"/>
    <d v="2012-07-25T00:00:00"/>
    <x v="4"/>
    <x v="124"/>
    <n v="4960"/>
    <n v="437.2"/>
    <n v="263.33"/>
    <n v="173.87"/>
    <n v="1306116.8"/>
    <n v="862395.2"/>
    <n v="-443721.6"/>
    <n v="1.51452234428021"/>
    <n v="-0.51452234428020904"/>
  </r>
  <r>
    <x v="1"/>
    <x v="152"/>
    <x v="7"/>
    <x v="0"/>
    <x v="3"/>
    <x v="165"/>
    <x v="5"/>
    <x v="7"/>
    <n v="291160714"/>
    <d v="2012-05-26T00:00:00"/>
    <x v="0"/>
    <x v="2"/>
    <n v="9780"/>
    <n v="437.2"/>
    <n v="263.33"/>
    <n v="173.87"/>
    <n v="2575367.4"/>
    <n v="1700448.6"/>
    <n v="-874918.8"/>
    <n v="1.51452234428021"/>
    <n v="-0.51452234428020904"/>
  </r>
  <r>
    <x v="4"/>
    <x v="29"/>
    <x v="9"/>
    <x v="0"/>
    <x v="1"/>
    <x v="1566"/>
    <x v="5"/>
    <x v="2"/>
    <n v="877892863"/>
    <d v="2011-10-21T00:00:00"/>
    <x v="6"/>
    <x v="122"/>
    <n v="6862"/>
    <n v="9.33"/>
    <n v="6.92"/>
    <n v="2.41"/>
    <n v="47485.04"/>
    <n v="16537.419999999998"/>
    <n v="-30947.62"/>
    <n v="2.87136929460581"/>
    <n v="-1.87136929460581"/>
  </r>
  <r>
    <x v="5"/>
    <x v="100"/>
    <x v="10"/>
    <x v="0"/>
    <x v="0"/>
    <x v="443"/>
    <x v="3"/>
    <x v="5"/>
    <n v="976351392"/>
    <d v="2014-12-09T00:00:00"/>
    <x v="3"/>
    <x v="268"/>
    <n v="2928"/>
    <n v="154.06"/>
    <n v="90.93"/>
    <n v="63.13"/>
    <n v="266243.03999999998"/>
    <n v="184844.64"/>
    <n v="-81398.400000000096"/>
    <n v="1.44036115951212"/>
    <n v="-0.44036115951211802"/>
  </r>
  <r>
    <x v="1"/>
    <x v="179"/>
    <x v="9"/>
    <x v="1"/>
    <x v="0"/>
    <x v="89"/>
    <x v="10"/>
    <x v="5"/>
    <n v="724085128"/>
    <d v="2014-10-02T00:00:00"/>
    <x v="2"/>
    <x v="203"/>
    <n v="1735"/>
    <n v="9.33"/>
    <n v="6.92"/>
    <n v="2.41"/>
    <n v="12006.2"/>
    <n v="4181.3500000000004"/>
    <n v="-7824.85"/>
    <n v="2.87136929460581"/>
    <n v="-1.87136929460581"/>
  </r>
  <r>
    <x v="5"/>
    <x v="100"/>
    <x v="5"/>
    <x v="1"/>
    <x v="3"/>
    <x v="1908"/>
    <x v="10"/>
    <x v="7"/>
    <n v="778955399"/>
    <d v="2012-02-29T00:00:00"/>
    <x v="4"/>
    <x v="56"/>
    <n v="9068"/>
    <n v="109.28"/>
    <n v="35.840000000000003"/>
    <n v="73.44"/>
    <n v="324997.12"/>
    <n v="665953.92000000004"/>
    <n v="340956.8"/>
    <n v="0.48801742919390001"/>
    <n v="0.51198257080609999"/>
  </r>
  <r>
    <x v="2"/>
    <x v="107"/>
    <x v="8"/>
    <x v="0"/>
    <x v="0"/>
    <x v="1360"/>
    <x v="7"/>
    <x v="3"/>
    <n v="969136035"/>
    <d v="2015-05-20T00:00:00"/>
    <x v="4"/>
    <x v="2"/>
    <n v="7744"/>
    <n v="421.89"/>
    <n v="364.69"/>
    <n v="57.2"/>
    <n v="2824159.36"/>
    <n v="442956.79999999999"/>
    <n v="-2381202.56"/>
    <n v="6.3756993006993001"/>
    <n v="-5.3756993006993001"/>
  </r>
  <r>
    <x v="5"/>
    <x v="70"/>
    <x v="0"/>
    <x v="0"/>
    <x v="3"/>
    <x v="1909"/>
    <x v="7"/>
    <x v="4"/>
    <n v="743113362"/>
    <d v="2016-10-21T00:00:00"/>
    <x v="6"/>
    <x v="37"/>
    <n v="2612"/>
    <n v="255.28"/>
    <n v="159.41999999999999"/>
    <n v="95.86"/>
    <n v="416405.04"/>
    <n v="250386.32"/>
    <n v="-166018.72"/>
    <n v="1.66305028166076"/>
    <n v="-0.66305028166075497"/>
  </r>
  <r>
    <x v="2"/>
    <x v="170"/>
    <x v="1"/>
    <x v="1"/>
    <x v="2"/>
    <x v="1910"/>
    <x v="7"/>
    <x v="0"/>
    <n v="519686210"/>
    <d v="2013-09-24T00:00:00"/>
    <x v="3"/>
    <x v="57"/>
    <n v="5553"/>
    <n v="152.58000000000001"/>
    <n v="97.44"/>
    <n v="55.14"/>
    <n v="541084.31999999995"/>
    <n v="306192.42"/>
    <n v="-234891.9"/>
    <n v="1.76713819368879"/>
    <n v="-0.76713819368879099"/>
  </r>
  <r>
    <x v="0"/>
    <x v="134"/>
    <x v="8"/>
    <x v="0"/>
    <x v="1"/>
    <x v="1245"/>
    <x v="6"/>
    <x v="7"/>
    <n v="337965905"/>
    <d v="2012-07-20T00:00:00"/>
    <x v="6"/>
    <x v="15"/>
    <n v="477"/>
    <n v="421.89"/>
    <n v="364.69"/>
    <n v="57.2"/>
    <n v="173957.13"/>
    <n v="27284.400000000001"/>
    <n v="-146672.73000000001"/>
    <n v="6.3756993006993001"/>
    <n v="-5.3756993006993001"/>
  </r>
  <r>
    <x v="5"/>
    <x v="54"/>
    <x v="9"/>
    <x v="1"/>
    <x v="1"/>
    <x v="701"/>
    <x v="3"/>
    <x v="4"/>
    <n v="307376277"/>
    <d v="2016-08-15T00:00:00"/>
    <x v="1"/>
    <x v="4"/>
    <n v="8326"/>
    <n v="9.33"/>
    <n v="6.92"/>
    <n v="2.41"/>
    <n v="57615.92"/>
    <n v="20065.66"/>
    <n v="-37550.26"/>
    <n v="2.87136929460581"/>
    <n v="-1.87136929460581"/>
  </r>
  <r>
    <x v="2"/>
    <x v="147"/>
    <x v="10"/>
    <x v="1"/>
    <x v="3"/>
    <x v="1911"/>
    <x v="1"/>
    <x v="3"/>
    <n v="157653653"/>
    <d v="2015-05-27T00:00:00"/>
    <x v="4"/>
    <x v="71"/>
    <n v="2074"/>
    <n v="154.06"/>
    <n v="90.93"/>
    <n v="63.13"/>
    <n v="188588.82"/>
    <n v="130931.62"/>
    <n v="-57657.2"/>
    <n v="1.44036115951212"/>
    <n v="-0.44036115951211802"/>
  </r>
  <r>
    <x v="4"/>
    <x v="143"/>
    <x v="7"/>
    <x v="1"/>
    <x v="1"/>
    <x v="1240"/>
    <x v="0"/>
    <x v="1"/>
    <n v="588846862"/>
    <d v="2010-09-26T00:00:00"/>
    <x v="5"/>
    <x v="2"/>
    <n v="1727"/>
    <n v="437.2"/>
    <n v="263.33"/>
    <n v="173.87"/>
    <n v="454770.91"/>
    <n v="300273.49"/>
    <n v="-154497.42000000001"/>
    <n v="1.51452234428021"/>
    <n v="-0.51452234428020904"/>
  </r>
  <r>
    <x v="5"/>
    <x v="162"/>
    <x v="4"/>
    <x v="1"/>
    <x v="1"/>
    <x v="1912"/>
    <x v="0"/>
    <x v="7"/>
    <n v="121317231"/>
    <d v="2013-02-01T00:00:00"/>
    <x v="6"/>
    <x v="10"/>
    <n v="9319"/>
    <n v="81.73"/>
    <n v="56.67"/>
    <n v="25.06"/>
    <n v="528107.73"/>
    <n v="233534.14"/>
    <n v="-294573.59000000003"/>
    <n v="2.2613727055067798"/>
    <n v="-1.26137270550678"/>
  </r>
  <r>
    <x v="0"/>
    <x v="19"/>
    <x v="1"/>
    <x v="0"/>
    <x v="1"/>
    <x v="430"/>
    <x v="11"/>
    <x v="5"/>
    <n v="945738589"/>
    <d v="2014-12-22T00:00:00"/>
    <x v="1"/>
    <x v="202"/>
    <n v="3920"/>
    <n v="152.58000000000001"/>
    <n v="97.44"/>
    <n v="55.14"/>
    <n v="381964.79999999999"/>
    <n v="216148.8"/>
    <n v="-165816"/>
    <n v="1.76713819368879"/>
    <n v="-0.76713819368879199"/>
  </r>
  <r>
    <x v="3"/>
    <x v="15"/>
    <x v="5"/>
    <x v="1"/>
    <x v="3"/>
    <x v="1913"/>
    <x v="8"/>
    <x v="6"/>
    <n v="373097264"/>
    <d v="2017-06-07T00:00:00"/>
    <x v="4"/>
    <x v="2"/>
    <n v="6626"/>
    <n v="109.28"/>
    <n v="35.840000000000003"/>
    <n v="73.44"/>
    <n v="237475.84"/>
    <n v="486613.44"/>
    <n v="249137.6"/>
    <n v="0.48801742919390001"/>
    <n v="0.51198257080609999"/>
  </r>
  <r>
    <x v="0"/>
    <x v="13"/>
    <x v="10"/>
    <x v="1"/>
    <x v="0"/>
    <x v="520"/>
    <x v="9"/>
    <x v="2"/>
    <n v="284692084"/>
    <d v="2012-07-01T00:00:00"/>
    <x v="5"/>
    <x v="112"/>
    <n v="5569"/>
    <n v="154.06"/>
    <n v="90.93"/>
    <n v="63.13"/>
    <n v="506389.17"/>
    <n v="351570.97"/>
    <n v="-154818.20000000001"/>
    <n v="1.44036115951212"/>
    <n v="-0.44036115951211802"/>
  </r>
  <r>
    <x v="2"/>
    <x v="112"/>
    <x v="9"/>
    <x v="0"/>
    <x v="1"/>
    <x v="1273"/>
    <x v="7"/>
    <x v="7"/>
    <n v="382134377"/>
    <d v="2012-06-11T00:00:00"/>
    <x v="1"/>
    <x v="2"/>
    <n v="909"/>
    <n v="9.33"/>
    <n v="6.92"/>
    <n v="2.41"/>
    <n v="6290.28"/>
    <n v="2190.69"/>
    <n v="-4099.59"/>
    <n v="2.87136929460581"/>
    <n v="-1.87136929460581"/>
  </r>
  <r>
    <x v="5"/>
    <x v="154"/>
    <x v="6"/>
    <x v="0"/>
    <x v="1"/>
    <x v="1199"/>
    <x v="10"/>
    <x v="4"/>
    <n v="437347972"/>
    <d v="2017-01-16T00:00:00"/>
    <x v="1"/>
    <x v="282"/>
    <n v="9839"/>
    <n v="651.21"/>
    <n v="524.96"/>
    <n v="126.25"/>
    <n v="5165081.4400000004"/>
    <n v="1242173.75"/>
    <n v="-3922907.69"/>
    <n v="4.1580990099009902"/>
    <n v="-3.1580990099009898"/>
  </r>
  <r>
    <x v="1"/>
    <x v="33"/>
    <x v="10"/>
    <x v="0"/>
    <x v="0"/>
    <x v="1914"/>
    <x v="7"/>
    <x v="5"/>
    <n v="742569196"/>
    <d v="2014-11-17T00:00:00"/>
    <x v="1"/>
    <x v="46"/>
    <n v="1581"/>
    <n v="154.06"/>
    <n v="90.93"/>
    <n v="63.13"/>
    <n v="143760.32999999999"/>
    <n v="99808.53"/>
    <n v="-43951.8"/>
    <n v="1.44036115951212"/>
    <n v="-0.44036115951211802"/>
  </r>
  <r>
    <x v="1"/>
    <x v="73"/>
    <x v="11"/>
    <x v="0"/>
    <x v="0"/>
    <x v="1399"/>
    <x v="2"/>
    <x v="4"/>
    <n v="760346877"/>
    <d v="2016-06-08T00:00:00"/>
    <x v="4"/>
    <x v="2"/>
    <n v="2392"/>
    <n v="668.27"/>
    <n v="502.54"/>
    <n v="165.73"/>
    <n v="1202075.68"/>
    <n v="396426.16"/>
    <n v="-805649.52"/>
    <n v="3.0322814215893299"/>
    <n v="-2.0322814215893299"/>
  </r>
  <r>
    <x v="0"/>
    <x v="27"/>
    <x v="1"/>
    <x v="0"/>
    <x v="3"/>
    <x v="1915"/>
    <x v="1"/>
    <x v="2"/>
    <n v="473542344"/>
    <d v="2011-09-02T00:00:00"/>
    <x v="6"/>
    <x v="93"/>
    <n v="558"/>
    <n v="152.58000000000001"/>
    <n v="97.44"/>
    <n v="55.14"/>
    <n v="54371.519999999997"/>
    <n v="30768.12"/>
    <n v="-23603.4"/>
    <n v="1.76713819368879"/>
    <n v="-0.76713819368879199"/>
  </r>
  <r>
    <x v="5"/>
    <x v="54"/>
    <x v="10"/>
    <x v="0"/>
    <x v="0"/>
    <x v="463"/>
    <x v="2"/>
    <x v="5"/>
    <n v="835329425"/>
    <d v="2014-07-27T00:00:00"/>
    <x v="5"/>
    <x v="122"/>
    <n v="1395"/>
    <n v="154.06"/>
    <n v="90.93"/>
    <n v="63.13"/>
    <n v="126847.35"/>
    <n v="88066.35"/>
    <n v="-38781"/>
    <n v="1.44036115951212"/>
    <n v="-0.44036115951211802"/>
  </r>
  <r>
    <x v="3"/>
    <x v="61"/>
    <x v="10"/>
    <x v="0"/>
    <x v="2"/>
    <x v="1339"/>
    <x v="1"/>
    <x v="5"/>
    <n v="619194447"/>
    <d v="2014-07-02T00:00:00"/>
    <x v="4"/>
    <x v="120"/>
    <n v="2252"/>
    <n v="154.06"/>
    <n v="90.93"/>
    <n v="63.13"/>
    <n v="204774.36"/>
    <n v="142168.76"/>
    <n v="-62605.599999999999"/>
    <n v="1.44036115951212"/>
    <n v="-0.44036115951211802"/>
  </r>
  <r>
    <x v="5"/>
    <x v="32"/>
    <x v="10"/>
    <x v="0"/>
    <x v="0"/>
    <x v="1012"/>
    <x v="8"/>
    <x v="4"/>
    <n v="468936240"/>
    <d v="2016-02-07T00:00:00"/>
    <x v="5"/>
    <x v="2"/>
    <n v="7509"/>
    <n v="154.06"/>
    <n v="90.93"/>
    <n v="63.13"/>
    <n v="682793.37"/>
    <n v="474043.17"/>
    <n v="-208750.2"/>
    <n v="1.44036115951212"/>
    <n v="-0.44036115951211802"/>
  </r>
  <r>
    <x v="4"/>
    <x v="176"/>
    <x v="6"/>
    <x v="1"/>
    <x v="2"/>
    <x v="1371"/>
    <x v="9"/>
    <x v="5"/>
    <n v="648666131"/>
    <d v="2014-12-12T00:00:00"/>
    <x v="6"/>
    <x v="95"/>
    <n v="3578"/>
    <n v="651.21"/>
    <n v="524.96"/>
    <n v="126.25"/>
    <n v="1878306.88"/>
    <n v="451722.5"/>
    <n v="-1426584.38"/>
    <n v="4.1580990099009902"/>
    <n v="-3.1580990099009898"/>
  </r>
  <r>
    <x v="3"/>
    <x v="8"/>
    <x v="11"/>
    <x v="1"/>
    <x v="1"/>
    <x v="1765"/>
    <x v="3"/>
    <x v="5"/>
    <n v="592807948"/>
    <d v="2014-09-19T00:00:00"/>
    <x v="6"/>
    <x v="12"/>
    <n v="3900"/>
    <n v="668.27"/>
    <n v="502.54"/>
    <n v="165.73"/>
    <n v="1959906"/>
    <n v="646347"/>
    <n v="-1313559"/>
    <n v="3.0322814215893299"/>
    <n v="-2.0322814215893299"/>
  </r>
  <r>
    <x v="5"/>
    <x v="177"/>
    <x v="0"/>
    <x v="1"/>
    <x v="0"/>
    <x v="1916"/>
    <x v="10"/>
    <x v="5"/>
    <n v="256098020"/>
    <d v="2014-08-21T00:00:00"/>
    <x v="2"/>
    <x v="180"/>
    <n v="3950"/>
    <n v="255.28"/>
    <n v="159.41999999999999"/>
    <n v="95.86"/>
    <n v="629709"/>
    <n v="378647"/>
    <n v="-251062"/>
    <n v="1.66305028166076"/>
    <n v="-0.66305028166075497"/>
  </r>
  <r>
    <x v="2"/>
    <x v="164"/>
    <x v="11"/>
    <x v="0"/>
    <x v="1"/>
    <x v="1917"/>
    <x v="9"/>
    <x v="1"/>
    <n v="563585174"/>
    <d v="2010-11-26T00:00:00"/>
    <x v="6"/>
    <x v="159"/>
    <n v="6232"/>
    <n v="668.27"/>
    <n v="502.54"/>
    <n v="165.73"/>
    <n v="3131829.28"/>
    <n v="1032829.36"/>
    <n v="-2098999.92"/>
    <n v="3.0322814215893299"/>
    <n v="-2.0322814215893299"/>
  </r>
  <r>
    <x v="1"/>
    <x v="123"/>
    <x v="7"/>
    <x v="0"/>
    <x v="0"/>
    <x v="1119"/>
    <x v="1"/>
    <x v="3"/>
    <n v="260630738"/>
    <d v="2015-12-19T00:00:00"/>
    <x v="0"/>
    <x v="112"/>
    <n v="5282"/>
    <n v="437.2"/>
    <n v="263.33"/>
    <n v="173.87"/>
    <n v="1390909.06"/>
    <n v="918381.34"/>
    <n v="-472527.72"/>
    <n v="1.51452234428021"/>
    <n v="-0.51452234428020904"/>
  </r>
  <r>
    <x v="2"/>
    <x v="38"/>
    <x v="11"/>
    <x v="1"/>
    <x v="3"/>
    <x v="1918"/>
    <x v="8"/>
    <x v="4"/>
    <n v="862908542"/>
    <d v="2016-09-07T00:00:00"/>
    <x v="4"/>
    <x v="81"/>
    <n v="2668"/>
    <n v="668.27"/>
    <n v="502.54"/>
    <n v="165.73"/>
    <n v="1340776.72"/>
    <n v="442167.64"/>
    <n v="-898609.08"/>
    <n v="3.0322814215893299"/>
    <n v="-2.0322814215893299"/>
  </r>
  <r>
    <x v="2"/>
    <x v="102"/>
    <x v="4"/>
    <x v="1"/>
    <x v="1"/>
    <x v="1919"/>
    <x v="7"/>
    <x v="3"/>
    <n v="806404912"/>
    <d v="2015-10-17T00:00:00"/>
    <x v="0"/>
    <x v="31"/>
    <n v="1988"/>
    <n v="81.73"/>
    <n v="56.67"/>
    <n v="25.06"/>
    <n v="112659.96"/>
    <n v="49819.28"/>
    <n v="-62840.68"/>
    <n v="2.2613727055067798"/>
    <n v="-1.26137270550678"/>
  </r>
  <r>
    <x v="5"/>
    <x v="88"/>
    <x v="11"/>
    <x v="1"/>
    <x v="1"/>
    <x v="25"/>
    <x v="4"/>
    <x v="5"/>
    <n v="397418677"/>
    <d v="2014-02-04T00:00:00"/>
    <x v="3"/>
    <x v="2"/>
    <n v="3873"/>
    <n v="668.27"/>
    <n v="502.54"/>
    <n v="165.73"/>
    <n v="1946337.42"/>
    <n v="641872.29"/>
    <n v="-1304465.1299999999"/>
    <n v="3.0322814215893299"/>
    <n v="-2.0322814215893299"/>
  </r>
  <r>
    <x v="1"/>
    <x v="132"/>
    <x v="8"/>
    <x v="0"/>
    <x v="3"/>
    <x v="1920"/>
    <x v="11"/>
    <x v="0"/>
    <n v="462561166"/>
    <d v="2013-02-05T00:00:00"/>
    <x v="3"/>
    <x v="30"/>
    <n v="983"/>
    <n v="421.89"/>
    <n v="364.69"/>
    <n v="57.2"/>
    <n v="358490.27"/>
    <n v="56227.6"/>
    <n v="-302262.67"/>
    <n v="6.3756993006993001"/>
    <n v="-5.3756993006993001"/>
  </r>
  <r>
    <x v="2"/>
    <x v="102"/>
    <x v="4"/>
    <x v="0"/>
    <x v="0"/>
    <x v="1921"/>
    <x v="3"/>
    <x v="2"/>
    <n v="998756206"/>
    <d v="2011-09-18T00:00:00"/>
    <x v="5"/>
    <x v="95"/>
    <n v="3011"/>
    <n v="81.73"/>
    <n v="56.67"/>
    <n v="25.06"/>
    <n v="170633.37"/>
    <n v="75455.66"/>
    <n v="-95177.71"/>
    <n v="2.2613727055067798"/>
    <n v="-1.26137270550678"/>
  </r>
  <r>
    <x v="5"/>
    <x v="91"/>
    <x v="7"/>
    <x v="1"/>
    <x v="3"/>
    <x v="1922"/>
    <x v="5"/>
    <x v="4"/>
    <n v="723240125"/>
    <d v="2016-11-18T00:00:00"/>
    <x v="6"/>
    <x v="3"/>
    <n v="1680"/>
    <n v="437.2"/>
    <n v="263.33"/>
    <n v="173.87"/>
    <n v="442394.4"/>
    <n v="292101.59999999998"/>
    <n v="-150292.79999999999"/>
    <n v="1.51452234428021"/>
    <n v="-0.51452234428020904"/>
  </r>
  <r>
    <x v="2"/>
    <x v="144"/>
    <x v="5"/>
    <x v="1"/>
    <x v="3"/>
    <x v="754"/>
    <x v="5"/>
    <x v="1"/>
    <n v="223561751"/>
    <d v="2010-09-21T00:00:00"/>
    <x v="3"/>
    <x v="2"/>
    <n v="5745"/>
    <n v="109.28"/>
    <n v="35.840000000000003"/>
    <n v="73.44"/>
    <n v="205900.79999999999"/>
    <n v="421912.8"/>
    <n v="216012"/>
    <n v="0.48801742919390001"/>
    <n v="0.51198257080609999"/>
  </r>
  <r>
    <x v="6"/>
    <x v="103"/>
    <x v="8"/>
    <x v="1"/>
    <x v="0"/>
    <x v="589"/>
    <x v="0"/>
    <x v="0"/>
    <n v="607582414"/>
    <d v="2014-01-30T00:00:00"/>
    <x v="2"/>
    <x v="10"/>
    <n v="5993"/>
    <n v="421.89"/>
    <n v="364.69"/>
    <n v="57.2"/>
    <n v="2185587.17"/>
    <n v="342799.6"/>
    <n v="-1842787.57"/>
    <n v="6.3756993006993001"/>
    <n v="-5.3756993006993001"/>
  </r>
  <r>
    <x v="1"/>
    <x v="55"/>
    <x v="4"/>
    <x v="1"/>
    <x v="3"/>
    <x v="1923"/>
    <x v="11"/>
    <x v="5"/>
    <n v="353475940"/>
    <d v="2014-04-10T00:00:00"/>
    <x v="2"/>
    <x v="221"/>
    <n v="240"/>
    <n v="81.73"/>
    <n v="56.67"/>
    <n v="25.06"/>
    <n v="13600.8"/>
    <n v="6014.4"/>
    <n v="-7586.4"/>
    <n v="2.2613727055067798"/>
    <n v="-1.26137270550678"/>
  </r>
  <r>
    <x v="4"/>
    <x v="160"/>
    <x v="3"/>
    <x v="1"/>
    <x v="3"/>
    <x v="1574"/>
    <x v="1"/>
    <x v="6"/>
    <n v="259728658"/>
    <d v="2017-01-29T00:00:00"/>
    <x v="5"/>
    <x v="2"/>
    <n v="8336"/>
    <n v="205.7"/>
    <n v="117.11"/>
    <n v="88.59"/>
    <n v="976228.96"/>
    <n v="738486.24"/>
    <n v="-237742.72"/>
    <n v="1.3219324980246101"/>
    <n v="-0.32193249802460799"/>
  </r>
  <r>
    <x v="5"/>
    <x v="145"/>
    <x v="3"/>
    <x v="1"/>
    <x v="2"/>
    <x v="906"/>
    <x v="2"/>
    <x v="5"/>
    <n v="295139396"/>
    <d v="2014-08-18T00:00:00"/>
    <x v="1"/>
    <x v="44"/>
    <n v="7161"/>
    <n v="205.7"/>
    <n v="117.11"/>
    <n v="88.59"/>
    <n v="838624.71"/>
    <n v="634392.99"/>
    <n v="-204231.72"/>
    <n v="1.3219324980246101"/>
    <n v="-0.32193249802460799"/>
  </r>
  <r>
    <x v="4"/>
    <x v="56"/>
    <x v="10"/>
    <x v="0"/>
    <x v="2"/>
    <x v="1039"/>
    <x v="6"/>
    <x v="6"/>
    <n v="948819482"/>
    <d v="2017-05-17T00:00:00"/>
    <x v="4"/>
    <x v="58"/>
    <n v="5624"/>
    <n v="154.06"/>
    <n v="90.93"/>
    <n v="63.13"/>
    <n v="511390.32"/>
    <n v="355043.12"/>
    <n v="-156347.20000000001"/>
    <n v="1.44036115951212"/>
    <n v="-0.44036115951211802"/>
  </r>
  <r>
    <x v="5"/>
    <x v="88"/>
    <x v="0"/>
    <x v="1"/>
    <x v="0"/>
    <x v="356"/>
    <x v="3"/>
    <x v="6"/>
    <n v="980192744"/>
    <d v="2017-12-07T00:00:00"/>
    <x v="2"/>
    <x v="93"/>
    <n v="9670"/>
    <n v="255.28"/>
    <n v="159.41999999999999"/>
    <n v="95.86"/>
    <n v="1541591.4"/>
    <n v="926966.2"/>
    <n v="-614625.19999999995"/>
    <n v="1.66305028166076"/>
    <n v="-0.66305028166075497"/>
  </r>
  <r>
    <x v="0"/>
    <x v="113"/>
    <x v="8"/>
    <x v="0"/>
    <x v="1"/>
    <x v="707"/>
    <x v="0"/>
    <x v="3"/>
    <n v="568995511"/>
    <d v="2015-01-11T00:00:00"/>
    <x v="5"/>
    <x v="2"/>
    <n v="7271"/>
    <n v="421.89"/>
    <n v="364.69"/>
    <n v="57.2"/>
    <n v="2651660.9900000002"/>
    <n v="415901.2"/>
    <n v="-2235759.79"/>
    <n v="6.3756993006993001"/>
    <n v="-5.3756993006993001"/>
  </r>
  <r>
    <x v="5"/>
    <x v="117"/>
    <x v="1"/>
    <x v="0"/>
    <x v="1"/>
    <x v="36"/>
    <x v="11"/>
    <x v="1"/>
    <n v="865276610"/>
    <d v="2010-02-19T00:00:00"/>
    <x v="6"/>
    <x v="49"/>
    <n v="3432"/>
    <n v="152.58000000000001"/>
    <n v="97.44"/>
    <n v="55.14"/>
    <n v="334414.08000000002"/>
    <n v="189240.48"/>
    <n v="-145173.6"/>
    <n v="1.76713819368879"/>
    <n v="-0.76713819368879199"/>
  </r>
  <r>
    <x v="3"/>
    <x v="5"/>
    <x v="6"/>
    <x v="0"/>
    <x v="2"/>
    <x v="1924"/>
    <x v="0"/>
    <x v="5"/>
    <n v="839397370"/>
    <d v="2014-12-17T00:00:00"/>
    <x v="4"/>
    <x v="26"/>
    <n v="5190"/>
    <n v="651.21"/>
    <n v="524.96"/>
    <n v="126.25"/>
    <n v="2724542.4"/>
    <n v="655237.5"/>
    <n v="-2069304.9"/>
    <n v="4.1580990099009902"/>
    <n v="-3.1580990099009898"/>
  </r>
  <r>
    <x v="1"/>
    <x v="93"/>
    <x v="2"/>
    <x v="0"/>
    <x v="3"/>
    <x v="1925"/>
    <x v="1"/>
    <x v="2"/>
    <n v="432031619"/>
    <d v="2011-06-29T00:00:00"/>
    <x v="4"/>
    <x v="189"/>
    <n v="6612"/>
    <n v="47.45"/>
    <n v="31.79"/>
    <n v="15.66"/>
    <n v="210195.48"/>
    <n v="103543.92"/>
    <n v="-106651.56"/>
    <n v="2.0300127713920801"/>
    <n v="-1.0300127713920799"/>
  </r>
  <r>
    <x v="1"/>
    <x v="93"/>
    <x v="11"/>
    <x v="0"/>
    <x v="2"/>
    <x v="1926"/>
    <x v="11"/>
    <x v="7"/>
    <n v="104165685"/>
    <d v="2012-06-03T00:00:00"/>
    <x v="5"/>
    <x v="140"/>
    <n v="3796"/>
    <n v="668.27"/>
    <n v="502.54"/>
    <n v="165.73"/>
    <n v="1907641.84"/>
    <n v="629111.07999999996"/>
    <n v="-1278530.76"/>
    <n v="3.0322814215893299"/>
    <n v="-2.0322814215893299"/>
  </r>
  <r>
    <x v="5"/>
    <x v="54"/>
    <x v="9"/>
    <x v="1"/>
    <x v="0"/>
    <x v="1178"/>
    <x v="5"/>
    <x v="2"/>
    <n v="387098395"/>
    <d v="2011-05-11T00:00:00"/>
    <x v="4"/>
    <x v="2"/>
    <n v="9872"/>
    <n v="9.33"/>
    <n v="6.92"/>
    <n v="2.41"/>
    <n v="68314.240000000005"/>
    <n v="23791.52"/>
    <n v="-44522.720000000001"/>
    <n v="2.87136929460581"/>
    <n v="-1.87136929460581"/>
  </r>
  <r>
    <x v="0"/>
    <x v="118"/>
    <x v="5"/>
    <x v="1"/>
    <x v="2"/>
    <x v="7"/>
    <x v="5"/>
    <x v="0"/>
    <n v="532441079"/>
    <d v="2013-08-11T00:00:00"/>
    <x v="5"/>
    <x v="2"/>
    <n v="2"/>
    <n v="109.28"/>
    <n v="35.840000000000003"/>
    <n v="73.44"/>
    <n v="71.680000000000007"/>
    <n v="146.88"/>
    <n v="75.2"/>
    <n v="0.48801742919390001"/>
    <n v="0.51198257080609999"/>
  </r>
  <r>
    <x v="1"/>
    <x v="64"/>
    <x v="4"/>
    <x v="0"/>
    <x v="0"/>
    <x v="1128"/>
    <x v="11"/>
    <x v="2"/>
    <n v="762117564"/>
    <d v="2011-03-28T00:00:00"/>
    <x v="1"/>
    <x v="37"/>
    <n v="6378"/>
    <n v="81.73"/>
    <n v="56.67"/>
    <n v="25.06"/>
    <n v="361441.26"/>
    <n v="159832.68"/>
    <n v="-201608.58"/>
    <n v="2.2613727055067798"/>
    <n v="-1.26137270550678"/>
  </r>
  <r>
    <x v="1"/>
    <x v="41"/>
    <x v="1"/>
    <x v="1"/>
    <x v="3"/>
    <x v="1927"/>
    <x v="5"/>
    <x v="0"/>
    <n v="918364179"/>
    <d v="2013-11-04T00:00:00"/>
    <x v="1"/>
    <x v="22"/>
    <n v="3223"/>
    <n v="152.58000000000001"/>
    <n v="97.44"/>
    <n v="55.14"/>
    <n v="314049.12"/>
    <n v="177716.22"/>
    <n v="-136332.9"/>
    <n v="1.76713819368879"/>
    <n v="-0.76713819368879199"/>
  </r>
  <r>
    <x v="1"/>
    <x v="179"/>
    <x v="8"/>
    <x v="0"/>
    <x v="0"/>
    <x v="167"/>
    <x v="6"/>
    <x v="2"/>
    <n v="913729751"/>
    <d v="2011-09-05T00:00:00"/>
    <x v="1"/>
    <x v="252"/>
    <n v="1793"/>
    <n v="421.89"/>
    <n v="364.69"/>
    <n v="57.2"/>
    <n v="653889.17000000004"/>
    <n v="102559.6"/>
    <n v="-551329.56999999995"/>
    <n v="6.3756993006993001"/>
    <n v="-5.3756993006993001"/>
  </r>
  <r>
    <x v="5"/>
    <x v="183"/>
    <x v="11"/>
    <x v="1"/>
    <x v="3"/>
    <x v="567"/>
    <x v="6"/>
    <x v="0"/>
    <n v="281075608"/>
    <d v="2013-03-26T00:00:00"/>
    <x v="3"/>
    <x v="2"/>
    <n v="5373"/>
    <n v="668.27"/>
    <n v="502.54"/>
    <n v="165.73"/>
    <n v="2700147.42"/>
    <n v="890467.29"/>
    <n v="-1809680.13"/>
    <n v="3.0322814215893299"/>
    <n v="-2.0322814215893299"/>
  </r>
  <r>
    <x v="5"/>
    <x v="70"/>
    <x v="10"/>
    <x v="1"/>
    <x v="3"/>
    <x v="1620"/>
    <x v="10"/>
    <x v="3"/>
    <n v="423575580"/>
    <d v="2015-10-12T00:00:00"/>
    <x v="1"/>
    <x v="220"/>
    <n v="4282"/>
    <n v="154.06"/>
    <n v="90.93"/>
    <n v="63.13"/>
    <n v="389362.26"/>
    <n v="270322.65999999997"/>
    <n v="-119039.6"/>
    <n v="1.44036115951212"/>
    <n v="-0.44036115951211802"/>
  </r>
  <r>
    <x v="3"/>
    <x v="20"/>
    <x v="3"/>
    <x v="1"/>
    <x v="2"/>
    <x v="830"/>
    <x v="2"/>
    <x v="1"/>
    <n v="564715993"/>
    <d v="2010-03-08T00:00:00"/>
    <x v="1"/>
    <x v="2"/>
    <n v="866"/>
    <n v="205.7"/>
    <n v="117.11"/>
    <n v="88.59"/>
    <n v="101417.26"/>
    <n v="76718.94"/>
    <n v="-24698.32"/>
    <n v="1.3219324980246101"/>
    <n v="-0.32193249802460799"/>
  </r>
  <r>
    <x v="0"/>
    <x v="27"/>
    <x v="2"/>
    <x v="1"/>
    <x v="3"/>
    <x v="1928"/>
    <x v="8"/>
    <x v="3"/>
    <n v="898295676"/>
    <d v="2015-07-17T00:00:00"/>
    <x v="6"/>
    <x v="126"/>
    <n v="4508"/>
    <n v="47.45"/>
    <n v="31.79"/>
    <n v="15.66"/>
    <n v="143309.32"/>
    <n v="70595.28"/>
    <n v="-72714.039999999994"/>
    <n v="2.0300127713920801"/>
    <n v="-1.0300127713920799"/>
  </r>
  <r>
    <x v="5"/>
    <x v="131"/>
    <x v="6"/>
    <x v="1"/>
    <x v="3"/>
    <x v="237"/>
    <x v="4"/>
    <x v="7"/>
    <n v="338425958"/>
    <d v="2012-08-04T00:00:00"/>
    <x v="0"/>
    <x v="102"/>
    <n v="6616"/>
    <n v="651.21"/>
    <n v="524.96"/>
    <n v="126.25"/>
    <n v="3473135.36"/>
    <n v="835270"/>
    <n v="-2637865.36"/>
    <n v="4.1580990099009902"/>
    <n v="-3.1580990099009898"/>
  </r>
  <r>
    <x v="0"/>
    <x v="113"/>
    <x v="9"/>
    <x v="0"/>
    <x v="0"/>
    <x v="1648"/>
    <x v="6"/>
    <x v="6"/>
    <n v="569530665"/>
    <d v="2017-06-25T00:00:00"/>
    <x v="5"/>
    <x v="1"/>
    <n v="5635"/>
    <n v="9.33"/>
    <n v="6.92"/>
    <n v="2.41"/>
    <n v="38994.199999999997"/>
    <n v="13580.35"/>
    <n v="-25413.85"/>
    <n v="2.87136929460581"/>
    <n v="-1.87136929460581"/>
  </r>
  <r>
    <x v="1"/>
    <x v="93"/>
    <x v="1"/>
    <x v="0"/>
    <x v="3"/>
    <x v="577"/>
    <x v="11"/>
    <x v="2"/>
    <n v="196346127"/>
    <d v="2011-12-04T00:00:00"/>
    <x v="5"/>
    <x v="283"/>
    <n v="2037"/>
    <n v="152.58000000000001"/>
    <n v="97.44"/>
    <n v="55.14"/>
    <n v="198485.28"/>
    <n v="112320.18"/>
    <n v="-86165.1"/>
    <n v="1.76713819368879"/>
    <n v="-0.76713819368879199"/>
  </r>
  <r>
    <x v="2"/>
    <x v="51"/>
    <x v="11"/>
    <x v="0"/>
    <x v="0"/>
    <x v="1929"/>
    <x v="9"/>
    <x v="4"/>
    <n v="593921172"/>
    <d v="2016-02-27T00:00:00"/>
    <x v="0"/>
    <x v="2"/>
    <n v="3328"/>
    <n v="668.27"/>
    <n v="502.54"/>
    <n v="165.73"/>
    <n v="1672453.1200000001"/>
    <n v="551549.43999999994"/>
    <n v="-1120903.6799999999"/>
    <n v="3.0322814215893299"/>
    <n v="-2.0322814215893299"/>
  </r>
  <r>
    <x v="3"/>
    <x v="94"/>
    <x v="7"/>
    <x v="0"/>
    <x v="2"/>
    <x v="1930"/>
    <x v="6"/>
    <x v="1"/>
    <n v="957617127"/>
    <d v="2010-05-31T00:00:00"/>
    <x v="1"/>
    <x v="124"/>
    <n v="9043"/>
    <n v="437.2"/>
    <n v="263.33"/>
    <n v="173.87"/>
    <n v="2381293.19"/>
    <n v="1572306.41"/>
    <n v="-808986.78"/>
    <n v="1.51452234428021"/>
    <n v="-0.51452234428020904"/>
  </r>
  <r>
    <x v="1"/>
    <x v="85"/>
    <x v="4"/>
    <x v="0"/>
    <x v="0"/>
    <x v="1931"/>
    <x v="0"/>
    <x v="5"/>
    <n v="553107821"/>
    <d v="2015-01-13T00:00:00"/>
    <x v="3"/>
    <x v="61"/>
    <n v="5751"/>
    <n v="81.73"/>
    <n v="56.67"/>
    <n v="25.06"/>
    <n v="325909.17"/>
    <n v="144120.06"/>
    <n v="-181789.11"/>
    <n v="2.2613727055067798"/>
    <n v="-1.26137270550678"/>
  </r>
  <r>
    <x v="4"/>
    <x v="95"/>
    <x v="3"/>
    <x v="1"/>
    <x v="2"/>
    <x v="692"/>
    <x v="4"/>
    <x v="5"/>
    <n v="966379582"/>
    <d v="2014-03-29T00:00:00"/>
    <x v="0"/>
    <x v="26"/>
    <n v="2048"/>
    <n v="205.7"/>
    <n v="117.11"/>
    <n v="88.59"/>
    <n v="239841.28"/>
    <n v="181432.32000000001"/>
    <n v="-58408.959999999999"/>
    <n v="1.3219324980246101"/>
    <n v="-0.32193249802460799"/>
  </r>
  <r>
    <x v="2"/>
    <x v="83"/>
    <x v="0"/>
    <x v="0"/>
    <x v="3"/>
    <x v="165"/>
    <x v="5"/>
    <x v="7"/>
    <n v="253731238"/>
    <d v="2012-05-13T00:00:00"/>
    <x v="5"/>
    <x v="2"/>
    <n v="3567"/>
    <n v="255.28"/>
    <n v="159.41999999999999"/>
    <n v="95.86"/>
    <n v="568651.14"/>
    <n v="341932.62"/>
    <n v="-226718.52"/>
    <n v="1.66305028166075"/>
    <n v="-0.66305028166075497"/>
  </r>
  <r>
    <x v="1"/>
    <x v="44"/>
    <x v="3"/>
    <x v="0"/>
    <x v="0"/>
    <x v="548"/>
    <x v="3"/>
    <x v="5"/>
    <n v="591774117"/>
    <d v="2014-05-30T00:00:00"/>
    <x v="6"/>
    <x v="2"/>
    <n v="7967"/>
    <n v="205.7"/>
    <n v="117.11"/>
    <n v="88.59"/>
    <n v="933015.37"/>
    <n v="705796.53"/>
    <n v="-227218.84"/>
    <n v="1.3219324980246101"/>
    <n v="-0.32193249802460799"/>
  </r>
  <r>
    <x v="1"/>
    <x v="85"/>
    <x v="4"/>
    <x v="0"/>
    <x v="1"/>
    <x v="1100"/>
    <x v="11"/>
    <x v="3"/>
    <n v="627432048"/>
    <d v="2015-06-23T00:00:00"/>
    <x v="3"/>
    <x v="123"/>
    <n v="9941"/>
    <n v="81.73"/>
    <n v="56.67"/>
    <n v="25.06"/>
    <n v="563356.47"/>
    <n v="249121.46"/>
    <n v="-314235.01"/>
    <n v="2.2613727055067798"/>
    <n v="-1.26137270550678"/>
  </r>
  <r>
    <x v="5"/>
    <x v="127"/>
    <x v="9"/>
    <x v="0"/>
    <x v="1"/>
    <x v="810"/>
    <x v="1"/>
    <x v="2"/>
    <n v="427941358"/>
    <d v="2011-08-20T00:00:00"/>
    <x v="0"/>
    <x v="140"/>
    <n v="6212"/>
    <n v="9.33"/>
    <n v="6.92"/>
    <n v="2.41"/>
    <n v="42987.040000000001"/>
    <n v="14970.92"/>
    <n v="-28016.12"/>
    <n v="2.87136929460581"/>
    <n v="-1.87136929460581"/>
  </r>
  <r>
    <x v="3"/>
    <x v="21"/>
    <x v="0"/>
    <x v="0"/>
    <x v="2"/>
    <x v="1932"/>
    <x v="10"/>
    <x v="2"/>
    <n v="130850875"/>
    <d v="2011-11-03T00:00:00"/>
    <x v="2"/>
    <x v="284"/>
    <n v="537"/>
    <n v="255.28"/>
    <n v="159.41999999999999"/>
    <n v="95.86"/>
    <n v="85608.54"/>
    <n v="51476.82"/>
    <n v="-34131.72"/>
    <n v="1.66305028166076"/>
    <n v="-0.66305028166075497"/>
  </r>
  <r>
    <x v="2"/>
    <x v="170"/>
    <x v="8"/>
    <x v="1"/>
    <x v="1"/>
    <x v="1045"/>
    <x v="10"/>
    <x v="4"/>
    <n v="394021928"/>
    <d v="2016-02-20T00:00:00"/>
    <x v="0"/>
    <x v="32"/>
    <n v="8699"/>
    <n v="421.89"/>
    <n v="364.69"/>
    <n v="57.2"/>
    <n v="3172438.31"/>
    <n v="497582.8"/>
    <n v="-2674855.5099999998"/>
    <n v="6.3756993006993001"/>
    <n v="-5.3756993006993001"/>
  </r>
  <r>
    <x v="2"/>
    <x v="102"/>
    <x v="8"/>
    <x v="0"/>
    <x v="1"/>
    <x v="335"/>
    <x v="8"/>
    <x v="1"/>
    <n v="145628345"/>
    <d v="2010-07-21T00:00:00"/>
    <x v="4"/>
    <x v="9"/>
    <n v="3518"/>
    <n v="421.89"/>
    <n v="364.69"/>
    <n v="57.2"/>
    <n v="1282979.42"/>
    <n v="201229.6"/>
    <n v="-1081749.82"/>
    <n v="6.3756993006993001"/>
    <n v="-5.3756993006993001"/>
  </r>
  <r>
    <x v="5"/>
    <x v="105"/>
    <x v="8"/>
    <x v="1"/>
    <x v="0"/>
    <x v="272"/>
    <x v="4"/>
    <x v="6"/>
    <n v="634156453"/>
    <d v="2017-06-28T00:00:00"/>
    <x v="4"/>
    <x v="229"/>
    <n v="9842"/>
    <n v="421.89"/>
    <n v="364.69"/>
    <n v="57.2"/>
    <n v="3589278.98"/>
    <n v="562962.4"/>
    <n v="-3026316.58"/>
    <n v="6.3756993006993001"/>
    <n v="-5.3756993006993001"/>
  </r>
  <r>
    <x v="0"/>
    <x v="76"/>
    <x v="3"/>
    <x v="0"/>
    <x v="2"/>
    <x v="475"/>
    <x v="9"/>
    <x v="2"/>
    <n v="478405082"/>
    <d v="2011-10-24T00:00:00"/>
    <x v="1"/>
    <x v="2"/>
    <n v="9550"/>
    <n v="205.7"/>
    <n v="117.11"/>
    <n v="88.59"/>
    <n v="1118400.5"/>
    <n v="846034.5"/>
    <n v="-272366"/>
    <n v="1.3219324980246101"/>
    <n v="-0.32193249802460799"/>
  </r>
  <r>
    <x v="3"/>
    <x v="60"/>
    <x v="4"/>
    <x v="1"/>
    <x v="1"/>
    <x v="1933"/>
    <x v="3"/>
    <x v="5"/>
    <n v="617485558"/>
    <d v="2014-08-10T00:00:00"/>
    <x v="5"/>
    <x v="2"/>
    <n v="6554"/>
    <n v="81.73"/>
    <n v="56.67"/>
    <n v="25.06"/>
    <n v="371415.18"/>
    <n v="164243.24"/>
    <n v="-207171.94"/>
    <n v="2.2613727055067798"/>
    <n v="-1.26137270550678"/>
  </r>
  <r>
    <x v="5"/>
    <x v="52"/>
    <x v="8"/>
    <x v="1"/>
    <x v="1"/>
    <x v="853"/>
    <x v="3"/>
    <x v="5"/>
    <n v="260821712"/>
    <d v="2014-09-19T00:00:00"/>
    <x v="6"/>
    <x v="64"/>
    <n v="1795"/>
    <n v="421.89"/>
    <n v="364.69"/>
    <n v="57.2"/>
    <n v="654618.55000000005"/>
    <n v="102674"/>
    <n v="-551944.55000000005"/>
    <n v="6.3756993006993001"/>
    <n v="-5.3756993006993001"/>
  </r>
  <r>
    <x v="5"/>
    <x v="54"/>
    <x v="2"/>
    <x v="1"/>
    <x v="1"/>
    <x v="1934"/>
    <x v="11"/>
    <x v="4"/>
    <n v="938149869"/>
    <d v="2016-02-14T00:00:00"/>
    <x v="5"/>
    <x v="19"/>
    <n v="8249"/>
    <n v="47.45"/>
    <n v="31.79"/>
    <n v="15.66"/>
    <n v="262235.71000000002"/>
    <n v="129179.34"/>
    <n v="-133056.37"/>
    <n v="2.0300127713920801"/>
    <n v="-1.0300127713920799"/>
  </r>
  <r>
    <x v="5"/>
    <x v="98"/>
    <x v="9"/>
    <x v="0"/>
    <x v="2"/>
    <x v="876"/>
    <x v="0"/>
    <x v="0"/>
    <n v="649518859"/>
    <d v="2013-07-13T00:00:00"/>
    <x v="0"/>
    <x v="2"/>
    <n v="5919"/>
    <n v="9.33"/>
    <n v="6.92"/>
    <n v="2.41"/>
    <n v="40959.480000000003"/>
    <n v="14264.79"/>
    <n v="-26694.69"/>
    <n v="2.87136929460581"/>
    <n v="-1.87136929460581"/>
  </r>
  <r>
    <x v="1"/>
    <x v="148"/>
    <x v="8"/>
    <x v="1"/>
    <x v="0"/>
    <x v="1935"/>
    <x v="10"/>
    <x v="6"/>
    <n v="615290009"/>
    <d v="2017-01-18T00:00:00"/>
    <x v="4"/>
    <x v="71"/>
    <n v="6842"/>
    <n v="421.89"/>
    <n v="364.69"/>
    <n v="57.2"/>
    <n v="2495208.98"/>
    <n v="391362.4"/>
    <n v="-2103846.58"/>
    <n v="6.3756993006993001"/>
    <n v="-5.3756993006993001"/>
  </r>
  <r>
    <x v="3"/>
    <x v="61"/>
    <x v="5"/>
    <x v="0"/>
    <x v="0"/>
    <x v="1936"/>
    <x v="4"/>
    <x v="2"/>
    <n v="326137149"/>
    <d v="2012-02-01T00:00:00"/>
    <x v="4"/>
    <x v="285"/>
    <n v="85"/>
    <n v="109.28"/>
    <n v="35.840000000000003"/>
    <n v="73.44"/>
    <n v="3046.4"/>
    <n v="6242.4"/>
    <n v="3196"/>
    <n v="0.48801742919390001"/>
    <n v="0.51198257080609999"/>
  </r>
  <r>
    <x v="2"/>
    <x v="107"/>
    <x v="2"/>
    <x v="0"/>
    <x v="2"/>
    <x v="1937"/>
    <x v="8"/>
    <x v="5"/>
    <n v="693046605"/>
    <d v="2014-07-21T00:00:00"/>
    <x v="1"/>
    <x v="69"/>
    <n v="6746"/>
    <n v="47.45"/>
    <n v="31.79"/>
    <n v="15.66"/>
    <n v="214455.34"/>
    <n v="105642.36"/>
    <n v="-108812.98"/>
    <n v="2.0300127713920801"/>
    <n v="-1.0300127713920799"/>
  </r>
  <r>
    <x v="1"/>
    <x v="142"/>
    <x v="2"/>
    <x v="0"/>
    <x v="3"/>
    <x v="1416"/>
    <x v="3"/>
    <x v="3"/>
    <n v="897317206"/>
    <d v="2015-01-09T00:00:00"/>
    <x v="6"/>
    <x v="2"/>
    <n v="4957"/>
    <n v="47.45"/>
    <n v="31.79"/>
    <n v="15.66"/>
    <n v="157583.03"/>
    <n v="77626.62"/>
    <n v="-79956.41"/>
    <n v="2.0300127713920801"/>
    <n v="-1.0300127713920799"/>
  </r>
  <r>
    <x v="2"/>
    <x v="82"/>
    <x v="8"/>
    <x v="1"/>
    <x v="2"/>
    <x v="65"/>
    <x v="5"/>
    <x v="5"/>
    <n v="640560281"/>
    <d v="2014-12-30T00:00:00"/>
    <x v="3"/>
    <x v="83"/>
    <n v="4877"/>
    <n v="421.89"/>
    <n v="364.69"/>
    <n v="57.2"/>
    <n v="1778593.13"/>
    <n v="278964.40000000002"/>
    <n v="-1499628.73"/>
    <n v="6.3756993006993001"/>
    <n v="-5.3756993006993001"/>
  </r>
  <r>
    <x v="1"/>
    <x v="26"/>
    <x v="4"/>
    <x v="1"/>
    <x v="2"/>
    <x v="1830"/>
    <x v="9"/>
    <x v="4"/>
    <n v="594699656"/>
    <d v="2016-12-30T00:00:00"/>
    <x v="6"/>
    <x v="142"/>
    <n v="3699"/>
    <n v="81.73"/>
    <n v="56.67"/>
    <n v="25.06"/>
    <n v="209622.33"/>
    <n v="92696.94"/>
    <n v="-116925.39"/>
    <n v="2.2613727055067798"/>
    <n v="-1.26137270550678"/>
  </r>
  <r>
    <x v="2"/>
    <x v="137"/>
    <x v="4"/>
    <x v="1"/>
    <x v="0"/>
    <x v="1160"/>
    <x v="10"/>
    <x v="2"/>
    <n v="151971662"/>
    <d v="2011-10-24T00:00:00"/>
    <x v="1"/>
    <x v="89"/>
    <n v="647"/>
    <n v="81.73"/>
    <n v="56.67"/>
    <n v="25.06"/>
    <n v="36665.49"/>
    <n v="16213.82"/>
    <n v="-20451.669999999998"/>
    <n v="2.2613727055067798"/>
    <n v="-1.26137270550678"/>
  </r>
  <r>
    <x v="1"/>
    <x v="64"/>
    <x v="7"/>
    <x v="1"/>
    <x v="0"/>
    <x v="77"/>
    <x v="8"/>
    <x v="6"/>
    <n v="574925124"/>
    <d v="2017-07-13T00:00:00"/>
    <x v="2"/>
    <x v="160"/>
    <n v="1975"/>
    <n v="437.2"/>
    <n v="263.33"/>
    <n v="173.87"/>
    <n v="520076.75"/>
    <n v="343393.25"/>
    <n v="-176683.5"/>
    <n v="1.51452234428021"/>
    <n v="-0.51452234428020904"/>
  </r>
  <r>
    <x v="1"/>
    <x v="64"/>
    <x v="2"/>
    <x v="1"/>
    <x v="0"/>
    <x v="1594"/>
    <x v="4"/>
    <x v="3"/>
    <n v="946421372"/>
    <d v="2015-03-21T00:00:00"/>
    <x v="0"/>
    <x v="122"/>
    <n v="5971"/>
    <n v="47.45"/>
    <n v="31.79"/>
    <n v="15.66"/>
    <n v="189818.09"/>
    <n v="93505.86"/>
    <n v="-96312.23"/>
    <n v="2.0300127713920801"/>
    <n v="-1.0300127713920799"/>
  </r>
  <r>
    <x v="2"/>
    <x v="121"/>
    <x v="3"/>
    <x v="1"/>
    <x v="2"/>
    <x v="1340"/>
    <x v="2"/>
    <x v="0"/>
    <n v="419634234"/>
    <d v="2013-09-25T00:00:00"/>
    <x v="4"/>
    <x v="83"/>
    <n v="7950"/>
    <n v="205.7"/>
    <n v="117.11"/>
    <n v="88.59"/>
    <n v="931024.5"/>
    <n v="704290.5"/>
    <n v="-226734"/>
    <n v="1.3219324980246101"/>
    <n v="-0.32193249802460799"/>
  </r>
  <r>
    <x v="4"/>
    <x v="29"/>
    <x v="7"/>
    <x v="1"/>
    <x v="3"/>
    <x v="1167"/>
    <x v="5"/>
    <x v="5"/>
    <n v="468050038"/>
    <d v="2014-04-12T00:00:00"/>
    <x v="0"/>
    <x v="2"/>
    <n v="5262"/>
    <n v="437.2"/>
    <n v="263.33"/>
    <n v="173.87"/>
    <n v="1385642.46"/>
    <n v="914903.94"/>
    <n v="-470738.52"/>
    <n v="1.51452234428021"/>
    <n v="-0.51452234428020904"/>
  </r>
  <r>
    <x v="5"/>
    <x v="75"/>
    <x v="10"/>
    <x v="0"/>
    <x v="2"/>
    <x v="1938"/>
    <x v="5"/>
    <x v="1"/>
    <n v="835467612"/>
    <d v="2010-12-11T00:00:00"/>
    <x v="0"/>
    <x v="91"/>
    <n v="2287"/>
    <n v="154.06"/>
    <n v="90.93"/>
    <n v="63.13"/>
    <n v="207956.91"/>
    <n v="144378.31"/>
    <n v="-63578.6"/>
    <n v="1.44036115951212"/>
    <n v="-0.44036115951211802"/>
  </r>
  <r>
    <x v="1"/>
    <x v="93"/>
    <x v="5"/>
    <x v="1"/>
    <x v="1"/>
    <x v="1939"/>
    <x v="11"/>
    <x v="6"/>
    <n v="885998284"/>
    <d v="2017-02-28T00:00:00"/>
    <x v="3"/>
    <x v="4"/>
    <n v="5436"/>
    <n v="109.28"/>
    <n v="35.840000000000003"/>
    <n v="73.44"/>
    <n v="194826.23999999999"/>
    <n v="399219.84"/>
    <n v="204393.60000000001"/>
    <n v="0.48801742919390001"/>
    <n v="0.51198257080609999"/>
  </r>
  <r>
    <x v="1"/>
    <x v="109"/>
    <x v="11"/>
    <x v="1"/>
    <x v="2"/>
    <x v="1439"/>
    <x v="2"/>
    <x v="4"/>
    <n v="954065883"/>
    <d v="2016-01-09T00:00:00"/>
    <x v="0"/>
    <x v="2"/>
    <n v="8151"/>
    <n v="668.27"/>
    <n v="502.54"/>
    <n v="165.73"/>
    <n v="4096203.54"/>
    <n v="1350865.23"/>
    <n v="-2745338.31"/>
    <n v="3.0322814215893299"/>
    <n v="-2.0322814215893299"/>
  </r>
  <r>
    <x v="1"/>
    <x v="81"/>
    <x v="2"/>
    <x v="0"/>
    <x v="0"/>
    <x v="1582"/>
    <x v="2"/>
    <x v="3"/>
    <n v="994406735"/>
    <d v="2015-06-30T00:00:00"/>
    <x v="3"/>
    <x v="2"/>
    <n v="5906"/>
    <n v="47.45"/>
    <n v="31.79"/>
    <n v="15.66"/>
    <n v="187751.74"/>
    <n v="92487.96"/>
    <n v="-95263.78"/>
    <n v="2.0300127713920801"/>
    <n v="-1.0300127713920799"/>
  </r>
  <r>
    <x v="1"/>
    <x v="16"/>
    <x v="4"/>
    <x v="0"/>
    <x v="0"/>
    <x v="1894"/>
    <x v="7"/>
    <x v="6"/>
    <n v="132069671"/>
    <d v="2017-07-20T00:00:00"/>
    <x v="2"/>
    <x v="2"/>
    <n v="1205"/>
    <n v="81.73"/>
    <n v="56.67"/>
    <n v="25.06"/>
    <n v="68287.350000000006"/>
    <n v="30197.3"/>
    <n v="-38090.050000000003"/>
    <n v="2.2613727055067798"/>
    <n v="-1.26137270550678"/>
  </r>
  <r>
    <x v="5"/>
    <x v="127"/>
    <x v="6"/>
    <x v="1"/>
    <x v="3"/>
    <x v="445"/>
    <x v="0"/>
    <x v="7"/>
    <n v="712416017"/>
    <d v="2012-07-27T00:00:00"/>
    <x v="6"/>
    <x v="2"/>
    <n v="8586"/>
    <n v="651.21"/>
    <n v="524.96"/>
    <n v="126.25"/>
    <n v="4507306.5599999996"/>
    <n v="1083982.5"/>
    <n v="-3423324.06"/>
    <n v="4.1580990099009902"/>
    <n v="-3.1580990099009898"/>
  </r>
  <r>
    <x v="5"/>
    <x v="154"/>
    <x v="10"/>
    <x v="1"/>
    <x v="0"/>
    <x v="1129"/>
    <x v="11"/>
    <x v="6"/>
    <n v="651119601"/>
    <d v="2017-07-17T00:00:00"/>
    <x v="1"/>
    <x v="100"/>
    <n v="9614"/>
    <n v="154.06"/>
    <n v="90.93"/>
    <n v="63.13"/>
    <n v="874201.02"/>
    <n v="606931.81999999995"/>
    <n v="-267269.2"/>
    <n v="1.44036115951212"/>
    <n v="-0.44036115951211802"/>
  </r>
  <r>
    <x v="5"/>
    <x v="126"/>
    <x v="0"/>
    <x v="0"/>
    <x v="2"/>
    <x v="1310"/>
    <x v="11"/>
    <x v="7"/>
    <n v="184166753"/>
    <d v="2012-12-20T00:00:00"/>
    <x v="2"/>
    <x v="230"/>
    <n v="7890"/>
    <n v="255.28"/>
    <n v="159.41999999999999"/>
    <n v="95.86"/>
    <n v="1257823.8"/>
    <n v="756335.4"/>
    <n v="-501488.4"/>
    <n v="1.66305028166075"/>
    <n v="-0.66305028166075497"/>
  </r>
  <r>
    <x v="5"/>
    <x v="63"/>
    <x v="3"/>
    <x v="0"/>
    <x v="3"/>
    <x v="918"/>
    <x v="4"/>
    <x v="5"/>
    <n v="517856299"/>
    <d v="2014-04-30T00:00:00"/>
    <x v="4"/>
    <x v="97"/>
    <n v="4042"/>
    <n v="205.7"/>
    <n v="117.11"/>
    <n v="88.59"/>
    <n v="473358.62"/>
    <n v="358080.78"/>
    <n v="-115277.84"/>
    <n v="1.3219324980246101"/>
    <n v="-0.32193249802460799"/>
  </r>
  <r>
    <x v="3"/>
    <x v="50"/>
    <x v="0"/>
    <x v="1"/>
    <x v="3"/>
    <x v="639"/>
    <x v="2"/>
    <x v="3"/>
    <n v="678799569"/>
    <d v="2015-08-15T00:00:00"/>
    <x v="0"/>
    <x v="8"/>
    <n v="732"/>
    <n v="255.28"/>
    <n v="159.41999999999999"/>
    <n v="95.86"/>
    <n v="116695.44"/>
    <n v="70169.52"/>
    <n v="-46525.919999999998"/>
    <n v="1.66305028166076"/>
    <n v="-0.66305028166075497"/>
  </r>
  <r>
    <x v="5"/>
    <x v="54"/>
    <x v="8"/>
    <x v="0"/>
    <x v="1"/>
    <x v="1710"/>
    <x v="2"/>
    <x v="3"/>
    <n v="663920390"/>
    <d v="2015-10-07T00:00:00"/>
    <x v="4"/>
    <x v="170"/>
    <n v="7652"/>
    <n v="421.89"/>
    <n v="364.69"/>
    <n v="57.2"/>
    <n v="2790607.88"/>
    <n v="437694.4"/>
    <n v="-2352913.48"/>
    <n v="6.3756993006993001"/>
    <n v="-5.3756993006993001"/>
  </r>
  <r>
    <x v="1"/>
    <x v="168"/>
    <x v="11"/>
    <x v="0"/>
    <x v="0"/>
    <x v="1940"/>
    <x v="9"/>
    <x v="0"/>
    <n v="990455090"/>
    <d v="2013-12-14T00:00:00"/>
    <x v="0"/>
    <x v="131"/>
    <n v="6526"/>
    <n v="668.27"/>
    <n v="502.54"/>
    <n v="165.73"/>
    <n v="3279576.04"/>
    <n v="1081553.98"/>
    <n v="-2198022.06"/>
    <n v="3.0322814215893299"/>
    <n v="-2.0322814215893299"/>
  </r>
  <r>
    <x v="1"/>
    <x v="89"/>
    <x v="3"/>
    <x v="1"/>
    <x v="1"/>
    <x v="1941"/>
    <x v="8"/>
    <x v="3"/>
    <n v="445952498"/>
    <d v="2015-07-07T00:00:00"/>
    <x v="3"/>
    <x v="69"/>
    <n v="6109"/>
    <n v="205.7"/>
    <n v="117.11"/>
    <n v="88.59"/>
    <n v="715424.99"/>
    <n v="541196.31000000006"/>
    <n v="-174228.68"/>
    <n v="1.3219324980246101"/>
    <n v="-0.32193249802460799"/>
  </r>
  <r>
    <x v="3"/>
    <x v="11"/>
    <x v="1"/>
    <x v="1"/>
    <x v="1"/>
    <x v="104"/>
    <x v="3"/>
    <x v="1"/>
    <n v="138273942"/>
    <d v="2010-04-10T00:00:00"/>
    <x v="0"/>
    <x v="2"/>
    <n v="7187"/>
    <n v="152.58000000000001"/>
    <n v="97.44"/>
    <n v="55.14"/>
    <n v="700301.28"/>
    <n v="396291.18"/>
    <n v="-304010.09999999998"/>
    <n v="1.76713819368879"/>
    <n v="-0.76713819368879199"/>
  </r>
  <r>
    <x v="5"/>
    <x v="174"/>
    <x v="7"/>
    <x v="1"/>
    <x v="2"/>
    <x v="36"/>
    <x v="11"/>
    <x v="1"/>
    <n v="345593249"/>
    <d v="2010-03-15T00:00:00"/>
    <x v="1"/>
    <x v="37"/>
    <n v="7577"/>
    <n v="437.2"/>
    <n v="263.33"/>
    <n v="173.87"/>
    <n v="1995251.41"/>
    <n v="1317412.99"/>
    <n v="-677838.42"/>
    <n v="1.51452234428021"/>
    <n v="-0.51452234428020904"/>
  </r>
  <r>
    <x v="0"/>
    <x v="0"/>
    <x v="7"/>
    <x v="1"/>
    <x v="3"/>
    <x v="148"/>
    <x v="1"/>
    <x v="1"/>
    <n v="966396749"/>
    <d v="2010-06-20T00:00:00"/>
    <x v="5"/>
    <x v="3"/>
    <n v="7128"/>
    <n v="437.2"/>
    <n v="263.33"/>
    <n v="173.87"/>
    <n v="1877016.24"/>
    <n v="1239345.3600000001"/>
    <n v="-637670.88"/>
    <n v="1.51452234428021"/>
    <n v="-0.51452234428020904"/>
  </r>
  <r>
    <x v="5"/>
    <x v="62"/>
    <x v="1"/>
    <x v="0"/>
    <x v="2"/>
    <x v="894"/>
    <x v="4"/>
    <x v="7"/>
    <n v="169483268"/>
    <d v="2012-04-11T00:00:00"/>
    <x v="4"/>
    <x v="22"/>
    <n v="2720"/>
    <n v="152.58000000000001"/>
    <n v="97.44"/>
    <n v="55.14"/>
    <n v="265036.79999999999"/>
    <n v="149980.79999999999"/>
    <n v="-115056"/>
    <n v="1.76713819368879"/>
    <n v="-0.76713819368879199"/>
  </r>
  <r>
    <x v="2"/>
    <x v="164"/>
    <x v="3"/>
    <x v="0"/>
    <x v="0"/>
    <x v="431"/>
    <x v="8"/>
    <x v="7"/>
    <n v="243964135"/>
    <d v="2012-02-27T00:00:00"/>
    <x v="1"/>
    <x v="2"/>
    <n v="3264"/>
    <n v="205.7"/>
    <n v="117.11"/>
    <n v="88.59"/>
    <n v="382247.04"/>
    <n v="289157.76000000001"/>
    <n v="-93089.279999999999"/>
    <n v="1.3219324980246101"/>
    <n v="-0.32193249802460799"/>
  </r>
  <r>
    <x v="3"/>
    <x v="11"/>
    <x v="5"/>
    <x v="0"/>
    <x v="1"/>
    <x v="986"/>
    <x v="6"/>
    <x v="3"/>
    <n v="849263179"/>
    <d v="2015-06-10T00:00:00"/>
    <x v="4"/>
    <x v="120"/>
    <n v="4702"/>
    <n v="109.28"/>
    <n v="35.840000000000003"/>
    <n v="73.44"/>
    <n v="168519.67999999999"/>
    <n v="345314.88"/>
    <n v="176795.2"/>
    <n v="0.48801742919390001"/>
    <n v="0.51198257080609999"/>
  </r>
  <r>
    <x v="5"/>
    <x v="149"/>
    <x v="11"/>
    <x v="1"/>
    <x v="0"/>
    <x v="342"/>
    <x v="3"/>
    <x v="4"/>
    <n v="365116727"/>
    <d v="2016-08-09T00:00:00"/>
    <x v="3"/>
    <x v="2"/>
    <n v="5008"/>
    <n v="668.27"/>
    <n v="502.54"/>
    <n v="165.73"/>
    <n v="2516720.3199999998"/>
    <n v="829975.84"/>
    <n v="-1686744.48"/>
    <n v="3.0322814215893299"/>
    <n v="-2.0322814215893299"/>
  </r>
  <r>
    <x v="3"/>
    <x v="151"/>
    <x v="8"/>
    <x v="0"/>
    <x v="3"/>
    <x v="845"/>
    <x v="2"/>
    <x v="0"/>
    <n v="841573607"/>
    <d v="2013-03-17T00:00:00"/>
    <x v="5"/>
    <x v="2"/>
    <n v="9187"/>
    <n v="421.89"/>
    <n v="364.69"/>
    <n v="57.2"/>
    <n v="3350407.03"/>
    <n v="525496.4"/>
    <n v="-2824910.63"/>
    <n v="6.3756993006993001"/>
    <n v="-5.3756993006993001"/>
  </r>
  <r>
    <x v="3"/>
    <x v="138"/>
    <x v="2"/>
    <x v="1"/>
    <x v="1"/>
    <x v="1942"/>
    <x v="4"/>
    <x v="2"/>
    <n v="348995149"/>
    <d v="2011-09-14T00:00:00"/>
    <x v="4"/>
    <x v="154"/>
    <n v="4275"/>
    <n v="47.45"/>
    <n v="31.79"/>
    <n v="15.66"/>
    <n v="135902.25"/>
    <n v="66946.5"/>
    <n v="-68955.75"/>
    <n v="2.0300127713920801"/>
    <n v="-1.0300127713920799"/>
  </r>
  <r>
    <x v="1"/>
    <x v="22"/>
    <x v="6"/>
    <x v="1"/>
    <x v="0"/>
    <x v="967"/>
    <x v="6"/>
    <x v="4"/>
    <n v="628055179"/>
    <d v="2016-05-13T00:00:00"/>
    <x v="6"/>
    <x v="31"/>
    <n v="4339"/>
    <n v="651.21"/>
    <n v="524.96"/>
    <n v="126.25"/>
    <n v="2277801.44"/>
    <n v="547798.75"/>
    <n v="-1730002.69"/>
    <n v="4.1580990099009902"/>
    <n v="-3.1580990099009898"/>
  </r>
  <r>
    <x v="5"/>
    <x v="9"/>
    <x v="6"/>
    <x v="1"/>
    <x v="1"/>
    <x v="1199"/>
    <x v="10"/>
    <x v="4"/>
    <n v="339740025"/>
    <d v="2016-04-12T00:00:00"/>
    <x v="3"/>
    <x v="38"/>
    <n v="5478"/>
    <n v="651.21"/>
    <n v="524.96"/>
    <n v="126.25"/>
    <n v="2875730.88"/>
    <n v="691597.5"/>
    <n v="-2184133.38"/>
    <n v="4.1580990099009902"/>
    <n v="-3.1580990099009898"/>
  </r>
  <r>
    <x v="3"/>
    <x v="60"/>
    <x v="6"/>
    <x v="0"/>
    <x v="2"/>
    <x v="287"/>
    <x v="8"/>
    <x v="3"/>
    <n v="915348517"/>
    <d v="2015-10-10T00:00:00"/>
    <x v="0"/>
    <x v="59"/>
    <n v="822"/>
    <n v="651.21"/>
    <n v="524.96"/>
    <n v="126.25"/>
    <n v="431517.12"/>
    <n v="103777.5"/>
    <n v="-327739.62"/>
    <n v="4.1580990099009902"/>
    <n v="-3.1580990099009898"/>
  </r>
  <r>
    <x v="2"/>
    <x v="48"/>
    <x v="4"/>
    <x v="0"/>
    <x v="1"/>
    <x v="1943"/>
    <x v="4"/>
    <x v="4"/>
    <n v="706491982"/>
    <d v="2016-11-04T00:00:00"/>
    <x v="6"/>
    <x v="52"/>
    <n v="5532"/>
    <n v="81.73"/>
    <n v="56.67"/>
    <n v="25.06"/>
    <n v="313498.44"/>
    <n v="138631.92000000001"/>
    <n v="-174866.52"/>
    <n v="2.2613727055067798"/>
    <n v="-1.26137270550678"/>
  </r>
  <r>
    <x v="0"/>
    <x v="1"/>
    <x v="10"/>
    <x v="1"/>
    <x v="1"/>
    <x v="1849"/>
    <x v="2"/>
    <x v="2"/>
    <n v="835094249"/>
    <d v="2011-06-20T00:00:00"/>
    <x v="1"/>
    <x v="2"/>
    <n v="1801"/>
    <n v="154.06"/>
    <n v="90.93"/>
    <n v="63.13"/>
    <n v="163764.93"/>
    <n v="113697.13"/>
    <n v="-50067.8"/>
    <n v="1.44036115951212"/>
    <n v="-0.44036115951211802"/>
  </r>
  <r>
    <x v="1"/>
    <x v="80"/>
    <x v="4"/>
    <x v="0"/>
    <x v="1"/>
    <x v="1058"/>
    <x v="8"/>
    <x v="1"/>
    <n v="243391644"/>
    <d v="2010-06-27T00:00:00"/>
    <x v="5"/>
    <x v="95"/>
    <n v="3851"/>
    <n v="81.73"/>
    <n v="56.67"/>
    <n v="25.06"/>
    <n v="218236.17"/>
    <n v="96506.06"/>
    <n v="-121730.11"/>
    <n v="2.2613727055067798"/>
    <n v="-1.26137270550678"/>
  </r>
  <r>
    <x v="4"/>
    <x v="6"/>
    <x v="11"/>
    <x v="1"/>
    <x v="3"/>
    <x v="445"/>
    <x v="0"/>
    <x v="7"/>
    <n v="643932998"/>
    <d v="2012-07-25T00:00:00"/>
    <x v="4"/>
    <x v="2"/>
    <n v="2938"/>
    <n v="668.27"/>
    <n v="502.54"/>
    <n v="165.73"/>
    <n v="1476462.52"/>
    <n v="486914.74"/>
    <n v="-989547.78"/>
    <n v="3.0322814215893299"/>
    <n v="-2.0322814215893299"/>
  </r>
  <r>
    <x v="2"/>
    <x v="42"/>
    <x v="10"/>
    <x v="1"/>
    <x v="3"/>
    <x v="1944"/>
    <x v="8"/>
    <x v="6"/>
    <n v="669579637"/>
    <d v="2017-06-24T00:00:00"/>
    <x v="0"/>
    <x v="16"/>
    <n v="2349"/>
    <n v="154.06"/>
    <n v="90.93"/>
    <n v="63.13"/>
    <n v="213594.57"/>
    <n v="148292.37"/>
    <n v="-65302.2"/>
    <n v="1.44036115951212"/>
    <n v="-0.44036115951211802"/>
  </r>
  <r>
    <x v="1"/>
    <x v="64"/>
    <x v="5"/>
    <x v="0"/>
    <x v="3"/>
    <x v="648"/>
    <x v="9"/>
    <x v="3"/>
    <n v="823505389"/>
    <d v="2015-03-30T00:00:00"/>
    <x v="1"/>
    <x v="2"/>
    <n v="2400"/>
    <n v="109.28"/>
    <n v="35.840000000000003"/>
    <n v="73.44"/>
    <n v="86016"/>
    <n v="176256"/>
    <n v="90240"/>
    <n v="0.48801742919390001"/>
    <n v="0.51198257080609999"/>
  </r>
  <r>
    <x v="0"/>
    <x v="0"/>
    <x v="8"/>
    <x v="1"/>
    <x v="3"/>
    <x v="1945"/>
    <x v="3"/>
    <x v="2"/>
    <n v="329196584"/>
    <d v="2011-09-09T00:00:00"/>
    <x v="6"/>
    <x v="95"/>
    <n v="5439"/>
    <n v="421.89"/>
    <n v="364.69"/>
    <n v="57.2"/>
    <n v="1983548.91"/>
    <n v="311110.8"/>
    <n v="-1672438.11"/>
    <n v="6.3756993006993001"/>
    <n v="-5.3756993006993001"/>
  </r>
  <r>
    <x v="2"/>
    <x v="141"/>
    <x v="8"/>
    <x v="0"/>
    <x v="2"/>
    <x v="1029"/>
    <x v="2"/>
    <x v="1"/>
    <n v="280452048"/>
    <d v="2010-01-14T00:00:00"/>
    <x v="2"/>
    <x v="2"/>
    <n v="848"/>
    <n v="421.89"/>
    <n v="364.69"/>
    <n v="57.2"/>
    <n v="309257.12"/>
    <n v="48505.599999999999"/>
    <n v="-260751.52"/>
    <n v="6.3756993006993001"/>
    <n v="-5.3756993006993001"/>
  </r>
  <r>
    <x v="0"/>
    <x v="69"/>
    <x v="6"/>
    <x v="1"/>
    <x v="3"/>
    <x v="1946"/>
    <x v="3"/>
    <x v="5"/>
    <n v="491383111"/>
    <d v="2014-05-10T00:00:00"/>
    <x v="0"/>
    <x v="2"/>
    <n v="37"/>
    <n v="651.21"/>
    <n v="524.96"/>
    <n v="126.25"/>
    <n v="19423.52"/>
    <n v="4671.25"/>
    <n v="-14752.27"/>
    <n v="4.1580990099009902"/>
    <n v="-3.1580990099009898"/>
  </r>
  <r>
    <x v="1"/>
    <x v="169"/>
    <x v="1"/>
    <x v="0"/>
    <x v="2"/>
    <x v="1947"/>
    <x v="0"/>
    <x v="2"/>
    <n v="846413600"/>
    <d v="2011-12-31T00:00:00"/>
    <x v="0"/>
    <x v="30"/>
    <n v="1448"/>
    <n v="152.58000000000001"/>
    <n v="97.44"/>
    <n v="55.14"/>
    <n v="141093.12"/>
    <n v="79842.720000000001"/>
    <n v="-61250.400000000001"/>
    <n v="1.76713819368879"/>
    <n v="-0.76713819368879199"/>
  </r>
  <r>
    <x v="1"/>
    <x v="85"/>
    <x v="9"/>
    <x v="1"/>
    <x v="1"/>
    <x v="1434"/>
    <x v="4"/>
    <x v="7"/>
    <n v="850279843"/>
    <d v="2012-10-04T00:00:00"/>
    <x v="2"/>
    <x v="286"/>
    <n v="5556"/>
    <n v="9.33"/>
    <n v="6.92"/>
    <n v="2.41"/>
    <n v="38447.519999999997"/>
    <n v="13389.96"/>
    <n v="-25057.56"/>
    <n v="2.87136929460581"/>
    <n v="-1.87136929460581"/>
  </r>
  <r>
    <x v="5"/>
    <x v="150"/>
    <x v="9"/>
    <x v="1"/>
    <x v="0"/>
    <x v="1176"/>
    <x v="8"/>
    <x v="3"/>
    <n v="978030669"/>
    <d v="2015-05-14T00:00:00"/>
    <x v="2"/>
    <x v="2"/>
    <n v="9864"/>
    <n v="9.33"/>
    <n v="6.92"/>
    <n v="2.41"/>
    <n v="68258.880000000005"/>
    <n v="23772.240000000002"/>
    <n v="-44486.64"/>
    <n v="2.87136929460581"/>
    <n v="-1.87136929460581"/>
  </r>
  <r>
    <x v="2"/>
    <x v="82"/>
    <x v="2"/>
    <x v="1"/>
    <x v="3"/>
    <x v="832"/>
    <x v="7"/>
    <x v="5"/>
    <n v="425027406"/>
    <d v="2014-09-23T00:00:00"/>
    <x v="3"/>
    <x v="82"/>
    <n v="3909"/>
    <n v="47.45"/>
    <n v="31.79"/>
    <n v="15.66"/>
    <n v="124267.11"/>
    <n v="61214.94"/>
    <n v="-63052.17"/>
    <n v="2.0300127713920801"/>
    <n v="-1.0300127713920799"/>
  </r>
  <r>
    <x v="0"/>
    <x v="13"/>
    <x v="2"/>
    <x v="0"/>
    <x v="0"/>
    <x v="1393"/>
    <x v="0"/>
    <x v="4"/>
    <n v="256943881"/>
    <d v="2016-04-30T00:00:00"/>
    <x v="0"/>
    <x v="2"/>
    <n v="4259"/>
    <n v="47.45"/>
    <n v="31.79"/>
    <n v="15.66"/>
    <n v="135393.60999999999"/>
    <n v="66695.94"/>
    <n v="-68697.67"/>
    <n v="2.0300127713920801"/>
    <n v="-1.0300127713920799"/>
  </r>
  <r>
    <x v="3"/>
    <x v="11"/>
    <x v="7"/>
    <x v="1"/>
    <x v="3"/>
    <x v="1410"/>
    <x v="2"/>
    <x v="2"/>
    <n v="259766423"/>
    <d v="2011-11-09T00:00:00"/>
    <x v="4"/>
    <x v="162"/>
    <n v="9512"/>
    <n v="437.2"/>
    <n v="263.33"/>
    <n v="173.87"/>
    <n v="2504794.96"/>
    <n v="1653851.44"/>
    <n v="-850943.52"/>
    <n v="1.51452234428021"/>
    <n v="-0.51452234428020904"/>
  </r>
  <r>
    <x v="0"/>
    <x v="13"/>
    <x v="2"/>
    <x v="0"/>
    <x v="3"/>
    <x v="1322"/>
    <x v="2"/>
    <x v="7"/>
    <n v="289793860"/>
    <d v="2012-07-29T00:00:00"/>
    <x v="5"/>
    <x v="26"/>
    <n v="5298"/>
    <n v="47.45"/>
    <n v="31.79"/>
    <n v="15.66"/>
    <n v="168423.42"/>
    <n v="82966.679999999993"/>
    <n v="-85456.74"/>
    <n v="2.0300127713920801"/>
    <n v="-1.0300127713920799"/>
  </r>
  <r>
    <x v="5"/>
    <x v="63"/>
    <x v="9"/>
    <x v="1"/>
    <x v="3"/>
    <x v="1220"/>
    <x v="9"/>
    <x v="4"/>
    <n v="723637521"/>
    <d v="2016-12-20T00:00:00"/>
    <x v="3"/>
    <x v="28"/>
    <n v="9278"/>
    <n v="9.33"/>
    <n v="6.92"/>
    <n v="2.41"/>
    <n v="64203.76"/>
    <n v="22359.98"/>
    <n v="-41843.78"/>
    <n v="2.87136929460581"/>
    <n v="-1.87136929460581"/>
  </r>
  <r>
    <x v="5"/>
    <x v="128"/>
    <x v="3"/>
    <x v="1"/>
    <x v="3"/>
    <x v="1948"/>
    <x v="5"/>
    <x v="2"/>
    <n v="208221232"/>
    <d v="2011-12-28T00:00:00"/>
    <x v="4"/>
    <x v="256"/>
    <n v="6145"/>
    <n v="205.7"/>
    <n v="117.11"/>
    <n v="88.59"/>
    <n v="719640.95"/>
    <n v="544385.55000000005"/>
    <n v="-175255.4"/>
    <n v="1.3219324980246101"/>
    <n v="-0.32193249802460799"/>
  </r>
  <r>
    <x v="0"/>
    <x v="1"/>
    <x v="10"/>
    <x v="0"/>
    <x v="1"/>
    <x v="1422"/>
    <x v="7"/>
    <x v="4"/>
    <n v="610781323"/>
    <d v="2016-07-21T00:00:00"/>
    <x v="2"/>
    <x v="2"/>
    <n v="2621"/>
    <n v="154.06"/>
    <n v="90.93"/>
    <n v="63.13"/>
    <n v="238327.53"/>
    <n v="165463.73000000001"/>
    <n v="-72863.800000000105"/>
    <n v="1.44036115951212"/>
    <n v="-0.44036115951211802"/>
  </r>
  <r>
    <x v="2"/>
    <x v="155"/>
    <x v="2"/>
    <x v="1"/>
    <x v="3"/>
    <x v="1934"/>
    <x v="11"/>
    <x v="4"/>
    <n v="268866622"/>
    <d v="2016-04-04T00:00:00"/>
    <x v="1"/>
    <x v="39"/>
    <n v="2463"/>
    <n v="47.45"/>
    <n v="31.79"/>
    <n v="15.66"/>
    <n v="78298.77"/>
    <n v="38570.58"/>
    <n v="-39728.19"/>
    <n v="2.0300127713920801"/>
    <n v="-1.0300127713920799"/>
  </r>
  <r>
    <x v="3"/>
    <x v="15"/>
    <x v="6"/>
    <x v="1"/>
    <x v="3"/>
    <x v="836"/>
    <x v="8"/>
    <x v="7"/>
    <n v="740338456"/>
    <d v="2012-12-12T00:00:00"/>
    <x v="4"/>
    <x v="110"/>
    <n v="1456"/>
    <n v="651.21"/>
    <n v="524.96"/>
    <n v="126.25"/>
    <n v="764341.76000000001"/>
    <n v="183820"/>
    <n v="-580521.76"/>
    <n v="4.1580990099009902"/>
    <n v="-3.1580990099009898"/>
  </r>
  <r>
    <x v="4"/>
    <x v="56"/>
    <x v="11"/>
    <x v="1"/>
    <x v="1"/>
    <x v="1949"/>
    <x v="3"/>
    <x v="0"/>
    <n v="953370654"/>
    <d v="2013-09-16T00:00:00"/>
    <x v="1"/>
    <x v="31"/>
    <n v="2417"/>
    <n v="668.27"/>
    <n v="502.54"/>
    <n v="165.73"/>
    <n v="1214639.18"/>
    <n v="400569.41"/>
    <n v="-814069.77"/>
    <n v="3.0322814215893299"/>
    <n v="-2.0322814215893299"/>
  </r>
  <r>
    <x v="4"/>
    <x v="23"/>
    <x v="7"/>
    <x v="1"/>
    <x v="3"/>
    <x v="1712"/>
    <x v="7"/>
    <x v="2"/>
    <n v="356449544"/>
    <d v="2011-02-26T00:00:00"/>
    <x v="0"/>
    <x v="2"/>
    <n v="196"/>
    <n v="437.2"/>
    <n v="263.33"/>
    <n v="173.87"/>
    <n v="51612.68"/>
    <n v="34078.519999999997"/>
    <n v="-17534.16"/>
    <n v="1.51452234428021"/>
    <n v="-0.51452234428020904"/>
  </r>
  <r>
    <x v="1"/>
    <x v="16"/>
    <x v="6"/>
    <x v="0"/>
    <x v="3"/>
    <x v="1905"/>
    <x v="11"/>
    <x v="1"/>
    <n v="268373954"/>
    <d v="2010-02-28T00:00:00"/>
    <x v="5"/>
    <x v="26"/>
    <n v="6672"/>
    <n v="651.21"/>
    <n v="524.96"/>
    <n v="126.25"/>
    <n v="3502533.12"/>
    <n v="842340"/>
    <n v="-2660193.12"/>
    <n v="4.1580990099009902"/>
    <n v="-3.1580990099009898"/>
  </r>
  <r>
    <x v="5"/>
    <x v="32"/>
    <x v="1"/>
    <x v="1"/>
    <x v="3"/>
    <x v="172"/>
    <x v="10"/>
    <x v="6"/>
    <n v="728255212"/>
    <d v="2017-04-04T00:00:00"/>
    <x v="3"/>
    <x v="135"/>
    <n v="5755"/>
    <n v="152.58000000000001"/>
    <n v="97.44"/>
    <n v="55.14"/>
    <n v="560767.19999999995"/>
    <n v="317330.7"/>
    <n v="-243436.5"/>
    <n v="1.76713819368879"/>
    <n v="-0.76713819368879199"/>
  </r>
  <r>
    <x v="5"/>
    <x v="100"/>
    <x v="1"/>
    <x v="1"/>
    <x v="1"/>
    <x v="1950"/>
    <x v="10"/>
    <x v="0"/>
    <n v="945517146"/>
    <d v="2013-01-02T00:00:00"/>
    <x v="4"/>
    <x v="2"/>
    <n v="8390"/>
    <n v="152.58000000000001"/>
    <n v="97.44"/>
    <n v="55.14"/>
    <n v="817521.6"/>
    <n v="462624.6"/>
    <n v="-354897"/>
    <n v="1.76713819368879"/>
    <n v="-0.76713819368879199"/>
  </r>
  <r>
    <x v="5"/>
    <x v="75"/>
    <x v="11"/>
    <x v="1"/>
    <x v="3"/>
    <x v="1951"/>
    <x v="6"/>
    <x v="6"/>
    <n v="649896085"/>
    <d v="2017-05-24T00:00:00"/>
    <x v="4"/>
    <x v="28"/>
    <n v="7548"/>
    <n v="668.27"/>
    <n v="502.54"/>
    <n v="165.73"/>
    <n v="3793171.92"/>
    <n v="1250930.04"/>
    <n v="-2542241.88"/>
    <n v="3.0322814215893299"/>
    <n v="-2.0322814215893299"/>
  </r>
  <r>
    <x v="5"/>
    <x v="105"/>
    <x v="4"/>
    <x v="0"/>
    <x v="0"/>
    <x v="1952"/>
    <x v="10"/>
    <x v="4"/>
    <n v="541440856"/>
    <d v="2016-09-27T00:00:00"/>
    <x v="3"/>
    <x v="287"/>
    <n v="3236"/>
    <n v="81.73"/>
    <n v="56.67"/>
    <n v="25.06"/>
    <n v="183384.12"/>
    <n v="81094.16"/>
    <n v="-102289.96"/>
    <n v="2.2613727055067798"/>
    <n v="-1.26137270550678"/>
  </r>
  <r>
    <x v="4"/>
    <x v="158"/>
    <x v="4"/>
    <x v="1"/>
    <x v="0"/>
    <x v="316"/>
    <x v="0"/>
    <x v="0"/>
    <n v="940512788"/>
    <d v="2014-01-25T00:00:00"/>
    <x v="0"/>
    <x v="28"/>
    <n v="7489"/>
    <n v="81.73"/>
    <n v="56.67"/>
    <n v="25.06"/>
    <n v="424401.63"/>
    <n v="187674.34"/>
    <n v="-236727.29"/>
    <n v="2.2613727055067798"/>
    <n v="-1.26137270550678"/>
  </r>
  <r>
    <x v="5"/>
    <x v="161"/>
    <x v="1"/>
    <x v="1"/>
    <x v="3"/>
    <x v="1953"/>
    <x v="10"/>
    <x v="6"/>
    <n v="437785708"/>
    <d v="2017-02-25T00:00:00"/>
    <x v="0"/>
    <x v="32"/>
    <n v="9375"/>
    <n v="152.58000000000001"/>
    <n v="97.44"/>
    <n v="55.14"/>
    <n v="913500"/>
    <n v="516937.5"/>
    <n v="-396562.5"/>
    <n v="1.76713819368879"/>
    <n v="-0.76713819368879199"/>
  </r>
  <r>
    <x v="2"/>
    <x v="90"/>
    <x v="9"/>
    <x v="0"/>
    <x v="0"/>
    <x v="1954"/>
    <x v="9"/>
    <x v="2"/>
    <n v="844245946"/>
    <d v="2012-01-01T00:00:00"/>
    <x v="5"/>
    <x v="22"/>
    <n v="9991"/>
    <n v="9.33"/>
    <n v="6.92"/>
    <n v="2.41"/>
    <n v="69137.72"/>
    <n v="24078.31"/>
    <n v="-45059.41"/>
    <n v="2.87136929460581"/>
    <n v="-1.87136929460581"/>
  </r>
  <r>
    <x v="3"/>
    <x v="106"/>
    <x v="11"/>
    <x v="1"/>
    <x v="1"/>
    <x v="925"/>
    <x v="4"/>
    <x v="7"/>
    <n v="441192328"/>
    <d v="2012-04-20T00:00:00"/>
    <x v="6"/>
    <x v="65"/>
    <n v="7469"/>
    <n v="668.27"/>
    <n v="502.54"/>
    <n v="165.73"/>
    <n v="3753471.26"/>
    <n v="1237837.3700000001"/>
    <n v="-2515633.89"/>
    <n v="3.0322814215893299"/>
    <n v="-2.0322814215893299"/>
  </r>
  <r>
    <x v="2"/>
    <x v="137"/>
    <x v="2"/>
    <x v="0"/>
    <x v="2"/>
    <x v="921"/>
    <x v="10"/>
    <x v="1"/>
    <n v="730236184"/>
    <d v="2010-02-14T00:00:00"/>
    <x v="5"/>
    <x v="22"/>
    <n v="1969"/>
    <n v="47.45"/>
    <n v="31.79"/>
    <n v="15.66"/>
    <n v="62594.51"/>
    <n v="30834.54"/>
    <n v="-31759.97"/>
    <n v="2.0300127713920801"/>
    <n v="-1.0300127713920799"/>
  </r>
  <r>
    <x v="2"/>
    <x v="164"/>
    <x v="1"/>
    <x v="1"/>
    <x v="2"/>
    <x v="1955"/>
    <x v="6"/>
    <x v="6"/>
    <n v="583301341"/>
    <d v="2017-05-13T00:00:00"/>
    <x v="0"/>
    <x v="45"/>
    <n v="684"/>
    <n v="152.58000000000001"/>
    <n v="97.44"/>
    <n v="55.14"/>
    <n v="66648.960000000006"/>
    <n v="37715.760000000002"/>
    <n v="-28933.200000000001"/>
    <n v="1.76713819368879"/>
    <n v="-0.76713819368879199"/>
  </r>
  <r>
    <x v="5"/>
    <x v="126"/>
    <x v="2"/>
    <x v="0"/>
    <x v="2"/>
    <x v="1489"/>
    <x v="5"/>
    <x v="4"/>
    <n v="292624127"/>
    <d v="2016-11-13T00:00:00"/>
    <x v="5"/>
    <x v="28"/>
    <n v="2837"/>
    <n v="47.45"/>
    <n v="31.79"/>
    <n v="15.66"/>
    <n v="90188.23"/>
    <n v="44427.42"/>
    <n v="-45760.81"/>
    <n v="2.0300127713920801"/>
    <n v="-1.0300127713920799"/>
  </r>
  <r>
    <x v="0"/>
    <x v="118"/>
    <x v="2"/>
    <x v="0"/>
    <x v="1"/>
    <x v="1956"/>
    <x v="6"/>
    <x v="2"/>
    <n v="220753371"/>
    <d v="2011-04-23T00:00:00"/>
    <x v="0"/>
    <x v="30"/>
    <n v="4683"/>
    <n v="47.45"/>
    <n v="31.79"/>
    <n v="15.66"/>
    <n v="148872.57"/>
    <n v="73335.78"/>
    <n v="-75536.789999999994"/>
    <n v="2.0300127713920801"/>
    <n v="-1.0300127713920799"/>
  </r>
  <r>
    <x v="1"/>
    <x v="67"/>
    <x v="7"/>
    <x v="0"/>
    <x v="3"/>
    <x v="1318"/>
    <x v="4"/>
    <x v="7"/>
    <n v="350550401"/>
    <d v="2012-04-22T00:00:00"/>
    <x v="5"/>
    <x v="126"/>
    <n v="4508"/>
    <n v="437.2"/>
    <n v="263.33"/>
    <n v="173.87"/>
    <n v="1187091.6399999999"/>
    <n v="783805.96"/>
    <n v="-403285.68"/>
    <n v="1.51452234428021"/>
    <n v="-0.51452234428020904"/>
  </r>
  <r>
    <x v="3"/>
    <x v="10"/>
    <x v="3"/>
    <x v="1"/>
    <x v="2"/>
    <x v="862"/>
    <x v="7"/>
    <x v="0"/>
    <n v="735189044"/>
    <d v="2013-03-03T00:00:00"/>
    <x v="5"/>
    <x v="2"/>
    <n v="7631"/>
    <n v="205.7"/>
    <n v="117.11"/>
    <n v="88.59"/>
    <n v="893666.41"/>
    <n v="676030.29"/>
    <n v="-217636.12"/>
    <n v="1.3219324980246101"/>
    <n v="-0.32193249802460799"/>
  </r>
  <r>
    <x v="5"/>
    <x v="53"/>
    <x v="3"/>
    <x v="1"/>
    <x v="0"/>
    <x v="1656"/>
    <x v="11"/>
    <x v="4"/>
    <n v="148155629"/>
    <d v="2016-02-29T00:00:00"/>
    <x v="1"/>
    <x v="131"/>
    <n v="1398"/>
    <n v="205.7"/>
    <n v="117.11"/>
    <n v="88.59"/>
    <n v="163719.78"/>
    <n v="123848.82"/>
    <n v="-39870.959999999999"/>
    <n v="1.3219324980246101"/>
    <n v="-0.32193249802460799"/>
  </r>
  <r>
    <x v="0"/>
    <x v="119"/>
    <x v="8"/>
    <x v="1"/>
    <x v="1"/>
    <x v="403"/>
    <x v="11"/>
    <x v="0"/>
    <n v="133248984"/>
    <d v="2013-03-17T00:00:00"/>
    <x v="5"/>
    <x v="8"/>
    <n v="190"/>
    <n v="421.89"/>
    <n v="364.69"/>
    <n v="57.2"/>
    <n v="69291.100000000006"/>
    <n v="10868"/>
    <n v="-58423.1"/>
    <n v="6.3756993006993001"/>
    <n v="-5.3756993006993001"/>
  </r>
  <r>
    <x v="5"/>
    <x v="182"/>
    <x v="10"/>
    <x v="1"/>
    <x v="2"/>
    <x v="1957"/>
    <x v="6"/>
    <x v="7"/>
    <n v="954580438"/>
    <d v="2012-11-05T00:00:00"/>
    <x v="1"/>
    <x v="34"/>
    <n v="419"/>
    <n v="154.06"/>
    <n v="90.93"/>
    <n v="63.13"/>
    <n v="38099.67"/>
    <n v="26451.47"/>
    <n v="-11648.2"/>
    <n v="1.44036115951212"/>
    <n v="-0.44036115951211802"/>
  </r>
  <r>
    <x v="0"/>
    <x v="19"/>
    <x v="1"/>
    <x v="1"/>
    <x v="2"/>
    <x v="1827"/>
    <x v="3"/>
    <x v="2"/>
    <n v="246573817"/>
    <d v="2011-06-17T00:00:00"/>
    <x v="6"/>
    <x v="2"/>
    <n v="5527"/>
    <n v="152.58000000000001"/>
    <n v="97.44"/>
    <n v="55.14"/>
    <n v="538550.88"/>
    <n v="304758.78000000003"/>
    <n v="-233792.1"/>
    <n v="1.76713819368879"/>
    <n v="-0.76713819368879199"/>
  </r>
  <r>
    <x v="4"/>
    <x v="23"/>
    <x v="2"/>
    <x v="1"/>
    <x v="2"/>
    <x v="1187"/>
    <x v="10"/>
    <x v="4"/>
    <n v="663965451"/>
    <d v="2016-05-10T00:00:00"/>
    <x v="3"/>
    <x v="36"/>
    <n v="987"/>
    <n v="47.45"/>
    <n v="31.79"/>
    <n v="15.66"/>
    <n v="31376.73"/>
    <n v="15456.42"/>
    <n v="-15920.31"/>
    <n v="2.0300127713920801"/>
    <n v="-1.0300127713920799"/>
  </r>
  <r>
    <x v="6"/>
    <x v="18"/>
    <x v="11"/>
    <x v="1"/>
    <x v="3"/>
    <x v="890"/>
    <x v="10"/>
    <x v="6"/>
    <n v="431804168"/>
    <d v="2017-06-03T00:00:00"/>
    <x v="0"/>
    <x v="94"/>
    <n v="9304"/>
    <n v="668.27"/>
    <n v="502.54"/>
    <n v="165.73"/>
    <n v="4675632.16"/>
    <n v="1541951.92"/>
    <n v="-3133680.24"/>
    <n v="3.0322814215893299"/>
    <n v="-2.0322814215893299"/>
  </r>
  <r>
    <x v="2"/>
    <x v="37"/>
    <x v="1"/>
    <x v="0"/>
    <x v="0"/>
    <x v="1789"/>
    <x v="6"/>
    <x v="6"/>
    <n v="995451295"/>
    <d v="2017-02-28T00:00:00"/>
    <x v="3"/>
    <x v="2"/>
    <n v="5014"/>
    <n v="152.58000000000001"/>
    <n v="97.44"/>
    <n v="55.14"/>
    <n v="488564.16"/>
    <n v="276471.96000000002"/>
    <n v="-212092.2"/>
    <n v="1.76713819368879"/>
    <n v="-0.76713819368879199"/>
  </r>
  <r>
    <x v="5"/>
    <x v="114"/>
    <x v="9"/>
    <x v="1"/>
    <x v="3"/>
    <x v="714"/>
    <x v="6"/>
    <x v="2"/>
    <n v="270580661"/>
    <d v="2011-05-28T00:00:00"/>
    <x v="0"/>
    <x v="44"/>
    <n v="9685"/>
    <n v="9.33"/>
    <n v="6.92"/>
    <n v="2.41"/>
    <n v="67020.2"/>
    <n v="23340.85"/>
    <n v="-43679.35"/>
    <n v="2.87136929460581"/>
    <n v="-1.87136929460581"/>
  </r>
  <r>
    <x v="1"/>
    <x v="44"/>
    <x v="4"/>
    <x v="0"/>
    <x v="1"/>
    <x v="1958"/>
    <x v="1"/>
    <x v="1"/>
    <n v="293178594"/>
    <d v="2010-01-06T00:00:00"/>
    <x v="4"/>
    <x v="2"/>
    <n v="6916"/>
    <n v="81.73"/>
    <n v="56.67"/>
    <n v="25.06"/>
    <n v="391929.72"/>
    <n v="173314.96"/>
    <n v="-218614.76"/>
    <n v="2.2613727055067798"/>
    <n v="-1.26137270550678"/>
  </r>
  <r>
    <x v="5"/>
    <x v="40"/>
    <x v="11"/>
    <x v="1"/>
    <x v="1"/>
    <x v="1766"/>
    <x v="5"/>
    <x v="5"/>
    <n v="469543921"/>
    <d v="2014-10-25T00:00:00"/>
    <x v="0"/>
    <x v="16"/>
    <n v="7336"/>
    <n v="668.27"/>
    <n v="502.54"/>
    <n v="165.73"/>
    <n v="3686633.44"/>
    <n v="1215795.28"/>
    <n v="-2470838.16"/>
    <n v="3.0322814215893299"/>
    <n v="-2.0322814215893299"/>
  </r>
  <r>
    <x v="2"/>
    <x v="141"/>
    <x v="5"/>
    <x v="0"/>
    <x v="0"/>
    <x v="1959"/>
    <x v="9"/>
    <x v="1"/>
    <n v="726287972"/>
    <d v="2010-11-19T00:00:00"/>
    <x v="6"/>
    <x v="57"/>
    <n v="3606"/>
    <n v="109.28"/>
    <n v="35.840000000000003"/>
    <n v="73.44"/>
    <n v="129239.03999999999"/>
    <n v="264824.64"/>
    <n v="135585.60000000001"/>
    <n v="0.48801742919390001"/>
    <n v="0.51198257080609999"/>
  </r>
  <r>
    <x v="5"/>
    <x v="32"/>
    <x v="4"/>
    <x v="1"/>
    <x v="1"/>
    <x v="1960"/>
    <x v="7"/>
    <x v="7"/>
    <n v="160334575"/>
    <d v="2012-04-23T00:00:00"/>
    <x v="1"/>
    <x v="2"/>
    <n v="5418"/>
    <n v="81.73"/>
    <n v="56.67"/>
    <n v="25.06"/>
    <n v="307038.06"/>
    <n v="135775.07999999999"/>
    <n v="-171262.98"/>
    <n v="2.2613727055067798"/>
    <n v="-1.26137270550678"/>
  </r>
  <r>
    <x v="5"/>
    <x v="63"/>
    <x v="10"/>
    <x v="0"/>
    <x v="1"/>
    <x v="810"/>
    <x v="1"/>
    <x v="2"/>
    <n v="188920056"/>
    <d v="2011-07-30T00:00:00"/>
    <x v="0"/>
    <x v="208"/>
    <n v="4498"/>
    <n v="154.06"/>
    <n v="90.93"/>
    <n v="63.13"/>
    <n v="409003.14"/>
    <n v="283958.74"/>
    <n v="-125044.4"/>
    <n v="1.44036115951212"/>
    <n v="-0.44036115951211802"/>
  </r>
  <r>
    <x v="5"/>
    <x v="52"/>
    <x v="4"/>
    <x v="0"/>
    <x v="3"/>
    <x v="413"/>
    <x v="11"/>
    <x v="0"/>
    <n v="499593245"/>
    <d v="2013-04-13T00:00:00"/>
    <x v="0"/>
    <x v="148"/>
    <n v="9598"/>
    <n v="81.73"/>
    <n v="56.67"/>
    <n v="25.06"/>
    <n v="543918.66"/>
    <n v="240525.88"/>
    <n v="-303392.78000000003"/>
    <n v="2.2613727055067798"/>
    <n v="-1.26137270550678"/>
  </r>
  <r>
    <x v="4"/>
    <x v="156"/>
    <x v="6"/>
    <x v="1"/>
    <x v="1"/>
    <x v="1176"/>
    <x v="8"/>
    <x v="3"/>
    <n v="400215470"/>
    <d v="2015-01-06T00:00:00"/>
    <x v="3"/>
    <x v="2"/>
    <n v="1506"/>
    <n v="651.21"/>
    <n v="524.96"/>
    <n v="126.25"/>
    <n v="790589.76"/>
    <n v="190132.5"/>
    <n v="-600457.26"/>
    <n v="4.1580990099009902"/>
    <n v="-3.1580990099009898"/>
  </r>
  <r>
    <x v="1"/>
    <x v="179"/>
    <x v="0"/>
    <x v="0"/>
    <x v="3"/>
    <x v="1961"/>
    <x v="2"/>
    <x v="0"/>
    <n v="168960559"/>
    <d v="2013-08-19T00:00:00"/>
    <x v="1"/>
    <x v="75"/>
    <n v="8039"/>
    <n v="255.28"/>
    <n v="159.41999999999999"/>
    <n v="95.86"/>
    <n v="1281577.3799999999"/>
    <n v="770618.54"/>
    <n v="-510958.84"/>
    <n v="1.66305028166076"/>
    <n v="-0.66305028166075497"/>
  </r>
  <r>
    <x v="3"/>
    <x v="106"/>
    <x v="6"/>
    <x v="1"/>
    <x v="0"/>
    <x v="1962"/>
    <x v="5"/>
    <x v="2"/>
    <n v="604314839"/>
    <d v="2011-04-11T00:00:00"/>
    <x v="1"/>
    <x v="2"/>
    <n v="9045"/>
    <n v="651.21"/>
    <n v="524.96"/>
    <n v="126.25"/>
    <n v="4748263.2"/>
    <n v="1141931.25"/>
    <n v="-3606331.95"/>
    <n v="4.1580990099009902"/>
    <n v="-3.1580990099009898"/>
  </r>
  <r>
    <x v="2"/>
    <x v="102"/>
    <x v="1"/>
    <x v="1"/>
    <x v="2"/>
    <x v="551"/>
    <x v="8"/>
    <x v="2"/>
    <n v="775077140"/>
    <d v="2011-06-22T00:00:00"/>
    <x v="4"/>
    <x v="4"/>
    <n v="1404"/>
    <n v="152.58000000000001"/>
    <n v="97.44"/>
    <n v="55.14"/>
    <n v="136805.76000000001"/>
    <n v="77416.56"/>
    <n v="-59389.2"/>
    <n v="1.76713819368879"/>
    <n v="-0.76713819368879199"/>
  </r>
  <r>
    <x v="1"/>
    <x v="120"/>
    <x v="2"/>
    <x v="1"/>
    <x v="0"/>
    <x v="1963"/>
    <x v="9"/>
    <x v="5"/>
    <n v="270358788"/>
    <d v="2015-01-24T00:00:00"/>
    <x v="0"/>
    <x v="138"/>
    <n v="4028"/>
    <n v="47.45"/>
    <n v="31.79"/>
    <n v="15.66"/>
    <n v="128050.12"/>
    <n v="63078.48"/>
    <n v="-64971.64"/>
    <n v="2.0300127713920801"/>
    <n v="-1.0300127713920799"/>
  </r>
  <r>
    <x v="5"/>
    <x v="28"/>
    <x v="5"/>
    <x v="0"/>
    <x v="1"/>
    <x v="244"/>
    <x v="1"/>
    <x v="5"/>
    <n v="549583613"/>
    <d v="2014-05-29T00:00:00"/>
    <x v="2"/>
    <x v="86"/>
    <n v="2859"/>
    <n v="109.28"/>
    <n v="35.840000000000003"/>
    <n v="73.44"/>
    <n v="102466.56"/>
    <n v="209964.96"/>
    <n v="107498.4"/>
    <n v="0.48801742919390001"/>
    <n v="0.51198257080609999"/>
  </r>
  <r>
    <x v="3"/>
    <x v="24"/>
    <x v="0"/>
    <x v="1"/>
    <x v="3"/>
    <x v="785"/>
    <x v="2"/>
    <x v="1"/>
    <n v="892487943"/>
    <d v="2010-08-31T00:00:00"/>
    <x v="3"/>
    <x v="148"/>
    <n v="5870"/>
    <n v="255.28"/>
    <n v="159.41999999999999"/>
    <n v="95.86"/>
    <n v="935795.4"/>
    <n v="562698.19999999995"/>
    <n v="-373097.2"/>
    <n v="1.66305028166076"/>
    <n v="-0.66305028166075497"/>
  </r>
  <r>
    <x v="5"/>
    <x v="166"/>
    <x v="6"/>
    <x v="0"/>
    <x v="2"/>
    <x v="1083"/>
    <x v="2"/>
    <x v="4"/>
    <n v="649120604"/>
    <d v="2016-08-09T00:00:00"/>
    <x v="3"/>
    <x v="106"/>
    <n v="8067"/>
    <n v="651.21"/>
    <n v="524.96"/>
    <n v="126.25"/>
    <n v="4234852.32"/>
    <n v="1018458.75"/>
    <n v="-3216393.57"/>
    <n v="4.1580990099009902"/>
    <n v="-3.1580990099009898"/>
  </r>
  <r>
    <x v="1"/>
    <x v="142"/>
    <x v="4"/>
    <x v="1"/>
    <x v="0"/>
    <x v="1422"/>
    <x v="7"/>
    <x v="4"/>
    <n v="589842927"/>
    <d v="2016-07-28T00:00:00"/>
    <x v="2"/>
    <x v="2"/>
    <n v="6485"/>
    <n v="81.73"/>
    <n v="56.67"/>
    <n v="25.06"/>
    <n v="367504.95"/>
    <n v="162514.1"/>
    <n v="-204990.85"/>
    <n v="2.2613727055067798"/>
    <n v="-1.26137270550678"/>
  </r>
  <r>
    <x v="1"/>
    <x v="73"/>
    <x v="3"/>
    <x v="1"/>
    <x v="1"/>
    <x v="1880"/>
    <x v="5"/>
    <x v="5"/>
    <n v="655328738"/>
    <d v="2014-03-22T00:00:00"/>
    <x v="0"/>
    <x v="2"/>
    <n v="5191"/>
    <n v="205.7"/>
    <n v="117.11"/>
    <n v="88.59"/>
    <n v="607918.01"/>
    <n v="459870.69"/>
    <n v="-148047.32"/>
    <n v="1.3219324980246101"/>
    <n v="-0.32193249802460799"/>
  </r>
  <r>
    <x v="1"/>
    <x v="120"/>
    <x v="10"/>
    <x v="0"/>
    <x v="0"/>
    <x v="1084"/>
    <x v="2"/>
    <x v="5"/>
    <n v="406564366"/>
    <d v="2014-08-25T00:00:00"/>
    <x v="1"/>
    <x v="46"/>
    <n v="286"/>
    <n v="154.06"/>
    <n v="90.93"/>
    <n v="63.13"/>
    <n v="26005.98"/>
    <n v="18055.18"/>
    <n v="-7950.8"/>
    <n v="1.44036115951212"/>
    <n v="-0.44036115951211802"/>
  </r>
  <r>
    <x v="1"/>
    <x v="132"/>
    <x v="5"/>
    <x v="0"/>
    <x v="3"/>
    <x v="1964"/>
    <x v="3"/>
    <x v="7"/>
    <n v="374848639"/>
    <d v="2012-06-09T00:00:00"/>
    <x v="0"/>
    <x v="2"/>
    <n v="4897"/>
    <n v="109.28"/>
    <n v="35.840000000000003"/>
    <n v="73.44"/>
    <n v="175508.48000000001"/>
    <n v="359635.68"/>
    <n v="184127.2"/>
    <n v="0.48801742919390001"/>
    <n v="0.51198257080609999"/>
  </r>
  <r>
    <x v="5"/>
    <x v="47"/>
    <x v="4"/>
    <x v="0"/>
    <x v="2"/>
    <x v="1965"/>
    <x v="2"/>
    <x v="2"/>
    <n v="711792886"/>
    <d v="2011-06-09T00:00:00"/>
    <x v="2"/>
    <x v="2"/>
    <n v="4187"/>
    <n v="81.73"/>
    <n v="56.67"/>
    <n v="25.06"/>
    <n v="237277.29"/>
    <n v="104926.22"/>
    <n v="-132351.07"/>
    <n v="2.2613727055067798"/>
    <n v="-1.26137270550678"/>
  </r>
  <r>
    <x v="5"/>
    <x v="62"/>
    <x v="9"/>
    <x v="0"/>
    <x v="2"/>
    <x v="781"/>
    <x v="6"/>
    <x v="7"/>
    <n v="739320933"/>
    <d v="2012-10-02T00:00:00"/>
    <x v="3"/>
    <x v="141"/>
    <n v="348"/>
    <n v="9.33"/>
    <n v="6.92"/>
    <n v="2.41"/>
    <n v="2408.16"/>
    <n v="838.68"/>
    <n v="-1569.48"/>
    <n v="2.87136929460581"/>
    <n v="-1.87136929460581"/>
  </r>
  <r>
    <x v="5"/>
    <x v="128"/>
    <x v="4"/>
    <x v="0"/>
    <x v="2"/>
    <x v="1530"/>
    <x v="7"/>
    <x v="3"/>
    <n v="299669110"/>
    <d v="2015-10-26T00:00:00"/>
    <x v="1"/>
    <x v="32"/>
    <n v="7604"/>
    <n v="81.73"/>
    <n v="56.67"/>
    <n v="25.06"/>
    <n v="430918.68"/>
    <n v="190556.24"/>
    <n v="-240362.44"/>
    <n v="2.2613727055067798"/>
    <n v="-1.26137270550678"/>
  </r>
  <r>
    <x v="0"/>
    <x v="69"/>
    <x v="0"/>
    <x v="1"/>
    <x v="3"/>
    <x v="533"/>
    <x v="10"/>
    <x v="5"/>
    <n v="205386245"/>
    <d v="2014-09-03T00:00:00"/>
    <x v="4"/>
    <x v="167"/>
    <n v="7209"/>
    <n v="255.28"/>
    <n v="159.41999999999999"/>
    <n v="95.86"/>
    <n v="1149258.78"/>
    <n v="691054.74"/>
    <n v="-458204.04"/>
    <n v="1.66305028166075"/>
    <n v="-0.66305028166075497"/>
  </r>
  <r>
    <x v="0"/>
    <x v="76"/>
    <x v="7"/>
    <x v="1"/>
    <x v="0"/>
    <x v="1461"/>
    <x v="7"/>
    <x v="5"/>
    <n v="889333665"/>
    <d v="2014-09-15T00:00:00"/>
    <x v="1"/>
    <x v="30"/>
    <n v="2449"/>
    <n v="437.2"/>
    <n v="263.33"/>
    <n v="173.87"/>
    <n v="644895.17000000004"/>
    <n v="425807.63"/>
    <n v="-219087.54"/>
    <n v="1.51452234428021"/>
    <n v="-0.51452234428020904"/>
  </r>
  <r>
    <x v="3"/>
    <x v="138"/>
    <x v="10"/>
    <x v="1"/>
    <x v="2"/>
    <x v="55"/>
    <x v="3"/>
    <x v="5"/>
    <n v="154685199"/>
    <d v="2014-12-15T00:00:00"/>
    <x v="1"/>
    <x v="247"/>
    <n v="3643"/>
    <n v="154.06"/>
    <n v="90.93"/>
    <n v="63.13"/>
    <n v="331257.99"/>
    <n v="229982.59"/>
    <n v="-101275.4"/>
    <n v="1.44036115951212"/>
    <n v="-0.44036115951211802"/>
  </r>
  <r>
    <x v="4"/>
    <x v="143"/>
    <x v="3"/>
    <x v="1"/>
    <x v="1"/>
    <x v="1966"/>
    <x v="11"/>
    <x v="0"/>
    <n v="824927175"/>
    <d v="2013-03-13T00:00:00"/>
    <x v="4"/>
    <x v="131"/>
    <n v="3138"/>
    <n v="205.7"/>
    <n v="117.11"/>
    <n v="88.59"/>
    <n v="367491.18"/>
    <n v="277995.42"/>
    <n v="-89495.76"/>
    <n v="1.3219324980246101"/>
    <n v="-0.32193249802460799"/>
  </r>
  <r>
    <x v="1"/>
    <x v="159"/>
    <x v="9"/>
    <x v="1"/>
    <x v="2"/>
    <x v="698"/>
    <x v="3"/>
    <x v="7"/>
    <n v="393858420"/>
    <d v="2012-08-29T00:00:00"/>
    <x v="4"/>
    <x v="160"/>
    <n v="314"/>
    <n v="9.33"/>
    <n v="6.92"/>
    <n v="2.41"/>
    <n v="2172.88"/>
    <n v="756.74"/>
    <n v="-1416.14"/>
    <n v="2.87136929460581"/>
    <n v="-1.87136929460581"/>
  </r>
  <r>
    <x v="6"/>
    <x v="18"/>
    <x v="4"/>
    <x v="0"/>
    <x v="0"/>
    <x v="1967"/>
    <x v="10"/>
    <x v="1"/>
    <n v="475590264"/>
    <d v="2010-04-02T00:00:00"/>
    <x v="6"/>
    <x v="138"/>
    <n v="6583"/>
    <n v="81.73"/>
    <n v="56.67"/>
    <n v="25.06"/>
    <n v="373058.61"/>
    <n v="164969.98000000001"/>
    <n v="-208088.63"/>
    <n v="2.2613727055067798"/>
    <n v="-1.26137270550678"/>
  </r>
  <r>
    <x v="3"/>
    <x v="15"/>
    <x v="11"/>
    <x v="0"/>
    <x v="0"/>
    <x v="1681"/>
    <x v="9"/>
    <x v="5"/>
    <n v="954546535"/>
    <d v="2014-08-21T00:00:00"/>
    <x v="2"/>
    <x v="2"/>
    <n v="387"/>
    <n v="668.27"/>
    <n v="502.54"/>
    <n v="165.73"/>
    <n v="194482.98"/>
    <n v="64137.51"/>
    <n v="-130345.47"/>
    <n v="3.0322814215893299"/>
    <n v="-2.0322814215893299"/>
  </r>
  <r>
    <x v="1"/>
    <x v="81"/>
    <x v="2"/>
    <x v="0"/>
    <x v="1"/>
    <x v="255"/>
    <x v="5"/>
    <x v="0"/>
    <n v="435463559"/>
    <d v="2013-10-27T00:00:00"/>
    <x v="5"/>
    <x v="49"/>
    <n v="2199"/>
    <n v="47.45"/>
    <n v="31.79"/>
    <n v="15.66"/>
    <n v="69906.210000000006"/>
    <n v="34436.339999999997"/>
    <n v="-35469.870000000003"/>
    <n v="2.0300127713920801"/>
    <n v="-1.0300127713920799"/>
  </r>
  <r>
    <x v="0"/>
    <x v="181"/>
    <x v="2"/>
    <x v="1"/>
    <x v="1"/>
    <x v="945"/>
    <x v="11"/>
    <x v="3"/>
    <n v="293390166"/>
    <d v="2015-10-04T00:00:00"/>
    <x v="5"/>
    <x v="164"/>
    <n v="9525"/>
    <n v="47.45"/>
    <n v="31.79"/>
    <n v="15.66"/>
    <n v="302799.75"/>
    <n v="149161.5"/>
    <n v="-153638.25"/>
    <n v="2.0300127713920801"/>
    <n v="-1.0300127713920799"/>
  </r>
  <r>
    <x v="5"/>
    <x v="97"/>
    <x v="2"/>
    <x v="1"/>
    <x v="3"/>
    <x v="246"/>
    <x v="5"/>
    <x v="7"/>
    <n v="623687684"/>
    <d v="2012-02-29T00:00:00"/>
    <x v="4"/>
    <x v="2"/>
    <n v="1900"/>
    <n v="47.45"/>
    <n v="31.79"/>
    <n v="15.66"/>
    <n v="60401"/>
    <n v="29754"/>
    <n v="-30647"/>
    <n v="2.0300127713920801"/>
    <n v="-1.0300127713920799"/>
  </r>
  <r>
    <x v="2"/>
    <x v="125"/>
    <x v="6"/>
    <x v="1"/>
    <x v="2"/>
    <x v="1968"/>
    <x v="6"/>
    <x v="1"/>
    <n v="692029941"/>
    <d v="2010-04-30T00:00:00"/>
    <x v="6"/>
    <x v="122"/>
    <n v="5893"/>
    <n v="651.21"/>
    <n v="524.96"/>
    <n v="126.25"/>
    <n v="3093589.28"/>
    <n v="743991.25"/>
    <n v="-2349598.0299999998"/>
    <n v="4.1580990099009902"/>
    <n v="-3.1580990099009898"/>
  </r>
  <r>
    <x v="1"/>
    <x v="136"/>
    <x v="10"/>
    <x v="1"/>
    <x v="1"/>
    <x v="283"/>
    <x v="2"/>
    <x v="4"/>
    <n v="284403264"/>
    <d v="2016-12-27T00:00:00"/>
    <x v="3"/>
    <x v="183"/>
    <n v="101"/>
    <n v="154.06"/>
    <n v="90.93"/>
    <n v="63.13"/>
    <n v="9183.93"/>
    <n v="6376.13"/>
    <n v="-2807.8"/>
    <n v="1.44036115951212"/>
    <n v="-0.44036115951211802"/>
  </r>
  <r>
    <x v="3"/>
    <x v="151"/>
    <x v="3"/>
    <x v="1"/>
    <x v="2"/>
    <x v="595"/>
    <x v="11"/>
    <x v="0"/>
    <n v="157106482"/>
    <d v="2013-03-05T00:00:00"/>
    <x v="3"/>
    <x v="126"/>
    <n v="154"/>
    <n v="205.7"/>
    <n v="117.11"/>
    <n v="88.59"/>
    <n v="18034.939999999999"/>
    <n v="13642.86"/>
    <n v="-4392.08"/>
    <n v="1.3219324980246101"/>
    <n v="-0.32193249802460799"/>
  </r>
  <r>
    <x v="2"/>
    <x v="37"/>
    <x v="4"/>
    <x v="1"/>
    <x v="3"/>
    <x v="563"/>
    <x v="2"/>
    <x v="7"/>
    <n v="686750924"/>
    <d v="2012-05-16T00:00:00"/>
    <x v="4"/>
    <x v="2"/>
    <n v="3714"/>
    <n v="81.73"/>
    <n v="56.67"/>
    <n v="25.06"/>
    <n v="210472.38"/>
    <n v="93072.84"/>
    <n v="-117399.54"/>
    <n v="2.2613727055067798"/>
    <n v="-1.26137270550678"/>
  </r>
  <r>
    <x v="3"/>
    <x v="60"/>
    <x v="1"/>
    <x v="1"/>
    <x v="2"/>
    <x v="1467"/>
    <x v="6"/>
    <x v="4"/>
    <n v="520260417"/>
    <d v="2016-08-16T00:00:00"/>
    <x v="3"/>
    <x v="17"/>
    <n v="5474"/>
    <n v="152.58000000000001"/>
    <n v="97.44"/>
    <n v="55.14"/>
    <n v="533386.56000000006"/>
    <n v="301836.36"/>
    <n v="-231550.2"/>
    <n v="1.76713819368879"/>
    <n v="-0.76713819368879099"/>
  </r>
  <r>
    <x v="0"/>
    <x v="135"/>
    <x v="11"/>
    <x v="0"/>
    <x v="3"/>
    <x v="1232"/>
    <x v="3"/>
    <x v="5"/>
    <n v="624871289"/>
    <d v="2014-04-23T00:00:00"/>
    <x v="4"/>
    <x v="2"/>
    <n v="2155"/>
    <n v="668.27"/>
    <n v="502.54"/>
    <n v="165.73"/>
    <n v="1082973.7"/>
    <n v="357148.15"/>
    <n v="-725825.55"/>
    <n v="3.0322814215893299"/>
    <n v="-2.0322814215893299"/>
  </r>
  <r>
    <x v="4"/>
    <x v="176"/>
    <x v="3"/>
    <x v="0"/>
    <x v="1"/>
    <x v="719"/>
    <x v="10"/>
    <x v="5"/>
    <n v="238132369"/>
    <d v="2014-01-03T00:00:00"/>
    <x v="6"/>
    <x v="2"/>
    <n v="7515"/>
    <n v="205.7"/>
    <n v="117.11"/>
    <n v="88.59"/>
    <n v="880081.65"/>
    <n v="665753.85"/>
    <n v="-214327.8"/>
    <n v="1.3219324980246101"/>
    <n v="-0.32193249802460799"/>
  </r>
  <r>
    <x v="1"/>
    <x v="178"/>
    <x v="4"/>
    <x v="0"/>
    <x v="2"/>
    <x v="1080"/>
    <x v="6"/>
    <x v="1"/>
    <n v="917904984"/>
    <d v="2010-04-24T00:00:00"/>
    <x v="0"/>
    <x v="26"/>
    <n v="7338"/>
    <n v="81.73"/>
    <n v="56.67"/>
    <n v="25.06"/>
    <n v="415844.46"/>
    <n v="183890.28"/>
    <n v="-231954.18"/>
    <n v="2.2613727055067798"/>
    <n v="-1.26137270550678"/>
  </r>
  <r>
    <x v="4"/>
    <x v="29"/>
    <x v="3"/>
    <x v="1"/>
    <x v="3"/>
    <x v="1969"/>
    <x v="6"/>
    <x v="6"/>
    <n v="692362964"/>
    <d v="2017-05-31T00:00:00"/>
    <x v="4"/>
    <x v="80"/>
    <n v="4442"/>
    <n v="205.7"/>
    <n v="117.11"/>
    <n v="88.59"/>
    <n v="520202.62"/>
    <n v="393516.78"/>
    <n v="-126685.84"/>
    <n v="1.3219324980246101"/>
    <n v="-0.32193249802460799"/>
  </r>
  <r>
    <x v="3"/>
    <x v="163"/>
    <x v="0"/>
    <x v="0"/>
    <x v="3"/>
    <x v="1041"/>
    <x v="10"/>
    <x v="7"/>
    <n v="809992635"/>
    <d v="2012-10-20T00:00:00"/>
    <x v="0"/>
    <x v="238"/>
    <n v="3675"/>
    <n v="255.28"/>
    <n v="159.41999999999999"/>
    <n v="95.86"/>
    <n v="585868.5"/>
    <n v="352285.5"/>
    <n v="-233583"/>
    <n v="1.66305028166076"/>
    <n v="-0.66305028166075497"/>
  </r>
  <r>
    <x v="2"/>
    <x v="102"/>
    <x v="0"/>
    <x v="1"/>
    <x v="1"/>
    <x v="1143"/>
    <x v="3"/>
    <x v="4"/>
    <n v="789592826"/>
    <d v="2016-11-10T00:00:00"/>
    <x v="2"/>
    <x v="147"/>
    <n v="6919"/>
    <n v="255.28"/>
    <n v="159.41999999999999"/>
    <n v="95.86"/>
    <n v="1103026.98"/>
    <n v="663255.34"/>
    <n v="-439771.64"/>
    <n v="1.66305028166076"/>
    <n v="-0.66305028166075497"/>
  </r>
  <r>
    <x v="1"/>
    <x v="36"/>
    <x v="10"/>
    <x v="0"/>
    <x v="1"/>
    <x v="1591"/>
    <x v="6"/>
    <x v="7"/>
    <n v="670274865"/>
    <d v="2012-11-13T00:00:00"/>
    <x v="3"/>
    <x v="132"/>
    <n v="8082"/>
    <n v="154.06"/>
    <n v="90.93"/>
    <n v="63.13"/>
    <n v="734896.26"/>
    <n v="510216.66"/>
    <n v="-224679.6"/>
    <n v="1.44036115951212"/>
    <n v="-0.44036115951211802"/>
  </r>
  <r>
    <x v="4"/>
    <x v="6"/>
    <x v="8"/>
    <x v="1"/>
    <x v="0"/>
    <x v="246"/>
    <x v="5"/>
    <x v="7"/>
    <n v="561462581"/>
    <d v="2012-02-24T00:00:00"/>
    <x v="6"/>
    <x v="2"/>
    <n v="8109"/>
    <n v="421.89"/>
    <n v="364.69"/>
    <n v="57.2"/>
    <n v="2957271.21"/>
    <n v="463834.8"/>
    <n v="-2493436.41"/>
    <n v="6.3756993006993001"/>
    <n v="-5.3756993006993001"/>
  </r>
  <r>
    <x v="0"/>
    <x v="0"/>
    <x v="4"/>
    <x v="1"/>
    <x v="0"/>
    <x v="864"/>
    <x v="8"/>
    <x v="2"/>
    <n v="192892301"/>
    <d v="2011-04-07T00:00:00"/>
    <x v="2"/>
    <x v="2"/>
    <n v="9973"/>
    <n v="81.73"/>
    <n v="56.67"/>
    <n v="25.06"/>
    <n v="565169.91"/>
    <n v="249923.38"/>
    <n v="-315246.53000000003"/>
    <n v="2.2613727055067798"/>
    <n v="-1.26137270550678"/>
  </r>
  <r>
    <x v="4"/>
    <x v="176"/>
    <x v="3"/>
    <x v="1"/>
    <x v="2"/>
    <x v="1527"/>
    <x v="5"/>
    <x v="7"/>
    <n v="264612853"/>
    <d v="2012-03-12T00:00:00"/>
    <x v="1"/>
    <x v="2"/>
    <n v="3678"/>
    <n v="205.7"/>
    <n v="117.11"/>
    <n v="88.59"/>
    <n v="430730.58"/>
    <n v="325834.02"/>
    <n v="-104896.56"/>
    <n v="1.3219324980246101"/>
    <n v="-0.32193249802460799"/>
  </r>
  <r>
    <x v="0"/>
    <x v="146"/>
    <x v="2"/>
    <x v="1"/>
    <x v="2"/>
    <x v="864"/>
    <x v="8"/>
    <x v="2"/>
    <n v="196985566"/>
    <d v="2011-03-07T00:00:00"/>
    <x v="1"/>
    <x v="2"/>
    <n v="1261"/>
    <n v="47.45"/>
    <n v="31.79"/>
    <n v="15.66"/>
    <n v="40087.19"/>
    <n v="19747.259999999998"/>
    <n v="-20339.93"/>
    <n v="2.0300127713920801"/>
    <n v="-1.0300127713920799"/>
  </r>
  <r>
    <x v="1"/>
    <x v="33"/>
    <x v="7"/>
    <x v="1"/>
    <x v="0"/>
    <x v="1479"/>
    <x v="10"/>
    <x v="3"/>
    <n v="380684268"/>
    <d v="2015-02-23T00:00:00"/>
    <x v="1"/>
    <x v="45"/>
    <n v="1789"/>
    <n v="437.2"/>
    <n v="263.33"/>
    <n v="173.87"/>
    <n v="471097.37"/>
    <n v="311053.43"/>
    <n v="-160043.94"/>
    <n v="1.51452234428021"/>
    <n v="-0.51452234428020904"/>
  </r>
  <r>
    <x v="3"/>
    <x v="133"/>
    <x v="5"/>
    <x v="1"/>
    <x v="2"/>
    <x v="1457"/>
    <x v="1"/>
    <x v="6"/>
    <n v="826695287"/>
    <d v="2017-09-06T00:00:00"/>
    <x v="4"/>
    <x v="18"/>
    <n v="6361"/>
    <n v="109.28"/>
    <n v="35.840000000000003"/>
    <n v="73.44"/>
    <n v="227978.23999999999"/>
    <n v="467151.84"/>
    <n v="239173.6"/>
    <n v="0.48801742919390001"/>
    <n v="0.51198257080609999"/>
  </r>
  <r>
    <x v="2"/>
    <x v="37"/>
    <x v="11"/>
    <x v="1"/>
    <x v="3"/>
    <x v="1349"/>
    <x v="9"/>
    <x v="4"/>
    <n v="716317451"/>
    <d v="2016-01-12T00:00:00"/>
    <x v="3"/>
    <x v="2"/>
    <n v="3107"/>
    <n v="668.27"/>
    <n v="502.54"/>
    <n v="165.73"/>
    <n v="1561391.78"/>
    <n v="514923.11"/>
    <n v="-1046468.67"/>
    <n v="3.0322814215893299"/>
    <n v="-2.0322814215893299"/>
  </r>
  <r>
    <x v="2"/>
    <x v="90"/>
    <x v="4"/>
    <x v="0"/>
    <x v="1"/>
    <x v="1280"/>
    <x v="1"/>
    <x v="0"/>
    <n v="651162087"/>
    <d v="2013-03-26T00:00:00"/>
    <x v="3"/>
    <x v="2"/>
    <n v="2187"/>
    <n v="81.73"/>
    <n v="56.67"/>
    <n v="25.06"/>
    <n v="123937.29"/>
    <n v="54806.22"/>
    <n v="-69131.070000000007"/>
    <n v="2.2613727055067798"/>
    <n v="-1.26137270550678"/>
  </r>
  <r>
    <x v="5"/>
    <x v="40"/>
    <x v="10"/>
    <x v="0"/>
    <x v="3"/>
    <x v="835"/>
    <x v="3"/>
    <x v="1"/>
    <n v="403153026"/>
    <d v="2010-09-16T00:00:00"/>
    <x v="2"/>
    <x v="69"/>
    <n v="794"/>
    <n v="154.06"/>
    <n v="90.93"/>
    <n v="63.13"/>
    <n v="72198.42"/>
    <n v="50125.22"/>
    <n v="-22073.200000000001"/>
    <n v="1.44036115951212"/>
    <n v="-0.44036115951211802"/>
  </r>
  <r>
    <x v="1"/>
    <x v="178"/>
    <x v="4"/>
    <x v="1"/>
    <x v="3"/>
    <x v="1914"/>
    <x v="7"/>
    <x v="5"/>
    <n v="264526593"/>
    <d v="2014-07-10T00:00:00"/>
    <x v="2"/>
    <x v="2"/>
    <n v="8152"/>
    <n v="81.73"/>
    <n v="56.67"/>
    <n v="25.06"/>
    <n v="461973.84"/>
    <n v="204289.12"/>
    <n v="-257684.72"/>
    <n v="2.2613727055067798"/>
    <n v="-1.26137270550678"/>
  </r>
  <r>
    <x v="5"/>
    <x v="70"/>
    <x v="1"/>
    <x v="1"/>
    <x v="0"/>
    <x v="786"/>
    <x v="11"/>
    <x v="0"/>
    <n v="597831618"/>
    <d v="2013-03-17T00:00:00"/>
    <x v="5"/>
    <x v="64"/>
    <n v="516"/>
    <n v="152.58000000000001"/>
    <n v="97.44"/>
    <n v="55.14"/>
    <n v="50279.040000000001"/>
    <n v="28452.240000000002"/>
    <n v="-21826.799999999999"/>
    <n v="1.76713819368879"/>
    <n v="-0.76713819368879199"/>
  </r>
  <r>
    <x v="1"/>
    <x v="64"/>
    <x v="4"/>
    <x v="1"/>
    <x v="1"/>
    <x v="1798"/>
    <x v="6"/>
    <x v="6"/>
    <n v="485929429"/>
    <d v="2017-05-19T00:00:00"/>
    <x v="6"/>
    <x v="22"/>
    <n v="6171"/>
    <n v="81.73"/>
    <n v="56.67"/>
    <n v="25.06"/>
    <n v="349710.57"/>
    <n v="154645.26"/>
    <n v="-195065.31"/>
    <n v="2.2613727055067798"/>
    <n v="-1.26137270550678"/>
  </r>
  <r>
    <x v="6"/>
    <x v="18"/>
    <x v="10"/>
    <x v="0"/>
    <x v="2"/>
    <x v="1970"/>
    <x v="4"/>
    <x v="0"/>
    <n v="881993854"/>
    <d v="2013-02-28T00:00:00"/>
    <x v="2"/>
    <x v="2"/>
    <n v="436"/>
    <n v="154.06"/>
    <n v="90.93"/>
    <n v="63.13"/>
    <n v="39645.480000000003"/>
    <n v="27524.68"/>
    <n v="-12120.8"/>
    <n v="1.44036115951212"/>
    <n v="-0.44036115951211802"/>
  </r>
  <r>
    <x v="5"/>
    <x v="40"/>
    <x v="9"/>
    <x v="0"/>
    <x v="2"/>
    <x v="709"/>
    <x v="6"/>
    <x v="1"/>
    <n v="559511220"/>
    <d v="2010-05-17T00:00:00"/>
    <x v="1"/>
    <x v="65"/>
    <n v="658"/>
    <n v="9.33"/>
    <n v="6.92"/>
    <n v="2.41"/>
    <n v="4553.3599999999997"/>
    <n v="1585.78"/>
    <n v="-2967.58"/>
    <n v="2.87136929460581"/>
    <n v="-1.87136929460581"/>
  </r>
  <r>
    <x v="0"/>
    <x v="119"/>
    <x v="1"/>
    <x v="1"/>
    <x v="0"/>
    <x v="1971"/>
    <x v="0"/>
    <x v="3"/>
    <n v="162280356"/>
    <d v="2016-10-02T00:00:00"/>
    <x v="5"/>
    <x v="149"/>
    <n v="1219"/>
    <n v="152.58000000000001"/>
    <n v="97.44"/>
    <n v="55.14"/>
    <n v="118779.36"/>
    <n v="67215.66"/>
    <n v="-51563.7"/>
    <n v="1.76713819368879"/>
    <n v="-0.76713819368879199"/>
  </r>
  <r>
    <x v="3"/>
    <x v="163"/>
    <x v="3"/>
    <x v="0"/>
    <x v="2"/>
    <x v="320"/>
    <x v="10"/>
    <x v="3"/>
    <n v="854412591"/>
    <d v="2015-07-17T00:00:00"/>
    <x v="6"/>
    <x v="6"/>
    <n v="8527"/>
    <n v="205.7"/>
    <n v="117.11"/>
    <n v="88.59"/>
    <n v="998596.97"/>
    <n v="755406.93"/>
    <n v="-243190.04"/>
    <n v="1.3219324980246101"/>
    <n v="-0.32193249802460799"/>
  </r>
  <r>
    <x v="2"/>
    <x v="82"/>
    <x v="9"/>
    <x v="1"/>
    <x v="1"/>
    <x v="1972"/>
    <x v="4"/>
    <x v="5"/>
    <n v="270331752"/>
    <d v="2014-03-27T00:00:00"/>
    <x v="2"/>
    <x v="41"/>
    <n v="6028"/>
    <n v="9.33"/>
    <n v="6.92"/>
    <n v="2.41"/>
    <n v="41713.760000000002"/>
    <n v="14527.48"/>
    <n v="-27186.28"/>
    <n v="2.87136929460581"/>
    <n v="-1.87136929460581"/>
  </r>
  <r>
    <x v="0"/>
    <x v="135"/>
    <x v="7"/>
    <x v="0"/>
    <x v="0"/>
    <x v="1973"/>
    <x v="0"/>
    <x v="1"/>
    <n v="164774167"/>
    <d v="2011-05-01T00:00:00"/>
    <x v="5"/>
    <x v="248"/>
    <n v="9193"/>
    <n v="437.2"/>
    <n v="263.33"/>
    <n v="173.87"/>
    <n v="2420792.69"/>
    <n v="1598386.91"/>
    <n v="-822405.78"/>
    <n v="1.51452234428021"/>
    <n v="-0.51452234428020904"/>
  </r>
  <r>
    <x v="5"/>
    <x v="100"/>
    <x v="0"/>
    <x v="0"/>
    <x v="0"/>
    <x v="571"/>
    <x v="8"/>
    <x v="6"/>
    <n v="562788665"/>
    <d v="2017-03-21T00:00:00"/>
    <x v="3"/>
    <x v="2"/>
    <n v="527"/>
    <n v="255.28"/>
    <n v="159.41999999999999"/>
    <n v="95.86"/>
    <n v="84014.34"/>
    <n v="50518.22"/>
    <n v="-33496.120000000003"/>
    <n v="1.66305028166076"/>
    <n v="-0.66305028166075497"/>
  </r>
  <r>
    <x v="1"/>
    <x v="67"/>
    <x v="6"/>
    <x v="1"/>
    <x v="1"/>
    <x v="1124"/>
    <x v="3"/>
    <x v="5"/>
    <n v="209736573"/>
    <d v="2014-09-24T00:00:00"/>
    <x v="4"/>
    <x v="69"/>
    <n v="4568"/>
    <n v="651.21"/>
    <n v="524.96"/>
    <n v="126.25"/>
    <n v="2398017.2799999998"/>
    <n v="576710"/>
    <n v="-1821307.28"/>
    <n v="4.1580990099009902"/>
    <n v="-3.1580990099009898"/>
  </r>
  <r>
    <x v="0"/>
    <x v="135"/>
    <x v="10"/>
    <x v="1"/>
    <x v="3"/>
    <x v="133"/>
    <x v="4"/>
    <x v="0"/>
    <n v="621291720"/>
    <d v="2013-03-31T00:00:00"/>
    <x v="5"/>
    <x v="122"/>
    <n v="2881"/>
    <n v="154.06"/>
    <n v="90.93"/>
    <n v="63.13"/>
    <n v="261969.33"/>
    <n v="181877.53"/>
    <n v="-80091.8"/>
    <n v="1.44036115951212"/>
    <n v="-0.44036115951211802"/>
  </r>
  <r>
    <x v="1"/>
    <x v="43"/>
    <x v="6"/>
    <x v="1"/>
    <x v="0"/>
    <x v="1974"/>
    <x v="1"/>
    <x v="4"/>
    <n v="233440434"/>
    <d v="2016-02-17T00:00:00"/>
    <x v="4"/>
    <x v="2"/>
    <n v="9067"/>
    <n v="651.21"/>
    <n v="524.96"/>
    <n v="126.25"/>
    <n v="4759812.32"/>
    <n v="1144708.75"/>
    <n v="-3615103.57"/>
    <n v="4.1580990099009902"/>
    <n v="-3.1580990099009898"/>
  </r>
  <r>
    <x v="4"/>
    <x v="6"/>
    <x v="6"/>
    <x v="0"/>
    <x v="3"/>
    <x v="843"/>
    <x v="5"/>
    <x v="3"/>
    <n v="252481544"/>
    <d v="2015-08-11T00:00:00"/>
    <x v="3"/>
    <x v="2"/>
    <n v="3754"/>
    <n v="651.21"/>
    <n v="524.96"/>
    <n v="126.25"/>
    <n v="1970699.84"/>
    <n v="473942.5"/>
    <n v="-1496757.34"/>
    <n v="4.1580990099009902"/>
    <n v="-3.1580990099009898"/>
  </r>
  <r>
    <x v="5"/>
    <x v="105"/>
    <x v="11"/>
    <x v="1"/>
    <x v="3"/>
    <x v="1975"/>
    <x v="10"/>
    <x v="5"/>
    <n v="605026376"/>
    <d v="2014-02-18T00:00:00"/>
    <x v="3"/>
    <x v="75"/>
    <n v="9604"/>
    <n v="668.27"/>
    <n v="502.54"/>
    <n v="165.73"/>
    <n v="4826394.16"/>
    <n v="1591670.92"/>
    <n v="-3234723.24"/>
    <n v="3.0322814215893299"/>
    <n v="-2.0322814215893299"/>
  </r>
  <r>
    <x v="5"/>
    <x v="150"/>
    <x v="1"/>
    <x v="0"/>
    <x v="3"/>
    <x v="1976"/>
    <x v="10"/>
    <x v="6"/>
    <n v="387998759"/>
    <d v="2017-01-30T00:00:00"/>
    <x v="1"/>
    <x v="122"/>
    <n v="6310"/>
    <n v="152.58000000000001"/>
    <n v="97.44"/>
    <n v="55.14"/>
    <n v="614846.4"/>
    <n v="347933.4"/>
    <n v="-266913"/>
    <n v="1.76713819368879"/>
    <n v="-0.76713819368879199"/>
  </r>
  <r>
    <x v="3"/>
    <x v="30"/>
    <x v="9"/>
    <x v="0"/>
    <x v="2"/>
    <x v="1977"/>
    <x v="11"/>
    <x v="6"/>
    <n v="118635022"/>
    <d v="2017-08-03T00:00:00"/>
    <x v="2"/>
    <x v="100"/>
    <n v="5594"/>
    <n v="9.33"/>
    <n v="6.92"/>
    <n v="2.41"/>
    <n v="38710.480000000003"/>
    <n v="13481.54"/>
    <n v="-25228.94"/>
    <n v="2.87136929460581"/>
    <n v="-1.87136929460581"/>
  </r>
  <r>
    <x v="1"/>
    <x v="16"/>
    <x v="10"/>
    <x v="1"/>
    <x v="2"/>
    <x v="1059"/>
    <x v="1"/>
    <x v="2"/>
    <n v="384483993"/>
    <d v="2011-06-19T00:00:00"/>
    <x v="5"/>
    <x v="11"/>
    <n v="6212"/>
    <n v="154.06"/>
    <n v="90.93"/>
    <n v="63.13"/>
    <n v="564857.16"/>
    <n v="392163.56"/>
    <n v="-172693.6"/>
    <n v="1.44036115951212"/>
    <n v="-0.44036115951211802"/>
  </r>
  <r>
    <x v="5"/>
    <x v="9"/>
    <x v="3"/>
    <x v="1"/>
    <x v="1"/>
    <x v="1099"/>
    <x v="0"/>
    <x v="7"/>
    <n v="493406999"/>
    <d v="2013-01-21T00:00:00"/>
    <x v="1"/>
    <x v="32"/>
    <n v="8950"/>
    <n v="205.7"/>
    <n v="117.11"/>
    <n v="88.59"/>
    <n v="1048134.5"/>
    <n v="792880.5"/>
    <n v="-255254"/>
    <n v="1.3219324980246101"/>
    <n v="-0.32193249802460799"/>
  </r>
  <r>
    <x v="5"/>
    <x v="149"/>
    <x v="0"/>
    <x v="0"/>
    <x v="3"/>
    <x v="272"/>
    <x v="4"/>
    <x v="6"/>
    <n v="723577868"/>
    <d v="2017-06-23T00:00:00"/>
    <x v="6"/>
    <x v="68"/>
    <n v="1626"/>
    <n v="255.28"/>
    <n v="159.41999999999999"/>
    <n v="95.86"/>
    <n v="259216.92"/>
    <n v="155868.35999999999"/>
    <n v="-103348.56"/>
    <n v="1.66305028166076"/>
    <n v="-0.66305028166075497"/>
  </r>
  <r>
    <x v="5"/>
    <x v="149"/>
    <x v="2"/>
    <x v="0"/>
    <x v="3"/>
    <x v="1484"/>
    <x v="11"/>
    <x v="0"/>
    <n v="973482930"/>
    <d v="2013-07-10T00:00:00"/>
    <x v="4"/>
    <x v="239"/>
    <n v="4087"/>
    <n v="47.45"/>
    <n v="31.79"/>
    <n v="15.66"/>
    <n v="129925.73"/>
    <n v="64002.42"/>
    <n v="-65923.31"/>
    <n v="2.0300127713920801"/>
    <n v="-1.0300127713920799"/>
  </r>
  <r>
    <x v="1"/>
    <x v="168"/>
    <x v="2"/>
    <x v="0"/>
    <x v="3"/>
    <x v="1978"/>
    <x v="3"/>
    <x v="1"/>
    <n v="311921012"/>
    <d v="2010-08-26T00:00:00"/>
    <x v="2"/>
    <x v="16"/>
    <n v="3214"/>
    <n v="47.45"/>
    <n v="31.79"/>
    <n v="15.66"/>
    <n v="102173.06"/>
    <n v="50331.24"/>
    <n v="-51841.82"/>
    <n v="2.0300127713920801"/>
    <n v="-1.0300127713920799"/>
  </r>
  <r>
    <x v="1"/>
    <x v="36"/>
    <x v="0"/>
    <x v="0"/>
    <x v="2"/>
    <x v="935"/>
    <x v="7"/>
    <x v="1"/>
    <n v="128003442"/>
    <d v="2010-10-23T00:00:00"/>
    <x v="0"/>
    <x v="13"/>
    <n v="7918"/>
    <n v="255.28"/>
    <n v="159.41999999999999"/>
    <n v="95.86"/>
    <n v="1262287.56"/>
    <n v="759019.48"/>
    <n v="-503268.08"/>
    <n v="1.66305028166076"/>
    <n v="-0.66305028166075497"/>
  </r>
  <r>
    <x v="1"/>
    <x v="142"/>
    <x v="2"/>
    <x v="1"/>
    <x v="1"/>
    <x v="434"/>
    <x v="2"/>
    <x v="0"/>
    <n v="981154048"/>
    <d v="2013-09-08T00:00:00"/>
    <x v="5"/>
    <x v="179"/>
    <n v="4141"/>
    <n v="47.45"/>
    <n v="31.79"/>
    <n v="15.66"/>
    <n v="131642.39000000001"/>
    <n v="64848.06"/>
    <n v="-66794.33"/>
    <n v="2.0300127713920801"/>
    <n v="-1.0300127713920799"/>
  </r>
  <r>
    <x v="0"/>
    <x v="1"/>
    <x v="8"/>
    <x v="0"/>
    <x v="3"/>
    <x v="1769"/>
    <x v="9"/>
    <x v="7"/>
    <n v="351109158"/>
    <d v="2012-06-26T00:00:00"/>
    <x v="3"/>
    <x v="2"/>
    <n v="9857"/>
    <n v="421.89"/>
    <n v="364.69"/>
    <n v="57.2"/>
    <n v="3594749.33"/>
    <n v="563820.4"/>
    <n v="-3030928.93"/>
    <n v="6.3756993006993001"/>
    <n v="-5.3756993006993001"/>
  </r>
  <r>
    <x v="1"/>
    <x v="148"/>
    <x v="4"/>
    <x v="0"/>
    <x v="2"/>
    <x v="640"/>
    <x v="4"/>
    <x v="7"/>
    <n v="287917602"/>
    <d v="2013-05-01T00:00:00"/>
    <x v="4"/>
    <x v="223"/>
    <n v="71"/>
    <n v="81.73"/>
    <n v="56.67"/>
    <n v="25.06"/>
    <n v="4023.57"/>
    <n v="1779.26"/>
    <n v="-2244.31"/>
    <n v="2.2613727055067798"/>
    <n v="-1.26137270550678"/>
  </r>
  <r>
    <x v="0"/>
    <x v="72"/>
    <x v="8"/>
    <x v="1"/>
    <x v="3"/>
    <x v="1979"/>
    <x v="7"/>
    <x v="5"/>
    <n v="661940705"/>
    <d v="2014-02-21T00:00:00"/>
    <x v="6"/>
    <x v="2"/>
    <n v="1819"/>
    <n v="421.89"/>
    <n v="364.69"/>
    <n v="57.2"/>
    <n v="663371.11"/>
    <n v="104046.8"/>
    <n v="-559324.31000000006"/>
    <n v="6.3756993006993001"/>
    <n v="-5.3756993006993001"/>
  </r>
  <r>
    <x v="0"/>
    <x v="118"/>
    <x v="0"/>
    <x v="1"/>
    <x v="2"/>
    <x v="1980"/>
    <x v="1"/>
    <x v="7"/>
    <n v="513852298"/>
    <d v="2012-06-27T00:00:00"/>
    <x v="4"/>
    <x v="187"/>
    <n v="9169"/>
    <n v="255.28"/>
    <n v="159.41999999999999"/>
    <n v="95.86"/>
    <n v="1461721.98"/>
    <n v="878940.34"/>
    <n v="-582781.64"/>
    <n v="1.66305028166076"/>
    <n v="-0.66305028166075497"/>
  </r>
  <r>
    <x v="5"/>
    <x v="100"/>
    <x v="6"/>
    <x v="1"/>
    <x v="3"/>
    <x v="894"/>
    <x v="4"/>
    <x v="7"/>
    <n v="304638707"/>
    <d v="2012-10-15T00:00:00"/>
    <x v="1"/>
    <x v="217"/>
    <n v="8218"/>
    <n v="651.21"/>
    <n v="524.96"/>
    <n v="126.25"/>
    <n v="4314121.28"/>
    <n v="1037522.5"/>
    <n v="-3276598.78"/>
    <n v="4.1580990099009902"/>
    <n v="-3.1580990099009898"/>
  </r>
  <r>
    <x v="5"/>
    <x v="149"/>
    <x v="10"/>
    <x v="0"/>
    <x v="3"/>
    <x v="73"/>
    <x v="2"/>
    <x v="6"/>
    <n v="565598762"/>
    <d v="2017-07-29T00:00:00"/>
    <x v="0"/>
    <x v="106"/>
    <n v="2097"/>
    <n v="154.06"/>
    <n v="90.93"/>
    <n v="63.13"/>
    <n v="190680.21"/>
    <n v="132383.60999999999"/>
    <n v="-58296.6"/>
    <n v="1.44036115951212"/>
    <n v="-0.44036115951211802"/>
  </r>
  <r>
    <x v="1"/>
    <x v="85"/>
    <x v="1"/>
    <x v="1"/>
    <x v="2"/>
    <x v="400"/>
    <x v="6"/>
    <x v="5"/>
    <n v="548343789"/>
    <d v="2014-06-12T00:00:00"/>
    <x v="2"/>
    <x v="20"/>
    <n v="5967"/>
    <n v="152.58000000000001"/>
    <n v="97.44"/>
    <n v="55.14"/>
    <n v="581424.48"/>
    <n v="329020.38"/>
    <n v="-252404.1"/>
    <n v="1.76713819368879"/>
    <n v="-0.76713819368879199"/>
  </r>
  <r>
    <x v="2"/>
    <x v="37"/>
    <x v="10"/>
    <x v="1"/>
    <x v="2"/>
    <x v="331"/>
    <x v="11"/>
    <x v="0"/>
    <n v="474797618"/>
    <d v="2013-01-03T00:00:00"/>
    <x v="2"/>
    <x v="2"/>
    <n v="2021"/>
    <n v="154.06"/>
    <n v="90.93"/>
    <n v="63.13"/>
    <n v="183769.53"/>
    <n v="127585.73"/>
    <n v="-56183.8"/>
    <n v="1.44036115951212"/>
    <n v="-0.44036115951211802"/>
  </r>
  <r>
    <x v="4"/>
    <x v="23"/>
    <x v="5"/>
    <x v="1"/>
    <x v="1"/>
    <x v="1981"/>
    <x v="9"/>
    <x v="0"/>
    <n v="187196576"/>
    <d v="2013-12-27T00:00:00"/>
    <x v="6"/>
    <x v="3"/>
    <n v="4482"/>
    <n v="109.28"/>
    <n v="35.840000000000003"/>
    <n v="73.44"/>
    <n v="160634.88"/>
    <n v="329158.08"/>
    <n v="168523.2"/>
    <n v="0.48801742919390001"/>
    <n v="0.51198257080609999"/>
  </r>
  <r>
    <x v="1"/>
    <x v="85"/>
    <x v="8"/>
    <x v="0"/>
    <x v="2"/>
    <x v="57"/>
    <x v="11"/>
    <x v="4"/>
    <n v="498089492"/>
    <d v="2016-03-22T00:00:00"/>
    <x v="3"/>
    <x v="46"/>
    <n v="4604"/>
    <n v="421.89"/>
    <n v="364.69"/>
    <n v="57.2"/>
    <n v="1679032.76"/>
    <n v="263348.8"/>
    <n v="-1415683.96"/>
    <n v="6.3756993006993001"/>
    <n v="-5.3756993006993001"/>
  </r>
  <r>
    <x v="3"/>
    <x v="61"/>
    <x v="9"/>
    <x v="1"/>
    <x v="1"/>
    <x v="1508"/>
    <x v="8"/>
    <x v="7"/>
    <n v="940337693"/>
    <d v="2012-06-25T00:00:00"/>
    <x v="1"/>
    <x v="78"/>
    <n v="5675"/>
    <n v="9.33"/>
    <n v="6.92"/>
    <n v="2.41"/>
    <n v="39271"/>
    <n v="13676.75"/>
    <n v="-25594.25"/>
    <n v="2.87136929460581"/>
    <n v="-1.87136929460581"/>
  </r>
  <r>
    <x v="2"/>
    <x v="165"/>
    <x v="3"/>
    <x v="0"/>
    <x v="0"/>
    <x v="1785"/>
    <x v="11"/>
    <x v="3"/>
    <n v="217115008"/>
    <d v="2015-03-22T00:00:00"/>
    <x v="5"/>
    <x v="45"/>
    <n v="8011"/>
    <n v="205.7"/>
    <n v="117.11"/>
    <n v="88.59"/>
    <n v="938168.21"/>
    <n v="709694.49"/>
    <n v="-228473.72"/>
    <n v="1.3219324980246101"/>
    <n v="-0.32193249802460799"/>
  </r>
  <r>
    <x v="1"/>
    <x v="123"/>
    <x v="1"/>
    <x v="1"/>
    <x v="1"/>
    <x v="1016"/>
    <x v="10"/>
    <x v="3"/>
    <n v="251907765"/>
    <d v="2015-07-04T00:00:00"/>
    <x v="0"/>
    <x v="240"/>
    <n v="3961"/>
    <n v="152.58000000000001"/>
    <n v="97.44"/>
    <n v="55.14"/>
    <n v="385959.84"/>
    <n v="218409.54"/>
    <n v="-167550.29999999999"/>
    <n v="1.76713819368879"/>
    <n v="-0.76713819368879099"/>
  </r>
  <r>
    <x v="2"/>
    <x v="102"/>
    <x v="9"/>
    <x v="1"/>
    <x v="3"/>
    <x v="1325"/>
    <x v="9"/>
    <x v="3"/>
    <n v="338514792"/>
    <d v="2015-12-09T00:00:00"/>
    <x v="4"/>
    <x v="37"/>
    <n v="2904"/>
    <n v="9.33"/>
    <n v="6.92"/>
    <n v="2.41"/>
    <n v="20095.68"/>
    <n v="6998.64"/>
    <n v="-13097.04"/>
    <n v="2.87136929460581"/>
    <n v="-1.87136929460581"/>
  </r>
  <r>
    <x v="6"/>
    <x v="103"/>
    <x v="2"/>
    <x v="0"/>
    <x v="3"/>
    <x v="1680"/>
    <x v="8"/>
    <x v="0"/>
    <n v="291047418"/>
    <d v="2013-07-20T00:00:00"/>
    <x v="0"/>
    <x v="61"/>
    <n v="6253"/>
    <n v="47.45"/>
    <n v="31.79"/>
    <n v="15.66"/>
    <n v="198782.87"/>
    <n v="97921.98"/>
    <n v="-100860.89"/>
    <n v="2.0300127713920801"/>
    <n v="-1.0300127713920799"/>
  </r>
  <r>
    <x v="2"/>
    <x v="165"/>
    <x v="11"/>
    <x v="0"/>
    <x v="0"/>
    <x v="582"/>
    <x v="11"/>
    <x v="1"/>
    <n v="893929469"/>
    <d v="2010-03-04T00:00:00"/>
    <x v="2"/>
    <x v="31"/>
    <n v="2450"/>
    <n v="668.27"/>
    <n v="502.54"/>
    <n v="165.73"/>
    <n v="1231223"/>
    <n v="406038.5"/>
    <n v="-825184.5"/>
    <n v="3.0322814215893299"/>
    <n v="-2.0322814215893299"/>
  </r>
  <r>
    <x v="0"/>
    <x v="49"/>
    <x v="5"/>
    <x v="0"/>
    <x v="3"/>
    <x v="80"/>
    <x v="10"/>
    <x v="3"/>
    <n v="751897275"/>
    <d v="2015-01-12T00:00:00"/>
    <x v="1"/>
    <x v="30"/>
    <n v="1967"/>
    <n v="109.28"/>
    <n v="35.840000000000003"/>
    <n v="73.44"/>
    <n v="70497.279999999999"/>
    <n v="144456.48000000001"/>
    <n v="73959.199999999997"/>
    <n v="0.48801742919390001"/>
    <n v="0.51198257080609999"/>
  </r>
  <r>
    <x v="1"/>
    <x v="81"/>
    <x v="1"/>
    <x v="0"/>
    <x v="2"/>
    <x v="1904"/>
    <x v="1"/>
    <x v="3"/>
    <n v="339999663"/>
    <d v="2015-06-13T00:00:00"/>
    <x v="0"/>
    <x v="146"/>
    <n v="2311"/>
    <n v="152.58000000000001"/>
    <n v="97.44"/>
    <n v="55.14"/>
    <n v="225183.84"/>
    <n v="127428.54"/>
    <n v="-97755.3"/>
    <n v="1.76713819368879"/>
    <n v="-0.76713819368879199"/>
  </r>
  <r>
    <x v="5"/>
    <x v="52"/>
    <x v="7"/>
    <x v="0"/>
    <x v="3"/>
    <x v="1982"/>
    <x v="1"/>
    <x v="6"/>
    <n v="653597962"/>
    <d v="2017-11-06T00:00:00"/>
    <x v="1"/>
    <x v="66"/>
    <n v="3016"/>
    <n v="437.2"/>
    <n v="263.33"/>
    <n v="173.87"/>
    <n v="794203.28"/>
    <n v="524391.92000000004"/>
    <n v="-269811.36"/>
    <n v="1.51452234428021"/>
    <n v="-0.51452234428020904"/>
  </r>
  <r>
    <x v="1"/>
    <x v="59"/>
    <x v="3"/>
    <x v="1"/>
    <x v="0"/>
    <x v="1487"/>
    <x v="8"/>
    <x v="7"/>
    <n v="958366000"/>
    <d v="2012-03-08T00:00:00"/>
    <x v="2"/>
    <x v="2"/>
    <n v="651"/>
    <n v="205.7"/>
    <n v="117.11"/>
    <n v="88.59"/>
    <n v="76238.61"/>
    <n v="57672.09"/>
    <n v="-18566.52"/>
    <n v="1.3219324980246101"/>
    <n v="-0.32193249802460799"/>
  </r>
  <r>
    <x v="5"/>
    <x v="100"/>
    <x v="5"/>
    <x v="1"/>
    <x v="3"/>
    <x v="1983"/>
    <x v="4"/>
    <x v="3"/>
    <n v="140290105"/>
    <d v="2015-08-04T00:00:00"/>
    <x v="3"/>
    <x v="119"/>
    <n v="3814"/>
    <n v="109.28"/>
    <n v="35.840000000000003"/>
    <n v="73.44"/>
    <n v="136693.76000000001"/>
    <n v="280100.15999999997"/>
    <n v="143406.39999999999"/>
    <n v="0.48801742919390001"/>
    <n v="0.51198257080609999"/>
  </r>
  <r>
    <x v="5"/>
    <x v="177"/>
    <x v="6"/>
    <x v="1"/>
    <x v="0"/>
    <x v="957"/>
    <x v="2"/>
    <x v="5"/>
    <n v="755669105"/>
    <d v="2014-08-27T00:00:00"/>
    <x v="4"/>
    <x v="12"/>
    <n v="8136"/>
    <n v="651.21"/>
    <n v="524.96"/>
    <n v="126.25"/>
    <n v="4271074.5599999996"/>
    <n v="1027170"/>
    <n v="-3243904.56"/>
    <n v="4.1580990099009902"/>
    <n v="-3.1580990099009898"/>
  </r>
  <r>
    <x v="1"/>
    <x v="89"/>
    <x v="3"/>
    <x v="0"/>
    <x v="0"/>
    <x v="1984"/>
    <x v="6"/>
    <x v="3"/>
    <n v="481114327"/>
    <d v="2015-11-24T00:00:00"/>
    <x v="3"/>
    <x v="164"/>
    <n v="1276"/>
    <n v="205.7"/>
    <n v="117.11"/>
    <n v="88.59"/>
    <n v="149432.35999999999"/>
    <n v="113040.84"/>
    <n v="-36391.519999999997"/>
    <n v="1.3219324980246101"/>
    <n v="-0.32193249802460799"/>
  </r>
  <r>
    <x v="5"/>
    <x v="145"/>
    <x v="11"/>
    <x v="0"/>
    <x v="0"/>
    <x v="1164"/>
    <x v="0"/>
    <x v="0"/>
    <n v="663549602"/>
    <d v="2014-06-02T00:00:00"/>
    <x v="1"/>
    <x v="100"/>
    <n v="7927"/>
    <n v="668.27"/>
    <n v="502.54"/>
    <n v="165.73"/>
    <n v="3983634.58"/>
    <n v="1313741.71"/>
    <n v="-2669892.87"/>
    <n v="3.0322814215893299"/>
    <n v="-2.0322814215893299"/>
  </r>
  <r>
    <x v="5"/>
    <x v="39"/>
    <x v="7"/>
    <x v="1"/>
    <x v="2"/>
    <x v="1646"/>
    <x v="2"/>
    <x v="7"/>
    <n v="470211255"/>
    <d v="2012-08-15T00:00:00"/>
    <x v="4"/>
    <x v="146"/>
    <n v="4814"/>
    <n v="437.2"/>
    <n v="263.33"/>
    <n v="173.87"/>
    <n v="1267670.6200000001"/>
    <n v="837010.18"/>
    <n v="-430660.44"/>
    <n v="1.51452234428021"/>
    <n v="-0.51452234428020904"/>
  </r>
  <r>
    <x v="5"/>
    <x v="177"/>
    <x v="10"/>
    <x v="0"/>
    <x v="3"/>
    <x v="1245"/>
    <x v="6"/>
    <x v="7"/>
    <n v="938648116"/>
    <d v="2012-08-14T00:00:00"/>
    <x v="3"/>
    <x v="143"/>
    <n v="5691"/>
    <n v="154.06"/>
    <n v="90.93"/>
    <n v="63.13"/>
    <n v="517482.63"/>
    <n v="359272.83"/>
    <n v="-158209.79999999999"/>
    <n v="1.44036115951212"/>
    <n v="-0.44036115951211802"/>
  </r>
  <r>
    <x v="5"/>
    <x v="101"/>
    <x v="2"/>
    <x v="0"/>
    <x v="2"/>
    <x v="164"/>
    <x v="7"/>
    <x v="3"/>
    <n v="926721513"/>
    <d v="2015-10-20T00:00:00"/>
    <x v="3"/>
    <x v="12"/>
    <n v="6344"/>
    <n v="47.45"/>
    <n v="31.79"/>
    <n v="15.66"/>
    <n v="201675.76"/>
    <n v="99347.04"/>
    <n v="-102328.72"/>
    <n v="2.0300127713920801"/>
    <n v="-1.0300127713920799"/>
  </r>
  <r>
    <x v="2"/>
    <x v="12"/>
    <x v="11"/>
    <x v="1"/>
    <x v="2"/>
    <x v="1985"/>
    <x v="9"/>
    <x v="0"/>
    <n v="262605273"/>
    <d v="2013-12-16T00:00:00"/>
    <x v="1"/>
    <x v="44"/>
    <n v="9591"/>
    <n v="668.27"/>
    <n v="502.54"/>
    <n v="165.73"/>
    <n v="4819861.1399999997"/>
    <n v="1589516.43"/>
    <n v="-3230344.71"/>
    <n v="3.0322814215893299"/>
    <n v="-2.0322814215893299"/>
  </r>
  <r>
    <x v="1"/>
    <x v="77"/>
    <x v="3"/>
    <x v="1"/>
    <x v="2"/>
    <x v="227"/>
    <x v="5"/>
    <x v="5"/>
    <n v="194785726"/>
    <d v="2014-11-13T00:00:00"/>
    <x v="2"/>
    <x v="126"/>
    <n v="280"/>
    <n v="205.7"/>
    <n v="117.11"/>
    <n v="88.59"/>
    <n v="32790.800000000003"/>
    <n v="24805.200000000001"/>
    <n v="-7985.6000000000104"/>
    <n v="1.3219324980246101"/>
    <n v="-0.32193249802460799"/>
  </r>
  <r>
    <x v="5"/>
    <x v="111"/>
    <x v="5"/>
    <x v="0"/>
    <x v="3"/>
    <x v="436"/>
    <x v="10"/>
    <x v="4"/>
    <n v="242061698"/>
    <d v="2016-04-02T00:00:00"/>
    <x v="0"/>
    <x v="23"/>
    <n v="290"/>
    <n v="109.28"/>
    <n v="35.840000000000003"/>
    <n v="73.44"/>
    <n v="10393.6"/>
    <n v="21297.599999999999"/>
    <n v="10904"/>
    <n v="0.48801742919390001"/>
    <n v="0.51198257080609999"/>
  </r>
  <r>
    <x v="1"/>
    <x v="152"/>
    <x v="2"/>
    <x v="0"/>
    <x v="1"/>
    <x v="1628"/>
    <x v="6"/>
    <x v="4"/>
    <n v="443544518"/>
    <d v="2016-04-28T00:00:00"/>
    <x v="2"/>
    <x v="71"/>
    <n v="3534"/>
    <n v="47.45"/>
    <n v="31.79"/>
    <n v="15.66"/>
    <n v="112345.86"/>
    <n v="55342.44"/>
    <n v="-57003.42"/>
    <n v="2.0300127713920801"/>
    <n v="-1.0300127713920799"/>
  </r>
  <r>
    <x v="2"/>
    <x v="65"/>
    <x v="9"/>
    <x v="0"/>
    <x v="3"/>
    <x v="1986"/>
    <x v="0"/>
    <x v="2"/>
    <n v="908658015"/>
    <d v="2011-06-25T00:00:00"/>
    <x v="0"/>
    <x v="2"/>
    <n v="954"/>
    <n v="9.33"/>
    <n v="6.92"/>
    <n v="2.41"/>
    <n v="6601.68"/>
    <n v="2299.14"/>
    <n v="-4302.54"/>
    <n v="2.87136929460581"/>
    <n v="-1.87136929460581"/>
  </r>
  <r>
    <x v="1"/>
    <x v="44"/>
    <x v="5"/>
    <x v="0"/>
    <x v="3"/>
    <x v="1277"/>
    <x v="2"/>
    <x v="0"/>
    <n v="467138516"/>
    <d v="2013-08-08T00:00:00"/>
    <x v="2"/>
    <x v="57"/>
    <n v="5523"/>
    <n v="109.28"/>
    <n v="35.840000000000003"/>
    <n v="73.44"/>
    <n v="197944.32000000001"/>
    <n v="405609.12"/>
    <n v="207664.8"/>
    <n v="0.48801742919390001"/>
    <n v="0.51198257080609999"/>
  </r>
  <r>
    <x v="2"/>
    <x v="3"/>
    <x v="5"/>
    <x v="1"/>
    <x v="0"/>
    <x v="397"/>
    <x v="0"/>
    <x v="4"/>
    <n v="719034850"/>
    <d v="2017-04-02T00:00:00"/>
    <x v="5"/>
    <x v="206"/>
    <n v="7246"/>
    <n v="109.28"/>
    <n v="35.840000000000003"/>
    <n v="73.44"/>
    <n v="259696.64000000001"/>
    <n v="532146.24"/>
    <n v="272449.59999999998"/>
    <n v="0.48801742919390001"/>
    <n v="0.51198257080609999"/>
  </r>
  <r>
    <x v="1"/>
    <x v="7"/>
    <x v="10"/>
    <x v="0"/>
    <x v="3"/>
    <x v="1867"/>
    <x v="9"/>
    <x v="4"/>
    <n v="184708344"/>
    <d v="2016-02-12T00:00:00"/>
    <x v="6"/>
    <x v="2"/>
    <n v="8159"/>
    <n v="154.06"/>
    <n v="90.93"/>
    <n v="63.13"/>
    <n v="741897.87"/>
    <n v="515077.67"/>
    <n v="-226820.2"/>
    <n v="1.44036115951212"/>
    <n v="-0.44036115951211802"/>
  </r>
  <r>
    <x v="2"/>
    <x v="90"/>
    <x v="11"/>
    <x v="1"/>
    <x v="1"/>
    <x v="1692"/>
    <x v="10"/>
    <x v="0"/>
    <n v="154832828"/>
    <d v="2013-08-09T00:00:00"/>
    <x v="6"/>
    <x v="92"/>
    <n v="7329"/>
    <n v="668.27"/>
    <n v="502.54"/>
    <n v="165.73"/>
    <n v="3683115.66"/>
    <n v="1214635.17"/>
    <n v="-2468480.4900000002"/>
    <n v="3.0322814215893299"/>
    <n v="-2.0322814215893299"/>
  </r>
  <r>
    <x v="1"/>
    <x v="7"/>
    <x v="6"/>
    <x v="1"/>
    <x v="3"/>
    <x v="1987"/>
    <x v="5"/>
    <x v="3"/>
    <n v="640394628"/>
    <d v="2015-07-11T00:00:00"/>
    <x v="0"/>
    <x v="2"/>
    <n v="5856"/>
    <n v="651.21"/>
    <n v="524.96"/>
    <n v="126.25"/>
    <n v="3074165.76"/>
    <n v="739320"/>
    <n v="-2334845.7599999998"/>
    <n v="4.1580990099009902"/>
    <n v="-3.1580990099009898"/>
  </r>
  <r>
    <x v="4"/>
    <x v="29"/>
    <x v="5"/>
    <x v="0"/>
    <x v="2"/>
    <x v="705"/>
    <x v="8"/>
    <x v="5"/>
    <n v="822692573"/>
    <d v="2014-07-07T00:00:00"/>
    <x v="1"/>
    <x v="16"/>
    <n v="1869"/>
    <n v="109.28"/>
    <n v="35.840000000000003"/>
    <n v="73.44"/>
    <n v="66984.960000000006"/>
    <n v="137259.35999999999"/>
    <n v="70274.399999999994"/>
    <n v="0.48801742919390001"/>
    <n v="0.51198257080609999"/>
  </r>
  <r>
    <x v="1"/>
    <x v="152"/>
    <x v="10"/>
    <x v="1"/>
    <x v="2"/>
    <x v="1353"/>
    <x v="5"/>
    <x v="4"/>
    <n v="403337991"/>
    <d v="2016-11-24T00:00:00"/>
    <x v="2"/>
    <x v="187"/>
    <n v="5529"/>
    <n v="154.06"/>
    <n v="90.93"/>
    <n v="63.13"/>
    <n v="502751.97"/>
    <n v="349045.77"/>
    <n v="-153706.20000000001"/>
    <n v="1.44036115951212"/>
    <n v="-0.44036115951211802"/>
  </r>
  <r>
    <x v="0"/>
    <x v="146"/>
    <x v="0"/>
    <x v="0"/>
    <x v="1"/>
    <x v="1988"/>
    <x v="0"/>
    <x v="2"/>
    <n v="954254710"/>
    <d v="2012-01-15T00:00:00"/>
    <x v="5"/>
    <x v="160"/>
    <n v="4029"/>
    <n v="255.28"/>
    <n v="159.41999999999999"/>
    <n v="95.86"/>
    <n v="642303.18000000005"/>
    <n v="386219.94"/>
    <n v="-256083.24"/>
    <n v="1.66305028166076"/>
    <n v="-0.66305028166075497"/>
  </r>
  <r>
    <x v="1"/>
    <x v="152"/>
    <x v="10"/>
    <x v="0"/>
    <x v="1"/>
    <x v="724"/>
    <x v="4"/>
    <x v="0"/>
    <n v="967679059"/>
    <d v="2013-03-19T00:00:00"/>
    <x v="3"/>
    <x v="106"/>
    <n v="6592"/>
    <n v="154.06"/>
    <n v="90.93"/>
    <n v="63.13"/>
    <n v="599410.56000000006"/>
    <n v="416152.96"/>
    <n v="-183257.60000000001"/>
    <n v="1.44036115951212"/>
    <n v="-0.44036115951211802"/>
  </r>
  <r>
    <x v="2"/>
    <x v="165"/>
    <x v="2"/>
    <x v="0"/>
    <x v="0"/>
    <x v="429"/>
    <x v="4"/>
    <x v="3"/>
    <n v="806159865"/>
    <d v="2015-09-07T00:00:00"/>
    <x v="1"/>
    <x v="141"/>
    <n v="9474"/>
    <n v="47.45"/>
    <n v="31.79"/>
    <n v="15.66"/>
    <n v="301178.46000000002"/>
    <n v="148362.84"/>
    <n v="-152815.62"/>
    <n v="2.0300127713920801"/>
    <n v="-1.0300127713920799"/>
  </r>
  <r>
    <x v="0"/>
    <x v="27"/>
    <x v="7"/>
    <x v="1"/>
    <x v="3"/>
    <x v="61"/>
    <x v="6"/>
    <x v="3"/>
    <n v="452558457"/>
    <d v="2015-04-18T00:00:00"/>
    <x v="0"/>
    <x v="131"/>
    <n v="959"/>
    <n v="437.2"/>
    <n v="263.33"/>
    <n v="173.87"/>
    <n v="252533.47"/>
    <n v="166741.32999999999"/>
    <n v="-85792.14"/>
    <n v="1.51452234428021"/>
    <n v="-0.51452234428020904"/>
  </r>
  <r>
    <x v="5"/>
    <x v="54"/>
    <x v="11"/>
    <x v="1"/>
    <x v="3"/>
    <x v="1221"/>
    <x v="2"/>
    <x v="0"/>
    <n v="860048663"/>
    <d v="2013-07-23T00:00:00"/>
    <x v="3"/>
    <x v="71"/>
    <n v="6366"/>
    <n v="668.27"/>
    <n v="502.54"/>
    <n v="165.73"/>
    <n v="3199169.64"/>
    <n v="1055037.18"/>
    <n v="-2144132.46"/>
    <n v="3.0322814215893299"/>
    <n v="-2.0322814215893299"/>
  </r>
  <r>
    <x v="5"/>
    <x v="40"/>
    <x v="11"/>
    <x v="0"/>
    <x v="0"/>
    <x v="1989"/>
    <x v="2"/>
    <x v="7"/>
    <n v="802116811"/>
    <d v="2012-07-29T00:00:00"/>
    <x v="5"/>
    <x v="86"/>
    <n v="3044"/>
    <n v="668.27"/>
    <n v="502.54"/>
    <n v="165.73"/>
    <n v="1529731.76"/>
    <n v="504482.12"/>
    <n v="-1025249.64"/>
    <n v="3.0322814215893299"/>
    <n v="-2.0322814215893299"/>
  </r>
  <r>
    <x v="5"/>
    <x v="84"/>
    <x v="6"/>
    <x v="1"/>
    <x v="0"/>
    <x v="1414"/>
    <x v="7"/>
    <x v="2"/>
    <n v="922561728"/>
    <d v="2011-05-11T00:00:00"/>
    <x v="4"/>
    <x v="2"/>
    <n v="5372"/>
    <n v="651.21"/>
    <n v="524.96"/>
    <n v="126.25"/>
    <n v="2820085.12"/>
    <n v="678215"/>
    <n v="-2141870.12"/>
    <n v="4.1580990099009902"/>
    <n v="-3.1580990099009898"/>
  </r>
  <r>
    <x v="5"/>
    <x v="47"/>
    <x v="3"/>
    <x v="1"/>
    <x v="1"/>
    <x v="479"/>
    <x v="8"/>
    <x v="2"/>
    <n v="585494744"/>
    <d v="2011-09-13T00:00:00"/>
    <x v="3"/>
    <x v="111"/>
    <n v="9761"/>
    <n v="205.7"/>
    <n v="117.11"/>
    <n v="88.59"/>
    <n v="1143110.71"/>
    <n v="864726.99"/>
    <n v="-278383.71999999997"/>
    <n v="1.3219324980246101"/>
    <n v="-0.32193249802460799"/>
  </r>
  <r>
    <x v="1"/>
    <x v="139"/>
    <x v="1"/>
    <x v="0"/>
    <x v="2"/>
    <x v="1685"/>
    <x v="9"/>
    <x v="6"/>
    <n v="125339686"/>
    <d v="2017-07-24T00:00:00"/>
    <x v="1"/>
    <x v="2"/>
    <n v="9653"/>
    <n v="152.58000000000001"/>
    <n v="97.44"/>
    <n v="55.14"/>
    <n v="940588.32"/>
    <n v="532266.42000000004"/>
    <n v="-408321.9"/>
    <n v="1.76713819368879"/>
    <n v="-0.76713819368879199"/>
  </r>
  <r>
    <x v="1"/>
    <x v="157"/>
    <x v="4"/>
    <x v="1"/>
    <x v="0"/>
    <x v="133"/>
    <x v="4"/>
    <x v="0"/>
    <n v="396832883"/>
    <d v="2013-03-31T00:00:00"/>
    <x v="5"/>
    <x v="122"/>
    <n v="523"/>
    <n v="81.73"/>
    <n v="56.67"/>
    <n v="25.06"/>
    <n v="29638.41"/>
    <n v="13106.38"/>
    <n v="-16532.03"/>
    <n v="2.2613727055067798"/>
    <n v="-1.26137270550678"/>
  </r>
  <r>
    <x v="3"/>
    <x v="184"/>
    <x v="8"/>
    <x v="1"/>
    <x v="2"/>
    <x v="958"/>
    <x v="9"/>
    <x v="1"/>
    <n v="525023162"/>
    <d v="2010-06-02T00:00:00"/>
    <x v="4"/>
    <x v="2"/>
    <n v="4876"/>
    <n v="421.89"/>
    <n v="364.69"/>
    <n v="57.2"/>
    <n v="1778228.44"/>
    <n v="278907.2"/>
    <n v="-1499321.24"/>
    <n v="6.3756993006993001"/>
    <n v="-5.3756993006993001"/>
  </r>
  <r>
    <x v="4"/>
    <x v="143"/>
    <x v="7"/>
    <x v="0"/>
    <x v="1"/>
    <x v="1041"/>
    <x v="10"/>
    <x v="7"/>
    <n v="155271852"/>
    <d v="2012-09-18T00:00:00"/>
    <x v="3"/>
    <x v="231"/>
    <n v="7246"/>
    <n v="437.2"/>
    <n v="263.33"/>
    <n v="173.87"/>
    <n v="1908089.18"/>
    <n v="1259862.02"/>
    <n v="-648227.16"/>
    <n v="1.51452234428021"/>
    <n v="-0.51452234428020904"/>
  </r>
  <r>
    <x v="0"/>
    <x v="172"/>
    <x v="4"/>
    <x v="1"/>
    <x v="0"/>
    <x v="1314"/>
    <x v="3"/>
    <x v="3"/>
    <n v="803252780"/>
    <d v="2015-10-14T00:00:00"/>
    <x v="4"/>
    <x v="148"/>
    <n v="9202"/>
    <n v="81.73"/>
    <n v="56.67"/>
    <n v="25.06"/>
    <n v="521477.34"/>
    <n v="230602.12"/>
    <n v="-290875.21999999997"/>
    <n v="2.2613727055067798"/>
    <n v="-1.26137270550678"/>
  </r>
  <r>
    <x v="3"/>
    <x v="133"/>
    <x v="6"/>
    <x v="1"/>
    <x v="3"/>
    <x v="1672"/>
    <x v="5"/>
    <x v="5"/>
    <n v="904952275"/>
    <d v="2014-07-17T00:00:00"/>
    <x v="2"/>
    <x v="2"/>
    <n v="4343"/>
    <n v="651.21"/>
    <n v="524.96"/>
    <n v="126.25"/>
    <n v="2279901.2799999998"/>
    <n v="548303.75"/>
    <n v="-1731597.53"/>
    <n v="4.1580990099009902"/>
    <n v="-3.1580990099009898"/>
  </r>
  <r>
    <x v="3"/>
    <x v="8"/>
    <x v="10"/>
    <x v="1"/>
    <x v="0"/>
    <x v="281"/>
    <x v="8"/>
    <x v="6"/>
    <n v="766669166"/>
    <d v="2017-04-21T00:00:00"/>
    <x v="6"/>
    <x v="2"/>
    <n v="3298"/>
    <n v="154.06"/>
    <n v="90.93"/>
    <n v="63.13"/>
    <n v="299887.14"/>
    <n v="208202.74"/>
    <n v="-91684.4"/>
    <n v="1.44036115951212"/>
    <n v="-0.44036115951211802"/>
  </r>
  <r>
    <x v="5"/>
    <x v="101"/>
    <x v="5"/>
    <x v="0"/>
    <x v="3"/>
    <x v="1571"/>
    <x v="0"/>
    <x v="1"/>
    <n v="315014779"/>
    <d v="2010-03-23T00:00:00"/>
    <x v="3"/>
    <x v="2"/>
    <n v="8728"/>
    <n v="109.28"/>
    <n v="35.840000000000003"/>
    <n v="73.44"/>
    <n v="312811.52000000002"/>
    <n v="640984.31999999995"/>
    <n v="328172.79999999999"/>
    <n v="0.48801742919390001"/>
    <n v="0.51198257080609999"/>
  </r>
  <r>
    <x v="5"/>
    <x v="111"/>
    <x v="10"/>
    <x v="1"/>
    <x v="2"/>
    <x v="1215"/>
    <x v="5"/>
    <x v="5"/>
    <n v="446912944"/>
    <d v="2014-01-11T00:00:00"/>
    <x v="0"/>
    <x v="2"/>
    <n v="326"/>
    <n v="154.06"/>
    <n v="90.93"/>
    <n v="63.13"/>
    <n v="29643.18"/>
    <n v="20580.38"/>
    <n v="-9062.8000000000102"/>
    <n v="1.44036115951212"/>
    <n v="-0.44036115951211802"/>
  </r>
  <r>
    <x v="5"/>
    <x v="162"/>
    <x v="10"/>
    <x v="0"/>
    <x v="1"/>
    <x v="579"/>
    <x v="7"/>
    <x v="3"/>
    <n v="779599988"/>
    <d v="2015-09-10T00:00:00"/>
    <x v="2"/>
    <x v="30"/>
    <n v="9816"/>
    <n v="154.06"/>
    <n v="90.93"/>
    <n v="63.13"/>
    <n v="892568.88"/>
    <n v="619684.07999999996"/>
    <n v="-272884.8"/>
    <n v="1.44036115951212"/>
    <n v="-0.44036115951211802"/>
  </r>
  <r>
    <x v="5"/>
    <x v="96"/>
    <x v="7"/>
    <x v="0"/>
    <x v="0"/>
    <x v="1550"/>
    <x v="11"/>
    <x v="1"/>
    <n v="100624740"/>
    <d v="2010-01-20T00:00:00"/>
    <x v="4"/>
    <x v="2"/>
    <n v="5951"/>
    <n v="437.2"/>
    <n v="263.33"/>
    <n v="173.87"/>
    <n v="1567076.83"/>
    <n v="1034700.37"/>
    <n v="-532376.46"/>
    <n v="1.51452234428021"/>
    <n v="-0.51452234428020904"/>
  </r>
  <r>
    <x v="0"/>
    <x v="27"/>
    <x v="0"/>
    <x v="1"/>
    <x v="0"/>
    <x v="1643"/>
    <x v="10"/>
    <x v="2"/>
    <n v="417848527"/>
    <d v="2011-09-02T00:00:00"/>
    <x v="6"/>
    <x v="218"/>
    <n v="9519"/>
    <n v="255.28"/>
    <n v="159.41999999999999"/>
    <n v="95.86"/>
    <n v="1517518.98"/>
    <n v="912491.34"/>
    <n v="-605027.64"/>
    <n v="1.66305028166076"/>
    <n v="-0.66305028166075497"/>
  </r>
  <r>
    <x v="1"/>
    <x v="36"/>
    <x v="7"/>
    <x v="1"/>
    <x v="0"/>
    <x v="1633"/>
    <x v="4"/>
    <x v="5"/>
    <n v="209445178"/>
    <d v="2014-04-20T00:00:00"/>
    <x v="5"/>
    <x v="3"/>
    <n v="8337"/>
    <n v="437.2"/>
    <n v="263.33"/>
    <n v="173.87"/>
    <n v="2195382.21"/>
    <n v="1449554.19"/>
    <n v="-745828.02"/>
    <n v="1.51452234428021"/>
    <n v="-0.51452234428020904"/>
  </r>
  <r>
    <x v="5"/>
    <x v="34"/>
    <x v="8"/>
    <x v="0"/>
    <x v="3"/>
    <x v="1929"/>
    <x v="9"/>
    <x v="4"/>
    <n v="273901021"/>
    <d v="2016-08-02T00:00:00"/>
    <x v="3"/>
    <x v="2"/>
    <n v="2254"/>
    <n v="421.89"/>
    <n v="364.69"/>
    <n v="57.2"/>
    <n v="822011.26"/>
    <n v="128928.8"/>
    <n v="-693082.46"/>
    <n v="6.3756993006993001"/>
    <n v="-5.3756993006993001"/>
  </r>
  <r>
    <x v="0"/>
    <x v="119"/>
    <x v="9"/>
    <x v="0"/>
    <x v="1"/>
    <x v="180"/>
    <x v="2"/>
    <x v="1"/>
    <n v="580014884"/>
    <d v="2010-05-21T00:00:00"/>
    <x v="6"/>
    <x v="2"/>
    <n v="8148"/>
    <n v="9.33"/>
    <n v="6.92"/>
    <n v="2.41"/>
    <n v="56384.160000000003"/>
    <n v="19636.68"/>
    <n v="-36747.480000000003"/>
    <n v="2.87136929460581"/>
    <n v="-1.87136929460581"/>
  </r>
  <r>
    <x v="5"/>
    <x v="40"/>
    <x v="9"/>
    <x v="1"/>
    <x v="3"/>
    <x v="1990"/>
    <x v="8"/>
    <x v="5"/>
    <n v="716898095"/>
    <d v="2014-07-17T00:00:00"/>
    <x v="2"/>
    <x v="65"/>
    <n v="4932"/>
    <n v="9.33"/>
    <n v="6.92"/>
    <n v="2.41"/>
    <n v="34129.440000000002"/>
    <n v="11886.12"/>
    <n v="-22243.32"/>
    <n v="2.87136929460581"/>
    <n v="-1.87136929460581"/>
  </r>
  <r>
    <x v="2"/>
    <x v="38"/>
    <x v="10"/>
    <x v="1"/>
    <x v="0"/>
    <x v="1040"/>
    <x v="4"/>
    <x v="0"/>
    <n v="343974483"/>
    <d v="2013-09-05T00:00:00"/>
    <x v="2"/>
    <x v="130"/>
    <n v="8548"/>
    <n v="154.06"/>
    <n v="90.93"/>
    <n v="63.13"/>
    <n v="777269.64"/>
    <n v="539635.24"/>
    <n v="-237634.4"/>
    <n v="1.44036115951212"/>
    <n v="-0.44036115951211802"/>
  </r>
  <r>
    <x v="2"/>
    <x v="164"/>
    <x v="9"/>
    <x v="1"/>
    <x v="0"/>
    <x v="1121"/>
    <x v="5"/>
    <x v="5"/>
    <n v="540980374"/>
    <d v="2014-09-11T00:00:00"/>
    <x v="2"/>
    <x v="2"/>
    <n v="6969"/>
    <n v="9.33"/>
    <n v="6.92"/>
    <n v="2.41"/>
    <n v="48225.48"/>
    <n v="16795.29"/>
    <n v="-31430.19"/>
    <n v="2.87136929460581"/>
    <n v="-1.87136929460581"/>
  </r>
  <r>
    <x v="2"/>
    <x v="82"/>
    <x v="1"/>
    <x v="0"/>
    <x v="1"/>
    <x v="1417"/>
    <x v="6"/>
    <x v="6"/>
    <n v="657964599"/>
    <d v="2017-06-17T00:00:00"/>
    <x v="0"/>
    <x v="46"/>
    <n v="5201"/>
    <n v="152.58000000000001"/>
    <n v="97.44"/>
    <n v="55.14"/>
    <n v="506785.44"/>
    <n v="286783.14"/>
    <n v="-220002.3"/>
    <n v="1.76713819368879"/>
    <n v="-0.76713819368879199"/>
  </r>
  <r>
    <x v="5"/>
    <x v="96"/>
    <x v="4"/>
    <x v="1"/>
    <x v="0"/>
    <x v="1991"/>
    <x v="10"/>
    <x v="7"/>
    <n v="565288484"/>
    <d v="2012-06-04T00:00:00"/>
    <x v="1"/>
    <x v="288"/>
    <n v="279"/>
    <n v="81.73"/>
    <n v="56.67"/>
    <n v="25.06"/>
    <n v="15810.93"/>
    <n v="6991.74"/>
    <n v="-8819.19"/>
    <n v="2.2613727055067798"/>
    <n v="-1.26137270550678"/>
  </r>
  <r>
    <x v="5"/>
    <x v="54"/>
    <x v="3"/>
    <x v="1"/>
    <x v="1"/>
    <x v="1345"/>
    <x v="11"/>
    <x v="2"/>
    <n v="203625857"/>
    <d v="2011-03-03T00:00:00"/>
    <x v="2"/>
    <x v="146"/>
    <n v="6271"/>
    <n v="205.7"/>
    <n v="117.11"/>
    <n v="88.59"/>
    <n v="734396.81"/>
    <n v="555547.89"/>
    <n v="-178848.92"/>
    <n v="1.3219324980246101"/>
    <n v="-0.32193249802460799"/>
  </r>
  <r>
    <x v="1"/>
    <x v="36"/>
    <x v="5"/>
    <x v="1"/>
    <x v="0"/>
    <x v="135"/>
    <x v="1"/>
    <x v="2"/>
    <n v="933963048"/>
    <d v="2011-06-24T00:00:00"/>
    <x v="6"/>
    <x v="96"/>
    <n v="9275"/>
    <n v="109.28"/>
    <n v="35.840000000000003"/>
    <n v="73.44"/>
    <n v="332416"/>
    <n v="681156"/>
    <n v="348740"/>
    <n v="0.48801742919390001"/>
    <n v="0.51198257080609999"/>
  </r>
  <r>
    <x v="1"/>
    <x v="140"/>
    <x v="3"/>
    <x v="0"/>
    <x v="3"/>
    <x v="1048"/>
    <x v="1"/>
    <x v="3"/>
    <n v="587598884"/>
    <d v="2015-06-13T00:00:00"/>
    <x v="0"/>
    <x v="10"/>
    <n v="2422"/>
    <n v="205.7"/>
    <n v="117.11"/>
    <n v="88.59"/>
    <n v="283640.42"/>
    <n v="214564.98"/>
    <n v="-69075.44"/>
    <n v="1.3219324980246101"/>
    <n v="-0.32193249802460799"/>
  </r>
  <r>
    <x v="2"/>
    <x v="170"/>
    <x v="9"/>
    <x v="0"/>
    <x v="1"/>
    <x v="1711"/>
    <x v="4"/>
    <x v="2"/>
    <n v="216144692"/>
    <d v="2011-04-18T00:00:00"/>
    <x v="1"/>
    <x v="96"/>
    <n v="873"/>
    <n v="9.33"/>
    <n v="6.92"/>
    <n v="2.41"/>
    <n v="6041.16"/>
    <n v="2103.9299999999998"/>
    <n v="-3937.23"/>
    <n v="2.87136929460581"/>
    <n v="-1.87136929460581"/>
  </r>
  <r>
    <x v="1"/>
    <x v="169"/>
    <x v="4"/>
    <x v="0"/>
    <x v="1"/>
    <x v="1992"/>
    <x v="4"/>
    <x v="5"/>
    <n v="941524302"/>
    <d v="2014-09-10T00:00:00"/>
    <x v="4"/>
    <x v="141"/>
    <n v="6819"/>
    <n v="81.73"/>
    <n v="56.67"/>
    <n v="25.06"/>
    <n v="386432.73"/>
    <n v="170884.14"/>
    <n v="-215548.59"/>
    <n v="2.2613727055067798"/>
    <n v="-1.26137270550678"/>
  </r>
  <r>
    <x v="1"/>
    <x v="99"/>
    <x v="7"/>
    <x v="1"/>
    <x v="0"/>
    <x v="572"/>
    <x v="2"/>
    <x v="7"/>
    <n v="805974042"/>
    <d v="2012-07-28T00:00:00"/>
    <x v="0"/>
    <x v="49"/>
    <n v="4484"/>
    <n v="437.2"/>
    <n v="263.33"/>
    <n v="173.87"/>
    <n v="1180771.72"/>
    <n v="779633.08"/>
    <n v="-401138.64"/>
    <n v="1.51452234428021"/>
    <n v="-0.51452234428020904"/>
  </r>
  <r>
    <x v="2"/>
    <x v="104"/>
    <x v="7"/>
    <x v="0"/>
    <x v="3"/>
    <x v="269"/>
    <x v="11"/>
    <x v="2"/>
    <n v="622042739"/>
    <d v="2011-03-28T00:00:00"/>
    <x v="1"/>
    <x v="250"/>
    <n v="5124"/>
    <n v="437.2"/>
    <n v="263.33"/>
    <n v="173.87"/>
    <n v="1349302.92"/>
    <n v="890909.88"/>
    <n v="-458393.04"/>
    <n v="1.51452234428021"/>
    <n v="-0.51452234428020904"/>
  </r>
  <r>
    <x v="5"/>
    <x v="32"/>
    <x v="6"/>
    <x v="0"/>
    <x v="2"/>
    <x v="744"/>
    <x v="3"/>
    <x v="1"/>
    <n v="822591722"/>
    <d v="2010-03-09T00:00:00"/>
    <x v="3"/>
    <x v="2"/>
    <n v="2025"/>
    <n v="651.21"/>
    <n v="524.96"/>
    <n v="126.25"/>
    <n v="1063044"/>
    <n v="255656.25"/>
    <n v="-807387.75"/>
    <n v="4.1580990099009902"/>
    <n v="-3.1580990099009898"/>
  </r>
  <r>
    <x v="4"/>
    <x v="156"/>
    <x v="3"/>
    <x v="0"/>
    <x v="0"/>
    <x v="102"/>
    <x v="8"/>
    <x v="3"/>
    <n v="110794818"/>
    <d v="2015-11-24T00:00:00"/>
    <x v="3"/>
    <x v="152"/>
    <n v="5504"/>
    <n v="205.7"/>
    <n v="117.11"/>
    <n v="88.59"/>
    <n v="644573.43999999994"/>
    <n v="487599.35999999999"/>
    <n v="-156974.07999999999"/>
    <n v="1.3219324980246101"/>
    <n v="-0.32193249802460799"/>
  </r>
  <r>
    <x v="4"/>
    <x v="173"/>
    <x v="5"/>
    <x v="1"/>
    <x v="3"/>
    <x v="1993"/>
    <x v="10"/>
    <x v="1"/>
    <n v="410138356"/>
    <d v="2010-02-03T00:00:00"/>
    <x v="4"/>
    <x v="54"/>
    <n v="7909"/>
    <n v="109.28"/>
    <n v="35.840000000000003"/>
    <n v="73.44"/>
    <n v="283458.56"/>
    <n v="580836.96"/>
    <n v="297378.40000000002"/>
    <n v="0.48801742919390001"/>
    <n v="0.51198257080609999"/>
  </r>
  <r>
    <x v="0"/>
    <x v="119"/>
    <x v="10"/>
    <x v="1"/>
    <x v="2"/>
    <x v="769"/>
    <x v="11"/>
    <x v="2"/>
    <n v="114421164"/>
    <d v="2011-09-17T00:00:00"/>
    <x v="0"/>
    <x v="167"/>
    <n v="8620"/>
    <n v="154.06"/>
    <n v="90.93"/>
    <n v="63.13"/>
    <n v="783816.6"/>
    <n v="544180.6"/>
    <n v="-239636"/>
    <n v="1.44036115951212"/>
    <n v="-0.44036115951211802"/>
  </r>
  <r>
    <x v="0"/>
    <x v="135"/>
    <x v="8"/>
    <x v="0"/>
    <x v="1"/>
    <x v="1055"/>
    <x v="1"/>
    <x v="6"/>
    <n v="837754571"/>
    <d v="2017-02-06T00:00:00"/>
    <x v="1"/>
    <x v="2"/>
    <n v="9049"/>
    <n v="421.89"/>
    <n v="364.69"/>
    <n v="57.2"/>
    <n v="3300079.81"/>
    <n v="517602.8"/>
    <n v="-2782477.01"/>
    <n v="6.3756993006993001"/>
    <n v="-5.3756993006993001"/>
  </r>
  <r>
    <x v="2"/>
    <x v="102"/>
    <x v="1"/>
    <x v="1"/>
    <x v="2"/>
    <x v="1723"/>
    <x v="3"/>
    <x v="0"/>
    <n v="664562404"/>
    <d v="2013-09-19T00:00:00"/>
    <x v="2"/>
    <x v="124"/>
    <n v="7638"/>
    <n v="152.58000000000001"/>
    <n v="97.44"/>
    <n v="55.14"/>
    <n v="744246.72"/>
    <n v="421159.32"/>
    <n v="-323087.40000000002"/>
    <n v="1.76713819368879"/>
    <n v="-0.76713819368879199"/>
  </r>
  <r>
    <x v="5"/>
    <x v="96"/>
    <x v="5"/>
    <x v="0"/>
    <x v="1"/>
    <x v="1192"/>
    <x v="2"/>
    <x v="1"/>
    <n v="899580991"/>
    <d v="2010-08-11T00:00:00"/>
    <x v="4"/>
    <x v="22"/>
    <n v="4861"/>
    <n v="109.28"/>
    <n v="35.840000000000003"/>
    <n v="73.44"/>
    <n v="174218.23999999999"/>
    <n v="356991.84"/>
    <n v="182773.6"/>
    <n v="0.48801742919390001"/>
    <n v="0.51198257080609999"/>
  </r>
  <r>
    <x v="1"/>
    <x v="22"/>
    <x v="2"/>
    <x v="1"/>
    <x v="2"/>
    <x v="805"/>
    <x v="11"/>
    <x v="4"/>
    <n v="217859160"/>
    <d v="2016-05-03T00:00:00"/>
    <x v="3"/>
    <x v="147"/>
    <n v="8222"/>
    <n v="47.45"/>
    <n v="31.79"/>
    <n v="15.66"/>
    <n v="261377.38"/>
    <n v="128756.52"/>
    <n v="-132620.85999999999"/>
    <n v="2.0300127713920801"/>
    <n v="-1.0300127713920799"/>
  </r>
  <r>
    <x v="5"/>
    <x v="130"/>
    <x v="8"/>
    <x v="0"/>
    <x v="2"/>
    <x v="1994"/>
    <x v="3"/>
    <x v="3"/>
    <n v="514758241"/>
    <d v="2015-09-13T00:00:00"/>
    <x v="5"/>
    <x v="8"/>
    <n v="7257"/>
    <n v="421.89"/>
    <n v="364.69"/>
    <n v="57.2"/>
    <n v="2646555.33"/>
    <n v="415100.4"/>
    <n v="-2231454.9300000002"/>
    <n v="6.3756993006993001"/>
    <n v="-5.3756993006993001"/>
  </r>
  <r>
    <x v="4"/>
    <x v="95"/>
    <x v="2"/>
    <x v="0"/>
    <x v="0"/>
    <x v="1995"/>
    <x v="11"/>
    <x v="3"/>
    <n v="155952060"/>
    <d v="2015-06-04T00:00:00"/>
    <x v="2"/>
    <x v="15"/>
    <n v="8535"/>
    <n v="47.45"/>
    <n v="31.79"/>
    <n v="15.66"/>
    <n v="271327.65000000002"/>
    <n v="133658.1"/>
    <n v="-137669.54999999999"/>
    <n v="2.0300127713920801"/>
    <n v="-1.0300127713920799"/>
  </r>
  <r>
    <x v="1"/>
    <x v="152"/>
    <x v="10"/>
    <x v="1"/>
    <x v="2"/>
    <x v="293"/>
    <x v="0"/>
    <x v="0"/>
    <n v="727426946"/>
    <d v="2014-03-02T00:00:00"/>
    <x v="5"/>
    <x v="256"/>
    <n v="653"/>
    <n v="154.06"/>
    <n v="90.93"/>
    <n v="63.13"/>
    <n v="59377.29"/>
    <n v="41223.89"/>
    <n v="-18153.400000000001"/>
    <n v="1.44036115951212"/>
    <n v="-0.44036115951211802"/>
  </r>
  <r>
    <x v="0"/>
    <x v="13"/>
    <x v="0"/>
    <x v="0"/>
    <x v="0"/>
    <x v="1996"/>
    <x v="6"/>
    <x v="4"/>
    <n v="285481727"/>
    <d v="2016-05-18T00:00:00"/>
    <x v="4"/>
    <x v="96"/>
    <n v="9242"/>
    <n v="255.28"/>
    <n v="159.41999999999999"/>
    <n v="95.86"/>
    <n v="1473359.64"/>
    <n v="885938.12"/>
    <n v="-587421.52"/>
    <n v="1.66305028166076"/>
    <n v="-0.66305028166075497"/>
  </r>
  <r>
    <x v="5"/>
    <x v="149"/>
    <x v="5"/>
    <x v="0"/>
    <x v="1"/>
    <x v="1247"/>
    <x v="4"/>
    <x v="7"/>
    <n v="106727731"/>
    <d v="2012-05-04T00:00:00"/>
    <x v="6"/>
    <x v="80"/>
    <n v="1962"/>
    <n v="109.28"/>
    <n v="35.840000000000003"/>
    <n v="73.44"/>
    <n v="70318.080000000002"/>
    <n v="144089.28"/>
    <n v="73771.199999999997"/>
    <n v="0.48801742919390001"/>
    <n v="0.51198257080609999"/>
  </r>
  <r>
    <x v="3"/>
    <x v="184"/>
    <x v="5"/>
    <x v="1"/>
    <x v="2"/>
    <x v="1997"/>
    <x v="11"/>
    <x v="2"/>
    <n v="638088786"/>
    <d v="2011-12-28T00:00:00"/>
    <x v="4"/>
    <x v="289"/>
    <n v="3506"/>
    <n v="109.28"/>
    <n v="35.840000000000003"/>
    <n v="73.44"/>
    <n v="125655.03999999999"/>
    <n v="257480.64"/>
    <n v="131825.60000000001"/>
    <n v="0.48801742919390001"/>
    <n v="0.51198257080609999"/>
  </r>
  <r>
    <x v="5"/>
    <x v="28"/>
    <x v="1"/>
    <x v="1"/>
    <x v="0"/>
    <x v="1827"/>
    <x v="3"/>
    <x v="2"/>
    <n v="146801221"/>
    <d v="2011-06-26T00:00:00"/>
    <x v="5"/>
    <x v="2"/>
    <n v="598"/>
    <n v="152.58000000000001"/>
    <n v="97.44"/>
    <n v="55.14"/>
    <n v="58269.120000000003"/>
    <n v="32973.72"/>
    <n v="-25295.4"/>
    <n v="1.76713819368879"/>
    <n v="-0.76713819368879199"/>
  </r>
  <r>
    <x v="4"/>
    <x v="143"/>
    <x v="1"/>
    <x v="1"/>
    <x v="2"/>
    <x v="1690"/>
    <x v="1"/>
    <x v="2"/>
    <n v="570413863"/>
    <d v="2011-06-28T00:00:00"/>
    <x v="3"/>
    <x v="12"/>
    <n v="6993"/>
    <n v="152.58000000000001"/>
    <n v="97.44"/>
    <n v="55.14"/>
    <n v="681397.92"/>
    <n v="385594.02"/>
    <n v="-295803.90000000002"/>
    <n v="1.76713819368879"/>
    <n v="-0.76713819368879199"/>
  </r>
  <r>
    <x v="3"/>
    <x v="133"/>
    <x v="6"/>
    <x v="1"/>
    <x v="2"/>
    <x v="224"/>
    <x v="10"/>
    <x v="5"/>
    <n v="766788041"/>
    <d v="2014-02-16T00:00:00"/>
    <x v="5"/>
    <x v="22"/>
    <n v="8476"/>
    <n v="651.21"/>
    <n v="524.96"/>
    <n v="126.25"/>
    <n v="4449560.96"/>
    <n v="1070095"/>
    <n v="-3379465.96"/>
    <n v="4.1580990099009902"/>
    <n v="-3.1580990099009898"/>
  </r>
  <r>
    <x v="3"/>
    <x v="11"/>
    <x v="6"/>
    <x v="0"/>
    <x v="2"/>
    <x v="1998"/>
    <x v="9"/>
    <x v="1"/>
    <n v="564097583"/>
    <d v="2010-02-12T00:00:00"/>
    <x v="6"/>
    <x v="2"/>
    <n v="7865"/>
    <n v="651.21"/>
    <n v="524.96"/>
    <n v="126.25"/>
    <n v="4128810.4"/>
    <n v="992956.25"/>
    <n v="-3135854.15"/>
    <n v="4.1580990099009902"/>
    <n v="-3.1580990099009898"/>
  </r>
  <r>
    <x v="5"/>
    <x v="47"/>
    <x v="10"/>
    <x v="0"/>
    <x v="3"/>
    <x v="1157"/>
    <x v="1"/>
    <x v="6"/>
    <n v="310828816"/>
    <d v="2017-06-24T00:00:00"/>
    <x v="0"/>
    <x v="44"/>
    <n v="9"/>
    <n v="154.06"/>
    <n v="90.93"/>
    <n v="63.13"/>
    <n v="818.37"/>
    <n v="568.16999999999996"/>
    <n v="-250.2"/>
    <n v="1.44036115951212"/>
    <n v="-0.44036115951211802"/>
  </r>
  <r>
    <x v="5"/>
    <x v="84"/>
    <x v="11"/>
    <x v="0"/>
    <x v="2"/>
    <x v="159"/>
    <x v="9"/>
    <x v="3"/>
    <n v="425780570"/>
    <d v="2015-12-18T00:00:00"/>
    <x v="6"/>
    <x v="75"/>
    <n v="6787"/>
    <n v="668.27"/>
    <n v="502.54"/>
    <n v="165.73"/>
    <n v="3410738.98"/>
    <n v="1124809.51"/>
    <n v="-2285929.4700000002"/>
    <n v="3.0322814215893299"/>
    <n v="-2.0322814215893299"/>
  </r>
  <r>
    <x v="2"/>
    <x v="4"/>
    <x v="1"/>
    <x v="1"/>
    <x v="3"/>
    <x v="1999"/>
    <x v="2"/>
    <x v="7"/>
    <n v="948064172"/>
    <d v="2012-11-23T00:00:00"/>
    <x v="6"/>
    <x v="35"/>
    <n v="2111"/>
    <n v="152.58000000000001"/>
    <n v="97.44"/>
    <n v="55.14"/>
    <n v="205695.84"/>
    <n v="116400.54"/>
    <n v="-89295.3"/>
    <n v="1.76713819368879"/>
    <n v="-0.76713819368879199"/>
  </r>
  <r>
    <x v="1"/>
    <x v="43"/>
    <x v="9"/>
    <x v="1"/>
    <x v="0"/>
    <x v="581"/>
    <x v="6"/>
    <x v="2"/>
    <n v="187103450"/>
    <d v="2011-05-14T00:00:00"/>
    <x v="0"/>
    <x v="10"/>
    <n v="6924"/>
    <n v="9.33"/>
    <n v="6.92"/>
    <n v="2.41"/>
    <n v="47914.080000000002"/>
    <n v="16686.84"/>
    <n v="-31227.24"/>
    <n v="2.87136929460581"/>
    <n v="-1.87136929460581"/>
  </r>
  <r>
    <x v="1"/>
    <x v="178"/>
    <x v="3"/>
    <x v="0"/>
    <x v="3"/>
    <x v="2000"/>
    <x v="4"/>
    <x v="4"/>
    <n v="572634732"/>
    <d v="2016-01-04T00:00:00"/>
    <x v="1"/>
    <x v="2"/>
    <n v="4197"/>
    <n v="205.7"/>
    <n v="117.11"/>
    <n v="88.59"/>
    <n v="491510.67"/>
    <n v="371812.23"/>
    <n v="-119698.44"/>
    <n v="1.3219324980246101"/>
    <n v="-0.32193249802460799"/>
  </r>
  <r>
    <x v="3"/>
    <x v="50"/>
    <x v="11"/>
    <x v="0"/>
    <x v="3"/>
    <x v="2001"/>
    <x v="5"/>
    <x v="5"/>
    <n v="104706847"/>
    <d v="2014-07-02T00:00:00"/>
    <x v="4"/>
    <x v="2"/>
    <n v="3938"/>
    <n v="668.27"/>
    <n v="502.54"/>
    <n v="165.73"/>
    <n v="1979002.52"/>
    <n v="652644.74"/>
    <n v="-1326357.78"/>
    <n v="3.0322814215893299"/>
    <n v="-2.0322814215893299"/>
  </r>
  <r>
    <x v="2"/>
    <x v="165"/>
    <x v="0"/>
    <x v="0"/>
    <x v="1"/>
    <x v="2002"/>
    <x v="6"/>
    <x v="3"/>
    <n v="903681123"/>
    <d v="2015-04-26T00:00:00"/>
    <x v="5"/>
    <x v="41"/>
    <n v="8181"/>
    <n v="255.28"/>
    <n v="159.41999999999999"/>
    <n v="95.86"/>
    <n v="1304215.02"/>
    <n v="784230.66"/>
    <n v="-519984.36"/>
    <n v="1.66305028166075"/>
    <n v="-0.66305028166075497"/>
  </r>
  <r>
    <x v="5"/>
    <x v="91"/>
    <x v="10"/>
    <x v="0"/>
    <x v="2"/>
    <x v="83"/>
    <x v="2"/>
    <x v="7"/>
    <n v="660231387"/>
    <d v="2012-08-23T00:00:00"/>
    <x v="2"/>
    <x v="37"/>
    <n v="5994"/>
    <n v="154.06"/>
    <n v="90.93"/>
    <n v="63.13"/>
    <n v="545034.42000000004"/>
    <n v="378401.22"/>
    <n v="-166633.20000000001"/>
    <n v="1.44036115951212"/>
    <n v="-0.44036115951211802"/>
  </r>
  <r>
    <x v="1"/>
    <x v="67"/>
    <x v="10"/>
    <x v="0"/>
    <x v="1"/>
    <x v="1244"/>
    <x v="3"/>
    <x v="5"/>
    <n v="285343968"/>
    <d v="2014-05-09T00:00:00"/>
    <x v="6"/>
    <x v="2"/>
    <n v="8476"/>
    <n v="154.06"/>
    <n v="90.93"/>
    <n v="63.13"/>
    <n v="770722.68"/>
    <n v="535089.88"/>
    <n v="-235632.8"/>
    <n v="1.44036115951212"/>
    <n v="-0.44036115951211802"/>
  </r>
  <r>
    <x v="4"/>
    <x v="29"/>
    <x v="3"/>
    <x v="0"/>
    <x v="2"/>
    <x v="1848"/>
    <x v="0"/>
    <x v="7"/>
    <n v="760317695"/>
    <d v="2012-08-30T00:00:00"/>
    <x v="2"/>
    <x v="2"/>
    <n v="3757"/>
    <n v="205.7"/>
    <n v="117.11"/>
    <n v="88.59"/>
    <n v="439982.27"/>
    <n v="332832.63"/>
    <n v="-107149.64"/>
    <n v="1.3219324980246101"/>
    <n v="-0.32193249802460799"/>
  </r>
  <r>
    <x v="1"/>
    <x v="80"/>
    <x v="10"/>
    <x v="1"/>
    <x v="0"/>
    <x v="1513"/>
    <x v="6"/>
    <x v="0"/>
    <n v="886763894"/>
    <d v="2013-05-27T00:00:00"/>
    <x v="1"/>
    <x v="75"/>
    <n v="1997"/>
    <n v="154.06"/>
    <n v="90.93"/>
    <n v="63.13"/>
    <n v="181587.21"/>
    <n v="126070.61"/>
    <n v="-55516.6"/>
    <n v="1.44036115951212"/>
    <n v="-0.44036115951211802"/>
  </r>
  <r>
    <x v="1"/>
    <x v="123"/>
    <x v="2"/>
    <x v="1"/>
    <x v="1"/>
    <x v="2003"/>
    <x v="6"/>
    <x v="0"/>
    <n v="436606395"/>
    <d v="2013-03-12T00:00:00"/>
    <x v="3"/>
    <x v="2"/>
    <n v="389"/>
    <n v="47.45"/>
    <n v="31.79"/>
    <n v="15.66"/>
    <n v="12366.31"/>
    <n v="6091.74"/>
    <n v="-6274.57"/>
    <n v="2.0300127713920801"/>
    <n v="-1.0300127713920799"/>
  </r>
  <r>
    <x v="3"/>
    <x v="21"/>
    <x v="9"/>
    <x v="0"/>
    <x v="3"/>
    <x v="819"/>
    <x v="10"/>
    <x v="7"/>
    <n v="602081525"/>
    <d v="2012-01-28T00:00:00"/>
    <x v="0"/>
    <x v="71"/>
    <n v="8158"/>
    <n v="9.33"/>
    <n v="6.92"/>
    <n v="2.41"/>
    <n v="56453.36"/>
    <n v="19660.78"/>
    <n v="-36792.58"/>
    <n v="2.87136929460581"/>
    <n v="-1.87136929460581"/>
  </r>
  <r>
    <x v="1"/>
    <x v="108"/>
    <x v="7"/>
    <x v="0"/>
    <x v="2"/>
    <x v="493"/>
    <x v="7"/>
    <x v="1"/>
    <n v="845738112"/>
    <d v="2010-10-23T00:00:00"/>
    <x v="0"/>
    <x v="58"/>
    <n v="1557"/>
    <n v="437.2"/>
    <n v="263.33"/>
    <n v="173.87"/>
    <n v="410004.81"/>
    <n v="270715.59000000003"/>
    <n v="-139289.22"/>
    <n v="1.51452234428021"/>
    <n v="-0.51452234428020904"/>
  </r>
  <r>
    <x v="5"/>
    <x v="161"/>
    <x v="0"/>
    <x v="0"/>
    <x v="2"/>
    <x v="2004"/>
    <x v="9"/>
    <x v="0"/>
    <n v="250437486"/>
    <d v="2013-05-10T00:00:00"/>
    <x v="6"/>
    <x v="2"/>
    <n v="8872"/>
    <n v="255.28"/>
    <n v="159.41999999999999"/>
    <n v="95.86"/>
    <n v="1414374.24"/>
    <n v="850469.92"/>
    <n v="-563904.31999999995"/>
    <n v="1.66305028166076"/>
    <n v="-0.66305028166075497"/>
  </r>
  <r>
    <x v="1"/>
    <x v="168"/>
    <x v="9"/>
    <x v="0"/>
    <x v="1"/>
    <x v="487"/>
    <x v="8"/>
    <x v="5"/>
    <n v="669353473"/>
    <d v="2014-07-07T00:00:00"/>
    <x v="1"/>
    <x v="159"/>
    <n v="5422"/>
    <n v="9.33"/>
    <n v="6.92"/>
    <n v="2.41"/>
    <n v="37520.239999999998"/>
    <n v="13067.02"/>
    <n v="-24453.22"/>
    <n v="2.87136929460581"/>
    <n v="-1.87136929460581"/>
  </r>
  <r>
    <x v="5"/>
    <x v="105"/>
    <x v="7"/>
    <x v="1"/>
    <x v="0"/>
    <x v="1698"/>
    <x v="2"/>
    <x v="3"/>
    <n v="875972402"/>
    <d v="2015-04-29T00:00:00"/>
    <x v="4"/>
    <x v="2"/>
    <n v="8555"/>
    <n v="437.2"/>
    <n v="263.33"/>
    <n v="173.87"/>
    <n v="2252788.15"/>
    <n v="1487457.85"/>
    <n v="-765330.3"/>
    <n v="1.51452234428021"/>
    <n v="-0.51452234428020904"/>
  </r>
  <r>
    <x v="5"/>
    <x v="62"/>
    <x v="7"/>
    <x v="1"/>
    <x v="2"/>
    <x v="1710"/>
    <x v="2"/>
    <x v="3"/>
    <n v="614093101"/>
    <d v="2015-07-27T00:00:00"/>
    <x v="1"/>
    <x v="8"/>
    <n v="2650"/>
    <n v="437.2"/>
    <n v="263.33"/>
    <n v="173.87"/>
    <n v="697824.5"/>
    <n v="460755.5"/>
    <n v="-237069"/>
    <n v="1.51452234428021"/>
    <n v="-0.51452234428020904"/>
  </r>
  <r>
    <x v="1"/>
    <x v="43"/>
    <x v="7"/>
    <x v="0"/>
    <x v="0"/>
    <x v="1051"/>
    <x v="7"/>
    <x v="3"/>
    <n v="147826898"/>
    <d v="2015-05-11T00:00:00"/>
    <x v="1"/>
    <x v="2"/>
    <n v="4119"/>
    <n v="437.2"/>
    <n v="263.33"/>
    <n v="173.87"/>
    <n v="1084656.27"/>
    <n v="716170.53"/>
    <n v="-368485.74"/>
    <n v="1.51452234428021"/>
    <n v="-0.51452234428020904"/>
  </r>
  <r>
    <x v="5"/>
    <x v="97"/>
    <x v="4"/>
    <x v="1"/>
    <x v="0"/>
    <x v="2005"/>
    <x v="11"/>
    <x v="0"/>
    <n v="711597621"/>
    <d v="2013-11-14T00:00:00"/>
    <x v="2"/>
    <x v="175"/>
    <n v="6404"/>
    <n v="81.73"/>
    <n v="56.67"/>
    <n v="25.06"/>
    <n v="362914.68"/>
    <n v="160484.24"/>
    <n v="-202430.44"/>
    <n v="2.2613727055067798"/>
    <n v="-1.26137270550678"/>
  </r>
  <r>
    <x v="2"/>
    <x v="12"/>
    <x v="7"/>
    <x v="0"/>
    <x v="2"/>
    <x v="516"/>
    <x v="0"/>
    <x v="3"/>
    <n v="460141599"/>
    <d v="2016-12-01T00:00:00"/>
    <x v="2"/>
    <x v="290"/>
    <n v="4979"/>
    <n v="437.2"/>
    <n v="263.33"/>
    <n v="173.87"/>
    <n v="1311120.07"/>
    <n v="865698.73"/>
    <n v="-445421.34"/>
    <n v="1.51452234428021"/>
    <n v="-0.51452234428020904"/>
  </r>
  <r>
    <x v="5"/>
    <x v="84"/>
    <x v="7"/>
    <x v="0"/>
    <x v="0"/>
    <x v="309"/>
    <x v="10"/>
    <x v="2"/>
    <n v="318507659"/>
    <d v="2011-07-02T00:00:00"/>
    <x v="0"/>
    <x v="240"/>
    <n v="2349"/>
    <n v="437.2"/>
    <n v="263.33"/>
    <n v="173.87"/>
    <n v="618562.17000000004"/>
    <n v="408420.63"/>
    <n v="-210141.54"/>
    <n v="1.51452234428021"/>
    <n v="-0.51452234428020904"/>
  </r>
  <r>
    <x v="1"/>
    <x v="132"/>
    <x v="7"/>
    <x v="0"/>
    <x v="1"/>
    <x v="269"/>
    <x v="11"/>
    <x v="2"/>
    <n v="832057130"/>
    <d v="2011-02-04T00:00:00"/>
    <x v="6"/>
    <x v="30"/>
    <n v="3050"/>
    <n v="437.2"/>
    <n v="263.33"/>
    <n v="173.87"/>
    <n v="803156.5"/>
    <n v="530303.5"/>
    <n v="-272853"/>
    <n v="1.51452234428021"/>
    <n v="-0.51452234428020904"/>
  </r>
  <r>
    <x v="0"/>
    <x v="1"/>
    <x v="3"/>
    <x v="0"/>
    <x v="3"/>
    <x v="1702"/>
    <x v="0"/>
    <x v="1"/>
    <n v="816463840"/>
    <d v="2011-09-01T00:00:00"/>
    <x v="2"/>
    <x v="291"/>
    <n v="8649"/>
    <n v="205.7"/>
    <n v="117.11"/>
    <n v="88.59"/>
    <n v="1012884.39"/>
    <n v="766214.91"/>
    <n v="-246669.48"/>
    <n v="1.3219324980246101"/>
    <n v="-0.32193249802460799"/>
  </r>
  <r>
    <x v="2"/>
    <x v="107"/>
    <x v="4"/>
    <x v="0"/>
    <x v="0"/>
    <x v="2006"/>
    <x v="6"/>
    <x v="0"/>
    <n v="507714116"/>
    <d v="2013-08-23T00:00:00"/>
    <x v="6"/>
    <x v="227"/>
    <n v="2744"/>
    <n v="81.73"/>
    <n v="56.67"/>
    <n v="25.06"/>
    <n v="155502.48000000001"/>
    <n v="68764.639999999999"/>
    <n v="-86737.84"/>
    <n v="2.2613727055067798"/>
    <n v="-1.26137270550678"/>
  </r>
  <r>
    <x v="1"/>
    <x v="116"/>
    <x v="6"/>
    <x v="0"/>
    <x v="3"/>
    <x v="1534"/>
    <x v="3"/>
    <x v="2"/>
    <n v="212106788"/>
    <d v="2011-09-26T00:00:00"/>
    <x v="1"/>
    <x v="96"/>
    <n v="5967"/>
    <n v="651.21"/>
    <n v="524.96"/>
    <n v="126.25"/>
    <n v="3132436.32"/>
    <n v="753333.75"/>
    <n v="-2379102.5699999998"/>
    <n v="4.1580990099009902"/>
    <n v="-3.1580990099009898"/>
  </r>
  <r>
    <x v="5"/>
    <x v="166"/>
    <x v="0"/>
    <x v="0"/>
    <x v="3"/>
    <x v="1619"/>
    <x v="1"/>
    <x v="5"/>
    <n v="756253182"/>
    <d v="2014-09-06T00:00:00"/>
    <x v="0"/>
    <x v="5"/>
    <n v="977"/>
    <n v="255.28"/>
    <n v="159.41999999999999"/>
    <n v="95.86"/>
    <n v="155753.34"/>
    <n v="93655.22"/>
    <n v="-62098.12"/>
    <n v="1.66305028166076"/>
    <n v="-0.66305028166075497"/>
  </r>
  <r>
    <x v="4"/>
    <x v="176"/>
    <x v="0"/>
    <x v="1"/>
    <x v="0"/>
    <x v="468"/>
    <x v="0"/>
    <x v="7"/>
    <n v="337077128"/>
    <d v="2012-12-30T00:00:00"/>
    <x v="5"/>
    <x v="131"/>
    <n v="7468"/>
    <n v="255.28"/>
    <n v="159.41999999999999"/>
    <n v="95.86"/>
    <n v="1190548.56"/>
    <n v="715882.48"/>
    <n v="-474666.08"/>
    <n v="1.66305028166076"/>
    <n v="-0.66305028166075497"/>
  </r>
  <r>
    <x v="1"/>
    <x v="59"/>
    <x v="4"/>
    <x v="0"/>
    <x v="0"/>
    <x v="1461"/>
    <x v="7"/>
    <x v="5"/>
    <n v="371814954"/>
    <d v="2014-08-10T00:00:00"/>
    <x v="5"/>
    <x v="2"/>
    <n v="7162"/>
    <n v="81.73"/>
    <n v="56.67"/>
    <n v="25.06"/>
    <n v="405870.54"/>
    <n v="179479.72"/>
    <n v="-226390.82"/>
    <n v="2.2613727055067798"/>
    <n v="-1.26137270550678"/>
  </r>
  <r>
    <x v="1"/>
    <x v="169"/>
    <x v="9"/>
    <x v="0"/>
    <x v="2"/>
    <x v="2007"/>
    <x v="7"/>
    <x v="4"/>
    <n v="548015487"/>
    <d v="2016-09-10T00:00:00"/>
    <x v="0"/>
    <x v="2"/>
    <n v="8815"/>
    <n v="9.33"/>
    <n v="6.92"/>
    <n v="2.41"/>
    <n v="60999.8"/>
    <n v="21244.15"/>
    <n v="-39755.65"/>
    <n v="2.87136929460581"/>
    <n v="-1.87136929460581"/>
  </r>
  <r>
    <x v="6"/>
    <x v="180"/>
    <x v="7"/>
    <x v="1"/>
    <x v="0"/>
    <x v="941"/>
    <x v="10"/>
    <x v="6"/>
    <n v="173540055"/>
    <d v="2017-04-14T00:00:00"/>
    <x v="6"/>
    <x v="18"/>
    <n v="3214"/>
    <n v="437.2"/>
    <n v="263.33"/>
    <n v="173.87"/>
    <n v="846342.62"/>
    <n v="558818.18000000005"/>
    <n v="-287524.44"/>
    <n v="1.51452234428021"/>
    <n v="-0.51452234428020904"/>
  </r>
  <r>
    <x v="3"/>
    <x v="133"/>
    <x v="8"/>
    <x v="1"/>
    <x v="1"/>
    <x v="1313"/>
    <x v="8"/>
    <x v="2"/>
    <n v="426562488"/>
    <d v="2011-07-14T00:00:00"/>
    <x v="2"/>
    <x v="61"/>
    <n v="8174"/>
    <n v="421.89"/>
    <n v="364.69"/>
    <n v="57.2"/>
    <n v="2980976.06"/>
    <n v="467552.8"/>
    <n v="-2513423.2599999998"/>
    <n v="6.3756993006993001"/>
    <n v="-5.3756993006993001"/>
  </r>
  <r>
    <x v="1"/>
    <x v="132"/>
    <x v="10"/>
    <x v="1"/>
    <x v="0"/>
    <x v="2008"/>
    <x v="6"/>
    <x v="2"/>
    <n v="305569112"/>
    <d v="2011-03-06T00:00:00"/>
    <x v="5"/>
    <x v="2"/>
    <n v="3545"/>
    <n v="154.06"/>
    <n v="90.93"/>
    <n v="63.13"/>
    <n v="322346.84999999998"/>
    <n v="223795.85"/>
    <n v="-98551.000000000102"/>
    <n v="1.44036115951212"/>
    <n v="-0.44036115951211802"/>
  </r>
  <r>
    <x v="2"/>
    <x v="141"/>
    <x v="1"/>
    <x v="0"/>
    <x v="1"/>
    <x v="2009"/>
    <x v="1"/>
    <x v="1"/>
    <n v="679358756"/>
    <d v="2010-05-22T00:00:00"/>
    <x v="0"/>
    <x v="26"/>
    <n v="6208"/>
    <n v="152.58000000000001"/>
    <n v="97.44"/>
    <n v="55.14"/>
    <n v="604907.52000000002"/>
    <n v="342309.12"/>
    <n v="-262598.40000000002"/>
    <n v="1.76713819368879"/>
    <n v="-0.76713819368879199"/>
  </r>
  <r>
    <x v="3"/>
    <x v="57"/>
    <x v="11"/>
    <x v="0"/>
    <x v="3"/>
    <x v="1402"/>
    <x v="1"/>
    <x v="2"/>
    <n v="237042748"/>
    <d v="2011-03-04T00:00:00"/>
    <x v="6"/>
    <x v="2"/>
    <n v="5072"/>
    <n v="668.27"/>
    <n v="502.54"/>
    <n v="165.73"/>
    <n v="2548882.88"/>
    <n v="840582.56"/>
    <n v="-1708300.32"/>
    <n v="3.0322814215893299"/>
    <n v="-2.0322814215893299"/>
  </r>
  <r>
    <x v="5"/>
    <x v="32"/>
    <x v="2"/>
    <x v="1"/>
    <x v="3"/>
    <x v="182"/>
    <x v="5"/>
    <x v="0"/>
    <n v="438044917"/>
    <d v="2013-05-17T00:00:00"/>
    <x v="6"/>
    <x v="2"/>
    <n v="6080"/>
    <n v="47.45"/>
    <n v="31.79"/>
    <n v="15.66"/>
    <n v="193283.20000000001"/>
    <n v="95212.800000000003"/>
    <n v="-98070.399999999994"/>
    <n v="2.0300127713920801"/>
    <n v="-1.0300127713920799"/>
  </r>
  <r>
    <x v="0"/>
    <x v="76"/>
    <x v="7"/>
    <x v="0"/>
    <x v="1"/>
    <x v="2010"/>
    <x v="0"/>
    <x v="1"/>
    <n v="562101590"/>
    <d v="2010-03-17T00:00:00"/>
    <x v="4"/>
    <x v="2"/>
    <n v="7207"/>
    <n v="437.2"/>
    <n v="263.33"/>
    <n v="173.87"/>
    <n v="1897819.31"/>
    <n v="1253081.0900000001"/>
    <n v="-644738.22"/>
    <n v="1.51452234428021"/>
    <n v="-0.51452234428020904"/>
  </r>
  <r>
    <x v="5"/>
    <x v="127"/>
    <x v="10"/>
    <x v="1"/>
    <x v="0"/>
    <x v="912"/>
    <x v="3"/>
    <x v="5"/>
    <n v="859261596"/>
    <d v="2014-09-29T00:00:00"/>
    <x v="1"/>
    <x v="124"/>
    <n v="3456"/>
    <n v="154.06"/>
    <n v="90.93"/>
    <n v="63.13"/>
    <n v="314254.08000000002"/>
    <n v="218177.28"/>
    <n v="-96076.800000000105"/>
    <n v="1.44036115951212"/>
    <n v="-0.44036115951211802"/>
  </r>
  <r>
    <x v="2"/>
    <x v="4"/>
    <x v="1"/>
    <x v="1"/>
    <x v="1"/>
    <x v="2011"/>
    <x v="0"/>
    <x v="1"/>
    <n v="299886262"/>
    <d v="2010-08-12T00:00:00"/>
    <x v="2"/>
    <x v="2"/>
    <n v="1864"/>
    <n v="152.58000000000001"/>
    <n v="97.44"/>
    <n v="55.14"/>
    <n v="181628.16"/>
    <n v="102780.96"/>
    <n v="-78847.199999999997"/>
    <n v="1.76713819368879"/>
    <n v="-0.76713819368879199"/>
  </r>
  <r>
    <x v="3"/>
    <x v="133"/>
    <x v="10"/>
    <x v="1"/>
    <x v="0"/>
    <x v="166"/>
    <x v="11"/>
    <x v="1"/>
    <n v="624649417"/>
    <d v="2010-05-26T00:00:00"/>
    <x v="4"/>
    <x v="209"/>
    <n v="6498"/>
    <n v="154.06"/>
    <n v="90.93"/>
    <n v="63.13"/>
    <n v="590863.14"/>
    <n v="410218.74"/>
    <n v="-180644.4"/>
    <n v="1.44036115951212"/>
    <n v="-0.44036115951211802"/>
  </r>
  <r>
    <x v="3"/>
    <x v="110"/>
    <x v="9"/>
    <x v="0"/>
    <x v="1"/>
    <x v="380"/>
    <x v="8"/>
    <x v="1"/>
    <n v="494537389"/>
    <d v="2010-07-31T00:00:00"/>
    <x v="0"/>
    <x v="96"/>
    <n v="3458"/>
    <n v="9.33"/>
    <n v="6.92"/>
    <n v="2.41"/>
    <n v="23929.360000000001"/>
    <n v="8333.7800000000007"/>
    <n v="-15595.58"/>
    <n v="2.87136929460581"/>
    <n v="-1.87136929460581"/>
  </r>
  <r>
    <x v="5"/>
    <x v="98"/>
    <x v="0"/>
    <x v="0"/>
    <x v="2"/>
    <x v="2012"/>
    <x v="3"/>
    <x v="0"/>
    <n v="440849006"/>
    <d v="2013-09-24T00:00:00"/>
    <x v="3"/>
    <x v="187"/>
    <n v="5872"/>
    <n v="255.28"/>
    <n v="159.41999999999999"/>
    <n v="95.86"/>
    <n v="936114.24"/>
    <n v="562889.92000000004"/>
    <n v="-373224.32"/>
    <n v="1.66305028166076"/>
    <n v="-0.66305028166075497"/>
  </r>
  <r>
    <x v="5"/>
    <x v="9"/>
    <x v="1"/>
    <x v="1"/>
    <x v="0"/>
    <x v="2013"/>
    <x v="9"/>
    <x v="3"/>
    <n v="615195596"/>
    <d v="2015-08-24T00:00:00"/>
    <x v="1"/>
    <x v="2"/>
    <n v="8903"/>
    <n v="152.58000000000001"/>
    <n v="97.44"/>
    <n v="55.14"/>
    <n v="867508.32"/>
    <n v="490911.42"/>
    <n v="-376596.9"/>
    <n v="1.76713819368879"/>
    <n v="-0.76713819368879099"/>
  </r>
  <r>
    <x v="5"/>
    <x v="9"/>
    <x v="0"/>
    <x v="1"/>
    <x v="2"/>
    <x v="2014"/>
    <x v="11"/>
    <x v="4"/>
    <n v="339500987"/>
    <d v="2016-05-12T00:00:00"/>
    <x v="2"/>
    <x v="38"/>
    <n v="4741"/>
    <n v="255.28"/>
    <n v="159.41999999999999"/>
    <n v="95.86"/>
    <n v="755810.22"/>
    <n v="454472.26"/>
    <n v="-301337.96000000002"/>
    <n v="1.66305028166076"/>
    <n v="-0.66305028166075497"/>
  </r>
  <r>
    <x v="5"/>
    <x v="58"/>
    <x v="5"/>
    <x v="0"/>
    <x v="3"/>
    <x v="1847"/>
    <x v="7"/>
    <x v="2"/>
    <n v="356001508"/>
    <d v="2011-09-17T00:00:00"/>
    <x v="0"/>
    <x v="86"/>
    <n v="7612"/>
    <n v="109.28"/>
    <n v="35.840000000000003"/>
    <n v="73.44"/>
    <n v="272814.08000000002"/>
    <n v="559025.28"/>
    <n v="286211.20000000001"/>
    <n v="0.48801742919390001"/>
    <n v="0.51198257080609999"/>
  </r>
  <r>
    <x v="4"/>
    <x v="158"/>
    <x v="0"/>
    <x v="0"/>
    <x v="3"/>
    <x v="1633"/>
    <x v="4"/>
    <x v="5"/>
    <n v="577245986"/>
    <d v="2014-03-27T00:00:00"/>
    <x v="2"/>
    <x v="57"/>
    <n v="8770"/>
    <n v="255.28"/>
    <n v="159.41999999999999"/>
    <n v="95.86"/>
    <n v="1398113.4"/>
    <n v="840692.2"/>
    <n v="-557421.19999999995"/>
    <n v="1.66305028166076"/>
    <n v="-0.66305028166075497"/>
  </r>
  <r>
    <x v="1"/>
    <x v="159"/>
    <x v="1"/>
    <x v="1"/>
    <x v="1"/>
    <x v="913"/>
    <x v="9"/>
    <x v="4"/>
    <n v="536095750"/>
    <d v="2016-12-26T00:00:00"/>
    <x v="1"/>
    <x v="187"/>
    <n v="1500"/>
    <n v="152.58000000000001"/>
    <n v="97.44"/>
    <n v="55.14"/>
    <n v="146160"/>
    <n v="82710"/>
    <n v="-63450"/>
    <n v="1.76713819368879"/>
    <n v="-0.76713819368879199"/>
  </r>
  <r>
    <x v="5"/>
    <x v="97"/>
    <x v="9"/>
    <x v="1"/>
    <x v="1"/>
    <x v="1574"/>
    <x v="1"/>
    <x v="6"/>
    <n v="735724627"/>
    <d v="2017-02-15T00:00:00"/>
    <x v="4"/>
    <x v="2"/>
    <n v="6122"/>
    <n v="9.33"/>
    <n v="6.92"/>
    <n v="2.41"/>
    <n v="42364.24"/>
    <n v="14754.02"/>
    <n v="-27610.22"/>
    <n v="2.87136929460581"/>
    <n v="-1.87136929460581"/>
  </r>
  <r>
    <x v="0"/>
    <x v="122"/>
    <x v="2"/>
    <x v="0"/>
    <x v="2"/>
    <x v="495"/>
    <x v="6"/>
    <x v="0"/>
    <n v="399618947"/>
    <d v="2013-01-19T00:00:00"/>
    <x v="0"/>
    <x v="2"/>
    <n v="4982"/>
    <n v="47.45"/>
    <n v="31.79"/>
    <n v="15.66"/>
    <n v="158377.78"/>
    <n v="78018.12"/>
    <n v="-80359.66"/>
    <n v="2.0300127713920801"/>
    <n v="-1.0300127713920799"/>
  </r>
  <r>
    <x v="1"/>
    <x v="93"/>
    <x v="11"/>
    <x v="1"/>
    <x v="2"/>
    <x v="579"/>
    <x v="7"/>
    <x v="3"/>
    <n v="621577537"/>
    <d v="2015-09-16T00:00:00"/>
    <x v="4"/>
    <x v="4"/>
    <n v="7461"/>
    <n v="668.27"/>
    <n v="502.54"/>
    <n v="165.73"/>
    <n v="3749450.94"/>
    <n v="1236511.53"/>
    <n v="-2512939.41"/>
    <n v="3.0322814215893299"/>
    <n v="-2.0322814215893299"/>
  </r>
  <r>
    <x v="5"/>
    <x v="63"/>
    <x v="7"/>
    <x v="0"/>
    <x v="3"/>
    <x v="1898"/>
    <x v="4"/>
    <x v="5"/>
    <n v="315711724"/>
    <d v="2014-08-04T00:00:00"/>
    <x v="1"/>
    <x v="252"/>
    <n v="4970"/>
    <n v="437.2"/>
    <n v="263.33"/>
    <n v="173.87"/>
    <n v="1308750.1000000001"/>
    <n v="864133.9"/>
    <n v="-444616.2"/>
    <n v="1.51452234428021"/>
    <n v="-0.51452234428020904"/>
  </r>
  <r>
    <x v="2"/>
    <x v="125"/>
    <x v="7"/>
    <x v="0"/>
    <x v="3"/>
    <x v="1721"/>
    <x v="11"/>
    <x v="1"/>
    <n v="266445338"/>
    <d v="2010-02-28T00:00:00"/>
    <x v="5"/>
    <x v="71"/>
    <n v="5951"/>
    <n v="437.2"/>
    <n v="263.33"/>
    <n v="173.87"/>
    <n v="1567076.83"/>
    <n v="1034700.37"/>
    <n v="-532376.46"/>
    <n v="1.51452234428021"/>
    <n v="-0.51452234428020904"/>
  </r>
  <r>
    <x v="2"/>
    <x v="104"/>
    <x v="2"/>
    <x v="1"/>
    <x v="1"/>
    <x v="374"/>
    <x v="7"/>
    <x v="0"/>
    <n v="878514707"/>
    <d v="2013-11-10T00:00:00"/>
    <x v="5"/>
    <x v="64"/>
    <n v="879"/>
    <n v="47.45"/>
    <n v="31.79"/>
    <n v="15.66"/>
    <n v="27943.41"/>
    <n v="13765.14"/>
    <n v="-14178.27"/>
    <n v="2.0300127713920801"/>
    <n v="-1.0300127713920799"/>
  </r>
  <r>
    <x v="1"/>
    <x v="17"/>
    <x v="7"/>
    <x v="1"/>
    <x v="3"/>
    <x v="2015"/>
    <x v="8"/>
    <x v="6"/>
    <n v="826968657"/>
    <d v="2017-06-15T00:00:00"/>
    <x v="2"/>
    <x v="54"/>
    <n v="7258"/>
    <n v="437.2"/>
    <n v="263.33"/>
    <n v="173.87"/>
    <n v="1911249.14"/>
    <n v="1261948.46"/>
    <n v="-649300.68000000005"/>
    <n v="1.51452234428021"/>
    <n v="-0.51452234428020904"/>
  </r>
  <r>
    <x v="5"/>
    <x v="177"/>
    <x v="3"/>
    <x v="1"/>
    <x v="2"/>
    <x v="857"/>
    <x v="1"/>
    <x v="5"/>
    <n v="207168519"/>
    <d v="2014-06-07T00:00:00"/>
    <x v="0"/>
    <x v="8"/>
    <n v="4623"/>
    <n v="205.7"/>
    <n v="117.11"/>
    <n v="88.59"/>
    <n v="541399.53"/>
    <n v="409551.57"/>
    <n v="-131847.96"/>
    <n v="1.3219324980246101"/>
    <n v="-0.32193249802460799"/>
  </r>
  <r>
    <x v="0"/>
    <x v="0"/>
    <x v="0"/>
    <x v="0"/>
    <x v="2"/>
    <x v="129"/>
    <x v="2"/>
    <x v="1"/>
    <n v="984788119"/>
    <d v="2010-11-10T00:00:00"/>
    <x v="4"/>
    <x v="171"/>
    <n v="9544"/>
    <n v="255.28"/>
    <n v="159.41999999999999"/>
    <n v="95.86"/>
    <n v="1521504.48"/>
    <n v="914887.84"/>
    <n v="-606616.64"/>
    <n v="1.66305028166076"/>
    <n v="-0.66305028166075497"/>
  </r>
  <r>
    <x v="5"/>
    <x v="87"/>
    <x v="7"/>
    <x v="1"/>
    <x v="0"/>
    <x v="2016"/>
    <x v="8"/>
    <x v="0"/>
    <n v="245813786"/>
    <d v="2013-12-03T00:00:00"/>
    <x v="3"/>
    <x v="110"/>
    <n v="617"/>
    <n v="437.2"/>
    <n v="263.33"/>
    <n v="173.87"/>
    <n v="162474.60999999999"/>
    <n v="107277.79"/>
    <n v="-55196.82"/>
    <n v="1.51452234428021"/>
    <n v="-0.51452234428020904"/>
  </r>
  <r>
    <x v="1"/>
    <x v="26"/>
    <x v="11"/>
    <x v="1"/>
    <x v="2"/>
    <x v="2017"/>
    <x v="9"/>
    <x v="1"/>
    <n v="546544349"/>
    <d v="2010-12-12T00:00:00"/>
    <x v="5"/>
    <x v="31"/>
    <n v="3473"/>
    <n v="668.27"/>
    <n v="502.54"/>
    <n v="165.73"/>
    <n v="1745321.42"/>
    <n v="575580.29"/>
    <n v="-1169741.1299999999"/>
    <n v="3.0322814215893299"/>
    <n v="-2.0322814215893299"/>
  </r>
  <r>
    <x v="1"/>
    <x v="33"/>
    <x v="11"/>
    <x v="1"/>
    <x v="1"/>
    <x v="424"/>
    <x v="1"/>
    <x v="4"/>
    <n v="463591134"/>
    <d v="2016-01-10T00:00:00"/>
    <x v="5"/>
    <x v="2"/>
    <n v="5773"/>
    <n v="668.27"/>
    <n v="502.54"/>
    <n v="165.73"/>
    <n v="2901163.42"/>
    <n v="956759.29"/>
    <n v="-1944404.13"/>
    <n v="3.0322814215893299"/>
    <n v="-2.0322814215893299"/>
  </r>
  <r>
    <x v="5"/>
    <x v="54"/>
    <x v="0"/>
    <x v="1"/>
    <x v="3"/>
    <x v="166"/>
    <x v="11"/>
    <x v="1"/>
    <n v="443877971"/>
    <d v="2010-06-06T00:00:00"/>
    <x v="5"/>
    <x v="36"/>
    <n v="2210"/>
    <n v="255.28"/>
    <n v="159.41999999999999"/>
    <n v="95.86"/>
    <n v="352318.2"/>
    <n v="211850.6"/>
    <n v="-140467.6"/>
    <n v="1.66305028166076"/>
    <n v="-0.66305028166075497"/>
  </r>
  <r>
    <x v="4"/>
    <x v="158"/>
    <x v="11"/>
    <x v="0"/>
    <x v="0"/>
    <x v="2018"/>
    <x v="2"/>
    <x v="1"/>
    <n v="554641187"/>
    <d v="2010-08-13T00:00:00"/>
    <x v="6"/>
    <x v="75"/>
    <n v="9507"/>
    <n v="668.27"/>
    <n v="502.54"/>
    <n v="165.73"/>
    <n v="4777647.78"/>
    <n v="1575595.11"/>
    <n v="-3202052.67"/>
    <n v="3.0322814215893299"/>
    <n v="-2.0322814215893299"/>
  </r>
  <r>
    <x v="2"/>
    <x v="12"/>
    <x v="8"/>
    <x v="1"/>
    <x v="0"/>
    <x v="2019"/>
    <x v="5"/>
    <x v="1"/>
    <n v="933429610"/>
    <d v="2010-11-28T00:00:00"/>
    <x v="5"/>
    <x v="11"/>
    <n v="1419"/>
    <n v="421.89"/>
    <n v="364.69"/>
    <n v="57.2"/>
    <n v="517495.11"/>
    <n v="81166.8"/>
    <n v="-436328.31"/>
    <n v="6.3756993006993001"/>
    <n v="-5.3756993006993001"/>
  </r>
  <r>
    <x v="0"/>
    <x v="118"/>
    <x v="7"/>
    <x v="1"/>
    <x v="3"/>
    <x v="1630"/>
    <x v="5"/>
    <x v="7"/>
    <n v="438104569"/>
    <d v="2012-11-13T00:00:00"/>
    <x v="3"/>
    <x v="159"/>
    <n v="3733"/>
    <n v="437.2"/>
    <n v="263.33"/>
    <n v="173.87"/>
    <n v="983010.89"/>
    <n v="649056.71"/>
    <n v="-333954.18"/>
    <n v="1.51452234428021"/>
    <n v="-0.51452234428020904"/>
  </r>
  <r>
    <x v="1"/>
    <x v="139"/>
    <x v="6"/>
    <x v="1"/>
    <x v="1"/>
    <x v="15"/>
    <x v="0"/>
    <x v="3"/>
    <n v="696839892"/>
    <d v="2016-02-01T00:00:00"/>
    <x v="1"/>
    <x v="142"/>
    <n v="9264"/>
    <n v="651.21"/>
    <n v="524.96"/>
    <n v="126.25"/>
    <n v="4863229.4400000004"/>
    <n v="1169580"/>
    <n v="-3693649.44"/>
    <n v="4.1580990099009902"/>
    <n v="-3.1580990099009898"/>
  </r>
  <r>
    <x v="2"/>
    <x v="38"/>
    <x v="5"/>
    <x v="1"/>
    <x v="3"/>
    <x v="1123"/>
    <x v="9"/>
    <x v="7"/>
    <n v="258121907"/>
    <d v="2012-06-12T00:00:00"/>
    <x v="3"/>
    <x v="2"/>
    <n v="2863"/>
    <n v="109.28"/>
    <n v="35.840000000000003"/>
    <n v="73.44"/>
    <n v="102609.92"/>
    <n v="210258.72"/>
    <n v="107648.8"/>
    <n v="0.48801742919390001"/>
    <n v="0.51198257080609999"/>
  </r>
  <r>
    <x v="0"/>
    <x v="76"/>
    <x v="5"/>
    <x v="0"/>
    <x v="0"/>
    <x v="1669"/>
    <x v="6"/>
    <x v="4"/>
    <n v="440749442"/>
    <d v="2016-05-19T00:00:00"/>
    <x v="2"/>
    <x v="22"/>
    <n v="6409"/>
    <n v="109.28"/>
    <n v="35.840000000000003"/>
    <n v="73.44"/>
    <n v="229698.56"/>
    <n v="470676.96"/>
    <n v="240978.4"/>
    <n v="0.48801742919390001"/>
    <n v="0.51198257080609999"/>
  </r>
  <r>
    <x v="2"/>
    <x v="82"/>
    <x v="1"/>
    <x v="1"/>
    <x v="2"/>
    <x v="101"/>
    <x v="3"/>
    <x v="6"/>
    <n v="383833825"/>
    <d v="2017-04-25T00:00:00"/>
    <x v="3"/>
    <x v="2"/>
    <n v="3813"/>
    <n v="152.58000000000001"/>
    <n v="97.44"/>
    <n v="55.14"/>
    <n v="371538.72"/>
    <n v="210248.82"/>
    <n v="-161289.9"/>
    <n v="1.76713819368879"/>
    <n v="-0.76713819368879099"/>
  </r>
  <r>
    <x v="0"/>
    <x v="181"/>
    <x v="10"/>
    <x v="0"/>
    <x v="2"/>
    <x v="447"/>
    <x v="7"/>
    <x v="2"/>
    <n v="196798884"/>
    <d v="2011-10-21T00:00:00"/>
    <x v="6"/>
    <x v="75"/>
    <n v="6018"/>
    <n v="154.06"/>
    <n v="90.93"/>
    <n v="63.13"/>
    <n v="547216.74"/>
    <n v="379916.34"/>
    <n v="-167300.4"/>
    <n v="1.44036115951212"/>
    <n v="-0.44036115951211802"/>
  </r>
  <r>
    <x v="1"/>
    <x v="79"/>
    <x v="4"/>
    <x v="1"/>
    <x v="0"/>
    <x v="372"/>
    <x v="7"/>
    <x v="2"/>
    <n v="509380948"/>
    <d v="2011-09-27T00:00:00"/>
    <x v="3"/>
    <x v="82"/>
    <n v="5997"/>
    <n v="81.73"/>
    <n v="56.67"/>
    <n v="25.06"/>
    <n v="339849.99"/>
    <n v="150284.82"/>
    <n v="-189565.17"/>
    <n v="2.2613727055067798"/>
    <n v="-1.26137270550678"/>
  </r>
  <r>
    <x v="1"/>
    <x v="59"/>
    <x v="5"/>
    <x v="1"/>
    <x v="0"/>
    <x v="2020"/>
    <x v="2"/>
    <x v="2"/>
    <n v="221628844"/>
    <d v="2011-01-09T00:00:00"/>
    <x v="5"/>
    <x v="2"/>
    <n v="3755"/>
    <n v="109.28"/>
    <n v="35.840000000000003"/>
    <n v="73.44"/>
    <n v="134579.20000000001"/>
    <n v="275767.2"/>
    <n v="141188"/>
    <n v="0.48801742919390001"/>
    <n v="0.51198257080609999"/>
  </r>
  <r>
    <x v="5"/>
    <x v="177"/>
    <x v="2"/>
    <x v="1"/>
    <x v="3"/>
    <x v="1415"/>
    <x v="11"/>
    <x v="5"/>
    <n v="553903901"/>
    <d v="2014-06-04T00:00:00"/>
    <x v="4"/>
    <x v="27"/>
    <n v="1328"/>
    <n v="47.45"/>
    <n v="31.79"/>
    <n v="15.66"/>
    <n v="42217.120000000003"/>
    <n v="20796.48"/>
    <n v="-21420.639999999999"/>
    <n v="2.0300127713920801"/>
    <n v="-1.0300127713920799"/>
  </r>
  <r>
    <x v="5"/>
    <x v="58"/>
    <x v="7"/>
    <x v="1"/>
    <x v="1"/>
    <x v="2021"/>
    <x v="1"/>
    <x v="7"/>
    <n v="996879947"/>
    <d v="2012-05-01T00:00:00"/>
    <x v="3"/>
    <x v="19"/>
    <n v="7784"/>
    <n v="437.2"/>
    <n v="263.33"/>
    <n v="173.87"/>
    <n v="2049760.72"/>
    <n v="1353404.08"/>
    <n v="-696356.64"/>
    <n v="1.51452234428021"/>
    <n v="-0.51452234428020904"/>
  </r>
  <r>
    <x v="5"/>
    <x v="131"/>
    <x v="6"/>
    <x v="1"/>
    <x v="3"/>
    <x v="1586"/>
    <x v="10"/>
    <x v="5"/>
    <n v="661543309"/>
    <d v="2014-01-20T00:00:00"/>
    <x v="1"/>
    <x v="78"/>
    <n v="4221"/>
    <n v="651.21"/>
    <n v="524.96"/>
    <n v="126.25"/>
    <n v="2215856.16"/>
    <n v="532901.25"/>
    <n v="-1682954.91"/>
    <n v="4.1580990099009902"/>
    <n v="-3.1580990099009898"/>
  </r>
  <r>
    <x v="2"/>
    <x v="3"/>
    <x v="11"/>
    <x v="1"/>
    <x v="2"/>
    <x v="1450"/>
    <x v="10"/>
    <x v="2"/>
    <n v="529192817"/>
    <d v="2011-01-02T00:00:00"/>
    <x v="5"/>
    <x v="2"/>
    <n v="8769"/>
    <n v="668.27"/>
    <n v="502.54"/>
    <n v="165.73"/>
    <n v="4406773.26"/>
    <n v="1453286.37"/>
    <n v="-2953486.89"/>
    <n v="3.0322814215893299"/>
    <n v="-2.0322814215893299"/>
  </r>
  <r>
    <x v="5"/>
    <x v="28"/>
    <x v="8"/>
    <x v="0"/>
    <x v="2"/>
    <x v="2022"/>
    <x v="6"/>
    <x v="1"/>
    <n v="301439797"/>
    <d v="2010-04-26T00:00:00"/>
    <x v="1"/>
    <x v="57"/>
    <n v="1590"/>
    <n v="421.89"/>
    <n v="364.69"/>
    <n v="57.2"/>
    <n v="579857.1"/>
    <n v="90948"/>
    <n v="-488909.1"/>
    <n v="6.3756993006993001"/>
    <n v="-5.3756993006993001"/>
  </r>
  <r>
    <x v="1"/>
    <x v="22"/>
    <x v="2"/>
    <x v="0"/>
    <x v="3"/>
    <x v="1701"/>
    <x v="11"/>
    <x v="4"/>
    <n v="650208079"/>
    <d v="2016-03-19T00:00:00"/>
    <x v="0"/>
    <x v="78"/>
    <n v="9875"/>
    <n v="47.45"/>
    <n v="31.79"/>
    <n v="15.66"/>
    <n v="313926.25"/>
    <n v="154642.5"/>
    <n v="-159283.75"/>
    <n v="2.0300127713920801"/>
    <n v="-1.0300127713920799"/>
  </r>
  <r>
    <x v="2"/>
    <x v="65"/>
    <x v="6"/>
    <x v="1"/>
    <x v="0"/>
    <x v="1855"/>
    <x v="3"/>
    <x v="2"/>
    <n v="967733991"/>
    <d v="2011-06-28T00:00:00"/>
    <x v="3"/>
    <x v="2"/>
    <n v="2848"/>
    <n v="651.21"/>
    <n v="524.96"/>
    <n v="126.25"/>
    <n v="1495086.0800000001"/>
    <n v="359560"/>
    <n v="-1135526.08"/>
    <n v="4.1580990099009902"/>
    <n v="-3.1580990099009898"/>
  </r>
  <r>
    <x v="5"/>
    <x v="161"/>
    <x v="11"/>
    <x v="0"/>
    <x v="0"/>
    <x v="490"/>
    <x v="2"/>
    <x v="5"/>
    <n v="716566359"/>
    <d v="2014-01-02T00:00:00"/>
    <x v="2"/>
    <x v="2"/>
    <n v="6764"/>
    <n v="668.27"/>
    <n v="502.54"/>
    <n v="165.73"/>
    <n v="3399180.56"/>
    <n v="1120997.72"/>
    <n v="-2278182.84"/>
    <n v="3.0322814215893299"/>
    <n v="-2.0322814215893299"/>
  </r>
  <r>
    <x v="4"/>
    <x v="56"/>
    <x v="0"/>
    <x v="0"/>
    <x v="0"/>
    <x v="623"/>
    <x v="7"/>
    <x v="7"/>
    <n v="779566514"/>
    <d v="2012-08-22T00:00:00"/>
    <x v="4"/>
    <x v="2"/>
    <n v="9910"/>
    <n v="255.28"/>
    <n v="159.41999999999999"/>
    <n v="95.86"/>
    <n v="1579852.2"/>
    <n v="949972.6"/>
    <n v="-629879.6"/>
    <n v="1.66305028166076"/>
    <n v="-0.66305028166075497"/>
  </r>
  <r>
    <x v="5"/>
    <x v="161"/>
    <x v="0"/>
    <x v="1"/>
    <x v="1"/>
    <x v="1021"/>
    <x v="9"/>
    <x v="3"/>
    <n v="309908282"/>
    <d v="2016-07-01T00:00:00"/>
    <x v="6"/>
    <x v="155"/>
    <n v="7602"/>
    <n v="255.28"/>
    <n v="159.41999999999999"/>
    <n v="95.86"/>
    <n v="1211910.8400000001"/>
    <n v="728727.72"/>
    <n v="-483183.12"/>
    <n v="1.66305028166076"/>
    <n v="-0.66305028166075497"/>
  </r>
  <r>
    <x v="2"/>
    <x v="82"/>
    <x v="2"/>
    <x v="0"/>
    <x v="2"/>
    <x v="1606"/>
    <x v="9"/>
    <x v="1"/>
    <n v="781077992"/>
    <d v="2010-02-12T00:00:00"/>
    <x v="6"/>
    <x v="2"/>
    <n v="7190"/>
    <n v="47.45"/>
    <n v="31.79"/>
    <n v="15.66"/>
    <n v="228570.1"/>
    <n v="112595.4"/>
    <n v="-115974.7"/>
    <n v="2.0300127713920801"/>
    <n v="-1.0300127713920799"/>
  </r>
  <r>
    <x v="2"/>
    <x v="82"/>
    <x v="3"/>
    <x v="1"/>
    <x v="3"/>
    <x v="1650"/>
    <x v="4"/>
    <x v="7"/>
    <n v="136874473"/>
    <d v="2012-08-04T00:00:00"/>
    <x v="0"/>
    <x v="210"/>
    <n v="3053"/>
    <n v="205.7"/>
    <n v="117.11"/>
    <n v="88.59"/>
    <n v="357536.83"/>
    <n v="270465.27"/>
    <n v="-87071.5600000001"/>
    <n v="1.3219324980246101"/>
    <n v="-0.32193249802460799"/>
  </r>
  <r>
    <x v="4"/>
    <x v="143"/>
    <x v="8"/>
    <x v="0"/>
    <x v="0"/>
    <x v="1527"/>
    <x v="5"/>
    <x v="7"/>
    <n v="441409051"/>
    <d v="2012-10-29T00:00:00"/>
    <x v="1"/>
    <x v="131"/>
    <n v="1602"/>
    <n v="421.89"/>
    <n v="364.69"/>
    <n v="57.2"/>
    <n v="584233.38"/>
    <n v="91634.4"/>
    <n v="-492598.98"/>
    <n v="6.3756993006993001"/>
    <n v="-5.3756993006993001"/>
  </r>
  <r>
    <x v="1"/>
    <x v="123"/>
    <x v="8"/>
    <x v="1"/>
    <x v="2"/>
    <x v="1587"/>
    <x v="8"/>
    <x v="1"/>
    <n v="229105556"/>
    <d v="2010-03-08T00:00:00"/>
    <x v="1"/>
    <x v="2"/>
    <n v="6280"/>
    <n v="421.89"/>
    <n v="364.69"/>
    <n v="57.2"/>
    <n v="2290253.2000000002"/>
    <n v="359216"/>
    <n v="-1931037.2"/>
    <n v="6.3756993006993001"/>
    <n v="-5.3756993006993001"/>
  </r>
  <r>
    <x v="5"/>
    <x v="98"/>
    <x v="0"/>
    <x v="1"/>
    <x v="0"/>
    <x v="687"/>
    <x v="3"/>
    <x v="2"/>
    <n v="354700314"/>
    <d v="2011-08-29T00:00:00"/>
    <x v="1"/>
    <x v="41"/>
    <n v="2560"/>
    <n v="255.28"/>
    <n v="159.41999999999999"/>
    <n v="95.86"/>
    <n v="408115.20000000001"/>
    <n v="245401.60000000001"/>
    <n v="-162713.60000000001"/>
    <n v="1.66305028166076"/>
    <n v="-0.66305028166075497"/>
  </r>
  <r>
    <x v="3"/>
    <x v="106"/>
    <x v="0"/>
    <x v="1"/>
    <x v="0"/>
    <x v="1288"/>
    <x v="8"/>
    <x v="7"/>
    <n v="843242156"/>
    <d v="2012-09-07T00:00:00"/>
    <x v="6"/>
    <x v="133"/>
    <n v="2948"/>
    <n v="255.28"/>
    <n v="159.41999999999999"/>
    <n v="95.86"/>
    <n v="469970.16"/>
    <n v="282595.28000000003"/>
    <n v="-187374.88"/>
    <n v="1.66305028166076"/>
    <n v="-0.66305028166075497"/>
  </r>
  <r>
    <x v="2"/>
    <x v="104"/>
    <x v="9"/>
    <x v="1"/>
    <x v="0"/>
    <x v="371"/>
    <x v="11"/>
    <x v="1"/>
    <n v="440092408"/>
    <d v="2010-03-14T00:00:00"/>
    <x v="5"/>
    <x v="61"/>
    <n v="1978"/>
    <n v="9.33"/>
    <n v="6.92"/>
    <n v="2.41"/>
    <n v="13687.76"/>
    <n v="4766.9799999999996"/>
    <n v="-8920.7800000000007"/>
    <n v="2.87136929460581"/>
    <n v="-1.87136929460581"/>
  </r>
  <r>
    <x v="5"/>
    <x v="58"/>
    <x v="5"/>
    <x v="0"/>
    <x v="1"/>
    <x v="2023"/>
    <x v="6"/>
    <x v="5"/>
    <n v="660924899"/>
    <d v="2014-05-21T00:00:00"/>
    <x v="4"/>
    <x v="28"/>
    <n v="1220"/>
    <n v="109.28"/>
    <n v="35.840000000000003"/>
    <n v="73.44"/>
    <n v="43724.800000000003"/>
    <n v="89596.800000000003"/>
    <n v="45872"/>
    <n v="0.48801742919390001"/>
    <n v="0.51198257080609999"/>
  </r>
  <r>
    <x v="2"/>
    <x v="147"/>
    <x v="0"/>
    <x v="0"/>
    <x v="1"/>
    <x v="214"/>
    <x v="0"/>
    <x v="7"/>
    <n v="841725957"/>
    <d v="2013-08-01T00:00:00"/>
    <x v="2"/>
    <x v="155"/>
    <n v="4271"/>
    <n v="255.28"/>
    <n v="159.41999999999999"/>
    <n v="95.86"/>
    <n v="680882.82"/>
    <n v="409418.06"/>
    <n v="-271464.76"/>
    <n v="1.66305028166076"/>
    <n v="-0.66305028166075497"/>
  </r>
  <r>
    <x v="5"/>
    <x v="88"/>
    <x v="5"/>
    <x v="0"/>
    <x v="3"/>
    <x v="2024"/>
    <x v="10"/>
    <x v="5"/>
    <n v="388794410"/>
    <d v="2014-02-24T00:00:00"/>
    <x v="1"/>
    <x v="69"/>
    <n v="1761"/>
    <n v="109.28"/>
    <n v="35.840000000000003"/>
    <n v="73.44"/>
    <n v="63114.239999999998"/>
    <n v="129327.84"/>
    <n v="66213.600000000006"/>
    <n v="0.48801742919390001"/>
    <n v="0.51198257080609999"/>
  </r>
  <r>
    <x v="5"/>
    <x v="62"/>
    <x v="8"/>
    <x v="1"/>
    <x v="1"/>
    <x v="1294"/>
    <x v="6"/>
    <x v="2"/>
    <n v="128741586"/>
    <d v="2011-08-18T00:00:00"/>
    <x v="2"/>
    <x v="134"/>
    <n v="6351"/>
    <n v="421.89"/>
    <n v="364.69"/>
    <n v="57.2"/>
    <n v="2316146.19"/>
    <n v="363277.2"/>
    <n v="-1952868.99"/>
    <n v="6.3756993006993001"/>
    <n v="-5.3756993006993001"/>
  </r>
  <r>
    <x v="2"/>
    <x v="104"/>
    <x v="1"/>
    <x v="1"/>
    <x v="2"/>
    <x v="2025"/>
    <x v="0"/>
    <x v="2"/>
    <n v="958491313"/>
    <d v="2011-09-18T00:00:00"/>
    <x v="5"/>
    <x v="2"/>
    <n v="7734"/>
    <n v="152.58000000000001"/>
    <n v="97.44"/>
    <n v="55.14"/>
    <n v="753600.96"/>
    <n v="426452.76"/>
    <n v="-327148.2"/>
    <n v="1.76713819368879"/>
    <n v="-0.76713819368879199"/>
  </r>
  <r>
    <x v="3"/>
    <x v="57"/>
    <x v="0"/>
    <x v="0"/>
    <x v="3"/>
    <x v="270"/>
    <x v="5"/>
    <x v="5"/>
    <n v="695279920"/>
    <d v="2014-04-26T00:00:00"/>
    <x v="0"/>
    <x v="2"/>
    <n v="7634"/>
    <n v="255.28"/>
    <n v="159.41999999999999"/>
    <n v="95.86"/>
    <n v="1217012.28"/>
    <n v="731795.24"/>
    <n v="-485217.04"/>
    <n v="1.66305028166075"/>
    <n v="-0.66305028166075497"/>
  </r>
  <r>
    <x v="2"/>
    <x v="102"/>
    <x v="8"/>
    <x v="0"/>
    <x v="3"/>
    <x v="587"/>
    <x v="10"/>
    <x v="4"/>
    <n v="826656234"/>
    <d v="2016-01-05T00:00:00"/>
    <x v="3"/>
    <x v="19"/>
    <n v="4805"/>
    <n v="421.89"/>
    <n v="364.69"/>
    <n v="57.2"/>
    <n v="1752335.45"/>
    <n v="274846"/>
    <n v="-1477489.45"/>
    <n v="6.3756993006993001"/>
    <n v="-5.3756993006993001"/>
  </r>
  <r>
    <x v="1"/>
    <x v="64"/>
    <x v="6"/>
    <x v="1"/>
    <x v="0"/>
    <x v="2026"/>
    <x v="9"/>
    <x v="4"/>
    <n v="660481584"/>
    <d v="2016-04-20T00:00:00"/>
    <x v="4"/>
    <x v="2"/>
    <n v="33"/>
    <n v="651.21"/>
    <n v="524.96"/>
    <n v="126.25"/>
    <n v="17323.68"/>
    <n v="4166.25"/>
    <n v="-13157.43"/>
    <n v="4.1580990099009902"/>
    <n v="-3.1580990099009898"/>
  </r>
  <r>
    <x v="4"/>
    <x v="31"/>
    <x v="3"/>
    <x v="1"/>
    <x v="2"/>
    <x v="1819"/>
    <x v="9"/>
    <x v="4"/>
    <n v="474929797"/>
    <d v="2016-11-22T00:00:00"/>
    <x v="3"/>
    <x v="41"/>
    <n v="1136"/>
    <n v="205.7"/>
    <n v="117.11"/>
    <n v="88.59"/>
    <n v="133036.96"/>
    <n v="100638.24"/>
    <n v="-32398.720000000001"/>
    <n v="1.3219324980246101"/>
    <n v="-0.32193249802460799"/>
  </r>
  <r>
    <x v="1"/>
    <x v="108"/>
    <x v="6"/>
    <x v="1"/>
    <x v="3"/>
    <x v="1879"/>
    <x v="4"/>
    <x v="5"/>
    <n v="168487203"/>
    <d v="2014-09-21T00:00:00"/>
    <x v="5"/>
    <x v="24"/>
    <n v="7962"/>
    <n v="651.21"/>
    <n v="524.96"/>
    <n v="126.25"/>
    <n v="4179731.52"/>
    <n v="1005202.5"/>
    <n v="-3174529.02"/>
    <n v="4.1580990099009902"/>
    <n v="-3.1580990099009898"/>
  </r>
  <r>
    <x v="1"/>
    <x v="59"/>
    <x v="8"/>
    <x v="0"/>
    <x v="0"/>
    <x v="196"/>
    <x v="0"/>
    <x v="1"/>
    <n v="609952628"/>
    <d v="2011-01-31T00:00:00"/>
    <x v="1"/>
    <x v="64"/>
    <n v="7392"/>
    <n v="421.89"/>
    <n v="364.69"/>
    <n v="57.2"/>
    <n v="2695788.48"/>
    <n v="422822.40000000002"/>
    <n v="-2272966.08"/>
    <n v="6.3756993006993001"/>
    <n v="-5.3756993006993001"/>
  </r>
  <r>
    <x v="0"/>
    <x v="69"/>
    <x v="9"/>
    <x v="0"/>
    <x v="0"/>
    <x v="1317"/>
    <x v="9"/>
    <x v="3"/>
    <n v="488437402"/>
    <d v="2015-12-12T00:00:00"/>
    <x v="0"/>
    <x v="159"/>
    <n v="8336"/>
    <n v="9.33"/>
    <n v="6.92"/>
    <n v="2.41"/>
    <n v="57685.120000000003"/>
    <n v="20089.759999999998"/>
    <n v="-37595.360000000001"/>
    <n v="2.87136929460581"/>
    <n v="-1.87136929460581"/>
  </r>
  <r>
    <x v="0"/>
    <x v="69"/>
    <x v="11"/>
    <x v="1"/>
    <x v="3"/>
    <x v="1183"/>
    <x v="0"/>
    <x v="0"/>
    <n v="363365352"/>
    <d v="2014-01-02T00:00:00"/>
    <x v="2"/>
    <x v="106"/>
    <n v="6737"/>
    <n v="668.27"/>
    <n v="502.54"/>
    <n v="165.73"/>
    <n v="3385611.98"/>
    <n v="1116523.01"/>
    <n v="-2269088.9700000002"/>
    <n v="3.0322814215893299"/>
    <n v="-2.0322814215893299"/>
  </r>
  <r>
    <x v="3"/>
    <x v="106"/>
    <x v="9"/>
    <x v="1"/>
    <x v="1"/>
    <x v="2027"/>
    <x v="8"/>
    <x v="0"/>
    <n v="414472806"/>
    <d v="2013-07-17T00:00:00"/>
    <x v="4"/>
    <x v="96"/>
    <n v="569"/>
    <n v="9.33"/>
    <n v="6.92"/>
    <n v="2.41"/>
    <n v="3937.48"/>
    <n v="1371.29"/>
    <n v="-2566.19"/>
    <n v="2.87136929460581"/>
    <n v="-1.87136929460581"/>
  </r>
  <r>
    <x v="1"/>
    <x v="159"/>
    <x v="0"/>
    <x v="1"/>
    <x v="3"/>
    <x v="2028"/>
    <x v="1"/>
    <x v="7"/>
    <n v="891808593"/>
    <d v="2012-11-06T00:00:00"/>
    <x v="3"/>
    <x v="205"/>
    <n v="4835"/>
    <n v="255.28"/>
    <n v="159.41999999999999"/>
    <n v="95.86"/>
    <n v="770795.7"/>
    <n v="463483.1"/>
    <n v="-307312.59999999998"/>
    <n v="1.66305028166076"/>
    <n v="-0.66305028166075497"/>
  </r>
  <r>
    <x v="1"/>
    <x v="44"/>
    <x v="9"/>
    <x v="0"/>
    <x v="2"/>
    <x v="76"/>
    <x v="5"/>
    <x v="6"/>
    <n v="765734040"/>
    <d v="2017-04-08T00:00:00"/>
    <x v="0"/>
    <x v="2"/>
    <n v="6574"/>
    <n v="9.33"/>
    <n v="6.92"/>
    <n v="2.41"/>
    <n v="45492.08"/>
    <n v="15843.34"/>
    <n v="-29648.74"/>
    <n v="2.87136929460581"/>
    <n v="-1.87136929460581"/>
  </r>
  <r>
    <x v="0"/>
    <x v="122"/>
    <x v="5"/>
    <x v="0"/>
    <x v="3"/>
    <x v="2029"/>
    <x v="3"/>
    <x v="1"/>
    <n v="876922976"/>
    <d v="2010-01-17T00:00:00"/>
    <x v="5"/>
    <x v="2"/>
    <n v="9851"/>
    <n v="109.28"/>
    <n v="35.840000000000003"/>
    <n v="73.44"/>
    <n v="353059.84000000003"/>
    <n v="723457.44"/>
    <n v="370397.6"/>
    <n v="0.48801742919390001"/>
    <n v="0.51198257080609999"/>
  </r>
  <r>
    <x v="4"/>
    <x v="29"/>
    <x v="2"/>
    <x v="0"/>
    <x v="2"/>
    <x v="453"/>
    <x v="10"/>
    <x v="1"/>
    <n v="786361730"/>
    <d v="2010-03-02T00:00:00"/>
    <x v="3"/>
    <x v="32"/>
    <n v="765"/>
    <n v="47.45"/>
    <n v="31.79"/>
    <n v="15.66"/>
    <n v="24319.35"/>
    <n v="11979.9"/>
    <n v="-12339.45"/>
    <n v="2.0300127713920801"/>
    <n v="-1.0300127713920799"/>
  </r>
  <r>
    <x v="1"/>
    <x v="44"/>
    <x v="3"/>
    <x v="1"/>
    <x v="2"/>
    <x v="1980"/>
    <x v="1"/>
    <x v="7"/>
    <n v="125349128"/>
    <d v="2012-06-06T00:00:00"/>
    <x v="4"/>
    <x v="78"/>
    <n v="2447"/>
    <n v="205.7"/>
    <n v="117.11"/>
    <n v="88.59"/>
    <n v="286568.17"/>
    <n v="216779.73"/>
    <n v="-69788.44"/>
    <n v="1.3219324980246101"/>
    <n v="-0.32193249802460799"/>
  </r>
  <r>
    <x v="0"/>
    <x v="122"/>
    <x v="4"/>
    <x v="0"/>
    <x v="0"/>
    <x v="388"/>
    <x v="10"/>
    <x v="7"/>
    <n v="845496499"/>
    <d v="2012-02-11T00:00:00"/>
    <x v="0"/>
    <x v="22"/>
    <n v="58"/>
    <n v="81.73"/>
    <n v="56.67"/>
    <n v="25.06"/>
    <n v="3286.86"/>
    <n v="1453.48"/>
    <n v="-1833.38"/>
    <n v="2.2613727055067798"/>
    <n v="-1.26137270550678"/>
  </r>
  <r>
    <x v="3"/>
    <x v="133"/>
    <x v="11"/>
    <x v="1"/>
    <x v="2"/>
    <x v="550"/>
    <x v="5"/>
    <x v="2"/>
    <n v="468727672"/>
    <d v="2011-04-12T00:00:00"/>
    <x v="3"/>
    <x v="2"/>
    <n v="5789"/>
    <n v="668.27"/>
    <n v="502.54"/>
    <n v="165.73"/>
    <n v="2909204.06"/>
    <n v="959410.97"/>
    <n v="-1949793.09"/>
    <n v="3.0322814215893299"/>
    <n v="-2.0322814215893299"/>
  </r>
  <r>
    <x v="3"/>
    <x v="15"/>
    <x v="6"/>
    <x v="1"/>
    <x v="3"/>
    <x v="167"/>
    <x v="6"/>
    <x v="2"/>
    <n v="637278974"/>
    <d v="2011-05-26T00:00:00"/>
    <x v="2"/>
    <x v="32"/>
    <n v="3865"/>
    <n v="651.21"/>
    <n v="524.96"/>
    <n v="126.25"/>
    <n v="2028970.4"/>
    <n v="487956.25"/>
    <n v="-1541014.15"/>
    <n v="4.1580990099009902"/>
    <n v="-3.1580990099009898"/>
  </r>
  <r>
    <x v="5"/>
    <x v="154"/>
    <x v="3"/>
    <x v="0"/>
    <x v="0"/>
    <x v="290"/>
    <x v="11"/>
    <x v="1"/>
    <n v="363699233"/>
    <d v="2010-03-20T00:00:00"/>
    <x v="0"/>
    <x v="65"/>
    <n v="5540"/>
    <n v="205.7"/>
    <n v="117.11"/>
    <n v="88.59"/>
    <n v="648789.4"/>
    <n v="490788.6"/>
    <n v="-158000.79999999999"/>
    <n v="1.3219324980246101"/>
    <n v="-0.32193249802460799"/>
  </r>
  <r>
    <x v="3"/>
    <x v="35"/>
    <x v="6"/>
    <x v="0"/>
    <x v="0"/>
    <x v="311"/>
    <x v="7"/>
    <x v="4"/>
    <n v="980849778"/>
    <d v="2016-02-21T00:00:00"/>
    <x v="5"/>
    <x v="2"/>
    <n v="4101"/>
    <n v="651.21"/>
    <n v="524.96"/>
    <n v="126.25"/>
    <n v="2152860.96"/>
    <n v="517751.25"/>
    <n v="-1635109.71"/>
    <n v="4.1580990099009902"/>
    <n v="-3.1580990099009898"/>
  </r>
  <r>
    <x v="5"/>
    <x v="97"/>
    <x v="4"/>
    <x v="1"/>
    <x v="2"/>
    <x v="2030"/>
    <x v="10"/>
    <x v="2"/>
    <n v="291904437"/>
    <d v="2011-11-03T00:00:00"/>
    <x v="2"/>
    <x v="149"/>
    <n v="9865"/>
    <n v="81.73"/>
    <n v="56.67"/>
    <n v="25.06"/>
    <n v="559049.55000000005"/>
    <n v="247216.9"/>
    <n v="-311832.65000000002"/>
    <n v="2.2613727055067798"/>
    <n v="-1.26137270550678"/>
  </r>
  <r>
    <x v="3"/>
    <x v="11"/>
    <x v="7"/>
    <x v="0"/>
    <x v="2"/>
    <x v="902"/>
    <x v="2"/>
    <x v="4"/>
    <n v="220349538"/>
    <d v="2016-06-29T00:00:00"/>
    <x v="4"/>
    <x v="2"/>
    <n v="5180"/>
    <n v="437.2"/>
    <n v="263.33"/>
    <n v="173.87"/>
    <n v="1364049.4"/>
    <n v="900646.6"/>
    <n v="-463402.8"/>
    <n v="1.51452234428021"/>
    <n v="-0.51452234428020904"/>
  </r>
  <r>
    <x v="2"/>
    <x v="170"/>
    <x v="7"/>
    <x v="1"/>
    <x v="1"/>
    <x v="1169"/>
    <x v="9"/>
    <x v="7"/>
    <n v="959983909"/>
    <d v="2012-07-09T00:00:00"/>
    <x v="1"/>
    <x v="2"/>
    <n v="9426"/>
    <n v="437.2"/>
    <n v="263.33"/>
    <n v="173.87"/>
    <n v="2482148.58"/>
    <n v="1638898.62"/>
    <n v="-843249.96"/>
    <n v="1.51452234428021"/>
    <n v="-0.51452234428020904"/>
  </r>
  <r>
    <x v="4"/>
    <x v="45"/>
    <x v="3"/>
    <x v="0"/>
    <x v="1"/>
    <x v="767"/>
    <x v="8"/>
    <x v="2"/>
    <n v="524918878"/>
    <d v="2011-12-07T00:00:00"/>
    <x v="4"/>
    <x v="99"/>
    <n v="4016"/>
    <n v="205.7"/>
    <n v="117.11"/>
    <n v="88.59"/>
    <n v="470313.76"/>
    <n v="355777.44"/>
    <n v="-114536.32000000001"/>
    <n v="1.3219324980246101"/>
    <n v="-0.32193249802460799"/>
  </r>
  <r>
    <x v="2"/>
    <x v="164"/>
    <x v="11"/>
    <x v="1"/>
    <x v="3"/>
    <x v="1946"/>
    <x v="3"/>
    <x v="5"/>
    <n v="599578273"/>
    <d v="2014-09-24T00:00:00"/>
    <x v="4"/>
    <x v="28"/>
    <n v="7390"/>
    <n v="668.27"/>
    <n v="502.54"/>
    <n v="165.73"/>
    <n v="3713770.6"/>
    <n v="1224744.7"/>
    <n v="-2489025.9"/>
    <n v="3.0322814215893299"/>
    <n v="-2.0322814215893299"/>
  </r>
  <r>
    <x v="1"/>
    <x v="55"/>
    <x v="10"/>
    <x v="1"/>
    <x v="3"/>
    <x v="901"/>
    <x v="0"/>
    <x v="6"/>
    <n v="688698422"/>
    <d v="2017-01-04T00:00:00"/>
    <x v="4"/>
    <x v="2"/>
    <n v="22"/>
    <n v="154.06"/>
    <n v="90.93"/>
    <n v="63.13"/>
    <n v="2000.46"/>
    <n v="1388.86"/>
    <n v="-611.6"/>
    <n v="1.44036115951212"/>
    <n v="-0.44036115951211802"/>
  </r>
  <r>
    <x v="1"/>
    <x v="129"/>
    <x v="11"/>
    <x v="0"/>
    <x v="2"/>
    <x v="2031"/>
    <x v="8"/>
    <x v="2"/>
    <n v="367328155"/>
    <d v="2011-07-30T00:00:00"/>
    <x v="0"/>
    <x v="13"/>
    <n v="9419"/>
    <n v="668.27"/>
    <n v="502.54"/>
    <n v="165.73"/>
    <n v="4733424.26"/>
    <n v="1561010.87"/>
    <n v="-3172413.39"/>
    <n v="3.0322814215893299"/>
    <n v="-2.0322814215893299"/>
  </r>
  <r>
    <x v="2"/>
    <x v="3"/>
    <x v="1"/>
    <x v="0"/>
    <x v="2"/>
    <x v="1692"/>
    <x v="10"/>
    <x v="0"/>
    <n v="630828797"/>
    <d v="2013-05-08T00:00:00"/>
    <x v="4"/>
    <x v="88"/>
    <n v="5114"/>
    <n v="152.58000000000001"/>
    <n v="97.44"/>
    <n v="55.14"/>
    <n v="498308.16"/>
    <n v="281985.96000000002"/>
    <n v="-216322.2"/>
    <n v="1.76713819368879"/>
    <n v="-0.76713819368879199"/>
  </r>
  <r>
    <x v="3"/>
    <x v="94"/>
    <x v="9"/>
    <x v="0"/>
    <x v="3"/>
    <x v="1066"/>
    <x v="9"/>
    <x v="5"/>
    <n v="744874179"/>
    <d v="2014-11-04T00:00:00"/>
    <x v="3"/>
    <x v="19"/>
    <n v="3677"/>
    <n v="9.33"/>
    <n v="6.92"/>
    <n v="2.41"/>
    <n v="25444.84"/>
    <n v="8861.57"/>
    <n v="-16583.27"/>
    <n v="2.87136929460581"/>
    <n v="-1.87136929460581"/>
  </r>
  <r>
    <x v="1"/>
    <x v="43"/>
    <x v="3"/>
    <x v="1"/>
    <x v="2"/>
    <x v="691"/>
    <x v="9"/>
    <x v="7"/>
    <n v="495450627"/>
    <d v="2012-12-26T00:00:00"/>
    <x v="4"/>
    <x v="64"/>
    <n v="3705"/>
    <n v="205.7"/>
    <n v="117.11"/>
    <n v="88.59"/>
    <n v="433892.55"/>
    <n v="328225.95"/>
    <n v="-105666.6"/>
    <n v="1.3219324980246101"/>
    <n v="-0.32193249802460799"/>
  </r>
  <r>
    <x v="1"/>
    <x v="168"/>
    <x v="4"/>
    <x v="0"/>
    <x v="0"/>
    <x v="2032"/>
    <x v="2"/>
    <x v="0"/>
    <n v="638856971"/>
    <d v="2013-08-21T00:00:00"/>
    <x v="4"/>
    <x v="126"/>
    <n v="829"/>
    <n v="81.73"/>
    <n v="56.67"/>
    <n v="25.06"/>
    <n v="46979.43"/>
    <n v="20774.740000000002"/>
    <n v="-26204.69"/>
    <n v="2.2613727055067798"/>
    <n v="-1.26137270550678"/>
  </r>
  <r>
    <x v="4"/>
    <x v="95"/>
    <x v="11"/>
    <x v="0"/>
    <x v="3"/>
    <x v="580"/>
    <x v="7"/>
    <x v="5"/>
    <n v="651704537"/>
    <d v="2014-01-30T00:00:00"/>
    <x v="2"/>
    <x v="2"/>
    <n v="2710"/>
    <n v="668.27"/>
    <n v="502.54"/>
    <n v="165.73"/>
    <n v="1361883.4"/>
    <n v="449128.3"/>
    <n v="-912755.1"/>
    <n v="3.0322814215893299"/>
    <n v="-2.0322814215893299"/>
  </r>
  <r>
    <x v="0"/>
    <x v="49"/>
    <x v="8"/>
    <x v="1"/>
    <x v="1"/>
    <x v="523"/>
    <x v="5"/>
    <x v="4"/>
    <n v="980917155"/>
    <d v="2016-08-11T00:00:00"/>
    <x v="2"/>
    <x v="2"/>
    <n v="4039"/>
    <n v="421.89"/>
    <n v="364.69"/>
    <n v="57.2"/>
    <n v="1472982.91"/>
    <n v="231030.8"/>
    <n v="-1241952.1100000001"/>
    <n v="6.3756993006993001"/>
    <n v="-5.3756993006993001"/>
  </r>
  <r>
    <x v="3"/>
    <x v="57"/>
    <x v="11"/>
    <x v="1"/>
    <x v="1"/>
    <x v="1102"/>
    <x v="6"/>
    <x v="1"/>
    <n v="793731153"/>
    <d v="2010-12-06T00:00:00"/>
    <x v="1"/>
    <x v="196"/>
    <n v="1541"/>
    <n v="668.27"/>
    <n v="502.54"/>
    <n v="165.73"/>
    <n v="774414.14"/>
    <n v="255389.93"/>
    <n v="-519024.21"/>
    <n v="3.0322814215893299"/>
    <n v="-2.0322814215893299"/>
  </r>
  <r>
    <x v="3"/>
    <x v="35"/>
    <x v="10"/>
    <x v="0"/>
    <x v="0"/>
    <x v="184"/>
    <x v="3"/>
    <x v="1"/>
    <n v="227695357"/>
    <d v="2010-09-28T00:00:00"/>
    <x v="3"/>
    <x v="10"/>
    <n v="8971"/>
    <n v="154.06"/>
    <n v="90.93"/>
    <n v="63.13"/>
    <n v="815733.03"/>
    <n v="566339.23"/>
    <n v="-249393.8"/>
    <n v="1.44036115951212"/>
    <n v="-0.44036115951211802"/>
  </r>
  <r>
    <x v="3"/>
    <x v="60"/>
    <x v="0"/>
    <x v="1"/>
    <x v="1"/>
    <x v="684"/>
    <x v="1"/>
    <x v="7"/>
    <n v="840671098"/>
    <d v="2012-02-27T00:00:00"/>
    <x v="1"/>
    <x v="2"/>
    <n v="2114"/>
    <n v="255.28"/>
    <n v="159.41999999999999"/>
    <n v="95.86"/>
    <n v="337013.88"/>
    <n v="202648.04"/>
    <n v="-134365.84"/>
    <n v="1.66305028166075"/>
    <n v="-0.66305028166075497"/>
  </r>
  <r>
    <x v="5"/>
    <x v="84"/>
    <x v="4"/>
    <x v="0"/>
    <x v="0"/>
    <x v="2033"/>
    <x v="8"/>
    <x v="0"/>
    <n v="660832202"/>
    <d v="2014-01-24T00:00:00"/>
    <x v="6"/>
    <x v="155"/>
    <n v="3789"/>
    <n v="81.73"/>
    <n v="56.67"/>
    <n v="25.06"/>
    <n v="214722.63"/>
    <n v="94952.34"/>
    <n v="-119770.29"/>
    <n v="2.2613727055067798"/>
    <n v="-1.26137270550678"/>
  </r>
  <r>
    <x v="1"/>
    <x v="159"/>
    <x v="10"/>
    <x v="1"/>
    <x v="0"/>
    <x v="2034"/>
    <x v="10"/>
    <x v="4"/>
    <n v="936664998"/>
    <d v="2016-05-07T00:00:00"/>
    <x v="0"/>
    <x v="59"/>
    <n v="8843"/>
    <n v="154.06"/>
    <n v="90.93"/>
    <n v="63.13"/>
    <n v="804093.99"/>
    <n v="558258.59"/>
    <n v="-245835.4"/>
    <n v="1.44036115951212"/>
    <n v="-0.44036115951211802"/>
  </r>
  <r>
    <x v="0"/>
    <x v="172"/>
    <x v="3"/>
    <x v="0"/>
    <x v="0"/>
    <x v="2035"/>
    <x v="11"/>
    <x v="6"/>
    <n v="286968314"/>
    <d v="2017-03-19T00:00:00"/>
    <x v="5"/>
    <x v="96"/>
    <n v="9156"/>
    <n v="205.7"/>
    <n v="117.11"/>
    <n v="88.59"/>
    <n v="1072259.1599999999"/>
    <n v="811130.04"/>
    <n v="-261129.12"/>
    <n v="1.3219324980246101"/>
    <n v="-0.32193249802460799"/>
  </r>
  <r>
    <x v="4"/>
    <x v="173"/>
    <x v="0"/>
    <x v="0"/>
    <x v="0"/>
    <x v="2036"/>
    <x v="11"/>
    <x v="5"/>
    <n v="550853478"/>
    <d v="2014-09-18T00:00:00"/>
    <x v="2"/>
    <x v="196"/>
    <n v="8640"/>
    <n v="255.28"/>
    <n v="159.41999999999999"/>
    <n v="95.86"/>
    <n v="1377388.8"/>
    <n v="828230.4"/>
    <n v="-549158.40000000002"/>
    <n v="1.66305028166076"/>
    <n v="-0.66305028166075497"/>
  </r>
  <r>
    <x v="5"/>
    <x v="91"/>
    <x v="5"/>
    <x v="1"/>
    <x v="0"/>
    <x v="1816"/>
    <x v="2"/>
    <x v="7"/>
    <n v="937744319"/>
    <d v="2012-08-26T00:00:00"/>
    <x v="5"/>
    <x v="10"/>
    <n v="8238"/>
    <n v="109.28"/>
    <n v="35.840000000000003"/>
    <n v="73.44"/>
    <n v="295249.91999999998"/>
    <n v="604998.72"/>
    <n v="309748.8"/>
    <n v="0.48801742919390001"/>
    <n v="0.51198257080609999"/>
  </r>
  <r>
    <x v="0"/>
    <x v="118"/>
    <x v="9"/>
    <x v="1"/>
    <x v="1"/>
    <x v="688"/>
    <x v="6"/>
    <x v="3"/>
    <n v="277377164"/>
    <d v="2015-07-05T00:00:00"/>
    <x v="5"/>
    <x v="83"/>
    <n v="922"/>
    <n v="9.33"/>
    <n v="6.92"/>
    <n v="2.41"/>
    <n v="6380.24"/>
    <n v="2222.02"/>
    <n v="-4158.22"/>
    <n v="2.87136929460581"/>
    <n v="-1.87136929460581"/>
  </r>
  <r>
    <x v="5"/>
    <x v="166"/>
    <x v="0"/>
    <x v="0"/>
    <x v="1"/>
    <x v="2037"/>
    <x v="11"/>
    <x v="6"/>
    <n v="169800841"/>
    <d v="2017-03-19T00:00:00"/>
    <x v="5"/>
    <x v="8"/>
    <n v="6697"/>
    <n v="255.28"/>
    <n v="159.41999999999999"/>
    <n v="95.86"/>
    <n v="1067635.74"/>
    <n v="641974.42000000004"/>
    <n v="-425661.32"/>
    <n v="1.66305028166076"/>
    <n v="-0.66305028166075497"/>
  </r>
  <r>
    <x v="5"/>
    <x v="40"/>
    <x v="2"/>
    <x v="0"/>
    <x v="2"/>
    <x v="2038"/>
    <x v="8"/>
    <x v="0"/>
    <n v="935376679"/>
    <d v="2013-06-27T00:00:00"/>
    <x v="2"/>
    <x v="54"/>
    <n v="7600"/>
    <n v="47.45"/>
    <n v="31.79"/>
    <n v="15.66"/>
    <n v="241604"/>
    <n v="119016"/>
    <n v="-122588"/>
    <n v="2.0300127713920801"/>
    <n v="-1.0300127713920799"/>
  </r>
  <r>
    <x v="0"/>
    <x v="118"/>
    <x v="7"/>
    <x v="1"/>
    <x v="3"/>
    <x v="253"/>
    <x v="3"/>
    <x v="2"/>
    <n v="264778506"/>
    <d v="2012-01-27T00:00:00"/>
    <x v="6"/>
    <x v="183"/>
    <n v="2699"/>
    <n v="437.2"/>
    <n v="263.33"/>
    <n v="173.87"/>
    <n v="710727.67"/>
    <n v="469275.13"/>
    <n v="-241452.54"/>
    <n v="1.51452234428021"/>
    <n v="-0.51452234428020904"/>
  </r>
  <r>
    <x v="2"/>
    <x v="137"/>
    <x v="11"/>
    <x v="1"/>
    <x v="2"/>
    <x v="2039"/>
    <x v="5"/>
    <x v="0"/>
    <n v="868992650"/>
    <d v="2013-05-11T00:00:00"/>
    <x v="0"/>
    <x v="2"/>
    <n v="3091"/>
    <n v="668.27"/>
    <n v="502.54"/>
    <n v="165.73"/>
    <n v="1553351.14"/>
    <n v="512271.43"/>
    <n v="-1041079.71"/>
    <n v="3.0322814215893299"/>
    <n v="-2.0322814215893299"/>
  </r>
  <r>
    <x v="3"/>
    <x v="124"/>
    <x v="10"/>
    <x v="1"/>
    <x v="3"/>
    <x v="1640"/>
    <x v="10"/>
    <x v="1"/>
    <n v="129317939"/>
    <d v="2010-01-22T00:00:00"/>
    <x v="6"/>
    <x v="4"/>
    <n v="6907"/>
    <n v="154.06"/>
    <n v="90.93"/>
    <n v="63.13"/>
    <n v="628053.51"/>
    <n v="436038.91"/>
    <n v="-192014.6"/>
    <n v="1.44036115951212"/>
    <n v="-0.44036115951211802"/>
  </r>
  <r>
    <x v="2"/>
    <x v="4"/>
    <x v="2"/>
    <x v="0"/>
    <x v="3"/>
    <x v="2040"/>
    <x v="6"/>
    <x v="3"/>
    <n v="447365701"/>
    <d v="2015-12-05T00:00:00"/>
    <x v="0"/>
    <x v="217"/>
    <n v="4307"/>
    <n v="47.45"/>
    <n v="31.79"/>
    <n v="15.66"/>
    <n v="136919.53"/>
    <n v="67447.62"/>
    <n v="-69471.91"/>
    <n v="2.0300127713920801"/>
    <n v="-1.0300127713920799"/>
  </r>
  <r>
    <x v="1"/>
    <x v="43"/>
    <x v="7"/>
    <x v="1"/>
    <x v="1"/>
    <x v="135"/>
    <x v="1"/>
    <x v="2"/>
    <n v="695059764"/>
    <d v="2011-06-29T00:00:00"/>
    <x v="4"/>
    <x v="10"/>
    <n v="2485"/>
    <n v="437.2"/>
    <n v="263.33"/>
    <n v="173.87"/>
    <n v="654375.05000000005"/>
    <n v="432066.95"/>
    <n v="-222308.1"/>
    <n v="1.51452234428021"/>
    <n v="-0.51452234428020904"/>
  </r>
  <r>
    <x v="2"/>
    <x v="65"/>
    <x v="5"/>
    <x v="1"/>
    <x v="3"/>
    <x v="142"/>
    <x v="9"/>
    <x v="2"/>
    <n v="264636456"/>
    <d v="2011-04-24T00:00:00"/>
    <x v="5"/>
    <x v="2"/>
    <n v="663"/>
    <n v="109.28"/>
    <n v="35.840000000000003"/>
    <n v="73.44"/>
    <n v="23761.919999999998"/>
    <n v="48690.720000000001"/>
    <n v="24928.799999999999"/>
    <n v="0.48801742919390001"/>
    <n v="0.51198257080609999"/>
  </r>
  <r>
    <x v="3"/>
    <x v="15"/>
    <x v="10"/>
    <x v="0"/>
    <x v="0"/>
    <x v="944"/>
    <x v="4"/>
    <x v="1"/>
    <n v="418644607"/>
    <d v="2010-03-15T00:00:00"/>
    <x v="1"/>
    <x v="30"/>
    <n v="5097"/>
    <n v="154.06"/>
    <n v="90.93"/>
    <n v="63.13"/>
    <n v="463470.21"/>
    <n v="321773.61"/>
    <n v="-141696.6"/>
    <n v="1.44036115951212"/>
    <n v="-0.44036115951211802"/>
  </r>
  <r>
    <x v="3"/>
    <x v="138"/>
    <x v="7"/>
    <x v="1"/>
    <x v="2"/>
    <x v="2041"/>
    <x v="0"/>
    <x v="2"/>
    <n v="239945542"/>
    <d v="2012-01-25T00:00:00"/>
    <x v="4"/>
    <x v="12"/>
    <n v="4073"/>
    <n v="437.2"/>
    <n v="263.33"/>
    <n v="173.87"/>
    <n v="1072543.0900000001"/>
    <n v="708172.51"/>
    <n v="-364370.58"/>
    <n v="1.51452234428021"/>
    <n v="-0.51452234428020904"/>
  </r>
  <r>
    <x v="1"/>
    <x v="168"/>
    <x v="2"/>
    <x v="0"/>
    <x v="3"/>
    <x v="1346"/>
    <x v="3"/>
    <x v="1"/>
    <n v="681713092"/>
    <d v="2010-03-22T00:00:00"/>
    <x v="1"/>
    <x v="2"/>
    <n v="2908"/>
    <n v="47.45"/>
    <n v="31.79"/>
    <n v="15.66"/>
    <n v="92445.32"/>
    <n v="45539.28"/>
    <n v="-46906.04"/>
    <n v="2.0300127713920801"/>
    <n v="-1.0300127713920799"/>
  </r>
  <r>
    <x v="3"/>
    <x v="106"/>
    <x v="1"/>
    <x v="1"/>
    <x v="3"/>
    <x v="286"/>
    <x v="2"/>
    <x v="5"/>
    <n v="517433583"/>
    <d v="2014-08-20T00:00:00"/>
    <x v="4"/>
    <x v="75"/>
    <n v="8951"/>
    <n v="152.58000000000001"/>
    <n v="97.44"/>
    <n v="55.14"/>
    <n v="872185.44"/>
    <n v="493558.14"/>
    <n v="-378627.3"/>
    <n v="1.76713819368879"/>
    <n v="-0.76713819368879199"/>
  </r>
  <r>
    <x v="3"/>
    <x v="30"/>
    <x v="7"/>
    <x v="1"/>
    <x v="3"/>
    <x v="259"/>
    <x v="1"/>
    <x v="4"/>
    <n v="390905845"/>
    <d v="2016-12-15T00:00:00"/>
    <x v="2"/>
    <x v="132"/>
    <n v="6581"/>
    <n v="437.2"/>
    <n v="263.33"/>
    <n v="173.87"/>
    <n v="1732974.73"/>
    <n v="1144238.47"/>
    <n v="-588736.26"/>
    <n v="1.51452234428021"/>
    <n v="-0.51452234428020904"/>
  </r>
  <r>
    <x v="5"/>
    <x v="183"/>
    <x v="0"/>
    <x v="1"/>
    <x v="2"/>
    <x v="2042"/>
    <x v="6"/>
    <x v="1"/>
    <n v="566241204"/>
    <d v="2010-05-13T00:00:00"/>
    <x v="2"/>
    <x v="8"/>
    <n v="2210"/>
    <n v="255.28"/>
    <n v="159.41999999999999"/>
    <n v="95.86"/>
    <n v="352318.2"/>
    <n v="211850.6"/>
    <n v="-140467.6"/>
    <n v="1.66305028166076"/>
    <n v="-0.66305028166075497"/>
  </r>
  <r>
    <x v="2"/>
    <x v="125"/>
    <x v="11"/>
    <x v="0"/>
    <x v="0"/>
    <x v="1287"/>
    <x v="4"/>
    <x v="3"/>
    <n v="477863490"/>
    <d v="2015-04-17T00:00:00"/>
    <x v="6"/>
    <x v="96"/>
    <n v="9281"/>
    <n v="668.27"/>
    <n v="502.54"/>
    <n v="165.73"/>
    <n v="4664073.74"/>
    <n v="1538140.13"/>
    <n v="-3125933.61"/>
    <n v="3.0322814215893299"/>
    <n v="-2.0322814215893299"/>
  </r>
  <r>
    <x v="5"/>
    <x v="28"/>
    <x v="0"/>
    <x v="1"/>
    <x v="0"/>
    <x v="289"/>
    <x v="6"/>
    <x v="3"/>
    <n v="980509030"/>
    <d v="2015-05-29T00:00:00"/>
    <x v="6"/>
    <x v="44"/>
    <n v="3266"/>
    <n v="255.28"/>
    <n v="159.41999999999999"/>
    <n v="95.86"/>
    <n v="520665.72"/>
    <n v="313078.76"/>
    <n v="-207586.96"/>
    <n v="1.66305028166076"/>
    <n v="-0.66305028166075497"/>
  </r>
  <r>
    <x v="5"/>
    <x v="161"/>
    <x v="3"/>
    <x v="1"/>
    <x v="1"/>
    <x v="1027"/>
    <x v="1"/>
    <x v="5"/>
    <n v="299226653"/>
    <d v="2014-06-27T00:00:00"/>
    <x v="6"/>
    <x v="179"/>
    <n v="6671"/>
    <n v="205.7"/>
    <n v="117.11"/>
    <n v="88.59"/>
    <n v="781240.81"/>
    <n v="590983.89"/>
    <n v="-190256.92"/>
    <n v="1.3219324980246101"/>
    <n v="-0.32193249802460799"/>
  </r>
  <r>
    <x v="5"/>
    <x v="161"/>
    <x v="4"/>
    <x v="1"/>
    <x v="3"/>
    <x v="608"/>
    <x v="11"/>
    <x v="6"/>
    <n v="779377686"/>
    <d v="2017-08-04T00:00:00"/>
    <x v="6"/>
    <x v="100"/>
    <n v="4032"/>
    <n v="81.73"/>
    <n v="56.67"/>
    <n v="25.06"/>
    <n v="228493.44"/>
    <n v="101041.92"/>
    <n v="-127451.52"/>
    <n v="2.2613727055067798"/>
    <n v="-1.26137270550678"/>
  </r>
  <r>
    <x v="5"/>
    <x v="91"/>
    <x v="4"/>
    <x v="1"/>
    <x v="3"/>
    <x v="1320"/>
    <x v="2"/>
    <x v="1"/>
    <n v="336635959"/>
    <d v="2010-02-08T00:00:00"/>
    <x v="1"/>
    <x v="2"/>
    <n v="6916"/>
    <n v="81.73"/>
    <n v="56.67"/>
    <n v="25.06"/>
    <n v="391929.72"/>
    <n v="173314.96"/>
    <n v="-218614.76"/>
    <n v="2.2613727055067798"/>
    <n v="-1.26137270550678"/>
  </r>
  <r>
    <x v="3"/>
    <x v="11"/>
    <x v="8"/>
    <x v="0"/>
    <x v="2"/>
    <x v="1062"/>
    <x v="9"/>
    <x v="7"/>
    <n v="106987798"/>
    <d v="2012-12-13T00:00:00"/>
    <x v="2"/>
    <x v="8"/>
    <n v="8922"/>
    <n v="421.89"/>
    <n v="364.69"/>
    <n v="57.2"/>
    <n v="3253764.18"/>
    <n v="510338.4"/>
    <n v="-2743425.78"/>
    <n v="6.3756993006993001"/>
    <n v="-5.3756993006993001"/>
  </r>
  <r>
    <x v="2"/>
    <x v="144"/>
    <x v="9"/>
    <x v="1"/>
    <x v="0"/>
    <x v="1092"/>
    <x v="0"/>
    <x v="4"/>
    <n v="396732032"/>
    <d v="2016-12-23T00:00:00"/>
    <x v="6"/>
    <x v="49"/>
    <n v="679"/>
    <n v="9.33"/>
    <n v="6.92"/>
    <n v="2.41"/>
    <n v="4698.68"/>
    <n v="1636.39"/>
    <n v="-3062.29"/>
    <n v="2.87136929460581"/>
    <n v="-1.87136929460581"/>
  </r>
  <r>
    <x v="4"/>
    <x v="31"/>
    <x v="7"/>
    <x v="1"/>
    <x v="2"/>
    <x v="1143"/>
    <x v="3"/>
    <x v="4"/>
    <n v="232479989"/>
    <d v="2016-01-09T00:00:00"/>
    <x v="0"/>
    <x v="2"/>
    <n v="4850"/>
    <n v="437.2"/>
    <n v="263.33"/>
    <n v="173.87"/>
    <n v="1277150.5"/>
    <n v="843269.5"/>
    <n v="-433881"/>
    <n v="1.51452234428021"/>
    <n v="-0.51452234428020904"/>
  </r>
  <r>
    <x v="1"/>
    <x v="99"/>
    <x v="2"/>
    <x v="1"/>
    <x v="3"/>
    <x v="493"/>
    <x v="7"/>
    <x v="1"/>
    <n v="511155498"/>
    <d v="2010-04-11T00:00:00"/>
    <x v="5"/>
    <x v="2"/>
    <n v="1126"/>
    <n v="47.45"/>
    <n v="31.79"/>
    <n v="15.66"/>
    <n v="35795.54"/>
    <n v="17633.16"/>
    <n v="-18162.38"/>
    <n v="2.0300127713920801"/>
    <n v="-1.0300127713920799"/>
  </r>
  <r>
    <x v="4"/>
    <x v="45"/>
    <x v="11"/>
    <x v="0"/>
    <x v="3"/>
    <x v="2043"/>
    <x v="11"/>
    <x v="5"/>
    <n v="849994885"/>
    <d v="2014-04-13T00:00:00"/>
    <x v="5"/>
    <x v="46"/>
    <n v="1230"/>
    <n v="668.27"/>
    <n v="502.54"/>
    <n v="165.73"/>
    <n v="618124.19999999995"/>
    <n v="203847.9"/>
    <n v="-414276.3"/>
    <n v="3.0322814215893299"/>
    <n v="-2.0322814215893299"/>
  </r>
  <r>
    <x v="5"/>
    <x v="131"/>
    <x v="0"/>
    <x v="1"/>
    <x v="1"/>
    <x v="2034"/>
    <x v="10"/>
    <x v="4"/>
    <n v="936546981"/>
    <d v="2016-10-06T00:00:00"/>
    <x v="2"/>
    <x v="72"/>
    <n v="3919"/>
    <n v="255.28"/>
    <n v="159.41999999999999"/>
    <n v="95.86"/>
    <n v="624766.98"/>
    <n v="375675.34"/>
    <n v="-249091.64"/>
    <n v="1.66305028166076"/>
    <n v="-0.66305028166075497"/>
  </r>
  <r>
    <x v="0"/>
    <x v="72"/>
    <x v="2"/>
    <x v="0"/>
    <x v="1"/>
    <x v="1325"/>
    <x v="9"/>
    <x v="3"/>
    <n v="978673112"/>
    <d v="2015-09-24T00:00:00"/>
    <x v="2"/>
    <x v="2"/>
    <n v="9977"/>
    <n v="47.45"/>
    <n v="31.79"/>
    <n v="15.66"/>
    <n v="317168.83"/>
    <n v="156239.82"/>
    <n v="-160929.01"/>
    <n v="2.0300127713920801"/>
    <n v="-1.0300127713920799"/>
  </r>
  <r>
    <x v="5"/>
    <x v="126"/>
    <x v="1"/>
    <x v="1"/>
    <x v="1"/>
    <x v="2044"/>
    <x v="0"/>
    <x v="5"/>
    <n v="354547107"/>
    <d v="2015-02-02T00:00:00"/>
    <x v="1"/>
    <x v="32"/>
    <n v="7223"/>
    <n v="152.58000000000001"/>
    <n v="97.44"/>
    <n v="55.14"/>
    <n v="703809.12"/>
    <n v="398276.22"/>
    <n v="-305532.90000000002"/>
    <n v="1.76713819368879"/>
    <n v="-0.76713819368879199"/>
  </r>
  <r>
    <x v="1"/>
    <x v="129"/>
    <x v="4"/>
    <x v="0"/>
    <x v="3"/>
    <x v="1938"/>
    <x v="5"/>
    <x v="1"/>
    <n v="762655293"/>
    <d v="2010-11-11T00:00:00"/>
    <x v="2"/>
    <x v="28"/>
    <n v="5504"/>
    <n v="81.73"/>
    <n v="56.67"/>
    <n v="25.06"/>
    <n v="311911.67999999999"/>
    <n v="137930.23999999999"/>
    <n v="-173981.44"/>
    <n v="2.2613727055067798"/>
    <n v="-1.26137270550678"/>
  </r>
  <r>
    <x v="4"/>
    <x v="23"/>
    <x v="6"/>
    <x v="1"/>
    <x v="3"/>
    <x v="942"/>
    <x v="0"/>
    <x v="7"/>
    <n v="371796500"/>
    <d v="2012-01-19T00:00:00"/>
    <x v="2"/>
    <x v="2"/>
    <n v="1701"/>
    <n v="651.21"/>
    <n v="524.96"/>
    <n v="126.25"/>
    <n v="892956.96"/>
    <n v="214751.25"/>
    <n v="-678205.71"/>
    <n v="4.1580990099009902"/>
    <n v="-3.1580990099009898"/>
  </r>
  <r>
    <x v="2"/>
    <x v="65"/>
    <x v="3"/>
    <x v="1"/>
    <x v="1"/>
    <x v="1504"/>
    <x v="2"/>
    <x v="0"/>
    <n v="571082055"/>
    <d v="2013-08-15T00:00:00"/>
    <x v="2"/>
    <x v="28"/>
    <n v="4726"/>
    <n v="205.7"/>
    <n v="117.11"/>
    <n v="88.59"/>
    <n v="553461.86"/>
    <n v="418676.34"/>
    <n v="-134785.51999999999"/>
    <n v="1.3219324980246101"/>
    <n v="-0.32193249802460799"/>
  </r>
  <r>
    <x v="1"/>
    <x v="178"/>
    <x v="4"/>
    <x v="1"/>
    <x v="2"/>
    <x v="1454"/>
    <x v="10"/>
    <x v="3"/>
    <n v="119935786"/>
    <d v="2015-01-27T00:00:00"/>
    <x v="3"/>
    <x v="159"/>
    <n v="519"/>
    <n v="81.73"/>
    <n v="56.67"/>
    <n v="25.06"/>
    <n v="29411.73"/>
    <n v="13006.14"/>
    <n v="-16405.59"/>
    <n v="2.2613727055067798"/>
    <n v="-1.26137270550678"/>
  </r>
  <r>
    <x v="5"/>
    <x v="130"/>
    <x v="4"/>
    <x v="1"/>
    <x v="3"/>
    <x v="305"/>
    <x v="4"/>
    <x v="6"/>
    <n v="998094022"/>
    <d v="2017-04-16T00:00:00"/>
    <x v="5"/>
    <x v="179"/>
    <n v="7056"/>
    <n v="81.73"/>
    <n v="56.67"/>
    <n v="25.06"/>
    <n v="399863.52"/>
    <n v="176823.36"/>
    <n v="-223040.16"/>
    <n v="2.2613727055067798"/>
    <n v="-1.26137270550678"/>
  </r>
  <r>
    <x v="1"/>
    <x v="2"/>
    <x v="1"/>
    <x v="0"/>
    <x v="0"/>
    <x v="1592"/>
    <x v="3"/>
    <x v="1"/>
    <n v="755605590"/>
    <d v="2010-11-09T00:00:00"/>
    <x v="3"/>
    <x v="241"/>
    <n v="9340"/>
    <n v="152.58000000000001"/>
    <n v="97.44"/>
    <n v="55.14"/>
    <n v="910089.6"/>
    <n v="515007.6"/>
    <n v="-395082"/>
    <n v="1.76713819368879"/>
    <n v="-0.76713819368879199"/>
  </r>
  <r>
    <x v="5"/>
    <x v="78"/>
    <x v="2"/>
    <x v="1"/>
    <x v="1"/>
    <x v="198"/>
    <x v="10"/>
    <x v="6"/>
    <n v="162831819"/>
    <d v="2017-02-02T00:00:00"/>
    <x v="2"/>
    <x v="122"/>
    <n v="4408"/>
    <n v="47.45"/>
    <n v="31.79"/>
    <n v="15.66"/>
    <n v="140130.32"/>
    <n v="69029.279999999999"/>
    <n v="-71101.039999999994"/>
    <n v="2.0300127713920801"/>
    <n v="-1.0300127713920799"/>
  </r>
  <r>
    <x v="4"/>
    <x v="95"/>
    <x v="6"/>
    <x v="1"/>
    <x v="3"/>
    <x v="549"/>
    <x v="2"/>
    <x v="1"/>
    <n v="960446536"/>
    <d v="2010-03-28T00:00:00"/>
    <x v="5"/>
    <x v="2"/>
    <n v="6328"/>
    <n v="651.21"/>
    <n v="524.96"/>
    <n v="126.25"/>
    <n v="3321946.88"/>
    <n v="798910"/>
    <n v="-2523036.88"/>
    <n v="4.1580990099009902"/>
    <n v="-3.1580990099009898"/>
  </r>
  <r>
    <x v="5"/>
    <x v="52"/>
    <x v="5"/>
    <x v="1"/>
    <x v="2"/>
    <x v="2045"/>
    <x v="5"/>
    <x v="1"/>
    <n v="909436070"/>
    <d v="2010-02-27T00:00:00"/>
    <x v="0"/>
    <x v="2"/>
    <n v="1198"/>
    <n v="109.28"/>
    <n v="35.840000000000003"/>
    <n v="73.44"/>
    <n v="42936.32"/>
    <n v="87981.119999999995"/>
    <n v="45044.800000000003"/>
    <n v="0.48801742919390001"/>
    <n v="0.51198257080609999"/>
  </r>
  <r>
    <x v="2"/>
    <x v="107"/>
    <x v="6"/>
    <x v="0"/>
    <x v="2"/>
    <x v="814"/>
    <x v="5"/>
    <x v="2"/>
    <n v="541099250"/>
    <d v="2011-06-09T00:00:00"/>
    <x v="2"/>
    <x v="2"/>
    <n v="2147"/>
    <n v="651.21"/>
    <n v="524.96"/>
    <n v="126.25"/>
    <n v="1127089.1200000001"/>
    <n v="271058.75"/>
    <n v="-856030.37"/>
    <n v="4.1580990099009902"/>
    <n v="-3.1580990099009898"/>
  </r>
  <r>
    <x v="1"/>
    <x v="123"/>
    <x v="8"/>
    <x v="0"/>
    <x v="0"/>
    <x v="1869"/>
    <x v="8"/>
    <x v="1"/>
    <n v="907047402"/>
    <d v="2010-01-08T00:00:00"/>
    <x v="6"/>
    <x v="2"/>
    <n v="4338"/>
    <n v="421.89"/>
    <n v="364.69"/>
    <n v="57.2"/>
    <n v="1582025.22"/>
    <n v="248133.6"/>
    <n v="-1333891.6200000001"/>
    <n v="6.3756993006993001"/>
    <n v="-5.3756993006993001"/>
  </r>
  <r>
    <x v="5"/>
    <x v="75"/>
    <x v="8"/>
    <x v="0"/>
    <x v="1"/>
    <x v="1647"/>
    <x v="2"/>
    <x v="5"/>
    <n v="429204356"/>
    <d v="2014-11-28T00:00:00"/>
    <x v="6"/>
    <x v="252"/>
    <n v="9962"/>
    <n v="421.89"/>
    <n v="364.69"/>
    <n v="57.2"/>
    <n v="3633041.78"/>
    <n v="569826.4"/>
    <n v="-3063215.38"/>
    <n v="6.3756993006993001"/>
    <n v="-5.3756993006993001"/>
  </r>
  <r>
    <x v="5"/>
    <x v="88"/>
    <x v="6"/>
    <x v="1"/>
    <x v="2"/>
    <x v="191"/>
    <x v="1"/>
    <x v="2"/>
    <n v="749806439"/>
    <d v="2011-02-07T00:00:00"/>
    <x v="1"/>
    <x v="2"/>
    <n v="3243"/>
    <n v="651.21"/>
    <n v="524.96"/>
    <n v="126.25"/>
    <n v="1702445.28"/>
    <n v="409428.75"/>
    <n v="-1293016.53"/>
    <n v="4.1580990099009902"/>
    <n v="-3.1580990099009898"/>
  </r>
  <r>
    <x v="5"/>
    <x v="62"/>
    <x v="10"/>
    <x v="0"/>
    <x v="1"/>
    <x v="2046"/>
    <x v="11"/>
    <x v="5"/>
    <n v="881402480"/>
    <d v="2014-07-03T00:00:00"/>
    <x v="2"/>
    <x v="248"/>
    <n v="5435"/>
    <n v="154.06"/>
    <n v="90.93"/>
    <n v="63.13"/>
    <n v="494204.55"/>
    <n v="343111.55"/>
    <n v="-151093"/>
    <n v="1.44036115951212"/>
    <n v="-0.44036115951211802"/>
  </r>
  <r>
    <x v="2"/>
    <x v="51"/>
    <x v="9"/>
    <x v="1"/>
    <x v="3"/>
    <x v="1994"/>
    <x v="3"/>
    <x v="3"/>
    <n v="356853806"/>
    <d v="2015-09-16T00:00:00"/>
    <x v="4"/>
    <x v="61"/>
    <n v="9826"/>
    <n v="9.33"/>
    <n v="6.92"/>
    <n v="2.41"/>
    <n v="67995.92"/>
    <n v="23680.66"/>
    <n v="-44315.26"/>
    <n v="2.87136929460581"/>
    <n v="-1.87136929460581"/>
  </r>
  <r>
    <x v="4"/>
    <x v="143"/>
    <x v="3"/>
    <x v="0"/>
    <x v="2"/>
    <x v="203"/>
    <x v="9"/>
    <x v="0"/>
    <n v="579334247"/>
    <d v="2013-03-30T00:00:00"/>
    <x v="0"/>
    <x v="2"/>
    <n v="6733"/>
    <n v="205.7"/>
    <n v="117.11"/>
    <n v="88.59"/>
    <n v="788501.63"/>
    <n v="596476.47"/>
    <n v="-192025.16"/>
    <n v="1.3219324980246101"/>
    <n v="-0.32193249802460799"/>
  </r>
  <r>
    <x v="4"/>
    <x v="45"/>
    <x v="5"/>
    <x v="1"/>
    <x v="1"/>
    <x v="894"/>
    <x v="4"/>
    <x v="7"/>
    <n v="772330129"/>
    <d v="2012-09-10T00:00:00"/>
    <x v="1"/>
    <x v="141"/>
    <n v="8503"/>
    <n v="109.28"/>
    <n v="35.840000000000003"/>
    <n v="73.44"/>
    <n v="304747.52000000002"/>
    <n v="624460.31999999995"/>
    <n v="319712.8"/>
    <n v="0.48801742919390001"/>
    <n v="0.51198257080609999"/>
  </r>
  <r>
    <x v="5"/>
    <x v="175"/>
    <x v="2"/>
    <x v="1"/>
    <x v="0"/>
    <x v="1550"/>
    <x v="11"/>
    <x v="1"/>
    <n v="229640281"/>
    <d v="2010-01-28T00:00:00"/>
    <x v="2"/>
    <x v="2"/>
    <n v="4517"/>
    <n v="47.45"/>
    <n v="31.79"/>
    <n v="15.66"/>
    <n v="143595.43"/>
    <n v="70736.22"/>
    <n v="-72859.210000000006"/>
    <n v="2.0300127713920801"/>
    <n v="-1.0300127713920799"/>
  </r>
  <r>
    <x v="3"/>
    <x v="94"/>
    <x v="9"/>
    <x v="1"/>
    <x v="2"/>
    <x v="2047"/>
    <x v="5"/>
    <x v="4"/>
    <n v="565376031"/>
    <d v="2016-11-29T00:00:00"/>
    <x v="3"/>
    <x v="96"/>
    <n v="6186"/>
    <n v="9.33"/>
    <n v="6.92"/>
    <n v="2.41"/>
    <n v="42807.12"/>
    <n v="14908.26"/>
    <n v="-27898.86"/>
    <n v="2.87136929460581"/>
    <n v="-1.87136929460581"/>
  </r>
  <r>
    <x v="3"/>
    <x v="110"/>
    <x v="6"/>
    <x v="1"/>
    <x v="0"/>
    <x v="900"/>
    <x v="10"/>
    <x v="7"/>
    <n v="763961207"/>
    <d v="2012-02-19T00:00:00"/>
    <x v="5"/>
    <x v="9"/>
    <n v="1953"/>
    <n v="651.21"/>
    <n v="524.96"/>
    <n v="126.25"/>
    <n v="1025246.88"/>
    <n v="246566.25"/>
    <n v="-778680.63"/>
    <n v="4.1580990099009902"/>
    <n v="-3.1580990099009898"/>
  </r>
  <r>
    <x v="5"/>
    <x v="100"/>
    <x v="2"/>
    <x v="1"/>
    <x v="2"/>
    <x v="1221"/>
    <x v="2"/>
    <x v="0"/>
    <n v="330132138"/>
    <d v="2013-07-25T00:00:00"/>
    <x v="2"/>
    <x v="49"/>
    <n v="2291"/>
    <n v="47.45"/>
    <n v="31.79"/>
    <n v="15.66"/>
    <n v="72830.89"/>
    <n v="35877.06"/>
    <n v="-36953.83"/>
    <n v="2.0300127713920801"/>
    <n v="-1.0300127713920799"/>
  </r>
  <r>
    <x v="1"/>
    <x v="89"/>
    <x v="9"/>
    <x v="1"/>
    <x v="2"/>
    <x v="439"/>
    <x v="0"/>
    <x v="0"/>
    <n v="638937652"/>
    <d v="2013-06-09T00:00:00"/>
    <x v="5"/>
    <x v="2"/>
    <n v="4705"/>
    <n v="9.33"/>
    <n v="6.92"/>
    <n v="2.41"/>
    <n v="32558.6"/>
    <n v="11339.05"/>
    <n v="-21219.55"/>
    <n v="2.87136929460581"/>
    <n v="-1.87136929460581"/>
  </r>
  <r>
    <x v="3"/>
    <x v="184"/>
    <x v="5"/>
    <x v="0"/>
    <x v="3"/>
    <x v="139"/>
    <x v="8"/>
    <x v="0"/>
    <n v="885739076"/>
    <d v="2013-05-14T00:00:00"/>
    <x v="3"/>
    <x v="2"/>
    <n v="8730"/>
    <n v="109.28"/>
    <n v="35.840000000000003"/>
    <n v="73.44"/>
    <n v="312883.20000000001"/>
    <n v="641131.19999999995"/>
    <n v="328248"/>
    <n v="0.48801742919390001"/>
    <n v="0.51198257080609999"/>
  </r>
  <r>
    <x v="5"/>
    <x v="54"/>
    <x v="11"/>
    <x v="1"/>
    <x v="3"/>
    <x v="257"/>
    <x v="3"/>
    <x v="1"/>
    <n v="336210238"/>
    <d v="2010-11-22T00:00:00"/>
    <x v="1"/>
    <x v="15"/>
    <n v="936"/>
    <n v="668.27"/>
    <n v="502.54"/>
    <n v="165.73"/>
    <n v="470377.44"/>
    <n v="155123.28"/>
    <n v="-315254.15999999997"/>
    <n v="3.0322814215893299"/>
    <n v="-2.0322814215893299"/>
  </r>
  <r>
    <x v="5"/>
    <x v="149"/>
    <x v="9"/>
    <x v="0"/>
    <x v="1"/>
    <x v="459"/>
    <x v="10"/>
    <x v="0"/>
    <n v="576337468"/>
    <d v="2013-01-18T00:00:00"/>
    <x v="6"/>
    <x v="71"/>
    <n v="9919"/>
    <n v="9.33"/>
    <n v="6.92"/>
    <n v="2.41"/>
    <n v="68639.48"/>
    <n v="23904.79"/>
    <n v="-44734.69"/>
    <n v="2.87136929460581"/>
    <n v="-1.87136929460581"/>
  </r>
  <r>
    <x v="3"/>
    <x v="20"/>
    <x v="11"/>
    <x v="1"/>
    <x v="3"/>
    <x v="2048"/>
    <x v="5"/>
    <x v="4"/>
    <n v="562419593"/>
    <d v="2016-09-27T00:00:00"/>
    <x v="3"/>
    <x v="2"/>
    <n v="1311"/>
    <n v="668.27"/>
    <n v="502.54"/>
    <n v="165.73"/>
    <n v="658829.93999999994"/>
    <n v="217272.03"/>
    <n v="-441557.91"/>
    <n v="3.0322814215893299"/>
    <n v="-2.0322814215893299"/>
  </r>
  <r>
    <x v="0"/>
    <x v="119"/>
    <x v="2"/>
    <x v="1"/>
    <x v="2"/>
    <x v="2049"/>
    <x v="4"/>
    <x v="2"/>
    <n v="671067941"/>
    <d v="2011-12-18T00:00:00"/>
    <x v="5"/>
    <x v="204"/>
    <n v="2771"/>
    <n v="47.45"/>
    <n v="31.79"/>
    <n v="15.66"/>
    <n v="88090.09"/>
    <n v="43393.86"/>
    <n v="-44696.23"/>
    <n v="2.0300127713920801"/>
    <n v="-1.0300127713920799"/>
  </r>
  <r>
    <x v="1"/>
    <x v="129"/>
    <x v="3"/>
    <x v="1"/>
    <x v="3"/>
    <x v="1116"/>
    <x v="11"/>
    <x v="4"/>
    <n v="449206340"/>
    <d v="2016-03-04T00:00:00"/>
    <x v="6"/>
    <x v="4"/>
    <n v="8993"/>
    <n v="205.7"/>
    <n v="117.11"/>
    <n v="88.59"/>
    <n v="1053170.23"/>
    <n v="796689.87"/>
    <n v="-256480.36"/>
    <n v="1.3219324980246101"/>
    <n v="-0.32193249802460799"/>
  </r>
  <r>
    <x v="1"/>
    <x v="178"/>
    <x v="2"/>
    <x v="0"/>
    <x v="2"/>
    <x v="2050"/>
    <x v="5"/>
    <x v="1"/>
    <n v="864071118"/>
    <d v="2010-07-18T00:00:00"/>
    <x v="5"/>
    <x v="2"/>
    <n v="6700"/>
    <n v="47.45"/>
    <n v="31.79"/>
    <n v="15.66"/>
    <n v="212993"/>
    <n v="104922"/>
    <n v="-108071"/>
    <n v="2.0300127713920801"/>
    <n v="-1.0300127713920799"/>
  </r>
  <r>
    <x v="1"/>
    <x v="59"/>
    <x v="6"/>
    <x v="0"/>
    <x v="1"/>
    <x v="993"/>
    <x v="0"/>
    <x v="1"/>
    <n v="253211104"/>
    <d v="2010-12-27T00:00:00"/>
    <x v="1"/>
    <x v="16"/>
    <n v="9648"/>
    <n v="651.21"/>
    <n v="524.96"/>
    <n v="126.25"/>
    <n v="5064814.08"/>
    <n v="1218060"/>
    <n v="-3846754.08"/>
    <n v="4.1580990099009902"/>
    <n v="-3.1580990099009898"/>
  </r>
  <r>
    <x v="5"/>
    <x v="58"/>
    <x v="3"/>
    <x v="1"/>
    <x v="3"/>
    <x v="2051"/>
    <x v="11"/>
    <x v="2"/>
    <n v="174487626"/>
    <d v="2011-12-11T00:00:00"/>
    <x v="5"/>
    <x v="145"/>
    <n v="3621"/>
    <n v="205.7"/>
    <n v="117.11"/>
    <n v="88.59"/>
    <n v="424055.31"/>
    <n v="320784.39"/>
    <n v="-103270.92"/>
    <n v="1.3219324980246101"/>
    <n v="-0.32193249802460799"/>
  </r>
  <r>
    <x v="2"/>
    <x v="141"/>
    <x v="2"/>
    <x v="0"/>
    <x v="3"/>
    <x v="2052"/>
    <x v="1"/>
    <x v="7"/>
    <n v="456074512"/>
    <d v="2012-05-25T00:00:00"/>
    <x v="6"/>
    <x v="57"/>
    <n v="1438"/>
    <n v="47.45"/>
    <n v="31.79"/>
    <n v="15.66"/>
    <n v="45714.02"/>
    <n v="22519.08"/>
    <n v="-23194.94"/>
    <n v="2.0300127713920801"/>
    <n v="-1.0300127713920799"/>
  </r>
  <r>
    <x v="4"/>
    <x v="46"/>
    <x v="7"/>
    <x v="0"/>
    <x v="1"/>
    <x v="721"/>
    <x v="7"/>
    <x v="7"/>
    <n v="546458089"/>
    <d v="2012-04-12T00:00:00"/>
    <x v="2"/>
    <x v="2"/>
    <n v="7947"/>
    <n v="437.2"/>
    <n v="263.33"/>
    <n v="173.87"/>
    <n v="2092683.51"/>
    <n v="1381744.89"/>
    <n v="-710938.62"/>
    <n v="1.51452234428021"/>
    <n v="-0.51452234428020904"/>
  </r>
  <r>
    <x v="0"/>
    <x v="14"/>
    <x v="4"/>
    <x v="1"/>
    <x v="2"/>
    <x v="983"/>
    <x v="1"/>
    <x v="1"/>
    <n v="864437186"/>
    <d v="2010-11-19T00:00:00"/>
    <x v="6"/>
    <x v="67"/>
    <n v="5028"/>
    <n v="81.73"/>
    <n v="56.67"/>
    <n v="25.06"/>
    <n v="284936.76"/>
    <n v="126001.68"/>
    <n v="-158935.07999999999"/>
    <n v="2.2613727055067798"/>
    <n v="-1.26137270550678"/>
  </r>
  <r>
    <x v="4"/>
    <x v="56"/>
    <x v="6"/>
    <x v="1"/>
    <x v="2"/>
    <x v="1816"/>
    <x v="2"/>
    <x v="7"/>
    <n v="549123132"/>
    <d v="2012-08-30T00:00:00"/>
    <x v="2"/>
    <x v="179"/>
    <n v="6592"/>
    <n v="651.21"/>
    <n v="524.96"/>
    <n v="126.25"/>
    <n v="3460536.3199999998"/>
    <n v="832240"/>
    <n v="-2628296.3199999998"/>
    <n v="4.1580990099009902"/>
    <n v="-3.1580990099009898"/>
  </r>
  <r>
    <x v="1"/>
    <x v="43"/>
    <x v="9"/>
    <x v="0"/>
    <x v="0"/>
    <x v="1878"/>
    <x v="5"/>
    <x v="0"/>
    <n v="609939754"/>
    <d v="2013-11-30T00:00:00"/>
    <x v="0"/>
    <x v="39"/>
    <n v="3582"/>
    <n v="9.33"/>
    <n v="6.92"/>
    <n v="2.41"/>
    <n v="24787.439999999999"/>
    <n v="8632.6200000000008"/>
    <n v="-16154.82"/>
    <n v="2.87136929460581"/>
    <n v="-1.87136929460581"/>
  </r>
  <r>
    <x v="5"/>
    <x v="40"/>
    <x v="7"/>
    <x v="0"/>
    <x v="1"/>
    <x v="1859"/>
    <x v="8"/>
    <x v="2"/>
    <n v="776623380"/>
    <d v="2011-10-20T00:00:00"/>
    <x v="2"/>
    <x v="42"/>
    <n v="8971"/>
    <n v="437.2"/>
    <n v="263.33"/>
    <n v="173.87"/>
    <n v="2362333.4300000002"/>
    <n v="1559787.77"/>
    <n v="-802545.66"/>
    <n v="1.51452234428021"/>
    <n v="-0.51452234428020904"/>
  </r>
  <r>
    <x v="2"/>
    <x v="147"/>
    <x v="6"/>
    <x v="1"/>
    <x v="2"/>
    <x v="2053"/>
    <x v="3"/>
    <x v="3"/>
    <n v="849222838"/>
    <d v="2015-09-28T00:00:00"/>
    <x v="1"/>
    <x v="96"/>
    <n v="2764"/>
    <n v="651.21"/>
    <n v="524.96"/>
    <n v="126.25"/>
    <n v="1450989.44"/>
    <n v="348955"/>
    <n v="-1102034.44"/>
    <n v="4.1580990099009902"/>
    <n v="-3.1580990099009898"/>
  </r>
  <r>
    <x v="5"/>
    <x v="166"/>
    <x v="7"/>
    <x v="1"/>
    <x v="0"/>
    <x v="398"/>
    <x v="6"/>
    <x v="0"/>
    <n v="248099458"/>
    <d v="2013-05-04T00:00:00"/>
    <x v="0"/>
    <x v="37"/>
    <n v="6998"/>
    <n v="437.2"/>
    <n v="263.33"/>
    <n v="173.87"/>
    <n v="1842783.34"/>
    <n v="1216742.26"/>
    <n v="-626041.07999999996"/>
    <n v="1.51452234428021"/>
    <n v="-0.51452234428020904"/>
  </r>
  <r>
    <x v="0"/>
    <x v="69"/>
    <x v="6"/>
    <x v="1"/>
    <x v="1"/>
    <x v="2054"/>
    <x v="10"/>
    <x v="7"/>
    <n v="263927066"/>
    <d v="2012-05-27T00:00:00"/>
    <x v="5"/>
    <x v="274"/>
    <n v="739"/>
    <n v="651.21"/>
    <n v="524.96"/>
    <n v="126.25"/>
    <n v="387945.44"/>
    <n v="93298.75"/>
    <n v="-294646.69"/>
    <n v="4.1580990099009902"/>
    <n v="-3.1580990099009898"/>
  </r>
  <r>
    <x v="1"/>
    <x v="116"/>
    <x v="3"/>
    <x v="1"/>
    <x v="0"/>
    <x v="379"/>
    <x v="8"/>
    <x v="5"/>
    <n v="907691991"/>
    <d v="2014-09-03T00:00:00"/>
    <x v="4"/>
    <x v="81"/>
    <n v="5086"/>
    <n v="205.7"/>
    <n v="117.11"/>
    <n v="88.59"/>
    <n v="595621.46"/>
    <n v="450568.74"/>
    <n v="-145052.72"/>
    <n v="1.3219324980246101"/>
    <n v="-0.32193249802460799"/>
  </r>
  <r>
    <x v="1"/>
    <x v="179"/>
    <x v="9"/>
    <x v="1"/>
    <x v="1"/>
    <x v="1976"/>
    <x v="10"/>
    <x v="6"/>
    <n v="460693061"/>
    <d v="2017-02-25T00:00:00"/>
    <x v="0"/>
    <x v="126"/>
    <n v="8169"/>
    <n v="9.33"/>
    <n v="6.92"/>
    <n v="2.41"/>
    <n v="56529.48"/>
    <n v="19687.29"/>
    <n v="-36842.19"/>
    <n v="2.87136929460581"/>
    <n v="-1.87136929460581"/>
  </r>
  <r>
    <x v="1"/>
    <x v="36"/>
    <x v="6"/>
    <x v="1"/>
    <x v="3"/>
    <x v="33"/>
    <x v="1"/>
    <x v="0"/>
    <n v="424541604"/>
    <d v="2013-05-17T00:00:00"/>
    <x v="6"/>
    <x v="159"/>
    <n v="150"/>
    <n v="651.21"/>
    <n v="524.96"/>
    <n v="126.25"/>
    <n v="78744"/>
    <n v="18937.5"/>
    <n v="-59806.5"/>
    <n v="4.1580990099009902"/>
    <n v="-3.1580990099009898"/>
  </r>
  <r>
    <x v="1"/>
    <x v="2"/>
    <x v="11"/>
    <x v="0"/>
    <x v="2"/>
    <x v="2055"/>
    <x v="3"/>
    <x v="5"/>
    <n v="571161448"/>
    <d v="2014-09-30T00:00:00"/>
    <x v="3"/>
    <x v="75"/>
    <n v="8220"/>
    <n v="668.27"/>
    <n v="502.54"/>
    <n v="165.73"/>
    <n v="4130878.8"/>
    <n v="1362300.6"/>
    <n v="-2768578.2"/>
    <n v="3.0322814215893299"/>
    <n v="-2.0322814215893299"/>
  </r>
  <r>
    <x v="3"/>
    <x v="8"/>
    <x v="10"/>
    <x v="0"/>
    <x v="0"/>
    <x v="817"/>
    <x v="6"/>
    <x v="2"/>
    <n v="292788922"/>
    <d v="2011-08-09T00:00:00"/>
    <x v="3"/>
    <x v="93"/>
    <n v="1603"/>
    <n v="154.06"/>
    <n v="90.93"/>
    <n v="63.13"/>
    <n v="145760.79"/>
    <n v="101197.39"/>
    <n v="-44563.4"/>
    <n v="1.44036115951212"/>
    <n v="-0.44036115951211802"/>
  </r>
  <r>
    <x v="5"/>
    <x v="47"/>
    <x v="7"/>
    <x v="0"/>
    <x v="2"/>
    <x v="2056"/>
    <x v="1"/>
    <x v="5"/>
    <n v="851972854"/>
    <d v="2014-10-06T00:00:00"/>
    <x v="1"/>
    <x v="73"/>
    <n v="6555"/>
    <n v="437.2"/>
    <n v="263.33"/>
    <n v="173.87"/>
    <n v="1726128.15"/>
    <n v="1139717.8500000001"/>
    <n v="-586410.30000000005"/>
    <n v="1.51452234428021"/>
    <n v="-0.51452234428020904"/>
  </r>
  <r>
    <x v="0"/>
    <x v="27"/>
    <x v="4"/>
    <x v="1"/>
    <x v="1"/>
    <x v="1773"/>
    <x v="1"/>
    <x v="2"/>
    <n v="431574571"/>
    <d v="2011-11-29T00:00:00"/>
    <x v="3"/>
    <x v="253"/>
    <n v="1361"/>
    <n v="81.73"/>
    <n v="56.67"/>
    <n v="25.06"/>
    <n v="77127.87"/>
    <n v="34106.660000000003"/>
    <n v="-43021.21"/>
    <n v="2.2613727055067798"/>
    <n v="-1.26137270550678"/>
  </r>
  <r>
    <x v="5"/>
    <x v="98"/>
    <x v="3"/>
    <x v="1"/>
    <x v="1"/>
    <x v="2057"/>
    <x v="2"/>
    <x v="7"/>
    <n v="884767901"/>
    <d v="2012-07-20T00:00:00"/>
    <x v="6"/>
    <x v="4"/>
    <n v="1338"/>
    <n v="205.7"/>
    <n v="117.11"/>
    <n v="88.59"/>
    <n v="156693.18"/>
    <n v="118533.42"/>
    <n v="-38159.760000000002"/>
    <n v="1.3219324980246101"/>
    <n v="-0.32193249802460799"/>
  </r>
  <r>
    <x v="1"/>
    <x v="55"/>
    <x v="2"/>
    <x v="0"/>
    <x v="3"/>
    <x v="566"/>
    <x v="6"/>
    <x v="2"/>
    <n v="985039174"/>
    <d v="2011-10-03T00:00:00"/>
    <x v="1"/>
    <x v="141"/>
    <n v="3836"/>
    <n v="47.45"/>
    <n v="31.79"/>
    <n v="15.66"/>
    <n v="121946.44"/>
    <n v="60071.76"/>
    <n v="-61874.68"/>
    <n v="2.0300127713920801"/>
    <n v="-1.0300127713920799"/>
  </r>
  <r>
    <x v="0"/>
    <x v="134"/>
    <x v="6"/>
    <x v="1"/>
    <x v="0"/>
    <x v="2058"/>
    <x v="2"/>
    <x v="5"/>
    <n v="476187217"/>
    <d v="2014-08-15T00:00:00"/>
    <x v="6"/>
    <x v="61"/>
    <n v="3234"/>
    <n v="651.21"/>
    <n v="524.96"/>
    <n v="126.25"/>
    <n v="1697720.64"/>
    <n v="408292.5"/>
    <n v="-1289428.1399999999"/>
    <n v="4.1580990099009902"/>
    <n v="-3.1580990099009898"/>
  </r>
  <r>
    <x v="1"/>
    <x v="178"/>
    <x v="5"/>
    <x v="0"/>
    <x v="3"/>
    <x v="1792"/>
    <x v="9"/>
    <x v="3"/>
    <n v="522323358"/>
    <d v="2015-11-20T00:00:00"/>
    <x v="6"/>
    <x v="71"/>
    <n v="5944"/>
    <n v="109.28"/>
    <n v="35.840000000000003"/>
    <n v="73.44"/>
    <n v="213032.95999999999"/>
    <n v="436527.35999999999"/>
    <n v="223494.39999999999"/>
    <n v="0.48801742919390001"/>
    <n v="0.51198257080609999"/>
  </r>
  <r>
    <x v="5"/>
    <x v="84"/>
    <x v="0"/>
    <x v="0"/>
    <x v="3"/>
    <x v="1779"/>
    <x v="6"/>
    <x v="7"/>
    <n v="557871425"/>
    <d v="2012-12-22T00:00:00"/>
    <x v="0"/>
    <x v="267"/>
    <n v="5407"/>
    <n v="255.28"/>
    <n v="159.41999999999999"/>
    <n v="95.86"/>
    <n v="861983.94"/>
    <n v="518315.02"/>
    <n v="-343668.92"/>
    <n v="1.66305028166076"/>
    <n v="-0.66305028166075497"/>
  </r>
  <r>
    <x v="5"/>
    <x v="127"/>
    <x v="7"/>
    <x v="0"/>
    <x v="0"/>
    <x v="2059"/>
    <x v="9"/>
    <x v="2"/>
    <n v="537567746"/>
    <d v="2011-12-30T00:00:00"/>
    <x v="6"/>
    <x v="44"/>
    <n v="7097"/>
    <n v="437.2"/>
    <n v="263.33"/>
    <n v="173.87"/>
    <n v="1868853.01"/>
    <n v="1233955.3899999999"/>
    <n v="-634897.62"/>
    <n v="1.51452234428021"/>
    <n v="-0.51452234428020904"/>
  </r>
  <r>
    <x v="1"/>
    <x v="66"/>
    <x v="10"/>
    <x v="1"/>
    <x v="0"/>
    <x v="1687"/>
    <x v="1"/>
    <x v="4"/>
    <n v="486461150"/>
    <d v="2016-11-13T00:00:00"/>
    <x v="5"/>
    <x v="286"/>
    <n v="3519"/>
    <n v="154.06"/>
    <n v="90.93"/>
    <n v="63.13"/>
    <n v="319982.67"/>
    <n v="222154.47"/>
    <n v="-97828.200000000099"/>
    <n v="1.44036115951212"/>
    <n v="-0.44036115951211802"/>
  </r>
  <r>
    <x v="1"/>
    <x v="80"/>
    <x v="7"/>
    <x v="0"/>
    <x v="0"/>
    <x v="1441"/>
    <x v="10"/>
    <x v="6"/>
    <n v="949912965"/>
    <d v="2017-06-03T00:00:00"/>
    <x v="0"/>
    <x v="248"/>
    <n v="9210"/>
    <n v="437.2"/>
    <n v="263.33"/>
    <n v="173.87"/>
    <n v="2425269.2999999998"/>
    <n v="1601342.7"/>
    <n v="-823926.6"/>
    <n v="1.51452234428021"/>
    <n v="-0.51452234428020904"/>
  </r>
  <r>
    <x v="2"/>
    <x v="107"/>
    <x v="4"/>
    <x v="1"/>
    <x v="1"/>
    <x v="2060"/>
    <x v="9"/>
    <x v="5"/>
    <n v="743597018"/>
    <d v="2014-11-29T00:00:00"/>
    <x v="0"/>
    <x v="160"/>
    <n v="5737"/>
    <n v="81.73"/>
    <n v="56.67"/>
    <n v="25.06"/>
    <n v="325115.78999999998"/>
    <n v="143769.22"/>
    <n v="-181346.57"/>
    <n v="2.2613727055067798"/>
    <n v="-1.26137270550678"/>
  </r>
  <r>
    <x v="1"/>
    <x v="129"/>
    <x v="9"/>
    <x v="0"/>
    <x v="2"/>
    <x v="1549"/>
    <x v="6"/>
    <x v="0"/>
    <n v="103499639"/>
    <d v="2013-06-06T00:00:00"/>
    <x v="2"/>
    <x v="56"/>
    <n v="6698"/>
    <n v="9.33"/>
    <n v="6.92"/>
    <n v="2.41"/>
    <n v="46350.16"/>
    <n v="16142.18"/>
    <n v="-30207.98"/>
    <n v="2.87136929460581"/>
    <n v="-1.87136929460581"/>
  </r>
  <r>
    <x v="0"/>
    <x v="72"/>
    <x v="2"/>
    <x v="1"/>
    <x v="1"/>
    <x v="894"/>
    <x v="4"/>
    <x v="7"/>
    <n v="235919654"/>
    <d v="2012-10-13T00:00:00"/>
    <x v="0"/>
    <x v="132"/>
    <n v="2723"/>
    <n v="47.45"/>
    <n v="31.79"/>
    <n v="15.66"/>
    <n v="86564.17"/>
    <n v="42642.18"/>
    <n v="-43921.99"/>
    <n v="2.0300127713920801"/>
    <n v="-1.0300127713920799"/>
  </r>
  <r>
    <x v="2"/>
    <x v="164"/>
    <x v="0"/>
    <x v="0"/>
    <x v="1"/>
    <x v="1093"/>
    <x v="7"/>
    <x v="5"/>
    <n v="167468392"/>
    <d v="2014-10-29T00:00:00"/>
    <x v="4"/>
    <x v="64"/>
    <n v="6474"/>
    <n v="255.28"/>
    <n v="159.41999999999999"/>
    <n v="95.86"/>
    <n v="1032085.08"/>
    <n v="620597.64"/>
    <n v="-411487.44"/>
    <n v="1.66305028166076"/>
    <n v="-0.66305028166075497"/>
  </r>
  <r>
    <x v="0"/>
    <x v="113"/>
    <x v="3"/>
    <x v="0"/>
    <x v="1"/>
    <x v="166"/>
    <x v="11"/>
    <x v="1"/>
    <n v="795069682"/>
    <d v="2010-05-19T00:00:00"/>
    <x v="4"/>
    <x v="5"/>
    <n v="7642"/>
    <n v="205.7"/>
    <n v="117.11"/>
    <n v="88.59"/>
    <n v="894954.62"/>
    <n v="677004.78"/>
    <n v="-217949.84"/>
    <n v="1.3219324980246101"/>
    <n v="-0.32193249802460799"/>
  </r>
  <r>
    <x v="5"/>
    <x v="161"/>
    <x v="8"/>
    <x v="1"/>
    <x v="2"/>
    <x v="1916"/>
    <x v="10"/>
    <x v="5"/>
    <n v="835959851"/>
    <d v="2014-08-27T00:00:00"/>
    <x v="4"/>
    <x v="280"/>
    <n v="7952"/>
    <n v="421.89"/>
    <n v="364.69"/>
    <n v="57.2"/>
    <n v="2900014.88"/>
    <n v="454854.40000000002"/>
    <n v="-2445160.48"/>
    <n v="6.3756993006993001"/>
    <n v="-5.3756993006993001"/>
  </r>
  <r>
    <x v="1"/>
    <x v="159"/>
    <x v="4"/>
    <x v="1"/>
    <x v="1"/>
    <x v="1299"/>
    <x v="0"/>
    <x v="4"/>
    <n v="877687728"/>
    <d v="2017-07-02T00:00:00"/>
    <x v="5"/>
    <x v="6"/>
    <n v="6158"/>
    <n v="81.73"/>
    <n v="56.67"/>
    <n v="25.06"/>
    <n v="348973.86"/>
    <n v="154319.48000000001"/>
    <n v="-194654.38"/>
    <n v="2.2613727055067798"/>
    <n v="-1.26137270550678"/>
  </r>
  <r>
    <x v="5"/>
    <x v="145"/>
    <x v="4"/>
    <x v="0"/>
    <x v="2"/>
    <x v="1473"/>
    <x v="11"/>
    <x v="3"/>
    <n v="228114640"/>
    <d v="2015-09-16T00:00:00"/>
    <x v="4"/>
    <x v="217"/>
    <n v="3046"/>
    <n v="81.73"/>
    <n v="56.67"/>
    <n v="25.06"/>
    <n v="172616.82"/>
    <n v="76332.759999999995"/>
    <n v="-96284.06"/>
    <n v="2.2613727055067798"/>
    <n v="-1.26137270550678"/>
  </r>
  <r>
    <x v="0"/>
    <x v="25"/>
    <x v="5"/>
    <x v="1"/>
    <x v="0"/>
    <x v="777"/>
    <x v="10"/>
    <x v="0"/>
    <n v="965414416"/>
    <d v="2013-09-13T00:00:00"/>
    <x v="6"/>
    <x v="266"/>
    <n v="6434"/>
    <n v="109.28"/>
    <n v="35.840000000000003"/>
    <n v="73.44"/>
    <n v="230594.56"/>
    <n v="472512.96"/>
    <n v="241918.4"/>
    <n v="0.48801742919390001"/>
    <n v="0.51198257080609999"/>
  </r>
  <r>
    <x v="1"/>
    <x v="140"/>
    <x v="0"/>
    <x v="1"/>
    <x v="3"/>
    <x v="2061"/>
    <x v="10"/>
    <x v="3"/>
    <n v="288073384"/>
    <d v="2015-02-16T00:00:00"/>
    <x v="1"/>
    <x v="22"/>
    <n v="6171"/>
    <n v="255.28"/>
    <n v="159.41999999999999"/>
    <n v="95.86"/>
    <n v="983780.82"/>
    <n v="591552.06000000006"/>
    <n v="-392228.76"/>
    <n v="1.66305028166076"/>
    <n v="-0.66305028166075497"/>
  </r>
  <r>
    <x v="0"/>
    <x v="134"/>
    <x v="8"/>
    <x v="0"/>
    <x v="3"/>
    <x v="1156"/>
    <x v="2"/>
    <x v="0"/>
    <n v="864890372"/>
    <d v="2013-07-28T00:00:00"/>
    <x v="5"/>
    <x v="122"/>
    <n v="9136"/>
    <n v="421.89"/>
    <n v="364.69"/>
    <n v="57.2"/>
    <n v="3331807.84"/>
    <n v="522579.20000000001"/>
    <n v="-2809228.64"/>
    <n v="6.3756993006993001"/>
    <n v="-5.3756993006993001"/>
  </r>
  <r>
    <x v="0"/>
    <x v="118"/>
    <x v="3"/>
    <x v="1"/>
    <x v="2"/>
    <x v="1570"/>
    <x v="3"/>
    <x v="2"/>
    <n v="484976708"/>
    <d v="2011-09-16T00:00:00"/>
    <x v="6"/>
    <x v="31"/>
    <n v="4240"/>
    <n v="205.7"/>
    <n v="117.11"/>
    <n v="88.59"/>
    <n v="496546.4"/>
    <n v="375621.6"/>
    <n v="-120924.8"/>
    <n v="1.3219324980246101"/>
    <n v="-0.32193249802460799"/>
  </r>
  <r>
    <x v="1"/>
    <x v="66"/>
    <x v="11"/>
    <x v="0"/>
    <x v="3"/>
    <x v="108"/>
    <x v="4"/>
    <x v="4"/>
    <n v="607756221"/>
    <d v="2016-11-08T00:00:00"/>
    <x v="3"/>
    <x v="190"/>
    <n v="7426"/>
    <n v="668.27"/>
    <n v="502.54"/>
    <n v="165.73"/>
    <n v="3731862.04"/>
    <n v="1230710.98"/>
    <n v="-2501151.06"/>
    <n v="3.0322814215893299"/>
    <n v="-2.0322814215893299"/>
  </r>
  <r>
    <x v="0"/>
    <x v="0"/>
    <x v="0"/>
    <x v="0"/>
    <x v="1"/>
    <x v="1183"/>
    <x v="0"/>
    <x v="0"/>
    <n v="512965238"/>
    <d v="2014-07-01T00:00:00"/>
    <x v="3"/>
    <x v="50"/>
    <n v="6668"/>
    <n v="255.28"/>
    <n v="159.41999999999999"/>
    <n v="95.86"/>
    <n v="1063012.56"/>
    <n v="639194.48"/>
    <n v="-423818.08"/>
    <n v="1.66305028166075"/>
    <n v="-0.66305028166075497"/>
  </r>
  <r>
    <x v="3"/>
    <x v="110"/>
    <x v="1"/>
    <x v="0"/>
    <x v="1"/>
    <x v="1092"/>
    <x v="0"/>
    <x v="4"/>
    <n v="450652587"/>
    <d v="2017-01-25T00:00:00"/>
    <x v="4"/>
    <x v="10"/>
    <n v="6970"/>
    <n v="152.58000000000001"/>
    <n v="97.44"/>
    <n v="55.14"/>
    <n v="679156.8"/>
    <n v="384325.8"/>
    <n v="-294831"/>
    <n v="1.76713819368879"/>
    <n v="-0.76713819368879199"/>
  </r>
  <r>
    <x v="1"/>
    <x v="77"/>
    <x v="11"/>
    <x v="0"/>
    <x v="3"/>
    <x v="2035"/>
    <x v="11"/>
    <x v="6"/>
    <n v="291179597"/>
    <d v="2017-02-20T00:00:00"/>
    <x v="1"/>
    <x v="4"/>
    <n v="5368"/>
    <n v="668.27"/>
    <n v="502.54"/>
    <n v="165.73"/>
    <n v="2697634.72"/>
    <n v="889638.64"/>
    <n v="-1807996.08"/>
    <n v="3.0322814215893299"/>
    <n v="-2.0322814215893299"/>
  </r>
  <r>
    <x v="1"/>
    <x v="44"/>
    <x v="9"/>
    <x v="0"/>
    <x v="2"/>
    <x v="1770"/>
    <x v="5"/>
    <x v="1"/>
    <n v="875220096"/>
    <d v="2010-06-11T00:00:00"/>
    <x v="6"/>
    <x v="2"/>
    <n v="5930"/>
    <n v="9.33"/>
    <n v="6.92"/>
    <n v="2.41"/>
    <n v="41035.599999999999"/>
    <n v="14291.3"/>
    <n v="-26744.3"/>
    <n v="2.87136929460581"/>
    <n v="-1.87136929460581"/>
  </r>
  <r>
    <x v="5"/>
    <x v="58"/>
    <x v="5"/>
    <x v="1"/>
    <x v="3"/>
    <x v="184"/>
    <x v="3"/>
    <x v="1"/>
    <n v="863760411"/>
    <d v="2010-08-21T00:00:00"/>
    <x v="0"/>
    <x v="30"/>
    <n v="4755"/>
    <n v="109.28"/>
    <n v="35.840000000000003"/>
    <n v="73.44"/>
    <n v="170419.20000000001"/>
    <n v="349207.2"/>
    <n v="178788"/>
    <n v="0.48801742919390001"/>
    <n v="0.51198257080609999"/>
  </r>
  <r>
    <x v="5"/>
    <x v="130"/>
    <x v="1"/>
    <x v="1"/>
    <x v="3"/>
    <x v="714"/>
    <x v="6"/>
    <x v="2"/>
    <n v="788099372"/>
    <d v="2011-05-05T00:00:00"/>
    <x v="2"/>
    <x v="41"/>
    <n v="4972"/>
    <n v="152.58000000000001"/>
    <n v="97.44"/>
    <n v="55.14"/>
    <n v="484471.68"/>
    <n v="274156.08"/>
    <n v="-210315.6"/>
    <n v="1.76713819368879"/>
    <n v="-0.76713819368879199"/>
  </r>
  <r>
    <x v="1"/>
    <x v="140"/>
    <x v="11"/>
    <x v="1"/>
    <x v="1"/>
    <x v="2026"/>
    <x v="9"/>
    <x v="4"/>
    <n v="799848306"/>
    <d v="2016-04-23T00:00:00"/>
    <x v="0"/>
    <x v="2"/>
    <n v="1743"/>
    <n v="668.27"/>
    <n v="502.54"/>
    <n v="165.73"/>
    <n v="875927.22"/>
    <n v="288867.39"/>
    <n v="-587059.82999999996"/>
    <n v="3.0322814215893299"/>
    <n v="-2.0322814215893299"/>
  </r>
  <r>
    <x v="3"/>
    <x v="35"/>
    <x v="8"/>
    <x v="0"/>
    <x v="0"/>
    <x v="496"/>
    <x v="0"/>
    <x v="1"/>
    <n v="220931041"/>
    <d v="2010-11-13T00:00:00"/>
    <x v="0"/>
    <x v="2"/>
    <n v="7259"/>
    <n v="421.89"/>
    <n v="364.69"/>
    <n v="57.2"/>
    <n v="2647284.71"/>
    <n v="415214.8"/>
    <n v="-2232069.91"/>
    <n v="6.3756993006993001"/>
    <n v="-5.3756993006993001"/>
  </r>
  <r>
    <x v="1"/>
    <x v="2"/>
    <x v="8"/>
    <x v="1"/>
    <x v="0"/>
    <x v="1823"/>
    <x v="1"/>
    <x v="2"/>
    <n v="693583905"/>
    <d v="2012-06-01T00:00:00"/>
    <x v="6"/>
    <x v="292"/>
    <n v="5745"/>
    <n v="421.89"/>
    <n v="364.69"/>
    <n v="57.2"/>
    <n v="2095144.05"/>
    <n v="328614"/>
    <n v="-1766530.05"/>
    <n v="6.3756993006993001"/>
    <n v="-5.3756993006993001"/>
  </r>
  <r>
    <x v="5"/>
    <x v="130"/>
    <x v="5"/>
    <x v="0"/>
    <x v="1"/>
    <x v="2062"/>
    <x v="10"/>
    <x v="2"/>
    <n v="330355727"/>
    <d v="2011-02-14T00:00:00"/>
    <x v="1"/>
    <x v="69"/>
    <n v="8456"/>
    <n v="109.28"/>
    <n v="35.840000000000003"/>
    <n v="73.44"/>
    <n v="303063.03999999998"/>
    <n v="621008.64000000001"/>
    <n v="317945.59999999998"/>
    <n v="0.48801742919390001"/>
    <n v="0.51198257080609999"/>
  </r>
  <r>
    <x v="4"/>
    <x v="115"/>
    <x v="7"/>
    <x v="1"/>
    <x v="3"/>
    <x v="1356"/>
    <x v="7"/>
    <x v="3"/>
    <n v="464107835"/>
    <d v="2015-10-29T00:00:00"/>
    <x v="2"/>
    <x v="22"/>
    <n v="8677"/>
    <n v="437.2"/>
    <n v="263.33"/>
    <n v="173.87"/>
    <n v="2284914.41"/>
    <n v="1508669.99"/>
    <n v="-776244.42"/>
    <n v="1.51452234428021"/>
    <n v="-0.51452234428020904"/>
  </r>
  <r>
    <x v="2"/>
    <x v="68"/>
    <x v="1"/>
    <x v="1"/>
    <x v="1"/>
    <x v="1423"/>
    <x v="0"/>
    <x v="3"/>
    <n v="698014056"/>
    <d v="2015-07-11T00:00:00"/>
    <x v="0"/>
    <x v="2"/>
    <n v="6726"/>
    <n v="152.58000000000001"/>
    <n v="97.44"/>
    <n v="55.14"/>
    <n v="655381.43999999994"/>
    <n v="370871.64"/>
    <n v="-284509.8"/>
    <n v="1.76713819368879"/>
    <n v="-0.76713819368879199"/>
  </r>
  <r>
    <x v="5"/>
    <x v="126"/>
    <x v="6"/>
    <x v="1"/>
    <x v="2"/>
    <x v="284"/>
    <x v="11"/>
    <x v="6"/>
    <n v="255560719"/>
    <d v="2017-05-03T00:00:00"/>
    <x v="4"/>
    <x v="188"/>
    <n v="4951"/>
    <n v="651.21"/>
    <n v="524.96"/>
    <n v="126.25"/>
    <n v="2599076.96"/>
    <n v="625063.75"/>
    <n v="-1974013.21"/>
    <n v="4.1580990099009902"/>
    <n v="-3.1580990099009898"/>
  </r>
  <r>
    <x v="0"/>
    <x v="1"/>
    <x v="5"/>
    <x v="0"/>
    <x v="3"/>
    <x v="60"/>
    <x v="0"/>
    <x v="3"/>
    <n v="230546653"/>
    <d v="2015-06-14T00:00:00"/>
    <x v="5"/>
    <x v="2"/>
    <n v="2733"/>
    <n v="109.28"/>
    <n v="35.840000000000003"/>
    <n v="73.44"/>
    <n v="97950.720000000001"/>
    <n v="200711.52"/>
    <n v="102760.8"/>
    <n v="0.48801742919390001"/>
    <n v="0.51198257080609999"/>
  </r>
  <r>
    <x v="1"/>
    <x v="136"/>
    <x v="8"/>
    <x v="0"/>
    <x v="1"/>
    <x v="702"/>
    <x v="10"/>
    <x v="3"/>
    <n v="437083184"/>
    <d v="2015-02-19T00:00:00"/>
    <x v="2"/>
    <x v="22"/>
    <n v="1482"/>
    <n v="421.89"/>
    <n v="364.69"/>
    <n v="57.2"/>
    <n v="540470.57999999996"/>
    <n v="84770.4"/>
    <n v="-455700.18"/>
    <n v="6.3756993006993001"/>
    <n v="-5.3756993006993001"/>
  </r>
  <r>
    <x v="1"/>
    <x v="139"/>
    <x v="10"/>
    <x v="1"/>
    <x v="1"/>
    <x v="76"/>
    <x v="5"/>
    <x v="6"/>
    <n v="759594142"/>
    <d v="2017-12-07T00:00:00"/>
    <x v="2"/>
    <x v="20"/>
    <n v="9641"/>
    <n v="154.06"/>
    <n v="90.93"/>
    <n v="63.13"/>
    <n v="876656.13"/>
    <n v="608636.32999999996"/>
    <n v="-268019.8"/>
    <n v="1.44036115951212"/>
    <n v="-0.44036115951211802"/>
  </r>
  <r>
    <x v="1"/>
    <x v="99"/>
    <x v="11"/>
    <x v="0"/>
    <x v="2"/>
    <x v="1380"/>
    <x v="1"/>
    <x v="1"/>
    <n v="702815854"/>
    <d v="2010-06-06T00:00:00"/>
    <x v="5"/>
    <x v="95"/>
    <n v="7684"/>
    <n v="668.27"/>
    <n v="502.54"/>
    <n v="165.73"/>
    <n v="3861517.36"/>
    <n v="1273469.32"/>
    <n v="-2588048.04"/>
    <n v="3.0322814215893299"/>
    <n v="-2.0322814215893299"/>
  </r>
  <r>
    <x v="0"/>
    <x v="76"/>
    <x v="3"/>
    <x v="1"/>
    <x v="3"/>
    <x v="2063"/>
    <x v="4"/>
    <x v="4"/>
    <n v="741797149"/>
    <d v="2016-03-05T00:00:00"/>
    <x v="0"/>
    <x v="2"/>
    <n v="3116"/>
    <n v="205.7"/>
    <n v="117.11"/>
    <n v="88.59"/>
    <n v="364914.76"/>
    <n v="276046.44"/>
    <n v="-88868.320000000094"/>
    <n v="1.3219324980246101"/>
    <n v="-0.32193249802460799"/>
  </r>
  <r>
    <x v="1"/>
    <x v="136"/>
    <x v="1"/>
    <x v="0"/>
    <x v="1"/>
    <x v="1241"/>
    <x v="10"/>
    <x v="0"/>
    <n v="971899354"/>
    <d v="2013-01-06T00:00:00"/>
    <x v="5"/>
    <x v="19"/>
    <n v="5471"/>
    <n v="152.58000000000001"/>
    <n v="97.44"/>
    <n v="55.14"/>
    <n v="533094.24"/>
    <n v="301670.94"/>
    <n v="-231423.3"/>
    <n v="1.76713819368879"/>
    <n v="-0.76713819368879199"/>
  </r>
  <r>
    <x v="0"/>
    <x v="13"/>
    <x v="10"/>
    <x v="0"/>
    <x v="0"/>
    <x v="898"/>
    <x v="6"/>
    <x v="3"/>
    <n v="658796298"/>
    <d v="2015-09-05T00:00:00"/>
    <x v="0"/>
    <x v="35"/>
    <n v="1319"/>
    <n v="154.06"/>
    <n v="90.93"/>
    <n v="63.13"/>
    <n v="119936.67"/>
    <n v="83268.47"/>
    <n v="-36668.199999999997"/>
    <n v="1.44036115951212"/>
    <n v="-0.44036115951211802"/>
  </r>
  <r>
    <x v="0"/>
    <x v="72"/>
    <x v="4"/>
    <x v="0"/>
    <x v="2"/>
    <x v="1540"/>
    <x v="1"/>
    <x v="0"/>
    <n v="488474309"/>
    <d v="2013-10-21T00:00:00"/>
    <x v="1"/>
    <x v="130"/>
    <n v="9258"/>
    <n v="81.73"/>
    <n v="56.67"/>
    <n v="25.06"/>
    <n v="524650.86"/>
    <n v="232005.48"/>
    <n v="-292645.38"/>
    <n v="2.2613727055067798"/>
    <n v="-1.26137270550678"/>
  </r>
  <r>
    <x v="3"/>
    <x v="94"/>
    <x v="0"/>
    <x v="1"/>
    <x v="2"/>
    <x v="591"/>
    <x v="7"/>
    <x v="7"/>
    <n v="317232215"/>
    <d v="2012-10-27T00:00:00"/>
    <x v="0"/>
    <x v="44"/>
    <n v="4917"/>
    <n v="255.28"/>
    <n v="159.41999999999999"/>
    <n v="95.86"/>
    <n v="783868.14"/>
    <n v="471343.62"/>
    <n v="-312524.52"/>
    <n v="1.66305028166076"/>
    <n v="-0.66305028166075497"/>
  </r>
  <r>
    <x v="1"/>
    <x v="2"/>
    <x v="6"/>
    <x v="0"/>
    <x v="0"/>
    <x v="848"/>
    <x v="11"/>
    <x v="1"/>
    <n v="521681344"/>
    <d v="2010-03-04T00:00:00"/>
    <x v="2"/>
    <x v="106"/>
    <n v="5957"/>
    <n v="651.21"/>
    <n v="524.96"/>
    <n v="126.25"/>
    <n v="3127186.72"/>
    <n v="752071.25"/>
    <n v="-2375115.4700000002"/>
    <n v="4.1580990099009902"/>
    <n v="-3.1580990099009898"/>
  </r>
  <r>
    <x v="3"/>
    <x v="57"/>
    <x v="2"/>
    <x v="0"/>
    <x v="2"/>
    <x v="2064"/>
    <x v="0"/>
    <x v="3"/>
    <n v="648745524"/>
    <d v="2016-01-27T00:00:00"/>
    <x v="4"/>
    <x v="37"/>
    <n v="7072"/>
    <n v="47.45"/>
    <n v="31.79"/>
    <n v="15.66"/>
    <n v="224818.88"/>
    <n v="110747.52"/>
    <n v="-114071.36"/>
    <n v="2.0300127713920801"/>
    <n v="-1.0300127713920799"/>
  </r>
  <r>
    <x v="5"/>
    <x v="70"/>
    <x v="10"/>
    <x v="1"/>
    <x v="1"/>
    <x v="2065"/>
    <x v="9"/>
    <x v="2"/>
    <n v="765661084"/>
    <d v="2011-12-03T00:00:00"/>
    <x v="0"/>
    <x v="37"/>
    <n v="4984"/>
    <n v="154.06"/>
    <n v="90.93"/>
    <n v="63.13"/>
    <n v="453195.12"/>
    <n v="314639.92"/>
    <n v="-138555.20000000001"/>
    <n v="1.44036115951212"/>
    <n v="-0.44036115951211802"/>
  </r>
  <r>
    <x v="5"/>
    <x v="28"/>
    <x v="11"/>
    <x v="0"/>
    <x v="2"/>
    <x v="1257"/>
    <x v="4"/>
    <x v="2"/>
    <n v="109976851"/>
    <d v="2011-10-14T00:00:00"/>
    <x v="6"/>
    <x v="158"/>
    <n v="3449"/>
    <n v="668.27"/>
    <n v="502.54"/>
    <n v="165.73"/>
    <n v="1733260.46"/>
    <n v="571602.77"/>
    <n v="-1161657.69"/>
    <n v="3.0322814215893299"/>
    <n v="-2.0322814215893299"/>
  </r>
  <r>
    <x v="1"/>
    <x v="153"/>
    <x v="6"/>
    <x v="1"/>
    <x v="2"/>
    <x v="1503"/>
    <x v="10"/>
    <x v="7"/>
    <n v="239554154"/>
    <d v="2012-02-13T00:00:00"/>
    <x v="1"/>
    <x v="28"/>
    <n v="8253"/>
    <n v="651.21"/>
    <n v="524.96"/>
    <n v="126.25"/>
    <n v="4332494.88"/>
    <n v="1041941.25"/>
    <n v="-3290553.63"/>
    <n v="4.1580990099009902"/>
    <n v="-3.1580990099009898"/>
  </r>
  <r>
    <x v="1"/>
    <x v="116"/>
    <x v="6"/>
    <x v="0"/>
    <x v="0"/>
    <x v="2066"/>
    <x v="6"/>
    <x v="2"/>
    <n v="982566821"/>
    <d v="2011-05-06T00:00:00"/>
    <x v="6"/>
    <x v="78"/>
    <n v="2212"/>
    <n v="651.21"/>
    <n v="524.96"/>
    <n v="126.25"/>
    <n v="1161211.52"/>
    <n v="279265"/>
    <n v="-881946.52"/>
    <n v="4.1580990099009902"/>
    <n v="-3.1580990099009898"/>
  </r>
  <r>
    <x v="1"/>
    <x v="79"/>
    <x v="7"/>
    <x v="0"/>
    <x v="1"/>
    <x v="1621"/>
    <x v="1"/>
    <x v="6"/>
    <n v="887501180"/>
    <d v="2017-06-20T00:00:00"/>
    <x v="3"/>
    <x v="142"/>
    <n v="176"/>
    <n v="437.2"/>
    <n v="263.33"/>
    <n v="173.87"/>
    <n v="46346.080000000002"/>
    <n v="30601.119999999999"/>
    <n v="-15744.96"/>
    <n v="1.51452234428021"/>
    <n v="-0.51452234428020904"/>
  </r>
  <r>
    <x v="5"/>
    <x v="161"/>
    <x v="9"/>
    <x v="0"/>
    <x v="0"/>
    <x v="698"/>
    <x v="3"/>
    <x v="7"/>
    <n v="373156058"/>
    <d v="2012-05-09T00:00:00"/>
    <x v="4"/>
    <x v="2"/>
    <n v="4025"/>
    <n v="9.33"/>
    <n v="6.92"/>
    <n v="2.41"/>
    <n v="27853"/>
    <n v="9700.25"/>
    <n v="-18152.75"/>
    <n v="2.87136929460581"/>
    <n v="-1.87136929460581"/>
  </r>
  <r>
    <x v="2"/>
    <x v="37"/>
    <x v="0"/>
    <x v="0"/>
    <x v="3"/>
    <x v="609"/>
    <x v="9"/>
    <x v="1"/>
    <n v="378642785"/>
    <d v="2011-10-01T00:00:00"/>
    <x v="0"/>
    <x v="293"/>
    <n v="7669"/>
    <n v="255.28"/>
    <n v="159.41999999999999"/>
    <n v="95.86"/>
    <n v="1222591.98"/>
    <n v="735150.34"/>
    <n v="-487441.64"/>
    <n v="1.66305028166076"/>
    <n v="-0.66305028166075497"/>
  </r>
  <r>
    <x v="5"/>
    <x v="92"/>
    <x v="0"/>
    <x v="0"/>
    <x v="1"/>
    <x v="2053"/>
    <x v="3"/>
    <x v="3"/>
    <n v="113385188"/>
    <d v="2015-09-23T00:00:00"/>
    <x v="4"/>
    <x v="12"/>
    <n v="2052"/>
    <n v="255.28"/>
    <n v="159.41999999999999"/>
    <n v="95.86"/>
    <n v="327129.84000000003"/>
    <n v="196704.72"/>
    <n v="-130425.12"/>
    <n v="1.66305028166076"/>
    <n v="-0.66305028166075497"/>
  </r>
  <r>
    <x v="2"/>
    <x v="51"/>
    <x v="7"/>
    <x v="1"/>
    <x v="3"/>
    <x v="1825"/>
    <x v="9"/>
    <x v="4"/>
    <n v="207119596"/>
    <d v="2016-05-16T00:00:00"/>
    <x v="1"/>
    <x v="2"/>
    <n v="146"/>
    <n v="437.2"/>
    <n v="263.33"/>
    <n v="173.87"/>
    <n v="38446.18"/>
    <n v="25385.02"/>
    <n v="-13061.16"/>
    <n v="1.51452234428021"/>
    <n v="-0.51452234428020904"/>
  </r>
  <r>
    <x v="0"/>
    <x v="181"/>
    <x v="3"/>
    <x v="1"/>
    <x v="1"/>
    <x v="1681"/>
    <x v="9"/>
    <x v="5"/>
    <n v="459894835"/>
    <d v="2014-05-09T00:00:00"/>
    <x v="6"/>
    <x v="2"/>
    <n v="1957"/>
    <n v="205.7"/>
    <n v="117.11"/>
    <n v="88.59"/>
    <n v="229184.27"/>
    <n v="173370.63"/>
    <n v="-55813.64"/>
    <n v="1.3219324980246101"/>
    <n v="-0.32193249802460799"/>
  </r>
  <r>
    <x v="5"/>
    <x v="101"/>
    <x v="4"/>
    <x v="0"/>
    <x v="0"/>
    <x v="1302"/>
    <x v="0"/>
    <x v="0"/>
    <n v="292072236"/>
    <d v="2013-01-08T00:00:00"/>
    <x v="3"/>
    <x v="2"/>
    <n v="9520"/>
    <n v="81.73"/>
    <n v="56.67"/>
    <n v="25.06"/>
    <n v="539498.4"/>
    <n v="238571.2"/>
    <n v="-300927.2"/>
    <n v="2.2613727055067798"/>
    <n v="-1.26137270550678"/>
  </r>
  <r>
    <x v="0"/>
    <x v="119"/>
    <x v="1"/>
    <x v="1"/>
    <x v="3"/>
    <x v="2067"/>
    <x v="4"/>
    <x v="0"/>
    <n v="994325625"/>
    <d v="2013-04-15T00:00:00"/>
    <x v="1"/>
    <x v="69"/>
    <n v="1904"/>
    <n v="152.58000000000001"/>
    <n v="97.44"/>
    <n v="55.14"/>
    <n v="185525.76000000001"/>
    <n v="104986.56"/>
    <n v="-80539.199999999997"/>
    <n v="1.76713819368879"/>
    <n v="-0.76713819368879199"/>
  </r>
  <r>
    <x v="5"/>
    <x v="162"/>
    <x v="5"/>
    <x v="1"/>
    <x v="0"/>
    <x v="2068"/>
    <x v="9"/>
    <x v="5"/>
    <n v="777641332"/>
    <d v="2014-10-12T00:00:00"/>
    <x v="5"/>
    <x v="2"/>
    <n v="206"/>
    <n v="109.28"/>
    <n v="35.840000000000003"/>
    <n v="73.44"/>
    <n v="7383.04"/>
    <n v="15128.64"/>
    <n v="7745.6"/>
    <n v="0.48801742919390001"/>
    <n v="0.51198257080609999"/>
  </r>
  <r>
    <x v="0"/>
    <x v="69"/>
    <x v="10"/>
    <x v="1"/>
    <x v="3"/>
    <x v="279"/>
    <x v="8"/>
    <x v="6"/>
    <n v="623318183"/>
    <d v="2017-03-02T00:00:00"/>
    <x v="2"/>
    <x v="2"/>
    <n v="2557"/>
    <n v="154.06"/>
    <n v="90.93"/>
    <n v="63.13"/>
    <n v="232508.01"/>
    <n v="161423.41"/>
    <n v="-71084.600000000006"/>
    <n v="1.44036115951212"/>
    <n v="-0.44036115951211802"/>
  </r>
  <r>
    <x v="4"/>
    <x v="46"/>
    <x v="7"/>
    <x v="0"/>
    <x v="3"/>
    <x v="1850"/>
    <x v="10"/>
    <x v="2"/>
    <n v="232967507"/>
    <d v="2011-01-09T00:00:00"/>
    <x v="5"/>
    <x v="19"/>
    <n v="9117"/>
    <n v="437.2"/>
    <n v="263.33"/>
    <n v="173.87"/>
    <n v="2400779.61"/>
    <n v="1585172.79"/>
    <n v="-815606.82"/>
    <n v="1.51452234428021"/>
    <n v="-0.51452234428020904"/>
  </r>
  <r>
    <x v="1"/>
    <x v="139"/>
    <x v="9"/>
    <x v="0"/>
    <x v="3"/>
    <x v="1770"/>
    <x v="5"/>
    <x v="1"/>
    <n v="278513133"/>
    <d v="2010-05-11T00:00:00"/>
    <x v="3"/>
    <x v="2"/>
    <n v="7080"/>
    <n v="9.33"/>
    <n v="6.92"/>
    <n v="2.41"/>
    <n v="48993.599999999999"/>
    <n v="17062.8"/>
    <n v="-31930.799999999999"/>
    <n v="2.87136929460581"/>
    <n v="-1.87136929460581"/>
  </r>
  <r>
    <x v="1"/>
    <x v="120"/>
    <x v="0"/>
    <x v="1"/>
    <x v="2"/>
    <x v="1980"/>
    <x v="1"/>
    <x v="7"/>
    <n v="152191388"/>
    <d v="2012-06-22T00:00:00"/>
    <x v="6"/>
    <x v="44"/>
    <n v="5669"/>
    <n v="255.28"/>
    <n v="159.41999999999999"/>
    <n v="95.86"/>
    <n v="903751.98"/>
    <n v="543430.34"/>
    <n v="-360321.64"/>
    <n v="1.66305028166076"/>
    <n v="-0.66305028166075497"/>
  </r>
  <r>
    <x v="3"/>
    <x v="30"/>
    <x v="7"/>
    <x v="0"/>
    <x v="3"/>
    <x v="1110"/>
    <x v="2"/>
    <x v="2"/>
    <n v="216551101"/>
    <d v="2011-08-29T00:00:00"/>
    <x v="1"/>
    <x v="32"/>
    <n v="1138"/>
    <n v="437.2"/>
    <n v="263.33"/>
    <n v="173.87"/>
    <n v="299669.53999999998"/>
    <n v="197864.06"/>
    <n v="-101805.48"/>
    <n v="1.51452234428021"/>
    <n v="-0.51452234428020904"/>
  </r>
  <r>
    <x v="2"/>
    <x v="155"/>
    <x v="7"/>
    <x v="1"/>
    <x v="2"/>
    <x v="1436"/>
    <x v="1"/>
    <x v="7"/>
    <n v="454453599"/>
    <d v="2012-04-21T00:00:00"/>
    <x v="0"/>
    <x v="2"/>
    <n v="1774"/>
    <n v="437.2"/>
    <n v="263.33"/>
    <n v="173.87"/>
    <n v="467147.42"/>
    <n v="308445.38"/>
    <n v="-158702.04"/>
    <n v="1.51452234428021"/>
    <n v="-0.51452234428020904"/>
  </r>
  <r>
    <x v="6"/>
    <x v="103"/>
    <x v="6"/>
    <x v="1"/>
    <x v="1"/>
    <x v="731"/>
    <x v="5"/>
    <x v="3"/>
    <n v="919072711"/>
    <d v="2015-07-06T00:00:00"/>
    <x v="1"/>
    <x v="2"/>
    <n v="2894"/>
    <n v="651.21"/>
    <n v="524.96"/>
    <n v="126.25"/>
    <n v="1519234.24"/>
    <n v="365367.5"/>
    <n v="-1153866.74"/>
    <n v="4.1580990099009902"/>
    <n v="-3.1580990099009898"/>
  </r>
  <r>
    <x v="5"/>
    <x v="161"/>
    <x v="7"/>
    <x v="0"/>
    <x v="0"/>
    <x v="2069"/>
    <x v="7"/>
    <x v="3"/>
    <n v="383894765"/>
    <d v="2015-09-23T00:00:00"/>
    <x v="4"/>
    <x v="54"/>
    <n v="1847"/>
    <n v="437.2"/>
    <n v="263.33"/>
    <n v="173.87"/>
    <n v="486370.51"/>
    <n v="321137.89"/>
    <n v="-165232.62"/>
    <n v="1.51452234428021"/>
    <n v="-0.51452234428020904"/>
  </r>
  <r>
    <x v="4"/>
    <x v="156"/>
    <x v="2"/>
    <x v="0"/>
    <x v="1"/>
    <x v="1432"/>
    <x v="3"/>
    <x v="7"/>
    <n v="392718589"/>
    <d v="2012-12-09T00:00:00"/>
    <x v="5"/>
    <x v="18"/>
    <n v="3012"/>
    <n v="47.45"/>
    <n v="31.79"/>
    <n v="15.66"/>
    <n v="95751.48"/>
    <n v="47167.92"/>
    <n v="-48583.56"/>
    <n v="2.0300127713920801"/>
    <n v="-1.0300127713920799"/>
  </r>
  <r>
    <x v="1"/>
    <x v="157"/>
    <x v="4"/>
    <x v="1"/>
    <x v="1"/>
    <x v="1482"/>
    <x v="1"/>
    <x v="5"/>
    <n v="309655511"/>
    <d v="2014-05-21T00:00:00"/>
    <x v="4"/>
    <x v="106"/>
    <n v="2802"/>
    <n v="81.73"/>
    <n v="56.67"/>
    <n v="25.06"/>
    <n v="158789.34"/>
    <n v="70218.12"/>
    <n v="-88571.22"/>
    <n v="2.2613727055067798"/>
    <n v="-1.26137270550678"/>
  </r>
  <r>
    <x v="1"/>
    <x v="33"/>
    <x v="8"/>
    <x v="1"/>
    <x v="0"/>
    <x v="174"/>
    <x v="0"/>
    <x v="1"/>
    <n v="469129359"/>
    <d v="2011-01-26T00:00:00"/>
    <x v="4"/>
    <x v="10"/>
    <n v="4657"/>
    <n v="421.89"/>
    <n v="364.69"/>
    <n v="57.2"/>
    <n v="1698361.33"/>
    <n v="266380.40000000002"/>
    <n v="-1431980.93"/>
    <n v="6.3756993006993001"/>
    <n v="-5.3756993006993001"/>
  </r>
  <r>
    <x v="5"/>
    <x v="126"/>
    <x v="8"/>
    <x v="1"/>
    <x v="3"/>
    <x v="1637"/>
    <x v="2"/>
    <x v="4"/>
    <n v="825876462"/>
    <d v="2016-07-28T00:00:00"/>
    <x v="2"/>
    <x v="131"/>
    <n v="4053"/>
    <n v="421.89"/>
    <n v="364.69"/>
    <n v="57.2"/>
    <n v="1478088.57"/>
    <n v="231831.6"/>
    <n v="-1246256.97"/>
    <n v="6.3756993006993001"/>
    <n v="-5.3756993006993001"/>
  </r>
  <r>
    <x v="2"/>
    <x v="164"/>
    <x v="5"/>
    <x v="1"/>
    <x v="0"/>
    <x v="632"/>
    <x v="10"/>
    <x v="7"/>
    <n v="504945647"/>
    <d v="2012-03-02T00:00:00"/>
    <x v="6"/>
    <x v="187"/>
    <n v="3493"/>
    <n v="109.28"/>
    <n v="35.840000000000003"/>
    <n v="73.44"/>
    <n v="125189.12"/>
    <n v="256525.92"/>
    <n v="131336.79999999999"/>
    <n v="0.48801742919390001"/>
    <n v="0.51198257080609999"/>
  </r>
  <r>
    <x v="1"/>
    <x v="93"/>
    <x v="1"/>
    <x v="0"/>
    <x v="2"/>
    <x v="2070"/>
    <x v="8"/>
    <x v="6"/>
    <n v="951698243"/>
    <d v="2017-03-07T00:00:00"/>
    <x v="3"/>
    <x v="2"/>
    <n v="7514"/>
    <n v="152.58000000000001"/>
    <n v="97.44"/>
    <n v="55.14"/>
    <n v="732164.16"/>
    <n v="414321.96"/>
    <n v="-317842.2"/>
    <n v="1.76713819368879"/>
    <n v="-0.76713819368879199"/>
  </r>
  <r>
    <x v="1"/>
    <x v="81"/>
    <x v="1"/>
    <x v="0"/>
    <x v="2"/>
    <x v="187"/>
    <x v="10"/>
    <x v="7"/>
    <n v="981808078"/>
    <d v="2012-01-28T00:00:00"/>
    <x v="0"/>
    <x v="30"/>
    <n v="7683"/>
    <n v="152.58000000000001"/>
    <n v="97.44"/>
    <n v="55.14"/>
    <n v="748631.52"/>
    <n v="423640.62"/>
    <n v="-324990.90000000002"/>
    <n v="1.76713819368879"/>
    <n v="-0.76713819368879199"/>
  </r>
  <r>
    <x v="6"/>
    <x v="103"/>
    <x v="9"/>
    <x v="0"/>
    <x v="3"/>
    <x v="176"/>
    <x v="8"/>
    <x v="5"/>
    <n v="831261479"/>
    <d v="2014-08-03T00:00:00"/>
    <x v="5"/>
    <x v="20"/>
    <n v="7599"/>
    <n v="9.33"/>
    <n v="6.92"/>
    <n v="2.41"/>
    <n v="52585.08"/>
    <n v="18313.59"/>
    <n v="-34271.49"/>
    <n v="2.87136929460581"/>
    <n v="-1.87136929460581"/>
  </r>
  <r>
    <x v="2"/>
    <x v="165"/>
    <x v="1"/>
    <x v="1"/>
    <x v="1"/>
    <x v="37"/>
    <x v="2"/>
    <x v="4"/>
    <n v="806357276"/>
    <d v="2016-09-18T00:00:00"/>
    <x v="5"/>
    <x v="40"/>
    <n v="7892"/>
    <n v="152.58000000000001"/>
    <n v="97.44"/>
    <n v="55.14"/>
    <n v="768996.48"/>
    <n v="435164.88"/>
    <n v="-333831.59999999998"/>
    <n v="1.76713819368879"/>
    <n v="-0.76713819368879199"/>
  </r>
  <r>
    <x v="1"/>
    <x v="85"/>
    <x v="3"/>
    <x v="0"/>
    <x v="0"/>
    <x v="649"/>
    <x v="4"/>
    <x v="0"/>
    <n v="833706796"/>
    <d v="2013-03-04T00:00:00"/>
    <x v="1"/>
    <x v="2"/>
    <n v="1223"/>
    <n v="205.7"/>
    <n v="117.11"/>
    <n v="88.59"/>
    <n v="143225.53"/>
    <n v="108345.57"/>
    <n v="-34879.96"/>
    <n v="1.3219324980246101"/>
    <n v="-0.32193249802460799"/>
  </r>
  <r>
    <x v="4"/>
    <x v="95"/>
    <x v="8"/>
    <x v="1"/>
    <x v="1"/>
    <x v="2071"/>
    <x v="1"/>
    <x v="1"/>
    <n v="910233867"/>
    <d v="2010-06-22T00:00:00"/>
    <x v="3"/>
    <x v="9"/>
    <n v="7283"/>
    <n v="421.89"/>
    <n v="364.69"/>
    <n v="57.2"/>
    <n v="2656037.27"/>
    <n v="416587.6"/>
    <n v="-2239449.67"/>
    <n v="6.3756993006993001"/>
    <n v="-5.3756993006993001"/>
  </r>
  <r>
    <x v="0"/>
    <x v="19"/>
    <x v="8"/>
    <x v="1"/>
    <x v="0"/>
    <x v="1026"/>
    <x v="8"/>
    <x v="3"/>
    <n v="653174817"/>
    <d v="2015-02-08T00:00:00"/>
    <x v="5"/>
    <x v="2"/>
    <n v="7798"/>
    <n v="421.89"/>
    <n v="364.69"/>
    <n v="57.2"/>
    <n v="2843852.62"/>
    <n v="446045.6"/>
    <n v="-2397807.02"/>
    <n v="6.3756993006993001"/>
    <n v="-5.3756993006993001"/>
  </r>
  <r>
    <x v="1"/>
    <x v="157"/>
    <x v="6"/>
    <x v="0"/>
    <x v="3"/>
    <x v="2072"/>
    <x v="7"/>
    <x v="1"/>
    <n v="650078475"/>
    <d v="2010-06-18T00:00:00"/>
    <x v="6"/>
    <x v="2"/>
    <n v="1522"/>
    <n v="651.21"/>
    <n v="524.96"/>
    <n v="126.25"/>
    <n v="798989.12"/>
    <n v="192152.5"/>
    <n v="-606836.62"/>
    <n v="4.1580990099009902"/>
    <n v="-3.1580990099009898"/>
  </r>
  <r>
    <x v="5"/>
    <x v="130"/>
    <x v="6"/>
    <x v="0"/>
    <x v="2"/>
    <x v="797"/>
    <x v="11"/>
    <x v="4"/>
    <n v="208806169"/>
    <d v="2016-03-29T00:00:00"/>
    <x v="3"/>
    <x v="11"/>
    <n v="9240"/>
    <n v="651.21"/>
    <n v="524.96"/>
    <n v="126.25"/>
    <n v="4850630.4000000004"/>
    <n v="1166550"/>
    <n v="-3684080.4"/>
    <n v="4.1580990099009902"/>
    <n v="-3.1580990099009898"/>
  </r>
  <r>
    <x v="1"/>
    <x v="136"/>
    <x v="1"/>
    <x v="1"/>
    <x v="3"/>
    <x v="2073"/>
    <x v="5"/>
    <x v="7"/>
    <n v="507531726"/>
    <d v="2012-11-11T00:00:00"/>
    <x v="5"/>
    <x v="160"/>
    <n v="8771"/>
    <n v="152.58000000000001"/>
    <n v="97.44"/>
    <n v="55.14"/>
    <n v="854646.24"/>
    <n v="483632.94"/>
    <n v="-371013.3"/>
    <n v="1.76713819368879"/>
    <n v="-0.76713819368879199"/>
  </r>
  <r>
    <x v="1"/>
    <x v="55"/>
    <x v="4"/>
    <x v="0"/>
    <x v="1"/>
    <x v="1500"/>
    <x v="5"/>
    <x v="7"/>
    <n v="544741475"/>
    <d v="2012-03-25T00:00:00"/>
    <x v="5"/>
    <x v="2"/>
    <n v="9963"/>
    <n v="81.73"/>
    <n v="56.67"/>
    <n v="25.06"/>
    <n v="564603.21"/>
    <n v="249672.78"/>
    <n v="-314930.43"/>
    <n v="2.2613727055067798"/>
    <n v="-1.26137270550678"/>
  </r>
  <r>
    <x v="3"/>
    <x v="11"/>
    <x v="5"/>
    <x v="0"/>
    <x v="0"/>
    <x v="1462"/>
    <x v="2"/>
    <x v="3"/>
    <n v="289234244"/>
    <d v="2015-08-24T00:00:00"/>
    <x v="1"/>
    <x v="9"/>
    <n v="9695"/>
    <n v="109.28"/>
    <n v="35.840000000000003"/>
    <n v="73.44"/>
    <n v="347468.79999999999"/>
    <n v="712000.8"/>
    <n v="364532"/>
    <n v="0.48801742919390001"/>
    <n v="0.51198257080609999"/>
  </r>
  <r>
    <x v="3"/>
    <x v="10"/>
    <x v="9"/>
    <x v="0"/>
    <x v="1"/>
    <x v="651"/>
    <x v="4"/>
    <x v="1"/>
    <n v="230121362"/>
    <d v="2010-06-05T00:00:00"/>
    <x v="0"/>
    <x v="128"/>
    <n v="6880"/>
    <n v="9.33"/>
    <n v="6.92"/>
    <n v="2.41"/>
    <n v="47609.599999999999"/>
    <n v="16580.8"/>
    <n v="-31028.799999999999"/>
    <n v="2.87136929460581"/>
    <n v="-1.87136929460581"/>
  </r>
  <r>
    <x v="1"/>
    <x v="142"/>
    <x v="0"/>
    <x v="0"/>
    <x v="3"/>
    <x v="2074"/>
    <x v="10"/>
    <x v="2"/>
    <n v="926826655"/>
    <d v="2011-02-16T00:00:00"/>
    <x v="4"/>
    <x v="22"/>
    <n v="7458"/>
    <n v="255.28"/>
    <n v="159.41999999999999"/>
    <n v="95.86"/>
    <n v="1188954.3600000001"/>
    <n v="714923.88"/>
    <n v="-474030.48"/>
    <n v="1.66305028166076"/>
    <n v="-0.66305028166075497"/>
  </r>
  <r>
    <x v="1"/>
    <x v="2"/>
    <x v="11"/>
    <x v="0"/>
    <x v="2"/>
    <x v="2075"/>
    <x v="11"/>
    <x v="2"/>
    <n v="759086453"/>
    <d v="2011-02-27T00:00:00"/>
    <x v="5"/>
    <x v="49"/>
    <n v="9405"/>
    <n v="668.27"/>
    <n v="502.54"/>
    <n v="165.73"/>
    <n v="4726388.7"/>
    <n v="1558690.65"/>
    <n v="-3167698.05"/>
    <n v="3.0322814215893299"/>
    <n v="-2.0322814215893299"/>
  </r>
  <r>
    <x v="3"/>
    <x v="61"/>
    <x v="3"/>
    <x v="0"/>
    <x v="2"/>
    <x v="1701"/>
    <x v="11"/>
    <x v="4"/>
    <n v="876949584"/>
    <d v="2016-04-13T00:00:00"/>
    <x v="4"/>
    <x v="13"/>
    <n v="7725"/>
    <n v="205.7"/>
    <n v="117.11"/>
    <n v="88.59"/>
    <n v="904674.75"/>
    <n v="684357.75"/>
    <n v="-220317"/>
    <n v="1.3219324980246101"/>
    <n v="-0.32193249802460799"/>
  </r>
  <r>
    <x v="4"/>
    <x v="143"/>
    <x v="5"/>
    <x v="1"/>
    <x v="1"/>
    <x v="2076"/>
    <x v="10"/>
    <x v="1"/>
    <n v="250777375"/>
    <d v="2010-02-03T00:00:00"/>
    <x v="4"/>
    <x v="131"/>
    <n v="9453"/>
    <n v="109.28"/>
    <n v="35.840000000000003"/>
    <n v="73.44"/>
    <n v="338795.52000000002"/>
    <n v="694228.32"/>
    <n v="355432.8"/>
    <n v="0.48801742919390001"/>
    <n v="0.51198257080609999"/>
  </r>
  <r>
    <x v="2"/>
    <x v="137"/>
    <x v="9"/>
    <x v="1"/>
    <x v="0"/>
    <x v="1936"/>
    <x v="4"/>
    <x v="2"/>
    <n v="621243655"/>
    <d v="2012-03-01T00:00:00"/>
    <x v="2"/>
    <x v="115"/>
    <n v="8658"/>
    <n v="9.33"/>
    <n v="6.92"/>
    <n v="2.41"/>
    <n v="59913.36"/>
    <n v="20865.78"/>
    <n v="-39047.58"/>
    <n v="2.87136929460581"/>
    <n v="-1.87136929460581"/>
  </r>
  <r>
    <x v="5"/>
    <x v="47"/>
    <x v="0"/>
    <x v="1"/>
    <x v="1"/>
    <x v="1945"/>
    <x v="3"/>
    <x v="2"/>
    <n v="649334752"/>
    <d v="2011-02-09T00:00:00"/>
    <x v="4"/>
    <x v="2"/>
    <n v="1438"/>
    <n v="255.28"/>
    <n v="159.41999999999999"/>
    <n v="95.86"/>
    <n v="229245.96"/>
    <n v="137846.68"/>
    <n v="-91399.28"/>
    <n v="1.66305028166076"/>
    <n v="-0.66305028166075497"/>
  </r>
  <r>
    <x v="0"/>
    <x v="119"/>
    <x v="8"/>
    <x v="0"/>
    <x v="1"/>
    <x v="1673"/>
    <x v="8"/>
    <x v="2"/>
    <n v="866349494"/>
    <d v="2011-07-22T00:00:00"/>
    <x v="6"/>
    <x v="28"/>
    <n v="922"/>
    <n v="421.89"/>
    <n v="364.69"/>
    <n v="57.2"/>
    <n v="336244.18"/>
    <n v="52738.400000000001"/>
    <n v="-283505.78000000003"/>
    <n v="6.3756993006993001"/>
    <n v="-5.3756993006993001"/>
  </r>
  <r>
    <x v="1"/>
    <x v="148"/>
    <x v="0"/>
    <x v="1"/>
    <x v="1"/>
    <x v="2077"/>
    <x v="10"/>
    <x v="5"/>
    <n v="523899209"/>
    <d v="2014-11-16T00:00:00"/>
    <x v="5"/>
    <x v="200"/>
    <n v="2273"/>
    <n v="255.28"/>
    <n v="159.41999999999999"/>
    <n v="95.86"/>
    <n v="362361.66"/>
    <n v="217889.78"/>
    <n v="-144471.88"/>
    <n v="1.66305028166076"/>
    <n v="-0.66305028166075497"/>
  </r>
  <r>
    <x v="5"/>
    <x v="100"/>
    <x v="5"/>
    <x v="0"/>
    <x v="0"/>
    <x v="1764"/>
    <x v="6"/>
    <x v="5"/>
    <n v="743907725"/>
    <d v="2014-10-26T00:00:00"/>
    <x v="5"/>
    <x v="74"/>
    <n v="7682"/>
    <n v="109.28"/>
    <n v="35.840000000000003"/>
    <n v="73.44"/>
    <n v="275322.88"/>
    <n v="564166.07999999996"/>
    <n v="288843.2"/>
    <n v="0.48801742919390001"/>
    <n v="0.51198257080609999"/>
  </r>
  <r>
    <x v="4"/>
    <x v="56"/>
    <x v="1"/>
    <x v="1"/>
    <x v="0"/>
    <x v="2078"/>
    <x v="0"/>
    <x v="7"/>
    <n v="468611371"/>
    <d v="2013-01-28T00:00:00"/>
    <x v="1"/>
    <x v="142"/>
    <n v="1373"/>
    <n v="152.58000000000001"/>
    <n v="97.44"/>
    <n v="55.14"/>
    <n v="133785.12"/>
    <n v="75707.22"/>
    <n v="-58077.9"/>
    <n v="1.76713819368879"/>
    <n v="-0.76713819368879199"/>
  </r>
  <r>
    <x v="4"/>
    <x v="45"/>
    <x v="6"/>
    <x v="0"/>
    <x v="3"/>
    <x v="2079"/>
    <x v="0"/>
    <x v="3"/>
    <n v="510558974"/>
    <d v="2016-01-19T00:00:00"/>
    <x v="3"/>
    <x v="58"/>
    <n v="4601"/>
    <n v="651.21"/>
    <n v="524.96"/>
    <n v="126.25"/>
    <n v="2415340.96"/>
    <n v="580876.25"/>
    <n v="-1834464.71"/>
    <n v="4.1580990099009902"/>
    <n v="-3.1580990099009898"/>
  </r>
  <r>
    <x v="5"/>
    <x v="174"/>
    <x v="10"/>
    <x v="0"/>
    <x v="2"/>
    <x v="1820"/>
    <x v="6"/>
    <x v="4"/>
    <n v="402611863"/>
    <d v="2016-09-05T00:00:00"/>
    <x v="1"/>
    <x v="123"/>
    <n v="652"/>
    <n v="154.06"/>
    <n v="90.93"/>
    <n v="63.13"/>
    <n v="59286.36"/>
    <n v="41160.76"/>
    <n v="-18125.599999999999"/>
    <n v="1.44036115951212"/>
    <n v="-0.44036115951211802"/>
  </r>
  <r>
    <x v="1"/>
    <x v="120"/>
    <x v="5"/>
    <x v="0"/>
    <x v="0"/>
    <x v="2080"/>
    <x v="2"/>
    <x v="2"/>
    <n v="647943866"/>
    <d v="2011-04-18T00:00:00"/>
    <x v="1"/>
    <x v="2"/>
    <n v="9843"/>
    <n v="109.28"/>
    <n v="35.840000000000003"/>
    <n v="73.44"/>
    <n v="352773.12"/>
    <n v="722869.92"/>
    <n v="370096.8"/>
    <n v="0.48801742919390001"/>
    <n v="0.51198257080609999"/>
  </r>
  <r>
    <x v="0"/>
    <x v="181"/>
    <x v="9"/>
    <x v="0"/>
    <x v="0"/>
    <x v="861"/>
    <x v="1"/>
    <x v="5"/>
    <n v="470041310"/>
    <d v="2014-01-06T00:00:00"/>
    <x v="1"/>
    <x v="2"/>
    <n v="4524"/>
    <n v="9.33"/>
    <n v="6.92"/>
    <n v="2.41"/>
    <n v="31306.080000000002"/>
    <n v="10902.84"/>
    <n v="-20403.240000000002"/>
    <n v="2.87136929460581"/>
    <n v="-1.87136929460581"/>
  </r>
  <r>
    <x v="6"/>
    <x v="18"/>
    <x v="1"/>
    <x v="1"/>
    <x v="0"/>
    <x v="7"/>
    <x v="5"/>
    <x v="0"/>
    <n v="962703025"/>
    <d v="2013-10-20T00:00:00"/>
    <x v="5"/>
    <x v="49"/>
    <n v="4073"/>
    <n v="152.58000000000001"/>
    <n v="97.44"/>
    <n v="55.14"/>
    <n v="396873.12"/>
    <n v="224585.22"/>
    <n v="-172287.9"/>
    <n v="1.76713819368879"/>
    <n v="-0.76713819368879199"/>
  </r>
  <r>
    <x v="5"/>
    <x v="98"/>
    <x v="0"/>
    <x v="1"/>
    <x v="0"/>
    <x v="2005"/>
    <x v="11"/>
    <x v="0"/>
    <n v="140040338"/>
    <d v="2013-09-10T00:00:00"/>
    <x v="3"/>
    <x v="211"/>
    <n v="9903"/>
    <n v="255.28"/>
    <n v="159.41999999999999"/>
    <n v="95.86"/>
    <n v="1578736.26"/>
    <n v="949301.58"/>
    <n v="-629434.68000000005"/>
    <n v="1.66305028166075"/>
    <n v="-0.66305028166075497"/>
  </r>
  <r>
    <x v="5"/>
    <x v="145"/>
    <x v="8"/>
    <x v="0"/>
    <x v="2"/>
    <x v="2081"/>
    <x v="9"/>
    <x v="3"/>
    <n v="586477077"/>
    <d v="2015-11-24T00:00:00"/>
    <x v="3"/>
    <x v="4"/>
    <n v="455"/>
    <n v="421.89"/>
    <n v="364.69"/>
    <n v="57.2"/>
    <n v="165933.95000000001"/>
    <n v="26026"/>
    <n v="-139907.95000000001"/>
    <n v="6.3756993006993001"/>
    <n v="-5.3756993006993001"/>
  </r>
  <r>
    <x v="5"/>
    <x v="53"/>
    <x v="11"/>
    <x v="1"/>
    <x v="1"/>
    <x v="2082"/>
    <x v="4"/>
    <x v="3"/>
    <n v="906749570"/>
    <d v="2015-12-04T00:00:00"/>
    <x v="6"/>
    <x v="294"/>
    <n v="6203"/>
    <n v="668.27"/>
    <n v="502.54"/>
    <n v="165.73"/>
    <n v="3117255.62"/>
    <n v="1028023.19"/>
    <n v="-2089232.43"/>
    <n v="3.0322814215893299"/>
    <n v="-2.0322814215893299"/>
  </r>
  <r>
    <x v="5"/>
    <x v="52"/>
    <x v="7"/>
    <x v="1"/>
    <x v="2"/>
    <x v="504"/>
    <x v="5"/>
    <x v="2"/>
    <n v="675906646"/>
    <d v="2011-01-11T00:00:00"/>
    <x v="3"/>
    <x v="2"/>
    <n v="4651"/>
    <n v="437.2"/>
    <n v="263.33"/>
    <n v="173.87"/>
    <n v="1224747.83"/>
    <n v="808669.37"/>
    <n v="-416078.46"/>
    <n v="1.51452234428021"/>
    <n v="-0.51452234428020904"/>
  </r>
  <r>
    <x v="5"/>
    <x v="111"/>
    <x v="7"/>
    <x v="0"/>
    <x v="1"/>
    <x v="1696"/>
    <x v="10"/>
    <x v="5"/>
    <n v="889309632"/>
    <d v="2014-02-26T00:00:00"/>
    <x v="4"/>
    <x v="124"/>
    <n v="5337"/>
    <n v="437.2"/>
    <n v="263.33"/>
    <n v="173.87"/>
    <n v="1405392.21"/>
    <n v="927944.19"/>
    <n v="-477448.02"/>
    <n v="1.51452234428021"/>
    <n v="-0.51452234428020904"/>
  </r>
  <r>
    <x v="1"/>
    <x v="178"/>
    <x v="3"/>
    <x v="1"/>
    <x v="1"/>
    <x v="302"/>
    <x v="7"/>
    <x v="7"/>
    <n v="812632358"/>
    <d v="2012-10-17T00:00:00"/>
    <x v="4"/>
    <x v="146"/>
    <n v="4828"/>
    <n v="205.7"/>
    <n v="117.11"/>
    <n v="88.59"/>
    <n v="565407.07999999996"/>
    <n v="427712.52"/>
    <n v="-137694.56"/>
    <n v="1.3219324980246101"/>
    <n v="-0.32193249802460799"/>
  </r>
  <r>
    <x v="1"/>
    <x v="168"/>
    <x v="7"/>
    <x v="0"/>
    <x v="2"/>
    <x v="501"/>
    <x v="5"/>
    <x v="5"/>
    <n v="231861150"/>
    <d v="2014-01-11T00:00:00"/>
    <x v="0"/>
    <x v="2"/>
    <n v="1722"/>
    <n v="437.2"/>
    <n v="263.33"/>
    <n v="173.87"/>
    <n v="453454.26"/>
    <n v="299404.14"/>
    <n v="-154050.12"/>
    <n v="1.51452234428021"/>
    <n v="-0.51452234428020904"/>
  </r>
  <r>
    <x v="3"/>
    <x v="50"/>
    <x v="6"/>
    <x v="0"/>
    <x v="3"/>
    <x v="628"/>
    <x v="5"/>
    <x v="4"/>
    <n v="803294837"/>
    <d v="2016-11-20T00:00:00"/>
    <x v="5"/>
    <x v="37"/>
    <n v="1648"/>
    <n v="651.21"/>
    <n v="524.96"/>
    <n v="126.25"/>
    <n v="865134.07999999996"/>
    <n v="208060"/>
    <n v="-657074.07999999996"/>
    <n v="4.1580990099009902"/>
    <n v="-3.1580990099009898"/>
  </r>
  <r>
    <x v="2"/>
    <x v="65"/>
    <x v="0"/>
    <x v="0"/>
    <x v="2"/>
    <x v="1374"/>
    <x v="8"/>
    <x v="4"/>
    <n v="203544747"/>
    <d v="2016-07-13T00:00:00"/>
    <x v="4"/>
    <x v="9"/>
    <n v="2269"/>
    <n v="255.28"/>
    <n v="159.41999999999999"/>
    <n v="95.86"/>
    <n v="361723.98"/>
    <n v="217506.34"/>
    <n v="-144217.64000000001"/>
    <n v="1.66305028166076"/>
    <n v="-0.66305028166075497"/>
  </r>
  <r>
    <x v="2"/>
    <x v="38"/>
    <x v="2"/>
    <x v="0"/>
    <x v="0"/>
    <x v="2083"/>
    <x v="6"/>
    <x v="4"/>
    <n v="679534709"/>
    <d v="2016-04-20T00:00:00"/>
    <x v="4"/>
    <x v="30"/>
    <n v="8276"/>
    <n v="47.45"/>
    <n v="31.79"/>
    <n v="15.66"/>
    <n v="263094.03999999998"/>
    <n v="129602.16"/>
    <n v="-133491.88"/>
    <n v="2.0300127713920801"/>
    <n v="-1.0300127713920799"/>
  </r>
  <r>
    <x v="3"/>
    <x v="184"/>
    <x v="2"/>
    <x v="0"/>
    <x v="3"/>
    <x v="1067"/>
    <x v="11"/>
    <x v="7"/>
    <n v="498501050"/>
    <d v="2012-05-24T00:00:00"/>
    <x v="2"/>
    <x v="68"/>
    <n v="6393"/>
    <n v="47.45"/>
    <n v="31.79"/>
    <n v="15.66"/>
    <n v="203233.47"/>
    <n v="100114.38"/>
    <n v="-103119.09"/>
    <n v="2.0300127713920801"/>
    <n v="-1.0300127713920799"/>
  </r>
  <r>
    <x v="2"/>
    <x v="90"/>
    <x v="3"/>
    <x v="0"/>
    <x v="2"/>
    <x v="593"/>
    <x v="7"/>
    <x v="0"/>
    <n v="697992599"/>
    <d v="2013-02-18T00:00:00"/>
    <x v="1"/>
    <x v="2"/>
    <n v="376"/>
    <n v="205.7"/>
    <n v="117.11"/>
    <n v="88.59"/>
    <n v="44033.36"/>
    <n v="33309.839999999997"/>
    <n v="-10723.52"/>
    <n v="1.3219324980246101"/>
    <n v="-0.32193249802460799"/>
  </r>
  <r>
    <x v="2"/>
    <x v="165"/>
    <x v="1"/>
    <x v="0"/>
    <x v="3"/>
    <x v="646"/>
    <x v="7"/>
    <x v="7"/>
    <n v="135870683"/>
    <d v="2012-10-15T00:00:00"/>
    <x v="1"/>
    <x v="8"/>
    <n v="6009"/>
    <n v="152.58000000000001"/>
    <n v="97.44"/>
    <n v="55.14"/>
    <n v="585516.96"/>
    <n v="331336.26"/>
    <n v="-254180.7"/>
    <n v="1.76713819368879"/>
    <n v="-0.76713819368879199"/>
  </r>
  <r>
    <x v="5"/>
    <x v="100"/>
    <x v="3"/>
    <x v="0"/>
    <x v="1"/>
    <x v="129"/>
    <x v="2"/>
    <x v="1"/>
    <n v="440309131"/>
    <d v="2010-09-22T00:00:00"/>
    <x v="4"/>
    <x v="174"/>
    <n v="6111"/>
    <n v="205.7"/>
    <n v="117.11"/>
    <n v="88.59"/>
    <n v="715659.21"/>
    <n v="541373.49"/>
    <n v="-174285.72"/>
    <n v="1.3219324980246101"/>
    <n v="-0.32193249802460799"/>
  </r>
  <r>
    <x v="2"/>
    <x v="107"/>
    <x v="10"/>
    <x v="1"/>
    <x v="3"/>
    <x v="212"/>
    <x v="7"/>
    <x v="5"/>
    <n v="159794270"/>
    <d v="2014-06-11T00:00:00"/>
    <x v="4"/>
    <x v="2"/>
    <n v="5530"/>
    <n v="154.06"/>
    <n v="90.93"/>
    <n v="63.13"/>
    <n v="502842.9"/>
    <n v="349108.9"/>
    <n v="-153734"/>
    <n v="1.44036115951212"/>
    <n v="-0.44036115951211802"/>
  </r>
  <r>
    <x v="4"/>
    <x v="45"/>
    <x v="3"/>
    <x v="1"/>
    <x v="0"/>
    <x v="2084"/>
    <x v="0"/>
    <x v="5"/>
    <n v="613124930"/>
    <d v="2014-11-21T00:00:00"/>
    <x v="6"/>
    <x v="2"/>
    <n v="6147"/>
    <n v="205.7"/>
    <n v="117.11"/>
    <n v="88.59"/>
    <n v="719875.17"/>
    <n v="544562.73"/>
    <n v="-175312.44"/>
    <n v="1.3219324980246101"/>
    <n v="-0.32193249802460799"/>
  </r>
  <r>
    <x v="3"/>
    <x v="20"/>
    <x v="1"/>
    <x v="1"/>
    <x v="1"/>
    <x v="2085"/>
    <x v="6"/>
    <x v="6"/>
    <n v="939412438"/>
    <d v="2017-05-16T00:00:00"/>
    <x v="3"/>
    <x v="69"/>
    <n v="1871"/>
    <n v="152.58000000000001"/>
    <n v="97.44"/>
    <n v="55.14"/>
    <n v="182310.24"/>
    <n v="103166.94"/>
    <n v="-79143.3"/>
    <n v="1.76713819368879"/>
    <n v="-0.76713819368879199"/>
  </r>
  <r>
    <x v="1"/>
    <x v="152"/>
    <x v="1"/>
    <x v="0"/>
    <x v="0"/>
    <x v="2086"/>
    <x v="4"/>
    <x v="1"/>
    <n v="348080623"/>
    <d v="2010-05-19T00:00:00"/>
    <x v="4"/>
    <x v="174"/>
    <n v="3646"/>
    <n v="152.58000000000001"/>
    <n v="97.44"/>
    <n v="55.14"/>
    <n v="355266.24"/>
    <n v="201040.44"/>
    <n v="-154225.79999999999"/>
    <n v="1.76713819368879"/>
    <n v="-0.76713819368879199"/>
  </r>
  <r>
    <x v="1"/>
    <x v="148"/>
    <x v="6"/>
    <x v="0"/>
    <x v="2"/>
    <x v="2004"/>
    <x v="9"/>
    <x v="0"/>
    <n v="368865811"/>
    <d v="2013-10-16T00:00:00"/>
    <x v="4"/>
    <x v="2"/>
    <n v="4445"/>
    <n v="651.21"/>
    <n v="524.96"/>
    <n v="126.25"/>
    <n v="2333447.2000000002"/>
    <n v="561181.25"/>
    <n v="-1772265.95"/>
    <n v="4.1580990099009902"/>
    <n v="-3.1580990099009898"/>
  </r>
  <r>
    <x v="2"/>
    <x v="38"/>
    <x v="2"/>
    <x v="0"/>
    <x v="0"/>
    <x v="268"/>
    <x v="10"/>
    <x v="5"/>
    <n v="801816833"/>
    <d v="2014-03-03T00:00:00"/>
    <x v="1"/>
    <x v="11"/>
    <n v="4274"/>
    <n v="47.45"/>
    <n v="31.79"/>
    <n v="15.66"/>
    <n v="135870.46"/>
    <n v="66930.84"/>
    <n v="-68939.62"/>
    <n v="2.0300127713920801"/>
    <n v="-1.0300127713920799"/>
  </r>
  <r>
    <x v="5"/>
    <x v="54"/>
    <x v="7"/>
    <x v="1"/>
    <x v="1"/>
    <x v="2087"/>
    <x v="5"/>
    <x v="5"/>
    <n v="167295014"/>
    <d v="2014-04-28T00:00:00"/>
    <x v="1"/>
    <x v="2"/>
    <n v="5167"/>
    <n v="437.2"/>
    <n v="263.33"/>
    <n v="173.87"/>
    <n v="1360626.11"/>
    <n v="898386.29"/>
    <n v="-462239.82"/>
    <n v="1.51452234428021"/>
    <n v="-0.51452234428020904"/>
  </r>
  <r>
    <x v="5"/>
    <x v="128"/>
    <x v="6"/>
    <x v="1"/>
    <x v="0"/>
    <x v="1578"/>
    <x v="2"/>
    <x v="5"/>
    <n v="655974185"/>
    <d v="2014-07-31T00:00:00"/>
    <x v="2"/>
    <x v="159"/>
    <n v="6193"/>
    <n v="651.21"/>
    <n v="524.96"/>
    <n v="126.25"/>
    <n v="3251077.28"/>
    <n v="781866.25"/>
    <n v="-2469211.0299999998"/>
    <n v="4.1580990099009902"/>
    <n v="-3.1580990099009898"/>
  </r>
  <r>
    <x v="1"/>
    <x v="99"/>
    <x v="4"/>
    <x v="0"/>
    <x v="2"/>
    <x v="512"/>
    <x v="6"/>
    <x v="4"/>
    <n v="478840672"/>
    <d v="2016-09-02T00:00:00"/>
    <x v="6"/>
    <x v="73"/>
    <n v="8451"/>
    <n v="81.73"/>
    <n v="56.67"/>
    <n v="25.06"/>
    <n v="478918.17"/>
    <n v="211782.06"/>
    <n v="-267136.11"/>
    <n v="2.2613727055067798"/>
    <n v="-1.26137270550678"/>
  </r>
  <r>
    <x v="5"/>
    <x v="78"/>
    <x v="4"/>
    <x v="1"/>
    <x v="0"/>
    <x v="2088"/>
    <x v="1"/>
    <x v="6"/>
    <n v="617193305"/>
    <d v="2017-10-06T00:00:00"/>
    <x v="6"/>
    <x v="73"/>
    <n v="69"/>
    <n v="81.73"/>
    <n v="56.67"/>
    <n v="25.06"/>
    <n v="3910.23"/>
    <n v="1729.14"/>
    <n v="-2181.09"/>
    <n v="2.2613727055067798"/>
    <n v="-1.26137270550678"/>
  </r>
  <r>
    <x v="1"/>
    <x v="136"/>
    <x v="3"/>
    <x v="0"/>
    <x v="2"/>
    <x v="2089"/>
    <x v="2"/>
    <x v="1"/>
    <n v="772643411"/>
    <d v="2010-08-25T00:00:00"/>
    <x v="4"/>
    <x v="80"/>
    <n v="1210"/>
    <n v="205.7"/>
    <n v="117.11"/>
    <n v="88.59"/>
    <n v="141703.1"/>
    <n v="107193.9"/>
    <n v="-34509.199999999997"/>
    <n v="1.3219324980246101"/>
    <n v="-0.32193249802460799"/>
  </r>
  <r>
    <x v="0"/>
    <x v="134"/>
    <x v="3"/>
    <x v="1"/>
    <x v="2"/>
    <x v="2090"/>
    <x v="9"/>
    <x v="3"/>
    <n v="717114818"/>
    <d v="2015-01-25T00:00:00"/>
    <x v="5"/>
    <x v="2"/>
    <n v="9065"/>
    <n v="205.7"/>
    <n v="117.11"/>
    <n v="88.59"/>
    <n v="1061602.1499999999"/>
    <n v="803068.35"/>
    <n v="-258533.8"/>
    <n v="1.3219324980246101"/>
    <n v="-0.32193249802460799"/>
  </r>
  <r>
    <x v="1"/>
    <x v="73"/>
    <x v="2"/>
    <x v="0"/>
    <x v="0"/>
    <x v="1676"/>
    <x v="3"/>
    <x v="0"/>
    <n v="742843854"/>
    <d v="2013-04-09T00:00:00"/>
    <x v="3"/>
    <x v="2"/>
    <n v="2859"/>
    <n v="47.45"/>
    <n v="31.79"/>
    <n v="15.66"/>
    <n v="90887.61"/>
    <n v="44771.94"/>
    <n v="-46115.67"/>
    <n v="2.0300127713920801"/>
    <n v="-1.0300127713920799"/>
  </r>
  <r>
    <x v="5"/>
    <x v="54"/>
    <x v="6"/>
    <x v="1"/>
    <x v="1"/>
    <x v="1860"/>
    <x v="7"/>
    <x v="4"/>
    <n v="312379348"/>
    <d v="2016-11-11T00:00:00"/>
    <x v="6"/>
    <x v="148"/>
    <n v="8846"/>
    <n v="651.21"/>
    <n v="524.96"/>
    <n v="126.25"/>
    <n v="4643796.16"/>
    <n v="1116807.5"/>
    <n v="-3526988.66"/>
    <n v="4.1580990099009902"/>
    <n v="-3.1580990099009898"/>
  </r>
  <r>
    <x v="1"/>
    <x v="67"/>
    <x v="2"/>
    <x v="1"/>
    <x v="1"/>
    <x v="1751"/>
    <x v="0"/>
    <x v="7"/>
    <n v="308582627"/>
    <d v="2013-09-02T00:00:00"/>
    <x v="1"/>
    <x v="231"/>
    <n v="5312"/>
    <n v="47.45"/>
    <n v="31.79"/>
    <n v="15.66"/>
    <n v="168868.48000000001"/>
    <n v="83185.919999999998"/>
    <n v="-85682.559999999998"/>
    <n v="2.0300127713920801"/>
    <n v="-1.0300127713920799"/>
  </r>
  <r>
    <x v="3"/>
    <x v="138"/>
    <x v="2"/>
    <x v="0"/>
    <x v="3"/>
    <x v="2030"/>
    <x v="10"/>
    <x v="2"/>
    <n v="784627521"/>
    <d v="2011-02-25T00:00:00"/>
    <x v="6"/>
    <x v="58"/>
    <n v="7574"/>
    <n v="47.45"/>
    <n v="31.79"/>
    <n v="15.66"/>
    <n v="240777.46"/>
    <n v="118608.84"/>
    <n v="-122168.62"/>
    <n v="2.0300127713920801"/>
    <n v="-1.0300127713920799"/>
  </r>
  <r>
    <x v="2"/>
    <x v="48"/>
    <x v="11"/>
    <x v="1"/>
    <x v="1"/>
    <x v="2067"/>
    <x v="4"/>
    <x v="0"/>
    <n v="514000356"/>
    <d v="2013-03-30T00:00:00"/>
    <x v="0"/>
    <x v="160"/>
    <n v="2982"/>
    <n v="668.27"/>
    <n v="502.54"/>
    <n v="165.73"/>
    <n v="1498574.28"/>
    <n v="494206.86"/>
    <n v="-1004367.42"/>
    <n v="3.0322814215893299"/>
    <n v="-2.0322814215893299"/>
  </r>
  <r>
    <x v="1"/>
    <x v="66"/>
    <x v="4"/>
    <x v="0"/>
    <x v="2"/>
    <x v="1891"/>
    <x v="4"/>
    <x v="2"/>
    <n v="140499961"/>
    <d v="2011-04-30T00:00:00"/>
    <x v="0"/>
    <x v="22"/>
    <n v="5915"/>
    <n v="81.73"/>
    <n v="56.67"/>
    <n v="25.06"/>
    <n v="335203.05"/>
    <n v="148229.9"/>
    <n v="-186973.15"/>
    <n v="2.2613727055067798"/>
    <n v="-1.26137270550678"/>
  </r>
  <r>
    <x v="3"/>
    <x v="110"/>
    <x v="11"/>
    <x v="1"/>
    <x v="3"/>
    <x v="194"/>
    <x v="6"/>
    <x v="0"/>
    <n v="828237664"/>
    <d v="2013-04-19T00:00:00"/>
    <x v="6"/>
    <x v="49"/>
    <n v="2785"/>
    <n v="668.27"/>
    <n v="502.54"/>
    <n v="165.73"/>
    <n v="1399573.9"/>
    <n v="461558.05"/>
    <n v="-938015.85"/>
    <n v="3.0322814215893299"/>
    <n v="-2.0322814215893299"/>
  </r>
  <r>
    <x v="3"/>
    <x v="106"/>
    <x v="9"/>
    <x v="1"/>
    <x v="1"/>
    <x v="2091"/>
    <x v="11"/>
    <x v="6"/>
    <n v="211637294"/>
    <d v="2017-02-23T00:00:00"/>
    <x v="2"/>
    <x v="86"/>
    <n v="7033"/>
    <n v="9.33"/>
    <n v="6.92"/>
    <n v="2.41"/>
    <n v="48668.36"/>
    <n v="16949.53"/>
    <n v="-31718.83"/>
    <n v="2.87136929460581"/>
    <n v="-1.87136929460581"/>
  </r>
  <r>
    <x v="5"/>
    <x v="175"/>
    <x v="3"/>
    <x v="0"/>
    <x v="1"/>
    <x v="533"/>
    <x v="10"/>
    <x v="5"/>
    <n v="945435178"/>
    <d v="2014-02-15T00:00:00"/>
    <x v="0"/>
    <x v="8"/>
    <n v="4134"/>
    <n v="205.7"/>
    <n v="117.11"/>
    <n v="88.59"/>
    <n v="484132.74"/>
    <n v="366231.06"/>
    <n v="-117901.68"/>
    <n v="1.3219324980246101"/>
    <n v="-0.32193249802460799"/>
  </r>
  <r>
    <x v="5"/>
    <x v="154"/>
    <x v="10"/>
    <x v="1"/>
    <x v="2"/>
    <x v="1904"/>
    <x v="1"/>
    <x v="3"/>
    <n v="354680144"/>
    <d v="2015-08-06T00:00:00"/>
    <x v="2"/>
    <x v="40"/>
    <n v="6591"/>
    <n v="154.06"/>
    <n v="90.93"/>
    <n v="63.13"/>
    <n v="599319.63"/>
    <n v="416089.83"/>
    <n v="-183229.8"/>
    <n v="1.44036115951212"/>
    <n v="-0.44036115951211802"/>
  </r>
  <r>
    <x v="2"/>
    <x v="107"/>
    <x v="5"/>
    <x v="0"/>
    <x v="0"/>
    <x v="1872"/>
    <x v="7"/>
    <x v="1"/>
    <n v="784733521"/>
    <d v="2010-10-21T00:00:00"/>
    <x v="2"/>
    <x v="95"/>
    <n v="8942"/>
    <n v="109.28"/>
    <n v="35.840000000000003"/>
    <n v="73.44"/>
    <n v="320481.28000000003"/>
    <n v="656700.48"/>
    <n v="336219.2"/>
    <n v="0.48801742919390001"/>
    <n v="0.51198257080609999"/>
  </r>
  <r>
    <x v="5"/>
    <x v="166"/>
    <x v="9"/>
    <x v="1"/>
    <x v="1"/>
    <x v="1131"/>
    <x v="6"/>
    <x v="6"/>
    <n v="151269137"/>
    <d v="2017-05-14T00:00:00"/>
    <x v="5"/>
    <x v="31"/>
    <n v="2754"/>
    <n v="9.33"/>
    <n v="6.92"/>
    <n v="2.41"/>
    <n v="19057.68"/>
    <n v="6637.14"/>
    <n v="-12420.54"/>
    <n v="2.87136929460581"/>
    <n v="-1.87136929460581"/>
  </r>
  <r>
    <x v="5"/>
    <x v="96"/>
    <x v="10"/>
    <x v="1"/>
    <x v="2"/>
    <x v="2092"/>
    <x v="2"/>
    <x v="3"/>
    <n v="490273320"/>
    <d v="2015-08-18T00:00:00"/>
    <x v="3"/>
    <x v="75"/>
    <n v="1625"/>
    <n v="154.06"/>
    <n v="90.93"/>
    <n v="63.13"/>
    <n v="147761.25"/>
    <n v="102586.25"/>
    <n v="-45175"/>
    <n v="1.44036115951212"/>
    <n v="-0.44036115951211802"/>
  </r>
  <r>
    <x v="0"/>
    <x v="14"/>
    <x v="2"/>
    <x v="1"/>
    <x v="3"/>
    <x v="2093"/>
    <x v="8"/>
    <x v="0"/>
    <n v="308044898"/>
    <d v="2013-07-05T00:00:00"/>
    <x v="6"/>
    <x v="37"/>
    <n v="6186"/>
    <n v="47.45"/>
    <n v="31.79"/>
    <n v="15.66"/>
    <n v="196652.94"/>
    <n v="96872.76"/>
    <n v="-99780.18"/>
    <n v="2.0300127713920801"/>
    <n v="-1.0300127713920799"/>
  </r>
  <r>
    <x v="0"/>
    <x v="76"/>
    <x v="9"/>
    <x v="0"/>
    <x v="3"/>
    <x v="1168"/>
    <x v="4"/>
    <x v="7"/>
    <n v="431195199"/>
    <d v="2012-03-27T00:00:00"/>
    <x v="3"/>
    <x v="19"/>
    <n v="9096"/>
    <n v="9.33"/>
    <n v="6.92"/>
    <n v="2.41"/>
    <n v="62944.32"/>
    <n v="21921.360000000001"/>
    <n v="-41022.959999999999"/>
    <n v="2.87136929460581"/>
    <n v="-1.87136929460581"/>
  </r>
  <r>
    <x v="1"/>
    <x v="77"/>
    <x v="3"/>
    <x v="0"/>
    <x v="0"/>
    <x v="2094"/>
    <x v="0"/>
    <x v="1"/>
    <n v="856648051"/>
    <d v="2010-12-23T00:00:00"/>
    <x v="2"/>
    <x v="54"/>
    <n v="50"/>
    <n v="205.7"/>
    <n v="117.11"/>
    <n v="88.59"/>
    <n v="5855.5"/>
    <n v="4429.5"/>
    <n v="-1426"/>
    <n v="1.3219324980246101"/>
    <n v="-0.32193249802460799"/>
  </r>
  <r>
    <x v="0"/>
    <x v="27"/>
    <x v="11"/>
    <x v="1"/>
    <x v="0"/>
    <x v="1830"/>
    <x v="9"/>
    <x v="4"/>
    <n v="301639783"/>
    <d v="2016-02-12T00:00:00"/>
    <x v="6"/>
    <x v="2"/>
    <n v="770"/>
    <n v="668.27"/>
    <n v="502.54"/>
    <n v="165.73"/>
    <n v="386955.8"/>
    <n v="127612.1"/>
    <n v="-259343.7"/>
    <n v="3.0322814215893299"/>
    <n v="-2.0322814215893299"/>
  </r>
  <r>
    <x v="3"/>
    <x v="20"/>
    <x v="6"/>
    <x v="0"/>
    <x v="1"/>
    <x v="2095"/>
    <x v="9"/>
    <x v="2"/>
    <n v="253719222"/>
    <d v="2011-12-13T00:00:00"/>
    <x v="3"/>
    <x v="69"/>
    <n v="11"/>
    <n v="651.21"/>
    <n v="524.96"/>
    <n v="126.25"/>
    <n v="5774.56"/>
    <n v="1388.75"/>
    <n v="-4385.8100000000004"/>
    <n v="4.1580990099009902"/>
    <n v="-3.1580990099009898"/>
  </r>
  <r>
    <x v="2"/>
    <x v="165"/>
    <x v="8"/>
    <x v="0"/>
    <x v="3"/>
    <x v="974"/>
    <x v="10"/>
    <x v="6"/>
    <n v="920747697"/>
    <d v="2017-01-17T00:00:00"/>
    <x v="3"/>
    <x v="122"/>
    <n v="8559"/>
    <n v="421.89"/>
    <n v="364.69"/>
    <n v="57.2"/>
    <n v="3121381.71"/>
    <n v="489574.8"/>
    <n v="-2631806.91"/>
    <n v="6.3756993006993001"/>
    <n v="-5.3756993006993001"/>
  </r>
  <r>
    <x v="1"/>
    <x v="159"/>
    <x v="7"/>
    <x v="1"/>
    <x v="3"/>
    <x v="1288"/>
    <x v="8"/>
    <x v="7"/>
    <n v="780899035"/>
    <d v="2012-07-30T00:00:00"/>
    <x v="1"/>
    <x v="56"/>
    <n v="4233"/>
    <n v="437.2"/>
    <n v="263.33"/>
    <n v="173.87"/>
    <n v="1114675.8899999999"/>
    <n v="735991.71"/>
    <n v="-378684.18"/>
    <n v="1.51452234428021"/>
    <n v="-0.51452234428020904"/>
  </r>
  <r>
    <x v="0"/>
    <x v="49"/>
    <x v="10"/>
    <x v="1"/>
    <x v="2"/>
    <x v="1982"/>
    <x v="1"/>
    <x v="6"/>
    <n v="632659566"/>
    <d v="2017-06-18T00:00:00"/>
    <x v="5"/>
    <x v="126"/>
    <n v="6880"/>
    <n v="154.06"/>
    <n v="90.93"/>
    <n v="63.13"/>
    <n v="625598.4"/>
    <n v="434334.4"/>
    <n v="-191264"/>
    <n v="1.44036115951212"/>
    <n v="-0.44036115951211802"/>
  </r>
  <r>
    <x v="4"/>
    <x v="31"/>
    <x v="9"/>
    <x v="1"/>
    <x v="3"/>
    <x v="335"/>
    <x v="8"/>
    <x v="1"/>
    <n v="444828116"/>
    <d v="2010-07-21T00:00:00"/>
    <x v="4"/>
    <x v="9"/>
    <n v="3380"/>
    <n v="9.33"/>
    <n v="6.92"/>
    <n v="2.41"/>
    <n v="23389.599999999999"/>
    <n v="8145.8"/>
    <n v="-15243.8"/>
    <n v="2.87136929460581"/>
    <n v="-1.87136929460581"/>
  </r>
  <r>
    <x v="4"/>
    <x v="176"/>
    <x v="11"/>
    <x v="0"/>
    <x v="0"/>
    <x v="913"/>
    <x v="9"/>
    <x v="4"/>
    <n v="706516015"/>
    <d v="2016-12-19T00:00:00"/>
    <x v="1"/>
    <x v="3"/>
    <n v="2644"/>
    <n v="668.27"/>
    <n v="502.54"/>
    <n v="165.73"/>
    <n v="1328715.76"/>
    <n v="438190.12"/>
    <n v="-890525.64"/>
    <n v="3.0322814215893299"/>
    <n v="-2.0322814215893299"/>
  </r>
  <r>
    <x v="1"/>
    <x v="86"/>
    <x v="8"/>
    <x v="1"/>
    <x v="2"/>
    <x v="2096"/>
    <x v="2"/>
    <x v="0"/>
    <n v="177147090"/>
    <d v="2013-08-17T00:00:00"/>
    <x v="0"/>
    <x v="3"/>
    <n v="615"/>
    <n v="421.89"/>
    <n v="364.69"/>
    <n v="57.2"/>
    <n v="224284.35"/>
    <n v="35178"/>
    <n v="-189106.35"/>
    <n v="6.3756993006993001"/>
    <n v="-5.3756993006993001"/>
  </r>
  <r>
    <x v="3"/>
    <x v="60"/>
    <x v="8"/>
    <x v="1"/>
    <x v="1"/>
    <x v="462"/>
    <x v="1"/>
    <x v="4"/>
    <n v="836457669"/>
    <d v="2016-03-06T00:00:00"/>
    <x v="5"/>
    <x v="2"/>
    <n v="5267"/>
    <n v="421.89"/>
    <n v="364.69"/>
    <n v="57.2"/>
    <n v="1920822.23"/>
    <n v="301272.40000000002"/>
    <n v="-1619549.83"/>
    <n v="6.3756993006993001"/>
    <n v="-5.3756993006993001"/>
  </r>
  <r>
    <x v="3"/>
    <x v="20"/>
    <x v="8"/>
    <x v="0"/>
    <x v="1"/>
    <x v="80"/>
    <x v="10"/>
    <x v="3"/>
    <n v="234496581"/>
    <d v="2015-11-29T00:00:00"/>
    <x v="5"/>
    <x v="295"/>
    <n v="1604"/>
    <n v="421.89"/>
    <n v="364.69"/>
    <n v="57.2"/>
    <n v="584962.76"/>
    <n v="91748.800000000003"/>
    <n v="-493213.96"/>
    <n v="6.3756993006993001"/>
    <n v="-5.3756993006993001"/>
  </r>
  <r>
    <x v="0"/>
    <x v="134"/>
    <x v="2"/>
    <x v="0"/>
    <x v="1"/>
    <x v="2062"/>
    <x v="10"/>
    <x v="2"/>
    <n v="941625154"/>
    <d v="2011-01-15T00:00:00"/>
    <x v="0"/>
    <x v="30"/>
    <n v="6663"/>
    <n v="47.45"/>
    <n v="31.79"/>
    <n v="15.66"/>
    <n v="211816.77"/>
    <n v="104342.58"/>
    <n v="-107474.19"/>
    <n v="2.0300127713920801"/>
    <n v="-1.0300127713920799"/>
  </r>
  <r>
    <x v="0"/>
    <x v="19"/>
    <x v="6"/>
    <x v="0"/>
    <x v="0"/>
    <x v="2097"/>
    <x v="11"/>
    <x v="0"/>
    <n v="198517215"/>
    <d v="2013-07-30T00:00:00"/>
    <x v="3"/>
    <x v="107"/>
    <n v="4510"/>
    <n v="651.21"/>
    <n v="524.96"/>
    <n v="126.25"/>
    <n v="2367569.6"/>
    <n v="569387.5"/>
    <n v="-1798182.1"/>
    <n v="4.1580990099009902"/>
    <n v="-3.1580990099009898"/>
  </r>
  <r>
    <x v="5"/>
    <x v="131"/>
    <x v="6"/>
    <x v="1"/>
    <x v="1"/>
    <x v="939"/>
    <x v="8"/>
    <x v="0"/>
    <n v="266159093"/>
    <d v="2013-10-02T00:00:00"/>
    <x v="4"/>
    <x v="59"/>
    <n v="1245"/>
    <n v="651.21"/>
    <n v="524.96"/>
    <n v="126.25"/>
    <n v="653575.19999999995"/>
    <n v="157181.25"/>
    <n v="-496393.95"/>
    <n v="4.1580990099009902"/>
    <n v="-3.1580990099009898"/>
  </r>
  <r>
    <x v="1"/>
    <x v="71"/>
    <x v="6"/>
    <x v="1"/>
    <x v="1"/>
    <x v="32"/>
    <x v="11"/>
    <x v="7"/>
    <n v="775849616"/>
    <d v="2012-05-03T00:00:00"/>
    <x v="2"/>
    <x v="43"/>
    <n v="9997"/>
    <n v="651.21"/>
    <n v="524.96"/>
    <n v="126.25"/>
    <n v="5248025.12"/>
    <n v="1262121.25"/>
    <n v="-3985903.87"/>
    <n v="4.1580990099009902"/>
    <n v="-3.1580990099009898"/>
  </r>
  <r>
    <x v="1"/>
    <x v="139"/>
    <x v="8"/>
    <x v="0"/>
    <x v="1"/>
    <x v="2098"/>
    <x v="0"/>
    <x v="0"/>
    <n v="979200112"/>
    <d v="2013-12-30T00:00:00"/>
    <x v="1"/>
    <x v="106"/>
    <n v="5928"/>
    <n v="421.89"/>
    <n v="364.69"/>
    <n v="57.2"/>
    <n v="2161882.3199999998"/>
    <n v="339081.6"/>
    <n v="-1822800.72"/>
    <n v="6.3756993006993001"/>
    <n v="-5.3756993006993001"/>
  </r>
  <r>
    <x v="6"/>
    <x v="103"/>
    <x v="7"/>
    <x v="0"/>
    <x v="2"/>
    <x v="1229"/>
    <x v="3"/>
    <x v="2"/>
    <n v="198134410"/>
    <d v="2011-09-29T00:00:00"/>
    <x v="2"/>
    <x v="187"/>
    <n v="1230"/>
    <n v="437.2"/>
    <n v="263.33"/>
    <n v="173.87"/>
    <n v="323895.90000000002"/>
    <n v="213860.1"/>
    <n v="-110035.8"/>
    <n v="1.51452234428021"/>
    <n v="-0.51452234428020904"/>
  </r>
  <r>
    <x v="5"/>
    <x v="47"/>
    <x v="10"/>
    <x v="0"/>
    <x v="1"/>
    <x v="1760"/>
    <x v="8"/>
    <x v="5"/>
    <n v="974888837"/>
    <d v="2014-07-22T00:00:00"/>
    <x v="3"/>
    <x v="32"/>
    <n v="126"/>
    <n v="154.06"/>
    <n v="90.93"/>
    <n v="63.13"/>
    <n v="11457.18"/>
    <n v="7954.38"/>
    <n v="-3502.8"/>
    <n v="1.44036115951212"/>
    <n v="-0.44036115951211802"/>
  </r>
  <r>
    <x v="2"/>
    <x v="164"/>
    <x v="7"/>
    <x v="1"/>
    <x v="2"/>
    <x v="865"/>
    <x v="5"/>
    <x v="0"/>
    <n v="522012221"/>
    <d v="2013-10-25T00:00:00"/>
    <x v="6"/>
    <x v="30"/>
    <n v="3871"/>
    <n v="437.2"/>
    <n v="263.33"/>
    <n v="173.87"/>
    <n v="1019350.43"/>
    <n v="673050.77"/>
    <n v="-346299.66"/>
    <n v="1.51452234428021"/>
    <n v="-0.51452234428020904"/>
  </r>
  <r>
    <x v="5"/>
    <x v="174"/>
    <x v="11"/>
    <x v="0"/>
    <x v="0"/>
    <x v="2015"/>
    <x v="8"/>
    <x v="6"/>
    <n v="172365891"/>
    <d v="2017-09-06T00:00:00"/>
    <x v="4"/>
    <x v="81"/>
    <n v="5752"/>
    <n v="668.27"/>
    <n v="502.54"/>
    <n v="165.73"/>
    <n v="2890610.08"/>
    <n v="953278.96"/>
    <n v="-1937331.12"/>
    <n v="3.0322814215893299"/>
    <n v="-2.0322814215893299"/>
  </r>
  <r>
    <x v="1"/>
    <x v="167"/>
    <x v="1"/>
    <x v="1"/>
    <x v="0"/>
    <x v="2099"/>
    <x v="5"/>
    <x v="5"/>
    <n v="429123675"/>
    <d v="2014-11-11T00:00:00"/>
    <x v="3"/>
    <x v="45"/>
    <n v="6086"/>
    <n v="152.58000000000001"/>
    <n v="97.44"/>
    <n v="55.14"/>
    <n v="593019.84"/>
    <n v="335582.04"/>
    <n v="-257437.8"/>
    <n v="1.76713819368879"/>
    <n v="-0.76713819368879199"/>
  </r>
  <r>
    <x v="1"/>
    <x v="44"/>
    <x v="10"/>
    <x v="1"/>
    <x v="2"/>
    <x v="1926"/>
    <x v="11"/>
    <x v="7"/>
    <n v="515771901"/>
    <d v="2012-03-19T00:00:00"/>
    <x v="1"/>
    <x v="12"/>
    <n v="7222"/>
    <n v="154.06"/>
    <n v="90.93"/>
    <n v="63.13"/>
    <n v="656696.46"/>
    <n v="455924.86"/>
    <n v="-200771.6"/>
    <n v="1.44036115951212"/>
    <n v="-0.44036115951211802"/>
  </r>
  <r>
    <x v="1"/>
    <x v="64"/>
    <x v="3"/>
    <x v="0"/>
    <x v="1"/>
    <x v="2100"/>
    <x v="2"/>
    <x v="7"/>
    <n v="626109397"/>
    <d v="2012-09-15T00:00:00"/>
    <x v="0"/>
    <x v="23"/>
    <n v="8539"/>
    <n v="205.7"/>
    <n v="117.11"/>
    <n v="88.59"/>
    <n v="1000002.29"/>
    <n v="756470.01"/>
    <n v="-243532.28"/>
    <n v="1.3219324980246101"/>
    <n v="-0.32193249802460799"/>
  </r>
  <r>
    <x v="1"/>
    <x v="2"/>
    <x v="11"/>
    <x v="1"/>
    <x v="3"/>
    <x v="2101"/>
    <x v="1"/>
    <x v="7"/>
    <n v="574247491"/>
    <d v="2012-12-17T00:00:00"/>
    <x v="1"/>
    <x v="217"/>
    <n v="1448"/>
    <n v="668.27"/>
    <n v="502.54"/>
    <n v="165.73"/>
    <n v="727677.92"/>
    <n v="239977.04"/>
    <n v="-487700.88"/>
    <n v="3.0322814215893299"/>
    <n v="-2.0322814215893299"/>
  </r>
  <r>
    <x v="4"/>
    <x v="23"/>
    <x v="5"/>
    <x v="0"/>
    <x v="1"/>
    <x v="2102"/>
    <x v="7"/>
    <x v="5"/>
    <n v="244610011"/>
    <d v="2014-10-27T00:00:00"/>
    <x v="1"/>
    <x v="124"/>
    <n v="4393"/>
    <n v="109.28"/>
    <n v="35.840000000000003"/>
    <n v="73.44"/>
    <n v="157445.12"/>
    <n v="322621.92"/>
    <n v="165176.79999999999"/>
    <n v="0.48801742919390001"/>
    <n v="0.51198257080609999"/>
  </r>
  <r>
    <x v="1"/>
    <x v="59"/>
    <x v="1"/>
    <x v="0"/>
    <x v="0"/>
    <x v="288"/>
    <x v="1"/>
    <x v="0"/>
    <n v="941933286"/>
    <d v="2013-08-02T00:00:00"/>
    <x v="6"/>
    <x v="81"/>
    <n v="7846"/>
    <n v="152.58000000000001"/>
    <n v="97.44"/>
    <n v="55.14"/>
    <n v="764514.24"/>
    <n v="432628.44"/>
    <n v="-331885.8"/>
    <n v="1.76713819368879"/>
    <n v="-0.76713819368879199"/>
  </r>
  <r>
    <x v="2"/>
    <x v="90"/>
    <x v="10"/>
    <x v="0"/>
    <x v="2"/>
    <x v="1360"/>
    <x v="7"/>
    <x v="3"/>
    <n v="441266143"/>
    <d v="2015-06-16T00:00:00"/>
    <x v="3"/>
    <x v="2"/>
    <n v="9312"/>
    <n v="154.06"/>
    <n v="90.93"/>
    <n v="63.13"/>
    <n v="846740.16"/>
    <n v="587866.56000000006"/>
    <n v="-258873.60000000001"/>
    <n v="1.44036115951212"/>
    <n v="-0.44036115951211802"/>
  </r>
  <r>
    <x v="3"/>
    <x v="20"/>
    <x v="11"/>
    <x v="1"/>
    <x v="0"/>
    <x v="409"/>
    <x v="11"/>
    <x v="3"/>
    <n v="637969911"/>
    <d v="2015-02-03T00:00:00"/>
    <x v="3"/>
    <x v="2"/>
    <n v="8329"/>
    <n v="668.27"/>
    <n v="502.54"/>
    <n v="165.73"/>
    <n v="4185655.66"/>
    <n v="1380365.17"/>
    <n v="-2805290.49"/>
    <n v="3.0322814215893299"/>
    <n v="-2.0322814215893299"/>
  </r>
  <r>
    <x v="1"/>
    <x v="129"/>
    <x v="3"/>
    <x v="1"/>
    <x v="2"/>
    <x v="1516"/>
    <x v="3"/>
    <x v="1"/>
    <n v="797718417"/>
    <d v="2010-10-15T00:00:00"/>
    <x v="6"/>
    <x v="46"/>
    <n v="1462"/>
    <n v="205.7"/>
    <n v="117.11"/>
    <n v="88.59"/>
    <n v="171214.82"/>
    <n v="129518.58"/>
    <n v="-41696.239999999998"/>
    <n v="1.3219324980246101"/>
    <n v="-0.32193249802460799"/>
  </r>
  <r>
    <x v="2"/>
    <x v="65"/>
    <x v="1"/>
    <x v="0"/>
    <x v="3"/>
    <x v="238"/>
    <x v="1"/>
    <x v="4"/>
    <n v="706497991"/>
    <d v="2016-05-31T00:00:00"/>
    <x v="3"/>
    <x v="41"/>
    <n v="7310"/>
    <n v="152.58000000000001"/>
    <n v="97.44"/>
    <n v="55.14"/>
    <n v="712286.4"/>
    <n v="403073.4"/>
    <n v="-309213"/>
    <n v="1.76713819368879"/>
    <n v="-0.76713819368879199"/>
  </r>
  <r>
    <x v="1"/>
    <x v="22"/>
    <x v="3"/>
    <x v="0"/>
    <x v="1"/>
    <x v="7"/>
    <x v="5"/>
    <x v="0"/>
    <n v="220607459"/>
    <d v="2013-10-17T00:00:00"/>
    <x v="2"/>
    <x v="26"/>
    <n v="1504"/>
    <n v="205.7"/>
    <n v="117.11"/>
    <n v="88.59"/>
    <n v="176133.44"/>
    <n v="133239.35999999999"/>
    <n v="-42894.080000000002"/>
    <n v="1.3219324980246101"/>
    <n v="-0.32193249802460799"/>
  </r>
  <r>
    <x v="5"/>
    <x v="78"/>
    <x v="1"/>
    <x v="1"/>
    <x v="3"/>
    <x v="2069"/>
    <x v="7"/>
    <x v="3"/>
    <n v="616658151"/>
    <d v="2015-10-16T00:00:00"/>
    <x v="6"/>
    <x v="3"/>
    <n v="1705"/>
    <n v="152.58000000000001"/>
    <n v="97.44"/>
    <n v="55.14"/>
    <n v="166135.20000000001"/>
    <n v="94013.7"/>
    <n v="-72121.5"/>
    <n v="1.76713819368879"/>
    <n v="-0.76713819368879099"/>
  </r>
  <r>
    <x v="2"/>
    <x v="155"/>
    <x v="3"/>
    <x v="1"/>
    <x v="0"/>
    <x v="1518"/>
    <x v="10"/>
    <x v="6"/>
    <n v="541573894"/>
    <d v="2017-01-30T00:00:00"/>
    <x v="1"/>
    <x v="30"/>
    <n v="2605"/>
    <n v="205.7"/>
    <n v="117.11"/>
    <n v="88.59"/>
    <n v="305071.55"/>
    <n v="230776.95"/>
    <n v="-74294.600000000006"/>
    <n v="1.3219324980246101"/>
    <n v="-0.32193249802460799"/>
  </r>
  <r>
    <x v="5"/>
    <x v="88"/>
    <x v="5"/>
    <x v="1"/>
    <x v="1"/>
    <x v="2098"/>
    <x v="0"/>
    <x v="0"/>
    <n v="962591016"/>
    <d v="2014-05-01T00:00:00"/>
    <x v="2"/>
    <x v="227"/>
    <n v="927"/>
    <n v="109.28"/>
    <n v="35.840000000000003"/>
    <n v="73.44"/>
    <n v="33223.68"/>
    <n v="68078.880000000005"/>
    <n v="34855.199999999997"/>
    <n v="0.48801742919390001"/>
    <n v="0.51198257080609999"/>
  </r>
  <r>
    <x v="6"/>
    <x v="103"/>
    <x v="11"/>
    <x v="0"/>
    <x v="3"/>
    <x v="998"/>
    <x v="2"/>
    <x v="5"/>
    <n v="217258346"/>
    <d v="2014-11-23T00:00:00"/>
    <x v="5"/>
    <x v="35"/>
    <n v="427"/>
    <n v="668.27"/>
    <n v="502.54"/>
    <n v="165.73"/>
    <n v="214584.58"/>
    <n v="70766.710000000006"/>
    <n v="-143817.87"/>
    <n v="3.0322814215893299"/>
    <n v="-2.0322814215893299"/>
  </r>
  <r>
    <x v="5"/>
    <x v="130"/>
    <x v="8"/>
    <x v="0"/>
    <x v="0"/>
    <x v="965"/>
    <x v="9"/>
    <x v="0"/>
    <n v="763437211"/>
    <d v="2014-03-01T00:00:00"/>
    <x v="0"/>
    <x v="161"/>
    <n v="6891"/>
    <n v="421.89"/>
    <n v="364.69"/>
    <n v="57.2"/>
    <n v="2513078.79"/>
    <n v="394165.2"/>
    <n v="-2118913.59"/>
    <n v="6.3756993006993001"/>
    <n v="-5.3756993006993001"/>
  </r>
  <r>
    <x v="1"/>
    <x v="169"/>
    <x v="0"/>
    <x v="1"/>
    <x v="2"/>
    <x v="2089"/>
    <x v="2"/>
    <x v="1"/>
    <n v="629301440"/>
    <d v="2010-07-29T00:00:00"/>
    <x v="2"/>
    <x v="54"/>
    <n v="3135"/>
    <n v="255.28"/>
    <n v="159.41999999999999"/>
    <n v="95.86"/>
    <n v="499781.7"/>
    <n v="300521.09999999998"/>
    <n v="-199260.6"/>
    <n v="1.66305028166076"/>
    <n v="-0.66305028166075497"/>
  </r>
  <r>
    <x v="5"/>
    <x v="96"/>
    <x v="11"/>
    <x v="1"/>
    <x v="2"/>
    <x v="1205"/>
    <x v="4"/>
    <x v="7"/>
    <n v="163337361"/>
    <d v="2012-08-22T00:00:00"/>
    <x v="4"/>
    <x v="219"/>
    <n v="4010"/>
    <n v="668.27"/>
    <n v="502.54"/>
    <n v="165.73"/>
    <n v="2015185.4"/>
    <n v="664577.30000000005"/>
    <n v="-1350608.1"/>
    <n v="3.0322814215893299"/>
    <n v="-2.0322814215893299"/>
  </r>
  <r>
    <x v="3"/>
    <x v="57"/>
    <x v="7"/>
    <x v="1"/>
    <x v="2"/>
    <x v="2103"/>
    <x v="6"/>
    <x v="1"/>
    <n v="684343802"/>
    <d v="2010-01-28T00:00:00"/>
    <x v="2"/>
    <x v="2"/>
    <n v="1394"/>
    <n v="437.2"/>
    <n v="263.33"/>
    <n v="173.87"/>
    <n v="367082.02"/>
    <n v="242374.78"/>
    <n v="-124707.24"/>
    <n v="1.51452234428021"/>
    <n v="-0.51452234428020904"/>
  </r>
  <r>
    <x v="1"/>
    <x v="139"/>
    <x v="5"/>
    <x v="1"/>
    <x v="3"/>
    <x v="473"/>
    <x v="10"/>
    <x v="4"/>
    <n v="431432092"/>
    <d v="2016-09-13T00:00:00"/>
    <x v="3"/>
    <x v="294"/>
    <n v="9198"/>
    <n v="109.28"/>
    <n v="35.840000000000003"/>
    <n v="73.44"/>
    <n v="329656.32000000001"/>
    <n v="675501.12"/>
    <n v="345844.8"/>
    <n v="0.48801742919390001"/>
    <n v="0.51198257080609999"/>
  </r>
  <r>
    <x v="5"/>
    <x v="100"/>
    <x v="0"/>
    <x v="0"/>
    <x v="0"/>
    <x v="2104"/>
    <x v="10"/>
    <x v="0"/>
    <n v="414026057"/>
    <d v="2013-02-26T00:00:00"/>
    <x v="3"/>
    <x v="22"/>
    <n v="8366"/>
    <n v="255.28"/>
    <n v="159.41999999999999"/>
    <n v="95.86"/>
    <n v="1333707.72"/>
    <n v="801964.76"/>
    <n v="-531742.96"/>
    <n v="1.66305028166076"/>
    <n v="-0.66305028166075497"/>
  </r>
  <r>
    <x v="5"/>
    <x v="131"/>
    <x v="2"/>
    <x v="1"/>
    <x v="0"/>
    <x v="1216"/>
    <x v="11"/>
    <x v="2"/>
    <n v="361862027"/>
    <d v="2011-08-14T00:00:00"/>
    <x v="5"/>
    <x v="286"/>
    <n v="1870"/>
    <n v="47.45"/>
    <n v="31.79"/>
    <n v="15.66"/>
    <n v="59447.3"/>
    <n v="29284.2"/>
    <n v="-30163.1"/>
    <n v="2.0300127713920801"/>
    <n v="-1.0300127713920799"/>
  </r>
  <r>
    <x v="0"/>
    <x v="76"/>
    <x v="2"/>
    <x v="0"/>
    <x v="3"/>
    <x v="2098"/>
    <x v="0"/>
    <x v="0"/>
    <n v="974988830"/>
    <d v="2014-01-26T00:00:00"/>
    <x v="5"/>
    <x v="179"/>
    <n v="9716"/>
    <n v="47.45"/>
    <n v="31.79"/>
    <n v="15.66"/>
    <n v="308871.64"/>
    <n v="152152.56"/>
    <n v="-156719.07999999999"/>
    <n v="2.0300127713920801"/>
    <n v="-1.0300127713920799"/>
  </r>
  <r>
    <x v="2"/>
    <x v="125"/>
    <x v="2"/>
    <x v="0"/>
    <x v="0"/>
    <x v="1026"/>
    <x v="8"/>
    <x v="3"/>
    <n v="773767793"/>
    <d v="2015-12-08T00:00:00"/>
    <x v="3"/>
    <x v="99"/>
    <n v="3940"/>
    <n v="47.45"/>
    <n v="31.79"/>
    <n v="15.66"/>
    <n v="125252.6"/>
    <n v="61700.4"/>
    <n v="-63552.2"/>
    <n v="2.0300127713920801"/>
    <n v="-1.0300127713920799"/>
  </r>
  <r>
    <x v="5"/>
    <x v="100"/>
    <x v="9"/>
    <x v="0"/>
    <x v="3"/>
    <x v="1814"/>
    <x v="0"/>
    <x v="4"/>
    <n v="148872745"/>
    <d v="2016-06-06T00:00:00"/>
    <x v="1"/>
    <x v="2"/>
    <n v="3608"/>
    <n v="9.33"/>
    <n v="6.92"/>
    <n v="2.41"/>
    <n v="24967.360000000001"/>
    <n v="8695.2800000000007"/>
    <n v="-16272.08"/>
    <n v="2.87136929460581"/>
    <n v="-1.87136929460581"/>
  </r>
  <r>
    <x v="5"/>
    <x v="98"/>
    <x v="4"/>
    <x v="0"/>
    <x v="0"/>
    <x v="2105"/>
    <x v="4"/>
    <x v="1"/>
    <n v="911290013"/>
    <d v="2010-03-04T00:00:00"/>
    <x v="2"/>
    <x v="2"/>
    <n v="9821"/>
    <n v="81.73"/>
    <n v="56.67"/>
    <n v="25.06"/>
    <n v="556556.06999999995"/>
    <n v="246114.26"/>
    <n v="-310441.81"/>
    <n v="2.2613727055067798"/>
    <n v="-1.26137270550678"/>
  </r>
  <r>
    <x v="1"/>
    <x v="152"/>
    <x v="0"/>
    <x v="0"/>
    <x v="3"/>
    <x v="1251"/>
    <x v="7"/>
    <x v="1"/>
    <n v="442318427"/>
    <d v="2010-08-10T00:00:00"/>
    <x v="3"/>
    <x v="2"/>
    <n v="707"/>
    <n v="255.28"/>
    <n v="159.41999999999999"/>
    <n v="95.86"/>
    <n v="112709.94"/>
    <n v="67773.02"/>
    <n v="-44936.92"/>
    <n v="1.66305028166076"/>
    <n v="-0.66305028166075497"/>
  </r>
  <r>
    <x v="2"/>
    <x v="164"/>
    <x v="9"/>
    <x v="0"/>
    <x v="0"/>
    <x v="2106"/>
    <x v="8"/>
    <x v="6"/>
    <n v="243569314"/>
    <d v="2017-06-25T00:00:00"/>
    <x v="5"/>
    <x v="122"/>
    <n v="6428"/>
    <n v="9.33"/>
    <n v="6.92"/>
    <n v="2.41"/>
    <n v="44481.760000000002"/>
    <n v="15491.48"/>
    <n v="-28990.28"/>
    <n v="2.87136929460581"/>
    <n v="-1.87136929460581"/>
  </r>
  <r>
    <x v="5"/>
    <x v="117"/>
    <x v="0"/>
    <x v="1"/>
    <x v="0"/>
    <x v="1899"/>
    <x v="11"/>
    <x v="7"/>
    <n v="986966502"/>
    <d v="2012-09-04T00:00:00"/>
    <x v="3"/>
    <x v="105"/>
    <n v="4175"/>
    <n v="255.28"/>
    <n v="159.41999999999999"/>
    <n v="95.86"/>
    <n v="665578.5"/>
    <n v="400215.5"/>
    <n v="-265363"/>
    <n v="1.66305028166076"/>
    <n v="-0.66305028166075497"/>
  </r>
  <r>
    <x v="5"/>
    <x v="114"/>
    <x v="0"/>
    <x v="1"/>
    <x v="0"/>
    <x v="2107"/>
    <x v="1"/>
    <x v="3"/>
    <n v="264746320"/>
    <d v="2015-06-06T00:00:00"/>
    <x v="0"/>
    <x v="78"/>
    <n v="3174"/>
    <n v="255.28"/>
    <n v="159.41999999999999"/>
    <n v="95.86"/>
    <n v="505999.08"/>
    <n v="304259.64"/>
    <n v="-201739.44"/>
    <n v="1.66305028166075"/>
    <n v="-0.66305028166075497"/>
  </r>
  <r>
    <x v="0"/>
    <x v="181"/>
    <x v="1"/>
    <x v="0"/>
    <x v="3"/>
    <x v="1253"/>
    <x v="5"/>
    <x v="5"/>
    <n v="239457595"/>
    <d v="2014-11-27T00:00:00"/>
    <x v="2"/>
    <x v="80"/>
    <n v="9678"/>
    <n v="152.58000000000001"/>
    <n v="97.44"/>
    <n v="55.14"/>
    <n v="943024.32"/>
    <n v="533644.92000000004"/>
    <n v="-409379.4"/>
    <n v="1.76713819368879"/>
    <n v="-0.76713819368879199"/>
  </r>
  <r>
    <x v="2"/>
    <x v="155"/>
    <x v="1"/>
    <x v="1"/>
    <x v="3"/>
    <x v="774"/>
    <x v="6"/>
    <x v="5"/>
    <n v="893961656"/>
    <d v="2014-01-05T00:00:00"/>
    <x v="5"/>
    <x v="2"/>
    <n v="1975"/>
    <n v="152.58000000000001"/>
    <n v="97.44"/>
    <n v="55.14"/>
    <n v="192444"/>
    <n v="108901.5"/>
    <n v="-83542.5"/>
    <n v="1.76713819368879"/>
    <n v="-0.76713819368879199"/>
  </r>
  <r>
    <x v="2"/>
    <x v="3"/>
    <x v="4"/>
    <x v="0"/>
    <x v="2"/>
    <x v="1767"/>
    <x v="8"/>
    <x v="5"/>
    <n v="481432330"/>
    <d v="2014-09-11T00:00:00"/>
    <x v="2"/>
    <x v="170"/>
    <n v="5380"/>
    <n v="81.73"/>
    <n v="56.67"/>
    <n v="25.06"/>
    <n v="304884.59999999998"/>
    <n v="134822.79999999999"/>
    <n v="-170061.8"/>
    <n v="2.2613727055067798"/>
    <n v="-1.26137270550678"/>
  </r>
  <r>
    <x v="0"/>
    <x v="25"/>
    <x v="10"/>
    <x v="1"/>
    <x v="2"/>
    <x v="1357"/>
    <x v="3"/>
    <x v="2"/>
    <n v="475355947"/>
    <d v="2011-04-26T00:00:00"/>
    <x v="3"/>
    <x v="2"/>
    <n v="7243"/>
    <n v="154.06"/>
    <n v="90.93"/>
    <n v="63.13"/>
    <n v="658605.99"/>
    <n v="457250.59"/>
    <n v="-201355.4"/>
    <n v="1.44036115951212"/>
    <n v="-0.44036115951211802"/>
  </r>
  <r>
    <x v="5"/>
    <x v="149"/>
    <x v="6"/>
    <x v="1"/>
    <x v="1"/>
    <x v="2022"/>
    <x v="6"/>
    <x v="1"/>
    <n v="619531333"/>
    <d v="2010-05-16T00:00:00"/>
    <x v="5"/>
    <x v="12"/>
    <n v="1944"/>
    <n v="651.21"/>
    <n v="524.96"/>
    <n v="126.25"/>
    <n v="1020522.24"/>
    <n v="245430"/>
    <n v="-775092.24"/>
    <n v="4.1580990099009902"/>
    <n v="-3.1580990099009898"/>
  </r>
  <r>
    <x v="3"/>
    <x v="106"/>
    <x v="2"/>
    <x v="1"/>
    <x v="0"/>
    <x v="620"/>
    <x v="5"/>
    <x v="7"/>
    <n v="278069818"/>
    <d v="2012-05-10T00:00:00"/>
    <x v="2"/>
    <x v="2"/>
    <n v="5893"/>
    <n v="47.45"/>
    <n v="31.79"/>
    <n v="15.66"/>
    <n v="187338.47"/>
    <n v="92284.38"/>
    <n v="-95054.09"/>
    <n v="2.0300127713920801"/>
    <n v="-1.0300127713920799"/>
  </r>
  <r>
    <x v="2"/>
    <x v="112"/>
    <x v="3"/>
    <x v="1"/>
    <x v="2"/>
    <x v="2026"/>
    <x v="9"/>
    <x v="4"/>
    <n v="685395228"/>
    <d v="2016-03-17T00:00:00"/>
    <x v="2"/>
    <x v="2"/>
    <n v="2534"/>
    <n v="205.7"/>
    <n v="117.11"/>
    <n v="88.59"/>
    <n v="296756.74"/>
    <n v="224487.06"/>
    <n v="-72269.679999999993"/>
    <n v="1.3219324980246101"/>
    <n v="-0.32193249802460799"/>
  </r>
  <r>
    <x v="4"/>
    <x v="31"/>
    <x v="1"/>
    <x v="0"/>
    <x v="3"/>
    <x v="2108"/>
    <x v="10"/>
    <x v="7"/>
    <n v="896243894"/>
    <d v="2012-03-02T00:00:00"/>
    <x v="6"/>
    <x v="3"/>
    <n v="7340"/>
    <n v="152.58000000000001"/>
    <n v="97.44"/>
    <n v="55.14"/>
    <n v="715209.6"/>
    <n v="404727.6"/>
    <n v="-310482"/>
    <n v="1.76713819368879"/>
    <n v="-0.76713819368879199"/>
  </r>
  <r>
    <x v="5"/>
    <x v="34"/>
    <x v="7"/>
    <x v="0"/>
    <x v="0"/>
    <x v="722"/>
    <x v="3"/>
    <x v="2"/>
    <n v="935664641"/>
    <d v="2011-04-10T00:00:00"/>
    <x v="5"/>
    <x v="2"/>
    <n v="2815"/>
    <n v="437.2"/>
    <n v="263.33"/>
    <n v="173.87"/>
    <n v="741273.95"/>
    <n v="489444.05"/>
    <n v="-251829.9"/>
    <n v="1.51452234428021"/>
    <n v="-0.51452234428020904"/>
  </r>
  <r>
    <x v="2"/>
    <x v="112"/>
    <x v="1"/>
    <x v="0"/>
    <x v="0"/>
    <x v="2109"/>
    <x v="10"/>
    <x v="7"/>
    <n v="449018800"/>
    <d v="2012-04-02T00:00:00"/>
    <x v="1"/>
    <x v="120"/>
    <n v="3496"/>
    <n v="152.58000000000001"/>
    <n v="97.44"/>
    <n v="55.14"/>
    <n v="340650.23999999999"/>
    <n v="192769.44"/>
    <n v="-147880.79999999999"/>
    <n v="1.76713819368879"/>
    <n v="-0.76713819368879199"/>
  </r>
  <r>
    <x v="3"/>
    <x v="94"/>
    <x v="1"/>
    <x v="1"/>
    <x v="0"/>
    <x v="2110"/>
    <x v="8"/>
    <x v="3"/>
    <n v="951980197"/>
    <d v="2015-01-07T00:00:00"/>
    <x v="4"/>
    <x v="2"/>
    <n v="950"/>
    <n v="152.58000000000001"/>
    <n v="97.44"/>
    <n v="55.14"/>
    <n v="92568"/>
    <n v="52383"/>
    <n v="-40185"/>
    <n v="1.76713819368879"/>
    <n v="-0.76713819368879199"/>
  </r>
  <r>
    <x v="2"/>
    <x v="107"/>
    <x v="11"/>
    <x v="1"/>
    <x v="1"/>
    <x v="960"/>
    <x v="7"/>
    <x v="6"/>
    <n v="880535161"/>
    <d v="2017-06-25T00:00:00"/>
    <x v="5"/>
    <x v="2"/>
    <n v="8776"/>
    <n v="668.27"/>
    <n v="502.54"/>
    <n v="165.73"/>
    <n v="4410291.04"/>
    <n v="1454446.48"/>
    <n v="-2955844.56"/>
    <n v="3.0322814215893299"/>
    <n v="-2.0322814215893299"/>
  </r>
  <r>
    <x v="1"/>
    <x v="16"/>
    <x v="7"/>
    <x v="1"/>
    <x v="2"/>
    <x v="1007"/>
    <x v="2"/>
    <x v="1"/>
    <n v="540982520"/>
    <d v="2010-01-09T00:00:00"/>
    <x v="0"/>
    <x v="2"/>
    <n v="7604"/>
    <n v="437.2"/>
    <n v="263.33"/>
    <n v="173.87"/>
    <n v="2002361.32"/>
    <n v="1322107.48"/>
    <n v="-680253.84"/>
    <n v="1.51452234428021"/>
    <n v="-0.51452234428020904"/>
  </r>
  <r>
    <x v="4"/>
    <x v="160"/>
    <x v="11"/>
    <x v="0"/>
    <x v="0"/>
    <x v="1087"/>
    <x v="7"/>
    <x v="2"/>
    <n v="759933602"/>
    <d v="2011-09-10T00:00:00"/>
    <x v="0"/>
    <x v="2"/>
    <n v="95"/>
    <n v="668.27"/>
    <n v="502.54"/>
    <n v="165.73"/>
    <n v="47741.3"/>
    <n v="15744.35"/>
    <n v="-31996.95"/>
    <n v="3.0322814215893299"/>
    <n v="-2.0322814215893299"/>
  </r>
  <r>
    <x v="5"/>
    <x v="54"/>
    <x v="2"/>
    <x v="1"/>
    <x v="3"/>
    <x v="558"/>
    <x v="0"/>
    <x v="2"/>
    <n v="634312236"/>
    <d v="2012-01-13T00:00:00"/>
    <x v="6"/>
    <x v="45"/>
    <n v="5941"/>
    <n v="47.45"/>
    <n v="31.79"/>
    <n v="15.66"/>
    <n v="188864.39"/>
    <n v="93036.06"/>
    <n v="-95828.33"/>
    <n v="2.0300127713920801"/>
    <n v="-1.0300127713920799"/>
  </r>
  <r>
    <x v="0"/>
    <x v="135"/>
    <x v="3"/>
    <x v="1"/>
    <x v="2"/>
    <x v="258"/>
    <x v="11"/>
    <x v="2"/>
    <n v="681354749"/>
    <d v="2011-03-29T00:00:00"/>
    <x v="3"/>
    <x v="22"/>
    <n v="6866"/>
    <n v="205.7"/>
    <n v="117.11"/>
    <n v="88.59"/>
    <n v="804077.26"/>
    <n v="608258.93999999994"/>
    <n v="-195818.32"/>
    <n v="1.3219324980246101"/>
    <n v="-0.32193249802460799"/>
  </r>
  <r>
    <x v="3"/>
    <x v="60"/>
    <x v="11"/>
    <x v="1"/>
    <x v="1"/>
    <x v="54"/>
    <x v="4"/>
    <x v="0"/>
    <n v="588609969"/>
    <d v="2013-12-26T00:00:00"/>
    <x v="2"/>
    <x v="236"/>
    <n v="1625"/>
    <n v="668.27"/>
    <n v="502.54"/>
    <n v="165.73"/>
    <n v="816627.5"/>
    <n v="269311.25"/>
    <n v="-547316.25"/>
    <n v="3.0322814215893299"/>
    <n v="-2.0322814215893299"/>
  </r>
  <r>
    <x v="1"/>
    <x v="153"/>
    <x v="5"/>
    <x v="1"/>
    <x v="1"/>
    <x v="2111"/>
    <x v="9"/>
    <x v="1"/>
    <n v="563939225"/>
    <d v="2010-12-19T00:00:00"/>
    <x v="5"/>
    <x v="32"/>
    <n v="1004"/>
    <n v="109.28"/>
    <n v="35.840000000000003"/>
    <n v="73.44"/>
    <n v="35983.360000000001"/>
    <n v="73733.759999999995"/>
    <n v="37750.400000000001"/>
    <n v="0.48801742919390001"/>
    <n v="0.51198257080609999"/>
  </r>
  <r>
    <x v="6"/>
    <x v="171"/>
    <x v="11"/>
    <x v="0"/>
    <x v="2"/>
    <x v="2112"/>
    <x v="2"/>
    <x v="7"/>
    <n v="885516345"/>
    <d v="2012-07-25T00:00:00"/>
    <x v="4"/>
    <x v="82"/>
    <n v="2819"/>
    <n v="668.27"/>
    <n v="502.54"/>
    <n v="165.73"/>
    <n v="1416660.26"/>
    <n v="467192.87"/>
    <n v="-949467.39"/>
    <n v="3.0322814215893299"/>
    <n v="-2.0322814215893299"/>
  </r>
  <r>
    <x v="5"/>
    <x v="117"/>
    <x v="10"/>
    <x v="1"/>
    <x v="1"/>
    <x v="30"/>
    <x v="8"/>
    <x v="3"/>
    <n v="551827657"/>
    <d v="2015-07-13T00:00:00"/>
    <x v="1"/>
    <x v="31"/>
    <n v="6921"/>
    <n v="154.06"/>
    <n v="90.93"/>
    <n v="63.13"/>
    <n v="629326.53"/>
    <n v="436922.73"/>
    <n v="-192403.8"/>
    <n v="1.44036115951212"/>
    <n v="-0.44036115951211802"/>
  </r>
  <r>
    <x v="5"/>
    <x v="84"/>
    <x v="2"/>
    <x v="1"/>
    <x v="3"/>
    <x v="1813"/>
    <x v="5"/>
    <x v="0"/>
    <n v="431671988"/>
    <d v="2013-06-14T00:00:00"/>
    <x v="6"/>
    <x v="2"/>
    <n v="189"/>
    <n v="47.45"/>
    <n v="31.79"/>
    <n v="15.66"/>
    <n v="6008.31"/>
    <n v="2959.74"/>
    <n v="-3048.57"/>
    <n v="2.0300127713920801"/>
    <n v="-1.0300127713920799"/>
  </r>
  <r>
    <x v="5"/>
    <x v="34"/>
    <x v="7"/>
    <x v="0"/>
    <x v="3"/>
    <x v="26"/>
    <x v="1"/>
    <x v="4"/>
    <n v="114160668"/>
    <d v="2016-06-06T00:00:00"/>
    <x v="1"/>
    <x v="86"/>
    <n v="1534"/>
    <n v="437.2"/>
    <n v="263.33"/>
    <n v="173.87"/>
    <n v="403948.22"/>
    <n v="266716.58"/>
    <n v="-137231.64000000001"/>
    <n v="1.51452234428021"/>
    <n v="-0.51452234428020904"/>
  </r>
  <r>
    <x v="6"/>
    <x v="103"/>
    <x v="7"/>
    <x v="1"/>
    <x v="3"/>
    <x v="1467"/>
    <x v="6"/>
    <x v="4"/>
    <n v="158717525"/>
    <d v="2016-07-17T00:00:00"/>
    <x v="5"/>
    <x v="18"/>
    <n v="6897"/>
    <n v="437.2"/>
    <n v="263.33"/>
    <n v="173.87"/>
    <n v="1816187.01"/>
    <n v="1199181.3899999999"/>
    <n v="-617005.62"/>
    <n v="1.51452234428021"/>
    <n v="-0.51452234428020904"/>
  </r>
  <r>
    <x v="2"/>
    <x v="51"/>
    <x v="4"/>
    <x v="1"/>
    <x v="0"/>
    <x v="1206"/>
    <x v="8"/>
    <x v="5"/>
    <n v="745078885"/>
    <d v="2014-11-07T00:00:00"/>
    <x v="6"/>
    <x v="17"/>
    <n v="4254"/>
    <n v="81.73"/>
    <n v="56.67"/>
    <n v="25.06"/>
    <n v="241074.18"/>
    <n v="106605.24"/>
    <n v="-134468.94"/>
    <n v="2.2613727055067798"/>
    <n v="-1.26137270550678"/>
  </r>
  <r>
    <x v="1"/>
    <x v="16"/>
    <x v="3"/>
    <x v="0"/>
    <x v="3"/>
    <x v="2113"/>
    <x v="0"/>
    <x v="3"/>
    <n v="323293578"/>
    <d v="2016-02-02T00:00:00"/>
    <x v="3"/>
    <x v="187"/>
    <n v="8609"/>
    <n v="205.7"/>
    <n v="117.11"/>
    <n v="88.59"/>
    <n v="1008199.99"/>
    <n v="762671.31"/>
    <n v="-245528.68"/>
    <n v="1.3219324980246101"/>
    <n v="-0.32193249802460799"/>
  </r>
  <r>
    <x v="3"/>
    <x v="10"/>
    <x v="9"/>
    <x v="0"/>
    <x v="0"/>
    <x v="2114"/>
    <x v="8"/>
    <x v="7"/>
    <n v="563722932"/>
    <d v="2012-09-08T00:00:00"/>
    <x v="0"/>
    <x v="40"/>
    <n v="6998"/>
    <n v="9.33"/>
    <n v="6.92"/>
    <n v="2.41"/>
    <n v="48426.16"/>
    <n v="16865.18"/>
    <n v="-31560.98"/>
    <n v="2.87136929460581"/>
    <n v="-1.87136929460581"/>
  </r>
  <r>
    <x v="1"/>
    <x v="22"/>
    <x v="1"/>
    <x v="0"/>
    <x v="2"/>
    <x v="1428"/>
    <x v="2"/>
    <x v="3"/>
    <n v="507040774"/>
    <d v="2015-07-25T00:00:00"/>
    <x v="0"/>
    <x v="26"/>
    <n v="3488"/>
    <n v="152.58000000000001"/>
    <n v="97.44"/>
    <n v="55.14"/>
    <n v="339870.71999999997"/>
    <n v="192328.32000000001"/>
    <n v="-147542.39999999999"/>
    <n v="1.76713819368879"/>
    <n v="-0.76713819368879099"/>
  </r>
  <r>
    <x v="5"/>
    <x v="40"/>
    <x v="3"/>
    <x v="1"/>
    <x v="3"/>
    <x v="339"/>
    <x v="10"/>
    <x v="3"/>
    <n v="614233434"/>
    <d v="2015-08-02T00:00:00"/>
    <x v="5"/>
    <x v="264"/>
    <n v="4178"/>
    <n v="205.7"/>
    <n v="117.11"/>
    <n v="88.59"/>
    <n v="489285.58"/>
    <n v="370129.02"/>
    <n v="-119156.56"/>
    <n v="1.3219324980246101"/>
    <n v="-0.32193249802460799"/>
  </r>
  <r>
    <x v="1"/>
    <x v="140"/>
    <x v="6"/>
    <x v="1"/>
    <x v="0"/>
    <x v="1920"/>
    <x v="11"/>
    <x v="0"/>
    <n v="516599738"/>
    <d v="2013-09-05T00:00:00"/>
    <x v="2"/>
    <x v="92"/>
    <n v="2197"/>
    <n v="651.21"/>
    <n v="524.96"/>
    <n v="126.25"/>
    <n v="1153337.1200000001"/>
    <n v="277371.25"/>
    <n v="-875965.87"/>
    <n v="4.1580990099009902"/>
    <n v="-3.1580990099009898"/>
  </r>
  <r>
    <x v="6"/>
    <x v="171"/>
    <x v="9"/>
    <x v="0"/>
    <x v="0"/>
    <x v="2115"/>
    <x v="2"/>
    <x v="0"/>
    <n v="365751016"/>
    <d v="2013-08-31T00:00:00"/>
    <x v="0"/>
    <x v="11"/>
    <n v="2708"/>
    <n v="9.33"/>
    <n v="6.92"/>
    <n v="2.41"/>
    <n v="18739.36"/>
    <n v="6526.28"/>
    <n v="-12213.08"/>
    <n v="2.87136929460581"/>
    <n v="-1.87136929460581"/>
  </r>
  <r>
    <x v="1"/>
    <x v="168"/>
    <x v="5"/>
    <x v="0"/>
    <x v="3"/>
    <x v="943"/>
    <x v="2"/>
    <x v="4"/>
    <n v="383611094"/>
    <d v="2016-08-26T00:00:00"/>
    <x v="6"/>
    <x v="44"/>
    <n v="7902"/>
    <n v="109.28"/>
    <n v="35.840000000000003"/>
    <n v="73.44"/>
    <n v="283207.67999999999"/>
    <n v="580322.88"/>
    <n v="297115.2"/>
    <n v="0.48801742919390001"/>
    <n v="0.51198257080609999"/>
  </r>
  <r>
    <x v="1"/>
    <x v="44"/>
    <x v="0"/>
    <x v="1"/>
    <x v="0"/>
    <x v="362"/>
    <x v="4"/>
    <x v="4"/>
    <n v="412416303"/>
    <d v="2016-11-06T00:00:00"/>
    <x v="5"/>
    <x v="190"/>
    <n v="2004"/>
    <n v="255.28"/>
    <n v="159.41999999999999"/>
    <n v="95.86"/>
    <n v="319477.68"/>
    <n v="192103.44"/>
    <n v="-127374.24"/>
    <n v="1.66305028166076"/>
    <n v="-0.66305028166075497"/>
  </r>
  <r>
    <x v="1"/>
    <x v="157"/>
    <x v="7"/>
    <x v="1"/>
    <x v="0"/>
    <x v="1727"/>
    <x v="11"/>
    <x v="7"/>
    <n v="364715468"/>
    <d v="2012-02-19T00:00:00"/>
    <x v="5"/>
    <x v="71"/>
    <n v="6267"/>
    <n v="437.2"/>
    <n v="263.33"/>
    <n v="173.87"/>
    <n v="1650289.11"/>
    <n v="1089643.29"/>
    <n v="-560645.81999999995"/>
    <n v="1.51452234428021"/>
    <n v="-0.51452234428020904"/>
  </r>
  <r>
    <x v="4"/>
    <x v="115"/>
    <x v="9"/>
    <x v="1"/>
    <x v="0"/>
    <x v="1435"/>
    <x v="6"/>
    <x v="2"/>
    <n v="673369920"/>
    <d v="2011-12-05T00:00:00"/>
    <x v="1"/>
    <x v="259"/>
    <n v="3978"/>
    <n v="9.33"/>
    <n v="6.92"/>
    <n v="2.41"/>
    <n v="27527.759999999998"/>
    <n v="9586.98"/>
    <n v="-17940.78"/>
    <n v="2.87136929460581"/>
    <n v="-1.87136929460581"/>
  </r>
  <r>
    <x v="5"/>
    <x v="52"/>
    <x v="7"/>
    <x v="1"/>
    <x v="2"/>
    <x v="236"/>
    <x v="4"/>
    <x v="2"/>
    <n v="941553485"/>
    <d v="2011-09-04T00:00:00"/>
    <x v="5"/>
    <x v="113"/>
    <n v="5454"/>
    <n v="437.2"/>
    <n v="263.33"/>
    <n v="173.87"/>
    <n v="1436201.82"/>
    <n v="948286.98"/>
    <n v="-487914.84"/>
    <n v="1.51452234428021"/>
    <n v="-0.51452234428020904"/>
  </r>
  <r>
    <x v="1"/>
    <x v="55"/>
    <x v="4"/>
    <x v="1"/>
    <x v="3"/>
    <x v="2116"/>
    <x v="3"/>
    <x v="1"/>
    <n v="392752492"/>
    <d v="2010-03-06T00:00:00"/>
    <x v="0"/>
    <x v="2"/>
    <n v="3045"/>
    <n v="81.73"/>
    <n v="56.67"/>
    <n v="25.06"/>
    <n v="172560.15"/>
    <n v="76307.7"/>
    <n v="-96252.45"/>
    <n v="2.2613727055067798"/>
    <n v="-1.26137270550678"/>
  </r>
  <r>
    <x v="6"/>
    <x v="103"/>
    <x v="4"/>
    <x v="1"/>
    <x v="2"/>
    <x v="2117"/>
    <x v="9"/>
    <x v="2"/>
    <n v="120765769"/>
    <d v="2012-10-01T00:00:00"/>
    <x v="1"/>
    <x v="296"/>
    <n v="6130"/>
    <n v="81.73"/>
    <n v="56.67"/>
    <n v="25.06"/>
    <n v="347387.1"/>
    <n v="153617.79999999999"/>
    <n v="-193769.3"/>
    <n v="2.2613727055067798"/>
    <n v="-1.26137270550678"/>
  </r>
  <r>
    <x v="5"/>
    <x v="70"/>
    <x v="8"/>
    <x v="1"/>
    <x v="3"/>
    <x v="2118"/>
    <x v="2"/>
    <x v="7"/>
    <n v="839704644"/>
    <d v="2012-09-13T00:00:00"/>
    <x v="2"/>
    <x v="11"/>
    <n v="6119"/>
    <n v="421.89"/>
    <n v="364.69"/>
    <n v="57.2"/>
    <n v="2231538.11"/>
    <n v="350006.8"/>
    <n v="-1881531.31"/>
    <n v="6.3756993006993001"/>
    <n v="-5.3756993006993001"/>
  </r>
  <r>
    <x v="1"/>
    <x v="109"/>
    <x v="9"/>
    <x v="1"/>
    <x v="3"/>
    <x v="970"/>
    <x v="6"/>
    <x v="5"/>
    <n v="633992946"/>
    <d v="2014-06-01T00:00:00"/>
    <x v="5"/>
    <x v="20"/>
    <n v="1456"/>
    <n v="9.33"/>
    <n v="6.92"/>
    <n v="2.41"/>
    <n v="10075.52"/>
    <n v="3508.96"/>
    <n v="-6566.56"/>
    <n v="2.87136929460581"/>
    <n v="-1.87136929460581"/>
  </r>
  <r>
    <x v="2"/>
    <x v="107"/>
    <x v="7"/>
    <x v="0"/>
    <x v="3"/>
    <x v="2119"/>
    <x v="1"/>
    <x v="2"/>
    <n v="808367002"/>
    <d v="2011-08-05T00:00:00"/>
    <x v="6"/>
    <x v="81"/>
    <n v="2614"/>
    <n v="437.2"/>
    <n v="263.33"/>
    <n v="173.87"/>
    <n v="688344.62"/>
    <n v="454496.18"/>
    <n v="-233848.44"/>
    <n v="1.51452234428021"/>
    <n v="-0.51452234428020904"/>
  </r>
  <r>
    <x v="1"/>
    <x v="44"/>
    <x v="5"/>
    <x v="0"/>
    <x v="1"/>
    <x v="1344"/>
    <x v="5"/>
    <x v="2"/>
    <n v="937875640"/>
    <d v="2011-11-30T00:00:00"/>
    <x v="4"/>
    <x v="69"/>
    <n v="7098"/>
    <n v="109.28"/>
    <n v="35.840000000000003"/>
    <n v="73.44"/>
    <n v="254392.32000000001"/>
    <n v="521277.12"/>
    <n v="266884.8"/>
    <n v="0.48801742919390001"/>
    <n v="0.51198257080609999"/>
  </r>
  <r>
    <x v="0"/>
    <x v="14"/>
    <x v="10"/>
    <x v="1"/>
    <x v="1"/>
    <x v="1279"/>
    <x v="7"/>
    <x v="4"/>
    <n v="217880189"/>
    <d v="2016-09-23T00:00:00"/>
    <x v="6"/>
    <x v="82"/>
    <n v="4445"/>
    <n v="154.06"/>
    <n v="90.93"/>
    <n v="63.13"/>
    <n v="404183.85"/>
    <n v="280612.84999999998"/>
    <n v="-123571"/>
    <n v="1.44036115951212"/>
    <n v="-0.44036115951211802"/>
  </r>
  <r>
    <x v="1"/>
    <x v="168"/>
    <x v="10"/>
    <x v="0"/>
    <x v="1"/>
    <x v="62"/>
    <x v="0"/>
    <x v="4"/>
    <n v="614054477"/>
    <d v="2016-08-16T00:00:00"/>
    <x v="3"/>
    <x v="2"/>
    <n v="1220"/>
    <n v="154.06"/>
    <n v="90.93"/>
    <n v="63.13"/>
    <n v="110934.6"/>
    <n v="77018.600000000006"/>
    <n v="-33916"/>
    <n v="1.44036115951212"/>
    <n v="-0.44036115951211802"/>
  </r>
  <r>
    <x v="4"/>
    <x v="158"/>
    <x v="5"/>
    <x v="1"/>
    <x v="2"/>
    <x v="1035"/>
    <x v="9"/>
    <x v="1"/>
    <n v="112384831"/>
    <d v="2010-12-23T00:00:00"/>
    <x v="2"/>
    <x v="10"/>
    <n v="6024"/>
    <n v="109.28"/>
    <n v="35.840000000000003"/>
    <n v="73.44"/>
    <n v="215900.16"/>
    <n v="442402.56"/>
    <n v="226502.39999999999"/>
    <n v="0.48801742919390001"/>
    <n v="0.51198257080609999"/>
  </r>
  <r>
    <x v="1"/>
    <x v="136"/>
    <x v="0"/>
    <x v="1"/>
    <x v="3"/>
    <x v="1891"/>
    <x v="4"/>
    <x v="2"/>
    <n v="369170081"/>
    <d v="2011-03-04T00:00:00"/>
    <x v="6"/>
    <x v="2"/>
    <n v="4486"/>
    <n v="255.28"/>
    <n v="159.41999999999999"/>
    <n v="95.86"/>
    <n v="715158.12"/>
    <n v="430027.96"/>
    <n v="-285130.15999999997"/>
    <n v="1.66305028166076"/>
    <n v="-0.66305028166075497"/>
  </r>
  <r>
    <x v="5"/>
    <x v="101"/>
    <x v="1"/>
    <x v="1"/>
    <x v="1"/>
    <x v="897"/>
    <x v="1"/>
    <x v="3"/>
    <n v="861021554"/>
    <d v="2015-06-18T00:00:00"/>
    <x v="2"/>
    <x v="78"/>
    <n v="4266"/>
    <n v="152.58000000000001"/>
    <n v="97.44"/>
    <n v="55.14"/>
    <n v="415679.04"/>
    <n v="235227.24"/>
    <n v="-180451.8"/>
    <n v="1.76713819368879"/>
    <n v="-0.76713819368879199"/>
  </r>
  <r>
    <x v="2"/>
    <x v="102"/>
    <x v="8"/>
    <x v="0"/>
    <x v="2"/>
    <x v="408"/>
    <x v="1"/>
    <x v="1"/>
    <n v="234863078"/>
    <d v="2010-03-11T00:00:00"/>
    <x v="2"/>
    <x v="2"/>
    <n v="59"/>
    <n v="421.89"/>
    <n v="364.69"/>
    <n v="57.2"/>
    <n v="21516.71"/>
    <n v="3374.8"/>
    <n v="-18141.91"/>
    <n v="6.3756993006993001"/>
    <n v="-5.3756993006993001"/>
  </r>
  <r>
    <x v="1"/>
    <x v="120"/>
    <x v="5"/>
    <x v="1"/>
    <x v="1"/>
    <x v="611"/>
    <x v="10"/>
    <x v="4"/>
    <n v="357930982"/>
    <d v="2016-05-03T00:00:00"/>
    <x v="3"/>
    <x v="162"/>
    <n v="8586"/>
    <n v="109.28"/>
    <n v="35.840000000000003"/>
    <n v="73.44"/>
    <n v="307722.23999999999"/>
    <n v="630555.84"/>
    <n v="322833.59999999998"/>
    <n v="0.48801742919390001"/>
    <n v="0.51198257080609999"/>
  </r>
  <r>
    <x v="2"/>
    <x v="137"/>
    <x v="6"/>
    <x v="1"/>
    <x v="2"/>
    <x v="267"/>
    <x v="0"/>
    <x v="4"/>
    <n v="467774093"/>
    <d v="2017-01-26T00:00:00"/>
    <x v="2"/>
    <x v="22"/>
    <n v="3604"/>
    <n v="651.21"/>
    <n v="524.96"/>
    <n v="126.25"/>
    <n v="1891955.84"/>
    <n v="455005"/>
    <n v="-1436950.84"/>
    <n v="4.1580990099009902"/>
    <n v="-3.1580990099009898"/>
  </r>
  <r>
    <x v="5"/>
    <x v="145"/>
    <x v="10"/>
    <x v="1"/>
    <x v="2"/>
    <x v="2013"/>
    <x v="9"/>
    <x v="3"/>
    <n v="322253739"/>
    <d v="2015-08-22T00:00:00"/>
    <x v="0"/>
    <x v="2"/>
    <n v="898"/>
    <n v="154.06"/>
    <n v="90.93"/>
    <n v="63.13"/>
    <n v="81655.14"/>
    <n v="56690.74"/>
    <n v="-24964.400000000001"/>
    <n v="1.44036115951212"/>
    <n v="-0.44036115951211802"/>
  </r>
  <r>
    <x v="4"/>
    <x v="143"/>
    <x v="3"/>
    <x v="0"/>
    <x v="2"/>
    <x v="2120"/>
    <x v="9"/>
    <x v="1"/>
    <n v="649543750"/>
    <d v="2010-12-22T00:00:00"/>
    <x v="4"/>
    <x v="3"/>
    <n v="3285"/>
    <n v="205.7"/>
    <n v="117.11"/>
    <n v="88.59"/>
    <n v="384706.35"/>
    <n v="291018.15000000002"/>
    <n v="-93688.2"/>
    <n v="1.3219324980246101"/>
    <n v="-0.32193249802460799"/>
  </r>
  <r>
    <x v="6"/>
    <x v="18"/>
    <x v="9"/>
    <x v="0"/>
    <x v="0"/>
    <x v="306"/>
    <x v="6"/>
    <x v="1"/>
    <n v="898130452"/>
    <d v="2010-12-27T00:00:00"/>
    <x v="1"/>
    <x v="297"/>
    <n v="5614"/>
    <n v="9.33"/>
    <n v="6.92"/>
    <n v="2.41"/>
    <n v="38848.879999999997"/>
    <n v="13529.74"/>
    <n v="-25319.14"/>
    <n v="2.87136929460581"/>
    <n v="-1.87136929460581"/>
  </r>
  <r>
    <x v="1"/>
    <x v="59"/>
    <x v="6"/>
    <x v="1"/>
    <x v="0"/>
    <x v="2067"/>
    <x v="4"/>
    <x v="0"/>
    <n v="586812674"/>
    <d v="2013-03-31T00:00:00"/>
    <x v="5"/>
    <x v="106"/>
    <n v="9766"/>
    <n v="651.21"/>
    <n v="524.96"/>
    <n v="126.25"/>
    <n v="5126759.3600000003"/>
    <n v="1232957.5"/>
    <n v="-3893801.86"/>
    <n v="4.1580990099009902"/>
    <n v="-3.1580990099009898"/>
  </r>
  <r>
    <x v="5"/>
    <x v="84"/>
    <x v="2"/>
    <x v="0"/>
    <x v="2"/>
    <x v="748"/>
    <x v="3"/>
    <x v="4"/>
    <n v="654701745"/>
    <d v="2016-09-06T00:00:00"/>
    <x v="3"/>
    <x v="22"/>
    <n v="9650"/>
    <n v="47.45"/>
    <n v="31.79"/>
    <n v="15.66"/>
    <n v="306773.5"/>
    <n v="151119"/>
    <n v="-155654.5"/>
    <n v="2.0300127713920801"/>
    <n v="-1.0300127713920799"/>
  </r>
  <r>
    <x v="1"/>
    <x v="136"/>
    <x v="9"/>
    <x v="0"/>
    <x v="2"/>
    <x v="1825"/>
    <x v="9"/>
    <x v="4"/>
    <n v="311221492"/>
    <d v="2016-07-05T00:00:00"/>
    <x v="3"/>
    <x v="2"/>
    <n v="6210"/>
    <n v="9.33"/>
    <n v="6.92"/>
    <n v="2.41"/>
    <n v="42973.2"/>
    <n v="14966.1"/>
    <n v="-28007.1"/>
    <n v="2.87136929460581"/>
    <n v="-1.87136929460581"/>
  </r>
  <r>
    <x v="3"/>
    <x v="21"/>
    <x v="8"/>
    <x v="1"/>
    <x v="2"/>
    <x v="1894"/>
    <x v="7"/>
    <x v="6"/>
    <n v="186108243"/>
    <d v="2017-07-27T00:00:00"/>
    <x v="2"/>
    <x v="2"/>
    <n v="2420"/>
    <n v="421.89"/>
    <n v="364.69"/>
    <n v="57.2"/>
    <n v="882549.8"/>
    <n v="138424"/>
    <n v="-744125.8"/>
    <n v="6.3756993006993001"/>
    <n v="-5.3756993006993001"/>
  </r>
  <r>
    <x v="3"/>
    <x v="50"/>
    <x v="3"/>
    <x v="1"/>
    <x v="3"/>
    <x v="2121"/>
    <x v="4"/>
    <x v="5"/>
    <n v="979410827"/>
    <d v="2014-05-21T00:00:00"/>
    <x v="4"/>
    <x v="256"/>
    <n v="8283"/>
    <n v="205.7"/>
    <n v="117.11"/>
    <n v="88.59"/>
    <n v="970022.13"/>
    <n v="733790.97"/>
    <n v="-236231.16"/>
    <n v="1.3219324980246101"/>
    <n v="-0.32193249802460799"/>
  </r>
  <r>
    <x v="3"/>
    <x v="35"/>
    <x v="2"/>
    <x v="0"/>
    <x v="2"/>
    <x v="869"/>
    <x v="2"/>
    <x v="6"/>
    <n v="311490571"/>
    <d v="2017-04-23T00:00:00"/>
    <x v="5"/>
    <x v="2"/>
    <n v="5837"/>
    <n v="47.45"/>
    <n v="31.79"/>
    <n v="15.66"/>
    <n v="185558.23"/>
    <n v="91407.42"/>
    <n v="-94150.81"/>
    <n v="2.0300127713920801"/>
    <n v="-1.0300127713920799"/>
  </r>
  <r>
    <x v="2"/>
    <x v="12"/>
    <x v="9"/>
    <x v="0"/>
    <x v="3"/>
    <x v="2030"/>
    <x v="10"/>
    <x v="2"/>
    <n v="373021304"/>
    <d v="2011-12-02T00:00:00"/>
    <x v="6"/>
    <x v="101"/>
    <n v="4148"/>
    <n v="9.33"/>
    <n v="6.92"/>
    <n v="2.41"/>
    <n v="28704.16"/>
    <n v="9996.68"/>
    <n v="-18707.48"/>
    <n v="2.87136929460581"/>
    <n v="-1.87136929460581"/>
  </r>
  <r>
    <x v="1"/>
    <x v="136"/>
    <x v="1"/>
    <x v="0"/>
    <x v="0"/>
    <x v="689"/>
    <x v="1"/>
    <x v="7"/>
    <n v="274989354"/>
    <d v="2012-10-07T00:00:00"/>
    <x v="5"/>
    <x v="42"/>
    <n v="4316"/>
    <n v="152.58000000000001"/>
    <n v="97.44"/>
    <n v="55.14"/>
    <n v="420551.04"/>
    <n v="237984.24"/>
    <n v="-182566.8"/>
    <n v="1.76713819368879"/>
    <n v="-0.76713819368879199"/>
  </r>
  <r>
    <x v="5"/>
    <x v="128"/>
    <x v="11"/>
    <x v="1"/>
    <x v="0"/>
    <x v="684"/>
    <x v="1"/>
    <x v="7"/>
    <n v="998693549"/>
    <d v="2012-03-21T00:00:00"/>
    <x v="4"/>
    <x v="2"/>
    <n v="4469"/>
    <n v="668.27"/>
    <n v="502.54"/>
    <n v="165.73"/>
    <n v="2245851.2599999998"/>
    <n v="740647.37"/>
    <n v="-1505203.89"/>
    <n v="3.0322814215893299"/>
    <n v="-2.0322814215893299"/>
  </r>
  <r>
    <x v="5"/>
    <x v="9"/>
    <x v="8"/>
    <x v="0"/>
    <x v="2"/>
    <x v="1039"/>
    <x v="6"/>
    <x v="6"/>
    <n v="445745217"/>
    <d v="2017-04-06T00:00:00"/>
    <x v="2"/>
    <x v="2"/>
    <n v="4770"/>
    <n v="421.89"/>
    <n v="364.69"/>
    <n v="57.2"/>
    <n v="1739571.3"/>
    <n v="272844"/>
    <n v="-1466727.3"/>
    <n v="6.3756993006993001"/>
    <n v="-5.3756993006993001"/>
  </r>
  <r>
    <x v="2"/>
    <x v="37"/>
    <x v="9"/>
    <x v="0"/>
    <x v="2"/>
    <x v="1039"/>
    <x v="6"/>
    <x v="6"/>
    <n v="188068187"/>
    <d v="2017-04-25T00:00:00"/>
    <x v="3"/>
    <x v="82"/>
    <n v="2411"/>
    <n v="9.33"/>
    <n v="6.92"/>
    <n v="2.41"/>
    <n v="16684.12"/>
    <n v="5810.51"/>
    <n v="-10873.61"/>
    <n v="2.87136929460581"/>
    <n v="-1.87136929460581"/>
  </r>
  <r>
    <x v="2"/>
    <x v="155"/>
    <x v="9"/>
    <x v="0"/>
    <x v="1"/>
    <x v="2122"/>
    <x v="1"/>
    <x v="1"/>
    <n v="517898786"/>
    <d v="2010-09-01T00:00:00"/>
    <x v="4"/>
    <x v="93"/>
    <n v="6614"/>
    <n v="9.33"/>
    <n v="6.92"/>
    <n v="2.41"/>
    <n v="45768.88"/>
    <n v="15939.74"/>
    <n v="-29829.14"/>
    <n v="2.87136929460581"/>
    <n v="-1.87136929460581"/>
  </r>
  <r>
    <x v="1"/>
    <x v="85"/>
    <x v="6"/>
    <x v="1"/>
    <x v="2"/>
    <x v="2123"/>
    <x v="3"/>
    <x v="0"/>
    <n v="897785842"/>
    <d v="2013-12-05T00:00:00"/>
    <x v="2"/>
    <x v="59"/>
    <n v="3636"/>
    <n v="651.21"/>
    <n v="524.96"/>
    <n v="126.25"/>
    <n v="1908754.56"/>
    <n v="459045"/>
    <n v="-1449709.56"/>
    <n v="4.1580990099009902"/>
    <n v="-3.1580990099009898"/>
  </r>
  <r>
    <x v="0"/>
    <x v="27"/>
    <x v="2"/>
    <x v="0"/>
    <x v="1"/>
    <x v="2124"/>
    <x v="4"/>
    <x v="4"/>
    <n v="410590684"/>
    <d v="2016-06-02T00:00:00"/>
    <x v="2"/>
    <x v="81"/>
    <n v="1762"/>
    <n v="47.45"/>
    <n v="31.79"/>
    <n v="15.66"/>
    <n v="56013.98"/>
    <n v="27592.92"/>
    <n v="-28421.06"/>
    <n v="2.0300127713920801"/>
    <n v="-1.0300127713920799"/>
  </r>
  <r>
    <x v="5"/>
    <x v="97"/>
    <x v="8"/>
    <x v="0"/>
    <x v="2"/>
    <x v="34"/>
    <x v="3"/>
    <x v="2"/>
    <n v="909487140"/>
    <d v="2011-07-17T00:00:00"/>
    <x v="5"/>
    <x v="2"/>
    <n v="6310"/>
    <n v="421.89"/>
    <n v="364.69"/>
    <n v="57.2"/>
    <n v="2301193.9"/>
    <n v="360932"/>
    <n v="-1940261.9"/>
    <n v="6.3756993006993001"/>
    <n v="-5.3756993006993001"/>
  </r>
  <r>
    <x v="2"/>
    <x v="68"/>
    <x v="7"/>
    <x v="0"/>
    <x v="1"/>
    <x v="1837"/>
    <x v="4"/>
    <x v="6"/>
    <n v="267961537"/>
    <d v="2017-03-26T00:00:00"/>
    <x v="5"/>
    <x v="57"/>
    <n v="4628"/>
    <n v="437.2"/>
    <n v="263.33"/>
    <n v="173.87"/>
    <n v="1218691.24"/>
    <n v="804670.36"/>
    <n v="-414020.88"/>
    <n v="1.51452234428021"/>
    <n v="-0.51452234428020904"/>
  </r>
  <r>
    <x v="1"/>
    <x v="178"/>
    <x v="8"/>
    <x v="0"/>
    <x v="3"/>
    <x v="2125"/>
    <x v="1"/>
    <x v="6"/>
    <n v="929812705"/>
    <d v="2017-05-25T00:00:00"/>
    <x v="2"/>
    <x v="26"/>
    <n v="1097"/>
    <n v="421.89"/>
    <n v="364.69"/>
    <n v="57.2"/>
    <n v="400064.93"/>
    <n v="62748.4"/>
    <n v="-337316.53"/>
    <n v="6.3756993006993001"/>
    <n v="-5.3756993006993001"/>
  </r>
  <r>
    <x v="3"/>
    <x v="24"/>
    <x v="6"/>
    <x v="0"/>
    <x v="3"/>
    <x v="636"/>
    <x v="2"/>
    <x v="7"/>
    <n v="459151971"/>
    <d v="2012-08-21T00:00:00"/>
    <x v="3"/>
    <x v="95"/>
    <n v="2126"/>
    <n v="651.21"/>
    <n v="524.96"/>
    <n v="126.25"/>
    <n v="1116064.96"/>
    <n v="268407.5"/>
    <n v="-847657.46"/>
    <n v="4.1580990099009902"/>
    <n v="-3.1580990099009898"/>
  </r>
  <r>
    <x v="4"/>
    <x v="143"/>
    <x v="7"/>
    <x v="1"/>
    <x v="2"/>
    <x v="1584"/>
    <x v="7"/>
    <x v="3"/>
    <n v="990403163"/>
    <d v="2015-10-27T00:00:00"/>
    <x v="3"/>
    <x v="22"/>
    <n v="1160"/>
    <n v="437.2"/>
    <n v="263.33"/>
    <n v="173.87"/>
    <n v="305462.8"/>
    <n v="201689.2"/>
    <n v="-103773.6"/>
    <n v="1.51452234428021"/>
    <n v="-0.51452234428020904"/>
  </r>
  <r>
    <x v="2"/>
    <x v="4"/>
    <x v="5"/>
    <x v="0"/>
    <x v="2"/>
    <x v="2126"/>
    <x v="2"/>
    <x v="1"/>
    <n v="678302609"/>
    <d v="2010-10-08T00:00:00"/>
    <x v="6"/>
    <x v="256"/>
    <n v="3670"/>
    <n v="109.28"/>
    <n v="35.840000000000003"/>
    <n v="73.44"/>
    <n v="131532.79999999999"/>
    <n v="269524.8"/>
    <n v="137992"/>
    <n v="0.48801742919390001"/>
    <n v="0.51198257080609999"/>
  </r>
  <r>
    <x v="0"/>
    <x v="0"/>
    <x v="7"/>
    <x v="0"/>
    <x v="3"/>
    <x v="1836"/>
    <x v="6"/>
    <x v="3"/>
    <n v="447899138"/>
    <d v="2015-05-12T00:00:00"/>
    <x v="3"/>
    <x v="37"/>
    <n v="2163"/>
    <n v="437.2"/>
    <n v="263.33"/>
    <n v="173.87"/>
    <n v="569582.79"/>
    <n v="376080.81"/>
    <n v="-193501.98"/>
    <n v="1.51452234428021"/>
    <n v="-0.51452234428020904"/>
  </r>
  <r>
    <x v="2"/>
    <x v="102"/>
    <x v="3"/>
    <x v="0"/>
    <x v="1"/>
    <x v="965"/>
    <x v="9"/>
    <x v="0"/>
    <n v="844554078"/>
    <d v="2013-06-12T00:00:00"/>
    <x v="4"/>
    <x v="2"/>
    <n v="1174"/>
    <n v="205.7"/>
    <n v="117.11"/>
    <n v="88.59"/>
    <n v="137487.14000000001"/>
    <n v="104004.66"/>
    <n v="-33482.480000000003"/>
    <n v="1.3219324980246101"/>
    <n v="-0.32193249802460799"/>
  </r>
  <r>
    <x v="5"/>
    <x v="34"/>
    <x v="4"/>
    <x v="1"/>
    <x v="3"/>
    <x v="2127"/>
    <x v="4"/>
    <x v="5"/>
    <n v="683941256"/>
    <d v="2014-06-03T00:00:00"/>
    <x v="3"/>
    <x v="81"/>
    <n v="2271"/>
    <n v="81.73"/>
    <n v="56.67"/>
    <n v="25.06"/>
    <n v="128697.57"/>
    <n v="56911.26"/>
    <n v="-71786.31"/>
    <n v="2.2613727055067798"/>
    <n v="-1.26137270550678"/>
  </r>
  <r>
    <x v="1"/>
    <x v="64"/>
    <x v="7"/>
    <x v="0"/>
    <x v="3"/>
    <x v="2108"/>
    <x v="10"/>
    <x v="7"/>
    <n v="202047002"/>
    <d v="2012-06-03T00:00:00"/>
    <x v="5"/>
    <x v="47"/>
    <n v="9053"/>
    <n v="437.2"/>
    <n v="263.33"/>
    <n v="173.87"/>
    <n v="2383926.4900000002"/>
    <n v="1574045.11"/>
    <n v="-809881.38"/>
    <n v="1.51452234428021"/>
    <n v="-0.51452234428020904"/>
  </r>
  <r>
    <x v="4"/>
    <x v="95"/>
    <x v="4"/>
    <x v="1"/>
    <x v="2"/>
    <x v="2128"/>
    <x v="5"/>
    <x v="3"/>
    <n v="605170142"/>
    <d v="2015-01-11T00:00:00"/>
    <x v="5"/>
    <x v="2"/>
    <n v="2148"/>
    <n v="81.73"/>
    <n v="56.67"/>
    <n v="25.06"/>
    <n v="121727.16"/>
    <n v="53828.88"/>
    <n v="-67898.28"/>
    <n v="2.2613727055067798"/>
    <n v="-1.26137270550678"/>
  </r>
  <r>
    <x v="1"/>
    <x v="108"/>
    <x v="9"/>
    <x v="0"/>
    <x v="2"/>
    <x v="771"/>
    <x v="3"/>
    <x v="2"/>
    <n v="919922006"/>
    <d v="2011-09-18T00:00:00"/>
    <x v="5"/>
    <x v="65"/>
    <n v="4219"/>
    <n v="9.33"/>
    <n v="6.92"/>
    <n v="2.41"/>
    <n v="29195.48"/>
    <n v="10167.790000000001"/>
    <n v="-19027.689999999999"/>
    <n v="2.87136929460581"/>
    <n v="-1.87136929460581"/>
  </r>
  <r>
    <x v="1"/>
    <x v="123"/>
    <x v="2"/>
    <x v="1"/>
    <x v="3"/>
    <x v="2038"/>
    <x v="8"/>
    <x v="0"/>
    <n v="243226420"/>
    <d v="2013-03-07T00:00:00"/>
    <x v="2"/>
    <x v="2"/>
    <n v="4958"/>
    <n v="47.45"/>
    <n v="31.79"/>
    <n v="15.66"/>
    <n v="157614.82"/>
    <n v="77642.28"/>
    <n v="-79972.539999999994"/>
    <n v="2.0300127713920801"/>
    <n v="-1.0300127713920799"/>
  </r>
  <r>
    <x v="5"/>
    <x v="182"/>
    <x v="11"/>
    <x v="1"/>
    <x v="0"/>
    <x v="2129"/>
    <x v="8"/>
    <x v="0"/>
    <n v="892319715"/>
    <d v="2013-07-17T00:00:00"/>
    <x v="4"/>
    <x v="61"/>
    <n v="6088"/>
    <n v="668.27"/>
    <n v="502.54"/>
    <n v="165.73"/>
    <n v="3059463.52"/>
    <n v="1008964.24"/>
    <n v="-2050499.28"/>
    <n v="3.0322814215893299"/>
    <n v="-2.0322814215893299"/>
  </r>
  <r>
    <x v="3"/>
    <x v="57"/>
    <x v="0"/>
    <x v="0"/>
    <x v="3"/>
    <x v="2130"/>
    <x v="1"/>
    <x v="4"/>
    <n v="754750716"/>
    <d v="2016-08-06T00:00:00"/>
    <x v="0"/>
    <x v="298"/>
    <n v="6364"/>
    <n v="255.28"/>
    <n v="159.41999999999999"/>
    <n v="95.86"/>
    <n v="1014548.88"/>
    <n v="610053.04"/>
    <n v="-404495.84"/>
    <n v="1.66305028166076"/>
    <n v="-0.66305028166075497"/>
  </r>
  <r>
    <x v="5"/>
    <x v="58"/>
    <x v="7"/>
    <x v="0"/>
    <x v="1"/>
    <x v="531"/>
    <x v="7"/>
    <x v="7"/>
    <n v="938380753"/>
    <d v="2012-09-26T00:00:00"/>
    <x v="4"/>
    <x v="122"/>
    <n v="6573"/>
    <n v="437.2"/>
    <n v="263.33"/>
    <n v="173.87"/>
    <n v="1730868.09"/>
    <n v="1142847.51"/>
    <n v="-588020.57999999996"/>
    <n v="1.51452234428021"/>
    <n v="-0.51452234428020904"/>
  </r>
  <r>
    <x v="0"/>
    <x v="13"/>
    <x v="10"/>
    <x v="0"/>
    <x v="0"/>
    <x v="156"/>
    <x v="11"/>
    <x v="0"/>
    <n v="821383655"/>
    <d v="2013-03-29T00:00:00"/>
    <x v="6"/>
    <x v="179"/>
    <n v="4531"/>
    <n v="154.06"/>
    <n v="90.93"/>
    <n v="63.13"/>
    <n v="412003.83"/>
    <n v="286042.03000000003"/>
    <n v="-125961.8"/>
    <n v="1.44036115951212"/>
    <n v="-0.44036115951211802"/>
  </r>
  <r>
    <x v="2"/>
    <x v="38"/>
    <x v="6"/>
    <x v="0"/>
    <x v="0"/>
    <x v="407"/>
    <x v="10"/>
    <x v="5"/>
    <n v="302245748"/>
    <d v="2014-02-25T00:00:00"/>
    <x v="3"/>
    <x v="75"/>
    <n v="88"/>
    <n v="651.21"/>
    <n v="524.96"/>
    <n v="126.25"/>
    <n v="46196.480000000003"/>
    <n v="11110"/>
    <n v="-35086.480000000003"/>
    <n v="4.1580990099009902"/>
    <n v="-3.1580990099009898"/>
  </r>
  <r>
    <x v="1"/>
    <x v="79"/>
    <x v="5"/>
    <x v="0"/>
    <x v="0"/>
    <x v="955"/>
    <x v="9"/>
    <x v="4"/>
    <n v="249765861"/>
    <d v="2016-11-24T00:00:00"/>
    <x v="2"/>
    <x v="16"/>
    <n v="123"/>
    <n v="109.28"/>
    <n v="35.840000000000003"/>
    <n v="73.44"/>
    <n v="4408.32"/>
    <n v="9033.1200000000008"/>
    <n v="4624.8"/>
    <n v="0.48801742919390001"/>
    <n v="0.51198257080609999"/>
  </r>
  <r>
    <x v="1"/>
    <x v="178"/>
    <x v="2"/>
    <x v="0"/>
    <x v="3"/>
    <x v="856"/>
    <x v="1"/>
    <x v="4"/>
    <n v="253055322"/>
    <d v="2016-12-06T00:00:00"/>
    <x v="3"/>
    <x v="154"/>
    <n v="3548"/>
    <n v="47.45"/>
    <n v="31.79"/>
    <n v="15.66"/>
    <n v="112790.92"/>
    <n v="55561.68"/>
    <n v="-57229.24"/>
    <n v="2.0300127713920801"/>
    <n v="-1.0300127713920799"/>
  </r>
  <r>
    <x v="5"/>
    <x v="131"/>
    <x v="3"/>
    <x v="0"/>
    <x v="3"/>
    <x v="1980"/>
    <x v="1"/>
    <x v="7"/>
    <n v="871537959"/>
    <d v="2012-08-06T00:00:00"/>
    <x v="1"/>
    <x v="1"/>
    <n v="6304"/>
    <n v="205.7"/>
    <n v="117.11"/>
    <n v="88.59"/>
    <n v="738261.44"/>
    <n v="558471.36"/>
    <n v="-179790.07999999999"/>
    <n v="1.3219324980246101"/>
    <n v="-0.32193249802460799"/>
  </r>
  <r>
    <x v="2"/>
    <x v="155"/>
    <x v="5"/>
    <x v="0"/>
    <x v="3"/>
    <x v="1970"/>
    <x v="4"/>
    <x v="0"/>
    <n v="484950101"/>
    <d v="2013-07-03T00:00:00"/>
    <x v="4"/>
    <x v="93"/>
    <n v="6366"/>
    <n v="109.28"/>
    <n v="35.840000000000003"/>
    <n v="73.44"/>
    <n v="228157.44"/>
    <n v="467519.04"/>
    <n v="239361.6"/>
    <n v="0.48801742919390001"/>
    <n v="0.51198257080609999"/>
  </r>
  <r>
    <x v="1"/>
    <x v="26"/>
    <x v="2"/>
    <x v="1"/>
    <x v="1"/>
    <x v="1748"/>
    <x v="8"/>
    <x v="4"/>
    <n v="243340575"/>
    <d v="2016-04-09T00:00:00"/>
    <x v="0"/>
    <x v="2"/>
    <n v="8739"/>
    <n v="47.45"/>
    <n v="31.79"/>
    <n v="15.66"/>
    <n v="277812.81"/>
    <n v="136852.74"/>
    <n v="-140960.07"/>
    <n v="2.0300127713920801"/>
    <n v="-1.0300127713920799"/>
  </r>
  <r>
    <x v="4"/>
    <x v="29"/>
    <x v="1"/>
    <x v="0"/>
    <x v="3"/>
    <x v="1389"/>
    <x v="11"/>
    <x v="5"/>
    <n v="917070710"/>
    <d v="2014-11-06T00:00:00"/>
    <x v="2"/>
    <x v="220"/>
    <n v="457"/>
    <n v="152.58000000000001"/>
    <n v="97.44"/>
    <n v="55.14"/>
    <n v="44530.080000000002"/>
    <n v="25198.98"/>
    <n v="-19331.099999999999"/>
    <n v="1.76713819368879"/>
    <n v="-0.76713819368879199"/>
  </r>
  <r>
    <x v="2"/>
    <x v="165"/>
    <x v="6"/>
    <x v="0"/>
    <x v="0"/>
    <x v="1"/>
    <x v="1"/>
    <x v="1"/>
    <n v="646814334"/>
    <d v="2010-11-07T00:00:00"/>
    <x v="5"/>
    <x v="141"/>
    <n v="5590"/>
    <n v="651.21"/>
    <n v="524.96"/>
    <n v="126.25"/>
    <n v="2934526.4"/>
    <n v="705737.5"/>
    <n v="-2228788.9"/>
    <n v="4.1580990099009902"/>
    <n v="-3.1580990099009898"/>
  </r>
  <r>
    <x v="4"/>
    <x v="173"/>
    <x v="1"/>
    <x v="0"/>
    <x v="1"/>
    <x v="2070"/>
    <x v="8"/>
    <x v="6"/>
    <n v="793557775"/>
    <d v="2017-06-07T00:00:00"/>
    <x v="4"/>
    <x v="2"/>
    <n v="235"/>
    <n v="152.58000000000001"/>
    <n v="97.44"/>
    <n v="55.14"/>
    <n v="22898.400000000001"/>
    <n v="12957.9"/>
    <n v="-9940.5"/>
    <n v="1.76713819368879"/>
    <n v="-0.76713819368879199"/>
  </r>
  <r>
    <x v="1"/>
    <x v="2"/>
    <x v="11"/>
    <x v="1"/>
    <x v="3"/>
    <x v="1767"/>
    <x v="8"/>
    <x v="5"/>
    <n v="988599860"/>
    <d v="2014-11-12T00:00:00"/>
    <x v="4"/>
    <x v="102"/>
    <n v="7522"/>
    <n v="668.27"/>
    <n v="502.54"/>
    <n v="165.73"/>
    <n v="3780105.88"/>
    <n v="1246621.06"/>
    <n v="-2533484.8199999998"/>
    <n v="3.0322814215893299"/>
    <n v="-2.0322814215893299"/>
  </r>
  <r>
    <x v="5"/>
    <x v="126"/>
    <x v="3"/>
    <x v="0"/>
    <x v="3"/>
    <x v="2131"/>
    <x v="5"/>
    <x v="0"/>
    <n v="483551919"/>
    <d v="2013-11-08T00:00:00"/>
    <x v="6"/>
    <x v="69"/>
    <n v="2613"/>
    <n v="205.7"/>
    <n v="117.11"/>
    <n v="88.59"/>
    <n v="306008.43"/>
    <n v="231485.67"/>
    <n v="-74522.759999999995"/>
    <n v="1.3219324980246101"/>
    <n v="-0.32193249802460799"/>
  </r>
  <r>
    <x v="2"/>
    <x v="83"/>
    <x v="8"/>
    <x v="0"/>
    <x v="3"/>
    <x v="1396"/>
    <x v="1"/>
    <x v="5"/>
    <n v="400337779"/>
    <d v="2014-05-27T00:00:00"/>
    <x v="3"/>
    <x v="86"/>
    <n v="7700"/>
    <n v="421.89"/>
    <n v="364.69"/>
    <n v="57.2"/>
    <n v="2808113"/>
    <n v="440440"/>
    <n v="-2367673"/>
    <n v="6.3756993006993001"/>
    <n v="-5.3756993006993001"/>
  </r>
  <r>
    <x v="1"/>
    <x v="85"/>
    <x v="1"/>
    <x v="0"/>
    <x v="0"/>
    <x v="167"/>
    <x v="6"/>
    <x v="2"/>
    <n v="581193768"/>
    <d v="2011-04-24T00:00:00"/>
    <x v="5"/>
    <x v="49"/>
    <n v="7006"/>
    <n v="152.58000000000001"/>
    <n v="97.44"/>
    <n v="55.14"/>
    <n v="682664.64"/>
    <n v="386310.84"/>
    <n v="-296353.8"/>
    <n v="1.76713819368879"/>
    <n v="-0.76713819368879199"/>
  </r>
  <r>
    <x v="0"/>
    <x v="146"/>
    <x v="6"/>
    <x v="0"/>
    <x v="2"/>
    <x v="14"/>
    <x v="9"/>
    <x v="1"/>
    <n v="938668715"/>
    <d v="2011-03-01T00:00:00"/>
    <x v="3"/>
    <x v="81"/>
    <n v="1787"/>
    <n v="651.21"/>
    <n v="524.96"/>
    <n v="126.25"/>
    <n v="938103.52"/>
    <n v="225608.75"/>
    <n v="-712494.77"/>
    <n v="4.1580990099009902"/>
    <n v="-3.1580990099009898"/>
  </r>
  <r>
    <x v="2"/>
    <x v="51"/>
    <x v="2"/>
    <x v="0"/>
    <x v="2"/>
    <x v="746"/>
    <x v="7"/>
    <x v="0"/>
    <n v="105623948"/>
    <d v="2013-05-27T00:00:00"/>
    <x v="1"/>
    <x v="2"/>
    <n v="5328"/>
    <n v="47.45"/>
    <n v="31.79"/>
    <n v="15.66"/>
    <n v="169377.12"/>
    <n v="83436.479999999996"/>
    <n v="-85940.64"/>
    <n v="2.0300127713920801"/>
    <n v="-1.0300127713920799"/>
  </r>
  <r>
    <x v="3"/>
    <x v="5"/>
    <x v="4"/>
    <x v="0"/>
    <x v="3"/>
    <x v="638"/>
    <x v="7"/>
    <x v="3"/>
    <n v="385233294"/>
    <d v="2015-10-21T00:00:00"/>
    <x v="4"/>
    <x v="44"/>
    <n v="7947"/>
    <n v="81.73"/>
    <n v="56.67"/>
    <n v="25.06"/>
    <n v="450356.49"/>
    <n v="199151.82"/>
    <n v="-251204.67"/>
    <n v="2.2613727055067798"/>
    <n v="-1.26137270550678"/>
  </r>
  <r>
    <x v="1"/>
    <x v="67"/>
    <x v="3"/>
    <x v="1"/>
    <x v="1"/>
    <x v="2132"/>
    <x v="9"/>
    <x v="4"/>
    <n v="100983083"/>
    <d v="2016-11-08T00:00:00"/>
    <x v="3"/>
    <x v="19"/>
    <n v="1993"/>
    <n v="205.7"/>
    <n v="117.11"/>
    <n v="88.59"/>
    <n v="233400.23"/>
    <n v="176559.87"/>
    <n v="-56840.360000000102"/>
    <n v="1.3219324980246101"/>
    <n v="-0.32193249802460799"/>
  </r>
  <r>
    <x v="0"/>
    <x v="13"/>
    <x v="7"/>
    <x v="1"/>
    <x v="2"/>
    <x v="2133"/>
    <x v="3"/>
    <x v="2"/>
    <n v="346672141"/>
    <d v="2011-03-10T00:00:00"/>
    <x v="2"/>
    <x v="2"/>
    <n v="6845"/>
    <n v="437.2"/>
    <n v="263.33"/>
    <n v="173.87"/>
    <n v="1802493.85"/>
    <n v="1190140.1499999999"/>
    <n v="-612353.69999999995"/>
    <n v="1.51452234428021"/>
    <n v="-0.51452234428020904"/>
  </r>
  <r>
    <x v="1"/>
    <x v="66"/>
    <x v="4"/>
    <x v="1"/>
    <x v="2"/>
    <x v="1090"/>
    <x v="7"/>
    <x v="7"/>
    <n v="936411798"/>
    <d v="2012-09-17T00:00:00"/>
    <x v="1"/>
    <x v="71"/>
    <n v="3915"/>
    <n v="81.73"/>
    <n v="56.67"/>
    <n v="25.06"/>
    <n v="221863.05"/>
    <n v="98109.9"/>
    <n v="-123753.15"/>
    <n v="2.2613727055067798"/>
    <n v="-1.26137270550678"/>
  </r>
  <r>
    <x v="5"/>
    <x v="40"/>
    <x v="2"/>
    <x v="1"/>
    <x v="3"/>
    <x v="7"/>
    <x v="5"/>
    <x v="0"/>
    <n v="854625880"/>
    <d v="2013-11-26T00:00:00"/>
    <x v="3"/>
    <x v="179"/>
    <n v="1644"/>
    <n v="47.45"/>
    <n v="31.79"/>
    <n v="15.66"/>
    <n v="52262.76"/>
    <n v="25745.040000000001"/>
    <n v="-26517.72"/>
    <n v="2.0300127713920801"/>
    <n v="-1.0300127713920799"/>
  </r>
  <r>
    <x v="5"/>
    <x v="74"/>
    <x v="11"/>
    <x v="0"/>
    <x v="0"/>
    <x v="215"/>
    <x v="2"/>
    <x v="6"/>
    <n v="506050717"/>
    <d v="2017-07-30T00:00:00"/>
    <x v="5"/>
    <x v="54"/>
    <n v="508"/>
    <n v="668.27"/>
    <n v="502.54"/>
    <n v="165.73"/>
    <n v="255290.32"/>
    <n v="84190.84"/>
    <n v="-171099.48"/>
    <n v="3.0322814215893299"/>
    <n v="-2.0322814215893299"/>
  </r>
  <r>
    <x v="5"/>
    <x v="98"/>
    <x v="10"/>
    <x v="0"/>
    <x v="0"/>
    <x v="748"/>
    <x v="3"/>
    <x v="4"/>
    <n v="365735137"/>
    <d v="2016-11-05T00:00:00"/>
    <x v="0"/>
    <x v="170"/>
    <n v="8009"/>
    <n v="154.06"/>
    <n v="90.93"/>
    <n v="63.13"/>
    <n v="728258.37"/>
    <n v="505608.17"/>
    <n v="-222650.2"/>
    <n v="1.44036115951212"/>
    <n v="-0.44036115951211802"/>
  </r>
  <r>
    <x v="3"/>
    <x v="60"/>
    <x v="7"/>
    <x v="1"/>
    <x v="3"/>
    <x v="2134"/>
    <x v="5"/>
    <x v="2"/>
    <n v="529040467"/>
    <d v="2011-10-04T00:00:00"/>
    <x v="3"/>
    <x v="30"/>
    <n v="3686"/>
    <n v="437.2"/>
    <n v="263.33"/>
    <n v="173.87"/>
    <n v="970634.38"/>
    <n v="640884.81999999995"/>
    <n v="-329749.56"/>
    <n v="1.51452234428021"/>
    <n v="-0.51452234428020904"/>
  </r>
  <r>
    <x v="1"/>
    <x v="7"/>
    <x v="11"/>
    <x v="1"/>
    <x v="0"/>
    <x v="1834"/>
    <x v="8"/>
    <x v="3"/>
    <n v="261640536"/>
    <d v="2015-01-08T00:00:00"/>
    <x v="2"/>
    <x v="2"/>
    <n v="4104"/>
    <n v="668.27"/>
    <n v="502.54"/>
    <n v="165.73"/>
    <n v="2062424.16"/>
    <n v="680155.92"/>
    <n v="-1382268.24"/>
    <n v="3.0322814215893299"/>
    <n v="-2.0322814215893299"/>
  </r>
  <r>
    <x v="5"/>
    <x v="74"/>
    <x v="1"/>
    <x v="0"/>
    <x v="2"/>
    <x v="2135"/>
    <x v="1"/>
    <x v="0"/>
    <n v="249521672"/>
    <d v="2013-08-07T00:00:00"/>
    <x v="4"/>
    <x v="40"/>
    <n v="7863"/>
    <n v="152.58000000000001"/>
    <n v="97.44"/>
    <n v="55.14"/>
    <n v="766170.72"/>
    <n v="433565.82"/>
    <n v="-332604.90000000002"/>
    <n v="1.76713819368879"/>
    <n v="-0.76713819368879199"/>
  </r>
  <r>
    <x v="5"/>
    <x v="88"/>
    <x v="0"/>
    <x v="1"/>
    <x v="2"/>
    <x v="95"/>
    <x v="7"/>
    <x v="4"/>
    <n v="348982703"/>
    <d v="2016-02-11T00:00:00"/>
    <x v="2"/>
    <x v="2"/>
    <n v="592"/>
    <n v="255.28"/>
    <n v="159.41999999999999"/>
    <n v="95.86"/>
    <n v="94376.639999999999"/>
    <n v="56749.120000000003"/>
    <n v="-37627.519999999997"/>
    <n v="1.66305028166076"/>
    <n v="-0.66305028166075497"/>
  </r>
  <r>
    <x v="5"/>
    <x v="9"/>
    <x v="0"/>
    <x v="0"/>
    <x v="1"/>
    <x v="2136"/>
    <x v="6"/>
    <x v="3"/>
    <n v="936634957"/>
    <d v="2015-06-09T00:00:00"/>
    <x v="3"/>
    <x v="120"/>
    <n v="9953"/>
    <n v="255.28"/>
    <n v="159.41999999999999"/>
    <n v="95.86"/>
    <n v="1586707.26"/>
    <n v="954094.58"/>
    <n v="-632612.68000000005"/>
    <n v="1.66305028166075"/>
    <n v="-0.66305028166075497"/>
  </r>
  <r>
    <x v="2"/>
    <x v="104"/>
    <x v="3"/>
    <x v="1"/>
    <x v="0"/>
    <x v="934"/>
    <x v="8"/>
    <x v="7"/>
    <n v="659402263"/>
    <d v="2012-01-08T00:00:00"/>
    <x v="5"/>
    <x v="2"/>
    <n v="638"/>
    <n v="205.7"/>
    <n v="117.11"/>
    <n v="88.59"/>
    <n v="74716.179999999993"/>
    <n v="56520.42"/>
    <n v="-18195.759999999998"/>
    <n v="1.3219324980246101"/>
    <n v="-0.32193249802460799"/>
  </r>
  <r>
    <x v="5"/>
    <x v="54"/>
    <x v="2"/>
    <x v="0"/>
    <x v="3"/>
    <x v="1643"/>
    <x v="10"/>
    <x v="2"/>
    <n v="484520947"/>
    <d v="2011-01-17T00:00:00"/>
    <x v="1"/>
    <x v="71"/>
    <n v="9370"/>
    <n v="47.45"/>
    <n v="31.79"/>
    <n v="15.66"/>
    <n v="297872.3"/>
    <n v="146734.20000000001"/>
    <n v="-151138.1"/>
    <n v="2.0300127713920801"/>
    <n v="-1.0300127713920799"/>
  </r>
  <r>
    <x v="0"/>
    <x v="25"/>
    <x v="6"/>
    <x v="1"/>
    <x v="2"/>
    <x v="431"/>
    <x v="8"/>
    <x v="7"/>
    <n v="549539840"/>
    <d v="2012-03-22T00:00:00"/>
    <x v="2"/>
    <x v="2"/>
    <n v="9905"/>
    <n v="651.21"/>
    <n v="524.96"/>
    <n v="126.25"/>
    <n v="5199728.8"/>
    <n v="1250506.25"/>
    <n v="-3949222.55"/>
    <n v="4.1580990099009902"/>
    <n v="-3.1580990099009898"/>
  </r>
  <r>
    <x v="0"/>
    <x v="72"/>
    <x v="10"/>
    <x v="1"/>
    <x v="0"/>
    <x v="1332"/>
    <x v="10"/>
    <x v="1"/>
    <n v="612320268"/>
    <d v="2010-10-02T00:00:00"/>
    <x v="0"/>
    <x v="203"/>
    <n v="8029"/>
    <n v="154.06"/>
    <n v="90.93"/>
    <n v="63.13"/>
    <n v="730076.97"/>
    <n v="506870.77"/>
    <n v="-223206.2"/>
    <n v="1.44036115951212"/>
    <n v="-0.44036115951211802"/>
  </r>
  <r>
    <x v="0"/>
    <x v="69"/>
    <x v="10"/>
    <x v="0"/>
    <x v="3"/>
    <x v="2"/>
    <x v="0"/>
    <x v="2"/>
    <n v="501036059"/>
    <d v="2011-10-17T00:00:00"/>
    <x v="1"/>
    <x v="2"/>
    <n v="6559"/>
    <n v="154.06"/>
    <n v="90.93"/>
    <n v="63.13"/>
    <n v="596409.87"/>
    <n v="414069.67"/>
    <n v="-182340.2"/>
    <n v="1.44036115951212"/>
    <n v="-0.44036115951211802"/>
  </r>
  <r>
    <x v="1"/>
    <x v="41"/>
    <x v="0"/>
    <x v="1"/>
    <x v="2"/>
    <x v="364"/>
    <x v="6"/>
    <x v="6"/>
    <n v="564173543"/>
    <d v="2017-04-26T00:00:00"/>
    <x v="4"/>
    <x v="82"/>
    <n v="343"/>
    <n v="255.28"/>
    <n v="159.41999999999999"/>
    <n v="95.86"/>
    <n v="54681.06"/>
    <n v="32879.980000000003"/>
    <n v="-21801.08"/>
    <n v="1.66305028166076"/>
    <n v="-0.66305028166075497"/>
  </r>
  <r>
    <x v="5"/>
    <x v="162"/>
    <x v="1"/>
    <x v="1"/>
    <x v="0"/>
    <x v="955"/>
    <x v="9"/>
    <x v="4"/>
    <n v="320531547"/>
    <d v="2016-12-21T00:00:00"/>
    <x v="4"/>
    <x v="32"/>
    <n v="1262"/>
    <n v="152.58000000000001"/>
    <n v="97.44"/>
    <n v="55.14"/>
    <n v="122969.28"/>
    <n v="69586.679999999993"/>
    <n v="-53382.6"/>
    <n v="1.76713819368879"/>
    <n v="-0.76713819368879199"/>
  </r>
  <r>
    <x v="2"/>
    <x v="141"/>
    <x v="9"/>
    <x v="0"/>
    <x v="0"/>
    <x v="2137"/>
    <x v="6"/>
    <x v="4"/>
    <n v="709221398"/>
    <d v="2016-09-23T00:00:00"/>
    <x v="6"/>
    <x v="183"/>
    <n v="3227"/>
    <n v="9.33"/>
    <n v="6.92"/>
    <n v="2.41"/>
    <n v="22330.84"/>
    <n v="7777.07"/>
    <n v="-14553.77"/>
    <n v="2.87136929460581"/>
    <n v="-1.87136929460581"/>
  </r>
  <r>
    <x v="3"/>
    <x v="5"/>
    <x v="5"/>
    <x v="1"/>
    <x v="0"/>
    <x v="1800"/>
    <x v="1"/>
    <x v="7"/>
    <n v="939666926"/>
    <d v="2012-07-07T00:00:00"/>
    <x v="0"/>
    <x v="46"/>
    <n v="7180"/>
    <n v="109.28"/>
    <n v="35.840000000000003"/>
    <n v="73.44"/>
    <n v="257331.20000000001"/>
    <n v="527299.19999999995"/>
    <n v="269968"/>
    <n v="0.48801742919390001"/>
    <n v="0.51198257080609999"/>
  </r>
  <r>
    <x v="0"/>
    <x v="118"/>
    <x v="10"/>
    <x v="0"/>
    <x v="3"/>
    <x v="588"/>
    <x v="5"/>
    <x v="4"/>
    <n v="741604459"/>
    <d v="2016-12-05T00:00:00"/>
    <x v="1"/>
    <x v="20"/>
    <n v="6094"/>
    <n v="154.06"/>
    <n v="90.93"/>
    <n v="63.13"/>
    <n v="554127.42000000004"/>
    <n v="384714.22"/>
    <n v="-169413.2"/>
    <n v="1.44036115951212"/>
    <n v="-0.44036115951211802"/>
  </r>
  <r>
    <x v="5"/>
    <x v="78"/>
    <x v="8"/>
    <x v="1"/>
    <x v="2"/>
    <x v="648"/>
    <x v="9"/>
    <x v="3"/>
    <n v="815082824"/>
    <d v="2015-02-04T00:00:00"/>
    <x v="4"/>
    <x v="2"/>
    <n v="9975"/>
    <n v="421.89"/>
    <n v="364.69"/>
    <n v="57.2"/>
    <n v="3637782.75"/>
    <n v="570570"/>
    <n v="-3067212.75"/>
    <n v="6.3756993006993001"/>
    <n v="-5.3756993006993001"/>
  </r>
  <r>
    <x v="1"/>
    <x v="64"/>
    <x v="3"/>
    <x v="1"/>
    <x v="1"/>
    <x v="504"/>
    <x v="5"/>
    <x v="2"/>
    <n v="580463349"/>
    <d v="2011-08-11T00:00:00"/>
    <x v="2"/>
    <x v="2"/>
    <n v="859"/>
    <n v="205.7"/>
    <n v="117.11"/>
    <n v="88.59"/>
    <n v="100597.49"/>
    <n v="76098.81"/>
    <n v="-24498.68"/>
    <n v="1.3219324980246101"/>
    <n v="-0.32193249802460799"/>
  </r>
  <r>
    <x v="1"/>
    <x v="129"/>
    <x v="6"/>
    <x v="1"/>
    <x v="0"/>
    <x v="2003"/>
    <x v="6"/>
    <x v="0"/>
    <n v="428419864"/>
    <d v="2013-05-12T00:00:00"/>
    <x v="5"/>
    <x v="69"/>
    <n v="7813"/>
    <n v="651.21"/>
    <n v="524.96"/>
    <n v="126.25"/>
    <n v="4101512.48"/>
    <n v="986391.25"/>
    <n v="-3115121.23"/>
    <n v="4.1580990099009902"/>
    <n v="-3.1580990099009898"/>
  </r>
  <r>
    <x v="3"/>
    <x v="94"/>
    <x v="7"/>
    <x v="0"/>
    <x v="2"/>
    <x v="858"/>
    <x v="10"/>
    <x v="3"/>
    <n v="369938695"/>
    <d v="2015-01-24T00:00:00"/>
    <x v="0"/>
    <x v="26"/>
    <n v="1936"/>
    <n v="437.2"/>
    <n v="263.33"/>
    <n v="173.87"/>
    <n v="509806.88"/>
    <n v="336612.32"/>
    <n v="-173194.56"/>
    <n v="1.51452234428021"/>
    <n v="-0.51452234428020904"/>
  </r>
  <r>
    <x v="3"/>
    <x v="20"/>
    <x v="8"/>
    <x v="1"/>
    <x v="2"/>
    <x v="2138"/>
    <x v="1"/>
    <x v="0"/>
    <n v="486318671"/>
    <d v="2013-11-12T00:00:00"/>
    <x v="3"/>
    <x v="141"/>
    <n v="1357"/>
    <n v="421.89"/>
    <n v="364.69"/>
    <n v="57.2"/>
    <n v="494884.33"/>
    <n v="77620.399999999994"/>
    <n v="-417263.93"/>
    <n v="6.3756993006993001"/>
    <n v="-5.3756993006993001"/>
  </r>
  <r>
    <x v="1"/>
    <x v="71"/>
    <x v="0"/>
    <x v="1"/>
    <x v="1"/>
    <x v="958"/>
    <x v="9"/>
    <x v="1"/>
    <n v="479171121"/>
    <d v="2010-01-27T00:00:00"/>
    <x v="4"/>
    <x v="2"/>
    <n v="6238"/>
    <n v="255.28"/>
    <n v="159.41999999999999"/>
    <n v="95.86"/>
    <n v="994461.96"/>
    <n v="597974.68000000005"/>
    <n v="-396487.28"/>
    <n v="1.66305028166076"/>
    <n v="-0.66305028166075497"/>
  </r>
  <r>
    <x v="1"/>
    <x v="116"/>
    <x v="4"/>
    <x v="0"/>
    <x v="3"/>
    <x v="2139"/>
    <x v="1"/>
    <x v="3"/>
    <n v="120419871"/>
    <d v="2015-06-26T00:00:00"/>
    <x v="6"/>
    <x v="13"/>
    <n v="3771"/>
    <n v="81.73"/>
    <n v="56.67"/>
    <n v="25.06"/>
    <n v="213702.57"/>
    <n v="94501.26"/>
    <n v="-119201.31"/>
    <n v="2.2613727055067798"/>
    <n v="-1.26137270550678"/>
  </r>
  <r>
    <x v="1"/>
    <x v="142"/>
    <x v="5"/>
    <x v="1"/>
    <x v="0"/>
    <x v="2140"/>
    <x v="9"/>
    <x v="7"/>
    <n v="602301251"/>
    <d v="2012-09-27T00:00:00"/>
    <x v="2"/>
    <x v="2"/>
    <n v="3180"/>
    <n v="109.28"/>
    <n v="35.840000000000003"/>
    <n v="73.44"/>
    <n v="113971.2"/>
    <n v="233539.20000000001"/>
    <n v="119568"/>
    <n v="0.48801742919390001"/>
    <n v="0.51198257080609999"/>
  </r>
  <r>
    <x v="2"/>
    <x v="107"/>
    <x v="7"/>
    <x v="0"/>
    <x v="0"/>
    <x v="2052"/>
    <x v="1"/>
    <x v="7"/>
    <n v="487364089"/>
    <d v="2012-04-07T00:00:00"/>
    <x v="0"/>
    <x v="2"/>
    <n v="719"/>
    <n v="437.2"/>
    <n v="263.33"/>
    <n v="173.87"/>
    <n v="189334.27"/>
    <n v="125012.53"/>
    <n v="-64321.74"/>
    <n v="1.51452234428021"/>
    <n v="-0.51452234428020904"/>
  </r>
  <r>
    <x v="3"/>
    <x v="138"/>
    <x v="9"/>
    <x v="0"/>
    <x v="1"/>
    <x v="1516"/>
    <x v="3"/>
    <x v="1"/>
    <n v="658469712"/>
    <d v="2010-09-16T00:00:00"/>
    <x v="2"/>
    <x v="78"/>
    <n v="4675"/>
    <n v="9.33"/>
    <n v="6.92"/>
    <n v="2.41"/>
    <n v="32351"/>
    <n v="11266.75"/>
    <n v="-21084.25"/>
    <n v="2.87136929460581"/>
    <n v="-1.87136929460581"/>
  </r>
  <r>
    <x v="5"/>
    <x v="32"/>
    <x v="8"/>
    <x v="0"/>
    <x v="1"/>
    <x v="2141"/>
    <x v="4"/>
    <x v="4"/>
    <n v="268791949"/>
    <d v="2016-08-05T00:00:00"/>
    <x v="6"/>
    <x v="42"/>
    <n v="366"/>
    <n v="421.89"/>
    <n v="364.69"/>
    <n v="57.2"/>
    <n v="133476.54"/>
    <n v="20935.2"/>
    <n v="-112541.34"/>
    <n v="6.3756993006993001"/>
    <n v="-5.3756993006993001"/>
  </r>
  <r>
    <x v="0"/>
    <x v="13"/>
    <x v="9"/>
    <x v="0"/>
    <x v="0"/>
    <x v="2142"/>
    <x v="11"/>
    <x v="4"/>
    <n v="791817128"/>
    <d v="2016-08-04T00:00:00"/>
    <x v="2"/>
    <x v="183"/>
    <n v="5139"/>
    <n v="9.33"/>
    <n v="6.92"/>
    <n v="2.41"/>
    <n v="35561.879999999997"/>
    <n v="12384.99"/>
    <n v="-23176.89"/>
    <n v="2.87136929460581"/>
    <n v="-1.87136929460581"/>
  </r>
  <r>
    <x v="2"/>
    <x v="164"/>
    <x v="11"/>
    <x v="1"/>
    <x v="3"/>
    <x v="1982"/>
    <x v="1"/>
    <x v="6"/>
    <n v="171344077"/>
    <d v="2017-05-27T00:00:00"/>
    <x v="0"/>
    <x v="49"/>
    <n v="3375"/>
    <n v="668.27"/>
    <n v="502.54"/>
    <n v="165.73"/>
    <n v="1696072.5"/>
    <n v="559338.75"/>
    <n v="-1136733.75"/>
    <n v="3.0322814215893299"/>
    <n v="-2.0322814215893299"/>
  </r>
  <r>
    <x v="1"/>
    <x v="99"/>
    <x v="0"/>
    <x v="0"/>
    <x v="0"/>
    <x v="961"/>
    <x v="7"/>
    <x v="7"/>
    <n v="471484124"/>
    <d v="2013-01-24T00:00:00"/>
    <x v="2"/>
    <x v="195"/>
    <n v="1485"/>
    <n v="255.28"/>
    <n v="159.41999999999999"/>
    <n v="95.86"/>
    <n v="236738.7"/>
    <n v="142352.1"/>
    <n v="-94386.6"/>
    <n v="1.66305028166076"/>
    <n v="-0.66305028166075497"/>
  </r>
  <r>
    <x v="4"/>
    <x v="176"/>
    <x v="6"/>
    <x v="1"/>
    <x v="3"/>
    <x v="1051"/>
    <x v="7"/>
    <x v="3"/>
    <n v="226661098"/>
    <d v="2015-04-11T00:00:00"/>
    <x v="0"/>
    <x v="2"/>
    <n v="2911"/>
    <n v="651.21"/>
    <n v="524.96"/>
    <n v="126.25"/>
    <n v="1528158.56"/>
    <n v="367513.75"/>
    <n v="-1160644.81"/>
    <n v="4.1580990099009902"/>
    <n v="-3.1580990099009898"/>
  </r>
  <r>
    <x v="1"/>
    <x v="109"/>
    <x v="1"/>
    <x v="1"/>
    <x v="0"/>
    <x v="2143"/>
    <x v="10"/>
    <x v="6"/>
    <n v="291611325"/>
    <d v="2017-10-02T00:00:00"/>
    <x v="1"/>
    <x v="220"/>
    <n v="3126"/>
    <n v="152.58000000000001"/>
    <n v="97.44"/>
    <n v="55.14"/>
    <n v="304597.44"/>
    <n v="172367.64"/>
    <n v="-132229.79999999999"/>
    <n v="1.76713819368879"/>
    <n v="-0.76713819368879199"/>
  </r>
  <r>
    <x v="1"/>
    <x v="80"/>
    <x v="10"/>
    <x v="1"/>
    <x v="0"/>
    <x v="1729"/>
    <x v="5"/>
    <x v="0"/>
    <n v="691383635"/>
    <d v="2013-03-19T00:00:00"/>
    <x v="3"/>
    <x v="2"/>
    <n v="4637"/>
    <n v="154.06"/>
    <n v="90.93"/>
    <n v="63.13"/>
    <n v="421642.41"/>
    <n v="292733.81"/>
    <n v="-128908.6"/>
    <n v="1.44036115951212"/>
    <n v="-0.44036115951211802"/>
  </r>
  <r>
    <x v="2"/>
    <x v="38"/>
    <x v="4"/>
    <x v="1"/>
    <x v="0"/>
    <x v="1364"/>
    <x v="6"/>
    <x v="4"/>
    <n v="171339356"/>
    <d v="2016-07-03T00:00:00"/>
    <x v="5"/>
    <x v="38"/>
    <n v="1978"/>
    <n v="81.73"/>
    <n v="56.67"/>
    <n v="25.06"/>
    <n v="112093.26"/>
    <n v="49568.68"/>
    <n v="-62524.58"/>
    <n v="2.2613727055067798"/>
    <n v="-1.26137270550678"/>
  </r>
  <r>
    <x v="3"/>
    <x v="20"/>
    <x v="4"/>
    <x v="1"/>
    <x v="0"/>
    <x v="1706"/>
    <x v="7"/>
    <x v="0"/>
    <n v="247152316"/>
    <d v="2013-09-04T00:00:00"/>
    <x v="4"/>
    <x v="30"/>
    <n v="6717"/>
    <n v="81.73"/>
    <n v="56.67"/>
    <n v="25.06"/>
    <n v="380652.39"/>
    <n v="168328.02"/>
    <n v="-212324.37"/>
    <n v="2.2613727055067798"/>
    <n v="-1.26137270550678"/>
  </r>
  <r>
    <x v="4"/>
    <x v="173"/>
    <x v="1"/>
    <x v="0"/>
    <x v="2"/>
    <x v="1767"/>
    <x v="8"/>
    <x v="5"/>
    <n v="254808843"/>
    <d v="2014-10-11T00:00:00"/>
    <x v="0"/>
    <x v="59"/>
    <n v="2454"/>
    <n v="152.58000000000001"/>
    <n v="97.44"/>
    <n v="55.14"/>
    <n v="239117.76"/>
    <n v="135313.56"/>
    <n v="-103804.2"/>
    <n v="1.76713819368879"/>
    <n v="-0.76713819368879199"/>
  </r>
  <r>
    <x v="5"/>
    <x v="9"/>
    <x v="7"/>
    <x v="1"/>
    <x v="2"/>
    <x v="261"/>
    <x v="0"/>
    <x v="0"/>
    <n v="500607764"/>
    <d v="2014-02-14T00:00:00"/>
    <x v="6"/>
    <x v="148"/>
    <n v="9817"/>
    <n v="437.2"/>
    <n v="263.33"/>
    <n v="173.87"/>
    <n v="2585110.61"/>
    <n v="1706881.79"/>
    <n v="-878228.82"/>
    <n v="1.51452234428021"/>
    <n v="-0.51452234428020904"/>
  </r>
  <r>
    <x v="5"/>
    <x v="53"/>
    <x v="3"/>
    <x v="0"/>
    <x v="0"/>
    <x v="187"/>
    <x v="10"/>
    <x v="7"/>
    <n v="911160409"/>
    <d v="2012-01-27T00:00:00"/>
    <x v="6"/>
    <x v="19"/>
    <n v="1468"/>
    <n v="205.7"/>
    <n v="117.11"/>
    <n v="88.59"/>
    <n v="171917.48"/>
    <n v="130050.12"/>
    <n v="-41867.360000000001"/>
    <n v="1.3219324980246101"/>
    <n v="-0.32193249802460799"/>
  </r>
  <r>
    <x v="2"/>
    <x v="137"/>
    <x v="3"/>
    <x v="0"/>
    <x v="0"/>
    <x v="997"/>
    <x v="6"/>
    <x v="3"/>
    <n v="583390605"/>
    <d v="2015-10-07T00:00:00"/>
    <x v="4"/>
    <x v="141"/>
    <n v="7099"/>
    <n v="205.7"/>
    <n v="117.11"/>
    <n v="88.59"/>
    <n v="831363.89"/>
    <n v="628900.41"/>
    <n v="-202463.48"/>
    <n v="1.3219324980246101"/>
    <n v="-0.32193249802460799"/>
  </r>
  <r>
    <x v="5"/>
    <x v="162"/>
    <x v="6"/>
    <x v="1"/>
    <x v="0"/>
    <x v="2144"/>
    <x v="0"/>
    <x v="4"/>
    <n v="934534680"/>
    <d v="2016-05-25T00:00:00"/>
    <x v="4"/>
    <x v="2"/>
    <n v="8434"/>
    <n v="651.21"/>
    <n v="524.96"/>
    <n v="126.25"/>
    <n v="4427512.6399999997"/>
    <n v="1064792.5"/>
    <n v="-3362720.14"/>
    <n v="4.1580990099009902"/>
    <n v="-3.1580990099009898"/>
  </r>
  <r>
    <x v="3"/>
    <x v="151"/>
    <x v="4"/>
    <x v="1"/>
    <x v="1"/>
    <x v="1414"/>
    <x v="7"/>
    <x v="2"/>
    <n v="752141463"/>
    <d v="2011-12-11T00:00:00"/>
    <x v="5"/>
    <x v="188"/>
    <n v="4228"/>
    <n v="81.73"/>
    <n v="56.67"/>
    <n v="25.06"/>
    <n v="239600.76"/>
    <n v="105953.68"/>
    <n v="-133647.07999999999"/>
    <n v="2.2613727055067798"/>
    <n v="-1.26137270550678"/>
  </r>
  <r>
    <x v="3"/>
    <x v="60"/>
    <x v="5"/>
    <x v="0"/>
    <x v="3"/>
    <x v="1802"/>
    <x v="10"/>
    <x v="3"/>
    <n v="244072282"/>
    <d v="2015-03-13T00:00:00"/>
    <x v="6"/>
    <x v="11"/>
    <n v="5267"/>
    <n v="109.28"/>
    <n v="35.840000000000003"/>
    <n v="73.44"/>
    <n v="188769.28"/>
    <n v="386808.48"/>
    <n v="198039.2"/>
    <n v="0.48801742919390001"/>
    <n v="0.51198257080609999"/>
  </r>
  <r>
    <x v="5"/>
    <x v="62"/>
    <x v="7"/>
    <x v="0"/>
    <x v="0"/>
    <x v="2145"/>
    <x v="6"/>
    <x v="5"/>
    <n v="588500964"/>
    <d v="2014-12-03T00:00:00"/>
    <x v="4"/>
    <x v="181"/>
    <n v="9368"/>
    <n v="437.2"/>
    <n v="263.33"/>
    <n v="173.87"/>
    <n v="2466875.44"/>
    <n v="1628814.16"/>
    <n v="-838061.28"/>
    <n v="1.51452234428021"/>
    <n v="-0.51452234428020904"/>
  </r>
  <r>
    <x v="1"/>
    <x v="108"/>
    <x v="1"/>
    <x v="0"/>
    <x v="3"/>
    <x v="428"/>
    <x v="1"/>
    <x v="0"/>
    <n v="783913838"/>
    <d v="2013-09-03T00:00:00"/>
    <x v="3"/>
    <x v="171"/>
    <n v="6380"/>
    <n v="152.58000000000001"/>
    <n v="97.44"/>
    <n v="55.14"/>
    <n v="621667.19999999995"/>
    <n v="351793.2"/>
    <n v="-269874"/>
    <n v="1.76713819368879"/>
    <n v="-0.76713819368879199"/>
  </r>
  <r>
    <x v="1"/>
    <x v="139"/>
    <x v="5"/>
    <x v="0"/>
    <x v="1"/>
    <x v="1036"/>
    <x v="4"/>
    <x v="0"/>
    <n v="799109733"/>
    <d v="2013-04-29T00:00:00"/>
    <x v="1"/>
    <x v="142"/>
    <n v="3183"/>
    <n v="109.28"/>
    <n v="35.840000000000003"/>
    <n v="73.44"/>
    <n v="114078.72"/>
    <n v="233759.52"/>
    <n v="119680.8"/>
    <n v="0.48801742919390001"/>
    <n v="0.51198257080609999"/>
  </r>
  <r>
    <x v="1"/>
    <x v="99"/>
    <x v="2"/>
    <x v="0"/>
    <x v="2"/>
    <x v="1366"/>
    <x v="9"/>
    <x v="4"/>
    <n v="223199975"/>
    <d v="2017-04-01T00:00:00"/>
    <x v="0"/>
    <x v="17"/>
    <n v="8687"/>
    <n v="47.45"/>
    <n v="31.79"/>
    <n v="15.66"/>
    <n v="276159.73"/>
    <n v="136038.42000000001"/>
    <n v="-140121.31"/>
    <n v="2.0300127713920801"/>
    <n v="-1.0300127713920799"/>
  </r>
  <r>
    <x v="4"/>
    <x v="160"/>
    <x v="7"/>
    <x v="1"/>
    <x v="0"/>
    <x v="1669"/>
    <x v="6"/>
    <x v="4"/>
    <n v="515608394"/>
    <d v="2016-04-23T00:00:00"/>
    <x v="0"/>
    <x v="49"/>
    <n v="8836"/>
    <n v="437.2"/>
    <n v="263.33"/>
    <n v="173.87"/>
    <n v="2326783.88"/>
    <n v="1536315.32"/>
    <n v="-790468.56"/>
    <n v="1.51452234428021"/>
    <n v="-0.51452234428020904"/>
  </r>
  <r>
    <x v="2"/>
    <x v="137"/>
    <x v="7"/>
    <x v="1"/>
    <x v="0"/>
    <x v="497"/>
    <x v="10"/>
    <x v="7"/>
    <n v="956071317"/>
    <d v="2012-03-31T00:00:00"/>
    <x v="0"/>
    <x v="299"/>
    <n v="1603"/>
    <n v="437.2"/>
    <n v="263.33"/>
    <n v="173.87"/>
    <n v="422117.99"/>
    <n v="278713.61"/>
    <n v="-143404.38"/>
    <n v="1.51452234428021"/>
    <n v="-0.51452234428020904"/>
  </r>
  <r>
    <x v="0"/>
    <x v="13"/>
    <x v="1"/>
    <x v="1"/>
    <x v="1"/>
    <x v="2010"/>
    <x v="0"/>
    <x v="1"/>
    <n v="894637572"/>
    <d v="2010-01-04T00:00:00"/>
    <x v="1"/>
    <x v="2"/>
    <n v="1993"/>
    <n v="152.58000000000001"/>
    <n v="97.44"/>
    <n v="55.14"/>
    <n v="194197.92"/>
    <n v="109894.02"/>
    <n v="-84303.9"/>
    <n v="1.76713819368879"/>
    <n v="-0.76713819368879099"/>
  </r>
  <r>
    <x v="5"/>
    <x v="32"/>
    <x v="4"/>
    <x v="0"/>
    <x v="1"/>
    <x v="2047"/>
    <x v="5"/>
    <x v="4"/>
    <n v="201668488"/>
    <d v="2016-10-31T00:00:00"/>
    <x v="1"/>
    <x v="82"/>
    <n v="7042"/>
    <n v="81.73"/>
    <n v="56.67"/>
    <n v="25.06"/>
    <n v="399070.14"/>
    <n v="176472.52"/>
    <n v="-222597.62"/>
    <n v="2.2613727055067798"/>
    <n v="-1.26137270550678"/>
  </r>
  <r>
    <x v="5"/>
    <x v="54"/>
    <x v="7"/>
    <x v="0"/>
    <x v="0"/>
    <x v="1086"/>
    <x v="1"/>
    <x v="0"/>
    <n v="617837893"/>
    <d v="2013-12-08T00:00:00"/>
    <x v="5"/>
    <x v="21"/>
    <n v="817"/>
    <n v="437.2"/>
    <n v="263.33"/>
    <n v="173.87"/>
    <n v="215140.61"/>
    <n v="142051.79"/>
    <n v="-73088.820000000007"/>
    <n v="1.51452234428021"/>
    <n v="-0.51452234428020904"/>
  </r>
  <r>
    <x v="3"/>
    <x v="61"/>
    <x v="1"/>
    <x v="0"/>
    <x v="1"/>
    <x v="2146"/>
    <x v="5"/>
    <x v="7"/>
    <n v="804132115"/>
    <d v="2012-11-24T00:00:00"/>
    <x v="0"/>
    <x v="11"/>
    <n v="9417"/>
    <n v="152.58000000000001"/>
    <n v="97.44"/>
    <n v="55.14"/>
    <n v="917592.48"/>
    <n v="519253.38"/>
    <n v="-398339.1"/>
    <n v="1.76713819368879"/>
    <n v="-0.76713819368879199"/>
  </r>
  <r>
    <x v="1"/>
    <x v="179"/>
    <x v="3"/>
    <x v="1"/>
    <x v="3"/>
    <x v="1419"/>
    <x v="9"/>
    <x v="4"/>
    <n v="391849982"/>
    <d v="2016-11-12T00:00:00"/>
    <x v="0"/>
    <x v="2"/>
    <n v="5972"/>
    <n v="205.7"/>
    <n v="117.11"/>
    <n v="88.59"/>
    <n v="699380.92"/>
    <n v="529059.48"/>
    <n v="-170321.44"/>
    <n v="1.3219324980246101"/>
    <n v="-0.32193249802460799"/>
  </r>
  <r>
    <x v="4"/>
    <x v="160"/>
    <x v="7"/>
    <x v="0"/>
    <x v="3"/>
    <x v="1737"/>
    <x v="11"/>
    <x v="5"/>
    <n v="432602822"/>
    <d v="2014-03-31T00:00:00"/>
    <x v="1"/>
    <x v="80"/>
    <n v="5643"/>
    <n v="437.2"/>
    <n v="263.33"/>
    <n v="173.87"/>
    <n v="1485971.19"/>
    <n v="981148.41"/>
    <n v="-504822.78"/>
    <n v="1.51452234428021"/>
    <n v="-0.51452234428020904"/>
  </r>
  <r>
    <x v="4"/>
    <x v="56"/>
    <x v="8"/>
    <x v="0"/>
    <x v="3"/>
    <x v="324"/>
    <x v="6"/>
    <x v="7"/>
    <n v="248314464"/>
    <d v="2012-09-14T00:00:00"/>
    <x v="6"/>
    <x v="14"/>
    <n v="623"/>
    <n v="421.89"/>
    <n v="364.69"/>
    <n v="57.2"/>
    <n v="227201.87"/>
    <n v="35635.599999999999"/>
    <n v="-191566.27"/>
    <n v="6.3756993006993001"/>
    <n v="-5.3756993006993001"/>
  </r>
  <r>
    <x v="3"/>
    <x v="110"/>
    <x v="2"/>
    <x v="0"/>
    <x v="2"/>
    <x v="2147"/>
    <x v="4"/>
    <x v="5"/>
    <n v="581221234"/>
    <d v="2014-04-21T00:00:00"/>
    <x v="1"/>
    <x v="3"/>
    <n v="5134"/>
    <n v="47.45"/>
    <n v="31.79"/>
    <n v="15.66"/>
    <n v="163209.85999999999"/>
    <n v="80398.44"/>
    <n v="-82811.42"/>
    <n v="2.0300127713920801"/>
    <n v="-1.0300127713920799"/>
  </r>
  <r>
    <x v="4"/>
    <x v="45"/>
    <x v="5"/>
    <x v="0"/>
    <x v="3"/>
    <x v="1023"/>
    <x v="11"/>
    <x v="1"/>
    <n v="443871963"/>
    <d v="2010-04-16T00:00:00"/>
    <x v="6"/>
    <x v="40"/>
    <n v="432"/>
    <n v="109.28"/>
    <n v="35.840000000000003"/>
    <n v="73.44"/>
    <n v="15482.88"/>
    <n v="31726.080000000002"/>
    <n v="16243.2"/>
    <n v="0.48801742919390001"/>
    <n v="0.51198257080609999"/>
  </r>
  <r>
    <x v="3"/>
    <x v="35"/>
    <x v="1"/>
    <x v="1"/>
    <x v="0"/>
    <x v="1584"/>
    <x v="7"/>
    <x v="3"/>
    <n v="269127976"/>
    <d v="2015-11-11T00:00:00"/>
    <x v="4"/>
    <x v="56"/>
    <n v="9804"/>
    <n v="152.58000000000001"/>
    <n v="97.44"/>
    <n v="55.14"/>
    <n v="955301.76"/>
    <n v="540592.56000000006"/>
    <n v="-414709.2"/>
    <n v="1.76713819368879"/>
    <n v="-0.76713819368879199"/>
  </r>
  <r>
    <x v="0"/>
    <x v="19"/>
    <x v="9"/>
    <x v="0"/>
    <x v="3"/>
    <x v="647"/>
    <x v="10"/>
    <x v="0"/>
    <n v="560163104"/>
    <d v="2013-05-03T00:00:00"/>
    <x v="6"/>
    <x v="36"/>
    <n v="3565"/>
    <n v="9.33"/>
    <n v="6.92"/>
    <n v="2.41"/>
    <n v="24669.8"/>
    <n v="8591.65"/>
    <n v="-16078.15"/>
    <n v="2.87136929460581"/>
    <n v="-1.87136929460581"/>
  </r>
  <r>
    <x v="0"/>
    <x v="134"/>
    <x v="11"/>
    <x v="1"/>
    <x v="3"/>
    <x v="1115"/>
    <x v="5"/>
    <x v="3"/>
    <n v="540463674"/>
    <d v="2015-10-14T00:00:00"/>
    <x v="4"/>
    <x v="71"/>
    <n v="4066"/>
    <n v="668.27"/>
    <n v="502.54"/>
    <n v="165.73"/>
    <n v="2043327.64"/>
    <n v="673858.18"/>
    <n v="-1369469.46"/>
    <n v="3.0322814215893299"/>
    <n v="-2.0322814215893299"/>
  </r>
  <r>
    <x v="5"/>
    <x v="96"/>
    <x v="0"/>
    <x v="0"/>
    <x v="3"/>
    <x v="2148"/>
    <x v="9"/>
    <x v="2"/>
    <n v="403828513"/>
    <d v="2011-11-25T00:00:00"/>
    <x v="6"/>
    <x v="49"/>
    <n v="686"/>
    <n v="255.28"/>
    <n v="159.41999999999999"/>
    <n v="95.86"/>
    <n v="109362.12"/>
    <n v="65759.960000000006"/>
    <n v="-43602.16"/>
    <n v="1.66305028166076"/>
    <n v="-0.66305028166075497"/>
  </r>
  <r>
    <x v="2"/>
    <x v="125"/>
    <x v="1"/>
    <x v="0"/>
    <x v="0"/>
    <x v="644"/>
    <x v="6"/>
    <x v="0"/>
    <n v="864368951"/>
    <d v="2013-02-06T00:00:00"/>
    <x v="4"/>
    <x v="2"/>
    <n v="4836"/>
    <n v="152.58000000000001"/>
    <n v="97.44"/>
    <n v="55.14"/>
    <n v="471219.84"/>
    <n v="266657.03999999998"/>
    <n v="-204562.8"/>
    <n v="1.76713819368879"/>
    <n v="-0.76713819368879099"/>
  </r>
  <r>
    <x v="1"/>
    <x v="157"/>
    <x v="5"/>
    <x v="0"/>
    <x v="3"/>
    <x v="1975"/>
    <x v="10"/>
    <x v="5"/>
    <n v="906508815"/>
    <d v="2014-01-23T00:00:00"/>
    <x v="2"/>
    <x v="54"/>
    <n v="4958"/>
    <n v="109.28"/>
    <n v="35.840000000000003"/>
    <n v="73.44"/>
    <n v="177694.72"/>
    <n v="364115.52"/>
    <n v="186420.8"/>
    <n v="0.48801742919390001"/>
    <n v="0.51198257080609999"/>
  </r>
  <r>
    <x v="0"/>
    <x v="13"/>
    <x v="10"/>
    <x v="0"/>
    <x v="1"/>
    <x v="22"/>
    <x v="7"/>
    <x v="4"/>
    <n v="934984433"/>
    <d v="2016-10-13T00:00:00"/>
    <x v="2"/>
    <x v="160"/>
    <n v="1526"/>
    <n v="154.06"/>
    <n v="90.93"/>
    <n v="63.13"/>
    <n v="138759.18"/>
    <n v="96336.38"/>
    <n v="-42422.8"/>
    <n v="1.44036115951212"/>
    <n v="-0.44036115951211802"/>
  </r>
  <r>
    <x v="1"/>
    <x v="140"/>
    <x v="3"/>
    <x v="1"/>
    <x v="0"/>
    <x v="1008"/>
    <x v="5"/>
    <x v="0"/>
    <n v="524844634"/>
    <d v="2013-10-13T00:00:00"/>
    <x v="5"/>
    <x v="26"/>
    <n v="2045"/>
    <n v="205.7"/>
    <n v="117.11"/>
    <n v="88.59"/>
    <n v="239489.95"/>
    <n v="181166.55"/>
    <n v="-58323.4"/>
    <n v="1.3219324980246101"/>
    <n v="-0.32193249802460799"/>
  </r>
  <r>
    <x v="5"/>
    <x v="88"/>
    <x v="9"/>
    <x v="1"/>
    <x v="0"/>
    <x v="1910"/>
    <x v="7"/>
    <x v="0"/>
    <n v="671450746"/>
    <d v="2013-10-18T00:00:00"/>
    <x v="6"/>
    <x v="3"/>
    <n v="6052"/>
    <n v="9.33"/>
    <n v="6.92"/>
    <n v="2.41"/>
    <n v="41879.839999999997"/>
    <n v="14585.32"/>
    <n v="-27294.52"/>
    <n v="2.87136929460581"/>
    <n v="-1.87136929460581"/>
  </r>
  <r>
    <x v="1"/>
    <x v="153"/>
    <x v="9"/>
    <x v="0"/>
    <x v="3"/>
    <x v="1253"/>
    <x v="5"/>
    <x v="5"/>
    <n v="640476596"/>
    <d v="2014-10-24T00:00:00"/>
    <x v="6"/>
    <x v="26"/>
    <n v="112"/>
    <n v="9.33"/>
    <n v="6.92"/>
    <n v="2.41"/>
    <n v="775.04"/>
    <n v="269.92"/>
    <n v="-505.12"/>
    <n v="2.87136929460581"/>
    <n v="-1.87136929460581"/>
  </r>
  <r>
    <x v="5"/>
    <x v="162"/>
    <x v="7"/>
    <x v="0"/>
    <x v="3"/>
    <x v="2149"/>
    <x v="1"/>
    <x v="4"/>
    <n v="217908513"/>
    <d v="2016-06-23T00:00:00"/>
    <x v="2"/>
    <x v="45"/>
    <n v="2826"/>
    <n v="437.2"/>
    <n v="263.33"/>
    <n v="173.87"/>
    <n v="744170.58"/>
    <n v="491356.62"/>
    <n v="-252813.96"/>
    <n v="1.51452234428021"/>
    <n v="-0.51452234428020904"/>
  </r>
  <r>
    <x v="2"/>
    <x v="102"/>
    <x v="9"/>
    <x v="0"/>
    <x v="2"/>
    <x v="1995"/>
    <x v="11"/>
    <x v="3"/>
    <n v="160045325"/>
    <d v="2015-05-04T00:00:00"/>
    <x v="1"/>
    <x v="138"/>
    <n v="9823"/>
    <n v="9.33"/>
    <n v="6.92"/>
    <n v="2.41"/>
    <n v="67975.16"/>
    <n v="23673.43"/>
    <n v="-44301.73"/>
    <n v="2.87136929460581"/>
    <n v="-1.87136929460581"/>
  </r>
  <r>
    <x v="5"/>
    <x v="92"/>
    <x v="6"/>
    <x v="1"/>
    <x v="0"/>
    <x v="752"/>
    <x v="4"/>
    <x v="4"/>
    <n v="843498361"/>
    <d v="2016-04-25T00:00:00"/>
    <x v="1"/>
    <x v="9"/>
    <n v="8764"/>
    <n v="651.21"/>
    <n v="524.96"/>
    <n v="126.25"/>
    <n v="4600749.4400000004"/>
    <n v="1106455"/>
    <n v="-3494294.44"/>
    <n v="4.1580990099009902"/>
    <n v="-3.1580990099009898"/>
  </r>
  <r>
    <x v="3"/>
    <x v="24"/>
    <x v="1"/>
    <x v="0"/>
    <x v="0"/>
    <x v="1558"/>
    <x v="7"/>
    <x v="5"/>
    <n v="915191447"/>
    <d v="2014-09-27T00:00:00"/>
    <x v="0"/>
    <x v="146"/>
    <n v="4342"/>
    <n v="152.58000000000001"/>
    <n v="97.44"/>
    <n v="55.14"/>
    <n v="423084.48"/>
    <n v="239417.88"/>
    <n v="-183666.6"/>
    <n v="1.76713819368879"/>
    <n v="-0.76713819368879199"/>
  </r>
  <r>
    <x v="0"/>
    <x v="0"/>
    <x v="9"/>
    <x v="0"/>
    <x v="1"/>
    <x v="533"/>
    <x v="10"/>
    <x v="5"/>
    <n v="442360913"/>
    <d v="2014-05-03T00:00:00"/>
    <x v="0"/>
    <x v="111"/>
    <n v="3279"/>
    <n v="9.33"/>
    <n v="6.92"/>
    <n v="2.41"/>
    <n v="22690.68"/>
    <n v="7902.39"/>
    <n v="-14788.29"/>
    <n v="2.87136929460581"/>
    <n v="-1.87136929460581"/>
  </r>
  <r>
    <x v="3"/>
    <x v="133"/>
    <x v="4"/>
    <x v="0"/>
    <x v="1"/>
    <x v="2150"/>
    <x v="8"/>
    <x v="3"/>
    <n v="462555587"/>
    <d v="2015-12-05T00:00:00"/>
    <x v="0"/>
    <x v="141"/>
    <n v="9332"/>
    <n v="81.73"/>
    <n v="56.67"/>
    <n v="25.06"/>
    <n v="528844.43999999994"/>
    <n v="233859.92"/>
    <n v="-294984.52"/>
    <n v="2.2613727055067798"/>
    <n v="-1.26137270550678"/>
  </r>
  <r>
    <x v="1"/>
    <x v="64"/>
    <x v="8"/>
    <x v="0"/>
    <x v="0"/>
    <x v="2151"/>
    <x v="3"/>
    <x v="7"/>
    <n v="733636796"/>
    <d v="2012-09-15T00:00:00"/>
    <x v="0"/>
    <x v="28"/>
    <n v="8286"/>
    <n v="421.89"/>
    <n v="364.69"/>
    <n v="57.2"/>
    <n v="3021821.34"/>
    <n v="473959.2"/>
    <n v="-2547862.14"/>
    <n v="6.3756993006993001"/>
    <n v="-5.3756993006993001"/>
  </r>
  <r>
    <x v="1"/>
    <x v="7"/>
    <x v="1"/>
    <x v="0"/>
    <x v="2"/>
    <x v="1912"/>
    <x v="0"/>
    <x v="7"/>
    <n v="183778369"/>
    <d v="2013-07-01T00:00:00"/>
    <x v="1"/>
    <x v="154"/>
    <n v="2958"/>
    <n v="152.58000000000001"/>
    <n v="97.44"/>
    <n v="55.14"/>
    <n v="288227.52"/>
    <n v="163104.12"/>
    <n v="-125123.4"/>
    <n v="1.76713819368879"/>
    <n v="-0.76713819368879199"/>
  </r>
  <r>
    <x v="3"/>
    <x v="15"/>
    <x v="2"/>
    <x v="0"/>
    <x v="3"/>
    <x v="473"/>
    <x v="10"/>
    <x v="4"/>
    <n v="961466634"/>
    <d v="2016-08-17T00:00:00"/>
    <x v="4"/>
    <x v="112"/>
    <n v="8198"/>
    <n v="47.45"/>
    <n v="31.79"/>
    <n v="15.66"/>
    <n v="260614.42"/>
    <n v="128380.68"/>
    <n v="-132233.74"/>
    <n v="2.0300127713920801"/>
    <n v="-1.0300127713920799"/>
  </r>
  <r>
    <x v="3"/>
    <x v="30"/>
    <x v="8"/>
    <x v="1"/>
    <x v="0"/>
    <x v="393"/>
    <x v="3"/>
    <x v="0"/>
    <n v="785500419"/>
    <d v="2013-07-15T00:00:00"/>
    <x v="1"/>
    <x v="2"/>
    <n v="5884"/>
    <n v="421.89"/>
    <n v="364.69"/>
    <n v="57.2"/>
    <n v="2145835.96"/>
    <n v="336564.8"/>
    <n v="-1809271.16"/>
    <n v="6.3756993006993001"/>
    <n v="-5.3756993006993001"/>
  </r>
  <r>
    <x v="1"/>
    <x v="33"/>
    <x v="1"/>
    <x v="1"/>
    <x v="0"/>
    <x v="614"/>
    <x v="6"/>
    <x v="6"/>
    <n v="594991052"/>
    <d v="2017-06-06T00:00:00"/>
    <x v="3"/>
    <x v="11"/>
    <n v="9929"/>
    <n v="152.58000000000001"/>
    <n v="97.44"/>
    <n v="55.14"/>
    <n v="967481.76"/>
    <n v="547485.06000000006"/>
    <n v="-419996.7"/>
    <n v="1.76713819368879"/>
    <n v="-0.76713819368879199"/>
  </r>
  <r>
    <x v="4"/>
    <x v="95"/>
    <x v="10"/>
    <x v="1"/>
    <x v="0"/>
    <x v="2152"/>
    <x v="2"/>
    <x v="4"/>
    <n v="499362361"/>
    <d v="2016-01-09T00:00:00"/>
    <x v="0"/>
    <x v="2"/>
    <n v="1274"/>
    <n v="154.06"/>
    <n v="90.93"/>
    <n v="63.13"/>
    <n v="115844.82"/>
    <n v="80427.62"/>
    <n v="-35417.199999999997"/>
    <n v="1.44036115951212"/>
    <n v="-0.44036115951211802"/>
  </r>
  <r>
    <x v="3"/>
    <x v="106"/>
    <x v="10"/>
    <x v="0"/>
    <x v="1"/>
    <x v="2153"/>
    <x v="10"/>
    <x v="3"/>
    <n v="228350675"/>
    <d v="2015-09-15T00:00:00"/>
    <x v="3"/>
    <x v="294"/>
    <n v="2894"/>
    <n v="154.06"/>
    <n v="90.93"/>
    <n v="63.13"/>
    <n v="263151.42"/>
    <n v="182698.22"/>
    <n v="-80453.2"/>
    <n v="1.44036115951212"/>
    <n v="-0.44036115951211802"/>
  </r>
  <r>
    <x v="0"/>
    <x v="14"/>
    <x v="0"/>
    <x v="1"/>
    <x v="0"/>
    <x v="2154"/>
    <x v="3"/>
    <x v="4"/>
    <n v="482004821"/>
    <d v="2016-12-07T00:00:00"/>
    <x v="4"/>
    <x v="59"/>
    <n v="4793"/>
    <n v="255.28"/>
    <n v="159.41999999999999"/>
    <n v="95.86"/>
    <n v="764100.06"/>
    <n v="459456.98"/>
    <n v="-304643.08"/>
    <n v="1.66305028166076"/>
    <n v="-0.66305028166075497"/>
  </r>
  <r>
    <x v="5"/>
    <x v="154"/>
    <x v="6"/>
    <x v="1"/>
    <x v="0"/>
    <x v="45"/>
    <x v="1"/>
    <x v="5"/>
    <n v="680686128"/>
    <d v="2014-08-07T00:00:00"/>
    <x v="2"/>
    <x v="23"/>
    <n v="9006"/>
    <n v="651.21"/>
    <n v="524.96"/>
    <n v="126.25"/>
    <n v="4727789.76"/>
    <n v="1137007.5"/>
    <n v="-3590782.26"/>
    <n v="4.1580990099009902"/>
    <n v="-3.1580990099009898"/>
  </r>
  <r>
    <x v="5"/>
    <x v="75"/>
    <x v="5"/>
    <x v="1"/>
    <x v="3"/>
    <x v="1518"/>
    <x v="10"/>
    <x v="6"/>
    <n v="315068423"/>
    <d v="2017-02-25T00:00:00"/>
    <x v="0"/>
    <x v="58"/>
    <n v="4603"/>
    <n v="109.28"/>
    <n v="35.840000000000003"/>
    <n v="73.44"/>
    <n v="164971.51999999999"/>
    <n v="338044.32"/>
    <n v="173072.8"/>
    <n v="0.48801742919390001"/>
    <n v="0.51198257080609999"/>
  </r>
  <r>
    <x v="4"/>
    <x v="176"/>
    <x v="5"/>
    <x v="0"/>
    <x v="0"/>
    <x v="1835"/>
    <x v="9"/>
    <x v="1"/>
    <n v="296138036"/>
    <d v="2010-09-23T00:00:00"/>
    <x v="2"/>
    <x v="2"/>
    <n v="2680"/>
    <n v="109.28"/>
    <n v="35.840000000000003"/>
    <n v="73.44"/>
    <n v="96051.199999999997"/>
    <n v="196819.20000000001"/>
    <n v="100768"/>
    <n v="0.48801742919390001"/>
    <n v="0.51198257080609999"/>
  </r>
  <r>
    <x v="5"/>
    <x v="161"/>
    <x v="8"/>
    <x v="1"/>
    <x v="0"/>
    <x v="2141"/>
    <x v="4"/>
    <x v="4"/>
    <n v="705193793"/>
    <d v="2016-12-05T00:00:00"/>
    <x v="1"/>
    <x v="203"/>
    <n v="1369"/>
    <n v="421.89"/>
    <n v="364.69"/>
    <n v="57.2"/>
    <n v="499260.61"/>
    <n v="78306.8"/>
    <n v="-420953.81"/>
    <n v="6.3756993006993001"/>
    <n v="-5.3756993006993001"/>
  </r>
  <r>
    <x v="3"/>
    <x v="35"/>
    <x v="11"/>
    <x v="1"/>
    <x v="2"/>
    <x v="1667"/>
    <x v="5"/>
    <x v="1"/>
    <n v="343847024"/>
    <d v="2010-05-11T00:00:00"/>
    <x v="3"/>
    <x v="2"/>
    <n v="830"/>
    <n v="668.27"/>
    <n v="502.54"/>
    <n v="165.73"/>
    <n v="417108.2"/>
    <n v="137555.9"/>
    <n v="-279552.3"/>
    <n v="3.0322814215893299"/>
    <n v="-2.0322814215893299"/>
  </r>
  <r>
    <x v="5"/>
    <x v="40"/>
    <x v="7"/>
    <x v="1"/>
    <x v="3"/>
    <x v="1622"/>
    <x v="9"/>
    <x v="0"/>
    <n v="784021556"/>
    <d v="2013-02-12T00:00:00"/>
    <x v="3"/>
    <x v="2"/>
    <n v="8256"/>
    <n v="437.2"/>
    <n v="263.33"/>
    <n v="173.87"/>
    <n v="2174052.48"/>
    <n v="1435470.72"/>
    <n v="-738581.76"/>
    <n v="1.51452234428021"/>
    <n v="-0.51452234428020904"/>
  </r>
  <r>
    <x v="5"/>
    <x v="111"/>
    <x v="6"/>
    <x v="1"/>
    <x v="0"/>
    <x v="743"/>
    <x v="2"/>
    <x v="3"/>
    <n v="517953717"/>
    <d v="2015-11-14T00:00:00"/>
    <x v="0"/>
    <x v="47"/>
    <n v="2870"/>
    <n v="651.21"/>
    <n v="524.96"/>
    <n v="126.25"/>
    <n v="1506635.2"/>
    <n v="362337.5"/>
    <n v="-1144297.7"/>
    <n v="4.1580990099009902"/>
    <n v="-3.1580990099009898"/>
  </r>
  <r>
    <x v="2"/>
    <x v="82"/>
    <x v="7"/>
    <x v="0"/>
    <x v="2"/>
    <x v="1308"/>
    <x v="9"/>
    <x v="2"/>
    <n v="808192336"/>
    <d v="2011-05-12T00:00:00"/>
    <x v="2"/>
    <x v="2"/>
    <n v="927"/>
    <n v="437.2"/>
    <n v="263.33"/>
    <n v="173.87"/>
    <n v="244106.91"/>
    <n v="161177.49"/>
    <n v="-82929.42"/>
    <n v="1.51452234428021"/>
    <n v="-0.51452234428020904"/>
  </r>
  <r>
    <x v="4"/>
    <x v="95"/>
    <x v="5"/>
    <x v="1"/>
    <x v="3"/>
    <x v="492"/>
    <x v="7"/>
    <x v="0"/>
    <n v="737598741"/>
    <d v="2013-10-06T00:00:00"/>
    <x v="5"/>
    <x v="69"/>
    <n v="713"/>
    <n v="109.28"/>
    <n v="35.840000000000003"/>
    <n v="73.44"/>
    <n v="25553.919999999998"/>
    <n v="52362.720000000001"/>
    <n v="26808.799999999999"/>
    <n v="0.48801742919390001"/>
    <n v="0.51198257080609999"/>
  </r>
  <r>
    <x v="5"/>
    <x v="28"/>
    <x v="5"/>
    <x v="0"/>
    <x v="0"/>
    <x v="1005"/>
    <x v="8"/>
    <x v="0"/>
    <n v="359346759"/>
    <d v="2013-09-11T00:00:00"/>
    <x v="4"/>
    <x v="170"/>
    <n v="7546"/>
    <n v="109.28"/>
    <n v="35.840000000000003"/>
    <n v="73.44"/>
    <n v="270448.64000000001"/>
    <n v="554178.24"/>
    <n v="283729.59999999998"/>
    <n v="0.48801742919390001"/>
    <n v="0.51198257080609999"/>
  </r>
  <r>
    <x v="1"/>
    <x v="120"/>
    <x v="6"/>
    <x v="0"/>
    <x v="3"/>
    <x v="2092"/>
    <x v="2"/>
    <x v="3"/>
    <n v="246922719"/>
    <d v="2015-07-29T00:00:00"/>
    <x v="4"/>
    <x v="106"/>
    <n v="8775"/>
    <n v="651.21"/>
    <n v="524.96"/>
    <n v="126.25"/>
    <n v="4606524"/>
    <n v="1107843.75"/>
    <n v="-3498680.25"/>
    <n v="4.1580990099009902"/>
    <n v="-3.1580990099009898"/>
  </r>
  <r>
    <x v="5"/>
    <x v="175"/>
    <x v="3"/>
    <x v="0"/>
    <x v="3"/>
    <x v="1699"/>
    <x v="6"/>
    <x v="1"/>
    <n v="144125449"/>
    <d v="2010-05-22T00:00:00"/>
    <x v="0"/>
    <x v="32"/>
    <n v="8778"/>
    <n v="205.7"/>
    <n v="117.11"/>
    <n v="88.59"/>
    <n v="1027991.58"/>
    <n v="777643.02"/>
    <n v="-250348.56"/>
    <n v="1.3219324980246101"/>
    <n v="-0.32193249802460799"/>
  </r>
  <r>
    <x v="1"/>
    <x v="159"/>
    <x v="1"/>
    <x v="1"/>
    <x v="2"/>
    <x v="1008"/>
    <x v="5"/>
    <x v="0"/>
    <n v="315066277"/>
    <d v="2013-11-28T00:00:00"/>
    <x v="2"/>
    <x v="148"/>
    <n v="3968"/>
    <n v="152.58000000000001"/>
    <n v="97.44"/>
    <n v="55.14"/>
    <n v="386641.91999999998"/>
    <n v="218795.51999999999"/>
    <n v="-167846.39999999999"/>
    <n v="1.76713819368879"/>
    <n v="-0.76713819368879199"/>
  </r>
  <r>
    <x v="4"/>
    <x v="160"/>
    <x v="2"/>
    <x v="0"/>
    <x v="1"/>
    <x v="2155"/>
    <x v="4"/>
    <x v="4"/>
    <n v="194169032"/>
    <d v="2016-11-04T00:00:00"/>
    <x v="6"/>
    <x v="237"/>
    <n v="7786"/>
    <n v="47.45"/>
    <n v="31.79"/>
    <n v="15.66"/>
    <n v="247516.94"/>
    <n v="121928.76"/>
    <n v="-125588.18"/>
    <n v="2.0300127713920801"/>
    <n v="-1.0300127713920799"/>
  </r>
  <r>
    <x v="5"/>
    <x v="84"/>
    <x v="7"/>
    <x v="1"/>
    <x v="2"/>
    <x v="1852"/>
    <x v="2"/>
    <x v="4"/>
    <n v="636170041"/>
    <d v="2016-04-08T00:00:00"/>
    <x v="6"/>
    <x v="2"/>
    <n v="5707"/>
    <n v="437.2"/>
    <n v="263.33"/>
    <n v="173.87"/>
    <n v="1502824.31"/>
    <n v="992276.09"/>
    <n v="-510548.22"/>
    <n v="1.51452234428021"/>
    <n v="-0.51452234428020904"/>
  </r>
  <r>
    <x v="1"/>
    <x v="136"/>
    <x v="11"/>
    <x v="1"/>
    <x v="1"/>
    <x v="1382"/>
    <x v="7"/>
    <x v="1"/>
    <n v="766118133"/>
    <d v="2010-10-10T00:00:00"/>
    <x v="5"/>
    <x v="37"/>
    <n v="235"/>
    <n v="668.27"/>
    <n v="502.54"/>
    <n v="165.73"/>
    <n v="118096.9"/>
    <n v="38946.550000000003"/>
    <n v="-79150.350000000006"/>
    <n v="3.0322814215893299"/>
    <n v="-2.0322814215893299"/>
  </r>
  <r>
    <x v="3"/>
    <x v="163"/>
    <x v="9"/>
    <x v="1"/>
    <x v="0"/>
    <x v="809"/>
    <x v="9"/>
    <x v="2"/>
    <n v="229374635"/>
    <d v="2011-05-31T00:00:00"/>
    <x v="3"/>
    <x v="2"/>
    <n v="5906"/>
    <n v="9.33"/>
    <n v="6.92"/>
    <n v="2.41"/>
    <n v="40869.519999999997"/>
    <n v="14233.46"/>
    <n v="-26636.06"/>
    <n v="2.87136929460581"/>
    <n v="-1.87136929460581"/>
  </r>
  <r>
    <x v="5"/>
    <x v="40"/>
    <x v="11"/>
    <x v="0"/>
    <x v="1"/>
    <x v="894"/>
    <x v="4"/>
    <x v="7"/>
    <n v="541613376"/>
    <d v="2012-11-10T00:00:00"/>
    <x v="0"/>
    <x v="190"/>
    <n v="4289"/>
    <n v="668.27"/>
    <n v="502.54"/>
    <n v="165.73"/>
    <n v="2155394.06"/>
    <n v="710815.97"/>
    <n v="-1444578.09"/>
    <n v="3.0322814215893299"/>
    <n v="-2.0322814215893299"/>
  </r>
  <r>
    <x v="1"/>
    <x v="59"/>
    <x v="5"/>
    <x v="1"/>
    <x v="2"/>
    <x v="2156"/>
    <x v="7"/>
    <x v="1"/>
    <n v="138820683"/>
    <d v="2010-09-07T00:00:00"/>
    <x v="3"/>
    <x v="19"/>
    <n v="8980"/>
    <n v="109.28"/>
    <n v="35.840000000000003"/>
    <n v="73.44"/>
    <n v="321843.20000000001"/>
    <n v="659491.19999999995"/>
    <n v="337648"/>
    <n v="0.48801742919390001"/>
    <n v="0.51198257080609999"/>
  </r>
  <r>
    <x v="0"/>
    <x v="181"/>
    <x v="0"/>
    <x v="0"/>
    <x v="3"/>
    <x v="1964"/>
    <x v="3"/>
    <x v="7"/>
    <n v="227295386"/>
    <d v="2012-06-09T00:00:00"/>
    <x v="0"/>
    <x v="2"/>
    <n v="611"/>
    <n v="255.28"/>
    <n v="159.41999999999999"/>
    <n v="95.86"/>
    <n v="97405.62"/>
    <n v="58570.46"/>
    <n v="-38835.160000000003"/>
    <n v="1.66305028166076"/>
    <n v="-0.66305028166075497"/>
  </r>
  <r>
    <x v="1"/>
    <x v="33"/>
    <x v="3"/>
    <x v="0"/>
    <x v="0"/>
    <x v="214"/>
    <x v="0"/>
    <x v="7"/>
    <n v="733648812"/>
    <d v="2012-12-24T00:00:00"/>
    <x v="1"/>
    <x v="49"/>
    <n v="1842"/>
    <n v="205.7"/>
    <n v="117.11"/>
    <n v="88.59"/>
    <n v="215716.62"/>
    <n v="163182.78"/>
    <n v="-52533.84"/>
    <n v="1.3219324980246101"/>
    <n v="-0.32193249802460799"/>
  </r>
  <r>
    <x v="5"/>
    <x v="114"/>
    <x v="6"/>
    <x v="0"/>
    <x v="3"/>
    <x v="1884"/>
    <x v="6"/>
    <x v="1"/>
    <n v="754804790"/>
    <d v="2010-05-20T00:00:00"/>
    <x v="2"/>
    <x v="96"/>
    <n v="2366"/>
    <n v="651.21"/>
    <n v="524.96"/>
    <n v="126.25"/>
    <n v="1242055.3600000001"/>
    <n v="298707.5"/>
    <n v="-943347.86"/>
    <n v="4.1580990099009902"/>
    <n v="-3.1580990099009898"/>
  </r>
  <r>
    <x v="2"/>
    <x v="137"/>
    <x v="10"/>
    <x v="1"/>
    <x v="2"/>
    <x v="2157"/>
    <x v="0"/>
    <x v="2"/>
    <n v="807999646"/>
    <d v="2012-03-02T00:00:00"/>
    <x v="6"/>
    <x v="23"/>
    <n v="3906"/>
    <n v="154.06"/>
    <n v="90.93"/>
    <n v="63.13"/>
    <n v="355172.58"/>
    <n v="246585.78"/>
    <n v="-108586.8"/>
    <n v="1.44036115951212"/>
    <n v="-0.44036115951211802"/>
  </r>
  <r>
    <x v="1"/>
    <x v="108"/>
    <x v="6"/>
    <x v="0"/>
    <x v="1"/>
    <x v="2158"/>
    <x v="11"/>
    <x v="3"/>
    <n v="580782210"/>
    <d v="2015-02-20T00:00:00"/>
    <x v="6"/>
    <x v="71"/>
    <n v="5217"/>
    <n v="651.21"/>
    <n v="524.96"/>
    <n v="126.25"/>
    <n v="2738716.32"/>
    <n v="658646.25"/>
    <n v="-2080070.07"/>
    <n v="4.1580990099009902"/>
    <n v="-3.1580990099009898"/>
  </r>
  <r>
    <x v="0"/>
    <x v="118"/>
    <x v="4"/>
    <x v="1"/>
    <x v="1"/>
    <x v="709"/>
    <x v="6"/>
    <x v="1"/>
    <n v="281013810"/>
    <d v="2010-10-05T00:00:00"/>
    <x v="3"/>
    <x v="113"/>
    <n v="7086"/>
    <n v="81.73"/>
    <n v="56.67"/>
    <n v="25.06"/>
    <n v="401563.62"/>
    <n v="177575.16"/>
    <n v="-223988.46"/>
    <n v="2.2613727055067798"/>
    <n v="-1.26137270550678"/>
  </r>
  <r>
    <x v="2"/>
    <x v="51"/>
    <x v="9"/>
    <x v="0"/>
    <x v="1"/>
    <x v="1325"/>
    <x v="9"/>
    <x v="3"/>
    <n v="186868274"/>
    <d v="2015-12-09T00:00:00"/>
    <x v="4"/>
    <x v="37"/>
    <n v="7330"/>
    <n v="9.33"/>
    <n v="6.92"/>
    <n v="2.41"/>
    <n v="50723.6"/>
    <n v="17665.3"/>
    <n v="-33058.300000000003"/>
    <n v="2.87136929460581"/>
    <n v="-1.87136929460581"/>
  </r>
  <r>
    <x v="5"/>
    <x v="150"/>
    <x v="10"/>
    <x v="1"/>
    <x v="0"/>
    <x v="1076"/>
    <x v="0"/>
    <x v="7"/>
    <n v="196831929"/>
    <d v="2012-08-18T00:00:00"/>
    <x v="0"/>
    <x v="2"/>
    <n v="5797"/>
    <n v="154.06"/>
    <n v="90.93"/>
    <n v="63.13"/>
    <n v="527121.21"/>
    <n v="365964.61"/>
    <n v="-161156.6"/>
    <n v="1.44036115951212"/>
    <n v="-0.44036115951211802"/>
  </r>
  <r>
    <x v="1"/>
    <x v="109"/>
    <x v="0"/>
    <x v="1"/>
    <x v="1"/>
    <x v="975"/>
    <x v="10"/>
    <x v="1"/>
    <n v="279703605"/>
    <d v="2010-10-01T00:00:00"/>
    <x v="6"/>
    <x v="220"/>
    <n v="9367"/>
    <n v="255.28"/>
    <n v="159.41999999999999"/>
    <n v="95.86"/>
    <n v="1493287.14"/>
    <n v="897920.62"/>
    <n v="-595366.52"/>
    <n v="1.66305028166076"/>
    <n v="-0.66305028166075497"/>
  </r>
  <r>
    <x v="3"/>
    <x v="10"/>
    <x v="0"/>
    <x v="1"/>
    <x v="0"/>
    <x v="891"/>
    <x v="7"/>
    <x v="1"/>
    <n v="924594628"/>
    <d v="2010-12-04T00:00:00"/>
    <x v="0"/>
    <x v="38"/>
    <n v="6952"/>
    <n v="255.28"/>
    <n v="159.41999999999999"/>
    <n v="95.86"/>
    <n v="1108287.8400000001"/>
    <n v="666418.72"/>
    <n v="-441869.12"/>
    <n v="1.66305028166076"/>
    <n v="-0.66305028166075497"/>
  </r>
  <r>
    <x v="3"/>
    <x v="138"/>
    <x v="6"/>
    <x v="0"/>
    <x v="1"/>
    <x v="1729"/>
    <x v="5"/>
    <x v="0"/>
    <n v="890928828"/>
    <d v="2013-02-03T00:00:00"/>
    <x v="5"/>
    <x v="2"/>
    <n v="4494"/>
    <n v="651.21"/>
    <n v="524.96"/>
    <n v="126.25"/>
    <n v="2359170.2400000002"/>
    <n v="567367.5"/>
    <n v="-1791802.74"/>
    <n v="4.1580990099009902"/>
    <n v="-3.1580990099009898"/>
  </r>
  <r>
    <x v="2"/>
    <x v="144"/>
    <x v="5"/>
    <x v="0"/>
    <x v="1"/>
    <x v="486"/>
    <x v="7"/>
    <x v="2"/>
    <n v="358442533"/>
    <d v="2011-09-24T00:00:00"/>
    <x v="0"/>
    <x v="49"/>
    <n v="9966"/>
    <n v="109.28"/>
    <n v="35.840000000000003"/>
    <n v="73.44"/>
    <n v="357181.44"/>
    <n v="731903.04"/>
    <n v="374721.6"/>
    <n v="0.48801742919390001"/>
    <n v="0.51198257080609999"/>
  </r>
  <r>
    <x v="4"/>
    <x v="31"/>
    <x v="0"/>
    <x v="0"/>
    <x v="0"/>
    <x v="630"/>
    <x v="8"/>
    <x v="2"/>
    <n v="477184569"/>
    <d v="2011-10-20T00:00:00"/>
    <x v="2"/>
    <x v="134"/>
    <n v="8373"/>
    <n v="255.28"/>
    <n v="159.41999999999999"/>
    <n v="95.86"/>
    <n v="1334823.6599999999"/>
    <n v="802635.78"/>
    <n v="-532187.88"/>
    <n v="1.66305028166076"/>
    <n v="-0.66305028166075497"/>
  </r>
  <r>
    <x v="5"/>
    <x v="34"/>
    <x v="4"/>
    <x v="0"/>
    <x v="0"/>
    <x v="973"/>
    <x v="11"/>
    <x v="7"/>
    <n v="217516267"/>
    <d v="2012-03-14T00:00:00"/>
    <x v="4"/>
    <x v="12"/>
    <n v="6752"/>
    <n v="81.73"/>
    <n v="56.67"/>
    <n v="25.06"/>
    <n v="382635.84"/>
    <n v="169205.12"/>
    <n v="-213430.72"/>
    <n v="2.2613727055067798"/>
    <n v="-1.26137270550678"/>
  </r>
  <r>
    <x v="5"/>
    <x v="87"/>
    <x v="3"/>
    <x v="0"/>
    <x v="2"/>
    <x v="1577"/>
    <x v="0"/>
    <x v="4"/>
    <n v="420111453"/>
    <d v="2017-10-02T00:00:00"/>
    <x v="1"/>
    <x v="204"/>
    <n v="9170"/>
    <n v="205.7"/>
    <n v="117.11"/>
    <n v="88.59"/>
    <n v="1073898.7"/>
    <n v="812370.3"/>
    <n v="-261528.4"/>
    <n v="1.3219324980246101"/>
    <n v="-0.32193249802460799"/>
  </r>
  <r>
    <x v="1"/>
    <x v="73"/>
    <x v="0"/>
    <x v="1"/>
    <x v="3"/>
    <x v="1181"/>
    <x v="11"/>
    <x v="4"/>
    <n v="645956456"/>
    <d v="2016-08-04T00:00:00"/>
    <x v="2"/>
    <x v="152"/>
    <n v="1725"/>
    <n v="255.28"/>
    <n v="159.41999999999999"/>
    <n v="95.86"/>
    <n v="274999.5"/>
    <n v="165358.5"/>
    <n v="-109641"/>
    <n v="1.66305028166076"/>
    <n v="-0.66305028166075497"/>
  </r>
  <r>
    <x v="1"/>
    <x v="26"/>
    <x v="5"/>
    <x v="1"/>
    <x v="0"/>
    <x v="2148"/>
    <x v="9"/>
    <x v="2"/>
    <n v="526350104"/>
    <d v="2011-04-12T00:00:00"/>
    <x v="3"/>
    <x v="2"/>
    <n v="7547"/>
    <n v="109.28"/>
    <n v="35.840000000000003"/>
    <n v="73.44"/>
    <n v="270484.47999999998"/>
    <n v="554251.68000000005"/>
    <n v="283767.2"/>
    <n v="0.48801742919390001"/>
    <n v="0.51198257080609999"/>
  </r>
  <r>
    <x v="1"/>
    <x v="152"/>
    <x v="8"/>
    <x v="0"/>
    <x v="2"/>
    <x v="1785"/>
    <x v="11"/>
    <x v="3"/>
    <n v="212903726"/>
    <d v="2015-02-26T00:00:00"/>
    <x v="2"/>
    <x v="19"/>
    <n v="1798"/>
    <n v="421.89"/>
    <n v="364.69"/>
    <n v="57.2"/>
    <n v="655712.62"/>
    <n v="102845.6"/>
    <n v="-552867.02"/>
    <n v="6.3756993006993001"/>
    <n v="-5.3756993006993001"/>
  </r>
  <r>
    <x v="5"/>
    <x v="78"/>
    <x v="4"/>
    <x v="1"/>
    <x v="2"/>
    <x v="1986"/>
    <x v="0"/>
    <x v="2"/>
    <n v="827541148"/>
    <d v="2011-07-23T00:00:00"/>
    <x v="0"/>
    <x v="2"/>
    <n v="6670"/>
    <n v="81.73"/>
    <n v="56.67"/>
    <n v="25.06"/>
    <n v="377988.9"/>
    <n v="167150.20000000001"/>
    <n v="-210838.7"/>
    <n v="2.2613727055067798"/>
    <n v="-1.26137270550678"/>
  </r>
  <r>
    <x v="3"/>
    <x v="94"/>
    <x v="7"/>
    <x v="0"/>
    <x v="0"/>
    <x v="985"/>
    <x v="0"/>
    <x v="1"/>
    <n v="412498700"/>
    <d v="2010-02-19T00:00:00"/>
    <x v="6"/>
    <x v="2"/>
    <n v="6387"/>
    <n v="437.2"/>
    <n v="263.33"/>
    <n v="173.87"/>
    <n v="1681888.71"/>
    <n v="1110507.69"/>
    <n v="-571381.02"/>
    <n v="1.51452234428021"/>
    <n v="-0.51452234428020904"/>
  </r>
  <r>
    <x v="1"/>
    <x v="41"/>
    <x v="10"/>
    <x v="0"/>
    <x v="1"/>
    <x v="2159"/>
    <x v="8"/>
    <x v="6"/>
    <n v="680325210"/>
    <d v="2017-07-23T00:00:00"/>
    <x v="5"/>
    <x v="22"/>
    <n v="2203"/>
    <n v="154.06"/>
    <n v="90.93"/>
    <n v="63.13"/>
    <n v="200318.79"/>
    <n v="139075.39000000001"/>
    <n v="-61243.4"/>
    <n v="1.44036115951212"/>
    <n v="-0.44036115951211802"/>
  </r>
  <r>
    <x v="1"/>
    <x v="80"/>
    <x v="2"/>
    <x v="0"/>
    <x v="0"/>
    <x v="2160"/>
    <x v="4"/>
    <x v="2"/>
    <n v="263882005"/>
    <d v="2011-02-27T00:00:00"/>
    <x v="5"/>
    <x v="2"/>
    <n v="7404"/>
    <n v="47.45"/>
    <n v="31.79"/>
    <n v="15.66"/>
    <n v="235373.16"/>
    <n v="115946.64"/>
    <n v="-119426.52"/>
    <n v="2.0300127713920801"/>
    <n v="-1.0300127713920799"/>
  </r>
  <r>
    <x v="3"/>
    <x v="21"/>
    <x v="3"/>
    <x v="1"/>
    <x v="0"/>
    <x v="1440"/>
    <x v="5"/>
    <x v="1"/>
    <n v="566342914"/>
    <d v="2010-12-17T00:00:00"/>
    <x v="6"/>
    <x v="128"/>
    <n v="2308"/>
    <n v="205.7"/>
    <n v="117.11"/>
    <n v="88.59"/>
    <n v="270289.88"/>
    <n v="204465.72"/>
    <n v="-65824.160000000003"/>
    <n v="1.3219324980246101"/>
    <n v="-0.32193249802460799"/>
  </r>
  <r>
    <x v="5"/>
    <x v="58"/>
    <x v="8"/>
    <x v="0"/>
    <x v="0"/>
    <x v="2161"/>
    <x v="1"/>
    <x v="3"/>
    <n v="811194264"/>
    <d v="2015-04-07T00:00:00"/>
    <x v="3"/>
    <x v="2"/>
    <n v="9264"/>
    <n v="421.89"/>
    <n v="364.69"/>
    <n v="57.2"/>
    <n v="3378488.16"/>
    <n v="529900.80000000005"/>
    <n v="-2848587.36"/>
    <n v="6.3756993006993001"/>
    <n v="-5.3756993006993001"/>
  </r>
  <r>
    <x v="2"/>
    <x v="125"/>
    <x v="0"/>
    <x v="0"/>
    <x v="1"/>
    <x v="1205"/>
    <x v="4"/>
    <x v="7"/>
    <n v="292234885"/>
    <d v="2012-04-08T00:00:00"/>
    <x v="5"/>
    <x v="69"/>
    <n v="7651"/>
    <n v="255.28"/>
    <n v="159.41999999999999"/>
    <n v="95.86"/>
    <n v="1219722.42"/>
    <n v="733424.86"/>
    <n v="-486297.56"/>
    <n v="1.66305028166076"/>
    <n v="-0.66305028166075497"/>
  </r>
  <r>
    <x v="5"/>
    <x v="126"/>
    <x v="9"/>
    <x v="1"/>
    <x v="0"/>
    <x v="1027"/>
    <x v="1"/>
    <x v="5"/>
    <n v="623576104"/>
    <d v="2014-05-25T00:00:00"/>
    <x v="5"/>
    <x v="54"/>
    <n v="8881"/>
    <n v="9.33"/>
    <n v="6.92"/>
    <n v="2.41"/>
    <n v="61456.52"/>
    <n v="21403.21"/>
    <n v="-40053.31"/>
    <n v="2.87136929460581"/>
    <n v="-1.87136929460581"/>
  </r>
  <r>
    <x v="5"/>
    <x v="54"/>
    <x v="1"/>
    <x v="0"/>
    <x v="0"/>
    <x v="1764"/>
    <x v="6"/>
    <x v="5"/>
    <n v="789641749"/>
    <d v="2014-10-10T00:00:00"/>
    <x v="6"/>
    <x v="110"/>
    <n v="1396"/>
    <n v="152.58000000000001"/>
    <n v="97.44"/>
    <n v="55.14"/>
    <n v="136026.23999999999"/>
    <n v="76975.44"/>
    <n v="-59050.8"/>
    <n v="1.76713819368879"/>
    <n v="-0.76713819368879199"/>
  </r>
  <r>
    <x v="1"/>
    <x v="80"/>
    <x v="9"/>
    <x v="1"/>
    <x v="2"/>
    <x v="2162"/>
    <x v="1"/>
    <x v="4"/>
    <n v="295168149"/>
    <d v="2016-07-16T00:00:00"/>
    <x v="0"/>
    <x v="148"/>
    <n v="5669"/>
    <n v="9.33"/>
    <n v="6.92"/>
    <n v="2.41"/>
    <n v="39229.480000000003"/>
    <n v="13662.29"/>
    <n v="-25567.19"/>
    <n v="2.87136929460581"/>
    <n v="-1.87136929460581"/>
  </r>
  <r>
    <x v="5"/>
    <x v="91"/>
    <x v="3"/>
    <x v="1"/>
    <x v="0"/>
    <x v="1942"/>
    <x v="4"/>
    <x v="2"/>
    <n v="515204131"/>
    <d v="2011-04-10T00:00:00"/>
    <x v="5"/>
    <x v="22"/>
    <n v="9206"/>
    <n v="205.7"/>
    <n v="117.11"/>
    <n v="88.59"/>
    <n v="1078114.6599999999"/>
    <n v="815559.54"/>
    <n v="-262555.12"/>
    <n v="1.3219324980246101"/>
    <n v="-0.32193249802460799"/>
  </r>
  <r>
    <x v="1"/>
    <x v="140"/>
    <x v="8"/>
    <x v="1"/>
    <x v="1"/>
    <x v="2163"/>
    <x v="0"/>
    <x v="4"/>
    <n v="645111024"/>
    <d v="2016-09-26T00:00:00"/>
    <x v="1"/>
    <x v="2"/>
    <n v="1543"/>
    <n v="421.89"/>
    <n v="364.69"/>
    <n v="57.2"/>
    <n v="562716.67000000004"/>
    <n v="88259.6"/>
    <n v="-474457.07"/>
    <n v="6.3756993006993001"/>
    <n v="-5.3756993006993001"/>
  </r>
  <r>
    <x v="1"/>
    <x v="36"/>
    <x v="0"/>
    <x v="1"/>
    <x v="0"/>
    <x v="1681"/>
    <x v="9"/>
    <x v="5"/>
    <n v="850562655"/>
    <d v="2014-09-25T00:00:00"/>
    <x v="2"/>
    <x v="2"/>
    <n v="9246"/>
    <n v="255.28"/>
    <n v="159.41999999999999"/>
    <n v="95.86"/>
    <n v="1473997.32"/>
    <n v="886321.56"/>
    <n v="-587675.76"/>
    <n v="1.66305028166076"/>
    <n v="-0.66305028166075497"/>
  </r>
  <r>
    <x v="5"/>
    <x v="105"/>
    <x v="4"/>
    <x v="1"/>
    <x v="2"/>
    <x v="1315"/>
    <x v="6"/>
    <x v="7"/>
    <n v="917545354"/>
    <d v="2012-05-30T00:00:00"/>
    <x v="4"/>
    <x v="96"/>
    <n v="915"/>
    <n v="81.73"/>
    <n v="56.67"/>
    <n v="25.06"/>
    <n v="51853.05"/>
    <n v="22929.9"/>
    <n v="-28923.15"/>
    <n v="2.2613727055067798"/>
    <n v="-1.26137270550678"/>
  </r>
  <r>
    <x v="1"/>
    <x v="169"/>
    <x v="4"/>
    <x v="1"/>
    <x v="2"/>
    <x v="1339"/>
    <x v="1"/>
    <x v="5"/>
    <n v="702357947"/>
    <d v="2014-04-02T00:00:00"/>
    <x v="4"/>
    <x v="2"/>
    <n v="2179"/>
    <n v="81.73"/>
    <n v="56.67"/>
    <n v="25.06"/>
    <n v="123483.93"/>
    <n v="54605.74"/>
    <n v="-68878.19"/>
    <n v="2.2613727055067798"/>
    <n v="-1.26137270550678"/>
  </r>
  <r>
    <x v="5"/>
    <x v="162"/>
    <x v="0"/>
    <x v="0"/>
    <x v="3"/>
    <x v="2164"/>
    <x v="1"/>
    <x v="6"/>
    <n v="581611764"/>
    <d v="2017-02-07T00:00:00"/>
    <x v="3"/>
    <x v="2"/>
    <n v="701"/>
    <n v="255.28"/>
    <n v="159.41999999999999"/>
    <n v="95.86"/>
    <n v="111753.42"/>
    <n v="67197.86"/>
    <n v="-44555.56"/>
    <n v="1.66305028166076"/>
    <n v="-0.66305028166075497"/>
  </r>
  <r>
    <x v="1"/>
    <x v="26"/>
    <x v="5"/>
    <x v="0"/>
    <x v="2"/>
    <x v="2165"/>
    <x v="1"/>
    <x v="6"/>
    <n v="102230632"/>
    <d v="2017-06-13T00:00:00"/>
    <x v="3"/>
    <x v="69"/>
    <n v="1171"/>
    <n v="109.28"/>
    <n v="35.840000000000003"/>
    <n v="73.44"/>
    <n v="41968.639999999999"/>
    <n v="85998.24"/>
    <n v="44029.599999999999"/>
    <n v="0.48801742919390001"/>
    <n v="0.51198257080609999"/>
  </r>
  <r>
    <x v="1"/>
    <x v="93"/>
    <x v="5"/>
    <x v="0"/>
    <x v="2"/>
    <x v="645"/>
    <x v="4"/>
    <x v="1"/>
    <n v="231450879"/>
    <d v="2010-02-22T00:00:00"/>
    <x v="1"/>
    <x v="2"/>
    <n v="313"/>
    <n v="109.28"/>
    <n v="35.840000000000003"/>
    <n v="73.44"/>
    <n v="11217.92"/>
    <n v="22986.720000000001"/>
    <n v="11768.8"/>
    <n v="0.48801742919390001"/>
    <n v="0.51198257080609999"/>
  </r>
  <r>
    <x v="5"/>
    <x v="100"/>
    <x v="2"/>
    <x v="0"/>
    <x v="2"/>
    <x v="2166"/>
    <x v="6"/>
    <x v="2"/>
    <n v="206821334"/>
    <d v="2011-03-05T00:00:00"/>
    <x v="0"/>
    <x v="2"/>
    <n v="1884"/>
    <n v="47.45"/>
    <n v="31.79"/>
    <n v="15.66"/>
    <n v="59892.36"/>
    <n v="29503.439999999999"/>
    <n v="-30388.92"/>
    <n v="2.0300127713920801"/>
    <n v="-1.0300127713920799"/>
  </r>
  <r>
    <x v="6"/>
    <x v="180"/>
    <x v="2"/>
    <x v="1"/>
    <x v="2"/>
    <x v="505"/>
    <x v="3"/>
    <x v="3"/>
    <n v="686203324"/>
    <d v="2015-09-18T00:00:00"/>
    <x v="6"/>
    <x v="187"/>
    <n v="1667"/>
    <n v="47.45"/>
    <n v="31.79"/>
    <n v="15.66"/>
    <n v="52993.93"/>
    <n v="26105.22"/>
    <n v="-26888.71"/>
    <n v="2.0300127713920801"/>
    <n v="-1.0300127713920799"/>
  </r>
  <r>
    <x v="2"/>
    <x v="12"/>
    <x v="6"/>
    <x v="0"/>
    <x v="2"/>
    <x v="2167"/>
    <x v="7"/>
    <x v="5"/>
    <n v="597770678"/>
    <d v="2014-10-19T00:00:00"/>
    <x v="5"/>
    <x v="65"/>
    <n v="2482"/>
    <n v="651.21"/>
    <n v="524.96"/>
    <n v="126.25"/>
    <n v="1302950.72"/>
    <n v="313352.5"/>
    <n v="-989598.22"/>
    <n v="4.1580990099009902"/>
    <n v="-3.1580990099009898"/>
  </r>
  <r>
    <x v="2"/>
    <x v="90"/>
    <x v="0"/>
    <x v="1"/>
    <x v="1"/>
    <x v="2168"/>
    <x v="4"/>
    <x v="4"/>
    <n v="290009725"/>
    <d v="2016-07-05T00:00:00"/>
    <x v="3"/>
    <x v="59"/>
    <n v="9177"/>
    <n v="255.28"/>
    <n v="159.41999999999999"/>
    <n v="95.86"/>
    <n v="1462997.34"/>
    <n v="879707.22"/>
    <n v="-583290.12"/>
    <n v="1.66305028166076"/>
    <n v="-0.66305028166075497"/>
  </r>
  <r>
    <x v="5"/>
    <x v="9"/>
    <x v="9"/>
    <x v="0"/>
    <x v="3"/>
    <x v="815"/>
    <x v="8"/>
    <x v="1"/>
    <n v="181719291"/>
    <d v="2010-05-07T00:00:00"/>
    <x v="6"/>
    <x v="2"/>
    <n v="3631"/>
    <n v="9.33"/>
    <n v="6.92"/>
    <n v="2.41"/>
    <n v="25126.52"/>
    <n v="8750.7099999999991"/>
    <n v="-16375.81"/>
    <n v="2.87136929460581"/>
    <n v="-1.87136929460581"/>
  </r>
  <r>
    <x v="5"/>
    <x v="53"/>
    <x v="8"/>
    <x v="0"/>
    <x v="2"/>
    <x v="343"/>
    <x v="4"/>
    <x v="1"/>
    <n v="312010705"/>
    <d v="2010-12-21T00:00:00"/>
    <x v="3"/>
    <x v="198"/>
    <n v="9756"/>
    <n v="421.89"/>
    <n v="364.69"/>
    <n v="57.2"/>
    <n v="3557915.64"/>
    <n v="558043.19999999995"/>
    <n v="-2999872.44"/>
    <n v="6.3756993006993001"/>
    <n v="-5.3756993006993001"/>
  </r>
  <r>
    <x v="5"/>
    <x v="62"/>
    <x v="9"/>
    <x v="0"/>
    <x v="0"/>
    <x v="2169"/>
    <x v="6"/>
    <x v="0"/>
    <n v="790307796"/>
    <d v="2013-08-30T00:00:00"/>
    <x v="6"/>
    <x v="210"/>
    <n v="8494"/>
    <n v="9.33"/>
    <n v="6.92"/>
    <n v="2.41"/>
    <n v="58778.48"/>
    <n v="20470.54"/>
    <n v="-38307.94"/>
    <n v="2.87136929460581"/>
    <n v="-1.87136929460581"/>
  </r>
  <r>
    <x v="5"/>
    <x v="40"/>
    <x v="8"/>
    <x v="1"/>
    <x v="1"/>
    <x v="889"/>
    <x v="8"/>
    <x v="3"/>
    <n v="446346890"/>
    <d v="2015-06-18T00:00:00"/>
    <x v="2"/>
    <x v="71"/>
    <n v="2819"/>
    <n v="421.89"/>
    <n v="364.69"/>
    <n v="57.2"/>
    <n v="1028061.11"/>
    <n v="161246.79999999999"/>
    <n v="-866814.31"/>
    <n v="6.3756993006993001"/>
    <n v="-5.3756993006993001"/>
  </r>
  <r>
    <x v="1"/>
    <x v="73"/>
    <x v="5"/>
    <x v="0"/>
    <x v="0"/>
    <x v="2170"/>
    <x v="10"/>
    <x v="1"/>
    <n v="880176818"/>
    <d v="2010-10-15T00:00:00"/>
    <x v="6"/>
    <x v="149"/>
    <n v="2735"/>
    <n v="109.28"/>
    <n v="35.840000000000003"/>
    <n v="73.44"/>
    <n v="98022.399999999994"/>
    <n v="200858.4"/>
    <n v="102836"/>
    <n v="0.48801742919390001"/>
    <n v="0.51198257080609999"/>
  </r>
  <r>
    <x v="3"/>
    <x v="151"/>
    <x v="0"/>
    <x v="1"/>
    <x v="0"/>
    <x v="1894"/>
    <x v="7"/>
    <x v="6"/>
    <n v="612158906"/>
    <d v="2017-04-08T00:00:00"/>
    <x v="0"/>
    <x v="2"/>
    <n v="279"/>
    <n v="255.28"/>
    <n v="159.41999999999999"/>
    <n v="95.86"/>
    <n v="44478.18"/>
    <n v="26744.94"/>
    <n v="-17733.240000000002"/>
    <n v="1.66305028166076"/>
    <n v="-0.66305028166075497"/>
  </r>
  <r>
    <x v="2"/>
    <x v="68"/>
    <x v="9"/>
    <x v="0"/>
    <x v="1"/>
    <x v="1599"/>
    <x v="4"/>
    <x v="0"/>
    <n v="932966983"/>
    <d v="2013-03-20T00:00:00"/>
    <x v="4"/>
    <x v="19"/>
    <n v="4518"/>
    <n v="9.33"/>
    <n v="6.92"/>
    <n v="2.41"/>
    <n v="31264.560000000001"/>
    <n v="10888.38"/>
    <n v="-20376.18"/>
    <n v="2.87136929460581"/>
    <n v="-1.87136929460581"/>
  </r>
  <r>
    <x v="5"/>
    <x v="58"/>
    <x v="8"/>
    <x v="0"/>
    <x v="3"/>
    <x v="1633"/>
    <x v="4"/>
    <x v="5"/>
    <n v="953587377"/>
    <d v="2014-03-27T00:00:00"/>
    <x v="2"/>
    <x v="57"/>
    <n v="6550"/>
    <n v="421.89"/>
    <n v="364.69"/>
    <n v="57.2"/>
    <n v="2388719.5"/>
    <n v="374660"/>
    <n v="-2014059.5"/>
    <n v="6.3756993006993001"/>
    <n v="-5.3756993006993001"/>
  </r>
  <r>
    <x v="1"/>
    <x v="142"/>
    <x v="5"/>
    <x v="0"/>
    <x v="3"/>
    <x v="922"/>
    <x v="5"/>
    <x v="2"/>
    <n v="755318915"/>
    <d v="2011-06-25T00:00:00"/>
    <x v="0"/>
    <x v="2"/>
    <n v="4507"/>
    <n v="109.28"/>
    <n v="35.840000000000003"/>
    <n v="73.44"/>
    <n v="161530.88"/>
    <n v="330994.08"/>
    <n v="169463.2"/>
    <n v="0.48801742919390001"/>
    <n v="0.51198257080609999"/>
  </r>
  <r>
    <x v="2"/>
    <x v="165"/>
    <x v="4"/>
    <x v="0"/>
    <x v="1"/>
    <x v="2171"/>
    <x v="10"/>
    <x v="7"/>
    <n v="939772927"/>
    <d v="2012-03-03T00:00:00"/>
    <x v="0"/>
    <x v="179"/>
    <n v="8548"/>
    <n v="81.73"/>
    <n v="56.67"/>
    <n v="25.06"/>
    <n v="484415.16"/>
    <n v="214212.88"/>
    <n v="-270202.28000000003"/>
    <n v="2.2613727055067798"/>
    <n v="-1.26137270550678"/>
  </r>
  <r>
    <x v="1"/>
    <x v="152"/>
    <x v="2"/>
    <x v="0"/>
    <x v="3"/>
    <x v="1703"/>
    <x v="9"/>
    <x v="7"/>
    <n v="378873240"/>
    <d v="2012-11-28T00:00:00"/>
    <x v="4"/>
    <x v="26"/>
    <n v="5866"/>
    <n v="47.45"/>
    <n v="31.79"/>
    <n v="15.66"/>
    <n v="186480.14"/>
    <n v="91861.56"/>
    <n v="-94618.58"/>
    <n v="2.0300127713920801"/>
    <n v="-1.0300127713920799"/>
  </r>
  <r>
    <x v="1"/>
    <x v="85"/>
    <x v="9"/>
    <x v="0"/>
    <x v="2"/>
    <x v="307"/>
    <x v="9"/>
    <x v="2"/>
    <n v="264856183"/>
    <d v="2011-12-23T00:00:00"/>
    <x v="6"/>
    <x v="28"/>
    <n v="5685"/>
    <n v="9.33"/>
    <n v="6.92"/>
    <n v="2.41"/>
    <n v="39340.199999999997"/>
    <n v="13700.85"/>
    <n v="-25639.35"/>
    <n v="2.87136929460581"/>
    <n v="-1.87136929460581"/>
  </r>
  <r>
    <x v="4"/>
    <x v="158"/>
    <x v="10"/>
    <x v="1"/>
    <x v="1"/>
    <x v="2172"/>
    <x v="10"/>
    <x v="2"/>
    <n v="960270583"/>
    <d v="2011-11-24T00:00:00"/>
    <x v="2"/>
    <x v="300"/>
    <n v="4260"/>
    <n v="154.06"/>
    <n v="90.93"/>
    <n v="63.13"/>
    <n v="387361.8"/>
    <n v="268933.8"/>
    <n v="-118428"/>
    <n v="1.44036115951212"/>
    <n v="-0.44036115951211802"/>
  </r>
  <r>
    <x v="5"/>
    <x v="161"/>
    <x v="6"/>
    <x v="1"/>
    <x v="2"/>
    <x v="2173"/>
    <x v="5"/>
    <x v="4"/>
    <n v="647977769"/>
    <d v="2016-03-08T00:00:00"/>
    <x v="3"/>
    <x v="2"/>
    <n v="9876"/>
    <n v="651.21"/>
    <n v="524.96"/>
    <n v="126.25"/>
    <n v="5184504.96"/>
    <n v="1246845"/>
    <n v="-3937659.96"/>
    <n v="4.1580990099009902"/>
    <n v="-3.1580990099009898"/>
  </r>
  <r>
    <x v="5"/>
    <x v="32"/>
    <x v="9"/>
    <x v="1"/>
    <x v="3"/>
    <x v="1411"/>
    <x v="7"/>
    <x v="2"/>
    <n v="281151568"/>
    <d v="2012-01-22T00:00:00"/>
    <x v="5"/>
    <x v="42"/>
    <n v="7852"/>
    <n v="9.33"/>
    <n v="6.92"/>
    <n v="2.41"/>
    <n v="54335.839999999997"/>
    <n v="18923.32"/>
    <n v="-35412.519999999997"/>
    <n v="2.87136929460581"/>
    <n v="-1.87136929460581"/>
  </r>
  <r>
    <x v="4"/>
    <x v="173"/>
    <x v="1"/>
    <x v="0"/>
    <x v="3"/>
    <x v="1379"/>
    <x v="1"/>
    <x v="3"/>
    <n v="433278310"/>
    <d v="2015-08-06T00:00:00"/>
    <x v="2"/>
    <x v="207"/>
    <n v="5535"/>
    <n v="152.58000000000001"/>
    <n v="97.44"/>
    <n v="55.14"/>
    <n v="539330.4"/>
    <n v="305199.90000000002"/>
    <n v="-234130.5"/>
    <n v="1.76713819368879"/>
    <n v="-0.76713819368879199"/>
  </r>
  <r>
    <x v="6"/>
    <x v="171"/>
    <x v="5"/>
    <x v="1"/>
    <x v="0"/>
    <x v="236"/>
    <x v="4"/>
    <x v="2"/>
    <n v="848156821"/>
    <d v="2011-11-05T00:00:00"/>
    <x v="0"/>
    <x v="180"/>
    <n v="7306"/>
    <n v="109.28"/>
    <n v="35.840000000000003"/>
    <n v="73.44"/>
    <n v="261847.04000000001"/>
    <n v="536552.64"/>
    <n v="274705.59999999998"/>
    <n v="0.48801742919390001"/>
    <n v="0.51198257080609999"/>
  </r>
  <r>
    <x v="5"/>
    <x v="127"/>
    <x v="1"/>
    <x v="1"/>
    <x v="0"/>
    <x v="1479"/>
    <x v="10"/>
    <x v="3"/>
    <n v="889898431"/>
    <d v="2015-02-28T00:00:00"/>
    <x v="0"/>
    <x v="12"/>
    <n v="9576"/>
    <n v="152.58000000000001"/>
    <n v="97.44"/>
    <n v="55.14"/>
    <n v="933085.44"/>
    <n v="528020.64"/>
    <n v="-405064.8"/>
    <n v="1.76713819368879"/>
    <n v="-0.76713819368879199"/>
  </r>
  <r>
    <x v="2"/>
    <x v="37"/>
    <x v="4"/>
    <x v="0"/>
    <x v="1"/>
    <x v="1689"/>
    <x v="5"/>
    <x v="6"/>
    <n v="892926967"/>
    <d v="2017-07-04T00:00:00"/>
    <x v="3"/>
    <x v="2"/>
    <n v="5787"/>
    <n v="81.73"/>
    <n v="56.67"/>
    <n v="25.06"/>
    <n v="327949.28999999998"/>
    <n v="145022.22"/>
    <n v="-182927.07"/>
    <n v="2.2613727055067798"/>
    <n v="-1.26137270550678"/>
  </r>
  <r>
    <x v="2"/>
    <x v="37"/>
    <x v="11"/>
    <x v="0"/>
    <x v="1"/>
    <x v="2034"/>
    <x v="10"/>
    <x v="4"/>
    <n v="811978757"/>
    <d v="2016-06-26T00:00:00"/>
    <x v="5"/>
    <x v="151"/>
    <n v="1413"/>
    <n v="668.27"/>
    <n v="502.54"/>
    <n v="165.73"/>
    <n v="710089.02"/>
    <n v="234176.49"/>
    <n v="-475912.53"/>
    <n v="3.0322814215893299"/>
    <n v="-2.0322814215893299"/>
  </r>
  <r>
    <x v="0"/>
    <x v="181"/>
    <x v="9"/>
    <x v="1"/>
    <x v="1"/>
    <x v="1198"/>
    <x v="8"/>
    <x v="4"/>
    <n v="672102630"/>
    <d v="2016-07-08T00:00:00"/>
    <x v="6"/>
    <x v="131"/>
    <n v="8959"/>
    <n v="9.33"/>
    <n v="6.92"/>
    <n v="2.41"/>
    <n v="61996.28"/>
    <n v="21591.19"/>
    <n v="-40405.089999999997"/>
    <n v="2.87136929460581"/>
    <n v="-1.87136929460581"/>
  </r>
  <r>
    <x v="1"/>
    <x v="2"/>
    <x v="3"/>
    <x v="0"/>
    <x v="1"/>
    <x v="1593"/>
    <x v="11"/>
    <x v="5"/>
    <n v="118659913"/>
    <d v="2014-08-17T00:00:00"/>
    <x v="5"/>
    <x v="185"/>
    <n v="2960"/>
    <n v="205.7"/>
    <n v="117.11"/>
    <n v="88.59"/>
    <n v="346645.6"/>
    <n v="262226.40000000002"/>
    <n v="-84419.199999999997"/>
    <n v="1.3219324980246101"/>
    <n v="-0.32193249802460799"/>
  </r>
  <r>
    <x v="1"/>
    <x v="44"/>
    <x v="0"/>
    <x v="0"/>
    <x v="2"/>
    <x v="879"/>
    <x v="5"/>
    <x v="7"/>
    <n v="667324435"/>
    <d v="2012-10-31T00:00:00"/>
    <x v="4"/>
    <x v="159"/>
    <n v="4985"/>
    <n v="255.28"/>
    <n v="159.41999999999999"/>
    <n v="95.86"/>
    <n v="794708.7"/>
    <n v="477862.1"/>
    <n v="-316846.59999999998"/>
    <n v="1.66305028166076"/>
    <n v="-0.66305028166075497"/>
  </r>
  <r>
    <x v="2"/>
    <x v="112"/>
    <x v="5"/>
    <x v="0"/>
    <x v="1"/>
    <x v="2174"/>
    <x v="4"/>
    <x v="5"/>
    <n v="754082524"/>
    <d v="2014-04-21T00:00:00"/>
    <x v="1"/>
    <x v="45"/>
    <n v="8631"/>
    <n v="109.28"/>
    <n v="35.840000000000003"/>
    <n v="73.44"/>
    <n v="309335.03999999998"/>
    <n v="633860.64"/>
    <n v="324525.59999999998"/>
    <n v="0.48801742919390001"/>
    <n v="0.51198257080609999"/>
  </r>
  <r>
    <x v="1"/>
    <x v="73"/>
    <x v="0"/>
    <x v="0"/>
    <x v="1"/>
    <x v="2175"/>
    <x v="7"/>
    <x v="2"/>
    <n v="685233008"/>
    <d v="2011-10-17T00:00:00"/>
    <x v="1"/>
    <x v="95"/>
    <n v="4529"/>
    <n v="255.28"/>
    <n v="159.41999999999999"/>
    <n v="95.86"/>
    <n v="722013.18"/>
    <n v="434149.94"/>
    <n v="-287863.24"/>
    <n v="1.66305028166076"/>
    <n v="-0.66305028166075497"/>
  </r>
  <r>
    <x v="2"/>
    <x v="141"/>
    <x v="7"/>
    <x v="1"/>
    <x v="1"/>
    <x v="2176"/>
    <x v="10"/>
    <x v="5"/>
    <n v="387387216"/>
    <d v="2014-11-06T00:00:00"/>
    <x v="2"/>
    <x v="70"/>
    <n v="5341"/>
    <n v="437.2"/>
    <n v="263.33"/>
    <n v="173.87"/>
    <n v="1406445.53"/>
    <n v="928639.67"/>
    <n v="-477805.86"/>
    <n v="1.51452234428021"/>
    <n v="-0.51452234428020904"/>
  </r>
  <r>
    <x v="1"/>
    <x v="86"/>
    <x v="2"/>
    <x v="0"/>
    <x v="3"/>
    <x v="1036"/>
    <x v="4"/>
    <x v="0"/>
    <n v="757468974"/>
    <d v="2013-03-23T00:00:00"/>
    <x v="0"/>
    <x v="57"/>
    <n v="757"/>
    <n v="47.45"/>
    <n v="31.79"/>
    <n v="15.66"/>
    <n v="24065.03"/>
    <n v="11854.62"/>
    <n v="-12210.41"/>
    <n v="2.0300127713920801"/>
    <n v="-1.0300127713920799"/>
  </r>
  <r>
    <x v="1"/>
    <x v="43"/>
    <x v="8"/>
    <x v="0"/>
    <x v="3"/>
    <x v="1424"/>
    <x v="7"/>
    <x v="3"/>
    <n v="512714612"/>
    <d v="2015-09-10T00:00:00"/>
    <x v="2"/>
    <x v="2"/>
    <n v="2502"/>
    <n v="421.89"/>
    <n v="364.69"/>
    <n v="57.2"/>
    <n v="912454.38"/>
    <n v="143114.4"/>
    <n v="-769339.98"/>
    <n v="6.3756993006993001"/>
    <n v="-5.3756993006993001"/>
  </r>
  <r>
    <x v="0"/>
    <x v="146"/>
    <x v="10"/>
    <x v="0"/>
    <x v="3"/>
    <x v="864"/>
    <x v="8"/>
    <x v="2"/>
    <n v="240672957"/>
    <d v="2011-07-14T00:00:00"/>
    <x v="2"/>
    <x v="32"/>
    <n v="9331"/>
    <n v="154.06"/>
    <n v="90.93"/>
    <n v="63.13"/>
    <n v="848467.83"/>
    <n v="589066.03"/>
    <n v="-259401.8"/>
    <n v="1.44036115951212"/>
    <n v="-0.44036115951211802"/>
  </r>
  <r>
    <x v="3"/>
    <x v="94"/>
    <x v="4"/>
    <x v="0"/>
    <x v="2"/>
    <x v="668"/>
    <x v="3"/>
    <x v="0"/>
    <n v="149205338"/>
    <d v="2013-08-21T00:00:00"/>
    <x v="4"/>
    <x v="159"/>
    <n v="2030"/>
    <n v="81.73"/>
    <n v="56.67"/>
    <n v="25.06"/>
    <n v="115040.1"/>
    <n v="50871.8"/>
    <n v="-64168.3"/>
    <n v="2.2613727055067798"/>
    <n v="-1.26137270550678"/>
  </r>
  <r>
    <x v="1"/>
    <x v="179"/>
    <x v="8"/>
    <x v="1"/>
    <x v="0"/>
    <x v="1466"/>
    <x v="9"/>
    <x v="1"/>
    <n v="516485583"/>
    <d v="2010-06-03T00:00:00"/>
    <x v="2"/>
    <x v="2"/>
    <n v="8416"/>
    <n v="421.89"/>
    <n v="364.69"/>
    <n v="57.2"/>
    <n v="3069231.04"/>
    <n v="481395.20000000001"/>
    <n v="-2587835.84"/>
    <n v="6.3756993006993001"/>
    <n v="-5.3756993006993001"/>
  </r>
  <r>
    <x v="3"/>
    <x v="35"/>
    <x v="0"/>
    <x v="1"/>
    <x v="2"/>
    <x v="623"/>
    <x v="7"/>
    <x v="7"/>
    <n v="341000020"/>
    <d v="2012-08-18T00:00:00"/>
    <x v="0"/>
    <x v="2"/>
    <n v="8339"/>
    <n v="255.28"/>
    <n v="159.41999999999999"/>
    <n v="95.86"/>
    <n v="1329403.3799999999"/>
    <n v="799376.54"/>
    <n v="-530026.84"/>
    <n v="1.66305028166076"/>
    <n v="-0.66305028166075497"/>
  </r>
  <r>
    <x v="1"/>
    <x v="108"/>
    <x v="10"/>
    <x v="0"/>
    <x v="3"/>
    <x v="1647"/>
    <x v="2"/>
    <x v="5"/>
    <n v="491547477"/>
    <d v="2014-07-11T00:00:00"/>
    <x v="6"/>
    <x v="19"/>
    <n v="8676"/>
    <n v="154.06"/>
    <n v="90.93"/>
    <n v="63.13"/>
    <n v="788908.68"/>
    <n v="547715.88"/>
    <n v="-241192.8"/>
    <n v="1.44036115951212"/>
    <n v="-0.44036115951211802"/>
  </r>
  <r>
    <x v="3"/>
    <x v="184"/>
    <x v="10"/>
    <x v="1"/>
    <x v="0"/>
    <x v="475"/>
    <x v="9"/>
    <x v="2"/>
    <n v="557239282"/>
    <d v="2011-10-22T00:00:00"/>
    <x v="0"/>
    <x v="2"/>
    <n v="8341"/>
    <n v="154.06"/>
    <n v="90.93"/>
    <n v="63.13"/>
    <n v="758447.13"/>
    <n v="526567.32999999996"/>
    <n v="-231879.8"/>
    <n v="1.44036115951212"/>
    <n v="-0.44036115951211802"/>
  </r>
  <r>
    <x v="0"/>
    <x v="1"/>
    <x v="1"/>
    <x v="1"/>
    <x v="1"/>
    <x v="1958"/>
    <x v="1"/>
    <x v="1"/>
    <n v="197499263"/>
    <d v="2010-08-06T00:00:00"/>
    <x v="6"/>
    <x v="207"/>
    <n v="3276"/>
    <n v="152.58000000000001"/>
    <n v="97.44"/>
    <n v="55.14"/>
    <n v="319213.44"/>
    <n v="180638.64"/>
    <n v="-138574.79999999999"/>
    <n v="1.76713819368879"/>
    <n v="-0.76713819368879199"/>
  </r>
  <r>
    <x v="3"/>
    <x v="138"/>
    <x v="4"/>
    <x v="1"/>
    <x v="2"/>
    <x v="624"/>
    <x v="7"/>
    <x v="2"/>
    <n v="492063748"/>
    <d v="2011-05-10T00:00:00"/>
    <x v="3"/>
    <x v="2"/>
    <n v="1453"/>
    <n v="81.73"/>
    <n v="56.67"/>
    <n v="25.06"/>
    <n v="82341.509999999995"/>
    <n v="36412.18"/>
    <n v="-45929.33"/>
    <n v="2.2613727055067798"/>
    <n v="-1.26137270550678"/>
  </r>
  <r>
    <x v="3"/>
    <x v="10"/>
    <x v="10"/>
    <x v="0"/>
    <x v="3"/>
    <x v="852"/>
    <x v="7"/>
    <x v="0"/>
    <n v="790981566"/>
    <d v="2013-08-10T00:00:00"/>
    <x v="0"/>
    <x v="2"/>
    <n v="7878"/>
    <n v="154.06"/>
    <n v="90.93"/>
    <n v="63.13"/>
    <n v="716346.54"/>
    <n v="497338.14"/>
    <n v="-219008.4"/>
    <n v="1.44036115951212"/>
    <n v="-0.44036115951211802"/>
  </r>
  <r>
    <x v="0"/>
    <x v="172"/>
    <x v="11"/>
    <x v="1"/>
    <x v="1"/>
    <x v="1563"/>
    <x v="8"/>
    <x v="3"/>
    <n v="964614045"/>
    <d v="2015-07-21T00:00:00"/>
    <x v="3"/>
    <x v="69"/>
    <n v="9587"/>
    <n v="668.27"/>
    <n v="502.54"/>
    <n v="165.73"/>
    <n v="4817850.9800000004"/>
    <n v="1588853.51"/>
    <n v="-3228997.47"/>
    <n v="3.0322814215893299"/>
    <n v="-2.0322814215893299"/>
  </r>
  <r>
    <x v="5"/>
    <x v="75"/>
    <x v="9"/>
    <x v="1"/>
    <x v="3"/>
    <x v="182"/>
    <x v="5"/>
    <x v="0"/>
    <n v="953635013"/>
    <d v="2013-06-14T00:00:00"/>
    <x v="6"/>
    <x v="2"/>
    <n v="647"/>
    <n v="9.33"/>
    <n v="6.92"/>
    <n v="2.41"/>
    <n v="4477.24"/>
    <n v="1559.27"/>
    <n v="-2917.97"/>
    <n v="2.87136929460581"/>
    <n v="-1.87136929460581"/>
  </r>
  <r>
    <x v="5"/>
    <x v="117"/>
    <x v="10"/>
    <x v="1"/>
    <x v="2"/>
    <x v="660"/>
    <x v="1"/>
    <x v="7"/>
    <n v="319030797"/>
    <d v="2012-06-23T00:00:00"/>
    <x v="0"/>
    <x v="126"/>
    <n v="7157"/>
    <n v="154.06"/>
    <n v="90.93"/>
    <n v="63.13"/>
    <n v="650786.01"/>
    <n v="451821.41"/>
    <n v="-198964.6"/>
    <n v="1.44036115951212"/>
    <n v="-0.44036115951211802"/>
  </r>
  <r>
    <x v="0"/>
    <x v="146"/>
    <x v="8"/>
    <x v="0"/>
    <x v="1"/>
    <x v="936"/>
    <x v="9"/>
    <x v="5"/>
    <n v="492100226"/>
    <d v="2015-11-01T00:00:00"/>
    <x v="5"/>
    <x v="290"/>
    <n v="2247"/>
    <n v="421.89"/>
    <n v="364.69"/>
    <n v="57.2"/>
    <n v="819458.43"/>
    <n v="128528.4"/>
    <n v="-690930.03"/>
    <n v="6.3756993006993001"/>
    <n v="-5.3756993006993001"/>
  </r>
  <r>
    <x v="0"/>
    <x v="14"/>
    <x v="2"/>
    <x v="1"/>
    <x v="0"/>
    <x v="732"/>
    <x v="3"/>
    <x v="4"/>
    <n v="724454629"/>
    <d v="2016-02-10T00:00:00"/>
    <x v="4"/>
    <x v="2"/>
    <n v="1079"/>
    <n v="47.45"/>
    <n v="31.79"/>
    <n v="15.66"/>
    <n v="34301.410000000003"/>
    <n v="16897.14"/>
    <n v="-17404.27"/>
    <n v="2.0300127713920801"/>
    <n v="-1.0300127713920799"/>
  </r>
  <r>
    <x v="5"/>
    <x v="78"/>
    <x v="2"/>
    <x v="1"/>
    <x v="0"/>
    <x v="935"/>
    <x v="7"/>
    <x v="1"/>
    <n v="338017833"/>
    <d v="2010-10-28T00:00:00"/>
    <x v="2"/>
    <x v="148"/>
    <n v="5843"/>
    <n v="47.45"/>
    <n v="31.79"/>
    <n v="15.66"/>
    <n v="185748.97"/>
    <n v="91501.38"/>
    <n v="-94247.59"/>
    <n v="2.0300127713920801"/>
    <n v="-1.0300127713920799"/>
  </r>
  <r>
    <x v="3"/>
    <x v="11"/>
    <x v="4"/>
    <x v="0"/>
    <x v="0"/>
    <x v="1981"/>
    <x v="9"/>
    <x v="0"/>
    <n v="975026166"/>
    <d v="2013-12-15T00:00:00"/>
    <x v="5"/>
    <x v="95"/>
    <n v="765"/>
    <n v="81.73"/>
    <n v="56.67"/>
    <n v="25.06"/>
    <n v="43352.55"/>
    <n v="19170.900000000001"/>
    <n v="-24181.65"/>
    <n v="2.2613727055067798"/>
    <n v="-1.26137270550678"/>
  </r>
  <r>
    <x v="5"/>
    <x v="96"/>
    <x v="3"/>
    <x v="0"/>
    <x v="1"/>
    <x v="341"/>
    <x v="2"/>
    <x v="1"/>
    <n v="748028457"/>
    <d v="2010-03-26T00:00:00"/>
    <x v="6"/>
    <x v="2"/>
    <n v="7098"/>
    <n v="205.7"/>
    <n v="117.11"/>
    <n v="88.59"/>
    <n v="831246.78"/>
    <n v="628811.81999999995"/>
    <n v="-202434.96"/>
    <n v="1.3219324980246101"/>
    <n v="-0.32193249802460799"/>
  </r>
  <r>
    <x v="5"/>
    <x v="32"/>
    <x v="9"/>
    <x v="0"/>
    <x v="2"/>
    <x v="197"/>
    <x v="11"/>
    <x v="5"/>
    <n v="989886033"/>
    <d v="2014-01-08T00:00:00"/>
    <x v="4"/>
    <x v="2"/>
    <n v="8129"/>
    <n v="9.33"/>
    <n v="6.92"/>
    <n v="2.41"/>
    <n v="56252.68"/>
    <n v="19590.89"/>
    <n v="-36661.79"/>
    <n v="2.87136929460581"/>
    <n v="-1.87136929460581"/>
  </r>
  <r>
    <x v="5"/>
    <x v="126"/>
    <x v="7"/>
    <x v="1"/>
    <x v="1"/>
    <x v="2014"/>
    <x v="11"/>
    <x v="4"/>
    <n v="403772723"/>
    <d v="2016-11-13T00:00:00"/>
    <x v="5"/>
    <x v="234"/>
    <n v="4176"/>
    <n v="437.2"/>
    <n v="263.33"/>
    <n v="173.87"/>
    <n v="1099666.08"/>
    <n v="726081.12"/>
    <n v="-373584.96"/>
    <n v="1.51452234428021"/>
    <n v="-0.51452234428020904"/>
  </r>
  <r>
    <x v="4"/>
    <x v="156"/>
    <x v="8"/>
    <x v="0"/>
    <x v="3"/>
    <x v="2177"/>
    <x v="3"/>
    <x v="3"/>
    <n v="913174855"/>
    <d v="2015-08-23T00:00:00"/>
    <x v="5"/>
    <x v="106"/>
    <n v="7587"/>
    <n v="421.89"/>
    <n v="364.69"/>
    <n v="57.2"/>
    <n v="2766903.03"/>
    <n v="433976.4"/>
    <n v="-2332926.63"/>
    <n v="6.3756993006993001"/>
    <n v="-5.3756993006993001"/>
  </r>
  <r>
    <x v="1"/>
    <x v="17"/>
    <x v="9"/>
    <x v="1"/>
    <x v="1"/>
    <x v="2178"/>
    <x v="3"/>
    <x v="0"/>
    <n v="911891257"/>
    <d v="2013-01-11T00:00:00"/>
    <x v="6"/>
    <x v="2"/>
    <n v="7742"/>
    <n v="9.33"/>
    <n v="6.92"/>
    <n v="2.41"/>
    <n v="53574.64"/>
    <n v="18658.22"/>
    <n v="-34916.42"/>
    <n v="2.87136929460581"/>
    <n v="-1.87136929460581"/>
  </r>
  <r>
    <x v="1"/>
    <x v="59"/>
    <x v="1"/>
    <x v="1"/>
    <x v="2"/>
    <x v="1317"/>
    <x v="9"/>
    <x v="3"/>
    <n v="214033257"/>
    <d v="2015-03-12T00:00:00"/>
    <x v="2"/>
    <x v="2"/>
    <n v="6052"/>
    <n v="152.58000000000001"/>
    <n v="97.44"/>
    <n v="55.14"/>
    <n v="589706.88"/>
    <n v="333707.28000000003"/>
    <n v="-255999.6"/>
    <n v="1.76713819368879"/>
    <n v="-0.76713819368879199"/>
  </r>
  <r>
    <x v="1"/>
    <x v="64"/>
    <x v="3"/>
    <x v="0"/>
    <x v="3"/>
    <x v="2179"/>
    <x v="0"/>
    <x v="3"/>
    <n v="504024684"/>
    <d v="2016-01-14T00:00:00"/>
    <x v="2"/>
    <x v="69"/>
    <n v="959"/>
    <n v="205.7"/>
    <n v="117.11"/>
    <n v="88.59"/>
    <n v="112308.49"/>
    <n v="84957.81"/>
    <n v="-27350.68"/>
    <n v="1.3219324980246101"/>
    <n v="-0.32193249802460799"/>
  </r>
  <r>
    <x v="1"/>
    <x v="116"/>
    <x v="10"/>
    <x v="0"/>
    <x v="2"/>
    <x v="1439"/>
    <x v="2"/>
    <x v="4"/>
    <n v="386601865"/>
    <d v="2016-07-26T00:00:00"/>
    <x v="3"/>
    <x v="57"/>
    <n v="2938"/>
    <n v="154.06"/>
    <n v="90.93"/>
    <n v="63.13"/>
    <n v="267152.34000000003"/>
    <n v="185475.94"/>
    <n v="-81676.400000000096"/>
    <n v="1.44036115951212"/>
    <n v="-0.44036115951211802"/>
  </r>
  <r>
    <x v="1"/>
    <x v="136"/>
    <x v="7"/>
    <x v="1"/>
    <x v="1"/>
    <x v="209"/>
    <x v="10"/>
    <x v="1"/>
    <n v="336813628"/>
    <d v="2010-02-23T00:00:00"/>
    <x v="3"/>
    <x v="32"/>
    <n v="9492"/>
    <n v="437.2"/>
    <n v="263.33"/>
    <n v="173.87"/>
    <n v="2499528.36"/>
    <n v="1650374.04"/>
    <n v="-849154.32"/>
    <n v="1.51452234428021"/>
    <n v="-0.51452234428020904"/>
  </r>
  <r>
    <x v="2"/>
    <x v="38"/>
    <x v="2"/>
    <x v="1"/>
    <x v="1"/>
    <x v="1730"/>
    <x v="6"/>
    <x v="7"/>
    <n v="450021302"/>
    <d v="2012-08-27T00:00:00"/>
    <x v="1"/>
    <x v="301"/>
    <n v="159"/>
    <n v="47.45"/>
    <n v="31.79"/>
    <n v="15.66"/>
    <n v="5054.6099999999997"/>
    <n v="2489.94"/>
    <n v="-2564.67"/>
    <n v="2.0300127713920801"/>
    <n v="-1.0300127713920799"/>
  </r>
  <r>
    <x v="5"/>
    <x v="114"/>
    <x v="2"/>
    <x v="0"/>
    <x v="2"/>
    <x v="1371"/>
    <x v="9"/>
    <x v="5"/>
    <n v="891898715"/>
    <d v="2014-05-12T00:00:00"/>
    <x v="1"/>
    <x v="2"/>
    <n v="1505"/>
    <n v="47.45"/>
    <n v="31.79"/>
    <n v="15.66"/>
    <n v="47843.95"/>
    <n v="23568.3"/>
    <n v="-24275.65"/>
    <n v="2.0300127713920801"/>
    <n v="-1.0300127713920799"/>
  </r>
  <r>
    <x v="4"/>
    <x v="56"/>
    <x v="9"/>
    <x v="1"/>
    <x v="2"/>
    <x v="2180"/>
    <x v="7"/>
    <x v="4"/>
    <n v="548432195"/>
    <d v="2016-01-05T00:00:00"/>
    <x v="3"/>
    <x v="2"/>
    <n v="2129"/>
    <n v="9.33"/>
    <n v="6.92"/>
    <n v="2.41"/>
    <n v="14732.68"/>
    <n v="5130.8900000000003"/>
    <n v="-9601.7900000000009"/>
    <n v="2.87136929460581"/>
    <n v="-1.87136929460581"/>
  </r>
  <r>
    <x v="5"/>
    <x v="101"/>
    <x v="9"/>
    <x v="1"/>
    <x v="3"/>
    <x v="2181"/>
    <x v="9"/>
    <x v="0"/>
    <n v="175920569"/>
    <d v="2013-06-24T00:00:00"/>
    <x v="1"/>
    <x v="2"/>
    <n v="7661"/>
    <n v="9.33"/>
    <n v="6.92"/>
    <n v="2.41"/>
    <n v="53014.12"/>
    <n v="18463.009999999998"/>
    <n v="-34551.11"/>
    <n v="2.87136929460581"/>
    <n v="-1.87136929460581"/>
  </r>
  <r>
    <x v="4"/>
    <x v="160"/>
    <x v="5"/>
    <x v="1"/>
    <x v="3"/>
    <x v="1728"/>
    <x v="1"/>
    <x v="2"/>
    <n v="150975167"/>
    <d v="2011-11-07T00:00:00"/>
    <x v="1"/>
    <x v="113"/>
    <n v="5762"/>
    <n v="109.28"/>
    <n v="35.840000000000003"/>
    <n v="73.44"/>
    <n v="206510.07999999999"/>
    <n v="423161.28"/>
    <n v="216651.2"/>
    <n v="0.48801742919390001"/>
    <n v="0.51198257080609999"/>
  </r>
  <r>
    <x v="5"/>
    <x v="47"/>
    <x v="2"/>
    <x v="1"/>
    <x v="0"/>
    <x v="961"/>
    <x v="7"/>
    <x v="7"/>
    <n v="920519816"/>
    <d v="2012-12-30T00:00:00"/>
    <x v="5"/>
    <x v="68"/>
    <n v="1125"/>
    <n v="47.45"/>
    <n v="31.79"/>
    <n v="15.66"/>
    <n v="35763.75"/>
    <n v="17617.5"/>
    <n v="-18146.25"/>
    <n v="2.0300127713920801"/>
    <n v="-1.0300127713920799"/>
  </r>
  <r>
    <x v="2"/>
    <x v="165"/>
    <x v="8"/>
    <x v="0"/>
    <x v="1"/>
    <x v="923"/>
    <x v="0"/>
    <x v="0"/>
    <n v="751790845"/>
    <d v="2014-06-02T00:00:00"/>
    <x v="1"/>
    <x v="176"/>
    <n v="472"/>
    <n v="421.89"/>
    <n v="364.69"/>
    <n v="57.2"/>
    <n v="172133.68"/>
    <n v="26998.400000000001"/>
    <n v="-145135.28"/>
    <n v="6.3756993006993001"/>
    <n v="-5.3756993006993001"/>
  </r>
  <r>
    <x v="0"/>
    <x v="146"/>
    <x v="8"/>
    <x v="0"/>
    <x v="0"/>
    <x v="903"/>
    <x v="3"/>
    <x v="3"/>
    <n v="682337081"/>
    <d v="2015-10-06T00:00:00"/>
    <x v="3"/>
    <x v="20"/>
    <n v="7560"/>
    <n v="421.89"/>
    <n v="364.69"/>
    <n v="57.2"/>
    <n v="2757056.4"/>
    <n v="432432"/>
    <n v="-2324624.4"/>
    <n v="6.3756993006993001"/>
    <n v="-5.3756993006993001"/>
  </r>
  <r>
    <x v="0"/>
    <x v="76"/>
    <x v="8"/>
    <x v="0"/>
    <x v="3"/>
    <x v="499"/>
    <x v="3"/>
    <x v="2"/>
    <n v="470019853"/>
    <d v="2011-09-14T00:00:00"/>
    <x v="4"/>
    <x v="61"/>
    <n v="8174"/>
    <n v="421.89"/>
    <n v="364.69"/>
    <n v="57.2"/>
    <n v="2980976.06"/>
    <n v="467552.8"/>
    <n v="-2513423.2599999998"/>
    <n v="6.3756993006993001"/>
    <n v="-5.3756993006993001"/>
  </r>
  <r>
    <x v="5"/>
    <x v="149"/>
    <x v="9"/>
    <x v="1"/>
    <x v="3"/>
    <x v="2182"/>
    <x v="0"/>
    <x v="4"/>
    <n v="843012988"/>
    <d v="2016-12-26T00:00:00"/>
    <x v="1"/>
    <x v="4"/>
    <n v="5132"/>
    <n v="9.33"/>
    <n v="6.92"/>
    <n v="2.41"/>
    <n v="35513.440000000002"/>
    <n v="12368.12"/>
    <n v="-23145.32"/>
    <n v="2.87136929460581"/>
    <n v="-1.87136929460581"/>
  </r>
  <r>
    <x v="2"/>
    <x v="42"/>
    <x v="10"/>
    <x v="1"/>
    <x v="1"/>
    <x v="1250"/>
    <x v="2"/>
    <x v="4"/>
    <n v="349802815"/>
    <d v="2016-08-15T00:00:00"/>
    <x v="1"/>
    <x v="95"/>
    <n v="3281"/>
    <n v="154.06"/>
    <n v="90.93"/>
    <n v="63.13"/>
    <n v="298341.33"/>
    <n v="207129.53"/>
    <n v="-91211.8"/>
    <n v="1.44036115951212"/>
    <n v="-0.44036115951211802"/>
  </r>
  <r>
    <x v="1"/>
    <x v="43"/>
    <x v="9"/>
    <x v="0"/>
    <x v="1"/>
    <x v="1024"/>
    <x v="2"/>
    <x v="3"/>
    <n v="309188163"/>
    <d v="2015-12-08T00:00:00"/>
    <x v="3"/>
    <x v="123"/>
    <n v="4503"/>
    <n v="9.33"/>
    <n v="6.92"/>
    <n v="2.41"/>
    <n v="31160.76"/>
    <n v="10852.23"/>
    <n v="-20308.53"/>
    <n v="2.87136929460581"/>
    <n v="-1.87136929460581"/>
  </r>
  <r>
    <x v="1"/>
    <x v="108"/>
    <x v="6"/>
    <x v="1"/>
    <x v="0"/>
    <x v="2183"/>
    <x v="10"/>
    <x v="7"/>
    <n v="760280358"/>
    <d v="2012-08-21T00:00:00"/>
    <x v="3"/>
    <x v="155"/>
    <n v="2708"/>
    <n v="651.21"/>
    <n v="524.96"/>
    <n v="126.25"/>
    <n v="1421591.68"/>
    <n v="341885"/>
    <n v="-1079706.68"/>
    <n v="4.1580990099009902"/>
    <n v="-3.1580990099009898"/>
  </r>
  <r>
    <x v="5"/>
    <x v="127"/>
    <x v="9"/>
    <x v="0"/>
    <x v="3"/>
    <x v="1345"/>
    <x v="11"/>
    <x v="2"/>
    <n v="912503230"/>
    <d v="2011-03-17T00:00:00"/>
    <x v="2"/>
    <x v="22"/>
    <n v="8838"/>
    <n v="9.33"/>
    <n v="6.92"/>
    <n v="2.41"/>
    <n v="61158.96"/>
    <n v="21299.58"/>
    <n v="-39859.379999999997"/>
    <n v="2.87136929460581"/>
    <n v="-1.87136929460581"/>
  </r>
  <r>
    <x v="1"/>
    <x v="159"/>
    <x v="2"/>
    <x v="1"/>
    <x v="0"/>
    <x v="887"/>
    <x v="7"/>
    <x v="3"/>
    <n v="495593106"/>
    <d v="2015-08-10T00:00:00"/>
    <x v="1"/>
    <x v="2"/>
    <n v="5868"/>
    <n v="47.45"/>
    <n v="31.79"/>
    <n v="15.66"/>
    <n v="186543.72"/>
    <n v="91892.88"/>
    <n v="-94650.84"/>
    <n v="2.0300127713920801"/>
    <n v="-1.0300127713920799"/>
  </r>
  <r>
    <x v="1"/>
    <x v="85"/>
    <x v="5"/>
    <x v="1"/>
    <x v="2"/>
    <x v="593"/>
    <x v="7"/>
    <x v="0"/>
    <n v="209598815"/>
    <d v="2013-11-01T00:00:00"/>
    <x v="6"/>
    <x v="20"/>
    <n v="3802"/>
    <n v="109.28"/>
    <n v="35.840000000000003"/>
    <n v="73.44"/>
    <n v="136263.67999999999"/>
    <n v="279218.88"/>
    <n v="142955.20000000001"/>
    <n v="0.48801742919390001"/>
    <n v="0.51198257080609999"/>
  </r>
  <r>
    <x v="5"/>
    <x v="128"/>
    <x v="5"/>
    <x v="1"/>
    <x v="2"/>
    <x v="618"/>
    <x v="2"/>
    <x v="0"/>
    <n v="374881684"/>
    <d v="2013-08-25T00:00:00"/>
    <x v="5"/>
    <x v="179"/>
    <n v="4676"/>
    <n v="109.28"/>
    <n v="35.840000000000003"/>
    <n v="73.44"/>
    <n v="167587.84"/>
    <n v="343405.44"/>
    <n v="175817.60000000001"/>
    <n v="0.48801742919390001"/>
    <n v="0.51198257080609999"/>
  </r>
  <r>
    <x v="6"/>
    <x v="103"/>
    <x v="0"/>
    <x v="1"/>
    <x v="3"/>
    <x v="348"/>
    <x v="1"/>
    <x v="6"/>
    <n v="482115542"/>
    <d v="2017-05-28T00:00:00"/>
    <x v="5"/>
    <x v="122"/>
    <n v="7558"/>
    <n v="255.28"/>
    <n v="159.41999999999999"/>
    <n v="95.86"/>
    <n v="1204896.3600000001"/>
    <n v="724509.88"/>
    <n v="-480386.48"/>
    <n v="1.66305028166076"/>
    <n v="-0.66305028166075497"/>
  </r>
  <r>
    <x v="0"/>
    <x v="27"/>
    <x v="8"/>
    <x v="0"/>
    <x v="0"/>
    <x v="2184"/>
    <x v="7"/>
    <x v="1"/>
    <n v="542286717"/>
    <d v="2010-09-20T00:00:00"/>
    <x v="1"/>
    <x v="71"/>
    <n v="3545"/>
    <n v="421.89"/>
    <n v="364.69"/>
    <n v="57.2"/>
    <n v="1292826.05"/>
    <n v="202774"/>
    <n v="-1090052.05"/>
    <n v="6.3756993006993001"/>
    <n v="-5.3756993006993001"/>
  </r>
  <r>
    <x v="2"/>
    <x v="37"/>
    <x v="3"/>
    <x v="0"/>
    <x v="2"/>
    <x v="1558"/>
    <x v="7"/>
    <x v="5"/>
    <n v="636694037"/>
    <d v="2014-09-20T00:00:00"/>
    <x v="0"/>
    <x v="16"/>
    <n v="769"/>
    <n v="205.7"/>
    <n v="117.11"/>
    <n v="88.59"/>
    <n v="90057.59"/>
    <n v="68125.710000000006"/>
    <n v="-21931.88"/>
    <n v="1.3219324980246101"/>
    <n v="-0.32193249802460799"/>
  </r>
  <r>
    <x v="4"/>
    <x v="56"/>
    <x v="4"/>
    <x v="1"/>
    <x v="3"/>
    <x v="629"/>
    <x v="7"/>
    <x v="0"/>
    <n v="466948831"/>
    <d v="2013-11-26T00:00:00"/>
    <x v="3"/>
    <x v="256"/>
    <n v="9390"/>
    <n v="81.73"/>
    <n v="56.67"/>
    <n v="25.06"/>
    <n v="532131.30000000005"/>
    <n v="235313.4"/>
    <n v="-296817.90000000002"/>
    <n v="2.2613727055067798"/>
    <n v="-1.26137270550678"/>
  </r>
  <r>
    <x v="5"/>
    <x v="96"/>
    <x v="1"/>
    <x v="1"/>
    <x v="2"/>
    <x v="124"/>
    <x v="1"/>
    <x v="7"/>
    <n v="704974925"/>
    <d v="2012-06-14T00:00:00"/>
    <x v="2"/>
    <x v="28"/>
    <n v="6601"/>
    <n v="152.58000000000001"/>
    <n v="97.44"/>
    <n v="55.14"/>
    <n v="643201.43999999994"/>
    <n v="363979.14"/>
    <n v="-279222.3"/>
    <n v="1.76713819368879"/>
    <n v="-0.76713819368879199"/>
  </r>
  <r>
    <x v="5"/>
    <x v="54"/>
    <x v="9"/>
    <x v="0"/>
    <x v="3"/>
    <x v="412"/>
    <x v="6"/>
    <x v="4"/>
    <n v="743008649"/>
    <d v="2016-01-27T00:00:00"/>
    <x v="4"/>
    <x v="2"/>
    <n v="1625"/>
    <n v="9.33"/>
    <n v="6.92"/>
    <n v="2.41"/>
    <n v="11245"/>
    <n v="3916.25"/>
    <n v="-7328.75"/>
    <n v="2.87136929460581"/>
    <n v="-1.87136929460581"/>
  </r>
  <r>
    <x v="4"/>
    <x v="158"/>
    <x v="11"/>
    <x v="1"/>
    <x v="2"/>
    <x v="1212"/>
    <x v="9"/>
    <x v="7"/>
    <n v="943598830"/>
    <d v="2012-04-13T00:00:00"/>
    <x v="6"/>
    <x v="2"/>
    <n v="718"/>
    <n v="668.27"/>
    <n v="502.54"/>
    <n v="165.73"/>
    <n v="360823.72"/>
    <n v="118994.14"/>
    <n v="-241829.58"/>
    <n v="3.0322814215893299"/>
    <n v="-2.0322814215893299"/>
  </r>
  <r>
    <x v="0"/>
    <x v="27"/>
    <x v="10"/>
    <x v="0"/>
    <x v="2"/>
    <x v="2185"/>
    <x v="1"/>
    <x v="7"/>
    <n v="389606797"/>
    <d v="2012-09-18T00:00:00"/>
    <x v="3"/>
    <x v="134"/>
    <n v="2164"/>
    <n v="154.06"/>
    <n v="90.93"/>
    <n v="63.13"/>
    <n v="196772.52"/>
    <n v="136613.32"/>
    <n v="-60159.199999999997"/>
    <n v="1.44036115951212"/>
    <n v="-0.44036115951211802"/>
  </r>
  <r>
    <x v="5"/>
    <x v="149"/>
    <x v="1"/>
    <x v="0"/>
    <x v="0"/>
    <x v="2186"/>
    <x v="11"/>
    <x v="1"/>
    <n v="934206378"/>
    <d v="2010-07-13T00:00:00"/>
    <x v="3"/>
    <x v="176"/>
    <n v="1282"/>
    <n v="152.58000000000001"/>
    <n v="97.44"/>
    <n v="55.14"/>
    <n v="124918.08"/>
    <n v="70689.48"/>
    <n v="-54228.6"/>
    <n v="1.76713819368879"/>
    <n v="-0.76713819368879199"/>
  </r>
  <r>
    <x v="5"/>
    <x v="127"/>
    <x v="8"/>
    <x v="0"/>
    <x v="2"/>
    <x v="1919"/>
    <x v="7"/>
    <x v="3"/>
    <n v="450883901"/>
    <d v="2015-05-11T00:00:00"/>
    <x v="1"/>
    <x v="2"/>
    <n v="5421"/>
    <n v="421.89"/>
    <n v="364.69"/>
    <n v="57.2"/>
    <n v="1976984.49"/>
    <n v="310081.2"/>
    <n v="-1666903.29"/>
    <n v="6.3756993006993001"/>
    <n v="-5.3756993006993001"/>
  </r>
  <r>
    <x v="1"/>
    <x v="179"/>
    <x v="8"/>
    <x v="0"/>
    <x v="3"/>
    <x v="442"/>
    <x v="3"/>
    <x v="7"/>
    <n v="483438193"/>
    <d v="2012-09-26T00:00:00"/>
    <x v="4"/>
    <x v="96"/>
    <n v="8959"/>
    <n v="421.89"/>
    <n v="364.69"/>
    <n v="57.2"/>
    <n v="3267257.71"/>
    <n v="512454.8"/>
    <n v="-2754802.91"/>
    <n v="6.3756993006993001"/>
    <n v="-5.3756993006993001"/>
  </r>
  <r>
    <x v="4"/>
    <x v="29"/>
    <x v="3"/>
    <x v="0"/>
    <x v="0"/>
    <x v="1269"/>
    <x v="5"/>
    <x v="4"/>
    <n v="395980584"/>
    <d v="2016-12-18T00:00:00"/>
    <x v="5"/>
    <x v="163"/>
    <n v="8309"/>
    <n v="205.7"/>
    <n v="117.11"/>
    <n v="88.59"/>
    <n v="973066.99"/>
    <n v="736094.31"/>
    <n v="-236972.68"/>
    <n v="1.3219324980246101"/>
    <n v="-0.32193249802460799"/>
  </r>
  <r>
    <x v="3"/>
    <x v="50"/>
    <x v="10"/>
    <x v="1"/>
    <x v="0"/>
    <x v="1450"/>
    <x v="10"/>
    <x v="2"/>
    <n v="522934901"/>
    <d v="2011-03-02T00:00:00"/>
    <x v="4"/>
    <x v="179"/>
    <n v="6913"/>
    <n v="154.06"/>
    <n v="90.93"/>
    <n v="63.13"/>
    <n v="628599.09"/>
    <n v="436417.69"/>
    <n v="-192181.4"/>
    <n v="1.44036115951212"/>
    <n v="-0.44036115951211802"/>
  </r>
  <r>
    <x v="1"/>
    <x v="36"/>
    <x v="10"/>
    <x v="0"/>
    <x v="2"/>
    <x v="1353"/>
    <x v="5"/>
    <x v="4"/>
    <n v="819037473"/>
    <d v="2016-10-15T00:00:00"/>
    <x v="0"/>
    <x v="19"/>
    <n v="244"/>
    <n v="154.06"/>
    <n v="90.93"/>
    <n v="63.13"/>
    <n v="22186.92"/>
    <n v="15403.72"/>
    <n v="-6783.2"/>
    <n v="1.44036115951212"/>
    <n v="-0.44036115951211802"/>
  </r>
  <r>
    <x v="5"/>
    <x v="114"/>
    <x v="0"/>
    <x v="1"/>
    <x v="1"/>
    <x v="2187"/>
    <x v="10"/>
    <x v="3"/>
    <n v="409337127"/>
    <d v="2015-02-14T00:00:00"/>
    <x v="0"/>
    <x v="179"/>
    <n v="807"/>
    <n v="255.28"/>
    <n v="159.41999999999999"/>
    <n v="95.86"/>
    <n v="128651.94"/>
    <n v="77359.02"/>
    <n v="-51292.92"/>
    <n v="1.66305028166076"/>
    <n v="-0.66305028166075497"/>
  </r>
  <r>
    <x v="0"/>
    <x v="0"/>
    <x v="3"/>
    <x v="0"/>
    <x v="0"/>
    <x v="734"/>
    <x v="7"/>
    <x v="1"/>
    <n v="739195191"/>
    <d v="2010-10-28T00:00:00"/>
    <x v="2"/>
    <x v="10"/>
    <n v="3139"/>
    <n v="205.7"/>
    <n v="117.11"/>
    <n v="88.59"/>
    <n v="367608.29"/>
    <n v="278084.01"/>
    <n v="-89524.28"/>
    <n v="1.3219324980246101"/>
    <n v="-0.32193249802460799"/>
  </r>
  <r>
    <x v="3"/>
    <x v="15"/>
    <x v="4"/>
    <x v="1"/>
    <x v="2"/>
    <x v="2188"/>
    <x v="6"/>
    <x v="0"/>
    <n v="624285495"/>
    <d v="2013-11-06T00:00:00"/>
    <x v="4"/>
    <x v="50"/>
    <n v="8806"/>
    <n v="81.73"/>
    <n v="56.67"/>
    <n v="25.06"/>
    <n v="499036.02"/>
    <n v="220678.36"/>
    <n v="-278357.65999999997"/>
    <n v="2.2613727055067798"/>
    <n v="-1.26137270550678"/>
  </r>
  <r>
    <x v="5"/>
    <x v="183"/>
    <x v="0"/>
    <x v="1"/>
    <x v="2"/>
    <x v="5"/>
    <x v="3"/>
    <x v="1"/>
    <n v="300594365"/>
    <d v="2010-04-12T00:00:00"/>
    <x v="1"/>
    <x v="2"/>
    <n v="1407"/>
    <n v="255.28"/>
    <n v="159.41999999999999"/>
    <n v="95.86"/>
    <n v="224303.94"/>
    <n v="134875.01999999999"/>
    <n v="-89428.92"/>
    <n v="1.66305028166076"/>
    <n v="-0.66305028166075497"/>
  </r>
  <r>
    <x v="1"/>
    <x v="77"/>
    <x v="9"/>
    <x v="1"/>
    <x v="3"/>
    <x v="1446"/>
    <x v="6"/>
    <x v="2"/>
    <n v="974420630"/>
    <d v="2011-06-15T00:00:00"/>
    <x v="4"/>
    <x v="39"/>
    <n v="1573"/>
    <n v="9.33"/>
    <n v="6.92"/>
    <n v="2.41"/>
    <n v="10885.16"/>
    <n v="3790.93"/>
    <n v="-7094.23"/>
    <n v="2.87136929460581"/>
    <n v="-1.87136929460581"/>
  </r>
  <r>
    <x v="5"/>
    <x v="84"/>
    <x v="4"/>
    <x v="0"/>
    <x v="2"/>
    <x v="477"/>
    <x v="4"/>
    <x v="4"/>
    <n v="772375619"/>
    <d v="2016-06-03T00:00:00"/>
    <x v="6"/>
    <x v="170"/>
    <n v="1964"/>
    <n v="81.73"/>
    <n v="56.67"/>
    <n v="25.06"/>
    <n v="111299.88"/>
    <n v="49217.84"/>
    <n v="-62082.04"/>
    <n v="2.2613727055067798"/>
    <n v="-1.26137270550678"/>
  </r>
  <r>
    <x v="3"/>
    <x v="50"/>
    <x v="11"/>
    <x v="0"/>
    <x v="0"/>
    <x v="473"/>
    <x v="10"/>
    <x v="4"/>
    <n v="591383159"/>
    <d v="2016-08-15T00:00:00"/>
    <x v="1"/>
    <x v="167"/>
    <n v="2273"/>
    <n v="668.27"/>
    <n v="502.54"/>
    <n v="165.73"/>
    <n v="1142273.42"/>
    <n v="376704.29"/>
    <n v="-765569.13"/>
    <n v="3.0322814215893299"/>
    <n v="-2.0322814215893299"/>
  </r>
  <r>
    <x v="0"/>
    <x v="119"/>
    <x v="1"/>
    <x v="0"/>
    <x v="3"/>
    <x v="2052"/>
    <x v="1"/>
    <x v="7"/>
    <n v="948679578"/>
    <d v="2012-05-06T00:00:00"/>
    <x v="5"/>
    <x v="2"/>
    <n v="4224"/>
    <n v="152.58000000000001"/>
    <n v="97.44"/>
    <n v="55.14"/>
    <n v="411586.56"/>
    <n v="232911.35999999999"/>
    <n v="-178675.20000000001"/>
    <n v="1.76713819368879"/>
    <n v="-0.76713819368879199"/>
  </r>
  <r>
    <x v="5"/>
    <x v="74"/>
    <x v="8"/>
    <x v="0"/>
    <x v="2"/>
    <x v="1115"/>
    <x v="5"/>
    <x v="3"/>
    <n v="631813704"/>
    <d v="2015-11-28T00:00:00"/>
    <x v="0"/>
    <x v="148"/>
    <n v="6570"/>
    <n v="421.89"/>
    <n v="364.69"/>
    <n v="57.2"/>
    <n v="2396013.2999999998"/>
    <n v="375804"/>
    <n v="-2020209.3"/>
    <n v="6.3756993006993001"/>
    <n v="-5.3756993006993001"/>
  </r>
  <r>
    <x v="5"/>
    <x v="101"/>
    <x v="5"/>
    <x v="0"/>
    <x v="1"/>
    <x v="2165"/>
    <x v="1"/>
    <x v="6"/>
    <n v="748646867"/>
    <d v="2017-06-22T00:00:00"/>
    <x v="2"/>
    <x v="187"/>
    <n v="99"/>
    <n v="109.28"/>
    <n v="35.840000000000003"/>
    <n v="73.44"/>
    <n v="3548.16"/>
    <n v="7270.56"/>
    <n v="3722.4"/>
    <n v="0.48801742919390001"/>
    <n v="0.51198257080609999"/>
  </r>
  <r>
    <x v="5"/>
    <x v="127"/>
    <x v="2"/>
    <x v="0"/>
    <x v="0"/>
    <x v="636"/>
    <x v="2"/>
    <x v="7"/>
    <n v="677352893"/>
    <d v="2012-08-23T00:00:00"/>
    <x v="2"/>
    <x v="61"/>
    <n v="2628"/>
    <n v="47.45"/>
    <n v="31.79"/>
    <n v="15.66"/>
    <n v="83544.12"/>
    <n v="41154.480000000003"/>
    <n v="-42389.64"/>
    <n v="2.0300127713920801"/>
    <n v="-1.0300127713920799"/>
  </r>
  <r>
    <x v="5"/>
    <x v="87"/>
    <x v="2"/>
    <x v="1"/>
    <x v="0"/>
    <x v="2104"/>
    <x v="10"/>
    <x v="0"/>
    <n v="316418111"/>
    <d v="2013-06-03T00:00:00"/>
    <x v="1"/>
    <x v="143"/>
    <n v="4005"/>
    <n v="47.45"/>
    <n v="31.79"/>
    <n v="15.66"/>
    <n v="127318.95"/>
    <n v="62718.3"/>
    <n v="-64600.65"/>
    <n v="2.0300127713920801"/>
    <n v="-1.0300127713920799"/>
  </r>
  <r>
    <x v="1"/>
    <x v="59"/>
    <x v="2"/>
    <x v="1"/>
    <x v="2"/>
    <x v="2100"/>
    <x v="2"/>
    <x v="7"/>
    <n v="534641349"/>
    <d v="2012-08-27T00:00:00"/>
    <x v="1"/>
    <x v="39"/>
    <n v="1111"/>
    <n v="47.45"/>
    <n v="31.79"/>
    <n v="15.66"/>
    <n v="35318.69"/>
    <n v="17398.259999999998"/>
    <n v="-17920.43"/>
    <n v="2.0300127713920801"/>
    <n v="-1.0300127713920799"/>
  </r>
  <r>
    <x v="1"/>
    <x v="43"/>
    <x v="1"/>
    <x v="0"/>
    <x v="2"/>
    <x v="517"/>
    <x v="1"/>
    <x v="0"/>
    <n v="921133935"/>
    <d v="2013-11-08T00:00:00"/>
    <x v="6"/>
    <x v="141"/>
    <n v="2856"/>
    <n v="152.58000000000001"/>
    <n v="97.44"/>
    <n v="55.14"/>
    <n v="278288.64000000001"/>
    <n v="157479.84"/>
    <n v="-120808.8"/>
    <n v="1.76713819368879"/>
    <n v="-0.76713819368879199"/>
  </r>
  <r>
    <x v="2"/>
    <x v="38"/>
    <x v="6"/>
    <x v="1"/>
    <x v="3"/>
    <x v="2189"/>
    <x v="7"/>
    <x v="3"/>
    <n v="235319697"/>
    <d v="2015-10-31T00:00:00"/>
    <x v="0"/>
    <x v="3"/>
    <n v="5183"/>
    <n v="651.21"/>
    <n v="524.96"/>
    <n v="126.25"/>
    <n v="2720867.68"/>
    <n v="654353.75"/>
    <n v="-2066513.93"/>
    <n v="4.1580990099009902"/>
    <n v="-3.1580990099009898"/>
  </r>
  <r>
    <x v="1"/>
    <x v="44"/>
    <x v="8"/>
    <x v="1"/>
    <x v="2"/>
    <x v="984"/>
    <x v="4"/>
    <x v="7"/>
    <n v="456934964"/>
    <d v="2012-05-05T00:00:00"/>
    <x v="0"/>
    <x v="179"/>
    <n v="6065"/>
    <n v="421.89"/>
    <n v="364.69"/>
    <n v="57.2"/>
    <n v="2211844.85"/>
    <n v="346918"/>
    <n v="-1864926.85"/>
    <n v="6.3756993006993001"/>
    <n v="-5.3756993006993001"/>
  </r>
  <r>
    <x v="0"/>
    <x v="14"/>
    <x v="2"/>
    <x v="1"/>
    <x v="3"/>
    <x v="2155"/>
    <x v="4"/>
    <x v="4"/>
    <n v="936028563"/>
    <d v="2016-04-14T00:00:00"/>
    <x v="2"/>
    <x v="8"/>
    <n v="507"/>
    <n v="47.45"/>
    <n v="31.79"/>
    <n v="15.66"/>
    <n v="16117.53"/>
    <n v="7939.62"/>
    <n v="-8177.91"/>
    <n v="2.0300127713920801"/>
    <n v="-1.0300127713920799"/>
  </r>
  <r>
    <x v="0"/>
    <x v="146"/>
    <x v="0"/>
    <x v="1"/>
    <x v="1"/>
    <x v="2190"/>
    <x v="7"/>
    <x v="2"/>
    <n v="642961823"/>
    <d v="2011-09-30T00:00:00"/>
    <x v="6"/>
    <x v="16"/>
    <n v="5546"/>
    <n v="255.28"/>
    <n v="159.41999999999999"/>
    <n v="95.86"/>
    <n v="884143.32"/>
    <n v="531639.56000000006"/>
    <n v="-352503.76"/>
    <n v="1.66305028166076"/>
    <n v="-0.66305028166075497"/>
  </r>
  <r>
    <x v="5"/>
    <x v="183"/>
    <x v="4"/>
    <x v="1"/>
    <x v="3"/>
    <x v="2191"/>
    <x v="4"/>
    <x v="1"/>
    <n v="418408572"/>
    <d v="2010-03-15T00:00:00"/>
    <x v="1"/>
    <x v="19"/>
    <n v="5249"/>
    <n v="81.73"/>
    <n v="56.67"/>
    <n v="25.06"/>
    <n v="297460.83"/>
    <n v="131539.94"/>
    <n v="-165920.89000000001"/>
    <n v="2.2613727055067798"/>
    <n v="-1.26137270550678"/>
  </r>
  <r>
    <x v="3"/>
    <x v="94"/>
    <x v="2"/>
    <x v="1"/>
    <x v="2"/>
    <x v="793"/>
    <x v="7"/>
    <x v="4"/>
    <n v="723355138"/>
    <d v="2016-10-24T00:00:00"/>
    <x v="1"/>
    <x v="32"/>
    <n v="5715"/>
    <n v="47.45"/>
    <n v="31.79"/>
    <n v="15.66"/>
    <n v="181679.85"/>
    <n v="89496.9"/>
    <n v="-92182.95"/>
    <n v="2.0300127713920801"/>
    <n v="-1.0300127713920799"/>
  </r>
  <r>
    <x v="5"/>
    <x v="96"/>
    <x v="8"/>
    <x v="0"/>
    <x v="1"/>
    <x v="1460"/>
    <x v="5"/>
    <x v="1"/>
    <n v="289100348"/>
    <d v="2010-10-31T00:00:00"/>
    <x v="5"/>
    <x v="4"/>
    <n v="72"/>
    <n v="421.89"/>
    <n v="364.69"/>
    <n v="57.2"/>
    <n v="26257.68"/>
    <n v="4118.3999999999996"/>
    <n v="-22139.279999999999"/>
    <n v="6.3756993006993001"/>
    <n v="-5.3756993006993001"/>
  </r>
  <r>
    <x v="2"/>
    <x v="68"/>
    <x v="4"/>
    <x v="1"/>
    <x v="0"/>
    <x v="1712"/>
    <x v="7"/>
    <x v="2"/>
    <n v="167255532"/>
    <d v="2011-01-20T00:00:00"/>
    <x v="2"/>
    <x v="2"/>
    <n v="3484"/>
    <n v="81.73"/>
    <n v="56.67"/>
    <n v="25.06"/>
    <n v="197438.28"/>
    <n v="87309.04"/>
    <n v="-110129.24"/>
    <n v="2.2613727055067798"/>
    <n v="-1.26137270550678"/>
  </r>
  <r>
    <x v="4"/>
    <x v="160"/>
    <x v="8"/>
    <x v="0"/>
    <x v="2"/>
    <x v="2071"/>
    <x v="1"/>
    <x v="1"/>
    <n v="579744517"/>
    <d v="2010-02-07T00:00:00"/>
    <x v="5"/>
    <x v="2"/>
    <n v="8141"/>
    <n v="421.89"/>
    <n v="364.69"/>
    <n v="57.2"/>
    <n v="2968941.29"/>
    <n v="465665.2"/>
    <n v="-2503276.09"/>
    <n v="6.3756993006993001"/>
    <n v="-5.3756993006993001"/>
  </r>
  <r>
    <x v="1"/>
    <x v="17"/>
    <x v="9"/>
    <x v="0"/>
    <x v="2"/>
    <x v="1592"/>
    <x v="3"/>
    <x v="1"/>
    <n v="468803632"/>
    <d v="2010-02-10T00:00:00"/>
    <x v="4"/>
    <x v="2"/>
    <n v="8267"/>
    <n v="9.33"/>
    <n v="6.92"/>
    <n v="2.41"/>
    <n v="57207.64"/>
    <n v="19923.47"/>
    <n v="-37284.17"/>
    <n v="2.87136929460581"/>
    <n v="-1.87136929460581"/>
  </r>
  <r>
    <x v="1"/>
    <x v="41"/>
    <x v="0"/>
    <x v="0"/>
    <x v="0"/>
    <x v="2192"/>
    <x v="5"/>
    <x v="1"/>
    <n v="646981704"/>
    <d v="2010-11-23T00:00:00"/>
    <x v="3"/>
    <x v="124"/>
    <n v="5118"/>
    <n v="255.28"/>
    <n v="159.41999999999999"/>
    <n v="95.86"/>
    <n v="815911.56"/>
    <n v="490611.48"/>
    <n v="-325300.08"/>
    <n v="1.66305028166076"/>
    <n v="-0.66305028166075497"/>
  </r>
  <r>
    <x v="3"/>
    <x v="61"/>
    <x v="11"/>
    <x v="0"/>
    <x v="3"/>
    <x v="53"/>
    <x v="5"/>
    <x v="1"/>
    <n v="647140061"/>
    <d v="2010-05-11T00:00:00"/>
    <x v="3"/>
    <x v="2"/>
    <n v="1980"/>
    <n v="668.27"/>
    <n v="502.54"/>
    <n v="165.73"/>
    <n v="995029.2"/>
    <n v="328145.40000000002"/>
    <n v="-666883.80000000005"/>
    <n v="3.0322814215893299"/>
    <n v="-2.0322814215893299"/>
  </r>
  <r>
    <x v="1"/>
    <x v="41"/>
    <x v="10"/>
    <x v="0"/>
    <x v="2"/>
    <x v="368"/>
    <x v="3"/>
    <x v="3"/>
    <n v="972452533"/>
    <d v="2015-04-10T00:00:00"/>
    <x v="6"/>
    <x v="2"/>
    <n v="9169"/>
    <n v="154.06"/>
    <n v="90.93"/>
    <n v="63.13"/>
    <n v="833737.17"/>
    <n v="578838.97"/>
    <n v="-254898.2"/>
    <n v="1.44036115951212"/>
    <n v="-0.44036115951211802"/>
  </r>
  <r>
    <x v="3"/>
    <x v="35"/>
    <x v="11"/>
    <x v="1"/>
    <x v="0"/>
    <x v="2193"/>
    <x v="1"/>
    <x v="4"/>
    <n v="846405446"/>
    <d v="2016-09-03T00:00:00"/>
    <x v="0"/>
    <x v="171"/>
    <n v="9035"/>
    <n v="668.27"/>
    <n v="502.54"/>
    <n v="165.73"/>
    <n v="4540448.9000000004"/>
    <n v="1497370.55"/>
    <n v="-3043078.35"/>
    <n v="3.0322814215893299"/>
    <n v="-2.0322814215893299"/>
  </r>
  <r>
    <x v="0"/>
    <x v="19"/>
    <x v="4"/>
    <x v="0"/>
    <x v="3"/>
    <x v="997"/>
    <x v="6"/>
    <x v="3"/>
    <n v="462797629"/>
    <d v="2015-06-30T00:00:00"/>
    <x v="3"/>
    <x v="233"/>
    <n v="958"/>
    <n v="81.73"/>
    <n v="56.67"/>
    <n v="25.06"/>
    <n v="54289.86"/>
    <n v="24007.48"/>
    <n v="-30282.38"/>
    <n v="2.2613727055067798"/>
    <n v="-1.26137270550678"/>
  </r>
  <r>
    <x v="1"/>
    <x v="16"/>
    <x v="4"/>
    <x v="1"/>
    <x v="0"/>
    <x v="359"/>
    <x v="5"/>
    <x v="1"/>
    <n v="535740411"/>
    <d v="2010-07-06T00:00:00"/>
    <x v="3"/>
    <x v="2"/>
    <n v="6348"/>
    <n v="81.73"/>
    <n v="56.67"/>
    <n v="25.06"/>
    <n v="359741.16"/>
    <n v="159080.88"/>
    <n v="-200660.28"/>
    <n v="2.2613727055067798"/>
    <n v="-1.26137270550678"/>
  </r>
  <r>
    <x v="3"/>
    <x v="20"/>
    <x v="8"/>
    <x v="0"/>
    <x v="3"/>
    <x v="20"/>
    <x v="10"/>
    <x v="1"/>
    <n v="949657618"/>
    <d v="2010-02-20T00:00:00"/>
    <x v="0"/>
    <x v="3"/>
    <n v="3648"/>
    <n v="421.89"/>
    <n v="364.69"/>
    <n v="57.2"/>
    <n v="1330389.1200000001"/>
    <n v="208665.60000000001"/>
    <n v="-1121723.52"/>
    <n v="6.3756993006993001"/>
    <n v="-5.3756993006993001"/>
  </r>
  <r>
    <x v="1"/>
    <x v="169"/>
    <x v="4"/>
    <x v="1"/>
    <x v="3"/>
    <x v="347"/>
    <x v="11"/>
    <x v="6"/>
    <n v="309285581"/>
    <d v="2017-04-17T00:00:00"/>
    <x v="1"/>
    <x v="39"/>
    <n v="3331"/>
    <n v="81.73"/>
    <n v="56.67"/>
    <n v="25.06"/>
    <n v="188767.77"/>
    <n v="83474.86"/>
    <n v="-105292.91"/>
    <n v="2.2613727055067798"/>
    <n v="-1.26137270550678"/>
  </r>
  <r>
    <x v="3"/>
    <x v="124"/>
    <x v="8"/>
    <x v="0"/>
    <x v="1"/>
    <x v="693"/>
    <x v="8"/>
    <x v="4"/>
    <n v="889673125"/>
    <d v="2016-09-07T00:00:00"/>
    <x v="4"/>
    <x v="216"/>
    <n v="2903"/>
    <n v="421.89"/>
    <n v="364.69"/>
    <n v="57.2"/>
    <n v="1058695.07"/>
    <n v="166051.6"/>
    <n v="-892643.47"/>
    <n v="6.3756993006993001"/>
    <n v="-5.3756993006993001"/>
  </r>
  <r>
    <x v="5"/>
    <x v="62"/>
    <x v="8"/>
    <x v="1"/>
    <x v="3"/>
    <x v="2194"/>
    <x v="2"/>
    <x v="4"/>
    <n v="986181581"/>
    <d v="2016-07-23T00:00:00"/>
    <x v="0"/>
    <x v="54"/>
    <n v="1900"/>
    <n v="421.89"/>
    <n v="364.69"/>
    <n v="57.2"/>
    <n v="692911"/>
    <n v="108680"/>
    <n v="-584231"/>
    <n v="6.3756993006993001"/>
    <n v="-5.3756993006993001"/>
  </r>
  <r>
    <x v="4"/>
    <x v="173"/>
    <x v="0"/>
    <x v="1"/>
    <x v="0"/>
    <x v="368"/>
    <x v="3"/>
    <x v="3"/>
    <n v="764484775"/>
    <d v="2015-03-09T00:00:00"/>
    <x v="1"/>
    <x v="2"/>
    <n v="6888"/>
    <n v="255.28"/>
    <n v="159.41999999999999"/>
    <n v="95.86"/>
    <n v="1098084.96"/>
    <n v="660283.68000000005"/>
    <n v="-437801.28"/>
    <n v="1.66305028166076"/>
    <n v="-0.66305028166075497"/>
  </r>
  <r>
    <x v="3"/>
    <x v="8"/>
    <x v="3"/>
    <x v="0"/>
    <x v="1"/>
    <x v="1861"/>
    <x v="11"/>
    <x v="0"/>
    <n v="910569036"/>
    <d v="2013-03-25T00:00:00"/>
    <x v="1"/>
    <x v="32"/>
    <n v="6467"/>
    <n v="205.7"/>
    <n v="117.11"/>
    <n v="88.59"/>
    <n v="757350.37"/>
    <n v="572911.53"/>
    <n v="-184438.84"/>
    <n v="1.3219324980246101"/>
    <n v="-0.32193249802460799"/>
  </r>
  <r>
    <x v="1"/>
    <x v="152"/>
    <x v="0"/>
    <x v="1"/>
    <x v="1"/>
    <x v="1720"/>
    <x v="2"/>
    <x v="0"/>
    <n v="380733191"/>
    <d v="2013-04-13T00:00:00"/>
    <x v="0"/>
    <x v="2"/>
    <n v="6267"/>
    <n v="255.28"/>
    <n v="159.41999999999999"/>
    <n v="95.86"/>
    <n v="999085.14"/>
    <n v="600754.62"/>
    <n v="-398330.52"/>
    <n v="1.66305028166076"/>
    <n v="-0.66305028166075497"/>
  </r>
  <r>
    <x v="3"/>
    <x v="124"/>
    <x v="11"/>
    <x v="0"/>
    <x v="0"/>
    <x v="2129"/>
    <x v="8"/>
    <x v="0"/>
    <n v="451588571"/>
    <d v="2013-07-14T00:00:00"/>
    <x v="5"/>
    <x v="8"/>
    <n v="3948"/>
    <n v="668.27"/>
    <n v="502.54"/>
    <n v="165.73"/>
    <n v="1984027.92"/>
    <n v="654302.04"/>
    <n v="-1329725.8799999999"/>
    <n v="3.0322814215893299"/>
    <n v="-2.0322814215893299"/>
  </r>
  <r>
    <x v="2"/>
    <x v="102"/>
    <x v="9"/>
    <x v="0"/>
    <x v="3"/>
    <x v="1083"/>
    <x v="2"/>
    <x v="4"/>
    <n v="670059001"/>
    <d v="2016-01-09T00:00:00"/>
    <x v="0"/>
    <x v="2"/>
    <n v="4203"/>
    <n v="9.33"/>
    <n v="6.92"/>
    <n v="2.41"/>
    <n v="29084.76"/>
    <n v="10129.23"/>
    <n v="-18955.53"/>
    <n v="2.87136929460581"/>
    <n v="-1.87136929460581"/>
  </r>
  <r>
    <x v="4"/>
    <x v="45"/>
    <x v="6"/>
    <x v="0"/>
    <x v="2"/>
    <x v="383"/>
    <x v="9"/>
    <x v="1"/>
    <n v="203380811"/>
    <d v="2010-11-23T00:00:00"/>
    <x v="3"/>
    <x v="4"/>
    <n v="3756"/>
    <n v="651.21"/>
    <n v="524.96"/>
    <n v="126.25"/>
    <n v="1971749.76"/>
    <n v="474195"/>
    <n v="-1497554.76"/>
    <n v="4.1580990099009902"/>
    <n v="-3.1580990099009898"/>
  </r>
  <r>
    <x v="1"/>
    <x v="108"/>
    <x v="9"/>
    <x v="0"/>
    <x v="2"/>
    <x v="1769"/>
    <x v="9"/>
    <x v="7"/>
    <n v="989102828"/>
    <d v="2012-08-07T00:00:00"/>
    <x v="3"/>
    <x v="2"/>
    <n v="6362"/>
    <n v="9.33"/>
    <n v="6.92"/>
    <n v="2.41"/>
    <n v="44025.04"/>
    <n v="15332.42"/>
    <n v="-28692.62"/>
    <n v="2.87136929460581"/>
    <n v="-1.87136929460581"/>
  </r>
  <r>
    <x v="5"/>
    <x v="87"/>
    <x v="9"/>
    <x v="1"/>
    <x v="3"/>
    <x v="401"/>
    <x v="3"/>
    <x v="3"/>
    <n v="985086381"/>
    <d v="2015-04-09T00:00:00"/>
    <x v="2"/>
    <x v="2"/>
    <n v="7806"/>
    <n v="9.33"/>
    <n v="6.92"/>
    <n v="2.41"/>
    <n v="54017.52"/>
    <n v="18812.46"/>
    <n v="-35205.06"/>
    <n v="2.87136929460581"/>
    <n v="-1.87136929460581"/>
  </r>
  <r>
    <x v="5"/>
    <x v="117"/>
    <x v="10"/>
    <x v="0"/>
    <x v="2"/>
    <x v="431"/>
    <x v="8"/>
    <x v="7"/>
    <n v="919505298"/>
    <d v="2012-02-27T00:00:00"/>
    <x v="1"/>
    <x v="2"/>
    <n v="906"/>
    <n v="154.06"/>
    <n v="90.93"/>
    <n v="63.13"/>
    <n v="82382.58"/>
    <n v="57195.78"/>
    <n v="-25186.799999999999"/>
    <n v="1.44036115951212"/>
    <n v="-0.44036115951211802"/>
  </r>
  <r>
    <x v="3"/>
    <x v="163"/>
    <x v="1"/>
    <x v="0"/>
    <x v="0"/>
    <x v="281"/>
    <x v="8"/>
    <x v="6"/>
    <n v="240845906"/>
    <d v="2017-04-21T00:00:00"/>
    <x v="6"/>
    <x v="2"/>
    <n v="511"/>
    <n v="152.58000000000001"/>
    <n v="97.44"/>
    <n v="55.14"/>
    <n v="49791.839999999997"/>
    <n v="28176.54"/>
    <n v="-21615.3"/>
    <n v="1.76713819368879"/>
    <n v="-0.76713819368879199"/>
  </r>
  <r>
    <x v="5"/>
    <x v="78"/>
    <x v="6"/>
    <x v="1"/>
    <x v="3"/>
    <x v="1642"/>
    <x v="2"/>
    <x v="0"/>
    <n v="267907035"/>
    <d v="2013-07-20T00:00:00"/>
    <x v="0"/>
    <x v="122"/>
    <n v="8500"/>
    <n v="651.21"/>
    <n v="524.96"/>
    <n v="126.25"/>
    <n v="4462160"/>
    <n v="1073125"/>
    <n v="-3389035"/>
    <n v="4.1580990099009902"/>
    <n v="-3.1580990099009898"/>
  </r>
  <r>
    <x v="4"/>
    <x v="160"/>
    <x v="8"/>
    <x v="0"/>
    <x v="0"/>
    <x v="1624"/>
    <x v="7"/>
    <x v="5"/>
    <n v="139800012"/>
    <d v="2014-09-20T00:00:00"/>
    <x v="0"/>
    <x v="19"/>
    <n v="8785"/>
    <n v="421.89"/>
    <n v="364.69"/>
    <n v="57.2"/>
    <n v="3203801.65"/>
    <n v="502502"/>
    <n v="-2701299.65"/>
    <n v="6.3756993006993001"/>
    <n v="-5.3756993006993001"/>
  </r>
  <r>
    <x v="5"/>
    <x v="145"/>
    <x v="8"/>
    <x v="0"/>
    <x v="1"/>
    <x v="2048"/>
    <x v="5"/>
    <x v="4"/>
    <n v="865948665"/>
    <d v="2016-09-26T00:00:00"/>
    <x v="1"/>
    <x v="2"/>
    <n v="2308"/>
    <n v="421.89"/>
    <n v="364.69"/>
    <n v="57.2"/>
    <n v="841704.52"/>
    <n v="132017.60000000001"/>
    <n v="-709686.92"/>
    <n v="6.3756993006993001"/>
    <n v="-5.3756993006993001"/>
  </r>
  <r>
    <x v="3"/>
    <x v="50"/>
    <x v="8"/>
    <x v="1"/>
    <x v="3"/>
    <x v="1211"/>
    <x v="3"/>
    <x v="4"/>
    <n v="376089322"/>
    <d v="2016-06-27T00:00:00"/>
    <x v="1"/>
    <x v="2"/>
    <n v="2043"/>
    <n v="421.89"/>
    <n v="364.69"/>
    <n v="57.2"/>
    <n v="745061.67"/>
    <n v="116859.6"/>
    <n v="-628202.06999999995"/>
    <n v="6.3756993006993001"/>
    <n v="-5.3756993006993001"/>
  </r>
  <r>
    <x v="3"/>
    <x v="151"/>
    <x v="1"/>
    <x v="0"/>
    <x v="3"/>
    <x v="1196"/>
    <x v="7"/>
    <x v="3"/>
    <n v="270270812"/>
    <d v="2015-10-28T00:00:00"/>
    <x v="4"/>
    <x v="46"/>
    <n v="7994"/>
    <n v="152.58000000000001"/>
    <n v="97.44"/>
    <n v="55.14"/>
    <n v="778935.36"/>
    <n v="440789.16"/>
    <n v="-338146.2"/>
    <n v="1.76713819368879"/>
    <n v="-0.76713819368879199"/>
  </r>
  <r>
    <x v="3"/>
    <x v="24"/>
    <x v="4"/>
    <x v="1"/>
    <x v="0"/>
    <x v="1683"/>
    <x v="8"/>
    <x v="1"/>
    <n v="868854463"/>
    <d v="2010-12-02T00:00:00"/>
    <x v="2"/>
    <x v="141"/>
    <n v="2198"/>
    <n v="81.73"/>
    <n v="56.67"/>
    <n v="25.06"/>
    <n v="124560.66"/>
    <n v="55081.88"/>
    <n v="-69478.78"/>
    <n v="2.2613727055067798"/>
    <n v="-1.26137270550678"/>
  </r>
  <r>
    <x v="2"/>
    <x v="12"/>
    <x v="2"/>
    <x v="0"/>
    <x v="2"/>
    <x v="705"/>
    <x v="8"/>
    <x v="5"/>
    <n v="762514102"/>
    <d v="2014-07-28T00:00:00"/>
    <x v="1"/>
    <x v="22"/>
    <n v="3722"/>
    <n v="47.45"/>
    <n v="31.79"/>
    <n v="15.66"/>
    <n v="118322.38"/>
    <n v="58286.52"/>
    <n v="-60035.86"/>
    <n v="2.0300127713920801"/>
    <n v="-1.0300127713920799"/>
  </r>
  <r>
    <x v="6"/>
    <x v="18"/>
    <x v="4"/>
    <x v="1"/>
    <x v="3"/>
    <x v="391"/>
    <x v="4"/>
    <x v="3"/>
    <n v="862236058"/>
    <d v="2015-01-05T00:00:00"/>
    <x v="1"/>
    <x v="2"/>
    <n v="3665"/>
    <n v="81.73"/>
    <n v="56.67"/>
    <n v="25.06"/>
    <n v="207695.55"/>
    <n v="91844.9"/>
    <n v="-115850.65"/>
    <n v="2.2613727055067798"/>
    <n v="-1.26137270550678"/>
  </r>
  <r>
    <x v="5"/>
    <x v="40"/>
    <x v="11"/>
    <x v="0"/>
    <x v="3"/>
    <x v="539"/>
    <x v="6"/>
    <x v="1"/>
    <n v="349319159"/>
    <d v="2010-10-12T00:00:00"/>
    <x v="3"/>
    <x v="141"/>
    <n v="157"/>
    <n v="668.27"/>
    <n v="502.54"/>
    <n v="165.73"/>
    <n v="78898.78"/>
    <n v="26019.61"/>
    <n v="-52879.17"/>
    <n v="3.0322814215893299"/>
    <n v="-2.0322814215893299"/>
  </r>
  <r>
    <x v="4"/>
    <x v="6"/>
    <x v="1"/>
    <x v="0"/>
    <x v="1"/>
    <x v="1771"/>
    <x v="0"/>
    <x v="3"/>
    <n v="725374734"/>
    <d v="2016-01-19T00:00:00"/>
    <x v="3"/>
    <x v="69"/>
    <n v="3358"/>
    <n v="152.58000000000001"/>
    <n v="97.44"/>
    <n v="55.14"/>
    <n v="327203.52"/>
    <n v="185160.12"/>
    <n v="-142043.4"/>
    <n v="1.76713819368879"/>
    <n v="-0.76713819368879199"/>
  </r>
  <r>
    <x v="1"/>
    <x v="66"/>
    <x v="2"/>
    <x v="0"/>
    <x v="0"/>
    <x v="1067"/>
    <x v="11"/>
    <x v="7"/>
    <n v="862326610"/>
    <d v="2012-05-28T00:00:00"/>
    <x v="1"/>
    <x v="262"/>
    <n v="461"/>
    <n v="47.45"/>
    <n v="31.79"/>
    <n v="15.66"/>
    <n v="14655.19"/>
    <n v="7219.26"/>
    <n v="-7435.93"/>
    <n v="2.0300127713920801"/>
    <n v="-1.0300127713920799"/>
  </r>
  <r>
    <x v="1"/>
    <x v="136"/>
    <x v="8"/>
    <x v="0"/>
    <x v="3"/>
    <x v="495"/>
    <x v="6"/>
    <x v="0"/>
    <n v="152411115"/>
    <d v="2013-02-21T00:00:00"/>
    <x v="2"/>
    <x v="2"/>
    <n v="691"/>
    <n v="421.89"/>
    <n v="364.69"/>
    <n v="57.2"/>
    <n v="252000.79"/>
    <n v="39525.199999999997"/>
    <n v="-212475.59"/>
    <n v="6.3756993006993001"/>
    <n v="-5.3756993006993001"/>
  </r>
  <r>
    <x v="2"/>
    <x v="170"/>
    <x v="7"/>
    <x v="0"/>
    <x v="2"/>
    <x v="203"/>
    <x v="9"/>
    <x v="0"/>
    <n v="758177077"/>
    <d v="2013-03-21T00:00:00"/>
    <x v="2"/>
    <x v="2"/>
    <n v="300"/>
    <n v="437.2"/>
    <n v="263.33"/>
    <n v="173.87"/>
    <n v="78999"/>
    <n v="52161"/>
    <n v="-26838"/>
    <n v="1.51452234428021"/>
    <n v="-0.51452234428020904"/>
  </r>
  <r>
    <x v="1"/>
    <x v="64"/>
    <x v="6"/>
    <x v="1"/>
    <x v="1"/>
    <x v="793"/>
    <x v="7"/>
    <x v="4"/>
    <n v="862485826"/>
    <d v="2016-10-27T00:00:00"/>
    <x v="2"/>
    <x v="124"/>
    <n v="7577"/>
    <n v="651.21"/>
    <n v="524.96"/>
    <n v="126.25"/>
    <n v="3977621.92"/>
    <n v="956596.25"/>
    <n v="-3021025.67"/>
    <n v="4.1580990099009902"/>
    <n v="-3.1580990099009898"/>
  </r>
  <r>
    <x v="2"/>
    <x v="51"/>
    <x v="11"/>
    <x v="1"/>
    <x v="1"/>
    <x v="377"/>
    <x v="7"/>
    <x v="6"/>
    <n v="518511188"/>
    <d v="2017-02-16T00:00:00"/>
    <x v="2"/>
    <x v="2"/>
    <n v="7838"/>
    <n v="668.27"/>
    <n v="502.54"/>
    <n v="165.73"/>
    <n v="3938908.52"/>
    <n v="1298991.74"/>
    <n v="-2639916.7799999998"/>
    <n v="3.0322814215893299"/>
    <n v="-2.0322814215893299"/>
  </r>
  <r>
    <x v="1"/>
    <x v="167"/>
    <x v="9"/>
    <x v="1"/>
    <x v="0"/>
    <x v="1250"/>
    <x v="2"/>
    <x v="4"/>
    <n v="299739491"/>
    <d v="2016-01-09T00:00:00"/>
    <x v="0"/>
    <x v="2"/>
    <n v="8431"/>
    <n v="9.33"/>
    <n v="6.92"/>
    <n v="2.41"/>
    <n v="58342.52"/>
    <n v="20318.71"/>
    <n v="-38023.81"/>
    <n v="2.87136929460581"/>
    <n v="-1.87136929460581"/>
  </r>
  <r>
    <x v="3"/>
    <x v="50"/>
    <x v="8"/>
    <x v="0"/>
    <x v="3"/>
    <x v="286"/>
    <x v="2"/>
    <x v="5"/>
    <n v="849969565"/>
    <d v="2014-03-09T00:00:00"/>
    <x v="5"/>
    <x v="2"/>
    <n v="3737"/>
    <n v="421.89"/>
    <n v="364.69"/>
    <n v="57.2"/>
    <n v="1362846.53"/>
    <n v="213756.4"/>
    <n v="-1149090.1299999999"/>
    <n v="6.3756993006993001"/>
    <n v="-5.3756993006993001"/>
  </r>
  <r>
    <x v="1"/>
    <x v="129"/>
    <x v="8"/>
    <x v="1"/>
    <x v="2"/>
    <x v="1478"/>
    <x v="2"/>
    <x v="2"/>
    <n v="633312737"/>
    <d v="2011-11-08T00:00:00"/>
    <x v="3"/>
    <x v="229"/>
    <n v="167"/>
    <n v="421.89"/>
    <n v="364.69"/>
    <n v="57.2"/>
    <n v="60903.23"/>
    <n v="9552.4"/>
    <n v="-51350.83"/>
    <n v="6.3756993006993001"/>
    <n v="-5.3756993006993001"/>
  </r>
  <r>
    <x v="1"/>
    <x v="89"/>
    <x v="6"/>
    <x v="1"/>
    <x v="1"/>
    <x v="1099"/>
    <x v="0"/>
    <x v="7"/>
    <n v="884192836"/>
    <d v="2013-01-15T00:00:00"/>
    <x v="3"/>
    <x v="22"/>
    <n v="1164"/>
    <n v="651.21"/>
    <n v="524.96"/>
    <n v="126.25"/>
    <n v="611053.43999999994"/>
    <n v="146955"/>
    <n v="-464098.44"/>
    <n v="4.1580990099009902"/>
    <n v="-3.1580990099009898"/>
  </r>
  <r>
    <x v="2"/>
    <x v="141"/>
    <x v="7"/>
    <x v="1"/>
    <x v="1"/>
    <x v="1993"/>
    <x v="10"/>
    <x v="1"/>
    <n v="657346189"/>
    <d v="2010-01-28T00:00:00"/>
    <x v="2"/>
    <x v="71"/>
    <n v="2200"/>
    <n v="437.2"/>
    <n v="263.33"/>
    <n v="173.87"/>
    <n v="579326"/>
    <n v="382514"/>
    <n v="-196812"/>
    <n v="1.51452234428021"/>
    <n v="-0.51452234428020904"/>
  </r>
  <r>
    <x v="5"/>
    <x v="149"/>
    <x v="2"/>
    <x v="1"/>
    <x v="0"/>
    <x v="1049"/>
    <x v="11"/>
    <x v="5"/>
    <n v="877821624"/>
    <d v="2014-03-14T00:00:00"/>
    <x v="6"/>
    <x v="10"/>
    <n v="5780"/>
    <n v="47.45"/>
    <n v="31.79"/>
    <n v="15.66"/>
    <n v="183746.2"/>
    <n v="90514.8"/>
    <n v="-93231.4"/>
    <n v="2.0300127713920801"/>
    <n v="-1.0300127713920799"/>
  </r>
  <r>
    <x v="5"/>
    <x v="130"/>
    <x v="9"/>
    <x v="0"/>
    <x v="0"/>
    <x v="1714"/>
    <x v="9"/>
    <x v="5"/>
    <n v="290980470"/>
    <d v="2015-01-01T00:00:00"/>
    <x v="2"/>
    <x v="187"/>
    <n v="6442"/>
    <n v="9.33"/>
    <n v="6.92"/>
    <n v="2.41"/>
    <n v="44578.64"/>
    <n v="15525.22"/>
    <n v="-29053.42"/>
    <n v="2.87136929460581"/>
    <n v="-1.87136929460581"/>
  </r>
  <r>
    <x v="4"/>
    <x v="29"/>
    <x v="9"/>
    <x v="0"/>
    <x v="3"/>
    <x v="1519"/>
    <x v="6"/>
    <x v="5"/>
    <n v="412496554"/>
    <d v="2014-04-29T00:00:00"/>
    <x v="3"/>
    <x v="57"/>
    <n v="5752"/>
    <n v="9.33"/>
    <n v="6.92"/>
    <n v="2.41"/>
    <n v="39803.839999999997"/>
    <n v="13862.32"/>
    <n v="-25941.52"/>
    <n v="2.87136929460581"/>
    <n v="-1.87136929460581"/>
  </r>
  <r>
    <x v="1"/>
    <x v="153"/>
    <x v="8"/>
    <x v="0"/>
    <x v="0"/>
    <x v="2195"/>
    <x v="7"/>
    <x v="3"/>
    <n v="578356206"/>
    <d v="2015-07-15T00:00:00"/>
    <x v="4"/>
    <x v="2"/>
    <n v="7309"/>
    <n v="421.89"/>
    <n v="364.69"/>
    <n v="57.2"/>
    <n v="2665519.21"/>
    <n v="418074.8"/>
    <n v="-2247444.41"/>
    <n v="6.3756993006993001"/>
    <n v="-5.3756993006993001"/>
  </r>
  <r>
    <x v="1"/>
    <x v="33"/>
    <x v="4"/>
    <x v="0"/>
    <x v="2"/>
    <x v="191"/>
    <x v="1"/>
    <x v="2"/>
    <n v="194858253"/>
    <d v="2011-05-22T00:00:00"/>
    <x v="5"/>
    <x v="82"/>
    <n v="1742"/>
    <n v="81.73"/>
    <n v="56.67"/>
    <n v="25.06"/>
    <n v="98719.14"/>
    <n v="43654.52"/>
    <n v="-55064.62"/>
    <n v="2.2613727055067798"/>
    <n v="-1.26137270550678"/>
  </r>
  <r>
    <x v="1"/>
    <x v="139"/>
    <x v="3"/>
    <x v="1"/>
    <x v="2"/>
    <x v="14"/>
    <x v="9"/>
    <x v="1"/>
    <n v="988614022"/>
    <d v="2011-11-01T00:00:00"/>
    <x v="3"/>
    <x v="165"/>
    <n v="1713"/>
    <n v="205.7"/>
    <n v="117.11"/>
    <n v="88.59"/>
    <n v="200609.43"/>
    <n v="151754.67000000001"/>
    <n v="-48854.76"/>
    <n v="1.3219324980246101"/>
    <n v="-0.32193249802460799"/>
  </r>
  <r>
    <x v="2"/>
    <x v="65"/>
    <x v="4"/>
    <x v="0"/>
    <x v="1"/>
    <x v="2196"/>
    <x v="9"/>
    <x v="7"/>
    <n v="256547343"/>
    <d v="2012-12-30T00:00:00"/>
    <x v="5"/>
    <x v="56"/>
    <n v="6915"/>
    <n v="81.73"/>
    <n v="56.67"/>
    <n v="25.06"/>
    <n v="391873.05"/>
    <n v="173289.9"/>
    <n v="-218583.15"/>
    <n v="2.2613727055067798"/>
    <n v="-1.26137270550678"/>
  </r>
  <r>
    <x v="2"/>
    <x v="155"/>
    <x v="10"/>
    <x v="1"/>
    <x v="0"/>
    <x v="2197"/>
    <x v="10"/>
    <x v="6"/>
    <n v="315894544"/>
    <d v="2017-01-27T00:00:00"/>
    <x v="6"/>
    <x v="122"/>
    <n v="9070"/>
    <n v="154.06"/>
    <n v="90.93"/>
    <n v="63.13"/>
    <n v="824735.1"/>
    <n v="572589.1"/>
    <n v="-252146"/>
    <n v="1.44036115951212"/>
    <n v="-0.44036115951211802"/>
  </r>
  <r>
    <x v="3"/>
    <x v="133"/>
    <x v="1"/>
    <x v="0"/>
    <x v="2"/>
    <x v="2198"/>
    <x v="2"/>
    <x v="0"/>
    <n v="854204452"/>
    <d v="2013-02-14T00:00:00"/>
    <x v="2"/>
    <x v="2"/>
    <n v="6934"/>
    <n v="152.58000000000001"/>
    <n v="97.44"/>
    <n v="55.14"/>
    <n v="675648.96"/>
    <n v="382340.76"/>
    <n v="-293308.2"/>
    <n v="1.76713819368879"/>
    <n v="-0.76713819368879099"/>
  </r>
  <r>
    <x v="1"/>
    <x v="59"/>
    <x v="3"/>
    <x v="0"/>
    <x v="2"/>
    <x v="2001"/>
    <x v="5"/>
    <x v="5"/>
    <n v="279338395"/>
    <d v="2014-02-24T00:00:00"/>
    <x v="1"/>
    <x v="2"/>
    <n v="1293"/>
    <n v="205.7"/>
    <n v="117.11"/>
    <n v="88.59"/>
    <n v="151423.23000000001"/>
    <n v="114546.87"/>
    <n v="-36876.36"/>
    <n v="1.3219324980246101"/>
    <n v="-0.32193249802460799"/>
  </r>
  <r>
    <x v="2"/>
    <x v="48"/>
    <x v="8"/>
    <x v="0"/>
    <x v="1"/>
    <x v="2199"/>
    <x v="5"/>
    <x v="3"/>
    <n v="669470202"/>
    <d v="2015-11-07T00:00:00"/>
    <x v="0"/>
    <x v="69"/>
    <n v="9965"/>
    <n v="421.89"/>
    <n v="364.69"/>
    <n v="57.2"/>
    <n v="3634135.85"/>
    <n v="569998"/>
    <n v="-3064137.85"/>
    <n v="6.3756993006993001"/>
    <n v="-5.3756993006993001"/>
  </r>
  <r>
    <x v="1"/>
    <x v="22"/>
    <x v="0"/>
    <x v="1"/>
    <x v="0"/>
    <x v="471"/>
    <x v="11"/>
    <x v="5"/>
    <n v="123086202"/>
    <d v="2014-02-20T00:00:00"/>
    <x v="2"/>
    <x v="78"/>
    <n v="2797"/>
    <n v="255.28"/>
    <n v="159.41999999999999"/>
    <n v="95.86"/>
    <n v="445897.74"/>
    <n v="268120.42"/>
    <n v="-177777.32"/>
    <n v="1.66305028166076"/>
    <n v="-0.66305028166075497"/>
  </r>
  <r>
    <x v="0"/>
    <x v="135"/>
    <x v="5"/>
    <x v="0"/>
    <x v="0"/>
    <x v="559"/>
    <x v="5"/>
    <x v="1"/>
    <n v="408985221"/>
    <d v="2010-11-14T00:00:00"/>
    <x v="5"/>
    <x v="31"/>
    <n v="6670"/>
    <n v="109.28"/>
    <n v="35.840000000000003"/>
    <n v="73.44"/>
    <n v="239052.79999999999"/>
    <n v="489844.8"/>
    <n v="250792"/>
    <n v="0.48801742919390001"/>
    <n v="0.51198257080609999"/>
  </r>
  <r>
    <x v="1"/>
    <x v="33"/>
    <x v="8"/>
    <x v="0"/>
    <x v="0"/>
    <x v="1771"/>
    <x v="0"/>
    <x v="3"/>
    <n v="216278588"/>
    <d v="2015-12-19T00:00:00"/>
    <x v="0"/>
    <x v="19"/>
    <n v="495"/>
    <n v="421.89"/>
    <n v="364.69"/>
    <n v="57.2"/>
    <n v="180521.55"/>
    <n v="28314"/>
    <n v="-152207.54999999999"/>
    <n v="6.3756993006993001"/>
    <n v="-5.3756993006993001"/>
  </r>
  <r>
    <x v="6"/>
    <x v="103"/>
    <x v="9"/>
    <x v="0"/>
    <x v="2"/>
    <x v="1164"/>
    <x v="0"/>
    <x v="0"/>
    <n v="104390132"/>
    <d v="2014-01-23T00:00:00"/>
    <x v="2"/>
    <x v="69"/>
    <n v="215"/>
    <n v="9.33"/>
    <n v="6.92"/>
    <n v="2.41"/>
    <n v="1487.8"/>
    <n v="518.15"/>
    <n v="-969.65"/>
    <n v="2.87136929460581"/>
    <n v="-1.87136929460581"/>
  </r>
  <r>
    <x v="5"/>
    <x v="9"/>
    <x v="11"/>
    <x v="0"/>
    <x v="1"/>
    <x v="203"/>
    <x v="9"/>
    <x v="0"/>
    <n v="253056180"/>
    <d v="2013-03-14T00:00:00"/>
    <x v="2"/>
    <x v="2"/>
    <n v="3802"/>
    <n v="668.27"/>
    <n v="502.54"/>
    <n v="165.73"/>
    <n v="1910657.08"/>
    <n v="630105.46"/>
    <n v="-1280551.6200000001"/>
    <n v="3.0322814215893299"/>
    <n v="-2.0322814215893299"/>
  </r>
  <r>
    <x v="2"/>
    <x v="42"/>
    <x v="4"/>
    <x v="0"/>
    <x v="0"/>
    <x v="574"/>
    <x v="3"/>
    <x v="2"/>
    <n v="912325561"/>
    <d v="2011-08-24T00:00:00"/>
    <x v="4"/>
    <x v="19"/>
    <n v="6262"/>
    <n v="81.73"/>
    <n v="56.67"/>
    <n v="25.06"/>
    <n v="354867.54"/>
    <n v="156925.72"/>
    <n v="-197941.82"/>
    <n v="2.2613727055067798"/>
    <n v="-1.26137270550678"/>
  </r>
  <r>
    <x v="0"/>
    <x v="13"/>
    <x v="8"/>
    <x v="0"/>
    <x v="3"/>
    <x v="412"/>
    <x v="6"/>
    <x v="4"/>
    <n v="152559602"/>
    <d v="2016-01-23T00:00:00"/>
    <x v="0"/>
    <x v="2"/>
    <n v="4631"/>
    <n v="421.89"/>
    <n v="364.69"/>
    <n v="57.2"/>
    <n v="1688879.39"/>
    <n v="264893.2"/>
    <n v="-1423986.19"/>
    <n v="6.3756993006993001"/>
    <n v="-5.3756993006993001"/>
  </r>
  <r>
    <x v="5"/>
    <x v="88"/>
    <x v="3"/>
    <x v="0"/>
    <x v="0"/>
    <x v="2200"/>
    <x v="6"/>
    <x v="3"/>
    <n v="614432132"/>
    <d v="2015-03-21T00:00:00"/>
    <x v="0"/>
    <x v="2"/>
    <n v="2977"/>
    <n v="205.7"/>
    <n v="117.11"/>
    <n v="88.59"/>
    <n v="348636.47"/>
    <n v="263732.43"/>
    <n v="-84904.04"/>
    <n v="1.3219324980246101"/>
    <n v="-0.32193249802460799"/>
  </r>
  <r>
    <x v="0"/>
    <x v="19"/>
    <x v="11"/>
    <x v="1"/>
    <x v="1"/>
    <x v="1542"/>
    <x v="10"/>
    <x v="0"/>
    <n v="958929479"/>
    <d v="2013-12-26T00:00:00"/>
    <x v="2"/>
    <x v="302"/>
    <n v="7397"/>
    <n v="668.27"/>
    <n v="502.54"/>
    <n v="165.73"/>
    <n v="3717288.38"/>
    <n v="1225904.81"/>
    <n v="-2491383.5699999998"/>
    <n v="3.0322814215893299"/>
    <n v="-2.0322814215893299"/>
  </r>
  <r>
    <x v="2"/>
    <x v="68"/>
    <x v="11"/>
    <x v="1"/>
    <x v="3"/>
    <x v="2201"/>
    <x v="5"/>
    <x v="5"/>
    <n v="817350471"/>
    <d v="2014-11-26T00:00:00"/>
    <x v="4"/>
    <x v="56"/>
    <n v="1022"/>
    <n v="668.27"/>
    <n v="502.54"/>
    <n v="165.73"/>
    <n v="513595.88"/>
    <n v="169376.06"/>
    <n v="-344219.82"/>
    <n v="3.0322814215893299"/>
    <n v="-2.0322814215893299"/>
  </r>
  <r>
    <x v="0"/>
    <x v="25"/>
    <x v="6"/>
    <x v="0"/>
    <x v="2"/>
    <x v="1161"/>
    <x v="8"/>
    <x v="0"/>
    <n v="341306436"/>
    <d v="2013-06-23T00:00:00"/>
    <x v="5"/>
    <x v="86"/>
    <n v="9014"/>
    <n v="651.21"/>
    <n v="524.96"/>
    <n v="126.25"/>
    <n v="4731989.4400000004"/>
    <n v="1138017.5"/>
    <n v="-3593971.94"/>
    <n v="4.1580990099009902"/>
    <n v="-3.1580990099009898"/>
  </r>
  <r>
    <x v="2"/>
    <x v="164"/>
    <x v="7"/>
    <x v="1"/>
    <x v="1"/>
    <x v="2202"/>
    <x v="8"/>
    <x v="1"/>
    <n v="652721202"/>
    <d v="2010-09-25T00:00:00"/>
    <x v="0"/>
    <x v="68"/>
    <n v="3563"/>
    <n v="437.2"/>
    <n v="263.33"/>
    <n v="173.87"/>
    <n v="938244.79"/>
    <n v="619498.81000000006"/>
    <n v="-318745.98"/>
    <n v="1.51452234428021"/>
    <n v="-0.51452234428020904"/>
  </r>
  <r>
    <x v="1"/>
    <x v="178"/>
    <x v="0"/>
    <x v="1"/>
    <x v="3"/>
    <x v="2203"/>
    <x v="8"/>
    <x v="3"/>
    <n v="693831098"/>
    <d v="2015-07-14T00:00:00"/>
    <x v="3"/>
    <x v="95"/>
    <n v="8895"/>
    <n v="255.28"/>
    <n v="159.41999999999999"/>
    <n v="95.86"/>
    <n v="1418040.9"/>
    <n v="852674.7"/>
    <n v="-565366.19999999995"/>
    <n v="1.66305028166076"/>
    <n v="-0.66305028166075497"/>
  </r>
  <r>
    <x v="4"/>
    <x v="176"/>
    <x v="3"/>
    <x v="1"/>
    <x v="3"/>
    <x v="94"/>
    <x v="2"/>
    <x v="2"/>
    <n v="377184951"/>
    <d v="2011-12-19T00:00:00"/>
    <x v="1"/>
    <x v="205"/>
    <n v="6264"/>
    <n v="205.7"/>
    <n v="117.11"/>
    <n v="88.59"/>
    <n v="733577.04"/>
    <n v="554927.76"/>
    <n v="-178649.28"/>
    <n v="1.3219324980246101"/>
    <n v="-0.32193249802460799"/>
  </r>
  <r>
    <x v="0"/>
    <x v="135"/>
    <x v="10"/>
    <x v="0"/>
    <x v="3"/>
    <x v="1610"/>
    <x v="11"/>
    <x v="3"/>
    <n v="135644090"/>
    <d v="2015-03-26T00:00:00"/>
    <x v="2"/>
    <x v="28"/>
    <n v="8955"/>
    <n v="154.06"/>
    <n v="90.93"/>
    <n v="63.13"/>
    <n v="814278.15"/>
    <n v="565329.15"/>
    <n v="-248949"/>
    <n v="1.44036115951212"/>
    <n v="-0.44036115951211802"/>
  </r>
  <r>
    <x v="2"/>
    <x v="137"/>
    <x v="5"/>
    <x v="1"/>
    <x v="2"/>
    <x v="1567"/>
    <x v="9"/>
    <x v="5"/>
    <n v="472382342"/>
    <d v="2014-02-12T00:00:00"/>
    <x v="4"/>
    <x v="2"/>
    <n v="7287"/>
    <n v="109.28"/>
    <n v="35.840000000000003"/>
    <n v="73.44"/>
    <n v="261166.07999999999"/>
    <n v="535157.28"/>
    <n v="273991.2"/>
    <n v="0.48801742919390001"/>
    <n v="0.51198257080609999"/>
  </r>
  <r>
    <x v="0"/>
    <x v="49"/>
    <x v="3"/>
    <x v="0"/>
    <x v="2"/>
    <x v="1453"/>
    <x v="11"/>
    <x v="6"/>
    <n v="610886037"/>
    <d v="2017-04-15T00:00:00"/>
    <x v="0"/>
    <x v="148"/>
    <n v="3608"/>
    <n v="205.7"/>
    <n v="117.11"/>
    <n v="88.59"/>
    <n v="422532.88"/>
    <n v="319632.71999999997"/>
    <n v="-102900.16"/>
    <n v="1.3219324980246101"/>
    <n v="-0.32193249802460799"/>
  </r>
  <r>
    <x v="2"/>
    <x v="37"/>
    <x v="7"/>
    <x v="1"/>
    <x v="1"/>
    <x v="215"/>
    <x v="2"/>
    <x v="6"/>
    <n v="744954001"/>
    <d v="2017-07-25T00:00:00"/>
    <x v="3"/>
    <x v="82"/>
    <n v="7298"/>
    <n v="437.2"/>
    <n v="263.33"/>
    <n v="173.87"/>
    <n v="1921782.34"/>
    <n v="1268903.26"/>
    <n v="-652879.07999999996"/>
    <n v="1.51452234428021"/>
    <n v="-0.51452234428020904"/>
  </r>
  <r>
    <x v="3"/>
    <x v="124"/>
    <x v="4"/>
    <x v="1"/>
    <x v="0"/>
    <x v="1779"/>
    <x v="6"/>
    <x v="7"/>
    <n v="688697564"/>
    <d v="2012-03-12T00:00:00"/>
    <x v="1"/>
    <x v="2"/>
    <n v="9768"/>
    <n v="81.73"/>
    <n v="56.67"/>
    <n v="25.06"/>
    <n v="553552.56000000006"/>
    <n v="244786.08"/>
    <n v="-308766.48"/>
    <n v="2.2613727055067798"/>
    <n v="-1.26137270550678"/>
  </r>
  <r>
    <x v="4"/>
    <x v="173"/>
    <x v="3"/>
    <x v="0"/>
    <x v="2"/>
    <x v="1500"/>
    <x v="5"/>
    <x v="7"/>
    <n v="326540553"/>
    <d v="2012-03-23T00:00:00"/>
    <x v="6"/>
    <x v="2"/>
    <n v="9461"/>
    <n v="205.7"/>
    <n v="117.11"/>
    <n v="88.59"/>
    <n v="1107977.71"/>
    <n v="838149.99"/>
    <n v="-269827.71999999997"/>
    <n v="1.3219324980246101"/>
    <n v="-0.32193249802460799"/>
  </r>
  <r>
    <x v="1"/>
    <x v="139"/>
    <x v="3"/>
    <x v="0"/>
    <x v="1"/>
    <x v="1010"/>
    <x v="10"/>
    <x v="1"/>
    <n v="963219296"/>
    <d v="2010-09-18T00:00:00"/>
    <x v="0"/>
    <x v="213"/>
    <n v="6850"/>
    <n v="205.7"/>
    <n v="117.11"/>
    <n v="88.59"/>
    <n v="802203.5"/>
    <n v="606841.5"/>
    <n v="-195362"/>
    <n v="1.3219324980246101"/>
    <n v="-0.32193249802460799"/>
  </r>
  <r>
    <x v="5"/>
    <x v="97"/>
    <x v="3"/>
    <x v="1"/>
    <x v="1"/>
    <x v="1125"/>
    <x v="9"/>
    <x v="3"/>
    <n v="373782622"/>
    <d v="2015-11-15T00:00:00"/>
    <x v="5"/>
    <x v="82"/>
    <n v="9439"/>
    <n v="205.7"/>
    <n v="117.11"/>
    <n v="88.59"/>
    <n v="1105401.29"/>
    <n v="836201.01"/>
    <n v="-269200.28000000003"/>
    <n v="1.3219324980246101"/>
    <n v="-0.32193249802460799"/>
  </r>
  <r>
    <x v="0"/>
    <x v="118"/>
    <x v="10"/>
    <x v="0"/>
    <x v="2"/>
    <x v="1596"/>
    <x v="1"/>
    <x v="0"/>
    <n v="453591859"/>
    <d v="2013-10-06T00:00:00"/>
    <x v="5"/>
    <x v="210"/>
    <n v="6766"/>
    <n v="154.06"/>
    <n v="90.93"/>
    <n v="63.13"/>
    <n v="615232.38"/>
    <n v="427137.58"/>
    <n v="-188094.8"/>
    <n v="1.44036115951212"/>
    <n v="-0.44036115951211802"/>
  </r>
  <r>
    <x v="1"/>
    <x v="16"/>
    <x v="10"/>
    <x v="1"/>
    <x v="0"/>
    <x v="1761"/>
    <x v="0"/>
    <x v="4"/>
    <n v="468320834"/>
    <d v="2016-12-21T00:00:00"/>
    <x v="4"/>
    <x v="54"/>
    <n v="5397"/>
    <n v="154.06"/>
    <n v="90.93"/>
    <n v="63.13"/>
    <n v="490749.21"/>
    <n v="340712.61"/>
    <n v="-150036.6"/>
    <n v="1.44036115951212"/>
    <n v="-0.44036115951211802"/>
  </r>
  <r>
    <x v="1"/>
    <x v="153"/>
    <x v="3"/>
    <x v="0"/>
    <x v="0"/>
    <x v="782"/>
    <x v="8"/>
    <x v="1"/>
    <n v="203955876"/>
    <d v="2010-07-18T00:00:00"/>
    <x v="5"/>
    <x v="3"/>
    <n v="3931"/>
    <n v="205.7"/>
    <n v="117.11"/>
    <n v="88.59"/>
    <n v="460359.41"/>
    <n v="348247.29"/>
    <n v="-112112.12"/>
    <n v="1.3219324980246101"/>
    <n v="-0.32193249802460799"/>
  </r>
  <r>
    <x v="5"/>
    <x v="62"/>
    <x v="0"/>
    <x v="1"/>
    <x v="1"/>
    <x v="1050"/>
    <x v="8"/>
    <x v="0"/>
    <n v="416795814"/>
    <d v="2013-06-29T00:00:00"/>
    <x v="0"/>
    <x v="4"/>
    <n v="7998"/>
    <n v="255.28"/>
    <n v="159.41999999999999"/>
    <n v="95.86"/>
    <n v="1275041.1599999999"/>
    <n v="766688.28"/>
    <n v="-508352.88"/>
    <n v="1.66305028166076"/>
    <n v="-0.66305028166075497"/>
  </r>
  <r>
    <x v="1"/>
    <x v="123"/>
    <x v="1"/>
    <x v="1"/>
    <x v="3"/>
    <x v="1929"/>
    <x v="9"/>
    <x v="4"/>
    <n v="583451974"/>
    <d v="2016-05-02T00:00:00"/>
    <x v="1"/>
    <x v="2"/>
    <n v="5260"/>
    <n v="152.58000000000001"/>
    <n v="97.44"/>
    <n v="55.14"/>
    <n v="512534.4"/>
    <n v="290036.40000000002"/>
    <n v="-222498"/>
    <n v="1.76713819368879"/>
    <n v="-0.76713819368879199"/>
  </r>
  <r>
    <x v="1"/>
    <x v="33"/>
    <x v="5"/>
    <x v="0"/>
    <x v="0"/>
    <x v="2204"/>
    <x v="10"/>
    <x v="0"/>
    <n v="250848186"/>
    <d v="2013-07-03T00:00:00"/>
    <x v="4"/>
    <x v="102"/>
    <n v="407"/>
    <n v="109.28"/>
    <n v="35.840000000000003"/>
    <n v="73.44"/>
    <n v="14586.88"/>
    <n v="29890.080000000002"/>
    <n v="15303.2"/>
    <n v="0.48801742919390001"/>
    <n v="0.51198257080609999"/>
  </r>
  <r>
    <x v="5"/>
    <x v="74"/>
    <x v="8"/>
    <x v="0"/>
    <x v="0"/>
    <x v="1539"/>
    <x v="5"/>
    <x v="3"/>
    <n v="386220777"/>
    <d v="2015-10-25T00:00:00"/>
    <x v="5"/>
    <x v="26"/>
    <n v="165"/>
    <n v="421.89"/>
    <n v="364.69"/>
    <n v="57.2"/>
    <n v="60173.85"/>
    <n v="9438"/>
    <n v="-50735.85"/>
    <n v="6.3756993006993001"/>
    <n v="-5.3756993006993001"/>
  </r>
  <r>
    <x v="3"/>
    <x v="184"/>
    <x v="7"/>
    <x v="0"/>
    <x v="3"/>
    <x v="1627"/>
    <x v="11"/>
    <x v="6"/>
    <n v="227118575"/>
    <d v="2017-02-08T00:00:00"/>
    <x v="4"/>
    <x v="30"/>
    <n v="8288"/>
    <n v="437.2"/>
    <n v="263.33"/>
    <n v="173.87"/>
    <n v="2182479.04"/>
    <n v="1441034.56"/>
    <n v="-741444.48"/>
    <n v="1.51452234428021"/>
    <n v="-0.51452234428020904"/>
  </r>
  <r>
    <x v="4"/>
    <x v="156"/>
    <x v="9"/>
    <x v="1"/>
    <x v="0"/>
    <x v="265"/>
    <x v="2"/>
    <x v="7"/>
    <n v="431402909"/>
    <d v="2012-08-16T00:00:00"/>
    <x v="2"/>
    <x v="3"/>
    <n v="562"/>
    <n v="9.33"/>
    <n v="6.92"/>
    <n v="2.41"/>
    <n v="3889.04"/>
    <n v="1354.42"/>
    <n v="-2534.62"/>
    <n v="2.87136929460581"/>
    <n v="-1.87136929460581"/>
  </r>
  <r>
    <x v="5"/>
    <x v="9"/>
    <x v="8"/>
    <x v="1"/>
    <x v="2"/>
    <x v="185"/>
    <x v="0"/>
    <x v="3"/>
    <n v="827247607"/>
    <d v="2015-04-25T00:00:00"/>
    <x v="0"/>
    <x v="2"/>
    <n v="9805"/>
    <n v="421.89"/>
    <n v="364.69"/>
    <n v="57.2"/>
    <n v="3575785.45"/>
    <n v="560846"/>
    <n v="-3014939.45"/>
    <n v="6.3756993006993001"/>
    <n v="-5.3756993006993001"/>
  </r>
  <r>
    <x v="1"/>
    <x v="120"/>
    <x v="8"/>
    <x v="0"/>
    <x v="1"/>
    <x v="2011"/>
    <x v="0"/>
    <x v="1"/>
    <n v="863138997"/>
    <d v="2010-12-21T00:00:00"/>
    <x v="3"/>
    <x v="54"/>
    <n v="865"/>
    <n v="421.89"/>
    <n v="364.69"/>
    <n v="57.2"/>
    <n v="315456.84999999998"/>
    <n v="49478"/>
    <n v="-265978.84999999998"/>
    <n v="6.3756993006993001"/>
    <n v="-5.3756993006993001"/>
  </r>
  <r>
    <x v="0"/>
    <x v="49"/>
    <x v="1"/>
    <x v="1"/>
    <x v="2"/>
    <x v="806"/>
    <x v="11"/>
    <x v="7"/>
    <n v="957875907"/>
    <d v="2012-01-16T00:00:00"/>
    <x v="1"/>
    <x v="2"/>
    <n v="5622"/>
    <n v="152.58000000000001"/>
    <n v="97.44"/>
    <n v="55.14"/>
    <n v="547807.68000000005"/>
    <n v="309997.08"/>
    <n v="-237810.6"/>
    <n v="1.76713819368879"/>
    <n v="-0.76713819368879199"/>
  </r>
  <r>
    <x v="0"/>
    <x v="135"/>
    <x v="5"/>
    <x v="1"/>
    <x v="2"/>
    <x v="1417"/>
    <x v="6"/>
    <x v="6"/>
    <n v="250569665"/>
    <d v="2017-08-05T00:00:00"/>
    <x v="0"/>
    <x v="111"/>
    <n v="7987"/>
    <n v="109.28"/>
    <n v="35.840000000000003"/>
    <n v="73.44"/>
    <n v="286254.08000000002"/>
    <n v="586565.28"/>
    <n v="300311.2"/>
    <n v="0.48801742919390001"/>
    <n v="0.51198257080609999"/>
  </r>
  <r>
    <x v="5"/>
    <x v="182"/>
    <x v="1"/>
    <x v="0"/>
    <x v="3"/>
    <x v="598"/>
    <x v="11"/>
    <x v="3"/>
    <n v="650644099"/>
    <d v="2015-03-31T00:00:00"/>
    <x v="3"/>
    <x v="91"/>
    <n v="8903"/>
    <n v="152.58000000000001"/>
    <n v="97.44"/>
    <n v="55.14"/>
    <n v="867508.32"/>
    <n v="490911.42"/>
    <n v="-376596.9"/>
    <n v="1.76713819368879"/>
    <n v="-0.76713819368879099"/>
  </r>
  <r>
    <x v="2"/>
    <x v="137"/>
    <x v="9"/>
    <x v="1"/>
    <x v="3"/>
    <x v="1993"/>
    <x v="10"/>
    <x v="1"/>
    <n v="987835538"/>
    <d v="2010-10-03T00:00:00"/>
    <x v="5"/>
    <x v="213"/>
    <n v="1342"/>
    <n v="9.33"/>
    <n v="6.92"/>
    <n v="2.41"/>
    <n v="9286.64"/>
    <n v="3234.22"/>
    <n v="-6052.42"/>
    <n v="2.87136929460581"/>
    <n v="-1.87136929460581"/>
  </r>
  <r>
    <x v="3"/>
    <x v="35"/>
    <x v="7"/>
    <x v="0"/>
    <x v="3"/>
    <x v="1127"/>
    <x v="4"/>
    <x v="2"/>
    <n v="162192809"/>
    <d v="2011-06-17T00:00:00"/>
    <x v="6"/>
    <x v="5"/>
    <n v="5311"/>
    <n v="437.2"/>
    <n v="263.33"/>
    <n v="173.87"/>
    <n v="1398545.63"/>
    <n v="923423.57"/>
    <n v="-475122.06"/>
    <n v="1.51452234428021"/>
    <n v="-0.51452234428020904"/>
  </r>
  <r>
    <x v="5"/>
    <x v="111"/>
    <x v="5"/>
    <x v="1"/>
    <x v="3"/>
    <x v="294"/>
    <x v="2"/>
    <x v="5"/>
    <n v="294077241"/>
    <d v="2014-07-28T00:00:00"/>
    <x v="1"/>
    <x v="57"/>
    <n v="2845"/>
    <n v="109.28"/>
    <n v="35.840000000000003"/>
    <n v="73.44"/>
    <n v="101964.8"/>
    <n v="208936.8"/>
    <n v="106972"/>
    <n v="0.48801742919390001"/>
    <n v="0.51198257080609999"/>
  </r>
  <r>
    <x v="5"/>
    <x v="39"/>
    <x v="0"/>
    <x v="1"/>
    <x v="2"/>
    <x v="1756"/>
    <x v="10"/>
    <x v="7"/>
    <n v="874162662"/>
    <d v="2012-02-24T00:00:00"/>
    <x v="6"/>
    <x v="187"/>
    <n v="3012"/>
    <n v="255.28"/>
    <n v="159.41999999999999"/>
    <n v="95.86"/>
    <n v="480173.04"/>
    <n v="288730.32"/>
    <n v="-191442.72"/>
    <n v="1.66305028166076"/>
    <n v="-0.66305028166075497"/>
  </r>
  <r>
    <x v="6"/>
    <x v="171"/>
    <x v="2"/>
    <x v="1"/>
    <x v="1"/>
    <x v="1090"/>
    <x v="7"/>
    <x v="7"/>
    <n v="113435399"/>
    <d v="2012-12-10T00:00:00"/>
    <x v="1"/>
    <x v="299"/>
    <n v="6910"/>
    <n v="47.45"/>
    <n v="31.79"/>
    <n v="15.66"/>
    <n v="219668.9"/>
    <n v="108210.6"/>
    <n v="-111458.3"/>
    <n v="2.0300127713920801"/>
    <n v="-1.0300127713920799"/>
  </r>
  <r>
    <x v="0"/>
    <x v="135"/>
    <x v="8"/>
    <x v="1"/>
    <x v="3"/>
    <x v="2061"/>
    <x v="10"/>
    <x v="3"/>
    <n v="793194282"/>
    <d v="2015-02-23T00:00:00"/>
    <x v="1"/>
    <x v="10"/>
    <n v="2669"/>
    <n v="421.89"/>
    <n v="364.69"/>
    <n v="57.2"/>
    <n v="973357.61"/>
    <n v="152666.79999999999"/>
    <n v="-820690.81"/>
    <n v="6.3756993006993001"/>
    <n v="-5.3756993006993001"/>
  </r>
  <r>
    <x v="4"/>
    <x v="46"/>
    <x v="9"/>
    <x v="1"/>
    <x v="1"/>
    <x v="1057"/>
    <x v="10"/>
    <x v="2"/>
    <n v="815050637"/>
    <d v="2011-07-03T00:00:00"/>
    <x v="5"/>
    <x v="100"/>
    <n v="451"/>
    <n v="9.33"/>
    <n v="6.92"/>
    <n v="2.41"/>
    <n v="3120.92"/>
    <n v="1086.9100000000001"/>
    <n v="-2034.01"/>
    <n v="2.87136929460581"/>
    <n v="-1.87136929460581"/>
  </r>
  <r>
    <x v="2"/>
    <x v="3"/>
    <x v="9"/>
    <x v="0"/>
    <x v="0"/>
    <x v="193"/>
    <x v="1"/>
    <x v="7"/>
    <n v="850928294"/>
    <d v="2012-09-10T00:00:00"/>
    <x v="1"/>
    <x v="93"/>
    <n v="7447"/>
    <n v="9.33"/>
    <n v="6.92"/>
    <n v="2.41"/>
    <n v="51533.24"/>
    <n v="17947.27"/>
    <n v="-33585.97"/>
    <n v="2.87136929460581"/>
    <n v="-1.87136929460581"/>
  </r>
  <r>
    <x v="3"/>
    <x v="94"/>
    <x v="1"/>
    <x v="0"/>
    <x v="0"/>
    <x v="380"/>
    <x v="8"/>
    <x v="1"/>
    <n v="293063580"/>
    <d v="2010-06-27T00:00:00"/>
    <x v="5"/>
    <x v="19"/>
    <n v="2881"/>
    <n v="152.58000000000001"/>
    <n v="97.44"/>
    <n v="55.14"/>
    <n v="280724.64"/>
    <n v="158858.34"/>
    <n v="-121866.3"/>
    <n v="1.76713819368879"/>
    <n v="-0.76713819368879199"/>
  </r>
  <r>
    <x v="2"/>
    <x v="90"/>
    <x v="2"/>
    <x v="0"/>
    <x v="3"/>
    <x v="1903"/>
    <x v="2"/>
    <x v="5"/>
    <n v="404005324"/>
    <d v="2014-09-15T00:00:00"/>
    <x v="1"/>
    <x v="142"/>
    <n v="3008"/>
    <n v="47.45"/>
    <n v="31.79"/>
    <n v="15.66"/>
    <n v="95624.320000000007"/>
    <n v="47105.279999999999"/>
    <n v="-48519.040000000001"/>
    <n v="2.0300127713920801"/>
    <n v="-1.0300127713920799"/>
  </r>
  <r>
    <x v="1"/>
    <x v="67"/>
    <x v="11"/>
    <x v="0"/>
    <x v="0"/>
    <x v="844"/>
    <x v="7"/>
    <x v="0"/>
    <n v="266614854"/>
    <d v="2013-10-10T00:00:00"/>
    <x v="2"/>
    <x v="31"/>
    <n v="6115"/>
    <n v="668.27"/>
    <n v="502.54"/>
    <n v="165.73"/>
    <n v="3073032.1"/>
    <n v="1013438.95"/>
    <n v="-2059593.15"/>
    <n v="3.0322814215893299"/>
    <n v="-2.0322814215893299"/>
  </r>
  <r>
    <x v="1"/>
    <x v="152"/>
    <x v="11"/>
    <x v="1"/>
    <x v="2"/>
    <x v="968"/>
    <x v="3"/>
    <x v="4"/>
    <n v="834065997"/>
    <d v="2016-09-14T00:00:00"/>
    <x v="4"/>
    <x v="69"/>
    <n v="7518"/>
    <n v="668.27"/>
    <n v="502.54"/>
    <n v="165.73"/>
    <n v="3778095.72"/>
    <n v="1245958.1399999999"/>
    <n v="-2532137.58"/>
    <n v="3.0322814215893299"/>
    <n v="-2.0322814215893299"/>
  </r>
  <r>
    <x v="1"/>
    <x v="116"/>
    <x v="9"/>
    <x v="1"/>
    <x v="0"/>
    <x v="1699"/>
    <x v="6"/>
    <x v="1"/>
    <n v="879845082"/>
    <d v="2010-01-05T00:00:00"/>
    <x v="3"/>
    <x v="2"/>
    <n v="4567"/>
    <n v="9.33"/>
    <n v="6.92"/>
    <n v="2.41"/>
    <n v="31603.64"/>
    <n v="11006.47"/>
    <n v="-20597.169999999998"/>
    <n v="2.87136929460581"/>
    <n v="-1.87136929460581"/>
  </r>
  <r>
    <x v="3"/>
    <x v="124"/>
    <x v="11"/>
    <x v="1"/>
    <x v="0"/>
    <x v="1220"/>
    <x v="9"/>
    <x v="4"/>
    <n v="147750937"/>
    <d v="2017-06-01T00:00:00"/>
    <x v="2"/>
    <x v="154"/>
    <n v="1641"/>
    <n v="668.27"/>
    <n v="502.54"/>
    <n v="165.73"/>
    <n v="824668.14"/>
    <n v="271962.93"/>
    <n v="-552705.21"/>
    <n v="3.0322814215893299"/>
    <n v="-2.0322814215893299"/>
  </r>
  <r>
    <x v="5"/>
    <x v="92"/>
    <x v="0"/>
    <x v="0"/>
    <x v="0"/>
    <x v="1232"/>
    <x v="3"/>
    <x v="5"/>
    <n v="701894891"/>
    <d v="2014-05-18T00:00:00"/>
    <x v="5"/>
    <x v="2"/>
    <n v="5151"/>
    <n v="255.28"/>
    <n v="159.41999999999999"/>
    <n v="95.86"/>
    <n v="821172.42"/>
    <n v="493774.86"/>
    <n v="-327397.56"/>
    <n v="1.66305028166076"/>
    <n v="-0.66305028166075497"/>
  </r>
  <r>
    <x v="5"/>
    <x v="58"/>
    <x v="4"/>
    <x v="0"/>
    <x v="1"/>
    <x v="1223"/>
    <x v="11"/>
    <x v="3"/>
    <n v="176700770"/>
    <d v="2015-05-29T00:00:00"/>
    <x v="6"/>
    <x v="262"/>
    <n v="8539"/>
    <n v="81.73"/>
    <n v="56.67"/>
    <n v="25.06"/>
    <n v="483905.13"/>
    <n v="213987.34"/>
    <n v="-269917.78999999998"/>
    <n v="2.2613727055067798"/>
    <n v="-1.26137270550678"/>
  </r>
  <r>
    <x v="0"/>
    <x v="49"/>
    <x v="9"/>
    <x v="1"/>
    <x v="3"/>
    <x v="718"/>
    <x v="1"/>
    <x v="2"/>
    <n v="326904904"/>
    <d v="2011-06-27T00:00:00"/>
    <x v="1"/>
    <x v="75"/>
    <n v="7281"/>
    <n v="9.33"/>
    <n v="6.92"/>
    <n v="2.41"/>
    <n v="50384.52"/>
    <n v="17547.21"/>
    <n v="-32837.31"/>
    <n v="2.87136929460581"/>
    <n v="-1.87136929460581"/>
  </r>
  <r>
    <x v="3"/>
    <x v="21"/>
    <x v="0"/>
    <x v="0"/>
    <x v="3"/>
    <x v="852"/>
    <x v="7"/>
    <x v="0"/>
    <n v="277556121"/>
    <d v="2013-10-29T00:00:00"/>
    <x v="3"/>
    <x v="10"/>
    <n v="3879"/>
    <n v="255.28"/>
    <n v="159.41999999999999"/>
    <n v="95.86"/>
    <n v="618390.18000000005"/>
    <n v="371840.94"/>
    <n v="-246549.24"/>
    <n v="1.66305028166076"/>
    <n v="-0.66305028166075497"/>
  </r>
  <r>
    <x v="3"/>
    <x v="106"/>
    <x v="11"/>
    <x v="0"/>
    <x v="0"/>
    <x v="558"/>
    <x v="0"/>
    <x v="2"/>
    <n v="574015748"/>
    <d v="2012-08-01T00:00:00"/>
    <x v="4"/>
    <x v="180"/>
    <n v="2871"/>
    <n v="668.27"/>
    <n v="502.54"/>
    <n v="165.73"/>
    <n v="1442792.34"/>
    <n v="475810.83"/>
    <n v="-966981.51"/>
    <n v="3.0322814215893299"/>
    <n v="-2.0322814215893299"/>
  </r>
  <r>
    <x v="5"/>
    <x v="130"/>
    <x v="7"/>
    <x v="1"/>
    <x v="2"/>
    <x v="287"/>
    <x v="8"/>
    <x v="3"/>
    <n v="931957614"/>
    <d v="2015-11-25T00:00:00"/>
    <x v="4"/>
    <x v="183"/>
    <n v="5823"/>
    <n v="437.2"/>
    <n v="263.33"/>
    <n v="173.87"/>
    <n v="1533370.59"/>
    <n v="1012445.01"/>
    <n v="-520925.58"/>
    <n v="1.51452234428021"/>
    <n v="-0.51452234428020904"/>
  </r>
  <r>
    <x v="2"/>
    <x v="48"/>
    <x v="3"/>
    <x v="0"/>
    <x v="2"/>
    <x v="2204"/>
    <x v="10"/>
    <x v="0"/>
    <n v="687368047"/>
    <d v="2013-02-14T00:00:00"/>
    <x v="2"/>
    <x v="160"/>
    <n v="6335"/>
    <n v="205.7"/>
    <n v="117.11"/>
    <n v="88.59"/>
    <n v="741891.85"/>
    <n v="561217.65"/>
    <n v="-180674.2"/>
    <n v="1.3219324980246101"/>
    <n v="-0.32193249802460799"/>
  </r>
  <r>
    <x v="1"/>
    <x v="159"/>
    <x v="7"/>
    <x v="1"/>
    <x v="0"/>
    <x v="307"/>
    <x v="9"/>
    <x v="2"/>
    <n v="146545875"/>
    <d v="2012-07-01T00:00:00"/>
    <x v="5"/>
    <x v="132"/>
    <n v="5036"/>
    <n v="437.2"/>
    <n v="263.33"/>
    <n v="173.87"/>
    <n v="1326129.8799999999"/>
    <n v="875609.32"/>
    <n v="-450520.56"/>
    <n v="1.51452234428021"/>
    <n v="-0.51452234428020904"/>
  </r>
  <r>
    <x v="3"/>
    <x v="5"/>
    <x v="1"/>
    <x v="1"/>
    <x v="1"/>
    <x v="2004"/>
    <x v="9"/>
    <x v="0"/>
    <n v="136102426"/>
    <d v="2013-09-23T00:00:00"/>
    <x v="1"/>
    <x v="2"/>
    <n v="4587"/>
    <n v="152.58000000000001"/>
    <n v="97.44"/>
    <n v="55.14"/>
    <n v="446957.28"/>
    <n v="252927.18"/>
    <n v="-194030.1"/>
    <n v="1.76713819368879"/>
    <n v="-0.76713819368879099"/>
  </r>
  <r>
    <x v="2"/>
    <x v="82"/>
    <x v="11"/>
    <x v="0"/>
    <x v="1"/>
    <x v="163"/>
    <x v="4"/>
    <x v="6"/>
    <n v="652961528"/>
    <d v="2017-03-20T00:00:00"/>
    <x v="1"/>
    <x v="49"/>
    <n v="4681"/>
    <n v="668.27"/>
    <n v="502.54"/>
    <n v="165.73"/>
    <n v="2352389.7400000002"/>
    <n v="775782.13"/>
    <n v="-1576607.61"/>
    <n v="3.0322814215893299"/>
    <n v="-2.0322814215893299"/>
  </r>
  <r>
    <x v="1"/>
    <x v="178"/>
    <x v="0"/>
    <x v="1"/>
    <x v="1"/>
    <x v="1732"/>
    <x v="3"/>
    <x v="5"/>
    <n v="414359509"/>
    <d v="2014-11-09T00:00:00"/>
    <x v="5"/>
    <x v="207"/>
    <n v="7042"/>
    <n v="255.28"/>
    <n v="159.41999999999999"/>
    <n v="95.86"/>
    <n v="1122635.6399999999"/>
    <n v="675046.12"/>
    <n v="-447589.52"/>
    <n v="1.66305028166076"/>
    <n v="-0.66305028166075497"/>
  </r>
  <r>
    <x v="0"/>
    <x v="134"/>
    <x v="10"/>
    <x v="0"/>
    <x v="2"/>
    <x v="1251"/>
    <x v="7"/>
    <x v="1"/>
    <n v="907845199"/>
    <d v="2010-02-10T00:00:00"/>
    <x v="4"/>
    <x v="2"/>
    <n v="423"/>
    <n v="154.06"/>
    <n v="90.93"/>
    <n v="63.13"/>
    <n v="38463.39"/>
    <n v="26703.99"/>
    <n v="-11759.4"/>
    <n v="1.44036115951212"/>
    <n v="-0.44036115951211802"/>
  </r>
  <r>
    <x v="3"/>
    <x v="20"/>
    <x v="11"/>
    <x v="1"/>
    <x v="0"/>
    <x v="1384"/>
    <x v="10"/>
    <x v="2"/>
    <n v="541279923"/>
    <d v="2011-03-29T00:00:00"/>
    <x v="3"/>
    <x v="233"/>
    <n v="5613"/>
    <n v="668.27"/>
    <n v="502.54"/>
    <n v="165.73"/>
    <n v="2820757.02"/>
    <n v="930242.49"/>
    <n v="-1890514.53"/>
    <n v="3.0322814215893299"/>
    <n v="-2.0322814215893299"/>
  </r>
  <r>
    <x v="0"/>
    <x v="119"/>
    <x v="10"/>
    <x v="1"/>
    <x v="0"/>
    <x v="1034"/>
    <x v="1"/>
    <x v="2"/>
    <n v="492837512"/>
    <d v="2011-05-20T00:00:00"/>
    <x v="6"/>
    <x v="4"/>
    <n v="427"/>
    <n v="154.06"/>
    <n v="90.93"/>
    <n v="63.13"/>
    <n v="38827.11"/>
    <n v="26956.51"/>
    <n v="-11870.6"/>
    <n v="1.44036115951212"/>
    <n v="-0.44036115951211802"/>
  </r>
  <r>
    <x v="4"/>
    <x v="56"/>
    <x v="9"/>
    <x v="1"/>
    <x v="1"/>
    <x v="842"/>
    <x v="10"/>
    <x v="3"/>
    <n v="661004292"/>
    <d v="2015-07-07T00:00:00"/>
    <x v="3"/>
    <x v="240"/>
    <n v="4714"/>
    <n v="9.33"/>
    <n v="6.92"/>
    <n v="2.41"/>
    <n v="32620.880000000001"/>
    <n v="11360.74"/>
    <n v="-21260.14"/>
    <n v="2.87136929460581"/>
    <n v="-1.87136929460581"/>
  </r>
  <r>
    <x v="5"/>
    <x v="111"/>
    <x v="11"/>
    <x v="0"/>
    <x v="2"/>
    <x v="2205"/>
    <x v="11"/>
    <x v="6"/>
    <n v="114579093"/>
    <d v="2017-03-17T00:00:00"/>
    <x v="6"/>
    <x v="179"/>
    <n v="5355"/>
    <n v="668.27"/>
    <n v="502.54"/>
    <n v="165.73"/>
    <n v="2691101.7"/>
    <n v="887484.15"/>
    <n v="-1803617.55"/>
    <n v="3.0322814215893299"/>
    <n v="-2.0322814215893299"/>
  </r>
  <r>
    <x v="0"/>
    <x v="49"/>
    <x v="10"/>
    <x v="1"/>
    <x v="0"/>
    <x v="6"/>
    <x v="4"/>
    <x v="2"/>
    <n v="242673242"/>
    <d v="2011-04-20T00:00:00"/>
    <x v="4"/>
    <x v="61"/>
    <n v="1260"/>
    <n v="154.06"/>
    <n v="90.93"/>
    <n v="63.13"/>
    <n v="114571.8"/>
    <n v="79543.8"/>
    <n v="-35028"/>
    <n v="1.44036115951212"/>
    <n v="-0.44036115951211802"/>
  </r>
  <r>
    <x v="2"/>
    <x v="104"/>
    <x v="9"/>
    <x v="0"/>
    <x v="0"/>
    <x v="240"/>
    <x v="3"/>
    <x v="7"/>
    <n v="704710566"/>
    <d v="2012-09-15T00:00:00"/>
    <x v="0"/>
    <x v="80"/>
    <n v="8372"/>
    <n v="9.33"/>
    <n v="6.92"/>
    <n v="2.41"/>
    <n v="57934.239999999998"/>
    <n v="20176.52"/>
    <n v="-37757.72"/>
    <n v="2.87136929460581"/>
    <n v="-1.87136929460581"/>
  </r>
  <r>
    <x v="2"/>
    <x v="68"/>
    <x v="3"/>
    <x v="0"/>
    <x v="2"/>
    <x v="912"/>
    <x v="3"/>
    <x v="5"/>
    <n v="780427396"/>
    <d v="2014-09-30T00:00:00"/>
    <x v="3"/>
    <x v="64"/>
    <n v="4664"/>
    <n v="205.7"/>
    <n v="117.11"/>
    <n v="88.59"/>
    <n v="546201.04"/>
    <n v="413183.76"/>
    <n v="-133017.28"/>
    <n v="1.3219324980246101"/>
    <n v="-0.32193249802460799"/>
  </r>
  <r>
    <x v="0"/>
    <x v="1"/>
    <x v="8"/>
    <x v="1"/>
    <x v="1"/>
    <x v="2206"/>
    <x v="2"/>
    <x v="3"/>
    <n v="719872558"/>
    <d v="2015-02-16T00:00:00"/>
    <x v="1"/>
    <x v="2"/>
    <n v="5142"/>
    <n v="421.89"/>
    <n v="364.69"/>
    <n v="57.2"/>
    <n v="1875235.98"/>
    <n v="294122.40000000002"/>
    <n v="-1581113.58"/>
    <n v="6.3756993006993001"/>
    <n v="-5.3756993006993001"/>
  </r>
  <r>
    <x v="5"/>
    <x v="161"/>
    <x v="9"/>
    <x v="0"/>
    <x v="2"/>
    <x v="1631"/>
    <x v="4"/>
    <x v="0"/>
    <n v="393407380"/>
    <d v="2013-03-21T00:00:00"/>
    <x v="2"/>
    <x v="82"/>
    <n v="6841"/>
    <n v="9.33"/>
    <n v="6.92"/>
    <n v="2.41"/>
    <n v="47339.72"/>
    <n v="16486.810000000001"/>
    <n v="-30852.91"/>
    <n v="2.87136929460581"/>
    <n v="-1.87136929460581"/>
  </r>
  <r>
    <x v="5"/>
    <x v="154"/>
    <x v="5"/>
    <x v="0"/>
    <x v="1"/>
    <x v="1239"/>
    <x v="9"/>
    <x v="7"/>
    <n v="641705691"/>
    <d v="2012-07-12T00:00:00"/>
    <x v="2"/>
    <x v="2"/>
    <n v="3829"/>
    <n v="109.28"/>
    <n v="35.840000000000003"/>
    <n v="73.44"/>
    <n v="137231.35999999999"/>
    <n v="281201.76"/>
    <n v="143970.4"/>
    <n v="0.48801742919390001"/>
    <n v="0.51198257080609999"/>
  </r>
  <r>
    <x v="3"/>
    <x v="61"/>
    <x v="4"/>
    <x v="1"/>
    <x v="0"/>
    <x v="1053"/>
    <x v="3"/>
    <x v="2"/>
    <n v="125753819"/>
    <d v="2011-09-18T00:00:00"/>
    <x v="5"/>
    <x v="124"/>
    <n v="2205"/>
    <n v="81.73"/>
    <n v="56.67"/>
    <n v="25.06"/>
    <n v="124957.35"/>
    <n v="55257.3"/>
    <n v="-69700.05"/>
    <n v="2.2613727055067798"/>
    <n v="-1.26137270550678"/>
  </r>
  <r>
    <x v="1"/>
    <x v="81"/>
    <x v="0"/>
    <x v="1"/>
    <x v="2"/>
    <x v="722"/>
    <x v="3"/>
    <x v="2"/>
    <n v="276850593"/>
    <d v="2011-03-09T00:00:00"/>
    <x v="4"/>
    <x v="2"/>
    <n v="5097"/>
    <n v="255.28"/>
    <n v="159.41999999999999"/>
    <n v="95.86"/>
    <n v="812563.74"/>
    <n v="488598.42"/>
    <n v="-323965.32"/>
    <n v="1.66305028166076"/>
    <n v="-0.66305028166075497"/>
  </r>
  <r>
    <x v="2"/>
    <x v="48"/>
    <x v="6"/>
    <x v="0"/>
    <x v="3"/>
    <x v="588"/>
    <x v="5"/>
    <x v="4"/>
    <n v="346607339"/>
    <d v="2016-06-13T00:00:00"/>
    <x v="1"/>
    <x v="2"/>
    <n v="7669"/>
    <n v="651.21"/>
    <n v="524.96"/>
    <n v="126.25"/>
    <n v="4025918.24"/>
    <n v="968211.25"/>
    <n v="-3057706.99"/>
    <n v="4.1580990099009902"/>
    <n v="-3.1580990099009898"/>
  </r>
  <r>
    <x v="1"/>
    <x v="152"/>
    <x v="3"/>
    <x v="0"/>
    <x v="2"/>
    <x v="2119"/>
    <x v="1"/>
    <x v="2"/>
    <n v="556947886"/>
    <d v="2011-05-17T00:00:00"/>
    <x v="3"/>
    <x v="159"/>
    <n v="2111"/>
    <n v="205.7"/>
    <n v="117.11"/>
    <n v="88.59"/>
    <n v="247219.21"/>
    <n v="187013.49"/>
    <n v="-60205.72"/>
    <n v="1.3219324980246101"/>
    <n v="-0.32193249802460799"/>
  </r>
  <r>
    <x v="5"/>
    <x v="75"/>
    <x v="0"/>
    <x v="1"/>
    <x v="1"/>
    <x v="1706"/>
    <x v="7"/>
    <x v="0"/>
    <n v="750108563"/>
    <d v="2013-04-16T00:00:00"/>
    <x v="3"/>
    <x v="2"/>
    <n v="2648"/>
    <n v="255.28"/>
    <n v="159.41999999999999"/>
    <n v="95.86"/>
    <n v="422144.16"/>
    <n v="253837.28"/>
    <n v="-168306.88"/>
    <n v="1.66305028166076"/>
    <n v="-0.66305028166075497"/>
  </r>
  <r>
    <x v="0"/>
    <x v="49"/>
    <x v="6"/>
    <x v="1"/>
    <x v="3"/>
    <x v="2207"/>
    <x v="2"/>
    <x v="0"/>
    <n v="838638198"/>
    <d v="2013-02-08T00:00:00"/>
    <x v="6"/>
    <x v="2"/>
    <n v="534"/>
    <n v="651.21"/>
    <n v="524.96"/>
    <n v="126.25"/>
    <n v="280328.64"/>
    <n v="67417.5"/>
    <n v="-212911.14"/>
    <n v="4.1580990099009902"/>
    <n v="-3.1580990099009898"/>
  </r>
  <r>
    <x v="2"/>
    <x v="42"/>
    <x v="7"/>
    <x v="0"/>
    <x v="3"/>
    <x v="1649"/>
    <x v="1"/>
    <x v="7"/>
    <n v="355398118"/>
    <d v="2012-06-15T00:00:00"/>
    <x v="6"/>
    <x v="160"/>
    <n v="9056"/>
    <n v="437.2"/>
    <n v="263.33"/>
    <n v="173.87"/>
    <n v="2384716.48"/>
    <n v="1574566.72"/>
    <n v="-810149.76"/>
    <n v="1.51452234428021"/>
    <n v="-0.51452234428020904"/>
  </r>
  <r>
    <x v="5"/>
    <x v="175"/>
    <x v="10"/>
    <x v="1"/>
    <x v="3"/>
    <x v="1946"/>
    <x v="3"/>
    <x v="5"/>
    <n v="703562152"/>
    <d v="2014-09-10T00:00:00"/>
    <x v="4"/>
    <x v="41"/>
    <n v="8530"/>
    <n v="154.06"/>
    <n v="90.93"/>
    <n v="63.13"/>
    <n v="775632.9"/>
    <n v="538498.9"/>
    <n v="-237134"/>
    <n v="1.44036115951212"/>
    <n v="-0.44036115951211802"/>
  </r>
  <r>
    <x v="4"/>
    <x v="23"/>
    <x v="11"/>
    <x v="1"/>
    <x v="0"/>
    <x v="803"/>
    <x v="7"/>
    <x v="2"/>
    <n v="206616628"/>
    <d v="2011-03-24T00:00:00"/>
    <x v="2"/>
    <x v="2"/>
    <n v="1306"/>
    <n v="668.27"/>
    <n v="502.54"/>
    <n v="165.73"/>
    <n v="656317.24"/>
    <n v="216443.38"/>
    <n v="-439873.86"/>
    <n v="3.0322814215893299"/>
    <n v="-2.0322814215893299"/>
  </r>
  <r>
    <x v="6"/>
    <x v="171"/>
    <x v="2"/>
    <x v="0"/>
    <x v="1"/>
    <x v="2118"/>
    <x v="2"/>
    <x v="7"/>
    <n v="858360373"/>
    <d v="2012-12-08T00:00:00"/>
    <x v="0"/>
    <x v="17"/>
    <n v="6764"/>
    <n v="47.45"/>
    <n v="31.79"/>
    <n v="15.66"/>
    <n v="215027.56"/>
    <n v="105924.24"/>
    <n v="-109103.32"/>
    <n v="2.0300127713920801"/>
    <n v="-1.0300127713920799"/>
  </r>
  <r>
    <x v="2"/>
    <x v="4"/>
    <x v="5"/>
    <x v="0"/>
    <x v="2"/>
    <x v="1539"/>
    <x v="5"/>
    <x v="3"/>
    <n v="672904717"/>
    <d v="2015-10-30T00:00:00"/>
    <x v="6"/>
    <x v="86"/>
    <n v="6314"/>
    <n v="109.28"/>
    <n v="35.840000000000003"/>
    <n v="73.44"/>
    <n v="226293.76000000001"/>
    <n v="463700.16"/>
    <n v="237406.4"/>
    <n v="0.48801742919390001"/>
    <n v="0.51198257080609999"/>
  </r>
  <r>
    <x v="5"/>
    <x v="150"/>
    <x v="2"/>
    <x v="1"/>
    <x v="3"/>
    <x v="1253"/>
    <x v="5"/>
    <x v="5"/>
    <n v="434673488"/>
    <d v="2014-12-11T00:00:00"/>
    <x v="2"/>
    <x v="77"/>
    <n v="8399"/>
    <n v="47.45"/>
    <n v="31.79"/>
    <n v="15.66"/>
    <n v="267004.21000000002"/>
    <n v="131528.34"/>
    <n v="-135475.87"/>
    <n v="2.0300127713920801"/>
    <n v="-1.0300127713920799"/>
  </r>
  <r>
    <x v="1"/>
    <x v="79"/>
    <x v="11"/>
    <x v="0"/>
    <x v="1"/>
    <x v="984"/>
    <x v="4"/>
    <x v="7"/>
    <n v="548403012"/>
    <d v="2012-04-04T00:00:00"/>
    <x v="4"/>
    <x v="41"/>
    <n v="3493"/>
    <n v="668.27"/>
    <n v="502.54"/>
    <n v="165.73"/>
    <n v="1755372.22"/>
    <n v="578894.89"/>
    <n v="-1176477.33"/>
    <n v="3.0322814215893299"/>
    <n v="-2.0322814215893299"/>
  </r>
  <r>
    <x v="5"/>
    <x v="75"/>
    <x v="5"/>
    <x v="1"/>
    <x v="0"/>
    <x v="1783"/>
    <x v="2"/>
    <x v="3"/>
    <n v="589142119"/>
    <d v="2015-08-21T00:00:00"/>
    <x v="6"/>
    <x v="9"/>
    <n v="9100"/>
    <n v="109.28"/>
    <n v="35.840000000000003"/>
    <n v="73.44"/>
    <n v="326144"/>
    <n v="668304"/>
    <n v="342160"/>
    <n v="0.48801742919390001"/>
    <n v="0.51198257080609999"/>
  </r>
  <r>
    <x v="1"/>
    <x v="79"/>
    <x v="10"/>
    <x v="0"/>
    <x v="2"/>
    <x v="129"/>
    <x v="2"/>
    <x v="1"/>
    <n v="652252137"/>
    <d v="2010-09-26T00:00:00"/>
    <x v="5"/>
    <x v="83"/>
    <n v="4757"/>
    <n v="154.06"/>
    <n v="90.93"/>
    <n v="63.13"/>
    <n v="432554.01"/>
    <n v="300309.40999999997"/>
    <n v="-132244.6"/>
    <n v="1.44036115951212"/>
    <n v="-0.44036115951211802"/>
  </r>
  <r>
    <x v="5"/>
    <x v="145"/>
    <x v="1"/>
    <x v="0"/>
    <x v="1"/>
    <x v="2208"/>
    <x v="0"/>
    <x v="1"/>
    <n v="903406894"/>
    <d v="2011-09-02T00:00:00"/>
    <x v="6"/>
    <x v="215"/>
    <n v="7030"/>
    <n v="152.58000000000001"/>
    <n v="97.44"/>
    <n v="55.14"/>
    <n v="685003.2"/>
    <n v="387634.2"/>
    <n v="-297369"/>
    <n v="1.76713819368879"/>
    <n v="-0.76713819368879099"/>
  </r>
  <r>
    <x v="5"/>
    <x v="34"/>
    <x v="10"/>
    <x v="1"/>
    <x v="3"/>
    <x v="2209"/>
    <x v="5"/>
    <x v="3"/>
    <n v="228592717"/>
    <d v="2015-03-11T00:00:00"/>
    <x v="4"/>
    <x v="2"/>
    <n v="4520"/>
    <n v="154.06"/>
    <n v="90.93"/>
    <n v="63.13"/>
    <n v="411003.6"/>
    <n v="285347.59999999998"/>
    <n v="-125656"/>
    <n v="1.44036115951212"/>
    <n v="-0.44036115951211802"/>
  </r>
  <r>
    <x v="1"/>
    <x v="81"/>
    <x v="7"/>
    <x v="0"/>
    <x v="0"/>
    <x v="808"/>
    <x v="4"/>
    <x v="5"/>
    <n v="284108436"/>
    <d v="2014-03-04T00:00:00"/>
    <x v="3"/>
    <x v="2"/>
    <n v="2854"/>
    <n v="437.2"/>
    <n v="263.33"/>
    <n v="173.87"/>
    <n v="751543.82"/>
    <n v="496224.98"/>
    <n v="-255318.84"/>
    <n v="1.51452234428021"/>
    <n v="-0.51452234428020904"/>
  </r>
  <r>
    <x v="5"/>
    <x v="87"/>
    <x v="3"/>
    <x v="1"/>
    <x v="1"/>
    <x v="1284"/>
    <x v="8"/>
    <x v="2"/>
    <n v="546565377"/>
    <d v="2011-01-07T00:00:00"/>
    <x v="6"/>
    <x v="2"/>
    <n v="9696"/>
    <n v="205.7"/>
    <n v="117.11"/>
    <n v="88.59"/>
    <n v="1135498.56"/>
    <n v="858968.64"/>
    <n v="-276529.91999999998"/>
    <n v="1.3219324980246101"/>
    <n v="-0.32193249802460799"/>
  </r>
  <r>
    <x v="5"/>
    <x v="100"/>
    <x v="6"/>
    <x v="0"/>
    <x v="3"/>
    <x v="64"/>
    <x v="10"/>
    <x v="1"/>
    <n v="562887370"/>
    <d v="2010-08-02T00:00:00"/>
    <x v="1"/>
    <x v="153"/>
    <n v="9736"/>
    <n v="651.21"/>
    <n v="524.96"/>
    <n v="126.25"/>
    <n v="5111010.5599999996"/>
    <n v="1229170"/>
    <n v="-3881840.56"/>
    <n v="4.1580990099009902"/>
    <n v="-3.1580990099009898"/>
  </r>
  <r>
    <x v="5"/>
    <x v="52"/>
    <x v="1"/>
    <x v="0"/>
    <x v="2"/>
    <x v="1757"/>
    <x v="3"/>
    <x v="0"/>
    <n v="400310742"/>
    <d v="2013-09-17T00:00:00"/>
    <x v="3"/>
    <x v="126"/>
    <n v="9699"/>
    <n v="152.58000000000001"/>
    <n v="97.44"/>
    <n v="55.14"/>
    <n v="945070.56"/>
    <n v="534802.86"/>
    <n v="-410267.7"/>
    <n v="1.76713819368879"/>
    <n v="-0.76713819368879199"/>
  </r>
  <r>
    <x v="3"/>
    <x v="124"/>
    <x v="9"/>
    <x v="0"/>
    <x v="3"/>
    <x v="2210"/>
    <x v="8"/>
    <x v="3"/>
    <n v="196384322"/>
    <d v="2015-06-28T00:00:00"/>
    <x v="5"/>
    <x v="41"/>
    <n v="3340"/>
    <n v="9.33"/>
    <n v="6.92"/>
    <n v="2.41"/>
    <n v="23112.799999999999"/>
    <n v="8049.4"/>
    <n v="-15063.4"/>
    <n v="2.87136929460581"/>
    <n v="-1.87136929460581"/>
  </r>
  <r>
    <x v="3"/>
    <x v="110"/>
    <x v="10"/>
    <x v="1"/>
    <x v="1"/>
    <x v="2211"/>
    <x v="8"/>
    <x v="6"/>
    <n v="608969438"/>
    <d v="2017-07-25T00:00:00"/>
    <x v="3"/>
    <x v="37"/>
    <n v="6444"/>
    <n v="154.06"/>
    <n v="90.93"/>
    <n v="63.13"/>
    <n v="585952.92000000004"/>
    <n v="406809.72"/>
    <n v="-179143.2"/>
    <n v="1.44036115951212"/>
    <n v="-0.44036115951211802"/>
  </r>
  <r>
    <x v="5"/>
    <x v="161"/>
    <x v="2"/>
    <x v="1"/>
    <x v="1"/>
    <x v="2212"/>
    <x v="5"/>
    <x v="2"/>
    <n v="566239917"/>
    <d v="2011-12-06T00:00:00"/>
    <x v="3"/>
    <x v="120"/>
    <n v="1829"/>
    <n v="47.45"/>
    <n v="31.79"/>
    <n v="15.66"/>
    <n v="58143.91"/>
    <n v="28642.14"/>
    <n v="-29501.77"/>
    <n v="2.0300127713920801"/>
    <n v="-1.0300127713920799"/>
  </r>
  <r>
    <x v="1"/>
    <x v="89"/>
    <x v="10"/>
    <x v="1"/>
    <x v="3"/>
    <x v="1328"/>
    <x v="1"/>
    <x v="7"/>
    <n v="416682088"/>
    <d v="2012-08-14T00:00:00"/>
    <x v="3"/>
    <x v="161"/>
    <n v="4344"/>
    <n v="154.06"/>
    <n v="90.93"/>
    <n v="63.13"/>
    <n v="394999.92"/>
    <n v="274236.71999999997"/>
    <n v="-120763.2"/>
    <n v="1.44036115951212"/>
    <n v="-0.44036115951211802"/>
  </r>
  <r>
    <x v="1"/>
    <x v="85"/>
    <x v="10"/>
    <x v="1"/>
    <x v="0"/>
    <x v="2213"/>
    <x v="3"/>
    <x v="1"/>
    <n v="579094779"/>
    <d v="2010-11-12T00:00:00"/>
    <x v="6"/>
    <x v="170"/>
    <n v="5869"/>
    <n v="154.06"/>
    <n v="90.93"/>
    <n v="63.13"/>
    <n v="533668.17000000004"/>
    <n v="370509.97"/>
    <n v="-163158.20000000001"/>
    <n v="1.44036115951212"/>
    <n v="-0.44036115951211802"/>
  </r>
  <r>
    <x v="1"/>
    <x v="2"/>
    <x v="9"/>
    <x v="0"/>
    <x v="0"/>
    <x v="204"/>
    <x v="10"/>
    <x v="7"/>
    <n v="192589318"/>
    <d v="2012-12-16T00:00:00"/>
    <x v="5"/>
    <x v="246"/>
    <n v="314"/>
    <n v="9.33"/>
    <n v="6.92"/>
    <n v="2.41"/>
    <n v="2172.88"/>
    <n v="756.74"/>
    <n v="-1416.14"/>
    <n v="2.87136929460581"/>
    <n v="-1.87136929460581"/>
  </r>
  <r>
    <x v="5"/>
    <x v="166"/>
    <x v="6"/>
    <x v="0"/>
    <x v="0"/>
    <x v="1608"/>
    <x v="9"/>
    <x v="5"/>
    <n v="266589534"/>
    <d v="2014-02-03T00:00:00"/>
    <x v="1"/>
    <x v="2"/>
    <n v="8622"/>
    <n v="651.21"/>
    <n v="524.96"/>
    <n v="126.25"/>
    <n v="4526205.12"/>
    <n v="1088527.5"/>
    <n v="-3437677.62"/>
    <n v="4.1580990099009902"/>
    <n v="-3.1580990099009898"/>
  </r>
  <r>
    <x v="5"/>
    <x v="149"/>
    <x v="7"/>
    <x v="1"/>
    <x v="2"/>
    <x v="2214"/>
    <x v="7"/>
    <x v="2"/>
    <n v="530831754"/>
    <d v="2011-11-14T00:00:00"/>
    <x v="1"/>
    <x v="56"/>
    <n v="3767"/>
    <n v="437.2"/>
    <n v="263.33"/>
    <n v="173.87"/>
    <n v="991964.11"/>
    <n v="654968.29"/>
    <n v="-336995.82"/>
    <n v="1.51452234428021"/>
    <n v="-0.51452234428020904"/>
  </r>
  <r>
    <x v="1"/>
    <x v="168"/>
    <x v="11"/>
    <x v="1"/>
    <x v="0"/>
    <x v="2215"/>
    <x v="0"/>
    <x v="3"/>
    <n v="785364806"/>
    <d v="2015-03-21T00:00:00"/>
    <x v="0"/>
    <x v="2"/>
    <n v="5754"/>
    <n v="668.27"/>
    <n v="502.54"/>
    <n v="165.73"/>
    <n v="2891615.16"/>
    <n v="953610.42"/>
    <n v="-1938004.74"/>
    <n v="3.0322814215893299"/>
    <n v="-2.0322814215893299"/>
  </r>
  <r>
    <x v="1"/>
    <x v="59"/>
    <x v="0"/>
    <x v="1"/>
    <x v="0"/>
    <x v="2157"/>
    <x v="0"/>
    <x v="2"/>
    <n v="450550019"/>
    <d v="2012-02-01T00:00:00"/>
    <x v="4"/>
    <x v="10"/>
    <n v="6618"/>
    <n v="255.28"/>
    <n v="159.41999999999999"/>
    <n v="95.86"/>
    <n v="1055041.56"/>
    <n v="634401.48"/>
    <n v="-420640.08"/>
    <n v="1.66305028166075"/>
    <n v="-0.66305028166075497"/>
  </r>
  <r>
    <x v="1"/>
    <x v="17"/>
    <x v="10"/>
    <x v="1"/>
    <x v="1"/>
    <x v="2216"/>
    <x v="10"/>
    <x v="1"/>
    <n v="817061221"/>
    <d v="2010-02-21T00:00:00"/>
    <x v="5"/>
    <x v="28"/>
    <n v="5427"/>
    <n v="154.06"/>
    <n v="90.93"/>
    <n v="63.13"/>
    <n v="493477.11"/>
    <n v="342606.51"/>
    <n v="-150870.6"/>
    <n v="1.44036115951212"/>
    <n v="-0.44036115951211802"/>
  </r>
  <r>
    <x v="0"/>
    <x v="146"/>
    <x v="6"/>
    <x v="0"/>
    <x v="3"/>
    <x v="1978"/>
    <x v="3"/>
    <x v="1"/>
    <n v="995884740"/>
    <d v="2010-08-23T00:00:00"/>
    <x v="1"/>
    <x v="86"/>
    <n v="3280"/>
    <n v="651.21"/>
    <n v="524.96"/>
    <n v="126.25"/>
    <n v="1721868.8"/>
    <n v="414100"/>
    <n v="-1307768.8"/>
    <n v="4.1580990099009902"/>
    <n v="-3.1580990099009898"/>
  </r>
  <r>
    <x v="1"/>
    <x v="159"/>
    <x v="6"/>
    <x v="0"/>
    <x v="3"/>
    <x v="2217"/>
    <x v="11"/>
    <x v="7"/>
    <n v="168319404"/>
    <d v="2012-10-03T00:00:00"/>
    <x v="4"/>
    <x v="155"/>
    <n v="8307"/>
    <n v="651.21"/>
    <n v="524.96"/>
    <n v="126.25"/>
    <n v="4360842.72"/>
    <n v="1048758.75"/>
    <n v="-3312083.97"/>
    <n v="4.1580990099009902"/>
    <n v="-3.1580990099009898"/>
  </r>
  <r>
    <x v="2"/>
    <x v="37"/>
    <x v="2"/>
    <x v="1"/>
    <x v="3"/>
    <x v="1972"/>
    <x v="4"/>
    <x v="5"/>
    <n v="735976541"/>
    <d v="2014-04-17T00:00:00"/>
    <x v="2"/>
    <x v="3"/>
    <n v="668"/>
    <n v="47.45"/>
    <n v="31.79"/>
    <n v="15.66"/>
    <n v="21235.72"/>
    <n v="10460.879999999999"/>
    <n v="-10774.84"/>
    <n v="2.0300127713920801"/>
    <n v="-1.0300127713920799"/>
  </r>
  <r>
    <x v="5"/>
    <x v="28"/>
    <x v="5"/>
    <x v="1"/>
    <x v="1"/>
    <x v="394"/>
    <x v="3"/>
    <x v="0"/>
    <n v="670779979"/>
    <d v="2013-09-09T00:00:00"/>
    <x v="1"/>
    <x v="16"/>
    <n v="7557"/>
    <n v="109.28"/>
    <n v="35.840000000000003"/>
    <n v="73.44"/>
    <n v="270842.88"/>
    <n v="554986.07999999996"/>
    <n v="284143.2"/>
    <n v="0.48801742919390001"/>
    <n v="0.51198257080609999"/>
  </r>
  <r>
    <x v="4"/>
    <x v="45"/>
    <x v="6"/>
    <x v="0"/>
    <x v="1"/>
    <x v="412"/>
    <x v="6"/>
    <x v="4"/>
    <n v="264966046"/>
    <d v="2016-05-02T00:00:00"/>
    <x v="1"/>
    <x v="69"/>
    <n v="8196"/>
    <n v="651.21"/>
    <n v="524.96"/>
    <n v="126.25"/>
    <n v="4302572.16"/>
    <n v="1034745"/>
    <n v="-3267827.16"/>
    <n v="4.1580990099009902"/>
    <n v="-3.1580990099009898"/>
  </r>
  <r>
    <x v="1"/>
    <x v="157"/>
    <x v="5"/>
    <x v="0"/>
    <x v="1"/>
    <x v="1422"/>
    <x v="7"/>
    <x v="4"/>
    <n v="781083571"/>
    <d v="2016-06-18T00:00:00"/>
    <x v="0"/>
    <x v="2"/>
    <n v="8841"/>
    <n v="109.28"/>
    <n v="35.840000000000003"/>
    <n v="73.44"/>
    <n v="316861.44"/>
    <n v="649283.04"/>
    <n v="332421.59999999998"/>
    <n v="0.48801742919390001"/>
    <n v="0.51198257080609999"/>
  </r>
  <r>
    <x v="1"/>
    <x v="64"/>
    <x v="3"/>
    <x v="1"/>
    <x v="0"/>
    <x v="1888"/>
    <x v="4"/>
    <x v="2"/>
    <n v="401993882"/>
    <d v="2011-11-04T00:00:00"/>
    <x v="6"/>
    <x v="260"/>
    <n v="7778"/>
    <n v="205.7"/>
    <n v="117.11"/>
    <n v="88.59"/>
    <n v="910881.58"/>
    <n v="689053.02"/>
    <n v="-221828.56"/>
    <n v="1.3219324980246101"/>
    <n v="-0.32193249802460799"/>
  </r>
  <r>
    <x v="0"/>
    <x v="122"/>
    <x v="1"/>
    <x v="1"/>
    <x v="2"/>
    <x v="37"/>
    <x v="2"/>
    <x v="4"/>
    <n v="980870807"/>
    <d v="2016-09-09T00:00:00"/>
    <x v="6"/>
    <x v="303"/>
    <n v="324"/>
    <n v="152.58000000000001"/>
    <n v="97.44"/>
    <n v="55.14"/>
    <n v="31570.560000000001"/>
    <n v="17865.36"/>
    <n v="-13705.2"/>
    <n v="1.76713819368879"/>
    <n v="-0.76713819368879199"/>
  </r>
  <r>
    <x v="1"/>
    <x v="129"/>
    <x v="6"/>
    <x v="0"/>
    <x v="2"/>
    <x v="86"/>
    <x v="10"/>
    <x v="7"/>
    <n v="391200673"/>
    <d v="2012-02-13T00:00:00"/>
    <x v="1"/>
    <x v="9"/>
    <n v="3827"/>
    <n v="651.21"/>
    <n v="524.96"/>
    <n v="126.25"/>
    <n v="2009021.92"/>
    <n v="483158.75"/>
    <n v="-1525863.17"/>
    <n v="4.1580990099009902"/>
    <n v="-3.1580990099009898"/>
  </r>
  <r>
    <x v="3"/>
    <x v="57"/>
    <x v="0"/>
    <x v="1"/>
    <x v="3"/>
    <x v="497"/>
    <x v="10"/>
    <x v="7"/>
    <n v="176782310"/>
    <d v="2012-03-16T00:00:00"/>
    <x v="6"/>
    <x v="138"/>
    <n v="2669"/>
    <n v="255.28"/>
    <n v="159.41999999999999"/>
    <n v="95.86"/>
    <n v="425491.98"/>
    <n v="255850.34"/>
    <n v="-169641.64"/>
    <n v="1.66305028166076"/>
    <n v="-0.66305028166075497"/>
  </r>
  <r>
    <x v="3"/>
    <x v="50"/>
    <x v="1"/>
    <x v="1"/>
    <x v="0"/>
    <x v="904"/>
    <x v="8"/>
    <x v="6"/>
    <n v="601727044"/>
    <d v="2017-07-22T00:00:00"/>
    <x v="0"/>
    <x v="3"/>
    <n v="3259"/>
    <n v="152.58000000000001"/>
    <n v="97.44"/>
    <n v="55.14"/>
    <n v="317556.96000000002"/>
    <n v="179701.26"/>
    <n v="-137855.70000000001"/>
    <n v="1.76713819368879"/>
    <n v="-0.76713819368879199"/>
  </r>
  <r>
    <x v="2"/>
    <x v="65"/>
    <x v="0"/>
    <x v="0"/>
    <x v="0"/>
    <x v="1835"/>
    <x v="9"/>
    <x v="1"/>
    <n v="200458705"/>
    <d v="2010-09-30T00:00:00"/>
    <x v="2"/>
    <x v="2"/>
    <n v="9040"/>
    <n v="255.28"/>
    <n v="159.41999999999999"/>
    <n v="95.86"/>
    <n v="1441156.8"/>
    <n v="866574.4"/>
    <n v="-574582.4"/>
    <n v="1.66305028166076"/>
    <n v="-0.66305028166075497"/>
  </r>
  <r>
    <x v="3"/>
    <x v="11"/>
    <x v="6"/>
    <x v="1"/>
    <x v="1"/>
    <x v="1720"/>
    <x v="2"/>
    <x v="0"/>
    <n v="727713620"/>
    <d v="2013-04-22T00:00:00"/>
    <x v="1"/>
    <x v="2"/>
    <n v="5486"/>
    <n v="651.21"/>
    <n v="524.96"/>
    <n v="126.25"/>
    <n v="2879930.56"/>
    <n v="692607.5"/>
    <n v="-2187323.06"/>
    <n v="4.1580990099009902"/>
    <n v="-3.1580990099009898"/>
  </r>
  <r>
    <x v="1"/>
    <x v="44"/>
    <x v="10"/>
    <x v="1"/>
    <x v="0"/>
    <x v="1268"/>
    <x v="7"/>
    <x v="0"/>
    <n v="408540618"/>
    <d v="2013-11-13T00:00:00"/>
    <x v="4"/>
    <x v="13"/>
    <n v="5102"/>
    <n v="154.06"/>
    <n v="90.93"/>
    <n v="63.13"/>
    <n v="463924.86"/>
    <n v="322089.26"/>
    <n v="-141835.6"/>
    <n v="1.44036115951212"/>
    <n v="-0.44036115951211802"/>
  </r>
  <r>
    <x v="0"/>
    <x v="76"/>
    <x v="9"/>
    <x v="0"/>
    <x v="3"/>
    <x v="2205"/>
    <x v="11"/>
    <x v="6"/>
    <n v="688301026"/>
    <d v="2017-01-03T00:00:00"/>
    <x v="3"/>
    <x v="2"/>
    <n v="2424"/>
    <n v="9.33"/>
    <n v="6.92"/>
    <n v="2.41"/>
    <n v="16774.080000000002"/>
    <n v="5841.84"/>
    <n v="-10932.24"/>
    <n v="2.87136929460581"/>
    <n v="-1.87136929460581"/>
  </r>
  <r>
    <x v="5"/>
    <x v="161"/>
    <x v="9"/>
    <x v="0"/>
    <x v="2"/>
    <x v="582"/>
    <x v="11"/>
    <x v="1"/>
    <n v="382668673"/>
    <d v="2010-04-03T00:00:00"/>
    <x v="0"/>
    <x v="56"/>
    <n v="9019"/>
    <n v="9.33"/>
    <n v="6.92"/>
    <n v="2.41"/>
    <n v="62411.48"/>
    <n v="21735.79"/>
    <n v="-40675.69"/>
    <n v="2.87136929460581"/>
    <n v="-1.87136929460581"/>
  </r>
  <r>
    <x v="4"/>
    <x v="143"/>
    <x v="2"/>
    <x v="1"/>
    <x v="3"/>
    <x v="1345"/>
    <x v="11"/>
    <x v="2"/>
    <n v="627629888"/>
    <d v="2011-02-14T00:00:00"/>
    <x v="1"/>
    <x v="30"/>
    <n v="8486"/>
    <n v="47.45"/>
    <n v="31.79"/>
    <n v="15.66"/>
    <n v="269769.94"/>
    <n v="132890.76"/>
    <n v="-136879.18"/>
    <n v="2.0300127713920801"/>
    <n v="-1.0300127713920799"/>
  </r>
  <r>
    <x v="0"/>
    <x v="119"/>
    <x v="2"/>
    <x v="0"/>
    <x v="0"/>
    <x v="1372"/>
    <x v="9"/>
    <x v="7"/>
    <n v="829483497"/>
    <d v="2012-11-30T00:00:00"/>
    <x v="6"/>
    <x v="26"/>
    <n v="1454"/>
    <n v="47.45"/>
    <n v="31.79"/>
    <n v="15.66"/>
    <n v="46222.66"/>
    <n v="22769.64"/>
    <n v="-23453.02"/>
    <n v="2.0300127713920801"/>
    <n v="-1.0300127713920799"/>
  </r>
  <r>
    <x v="2"/>
    <x v="37"/>
    <x v="5"/>
    <x v="1"/>
    <x v="0"/>
    <x v="654"/>
    <x v="0"/>
    <x v="4"/>
    <n v="914840829"/>
    <d v="2016-12-23T00:00:00"/>
    <x v="6"/>
    <x v="57"/>
    <n v="586"/>
    <n v="109.28"/>
    <n v="35.840000000000003"/>
    <n v="73.44"/>
    <n v="21002.240000000002"/>
    <n v="43035.839999999997"/>
    <n v="22033.599999999999"/>
    <n v="0.48801742919390001"/>
    <n v="0.51198257080609999"/>
  </r>
  <r>
    <x v="4"/>
    <x v="95"/>
    <x v="0"/>
    <x v="0"/>
    <x v="3"/>
    <x v="2218"/>
    <x v="2"/>
    <x v="5"/>
    <n v="880625712"/>
    <d v="2014-07-23T00:00:00"/>
    <x v="4"/>
    <x v="31"/>
    <n v="5573"/>
    <n v="255.28"/>
    <n v="159.41999999999999"/>
    <n v="95.86"/>
    <n v="888447.66"/>
    <n v="534227.78"/>
    <n v="-354219.88"/>
    <n v="1.66305028166076"/>
    <n v="-0.66305028166075497"/>
  </r>
  <r>
    <x v="4"/>
    <x v="56"/>
    <x v="2"/>
    <x v="1"/>
    <x v="2"/>
    <x v="1459"/>
    <x v="7"/>
    <x v="7"/>
    <n v="344074475"/>
    <d v="2012-09-23T00:00:00"/>
    <x v="5"/>
    <x v="19"/>
    <n v="8138"/>
    <n v="47.45"/>
    <n v="31.79"/>
    <n v="15.66"/>
    <n v="258707.02"/>
    <n v="127441.08"/>
    <n v="-131265.94"/>
    <n v="2.0300127713920801"/>
    <n v="-1.0300127713920799"/>
  </r>
  <r>
    <x v="2"/>
    <x v="125"/>
    <x v="0"/>
    <x v="0"/>
    <x v="3"/>
    <x v="780"/>
    <x v="4"/>
    <x v="4"/>
    <n v="792735946"/>
    <d v="2016-04-07T00:00:00"/>
    <x v="2"/>
    <x v="69"/>
    <n v="7038"/>
    <n v="255.28"/>
    <n v="159.41999999999999"/>
    <n v="95.86"/>
    <n v="1121997.96"/>
    <n v="674662.68"/>
    <n v="-447335.28"/>
    <n v="1.66305028166076"/>
    <n v="-0.66305028166075497"/>
  </r>
  <r>
    <x v="2"/>
    <x v="170"/>
    <x v="10"/>
    <x v="0"/>
    <x v="2"/>
    <x v="1863"/>
    <x v="1"/>
    <x v="4"/>
    <n v="634471452"/>
    <d v="2016-06-13T00:00:00"/>
    <x v="1"/>
    <x v="10"/>
    <n v="3057"/>
    <n v="154.06"/>
    <n v="90.93"/>
    <n v="63.13"/>
    <n v="277973.01"/>
    <n v="192988.41"/>
    <n v="-84984.6"/>
    <n v="1.44036115951212"/>
    <n v="-0.44036115951211802"/>
  </r>
  <r>
    <x v="3"/>
    <x v="124"/>
    <x v="9"/>
    <x v="1"/>
    <x v="0"/>
    <x v="1276"/>
    <x v="11"/>
    <x v="3"/>
    <n v="147454822"/>
    <d v="2015-05-14T00:00:00"/>
    <x v="2"/>
    <x v="161"/>
    <n v="4013"/>
    <n v="9.33"/>
    <n v="6.92"/>
    <n v="2.41"/>
    <n v="27769.96"/>
    <n v="9671.33"/>
    <n v="-18098.63"/>
    <n v="2.87136929460581"/>
    <n v="-1.87136929460581"/>
  </r>
  <r>
    <x v="5"/>
    <x v="75"/>
    <x v="5"/>
    <x v="0"/>
    <x v="2"/>
    <x v="1955"/>
    <x v="6"/>
    <x v="6"/>
    <n v="130172383"/>
    <d v="2017-04-19T00:00:00"/>
    <x v="4"/>
    <x v="19"/>
    <n v="9756"/>
    <n v="109.28"/>
    <n v="35.840000000000003"/>
    <n v="73.44"/>
    <n v="349655.03999999998"/>
    <n v="716480.64"/>
    <n v="366825.6"/>
    <n v="0.48801742919390001"/>
    <n v="0.51198257080609999"/>
  </r>
  <r>
    <x v="2"/>
    <x v="65"/>
    <x v="1"/>
    <x v="1"/>
    <x v="3"/>
    <x v="2219"/>
    <x v="1"/>
    <x v="4"/>
    <n v="551422965"/>
    <d v="2016-05-22T00:00:00"/>
    <x v="5"/>
    <x v="146"/>
    <n v="7164"/>
    <n v="152.58000000000001"/>
    <n v="97.44"/>
    <n v="55.14"/>
    <n v="698060.16"/>
    <n v="395022.96"/>
    <n v="-303037.2"/>
    <n v="1.76713819368879"/>
    <n v="-0.76713819368879199"/>
  </r>
  <r>
    <x v="5"/>
    <x v="111"/>
    <x v="6"/>
    <x v="1"/>
    <x v="2"/>
    <x v="917"/>
    <x v="2"/>
    <x v="5"/>
    <n v="100317895"/>
    <d v="2014-08-14T00:00:00"/>
    <x v="2"/>
    <x v="61"/>
    <n v="5149"/>
    <n v="651.21"/>
    <n v="524.96"/>
    <n v="126.25"/>
    <n v="2703019.04"/>
    <n v="650061.25"/>
    <n v="-2052957.79"/>
    <n v="4.1580990099009902"/>
    <n v="-3.1580990099009898"/>
  </r>
  <r>
    <x v="5"/>
    <x v="127"/>
    <x v="6"/>
    <x v="1"/>
    <x v="0"/>
    <x v="1329"/>
    <x v="9"/>
    <x v="2"/>
    <n v="236281001"/>
    <d v="2011-11-27T00:00:00"/>
    <x v="5"/>
    <x v="41"/>
    <n v="9654"/>
    <n v="651.21"/>
    <n v="524.96"/>
    <n v="126.25"/>
    <n v="5067963.84"/>
    <n v="1218817.5"/>
    <n v="-3849146.34"/>
    <n v="4.1580990099009902"/>
    <n v="-3.1580990099009898"/>
  </r>
  <r>
    <x v="1"/>
    <x v="44"/>
    <x v="4"/>
    <x v="0"/>
    <x v="2"/>
    <x v="1439"/>
    <x v="2"/>
    <x v="4"/>
    <n v="239048612"/>
    <d v="2016-07-26T00:00:00"/>
    <x v="3"/>
    <x v="57"/>
    <n v="8651"/>
    <n v="81.73"/>
    <n v="56.67"/>
    <n v="25.06"/>
    <n v="490252.17"/>
    <n v="216794.06"/>
    <n v="-273458.11"/>
    <n v="2.2613727055067798"/>
    <n v="-1.26137270550678"/>
  </r>
  <r>
    <x v="3"/>
    <x v="110"/>
    <x v="11"/>
    <x v="0"/>
    <x v="1"/>
    <x v="2220"/>
    <x v="8"/>
    <x v="2"/>
    <n v="358669555"/>
    <d v="2011-03-08T00:00:00"/>
    <x v="3"/>
    <x v="2"/>
    <n v="7147"/>
    <n v="668.27"/>
    <n v="502.54"/>
    <n v="165.73"/>
    <n v="3591653.38"/>
    <n v="1184472.31"/>
    <n v="-2407181.0699999998"/>
    <n v="3.0322814215893299"/>
    <n v="-2.0322814215893299"/>
  </r>
  <r>
    <x v="4"/>
    <x v="158"/>
    <x v="3"/>
    <x v="0"/>
    <x v="0"/>
    <x v="2221"/>
    <x v="9"/>
    <x v="1"/>
    <n v="465505158"/>
    <d v="2010-05-12T00:00:00"/>
    <x v="4"/>
    <x v="2"/>
    <n v="2176"/>
    <n v="205.7"/>
    <n v="117.11"/>
    <n v="88.59"/>
    <n v="254831.35999999999"/>
    <n v="192771.84"/>
    <n v="-62059.519999999997"/>
    <n v="1.3219324980246101"/>
    <n v="-0.32193249802460799"/>
  </r>
  <r>
    <x v="2"/>
    <x v="137"/>
    <x v="11"/>
    <x v="0"/>
    <x v="2"/>
    <x v="1128"/>
    <x v="11"/>
    <x v="2"/>
    <n v="500229251"/>
    <d v="2011-03-15T00:00:00"/>
    <x v="3"/>
    <x v="31"/>
    <n v="7806"/>
    <n v="668.27"/>
    <n v="502.54"/>
    <n v="165.73"/>
    <n v="3922827.24"/>
    <n v="1293688.3799999999"/>
    <n v="-2629138.86"/>
    <n v="3.0322814215893299"/>
    <n v="-2.0322814215893299"/>
  </r>
  <r>
    <x v="5"/>
    <x v="28"/>
    <x v="11"/>
    <x v="1"/>
    <x v="3"/>
    <x v="1417"/>
    <x v="6"/>
    <x v="6"/>
    <n v="923828160"/>
    <d v="2017-03-06T00:00:00"/>
    <x v="1"/>
    <x v="2"/>
    <n v="137"/>
    <n v="668.27"/>
    <n v="502.54"/>
    <n v="165.73"/>
    <n v="68847.98"/>
    <n v="22705.01"/>
    <n v="-46142.97"/>
    <n v="3.0322814215893299"/>
    <n v="-2.0322814215893299"/>
  </r>
  <r>
    <x v="5"/>
    <x v="111"/>
    <x v="4"/>
    <x v="0"/>
    <x v="2"/>
    <x v="2222"/>
    <x v="2"/>
    <x v="4"/>
    <n v="467600715"/>
    <d v="2016-07-25T00:00:00"/>
    <x v="1"/>
    <x v="4"/>
    <n v="2297"/>
    <n v="81.73"/>
    <n v="56.67"/>
    <n v="25.06"/>
    <n v="130170.99"/>
    <n v="57562.82"/>
    <n v="-72608.17"/>
    <n v="2.2613727055067798"/>
    <n v="-1.26137270550678"/>
  </r>
  <r>
    <x v="5"/>
    <x v="92"/>
    <x v="11"/>
    <x v="1"/>
    <x v="3"/>
    <x v="2223"/>
    <x v="11"/>
    <x v="7"/>
    <n v="183158242"/>
    <d v="2012-07-04T00:00:00"/>
    <x v="4"/>
    <x v="47"/>
    <n v="9449"/>
    <n v="668.27"/>
    <n v="502.54"/>
    <n v="165.73"/>
    <n v="4748500.46"/>
    <n v="1565982.77"/>
    <n v="-3182517.69"/>
    <n v="3.0322814215893299"/>
    <n v="-2.0322814215893299"/>
  </r>
  <r>
    <x v="1"/>
    <x v="167"/>
    <x v="7"/>
    <x v="1"/>
    <x v="1"/>
    <x v="820"/>
    <x v="1"/>
    <x v="7"/>
    <n v="292424571"/>
    <d v="2012-05-06T00:00:00"/>
    <x v="5"/>
    <x v="2"/>
    <n v="3784"/>
    <n v="437.2"/>
    <n v="263.33"/>
    <n v="173.87"/>
    <n v="996440.72"/>
    <n v="657924.07999999996"/>
    <n v="-338516.64"/>
    <n v="1.51452234428021"/>
    <n v="-0.51452234428020904"/>
  </r>
  <r>
    <x v="4"/>
    <x v="173"/>
    <x v="7"/>
    <x v="0"/>
    <x v="3"/>
    <x v="191"/>
    <x v="1"/>
    <x v="2"/>
    <n v="637636029"/>
    <d v="2011-06-19T00:00:00"/>
    <x v="5"/>
    <x v="3"/>
    <n v="9526"/>
    <n v="437.2"/>
    <n v="263.33"/>
    <n v="173.87"/>
    <n v="2508481.58"/>
    <n v="1656285.62"/>
    <n v="-852195.96"/>
    <n v="1.51452234428021"/>
    <n v="-0.51452234428020904"/>
  </r>
  <r>
    <x v="1"/>
    <x v="7"/>
    <x v="2"/>
    <x v="0"/>
    <x v="0"/>
    <x v="2224"/>
    <x v="3"/>
    <x v="3"/>
    <n v="231341445"/>
    <d v="2015-07-10T00:00:00"/>
    <x v="6"/>
    <x v="2"/>
    <n v="7929"/>
    <n v="47.45"/>
    <n v="31.79"/>
    <n v="15.66"/>
    <n v="252062.91"/>
    <n v="124168.14"/>
    <n v="-127894.77"/>
    <n v="2.0300127713920801"/>
    <n v="-1.0300127713920799"/>
  </r>
  <r>
    <x v="5"/>
    <x v="183"/>
    <x v="9"/>
    <x v="0"/>
    <x v="1"/>
    <x v="264"/>
    <x v="11"/>
    <x v="1"/>
    <n v="406402146"/>
    <d v="2010-03-27T00:00:00"/>
    <x v="0"/>
    <x v="96"/>
    <n v="2281"/>
    <n v="9.33"/>
    <n v="6.92"/>
    <n v="2.41"/>
    <n v="15784.52"/>
    <n v="5497.21"/>
    <n v="-10287.31"/>
    <n v="2.87136929460581"/>
    <n v="-1.87136929460581"/>
  </r>
  <r>
    <x v="0"/>
    <x v="172"/>
    <x v="7"/>
    <x v="1"/>
    <x v="1"/>
    <x v="271"/>
    <x v="9"/>
    <x v="5"/>
    <n v="765991961"/>
    <d v="2014-11-24T00:00:00"/>
    <x v="1"/>
    <x v="4"/>
    <n v="2898"/>
    <n v="437.2"/>
    <n v="263.33"/>
    <n v="173.87"/>
    <n v="763130.34"/>
    <n v="503875.26"/>
    <n v="-259255.08"/>
    <n v="1.51452234428021"/>
    <n v="-0.51452234428020904"/>
  </r>
  <r>
    <x v="1"/>
    <x v="71"/>
    <x v="6"/>
    <x v="0"/>
    <x v="0"/>
    <x v="862"/>
    <x v="7"/>
    <x v="0"/>
    <n v="533597218"/>
    <d v="2013-02-24T00:00:00"/>
    <x v="5"/>
    <x v="2"/>
    <n v="2130"/>
    <n v="651.21"/>
    <n v="524.96"/>
    <n v="126.25"/>
    <n v="1118164.8"/>
    <n v="268912.5"/>
    <n v="-849252.3"/>
    <n v="4.1580990099009902"/>
    <n v="-3.1580990099009898"/>
  </r>
  <r>
    <x v="2"/>
    <x v="12"/>
    <x v="2"/>
    <x v="1"/>
    <x v="3"/>
    <x v="252"/>
    <x v="3"/>
    <x v="3"/>
    <n v="803016746"/>
    <d v="2015-10-15T00:00:00"/>
    <x v="2"/>
    <x v="148"/>
    <n v="9355"/>
    <n v="47.45"/>
    <n v="31.79"/>
    <n v="15.66"/>
    <n v="297395.45"/>
    <n v="146499.29999999999"/>
    <n v="-150896.15"/>
    <n v="2.0300127713920801"/>
    <n v="-1.0300127713920799"/>
  </r>
  <r>
    <x v="2"/>
    <x v="42"/>
    <x v="3"/>
    <x v="1"/>
    <x v="0"/>
    <x v="1942"/>
    <x v="4"/>
    <x v="2"/>
    <n v="488361871"/>
    <d v="2011-09-18T00:00:00"/>
    <x v="5"/>
    <x v="98"/>
    <n v="5985"/>
    <n v="205.7"/>
    <n v="117.11"/>
    <n v="88.59"/>
    <n v="700903.35"/>
    <n v="530211.15"/>
    <n v="-170692.2"/>
    <n v="1.3219324980246101"/>
    <n v="-0.32193249802460799"/>
  </r>
  <r>
    <x v="5"/>
    <x v="39"/>
    <x v="1"/>
    <x v="1"/>
    <x v="3"/>
    <x v="1968"/>
    <x v="6"/>
    <x v="1"/>
    <n v="374056422"/>
    <d v="2010-06-05T00:00:00"/>
    <x v="0"/>
    <x v="32"/>
    <n v="463"/>
    <n v="152.58000000000001"/>
    <n v="97.44"/>
    <n v="55.14"/>
    <n v="45114.720000000001"/>
    <n v="25529.82"/>
    <n v="-19584.900000000001"/>
    <n v="1.76713819368879"/>
    <n v="-0.76713819368879199"/>
  </r>
  <r>
    <x v="5"/>
    <x v="75"/>
    <x v="8"/>
    <x v="1"/>
    <x v="3"/>
    <x v="774"/>
    <x v="6"/>
    <x v="5"/>
    <n v="864836728"/>
    <d v="2014-10-05T00:00:00"/>
    <x v="5"/>
    <x v="141"/>
    <n v="3261"/>
    <n v="421.89"/>
    <n v="364.69"/>
    <n v="57.2"/>
    <n v="1189254.0900000001"/>
    <n v="186529.2"/>
    <n v="-1002724.89"/>
    <n v="6.3756993006993001"/>
    <n v="-5.3756993006993001"/>
  </r>
  <r>
    <x v="6"/>
    <x v="180"/>
    <x v="11"/>
    <x v="1"/>
    <x v="3"/>
    <x v="1104"/>
    <x v="5"/>
    <x v="3"/>
    <n v="635751616"/>
    <d v="2015-12-14T00:00:00"/>
    <x v="1"/>
    <x v="13"/>
    <n v="1886"/>
    <n v="668.27"/>
    <n v="502.54"/>
    <n v="165.73"/>
    <n v="947790.44"/>
    <n v="312566.78000000003"/>
    <n v="-635223.66"/>
    <n v="3.0322814215893299"/>
    <n v="-2.0322814215893299"/>
  </r>
  <r>
    <x v="1"/>
    <x v="178"/>
    <x v="8"/>
    <x v="1"/>
    <x v="1"/>
    <x v="611"/>
    <x v="10"/>
    <x v="4"/>
    <n v="682162415"/>
    <d v="2016-02-26T00:00:00"/>
    <x v="6"/>
    <x v="124"/>
    <n v="5873"/>
    <n v="421.89"/>
    <n v="364.69"/>
    <n v="57.2"/>
    <n v="2141824.37"/>
    <n v="335935.6"/>
    <n v="-1805888.77"/>
    <n v="6.3756993006993001"/>
    <n v="-5.3756993006993001"/>
  </r>
  <r>
    <x v="2"/>
    <x v="42"/>
    <x v="8"/>
    <x v="0"/>
    <x v="0"/>
    <x v="1407"/>
    <x v="10"/>
    <x v="0"/>
    <n v="269742953"/>
    <d v="2013-03-26T00:00:00"/>
    <x v="3"/>
    <x v="216"/>
    <n v="1789"/>
    <n v="421.89"/>
    <n v="364.69"/>
    <n v="57.2"/>
    <n v="652430.41"/>
    <n v="102330.8"/>
    <n v="-550099.61"/>
    <n v="6.3756993006993001"/>
    <n v="-5.3756993006993001"/>
  </r>
  <r>
    <x v="2"/>
    <x v="141"/>
    <x v="5"/>
    <x v="0"/>
    <x v="0"/>
    <x v="1142"/>
    <x v="2"/>
    <x v="5"/>
    <n v="984479558"/>
    <d v="2014-12-02T00:00:00"/>
    <x v="3"/>
    <x v="73"/>
    <n v="8233"/>
    <n v="109.28"/>
    <n v="35.840000000000003"/>
    <n v="73.44"/>
    <n v="295070.71999999997"/>
    <n v="604631.52"/>
    <n v="309560.8"/>
    <n v="0.48801742919390001"/>
    <n v="0.51198257080609999"/>
  </r>
  <r>
    <x v="2"/>
    <x v="65"/>
    <x v="8"/>
    <x v="0"/>
    <x v="3"/>
    <x v="2225"/>
    <x v="8"/>
    <x v="3"/>
    <n v="882671058"/>
    <d v="2015-07-28T00:00:00"/>
    <x v="3"/>
    <x v="3"/>
    <n v="836"/>
    <n v="421.89"/>
    <n v="364.69"/>
    <n v="57.2"/>
    <n v="304880.84000000003"/>
    <n v="47819.199999999997"/>
    <n v="-257061.64"/>
    <n v="6.3756993006993001"/>
    <n v="-5.3756993006993001"/>
  </r>
  <r>
    <x v="2"/>
    <x v="147"/>
    <x v="11"/>
    <x v="0"/>
    <x v="3"/>
    <x v="1324"/>
    <x v="0"/>
    <x v="5"/>
    <n v="340928781"/>
    <d v="2015-09-01T00:00:00"/>
    <x v="3"/>
    <x v="231"/>
    <n v="7257"/>
    <n v="668.27"/>
    <n v="502.54"/>
    <n v="165.73"/>
    <n v="3646932.78"/>
    <n v="1202702.6100000001"/>
    <n v="-2444230.17"/>
    <n v="3.0322814215893299"/>
    <n v="-2.0322814215893299"/>
  </r>
  <r>
    <x v="1"/>
    <x v="153"/>
    <x v="10"/>
    <x v="1"/>
    <x v="1"/>
    <x v="987"/>
    <x v="11"/>
    <x v="3"/>
    <n v="706176555"/>
    <d v="2015-02-26T00:00:00"/>
    <x v="2"/>
    <x v="159"/>
    <n v="2190"/>
    <n v="154.06"/>
    <n v="90.93"/>
    <n v="63.13"/>
    <n v="199136.7"/>
    <n v="138254.70000000001"/>
    <n v="-60882"/>
    <n v="1.44036115951212"/>
    <n v="-0.44036115951211802"/>
  </r>
  <r>
    <x v="5"/>
    <x v="54"/>
    <x v="10"/>
    <x v="1"/>
    <x v="3"/>
    <x v="1948"/>
    <x v="5"/>
    <x v="2"/>
    <n v="245650708"/>
    <d v="2012-09-01T00:00:00"/>
    <x v="0"/>
    <x v="304"/>
    <n v="2358"/>
    <n v="154.06"/>
    <n v="90.93"/>
    <n v="63.13"/>
    <n v="214412.94"/>
    <n v="148860.54"/>
    <n v="-65552.399999999994"/>
    <n v="1.44036115951212"/>
    <n v="-0.44036115951211802"/>
  </r>
  <r>
    <x v="3"/>
    <x v="21"/>
    <x v="4"/>
    <x v="0"/>
    <x v="3"/>
    <x v="2226"/>
    <x v="9"/>
    <x v="0"/>
    <n v="896900069"/>
    <d v="2013-12-12T00:00:00"/>
    <x v="2"/>
    <x v="65"/>
    <n v="1516"/>
    <n v="81.73"/>
    <n v="56.67"/>
    <n v="25.06"/>
    <n v="85911.72"/>
    <n v="37990.959999999999"/>
    <n v="-47920.76"/>
    <n v="2.2613727055067798"/>
    <n v="-1.26137270550678"/>
  </r>
  <r>
    <x v="6"/>
    <x v="103"/>
    <x v="11"/>
    <x v="0"/>
    <x v="2"/>
    <x v="2040"/>
    <x v="6"/>
    <x v="3"/>
    <n v="617785966"/>
    <d v="2015-05-05T00:00:00"/>
    <x v="3"/>
    <x v="82"/>
    <n v="5451"/>
    <n v="668.27"/>
    <n v="502.54"/>
    <n v="165.73"/>
    <n v="2739345.54"/>
    <n v="903394.23"/>
    <n v="-1835951.31"/>
    <n v="3.0322814215893299"/>
    <n v="-2.0322814215893299"/>
  </r>
  <r>
    <x v="5"/>
    <x v="52"/>
    <x v="8"/>
    <x v="1"/>
    <x v="2"/>
    <x v="2225"/>
    <x v="8"/>
    <x v="3"/>
    <n v="136482226"/>
    <d v="2015-07-26T00:00:00"/>
    <x v="5"/>
    <x v="69"/>
    <n v="6979"/>
    <n v="421.89"/>
    <n v="364.69"/>
    <n v="57.2"/>
    <n v="2545171.5099999998"/>
    <n v="399198.8"/>
    <n v="-2145972.71"/>
    <n v="6.3756993006993001"/>
    <n v="-5.3756993006993001"/>
  </r>
  <r>
    <x v="5"/>
    <x v="75"/>
    <x v="6"/>
    <x v="0"/>
    <x v="0"/>
    <x v="502"/>
    <x v="3"/>
    <x v="5"/>
    <n v="701475179"/>
    <d v="2014-05-09T00:00:00"/>
    <x v="6"/>
    <x v="2"/>
    <n v="949"/>
    <n v="651.21"/>
    <n v="524.96"/>
    <n v="126.25"/>
    <n v="498187.04"/>
    <n v="119811.25"/>
    <n v="-378375.79"/>
    <n v="4.1580990099009902"/>
    <n v="-3.1580990099009898"/>
  </r>
  <r>
    <x v="2"/>
    <x v="144"/>
    <x v="3"/>
    <x v="1"/>
    <x v="2"/>
    <x v="2227"/>
    <x v="1"/>
    <x v="1"/>
    <n v="931563651"/>
    <d v="2010-05-26T00:00:00"/>
    <x v="4"/>
    <x v="95"/>
    <n v="9241"/>
    <n v="205.7"/>
    <n v="117.11"/>
    <n v="88.59"/>
    <n v="1082213.51"/>
    <n v="818660.19"/>
    <n v="-263553.32"/>
    <n v="1.3219324980246101"/>
    <n v="-0.32193249802460799"/>
  </r>
  <r>
    <x v="2"/>
    <x v="164"/>
    <x v="2"/>
    <x v="0"/>
    <x v="0"/>
    <x v="1323"/>
    <x v="1"/>
    <x v="4"/>
    <n v="865858972"/>
    <d v="2016-05-31T00:00:00"/>
    <x v="3"/>
    <x v="57"/>
    <n v="5766"/>
    <n v="47.45"/>
    <n v="31.79"/>
    <n v="15.66"/>
    <n v="183301.14"/>
    <n v="90295.56"/>
    <n v="-93005.58"/>
    <n v="2.0300127713920801"/>
    <n v="-1.0300127713920799"/>
  </r>
  <r>
    <x v="4"/>
    <x v="31"/>
    <x v="9"/>
    <x v="1"/>
    <x v="0"/>
    <x v="1961"/>
    <x v="2"/>
    <x v="0"/>
    <n v="613784968"/>
    <d v="2013-08-21T00:00:00"/>
    <x v="4"/>
    <x v="32"/>
    <n v="1467"/>
    <n v="9.33"/>
    <n v="6.92"/>
    <n v="2.41"/>
    <n v="10151.64"/>
    <n v="3535.47"/>
    <n v="-6616.17"/>
    <n v="2.87136929460581"/>
    <n v="-1.87136929460581"/>
  </r>
  <r>
    <x v="5"/>
    <x v="111"/>
    <x v="9"/>
    <x v="0"/>
    <x v="3"/>
    <x v="115"/>
    <x v="9"/>
    <x v="0"/>
    <n v="805077970"/>
    <d v="2013-12-19T00:00:00"/>
    <x v="2"/>
    <x v="126"/>
    <n v="9317"/>
    <n v="9.33"/>
    <n v="6.92"/>
    <n v="2.41"/>
    <n v="64473.64"/>
    <n v="22453.97"/>
    <n v="-42019.67"/>
    <n v="2.87136929460581"/>
    <n v="-1.87136929460581"/>
  </r>
  <r>
    <x v="1"/>
    <x v="33"/>
    <x v="6"/>
    <x v="1"/>
    <x v="3"/>
    <x v="873"/>
    <x v="7"/>
    <x v="2"/>
    <n v="339786803"/>
    <d v="2011-10-25T00:00:00"/>
    <x v="3"/>
    <x v="32"/>
    <n v="9321"/>
    <n v="651.21"/>
    <n v="524.96"/>
    <n v="126.25"/>
    <n v="4893152.16"/>
    <n v="1176776.25"/>
    <n v="-3716375.91"/>
    <n v="4.1580990099009902"/>
    <n v="-3.1580990099009898"/>
  </r>
  <r>
    <x v="3"/>
    <x v="61"/>
    <x v="8"/>
    <x v="0"/>
    <x v="1"/>
    <x v="2070"/>
    <x v="8"/>
    <x v="6"/>
    <n v="438272798"/>
    <d v="2017-07-24T00:00:00"/>
    <x v="1"/>
    <x v="32"/>
    <n v="3515"/>
    <n v="421.89"/>
    <n v="364.69"/>
    <n v="57.2"/>
    <n v="1281885.3500000001"/>
    <n v="201058"/>
    <n v="-1080827.3500000001"/>
    <n v="6.3756993006993001"/>
    <n v="-5.3756993006993001"/>
  </r>
  <r>
    <x v="2"/>
    <x v="141"/>
    <x v="1"/>
    <x v="0"/>
    <x v="0"/>
    <x v="2228"/>
    <x v="11"/>
    <x v="4"/>
    <n v="591209781"/>
    <d v="2016-03-04T00:00:00"/>
    <x v="6"/>
    <x v="54"/>
    <n v="967"/>
    <n v="152.58000000000001"/>
    <n v="97.44"/>
    <n v="55.14"/>
    <n v="94224.48"/>
    <n v="53320.38"/>
    <n v="-40904.1"/>
    <n v="1.76713819368879"/>
    <n v="-0.76713819368879199"/>
  </r>
  <r>
    <x v="5"/>
    <x v="128"/>
    <x v="7"/>
    <x v="0"/>
    <x v="2"/>
    <x v="2229"/>
    <x v="11"/>
    <x v="4"/>
    <n v="809584081"/>
    <d v="2016-08-18T00:00:00"/>
    <x v="2"/>
    <x v="67"/>
    <n v="2775"/>
    <n v="437.2"/>
    <n v="263.33"/>
    <n v="173.87"/>
    <n v="730740.75"/>
    <n v="482489.25"/>
    <n v="-248251.5"/>
    <n v="1.51452234428021"/>
    <n v="-0.51452234428020904"/>
  </r>
  <r>
    <x v="1"/>
    <x v="81"/>
    <x v="4"/>
    <x v="1"/>
    <x v="1"/>
    <x v="2230"/>
    <x v="6"/>
    <x v="6"/>
    <n v="274694526"/>
    <d v="2017-11-05T00:00:00"/>
    <x v="5"/>
    <x v="305"/>
    <n v="7069"/>
    <n v="81.73"/>
    <n v="56.67"/>
    <n v="25.06"/>
    <n v="400600.23"/>
    <n v="177149.14"/>
    <n v="-223451.09"/>
    <n v="2.2613727055067798"/>
    <n v="-1.26137270550678"/>
  </r>
  <r>
    <x v="3"/>
    <x v="11"/>
    <x v="11"/>
    <x v="0"/>
    <x v="2"/>
    <x v="2231"/>
    <x v="4"/>
    <x v="1"/>
    <n v="488152444"/>
    <d v="2010-03-30T00:00:00"/>
    <x v="3"/>
    <x v="19"/>
    <n v="4011"/>
    <n v="668.27"/>
    <n v="502.54"/>
    <n v="165.73"/>
    <n v="2015687.94"/>
    <n v="664743.03"/>
    <n v="-1350944.91"/>
    <n v="3.0322814215893299"/>
    <n v="-2.0322814215893299"/>
  </r>
  <r>
    <x v="6"/>
    <x v="103"/>
    <x v="6"/>
    <x v="1"/>
    <x v="2"/>
    <x v="2232"/>
    <x v="10"/>
    <x v="3"/>
    <n v="321881663"/>
    <d v="2015-02-28T00:00:00"/>
    <x v="0"/>
    <x v="142"/>
    <n v="792"/>
    <n v="651.21"/>
    <n v="524.96"/>
    <n v="126.25"/>
    <n v="415768.32000000001"/>
    <n v="99990"/>
    <n v="-315778.32"/>
    <n v="4.1580990099009902"/>
    <n v="-3.1580990099009898"/>
  </r>
  <r>
    <x v="5"/>
    <x v="9"/>
    <x v="9"/>
    <x v="1"/>
    <x v="2"/>
    <x v="699"/>
    <x v="8"/>
    <x v="5"/>
    <n v="968118512"/>
    <d v="2014-07-18T00:00:00"/>
    <x v="6"/>
    <x v="64"/>
    <n v="6636"/>
    <n v="9.33"/>
    <n v="6.92"/>
    <n v="2.41"/>
    <n v="45921.120000000003"/>
    <n v="15992.76"/>
    <n v="-29928.36"/>
    <n v="2.87136929460581"/>
    <n v="-1.87136929460581"/>
  </r>
  <r>
    <x v="0"/>
    <x v="72"/>
    <x v="1"/>
    <x v="1"/>
    <x v="1"/>
    <x v="1711"/>
    <x v="4"/>
    <x v="2"/>
    <n v="989411818"/>
    <d v="2011-03-16T00:00:00"/>
    <x v="4"/>
    <x v="30"/>
    <n v="7799"/>
    <n v="152.58000000000001"/>
    <n v="97.44"/>
    <n v="55.14"/>
    <n v="759934.56"/>
    <n v="430036.86"/>
    <n v="-329897.7"/>
    <n v="1.76713819368879"/>
    <n v="-0.76713819368879199"/>
  </r>
  <r>
    <x v="0"/>
    <x v="27"/>
    <x v="11"/>
    <x v="1"/>
    <x v="2"/>
    <x v="1316"/>
    <x v="11"/>
    <x v="4"/>
    <n v="368622910"/>
    <d v="2016-05-10T00:00:00"/>
    <x v="3"/>
    <x v="135"/>
    <n v="2566"/>
    <n v="668.27"/>
    <n v="502.54"/>
    <n v="165.73"/>
    <n v="1289517.6399999999"/>
    <n v="425263.18"/>
    <n v="-864254.46"/>
    <n v="3.0322814215893299"/>
    <n v="-2.0322814215893299"/>
  </r>
  <r>
    <x v="5"/>
    <x v="91"/>
    <x v="9"/>
    <x v="1"/>
    <x v="3"/>
    <x v="2233"/>
    <x v="10"/>
    <x v="6"/>
    <n v="958925616"/>
    <d v="2017-03-02T00:00:00"/>
    <x v="2"/>
    <x v="187"/>
    <n v="6254"/>
    <n v="9.33"/>
    <n v="6.92"/>
    <n v="2.41"/>
    <n v="43277.68"/>
    <n v="15072.14"/>
    <n v="-28205.54"/>
    <n v="2.87136929460581"/>
    <n v="-1.87136929460581"/>
  </r>
  <r>
    <x v="1"/>
    <x v="129"/>
    <x v="5"/>
    <x v="0"/>
    <x v="0"/>
    <x v="1808"/>
    <x v="6"/>
    <x v="5"/>
    <n v="633806264"/>
    <d v="2014-04-26T00:00:00"/>
    <x v="0"/>
    <x v="16"/>
    <n v="6213"/>
    <n v="109.28"/>
    <n v="35.840000000000003"/>
    <n v="73.44"/>
    <n v="222673.92000000001"/>
    <n v="456282.72"/>
    <n v="233608.8"/>
    <n v="0.48801742919390001"/>
    <n v="0.51198257080609999"/>
  </r>
  <r>
    <x v="3"/>
    <x v="35"/>
    <x v="4"/>
    <x v="1"/>
    <x v="3"/>
    <x v="2203"/>
    <x v="8"/>
    <x v="3"/>
    <n v="937063682"/>
    <d v="2015-08-07T00:00:00"/>
    <x v="6"/>
    <x v="11"/>
    <n v="6822"/>
    <n v="81.73"/>
    <n v="56.67"/>
    <n v="25.06"/>
    <n v="386602.74"/>
    <n v="170959.32"/>
    <n v="-215643.42"/>
    <n v="2.2613727055067798"/>
    <n v="-1.26137270550678"/>
  </r>
  <r>
    <x v="5"/>
    <x v="161"/>
    <x v="5"/>
    <x v="0"/>
    <x v="2"/>
    <x v="1156"/>
    <x v="2"/>
    <x v="0"/>
    <n v="332809197"/>
    <d v="2013-07-30T00:00:00"/>
    <x v="3"/>
    <x v="71"/>
    <n v="4492"/>
    <n v="109.28"/>
    <n v="35.840000000000003"/>
    <n v="73.44"/>
    <n v="160993.28"/>
    <n v="329892.47999999998"/>
    <n v="168899.20000000001"/>
    <n v="0.48801742919390001"/>
    <n v="0.51198257080609999"/>
  </r>
  <r>
    <x v="1"/>
    <x v="132"/>
    <x v="4"/>
    <x v="0"/>
    <x v="1"/>
    <x v="929"/>
    <x v="3"/>
    <x v="0"/>
    <n v="955466639"/>
    <d v="2014-01-27T00:00:00"/>
    <x v="1"/>
    <x v="183"/>
    <n v="2666"/>
    <n v="81.73"/>
    <n v="56.67"/>
    <n v="25.06"/>
    <n v="151082.22"/>
    <n v="66809.960000000006"/>
    <n v="-84272.26"/>
    <n v="2.2613727055067798"/>
    <n v="-1.26137270550678"/>
  </r>
  <r>
    <x v="5"/>
    <x v="78"/>
    <x v="2"/>
    <x v="1"/>
    <x v="1"/>
    <x v="889"/>
    <x v="8"/>
    <x v="3"/>
    <n v="959772336"/>
    <d v="2015-07-18T00:00:00"/>
    <x v="0"/>
    <x v="96"/>
    <n v="6817"/>
    <n v="47.45"/>
    <n v="31.79"/>
    <n v="15.66"/>
    <n v="216712.43"/>
    <n v="106754.22"/>
    <n v="-109958.21"/>
    <n v="2.0300127713920801"/>
    <n v="-1.0300127713920799"/>
  </r>
  <r>
    <x v="5"/>
    <x v="74"/>
    <x v="1"/>
    <x v="0"/>
    <x v="2"/>
    <x v="1185"/>
    <x v="10"/>
    <x v="5"/>
    <n v="370775115"/>
    <d v="2014-04-27T00:00:00"/>
    <x v="5"/>
    <x v="262"/>
    <n v="9451"/>
    <n v="152.58000000000001"/>
    <n v="97.44"/>
    <n v="55.14"/>
    <n v="920905.44"/>
    <n v="521128.14"/>
    <n v="-399777.3"/>
    <n v="1.76713819368879"/>
    <n v="-0.76713819368879199"/>
  </r>
  <r>
    <x v="2"/>
    <x v="65"/>
    <x v="3"/>
    <x v="0"/>
    <x v="1"/>
    <x v="1871"/>
    <x v="9"/>
    <x v="3"/>
    <n v="633836305"/>
    <d v="2015-02-23T00:00:00"/>
    <x v="1"/>
    <x v="2"/>
    <n v="5103"/>
    <n v="205.7"/>
    <n v="117.11"/>
    <n v="88.59"/>
    <n v="597612.32999999996"/>
    <n v="452074.77"/>
    <n v="-145537.56"/>
    <n v="1.3219324980246101"/>
    <n v="-0.32193249802460799"/>
  </r>
  <r>
    <x v="5"/>
    <x v="58"/>
    <x v="4"/>
    <x v="0"/>
    <x v="3"/>
    <x v="2057"/>
    <x v="2"/>
    <x v="7"/>
    <n v="564629733"/>
    <d v="2012-07-26T00:00:00"/>
    <x v="2"/>
    <x v="159"/>
    <n v="5340"/>
    <n v="81.73"/>
    <n v="56.67"/>
    <n v="25.06"/>
    <n v="302617.8"/>
    <n v="133820.4"/>
    <n v="-168797.4"/>
    <n v="2.2613727055067798"/>
    <n v="-1.26137270550678"/>
  </r>
  <r>
    <x v="5"/>
    <x v="130"/>
    <x v="2"/>
    <x v="1"/>
    <x v="1"/>
    <x v="234"/>
    <x v="4"/>
    <x v="6"/>
    <n v="399141728"/>
    <d v="2017-03-31T00:00:00"/>
    <x v="6"/>
    <x v="106"/>
    <n v="3762"/>
    <n v="47.45"/>
    <n v="31.79"/>
    <n v="15.66"/>
    <n v="119593.98"/>
    <n v="58912.92"/>
    <n v="-60681.06"/>
    <n v="2.0300127713920801"/>
    <n v="-1.0300127713920799"/>
  </r>
  <r>
    <x v="5"/>
    <x v="111"/>
    <x v="1"/>
    <x v="0"/>
    <x v="2"/>
    <x v="280"/>
    <x v="1"/>
    <x v="5"/>
    <n v="443671119"/>
    <d v="2014-03-07T00:00:00"/>
    <x v="6"/>
    <x v="2"/>
    <n v="998"/>
    <n v="152.58000000000001"/>
    <n v="97.44"/>
    <n v="55.14"/>
    <n v="97245.119999999995"/>
    <n v="55029.72"/>
    <n v="-42215.4"/>
    <n v="1.76713819368879"/>
    <n v="-0.76713819368879199"/>
  </r>
  <r>
    <x v="4"/>
    <x v="95"/>
    <x v="1"/>
    <x v="1"/>
    <x v="0"/>
    <x v="1729"/>
    <x v="5"/>
    <x v="0"/>
    <n v="624829232"/>
    <d v="2013-03-16T00:00:00"/>
    <x v="0"/>
    <x v="2"/>
    <n v="9710"/>
    <n v="152.58000000000001"/>
    <n v="97.44"/>
    <n v="55.14"/>
    <n v="946142.4"/>
    <n v="535409.4"/>
    <n v="-410733"/>
    <n v="1.76713819368879"/>
    <n v="-0.76713819368879199"/>
  </r>
  <r>
    <x v="2"/>
    <x v="125"/>
    <x v="6"/>
    <x v="1"/>
    <x v="2"/>
    <x v="2217"/>
    <x v="11"/>
    <x v="7"/>
    <n v="939539897"/>
    <d v="2012-03-03T00:00:00"/>
    <x v="0"/>
    <x v="41"/>
    <n v="9589"/>
    <n v="651.21"/>
    <n v="524.96"/>
    <n v="126.25"/>
    <n v="5033841.4400000004"/>
    <n v="1210611.25"/>
    <n v="-3823230.19"/>
    <n v="4.1580990099009902"/>
    <n v="-3.1580990099009898"/>
  </r>
  <r>
    <x v="0"/>
    <x v="122"/>
    <x v="0"/>
    <x v="1"/>
    <x v="1"/>
    <x v="1810"/>
    <x v="7"/>
    <x v="2"/>
    <n v="105039441"/>
    <d v="2011-04-26T00:00:00"/>
    <x v="3"/>
    <x v="2"/>
    <n v="2360"/>
    <n v="255.28"/>
    <n v="159.41999999999999"/>
    <n v="95.86"/>
    <n v="376231.2"/>
    <n v="226229.6"/>
    <n v="-150001.60000000001"/>
    <n v="1.66305028166076"/>
    <n v="-0.66305028166075497"/>
  </r>
  <r>
    <x v="6"/>
    <x v="18"/>
    <x v="2"/>
    <x v="1"/>
    <x v="3"/>
    <x v="1547"/>
    <x v="6"/>
    <x v="3"/>
    <n v="508876693"/>
    <d v="2015-03-29T00:00:00"/>
    <x v="5"/>
    <x v="2"/>
    <n v="6777"/>
    <n v="47.45"/>
    <n v="31.79"/>
    <n v="15.66"/>
    <n v="215440.83"/>
    <n v="106127.82"/>
    <n v="-109313.01"/>
    <n v="2.0300127713920801"/>
    <n v="-1.0300127713920799"/>
  </r>
  <r>
    <x v="5"/>
    <x v="100"/>
    <x v="9"/>
    <x v="1"/>
    <x v="3"/>
    <x v="2056"/>
    <x v="1"/>
    <x v="5"/>
    <n v="558912980"/>
    <d v="2014-03-07T00:00:00"/>
    <x v="6"/>
    <x v="2"/>
    <n v="3626"/>
    <n v="9.33"/>
    <n v="6.92"/>
    <n v="2.41"/>
    <n v="25091.919999999998"/>
    <n v="8738.66"/>
    <n v="-16353.26"/>
    <n v="2.87136929460581"/>
    <n v="-1.87136929460581"/>
  </r>
  <r>
    <x v="5"/>
    <x v="150"/>
    <x v="8"/>
    <x v="0"/>
    <x v="2"/>
    <x v="1756"/>
    <x v="10"/>
    <x v="7"/>
    <n v="533322131"/>
    <d v="2012-01-18T00:00:00"/>
    <x v="4"/>
    <x v="26"/>
    <n v="725"/>
    <n v="421.89"/>
    <n v="364.69"/>
    <n v="57.2"/>
    <n v="264400.25"/>
    <n v="41470"/>
    <n v="-222930.25"/>
    <n v="6.3756993006993001"/>
    <n v="-5.3756993006993001"/>
  </r>
  <r>
    <x v="1"/>
    <x v="89"/>
    <x v="6"/>
    <x v="0"/>
    <x v="2"/>
    <x v="481"/>
    <x v="10"/>
    <x v="7"/>
    <n v="330590474"/>
    <d v="2012-03-14T00:00:00"/>
    <x v="4"/>
    <x v="13"/>
    <n v="7923"/>
    <n v="651.21"/>
    <n v="524.96"/>
    <n v="126.25"/>
    <n v="4159258.08"/>
    <n v="1000278.75"/>
    <n v="-3158979.33"/>
    <n v="4.1580990099009902"/>
    <n v="-3.1580990099009898"/>
  </r>
  <r>
    <x v="1"/>
    <x v="81"/>
    <x v="7"/>
    <x v="1"/>
    <x v="1"/>
    <x v="1427"/>
    <x v="9"/>
    <x v="3"/>
    <n v="819516837"/>
    <d v="2015-12-25T00:00:00"/>
    <x v="6"/>
    <x v="12"/>
    <n v="2098"/>
    <n v="437.2"/>
    <n v="263.33"/>
    <n v="173.87"/>
    <n v="552466.34"/>
    <n v="364779.26"/>
    <n v="-187687.08"/>
    <n v="1.51452234428021"/>
    <n v="-0.51452234428020904"/>
  </r>
  <r>
    <x v="2"/>
    <x v="90"/>
    <x v="11"/>
    <x v="1"/>
    <x v="3"/>
    <x v="1382"/>
    <x v="7"/>
    <x v="1"/>
    <n v="689212548"/>
    <d v="2010-10-10T00:00:00"/>
    <x v="5"/>
    <x v="37"/>
    <n v="2164"/>
    <n v="668.27"/>
    <n v="502.54"/>
    <n v="165.73"/>
    <n v="1087496.56"/>
    <n v="358639.72"/>
    <n v="-728856.84"/>
    <n v="3.0322814215893299"/>
    <n v="-2.0322814215893299"/>
  </r>
  <r>
    <x v="1"/>
    <x v="108"/>
    <x v="1"/>
    <x v="1"/>
    <x v="1"/>
    <x v="1759"/>
    <x v="2"/>
    <x v="2"/>
    <n v="499101436"/>
    <d v="2011-08-28T00:00:00"/>
    <x v="5"/>
    <x v="142"/>
    <n v="4061"/>
    <n v="152.58000000000001"/>
    <n v="97.44"/>
    <n v="55.14"/>
    <n v="395703.84"/>
    <n v="223923.54"/>
    <n v="-171780.3"/>
    <n v="1.76713819368879"/>
    <n v="-0.76713819368879199"/>
  </r>
  <r>
    <x v="4"/>
    <x v="45"/>
    <x v="10"/>
    <x v="0"/>
    <x v="3"/>
    <x v="809"/>
    <x v="9"/>
    <x v="2"/>
    <n v="428919827"/>
    <d v="2011-05-14T00:00:00"/>
    <x v="0"/>
    <x v="2"/>
    <n v="5763"/>
    <n v="154.06"/>
    <n v="90.93"/>
    <n v="63.13"/>
    <n v="524029.59"/>
    <n v="363818.19"/>
    <n v="-160211.4"/>
    <n v="1.44036115951212"/>
    <n v="-0.44036115951211802"/>
  </r>
  <r>
    <x v="5"/>
    <x v="174"/>
    <x v="2"/>
    <x v="0"/>
    <x v="3"/>
    <x v="2234"/>
    <x v="9"/>
    <x v="3"/>
    <n v="728716552"/>
    <d v="2015-11-24T00:00:00"/>
    <x v="3"/>
    <x v="16"/>
    <n v="2276"/>
    <n v="47.45"/>
    <n v="31.79"/>
    <n v="15.66"/>
    <n v="72354.039999999994"/>
    <n v="35642.160000000003"/>
    <n v="-36711.879999999997"/>
    <n v="2.0300127713920801"/>
    <n v="-1.0300127713920799"/>
  </r>
  <r>
    <x v="3"/>
    <x v="133"/>
    <x v="7"/>
    <x v="0"/>
    <x v="2"/>
    <x v="2229"/>
    <x v="11"/>
    <x v="4"/>
    <n v="368852937"/>
    <d v="2016-08-15T00:00:00"/>
    <x v="1"/>
    <x v="154"/>
    <n v="636"/>
    <n v="437.2"/>
    <n v="263.33"/>
    <n v="173.87"/>
    <n v="167477.88"/>
    <n v="110581.32"/>
    <n v="-56896.56"/>
    <n v="1.51452234428021"/>
    <n v="-0.51452234428020904"/>
  </r>
  <r>
    <x v="1"/>
    <x v="152"/>
    <x v="5"/>
    <x v="0"/>
    <x v="1"/>
    <x v="821"/>
    <x v="8"/>
    <x v="6"/>
    <n v="190002810"/>
    <d v="2017-05-08T00:00:00"/>
    <x v="1"/>
    <x v="2"/>
    <n v="4909"/>
    <n v="109.28"/>
    <n v="35.840000000000003"/>
    <n v="73.44"/>
    <n v="175938.56"/>
    <n v="360516.96"/>
    <n v="184578.4"/>
    <n v="0.48801742919390001"/>
    <n v="0.51198257080609999"/>
  </r>
  <r>
    <x v="1"/>
    <x v="139"/>
    <x v="2"/>
    <x v="1"/>
    <x v="0"/>
    <x v="15"/>
    <x v="0"/>
    <x v="3"/>
    <n v="653152501"/>
    <d v="2015-12-22T00:00:00"/>
    <x v="3"/>
    <x v="82"/>
    <n v="1194"/>
    <n v="47.45"/>
    <n v="31.79"/>
    <n v="15.66"/>
    <n v="37957.26"/>
    <n v="18698.04"/>
    <n v="-19259.22"/>
    <n v="2.0300127713920801"/>
    <n v="-1.0300127713920799"/>
  </r>
  <r>
    <x v="1"/>
    <x v="16"/>
    <x v="10"/>
    <x v="1"/>
    <x v="1"/>
    <x v="1226"/>
    <x v="7"/>
    <x v="5"/>
    <n v="489600837"/>
    <d v="2014-09-06T00:00:00"/>
    <x v="0"/>
    <x v="30"/>
    <n v="2622"/>
    <n v="154.06"/>
    <n v="90.93"/>
    <n v="63.13"/>
    <n v="238418.46"/>
    <n v="165526.85999999999"/>
    <n v="-72891.600000000006"/>
    <n v="1.44036115951212"/>
    <n v="-0.44036115951211802"/>
  </r>
  <r>
    <x v="1"/>
    <x v="26"/>
    <x v="0"/>
    <x v="0"/>
    <x v="0"/>
    <x v="1974"/>
    <x v="1"/>
    <x v="4"/>
    <n v="750959146"/>
    <d v="2016-01-25T00:00:00"/>
    <x v="1"/>
    <x v="2"/>
    <n v="4354"/>
    <n v="255.28"/>
    <n v="159.41999999999999"/>
    <n v="95.86"/>
    <n v="694114.68"/>
    <n v="417374.44"/>
    <n v="-276740.24"/>
    <n v="1.66305028166076"/>
    <n v="-0.66305028166075497"/>
  </r>
  <r>
    <x v="5"/>
    <x v="162"/>
    <x v="6"/>
    <x v="1"/>
    <x v="3"/>
    <x v="471"/>
    <x v="11"/>
    <x v="5"/>
    <n v="759151256"/>
    <d v="2014-01-13T00:00:00"/>
    <x v="1"/>
    <x v="2"/>
    <n v="8581"/>
    <n v="651.21"/>
    <n v="524.96"/>
    <n v="126.25"/>
    <n v="4504681.76"/>
    <n v="1083351.25"/>
    <n v="-3421330.51"/>
    <n v="4.1580990099009902"/>
    <n v="-3.1580990099009898"/>
  </r>
  <r>
    <x v="1"/>
    <x v="7"/>
    <x v="4"/>
    <x v="1"/>
    <x v="2"/>
    <x v="985"/>
    <x v="0"/>
    <x v="1"/>
    <n v="356413495"/>
    <d v="2010-01-18T00:00:00"/>
    <x v="1"/>
    <x v="2"/>
    <n v="9528"/>
    <n v="81.73"/>
    <n v="56.67"/>
    <n v="25.06"/>
    <n v="539951.76"/>
    <n v="238771.68"/>
    <n v="-301180.08"/>
    <n v="2.2613727055067798"/>
    <n v="-1.26137270550678"/>
  </r>
  <r>
    <x v="2"/>
    <x v="65"/>
    <x v="4"/>
    <x v="0"/>
    <x v="3"/>
    <x v="1507"/>
    <x v="3"/>
    <x v="1"/>
    <n v="355294692"/>
    <d v="2010-12-10T00:00:00"/>
    <x v="6"/>
    <x v="140"/>
    <n v="8450"/>
    <n v="81.73"/>
    <n v="56.67"/>
    <n v="25.06"/>
    <n v="478861.5"/>
    <n v="211757"/>
    <n v="-267104.5"/>
    <n v="2.2613727055067798"/>
    <n v="-1.26137270550678"/>
  </r>
  <r>
    <x v="1"/>
    <x v="7"/>
    <x v="6"/>
    <x v="1"/>
    <x v="2"/>
    <x v="1900"/>
    <x v="9"/>
    <x v="3"/>
    <n v="288656175"/>
    <d v="2015-12-30T00:00:00"/>
    <x v="4"/>
    <x v="37"/>
    <n v="8632"/>
    <n v="651.21"/>
    <n v="524.96"/>
    <n v="126.25"/>
    <n v="4531454.72"/>
    <n v="1089790"/>
    <n v="-3441664.72"/>
    <n v="4.1580990099009902"/>
    <n v="-3.1580990099009898"/>
  </r>
  <r>
    <x v="1"/>
    <x v="59"/>
    <x v="7"/>
    <x v="1"/>
    <x v="1"/>
    <x v="1171"/>
    <x v="2"/>
    <x v="3"/>
    <n v="659671771"/>
    <d v="2015-07-29T00:00:00"/>
    <x v="4"/>
    <x v="30"/>
    <n v="391"/>
    <n v="437.2"/>
    <n v="263.33"/>
    <n v="173.87"/>
    <n v="102962.03"/>
    <n v="67983.17"/>
    <n v="-34978.86"/>
    <n v="1.51452234428021"/>
    <n v="-0.51452234428020904"/>
  </r>
  <r>
    <x v="4"/>
    <x v="29"/>
    <x v="10"/>
    <x v="0"/>
    <x v="2"/>
    <x v="2235"/>
    <x v="11"/>
    <x v="3"/>
    <n v="691827809"/>
    <d v="2015-08-17T00:00:00"/>
    <x v="1"/>
    <x v="185"/>
    <n v="6078"/>
    <n v="154.06"/>
    <n v="90.93"/>
    <n v="63.13"/>
    <n v="552672.54"/>
    <n v="383704.14"/>
    <n v="-168968.4"/>
    <n v="1.44036115951212"/>
    <n v="-0.44036115951211802"/>
  </r>
  <r>
    <x v="5"/>
    <x v="145"/>
    <x v="0"/>
    <x v="0"/>
    <x v="1"/>
    <x v="763"/>
    <x v="3"/>
    <x v="2"/>
    <n v="578923118"/>
    <d v="2011-08-30T00:00:00"/>
    <x v="3"/>
    <x v="41"/>
    <n v="5070"/>
    <n v="255.28"/>
    <n v="159.41999999999999"/>
    <n v="95.86"/>
    <n v="808259.4"/>
    <n v="486010.2"/>
    <n v="-322249.2"/>
    <n v="1.66305028166076"/>
    <n v="-0.66305028166075497"/>
  </r>
  <r>
    <x v="3"/>
    <x v="61"/>
    <x v="11"/>
    <x v="0"/>
    <x v="3"/>
    <x v="2236"/>
    <x v="10"/>
    <x v="3"/>
    <n v="135069024"/>
    <d v="2015-01-08T00:00:00"/>
    <x v="2"/>
    <x v="19"/>
    <n v="8781"/>
    <n v="668.27"/>
    <n v="502.54"/>
    <n v="165.73"/>
    <n v="4412803.74"/>
    <n v="1455275.13"/>
    <n v="-2957528.61"/>
    <n v="3.0322814215893299"/>
    <n v="-2.0322814215893299"/>
  </r>
  <r>
    <x v="0"/>
    <x v="69"/>
    <x v="0"/>
    <x v="0"/>
    <x v="0"/>
    <x v="729"/>
    <x v="9"/>
    <x v="0"/>
    <n v="144689357"/>
    <d v="2013-12-12T00:00:00"/>
    <x v="2"/>
    <x v="61"/>
    <n v="5651"/>
    <n v="255.28"/>
    <n v="159.41999999999999"/>
    <n v="95.86"/>
    <n v="900882.42"/>
    <n v="541704.86"/>
    <n v="-359177.56"/>
    <n v="1.66305028166076"/>
    <n v="-0.66305028166075497"/>
  </r>
  <r>
    <x v="5"/>
    <x v="91"/>
    <x v="8"/>
    <x v="1"/>
    <x v="1"/>
    <x v="1687"/>
    <x v="1"/>
    <x v="4"/>
    <n v="112520444"/>
    <d v="2016-12-11T00:00:00"/>
    <x v="5"/>
    <x v="21"/>
    <n v="6155"/>
    <n v="421.89"/>
    <n v="364.69"/>
    <n v="57.2"/>
    <n v="2244666.9500000002"/>
    <n v="352066"/>
    <n v="-1892600.95"/>
    <n v="6.3756993006993001"/>
    <n v="-5.3756993006993001"/>
  </r>
  <r>
    <x v="1"/>
    <x v="55"/>
    <x v="5"/>
    <x v="1"/>
    <x v="3"/>
    <x v="1741"/>
    <x v="2"/>
    <x v="4"/>
    <n v="513611114"/>
    <d v="2016-05-09T00:00:00"/>
    <x v="1"/>
    <x v="2"/>
    <n v="7797"/>
    <n v="109.28"/>
    <n v="35.840000000000003"/>
    <n v="73.44"/>
    <n v="279444.47999999998"/>
    <n v="572611.68000000005"/>
    <n v="293167.2"/>
    <n v="0.48801742919390001"/>
    <n v="0.51198257080609999"/>
  </r>
  <r>
    <x v="1"/>
    <x v="59"/>
    <x v="2"/>
    <x v="1"/>
    <x v="0"/>
    <x v="78"/>
    <x v="6"/>
    <x v="5"/>
    <n v="543322694"/>
    <d v="2014-01-06T00:00:00"/>
    <x v="1"/>
    <x v="2"/>
    <n v="114"/>
    <n v="47.45"/>
    <n v="31.79"/>
    <n v="15.66"/>
    <n v="3624.06"/>
    <n v="1785.24"/>
    <n v="-1838.82"/>
    <n v="2.0300127713920801"/>
    <n v="-1.0300127713920799"/>
  </r>
  <r>
    <x v="0"/>
    <x v="113"/>
    <x v="6"/>
    <x v="0"/>
    <x v="0"/>
    <x v="1559"/>
    <x v="5"/>
    <x v="3"/>
    <n v="367329013"/>
    <d v="2015-11-27T00:00:00"/>
    <x v="6"/>
    <x v="44"/>
    <n v="9673"/>
    <n v="651.21"/>
    <n v="524.96"/>
    <n v="126.25"/>
    <n v="5077938.08"/>
    <n v="1221216.25"/>
    <n v="-3856721.83"/>
    <n v="4.1580990099009902"/>
    <n v="-3.1580990099009898"/>
  </r>
  <r>
    <x v="1"/>
    <x v="86"/>
    <x v="10"/>
    <x v="1"/>
    <x v="1"/>
    <x v="612"/>
    <x v="8"/>
    <x v="7"/>
    <n v="671616399"/>
    <d v="2012-10-12T00:00:00"/>
    <x v="6"/>
    <x v="93"/>
    <n v="5072"/>
    <n v="154.06"/>
    <n v="90.93"/>
    <n v="63.13"/>
    <n v="461196.96"/>
    <n v="320195.36"/>
    <n v="-141001.60000000001"/>
    <n v="1.44036115951212"/>
    <n v="-0.44036115951211802"/>
  </r>
  <r>
    <x v="5"/>
    <x v="62"/>
    <x v="0"/>
    <x v="0"/>
    <x v="3"/>
    <x v="136"/>
    <x v="9"/>
    <x v="6"/>
    <n v="412483680"/>
    <d v="2017-04-18T00:00:00"/>
    <x v="3"/>
    <x v="2"/>
    <n v="1942"/>
    <n v="255.28"/>
    <n v="159.41999999999999"/>
    <n v="95.86"/>
    <n v="309593.64"/>
    <n v="186160.12"/>
    <n v="-123433.52"/>
    <n v="1.66305028166076"/>
    <n v="-0.66305028166075497"/>
  </r>
  <r>
    <x v="0"/>
    <x v="146"/>
    <x v="10"/>
    <x v="0"/>
    <x v="1"/>
    <x v="854"/>
    <x v="1"/>
    <x v="2"/>
    <n v="866542184"/>
    <d v="2011-05-22T00:00:00"/>
    <x v="5"/>
    <x v="4"/>
    <n v="7944"/>
    <n v="154.06"/>
    <n v="90.93"/>
    <n v="63.13"/>
    <n v="722347.92"/>
    <n v="501504.72"/>
    <n v="-220843.2"/>
    <n v="1.44036115951212"/>
    <n v="-0.44036115951211802"/>
  </r>
  <r>
    <x v="4"/>
    <x v="156"/>
    <x v="6"/>
    <x v="0"/>
    <x v="3"/>
    <x v="2237"/>
    <x v="10"/>
    <x v="0"/>
    <n v="680715739"/>
    <d v="2013-07-03T00:00:00"/>
    <x v="4"/>
    <x v="99"/>
    <n v="7769"/>
    <n v="651.21"/>
    <n v="524.96"/>
    <n v="126.25"/>
    <n v="4078414.24"/>
    <n v="980836.25"/>
    <n v="-3097577.99"/>
    <n v="4.1580990099009902"/>
    <n v="-3.1580990099009898"/>
  </r>
  <r>
    <x v="4"/>
    <x v="23"/>
    <x v="0"/>
    <x v="1"/>
    <x v="1"/>
    <x v="734"/>
    <x v="7"/>
    <x v="1"/>
    <n v="822240674"/>
    <d v="2010-09-29T00:00:00"/>
    <x v="4"/>
    <x v="54"/>
    <n v="8142"/>
    <n v="255.28"/>
    <n v="159.41999999999999"/>
    <n v="95.86"/>
    <n v="1297997.6399999999"/>
    <n v="780492.12"/>
    <n v="-517505.52"/>
    <n v="1.66305028166076"/>
    <n v="-0.66305028166075497"/>
  </r>
  <r>
    <x v="3"/>
    <x v="106"/>
    <x v="0"/>
    <x v="1"/>
    <x v="2"/>
    <x v="1527"/>
    <x v="5"/>
    <x v="7"/>
    <n v="528665816"/>
    <d v="2012-10-25T00:00:00"/>
    <x v="2"/>
    <x v="54"/>
    <n v="2818"/>
    <n v="255.28"/>
    <n v="159.41999999999999"/>
    <n v="95.86"/>
    <n v="449245.56"/>
    <n v="270133.48"/>
    <n v="-179112.08"/>
    <n v="1.66305028166076"/>
    <n v="-0.66305028166075497"/>
  </r>
  <r>
    <x v="4"/>
    <x v="158"/>
    <x v="7"/>
    <x v="1"/>
    <x v="1"/>
    <x v="1108"/>
    <x v="3"/>
    <x v="0"/>
    <n v="457852494"/>
    <d v="2013-01-09T00:00:00"/>
    <x v="4"/>
    <x v="2"/>
    <n v="7582"/>
    <n v="437.2"/>
    <n v="263.33"/>
    <n v="173.87"/>
    <n v="1996568.06"/>
    <n v="1318282.3400000001"/>
    <n v="-678285.72"/>
    <n v="1.51452234428021"/>
    <n v="-0.51452234428020904"/>
  </r>
  <r>
    <x v="4"/>
    <x v="95"/>
    <x v="9"/>
    <x v="0"/>
    <x v="0"/>
    <x v="1451"/>
    <x v="4"/>
    <x v="7"/>
    <n v="437974536"/>
    <d v="2012-10-07T00:00:00"/>
    <x v="5"/>
    <x v="103"/>
    <n v="5253"/>
    <n v="9.33"/>
    <n v="6.92"/>
    <n v="2.41"/>
    <n v="36350.76"/>
    <n v="12659.73"/>
    <n v="-23691.03"/>
    <n v="2.87136929460581"/>
    <n v="-1.87136929460581"/>
  </r>
  <r>
    <x v="4"/>
    <x v="95"/>
    <x v="11"/>
    <x v="1"/>
    <x v="1"/>
    <x v="1597"/>
    <x v="4"/>
    <x v="6"/>
    <n v="817518270"/>
    <d v="2017-04-18T00:00:00"/>
    <x v="3"/>
    <x v="28"/>
    <n v="678"/>
    <n v="668.27"/>
    <n v="502.54"/>
    <n v="165.73"/>
    <n v="340722.12"/>
    <n v="112364.94"/>
    <n v="-228357.18"/>
    <n v="3.0322814215893299"/>
    <n v="-2.0322814215893299"/>
  </r>
  <r>
    <x v="4"/>
    <x v="95"/>
    <x v="3"/>
    <x v="1"/>
    <x v="1"/>
    <x v="2238"/>
    <x v="4"/>
    <x v="1"/>
    <n v="215282523"/>
    <d v="2010-08-04T00:00:00"/>
    <x v="4"/>
    <x v="84"/>
    <n v="5738"/>
    <n v="205.7"/>
    <n v="117.11"/>
    <n v="88.59"/>
    <n v="671977.18"/>
    <n v="508329.42"/>
    <n v="-163647.76"/>
    <n v="1.3219324980246101"/>
    <n v="-0.32193249802460799"/>
  </r>
  <r>
    <x v="4"/>
    <x v="115"/>
    <x v="5"/>
    <x v="1"/>
    <x v="2"/>
    <x v="792"/>
    <x v="1"/>
    <x v="7"/>
    <n v="470378625"/>
    <d v="2012-06-11T00:00:00"/>
    <x v="1"/>
    <x v="69"/>
    <n v="4343"/>
    <n v="109.28"/>
    <n v="35.840000000000003"/>
    <n v="73.44"/>
    <n v="155653.12"/>
    <n v="318949.92"/>
    <n v="163296.79999999999"/>
    <n v="0.48801742919390001"/>
    <n v="0.51198257080609999"/>
  </r>
  <r>
    <x v="2"/>
    <x v="107"/>
    <x v="7"/>
    <x v="0"/>
    <x v="0"/>
    <x v="1452"/>
    <x v="1"/>
    <x v="0"/>
    <n v="792230403"/>
    <d v="2013-10-07T00:00:00"/>
    <x v="1"/>
    <x v="102"/>
    <n v="7436"/>
    <n v="437.2"/>
    <n v="263.33"/>
    <n v="173.87"/>
    <n v="1958121.88"/>
    <n v="1292897.32"/>
    <n v="-665224.56000000006"/>
    <n v="1.51452234428021"/>
    <n v="-0.51452234428020904"/>
  </r>
  <r>
    <x v="5"/>
    <x v="40"/>
    <x v="4"/>
    <x v="0"/>
    <x v="3"/>
    <x v="1132"/>
    <x v="8"/>
    <x v="4"/>
    <n v="910574185"/>
    <d v="2016-12-08T00:00:00"/>
    <x v="2"/>
    <x v="141"/>
    <n v="7991"/>
    <n v="81.73"/>
    <n v="56.67"/>
    <n v="25.06"/>
    <n v="452849.97"/>
    <n v="200254.46"/>
    <n v="-252595.51"/>
    <n v="2.2613727055067798"/>
    <n v="-1.26137270550678"/>
  </r>
  <r>
    <x v="0"/>
    <x v="146"/>
    <x v="9"/>
    <x v="1"/>
    <x v="1"/>
    <x v="1634"/>
    <x v="7"/>
    <x v="4"/>
    <n v="625458800"/>
    <d v="2016-05-25T00:00:00"/>
    <x v="4"/>
    <x v="2"/>
    <n v="6013"/>
    <n v="9.33"/>
    <n v="6.92"/>
    <n v="2.41"/>
    <n v="41609.96"/>
    <n v="14491.33"/>
    <n v="-27118.63"/>
    <n v="2.87136929460581"/>
    <n v="-1.87136929460581"/>
  </r>
  <r>
    <x v="4"/>
    <x v="156"/>
    <x v="7"/>
    <x v="0"/>
    <x v="2"/>
    <x v="80"/>
    <x v="10"/>
    <x v="3"/>
    <n v="257245576"/>
    <d v="2015-12-16T00:00:00"/>
    <x v="4"/>
    <x v="76"/>
    <n v="3537"/>
    <n v="437.2"/>
    <n v="263.33"/>
    <n v="173.87"/>
    <n v="931398.21"/>
    <n v="614978.18999999994"/>
    <n v="-316420.02"/>
    <n v="1.51452234428021"/>
    <n v="-0.51452234428020904"/>
  </r>
  <r>
    <x v="5"/>
    <x v="101"/>
    <x v="8"/>
    <x v="0"/>
    <x v="3"/>
    <x v="1735"/>
    <x v="11"/>
    <x v="3"/>
    <n v="196608340"/>
    <d v="2015-03-20T00:00:00"/>
    <x v="6"/>
    <x v="3"/>
    <n v="9632"/>
    <n v="421.89"/>
    <n v="364.69"/>
    <n v="57.2"/>
    <n v="3512694.08"/>
    <n v="550950.40000000002"/>
    <n v="-2961743.68"/>
    <n v="6.3756993006993001"/>
    <n v="-5.3756993006993001"/>
  </r>
  <r>
    <x v="5"/>
    <x v="97"/>
    <x v="3"/>
    <x v="0"/>
    <x v="0"/>
    <x v="889"/>
    <x v="8"/>
    <x v="3"/>
    <n v="454533421"/>
    <d v="2015-06-15T00:00:00"/>
    <x v="1"/>
    <x v="30"/>
    <n v="5395"/>
    <n v="205.7"/>
    <n v="117.11"/>
    <n v="88.59"/>
    <n v="631808.44999999995"/>
    <n v="477943.05"/>
    <n v="-153865.4"/>
    <n v="1.3219324980246101"/>
    <n v="-0.32193249802460799"/>
  </r>
  <r>
    <x v="1"/>
    <x v="139"/>
    <x v="2"/>
    <x v="1"/>
    <x v="2"/>
    <x v="2040"/>
    <x v="6"/>
    <x v="3"/>
    <n v="212319648"/>
    <d v="2015-05-15T00:00:00"/>
    <x v="6"/>
    <x v="160"/>
    <n v="8957"/>
    <n v="47.45"/>
    <n v="31.79"/>
    <n v="15.66"/>
    <n v="284743.03000000003"/>
    <n v="140266.62"/>
    <n v="-144476.41"/>
    <n v="2.0300127713920801"/>
    <n v="-1.0300127713920799"/>
  </r>
  <r>
    <x v="1"/>
    <x v="86"/>
    <x v="11"/>
    <x v="0"/>
    <x v="2"/>
    <x v="213"/>
    <x v="6"/>
    <x v="5"/>
    <n v="971578347"/>
    <d v="2014-06-16T00:00:00"/>
    <x v="1"/>
    <x v="56"/>
    <n v="478"/>
    <n v="668.27"/>
    <n v="502.54"/>
    <n v="165.73"/>
    <n v="240214.12"/>
    <n v="79218.94"/>
    <n v="-160995.18"/>
    <n v="3.0322814215893299"/>
    <n v="-2.0322814215893299"/>
  </r>
  <r>
    <x v="1"/>
    <x v="142"/>
    <x v="9"/>
    <x v="1"/>
    <x v="2"/>
    <x v="696"/>
    <x v="9"/>
    <x v="4"/>
    <n v="704233348"/>
    <d v="2016-11-26T00:00:00"/>
    <x v="0"/>
    <x v="57"/>
    <n v="7152"/>
    <n v="9.33"/>
    <n v="6.92"/>
    <n v="2.41"/>
    <n v="49491.839999999997"/>
    <n v="17236.32"/>
    <n v="-32255.52"/>
    <n v="2.87136929460581"/>
    <n v="-1.87136929460581"/>
  </r>
  <r>
    <x v="0"/>
    <x v="119"/>
    <x v="7"/>
    <x v="0"/>
    <x v="1"/>
    <x v="1572"/>
    <x v="6"/>
    <x v="0"/>
    <n v="602520978"/>
    <d v="2013-05-28T00:00:00"/>
    <x v="3"/>
    <x v="12"/>
    <n v="8202"/>
    <n v="437.2"/>
    <n v="263.33"/>
    <n v="173.87"/>
    <n v="2159832.66"/>
    <n v="1426081.74"/>
    <n v="-733750.92"/>
    <n v="1.51452234428021"/>
    <n v="-0.51452234428020904"/>
  </r>
  <r>
    <x v="5"/>
    <x v="105"/>
    <x v="7"/>
    <x v="0"/>
    <x v="3"/>
    <x v="2239"/>
    <x v="4"/>
    <x v="5"/>
    <n v="128990066"/>
    <d v="2014-01-24T00:00:00"/>
    <x v="6"/>
    <x v="2"/>
    <n v="9882"/>
    <n v="437.2"/>
    <n v="263.33"/>
    <n v="173.87"/>
    <n v="2602227.06"/>
    <n v="1718183.34"/>
    <n v="-884043.72"/>
    <n v="1.51452234428021"/>
    <n v="-0.51452234428020904"/>
  </r>
  <r>
    <x v="5"/>
    <x v="161"/>
    <x v="8"/>
    <x v="0"/>
    <x v="3"/>
    <x v="828"/>
    <x v="0"/>
    <x v="3"/>
    <n v="166501939"/>
    <d v="2015-03-25T00:00:00"/>
    <x v="4"/>
    <x v="2"/>
    <n v="479"/>
    <n v="421.89"/>
    <n v="364.69"/>
    <n v="57.2"/>
    <n v="174686.51"/>
    <n v="27398.799999999999"/>
    <n v="-147287.71"/>
    <n v="6.3756993006993001"/>
    <n v="-5.3756993006993001"/>
  </r>
  <r>
    <x v="1"/>
    <x v="17"/>
    <x v="1"/>
    <x v="0"/>
    <x v="1"/>
    <x v="1887"/>
    <x v="1"/>
    <x v="1"/>
    <n v="768230426"/>
    <d v="2010-06-22T00:00:00"/>
    <x v="3"/>
    <x v="65"/>
    <n v="5310"/>
    <n v="152.58000000000001"/>
    <n v="97.44"/>
    <n v="55.14"/>
    <n v="517406.4"/>
    <n v="292793.40000000002"/>
    <n v="-224613"/>
    <n v="1.76713819368879"/>
    <n v="-0.76713819368879199"/>
  </r>
  <r>
    <x v="1"/>
    <x v="33"/>
    <x v="9"/>
    <x v="1"/>
    <x v="0"/>
    <x v="1391"/>
    <x v="0"/>
    <x v="4"/>
    <n v="707661855"/>
    <d v="2017-01-26T00:00:00"/>
    <x v="2"/>
    <x v="28"/>
    <n v="1723"/>
    <n v="9.33"/>
    <n v="6.92"/>
    <n v="2.41"/>
    <n v="11923.16"/>
    <n v="4152.43"/>
    <n v="-7770.73"/>
    <n v="2.87136929460581"/>
    <n v="-1.87136929460581"/>
  </r>
  <r>
    <x v="1"/>
    <x v="109"/>
    <x v="9"/>
    <x v="1"/>
    <x v="0"/>
    <x v="1635"/>
    <x v="3"/>
    <x v="2"/>
    <n v="628595054"/>
    <d v="2011-10-21T00:00:00"/>
    <x v="6"/>
    <x v="138"/>
    <n v="4100"/>
    <n v="9.33"/>
    <n v="6.92"/>
    <n v="2.41"/>
    <n v="28372"/>
    <n v="9881"/>
    <n v="-18491"/>
    <n v="2.87136929460581"/>
    <n v="-1.87136929460581"/>
  </r>
  <r>
    <x v="1"/>
    <x v="140"/>
    <x v="2"/>
    <x v="1"/>
    <x v="3"/>
    <x v="345"/>
    <x v="11"/>
    <x v="1"/>
    <n v="795141351"/>
    <d v="2010-02-24T00:00:00"/>
    <x v="4"/>
    <x v="71"/>
    <n v="8850"/>
    <n v="47.45"/>
    <n v="31.79"/>
    <n v="15.66"/>
    <n v="281341.5"/>
    <n v="138591"/>
    <n v="-142750.5"/>
    <n v="2.0300127713920801"/>
    <n v="-1.0300127713920799"/>
  </r>
  <r>
    <x v="4"/>
    <x v="46"/>
    <x v="10"/>
    <x v="1"/>
    <x v="1"/>
    <x v="72"/>
    <x v="10"/>
    <x v="1"/>
    <n v="641724574"/>
    <d v="2010-03-30T00:00:00"/>
    <x v="3"/>
    <x v="133"/>
    <n v="9417"/>
    <n v="154.06"/>
    <n v="90.93"/>
    <n v="63.13"/>
    <n v="856287.81"/>
    <n v="594495.21"/>
    <n v="-261792.6"/>
    <n v="1.44036115951212"/>
    <n v="-0.44036115951211802"/>
  </r>
  <r>
    <x v="5"/>
    <x v="34"/>
    <x v="8"/>
    <x v="1"/>
    <x v="3"/>
    <x v="1651"/>
    <x v="3"/>
    <x v="1"/>
    <n v="123081052"/>
    <d v="2010-03-10T00:00:00"/>
    <x v="4"/>
    <x v="2"/>
    <n v="1273"/>
    <n v="421.89"/>
    <n v="364.69"/>
    <n v="57.2"/>
    <n v="464250.37"/>
    <n v="72815.600000000006"/>
    <n v="-391434.77"/>
    <n v="6.3756993006993001"/>
    <n v="-5.3756993006993001"/>
  </r>
  <r>
    <x v="1"/>
    <x v="43"/>
    <x v="8"/>
    <x v="1"/>
    <x v="0"/>
    <x v="2240"/>
    <x v="4"/>
    <x v="3"/>
    <n v="164259612"/>
    <d v="2015-04-29T00:00:00"/>
    <x v="4"/>
    <x v="32"/>
    <n v="6924"/>
    <n v="421.89"/>
    <n v="364.69"/>
    <n v="57.2"/>
    <n v="2525113.56"/>
    <n v="396052.8"/>
    <n v="-2129060.7599999998"/>
    <n v="6.3756993006993001"/>
    <n v="-5.3756993006993001"/>
  </r>
  <r>
    <x v="0"/>
    <x v="119"/>
    <x v="0"/>
    <x v="0"/>
    <x v="3"/>
    <x v="794"/>
    <x v="9"/>
    <x v="0"/>
    <n v="410621583"/>
    <d v="2013-06-09T00:00:00"/>
    <x v="5"/>
    <x v="2"/>
    <n v="906"/>
    <n v="255.28"/>
    <n v="159.41999999999999"/>
    <n v="95.86"/>
    <n v="144434.51999999999"/>
    <n v="86849.16"/>
    <n v="-57585.36"/>
    <n v="1.66305028166076"/>
    <n v="-0.66305028166075497"/>
  </r>
  <r>
    <x v="5"/>
    <x v="150"/>
    <x v="0"/>
    <x v="0"/>
    <x v="2"/>
    <x v="842"/>
    <x v="10"/>
    <x v="3"/>
    <n v="577840793"/>
    <d v="2015-09-07T00:00:00"/>
    <x v="1"/>
    <x v="181"/>
    <n v="4786"/>
    <n v="255.28"/>
    <n v="159.41999999999999"/>
    <n v="95.86"/>
    <n v="762984.12"/>
    <n v="458785.96"/>
    <n v="-304198.15999999997"/>
    <n v="1.66305028166076"/>
    <n v="-0.66305028166075497"/>
  </r>
  <r>
    <x v="5"/>
    <x v="117"/>
    <x v="3"/>
    <x v="0"/>
    <x v="3"/>
    <x v="658"/>
    <x v="5"/>
    <x v="4"/>
    <n v="901903569"/>
    <d v="2016-03-19T00:00:00"/>
    <x v="0"/>
    <x v="2"/>
    <n v="2163"/>
    <n v="205.7"/>
    <n v="117.11"/>
    <n v="88.59"/>
    <n v="253308.93"/>
    <n v="191620.17"/>
    <n v="-61688.76"/>
    <n v="1.3219324980246101"/>
    <n v="-0.32193249802460799"/>
  </r>
  <r>
    <x v="2"/>
    <x v="68"/>
    <x v="0"/>
    <x v="0"/>
    <x v="0"/>
    <x v="587"/>
    <x v="10"/>
    <x v="4"/>
    <n v="789108741"/>
    <d v="2016-05-14T00:00:00"/>
    <x v="0"/>
    <x v="248"/>
    <n v="3667"/>
    <n v="255.28"/>
    <n v="159.41999999999999"/>
    <n v="95.86"/>
    <n v="584593.14"/>
    <n v="351518.62"/>
    <n v="-233074.52"/>
    <n v="1.66305028166075"/>
    <n v="-0.66305028166075497"/>
  </r>
  <r>
    <x v="4"/>
    <x v="173"/>
    <x v="3"/>
    <x v="1"/>
    <x v="2"/>
    <x v="38"/>
    <x v="6"/>
    <x v="6"/>
    <n v="166067636"/>
    <d v="2017-02-06T00:00:00"/>
    <x v="1"/>
    <x v="2"/>
    <n v="1959"/>
    <n v="205.7"/>
    <n v="117.11"/>
    <n v="88.59"/>
    <n v="229418.49"/>
    <n v="173547.81"/>
    <n v="-55870.68"/>
    <n v="1.3219324980246101"/>
    <n v="-0.32193249802460799"/>
  </r>
  <r>
    <x v="2"/>
    <x v="48"/>
    <x v="3"/>
    <x v="1"/>
    <x v="0"/>
    <x v="709"/>
    <x v="6"/>
    <x v="1"/>
    <n v="829704082"/>
    <d v="2010-02-05T00:00:00"/>
    <x v="6"/>
    <x v="2"/>
    <n v="6730"/>
    <n v="205.7"/>
    <n v="117.11"/>
    <n v="88.59"/>
    <n v="788150.3"/>
    <n v="596210.69999999995"/>
    <n v="-191939.6"/>
    <n v="1.3219324980246101"/>
    <n v="-0.32193249802460799"/>
  </r>
  <r>
    <x v="3"/>
    <x v="106"/>
    <x v="9"/>
    <x v="1"/>
    <x v="0"/>
    <x v="1699"/>
    <x v="6"/>
    <x v="1"/>
    <n v="597254407"/>
    <d v="2010-04-25T00:00:00"/>
    <x v="5"/>
    <x v="16"/>
    <n v="9706"/>
    <n v="9.33"/>
    <n v="6.92"/>
    <n v="2.41"/>
    <n v="67165.52"/>
    <n v="23391.46"/>
    <n v="-43774.06"/>
    <n v="2.87136929460581"/>
    <n v="-1.87136929460581"/>
  </r>
  <r>
    <x v="2"/>
    <x v="144"/>
    <x v="0"/>
    <x v="0"/>
    <x v="3"/>
    <x v="1148"/>
    <x v="6"/>
    <x v="5"/>
    <n v="956267440"/>
    <d v="2014-05-21T00:00:00"/>
    <x v="4"/>
    <x v="58"/>
    <n v="9641"/>
    <n v="255.28"/>
    <n v="159.41999999999999"/>
    <n v="95.86"/>
    <n v="1536968.22"/>
    <n v="924186.26"/>
    <n v="-612781.96"/>
    <n v="1.66305028166076"/>
    <n v="-0.66305028166075497"/>
  </r>
  <r>
    <x v="5"/>
    <x v="175"/>
    <x v="6"/>
    <x v="0"/>
    <x v="1"/>
    <x v="1912"/>
    <x v="0"/>
    <x v="7"/>
    <n v="314604508"/>
    <d v="2013-08-02T00:00:00"/>
    <x v="6"/>
    <x v="196"/>
    <n v="7320"/>
    <n v="651.21"/>
    <n v="524.96"/>
    <n v="126.25"/>
    <n v="3842707.2"/>
    <n v="924150"/>
    <n v="-2918557.2"/>
    <n v="4.1580990099009902"/>
    <n v="-3.1580990099009898"/>
  </r>
  <r>
    <x v="1"/>
    <x v="89"/>
    <x v="1"/>
    <x v="0"/>
    <x v="3"/>
    <x v="931"/>
    <x v="9"/>
    <x v="4"/>
    <n v="750439441"/>
    <d v="2016-12-29T00:00:00"/>
    <x v="2"/>
    <x v="13"/>
    <n v="562"/>
    <n v="152.58000000000001"/>
    <n v="97.44"/>
    <n v="55.14"/>
    <n v="54761.279999999999"/>
    <n v="30988.68"/>
    <n v="-23772.6"/>
    <n v="1.76713819368879"/>
    <n v="-0.76713819368879199"/>
  </r>
  <r>
    <x v="1"/>
    <x v="93"/>
    <x v="9"/>
    <x v="1"/>
    <x v="1"/>
    <x v="1567"/>
    <x v="9"/>
    <x v="5"/>
    <n v="362258565"/>
    <d v="2014-12-14T00:00:00"/>
    <x v="5"/>
    <x v="160"/>
    <n v="9214"/>
    <n v="9.33"/>
    <n v="6.92"/>
    <n v="2.41"/>
    <n v="63760.88"/>
    <n v="22205.74"/>
    <n v="-41555.14"/>
    <n v="2.87136929460581"/>
    <n v="-1.87136929460581"/>
  </r>
  <r>
    <x v="5"/>
    <x v="62"/>
    <x v="11"/>
    <x v="0"/>
    <x v="1"/>
    <x v="262"/>
    <x v="3"/>
    <x v="4"/>
    <n v="918860709"/>
    <d v="2016-02-16T00:00:00"/>
    <x v="3"/>
    <x v="2"/>
    <n v="158"/>
    <n v="668.27"/>
    <n v="502.54"/>
    <n v="165.73"/>
    <n v="79401.320000000007"/>
    <n v="26185.34"/>
    <n v="-53215.98"/>
    <n v="3.0322814215893299"/>
    <n v="-2.0322814215893299"/>
  </r>
  <r>
    <x v="1"/>
    <x v="159"/>
    <x v="3"/>
    <x v="0"/>
    <x v="3"/>
    <x v="1454"/>
    <x v="10"/>
    <x v="3"/>
    <n v="209357202"/>
    <d v="2015-01-22T00:00:00"/>
    <x v="2"/>
    <x v="86"/>
    <n v="2303"/>
    <n v="205.7"/>
    <n v="117.11"/>
    <n v="88.59"/>
    <n v="269704.33"/>
    <n v="204022.77"/>
    <n v="-65681.56"/>
    <n v="1.3219324980246101"/>
    <n v="-0.32193249802460799"/>
  </r>
  <r>
    <x v="2"/>
    <x v="107"/>
    <x v="6"/>
    <x v="0"/>
    <x v="2"/>
    <x v="2241"/>
    <x v="3"/>
    <x v="2"/>
    <n v="593171870"/>
    <d v="2011-04-09T00:00:00"/>
    <x v="0"/>
    <x v="2"/>
    <n v="1593"/>
    <n v="651.21"/>
    <n v="524.96"/>
    <n v="126.25"/>
    <n v="836261.28"/>
    <n v="201116.25"/>
    <n v="-635145.03"/>
    <n v="4.1580990099009902"/>
    <n v="-3.1580990099009898"/>
  </r>
  <r>
    <x v="1"/>
    <x v="71"/>
    <x v="7"/>
    <x v="1"/>
    <x v="2"/>
    <x v="1064"/>
    <x v="4"/>
    <x v="5"/>
    <n v="450041043"/>
    <d v="2014-04-16T00:00:00"/>
    <x v="4"/>
    <x v="58"/>
    <n v="6000"/>
    <n v="437.2"/>
    <n v="263.33"/>
    <n v="173.87"/>
    <n v="1579980"/>
    <n v="1043220"/>
    <n v="-536760"/>
    <n v="1.51452234428021"/>
    <n v="-0.51452234428020904"/>
  </r>
  <r>
    <x v="0"/>
    <x v="25"/>
    <x v="6"/>
    <x v="1"/>
    <x v="2"/>
    <x v="2242"/>
    <x v="6"/>
    <x v="0"/>
    <n v="930013549"/>
    <d v="2013-07-03T00:00:00"/>
    <x v="4"/>
    <x v="38"/>
    <n v="531"/>
    <n v="651.21"/>
    <n v="524.96"/>
    <n v="126.25"/>
    <n v="278753.76"/>
    <n v="67038.75"/>
    <n v="-211715.01"/>
    <n v="4.1580990099009902"/>
    <n v="-3.1580990099009898"/>
  </r>
  <r>
    <x v="1"/>
    <x v="159"/>
    <x v="6"/>
    <x v="0"/>
    <x v="3"/>
    <x v="2243"/>
    <x v="4"/>
    <x v="3"/>
    <n v="103450715"/>
    <d v="2015-04-18T00:00:00"/>
    <x v="0"/>
    <x v="96"/>
    <n v="2220"/>
    <n v="651.21"/>
    <n v="524.96"/>
    <n v="126.25"/>
    <n v="1165411.2"/>
    <n v="280275"/>
    <n v="-885136.2"/>
    <n v="4.1580990099009902"/>
    <n v="-3.1580990099009898"/>
  </r>
  <r>
    <x v="0"/>
    <x v="25"/>
    <x v="0"/>
    <x v="0"/>
    <x v="3"/>
    <x v="1623"/>
    <x v="8"/>
    <x v="4"/>
    <n v="611026370"/>
    <d v="2016-07-09T00:00:00"/>
    <x v="0"/>
    <x v="37"/>
    <n v="5136"/>
    <n v="255.28"/>
    <n v="159.41999999999999"/>
    <n v="95.86"/>
    <n v="818781.12"/>
    <n v="492336.96"/>
    <n v="-326444.15999999997"/>
    <n v="1.66305028166076"/>
    <n v="-0.66305028166075497"/>
  </r>
  <r>
    <x v="2"/>
    <x v="107"/>
    <x v="6"/>
    <x v="0"/>
    <x v="1"/>
    <x v="1660"/>
    <x v="10"/>
    <x v="3"/>
    <n v="213726842"/>
    <d v="2015-01-28T00:00:00"/>
    <x v="4"/>
    <x v="82"/>
    <n v="5377"/>
    <n v="651.21"/>
    <n v="524.96"/>
    <n v="126.25"/>
    <n v="2822709.92"/>
    <n v="678846.25"/>
    <n v="-2143863.67"/>
    <n v="4.1580990099009902"/>
    <n v="-3.1580990099009898"/>
  </r>
  <r>
    <x v="5"/>
    <x v="40"/>
    <x v="9"/>
    <x v="1"/>
    <x v="0"/>
    <x v="2151"/>
    <x v="3"/>
    <x v="7"/>
    <n v="342850959"/>
    <d v="2012-09-21T00:00:00"/>
    <x v="6"/>
    <x v="22"/>
    <n v="6072"/>
    <n v="9.33"/>
    <n v="6.92"/>
    <n v="2.41"/>
    <n v="42018.239999999998"/>
    <n v="14633.52"/>
    <n v="-27384.720000000001"/>
    <n v="2.87136929460581"/>
    <n v="-1.87136929460581"/>
  </r>
  <r>
    <x v="3"/>
    <x v="133"/>
    <x v="4"/>
    <x v="1"/>
    <x v="3"/>
    <x v="2244"/>
    <x v="8"/>
    <x v="7"/>
    <n v="250010049"/>
    <d v="2012-05-11T00:00:00"/>
    <x v="6"/>
    <x v="2"/>
    <n v="2384"/>
    <n v="81.73"/>
    <n v="56.67"/>
    <n v="25.06"/>
    <n v="135101.28"/>
    <n v="59743.040000000001"/>
    <n v="-75358.240000000005"/>
    <n v="2.2613727055067798"/>
    <n v="-1.26137270550678"/>
  </r>
  <r>
    <x v="3"/>
    <x v="20"/>
    <x v="2"/>
    <x v="1"/>
    <x v="1"/>
    <x v="183"/>
    <x v="10"/>
    <x v="4"/>
    <n v="157127940"/>
    <d v="2016-11-03T00:00:00"/>
    <x v="2"/>
    <x v="273"/>
    <n v="6504"/>
    <n v="47.45"/>
    <n v="31.79"/>
    <n v="15.66"/>
    <n v="206762.16"/>
    <n v="101852.64"/>
    <n v="-104909.52"/>
    <n v="2.0300127713920801"/>
    <n v="-1.0300127713920799"/>
  </r>
  <r>
    <x v="5"/>
    <x v="128"/>
    <x v="3"/>
    <x v="0"/>
    <x v="0"/>
    <x v="1147"/>
    <x v="7"/>
    <x v="4"/>
    <n v="806440961"/>
    <d v="2016-04-10T00:00:00"/>
    <x v="5"/>
    <x v="2"/>
    <n v="2656"/>
    <n v="205.7"/>
    <n v="117.11"/>
    <n v="88.59"/>
    <n v="311044.15999999997"/>
    <n v="235295.04"/>
    <n v="-75749.119999999995"/>
    <n v="1.3219324980246101"/>
    <n v="-0.32193249802460799"/>
  </r>
  <r>
    <x v="4"/>
    <x v="176"/>
    <x v="8"/>
    <x v="1"/>
    <x v="1"/>
    <x v="920"/>
    <x v="0"/>
    <x v="0"/>
    <n v="310497939"/>
    <d v="2013-11-10T00:00:00"/>
    <x v="5"/>
    <x v="2"/>
    <n v="2095"/>
    <n v="421.89"/>
    <n v="364.69"/>
    <n v="57.2"/>
    <n v="764025.55"/>
    <n v="119834"/>
    <n v="-644191.55000000005"/>
    <n v="6.3756993006993001"/>
    <n v="-5.3756993006993001"/>
  </r>
  <r>
    <x v="4"/>
    <x v="23"/>
    <x v="1"/>
    <x v="0"/>
    <x v="1"/>
    <x v="1879"/>
    <x v="4"/>
    <x v="5"/>
    <n v="902160203"/>
    <d v="2014-07-08T00:00:00"/>
    <x v="3"/>
    <x v="59"/>
    <n v="8107"/>
    <n v="152.58000000000001"/>
    <n v="97.44"/>
    <n v="55.14"/>
    <n v="789946.08"/>
    <n v="447019.98"/>
    <n v="-342926.1"/>
    <n v="1.76713819368879"/>
    <n v="-0.76713819368879199"/>
  </r>
  <r>
    <x v="1"/>
    <x v="33"/>
    <x v="9"/>
    <x v="0"/>
    <x v="0"/>
    <x v="207"/>
    <x v="7"/>
    <x v="4"/>
    <n v="384601581"/>
    <d v="2016-10-19T00:00:00"/>
    <x v="4"/>
    <x v="45"/>
    <n v="1009"/>
    <n v="9.33"/>
    <n v="6.92"/>
    <n v="2.41"/>
    <n v="6982.28"/>
    <n v="2431.69"/>
    <n v="-4550.59"/>
    <n v="2.87136929460581"/>
    <n v="-1.87136929460581"/>
  </r>
  <r>
    <x v="0"/>
    <x v="146"/>
    <x v="8"/>
    <x v="0"/>
    <x v="0"/>
    <x v="1702"/>
    <x v="0"/>
    <x v="1"/>
    <n v="681308400"/>
    <d v="2011-01-30T00:00:00"/>
    <x v="5"/>
    <x v="13"/>
    <n v="3151"/>
    <n v="421.89"/>
    <n v="364.69"/>
    <n v="57.2"/>
    <n v="1149138.19"/>
    <n v="180237.2"/>
    <n v="-968900.99"/>
    <n v="6.3756993006993001"/>
    <n v="-5.3756993006993001"/>
  </r>
  <r>
    <x v="1"/>
    <x v="99"/>
    <x v="10"/>
    <x v="0"/>
    <x v="2"/>
    <x v="2053"/>
    <x v="3"/>
    <x v="3"/>
    <n v="186079490"/>
    <d v="2015-08-29T00:00:00"/>
    <x v="0"/>
    <x v="71"/>
    <n v="3911"/>
    <n v="154.06"/>
    <n v="90.93"/>
    <n v="63.13"/>
    <n v="355627.23"/>
    <n v="246901.43"/>
    <n v="-108725.8"/>
    <n v="1.44036115951212"/>
    <n v="-0.44036115951211802"/>
  </r>
  <r>
    <x v="1"/>
    <x v="17"/>
    <x v="6"/>
    <x v="0"/>
    <x v="0"/>
    <x v="205"/>
    <x v="1"/>
    <x v="7"/>
    <n v="513026177"/>
    <d v="2012-05-06T00:00:00"/>
    <x v="5"/>
    <x v="2"/>
    <n v="4701"/>
    <n v="651.21"/>
    <n v="524.96"/>
    <n v="126.25"/>
    <n v="2467836.96"/>
    <n v="593501.25"/>
    <n v="-1874335.71"/>
    <n v="4.1580990099009902"/>
    <n v="-3.1580990099009898"/>
  </r>
  <r>
    <x v="0"/>
    <x v="27"/>
    <x v="6"/>
    <x v="0"/>
    <x v="3"/>
    <x v="1747"/>
    <x v="2"/>
    <x v="1"/>
    <n v="646572291"/>
    <d v="2010-05-23T00:00:00"/>
    <x v="5"/>
    <x v="2"/>
    <n v="3964"/>
    <n v="651.21"/>
    <n v="524.96"/>
    <n v="126.25"/>
    <n v="2080941.44"/>
    <n v="500455"/>
    <n v="-1580486.44"/>
    <n v="4.1580990099009902"/>
    <n v="-3.1580990099009898"/>
  </r>
  <r>
    <x v="3"/>
    <x v="94"/>
    <x v="5"/>
    <x v="1"/>
    <x v="2"/>
    <x v="497"/>
    <x v="10"/>
    <x v="7"/>
    <n v="991454160"/>
    <d v="2012-03-19T00:00:00"/>
    <x v="1"/>
    <x v="43"/>
    <n v="2173"/>
    <n v="109.28"/>
    <n v="35.840000000000003"/>
    <n v="73.44"/>
    <n v="77880.320000000007"/>
    <n v="159585.12"/>
    <n v="81704.800000000003"/>
    <n v="0.48801742919390001"/>
    <n v="0.51198257080609999"/>
  </r>
  <r>
    <x v="1"/>
    <x v="81"/>
    <x v="0"/>
    <x v="1"/>
    <x v="2"/>
    <x v="1418"/>
    <x v="4"/>
    <x v="1"/>
    <n v="222720611"/>
    <d v="2010-01-04T00:00:00"/>
    <x v="1"/>
    <x v="2"/>
    <n v="6833"/>
    <n v="255.28"/>
    <n v="159.41999999999999"/>
    <n v="95.86"/>
    <n v="1089316.8600000001"/>
    <n v="655011.38"/>
    <n v="-434305.48"/>
    <n v="1.66305028166076"/>
    <n v="-0.66305028166075497"/>
  </r>
  <r>
    <x v="6"/>
    <x v="18"/>
    <x v="6"/>
    <x v="1"/>
    <x v="3"/>
    <x v="1688"/>
    <x v="10"/>
    <x v="0"/>
    <n v="235732972"/>
    <d v="2013-01-31T00:00:00"/>
    <x v="2"/>
    <x v="146"/>
    <n v="7480"/>
    <n v="651.21"/>
    <n v="524.96"/>
    <n v="126.25"/>
    <n v="3926700.8"/>
    <n v="944350"/>
    <n v="-2982350.8"/>
    <n v="4.1580990099009902"/>
    <n v="-3.1580990099009898"/>
  </r>
  <r>
    <x v="3"/>
    <x v="106"/>
    <x v="6"/>
    <x v="0"/>
    <x v="2"/>
    <x v="2212"/>
    <x v="5"/>
    <x v="2"/>
    <n v="296165072"/>
    <d v="2011-02-06T00:00:00"/>
    <x v="5"/>
    <x v="2"/>
    <n v="681"/>
    <n v="651.21"/>
    <n v="524.96"/>
    <n v="126.25"/>
    <n v="357497.76"/>
    <n v="85976.25"/>
    <n v="-271521.51"/>
    <n v="4.1580990099009902"/>
    <n v="-3.1580990099009898"/>
  </r>
  <r>
    <x v="5"/>
    <x v="177"/>
    <x v="3"/>
    <x v="0"/>
    <x v="2"/>
    <x v="187"/>
    <x v="10"/>
    <x v="7"/>
    <n v="190003240"/>
    <d v="2012-08-03T00:00:00"/>
    <x v="6"/>
    <x v="154"/>
    <n v="5036"/>
    <n v="205.7"/>
    <n v="117.11"/>
    <n v="88.59"/>
    <n v="589765.96"/>
    <n v="446139.24"/>
    <n v="-143626.72"/>
    <n v="1.3219324980246101"/>
    <n v="-0.32193249802460799"/>
  </r>
  <r>
    <x v="0"/>
    <x v="76"/>
    <x v="5"/>
    <x v="0"/>
    <x v="0"/>
    <x v="225"/>
    <x v="5"/>
    <x v="2"/>
    <n v="673546302"/>
    <d v="2011-11-11T00:00:00"/>
    <x v="6"/>
    <x v="8"/>
    <n v="6173"/>
    <n v="109.28"/>
    <n v="35.840000000000003"/>
    <n v="73.44"/>
    <n v="221240.32000000001"/>
    <n v="453345.12"/>
    <n v="232104.8"/>
    <n v="0.48801742919390001"/>
    <n v="0.51198257080609999"/>
  </r>
  <r>
    <x v="2"/>
    <x v="83"/>
    <x v="7"/>
    <x v="0"/>
    <x v="2"/>
    <x v="480"/>
    <x v="5"/>
    <x v="3"/>
    <n v="323405587"/>
    <d v="2015-11-17T00:00:00"/>
    <x v="3"/>
    <x v="45"/>
    <n v="1755"/>
    <n v="437.2"/>
    <n v="263.33"/>
    <n v="173.87"/>
    <n v="462144.15"/>
    <n v="305141.84999999998"/>
    <n v="-157002.29999999999"/>
    <n v="1.51452234428021"/>
    <n v="-0.51452234428020904"/>
  </r>
  <r>
    <x v="0"/>
    <x v="146"/>
    <x v="11"/>
    <x v="1"/>
    <x v="2"/>
    <x v="2245"/>
    <x v="8"/>
    <x v="2"/>
    <n v="486504924"/>
    <d v="2011-06-25T00:00:00"/>
    <x v="0"/>
    <x v="122"/>
    <n v="6473"/>
    <n v="668.27"/>
    <n v="502.54"/>
    <n v="165.73"/>
    <n v="3252941.42"/>
    <n v="1072770.29"/>
    <n v="-2180171.13"/>
    <n v="3.0322814215893299"/>
    <n v="-2.0322814215893299"/>
  </r>
  <r>
    <x v="3"/>
    <x v="163"/>
    <x v="1"/>
    <x v="0"/>
    <x v="3"/>
    <x v="2246"/>
    <x v="2"/>
    <x v="6"/>
    <n v="330080640"/>
    <d v="2017-04-08T00:00:00"/>
    <x v="0"/>
    <x v="2"/>
    <n v="7051"/>
    <n v="152.58000000000001"/>
    <n v="97.44"/>
    <n v="55.14"/>
    <n v="687049.44"/>
    <n v="388792.14"/>
    <n v="-298257.3"/>
    <n v="1.76713819368879"/>
    <n v="-0.76713819368879099"/>
  </r>
  <r>
    <x v="1"/>
    <x v="7"/>
    <x v="11"/>
    <x v="1"/>
    <x v="0"/>
    <x v="497"/>
    <x v="10"/>
    <x v="7"/>
    <n v="891681563"/>
    <d v="2012-03-27T00:00:00"/>
    <x v="3"/>
    <x v="208"/>
    <n v="7245"/>
    <n v="668.27"/>
    <n v="502.54"/>
    <n v="165.73"/>
    <n v="3640902.3"/>
    <n v="1200713.8500000001"/>
    <n v="-2440188.4500000002"/>
    <n v="3.0322814215893299"/>
    <n v="-2.0322814215893299"/>
  </r>
  <r>
    <x v="1"/>
    <x v="108"/>
    <x v="2"/>
    <x v="1"/>
    <x v="0"/>
    <x v="239"/>
    <x v="3"/>
    <x v="7"/>
    <n v="129169023"/>
    <d v="2012-07-18T00:00:00"/>
    <x v="4"/>
    <x v="2"/>
    <n v="2839"/>
    <n v="47.45"/>
    <n v="31.79"/>
    <n v="15.66"/>
    <n v="90251.81"/>
    <n v="44458.74"/>
    <n v="-45793.07"/>
    <n v="2.0300127713920801"/>
    <n v="-1.0300127713920799"/>
  </r>
  <r>
    <x v="3"/>
    <x v="133"/>
    <x v="7"/>
    <x v="1"/>
    <x v="2"/>
    <x v="975"/>
    <x v="10"/>
    <x v="1"/>
    <n v="570716845"/>
    <d v="2010-01-13T00:00:00"/>
    <x v="4"/>
    <x v="41"/>
    <n v="6652"/>
    <n v="437.2"/>
    <n v="263.33"/>
    <n v="173.87"/>
    <n v="1751671.16"/>
    <n v="1156583.24"/>
    <n v="-595087.92000000004"/>
    <n v="1.51452234428021"/>
    <n v="-0.51452234428020904"/>
  </r>
  <r>
    <x v="1"/>
    <x v="129"/>
    <x v="3"/>
    <x v="0"/>
    <x v="1"/>
    <x v="414"/>
    <x v="7"/>
    <x v="7"/>
    <n v="764811360"/>
    <d v="2012-09-30T00:00:00"/>
    <x v="5"/>
    <x v="16"/>
    <n v="3532"/>
    <n v="205.7"/>
    <n v="117.11"/>
    <n v="88.59"/>
    <n v="413632.52"/>
    <n v="312899.88"/>
    <n v="-100732.64"/>
    <n v="1.3219324980246101"/>
    <n v="-0.32193249802460799"/>
  </r>
  <r>
    <x v="5"/>
    <x v="78"/>
    <x v="7"/>
    <x v="0"/>
    <x v="2"/>
    <x v="2247"/>
    <x v="2"/>
    <x v="1"/>
    <n v="230251395"/>
    <d v="2010-09-09T00:00:00"/>
    <x v="2"/>
    <x v="64"/>
    <n v="5359"/>
    <n v="437.2"/>
    <n v="263.33"/>
    <n v="173.87"/>
    <n v="1411185.47"/>
    <n v="931769.33"/>
    <n v="-479416.14"/>
    <n v="1.51452234428021"/>
    <n v="-0.51452234428020904"/>
  </r>
  <r>
    <x v="5"/>
    <x v="62"/>
    <x v="5"/>
    <x v="0"/>
    <x v="3"/>
    <x v="337"/>
    <x v="2"/>
    <x v="6"/>
    <n v="806148278"/>
    <d v="2017-05-29T00:00:00"/>
    <x v="1"/>
    <x v="2"/>
    <n v="6045"/>
    <n v="109.28"/>
    <n v="35.840000000000003"/>
    <n v="73.44"/>
    <n v="216652.79999999999"/>
    <n v="443944.8"/>
    <n v="227292"/>
    <n v="0.48801742919390001"/>
    <n v="0.51198257080609999"/>
  </r>
  <r>
    <x v="1"/>
    <x v="77"/>
    <x v="10"/>
    <x v="1"/>
    <x v="1"/>
    <x v="963"/>
    <x v="5"/>
    <x v="0"/>
    <n v="801925837"/>
    <d v="2013-10-26T00:00:00"/>
    <x v="0"/>
    <x v="57"/>
    <n v="6531"/>
    <n v="154.06"/>
    <n v="90.93"/>
    <n v="63.13"/>
    <n v="593863.82999999996"/>
    <n v="412302.03"/>
    <n v="-181561.8"/>
    <n v="1.44036115951212"/>
    <n v="-0.44036115951211802"/>
  </r>
  <r>
    <x v="5"/>
    <x v="174"/>
    <x v="3"/>
    <x v="1"/>
    <x v="0"/>
    <x v="2248"/>
    <x v="10"/>
    <x v="7"/>
    <n v="847320401"/>
    <d v="2012-07-02T00:00:00"/>
    <x v="1"/>
    <x v="278"/>
    <n v="9791"/>
    <n v="205.7"/>
    <n v="117.11"/>
    <n v="88.59"/>
    <n v="1146624.01"/>
    <n v="867384.69"/>
    <n v="-279239.32"/>
    <n v="1.3219324980246101"/>
    <n v="-0.32193249802460799"/>
  </r>
  <r>
    <x v="5"/>
    <x v="162"/>
    <x v="10"/>
    <x v="1"/>
    <x v="3"/>
    <x v="1622"/>
    <x v="9"/>
    <x v="0"/>
    <n v="742380797"/>
    <d v="2013-12-16T00:00:00"/>
    <x v="1"/>
    <x v="61"/>
    <n v="5830"/>
    <n v="154.06"/>
    <n v="90.93"/>
    <n v="63.13"/>
    <n v="530121.9"/>
    <n v="368047.9"/>
    <n v="-162074"/>
    <n v="1.44036115951212"/>
    <n v="-0.44036115951211802"/>
  </r>
  <r>
    <x v="5"/>
    <x v="117"/>
    <x v="0"/>
    <x v="1"/>
    <x v="1"/>
    <x v="2249"/>
    <x v="3"/>
    <x v="5"/>
    <n v="807468354"/>
    <d v="2014-08-10T00:00:00"/>
    <x v="5"/>
    <x v="30"/>
    <n v="6685"/>
    <n v="255.28"/>
    <n v="159.41999999999999"/>
    <n v="95.86"/>
    <n v="1065722.7"/>
    <n v="640824.1"/>
    <n v="-424898.6"/>
    <n v="1.66305028166076"/>
    <n v="-0.66305028166075497"/>
  </r>
  <r>
    <x v="0"/>
    <x v="1"/>
    <x v="10"/>
    <x v="1"/>
    <x v="3"/>
    <x v="957"/>
    <x v="2"/>
    <x v="5"/>
    <n v="533256900"/>
    <d v="2014-07-31T00:00:00"/>
    <x v="2"/>
    <x v="122"/>
    <n v="1422"/>
    <n v="154.06"/>
    <n v="90.93"/>
    <n v="63.13"/>
    <n v="129302.46"/>
    <n v="89770.86"/>
    <n v="-39531.599999999999"/>
    <n v="1.44036115951212"/>
    <n v="-0.44036115951211802"/>
  </r>
  <r>
    <x v="2"/>
    <x v="48"/>
    <x v="3"/>
    <x v="0"/>
    <x v="2"/>
    <x v="227"/>
    <x v="5"/>
    <x v="5"/>
    <n v="830732762"/>
    <d v="2014-01-11T00:00:00"/>
    <x v="0"/>
    <x v="2"/>
    <n v="1140"/>
    <n v="205.7"/>
    <n v="117.11"/>
    <n v="88.59"/>
    <n v="133505.4"/>
    <n v="100992.6"/>
    <n v="-32512.799999999999"/>
    <n v="1.3219324980246101"/>
    <n v="-0.32193249802460799"/>
  </r>
  <r>
    <x v="1"/>
    <x v="44"/>
    <x v="6"/>
    <x v="1"/>
    <x v="1"/>
    <x v="2250"/>
    <x v="1"/>
    <x v="0"/>
    <n v="881194770"/>
    <d v="2013-05-12T00:00:00"/>
    <x v="5"/>
    <x v="30"/>
    <n v="3969"/>
    <n v="651.21"/>
    <n v="524.96"/>
    <n v="126.25"/>
    <n v="2083566.24"/>
    <n v="501086.25"/>
    <n v="-1582479.99"/>
    <n v="4.1580990099009902"/>
    <n v="-3.1580990099009898"/>
  </r>
  <r>
    <x v="5"/>
    <x v="128"/>
    <x v="1"/>
    <x v="1"/>
    <x v="1"/>
    <x v="1446"/>
    <x v="6"/>
    <x v="2"/>
    <n v="386254251"/>
    <d v="2011-05-16T00:00:00"/>
    <x v="1"/>
    <x v="8"/>
    <n v="71"/>
    <n v="152.58000000000001"/>
    <n v="97.44"/>
    <n v="55.14"/>
    <n v="6918.24"/>
    <n v="3914.94"/>
    <n v="-3003.3"/>
    <n v="1.76713819368879"/>
    <n v="-0.76713819368879199"/>
  </r>
  <r>
    <x v="1"/>
    <x v="16"/>
    <x v="10"/>
    <x v="1"/>
    <x v="1"/>
    <x v="687"/>
    <x v="3"/>
    <x v="2"/>
    <n v="917835032"/>
    <d v="2011-06-10T00:00:00"/>
    <x v="6"/>
    <x v="2"/>
    <n v="6637"/>
    <n v="154.06"/>
    <n v="90.93"/>
    <n v="63.13"/>
    <n v="603502.41"/>
    <n v="418993.81"/>
    <n v="-184508.6"/>
    <n v="1.44036115951212"/>
    <n v="-0.44036115951211802"/>
  </r>
  <r>
    <x v="0"/>
    <x v="122"/>
    <x v="10"/>
    <x v="1"/>
    <x v="0"/>
    <x v="620"/>
    <x v="5"/>
    <x v="7"/>
    <n v="968173444"/>
    <d v="2012-10-25T00:00:00"/>
    <x v="2"/>
    <x v="106"/>
    <n v="2892"/>
    <n v="154.06"/>
    <n v="90.93"/>
    <n v="63.13"/>
    <n v="262969.56"/>
    <n v="182571.96"/>
    <n v="-80397.600000000006"/>
    <n v="1.44036115951212"/>
    <n v="-0.44036115951211802"/>
  </r>
  <r>
    <x v="3"/>
    <x v="151"/>
    <x v="4"/>
    <x v="1"/>
    <x v="2"/>
    <x v="586"/>
    <x v="6"/>
    <x v="6"/>
    <n v="899818313"/>
    <d v="2017-05-05T00:00:00"/>
    <x v="6"/>
    <x v="78"/>
    <n v="5090"/>
    <n v="81.73"/>
    <n v="56.67"/>
    <n v="25.06"/>
    <n v="288450.3"/>
    <n v="127555.4"/>
    <n v="-160894.9"/>
    <n v="2.2613727055067798"/>
    <n v="-1.26137270550678"/>
  </r>
  <r>
    <x v="4"/>
    <x v="95"/>
    <x v="8"/>
    <x v="0"/>
    <x v="1"/>
    <x v="1142"/>
    <x v="2"/>
    <x v="5"/>
    <n v="695630967"/>
    <d v="2014-08-02T00:00:00"/>
    <x v="0"/>
    <x v="69"/>
    <n v="1516"/>
    <n v="421.89"/>
    <n v="364.69"/>
    <n v="57.2"/>
    <n v="552870.04"/>
    <n v="86715.199999999997"/>
    <n v="-466154.84"/>
    <n v="6.3756993006993001"/>
    <n v="-5.3756993006993001"/>
  </r>
  <r>
    <x v="5"/>
    <x v="150"/>
    <x v="4"/>
    <x v="1"/>
    <x v="1"/>
    <x v="759"/>
    <x v="5"/>
    <x v="2"/>
    <n v="408785235"/>
    <d v="2011-03-11T00:00:00"/>
    <x v="6"/>
    <x v="2"/>
    <n v="7490"/>
    <n v="81.73"/>
    <n v="56.67"/>
    <n v="25.06"/>
    <n v="424458.3"/>
    <n v="187699.4"/>
    <n v="-236758.9"/>
    <n v="2.2613727055067798"/>
    <n v="-1.26137270550678"/>
  </r>
  <r>
    <x v="6"/>
    <x v="171"/>
    <x v="0"/>
    <x v="0"/>
    <x v="2"/>
    <x v="1169"/>
    <x v="9"/>
    <x v="7"/>
    <n v="612767446"/>
    <d v="2012-08-29T00:00:00"/>
    <x v="4"/>
    <x v="2"/>
    <n v="359"/>
    <n v="255.28"/>
    <n v="159.41999999999999"/>
    <n v="95.86"/>
    <n v="57231.78"/>
    <n v="34413.74"/>
    <n v="-22818.04"/>
    <n v="1.66305028166076"/>
    <n v="-0.66305028166075497"/>
  </r>
  <r>
    <x v="0"/>
    <x v="122"/>
    <x v="7"/>
    <x v="1"/>
    <x v="1"/>
    <x v="159"/>
    <x v="9"/>
    <x v="3"/>
    <n v="151376426"/>
    <d v="2016-01-29T00:00:00"/>
    <x v="6"/>
    <x v="188"/>
    <n v="4503"/>
    <n v="437.2"/>
    <n v="263.33"/>
    <n v="173.87"/>
    <n v="1185774.99"/>
    <n v="782936.61"/>
    <n v="-402838.38"/>
    <n v="1.51452234428021"/>
    <n v="-0.51452234428020904"/>
  </r>
  <r>
    <x v="2"/>
    <x v="102"/>
    <x v="7"/>
    <x v="1"/>
    <x v="3"/>
    <x v="930"/>
    <x v="1"/>
    <x v="5"/>
    <n v="188723504"/>
    <d v="2014-06-11T00:00:00"/>
    <x v="4"/>
    <x v="22"/>
    <n v="6334"/>
    <n v="437.2"/>
    <n v="263.33"/>
    <n v="173.87"/>
    <n v="1667932.22"/>
    <n v="1101292.58"/>
    <n v="-566639.64"/>
    <n v="1.51452234428021"/>
    <n v="-0.51452234428020904"/>
  </r>
  <r>
    <x v="1"/>
    <x v="36"/>
    <x v="9"/>
    <x v="0"/>
    <x v="3"/>
    <x v="114"/>
    <x v="3"/>
    <x v="5"/>
    <n v="159232509"/>
    <d v="2014-07-14T00:00:00"/>
    <x v="1"/>
    <x v="2"/>
    <n v="9293"/>
    <n v="9.33"/>
    <n v="6.92"/>
    <n v="2.41"/>
    <n v="64307.56"/>
    <n v="22396.13"/>
    <n v="-41911.43"/>
    <n v="2.87136929460581"/>
    <n v="-1.87136929460581"/>
  </r>
  <r>
    <x v="1"/>
    <x v="67"/>
    <x v="10"/>
    <x v="0"/>
    <x v="2"/>
    <x v="2251"/>
    <x v="5"/>
    <x v="0"/>
    <n v="917639768"/>
    <d v="2013-12-14T00:00:00"/>
    <x v="0"/>
    <x v="13"/>
    <n v="8854"/>
    <n v="154.06"/>
    <n v="90.93"/>
    <n v="63.13"/>
    <n v="805094.22"/>
    <n v="558953.02"/>
    <n v="-246141.2"/>
    <n v="1.44036115951212"/>
    <n v="-0.44036115951211802"/>
  </r>
  <r>
    <x v="5"/>
    <x v="96"/>
    <x v="10"/>
    <x v="0"/>
    <x v="0"/>
    <x v="1952"/>
    <x v="10"/>
    <x v="4"/>
    <n v="688994109"/>
    <d v="2016-09-27T00:00:00"/>
    <x v="3"/>
    <x v="287"/>
    <n v="7523"/>
    <n v="154.06"/>
    <n v="90.93"/>
    <n v="63.13"/>
    <n v="684066.39"/>
    <n v="474926.99"/>
    <n v="-209139.4"/>
    <n v="1.44036115951212"/>
    <n v="-0.44036115951211802"/>
  </r>
  <r>
    <x v="3"/>
    <x v="50"/>
    <x v="7"/>
    <x v="1"/>
    <x v="0"/>
    <x v="2118"/>
    <x v="2"/>
    <x v="7"/>
    <n v="918656861"/>
    <d v="2012-08-17T00:00:00"/>
    <x v="6"/>
    <x v="146"/>
    <n v="9835"/>
    <n v="437.2"/>
    <n v="263.33"/>
    <n v="173.87"/>
    <n v="2589850.5499999998"/>
    <n v="1710011.45"/>
    <n v="-879839.1"/>
    <n v="1.51452234428021"/>
    <n v="-0.51452234428020904"/>
  </r>
  <r>
    <x v="5"/>
    <x v="54"/>
    <x v="11"/>
    <x v="0"/>
    <x v="2"/>
    <x v="1447"/>
    <x v="4"/>
    <x v="2"/>
    <n v="422301852"/>
    <d v="2011-04-23T00:00:00"/>
    <x v="0"/>
    <x v="124"/>
    <n v="7357"/>
    <n v="668.27"/>
    <n v="502.54"/>
    <n v="165.73"/>
    <n v="3697186.78"/>
    <n v="1219275.6100000001"/>
    <n v="-2477911.17"/>
    <n v="3.0322814215893299"/>
    <n v="-2.0322814215893299"/>
  </r>
  <r>
    <x v="5"/>
    <x v="32"/>
    <x v="6"/>
    <x v="0"/>
    <x v="2"/>
    <x v="1994"/>
    <x v="3"/>
    <x v="3"/>
    <n v="335915410"/>
    <d v="2015-09-23T00:00:00"/>
    <x v="4"/>
    <x v="37"/>
    <n v="3689"/>
    <n v="651.21"/>
    <n v="524.96"/>
    <n v="126.25"/>
    <n v="1936577.44"/>
    <n v="465736.25"/>
    <n v="-1470841.19"/>
    <n v="4.1580990099009902"/>
    <n v="-3.1580990099009898"/>
  </r>
  <r>
    <x v="1"/>
    <x v="116"/>
    <x v="9"/>
    <x v="0"/>
    <x v="0"/>
    <x v="1228"/>
    <x v="7"/>
    <x v="2"/>
    <n v="965796363"/>
    <d v="2011-03-19T00:00:00"/>
    <x v="0"/>
    <x v="2"/>
    <n v="9461"/>
    <n v="9.33"/>
    <n v="6.92"/>
    <n v="2.41"/>
    <n v="65470.12"/>
    <n v="22801.01"/>
    <n v="-42669.11"/>
    <n v="2.87136929460581"/>
    <n v="-1.87136929460581"/>
  </r>
  <r>
    <x v="2"/>
    <x v="82"/>
    <x v="4"/>
    <x v="0"/>
    <x v="3"/>
    <x v="1580"/>
    <x v="6"/>
    <x v="5"/>
    <n v="438556039"/>
    <d v="2014-06-22T00:00:00"/>
    <x v="5"/>
    <x v="256"/>
    <n v="7332"/>
    <n v="81.73"/>
    <n v="56.67"/>
    <n v="25.06"/>
    <n v="415504.44"/>
    <n v="183739.92"/>
    <n v="-231764.52"/>
    <n v="2.2613727055067798"/>
    <n v="-1.26137270550678"/>
  </r>
  <r>
    <x v="1"/>
    <x v="7"/>
    <x v="0"/>
    <x v="0"/>
    <x v="2"/>
    <x v="827"/>
    <x v="2"/>
    <x v="4"/>
    <n v="551118266"/>
    <d v="2016-08-15T00:00:00"/>
    <x v="1"/>
    <x v="37"/>
    <n v="6997"/>
    <n v="255.28"/>
    <n v="159.41999999999999"/>
    <n v="95.86"/>
    <n v="1115461.74"/>
    <n v="670732.42000000004"/>
    <n v="-444729.32"/>
    <n v="1.66305028166076"/>
    <n v="-0.66305028166075497"/>
  </r>
  <r>
    <x v="5"/>
    <x v="97"/>
    <x v="11"/>
    <x v="1"/>
    <x v="3"/>
    <x v="1621"/>
    <x v="1"/>
    <x v="6"/>
    <n v="920719373"/>
    <d v="2017-08-06T00:00:00"/>
    <x v="5"/>
    <x v="81"/>
    <n v="178"/>
    <n v="668.27"/>
    <n v="502.54"/>
    <n v="165.73"/>
    <n v="89452.12"/>
    <n v="29499.94"/>
    <n v="-59952.18"/>
    <n v="3.0322814215893299"/>
    <n v="-2.0322814215893299"/>
  </r>
  <r>
    <x v="5"/>
    <x v="92"/>
    <x v="9"/>
    <x v="1"/>
    <x v="2"/>
    <x v="568"/>
    <x v="6"/>
    <x v="0"/>
    <n v="334908187"/>
    <d v="2013-11-12T00:00:00"/>
    <x v="3"/>
    <x v="103"/>
    <n v="5630"/>
    <n v="9.33"/>
    <n v="6.92"/>
    <n v="2.41"/>
    <n v="38959.599999999999"/>
    <n v="13568.3"/>
    <n v="-25391.3"/>
    <n v="2.87136929460581"/>
    <n v="-1.87136929460581"/>
  </r>
  <r>
    <x v="5"/>
    <x v="28"/>
    <x v="11"/>
    <x v="0"/>
    <x v="3"/>
    <x v="2021"/>
    <x v="1"/>
    <x v="7"/>
    <n v="801546037"/>
    <d v="2012-02-15T00:00:00"/>
    <x v="4"/>
    <x v="2"/>
    <n v="4139"/>
    <n v="668.27"/>
    <n v="502.54"/>
    <n v="165.73"/>
    <n v="2080013.06"/>
    <n v="685956.47"/>
    <n v="-1394056.59"/>
    <n v="3.0322814215893299"/>
    <n v="-2.0322814215893299"/>
  </r>
  <r>
    <x v="3"/>
    <x v="94"/>
    <x v="6"/>
    <x v="1"/>
    <x v="1"/>
    <x v="787"/>
    <x v="5"/>
    <x v="5"/>
    <n v="798806750"/>
    <d v="2014-08-22T00:00:00"/>
    <x v="6"/>
    <x v="2"/>
    <n v="3524"/>
    <n v="651.21"/>
    <n v="524.96"/>
    <n v="126.25"/>
    <n v="1849959.04"/>
    <n v="444905"/>
    <n v="-1405054.04"/>
    <n v="4.1580990099009902"/>
    <n v="-3.1580990099009898"/>
  </r>
  <r>
    <x v="3"/>
    <x v="57"/>
    <x v="9"/>
    <x v="1"/>
    <x v="0"/>
    <x v="750"/>
    <x v="3"/>
    <x v="1"/>
    <n v="225176656"/>
    <d v="2010-06-09T00:00:00"/>
    <x v="4"/>
    <x v="2"/>
    <n v="3631"/>
    <n v="9.33"/>
    <n v="6.92"/>
    <n v="2.41"/>
    <n v="25126.52"/>
    <n v="8750.7099999999991"/>
    <n v="-16375.81"/>
    <n v="2.87136929460581"/>
    <n v="-1.87136929460581"/>
  </r>
  <r>
    <x v="1"/>
    <x v="120"/>
    <x v="6"/>
    <x v="0"/>
    <x v="0"/>
    <x v="637"/>
    <x v="5"/>
    <x v="4"/>
    <n v="849454581"/>
    <d v="2016-06-09T00:00:00"/>
    <x v="2"/>
    <x v="2"/>
    <n v="1342"/>
    <n v="651.21"/>
    <n v="524.96"/>
    <n v="126.25"/>
    <n v="704496.32"/>
    <n v="169427.5"/>
    <n v="-535068.81999999995"/>
    <n v="4.1580990099009902"/>
    <n v="-3.1580990099009898"/>
  </r>
  <r>
    <x v="5"/>
    <x v="177"/>
    <x v="5"/>
    <x v="1"/>
    <x v="0"/>
    <x v="1615"/>
    <x v="4"/>
    <x v="7"/>
    <n v="460751855"/>
    <d v="2012-04-27T00:00:00"/>
    <x v="6"/>
    <x v="179"/>
    <n v="5568"/>
    <n v="109.28"/>
    <n v="35.840000000000003"/>
    <n v="73.44"/>
    <n v="199557.12"/>
    <n v="408913.91999999998"/>
    <n v="209356.79999999999"/>
    <n v="0.48801742919390001"/>
    <n v="0.51198257080609999"/>
  </r>
  <r>
    <x v="4"/>
    <x v="176"/>
    <x v="7"/>
    <x v="1"/>
    <x v="2"/>
    <x v="1256"/>
    <x v="8"/>
    <x v="7"/>
    <n v="518492305"/>
    <d v="2012-05-21T00:00:00"/>
    <x v="1"/>
    <x v="2"/>
    <n v="2250"/>
    <n v="437.2"/>
    <n v="263.33"/>
    <n v="173.87"/>
    <n v="592492.5"/>
    <n v="391207.5"/>
    <n v="-201285"/>
    <n v="1.51452234428021"/>
    <n v="-0.51452234428020904"/>
  </r>
  <r>
    <x v="2"/>
    <x v="112"/>
    <x v="10"/>
    <x v="0"/>
    <x v="2"/>
    <x v="215"/>
    <x v="2"/>
    <x v="6"/>
    <n v="302412259"/>
    <d v="2017-08-17T00:00:00"/>
    <x v="2"/>
    <x v="126"/>
    <n v="9363"/>
    <n v="154.06"/>
    <n v="90.93"/>
    <n v="63.13"/>
    <n v="851377.59"/>
    <n v="591086.18999999994"/>
    <n v="-260291.4"/>
    <n v="1.44036115951212"/>
    <n v="-0.44036115951211802"/>
  </r>
  <r>
    <x v="1"/>
    <x v="179"/>
    <x v="3"/>
    <x v="1"/>
    <x v="0"/>
    <x v="381"/>
    <x v="0"/>
    <x v="1"/>
    <n v="962560546"/>
    <d v="2011-08-01T00:00:00"/>
    <x v="1"/>
    <x v="306"/>
    <n v="1911"/>
    <n v="205.7"/>
    <n v="117.11"/>
    <n v="88.59"/>
    <n v="223797.21"/>
    <n v="169295.49"/>
    <n v="-54501.72"/>
    <n v="1.3219324980246101"/>
    <n v="-0.32193249802460799"/>
  </r>
  <r>
    <x v="5"/>
    <x v="74"/>
    <x v="2"/>
    <x v="0"/>
    <x v="1"/>
    <x v="1400"/>
    <x v="6"/>
    <x v="5"/>
    <n v="569298493"/>
    <d v="2014-05-19T00:00:00"/>
    <x v="1"/>
    <x v="3"/>
    <n v="6930"/>
    <n v="47.45"/>
    <n v="31.79"/>
    <n v="15.66"/>
    <n v="220304.7"/>
    <n v="108523.8"/>
    <n v="-111780.9"/>
    <n v="2.0300127713920801"/>
    <n v="-1.0300127713920799"/>
  </r>
  <r>
    <x v="4"/>
    <x v="6"/>
    <x v="6"/>
    <x v="1"/>
    <x v="3"/>
    <x v="1844"/>
    <x v="1"/>
    <x v="4"/>
    <n v="863299930"/>
    <d v="2016-06-20T00:00:00"/>
    <x v="1"/>
    <x v="75"/>
    <n v="8488"/>
    <n v="651.21"/>
    <n v="524.96"/>
    <n v="126.25"/>
    <n v="4455860.4800000004"/>
    <n v="1071610"/>
    <n v="-3384250.48"/>
    <n v="4.1580990099009902"/>
    <n v="-3.1580990099009898"/>
  </r>
  <r>
    <x v="5"/>
    <x v="78"/>
    <x v="3"/>
    <x v="0"/>
    <x v="2"/>
    <x v="1765"/>
    <x v="3"/>
    <x v="5"/>
    <n v="505551183"/>
    <d v="2014-09-23T00:00:00"/>
    <x v="3"/>
    <x v="3"/>
    <n v="2684"/>
    <n v="205.7"/>
    <n v="117.11"/>
    <n v="88.59"/>
    <n v="314323.24"/>
    <n v="237775.56"/>
    <n v="-76547.679999999993"/>
    <n v="1.3219324980246101"/>
    <n v="-0.32193249802460799"/>
  </r>
  <r>
    <x v="1"/>
    <x v="77"/>
    <x v="10"/>
    <x v="1"/>
    <x v="3"/>
    <x v="119"/>
    <x v="1"/>
    <x v="2"/>
    <n v="927351081"/>
    <d v="2011-02-06T00:00:00"/>
    <x v="5"/>
    <x v="2"/>
    <n v="2647"/>
    <n v="154.06"/>
    <n v="90.93"/>
    <n v="63.13"/>
    <n v="240691.71"/>
    <n v="167105.10999999999"/>
    <n v="-73586.600000000006"/>
    <n v="1.44036115951212"/>
    <n v="-0.44036115951211802"/>
  </r>
  <r>
    <x v="4"/>
    <x v="29"/>
    <x v="6"/>
    <x v="0"/>
    <x v="1"/>
    <x v="919"/>
    <x v="2"/>
    <x v="6"/>
    <n v="480310952"/>
    <d v="2017-11-08T00:00:00"/>
    <x v="4"/>
    <x v="206"/>
    <n v="3539"/>
    <n v="651.21"/>
    <n v="524.96"/>
    <n v="126.25"/>
    <n v="1857833.44"/>
    <n v="446798.75"/>
    <n v="-1411034.69"/>
    <n v="4.1580990099009902"/>
    <n v="-3.1580990099009898"/>
  </r>
  <r>
    <x v="0"/>
    <x v="118"/>
    <x v="4"/>
    <x v="1"/>
    <x v="1"/>
    <x v="741"/>
    <x v="10"/>
    <x v="2"/>
    <n v="286354625"/>
    <d v="2011-11-03T00:00:00"/>
    <x v="2"/>
    <x v="249"/>
    <n v="7552"/>
    <n v="81.73"/>
    <n v="56.67"/>
    <n v="25.06"/>
    <n v="427971.84000000003"/>
    <n v="189253.12"/>
    <n v="-238718.72"/>
    <n v="2.2613727055067798"/>
    <n v="-1.26137270550678"/>
  </r>
  <r>
    <x v="3"/>
    <x v="57"/>
    <x v="1"/>
    <x v="1"/>
    <x v="0"/>
    <x v="1863"/>
    <x v="1"/>
    <x v="4"/>
    <n v="187718427"/>
    <d v="2016-12-06T00:00:00"/>
    <x v="3"/>
    <x v="21"/>
    <n v="8909"/>
    <n v="152.58000000000001"/>
    <n v="97.44"/>
    <n v="55.14"/>
    <n v="868092.96"/>
    <n v="491242.26"/>
    <n v="-376850.7"/>
    <n v="1.76713819368879"/>
    <n v="-0.76713819368879199"/>
  </r>
  <r>
    <x v="5"/>
    <x v="162"/>
    <x v="4"/>
    <x v="0"/>
    <x v="3"/>
    <x v="1625"/>
    <x v="4"/>
    <x v="6"/>
    <n v="996951186"/>
    <d v="2017-04-30T00:00:00"/>
    <x v="5"/>
    <x v="64"/>
    <n v="8865"/>
    <n v="81.73"/>
    <n v="56.67"/>
    <n v="25.06"/>
    <n v="502379.55"/>
    <n v="222156.9"/>
    <n v="-280222.65000000002"/>
    <n v="2.2613727055067798"/>
    <n v="-1.26137270550678"/>
  </r>
  <r>
    <x v="5"/>
    <x v="63"/>
    <x v="6"/>
    <x v="1"/>
    <x v="3"/>
    <x v="10"/>
    <x v="7"/>
    <x v="0"/>
    <n v="446914231"/>
    <d v="2013-01-10T00:00:00"/>
    <x v="2"/>
    <x v="2"/>
    <n v="707"/>
    <n v="651.21"/>
    <n v="524.96"/>
    <n v="126.25"/>
    <n v="371146.72"/>
    <n v="89258.75"/>
    <n v="-281887.96999999997"/>
    <n v="4.1580990099009902"/>
    <n v="-3.1580990099009898"/>
  </r>
  <r>
    <x v="1"/>
    <x v="33"/>
    <x v="11"/>
    <x v="0"/>
    <x v="3"/>
    <x v="736"/>
    <x v="5"/>
    <x v="1"/>
    <n v="840781390"/>
    <d v="2010-11-13T00:00:00"/>
    <x v="0"/>
    <x v="45"/>
    <n v="4752"/>
    <n v="668.27"/>
    <n v="502.54"/>
    <n v="165.73"/>
    <n v="2388070.08"/>
    <n v="787548.96"/>
    <n v="-1600521.12"/>
    <n v="3.0322814215893299"/>
    <n v="-2.0322814215893299"/>
  </r>
  <r>
    <x v="3"/>
    <x v="151"/>
    <x v="1"/>
    <x v="0"/>
    <x v="0"/>
    <x v="1396"/>
    <x v="1"/>
    <x v="5"/>
    <n v="502038991"/>
    <d v="2014-08-07T00:00:00"/>
    <x v="2"/>
    <x v="1"/>
    <n v="3349"/>
    <n v="152.58000000000001"/>
    <n v="97.44"/>
    <n v="55.14"/>
    <n v="326326.56"/>
    <n v="184663.86"/>
    <n v="-141662.70000000001"/>
    <n v="1.76713819368879"/>
    <n v="-0.76713819368879199"/>
  </r>
  <r>
    <x v="2"/>
    <x v="3"/>
    <x v="1"/>
    <x v="1"/>
    <x v="1"/>
    <x v="2252"/>
    <x v="2"/>
    <x v="7"/>
    <n v="524485862"/>
    <d v="2012-08-21T00:00:00"/>
    <x v="3"/>
    <x v="9"/>
    <n v="5877"/>
    <n v="152.58000000000001"/>
    <n v="97.44"/>
    <n v="55.14"/>
    <n v="572654.88"/>
    <n v="324057.78000000003"/>
    <n v="-248597.1"/>
    <n v="1.76713819368879"/>
    <n v="-0.76713819368879199"/>
  </r>
  <r>
    <x v="1"/>
    <x v="132"/>
    <x v="10"/>
    <x v="0"/>
    <x v="3"/>
    <x v="2253"/>
    <x v="4"/>
    <x v="6"/>
    <n v="722233331"/>
    <d v="2017-06-04T00:00:00"/>
    <x v="5"/>
    <x v="307"/>
    <n v="3747"/>
    <n v="154.06"/>
    <n v="90.93"/>
    <n v="63.13"/>
    <n v="340714.71"/>
    <n v="236548.11"/>
    <n v="-104166.6"/>
    <n v="1.44036115951212"/>
    <n v="-0.44036115951211802"/>
  </r>
  <r>
    <x v="5"/>
    <x v="183"/>
    <x v="2"/>
    <x v="1"/>
    <x v="1"/>
    <x v="2254"/>
    <x v="3"/>
    <x v="5"/>
    <n v="979705226"/>
    <d v="2014-12-16T00:00:00"/>
    <x v="3"/>
    <x v="94"/>
    <n v="5402"/>
    <n v="47.45"/>
    <n v="31.79"/>
    <n v="15.66"/>
    <n v="171729.58"/>
    <n v="84595.32"/>
    <n v="-87134.26"/>
    <n v="2.0300127713920801"/>
    <n v="-1.0300127713920799"/>
  </r>
  <r>
    <x v="6"/>
    <x v="18"/>
    <x v="7"/>
    <x v="1"/>
    <x v="3"/>
    <x v="2255"/>
    <x v="3"/>
    <x v="3"/>
    <n v="801637876"/>
    <d v="2015-09-09T00:00:00"/>
    <x v="4"/>
    <x v="28"/>
    <n v="1316"/>
    <n v="437.2"/>
    <n v="263.33"/>
    <n v="173.87"/>
    <n v="346542.28"/>
    <n v="228812.92"/>
    <n v="-117729.36"/>
    <n v="1.51452234428021"/>
    <n v="-0.51452234428020904"/>
  </r>
  <r>
    <x v="1"/>
    <x v="71"/>
    <x v="8"/>
    <x v="0"/>
    <x v="3"/>
    <x v="2117"/>
    <x v="9"/>
    <x v="2"/>
    <n v="663080108"/>
    <d v="2011-10-12T00:00:00"/>
    <x v="4"/>
    <x v="2"/>
    <n v="8994"/>
    <n v="421.89"/>
    <n v="364.69"/>
    <n v="57.2"/>
    <n v="3280021.86"/>
    <n v="514456.8"/>
    <n v="-2765565.06"/>
    <n v="6.3756993006993001"/>
    <n v="-5.3756993006993001"/>
  </r>
  <r>
    <x v="5"/>
    <x v="183"/>
    <x v="7"/>
    <x v="1"/>
    <x v="3"/>
    <x v="925"/>
    <x v="4"/>
    <x v="7"/>
    <n v="659393250"/>
    <d v="2012-04-22T00:00:00"/>
    <x v="5"/>
    <x v="45"/>
    <n v="7971"/>
    <n v="437.2"/>
    <n v="263.33"/>
    <n v="173.87"/>
    <n v="2099003.4300000002"/>
    <n v="1385917.77"/>
    <n v="-713085.66"/>
    <n v="1.51452234428021"/>
    <n v="-0.51452234428020904"/>
  </r>
  <r>
    <x v="5"/>
    <x v="162"/>
    <x v="11"/>
    <x v="0"/>
    <x v="0"/>
    <x v="1963"/>
    <x v="9"/>
    <x v="5"/>
    <n v="956251132"/>
    <d v="2015-01-20T00:00:00"/>
    <x v="3"/>
    <x v="23"/>
    <n v="4815"/>
    <n v="668.27"/>
    <n v="502.54"/>
    <n v="165.73"/>
    <n v="2419730.1"/>
    <n v="797989.95"/>
    <n v="-1621740.15"/>
    <n v="3.0322814215893299"/>
    <n v="-2.0322814215893299"/>
  </r>
  <r>
    <x v="1"/>
    <x v="73"/>
    <x v="3"/>
    <x v="0"/>
    <x v="2"/>
    <x v="1177"/>
    <x v="2"/>
    <x v="2"/>
    <n v="439640080"/>
    <d v="2011-02-11T00:00:00"/>
    <x v="6"/>
    <x v="2"/>
    <n v="8124"/>
    <n v="205.7"/>
    <n v="117.11"/>
    <n v="88.59"/>
    <n v="951401.64"/>
    <n v="719705.16"/>
    <n v="-231696.48"/>
    <n v="1.3219324980246101"/>
    <n v="-0.32193249802460799"/>
  </r>
  <r>
    <x v="1"/>
    <x v="178"/>
    <x v="11"/>
    <x v="1"/>
    <x v="3"/>
    <x v="2256"/>
    <x v="8"/>
    <x v="5"/>
    <n v="765858924"/>
    <d v="2014-07-21T00:00:00"/>
    <x v="1"/>
    <x v="22"/>
    <n v="3530"/>
    <n v="668.27"/>
    <n v="502.54"/>
    <n v="165.73"/>
    <n v="1773966.2"/>
    <n v="585026.9"/>
    <n v="-1188939.3"/>
    <n v="3.0322814215893299"/>
    <n v="-2.0322814215893299"/>
  </r>
  <r>
    <x v="5"/>
    <x v="183"/>
    <x v="9"/>
    <x v="0"/>
    <x v="1"/>
    <x v="403"/>
    <x v="11"/>
    <x v="0"/>
    <n v="511518990"/>
    <d v="2013-03-16T00:00:00"/>
    <x v="0"/>
    <x v="78"/>
    <n v="8691"/>
    <n v="9.33"/>
    <n v="6.92"/>
    <n v="2.41"/>
    <n v="60141.72"/>
    <n v="20945.310000000001"/>
    <n v="-39196.410000000003"/>
    <n v="2.87136929460581"/>
    <n v="-1.87136929460581"/>
  </r>
  <r>
    <x v="1"/>
    <x v="16"/>
    <x v="3"/>
    <x v="0"/>
    <x v="0"/>
    <x v="3"/>
    <x v="1"/>
    <x v="1"/>
    <n v="123544108"/>
    <d v="2010-06-22T00:00:00"/>
    <x v="3"/>
    <x v="187"/>
    <n v="8302"/>
    <n v="205.7"/>
    <n v="117.11"/>
    <n v="88.59"/>
    <n v="972247.22"/>
    <n v="735474.18"/>
    <n v="-236773.04"/>
    <n v="1.3219324980246101"/>
    <n v="-0.32193249802460799"/>
  </r>
  <r>
    <x v="1"/>
    <x v="66"/>
    <x v="1"/>
    <x v="1"/>
    <x v="0"/>
    <x v="1089"/>
    <x v="2"/>
    <x v="6"/>
    <n v="569170606"/>
    <d v="2017-04-13T00:00:00"/>
    <x v="2"/>
    <x v="2"/>
    <n v="9085"/>
    <n v="152.58000000000001"/>
    <n v="97.44"/>
    <n v="55.14"/>
    <n v="885242.4"/>
    <n v="500946.9"/>
    <n v="-384295.5"/>
    <n v="1.76713819368879"/>
    <n v="-0.76713819368879199"/>
  </r>
  <r>
    <x v="1"/>
    <x v="44"/>
    <x v="4"/>
    <x v="0"/>
    <x v="2"/>
    <x v="188"/>
    <x v="8"/>
    <x v="7"/>
    <n v="185947310"/>
    <d v="2012-01-27T00:00:00"/>
    <x v="6"/>
    <x v="2"/>
    <n v="4796"/>
    <n v="81.73"/>
    <n v="56.67"/>
    <n v="25.06"/>
    <n v="271789.32"/>
    <n v="120187.76"/>
    <n v="-151601.56"/>
    <n v="2.2613727055067798"/>
    <n v="-1.26137270550678"/>
  </r>
  <r>
    <x v="5"/>
    <x v="78"/>
    <x v="5"/>
    <x v="0"/>
    <x v="3"/>
    <x v="1664"/>
    <x v="7"/>
    <x v="2"/>
    <n v="531735551"/>
    <d v="2011-02-11T00:00:00"/>
    <x v="6"/>
    <x v="2"/>
    <n v="1221"/>
    <n v="109.28"/>
    <n v="35.840000000000003"/>
    <n v="73.44"/>
    <n v="43760.639999999999"/>
    <n v="89670.24"/>
    <n v="45909.599999999999"/>
    <n v="0.48801742919390001"/>
    <n v="0.51198257080609999"/>
  </r>
  <r>
    <x v="1"/>
    <x v="73"/>
    <x v="10"/>
    <x v="0"/>
    <x v="3"/>
    <x v="465"/>
    <x v="2"/>
    <x v="3"/>
    <n v="534709155"/>
    <d v="2015-02-09T00:00:00"/>
    <x v="1"/>
    <x v="2"/>
    <n v="1176"/>
    <n v="154.06"/>
    <n v="90.93"/>
    <n v="63.13"/>
    <n v="106933.68"/>
    <n v="74240.88"/>
    <n v="-32692.799999999999"/>
    <n v="1.44036115951212"/>
    <n v="-0.44036115951211802"/>
  </r>
  <r>
    <x v="5"/>
    <x v="28"/>
    <x v="11"/>
    <x v="0"/>
    <x v="3"/>
    <x v="1334"/>
    <x v="6"/>
    <x v="4"/>
    <n v="543354451"/>
    <d v="2016-04-28T00:00:00"/>
    <x v="2"/>
    <x v="45"/>
    <n v="9511"/>
    <n v="668.27"/>
    <n v="502.54"/>
    <n v="165.73"/>
    <n v="4779657.9400000004"/>
    <n v="1576258.03"/>
    <n v="-3203399.91"/>
    <n v="3.0322814215893299"/>
    <n v="-2.0322814215893299"/>
  </r>
  <r>
    <x v="5"/>
    <x v="149"/>
    <x v="8"/>
    <x v="0"/>
    <x v="1"/>
    <x v="795"/>
    <x v="1"/>
    <x v="2"/>
    <n v="976470267"/>
    <d v="2011-10-07T00:00:00"/>
    <x v="6"/>
    <x v="134"/>
    <n v="8106"/>
    <n v="421.89"/>
    <n v="364.69"/>
    <n v="57.2"/>
    <n v="2956177.14"/>
    <n v="463663.2"/>
    <n v="-2492513.94"/>
    <n v="6.3756993006993001"/>
    <n v="-5.3756993006993001"/>
  </r>
  <r>
    <x v="5"/>
    <x v="166"/>
    <x v="0"/>
    <x v="1"/>
    <x v="1"/>
    <x v="123"/>
    <x v="10"/>
    <x v="5"/>
    <n v="973167932"/>
    <d v="2014-10-22T00:00:00"/>
    <x v="4"/>
    <x v="238"/>
    <n v="872"/>
    <n v="255.28"/>
    <n v="159.41999999999999"/>
    <n v="95.86"/>
    <n v="139014.24"/>
    <n v="83589.919999999998"/>
    <n v="-55424.32"/>
    <n v="1.66305028166076"/>
    <n v="-0.66305028166075497"/>
  </r>
  <r>
    <x v="5"/>
    <x v="88"/>
    <x v="11"/>
    <x v="0"/>
    <x v="2"/>
    <x v="652"/>
    <x v="3"/>
    <x v="5"/>
    <n v="642871272"/>
    <d v="2014-01-09T00:00:00"/>
    <x v="2"/>
    <x v="2"/>
    <n v="8750"/>
    <n v="668.27"/>
    <n v="502.54"/>
    <n v="165.73"/>
    <n v="4397225"/>
    <n v="1450137.5"/>
    <n v="-2947087.5"/>
    <n v="3.0322814215893299"/>
    <n v="-2.0322814215893299"/>
  </r>
  <r>
    <x v="4"/>
    <x v="95"/>
    <x v="1"/>
    <x v="1"/>
    <x v="3"/>
    <x v="1576"/>
    <x v="5"/>
    <x v="3"/>
    <n v="615316617"/>
    <d v="2015-09-18T00:00:00"/>
    <x v="6"/>
    <x v="2"/>
    <n v="4716"/>
    <n v="152.58000000000001"/>
    <n v="97.44"/>
    <n v="55.14"/>
    <n v="459527.04"/>
    <n v="260040.24"/>
    <n v="-199486.8"/>
    <n v="1.76713819368879"/>
    <n v="-0.76713819368879199"/>
  </r>
  <r>
    <x v="2"/>
    <x v="48"/>
    <x v="4"/>
    <x v="1"/>
    <x v="2"/>
    <x v="472"/>
    <x v="9"/>
    <x v="2"/>
    <n v="690552794"/>
    <d v="2011-07-12T00:00:00"/>
    <x v="3"/>
    <x v="2"/>
    <n v="8772"/>
    <n v="81.73"/>
    <n v="56.67"/>
    <n v="25.06"/>
    <n v="497109.24"/>
    <n v="219826.32"/>
    <n v="-277282.92"/>
    <n v="2.2613727055067798"/>
    <n v="-1.26137270550678"/>
  </r>
  <r>
    <x v="5"/>
    <x v="84"/>
    <x v="3"/>
    <x v="1"/>
    <x v="0"/>
    <x v="970"/>
    <x v="6"/>
    <x v="5"/>
    <n v="288941133"/>
    <d v="2014-02-16T00:00:00"/>
    <x v="5"/>
    <x v="2"/>
    <n v="2957"/>
    <n v="205.7"/>
    <n v="117.11"/>
    <n v="88.59"/>
    <n v="346294.27"/>
    <n v="261960.63"/>
    <n v="-84333.64"/>
    <n v="1.3219324980246101"/>
    <n v="-0.32193249802460799"/>
  </r>
  <r>
    <x v="6"/>
    <x v="180"/>
    <x v="10"/>
    <x v="1"/>
    <x v="2"/>
    <x v="867"/>
    <x v="10"/>
    <x v="5"/>
    <n v="701155459"/>
    <d v="2014-02-07T00:00:00"/>
    <x v="6"/>
    <x v="69"/>
    <n v="6337"/>
    <n v="154.06"/>
    <n v="90.93"/>
    <n v="63.13"/>
    <n v="576223.41"/>
    <n v="400054.81"/>
    <n v="-176168.6"/>
    <n v="1.44036115951212"/>
    <n v="-0.44036115951211802"/>
  </r>
  <r>
    <x v="1"/>
    <x v="55"/>
    <x v="6"/>
    <x v="0"/>
    <x v="1"/>
    <x v="1736"/>
    <x v="7"/>
    <x v="5"/>
    <n v="138182103"/>
    <d v="2014-08-16T00:00:00"/>
    <x v="0"/>
    <x v="2"/>
    <n v="2310"/>
    <n v="651.21"/>
    <n v="524.96"/>
    <n v="126.25"/>
    <n v="1212657.6000000001"/>
    <n v="291637.5"/>
    <n v="-921020.1"/>
    <n v="4.1580990099009902"/>
    <n v="-3.1580990099009898"/>
  </r>
  <r>
    <x v="0"/>
    <x v="172"/>
    <x v="3"/>
    <x v="1"/>
    <x v="0"/>
    <x v="1310"/>
    <x v="11"/>
    <x v="7"/>
    <n v="481319892"/>
    <d v="2012-11-25T00:00:00"/>
    <x v="5"/>
    <x v="127"/>
    <n v="2107"/>
    <n v="205.7"/>
    <n v="117.11"/>
    <n v="88.59"/>
    <n v="246750.77"/>
    <n v="186659.13"/>
    <n v="-60091.64"/>
    <n v="1.3219324980246101"/>
    <n v="-0.32193249802460799"/>
  </r>
  <r>
    <x v="2"/>
    <x v="3"/>
    <x v="9"/>
    <x v="1"/>
    <x v="0"/>
    <x v="748"/>
    <x v="3"/>
    <x v="4"/>
    <n v="532180154"/>
    <d v="2016-05-31T00:00:00"/>
    <x v="3"/>
    <x v="2"/>
    <n v="2789"/>
    <n v="9.33"/>
    <n v="6.92"/>
    <n v="2.41"/>
    <n v="19299.88"/>
    <n v="6721.49"/>
    <n v="-12578.39"/>
    <n v="2.87136929460581"/>
    <n v="-1.87136929460581"/>
  </r>
  <r>
    <x v="3"/>
    <x v="10"/>
    <x v="4"/>
    <x v="0"/>
    <x v="0"/>
    <x v="1389"/>
    <x v="11"/>
    <x v="5"/>
    <n v="962686717"/>
    <d v="2014-06-21T00:00:00"/>
    <x v="0"/>
    <x v="84"/>
    <n v="9247"/>
    <n v="81.73"/>
    <n v="56.67"/>
    <n v="25.06"/>
    <n v="524027.49"/>
    <n v="231729.82"/>
    <n v="-292297.67"/>
    <n v="2.2613727055067798"/>
    <n v="-1.26137270550678"/>
  </r>
  <r>
    <x v="0"/>
    <x v="122"/>
    <x v="11"/>
    <x v="1"/>
    <x v="3"/>
    <x v="99"/>
    <x v="2"/>
    <x v="7"/>
    <n v="265075910"/>
    <d v="2012-08-23T00:00:00"/>
    <x v="2"/>
    <x v="10"/>
    <n v="707"/>
    <n v="668.27"/>
    <n v="502.54"/>
    <n v="165.73"/>
    <n v="355295.78"/>
    <n v="117171.11"/>
    <n v="-238124.67"/>
    <n v="3.0322814215893299"/>
    <n v="-2.0322814215893299"/>
  </r>
  <r>
    <x v="5"/>
    <x v="84"/>
    <x v="9"/>
    <x v="1"/>
    <x v="2"/>
    <x v="2257"/>
    <x v="8"/>
    <x v="0"/>
    <n v="601896560"/>
    <d v="2013-06-08T00:00:00"/>
    <x v="0"/>
    <x v="2"/>
    <n v="3422"/>
    <n v="9.33"/>
    <n v="6.92"/>
    <n v="2.41"/>
    <n v="23680.240000000002"/>
    <n v="8247.02"/>
    <n v="-15433.22"/>
    <n v="2.87136929460581"/>
    <n v="-1.87136929460581"/>
  </r>
  <r>
    <x v="3"/>
    <x v="138"/>
    <x v="11"/>
    <x v="1"/>
    <x v="1"/>
    <x v="130"/>
    <x v="8"/>
    <x v="0"/>
    <n v="156009995"/>
    <d v="2013-07-14T00:00:00"/>
    <x v="5"/>
    <x v="146"/>
    <n v="5679"/>
    <n v="668.27"/>
    <n v="502.54"/>
    <n v="165.73"/>
    <n v="2853924.66"/>
    <n v="941180.67"/>
    <n v="-1912743.99"/>
    <n v="3.0322814215893299"/>
    <n v="-2.0322814215893299"/>
  </r>
  <r>
    <x v="1"/>
    <x v="17"/>
    <x v="8"/>
    <x v="1"/>
    <x v="3"/>
    <x v="525"/>
    <x v="5"/>
    <x v="0"/>
    <n v="780590045"/>
    <d v="2013-03-10T00:00:00"/>
    <x v="5"/>
    <x v="2"/>
    <n v="2796"/>
    <n v="421.89"/>
    <n v="364.69"/>
    <n v="57.2"/>
    <n v="1019673.24"/>
    <n v="159931.20000000001"/>
    <n v="-859742.04"/>
    <n v="6.3756993006993001"/>
    <n v="-5.3756993006993001"/>
  </r>
  <r>
    <x v="5"/>
    <x v="88"/>
    <x v="2"/>
    <x v="1"/>
    <x v="3"/>
    <x v="1234"/>
    <x v="3"/>
    <x v="4"/>
    <n v="349123036"/>
    <d v="2016-05-17T00:00:00"/>
    <x v="3"/>
    <x v="2"/>
    <n v="2120"/>
    <n v="47.45"/>
    <n v="31.79"/>
    <n v="15.66"/>
    <n v="67394.8"/>
    <n v="33199.199999999997"/>
    <n v="-34195.599999999999"/>
    <n v="2.0300127713920801"/>
    <n v="-1.0300127713920799"/>
  </r>
  <r>
    <x v="5"/>
    <x v="40"/>
    <x v="10"/>
    <x v="1"/>
    <x v="1"/>
    <x v="939"/>
    <x v="8"/>
    <x v="0"/>
    <n v="405407798"/>
    <d v="2013-11-03T00:00:00"/>
    <x v="5"/>
    <x v="102"/>
    <n v="8031"/>
    <n v="154.06"/>
    <n v="90.93"/>
    <n v="63.13"/>
    <n v="730258.83"/>
    <n v="506997.03"/>
    <n v="-223261.8"/>
    <n v="1.44036115951212"/>
    <n v="-0.44036115951211802"/>
  </r>
  <r>
    <x v="5"/>
    <x v="9"/>
    <x v="5"/>
    <x v="0"/>
    <x v="0"/>
    <x v="1514"/>
    <x v="0"/>
    <x v="7"/>
    <n v="313555657"/>
    <d v="2012-05-20T00:00:00"/>
    <x v="5"/>
    <x v="2"/>
    <n v="6942"/>
    <n v="109.28"/>
    <n v="35.840000000000003"/>
    <n v="73.44"/>
    <n v="248801.28"/>
    <n v="509820.48"/>
    <n v="261019.2"/>
    <n v="0.48801742919390001"/>
    <n v="0.51198257080609999"/>
  </r>
  <r>
    <x v="2"/>
    <x v="4"/>
    <x v="6"/>
    <x v="1"/>
    <x v="2"/>
    <x v="814"/>
    <x v="5"/>
    <x v="2"/>
    <n v="407990443"/>
    <d v="2011-08-31T00:00:00"/>
    <x v="4"/>
    <x v="2"/>
    <n v="2293"/>
    <n v="651.21"/>
    <n v="524.96"/>
    <n v="126.25"/>
    <n v="1203733.28"/>
    <n v="289491.25"/>
    <n v="-914242.03"/>
    <n v="4.1580990099009902"/>
    <n v="-3.1580990099009898"/>
  </r>
  <r>
    <x v="1"/>
    <x v="140"/>
    <x v="9"/>
    <x v="0"/>
    <x v="2"/>
    <x v="1894"/>
    <x v="7"/>
    <x v="6"/>
    <n v="643448483"/>
    <d v="2017-07-25T00:00:00"/>
    <x v="3"/>
    <x v="2"/>
    <n v="9560"/>
    <n v="9.33"/>
    <n v="6.92"/>
    <n v="2.41"/>
    <n v="66155.199999999997"/>
    <n v="23039.599999999999"/>
    <n v="-43115.6"/>
    <n v="2.87136929460581"/>
    <n v="-1.87136929460581"/>
  </r>
  <r>
    <x v="1"/>
    <x v="169"/>
    <x v="6"/>
    <x v="0"/>
    <x v="1"/>
    <x v="1037"/>
    <x v="8"/>
    <x v="2"/>
    <n v="144978606"/>
    <d v="2011-02-19T00:00:00"/>
    <x v="0"/>
    <x v="2"/>
    <n v="1246"/>
    <n v="651.21"/>
    <n v="524.96"/>
    <n v="126.25"/>
    <n v="654100.16"/>
    <n v="157307.5"/>
    <n v="-496792.66"/>
    <n v="4.1580990099009902"/>
    <n v="-3.1580990099009898"/>
  </r>
  <r>
    <x v="5"/>
    <x v="97"/>
    <x v="8"/>
    <x v="1"/>
    <x v="0"/>
    <x v="2258"/>
    <x v="7"/>
    <x v="7"/>
    <n v="357942140"/>
    <d v="2012-02-16T00:00:00"/>
    <x v="2"/>
    <x v="2"/>
    <n v="1888"/>
    <n v="421.89"/>
    <n v="364.69"/>
    <n v="57.2"/>
    <n v="688534.72"/>
    <n v="107993.60000000001"/>
    <n v="-580541.12"/>
    <n v="6.3756993006993001"/>
    <n v="-5.3756993006993001"/>
  </r>
  <r>
    <x v="2"/>
    <x v="112"/>
    <x v="8"/>
    <x v="1"/>
    <x v="1"/>
    <x v="874"/>
    <x v="5"/>
    <x v="3"/>
    <n v="998012912"/>
    <d v="2015-01-31T00:00:00"/>
    <x v="0"/>
    <x v="2"/>
    <n v="3054"/>
    <n v="421.89"/>
    <n v="364.69"/>
    <n v="57.2"/>
    <n v="1113763.26"/>
    <n v="174688.8"/>
    <n v="-939074.46"/>
    <n v="6.3756993006993001"/>
    <n v="-5.3756993006993001"/>
  </r>
  <r>
    <x v="5"/>
    <x v="53"/>
    <x v="0"/>
    <x v="0"/>
    <x v="0"/>
    <x v="1462"/>
    <x v="2"/>
    <x v="3"/>
    <n v="501177251"/>
    <d v="2015-08-28T00:00:00"/>
    <x v="6"/>
    <x v="12"/>
    <n v="8341"/>
    <n v="255.28"/>
    <n v="159.41999999999999"/>
    <n v="95.86"/>
    <n v="1329722.22"/>
    <n v="799568.26"/>
    <n v="-530153.96"/>
    <n v="1.66305028166076"/>
    <n v="-0.66305028166075497"/>
  </r>
  <r>
    <x v="5"/>
    <x v="117"/>
    <x v="5"/>
    <x v="1"/>
    <x v="2"/>
    <x v="719"/>
    <x v="10"/>
    <x v="5"/>
    <n v="973733985"/>
    <d v="2014-06-03T00:00:00"/>
    <x v="3"/>
    <x v="247"/>
    <n v="8380"/>
    <n v="109.28"/>
    <n v="35.840000000000003"/>
    <n v="73.44"/>
    <n v="300339.20000000001"/>
    <n v="615427.19999999995"/>
    <n v="315088"/>
    <n v="0.48801742919390001"/>
    <n v="0.51198257080609999"/>
  </r>
  <r>
    <x v="2"/>
    <x v="42"/>
    <x v="9"/>
    <x v="0"/>
    <x v="3"/>
    <x v="806"/>
    <x v="11"/>
    <x v="7"/>
    <n v="542294442"/>
    <d v="2012-01-30T00:00:00"/>
    <x v="1"/>
    <x v="2"/>
    <n v="5831"/>
    <n v="9.33"/>
    <n v="6.92"/>
    <n v="2.41"/>
    <n v="40350.519999999997"/>
    <n v="14052.71"/>
    <n v="-26297.81"/>
    <n v="2.87136929460581"/>
    <n v="-1.87136929460581"/>
  </r>
  <r>
    <x v="6"/>
    <x v="171"/>
    <x v="0"/>
    <x v="1"/>
    <x v="3"/>
    <x v="1485"/>
    <x v="3"/>
    <x v="3"/>
    <n v="103782451"/>
    <d v="2015-01-10T00:00:00"/>
    <x v="0"/>
    <x v="2"/>
    <n v="388"/>
    <n v="255.28"/>
    <n v="159.41999999999999"/>
    <n v="95.86"/>
    <n v="61854.96"/>
    <n v="37193.68"/>
    <n v="-24661.279999999999"/>
    <n v="1.66305028166075"/>
    <n v="-0.66305028166075497"/>
  </r>
  <r>
    <x v="5"/>
    <x v="39"/>
    <x v="10"/>
    <x v="1"/>
    <x v="3"/>
    <x v="364"/>
    <x v="6"/>
    <x v="6"/>
    <n v="175434339"/>
    <d v="2017-05-26T00:00:00"/>
    <x v="6"/>
    <x v="44"/>
    <n v="3774"/>
    <n v="154.06"/>
    <n v="90.93"/>
    <n v="63.13"/>
    <n v="343169.82"/>
    <n v="238252.62"/>
    <n v="-104917.2"/>
    <n v="1.44036115951212"/>
    <n v="-0.44036115951211802"/>
  </r>
  <r>
    <x v="1"/>
    <x v="71"/>
    <x v="11"/>
    <x v="0"/>
    <x v="0"/>
    <x v="970"/>
    <x v="6"/>
    <x v="5"/>
    <n v="444798934"/>
    <d v="2014-01-20T00:00:00"/>
    <x v="1"/>
    <x v="2"/>
    <n v="4744"/>
    <n v="668.27"/>
    <n v="502.54"/>
    <n v="165.73"/>
    <n v="2384049.7599999998"/>
    <n v="786223.12"/>
    <n v="-1597826.64"/>
    <n v="3.0322814215893299"/>
    <n v="-2.0322814215893299"/>
  </r>
  <r>
    <x v="5"/>
    <x v="62"/>
    <x v="7"/>
    <x v="1"/>
    <x v="2"/>
    <x v="804"/>
    <x v="2"/>
    <x v="2"/>
    <n v="219737565"/>
    <d v="2011-07-21T00:00:00"/>
    <x v="2"/>
    <x v="131"/>
    <n v="4083"/>
    <n v="437.2"/>
    <n v="263.33"/>
    <n v="173.87"/>
    <n v="1075176.3899999999"/>
    <n v="709911.21"/>
    <n v="-365265.18"/>
    <n v="1.51452234428021"/>
    <n v="-0.51452234428020904"/>
  </r>
  <r>
    <x v="4"/>
    <x v="95"/>
    <x v="3"/>
    <x v="0"/>
    <x v="3"/>
    <x v="1541"/>
    <x v="5"/>
    <x v="7"/>
    <n v="678424060"/>
    <d v="2012-03-11T00:00:00"/>
    <x v="5"/>
    <x v="2"/>
    <n v="9610"/>
    <n v="205.7"/>
    <n v="117.11"/>
    <n v="88.59"/>
    <n v="1125427.1000000001"/>
    <n v="851349.9"/>
    <n v="-274077.2"/>
    <n v="1.3219324980246101"/>
    <n v="-0.32193249802460799"/>
  </r>
  <r>
    <x v="2"/>
    <x v="107"/>
    <x v="6"/>
    <x v="0"/>
    <x v="0"/>
    <x v="1389"/>
    <x v="11"/>
    <x v="5"/>
    <n v="819344747"/>
    <d v="2014-07-14T00:00:00"/>
    <x v="1"/>
    <x v="14"/>
    <n v="1173"/>
    <n v="651.21"/>
    <n v="524.96"/>
    <n v="126.25"/>
    <n v="615778.07999999996"/>
    <n v="148091.25"/>
    <n v="-467686.83"/>
    <n v="4.1580990099009902"/>
    <n v="-3.1580990099009898"/>
  </r>
  <r>
    <x v="5"/>
    <x v="117"/>
    <x v="10"/>
    <x v="0"/>
    <x v="3"/>
    <x v="964"/>
    <x v="1"/>
    <x v="1"/>
    <n v="611298453"/>
    <d v="2010-03-20T00:00:00"/>
    <x v="0"/>
    <x v="2"/>
    <n v="5652"/>
    <n v="154.06"/>
    <n v="90.93"/>
    <n v="63.13"/>
    <n v="513936.36"/>
    <n v="356810.76"/>
    <n v="-157125.6"/>
    <n v="1.44036115951212"/>
    <n v="-0.44036115951211802"/>
  </r>
  <r>
    <x v="1"/>
    <x v="77"/>
    <x v="8"/>
    <x v="0"/>
    <x v="1"/>
    <x v="1537"/>
    <x v="1"/>
    <x v="6"/>
    <n v="543396508"/>
    <d v="2017-05-06T00:00:00"/>
    <x v="0"/>
    <x v="2"/>
    <n v="1957"/>
    <n v="421.89"/>
    <n v="364.69"/>
    <n v="57.2"/>
    <n v="713698.33"/>
    <n v="111940.4"/>
    <n v="-601757.93000000005"/>
    <n v="6.3756993006993001"/>
    <n v="-5.3756993006993001"/>
  </r>
  <r>
    <x v="5"/>
    <x v="101"/>
    <x v="3"/>
    <x v="1"/>
    <x v="3"/>
    <x v="2259"/>
    <x v="6"/>
    <x v="0"/>
    <n v="275062739"/>
    <d v="2013-05-16T00:00:00"/>
    <x v="2"/>
    <x v="124"/>
    <n v="6032"/>
    <n v="205.7"/>
    <n v="117.11"/>
    <n v="88.59"/>
    <n v="706407.52"/>
    <n v="534374.88"/>
    <n v="-172032.64000000001"/>
    <n v="1.3219324980246101"/>
    <n v="-0.32193249802460799"/>
  </r>
  <r>
    <x v="5"/>
    <x v="84"/>
    <x v="4"/>
    <x v="0"/>
    <x v="1"/>
    <x v="2260"/>
    <x v="5"/>
    <x v="0"/>
    <n v="886033475"/>
    <d v="2013-10-20T00:00:00"/>
    <x v="5"/>
    <x v="4"/>
    <n v="5850"/>
    <n v="81.73"/>
    <n v="56.67"/>
    <n v="25.06"/>
    <n v="331519.5"/>
    <n v="146601"/>
    <n v="-184918.5"/>
    <n v="2.2613727055067798"/>
    <n v="-1.26137270550678"/>
  </r>
  <r>
    <x v="3"/>
    <x v="133"/>
    <x v="2"/>
    <x v="0"/>
    <x v="2"/>
    <x v="451"/>
    <x v="5"/>
    <x v="4"/>
    <n v="826357543"/>
    <d v="2016-03-11T00:00:00"/>
    <x v="6"/>
    <x v="2"/>
    <n v="6415"/>
    <n v="47.45"/>
    <n v="31.79"/>
    <n v="15.66"/>
    <n v="203932.85"/>
    <n v="100458.9"/>
    <n v="-103473.95"/>
    <n v="2.0300127713920801"/>
    <n v="-1.0300127713920799"/>
  </r>
  <r>
    <x v="1"/>
    <x v="16"/>
    <x v="8"/>
    <x v="0"/>
    <x v="3"/>
    <x v="1005"/>
    <x v="8"/>
    <x v="0"/>
    <n v="866396272"/>
    <d v="2013-11-16T00:00:00"/>
    <x v="0"/>
    <x v="14"/>
    <n v="4765"/>
    <n v="421.89"/>
    <n v="364.69"/>
    <n v="57.2"/>
    <n v="1737747.85"/>
    <n v="272558"/>
    <n v="-1465189.85"/>
    <n v="6.3756993006993001"/>
    <n v="-5.3756993006993001"/>
  </r>
  <r>
    <x v="1"/>
    <x v="169"/>
    <x v="3"/>
    <x v="0"/>
    <x v="3"/>
    <x v="1141"/>
    <x v="0"/>
    <x v="4"/>
    <n v="946823489"/>
    <d v="2016-08-30T00:00:00"/>
    <x v="3"/>
    <x v="2"/>
    <n v="4966"/>
    <n v="205.7"/>
    <n v="117.11"/>
    <n v="88.59"/>
    <n v="581568.26"/>
    <n v="439937.94"/>
    <n v="-141630.32"/>
    <n v="1.3219324980246101"/>
    <n v="-0.32193249802460799"/>
  </r>
  <r>
    <x v="5"/>
    <x v="9"/>
    <x v="0"/>
    <x v="1"/>
    <x v="2"/>
    <x v="2249"/>
    <x v="3"/>
    <x v="5"/>
    <n v="628625524"/>
    <d v="2014-10-18T00:00:00"/>
    <x v="0"/>
    <x v="241"/>
    <n v="3117"/>
    <n v="255.28"/>
    <n v="159.41999999999999"/>
    <n v="95.86"/>
    <n v="496912.14"/>
    <n v="298795.62"/>
    <n v="-198116.52"/>
    <n v="1.66305028166076"/>
    <n v="-0.66305028166075497"/>
  </r>
  <r>
    <x v="2"/>
    <x v="51"/>
    <x v="11"/>
    <x v="1"/>
    <x v="3"/>
    <x v="1651"/>
    <x v="3"/>
    <x v="1"/>
    <n v="443101203"/>
    <d v="2010-01-09T00:00:00"/>
    <x v="0"/>
    <x v="2"/>
    <n v="2347"/>
    <n v="668.27"/>
    <n v="502.54"/>
    <n v="165.73"/>
    <n v="1179461.3799999999"/>
    <n v="388968.31"/>
    <n v="-790493.07"/>
    <n v="3.0322814215893299"/>
    <n v="-2.0322814215893299"/>
  </r>
  <r>
    <x v="5"/>
    <x v="174"/>
    <x v="10"/>
    <x v="0"/>
    <x v="3"/>
    <x v="357"/>
    <x v="1"/>
    <x v="3"/>
    <n v="541861855"/>
    <d v="2015-09-05T00:00:00"/>
    <x v="0"/>
    <x v="171"/>
    <n v="7819"/>
    <n v="154.06"/>
    <n v="90.93"/>
    <n v="63.13"/>
    <n v="710981.67"/>
    <n v="493613.47"/>
    <n v="-217368.2"/>
    <n v="1.44036115951212"/>
    <n v="-0.44036115951211802"/>
  </r>
  <r>
    <x v="2"/>
    <x v="48"/>
    <x v="6"/>
    <x v="0"/>
    <x v="3"/>
    <x v="379"/>
    <x v="8"/>
    <x v="5"/>
    <n v="246831309"/>
    <d v="2014-05-03T00:00:00"/>
    <x v="0"/>
    <x v="2"/>
    <n v="1724"/>
    <n v="651.21"/>
    <n v="524.96"/>
    <n v="126.25"/>
    <n v="905031.04"/>
    <n v="217655"/>
    <n v="-687376.04"/>
    <n v="4.1580990099009902"/>
    <n v="-3.1580990099009898"/>
  </r>
  <r>
    <x v="5"/>
    <x v="114"/>
    <x v="1"/>
    <x v="0"/>
    <x v="1"/>
    <x v="362"/>
    <x v="4"/>
    <x v="4"/>
    <n v="300245893"/>
    <d v="2016-07-19T00:00:00"/>
    <x v="3"/>
    <x v="84"/>
    <n v="8287"/>
    <n v="152.58000000000001"/>
    <n v="97.44"/>
    <n v="55.14"/>
    <n v="807485.28"/>
    <n v="456945.18"/>
    <n v="-350540.1"/>
    <n v="1.76713819368879"/>
    <n v="-0.76713819368879199"/>
  </r>
  <r>
    <x v="5"/>
    <x v="32"/>
    <x v="1"/>
    <x v="1"/>
    <x v="1"/>
    <x v="1017"/>
    <x v="3"/>
    <x v="0"/>
    <n v="614654433"/>
    <d v="2013-09-20T00:00:00"/>
    <x v="6"/>
    <x v="22"/>
    <n v="8761"/>
    <n v="152.58000000000001"/>
    <n v="97.44"/>
    <n v="55.14"/>
    <n v="853671.84"/>
    <n v="483081.54"/>
    <n v="-370590.3"/>
    <n v="1.76713819368879"/>
    <n v="-0.76713819368879199"/>
  </r>
  <r>
    <x v="0"/>
    <x v="0"/>
    <x v="9"/>
    <x v="0"/>
    <x v="3"/>
    <x v="182"/>
    <x v="5"/>
    <x v="0"/>
    <n v="722918260"/>
    <d v="2013-06-16T00:00:00"/>
    <x v="5"/>
    <x v="2"/>
    <n v="6433"/>
    <n v="9.33"/>
    <n v="6.92"/>
    <n v="2.41"/>
    <n v="44516.36"/>
    <n v="15503.53"/>
    <n v="-29012.83"/>
    <n v="2.87136929460581"/>
    <n v="-1.87136929460581"/>
  </r>
  <r>
    <x v="1"/>
    <x v="44"/>
    <x v="7"/>
    <x v="0"/>
    <x v="3"/>
    <x v="2261"/>
    <x v="9"/>
    <x v="7"/>
    <n v="228211200"/>
    <d v="2012-03-12T00:00:00"/>
    <x v="1"/>
    <x v="2"/>
    <n v="1620"/>
    <n v="437.2"/>
    <n v="263.33"/>
    <n v="173.87"/>
    <n v="426594.6"/>
    <n v="281669.40000000002"/>
    <n v="-144925.20000000001"/>
    <n v="1.51452234428021"/>
    <n v="-0.51452234428020904"/>
  </r>
  <r>
    <x v="4"/>
    <x v="46"/>
    <x v="10"/>
    <x v="1"/>
    <x v="2"/>
    <x v="2262"/>
    <x v="7"/>
    <x v="1"/>
    <n v="154019582"/>
    <d v="2010-10-18T00:00:00"/>
    <x v="1"/>
    <x v="96"/>
    <n v="6672"/>
    <n v="154.06"/>
    <n v="90.93"/>
    <n v="63.13"/>
    <n v="606684.96"/>
    <n v="421203.36"/>
    <n v="-185481.60000000001"/>
    <n v="1.44036115951212"/>
    <n v="-0.44036115951211802"/>
  </r>
  <r>
    <x v="5"/>
    <x v="162"/>
    <x v="4"/>
    <x v="0"/>
    <x v="0"/>
    <x v="2263"/>
    <x v="2"/>
    <x v="6"/>
    <n v="694142234"/>
    <d v="2017-07-08T00:00:00"/>
    <x v="0"/>
    <x v="2"/>
    <n v="967"/>
    <n v="81.73"/>
    <n v="56.67"/>
    <n v="25.06"/>
    <n v="54799.89"/>
    <n v="24233.02"/>
    <n v="-30566.87"/>
    <n v="2.2613727055067798"/>
    <n v="-1.26137270550678"/>
  </r>
  <r>
    <x v="5"/>
    <x v="87"/>
    <x v="6"/>
    <x v="1"/>
    <x v="1"/>
    <x v="2264"/>
    <x v="11"/>
    <x v="3"/>
    <n v="762690484"/>
    <d v="2015-01-28T00:00:00"/>
    <x v="4"/>
    <x v="2"/>
    <n v="5918"/>
    <n v="651.21"/>
    <n v="524.96"/>
    <n v="126.25"/>
    <n v="3106713.28"/>
    <n v="747147.5"/>
    <n v="-2359565.7799999998"/>
    <n v="4.1580990099009902"/>
    <n v="-3.1580990099009898"/>
  </r>
  <r>
    <x v="5"/>
    <x v="96"/>
    <x v="11"/>
    <x v="0"/>
    <x v="3"/>
    <x v="1256"/>
    <x v="8"/>
    <x v="7"/>
    <n v="244088160"/>
    <d v="2012-05-13T00:00:00"/>
    <x v="5"/>
    <x v="2"/>
    <n v="9966"/>
    <n v="668.27"/>
    <n v="502.54"/>
    <n v="165.73"/>
    <n v="5008313.6399999997"/>
    <n v="1651665.18"/>
    <n v="-3356648.46"/>
    <n v="3.0322814215893299"/>
    <n v="-2.0322814215893299"/>
  </r>
  <r>
    <x v="4"/>
    <x v="156"/>
    <x v="5"/>
    <x v="1"/>
    <x v="2"/>
    <x v="558"/>
    <x v="0"/>
    <x v="2"/>
    <n v="443071591"/>
    <d v="2012-01-01T00:00:00"/>
    <x v="5"/>
    <x v="41"/>
    <n v="3585"/>
    <n v="109.28"/>
    <n v="35.840000000000003"/>
    <n v="73.44"/>
    <n v="128486.39999999999"/>
    <n v="263282.40000000002"/>
    <n v="134796"/>
    <n v="0.48801742919390001"/>
    <n v="0.51198257080609999"/>
  </r>
  <r>
    <x v="0"/>
    <x v="122"/>
    <x v="3"/>
    <x v="0"/>
    <x v="3"/>
    <x v="268"/>
    <x v="10"/>
    <x v="5"/>
    <n v="934689605"/>
    <d v="2014-01-17T00:00:00"/>
    <x v="6"/>
    <x v="19"/>
    <n v="4280"/>
    <n v="205.7"/>
    <n v="117.11"/>
    <n v="88.59"/>
    <n v="501230.8"/>
    <n v="379165.2"/>
    <n v="-122065.60000000001"/>
    <n v="1.3219324980246101"/>
    <n v="-0.32193249802460799"/>
  </r>
  <r>
    <x v="5"/>
    <x v="53"/>
    <x v="3"/>
    <x v="1"/>
    <x v="2"/>
    <x v="1936"/>
    <x v="4"/>
    <x v="2"/>
    <n v="914303529"/>
    <d v="2011-11-12T00:00:00"/>
    <x v="0"/>
    <x v="190"/>
    <n v="1587"/>
    <n v="205.7"/>
    <n v="117.11"/>
    <n v="88.59"/>
    <n v="185853.57"/>
    <n v="140592.32999999999"/>
    <n v="-45261.24"/>
    <n v="1.3219324980246101"/>
    <n v="-0.32193249802460799"/>
  </r>
  <r>
    <x v="1"/>
    <x v="167"/>
    <x v="3"/>
    <x v="0"/>
    <x v="0"/>
    <x v="2265"/>
    <x v="7"/>
    <x v="2"/>
    <n v="547587192"/>
    <d v="2011-07-14T00:00:00"/>
    <x v="2"/>
    <x v="2"/>
    <n v="2073"/>
    <n v="205.7"/>
    <n v="117.11"/>
    <n v="88.59"/>
    <n v="242769.03"/>
    <n v="183647.07"/>
    <n v="-59121.96"/>
    <n v="1.3219324980246101"/>
    <n v="-0.32193249802460799"/>
  </r>
  <r>
    <x v="2"/>
    <x v="38"/>
    <x v="9"/>
    <x v="1"/>
    <x v="3"/>
    <x v="94"/>
    <x v="2"/>
    <x v="2"/>
    <n v="520526921"/>
    <d v="2012-01-15T00:00:00"/>
    <x v="5"/>
    <x v="286"/>
    <n v="4338"/>
    <n v="9.33"/>
    <n v="6.92"/>
    <n v="2.41"/>
    <n v="30018.959999999999"/>
    <n v="10454.58"/>
    <n v="-19564.38"/>
    <n v="2.87136929460581"/>
    <n v="-1.87136929460581"/>
  </r>
  <r>
    <x v="1"/>
    <x v="142"/>
    <x v="5"/>
    <x v="0"/>
    <x v="3"/>
    <x v="1589"/>
    <x v="5"/>
    <x v="1"/>
    <n v="689421546"/>
    <d v="2010-01-31T00:00:00"/>
    <x v="5"/>
    <x v="2"/>
    <n v="4011"/>
    <n v="109.28"/>
    <n v="35.840000000000003"/>
    <n v="73.44"/>
    <n v="143754.23999999999"/>
    <n v="294567.84000000003"/>
    <n v="150813.6"/>
    <n v="0.48801742919390001"/>
    <n v="0.51198257080609999"/>
  </r>
  <r>
    <x v="1"/>
    <x v="157"/>
    <x v="8"/>
    <x v="0"/>
    <x v="0"/>
    <x v="1858"/>
    <x v="0"/>
    <x v="1"/>
    <n v="530882394"/>
    <d v="2011-02-02T00:00:00"/>
    <x v="4"/>
    <x v="179"/>
    <n v="8753"/>
    <n v="421.89"/>
    <n v="364.69"/>
    <n v="57.2"/>
    <n v="3192131.57"/>
    <n v="500671.6"/>
    <n v="-2691459.97"/>
    <n v="6.3756993006993001"/>
    <n v="-5.3756993006993001"/>
  </r>
  <r>
    <x v="2"/>
    <x v="3"/>
    <x v="5"/>
    <x v="0"/>
    <x v="2"/>
    <x v="1955"/>
    <x v="6"/>
    <x v="6"/>
    <n v="491833293"/>
    <d v="2017-04-23T00:00:00"/>
    <x v="5"/>
    <x v="71"/>
    <n v="3256"/>
    <n v="109.28"/>
    <n v="35.840000000000003"/>
    <n v="73.44"/>
    <n v="116695.03999999999"/>
    <n v="239120.64000000001"/>
    <n v="122425.60000000001"/>
    <n v="0.48801742919390001"/>
    <n v="0.51198257080609999"/>
  </r>
  <r>
    <x v="5"/>
    <x v="84"/>
    <x v="3"/>
    <x v="0"/>
    <x v="3"/>
    <x v="932"/>
    <x v="8"/>
    <x v="6"/>
    <n v="639510571"/>
    <d v="2017-09-07T00:00:00"/>
    <x v="2"/>
    <x v="298"/>
    <n v="4244"/>
    <n v="205.7"/>
    <n v="117.11"/>
    <n v="88.59"/>
    <n v="497014.84"/>
    <n v="375975.96"/>
    <n v="-121038.88"/>
    <n v="1.3219324980246101"/>
    <n v="-0.32193249802460799"/>
  </r>
  <r>
    <x v="5"/>
    <x v="128"/>
    <x v="4"/>
    <x v="1"/>
    <x v="1"/>
    <x v="1072"/>
    <x v="4"/>
    <x v="7"/>
    <n v="211463057"/>
    <d v="2012-06-15T00:00:00"/>
    <x v="6"/>
    <x v="166"/>
    <n v="5473"/>
    <n v="81.73"/>
    <n v="56.67"/>
    <n v="25.06"/>
    <n v="310154.90999999997"/>
    <n v="137153.38"/>
    <n v="-173001.53"/>
    <n v="2.2613727055067798"/>
    <n v="-1.26137270550678"/>
  </r>
  <r>
    <x v="1"/>
    <x v="159"/>
    <x v="1"/>
    <x v="1"/>
    <x v="0"/>
    <x v="922"/>
    <x v="5"/>
    <x v="2"/>
    <n v="765552079"/>
    <d v="2011-07-17T00:00:00"/>
    <x v="5"/>
    <x v="2"/>
    <n v="2727"/>
    <n v="152.58000000000001"/>
    <n v="97.44"/>
    <n v="55.14"/>
    <n v="265718.88"/>
    <n v="150366.78"/>
    <n v="-115352.1"/>
    <n v="1.76713819368879"/>
    <n v="-0.76713819368879199"/>
  </r>
  <r>
    <x v="5"/>
    <x v="175"/>
    <x v="11"/>
    <x v="0"/>
    <x v="1"/>
    <x v="923"/>
    <x v="0"/>
    <x v="0"/>
    <n v="329951465"/>
    <d v="2014-02-01T00:00:00"/>
    <x v="0"/>
    <x v="44"/>
    <n v="8825"/>
    <n v="668.27"/>
    <n v="502.54"/>
    <n v="165.73"/>
    <n v="4434915.5"/>
    <n v="1462567.25"/>
    <n v="-2972348.25"/>
    <n v="3.0322814215893299"/>
    <n v="-2.0322814215893299"/>
  </r>
  <r>
    <x v="3"/>
    <x v="10"/>
    <x v="8"/>
    <x v="1"/>
    <x v="1"/>
    <x v="2140"/>
    <x v="9"/>
    <x v="7"/>
    <n v="153147542"/>
    <d v="2012-09-27T00:00:00"/>
    <x v="2"/>
    <x v="2"/>
    <n v="8616"/>
    <n v="421.89"/>
    <n v="364.69"/>
    <n v="57.2"/>
    <n v="3142169.04"/>
    <n v="492835.2"/>
    <n v="-2649333.84"/>
    <n v="6.3756993006993001"/>
    <n v="-5.3756993006993001"/>
  </r>
  <r>
    <x v="4"/>
    <x v="6"/>
    <x v="0"/>
    <x v="1"/>
    <x v="3"/>
    <x v="1601"/>
    <x v="0"/>
    <x v="7"/>
    <n v="653939139"/>
    <d v="2012-06-10T00:00:00"/>
    <x v="5"/>
    <x v="2"/>
    <n v="3978"/>
    <n v="255.28"/>
    <n v="159.41999999999999"/>
    <n v="95.86"/>
    <n v="634172.76"/>
    <n v="381331.08"/>
    <n v="-252841.68"/>
    <n v="1.66305028166075"/>
    <n v="-0.66305028166075497"/>
  </r>
  <r>
    <x v="5"/>
    <x v="101"/>
    <x v="6"/>
    <x v="1"/>
    <x v="3"/>
    <x v="2266"/>
    <x v="3"/>
    <x v="7"/>
    <n v="971437585"/>
    <d v="2012-02-10T00:00:00"/>
    <x v="6"/>
    <x v="2"/>
    <n v="8824"/>
    <n v="651.21"/>
    <n v="524.96"/>
    <n v="126.25"/>
    <n v="4632247.04"/>
    <n v="1114030"/>
    <n v="-3518217.04"/>
    <n v="4.1580990099009902"/>
    <n v="-3.1580990099009898"/>
  </r>
  <r>
    <x v="2"/>
    <x v="107"/>
    <x v="9"/>
    <x v="1"/>
    <x v="2"/>
    <x v="1274"/>
    <x v="0"/>
    <x v="3"/>
    <n v="315066707"/>
    <d v="2016-01-26T00:00:00"/>
    <x v="3"/>
    <x v="13"/>
    <n v="4095"/>
    <n v="9.33"/>
    <n v="6.92"/>
    <n v="2.41"/>
    <n v="28337.4"/>
    <n v="9868.9500000000007"/>
    <n v="-18468.45"/>
    <n v="2.87136929460581"/>
    <n v="-1.87136929460581"/>
  </r>
  <r>
    <x v="3"/>
    <x v="163"/>
    <x v="11"/>
    <x v="0"/>
    <x v="1"/>
    <x v="2108"/>
    <x v="10"/>
    <x v="7"/>
    <n v="214562833"/>
    <d v="2012-02-03T00:00:00"/>
    <x v="6"/>
    <x v="82"/>
    <n v="2765"/>
    <n v="668.27"/>
    <n v="502.54"/>
    <n v="165.73"/>
    <n v="1389523.1"/>
    <n v="458243.45"/>
    <n v="-931279.65"/>
    <n v="3.0322814215893299"/>
    <n v="-2.0322814215893299"/>
  </r>
  <r>
    <x v="1"/>
    <x v="136"/>
    <x v="0"/>
    <x v="1"/>
    <x v="0"/>
    <x v="1319"/>
    <x v="1"/>
    <x v="1"/>
    <n v="469974792"/>
    <d v="2010-06-17T00:00:00"/>
    <x v="2"/>
    <x v="65"/>
    <n v="4840"/>
    <n v="255.28"/>
    <n v="159.41999999999999"/>
    <n v="95.86"/>
    <n v="771592.8"/>
    <n v="463962.4"/>
    <n v="-307630.40000000002"/>
    <n v="1.66305028166076"/>
    <n v="-0.66305028166075497"/>
  </r>
  <r>
    <x v="0"/>
    <x v="14"/>
    <x v="9"/>
    <x v="1"/>
    <x v="3"/>
    <x v="2267"/>
    <x v="5"/>
    <x v="0"/>
    <n v="501663911"/>
    <d v="2013-11-25T00:00:00"/>
    <x v="1"/>
    <x v="96"/>
    <n v="2354"/>
    <n v="9.33"/>
    <n v="6.92"/>
    <n v="2.41"/>
    <n v="16289.68"/>
    <n v="5673.14"/>
    <n v="-10616.54"/>
    <n v="2.87136929460581"/>
    <n v="-1.87136929460581"/>
  </r>
  <r>
    <x v="1"/>
    <x v="80"/>
    <x v="4"/>
    <x v="1"/>
    <x v="0"/>
    <x v="2268"/>
    <x v="9"/>
    <x v="5"/>
    <n v="700304019"/>
    <d v="2014-12-21T00:00:00"/>
    <x v="5"/>
    <x v="126"/>
    <n v="4376"/>
    <n v="81.73"/>
    <n v="56.67"/>
    <n v="25.06"/>
    <n v="247987.92"/>
    <n v="109662.56"/>
    <n v="-138325.35999999999"/>
    <n v="2.2613727055067798"/>
    <n v="-1.26137270550678"/>
  </r>
  <r>
    <x v="5"/>
    <x v="40"/>
    <x v="1"/>
    <x v="1"/>
    <x v="2"/>
    <x v="1371"/>
    <x v="9"/>
    <x v="5"/>
    <n v="176881444"/>
    <d v="2014-12-19T00:00:00"/>
    <x v="6"/>
    <x v="126"/>
    <n v="2005"/>
    <n v="152.58000000000001"/>
    <n v="97.44"/>
    <n v="55.14"/>
    <n v="195367.2"/>
    <n v="110555.7"/>
    <n v="-84811.5"/>
    <n v="1.76713819368879"/>
    <n v="-0.76713819368879199"/>
  </r>
  <r>
    <x v="5"/>
    <x v="150"/>
    <x v="0"/>
    <x v="0"/>
    <x v="3"/>
    <x v="446"/>
    <x v="6"/>
    <x v="7"/>
    <n v="812695014"/>
    <d v="2012-04-06T00:00:00"/>
    <x v="6"/>
    <x v="2"/>
    <n v="3369"/>
    <n v="255.28"/>
    <n v="159.41999999999999"/>
    <n v="95.86"/>
    <n v="537085.98"/>
    <n v="322952.34000000003"/>
    <n v="-214133.64"/>
    <n v="1.66305028166076"/>
    <n v="-0.66305028166075497"/>
  </r>
  <r>
    <x v="1"/>
    <x v="89"/>
    <x v="5"/>
    <x v="0"/>
    <x v="3"/>
    <x v="2269"/>
    <x v="6"/>
    <x v="5"/>
    <n v="509356057"/>
    <d v="2014-04-17T00:00:00"/>
    <x v="2"/>
    <x v="26"/>
    <n v="8631"/>
    <n v="109.28"/>
    <n v="35.840000000000003"/>
    <n v="73.44"/>
    <n v="309335.03999999998"/>
    <n v="633860.64"/>
    <n v="324525.59999999998"/>
    <n v="0.48801742919390001"/>
    <n v="0.51198257080609999"/>
  </r>
  <r>
    <x v="1"/>
    <x v="93"/>
    <x v="0"/>
    <x v="1"/>
    <x v="0"/>
    <x v="2045"/>
    <x v="5"/>
    <x v="1"/>
    <n v="838788402"/>
    <d v="2010-02-26T00:00:00"/>
    <x v="6"/>
    <x v="2"/>
    <n v="4983"/>
    <n v="255.28"/>
    <n v="159.41999999999999"/>
    <n v="95.86"/>
    <n v="794389.86"/>
    <n v="477670.38"/>
    <n v="-316719.48"/>
    <n v="1.66305028166076"/>
    <n v="-0.66305028166075497"/>
  </r>
  <r>
    <x v="0"/>
    <x v="135"/>
    <x v="9"/>
    <x v="1"/>
    <x v="3"/>
    <x v="2270"/>
    <x v="2"/>
    <x v="7"/>
    <n v="293228375"/>
    <d v="2012-11-17T00:00:00"/>
    <x v="0"/>
    <x v="143"/>
    <n v="1647"/>
    <n v="9.33"/>
    <n v="6.92"/>
    <n v="2.41"/>
    <n v="11397.24"/>
    <n v="3969.27"/>
    <n v="-7427.97"/>
    <n v="2.87136929460581"/>
    <n v="-1.87136929460581"/>
  </r>
  <r>
    <x v="3"/>
    <x v="133"/>
    <x v="3"/>
    <x v="0"/>
    <x v="1"/>
    <x v="582"/>
    <x v="11"/>
    <x v="1"/>
    <n v="135224807"/>
    <d v="2010-06-04T00:00:00"/>
    <x v="6"/>
    <x v="68"/>
    <n v="4880"/>
    <n v="205.7"/>
    <n v="117.11"/>
    <n v="88.59"/>
    <n v="571496.80000000005"/>
    <n v="432319.2"/>
    <n v="-139177.60000000001"/>
    <n v="1.3219324980246101"/>
    <n v="-0.32193249802460799"/>
  </r>
  <r>
    <x v="0"/>
    <x v="76"/>
    <x v="3"/>
    <x v="1"/>
    <x v="0"/>
    <x v="1873"/>
    <x v="1"/>
    <x v="0"/>
    <n v="347639024"/>
    <d v="2013-05-18T00:00:00"/>
    <x v="0"/>
    <x v="159"/>
    <n v="2967"/>
    <n v="205.7"/>
    <n v="117.11"/>
    <n v="88.59"/>
    <n v="347465.37"/>
    <n v="262846.53000000003"/>
    <n v="-84618.84"/>
    <n v="1.3219324980246101"/>
    <n v="-0.32193249802460799"/>
  </r>
  <r>
    <x v="5"/>
    <x v="78"/>
    <x v="11"/>
    <x v="0"/>
    <x v="1"/>
    <x v="611"/>
    <x v="10"/>
    <x v="4"/>
    <n v="983644855"/>
    <d v="2016-01-31T00:00:00"/>
    <x v="5"/>
    <x v="160"/>
    <n v="1226"/>
    <n v="668.27"/>
    <n v="502.54"/>
    <n v="165.73"/>
    <n v="616114.04"/>
    <n v="203184.98"/>
    <n v="-412929.06"/>
    <n v="3.0322814215893299"/>
    <n v="-2.0322814215893299"/>
  </r>
  <r>
    <x v="4"/>
    <x v="56"/>
    <x v="0"/>
    <x v="0"/>
    <x v="3"/>
    <x v="1602"/>
    <x v="5"/>
    <x v="7"/>
    <n v="816728627"/>
    <d v="2012-05-12T00:00:00"/>
    <x v="0"/>
    <x v="2"/>
    <n v="7005"/>
    <n v="255.28"/>
    <n v="159.41999999999999"/>
    <n v="95.86"/>
    <n v="1116737.1000000001"/>
    <n v="671499.3"/>
    <n v="-445237.8"/>
    <n v="1.66305028166076"/>
    <n v="-0.66305028166075497"/>
  </r>
  <r>
    <x v="2"/>
    <x v="90"/>
    <x v="4"/>
    <x v="1"/>
    <x v="1"/>
    <x v="419"/>
    <x v="7"/>
    <x v="1"/>
    <n v="490689170"/>
    <d v="2010-09-11T00:00:00"/>
    <x v="0"/>
    <x v="2"/>
    <n v="4684"/>
    <n v="81.73"/>
    <n v="56.67"/>
    <n v="25.06"/>
    <n v="265442.28000000003"/>
    <n v="117381.04"/>
    <n v="-148061.24"/>
    <n v="2.2613727055067798"/>
    <n v="-1.26137270550678"/>
  </r>
  <r>
    <x v="6"/>
    <x v="180"/>
    <x v="6"/>
    <x v="1"/>
    <x v="1"/>
    <x v="478"/>
    <x v="5"/>
    <x v="1"/>
    <n v="269637811"/>
    <d v="2010-01-05T00:00:00"/>
    <x v="3"/>
    <x v="2"/>
    <n v="675"/>
    <n v="651.21"/>
    <n v="524.96"/>
    <n v="126.25"/>
    <n v="354348"/>
    <n v="85218.75"/>
    <n v="-269129.25"/>
    <n v="4.1580990099009902"/>
    <n v="-3.1580990099009898"/>
  </r>
  <r>
    <x v="5"/>
    <x v="28"/>
    <x v="5"/>
    <x v="1"/>
    <x v="0"/>
    <x v="1022"/>
    <x v="5"/>
    <x v="4"/>
    <n v="487998378"/>
    <d v="2016-01-12T00:00:00"/>
    <x v="3"/>
    <x v="2"/>
    <n v="8419"/>
    <n v="109.28"/>
    <n v="35.840000000000003"/>
    <n v="73.44"/>
    <n v="301736.96000000002"/>
    <n v="618291.36"/>
    <n v="316554.40000000002"/>
    <n v="0.48801742919390001"/>
    <n v="0.51198257080609999"/>
  </r>
  <r>
    <x v="1"/>
    <x v="17"/>
    <x v="6"/>
    <x v="1"/>
    <x v="1"/>
    <x v="1979"/>
    <x v="7"/>
    <x v="5"/>
    <n v="200507199"/>
    <d v="2014-02-25T00:00:00"/>
    <x v="3"/>
    <x v="2"/>
    <n v="3391"/>
    <n v="651.21"/>
    <n v="524.96"/>
    <n v="126.25"/>
    <n v="1780139.36"/>
    <n v="428113.75"/>
    <n v="-1352025.61"/>
    <n v="4.1580990099009902"/>
    <n v="-3.1580990099009898"/>
  </r>
  <r>
    <x v="2"/>
    <x v="82"/>
    <x v="11"/>
    <x v="0"/>
    <x v="0"/>
    <x v="202"/>
    <x v="1"/>
    <x v="0"/>
    <n v="332213103"/>
    <d v="2013-07-07T00:00:00"/>
    <x v="5"/>
    <x v="10"/>
    <n v="8095"/>
    <n v="668.27"/>
    <n v="502.54"/>
    <n v="165.73"/>
    <n v="4068061.3"/>
    <n v="1341584.3500000001"/>
    <n v="-2726476.95"/>
    <n v="3.0322814215893299"/>
    <n v="-2.0322814215893299"/>
  </r>
  <r>
    <x v="0"/>
    <x v="135"/>
    <x v="0"/>
    <x v="0"/>
    <x v="0"/>
    <x v="1411"/>
    <x v="7"/>
    <x v="2"/>
    <n v="528477418"/>
    <d v="2012-01-14T00:00:00"/>
    <x v="0"/>
    <x v="171"/>
    <n v="7067"/>
    <n v="255.28"/>
    <n v="159.41999999999999"/>
    <n v="95.86"/>
    <n v="1126621.1399999999"/>
    <n v="677442.62"/>
    <n v="-449178.52"/>
    <n v="1.66305028166076"/>
    <n v="-0.66305028166075497"/>
  </r>
  <r>
    <x v="1"/>
    <x v="152"/>
    <x v="8"/>
    <x v="0"/>
    <x v="0"/>
    <x v="1257"/>
    <x v="4"/>
    <x v="2"/>
    <n v="504973971"/>
    <d v="2011-02-11T00:00:00"/>
    <x v="6"/>
    <x v="2"/>
    <n v="1875"/>
    <n v="421.89"/>
    <n v="364.69"/>
    <n v="57.2"/>
    <n v="683793.75"/>
    <n v="107250"/>
    <n v="-576543.75"/>
    <n v="6.3756993006993001"/>
    <n v="-5.3756993006993001"/>
  </r>
  <r>
    <x v="2"/>
    <x v="82"/>
    <x v="5"/>
    <x v="0"/>
    <x v="0"/>
    <x v="516"/>
    <x v="0"/>
    <x v="3"/>
    <n v="497689092"/>
    <d v="2015-12-31T00:00:00"/>
    <x v="2"/>
    <x v="49"/>
    <n v="6117"/>
    <n v="109.28"/>
    <n v="35.840000000000003"/>
    <n v="73.44"/>
    <n v="219233.28"/>
    <n v="449232.48"/>
    <n v="229999.2"/>
    <n v="0.48801742919390001"/>
    <n v="0.51198257080609999"/>
  </r>
  <r>
    <x v="3"/>
    <x v="35"/>
    <x v="8"/>
    <x v="0"/>
    <x v="3"/>
    <x v="1944"/>
    <x v="8"/>
    <x v="6"/>
    <n v="812921607"/>
    <d v="2017-07-22T00:00:00"/>
    <x v="0"/>
    <x v="10"/>
    <n v="5674"/>
    <n v="421.89"/>
    <n v="364.69"/>
    <n v="57.2"/>
    <n v="2069251.06"/>
    <n v="324552.8"/>
    <n v="-1744698.26"/>
    <n v="6.3756993006993001"/>
    <n v="-5.3756993006993001"/>
  </r>
  <r>
    <x v="1"/>
    <x v="93"/>
    <x v="3"/>
    <x v="1"/>
    <x v="3"/>
    <x v="2076"/>
    <x v="10"/>
    <x v="1"/>
    <n v="477282845"/>
    <d v="2010-04-02T00:00:00"/>
    <x v="6"/>
    <x v="40"/>
    <n v="7455"/>
    <n v="205.7"/>
    <n v="117.11"/>
    <n v="88.59"/>
    <n v="873055.05"/>
    <n v="660438.44999999995"/>
    <n v="-212616.6"/>
    <n v="1.3219324980246101"/>
    <n v="-0.32193249802460799"/>
  </r>
  <r>
    <x v="5"/>
    <x v="162"/>
    <x v="9"/>
    <x v="0"/>
    <x v="1"/>
    <x v="2150"/>
    <x v="8"/>
    <x v="3"/>
    <n v="387696635"/>
    <d v="2015-04-16T00:00:00"/>
    <x v="2"/>
    <x v="2"/>
    <n v="6905"/>
    <n v="9.33"/>
    <n v="6.92"/>
    <n v="2.41"/>
    <n v="47782.6"/>
    <n v="16641.05"/>
    <n v="-31141.55"/>
    <n v="2.87136929460581"/>
    <n v="-1.87136929460581"/>
  </r>
  <r>
    <x v="1"/>
    <x v="159"/>
    <x v="7"/>
    <x v="0"/>
    <x v="2"/>
    <x v="72"/>
    <x v="10"/>
    <x v="1"/>
    <n v="161399304"/>
    <d v="2010-03-15T00:00:00"/>
    <x v="1"/>
    <x v="207"/>
    <n v="496"/>
    <n v="437.2"/>
    <n v="263.33"/>
    <n v="173.87"/>
    <n v="130611.68"/>
    <n v="86239.52"/>
    <n v="-44372.160000000003"/>
    <n v="1.51452234428021"/>
    <n v="-0.51452234428020904"/>
  </r>
  <r>
    <x v="3"/>
    <x v="110"/>
    <x v="10"/>
    <x v="0"/>
    <x v="0"/>
    <x v="576"/>
    <x v="2"/>
    <x v="5"/>
    <n v="385939681"/>
    <d v="2014-07-29T00:00:00"/>
    <x v="3"/>
    <x v="122"/>
    <n v="6983"/>
    <n v="154.06"/>
    <n v="90.93"/>
    <n v="63.13"/>
    <n v="634964.18999999994"/>
    <n v="440836.79"/>
    <n v="-194127.4"/>
    <n v="1.44036115951212"/>
    <n v="-0.44036115951211802"/>
  </r>
  <r>
    <x v="4"/>
    <x v="115"/>
    <x v="1"/>
    <x v="1"/>
    <x v="0"/>
    <x v="767"/>
    <x v="8"/>
    <x v="2"/>
    <n v="369179093"/>
    <d v="2011-07-14T00:00:00"/>
    <x v="2"/>
    <x v="106"/>
    <n v="7153"/>
    <n v="152.58000000000001"/>
    <n v="97.44"/>
    <n v="55.14"/>
    <n v="696988.32"/>
    <n v="394416.42"/>
    <n v="-302571.90000000002"/>
    <n v="1.76713819368879"/>
    <n v="-0.76713819368879199"/>
  </r>
  <r>
    <x v="5"/>
    <x v="130"/>
    <x v="0"/>
    <x v="1"/>
    <x v="2"/>
    <x v="690"/>
    <x v="10"/>
    <x v="2"/>
    <n v="389291369"/>
    <d v="2011-04-08T00:00:00"/>
    <x v="6"/>
    <x v="38"/>
    <n v="8822"/>
    <n v="255.28"/>
    <n v="159.41999999999999"/>
    <n v="95.86"/>
    <n v="1406403.24"/>
    <n v="845676.92"/>
    <n v="-560726.31999999995"/>
    <n v="1.66305028166076"/>
    <n v="-0.66305028166075497"/>
  </r>
  <r>
    <x v="3"/>
    <x v="8"/>
    <x v="1"/>
    <x v="1"/>
    <x v="2"/>
    <x v="566"/>
    <x v="6"/>
    <x v="2"/>
    <n v="344762837"/>
    <d v="2011-03-24T00:00:00"/>
    <x v="2"/>
    <x v="2"/>
    <n v="1840"/>
    <n v="152.58000000000001"/>
    <n v="97.44"/>
    <n v="55.14"/>
    <n v="179289.60000000001"/>
    <n v="101457.60000000001"/>
    <n v="-77832"/>
    <n v="1.76713819368879"/>
    <n v="-0.76713819368879199"/>
  </r>
  <r>
    <x v="1"/>
    <x v="109"/>
    <x v="6"/>
    <x v="0"/>
    <x v="3"/>
    <x v="1229"/>
    <x v="3"/>
    <x v="2"/>
    <n v="204392325"/>
    <d v="2011-09-26T00:00:00"/>
    <x v="1"/>
    <x v="80"/>
    <n v="3086"/>
    <n v="651.21"/>
    <n v="524.96"/>
    <n v="126.25"/>
    <n v="1620026.56"/>
    <n v="389607.5"/>
    <n v="-1230419.06"/>
    <n v="4.1580990099009902"/>
    <n v="-3.1580990099009898"/>
  </r>
  <r>
    <x v="4"/>
    <x v="156"/>
    <x v="8"/>
    <x v="0"/>
    <x v="2"/>
    <x v="2013"/>
    <x v="9"/>
    <x v="3"/>
    <n v="457291162"/>
    <d v="2015-08-27T00:00:00"/>
    <x v="2"/>
    <x v="2"/>
    <n v="1472"/>
    <n v="421.89"/>
    <n v="364.69"/>
    <n v="57.2"/>
    <n v="536823.68000000005"/>
    <n v="84198.399999999994"/>
    <n v="-452625.28"/>
    <n v="6.3756993006993001"/>
    <n v="-5.3756993006993001"/>
  </r>
  <r>
    <x v="5"/>
    <x v="131"/>
    <x v="7"/>
    <x v="0"/>
    <x v="1"/>
    <x v="1714"/>
    <x v="9"/>
    <x v="5"/>
    <n v="762883174"/>
    <d v="2014-11-29T00:00:00"/>
    <x v="0"/>
    <x v="4"/>
    <n v="2939"/>
    <n v="437.2"/>
    <n v="263.33"/>
    <n v="173.87"/>
    <n v="773926.87"/>
    <n v="511003.93"/>
    <n v="-262922.94"/>
    <n v="1.51452234428021"/>
    <n v="-0.51452234428020904"/>
  </r>
  <r>
    <x v="1"/>
    <x v="66"/>
    <x v="3"/>
    <x v="1"/>
    <x v="0"/>
    <x v="1544"/>
    <x v="8"/>
    <x v="1"/>
    <n v="400904691"/>
    <d v="2010-12-07T00:00:00"/>
    <x v="3"/>
    <x v="99"/>
    <n v="5462"/>
    <n v="205.7"/>
    <n v="117.11"/>
    <n v="88.59"/>
    <n v="639654.81999999995"/>
    <n v="483878.58"/>
    <n v="-155776.24"/>
    <n v="1.3219324980246101"/>
    <n v="-0.32193249802460799"/>
  </r>
  <r>
    <x v="2"/>
    <x v="68"/>
    <x v="2"/>
    <x v="0"/>
    <x v="3"/>
    <x v="429"/>
    <x v="4"/>
    <x v="3"/>
    <n v="521404540"/>
    <d v="2015-04-07T00:00:00"/>
    <x v="3"/>
    <x v="69"/>
    <n v="4045"/>
    <n v="47.45"/>
    <n v="31.79"/>
    <n v="15.66"/>
    <n v="128590.55"/>
    <n v="63344.7"/>
    <n v="-65245.85"/>
    <n v="2.0300127713920801"/>
    <n v="-1.0300127713920799"/>
  </r>
  <r>
    <x v="5"/>
    <x v="150"/>
    <x v="10"/>
    <x v="1"/>
    <x v="0"/>
    <x v="729"/>
    <x v="9"/>
    <x v="0"/>
    <n v="994744050"/>
    <d v="2013-04-12T00:00:00"/>
    <x v="6"/>
    <x v="2"/>
    <n v="5725"/>
    <n v="154.06"/>
    <n v="90.93"/>
    <n v="63.13"/>
    <n v="520574.25"/>
    <n v="361419.25"/>
    <n v="-159155"/>
    <n v="1.44036115951212"/>
    <n v="-0.44036115951211802"/>
  </r>
  <r>
    <x v="5"/>
    <x v="53"/>
    <x v="2"/>
    <x v="1"/>
    <x v="0"/>
    <x v="1327"/>
    <x v="11"/>
    <x v="6"/>
    <n v="861597049"/>
    <d v="2017-09-04T00:00:00"/>
    <x v="1"/>
    <x v="265"/>
    <n v="4568"/>
    <n v="47.45"/>
    <n v="31.79"/>
    <n v="15.66"/>
    <n v="145216.72"/>
    <n v="71534.880000000005"/>
    <n v="-73681.84"/>
    <n v="2.0300127713920801"/>
    <n v="-1.0300127713920799"/>
  </r>
  <r>
    <x v="0"/>
    <x v="13"/>
    <x v="0"/>
    <x v="0"/>
    <x v="3"/>
    <x v="1983"/>
    <x v="4"/>
    <x v="3"/>
    <n v="582949864"/>
    <d v="2015-10-04T00:00:00"/>
    <x v="5"/>
    <x v="90"/>
    <n v="6674"/>
    <n v="255.28"/>
    <n v="159.41999999999999"/>
    <n v="95.86"/>
    <n v="1063969.08"/>
    <n v="639769.64"/>
    <n v="-424199.44"/>
    <n v="1.66305028166075"/>
    <n v="-0.66305028166075497"/>
  </r>
  <r>
    <x v="5"/>
    <x v="28"/>
    <x v="7"/>
    <x v="0"/>
    <x v="2"/>
    <x v="1777"/>
    <x v="6"/>
    <x v="1"/>
    <n v="690101325"/>
    <d v="2010-04-30T00:00:00"/>
    <x v="6"/>
    <x v="26"/>
    <n v="5173"/>
    <n v="437.2"/>
    <n v="263.33"/>
    <n v="173.87"/>
    <n v="1362206.09"/>
    <n v="899429.51"/>
    <n v="-462776.58"/>
    <n v="1.51452234428021"/>
    <n v="-0.51452234428020904"/>
  </r>
  <r>
    <x v="5"/>
    <x v="32"/>
    <x v="8"/>
    <x v="1"/>
    <x v="2"/>
    <x v="1350"/>
    <x v="8"/>
    <x v="0"/>
    <n v="434662759"/>
    <d v="2013-05-07T00:00:00"/>
    <x v="3"/>
    <x v="2"/>
    <n v="5224"/>
    <n v="421.89"/>
    <n v="364.69"/>
    <n v="57.2"/>
    <n v="1905140.56"/>
    <n v="298812.79999999999"/>
    <n v="-1606327.76"/>
    <n v="6.3756993006993001"/>
    <n v="-5.3756993006993001"/>
  </r>
  <r>
    <x v="5"/>
    <x v="47"/>
    <x v="6"/>
    <x v="1"/>
    <x v="2"/>
    <x v="958"/>
    <x v="9"/>
    <x v="1"/>
    <n v="938557994"/>
    <d v="2010-02-18T00:00:00"/>
    <x v="2"/>
    <x v="2"/>
    <n v="9022"/>
    <n v="651.21"/>
    <n v="524.96"/>
    <n v="126.25"/>
    <n v="4736189.12"/>
    <n v="1139027.5"/>
    <n v="-3597161.62"/>
    <n v="4.1580990099009902"/>
    <n v="-3.1580990099009898"/>
  </r>
  <r>
    <x v="1"/>
    <x v="43"/>
    <x v="2"/>
    <x v="1"/>
    <x v="2"/>
    <x v="103"/>
    <x v="0"/>
    <x v="4"/>
    <n v="244023358"/>
    <d v="2017-01-22T00:00:00"/>
    <x v="5"/>
    <x v="22"/>
    <n v="789"/>
    <n v="47.45"/>
    <n v="31.79"/>
    <n v="15.66"/>
    <n v="25082.31"/>
    <n v="12355.74"/>
    <n v="-12726.57"/>
    <n v="2.0300127713920801"/>
    <n v="-1.0300127713920799"/>
  </r>
  <r>
    <x v="5"/>
    <x v="162"/>
    <x v="9"/>
    <x v="0"/>
    <x v="2"/>
    <x v="2271"/>
    <x v="9"/>
    <x v="1"/>
    <n v="963607680"/>
    <d v="2010-11-07T00:00:00"/>
    <x v="5"/>
    <x v="19"/>
    <n v="1781"/>
    <n v="9.33"/>
    <n v="6.92"/>
    <n v="2.41"/>
    <n v="12324.52"/>
    <n v="4292.21"/>
    <n v="-8032.31"/>
    <n v="2.87136929460581"/>
    <n v="-1.87136929460581"/>
  </r>
  <r>
    <x v="1"/>
    <x v="123"/>
    <x v="7"/>
    <x v="0"/>
    <x v="3"/>
    <x v="2027"/>
    <x v="8"/>
    <x v="0"/>
    <n v="830172288"/>
    <d v="2013-07-29T00:00:00"/>
    <x v="1"/>
    <x v="142"/>
    <n v="5283"/>
    <n v="437.2"/>
    <n v="263.33"/>
    <n v="173.87"/>
    <n v="1391172.39"/>
    <n v="918555.21"/>
    <n v="-472617.18"/>
    <n v="1.51452234428021"/>
    <n v="-0.51452234428020904"/>
  </r>
  <r>
    <x v="0"/>
    <x v="69"/>
    <x v="2"/>
    <x v="0"/>
    <x v="0"/>
    <x v="1753"/>
    <x v="11"/>
    <x v="3"/>
    <n v="346891009"/>
    <d v="2015-12-07T00:00:00"/>
    <x v="1"/>
    <x v="145"/>
    <n v="1613"/>
    <n v="47.45"/>
    <n v="31.79"/>
    <n v="15.66"/>
    <n v="51277.27"/>
    <n v="25259.58"/>
    <n v="-26017.69"/>
    <n v="2.0300127713920801"/>
    <n v="-1.0300127713920799"/>
  </r>
  <r>
    <x v="5"/>
    <x v="87"/>
    <x v="0"/>
    <x v="0"/>
    <x v="3"/>
    <x v="1802"/>
    <x v="10"/>
    <x v="3"/>
    <n v="537250173"/>
    <d v="2015-03-15T00:00:00"/>
    <x v="5"/>
    <x v="56"/>
    <n v="3120"/>
    <n v="255.28"/>
    <n v="159.41999999999999"/>
    <n v="95.86"/>
    <n v="497390.4"/>
    <n v="299083.2"/>
    <n v="-198307.20000000001"/>
    <n v="1.66305028166076"/>
    <n v="-0.66305028166075497"/>
  </r>
  <r>
    <x v="5"/>
    <x v="75"/>
    <x v="6"/>
    <x v="1"/>
    <x v="0"/>
    <x v="1054"/>
    <x v="1"/>
    <x v="3"/>
    <n v="695048606"/>
    <d v="2015-07-17T00:00:00"/>
    <x v="6"/>
    <x v="39"/>
    <n v="9183"/>
    <n v="651.21"/>
    <n v="524.96"/>
    <n v="126.25"/>
    <n v="4820707.68"/>
    <n v="1159353.75"/>
    <n v="-3661353.93"/>
    <n v="4.1580990099009902"/>
    <n v="-3.1580990099009898"/>
  </r>
  <r>
    <x v="2"/>
    <x v="12"/>
    <x v="5"/>
    <x v="1"/>
    <x v="3"/>
    <x v="2272"/>
    <x v="4"/>
    <x v="0"/>
    <n v="634397637"/>
    <d v="2013-04-19T00:00:00"/>
    <x v="6"/>
    <x v="45"/>
    <n v="1213"/>
    <n v="109.28"/>
    <n v="35.840000000000003"/>
    <n v="73.44"/>
    <n v="43473.919999999998"/>
    <n v="89082.72"/>
    <n v="45608.800000000003"/>
    <n v="0.48801742919390001"/>
    <n v="0.51198257080609999"/>
  </r>
  <r>
    <x v="4"/>
    <x v="29"/>
    <x v="4"/>
    <x v="1"/>
    <x v="2"/>
    <x v="2273"/>
    <x v="11"/>
    <x v="1"/>
    <n v="239721095"/>
    <d v="2010-09-03T00:00:00"/>
    <x v="6"/>
    <x v="67"/>
    <n v="7654"/>
    <n v="81.73"/>
    <n v="56.67"/>
    <n v="25.06"/>
    <n v="433752.18"/>
    <n v="191809.24"/>
    <n v="-241942.94"/>
    <n v="2.2613727055067798"/>
    <n v="-1.26137270550678"/>
  </r>
  <r>
    <x v="1"/>
    <x v="123"/>
    <x v="8"/>
    <x v="1"/>
    <x v="2"/>
    <x v="2274"/>
    <x v="1"/>
    <x v="4"/>
    <n v="815755307"/>
    <d v="2016-09-06T00:00:00"/>
    <x v="3"/>
    <x v="308"/>
    <n v="8978"/>
    <n v="421.89"/>
    <n v="364.69"/>
    <n v="57.2"/>
    <n v="3274186.82"/>
    <n v="513541.6"/>
    <n v="-2760645.22"/>
    <n v="6.3756993006993001"/>
    <n v="-5.3756993006993001"/>
  </r>
  <r>
    <x v="5"/>
    <x v="131"/>
    <x v="2"/>
    <x v="1"/>
    <x v="2"/>
    <x v="2275"/>
    <x v="6"/>
    <x v="4"/>
    <n v="137549102"/>
    <d v="2016-09-13T00:00:00"/>
    <x v="3"/>
    <x v="226"/>
    <n v="2691"/>
    <n v="47.45"/>
    <n v="31.79"/>
    <n v="15.66"/>
    <n v="85546.89"/>
    <n v="42141.06"/>
    <n v="-43405.83"/>
    <n v="2.0300127713920801"/>
    <n v="-1.0300127713920799"/>
  </r>
  <r>
    <x v="2"/>
    <x v="107"/>
    <x v="9"/>
    <x v="0"/>
    <x v="0"/>
    <x v="1784"/>
    <x v="10"/>
    <x v="7"/>
    <n v="100463807"/>
    <d v="2012-02-18T00:00:00"/>
    <x v="0"/>
    <x v="95"/>
    <n v="8328"/>
    <n v="9.33"/>
    <n v="6.92"/>
    <n v="2.41"/>
    <n v="57629.760000000002"/>
    <n v="20070.48"/>
    <n v="-37559.279999999999"/>
    <n v="2.87136929460581"/>
    <n v="-1.87136929460581"/>
  </r>
  <r>
    <x v="1"/>
    <x v="16"/>
    <x v="5"/>
    <x v="0"/>
    <x v="0"/>
    <x v="2079"/>
    <x v="0"/>
    <x v="3"/>
    <n v="870173251"/>
    <d v="2015-12-30T00:00:00"/>
    <x v="4"/>
    <x v="4"/>
    <n v="2457"/>
    <n v="109.28"/>
    <n v="35.840000000000003"/>
    <n v="73.44"/>
    <n v="88058.880000000005"/>
    <n v="180442.08"/>
    <n v="92383.2"/>
    <n v="0.48801742919390001"/>
    <n v="0.51198257080609999"/>
  </r>
  <r>
    <x v="5"/>
    <x v="131"/>
    <x v="4"/>
    <x v="1"/>
    <x v="1"/>
    <x v="1646"/>
    <x v="2"/>
    <x v="7"/>
    <n v="432663762"/>
    <d v="2012-08-27T00:00:00"/>
    <x v="1"/>
    <x v="37"/>
    <n v="3677"/>
    <n v="81.73"/>
    <n v="56.67"/>
    <n v="25.06"/>
    <n v="208375.59"/>
    <n v="92145.62"/>
    <n v="-116229.97"/>
    <n v="2.2613727055067798"/>
    <n v="-1.26137270550678"/>
  </r>
  <r>
    <x v="1"/>
    <x v="140"/>
    <x v="0"/>
    <x v="0"/>
    <x v="0"/>
    <x v="1017"/>
    <x v="3"/>
    <x v="0"/>
    <n v="444234168"/>
    <d v="2013-09-27T00:00:00"/>
    <x v="6"/>
    <x v="10"/>
    <n v="7617"/>
    <n v="255.28"/>
    <n v="159.41999999999999"/>
    <n v="95.86"/>
    <n v="1214302.1399999999"/>
    <n v="730165.62"/>
    <n v="-484136.52"/>
    <n v="1.66305028166076"/>
    <n v="-0.66305028166075497"/>
  </r>
  <r>
    <x v="2"/>
    <x v="155"/>
    <x v="0"/>
    <x v="1"/>
    <x v="0"/>
    <x v="2276"/>
    <x v="5"/>
    <x v="4"/>
    <n v="381495797"/>
    <d v="2016-12-15T00:00:00"/>
    <x v="2"/>
    <x v="11"/>
    <n v="1939"/>
    <n v="255.28"/>
    <n v="159.41999999999999"/>
    <n v="95.86"/>
    <n v="309115.38"/>
    <n v="185872.54"/>
    <n v="-123242.84"/>
    <n v="1.66305028166076"/>
    <n v="-0.66305028166075497"/>
  </r>
  <r>
    <x v="5"/>
    <x v="105"/>
    <x v="8"/>
    <x v="1"/>
    <x v="1"/>
    <x v="1301"/>
    <x v="11"/>
    <x v="6"/>
    <n v="691372478"/>
    <d v="2017-07-04T00:00:00"/>
    <x v="3"/>
    <x v="123"/>
    <n v="1335"/>
    <n v="421.89"/>
    <n v="364.69"/>
    <n v="57.2"/>
    <n v="486861.15"/>
    <n v="76362"/>
    <n v="-410499.15"/>
    <n v="6.3756993006993001"/>
    <n v="-5.3756993006993001"/>
  </r>
  <r>
    <x v="2"/>
    <x v="3"/>
    <x v="8"/>
    <x v="1"/>
    <x v="0"/>
    <x v="2126"/>
    <x v="2"/>
    <x v="1"/>
    <n v="541100537"/>
    <d v="2010-06-08T00:00:00"/>
    <x v="3"/>
    <x v="2"/>
    <n v="2528"/>
    <n v="421.89"/>
    <n v="364.69"/>
    <n v="57.2"/>
    <n v="921936.32"/>
    <n v="144601.60000000001"/>
    <n v="-777334.72"/>
    <n v="6.3756993006993001"/>
    <n v="-5.3756993006993001"/>
  </r>
  <r>
    <x v="2"/>
    <x v="82"/>
    <x v="1"/>
    <x v="0"/>
    <x v="2"/>
    <x v="1019"/>
    <x v="11"/>
    <x v="0"/>
    <n v="968228805"/>
    <d v="2013-03-04T00:00:00"/>
    <x v="1"/>
    <x v="131"/>
    <n v="9274"/>
    <n v="152.58000000000001"/>
    <n v="97.44"/>
    <n v="55.14"/>
    <n v="903658.56"/>
    <n v="511368.36"/>
    <n v="-392290.2"/>
    <n v="1.76713819368879"/>
    <n v="-0.76713819368879099"/>
  </r>
  <r>
    <x v="2"/>
    <x v="90"/>
    <x v="7"/>
    <x v="1"/>
    <x v="2"/>
    <x v="771"/>
    <x v="3"/>
    <x v="2"/>
    <n v="830618607"/>
    <d v="2011-08-29T00:00:00"/>
    <x v="1"/>
    <x v="122"/>
    <n v="7359"/>
    <n v="437.2"/>
    <n v="263.33"/>
    <n v="173.87"/>
    <n v="1937845.47"/>
    <n v="1279509.33"/>
    <n v="-658336.14"/>
    <n v="1.51452234428021"/>
    <n v="-0.51452234428020904"/>
  </r>
  <r>
    <x v="3"/>
    <x v="57"/>
    <x v="7"/>
    <x v="1"/>
    <x v="3"/>
    <x v="1372"/>
    <x v="9"/>
    <x v="7"/>
    <n v="856443774"/>
    <d v="2013-10-01T00:00:00"/>
    <x v="3"/>
    <x v="257"/>
    <n v="9600"/>
    <n v="437.2"/>
    <n v="263.33"/>
    <n v="173.87"/>
    <n v="2527968"/>
    <n v="1669152"/>
    <n v="-858816"/>
    <n v="1.51452234428021"/>
    <n v="-0.51452234428020904"/>
  </r>
  <r>
    <x v="5"/>
    <x v="96"/>
    <x v="8"/>
    <x v="1"/>
    <x v="2"/>
    <x v="69"/>
    <x v="3"/>
    <x v="6"/>
    <n v="494190633"/>
    <d v="2017-04-13T00:00:00"/>
    <x v="2"/>
    <x v="2"/>
    <n v="845"/>
    <n v="421.89"/>
    <n v="364.69"/>
    <n v="57.2"/>
    <n v="308163.05"/>
    <n v="48334"/>
    <n v="-259829.05"/>
    <n v="6.3756993006993001"/>
    <n v="-5.3756993006993001"/>
  </r>
  <r>
    <x v="2"/>
    <x v="38"/>
    <x v="11"/>
    <x v="1"/>
    <x v="1"/>
    <x v="385"/>
    <x v="8"/>
    <x v="5"/>
    <n v="162658011"/>
    <d v="2014-07-24T00:00:00"/>
    <x v="2"/>
    <x v="3"/>
    <n v="2975"/>
    <n v="668.27"/>
    <n v="502.54"/>
    <n v="165.73"/>
    <n v="1495056.5"/>
    <n v="493046.75"/>
    <n v="-1002009.75"/>
    <n v="3.0322814215893299"/>
    <n v="-2.0322814215893299"/>
  </r>
  <r>
    <x v="5"/>
    <x v="105"/>
    <x v="0"/>
    <x v="1"/>
    <x v="2"/>
    <x v="1858"/>
    <x v="0"/>
    <x v="1"/>
    <n v="800957238"/>
    <d v="2010-12-23T00:00:00"/>
    <x v="2"/>
    <x v="122"/>
    <n v="9901"/>
    <n v="255.28"/>
    <n v="159.41999999999999"/>
    <n v="95.86"/>
    <n v="1578417.42"/>
    <n v="949109.86"/>
    <n v="-629307.56000000006"/>
    <n v="1.66305028166076"/>
    <n v="-0.66305028166075497"/>
  </r>
  <r>
    <x v="0"/>
    <x v="49"/>
    <x v="2"/>
    <x v="1"/>
    <x v="1"/>
    <x v="72"/>
    <x v="10"/>
    <x v="1"/>
    <n v="718512141"/>
    <d v="2010-04-03T00:00:00"/>
    <x v="0"/>
    <x v="135"/>
    <n v="2564"/>
    <n v="47.45"/>
    <n v="31.79"/>
    <n v="15.66"/>
    <n v="81509.56"/>
    <n v="40152.239999999998"/>
    <n v="-41357.32"/>
    <n v="2.0300127713920801"/>
    <n v="-1.0300127713920799"/>
  </r>
  <r>
    <x v="1"/>
    <x v="77"/>
    <x v="5"/>
    <x v="1"/>
    <x v="3"/>
    <x v="2137"/>
    <x v="6"/>
    <x v="4"/>
    <n v="545059049"/>
    <d v="2016-08-08T00:00:00"/>
    <x v="1"/>
    <x v="59"/>
    <n v="3940"/>
    <n v="109.28"/>
    <n v="35.840000000000003"/>
    <n v="73.44"/>
    <n v="141209.60000000001"/>
    <n v="289353.59999999998"/>
    <n v="148144"/>
    <n v="0.48801742919390001"/>
    <n v="0.51198257080609999"/>
  </r>
  <r>
    <x v="4"/>
    <x v="176"/>
    <x v="11"/>
    <x v="1"/>
    <x v="2"/>
    <x v="283"/>
    <x v="2"/>
    <x v="4"/>
    <n v="980646789"/>
    <d v="2016-12-20T00:00:00"/>
    <x v="3"/>
    <x v="100"/>
    <n v="4032"/>
    <n v="668.27"/>
    <n v="502.54"/>
    <n v="165.73"/>
    <n v="2026241.28"/>
    <n v="668223.36"/>
    <n v="-1358017.92"/>
    <n v="3.0322814215893299"/>
    <n v="-2.0322814215893299"/>
  </r>
  <r>
    <x v="5"/>
    <x v="145"/>
    <x v="11"/>
    <x v="1"/>
    <x v="3"/>
    <x v="719"/>
    <x v="10"/>
    <x v="5"/>
    <n v="545636689"/>
    <d v="2014-01-02T00:00:00"/>
    <x v="2"/>
    <x v="2"/>
    <n v="4876"/>
    <n v="668.27"/>
    <n v="502.54"/>
    <n v="165.73"/>
    <n v="2450385.04"/>
    <n v="808099.48"/>
    <n v="-1642285.56"/>
    <n v="3.0322814215893299"/>
    <n v="-2.0322814215893299"/>
  </r>
  <r>
    <x v="1"/>
    <x v="79"/>
    <x v="0"/>
    <x v="1"/>
    <x v="0"/>
    <x v="1636"/>
    <x v="2"/>
    <x v="3"/>
    <n v="530702579"/>
    <d v="2015-09-11T00:00:00"/>
    <x v="6"/>
    <x v="303"/>
    <n v="5541"/>
    <n v="255.28"/>
    <n v="159.41999999999999"/>
    <n v="95.86"/>
    <n v="883346.22"/>
    <n v="531160.26"/>
    <n v="-352185.96"/>
    <n v="1.66305028166076"/>
    <n v="-0.66305028166075497"/>
  </r>
  <r>
    <x v="3"/>
    <x v="184"/>
    <x v="8"/>
    <x v="1"/>
    <x v="1"/>
    <x v="2053"/>
    <x v="3"/>
    <x v="3"/>
    <n v="946830785"/>
    <d v="2015-09-20T00:00:00"/>
    <x v="5"/>
    <x v="28"/>
    <n v="7125"/>
    <n v="421.89"/>
    <n v="364.69"/>
    <n v="57.2"/>
    <n v="2598416.25"/>
    <n v="407550"/>
    <n v="-2190866.25"/>
    <n v="6.3756993006993001"/>
    <n v="-5.3756993006993001"/>
  </r>
  <r>
    <x v="2"/>
    <x v="102"/>
    <x v="3"/>
    <x v="1"/>
    <x v="3"/>
    <x v="925"/>
    <x v="4"/>
    <x v="7"/>
    <n v="975320136"/>
    <d v="2012-12-05T00:00:00"/>
    <x v="4"/>
    <x v="309"/>
    <n v="7757"/>
    <n v="205.7"/>
    <n v="117.11"/>
    <n v="88.59"/>
    <n v="908422.27"/>
    <n v="687192.63"/>
    <n v="-221229.64"/>
    <n v="1.3219324980246101"/>
    <n v="-0.32193249802460799"/>
  </r>
  <r>
    <x v="5"/>
    <x v="177"/>
    <x v="8"/>
    <x v="1"/>
    <x v="0"/>
    <x v="1230"/>
    <x v="7"/>
    <x v="7"/>
    <n v="317781960"/>
    <d v="2012-09-20T00:00:00"/>
    <x v="2"/>
    <x v="16"/>
    <n v="7599"/>
    <n v="421.89"/>
    <n v="364.69"/>
    <n v="57.2"/>
    <n v="2771279.31"/>
    <n v="434662.8"/>
    <n v="-2336616.5099999998"/>
    <n v="6.3756993006993001"/>
    <n v="-5.3756993006993001"/>
  </r>
  <r>
    <x v="1"/>
    <x v="153"/>
    <x v="4"/>
    <x v="1"/>
    <x v="2"/>
    <x v="547"/>
    <x v="2"/>
    <x v="0"/>
    <n v="546140086"/>
    <d v="2013-12-19T00:00:00"/>
    <x v="2"/>
    <x v="100"/>
    <n v="3843"/>
    <n v="81.73"/>
    <n v="56.67"/>
    <n v="25.06"/>
    <n v="217782.81"/>
    <n v="96305.58"/>
    <n v="-121477.23"/>
    <n v="2.2613727055067798"/>
    <n v="-1.26137270550678"/>
  </r>
  <r>
    <x v="5"/>
    <x v="63"/>
    <x v="2"/>
    <x v="1"/>
    <x v="2"/>
    <x v="1676"/>
    <x v="3"/>
    <x v="0"/>
    <n v="152630841"/>
    <d v="2013-01-09T00:00:00"/>
    <x v="4"/>
    <x v="2"/>
    <n v="5713"/>
    <n v="47.45"/>
    <n v="31.79"/>
    <n v="15.66"/>
    <n v="181616.27"/>
    <n v="89465.58"/>
    <n v="-92150.69"/>
    <n v="2.0300127713920801"/>
    <n v="-1.0300127713920799"/>
  </r>
  <r>
    <x v="5"/>
    <x v="9"/>
    <x v="7"/>
    <x v="1"/>
    <x v="0"/>
    <x v="948"/>
    <x v="5"/>
    <x v="5"/>
    <n v="399803054"/>
    <d v="2014-11-30T00:00:00"/>
    <x v="5"/>
    <x v="22"/>
    <n v="9463"/>
    <n v="437.2"/>
    <n v="263.33"/>
    <n v="173.87"/>
    <n v="2491891.79"/>
    <n v="1645331.81"/>
    <n v="-846559.98"/>
    <n v="1.51452234428021"/>
    <n v="-0.51452234428020904"/>
  </r>
  <r>
    <x v="2"/>
    <x v="141"/>
    <x v="11"/>
    <x v="1"/>
    <x v="3"/>
    <x v="2277"/>
    <x v="4"/>
    <x v="0"/>
    <n v="370518052"/>
    <d v="2013-09-10T00:00:00"/>
    <x v="3"/>
    <x v="153"/>
    <n v="3380"/>
    <n v="668.27"/>
    <n v="502.54"/>
    <n v="165.73"/>
    <n v="1698585.2"/>
    <n v="560167.4"/>
    <n v="-1138417.8"/>
    <n v="3.0322814215893299"/>
    <n v="-2.0322814215893299"/>
  </r>
  <r>
    <x v="0"/>
    <x v="72"/>
    <x v="2"/>
    <x v="1"/>
    <x v="1"/>
    <x v="2066"/>
    <x v="6"/>
    <x v="2"/>
    <n v="117949664"/>
    <d v="2011-05-24T00:00:00"/>
    <x v="3"/>
    <x v="80"/>
    <n v="2782"/>
    <n v="47.45"/>
    <n v="31.79"/>
    <n v="15.66"/>
    <n v="88439.78"/>
    <n v="43566.12"/>
    <n v="-44873.66"/>
    <n v="2.0300127713920801"/>
    <n v="-1.0300127713920799"/>
  </r>
  <r>
    <x v="1"/>
    <x v="168"/>
    <x v="10"/>
    <x v="1"/>
    <x v="0"/>
    <x v="704"/>
    <x v="2"/>
    <x v="6"/>
    <n v="215584218"/>
    <d v="2017-06-21T00:00:00"/>
    <x v="4"/>
    <x v="2"/>
    <n v="5016"/>
    <n v="154.06"/>
    <n v="90.93"/>
    <n v="63.13"/>
    <n v="456104.88"/>
    <n v="316660.08"/>
    <n v="-139444.79999999999"/>
    <n v="1.44036115951212"/>
    <n v="-0.44036115951211802"/>
  </r>
  <r>
    <x v="1"/>
    <x v="136"/>
    <x v="3"/>
    <x v="0"/>
    <x v="2"/>
    <x v="26"/>
    <x v="1"/>
    <x v="4"/>
    <n v="407220542"/>
    <d v="2016-04-07T00:00:00"/>
    <x v="2"/>
    <x v="2"/>
    <n v="4463"/>
    <n v="205.7"/>
    <n v="117.11"/>
    <n v="88.59"/>
    <n v="522661.93"/>
    <n v="395377.17"/>
    <n v="-127284.76"/>
    <n v="1.3219324980246101"/>
    <n v="-0.32193249802460799"/>
  </r>
  <r>
    <x v="1"/>
    <x v="169"/>
    <x v="10"/>
    <x v="0"/>
    <x v="2"/>
    <x v="1628"/>
    <x v="6"/>
    <x v="4"/>
    <n v="956969964"/>
    <d v="2016-05-27T00:00:00"/>
    <x v="6"/>
    <x v="3"/>
    <n v="7533"/>
    <n v="154.06"/>
    <n v="90.93"/>
    <n v="63.13"/>
    <n v="684975.69"/>
    <n v="475558.29"/>
    <n v="-209417.4"/>
    <n v="1.44036115951212"/>
    <n v="-0.44036115951211802"/>
  </r>
  <r>
    <x v="1"/>
    <x v="80"/>
    <x v="9"/>
    <x v="0"/>
    <x v="2"/>
    <x v="1963"/>
    <x v="9"/>
    <x v="5"/>
    <n v="399256312"/>
    <d v="2015-05-01T00:00:00"/>
    <x v="6"/>
    <x v="278"/>
    <n v="7670"/>
    <n v="9.33"/>
    <n v="6.92"/>
    <n v="2.41"/>
    <n v="53076.4"/>
    <n v="18484.7"/>
    <n v="-34591.699999999997"/>
    <n v="2.87136929460581"/>
    <n v="-1.87136929460581"/>
  </r>
  <r>
    <x v="1"/>
    <x v="157"/>
    <x v="1"/>
    <x v="1"/>
    <x v="0"/>
    <x v="2278"/>
    <x v="4"/>
    <x v="2"/>
    <n v="488815915"/>
    <d v="2011-04-17T00:00:00"/>
    <x v="5"/>
    <x v="11"/>
    <n v="347"/>
    <n v="152.58000000000001"/>
    <n v="97.44"/>
    <n v="55.14"/>
    <n v="33811.68"/>
    <n v="19133.580000000002"/>
    <n v="-14678.1"/>
    <n v="1.76713819368879"/>
    <n v="-0.76713819368879199"/>
  </r>
  <r>
    <x v="5"/>
    <x v="114"/>
    <x v="3"/>
    <x v="0"/>
    <x v="0"/>
    <x v="1825"/>
    <x v="9"/>
    <x v="4"/>
    <n v="350697600"/>
    <d v="2016-04-23T00:00:00"/>
    <x v="0"/>
    <x v="2"/>
    <n v="8068"/>
    <n v="205.7"/>
    <n v="117.11"/>
    <n v="88.59"/>
    <n v="944843.48"/>
    <n v="714744.12"/>
    <n v="-230099.36"/>
    <n v="1.3219324980246101"/>
    <n v="-0.32193249802460799"/>
  </r>
  <r>
    <x v="1"/>
    <x v="116"/>
    <x v="5"/>
    <x v="1"/>
    <x v="1"/>
    <x v="74"/>
    <x v="6"/>
    <x v="7"/>
    <n v="530262696"/>
    <d v="2012-11-05T00:00:00"/>
    <x v="1"/>
    <x v="185"/>
    <n v="5370"/>
    <n v="109.28"/>
    <n v="35.840000000000003"/>
    <n v="73.44"/>
    <n v="192460.79999999999"/>
    <n v="394372.8"/>
    <n v="201912"/>
    <n v="0.48801742919390001"/>
    <n v="0.51198257080609999"/>
  </r>
  <r>
    <x v="0"/>
    <x v="72"/>
    <x v="5"/>
    <x v="1"/>
    <x v="0"/>
    <x v="1141"/>
    <x v="0"/>
    <x v="4"/>
    <n v="743185031"/>
    <d v="2016-07-29T00:00:00"/>
    <x v="6"/>
    <x v="2"/>
    <n v="3821"/>
    <n v="109.28"/>
    <n v="35.840000000000003"/>
    <n v="73.44"/>
    <n v="136944.64000000001"/>
    <n v="280614.24"/>
    <n v="143669.6"/>
    <n v="0.48801742919390001"/>
    <n v="0.51198257080609999"/>
  </r>
  <r>
    <x v="3"/>
    <x v="20"/>
    <x v="11"/>
    <x v="0"/>
    <x v="1"/>
    <x v="561"/>
    <x v="7"/>
    <x v="4"/>
    <n v="325450932"/>
    <d v="2016-11-20T00:00:00"/>
    <x v="5"/>
    <x v="241"/>
    <n v="7018"/>
    <n v="668.27"/>
    <n v="502.54"/>
    <n v="165.73"/>
    <n v="3526825.72"/>
    <n v="1163093.1399999999"/>
    <n v="-2363732.58"/>
    <n v="3.0322814215893299"/>
    <n v="-2.0322814215893299"/>
  </r>
  <r>
    <x v="5"/>
    <x v="87"/>
    <x v="10"/>
    <x v="1"/>
    <x v="3"/>
    <x v="852"/>
    <x v="7"/>
    <x v="0"/>
    <n v="483359229"/>
    <d v="2013-10-10T00:00:00"/>
    <x v="2"/>
    <x v="8"/>
    <n v="5592"/>
    <n v="154.06"/>
    <n v="90.93"/>
    <n v="63.13"/>
    <n v="508480.56"/>
    <n v="353022.96"/>
    <n v="-155457.60000000001"/>
    <n v="1.44036115951212"/>
    <n v="-0.44036115951211802"/>
  </r>
  <r>
    <x v="1"/>
    <x v="36"/>
    <x v="7"/>
    <x v="0"/>
    <x v="2"/>
    <x v="1116"/>
    <x v="11"/>
    <x v="4"/>
    <n v="243521249"/>
    <d v="2016-03-28T00:00:00"/>
    <x v="1"/>
    <x v="69"/>
    <n v="2204"/>
    <n v="437.2"/>
    <n v="263.33"/>
    <n v="173.87"/>
    <n v="580379.31999999995"/>
    <n v="383209.48"/>
    <n v="-197169.84"/>
    <n v="1.51452234428021"/>
    <n v="-0.51452234428020904"/>
  </r>
  <r>
    <x v="3"/>
    <x v="94"/>
    <x v="11"/>
    <x v="1"/>
    <x v="1"/>
    <x v="229"/>
    <x v="4"/>
    <x v="3"/>
    <n v="502860820"/>
    <d v="2015-05-21T00:00:00"/>
    <x v="2"/>
    <x v="256"/>
    <n v="6546"/>
    <n v="668.27"/>
    <n v="502.54"/>
    <n v="165.73"/>
    <n v="3289626.84"/>
    <n v="1084868.58"/>
    <n v="-2204758.2599999998"/>
    <n v="3.0322814215893299"/>
    <n v="-2.0322814215893299"/>
  </r>
  <r>
    <x v="1"/>
    <x v="153"/>
    <x v="7"/>
    <x v="0"/>
    <x v="0"/>
    <x v="2279"/>
    <x v="10"/>
    <x v="2"/>
    <n v="878614270"/>
    <d v="2011-02-17T00:00:00"/>
    <x v="2"/>
    <x v="95"/>
    <n v="342"/>
    <n v="437.2"/>
    <n v="263.33"/>
    <n v="173.87"/>
    <n v="90058.86"/>
    <n v="59463.54"/>
    <n v="-30595.32"/>
    <n v="1.51452234428021"/>
    <n v="-0.51452234428020904"/>
  </r>
  <r>
    <x v="2"/>
    <x v="51"/>
    <x v="7"/>
    <x v="1"/>
    <x v="1"/>
    <x v="1674"/>
    <x v="7"/>
    <x v="3"/>
    <n v="158330428"/>
    <d v="2015-08-25T00:00:00"/>
    <x v="3"/>
    <x v="2"/>
    <n v="2347"/>
    <n v="437.2"/>
    <n v="263.33"/>
    <n v="173.87"/>
    <n v="618035.51"/>
    <n v="408072.89"/>
    <n v="-209962.62"/>
    <n v="1.51452234428021"/>
    <n v="-0.51452234428020904"/>
  </r>
  <r>
    <x v="2"/>
    <x v="104"/>
    <x v="5"/>
    <x v="0"/>
    <x v="0"/>
    <x v="253"/>
    <x v="3"/>
    <x v="2"/>
    <n v="349870622"/>
    <d v="2012-01-23T00:00:00"/>
    <x v="1"/>
    <x v="173"/>
    <n v="3347"/>
    <n v="109.28"/>
    <n v="35.840000000000003"/>
    <n v="73.44"/>
    <n v="119956.48"/>
    <n v="245803.68"/>
    <n v="125847.2"/>
    <n v="0.48801742919390001"/>
    <n v="0.51198257080609999"/>
  </r>
  <r>
    <x v="5"/>
    <x v="28"/>
    <x v="7"/>
    <x v="0"/>
    <x v="0"/>
    <x v="1114"/>
    <x v="3"/>
    <x v="1"/>
    <n v="831408679"/>
    <d v="2010-02-10T00:00:00"/>
    <x v="4"/>
    <x v="2"/>
    <n v="1159"/>
    <n v="437.2"/>
    <n v="263.33"/>
    <n v="173.87"/>
    <n v="305199.46999999997"/>
    <n v="201515.33"/>
    <n v="-103684.14"/>
    <n v="1.51452234428021"/>
    <n v="-0.51452234428020904"/>
  </r>
  <r>
    <x v="3"/>
    <x v="50"/>
    <x v="6"/>
    <x v="0"/>
    <x v="3"/>
    <x v="375"/>
    <x v="5"/>
    <x v="3"/>
    <n v="601430928"/>
    <d v="2015-11-26T00:00:00"/>
    <x v="2"/>
    <x v="69"/>
    <n v="5632"/>
    <n v="651.21"/>
    <n v="524.96"/>
    <n v="126.25"/>
    <n v="2956574.7200000002"/>
    <n v="711040"/>
    <n v="-2245534.7200000002"/>
    <n v="4.1580990099009902"/>
    <n v="-3.1580990099009898"/>
  </r>
  <r>
    <x v="2"/>
    <x v="155"/>
    <x v="11"/>
    <x v="0"/>
    <x v="0"/>
    <x v="1676"/>
    <x v="3"/>
    <x v="0"/>
    <n v="528736197"/>
    <d v="2013-08-31T00:00:00"/>
    <x v="0"/>
    <x v="57"/>
    <n v="3645"/>
    <n v="668.27"/>
    <n v="502.54"/>
    <n v="165.73"/>
    <n v="1831758.3"/>
    <n v="604085.85"/>
    <n v="-1227672.45"/>
    <n v="3.0322814215893299"/>
    <n v="-2.0322814215893299"/>
  </r>
  <r>
    <x v="0"/>
    <x v="181"/>
    <x v="5"/>
    <x v="0"/>
    <x v="1"/>
    <x v="1979"/>
    <x v="7"/>
    <x v="5"/>
    <n v="202435815"/>
    <d v="2014-02-24T00:00:00"/>
    <x v="1"/>
    <x v="2"/>
    <n v="4111"/>
    <n v="109.28"/>
    <n v="35.840000000000003"/>
    <n v="73.44"/>
    <n v="147338.23999999999"/>
    <n v="301911.84000000003"/>
    <n v="154573.6"/>
    <n v="0.48801742919390001"/>
    <n v="0.51198257080609999"/>
  </r>
  <r>
    <x v="5"/>
    <x v="127"/>
    <x v="8"/>
    <x v="1"/>
    <x v="1"/>
    <x v="1419"/>
    <x v="9"/>
    <x v="4"/>
    <n v="181953608"/>
    <d v="2016-12-31T00:00:00"/>
    <x v="0"/>
    <x v="69"/>
    <n v="2971"/>
    <n v="421.89"/>
    <n v="364.69"/>
    <n v="57.2"/>
    <n v="1083493.99"/>
    <n v="169941.2"/>
    <n v="-913552.79"/>
    <n v="6.3756993006993001"/>
    <n v="-5.3756993006993001"/>
  </r>
  <r>
    <x v="3"/>
    <x v="124"/>
    <x v="5"/>
    <x v="1"/>
    <x v="0"/>
    <x v="2082"/>
    <x v="4"/>
    <x v="3"/>
    <n v="647025907"/>
    <d v="2015-03-30T00:00:00"/>
    <x v="1"/>
    <x v="19"/>
    <n v="8199"/>
    <n v="109.28"/>
    <n v="35.840000000000003"/>
    <n v="73.44"/>
    <n v="293852.15999999997"/>
    <n v="602134.56000000006"/>
    <n v="308282.40000000002"/>
    <n v="0.48801742919390001"/>
    <n v="0.51198257080609999"/>
  </r>
  <r>
    <x v="2"/>
    <x v="112"/>
    <x v="7"/>
    <x v="1"/>
    <x v="1"/>
    <x v="2280"/>
    <x v="7"/>
    <x v="5"/>
    <n v="947701537"/>
    <d v="2014-09-20T00:00:00"/>
    <x v="0"/>
    <x v="4"/>
    <n v="4800"/>
    <n v="437.2"/>
    <n v="263.33"/>
    <n v="173.87"/>
    <n v="1263984"/>
    <n v="834576"/>
    <n v="-429408"/>
    <n v="1.51452234428021"/>
    <n v="-0.51452234428020904"/>
  </r>
  <r>
    <x v="1"/>
    <x v="99"/>
    <x v="10"/>
    <x v="1"/>
    <x v="3"/>
    <x v="861"/>
    <x v="1"/>
    <x v="5"/>
    <n v="954341828"/>
    <d v="2014-11-07T00:00:00"/>
    <x v="6"/>
    <x v="183"/>
    <n v="9809"/>
    <n v="154.06"/>
    <n v="90.93"/>
    <n v="63.13"/>
    <n v="891932.37"/>
    <n v="619242.17000000004"/>
    <n v="-272690.2"/>
    <n v="1.44036115951212"/>
    <n v="-0.44036115951211802"/>
  </r>
  <r>
    <x v="1"/>
    <x v="123"/>
    <x v="2"/>
    <x v="0"/>
    <x v="3"/>
    <x v="1240"/>
    <x v="0"/>
    <x v="1"/>
    <n v="607620608"/>
    <d v="2010-09-20T00:00:00"/>
    <x v="1"/>
    <x v="2"/>
    <n v="7296"/>
    <n v="47.45"/>
    <n v="31.79"/>
    <n v="15.66"/>
    <n v="231939.84"/>
    <n v="114255.36"/>
    <n v="-117684.48"/>
    <n v="2.0300127713920801"/>
    <n v="-1.0300127713920799"/>
  </r>
  <r>
    <x v="0"/>
    <x v="27"/>
    <x v="9"/>
    <x v="1"/>
    <x v="1"/>
    <x v="2281"/>
    <x v="4"/>
    <x v="4"/>
    <n v="368524205"/>
    <d v="2016-04-21T00:00:00"/>
    <x v="2"/>
    <x v="75"/>
    <n v="3357"/>
    <n v="9.33"/>
    <n v="6.92"/>
    <n v="2.41"/>
    <n v="23230.44"/>
    <n v="8090.37"/>
    <n v="-15140.07"/>
    <n v="2.87136929460581"/>
    <n v="-1.87136929460581"/>
  </r>
  <r>
    <x v="6"/>
    <x v="103"/>
    <x v="1"/>
    <x v="0"/>
    <x v="0"/>
    <x v="661"/>
    <x v="8"/>
    <x v="1"/>
    <n v="768351447"/>
    <d v="2010-07-17T00:00:00"/>
    <x v="0"/>
    <x v="31"/>
    <n v="1123"/>
    <n v="152.58000000000001"/>
    <n v="97.44"/>
    <n v="55.14"/>
    <n v="109425.12"/>
    <n v="61922.22"/>
    <n v="-47502.9"/>
    <n v="1.76713819368879"/>
    <n v="-0.76713819368879199"/>
  </r>
  <r>
    <x v="5"/>
    <x v="101"/>
    <x v="1"/>
    <x v="1"/>
    <x v="0"/>
    <x v="187"/>
    <x v="10"/>
    <x v="7"/>
    <n v="158713662"/>
    <d v="2012-01-28T00:00:00"/>
    <x v="0"/>
    <x v="30"/>
    <n v="5754"/>
    <n v="152.58000000000001"/>
    <n v="97.44"/>
    <n v="55.14"/>
    <n v="560669.76"/>
    <n v="317275.56"/>
    <n v="-243394.2"/>
    <n v="1.76713819368879"/>
    <n v="-0.76713819368879199"/>
  </r>
  <r>
    <x v="1"/>
    <x v="85"/>
    <x v="4"/>
    <x v="0"/>
    <x v="2"/>
    <x v="471"/>
    <x v="11"/>
    <x v="5"/>
    <n v="561534678"/>
    <d v="2014-01-29T00:00:00"/>
    <x v="4"/>
    <x v="2"/>
    <n v="9445"/>
    <n v="81.73"/>
    <n v="56.67"/>
    <n v="25.06"/>
    <n v="535248.15"/>
    <n v="236691.7"/>
    <n v="-298556.45"/>
    <n v="2.2613727055067798"/>
    <n v="-1.26137270550678"/>
  </r>
  <r>
    <x v="4"/>
    <x v="156"/>
    <x v="9"/>
    <x v="1"/>
    <x v="2"/>
    <x v="1474"/>
    <x v="1"/>
    <x v="1"/>
    <n v="919050824"/>
    <d v="2010-07-21T00:00:00"/>
    <x v="4"/>
    <x v="43"/>
    <n v="6417"/>
    <n v="9.33"/>
    <n v="6.92"/>
    <n v="2.41"/>
    <n v="44405.64"/>
    <n v="15464.97"/>
    <n v="-28940.67"/>
    <n v="2.87136929460581"/>
    <n v="-1.87136929460581"/>
  </r>
  <r>
    <x v="4"/>
    <x v="115"/>
    <x v="1"/>
    <x v="0"/>
    <x v="1"/>
    <x v="2282"/>
    <x v="8"/>
    <x v="3"/>
    <n v="243810927"/>
    <d v="2015-04-08T00:00:00"/>
    <x v="4"/>
    <x v="2"/>
    <n v="7926"/>
    <n v="152.58000000000001"/>
    <n v="97.44"/>
    <n v="55.14"/>
    <n v="772309.44"/>
    <n v="437039.64"/>
    <n v="-335269.8"/>
    <n v="1.76713819368879"/>
    <n v="-0.76713819368879199"/>
  </r>
  <r>
    <x v="1"/>
    <x v="109"/>
    <x v="10"/>
    <x v="1"/>
    <x v="2"/>
    <x v="650"/>
    <x v="8"/>
    <x v="5"/>
    <n v="768676316"/>
    <d v="2014-08-02T00:00:00"/>
    <x v="0"/>
    <x v="120"/>
    <n v="7259"/>
    <n v="154.06"/>
    <n v="90.93"/>
    <n v="63.13"/>
    <n v="660060.87"/>
    <n v="458260.67"/>
    <n v="-201800.2"/>
    <n v="1.44036115951212"/>
    <n v="-0.44036115951211802"/>
  </r>
  <r>
    <x v="5"/>
    <x v="117"/>
    <x v="1"/>
    <x v="0"/>
    <x v="1"/>
    <x v="358"/>
    <x v="0"/>
    <x v="1"/>
    <n v="296820819"/>
    <d v="2011-10-02T00:00:00"/>
    <x v="5"/>
    <x v="283"/>
    <n v="4731"/>
    <n v="152.58000000000001"/>
    <n v="97.44"/>
    <n v="55.14"/>
    <n v="460988.64"/>
    <n v="260867.34"/>
    <n v="-200121.3"/>
    <n v="1.76713819368879"/>
    <n v="-0.76713819368879199"/>
  </r>
  <r>
    <x v="0"/>
    <x v="69"/>
    <x v="2"/>
    <x v="1"/>
    <x v="1"/>
    <x v="2283"/>
    <x v="6"/>
    <x v="7"/>
    <n v="751730763"/>
    <d v="2012-11-06T00:00:00"/>
    <x v="3"/>
    <x v="21"/>
    <n v="2693"/>
    <n v="47.45"/>
    <n v="31.79"/>
    <n v="15.66"/>
    <n v="85610.47"/>
    <n v="42172.38"/>
    <n v="-43438.09"/>
    <n v="2.0300127713920801"/>
    <n v="-1.0300127713920799"/>
  </r>
  <r>
    <x v="0"/>
    <x v="146"/>
    <x v="8"/>
    <x v="0"/>
    <x v="2"/>
    <x v="374"/>
    <x v="7"/>
    <x v="0"/>
    <n v="527204978"/>
    <d v="2013-03-10T00:00:00"/>
    <x v="5"/>
    <x v="2"/>
    <n v="523"/>
    <n v="421.89"/>
    <n v="364.69"/>
    <n v="57.2"/>
    <n v="190732.87"/>
    <n v="29915.599999999999"/>
    <n v="-160817.26999999999"/>
    <n v="6.3756993006993001"/>
    <n v="-5.3756993006993001"/>
  </r>
  <r>
    <x v="1"/>
    <x v="89"/>
    <x v="7"/>
    <x v="1"/>
    <x v="2"/>
    <x v="1411"/>
    <x v="7"/>
    <x v="2"/>
    <n v="337354791"/>
    <d v="2012-01-28T00:00:00"/>
    <x v="0"/>
    <x v="227"/>
    <n v="9634"/>
    <n v="437.2"/>
    <n v="263.33"/>
    <n v="173.87"/>
    <n v="2536921.2200000002"/>
    <n v="1675063.58"/>
    <n v="-861857.64"/>
    <n v="1.51452234428021"/>
    <n v="-0.51452234428020904"/>
  </r>
  <r>
    <x v="3"/>
    <x v="151"/>
    <x v="5"/>
    <x v="0"/>
    <x v="0"/>
    <x v="2284"/>
    <x v="10"/>
    <x v="4"/>
    <n v="966604030"/>
    <d v="2016-02-16T00:00:00"/>
    <x v="3"/>
    <x v="78"/>
    <n v="8467"/>
    <n v="109.28"/>
    <n v="35.840000000000003"/>
    <n v="73.44"/>
    <n v="303457.28000000003"/>
    <n v="621816.48"/>
    <n v="318359.2"/>
    <n v="0.48801742919390001"/>
    <n v="0.51198257080609999"/>
  </r>
  <r>
    <x v="4"/>
    <x v="160"/>
    <x v="6"/>
    <x v="1"/>
    <x v="2"/>
    <x v="1949"/>
    <x v="3"/>
    <x v="0"/>
    <n v="119689023"/>
    <d v="2013-09-19T00:00:00"/>
    <x v="2"/>
    <x v="8"/>
    <n v="7497"/>
    <n v="651.21"/>
    <n v="524.96"/>
    <n v="126.25"/>
    <n v="3935625.12"/>
    <n v="946496.25"/>
    <n v="-2989128.87"/>
    <n v="4.1580990099009902"/>
    <n v="-3.1580990099009898"/>
  </r>
  <r>
    <x v="4"/>
    <x v="6"/>
    <x v="0"/>
    <x v="1"/>
    <x v="3"/>
    <x v="47"/>
    <x v="4"/>
    <x v="7"/>
    <n v="971658599"/>
    <d v="2012-03-05T00:00:00"/>
    <x v="1"/>
    <x v="2"/>
    <n v="4227"/>
    <n v="255.28"/>
    <n v="159.41999999999999"/>
    <n v="95.86"/>
    <n v="673868.34"/>
    <n v="405200.22"/>
    <n v="-268668.12"/>
    <n v="1.66305028166076"/>
    <n v="-0.66305028166075497"/>
  </r>
  <r>
    <x v="1"/>
    <x v="89"/>
    <x v="8"/>
    <x v="1"/>
    <x v="0"/>
    <x v="1601"/>
    <x v="0"/>
    <x v="7"/>
    <n v="917874085"/>
    <d v="2012-09-23T00:00:00"/>
    <x v="5"/>
    <x v="2"/>
    <n v="8194"/>
    <n v="421.89"/>
    <n v="364.69"/>
    <n v="57.2"/>
    <n v="2988269.86"/>
    <n v="468696.8"/>
    <n v="-2519573.06"/>
    <n v="6.3756993006993001"/>
    <n v="-5.3756993006993001"/>
  </r>
  <r>
    <x v="2"/>
    <x v="4"/>
    <x v="4"/>
    <x v="1"/>
    <x v="3"/>
    <x v="1486"/>
    <x v="1"/>
    <x v="0"/>
    <n v="124009311"/>
    <d v="2013-08-06T00:00:00"/>
    <x v="3"/>
    <x v="261"/>
    <n v="5966"/>
    <n v="81.73"/>
    <n v="56.67"/>
    <n v="25.06"/>
    <n v="338093.22"/>
    <n v="149507.96"/>
    <n v="-188585.26"/>
    <n v="2.2613727055067798"/>
    <n v="-1.26137270550678"/>
  </r>
  <r>
    <x v="1"/>
    <x v="73"/>
    <x v="3"/>
    <x v="0"/>
    <x v="1"/>
    <x v="1723"/>
    <x v="3"/>
    <x v="0"/>
    <n v="176050603"/>
    <d v="2013-10-28T00:00:00"/>
    <x v="1"/>
    <x v="1"/>
    <n v="6140"/>
    <n v="205.7"/>
    <n v="117.11"/>
    <n v="88.59"/>
    <n v="719055.4"/>
    <n v="543942.6"/>
    <n v="-175112.8"/>
    <n v="1.3219324980246101"/>
    <n v="-0.32193249802460799"/>
  </r>
  <r>
    <x v="1"/>
    <x v="116"/>
    <x v="8"/>
    <x v="1"/>
    <x v="1"/>
    <x v="345"/>
    <x v="11"/>
    <x v="1"/>
    <n v="930296790"/>
    <d v="2010-03-26T00:00:00"/>
    <x v="6"/>
    <x v="96"/>
    <n v="4348"/>
    <n v="421.89"/>
    <n v="364.69"/>
    <n v="57.2"/>
    <n v="1585672.12"/>
    <n v="248705.6"/>
    <n v="-1336966.52"/>
    <n v="6.3756993006993001"/>
    <n v="-5.3756993006993001"/>
  </r>
  <r>
    <x v="5"/>
    <x v="166"/>
    <x v="4"/>
    <x v="0"/>
    <x v="0"/>
    <x v="1190"/>
    <x v="8"/>
    <x v="3"/>
    <n v="963359200"/>
    <d v="2015-08-30T00:00:00"/>
    <x v="5"/>
    <x v="7"/>
    <n v="8250"/>
    <n v="81.73"/>
    <n v="56.67"/>
    <n v="25.06"/>
    <n v="467527.5"/>
    <n v="206745"/>
    <n v="-260782.5"/>
    <n v="2.2613727055067798"/>
    <n v="-1.26137270550678"/>
  </r>
  <r>
    <x v="5"/>
    <x v="161"/>
    <x v="8"/>
    <x v="1"/>
    <x v="2"/>
    <x v="2285"/>
    <x v="5"/>
    <x v="6"/>
    <n v="722161662"/>
    <d v="2017-06-29T00:00:00"/>
    <x v="2"/>
    <x v="2"/>
    <n v="2539"/>
    <n v="421.89"/>
    <n v="364.69"/>
    <n v="57.2"/>
    <n v="925947.91"/>
    <n v="145230.79999999999"/>
    <n v="-780717.11"/>
    <n v="6.3756993006993001"/>
    <n v="-5.3756993006993001"/>
  </r>
  <r>
    <x v="1"/>
    <x v="178"/>
    <x v="3"/>
    <x v="0"/>
    <x v="2"/>
    <x v="1664"/>
    <x v="7"/>
    <x v="2"/>
    <n v="273940503"/>
    <d v="2011-10-19T00:00:00"/>
    <x v="4"/>
    <x v="44"/>
    <n v="3937"/>
    <n v="205.7"/>
    <n v="117.11"/>
    <n v="88.59"/>
    <n v="461062.07"/>
    <n v="348778.83"/>
    <n v="-112283.24"/>
    <n v="1.3219324980246101"/>
    <n v="-0.32193249802460799"/>
  </r>
  <r>
    <x v="1"/>
    <x v="140"/>
    <x v="9"/>
    <x v="1"/>
    <x v="1"/>
    <x v="2286"/>
    <x v="1"/>
    <x v="5"/>
    <n v="656244552"/>
    <d v="2014-06-19T00:00:00"/>
    <x v="2"/>
    <x v="65"/>
    <n v="6201"/>
    <n v="9.33"/>
    <n v="6.92"/>
    <n v="2.41"/>
    <n v="42910.92"/>
    <n v="14944.41"/>
    <n v="-27966.51"/>
    <n v="2.87136929460581"/>
    <n v="-1.87136929460581"/>
  </r>
  <r>
    <x v="5"/>
    <x v="70"/>
    <x v="4"/>
    <x v="1"/>
    <x v="0"/>
    <x v="1072"/>
    <x v="4"/>
    <x v="7"/>
    <n v="726935136"/>
    <d v="2012-06-19T00:00:00"/>
    <x v="3"/>
    <x v="27"/>
    <n v="5116"/>
    <n v="81.73"/>
    <n v="56.67"/>
    <n v="25.06"/>
    <n v="289923.71999999997"/>
    <n v="128206.96"/>
    <n v="-161716.76"/>
    <n v="2.2613727055067798"/>
    <n v="-1.26137270550678"/>
  </r>
  <r>
    <x v="0"/>
    <x v="113"/>
    <x v="2"/>
    <x v="0"/>
    <x v="2"/>
    <x v="515"/>
    <x v="6"/>
    <x v="7"/>
    <n v="314186084"/>
    <d v="2012-04-30T00:00:00"/>
    <x v="1"/>
    <x v="16"/>
    <n v="3499"/>
    <n v="47.45"/>
    <n v="31.79"/>
    <n v="15.66"/>
    <n v="111233.21"/>
    <n v="54794.34"/>
    <n v="-56438.87"/>
    <n v="2.0300127713920801"/>
    <n v="-1.0300127713920799"/>
  </r>
  <r>
    <x v="1"/>
    <x v="139"/>
    <x v="11"/>
    <x v="0"/>
    <x v="1"/>
    <x v="2287"/>
    <x v="2"/>
    <x v="5"/>
    <n v="666483724"/>
    <d v="2014-08-31T00:00:00"/>
    <x v="5"/>
    <x v="96"/>
    <n v="6199"/>
    <n v="668.27"/>
    <n v="502.54"/>
    <n v="165.73"/>
    <n v="3115245.46"/>
    <n v="1027360.27"/>
    <n v="-2087885.19"/>
    <n v="3.0322814215893299"/>
    <n v="-2.0322814215893299"/>
  </r>
  <r>
    <x v="3"/>
    <x v="24"/>
    <x v="8"/>
    <x v="0"/>
    <x v="1"/>
    <x v="2007"/>
    <x v="7"/>
    <x v="4"/>
    <n v="402626883"/>
    <d v="2016-08-10T00:00:00"/>
    <x v="4"/>
    <x v="2"/>
    <n v="5097"/>
    <n v="421.89"/>
    <n v="364.69"/>
    <n v="57.2"/>
    <n v="1858824.93"/>
    <n v="291548.40000000002"/>
    <n v="-1567276.53"/>
    <n v="6.3756993006993001"/>
    <n v="-5.3756993006993001"/>
  </r>
  <r>
    <x v="2"/>
    <x v="102"/>
    <x v="5"/>
    <x v="0"/>
    <x v="0"/>
    <x v="946"/>
    <x v="1"/>
    <x v="6"/>
    <n v="461726891"/>
    <d v="2017-06-19T00:00:00"/>
    <x v="1"/>
    <x v="75"/>
    <n v="4103"/>
    <n v="109.28"/>
    <n v="35.840000000000003"/>
    <n v="73.44"/>
    <n v="147051.51999999999"/>
    <n v="301324.32"/>
    <n v="154272.79999999999"/>
    <n v="0.48801742919390001"/>
    <n v="0.51198257080609999"/>
  </r>
  <r>
    <x v="2"/>
    <x v="4"/>
    <x v="1"/>
    <x v="1"/>
    <x v="2"/>
    <x v="564"/>
    <x v="6"/>
    <x v="7"/>
    <n v="953207576"/>
    <d v="2012-07-15T00:00:00"/>
    <x v="5"/>
    <x v="29"/>
    <n v="4159"/>
    <n v="152.58000000000001"/>
    <n v="97.44"/>
    <n v="55.14"/>
    <n v="405252.96"/>
    <n v="229327.26"/>
    <n v="-175925.7"/>
    <n v="1.76713819368879"/>
    <n v="-0.76713819368879099"/>
  </r>
  <r>
    <x v="5"/>
    <x v="114"/>
    <x v="0"/>
    <x v="0"/>
    <x v="2"/>
    <x v="970"/>
    <x v="6"/>
    <x v="5"/>
    <n v="706805264"/>
    <d v="2014-07-01T00:00:00"/>
    <x v="3"/>
    <x v="38"/>
    <n v="8239"/>
    <n v="255.28"/>
    <n v="159.41999999999999"/>
    <n v="95.86"/>
    <n v="1313461.3799999999"/>
    <n v="789790.54"/>
    <n v="-523670.84"/>
    <n v="1.66305028166076"/>
    <n v="-0.66305028166075497"/>
  </r>
  <r>
    <x v="1"/>
    <x v="81"/>
    <x v="8"/>
    <x v="0"/>
    <x v="3"/>
    <x v="1844"/>
    <x v="1"/>
    <x v="4"/>
    <n v="422568786"/>
    <d v="2016-06-17T00:00:00"/>
    <x v="6"/>
    <x v="3"/>
    <n v="6349"/>
    <n v="421.89"/>
    <n v="364.69"/>
    <n v="57.2"/>
    <n v="2315416.81"/>
    <n v="363162.8"/>
    <n v="-1952254.01"/>
    <n v="6.3756993006993001"/>
    <n v="-5.3756993006993001"/>
  </r>
  <r>
    <x v="5"/>
    <x v="92"/>
    <x v="10"/>
    <x v="1"/>
    <x v="2"/>
    <x v="2288"/>
    <x v="5"/>
    <x v="5"/>
    <n v="420859467"/>
    <d v="2014-10-28T00:00:00"/>
    <x v="3"/>
    <x v="19"/>
    <n v="524"/>
    <n v="154.06"/>
    <n v="90.93"/>
    <n v="63.13"/>
    <n v="47647.32"/>
    <n v="33080.120000000003"/>
    <n v="-14567.2"/>
    <n v="1.44036115951212"/>
    <n v="-0.44036115951211802"/>
  </r>
  <r>
    <x v="0"/>
    <x v="27"/>
    <x v="4"/>
    <x v="1"/>
    <x v="1"/>
    <x v="2289"/>
    <x v="3"/>
    <x v="6"/>
    <n v="192351138"/>
    <d v="2017-02-24T00:00:00"/>
    <x v="6"/>
    <x v="2"/>
    <n v="9831"/>
    <n v="81.73"/>
    <n v="56.67"/>
    <n v="25.06"/>
    <n v="557122.77"/>
    <n v="246364.86"/>
    <n v="-310757.90999999997"/>
    <n v="2.2613727055067798"/>
    <n v="-1.26137270550678"/>
  </r>
  <r>
    <x v="5"/>
    <x v="58"/>
    <x v="10"/>
    <x v="0"/>
    <x v="3"/>
    <x v="696"/>
    <x v="9"/>
    <x v="4"/>
    <n v="648030126"/>
    <d v="2016-11-19T00:00:00"/>
    <x v="0"/>
    <x v="122"/>
    <n v="5370"/>
    <n v="154.06"/>
    <n v="90.93"/>
    <n v="63.13"/>
    <n v="488294.1"/>
    <n v="339008.1"/>
    <n v="-149286"/>
    <n v="1.44036115951212"/>
    <n v="-0.44036115951211802"/>
  </r>
  <r>
    <x v="1"/>
    <x v="99"/>
    <x v="10"/>
    <x v="0"/>
    <x v="2"/>
    <x v="2290"/>
    <x v="3"/>
    <x v="7"/>
    <n v="969195258"/>
    <d v="2012-09-17T00:00:00"/>
    <x v="1"/>
    <x v="65"/>
    <n v="5269"/>
    <n v="154.06"/>
    <n v="90.93"/>
    <n v="63.13"/>
    <n v="479110.17"/>
    <n v="332631.96999999997"/>
    <n v="-146478.20000000001"/>
    <n v="1.44036115951212"/>
    <n v="-0.44036115951211802"/>
  </r>
  <r>
    <x v="1"/>
    <x v="55"/>
    <x v="6"/>
    <x v="0"/>
    <x v="1"/>
    <x v="1094"/>
    <x v="2"/>
    <x v="2"/>
    <n v="857457864"/>
    <d v="2011-09-16T00:00:00"/>
    <x v="6"/>
    <x v="148"/>
    <n v="9691"/>
    <n v="651.21"/>
    <n v="524.96"/>
    <n v="126.25"/>
    <n v="5087387.3600000003"/>
    <n v="1223488.75"/>
    <n v="-3863898.61"/>
    <n v="4.1580990099009902"/>
    <n v="-3.1580990099009898"/>
  </r>
  <r>
    <x v="6"/>
    <x v="180"/>
    <x v="6"/>
    <x v="0"/>
    <x v="0"/>
    <x v="2291"/>
    <x v="8"/>
    <x v="1"/>
    <n v="984741771"/>
    <d v="2010-08-13T00:00:00"/>
    <x v="6"/>
    <x v="11"/>
    <n v="5828"/>
    <n v="651.21"/>
    <n v="524.96"/>
    <n v="126.25"/>
    <n v="3059466.88"/>
    <n v="735785"/>
    <n v="-2323681.88"/>
    <n v="4.1580990099009902"/>
    <n v="-3.1580990099009898"/>
  </r>
  <r>
    <x v="4"/>
    <x v="115"/>
    <x v="1"/>
    <x v="0"/>
    <x v="3"/>
    <x v="189"/>
    <x v="9"/>
    <x v="5"/>
    <n v="743283307"/>
    <d v="2015-04-01T00:00:00"/>
    <x v="4"/>
    <x v="47"/>
    <n v="2903"/>
    <n v="152.58000000000001"/>
    <n v="97.44"/>
    <n v="55.14"/>
    <n v="282868.32"/>
    <n v="160071.42000000001"/>
    <n v="-122796.9"/>
    <n v="1.76713819368879"/>
    <n v="-0.76713819368879199"/>
  </r>
  <r>
    <x v="1"/>
    <x v="109"/>
    <x v="10"/>
    <x v="0"/>
    <x v="0"/>
    <x v="1208"/>
    <x v="1"/>
    <x v="7"/>
    <n v="495631301"/>
    <d v="2012-07-18T00:00:00"/>
    <x v="4"/>
    <x v="138"/>
    <n v="7171"/>
    <n v="154.06"/>
    <n v="90.93"/>
    <n v="63.13"/>
    <n v="652059.03"/>
    <n v="452705.23"/>
    <n v="-199353.8"/>
    <n v="1.44036115951212"/>
    <n v="-0.44036115951211802"/>
  </r>
  <r>
    <x v="1"/>
    <x v="159"/>
    <x v="6"/>
    <x v="1"/>
    <x v="3"/>
    <x v="1163"/>
    <x v="8"/>
    <x v="5"/>
    <n v="224647080"/>
    <d v="2014-07-30T00:00:00"/>
    <x v="4"/>
    <x v="80"/>
    <n v="6918"/>
    <n v="651.21"/>
    <n v="524.96"/>
    <n v="126.25"/>
    <n v="3631673.28"/>
    <n v="873397.5"/>
    <n v="-2758275.78"/>
    <n v="4.1580990099009902"/>
    <n v="-3.1580990099009898"/>
  </r>
  <r>
    <x v="1"/>
    <x v="93"/>
    <x v="6"/>
    <x v="1"/>
    <x v="3"/>
    <x v="1879"/>
    <x v="4"/>
    <x v="5"/>
    <n v="883504474"/>
    <d v="2014-08-09T00:00:00"/>
    <x v="0"/>
    <x v="102"/>
    <n v="7462"/>
    <n v="651.21"/>
    <n v="524.96"/>
    <n v="126.25"/>
    <n v="3917251.52"/>
    <n v="942077.5"/>
    <n v="-2975174.02"/>
    <n v="4.1580990099009902"/>
    <n v="-3.1580990099009898"/>
  </r>
  <r>
    <x v="5"/>
    <x v="145"/>
    <x v="5"/>
    <x v="0"/>
    <x v="1"/>
    <x v="510"/>
    <x v="7"/>
    <x v="5"/>
    <n v="345689809"/>
    <d v="2014-12-28T00:00:00"/>
    <x v="5"/>
    <x v="206"/>
    <n v="6151"/>
    <n v="109.28"/>
    <n v="35.840000000000003"/>
    <n v="73.44"/>
    <n v="220451.84"/>
    <n v="451729.44"/>
    <n v="231277.6"/>
    <n v="0.48801742919390001"/>
    <n v="0.51198257080609999"/>
  </r>
  <r>
    <x v="4"/>
    <x v="6"/>
    <x v="5"/>
    <x v="0"/>
    <x v="0"/>
    <x v="2044"/>
    <x v="0"/>
    <x v="5"/>
    <n v="155001914"/>
    <d v="2014-12-30T00:00:00"/>
    <x v="3"/>
    <x v="71"/>
    <n v="7366"/>
    <n v="109.28"/>
    <n v="35.840000000000003"/>
    <n v="73.44"/>
    <n v="263997.44"/>
    <n v="540959.04"/>
    <n v="276961.59999999998"/>
    <n v="0.48801742919390001"/>
    <n v="0.51198257080609999"/>
  </r>
  <r>
    <x v="1"/>
    <x v="16"/>
    <x v="6"/>
    <x v="1"/>
    <x v="1"/>
    <x v="391"/>
    <x v="4"/>
    <x v="3"/>
    <n v="575552117"/>
    <d v="2015-04-26T00:00:00"/>
    <x v="5"/>
    <x v="250"/>
    <n v="7516"/>
    <n v="651.21"/>
    <n v="524.96"/>
    <n v="126.25"/>
    <n v="3945599.36"/>
    <n v="948895"/>
    <n v="-2996704.36"/>
    <n v="4.1580990099009902"/>
    <n v="-3.1580990099009898"/>
  </r>
  <r>
    <x v="1"/>
    <x v="152"/>
    <x v="0"/>
    <x v="1"/>
    <x v="3"/>
    <x v="2096"/>
    <x v="2"/>
    <x v="0"/>
    <n v="141764247"/>
    <d v="2013-08-29T00:00:00"/>
    <x v="2"/>
    <x v="11"/>
    <n v="46"/>
    <n v="255.28"/>
    <n v="159.41999999999999"/>
    <n v="95.86"/>
    <n v="7333.32"/>
    <n v="4409.5600000000004"/>
    <n v="-2923.76"/>
    <n v="1.66305028166076"/>
    <n v="-0.66305028166075497"/>
  </r>
  <r>
    <x v="1"/>
    <x v="142"/>
    <x v="10"/>
    <x v="1"/>
    <x v="0"/>
    <x v="1825"/>
    <x v="9"/>
    <x v="4"/>
    <n v="608374631"/>
    <d v="2016-12-04T00:00:00"/>
    <x v="5"/>
    <x v="37"/>
    <n v="428"/>
    <n v="154.06"/>
    <n v="90.93"/>
    <n v="63.13"/>
    <n v="38918.04"/>
    <n v="27019.64"/>
    <n v="-11898.4"/>
    <n v="1.44036115951212"/>
    <n v="-0.44036115951211802"/>
  </r>
  <r>
    <x v="1"/>
    <x v="71"/>
    <x v="11"/>
    <x v="0"/>
    <x v="2"/>
    <x v="27"/>
    <x v="10"/>
    <x v="7"/>
    <n v="200432097"/>
    <d v="2012-01-31T00:00:00"/>
    <x v="3"/>
    <x v="131"/>
    <n v="1167"/>
    <n v="668.27"/>
    <n v="502.54"/>
    <n v="165.73"/>
    <n v="586464.18000000005"/>
    <n v="193406.91"/>
    <n v="-393057.27"/>
    <n v="3.0322814215893299"/>
    <n v="-2.0322814215893299"/>
  </r>
  <r>
    <x v="3"/>
    <x v="30"/>
    <x v="11"/>
    <x v="0"/>
    <x v="2"/>
    <x v="1927"/>
    <x v="5"/>
    <x v="0"/>
    <n v="363297975"/>
    <d v="2013-03-27T00:00:00"/>
    <x v="4"/>
    <x v="2"/>
    <n v="6799"/>
    <n v="668.27"/>
    <n v="502.54"/>
    <n v="165.73"/>
    <n v="3416769.46"/>
    <n v="1126798.27"/>
    <n v="-2289971.19"/>
    <n v="3.0322814215893299"/>
    <n v="-2.0322814215893299"/>
  </r>
  <r>
    <x v="4"/>
    <x v="31"/>
    <x v="7"/>
    <x v="1"/>
    <x v="2"/>
    <x v="2292"/>
    <x v="4"/>
    <x v="5"/>
    <n v="812646090"/>
    <d v="2014-04-17T00:00:00"/>
    <x v="2"/>
    <x v="22"/>
    <n v="8892"/>
    <n v="437.2"/>
    <n v="263.33"/>
    <n v="173.87"/>
    <n v="2341530.36"/>
    <n v="1546052.04"/>
    <n v="-795478.32"/>
    <n v="1.51452234428021"/>
    <n v="-0.51452234428020904"/>
  </r>
  <r>
    <x v="1"/>
    <x v="178"/>
    <x v="1"/>
    <x v="1"/>
    <x v="0"/>
    <x v="104"/>
    <x v="3"/>
    <x v="1"/>
    <n v="884462773"/>
    <d v="2010-05-10T00:00:00"/>
    <x v="1"/>
    <x v="2"/>
    <n v="1044"/>
    <n v="152.58000000000001"/>
    <n v="97.44"/>
    <n v="55.14"/>
    <n v="101727.36"/>
    <n v="57566.16"/>
    <n v="-44161.2"/>
    <n v="1.76713819368879"/>
    <n v="-0.76713819368879199"/>
  </r>
  <r>
    <x v="1"/>
    <x v="2"/>
    <x v="6"/>
    <x v="1"/>
    <x v="0"/>
    <x v="855"/>
    <x v="8"/>
    <x v="1"/>
    <n v="885046851"/>
    <d v="2010-07-19T00:00:00"/>
    <x v="1"/>
    <x v="37"/>
    <n v="3886"/>
    <n v="651.21"/>
    <n v="524.96"/>
    <n v="126.25"/>
    <n v="2039994.56"/>
    <n v="490607.5"/>
    <n v="-1549387.06"/>
    <n v="4.1580990099009902"/>
    <n v="-3.1580990099009898"/>
  </r>
  <r>
    <x v="5"/>
    <x v="96"/>
    <x v="10"/>
    <x v="1"/>
    <x v="2"/>
    <x v="2293"/>
    <x v="11"/>
    <x v="3"/>
    <n v="741009652"/>
    <d v="2015-03-21T00:00:00"/>
    <x v="0"/>
    <x v="45"/>
    <n v="78"/>
    <n v="154.06"/>
    <n v="90.93"/>
    <n v="63.13"/>
    <n v="7092.54"/>
    <n v="4924.1400000000003"/>
    <n v="-2168.4"/>
    <n v="1.44036115951212"/>
    <n v="-0.44036115951211802"/>
  </r>
  <r>
    <x v="0"/>
    <x v="27"/>
    <x v="9"/>
    <x v="0"/>
    <x v="0"/>
    <x v="1021"/>
    <x v="9"/>
    <x v="3"/>
    <n v="449275004"/>
    <d v="2015-11-21T00:00:00"/>
    <x v="0"/>
    <x v="26"/>
    <n v="9313"/>
    <n v="9.33"/>
    <n v="6.92"/>
    <n v="2.41"/>
    <n v="64445.96"/>
    <n v="22444.33"/>
    <n v="-42001.63"/>
    <n v="2.87136929460581"/>
    <n v="-1.87136929460581"/>
  </r>
  <r>
    <x v="1"/>
    <x v="2"/>
    <x v="10"/>
    <x v="0"/>
    <x v="0"/>
    <x v="825"/>
    <x v="8"/>
    <x v="7"/>
    <n v="527079236"/>
    <d v="2012-06-20T00:00:00"/>
    <x v="4"/>
    <x v="49"/>
    <n v="3314"/>
    <n v="154.06"/>
    <n v="90.93"/>
    <n v="63.13"/>
    <n v="301342.02"/>
    <n v="209212.82"/>
    <n v="-92129.2"/>
    <n v="1.44036115951212"/>
    <n v="-0.44036115951211802"/>
  </r>
  <r>
    <x v="4"/>
    <x v="158"/>
    <x v="7"/>
    <x v="1"/>
    <x v="2"/>
    <x v="377"/>
    <x v="7"/>
    <x v="6"/>
    <n v="661971175"/>
    <d v="2017-02-18T00:00:00"/>
    <x v="0"/>
    <x v="2"/>
    <n v="836"/>
    <n v="437.2"/>
    <n v="263.33"/>
    <n v="173.87"/>
    <n v="220143.88"/>
    <n v="145355.32"/>
    <n v="-74788.56"/>
    <n v="1.51452234428021"/>
    <n v="-0.51452234428020904"/>
  </r>
  <r>
    <x v="1"/>
    <x v="99"/>
    <x v="5"/>
    <x v="0"/>
    <x v="1"/>
    <x v="721"/>
    <x v="7"/>
    <x v="7"/>
    <n v="161812150"/>
    <d v="2012-12-11T00:00:00"/>
    <x v="3"/>
    <x v="38"/>
    <n v="2666"/>
    <n v="109.28"/>
    <n v="35.840000000000003"/>
    <n v="73.44"/>
    <n v="95549.440000000002"/>
    <n v="195791.04"/>
    <n v="100241.60000000001"/>
    <n v="0.48801742919390001"/>
    <n v="0.51198257080609999"/>
  </r>
  <r>
    <x v="5"/>
    <x v="87"/>
    <x v="6"/>
    <x v="0"/>
    <x v="2"/>
    <x v="2294"/>
    <x v="0"/>
    <x v="1"/>
    <n v="204775989"/>
    <d v="2010-04-29T00:00:00"/>
    <x v="2"/>
    <x v="2"/>
    <n v="6620"/>
    <n v="651.21"/>
    <n v="524.96"/>
    <n v="126.25"/>
    <n v="3475235.2"/>
    <n v="835775"/>
    <n v="-2639460.2000000002"/>
    <n v="4.1580990099009902"/>
    <n v="-3.1580990099009898"/>
  </r>
  <r>
    <x v="1"/>
    <x v="109"/>
    <x v="7"/>
    <x v="1"/>
    <x v="3"/>
    <x v="1813"/>
    <x v="5"/>
    <x v="0"/>
    <n v="689349019"/>
    <d v="2013-07-23T00:00:00"/>
    <x v="3"/>
    <x v="2"/>
    <n v="2548"/>
    <n v="437.2"/>
    <n v="263.33"/>
    <n v="173.87"/>
    <n v="670964.84"/>
    <n v="443020.76"/>
    <n v="-227944.08"/>
    <n v="1.51452234428021"/>
    <n v="-0.51452234428020904"/>
  </r>
  <r>
    <x v="5"/>
    <x v="126"/>
    <x v="7"/>
    <x v="1"/>
    <x v="3"/>
    <x v="1656"/>
    <x v="11"/>
    <x v="4"/>
    <n v="684330070"/>
    <d v="2016-02-25T00:00:00"/>
    <x v="2"/>
    <x v="54"/>
    <n v="7330"/>
    <n v="437.2"/>
    <n v="263.33"/>
    <n v="173.87"/>
    <n v="1930208.9"/>
    <n v="1274467.1000000001"/>
    <n v="-655741.80000000005"/>
    <n v="1.51452234428021"/>
    <n v="-0.51452234428020904"/>
  </r>
  <r>
    <x v="3"/>
    <x v="184"/>
    <x v="3"/>
    <x v="0"/>
    <x v="0"/>
    <x v="786"/>
    <x v="11"/>
    <x v="0"/>
    <n v="678830468"/>
    <d v="2013-03-15T00:00:00"/>
    <x v="6"/>
    <x v="187"/>
    <n v="9876"/>
    <n v="205.7"/>
    <n v="117.11"/>
    <n v="88.59"/>
    <n v="1156578.3600000001"/>
    <n v="874914.84"/>
    <n v="-281663.52"/>
    <n v="1.3219324980246101"/>
    <n v="-0.32193249802460799"/>
  </r>
  <r>
    <x v="5"/>
    <x v="161"/>
    <x v="0"/>
    <x v="1"/>
    <x v="3"/>
    <x v="2049"/>
    <x v="4"/>
    <x v="2"/>
    <n v="332274043"/>
    <d v="2011-05-12T00:00:00"/>
    <x v="2"/>
    <x v="120"/>
    <n v="6128"/>
    <n v="255.28"/>
    <n v="159.41999999999999"/>
    <n v="95.86"/>
    <n v="976925.76"/>
    <n v="587430.07999999996"/>
    <n v="-389495.68"/>
    <n v="1.66305028166076"/>
    <n v="-0.66305028166075497"/>
  </r>
  <r>
    <x v="2"/>
    <x v="82"/>
    <x v="4"/>
    <x v="0"/>
    <x v="0"/>
    <x v="1062"/>
    <x v="9"/>
    <x v="7"/>
    <n v="724397122"/>
    <d v="2012-07-12T00:00:00"/>
    <x v="2"/>
    <x v="2"/>
    <n v="4061"/>
    <n v="81.73"/>
    <n v="56.67"/>
    <n v="25.06"/>
    <n v="230136.87"/>
    <n v="101768.66"/>
    <n v="-128368.21"/>
    <n v="2.2613727055067798"/>
    <n v="-1.26137270550678"/>
  </r>
  <r>
    <x v="2"/>
    <x v="37"/>
    <x v="4"/>
    <x v="0"/>
    <x v="3"/>
    <x v="1406"/>
    <x v="1"/>
    <x v="5"/>
    <n v="305248534"/>
    <d v="2014-06-26T00:00:00"/>
    <x v="2"/>
    <x v="124"/>
    <n v="8679"/>
    <n v="81.73"/>
    <n v="56.67"/>
    <n v="25.06"/>
    <n v="491838.93"/>
    <n v="217495.74"/>
    <n v="-274343.19"/>
    <n v="2.2613727055067798"/>
    <n v="-1.26137270550678"/>
  </r>
  <r>
    <x v="4"/>
    <x v="156"/>
    <x v="8"/>
    <x v="1"/>
    <x v="0"/>
    <x v="1815"/>
    <x v="1"/>
    <x v="3"/>
    <n v="745189607"/>
    <d v="2015-05-26T00:00:00"/>
    <x v="3"/>
    <x v="57"/>
    <n v="7019"/>
    <n v="421.89"/>
    <n v="364.69"/>
    <n v="57.2"/>
    <n v="2559759.11"/>
    <n v="401486.8"/>
    <n v="-2158272.31"/>
    <n v="6.3756993006993001"/>
    <n v="-5.3756993006993001"/>
  </r>
  <r>
    <x v="2"/>
    <x v="112"/>
    <x v="3"/>
    <x v="1"/>
    <x v="3"/>
    <x v="1212"/>
    <x v="9"/>
    <x v="7"/>
    <n v="184894168"/>
    <d v="2012-04-16T00:00:00"/>
    <x v="1"/>
    <x v="2"/>
    <n v="3148"/>
    <n v="205.7"/>
    <n v="117.11"/>
    <n v="88.59"/>
    <n v="368662.28"/>
    <n v="278881.32"/>
    <n v="-89780.96"/>
    <n v="1.3219324980246101"/>
    <n v="-0.32193249802460799"/>
  </r>
  <r>
    <x v="0"/>
    <x v="1"/>
    <x v="11"/>
    <x v="0"/>
    <x v="1"/>
    <x v="417"/>
    <x v="8"/>
    <x v="1"/>
    <n v="885348546"/>
    <d v="2010-04-03T00:00:00"/>
    <x v="0"/>
    <x v="2"/>
    <n v="3164"/>
    <n v="668.27"/>
    <n v="502.54"/>
    <n v="165.73"/>
    <n v="1590036.56"/>
    <n v="524369.72"/>
    <n v="-1065666.8400000001"/>
    <n v="3.0322814215893299"/>
    <n v="-2.0322814215893299"/>
  </r>
  <r>
    <x v="1"/>
    <x v="142"/>
    <x v="11"/>
    <x v="1"/>
    <x v="0"/>
    <x v="2295"/>
    <x v="11"/>
    <x v="2"/>
    <n v="677851569"/>
    <d v="2011-02-03T00:00:00"/>
    <x v="2"/>
    <x v="2"/>
    <n v="198"/>
    <n v="668.27"/>
    <n v="502.54"/>
    <n v="165.73"/>
    <n v="99502.92"/>
    <n v="32814.54"/>
    <n v="-66688.38"/>
    <n v="3.0322814215893299"/>
    <n v="-2.0322814215893299"/>
  </r>
  <r>
    <x v="5"/>
    <x v="74"/>
    <x v="10"/>
    <x v="0"/>
    <x v="2"/>
    <x v="2065"/>
    <x v="9"/>
    <x v="2"/>
    <n v="614014565"/>
    <d v="2011-03-13T00:00:00"/>
    <x v="5"/>
    <x v="2"/>
    <n v="9410"/>
    <n v="154.06"/>
    <n v="90.93"/>
    <n v="63.13"/>
    <n v="855651.3"/>
    <n v="594053.30000000005"/>
    <n v="-261598"/>
    <n v="1.44036115951212"/>
    <n v="-0.44036115951211802"/>
  </r>
  <r>
    <x v="2"/>
    <x v="170"/>
    <x v="0"/>
    <x v="0"/>
    <x v="1"/>
    <x v="2120"/>
    <x v="9"/>
    <x v="1"/>
    <n v="915761363"/>
    <d v="2011-03-01T00:00:00"/>
    <x v="3"/>
    <x v="166"/>
    <n v="2992"/>
    <n v="255.28"/>
    <n v="159.41999999999999"/>
    <n v="95.86"/>
    <n v="476984.64"/>
    <n v="286813.12"/>
    <n v="-190171.51999999999"/>
    <n v="1.66305028166076"/>
    <n v="-0.66305028166075497"/>
  </r>
  <r>
    <x v="5"/>
    <x v="34"/>
    <x v="5"/>
    <x v="0"/>
    <x v="3"/>
    <x v="349"/>
    <x v="6"/>
    <x v="2"/>
    <n v="525328290"/>
    <d v="2012-11-01T00:00:00"/>
    <x v="2"/>
    <x v="263"/>
    <n v="5170"/>
    <n v="109.28"/>
    <n v="35.840000000000003"/>
    <n v="73.44"/>
    <n v="185292.79999999999"/>
    <n v="379684.8"/>
    <n v="194392"/>
    <n v="0.48801742919390001"/>
    <n v="0.51198257080609999"/>
  </r>
  <r>
    <x v="2"/>
    <x v="68"/>
    <x v="11"/>
    <x v="1"/>
    <x v="0"/>
    <x v="644"/>
    <x v="6"/>
    <x v="0"/>
    <n v="255264174"/>
    <d v="2013-10-05T00:00:00"/>
    <x v="0"/>
    <x v="66"/>
    <n v="7197"/>
    <n v="668.27"/>
    <n v="502.54"/>
    <n v="165.73"/>
    <n v="3616780.38"/>
    <n v="1192758.81"/>
    <n v="-2424021.5699999998"/>
    <n v="3.0322814215893299"/>
    <n v="-2.0322814215893299"/>
  </r>
  <r>
    <x v="1"/>
    <x v="109"/>
    <x v="5"/>
    <x v="1"/>
    <x v="3"/>
    <x v="858"/>
    <x v="10"/>
    <x v="3"/>
    <n v="538430345"/>
    <d v="2015-10-03T00:00:00"/>
    <x v="0"/>
    <x v="267"/>
    <n v="2359"/>
    <n v="109.28"/>
    <n v="35.840000000000003"/>
    <n v="73.44"/>
    <n v="84546.559999999998"/>
    <n v="173244.96"/>
    <n v="88698.4"/>
    <n v="0.48801742919390001"/>
    <n v="0.51198257080609999"/>
  </r>
  <r>
    <x v="2"/>
    <x v="112"/>
    <x v="2"/>
    <x v="0"/>
    <x v="1"/>
    <x v="2296"/>
    <x v="7"/>
    <x v="5"/>
    <n v="978000628"/>
    <d v="2014-07-16T00:00:00"/>
    <x v="4"/>
    <x v="2"/>
    <n v="974"/>
    <n v="47.45"/>
    <n v="31.79"/>
    <n v="15.66"/>
    <n v="30963.46"/>
    <n v="15252.84"/>
    <n v="-15710.62"/>
    <n v="2.0300127713920801"/>
    <n v="-1.0300127713920799"/>
  </r>
  <r>
    <x v="1"/>
    <x v="36"/>
    <x v="2"/>
    <x v="0"/>
    <x v="3"/>
    <x v="1843"/>
    <x v="10"/>
    <x v="1"/>
    <n v="797461354"/>
    <d v="2010-05-02T00:00:00"/>
    <x v="5"/>
    <x v="170"/>
    <n v="5391"/>
    <n v="47.45"/>
    <n v="31.79"/>
    <n v="15.66"/>
    <n v="171379.89"/>
    <n v="84423.06"/>
    <n v="-86956.83"/>
    <n v="2.0300127713920801"/>
    <n v="-1.0300127713920799"/>
  </r>
  <r>
    <x v="0"/>
    <x v="72"/>
    <x v="5"/>
    <x v="1"/>
    <x v="1"/>
    <x v="755"/>
    <x v="2"/>
    <x v="7"/>
    <n v="190611350"/>
    <d v="2012-08-29T00:00:00"/>
    <x v="4"/>
    <x v="80"/>
    <n v="4989"/>
    <n v="109.28"/>
    <n v="35.840000000000003"/>
    <n v="73.44"/>
    <n v="178805.76000000001"/>
    <n v="366392.16"/>
    <n v="187586.4"/>
    <n v="0.48801742919390001"/>
    <n v="0.51198257080609999"/>
  </r>
  <r>
    <x v="5"/>
    <x v="97"/>
    <x v="1"/>
    <x v="0"/>
    <x v="0"/>
    <x v="1605"/>
    <x v="9"/>
    <x v="2"/>
    <n v="771561944"/>
    <d v="2011-02-15T00:00:00"/>
    <x v="3"/>
    <x v="2"/>
    <n v="1180"/>
    <n v="152.58000000000001"/>
    <n v="97.44"/>
    <n v="55.14"/>
    <n v="114979.2"/>
    <n v="65065.2"/>
    <n v="-49914"/>
    <n v="1.76713819368879"/>
    <n v="-0.76713819368879199"/>
  </r>
  <r>
    <x v="0"/>
    <x v="181"/>
    <x v="0"/>
    <x v="0"/>
    <x v="2"/>
    <x v="189"/>
    <x v="9"/>
    <x v="5"/>
    <n v="624736964"/>
    <d v="2014-11-28T00:00:00"/>
    <x v="6"/>
    <x v="122"/>
    <n v="2406"/>
    <n v="255.28"/>
    <n v="159.41999999999999"/>
    <n v="95.86"/>
    <n v="383564.52"/>
    <n v="230639.16"/>
    <n v="-152925.35999999999"/>
    <n v="1.66305028166076"/>
    <n v="-0.66305028166075497"/>
  </r>
  <r>
    <x v="0"/>
    <x v="72"/>
    <x v="4"/>
    <x v="0"/>
    <x v="3"/>
    <x v="2265"/>
    <x v="7"/>
    <x v="2"/>
    <n v="154872739"/>
    <d v="2011-07-20T00:00:00"/>
    <x v="4"/>
    <x v="2"/>
    <n v="9140"/>
    <n v="81.73"/>
    <n v="56.67"/>
    <n v="25.06"/>
    <n v="517963.8"/>
    <n v="229048.4"/>
    <n v="-288915.40000000002"/>
    <n v="2.2613727055067798"/>
    <n v="-1.26137270550678"/>
  </r>
  <r>
    <x v="3"/>
    <x v="35"/>
    <x v="7"/>
    <x v="0"/>
    <x v="3"/>
    <x v="2297"/>
    <x v="5"/>
    <x v="3"/>
    <n v="737018096"/>
    <d v="2015-10-27T00:00:00"/>
    <x v="3"/>
    <x v="159"/>
    <n v="2345"/>
    <n v="437.2"/>
    <n v="263.33"/>
    <n v="173.87"/>
    <n v="617508.85"/>
    <n v="407725.15"/>
    <n v="-209783.7"/>
    <n v="1.51452234428021"/>
    <n v="-0.51452234428020904"/>
  </r>
  <r>
    <x v="5"/>
    <x v="162"/>
    <x v="0"/>
    <x v="1"/>
    <x v="1"/>
    <x v="410"/>
    <x v="5"/>
    <x v="0"/>
    <n v="666534364"/>
    <d v="2013-11-18T00:00:00"/>
    <x v="1"/>
    <x v="37"/>
    <n v="1185"/>
    <n v="255.28"/>
    <n v="159.41999999999999"/>
    <n v="95.86"/>
    <n v="188912.7"/>
    <n v="113594.1"/>
    <n v="-75318.600000000006"/>
    <n v="1.66305028166076"/>
    <n v="-0.66305028166075497"/>
  </r>
  <r>
    <x v="4"/>
    <x v="23"/>
    <x v="4"/>
    <x v="1"/>
    <x v="1"/>
    <x v="1386"/>
    <x v="6"/>
    <x v="2"/>
    <n v="109095370"/>
    <d v="2011-06-06T00:00:00"/>
    <x v="1"/>
    <x v="80"/>
    <n v="2599"/>
    <n v="81.73"/>
    <n v="56.67"/>
    <n v="25.06"/>
    <n v="147285.32999999999"/>
    <n v="65130.94"/>
    <n v="-82154.39"/>
    <n v="2.2613727055067798"/>
    <n v="-1.26137270550678"/>
  </r>
  <r>
    <x v="3"/>
    <x v="184"/>
    <x v="1"/>
    <x v="1"/>
    <x v="0"/>
    <x v="1390"/>
    <x v="9"/>
    <x v="3"/>
    <n v="650687444"/>
    <d v="2015-05-28T00:00:00"/>
    <x v="2"/>
    <x v="2"/>
    <n v="1729"/>
    <n v="152.58000000000001"/>
    <n v="97.44"/>
    <n v="55.14"/>
    <n v="168473.76"/>
    <n v="95337.06"/>
    <n v="-73136.7"/>
    <n v="1.76713819368879"/>
    <n v="-0.76713819368879199"/>
  </r>
  <r>
    <x v="1"/>
    <x v="36"/>
    <x v="7"/>
    <x v="1"/>
    <x v="1"/>
    <x v="583"/>
    <x v="5"/>
    <x v="5"/>
    <n v="347609412"/>
    <d v="2014-09-17T00:00:00"/>
    <x v="4"/>
    <x v="2"/>
    <n v="4205"/>
    <n v="437.2"/>
    <n v="263.33"/>
    <n v="173.87"/>
    <n v="1107302.6499999999"/>
    <n v="731123.35"/>
    <n v="-376179.3"/>
    <n v="1.51452234428021"/>
    <n v="-0.51452234428020904"/>
  </r>
  <r>
    <x v="0"/>
    <x v="69"/>
    <x v="6"/>
    <x v="1"/>
    <x v="1"/>
    <x v="1121"/>
    <x v="5"/>
    <x v="5"/>
    <n v="476472604"/>
    <d v="2014-01-12T00:00:00"/>
    <x v="5"/>
    <x v="2"/>
    <n v="7687"/>
    <n v="651.21"/>
    <n v="524.96"/>
    <n v="126.25"/>
    <n v="4035367.52"/>
    <n v="970483.75"/>
    <n v="-3064883.77"/>
    <n v="4.1580990099009902"/>
    <n v="-3.1580990099009898"/>
  </r>
  <r>
    <x v="5"/>
    <x v="127"/>
    <x v="5"/>
    <x v="0"/>
    <x v="1"/>
    <x v="908"/>
    <x v="3"/>
    <x v="1"/>
    <n v="584200847"/>
    <d v="2010-09-13T00:00:00"/>
    <x v="1"/>
    <x v="78"/>
    <n v="6868"/>
    <n v="109.28"/>
    <n v="35.840000000000003"/>
    <n v="73.44"/>
    <n v="246149.12"/>
    <n v="504385.92"/>
    <n v="258236.79999999999"/>
    <n v="0.48801742919390001"/>
    <n v="0.51198257080609999"/>
  </r>
  <r>
    <x v="4"/>
    <x v="156"/>
    <x v="2"/>
    <x v="1"/>
    <x v="0"/>
    <x v="1743"/>
    <x v="6"/>
    <x v="0"/>
    <n v="738030469"/>
    <d v="2013-05-31T00:00:00"/>
    <x v="6"/>
    <x v="96"/>
    <n v="8471"/>
    <n v="47.45"/>
    <n v="31.79"/>
    <n v="15.66"/>
    <n v="269293.09000000003"/>
    <n v="132655.85999999999"/>
    <n v="-136637.23000000001"/>
    <n v="2.0300127713920801"/>
    <n v="-1.0300127713920799"/>
  </r>
  <r>
    <x v="5"/>
    <x v="175"/>
    <x v="1"/>
    <x v="0"/>
    <x v="3"/>
    <x v="2228"/>
    <x v="11"/>
    <x v="4"/>
    <n v="175510299"/>
    <d v="2016-03-23T00:00:00"/>
    <x v="4"/>
    <x v="12"/>
    <n v="6252"/>
    <n v="152.58000000000001"/>
    <n v="97.44"/>
    <n v="55.14"/>
    <n v="609194.88"/>
    <n v="344735.28"/>
    <n v="-264459.59999999998"/>
    <n v="1.76713819368879"/>
    <n v="-0.76713819368879199"/>
  </r>
  <r>
    <x v="0"/>
    <x v="172"/>
    <x v="9"/>
    <x v="1"/>
    <x v="0"/>
    <x v="703"/>
    <x v="8"/>
    <x v="0"/>
    <n v="454501664"/>
    <d v="2013-07-18T00:00:00"/>
    <x v="2"/>
    <x v="146"/>
    <n v="5997"/>
    <n v="9.33"/>
    <n v="6.92"/>
    <n v="2.41"/>
    <n v="41499.24"/>
    <n v="14452.77"/>
    <n v="-27046.47"/>
    <n v="2.87136929460581"/>
    <n v="-1.87136929460581"/>
  </r>
  <r>
    <x v="3"/>
    <x v="8"/>
    <x v="1"/>
    <x v="1"/>
    <x v="0"/>
    <x v="2223"/>
    <x v="11"/>
    <x v="7"/>
    <n v="503178393"/>
    <d v="2012-06-03T00:00:00"/>
    <x v="5"/>
    <x v="172"/>
    <n v="523"/>
    <n v="152.58000000000001"/>
    <n v="97.44"/>
    <n v="55.14"/>
    <n v="50961.120000000003"/>
    <n v="28838.22"/>
    <n v="-22122.9"/>
    <n v="1.76713819368879"/>
    <n v="-0.76713819368879099"/>
  </r>
  <r>
    <x v="2"/>
    <x v="65"/>
    <x v="0"/>
    <x v="0"/>
    <x v="0"/>
    <x v="1508"/>
    <x v="8"/>
    <x v="7"/>
    <n v="670026814"/>
    <d v="2012-06-15T00:00:00"/>
    <x v="6"/>
    <x v="57"/>
    <n v="4679"/>
    <n v="255.28"/>
    <n v="159.41999999999999"/>
    <n v="95.86"/>
    <n v="745926.18"/>
    <n v="448528.94"/>
    <n v="-297397.24"/>
    <n v="1.66305028166076"/>
    <n v="-0.66305028166075497"/>
  </r>
  <r>
    <x v="1"/>
    <x v="59"/>
    <x v="4"/>
    <x v="1"/>
    <x v="3"/>
    <x v="1202"/>
    <x v="0"/>
    <x v="2"/>
    <n v="473845756"/>
    <d v="2011-12-16T00:00:00"/>
    <x v="6"/>
    <x v="82"/>
    <n v="344"/>
    <n v="81.73"/>
    <n v="56.67"/>
    <n v="25.06"/>
    <n v="19494.48"/>
    <n v="8620.64"/>
    <n v="-10873.84"/>
    <n v="2.2613727055067798"/>
    <n v="-1.26137270550678"/>
  </r>
  <r>
    <x v="3"/>
    <x v="50"/>
    <x v="5"/>
    <x v="0"/>
    <x v="2"/>
    <x v="1200"/>
    <x v="3"/>
    <x v="4"/>
    <n v="853746545"/>
    <d v="2016-10-15T00:00:00"/>
    <x v="0"/>
    <x v="56"/>
    <n v="1430"/>
    <n v="109.28"/>
    <n v="35.840000000000003"/>
    <n v="73.44"/>
    <n v="51251.199999999997"/>
    <n v="105019.2"/>
    <n v="53768"/>
    <n v="0.48801742919390001"/>
    <n v="0.51198257080609999"/>
  </r>
  <r>
    <x v="5"/>
    <x v="84"/>
    <x v="2"/>
    <x v="1"/>
    <x v="2"/>
    <x v="122"/>
    <x v="11"/>
    <x v="3"/>
    <n v="119153010"/>
    <d v="2015-05-03T00:00:00"/>
    <x v="5"/>
    <x v="307"/>
    <n v="8878"/>
    <n v="47.45"/>
    <n v="31.79"/>
    <n v="15.66"/>
    <n v="282231.62"/>
    <n v="139029.48000000001"/>
    <n v="-143202.14000000001"/>
    <n v="2.0300127713920801"/>
    <n v="-1.0300127713920799"/>
  </r>
  <r>
    <x v="2"/>
    <x v="12"/>
    <x v="6"/>
    <x v="1"/>
    <x v="2"/>
    <x v="2059"/>
    <x v="9"/>
    <x v="2"/>
    <n v="699801480"/>
    <d v="2011-12-26T00:00:00"/>
    <x v="1"/>
    <x v="69"/>
    <n v="5664"/>
    <n v="651.21"/>
    <n v="524.96"/>
    <n v="126.25"/>
    <n v="2973373.44"/>
    <n v="715080"/>
    <n v="-2258293.44"/>
    <n v="4.1580990099009902"/>
    <n v="-3.1580990099009898"/>
  </r>
  <r>
    <x v="4"/>
    <x v="46"/>
    <x v="8"/>
    <x v="0"/>
    <x v="1"/>
    <x v="2144"/>
    <x v="0"/>
    <x v="4"/>
    <n v="595740783"/>
    <d v="2016-05-13T00:00:00"/>
    <x v="6"/>
    <x v="2"/>
    <n v="1791"/>
    <n v="421.89"/>
    <n v="364.69"/>
    <n v="57.2"/>
    <n v="653159.79"/>
    <n v="102445.2"/>
    <n v="-550714.59"/>
    <n v="6.3756993006993001"/>
    <n v="-5.3756993006993001"/>
  </r>
  <r>
    <x v="5"/>
    <x v="78"/>
    <x v="3"/>
    <x v="0"/>
    <x v="0"/>
    <x v="611"/>
    <x v="10"/>
    <x v="4"/>
    <n v="127332246"/>
    <d v="2016-11-02T00:00:00"/>
    <x v="4"/>
    <x v="310"/>
    <n v="9296"/>
    <n v="205.7"/>
    <n v="117.11"/>
    <n v="88.59"/>
    <n v="1088654.56"/>
    <n v="823532.64"/>
    <n v="-265121.91999999998"/>
    <n v="1.3219324980246101"/>
    <n v="-0.32193249802460799"/>
  </r>
  <r>
    <x v="5"/>
    <x v="87"/>
    <x v="6"/>
    <x v="0"/>
    <x v="0"/>
    <x v="2298"/>
    <x v="7"/>
    <x v="2"/>
    <n v="585249698"/>
    <d v="2011-05-06T00:00:00"/>
    <x v="6"/>
    <x v="2"/>
    <n v="4000"/>
    <n v="651.21"/>
    <n v="524.96"/>
    <n v="126.25"/>
    <n v="2099840"/>
    <n v="505000"/>
    <n v="-1594840"/>
    <n v="4.1580990099009902"/>
    <n v="-3.1580990099009898"/>
  </r>
  <r>
    <x v="1"/>
    <x v="168"/>
    <x v="10"/>
    <x v="0"/>
    <x v="1"/>
    <x v="2299"/>
    <x v="1"/>
    <x v="2"/>
    <n v="180479466"/>
    <d v="2011-12-01T00:00:00"/>
    <x v="2"/>
    <x v="103"/>
    <n v="6740"/>
    <n v="154.06"/>
    <n v="90.93"/>
    <n v="63.13"/>
    <n v="612868.19999999995"/>
    <n v="425496.2"/>
    <n v="-187372"/>
    <n v="1.44036115951212"/>
    <n v="-0.44036115951211802"/>
  </r>
  <r>
    <x v="5"/>
    <x v="114"/>
    <x v="1"/>
    <x v="1"/>
    <x v="0"/>
    <x v="2300"/>
    <x v="2"/>
    <x v="0"/>
    <n v="794320380"/>
    <d v="2013-12-08T00:00:00"/>
    <x v="5"/>
    <x v="311"/>
    <n v="5907"/>
    <n v="152.58000000000001"/>
    <n v="97.44"/>
    <n v="55.14"/>
    <n v="575578.07999999996"/>
    <n v="325711.98"/>
    <n v="-249866.1"/>
    <n v="1.76713819368879"/>
    <n v="-0.76713819368879199"/>
  </r>
  <r>
    <x v="2"/>
    <x v="137"/>
    <x v="7"/>
    <x v="1"/>
    <x v="2"/>
    <x v="1472"/>
    <x v="1"/>
    <x v="1"/>
    <n v="328383767"/>
    <d v="2010-12-18T00:00:00"/>
    <x v="0"/>
    <x v="167"/>
    <n v="4909"/>
    <n v="81.73"/>
    <n v="56.67"/>
    <n v="25.06"/>
    <n v="278193.03000000003"/>
    <n v="123019.54"/>
    <n v="-155173.49"/>
    <n v="2.2613727055067798"/>
    <n v="-1.26137270550678"/>
  </r>
  <r>
    <x v="5"/>
    <x v="63"/>
    <x v="6"/>
    <x v="0"/>
    <x v="3"/>
    <x v="223"/>
    <x v="2"/>
    <x v="3"/>
    <n v="354593455"/>
    <d v="2015-03-04T00:00:00"/>
    <x v="4"/>
    <x v="2"/>
    <n v="938"/>
    <n v="651.21"/>
    <n v="524.96"/>
    <n v="126.25"/>
    <n v="492412.48"/>
    <n v="118422.5"/>
    <n v="-373989.98"/>
    <n v="4.1580990099009902"/>
    <n v="-3.1580990099009898"/>
  </r>
  <r>
    <x v="3"/>
    <x v="57"/>
    <x v="5"/>
    <x v="1"/>
    <x v="3"/>
    <x v="732"/>
    <x v="3"/>
    <x v="4"/>
    <n v="265185773"/>
    <d v="2016-05-10T00:00:00"/>
    <x v="3"/>
    <x v="2"/>
    <n v="3218"/>
    <n v="47.45"/>
    <n v="31.79"/>
    <n v="15.66"/>
    <n v="102300.22"/>
    <n v="50393.88"/>
    <n v="-51906.34"/>
    <n v="2.0300127713920801"/>
    <n v="-1.0300127713920799"/>
  </r>
  <r>
    <x v="2"/>
    <x v="51"/>
    <x v="2"/>
    <x v="0"/>
    <x v="0"/>
    <x v="2301"/>
    <x v="4"/>
    <x v="1"/>
    <n v="422709548"/>
    <d v="2010-04-08T00:00:00"/>
    <x v="2"/>
    <x v="22"/>
    <n v="8004"/>
    <n v="109.28"/>
    <n v="35.840000000000003"/>
    <n v="73.44"/>
    <n v="286863.35999999999"/>
    <n v="587813.76"/>
    <n v="300950.40000000002"/>
    <n v="0.48801742919390001"/>
    <n v="0.51198257080609999"/>
  </r>
  <r>
    <x v="2"/>
    <x v="141"/>
    <x v="1"/>
    <x v="1"/>
    <x v="2"/>
    <x v="44"/>
    <x v="4"/>
    <x v="3"/>
    <n v="810026109"/>
    <d v="2015-10-18T00:00:00"/>
    <x v="5"/>
    <x v="112"/>
    <n v="3581"/>
    <n v="154.06"/>
    <n v="90.93"/>
    <n v="63.13"/>
    <n v="325620.33"/>
    <n v="226068.53"/>
    <n v="-99551.800000000105"/>
    <n v="1.44036115951212"/>
    <n v="-0.44036115951211802"/>
  </r>
  <r>
    <x v="2"/>
    <x v="37"/>
    <x v="9"/>
    <x v="1"/>
    <x v="2"/>
    <x v="2192"/>
    <x v="5"/>
    <x v="1"/>
    <n v="580309283"/>
    <d v="2010-10-25T00:00:00"/>
    <x v="1"/>
    <x v="41"/>
    <n v="5268"/>
    <n v="437.2"/>
    <n v="263.33"/>
    <n v="173.87"/>
    <n v="1387222.44"/>
    <n v="915947.16"/>
    <n v="-471275.28"/>
    <n v="1.51452234428021"/>
    <n v="-0.51452234428020904"/>
  </r>
  <r>
    <x v="2"/>
    <x v="4"/>
    <x v="1"/>
    <x v="0"/>
    <x v="1"/>
    <x v="1515"/>
    <x v="10"/>
    <x v="7"/>
    <n v="307045400"/>
    <d v="2012-02-12T00:00:00"/>
    <x v="5"/>
    <x v="69"/>
    <n v="412"/>
    <n v="651.21"/>
    <n v="524.96"/>
    <n v="126.25"/>
    <n v="216283.51999999999"/>
    <n v="52015"/>
    <n v="-164268.51999999999"/>
    <n v="4.1580990099009902"/>
    <n v="-3.1580990099009898"/>
  </r>
  <r>
    <x v="1"/>
    <x v="89"/>
    <x v="0"/>
    <x v="1"/>
    <x v="0"/>
    <x v="2302"/>
    <x v="10"/>
    <x v="5"/>
    <n v="634033286"/>
    <d v="2014-01-15T00:00:00"/>
    <x v="4"/>
    <x v="30"/>
    <n v="3394"/>
    <n v="81.73"/>
    <n v="56.67"/>
    <n v="25.06"/>
    <n v="192337.98"/>
    <n v="85053.64"/>
    <n v="-107284.34"/>
    <n v="2.2613727055067798"/>
    <n v="-1.26137270550678"/>
  </r>
  <r>
    <x v="3"/>
    <x v="30"/>
    <x v="4"/>
    <x v="0"/>
    <x v="3"/>
    <x v="1244"/>
    <x v="3"/>
    <x v="5"/>
    <n v="925384271"/>
    <d v="2014-12-10T00:00:00"/>
    <x v="4"/>
    <x v="18"/>
    <n v="625"/>
    <n v="668.27"/>
    <n v="502.54"/>
    <n v="165.73"/>
    <n v="314087.5"/>
    <n v="103581.25"/>
    <n v="-210506.25"/>
    <n v="3.0322814215893299"/>
    <n v="-2.0322814215893299"/>
  </r>
  <r>
    <x v="2"/>
    <x v="90"/>
    <x v="5"/>
    <x v="0"/>
    <x v="1"/>
    <x v="927"/>
    <x v="3"/>
    <x v="7"/>
    <n v="615522181"/>
    <d v="2012-09-20T00:00:00"/>
    <x v="2"/>
    <x v="179"/>
    <n v="5547"/>
    <n v="152.58000000000001"/>
    <n v="97.44"/>
    <n v="55.14"/>
    <n v="540499.68000000005"/>
    <n v="305861.58"/>
    <n v="-234638.1"/>
    <n v="1.76713819368879"/>
    <n v="-0.76713819368879199"/>
  </r>
  <r>
    <x v="1"/>
    <x v="64"/>
    <x v="2"/>
    <x v="1"/>
    <x v="2"/>
    <x v="2269"/>
    <x v="6"/>
    <x v="5"/>
    <n v="559183347"/>
    <d v="2014-05-21T00:00:00"/>
    <x v="4"/>
    <x v="80"/>
    <n v="3633"/>
    <n v="205.7"/>
    <n v="117.11"/>
    <n v="88.59"/>
    <n v="425460.63"/>
    <n v="321847.46999999997"/>
    <n v="-103613.16"/>
    <n v="1.3219324980246101"/>
    <n v="-0.32193249802460799"/>
  </r>
  <r>
    <x v="1"/>
    <x v="93"/>
    <x v="6"/>
    <x v="1"/>
    <x v="0"/>
    <x v="450"/>
    <x v="7"/>
    <x v="3"/>
    <n v="781416594"/>
    <d v="2015-12-23T00:00:00"/>
    <x v="4"/>
    <x v="5"/>
    <n v="7390"/>
    <n v="421.89"/>
    <n v="364.69"/>
    <n v="57.2"/>
    <n v="2695059.1"/>
    <n v="422708"/>
    <n v="-2272351.1"/>
    <n v="6.3756993006993001"/>
    <n v="-5.3756993006993001"/>
  </r>
  <r>
    <x v="3"/>
    <x v="57"/>
    <x v="8"/>
    <x v="1"/>
    <x v="2"/>
    <x v="726"/>
    <x v="9"/>
    <x v="5"/>
    <n v="927583253"/>
    <d v="2014-08-30T00:00:00"/>
    <x v="0"/>
    <x v="2"/>
    <n v="1352"/>
    <n v="109.28"/>
    <n v="35.840000000000003"/>
    <n v="73.44"/>
    <n v="48455.68"/>
    <n v="99290.880000000005"/>
    <n v="50835.199999999997"/>
    <n v="0.48801742919390001"/>
    <n v="0.51198257080609999"/>
  </r>
  <r>
    <x v="1"/>
    <x v="99"/>
    <x v="3"/>
    <x v="1"/>
    <x v="3"/>
    <x v="2303"/>
    <x v="7"/>
    <x v="7"/>
    <n v="713357150"/>
    <d v="2012-03-06T00:00:00"/>
    <x v="3"/>
    <x v="2"/>
    <n v="7088"/>
    <n v="109.28"/>
    <n v="35.840000000000003"/>
    <n v="73.44"/>
    <n v="254033.92000000001"/>
    <n v="520542.71999999997"/>
    <n v="266508.79999999999"/>
    <n v="0.48801742919390001"/>
    <n v="0.51198257080609999"/>
  </r>
  <r>
    <x v="5"/>
    <x v="117"/>
    <x v="6"/>
    <x v="1"/>
    <x v="0"/>
    <x v="1465"/>
    <x v="8"/>
    <x v="7"/>
    <n v="374724614"/>
    <d v="2012-06-23T00:00:00"/>
    <x v="0"/>
    <x v="49"/>
    <n v="8195"/>
    <n v="437.2"/>
    <n v="263.33"/>
    <n v="173.87"/>
    <n v="2157989.35"/>
    <n v="1424864.65"/>
    <n v="-733124.7"/>
    <n v="1.51452234428021"/>
    <n v="-0.51452234428020904"/>
  </r>
  <r>
    <x v="4"/>
    <x v="143"/>
    <x v="10"/>
    <x v="1"/>
    <x v="1"/>
    <x v="391"/>
    <x v="4"/>
    <x v="3"/>
    <n v="217984473"/>
    <d v="2015-04-20T00:00:00"/>
    <x v="1"/>
    <x v="56"/>
    <n v="5305"/>
    <n v="668.27"/>
    <n v="502.54"/>
    <n v="165.73"/>
    <n v="2665974.7000000002"/>
    <n v="879197.65"/>
    <n v="-1786777.05"/>
    <n v="3.0322814215893299"/>
    <n v="-2.0322814215893299"/>
  </r>
  <r>
    <x v="3"/>
    <x v="60"/>
    <x v="1"/>
    <x v="1"/>
    <x v="2"/>
    <x v="2304"/>
    <x v="3"/>
    <x v="5"/>
    <n v="169748055"/>
    <d v="2014-02-10T00:00:00"/>
    <x v="1"/>
    <x v="2"/>
    <n v="1077"/>
    <n v="109.28"/>
    <n v="35.840000000000003"/>
    <n v="73.44"/>
    <n v="38599.68"/>
    <n v="79094.880000000005"/>
    <n v="40495.199999999997"/>
    <n v="0.48801742919390001"/>
    <n v="0.51198257080609999"/>
  </r>
  <r>
    <x v="2"/>
    <x v="65"/>
    <x v="0"/>
    <x v="1"/>
    <x v="3"/>
    <x v="52"/>
    <x v="9"/>
    <x v="4"/>
    <n v="123256724"/>
    <d v="2016-10-12T00:00:00"/>
    <x v="4"/>
    <x v="2"/>
    <n v="5204"/>
    <n v="255.28"/>
    <n v="159.41999999999999"/>
    <n v="95.86"/>
    <n v="829621.68"/>
    <n v="498855.44"/>
    <n v="-330766.24"/>
    <n v="1.66305028166076"/>
    <n v="-0.66305028166075497"/>
  </r>
  <r>
    <x v="1"/>
    <x v="41"/>
    <x v="5"/>
    <x v="0"/>
    <x v="2"/>
    <x v="1882"/>
    <x v="6"/>
    <x v="5"/>
    <n v="13421235"/>
    <d v="2014-11-05T00:00:00"/>
    <x v="4"/>
    <x v="24"/>
    <n v="9410"/>
    <n v="109.28"/>
    <n v="35.840000000000003"/>
    <n v="73.44"/>
    <n v="337254.40000000002"/>
    <n v="691070.4"/>
    <n v="353816"/>
    <n v="0.48801742919390001"/>
    <n v="0.51198257080609999"/>
  </r>
  <r>
    <x v="5"/>
    <x v="97"/>
    <x v="10"/>
    <x v="0"/>
    <x v="2"/>
    <x v="34"/>
    <x v="3"/>
    <x v="2"/>
    <n v="124535346"/>
    <d v="2011-07-08T00:00:00"/>
    <x v="6"/>
    <x v="2"/>
    <n v="5000"/>
    <n v="154.06"/>
    <n v="90.93"/>
    <n v="63.13"/>
    <n v="454650"/>
    <n v="315650"/>
    <n v="-139000"/>
    <n v="1.44036115951212"/>
    <n v="-0.440361159512118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"/>
    <x v="2"/>
    <x v="2"/>
    <x v="1"/>
    <x v="1"/>
    <x v="2"/>
    <x v="0"/>
    <x v="2"/>
    <x v="2"/>
    <x v="2"/>
    <x v="2"/>
    <x v="2"/>
    <x v="2"/>
    <x v="2"/>
    <x v="2"/>
    <x v="2"/>
    <x v="2"/>
    <x v="2"/>
    <x v="2"/>
    <x v="2"/>
    <x v="2"/>
  </r>
  <r>
    <x v="2"/>
    <x v="3"/>
    <x v="3"/>
    <x v="1"/>
    <x v="2"/>
    <x v="3"/>
    <x v="1"/>
    <x v="1"/>
    <x v="3"/>
    <x v="3"/>
    <x v="3"/>
    <x v="3"/>
    <x v="3"/>
    <x v="3"/>
    <x v="3"/>
    <x v="3"/>
    <x v="3"/>
    <x v="3"/>
    <x v="3"/>
    <x v="3"/>
    <x v="3"/>
  </r>
  <r>
    <x v="2"/>
    <x v="4"/>
    <x v="1"/>
    <x v="1"/>
    <x v="1"/>
    <x v="4"/>
    <x v="2"/>
    <x v="3"/>
    <x v="4"/>
    <x v="4"/>
    <x v="1"/>
    <x v="4"/>
    <x v="4"/>
    <x v="1"/>
    <x v="1"/>
    <x v="1"/>
    <x v="4"/>
    <x v="4"/>
    <x v="4"/>
    <x v="1"/>
    <x v="1"/>
  </r>
  <r>
    <x v="3"/>
    <x v="5"/>
    <x v="4"/>
    <x v="1"/>
    <x v="2"/>
    <x v="5"/>
    <x v="3"/>
    <x v="1"/>
    <x v="5"/>
    <x v="5"/>
    <x v="1"/>
    <x v="5"/>
    <x v="5"/>
    <x v="4"/>
    <x v="4"/>
    <x v="4"/>
    <x v="5"/>
    <x v="5"/>
    <x v="5"/>
    <x v="4"/>
    <x v="4"/>
  </r>
  <r>
    <x v="4"/>
    <x v="6"/>
    <x v="5"/>
    <x v="1"/>
    <x v="3"/>
    <x v="6"/>
    <x v="4"/>
    <x v="2"/>
    <x v="6"/>
    <x v="6"/>
    <x v="4"/>
    <x v="6"/>
    <x v="6"/>
    <x v="5"/>
    <x v="5"/>
    <x v="5"/>
    <x v="6"/>
    <x v="6"/>
    <x v="6"/>
    <x v="5"/>
    <x v="5"/>
  </r>
  <r>
    <x v="1"/>
    <x v="7"/>
    <x v="5"/>
    <x v="0"/>
    <x v="0"/>
    <x v="7"/>
    <x v="5"/>
    <x v="0"/>
    <x v="7"/>
    <x v="7"/>
    <x v="2"/>
    <x v="2"/>
    <x v="7"/>
    <x v="5"/>
    <x v="5"/>
    <x v="5"/>
    <x v="7"/>
    <x v="7"/>
    <x v="7"/>
    <x v="5"/>
    <x v="5"/>
  </r>
  <r>
    <x v="3"/>
    <x v="8"/>
    <x v="5"/>
    <x v="1"/>
    <x v="0"/>
    <x v="8"/>
    <x v="3"/>
    <x v="4"/>
    <x v="8"/>
    <x v="8"/>
    <x v="3"/>
    <x v="2"/>
    <x v="8"/>
    <x v="5"/>
    <x v="5"/>
    <x v="5"/>
    <x v="8"/>
    <x v="8"/>
    <x v="8"/>
    <x v="5"/>
    <x v="5"/>
  </r>
  <r>
    <x v="5"/>
    <x v="9"/>
    <x v="0"/>
    <x v="0"/>
    <x v="0"/>
    <x v="9"/>
    <x v="6"/>
    <x v="3"/>
    <x v="9"/>
    <x v="9"/>
    <x v="5"/>
    <x v="7"/>
    <x v="9"/>
    <x v="0"/>
    <x v="0"/>
    <x v="0"/>
    <x v="9"/>
    <x v="9"/>
    <x v="9"/>
    <x v="0"/>
    <x v="0"/>
  </r>
  <r>
    <x v="3"/>
    <x v="10"/>
    <x v="6"/>
    <x v="1"/>
    <x v="1"/>
    <x v="10"/>
    <x v="7"/>
    <x v="0"/>
    <x v="10"/>
    <x v="10"/>
    <x v="3"/>
    <x v="8"/>
    <x v="10"/>
    <x v="6"/>
    <x v="6"/>
    <x v="6"/>
    <x v="10"/>
    <x v="10"/>
    <x v="10"/>
    <x v="6"/>
    <x v="6"/>
  </r>
  <r>
    <x v="3"/>
    <x v="11"/>
    <x v="7"/>
    <x v="0"/>
    <x v="0"/>
    <x v="11"/>
    <x v="0"/>
    <x v="0"/>
    <x v="11"/>
    <x v="11"/>
    <x v="6"/>
    <x v="2"/>
    <x v="11"/>
    <x v="7"/>
    <x v="7"/>
    <x v="7"/>
    <x v="11"/>
    <x v="11"/>
    <x v="11"/>
    <x v="7"/>
    <x v="7"/>
  </r>
  <r>
    <x v="2"/>
    <x v="12"/>
    <x v="3"/>
    <x v="1"/>
    <x v="2"/>
    <x v="12"/>
    <x v="2"/>
    <x v="4"/>
    <x v="12"/>
    <x v="12"/>
    <x v="2"/>
    <x v="9"/>
    <x v="12"/>
    <x v="3"/>
    <x v="3"/>
    <x v="3"/>
    <x v="12"/>
    <x v="12"/>
    <x v="12"/>
    <x v="3"/>
    <x v="3"/>
  </r>
  <r>
    <x v="0"/>
    <x v="13"/>
    <x v="7"/>
    <x v="1"/>
    <x v="3"/>
    <x v="13"/>
    <x v="8"/>
    <x v="3"/>
    <x v="13"/>
    <x v="13"/>
    <x v="2"/>
    <x v="10"/>
    <x v="13"/>
    <x v="7"/>
    <x v="7"/>
    <x v="7"/>
    <x v="13"/>
    <x v="13"/>
    <x v="13"/>
    <x v="7"/>
    <x v="7"/>
  </r>
  <r>
    <x v="0"/>
    <x v="14"/>
    <x v="0"/>
    <x v="0"/>
    <x v="2"/>
    <x v="14"/>
    <x v="9"/>
    <x v="1"/>
    <x v="14"/>
    <x v="14"/>
    <x v="6"/>
    <x v="2"/>
    <x v="14"/>
    <x v="0"/>
    <x v="0"/>
    <x v="0"/>
    <x v="14"/>
    <x v="14"/>
    <x v="14"/>
    <x v="0"/>
    <x v="0"/>
  </r>
  <r>
    <x v="3"/>
    <x v="15"/>
    <x v="8"/>
    <x v="1"/>
    <x v="3"/>
    <x v="15"/>
    <x v="0"/>
    <x v="3"/>
    <x v="15"/>
    <x v="15"/>
    <x v="5"/>
    <x v="11"/>
    <x v="15"/>
    <x v="8"/>
    <x v="8"/>
    <x v="8"/>
    <x v="15"/>
    <x v="15"/>
    <x v="15"/>
    <x v="8"/>
    <x v="8"/>
  </r>
  <r>
    <x v="1"/>
    <x v="16"/>
    <x v="3"/>
    <x v="1"/>
    <x v="1"/>
    <x v="16"/>
    <x v="3"/>
    <x v="5"/>
    <x v="16"/>
    <x v="16"/>
    <x v="1"/>
    <x v="2"/>
    <x v="16"/>
    <x v="3"/>
    <x v="3"/>
    <x v="3"/>
    <x v="16"/>
    <x v="16"/>
    <x v="16"/>
    <x v="3"/>
    <x v="3"/>
  </r>
  <r>
    <x v="1"/>
    <x v="17"/>
    <x v="6"/>
    <x v="0"/>
    <x v="2"/>
    <x v="17"/>
    <x v="5"/>
    <x v="1"/>
    <x v="17"/>
    <x v="17"/>
    <x v="1"/>
    <x v="12"/>
    <x v="17"/>
    <x v="6"/>
    <x v="6"/>
    <x v="6"/>
    <x v="17"/>
    <x v="17"/>
    <x v="17"/>
    <x v="6"/>
    <x v="6"/>
  </r>
  <r>
    <x v="6"/>
    <x v="18"/>
    <x v="2"/>
    <x v="0"/>
    <x v="1"/>
    <x v="18"/>
    <x v="4"/>
    <x v="6"/>
    <x v="18"/>
    <x v="18"/>
    <x v="1"/>
    <x v="4"/>
    <x v="18"/>
    <x v="2"/>
    <x v="2"/>
    <x v="2"/>
    <x v="18"/>
    <x v="18"/>
    <x v="18"/>
    <x v="2"/>
    <x v="2"/>
  </r>
  <r>
    <x v="0"/>
    <x v="19"/>
    <x v="0"/>
    <x v="1"/>
    <x v="1"/>
    <x v="19"/>
    <x v="6"/>
    <x v="0"/>
    <x v="19"/>
    <x v="19"/>
    <x v="5"/>
    <x v="2"/>
    <x v="19"/>
    <x v="0"/>
    <x v="0"/>
    <x v="0"/>
    <x v="19"/>
    <x v="19"/>
    <x v="19"/>
    <x v="0"/>
    <x v="0"/>
  </r>
  <r>
    <x v="3"/>
    <x v="20"/>
    <x v="2"/>
    <x v="1"/>
    <x v="2"/>
    <x v="20"/>
    <x v="10"/>
    <x v="1"/>
    <x v="20"/>
    <x v="20"/>
    <x v="4"/>
    <x v="13"/>
    <x v="20"/>
    <x v="2"/>
    <x v="2"/>
    <x v="2"/>
    <x v="20"/>
    <x v="20"/>
    <x v="20"/>
    <x v="2"/>
    <x v="2"/>
  </r>
  <r>
    <x v="3"/>
    <x v="21"/>
    <x v="0"/>
    <x v="1"/>
    <x v="0"/>
    <x v="21"/>
    <x v="1"/>
    <x v="3"/>
    <x v="21"/>
    <x v="21"/>
    <x v="4"/>
    <x v="14"/>
    <x v="21"/>
    <x v="0"/>
    <x v="0"/>
    <x v="0"/>
    <x v="21"/>
    <x v="21"/>
    <x v="21"/>
    <x v="0"/>
    <x v="0"/>
  </r>
  <r>
    <x v="1"/>
    <x v="22"/>
    <x v="9"/>
    <x v="0"/>
    <x v="2"/>
    <x v="22"/>
    <x v="7"/>
    <x v="4"/>
    <x v="22"/>
    <x v="22"/>
    <x v="1"/>
    <x v="2"/>
    <x v="22"/>
    <x v="9"/>
    <x v="9"/>
    <x v="9"/>
    <x v="22"/>
    <x v="22"/>
    <x v="22"/>
    <x v="9"/>
    <x v="9"/>
  </r>
  <r>
    <x v="4"/>
    <x v="23"/>
    <x v="2"/>
    <x v="1"/>
    <x v="2"/>
    <x v="23"/>
    <x v="4"/>
    <x v="7"/>
    <x v="23"/>
    <x v="23"/>
    <x v="4"/>
    <x v="15"/>
    <x v="23"/>
    <x v="2"/>
    <x v="2"/>
    <x v="2"/>
    <x v="23"/>
    <x v="23"/>
    <x v="23"/>
    <x v="2"/>
    <x v="2"/>
  </r>
  <r>
    <x v="3"/>
    <x v="24"/>
    <x v="1"/>
    <x v="1"/>
    <x v="2"/>
    <x v="24"/>
    <x v="6"/>
    <x v="6"/>
    <x v="24"/>
    <x v="24"/>
    <x v="0"/>
    <x v="16"/>
    <x v="24"/>
    <x v="1"/>
    <x v="1"/>
    <x v="1"/>
    <x v="24"/>
    <x v="24"/>
    <x v="24"/>
    <x v="1"/>
    <x v="1"/>
  </r>
  <r>
    <x v="0"/>
    <x v="25"/>
    <x v="3"/>
    <x v="0"/>
    <x v="3"/>
    <x v="25"/>
    <x v="4"/>
    <x v="5"/>
    <x v="25"/>
    <x v="25"/>
    <x v="5"/>
    <x v="2"/>
    <x v="25"/>
    <x v="3"/>
    <x v="3"/>
    <x v="3"/>
    <x v="25"/>
    <x v="25"/>
    <x v="25"/>
    <x v="3"/>
    <x v="3"/>
  </r>
  <r>
    <x v="1"/>
    <x v="26"/>
    <x v="9"/>
    <x v="1"/>
    <x v="2"/>
    <x v="26"/>
    <x v="1"/>
    <x v="4"/>
    <x v="26"/>
    <x v="26"/>
    <x v="6"/>
    <x v="17"/>
    <x v="26"/>
    <x v="9"/>
    <x v="9"/>
    <x v="9"/>
    <x v="26"/>
    <x v="26"/>
    <x v="26"/>
    <x v="9"/>
    <x v="9"/>
  </r>
  <r>
    <x v="0"/>
    <x v="27"/>
    <x v="6"/>
    <x v="0"/>
    <x v="0"/>
    <x v="27"/>
    <x v="10"/>
    <x v="7"/>
    <x v="27"/>
    <x v="27"/>
    <x v="1"/>
    <x v="2"/>
    <x v="27"/>
    <x v="6"/>
    <x v="6"/>
    <x v="6"/>
    <x v="27"/>
    <x v="27"/>
    <x v="27"/>
    <x v="6"/>
    <x v="6"/>
  </r>
  <r>
    <x v="5"/>
    <x v="28"/>
    <x v="0"/>
    <x v="0"/>
    <x v="0"/>
    <x v="28"/>
    <x v="0"/>
    <x v="7"/>
    <x v="28"/>
    <x v="28"/>
    <x v="1"/>
    <x v="9"/>
    <x v="28"/>
    <x v="0"/>
    <x v="0"/>
    <x v="0"/>
    <x v="28"/>
    <x v="28"/>
    <x v="28"/>
    <x v="0"/>
    <x v="0"/>
  </r>
  <r>
    <x v="4"/>
    <x v="29"/>
    <x v="1"/>
    <x v="0"/>
    <x v="1"/>
    <x v="29"/>
    <x v="10"/>
    <x v="0"/>
    <x v="29"/>
    <x v="29"/>
    <x v="1"/>
    <x v="18"/>
    <x v="29"/>
    <x v="1"/>
    <x v="1"/>
    <x v="1"/>
    <x v="29"/>
    <x v="29"/>
    <x v="29"/>
    <x v="1"/>
    <x v="1"/>
  </r>
  <r>
    <x v="3"/>
    <x v="30"/>
    <x v="7"/>
    <x v="1"/>
    <x v="3"/>
    <x v="30"/>
    <x v="8"/>
    <x v="3"/>
    <x v="30"/>
    <x v="30"/>
    <x v="1"/>
    <x v="2"/>
    <x v="30"/>
    <x v="7"/>
    <x v="7"/>
    <x v="7"/>
    <x v="30"/>
    <x v="30"/>
    <x v="30"/>
    <x v="7"/>
    <x v="7"/>
  </r>
  <r>
    <x v="4"/>
    <x v="31"/>
    <x v="5"/>
    <x v="1"/>
    <x v="0"/>
    <x v="27"/>
    <x v="10"/>
    <x v="7"/>
    <x v="31"/>
    <x v="31"/>
    <x v="3"/>
    <x v="19"/>
    <x v="31"/>
    <x v="5"/>
    <x v="5"/>
    <x v="5"/>
    <x v="31"/>
    <x v="31"/>
    <x v="31"/>
    <x v="5"/>
    <x v="5"/>
  </r>
  <r>
    <x v="3"/>
    <x v="11"/>
    <x v="5"/>
    <x v="0"/>
    <x v="3"/>
    <x v="31"/>
    <x v="4"/>
    <x v="2"/>
    <x v="32"/>
    <x v="32"/>
    <x v="0"/>
    <x v="20"/>
    <x v="32"/>
    <x v="5"/>
    <x v="5"/>
    <x v="5"/>
    <x v="32"/>
    <x v="32"/>
    <x v="32"/>
    <x v="5"/>
    <x v="5"/>
  </r>
  <r>
    <x v="5"/>
    <x v="32"/>
    <x v="8"/>
    <x v="0"/>
    <x v="2"/>
    <x v="32"/>
    <x v="11"/>
    <x v="7"/>
    <x v="33"/>
    <x v="33"/>
    <x v="0"/>
    <x v="2"/>
    <x v="33"/>
    <x v="8"/>
    <x v="8"/>
    <x v="8"/>
    <x v="33"/>
    <x v="33"/>
    <x v="33"/>
    <x v="8"/>
    <x v="8"/>
  </r>
  <r>
    <x v="3"/>
    <x v="15"/>
    <x v="9"/>
    <x v="0"/>
    <x v="3"/>
    <x v="33"/>
    <x v="1"/>
    <x v="0"/>
    <x v="34"/>
    <x v="34"/>
    <x v="2"/>
    <x v="21"/>
    <x v="34"/>
    <x v="9"/>
    <x v="9"/>
    <x v="9"/>
    <x v="34"/>
    <x v="34"/>
    <x v="34"/>
    <x v="9"/>
    <x v="9"/>
  </r>
  <r>
    <x v="1"/>
    <x v="2"/>
    <x v="3"/>
    <x v="0"/>
    <x v="0"/>
    <x v="34"/>
    <x v="3"/>
    <x v="2"/>
    <x v="35"/>
    <x v="35"/>
    <x v="5"/>
    <x v="2"/>
    <x v="35"/>
    <x v="3"/>
    <x v="3"/>
    <x v="3"/>
    <x v="35"/>
    <x v="35"/>
    <x v="35"/>
    <x v="3"/>
    <x v="3"/>
  </r>
  <r>
    <x v="4"/>
    <x v="29"/>
    <x v="7"/>
    <x v="1"/>
    <x v="1"/>
    <x v="35"/>
    <x v="11"/>
    <x v="7"/>
    <x v="36"/>
    <x v="36"/>
    <x v="3"/>
    <x v="22"/>
    <x v="36"/>
    <x v="7"/>
    <x v="7"/>
    <x v="7"/>
    <x v="36"/>
    <x v="36"/>
    <x v="36"/>
    <x v="7"/>
    <x v="7"/>
  </r>
  <r>
    <x v="1"/>
    <x v="33"/>
    <x v="10"/>
    <x v="1"/>
    <x v="2"/>
    <x v="36"/>
    <x v="11"/>
    <x v="1"/>
    <x v="37"/>
    <x v="37"/>
    <x v="1"/>
    <x v="2"/>
    <x v="37"/>
    <x v="10"/>
    <x v="10"/>
    <x v="10"/>
    <x v="37"/>
    <x v="37"/>
    <x v="37"/>
    <x v="10"/>
    <x v="10"/>
  </r>
  <r>
    <x v="5"/>
    <x v="34"/>
    <x v="4"/>
    <x v="0"/>
    <x v="2"/>
    <x v="37"/>
    <x v="2"/>
    <x v="4"/>
    <x v="38"/>
    <x v="38"/>
    <x v="2"/>
    <x v="23"/>
    <x v="38"/>
    <x v="4"/>
    <x v="4"/>
    <x v="4"/>
    <x v="38"/>
    <x v="38"/>
    <x v="38"/>
    <x v="4"/>
    <x v="4"/>
  </r>
  <r>
    <x v="3"/>
    <x v="35"/>
    <x v="5"/>
    <x v="1"/>
    <x v="2"/>
    <x v="38"/>
    <x v="6"/>
    <x v="6"/>
    <x v="39"/>
    <x v="39"/>
    <x v="5"/>
    <x v="2"/>
    <x v="39"/>
    <x v="5"/>
    <x v="5"/>
    <x v="5"/>
    <x v="39"/>
    <x v="39"/>
    <x v="39"/>
    <x v="5"/>
    <x v="5"/>
  </r>
  <r>
    <x v="1"/>
    <x v="36"/>
    <x v="8"/>
    <x v="0"/>
    <x v="2"/>
    <x v="39"/>
    <x v="4"/>
    <x v="5"/>
    <x v="40"/>
    <x v="40"/>
    <x v="0"/>
    <x v="24"/>
    <x v="40"/>
    <x v="8"/>
    <x v="8"/>
    <x v="8"/>
    <x v="40"/>
    <x v="40"/>
    <x v="40"/>
    <x v="8"/>
    <x v="8"/>
  </r>
  <r>
    <x v="3"/>
    <x v="24"/>
    <x v="4"/>
    <x v="1"/>
    <x v="2"/>
    <x v="40"/>
    <x v="11"/>
    <x v="5"/>
    <x v="41"/>
    <x v="41"/>
    <x v="2"/>
    <x v="25"/>
    <x v="41"/>
    <x v="4"/>
    <x v="4"/>
    <x v="4"/>
    <x v="41"/>
    <x v="41"/>
    <x v="41"/>
    <x v="4"/>
    <x v="4"/>
  </r>
  <r>
    <x v="2"/>
    <x v="37"/>
    <x v="8"/>
    <x v="0"/>
    <x v="2"/>
    <x v="41"/>
    <x v="4"/>
    <x v="6"/>
    <x v="42"/>
    <x v="42"/>
    <x v="6"/>
    <x v="26"/>
    <x v="42"/>
    <x v="8"/>
    <x v="8"/>
    <x v="8"/>
    <x v="42"/>
    <x v="42"/>
    <x v="42"/>
    <x v="8"/>
    <x v="8"/>
  </r>
  <r>
    <x v="2"/>
    <x v="38"/>
    <x v="1"/>
    <x v="0"/>
    <x v="1"/>
    <x v="42"/>
    <x v="8"/>
    <x v="0"/>
    <x v="43"/>
    <x v="43"/>
    <x v="5"/>
    <x v="27"/>
    <x v="43"/>
    <x v="1"/>
    <x v="1"/>
    <x v="1"/>
    <x v="43"/>
    <x v="43"/>
    <x v="43"/>
    <x v="1"/>
    <x v="1"/>
  </r>
  <r>
    <x v="3"/>
    <x v="21"/>
    <x v="0"/>
    <x v="1"/>
    <x v="0"/>
    <x v="43"/>
    <x v="0"/>
    <x v="4"/>
    <x v="44"/>
    <x v="44"/>
    <x v="4"/>
    <x v="28"/>
    <x v="44"/>
    <x v="0"/>
    <x v="0"/>
    <x v="0"/>
    <x v="44"/>
    <x v="44"/>
    <x v="44"/>
    <x v="0"/>
    <x v="0"/>
  </r>
  <r>
    <x v="5"/>
    <x v="39"/>
    <x v="6"/>
    <x v="1"/>
    <x v="1"/>
    <x v="44"/>
    <x v="4"/>
    <x v="3"/>
    <x v="45"/>
    <x v="45"/>
    <x v="3"/>
    <x v="19"/>
    <x v="45"/>
    <x v="6"/>
    <x v="6"/>
    <x v="6"/>
    <x v="45"/>
    <x v="45"/>
    <x v="45"/>
    <x v="6"/>
    <x v="6"/>
  </r>
  <r>
    <x v="5"/>
    <x v="40"/>
    <x v="7"/>
    <x v="1"/>
    <x v="0"/>
    <x v="45"/>
    <x v="1"/>
    <x v="5"/>
    <x v="46"/>
    <x v="46"/>
    <x v="5"/>
    <x v="29"/>
    <x v="46"/>
    <x v="7"/>
    <x v="7"/>
    <x v="7"/>
    <x v="46"/>
    <x v="46"/>
    <x v="46"/>
    <x v="7"/>
    <x v="7"/>
  </r>
  <r>
    <x v="3"/>
    <x v="15"/>
    <x v="11"/>
    <x v="1"/>
    <x v="0"/>
    <x v="46"/>
    <x v="5"/>
    <x v="5"/>
    <x v="47"/>
    <x v="47"/>
    <x v="2"/>
    <x v="30"/>
    <x v="47"/>
    <x v="11"/>
    <x v="11"/>
    <x v="11"/>
    <x v="47"/>
    <x v="47"/>
    <x v="47"/>
    <x v="11"/>
    <x v="11"/>
  </r>
  <r>
    <x v="1"/>
    <x v="41"/>
    <x v="2"/>
    <x v="0"/>
    <x v="3"/>
    <x v="47"/>
    <x v="4"/>
    <x v="7"/>
    <x v="48"/>
    <x v="48"/>
    <x v="6"/>
    <x v="4"/>
    <x v="48"/>
    <x v="2"/>
    <x v="2"/>
    <x v="2"/>
    <x v="48"/>
    <x v="48"/>
    <x v="48"/>
    <x v="2"/>
    <x v="2"/>
  </r>
  <r>
    <x v="2"/>
    <x v="42"/>
    <x v="0"/>
    <x v="0"/>
    <x v="0"/>
    <x v="48"/>
    <x v="1"/>
    <x v="5"/>
    <x v="49"/>
    <x v="49"/>
    <x v="6"/>
    <x v="31"/>
    <x v="49"/>
    <x v="0"/>
    <x v="0"/>
    <x v="0"/>
    <x v="49"/>
    <x v="49"/>
    <x v="49"/>
    <x v="0"/>
    <x v="0"/>
  </r>
  <r>
    <x v="1"/>
    <x v="43"/>
    <x v="1"/>
    <x v="0"/>
    <x v="0"/>
    <x v="49"/>
    <x v="0"/>
    <x v="3"/>
    <x v="50"/>
    <x v="50"/>
    <x v="0"/>
    <x v="2"/>
    <x v="50"/>
    <x v="1"/>
    <x v="1"/>
    <x v="1"/>
    <x v="50"/>
    <x v="50"/>
    <x v="50"/>
    <x v="1"/>
    <x v="1"/>
  </r>
  <r>
    <x v="2"/>
    <x v="37"/>
    <x v="6"/>
    <x v="0"/>
    <x v="3"/>
    <x v="50"/>
    <x v="5"/>
    <x v="7"/>
    <x v="51"/>
    <x v="51"/>
    <x v="6"/>
    <x v="22"/>
    <x v="51"/>
    <x v="6"/>
    <x v="6"/>
    <x v="6"/>
    <x v="51"/>
    <x v="51"/>
    <x v="51"/>
    <x v="6"/>
    <x v="6"/>
  </r>
  <r>
    <x v="1"/>
    <x v="44"/>
    <x v="6"/>
    <x v="0"/>
    <x v="3"/>
    <x v="51"/>
    <x v="6"/>
    <x v="5"/>
    <x v="52"/>
    <x v="52"/>
    <x v="0"/>
    <x v="2"/>
    <x v="52"/>
    <x v="6"/>
    <x v="6"/>
    <x v="6"/>
    <x v="52"/>
    <x v="52"/>
    <x v="52"/>
    <x v="6"/>
    <x v="6"/>
  </r>
  <r>
    <x v="4"/>
    <x v="23"/>
    <x v="11"/>
    <x v="1"/>
    <x v="3"/>
    <x v="52"/>
    <x v="9"/>
    <x v="4"/>
    <x v="53"/>
    <x v="53"/>
    <x v="0"/>
    <x v="32"/>
    <x v="53"/>
    <x v="11"/>
    <x v="11"/>
    <x v="11"/>
    <x v="53"/>
    <x v="53"/>
    <x v="53"/>
    <x v="11"/>
    <x v="11"/>
  </r>
  <r>
    <x v="4"/>
    <x v="45"/>
    <x v="5"/>
    <x v="1"/>
    <x v="0"/>
    <x v="53"/>
    <x v="5"/>
    <x v="1"/>
    <x v="54"/>
    <x v="54"/>
    <x v="6"/>
    <x v="4"/>
    <x v="54"/>
    <x v="5"/>
    <x v="5"/>
    <x v="5"/>
    <x v="54"/>
    <x v="54"/>
    <x v="54"/>
    <x v="5"/>
    <x v="5"/>
  </r>
  <r>
    <x v="2"/>
    <x v="38"/>
    <x v="10"/>
    <x v="1"/>
    <x v="3"/>
    <x v="54"/>
    <x v="4"/>
    <x v="0"/>
    <x v="55"/>
    <x v="55"/>
    <x v="6"/>
    <x v="33"/>
    <x v="55"/>
    <x v="10"/>
    <x v="10"/>
    <x v="10"/>
    <x v="55"/>
    <x v="55"/>
    <x v="55"/>
    <x v="10"/>
    <x v="10"/>
  </r>
  <r>
    <x v="4"/>
    <x v="46"/>
    <x v="5"/>
    <x v="0"/>
    <x v="0"/>
    <x v="55"/>
    <x v="3"/>
    <x v="5"/>
    <x v="56"/>
    <x v="56"/>
    <x v="5"/>
    <x v="34"/>
    <x v="56"/>
    <x v="5"/>
    <x v="5"/>
    <x v="5"/>
    <x v="56"/>
    <x v="56"/>
    <x v="56"/>
    <x v="5"/>
    <x v="5"/>
  </r>
  <r>
    <x v="5"/>
    <x v="47"/>
    <x v="4"/>
    <x v="1"/>
    <x v="3"/>
    <x v="56"/>
    <x v="0"/>
    <x v="5"/>
    <x v="57"/>
    <x v="57"/>
    <x v="6"/>
    <x v="35"/>
    <x v="57"/>
    <x v="4"/>
    <x v="4"/>
    <x v="4"/>
    <x v="57"/>
    <x v="57"/>
    <x v="57"/>
    <x v="4"/>
    <x v="4"/>
  </r>
  <r>
    <x v="2"/>
    <x v="48"/>
    <x v="3"/>
    <x v="1"/>
    <x v="2"/>
    <x v="57"/>
    <x v="11"/>
    <x v="4"/>
    <x v="58"/>
    <x v="58"/>
    <x v="6"/>
    <x v="36"/>
    <x v="58"/>
    <x v="3"/>
    <x v="3"/>
    <x v="3"/>
    <x v="58"/>
    <x v="58"/>
    <x v="58"/>
    <x v="3"/>
    <x v="3"/>
  </r>
  <r>
    <x v="0"/>
    <x v="49"/>
    <x v="8"/>
    <x v="0"/>
    <x v="0"/>
    <x v="58"/>
    <x v="0"/>
    <x v="1"/>
    <x v="59"/>
    <x v="59"/>
    <x v="6"/>
    <x v="2"/>
    <x v="59"/>
    <x v="8"/>
    <x v="8"/>
    <x v="8"/>
    <x v="59"/>
    <x v="59"/>
    <x v="59"/>
    <x v="8"/>
    <x v="8"/>
  </r>
  <r>
    <x v="3"/>
    <x v="50"/>
    <x v="3"/>
    <x v="0"/>
    <x v="2"/>
    <x v="59"/>
    <x v="8"/>
    <x v="0"/>
    <x v="60"/>
    <x v="60"/>
    <x v="2"/>
    <x v="37"/>
    <x v="60"/>
    <x v="3"/>
    <x v="3"/>
    <x v="3"/>
    <x v="60"/>
    <x v="60"/>
    <x v="60"/>
    <x v="3"/>
    <x v="3"/>
  </r>
  <r>
    <x v="0"/>
    <x v="13"/>
    <x v="2"/>
    <x v="0"/>
    <x v="2"/>
    <x v="60"/>
    <x v="0"/>
    <x v="3"/>
    <x v="61"/>
    <x v="61"/>
    <x v="0"/>
    <x v="2"/>
    <x v="61"/>
    <x v="2"/>
    <x v="2"/>
    <x v="2"/>
    <x v="61"/>
    <x v="61"/>
    <x v="61"/>
    <x v="2"/>
    <x v="2"/>
  </r>
  <r>
    <x v="1"/>
    <x v="7"/>
    <x v="0"/>
    <x v="0"/>
    <x v="1"/>
    <x v="61"/>
    <x v="6"/>
    <x v="3"/>
    <x v="62"/>
    <x v="62"/>
    <x v="0"/>
    <x v="38"/>
    <x v="62"/>
    <x v="0"/>
    <x v="0"/>
    <x v="0"/>
    <x v="62"/>
    <x v="62"/>
    <x v="62"/>
    <x v="12"/>
    <x v="0"/>
  </r>
  <r>
    <x v="2"/>
    <x v="51"/>
    <x v="10"/>
    <x v="1"/>
    <x v="3"/>
    <x v="62"/>
    <x v="0"/>
    <x v="4"/>
    <x v="63"/>
    <x v="63"/>
    <x v="6"/>
    <x v="2"/>
    <x v="63"/>
    <x v="10"/>
    <x v="10"/>
    <x v="10"/>
    <x v="63"/>
    <x v="63"/>
    <x v="63"/>
    <x v="10"/>
    <x v="10"/>
  </r>
  <r>
    <x v="0"/>
    <x v="19"/>
    <x v="11"/>
    <x v="0"/>
    <x v="3"/>
    <x v="63"/>
    <x v="7"/>
    <x v="4"/>
    <x v="64"/>
    <x v="22"/>
    <x v="1"/>
    <x v="2"/>
    <x v="64"/>
    <x v="11"/>
    <x v="11"/>
    <x v="11"/>
    <x v="64"/>
    <x v="64"/>
    <x v="64"/>
    <x v="11"/>
    <x v="11"/>
  </r>
  <r>
    <x v="3"/>
    <x v="35"/>
    <x v="0"/>
    <x v="0"/>
    <x v="0"/>
    <x v="64"/>
    <x v="10"/>
    <x v="1"/>
    <x v="65"/>
    <x v="64"/>
    <x v="0"/>
    <x v="39"/>
    <x v="65"/>
    <x v="0"/>
    <x v="0"/>
    <x v="0"/>
    <x v="65"/>
    <x v="65"/>
    <x v="65"/>
    <x v="0"/>
    <x v="0"/>
  </r>
  <r>
    <x v="5"/>
    <x v="52"/>
    <x v="1"/>
    <x v="0"/>
    <x v="1"/>
    <x v="65"/>
    <x v="5"/>
    <x v="5"/>
    <x v="66"/>
    <x v="65"/>
    <x v="3"/>
    <x v="40"/>
    <x v="66"/>
    <x v="1"/>
    <x v="1"/>
    <x v="1"/>
    <x v="66"/>
    <x v="66"/>
    <x v="66"/>
    <x v="1"/>
    <x v="1"/>
  </r>
  <r>
    <x v="5"/>
    <x v="53"/>
    <x v="2"/>
    <x v="0"/>
    <x v="3"/>
    <x v="66"/>
    <x v="2"/>
    <x v="4"/>
    <x v="67"/>
    <x v="66"/>
    <x v="1"/>
    <x v="2"/>
    <x v="67"/>
    <x v="2"/>
    <x v="2"/>
    <x v="2"/>
    <x v="67"/>
    <x v="67"/>
    <x v="67"/>
    <x v="2"/>
    <x v="2"/>
  </r>
  <r>
    <x v="0"/>
    <x v="14"/>
    <x v="5"/>
    <x v="1"/>
    <x v="3"/>
    <x v="67"/>
    <x v="5"/>
    <x v="4"/>
    <x v="68"/>
    <x v="67"/>
    <x v="2"/>
    <x v="2"/>
    <x v="68"/>
    <x v="5"/>
    <x v="5"/>
    <x v="5"/>
    <x v="68"/>
    <x v="68"/>
    <x v="68"/>
    <x v="5"/>
    <x v="5"/>
  </r>
  <r>
    <x v="5"/>
    <x v="54"/>
    <x v="2"/>
    <x v="0"/>
    <x v="0"/>
    <x v="19"/>
    <x v="6"/>
    <x v="0"/>
    <x v="69"/>
    <x v="68"/>
    <x v="5"/>
    <x v="41"/>
    <x v="69"/>
    <x v="2"/>
    <x v="2"/>
    <x v="2"/>
    <x v="69"/>
    <x v="69"/>
    <x v="69"/>
    <x v="2"/>
    <x v="2"/>
  </r>
  <r>
    <x v="3"/>
    <x v="21"/>
    <x v="5"/>
    <x v="1"/>
    <x v="0"/>
    <x v="68"/>
    <x v="1"/>
    <x v="5"/>
    <x v="70"/>
    <x v="69"/>
    <x v="6"/>
    <x v="29"/>
    <x v="70"/>
    <x v="5"/>
    <x v="5"/>
    <x v="5"/>
    <x v="70"/>
    <x v="70"/>
    <x v="70"/>
    <x v="5"/>
    <x v="5"/>
  </r>
  <r>
    <x v="1"/>
    <x v="55"/>
    <x v="8"/>
    <x v="1"/>
    <x v="0"/>
    <x v="69"/>
    <x v="3"/>
    <x v="6"/>
    <x v="71"/>
    <x v="70"/>
    <x v="0"/>
    <x v="2"/>
    <x v="71"/>
    <x v="8"/>
    <x v="8"/>
    <x v="8"/>
    <x v="71"/>
    <x v="71"/>
    <x v="71"/>
    <x v="8"/>
    <x v="8"/>
  </r>
  <r>
    <x v="0"/>
    <x v="1"/>
    <x v="8"/>
    <x v="0"/>
    <x v="3"/>
    <x v="70"/>
    <x v="9"/>
    <x v="2"/>
    <x v="72"/>
    <x v="71"/>
    <x v="0"/>
    <x v="2"/>
    <x v="72"/>
    <x v="8"/>
    <x v="8"/>
    <x v="8"/>
    <x v="72"/>
    <x v="72"/>
    <x v="72"/>
    <x v="8"/>
    <x v="8"/>
  </r>
  <r>
    <x v="4"/>
    <x v="56"/>
    <x v="0"/>
    <x v="1"/>
    <x v="1"/>
    <x v="71"/>
    <x v="5"/>
    <x v="4"/>
    <x v="73"/>
    <x v="72"/>
    <x v="1"/>
    <x v="2"/>
    <x v="73"/>
    <x v="0"/>
    <x v="0"/>
    <x v="0"/>
    <x v="73"/>
    <x v="73"/>
    <x v="73"/>
    <x v="0"/>
    <x v="0"/>
  </r>
  <r>
    <x v="0"/>
    <x v="14"/>
    <x v="2"/>
    <x v="0"/>
    <x v="1"/>
    <x v="29"/>
    <x v="10"/>
    <x v="0"/>
    <x v="74"/>
    <x v="73"/>
    <x v="2"/>
    <x v="42"/>
    <x v="74"/>
    <x v="2"/>
    <x v="2"/>
    <x v="2"/>
    <x v="74"/>
    <x v="74"/>
    <x v="74"/>
    <x v="2"/>
    <x v="2"/>
  </r>
  <r>
    <x v="3"/>
    <x v="57"/>
    <x v="6"/>
    <x v="0"/>
    <x v="3"/>
    <x v="72"/>
    <x v="10"/>
    <x v="1"/>
    <x v="75"/>
    <x v="64"/>
    <x v="0"/>
    <x v="43"/>
    <x v="75"/>
    <x v="6"/>
    <x v="6"/>
    <x v="6"/>
    <x v="75"/>
    <x v="75"/>
    <x v="75"/>
    <x v="6"/>
    <x v="6"/>
  </r>
  <r>
    <x v="4"/>
    <x v="29"/>
    <x v="9"/>
    <x v="0"/>
    <x v="0"/>
    <x v="73"/>
    <x v="2"/>
    <x v="6"/>
    <x v="76"/>
    <x v="74"/>
    <x v="2"/>
    <x v="44"/>
    <x v="76"/>
    <x v="9"/>
    <x v="9"/>
    <x v="9"/>
    <x v="76"/>
    <x v="76"/>
    <x v="76"/>
    <x v="9"/>
    <x v="9"/>
  </r>
  <r>
    <x v="4"/>
    <x v="6"/>
    <x v="6"/>
    <x v="0"/>
    <x v="2"/>
    <x v="74"/>
    <x v="6"/>
    <x v="7"/>
    <x v="77"/>
    <x v="75"/>
    <x v="4"/>
    <x v="45"/>
    <x v="77"/>
    <x v="6"/>
    <x v="6"/>
    <x v="6"/>
    <x v="77"/>
    <x v="77"/>
    <x v="77"/>
    <x v="6"/>
    <x v="6"/>
  </r>
  <r>
    <x v="5"/>
    <x v="58"/>
    <x v="11"/>
    <x v="0"/>
    <x v="3"/>
    <x v="75"/>
    <x v="8"/>
    <x v="1"/>
    <x v="78"/>
    <x v="76"/>
    <x v="5"/>
    <x v="22"/>
    <x v="78"/>
    <x v="11"/>
    <x v="11"/>
    <x v="11"/>
    <x v="78"/>
    <x v="78"/>
    <x v="78"/>
    <x v="11"/>
    <x v="11"/>
  </r>
  <r>
    <x v="1"/>
    <x v="59"/>
    <x v="11"/>
    <x v="0"/>
    <x v="0"/>
    <x v="76"/>
    <x v="5"/>
    <x v="6"/>
    <x v="79"/>
    <x v="77"/>
    <x v="5"/>
    <x v="2"/>
    <x v="79"/>
    <x v="11"/>
    <x v="11"/>
    <x v="11"/>
    <x v="79"/>
    <x v="79"/>
    <x v="79"/>
    <x v="11"/>
    <x v="11"/>
  </r>
  <r>
    <x v="3"/>
    <x v="60"/>
    <x v="0"/>
    <x v="1"/>
    <x v="3"/>
    <x v="77"/>
    <x v="8"/>
    <x v="6"/>
    <x v="80"/>
    <x v="78"/>
    <x v="3"/>
    <x v="46"/>
    <x v="80"/>
    <x v="0"/>
    <x v="0"/>
    <x v="0"/>
    <x v="80"/>
    <x v="80"/>
    <x v="80"/>
    <x v="0"/>
    <x v="0"/>
  </r>
  <r>
    <x v="3"/>
    <x v="61"/>
    <x v="6"/>
    <x v="0"/>
    <x v="3"/>
    <x v="78"/>
    <x v="6"/>
    <x v="5"/>
    <x v="81"/>
    <x v="79"/>
    <x v="6"/>
    <x v="10"/>
    <x v="81"/>
    <x v="6"/>
    <x v="6"/>
    <x v="6"/>
    <x v="81"/>
    <x v="81"/>
    <x v="81"/>
    <x v="6"/>
    <x v="6"/>
  </r>
  <r>
    <x v="5"/>
    <x v="62"/>
    <x v="3"/>
    <x v="0"/>
    <x v="3"/>
    <x v="79"/>
    <x v="0"/>
    <x v="7"/>
    <x v="82"/>
    <x v="80"/>
    <x v="4"/>
    <x v="47"/>
    <x v="82"/>
    <x v="3"/>
    <x v="3"/>
    <x v="3"/>
    <x v="82"/>
    <x v="82"/>
    <x v="82"/>
    <x v="3"/>
    <x v="3"/>
  </r>
  <r>
    <x v="5"/>
    <x v="63"/>
    <x v="11"/>
    <x v="0"/>
    <x v="3"/>
    <x v="80"/>
    <x v="10"/>
    <x v="3"/>
    <x v="83"/>
    <x v="81"/>
    <x v="1"/>
    <x v="48"/>
    <x v="83"/>
    <x v="11"/>
    <x v="11"/>
    <x v="11"/>
    <x v="83"/>
    <x v="83"/>
    <x v="83"/>
    <x v="11"/>
    <x v="11"/>
  </r>
  <r>
    <x v="1"/>
    <x v="64"/>
    <x v="7"/>
    <x v="0"/>
    <x v="3"/>
    <x v="81"/>
    <x v="10"/>
    <x v="2"/>
    <x v="84"/>
    <x v="82"/>
    <x v="6"/>
    <x v="49"/>
    <x v="84"/>
    <x v="7"/>
    <x v="7"/>
    <x v="7"/>
    <x v="84"/>
    <x v="84"/>
    <x v="84"/>
    <x v="7"/>
    <x v="7"/>
  </r>
  <r>
    <x v="2"/>
    <x v="65"/>
    <x v="7"/>
    <x v="0"/>
    <x v="1"/>
    <x v="82"/>
    <x v="8"/>
    <x v="5"/>
    <x v="85"/>
    <x v="83"/>
    <x v="6"/>
    <x v="2"/>
    <x v="85"/>
    <x v="7"/>
    <x v="7"/>
    <x v="7"/>
    <x v="85"/>
    <x v="85"/>
    <x v="85"/>
    <x v="7"/>
    <x v="7"/>
  </r>
  <r>
    <x v="1"/>
    <x v="7"/>
    <x v="8"/>
    <x v="0"/>
    <x v="3"/>
    <x v="83"/>
    <x v="2"/>
    <x v="7"/>
    <x v="86"/>
    <x v="84"/>
    <x v="1"/>
    <x v="2"/>
    <x v="86"/>
    <x v="8"/>
    <x v="8"/>
    <x v="8"/>
    <x v="86"/>
    <x v="86"/>
    <x v="86"/>
    <x v="8"/>
    <x v="8"/>
  </r>
  <r>
    <x v="1"/>
    <x v="66"/>
    <x v="8"/>
    <x v="1"/>
    <x v="0"/>
    <x v="84"/>
    <x v="0"/>
    <x v="2"/>
    <x v="87"/>
    <x v="85"/>
    <x v="5"/>
    <x v="26"/>
    <x v="87"/>
    <x v="8"/>
    <x v="8"/>
    <x v="8"/>
    <x v="87"/>
    <x v="87"/>
    <x v="87"/>
    <x v="8"/>
    <x v="8"/>
  </r>
  <r>
    <x v="1"/>
    <x v="67"/>
    <x v="2"/>
    <x v="0"/>
    <x v="2"/>
    <x v="85"/>
    <x v="4"/>
    <x v="7"/>
    <x v="88"/>
    <x v="86"/>
    <x v="6"/>
    <x v="50"/>
    <x v="88"/>
    <x v="2"/>
    <x v="2"/>
    <x v="2"/>
    <x v="88"/>
    <x v="88"/>
    <x v="88"/>
    <x v="2"/>
    <x v="2"/>
  </r>
  <r>
    <x v="2"/>
    <x v="68"/>
    <x v="2"/>
    <x v="1"/>
    <x v="3"/>
    <x v="86"/>
    <x v="10"/>
    <x v="7"/>
    <x v="89"/>
    <x v="87"/>
    <x v="5"/>
    <x v="51"/>
    <x v="89"/>
    <x v="2"/>
    <x v="2"/>
    <x v="2"/>
    <x v="89"/>
    <x v="89"/>
    <x v="89"/>
    <x v="2"/>
    <x v="2"/>
  </r>
  <r>
    <x v="0"/>
    <x v="69"/>
    <x v="3"/>
    <x v="0"/>
    <x v="3"/>
    <x v="87"/>
    <x v="10"/>
    <x v="4"/>
    <x v="90"/>
    <x v="88"/>
    <x v="6"/>
    <x v="52"/>
    <x v="90"/>
    <x v="3"/>
    <x v="3"/>
    <x v="3"/>
    <x v="90"/>
    <x v="90"/>
    <x v="90"/>
    <x v="3"/>
    <x v="3"/>
  </r>
  <r>
    <x v="5"/>
    <x v="70"/>
    <x v="6"/>
    <x v="0"/>
    <x v="3"/>
    <x v="88"/>
    <x v="11"/>
    <x v="7"/>
    <x v="91"/>
    <x v="89"/>
    <x v="1"/>
    <x v="53"/>
    <x v="91"/>
    <x v="6"/>
    <x v="6"/>
    <x v="6"/>
    <x v="91"/>
    <x v="91"/>
    <x v="91"/>
    <x v="6"/>
    <x v="6"/>
  </r>
  <r>
    <x v="1"/>
    <x v="71"/>
    <x v="6"/>
    <x v="0"/>
    <x v="0"/>
    <x v="89"/>
    <x v="10"/>
    <x v="5"/>
    <x v="92"/>
    <x v="41"/>
    <x v="2"/>
    <x v="40"/>
    <x v="92"/>
    <x v="6"/>
    <x v="6"/>
    <x v="6"/>
    <x v="92"/>
    <x v="92"/>
    <x v="92"/>
    <x v="6"/>
    <x v="6"/>
  </r>
  <r>
    <x v="0"/>
    <x v="72"/>
    <x v="1"/>
    <x v="0"/>
    <x v="3"/>
    <x v="90"/>
    <x v="0"/>
    <x v="0"/>
    <x v="93"/>
    <x v="90"/>
    <x v="3"/>
    <x v="54"/>
    <x v="93"/>
    <x v="1"/>
    <x v="1"/>
    <x v="1"/>
    <x v="93"/>
    <x v="93"/>
    <x v="93"/>
    <x v="1"/>
    <x v="12"/>
  </r>
  <r>
    <x v="2"/>
    <x v="4"/>
    <x v="3"/>
    <x v="0"/>
    <x v="1"/>
    <x v="91"/>
    <x v="11"/>
    <x v="3"/>
    <x v="94"/>
    <x v="91"/>
    <x v="6"/>
    <x v="45"/>
    <x v="94"/>
    <x v="3"/>
    <x v="3"/>
    <x v="3"/>
    <x v="94"/>
    <x v="94"/>
    <x v="94"/>
    <x v="3"/>
    <x v="3"/>
  </r>
  <r>
    <x v="1"/>
    <x v="73"/>
    <x v="11"/>
    <x v="1"/>
    <x v="2"/>
    <x v="92"/>
    <x v="2"/>
    <x v="6"/>
    <x v="95"/>
    <x v="92"/>
    <x v="0"/>
    <x v="2"/>
    <x v="95"/>
    <x v="11"/>
    <x v="11"/>
    <x v="11"/>
    <x v="95"/>
    <x v="95"/>
    <x v="95"/>
    <x v="11"/>
    <x v="11"/>
  </r>
  <r>
    <x v="5"/>
    <x v="74"/>
    <x v="2"/>
    <x v="1"/>
    <x v="2"/>
    <x v="93"/>
    <x v="8"/>
    <x v="5"/>
    <x v="96"/>
    <x v="93"/>
    <x v="0"/>
    <x v="2"/>
    <x v="96"/>
    <x v="2"/>
    <x v="2"/>
    <x v="2"/>
    <x v="96"/>
    <x v="96"/>
    <x v="96"/>
    <x v="2"/>
    <x v="2"/>
  </r>
  <r>
    <x v="4"/>
    <x v="45"/>
    <x v="9"/>
    <x v="0"/>
    <x v="2"/>
    <x v="94"/>
    <x v="2"/>
    <x v="2"/>
    <x v="97"/>
    <x v="94"/>
    <x v="0"/>
    <x v="55"/>
    <x v="97"/>
    <x v="9"/>
    <x v="9"/>
    <x v="9"/>
    <x v="97"/>
    <x v="97"/>
    <x v="97"/>
    <x v="9"/>
    <x v="9"/>
  </r>
  <r>
    <x v="3"/>
    <x v="35"/>
    <x v="11"/>
    <x v="1"/>
    <x v="1"/>
    <x v="95"/>
    <x v="7"/>
    <x v="4"/>
    <x v="98"/>
    <x v="95"/>
    <x v="5"/>
    <x v="56"/>
    <x v="98"/>
    <x v="11"/>
    <x v="11"/>
    <x v="11"/>
    <x v="98"/>
    <x v="98"/>
    <x v="98"/>
    <x v="11"/>
    <x v="11"/>
  </r>
  <r>
    <x v="5"/>
    <x v="75"/>
    <x v="8"/>
    <x v="0"/>
    <x v="2"/>
    <x v="96"/>
    <x v="1"/>
    <x v="1"/>
    <x v="99"/>
    <x v="96"/>
    <x v="2"/>
    <x v="2"/>
    <x v="99"/>
    <x v="8"/>
    <x v="8"/>
    <x v="8"/>
    <x v="99"/>
    <x v="99"/>
    <x v="99"/>
    <x v="8"/>
    <x v="8"/>
  </r>
  <r>
    <x v="2"/>
    <x v="12"/>
    <x v="11"/>
    <x v="0"/>
    <x v="2"/>
    <x v="97"/>
    <x v="0"/>
    <x v="0"/>
    <x v="100"/>
    <x v="97"/>
    <x v="0"/>
    <x v="2"/>
    <x v="100"/>
    <x v="11"/>
    <x v="11"/>
    <x v="11"/>
    <x v="100"/>
    <x v="100"/>
    <x v="100"/>
    <x v="11"/>
    <x v="11"/>
  </r>
  <r>
    <x v="0"/>
    <x v="76"/>
    <x v="10"/>
    <x v="1"/>
    <x v="1"/>
    <x v="98"/>
    <x v="5"/>
    <x v="7"/>
    <x v="101"/>
    <x v="98"/>
    <x v="6"/>
    <x v="57"/>
    <x v="101"/>
    <x v="10"/>
    <x v="10"/>
    <x v="10"/>
    <x v="101"/>
    <x v="101"/>
    <x v="101"/>
    <x v="10"/>
    <x v="10"/>
  </r>
  <r>
    <x v="1"/>
    <x v="77"/>
    <x v="7"/>
    <x v="0"/>
    <x v="2"/>
    <x v="99"/>
    <x v="2"/>
    <x v="7"/>
    <x v="102"/>
    <x v="99"/>
    <x v="5"/>
    <x v="19"/>
    <x v="102"/>
    <x v="7"/>
    <x v="7"/>
    <x v="7"/>
    <x v="102"/>
    <x v="102"/>
    <x v="102"/>
    <x v="7"/>
    <x v="7"/>
  </r>
  <r>
    <x v="5"/>
    <x v="78"/>
    <x v="3"/>
    <x v="1"/>
    <x v="3"/>
    <x v="100"/>
    <x v="1"/>
    <x v="0"/>
    <x v="103"/>
    <x v="100"/>
    <x v="0"/>
    <x v="58"/>
    <x v="103"/>
    <x v="3"/>
    <x v="3"/>
    <x v="3"/>
    <x v="103"/>
    <x v="103"/>
    <x v="103"/>
    <x v="3"/>
    <x v="3"/>
  </r>
  <r>
    <x v="1"/>
    <x v="79"/>
    <x v="2"/>
    <x v="0"/>
    <x v="1"/>
    <x v="101"/>
    <x v="3"/>
    <x v="6"/>
    <x v="104"/>
    <x v="101"/>
    <x v="1"/>
    <x v="59"/>
    <x v="104"/>
    <x v="2"/>
    <x v="2"/>
    <x v="2"/>
    <x v="104"/>
    <x v="104"/>
    <x v="104"/>
    <x v="2"/>
    <x v="2"/>
  </r>
  <r>
    <x v="4"/>
    <x v="29"/>
    <x v="9"/>
    <x v="1"/>
    <x v="2"/>
    <x v="102"/>
    <x v="8"/>
    <x v="3"/>
    <x v="105"/>
    <x v="102"/>
    <x v="1"/>
    <x v="60"/>
    <x v="105"/>
    <x v="9"/>
    <x v="9"/>
    <x v="9"/>
    <x v="105"/>
    <x v="105"/>
    <x v="105"/>
    <x v="9"/>
    <x v="9"/>
  </r>
  <r>
    <x v="4"/>
    <x v="23"/>
    <x v="4"/>
    <x v="1"/>
    <x v="0"/>
    <x v="103"/>
    <x v="0"/>
    <x v="4"/>
    <x v="106"/>
    <x v="103"/>
    <x v="1"/>
    <x v="41"/>
    <x v="106"/>
    <x v="4"/>
    <x v="4"/>
    <x v="4"/>
    <x v="106"/>
    <x v="106"/>
    <x v="106"/>
    <x v="4"/>
    <x v="4"/>
  </r>
  <r>
    <x v="0"/>
    <x v="0"/>
    <x v="11"/>
    <x v="0"/>
    <x v="0"/>
    <x v="104"/>
    <x v="3"/>
    <x v="1"/>
    <x v="107"/>
    <x v="104"/>
    <x v="1"/>
    <x v="61"/>
    <x v="107"/>
    <x v="11"/>
    <x v="11"/>
    <x v="11"/>
    <x v="107"/>
    <x v="107"/>
    <x v="107"/>
    <x v="11"/>
    <x v="11"/>
  </r>
  <r>
    <x v="0"/>
    <x v="76"/>
    <x v="5"/>
    <x v="1"/>
    <x v="2"/>
    <x v="105"/>
    <x v="0"/>
    <x v="1"/>
    <x v="108"/>
    <x v="105"/>
    <x v="4"/>
    <x v="19"/>
    <x v="108"/>
    <x v="5"/>
    <x v="5"/>
    <x v="5"/>
    <x v="108"/>
    <x v="108"/>
    <x v="108"/>
    <x v="5"/>
    <x v="5"/>
  </r>
  <r>
    <x v="1"/>
    <x v="80"/>
    <x v="9"/>
    <x v="0"/>
    <x v="3"/>
    <x v="106"/>
    <x v="5"/>
    <x v="7"/>
    <x v="109"/>
    <x v="106"/>
    <x v="3"/>
    <x v="12"/>
    <x v="109"/>
    <x v="9"/>
    <x v="9"/>
    <x v="9"/>
    <x v="109"/>
    <x v="109"/>
    <x v="109"/>
    <x v="9"/>
    <x v="9"/>
  </r>
  <r>
    <x v="1"/>
    <x v="81"/>
    <x v="10"/>
    <x v="0"/>
    <x v="0"/>
    <x v="107"/>
    <x v="9"/>
    <x v="5"/>
    <x v="110"/>
    <x v="40"/>
    <x v="0"/>
    <x v="2"/>
    <x v="110"/>
    <x v="10"/>
    <x v="10"/>
    <x v="10"/>
    <x v="110"/>
    <x v="110"/>
    <x v="110"/>
    <x v="10"/>
    <x v="10"/>
  </r>
  <r>
    <x v="2"/>
    <x v="82"/>
    <x v="6"/>
    <x v="1"/>
    <x v="0"/>
    <x v="108"/>
    <x v="4"/>
    <x v="4"/>
    <x v="111"/>
    <x v="107"/>
    <x v="5"/>
    <x v="62"/>
    <x v="111"/>
    <x v="6"/>
    <x v="6"/>
    <x v="6"/>
    <x v="111"/>
    <x v="111"/>
    <x v="111"/>
    <x v="6"/>
    <x v="6"/>
  </r>
  <r>
    <x v="5"/>
    <x v="63"/>
    <x v="6"/>
    <x v="1"/>
    <x v="3"/>
    <x v="109"/>
    <x v="6"/>
    <x v="3"/>
    <x v="112"/>
    <x v="108"/>
    <x v="6"/>
    <x v="63"/>
    <x v="112"/>
    <x v="6"/>
    <x v="6"/>
    <x v="6"/>
    <x v="112"/>
    <x v="112"/>
    <x v="112"/>
    <x v="6"/>
    <x v="6"/>
  </r>
  <r>
    <x v="1"/>
    <x v="64"/>
    <x v="4"/>
    <x v="0"/>
    <x v="0"/>
    <x v="110"/>
    <x v="2"/>
    <x v="1"/>
    <x v="113"/>
    <x v="109"/>
    <x v="6"/>
    <x v="64"/>
    <x v="113"/>
    <x v="4"/>
    <x v="4"/>
    <x v="4"/>
    <x v="113"/>
    <x v="113"/>
    <x v="113"/>
    <x v="4"/>
    <x v="4"/>
  </r>
  <r>
    <x v="2"/>
    <x v="83"/>
    <x v="4"/>
    <x v="1"/>
    <x v="0"/>
    <x v="81"/>
    <x v="10"/>
    <x v="2"/>
    <x v="114"/>
    <x v="110"/>
    <x v="5"/>
    <x v="65"/>
    <x v="114"/>
    <x v="4"/>
    <x v="4"/>
    <x v="4"/>
    <x v="114"/>
    <x v="114"/>
    <x v="114"/>
    <x v="4"/>
    <x v="4"/>
  </r>
  <r>
    <x v="5"/>
    <x v="84"/>
    <x v="11"/>
    <x v="1"/>
    <x v="3"/>
    <x v="111"/>
    <x v="1"/>
    <x v="3"/>
    <x v="115"/>
    <x v="111"/>
    <x v="0"/>
    <x v="66"/>
    <x v="115"/>
    <x v="11"/>
    <x v="11"/>
    <x v="11"/>
    <x v="115"/>
    <x v="115"/>
    <x v="115"/>
    <x v="11"/>
    <x v="11"/>
  </r>
  <r>
    <x v="1"/>
    <x v="85"/>
    <x v="9"/>
    <x v="1"/>
    <x v="0"/>
    <x v="112"/>
    <x v="0"/>
    <x v="3"/>
    <x v="116"/>
    <x v="112"/>
    <x v="5"/>
    <x v="2"/>
    <x v="116"/>
    <x v="9"/>
    <x v="9"/>
    <x v="9"/>
    <x v="116"/>
    <x v="116"/>
    <x v="116"/>
    <x v="9"/>
    <x v="9"/>
  </r>
  <r>
    <x v="1"/>
    <x v="73"/>
    <x v="6"/>
    <x v="1"/>
    <x v="0"/>
    <x v="113"/>
    <x v="9"/>
    <x v="3"/>
    <x v="117"/>
    <x v="113"/>
    <x v="3"/>
    <x v="22"/>
    <x v="117"/>
    <x v="6"/>
    <x v="6"/>
    <x v="6"/>
    <x v="117"/>
    <x v="117"/>
    <x v="117"/>
    <x v="6"/>
    <x v="6"/>
  </r>
  <r>
    <x v="1"/>
    <x v="86"/>
    <x v="4"/>
    <x v="0"/>
    <x v="2"/>
    <x v="114"/>
    <x v="3"/>
    <x v="5"/>
    <x v="118"/>
    <x v="114"/>
    <x v="1"/>
    <x v="2"/>
    <x v="118"/>
    <x v="4"/>
    <x v="4"/>
    <x v="4"/>
    <x v="118"/>
    <x v="118"/>
    <x v="118"/>
    <x v="4"/>
    <x v="4"/>
  </r>
  <r>
    <x v="4"/>
    <x v="29"/>
    <x v="6"/>
    <x v="0"/>
    <x v="2"/>
    <x v="115"/>
    <x v="9"/>
    <x v="0"/>
    <x v="119"/>
    <x v="115"/>
    <x v="5"/>
    <x v="67"/>
    <x v="119"/>
    <x v="6"/>
    <x v="6"/>
    <x v="6"/>
    <x v="119"/>
    <x v="119"/>
    <x v="119"/>
    <x v="6"/>
    <x v="6"/>
  </r>
  <r>
    <x v="5"/>
    <x v="87"/>
    <x v="6"/>
    <x v="1"/>
    <x v="3"/>
    <x v="116"/>
    <x v="2"/>
    <x v="1"/>
    <x v="120"/>
    <x v="116"/>
    <x v="6"/>
    <x v="2"/>
    <x v="120"/>
    <x v="6"/>
    <x v="6"/>
    <x v="6"/>
    <x v="120"/>
    <x v="120"/>
    <x v="120"/>
    <x v="6"/>
    <x v="6"/>
  </r>
  <r>
    <x v="5"/>
    <x v="88"/>
    <x v="0"/>
    <x v="1"/>
    <x v="3"/>
    <x v="117"/>
    <x v="10"/>
    <x v="0"/>
    <x v="121"/>
    <x v="117"/>
    <x v="0"/>
    <x v="57"/>
    <x v="121"/>
    <x v="0"/>
    <x v="0"/>
    <x v="0"/>
    <x v="121"/>
    <x v="121"/>
    <x v="121"/>
    <x v="0"/>
    <x v="0"/>
  </r>
  <r>
    <x v="5"/>
    <x v="70"/>
    <x v="6"/>
    <x v="0"/>
    <x v="1"/>
    <x v="118"/>
    <x v="10"/>
    <x v="4"/>
    <x v="122"/>
    <x v="118"/>
    <x v="3"/>
    <x v="68"/>
    <x v="122"/>
    <x v="6"/>
    <x v="6"/>
    <x v="6"/>
    <x v="122"/>
    <x v="122"/>
    <x v="122"/>
    <x v="6"/>
    <x v="6"/>
  </r>
  <r>
    <x v="1"/>
    <x v="22"/>
    <x v="7"/>
    <x v="0"/>
    <x v="1"/>
    <x v="119"/>
    <x v="1"/>
    <x v="2"/>
    <x v="123"/>
    <x v="119"/>
    <x v="5"/>
    <x v="49"/>
    <x v="123"/>
    <x v="7"/>
    <x v="7"/>
    <x v="7"/>
    <x v="123"/>
    <x v="123"/>
    <x v="123"/>
    <x v="7"/>
    <x v="7"/>
  </r>
  <r>
    <x v="1"/>
    <x v="89"/>
    <x v="3"/>
    <x v="0"/>
    <x v="0"/>
    <x v="120"/>
    <x v="3"/>
    <x v="5"/>
    <x v="124"/>
    <x v="120"/>
    <x v="0"/>
    <x v="23"/>
    <x v="124"/>
    <x v="3"/>
    <x v="3"/>
    <x v="3"/>
    <x v="124"/>
    <x v="124"/>
    <x v="124"/>
    <x v="3"/>
    <x v="3"/>
  </r>
  <r>
    <x v="5"/>
    <x v="9"/>
    <x v="4"/>
    <x v="0"/>
    <x v="2"/>
    <x v="121"/>
    <x v="1"/>
    <x v="4"/>
    <x v="125"/>
    <x v="121"/>
    <x v="1"/>
    <x v="69"/>
    <x v="125"/>
    <x v="4"/>
    <x v="4"/>
    <x v="4"/>
    <x v="125"/>
    <x v="125"/>
    <x v="125"/>
    <x v="4"/>
    <x v="4"/>
  </r>
  <r>
    <x v="5"/>
    <x v="75"/>
    <x v="8"/>
    <x v="1"/>
    <x v="0"/>
    <x v="122"/>
    <x v="11"/>
    <x v="3"/>
    <x v="126"/>
    <x v="122"/>
    <x v="6"/>
    <x v="19"/>
    <x v="126"/>
    <x v="8"/>
    <x v="8"/>
    <x v="8"/>
    <x v="126"/>
    <x v="126"/>
    <x v="126"/>
    <x v="8"/>
    <x v="8"/>
  </r>
  <r>
    <x v="2"/>
    <x v="90"/>
    <x v="2"/>
    <x v="1"/>
    <x v="1"/>
    <x v="123"/>
    <x v="10"/>
    <x v="5"/>
    <x v="127"/>
    <x v="123"/>
    <x v="3"/>
    <x v="70"/>
    <x v="127"/>
    <x v="2"/>
    <x v="2"/>
    <x v="2"/>
    <x v="127"/>
    <x v="127"/>
    <x v="127"/>
    <x v="2"/>
    <x v="2"/>
  </r>
  <r>
    <x v="5"/>
    <x v="62"/>
    <x v="8"/>
    <x v="1"/>
    <x v="2"/>
    <x v="124"/>
    <x v="1"/>
    <x v="7"/>
    <x v="128"/>
    <x v="124"/>
    <x v="0"/>
    <x v="44"/>
    <x v="128"/>
    <x v="8"/>
    <x v="8"/>
    <x v="8"/>
    <x v="128"/>
    <x v="128"/>
    <x v="128"/>
    <x v="8"/>
    <x v="8"/>
  </r>
  <r>
    <x v="5"/>
    <x v="91"/>
    <x v="10"/>
    <x v="0"/>
    <x v="3"/>
    <x v="36"/>
    <x v="11"/>
    <x v="1"/>
    <x v="129"/>
    <x v="125"/>
    <x v="4"/>
    <x v="71"/>
    <x v="129"/>
    <x v="10"/>
    <x v="10"/>
    <x v="10"/>
    <x v="129"/>
    <x v="129"/>
    <x v="129"/>
    <x v="10"/>
    <x v="10"/>
  </r>
  <r>
    <x v="1"/>
    <x v="33"/>
    <x v="1"/>
    <x v="0"/>
    <x v="3"/>
    <x v="125"/>
    <x v="10"/>
    <x v="2"/>
    <x v="130"/>
    <x v="126"/>
    <x v="1"/>
    <x v="72"/>
    <x v="130"/>
    <x v="1"/>
    <x v="1"/>
    <x v="1"/>
    <x v="130"/>
    <x v="130"/>
    <x v="130"/>
    <x v="1"/>
    <x v="1"/>
  </r>
  <r>
    <x v="5"/>
    <x v="92"/>
    <x v="2"/>
    <x v="0"/>
    <x v="1"/>
    <x v="126"/>
    <x v="2"/>
    <x v="3"/>
    <x v="131"/>
    <x v="127"/>
    <x v="4"/>
    <x v="73"/>
    <x v="131"/>
    <x v="2"/>
    <x v="2"/>
    <x v="2"/>
    <x v="131"/>
    <x v="131"/>
    <x v="131"/>
    <x v="2"/>
    <x v="2"/>
  </r>
  <r>
    <x v="3"/>
    <x v="30"/>
    <x v="2"/>
    <x v="0"/>
    <x v="0"/>
    <x v="127"/>
    <x v="4"/>
    <x v="1"/>
    <x v="132"/>
    <x v="128"/>
    <x v="6"/>
    <x v="46"/>
    <x v="132"/>
    <x v="2"/>
    <x v="2"/>
    <x v="2"/>
    <x v="132"/>
    <x v="132"/>
    <x v="132"/>
    <x v="2"/>
    <x v="2"/>
  </r>
  <r>
    <x v="0"/>
    <x v="76"/>
    <x v="8"/>
    <x v="1"/>
    <x v="0"/>
    <x v="128"/>
    <x v="4"/>
    <x v="4"/>
    <x v="133"/>
    <x v="129"/>
    <x v="6"/>
    <x v="32"/>
    <x v="115"/>
    <x v="8"/>
    <x v="8"/>
    <x v="8"/>
    <x v="133"/>
    <x v="133"/>
    <x v="133"/>
    <x v="8"/>
    <x v="8"/>
  </r>
  <r>
    <x v="1"/>
    <x v="33"/>
    <x v="1"/>
    <x v="0"/>
    <x v="3"/>
    <x v="129"/>
    <x v="2"/>
    <x v="1"/>
    <x v="134"/>
    <x v="130"/>
    <x v="2"/>
    <x v="43"/>
    <x v="133"/>
    <x v="1"/>
    <x v="1"/>
    <x v="1"/>
    <x v="134"/>
    <x v="134"/>
    <x v="134"/>
    <x v="1"/>
    <x v="1"/>
  </r>
  <r>
    <x v="0"/>
    <x v="13"/>
    <x v="8"/>
    <x v="0"/>
    <x v="2"/>
    <x v="130"/>
    <x v="8"/>
    <x v="0"/>
    <x v="135"/>
    <x v="131"/>
    <x v="3"/>
    <x v="2"/>
    <x v="134"/>
    <x v="8"/>
    <x v="8"/>
    <x v="8"/>
    <x v="135"/>
    <x v="135"/>
    <x v="135"/>
    <x v="8"/>
    <x v="8"/>
  </r>
  <r>
    <x v="3"/>
    <x v="61"/>
    <x v="8"/>
    <x v="0"/>
    <x v="1"/>
    <x v="131"/>
    <x v="7"/>
    <x v="3"/>
    <x v="136"/>
    <x v="132"/>
    <x v="1"/>
    <x v="2"/>
    <x v="135"/>
    <x v="8"/>
    <x v="8"/>
    <x v="8"/>
    <x v="136"/>
    <x v="136"/>
    <x v="136"/>
    <x v="8"/>
    <x v="8"/>
  </r>
  <r>
    <x v="1"/>
    <x v="93"/>
    <x v="9"/>
    <x v="0"/>
    <x v="0"/>
    <x v="132"/>
    <x v="4"/>
    <x v="2"/>
    <x v="137"/>
    <x v="133"/>
    <x v="0"/>
    <x v="2"/>
    <x v="136"/>
    <x v="9"/>
    <x v="9"/>
    <x v="9"/>
    <x v="137"/>
    <x v="137"/>
    <x v="137"/>
    <x v="9"/>
    <x v="9"/>
  </r>
  <r>
    <x v="2"/>
    <x v="83"/>
    <x v="4"/>
    <x v="1"/>
    <x v="0"/>
    <x v="133"/>
    <x v="4"/>
    <x v="0"/>
    <x v="138"/>
    <x v="134"/>
    <x v="4"/>
    <x v="56"/>
    <x v="137"/>
    <x v="4"/>
    <x v="4"/>
    <x v="4"/>
    <x v="138"/>
    <x v="138"/>
    <x v="138"/>
    <x v="4"/>
    <x v="4"/>
  </r>
  <r>
    <x v="3"/>
    <x v="94"/>
    <x v="5"/>
    <x v="0"/>
    <x v="0"/>
    <x v="134"/>
    <x v="1"/>
    <x v="3"/>
    <x v="139"/>
    <x v="135"/>
    <x v="2"/>
    <x v="2"/>
    <x v="138"/>
    <x v="5"/>
    <x v="5"/>
    <x v="5"/>
    <x v="139"/>
    <x v="139"/>
    <x v="139"/>
    <x v="5"/>
    <x v="5"/>
  </r>
  <r>
    <x v="4"/>
    <x v="95"/>
    <x v="8"/>
    <x v="0"/>
    <x v="0"/>
    <x v="135"/>
    <x v="1"/>
    <x v="2"/>
    <x v="140"/>
    <x v="136"/>
    <x v="3"/>
    <x v="74"/>
    <x v="139"/>
    <x v="8"/>
    <x v="8"/>
    <x v="8"/>
    <x v="140"/>
    <x v="140"/>
    <x v="140"/>
    <x v="8"/>
    <x v="8"/>
  </r>
  <r>
    <x v="1"/>
    <x v="17"/>
    <x v="1"/>
    <x v="1"/>
    <x v="2"/>
    <x v="136"/>
    <x v="9"/>
    <x v="6"/>
    <x v="141"/>
    <x v="137"/>
    <x v="1"/>
    <x v="2"/>
    <x v="140"/>
    <x v="1"/>
    <x v="1"/>
    <x v="1"/>
    <x v="141"/>
    <x v="141"/>
    <x v="141"/>
    <x v="1"/>
    <x v="1"/>
  </r>
  <r>
    <x v="5"/>
    <x v="54"/>
    <x v="6"/>
    <x v="0"/>
    <x v="1"/>
    <x v="137"/>
    <x v="8"/>
    <x v="1"/>
    <x v="142"/>
    <x v="138"/>
    <x v="2"/>
    <x v="75"/>
    <x v="141"/>
    <x v="6"/>
    <x v="6"/>
    <x v="6"/>
    <x v="142"/>
    <x v="142"/>
    <x v="142"/>
    <x v="6"/>
    <x v="6"/>
  </r>
  <r>
    <x v="5"/>
    <x v="96"/>
    <x v="0"/>
    <x v="0"/>
    <x v="3"/>
    <x v="138"/>
    <x v="0"/>
    <x v="2"/>
    <x v="143"/>
    <x v="94"/>
    <x v="0"/>
    <x v="76"/>
    <x v="142"/>
    <x v="0"/>
    <x v="0"/>
    <x v="0"/>
    <x v="143"/>
    <x v="143"/>
    <x v="143"/>
    <x v="0"/>
    <x v="0"/>
  </r>
  <r>
    <x v="2"/>
    <x v="65"/>
    <x v="7"/>
    <x v="0"/>
    <x v="2"/>
    <x v="139"/>
    <x v="8"/>
    <x v="0"/>
    <x v="144"/>
    <x v="139"/>
    <x v="5"/>
    <x v="2"/>
    <x v="143"/>
    <x v="7"/>
    <x v="7"/>
    <x v="7"/>
    <x v="144"/>
    <x v="144"/>
    <x v="144"/>
    <x v="7"/>
    <x v="7"/>
  </r>
  <r>
    <x v="2"/>
    <x v="4"/>
    <x v="8"/>
    <x v="1"/>
    <x v="2"/>
    <x v="140"/>
    <x v="1"/>
    <x v="1"/>
    <x v="145"/>
    <x v="140"/>
    <x v="5"/>
    <x v="2"/>
    <x v="144"/>
    <x v="8"/>
    <x v="8"/>
    <x v="8"/>
    <x v="145"/>
    <x v="145"/>
    <x v="145"/>
    <x v="8"/>
    <x v="8"/>
  </r>
  <r>
    <x v="3"/>
    <x v="60"/>
    <x v="6"/>
    <x v="0"/>
    <x v="1"/>
    <x v="141"/>
    <x v="5"/>
    <x v="4"/>
    <x v="146"/>
    <x v="141"/>
    <x v="6"/>
    <x v="2"/>
    <x v="145"/>
    <x v="6"/>
    <x v="6"/>
    <x v="6"/>
    <x v="146"/>
    <x v="146"/>
    <x v="146"/>
    <x v="6"/>
    <x v="6"/>
  </r>
  <r>
    <x v="5"/>
    <x v="97"/>
    <x v="6"/>
    <x v="1"/>
    <x v="1"/>
    <x v="142"/>
    <x v="9"/>
    <x v="2"/>
    <x v="147"/>
    <x v="142"/>
    <x v="6"/>
    <x v="2"/>
    <x v="146"/>
    <x v="6"/>
    <x v="6"/>
    <x v="6"/>
    <x v="147"/>
    <x v="147"/>
    <x v="147"/>
    <x v="6"/>
    <x v="6"/>
  </r>
  <r>
    <x v="5"/>
    <x v="98"/>
    <x v="11"/>
    <x v="1"/>
    <x v="1"/>
    <x v="143"/>
    <x v="2"/>
    <x v="7"/>
    <x v="148"/>
    <x v="143"/>
    <x v="6"/>
    <x v="2"/>
    <x v="147"/>
    <x v="11"/>
    <x v="11"/>
    <x v="11"/>
    <x v="148"/>
    <x v="148"/>
    <x v="148"/>
    <x v="11"/>
    <x v="11"/>
  </r>
  <r>
    <x v="2"/>
    <x v="65"/>
    <x v="8"/>
    <x v="0"/>
    <x v="2"/>
    <x v="144"/>
    <x v="7"/>
    <x v="0"/>
    <x v="149"/>
    <x v="144"/>
    <x v="1"/>
    <x v="2"/>
    <x v="148"/>
    <x v="8"/>
    <x v="8"/>
    <x v="8"/>
    <x v="149"/>
    <x v="149"/>
    <x v="149"/>
    <x v="8"/>
    <x v="8"/>
  </r>
  <r>
    <x v="1"/>
    <x v="99"/>
    <x v="2"/>
    <x v="0"/>
    <x v="3"/>
    <x v="145"/>
    <x v="1"/>
    <x v="4"/>
    <x v="150"/>
    <x v="145"/>
    <x v="5"/>
    <x v="77"/>
    <x v="149"/>
    <x v="2"/>
    <x v="2"/>
    <x v="2"/>
    <x v="150"/>
    <x v="150"/>
    <x v="150"/>
    <x v="2"/>
    <x v="2"/>
  </r>
  <r>
    <x v="5"/>
    <x v="100"/>
    <x v="9"/>
    <x v="1"/>
    <x v="0"/>
    <x v="146"/>
    <x v="11"/>
    <x v="7"/>
    <x v="151"/>
    <x v="146"/>
    <x v="5"/>
    <x v="78"/>
    <x v="150"/>
    <x v="9"/>
    <x v="9"/>
    <x v="9"/>
    <x v="151"/>
    <x v="151"/>
    <x v="151"/>
    <x v="9"/>
    <x v="9"/>
  </r>
  <r>
    <x v="5"/>
    <x v="101"/>
    <x v="7"/>
    <x v="1"/>
    <x v="1"/>
    <x v="147"/>
    <x v="10"/>
    <x v="4"/>
    <x v="152"/>
    <x v="147"/>
    <x v="4"/>
    <x v="45"/>
    <x v="151"/>
    <x v="7"/>
    <x v="7"/>
    <x v="7"/>
    <x v="152"/>
    <x v="152"/>
    <x v="152"/>
    <x v="7"/>
    <x v="7"/>
  </r>
  <r>
    <x v="0"/>
    <x v="13"/>
    <x v="2"/>
    <x v="0"/>
    <x v="2"/>
    <x v="148"/>
    <x v="1"/>
    <x v="1"/>
    <x v="153"/>
    <x v="148"/>
    <x v="1"/>
    <x v="58"/>
    <x v="32"/>
    <x v="2"/>
    <x v="2"/>
    <x v="2"/>
    <x v="153"/>
    <x v="153"/>
    <x v="153"/>
    <x v="2"/>
    <x v="2"/>
  </r>
  <r>
    <x v="5"/>
    <x v="62"/>
    <x v="3"/>
    <x v="0"/>
    <x v="1"/>
    <x v="149"/>
    <x v="11"/>
    <x v="4"/>
    <x v="154"/>
    <x v="149"/>
    <x v="3"/>
    <x v="3"/>
    <x v="152"/>
    <x v="3"/>
    <x v="3"/>
    <x v="3"/>
    <x v="154"/>
    <x v="154"/>
    <x v="154"/>
    <x v="3"/>
    <x v="3"/>
  </r>
  <r>
    <x v="2"/>
    <x v="42"/>
    <x v="11"/>
    <x v="0"/>
    <x v="3"/>
    <x v="150"/>
    <x v="2"/>
    <x v="0"/>
    <x v="155"/>
    <x v="150"/>
    <x v="4"/>
    <x v="79"/>
    <x v="153"/>
    <x v="11"/>
    <x v="11"/>
    <x v="11"/>
    <x v="155"/>
    <x v="155"/>
    <x v="155"/>
    <x v="11"/>
    <x v="11"/>
  </r>
  <r>
    <x v="3"/>
    <x v="5"/>
    <x v="3"/>
    <x v="0"/>
    <x v="1"/>
    <x v="151"/>
    <x v="3"/>
    <x v="3"/>
    <x v="156"/>
    <x v="151"/>
    <x v="1"/>
    <x v="80"/>
    <x v="154"/>
    <x v="3"/>
    <x v="3"/>
    <x v="3"/>
    <x v="156"/>
    <x v="156"/>
    <x v="156"/>
    <x v="3"/>
    <x v="3"/>
  </r>
  <r>
    <x v="3"/>
    <x v="94"/>
    <x v="3"/>
    <x v="0"/>
    <x v="1"/>
    <x v="152"/>
    <x v="4"/>
    <x v="3"/>
    <x v="157"/>
    <x v="152"/>
    <x v="2"/>
    <x v="81"/>
    <x v="155"/>
    <x v="3"/>
    <x v="3"/>
    <x v="3"/>
    <x v="157"/>
    <x v="157"/>
    <x v="157"/>
    <x v="3"/>
    <x v="3"/>
  </r>
  <r>
    <x v="2"/>
    <x v="102"/>
    <x v="7"/>
    <x v="1"/>
    <x v="3"/>
    <x v="153"/>
    <x v="6"/>
    <x v="3"/>
    <x v="158"/>
    <x v="153"/>
    <x v="4"/>
    <x v="44"/>
    <x v="156"/>
    <x v="7"/>
    <x v="7"/>
    <x v="7"/>
    <x v="158"/>
    <x v="158"/>
    <x v="158"/>
    <x v="7"/>
    <x v="7"/>
  </r>
  <r>
    <x v="2"/>
    <x v="51"/>
    <x v="1"/>
    <x v="1"/>
    <x v="3"/>
    <x v="154"/>
    <x v="9"/>
    <x v="3"/>
    <x v="159"/>
    <x v="154"/>
    <x v="6"/>
    <x v="44"/>
    <x v="157"/>
    <x v="1"/>
    <x v="1"/>
    <x v="1"/>
    <x v="159"/>
    <x v="159"/>
    <x v="159"/>
    <x v="1"/>
    <x v="1"/>
  </r>
  <r>
    <x v="6"/>
    <x v="103"/>
    <x v="6"/>
    <x v="0"/>
    <x v="2"/>
    <x v="96"/>
    <x v="1"/>
    <x v="1"/>
    <x v="160"/>
    <x v="155"/>
    <x v="4"/>
    <x v="2"/>
    <x v="158"/>
    <x v="6"/>
    <x v="6"/>
    <x v="6"/>
    <x v="160"/>
    <x v="160"/>
    <x v="160"/>
    <x v="6"/>
    <x v="6"/>
  </r>
  <r>
    <x v="2"/>
    <x v="48"/>
    <x v="7"/>
    <x v="0"/>
    <x v="3"/>
    <x v="155"/>
    <x v="4"/>
    <x v="7"/>
    <x v="161"/>
    <x v="48"/>
    <x v="6"/>
    <x v="82"/>
    <x v="159"/>
    <x v="7"/>
    <x v="7"/>
    <x v="7"/>
    <x v="161"/>
    <x v="161"/>
    <x v="161"/>
    <x v="7"/>
    <x v="7"/>
  </r>
  <r>
    <x v="1"/>
    <x v="41"/>
    <x v="10"/>
    <x v="1"/>
    <x v="2"/>
    <x v="156"/>
    <x v="11"/>
    <x v="0"/>
    <x v="162"/>
    <x v="156"/>
    <x v="2"/>
    <x v="44"/>
    <x v="160"/>
    <x v="10"/>
    <x v="10"/>
    <x v="10"/>
    <x v="162"/>
    <x v="162"/>
    <x v="162"/>
    <x v="10"/>
    <x v="10"/>
  </r>
  <r>
    <x v="2"/>
    <x v="104"/>
    <x v="3"/>
    <x v="0"/>
    <x v="1"/>
    <x v="157"/>
    <x v="6"/>
    <x v="6"/>
    <x v="163"/>
    <x v="157"/>
    <x v="1"/>
    <x v="12"/>
    <x v="161"/>
    <x v="3"/>
    <x v="3"/>
    <x v="3"/>
    <x v="163"/>
    <x v="163"/>
    <x v="163"/>
    <x v="3"/>
    <x v="3"/>
  </r>
  <r>
    <x v="3"/>
    <x v="20"/>
    <x v="6"/>
    <x v="1"/>
    <x v="2"/>
    <x v="158"/>
    <x v="9"/>
    <x v="5"/>
    <x v="164"/>
    <x v="158"/>
    <x v="3"/>
    <x v="19"/>
    <x v="162"/>
    <x v="6"/>
    <x v="6"/>
    <x v="6"/>
    <x v="164"/>
    <x v="164"/>
    <x v="164"/>
    <x v="6"/>
    <x v="6"/>
  </r>
  <r>
    <x v="5"/>
    <x v="105"/>
    <x v="6"/>
    <x v="0"/>
    <x v="2"/>
    <x v="159"/>
    <x v="9"/>
    <x v="3"/>
    <x v="165"/>
    <x v="159"/>
    <x v="0"/>
    <x v="83"/>
    <x v="163"/>
    <x v="6"/>
    <x v="6"/>
    <x v="6"/>
    <x v="165"/>
    <x v="165"/>
    <x v="165"/>
    <x v="6"/>
    <x v="6"/>
  </r>
  <r>
    <x v="3"/>
    <x v="106"/>
    <x v="1"/>
    <x v="0"/>
    <x v="1"/>
    <x v="160"/>
    <x v="7"/>
    <x v="4"/>
    <x v="166"/>
    <x v="160"/>
    <x v="2"/>
    <x v="2"/>
    <x v="164"/>
    <x v="1"/>
    <x v="1"/>
    <x v="1"/>
    <x v="166"/>
    <x v="166"/>
    <x v="166"/>
    <x v="1"/>
    <x v="1"/>
  </r>
  <r>
    <x v="0"/>
    <x v="13"/>
    <x v="11"/>
    <x v="1"/>
    <x v="3"/>
    <x v="77"/>
    <x v="8"/>
    <x v="6"/>
    <x v="167"/>
    <x v="161"/>
    <x v="0"/>
    <x v="45"/>
    <x v="165"/>
    <x v="11"/>
    <x v="11"/>
    <x v="11"/>
    <x v="167"/>
    <x v="167"/>
    <x v="167"/>
    <x v="11"/>
    <x v="11"/>
  </r>
  <r>
    <x v="0"/>
    <x v="69"/>
    <x v="8"/>
    <x v="0"/>
    <x v="0"/>
    <x v="161"/>
    <x v="4"/>
    <x v="0"/>
    <x v="168"/>
    <x v="162"/>
    <x v="5"/>
    <x v="84"/>
    <x v="166"/>
    <x v="8"/>
    <x v="8"/>
    <x v="8"/>
    <x v="168"/>
    <x v="168"/>
    <x v="168"/>
    <x v="8"/>
    <x v="8"/>
  </r>
  <r>
    <x v="5"/>
    <x v="70"/>
    <x v="3"/>
    <x v="0"/>
    <x v="3"/>
    <x v="162"/>
    <x v="6"/>
    <x v="1"/>
    <x v="169"/>
    <x v="163"/>
    <x v="3"/>
    <x v="85"/>
    <x v="167"/>
    <x v="3"/>
    <x v="3"/>
    <x v="3"/>
    <x v="169"/>
    <x v="169"/>
    <x v="169"/>
    <x v="3"/>
    <x v="3"/>
  </r>
  <r>
    <x v="4"/>
    <x v="56"/>
    <x v="2"/>
    <x v="1"/>
    <x v="2"/>
    <x v="163"/>
    <x v="4"/>
    <x v="6"/>
    <x v="170"/>
    <x v="164"/>
    <x v="4"/>
    <x v="86"/>
    <x v="168"/>
    <x v="2"/>
    <x v="2"/>
    <x v="2"/>
    <x v="170"/>
    <x v="170"/>
    <x v="170"/>
    <x v="2"/>
    <x v="2"/>
  </r>
  <r>
    <x v="2"/>
    <x v="104"/>
    <x v="11"/>
    <x v="1"/>
    <x v="3"/>
    <x v="164"/>
    <x v="7"/>
    <x v="3"/>
    <x v="171"/>
    <x v="165"/>
    <x v="3"/>
    <x v="12"/>
    <x v="169"/>
    <x v="11"/>
    <x v="11"/>
    <x v="11"/>
    <x v="171"/>
    <x v="171"/>
    <x v="171"/>
    <x v="11"/>
    <x v="11"/>
  </r>
  <r>
    <x v="2"/>
    <x v="107"/>
    <x v="11"/>
    <x v="0"/>
    <x v="0"/>
    <x v="165"/>
    <x v="5"/>
    <x v="7"/>
    <x v="172"/>
    <x v="166"/>
    <x v="5"/>
    <x v="69"/>
    <x v="170"/>
    <x v="11"/>
    <x v="11"/>
    <x v="11"/>
    <x v="172"/>
    <x v="172"/>
    <x v="172"/>
    <x v="11"/>
    <x v="11"/>
  </r>
  <r>
    <x v="1"/>
    <x v="108"/>
    <x v="9"/>
    <x v="0"/>
    <x v="2"/>
    <x v="166"/>
    <x v="11"/>
    <x v="1"/>
    <x v="173"/>
    <x v="167"/>
    <x v="5"/>
    <x v="36"/>
    <x v="171"/>
    <x v="9"/>
    <x v="9"/>
    <x v="9"/>
    <x v="173"/>
    <x v="173"/>
    <x v="173"/>
    <x v="9"/>
    <x v="9"/>
  </r>
  <r>
    <x v="2"/>
    <x v="83"/>
    <x v="5"/>
    <x v="0"/>
    <x v="1"/>
    <x v="82"/>
    <x v="8"/>
    <x v="5"/>
    <x v="174"/>
    <x v="168"/>
    <x v="4"/>
    <x v="2"/>
    <x v="172"/>
    <x v="5"/>
    <x v="5"/>
    <x v="5"/>
    <x v="174"/>
    <x v="174"/>
    <x v="174"/>
    <x v="5"/>
    <x v="5"/>
  </r>
  <r>
    <x v="5"/>
    <x v="53"/>
    <x v="6"/>
    <x v="1"/>
    <x v="2"/>
    <x v="167"/>
    <x v="6"/>
    <x v="2"/>
    <x v="175"/>
    <x v="169"/>
    <x v="1"/>
    <x v="19"/>
    <x v="173"/>
    <x v="6"/>
    <x v="6"/>
    <x v="6"/>
    <x v="175"/>
    <x v="175"/>
    <x v="175"/>
    <x v="6"/>
    <x v="6"/>
  </r>
  <r>
    <x v="3"/>
    <x v="15"/>
    <x v="7"/>
    <x v="0"/>
    <x v="0"/>
    <x v="168"/>
    <x v="10"/>
    <x v="2"/>
    <x v="176"/>
    <x v="170"/>
    <x v="1"/>
    <x v="87"/>
    <x v="174"/>
    <x v="7"/>
    <x v="7"/>
    <x v="7"/>
    <x v="176"/>
    <x v="176"/>
    <x v="176"/>
    <x v="7"/>
    <x v="7"/>
  </r>
  <r>
    <x v="4"/>
    <x v="46"/>
    <x v="10"/>
    <x v="0"/>
    <x v="2"/>
    <x v="169"/>
    <x v="7"/>
    <x v="5"/>
    <x v="177"/>
    <x v="171"/>
    <x v="3"/>
    <x v="2"/>
    <x v="175"/>
    <x v="10"/>
    <x v="10"/>
    <x v="10"/>
    <x v="177"/>
    <x v="177"/>
    <x v="177"/>
    <x v="10"/>
    <x v="10"/>
  </r>
  <r>
    <x v="4"/>
    <x v="46"/>
    <x v="4"/>
    <x v="1"/>
    <x v="2"/>
    <x v="170"/>
    <x v="11"/>
    <x v="3"/>
    <x v="178"/>
    <x v="172"/>
    <x v="4"/>
    <x v="27"/>
    <x v="176"/>
    <x v="4"/>
    <x v="4"/>
    <x v="4"/>
    <x v="178"/>
    <x v="178"/>
    <x v="178"/>
    <x v="4"/>
    <x v="4"/>
  </r>
  <r>
    <x v="1"/>
    <x v="109"/>
    <x v="0"/>
    <x v="0"/>
    <x v="0"/>
    <x v="171"/>
    <x v="10"/>
    <x v="2"/>
    <x v="179"/>
    <x v="173"/>
    <x v="5"/>
    <x v="56"/>
    <x v="177"/>
    <x v="0"/>
    <x v="0"/>
    <x v="0"/>
    <x v="179"/>
    <x v="179"/>
    <x v="179"/>
    <x v="0"/>
    <x v="0"/>
  </r>
  <r>
    <x v="3"/>
    <x v="110"/>
    <x v="10"/>
    <x v="1"/>
    <x v="2"/>
    <x v="172"/>
    <x v="10"/>
    <x v="6"/>
    <x v="180"/>
    <x v="174"/>
    <x v="2"/>
    <x v="88"/>
    <x v="178"/>
    <x v="10"/>
    <x v="10"/>
    <x v="10"/>
    <x v="180"/>
    <x v="180"/>
    <x v="180"/>
    <x v="10"/>
    <x v="10"/>
  </r>
  <r>
    <x v="4"/>
    <x v="95"/>
    <x v="10"/>
    <x v="1"/>
    <x v="1"/>
    <x v="173"/>
    <x v="1"/>
    <x v="3"/>
    <x v="181"/>
    <x v="175"/>
    <x v="1"/>
    <x v="71"/>
    <x v="179"/>
    <x v="10"/>
    <x v="10"/>
    <x v="10"/>
    <x v="181"/>
    <x v="181"/>
    <x v="181"/>
    <x v="10"/>
    <x v="10"/>
  </r>
  <r>
    <x v="4"/>
    <x v="29"/>
    <x v="4"/>
    <x v="0"/>
    <x v="3"/>
    <x v="174"/>
    <x v="0"/>
    <x v="1"/>
    <x v="182"/>
    <x v="176"/>
    <x v="0"/>
    <x v="89"/>
    <x v="180"/>
    <x v="4"/>
    <x v="4"/>
    <x v="4"/>
    <x v="182"/>
    <x v="182"/>
    <x v="182"/>
    <x v="4"/>
    <x v="4"/>
  </r>
  <r>
    <x v="4"/>
    <x v="29"/>
    <x v="1"/>
    <x v="0"/>
    <x v="0"/>
    <x v="175"/>
    <x v="11"/>
    <x v="5"/>
    <x v="183"/>
    <x v="177"/>
    <x v="3"/>
    <x v="85"/>
    <x v="181"/>
    <x v="1"/>
    <x v="1"/>
    <x v="1"/>
    <x v="183"/>
    <x v="183"/>
    <x v="183"/>
    <x v="1"/>
    <x v="1"/>
  </r>
  <r>
    <x v="0"/>
    <x v="69"/>
    <x v="10"/>
    <x v="0"/>
    <x v="1"/>
    <x v="176"/>
    <x v="8"/>
    <x v="5"/>
    <x v="184"/>
    <x v="178"/>
    <x v="5"/>
    <x v="2"/>
    <x v="182"/>
    <x v="10"/>
    <x v="10"/>
    <x v="10"/>
    <x v="184"/>
    <x v="184"/>
    <x v="184"/>
    <x v="10"/>
    <x v="10"/>
  </r>
  <r>
    <x v="5"/>
    <x v="111"/>
    <x v="11"/>
    <x v="1"/>
    <x v="3"/>
    <x v="177"/>
    <x v="9"/>
    <x v="2"/>
    <x v="185"/>
    <x v="179"/>
    <x v="0"/>
    <x v="2"/>
    <x v="183"/>
    <x v="11"/>
    <x v="11"/>
    <x v="11"/>
    <x v="185"/>
    <x v="185"/>
    <x v="185"/>
    <x v="11"/>
    <x v="11"/>
  </r>
  <r>
    <x v="0"/>
    <x v="25"/>
    <x v="3"/>
    <x v="1"/>
    <x v="3"/>
    <x v="178"/>
    <x v="1"/>
    <x v="4"/>
    <x v="186"/>
    <x v="180"/>
    <x v="3"/>
    <x v="90"/>
    <x v="184"/>
    <x v="3"/>
    <x v="3"/>
    <x v="3"/>
    <x v="186"/>
    <x v="186"/>
    <x v="186"/>
    <x v="3"/>
    <x v="3"/>
  </r>
  <r>
    <x v="3"/>
    <x v="21"/>
    <x v="2"/>
    <x v="0"/>
    <x v="0"/>
    <x v="106"/>
    <x v="5"/>
    <x v="7"/>
    <x v="187"/>
    <x v="181"/>
    <x v="0"/>
    <x v="2"/>
    <x v="185"/>
    <x v="2"/>
    <x v="2"/>
    <x v="2"/>
    <x v="187"/>
    <x v="187"/>
    <x v="187"/>
    <x v="2"/>
    <x v="2"/>
  </r>
  <r>
    <x v="5"/>
    <x v="58"/>
    <x v="10"/>
    <x v="1"/>
    <x v="0"/>
    <x v="179"/>
    <x v="2"/>
    <x v="4"/>
    <x v="188"/>
    <x v="182"/>
    <x v="1"/>
    <x v="78"/>
    <x v="186"/>
    <x v="10"/>
    <x v="10"/>
    <x v="10"/>
    <x v="188"/>
    <x v="188"/>
    <x v="188"/>
    <x v="10"/>
    <x v="10"/>
  </r>
  <r>
    <x v="5"/>
    <x v="91"/>
    <x v="6"/>
    <x v="1"/>
    <x v="1"/>
    <x v="180"/>
    <x v="2"/>
    <x v="1"/>
    <x v="189"/>
    <x v="183"/>
    <x v="1"/>
    <x v="2"/>
    <x v="187"/>
    <x v="6"/>
    <x v="6"/>
    <x v="6"/>
    <x v="189"/>
    <x v="189"/>
    <x v="189"/>
    <x v="6"/>
    <x v="6"/>
  </r>
  <r>
    <x v="2"/>
    <x v="90"/>
    <x v="7"/>
    <x v="1"/>
    <x v="3"/>
    <x v="181"/>
    <x v="2"/>
    <x v="3"/>
    <x v="190"/>
    <x v="184"/>
    <x v="3"/>
    <x v="91"/>
    <x v="188"/>
    <x v="7"/>
    <x v="7"/>
    <x v="7"/>
    <x v="190"/>
    <x v="190"/>
    <x v="190"/>
    <x v="7"/>
    <x v="7"/>
  </r>
  <r>
    <x v="3"/>
    <x v="10"/>
    <x v="4"/>
    <x v="1"/>
    <x v="3"/>
    <x v="182"/>
    <x v="5"/>
    <x v="0"/>
    <x v="191"/>
    <x v="185"/>
    <x v="3"/>
    <x v="2"/>
    <x v="189"/>
    <x v="4"/>
    <x v="4"/>
    <x v="4"/>
    <x v="191"/>
    <x v="191"/>
    <x v="191"/>
    <x v="4"/>
    <x v="4"/>
  </r>
  <r>
    <x v="2"/>
    <x v="112"/>
    <x v="4"/>
    <x v="1"/>
    <x v="3"/>
    <x v="183"/>
    <x v="10"/>
    <x v="4"/>
    <x v="192"/>
    <x v="186"/>
    <x v="3"/>
    <x v="92"/>
    <x v="190"/>
    <x v="4"/>
    <x v="4"/>
    <x v="4"/>
    <x v="192"/>
    <x v="192"/>
    <x v="192"/>
    <x v="4"/>
    <x v="4"/>
  </r>
  <r>
    <x v="0"/>
    <x v="113"/>
    <x v="1"/>
    <x v="1"/>
    <x v="3"/>
    <x v="184"/>
    <x v="3"/>
    <x v="1"/>
    <x v="193"/>
    <x v="187"/>
    <x v="3"/>
    <x v="10"/>
    <x v="191"/>
    <x v="1"/>
    <x v="1"/>
    <x v="1"/>
    <x v="193"/>
    <x v="193"/>
    <x v="193"/>
    <x v="1"/>
    <x v="1"/>
  </r>
  <r>
    <x v="2"/>
    <x v="112"/>
    <x v="3"/>
    <x v="0"/>
    <x v="2"/>
    <x v="185"/>
    <x v="0"/>
    <x v="3"/>
    <x v="194"/>
    <x v="188"/>
    <x v="6"/>
    <x v="2"/>
    <x v="192"/>
    <x v="3"/>
    <x v="3"/>
    <x v="3"/>
    <x v="194"/>
    <x v="194"/>
    <x v="194"/>
    <x v="3"/>
    <x v="3"/>
  </r>
  <r>
    <x v="5"/>
    <x v="114"/>
    <x v="3"/>
    <x v="1"/>
    <x v="1"/>
    <x v="186"/>
    <x v="3"/>
    <x v="3"/>
    <x v="195"/>
    <x v="189"/>
    <x v="0"/>
    <x v="93"/>
    <x v="193"/>
    <x v="3"/>
    <x v="3"/>
    <x v="3"/>
    <x v="195"/>
    <x v="195"/>
    <x v="195"/>
    <x v="3"/>
    <x v="3"/>
  </r>
  <r>
    <x v="4"/>
    <x v="115"/>
    <x v="9"/>
    <x v="0"/>
    <x v="3"/>
    <x v="187"/>
    <x v="10"/>
    <x v="7"/>
    <x v="196"/>
    <x v="190"/>
    <x v="0"/>
    <x v="94"/>
    <x v="194"/>
    <x v="9"/>
    <x v="9"/>
    <x v="9"/>
    <x v="196"/>
    <x v="196"/>
    <x v="196"/>
    <x v="9"/>
    <x v="9"/>
  </r>
  <r>
    <x v="1"/>
    <x v="116"/>
    <x v="7"/>
    <x v="1"/>
    <x v="2"/>
    <x v="188"/>
    <x v="8"/>
    <x v="7"/>
    <x v="197"/>
    <x v="191"/>
    <x v="0"/>
    <x v="2"/>
    <x v="195"/>
    <x v="7"/>
    <x v="7"/>
    <x v="7"/>
    <x v="197"/>
    <x v="197"/>
    <x v="197"/>
    <x v="7"/>
    <x v="7"/>
  </r>
  <r>
    <x v="5"/>
    <x v="63"/>
    <x v="7"/>
    <x v="0"/>
    <x v="1"/>
    <x v="189"/>
    <x v="9"/>
    <x v="5"/>
    <x v="198"/>
    <x v="192"/>
    <x v="3"/>
    <x v="8"/>
    <x v="196"/>
    <x v="7"/>
    <x v="7"/>
    <x v="7"/>
    <x v="198"/>
    <x v="198"/>
    <x v="198"/>
    <x v="7"/>
    <x v="7"/>
  </r>
  <r>
    <x v="5"/>
    <x v="78"/>
    <x v="11"/>
    <x v="1"/>
    <x v="3"/>
    <x v="190"/>
    <x v="6"/>
    <x v="1"/>
    <x v="199"/>
    <x v="193"/>
    <x v="5"/>
    <x v="95"/>
    <x v="197"/>
    <x v="11"/>
    <x v="11"/>
    <x v="11"/>
    <x v="199"/>
    <x v="199"/>
    <x v="199"/>
    <x v="11"/>
    <x v="11"/>
  </r>
  <r>
    <x v="5"/>
    <x v="117"/>
    <x v="11"/>
    <x v="1"/>
    <x v="0"/>
    <x v="191"/>
    <x v="1"/>
    <x v="2"/>
    <x v="200"/>
    <x v="194"/>
    <x v="1"/>
    <x v="96"/>
    <x v="198"/>
    <x v="11"/>
    <x v="11"/>
    <x v="11"/>
    <x v="200"/>
    <x v="200"/>
    <x v="200"/>
    <x v="11"/>
    <x v="11"/>
  </r>
  <r>
    <x v="0"/>
    <x v="118"/>
    <x v="11"/>
    <x v="1"/>
    <x v="0"/>
    <x v="144"/>
    <x v="7"/>
    <x v="0"/>
    <x v="201"/>
    <x v="195"/>
    <x v="6"/>
    <x v="10"/>
    <x v="199"/>
    <x v="11"/>
    <x v="11"/>
    <x v="11"/>
    <x v="201"/>
    <x v="201"/>
    <x v="201"/>
    <x v="11"/>
    <x v="11"/>
  </r>
  <r>
    <x v="0"/>
    <x v="119"/>
    <x v="8"/>
    <x v="0"/>
    <x v="3"/>
    <x v="192"/>
    <x v="7"/>
    <x v="0"/>
    <x v="202"/>
    <x v="196"/>
    <x v="5"/>
    <x v="97"/>
    <x v="200"/>
    <x v="8"/>
    <x v="8"/>
    <x v="8"/>
    <x v="202"/>
    <x v="202"/>
    <x v="202"/>
    <x v="8"/>
    <x v="8"/>
  </r>
  <r>
    <x v="1"/>
    <x v="120"/>
    <x v="10"/>
    <x v="0"/>
    <x v="1"/>
    <x v="193"/>
    <x v="1"/>
    <x v="7"/>
    <x v="203"/>
    <x v="197"/>
    <x v="5"/>
    <x v="2"/>
    <x v="201"/>
    <x v="10"/>
    <x v="10"/>
    <x v="10"/>
    <x v="203"/>
    <x v="203"/>
    <x v="203"/>
    <x v="10"/>
    <x v="10"/>
  </r>
  <r>
    <x v="2"/>
    <x v="121"/>
    <x v="0"/>
    <x v="1"/>
    <x v="1"/>
    <x v="194"/>
    <x v="6"/>
    <x v="0"/>
    <x v="204"/>
    <x v="198"/>
    <x v="4"/>
    <x v="10"/>
    <x v="202"/>
    <x v="0"/>
    <x v="0"/>
    <x v="0"/>
    <x v="204"/>
    <x v="204"/>
    <x v="204"/>
    <x v="0"/>
    <x v="0"/>
  </r>
  <r>
    <x v="5"/>
    <x v="58"/>
    <x v="8"/>
    <x v="1"/>
    <x v="2"/>
    <x v="195"/>
    <x v="0"/>
    <x v="5"/>
    <x v="205"/>
    <x v="199"/>
    <x v="4"/>
    <x v="80"/>
    <x v="203"/>
    <x v="8"/>
    <x v="8"/>
    <x v="8"/>
    <x v="205"/>
    <x v="205"/>
    <x v="205"/>
    <x v="8"/>
    <x v="8"/>
  </r>
  <r>
    <x v="2"/>
    <x v="65"/>
    <x v="6"/>
    <x v="0"/>
    <x v="1"/>
    <x v="196"/>
    <x v="0"/>
    <x v="1"/>
    <x v="206"/>
    <x v="200"/>
    <x v="6"/>
    <x v="98"/>
    <x v="204"/>
    <x v="6"/>
    <x v="6"/>
    <x v="6"/>
    <x v="206"/>
    <x v="206"/>
    <x v="206"/>
    <x v="6"/>
    <x v="6"/>
  </r>
  <r>
    <x v="3"/>
    <x v="20"/>
    <x v="4"/>
    <x v="1"/>
    <x v="3"/>
    <x v="197"/>
    <x v="11"/>
    <x v="5"/>
    <x v="207"/>
    <x v="201"/>
    <x v="0"/>
    <x v="99"/>
    <x v="205"/>
    <x v="4"/>
    <x v="4"/>
    <x v="4"/>
    <x v="207"/>
    <x v="207"/>
    <x v="207"/>
    <x v="4"/>
    <x v="4"/>
  </r>
  <r>
    <x v="2"/>
    <x v="68"/>
    <x v="8"/>
    <x v="0"/>
    <x v="2"/>
    <x v="198"/>
    <x v="10"/>
    <x v="6"/>
    <x v="208"/>
    <x v="202"/>
    <x v="6"/>
    <x v="26"/>
    <x v="206"/>
    <x v="8"/>
    <x v="8"/>
    <x v="8"/>
    <x v="208"/>
    <x v="208"/>
    <x v="208"/>
    <x v="8"/>
    <x v="8"/>
  </r>
  <r>
    <x v="2"/>
    <x v="83"/>
    <x v="1"/>
    <x v="1"/>
    <x v="0"/>
    <x v="199"/>
    <x v="1"/>
    <x v="3"/>
    <x v="209"/>
    <x v="203"/>
    <x v="2"/>
    <x v="2"/>
    <x v="207"/>
    <x v="1"/>
    <x v="1"/>
    <x v="1"/>
    <x v="209"/>
    <x v="209"/>
    <x v="209"/>
    <x v="1"/>
    <x v="1"/>
  </r>
  <r>
    <x v="0"/>
    <x v="122"/>
    <x v="0"/>
    <x v="1"/>
    <x v="2"/>
    <x v="200"/>
    <x v="2"/>
    <x v="0"/>
    <x v="210"/>
    <x v="204"/>
    <x v="3"/>
    <x v="19"/>
    <x v="194"/>
    <x v="0"/>
    <x v="0"/>
    <x v="0"/>
    <x v="210"/>
    <x v="210"/>
    <x v="210"/>
    <x v="0"/>
    <x v="0"/>
  </r>
  <r>
    <x v="2"/>
    <x v="4"/>
    <x v="6"/>
    <x v="1"/>
    <x v="2"/>
    <x v="201"/>
    <x v="8"/>
    <x v="5"/>
    <x v="211"/>
    <x v="158"/>
    <x v="3"/>
    <x v="100"/>
    <x v="208"/>
    <x v="6"/>
    <x v="6"/>
    <x v="6"/>
    <x v="211"/>
    <x v="211"/>
    <x v="211"/>
    <x v="6"/>
    <x v="6"/>
  </r>
  <r>
    <x v="1"/>
    <x v="85"/>
    <x v="10"/>
    <x v="1"/>
    <x v="1"/>
    <x v="197"/>
    <x v="11"/>
    <x v="5"/>
    <x v="212"/>
    <x v="201"/>
    <x v="0"/>
    <x v="99"/>
    <x v="209"/>
    <x v="10"/>
    <x v="10"/>
    <x v="10"/>
    <x v="212"/>
    <x v="212"/>
    <x v="212"/>
    <x v="10"/>
    <x v="10"/>
  </r>
  <r>
    <x v="3"/>
    <x v="8"/>
    <x v="0"/>
    <x v="0"/>
    <x v="1"/>
    <x v="202"/>
    <x v="1"/>
    <x v="0"/>
    <x v="213"/>
    <x v="205"/>
    <x v="4"/>
    <x v="100"/>
    <x v="210"/>
    <x v="0"/>
    <x v="0"/>
    <x v="0"/>
    <x v="213"/>
    <x v="213"/>
    <x v="213"/>
    <x v="0"/>
    <x v="0"/>
  </r>
  <r>
    <x v="1"/>
    <x v="123"/>
    <x v="4"/>
    <x v="0"/>
    <x v="0"/>
    <x v="203"/>
    <x v="9"/>
    <x v="0"/>
    <x v="214"/>
    <x v="206"/>
    <x v="4"/>
    <x v="69"/>
    <x v="211"/>
    <x v="4"/>
    <x v="4"/>
    <x v="4"/>
    <x v="214"/>
    <x v="214"/>
    <x v="214"/>
    <x v="4"/>
    <x v="4"/>
  </r>
  <r>
    <x v="1"/>
    <x v="108"/>
    <x v="7"/>
    <x v="1"/>
    <x v="1"/>
    <x v="204"/>
    <x v="10"/>
    <x v="7"/>
    <x v="215"/>
    <x v="207"/>
    <x v="3"/>
    <x v="101"/>
    <x v="212"/>
    <x v="7"/>
    <x v="7"/>
    <x v="7"/>
    <x v="215"/>
    <x v="215"/>
    <x v="215"/>
    <x v="7"/>
    <x v="7"/>
  </r>
  <r>
    <x v="3"/>
    <x v="124"/>
    <x v="11"/>
    <x v="0"/>
    <x v="0"/>
    <x v="205"/>
    <x v="1"/>
    <x v="7"/>
    <x v="216"/>
    <x v="208"/>
    <x v="3"/>
    <x v="4"/>
    <x v="213"/>
    <x v="11"/>
    <x v="11"/>
    <x v="11"/>
    <x v="216"/>
    <x v="216"/>
    <x v="216"/>
    <x v="11"/>
    <x v="11"/>
  </r>
  <r>
    <x v="1"/>
    <x v="120"/>
    <x v="7"/>
    <x v="1"/>
    <x v="2"/>
    <x v="206"/>
    <x v="7"/>
    <x v="4"/>
    <x v="217"/>
    <x v="209"/>
    <x v="0"/>
    <x v="2"/>
    <x v="214"/>
    <x v="7"/>
    <x v="7"/>
    <x v="7"/>
    <x v="217"/>
    <x v="217"/>
    <x v="217"/>
    <x v="7"/>
    <x v="7"/>
  </r>
  <r>
    <x v="2"/>
    <x v="83"/>
    <x v="10"/>
    <x v="1"/>
    <x v="1"/>
    <x v="207"/>
    <x v="7"/>
    <x v="4"/>
    <x v="218"/>
    <x v="210"/>
    <x v="5"/>
    <x v="95"/>
    <x v="215"/>
    <x v="10"/>
    <x v="10"/>
    <x v="10"/>
    <x v="218"/>
    <x v="218"/>
    <x v="218"/>
    <x v="10"/>
    <x v="10"/>
  </r>
  <r>
    <x v="1"/>
    <x v="71"/>
    <x v="0"/>
    <x v="0"/>
    <x v="2"/>
    <x v="208"/>
    <x v="4"/>
    <x v="3"/>
    <x v="219"/>
    <x v="211"/>
    <x v="5"/>
    <x v="102"/>
    <x v="216"/>
    <x v="0"/>
    <x v="0"/>
    <x v="0"/>
    <x v="219"/>
    <x v="219"/>
    <x v="219"/>
    <x v="0"/>
    <x v="0"/>
  </r>
  <r>
    <x v="2"/>
    <x v="125"/>
    <x v="1"/>
    <x v="1"/>
    <x v="0"/>
    <x v="209"/>
    <x v="10"/>
    <x v="1"/>
    <x v="220"/>
    <x v="212"/>
    <x v="1"/>
    <x v="57"/>
    <x v="217"/>
    <x v="1"/>
    <x v="1"/>
    <x v="1"/>
    <x v="220"/>
    <x v="220"/>
    <x v="220"/>
    <x v="1"/>
    <x v="12"/>
  </r>
  <r>
    <x v="5"/>
    <x v="54"/>
    <x v="8"/>
    <x v="0"/>
    <x v="1"/>
    <x v="210"/>
    <x v="10"/>
    <x v="4"/>
    <x v="221"/>
    <x v="141"/>
    <x v="6"/>
    <x v="103"/>
    <x v="218"/>
    <x v="8"/>
    <x v="8"/>
    <x v="8"/>
    <x v="221"/>
    <x v="221"/>
    <x v="221"/>
    <x v="8"/>
    <x v="8"/>
  </r>
  <r>
    <x v="4"/>
    <x v="29"/>
    <x v="6"/>
    <x v="1"/>
    <x v="0"/>
    <x v="211"/>
    <x v="9"/>
    <x v="3"/>
    <x v="222"/>
    <x v="213"/>
    <x v="0"/>
    <x v="45"/>
    <x v="219"/>
    <x v="6"/>
    <x v="6"/>
    <x v="6"/>
    <x v="222"/>
    <x v="222"/>
    <x v="222"/>
    <x v="6"/>
    <x v="6"/>
  </r>
  <r>
    <x v="5"/>
    <x v="126"/>
    <x v="7"/>
    <x v="0"/>
    <x v="1"/>
    <x v="212"/>
    <x v="7"/>
    <x v="5"/>
    <x v="223"/>
    <x v="214"/>
    <x v="1"/>
    <x v="78"/>
    <x v="220"/>
    <x v="7"/>
    <x v="7"/>
    <x v="7"/>
    <x v="223"/>
    <x v="223"/>
    <x v="223"/>
    <x v="7"/>
    <x v="7"/>
  </r>
  <r>
    <x v="1"/>
    <x v="7"/>
    <x v="0"/>
    <x v="0"/>
    <x v="1"/>
    <x v="213"/>
    <x v="6"/>
    <x v="5"/>
    <x v="224"/>
    <x v="79"/>
    <x v="6"/>
    <x v="37"/>
    <x v="221"/>
    <x v="0"/>
    <x v="0"/>
    <x v="0"/>
    <x v="224"/>
    <x v="224"/>
    <x v="224"/>
    <x v="12"/>
    <x v="0"/>
  </r>
  <r>
    <x v="1"/>
    <x v="108"/>
    <x v="10"/>
    <x v="1"/>
    <x v="1"/>
    <x v="214"/>
    <x v="0"/>
    <x v="7"/>
    <x v="225"/>
    <x v="215"/>
    <x v="6"/>
    <x v="26"/>
    <x v="222"/>
    <x v="10"/>
    <x v="10"/>
    <x v="10"/>
    <x v="225"/>
    <x v="225"/>
    <x v="225"/>
    <x v="10"/>
    <x v="10"/>
  </r>
  <r>
    <x v="1"/>
    <x v="36"/>
    <x v="7"/>
    <x v="0"/>
    <x v="1"/>
    <x v="215"/>
    <x v="2"/>
    <x v="6"/>
    <x v="226"/>
    <x v="216"/>
    <x v="2"/>
    <x v="19"/>
    <x v="148"/>
    <x v="7"/>
    <x v="7"/>
    <x v="7"/>
    <x v="226"/>
    <x v="226"/>
    <x v="226"/>
    <x v="7"/>
    <x v="7"/>
  </r>
  <r>
    <x v="0"/>
    <x v="25"/>
    <x v="2"/>
    <x v="1"/>
    <x v="2"/>
    <x v="216"/>
    <x v="11"/>
    <x v="6"/>
    <x v="227"/>
    <x v="217"/>
    <x v="5"/>
    <x v="74"/>
    <x v="223"/>
    <x v="2"/>
    <x v="2"/>
    <x v="2"/>
    <x v="227"/>
    <x v="227"/>
    <x v="227"/>
    <x v="2"/>
    <x v="2"/>
  </r>
  <r>
    <x v="1"/>
    <x v="116"/>
    <x v="6"/>
    <x v="1"/>
    <x v="1"/>
    <x v="217"/>
    <x v="0"/>
    <x v="4"/>
    <x v="228"/>
    <x v="218"/>
    <x v="4"/>
    <x v="104"/>
    <x v="224"/>
    <x v="6"/>
    <x v="6"/>
    <x v="6"/>
    <x v="228"/>
    <x v="228"/>
    <x v="228"/>
    <x v="6"/>
    <x v="6"/>
  </r>
  <r>
    <x v="3"/>
    <x v="15"/>
    <x v="5"/>
    <x v="0"/>
    <x v="0"/>
    <x v="138"/>
    <x v="0"/>
    <x v="2"/>
    <x v="229"/>
    <x v="219"/>
    <x v="0"/>
    <x v="31"/>
    <x v="147"/>
    <x v="5"/>
    <x v="5"/>
    <x v="5"/>
    <x v="229"/>
    <x v="229"/>
    <x v="229"/>
    <x v="5"/>
    <x v="5"/>
  </r>
  <r>
    <x v="2"/>
    <x v="3"/>
    <x v="5"/>
    <x v="0"/>
    <x v="0"/>
    <x v="218"/>
    <x v="1"/>
    <x v="0"/>
    <x v="230"/>
    <x v="220"/>
    <x v="1"/>
    <x v="2"/>
    <x v="225"/>
    <x v="5"/>
    <x v="5"/>
    <x v="5"/>
    <x v="230"/>
    <x v="230"/>
    <x v="230"/>
    <x v="5"/>
    <x v="5"/>
  </r>
  <r>
    <x v="1"/>
    <x v="26"/>
    <x v="6"/>
    <x v="1"/>
    <x v="3"/>
    <x v="197"/>
    <x v="11"/>
    <x v="5"/>
    <x v="231"/>
    <x v="221"/>
    <x v="2"/>
    <x v="105"/>
    <x v="226"/>
    <x v="6"/>
    <x v="6"/>
    <x v="6"/>
    <x v="231"/>
    <x v="231"/>
    <x v="231"/>
    <x v="6"/>
    <x v="6"/>
  </r>
  <r>
    <x v="5"/>
    <x v="63"/>
    <x v="9"/>
    <x v="1"/>
    <x v="0"/>
    <x v="41"/>
    <x v="4"/>
    <x v="6"/>
    <x v="232"/>
    <x v="222"/>
    <x v="4"/>
    <x v="86"/>
    <x v="227"/>
    <x v="9"/>
    <x v="9"/>
    <x v="9"/>
    <x v="232"/>
    <x v="232"/>
    <x v="232"/>
    <x v="9"/>
    <x v="9"/>
  </r>
  <r>
    <x v="5"/>
    <x v="126"/>
    <x v="3"/>
    <x v="0"/>
    <x v="2"/>
    <x v="219"/>
    <x v="4"/>
    <x v="0"/>
    <x v="233"/>
    <x v="223"/>
    <x v="3"/>
    <x v="80"/>
    <x v="228"/>
    <x v="3"/>
    <x v="3"/>
    <x v="3"/>
    <x v="233"/>
    <x v="233"/>
    <x v="233"/>
    <x v="3"/>
    <x v="3"/>
  </r>
  <r>
    <x v="2"/>
    <x v="125"/>
    <x v="6"/>
    <x v="0"/>
    <x v="1"/>
    <x v="220"/>
    <x v="6"/>
    <x v="1"/>
    <x v="234"/>
    <x v="224"/>
    <x v="6"/>
    <x v="2"/>
    <x v="229"/>
    <x v="6"/>
    <x v="6"/>
    <x v="6"/>
    <x v="234"/>
    <x v="234"/>
    <x v="234"/>
    <x v="6"/>
    <x v="6"/>
  </r>
  <r>
    <x v="5"/>
    <x v="127"/>
    <x v="1"/>
    <x v="0"/>
    <x v="0"/>
    <x v="221"/>
    <x v="7"/>
    <x v="0"/>
    <x v="235"/>
    <x v="225"/>
    <x v="0"/>
    <x v="41"/>
    <x v="230"/>
    <x v="1"/>
    <x v="1"/>
    <x v="1"/>
    <x v="235"/>
    <x v="235"/>
    <x v="235"/>
    <x v="1"/>
    <x v="1"/>
  </r>
  <r>
    <x v="5"/>
    <x v="128"/>
    <x v="5"/>
    <x v="1"/>
    <x v="0"/>
    <x v="45"/>
    <x v="1"/>
    <x v="5"/>
    <x v="236"/>
    <x v="226"/>
    <x v="3"/>
    <x v="2"/>
    <x v="231"/>
    <x v="5"/>
    <x v="5"/>
    <x v="5"/>
    <x v="236"/>
    <x v="236"/>
    <x v="236"/>
    <x v="5"/>
    <x v="5"/>
  </r>
  <r>
    <x v="1"/>
    <x v="129"/>
    <x v="8"/>
    <x v="0"/>
    <x v="2"/>
    <x v="222"/>
    <x v="9"/>
    <x v="3"/>
    <x v="237"/>
    <x v="227"/>
    <x v="2"/>
    <x v="78"/>
    <x v="232"/>
    <x v="8"/>
    <x v="8"/>
    <x v="8"/>
    <x v="237"/>
    <x v="237"/>
    <x v="237"/>
    <x v="8"/>
    <x v="8"/>
  </r>
  <r>
    <x v="5"/>
    <x v="130"/>
    <x v="10"/>
    <x v="0"/>
    <x v="2"/>
    <x v="223"/>
    <x v="2"/>
    <x v="3"/>
    <x v="238"/>
    <x v="228"/>
    <x v="3"/>
    <x v="2"/>
    <x v="233"/>
    <x v="10"/>
    <x v="10"/>
    <x v="10"/>
    <x v="238"/>
    <x v="238"/>
    <x v="238"/>
    <x v="10"/>
    <x v="10"/>
  </r>
  <r>
    <x v="5"/>
    <x v="32"/>
    <x v="8"/>
    <x v="0"/>
    <x v="0"/>
    <x v="224"/>
    <x v="10"/>
    <x v="5"/>
    <x v="239"/>
    <x v="229"/>
    <x v="6"/>
    <x v="106"/>
    <x v="234"/>
    <x v="8"/>
    <x v="8"/>
    <x v="8"/>
    <x v="239"/>
    <x v="239"/>
    <x v="239"/>
    <x v="8"/>
    <x v="8"/>
  </r>
  <r>
    <x v="5"/>
    <x v="131"/>
    <x v="3"/>
    <x v="1"/>
    <x v="3"/>
    <x v="111"/>
    <x v="1"/>
    <x v="3"/>
    <x v="240"/>
    <x v="230"/>
    <x v="4"/>
    <x v="82"/>
    <x v="193"/>
    <x v="3"/>
    <x v="3"/>
    <x v="3"/>
    <x v="195"/>
    <x v="195"/>
    <x v="195"/>
    <x v="3"/>
    <x v="3"/>
  </r>
  <r>
    <x v="1"/>
    <x v="132"/>
    <x v="9"/>
    <x v="0"/>
    <x v="3"/>
    <x v="225"/>
    <x v="5"/>
    <x v="2"/>
    <x v="241"/>
    <x v="231"/>
    <x v="1"/>
    <x v="61"/>
    <x v="235"/>
    <x v="9"/>
    <x v="9"/>
    <x v="9"/>
    <x v="240"/>
    <x v="240"/>
    <x v="240"/>
    <x v="9"/>
    <x v="9"/>
  </r>
  <r>
    <x v="5"/>
    <x v="91"/>
    <x v="5"/>
    <x v="1"/>
    <x v="3"/>
    <x v="226"/>
    <x v="3"/>
    <x v="7"/>
    <x v="242"/>
    <x v="232"/>
    <x v="3"/>
    <x v="2"/>
    <x v="236"/>
    <x v="5"/>
    <x v="5"/>
    <x v="5"/>
    <x v="241"/>
    <x v="241"/>
    <x v="241"/>
    <x v="5"/>
    <x v="5"/>
  </r>
  <r>
    <x v="2"/>
    <x v="42"/>
    <x v="4"/>
    <x v="1"/>
    <x v="1"/>
    <x v="227"/>
    <x v="5"/>
    <x v="5"/>
    <x v="243"/>
    <x v="233"/>
    <x v="5"/>
    <x v="2"/>
    <x v="237"/>
    <x v="4"/>
    <x v="4"/>
    <x v="4"/>
    <x v="242"/>
    <x v="242"/>
    <x v="242"/>
    <x v="4"/>
    <x v="4"/>
  </r>
  <r>
    <x v="3"/>
    <x v="133"/>
    <x v="4"/>
    <x v="1"/>
    <x v="0"/>
    <x v="228"/>
    <x v="9"/>
    <x v="2"/>
    <x v="244"/>
    <x v="234"/>
    <x v="2"/>
    <x v="32"/>
    <x v="238"/>
    <x v="4"/>
    <x v="4"/>
    <x v="4"/>
    <x v="243"/>
    <x v="243"/>
    <x v="243"/>
    <x v="4"/>
    <x v="4"/>
  </r>
  <r>
    <x v="0"/>
    <x v="134"/>
    <x v="8"/>
    <x v="1"/>
    <x v="2"/>
    <x v="229"/>
    <x v="4"/>
    <x v="3"/>
    <x v="245"/>
    <x v="9"/>
    <x v="5"/>
    <x v="59"/>
    <x v="239"/>
    <x v="8"/>
    <x v="8"/>
    <x v="8"/>
    <x v="244"/>
    <x v="244"/>
    <x v="244"/>
    <x v="8"/>
    <x v="8"/>
  </r>
  <r>
    <x v="0"/>
    <x v="135"/>
    <x v="1"/>
    <x v="0"/>
    <x v="1"/>
    <x v="230"/>
    <x v="2"/>
    <x v="3"/>
    <x v="246"/>
    <x v="235"/>
    <x v="1"/>
    <x v="2"/>
    <x v="240"/>
    <x v="1"/>
    <x v="1"/>
    <x v="1"/>
    <x v="245"/>
    <x v="245"/>
    <x v="245"/>
    <x v="1"/>
    <x v="1"/>
  </r>
  <r>
    <x v="2"/>
    <x v="51"/>
    <x v="10"/>
    <x v="1"/>
    <x v="0"/>
    <x v="231"/>
    <x v="10"/>
    <x v="3"/>
    <x v="247"/>
    <x v="236"/>
    <x v="2"/>
    <x v="25"/>
    <x v="241"/>
    <x v="10"/>
    <x v="10"/>
    <x v="10"/>
    <x v="246"/>
    <x v="246"/>
    <x v="246"/>
    <x v="10"/>
    <x v="10"/>
  </r>
  <r>
    <x v="1"/>
    <x v="136"/>
    <x v="10"/>
    <x v="0"/>
    <x v="3"/>
    <x v="232"/>
    <x v="7"/>
    <x v="1"/>
    <x v="248"/>
    <x v="237"/>
    <x v="1"/>
    <x v="44"/>
    <x v="242"/>
    <x v="10"/>
    <x v="10"/>
    <x v="10"/>
    <x v="247"/>
    <x v="247"/>
    <x v="247"/>
    <x v="10"/>
    <x v="10"/>
  </r>
  <r>
    <x v="4"/>
    <x v="95"/>
    <x v="6"/>
    <x v="0"/>
    <x v="2"/>
    <x v="233"/>
    <x v="3"/>
    <x v="1"/>
    <x v="249"/>
    <x v="238"/>
    <x v="2"/>
    <x v="61"/>
    <x v="243"/>
    <x v="6"/>
    <x v="6"/>
    <x v="6"/>
    <x v="248"/>
    <x v="248"/>
    <x v="248"/>
    <x v="6"/>
    <x v="6"/>
  </r>
  <r>
    <x v="1"/>
    <x v="66"/>
    <x v="1"/>
    <x v="0"/>
    <x v="1"/>
    <x v="234"/>
    <x v="4"/>
    <x v="6"/>
    <x v="250"/>
    <x v="239"/>
    <x v="1"/>
    <x v="107"/>
    <x v="244"/>
    <x v="1"/>
    <x v="1"/>
    <x v="1"/>
    <x v="249"/>
    <x v="249"/>
    <x v="249"/>
    <x v="1"/>
    <x v="1"/>
  </r>
  <r>
    <x v="2"/>
    <x v="137"/>
    <x v="2"/>
    <x v="0"/>
    <x v="0"/>
    <x v="235"/>
    <x v="0"/>
    <x v="5"/>
    <x v="251"/>
    <x v="240"/>
    <x v="5"/>
    <x v="2"/>
    <x v="245"/>
    <x v="2"/>
    <x v="2"/>
    <x v="2"/>
    <x v="250"/>
    <x v="250"/>
    <x v="250"/>
    <x v="2"/>
    <x v="2"/>
  </r>
  <r>
    <x v="2"/>
    <x v="65"/>
    <x v="11"/>
    <x v="0"/>
    <x v="1"/>
    <x v="236"/>
    <x v="4"/>
    <x v="2"/>
    <x v="252"/>
    <x v="241"/>
    <x v="2"/>
    <x v="49"/>
    <x v="246"/>
    <x v="11"/>
    <x v="11"/>
    <x v="11"/>
    <x v="251"/>
    <x v="251"/>
    <x v="251"/>
    <x v="11"/>
    <x v="11"/>
  </r>
  <r>
    <x v="2"/>
    <x v="107"/>
    <x v="6"/>
    <x v="1"/>
    <x v="2"/>
    <x v="237"/>
    <x v="4"/>
    <x v="7"/>
    <x v="253"/>
    <x v="242"/>
    <x v="0"/>
    <x v="102"/>
    <x v="247"/>
    <x v="6"/>
    <x v="6"/>
    <x v="6"/>
    <x v="252"/>
    <x v="252"/>
    <x v="252"/>
    <x v="6"/>
    <x v="6"/>
  </r>
  <r>
    <x v="0"/>
    <x v="1"/>
    <x v="0"/>
    <x v="0"/>
    <x v="3"/>
    <x v="238"/>
    <x v="1"/>
    <x v="4"/>
    <x v="254"/>
    <x v="243"/>
    <x v="0"/>
    <x v="37"/>
    <x v="248"/>
    <x v="0"/>
    <x v="0"/>
    <x v="0"/>
    <x v="253"/>
    <x v="253"/>
    <x v="253"/>
    <x v="12"/>
    <x v="0"/>
  </r>
  <r>
    <x v="1"/>
    <x v="89"/>
    <x v="4"/>
    <x v="1"/>
    <x v="0"/>
    <x v="239"/>
    <x v="3"/>
    <x v="7"/>
    <x v="255"/>
    <x v="244"/>
    <x v="5"/>
    <x v="2"/>
    <x v="249"/>
    <x v="4"/>
    <x v="4"/>
    <x v="4"/>
    <x v="254"/>
    <x v="254"/>
    <x v="254"/>
    <x v="4"/>
    <x v="4"/>
  </r>
  <r>
    <x v="1"/>
    <x v="22"/>
    <x v="5"/>
    <x v="0"/>
    <x v="3"/>
    <x v="240"/>
    <x v="3"/>
    <x v="7"/>
    <x v="256"/>
    <x v="245"/>
    <x v="5"/>
    <x v="32"/>
    <x v="250"/>
    <x v="5"/>
    <x v="5"/>
    <x v="5"/>
    <x v="255"/>
    <x v="255"/>
    <x v="255"/>
    <x v="5"/>
    <x v="5"/>
  </r>
  <r>
    <x v="1"/>
    <x v="81"/>
    <x v="4"/>
    <x v="1"/>
    <x v="0"/>
    <x v="241"/>
    <x v="3"/>
    <x v="2"/>
    <x v="257"/>
    <x v="246"/>
    <x v="3"/>
    <x v="19"/>
    <x v="251"/>
    <x v="4"/>
    <x v="4"/>
    <x v="4"/>
    <x v="256"/>
    <x v="256"/>
    <x v="256"/>
    <x v="4"/>
    <x v="4"/>
  </r>
  <r>
    <x v="5"/>
    <x v="63"/>
    <x v="4"/>
    <x v="1"/>
    <x v="2"/>
    <x v="242"/>
    <x v="1"/>
    <x v="7"/>
    <x v="258"/>
    <x v="247"/>
    <x v="1"/>
    <x v="2"/>
    <x v="252"/>
    <x v="4"/>
    <x v="4"/>
    <x v="4"/>
    <x v="257"/>
    <x v="257"/>
    <x v="257"/>
    <x v="4"/>
    <x v="4"/>
  </r>
  <r>
    <x v="5"/>
    <x v="127"/>
    <x v="8"/>
    <x v="1"/>
    <x v="0"/>
    <x v="243"/>
    <x v="6"/>
    <x v="3"/>
    <x v="259"/>
    <x v="248"/>
    <x v="2"/>
    <x v="29"/>
    <x v="253"/>
    <x v="8"/>
    <x v="8"/>
    <x v="8"/>
    <x v="258"/>
    <x v="258"/>
    <x v="258"/>
    <x v="8"/>
    <x v="8"/>
  </r>
  <r>
    <x v="0"/>
    <x v="19"/>
    <x v="1"/>
    <x v="1"/>
    <x v="3"/>
    <x v="244"/>
    <x v="1"/>
    <x v="5"/>
    <x v="260"/>
    <x v="249"/>
    <x v="4"/>
    <x v="19"/>
    <x v="254"/>
    <x v="1"/>
    <x v="1"/>
    <x v="1"/>
    <x v="259"/>
    <x v="259"/>
    <x v="259"/>
    <x v="1"/>
    <x v="1"/>
  </r>
  <r>
    <x v="3"/>
    <x v="138"/>
    <x v="3"/>
    <x v="1"/>
    <x v="3"/>
    <x v="245"/>
    <x v="9"/>
    <x v="3"/>
    <x v="261"/>
    <x v="250"/>
    <x v="1"/>
    <x v="2"/>
    <x v="255"/>
    <x v="3"/>
    <x v="3"/>
    <x v="3"/>
    <x v="260"/>
    <x v="260"/>
    <x v="260"/>
    <x v="3"/>
    <x v="3"/>
  </r>
  <r>
    <x v="2"/>
    <x v="107"/>
    <x v="11"/>
    <x v="1"/>
    <x v="3"/>
    <x v="246"/>
    <x v="5"/>
    <x v="7"/>
    <x v="262"/>
    <x v="94"/>
    <x v="0"/>
    <x v="20"/>
    <x v="256"/>
    <x v="11"/>
    <x v="11"/>
    <x v="11"/>
    <x v="261"/>
    <x v="261"/>
    <x v="261"/>
    <x v="11"/>
    <x v="11"/>
  </r>
  <r>
    <x v="3"/>
    <x v="35"/>
    <x v="2"/>
    <x v="1"/>
    <x v="3"/>
    <x v="247"/>
    <x v="10"/>
    <x v="3"/>
    <x v="263"/>
    <x v="251"/>
    <x v="2"/>
    <x v="108"/>
    <x v="257"/>
    <x v="2"/>
    <x v="2"/>
    <x v="2"/>
    <x v="262"/>
    <x v="262"/>
    <x v="262"/>
    <x v="2"/>
    <x v="2"/>
  </r>
  <r>
    <x v="1"/>
    <x v="71"/>
    <x v="3"/>
    <x v="0"/>
    <x v="1"/>
    <x v="248"/>
    <x v="9"/>
    <x v="3"/>
    <x v="264"/>
    <x v="252"/>
    <x v="0"/>
    <x v="2"/>
    <x v="258"/>
    <x v="3"/>
    <x v="3"/>
    <x v="3"/>
    <x v="263"/>
    <x v="263"/>
    <x v="263"/>
    <x v="3"/>
    <x v="3"/>
  </r>
  <r>
    <x v="2"/>
    <x v="38"/>
    <x v="9"/>
    <x v="1"/>
    <x v="2"/>
    <x v="249"/>
    <x v="3"/>
    <x v="4"/>
    <x v="265"/>
    <x v="253"/>
    <x v="1"/>
    <x v="2"/>
    <x v="259"/>
    <x v="9"/>
    <x v="9"/>
    <x v="9"/>
    <x v="264"/>
    <x v="264"/>
    <x v="264"/>
    <x v="9"/>
    <x v="9"/>
  </r>
  <r>
    <x v="3"/>
    <x v="15"/>
    <x v="4"/>
    <x v="1"/>
    <x v="3"/>
    <x v="250"/>
    <x v="3"/>
    <x v="5"/>
    <x v="266"/>
    <x v="254"/>
    <x v="0"/>
    <x v="75"/>
    <x v="260"/>
    <x v="4"/>
    <x v="4"/>
    <x v="4"/>
    <x v="265"/>
    <x v="265"/>
    <x v="265"/>
    <x v="4"/>
    <x v="4"/>
  </r>
  <r>
    <x v="1"/>
    <x v="139"/>
    <x v="7"/>
    <x v="0"/>
    <x v="1"/>
    <x v="251"/>
    <x v="0"/>
    <x v="1"/>
    <x v="267"/>
    <x v="255"/>
    <x v="0"/>
    <x v="58"/>
    <x v="261"/>
    <x v="7"/>
    <x v="7"/>
    <x v="7"/>
    <x v="266"/>
    <x v="266"/>
    <x v="266"/>
    <x v="7"/>
    <x v="7"/>
  </r>
  <r>
    <x v="3"/>
    <x v="21"/>
    <x v="5"/>
    <x v="1"/>
    <x v="0"/>
    <x v="252"/>
    <x v="3"/>
    <x v="3"/>
    <x v="268"/>
    <x v="256"/>
    <x v="3"/>
    <x v="3"/>
    <x v="262"/>
    <x v="5"/>
    <x v="5"/>
    <x v="5"/>
    <x v="267"/>
    <x v="267"/>
    <x v="267"/>
    <x v="5"/>
    <x v="5"/>
  </r>
  <r>
    <x v="3"/>
    <x v="50"/>
    <x v="10"/>
    <x v="0"/>
    <x v="3"/>
    <x v="203"/>
    <x v="9"/>
    <x v="0"/>
    <x v="269"/>
    <x v="29"/>
    <x v="1"/>
    <x v="2"/>
    <x v="263"/>
    <x v="10"/>
    <x v="10"/>
    <x v="10"/>
    <x v="268"/>
    <x v="268"/>
    <x v="268"/>
    <x v="10"/>
    <x v="10"/>
  </r>
  <r>
    <x v="1"/>
    <x v="140"/>
    <x v="4"/>
    <x v="1"/>
    <x v="0"/>
    <x v="253"/>
    <x v="3"/>
    <x v="2"/>
    <x v="270"/>
    <x v="257"/>
    <x v="6"/>
    <x v="109"/>
    <x v="264"/>
    <x v="4"/>
    <x v="4"/>
    <x v="4"/>
    <x v="269"/>
    <x v="269"/>
    <x v="269"/>
    <x v="4"/>
    <x v="4"/>
  </r>
  <r>
    <x v="5"/>
    <x v="34"/>
    <x v="9"/>
    <x v="0"/>
    <x v="0"/>
    <x v="254"/>
    <x v="8"/>
    <x v="6"/>
    <x v="271"/>
    <x v="258"/>
    <x v="1"/>
    <x v="46"/>
    <x v="265"/>
    <x v="9"/>
    <x v="9"/>
    <x v="9"/>
    <x v="270"/>
    <x v="270"/>
    <x v="270"/>
    <x v="9"/>
    <x v="9"/>
  </r>
  <r>
    <x v="2"/>
    <x v="48"/>
    <x v="0"/>
    <x v="1"/>
    <x v="1"/>
    <x v="255"/>
    <x v="5"/>
    <x v="0"/>
    <x v="272"/>
    <x v="259"/>
    <x v="6"/>
    <x v="10"/>
    <x v="266"/>
    <x v="0"/>
    <x v="0"/>
    <x v="0"/>
    <x v="271"/>
    <x v="271"/>
    <x v="271"/>
    <x v="0"/>
    <x v="0"/>
  </r>
  <r>
    <x v="3"/>
    <x v="60"/>
    <x v="10"/>
    <x v="0"/>
    <x v="2"/>
    <x v="256"/>
    <x v="10"/>
    <x v="7"/>
    <x v="273"/>
    <x v="260"/>
    <x v="0"/>
    <x v="110"/>
    <x v="267"/>
    <x v="10"/>
    <x v="10"/>
    <x v="10"/>
    <x v="272"/>
    <x v="272"/>
    <x v="272"/>
    <x v="10"/>
    <x v="10"/>
  </r>
  <r>
    <x v="2"/>
    <x v="141"/>
    <x v="5"/>
    <x v="0"/>
    <x v="1"/>
    <x v="257"/>
    <x v="3"/>
    <x v="1"/>
    <x v="274"/>
    <x v="261"/>
    <x v="1"/>
    <x v="111"/>
    <x v="268"/>
    <x v="5"/>
    <x v="5"/>
    <x v="5"/>
    <x v="273"/>
    <x v="273"/>
    <x v="273"/>
    <x v="5"/>
    <x v="5"/>
  </r>
  <r>
    <x v="1"/>
    <x v="142"/>
    <x v="4"/>
    <x v="0"/>
    <x v="1"/>
    <x v="258"/>
    <x v="11"/>
    <x v="2"/>
    <x v="275"/>
    <x v="262"/>
    <x v="1"/>
    <x v="69"/>
    <x v="269"/>
    <x v="4"/>
    <x v="4"/>
    <x v="4"/>
    <x v="274"/>
    <x v="274"/>
    <x v="274"/>
    <x v="4"/>
    <x v="4"/>
  </r>
  <r>
    <x v="5"/>
    <x v="62"/>
    <x v="7"/>
    <x v="0"/>
    <x v="3"/>
    <x v="259"/>
    <x v="1"/>
    <x v="4"/>
    <x v="276"/>
    <x v="263"/>
    <x v="3"/>
    <x v="112"/>
    <x v="270"/>
    <x v="7"/>
    <x v="7"/>
    <x v="7"/>
    <x v="275"/>
    <x v="275"/>
    <x v="275"/>
    <x v="7"/>
    <x v="7"/>
  </r>
  <r>
    <x v="3"/>
    <x v="138"/>
    <x v="5"/>
    <x v="0"/>
    <x v="3"/>
    <x v="42"/>
    <x v="8"/>
    <x v="0"/>
    <x v="277"/>
    <x v="264"/>
    <x v="0"/>
    <x v="2"/>
    <x v="271"/>
    <x v="5"/>
    <x v="5"/>
    <x v="5"/>
    <x v="276"/>
    <x v="276"/>
    <x v="276"/>
    <x v="5"/>
    <x v="5"/>
  </r>
  <r>
    <x v="0"/>
    <x v="25"/>
    <x v="10"/>
    <x v="1"/>
    <x v="1"/>
    <x v="260"/>
    <x v="2"/>
    <x v="1"/>
    <x v="278"/>
    <x v="265"/>
    <x v="1"/>
    <x v="2"/>
    <x v="272"/>
    <x v="10"/>
    <x v="10"/>
    <x v="10"/>
    <x v="277"/>
    <x v="277"/>
    <x v="277"/>
    <x v="10"/>
    <x v="10"/>
  </r>
  <r>
    <x v="4"/>
    <x v="95"/>
    <x v="9"/>
    <x v="0"/>
    <x v="2"/>
    <x v="261"/>
    <x v="0"/>
    <x v="0"/>
    <x v="279"/>
    <x v="266"/>
    <x v="2"/>
    <x v="96"/>
    <x v="273"/>
    <x v="9"/>
    <x v="9"/>
    <x v="9"/>
    <x v="278"/>
    <x v="278"/>
    <x v="278"/>
    <x v="9"/>
    <x v="9"/>
  </r>
  <r>
    <x v="0"/>
    <x v="27"/>
    <x v="10"/>
    <x v="0"/>
    <x v="0"/>
    <x v="22"/>
    <x v="7"/>
    <x v="4"/>
    <x v="280"/>
    <x v="267"/>
    <x v="1"/>
    <x v="78"/>
    <x v="274"/>
    <x v="10"/>
    <x v="10"/>
    <x v="10"/>
    <x v="279"/>
    <x v="279"/>
    <x v="279"/>
    <x v="10"/>
    <x v="10"/>
  </r>
  <r>
    <x v="4"/>
    <x v="143"/>
    <x v="4"/>
    <x v="0"/>
    <x v="2"/>
    <x v="262"/>
    <x v="3"/>
    <x v="4"/>
    <x v="281"/>
    <x v="268"/>
    <x v="4"/>
    <x v="2"/>
    <x v="275"/>
    <x v="4"/>
    <x v="4"/>
    <x v="4"/>
    <x v="280"/>
    <x v="280"/>
    <x v="280"/>
    <x v="4"/>
    <x v="4"/>
  </r>
  <r>
    <x v="1"/>
    <x v="89"/>
    <x v="11"/>
    <x v="1"/>
    <x v="0"/>
    <x v="263"/>
    <x v="4"/>
    <x v="1"/>
    <x v="282"/>
    <x v="183"/>
    <x v="1"/>
    <x v="80"/>
    <x v="276"/>
    <x v="11"/>
    <x v="11"/>
    <x v="11"/>
    <x v="281"/>
    <x v="281"/>
    <x v="281"/>
    <x v="11"/>
    <x v="11"/>
  </r>
  <r>
    <x v="5"/>
    <x v="53"/>
    <x v="4"/>
    <x v="0"/>
    <x v="3"/>
    <x v="264"/>
    <x v="11"/>
    <x v="1"/>
    <x v="283"/>
    <x v="269"/>
    <x v="3"/>
    <x v="113"/>
    <x v="277"/>
    <x v="4"/>
    <x v="4"/>
    <x v="4"/>
    <x v="282"/>
    <x v="282"/>
    <x v="282"/>
    <x v="4"/>
    <x v="4"/>
  </r>
  <r>
    <x v="5"/>
    <x v="78"/>
    <x v="1"/>
    <x v="1"/>
    <x v="0"/>
    <x v="265"/>
    <x v="2"/>
    <x v="7"/>
    <x v="284"/>
    <x v="270"/>
    <x v="3"/>
    <x v="54"/>
    <x v="278"/>
    <x v="1"/>
    <x v="1"/>
    <x v="1"/>
    <x v="283"/>
    <x v="283"/>
    <x v="283"/>
    <x v="1"/>
    <x v="1"/>
  </r>
  <r>
    <x v="0"/>
    <x v="118"/>
    <x v="3"/>
    <x v="0"/>
    <x v="0"/>
    <x v="266"/>
    <x v="1"/>
    <x v="2"/>
    <x v="285"/>
    <x v="271"/>
    <x v="4"/>
    <x v="31"/>
    <x v="279"/>
    <x v="3"/>
    <x v="3"/>
    <x v="3"/>
    <x v="284"/>
    <x v="284"/>
    <x v="284"/>
    <x v="3"/>
    <x v="3"/>
  </r>
  <r>
    <x v="2"/>
    <x v="137"/>
    <x v="2"/>
    <x v="1"/>
    <x v="3"/>
    <x v="267"/>
    <x v="0"/>
    <x v="4"/>
    <x v="286"/>
    <x v="272"/>
    <x v="3"/>
    <x v="114"/>
    <x v="280"/>
    <x v="2"/>
    <x v="2"/>
    <x v="2"/>
    <x v="285"/>
    <x v="285"/>
    <x v="285"/>
    <x v="2"/>
    <x v="2"/>
  </r>
  <r>
    <x v="1"/>
    <x v="55"/>
    <x v="11"/>
    <x v="1"/>
    <x v="1"/>
    <x v="268"/>
    <x v="10"/>
    <x v="5"/>
    <x v="287"/>
    <x v="273"/>
    <x v="3"/>
    <x v="22"/>
    <x v="281"/>
    <x v="11"/>
    <x v="11"/>
    <x v="11"/>
    <x v="286"/>
    <x v="286"/>
    <x v="286"/>
    <x v="11"/>
    <x v="11"/>
  </r>
  <r>
    <x v="2"/>
    <x v="90"/>
    <x v="1"/>
    <x v="1"/>
    <x v="0"/>
    <x v="269"/>
    <x v="11"/>
    <x v="2"/>
    <x v="288"/>
    <x v="274"/>
    <x v="0"/>
    <x v="40"/>
    <x v="282"/>
    <x v="1"/>
    <x v="1"/>
    <x v="1"/>
    <x v="287"/>
    <x v="287"/>
    <x v="287"/>
    <x v="1"/>
    <x v="1"/>
  </r>
  <r>
    <x v="5"/>
    <x v="127"/>
    <x v="4"/>
    <x v="1"/>
    <x v="1"/>
    <x v="270"/>
    <x v="5"/>
    <x v="5"/>
    <x v="289"/>
    <x v="275"/>
    <x v="1"/>
    <x v="2"/>
    <x v="283"/>
    <x v="4"/>
    <x v="4"/>
    <x v="4"/>
    <x v="288"/>
    <x v="288"/>
    <x v="288"/>
    <x v="4"/>
    <x v="4"/>
  </r>
  <r>
    <x v="5"/>
    <x v="58"/>
    <x v="9"/>
    <x v="1"/>
    <x v="0"/>
    <x v="271"/>
    <x v="9"/>
    <x v="5"/>
    <x v="290"/>
    <x v="276"/>
    <x v="5"/>
    <x v="43"/>
    <x v="284"/>
    <x v="9"/>
    <x v="9"/>
    <x v="9"/>
    <x v="289"/>
    <x v="289"/>
    <x v="289"/>
    <x v="9"/>
    <x v="9"/>
  </r>
  <r>
    <x v="2"/>
    <x v="144"/>
    <x v="2"/>
    <x v="1"/>
    <x v="1"/>
    <x v="272"/>
    <x v="4"/>
    <x v="6"/>
    <x v="291"/>
    <x v="277"/>
    <x v="0"/>
    <x v="17"/>
    <x v="285"/>
    <x v="2"/>
    <x v="2"/>
    <x v="2"/>
    <x v="290"/>
    <x v="290"/>
    <x v="290"/>
    <x v="2"/>
    <x v="2"/>
  </r>
  <r>
    <x v="5"/>
    <x v="145"/>
    <x v="8"/>
    <x v="1"/>
    <x v="2"/>
    <x v="94"/>
    <x v="2"/>
    <x v="2"/>
    <x v="292"/>
    <x v="278"/>
    <x v="5"/>
    <x v="115"/>
    <x v="286"/>
    <x v="8"/>
    <x v="8"/>
    <x v="8"/>
    <x v="291"/>
    <x v="291"/>
    <x v="291"/>
    <x v="8"/>
    <x v="8"/>
  </r>
  <r>
    <x v="0"/>
    <x v="146"/>
    <x v="9"/>
    <x v="1"/>
    <x v="2"/>
    <x v="183"/>
    <x v="10"/>
    <x v="4"/>
    <x v="293"/>
    <x v="279"/>
    <x v="1"/>
    <x v="13"/>
    <x v="287"/>
    <x v="9"/>
    <x v="9"/>
    <x v="9"/>
    <x v="292"/>
    <x v="292"/>
    <x v="292"/>
    <x v="9"/>
    <x v="9"/>
  </r>
  <r>
    <x v="4"/>
    <x v="46"/>
    <x v="2"/>
    <x v="0"/>
    <x v="0"/>
    <x v="273"/>
    <x v="8"/>
    <x v="1"/>
    <x v="294"/>
    <x v="280"/>
    <x v="5"/>
    <x v="59"/>
    <x v="288"/>
    <x v="2"/>
    <x v="2"/>
    <x v="2"/>
    <x v="293"/>
    <x v="293"/>
    <x v="293"/>
    <x v="2"/>
    <x v="2"/>
  </r>
  <r>
    <x v="1"/>
    <x v="43"/>
    <x v="10"/>
    <x v="1"/>
    <x v="1"/>
    <x v="274"/>
    <x v="0"/>
    <x v="2"/>
    <x v="295"/>
    <x v="281"/>
    <x v="2"/>
    <x v="26"/>
    <x v="289"/>
    <x v="10"/>
    <x v="10"/>
    <x v="10"/>
    <x v="294"/>
    <x v="294"/>
    <x v="294"/>
    <x v="10"/>
    <x v="10"/>
  </r>
  <r>
    <x v="4"/>
    <x v="6"/>
    <x v="7"/>
    <x v="0"/>
    <x v="2"/>
    <x v="275"/>
    <x v="0"/>
    <x v="5"/>
    <x v="296"/>
    <x v="282"/>
    <x v="1"/>
    <x v="2"/>
    <x v="290"/>
    <x v="7"/>
    <x v="7"/>
    <x v="7"/>
    <x v="295"/>
    <x v="295"/>
    <x v="295"/>
    <x v="7"/>
    <x v="7"/>
  </r>
  <r>
    <x v="5"/>
    <x v="145"/>
    <x v="9"/>
    <x v="0"/>
    <x v="2"/>
    <x v="276"/>
    <x v="1"/>
    <x v="4"/>
    <x v="297"/>
    <x v="283"/>
    <x v="5"/>
    <x v="12"/>
    <x v="291"/>
    <x v="9"/>
    <x v="9"/>
    <x v="9"/>
    <x v="296"/>
    <x v="296"/>
    <x v="296"/>
    <x v="9"/>
    <x v="9"/>
  </r>
  <r>
    <x v="2"/>
    <x v="147"/>
    <x v="3"/>
    <x v="0"/>
    <x v="2"/>
    <x v="277"/>
    <x v="11"/>
    <x v="2"/>
    <x v="298"/>
    <x v="284"/>
    <x v="2"/>
    <x v="116"/>
    <x v="292"/>
    <x v="3"/>
    <x v="3"/>
    <x v="3"/>
    <x v="297"/>
    <x v="297"/>
    <x v="297"/>
    <x v="3"/>
    <x v="3"/>
  </r>
  <r>
    <x v="1"/>
    <x v="108"/>
    <x v="9"/>
    <x v="0"/>
    <x v="1"/>
    <x v="278"/>
    <x v="11"/>
    <x v="7"/>
    <x v="299"/>
    <x v="285"/>
    <x v="1"/>
    <x v="117"/>
    <x v="293"/>
    <x v="9"/>
    <x v="9"/>
    <x v="9"/>
    <x v="298"/>
    <x v="298"/>
    <x v="298"/>
    <x v="9"/>
    <x v="9"/>
  </r>
  <r>
    <x v="1"/>
    <x v="148"/>
    <x v="0"/>
    <x v="1"/>
    <x v="2"/>
    <x v="279"/>
    <x v="8"/>
    <x v="6"/>
    <x v="300"/>
    <x v="286"/>
    <x v="4"/>
    <x v="2"/>
    <x v="294"/>
    <x v="0"/>
    <x v="0"/>
    <x v="0"/>
    <x v="299"/>
    <x v="299"/>
    <x v="299"/>
    <x v="0"/>
    <x v="0"/>
  </r>
  <r>
    <x v="1"/>
    <x v="109"/>
    <x v="2"/>
    <x v="0"/>
    <x v="2"/>
    <x v="280"/>
    <x v="1"/>
    <x v="5"/>
    <x v="301"/>
    <x v="287"/>
    <x v="0"/>
    <x v="22"/>
    <x v="295"/>
    <x v="2"/>
    <x v="2"/>
    <x v="2"/>
    <x v="300"/>
    <x v="300"/>
    <x v="300"/>
    <x v="2"/>
    <x v="2"/>
  </r>
  <r>
    <x v="0"/>
    <x v="13"/>
    <x v="3"/>
    <x v="0"/>
    <x v="2"/>
    <x v="238"/>
    <x v="1"/>
    <x v="4"/>
    <x v="302"/>
    <x v="288"/>
    <x v="4"/>
    <x v="46"/>
    <x v="296"/>
    <x v="3"/>
    <x v="3"/>
    <x v="3"/>
    <x v="301"/>
    <x v="301"/>
    <x v="301"/>
    <x v="3"/>
    <x v="3"/>
  </r>
  <r>
    <x v="5"/>
    <x v="101"/>
    <x v="1"/>
    <x v="0"/>
    <x v="0"/>
    <x v="281"/>
    <x v="8"/>
    <x v="6"/>
    <x v="303"/>
    <x v="289"/>
    <x v="1"/>
    <x v="2"/>
    <x v="297"/>
    <x v="1"/>
    <x v="1"/>
    <x v="1"/>
    <x v="302"/>
    <x v="302"/>
    <x v="302"/>
    <x v="1"/>
    <x v="1"/>
  </r>
  <r>
    <x v="1"/>
    <x v="17"/>
    <x v="7"/>
    <x v="0"/>
    <x v="1"/>
    <x v="282"/>
    <x v="1"/>
    <x v="7"/>
    <x v="304"/>
    <x v="247"/>
    <x v="1"/>
    <x v="2"/>
    <x v="298"/>
    <x v="7"/>
    <x v="7"/>
    <x v="7"/>
    <x v="303"/>
    <x v="303"/>
    <x v="303"/>
    <x v="7"/>
    <x v="7"/>
  </r>
  <r>
    <x v="2"/>
    <x v="65"/>
    <x v="10"/>
    <x v="0"/>
    <x v="3"/>
    <x v="283"/>
    <x v="2"/>
    <x v="4"/>
    <x v="305"/>
    <x v="290"/>
    <x v="0"/>
    <x v="118"/>
    <x v="299"/>
    <x v="10"/>
    <x v="10"/>
    <x v="10"/>
    <x v="304"/>
    <x v="304"/>
    <x v="304"/>
    <x v="10"/>
    <x v="10"/>
  </r>
  <r>
    <x v="5"/>
    <x v="149"/>
    <x v="0"/>
    <x v="1"/>
    <x v="3"/>
    <x v="284"/>
    <x v="11"/>
    <x v="6"/>
    <x v="306"/>
    <x v="291"/>
    <x v="3"/>
    <x v="64"/>
    <x v="300"/>
    <x v="0"/>
    <x v="0"/>
    <x v="0"/>
    <x v="305"/>
    <x v="305"/>
    <x v="305"/>
    <x v="0"/>
    <x v="0"/>
  </r>
  <r>
    <x v="4"/>
    <x v="31"/>
    <x v="10"/>
    <x v="0"/>
    <x v="1"/>
    <x v="285"/>
    <x v="11"/>
    <x v="2"/>
    <x v="307"/>
    <x v="292"/>
    <x v="0"/>
    <x v="119"/>
    <x v="301"/>
    <x v="10"/>
    <x v="10"/>
    <x v="10"/>
    <x v="306"/>
    <x v="306"/>
    <x v="306"/>
    <x v="10"/>
    <x v="10"/>
  </r>
  <r>
    <x v="3"/>
    <x v="5"/>
    <x v="0"/>
    <x v="1"/>
    <x v="0"/>
    <x v="286"/>
    <x v="2"/>
    <x v="5"/>
    <x v="308"/>
    <x v="293"/>
    <x v="5"/>
    <x v="2"/>
    <x v="302"/>
    <x v="0"/>
    <x v="0"/>
    <x v="0"/>
    <x v="307"/>
    <x v="307"/>
    <x v="307"/>
    <x v="0"/>
    <x v="0"/>
  </r>
  <r>
    <x v="3"/>
    <x v="50"/>
    <x v="5"/>
    <x v="1"/>
    <x v="2"/>
    <x v="287"/>
    <x v="8"/>
    <x v="3"/>
    <x v="309"/>
    <x v="294"/>
    <x v="3"/>
    <x v="120"/>
    <x v="303"/>
    <x v="5"/>
    <x v="5"/>
    <x v="5"/>
    <x v="308"/>
    <x v="308"/>
    <x v="308"/>
    <x v="5"/>
    <x v="5"/>
  </r>
  <r>
    <x v="1"/>
    <x v="7"/>
    <x v="9"/>
    <x v="0"/>
    <x v="3"/>
    <x v="288"/>
    <x v="1"/>
    <x v="0"/>
    <x v="310"/>
    <x v="295"/>
    <x v="0"/>
    <x v="69"/>
    <x v="304"/>
    <x v="9"/>
    <x v="9"/>
    <x v="9"/>
    <x v="309"/>
    <x v="309"/>
    <x v="309"/>
    <x v="9"/>
    <x v="9"/>
  </r>
  <r>
    <x v="3"/>
    <x v="61"/>
    <x v="0"/>
    <x v="1"/>
    <x v="2"/>
    <x v="249"/>
    <x v="3"/>
    <x v="4"/>
    <x v="311"/>
    <x v="296"/>
    <x v="2"/>
    <x v="2"/>
    <x v="305"/>
    <x v="0"/>
    <x v="0"/>
    <x v="0"/>
    <x v="310"/>
    <x v="310"/>
    <x v="310"/>
    <x v="0"/>
    <x v="0"/>
  </r>
  <r>
    <x v="1"/>
    <x v="59"/>
    <x v="4"/>
    <x v="0"/>
    <x v="2"/>
    <x v="289"/>
    <x v="6"/>
    <x v="3"/>
    <x v="312"/>
    <x v="297"/>
    <x v="3"/>
    <x v="16"/>
    <x v="306"/>
    <x v="4"/>
    <x v="4"/>
    <x v="4"/>
    <x v="311"/>
    <x v="311"/>
    <x v="311"/>
    <x v="4"/>
    <x v="4"/>
  </r>
  <r>
    <x v="3"/>
    <x v="15"/>
    <x v="8"/>
    <x v="0"/>
    <x v="0"/>
    <x v="290"/>
    <x v="11"/>
    <x v="1"/>
    <x v="313"/>
    <x v="298"/>
    <x v="4"/>
    <x v="56"/>
    <x v="307"/>
    <x v="8"/>
    <x v="8"/>
    <x v="8"/>
    <x v="312"/>
    <x v="312"/>
    <x v="312"/>
    <x v="8"/>
    <x v="8"/>
  </r>
  <r>
    <x v="1"/>
    <x v="120"/>
    <x v="1"/>
    <x v="0"/>
    <x v="3"/>
    <x v="291"/>
    <x v="11"/>
    <x v="1"/>
    <x v="314"/>
    <x v="299"/>
    <x v="1"/>
    <x v="121"/>
    <x v="308"/>
    <x v="1"/>
    <x v="1"/>
    <x v="1"/>
    <x v="313"/>
    <x v="313"/>
    <x v="313"/>
    <x v="1"/>
    <x v="1"/>
  </r>
  <r>
    <x v="4"/>
    <x v="46"/>
    <x v="3"/>
    <x v="1"/>
    <x v="1"/>
    <x v="292"/>
    <x v="10"/>
    <x v="6"/>
    <x v="315"/>
    <x v="44"/>
    <x v="4"/>
    <x v="122"/>
    <x v="309"/>
    <x v="3"/>
    <x v="3"/>
    <x v="3"/>
    <x v="314"/>
    <x v="314"/>
    <x v="314"/>
    <x v="3"/>
    <x v="3"/>
  </r>
  <r>
    <x v="1"/>
    <x v="80"/>
    <x v="9"/>
    <x v="1"/>
    <x v="0"/>
    <x v="293"/>
    <x v="0"/>
    <x v="0"/>
    <x v="316"/>
    <x v="300"/>
    <x v="2"/>
    <x v="123"/>
    <x v="310"/>
    <x v="9"/>
    <x v="9"/>
    <x v="9"/>
    <x v="315"/>
    <x v="315"/>
    <x v="315"/>
    <x v="9"/>
    <x v="9"/>
  </r>
  <r>
    <x v="1"/>
    <x v="139"/>
    <x v="4"/>
    <x v="0"/>
    <x v="2"/>
    <x v="294"/>
    <x v="2"/>
    <x v="5"/>
    <x v="317"/>
    <x v="301"/>
    <x v="1"/>
    <x v="37"/>
    <x v="311"/>
    <x v="4"/>
    <x v="4"/>
    <x v="4"/>
    <x v="316"/>
    <x v="316"/>
    <x v="316"/>
    <x v="4"/>
    <x v="4"/>
  </r>
  <r>
    <x v="3"/>
    <x v="15"/>
    <x v="3"/>
    <x v="0"/>
    <x v="2"/>
    <x v="295"/>
    <x v="11"/>
    <x v="1"/>
    <x v="318"/>
    <x v="302"/>
    <x v="5"/>
    <x v="16"/>
    <x v="312"/>
    <x v="3"/>
    <x v="3"/>
    <x v="3"/>
    <x v="317"/>
    <x v="317"/>
    <x v="317"/>
    <x v="3"/>
    <x v="3"/>
  </r>
  <r>
    <x v="5"/>
    <x v="128"/>
    <x v="11"/>
    <x v="1"/>
    <x v="0"/>
    <x v="138"/>
    <x v="0"/>
    <x v="2"/>
    <x v="319"/>
    <x v="303"/>
    <x v="2"/>
    <x v="75"/>
    <x v="313"/>
    <x v="11"/>
    <x v="11"/>
    <x v="11"/>
    <x v="318"/>
    <x v="318"/>
    <x v="318"/>
    <x v="11"/>
    <x v="11"/>
  </r>
  <r>
    <x v="5"/>
    <x v="84"/>
    <x v="7"/>
    <x v="1"/>
    <x v="3"/>
    <x v="296"/>
    <x v="4"/>
    <x v="6"/>
    <x v="320"/>
    <x v="304"/>
    <x v="6"/>
    <x v="21"/>
    <x v="314"/>
    <x v="7"/>
    <x v="7"/>
    <x v="7"/>
    <x v="319"/>
    <x v="319"/>
    <x v="319"/>
    <x v="7"/>
    <x v="7"/>
  </r>
  <r>
    <x v="1"/>
    <x v="120"/>
    <x v="8"/>
    <x v="1"/>
    <x v="3"/>
    <x v="297"/>
    <x v="10"/>
    <x v="0"/>
    <x v="321"/>
    <x v="305"/>
    <x v="4"/>
    <x v="124"/>
    <x v="315"/>
    <x v="8"/>
    <x v="8"/>
    <x v="8"/>
    <x v="320"/>
    <x v="320"/>
    <x v="320"/>
    <x v="8"/>
    <x v="8"/>
  </r>
  <r>
    <x v="1"/>
    <x v="136"/>
    <x v="7"/>
    <x v="0"/>
    <x v="2"/>
    <x v="298"/>
    <x v="4"/>
    <x v="6"/>
    <x v="322"/>
    <x v="306"/>
    <x v="1"/>
    <x v="125"/>
    <x v="316"/>
    <x v="7"/>
    <x v="7"/>
    <x v="7"/>
    <x v="321"/>
    <x v="321"/>
    <x v="321"/>
    <x v="7"/>
    <x v="7"/>
  </r>
  <r>
    <x v="5"/>
    <x v="117"/>
    <x v="3"/>
    <x v="1"/>
    <x v="3"/>
    <x v="299"/>
    <x v="3"/>
    <x v="3"/>
    <x v="323"/>
    <x v="307"/>
    <x v="2"/>
    <x v="2"/>
    <x v="317"/>
    <x v="3"/>
    <x v="3"/>
    <x v="3"/>
    <x v="322"/>
    <x v="322"/>
    <x v="322"/>
    <x v="3"/>
    <x v="3"/>
  </r>
  <r>
    <x v="1"/>
    <x v="89"/>
    <x v="8"/>
    <x v="0"/>
    <x v="0"/>
    <x v="300"/>
    <x v="4"/>
    <x v="6"/>
    <x v="324"/>
    <x v="164"/>
    <x v="4"/>
    <x v="78"/>
    <x v="318"/>
    <x v="8"/>
    <x v="8"/>
    <x v="8"/>
    <x v="323"/>
    <x v="323"/>
    <x v="323"/>
    <x v="8"/>
    <x v="8"/>
  </r>
  <r>
    <x v="3"/>
    <x v="133"/>
    <x v="9"/>
    <x v="0"/>
    <x v="3"/>
    <x v="301"/>
    <x v="3"/>
    <x v="7"/>
    <x v="325"/>
    <x v="308"/>
    <x v="0"/>
    <x v="44"/>
    <x v="319"/>
    <x v="9"/>
    <x v="9"/>
    <x v="9"/>
    <x v="324"/>
    <x v="324"/>
    <x v="324"/>
    <x v="9"/>
    <x v="9"/>
  </r>
  <r>
    <x v="0"/>
    <x v="25"/>
    <x v="6"/>
    <x v="1"/>
    <x v="2"/>
    <x v="136"/>
    <x v="9"/>
    <x v="6"/>
    <x v="326"/>
    <x v="309"/>
    <x v="2"/>
    <x v="2"/>
    <x v="320"/>
    <x v="6"/>
    <x v="6"/>
    <x v="6"/>
    <x v="325"/>
    <x v="325"/>
    <x v="325"/>
    <x v="6"/>
    <x v="6"/>
  </r>
  <r>
    <x v="0"/>
    <x v="113"/>
    <x v="8"/>
    <x v="1"/>
    <x v="0"/>
    <x v="98"/>
    <x v="5"/>
    <x v="7"/>
    <x v="327"/>
    <x v="310"/>
    <x v="4"/>
    <x v="126"/>
    <x v="321"/>
    <x v="8"/>
    <x v="8"/>
    <x v="8"/>
    <x v="326"/>
    <x v="326"/>
    <x v="326"/>
    <x v="8"/>
    <x v="8"/>
  </r>
  <r>
    <x v="3"/>
    <x v="106"/>
    <x v="4"/>
    <x v="1"/>
    <x v="2"/>
    <x v="302"/>
    <x v="7"/>
    <x v="7"/>
    <x v="328"/>
    <x v="311"/>
    <x v="5"/>
    <x v="65"/>
    <x v="322"/>
    <x v="4"/>
    <x v="4"/>
    <x v="4"/>
    <x v="327"/>
    <x v="327"/>
    <x v="327"/>
    <x v="4"/>
    <x v="4"/>
  </r>
  <r>
    <x v="6"/>
    <x v="103"/>
    <x v="3"/>
    <x v="1"/>
    <x v="0"/>
    <x v="303"/>
    <x v="8"/>
    <x v="7"/>
    <x v="329"/>
    <x v="99"/>
    <x v="5"/>
    <x v="61"/>
    <x v="323"/>
    <x v="3"/>
    <x v="3"/>
    <x v="3"/>
    <x v="328"/>
    <x v="328"/>
    <x v="328"/>
    <x v="3"/>
    <x v="3"/>
  </r>
  <r>
    <x v="5"/>
    <x v="130"/>
    <x v="1"/>
    <x v="1"/>
    <x v="0"/>
    <x v="304"/>
    <x v="10"/>
    <x v="4"/>
    <x v="330"/>
    <x v="312"/>
    <x v="4"/>
    <x v="127"/>
    <x v="324"/>
    <x v="1"/>
    <x v="1"/>
    <x v="1"/>
    <x v="329"/>
    <x v="329"/>
    <x v="329"/>
    <x v="1"/>
    <x v="1"/>
  </r>
  <r>
    <x v="0"/>
    <x v="119"/>
    <x v="3"/>
    <x v="0"/>
    <x v="1"/>
    <x v="305"/>
    <x v="4"/>
    <x v="6"/>
    <x v="331"/>
    <x v="174"/>
    <x v="2"/>
    <x v="20"/>
    <x v="325"/>
    <x v="3"/>
    <x v="3"/>
    <x v="3"/>
    <x v="330"/>
    <x v="330"/>
    <x v="330"/>
    <x v="3"/>
    <x v="3"/>
  </r>
  <r>
    <x v="1"/>
    <x v="2"/>
    <x v="4"/>
    <x v="0"/>
    <x v="0"/>
    <x v="306"/>
    <x v="6"/>
    <x v="1"/>
    <x v="332"/>
    <x v="313"/>
    <x v="2"/>
    <x v="59"/>
    <x v="326"/>
    <x v="4"/>
    <x v="4"/>
    <x v="4"/>
    <x v="331"/>
    <x v="331"/>
    <x v="331"/>
    <x v="4"/>
    <x v="4"/>
  </r>
  <r>
    <x v="5"/>
    <x v="150"/>
    <x v="10"/>
    <x v="0"/>
    <x v="3"/>
    <x v="307"/>
    <x v="9"/>
    <x v="2"/>
    <x v="333"/>
    <x v="314"/>
    <x v="6"/>
    <x v="2"/>
    <x v="327"/>
    <x v="10"/>
    <x v="10"/>
    <x v="10"/>
    <x v="332"/>
    <x v="332"/>
    <x v="332"/>
    <x v="10"/>
    <x v="10"/>
  </r>
  <r>
    <x v="5"/>
    <x v="47"/>
    <x v="2"/>
    <x v="1"/>
    <x v="3"/>
    <x v="308"/>
    <x v="1"/>
    <x v="0"/>
    <x v="334"/>
    <x v="315"/>
    <x v="4"/>
    <x v="2"/>
    <x v="328"/>
    <x v="2"/>
    <x v="2"/>
    <x v="2"/>
    <x v="333"/>
    <x v="333"/>
    <x v="333"/>
    <x v="2"/>
    <x v="2"/>
  </r>
  <r>
    <x v="3"/>
    <x v="94"/>
    <x v="7"/>
    <x v="1"/>
    <x v="1"/>
    <x v="308"/>
    <x v="1"/>
    <x v="0"/>
    <x v="335"/>
    <x v="198"/>
    <x v="4"/>
    <x v="49"/>
    <x v="329"/>
    <x v="7"/>
    <x v="7"/>
    <x v="7"/>
    <x v="334"/>
    <x v="334"/>
    <x v="334"/>
    <x v="7"/>
    <x v="7"/>
  </r>
  <r>
    <x v="3"/>
    <x v="151"/>
    <x v="11"/>
    <x v="1"/>
    <x v="0"/>
    <x v="309"/>
    <x v="10"/>
    <x v="2"/>
    <x v="336"/>
    <x v="316"/>
    <x v="4"/>
    <x v="9"/>
    <x v="330"/>
    <x v="11"/>
    <x v="11"/>
    <x v="11"/>
    <x v="335"/>
    <x v="335"/>
    <x v="335"/>
    <x v="11"/>
    <x v="11"/>
  </r>
  <r>
    <x v="1"/>
    <x v="152"/>
    <x v="3"/>
    <x v="0"/>
    <x v="3"/>
    <x v="310"/>
    <x v="4"/>
    <x v="1"/>
    <x v="337"/>
    <x v="317"/>
    <x v="6"/>
    <x v="4"/>
    <x v="331"/>
    <x v="3"/>
    <x v="3"/>
    <x v="3"/>
    <x v="336"/>
    <x v="336"/>
    <x v="336"/>
    <x v="3"/>
    <x v="3"/>
  </r>
  <r>
    <x v="6"/>
    <x v="103"/>
    <x v="11"/>
    <x v="1"/>
    <x v="0"/>
    <x v="311"/>
    <x v="7"/>
    <x v="4"/>
    <x v="338"/>
    <x v="318"/>
    <x v="2"/>
    <x v="38"/>
    <x v="332"/>
    <x v="11"/>
    <x v="11"/>
    <x v="11"/>
    <x v="337"/>
    <x v="337"/>
    <x v="337"/>
    <x v="11"/>
    <x v="11"/>
  </r>
  <r>
    <x v="5"/>
    <x v="131"/>
    <x v="2"/>
    <x v="1"/>
    <x v="2"/>
    <x v="208"/>
    <x v="4"/>
    <x v="3"/>
    <x v="339"/>
    <x v="319"/>
    <x v="5"/>
    <x v="50"/>
    <x v="333"/>
    <x v="2"/>
    <x v="2"/>
    <x v="2"/>
    <x v="338"/>
    <x v="338"/>
    <x v="338"/>
    <x v="2"/>
    <x v="2"/>
  </r>
  <r>
    <x v="1"/>
    <x v="153"/>
    <x v="7"/>
    <x v="0"/>
    <x v="1"/>
    <x v="312"/>
    <x v="1"/>
    <x v="7"/>
    <x v="340"/>
    <x v="320"/>
    <x v="4"/>
    <x v="41"/>
    <x v="334"/>
    <x v="7"/>
    <x v="7"/>
    <x v="7"/>
    <x v="339"/>
    <x v="339"/>
    <x v="339"/>
    <x v="7"/>
    <x v="7"/>
  </r>
  <r>
    <x v="1"/>
    <x v="73"/>
    <x v="4"/>
    <x v="1"/>
    <x v="1"/>
    <x v="313"/>
    <x v="1"/>
    <x v="5"/>
    <x v="341"/>
    <x v="321"/>
    <x v="6"/>
    <x v="2"/>
    <x v="335"/>
    <x v="4"/>
    <x v="4"/>
    <x v="4"/>
    <x v="340"/>
    <x v="340"/>
    <x v="340"/>
    <x v="4"/>
    <x v="4"/>
  </r>
  <r>
    <x v="5"/>
    <x v="101"/>
    <x v="10"/>
    <x v="1"/>
    <x v="1"/>
    <x v="314"/>
    <x v="7"/>
    <x v="3"/>
    <x v="342"/>
    <x v="322"/>
    <x v="3"/>
    <x v="32"/>
    <x v="336"/>
    <x v="10"/>
    <x v="10"/>
    <x v="10"/>
    <x v="341"/>
    <x v="341"/>
    <x v="341"/>
    <x v="10"/>
    <x v="10"/>
  </r>
  <r>
    <x v="0"/>
    <x v="118"/>
    <x v="4"/>
    <x v="0"/>
    <x v="2"/>
    <x v="315"/>
    <x v="0"/>
    <x v="3"/>
    <x v="343"/>
    <x v="323"/>
    <x v="3"/>
    <x v="2"/>
    <x v="337"/>
    <x v="4"/>
    <x v="4"/>
    <x v="4"/>
    <x v="342"/>
    <x v="342"/>
    <x v="342"/>
    <x v="4"/>
    <x v="4"/>
  </r>
  <r>
    <x v="2"/>
    <x v="4"/>
    <x v="7"/>
    <x v="1"/>
    <x v="2"/>
    <x v="316"/>
    <x v="0"/>
    <x v="0"/>
    <x v="344"/>
    <x v="324"/>
    <x v="6"/>
    <x v="103"/>
    <x v="338"/>
    <x v="7"/>
    <x v="7"/>
    <x v="7"/>
    <x v="343"/>
    <x v="343"/>
    <x v="343"/>
    <x v="7"/>
    <x v="7"/>
  </r>
  <r>
    <x v="5"/>
    <x v="128"/>
    <x v="7"/>
    <x v="1"/>
    <x v="3"/>
    <x v="317"/>
    <x v="3"/>
    <x v="3"/>
    <x v="345"/>
    <x v="325"/>
    <x v="2"/>
    <x v="128"/>
    <x v="339"/>
    <x v="7"/>
    <x v="7"/>
    <x v="7"/>
    <x v="344"/>
    <x v="344"/>
    <x v="344"/>
    <x v="7"/>
    <x v="7"/>
  </r>
  <r>
    <x v="5"/>
    <x v="74"/>
    <x v="9"/>
    <x v="1"/>
    <x v="3"/>
    <x v="318"/>
    <x v="7"/>
    <x v="2"/>
    <x v="346"/>
    <x v="326"/>
    <x v="5"/>
    <x v="69"/>
    <x v="340"/>
    <x v="9"/>
    <x v="9"/>
    <x v="9"/>
    <x v="345"/>
    <x v="345"/>
    <x v="345"/>
    <x v="9"/>
    <x v="9"/>
  </r>
  <r>
    <x v="1"/>
    <x v="41"/>
    <x v="10"/>
    <x v="0"/>
    <x v="3"/>
    <x v="319"/>
    <x v="7"/>
    <x v="7"/>
    <x v="347"/>
    <x v="311"/>
    <x v="5"/>
    <x v="61"/>
    <x v="341"/>
    <x v="10"/>
    <x v="10"/>
    <x v="10"/>
    <x v="346"/>
    <x v="346"/>
    <x v="346"/>
    <x v="10"/>
    <x v="10"/>
  </r>
  <r>
    <x v="5"/>
    <x v="154"/>
    <x v="0"/>
    <x v="0"/>
    <x v="2"/>
    <x v="320"/>
    <x v="10"/>
    <x v="3"/>
    <x v="348"/>
    <x v="327"/>
    <x v="2"/>
    <x v="72"/>
    <x v="342"/>
    <x v="0"/>
    <x v="0"/>
    <x v="0"/>
    <x v="347"/>
    <x v="347"/>
    <x v="347"/>
    <x v="0"/>
    <x v="0"/>
  </r>
  <r>
    <x v="1"/>
    <x v="73"/>
    <x v="2"/>
    <x v="1"/>
    <x v="1"/>
    <x v="321"/>
    <x v="3"/>
    <x v="5"/>
    <x v="349"/>
    <x v="328"/>
    <x v="5"/>
    <x v="2"/>
    <x v="343"/>
    <x v="2"/>
    <x v="2"/>
    <x v="2"/>
    <x v="348"/>
    <x v="348"/>
    <x v="348"/>
    <x v="2"/>
    <x v="2"/>
  </r>
  <r>
    <x v="2"/>
    <x v="107"/>
    <x v="8"/>
    <x v="1"/>
    <x v="3"/>
    <x v="196"/>
    <x v="0"/>
    <x v="1"/>
    <x v="350"/>
    <x v="329"/>
    <x v="2"/>
    <x v="32"/>
    <x v="344"/>
    <x v="8"/>
    <x v="8"/>
    <x v="8"/>
    <x v="349"/>
    <x v="349"/>
    <x v="349"/>
    <x v="8"/>
    <x v="8"/>
  </r>
  <r>
    <x v="3"/>
    <x v="24"/>
    <x v="6"/>
    <x v="1"/>
    <x v="0"/>
    <x v="322"/>
    <x v="11"/>
    <x v="0"/>
    <x v="351"/>
    <x v="330"/>
    <x v="5"/>
    <x v="129"/>
    <x v="345"/>
    <x v="6"/>
    <x v="6"/>
    <x v="6"/>
    <x v="350"/>
    <x v="350"/>
    <x v="350"/>
    <x v="6"/>
    <x v="6"/>
  </r>
  <r>
    <x v="2"/>
    <x v="155"/>
    <x v="1"/>
    <x v="1"/>
    <x v="0"/>
    <x v="323"/>
    <x v="10"/>
    <x v="4"/>
    <x v="352"/>
    <x v="331"/>
    <x v="5"/>
    <x v="10"/>
    <x v="346"/>
    <x v="1"/>
    <x v="1"/>
    <x v="1"/>
    <x v="351"/>
    <x v="351"/>
    <x v="351"/>
    <x v="1"/>
    <x v="1"/>
  </r>
  <r>
    <x v="2"/>
    <x v="104"/>
    <x v="3"/>
    <x v="0"/>
    <x v="0"/>
    <x v="154"/>
    <x v="9"/>
    <x v="3"/>
    <x v="353"/>
    <x v="332"/>
    <x v="4"/>
    <x v="3"/>
    <x v="347"/>
    <x v="3"/>
    <x v="3"/>
    <x v="3"/>
    <x v="352"/>
    <x v="352"/>
    <x v="352"/>
    <x v="3"/>
    <x v="3"/>
  </r>
  <r>
    <x v="2"/>
    <x v="125"/>
    <x v="6"/>
    <x v="0"/>
    <x v="0"/>
    <x v="324"/>
    <x v="6"/>
    <x v="7"/>
    <x v="354"/>
    <x v="86"/>
    <x v="6"/>
    <x v="130"/>
    <x v="348"/>
    <x v="6"/>
    <x v="6"/>
    <x v="6"/>
    <x v="353"/>
    <x v="353"/>
    <x v="353"/>
    <x v="6"/>
    <x v="6"/>
  </r>
  <r>
    <x v="5"/>
    <x v="131"/>
    <x v="0"/>
    <x v="0"/>
    <x v="3"/>
    <x v="325"/>
    <x v="3"/>
    <x v="1"/>
    <x v="355"/>
    <x v="130"/>
    <x v="2"/>
    <x v="124"/>
    <x v="349"/>
    <x v="0"/>
    <x v="0"/>
    <x v="0"/>
    <x v="354"/>
    <x v="354"/>
    <x v="354"/>
    <x v="0"/>
    <x v="0"/>
  </r>
  <r>
    <x v="4"/>
    <x v="29"/>
    <x v="1"/>
    <x v="1"/>
    <x v="0"/>
    <x v="195"/>
    <x v="0"/>
    <x v="5"/>
    <x v="356"/>
    <x v="333"/>
    <x v="1"/>
    <x v="131"/>
    <x v="350"/>
    <x v="1"/>
    <x v="1"/>
    <x v="1"/>
    <x v="355"/>
    <x v="355"/>
    <x v="355"/>
    <x v="1"/>
    <x v="12"/>
  </r>
  <r>
    <x v="2"/>
    <x v="121"/>
    <x v="0"/>
    <x v="1"/>
    <x v="3"/>
    <x v="326"/>
    <x v="10"/>
    <x v="0"/>
    <x v="357"/>
    <x v="334"/>
    <x v="3"/>
    <x v="132"/>
    <x v="351"/>
    <x v="0"/>
    <x v="0"/>
    <x v="0"/>
    <x v="356"/>
    <x v="356"/>
    <x v="356"/>
    <x v="0"/>
    <x v="0"/>
  </r>
  <r>
    <x v="4"/>
    <x v="156"/>
    <x v="7"/>
    <x v="0"/>
    <x v="0"/>
    <x v="327"/>
    <x v="10"/>
    <x v="4"/>
    <x v="358"/>
    <x v="149"/>
    <x v="3"/>
    <x v="133"/>
    <x v="352"/>
    <x v="7"/>
    <x v="7"/>
    <x v="7"/>
    <x v="357"/>
    <x v="357"/>
    <x v="357"/>
    <x v="7"/>
    <x v="7"/>
  </r>
  <r>
    <x v="3"/>
    <x v="110"/>
    <x v="6"/>
    <x v="1"/>
    <x v="2"/>
    <x v="328"/>
    <x v="8"/>
    <x v="6"/>
    <x v="359"/>
    <x v="335"/>
    <x v="5"/>
    <x v="93"/>
    <x v="353"/>
    <x v="6"/>
    <x v="6"/>
    <x v="6"/>
    <x v="358"/>
    <x v="358"/>
    <x v="358"/>
    <x v="6"/>
    <x v="6"/>
  </r>
  <r>
    <x v="3"/>
    <x v="5"/>
    <x v="10"/>
    <x v="1"/>
    <x v="3"/>
    <x v="329"/>
    <x v="8"/>
    <x v="2"/>
    <x v="360"/>
    <x v="336"/>
    <x v="0"/>
    <x v="45"/>
    <x v="354"/>
    <x v="10"/>
    <x v="10"/>
    <x v="10"/>
    <x v="359"/>
    <x v="359"/>
    <x v="359"/>
    <x v="10"/>
    <x v="10"/>
  </r>
  <r>
    <x v="5"/>
    <x v="84"/>
    <x v="11"/>
    <x v="0"/>
    <x v="1"/>
    <x v="330"/>
    <x v="8"/>
    <x v="7"/>
    <x v="361"/>
    <x v="337"/>
    <x v="5"/>
    <x v="8"/>
    <x v="355"/>
    <x v="11"/>
    <x v="11"/>
    <x v="11"/>
    <x v="360"/>
    <x v="360"/>
    <x v="360"/>
    <x v="11"/>
    <x v="11"/>
  </r>
  <r>
    <x v="1"/>
    <x v="157"/>
    <x v="2"/>
    <x v="1"/>
    <x v="2"/>
    <x v="331"/>
    <x v="11"/>
    <x v="0"/>
    <x v="362"/>
    <x v="156"/>
    <x v="2"/>
    <x v="58"/>
    <x v="356"/>
    <x v="2"/>
    <x v="2"/>
    <x v="2"/>
    <x v="361"/>
    <x v="361"/>
    <x v="361"/>
    <x v="2"/>
    <x v="2"/>
  </r>
  <r>
    <x v="2"/>
    <x v="90"/>
    <x v="5"/>
    <x v="1"/>
    <x v="2"/>
    <x v="332"/>
    <x v="8"/>
    <x v="2"/>
    <x v="363"/>
    <x v="338"/>
    <x v="0"/>
    <x v="2"/>
    <x v="357"/>
    <x v="5"/>
    <x v="5"/>
    <x v="5"/>
    <x v="362"/>
    <x v="362"/>
    <x v="362"/>
    <x v="5"/>
    <x v="5"/>
  </r>
  <r>
    <x v="2"/>
    <x v="38"/>
    <x v="8"/>
    <x v="0"/>
    <x v="0"/>
    <x v="333"/>
    <x v="9"/>
    <x v="7"/>
    <x v="364"/>
    <x v="339"/>
    <x v="6"/>
    <x v="2"/>
    <x v="358"/>
    <x v="8"/>
    <x v="8"/>
    <x v="8"/>
    <x v="363"/>
    <x v="363"/>
    <x v="363"/>
    <x v="8"/>
    <x v="8"/>
  </r>
  <r>
    <x v="1"/>
    <x v="73"/>
    <x v="8"/>
    <x v="0"/>
    <x v="3"/>
    <x v="334"/>
    <x v="6"/>
    <x v="0"/>
    <x v="365"/>
    <x v="198"/>
    <x v="4"/>
    <x v="65"/>
    <x v="359"/>
    <x v="8"/>
    <x v="8"/>
    <x v="8"/>
    <x v="364"/>
    <x v="364"/>
    <x v="364"/>
    <x v="8"/>
    <x v="8"/>
  </r>
  <r>
    <x v="1"/>
    <x v="36"/>
    <x v="0"/>
    <x v="0"/>
    <x v="1"/>
    <x v="335"/>
    <x v="8"/>
    <x v="1"/>
    <x v="366"/>
    <x v="76"/>
    <x v="5"/>
    <x v="65"/>
    <x v="360"/>
    <x v="0"/>
    <x v="0"/>
    <x v="0"/>
    <x v="365"/>
    <x v="365"/>
    <x v="365"/>
    <x v="0"/>
    <x v="0"/>
  </r>
  <r>
    <x v="5"/>
    <x v="154"/>
    <x v="10"/>
    <x v="1"/>
    <x v="2"/>
    <x v="336"/>
    <x v="1"/>
    <x v="0"/>
    <x v="367"/>
    <x v="340"/>
    <x v="1"/>
    <x v="96"/>
    <x v="361"/>
    <x v="10"/>
    <x v="10"/>
    <x v="10"/>
    <x v="366"/>
    <x v="366"/>
    <x v="366"/>
    <x v="10"/>
    <x v="10"/>
  </r>
  <r>
    <x v="4"/>
    <x v="143"/>
    <x v="8"/>
    <x v="0"/>
    <x v="3"/>
    <x v="337"/>
    <x v="2"/>
    <x v="6"/>
    <x v="368"/>
    <x v="24"/>
    <x v="0"/>
    <x v="2"/>
    <x v="362"/>
    <x v="8"/>
    <x v="8"/>
    <x v="8"/>
    <x v="367"/>
    <x v="367"/>
    <x v="367"/>
    <x v="8"/>
    <x v="8"/>
  </r>
  <r>
    <x v="5"/>
    <x v="58"/>
    <x v="4"/>
    <x v="0"/>
    <x v="3"/>
    <x v="338"/>
    <x v="0"/>
    <x v="5"/>
    <x v="369"/>
    <x v="57"/>
    <x v="6"/>
    <x v="134"/>
    <x v="323"/>
    <x v="4"/>
    <x v="4"/>
    <x v="4"/>
    <x v="368"/>
    <x v="368"/>
    <x v="368"/>
    <x v="4"/>
    <x v="4"/>
  </r>
  <r>
    <x v="4"/>
    <x v="143"/>
    <x v="4"/>
    <x v="1"/>
    <x v="3"/>
    <x v="339"/>
    <x v="10"/>
    <x v="3"/>
    <x v="370"/>
    <x v="341"/>
    <x v="3"/>
    <x v="123"/>
    <x v="135"/>
    <x v="4"/>
    <x v="4"/>
    <x v="4"/>
    <x v="369"/>
    <x v="369"/>
    <x v="369"/>
    <x v="4"/>
    <x v="4"/>
  </r>
  <r>
    <x v="5"/>
    <x v="117"/>
    <x v="10"/>
    <x v="0"/>
    <x v="3"/>
    <x v="340"/>
    <x v="11"/>
    <x v="4"/>
    <x v="371"/>
    <x v="342"/>
    <x v="1"/>
    <x v="135"/>
    <x v="363"/>
    <x v="10"/>
    <x v="10"/>
    <x v="10"/>
    <x v="370"/>
    <x v="370"/>
    <x v="370"/>
    <x v="10"/>
    <x v="10"/>
  </r>
  <r>
    <x v="1"/>
    <x v="7"/>
    <x v="4"/>
    <x v="1"/>
    <x v="2"/>
    <x v="341"/>
    <x v="2"/>
    <x v="1"/>
    <x v="372"/>
    <x v="343"/>
    <x v="2"/>
    <x v="2"/>
    <x v="364"/>
    <x v="4"/>
    <x v="4"/>
    <x v="4"/>
    <x v="371"/>
    <x v="371"/>
    <x v="371"/>
    <x v="4"/>
    <x v="4"/>
  </r>
  <r>
    <x v="4"/>
    <x v="158"/>
    <x v="9"/>
    <x v="0"/>
    <x v="3"/>
    <x v="342"/>
    <x v="3"/>
    <x v="4"/>
    <x v="373"/>
    <x v="209"/>
    <x v="0"/>
    <x v="16"/>
    <x v="365"/>
    <x v="9"/>
    <x v="9"/>
    <x v="9"/>
    <x v="372"/>
    <x v="372"/>
    <x v="372"/>
    <x v="9"/>
    <x v="9"/>
  </r>
  <r>
    <x v="2"/>
    <x v="51"/>
    <x v="1"/>
    <x v="0"/>
    <x v="2"/>
    <x v="174"/>
    <x v="0"/>
    <x v="1"/>
    <x v="374"/>
    <x v="344"/>
    <x v="2"/>
    <x v="3"/>
    <x v="366"/>
    <x v="1"/>
    <x v="1"/>
    <x v="1"/>
    <x v="373"/>
    <x v="373"/>
    <x v="373"/>
    <x v="1"/>
    <x v="1"/>
  </r>
  <r>
    <x v="1"/>
    <x v="109"/>
    <x v="2"/>
    <x v="1"/>
    <x v="0"/>
    <x v="343"/>
    <x v="4"/>
    <x v="1"/>
    <x v="375"/>
    <x v="345"/>
    <x v="6"/>
    <x v="136"/>
    <x v="367"/>
    <x v="2"/>
    <x v="2"/>
    <x v="2"/>
    <x v="374"/>
    <x v="374"/>
    <x v="374"/>
    <x v="2"/>
    <x v="2"/>
  </r>
  <r>
    <x v="1"/>
    <x v="136"/>
    <x v="3"/>
    <x v="1"/>
    <x v="2"/>
    <x v="344"/>
    <x v="5"/>
    <x v="7"/>
    <x v="376"/>
    <x v="197"/>
    <x v="5"/>
    <x v="2"/>
    <x v="368"/>
    <x v="3"/>
    <x v="3"/>
    <x v="3"/>
    <x v="375"/>
    <x v="375"/>
    <x v="375"/>
    <x v="3"/>
    <x v="3"/>
  </r>
  <r>
    <x v="1"/>
    <x v="159"/>
    <x v="11"/>
    <x v="1"/>
    <x v="2"/>
    <x v="345"/>
    <x v="11"/>
    <x v="1"/>
    <x v="377"/>
    <x v="346"/>
    <x v="2"/>
    <x v="137"/>
    <x v="369"/>
    <x v="11"/>
    <x v="11"/>
    <x v="11"/>
    <x v="376"/>
    <x v="376"/>
    <x v="376"/>
    <x v="11"/>
    <x v="11"/>
  </r>
  <r>
    <x v="3"/>
    <x v="5"/>
    <x v="0"/>
    <x v="1"/>
    <x v="0"/>
    <x v="346"/>
    <x v="2"/>
    <x v="7"/>
    <x v="378"/>
    <x v="347"/>
    <x v="2"/>
    <x v="138"/>
    <x v="370"/>
    <x v="0"/>
    <x v="0"/>
    <x v="0"/>
    <x v="377"/>
    <x v="377"/>
    <x v="377"/>
    <x v="0"/>
    <x v="0"/>
  </r>
  <r>
    <x v="4"/>
    <x v="46"/>
    <x v="6"/>
    <x v="0"/>
    <x v="0"/>
    <x v="74"/>
    <x v="6"/>
    <x v="7"/>
    <x v="379"/>
    <x v="348"/>
    <x v="2"/>
    <x v="9"/>
    <x v="371"/>
    <x v="6"/>
    <x v="6"/>
    <x v="6"/>
    <x v="378"/>
    <x v="378"/>
    <x v="378"/>
    <x v="6"/>
    <x v="6"/>
  </r>
  <r>
    <x v="4"/>
    <x v="160"/>
    <x v="0"/>
    <x v="0"/>
    <x v="0"/>
    <x v="347"/>
    <x v="11"/>
    <x v="6"/>
    <x v="380"/>
    <x v="349"/>
    <x v="5"/>
    <x v="139"/>
    <x v="372"/>
    <x v="0"/>
    <x v="0"/>
    <x v="0"/>
    <x v="379"/>
    <x v="379"/>
    <x v="379"/>
    <x v="0"/>
    <x v="0"/>
  </r>
  <r>
    <x v="5"/>
    <x v="161"/>
    <x v="0"/>
    <x v="1"/>
    <x v="1"/>
    <x v="348"/>
    <x v="1"/>
    <x v="6"/>
    <x v="381"/>
    <x v="350"/>
    <x v="5"/>
    <x v="122"/>
    <x v="373"/>
    <x v="0"/>
    <x v="0"/>
    <x v="0"/>
    <x v="380"/>
    <x v="380"/>
    <x v="380"/>
    <x v="0"/>
    <x v="0"/>
  </r>
  <r>
    <x v="5"/>
    <x v="162"/>
    <x v="10"/>
    <x v="0"/>
    <x v="3"/>
    <x v="349"/>
    <x v="6"/>
    <x v="2"/>
    <x v="382"/>
    <x v="351"/>
    <x v="5"/>
    <x v="137"/>
    <x v="374"/>
    <x v="10"/>
    <x v="10"/>
    <x v="10"/>
    <x v="381"/>
    <x v="381"/>
    <x v="381"/>
    <x v="10"/>
    <x v="10"/>
  </r>
  <r>
    <x v="2"/>
    <x v="125"/>
    <x v="0"/>
    <x v="1"/>
    <x v="0"/>
    <x v="350"/>
    <x v="2"/>
    <x v="7"/>
    <x v="383"/>
    <x v="352"/>
    <x v="6"/>
    <x v="2"/>
    <x v="375"/>
    <x v="0"/>
    <x v="0"/>
    <x v="0"/>
    <x v="382"/>
    <x v="382"/>
    <x v="382"/>
    <x v="0"/>
    <x v="0"/>
  </r>
  <r>
    <x v="2"/>
    <x v="104"/>
    <x v="5"/>
    <x v="0"/>
    <x v="1"/>
    <x v="351"/>
    <x v="9"/>
    <x v="5"/>
    <x v="384"/>
    <x v="57"/>
    <x v="6"/>
    <x v="99"/>
    <x v="376"/>
    <x v="5"/>
    <x v="5"/>
    <x v="5"/>
    <x v="383"/>
    <x v="383"/>
    <x v="383"/>
    <x v="5"/>
    <x v="5"/>
  </r>
  <r>
    <x v="3"/>
    <x v="94"/>
    <x v="4"/>
    <x v="0"/>
    <x v="3"/>
    <x v="352"/>
    <x v="3"/>
    <x v="3"/>
    <x v="385"/>
    <x v="353"/>
    <x v="6"/>
    <x v="2"/>
    <x v="377"/>
    <x v="4"/>
    <x v="4"/>
    <x v="4"/>
    <x v="384"/>
    <x v="384"/>
    <x v="384"/>
    <x v="4"/>
    <x v="4"/>
  </r>
  <r>
    <x v="1"/>
    <x v="2"/>
    <x v="0"/>
    <x v="1"/>
    <x v="3"/>
    <x v="353"/>
    <x v="2"/>
    <x v="3"/>
    <x v="386"/>
    <x v="354"/>
    <x v="2"/>
    <x v="2"/>
    <x v="378"/>
    <x v="0"/>
    <x v="0"/>
    <x v="0"/>
    <x v="385"/>
    <x v="385"/>
    <x v="385"/>
    <x v="0"/>
    <x v="0"/>
  </r>
  <r>
    <x v="4"/>
    <x v="115"/>
    <x v="1"/>
    <x v="1"/>
    <x v="3"/>
    <x v="354"/>
    <x v="3"/>
    <x v="4"/>
    <x v="387"/>
    <x v="355"/>
    <x v="6"/>
    <x v="94"/>
    <x v="379"/>
    <x v="1"/>
    <x v="1"/>
    <x v="1"/>
    <x v="386"/>
    <x v="386"/>
    <x v="386"/>
    <x v="1"/>
    <x v="1"/>
  </r>
  <r>
    <x v="1"/>
    <x v="7"/>
    <x v="6"/>
    <x v="1"/>
    <x v="1"/>
    <x v="355"/>
    <x v="3"/>
    <x v="7"/>
    <x v="388"/>
    <x v="356"/>
    <x v="0"/>
    <x v="140"/>
    <x v="380"/>
    <x v="6"/>
    <x v="6"/>
    <x v="6"/>
    <x v="387"/>
    <x v="387"/>
    <x v="387"/>
    <x v="6"/>
    <x v="6"/>
  </r>
  <r>
    <x v="3"/>
    <x v="163"/>
    <x v="8"/>
    <x v="1"/>
    <x v="0"/>
    <x v="356"/>
    <x v="3"/>
    <x v="6"/>
    <x v="389"/>
    <x v="357"/>
    <x v="3"/>
    <x v="2"/>
    <x v="381"/>
    <x v="8"/>
    <x v="8"/>
    <x v="8"/>
    <x v="388"/>
    <x v="388"/>
    <x v="388"/>
    <x v="8"/>
    <x v="8"/>
  </r>
  <r>
    <x v="2"/>
    <x v="164"/>
    <x v="9"/>
    <x v="1"/>
    <x v="2"/>
    <x v="357"/>
    <x v="1"/>
    <x v="3"/>
    <x v="390"/>
    <x v="358"/>
    <x v="1"/>
    <x v="19"/>
    <x v="382"/>
    <x v="9"/>
    <x v="9"/>
    <x v="9"/>
    <x v="389"/>
    <x v="389"/>
    <x v="389"/>
    <x v="9"/>
    <x v="9"/>
  </r>
  <r>
    <x v="2"/>
    <x v="165"/>
    <x v="7"/>
    <x v="1"/>
    <x v="1"/>
    <x v="358"/>
    <x v="0"/>
    <x v="1"/>
    <x v="391"/>
    <x v="344"/>
    <x v="2"/>
    <x v="45"/>
    <x v="383"/>
    <x v="7"/>
    <x v="7"/>
    <x v="7"/>
    <x v="390"/>
    <x v="390"/>
    <x v="390"/>
    <x v="7"/>
    <x v="7"/>
  </r>
  <r>
    <x v="4"/>
    <x v="23"/>
    <x v="10"/>
    <x v="1"/>
    <x v="1"/>
    <x v="359"/>
    <x v="5"/>
    <x v="1"/>
    <x v="392"/>
    <x v="359"/>
    <x v="1"/>
    <x v="120"/>
    <x v="384"/>
    <x v="10"/>
    <x v="10"/>
    <x v="10"/>
    <x v="391"/>
    <x v="391"/>
    <x v="391"/>
    <x v="10"/>
    <x v="10"/>
  </r>
  <r>
    <x v="2"/>
    <x v="104"/>
    <x v="3"/>
    <x v="1"/>
    <x v="0"/>
    <x v="360"/>
    <x v="9"/>
    <x v="4"/>
    <x v="393"/>
    <x v="360"/>
    <x v="4"/>
    <x v="2"/>
    <x v="385"/>
    <x v="3"/>
    <x v="3"/>
    <x v="3"/>
    <x v="392"/>
    <x v="392"/>
    <x v="392"/>
    <x v="3"/>
    <x v="3"/>
  </r>
  <r>
    <x v="6"/>
    <x v="103"/>
    <x v="10"/>
    <x v="1"/>
    <x v="3"/>
    <x v="361"/>
    <x v="0"/>
    <x v="1"/>
    <x v="394"/>
    <x v="361"/>
    <x v="0"/>
    <x v="2"/>
    <x v="386"/>
    <x v="10"/>
    <x v="10"/>
    <x v="10"/>
    <x v="393"/>
    <x v="393"/>
    <x v="393"/>
    <x v="10"/>
    <x v="10"/>
  </r>
  <r>
    <x v="5"/>
    <x v="97"/>
    <x v="9"/>
    <x v="1"/>
    <x v="0"/>
    <x v="362"/>
    <x v="4"/>
    <x v="4"/>
    <x v="395"/>
    <x v="362"/>
    <x v="3"/>
    <x v="141"/>
    <x v="387"/>
    <x v="9"/>
    <x v="9"/>
    <x v="9"/>
    <x v="394"/>
    <x v="394"/>
    <x v="394"/>
    <x v="9"/>
    <x v="9"/>
  </r>
  <r>
    <x v="0"/>
    <x v="72"/>
    <x v="11"/>
    <x v="1"/>
    <x v="2"/>
    <x v="363"/>
    <x v="4"/>
    <x v="5"/>
    <x v="396"/>
    <x v="363"/>
    <x v="3"/>
    <x v="2"/>
    <x v="388"/>
    <x v="11"/>
    <x v="11"/>
    <x v="11"/>
    <x v="395"/>
    <x v="395"/>
    <x v="395"/>
    <x v="11"/>
    <x v="11"/>
  </r>
  <r>
    <x v="1"/>
    <x v="108"/>
    <x v="8"/>
    <x v="1"/>
    <x v="3"/>
    <x v="125"/>
    <x v="10"/>
    <x v="2"/>
    <x v="397"/>
    <x v="364"/>
    <x v="2"/>
    <x v="142"/>
    <x v="389"/>
    <x v="8"/>
    <x v="8"/>
    <x v="8"/>
    <x v="396"/>
    <x v="396"/>
    <x v="396"/>
    <x v="8"/>
    <x v="8"/>
  </r>
  <r>
    <x v="2"/>
    <x v="164"/>
    <x v="6"/>
    <x v="1"/>
    <x v="3"/>
    <x v="153"/>
    <x v="6"/>
    <x v="3"/>
    <x v="398"/>
    <x v="365"/>
    <x v="3"/>
    <x v="96"/>
    <x v="390"/>
    <x v="6"/>
    <x v="6"/>
    <x v="6"/>
    <x v="397"/>
    <x v="397"/>
    <x v="397"/>
    <x v="6"/>
    <x v="6"/>
  </r>
  <r>
    <x v="5"/>
    <x v="166"/>
    <x v="9"/>
    <x v="0"/>
    <x v="1"/>
    <x v="364"/>
    <x v="6"/>
    <x v="6"/>
    <x v="399"/>
    <x v="366"/>
    <x v="1"/>
    <x v="2"/>
    <x v="391"/>
    <x v="9"/>
    <x v="9"/>
    <x v="9"/>
    <x v="398"/>
    <x v="398"/>
    <x v="398"/>
    <x v="9"/>
    <x v="9"/>
  </r>
  <r>
    <x v="1"/>
    <x v="86"/>
    <x v="4"/>
    <x v="0"/>
    <x v="3"/>
    <x v="365"/>
    <x v="4"/>
    <x v="4"/>
    <x v="400"/>
    <x v="367"/>
    <x v="6"/>
    <x v="143"/>
    <x v="392"/>
    <x v="4"/>
    <x v="4"/>
    <x v="4"/>
    <x v="399"/>
    <x v="399"/>
    <x v="399"/>
    <x v="4"/>
    <x v="4"/>
  </r>
  <r>
    <x v="1"/>
    <x v="71"/>
    <x v="2"/>
    <x v="1"/>
    <x v="3"/>
    <x v="323"/>
    <x v="10"/>
    <x v="4"/>
    <x v="401"/>
    <x v="368"/>
    <x v="2"/>
    <x v="86"/>
    <x v="393"/>
    <x v="2"/>
    <x v="2"/>
    <x v="2"/>
    <x v="400"/>
    <x v="400"/>
    <x v="400"/>
    <x v="2"/>
    <x v="2"/>
  </r>
  <r>
    <x v="2"/>
    <x v="107"/>
    <x v="5"/>
    <x v="0"/>
    <x v="0"/>
    <x v="366"/>
    <x v="2"/>
    <x v="5"/>
    <x v="402"/>
    <x v="369"/>
    <x v="4"/>
    <x v="2"/>
    <x v="394"/>
    <x v="5"/>
    <x v="5"/>
    <x v="5"/>
    <x v="401"/>
    <x v="401"/>
    <x v="401"/>
    <x v="5"/>
    <x v="5"/>
  </r>
  <r>
    <x v="2"/>
    <x v="90"/>
    <x v="8"/>
    <x v="0"/>
    <x v="0"/>
    <x v="367"/>
    <x v="11"/>
    <x v="7"/>
    <x v="403"/>
    <x v="370"/>
    <x v="1"/>
    <x v="144"/>
    <x v="395"/>
    <x v="8"/>
    <x v="8"/>
    <x v="8"/>
    <x v="402"/>
    <x v="402"/>
    <x v="402"/>
    <x v="8"/>
    <x v="8"/>
  </r>
  <r>
    <x v="4"/>
    <x v="29"/>
    <x v="10"/>
    <x v="0"/>
    <x v="2"/>
    <x v="368"/>
    <x v="3"/>
    <x v="3"/>
    <x v="404"/>
    <x v="371"/>
    <x v="4"/>
    <x v="2"/>
    <x v="396"/>
    <x v="10"/>
    <x v="10"/>
    <x v="10"/>
    <x v="403"/>
    <x v="403"/>
    <x v="403"/>
    <x v="10"/>
    <x v="10"/>
  </r>
  <r>
    <x v="5"/>
    <x v="47"/>
    <x v="11"/>
    <x v="0"/>
    <x v="1"/>
    <x v="369"/>
    <x v="1"/>
    <x v="3"/>
    <x v="405"/>
    <x v="372"/>
    <x v="2"/>
    <x v="2"/>
    <x v="397"/>
    <x v="11"/>
    <x v="11"/>
    <x v="11"/>
    <x v="404"/>
    <x v="404"/>
    <x v="404"/>
    <x v="11"/>
    <x v="11"/>
  </r>
  <r>
    <x v="2"/>
    <x v="165"/>
    <x v="4"/>
    <x v="0"/>
    <x v="1"/>
    <x v="370"/>
    <x v="9"/>
    <x v="0"/>
    <x v="406"/>
    <x v="373"/>
    <x v="1"/>
    <x v="96"/>
    <x v="398"/>
    <x v="4"/>
    <x v="4"/>
    <x v="4"/>
    <x v="405"/>
    <x v="405"/>
    <x v="405"/>
    <x v="4"/>
    <x v="4"/>
  </r>
  <r>
    <x v="1"/>
    <x v="148"/>
    <x v="3"/>
    <x v="1"/>
    <x v="1"/>
    <x v="371"/>
    <x v="11"/>
    <x v="1"/>
    <x v="407"/>
    <x v="374"/>
    <x v="4"/>
    <x v="2"/>
    <x v="399"/>
    <x v="3"/>
    <x v="3"/>
    <x v="3"/>
    <x v="406"/>
    <x v="406"/>
    <x v="406"/>
    <x v="3"/>
    <x v="3"/>
  </r>
  <r>
    <x v="5"/>
    <x v="145"/>
    <x v="7"/>
    <x v="0"/>
    <x v="3"/>
    <x v="372"/>
    <x v="7"/>
    <x v="2"/>
    <x v="408"/>
    <x v="375"/>
    <x v="2"/>
    <x v="126"/>
    <x v="400"/>
    <x v="7"/>
    <x v="7"/>
    <x v="7"/>
    <x v="407"/>
    <x v="407"/>
    <x v="407"/>
    <x v="7"/>
    <x v="7"/>
  </r>
  <r>
    <x v="1"/>
    <x v="167"/>
    <x v="2"/>
    <x v="0"/>
    <x v="1"/>
    <x v="373"/>
    <x v="0"/>
    <x v="3"/>
    <x v="409"/>
    <x v="376"/>
    <x v="3"/>
    <x v="61"/>
    <x v="401"/>
    <x v="2"/>
    <x v="2"/>
    <x v="2"/>
    <x v="408"/>
    <x v="408"/>
    <x v="408"/>
    <x v="2"/>
    <x v="2"/>
  </r>
  <r>
    <x v="1"/>
    <x v="99"/>
    <x v="0"/>
    <x v="1"/>
    <x v="3"/>
    <x v="374"/>
    <x v="7"/>
    <x v="0"/>
    <x v="410"/>
    <x v="377"/>
    <x v="2"/>
    <x v="2"/>
    <x v="402"/>
    <x v="0"/>
    <x v="0"/>
    <x v="0"/>
    <x v="409"/>
    <x v="409"/>
    <x v="409"/>
    <x v="0"/>
    <x v="0"/>
  </r>
  <r>
    <x v="5"/>
    <x v="105"/>
    <x v="9"/>
    <x v="0"/>
    <x v="2"/>
    <x v="375"/>
    <x v="5"/>
    <x v="3"/>
    <x v="411"/>
    <x v="378"/>
    <x v="4"/>
    <x v="2"/>
    <x v="403"/>
    <x v="9"/>
    <x v="9"/>
    <x v="9"/>
    <x v="410"/>
    <x v="410"/>
    <x v="410"/>
    <x v="9"/>
    <x v="9"/>
  </r>
  <r>
    <x v="5"/>
    <x v="74"/>
    <x v="10"/>
    <x v="0"/>
    <x v="0"/>
    <x v="376"/>
    <x v="0"/>
    <x v="2"/>
    <x v="412"/>
    <x v="379"/>
    <x v="3"/>
    <x v="2"/>
    <x v="404"/>
    <x v="10"/>
    <x v="10"/>
    <x v="10"/>
    <x v="411"/>
    <x v="411"/>
    <x v="411"/>
    <x v="10"/>
    <x v="10"/>
  </r>
  <r>
    <x v="1"/>
    <x v="22"/>
    <x v="2"/>
    <x v="1"/>
    <x v="1"/>
    <x v="377"/>
    <x v="7"/>
    <x v="6"/>
    <x v="413"/>
    <x v="380"/>
    <x v="3"/>
    <x v="2"/>
    <x v="405"/>
    <x v="2"/>
    <x v="2"/>
    <x v="2"/>
    <x v="412"/>
    <x v="412"/>
    <x v="412"/>
    <x v="2"/>
    <x v="2"/>
  </r>
  <r>
    <x v="1"/>
    <x v="168"/>
    <x v="10"/>
    <x v="0"/>
    <x v="2"/>
    <x v="378"/>
    <x v="0"/>
    <x v="7"/>
    <x v="414"/>
    <x v="381"/>
    <x v="6"/>
    <x v="70"/>
    <x v="406"/>
    <x v="10"/>
    <x v="10"/>
    <x v="10"/>
    <x v="413"/>
    <x v="413"/>
    <x v="413"/>
    <x v="10"/>
    <x v="10"/>
  </r>
  <r>
    <x v="2"/>
    <x v="65"/>
    <x v="10"/>
    <x v="0"/>
    <x v="3"/>
    <x v="379"/>
    <x v="8"/>
    <x v="5"/>
    <x v="415"/>
    <x v="382"/>
    <x v="4"/>
    <x v="2"/>
    <x v="407"/>
    <x v="10"/>
    <x v="10"/>
    <x v="10"/>
    <x v="414"/>
    <x v="414"/>
    <x v="414"/>
    <x v="10"/>
    <x v="10"/>
  </r>
  <r>
    <x v="4"/>
    <x v="143"/>
    <x v="0"/>
    <x v="0"/>
    <x v="2"/>
    <x v="322"/>
    <x v="11"/>
    <x v="0"/>
    <x v="416"/>
    <x v="383"/>
    <x v="4"/>
    <x v="145"/>
    <x v="408"/>
    <x v="0"/>
    <x v="0"/>
    <x v="0"/>
    <x v="415"/>
    <x v="415"/>
    <x v="415"/>
    <x v="0"/>
    <x v="0"/>
  </r>
  <r>
    <x v="6"/>
    <x v="103"/>
    <x v="1"/>
    <x v="0"/>
    <x v="1"/>
    <x v="380"/>
    <x v="8"/>
    <x v="1"/>
    <x v="417"/>
    <x v="384"/>
    <x v="3"/>
    <x v="113"/>
    <x v="409"/>
    <x v="1"/>
    <x v="1"/>
    <x v="1"/>
    <x v="416"/>
    <x v="416"/>
    <x v="416"/>
    <x v="1"/>
    <x v="1"/>
  </r>
  <r>
    <x v="1"/>
    <x v="142"/>
    <x v="1"/>
    <x v="0"/>
    <x v="0"/>
    <x v="381"/>
    <x v="0"/>
    <x v="1"/>
    <x v="418"/>
    <x v="385"/>
    <x v="0"/>
    <x v="146"/>
    <x v="410"/>
    <x v="1"/>
    <x v="1"/>
    <x v="1"/>
    <x v="417"/>
    <x v="417"/>
    <x v="417"/>
    <x v="1"/>
    <x v="1"/>
  </r>
  <r>
    <x v="1"/>
    <x v="108"/>
    <x v="6"/>
    <x v="0"/>
    <x v="1"/>
    <x v="382"/>
    <x v="7"/>
    <x v="2"/>
    <x v="419"/>
    <x v="386"/>
    <x v="0"/>
    <x v="43"/>
    <x v="411"/>
    <x v="6"/>
    <x v="6"/>
    <x v="6"/>
    <x v="418"/>
    <x v="418"/>
    <x v="418"/>
    <x v="6"/>
    <x v="6"/>
  </r>
  <r>
    <x v="1"/>
    <x v="169"/>
    <x v="10"/>
    <x v="1"/>
    <x v="1"/>
    <x v="383"/>
    <x v="9"/>
    <x v="1"/>
    <x v="420"/>
    <x v="387"/>
    <x v="6"/>
    <x v="2"/>
    <x v="346"/>
    <x v="10"/>
    <x v="10"/>
    <x v="10"/>
    <x v="419"/>
    <x v="419"/>
    <x v="419"/>
    <x v="10"/>
    <x v="10"/>
  </r>
  <r>
    <x v="0"/>
    <x v="0"/>
    <x v="1"/>
    <x v="0"/>
    <x v="3"/>
    <x v="384"/>
    <x v="2"/>
    <x v="1"/>
    <x v="421"/>
    <x v="388"/>
    <x v="3"/>
    <x v="64"/>
    <x v="412"/>
    <x v="1"/>
    <x v="1"/>
    <x v="1"/>
    <x v="420"/>
    <x v="420"/>
    <x v="420"/>
    <x v="1"/>
    <x v="1"/>
  </r>
  <r>
    <x v="2"/>
    <x v="170"/>
    <x v="11"/>
    <x v="1"/>
    <x v="1"/>
    <x v="385"/>
    <x v="8"/>
    <x v="5"/>
    <x v="422"/>
    <x v="389"/>
    <x v="3"/>
    <x v="69"/>
    <x v="413"/>
    <x v="11"/>
    <x v="11"/>
    <x v="11"/>
    <x v="421"/>
    <x v="421"/>
    <x v="421"/>
    <x v="11"/>
    <x v="11"/>
  </r>
  <r>
    <x v="3"/>
    <x v="15"/>
    <x v="5"/>
    <x v="1"/>
    <x v="1"/>
    <x v="159"/>
    <x v="9"/>
    <x v="3"/>
    <x v="423"/>
    <x v="390"/>
    <x v="1"/>
    <x v="147"/>
    <x v="414"/>
    <x v="5"/>
    <x v="5"/>
    <x v="5"/>
    <x v="422"/>
    <x v="422"/>
    <x v="422"/>
    <x v="5"/>
    <x v="5"/>
  </r>
  <r>
    <x v="6"/>
    <x v="171"/>
    <x v="11"/>
    <x v="1"/>
    <x v="3"/>
    <x v="386"/>
    <x v="9"/>
    <x v="4"/>
    <x v="424"/>
    <x v="391"/>
    <x v="1"/>
    <x v="148"/>
    <x v="415"/>
    <x v="11"/>
    <x v="11"/>
    <x v="11"/>
    <x v="423"/>
    <x v="423"/>
    <x v="423"/>
    <x v="11"/>
    <x v="11"/>
  </r>
  <r>
    <x v="5"/>
    <x v="28"/>
    <x v="9"/>
    <x v="0"/>
    <x v="0"/>
    <x v="108"/>
    <x v="4"/>
    <x v="4"/>
    <x v="425"/>
    <x v="392"/>
    <x v="3"/>
    <x v="50"/>
    <x v="416"/>
    <x v="9"/>
    <x v="9"/>
    <x v="9"/>
    <x v="424"/>
    <x v="424"/>
    <x v="424"/>
    <x v="9"/>
    <x v="9"/>
  </r>
  <r>
    <x v="6"/>
    <x v="103"/>
    <x v="0"/>
    <x v="1"/>
    <x v="1"/>
    <x v="186"/>
    <x v="3"/>
    <x v="3"/>
    <x v="426"/>
    <x v="393"/>
    <x v="3"/>
    <x v="2"/>
    <x v="417"/>
    <x v="0"/>
    <x v="0"/>
    <x v="0"/>
    <x v="425"/>
    <x v="425"/>
    <x v="425"/>
    <x v="0"/>
    <x v="0"/>
  </r>
  <r>
    <x v="4"/>
    <x v="115"/>
    <x v="8"/>
    <x v="0"/>
    <x v="1"/>
    <x v="162"/>
    <x v="6"/>
    <x v="1"/>
    <x v="427"/>
    <x v="394"/>
    <x v="2"/>
    <x v="30"/>
    <x v="418"/>
    <x v="8"/>
    <x v="8"/>
    <x v="8"/>
    <x v="426"/>
    <x v="426"/>
    <x v="426"/>
    <x v="8"/>
    <x v="8"/>
  </r>
  <r>
    <x v="5"/>
    <x v="162"/>
    <x v="3"/>
    <x v="0"/>
    <x v="0"/>
    <x v="387"/>
    <x v="10"/>
    <x v="4"/>
    <x v="428"/>
    <x v="395"/>
    <x v="2"/>
    <x v="149"/>
    <x v="419"/>
    <x v="3"/>
    <x v="3"/>
    <x v="3"/>
    <x v="427"/>
    <x v="427"/>
    <x v="427"/>
    <x v="3"/>
    <x v="3"/>
  </r>
  <r>
    <x v="0"/>
    <x v="172"/>
    <x v="9"/>
    <x v="1"/>
    <x v="1"/>
    <x v="388"/>
    <x v="10"/>
    <x v="7"/>
    <x v="429"/>
    <x v="396"/>
    <x v="3"/>
    <x v="150"/>
    <x v="139"/>
    <x v="9"/>
    <x v="9"/>
    <x v="9"/>
    <x v="428"/>
    <x v="428"/>
    <x v="428"/>
    <x v="9"/>
    <x v="9"/>
  </r>
  <r>
    <x v="1"/>
    <x v="26"/>
    <x v="7"/>
    <x v="1"/>
    <x v="2"/>
    <x v="389"/>
    <x v="3"/>
    <x v="7"/>
    <x v="430"/>
    <x v="397"/>
    <x v="4"/>
    <x v="26"/>
    <x v="420"/>
    <x v="7"/>
    <x v="7"/>
    <x v="7"/>
    <x v="429"/>
    <x v="429"/>
    <x v="429"/>
    <x v="7"/>
    <x v="7"/>
  </r>
  <r>
    <x v="4"/>
    <x v="173"/>
    <x v="0"/>
    <x v="1"/>
    <x v="3"/>
    <x v="390"/>
    <x v="2"/>
    <x v="6"/>
    <x v="431"/>
    <x v="398"/>
    <x v="6"/>
    <x v="44"/>
    <x v="421"/>
    <x v="0"/>
    <x v="0"/>
    <x v="0"/>
    <x v="430"/>
    <x v="430"/>
    <x v="430"/>
    <x v="0"/>
    <x v="0"/>
  </r>
  <r>
    <x v="5"/>
    <x v="145"/>
    <x v="0"/>
    <x v="1"/>
    <x v="2"/>
    <x v="391"/>
    <x v="4"/>
    <x v="3"/>
    <x v="432"/>
    <x v="399"/>
    <x v="5"/>
    <x v="103"/>
    <x v="422"/>
    <x v="0"/>
    <x v="0"/>
    <x v="0"/>
    <x v="431"/>
    <x v="431"/>
    <x v="431"/>
    <x v="12"/>
    <x v="0"/>
  </r>
  <r>
    <x v="1"/>
    <x v="89"/>
    <x v="3"/>
    <x v="1"/>
    <x v="2"/>
    <x v="392"/>
    <x v="8"/>
    <x v="0"/>
    <x v="433"/>
    <x v="400"/>
    <x v="5"/>
    <x v="69"/>
    <x v="423"/>
    <x v="3"/>
    <x v="3"/>
    <x v="3"/>
    <x v="432"/>
    <x v="432"/>
    <x v="432"/>
    <x v="3"/>
    <x v="3"/>
  </r>
  <r>
    <x v="2"/>
    <x v="165"/>
    <x v="9"/>
    <x v="1"/>
    <x v="2"/>
    <x v="393"/>
    <x v="3"/>
    <x v="0"/>
    <x v="434"/>
    <x v="401"/>
    <x v="5"/>
    <x v="2"/>
    <x v="424"/>
    <x v="9"/>
    <x v="9"/>
    <x v="9"/>
    <x v="433"/>
    <x v="433"/>
    <x v="433"/>
    <x v="9"/>
    <x v="9"/>
  </r>
  <r>
    <x v="5"/>
    <x v="131"/>
    <x v="8"/>
    <x v="1"/>
    <x v="2"/>
    <x v="394"/>
    <x v="3"/>
    <x v="0"/>
    <x v="435"/>
    <x v="402"/>
    <x v="4"/>
    <x v="124"/>
    <x v="425"/>
    <x v="8"/>
    <x v="8"/>
    <x v="8"/>
    <x v="434"/>
    <x v="434"/>
    <x v="434"/>
    <x v="8"/>
    <x v="8"/>
  </r>
  <r>
    <x v="1"/>
    <x v="73"/>
    <x v="6"/>
    <x v="0"/>
    <x v="3"/>
    <x v="395"/>
    <x v="7"/>
    <x v="0"/>
    <x v="436"/>
    <x v="403"/>
    <x v="4"/>
    <x v="49"/>
    <x v="426"/>
    <x v="6"/>
    <x v="6"/>
    <x v="6"/>
    <x v="435"/>
    <x v="435"/>
    <x v="435"/>
    <x v="6"/>
    <x v="6"/>
  </r>
  <r>
    <x v="5"/>
    <x v="126"/>
    <x v="2"/>
    <x v="0"/>
    <x v="2"/>
    <x v="396"/>
    <x v="8"/>
    <x v="1"/>
    <x v="437"/>
    <x v="384"/>
    <x v="3"/>
    <x v="151"/>
    <x v="427"/>
    <x v="2"/>
    <x v="2"/>
    <x v="2"/>
    <x v="436"/>
    <x v="436"/>
    <x v="436"/>
    <x v="2"/>
    <x v="2"/>
  </r>
  <r>
    <x v="5"/>
    <x v="174"/>
    <x v="4"/>
    <x v="1"/>
    <x v="2"/>
    <x v="397"/>
    <x v="0"/>
    <x v="4"/>
    <x v="438"/>
    <x v="404"/>
    <x v="6"/>
    <x v="64"/>
    <x v="428"/>
    <x v="4"/>
    <x v="4"/>
    <x v="4"/>
    <x v="437"/>
    <x v="437"/>
    <x v="437"/>
    <x v="4"/>
    <x v="4"/>
  </r>
  <r>
    <x v="0"/>
    <x v="135"/>
    <x v="0"/>
    <x v="0"/>
    <x v="0"/>
    <x v="398"/>
    <x v="6"/>
    <x v="0"/>
    <x v="439"/>
    <x v="405"/>
    <x v="0"/>
    <x v="61"/>
    <x v="429"/>
    <x v="0"/>
    <x v="0"/>
    <x v="0"/>
    <x v="438"/>
    <x v="438"/>
    <x v="438"/>
    <x v="12"/>
    <x v="0"/>
  </r>
  <r>
    <x v="0"/>
    <x v="69"/>
    <x v="11"/>
    <x v="0"/>
    <x v="1"/>
    <x v="273"/>
    <x v="8"/>
    <x v="1"/>
    <x v="440"/>
    <x v="406"/>
    <x v="3"/>
    <x v="152"/>
    <x v="430"/>
    <x v="11"/>
    <x v="11"/>
    <x v="11"/>
    <x v="439"/>
    <x v="439"/>
    <x v="439"/>
    <x v="11"/>
    <x v="11"/>
  </r>
  <r>
    <x v="5"/>
    <x v="70"/>
    <x v="0"/>
    <x v="0"/>
    <x v="1"/>
    <x v="399"/>
    <x v="1"/>
    <x v="1"/>
    <x v="441"/>
    <x v="407"/>
    <x v="3"/>
    <x v="2"/>
    <x v="431"/>
    <x v="0"/>
    <x v="0"/>
    <x v="0"/>
    <x v="440"/>
    <x v="440"/>
    <x v="440"/>
    <x v="0"/>
    <x v="0"/>
  </r>
  <r>
    <x v="3"/>
    <x v="5"/>
    <x v="10"/>
    <x v="1"/>
    <x v="3"/>
    <x v="400"/>
    <x v="6"/>
    <x v="5"/>
    <x v="442"/>
    <x v="408"/>
    <x v="6"/>
    <x v="129"/>
    <x v="432"/>
    <x v="10"/>
    <x v="10"/>
    <x v="10"/>
    <x v="441"/>
    <x v="441"/>
    <x v="441"/>
    <x v="10"/>
    <x v="10"/>
  </r>
  <r>
    <x v="2"/>
    <x v="121"/>
    <x v="2"/>
    <x v="1"/>
    <x v="0"/>
    <x v="401"/>
    <x v="3"/>
    <x v="3"/>
    <x v="443"/>
    <x v="151"/>
    <x v="1"/>
    <x v="45"/>
    <x v="433"/>
    <x v="2"/>
    <x v="2"/>
    <x v="2"/>
    <x v="442"/>
    <x v="442"/>
    <x v="442"/>
    <x v="2"/>
    <x v="2"/>
  </r>
  <r>
    <x v="1"/>
    <x v="136"/>
    <x v="0"/>
    <x v="0"/>
    <x v="2"/>
    <x v="402"/>
    <x v="4"/>
    <x v="0"/>
    <x v="444"/>
    <x v="409"/>
    <x v="2"/>
    <x v="153"/>
    <x v="434"/>
    <x v="0"/>
    <x v="0"/>
    <x v="0"/>
    <x v="443"/>
    <x v="443"/>
    <x v="443"/>
    <x v="0"/>
    <x v="0"/>
  </r>
  <r>
    <x v="3"/>
    <x v="57"/>
    <x v="4"/>
    <x v="0"/>
    <x v="2"/>
    <x v="403"/>
    <x v="11"/>
    <x v="0"/>
    <x v="445"/>
    <x v="410"/>
    <x v="2"/>
    <x v="26"/>
    <x v="435"/>
    <x v="4"/>
    <x v="4"/>
    <x v="4"/>
    <x v="444"/>
    <x v="444"/>
    <x v="444"/>
    <x v="4"/>
    <x v="4"/>
  </r>
  <r>
    <x v="1"/>
    <x v="167"/>
    <x v="5"/>
    <x v="1"/>
    <x v="3"/>
    <x v="107"/>
    <x v="9"/>
    <x v="5"/>
    <x v="446"/>
    <x v="411"/>
    <x v="2"/>
    <x v="2"/>
    <x v="436"/>
    <x v="5"/>
    <x v="5"/>
    <x v="5"/>
    <x v="445"/>
    <x v="445"/>
    <x v="445"/>
    <x v="5"/>
    <x v="5"/>
  </r>
  <r>
    <x v="1"/>
    <x v="116"/>
    <x v="6"/>
    <x v="0"/>
    <x v="1"/>
    <x v="404"/>
    <x v="3"/>
    <x v="7"/>
    <x v="447"/>
    <x v="412"/>
    <x v="5"/>
    <x v="2"/>
    <x v="437"/>
    <x v="6"/>
    <x v="6"/>
    <x v="6"/>
    <x v="446"/>
    <x v="446"/>
    <x v="446"/>
    <x v="6"/>
    <x v="6"/>
  </r>
  <r>
    <x v="0"/>
    <x v="134"/>
    <x v="8"/>
    <x v="1"/>
    <x v="2"/>
    <x v="405"/>
    <x v="9"/>
    <x v="7"/>
    <x v="448"/>
    <x v="413"/>
    <x v="0"/>
    <x v="69"/>
    <x v="438"/>
    <x v="8"/>
    <x v="8"/>
    <x v="8"/>
    <x v="447"/>
    <x v="447"/>
    <x v="447"/>
    <x v="8"/>
    <x v="8"/>
  </r>
  <r>
    <x v="3"/>
    <x v="124"/>
    <x v="1"/>
    <x v="1"/>
    <x v="0"/>
    <x v="406"/>
    <x v="8"/>
    <x v="6"/>
    <x v="449"/>
    <x v="304"/>
    <x v="6"/>
    <x v="59"/>
    <x v="439"/>
    <x v="1"/>
    <x v="1"/>
    <x v="1"/>
    <x v="448"/>
    <x v="448"/>
    <x v="448"/>
    <x v="1"/>
    <x v="1"/>
  </r>
  <r>
    <x v="3"/>
    <x v="20"/>
    <x v="0"/>
    <x v="1"/>
    <x v="3"/>
    <x v="407"/>
    <x v="10"/>
    <x v="5"/>
    <x v="450"/>
    <x v="273"/>
    <x v="3"/>
    <x v="12"/>
    <x v="440"/>
    <x v="0"/>
    <x v="0"/>
    <x v="0"/>
    <x v="449"/>
    <x v="449"/>
    <x v="449"/>
    <x v="0"/>
    <x v="0"/>
  </r>
  <r>
    <x v="2"/>
    <x v="90"/>
    <x v="5"/>
    <x v="1"/>
    <x v="2"/>
    <x v="408"/>
    <x v="1"/>
    <x v="1"/>
    <x v="451"/>
    <x v="414"/>
    <x v="2"/>
    <x v="2"/>
    <x v="441"/>
    <x v="5"/>
    <x v="5"/>
    <x v="5"/>
    <x v="450"/>
    <x v="450"/>
    <x v="450"/>
    <x v="5"/>
    <x v="5"/>
  </r>
  <r>
    <x v="3"/>
    <x v="110"/>
    <x v="4"/>
    <x v="0"/>
    <x v="1"/>
    <x v="108"/>
    <x v="4"/>
    <x v="4"/>
    <x v="452"/>
    <x v="415"/>
    <x v="3"/>
    <x v="154"/>
    <x v="442"/>
    <x v="4"/>
    <x v="4"/>
    <x v="4"/>
    <x v="451"/>
    <x v="451"/>
    <x v="451"/>
    <x v="4"/>
    <x v="4"/>
  </r>
  <r>
    <x v="3"/>
    <x v="20"/>
    <x v="0"/>
    <x v="0"/>
    <x v="1"/>
    <x v="409"/>
    <x v="11"/>
    <x v="3"/>
    <x v="453"/>
    <x v="416"/>
    <x v="4"/>
    <x v="16"/>
    <x v="443"/>
    <x v="0"/>
    <x v="0"/>
    <x v="0"/>
    <x v="452"/>
    <x v="452"/>
    <x v="452"/>
    <x v="0"/>
    <x v="0"/>
  </r>
  <r>
    <x v="5"/>
    <x v="145"/>
    <x v="10"/>
    <x v="1"/>
    <x v="2"/>
    <x v="410"/>
    <x v="5"/>
    <x v="0"/>
    <x v="454"/>
    <x v="417"/>
    <x v="0"/>
    <x v="2"/>
    <x v="444"/>
    <x v="10"/>
    <x v="10"/>
    <x v="10"/>
    <x v="453"/>
    <x v="453"/>
    <x v="453"/>
    <x v="10"/>
    <x v="10"/>
  </r>
  <r>
    <x v="0"/>
    <x v="172"/>
    <x v="3"/>
    <x v="0"/>
    <x v="2"/>
    <x v="411"/>
    <x v="4"/>
    <x v="6"/>
    <x v="455"/>
    <x v="418"/>
    <x v="5"/>
    <x v="155"/>
    <x v="445"/>
    <x v="3"/>
    <x v="3"/>
    <x v="3"/>
    <x v="454"/>
    <x v="454"/>
    <x v="454"/>
    <x v="3"/>
    <x v="3"/>
  </r>
  <r>
    <x v="5"/>
    <x v="154"/>
    <x v="9"/>
    <x v="1"/>
    <x v="0"/>
    <x v="412"/>
    <x v="6"/>
    <x v="4"/>
    <x v="456"/>
    <x v="419"/>
    <x v="3"/>
    <x v="2"/>
    <x v="446"/>
    <x v="9"/>
    <x v="9"/>
    <x v="9"/>
    <x v="455"/>
    <x v="455"/>
    <x v="455"/>
    <x v="9"/>
    <x v="9"/>
  </r>
  <r>
    <x v="5"/>
    <x v="128"/>
    <x v="9"/>
    <x v="0"/>
    <x v="0"/>
    <x v="413"/>
    <x v="11"/>
    <x v="0"/>
    <x v="457"/>
    <x v="420"/>
    <x v="2"/>
    <x v="78"/>
    <x v="447"/>
    <x v="9"/>
    <x v="9"/>
    <x v="9"/>
    <x v="456"/>
    <x v="456"/>
    <x v="456"/>
    <x v="9"/>
    <x v="9"/>
  </r>
  <r>
    <x v="1"/>
    <x v="157"/>
    <x v="0"/>
    <x v="1"/>
    <x v="3"/>
    <x v="414"/>
    <x v="7"/>
    <x v="7"/>
    <x v="458"/>
    <x v="421"/>
    <x v="0"/>
    <x v="69"/>
    <x v="448"/>
    <x v="0"/>
    <x v="0"/>
    <x v="0"/>
    <x v="457"/>
    <x v="457"/>
    <x v="457"/>
    <x v="0"/>
    <x v="0"/>
  </r>
  <r>
    <x v="3"/>
    <x v="110"/>
    <x v="4"/>
    <x v="1"/>
    <x v="3"/>
    <x v="415"/>
    <x v="10"/>
    <x v="4"/>
    <x v="459"/>
    <x v="422"/>
    <x v="2"/>
    <x v="32"/>
    <x v="449"/>
    <x v="4"/>
    <x v="4"/>
    <x v="4"/>
    <x v="458"/>
    <x v="458"/>
    <x v="458"/>
    <x v="4"/>
    <x v="4"/>
  </r>
  <r>
    <x v="5"/>
    <x v="174"/>
    <x v="2"/>
    <x v="0"/>
    <x v="0"/>
    <x v="396"/>
    <x v="8"/>
    <x v="1"/>
    <x v="460"/>
    <x v="423"/>
    <x v="4"/>
    <x v="3"/>
    <x v="450"/>
    <x v="2"/>
    <x v="2"/>
    <x v="2"/>
    <x v="459"/>
    <x v="459"/>
    <x v="459"/>
    <x v="2"/>
    <x v="2"/>
  </r>
  <r>
    <x v="2"/>
    <x v="12"/>
    <x v="1"/>
    <x v="1"/>
    <x v="2"/>
    <x v="416"/>
    <x v="7"/>
    <x v="1"/>
    <x v="461"/>
    <x v="424"/>
    <x v="4"/>
    <x v="148"/>
    <x v="451"/>
    <x v="1"/>
    <x v="1"/>
    <x v="1"/>
    <x v="460"/>
    <x v="460"/>
    <x v="460"/>
    <x v="1"/>
    <x v="1"/>
  </r>
  <r>
    <x v="0"/>
    <x v="0"/>
    <x v="7"/>
    <x v="1"/>
    <x v="0"/>
    <x v="417"/>
    <x v="8"/>
    <x v="1"/>
    <x v="462"/>
    <x v="425"/>
    <x v="0"/>
    <x v="69"/>
    <x v="452"/>
    <x v="7"/>
    <x v="7"/>
    <x v="7"/>
    <x v="461"/>
    <x v="461"/>
    <x v="461"/>
    <x v="7"/>
    <x v="7"/>
  </r>
  <r>
    <x v="1"/>
    <x v="81"/>
    <x v="4"/>
    <x v="0"/>
    <x v="3"/>
    <x v="418"/>
    <x v="11"/>
    <x v="5"/>
    <x v="463"/>
    <x v="426"/>
    <x v="2"/>
    <x v="86"/>
    <x v="453"/>
    <x v="4"/>
    <x v="4"/>
    <x v="4"/>
    <x v="462"/>
    <x v="462"/>
    <x v="462"/>
    <x v="4"/>
    <x v="4"/>
  </r>
  <r>
    <x v="5"/>
    <x v="145"/>
    <x v="11"/>
    <x v="1"/>
    <x v="0"/>
    <x v="280"/>
    <x v="1"/>
    <x v="5"/>
    <x v="464"/>
    <x v="287"/>
    <x v="0"/>
    <x v="22"/>
    <x v="454"/>
    <x v="11"/>
    <x v="11"/>
    <x v="11"/>
    <x v="463"/>
    <x v="463"/>
    <x v="463"/>
    <x v="11"/>
    <x v="11"/>
  </r>
  <r>
    <x v="5"/>
    <x v="114"/>
    <x v="0"/>
    <x v="0"/>
    <x v="3"/>
    <x v="227"/>
    <x v="5"/>
    <x v="5"/>
    <x v="465"/>
    <x v="427"/>
    <x v="6"/>
    <x v="75"/>
    <x v="455"/>
    <x v="0"/>
    <x v="0"/>
    <x v="0"/>
    <x v="464"/>
    <x v="464"/>
    <x v="464"/>
    <x v="0"/>
    <x v="0"/>
  </r>
  <r>
    <x v="5"/>
    <x v="175"/>
    <x v="3"/>
    <x v="0"/>
    <x v="0"/>
    <x v="106"/>
    <x v="5"/>
    <x v="7"/>
    <x v="466"/>
    <x v="428"/>
    <x v="3"/>
    <x v="2"/>
    <x v="456"/>
    <x v="3"/>
    <x v="3"/>
    <x v="3"/>
    <x v="465"/>
    <x v="465"/>
    <x v="465"/>
    <x v="3"/>
    <x v="3"/>
  </r>
  <r>
    <x v="0"/>
    <x v="146"/>
    <x v="9"/>
    <x v="0"/>
    <x v="2"/>
    <x v="419"/>
    <x v="7"/>
    <x v="1"/>
    <x v="467"/>
    <x v="429"/>
    <x v="6"/>
    <x v="2"/>
    <x v="457"/>
    <x v="9"/>
    <x v="9"/>
    <x v="9"/>
    <x v="466"/>
    <x v="466"/>
    <x v="466"/>
    <x v="9"/>
    <x v="9"/>
  </r>
  <r>
    <x v="5"/>
    <x v="75"/>
    <x v="5"/>
    <x v="0"/>
    <x v="1"/>
    <x v="420"/>
    <x v="10"/>
    <x v="2"/>
    <x v="468"/>
    <x v="430"/>
    <x v="3"/>
    <x v="156"/>
    <x v="458"/>
    <x v="5"/>
    <x v="5"/>
    <x v="5"/>
    <x v="467"/>
    <x v="467"/>
    <x v="467"/>
    <x v="5"/>
    <x v="5"/>
  </r>
  <r>
    <x v="2"/>
    <x v="155"/>
    <x v="0"/>
    <x v="0"/>
    <x v="0"/>
    <x v="421"/>
    <x v="11"/>
    <x v="6"/>
    <x v="469"/>
    <x v="431"/>
    <x v="2"/>
    <x v="72"/>
    <x v="459"/>
    <x v="0"/>
    <x v="0"/>
    <x v="0"/>
    <x v="468"/>
    <x v="468"/>
    <x v="468"/>
    <x v="0"/>
    <x v="0"/>
  </r>
  <r>
    <x v="1"/>
    <x v="139"/>
    <x v="2"/>
    <x v="1"/>
    <x v="0"/>
    <x v="83"/>
    <x v="2"/>
    <x v="7"/>
    <x v="470"/>
    <x v="432"/>
    <x v="3"/>
    <x v="4"/>
    <x v="460"/>
    <x v="2"/>
    <x v="2"/>
    <x v="2"/>
    <x v="469"/>
    <x v="469"/>
    <x v="469"/>
    <x v="2"/>
    <x v="2"/>
  </r>
  <r>
    <x v="2"/>
    <x v="48"/>
    <x v="5"/>
    <x v="1"/>
    <x v="2"/>
    <x v="422"/>
    <x v="7"/>
    <x v="7"/>
    <x v="471"/>
    <x v="433"/>
    <x v="0"/>
    <x v="2"/>
    <x v="461"/>
    <x v="5"/>
    <x v="5"/>
    <x v="5"/>
    <x v="470"/>
    <x v="470"/>
    <x v="470"/>
    <x v="5"/>
    <x v="5"/>
  </r>
  <r>
    <x v="1"/>
    <x v="168"/>
    <x v="6"/>
    <x v="1"/>
    <x v="1"/>
    <x v="423"/>
    <x v="8"/>
    <x v="6"/>
    <x v="472"/>
    <x v="434"/>
    <x v="1"/>
    <x v="45"/>
    <x v="462"/>
    <x v="6"/>
    <x v="6"/>
    <x v="6"/>
    <x v="471"/>
    <x v="471"/>
    <x v="471"/>
    <x v="6"/>
    <x v="6"/>
  </r>
  <r>
    <x v="1"/>
    <x v="77"/>
    <x v="2"/>
    <x v="0"/>
    <x v="1"/>
    <x v="424"/>
    <x v="1"/>
    <x v="4"/>
    <x v="473"/>
    <x v="435"/>
    <x v="2"/>
    <x v="35"/>
    <x v="463"/>
    <x v="2"/>
    <x v="2"/>
    <x v="2"/>
    <x v="472"/>
    <x v="472"/>
    <x v="472"/>
    <x v="2"/>
    <x v="2"/>
  </r>
  <r>
    <x v="5"/>
    <x v="100"/>
    <x v="2"/>
    <x v="1"/>
    <x v="0"/>
    <x v="425"/>
    <x v="4"/>
    <x v="4"/>
    <x v="474"/>
    <x v="436"/>
    <x v="4"/>
    <x v="122"/>
    <x v="464"/>
    <x v="2"/>
    <x v="2"/>
    <x v="2"/>
    <x v="473"/>
    <x v="473"/>
    <x v="473"/>
    <x v="2"/>
    <x v="2"/>
  </r>
  <r>
    <x v="1"/>
    <x v="59"/>
    <x v="6"/>
    <x v="1"/>
    <x v="3"/>
    <x v="426"/>
    <x v="5"/>
    <x v="2"/>
    <x v="475"/>
    <x v="437"/>
    <x v="1"/>
    <x v="2"/>
    <x v="465"/>
    <x v="6"/>
    <x v="6"/>
    <x v="6"/>
    <x v="474"/>
    <x v="474"/>
    <x v="474"/>
    <x v="6"/>
    <x v="6"/>
  </r>
  <r>
    <x v="4"/>
    <x v="31"/>
    <x v="2"/>
    <x v="1"/>
    <x v="3"/>
    <x v="427"/>
    <x v="7"/>
    <x v="3"/>
    <x v="476"/>
    <x v="438"/>
    <x v="2"/>
    <x v="120"/>
    <x v="466"/>
    <x v="2"/>
    <x v="2"/>
    <x v="2"/>
    <x v="475"/>
    <x v="475"/>
    <x v="475"/>
    <x v="2"/>
    <x v="2"/>
  </r>
  <r>
    <x v="1"/>
    <x v="93"/>
    <x v="3"/>
    <x v="0"/>
    <x v="3"/>
    <x v="428"/>
    <x v="1"/>
    <x v="0"/>
    <x v="477"/>
    <x v="439"/>
    <x v="4"/>
    <x v="2"/>
    <x v="467"/>
    <x v="3"/>
    <x v="3"/>
    <x v="3"/>
    <x v="476"/>
    <x v="476"/>
    <x v="476"/>
    <x v="3"/>
    <x v="3"/>
  </r>
  <r>
    <x v="1"/>
    <x v="79"/>
    <x v="6"/>
    <x v="0"/>
    <x v="3"/>
    <x v="429"/>
    <x v="4"/>
    <x v="3"/>
    <x v="478"/>
    <x v="13"/>
    <x v="2"/>
    <x v="17"/>
    <x v="468"/>
    <x v="6"/>
    <x v="6"/>
    <x v="6"/>
    <x v="477"/>
    <x v="477"/>
    <x v="477"/>
    <x v="6"/>
    <x v="6"/>
  </r>
  <r>
    <x v="4"/>
    <x v="29"/>
    <x v="6"/>
    <x v="1"/>
    <x v="3"/>
    <x v="430"/>
    <x v="11"/>
    <x v="5"/>
    <x v="479"/>
    <x v="440"/>
    <x v="5"/>
    <x v="157"/>
    <x v="469"/>
    <x v="6"/>
    <x v="6"/>
    <x v="6"/>
    <x v="478"/>
    <x v="478"/>
    <x v="478"/>
    <x v="6"/>
    <x v="6"/>
  </r>
  <r>
    <x v="4"/>
    <x v="173"/>
    <x v="10"/>
    <x v="0"/>
    <x v="3"/>
    <x v="431"/>
    <x v="8"/>
    <x v="7"/>
    <x v="480"/>
    <x v="441"/>
    <x v="4"/>
    <x v="2"/>
    <x v="470"/>
    <x v="10"/>
    <x v="10"/>
    <x v="10"/>
    <x v="479"/>
    <x v="479"/>
    <x v="479"/>
    <x v="10"/>
    <x v="10"/>
  </r>
  <r>
    <x v="2"/>
    <x v="51"/>
    <x v="11"/>
    <x v="1"/>
    <x v="1"/>
    <x v="432"/>
    <x v="11"/>
    <x v="0"/>
    <x v="481"/>
    <x v="442"/>
    <x v="6"/>
    <x v="28"/>
    <x v="471"/>
    <x v="11"/>
    <x v="11"/>
    <x v="11"/>
    <x v="480"/>
    <x v="480"/>
    <x v="480"/>
    <x v="11"/>
    <x v="11"/>
  </r>
  <r>
    <x v="5"/>
    <x v="32"/>
    <x v="6"/>
    <x v="0"/>
    <x v="1"/>
    <x v="433"/>
    <x v="5"/>
    <x v="6"/>
    <x v="482"/>
    <x v="443"/>
    <x v="0"/>
    <x v="2"/>
    <x v="472"/>
    <x v="6"/>
    <x v="6"/>
    <x v="6"/>
    <x v="481"/>
    <x v="481"/>
    <x v="481"/>
    <x v="6"/>
    <x v="6"/>
  </r>
  <r>
    <x v="2"/>
    <x v="144"/>
    <x v="2"/>
    <x v="1"/>
    <x v="1"/>
    <x v="434"/>
    <x v="2"/>
    <x v="0"/>
    <x v="483"/>
    <x v="444"/>
    <x v="5"/>
    <x v="65"/>
    <x v="473"/>
    <x v="2"/>
    <x v="2"/>
    <x v="2"/>
    <x v="482"/>
    <x v="482"/>
    <x v="482"/>
    <x v="2"/>
    <x v="2"/>
  </r>
  <r>
    <x v="5"/>
    <x v="162"/>
    <x v="0"/>
    <x v="1"/>
    <x v="0"/>
    <x v="435"/>
    <x v="1"/>
    <x v="5"/>
    <x v="484"/>
    <x v="158"/>
    <x v="3"/>
    <x v="6"/>
    <x v="474"/>
    <x v="0"/>
    <x v="0"/>
    <x v="0"/>
    <x v="483"/>
    <x v="483"/>
    <x v="483"/>
    <x v="0"/>
    <x v="0"/>
  </r>
  <r>
    <x v="2"/>
    <x v="107"/>
    <x v="2"/>
    <x v="1"/>
    <x v="0"/>
    <x v="436"/>
    <x v="10"/>
    <x v="4"/>
    <x v="485"/>
    <x v="279"/>
    <x v="1"/>
    <x v="65"/>
    <x v="475"/>
    <x v="2"/>
    <x v="2"/>
    <x v="2"/>
    <x v="484"/>
    <x v="484"/>
    <x v="484"/>
    <x v="2"/>
    <x v="2"/>
  </r>
  <r>
    <x v="2"/>
    <x v="4"/>
    <x v="10"/>
    <x v="1"/>
    <x v="1"/>
    <x v="437"/>
    <x v="4"/>
    <x v="0"/>
    <x v="486"/>
    <x v="445"/>
    <x v="1"/>
    <x v="158"/>
    <x v="307"/>
    <x v="10"/>
    <x v="10"/>
    <x v="10"/>
    <x v="485"/>
    <x v="485"/>
    <x v="485"/>
    <x v="10"/>
    <x v="10"/>
  </r>
  <r>
    <x v="3"/>
    <x v="151"/>
    <x v="7"/>
    <x v="0"/>
    <x v="0"/>
    <x v="435"/>
    <x v="1"/>
    <x v="5"/>
    <x v="487"/>
    <x v="446"/>
    <x v="3"/>
    <x v="81"/>
    <x v="476"/>
    <x v="7"/>
    <x v="7"/>
    <x v="7"/>
    <x v="486"/>
    <x v="486"/>
    <x v="486"/>
    <x v="7"/>
    <x v="7"/>
  </r>
  <r>
    <x v="4"/>
    <x v="176"/>
    <x v="7"/>
    <x v="1"/>
    <x v="3"/>
    <x v="438"/>
    <x v="4"/>
    <x v="3"/>
    <x v="488"/>
    <x v="447"/>
    <x v="6"/>
    <x v="122"/>
    <x v="477"/>
    <x v="7"/>
    <x v="7"/>
    <x v="7"/>
    <x v="487"/>
    <x v="487"/>
    <x v="487"/>
    <x v="7"/>
    <x v="7"/>
  </r>
  <r>
    <x v="5"/>
    <x v="78"/>
    <x v="0"/>
    <x v="0"/>
    <x v="0"/>
    <x v="439"/>
    <x v="0"/>
    <x v="0"/>
    <x v="489"/>
    <x v="448"/>
    <x v="3"/>
    <x v="2"/>
    <x v="478"/>
    <x v="0"/>
    <x v="0"/>
    <x v="0"/>
    <x v="488"/>
    <x v="488"/>
    <x v="488"/>
    <x v="0"/>
    <x v="0"/>
  </r>
  <r>
    <x v="5"/>
    <x v="154"/>
    <x v="9"/>
    <x v="1"/>
    <x v="2"/>
    <x v="440"/>
    <x v="6"/>
    <x v="1"/>
    <x v="490"/>
    <x v="449"/>
    <x v="4"/>
    <x v="159"/>
    <x v="479"/>
    <x v="9"/>
    <x v="9"/>
    <x v="9"/>
    <x v="489"/>
    <x v="489"/>
    <x v="489"/>
    <x v="9"/>
    <x v="9"/>
  </r>
  <r>
    <x v="5"/>
    <x v="117"/>
    <x v="6"/>
    <x v="1"/>
    <x v="0"/>
    <x v="441"/>
    <x v="1"/>
    <x v="1"/>
    <x v="491"/>
    <x v="450"/>
    <x v="2"/>
    <x v="58"/>
    <x v="480"/>
    <x v="6"/>
    <x v="6"/>
    <x v="6"/>
    <x v="490"/>
    <x v="490"/>
    <x v="490"/>
    <x v="6"/>
    <x v="6"/>
  </r>
  <r>
    <x v="5"/>
    <x v="34"/>
    <x v="2"/>
    <x v="1"/>
    <x v="2"/>
    <x v="265"/>
    <x v="2"/>
    <x v="7"/>
    <x v="492"/>
    <x v="451"/>
    <x v="2"/>
    <x v="3"/>
    <x v="481"/>
    <x v="2"/>
    <x v="2"/>
    <x v="2"/>
    <x v="491"/>
    <x v="491"/>
    <x v="491"/>
    <x v="2"/>
    <x v="2"/>
  </r>
  <r>
    <x v="5"/>
    <x v="96"/>
    <x v="9"/>
    <x v="1"/>
    <x v="3"/>
    <x v="442"/>
    <x v="3"/>
    <x v="7"/>
    <x v="493"/>
    <x v="452"/>
    <x v="5"/>
    <x v="32"/>
    <x v="482"/>
    <x v="9"/>
    <x v="9"/>
    <x v="9"/>
    <x v="492"/>
    <x v="492"/>
    <x v="492"/>
    <x v="9"/>
    <x v="9"/>
  </r>
  <r>
    <x v="1"/>
    <x v="123"/>
    <x v="6"/>
    <x v="1"/>
    <x v="2"/>
    <x v="61"/>
    <x v="6"/>
    <x v="3"/>
    <x v="494"/>
    <x v="453"/>
    <x v="2"/>
    <x v="41"/>
    <x v="483"/>
    <x v="6"/>
    <x v="6"/>
    <x v="6"/>
    <x v="493"/>
    <x v="493"/>
    <x v="493"/>
    <x v="6"/>
    <x v="6"/>
  </r>
  <r>
    <x v="2"/>
    <x v="147"/>
    <x v="2"/>
    <x v="1"/>
    <x v="3"/>
    <x v="443"/>
    <x v="3"/>
    <x v="5"/>
    <x v="495"/>
    <x v="454"/>
    <x v="6"/>
    <x v="159"/>
    <x v="484"/>
    <x v="2"/>
    <x v="2"/>
    <x v="2"/>
    <x v="494"/>
    <x v="494"/>
    <x v="494"/>
    <x v="2"/>
    <x v="2"/>
  </r>
  <r>
    <x v="1"/>
    <x v="55"/>
    <x v="11"/>
    <x v="1"/>
    <x v="2"/>
    <x v="444"/>
    <x v="3"/>
    <x v="0"/>
    <x v="496"/>
    <x v="455"/>
    <x v="4"/>
    <x v="2"/>
    <x v="485"/>
    <x v="11"/>
    <x v="11"/>
    <x v="11"/>
    <x v="495"/>
    <x v="495"/>
    <x v="495"/>
    <x v="11"/>
    <x v="11"/>
  </r>
  <r>
    <x v="3"/>
    <x v="110"/>
    <x v="5"/>
    <x v="1"/>
    <x v="2"/>
    <x v="445"/>
    <x v="0"/>
    <x v="7"/>
    <x v="497"/>
    <x v="456"/>
    <x v="1"/>
    <x v="2"/>
    <x v="486"/>
    <x v="5"/>
    <x v="5"/>
    <x v="5"/>
    <x v="496"/>
    <x v="496"/>
    <x v="496"/>
    <x v="5"/>
    <x v="5"/>
  </r>
  <r>
    <x v="3"/>
    <x v="10"/>
    <x v="7"/>
    <x v="0"/>
    <x v="2"/>
    <x v="446"/>
    <x v="6"/>
    <x v="7"/>
    <x v="498"/>
    <x v="457"/>
    <x v="0"/>
    <x v="160"/>
    <x v="487"/>
    <x v="7"/>
    <x v="7"/>
    <x v="7"/>
    <x v="497"/>
    <x v="497"/>
    <x v="497"/>
    <x v="7"/>
    <x v="7"/>
  </r>
  <r>
    <x v="5"/>
    <x v="126"/>
    <x v="1"/>
    <x v="1"/>
    <x v="0"/>
    <x v="447"/>
    <x v="7"/>
    <x v="2"/>
    <x v="499"/>
    <x v="458"/>
    <x v="1"/>
    <x v="2"/>
    <x v="488"/>
    <x v="1"/>
    <x v="1"/>
    <x v="1"/>
    <x v="498"/>
    <x v="498"/>
    <x v="498"/>
    <x v="1"/>
    <x v="1"/>
  </r>
  <r>
    <x v="5"/>
    <x v="145"/>
    <x v="6"/>
    <x v="0"/>
    <x v="3"/>
    <x v="448"/>
    <x v="4"/>
    <x v="1"/>
    <x v="500"/>
    <x v="459"/>
    <x v="5"/>
    <x v="122"/>
    <x v="489"/>
    <x v="6"/>
    <x v="6"/>
    <x v="6"/>
    <x v="499"/>
    <x v="499"/>
    <x v="499"/>
    <x v="6"/>
    <x v="6"/>
  </r>
  <r>
    <x v="0"/>
    <x v="72"/>
    <x v="1"/>
    <x v="0"/>
    <x v="2"/>
    <x v="449"/>
    <x v="6"/>
    <x v="7"/>
    <x v="501"/>
    <x v="460"/>
    <x v="4"/>
    <x v="80"/>
    <x v="490"/>
    <x v="1"/>
    <x v="1"/>
    <x v="1"/>
    <x v="500"/>
    <x v="500"/>
    <x v="500"/>
    <x v="1"/>
    <x v="1"/>
  </r>
  <r>
    <x v="5"/>
    <x v="58"/>
    <x v="4"/>
    <x v="0"/>
    <x v="2"/>
    <x v="450"/>
    <x v="7"/>
    <x v="3"/>
    <x v="502"/>
    <x v="461"/>
    <x v="4"/>
    <x v="2"/>
    <x v="76"/>
    <x v="4"/>
    <x v="4"/>
    <x v="4"/>
    <x v="501"/>
    <x v="501"/>
    <x v="501"/>
    <x v="4"/>
    <x v="4"/>
  </r>
  <r>
    <x v="4"/>
    <x v="115"/>
    <x v="10"/>
    <x v="1"/>
    <x v="2"/>
    <x v="436"/>
    <x v="10"/>
    <x v="4"/>
    <x v="503"/>
    <x v="462"/>
    <x v="4"/>
    <x v="67"/>
    <x v="491"/>
    <x v="10"/>
    <x v="10"/>
    <x v="10"/>
    <x v="502"/>
    <x v="502"/>
    <x v="502"/>
    <x v="10"/>
    <x v="10"/>
  </r>
  <r>
    <x v="5"/>
    <x v="92"/>
    <x v="8"/>
    <x v="1"/>
    <x v="0"/>
    <x v="451"/>
    <x v="5"/>
    <x v="4"/>
    <x v="504"/>
    <x v="267"/>
    <x v="1"/>
    <x v="4"/>
    <x v="492"/>
    <x v="8"/>
    <x v="8"/>
    <x v="8"/>
    <x v="503"/>
    <x v="503"/>
    <x v="503"/>
    <x v="8"/>
    <x v="8"/>
  </r>
  <r>
    <x v="3"/>
    <x v="35"/>
    <x v="4"/>
    <x v="1"/>
    <x v="2"/>
    <x v="452"/>
    <x v="9"/>
    <x v="2"/>
    <x v="505"/>
    <x v="463"/>
    <x v="2"/>
    <x v="2"/>
    <x v="493"/>
    <x v="4"/>
    <x v="4"/>
    <x v="4"/>
    <x v="504"/>
    <x v="504"/>
    <x v="504"/>
    <x v="4"/>
    <x v="4"/>
  </r>
  <r>
    <x v="1"/>
    <x v="152"/>
    <x v="1"/>
    <x v="1"/>
    <x v="1"/>
    <x v="453"/>
    <x v="10"/>
    <x v="1"/>
    <x v="506"/>
    <x v="464"/>
    <x v="5"/>
    <x v="161"/>
    <x v="494"/>
    <x v="1"/>
    <x v="1"/>
    <x v="1"/>
    <x v="505"/>
    <x v="505"/>
    <x v="505"/>
    <x v="1"/>
    <x v="1"/>
  </r>
  <r>
    <x v="3"/>
    <x v="124"/>
    <x v="11"/>
    <x v="1"/>
    <x v="2"/>
    <x v="454"/>
    <x v="8"/>
    <x v="2"/>
    <x v="507"/>
    <x v="465"/>
    <x v="2"/>
    <x v="20"/>
    <x v="495"/>
    <x v="11"/>
    <x v="11"/>
    <x v="11"/>
    <x v="506"/>
    <x v="506"/>
    <x v="506"/>
    <x v="11"/>
    <x v="11"/>
  </r>
  <r>
    <x v="2"/>
    <x v="83"/>
    <x v="3"/>
    <x v="1"/>
    <x v="3"/>
    <x v="455"/>
    <x v="1"/>
    <x v="6"/>
    <x v="508"/>
    <x v="357"/>
    <x v="3"/>
    <x v="2"/>
    <x v="496"/>
    <x v="3"/>
    <x v="3"/>
    <x v="3"/>
    <x v="507"/>
    <x v="507"/>
    <x v="507"/>
    <x v="3"/>
    <x v="3"/>
  </r>
  <r>
    <x v="0"/>
    <x v="14"/>
    <x v="10"/>
    <x v="1"/>
    <x v="2"/>
    <x v="456"/>
    <x v="0"/>
    <x v="4"/>
    <x v="509"/>
    <x v="466"/>
    <x v="0"/>
    <x v="22"/>
    <x v="497"/>
    <x v="10"/>
    <x v="10"/>
    <x v="10"/>
    <x v="508"/>
    <x v="508"/>
    <x v="508"/>
    <x v="10"/>
    <x v="10"/>
  </r>
  <r>
    <x v="1"/>
    <x v="93"/>
    <x v="10"/>
    <x v="0"/>
    <x v="0"/>
    <x v="283"/>
    <x v="2"/>
    <x v="4"/>
    <x v="510"/>
    <x v="467"/>
    <x v="5"/>
    <x v="107"/>
    <x v="498"/>
    <x v="10"/>
    <x v="10"/>
    <x v="10"/>
    <x v="509"/>
    <x v="509"/>
    <x v="509"/>
    <x v="10"/>
    <x v="10"/>
  </r>
  <r>
    <x v="5"/>
    <x v="74"/>
    <x v="7"/>
    <x v="0"/>
    <x v="0"/>
    <x v="457"/>
    <x v="8"/>
    <x v="0"/>
    <x v="511"/>
    <x v="468"/>
    <x v="6"/>
    <x v="2"/>
    <x v="499"/>
    <x v="7"/>
    <x v="7"/>
    <x v="7"/>
    <x v="510"/>
    <x v="510"/>
    <x v="510"/>
    <x v="7"/>
    <x v="7"/>
  </r>
  <r>
    <x v="2"/>
    <x v="42"/>
    <x v="8"/>
    <x v="1"/>
    <x v="1"/>
    <x v="266"/>
    <x v="1"/>
    <x v="2"/>
    <x v="512"/>
    <x v="469"/>
    <x v="4"/>
    <x v="11"/>
    <x v="500"/>
    <x v="8"/>
    <x v="8"/>
    <x v="8"/>
    <x v="511"/>
    <x v="511"/>
    <x v="511"/>
    <x v="8"/>
    <x v="8"/>
  </r>
  <r>
    <x v="3"/>
    <x v="20"/>
    <x v="10"/>
    <x v="0"/>
    <x v="3"/>
    <x v="458"/>
    <x v="7"/>
    <x v="7"/>
    <x v="513"/>
    <x v="470"/>
    <x v="2"/>
    <x v="12"/>
    <x v="501"/>
    <x v="10"/>
    <x v="10"/>
    <x v="10"/>
    <x v="512"/>
    <x v="512"/>
    <x v="512"/>
    <x v="10"/>
    <x v="10"/>
  </r>
  <r>
    <x v="3"/>
    <x v="60"/>
    <x v="7"/>
    <x v="1"/>
    <x v="3"/>
    <x v="459"/>
    <x v="10"/>
    <x v="0"/>
    <x v="514"/>
    <x v="471"/>
    <x v="2"/>
    <x v="162"/>
    <x v="502"/>
    <x v="7"/>
    <x v="7"/>
    <x v="7"/>
    <x v="513"/>
    <x v="513"/>
    <x v="513"/>
    <x v="7"/>
    <x v="7"/>
  </r>
  <r>
    <x v="1"/>
    <x v="142"/>
    <x v="1"/>
    <x v="0"/>
    <x v="3"/>
    <x v="422"/>
    <x v="7"/>
    <x v="7"/>
    <x v="515"/>
    <x v="197"/>
    <x v="5"/>
    <x v="2"/>
    <x v="503"/>
    <x v="1"/>
    <x v="1"/>
    <x v="1"/>
    <x v="514"/>
    <x v="514"/>
    <x v="514"/>
    <x v="1"/>
    <x v="12"/>
  </r>
  <r>
    <x v="3"/>
    <x v="20"/>
    <x v="1"/>
    <x v="0"/>
    <x v="3"/>
    <x v="161"/>
    <x v="4"/>
    <x v="0"/>
    <x v="516"/>
    <x v="472"/>
    <x v="5"/>
    <x v="13"/>
    <x v="504"/>
    <x v="1"/>
    <x v="1"/>
    <x v="1"/>
    <x v="515"/>
    <x v="515"/>
    <x v="515"/>
    <x v="1"/>
    <x v="1"/>
  </r>
  <r>
    <x v="1"/>
    <x v="157"/>
    <x v="11"/>
    <x v="0"/>
    <x v="2"/>
    <x v="460"/>
    <x v="6"/>
    <x v="0"/>
    <x v="517"/>
    <x v="19"/>
    <x v="5"/>
    <x v="2"/>
    <x v="505"/>
    <x v="11"/>
    <x v="11"/>
    <x v="11"/>
    <x v="516"/>
    <x v="516"/>
    <x v="516"/>
    <x v="11"/>
    <x v="11"/>
  </r>
  <r>
    <x v="1"/>
    <x v="17"/>
    <x v="4"/>
    <x v="1"/>
    <x v="3"/>
    <x v="461"/>
    <x v="5"/>
    <x v="7"/>
    <x v="518"/>
    <x v="473"/>
    <x v="4"/>
    <x v="2"/>
    <x v="506"/>
    <x v="4"/>
    <x v="4"/>
    <x v="4"/>
    <x v="517"/>
    <x v="517"/>
    <x v="517"/>
    <x v="4"/>
    <x v="4"/>
  </r>
  <r>
    <x v="3"/>
    <x v="124"/>
    <x v="7"/>
    <x v="1"/>
    <x v="1"/>
    <x v="462"/>
    <x v="1"/>
    <x v="4"/>
    <x v="519"/>
    <x v="474"/>
    <x v="1"/>
    <x v="2"/>
    <x v="507"/>
    <x v="7"/>
    <x v="7"/>
    <x v="7"/>
    <x v="518"/>
    <x v="518"/>
    <x v="518"/>
    <x v="7"/>
    <x v="7"/>
  </r>
  <r>
    <x v="5"/>
    <x v="166"/>
    <x v="10"/>
    <x v="0"/>
    <x v="3"/>
    <x v="463"/>
    <x v="2"/>
    <x v="5"/>
    <x v="520"/>
    <x v="293"/>
    <x v="5"/>
    <x v="2"/>
    <x v="508"/>
    <x v="10"/>
    <x v="10"/>
    <x v="10"/>
    <x v="519"/>
    <x v="519"/>
    <x v="519"/>
    <x v="10"/>
    <x v="10"/>
  </r>
  <r>
    <x v="1"/>
    <x v="169"/>
    <x v="4"/>
    <x v="1"/>
    <x v="3"/>
    <x v="464"/>
    <x v="1"/>
    <x v="1"/>
    <x v="521"/>
    <x v="475"/>
    <x v="6"/>
    <x v="163"/>
    <x v="509"/>
    <x v="4"/>
    <x v="4"/>
    <x v="4"/>
    <x v="520"/>
    <x v="520"/>
    <x v="520"/>
    <x v="4"/>
    <x v="4"/>
  </r>
  <r>
    <x v="3"/>
    <x v="8"/>
    <x v="1"/>
    <x v="0"/>
    <x v="0"/>
    <x v="465"/>
    <x v="2"/>
    <x v="3"/>
    <x v="522"/>
    <x v="476"/>
    <x v="3"/>
    <x v="122"/>
    <x v="510"/>
    <x v="1"/>
    <x v="1"/>
    <x v="1"/>
    <x v="521"/>
    <x v="521"/>
    <x v="521"/>
    <x v="1"/>
    <x v="1"/>
  </r>
  <r>
    <x v="0"/>
    <x v="135"/>
    <x v="3"/>
    <x v="0"/>
    <x v="3"/>
    <x v="466"/>
    <x v="2"/>
    <x v="4"/>
    <x v="523"/>
    <x v="477"/>
    <x v="1"/>
    <x v="2"/>
    <x v="511"/>
    <x v="3"/>
    <x v="3"/>
    <x v="3"/>
    <x v="522"/>
    <x v="522"/>
    <x v="522"/>
    <x v="3"/>
    <x v="3"/>
  </r>
  <r>
    <x v="3"/>
    <x v="50"/>
    <x v="10"/>
    <x v="1"/>
    <x v="3"/>
    <x v="467"/>
    <x v="7"/>
    <x v="5"/>
    <x v="524"/>
    <x v="478"/>
    <x v="3"/>
    <x v="2"/>
    <x v="512"/>
    <x v="10"/>
    <x v="10"/>
    <x v="10"/>
    <x v="523"/>
    <x v="523"/>
    <x v="523"/>
    <x v="10"/>
    <x v="10"/>
  </r>
  <r>
    <x v="5"/>
    <x v="96"/>
    <x v="6"/>
    <x v="1"/>
    <x v="0"/>
    <x v="383"/>
    <x v="9"/>
    <x v="1"/>
    <x v="525"/>
    <x v="479"/>
    <x v="2"/>
    <x v="57"/>
    <x v="513"/>
    <x v="6"/>
    <x v="6"/>
    <x v="6"/>
    <x v="524"/>
    <x v="524"/>
    <x v="524"/>
    <x v="6"/>
    <x v="6"/>
  </r>
  <r>
    <x v="2"/>
    <x v="12"/>
    <x v="3"/>
    <x v="1"/>
    <x v="3"/>
    <x v="468"/>
    <x v="0"/>
    <x v="7"/>
    <x v="526"/>
    <x v="480"/>
    <x v="3"/>
    <x v="122"/>
    <x v="514"/>
    <x v="3"/>
    <x v="3"/>
    <x v="3"/>
    <x v="525"/>
    <x v="525"/>
    <x v="525"/>
    <x v="3"/>
    <x v="3"/>
  </r>
  <r>
    <x v="2"/>
    <x v="107"/>
    <x v="3"/>
    <x v="0"/>
    <x v="2"/>
    <x v="469"/>
    <x v="9"/>
    <x v="2"/>
    <x v="527"/>
    <x v="136"/>
    <x v="3"/>
    <x v="37"/>
    <x v="515"/>
    <x v="3"/>
    <x v="3"/>
    <x v="3"/>
    <x v="526"/>
    <x v="526"/>
    <x v="526"/>
    <x v="3"/>
    <x v="3"/>
  </r>
  <r>
    <x v="4"/>
    <x v="56"/>
    <x v="2"/>
    <x v="0"/>
    <x v="1"/>
    <x v="470"/>
    <x v="0"/>
    <x v="7"/>
    <x v="528"/>
    <x v="481"/>
    <x v="3"/>
    <x v="122"/>
    <x v="516"/>
    <x v="2"/>
    <x v="2"/>
    <x v="2"/>
    <x v="527"/>
    <x v="527"/>
    <x v="527"/>
    <x v="2"/>
    <x v="2"/>
  </r>
  <r>
    <x v="2"/>
    <x v="82"/>
    <x v="9"/>
    <x v="0"/>
    <x v="2"/>
    <x v="471"/>
    <x v="11"/>
    <x v="5"/>
    <x v="529"/>
    <x v="482"/>
    <x v="6"/>
    <x v="159"/>
    <x v="517"/>
    <x v="9"/>
    <x v="9"/>
    <x v="9"/>
    <x v="528"/>
    <x v="528"/>
    <x v="528"/>
    <x v="9"/>
    <x v="9"/>
  </r>
  <r>
    <x v="1"/>
    <x v="132"/>
    <x v="8"/>
    <x v="1"/>
    <x v="1"/>
    <x v="472"/>
    <x v="9"/>
    <x v="2"/>
    <x v="530"/>
    <x v="483"/>
    <x v="0"/>
    <x v="146"/>
    <x v="518"/>
    <x v="8"/>
    <x v="8"/>
    <x v="8"/>
    <x v="529"/>
    <x v="529"/>
    <x v="529"/>
    <x v="8"/>
    <x v="8"/>
  </r>
  <r>
    <x v="2"/>
    <x v="42"/>
    <x v="7"/>
    <x v="0"/>
    <x v="3"/>
    <x v="473"/>
    <x v="10"/>
    <x v="4"/>
    <x v="531"/>
    <x v="484"/>
    <x v="4"/>
    <x v="112"/>
    <x v="519"/>
    <x v="7"/>
    <x v="7"/>
    <x v="7"/>
    <x v="530"/>
    <x v="530"/>
    <x v="530"/>
    <x v="7"/>
    <x v="7"/>
  </r>
  <r>
    <x v="1"/>
    <x v="123"/>
    <x v="10"/>
    <x v="0"/>
    <x v="2"/>
    <x v="474"/>
    <x v="4"/>
    <x v="4"/>
    <x v="532"/>
    <x v="485"/>
    <x v="3"/>
    <x v="86"/>
    <x v="520"/>
    <x v="10"/>
    <x v="10"/>
    <x v="10"/>
    <x v="531"/>
    <x v="531"/>
    <x v="531"/>
    <x v="10"/>
    <x v="10"/>
  </r>
  <r>
    <x v="1"/>
    <x v="142"/>
    <x v="6"/>
    <x v="1"/>
    <x v="1"/>
    <x v="34"/>
    <x v="3"/>
    <x v="2"/>
    <x v="533"/>
    <x v="486"/>
    <x v="1"/>
    <x v="2"/>
    <x v="521"/>
    <x v="6"/>
    <x v="6"/>
    <x v="6"/>
    <x v="532"/>
    <x v="532"/>
    <x v="532"/>
    <x v="6"/>
    <x v="6"/>
  </r>
  <r>
    <x v="5"/>
    <x v="111"/>
    <x v="8"/>
    <x v="0"/>
    <x v="0"/>
    <x v="475"/>
    <x v="9"/>
    <x v="2"/>
    <x v="534"/>
    <x v="487"/>
    <x v="1"/>
    <x v="2"/>
    <x v="347"/>
    <x v="8"/>
    <x v="8"/>
    <x v="8"/>
    <x v="533"/>
    <x v="533"/>
    <x v="533"/>
    <x v="8"/>
    <x v="8"/>
  </r>
  <r>
    <x v="4"/>
    <x v="56"/>
    <x v="11"/>
    <x v="0"/>
    <x v="2"/>
    <x v="476"/>
    <x v="11"/>
    <x v="3"/>
    <x v="535"/>
    <x v="45"/>
    <x v="3"/>
    <x v="126"/>
    <x v="522"/>
    <x v="11"/>
    <x v="11"/>
    <x v="11"/>
    <x v="534"/>
    <x v="534"/>
    <x v="534"/>
    <x v="11"/>
    <x v="11"/>
  </r>
  <r>
    <x v="4"/>
    <x v="95"/>
    <x v="1"/>
    <x v="0"/>
    <x v="3"/>
    <x v="477"/>
    <x v="4"/>
    <x v="4"/>
    <x v="536"/>
    <x v="488"/>
    <x v="2"/>
    <x v="148"/>
    <x v="523"/>
    <x v="1"/>
    <x v="1"/>
    <x v="1"/>
    <x v="535"/>
    <x v="535"/>
    <x v="535"/>
    <x v="1"/>
    <x v="1"/>
  </r>
  <r>
    <x v="1"/>
    <x v="41"/>
    <x v="3"/>
    <x v="1"/>
    <x v="0"/>
    <x v="478"/>
    <x v="5"/>
    <x v="1"/>
    <x v="537"/>
    <x v="489"/>
    <x v="2"/>
    <x v="2"/>
    <x v="524"/>
    <x v="3"/>
    <x v="3"/>
    <x v="3"/>
    <x v="536"/>
    <x v="536"/>
    <x v="536"/>
    <x v="3"/>
    <x v="3"/>
  </r>
  <r>
    <x v="1"/>
    <x v="73"/>
    <x v="3"/>
    <x v="0"/>
    <x v="1"/>
    <x v="479"/>
    <x v="8"/>
    <x v="2"/>
    <x v="538"/>
    <x v="490"/>
    <x v="2"/>
    <x v="30"/>
    <x v="525"/>
    <x v="3"/>
    <x v="3"/>
    <x v="3"/>
    <x v="537"/>
    <x v="537"/>
    <x v="537"/>
    <x v="3"/>
    <x v="3"/>
  </r>
  <r>
    <x v="2"/>
    <x v="107"/>
    <x v="5"/>
    <x v="1"/>
    <x v="3"/>
    <x v="480"/>
    <x v="5"/>
    <x v="3"/>
    <x v="539"/>
    <x v="491"/>
    <x v="0"/>
    <x v="2"/>
    <x v="526"/>
    <x v="5"/>
    <x v="5"/>
    <x v="5"/>
    <x v="538"/>
    <x v="538"/>
    <x v="538"/>
    <x v="5"/>
    <x v="5"/>
  </r>
  <r>
    <x v="2"/>
    <x v="3"/>
    <x v="4"/>
    <x v="0"/>
    <x v="0"/>
    <x v="481"/>
    <x v="10"/>
    <x v="7"/>
    <x v="540"/>
    <x v="492"/>
    <x v="6"/>
    <x v="142"/>
    <x v="527"/>
    <x v="4"/>
    <x v="4"/>
    <x v="4"/>
    <x v="539"/>
    <x v="539"/>
    <x v="539"/>
    <x v="4"/>
    <x v="4"/>
  </r>
  <r>
    <x v="1"/>
    <x v="16"/>
    <x v="6"/>
    <x v="0"/>
    <x v="2"/>
    <x v="482"/>
    <x v="11"/>
    <x v="6"/>
    <x v="541"/>
    <x v="493"/>
    <x v="3"/>
    <x v="164"/>
    <x v="528"/>
    <x v="6"/>
    <x v="6"/>
    <x v="6"/>
    <x v="540"/>
    <x v="540"/>
    <x v="540"/>
    <x v="6"/>
    <x v="6"/>
  </r>
  <r>
    <x v="5"/>
    <x v="96"/>
    <x v="4"/>
    <x v="0"/>
    <x v="3"/>
    <x v="14"/>
    <x v="9"/>
    <x v="1"/>
    <x v="542"/>
    <x v="494"/>
    <x v="3"/>
    <x v="165"/>
    <x v="529"/>
    <x v="4"/>
    <x v="4"/>
    <x v="4"/>
    <x v="541"/>
    <x v="541"/>
    <x v="541"/>
    <x v="4"/>
    <x v="4"/>
  </r>
  <r>
    <x v="4"/>
    <x v="46"/>
    <x v="11"/>
    <x v="1"/>
    <x v="2"/>
    <x v="483"/>
    <x v="10"/>
    <x v="4"/>
    <x v="543"/>
    <x v="15"/>
    <x v="5"/>
    <x v="159"/>
    <x v="530"/>
    <x v="11"/>
    <x v="11"/>
    <x v="11"/>
    <x v="542"/>
    <x v="542"/>
    <x v="542"/>
    <x v="11"/>
    <x v="11"/>
  </r>
  <r>
    <x v="2"/>
    <x v="137"/>
    <x v="2"/>
    <x v="1"/>
    <x v="1"/>
    <x v="17"/>
    <x v="5"/>
    <x v="1"/>
    <x v="544"/>
    <x v="313"/>
    <x v="2"/>
    <x v="2"/>
    <x v="531"/>
    <x v="2"/>
    <x v="2"/>
    <x v="2"/>
    <x v="543"/>
    <x v="543"/>
    <x v="543"/>
    <x v="2"/>
    <x v="2"/>
  </r>
  <r>
    <x v="0"/>
    <x v="119"/>
    <x v="5"/>
    <x v="0"/>
    <x v="3"/>
    <x v="484"/>
    <x v="10"/>
    <x v="4"/>
    <x v="545"/>
    <x v="495"/>
    <x v="6"/>
    <x v="166"/>
    <x v="532"/>
    <x v="5"/>
    <x v="5"/>
    <x v="5"/>
    <x v="544"/>
    <x v="544"/>
    <x v="544"/>
    <x v="5"/>
    <x v="5"/>
  </r>
  <r>
    <x v="1"/>
    <x v="152"/>
    <x v="9"/>
    <x v="1"/>
    <x v="1"/>
    <x v="485"/>
    <x v="8"/>
    <x v="4"/>
    <x v="546"/>
    <x v="496"/>
    <x v="5"/>
    <x v="2"/>
    <x v="533"/>
    <x v="9"/>
    <x v="9"/>
    <x v="9"/>
    <x v="545"/>
    <x v="545"/>
    <x v="545"/>
    <x v="9"/>
    <x v="9"/>
  </r>
  <r>
    <x v="5"/>
    <x v="177"/>
    <x v="11"/>
    <x v="1"/>
    <x v="0"/>
    <x v="44"/>
    <x v="4"/>
    <x v="3"/>
    <x v="547"/>
    <x v="497"/>
    <x v="1"/>
    <x v="73"/>
    <x v="534"/>
    <x v="11"/>
    <x v="11"/>
    <x v="11"/>
    <x v="546"/>
    <x v="546"/>
    <x v="546"/>
    <x v="11"/>
    <x v="11"/>
  </r>
  <r>
    <x v="1"/>
    <x v="41"/>
    <x v="2"/>
    <x v="0"/>
    <x v="3"/>
    <x v="486"/>
    <x v="7"/>
    <x v="2"/>
    <x v="548"/>
    <x v="498"/>
    <x v="4"/>
    <x v="69"/>
    <x v="535"/>
    <x v="2"/>
    <x v="2"/>
    <x v="2"/>
    <x v="547"/>
    <x v="547"/>
    <x v="547"/>
    <x v="2"/>
    <x v="2"/>
  </r>
  <r>
    <x v="5"/>
    <x v="28"/>
    <x v="7"/>
    <x v="0"/>
    <x v="1"/>
    <x v="487"/>
    <x v="8"/>
    <x v="5"/>
    <x v="549"/>
    <x v="499"/>
    <x v="6"/>
    <x v="69"/>
    <x v="536"/>
    <x v="7"/>
    <x v="7"/>
    <x v="7"/>
    <x v="548"/>
    <x v="548"/>
    <x v="548"/>
    <x v="7"/>
    <x v="7"/>
  </r>
  <r>
    <x v="1"/>
    <x v="152"/>
    <x v="7"/>
    <x v="0"/>
    <x v="1"/>
    <x v="488"/>
    <x v="8"/>
    <x v="7"/>
    <x v="550"/>
    <x v="500"/>
    <x v="2"/>
    <x v="78"/>
    <x v="537"/>
    <x v="7"/>
    <x v="7"/>
    <x v="7"/>
    <x v="549"/>
    <x v="549"/>
    <x v="549"/>
    <x v="7"/>
    <x v="7"/>
  </r>
  <r>
    <x v="1"/>
    <x v="148"/>
    <x v="1"/>
    <x v="0"/>
    <x v="3"/>
    <x v="489"/>
    <x v="4"/>
    <x v="5"/>
    <x v="551"/>
    <x v="501"/>
    <x v="5"/>
    <x v="24"/>
    <x v="538"/>
    <x v="1"/>
    <x v="1"/>
    <x v="1"/>
    <x v="550"/>
    <x v="550"/>
    <x v="550"/>
    <x v="1"/>
    <x v="1"/>
  </r>
  <r>
    <x v="1"/>
    <x v="142"/>
    <x v="1"/>
    <x v="1"/>
    <x v="2"/>
    <x v="490"/>
    <x v="2"/>
    <x v="5"/>
    <x v="552"/>
    <x v="502"/>
    <x v="2"/>
    <x v="81"/>
    <x v="539"/>
    <x v="1"/>
    <x v="1"/>
    <x v="1"/>
    <x v="551"/>
    <x v="551"/>
    <x v="551"/>
    <x v="1"/>
    <x v="12"/>
  </r>
  <r>
    <x v="2"/>
    <x v="42"/>
    <x v="0"/>
    <x v="0"/>
    <x v="2"/>
    <x v="491"/>
    <x v="5"/>
    <x v="2"/>
    <x v="553"/>
    <x v="126"/>
    <x v="1"/>
    <x v="30"/>
    <x v="540"/>
    <x v="0"/>
    <x v="0"/>
    <x v="0"/>
    <x v="552"/>
    <x v="552"/>
    <x v="552"/>
    <x v="0"/>
    <x v="0"/>
  </r>
  <r>
    <x v="3"/>
    <x v="5"/>
    <x v="11"/>
    <x v="0"/>
    <x v="2"/>
    <x v="492"/>
    <x v="7"/>
    <x v="0"/>
    <x v="554"/>
    <x v="503"/>
    <x v="2"/>
    <x v="2"/>
    <x v="541"/>
    <x v="11"/>
    <x v="11"/>
    <x v="11"/>
    <x v="553"/>
    <x v="553"/>
    <x v="553"/>
    <x v="11"/>
    <x v="11"/>
  </r>
  <r>
    <x v="5"/>
    <x v="127"/>
    <x v="4"/>
    <x v="0"/>
    <x v="3"/>
    <x v="493"/>
    <x v="7"/>
    <x v="1"/>
    <x v="555"/>
    <x v="504"/>
    <x v="1"/>
    <x v="30"/>
    <x v="542"/>
    <x v="4"/>
    <x v="4"/>
    <x v="4"/>
    <x v="554"/>
    <x v="554"/>
    <x v="554"/>
    <x v="4"/>
    <x v="4"/>
  </r>
  <r>
    <x v="0"/>
    <x v="122"/>
    <x v="0"/>
    <x v="1"/>
    <x v="3"/>
    <x v="494"/>
    <x v="10"/>
    <x v="6"/>
    <x v="556"/>
    <x v="391"/>
    <x v="1"/>
    <x v="26"/>
    <x v="543"/>
    <x v="0"/>
    <x v="0"/>
    <x v="0"/>
    <x v="555"/>
    <x v="555"/>
    <x v="555"/>
    <x v="0"/>
    <x v="0"/>
  </r>
  <r>
    <x v="2"/>
    <x v="165"/>
    <x v="6"/>
    <x v="0"/>
    <x v="0"/>
    <x v="495"/>
    <x v="6"/>
    <x v="0"/>
    <x v="557"/>
    <x v="505"/>
    <x v="2"/>
    <x v="2"/>
    <x v="544"/>
    <x v="6"/>
    <x v="6"/>
    <x v="6"/>
    <x v="556"/>
    <x v="556"/>
    <x v="556"/>
    <x v="6"/>
    <x v="6"/>
  </r>
  <r>
    <x v="1"/>
    <x v="67"/>
    <x v="2"/>
    <x v="0"/>
    <x v="1"/>
    <x v="496"/>
    <x v="0"/>
    <x v="1"/>
    <x v="558"/>
    <x v="506"/>
    <x v="3"/>
    <x v="2"/>
    <x v="545"/>
    <x v="2"/>
    <x v="2"/>
    <x v="2"/>
    <x v="557"/>
    <x v="557"/>
    <x v="557"/>
    <x v="2"/>
    <x v="2"/>
  </r>
  <r>
    <x v="1"/>
    <x v="142"/>
    <x v="0"/>
    <x v="1"/>
    <x v="3"/>
    <x v="497"/>
    <x v="10"/>
    <x v="7"/>
    <x v="559"/>
    <x v="507"/>
    <x v="2"/>
    <x v="83"/>
    <x v="546"/>
    <x v="0"/>
    <x v="0"/>
    <x v="0"/>
    <x v="558"/>
    <x v="558"/>
    <x v="558"/>
    <x v="0"/>
    <x v="0"/>
  </r>
  <r>
    <x v="1"/>
    <x v="93"/>
    <x v="8"/>
    <x v="0"/>
    <x v="2"/>
    <x v="498"/>
    <x v="8"/>
    <x v="7"/>
    <x v="560"/>
    <x v="508"/>
    <x v="1"/>
    <x v="148"/>
    <x v="547"/>
    <x v="8"/>
    <x v="8"/>
    <x v="8"/>
    <x v="559"/>
    <x v="559"/>
    <x v="559"/>
    <x v="8"/>
    <x v="8"/>
  </r>
  <r>
    <x v="2"/>
    <x v="38"/>
    <x v="4"/>
    <x v="1"/>
    <x v="2"/>
    <x v="70"/>
    <x v="9"/>
    <x v="2"/>
    <x v="561"/>
    <x v="278"/>
    <x v="5"/>
    <x v="167"/>
    <x v="548"/>
    <x v="4"/>
    <x v="4"/>
    <x v="4"/>
    <x v="560"/>
    <x v="560"/>
    <x v="560"/>
    <x v="4"/>
    <x v="4"/>
  </r>
  <r>
    <x v="1"/>
    <x v="136"/>
    <x v="9"/>
    <x v="1"/>
    <x v="2"/>
    <x v="499"/>
    <x v="3"/>
    <x v="2"/>
    <x v="562"/>
    <x v="509"/>
    <x v="3"/>
    <x v="12"/>
    <x v="549"/>
    <x v="9"/>
    <x v="9"/>
    <x v="9"/>
    <x v="561"/>
    <x v="561"/>
    <x v="561"/>
    <x v="9"/>
    <x v="9"/>
  </r>
  <r>
    <x v="5"/>
    <x v="150"/>
    <x v="10"/>
    <x v="0"/>
    <x v="2"/>
    <x v="500"/>
    <x v="4"/>
    <x v="1"/>
    <x v="563"/>
    <x v="510"/>
    <x v="5"/>
    <x v="5"/>
    <x v="550"/>
    <x v="10"/>
    <x v="10"/>
    <x v="10"/>
    <x v="562"/>
    <x v="562"/>
    <x v="562"/>
    <x v="10"/>
    <x v="10"/>
  </r>
  <r>
    <x v="4"/>
    <x v="6"/>
    <x v="4"/>
    <x v="1"/>
    <x v="0"/>
    <x v="501"/>
    <x v="5"/>
    <x v="5"/>
    <x v="564"/>
    <x v="511"/>
    <x v="2"/>
    <x v="58"/>
    <x v="551"/>
    <x v="4"/>
    <x v="4"/>
    <x v="4"/>
    <x v="563"/>
    <x v="563"/>
    <x v="563"/>
    <x v="4"/>
    <x v="4"/>
  </r>
  <r>
    <x v="1"/>
    <x v="178"/>
    <x v="1"/>
    <x v="0"/>
    <x v="3"/>
    <x v="502"/>
    <x v="3"/>
    <x v="5"/>
    <x v="565"/>
    <x v="512"/>
    <x v="1"/>
    <x v="126"/>
    <x v="552"/>
    <x v="1"/>
    <x v="1"/>
    <x v="1"/>
    <x v="564"/>
    <x v="564"/>
    <x v="564"/>
    <x v="1"/>
    <x v="1"/>
  </r>
  <r>
    <x v="5"/>
    <x v="145"/>
    <x v="11"/>
    <x v="1"/>
    <x v="3"/>
    <x v="503"/>
    <x v="4"/>
    <x v="3"/>
    <x v="566"/>
    <x v="9"/>
    <x v="5"/>
    <x v="15"/>
    <x v="553"/>
    <x v="11"/>
    <x v="11"/>
    <x v="11"/>
    <x v="565"/>
    <x v="565"/>
    <x v="565"/>
    <x v="11"/>
    <x v="11"/>
  </r>
  <r>
    <x v="1"/>
    <x v="7"/>
    <x v="5"/>
    <x v="0"/>
    <x v="0"/>
    <x v="504"/>
    <x v="5"/>
    <x v="2"/>
    <x v="567"/>
    <x v="513"/>
    <x v="1"/>
    <x v="64"/>
    <x v="554"/>
    <x v="5"/>
    <x v="5"/>
    <x v="5"/>
    <x v="566"/>
    <x v="566"/>
    <x v="566"/>
    <x v="5"/>
    <x v="5"/>
  </r>
  <r>
    <x v="4"/>
    <x v="46"/>
    <x v="8"/>
    <x v="1"/>
    <x v="3"/>
    <x v="505"/>
    <x v="3"/>
    <x v="3"/>
    <x v="568"/>
    <x v="514"/>
    <x v="0"/>
    <x v="43"/>
    <x v="555"/>
    <x v="8"/>
    <x v="8"/>
    <x v="8"/>
    <x v="567"/>
    <x v="567"/>
    <x v="567"/>
    <x v="8"/>
    <x v="8"/>
  </r>
  <r>
    <x v="5"/>
    <x v="128"/>
    <x v="10"/>
    <x v="0"/>
    <x v="2"/>
    <x v="506"/>
    <x v="6"/>
    <x v="7"/>
    <x v="569"/>
    <x v="515"/>
    <x v="6"/>
    <x v="168"/>
    <x v="556"/>
    <x v="10"/>
    <x v="10"/>
    <x v="10"/>
    <x v="568"/>
    <x v="568"/>
    <x v="568"/>
    <x v="10"/>
    <x v="10"/>
  </r>
  <r>
    <x v="1"/>
    <x v="116"/>
    <x v="4"/>
    <x v="1"/>
    <x v="0"/>
    <x v="437"/>
    <x v="4"/>
    <x v="0"/>
    <x v="570"/>
    <x v="516"/>
    <x v="0"/>
    <x v="96"/>
    <x v="557"/>
    <x v="4"/>
    <x v="4"/>
    <x v="4"/>
    <x v="569"/>
    <x v="569"/>
    <x v="569"/>
    <x v="4"/>
    <x v="4"/>
  </r>
  <r>
    <x v="1"/>
    <x v="148"/>
    <x v="4"/>
    <x v="1"/>
    <x v="3"/>
    <x v="507"/>
    <x v="3"/>
    <x v="4"/>
    <x v="571"/>
    <x v="517"/>
    <x v="3"/>
    <x v="2"/>
    <x v="169"/>
    <x v="4"/>
    <x v="4"/>
    <x v="4"/>
    <x v="570"/>
    <x v="570"/>
    <x v="570"/>
    <x v="4"/>
    <x v="4"/>
  </r>
  <r>
    <x v="5"/>
    <x v="161"/>
    <x v="6"/>
    <x v="1"/>
    <x v="3"/>
    <x v="82"/>
    <x v="8"/>
    <x v="5"/>
    <x v="572"/>
    <x v="518"/>
    <x v="2"/>
    <x v="159"/>
    <x v="558"/>
    <x v="6"/>
    <x v="6"/>
    <x v="6"/>
    <x v="571"/>
    <x v="571"/>
    <x v="571"/>
    <x v="6"/>
    <x v="6"/>
  </r>
  <r>
    <x v="3"/>
    <x v="133"/>
    <x v="10"/>
    <x v="1"/>
    <x v="2"/>
    <x v="508"/>
    <x v="3"/>
    <x v="0"/>
    <x v="573"/>
    <x v="519"/>
    <x v="6"/>
    <x v="2"/>
    <x v="559"/>
    <x v="10"/>
    <x v="10"/>
    <x v="10"/>
    <x v="572"/>
    <x v="572"/>
    <x v="572"/>
    <x v="10"/>
    <x v="10"/>
  </r>
  <r>
    <x v="2"/>
    <x v="104"/>
    <x v="7"/>
    <x v="1"/>
    <x v="3"/>
    <x v="509"/>
    <x v="2"/>
    <x v="7"/>
    <x v="574"/>
    <x v="520"/>
    <x v="6"/>
    <x v="78"/>
    <x v="560"/>
    <x v="7"/>
    <x v="7"/>
    <x v="7"/>
    <x v="573"/>
    <x v="573"/>
    <x v="573"/>
    <x v="7"/>
    <x v="7"/>
  </r>
  <r>
    <x v="1"/>
    <x v="148"/>
    <x v="0"/>
    <x v="0"/>
    <x v="2"/>
    <x v="510"/>
    <x v="7"/>
    <x v="5"/>
    <x v="575"/>
    <x v="276"/>
    <x v="5"/>
    <x v="169"/>
    <x v="561"/>
    <x v="0"/>
    <x v="0"/>
    <x v="0"/>
    <x v="574"/>
    <x v="574"/>
    <x v="574"/>
    <x v="0"/>
    <x v="0"/>
  </r>
  <r>
    <x v="5"/>
    <x v="127"/>
    <x v="11"/>
    <x v="0"/>
    <x v="0"/>
    <x v="511"/>
    <x v="1"/>
    <x v="1"/>
    <x v="576"/>
    <x v="521"/>
    <x v="4"/>
    <x v="80"/>
    <x v="562"/>
    <x v="11"/>
    <x v="11"/>
    <x v="11"/>
    <x v="575"/>
    <x v="575"/>
    <x v="575"/>
    <x v="11"/>
    <x v="11"/>
  </r>
  <r>
    <x v="1"/>
    <x v="17"/>
    <x v="2"/>
    <x v="0"/>
    <x v="3"/>
    <x v="512"/>
    <x v="6"/>
    <x v="4"/>
    <x v="577"/>
    <x v="522"/>
    <x v="5"/>
    <x v="170"/>
    <x v="563"/>
    <x v="2"/>
    <x v="2"/>
    <x v="2"/>
    <x v="576"/>
    <x v="576"/>
    <x v="576"/>
    <x v="2"/>
    <x v="2"/>
  </r>
  <r>
    <x v="3"/>
    <x v="124"/>
    <x v="4"/>
    <x v="1"/>
    <x v="2"/>
    <x v="488"/>
    <x v="8"/>
    <x v="7"/>
    <x v="578"/>
    <x v="523"/>
    <x v="0"/>
    <x v="100"/>
    <x v="564"/>
    <x v="4"/>
    <x v="4"/>
    <x v="4"/>
    <x v="577"/>
    <x v="577"/>
    <x v="577"/>
    <x v="4"/>
    <x v="4"/>
  </r>
  <r>
    <x v="5"/>
    <x v="128"/>
    <x v="7"/>
    <x v="0"/>
    <x v="3"/>
    <x v="513"/>
    <x v="11"/>
    <x v="3"/>
    <x v="579"/>
    <x v="524"/>
    <x v="0"/>
    <x v="11"/>
    <x v="565"/>
    <x v="7"/>
    <x v="7"/>
    <x v="7"/>
    <x v="578"/>
    <x v="578"/>
    <x v="578"/>
    <x v="7"/>
    <x v="7"/>
  </r>
  <r>
    <x v="3"/>
    <x v="151"/>
    <x v="10"/>
    <x v="0"/>
    <x v="2"/>
    <x v="220"/>
    <x v="6"/>
    <x v="1"/>
    <x v="580"/>
    <x v="525"/>
    <x v="3"/>
    <x v="9"/>
    <x v="41"/>
    <x v="10"/>
    <x v="10"/>
    <x v="10"/>
    <x v="579"/>
    <x v="579"/>
    <x v="579"/>
    <x v="10"/>
    <x v="10"/>
  </r>
  <r>
    <x v="1"/>
    <x v="67"/>
    <x v="8"/>
    <x v="1"/>
    <x v="1"/>
    <x v="514"/>
    <x v="0"/>
    <x v="2"/>
    <x v="581"/>
    <x v="281"/>
    <x v="2"/>
    <x v="86"/>
    <x v="566"/>
    <x v="8"/>
    <x v="8"/>
    <x v="8"/>
    <x v="580"/>
    <x v="580"/>
    <x v="580"/>
    <x v="8"/>
    <x v="8"/>
  </r>
  <r>
    <x v="2"/>
    <x v="155"/>
    <x v="0"/>
    <x v="0"/>
    <x v="1"/>
    <x v="515"/>
    <x v="6"/>
    <x v="7"/>
    <x v="582"/>
    <x v="348"/>
    <x v="2"/>
    <x v="44"/>
    <x v="567"/>
    <x v="0"/>
    <x v="0"/>
    <x v="0"/>
    <x v="581"/>
    <x v="581"/>
    <x v="581"/>
    <x v="0"/>
    <x v="0"/>
  </r>
  <r>
    <x v="5"/>
    <x v="40"/>
    <x v="6"/>
    <x v="0"/>
    <x v="3"/>
    <x v="516"/>
    <x v="0"/>
    <x v="3"/>
    <x v="583"/>
    <x v="526"/>
    <x v="5"/>
    <x v="37"/>
    <x v="568"/>
    <x v="6"/>
    <x v="6"/>
    <x v="6"/>
    <x v="582"/>
    <x v="582"/>
    <x v="582"/>
    <x v="6"/>
    <x v="6"/>
  </r>
  <r>
    <x v="5"/>
    <x v="92"/>
    <x v="11"/>
    <x v="0"/>
    <x v="0"/>
    <x v="517"/>
    <x v="1"/>
    <x v="0"/>
    <x v="584"/>
    <x v="527"/>
    <x v="1"/>
    <x v="171"/>
    <x v="569"/>
    <x v="11"/>
    <x v="11"/>
    <x v="11"/>
    <x v="583"/>
    <x v="583"/>
    <x v="583"/>
    <x v="11"/>
    <x v="11"/>
  </r>
  <r>
    <x v="2"/>
    <x v="42"/>
    <x v="7"/>
    <x v="0"/>
    <x v="1"/>
    <x v="314"/>
    <x v="7"/>
    <x v="3"/>
    <x v="585"/>
    <x v="528"/>
    <x v="0"/>
    <x v="126"/>
    <x v="570"/>
    <x v="7"/>
    <x v="7"/>
    <x v="7"/>
    <x v="584"/>
    <x v="584"/>
    <x v="584"/>
    <x v="7"/>
    <x v="7"/>
  </r>
  <r>
    <x v="2"/>
    <x v="121"/>
    <x v="1"/>
    <x v="1"/>
    <x v="3"/>
    <x v="518"/>
    <x v="0"/>
    <x v="2"/>
    <x v="586"/>
    <x v="529"/>
    <x v="2"/>
    <x v="2"/>
    <x v="130"/>
    <x v="1"/>
    <x v="1"/>
    <x v="1"/>
    <x v="130"/>
    <x v="130"/>
    <x v="130"/>
    <x v="1"/>
    <x v="1"/>
  </r>
  <r>
    <x v="2"/>
    <x v="12"/>
    <x v="1"/>
    <x v="1"/>
    <x v="2"/>
    <x v="519"/>
    <x v="3"/>
    <x v="4"/>
    <x v="587"/>
    <x v="95"/>
    <x v="5"/>
    <x v="172"/>
    <x v="571"/>
    <x v="1"/>
    <x v="1"/>
    <x v="1"/>
    <x v="585"/>
    <x v="585"/>
    <x v="585"/>
    <x v="1"/>
    <x v="1"/>
  </r>
  <r>
    <x v="0"/>
    <x v="19"/>
    <x v="2"/>
    <x v="1"/>
    <x v="0"/>
    <x v="520"/>
    <x v="9"/>
    <x v="2"/>
    <x v="588"/>
    <x v="530"/>
    <x v="6"/>
    <x v="45"/>
    <x v="572"/>
    <x v="2"/>
    <x v="2"/>
    <x v="2"/>
    <x v="586"/>
    <x v="586"/>
    <x v="586"/>
    <x v="2"/>
    <x v="2"/>
  </r>
  <r>
    <x v="0"/>
    <x v="76"/>
    <x v="7"/>
    <x v="1"/>
    <x v="0"/>
    <x v="521"/>
    <x v="8"/>
    <x v="2"/>
    <x v="589"/>
    <x v="531"/>
    <x v="0"/>
    <x v="148"/>
    <x v="573"/>
    <x v="7"/>
    <x v="7"/>
    <x v="7"/>
    <x v="587"/>
    <x v="587"/>
    <x v="587"/>
    <x v="7"/>
    <x v="7"/>
  </r>
  <r>
    <x v="0"/>
    <x v="19"/>
    <x v="7"/>
    <x v="1"/>
    <x v="1"/>
    <x v="522"/>
    <x v="6"/>
    <x v="4"/>
    <x v="590"/>
    <x v="532"/>
    <x v="3"/>
    <x v="26"/>
    <x v="574"/>
    <x v="7"/>
    <x v="7"/>
    <x v="7"/>
    <x v="588"/>
    <x v="588"/>
    <x v="588"/>
    <x v="7"/>
    <x v="7"/>
  </r>
  <r>
    <x v="5"/>
    <x v="91"/>
    <x v="5"/>
    <x v="1"/>
    <x v="2"/>
    <x v="523"/>
    <x v="5"/>
    <x v="4"/>
    <x v="591"/>
    <x v="533"/>
    <x v="2"/>
    <x v="2"/>
    <x v="575"/>
    <x v="5"/>
    <x v="5"/>
    <x v="5"/>
    <x v="589"/>
    <x v="589"/>
    <x v="589"/>
    <x v="5"/>
    <x v="5"/>
  </r>
  <r>
    <x v="1"/>
    <x v="129"/>
    <x v="10"/>
    <x v="1"/>
    <x v="2"/>
    <x v="524"/>
    <x v="10"/>
    <x v="7"/>
    <x v="592"/>
    <x v="303"/>
    <x v="2"/>
    <x v="69"/>
    <x v="576"/>
    <x v="10"/>
    <x v="10"/>
    <x v="10"/>
    <x v="590"/>
    <x v="590"/>
    <x v="590"/>
    <x v="10"/>
    <x v="10"/>
  </r>
  <r>
    <x v="1"/>
    <x v="153"/>
    <x v="5"/>
    <x v="0"/>
    <x v="0"/>
    <x v="525"/>
    <x v="5"/>
    <x v="0"/>
    <x v="593"/>
    <x v="534"/>
    <x v="4"/>
    <x v="2"/>
    <x v="577"/>
    <x v="5"/>
    <x v="5"/>
    <x v="5"/>
    <x v="591"/>
    <x v="591"/>
    <x v="591"/>
    <x v="5"/>
    <x v="5"/>
  </r>
  <r>
    <x v="1"/>
    <x v="120"/>
    <x v="7"/>
    <x v="1"/>
    <x v="2"/>
    <x v="526"/>
    <x v="8"/>
    <x v="2"/>
    <x v="594"/>
    <x v="535"/>
    <x v="2"/>
    <x v="173"/>
    <x v="578"/>
    <x v="7"/>
    <x v="7"/>
    <x v="7"/>
    <x v="592"/>
    <x v="592"/>
    <x v="592"/>
    <x v="7"/>
    <x v="7"/>
  </r>
  <r>
    <x v="5"/>
    <x v="114"/>
    <x v="9"/>
    <x v="1"/>
    <x v="1"/>
    <x v="527"/>
    <x v="6"/>
    <x v="3"/>
    <x v="595"/>
    <x v="536"/>
    <x v="6"/>
    <x v="174"/>
    <x v="579"/>
    <x v="9"/>
    <x v="9"/>
    <x v="9"/>
    <x v="593"/>
    <x v="593"/>
    <x v="593"/>
    <x v="9"/>
    <x v="9"/>
  </r>
  <r>
    <x v="3"/>
    <x v="35"/>
    <x v="3"/>
    <x v="0"/>
    <x v="0"/>
    <x v="59"/>
    <x v="8"/>
    <x v="0"/>
    <x v="596"/>
    <x v="537"/>
    <x v="0"/>
    <x v="9"/>
    <x v="580"/>
    <x v="3"/>
    <x v="3"/>
    <x v="3"/>
    <x v="594"/>
    <x v="594"/>
    <x v="594"/>
    <x v="3"/>
    <x v="3"/>
  </r>
  <r>
    <x v="5"/>
    <x v="62"/>
    <x v="3"/>
    <x v="0"/>
    <x v="1"/>
    <x v="528"/>
    <x v="10"/>
    <x v="5"/>
    <x v="597"/>
    <x v="273"/>
    <x v="3"/>
    <x v="65"/>
    <x v="581"/>
    <x v="3"/>
    <x v="3"/>
    <x v="3"/>
    <x v="595"/>
    <x v="595"/>
    <x v="595"/>
    <x v="3"/>
    <x v="3"/>
  </r>
  <r>
    <x v="1"/>
    <x v="16"/>
    <x v="9"/>
    <x v="1"/>
    <x v="0"/>
    <x v="529"/>
    <x v="6"/>
    <x v="2"/>
    <x v="598"/>
    <x v="538"/>
    <x v="0"/>
    <x v="32"/>
    <x v="158"/>
    <x v="9"/>
    <x v="9"/>
    <x v="9"/>
    <x v="596"/>
    <x v="596"/>
    <x v="596"/>
    <x v="9"/>
    <x v="9"/>
  </r>
  <r>
    <x v="5"/>
    <x v="98"/>
    <x v="11"/>
    <x v="1"/>
    <x v="1"/>
    <x v="2"/>
    <x v="0"/>
    <x v="2"/>
    <x v="599"/>
    <x v="539"/>
    <x v="5"/>
    <x v="2"/>
    <x v="582"/>
    <x v="11"/>
    <x v="11"/>
    <x v="11"/>
    <x v="597"/>
    <x v="597"/>
    <x v="597"/>
    <x v="11"/>
    <x v="11"/>
  </r>
  <r>
    <x v="5"/>
    <x v="88"/>
    <x v="6"/>
    <x v="1"/>
    <x v="0"/>
    <x v="109"/>
    <x v="6"/>
    <x v="3"/>
    <x v="600"/>
    <x v="540"/>
    <x v="5"/>
    <x v="19"/>
    <x v="583"/>
    <x v="6"/>
    <x v="6"/>
    <x v="6"/>
    <x v="598"/>
    <x v="598"/>
    <x v="598"/>
    <x v="6"/>
    <x v="6"/>
  </r>
  <r>
    <x v="1"/>
    <x v="41"/>
    <x v="6"/>
    <x v="1"/>
    <x v="3"/>
    <x v="472"/>
    <x v="9"/>
    <x v="2"/>
    <x v="601"/>
    <x v="541"/>
    <x v="0"/>
    <x v="175"/>
    <x v="584"/>
    <x v="6"/>
    <x v="6"/>
    <x v="6"/>
    <x v="599"/>
    <x v="599"/>
    <x v="599"/>
    <x v="6"/>
    <x v="6"/>
  </r>
  <r>
    <x v="2"/>
    <x v="42"/>
    <x v="6"/>
    <x v="0"/>
    <x v="1"/>
    <x v="530"/>
    <x v="2"/>
    <x v="3"/>
    <x v="602"/>
    <x v="542"/>
    <x v="0"/>
    <x v="2"/>
    <x v="585"/>
    <x v="6"/>
    <x v="6"/>
    <x v="6"/>
    <x v="600"/>
    <x v="600"/>
    <x v="600"/>
    <x v="6"/>
    <x v="6"/>
  </r>
  <r>
    <x v="5"/>
    <x v="74"/>
    <x v="9"/>
    <x v="0"/>
    <x v="0"/>
    <x v="531"/>
    <x v="7"/>
    <x v="7"/>
    <x v="603"/>
    <x v="543"/>
    <x v="1"/>
    <x v="44"/>
    <x v="586"/>
    <x v="9"/>
    <x v="9"/>
    <x v="9"/>
    <x v="601"/>
    <x v="601"/>
    <x v="601"/>
    <x v="9"/>
    <x v="9"/>
  </r>
  <r>
    <x v="3"/>
    <x v="35"/>
    <x v="8"/>
    <x v="1"/>
    <x v="3"/>
    <x v="532"/>
    <x v="3"/>
    <x v="4"/>
    <x v="604"/>
    <x v="544"/>
    <x v="5"/>
    <x v="176"/>
    <x v="587"/>
    <x v="8"/>
    <x v="8"/>
    <x v="8"/>
    <x v="602"/>
    <x v="602"/>
    <x v="602"/>
    <x v="8"/>
    <x v="8"/>
  </r>
  <r>
    <x v="1"/>
    <x v="179"/>
    <x v="0"/>
    <x v="0"/>
    <x v="2"/>
    <x v="533"/>
    <x v="10"/>
    <x v="5"/>
    <x v="605"/>
    <x v="545"/>
    <x v="5"/>
    <x v="154"/>
    <x v="588"/>
    <x v="0"/>
    <x v="0"/>
    <x v="0"/>
    <x v="603"/>
    <x v="603"/>
    <x v="603"/>
    <x v="0"/>
    <x v="0"/>
  </r>
  <r>
    <x v="3"/>
    <x v="60"/>
    <x v="0"/>
    <x v="0"/>
    <x v="0"/>
    <x v="534"/>
    <x v="9"/>
    <x v="5"/>
    <x v="606"/>
    <x v="546"/>
    <x v="6"/>
    <x v="37"/>
    <x v="589"/>
    <x v="0"/>
    <x v="0"/>
    <x v="0"/>
    <x v="604"/>
    <x v="604"/>
    <x v="604"/>
    <x v="0"/>
    <x v="0"/>
  </r>
  <r>
    <x v="2"/>
    <x v="155"/>
    <x v="7"/>
    <x v="0"/>
    <x v="0"/>
    <x v="535"/>
    <x v="11"/>
    <x v="1"/>
    <x v="607"/>
    <x v="547"/>
    <x v="1"/>
    <x v="106"/>
    <x v="590"/>
    <x v="7"/>
    <x v="7"/>
    <x v="7"/>
    <x v="605"/>
    <x v="605"/>
    <x v="605"/>
    <x v="7"/>
    <x v="7"/>
  </r>
  <r>
    <x v="3"/>
    <x v="124"/>
    <x v="11"/>
    <x v="0"/>
    <x v="1"/>
    <x v="536"/>
    <x v="10"/>
    <x v="1"/>
    <x v="608"/>
    <x v="548"/>
    <x v="0"/>
    <x v="13"/>
    <x v="591"/>
    <x v="11"/>
    <x v="11"/>
    <x v="11"/>
    <x v="606"/>
    <x v="606"/>
    <x v="606"/>
    <x v="11"/>
    <x v="11"/>
  </r>
  <r>
    <x v="3"/>
    <x v="30"/>
    <x v="0"/>
    <x v="1"/>
    <x v="1"/>
    <x v="537"/>
    <x v="3"/>
    <x v="7"/>
    <x v="609"/>
    <x v="549"/>
    <x v="4"/>
    <x v="22"/>
    <x v="592"/>
    <x v="0"/>
    <x v="0"/>
    <x v="0"/>
    <x v="607"/>
    <x v="607"/>
    <x v="607"/>
    <x v="0"/>
    <x v="0"/>
  </r>
  <r>
    <x v="5"/>
    <x v="62"/>
    <x v="7"/>
    <x v="1"/>
    <x v="1"/>
    <x v="538"/>
    <x v="7"/>
    <x v="4"/>
    <x v="610"/>
    <x v="550"/>
    <x v="5"/>
    <x v="2"/>
    <x v="593"/>
    <x v="7"/>
    <x v="7"/>
    <x v="7"/>
    <x v="608"/>
    <x v="608"/>
    <x v="608"/>
    <x v="7"/>
    <x v="7"/>
  </r>
  <r>
    <x v="5"/>
    <x v="28"/>
    <x v="8"/>
    <x v="1"/>
    <x v="1"/>
    <x v="539"/>
    <x v="6"/>
    <x v="1"/>
    <x v="611"/>
    <x v="551"/>
    <x v="0"/>
    <x v="177"/>
    <x v="594"/>
    <x v="8"/>
    <x v="8"/>
    <x v="8"/>
    <x v="609"/>
    <x v="609"/>
    <x v="609"/>
    <x v="8"/>
    <x v="8"/>
  </r>
  <r>
    <x v="5"/>
    <x v="177"/>
    <x v="0"/>
    <x v="1"/>
    <x v="0"/>
    <x v="540"/>
    <x v="3"/>
    <x v="4"/>
    <x v="612"/>
    <x v="415"/>
    <x v="3"/>
    <x v="28"/>
    <x v="595"/>
    <x v="0"/>
    <x v="0"/>
    <x v="0"/>
    <x v="610"/>
    <x v="610"/>
    <x v="610"/>
    <x v="0"/>
    <x v="0"/>
  </r>
  <r>
    <x v="1"/>
    <x v="178"/>
    <x v="4"/>
    <x v="1"/>
    <x v="2"/>
    <x v="541"/>
    <x v="1"/>
    <x v="0"/>
    <x v="613"/>
    <x v="19"/>
    <x v="5"/>
    <x v="2"/>
    <x v="596"/>
    <x v="4"/>
    <x v="4"/>
    <x v="4"/>
    <x v="611"/>
    <x v="611"/>
    <x v="611"/>
    <x v="4"/>
    <x v="4"/>
  </r>
  <r>
    <x v="1"/>
    <x v="36"/>
    <x v="9"/>
    <x v="1"/>
    <x v="0"/>
    <x v="542"/>
    <x v="4"/>
    <x v="7"/>
    <x v="614"/>
    <x v="36"/>
    <x v="3"/>
    <x v="49"/>
    <x v="597"/>
    <x v="9"/>
    <x v="9"/>
    <x v="9"/>
    <x v="612"/>
    <x v="612"/>
    <x v="612"/>
    <x v="9"/>
    <x v="9"/>
  </r>
  <r>
    <x v="6"/>
    <x v="180"/>
    <x v="5"/>
    <x v="1"/>
    <x v="3"/>
    <x v="533"/>
    <x v="10"/>
    <x v="5"/>
    <x v="615"/>
    <x v="552"/>
    <x v="6"/>
    <x v="178"/>
    <x v="598"/>
    <x v="5"/>
    <x v="5"/>
    <x v="5"/>
    <x v="613"/>
    <x v="613"/>
    <x v="613"/>
    <x v="5"/>
    <x v="5"/>
  </r>
  <r>
    <x v="5"/>
    <x v="149"/>
    <x v="5"/>
    <x v="0"/>
    <x v="0"/>
    <x v="543"/>
    <x v="6"/>
    <x v="0"/>
    <x v="616"/>
    <x v="553"/>
    <x v="1"/>
    <x v="179"/>
    <x v="599"/>
    <x v="5"/>
    <x v="5"/>
    <x v="5"/>
    <x v="614"/>
    <x v="614"/>
    <x v="614"/>
    <x v="5"/>
    <x v="5"/>
  </r>
  <r>
    <x v="1"/>
    <x v="169"/>
    <x v="7"/>
    <x v="1"/>
    <x v="3"/>
    <x v="8"/>
    <x v="3"/>
    <x v="4"/>
    <x v="617"/>
    <x v="296"/>
    <x v="2"/>
    <x v="2"/>
    <x v="600"/>
    <x v="7"/>
    <x v="7"/>
    <x v="7"/>
    <x v="615"/>
    <x v="615"/>
    <x v="615"/>
    <x v="7"/>
    <x v="7"/>
  </r>
  <r>
    <x v="0"/>
    <x v="1"/>
    <x v="9"/>
    <x v="1"/>
    <x v="1"/>
    <x v="544"/>
    <x v="9"/>
    <x v="4"/>
    <x v="618"/>
    <x v="554"/>
    <x v="3"/>
    <x v="2"/>
    <x v="601"/>
    <x v="9"/>
    <x v="9"/>
    <x v="9"/>
    <x v="616"/>
    <x v="616"/>
    <x v="616"/>
    <x v="9"/>
    <x v="9"/>
  </r>
  <r>
    <x v="5"/>
    <x v="47"/>
    <x v="2"/>
    <x v="0"/>
    <x v="3"/>
    <x v="545"/>
    <x v="2"/>
    <x v="2"/>
    <x v="619"/>
    <x v="284"/>
    <x v="2"/>
    <x v="26"/>
    <x v="602"/>
    <x v="2"/>
    <x v="2"/>
    <x v="2"/>
    <x v="617"/>
    <x v="617"/>
    <x v="617"/>
    <x v="2"/>
    <x v="2"/>
  </r>
  <r>
    <x v="1"/>
    <x v="64"/>
    <x v="7"/>
    <x v="0"/>
    <x v="1"/>
    <x v="546"/>
    <x v="7"/>
    <x v="5"/>
    <x v="620"/>
    <x v="555"/>
    <x v="2"/>
    <x v="20"/>
    <x v="603"/>
    <x v="7"/>
    <x v="7"/>
    <x v="7"/>
    <x v="618"/>
    <x v="618"/>
    <x v="618"/>
    <x v="7"/>
    <x v="7"/>
  </r>
  <r>
    <x v="1"/>
    <x v="33"/>
    <x v="5"/>
    <x v="0"/>
    <x v="3"/>
    <x v="547"/>
    <x v="2"/>
    <x v="0"/>
    <x v="621"/>
    <x v="556"/>
    <x v="0"/>
    <x v="84"/>
    <x v="604"/>
    <x v="5"/>
    <x v="5"/>
    <x v="5"/>
    <x v="619"/>
    <x v="619"/>
    <x v="619"/>
    <x v="5"/>
    <x v="5"/>
  </r>
  <r>
    <x v="0"/>
    <x v="172"/>
    <x v="11"/>
    <x v="0"/>
    <x v="0"/>
    <x v="548"/>
    <x v="3"/>
    <x v="5"/>
    <x v="622"/>
    <x v="557"/>
    <x v="2"/>
    <x v="2"/>
    <x v="605"/>
    <x v="11"/>
    <x v="11"/>
    <x v="11"/>
    <x v="620"/>
    <x v="620"/>
    <x v="620"/>
    <x v="11"/>
    <x v="11"/>
  </r>
  <r>
    <x v="5"/>
    <x v="84"/>
    <x v="9"/>
    <x v="1"/>
    <x v="2"/>
    <x v="549"/>
    <x v="2"/>
    <x v="1"/>
    <x v="623"/>
    <x v="558"/>
    <x v="6"/>
    <x v="73"/>
    <x v="606"/>
    <x v="9"/>
    <x v="9"/>
    <x v="9"/>
    <x v="621"/>
    <x v="621"/>
    <x v="621"/>
    <x v="9"/>
    <x v="9"/>
  </r>
  <r>
    <x v="3"/>
    <x v="61"/>
    <x v="8"/>
    <x v="0"/>
    <x v="3"/>
    <x v="225"/>
    <x v="5"/>
    <x v="2"/>
    <x v="624"/>
    <x v="559"/>
    <x v="6"/>
    <x v="2"/>
    <x v="459"/>
    <x v="8"/>
    <x v="8"/>
    <x v="8"/>
    <x v="622"/>
    <x v="622"/>
    <x v="622"/>
    <x v="8"/>
    <x v="8"/>
  </r>
  <r>
    <x v="4"/>
    <x v="143"/>
    <x v="11"/>
    <x v="1"/>
    <x v="3"/>
    <x v="550"/>
    <x v="5"/>
    <x v="2"/>
    <x v="625"/>
    <x v="560"/>
    <x v="1"/>
    <x v="2"/>
    <x v="607"/>
    <x v="11"/>
    <x v="11"/>
    <x v="11"/>
    <x v="623"/>
    <x v="623"/>
    <x v="623"/>
    <x v="11"/>
    <x v="11"/>
  </r>
  <r>
    <x v="5"/>
    <x v="96"/>
    <x v="8"/>
    <x v="0"/>
    <x v="3"/>
    <x v="551"/>
    <x v="8"/>
    <x v="2"/>
    <x v="626"/>
    <x v="32"/>
    <x v="0"/>
    <x v="2"/>
    <x v="326"/>
    <x v="8"/>
    <x v="8"/>
    <x v="8"/>
    <x v="624"/>
    <x v="624"/>
    <x v="624"/>
    <x v="8"/>
    <x v="8"/>
  </r>
  <r>
    <x v="5"/>
    <x v="149"/>
    <x v="0"/>
    <x v="0"/>
    <x v="3"/>
    <x v="552"/>
    <x v="5"/>
    <x v="4"/>
    <x v="627"/>
    <x v="561"/>
    <x v="0"/>
    <x v="86"/>
    <x v="608"/>
    <x v="0"/>
    <x v="0"/>
    <x v="0"/>
    <x v="625"/>
    <x v="625"/>
    <x v="625"/>
    <x v="0"/>
    <x v="0"/>
  </r>
  <r>
    <x v="1"/>
    <x v="16"/>
    <x v="2"/>
    <x v="1"/>
    <x v="1"/>
    <x v="553"/>
    <x v="11"/>
    <x v="7"/>
    <x v="628"/>
    <x v="562"/>
    <x v="2"/>
    <x v="2"/>
    <x v="609"/>
    <x v="2"/>
    <x v="2"/>
    <x v="2"/>
    <x v="626"/>
    <x v="626"/>
    <x v="626"/>
    <x v="2"/>
    <x v="2"/>
  </r>
  <r>
    <x v="1"/>
    <x v="86"/>
    <x v="3"/>
    <x v="0"/>
    <x v="2"/>
    <x v="272"/>
    <x v="4"/>
    <x v="6"/>
    <x v="629"/>
    <x v="563"/>
    <x v="6"/>
    <x v="123"/>
    <x v="610"/>
    <x v="3"/>
    <x v="3"/>
    <x v="3"/>
    <x v="627"/>
    <x v="627"/>
    <x v="627"/>
    <x v="3"/>
    <x v="3"/>
  </r>
  <r>
    <x v="5"/>
    <x v="145"/>
    <x v="0"/>
    <x v="0"/>
    <x v="1"/>
    <x v="554"/>
    <x v="10"/>
    <x v="3"/>
    <x v="630"/>
    <x v="564"/>
    <x v="6"/>
    <x v="23"/>
    <x v="62"/>
    <x v="0"/>
    <x v="0"/>
    <x v="0"/>
    <x v="62"/>
    <x v="62"/>
    <x v="62"/>
    <x v="12"/>
    <x v="0"/>
  </r>
  <r>
    <x v="5"/>
    <x v="58"/>
    <x v="6"/>
    <x v="0"/>
    <x v="3"/>
    <x v="112"/>
    <x v="0"/>
    <x v="3"/>
    <x v="631"/>
    <x v="565"/>
    <x v="4"/>
    <x v="2"/>
    <x v="611"/>
    <x v="6"/>
    <x v="6"/>
    <x v="6"/>
    <x v="628"/>
    <x v="628"/>
    <x v="628"/>
    <x v="6"/>
    <x v="6"/>
  </r>
  <r>
    <x v="3"/>
    <x v="10"/>
    <x v="11"/>
    <x v="1"/>
    <x v="3"/>
    <x v="555"/>
    <x v="10"/>
    <x v="3"/>
    <x v="632"/>
    <x v="341"/>
    <x v="3"/>
    <x v="114"/>
    <x v="612"/>
    <x v="11"/>
    <x v="11"/>
    <x v="11"/>
    <x v="629"/>
    <x v="629"/>
    <x v="629"/>
    <x v="11"/>
    <x v="11"/>
  </r>
  <r>
    <x v="3"/>
    <x v="35"/>
    <x v="9"/>
    <x v="1"/>
    <x v="3"/>
    <x v="556"/>
    <x v="5"/>
    <x v="5"/>
    <x v="633"/>
    <x v="566"/>
    <x v="6"/>
    <x v="10"/>
    <x v="613"/>
    <x v="9"/>
    <x v="9"/>
    <x v="9"/>
    <x v="630"/>
    <x v="630"/>
    <x v="630"/>
    <x v="9"/>
    <x v="9"/>
  </r>
  <r>
    <x v="0"/>
    <x v="172"/>
    <x v="8"/>
    <x v="1"/>
    <x v="1"/>
    <x v="557"/>
    <x v="9"/>
    <x v="4"/>
    <x v="634"/>
    <x v="567"/>
    <x v="2"/>
    <x v="28"/>
    <x v="614"/>
    <x v="8"/>
    <x v="8"/>
    <x v="8"/>
    <x v="631"/>
    <x v="631"/>
    <x v="631"/>
    <x v="8"/>
    <x v="8"/>
  </r>
  <r>
    <x v="0"/>
    <x v="76"/>
    <x v="11"/>
    <x v="0"/>
    <x v="3"/>
    <x v="139"/>
    <x v="8"/>
    <x v="0"/>
    <x v="635"/>
    <x v="568"/>
    <x v="5"/>
    <x v="2"/>
    <x v="615"/>
    <x v="11"/>
    <x v="11"/>
    <x v="11"/>
    <x v="632"/>
    <x v="632"/>
    <x v="632"/>
    <x v="11"/>
    <x v="11"/>
  </r>
  <r>
    <x v="1"/>
    <x v="67"/>
    <x v="2"/>
    <x v="0"/>
    <x v="0"/>
    <x v="558"/>
    <x v="0"/>
    <x v="2"/>
    <x v="636"/>
    <x v="569"/>
    <x v="4"/>
    <x v="180"/>
    <x v="616"/>
    <x v="2"/>
    <x v="2"/>
    <x v="2"/>
    <x v="633"/>
    <x v="633"/>
    <x v="633"/>
    <x v="2"/>
    <x v="2"/>
  </r>
  <r>
    <x v="5"/>
    <x v="175"/>
    <x v="6"/>
    <x v="1"/>
    <x v="0"/>
    <x v="559"/>
    <x v="5"/>
    <x v="1"/>
    <x v="637"/>
    <x v="570"/>
    <x v="5"/>
    <x v="45"/>
    <x v="617"/>
    <x v="6"/>
    <x v="6"/>
    <x v="6"/>
    <x v="634"/>
    <x v="634"/>
    <x v="634"/>
    <x v="6"/>
    <x v="6"/>
  </r>
  <r>
    <x v="4"/>
    <x v="56"/>
    <x v="7"/>
    <x v="1"/>
    <x v="3"/>
    <x v="560"/>
    <x v="8"/>
    <x v="4"/>
    <x v="638"/>
    <x v="360"/>
    <x v="4"/>
    <x v="2"/>
    <x v="618"/>
    <x v="7"/>
    <x v="7"/>
    <x v="7"/>
    <x v="635"/>
    <x v="635"/>
    <x v="635"/>
    <x v="7"/>
    <x v="7"/>
  </r>
  <r>
    <x v="4"/>
    <x v="176"/>
    <x v="3"/>
    <x v="0"/>
    <x v="1"/>
    <x v="561"/>
    <x v="7"/>
    <x v="4"/>
    <x v="639"/>
    <x v="263"/>
    <x v="3"/>
    <x v="29"/>
    <x v="619"/>
    <x v="3"/>
    <x v="3"/>
    <x v="3"/>
    <x v="636"/>
    <x v="636"/>
    <x v="636"/>
    <x v="3"/>
    <x v="3"/>
  </r>
  <r>
    <x v="1"/>
    <x v="169"/>
    <x v="0"/>
    <x v="0"/>
    <x v="3"/>
    <x v="562"/>
    <x v="1"/>
    <x v="6"/>
    <x v="640"/>
    <x v="571"/>
    <x v="3"/>
    <x v="4"/>
    <x v="620"/>
    <x v="0"/>
    <x v="0"/>
    <x v="0"/>
    <x v="637"/>
    <x v="637"/>
    <x v="637"/>
    <x v="0"/>
    <x v="0"/>
  </r>
  <r>
    <x v="1"/>
    <x v="44"/>
    <x v="5"/>
    <x v="1"/>
    <x v="0"/>
    <x v="563"/>
    <x v="2"/>
    <x v="7"/>
    <x v="641"/>
    <x v="572"/>
    <x v="0"/>
    <x v="2"/>
    <x v="621"/>
    <x v="5"/>
    <x v="5"/>
    <x v="5"/>
    <x v="638"/>
    <x v="638"/>
    <x v="638"/>
    <x v="5"/>
    <x v="5"/>
  </r>
  <r>
    <x v="3"/>
    <x v="35"/>
    <x v="3"/>
    <x v="0"/>
    <x v="0"/>
    <x v="564"/>
    <x v="6"/>
    <x v="7"/>
    <x v="642"/>
    <x v="573"/>
    <x v="1"/>
    <x v="18"/>
    <x v="622"/>
    <x v="3"/>
    <x v="3"/>
    <x v="3"/>
    <x v="639"/>
    <x v="639"/>
    <x v="639"/>
    <x v="3"/>
    <x v="3"/>
  </r>
  <r>
    <x v="2"/>
    <x v="164"/>
    <x v="11"/>
    <x v="1"/>
    <x v="0"/>
    <x v="75"/>
    <x v="8"/>
    <x v="1"/>
    <x v="643"/>
    <x v="574"/>
    <x v="1"/>
    <x v="2"/>
    <x v="623"/>
    <x v="11"/>
    <x v="11"/>
    <x v="11"/>
    <x v="640"/>
    <x v="640"/>
    <x v="640"/>
    <x v="11"/>
    <x v="11"/>
  </r>
  <r>
    <x v="1"/>
    <x v="179"/>
    <x v="0"/>
    <x v="0"/>
    <x v="2"/>
    <x v="565"/>
    <x v="8"/>
    <x v="3"/>
    <x v="644"/>
    <x v="575"/>
    <x v="3"/>
    <x v="96"/>
    <x v="624"/>
    <x v="0"/>
    <x v="0"/>
    <x v="0"/>
    <x v="641"/>
    <x v="641"/>
    <x v="641"/>
    <x v="0"/>
    <x v="0"/>
  </r>
  <r>
    <x v="5"/>
    <x v="127"/>
    <x v="8"/>
    <x v="0"/>
    <x v="0"/>
    <x v="566"/>
    <x v="6"/>
    <x v="2"/>
    <x v="645"/>
    <x v="110"/>
    <x v="5"/>
    <x v="2"/>
    <x v="625"/>
    <x v="8"/>
    <x v="8"/>
    <x v="8"/>
    <x v="642"/>
    <x v="642"/>
    <x v="642"/>
    <x v="8"/>
    <x v="8"/>
  </r>
  <r>
    <x v="5"/>
    <x v="166"/>
    <x v="11"/>
    <x v="1"/>
    <x v="3"/>
    <x v="312"/>
    <x v="1"/>
    <x v="7"/>
    <x v="646"/>
    <x v="576"/>
    <x v="6"/>
    <x v="102"/>
    <x v="626"/>
    <x v="11"/>
    <x v="11"/>
    <x v="11"/>
    <x v="643"/>
    <x v="643"/>
    <x v="643"/>
    <x v="11"/>
    <x v="11"/>
  </r>
  <r>
    <x v="1"/>
    <x v="64"/>
    <x v="1"/>
    <x v="1"/>
    <x v="1"/>
    <x v="415"/>
    <x v="10"/>
    <x v="4"/>
    <x v="647"/>
    <x v="422"/>
    <x v="2"/>
    <x v="32"/>
    <x v="627"/>
    <x v="1"/>
    <x v="1"/>
    <x v="1"/>
    <x v="644"/>
    <x v="644"/>
    <x v="644"/>
    <x v="1"/>
    <x v="1"/>
  </r>
  <r>
    <x v="5"/>
    <x v="96"/>
    <x v="7"/>
    <x v="1"/>
    <x v="1"/>
    <x v="567"/>
    <x v="6"/>
    <x v="0"/>
    <x v="648"/>
    <x v="577"/>
    <x v="1"/>
    <x v="181"/>
    <x v="628"/>
    <x v="7"/>
    <x v="7"/>
    <x v="7"/>
    <x v="645"/>
    <x v="645"/>
    <x v="645"/>
    <x v="7"/>
    <x v="7"/>
  </r>
  <r>
    <x v="5"/>
    <x v="177"/>
    <x v="2"/>
    <x v="1"/>
    <x v="3"/>
    <x v="568"/>
    <x v="6"/>
    <x v="0"/>
    <x v="649"/>
    <x v="578"/>
    <x v="5"/>
    <x v="182"/>
    <x v="629"/>
    <x v="2"/>
    <x v="2"/>
    <x v="2"/>
    <x v="646"/>
    <x v="646"/>
    <x v="646"/>
    <x v="2"/>
    <x v="2"/>
  </r>
  <r>
    <x v="4"/>
    <x v="29"/>
    <x v="3"/>
    <x v="0"/>
    <x v="1"/>
    <x v="569"/>
    <x v="10"/>
    <x v="3"/>
    <x v="650"/>
    <x v="579"/>
    <x v="2"/>
    <x v="37"/>
    <x v="630"/>
    <x v="3"/>
    <x v="3"/>
    <x v="3"/>
    <x v="647"/>
    <x v="647"/>
    <x v="647"/>
    <x v="3"/>
    <x v="3"/>
  </r>
  <r>
    <x v="0"/>
    <x v="146"/>
    <x v="5"/>
    <x v="0"/>
    <x v="0"/>
    <x v="570"/>
    <x v="1"/>
    <x v="1"/>
    <x v="651"/>
    <x v="510"/>
    <x v="5"/>
    <x v="20"/>
    <x v="631"/>
    <x v="5"/>
    <x v="5"/>
    <x v="5"/>
    <x v="648"/>
    <x v="648"/>
    <x v="648"/>
    <x v="5"/>
    <x v="5"/>
  </r>
  <r>
    <x v="2"/>
    <x v="147"/>
    <x v="5"/>
    <x v="0"/>
    <x v="1"/>
    <x v="571"/>
    <x v="8"/>
    <x v="6"/>
    <x v="652"/>
    <x v="580"/>
    <x v="2"/>
    <x v="2"/>
    <x v="632"/>
    <x v="5"/>
    <x v="5"/>
    <x v="5"/>
    <x v="649"/>
    <x v="649"/>
    <x v="649"/>
    <x v="5"/>
    <x v="5"/>
  </r>
  <r>
    <x v="1"/>
    <x v="44"/>
    <x v="3"/>
    <x v="1"/>
    <x v="1"/>
    <x v="572"/>
    <x v="2"/>
    <x v="7"/>
    <x v="653"/>
    <x v="339"/>
    <x v="6"/>
    <x v="2"/>
    <x v="633"/>
    <x v="3"/>
    <x v="3"/>
    <x v="3"/>
    <x v="650"/>
    <x v="650"/>
    <x v="650"/>
    <x v="3"/>
    <x v="3"/>
  </r>
  <r>
    <x v="1"/>
    <x v="7"/>
    <x v="6"/>
    <x v="1"/>
    <x v="3"/>
    <x v="333"/>
    <x v="9"/>
    <x v="7"/>
    <x v="654"/>
    <x v="508"/>
    <x v="1"/>
    <x v="2"/>
    <x v="634"/>
    <x v="6"/>
    <x v="6"/>
    <x v="6"/>
    <x v="651"/>
    <x v="651"/>
    <x v="651"/>
    <x v="6"/>
    <x v="6"/>
  </r>
  <r>
    <x v="5"/>
    <x v="58"/>
    <x v="4"/>
    <x v="0"/>
    <x v="2"/>
    <x v="573"/>
    <x v="10"/>
    <x v="3"/>
    <x v="655"/>
    <x v="251"/>
    <x v="2"/>
    <x v="152"/>
    <x v="635"/>
    <x v="4"/>
    <x v="4"/>
    <x v="4"/>
    <x v="652"/>
    <x v="652"/>
    <x v="652"/>
    <x v="4"/>
    <x v="4"/>
  </r>
  <r>
    <x v="5"/>
    <x v="166"/>
    <x v="0"/>
    <x v="1"/>
    <x v="1"/>
    <x v="574"/>
    <x v="3"/>
    <x v="2"/>
    <x v="656"/>
    <x v="581"/>
    <x v="2"/>
    <x v="12"/>
    <x v="636"/>
    <x v="0"/>
    <x v="0"/>
    <x v="0"/>
    <x v="653"/>
    <x v="653"/>
    <x v="653"/>
    <x v="0"/>
    <x v="0"/>
  </r>
  <r>
    <x v="5"/>
    <x v="96"/>
    <x v="10"/>
    <x v="0"/>
    <x v="2"/>
    <x v="547"/>
    <x v="2"/>
    <x v="0"/>
    <x v="657"/>
    <x v="582"/>
    <x v="3"/>
    <x v="62"/>
    <x v="637"/>
    <x v="10"/>
    <x v="10"/>
    <x v="10"/>
    <x v="654"/>
    <x v="654"/>
    <x v="654"/>
    <x v="10"/>
    <x v="10"/>
  </r>
  <r>
    <x v="2"/>
    <x v="4"/>
    <x v="3"/>
    <x v="0"/>
    <x v="1"/>
    <x v="575"/>
    <x v="2"/>
    <x v="2"/>
    <x v="658"/>
    <x v="583"/>
    <x v="5"/>
    <x v="122"/>
    <x v="638"/>
    <x v="3"/>
    <x v="3"/>
    <x v="3"/>
    <x v="655"/>
    <x v="655"/>
    <x v="655"/>
    <x v="3"/>
    <x v="3"/>
  </r>
  <r>
    <x v="1"/>
    <x v="148"/>
    <x v="4"/>
    <x v="1"/>
    <x v="3"/>
    <x v="576"/>
    <x v="2"/>
    <x v="5"/>
    <x v="659"/>
    <x v="584"/>
    <x v="3"/>
    <x v="122"/>
    <x v="639"/>
    <x v="4"/>
    <x v="4"/>
    <x v="4"/>
    <x v="656"/>
    <x v="656"/>
    <x v="656"/>
    <x v="4"/>
    <x v="4"/>
  </r>
  <r>
    <x v="2"/>
    <x v="4"/>
    <x v="3"/>
    <x v="0"/>
    <x v="2"/>
    <x v="577"/>
    <x v="11"/>
    <x v="2"/>
    <x v="660"/>
    <x v="585"/>
    <x v="3"/>
    <x v="158"/>
    <x v="640"/>
    <x v="3"/>
    <x v="3"/>
    <x v="3"/>
    <x v="657"/>
    <x v="657"/>
    <x v="657"/>
    <x v="3"/>
    <x v="3"/>
  </r>
  <r>
    <x v="1"/>
    <x v="157"/>
    <x v="2"/>
    <x v="0"/>
    <x v="0"/>
    <x v="571"/>
    <x v="8"/>
    <x v="6"/>
    <x v="661"/>
    <x v="586"/>
    <x v="1"/>
    <x v="59"/>
    <x v="641"/>
    <x v="2"/>
    <x v="2"/>
    <x v="2"/>
    <x v="658"/>
    <x v="658"/>
    <x v="658"/>
    <x v="2"/>
    <x v="2"/>
  </r>
  <r>
    <x v="5"/>
    <x v="62"/>
    <x v="7"/>
    <x v="0"/>
    <x v="1"/>
    <x v="578"/>
    <x v="1"/>
    <x v="2"/>
    <x v="662"/>
    <x v="587"/>
    <x v="1"/>
    <x v="2"/>
    <x v="642"/>
    <x v="7"/>
    <x v="7"/>
    <x v="7"/>
    <x v="659"/>
    <x v="659"/>
    <x v="659"/>
    <x v="7"/>
    <x v="7"/>
  </r>
  <r>
    <x v="5"/>
    <x v="74"/>
    <x v="2"/>
    <x v="0"/>
    <x v="0"/>
    <x v="579"/>
    <x v="7"/>
    <x v="3"/>
    <x v="663"/>
    <x v="127"/>
    <x v="4"/>
    <x v="38"/>
    <x v="643"/>
    <x v="2"/>
    <x v="2"/>
    <x v="2"/>
    <x v="660"/>
    <x v="660"/>
    <x v="660"/>
    <x v="2"/>
    <x v="2"/>
  </r>
  <r>
    <x v="6"/>
    <x v="103"/>
    <x v="9"/>
    <x v="0"/>
    <x v="0"/>
    <x v="510"/>
    <x v="7"/>
    <x v="5"/>
    <x v="664"/>
    <x v="588"/>
    <x v="3"/>
    <x v="118"/>
    <x v="644"/>
    <x v="9"/>
    <x v="9"/>
    <x v="9"/>
    <x v="661"/>
    <x v="661"/>
    <x v="661"/>
    <x v="9"/>
    <x v="9"/>
  </r>
  <r>
    <x v="1"/>
    <x v="116"/>
    <x v="2"/>
    <x v="0"/>
    <x v="3"/>
    <x v="580"/>
    <x v="7"/>
    <x v="5"/>
    <x v="665"/>
    <x v="589"/>
    <x v="3"/>
    <x v="2"/>
    <x v="645"/>
    <x v="2"/>
    <x v="2"/>
    <x v="2"/>
    <x v="662"/>
    <x v="662"/>
    <x v="662"/>
    <x v="2"/>
    <x v="2"/>
  </r>
  <r>
    <x v="5"/>
    <x v="52"/>
    <x v="2"/>
    <x v="1"/>
    <x v="3"/>
    <x v="581"/>
    <x v="6"/>
    <x v="2"/>
    <x v="666"/>
    <x v="590"/>
    <x v="2"/>
    <x v="77"/>
    <x v="646"/>
    <x v="2"/>
    <x v="2"/>
    <x v="2"/>
    <x v="663"/>
    <x v="663"/>
    <x v="663"/>
    <x v="2"/>
    <x v="2"/>
  </r>
  <r>
    <x v="0"/>
    <x v="118"/>
    <x v="2"/>
    <x v="0"/>
    <x v="1"/>
    <x v="582"/>
    <x v="11"/>
    <x v="1"/>
    <x v="667"/>
    <x v="64"/>
    <x v="0"/>
    <x v="3"/>
    <x v="647"/>
    <x v="2"/>
    <x v="2"/>
    <x v="2"/>
    <x v="664"/>
    <x v="664"/>
    <x v="664"/>
    <x v="2"/>
    <x v="2"/>
  </r>
  <r>
    <x v="1"/>
    <x v="80"/>
    <x v="11"/>
    <x v="0"/>
    <x v="1"/>
    <x v="583"/>
    <x v="5"/>
    <x v="5"/>
    <x v="668"/>
    <x v="591"/>
    <x v="4"/>
    <x v="2"/>
    <x v="648"/>
    <x v="11"/>
    <x v="11"/>
    <x v="11"/>
    <x v="665"/>
    <x v="665"/>
    <x v="665"/>
    <x v="11"/>
    <x v="11"/>
  </r>
  <r>
    <x v="1"/>
    <x v="67"/>
    <x v="5"/>
    <x v="0"/>
    <x v="1"/>
    <x v="521"/>
    <x v="8"/>
    <x v="2"/>
    <x v="669"/>
    <x v="592"/>
    <x v="6"/>
    <x v="2"/>
    <x v="649"/>
    <x v="5"/>
    <x v="5"/>
    <x v="5"/>
    <x v="666"/>
    <x v="666"/>
    <x v="666"/>
    <x v="5"/>
    <x v="5"/>
  </r>
  <r>
    <x v="0"/>
    <x v="181"/>
    <x v="4"/>
    <x v="0"/>
    <x v="3"/>
    <x v="584"/>
    <x v="7"/>
    <x v="1"/>
    <x v="670"/>
    <x v="237"/>
    <x v="1"/>
    <x v="32"/>
    <x v="562"/>
    <x v="4"/>
    <x v="4"/>
    <x v="4"/>
    <x v="667"/>
    <x v="667"/>
    <x v="667"/>
    <x v="4"/>
    <x v="4"/>
  </r>
  <r>
    <x v="2"/>
    <x v="42"/>
    <x v="5"/>
    <x v="1"/>
    <x v="0"/>
    <x v="585"/>
    <x v="6"/>
    <x v="7"/>
    <x v="671"/>
    <x v="593"/>
    <x v="2"/>
    <x v="180"/>
    <x v="650"/>
    <x v="5"/>
    <x v="5"/>
    <x v="5"/>
    <x v="668"/>
    <x v="668"/>
    <x v="668"/>
    <x v="5"/>
    <x v="5"/>
  </r>
  <r>
    <x v="1"/>
    <x v="140"/>
    <x v="4"/>
    <x v="0"/>
    <x v="0"/>
    <x v="586"/>
    <x v="6"/>
    <x v="6"/>
    <x v="672"/>
    <x v="594"/>
    <x v="5"/>
    <x v="126"/>
    <x v="651"/>
    <x v="4"/>
    <x v="4"/>
    <x v="4"/>
    <x v="669"/>
    <x v="669"/>
    <x v="669"/>
    <x v="4"/>
    <x v="4"/>
  </r>
  <r>
    <x v="4"/>
    <x v="143"/>
    <x v="6"/>
    <x v="0"/>
    <x v="2"/>
    <x v="587"/>
    <x v="10"/>
    <x v="4"/>
    <x v="673"/>
    <x v="595"/>
    <x v="2"/>
    <x v="169"/>
    <x v="652"/>
    <x v="6"/>
    <x v="6"/>
    <x v="6"/>
    <x v="670"/>
    <x v="670"/>
    <x v="670"/>
    <x v="6"/>
    <x v="6"/>
  </r>
  <r>
    <x v="1"/>
    <x v="81"/>
    <x v="10"/>
    <x v="0"/>
    <x v="0"/>
    <x v="588"/>
    <x v="5"/>
    <x v="4"/>
    <x v="674"/>
    <x v="596"/>
    <x v="0"/>
    <x v="69"/>
    <x v="653"/>
    <x v="10"/>
    <x v="10"/>
    <x v="10"/>
    <x v="671"/>
    <x v="671"/>
    <x v="671"/>
    <x v="10"/>
    <x v="10"/>
  </r>
  <r>
    <x v="5"/>
    <x v="84"/>
    <x v="11"/>
    <x v="0"/>
    <x v="1"/>
    <x v="589"/>
    <x v="0"/>
    <x v="0"/>
    <x v="675"/>
    <x v="597"/>
    <x v="6"/>
    <x v="82"/>
    <x v="654"/>
    <x v="11"/>
    <x v="11"/>
    <x v="11"/>
    <x v="672"/>
    <x v="672"/>
    <x v="672"/>
    <x v="11"/>
    <x v="11"/>
  </r>
  <r>
    <x v="0"/>
    <x v="0"/>
    <x v="9"/>
    <x v="0"/>
    <x v="1"/>
    <x v="590"/>
    <x v="0"/>
    <x v="5"/>
    <x v="676"/>
    <x v="168"/>
    <x v="4"/>
    <x v="2"/>
    <x v="655"/>
    <x v="9"/>
    <x v="9"/>
    <x v="9"/>
    <x v="673"/>
    <x v="673"/>
    <x v="673"/>
    <x v="9"/>
    <x v="9"/>
  </r>
  <r>
    <x v="3"/>
    <x v="50"/>
    <x v="9"/>
    <x v="1"/>
    <x v="2"/>
    <x v="591"/>
    <x v="7"/>
    <x v="7"/>
    <x v="677"/>
    <x v="470"/>
    <x v="2"/>
    <x v="3"/>
    <x v="656"/>
    <x v="9"/>
    <x v="9"/>
    <x v="9"/>
    <x v="674"/>
    <x v="674"/>
    <x v="674"/>
    <x v="9"/>
    <x v="9"/>
  </r>
  <r>
    <x v="5"/>
    <x v="96"/>
    <x v="6"/>
    <x v="0"/>
    <x v="3"/>
    <x v="256"/>
    <x v="10"/>
    <x v="7"/>
    <x v="678"/>
    <x v="598"/>
    <x v="6"/>
    <x v="183"/>
    <x v="657"/>
    <x v="6"/>
    <x v="6"/>
    <x v="6"/>
    <x v="675"/>
    <x v="675"/>
    <x v="675"/>
    <x v="6"/>
    <x v="6"/>
  </r>
  <r>
    <x v="5"/>
    <x v="161"/>
    <x v="5"/>
    <x v="0"/>
    <x v="2"/>
    <x v="592"/>
    <x v="1"/>
    <x v="5"/>
    <x v="679"/>
    <x v="599"/>
    <x v="4"/>
    <x v="147"/>
    <x v="658"/>
    <x v="5"/>
    <x v="5"/>
    <x v="5"/>
    <x v="676"/>
    <x v="676"/>
    <x v="676"/>
    <x v="5"/>
    <x v="5"/>
  </r>
  <r>
    <x v="1"/>
    <x v="44"/>
    <x v="1"/>
    <x v="1"/>
    <x v="2"/>
    <x v="593"/>
    <x v="7"/>
    <x v="0"/>
    <x v="680"/>
    <x v="600"/>
    <x v="1"/>
    <x v="30"/>
    <x v="659"/>
    <x v="1"/>
    <x v="1"/>
    <x v="1"/>
    <x v="677"/>
    <x v="677"/>
    <x v="677"/>
    <x v="1"/>
    <x v="1"/>
  </r>
  <r>
    <x v="5"/>
    <x v="128"/>
    <x v="8"/>
    <x v="1"/>
    <x v="1"/>
    <x v="594"/>
    <x v="8"/>
    <x v="3"/>
    <x v="681"/>
    <x v="122"/>
    <x v="6"/>
    <x v="2"/>
    <x v="660"/>
    <x v="8"/>
    <x v="8"/>
    <x v="8"/>
    <x v="678"/>
    <x v="678"/>
    <x v="678"/>
    <x v="8"/>
    <x v="8"/>
  </r>
  <r>
    <x v="2"/>
    <x v="144"/>
    <x v="3"/>
    <x v="0"/>
    <x v="0"/>
    <x v="595"/>
    <x v="11"/>
    <x v="0"/>
    <x v="682"/>
    <x v="472"/>
    <x v="5"/>
    <x v="184"/>
    <x v="661"/>
    <x v="3"/>
    <x v="3"/>
    <x v="3"/>
    <x v="679"/>
    <x v="679"/>
    <x v="679"/>
    <x v="3"/>
    <x v="3"/>
  </r>
  <r>
    <x v="5"/>
    <x v="87"/>
    <x v="10"/>
    <x v="1"/>
    <x v="0"/>
    <x v="596"/>
    <x v="9"/>
    <x v="7"/>
    <x v="683"/>
    <x v="601"/>
    <x v="0"/>
    <x v="96"/>
    <x v="662"/>
    <x v="10"/>
    <x v="10"/>
    <x v="10"/>
    <x v="680"/>
    <x v="680"/>
    <x v="680"/>
    <x v="10"/>
    <x v="10"/>
  </r>
  <r>
    <x v="6"/>
    <x v="171"/>
    <x v="4"/>
    <x v="1"/>
    <x v="3"/>
    <x v="597"/>
    <x v="6"/>
    <x v="7"/>
    <x v="684"/>
    <x v="75"/>
    <x v="4"/>
    <x v="12"/>
    <x v="663"/>
    <x v="4"/>
    <x v="4"/>
    <x v="4"/>
    <x v="681"/>
    <x v="681"/>
    <x v="681"/>
    <x v="4"/>
    <x v="4"/>
  </r>
  <r>
    <x v="5"/>
    <x v="96"/>
    <x v="9"/>
    <x v="1"/>
    <x v="0"/>
    <x v="598"/>
    <x v="11"/>
    <x v="3"/>
    <x v="685"/>
    <x v="602"/>
    <x v="5"/>
    <x v="174"/>
    <x v="664"/>
    <x v="9"/>
    <x v="9"/>
    <x v="9"/>
    <x v="682"/>
    <x v="682"/>
    <x v="682"/>
    <x v="9"/>
    <x v="9"/>
  </r>
  <r>
    <x v="5"/>
    <x v="166"/>
    <x v="8"/>
    <x v="0"/>
    <x v="0"/>
    <x v="599"/>
    <x v="5"/>
    <x v="1"/>
    <x v="686"/>
    <x v="603"/>
    <x v="2"/>
    <x v="2"/>
    <x v="665"/>
    <x v="8"/>
    <x v="8"/>
    <x v="8"/>
    <x v="683"/>
    <x v="683"/>
    <x v="683"/>
    <x v="8"/>
    <x v="8"/>
  </r>
  <r>
    <x v="2"/>
    <x v="51"/>
    <x v="11"/>
    <x v="1"/>
    <x v="2"/>
    <x v="365"/>
    <x v="4"/>
    <x v="4"/>
    <x v="687"/>
    <x v="550"/>
    <x v="5"/>
    <x v="78"/>
    <x v="510"/>
    <x v="11"/>
    <x v="11"/>
    <x v="11"/>
    <x v="684"/>
    <x v="684"/>
    <x v="684"/>
    <x v="11"/>
    <x v="11"/>
  </r>
  <r>
    <x v="2"/>
    <x v="147"/>
    <x v="5"/>
    <x v="0"/>
    <x v="1"/>
    <x v="600"/>
    <x v="7"/>
    <x v="2"/>
    <x v="688"/>
    <x v="604"/>
    <x v="3"/>
    <x v="20"/>
    <x v="666"/>
    <x v="5"/>
    <x v="5"/>
    <x v="5"/>
    <x v="685"/>
    <x v="685"/>
    <x v="685"/>
    <x v="5"/>
    <x v="5"/>
  </r>
  <r>
    <x v="4"/>
    <x v="31"/>
    <x v="2"/>
    <x v="0"/>
    <x v="1"/>
    <x v="601"/>
    <x v="4"/>
    <x v="7"/>
    <x v="689"/>
    <x v="242"/>
    <x v="0"/>
    <x v="123"/>
    <x v="667"/>
    <x v="2"/>
    <x v="2"/>
    <x v="2"/>
    <x v="686"/>
    <x v="686"/>
    <x v="686"/>
    <x v="2"/>
    <x v="2"/>
  </r>
  <r>
    <x v="3"/>
    <x v="61"/>
    <x v="2"/>
    <x v="1"/>
    <x v="1"/>
    <x v="602"/>
    <x v="7"/>
    <x v="2"/>
    <x v="690"/>
    <x v="437"/>
    <x v="1"/>
    <x v="2"/>
    <x v="668"/>
    <x v="2"/>
    <x v="2"/>
    <x v="2"/>
    <x v="687"/>
    <x v="687"/>
    <x v="687"/>
    <x v="2"/>
    <x v="2"/>
  </r>
  <r>
    <x v="2"/>
    <x v="68"/>
    <x v="2"/>
    <x v="0"/>
    <x v="1"/>
    <x v="603"/>
    <x v="11"/>
    <x v="4"/>
    <x v="691"/>
    <x v="605"/>
    <x v="3"/>
    <x v="2"/>
    <x v="669"/>
    <x v="2"/>
    <x v="2"/>
    <x v="2"/>
    <x v="688"/>
    <x v="688"/>
    <x v="688"/>
    <x v="2"/>
    <x v="2"/>
  </r>
  <r>
    <x v="5"/>
    <x v="182"/>
    <x v="8"/>
    <x v="1"/>
    <x v="2"/>
    <x v="604"/>
    <x v="5"/>
    <x v="1"/>
    <x v="692"/>
    <x v="606"/>
    <x v="6"/>
    <x v="2"/>
    <x v="670"/>
    <x v="8"/>
    <x v="8"/>
    <x v="8"/>
    <x v="689"/>
    <x v="689"/>
    <x v="689"/>
    <x v="8"/>
    <x v="8"/>
  </r>
  <r>
    <x v="1"/>
    <x v="71"/>
    <x v="8"/>
    <x v="0"/>
    <x v="2"/>
    <x v="605"/>
    <x v="9"/>
    <x v="0"/>
    <x v="693"/>
    <x v="607"/>
    <x v="2"/>
    <x v="2"/>
    <x v="671"/>
    <x v="8"/>
    <x v="8"/>
    <x v="8"/>
    <x v="690"/>
    <x v="690"/>
    <x v="690"/>
    <x v="8"/>
    <x v="8"/>
  </r>
  <r>
    <x v="5"/>
    <x v="88"/>
    <x v="4"/>
    <x v="1"/>
    <x v="1"/>
    <x v="606"/>
    <x v="1"/>
    <x v="3"/>
    <x v="694"/>
    <x v="608"/>
    <x v="0"/>
    <x v="54"/>
    <x v="672"/>
    <x v="4"/>
    <x v="4"/>
    <x v="4"/>
    <x v="691"/>
    <x v="691"/>
    <x v="691"/>
    <x v="4"/>
    <x v="4"/>
  </r>
  <r>
    <x v="3"/>
    <x v="35"/>
    <x v="9"/>
    <x v="1"/>
    <x v="0"/>
    <x v="607"/>
    <x v="2"/>
    <x v="7"/>
    <x v="695"/>
    <x v="609"/>
    <x v="2"/>
    <x v="2"/>
    <x v="673"/>
    <x v="9"/>
    <x v="9"/>
    <x v="9"/>
    <x v="692"/>
    <x v="692"/>
    <x v="692"/>
    <x v="9"/>
    <x v="9"/>
  </r>
  <r>
    <x v="0"/>
    <x v="69"/>
    <x v="3"/>
    <x v="1"/>
    <x v="2"/>
    <x v="400"/>
    <x v="6"/>
    <x v="5"/>
    <x v="696"/>
    <x v="610"/>
    <x v="4"/>
    <x v="103"/>
    <x v="674"/>
    <x v="3"/>
    <x v="3"/>
    <x v="3"/>
    <x v="693"/>
    <x v="693"/>
    <x v="693"/>
    <x v="3"/>
    <x v="3"/>
  </r>
  <r>
    <x v="5"/>
    <x v="162"/>
    <x v="6"/>
    <x v="0"/>
    <x v="2"/>
    <x v="608"/>
    <x v="11"/>
    <x v="6"/>
    <x v="697"/>
    <x v="291"/>
    <x v="3"/>
    <x v="22"/>
    <x v="675"/>
    <x v="6"/>
    <x v="6"/>
    <x v="6"/>
    <x v="694"/>
    <x v="694"/>
    <x v="694"/>
    <x v="6"/>
    <x v="6"/>
  </r>
  <r>
    <x v="5"/>
    <x v="130"/>
    <x v="4"/>
    <x v="1"/>
    <x v="1"/>
    <x v="59"/>
    <x v="8"/>
    <x v="0"/>
    <x v="698"/>
    <x v="537"/>
    <x v="0"/>
    <x v="9"/>
    <x v="668"/>
    <x v="4"/>
    <x v="4"/>
    <x v="4"/>
    <x v="695"/>
    <x v="695"/>
    <x v="695"/>
    <x v="4"/>
    <x v="4"/>
  </r>
  <r>
    <x v="4"/>
    <x v="176"/>
    <x v="0"/>
    <x v="1"/>
    <x v="0"/>
    <x v="609"/>
    <x v="9"/>
    <x v="1"/>
    <x v="699"/>
    <x v="611"/>
    <x v="5"/>
    <x v="82"/>
    <x v="676"/>
    <x v="0"/>
    <x v="0"/>
    <x v="0"/>
    <x v="696"/>
    <x v="696"/>
    <x v="696"/>
    <x v="0"/>
    <x v="0"/>
  </r>
  <r>
    <x v="1"/>
    <x v="120"/>
    <x v="11"/>
    <x v="0"/>
    <x v="1"/>
    <x v="610"/>
    <x v="2"/>
    <x v="6"/>
    <x v="700"/>
    <x v="612"/>
    <x v="5"/>
    <x v="122"/>
    <x v="677"/>
    <x v="11"/>
    <x v="11"/>
    <x v="11"/>
    <x v="697"/>
    <x v="697"/>
    <x v="697"/>
    <x v="11"/>
    <x v="11"/>
  </r>
  <r>
    <x v="1"/>
    <x v="55"/>
    <x v="5"/>
    <x v="0"/>
    <x v="3"/>
    <x v="611"/>
    <x v="10"/>
    <x v="4"/>
    <x v="701"/>
    <x v="613"/>
    <x v="3"/>
    <x v="32"/>
    <x v="678"/>
    <x v="5"/>
    <x v="5"/>
    <x v="5"/>
    <x v="698"/>
    <x v="698"/>
    <x v="698"/>
    <x v="5"/>
    <x v="5"/>
  </r>
  <r>
    <x v="4"/>
    <x v="115"/>
    <x v="10"/>
    <x v="0"/>
    <x v="0"/>
    <x v="612"/>
    <x v="8"/>
    <x v="7"/>
    <x v="702"/>
    <x v="480"/>
    <x v="3"/>
    <x v="185"/>
    <x v="679"/>
    <x v="10"/>
    <x v="10"/>
    <x v="10"/>
    <x v="699"/>
    <x v="699"/>
    <x v="699"/>
    <x v="10"/>
    <x v="10"/>
  </r>
  <r>
    <x v="0"/>
    <x v="72"/>
    <x v="9"/>
    <x v="0"/>
    <x v="2"/>
    <x v="613"/>
    <x v="1"/>
    <x v="2"/>
    <x v="703"/>
    <x v="614"/>
    <x v="2"/>
    <x v="153"/>
    <x v="680"/>
    <x v="9"/>
    <x v="9"/>
    <x v="9"/>
    <x v="700"/>
    <x v="700"/>
    <x v="700"/>
    <x v="9"/>
    <x v="9"/>
  </r>
  <r>
    <x v="2"/>
    <x v="4"/>
    <x v="8"/>
    <x v="1"/>
    <x v="3"/>
    <x v="614"/>
    <x v="6"/>
    <x v="6"/>
    <x v="704"/>
    <x v="615"/>
    <x v="2"/>
    <x v="82"/>
    <x v="681"/>
    <x v="8"/>
    <x v="8"/>
    <x v="8"/>
    <x v="701"/>
    <x v="701"/>
    <x v="701"/>
    <x v="8"/>
    <x v="8"/>
  </r>
  <r>
    <x v="5"/>
    <x v="114"/>
    <x v="1"/>
    <x v="1"/>
    <x v="1"/>
    <x v="615"/>
    <x v="3"/>
    <x v="4"/>
    <x v="705"/>
    <x v="38"/>
    <x v="2"/>
    <x v="95"/>
    <x v="682"/>
    <x v="1"/>
    <x v="1"/>
    <x v="1"/>
    <x v="702"/>
    <x v="702"/>
    <x v="702"/>
    <x v="1"/>
    <x v="1"/>
  </r>
  <r>
    <x v="1"/>
    <x v="153"/>
    <x v="1"/>
    <x v="1"/>
    <x v="2"/>
    <x v="616"/>
    <x v="5"/>
    <x v="7"/>
    <x v="706"/>
    <x v="616"/>
    <x v="5"/>
    <x v="78"/>
    <x v="683"/>
    <x v="1"/>
    <x v="1"/>
    <x v="1"/>
    <x v="703"/>
    <x v="703"/>
    <x v="703"/>
    <x v="1"/>
    <x v="1"/>
  </r>
  <r>
    <x v="6"/>
    <x v="18"/>
    <x v="6"/>
    <x v="1"/>
    <x v="3"/>
    <x v="617"/>
    <x v="5"/>
    <x v="0"/>
    <x v="707"/>
    <x v="617"/>
    <x v="2"/>
    <x v="61"/>
    <x v="684"/>
    <x v="6"/>
    <x v="6"/>
    <x v="6"/>
    <x v="704"/>
    <x v="704"/>
    <x v="704"/>
    <x v="6"/>
    <x v="6"/>
  </r>
  <r>
    <x v="1"/>
    <x v="79"/>
    <x v="1"/>
    <x v="0"/>
    <x v="2"/>
    <x v="618"/>
    <x v="2"/>
    <x v="0"/>
    <x v="708"/>
    <x v="618"/>
    <x v="6"/>
    <x v="2"/>
    <x v="685"/>
    <x v="1"/>
    <x v="1"/>
    <x v="1"/>
    <x v="705"/>
    <x v="705"/>
    <x v="705"/>
    <x v="1"/>
    <x v="1"/>
  </r>
  <r>
    <x v="2"/>
    <x v="155"/>
    <x v="5"/>
    <x v="1"/>
    <x v="3"/>
    <x v="619"/>
    <x v="5"/>
    <x v="1"/>
    <x v="709"/>
    <x v="619"/>
    <x v="3"/>
    <x v="54"/>
    <x v="686"/>
    <x v="5"/>
    <x v="5"/>
    <x v="5"/>
    <x v="706"/>
    <x v="706"/>
    <x v="706"/>
    <x v="5"/>
    <x v="5"/>
  </r>
  <r>
    <x v="0"/>
    <x v="69"/>
    <x v="8"/>
    <x v="0"/>
    <x v="0"/>
    <x v="620"/>
    <x v="5"/>
    <x v="7"/>
    <x v="710"/>
    <x v="620"/>
    <x v="1"/>
    <x v="2"/>
    <x v="687"/>
    <x v="8"/>
    <x v="8"/>
    <x v="8"/>
    <x v="707"/>
    <x v="707"/>
    <x v="707"/>
    <x v="8"/>
    <x v="8"/>
  </r>
  <r>
    <x v="1"/>
    <x v="152"/>
    <x v="8"/>
    <x v="1"/>
    <x v="3"/>
    <x v="621"/>
    <x v="3"/>
    <x v="4"/>
    <x v="711"/>
    <x v="621"/>
    <x v="6"/>
    <x v="45"/>
    <x v="688"/>
    <x v="8"/>
    <x v="8"/>
    <x v="8"/>
    <x v="708"/>
    <x v="708"/>
    <x v="708"/>
    <x v="8"/>
    <x v="8"/>
  </r>
  <r>
    <x v="5"/>
    <x v="177"/>
    <x v="1"/>
    <x v="1"/>
    <x v="2"/>
    <x v="622"/>
    <x v="10"/>
    <x v="0"/>
    <x v="712"/>
    <x v="471"/>
    <x v="2"/>
    <x v="186"/>
    <x v="689"/>
    <x v="1"/>
    <x v="1"/>
    <x v="1"/>
    <x v="709"/>
    <x v="709"/>
    <x v="709"/>
    <x v="1"/>
    <x v="1"/>
  </r>
  <r>
    <x v="5"/>
    <x v="166"/>
    <x v="1"/>
    <x v="0"/>
    <x v="2"/>
    <x v="623"/>
    <x v="7"/>
    <x v="7"/>
    <x v="713"/>
    <x v="622"/>
    <x v="6"/>
    <x v="8"/>
    <x v="690"/>
    <x v="1"/>
    <x v="1"/>
    <x v="1"/>
    <x v="710"/>
    <x v="710"/>
    <x v="710"/>
    <x v="1"/>
    <x v="1"/>
  </r>
  <r>
    <x v="2"/>
    <x v="155"/>
    <x v="6"/>
    <x v="0"/>
    <x v="3"/>
    <x v="624"/>
    <x v="7"/>
    <x v="2"/>
    <x v="714"/>
    <x v="326"/>
    <x v="5"/>
    <x v="44"/>
    <x v="691"/>
    <x v="6"/>
    <x v="6"/>
    <x v="6"/>
    <x v="711"/>
    <x v="711"/>
    <x v="711"/>
    <x v="6"/>
    <x v="6"/>
  </r>
  <r>
    <x v="3"/>
    <x v="57"/>
    <x v="1"/>
    <x v="1"/>
    <x v="0"/>
    <x v="625"/>
    <x v="5"/>
    <x v="2"/>
    <x v="715"/>
    <x v="623"/>
    <x v="3"/>
    <x v="2"/>
    <x v="692"/>
    <x v="1"/>
    <x v="1"/>
    <x v="1"/>
    <x v="712"/>
    <x v="712"/>
    <x v="712"/>
    <x v="1"/>
    <x v="1"/>
  </r>
  <r>
    <x v="5"/>
    <x v="182"/>
    <x v="5"/>
    <x v="0"/>
    <x v="1"/>
    <x v="626"/>
    <x v="4"/>
    <x v="3"/>
    <x v="716"/>
    <x v="624"/>
    <x v="6"/>
    <x v="126"/>
    <x v="693"/>
    <x v="5"/>
    <x v="5"/>
    <x v="5"/>
    <x v="713"/>
    <x v="713"/>
    <x v="713"/>
    <x v="5"/>
    <x v="5"/>
  </r>
  <r>
    <x v="1"/>
    <x v="77"/>
    <x v="9"/>
    <x v="0"/>
    <x v="2"/>
    <x v="627"/>
    <x v="3"/>
    <x v="5"/>
    <x v="717"/>
    <x v="625"/>
    <x v="4"/>
    <x v="2"/>
    <x v="694"/>
    <x v="9"/>
    <x v="9"/>
    <x v="9"/>
    <x v="714"/>
    <x v="714"/>
    <x v="714"/>
    <x v="9"/>
    <x v="9"/>
  </r>
  <r>
    <x v="2"/>
    <x v="155"/>
    <x v="2"/>
    <x v="0"/>
    <x v="1"/>
    <x v="628"/>
    <x v="5"/>
    <x v="4"/>
    <x v="718"/>
    <x v="626"/>
    <x v="4"/>
    <x v="187"/>
    <x v="695"/>
    <x v="2"/>
    <x v="2"/>
    <x v="2"/>
    <x v="715"/>
    <x v="715"/>
    <x v="715"/>
    <x v="2"/>
    <x v="2"/>
  </r>
  <r>
    <x v="0"/>
    <x v="1"/>
    <x v="4"/>
    <x v="0"/>
    <x v="3"/>
    <x v="629"/>
    <x v="7"/>
    <x v="0"/>
    <x v="719"/>
    <x v="627"/>
    <x v="4"/>
    <x v="188"/>
    <x v="696"/>
    <x v="4"/>
    <x v="4"/>
    <x v="4"/>
    <x v="716"/>
    <x v="716"/>
    <x v="716"/>
    <x v="4"/>
    <x v="4"/>
  </r>
  <r>
    <x v="3"/>
    <x v="138"/>
    <x v="1"/>
    <x v="0"/>
    <x v="3"/>
    <x v="630"/>
    <x v="8"/>
    <x v="2"/>
    <x v="720"/>
    <x v="628"/>
    <x v="1"/>
    <x v="93"/>
    <x v="697"/>
    <x v="1"/>
    <x v="1"/>
    <x v="1"/>
    <x v="717"/>
    <x v="717"/>
    <x v="717"/>
    <x v="1"/>
    <x v="1"/>
  </r>
  <r>
    <x v="1"/>
    <x v="43"/>
    <x v="7"/>
    <x v="1"/>
    <x v="1"/>
    <x v="631"/>
    <x v="8"/>
    <x v="5"/>
    <x v="721"/>
    <x v="629"/>
    <x v="1"/>
    <x v="69"/>
    <x v="698"/>
    <x v="7"/>
    <x v="7"/>
    <x v="7"/>
    <x v="718"/>
    <x v="718"/>
    <x v="718"/>
    <x v="7"/>
    <x v="7"/>
  </r>
  <r>
    <x v="2"/>
    <x v="155"/>
    <x v="3"/>
    <x v="0"/>
    <x v="3"/>
    <x v="632"/>
    <x v="10"/>
    <x v="7"/>
    <x v="722"/>
    <x v="630"/>
    <x v="3"/>
    <x v="80"/>
    <x v="699"/>
    <x v="3"/>
    <x v="3"/>
    <x v="3"/>
    <x v="719"/>
    <x v="719"/>
    <x v="719"/>
    <x v="3"/>
    <x v="3"/>
  </r>
  <r>
    <x v="2"/>
    <x v="12"/>
    <x v="3"/>
    <x v="0"/>
    <x v="0"/>
    <x v="633"/>
    <x v="7"/>
    <x v="5"/>
    <x v="723"/>
    <x v="631"/>
    <x v="0"/>
    <x v="2"/>
    <x v="700"/>
    <x v="3"/>
    <x v="3"/>
    <x v="3"/>
    <x v="720"/>
    <x v="720"/>
    <x v="720"/>
    <x v="3"/>
    <x v="3"/>
  </r>
  <r>
    <x v="2"/>
    <x v="121"/>
    <x v="9"/>
    <x v="1"/>
    <x v="3"/>
    <x v="557"/>
    <x v="9"/>
    <x v="4"/>
    <x v="724"/>
    <x v="53"/>
    <x v="0"/>
    <x v="44"/>
    <x v="701"/>
    <x v="9"/>
    <x v="9"/>
    <x v="9"/>
    <x v="721"/>
    <x v="721"/>
    <x v="721"/>
    <x v="9"/>
    <x v="9"/>
  </r>
  <r>
    <x v="5"/>
    <x v="105"/>
    <x v="2"/>
    <x v="0"/>
    <x v="1"/>
    <x v="634"/>
    <x v="0"/>
    <x v="0"/>
    <x v="725"/>
    <x v="632"/>
    <x v="1"/>
    <x v="2"/>
    <x v="702"/>
    <x v="2"/>
    <x v="2"/>
    <x v="2"/>
    <x v="722"/>
    <x v="722"/>
    <x v="722"/>
    <x v="2"/>
    <x v="2"/>
  </r>
  <r>
    <x v="1"/>
    <x v="33"/>
    <x v="9"/>
    <x v="1"/>
    <x v="2"/>
    <x v="635"/>
    <x v="8"/>
    <x v="2"/>
    <x v="726"/>
    <x v="278"/>
    <x v="5"/>
    <x v="136"/>
    <x v="703"/>
    <x v="9"/>
    <x v="9"/>
    <x v="9"/>
    <x v="723"/>
    <x v="723"/>
    <x v="723"/>
    <x v="9"/>
    <x v="9"/>
  </r>
  <r>
    <x v="5"/>
    <x v="98"/>
    <x v="6"/>
    <x v="1"/>
    <x v="0"/>
    <x v="636"/>
    <x v="2"/>
    <x v="7"/>
    <x v="727"/>
    <x v="397"/>
    <x v="4"/>
    <x v="65"/>
    <x v="704"/>
    <x v="6"/>
    <x v="6"/>
    <x v="6"/>
    <x v="724"/>
    <x v="724"/>
    <x v="724"/>
    <x v="6"/>
    <x v="6"/>
  </r>
  <r>
    <x v="1"/>
    <x v="81"/>
    <x v="7"/>
    <x v="0"/>
    <x v="0"/>
    <x v="49"/>
    <x v="0"/>
    <x v="3"/>
    <x v="728"/>
    <x v="633"/>
    <x v="0"/>
    <x v="2"/>
    <x v="705"/>
    <x v="7"/>
    <x v="7"/>
    <x v="7"/>
    <x v="725"/>
    <x v="725"/>
    <x v="725"/>
    <x v="7"/>
    <x v="7"/>
  </r>
  <r>
    <x v="6"/>
    <x v="180"/>
    <x v="11"/>
    <x v="1"/>
    <x v="0"/>
    <x v="637"/>
    <x v="5"/>
    <x v="4"/>
    <x v="729"/>
    <x v="253"/>
    <x v="1"/>
    <x v="2"/>
    <x v="706"/>
    <x v="11"/>
    <x v="11"/>
    <x v="11"/>
    <x v="726"/>
    <x v="726"/>
    <x v="726"/>
    <x v="11"/>
    <x v="11"/>
  </r>
  <r>
    <x v="0"/>
    <x v="119"/>
    <x v="4"/>
    <x v="1"/>
    <x v="2"/>
    <x v="638"/>
    <x v="7"/>
    <x v="3"/>
    <x v="730"/>
    <x v="634"/>
    <x v="4"/>
    <x v="44"/>
    <x v="707"/>
    <x v="4"/>
    <x v="4"/>
    <x v="4"/>
    <x v="727"/>
    <x v="727"/>
    <x v="727"/>
    <x v="4"/>
    <x v="4"/>
  </r>
  <r>
    <x v="1"/>
    <x v="159"/>
    <x v="1"/>
    <x v="0"/>
    <x v="2"/>
    <x v="639"/>
    <x v="2"/>
    <x v="3"/>
    <x v="731"/>
    <x v="635"/>
    <x v="4"/>
    <x v="2"/>
    <x v="708"/>
    <x v="1"/>
    <x v="1"/>
    <x v="1"/>
    <x v="728"/>
    <x v="728"/>
    <x v="728"/>
    <x v="1"/>
    <x v="1"/>
  </r>
  <r>
    <x v="5"/>
    <x v="40"/>
    <x v="2"/>
    <x v="0"/>
    <x v="3"/>
    <x v="640"/>
    <x v="4"/>
    <x v="7"/>
    <x v="732"/>
    <x v="636"/>
    <x v="5"/>
    <x v="73"/>
    <x v="709"/>
    <x v="2"/>
    <x v="2"/>
    <x v="2"/>
    <x v="729"/>
    <x v="729"/>
    <x v="729"/>
    <x v="2"/>
    <x v="2"/>
  </r>
  <r>
    <x v="5"/>
    <x v="183"/>
    <x v="11"/>
    <x v="0"/>
    <x v="0"/>
    <x v="283"/>
    <x v="2"/>
    <x v="4"/>
    <x v="733"/>
    <x v="637"/>
    <x v="0"/>
    <x v="130"/>
    <x v="710"/>
    <x v="11"/>
    <x v="11"/>
    <x v="11"/>
    <x v="730"/>
    <x v="730"/>
    <x v="730"/>
    <x v="11"/>
    <x v="11"/>
  </r>
  <r>
    <x v="2"/>
    <x v="112"/>
    <x v="10"/>
    <x v="0"/>
    <x v="1"/>
    <x v="641"/>
    <x v="7"/>
    <x v="3"/>
    <x v="734"/>
    <x v="638"/>
    <x v="1"/>
    <x v="20"/>
    <x v="711"/>
    <x v="10"/>
    <x v="10"/>
    <x v="10"/>
    <x v="731"/>
    <x v="731"/>
    <x v="731"/>
    <x v="10"/>
    <x v="10"/>
  </r>
  <r>
    <x v="1"/>
    <x v="152"/>
    <x v="4"/>
    <x v="1"/>
    <x v="2"/>
    <x v="642"/>
    <x v="0"/>
    <x v="5"/>
    <x v="735"/>
    <x v="639"/>
    <x v="6"/>
    <x v="4"/>
    <x v="712"/>
    <x v="4"/>
    <x v="4"/>
    <x v="4"/>
    <x v="732"/>
    <x v="732"/>
    <x v="732"/>
    <x v="4"/>
    <x v="4"/>
  </r>
  <r>
    <x v="0"/>
    <x v="119"/>
    <x v="11"/>
    <x v="0"/>
    <x v="3"/>
    <x v="643"/>
    <x v="9"/>
    <x v="6"/>
    <x v="736"/>
    <x v="563"/>
    <x v="6"/>
    <x v="2"/>
    <x v="713"/>
    <x v="11"/>
    <x v="11"/>
    <x v="11"/>
    <x v="733"/>
    <x v="733"/>
    <x v="733"/>
    <x v="11"/>
    <x v="11"/>
  </r>
  <r>
    <x v="5"/>
    <x v="127"/>
    <x v="0"/>
    <x v="0"/>
    <x v="1"/>
    <x v="644"/>
    <x v="6"/>
    <x v="0"/>
    <x v="737"/>
    <x v="640"/>
    <x v="0"/>
    <x v="188"/>
    <x v="714"/>
    <x v="0"/>
    <x v="0"/>
    <x v="0"/>
    <x v="734"/>
    <x v="734"/>
    <x v="734"/>
    <x v="12"/>
    <x v="0"/>
  </r>
  <r>
    <x v="2"/>
    <x v="65"/>
    <x v="11"/>
    <x v="0"/>
    <x v="3"/>
    <x v="43"/>
    <x v="0"/>
    <x v="4"/>
    <x v="738"/>
    <x v="431"/>
    <x v="2"/>
    <x v="101"/>
    <x v="715"/>
    <x v="11"/>
    <x v="11"/>
    <x v="11"/>
    <x v="735"/>
    <x v="735"/>
    <x v="735"/>
    <x v="11"/>
    <x v="11"/>
  </r>
  <r>
    <x v="5"/>
    <x v="34"/>
    <x v="2"/>
    <x v="1"/>
    <x v="3"/>
    <x v="645"/>
    <x v="4"/>
    <x v="1"/>
    <x v="739"/>
    <x v="641"/>
    <x v="3"/>
    <x v="2"/>
    <x v="716"/>
    <x v="2"/>
    <x v="2"/>
    <x v="2"/>
    <x v="736"/>
    <x v="736"/>
    <x v="736"/>
    <x v="2"/>
    <x v="2"/>
  </r>
  <r>
    <x v="3"/>
    <x v="10"/>
    <x v="11"/>
    <x v="1"/>
    <x v="1"/>
    <x v="646"/>
    <x v="7"/>
    <x v="7"/>
    <x v="740"/>
    <x v="642"/>
    <x v="3"/>
    <x v="19"/>
    <x v="717"/>
    <x v="11"/>
    <x v="11"/>
    <x v="11"/>
    <x v="737"/>
    <x v="737"/>
    <x v="737"/>
    <x v="11"/>
    <x v="11"/>
  </r>
  <r>
    <x v="2"/>
    <x v="51"/>
    <x v="3"/>
    <x v="0"/>
    <x v="3"/>
    <x v="83"/>
    <x v="2"/>
    <x v="7"/>
    <x v="741"/>
    <x v="643"/>
    <x v="1"/>
    <x v="58"/>
    <x v="718"/>
    <x v="3"/>
    <x v="3"/>
    <x v="3"/>
    <x v="738"/>
    <x v="738"/>
    <x v="738"/>
    <x v="3"/>
    <x v="3"/>
  </r>
  <r>
    <x v="3"/>
    <x v="163"/>
    <x v="1"/>
    <x v="1"/>
    <x v="3"/>
    <x v="647"/>
    <x v="10"/>
    <x v="0"/>
    <x v="742"/>
    <x v="644"/>
    <x v="6"/>
    <x v="13"/>
    <x v="719"/>
    <x v="1"/>
    <x v="1"/>
    <x v="1"/>
    <x v="739"/>
    <x v="739"/>
    <x v="739"/>
    <x v="1"/>
    <x v="1"/>
  </r>
  <r>
    <x v="2"/>
    <x v="38"/>
    <x v="0"/>
    <x v="1"/>
    <x v="0"/>
    <x v="648"/>
    <x v="9"/>
    <x v="3"/>
    <x v="743"/>
    <x v="645"/>
    <x v="2"/>
    <x v="2"/>
    <x v="720"/>
    <x v="0"/>
    <x v="0"/>
    <x v="0"/>
    <x v="740"/>
    <x v="740"/>
    <x v="740"/>
    <x v="0"/>
    <x v="0"/>
  </r>
  <r>
    <x v="2"/>
    <x v="144"/>
    <x v="3"/>
    <x v="0"/>
    <x v="1"/>
    <x v="649"/>
    <x v="4"/>
    <x v="0"/>
    <x v="744"/>
    <x v="646"/>
    <x v="1"/>
    <x v="56"/>
    <x v="276"/>
    <x v="3"/>
    <x v="3"/>
    <x v="3"/>
    <x v="741"/>
    <x v="741"/>
    <x v="741"/>
    <x v="3"/>
    <x v="3"/>
  </r>
  <r>
    <x v="2"/>
    <x v="83"/>
    <x v="0"/>
    <x v="0"/>
    <x v="3"/>
    <x v="650"/>
    <x v="8"/>
    <x v="5"/>
    <x v="745"/>
    <x v="647"/>
    <x v="2"/>
    <x v="2"/>
    <x v="721"/>
    <x v="0"/>
    <x v="0"/>
    <x v="0"/>
    <x v="742"/>
    <x v="742"/>
    <x v="742"/>
    <x v="0"/>
    <x v="0"/>
  </r>
  <r>
    <x v="5"/>
    <x v="145"/>
    <x v="3"/>
    <x v="0"/>
    <x v="0"/>
    <x v="651"/>
    <x v="4"/>
    <x v="1"/>
    <x v="746"/>
    <x v="648"/>
    <x v="0"/>
    <x v="45"/>
    <x v="722"/>
    <x v="3"/>
    <x v="3"/>
    <x v="3"/>
    <x v="743"/>
    <x v="743"/>
    <x v="743"/>
    <x v="3"/>
    <x v="3"/>
  </r>
  <r>
    <x v="5"/>
    <x v="100"/>
    <x v="3"/>
    <x v="1"/>
    <x v="3"/>
    <x v="652"/>
    <x v="3"/>
    <x v="5"/>
    <x v="747"/>
    <x v="649"/>
    <x v="6"/>
    <x v="2"/>
    <x v="723"/>
    <x v="3"/>
    <x v="3"/>
    <x v="3"/>
    <x v="744"/>
    <x v="744"/>
    <x v="744"/>
    <x v="3"/>
    <x v="3"/>
  </r>
  <r>
    <x v="0"/>
    <x v="135"/>
    <x v="7"/>
    <x v="0"/>
    <x v="2"/>
    <x v="653"/>
    <x v="3"/>
    <x v="1"/>
    <x v="748"/>
    <x v="650"/>
    <x v="4"/>
    <x v="2"/>
    <x v="724"/>
    <x v="7"/>
    <x v="7"/>
    <x v="7"/>
    <x v="745"/>
    <x v="745"/>
    <x v="745"/>
    <x v="7"/>
    <x v="7"/>
  </r>
  <r>
    <x v="3"/>
    <x v="138"/>
    <x v="0"/>
    <x v="1"/>
    <x v="2"/>
    <x v="654"/>
    <x v="0"/>
    <x v="4"/>
    <x v="749"/>
    <x v="263"/>
    <x v="3"/>
    <x v="49"/>
    <x v="725"/>
    <x v="0"/>
    <x v="0"/>
    <x v="0"/>
    <x v="746"/>
    <x v="746"/>
    <x v="746"/>
    <x v="0"/>
    <x v="0"/>
  </r>
  <r>
    <x v="2"/>
    <x v="141"/>
    <x v="4"/>
    <x v="0"/>
    <x v="2"/>
    <x v="229"/>
    <x v="4"/>
    <x v="3"/>
    <x v="750"/>
    <x v="651"/>
    <x v="3"/>
    <x v="2"/>
    <x v="726"/>
    <x v="4"/>
    <x v="4"/>
    <x v="4"/>
    <x v="747"/>
    <x v="747"/>
    <x v="747"/>
    <x v="4"/>
    <x v="4"/>
  </r>
  <r>
    <x v="1"/>
    <x v="67"/>
    <x v="10"/>
    <x v="1"/>
    <x v="2"/>
    <x v="655"/>
    <x v="4"/>
    <x v="3"/>
    <x v="751"/>
    <x v="645"/>
    <x v="2"/>
    <x v="54"/>
    <x v="727"/>
    <x v="10"/>
    <x v="10"/>
    <x v="10"/>
    <x v="748"/>
    <x v="748"/>
    <x v="748"/>
    <x v="10"/>
    <x v="10"/>
  </r>
  <r>
    <x v="3"/>
    <x v="163"/>
    <x v="7"/>
    <x v="0"/>
    <x v="1"/>
    <x v="656"/>
    <x v="9"/>
    <x v="2"/>
    <x v="752"/>
    <x v="314"/>
    <x v="6"/>
    <x v="2"/>
    <x v="728"/>
    <x v="7"/>
    <x v="7"/>
    <x v="7"/>
    <x v="749"/>
    <x v="749"/>
    <x v="749"/>
    <x v="7"/>
    <x v="7"/>
  </r>
  <r>
    <x v="4"/>
    <x v="6"/>
    <x v="10"/>
    <x v="1"/>
    <x v="1"/>
    <x v="647"/>
    <x v="10"/>
    <x v="0"/>
    <x v="753"/>
    <x v="652"/>
    <x v="1"/>
    <x v="189"/>
    <x v="729"/>
    <x v="10"/>
    <x v="10"/>
    <x v="10"/>
    <x v="750"/>
    <x v="750"/>
    <x v="750"/>
    <x v="10"/>
    <x v="10"/>
  </r>
  <r>
    <x v="0"/>
    <x v="76"/>
    <x v="4"/>
    <x v="1"/>
    <x v="1"/>
    <x v="657"/>
    <x v="10"/>
    <x v="7"/>
    <x v="754"/>
    <x v="653"/>
    <x v="0"/>
    <x v="190"/>
    <x v="730"/>
    <x v="4"/>
    <x v="4"/>
    <x v="4"/>
    <x v="751"/>
    <x v="751"/>
    <x v="751"/>
    <x v="4"/>
    <x v="4"/>
  </r>
  <r>
    <x v="1"/>
    <x v="2"/>
    <x v="0"/>
    <x v="0"/>
    <x v="1"/>
    <x v="658"/>
    <x v="5"/>
    <x v="4"/>
    <x v="755"/>
    <x v="654"/>
    <x v="2"/>
    <x v="2"/>
    <x v="731"/>
    <x v="0"/>
    <x v="0"/>
    <x v="0"/>
    <x v="752"/>
    <x v="752"/>
    <x v="752"/>
    <x v="0"/>
    <x v="0"/>
  </r>
  <r>
    <x v="3"/>
    <x v="60"/>
    <x v="9"/>
    <x v="1"/>
    <x v="1"/>
    <x v="57"/>
    <x v="11"/>
    <x v="4"/>
    <x v="756"/>
    <x v="655"/>
    <x v="5"/>
    <x v="142"/>
    <x v="732"/>
    <x v="9"/>
    <x v="9"/>
    <x v="9"/>
    <x v="753"/>
    <x v="753"/>
    <x v="753"/>
    <x v="9"/>
    <x v="9"/>
  </r>
  <r>
    <x v="0"/>
    <x v="0"/>
    <x v="7"/>
    <x v="0"/>
    <x v="1"/>
    <x v="354"/>
    <x v="3"/>
    <x v="4"/>
    <x v="757"/>
    <x v="656"/>
    <x v="1"/>
    <x v="68"/>
    <x v="733"/>
    <x v="7"/>
    <x v="7"/>
    <x v="7"/>
    <x v="754"/>
    <x v="754"/>
    <x v="754"/>
    <x v="7"/>
    <x v="7"/>
  </r>
  <r>
    <x v="5"/>
    <x v="74"/>
    <x v="9"/>
    <x v="1"/>
    <x v="0"/>
    <x v="477"/>
    <x v="4"/>
    <x v="4"/>
    <x v="758"/>
    <x v="657"/>
    <x v="5"/>
    <x v="54"/>
    <x v="734"/>
    <x v="9"/>
    <x v="9"/>
    <x v="9"/>
    <x v="755"/>
    <x v="755"/>
    <x v="755"/>
    <x v="9"/>
    <x v="9"/>
  </r>
  <r>
    <x v="5"/>
    <x v="32"/>
    <x v="10"/>
    <x v="1"/>
    <x v="1"/>
    <x v="659"/>
    <x v="9"/>
    <x v="4"/>
    <x v="759"/>
    <x v="658"/>
    <x v="3"/>
    <x v="71"/>
    <x v="735"/>
    <x v="10"/>
    <x v="10"/>
    <x v="10"/>
    <x v="756"/>
    <x v="756"/>
    <x v="756"/>
    <x v="10"/>
    <x v="10"/>
  </r>
  <r>
    <x v="2"/>
    <x v="82"/>
    <x v="4"/>
    <x v="0"/>
    <x v="0"/>
    <x v="61"/>
    <x v="6"/>
    <x v="3"/>
    <x v="760"/>
    <x v="659"/>
    <x v="5"/>
    <x v="30"/>
    <x v="159"/>
    <x v="4"/>
    <x v="4"/>
    <x v="4"/>
    <x v="757"/>
    <x v="757"/>
    <x v="757"/>
    <x v="4"/>
    <x v="4"/>
  </r>
  <r>
    <x v="1"/>
    <x v="80"/>
    <x v="5"/>
    <x v="0"/>
    <x v="2"/>
    <x v="660"/>
    <x v="1"/>
    <x v="7"/>
    <x v="761"/>
    <x v="660"/>
    <x v="1"/>
    <x v="122"/>
    <x v="736"/>
    <x v="5"/>
    <x v="5"/>
    <x v="5"/>
    <x v="758"/>
    <x v="758"/>
    <x v="758"/>
    <x v="5"/>
    <x v="5"/>
  </r>
  <r>
    <x v="3"/>
    <x v="60"/>
    <x v="2"/>
    <x v="1"/>
    <x v="3"/>
    <x v="661"/>
    <x v="8"/>
    <x v="1"/>
    <x v="762"/>
    <x v="661"/>
    <x v="2"/>
    <x v="2"/>
    <x v="737"/>
    <x v="2"/>
    <x v="2"/>
    <x v="2"/>
    <x v="759"/>
    <x v="759"/>
    <x v="759"/>
    <x v="2"/>
    <x v="2"/>
  </r>
  <r>
    <x v="1"/>
    <x v="17"/>
    <x v="8"/>
    <x v="0"/>
    <x v="1"/>
    <x v="662"/>
    <x v="2"/>
    <x v="4"/>
    <x v="763"/>
    <x v="662"/>
    <x v="4"/>
    <x v="140"/>
    <x v="738"/>
    <x v="8"/>
    <x v="8"/>
    <x v="8"/>
    <x v="760"/>
    <x v="760"/>
    <x v="760"/>
    <x v="8"/>
    <x v="8"/>
  </r>
  <r>
    <x v="2"/>
    <x v="144"/>
    <x v="8"/>
    <x v="1"/>
    <x v="2"/>
    <x v="663"/>
    <x v="10"/>
    <x v="4"/>
    <x v="764"/>
    <x v="663"/>
    <x v="0"/>
    <x v="160"/>
    <x v="739"/>
    <x v="8"/>
    <x v="8"/>
    <x v="8"/>
    <x v="761"/>
    <x v="761"/>
    <x v="761"/>
    <x v="8"/>
    <x v="8"/>
  </r>
  <r>
    <x v="3"/>
    <x v="124"/>
    <x v="9"/>
    <x v="1"/>
    <x v="0"/>
    <x v="664"/>
    <x v="11"/>
    <x v="5"/>
    <x v="765"/>
    <x v="664"/>
    <x v="0"/>
    <x v="12"/>
    <x v="740"/>
    <x v="9"/>
    <x v="9"/>
    <x v="9"/>
    <x v="762"/>
    <x v="762"/>
    <x v="762"/>
    <x v="9"/>
    <x v="9"/>
  </r>
  <r>
    <x v="4"/>
    <x v="176"/>
    <x v="11"/>
    <x v="0"/>
    <x v="1"/>
    <x v="665"/>
    <x v="8"/>
    <x v="6"/>
    <x v="766"/>
    <x v="612"/>
    <x v="5"/>
    <x v="8"/>
    <x v="741"/>
    <x v="11"/>
    <x v="11"/>
    <x v="11"/>
    <x v="763"/>
    <x v="763"/>
    <x v="763"/>
    <x v="11"/>
    <x v="11"/>
  </r>
  <r>
    <x v="3"/>
    <x v="10"/>
    <x v="5"/>
    <x v="0"/>
    <x v="0"/>
    <x v="294"/>
    <x v="2"/>
    <x v="5"/>
    <x v="767"/>
    <x v="629"/>
    <x v="1"/>
    <x v="57"/>
    <x v="742"/>
    <x v="5"/>
    <x v="5"/>
    <x v="5"/>
    <x v="764"/>
    <x v="764"/>
    <x v="764"/>
    <x v="5"/>
    <x v="5"/>
  </r>
  <r>
    <x v="5"/>
    <x v="149"/>
    <x v="7"/>
    <x v="1"/>
    <x v="2"/>
    <x v="666"/>
    <x v="11"/>
    <x v="1"/>
    <x v="768"/>
    <x v="665"/>
    <x v="4"/>
    <x v="69"/>
    <x v="743"/>
    <x v="7"/>
    <x v="7"/>
    <x v="7"/>
    <x v="765"/>
    <x v="765"/>
    <x v="765"/>
    <x v="7"/>
    <x v="7"/>
  </r>
  <r>
    <x v="4"/>
    <x v="23"/>
    <x v="0"/>
    <x v="1"/>
    <x v="1"/>
    <x v="547"/>
    <x v="2"/>
    <x v="0"/>
    <x v="769"/>
    <x v="666"/>
    <x v="2"/>
    <x v="47"/>
    <x v="465"/>
    <x v="0"/>
    <x v="0"/>
    <x v="0"/>
    <x v="766"/>
    <x v="766"/>
    <x v="766"/>
    <x v="0"/>
    <x v="0"/>
  </r>
  <r>
    <x v="0"/>
    <x v="181"/>
    <x v="1"/>
    <x v="0"/>
    <x v="1"/>
    <x v="221"/>
    <x v="7"/>
    <x v="0"/>
    <x v="770"/>
    <x v="667"/>
    <x v="2"/>
    <x v="45"/>
    <x v="744"/>
    <x v="1"/>
    <x v="1"/>
    <x v="1"/>
    <x v="767"/>
    <x v="767"/>
    <x v="767"/>
    <x v="1"/>
    <x v="1"/>
  </r>
  <r>
    <x v="2"/>
    <x v="51"/>
    <x v="9"/>
    <x v="0"/>
    <x v="3"/>
    <x v="667"/>
    <x v="6"/>
    <x v="1"/>
    <x v="771"/>
    <x v="668"/>
    <x v="1"/>
    <x v="59"/>
    <x v="745"/>
    <x v="9"/>
    <x v="9"/>
    <x v="9"/>
    <x v="768"/>
    <x v="768"/>
    <x v="768"/>
    <x v="9"/>
    <x v="9"/>
  </r>
  <r>
    <x v="5"/>
    <x v="87"/>
    <x v="1"/>
    <x v="0"/>
    <x v="3"/>
    <x v="632"/>
    <x v="10"/>
    <x v="7"/>
    <x v="772"/>
    <x v="630"/>
    <x v="3"/>
    <x v="80"/>
    <x v="746"/>
    <x v="1"/>
    <x v="1"/>
    <x v="1"/>
    <x v="769"/>
    <x v="769"/>
    <x v="769"/>
    <x v="1"/>
    <x v="1"/>
  </r>
  <r>
    <x v="1"/>
    <x v="109"/>
    <x v="7"/>
    <x v="0"/>
    <x v="3"/>
    <x v="273"/>
    <x v="8"/>
    <x v="1"/>
    <x v="773"/>
    <x v="5"/>
    <x v="1"/>
    <x v="130"/>
    <x v="747"/>
    <x v="7"/>
    <x v="7"/>
    <x v="7"/>
    <x v="770"/>
    <x v="770"/>
    <x v="770"/>
    <x v="7"/>
    <x v="7"/>
  </r>
  <r>
    <x v="1"/>
    <x v="159"/>
    <x v="8"/>
    <x v="1"/>
    <x v="3"/>
    <x v="668"/>
    <x v="3"/>
    <x v="0"/>
    <x v="774"/>
    <x v="669"/>
    <x v="2"/>
    <x v="95"/>
    <x v="748"/>
    <x v="8"/>
    <x v="8"/>
    <x v="8"/>
    <x v="771"/>
    <x v="771"/>
    <x v="771"/>
    <x v="8"/>
    <x v="8"/>
  </r>
  <r>
    <x v="2"/>
    <x v="83"/>
    <x v="10"/>
    <x v="0"/>
    <x v="0"/>
    <x v="669"/>
    <x v="10"/>
    <x v="1"/>
    <x v="775"/>
    <x v="558"/>
    <x v="6"/>
    <x v="191"/>
    <x v="749"/>
    <x v="10"/>
    <x v="10"/>
    <x v="10"/>
    <x v="772"/>
    <x v="772"/>
    <x v="772"/>
    <x v="10"/>
    <x v="10"/>
  </r>
  <r>
    <x v="2"/>
    <x v="65"/>
    <x v="11"/>
    <x v="0"/>
    <x v="2"/>
    <x v="670"/>
    <x v="3"/>
    <x v="0"/>
    <x v="776"/>
    <x v="670"/>
    <x v="0"/>
    <x v="54"/>
    <x v="750"/>
    <x v="11"/>
    <x v="11"/>
    <x v="11"/>
    <x v="773"/>
    <x v="773"/>
    <x v="773"/>
    <x v="11"/>
    <x v="11"/>
  </r>
  <r>
    <x v="5"/>
    <x v="47"/>
    <x v="2"/>
    <x v="1"/>
    <x v="0"/>
    <x v="671"/>
    <x v="1"/>
    <x v="2"/>
    <x v="777"/>
    <x v="671"/>
    <x v="5"/>
    <x v="20"/>
    <x v="751"/>
    <x v="2"/>
    <x v="2"/>
    <x v="2"/>
    <x v="774"/>
    <x v="774"/>
    <x v="774"/>
    <x v="2"/>
    <x v="2"/>
  </r>
  <r>
    <x v="2"/>
    <x v="164"/>
    <x v="0"/>
    <x v="0"/>
    <x v="1"/>
    <x v="672"/>
    <x v="8"/>
    <x v="4"/>
    <x v="778"/>
    <x v="672"/>
    <x v="2"/>
    <x v="2"/>
    <x v="752"/>
    <x v="0"/>
    <x v="0"/>
    <x v="0"/>
    <x v="775"/>
    <x v="775"/>
    <x v="775"/>
    <x v="0"/>
    <x v="0"/>
  </r>
  <r>
    <x v="5"/>
    <x v="62"/>
    <x v="3"/>
    <x v="1"/>
    <x v="2"/>
    <x v="255"/>
    <x v="5"/>
    <x v="0"/>
    <x v="779"/>
    <x v="673"/>
    <x v="4"/>
    <x v="2"/>
    <x v="753"/>
    <x v="3"/>
    <x v="3"/>
    <x v="3"/>
    <x v="776"/>
    <x v="776"/>
    <x v="776"/>
    <x v="3"/>
    <x v="3"/>
  </r>
  <r>
    <x v="1"/>
    <x v="17"/>
    <x v="2"/>
    <x v="1"/>
    <x v="1"/>
    <x v="410"/>
    <x v="5"/>
    <x v="0"/>
    <x v="780"/>
    <x v="674"/>
    <x v="4"/>
    <x v="2"/>
    <x v="754"/>
    <x v="2"/>
    <x v="2"/>
    <x v="2"/>
    <x v="777"/>
    <x v="777"/>
    <x v="777"/>
    <x v="2"/>
    <x v="2"/>
  </r>
  <r>
    <x v="1"/>
    <x v="108"/>
    <x v="4"/>
    <x v="0"/>
    <x v="2"/>
    <x v="673"/>
    <x v="11"/>
    <x v="4"/>
    <x v="781"/>
    <x v="675"/>
    <x v="3"/>
    <x v="96"/>
    <x v="755"/>
    <x v="4"/>
    <x v="4"/>
    <x v="4"/>
    <x v="778"/>
    <x v="778"/>
    <x v="778"/>
    <x v="4"/>
    <x v="4"/>
  </r>
  <r>
    <x v="5"/>
    <x v="175"/>
    <x v="4"/>
    <x v="0"/>
    <x v="2"/>
    <x v="674"/>
    <x v="0"/>
    <x v="0"/>
    <x v="782"/>
    <x v="676"/>
    <x v="3"/>
    <x v="28"/>
    <x v="756"/>
    <x v="4"/>
    <x v="4"/>
    <x v="4"/>
    <x v="779"/>
    <x v="779"/>
    <x v="779"/>
    <x v="4"/>
    <x v="4"/>
  </r>
  <r>
    <x v="0"/>
    <x v="172"/>
    <x v="1"/>
    <x v="1"/>
    <x v="1"/>
    <x v="675"/>
    <x v="0"/>
    <x v="7"/>
    <x v="783"/>
    <x v="677"/>
    <x v="1"/>
    <x v="71"/>
    <x v="757"/>
    <x v="1"/>
    <x v="1"/>
    <x v="1"/>
    <x v="780"/>
    <x v="780"/>
    <x v="780"/>
    <x v="1"/>
    <x v="12"/>
  </r>
  <r>
    <x v="5"/>
    <x v="111"/>
    <x v="1"/>
    <x v="0"/>
    <x v="1"/>
    <x v="676"/>
    <x v="7"/>
    <x v="7"/>
    <x v="784"/>
    <x v="285"/>
    <x v="1"/>
    <x v="2"/>
    <x v="758"/>
    <x v="1"/>
    <x v="1"/>
    <x v="1"/>
    <x v="781"/>
    <x v="781"/>
    <x v="781"/>
    <x v="1"/>
    <x v="1"/>
  </r>
  <r>
    <x v="5"/>
    <x v="74"/>
    <x v="7"/>
    <x v="1"/>
    <x v="2"/>
    <x v="677"/>
    <x v="1"/>
    <x v="3"/>
    <x v="785"/>
    <x v="678"/>
    <x v="2"/>
    <x v="119"/>
    <x v="184"/>
    <x v="7"/>
    <x v="7"/>
    <x v="7"/>
    <x v="782"/>
    <x v="782"/>
    <x v="782"/>
    <x v="7"/>
    <x v="7"/>
  </r>
  <r>
    <x v="4"/>
    <x v="46"/>
    <x v="10"/>
    <x v="0"/>
    <x v="1"/>
    <x v="678"/>
    <x v="10"/>
    <x v="0"/>
    <x v="786"/>
    <x v="679"/>
    <x v="2"/>
    <x v="192"/>
    <x v="759"/>
    <x v="10"/>
    <x v="10"/>
    <x v="10"/>
    <x v="783"/>
    <x v="783"/>
    <x v="783"/>
    <x v="10"/>
    <x v="10"/>
  </r>
  <r>
    <x v="5"/>
    <x v="154"/>
    <x v="5"/>
    <x v="0"/>
    <x v="3"/>
    <x v="679"/>
    <x v="9"/>
    <x v="5"/>
    <x v="787"/>
    <x v="680"/>
    <x v="0"/>
    <x v="37"/>
    <x v="760"/>
    <x v="5"/>
    <x v="5"/>
    <x v="5"/>
    <x v="784"/>
    <x v="784"/>
    <x v="784"/>
    <x v="5"/>
    <x v="5"/>
  </r>
  <r>
    <x v="2"/>
    <x v="121"/>
    <x v="8"/>
    <x v="1"/>
    <x v="1"/>
    <x v="4"/>
    <x v="2"/>
    <x v="3"/>
    <x v="788"/>
    <x v="4"/>
    <x v="1"/>
    <x v="4"/>
    <x v="761"/>
    <x v="8"/>
    <x v="8"/>
    <x v="8"/>
    <x v="785"/>
    <x v="785"/>
    <x v="785"/>
    <x v="8"/>
    <x v="8"/>
  </r>
  <r>
    <x v="1"/>
    <x v="132"/>
    <x v="7"/>
    <x v="1"/>
    <x v="1"/>
    <x v="680"/>
    <x v="4"/>
    <x v="6"/>
    <x v="789"/>
    <x v="681"/>
    <x v="3"/>
    <x v="73"/>
    <x v="762"/>
    <x v="7"/>
    <x v="7"/>
    <x v="7"/>
    <x v="786"/>
    <x v="786"/>
    <x v="786"/>
    <x v="7"/>
    <x v="7"/>
  </r>
  <r>
    <x v="2"/>
    <x v="37"/>
    <x v="4"/>
    <x v="1"/>
    <x v="2"/>
    <x v="681"/>
    <x v="0"/>
    <x v="7"/>
    <x v="790"/>
    <x v="682"/>
    <x v="4"/>
    <x v="142"/>
    <x v="763"/>
    <x v="4"/>
    <x v="4"/>
    <x v="4"/>
    <x v="787"/>
    <x v="787"/>
    <x v="787"/>
    <x v="4"/>
    <x v="4"/>
  </r>
  <r>
    <x v="4"/>
    <x v="56"/>
    <x v="0"/>
    <x v="1"/>
    <x v="2"/>
    <x v="682"/>
    <x v="3"/>
    <x v="6"/>
    <x v="791"/>
    <x v="683"/>
    <x v="2"/>
    <x v="2"/>
    <x v="32"/>
    <x v="0"/>
    <x v="0"/>
    <x v="0"/>
    <x v="788"/>
    <x v="788"/>
    <x v="788"/>
    <x v="0"/>
    <x v="0"/>
  </r>
  <r>
    <x v="1"/>
    <x v="148"/>
    <x v="10"/>
    <x v="1"/>
    <x v="1"/>
    <x v="683"/>
    <x v="2"/>
    <x v="3"/>
    <x v="792"/>
    <x v="684"/>
    <x v="1"/>
    <x v="2"/>
    <x v="764"/>
    <x v="10"/>
    <x v="10"/>
    <x v="10"/>
    <x v="789"/>
    <x v="789"/>
    <x v="789"/>
    <x v="10"/>
    <x v="10"/>
  </r>
  <r>
    <x v="5"/>
    <x v="126"/>
    <x v="4"/>
    <x v="0"/>
    <x v="1"/>
    <x v="684"/>
    <x v="1"/>
    <x v="7"/>
    <x v="793"/>
    <x v="441"/>
    <x v="4"/>
    <x v="2"/>
    <x v="765"/>
    <x v="4"/>
    <x v="4"/>
    <x v="4"/>
    <x v="790"/>
    <x v="790"/>
    <x v="790"/>
    <x v="4"/>
    <x v="4"/>
  </r>
  <r>
    <x v="1"/>
    <x v="178"/>
    <x v="8"/>
    <x v="1"/>
    <x v="2"/>
    <x v="685"/>
    <x v="0"/>
    <x v="7"/>
    <x v="794"/>
    <x v="505"/>
    <x v="2"/>
    <x v="28"/>
    <x v="698"/>
    <x v="8"/>
    <x v="8"/>
    <x v="8"/>
    <x v="791"/>
    <x v="791"/>
    <x v="791"/>
    <x v="8"/>
    <x v="8"/>
  </r>
  <r>
    <x v="1"/>
    <x v="66"/>
    <x v="2"/>
    <x v="0"/>
    <x v="1"/>
    <x v="686"/>
    <x v="9"/>
    <x v="0"/>
    <x v="795"/>
    <x v="685"/>
    <x v="3"/>
    <x v="2"/>
    <x v="766"/>
    <x v="2"/>
    <x v="2"/>
    <x v="2"/>
    <x v="792"/>
    <x v="792"/>
    <x v="792"/>
    <x v="2"/>
    <x v="2"/>
  </r>
  <r>
    <x v="3"/>
    <x v="94"/>
    <x v="6"/>
    <x v="1"/>
    <x v="2"/>
    <x v="687"/>
    <x v="3"/>
    <x v="2"/>
    <x v="796"/>
    <x v="686"/>
    <x v="5"/>
    <x v="22"/>
    <x v="767"/>
    <x v="6"/>
    <x v="6"/>
    <x v="6"/>
    <x v="793"/>
    <x v="793"/>
    <x v="793"/>
    <x v="6"/>
    <x v="6"/>
  </r>
  <r>
    <x v="4"/>
    <x v="176"/>
    <x v="5"/>
    <x v="0"/>
    <x v="3"/>
    <x v="688"/>
    <x v="6"/>
    <x v="3"/>
    <x v="797"/>
    <x v="687"/>
    <x v="1"/>
    <x v="116"/>
    <x v="768"/>
    <x v="5"/>
    <x v="5"/>
    <x v="5"/>
    <x v="794"/>
    <x v="794"/>
    <x v="794"/>
    <x v="5"/>
    <x v="5"/>
  </r>
  <r>
    <x v="0"/>
    <x v="25"/>
    <x v="9"/>
    <x v="0"/>
    <x v="3"/>
    <x v="689"/>
    <x v="1"/>
    <x v="7"/>
    <x v="798"/>
    <x v="688"/>
    <x v="6"/>
    <x v="98"/>
    <x v="769"/>
    <x v="9"/>
    <x v="9"/>
    <x v="9"/>
    <x v="795"/>
    <x v="795"/>
    <x v="795"/>
    <x v="9"/>
    <x v="9"/>
  </r>
  <r>
    <x v="1"/>
    <x v="136"/>
    <x v="11"/>
    <x v="1"/>
    <x v="3"/>
    <x v="137"/>
    <x v="8"/>
    <x v="1"/>
    <x v="799"/>
    <x v="689"/>
    <x v="2"/>
    <x v="160"/>
    <x v="770"/>
    <x v="11"/>
    <x v="11"/>
    <x v="11"/>
    <x v="796"/>
    <x v="796"/>
    <x v="796"/>
    <x v="11"/>
    <x v="11"/>
  </r>
  <r>
    <x v="4"/>
    <x v="158"/>
    <x v="0"/>
    <x v="0"/>
    <x v="0"/>
    <x v="661"/>
    <x v="8"/>
    <x v="1"/>
    <x v="800"/>
    <x v="59"/>
    <x v="6"/>
    <x v="37"/>
    <x v="771"/>
    <x v="0"/>
    <x v="0"/>
    <x v="0"/>
    <x v="797"/>
    <x v="797"/>
    <x v="797"/>
    <x v="12"/>
    <x v="0"/>
  </r>
  <r>
    <x v="6"/>
    <x v="171"/>
    <x v="1"/>
    <x v="1"/>
    <x v="0"/>
    <x v="493"/>
    <x v="7"/>
    <x v="1"/>
    <x v="801"/>
    <x v="261"/>
    <x v="1"/>
    <x v="39"/>
    <x v="132"/>
    <x v="1"/>
    <x v="1"/>
    <x v="1"/>
    <x v="798"/>
    <x v="798"/>
    <x v="798"/>
    <x v="1"/>
    <x v="1"/>
  </r>
  <r>
    <x v="5"/>
    <x v="62"/>
    <x v="7"/>
    <x v="1"/>
    <x v="3"/>
    <x v="110"/>
    <x v="2"/>
    <x v="1"/>
    <x v="802"/>
    <x v="690"/>
    <x v="4"/>
    <x v="41"/>
    <x v="772"/>
    <x v="7"/>
    <x v="7"/>
    <x v="7"/>
    <x v="799"/>
    <x v="799"/>
    <x v="799"/>
    <x v="7"/>
    <x v="7"/>
  </r>
  <r>
    <x v="5"/>
    <x v="128"/>
    <x v="6"/>
    <x v="0"/>
    <x v="2"/>
    <x v="40"/>
    <x v="11"/>
    <x v="5"/>
    <x v="803"/>
    <x v="691"/>
    <x v="6"/>
    <x v="78"/>
    <x v="773"/>
    <x v="6"/>
    <x v="6"/>
    <x v="6"/>
    <x v="800"/>
    <x v="800"/>
    <x v="800"/>
    <x v="6"/>
    <x v="6"/>
  </r>
  <r>
    <x v="2"/>
    <x v="141"/>
    <x v="10"/>
    <x v="1"/>
    <x v="1"/>
    <x v="690"/>
    <x v="10"/>
    <x v="2"/>
    <x v="804"/>
    <x v="692"/>
    <x v="5"/>
    <x v="193"/>
    <x v="774"/>
    <x v="10"/>
    <x v="10"/>
    <x v="10"/>
    <x v="801"/>
    <x v="801"/>
    <x v="801"/>
    <x v="10"/>
    <x v="10"/>
  </r>
  <r>
    <x v="4"/>
    <x v="158"/>
    <x v="3"/>
    <x v="0"/>
    <x v="1"/>
    <x v="691"/>
    <x v="9"/>
    <x v="7"/>
    <x v="805"/>
    <x v="481"/>
    <x v="3"/>
    <x v="46"/>
    <x v="775"/>
    <x v="3"/>
    <x v="3"/>
    <x v="3"/>
    <x v="802"/>
    <x v="802"/>
    <x v="802"/>
    <x v="3"/>
    <x v="3"/>
  </r>
  <r>
    <x v="0"/>
    <x v="49"/>
    <x v="8"/>
    <x v="0"/>
    <x v="2"/>
    <x v="692"/>
    <x v="4"/>
    <x v="5"/>
    <x v="806"/>
    <x v="693"/>
    <x v="4"/>
    <x v="44"/>
    <x v="776"/>
    <x v="8"/>
    <x v="8"/>
    <x v="8"/>
    <x v="803"/>
    <x v="803"/>
    <x v="803"/>
    <x v="8"/>
    <x v="8"/>
  </r>
  <r>
    <x v="1"/>
    <x v="139"/>
    <x v="6"/>
    <x v="0"/>
    <x v="0"/>
    <x v="693"/>
    <x v="8"/>
    <x v="4"/>
    <x v="807"/>
    <x v="694"/>
    <x v="6"/>
    <x v="2"/>
    <x v="777"/>
    <x v="6"/>
    <x v="6"/>
    <x v="6"/>
    <x v="804"/>
    <x v="804"/>
    <x v="804"/>
    <x v="6"/>
    <x v="6"/>
  </r>
  <r>
    <x v="5"/>
    <x v="111"/>
    <x v="4"/>
    <x v="1"/>
    <x v="2"/>
    <x v="694"/>
    <x v="11"/>
    <x v="0"/>
    <x v="808"/>
    <x v="0"/>
    <x v="0"/>
    <x v="194"/>
    <x v="778"/>
    <x v="4"/>
    <x v="4"/>
    <x v="4"/>
    <x v="805"/>
    <x v="805"/>
    <x v="805"/>
    <x v="4"/>
    <x v="4"/>
  </r>
  <r>
    <x v="0"/>
    <x v="122"/>
    <x v="11"/>
    <x v="0"/>
    <x v="0"/>
    <x v="202"/>
    <x v="1"/>
    <x v="0"/>
    <x v="809"/>
    <x v="695"/>
    <x v="3"/>
    <x v="58"/>
    <x v="779"/>
    <x v="11"/>
    <x v="11"/>
    <x v="11"/>
    <x v="806"/>
    <x v="806"/>
    <x v="806"/>
    <x v="11"/>
    <x v="11"/>
  </r>
  <r>
    <x v="1"/>
    <x v="93"/>
    <x v="9"/>
    <x v="1"/>
    <x v="2"/>
    <x v="695"/>
    <x v="4"/>
    <x v="3"/>
    <x v="810"/>
    <x v="62"/>
    <x v="0"/>
    <x v="68"/>
    <x v="780"/>
    <x v="9"/>
    <x v="9"/>
    <x v="9"/>
    <x v="807"/>
    <x v="807"/>
    <x v="807"/>
    <x v="9"/>
    <x v="9"/>
  </r>
  <r>
    <x v="2"/>
    <x v="121"/>
    <x v="2"/>
    <x v="1"/>
    <x v="3"/>
    <x v="696"/>
    <x v="9"/>
    <x v="4"/>
    <x v="811"/>
    <x v="355"/>
    <x v="6"/>
    <x v="12"/>
    <x v="781"/>
    <x v="2"/>
    <x v="2"/>
    <x v="2"/>
    <x v="808"/>
    <x v="808"/>
    <x v="808"/>
    <x v="2"/>
    <x v="2"/>
  </r>
  <r>
    <x v="5"/>
    <x v="161"/>
    <x v="0"/>
    <x v="1"/>
    <x v="0"/>
    <x v="697"/>
    <x v="10"/>
    <x v="6"/>
    <x v="812"/>
    <x v="696"/>
    <x v="6"/>
    <x v="134"/>
    <x v="782"/>
    <x v="0"/>
    <x v="0"/>
    <x v="0"/>
    <x v="809"/>
    <x v="809"/>
    <x v="809"/>
    <x v="0"/>
    <x v="0"/>
  </r>
  <r>
    <x v="5"/>
    <x v="175"/>
    <x v="2"/>
    <x v="1"/>
    <x v="0"/>
    <x v="499"/>
    <x v="3"/>
    <x v="2"/>
    <x v="813"/>
    <x v="697"/>
    <x v="3"/>
    <x v="2"/>
    <x v="783"/>
    <x v="2"/>
    <x v="2"/>
    <x v="2"/>
    <x v="810"/>
    <x v="810"/>
    <x v="810"/>
    <x v="2"/>
    <x v="2"/>
  </r>
  <r>
    <x v="1"/>
    <x v="85"/>
    <x v="1"/>
    <x v="0"/>
    <x v="3"/>
    <x v="388"/>
    <x v="10"/>
    <x v="7"/>
    <x v="814"/>
    <x v="698"/>
    <x v="3"/>
    <x v="109"/>
    <x v="784"/>
    <x v="1"/>
    <x v="1"/>
    <x v="1"/>
    <x v="811"/>
    <x v="811"/>
    <x v="811"/>
    <x v="1"/>
    <x v="12"/>
  </r>
  <r>
    <x v="4"/>
    <x v="46"/>
    <x v="7"/>
    <x v="0"/>
    <x v="3"/>
    <x v="250"/>
    <x v="3"/>
    <x v="5"/>
    <x v="815"/>
    <x v="240"/>
    <x v="5"/>
    <x v="37"/>
    <x v="785"/>
    <x v="7"/>
    <x v="7"/>
    <x v="7"/>
    <x v="812"/>
    <x v="812"/>
    <x v="812"/>
    <x v="7"/>
    <x v="7"/>
  </r>
  <r>
    <x v="3"/>
    <x v="151"/>
    <x v="5"/>
    <x v="0"/>
    <x v="0"/>
    <x v="698"/>
    <x v="3"/>
    <x v="7"/>
    <x v="816"/>
    <x v="699"/>
    <x v="2"/>
    <x v="2"/>
    <x v="786"/>
    <x v="5"/>
    <x v="5"/>
    <x v="5"/>
    <x v="813"/>
    <x v="813"/>
    <x v="813"/>
    <x v="5"/>
    <x v="5"/>
  </r>
  <r>
    <x v="2"/>
    <x v="137"/>
    <x v="2"/>
    <x v="1"/>
    <x v="0"/>
    <x v="699"/>
    <x v="8"/>
    <x v="5"/>
    <x v="817"/>
    <x v="680"/>
    <x v="0"/>
    <x v="110"/>
    <x v="787"/>
    <x v="2"/>
    <x v="2"/>
    <x v="2"/>
    <x v="814"/>
    <x v="814"/>
    <x v="814"/>
    <x v="2"/>
    <x v="2"/>
  </r>
  <r>
    <x v="2"/>
    <x v="83"/>
    <x v="6"/>
    <x v="0"/>
    <x v="0"/>
    <x v="700"/>
    <x v="7"/>
    <x v="0"/>
    <x v="818"/>
    <x v="700"/>
    <x v="3"/>
    <x v="2"/>
    <x v="788"/>
    <x v="6"/>
    <x v="6"/>
    <x v="6"/>
    <x v="815"/>
    <x v="815"/>
    <x v="815"/>
    <x v="6"/>
    <x v="6"/>
  </r>
  <r>
    <x v="0"/>
    <x v="1"/>
    <x v="9"/>
    <x v="0"/>
    <x v="0"/>
    <x v="701"/>
    <x v="3"/>
    <x v="4"/>
    <x v="819"/>
    <x v="107"/>
    <x v="5"/>
    <x v="49"/>
    <x v="789"/>
    <x v="9"/>
    <x v="9"/>
    <x v="9"/>
    <x v="816"/>
    <x v="816"/>
    <x v="816"/>
    <x v="9"/>
    <x v="9"/>
  </r>
  <r>
    <x v="5"/>
    <x v="75"/>
    <x v="7"/>
    <x v="1"/>
    <x v="0"/>
    <x v="702"/>
    <x v="10"/>
    <x v="3"/>
    <x v="820"/>
    <x v="701"/>
    <x v="2"/>
    <x v="71"/>
    <x v="790"/>
    <x v="7"/>
    <x v="7"/>
    <x v="7"/>
    <x v="817"/>
    <x v="817"/>
    <x v="817"/>
    <x v="7"/>
    <x v="7"/>
  </r>
  <r>
    <x v="5"/>
    <x v="114"/>
    <x v="2"/>
    <x v="1"/>
    <x v="0"/>
    <x v="703"/>
    <x v="8"/>
    <x v="0"/>
    <x v="821"/>
    <x v="204"/>
    <x v="3"/>
    <x v="61"/>
    <x v="791"/>
    <x v="2"/>
    <x v="2"/>
    <x v="2"/>
    <x v="818"/>
    <x v="818"/>
    <x v="818"/>
    <x v="2"/>
    <x v="2"/>
  </r>
  <r>
    <x v="2"/>
    <x v="121"/>
    <x v="7"/>
    <x v="1"/>
    <x v="3"/>
    <x v="704"/>
    <x v="2"/>
    <x v="6"/>
    <x v="822"/>
    <x v="612"/>
    <x v="5"/>
    <x v="54"/>
    <x v="792"/>
    <x v="7"/>
    <x v="7"/>
    <x v="7"/>
    <x v="819"/>
    <x v="819"/>
    <x v="819"/>
    <x v="7"/>
    <x v="7"/>
  </r>
  <r>
    <x v="1"/>
    <x v="81"/>
    <x v="8"/>
    <x v="1"/>
    <x v="1"/>
    <x v="705"/>
    <x v="8"/>
    <x v="5"/>
    <x v="823"/>
    <x v="702"/>
    <x v="6"/>
    <x v="195"/>
    <x v="793"/>
    <x v="8"/>
    <x v="8"/>
    <x v="8"/>
    <x v="820"/>
    <x v="820"/>
    <x v="820"/>
    <x v="8"/>
    <x v="8"/>
  </r>
  <r>
    <x v="1"/>
    <x v="44"/>
    <x v="10"/>
    <x v="1"/>
    <x v="0"/>
    <x v="706"/>
    <x v="10"/>
    <x v="4"/>
    <x v="824"/>
    <x v="703"/>
    <x v="1"/>
    <x v="69"/>
    <x v="794"/>
    <x v="10"/>
    <x v="10"/>
    <x v="10"/>
    <x v="821"/>
    <x v="821"/>
    <x v="821"/>
    <x v="10"/>
    <x v="10"/>
  </r>
  <r>
    <x v="3"/>
    <x v="5"/>
    <x v="9"/>
    <x v="1"/>
    <x v="1"/>
    <x v="707"/>
    <x v="0"/>
    <x v="3"/>
    <x v="825"/>
    <x v="704"/>
    <x v="5"/>
    <x v="2"/>
    <x v="795"/>
    <x v="9"/>
    <x v="9"/>
    <x v="9"/>
    <x v="822"/>
    <x v="822"/>
    <x v="822"/>
    <x v="9"/>
    <x v="9"/>
  </r>
  <r>
    <x v="6"/>
    <x v="171"/>
    <x v="10"/>
    <x v="0"/>
    <x v="2"/>
    <x v="708"/>
    <x v="2"/>
    <x v="3"/>
    <x v="826"/>
    <x v="635"/>
    <x v="4"/>
    <x v="2"/>
    <x v="390"/>
    <x v="10"/>
    <x v="10"/>
    <x v="10"/>
    <x v="823"/>
    <x v="823"/>
    <x v="823"/>
    <x v="10"/>
    <x v="10"/>
  </r>
  <r>
    <x v="5"/>
    <x v="9"/>
    <x v="7"/>
    <x v="0"/>
    <x v="2"/>
    <x v="91"/>
    <x v="11"/>
    <x v="3"/>
    <x v="827"/>
    <x v="705"/>
    <x v="0"/>
    <x v="196"/>
    <x v="796"/>
    <x v="7"/>
    <x v="7"/>
    <x v="7"/>
    <x v="824"/>
    <x v="824"/>
    <x v="824"/>
    <x v="7"/>
    <x v="7"/>
  </r>
  <r>
    <x v="2"/>
    <x v="125"/>
    <x v="4"/>
    <x v="0"/>
    <x v="1"/>
    <x v="65"/>
    <x v="5"/>
    <x v="5"/>
    <x v="828"/>
    <x v="706"/>
    <x v="1"/>
    <x v="197"/>
    <x v="360"/>
    <x v="4"/>
    <x v="4"/>
    <x v="4"/>
    <x v="825"/>
    <x v="825"/>
    <x v="825"/>
    <x v="4"/>
    <x v="4"/>
  </r>
  <r>
    <x v="4"/>
    <x v="143"/>
    <x v="0"/>
    <x v="1"/>
    <x v="1"/>
    <x v="88"/>
    <x v="11"/>
    <x v="7"/>
    <x v="829"/>
    <x v="106"/>
    <x v="3"/>
    <x v="198"/>
    <x v="57"/>
    <x v="0"/>
    <x v="0"/>
    <x v="0"/>
    <x v="826"/>
    <x v="826"/>
    <x v="826"/>
    <x v="0"/>
    <x v="0"/>
  </r>
  <r>
    <x v="2"/>
    <x v="170"/>
    <x v="9"/>
    <x v="0"/>
    <x v="2"/>
    <x v="352"/>
    <x v="3"/>
    <x v="3"/>
    <x v="830"/>
    <x v="707"/>
    <x v="2"/>
    <x v="2"/>
    <x v="797"/>
    <x v="9"/>
    <x v="9"/>
    <x v="9"/>
    <x v="827"/>
    <x v="827"/>
    <x v="827"/>
    <x v="9"/>
    <x v="9"/>
  </r>
  <r>
    <x v="2"/>
    <x v="155"/>
    <x v="10"/>
    <x v="0"/>
    <x v="1"/>
    <x v="709"/>
    <x v="6"/>
    <x v="1"/>
    <x v="831"/>
    <x v="708"/>
    <x v="0"/>
    <x v="124"/>
    <x v="503"/>
    <x v="10"/>
    <x v="10"/>
    <x v="10"/>
    <x v="828"/>
    <x v="828"/>
    <x v="828"/>
    <x v="10"/>
    <x v="10"/>
  </r>
  <r>
    <x v="5"/>
    <x v="9"/>
    <x v="3"/>
    <x v="1"/>
    <x v="0"/>
    <x v="358"/>
    <x v="0"/>
    <x v="1"/>
    <x v="832"/>
    <x v="709"/>
    <x v="5"/>
    <x v="49"/>
    <x v="798"/>
    <x v="3"/>
    <x v="3"/>
    <x v="3"/>
    <x v="829"/>
    <x v="829"/>
    <x v="829"/>
    <x v="3"/>
    <x v="3"/>
  </r>
  <r>
    <x v="1"/>
    <x v="129"/>
    <x v="6"/>
    <x v="1"/>
    <x v="1"/>
    <x v="710"/>
    <x v="0"/>
    <x v="2"/>
    <x v="833"/>
    <x v="592"/>
    <x v="6"/>
    <x v="2"/>
    <x v="799"/>
    <x v="6"/>
    <x v="6"/>
    <x v="6"/>
    <x v="830"/>
    <x v="830"/>
    <x v="830"/>
    <x v="6"/>
    <x v="6"/>
  </r>
  <r>
    <x v="5"/>
    <x v="162"/>
    <x v="2"/>
    <x v="1"/>
    <x v="2"/>
    <x v="711"/>
    <x v="10"/>
    <x v="3"/>
    <x v="834"/>
    <x v="710"/>
    <x v="2"/>
    <x v="4"/>
    <x v="800"/>
    <x v="2"/>
    <x v="2"/>
    <x v="2"/>
    <x v="831"/>
    <x v="831"/>
    <x v="831"/>
    <x v="2"/>
    <x v="2"/>
  </r>
  <r>
    <x v="0"/>
    <x v="113"/>
    <x v="10"/>
    <x v="1"/>
    <x v="3"/>
    <x v="712"/>
    <x v="1"/>
    <x v="5"/>
    <x v="835"/>
    <x v="711"/>
    <x v="0"/>
    <x v="131"/>
    <x v="801"/>
    <x v="10"/>
    <x v="10"/>
    <x v="10"/>
    <x v="832"/>
    <x v="832"/>
    <x v="832"/>
    <x v="10"/>
    <x v="10"/>
  </r>
  <r>
    <x v="2"/>
    <x v="112"/>
    <x v="3"/>
    <x v="1"/>
    <x v="3"/>
    <x v="713"/>
    <x v="10"/>
    <x v="2"/>
    <x v="836"/>
    <x v="712"/>
    <x v="1"/>
    <x v="69"/>
    <x v="802"/>
    <x v="3"/>
    <x v="3"/>
    <x v="3"/>
    <x v="833"/>
    <x v="833"/>
    <x v="833"/>
    <x v="3"/>
    <x v="3"/>
  </r>
  <r>
    <x v="5"/>
    <x v="175"/>
    <x v="5"/>
    <x v="1"/>
    <x v="2"/>
    <x v="714"/>
    <x v="6"/>
    <x v="2"/>
    <x v="837"/>
    <x v="713"/>
    <x v="4"/>
    <x v="22"/>
    <x v="803"/>
    <x v="5"/>
    <x v="5"/>
    <x v="5"/>
    <x v="834"/>
    <x v="834"/>
    <x v="834"/>
    <x v="5"/>
    <x v="5"/>
  </r>
  <r>
    <x v="1"/>
    <x v="26"/>
    <x v="11"/>
    <x v="0"/>
    <x v="3"/>
    <x v="715"/>
    <x v="0"/>
    <x v="5"/>
    <x v="838"/>
    <x v="714"/>
    <x v="4"/>
    <x v="49"/>
    <x v="804"/>
    <x v="11"/>
    <x v="11"/>
    <x v="11"/>
    <x v="835"/>
    <x v="835"/>
    <x v="835"/>
    <x v="11"/>
    <x v="11"/>
  </r>
  <r>
    <x v="4"/>
    <x v="29"/>
    <x v="10"/>
    <x v="0"/>
    <x v="3"/>
    <x v="716"/>
    <x v="1"/>
    <x v="2"/>
    <x v="839"/>
    <x v="490"/>
    <x v="2"/>
    <x v="22"/>
    <x v="805"/>
    <x v="10"/>
    <x v="10"/>
    <x v="10"/>
    <x v="836"/>
    <x v="836"/>
    <x v="836"/>
    <x v="10"/>
    <x v="10"/>
  </r>
  <r>
    <x v="1"/>
    <x v="85"/>
    <x v="5"/>
    <x v="0"/>
    <x v="3"/>
    <x v="717"/>
    <x v="5"/>
    <x v="5"/>
    <x v="840"/>
    <x v="629"/>
    <x v="1"/>
    <x v="2"/>
    <x v="806"/>
    <x v="5"/>
    <x v="5"/>
    <x v="5"/>
    <x v="837"/>
    <x v="837"/>
    <x v="837"/>
    <x v="5"/>
    <x v="5"/>
  </r>
  <r>
    <x v="5"/>
    <x v="75"/>
    <x v="9"/>
    <x v="1"/>
    <x v="0"/>
    <x v="718"/>
    <x v="1"/>
    <x v="2"/>
    <x v="841"/>
    <x v="292"/>
    <x v="0"/>
    <x v="96"/>
    <x v="807"/>
    <x v="9"/>
    <x v="9"/>
    <x v="9"/>
    <x v="838"/>
    <x v="838"/>
    <x v="838"/>
    <x v="9"/>
    <x v="9"/>
  </r>
  <r>
    <x v="3"/>
    <x v="24"/>
    <x v="1"/>
    <x v="1"/>
    <x v="2"/>
    <x v="719"/>
    <x v="10"/>
    <x v="5"/>
    <x v="842"/>
    <x v="715"/>
    <x v="6"/>
    <x v="2"/>
    <x v="808"/>
    <x v="1"/>
    <x v="1"/>
    <x v="1"/>
    <x v="839"/>
    <x v="839"/>
    <x v="839"/>
    <x v="1"/>
    <x v="1"/>
  </r>
  <r>
    <x v="1"/>
    <x v="167"/>
    <x v="4"/>
    <x v="1"/>
    <x v="0"/>
    <x v="720"/>
    <x v="6"/>
    <x v="4"/>
    <x v="843"/>
    <x v="716"/>
    <x v="2"/>
    <x v="8"/>
    <x v="809"/>
    <x v="4"/>
    <x v="4"/>
    <x v="4"/>
    <x v="840"/>
    <x v="840"/>
    <x v="840"/>
    <x v="4"/>
    <x v="4"/>
  </r>
  <r>
    <x v="4"/>
    <x v="95"/>
    <x v="10"/>
    <x v="1"/>
    <x v="0"/>
    <x v="721"/>
    <x v="7"/>
    <x v="7"/>
    <x v="844"/>
    <x v="677"/>
    <x v="1"/>
    <x v="15"/>
    <x v="810"/>
    <x v="10"/>
    <x v="10"/>
    <x v="10"/>
    <x v="841"/>
    <x v="841"/>
    <x v="841"/>
    <x v="10"/>
    <x v="10"/>
  </r>
  <r>
    <x v="1"/>
    <x v="55"/>
    <x v="0"/>
    <x v="1"/>
    <x v="1"/>
    <x v="713"/>
    <x v="10"/>
    <x v="2"/>
    <x v="845"/>
    <x v="717"/>
    <x v="0"/>
    <x v="75"/>
    <x v="811"/>
    <x v="0"/>
    <x v="0"/>
    <x v="0"/>
    <x v="842"/>
    <x v="842"/>
    <x v="842"/>
    <x v="0"/>
    <x v="0"/>
  </r>
  <r>
    <x v="0"/>
    <x v="135"/>
    <x v="6"/>
    <x v="1"/>
    <x v="1"/>
    <x v="722"/>
    <x v="3"/>
    <x v="2"/>
    <x v="846"/>
    <x v="2"/>
    <x v="2"/>
    <x v="10"/>
    <x v="812"/>
    <x v="6"/>
    <x v="6"/>
    <x v="6"/>
    <x v="843"/>
    <x v="843"/>
    <x v="843"/>
    <x v="6"/>
    <x v="6"/>
  </r>
  <r>
    <x v="0"/>
    <x v="135"/>
    <x v="9"/>
    <x v="0"/>
    <x v="3"/>
    <x v="723"/>
    <x v="3"/>
    <x v="7"/>
    <x v="847"/>
    <x v="718"/>
    <x v="0"/>
    <x v="32"/>
    <x v="813"/>
    <x v="9"/>
    <x v="9"/>
    <x v="9"/>
    <x v="844"/>
    <x v="844"/>
    <x v="844"/>
    <x v="9"/>
    <x v="9"/>
  </r>
  <r>
    <x v="1"/>
    <x v="26"/>
    <x v="0"/>
    <x v="1"/>
    <x v="3"/>
    <x v="724"/>
    <x v="4"/>
    <x v="0"/>
    <x v="848"/>
    <x v="719"/>
    <x v="6"/>
    <x v="2"/>
    <x v="814"/>
    <x v="0"/>
    <x v="0"/>
    <x v="0"/>
    <x v="845"/>
    <x v="845"/>
    <x v="845"/>
    <x v="0"/>
    <x v="0"/>
  </r>
  <r>
    <x v="1"/>
    <x v="44"/>
    <x v="6"/>
    <x v="1"/>
    <x v="2"/>
    <x v="725"/>
    <x v="6"/>
    <x v="6"/>
    <x v="849"/>
    <x v="720"/>
    <x v="2"/>
    <x v="31"/>
    <x v="815"/>
    <x v="6"/>
    <x v="6"/>
    <x v="6"/>
    <x v="846"/>
    <x v="846"/>
    <x v="846"/>
    <x v="6"/>
    <x v="6"/>
  </r>
  <r>
    <x v="2"/>
    <x v="170"/>
    <x v="5"/>
    <x v="0"/>
    <x v="1"/>
    <x v="726"/>
    <x v="9"/>
    <x v="5"/>
    <x v="850"/>
    <x v="721"/>
    <x v="3"/>
    <x v="2"/>
    <x v="775"/>
    <x v="5"/>
    <x v="5"/>
    <x v="5"/>
    <x v="847"/>
    <x v="847"/>
    <x v="847"/>
    <x v="5"/>
    <x v="5"/>
  </r>
  <r>
    <x v="5"/>
    <x v="84"/>
    <x v="4"/>
    <x v="1"/>
    <x v="0"/>
    <x v="727"/>
    <x v="4"/>
    <x v="3"/>
    <x v="851"/>
    <x v="203"/>
    <x v="2"/>
    <x v="31"/>
    <x v="816"/>
    <x v="4"/>
    <x v="4"/>
    <x v="4"/>
    <x v="848"/>
    <x v="848"/>
    <x v="848"/>
    <x v="4"/>
    <x v="4"/>
  </r>
  <r>
    <x v="2"/>
    <x v="104"/>
    <x v="3"/>
    <x v="0"/>
    <x v="3"/>
    <x v="728"/>
    <x v="10"/>
    <x v="5"/>
    <x v="852"/>
    <x v="722"/>
    <x v="3"/>
    <x v="157"/>
    <x v="817"/>
    <x v="3"/>
    <x v="3"/>
    <x v="3"/>
    <x v="849"/>
    <x v="849"/>
    <x v="849"/>
    <x v="3"/>
    <x v="3"/>
  </r>
  <r>
    <x v="3"/>
    <x v="61"/>
    <x v="4"/>
    <x v="0"/>
    <x v="3"/>
    <x v="729"/>
    <x v="9"/>
    <x v="0"/>
    <x v="853"/>
    <x v="723"/>
    <x v="2"/>
    <x v="61"/>
    <x v="818"/>
    <x v="4"/>
    <x v="4"/>
    <x v="4"/>
    <x v="850"/>
    <x v="850"/>
    <x v="850"/>
    <x v="4"/>
    <x v="4"/>
  </r>
  <r>
    <x v="5"/>
    <x v="175"/>
    <x v="3"/>
    <x v="0"/>
    <x v="1"/>
    <x v="730"/>
    <x v="8"/>
    <x v="5"/>
    <x v="854"/>
    <x v="724"/>
    <x v="4"/>
    <x v="32"/>
    <x v="819"/>
    <x v="3"/>
    <x v="3"/>
    <x v="3"/>
    <x v="851"/>
    <x v="851"/>
    <x v="851"/>
    <x v="3"/>
    <x v="3"/>
  </r>
  <r>
    <x v="2"/>
    <x v="48"/>
    <x v="1"/>
    <x v="0"/>
    <x v="3"/>
    <x v="731"/>
    <x v="5"/>
    <x v="3"/>
    <x v="855"/>
    <x v="725"/>
    <x v="3"/>
    <x v="2"/>
    <x v="820"/>
    <x v="1"/>
    <x v="1"/>
    <x v="1"/>
    <x v="852"/>
    <x v="852"/>
    <x v="852"/>
    <x v="1"/>
    <x v="1"/>
  </r>
  <r>
    <x v="1"/>
    <x v="148"/>
    <x v="11"/>
    <x v="1"/>
    <x v="0"/>
    <x v="732"/>
    <x v="3"/>
    <x v="4"/>
    <x v="856"/>
    <x v="726"/>
    <x v="4"/>
    <x v="2"/>
    <x v="821"/>
    <x v="11"/>
    <x v="11"/>
    <x v="11"/>
    <x v="853"/>
    <x v="853"/>
    <x v="853"/>
    <x v="11"/>
    <x v="11"/>
  </r>
  <r>
    <x v="4"/>
    <x v="160"/>
    <x v="11"/>
    <x v="1"/>
    <x v="1"/>
    <x v="733"/>
    <x v="3"/>
    <x v="3"/>
    <x v="857"/>
    <x v="727"/>
    <x v="1"/>
    <x v="7"/>
    <x v="822"/>
    <x v="11"/>
    <x v="11"/>
    <x v="11"/>
    <x v="854"/>
    <x v="854"/>
    <x v="854"/>
    <x v="11"/>
    <x v="11"/>
  </r>
  <r>
    <x v="1"/>
    <x v="153"/>
    <x v="4"/>
    <x v="1"/>
    <x v="1"/>
    <x v="734"/>
    <x v="7"/>
    <x v="1"/>
    <x v="858"/>
    <x v="414"/>
    <x v="2"/>
    <x v="2"/>
    <x v="823"/>
    <x v="4"/>
    <x v="4"/>
    <x v="4"/>
    <x v="855"/>
    <x v="855"/>
    <x v="855"/>
    <x v="4"/>
    <x v="4"/>
  </r>
  <r>
    <x v="1"/>
    <x v="109"/>
    <x v="7"/>
    <x v="0"/>
    <x v="0"/>
    <x v="735"/>
    <x v="7"/>
    <x v="7"/>
    <x v="859"/>
    <x v="728"/>
    <x v="1"/>
    <x v="2"/>
    <x v="824"/>
    <x v="7"/>
    <x v="7"/>
    <x v="7"/>
    <x v="856"/>
    <x v="856"/>
    <x v="856"/>
    <x v="7"/>
    <x v="7"/>
  </r>
  <r>
    <x v="0"/>
    <x v="1"/>
    <x v="3"/>
    <x v="1"/>
    <x v="0"/>
    <x v="736"/>
    <x v="5"/>
    <x v="1"/>
    <x v="860"/>
    <x v="479"/>
    <x v="2"/>
    <x v="75"/>
    <x v="825"/>
    <x v="3"/>
    <x v="3"/>
    <x v="3"/>
    <x v="857"/>
    <x v="857"/>
    <x v="857"/>
    <x v="3"/>
    <x v="3"/>
  </r>
  <r>
    <x v="3"/>
    <x v="151"/>
    <x v="0"/>
    <x v="0"/>
    <x v="0"/>
    <x v="737"/>
    <x v="11"/>
    <x v="5"/>
    <x v="861"/>
    <x v="625"/>
    <x v="4"/>
    <x v="49"/>
    <x v="826"/>
    <x v="0"/>
    <x v="0"/>
    <x v="0"/>
    <x v="858"/>
    <x v="858"/>
    <x v="858"/>
    <x v="0"/>
    <x v="0"/>
  </r>
  <r>
    <x v="3"/>
    <x v="61"/>
    <x v="6"/>
    <x v="1"/>
    <x v="2"/>
    <x v="738"/>
    <x v="8"/>
    <x v="1"/>
    <x v="862"/>
    <x v="729"/>
    <x v="1"/>
    <x v="2"/>
    <x v="827"/>
    <x v="6"/>
    <x v="6"/>
    <x v="6"/>
    <x v="859"/>
    <x v="859"/>
    <x v="859"/>
    <x v="6"/>
    <x v="6"/>
  </r>
  <r>
    <x v="5"/>
    <x v="117"/>
    <x v="1"/>
    <x v="0"/>
    <x v="3"/>
    <x v="407"/>
    <x v="10"/>
    <x v="5"/>
    <x v="863"/>
    <x v="266"/>
    <x v="2"/>
    <x v="54"/>
    <x v="828"/>
    <x v="1"/>
    <x v="1"/>
    <x v="1"/>
    <x v="860"/>
    <x v="860"/>
    <x v="860"/>
    <x v="1"/>
    <x v="1"/>
  </r>
  <r>
    <x v="1"/>
    <x v="2"/>
    <x v="8"/>
    <x v="1"/>
    <x v="2"/>
    <x v="479"/>
    <x v="8"/>
    <x v="2"/>
    <x v="864"/>
    <x v="730"/>
    <x v="0"/>
    <x v="162"/>
    <x v="829"/>
    <x v="8"/>
    <x v="8"/>
    <x v="8"/>
    <x v="861"/>
    <x v="861"/>
    <x v="861"/>
    <x v="8"/>
    <x v="8"/>
  </r>
  <r>
    <x v="1"/>
    <x v="139"/>
    <x v="1"/>
    <x v="1"/>
    <x v="0"/>
    <x v="739"/>
    <x v="4"/>
    <x v="4"/>
    <x v="865"/>
    <x v="532"/>
    <x v="3"/>
    <x v="126"/>
    <x v="785"/>
    <x v="1"/>
    <x v="1"/>
    <x v="1"/>
    <x v="862"/>
    <x v="862"/>
    <x v="862"/>
    <x v="1"/>
    <x v="1"/>
  </r>
  <r>
    <x v="0"/>
    <x v="76"/>
    <x v="2"/>
    <x v="1"/>
    <x v="0"/>
    <x v="740"/>
    <x v="11"/>
    <x v="7"/>
    <x v="866"/>
    <x v="731"/>
    <x v="0"/>
    <x v="57"/>
    <x v="492"/>
    <x v="2"/>
    <x v="2"/>
    <x v="2"/>
    <x v="863"/>
    <x v="863"/>
    <x v="863"/>
    <x v="2"/>
    <x v="2"/>
  </r>
  <r>
    <x v="5"/>
    <x v="40"/>
    <x v="3"/>
    <x v="0"/>
    <x v="2"/>
    <x v="741"/>
    <x v="10"/>
    <x v="2"/>
    <x v="867"/>
    <x v="126"/>
    <x v="1"/>
    <x v="178"/>
    <x v="830"/>
    <x v="3"/>
    <x v="3"/>
    <x v="3"/>
    <x v="864"/>
    <x v="864"/>
    <x v="864"/>
    <x v="3"/>
    <x v="3"/>
  </r>
  <r>
    <x v="5"/>
    <x v="52"/>
    <x v="7"/>
    <x v="0"/>
    <x v="0"/>
    <x v="742"/>
    <x v="7"/>
    <x v="1"/>
    <x v="868"/>
    <x v="603"/>
    <x v="2"/>
    <x v="2"/>
    <x v="831"/>
    <x v="7"/>
    <x v="7"/>
    <x v="7"/>
    <x v="865"/>
    <x v="865"/>
    <x v="865"/>
    <x v="7"/>
    <x v="7"/>
  </r>
  <r>
    <x v="5"/>
    <x v="97"/>
    <x v="9"/>
    <x v="1"/>
    <x v="1"/>
    <x v="508"/>
    <x v="3"/>
    <x v="0"/>
    <x v="869"/>
    <x v="732"/>
    <x v="5"/>
    <x v="46"/>
    <x v="9"/>
    <x v="9"/>
    <x v="9"/>
    <x v="9"/>
    <x v="866"/>
    <x v="866"/>
    <x v="866"/>
    <x v="9"/>
    <x v="9"/>
  </r>
  <r>
    <x v="2"/>
    <x v="37"/>
    <x v="9"/>
    <x v="1"/>
    <x v="3"/>
    <x v="743"/>
    <x v="2"/>
    <x v="3"/>
    <x v="870"/>
    <x v="733"/>
    <x v="0"/>
    <x v="102"/>
    <x v="832"/>
    <x v="9"/>
    <x v="9"/>
    <x v="9"/>
    <x v="867"/>
    <x v="867"/>
    <x v="867"/>
    <x v="9"/>
    <x v="9"/>
  </r>
  <r>
    <x v="5"/>
    <x v="52"/>
    <x v="0"/>
    <x v="1"/>
    <x v="2"/>
    <x v="744"/>
    <x v="3"/>
    <x v="1"/>
    <x v="871"/>
    <x v="734"/>
    <x v="4"/>
    <x v="19"/>
    <x v="833"/>
    <x v="0"/>
    <x v="0"/>
    <x v="0"/>
    <x v="868"/>
    <x v="868"/>
    <x v="868"/>
    <x v="0"/>
    <x v="0"/>
  </r>
  <r>
    <x v="0"/>
    <x v="49"/>
    <x v="7"/>
    <x v="1"/>
    <x v="2"/>
    <x v="745"/>
    <x v="10"/>
    <x v="3"/>
    <x v="872"/>
    <x v="735"/>
    <x v="6"/>
    <x v="199"/>
    <x v="834"/>
    <x v="7"/>
    <x v="7"/>
    <x v="7"/>
    <x v="869"/>
    <x v="869"/>
    <x v="869"/>
    <x v="7"/>
    <x v="7"/>
  </r>
  <r>
    <x v="2"/>
    <x v="12"/>
    <x v="4"/>
    <x v="0"/>
    <x v="0"/>
    <x v="746"/>
    <x v="7"/>
    <x v="0"/>
    <x v="873"/>
    <x v="736"/>
    <x v="0"/>
    <x v="2"/>
    <x v="835"/>
    <x v="4"/>
    <x v="4"/>
    <x v="4"/>
    <x v="870"/>
    <x v="870"/>
    <x v="870"/>
    <x v="4"/>
    <x v="4"/>
  </r>
  <r>
    <x v="4"/>
    <x v="156"/>
    <x v="11"/>
    <x v="0"/>
    <x v="3"/>
    <x v="747"/>
    <x v="10"/>
    <x v="0"/>
    <x v="874"/>
    <x v="305"/>
    <x v="4"/>
    <x v="46"/>
    <x v="836"/>
    <x v="11"/>
    <x v="11"/>
    <x v="11"/>
    <x v="871"/>
    <x v="871"/>
    <x v="871"/>
    <x v="11"/>
    <x v="11"/>
  </r>
  <r>
    <x v="1"/>
    <x v="152"/>
    <x v="0"/>
    <x v="1"/>
    <x v="0"/>
    <x v="246"/>
    <x v="5"/>
    <x v="7"/>
    <x v="875"/>
    <x v="737"/>
    <x v="2"/>
    <x v="2"/>
    <x v="837"/>
    <x v="0"/>
    <x v="0"/>
    <x v="0"/>
    <x v="872"/>
    <x v="872"/>
    <x v="872"/>
    <x v="0"/>
    <x v="0"/>
  </r>
  <r>
    <x v="4"/>
    <x v="160"/>
    <x v="2"/>
    <x v="1"/>
    <x v="2"/>
    <x v="748"/>
    <x v="3"/>
    <x v="4"/>
    <x v="876"/>
    <x v="738"/>
    <x v="1"/>
    <x v="2"/>
    <x v="838"/>
    <x v="2"/>
    <x v="2"/>
    <x v="2"/>
    <x v="873"/>
    <x v="873"/>
    <x v="873"/>
    <x v="2"/>
    <x v="2"/>
  </r>
  <r>
    <x v="1"/>
    <x v="109"/>
    <x v="0"/>
    <x v="1"/>
    <x v="3"/>
    <x v="749"/>
    <x v="1"/>
    <x v="5"/>
    <x v="877"/>
    <x v="739"/>
    <x v="1"/>
    <x v="57"/>
    <x v="839"/>
    <x v="0"/>
    <x v="0"/>
    <x v="0"/>
    <x v="874"/>
    <x v="874"/>
    <x v="874"/>
    <x v="0"/>
    <x v="0"/>
  </r>
  <r>
    <x v="5"/>
    <x v="75"/>
    <x v="9"/>
    <x v="0"/>
    <x v="1"/>
    <x v="750"/>
    <x v="3"/>
    <x v="1"/>
    <x v="878"/>
    <x v="740"/>
    <x v="5"/>
    <x v="49"/>
    <x v="840"/>
    <x v="9"/>
    <x v="9"/>
    <x v="9"/>
    <x v="875"/>
    <x v="875"/>
    <x v="875"/>
    <x v="9"/>
    <x v="9"/>
  </r>
  <r>
    <x v="6"/>
    <x v="180"/>
    <x v="7"/>
    <x v="0"/>
    <x v="1"/>
    <x v="751"/>
    <x v="2"/>
    <x v="5"/>
    <x v="879"/>
    <x v="741"/>
    <x v="5"/>
    <x v="126"/>
    <x v="841"/>
    <x v="7"/>
    <x v="7"/>
    <x v="7"/>
    <x v="876"/>
    <x v="876"/>
    <x v="876"/>
    <x v="7"/>
    <x v="7"/>
  </r>
  <r>
    <x v="1"/>
    <x v="66"/>
    <x v="4"/>
    <x v="1"/>
    <x v="3"/>
    <x v="322"/>
    <x v="11"/>
    <x v="0"/>
    <x v="880"/>
    <x v="582"/>
    <x v="3"/>
    <x v="200"/>
    <x v="842"/>
    <x v="4"/>
    <x v="4"/>
    <x v="4"/>
    <x v="877"/>
    <x v="877"/>
    <x v="877"/>
    <x v="4"/>
    <x v="4"/>
  </r>
  <r>
    <x v="3"/>
    <x v="61"/>
    <x v="11"/>
    <x v="1"/>
    <x v="1"/>
    <x v="752"/>
    <x v="4"/>
    <x v="4"/>
    <x v="881"/>
    <x v="742"/>
    <x v="1"/>
    <x v="146"/>
    <x v="843"/>
    <x v="11"/>
    <x v="11"/>
    <x v="11"/>
    <x v="878"/>
    <x v="878"/>
    <x v="878"/>
    <x v="11"/>
    <x v="11"/>
  </r>
  <r>
    <x v="5"/>
    <x v="39"/>
    <x v="6"/>
    <x v="0"/>
    <x v="1"/>
    <x v="753"/>
    <x v="7"/>
    <x v="3"/>
    <x v="882"/>
    <x v="743"/>
    <x v="1"/>
    <x v="2"/>
    <x v="844"/>
    <x v="6"/>
    <x v="6"/>
    <x v="6"/>
    <x v="879"/>
    <x v="879"/>
    <x v="879"/>
    <x v="6"/>
    <x v="6"/>
  </r>
  <r>
    <x v="2"/>
    <x v="82"/>
    <x v="5"/>
    <x v="1"/>
    <x v="3"/>
    <x v="254"/>
    <x v="8"/>
    <x v="6"/>
    <x v="883"/>
    <x v="744"/>
    <x v="2"/>
    <x v="40"/>
    <x v="845"/>
    <x v="5"/>
    <x v="5"/>
    <x v="5"/>
    <x v="880"/>
    <x v="880"/>
    <x v="880"/>
    <x v="5"/>
    <x v="5"/>
  </r>
  <r>
    <x v="1"/>
    <x v="152"/>
    <x v="9"/>
    <x v="1"/>
    <x v="3"/>
    <x v="48"/>
    <x v="1"/>
    <x v="5"/>
    <x v="884"/>
    <x v="745"/>
    <x v="5"/>
    <x v="78"/>
    <x v="846"/>
    <x v="9"/>
    <x v="9"/>
    <x v="9"/>
    <x v="881"/>
    <x v="881"/>
    <x v="881"/>
    <x v="9"/>
    <x v="9"/>
  </r>
  <r>
    <x v="4"/>
    <x v="31"/>
    <x v="2"/>
    <x v="1"/>
    <x v="0"/>
    <x v="754"/>
    <x v="5"/>
    <x v="1"/>
    <x v="885"/>
    <x v="746"/>
    <x v="0"/>
    <x v="2"/>
    <x v="847"/>
    <x v="2"/>
    <x v="2"/>
    <x v="2"/>
    <x v="882"/>
    <x v="882"/>
    <x v="882"/>
    <x v="2"/>
    <x v="2"/>
  </r>
  <r>
    <x v="1"/>
    <x v="16"/>
    <x v="9"/>
    <x v="1"/>
    <x v="3"/>
    <x v="479"/>
    <x v="8"/>
    <x v="2"/>
    <x v="886"/>
    <x v="509"/>
    <x v="3"/>
    <x v="15"/>
    <x v="848"/>
    <x v="9"/>
    <x v="9"/>
    <x v="9"/>
    <x v="883"/>
    <x v="883"/>
    <x v="883"/>
    <x v="9"/>
    <x v="9"/>
  </r>
  <r>
    <x v="2"/>
    <x v="4"/>
    <x v="2"/>
    <x v="1"/>
    <x v="3"/>
    <x v="755"/>
    <x v="2"/>
    <x v="7"/>
    <x v="887"/>
    <x v="747"/>
    <x v="2"/>
    <x v="26"/>
    <x v="849"/>
    <x v="2"/>
    <x v="2"/>
    <x v="2"/>
    <x v="884"/>
    <x v="884"/>
    <x v="884"/>
    <x v="2"/>
    <x v="2"/>
  </r>
  <r>
    <x v="2"/>
    <x v="82"/>
    <x v="10"/>
    <x v="1"/>
    <x v="1"/>
    <x v="296"/>
    <x v="4"/>
    <x v="6"/>
    <x v="888"/>
    <x v="748"/>
    <x v="3"/>
    <x v="201"/>
    <x v="850"/>
    <x v="10"/>
    <x v="10"/>
    <x v="10"/>
    <x v="885"/>
    <x v="885"/>
    <x v="885"/>
    <x v="10"/>
    <x v="10"/>
  </r>
  <r>
    <x v="4"/>
    <x v="29"/>
    <x v="2"/>
    <x v="1"/>
    <x v="2"/>
    <x v="520"/>
    <x v="9"/>
    <x v="2"/>
    <x v="889"/>
    <x v="749"/>
    <x v="3"/>
    <x v="126"/>
    <x v="851"/>
    <x v="2"/>
    <x v="2"/>
    <x v="2"/>
    <x v="886"/>
    <x v="886"/>
    <x v="886"/>
    <x v="2"/>
    <x v="2"/>
  </r>
  <r>
    <x v="4"/>
    <x v="56"/>
    <x v="0"/>
    <x v="0"/>
    <x v="0"/>
    <x v="756"/>
    <x v="2"/>
    <x v="0"/>
    <x v="890"/>
    <x v="750"/>
    <x v="6"/>
    <x v="187"/>
    <x v="852"/>
    <x v="0"/>
    <x v="0"/>
    <x v="0"/>
    <x v="887"/>
    <x v="887"/>
    <x v="887"/>
    <x v="0"/>
    <x v="0"/>
  </r>
  <r>
    <x v="3"/>
    <x v="151"/>
    <x v="0"/>
    <x v="0"/>
    <x v="1"/>
    <x v="757"/>
    <x v="4"/>
    <x v="5"/>
    <x v="891"/>
    <x v="751"/>
    <x v="3"/>
    <x v="16"/>
    <x v="853"/>
    <x v="0"/>
    <x v="0"/>
    <x v="0"/>
    <x v="888"/>
    <x v="888"/>
    <x v="888"/>
    <x v="0"/>
    <x v="0"/>
  </r>
  <r>
    <x v="2"/>
    <x v="170"/>
    <x v="1"/>
    <x v="0"/>
    <x v="3"/>
    <x v="758"/>
    <x v="5"/>
    <x v="5"/>
    <x v="892"/>
    <x v="752"/>
    <x v="2"/>
    <x v="2"/>
    <x v="854"/>
    <x v="1"/>
    <x v="1"/>
    <x v="1"/>
    <x v="889"/>
    <x v="889"/>
    <x v="889"/>
    <x v="1"/>
    <x v="1"/>
  </r>
  <r>
    <x v="5"/>
    <x v="96"/>
    <x v="2"/>
    <x v="0"/>
    <x v="2"/>
    <x v="759"/>
    <x v="5"/>
    <x v="2"/>
    <x v="893"/>
    <x v="753"/>
    <x v="0"/>
    <x v="31"/>
    <x v="855"/>
    <x v="2"/>
    <x v="2"/>
    <x v="2"/>
    <x v="890"/>
    <x v="890"/>
    <x v="890"/>
    <x v="2"/>
    <x v="2"/>
  </r>
  <r>
    <x v="2"/>
    <x v="107"/>
    <x v="2"/>
    <x v="0"/>
    <x v="1"/>
    <x v="760"/>
    <x v="5"/>
    <x v="0"/>
    <x v="894"/>
    <x v="28"/>
    <x v="1"/>
    <x v="2"/>
    <x v="520"/>
    <x v="2"/>
    <x v="2"/>
    <x v="2"/>
    <x v="891"/>
    <x v="891"/>
    <x v="891"/>
    <x v="2"/>
    <x v="2"/>
  </r>
  <r>
    <x v="5"/>
    <x v="162"/>
    <x v="7"/>
    <x v="1"/>
    <x v="0"/>
    <x v="761"/>
    <x v="11"/>
    <x v="5"/>
    <x v="895"/>
    <x v="754"/>
    <x v="6"/>
    <x v="124"/>
    <x v="856"/>
    <x v="7"/>
    <x v="7"/>
    <x v="7"/>
    <x v="892"/>
    <x v="892"/>
    <x v="892"/>
    <x v="7"/>
    <x v="7"/>
  </r>
  <r>
    <x v="5"/>
    <x v="34"/>
    <x v="7"/>
    <x v="0"/>
    <x v="0"/>
    <x v="762"/>
    <x v="6"/>
    <x v="7"/>
    <x v="896"/>
    <x v="755"/>
    <x v="3"/>
    <x v="146"/>
    <x v="857"/>
    <x v="7"/>
    <x v="7"/>
    <x v="7"/>
    <x v="893"/>
    <x v="893"/>
    <x v="893"/>
    <x v="7"/>
    <x v="7"/>
  </r>
  <r>
    <x v="5"/>
    <x v="92"/>
    <x v="0"/>
    <x v="1"/>
    <x v="0"/>
    <x v="172"/>
    <x v="10"/>
    <x v="6"/>
    <x v="897"/>
    <x v="289"/>
    <x v="1"/>
    <x v="5"/>
    <x v="858"/>
    <x v="0"/>
    <x v="0"/>
    <x v="0"/>
    <x v="894"/>
    <x v="894"/>
    <x v="894"/>
    <x v="0"/>
    <x v="0"/>
  </r>
  <r>
    <x v="3"/>
    <x v="21"/>
    <x v="9"/>
    <x v="1"/>
    <x v="2"/>
    <x v="659"/>
    <x v="9"/>
    <x v="4"/>
    <x v="898"/>
    <x v="756"/>
    <x v="3"/>
    <x v="2"/>
    <x v="859"/>
    <x v="9"/>
    <x v="9"/>
    <x v="9"/>
    <x v="895"/>
    <x v="895"/>
    <x v="895"/>
    <x v="9"/>
    <x v="9"/>
  </r>
  <r>
    <x v="3"/>
    <x v="30"/>
    <x v="4"/>
    <x v="0"/>
    <x v="1"/>
    <x v="763"/>
    <x v="3"/>
    <x v="2"/>
    <x v="899"/>
    <x v="757"/>
    <x v="0"/>
    <x v="122"/>
    <x v="860"/>
    <x v="4"/>
    <x v="4"/>
    <x v="4"/>
    <x v="896"/>
    <x v="896"/>
    <x v="896"/>
    <x v="4"/>
    <x v="4"/>
  </r>
  <r>
    <x v="1"/>
    <x v="77"/>
    <x v="8"/>
    <x v="0"/>
    <x v="3"/>
    <x v="764"/>
    <x v="0"/>
    <x v="1"/>
    <x v="900"/>
    <x v="758"/>
    <x v="4"/>
    <x v="2"/>
    <x v="861"/>
    <x v="8"/>
    <x v="8"/>
    <x v="8"/>
    <x v="897"/>
    <x v="897"/>
    <x v="897"/>
    <x v="8"/>
    <x v="8"/>
  </r>
  <r>
    <x v="3"/>
    <x v="138"/>
    <x v="4"/>
    <x v="0"/>
    <x v="3"/>
    <x v="74"/>
    <x v="6"/>
    <x v="7"/>
    <x v="901"/>
    <x v="759"/>
    <x v="2"/>
    <x v="142"/>
    <x v="862"/>
    <x v="4"/>
    <x v="4"/>
    <x v="4"/>
    <x v="898"/>
    <x v="898"/>
    <x v="898"/>
    <x v="4"/>
    <x v="4"/>
  </r>
  <r>
    <x v="1"/>
    <x v="73"/>
    <x v="3"/>
    <x v="0"/>
    <x v="2"/>
    <x v="210"/>
    <x v="10"/>
    <x v="4"/>
    <x v="902"/>
    <x v="760"/>
    <x v="5"/>
    <x v="202"/>
    <x v="300"/>
    <x v="3"/>
    <x v="3"/>
    <x v="3"/>
    <x v="899"/>
    <x v="899"/>
    <x v="899"/>
    <x v="3"/>
    <x v="3"/>
  </r>
  <r>
    <x v="4"/>
    <x v="6"/>
    <x v="8"/>
    <x v="1"/>
    <x v="3"/>
    <x v="765"/>
    <x v="2"/>
    <x v="0"/>
    <x v="903"/>
    <x v="761"/>
    <x v="3"/>
    <x v="122"/>
    <x v="863"/>
    <x v="8"/>
    <x v="8"/>
    <x v="8"/>
    <x v="900"/>
    <x v="900"/>
    <x v="900"/>
    <x v="8"/>
    <x v="8"/>
  </r>
  <r>
    <x v="0"/>
    <x v="135"/>
    <x v="0"/>
    <x v="0"/>
    <x v="1"/>
    <x v="766"/>
    <x v="11"/>
    <x v="3"/>
    <x v="904"/>
    <x v="762"/>
    <x v="6"/>
    <x v="36"/>
    <x v="864"/>
    <x v="0"/>
    <x v="0"/>
    <x v="0"/>
    <x v="901"/>
    <x v="901"/>
    <x v="901"/>
    <x v="0"/>
    <x v="0"/>
  </r>
  <r>
    <x v="5"/>
    <x v="88"/>
    <x v="5"/>
    <x v="0"/>
    <x v="1"/>
    <x v="767"/>
    <x v="8"/>
    <x v="2"/>
    <x v="905"/>
    <x v="763"/>
    <x v="0"/>
    <x v="166"/>
    <x v="865"/>
    <x v="5"/>
    <x v="5"/>
    <x v="5"/>
    <x v="902"/>
    <x v="902"/>
    <x v="902"/>
    <x v="5"/>
    <x v="5"/>
  </r>
  <r>
    <x v="1"/>
    <x v="26"/>
    <x v="5"/>
    <x v="0"/>
    <x v="1"/>
    <x v="768"/>
    <x v="6"/>
    <x v="7"/>
    <x v="906"/>
    <x v="764"/>
    <x v="5"/>
    <x v="2"/>
    <x v="866"/>
    <x v="5"/>
    <x v="5"/>
    <x v="5"/>
    <x v="903"/>
    <x v="903"/>
    <x v="903"/>
    <x v="5"/>
    <x v="5"/>
  </r>
  <r>
    <x v="1"/>
    <x v="168"/>
    <x v="7"/>
    <x v="1"/>
    <x v="0"/>
    <x v="769"/>
    <x v="11"/>
    <x v="2"/>
    <x v="907"/>
    <x v="765"/>
    <x v="6"/>
    <x v="203"/>
    <x v="867"/>
    <x v="7"/>
    <x v="7"/>
    <x v="7"/>
    <x v="904"/>
    <x v="904"/>
    <x v="904"/>
    <x v="7"/>
    <x v="7"/>
  </r>
  <r>
    <x v="5"/>
    <x v="126"/>
    <x v="1"/>
    <x v="1"/>
    <x v="3"/>
    <x v="205"/>
    <x v="1"/>
    <x v="7"/>
    <x v="908"/>
    <x v="766"/>
    <x v="3"/>
    <x v="183"/>
    <x v="868"/>
    <x v="1"/>
    <x v="1"/>
    <x v="1"/>
    <x v="905"/>
    <x v="905"/>
    <x v="905"/>
    <x v="1"/>
    <x v="1"/>
  </r>
  <r>
    <x v="0"/>
    <x v="122"/>
    <x v="5"/>
    <x v="1"/>
    <x v="0"/>
    <x v="580"/>
    <x v="7"/>
    <x v="5"/>
    <x v="909"/>
    <x v="767"/>
    <x v="6"/>
    <x v="2"/>
    <x v="869"/>
    <x v="5"/>
    <x v="5"/>
    <x v="5"/>
    <x v="906"/>
    <x v="906"/>
    <x v="906"/>
    <x v="5"/>
    <x v="5"/>
  </r>
  <r>
    <x v="1"/>
    <x v="64"/>
    <x v="6"/>
    <x v="1"/>
    <x v="0"/>
    <x v="296"/>
    <x v="4"/>
    <x v="6"/>
    <x v="910"/>
    <x v="366"/>
    <x v="1"/>
    <x v="30"/>
    <x v="870"/>
    <x v="6"/>
    <x v="6"/>
    <x v="6"/>
    <x v="907"/>
    <x v="907"/>
    <x v="907"/>
    <x v="6"/>
    <x v="6"/>
  </r>
  <r>
    <x v="5"/>
    <x v="114"/>
    <x v="1"/>
    <x v="0"/>
    <x v="2"/>
    <x v="770"/>
    <x v="5"/>
    <x v="7"/>
    <x v="911"/>
    <x v="768"/>
    <x v="1"/>
    <x v="2"/>
    <x v="871"/>
    <x v="1"/>
    <x v="1"/>
    <x v="1"/>
    <x v="908"/>
    <x v="908"/>
    <x v="908"/>
    <x v="1"/>
    <x v="1"/>
  </r>
  <r>
    <x v="2"/>
    <x v="144"/>
    <x v="6"/>
    <x v="0"/>
    <x v="0"/>
    <x v="443"/>
    <x v="3"/>
    <x v="5"/>
    <x v="912"/>
    <x v="293"/>
    <x v="5"/>
    <x v="2"/>
    <x v="872"/>
    <x v="6"/>
    <x v="6"/>
    <x v="6"/>
    <x v="909"/>
    <x v="909"/>
    <x v="909"/>
    <x v="6"/>
    <x v="6"/>
  </r>
  <r>
    <x v="3"/>
    <x v="21"/>
    <x v="5"/>
    <x v="1"/>
    <x v="3"/>
    <x v="771"/>
    <x v="3"/>
    <x v="2"/>
    <x v="913"/>
    <x v="769"/>
    <x v="0"/>
    <x v="95"/>
    <x v="873"/>
    <x v="5"/>
    <x v="5"/>
    <x v="5"/>
    <x v="910"/>
    <x v="910"/>
    <x v="910"/>
    <x v="5"/>
    <x v="5"/>
  </r>
  <r>
    <x v="2"/>
    <x v="65"/>
    <x v="10"/>
    <x v="0"/>
    <x v="0"/>
    <x v="772"/>
    <x v="8"/>
    <x v="4"/>
    <x v="914"/>
    <x v="145"/>
    <x v="5"/>
    <x v="4"/>
    <x v="874"/>
    <x v="10"/>
    <x v="10"/>
    <x v="10"/>
    <x v="911"/>
    <x v="911"/>
    <x v="911"/>
    <x v="10"/>
    <x v="10"/>
  </r>
  <r>
    <x v="0"/>
    <x v="146"/>
    <x v="11"/>
    <x v="1"/>
    <x v="2"/>
    <x v="773"/>
    <x v="4"/>
    <x v="4"/>
    <x v="915"/>
    <x v="770"/>
    <x v="1"/>
    <x v="2"/>
    <x v="218"/>
    <x v="11"/>
    <x v="11"/>
    <x v="11"/>
    <x v="912"/>
    <x v="912"/>
    <x v="912"/>
    <x v="11"/>
    <x v="11"/>
  </r>
  <r>
    <x v="3"/>
    <x v="11"/>
    <x v="5"/>
    <x v="1"/>
    <x v="2"/>
    <x v="774"/>
    <x v="6"/>
    <x v="5"/>
    <x v="916"/>
    <x v="546"/>
    <x v="6"/>
    <x v="190"/>
    <x v="875"/>
    <x v="5"/>
    <x v="5"/>
    <x v="5"/>
    <x v="913"/>
    <x v="913"/>
    <x v="913"/>
    <x v="5"/>
    <x v="5"/>
  </r>
  <r>
    <x v="4"/>
    <x v="176"/>
    <x v="7"/>
    <x v="1"/>
    <x v="2"/>
    <x v="775"/>
    <x v="4"/>
    <x v="2"/>
    <x v="917"/>
    <x v="771"/>
    <x v="6"/>
    <x v="78"/>
    <x v="876"/>
    <x v="7"/>
    <x v="7"/>
    <x v="7"/>
    <x v="914"/>
    <x v="914"/>
    <x v="914"/>
    <x v="7"/>
    <x v="7"/>
  </r>
  <r>
    <x v="0"/>
    <x v="72"/>
    <x v="5"/>
    <x v="0"/>
    <x v="2"/>
    <x v="776"/>
    <x v="6"/>
    <x v="4"/>
    <x v="918"/>
    <x v="180"/>
    <x v="3"/>
    <x v="181"/>
    <x v="877"/>
    <x v="5"/>
    <x v="5"/>
    <x v="5"/>
    <x v="915"/>
    <x v="915"/>
    <x v="915"/>
    <x v="5"/>
    <x v="5"/>
  </r>
  <r>
    <x v="1"/>
    <x v="179"/>
    <x v="1"/>
    <x v="0"/>
    <x v="1"/>
    <x v="777"/>
    <x v="10"/>
    <x v="0"/>
    <x v="919"/>
    <x v="195"/>
    <x v="6"/>
    <x v="204"/>
    <x v="878"/>
    <x v="1"/>
    <x v="1"/>
    <x v="1"/>
    <x v="916"/>
    <x v="916"/>
    <x v="916"/>
    <x v="1"/>
    <x v="1"/>
  </r>
  <r>
    <x v="1"/>
    <x v="81"/>
    <x v="9"/>
    <x v="0"/>
    <x v="2"/>
    <x v="778"/>
    <x v="2"/>
    <x v="1"/>
    <x v="920"/>
    <x v="772"/>
    <x v="6"/>
    <x v="2"/>
    <x v="879"/>
    <x v="9"/>
    <x v="9"/>
    <x v="9"/>
    <x v="917"/>
    <x v="917"/>
    <x v="917"/>
    <x v="9"/>
    <x v="9"/>
  </r>
  <r>
    <x v="1"/>
    <x v="93"/>
    <x v="0"/>
    <x v="1"/>
    <x v="3"/>
    <x v="779"/>
    <x v="10"/>
    <x v="7"/>
    <x v="921"/>
    <x v="773"/>
    <x v="1"/>
    <x v="100"/>
    <x v="880"/>
    <x v="0"/>
    <x v="0"/>
    <x v="0"/>
    <x v="918"/>
    <x v="918"/>
    <x v="918"/>
    <x v="0"/>
    <x v="0"/>
  </r>
  <r>
    <x v="1"/>
    <x v="129"/>
    <x v="1"/>
    <x v="1"/>
    <x v="0"/>
    <x v="780"/>
    <x v="4"/>
    <x v="4"/>
    <x v="922"/>
    <x v="107"/>
    <x v="5"/>
    <x v="205"/>
    <x v="881"/>
    <x v="1"/>
    <x v="1"/>
    <x v="1"/>
    <x v="919"/>
    <x v="919"/>
    <x v="919"/>
    <x v="1"/>
    <x v="1"/>
  </r>
  <r>
    <x v="1"/>
    <x v="77"/>
    <x v="4"/>
    <x v="0"/>
    <x v="3"/>
    <x v="781"/>
    <x v="6"/>
    <x v="7"/>
    <x v="923"/>
    <x v="774"/>
    <x v="2"/>
    <x v="103"/>
    <x v="882"/>
    <x v="4"/>
    <x v="4"/>
    <x v="4"/>
    <x v="920"/>
    <x v="920"/>
    <x v="920"/>
    <x v="4"/>
    <x v="4"/>
  </r>
  <r>
    <x v="2"/>
    <x v="48"/>
    <x v="2"/>
    <x v="0"/>
    <x v="0"/>
    <x v="782"/>
    <x v="8"/>
    <x v="1"/>
    <x v="924"/>
    <x v="775"/>
    <x v="5"/>
    <x v="2"/>
    <x v="883"/>
    <x v="2"/>
    <x v="2"/>
    <x v="2"/>
    <x v="921"/>
    <x v="921"/>
    <x v="921"/>
    <x v="2"/>
    <x v="2"/>
  </r>
  <r>
    <x v="0"/>
    <x v="113"/>
    <x v="8"/>
    <x v="1"/>
    <x v="1"/>
    <x v="783"/>
    <x v="4"/>
    <x v="0"/>
    <x v="925"/>
    <x v="776"/>
    <x v="6"/>
    <x v="206"/>
    <x v="884"/>
    <x v="8"/>
    <x v="8"/>
    <x v="8"/>
    <x v="922"/>
    <x v="922"/>
    <x v="922"/>
    <x v="8"/>
    <x v="8"/>
  </r>
  <r>
    <x v="5"/>
    <x v="130"/>
    <x v="5"/>
    <x v="1"/>
    <x v="0"/>
    <x v="784"/>
    <x v="0"/>
    <x v="3"/>
    <x v="926"/>
    <x v="777"/>
    <x v="4"/>
    <x v="131"/>
    <x v="885"/>
    <x v="5"/>
    <x v="5"/>
    <x v="5"/>
    <x v="923"/>
    <x v="923"/>
    <x v="923"/>
    <x v="5"/>
    <x v="5"/>
  </r>
  <r>
    <x v="2"/>
    <x v="147"/>
    <x v="9"/>
    <x v="0"/>
    <x v="0"/>
    <x v="785"/>
    <x v="2"/>
    <x v="1"/>
    <x v="927"/>
    <x v="778"/>
    <x v="0"/>
    <x v="71"/>
    <x v="886"/>
    <x v="9"/>
    <x v="9"/>
    <x v="9"/>
    <x v="924"/>
    <x v="924"/>
    <x v="924"/>
    <x v="9"/>
    <x v="9"/>
  </r>
  <r>
    <x v="5"/>
    <x v="28"/>
    <x v="7"/>
    <x v="1"/>
    <x v="0"/>
    <x v="786"/>
    <x v="11"/>
    <x v="0"/>
    <x v="928"/>
    <x v="779"/>
    <x v="3"/>
    <x v="40"/>
    <x v="887"/>
    <x v="7"/>
    <x v="7"/>
    <x v="7"/>
    <x v="925"/>
    <x v="925"/>
    <x v="925"/>
    <x v="7"/>
    <x v="7"/>
  </r>
  <r>
    <x v="1"/>
    <x v="109"/>
    <x v="0"/>
    <x v="0"/>
    <x v="0"/>
    <x v="787"/>
    <x v="5"/>
    <x v="5"/>
    <x v="929"/>
    <x v="512"/>
    <x v="1"/>
    <x v="2"/>
    <x v="888"/>
    <x v="0"/>
    <x v="0"/>
    <x v="0"/>
    <x v="926"/>
    <x v="926"/>
    <x v="926"/>
    <x v="0"/>
    <x v="0"/>
  </r>
  <r>
    <x v="1"/>
    <x v="71"/>
    <x v="1"/>
    <x v="1"/>
    <x v="3"/>
    <x v="788"/>
    <x v="7"/>
    <x v="5"/>
    <x v="930"/>
    <x v="780"/>
    <x v="1"/>
    <x v="2"/>
    <x v="889"/>
    <x v="1"/>
    <x v="1"/>
    <x v="1"/>
    <x v="927"/>
    <x v="927"/>
    <x v="927"/>
    <x v="1"/>
    <x v="1"/>
  </r>
  <r>
    <x v="4"/>
    <x v="56"/>
    <x v="2"/>
    <x v="1"/>
    <x v="1"/>
    <x v="512"/>
    <x v="6"/>
    <x v="4"/>
    <x v="931"/>
    <x v="655"/>
    <x v="5"/>
    <x v="2"/>
    <x v="890"/>
    <x v="2"/>
    <x v="2"/>
    <x v="2"/>
    <x v="928"/>
    <x v="928"/>
    <x v="928"/>
    <x v="2"/>
    <x v="2"/>
  </r>
  <r>
    <x v="5"/>
    <x v="131"/>
    <x v="7"/>
    <x v="0"/>
    <x v="3"/>
    <x v="789"/>
    <x v="9"/>
    <x v="1"/>
    <x v="932"/>
    <x v="781"/>
    <x v="6"/>
    <x v="2"/>
    <x v="891"/>
    <x v="7"/>
    <x v="7"/>
    <x v="7"/>
    <x v="929"/>
    <x v="929"/>
    <x v="929"/>
    <x v="7"/>
    <x v="7"/>
  </r>
  <r>
    <x v="5"/>
    <x v="91"/>
    <x v="11"/>
    <x v="0"/>
    <x v="0"/>
    <x v="790"/>
    <x v="9"/>
    <x v="5"/>
    <x v="933"/>
    <x v="782"/>
    <x v="1"/>
    <x v="9"/>
    <x v="892"/>
    <x v="11"/>
    <x v="11"/>
    <x v="11"/>
    <x v="930"/>
    <x v="930"/>
    <x v="930"/>
    <x v="11"/>
    <x v="11"/>
  </r>
  <r>
    <x v="0"/>
    <x v="76"/>
    <x v="9"/>
    <x v="1"/>
    <x v="3"/>
    <x v="791"/>
    <x v="1"/>
    <x v="1"/>
    <x v="934"/>
    <x v="525"/>
    <x v="3"/>
    <x v="16"/>
    <x v="893"/>
    <x v="9"/>
    <x v="9"/>
    <x v="9"/>
    <x v="931"/>
    <x v="931"/>
    <x v="931"/>
    <x v="9"/>
    <x v="9"/>
  </r>
  <r>
    <x v="1"/>
    <x v="85"/>
    <x v="1"/>
    <x v="0"/>
    <x v="0"/>
    <x v="792"/>
    <x v="1"/>
    <x v="7"/>
    <x v="935"/>
    <x v="783"/>
    <x v="1"/>
    <x v="153"/>
    <x v="894"/>
    <x v="1"/>
    <x v="1"/>
    <x v="1"/>
    <x v="932"/>
    <x v="932"/>
    <x v="932"/>
    <x v="1"/>
    <x v="12"/>
  </r>
  <r>
    <x v="1"/>
    <x v="139"/>
    <x v="0"/>
    <x v="0"/>
    <x v="3"/>
    <x v="793"/>
    <x v="7"/>
    <x v="4"/>
    <x v="936"/>
    <x v="784"/>
    <x v="4"/>
    <x v="41"/>
    <x v="895"/>
    <x v="0"/>
    <x v="0"/>
    <x v="0"/>
    <x v="933"/>
    <x v="933"/>
    <x v="933"/>
    <x v="0"/>
    <x v="0"/>
  </r>
  <r>
    <x v="0"/>
    <x v="19"/>
    <x v="11"/>
    <x v="0"/>
    <x v="0"/>
    <x v="794"/>
    <x v="9"/>
    <x v="0"/>
    <x v="937"/>
    <x v="785"/>
    <x v="2"/>
    <x v="2"/>
    <x v="896"/>
    <x v="11"/>
    <x v="11"/>
    <x v="11"/>
    <x v="934"/>
    <x v="934"/>
    <x v="934"/>
    <x v="11"/>
    <x v="11"/>
  </r>
  <r>
    <x v="5"/>
    <x v="182"/>
    <x v="7"/>
    <x v="1"/>
    <x v="1"/>
    <x v="795"/>
    <x v="1"/>
    <x v="2"/>
    <x v="938"/>
    <x v="538"/>
    <x v="0"/>
    <x v="30"/>
    <x v="897"/>
    <x v="7"/>
    <x v="7"/>
    <x v="7"/>
    <x v="935"/>
    <x v="935"/>
    <x v="935"/>
    <x v="7"/>
    <x v="7"/>
  </r>
  <r>
    <x v="0"/>
    <x v="134"/>
    <x v="9"/>
    <x v="1"/>
    <x v="3"/>
    <x v="796"/>
    <x v="4"/>
    <x v="3"/>
    <x v="939"/>
    <x v="540"/>
    <x v="5"/>
    <x v="75"/>
    <x v="898"/>
    <x v="9"/>
    <x v="9"/>
    <x v="9"/>
    <x v="936"/>
    <x v="936"/>
    <x v="936"/>
    <x v="9"/>
    <x v="9"/>
  </r>
  <r>
    <x v="3"/>
    <x v="35"/>
    <x v="3"/>
    <x v="0"/>
    <x v="3"/>
    <x v="797"/>
    <x v="11"/>
    <x v="4"/>
    <x v="940"/>
    <x v="786"/>
    <x v="4"/>
    <x v="2"/>
    <x v="752"/>
    <x v="3"/>
    <x v="3"/>
    <x v="3"/>
    <x v="937"/>
    <x v="937"/>
    <x v="937"/>
    <x v="3"/>
    <x v="3"/>
  </r>
  <r>
    <x v="2"/>
    <x v="155"/>
    <x v="9"/>
    <x v="1"/>
    <x v="2"/>
    <x v="645"/>
    <x v="4"/>
    <x v="1"/>
    <x v="941"/>
    <x v="787"/>
    <x v="3"/>
    <x v="170"/>
    <x v="899"/>
    <x v="9"/>
    <x v="9"/>
    <x v="9"/>
    <x v="938"/>
    <x v="938"/>
    <x v="938"/>
    <x v="9"/>
    <x v="9"/>
  </r>
  <r>
    <x v="2"/>
    <x v="42"/>
    <x v="2"/>
    <x v="0"/>
    <x v="3"/>
    <x v="798"/>
    <x v="2"/>
    <x v="4"/>
    <x v="942"/>
    <x v="788"/>
    <x v="3"/>
    <x v="18"/>
    <x v="900"/>
    <x v="2"/>
    <x v="2"/>
    <x v="2"/>
    <x v="939"/>
    <x v="939"/>
    <x v="939"/>
    <x v="2"/>
    <x v="2"/>
  </r>
  <r>
    <x v="3"/>
    <x v="8"/>
    <x v="10"/>
    <x v="0"/>
    <x v="1"/>
    <x v="799"/>
    <x v="8"/>
    <x v="5"/>
    <x v="943"/>
    <x v="789"/>
    <x v="6"/>
    <x v="170"/>
    <x v="901"/>
    <x v="10"/>
    <x v="10"/>
    <x v="10"/>
    <x v="940"/>
    <x v="940"/>
    <x v="940"/>
    <x v="10"/>
    <x v="10"/>
  </r>
  <r>
    <x v="0"/>
    <x v="27"/>
    <x v="8"/>
    <x v="1"/>
    <x v="3"/>
    <x v="112"/>
    <x v="0"/>
    <x v="3"/>
    <x v="944"/>
    <x v="112"/>
    <x v="5"/>
    <x v="2"/>
    <x v="742"/>
    <x v="8"/>
    <x v="8"/>
    <x v="8"/>
    <x v="941"/>
    <x v="941"/>
    <x v="941"/>
    <x v="8"/>
    <x v="8"/>
  </r>
  <r>
    <x v="1"/>
    <x v="66"/>
    <x v="11"/>
    <x v="1"/>
    <x v="1"/>
    <x v="174"/>
    <x v="0"/>
    <x v="1"/>
    <x v="945"/>
    <x v="790"/>
    <x v="0"/>
    <x v="4"/>
    <x v="902"/>
    <x v="11"/>
    <x v="11"/>
    <x v="11"/>
    <x v="942"/>
    <x v="942"/>
    <x v="942"/>
    <x v="11"/>
    <x v="11"/>
  </r>
  <r>
    <x v="1"/>
    <x v="93"/>
    <x v="4"/>
    <x v="0"/>
    <x v="1"/>
    <x v="209"/>
    <x v="10"/>
    <x v="1"/>
    <x v="946"/>
    <x v="791"/>
    <x v="1"/>
    <x v="122"/>
    <x v="903"/>
    <x v="4"/>
    <x v="4"/>
    <x v="4"/>
    <x v="943"/>
    <x v="943"/>
    <x v="943"/>
    <x v="4"/>
    <x v="4"/>
  </r>
  <r>
    <x v="1"/>
    <x v="26"/>
    <x v="10"/>
    <x v="1"/>
    <x v="3"/>
    <x v="800"/>
    <x v="5"/>
    <x v="2"/>
    <x v="947"/>
    <x v="590"/>
    <x v="2"/>
    <x v="2"/>
    <x v="904"/>
    <x v="10"/>
    <x v="10"/>
    <x v="10"/>
    <x v="944"/>
    <x v="944"/>
    <x v="944"/>
    <x v="10"/>
    <x v="10"/>
  </r>
  <r>
    <x v="4"/>
    <x v="115"/>
    <x v="4"/>
    <x v="1"/>
    <x v="3"/>
    <x v="801"/>
    <x v="4"/>
    <x v="5"/>
    <x v="948"/>
    <x v="792"/>
    <x v="4"/>
    <x v="207"/>
    <x v="905"/>
    <x v="4"/>
    <x v="4"/>
    <x v="4"/>
    <x v="945"/>
    <x v="945"/>
    <x v="945"/>
    <x v="4"/>
    <x v="4"/>
  </r>
  <r>
    <x v="3"/>
    <x v="15"/>
    <x v="3"/>
    <x v="0"/>
    <x v="2"/>
    <x v="317"/>
    <x v="3"/>
    <x v="3"/>
    <x v="949"/>
    <x v="793"/>
    <x v="2"/>
    <x v="138"/>
    <x v="906"/>
    <x v="3"/>
    <x v="3"/>
    <x v="3"/>
    <x v="946"/>
    <x v="946"/>
    <x v="946"/>
    <x v="3"/>
    <x v="3"/>
  </r>
  <r>
    <x v="0"/>
    <x v="69"/>
    <x v="8"/>
    <x v="1"/>
    <x v="0"/>
    <x v="802"/>
    <x v="5"/>
    <x v="0"/>
    <x v="950"/>
    <x v="794"/>
    <x v="1"/>
    <x v="12"/>
    <x v="907"/>
    <x v="8"/>
    <x v="8"/>
    <x v="8"/>
    <x v="947"/>
    <x v="947"/>
    <x v="947"/>
    <x v="8"/>
    <x v="8"/>
  </r>
  <r>
    <x v="5"/>
    <x v="100"/>
    <x v="8"/>
    <x v="1"/>
    <x v="2"/>
    <x v="803"/>
    <x v="7"/>
    <x v="2"/>
    <x v="951"/>
    <x v="795"/>
    <x v="2"/>
    <x v="2"/>
    <x v="908"/>
    <x v="8"/>
    <x v="8"/>
    <x v="8"/>
    <x v="948"/>
    <x v="948"/>
    <x v="948"/>
    <x v="8"/>
    <x v="8"/>
  </r>
  <r>
    <x v="0"/>
    <x v="69"/>
    <x v="6"/>
    <x v="1"/>
    <x v="2"/>
    <x v="804"/>
    <x v="2"/>
    <x v="2"/>
    <x v="952"/>
    <x v="336"/>
    <x v="0"/>
    <x v="106"/>
    <x v="909"/>
    <x v="6"/>
    <x v="6"/>
    <x v="6"/>
    <x v="949"/>
    <x v="949"/>
    <x v="949"/>
    <x v="6"/>
    <x v="6"/>
  </r>
  <r>
    <x v="5"/>
    <x v="52"/>
    <x v="1"/>
    <x v="1"/>
    <x v="2"/>
    <x v="805"/>
    <x v="11"/>
    <x v="4"/>
    <x v="953"/>
    <x v="796"/>
    <x v="2"/>
    <x v="96"/>
    <x v="910"/>
    <x v="1"/>
    <x v="1"/>
    <x v="1"/>
    <x v="950"/>
    <x v="950"/>
    <x v="950"/>
    <x v="1"/>
    <x v="1"/>
  </r>
  <r>
    <x v="1"/>
    <x v="44"/>
    <x v="2"/>
    <x v="1"/>
    <x v="2"/>
    <x v="806"/>
    <x v="11"/>
    <x v="7"/>
    <x v="954"/>
    <x v="797"/>
    <x v="4"/>
    <x v="19"/>
    <x v="471"/>
    <x v="2"/>
    <x v="2"/>
    <x v="2"/>
    <x v="951"/>
    <x v="951"/>
    <x v="951"/>
    <x v="2"/>
    <x v="2"/>
  </r>
  <r>
    <x v="5"/>
    <x v="62"/>
    <x v="0"/>
    <x v="0"/>
    <x v="3"/>
    <x v="807"/>
    <x v="7"/>
    <x v="0"/>
    <x v="955"/>
    <x v="798"/>
    <x v="5"/>
    <x v="75"/>
    <x v="911"/>
    <x v="0"/>
    <x v="0"/>
    <x v="0"/>
    <x v="952"/>
    <x v="952"/>
    <x v="952"/>
    <x v="0"/>
    <x v="0"/>
  </r>
  <r>
    <x v="2"/>
    <x v="137"/>
    <x v="10"/>
    <x v="0"/>
    <x v="1"/>
    <x v="808"/>
    <x v="4"/>
    <x v="5"/>
    <x v="956"/>
    <x v="799"/>
    <x v="2"/>
    <x v="78"/>
    <x v="671"/>
    <x v="10"/>
    <x v="10"/>
    <x v="10"/>
    <x v="953"/>
    <x v="953"/>
    <x v="953"/>
    <x v="10"/>
    <x v="10"/>
  </r>
  <r>
    <x v="5"/>
    <x v="127"/>
    <x v="0"/>
    <x v="1"/>
    <x v="2"/>
    <x v="809"/>
    <x v="9"/>
    <x v="2"/>
    <x v="957"/>
    <x v="800"/>
    <x v="5"/>
    <x v="2"/>
    <x v="912"/>
    <x v="0"/>
    <x v="0"/>
    <x v="0"/>
    <x v="954"/>
    <x v="954"/>
    <x v="954"/>
    <x v="0"/>
    <x v="0"/>
  </r>
  <r>
    <x v="1"/>
    <x v="2"/>
    <x v="1"/>
    <x v="0"/>
    <x v="0"/>
    <x v="810"/>
    <x v="1"/>
    <x v="2"/>
    <x v="958"/>
    <x v="801"/>
    <x v="0"/>
    <x v="208"/>
    <x v="913"/>
    <x v="1"/>
    <x v="1"/>
    <x v="1"/>
    <x v="955"/>
    <x v="955"/>
    <x v="955"/>
    <x v="1"/>
    <x v="1"/>
  </r>
  <r>
    <x v="5"/>
    <x v="127"/>
    <x v="3"/>
    <x v="1"/>
    <x v="0"/>
    <x v="811"/>
    <x v="4"/>
    <x v="1"/>
    <x v="959"/>
    <x v="802"/>
    <x v="4"/>
    <x v="129"/>
    <x v="914"/>
    <x v="3"/>
    <x v="3"/>
    <x v="3"/>
    <x v="956"/>
    <x v="956"/>
    <x v="956"/>
    <x v="3"/>
    <x v="3"/>
  </r>
  <r>
    <x v="0"/>
    <x v="118"/>
    <x v="8"/>
    <x v="1"/>
    <x v="2"/>
    <x v="812"/>
    <x v="11"/>
    <x v="5"/>
    <x v="960"/>
    <x v="803"/>
    <x v="3"/>
    <x v="12"/>
    <x v="915"/>
    <x v="8"/>
    <x v="8"/>
    <x v="8"/>
    <x v="957"/>
    <x v="957"/>
    <x v="957"/>
    <x v="8"/>
    <x v="8"/>
  </r>
  <r>
    <x v="3"/>
    <x v="35"/>
    <x v="1"/>
    <x v="0"/>
    <x v="0"/>
    <x v="813"/>
    <x v="9"/>
    <x v="3"/>
    <x v="961"/>
    <x v="81"/>
    <x v="1"/>
    <x v="80"/>
    <x v="916"/>
    <x v="1"/>
    <x v="1"/>
    <x v="1"/>
    <x v="958"/>
    <x v="958"/>
    <x v="958"/>
    <x v="1"/>
    <x v="1"/>
  </r>
  <r>
    <x v="6"/>
    <x v="171"/>
    <x v="5"/>
    <x v="0"/>
    <x v="1"/>
    <x v="814"/>
    <x v="5"/>
    <x v="2"/>
    <x v="962"/>
    <x v="463"/>
    <x v="2"/>
    <x v="2"/>
    <x v="917"/>
    <x v="5"/>
    <x v="5"/>
    <x v="5"/>
    <x v="959"/>
    <x v="959"/>
    <x v="959"/>
    <x v="5"/>
    <x v="5"/>
  </r>
  <r>
    <x v="4"/>
    <x v="173"/>
    <x v="0"/>
    <x v="1"/>
    <x v="2"/>
    <x v="544"/>
    <x v="9"/>
    <x v="4"/>
    <x v="963"/>
    <x v="804"/>
    <x v="4"/>
    <x v="2"/>
    <x v="494"/>
    <x v="0"/>
    <x v="0"/>
    <x v="0"/>
    <x v="960"/>
    <x v="960"/>
    <x v="960"/>
    <x v="0"/>
    <x v="0"/>
  </r>
  <r>
    <x v="5"/>
    <x v="62"/>
    <x v="3"/>
    <x v="1"/>
    <x v="2"/>
    <x v="815"/>
    <x v="8"/>
    <x v="1"/>
    <x v="964"/>
    <x v="805"/>
    <x v="2"/>
    <x v="122"/>
    <x v="918"/>
    <x v="3"/>
    <x v="3"/>
    <x v="3"/>
    <x v="961"/>
    <x v="961"/>
    <x v="961"/>
    <x v="3"/>
    <x v="3"/>
  </r>
  <r>
    <x v="5"/>
    <x v="40"/>
    <x v="8"/>
    <x v="0"/>
    <x v="0"/>
    <x v="816"/>
    <x v="5"/>
    <x v="0"/>
    <x v="965"/>
    <x v="806"/>
    <x v="3"/>
    <x v="2"/>
    <x v="919"/>
    <x v="8"/>
    <x v="8"/>
    <x v="8"/>
    <x v="962"/>
    <x v="962"/>
    <x v="962"/>
    <x v="8"/>
    <x v="8"/>
  </r>
  <r>
    <x v="6"/>
    <x v="180"/>
    <x v="11"/>
    <x v="0"/>
    <x v="3"/>
    <x v="817"/>
    <x v="6"/>
    <x v="2"/>
    <x v="966"/>
    <x v="807"/>
    <x v="1"/>
    <x v="143"/>
    <x v="920"/>
    <x v="11"/>
    <x v="11"/>
    <x v="11"/>
    <x v="963"/>
    <x v="963"/>
    <x v="963"/>
    <x v="11"/>
    <x v="11"/>
  </r>
  <r>
    <x v="4"/>
    <x v="173"/>
    <x v="2"/>
    <x v="0"/>
    <x v="0"/>
    <x v="818"/>
    <x v="5"/>
    <x v="4"/>
    <x v="967"/>
    <x v="808"/>
    <x v="3"/>
    <x v="69"/>
    <x v="921"/>
    <x v="2"/>
    <x v="2"/>
    <x v="2"/>
    <x v="964"/>
    <x v="964"/>
    <x v="964"/>
    <x v="2"/>
    <x v="2"/>
  </r>
  <r>
    <x v="4"/>
    <x v="56"/>
    <x v="6"/>
    <x v="0"/>
    <x v="1"/>
    <x v="295"/>
    <x v="11"/>
    <x v="1"/>
    <x v="968"/>
    <x v="809"/>
    <x v="6"/>
    <x v="206"/>
    <x v="922"/>
    <x v="6"/>
    <x v="6"/>
    <x v="6"/>
    <x v="965"/>
    <x v="965"/>
    <x v="965"/>
    <x v="6"/>
    <x v="6"/>
  </r>
  <r>
    <x v="5"/>
    <x v="52"/>
    <x v="6"/>
    <x v="0"/>
    <x v="2"/>
    <x v="819"/>
    <x v="10"/>
    <x v="7"/>
    <x v="969"/>
    <x v="737"/>
    <x v="2"/>
    <x v="37"/>
    <x v="923"/>
    <x v="6"/>
    <x v="6"/>
    <x v="6"/>
    <x v="966"/>
    <x v="966"/>
    <x v="966"/>
    <x v="6"/>
    <x v="6"/>
  </r>
  <r>
    <x v="5"/>
    <x v="128"/>
    <x v="2"/>
    <x v="1"/>
    <x v="0"/>
    <x v="416"/>
    <x v="7"/>
    <x v="1"/>
    <x v="970"/>
    <x v="810"/>
    <x v="5"/>
    <x v="2"/>
    <x v="924"/>
    <x v="2"/>
    <x v="2"/>
    <x v="2"/>
    <x v="967"/>
    <x v="967"/>
    <x v="967"/>
    <x v="2"/>
    <x v="2"/>
  </r>
  <r>
    <x v="2"/>
    <x v="90"/>
    <x v="0"/>
    <x v="0"/>
    <x v="2"/>
    <x v="594"/>
    <x v="8"/>
    <x v="3"/>
    <x v="971"/>
    <x v="638"/>
    <x v="1"/>
    <x v="73"/>
    <x v="417"/>
    <x v="0"/>
    <x v="0"/>
    <x v="0"/>
    <x v="425"/>
    <x v="425"/>
    <x v="425"/>
    <x v="0"/>
    <x v="0"/>
  </r>
  <r>
    <x v="1"/>
    <x v="167"/>
    <x v="4"/>
    <x v="1"/>
    <x v="0"/>
    <x v="820"/>
    <x v="1"/>
    <x v="7"/>
    <x v="972"/>
    <x v="811"/>
    <x v="0"/>
    <x v="61"/>
    <x v="925"/>
    <x v="4"/>
    <x v="4"/>
    <x v="4"/>
    <x v="968"/>
    <x v="968"/>
    <x v="968"/>
    <x v="4"/>
    <x v="4"/>
  </r>
  <r>
    <x v="5"/>
    <x v="58"/>
    <x v="4"/>
    <x v="0"/>
    <x v="0"/>
    <x v="821"/>
    <x v="8"/>
    <x v="6"/>
    <x v="973"/>
    <x v="812"/>
    <x v="2"/>
    <x v="61"/>
    <x v="926"/>
    <x v="4"/>
    <x v="4"/>
    <x v="4"/>
    <x v="969"/>
    <x v="969"/>
    <x v="969"/>
    <x v="4"/>
    <x v="4"/>
  </r>
  <r>
    <x v="1"/>
    <x v="44"/>
    <x v="11"/>
    <x v="1"/>
    <x v="3"/>
    <x v="822"/>
    <x v="7"/>
    <x v="3"/>
    <x v="974"/>
    <x v="813"/>
    <x v="0"/>
    <x v="19"/>
    <x v="927"/>
    <x v="11"/>
    <x v="11"/>
    <x v="11"/>
    <x v="970"/>
    <x v="970"/>
    <x v="970"/>
    <x v="11"/>
    <x v="11"/>
  </r>
  <r>
    <x v="5"/>
    <x v="154"/>
    <x v="4"/>
    <x v="0"/>
    <x v="0"/>
    <x v="218"/>
    <x v="1"/>
    <x v="0"/>
    <x v="975"/>
    <x v="401"/>
    <x v="5"/>
    <x v="187"/>
    <x v="928"/>
    <x v="4"/>
    <x v="4"/>
    <x v="4"/>
    <x v="971"/>
    <x v="971"/>
    <x v="971"/>
    <x v="4"/>
    <x v="4"/>
  </r>
  <r>
    <x v="5"/>
    <x v="100"/>
    <x v="0"/>
    <x v="1"/>
    <x v="3"/>
    <x v="179"/>
    <x v="2"/>
    <x v="4"/>
    <x v="976"/>
    <x v="12"/>
    <x v="2"/>
    <x v="75"/>
    <x v="929"/>
    <x v="0"/>
    <x v="0"/>
    <x v="0"/>
    <x v="972"/>
    <x v="972"/>
    <x v="972"/>
    <x v="0"/>
    <x v="0"/>
  </r>
  <r>
    <x v="5"/>
    <x v="149"/>
    <x v="10"/>
    <x v="0"/>
    <x v="2"/>
    <x v="366"/>
    <x v="2"/>
    <x v="5"/>
    <x v="977"/>
    <x v="814"/>
    <x v="0"/>
    <x v="2"/>
    <x v="930"/>
    <x v="10"/>
    <x v="10"/>
    <x v="10"/>
    <x v="973"/>
    <x v="973"/>
    <x v="973"/>
    <x v="10"/>
    <x v="10"/>
  </r>
  <r>
    <x v="3"/>
    <x v="35"/>
    <x v="7"/>
    <x v="1"/>
    <x v="1"/>
    <x v="714"/>
    <x v="6"/>
    <x v="2"/>
    <x v="978"/>
    <x v="815"/>
    <x v="4"/>
    <x v="71"/>
    <x v="931"/>
    <x v="7"/>
    <x v="7"/>
    <x v="7"/>
    <x v="974"/>
    <x v="974"/>
    <x v="974"/>
    <x v="7"/>
    <x v="7"/>
  </r>
  <r>
    <x v="0"/>
    <x v="0"/>
    <x v="1"/>
    <x v="1"/>
    <x v="0"/>
    <x v="127"/>
    <x v="4"/>
    <x v="1"/>
    <x v="979"/>
    <x v="510"/>
    <x v="5"/>
    <x v="161"/>
    <x v="932"/>
    <x v="1"/>
    <x v="1"/>
    <x v="1"/>
    <x v="975"/>
    <x v="975"/>
    <x v="975"/>
    <x v="1"/>
    <x v="1"/>
  </r>
  <r>
    <x v="1"/>
    <x v="77"/>
    <x v="11"/>
    <x v="0"/>
    <x v="0"/>
    <x v="823"/>
    <x v="6"/>
    <x v="5"/>
    <x v="980"/>
    <x v="555"/>
    <x v="2"/>
    <x v="98"/>
    <x v="933"/>
    <x v="11"/>
    <x v="11"/>
    <x v="11"/>
    <x v="976"/>
    <x v="976"/>
    <x v="976"/>
    <x v="11"/>
    <x v="11"/>
  </r>
  <r>
    <x v="5"/>
    <x v="58"/>
    <x v="2"/>
    <x v="0"/>
    <x v="0"/>
    <x v="540"/>
    <x v="3"/>
    <x v="4"/>
    <x v="981"/>
    <x v="63"/>
    <x v="6"/>
    <x v="179"/>
    <x v="934"/>
    <x v="2"/>
    <x v="2"/>
    <x v="2"/>
    <x v="977"/>
    <x v="977"/>
    <x v="977"/>
    <x v="2"/>
    <x v="2"/>
  </r>
  <r>
    <x v="1"/>
    <x v="116"/>
    <x v="4"/>
    <x v="1"/>
    <x v="2"/>
    <x v="824"/>
    <x v="6"/>
    <x v="2"/>
    <x v="982"/>
    <x v="816"/>
    <x v="3"/>
    <x v="4"/>
    <x v="935"/>
    <x v="4"/>
    <x v="4"/>
    <x v="4"/>
    <x v="978"/>
    <x v="978"/>
    <x v="978"/>
    <x v="4"/>
    <x v="4"/>
  </r>
  <r>
    <x v="0"/>
    <x v="1"/>
    <x v="0"/>
    <x v="1"/>
    <x v="3"/>
    <x v="825"/>
    <x v="8"/>
    <x v="7"/>
    <x v="983"/>
    <x v="817"/>
    <x v="4"/>
    <x v="125"/>
    <x v="936"/>
    <x v="0"/>
    <x v="0"/>
    <x v="0"/>
    <x v="979"/>
    <x v="979"/>
    <x v="979"/>
    <x v="0"/>
    <x v="0"/>
  </r>
  <r>
    <x v="6"/>
    <x v="103"/>
    <x v="2"/>
    <x v="1"/>
    <x v="1"/>
    <x v="826"/>
    <x v="2"/>
    <x v="7"/>
    <x v="984"/>
    <x v="818"/>
    <x v="1"/>
    <x v="82"/>
    <x v="118"/>
    <x v="2"/>
    <x v="2"/>
    <x v="2"/>
    <x v="980"/>
    <x v="980"/>
    <x v="980"/>
    <x v="2"/>
    <x v="2"/>
  </r>
  <r>
    <x v="5"/>
    <x v="39"/>
    <x v="6"/>
    <x v="0"/>
    <x v="2"/>
    <x v="827"/>
    <x v="2"/>
    <x v="4"/>
    <x v="985"/>
    <x v="819"/>
    <x v="6"/>
    <x v="96"/>
    <x v="937"/>
    <x v="6"/>
    <x v="6"/>
    <x v="6"/>
    <x v="981"/>
    <x v="981"/>
    <x v="981"/>
    <x v="6"/>
    <x v="6"/>
  </r>
  <r>
    <x v="1"/>
    <x v="169"/>
    <x v="9"/>
    <x v="1"/>
    <x v="3"/>
    <x v="828"/>
    <x v="0"/>
    <x v="3"/>
    <x v="986"/>
    <x v="820"/>
    <x v="5"/>
    <x v="2"/>
    <x v="938"/>
    <x v="9"/>
    <x v="9"/>
    <x v="9"/>
    <x v="982"/>
    <x v="982"/>
    <x v="982"/>
    <x v="9"/>
    <x v="9"/>
  </r>
  <r>
    <x v="1"/>
    <x v="132"/>
    <x v="9"/>
    <x v="0"/>
    <x v="3"/>
    <x v="829"/>
    <x v="7"/>
    <x v="2"/>
    <x v="987"/>
    <x v="821"/>
    <x v="6"/>
    <x v="43"/>
    <x v="939"/>
    <x v="9"/>
    <x v="9"/>
    <x v="9"/>
    <x v="983"/>
    <x v="983"/>
    <x v="983"/>
    <x v="9"/>
    <x v="9"/>
  </r>
  <r>
    <x v="5"/>
    <x v="114"/>
    <x v="0"/>
    <x v="0"/>
    <x v="1"/>
    <x v="830"/>
    <x v="2"/>
    <x v="1"/>
    <x v="988"/>
    <x v="109"/>
    <x v="6"/>
    <x v="126"/>
    <x v="940"/>
    <x v="0"/>
    <x v="0"/>
    <x v="0"/>
    <x v="984"/>
    <x v="984"/>
    <x v="984"/>
    <x v="0"/>
    <x v="0"/>
  </r>
  <r>
    <x v="2"/>
    <x v="12"/>
    <x v="7"/>
    <x v="1"/>
    <x v="2"/>
    <x v="831"/>
    <x v="4"/>
    <x v="0"/>
    <x v="989"/>
    <x v="822"/>
    <x v="4"/>
    <x v="4"/>
    <x v="941"/>
    <x v="7"/>
    <x v="7"/>
    <x v="7"/>
    <x v="985"/>
    <x v="985"/>
    <x v="985"/>
    <x v="7"/>
    <x v="7"/>
  </r>
  <r>
    <x v="0"/>
    <x v="181"/>
    <x v="9"/>
    <x v="0"/>
    <x v="2"/>
    <x v="832"/>
    <x v="7"/>
    <x v="5"/>
    <x v="990"/>
    <x v="823"/>
    <x v="2"/>
    <x v="64"/>
    <x v="942"/>
    <x v="9"/>
    <x v="9"/>
    <x v="9"/>
    <x v="986"/>
    <x v="986"/>
    <x v="986"/>
    <x v="9"/>
    <x v="9"/>
  </r>
  <r>
    <x v="0"/>
    <x v="0"/>
    <x v="1"/>
    <x v="0"/>
    <x v="1"/>
    <x v="569"/>
    <x v="10"/>
    <x v="3"/>
    <x v="991"/>
    <x v="824"/>
    <x v="5"/>
    <x v="28"/>
    <x v="943"/>
    <x v="1"/>
    <x v="1"/>
    <x v="1"/>
    <x v="987"/>
    <x v="987"/>
    <x v="987"/>
    <x v="1"/>
    <x v="1"/>
  </r>
  <r>
    <x v="1"/>
    <x v="152"/>
    <x v="3"/>
    <x v="1"/>
    <x v="0"/>
    <x v="626"/>
    <x v="4"/>
    <x v="3"/>
    <x v="992"/>
    <x v="825"/>
    <x v="6"/>
    <x v="183"/>
    <x v="944"/>
    <x v="3"/>
    <x v="3"/>
    <x v="3"/>
    <x v="988"/>
    <x v="988"/>
    <x v="988"/>
    <x v="3"/>
    <x v="3"/>
  </r>
  <r>
    <x v="1"/>
    <x v="153"/>
    <x v="6"/>
    <x v="0"/>
    <x v="1"/>
    <x v="833"/>
    <x v="8"/>
    <x v="0"/>
    <x v="993"/>
    <x v="826"/>
    <x v="1"/>
    <x v="209"/>
    <x v="945"/>
    <x v="6"/>
    <x v="6"/>
    <x v="6"/>
    <x v="989"/>
    <x v="989"/>
    <x v="989"/>
    <x v="6"/>
    <x v="6"/>
  </r>
  <r>
    <x v="1"/>
    <x v="169"/>
    <x v="2"/>
    <x v="1"/>
    <x v="3"/>
    <x v="834"/>
    <x v="7"/>
    <x v="4"/>
    <x v="994"/>
    <x v="827"/>
    <x v="0"/>
    <x v="10"/>
    <x v="946"/>
    <x v="2"/>
    <x v="2"/>
    <x v="2"/>
    <x v="990"/>
    <x v="990"/>
    <x v="990"/>
    <x v="2"/>
    <x v="2"/>
  </r>
  <r>
    <x v="3"/>
    <x v="20"/>
    <x v="2"/>
    <x v="0"/>
    <x v="0"/>
    <x v="321"/>
    <x v="3"/>
    <x v="5"/>
    <x v="995"/>
    <x v="828"/>
    <x v="2"/>
    <x v="2"/>
    <x v="947"/>
    <x v="2"/>
    <x v="2"/>
    <x v="2"/>
    <x v="991"/>
    <x v="991"/>
    <x v="991"/>
    <x v="2"/>
    <x v="2"/>
  </r>
  <r>
    <x v="5"/>
    <x v="183"/>
    <x v="10"/>
    <x v="1"/>
    <x v="0"/>
    <x v="835"/>
    <x v="3"/>
    <x v="1"/>
    <x v="996"/>
    <x v="130"/>
    <x v="2"/>
    <x v="32"/>
    <x v="948"/>
    <x v="10"/>
    <x v="10"/>
    <x v="10"/>
    <x v="992"/>
    <x v="992"/>
    <x v="992"/>
    <x v="10"/>
    <x v="10"/>
  </r>
  <r>
    <x v="4"/>
    <x v="56"/>
    <x v="9"/>
    <x v="1"/>
    <x v="3"/>
    <x v="249"/>
    <x v="3"/>
    <x v="4"/>
    <x v="997"/>
    <x v="829"/>
    <x v="1"/>
    <x v="69"/>
    <x v="949"/>
    <x v="9"/>
    <x v="9"/>
    <x v="9"/>
    <x v="993"/>
    <x v="993"/>
    <x v="993"/>
    <x v="9"/>
    <x v="9"/>
  </r>
  <r>
    <x v="3"/>
    <x v="11"/>
    <x v="6"/>
    <x v="0"/>
    <x v="2"/>
    <x v="836"/>
    <x v="8"/>
    <x v="7"/>
    <x v="998"/>
    <x v="830"/>
    <x v="5"/>
    <x v="63"/>
    <x v="950"/>
    <x v="6"/>
    <x v="6"/>
    <x v="6"/>
    <x v="994"/>
    <x v="994"/>
    <x v="994"/>
    <x v="6"/>
    <x v="6"/>
  </r>
  <r>
    <x v="5"/>
    <x v="174"/>
    <x v="1"/>
    <x v="0"/>
    <x v="0"/>
    <x v="837"/>
    <x v="2"/>
    <x v="3"/>
    <x v="999"/>
    <x v="235"/>
    <x v="1"/>
    <x v="2"/>
    <x v="951"/>
    <x v="1"/>
    <x v="1"/>
    <x v="1"/>
    <x v="995"/>
    <x v="995"/>
    <x v="995"/>
    <x v="1"/>
    <x v="1"/>
  </r>
  <r>
    <x v="1"/>
    <x v="7"/>
    <x v="3"/>
    <x v="0"/>
    <x v="1"/>
    <x v="838"/>
    <x v="4"/>
    <x v="2"/>
    <x v="1000"/>
    <x v="6"/>
    <x v="4"/>
    <x v="154"/>
    <x v="952"/>
    <x v="3"/>
    <x v="3"/>
    <x v="3"/>
    <x v="996"/>
    <x v="996"/>
    <x v="996"/>
    <x v="3"/>
    <x v="3"/>
  </r>
  <r>
    <x v="1"/>
    <x v="168"/>
    <x v="2"/>
    <x v="0"/>
    <x v="2"/>
    <x v="839"/>
    <x v="4"/>
    <x v="5"/>
    <x v="1001"/>
    <x v="831"/>
    <x v="5"/>
    <x v="35"/>
    <x v="953"/>
    <x v="2"/>
    <x v="2"/>
    <x v="2"/>
    <x v="997"/>
    <x v="997"/>
    <x v="997"/>
    <x v="2"/>
    <x v="2"/>
  </r>
  <r>
    <x v="1"/>
    <x v="80"/>
    <x v="2"/>
    <x v="1"/>
    <x v="3"/>
    <x v="840"/>
    <x v="4"/>
    <x v="1"/>
    <x v="1002"/>
    <x v="832"/>
    <x v="3"/>
    <x v="96"/>
    <x v="954"/>
    <x v="2"/>
    <x v="2"/>
    <x v="2"/>
    <x v="998"/>
    <x v="998"/>
    <x v="998"/>
    <x v="2"/>
    <x v="2"/>
  </r>
  <r>
    <x v="4"/>
    <x v="45"/>
    <x v="11"/>
    <x v="1"/>
    <x v="1"/>
    <x v="841"/>
    <x v="6"/>
    <x v="2"/>
    <x v="1003"/>
    <x v="833"/>
    <x v="4"/>
    <x v="2"/>
    <x v="955"/>
    <x v="11"/>
    <x v="11"/>
    <x v="11"/>
    <x v="999"/>
    <x v="999"/>
    <x v="999"/>
    <x v="11"/>
    <x v="11"/>
  </r>
  <r>
    <x v="0"/>
    <x v="134"/>
    <x v="6"/>
    <x v="0"/>
    <x v="1"/>
    <x v="360"/>
    <x v="9"/>
    <x v="4"/>
    <x v="1004"/>
    <x v="834"/>
    <x v="2"/>
    <x v="2"/>
    <x v="956"/>
    <x v="6"/>
    <x v="6"/>
    <x v="6"/>
    <x v="1000"/>
    <x v="1000"/>
    <x v="1000"/>
    <x v="6"/>
    <x v="6"/>
  </r>
  <r>
    <x v="5"/>
    <x v="126"/>
    <x v="5"/>
    <x v="0"/>
    <x v="3"/>
    <x v="144"/>
    <x v="7"/>
    <x v="0"/>
    <x v="1005"/>
    <x v="835"/>
    <x v="4"/>
    <x v="2"/>
    <x v="957"/>
    <x v="5"/>
    <x v="5"/>
    <x v="5"/>
    <x v="1001"/>
    <x v="1001"/>
    <x v="1001"/>
    <x v="5"/>
    <x v="5"/>
  </r>
  <r>
    <x v="0"/>
    <x v="69"/>
    <x v="5"/>
    <x v="1"/>
    <x v="2"/>
    <x v="842"/>
    <x v="10"/>
    <x v="3"/>
    <x v="1006"/>
    <x v="836"/>
    <x v="0"/>
    <x v="98"/>
    <x v="958"/>
    <x v="5"/>
    <x v="5"/>
    <x v="5"/>
    <x v="1002"/>
    <x v="1002"/>
    <x v="1002"/>
    <x v="5"/>
    <x v="5"/>
  </r>
  <r>
    <x v="5"/>
    <x v="111"/>
    <x v="11"/>
    <x v="0"/>
    <x v="0"/>
    <x v="843"/>
    <x v="5"/>
    <x v="3"/>
    <x v="1007"/>
    <x v="793"/>
    <x v="2"/>
    <x v="4"/>
    <x v="959"/>
    <x v="11"/>
    <x v="11"/>
    <x v="11"/>
    <x v="1003"/>
    <x v="1003"/>
    <x v="1003"/>
    <x v="11"/>
    <x v="11"/>
  </r>
  <r>
    <x v="5"/>
    <x v="54"/>
    <x v="11"/>
    <x v="0"/>
    <x v="0"/>
    <x v="36"/>
    <x v="11"/>
    <x v="1"/>
    <x v="1008"/>
    <x v="547"/>
    <x v="1"/>
    <x v="37"/>
    <x v="78"/>
    <x v="11"/>
    <x v="11"/>
    <x v="11"/>
    <x v="78"/>
    <x v="78"/>
    <x v="78"/>
    <x v="11"/>
    <x v="11"/>
  </r>
  <r>
    <x v="5"/>
    <x v="34"/>
    <x v="1"/>
    <x v="0"/>
    <x v="3"/>
    <x v="844"/>
    <x v="7"/>
    <x v="0"/>
    <x v="1009"/>
    <x v="837"/>
    <x v="2"/>
    <x v="45"/>
    <x v="960"/>
    <x v="1"/>
    <x v="1"/>
    <x v="1"/>
    <x v="1004"/>
    <x v="1004"/>
    <x v="1004"/>
    <x v="1"/>
    <x v="1"/>
  </r>
  <r>
    <x v="4"/>
    <x v="173"/>
    <x v="0"/>
    <x v="0"/>
    <x v="0"/>
    <x v="620"/>
    <x v="5"/>
    <x v="7"/>
    <x v="1010"/>
    <x v="838"/>
    <x v="5"/>
    <x v="2"/>
    <x v="961"/>
    <x v="0"/>
    <x v="0"/>
    <x v="0"/>
    <x v="1005"/>
    <x v="1005"/>
    <x v="1005"/>
    <x v="0"/>
    <x v="0"/>
  </r>
  <r>
    <x v="4"/>
    <x v="176"/>
    <x v="7"/>
    <x v="0"/>
    <x v="0"/>
    <x v="845"/>
    <x v="2"/>
    <x v="0"/>
    <x v="1011"/>
    <x v="839"/>
    <x v="2"/>
    <x v="2"/>
    <x v="962"/>
    <x v="7"/>
    <x v="7"/>
    <x v="7"/>
    <x v="1006"/>
    <x v="1006"/>
    <x v="1006"/>
    <x v="7"/>
    <x v="7"/>
  </r>
  <r>
    <x v="0"/>
    <x v="13"/>
    <x v="3"/>
    <x v="0"/>
    <x v="2"/>
    <x v="846"/>
    <x v="2"/>
    <x v="5"/>
    <x v="1012"/>
    <x v="69"/>
    <x v="6"/>
    <x v="3"/>
    <x v="963"/>
    <x v="3"/>
    <x v="3"/>
    <x v="3"/>
    <x v="1007"/>
    <x v="1007"/>
    <x v="1007"/>
    <x v="3"/>
    <x v="3"/>
  </r>
  <r>
    <x v="6"/>
    <x v="18"/>
    <x v="8"/>
    <x v="0"/>
    <x v="3"/>
    <x v="617"/>
    <x v="5"/>
    <x v="0"/>
    <x v="1013"/>
    <x v="840"/>
    <x v="2"/>
    <x v="122"/>
    <x v="964"/>
    <x v="8"/>
    <x v="8"/>
    <x v="8"/>
    <x v="1008"/>
    <x v="1008"/>
    <x v="1008"/>
    <x v="8"/>
    <x v="8"/>
  </r>
  <r>
    <x v="4"/>
    <x v="46"/>
    <x v="0"/>
    <x v="0"/>
    <x v="3"/>
    <x v="847"/>
    <x v="8"/>
    <x v="4"/>
    <x v="1014"/>
    <x v="841"/>
    <x v="6"/>
    <x v="41"/>
    <x v="965"/>
    <x v="0"/>
    <x v="0"/>
    <x v="0"/>
    <x v="1009"/>
    <x v="1009"/>
    <x v="1009"/>
    <x v="0"/>
    <x v="0"/>
  </r>
  <r>
    <x v="5"/>
    <x v="145"/>
    <x v="10"/>
    <x v="0"/>
    <x v="0"/>
    <x v="848"/>
    <x v="11"/>
    <x v="1"/>
    <x v="1015"/>
    <x v="20"/>
    <x v="4"/>
    <x v="160"/>
    <x v="696"/>
    <x v="10"/>
    <x v="10"/>
    <x v="10"/>
    <x v="1010"/>
    <x v="1010"/>
    <x v="1010"/>
    <x v="10"/>
    <x v="10"/>
  </r>
  <r>
    <x v="3"/>
    <x v="10"/>
    <x v="5"/>
    <x v="1"/>
    <x v="2"/>
    <x v="849"/>
    <x v="7"/>
    <x v="0"/>
    <x v="1016"/>
    <x v="842"/>
    <x v="6"/>
    <x v="30"/>
    <x v="966"/>
    <x v="5"/>
    <x v="5"/>
    <x v="5"/>
    <x v="1011"/>
    <x v="1011"/>
    <x v="1011"/>
    <x v="5"/>
    <x v="5"/>
  </r>
  <r>
    <x v="5"/>
    <x v="9"/>
    <x v="1"/>
    <x v="1"/>
    <x v="2"/>
    <x v="850"/>
    <x v="9"/>
    <x v="0"/>
    <x v="1017"/>
    <x v="68"/>
    <x v="5"/>
    <x v="2"/>
    <x v="967"/>
    <x v="1"/>
    <x v="1"/>
    <x v="1"/>
    <x v="1012"/>
    <x v="1012"/>
    <x v="1012"/>
    <x v="1"/>
    <x v="12"/>
  </r>
  <r>
    <x v="2"/>
    <x v="112"/>
    <x v="2"/>
    <x v="1"/>
    <x v="3"/>
    <x v="851"/>
    <x v="8"/>
    <x v="1"/>
    <x v="1018"/>
    <x v="843"/>
    <x v="0"/>
    <x v="132"/>
    <x v="968"/>
    <x v="2"/>
    <x v="2"/>
    <x v="2"/>
    <x v="1013"/>
    <x v="1013"/>
    <x v="1013"/>
    <x v="2"/>
    <x v="2"/>
  </r>
  <r>
    <x v="1"/>
    <x v="55"/>
    <x v="9"/>
    <x v="1"/>
    <x v="1"/>
    <x v="852"/>
    <x v="7"/>
    <x v="0"/>
    <x v="1019"/>
    <x v="844"/>
    <x v="3"/>
    <x v="10"/>
    <x v="969"/>
    <x v="9"/>
    <x v="9"/>
    <x v="9"/>
    <x v="1014"/>
    <x v="1014"/>
    <x v="1014"/>
    <x v="9"/>
    <x v="9"/>
  </r>
  <r>
    <x v="2"/>
    <x v="48"/>
    <x v="2"/>
    <x v="0"/>
    <x v="3"/>
    <x v="853"/>
    <x v="3"/>
    <x v="5"/>
    <x v="1020"/>
    <x v="240"/>
    <x v="5"/>
    <x v="13"/>
    <x v="970"/>
    <x v="2"/>
    <x v="2"/>
    <x v="2"/>
    <x v="1015"/>
    <x v="1015"/>
    <x v="1015"/>
    <x v="2"/>
    <x v="2"/>
  </r>
  <r>
    <x v="5"/>
    <x v="84"/>
    <x v="9"/>
    <x v="1"/>
    <x v="3"/>
    <x v="854"/>
    <x v="1"/>
    <x v="2"/>
    <x v="1021"/>
    <x v="845"/>
    <x v="2"/>
    <x v="210"/>
    <x v="971"/>
    <x v="9"/>
    <x v="9"/>
    <x v="9"/>
    <x v="1016"/>
    <x v="1016"/>
    <x v="1016"/>
    <x v="9"/>
    <x v="9"/>
  </r>
  <r>
    <x v="0"/>
    <x v="25"/>
    <x v="0"/>
    <x v="1"/>
    <x v="3"/>
    <x v="855"/>
    <x v="8"/>
    <x v="1"/>
    <x v="1022"/>
    <x v="155"/>
    <x v="4"/>
    <x v="2"/>
    <x v="972"/>
    <x v="0"/>
    <x v="0"/>
    <x v="0"/>
    <x v="1017"/>
    <x v="1017"/>
    <x v="1017"/>
    <x v="0"/>
    <x v="0"/>
  </r>
  <r>
    <x v="5"/>
    <x v="39"/>
    <x v="10"/>
    <x v="0"/>
    <x v="0"/>
    <x v="151"/>
    <x v="3"/>
    <x v="3"/>
    <x v="1023"/>
    <x v="127"/>
    <x v="4"/>
    <x v="93"/>
    <x v="973"/>
    <x v="10"/>
    <x v="10"/>
    <x v="10"/>
    <x v="1018"/>
    <x v="1018"/>
    <x v="1018"/>
    <x v="10"/>
    <x v="10"/>
  </r>
  <r>
    <x v="5"/>
    <x v="183"/>
    <x v="2"/>
    <x v="0"/>
    <x v="0"/>
    <x v="856"/>
    <x v="1"/>
    <x v="4"/>
    <x v="1024"/>
    <x v="243"/>
    <x v="0"/>
    <x v="146"/>
    <x v="562"/>
    <x v="2"/>
    <x v="2"/>
    <x v="2"/>
    <x v="1019"/>
    <x v="1019"/>
    <x v="1019"/>
    <x v="2"/>
    <x v="2"/>
  </r>
  <r>
    <x v="5"/>
    <x v="150"/>
    <x v="5"/>
    <x v="1"/>
    <x v="0"/>
    <x v="338"/>
    <x v="0"/>
    <x v="5"/>
    <x v="1025"/>
    <x v="846"/>
    <x v="5"/>
    <x v="80"/>
    <x v="974"/>
    <x v="5"/>
    <x v="5"/>
    <x v="5"/>
    <x v="1020"/>
    <x v="1020"/>
    <x v="1020"/>
    <x v="5"/>
    <x v="5"/>
  </r>
  <r>
    <x v="4"/>
    <x v="95"/>
    <x v="6"/>
    <x v="0"/>
    <x v="2"/>
    <x v="857"/>
    <x v="1"/>
    <x v="5"/>
    <x v="1026"/>
    <x v="49"/>
    <x v="6"/>
    <x v="28"/>
    <x v="975"/>
    <x v="6"/>
    <x v="6"/>
    <x v="6"/>
    <x v="1021"/>
    <x v="1021"/>
    <x v="1021"/>
    <x v="6"/>
    <x v="6"/>
  </r>
  <r>
    <x v="5"/>
    <x v="126"/>
    <x v="11"/>
    <x v="1"/>
    <x v="1"/>
    <x v="858"/>
    <x v="10"/>
    <x v="3"/>
    <x v="1027"/>
    <x v="847"/>
    <x v="1"/>
    <x v="41"/>
    <x v="976"/>
    <x v="11"/>
    <x v="11"/>
    <x v="11"/>
    <x v="1022"/>
    <x v="1022"/>
    <x v="1022"/>
    <x v="11"/>
    <x v="11"/>
  </r>
  <r>
    <x v="1"/>
    <x v="43"/>
    <x v="1"/>
    <x v="0"/>
    <x v="0"/>
    <x v="859"/>
    <x v="9"/>
    <x v="1"/>
    <x v="1028"/>
    <x v="848"/>
    <x v="2"/>
    <x v="69"/>
    <x v="977"/>
    <x v="1"/>
    <x v="1"/>
    <x v="1"/>
    <x v="1023"/>
    <x v="1023"/>
    <x v="1023"/>
    <x v="1"/>
    <x v="1"/>
  </r>
  <r>
    <x v="1"/>
    <x v="139"/>
    <x v="11"/>
    <x v="1"/>
    <x v="2"/>
    <x v="860"/>
    <x v="5"/>
    <x v="3"/>
    <x v="1029"/>
    <x v="165"/>
    <x v="3"/>
    <x v="4"/>
    <x v="978"/>
    <x v="11"/>
    <x v="11"/>
    <x v="11"/>
    <x v="1024"/>
    <x v="1024"/>
    <x v="1024"/>
    <x v="11"/>
    <x v="11"/>
  </r>
  <r>
    <x v="5"/>
    <x v="145"/>
    <x v="6"/>
    <x v="0"/>
    <x v="3"/>
    <x v="861"/>
    <x v="1"/>
    <x v="5"/>
    <x v="1030"/>
    <x v="849"/>
    <x v="1"/>
    <x v="69"/>
    <x v="979"/>
    <x v="6"/>
    <x v="6"/>
    <x v="6"/>
    <x v="1025"/>
    <x v="1025"/>
    <x v="1025"/>
    <x v="6"/>
    <x v="6"/>
  </r>
  <r>
    <x v="2"/>
    <x v="121"/>
    <x v="8"/>
    <x v="1"/>
    <x v="3"/>
    <x v="578"/>
    <x v="1"/>
    <x v="2"/>
    <x v="1031"/>
    <x v="271"/>
    <x v="4"/>
    <x v="126"/>
    <x v="980"/>
    <x v="8"/>
    <x v="8"/>
    <x v="8"/>
    <x v="1026"/>
    <x v="1026"/>
    <x v="1026"/>
    <x v="8"/>
    <x v="8"/>
  </r>
  <r>
    <x v="1"/>
    <x v="77"/>
    <x v="0"/>
    <x v="0"/>
    <x v="3"/>
    <x v="303"/>
    <x v="8"/>
    <x v="7"/>
    <x v="1032"/>
    <x v="412"/>
    <x v="5"/>
    <x v="2"/>
    <x v="981"/>
    <x v="0"/>
    <x v="0"/>
    <x v="0"/>
    <x v="1027"/>
    <x v="1027"/>
    <x v="1027"/>
    <x v="0"/>
    <x v="0"/>
  </r>
  <r>
    <x v="2"/>
    <x v="155"/>
    <x v="9"/>
    <x v="1"/>
    <x v="2"/>
    <x v="862"/>
    <x v="7"/>
    <x v="0"/>
    <x v="1033"/>
    <x v="850"/>
    <x v="4"/>
    <x v="2"/>
    <x v="982"/>
    <x v="9"/>
    <x v="9"/>
    <x v="9"/>
    <x v="1028"/>
    <x v="1028"/>
    <x v="1028"/>
    <x v="9"/>
    <x v="9"/>
  </r>
  <r>
    <x v="2"/>
    <x v="121"/>
    <x v="9"/>
    <x v="1"/>
    <x v="3"/>
    <x v="863"/>
    <x v="0"/>
    <x v="6"/>
    <x v="1034"/>
    <x v="851"/>
    <x v="0"/>
    <x v="2"/>
    <x v="983"/>
    <x v="9"/>
    <x v="9"/>
    <x v="9"/>
    <x v="1029"/>
    <x v="1029"/>
    <x v="1029"/>
    <x v="9"/>
    <x v="9"/>
  </r>
  <r>
    <x v="2"/>
    <x v="141"/>
    <x v="3"/>
    <x v="1"/>
    <x v="3"/>
    <x v="864"/>
    <x v="8"/>
    <x v="2"/>
    <x v="1035"/>
    <x v="583"/>
    <x v="5"/>
    <x v="124"/>
    <x v="984"/>
    <x v="3"/>
    <x v="3"/>
    <x v="3"/>
    <x v="1030"/>
    <x v="1030"/>
    <x v="1030"/>
    <x v="3"/>
    <x v="3"/>
  </r>
  <r>
    <x v="1"/>
    <x v="142"/>
    <x v="4"/>
    <x v="1"/>
    <x v="2"/>
    <x v="691"/>
    <x v="9"/>
    <x v="7"/>
    <x v="1036"/>
    <x v="616"/>
    <x v="5"/>
    <x v="71"/>
    <x v="985"/>
    <x v="4"/>
    <x v="4"/>
    <x v="4"/>
    <x v="1031"/>
    <x v="1031"/>
    <x v="1031"/>
    <x v="4"/>
    <x v="4"/>
  </r>
  <r>
    <x v="4"/>
    <x v="46"/>
    <x v="11"/>
    <x v="1"/>
    <x v="2"/>
    <x v="865"/>
    <x v="5"/>
    <x v="0"/>
    <x v="1037"/>
    <x v="852"/>
    <x v="1"/>
    <x v="2"/>
    <x v="986"/>
    <x v="11"/>
    <x v="11"/>
    <x v="11"/>
    <x v="1032"/>
    <x v="1032"/>
    <x v="1032"/>
    <x v="11"/>
    <x v="11"/>
  </r>
  <r>
    <x v="1"/>
    <x v="132"/>
    <x v="3"/>
    <x v="1"/>
    <x v="0"/>
    <x v="866"/>
    <x v="6"/>
    <x v="3"/>
    <x v="1038"/>
    <x v="853"/>
    <x v="5"/>
    <x v="2"/>
    <x v="987"/>
    <x v="3"/>
    <x v="3"/>
    <x v="3"/>
    <x v="1033"/>
    <x v="1033"/>
    <x v="1033"/>
    <x v="3"/>
    <x v="3"/>
  </r>
  <r>
    <x v="2"/>
    <x v="38"/>
    <x v="4"/>
    <x v="0"/>
    <x v="0"/>
    <x v="867"/>
    <x v="10"/>
    <x v="5"/>
    <x v="1039"/>
    <x v="854"/>
    <x v="2"/>
    <x v="211"/>
    <x v="988"/>
    <x v="4"/>
    <x v="4"/>
    <x v="4"/>
    <x v="1034"/>
    <x v="1034"/>
    <x v="1034"/>
    <x v="4"/>
    <x v="4"/>
  </r>
  <r>
    <x v="5"/>
    <x v="34"/>
    <x v="5"/>
    <x v="0"/>
    <x v="3"/>
    <x v="868"/>
    <x v="1"/>
    <x v="2"/>
    <x v="1040"/>
    <x v="194"/>
    <x v="1"/>
    <x v="22"/>
    <x v="989"/>
    <x v="5"/>
    <x v="5"/>
    <x v="5"/>
    <x v="1035"/>
    <x v="1035"/>
    <x v="1035"/>
    <x v="5"/>
    <x v="5"/>
  </r>
  <r>
    <x v="5"/>
    <x v="114"/>
    <x v="7"/>
    <x v="1"/>
    <x v="2"/>
    <x v="869"/>
    <x v="2"/>
    <x v="6"/>
    <x v="1041"/>
    <x v="855"/>
    <x v="1"/>
    <x v="2"/>
    <x v="990"/>
    <x v="7"/>
    <x v="7"/>
    <x v="7"/>
    <x v="1036"/>
    <x v="1036"/>
    <x v="1036"/>
    <x v="7"/>
    <x v="7"/>
  </r>
  <r>
    <x v="1"/>
    <x v="89"/>
    <x v="7"/>
    <x v="1"/>
    <x v="1"/>
    <x v="757"/>
    <x v="4"/>
    <x v="5"/>
    <x v="1042"/>
    <x v="856"/>
    <x v="2"/>
    <x v="212"/>
    <x v="991"/>
    <x v="7"/>
    <x v="7"/>
    <x v="7"/>
    <x v="1037"/>
    <x v="1037"/>
    <x v="1037"/>
    <x v="7"/>
    <x v="7"/>
  </r>
  <r>
    <x v="0"/>
    <x v="25"/>
    <x v="9"/>
    <x v="1"/>
    <x v="0"/>
    <x v="870"/>
    <x v="6"/>
    <x v="7"/>
    <x v="1043"/>
    <x v="660"/>
    <x v="1"/>
    <x v="80"/>
    <x v="534"/>
    <x v="9"/>
    <x v="9"/>
    <x v="9"/>
    <x v="1038"/>
    <x v="1038"/>
    <x v="1038"/>
    <x v="9"/>
    <x v="9"/>
  </r>
  <r>
    <x v="0"/>
    <x v="14"/>
    <x v="5"/>
    <x v="1"/>
    <x v="0"/>
    <x v="871"/>
    <x v="5"/>
    <x v="5"/>
    <x v="1044"/>
    <x v="789"/>
    <x v="6"/>
    <x v="2"/>
    <x v="992"/>
    <x v="5"/>
    <x v="5"/>
    <x v="5"/>
    <x v="1039"/>
    <x v="1039"/>
    <x v="1039"/>
    <x v="5"/>
    <x v="5"/>
  </r>
  <r>
    <x v="0"/>
    <x v="76"/>
    <x v="1"/>
    <x v="0"/>
    <x v="2"/>
    <x v="872"/>
    <x v="1"/>
    <x v="5"/>
    <x v="1045"/>
    <x v="857"/>
    <x v="1"/>
    <x v="213"/>
    <x v="993"/>
    <x v="1"/>
    <x v="1"/>
    <x v="1"/>
    <x v="1040"/>
    <x v="1040"/>
    <x v="1040"/>
    <x v="1"/>
    <x v="1"/>
  </r>
  <r>
    <x v="1"/>
    <x v="17"/>
    <x v="11"/>
    <x v="0"/>
    <x v="1"/>
    <x v="39"/>
    <x v="4"/>
    <x v="5"/>
    <x v="1046"/>
    <x v="858"/>
    <x v="2"/>
    <x v="96"/>
    <x v="567"/>
    <x v="11"/>
    <x v="11"/>
    <x v="11"/>
    <x v="1041"/>
    <x v="1041"/>
    <x v="1041"/>
    <x v="11"/>
    <x v="11"/>
  </r>
  <r>
    <x v="4"/>
    <x v="46"/>
    <x v="6"/>
    <x v="1"/>
    <x v="0"/>
    <x v="873"/>
    <x v="7"/>
    <x v="2"/>
    <x v="1047"/>
    <x v="859"/>
    <x v="5"/>
    <x v="75"/>
    <x v="994"/>
    <x v="6"/>
    <x v="6"/>
    <x v="6"/>
    <x v="1042"/>
    <x v="1042"/>
    <x v="1042"/>
    <x v="6"/>
    <x v="6"/>
  </r>
  <r>
    <x v="5"/>
    <x v="58"/>
    <x v="1"/>
    <x v="0"/>
    <x v="0"/>
    <x v="874"/>
    <x v="5"/>
    <x v="3"/>
    <x v="1048"/>
    <x v="135"/>
    <x v="2"/>
    <x v="2"/>
    <x v="995"/>
    <x v="1"/>
    <x v="1"/>
    <x v="1"/>
    <x v="1043"/>
    <x v="1043"/>
    <x v="1043"/>
    <x v="1"/>
    <x v="1"/>
  </r>
  <r>
    <x v="2"/>
    <x v="104"/>
    <x v="3"/>
    <x v="0"/>
    <x v="2"/>
    <x v="694"/>
    <x v="11"/>
    <x v="0"/>
    <x v="1049"/>
    <x v="860"/>
    <x v="0"/>
    <x v="214"/>
    <x v="87"/>
    <x v="3"/>
    <x v="3"/>
    <x v="3"/>
    <x v="1044"/>
    <x v="1044"/>
    <x v="1044"/>
    <x v="3"/>
    <x v="3"/>
  </r>
  <r>
    <x v="1"/>
    <x v="44"/>
    <x v="2"/>
    <x v="1"/>
    <x v="0"/>
    <x v="758"/>
    <x v="5"/>
    <x v="5"/>
    <x v="1050"/>
    <x v="79"/>
    <x v="6"/>
    <x v="2"/>
    <x v="542"/>
    <x v="2"/>
    <x v="2"/>
    <x v="2"/>
    <x v="1045"/>
    <x v="1045"/>
    <x v="1045"/>
    <x v="2"/>
    <x v="2"/>
  </r>
  <r>
    <x v="0"/>
    <x v="19"/>
    <x v="3"/>
    <x v="1"/>
    <x v="2"/>
    <x v="806"/>
    <x v="11"/>
    <x v="7"/>
    <x v="1051"/>
    <x v="861"/>
    <x v="5"/>
    <x v="2"/>
    <x v="996"/>
    <x v="3"/>
    <x v="3"/>
    <x v="3"/>
    <x v="1046"/>
    <x v="1046"/>
    <x v="1046"/>
    <x v="3"/>
    <x v="3"/>
  </r>
  <r>
    <x v="1"/>
    <x v="99"/>
    <x v="9"/>
    <x v="0"/>
    <x v="2"/>
    <x v="875"/>
    <x v="6"/>
    <x v="2"/>
    <x v="1052"/>
    <x v="862"/>
    <x v="1"/>
    <x v="2"/>
    <x v="681"/>
    <x v="9"/>
    <x v="9"/>
    <x v="9"/>
    <x v="1047"/>
    <x v="1047"/>
    <x v="1047"/>
    <x v="9"/>
    <x v="9"/>
  </r>
  <r>
    <x v="0"/>
    <x v="134"/>
    <x v="3"/>
    <x v="1"/>
    <x v="2"/>
    <x v="876"/>
    <x v="0"/>
    <x v="0"/>
    <x v="1053"/>
    <x v="863"/>
    <x v="4"/>
    <x v="2"/>
    <x v="755"/>
    <x v="3"/>
    <x v="3"/>
    <x v="3"/>
    <x v="1048"/>
    <x v="1048"/>
    <x v="1048"/>
    <x v="3"/>
    <x v="3"/>
  </r>
  <r>
    <x v="1"/>
    <x v="148"/>
    <x v="0"/>
    <x v="1"/>
    <x v="3"/>
    <x v="686"/>
    <x v="9"/>
    <x v="0"/>
    <x v="1054"/>
    <x v="864"/>
    <x v="1"/>
    <x v="56"/>
    <x v="997"/>
    <x v="0"/>
    <x v="0"/>
    <x v="0"/>
    <x v="1049"/>
    <x v="1049"/>
    <x v="1049"/>
    <x v="0"/>
    <x v="0"/>
  </r>
  <r>
    <x v="2"/>
    <x v="125"/>
    <x v="4"/>
    <x v="1"/>
    <x v="1"/>
    <x v="877"/>
    <x v="8"/>
    <x v="7"/>
    <x v="1055"/>
    <x v="500"/>
    <x v="2"/>
    <x v="28"/>
    <x v="998"/>
    <x v="4"/>
    <x v="4"/>
    <x v="4"/>
    <x v="1050"/>
    <x v="1050"/>
    <x v="1050"/>
    <x v="4"/>
    <x v="4"/>
  </r>
  <r>
    <x v="5"/>
    <x v="154"/>
    <x v="3"/>
    <x v="1"/>
    <x v="2"/>
    <x v="878"/>
    <x v="11"/>
    <x v="1"/>
    <x v="1056"/>
    <x v="865"/>
    <x v="3"/>
    <x v="61"/>
    <x v="999"/>
    <x v="3"/>
    <x v="3"/>
    <x v="3"/>
    <x v="1051"/>
    <x v="1051"/>
    <x v="1051"/>
    <x v="3"/>
    <x v="3"/>
  </r>
  <r>
    <x v="1"/>
    <x v="55"/>
    <x v="2"/>
    <x v="1"/>
    <x v="1"/>
    <x v="879"/>
    <x v="5"/>
    <x v="7"/>
    <x v="1057"/>
    <x v="866"/>
    <x v="4"/>
    <x v="96"/>
    <x v="1000"/>
    <x v="2"/>
    <x v="2"/>
    <x v="2"/>
    <x v="1052"/>
    <x v="1052"/>
    <x v="1052"/>
    <x v="2"/>
    <x v="2"/>
  </r>
  <r>
    <x v="1"/>
    <x v="148"/>
    <x v="7"/>
    <x v="1"/>
    <x v="0"/>
    <x v="880"/>
    <x v="11"/>
    <x v="7"/>
    <x v="1058"/>
    <x v="146"/>
    <x v="5"/>
    <x v="95"/>
    <x v="1001"/>
    <x v="7"/>
    <x v="7"/>
    <x v="7"/>
    <x v="1053"/>
    <x v="1053"/>
    <x v="1053"/>
    <x v="7"/>
    <x v="7"/>
  </r>
  <r>
    <x v="1"/>
    <x v="136"/>
    <x v="7"/>
    <x v="1"/>
    <x v="3"/>
    <x v="881"/>
    <x v="4"/>
    <x v="7"/>
    <x v="1059"/>
    <x v="456"/>
    <x v="1"/>
    <x v="120"/>
    <x v="1002"/>
    <x v="7"/>
    <x v="7"/>
    <x v="7"/>
    <x v="1054"/>
    <x v="1054"/>
    <x v="1054"/>
    <x v="7"/>
    <x v="7"/>
  </r>
  <r>
    <x v="5"/>
    <x v="84"/>
    <x v="11"/>
    <x v="1"/>
    <x v="2"/>
    <x v="882"/>
    <x v="6"/>
    <x v="2"/>
    <x v="1060"/>
    <x v="142"/>
    <x v="6"/>
    <x v="37"/>
    <x v="1003"/>
    <x v="11"/>
    <x v="11"/>
    <x v="11"/>
    <x v="1055"/>
    <x v="1055"/>
    <x v="1055"/>
    <x v="11"/>
    <x v="11"/>
  </r>
  <r>
    <x v="2"/>
    <x v="144"/>
    <x v="0"/>
    <x v="0"/>
    <x v="3"/>
    <x v="883"/>
    <x v="8"/>
    <x v="2"/>
    <x v="1061"/>
    <x v="867"/>
    <x v="2"/>
    <x v="2"/>
    <x v="1004"/>
    <x v="0"/>
    <x v="0"/>
    <x v="0"/>
    <x v="1056"/>
    <x v="1056"/>
    <x v="1056"/>
    <x v="0"/>
    <x v="0"/>
  </r>
  <r>
    <x v="5"/>
    <x v="98"/>
    <x v="5"/>
    <x v="0"/>
    <x v="3"/>
    <x v="884"/>
    <x v="0"/>
    <x v="3"/>
    <x v="1062"/>
    <x v="868"/>
    <x v="5"/>
    <x v="19"/>
    <x v="1005"/>
    <x v="5"/>
    <x v="5"/>
    <x v="5"/>
    <x v="1057"/>
    <x v="1057"/>
    <x v="1057"/>
    <x v="5"/>
    <x v="5"/>
  </r>
  <r>
    <x v="1"/>
    <x v="44"/>
    <x v="0"/>
    <x v="1"/>
    <x v="2"/>
    <x v="885"/>
    <x v="11"/>
    <x v="2"/>
    <x v="1063"/>
    <x v="869"/>
    <x v="5"/>
    <x v="187"/>
    <x v="1006"/>
    <x v="0"/>
    <x v="0"/>
    <x v="0"/>
    <x v="1058"/>
    <x v="1058"/>
    <x v="1058"/>
    <x v="12"/>
    <x v="0"/>
  </r>
  <r>
    <x v="3"/>
    <x v="30"/>
    <x v="9"/>
    <x v="0"/>
    <x v="2"/>
    <x v="886"/>
    <x v="5"/>
    <x v="0"/>
    <x v="1064"/>
    <x v="870"/>
    <x v="6"/>
    <x v="56"/>
    <x v="1007"/>
    <x v="9"/>
    <x v="9"/>
    <x v="9"/>
    <x v="1059"/>
    <x v="1059"/>
    <x v="1059"/>
    <x v="9"/>
    <x v="9"/>
  </r>
  <r>
    <x v="2"/>
    <x v="170"/>
    <x v="6"/>
    <x v="1"/>
    <x v="0"/>
    <x v="887"/>
    <x v="7"/>
    <x v="3"/>
    <x v="1065"/>
    <x v="871"/>
    <x v="3"/>
    <x v="91"/>
    <x v="516"/>
    <x v="6"/>
    <x v="6"/>
    <x v="6"/>
    <x v="1060"/>
    <x v="1060"/>
    <x v="1060"/>
    <x v="6"/>
    <x v="6"/>
  </r>
  <r>
    <x v="1"/>
    <x v="179"/>
    <x v="1"/>
    <x v="1"/>
    <x v="2"/>
    <x v="888"/>
    <x v="10"/>
    <x v="6"/>
    <x v="1066"/>
    <x v="872"/>
    <x v="1"/>
    <x v="99"/>
    <x v="1008"/>
    <x v="1"/>
    <x v="1"/>
    <x v="1"/>
    <x v="1061"/>
    <x v="1061"/>
    <x v="1061"/>
    <x v="1"/>
    <x v="1"/>
  </r>
  <r>
    <x v="1"/>
    <x v="140"/>
    <x v="9"/>
    <x v="1"/>
    <x v="3"/>
    <x v="889"/>
    <x v="8"/>
    <x v="3"/>
    <x v="1067"/>
    <x v="873"/>
    <x v="0"/>
    <x v="49"/>
    <x v="1009"/>
    <x v="9"/>
    <x v="9"/>
    <x v="9"/>
    <x v="1062"/>
    <x v="1062"/>
    <x v="1062"/>
    <x v="9"/>
    <x v="9"/>
  </r>
  <r>
    <x v="4"/>
    <x v="160"/>
    <x v="2"/>
    <x v="1"/>
    <x v="1"/>
    <x v="890"/>
    <x v="10"/>
    <x v="6"/>
    <x v="1068"/>
    <x v="874"/>
    <x v="1"/>
    <x v="69"/>
    <x v="902"/>
    <x v="2"/>
    <x v="2"/>
    <x v="2"/>
    <x v="1063"/>
    <x v="1063"/>
    <x v="1063"/>
    <x v="2"/>
    <x v="2"/>
  </r>
  <r>
    <x v="1"/>
    <x v="80"/>
    <x v="6"/>
    <x v="0"/>
    <x v="3"/>
    <x v="891"/>
    <x v="7"/>
    <x v="1"/>
    <x v="1069"/>
    <x v="875"/>
    <x v="1"/>
    <x v="2"/>
    <x v="1010"/>
    <x v="6"/>
    <x v="6"/>
    <x v="6"/>
    <x v="1064"/>
    <x v="1064"/>
    <x v="1064"/>
    <x v="6"/>
    <x v="6"/>
  </r>
  <r>
    <x v="3"/>
    <x v="60"/>
    <x v="5"/>
    <x v="1"/>
    <x v="0"/>
    <x v="892"/>
    <x v="7"/>
    <x v="5"/>
    <x v="1070"/>
    <x v="876"/>
    <x v="3"/>
    <x v="86"/>
    <x v="1011"/>
    <x v="5"/>
    <x v="5"/>
    <x v="5"/>
    <x v="1065"/>
    <x v="1065"/>
    <x v="1065"/>
    <x v="5"/>
    <x v="5"/>
  </r>
  <r>
    <x v="0"/>
    <x v="72"/>
    <x v="9"/>
    <x v="1"/>
    <x v="3"/>
    <x v="893"/>
    <x v="9"/>
    <x v="6"/>
    <x v="1071"/>
    <x v="309"/>
    <x v="2"/>
    <x v="2"/>
    <x v="1012"/>
    <x v="9"/>
    <x v="9"/>
    <x v="9"/>
    <x v="1066"/>
    <x v="1066"/>
    <x v="1066"/>
    <x v="9"/>
    <x v="9"/>
  </r>
  <r>
    <x v="3"/>
    <x v="11"/>
    <x v="3"/>
    <x v="0"/>
    <x v="3"/>
    <x v="894"/>
    <x v="4"/>
    <x v="7"/>
    <x v="1072"/>
    <x v="207"/>
    <x v="3"/>
    <x v="215"/>
    <x v="1013"/>
    <x v="3"/>
    <x v="3"/>
    <x v="3"/>
    <x v="1067"/>
    <x v="1067"/>
    <x v="1067"/>
    <x v="3"/>
    <x v="3"/>
  </r>
  <r>
    <x v="2"/>
    <x v="82"/>
    <x v="7"/>
    <x v="1"/>
    <x v="1"/>
    <x v="895"/>
    <x v="0"/>
    <x v="4"/>
    <x v="1073"/>
    <x v="290"/>
    <x v="0"/>
    <x v="105"/>
    <x v="1014"/>
    <x v="7"/>
    <x v="7"/>
    <x v="7"/>
    <x v="1068"/>
    <x v="1068"/>
    <x v="1068"/>
    <x v="7"/>
    <x v="7"/>
  </r>
  <r>
    <x v="5"/>
    <x v="114"/>
    <x v="4"/>
    <x v="0"/>
    <x v="1"/>
    <x v="896"/>
    <x v="5"/>
    <x v="3"/>
    <x v="1074"/>
    <x v="877"/>
    <x v="2"/>
    <x v="122"/>
    <x v="1015"/>
    <x v="4"/>
    <x v="4"/>
    <x v="4"/>
    <x v="1069"/>
    <x v="1069"/>
    <x v="1069"/>
    <x v="4"/>
    <x v="4"/>
  </r>
  <r>
    <x v="1"/>
    <x v="159"/>
    <x v="7"/>
    <x v="0"/>
    <x v="3"/>
    <x v="897"/>
    <x v="1"/>
    <x v="3"/>
    <x v="1075"/>
    <x v="878"/>
    <x v="6"/>
    <x v="46"/>
    <x v="1016"/>
    <x v="7"/>
    <x v="7"/>
    <x v="7"/>
    <x v="1070"/>
    <x v="1070"/>
    <x v="1070"/>
    <x v="7"/>
    <x v="7"/>
  </r>
  <r>
    <x v="1"/>
    <x v="139"/>
    <x v="5"/>
    <x v="0"/>
    <x v="0"/>
    <x v="898"/>
    <x v="6"/>
    <x v="3"/>
    <x v="1076"/>
    <x v="175"/>
    <x v="1"/>
    <x v="3"/>
    <x v="1017"/>
    <x v="5"/>
    <x v="5"/>
    <x v="5"/>
    <x v="1071"/>
    <x v="1071"/>
    <x v="1071"/>
    <x v="5"/>
    <x v="5"/>
  </r>
  <r>
    <x v="4"/>
    <x v="6"/>
    <x v="0"/>
    <x v="0"/>
    <x v="1"/>
    <x v="899"/>
    <x v="9"/>
    <x v="7"/>
    <x v="1077"/>
    <x v="208"/>
    <x v="3"/>
    <x v="2"/>
    <x v="1018"/>
    <x v="0"/>
    <x v="0"/>
    <x v="0"/>
    <x v="1072"/>
    <x v="1072"/>
    <x v="1072"/>
    <x v="0"/>
    <x v="0"/>
  </r>
  <r>
    <x v="1"/>
    <x v="116"/>
    <x v="11"/>
    <x v="0"/>
    <x v="3"/>
    <x v="900"/>
    <x v="10"/>
    <x v="7"/>
    <x v="1078"/>
    <x v="879"/>
    <x v="5"/>
    <x v="22"/>
    <x v="1019"/>
    <x v="11"/>
    <x v="11"/>
    <x v="11"/>
    <x v="1073"/>
    <x v="1073"/>
    <x v="1073"/>
    <x v="11"/>
    <x v="11"/>
  </r>
  <r>
    <x v="6"/>
    <x v="103"/>
    <x v="9"/>
    <x v="0"/>
    <x v="0"/>
    <x v="901"/>
    <x v="0"/>
    <x v="6"/>
    <x v="1079"/>
    <x v="720"/>
    <x v="2"/>
    <x v="2"/>
    <x v="1020"/>
    <x v="9"/>
    <x v="9"/>
    <x v="9"/>
    <x v="1074"/>
    <x v="1074"/>
    <x v="1074"/>
    <x v="9"/>
    <x v="9"/>
  </r>
  <r>
    <x v="4"/>
    <x v="46"/>
    <x v="9"/>
    <x v="1"/>
    <x v="1"/>
    <x v="902"/>
    <x v="2"/>
    <x v="4"/>
    <x v="1080"/>
    <x v="880"/>
    <x v="4"/>
    <x v="2"/>
    <x v="1021"/>
    <x v="9"/>
    <x v="9"/>
    <x v="9"/>
    <x v="1075"/>
    <x v="1075"/>
    <x v="1075"/>
    <x v="9"/>
    <x v="9"/>
  </r>
  <r>
    <x v="5"/>
    <x v="127"/>
    <x v="7"/>
    <x v="1"/>
    <x v="0"/>
    <x v="609"/>
    <x v="9"/>
    <x v="1"/>
    <x v="1081"/>
    <x v="881"/>
    <x v="3"/>
    <x v="126"/>
    <x v="1022"/>
    <x v="7"/>
    <x v="7"/>
    <x v="7"/>
    <x v="1076"/>
    <x v="1076"/>
    <x v="1076"/>
    <x v="7"/>
    <x v="7"/>
  </r>
  <r>
    <x v="5"/>
    <x v="145"/>
    <x v="7"/>
    <x v="1"/>
    <x v="1"/>
    <x v="220"/>
    <x v="6"/>
    <x v="1"/>
    <x v="1082"/>
    <x v="882"/>
    <x v="1"/>
    <x v="128"/>
    <x v="1023"/>
    <x v="7"/>
    <x v="7"/>
    <x v="7"/>
    <x v="1077"/>
    <x v="1077"/>
    <x v="1077"/>
    <x v="7"/>
    <x v="7"/>
  </r>
  <r>
    <x v="2"/>
    <x v="48"/>
    <x v="11"/>
    <x v="0"/>
    <x v="3"/>
    <x v="107"/>
    <x v="9"/>
    <x v="5"/>
    <x v="1083"/>
    <x v="883"/>
    <x v="1"/>
    <x v="2"/>
    <x v="1024"/>
    <x v="11"/>
    <x v="11"/>
    <x v="11"/>
    <x v="1078"/>
    <x v="1078"/>
    <x v="1078"/>
    <x v="11"/>
    <x v="11"/>
  </r>
  <r>
    <x v="1"/>
    <x v="168"/>
    <x v="5"/>
    <x v="1"/>
    <x v="0"/>
    <x v="903"/>
    <x v="3"/>
    <x v="3"/>
    <x v="1084"/>
    <x v="884"/>
    <x v="0"/>
    <x v="2"/>
    <x v="1025"/>
    <x v="5"/>
    <x v="5"/>
    <x v="5"/>
    <x v="1079"/>
    <x v="1079"/>
    <x v="1079"/>
    <x v="5"/>
    <x v="5"/>
  </r>
  <r>
    <x v="5"/>
    <x v="131"/>
    <x v="11"/>
    <x v="1"/>
    <x v="1"/>
    <x v="382"/>
    <x v="7"/>
    <x v="2"/>
    <x v="1085"/>
    <x v="885"/>
    <x v="4"/>
    <x v="128"/>
    <x v="1026"/>
    <x v="11"/>
    <x v="11"/>
    <x v="11"/>
    <x v="1080"/>
    <x v="1080"/>
    <x v="1080"/>
    <x v="11"/>
    <x v="11"/>
  </r>
  <r>
    <x v="5"/>
    <x v="149"/>
    <x v="9"/>
    <x v="0"/>
    <x v="0"/>
    <x v="904"/>
    <x v="8"/>
    <x v="6"/>
    <x v="1086"/>
    <x v="434"/>
    <x v="1"/>
    <x v="44"/>
    <x v="1027"/>
    <x v="9"/>
    <x v="9"/>
    <x v="9"/>
    <x v="1081"/>
    <x v="1081"/>
    <x v="1081"/>
    <x v="9"/>
    <x v="9"/>
  </r>
  <r>
    <x v="5"/>
    <x v="34"/>
    <x v="11"/>
    <x v="0"/>
    <x v="3"/>
    <x v="33"/>
    <x v="1"/>
    <x v="0"/>
    <x v="1087"/>
    <x v="886"/>
    <x v="6"/>
    <x v="8"/>
    <x v="1028"/>
    <x v="11"/>
    <x v="11"/>
    <x v="11"/>
    <x v="1082"/>
    <x v="1082"/>
    <x v="1082"/>
    <x v="11"/>
    <x v="11"/>
  </r>
  <r>
    <x v="5"/>
    <x v="150"/>
    <x v="4"/>
    <x v="0"/>
    <x v="0"/>
    <x v="905"/>
    <x v="2"/>
    <x v="2"/>
    <x v="1088"/>
    <x v="887"/>
    <x v="4"/>
    <x v="171"/>
    <x v="222"/>
    <x v="4"/>
    <x v="4"/>
    <x v="4"/>
    <x v="1083"/>
    <x v="1083"/>
    <x v="1083"/>
    <x v="4"/>
    <x v="4"/>
  </r>
  <r>
    <x v="1"/>
    <x v="169"/>
    <x v="2"/>
    <x v="0"/>
    <x v="1"/>
    <x v="906"/>
    <x v="2"/>
    <x v="5"/>
    <x v="1089"/>
    <x v="629"/>
    <x v="1"/>
    <x v="131"/>
    <x v="887"/>
    <x v="2"/>
    <x v="2"/>
    <x v="2"/>
    <x v="1084"/>
    <x v="1084"/>
    <x v="1084"/>
    <x v="2"/>
    <x v="2"/>
  </r>
  <r>
    <x v="1"/>
    <x v="80"/>
    <x v="9"/>
    <x v="0"/>
    <x v="2"/>
    <x v="20"/>
    <x v="10"/>
    <x v="1"/>
    <x v="1090"/>
    <x v="888"/>
    <x v="2"/>
    <x v="164"/>
    <x v="1029"/>
    <x v="9"/>
    <x v="9"/>
    <x v="9"/>
    <x v="1085"/>
    <x v="1085"/>
    <x v="1085"/>
    <x v="9"/>
    <x v="9"/>
  </r>
  <r>
    <x v="6"/>
    <x v="103"/>
    <x v="6"/>
    <x v="0"/>
    <x v="0"/>
    <x v="525"/>
    <x v="5"/>
    <x v="0"/>
    <x v="1091"/>
    <x v="889"/>
    <x v="1"/>
    <x v="82"/>
    <x v="1030"/>
    <x v="6"/>
    <x v="6"/>
    <x v="6"/>
    <x v="1086"/>
    <x v="1086"/>
    <x v="1086"/>
    <x v="6"/>
    <x v="6"/>
  </r>
  <r>
    <x v="5"/>
    <x v="130"/>
    <x v="1"/>
    <x v="0"/>
    <x v="0"/>
    <x v="907"/>
    <x v="5"/>
    <x v="2"/>
    <x v="1092"/>
    <x v="890"/>
    <x v="5"/>
    <x v="80"/>
    <x v="1031"/>
    <x v="1"/>
    <x v="1"/>
    <x v="1"/>
    <x v="1087"/>
    <x v="1087"/>
    <x v="1087"/>
    <x v="1"/>
    <x v="1"/>
  </r>
  <r>
    <x v="2"/>
    <x v="65"/>
    <x v="3"/>
    <x v="1"/>
    <x v="0"/>
    <x v="908"/>
    <x v="3"/>
    <x v="1"/>
    <x v="1093"/>
    <x v="891"/>
    <x v="1"/>
    <x v="82"/>
    <x v="1032"/>
    <x v="3"/>
    <x v="3"/>
    <x v="3"/>
    <x v="1088"/>
    <x v="1088"/>
    <x v="1088"/>
    <x v="3"/>
    <x v="3"/>
  </r>
  <r>
    <x v="5"/>
    <x v="53"/>
    <x v="10"/>
    <x v="0"/>
    <x v="0"/>
    <x v="909"/>
    <x v="11"/>
    <x v="1"/>
    <x v="1094"/>
    <x v="374"/>
    <x v="4"/>
    <x v="30"/>
    <x v="1033"/>
    <x v="10"/>
    <x v="10"/>
    <x v="10"/>
    <x v="1089"/>
    <x v="1089"/>
    <x v="1089"/>
    <x v="10"/>
    <x v="10"/>
  </r>
  <r>
    <x v="3"/>
    <x v="61"/>
    <x v="9"/>
    <x v="0"/>
    <x v="1"/>
    <x v="910"/>
    <x v="9"/>
    <x v="5"/>
    <x v="1095"/>
    <x v="511"/>
    <x v="2"/>
    <x v="26"/>
    <x v="1034"/>
    <x v="9"/>
    <x v="9"/>
    <x v="9"/>
    <x v="1090"/>
    <x v="1090"/>
    <x v="1090"/>
    <x v="9"/>
    <x v="9"/>
  </r>
  <r>
    <x v="5"/>
    <x v="54"/>
    <x v="1"/>
    <x v="1"/>
    <x v="2"/>
    <x v="911"/>
    <x v="6"/>
    <x v="3"/>
    <x v="1096"/>
    <x v="540"/>
    <x v="5"/>
    <x v="54"/>
    <x v="1035"/>
    <x v="1"/>
    <x v="1"/>
    <x v="1"/>
    <x v="1091"/>
    <x v="1091"/>
    <x v="1091"/>
    <x v="1"/>
    <x v="1"/>
  </r>
  <r>
    <x v="3"/>
    <x v="151"/>
    <x v="10"/>
    <x v="1"/>
    <x v="3"/>
    <x v="912"/>
    <x v="3"/>
    <x v="5"/>
    <x v="1097"/>
    <x v="254"/>
    <x v="0"/>
    <x v="10"/>
    <x v="1036"/>
    <x v="10"/>
    <x v="10"/>
    <x v="10"/>
    <x v="1092"/>
    <x v="1092"/>
    <x v="1092"/>
    <x v="10"/>
    <x v="10"/>
  </r>
  <r>
    <x v="1"/>
    <x v="86"/>
    <x v="5"/>
    <x v="1"/>
    <x v="3"/>
    <x v="913"/>
    <x v="9"/>
    <x v="4"/>
    <x v="1098"/>
    <x v="892"/>
    <x v="6"/>
    <x v="57"/>
    <x v="1037"/>
    <x v="5"/>
    <x v="5"/>
    <x v="5"/>
    <x v="1093"/>
    <x v="1093"/>
    <x v="1093"/>
    <x v="5"/>
    <x v="5"/>
  </r>
  <r>
    <x v="4"/>
    <x v="46"/>
    <x v="9"/>
    <x v="0"/>
    <x v="3"/>
    <x v="914"/>
    <x v="5"/>
    <x v="3"/>
    <x v="1099"/>
    <x v="514"/>
    <x v="0"/>
    <x v="26"/>
    <x v="1038"/>
    <x v="9"/>
    <x v="9"/>
    <x v="9"/>
    <x v="1094"/>
    <x v="1094"/>
    <x v="1094"/>
    <x v="9"/>
    <x v="9"/>
  </r>
  <r>
    <x v="1"/>
    <x v="157"/>
    <x v="11"/>
    <x v="0"/>
    <x v="0"/>
    <x v="915"/>
    <x v="5"/>
    <x v="0"/>
    <x v="1100"/>
    <x v="893"/>
    <x v="1"/>
    <x v="131"/>
    <x v="1039"/>
    <x v="11"/>
    <x v="11"/>
    <x v="11"/>
    <x v="1095"/>
    <x v="1095"/>
    <x v="1095"/>
    <x v="11"/>
    <x v="11"/>
  </r>
  <r>
    <x v="1"/>
    <x v="152"/>
    <x v="2"/>
    <x v="0"/>
    <x v="3"/>
    <x v="916"/>
    <x v="3"/>
    <x v="1"/>
    <x v="1101"/>
    <x v="894"/>
    <x v="3"/>
    <x v="216"/>
    <x v="1040"/>
    <x v="2"/>
    <x v="2"/>
    <x v="2"/>
    <x v="1096"/>
    <x v="1096"/>
    <x v="1096"/>
    <x v="2"/>
    <x v="2"/>
  </r>
  <r>
    <x v="0"/>
    <x v="25"/>
    <x v="11"/>
    <x v="1"/>
    <x v="1"/>
    <x v="917"/>
    <x v="2"/>
    <x v="5"/>
    <x v="1102"/>
    <x v="895"/>
    <x v="0"/>
    <x v="9"/>
    <x v="1041"/>
    <x v="11"/>
    <x v="11"/>
    <x v="11"/>
    <x v="1097"/>
    <x v="1097"/>
    <x v="1097"/>
    <x v="11"/>
    <x v="11"/>
  </r>
  <r>
    <x v="1"/>
    <x v="22"/>
    <x v="5"/>
    <x v="1"/>
    <x v="2"/>
    <x v="436"/>
    <x v="10"/>
    <x v="4"/>
    <x v="1103"/>
    <x v="268"/>
    <x v="4"/>
    <x v="26"/>
    <x v="1042"/>
    <x v="5"/>
    <x v="5"/>
    <x v="5"/>
    <x v="1098"/>
    <x v="1098"/>
    <x v="1098"/>
    <x v="5"/>
    <x v="5"/>
  </r>
  <r>
    <x v="6"/>
    <x v="171"/>
    <x v="11"/>
    <x v="0"/>
    <x v="0"/>
    <x v="918"/>
    <x v="4"/>
    <x v="5"/>
    <x v="1104"/>
    <x v="275"/>
    <x v="1"/>
    <x v="73"/>
    <x v="1043"/>
    <x v="11"/>
    <x v="11"/>
    <x v="11"/>
    <x v="1099"/>
    <x v="1099"/>
    <x v="1099"/>
    <x v="11"/>
    <x v="11"/>
  </r>
  <r>
    <x v="0"/>
    <x v="134"/>
    <x v="3"/>
    <x v="1"/>
    <x v="1"/>
    <x v="326"/>
    <x v="10"/>
    <x v="0"/>
    <x v="1105"/>
    <x v="896"/>
    <x v="4"/>
    <x v="160"/>
    <x v="1044"/>
    <x v="3"/>
    <x v="3"/>
    <x v="3"/>
    <x v="1100"/>
    <x v="1100"/>
    <x v="1100"/>
    <x v="3"/>
    <x v="3"/>
  </r>
  <r>
    <x v="5"/>
    <x v="131"/>
    <x v="10"/>
    <x v="0"/>
    <x v="3"/>
    <x v="919"/>
    <x v="2"/>
    <x v="6"/>
    <x v="1106"/>
    <x v="398"/>
    <x v="6"/>
    <x v="22"/>
    <x v="1045"/>
    <x v="10"/>
    <x v="10"/>
    <x v="10"/>
    <x v="1101"/>
    <x v="1101"/>
    <x v="1101"/>
    <x v="10"/>
    <x v="10"/>
  </r>
  <r>
    <x v="5"/>
    <x v="34"/>
    <x v="2"/>
    <x v="1"/>
    <x v="2"/>
    <x v="435"/>
    <x v="1"/>
    <x v="5"/>
    <x v="1107"/>
    <x v="192"/>
    <x v="3"/>
    <x v="217"/>
    <x v="1046"/>
    <x v="2"/>
    <x v="2"/>
    <x v="2"/>
    <x v="1102"/>
    <x v="1102"/>
    <x v="1102"/>
    <x v="2"/>
    <x v="2"/>
  </r>
  <r>
    <x v="4"/>
    <x v="143"/>
    <x v="0"/>
    <x v="0"/>
    <x v="2"/>
    <x v="813"/>
    <x v="9"/>
    <x v="3"/>
    <x v="1108"/>
    <x v="897"/>
    <x v="5"/>
    <x v="179"/>
    <x v="1047"/>
    <x v="0"/>
    <x v="0"/>
    <x v="0"/>
    <x v="1103"/>
    <x v="1103"/>
    <x v="1103"/>
    <x v="0"/>
    <x v="0"/>
  </r>
  <r>
    <x v="6"/>
    <x v="103"/>
    <x v="0"/>
    <x v="1"/>
    <x v="3"/>
    <x v="920"/>
    <x v="0"/>
    <x v="0"/>
    <x v="1109"/>
    <x v="144"/>
    <x v="1"/>
    <x v="2"/>
    <x v="1048"/>
    <x v="0"/>
    <x v="0"/>
    <x v="0"/>
    <x v="1104"/>
    <x v="1104"/>
    <x v="1104"/>
    <x v="0"/>
    <x v="0"/>
  </r>
  <r>
    <x v="1"/>
    <x v="152"/>
    <x v="2"/>
    <x v="1"/>
    <x v="2"/>
    <x v="921"/>
    <x v="10"/>
    <x v="1"/>
    <x v="1110"/>
    <x v="898"/>
    <x v="0"/>
    <x v="32"/>
    <x v="1049"/>
    <x v="2"/>
    <x v="2"/>
    <x v="2"/>
    <x v="1105"/>
    <x v="1105"/>
    <x v="1105"/>
    <x v="2"/>
    <x v="2"/>
  </r>
  <r>
    <x v="1"/>
    <x v="169"/>
    <x v="2"/>
    <x v="1"/>
    <x v="0"/>
    <x v="922"/>
    <x v="5"/>
    <x v="2"/>
    <x v="1111"/>
    <x v="587"/>
    <x v="1"/>
    <x v="2"/>
    <x v="1050"/>
    <x v="2"/>
    <x v="2"/>
    <x v="2"/>
    <x v="1106"/>
    <x v="1106"/>
    <x v="1106"/>
    <x v="2"/>
    <x v="2"/>
  </r>
  <r>
    <x v="4"/>
    <x v="95"/>
    <x v="2"/>
    <x v="1"/>
    <x v="0"/>
    <x v="441"/>
    <x v="1"/>
    <x v="1"/>
    <x v="1112"/>
    <x v="521"/>
    <x v="4"/>
    <x v="3"/>
    <x v="1051"/>
    <x v="2"/>
    <x v="2"/>
    <x v="2"/>
    <x v="1107"/>
    <x v="1107"/>
    <x v="1107"/>
    <x v="2"/>
    <x v="2"/>
  </r>
  <r>
    <x v="0"/>
    <x v="69"/>
    <x v="2"/>
    <x v="1"/>
    <x v="1"/>
    <x v="504"/>
    <x v="5"/>
    <x v="2"/>
    <x v="1113"/>
    <x v="899"/>
    <x v="1"/>
    <x v="4"/>
    <x v="1052"/>
    <x v="2"/>
    <x v="2"/>
    <x v="2"/>
    <x v="1108"/>
    <x v="1108"/>
    <x v="1108"/>
    <x v="2"/>
    <x v="2"/>
  </r>
  <r>
    <x v="0"/>
    <x v="1"/>
    <x v="11"/>
    <x v="0"/>
    <x v="2"/>
    <x v="923"/>
    <x v="0"/>
    <x v="0"/>
    <x v="1114"/>
    <x v="578"/>
    <x v="5"/>
    <x v="30"/>
    <x v="1053"/>
    <x v="11"/>
    <x v="11"/>
    <x v="11"/>
    <x v="1109"/>
    <x v="1109"/>
    <x v="1109"/>
    <x v="11"/>
    <x v="11"/>
  </r>
  <r>
    <x v="5"/>
    <x v="105"/>
    <x v="3"/>
    <x v="1"/>
    <x v="0"/>
    <x v="924"/>
    <x v="7"/>
    <x v="7"/>
    <x v="1115"/>
    <x v="642"/>
    <x v="3"/>
    <x v="86"/>
    <x v="121"/>
    <x v="3"/>
    <x v="3"/>
    <x v="3"/>
    <x v="1110"/>
    <x v="1110"/>
    <x v="1110"/>
    <x v="3"/>
    <x v="3"/>
  </r>
  <r>
    <x v="2"/>
    <x v="102"/>
    <x v="11"/>
    <x v="0"/>
    <x v="2"/>
    <x v="925"/>
    <x v="4"/>
    <x v="7"/>
    <x v="1116"/>
    <x v="900"/>
    <x v="5"/>
    <x v="2"/>
    <x v="1054"/>
    <x v="11"/>
    <x v="11"/>
    <x v="11"/>
    <x v="1111"/>
    <x v="1111"/>
    <x v="1111"/>
    <x v="11"/>
    <x v="11"/>
  </r>
  <r>
    <x v="2"/>
    <x v="147"/>
    <x v="3"/>
    <x v="1"/>
    <x v="3"/>
    <x v="926"/>
    <x v="4"/>
    <x v="5"/>
    <x v="1117"/>
    <x v="751"/>
    <x v="3"/>
    <x v="65"/>
    <x v="1055"/>
    <x v="3"/>
    <x v="3"/>
    <x v="3"/>
    <x v="1112"/>
    <x v="1112"/>
    <x v="1112"/>
    <x v="3"/>
    <x v="3"/>
  </r>
  <r>
    <x v="3"/>
    <x v="20"/>
    <x v="2"/>
    <x v="0"/>
    <x v="1"/>
    <x v="434"/>
    <x v="2"/>
    <x v="0"/>
    <x v="1118"/>
    <x v="901"/>
    <x v="1"/>
    <x v="37"/>
    <x v="1056"/>
    <x v="2"/>
    <x v="2"/>
    <x v="2"/>
    <x v="1113"/>
    <x v="1113"/>
    <x v="1113"/>
    <x v="2"/>
    <x v="2"/>
  </r>
  <r>
    <x v="0"/>
    <x v="181"/>
    <x v="4"/>
    <x v="1"/>
    <x v="3"/>
    <x v="511"/>
    <x v="1"/>
    <x v="1"/>
    <x v="1119"/>
    <x v="902"/>
    <x v="6"/>
    <x v="71"/>
    <x v="1057"/>
    <x v="4"/>
    <x v="4"/>
    <x v="4"/>
    <x v="1114"/>
    <x v="1114"/>
    <x v="1114"/>
    <x v="4"/>
    <x v="4"/>
  </r>
  <r>
    <x v="1"/>
    <x v="67"/>
    <x v="10"/>
    <x v="1"/>
    <x v="0"/>
    <x v="403"/>
    <x v="11"/>
    <x v="0"/>
    <x v="1120"/>
    <x v="410"/>
    <x v="2"/>
    <x v="26"/>
    <x v="1058"/>
    <x v="10"/>
    <x v="10"/>
    <x v="10"/>
    <x v="1115"/>
    <x v="1115"/>
    <x v="1115"/>
    <x v="10"/>
    <x v="10"/>
  </r>
  <r>
    <x v="0"/>
    <x v="25"/>
    <x v="11"/>
    <x v="0"/>
    <x v="1"/>
    <x v="927"/>
    <x v="3"/>
    <x v="7"/>
    <x v="1121"/>
    <x v="143"/>
    <x v="6"/>
    <x v="2"/>
    <x v="1059"/>
    <x v="11"/>
    <x v="11"/>
    <x v="11"/>
    <x v="1116"/>
    <x v="1116"/>
    <x v="1116"/>
    <x v="11"/>
    <x v="11"/>
  </r>
  <r>
    <x v="1"/>
    <x v="77"/>
    <x v="11"/>
    <x v="0"/>
    <x v="1"/>
    <x v="401"/>
    <x v="3"/>
    <x v="3"/>
    <x v="1122"/>
    <x v="903"/>
    <x v="1"/>
    <x v="69"/>
    <x v="628"/>
    <x v="11"/>
    <x v="11"/>
    <x v="11"/>
    <x v="1117"/>
    <x v="1117"/>
    <x v="1117"/>
    <x v="11"/>
    <x v="11"/>
  </r>
  <r>
    <x v="5"/>
    <x v="74"/>
    <x v="4"/>
    <x v="1"/>
    <x v="0"/>
    <x v="167"/>
    <x v="6"/>
    <x v="2"/>
    <x v="1123"/>
    <x v="904"/>
    <x v="5"/>
    <x v="46"/>
    <x v="1060"/>
    <x v="4"/>
    <x v="4"/>
    <x v="4"/>
    <x v="1118"/>
    <x v="1118"/>
    <x v="1118"/>
    <x v="4"/>
    <x v="4"/>
  </r>
  <r>
    <x v="5"/>
    <x v="161"/>
    <x v="9"/>
    <x v="1"/>
    <x v="0"/>
    <x v="928"/>
    <x v="1"/>
    <x v="7"/>
    <x v="1124"/>
    <x v="208"/>
    <x v="3"/>
    <x v="19"/>
    <x v="1061"/>
    <x v="9"/>
    <x v="9"/>
    <x v="9"/>
    <x v="1119"/>
    <x v="1119"/>
    <x v="1119"/>
    <x v="9"/>
    <x v="9"/>
  </r>
  <r>
    <x v="1"/>
    <x v="85"/>
    <x v="2"/>
    <x v="0"/>
    <x v="0"/>
    <x v="929"/>
    <x v="3"/>
    <x v="0"/>
    <x v="1125"/>
    <x v="905"/>
    <x v="3"/>
    <x v="218"/>
    <x v="1062"/>
    <x v="2"/>
    <x v="2"/>
    <x v="2"/>
    <x v="1120"/>
    <x v="1120"/>
    <x v="1120"/>
    <x v="2"/>
    <x v="2"/>
  </r>
  <r>
    <x v="0"/>
    <x v="119"/>
    <x v="10"/>
    <x v="0"/>
    <x v="3"/>
    <x v="307"/>
    <x v="9"/>
    <x v="2"/>
    <x v="1126"/>
    <x v="560"/>
    <x v="1"/>
    <x v="2"/>
    <x v="1063"/>
    <x v="10"/>
    <x v="10"/>
    <x v="10"/>
    <x v="1121"/>
    <x v="1121"/>
    <x v="1121"/>
    <x v="10"/>
    <x v="10"/>
  </r>
  <r>
    <x v="3"/>
    <x v="8"/>
    <x v="10"/>
    <x v="1"/>
    <x v="3"/>
    <x v="930"/>
    <x v="1"/>
    <x v="5"/>
    <x v="1127"/>
    <x v="214"/>
    <x v="1"/>
    <x v="176"/>
    <x v="1064"/>
    <x v="10"/>
    <x v="10"/>
    <x v="10"/>
    <x v="1122"/>
    <x v="1122"/>
    <x v="1122"/>
    <x v="10"/>
    <x v="10"/>
  </r>
  <r>
    <x v="1"/>
    <x v="152"/>
    <x v="11"/>
    <x v="0"/>
    <x v="3"/>
    <x v="931"/>
    <x v="9"/>
    <x v="4"/>
    <x v="1128"/>
    <x v="355"/>
    <x v="6"/>
    <x v="69"/>
    <x v="1065"/>
    <x v="11"/>
    <x v="11"/>
    <x v="11"/>
    <x v="1123"/>
    <x v="1123"/>
    <x v="1123"/>
    <x v="11"/>
    <x v="11"/>
  </r>
  <r>
    <x v="5"/>
    <x v="161"/>
    <x v="0"/>
    <x v="1"/>
    <x v="0"/>
    <x v="932"/>
    <x v="8"/>
    <x v="6"/>
    <x v="1129"/>
    <x v="161"/>
    <x v="0"/>
    <x v="96"/>
    <x v="1066"/>
    <x v="0"/>
    <x v="0"/>
    <x v="0"/>
    <x v="1124"/>
    <x v="1124"/>
    <x v="1124"/>
    <x v="0"/>
    <x v="0"/>
  </r>
  <r>
    <x v="1"/>
    <x v="152"/>
    <x v="0"/>
    <x v="0"/>
    <x v="0"/>
    <x v="933"/>
    <x v="5"/>
    <x v="4"/>
    <x v="1130"/>
    <x v="906"/>
    <x v="0"/>
    <x v="3"/>
    <x v="919"/>
    <x v="0"/>
    <x v="0"/>
    <x v="0"/>
    <x v="1125"/>
    <x v="1125"/>
    <x v="1125"/>
    <x v="0"/>
    <x v="0"/>
  </r>
  <r>
    <x v="5"/>
    <x v="154"/>
    <x v="3"/>
    <x v="0"/>
    <x v="1"/>
    <x v="934"/>
    <x v="8"/>
    <x v="7"/>
    <x v="1131"/>
    <x v="432"/>
    <x v="3"/>
    <x v="96"/>
    <x v="1067"/>
    <x v="3"/>
    <x v="3"/>
    <x v="3"/>
    <x v="1126"/>
    <x v="1126"/>
    <x v="1126"/>
    <x v="3"/>
    <x v="3"/>
  </r>
  <r>
    <x v="1"/>
    <x v="81"/>
    <x v="11"/>
    <x v="0"/>
    <x v="3"/>
    <x v="935"/>
    <x v="7"/>
    <x v="1"/>
    <x v="1132"/>
    <x v="104"/>
    <x v="1"/>
    <x v="71"/>
    <x v="1068"/>
    <x v="11"/>
    <x v="11"/>
    <x v="11"/>
    <x v="1127"/>
    <x v="1127"/>
    <x v="1127"/>
    <x v="11"/>
    <x v="11"/>
  </r>
  <r>
    <x v="1"/>
    <x v="2"/>
    <x v="9"/>
    <x v="1"/>
    <x v="0"/>
    <x v="936"/>
    <x v="9"/>
    <x v="5"/>
    <x v="1133"/>
    <x v="907"/>
    <x v="2"/>
    <x v="26"/>
    <x v="731"/>
    <x v="9"/>
    <x v="9"/>
    <x v="9"/>
    <x v="1128"/>
    <x v="1128"/>
    <x v="1128"/>
    <x v="9"/>
    <x v="9"/>
  </r>
  <r>
    <x v="5"/>
    <x v="28"/>
    <x v="2"/>
    <x v="0"/>
    <x v="2"/>
    <x v="937"/>
    <x v="6"/>
    <x v="5"/>
    <x v="1134"/>
    <x v="908"/>
    <x v="6"/>
    <x v="123"/>
    <x v="1069"/>
    <x v="2"/>
    <x v="2"/>
    <x v="2"/>
    <x v="1129"/>
    <x v="1129"/>
    <x v="1129"/>
    <x v="2"/>
    <x v="2"/>
  </r>
  <r>
    <x v="1"/>
    <x v="109"/>
    <x v="0"/>
    <x v="0"/>
    <x v="3"/>
    <x v="938"/>
    <x v="8"/>
    <x v="2"/>
    <x v="1135"/>
    <x v="292"/>
    <x v="0"/>
    <x v="8"/>
    <x v="1070"/>
    <x v="0"/>
    <x v="0"/>
    <x v="0"/>
    <x v="1130"/>
    <x v="1130"/>
    <x v="1130"/>
    <x v="0"/>
    <x v="0"/>
  </r>
  <r>
    <x v="0"/>
    <x v="135"/>
    <x v="4"/>
    <x v="1"/>
    <x v="3"/>
    <x v="813"/>
    <x v="9"/>
    <x v="3"/>
    <x v="1136"/>
    <x v="733"/>
    <x v="0"/>
    <x v="126"/>
    <x v="1071"/>
    <x v="4"/>
    <x v="4"/>
    <x v="4"/>
    <x v="1131"/>
    <x v="1131"/>
    <x v="1131"/>
    <x v="4"/>
    <x v="4"/>
  </r>
  <r>
    <x v="1"/>
    <x v="116"/>
    <x v="5"/>
    <x v="0"/>
    <x v="1"/>
    <x v="939"/>
    <x v="8"/>
    <x v="0"/>
    <x v="1137"/>
    <x v="909"/>
    <x v="6"/>
    <x v="2"/>
    <x v="1072"/>
    <x v="5"/>
    <x v="5"/>
    <x v="5"/>
    <x v="1132"/>
    <x v="1132"/>
    <x v="1132"/>
    <x v="5"/>
    <x v="5"/>
  </r>
  <r>
    <x v="1"/>
    <x v="64"/>
    <x v="10"/>
    <x v="0"/>
    <x v="1"/>
    <x v="454"/>
    <x v="8"/>
    <x v="2"/>
    <x v="1138"/>
    <x v="821"/>
    <x v="6"/>
    <x v="219"/>
    <x v="1073"/>
    <x v="10"/>
    <x v="10"/>
    <x v="10"/>
    <x v="1133"/>
    <x v="1133"/>
    <x v="1133"/>
    <x v="10"/>
    <x v="10"/>
  </r>
  <r>
    <x v="2"/>
    <x v="4"/>
    <x v="6"/>
    <x v="1"/>
    <x v="3"/>
    <x v="325"/>
    <x v="3"/>
    <x v="1"/>
    <x v="1139"/>
    <x v="740"/>
    <x v="5"/>
    <x v="106"/>
    <x v="1074"/>
    <x v="6"/>
    <x v="6"/>
    <x v="6"/>
    <x v="1134"/>
    <x v="1134"/>
    <x v="1134"/>
    <x v="6"/>
    <x v="6"/>
  </r>
  <r>
    <x v="3"/>
    <x v="30"/>
    <x v="4"/>
    <x v="0"/>
    <x v="0"/>
    <x v="179"/>
    <x v="2"/>
    <x v="4"/>
    <x v="1140"/>
    <x v="910"/>
    <x v="6"/>
    <x v="57"/>
    <x v="38"/>
    <x v="4"/>
    <x v="4"/>
    <x v="4"/>
    <x v="38"/>
    <x v="38"/>
    <x v="38"/>
    <x v="4"/>
    <x v="4"/>
  </r>
  <r>
    <x v="1"/>
    <x v="33"/>
    <x v="5"/>
    <x v="0"/>
    <x v="3"/>
    <x v="940"/>
    <x v="1"/>
    <x v="2"/>
    <x v="1141"/>
    <x v="590"/>
    <x v="2"/>
    <x v="41"/>
    <x v="313"/>
    <x v="5"/>
    <x v="5"/>
    <x v="5"/>
    <x v="1135"/>
    <x v="1135"/>
    <x v="1135"/>
    <x v="5"/>
    <x v="5"/>
  </r>
  <r>
    <x v="5"/>
    <x v="78"/>
    <x v="8"/>
    <x v="1"/>
    <x v="0"/>
    <x v="707"/>
    <x v="0"/>
    <x v="3"/>
    <x v="1142"/>
    <x v="704"/>
    <x v="5"/>
    <x v="2"/>
    <x v="1075"/>
    <x v="8"/>
    <x v="8"/>
    <x v="8"/>
    <x v="1136"/>
    <x v="1136"/>
    <x v="1136"/>
    <x v="8"/>
    <x v="8"/>
  </r>
  <r>
    <x v="1"/>
    <x v="67"/>
    <x v="6"/>
    <x v="1"/>
    <x v="1"/>
    <x v="941"/>
    <x v="10"/>
    <x v="6"/>
    <x v="1143"/>
    <x v="911"/>
    <x v="4"/>
    <x v="72"/>
    <x v="943"/>
    <x v="6"/>
    <x v="6"/>
    <x v="6"/>
    <x v="1137"/>
    <x v="1137"/>
    <x v="1137"/>
    <x v="6"/>
    <x v="6"/>
  </r>
  <r>
    <x v="5"/>
    <x v="92"/>
    <x v="2"/>
    <x v="1"/>
    <x v="0"/>
    <x v="942"/>
    <x v="0"/>
    <x v="7"/>
    <x v="1144"/>
    <x v="912"/>
    <x v="4"/>
    <x v="2"/>
    <x v="1076"/>
    <x v="2"/>
    <x v="2"/>
    <x v="2"/>
    <x v="1138"/>
    <x v="1138"/>
    <x v="1138"/>
    <x v="2"/>
    <x v="2"/>
  </r>
  <r>
    <x v="5"/>
    <x v="9"/>
    <x v="4"/>
    <x v="0"/>
    <x v="3"/>
    <x v="943"/>
    <x v="2"/>
    <x v="4"/>
    <x v="1145"/>
    <x v="913"/>
    <x v="2"/>
    <x v="46"/>
    <x v="292"/>
    <x v="4"/>
    <x v="4"/>
    <x v="4"/>
    <x v="1139"/>
    <x v="1139"/>
    <x v="1139"/>
    <x v="4"/>
    <x v="4"/>
  </r>
  <r>
    <x v="1"/>
    <x v="148"/>
    <x v="4"/>
    <x v="1"/>
    <x v="1"/>
    <x v="944"/>
    <x v="4"/>
    <x v="1"/>
    <x v="1146"/>
    <x v="914"/>
    <x v="3"/>
    <x v="122"/>
    <x v="1077"/>
    <x v="4"/>
    <x v="4"/>
    <x v="4"/>
    <x v="1140"/>
    <x v="1140"/>
    <x v="1140"/>
    <x v="4"/>
    <x v="4"/>
  </r>
  <r>
    <x v="5"/>
    <x v="98"/>
    <x v="9"/>
    <x v="0"/>
    <x v="0"/>
    <x v="945"/>
    <x v="11"/>
    <x v="3"/>
    <x v="1147"/>
    <x v="91"/>
    <x v="6"/>
    <x v="12"/>
    <x v="752"/>
    <x v="9"/>
    <x v="9"/>
    <x v="9"/>
    <x v="1141"/>
    <x v="1141"/>
    <x v="1141"/>
    <x v="9"/>
    <x v="9"/>
  </r>
  <r>
    <x v="1"/>
    <x v="64"/>
    <x v="5"/>
    <x v="1"/>
    <x v="3"/>
    <x v="95"/>
    <x v="7"/>
    <x v="4"/>
    <x v="1148"/>
    <x v="915"/>
    <x v="3"/>
    <x v="126"/>
    <x v="1078"/>
    <x v="5"/>
    <x v="5"/>
    <x v="5"/>
    <x v="1142"/>
    <x v="1142"/>
    <x v="1142"/>
    <x v="5"/>
    <x v="5"/>
  </r>
  <r>
    <x v="5"/>
    <x v="111"/>
    <x v="10"/>
    <x v="1"/>
    <x v="1"/>
    <x v="461"/>
    <x v="5"/>
    <x v="7"/>
    <x v="1149"/>
    <x v="916"/>
    <x v="2"/>
    <x v="2"/>
    <x v="1079"/>
    <x v="10"/>
    <x v="10"/>
    <x v="10"/>
    <x v="1143"/>
    <x v="1143"/>
    <x v="1143"/>
    <x v="10"/>
    <x v="10"/>
  </r>
  <r>
    <x v="1"/>
    <x v="152"/>
    <x v="5"/>
    <x v="1"/>
    <x v="2"/>
    <x v="946"/>
    <x v="1"/>
    <x v="6"/>
    <x v="1150"/>
    <x v="917"/>
    <x v="2"/>
    <x v="22"/>
    <x v="1080"/>
    <x v="5"/>
    <x v="5"/>
    <x v="5"/>
    <x v="1144"/>
    <x v="1144"/>
    <x v="1144"/>
    <x v="5"/>
    <x v="5"/>
  </r>
  <r>
    <x v="5"/>
    <x v="58"/>
    <x v="9"/>
    <x v="0"/>
    <x v="1"/>
    <x v="947"/>
    <x v="1"/>
    <x v="2"/>
    <x v="1151"/>
    <x v="918"/>
    <x v="3"/>
    <x v="159"/>
    <x v="1081"/>
    <x v="9"/>
    <x v="9"/>
    <x v="9"/>
    <x v="1145"/>
    <x v="1145"/>
    <x v="1145"/>
    <x v="9"/>
    <x v="9"/>
  </r>
  <r>
    <x v="4"/>
    <x v="6"/>
    <x v="6"/>
    <x v="1"/>
    <x v="2"/>
    <x v="948"/>
    <x v="5"/>
    <x v="5"/>
    <x v="1152"/>
    <x v="566"/>
    <x v="6"/>
    <x v="37"/>
    <x v="1082"/>
    <x v="6"/>
    <x v="6"/>
    <x v="6"/>
    <x v="1146"/>
    <x v="1146"/>
    <x v="1146"/>
    <x v="6"/>
    <x v="6"/>
  </r>
  <r>
    <x v="2"/>
    <x v="112"/>
    <x v="9"/>
    <x v="0"/>
    <x v="2"/>
    <x v="949"/>
    <x v="2"/>
    <x v="5"/>
    <x v="1153"/>
    <x v="301"/>
    <x v="1"/>
    <x v="78"/>
    <x v="1083"/>
    <x v="9"/>
    <x v="9"/>
    <x v="9"/>
    <x v="1147"/>
    <x v="1147"/>
    <x v="1147"/>
    <x v="9"/>
    <x v="9"/>
  </r>
  <r>
    <x v="2"/>
    <x v="37"/>
    <x v="10"/>
    <x v="0"/>
    <x v="1"/>
    <x v="950"/>
    <x v="2"/>
    <x v="0"/>
    <x v="1154"/>
    <x v="556"/>
    <x v="0"/>
    <x v="35"/>
    <x v="1084"/>
    <x v="10"/>
    <x v="10"/>
    <x v="10"/>
    <x v="1148"/>
    <x v="1148"/>
    <x v="1148"/>
    <x v="10"/>
    <x v="10"/>
  </r>
  <r>
    <x v="1"/>
    <x v="86"/>
    <x v="6"/>
    <x v="0"/>
    <x v="3"/>
    <x v="951"/>
    <x v="5"/>
    <x v="7"/>
    <x v="1155"/>
    <x v="356"/>
    <x v="0"/>
    <x v="44"/>
    <x v="1085"/>
    <x v="6"/>
    <x v="6"/>
    <x v="6"/>
    <x v="1149"/>
    <x v="1149"/>
    <x v="1149"/>
    <x v="6"/>
    <x v="6"/>
  </r>
  <r>
    <x v="1"/>
    <x v="89"/>
    <x v="0"/>
    <x v="1"/>
    <x v="2"/>
    <x v="952"/>
    <x v="11"/>
    <x v="0"/>
    <x v="1156"/>
    <x v="919"/>
    <x v="5"/>
    <x v="95"/>
    <x v="1086"/>
    <x v="0"/>
    <x v="0"/>
    <x v="0"/>
    <x v="1150"/>
    <x v="1150"/>
    <x v="1150"/>
    <x v="0"/>
    <x v="0"/>
  </r>
  <r>
    <x v="5"/>
    <x v="62"/>
    <x v="4"/>
    <x v="1"/>
    <x v="3"/>
    <x v="200"/>
    <x v="2"/>
    <x v="0"/>
    <x v="1157"/>
    <x v="920"/>
    <x v="6"/>
    <x v="69"/>
    <x v="1087"/>
    <x v="4"/>
    <x v="4"/>
    <x v="4"/>
    <x v="1151"/>
    <x v="1151"/>
    <x v="1151"/>
    <x v="4"/>
    <x v="4"/>
  </r>
  <r>
    <x v="2"/>
    <x v="48"/>
    <x v="8"/>
    <x v="1"/>
    <x v="3"/>
    <x v="322"/>
    <x v="11"/>
    <x v="0"/>
    <x v="1158"/>
    <x v="417"/>
    <x v="0"/>
    <x v="184"/>
    <x v="1088"/>
    <x v="8"/>
    <x v="8"/>
    <x v="8"/>
    <x v="1152"/>
    <x v="1152"/>
    <x v="1152"/>
    <x v="8"/>
    <x v="8"/>
  </r>
  <r>
    <x v="1"/>
    <x v="169"/>
    <x v="7"/>
    <x v="0"/>
    <x v="0"/>
    <x v="953"/>
    <x v="10"/>
    <x v="2"/>
    <x v="1159"/>
    <x v="110"/>
    <x v="5"/>
    <x v="106"/>
    <x v="1089"/>
    <x v="7"/>
    <x v="7"/>
    <x v="7"/>
    <x v="1153"/>
    <x v="1153"/>
    <x v="1153"/>
    <x v="7"/>
    <x v="7"/>
  </r>
  <r>
    <x v="1"/>
    <x v="86"/>
    <x v="5"/>
    <x v="1"/>
    <x v="2"/>
    <x v="954"/>
    <x v="11"/>
    <x v="2"/>
    <x v="1160"/>
    <x v="494"/>
    <x v="3"/>
    <x v="220"/>
    <x v="1090"/>
    <x v="5"/>
    <x v="5"/>
    <x v="5"/>
    <x v="1154"/>
    <x v="1154"/>
    <x v="1154"/>
    <x v="5"/>
    <x v="5"/>
  </r>
  <r>
    <x v="6"/>
    <x v="103"/>
    <x v="4"/>
    <x v="1"/>
    <x v="2"/>
    <x v="621"/>
    <x v="3"/>
    <x v="4"/>
    <x v="1161"/>
    <x v="921"/>
    <x v="6"/>
    <x v="54"/>
    <x v="1091"/>
    <x v="4"/>
    <x v="4"/>
    <x v="4"/>
    <x v="1155"/>
    <x v="1155"/>
    <x v="1155"/>
    <x v="4"/>
    <x v="4"/>
  </r>
  <r>
    <x v="5"/>
    <x v="98"/>
    <x v="8"/>
    <x v="1"/>
    <x v="2"/>
    <x v="955"/>
    <x v="9"/>
    <x v="4"/>
    <x v="1162"/>
    <x v="892"/>
    <x v="6"/>
    <x v="41"/>
    <x v="984"/>
    <x v="8"/>
    <x v="8"/>
    <x v="8"/>
    <x v="1156"/>
    <x v="1156"/>
    <x v="1156"/>
    <x v="8"/>
    <x v="8"/>
  </r>
  <r>
    <x v="4"/>
    <x v="23"/>
    <x v="11"/>
    <x v="0"/>
    <x v="0"/>
    <x v="326"/>
    <x v="10"/>
    <x v="0"/>
    <x v="1163"/>
    <x v="442"/>
    <x v="6"/>
    <x v="11"/>
    <x v="1092"/>
    <x v="11"/>
    <x v="11"/>
    <x v="11"/>
    <x v="1157"/>
    <x v="1157"/>
    <x v="1157"/>
    <x v="11"/>
    <x v="11"/>
  </r>
  <r>
    <x v="1"/>
    <x v="7"/>
    <x v="0"/>
    <x v="0"/>
    <x v="0"/>
    <x v="231"/>
    <x v="10"/>
    <x v="3"/>
    <x v="1164"/>
    <x v="416"/>
    <x v="4"/>
    <x v="221"/>
    <x v="910"/>
    <x v="0"/>
    <x v="0"/>
    <x v="0"/>
    <x v="1158"/>
    <x v="1158"/>
    <x v="1158"/>
    <x v="0"/>
    <x v="0"/>
  </r>
  <r>
    <x v="0"/>
    <x v="118"/>
    <x v="10"/>
    <x v="1"/>
    <x v="3"/>
    <x v="956"/>
    <x v="8"/>
    <x v="3"/>
    <x v="1165"/>
    <x v="922"/>
    <x v="4"/>
    <x v="160"/>
    <x v="1093"/>
    <x v="10"/>
    <x v="10"/>
    <x v="10"/>
    <x v="1159"/>
    <x v="1159"/>
    <x v="1159"/>
    <x v="10"/>
    <x v="10"/>
  </r>
  <r>
    <x v="5"/>
    <x v="131"/>
    <x v="6"/>
    <x v="0"/>
    <x v="2"/>
    <x v="957"/>
    <x v="2"/>
    <x v="5"/>
    <x v="1166"/>
    <x v="923"/>
    <x v="4"/>
    <x v="12"/>
    <x v="1094"/>
    <x v="6"/>
    <x v="6"/>
    <x v="6"/>
    <x v="1160"/>
    <x v="1160"/>
    <x v="1160"/>
    <x v="6"/>
    <x v="6"/>
  </r>
  <r>
    <x v="5"/>
    <x v="145"/>
    <x v="3"/>
    <x v="1"/>
    <x v="0"/>
    <x v="764"/>
    <x v="0"/>
    <x v="1"/>
    <x v="1167"/>
    <x v="924"/>
    <x v="4"/>
    <x v="2"/>
    <x v="1095"/>
    <x v="3"/>
    <x v="3"/>
    <x v="3"/>
    <x v="1161"/>
    <x v="1161"/>
    <x v="1161"/>
    <x v="3"/>
    <x v="3"/>
  </r>
  <r>
    <x v="1"/>
    <x v="178"/>
    <x v="1"/>
    <x v="0"/>
    <x v="1"/>
    <x v="958"/>
    <x v="9"/>
    <x v="1"/>
    <x v="1168"/>
    <x v="791"/>
    <x v="1"/>
    <x v="2"/>
    <x v="1096"/>
    <x v="1"/>
    <x v="1"/>
    <x v="1"/>
    <x v="1162"/>
    <x v="1162"/>
    <x v="1162"/>
    <x v="1"/>
    <x v="1"/>
  </r>
  <r>
    <x v="1"/>
    <x v="136"/>
    <x v="9"/>
    <x v="0"/>
    <x v="0"/>
    <x v="959"/>
    <x v="5"/>
    <x v="6"/>
    <x v="1169"/>
    <x v="925"/>
    <x v="6"/>
    <x v="2"/>
    <x v="1097"/>
    <x v="9"/>
    <x v="9"/>
    <x v="9"/>
    <x v="1163"/>
    <x v="1163"/>
    <x v="1163"/>
    <x v="9"/>
    <x v="9"/>
  </r>
  <r>
    <x v="2"/>
    <x v="37"/>
    <x v="11"/>
    <x v="0"/>
    <x v="1"/>
    <x v="915"/>
    <x v="5"/>
    <x v="0"/>
    <x v="1170"/>
    <x v="926"/>
    <x v="6"/>
    <x v="2"/>
    <x v="1098"/>
    <x v="11"/>
    <x v="11"/>
    <x v="11"/>
    <x v="1164"/>
    <x v="1164"/>
    <x v="1164"/>
    <x v="11"/>
    <x v="11"/>
  </r>
  <r>
    <x v="5"/>
    <x v="62"/>
    <x v="11"/>
    <x v="0"/>
    <x v="0"/>
    <x v="440"/>
    <x v="6"/>
    <x v="1"/>
    <x v="1171"/>
    <x v="927"/>
    <x v="2"/>
    <x v="222"/>
    <x v="1099"/>
    <x v="11"/>
    <x v="11"/>
    <x v="11"/>
    <x v="1165"/>
    <x v="1165"/>
    <x v="1165"/>
    <x v="11"/>
    <x v="11"/>
  </r>
  <r>
    <x v="1"/>
    <x v="2"/>
    <x v="8"/>
    <x v="1"/>
    <x v="0"/>
    <x v="960"/>
    <x v="7"/>
    <x v="6"/>
    <x v="1172"/>
    <x v="928"/>
    <x v="4"/>
    <x v="170"/>
    <x v="1100"/>
    <x v="8"/>
    <x v="8"/>
    <x v="8"/>
    <x v="1166"/>
    <x v="1166"/>
    <x v="1166"/>
    <x v="8"/>
    <x v="8"/>
  </r>
  <r>
    <x v="6"/>
    <x v="18"/>
    <x v="10"/>
    <x v="1"/>
    <x v="1"/>
    <x v="961"/>
    <x v="7"/>
    <x v="7"/>
    <x v="1173"/>
    <x v="381"/>
    <x v="6"/>
    <x v="223"/>
    <x v="1101"/>
    <x v="10"/>
    <x v="10"/>
    <x v="10"/>
    <x v="1167"/>
    <x v="1167"/>
    <x v="1167"/>
    <x v="10"/>
    <x v="10"/>
  </r>
  <r>
    <x v="1"/>
    <x v="7"/>
    <x v="10"/>
    <x v="0"/>
    <x v="0"/>
    <x v="962"/>
    <x v="9"/>
    <x v="0"/>
    <x v="1174"/>
    <x v="929"/>
    <x v="1"/>
    <x v="95"/>
    <x v="1102"/>
    <x v="10"/>
    <x v="10"/>
    <x v="10"/>
    <x v="1168"/>
    <x v="1168"/>
    <x v="1168"/>
    <x v="10"/>
    <x v="10"/>
  </r>
  <r>
    <x v="5"/>
    <x v="154"/>
    <x v="11"/>
    <x v="1"/>
    <x v="0"/>
    <x v="574"/>
    <x v="3"/>
    <x v="2"/>
    <x v="1175"/>
    <x v="930"/>
    <x v="2"/>
    <x v="2"/>
    <x v="1103"/>
    <x v="11"/>
    <x v="11"/>
    <x v="11"/>
    <x v="1169"/>
    <x v="1169"/>
    <x v="1169"/>
    <x v="11"/>
    <x v="11"/>
  </r>
  <r>
    <x v="1"/>
    <x v="43"/>
    <x v="9"/>
    <x v="0"/>
    <x v="2"/>
    <x v="963"/>
    <x v="5"/>
    <x v="0"/>
    <x v="1176"/>
    <x v="330"/>
    <x v="5"/>
    <x v="32"/>
    <x v="1104"/>
    <x v="9"/>
    <x v="9"/>
    <x v="9"/>
    <x v="1170"/>
    <x v="1170"/>
    <x v="1170"/>
    <x v="9"/>
    <x v="9"/>
  </r>
  <r>
    <x v="3"/>
    <x v="163"/>
    <x v="0"/>
    <x v="1"/>
    <x v="0"/>
    <x v="964"/>
    <x v="1"/>
    <x v="1"/>
    <x v="1177"/>
    <x v="931"/>
    <x v="3"/>
    <x v="2"/>
    <x v="1105"/>
    <x v="0"/>
    <x v="0"/>
    <x v="0"/>
    <x v="1171"/>
    <x v="1171"/>
    <x v="1171"/>
    <x v="0"/>
    <x v="0"/>
  </r>
  <r>
    <x v="5"/>
    <x v="74"/>
    <x v="11"/>
    <x v="0"/>
    <x v="0"/>
    <x v="379"/>
    <x v="8"/>
    <x v="5"/>
    <x v="1178"/>
    <x v="932"/>
    <x v="1"/>
    <x v="2"/>
    <x v="1106"/>
    <x v="11"/>
    <x v="11"/>
    <x v="11"/>
    <x v="1172"/>
    <x v="1172"/>
    <x v="1172"/>
    <x v="11"/>
    <x v="11"/>
  </r>
  <r>
    <x v="3"/>
    <x v="163"/>
    <x v="9"/>
    <x v="1"/>
    <x v="0"/>
    <x v="965"/>
    <x v="9"/>
    <x v="0"/>
    <x v="1179"/>
    <x v="933"/>
    <x v="3"/>
    <x v="22"/>
    <x v="1107"/>
    <x v="9"/>
    <x v="9"/>
    <x v="9"/>
    <x v="1173"/>
    <x v="1173"/>
    <x v="1173"/>
    <x v="9"/>
    <x v="9"/>
  </r>
  <r>
    <x v="5"/>
    <x v="150"/>
    <x v="9"/>
    <x v="0"/>
    <x v="1"/>
    <x v="7"/>
    <x v="5"/>
    <x v="0"/>
    <x v="1180"/>
    <x v="893"/>
    <x v="1"/>
    <x v="126"/>
    <x v="1108"/>
    <x v="9"/>
    <x v="9"/>
    <x v="9"/>
    <x v="1174"/>
    <x v="1174"/>
    <x v="1174"/>
    <x v="9"/>
    <x v="9"/>
  </r>
  <r>
    <x v="5"/>
    <x v="166"/>
    <x v="10"/>
    <x v="0"/>
    <x v="2"/>
    <x v="966"/>
    <x v="1"/>
    <x v="3"/>
    <x v="1181"/>
    <x v="743"/>
    <x v="1"/>
    <x v="142"/>
    <x v="750"/>
    <x v="10"/>
    <x v="10"/>
    <x v="10"/>
    <x v="1175"/>
    <x v="1175"/>
    <x v="1175"/>
    <x v="10"/>
    <x v="10"/>
  </r>
  <r>
    <x v="2"/>
    <x v="144"/>
    <x v="0"/>
    <x v="1"/>
    <x v="1"/>
    <x v="221"/>
    <x v="7"/>
    <x v="0"/>
    <x v="1182"/>
    <x v="798"/>
    <x v="5"/>
    <x v="124"/>
    <x v="1109"/>
    <x v="0"/>
    <x v="0"/>
    <x v="0"/>
    <x v="1176"/>
    <x v="1176"/>
    <x v="1176"/>
    <x v="12"/>
    <x v="0"/>
  </r>
  <r>
    <x v="3"/>
    <x v="124"/>
    <x v="11"/>
    <x v="1"/>
    <x v="2"/>
    <x v="967"/>
    <x v="6"/>
    <x v="4"/>
    <x v="1183"/>
    <x v="934"/>
    <x v="5"/>
    <x v="187"/>
    <x v="1110"/>
    <x v="11"/>
    <x v="11"/>
    <x v="11"/>
    <x v="1177"/>
    <x v="1177"/>
    <x v="1177"/>
    <x v="11"/>
    <x v="11"/>
  </r>
  <r>
    <x v="3"/>
    <x v="57"/>
    <x v="5"/>
    <x v="1"/>
    <x v="3"/>
    <x v="968"/>
    <x v="3"/>
    <x v="4"/>
    <x v="1184"/>
    <x v="921"/>
    <x v="6"/>
    <x v="41"/>
    <x v="1111"/>
    <x v="5"/>
    <x v="5"/>
    <x v="5"/>
    <x v="1178"/>
    <x v="1178"/>
    <x v="1178"/>
    <x v="5"/>
    <x v="5"/>
  </r>
  <r>
    <x v="5"/>
    <x v="150"/>
    <x v="4"/>
    <x v="0"/>
    <x v="0"/>
    <x v="969"/>
    <x v="9"/>
    <x v="7"/>
    <x v="1185"/>
    <x v="935"/>
    <x v="6"/>
    <x v="5"/>
    <x v="211"/>
    <x v="4"/>
    <x v="4"/>
    <x v="4"/>
    <x v="214"/>
    <x v="214"/>
    <x v="214"/>
    <x v="4"/>
    <x v="4"/>
  </r>
  <r>
    <x v="1"/>
    <x v="136"/>
    <x v="10"/>
    <x v="0"/>
    <x v="1"/>
    <x v="350"/>
    <x v="2"/>
    <x v="7"/>
    <x v="1186"/>
    <x v="936"/>
    <x v="2"/>
    <x v="2"/>
    <x v="1112"/>
    <x v="10"/>
    <x v="10"/>
    <x v="10"/>
    <x v="1179"/>
    <x v="1179"/>
    <x v="1179"/>
    <x v="10"/>
    <x v="10"/>
  </r>
  <r>
    <x v="1"/>
    <x v="120"/>
    <x v="7"/>
    <x v="1"/>
    <x v="1"/>
    <x v="750"/>
    <x v="3"/>
    <x v="1"/>
    <x v="1187"/>
    <x v="937"/>
    <x v="0"/>
    <x v="3"/>
    <x v="1113"/>
    <x v="7"/>
    <x v="7"/>
    <x v="7"/>
    <x v="1180"/>
    <x v="1180"/>
    <x v="1180"/>
    <x v="7"/>
    <x v="7"/>
  </r>
  <r>
    <x v="5"/>
    <x v="149"/>
    <x v="0"/>
    <x v="1"/>
    <x v="0"/>
    <x v="970"/>
    <x v="6"/>
    <x v="5"/>
    <x v="1188"/>
    <x v="938"/>
    <x v="0"/>
    <x v="2"/>
    <x v="1114"/>
    <x v="0"/>
    <x v="0"/>
    <x v="0"/>
    <x v="1181"/>
    <x v="1181"/>
    <x v="1181"/>
    <x v="0"/>
    <x v="0"/>
  </r>
  <r>
    <x v="0"/>
    <x v="49"/>
    <x v="3"/>
    <x v="0"/>
    <x v="1"/>
    <x v="198"/>
    <x v="10"/>
    <x v="6"/>
    <x v="1189"/>
    <x v="939"/>
    <x v="6"/>
    <x v="31"/>
    <x v="1115"/>
    <x v="3"/>
    <x v="3"/>
    <x v="3"/>
    <x v="1182"/>
    <x v="1182"/>
    <x v="1182"/>
    <x v="3"/>
    <x v="3"/>
  </r>
  <r>
    <x v="1"/>
    <x v="139"/>
    <x v="0"/>
    <x v="0"/>
    <x v="0"/>
    <x v="971"/>
    <x v="9"/>
    <x v="3"/>
    <x v="1190"/>
    <x v="940"/>
    <x v="1"/>
    <x v="122"/>
    <x v="1116"/>
    <x v="0"/>
    <x v="0"/>
    <x v="0"/>
    <x v="1183"/>
    <x v="1183"/>
    <x v="1183"/>
    <x v="12"/>
    <x v="0"/>
  </r>
  <r>
    <x v="5"/>
    <x v="54"/>
    <x v="1"/>
    <x v="1"/>
    <x v="3"/>
    <x v="824"/>
    <x v="6"/>
    <x v="2"/>
    <x v="1191"/>
    <x v="941"/>
    <x v="1"/>
    <x v="49"/>
    <x v="1117"/>
    <x v="1"/>
    <x v="1"/>
    <x v="1"/>
    <x v="1184"/>
    <x v="1184"/>
    <x v="1184"/>
    <x v="1"/>
    <x v="1"/>
  </r>
  <r>
    <x v="1"/>
    <x v="179"/>
    <x v="9"/>
    <x v="0"/>
    <x v="2"/>
    <x v="972"/>
    <x v="5"/>
    <x v="7"/>
    <x v="1192"/>
    <x v="783"/>
    <x v="1"/>
    <x v="160"/>
    <x v="1118"/>
    <x v="9"/>
    <x v="9"/>
    <x v="9"/>
    <x v="1185"/>
    <x v="1185"/>
    <x v="1185"/>
    <x v="9"/>
    <x v="9"/>
  </r>
  <r>
    <x v="0"/>
    <x v="172"/>
    <x v="1"/>
    <x v="0"/>
    <x v="1"/>
    <x v="973"/>
    <x v="11"/>
    <x v="7"/>
    <x v="1193"/>
    <x v="942"/>
    <x v="3"/>
    <x v="148"/>
    <x v="1087"/>
    <x v="1"/>
    <x v="1"/>
    <x v="1"/>
    <x v="1186"/>
    <x v="1186"/>
    <x v="1186"/>
    <x v="1"/>
    <x v="1"/>
  </r>
  <r>
    <x v="3"/>
    <x v="30"/>
    <x v="9"/>
    <x v="0"/>
    <x v="0"/>
    <x v="974"/>
    <x v="10"/>
    <x v="6"/>
    <x v="1194"/>
    <x v="943"/>
    <x v="0"/>
    <x v="119"/>
    <x v="1119"/>
    <x v="9"/>
    <x v="9"/>
    <x v="9"/>
    <x v="1187"/>
    <x v="1187"/>
    <x v="1187"/>
    <x v="9"/>
    <x v="9"/>
  </r>
  <r>
    <x v="1"/>
    <x v="77"/>
    <x v="3"/>
    <x v="0"/>
    <x v="2"/>
    <x v="975"/>
    <x v="10"/>
    <x v="1"/>
    <x v="1195"/>
    <x v="888"/>
    <x v="2"/>
    <x v="181"/>
    <x v="1120"/>
    <x v="3"/>
    <x v="3"/>
    <x v="3"/>
    <x v="1188"/>
    <x v="1188"/>
    <x v="1188"/>
    <x v="3"/>
    <x v="3"/>
  </r>
  <r>
    <x v="4"/>
    <x v="158"/>
    <x v="4"/>
    <x v="1"/>
    <x v="1"/>
    <x v="976"/>
    <x v="3"/>
    <x v="7"/>
    <x v="1196"/>
    <x v="944"/>
    <x v="1"/>
    <x v="2"/>
    <x v="564"/>
    <x v="4"/>
    <x v="4"/>
    <x v="4"/>
    <x v="577"/>
    <x v="577"/>
    <x v="577"/>
    <x v="4"/>
    <x v="4"/>
  </r>
  <r>
    <x v="3"/>
    <x v="110"/>
    <x v="9"/>
    <x v="1"/>
    <x v="1"/>
    <x v="564"/>
    <x v="6"/>
    <x v="7"/>
    <x v="1197"/>
    <x v="945"/>
    <x v="4"/>
    <x v="163"/>
    <x v="1121"/>
    <x v="9"/>
    <x v="9"/>
    <x v="9"/>
    <x v="1189"/>
    <x v="1189"/>
    <x v="1189"/>
    <x v="9"/>
    <x v="9"/>
  </r>
  <r>
    <x v="1"/>
    <x v="89"/>
    <x v="9"/>
    <x v="1"/>
    <x v="1"/>
    <x v="201"/>
    <x v="8"/>
    <x v="5"/>
    <x v="1198"/>
    <x v="946"/>
    <x v="2"/>
    <x v="84"/>
    <x v="1122"/>
    <x v="9"/>
    <x v="9"/>
    <x v="9"/>
    <x v="1190"/>
    <x v="1190"/>
    <x v="1190"/>
    <x v="9"/>
    <x v="9"/>
  </r>
  <r>
    <x v="3"/>
    <x v="24"/>
    <x v="0"/>
    <x v="0"/>
    <x v="0"/>
    <x v="977"/>
    <x v="3"/>
    <x v="0"/>
    <x v="1199"/>
    <x v="947"/>
    <x v="0"/>
    <x v="32"/>
    <x v="1123"/>
    <x v="0"/>
    <x v="0"/>
    <x v="0"/>
    <x v="1191"/>
    <x v="1191"/>
    <x v="1191"/>
    <x v="0"/>
    <x v="0"/>
  </r>
  <r>
    <x v="2"/>
    <x v="165"/>
    <x v="10"/>
    <x v="0"/>
    <x v="0"/>
    <x v="978"/>
    <x v="9"/>
    <x v="2"/>
    <x v="1200"/>
    <x v="797"/>
    <x v="4"/>
    <x v="174"/>
    <x v="739"/>
    <x v="10"/>
    <x v="10"/>
    <x v="10"/>
    <x v="1192"/>
    <x v="1192"/>
    <x v="1192"/>
    <x v="10"/>
    <x v="10"/>
  </r>
  <r>
    <x v="5"/>
    <x v="174"/>
    <x v="8"/>
    <x v="0"/>
    <x v="3"/>
    <x v="979"/>
    <x v="6"/>
    <x v="6"/>
    <x v="1201"/>
    <x v="571"/>
    <x v="3"/>
    <x v="142"/>
    <x v="1124"/>
    <x v="8"/>
    <x v="8"/>
    <x v="8"/>
    <x v="1193"/>
    <x v="1193"/>
    <x v="1193"/>
    <x v="8"/>
    <x v="8"/>
  </r>
  <r>
    <x v="1"/>
    <x v="169"/>
    <x v="10"/>
    <x v="0"/>
    <x v="3"/>
    <x v="980"/>
    <x v="11"/>
    <x v="3"/>
    <x v="1202"/>
    <x v="948"/>
    <x v="4"/>
    <x v="101"/>
    <x v="1125"/>
    <x v="10"/>
    <x v="10"/>
    <x v="10"/>
    <x v="1194"/>
    <x v="1194"/>
    <x v="1194"/>
    <x v="10"/>
    <x v="10"/>
  </r>
  <r>
    <x v="5"/>
    <x v="101"/>
    <x v="1"/>
    <x v="1"/>
    <x v="0"/>
    <x v="981"/>
    <x v="0"/>
    <x v="0"/>
    <x v="1203"/>
    <x v="330"/>
    <x v="5"/>
    <x v="2"/>
    <x v="1126"/>
    <x v="1"/>
    <x v="1"/>
    <x v="1"/>
    <x v="1195"/>
    <x v="1195"/>
    <x v="1195"/>
    <x v="1"/>
    <x v="1"/>
  </r>
  <r>
    <x v="3"/>
    <x v="163"/>
    <x v="11"/>
    <x v="0"/>
    <x v="1"/>
    <x v="982"/>
    <x v="7"/>
    <x v="1"/>
    <x v="1204"/>
    <x v="187"/>
    <x v="3"/>
    <x v="160"/>
    <x v="1127"/>
    <x v="11"/>
    <x v="11"/>
    <x v="11"/>
    <x v="1196"/>
    <x v="1196"/>
    <x v="1196"/>
    <x v="11"/>
    <x v="11"/>
  </r>
  <r>
    <x v="4"/>
    <x v="158"/>
    <x v="5"/>
    <x v="0"/>
    <x v="0"/>
    <x v="983"/>
    <x v="1"/>
    <x v="1"/>
    <x v="1205"/>
    <x v="949"/>
    <x v="3"/>
    <x v="102"/>
    <x v="1128"/>
    <x v="5"/>
    <x v="5"/>
    <x v="5"/>
    <x v="1197"/>
    <x v="1197"/>
    <x v="1197"/>
    <x v="5"/>
    <x v="5"/>
  </r>
  <r>
    <x v="1"/>
    <x v="178"/>
    <x v="8"/>
    <x v="1"/>
    <x v="1"/>
    <x v="984"/>
    <x v="4"/>
    <x v="7"/>
    <x v="1206"/>
    <x v="576"/>
    <x v="6"/>
    <x v="50"/>
    <x v="1129"/>
    <x v="8"/>
    <x v="8"/>
    <x v="8"/>
    <x v="1198"/>
    <x v="1198"/>
    <x v="1198"/>
    <x v="8"/>
    <x v="8"/>
  </r>
  <r>
    <x v="1"/>
    <x v="67"/>
    <x v="5"/>
    <x v="1"/>
    <x v="2"/>
    <x v="985"/>
    <x v="0"/>
    <x v="1"/>
    <x v="1207"/>
    <x v="950"/>
    <x v="5"/>
    <x v="2"/>
    <x v="1130"/>
    <x v="5"/>
    <x v="5"/>
    <x v="5"/>
    <x v="1199"/>
    <x v="1199"/>
    <x v="1199"/>
    <x v="5"/>
    <x v="5"/>
  </r>
  <r>
    <x v="0"/>
    <x v="69"/>
    <x v="1"/>
    <x v="0"/>
    <x v="0"/>
    <x v="986"/>
    <x v="6"/>
    <x v="3"/>
    <x v="1208"/>
    <x v="951"/>
    <x v="4"/>
    <x v="224"/>
    <x v="1131"/>
    <x v="1"/>
    <x v="1"/>
    <x v="1"/>
    <x v="1200"/>
    <x v="1200"/>
    <x v="1200"/>
    <x v="1"/>
    <x v="1"/>
  </r>
  <r>
    <x v="5"/>
    <x v="130"/>
    <x v="7"/>
    <x v="1"/>
    <x v="0"/>
    <x v="987"/>
    <x v="11"/>
    <x v="3"/>
    <x v="1209"/>
    <x v="952"/>
    <x v="0"/>
    <x v="75"/>
    <x v="1132"/>
    <x v="7"/>
    <x v="7"/>
    <x v="7"/>
    <x v="1201"/>
    <x v="1201"/>
    <x v="1201"/>
    <x v="7"/>
    <x v="7"/>
  </r>
  <r>
    <x v="2"/>
    <x v="42"/>
    <x v="7"/>
    <x v="1"/>
    <x v="0"/>
    <x v="988"/>
    <x v="2"/>
    <x v="1"/>
    <x v="1210"/>
    <x v="953"/>
    <x v="6"/>
    <x v="28"/>
    <x v="1133"/>
    <x v="7"/>
    <x v="7"/>
    <x v="7"/>
    <x v="1202"/>
    <x v="1202"/>
    <x v="1202"/>
    <x v="7"/>
    <x v="7"/>
  </r>
  <r>
    <x v="5"/>
    <x v="114"/>
    <x v="3"/>
    <x v="0"/>
    <x v="3"/>
    <x v="989"/>
    <x v="2"/>
    <x v="4"/>
    <x v="1211"/>
    <x v="954"/>
    <x v="4"/>
    <x v="2"/>
    <x v="1134"/>
    <x v="3"/>
    <x v="3"/>
    <x v="3"/>
    <x v="1203"/>
    <x v="1203"/>
    <x v="1203"/>
    <x v="3"/>
    <x v="3"/>
  </r>
  <r>
    <x v="5"/>
    <x v="32"/>
    <x v="0"/>
    <x v="1"/>
    <x v="3"/>
    <x v="990"/>
    <x v="0"/>
    <x v="1"/>
    <x v="1212"/>
    <x v="955"/>
    <x v="3"/>
    <x v="80"/>
    <x v="1135"/>
    <x v="0"/>
    <x v="0"/>
    <x v="0"/>
    <x v="1204"/>
    <x v="1204"/>
    <x v="1204"/>
    <x v="12"/>
    <x v="0"/>
  </r>
  <r>
    <x v="4"/>
    <x v="95"/>
    <x v="7"/>
    <x v="0"/>
    <x v="0"/>
    <x v="991"/>
    <x v="4"/>
    <x v="5"/>
    <x v="1213"/>
    <x v="956"/>
    <x v="5"/>
    <x v="96"/>
    <x v="1136"/>
    <x v="7"/>
    <x v="7"/>
    <x v="7"/>
    <x v="1205"/>
    <x v="1205"/>
    <x v="1205"/>
    <x v="7"/>
    <x v="7"/>
  </r>
  <r>
    <x v="5"/>
    <x v="126"/>
    <x v="6"/>
    <x v="0"/>
    <x v="0"/>
    <x v="992"/>
    <x v="4"/>
    <x v="1"/>
    <x v="1214"/>
    <x v="957"/>
    <x v="5"/>
    <x v="103"/>
    <x v="1137"/>
    <x v="6"/>
    <x v="6"/>
    <x v="6"/>
    <x v="1206"/>
    <x v="1206"/>
    <x v="1206"/>
    <x v="6"/>
    <x v="6"/>
  </r>
  <r>
    <x v="5"/>
    <x v="174"/>
    <x v="2"/>
    <x v="0"/>
    <x v="3"/>
    <x v="975"/>
    <x v="10"/>
    <x v="1"/>
    <x v="1215"/>
    <x v="958"/>
    <x v="4"/>
    <x v="87"/>
    <x v="1138"/>
    <x v="2"/>
    <x v="2"/>
    <x v="2"/>
    <x v="1207"/>
    <x v="1207"/>
    <x v="1207"/>
    <x v="2"/>
    <x v="2"/>
  </r>
  <r>
    <x v="3"/>
    <x v="57"/>
    <x v="6"/>
    <x v="1"/>
    <x v="3"/>
    <x v="993"/>
    <x v="0"/>
    <x v="1"/>
    <x v="1216"/>
    <x v="959"/>
    <x v="0"/>
    <x v="122"/>
    <x v="1001"/>
    <x v="6"/>
    <x v="6"/>
    <x v="6"/>
    <x v="1208"/>
    <x v="1208"/>
    <x v="1208"/>
    <x v="6"/>
    <x v="6"/>
  </r>
  <r>
    <x v="5"/>
    <x v="166"/>
    <x v="5"/>
    <x v="0"/>
    <x v="2"/>
    <x v="727"/>
    <x v="4"/>
    <x v="3"/>
    <x v="1217"/>
    <x v="341"/>
    <x v="3"/>
    <x v="170"/>
    <x v="1139"/>
    <x v="5"/>
    <x v="5"/>
    <x v="5"/>
    <x v="1209"/>
    <x v="1209"/>
    <x v="1209"/>
    <x v="5"/>
    <x v="5"/>
  </r>
  <r>
    <x v="5"/>
    <x v="114"/>
    <x v="4"/>
    <x v="0"/>
    <x v="0"/>
    <x v="441"/>
    <x v="1"/>
    <x v="1"/>
    <x v="1218"/>
    <x v="960"/>
    <x v="3"/>
    <x v="68"/>
    <x v="1140"/>
    <x v="4"/>
    <x v="4"/>
    <x v="4"/>
    <x v="1210"/>
    <x v="1210"/>
    <x v="1210"/>
    <x v="4"/>
    <x v="4"/>
  </r>
  <r>
    <x v="1"/>
    <x v="169"/>
    <x v="11"/>
    <x v="1"/>
    <x v="3"/>
    <x v="994"/>
    <x v="1"/>
    <x v="7"/>
    <x v="1219"/>
    <x v="961"/>
    <x v="3"/>
    <x v="2"/>
    <x v="1141"/>
    <x v="11"/>
    <x v="11"/>
    <x v="11"/>
    <x v="1211"/>
    <x v="1211"/>
    <x v="1211"/>
    <x v="11"/>
    <x v="11"/>
  </r>
  <r>
    <x v="2"/>
    <x v="42"/>
    <x v="10"/>
    <x v="1"/>
    <x v="0"/>
    <x v="995"/>
    <x v="0"/>
    <x v="5"/>
    <x v="1220"/>
    <x v="962"/>
    <x v="6"/>
    <x v="3"/>
    <x v="1142"/>
    <x v="10"/>
    <x v="10"/>
    <x v="10"/>
    <x v="1212"/>
    <x v="1212"/>
    <x v="1212"/>
    <x v="10"/>
    <x v="10"/>
  </r>
  <r>
    <x v="0"/>
    <x v="76"/>
    <x v="10"/>
    <x v="1"/>
    <x v="2"/>
    <x v="996"/>
    <x v="5"/>
    <x v="4"/>
    <x v="1221"/>
    <x v="466"/>
    <x v="0"/>
    <x v="225"/>
    <x v="1143"/>
    <x v="10"/>
    <x v="10"/>
    <x v="10"/>
    <x v="1213"/>
    <x v="1213"/>
    <x v="1213"/>
    <x v="10"/>
    <x v="10"/>
  </r>
  <r>
    <x v="1"/>
    <x v="71"/>
    <x v="1"/>
    <x v="1"/>
    <x v="1"/>
    <x v="335"/>
    <x v="8"/>
    <x v="1"/>
    <x v="1222"/>
    <x v="775"/>
    <x v="5"/>
    <x v="2"/>
    <x v="1144"/>
    <x v="1"/>
    <x v="1"/>
    <x v="1"/>
    <x v="1214"/>
    <x v="1214"/>
    <x v="1214"/>
    <x v="1"/>
    <x v="1"/>
  </r>
  <r>
    <x v="0"/>
    <x v="13"/>
    <x v="10"/>
    <x v="1"/>
    <x v="1"/>
    <x v="997"/>
    <x v="6"/>
    <x v="3"/>
    <x v="1223"/>
    <x v="963"/>
    <x v="0"/>
    <x v="2"/>
    <x v="1145"/>
    <x v="10"/>
    <x v="10"/>
    <x v="10"/>
    <x v="1215"/>
    <x v="1215"/>
    <x v="1215"/>
    <x v="10"/>
    <x v="10"/>
  </r>
  <r>
    <x v="2"/>
    <x v="121"/>
    <x v="2"/>
    <x v="0"/>
    <x v="1"/>
    <x v="998"/>
    <x v="2"/>
    <x v="5"/>
    <x v="1224"/>
    <x v="964"/>
    <x v="2"/>
    <x v="102"/>
    <x v="1146"/>
    <x v="2"/>
    <x v="2"/>
    <x v="2"/>
    <x v="1216"/>
    <x v="1216"/>
    <x v="1216"/>
    <x v="2"/>
    <x v="2"/>
  </r>
  <r>
    <x v="5"/>
    <x v="78"/>
    <x v="0"/>
    <x v="0"/>
    <x v="2"/>
    <x v="999"/>
    <x v="5"/>
    <x v="2"/>
    <x v="1225"/>
    <x v="965"/>
    <x v="4"/>
    <x v="2"/>
    <x v="178"/>
    <x v="0"/>
    <x v="0"/>
    <x v="0"/>
    <x v="1217"/>
    <x v="1217"/>
    <x v="1217"/>
    <x v="0"/>
    <x v="0"/>
  </r>
  <r>
    <x v="1"/>
    <x v="116"/>
    <x v="10"/>
    <x v="0"/>
    <x v="0"/>
    <x v="1000"/>
    <x v="10"/>
    <x v="6"/>
    <x v="1226"/>
    <x v="966"/>
    <x v="3"/>
    <x v="62"/>
    <x v="1147"/>
    <x v="10"/>
    <x v="10"/>
    <x v="10"/>
    <x v="1218"/>
    <x v="1218"/>
    <x v="1218"/>
    <x v="10"/>
    <x v="10"/>
  </r>
  <r>
    <x v="2"/>
    <x v="12"/>
    <x v="9"/>
    <x v="0"/>
    <x v="1"/>
    <x v="1001"/>
    <x v="5"/>
    <x v="1"/>
    <x v="1227"/>
    <x v="967"/>
    <x v="0"/>
    <x v="131"/>
    <x v="1148"/>
    <x v="9"/>
    <x v="9"/>
    <x v="9"/>
    <x v="1219"/>
    <x v="1219"/>
    <x v="1219"/>
    <x v="9"/>
    <x v="9"/>
  </r>
  <r>
    <x v="1"/>
    <x v="179"/>
    <x v="8"/>
    <x v="1"/>
    <x v="1"/>
    <x v="1002"/>
    <x v="11"/>
    <x v="6"/>
    <x v="1228"/>
    <x v="349"/>
    <x v="5"/>
    <x v="198"/>
    <x v="1149"/>
    <x v="8"/>
    <x v="8"/>
    <x v="8"/>
    <x v="1220"/>
    <x v="1220"/>
    <x v="1220"/>
    <x v="8"/>
    <x v="8"/>
  </r>
  <r>
    <x v="2"/>
    <x v="37"/>
    <x v="0"/>
    <x v="1"/>
    <x v="0"/>
    <x v="398"/>
    <x v="6"/>
    <x v="0"/>
    <x v="1229"/>
    <x v="968"/>
    <x v="0"/>
    <x v="141"/>
    <x v="1150"/>
    <x v="0"/>
    <x v="0"/>
    <x v="0"/>
    <x v="1221"/>
    <x v="1221"/>
    <x v="1221"/>
    <x v="0"/>
    <x v="0"/>
  </r>
  <r>
    <x v="4"/>
    <x v="45"/>
    <x v="6"/>
    <x v="1"/>
    <x v="2"/>
    <x v="1003"/>
    <x v="10"/>
    <x v="3"/>
    <x v="1230"/>
    <x v="251"/>
    <x v="2"/>
    <x v="226"/>
    <x v="1151"/>
    <x v="6"/>
    <x v="6"/>
    <x v="6"/>
    <x v="1222"/>
    <x v="1222"/>
    <x v="1222"/>
    <x v="6"/>
    <x v="6"/>
  </r>
  <r>
    <x v="2"/>
    <x v="37"/>
    <x v="11"/>
    <x v="1"/>
    <x v="0"/>
    <x v="1004"/>
    <x v="10"/>
    <x v="0"/>
    <x v="1231"/>
    <x v="644"/>
    <x v="6"/>
    <x v="69"/>
    <x v="1152"/>
    <x v="11"/>
    <x v="11"/>
    <x v="11"/>
    <x v="1223"/>
    <x v="1223"/>
    <x v="1223"/>
    <x v="11"/>
    <x v="11"/>
  </r>
  <r>
    <x v="1"/>
    <x v="73"/>
    <x v="3"/>
    <x v="0"/>
    <x v="1"/>
    <x v="1005"/>
    <x v="8"/>
    <x v="0"/>
    <x v="1232"/>
    <x v="969"/>
    <x v="0"/>
    <x v="60"/>
    <x v="1153"/>
    <x v="3"/>
    <x v="3"/>
    <x v="3"/>
    <x v="1224"/>
    <x v="1224"/>
    <x v="1224"/>
    <x v="3"/>
    <x v="3"/>
  </r>
  <r>
    <x v="1"/>
    <x v="132"/>
    <x v="8"/>
    <x v="0"/>
    <x v="0"/>
    <x v="1006"/>
    <x v="9"/>
    <x v="0"/>
    <x v="1233"/>
    <x v="970"/>
    <x v="6"/>
    <x v="2"/>
    <x v="1154"/>
    <x v="8"/>
    <x v="8"/>
    <x v="8"/>
    <x v="1225"/>
    <x v="1225"/>
    <x v="1225"/>
    <x v="8"/>
    <x v="8"/>
  </r>
  <r>
    <x v="1"/>
    <x v="178"/>
    <x v="9"/>
    <x v="1"/>
    <x v="2"/>
    <x v="1007"/>
    <x v="2"/>
    <x v="1"/>
    <x v="1234"/>
    <x v="971"/>
    <x v="5"/>
    <x v="65"/>
    <x v="1155"/>
    <x v="9"/>
    <x v="9"/>
    <x v="9"/>
    <x v="1226"/>
    <x v="1226"/>
    <x v="1226"/>
    <x v="9"/>
    <x v="9"/>
  </r>
  <r>
    <x v="2"/>
    <x v="137"/>
    <x v="11"/>
    <x v="0"/>
    <x v="0"/>
    <x v="1008"/>
    <x v="5"/>
    <x v="0"/>
    <x v="1235"/>
    <x v="972"/>
    <x v="4"/>
    <x v="96"/>
    <x v="1156"/>
    <x v="11"/>
    <x v="11"/>
    <x v="11"/>
    <x v="1227"/>
    <x v="1227"/>
    <x v="1227"/>
    <x v="11"/>
    <x v="11"/>
  </r>
  <r>
    <x v="5"/>
    <x v="161"/>
    <x v="3"/>
    <x v="1"/>
    <x v="0"/>
    <x v="602"/>
    <x v="7"/>
    <x v="2"/>
    <x v="1236"/>
    <x v="973"/>
    <x v="6"/>
    <x v="26"/>
    <x v="1157"/>
    <x v="3"/>
    <x v="3"/>
    <x v="3"/>
    <x v="1228"/>
    <x v="1228"/>
    <x v="1228"/>
    <x v="3"/>
    <x v="3"/>
  </r>
  <r>
    <x v="0"/>
    <x v="69"/>
    <x v="1"/>
    <x v="0"/>
    <x v="1"/>
    <x v="1009"/>
    <x v="3"/>
    <x v="7"/>
    <x v="1237"/>
    <x v="245"/>
    <x v="5"/>
    <x v="78"/>
    <x v="1158"/>
    <x v="1"/>
    <x v="1"/>
    <x v="1"/>
    <x v="1229"/>
    <x v="1229"/>
    <x v="1229"/>
    <x v="1"/>
    <x v="1"/>
  </r>
  <r>
    <x v="1"/>
    <x v="66"/>
    <x v="0"/>
    <x v="0"/>
    <x v="2"/>
    <x v="1010"/>
    <x v="10"/>
    <x v="1"/>
    <x v="1238"/>
    <x v="650"/>
    <x v="4"/>
    <x v="25"/>
    <x v="1159"/>
    <x v="0"/>
    <x v="0"/>
    <x v="0"/>
    <x v="1230"/>
    <x v="1230"/>
    <x v="1230"/>
    <x v="0"/>
    <x v="0"/>
  </r>
  <r>
    <x v="1"/>
    <x v="169"/>
    <x v="4"/>
    <x v="1"/>
    <x v="2"/>
    <x v="1011"/>
    <x v="6"/>
    <x v="7"/>
    <x v="1239"/>
    <x v="460"/>
    <x v="4"/>
    <x v="22"/>
    <x v="1160"/>
    <x v="4"/>
    <x v="4"/>
    <x v="4"/>
    <x v="1231"/>
    <x v="1231"/>
    <x v="1231"/>
    <x v="4"/>
    <x v="4"/>
  </r>
  <r>
    <x v="5"/>
    <x v="145"/>
    <x v="11"/>
    <x v="1"/>
    <x v="0"/>
    <x v="417"/>
    <x v="8"/>
    <x v="1"/>
    <x v="1240"/>
    <x v="302"/>
    <x v="5"/>
    <x v="2"/>
    <x v="1161"/>
    <x v="11"/>
    <x v="11"/>
    <x v="11"/>
    <x v="1232"/>
    <x v="1232"/>
    <x v="1232"/>
    <x v="11"/>
    <x v="11"/>
  </r>
  <r>
    <x v="5"/>
    <x v="117"/>
    <x v="7"/>
    <x v="0"/>
    <x v="3"/>
    <x v="1012"/>
    <x v="8"/>
    <x v="4"/>
    <x v="1241"/>
    <x v="974"/>
    <x v="3"/>
    <x v="2"/>
    <x v="1162"/>
    <x v="7"/>
    <x v="7"/>
    <x v="7"/>
    <x v="1233"/>
    <x v="1233"/>
    <x v="1233"/>
    <x v="7"/>
    <x v="7"/>
  </r>
  <r>
    <x v="2"/>
    <x v="48"/>
    <x v="2"/>
    <x v="0"/>
    <x v="2"/>
    <x v="1013"/>
    <x v="8"/>
    <x v="5"/>
    <x v="1242"/>
    <x v="975"/>
    <x v="0"/>
    <x v="227"/>
    <x v="332"/>
    <x v="2"/>
    <x v="2"/>
    <x v="2"/>
    <x v="1234"/>
    <x v="1234"/>
    <x v="1234"/>
    <x v="2"/>
    <x v="2"/>
  </r>
  <r>
    <x v="1"/>
    <x v="36"/>
    <x v="11"/>
    <x v="1"/>
    <x v="2"/>
    <x v="465"/>
    <x v="2"/>
    <x v="3"/>
    <x v="1243"/>
    <x v="976"/>
    <x v="6"/>
    <x v="3"/>
    <x v="1163"/>
    <x v="11"/>
    <x v="11"/>
    <x v="11"/>
    <x v="1235"/>
    <x v="1235"/>
    <x v="1235"/>
    <x v="11"/>
    <x v="11"/>
  </r>
  <r>
    <x v="0"/>
    <x v="172"/>
    <x v="0"/>
    <x v="1"/>
    <x v="2"/>
    <x v="1014"/>
    <x v="5"/>
    <x v="3"/>
    <x v="1244"/>
    <x v="634"/>
    <x v="4"/>
    <x v="30"/>
    <x v="147"/>
    <x v="0"/>
    <x v="0"/>
    <x v="0"/>
    <x v="1236"/>
    <x v="1236"/>
    <x v="1236"/>
    <x v="0"/>
    <x v="0"/>
  </r>
  <r>
    <x v="1"/>
    <x v="178"/>
    <x v="5"/>
    <x v="1"/>
    <x v="2"/>
    <x v="1015"/>
    <x v="0"/>
    <x v="6"/>
    <x v="1245"/>
    <x v="977"/>
    <x v="3"/>
    <x v="2"/>
    <x v="1164"/>
    <x v="5"/>
    <x v="5"/>
    <x v="5"/>
    <x v="1237"/>
    <x v="1237"/>
    <x v="1237"/>
    <x v="5"/>
    <x v="5"/>
  </r>
  <r>
    <x v="2"/>
    <x v="164"/>
    <x v="9"/>
    <x v="0"/>
    <x v="0"/>
    <x v="823"/>
    <x v="6"/>
    <x v="5"/>
    <x v="1246"/>
    <x v="978"/>
    <x v="4"/>
    <x v="69"/>
    <x v="730"/>
    <x v="9"/>
    <x v="9"/>
    <x v="9"/>
    <x v="1238"/>
    <x v="1238"/>
    <x v="1238"/>
    <x v="9"/>
    <x v="9"/>
  </r>
  <r>
    <x v="5"/>
    <x v="162"/>
    <x v="0"/>
    <x v="0"/>
    <x v="0"/>
    <x v="1016"/>
    <x v="10"/>
    <x v="3"/>
    <x v="1247"/>
    <x v="979"/>
    <x v="4"/>
    <x v="166"/>
    <x v="1165"/>
    <x v="0"/>
    <x v="0"/>
    <x v="0"/>
    <x v="1239"/>
    <x v="1239"/>
    <x v="1239"/>
    <x v="12"/>
    <x v="0"/>
  </r>
  <r>
    <x v="4"/>
    <x v="45"/>
    <x v="6"/>
    <x v="1"/>
    <x v="0"/>
    <x v="79"/>
    <x v="0"/>
    <x v="7"/>
    <x v="1248"/>
    <x v="839"/>
    <x v="2"/>
    <x v="39"/>
    <x v="1166"/>
    <x v="6"/>
    <x v="6"/>
    <x v="6"/>
    <x v="1240"/>
    <x v="1240"/>
    <x v="1240"/>
    <x v="6"/>
    <x v="6"/>
  </r>
  <r>
    <x v="2"/>
    <x v="137"/>
    <x v="5"/>
    <x v="0"/>
    <x v="3"/>
    <x v="1017"/>
    <x v="3"/>
    <x v="0"/>
    <x v="1249"/>
    <x v="377"/>
    <x v="2"/>
    <x v="2"/>
    <x v="390"/>
    <x v="5"/>
    <x v="5"/>
    <x v="5"/>
    <x v="1241"/>
    <x v="1241"/>
    <x v="1241"/>
    <x v="5"/>
    <x v="5"/>
  </r>
  <r>
    <x v="5"/>
    <x v="145"/>
    <x v="7"/>
    <x v="1"/>
    <x v="3"/>
    <x v="1018"/>
    <x v="9"/>
    <x v="4"/>
    <x v="1250"/>
    <x v="980"/>
    <x v="0"/>
    <x v="2"/>
    <x v="654"/>
    <x v="7"/>
    <x v="7"/>
    <x v="7"/>
    <x v="1242"/>
    <x v="1242"/>
    <x v="1242"/>
    <x v="7"/>
    <x v="7"/>
  </r>
  <r>
    <x v="5"/>
    <x v="87"/>
    <x v="2"/>
    <x v="0"/>
    <x v="2"/>
    <x v="396"/>
    <x v="8"/>
    <x v="1"/>
    <x v="1251"/>
    <x v="981"/>
    <x v="3"/>
    <x v="9"/>
    <x v="1167"/>
    <x v="2"/>
    <x v="2"/>
    <x v="2"/>
    <x v="1243"/>
    <x v="1243"/>
    <x v="1243"/>
    <x v="2"/>
    <x v="2"/>
  </r>
  <r>
    <x v="2"/>
    <x v="104"/>
    <x v="0"/>
    <x v="1"/>
    <x v="1"/>
    <x v="183"/>
    <x v="10"/>
    <x v="4"/>
    <x v="1252"/>
    <x v="982"/>
    <x v="6"/>
    <x v="228"/>
    <x v="1168"/>
    <x v="0"/>
    <x v="0"/>
    <x v="0"/>
    <x v="1244"/>
    <x v="1244"/>
    <x v="1244"/>
    <x v="0"/>
    <x v="0"/>
  </r>
  <r>
    <x v="5"/>
    <x v="78"/>
    <x v="6"/>
    <x v="0"/>
    <x v="1"/>
    <x v="1019"/>
    <x v="11"/>
    <x v="0"/>
    <x v="1253"/>
    <x v="983"/>
    <x v="3"/>
    <x v="75"/>
    <x v="132"/>
    <x v="6"/>
    <x v="6"/>
    <x v="6"/>
    <x v="1245"/>
    <x v="1245"/>
    <x v="1245"/>
    <x v="6"/>
    <x v="6"/>
  </r>
  <r>
    <x v="1"/>
    <x v="120"/>
    <x v="2"/>
    <x v="0"/>
    <x v="1"/>
    <x v="1020"/>
    <x v="7"/>
    <x v="7"/>
    <x v="1254"/>
    <x v="543"/>
    <x v="1"/>
    <x v="148"/>
    <x v="1169"/>
    <x v="2"/>
    <x v="2"/>
    <x v="2"/>
    <x v="1246"/>
    <x v="1246"/>
    <x v="1246"/>
    <x v="2"/>
    <x v="2"/>
  </r>
  <r>
    <x v="5"/>
    <x v="183"/>
    <x v="4"/>
    <x v="1"/>
    <x v="0"/>
    <x v="1021"/>
    <x v="9"/>
    <x v="3"/>
    <x v="1255"/>
    <x v="868"/>
    <x v="5"/>
    <x v="22"/>
    <x v="1170"/>
    <x v="4"/>
    <x v="4"/>
    <x v="4"/>
    <x v="1247"/>
    <x v="1247"/>
    <x v="1247"/>
    <x v="4"/>
    <x v="4"/>
  </r>
  <r>
    <x v="1"/>
    <x v="80"/>
    <x v="0"/>
    <x v="0"/>
    <x v="2"/>
    <x v="1022"/>
    <x v="5"/>
    <x v="4"/>
    <x v="1256"/>
    <x v="984"/>
    <x v="6"/>
    <x v="2"/>
    <x v="1171"/>
    <x v="0"/>
    <x v="0"/>
    <x v="0"/>
    <x v="1248"/>
    <x v="1248"/>
    <x v="1248"/>
    <x v="0"/>
    <x v="0"/>
  </r>
  <r>
    <x v="1"/>
    <x v="159"/>
    <x v="2"/>
    <x v="0"/>
    <x v="0"/>
    <x v="948"/>
    <x v="5"/>
    <x v="5"/>
    <x v="1257"/>
    <x v="985"/>
    <x v="5"/>
    <x v="2"/>
    <x v="1172"/>
    <x v="2"/>
    <x v="2"/>
    <x v="2"/>
    <x v="1249"/>
    <x v="1249"/>
    <x v="1249"/>
    <x v="2"/>
    <x v="2"/>
  </r>
  <r>
    <x v="1"/>
    <x v="17"/>
    <x v="5"/>
    <x v="1"/>
    <x v="1"/>
    <x v="1023"/>
    <x v="11"/>
    <x v="1"/>
    <x v="1258"/>
    <x v="986"/>
    <x v="2"/>
    <x v="207"/>
    <x v="1173"/>
    <x v="5"/>
    <x v="5"/>
    <x v="5"/>
    <x v="1250"/>
    <x v="1250"/>
    <x v="1250"/>
    <x v="5"/>
    <x v="5"/>
  </r>
  <r>
    <x v="2"/>
    <x v="155"/>
    <x v="9"/>
    <x v="1"/>
    <x v="1"/>
    <x v="1024"/>
    <x v="2"/>
    <x v="3"/>
    <x v="1259"/>
    <x v="987"/>
    <x v="0"/>
    <x v="65"/>
    <x v="1174"/>
    <x v="9"/>
    <x v="9"/>
    <x v="9"/>
    <x v="1251"/>
    <x v="1251"/>
    <x v="1251"/>
    <x v="9"/>
    <x v="9"/>
  </r>
  <r>
    <x v="1"/>
    <x v="167"/>
    <x v="11"/>
    <x v="0"/>
    <x v="1"/>
    <x v="631"/>
    <x v="8"/>
    <x v="5"/>
    <x v="1260"/>
    <x v="988"/>
    <x v="0"/>
    <x v="2"/>
    <x v="1175"/>
    <x v="11"/>
    <x v="11"/>
    <x v="11"/>
    <x v="1252"/>
    <x v="1252"/>
    <x v="1252"/>
    <x v="11"/>
    <x v="11"/>
  </r>
  <r>
    <x v="3"/>
    <x v="61"/>
    <x v="8"/>
    <x v="1"/>
    <x v="2"/>
    <x v="1025"/>
    <x v="6"/>
    <x v="1"/>
    <x v="1261"/>
    <x v="76"/>
    <x v="5"/>
    <x v="5"/>
    <x v="1176"/>
    <x v="8"/>
    <x v="8"/>
    <x v="8"/>
    <x v="1253"/>
    <x v="1253"/>
    <x v="1253"/>
    <x v="8"/>
    <x v="8"/>
  </r>
  <r>
    <x v="3"/>
    <x v="94"/>
    <x v="1"/>
    <x v="0"/>
    <x v="2"/>
    <x v="1026"/>
    <x v="8"/>
    <x v="3"/>
    <x v="1262"/>
    <x v="989"/>
    <x v="1"/>
    <x v="100"/>
    <x v="318"/>
    <x v="1"/>
    <x v="1"/>
    <x v="1"/>
    <x v="1254"/>
    <x v="1254"/>
    <x v="1254"/>
    <x v="1"/>
    <x v="1"/>
  </r>
  <r>
    <x v="3"/>
    <x v="163"/>
    <x v="3"/>
    <x v="1"/>
    <x v="3"/>
    <x v="462"/>
    <x v="1"/>
    <x v="4"/>
    <x v="1263"/>
    <x v="360"/>
    <x v="4"/>
    <x v="71"/>
    <x v="1177"/>
    <x v="3"/>
    <x v="3"/>
    <x v="3"/>
    <x v="1255"/>
    <x v="1255"/>
    <x v="1255"/>
    <x v="3"/>
    <x v="3"/>
  </r>
  <r>
    <x v="0"/>
    <x v="69"/>
    <x v="9"/>
    <x v="1"/>
    <x v="1"/>
    <x v="822"/>
    <x v="7"/>
    <x v="3"/>
    <x v="1264"/>
    <x v="990"/>
    <x v="5"/>
    <x v="94"/>
    <x v="1178"/>
    <x v="9"/>
    <x v="9"/>
    <x v="9"/>
    <x v="1256"/>
    <x v="1256"/>
    <x v="1256"/>
    <x v="9"/>
    <x v="9"/>
  </r>
  <r>
    <x v="1"/>
    <x v="108"/>
    <x v="6"/>
    <x v="0"/>
    <x v="2"/>
    <x v="1027"/>
    <x v="1"/>
    <x v="5"/>
    <x v="1265"/>
    <x v="991"/>
    <x v="0"/>
    <x v="229"/>
    <x v="1179"/>
    <x v="6"/>
    <x v="6"/>
    <x v="6"/>
    <x v="1257"/>
    <x v="1257"/>
    <x v="1257"/>
    <x v="6"/>
    <x v="6"/>
  </r>
  <r>
    <x v="1"/>
    <x v="157"/>
    <x v="6"/>
    <x v="1"/>
    <x v="2"/>
    <x v="1028"/>
    <x v="9"/>
    <x v="7"/>
    <x v="1266"/>
    <x v="413"/>
    <x v="0"/>
    <x v="32"/>
    <x v="1180"/>
    <x v="6"/>
    <x v="6"/>
    <x v="6"/>
    <x v="1258"/>
    <x v="1258"/>
    <x v="1258"/>
    <x v="6"/>
    <x v="6"/>
  </r>
  <r>
    <x v="6"/>
    <x v="171"/>
    <x v="10"/>
    <x v="1"/>
    <x v="1"/>
    <x v="1029"/>
    <x v="2"/>
    <x v="1"/>
    <x v="1267"/>
    <x v="992"/>
    <x v="0"/>
    <x v="2"/>
    <x v="1181"/>
    <x v="10"/>
    <x v="10"/>
    <x v="10"/>
    <x v="1259"/>
    <x v="1259"/>
    <x v="1259"/>
    <x v="10"/>
    <x v="10"/>
  </r>
  <r>
    <x v="2"/>
    <x v="90"/>
    <x v="2"/>
    <x v="0"/>
    <x v="0"/>
    <x v="1030"/>
    <x v="9"/>
    <x v="7"/>
    <x v="1268"/>
    <x v="993"/>
    <x v="3"/>
    <x v="230"/>
    <x v="1182"/>
    <x v="2"/>
    <x v="2"/>
    <x v="2"/>
    <x v="1260"/>
    <x v="1260"/>
    <x v="1260"/>
    <x v="2"/>
    <x v="2"/>
  </r>
  <r>
    <x v="6"/>
    <x v="180"/>
    <x v="1"/>
    <x v="1"/>
    <x v="0"/>
    <x v="1031"/>
    <x v="5"/>
    <x v="1"/>
    <x v="1269"/>
    <x v="406"/>
    <x v="3"/>
    <x v="44"/>
    <x v="1183"/>
    <x v="1"/>
    <x v="1"/>
    <x v="1"/>
    <x v="1261"/>
    <x v="1261"/>
    <x v="1261"/>
    <x v="1"/>
    <x v="1"/>
  </r>
  <r>
    <x v="2"/>
    <x v="164"/>
    <x v="5"/>
    <x v="0"/>
    <x v="1"/>
    <x v="1032"/>
    <x v="5"/>
    <x v="4"/>
    <x v="1270"/>
    <x v="994"/>
    <x v="6"/>
    <x v="61"/>
    <x v="1184"/>
    <x v="5"/>
    <x v="5"/>
    <x v="5"/>
    <x v="1262"/>
    <x v="1262"/>
    <x v="1262"/>
    <x v="5"/>
    <x v="5"/>
  </r>
  <r>
    <x v="6"/>
    <x v="18"/>
    <x v="9"/>
    <x v="0"/>
    <x v="2"/>
    <x v="990"/>
    <x v="0"/>
    <x v="1"/>
    <x v="1271"/>
    <x v="995"/>
    <x v="1"/>
    <x v="218"/>
    <x v="1185"/>
    <x v="9"/>
    <x v="9"/>
    <x v="9"/>
    <x v="1263"/>
    <x v="1263"/>
    <x v="1263"/>
    <x v="9"/>
    <x v="9"/>
  </r>
  <r>
    <x v="1"/>
    <x v="36"/>
    <x v="1"/>
    <x v="0"/>
    <x v="2"/>
    <x v="601"/>
    <x v="4"/>
    <x v="7"/>
    <x v="1272"/>
    <x v="996"/>
    <x v="6"/>
    <x v="45"/>
    <x v="89"/>
    <x v="1"/>
    <x v="1"/>
    <x v="1"/>
    <x v="1264"/>
    <x v="1264"/>
    <x v="1264"/>
    <x v="1"/>
    <x v="1"/>
  </r>
  <r>
    <x v="2"/>
    <x v="170"/>
    <x v="0"/>
    <x v="0"/>
    <x v="2"/>
    <x v="1033"/>
    <x v="11"/>
    <x v="5"/>
    <x v="1273"/>
    <x v="997"/>
    <x v="5"/>
    <x v="22"/>
    <x v="1186"/>
    <x v="0"/>
    <x v="0"/>
    <x v="0"/>
    <x v="1265"/>
    <x v="1265"/>
    <x v="1265"/>
    <x v="0"/>
    <x v="0"/>
  </r>
  <r>
    <x v="4"/>
    <x v="115"/>
    <x v="2"/>
    <x v="0"/>
    <x v="3"/>
    <x v="1034"/>
    <x v="1"/>
    <x v="2"/>
    <x v="1274"/>
    <x v="845"/>
    <x v="2"/>
    <x v="125"/>
    <x v="1187"/>
    <x v="2"/>
    <x v="2"/>
    <x v="2"/>
    <x v="1266"/>
    <x v="1266"/>
    <x v="1266"/>
    <x v="2"/>
    <x v="2"/>
  </r>
  <r>
    <x v="0"/>
    <x v="25"/>
    <x v="3"/>
    <x v="0"/>
    <x v="3"/>
    <x v="1035"/>
    <x v="9"/>
    <x v="1"/>
    <x v="1275"/>
    <x v="998"/>
    <x v="2"/>
    <x v="22"/>
    <x v="1188"/>
    <x v="3"/>
    <x v="3"/>
    <x v="3"/>
    <x v="1267"/>
    <x v="1267"/>
    <x v="1267"/>
    <x v="3"/>
    <x v="3"/>
  </r>
  <r>
    <x v="3"/>
    <x v="21"/>
    <x v="10"/>
    <x v="1"/>
    <x v="0"/>
    <x v="1036"/>
    <x v="4"/>
    <x v="0"/>
    <x v="1276"/>
    <x v="999"/>
    <x v="3"/>
    <x v="216"/>
    <x v="989"/>
    <x v="10"/>
    <x v="10"/>
    <x v="10"/>
    <x v="1268"/>
    <x v="1268"/>
    <x v="1268"/>
    <x v="10"/>
    <x v="10"/>
  </r>
  <r>
    <x v="3"/>
    <x v="5"/>
    <x v="7"/>
    <x v="0"/>
    <x v="1"/>
    <x v="149"/>
    <x v="11"/>
    <x v="4"/>
    <x v="1277"/>
    <x v="1000"/>
    <x v="6"/>
    <x v="65"/>
    <x v="1189"/>
    <x v="7"/>
    <x v="7"/>
    <x v="7"/>
    <x v="1269"/>
    <x v="1269"/>
    <x v="1269"/>
    <x v="7"/>
    <x v="7"/>
  </r>
  <r>
    <x v="3"/>
    <x v="50"/>
    <x v="10"/>
    <x v="1"/>
    <x v="2"/>
    <x v="1037"/>
    <x v="8"/>
    <x v="2"/>
    <x v="1278"/>
    <x v="1001"/>
    <x v="1"/>
    <x v="2"/>
    <x v="1190"/>
    <x v="10"/>
    <x v="10"/>
    <x v="10"/>
    <x v="1270"/>
    <x v="1270"/>
    <x v="1270"/>
    <x v="10"/>
    <x v="10"/>
  </r>
  <r>
    <x v="2"/>
    <x v="38"/>
    <x v="2"/>
    <x v="0"/>
    <x v="0"/>
    <x v="8"/>
    <x v="3"/>
    <x v="4"/>
    <x v="1279"/>
    <x v="296"/>
    <x v="2"/>
    <x v="2"/>
    <x v="1191"/>
    <x v="2"/>
    <x v="2"/>
    <x v="2"/>
    <x v="1271"/>
    <x v="1271"/>
    <x v="1271"/>
    <x v="2"/>
    <x v="2"/>
  </r>
  <r>
    <x v="1"/>
    <x v="71"/>
    <x v="11"/>
    <x v="1"/>
    <x v="3"/>
    <x v="513"/>
    <x v="11"/>
    <x v="3"/>
    <x v="1280"/>
    <x v="853"/>
    <x v="5"/>
    <x v="71"/>
    <x v="1192"/>
    <x v="11"/>
    <x v="11"/>
    <x v="11"/>
    <x v="1272"/>
    <x v="1272"/>
    <x v="1272"/>
    <x v="11"/>
    <x v="11"/>
  </r>
  <r>
    <x v="0"/>
    <x v="72"/>
    <x v="8"/>
    <x v="0"/>
    <x v="3"/>
    <x v="387"/>
    <x v="10"/>
    <x v="4"/>
    <x v="1281"/>
    <x v="1002"/>
    <x v="5"/>
    <x v="160"/>
    <x v="1193"/>
    <x v="8"/>
    <x v="8"/>
    <x v="8"/>
    <x v="1273"/>
    <x v="1273"/>
    <x v="1273"/>
    <x v="8"/>
    <x v="8"/>
  </r>
  <r>
    <x v="1"/>
    <x v="77"/>
    <x v="0"/>
    <x v="0"/>
    <x v="3"/>
    <x v="702"/>
    <x v="10"/>
    <x v="3"/>
    <x v="1282"/>
    <x v="1003"/>
    <x v="1"/>
    <x v="12"/>
    <x v="1194"/>
    <x v="0"/>
    <x v="0"/>
    <x v="0"/>
    <x v="1274"/>
    <x v="1274"/>
    <x v="1274"/>
    <x v="0"/>
    <x v="0"/>
  </r>
  <r>
    <x v="1"/>
    <x v="108"/>
    <x v="0"/>
    <x v="1"/>
    <x v="2"/>
    <x v="1038"/>
    <x v="5"/>
    <x v="7"/>
    <x v="1283"/>
    <x v="1004"/>
    <x v="6"/>
    <x v="2"/>
    <x v="1195"/>
    <x v="0"/>
    <x v="0"/>
    <x v="0"/>
    <x v="1275"/>
    <x v="1275"/>
    <x v="1275"/>
    <x v="0"/>
    <x v="0"/>
  </r>
  <r>
    <x v="5"/>
    <x v="130"/>
    <x v="2"/>
    <x v="1"/>
    <x v="0"/>
    <x v="1039"/>
    <x v="6"/>
    <x v="6"/>
    <x v="1284"/>
    <x v="594"/>
    <x v="5"/>
    <x v="45"/>
    <x v="1196"/>
    <x v="2"/>
    <x v="2"/>
    <x v="2"/>
    <x v="1276"/>
    <x v="1276"/>
    <x v="1276"/>
    <x v="2"/>
    <x v="2"/>
  </r>
  <r>
    <x v="1"/>
    <x v="59"/>
    <x v="9"/>
    <x v="1"/>
    <x v="3"/>
    <x v="1040"/>
    <x v="4"/>
    <x v="0"/>
    <x v="1285"/>
    <x v="445"/>
    <x v="1"/>
    <x v="180"/>
    <x v="1197"/>
    <x v="9"/>
    <x v="9"/>
    <x v="9"/>
    <x v="1277"/>
    <x v="1277"/>
    <x v="1277"/>
    <x v="9"/>
    <x v="9"/>
  </r>
  <r>
    <x v="5"/>
    <x v="154"/>
    <x v="10"/>
    <x v="0"/>
    <x v="3"/>
    <x v="223"/>
    <x v="2"/>
    <x v="3"/>
    <x v="1286"/>
    <x v="453"/>
    <x v="2"/>
    <x v="2"/>
    <x v="1198"/>
    <x v="10"/>
    <x v="10"/>
    <x v="10"/>
    <x v="1278"/>
    <x v="1278"/>
    <x v="1278"/>
    <x v="10"/>
    <x v="10"/>
  </r>
  <r>
    <x v="4"/>
    <x v="46"/>
    <x v="11"/>
    <x v="1"/>
    <x v="2"/>
    <x v="1041"/>
    <x v="10"/>
    <x v="7"/>
    <x v="1287"/>
    <x v="1005"/>
    <x v="3"/>
    <x v="231"/>
    <x v="1199"/>
    <x v="11"/>
    <x v="11"/>
    <x v="11"/>
    <x v="1279"/>
    <x v="1279"/>
    <x v="1279"/>
    <x v="11"/>
    <x v="11"/>
  </r>
  <r>
    <x v="5"/>
    <x v="127"/>
    <x v="10"/>
    <x v="0"/>
    <x v="2"/>
    <x v="864"/>
    <x v="8"/>
    <x v="2"/>
    <x v="1288"/>
    <x v="583"/>
    <x v="5"/>
    <x v="124"/>
    <x v="1200"/>
    <x v="10"/>
    <x v="10"/>
    <x v="10"/>
    <x v="1280"/>
    <x v="1280"/>
    <x v="1280"/>
    <x v="10"/>
    <x v="10"/>
  </r>
  <r>
    <x v="1"/>
    <x v="99"/>
    <x v="4"/>
    <x v="1"/>
    <x v="1"/>
    <x v="1042"/>
    <x v="8"/>
    <x v="5"/>
    <x v="1289"/>
    <x v="1006"/>
    <x v="0"/>
    <x v="32"/>
    <x v="1201"/>
    <x v="4"/>
    <x v="4"/>
    <x v="4"/>
    <x v="1281"/>
    <x v="1281"/>
    <x v="1281"/>
    <x v="4"/>
    <x v="4"/>
  </r>
  <r>
    <x v="4"/>
    <x v="95"/>
    <x v="6"/>
    <x v="1"/>
    <x v="0"/>
    <x v="1043"/>
    <x v="9"/>
    <x v="1"/>
    <x v="1290"/>
    <x v="1007"/>
    <x v="2"/>
    <x v="37"/>
    <x v="1202"/>
    <x v="6"/>
    <x v="6"/>
    <x v="6"/>
    <x v="1282"/>
    <x v="1282"/>
    <x v="1282"/>
    <x v="6"/>
    <x v="6"/>
  </r>
  <r>
    <x v="3"/>
    <x v="11"/>
    <x v="0"/>
    <x v="1"/>
    <x v="2"/>
    <x v="621"/>
    <x v="3"/>
    <x v="4"/>
    <x v="1291"/>
    <x v="1008"/>
    <x v="5"/>
    <x v="41"/>
    <x v="1203"/>
    <x v="0"/>
    <x v="0"/>
    <x v="0"/>
    <x v="1283"/>
    <x v="1283"/>
    <x v="1283"/>
    <x v="0"/>
    <x v="0"/>
  </r>
  <r>
    <x v="1"/>
    <x v="178"/>
    <x v="7"/>
    <x v="1"/>
    <x v="0"/>
    <x v="1044"/>
    <x v="0"/>
    <x v="2"/>
    <x v="1292"/>
    <x v="1009"/>
    <x v="0"/>
    <x v="41"/>
    <x v="1204"/>
    <x v="7"/>
    <x v="7"/>
    <x v="7"/>
    <x v="1284"/>
    <x v="1284"/>
    <x v="1284"/>
    <x v="7"/>
    <x v="7"/>
  </r>
  <r>
    <x v="0"/>
    <x v="122"/>
    <x v="5"/>
    <x v="0"/>
    <x v="1"/>
    <x v="690"/>
    <x v="10"/>
    <x v="2"/>
    <x v="1293"/>
    <x v="592"/>
    <x v="6"/>
    <x v="38"/>
    <x v="438"/>
    <x v="5"/>
    <x v="5"/>
    <x v="5"/>
    <x v="1285"/>
    <x v="1285"/>
    <x v="1285"/>
    <x v="5"/>
    <x v="5"/>
  </r>
  <r>
    <x v="3"/>
    <x v="20"/>
    <x v="4"/>
    <x v="0"/>
    <x v="3"/>
    <x v="1045"/>
    <x v="10"/>
    <x v="4"/>
    <x v="1294"/>
    <x v="1010"/>
    <x v="0"/>
    <x v="1"/>
    <x v="1205"/>
    <x v="4"/>
    <x v="4"/>
    <x v="4"/>
    <x v="1286"/>
    <x v="1286"/>
    <x v="1286"/>
    <x v="4"/>
    <x v="4"/>
  </r>
  <r>
    <x v="1"/>
    <x v="167"/>
    <x v="10"/>
    <x v="1"/>
    <x v="2"/>
    <x v="818"/>
    <x v="5"/>
    <x v="4"/>
    <x v="1295"/>
    <x v="1011"/>
    <x v="2"/>
    <x v="2"/>
    <x v="1206"/>
    <x v="10"/>
    <x v="10"/>
    <x v="10"/>
    <x v="1287"/>
    <x v="1287"/>
    <x v="1287"/>
    <x v="10"/>
    <x v="10"/>
  </r>
  <r>
    <x v="1"/>
    <x v="64"/>
    <x v="11"/>
    <x v="0"/>
    <x v="3"/>
    <x v="1046"/>
    <x v="2"/>
    <x v="1"/>
    <x v="1296"/>
    <x v="104"/>
    <x v="1"/>
    <x v="56"/>
    <x v="1207"/>
    <x v="11"/>
    <x v="11"/>
    <x v="11"/>
    <x v="1288"/>
    <x v="1288"/>
    <x v="1288"/>
    <x v="11"/>
    <x v="11"/>
  </r>
  <r>
    <x v="0"/>
    <x v="0"/>
    <x v="3"/>
    <x v="1"/>
    <x v="2"/>
    <x v="1047"/>
    <x v="0"/>
    <x v="2"/>
    <x v="1297"/>
    <x v="1012"/>
    <x v="6"/>
    <x v="2"/>
    <x v="1208"/>
    <x v="3"/>
    <x v="3"/>
    <x v="3"/>
    <x v="1289"/>
    <x v="1289"/>
    <x v="1289"/>
    <x v="3"/>
    <x v="3"/>
  </r>
  <r>
    <x v="4"/>
    <x v="176"/>
    <x v="2"/>
    <x v="0"/>
    <x v="1"/>
    <x v="1048"/>
    <x v="1"/>
    <x v="3"/>
    <x v="1298"/>
    <x v="1013"/>
    <x v="2"/>
    <x v="57"/>
    <x v="1209"/>
    <x v="2"/>
    <x v="2"/>
    <x v="2"/>
    <x v="1290"/>
    <x v="1290"/>
    <x v="1290"/>
    <x v="2"/>
    <x v="2"/>
  </r>
  <r>
    <x v="1"/>
    <x v="17"/>
    <x v="1"/>
    <x v="1"/>
    <x v="2"/>
    <x v="72"/>
    <x v="10"/>
    <x v="1"/>
    <x v="1299"/>
    <x v="865"/>
    <x v="3"/>
    <x v="83"/>
    <x v="1210"/>
    <x v="1"/>
    <x v="1"/>
    <x v="1"/>
    <x v="1291"/>
    <x v="1291"/>
    <x v="1291"/>
    <x v="1"/>
    <x v="1"/>
  </r>
  <r>
    <x v="3"/>
    <x v="10"/>
    <x v="2"/>
    <x v="0"/>
    <x v="2"/>
    <x v="1049"/>
    <x v="11"/>
    <x v="5"/>
    <x v="1300"/>
    <x v="1014"/>
    <x v="1"/>
    <x v="19"/>
    <x v="1211"/>
    <x v="2"/>
    <x v="2"/>
    <x v="2"/>
    <x v="1292"/>
    <x v="1292"/>
    <x v="1292"/>
    <x v="2"/>
    <x v="2"/>
  </r>
  <r>
    <x v="5"/>
    <x v="131"/>
    <x v="4"/>
    <x v="0"/>
    <x v="0"/>
    <x v="792"/>
    <x v="1"/>
    <x v="7"/>
    <x v="1301"/>
    <x v="636"/>
    <x v="5"/>
    <x v="81"/>
    <x v="1212"/>
    <x v="4"/>
    <x v="4"/>
    <x v="4"/>
    <x v="1293"/>
    <x v="1293"/>
    <x v="1293"/>
    <x v="4"/>
    <x v="4"/>
  </r>
  <r>
    <x v="0"/>
    <x v="0"/>
    <x v="5"/>
    <x v="1"/>
    <x v="3"/>
    <x v="565"/>
    <x v="8"/>
    <x v="3"/>
    <x v="1302"/>
    <x v="922"/>
    <x v="4"/>
    <x v="95"/>
    <x v="1213"/>
    <x v="5"/>
    <x v="5"/>
    <x v="5"/>
    <x v="1294"/>
    <x v="1294"/>
    <x v="1294"/>
    <x v="5"/>
    <x v="5"/>
  </r>
  <r>
    <x v="4"/>
    <x v="46"/>
    <x v="5"/>
    <x v="0"/>
    <x v="0"/>
    <x v="1050"/>
    <x v="8"/>
    <x v="0"/>
    <x v="1303"/>
    <x v="695"/>
    <x v="3"/>
    <x v="26"/>
    <x v="1214"/>
    <x v="5"/>
    <x v="5"/>
    <x v="5"/>
    <x v="1295"/>
    <x v="1295"/>
    <x v="1295"/>
    <x v="5"/>
    <x v="5"/>
  </r>
  <r>
    <x v="2"/>
    <x v="4"/>
    <x v="10"/>
    <x v="1"/>
    <x v="3"/>
    <x v="730"/>
    <x v="8"/>
    <x v="5"/>
    <x v="1304"/>
    <x v="201"/>
    <x v="0"/>
    <x v="96"/>
    <x v="1215"/>
    <x v="10"/>
    <x v="10"/>
    <x v="10"/>
    <x v="1296"/>
    <x v="1296"/>
    <x v="1296"/>
    <x v="10"/>
    <x v="10"/>
  </r>
  <r>
    <x v="1"/>
    <x v="44"/>
    <x v="4"/>
    <x v="1"/>
    <x v="3"/>
    <x v="1051"/>
    <x v="7"/>
    <x v="3"/>
    <x v="1305"/>
    <x v="1015"/>
    <x v="0"/>
    <x v="2"/>
    <x v="1216"/>
    <x v="4"/>
    <x v="4"/>
    <x v="4"/>
    <x v="1297"/>
    <x v="1297"/>
    <x v="1297"/>
    <x v="4"/>
    <x v="4"/>
  </r>
  <r>
    <x v="1"/>
    <x v="67"/>
    <x v="9"/>
    <x v="0"/>
    <x v="1"/>
    <x v="1052"/>
    <x v="7"/>
    <x v="3"/>
    <x v="1306"/>
    <x v="1016"/>
    <x v="0"/>
    <x v="131"/>
    <x v="1217"/>
    <x v="9"/>
    <x v="9"/>
    <x v="9"/>
    <x v="1298"/>
    <x v="1298"/>
    <x v="1298"/>
    <x v="9"/>
    <x v="9"/>
  </r>
  <r>
    <x v="4"/>
    <x v="31"/>
    <x v="9"/>
    <x v="0"/>
    <x v="0"/>
    <x v="417"/>
    <x v="8"/>
    <x v="1"/>
    <x v="1307"/>
    <x v="1017"/>
    <x v="2"/>
    <x v="2"/>
    <x v="1218"/>
    <x v="9"/>
    <x v="9"/>
    <x v="9"/>
    <x v="1299"/>
    <x v="1299"/>
    <x v="1299"/>
    <x v="9"/>
    <x v="9"/>
  </r>
  <r>
    <x v="1"/>
    <x v="59"/>
    <x v="0"/>
    <x v="1"/>
    <x v="2"/>
    <x v="232"/>
    <x v="7"/>
    <x v="1"/>
    <x v="1308"/>
    <x v="1018"/>
    <x v="4"/>
    <x v="122"/>
    <x v="1219"/>
    <x v="0"/>
    <x v="0"/>
    <x v="0"/>
    <x v="1300"/>
    <x v="1300"/>
    <x v="1300"/>
    <x v="0"/>
    <x v="0"/>
  </r>
  <r>
    <x v="3"/>
    <x v="110"/>
    <x v="10"/>
    <x v="1"/>
    <x v="3"/>
    <x v="1053"/>
    <x v="3"/>
    <x v="2"/>
    <x v="1309"/>
    <x v="490"/>
    <x v="2"/>
    <x v="2"/>
    <x v="1220"/>
    <x v="10"/>
    <x v="10"/>
    <x v="10"/>
    <x v="1301"/>
    <x v="1301"/>
    <x v="1301"/>
    <x v="10"/>
    <x v="10"/>
  </r>
  <r>
    <x v="2"/>
    <x v="107"/>
    <x v="11"/>
    <x v="1"/>
    <x v="3"/>
    <x v="1054"/>
    <x v="1"/>
    <x v="3"/>
    <x v="1310"/>
    <x v="13"/>
    <x v="2"/>
    <x v="148"/>
    <x v="1221"/>
    <x v="11"/>
    <x v="11"/>
    <x v="11"/>
    <x v="1302"/>
    <x v="1302"/>
    <x v="1302"/>
    <x v="11"/>
    <x v="11"/>
  </r>
  <r>
    <x v="0"/>
    <x v="122"/>
    <x v="4"/>
    <x v="1"/>
    <x v="0"/>
    <x v="487"/>
    <x v="8"/>
    <x v="5"/>
    <x v="1311"/>
    <x v="226"/>
    <x v="3"/>
    <x v="2"/>
    <x v="1222"/>
    <x v="4"/>
    <x v="4"/>
    <x v="4"/>
    <x v="1303"/>
    <x v="1303"/>
    <x v="1303"/>
    <x v="4"/>
    <x v="4"/>
  </r>
  <r>
    <x v="5"/>
    <x v="87"/>
    <x v="7"/>
    <x v="0"/>
    <x v="3"/>
    <x v="1055"/>
    <x v="1"/>
    <x v="6"/>
    <x v="1312"/>
    <x v="1019"/>
    <x v="4"/>
    <x v="15"/>
    <x v="1223"/>
    <x v="7"/>
    <x v="7"/>
    <x v="7"/>
    <x v="1304"/>
    <x v="1304"/>
    <x v="1304"/>
    <x v="7"/>
    <x v="7"/>
  </r>
  <r>
    <x v="1"/>
    <x v="148"/>
    <x v="3"/>
    <x v="0"/>
    <x v="3"/>
    <x v="871"/>
    <x v="5"/>
    <x v="5"/>
    <x v="1313"/>
    <x v="1020"/>
    <x v="0"/>
    <x v="148"/>
    <x v="1224"/>
    <x v="3"/>
    <x v="3"/>
    <x v="3"/>
    <x v="1305"/>
    <x v="1305"/>
    <x v="1305"/>
    <x v="3"/>
    <x v="3"/>
  </r>
  <r>
    <x v="5"/>
    <x v="149"/>
    <x v="7"/>
    <x v="1"/>
    <x v="2"/>
    <x v="629"/>
    <x v="7"/>
    <x v="0"/>
    <x v="1314"/>
    <x v="1021"/>
    <x v="5"/>
    <x v="2"/>
    <x v="634"/>
    <x v="7"/>
    <x v="7"/>
    <x v="7"/>
    <x v="1306"/>
    <x v="1306"/>
    <x v="1306"/>
    <x v="7"/>
    <x v="7"/>
  </r>
  <r>
    <x v="1"/>
    <x v="168"/>
    <x v="2"/>
    <x v="0"/>
    <x v="2"/>
    <x v="1056"/>
    <x v="4"/>
    <x v="1"/>
    <x v="1315"/>
    <x v="1022"/>
    <x v="2"/>
    <x v="231"/>
    <x v="663"/>
    <x v="2"/>
    <x v="2"/>
    <x v="2"/>
    <x v="1307"/>
    <x v="1307"/>
    <x v="1307"/>
    <x v="2"/>
    <x v="2"/>
  </r>
  <r>
    <x v="1"/>
    <x v="148"/>
    <x v="3"/>
    <x v="0"/>
    <x v="0"/>
    <x v="1057"/>
    <x v="10"/>
    <x v="2"/>
    <x v="1316"/>
    <x v="1023"/>
    <x v="3"/>
    <x v="37"/>
    <x v="1225"/>
    <x v="3"/>
    <x v="3"/>
    <x v="3"/>
    <x v="1308"/>
    <x v="1308"/>
    <x v="1308"/>
    <x v="3"/>
    <x v="3"/>
  </r>
  <r>
    <x v="1"/>
    <x v="168"/>
    <x v="2"/>
    <x v="0"/>
    <x v="3"/>
    <x v="411"/>
    <x v="4"/>
    <x v="6"/>
    <x v="1317"/>
    <x v="1024"/>
    <x v="3"/>
    <x v="22"/>
    <x v="1226"/>
    <x v="2"/>
    <x v="2"/>
    <x v="2"/>
    <x v="1309"/>
    <x v="1309"/>
    <x v="1309"/>
    <x v="2"/>
    <x v="2"/>
  </r>
  <r>
    <x v="3"/>
    <x v="106"/>
    <x v="0"/>
    <x v="0"/>
    <x v="1"/>
    <x v="295"/>
    <x v="11"/>
    <x v="1"/>
    <x v="1318"/>
    <x v="1025"/>
    <x v="1"/>
    <x v="174"/>
    <x v="1227"/>
    <x v="0"/>
    <x v="0"/>
    <x v="0"/>
    <x v="1310"/>
    <x v="1310"/>
    <x v="1310"/>
    <x v="0"/>
    <x v="0"/>
  </r>
  <r>
    <x v="6"/>
    <x v="171"/>
    <x v="8"/>
    <x v="1"/>
    <x v="1"/>
    <x v="11"/>
    <x v="0"/>
    <x v="0"/>
    <x v="1319"/>
    <x v="1026"/>
    <x v="5"/>
    <x v="2"/>
    <x v="1228"/>
    <x v="8"/>
    <x v="8"/>
    <x v="8"/>
    <x v="1311"/>
    <x v="1311"/>
    <x v="1311"/>
    <x v="8"/>
    <x v="8"/>
  </r>
  <r>
    <x v="5"/>
    <x v="47"/>
    <x v="2"/>
    <x v="0"/>
    <x v="1"/>
    <x v="807"/>
    <x v="7"/>
    <x v="0"/>
    <x v="1320"/>
    <x v="1027"/>
    <x v="3"/>
    <x v="26"/>
    <x v="1229"/>
    <x v="2"/>
    <x v="2"/>
    <x v="2"/>
    <x v="1312"/>
    <x v="1312"/>
    <x v="1312"/>
    <x v="2"/>
    <x v="2"/>
  </r>
  <r>
    <x v="1"/>
    <x v="26"/>
    <x v="3"/>
    <x v="1"/>
    <x v="0"/>
    <x v="1058"/>
    <x v="8"/>
    <x v="1"/>
    <x v="1321"/>
    <x v="661"/>
    <x v="2"/>
    <x v="2"/>
    <x v="1230"/>
    <x v="3"/>
    <x v="3"/>
    <x v="3"/>
    <x v="1313"/>
    <x v="1313"/>
    <x v="1313"/>
    <x v="3"/>
    <x v="3"/>
  </r>
  <r>
    <x v="1"/>
    <x v="81"/>
    <x v="6"/>
    <x v="1"/>
    <x v="0"/>
    <x v="1059"/>
    <x v="1"/>
    <x v="2"/>
    <x v="1322"/>
    <x v="1028"/>
    <x v="5"/>
    <x v="31"/>
    <x v="1231"/>
    <x v="6"/>
    <x v="6"/>
    <x v="6"/>
    <x v="1314"/>
    <x v="1314"/>
    <x v="1314"/>
    <x v="6"/>
    <x v="6"/>
  </r>
  <r>
    <x v="5"/>
    <x v="84"/>
    <x v="4"/>
    <x v="1"/>
    <x v="0"/>
    <x v="490"/>
    <x v="2"/>
    <x v="5"/>
    <x v="1323"/>
    <x v="502"/>
    <x v="2"/>
    <x v="81"/>
    <x v="1232"/>
    <x v="4"/>
    <x v="4"/>
    <x v="4"/>
    <x v="1315"/>
    <x v="1315"/>
    <x v="1315"/>
    <x v="4"/>
    <x v="4"/>
  </r>
  <r>
    <x v="3"/>
    <x v="124"/>
    <x v="2"/>
    <x v="1"/>
    <x v="3"/>
    <x v="1060"/>
    <x v="4"/>
    <x v="6"/>
    <x v="1324"/>
    <x v="18"/>
    <x v="1"/>
    <x v="146"/>
    <x v="1233"/>
    <x v="2"/>
    <x v="2"/>
    <x v="2"/>
    <x v="1316"/>
    <x v="1316"/>
    <x v="1316"/>
    <x v="2"/>
    <x v="2"/>
  </r>
  <r>
    <x v="3"/>
    <x v="15"/>
    <x v="2"/>
    <x v="1"/>
    <x v="1"/>
    <x v="1012"/>
    <x v="8"/>
    <x v="4"/>
    <x v="1325"/>
    <x v="121"/>
    <x v="1"/>
    <x v="49"/>
    <x v="1234"/>
    <x v="2"/>
    <x v="2"/>
    <x v="2"/>
    <x v="1317"/>
    <x v="1317"/>
    <x v="1317"/>
    <x v="2"/>
    <x v="2"/>
  </r>
  <r>
    <x v="4"/>
    <x v="23"/>
    <x v="4"/>
    <x v="1"/>
    <x v="2"/>
    <x v="1061"/>
    <x v="9"/>
    <x v="4"/>
    <x v="1326"/>
    <x v="1029"/>
    <x v="4"/>
    <x v="2"/>
    <x v="1235"/>
    <x v="4"/>
    <x v="4"/>
    <x v="4"/>
    <x v="1318"/>
    <x v="1318"/>
    <x v="1318"/>
    <x v="4"/>
    <x v="4"/>
  </r>
  <r>
    <x v="3"/>
    <x v="60"/>
    <x v="6"/>
    <x v="0"/>
    <x v="3"/>
    <x v="350"/>
    <x v="2"/>
    <x v="7"/>
    <x v="1327"/>
    <x v="879"/>
    <x v="5"/>
    <x v="2"/>
    <x v="1236"/>
    <x v="6"/>
    <x v="6"/>
    <x v="6"/>
    <x v="1319"/>
    <x v="1319"/>
    <x v="1319"/>
    <x v="6"/>
    <x v="6"/>
  </r>
  <r>
    <x v="3"/>
    <x v="94"/>
    <x v="10"/>
    <x v="0"/>
    <x v="1"/>
    <x v="1062"/>
    <x v="9"/>
    <x v="7"/>
    <x v="1328"/>
    <x v="1030"/>
    <x v="2"/>
    <x v="2"/>
    <x v="1237"/>
    <x v="10"/>
    <x v="10"/>
    <x v="10"/>
    <x v="1320"/>
    <x v="1320"/>
    <x v="1320"/>
    <x v="10"/>
    <x v="10"/>
  </r>
  <r>
    <x v="4"/>
    <x v="56"/>
    <x v="8"/>
    <x v="1"/>
    <x v="0"/>
    <x v="349"/>
    <x v="6"/>
    <x v="2"/>
    <x v="1329"/>
    <x v="257"/>
    <x v="6"/>
    <x v="232"/>
    <x v="1238"/>
    <x v="8"/>
    <x v="8"/>
    <x v="8"/>
    <x v="1321"/>
    <x v="1321"/>
    <x v="1321"/>
    <x v="8"/>
    <x v="8"/>
  </r>
  <r>
    <x v="1"/>
    <x v="17"/>
    <x v="5"/>
    <x v="1"/>
    <x v="2"/>
    <x v="1063"/>
    <x v="6"/>
    <x v="1"/>
    <x v="1330"/>
    <x v="359"/>
    <x v="1"/>
    <x v="190"/>
    <x v="1239"/>
    <x v="5"/>
    <x v="5"/>
    <x v="5"/>
    <x v="1322"/>
    <x v="1322"/>
    <x v="1322"/>
    <x v="5"/>
    <x v="5"/>
  </r>
  <r>
    <x v="1"/>
    <x v="129"/>
    <x v="7"/>
    <x v="0"/>
    <x v="1"/>
    <x v="1064"/>
    <x v="4"/>
    <x v="5"/>
    <x v="1331"/>
    <x v="1031"/>
    <x v="3"/>
    <x v="187"/>
    <x v="1240"/>
    <x v="7"/>
    <x v="7"/>
    <x v="7"/>
    <x v="1323"/>
    <x v="1323"/>
    <x v="1323"/>
    <x v="7"/>
    <x v="7"/>
  </r>
  <r>
    <x v="3"/>
    <x v="21"/>
    <x v="10"/>
    <x v="0"/>
    <x v="0"/>
    <x v="1024"/>
    <x v="2"/>
    <x v="3"/>
    <x v="1332"/>
    <x v="1032"/>
    <x v="5"/>
    <x v="2"/>
    <x v="1241"/>
    <x v="10"/>
    <x v="10"/>
    <x v="10"/>
    <x v="1324"/>
    <x v="1324"/>
    <x v="1324"/>
    <x v="10"/>
    <x v="10"/>
  </r>
  <r>
    <x v="3"/>
    <x v="133"/>
    <x v="7"/>
    <x v="1"/>
    <x v="0"/>
    <x v="1065"/>
    <x v="4"/>
    <x v="2"/>
    <x v="1333"/>
    <x v="1033"/>
    <x v="0"/>
    <x v="40"/>
    <x v="1242"/>
    <x v="7"/>
    <x v="7"/>
    <x v="7"/>
    <x v="1325"/>
    <x v="1325"/>
    <x v="1325"/>
    <x v="7"/>
    <x v="7"/>
  </r>
  <r>
    <x v="5"/>
    <x v="166"/>
    <x v="7"/>
    <x v="1"/>
    <x v="1"/>
    <x v="1066"/>
    <x v="9"/>
    <x v="5"/>
    <x v="1334"/>
    <x v="1034"/>
    <x v="0"/>
    <x v="2"/>
    <x v="1243"/>
    <x v="7"/>
    <x v="7"/>
    <x v="7"/>
    <x v="1326"/>
    <x v="1326"/>
    <x v="1326"/>
    <x v="7"/>
    <x v="7"/>
  </r>
  <r>
    <x v="5"/>
    <x v="34"/>
    <x v="0"/>
    <x v="0"/>
    <x v="3"/>
    <x v="1067"/>
    <x v="11"/>
    <x v="7"/>
    <x v="1335"/>
    <x v="944"/>
    <x v="1"/>
    <x v="161"/>
    <x v="504"/>
    <x v="0"/>
    <x v="0"/>
    <x v="0"/>
    <x v="1327"/>
    <x v="1327"/>
    <x v="1327"/>
    <x v="0"/>
    <x v="0"/>
  </r>
  <r>
    <x v="1"/>
    <x v="44"/>
    <x v="3"/>
    <x v="0"/>
    <x v="3"/>
    <x v="1068"/>
    <x v="5"/>
    <x v="4"/>
    <x v="1336"/>
    <x v="561"/>
    <x v="0"/>
    <x v="19"/>
    <x v="1244"/>
    <x v="3"/>
    <x v="3"/>
    <x v="3"/>
    <x v="1328"/>
    <x v="1328"/>
    <x v="1328"/>
    <x v="3"/>
    <x v="3"/>
  </r>
  <r>
    <x v="3"/>
    <x v="110"/>
    <x v="0"/>
    <x v="0"/>
    <x v="2"/>
    <x v="1069"/>
    <x v="3"/>
    <x v="0"/>
    <x v="1337"/>
    <x v="1035"/>
    <x v="2"/>
    <x v="2"/>
    <x v="1245"/>
    <x v="0"/>
    <x v="0"/>
    <x v="0"/>
    <x v="1329"/>
    <x v="1329"/>
    <x v="1329"/>
    <x v="12"/>
    <x v="0"/>
  </r>
  <r>
    <x v="5"/>
    <x v="96"/>
    <x v="2"/>
    <x v="0"/>
    <x v="3"/>
    <x v="1070"/>
    <x v="3"/>
    <x v="7"/>
    <x v="1338"/>
    <x v="1036"/>
    <x v="1"/>
    <x v="2"/>
    <x v="335"/>
    <x v="2"/>
    <x v="2"/>
    <x v="2"/>
    <x v="1330"/>
    <x v="1330"/>
    <x v="1330"/>
    <x v="2"/>
    <x v="2"/>
  </r>
  <r>
    <x v="1"/>
    <x v="79"/>
    <x v="9"/>
    <x v="1"/>
    <x v="0"/>
    <x v="649"/>
    <x v="4"/>
    <x v="0"/>
    <x v="1339"/>
    <x v="1037"/>
    <x v="5"/>
    <x v="9"/>
    <x v="970"/>
    <x v="9"/>
    <x v="9"/>
    <x v="9"/>
    <x v="1331"/>
    <x v="1331"/>
    <x v="1331"/>
    <x v="9"/>
    <x v="9"/>
  </r>
  <r>
    <x v="0"/>
    <x v="122"/>
    <x v="2"/>
    <x v="1"/>
    <x v="3"/>
    <x v="1071"/>
    <x v="1"/>
    <x v="3"/>
    <x v="1340"/>
    <x v="777"/>
    <x v="4"/>
    <x v="199"/>
    <x v="1246"/>
    <x v="2"/>
    <x v="2"/>
    <x v="2"/>
    <x v="1332"/>
    <x v="1332"/>
    <x v="1332"/>
    <x v="2"/>
    <x v="2"/>
  </r>
  <r>
    <x v="1"/>
    <x v="132"/>
    <x v="10"/>
    <x v="0"/>
    <x v="1"/>
    <x v="993"/>
    <x v="0"/>
    <x v="1"/>
    <x v="1341"/>
    <x v="1038"/>
    <x v="3"/>
    <x v="56"/>
    <x v="1247"/>
    <x v="10"/>
    <x v="10"/>
    <x v="10"/>
    <x v="1333"/>
    <x v="1333"/>
    <x v="1333"/>
    <x v="10"/>
    <x v="10"/>
  </r>
  <r>
    <x v="5"/>
    <x v="101"/>
    <x v="10"/>
    <x v="1"/>
    <x v="1"/>
    <x v="1072"/>
    <x v="4"/>
    <x v="7"/>
    <x v="1342"/>
    <x v="1039"/>
    <x v="6"/>
    <x v="166"/>
    <x v="1248"/>
    <x v="10"/>
    <x v="10"/>
    <x v="10"/>
    <x v="1334"/>
    <x v="1334"/>
    <x v="1334"/>
    <x v="10"/>
    <x v="10"/>
  </r>
  <r>
    <x v="1"/>
    <x v="85"/>
    <x v="0"/>
    <x v="0"/>
    <x v="0"/>
    <x v="1073"/>
    <x v="4"/>
    <x v="4"/>
    <x v="1343"/>
    <x v="1040"/>
    <x v="0"/>
    <x v="80"/>
    <x v="1249"/>
    <x v="0"/>
    <x v="0"/>
    <x v="0"/>
    <x v="1335"/>
    <x v="1335"/>
    <x v="1335"/>
    <x v="0"/>
    <x v="0"/>
  </r>
  <r>
    <x v="5"/>
    <x v="40"/>
    <x v="0"/>
    <x v="1"/>
    <x v="0"/>
    <x v="1074"/>
    <x v="4"/>
    <x v="7"/>
    <x v="1344"/>
    <x v="1041"/>
    <x v="6"/>
    <x v="96"/>
    <x v="1250"/>
    <x v="0"/>
    <x v="0"/>
    <x v="0"/>
    <x v="1336"/>
    <x v="1336"/>
    <x v="1336"/>
    <x v="0"/>
    <x v="0"/>
  </r>
  <r>
    <x v="1"/>
    <x v="139"/>
    <x v="6"/>
    <x v="1"/>
    <x v="1"/>
    <x v="1075"/>
    <x v="2"/>
    <x v="6"/>
    <x v="1345"/>
    <x v="161"/>
    <x v="0"/>
    <x v="82"/>
    <x v="279"/>
    <x v="6"/>
    <x v="6"/>
    <x v="6"/>
    <x v="1337"/>
    <x v="1337"/>
    <x v="1337"/>
    <x v="6"/>
    <x v="6"/>
  </r>
  <r>
    <x v="3"/>
    <x v="60"/>
    <x v="11"/>
    <x v="0"/>
    <x v="0"/>
    <x v="1076"/>
    <x v="0"/>
    <x v="7"/>
    <x v="1346"/>
    <x v="1005"/>
    <x v="3"/>
    <x v="2"/>
    <x v="1251"/>
    <x v="11"/>
    <x v="11"/>
    <x v="11"/>
    <x v="1338"/>
    <x v="1338"/>
    <x v="1338"/>
    <x v="11"/>
    <x v="11"/>
  </r>
  <r>
    <x v="1"/>
    <x v="178"/>
    <x v="4"/>
    <x v="1"/>
    <x v="0"/>
    <x v="1077"/>
    <x v="0"/>
    <x v="7"/>
    <x v="1347"/>
    <x v="677"/>
    <x v="1"/>
    <x v="26"/>
    <x v="1252"/>
    <x v="4"/>
    <x v="4"/>
    <x v="4"/>
    <x v="1339"/>
    <x v="1339"/>
    <x v="1339"/>
    <x v="4"/>
    <x v="4"/>
  </r>
  <r>
    <x v="0"/>
    <x v="118"/>
    <x v="4"/>
    <x v="1"/>
    <x v="2"/>
    <x v="1078"/>
    <x v="2"/>
    <x v="7"/>
    <x v="1348"/>
    <x v="1042"/>
    <x v="5"/>
    <x v="179"/>
    <x v="1253"/>
    <x v="4"/>
    <x v="4"/>
    <x v="4"/>
    <x v="1340"/>
    <x v="1340"/>
    <x v="1340"/>
    <x v="4"/>
    <x v="4"/>
  </r>
  <r>
    <x v="1"/>
    <x v="108"/>
    <x v="10"/>
    <x v="1"/>
    <x v="1"/>
    <x v="1079"/>
    <x v="2"/>
    <x v="6"/>
    <x v="1349"/>
    <x v="77"/>
    <x v="5"/>
    <x v="126"/>
    <x v="1254"/>
    <x v="10"/>
    <x v="10"/>
    <x v="10"/>
    <x v="1341"/>
    <x v="1341"/>
    <x v="1341"/>
    <x v="10"/>
    <x v="10"/>
  </r>
  <r>
    <x v="1"/>
    <x v="7"/>
    <x v="0"/>
    <x v="0"/>
    <x v="2"/>
    <x v="1020"/>
    <x v="7"/>
    <x v="7"/>
    <x v="1350"/>
    <x v="1043"/>
    <x v="4"/>
    <x v="83"/>
    <x v="1255"/>
    <x v="0"/>
    <x v="0"/>
    <x v="0"/>
    <x v="1342"/>
    <x v="1342"/>
    <x v="1342"/>
    <x v="0"/>
    <x v="0"/>
  </r>
  <r>
    <x v="1"/>
    <x v="140"/>
    <x v="7"/>
    <x v="0"/>
    <x v="1"/>
    <x v="96"/>
    <x v="1"/>
    <x v="1"/>
    <x v="1351"/>
    <x v="1044"/>
    <x v="0"/>
    <x v="44"/>
    <x v="1218"/>
    <x v="7"/>
    <x v="7"/>
    <x v="7"/>
    <x v="1343"/>
    <x v="1343"/>
    <x v="1343"/>
    <x v="7"/>
    <x v="7"/>
  </r>
  <r>
    <x v="1"/>
    <x v="89"/>
    <x v="1"/>
    <x v="0"/>
    <x v="0"/>
    <x v="805"/>
    <x v="11"/>
    <x v="4"/>
    <x v="1352"/>
    <x v="657"/>
    <x v="5"/>
    <x v="61"/>
    <x v="1256"/>
    <x v="1"/>
    <x v="1"/>
    <x v="1"/>
    <x v="1344"/>
    <x v="1344"/>
    <x v="1344"/>
    <x v="1"/>
    <x v="1"/>
  </r>
  <r>
    <x v="5"/>
    <x v="62"/>
    <x v="6"/>
    <x v="0"/>
    <x v="2"/>
    <x v="1080"/>
    <x v="6"/>
    <x v="1"/>
    <x v="1353"/>
    <x v="1045"/>
    <x v="3"/>
    <x v="2"/>
    <x v="1257"/>
    <x v="6"/>
    <x v="6"/>
    <x v="6"/>
    <x v="1345"/>
    <x v="1345"/>
    <x v="1345"/>
    <x v="6"/>
    <x v="6"/>
  </r>
  <r>
    <x v="0"/>
    <x v="113"/>
    <x v="5"/>
    <x v="1"/>
    <x v="1"/>
    <x v="226"/>
    <x v="3"/>
    <x v="7"/>
    <x v="1354"/>
    <x v="146"/>
    <x v="5"/>
    <x v="2"/>
    <x v="1258"/>
    <x v="5"/>
    <x v="5"/>
    <x v="5"/>
    <x v="1346"/>
    <x v="1346"/>
    <x v="1346"/>
    <x v="5"/>
    <x v="5"/>
  </r>
  <r>
    <x v="1"/>
    <x v="81"/>
    <x v="0"/>
    <x v="1"/>
    <x v="1"/>
    <x v="1081"/>
    <x v="6"/>
    <x v="3"/>
    <x v="1355"/>
    <x v="1046"/>
    <x v="1"/>
    <x v="2"/>
    <x v="1259"/>
    <x v="0"/>
    <x v="0"/>
    <x v="0"/>
    <x v="1347"/>
    <x v="1347"/>
    <x v="1347"/>
    <x v="0"/>
    <x v="0"/>
  </r>
  <r>
    <x v="0"/>
    <x v="13"/>
    <x v="0"/>
    <x v="0"/>
    <x v="0"/>
    <x v="227"/>
    <x v="5"/>
    <x v="5"/>
    <x v="1356"/>
    <x v="1047"/>
    <x v="4"/>
    <x v="96"/>
    <x v="1260"/>
    <x v="0"/>
    <x v="0"/>
    <x v="0"/>
    <x v="1348"/>
    <x v="1348"/>
    <x v="1348"/>
    <x v="0"/>
    <x v="0"/>
  </r>
  <r>
    <x v="2"/>
    <x v="4"/>
    <x v="5"/>
    <x v="0"/>
    <x v="2"/>
    <x v="840"/>
    <x v="4"/>
    <x v="1"/>
    <x v="1357"/>
    <x v="1048"/>
    <x v="0"/>
    <x v="54"/>
    <x v="1261"/>
    <x v="5"/>
    <x v="5"/>
    <x v="5"/>
    <x v="1349"/>
    <x v="1349"/>
    <x v="1349"/>
    <x v="5"/>
    <x v="5"/>
  </r>
  <r>
    <x v="6"/>
    <x v="18"/>
    <x v="2"/>
    <x v="1"/>
    <x v="2"/>
    <x v="1082"/>
    <x v="8"/>
    <x v="6"/>
    <x v="1358"/>
    <x v="1049"/>
    <x v="3"/>
    <x v="2"/>
    <x v="1262"/>
    <x v="2"/>
    <x v="2"/>
    <x v="2"/>
    <x v="1350"/>
    <x v="1350"/>
    <x v="1350"/>
    <x v="2"/>
    <x v="2"/>
  </r>
  <r>
    <x v="2"/>
    <x v="3"/>
    <x v="9"/>
    <x v="1"/>
    <x v="3"/>
    <x v="472"/>
    <x v="9"/>
    <x v="2"/>
    <x v="1359"/>
    <x v="85"/>
    <x v="5"/>
    <x v="78"/>
    <x v="1263"/>
    <x v="9"/>
    <x v="9"/>
    <x v="9"/>
    <x v="1351"/>
    <x v="1351"/>
    <x v="1351"/>
    <x v="9"/>
    <x v="9"/>
  </r>
  <r>
    <x v="0"/>
    <x v="113"/>
    <x v="10"/>
    <x v="0"/>
    <x v="2"/>
    <x v="527"/>
    <x v="6"/>
    <x v="3"/>
    <x v="1360"/>
    <x v="1050"/>
    <x v="0"/>
    <x v="120"/>
    <x v="1264"/>
    <x v="10"/>
    <x v="10"/>
    <x v="10"/>
    <x v="1352"/>
    <x v="1352"/>
    <x v="1352"/>
    <x v="10"/>
    <x v="10"/>
  </r>
  <r>
    <x v="5"/>
    <x v="145"/>
    <x v="5"/>
    <x v="1"/>
    <x v="3"/>
    <x v="1083"/>
    <x v="2"/>
    <x v="4"/>
    <x v="1361"/>
    <x v="1008"/>
    <x v="5"/>
    <x v="44"/>
    <x v="68"/>
    <x v="5"/>
    <x v="5"/>
    <x v="5"/>
    <x v="68"/>
    <x v="68"/>
    <x v="68"/>
    <x v="5"/>
    <x v="5"/>
  </r>
  <r>
    <x v="1"/>
    <x v="73"/>
    <x v="1"/>
    <x v="0"/>
    <x v="0"/>
    <x v="593"/>
    <x v="7"/>
    <x v="0"/>
    <x v="1362"/>
    <x v="1051"/>
    <x v="0"/>
    <x v="2"/>
    <x v="1265"/>
    <x v="1"/>
    <x v="1"/>
    <x v="1"/>
    <x v="1353"/>
    <x v="1353"/>
    <x v="1353"/>
    <x v="1"/>
    <x v="1"/>
  </r>
  <r>
    <x v="0"/>
    <x v="14"/>
    <x v="9"/>
    <x v="1"/>
    <x v="3"/>
    <x v="1084"/>
    <x v="2"/>
    <x v="5"/>
    <x v="1363"/>
    <x v="512"/>
    <x v="1"/>
    <x v="23"/>
    <x v="1266"/>
    <x v="9"/>
    <x v="9"/>
    <x v="9"/>
    <x v="1354"/>
    <x v="1354"/>
    <x v="1354"/>
    <x v="9"/>
    <x v="9"/>
  </r>
  <r>
    <x v="5"/>
    <x v="62"/>
    <x v="0"/>
    <x v="0"/>
    <x v="0"/>
    <x v="1085"/>
    <x v="10"/>
    <x v="6"/>
    <x v="1364"/>
    <x v="380"/>
    <x v="3"/>
    <x v="28"/>
    <x v="1267"/>
    <x v="0"/>
    <x v="0"/>
    <x v="0"/>
    <x v="1355"/>
    <x v="1355"/>
    <x v="1355"/>
    <x v="12"/>
    <x v="0"/>
  </r>
  <r>
    <x v="5"/>
    <x v="78"/>
    <x v="8"/>
    <x v="0"/>
    <x v="3"/>
    <x v="1086"/>
    <x v="1"/>
    <x v="0"/>
    <x v="1365"/>
    <x v="1052"/>
    <x v="4"/>
    <x v="233"/>
    <x v="1268"/>
    <x v="8"/>
    <x v="8"/>
    <x v="8"/>
    <x v="1356"/>
    <x v="1356"/>
    <x v="1356"/>
    <x v="8"/>
    <x v="8"/>
  </r>
  <r>
    <x v="5"/>
    <x v="28"/>
    <x v="5"/>
    <x v="1"/>
    <x v="3"/>
    <x v="203"/>
    <x v="9"/>
    <x v="0"/>
    <x v="1366"/>
    <x v="1053"/>
    <x v="2"/>
    <x v="2"/>
    <x v="1269"/>
    <x v="5"/>
    <x v="5"/>
    <x v="5"/>
    <x v="1357"/>
    <x v="1357"/>
    <x v="1357"/>
    <x v="5"/>
    <x v="5"/>
  </r>
  <r>
    <x v="0"/>
    <x v="113"/>
    <x v="3"/>
    <x v="0"/>
    <x v="0"/>
    <x v="594"/>
    <x v="8"/>
    <x v="3"/>
    <x v="1367"/>
    <x v="1054"/>
    <x v="4"/>
    <x v="170"/>
    <x v="410"/>
    <x v="3"/>
    <x v="3"/>
    <x v="3"/>
    <x v="1358"/>
    <x v="1358"/>
    <x v="1358"/>
    <x v="3"/>
    <x v="3"/>
  </r>
  <r>
    <x v="0"/>
    <x v="76"/>
    <x v="7"/>
    <x v="0"/>
    <x v="0"/>
    <x v="1087"/>
    <x v="7"/>
    <x v="2"/>
    <x v="1368"/>
    <x v="1055"/>
    <x v="0"/>
    <x v="2"/>
    <x v="1270"/>
    <x v="7"/>
    <x v="7"/>
    <x v="7"/>
    <x v="1359"/>
    <x v="1359"/>
    <x v="1359"/>
    <x v="7"/>
    <x v="7"/>
  </r>
  <r>
    <x v="3"/>
    <x v="50"/>
    <x v="9"/>
    <x v="1"/>
    <x v="2"/>
    <x v="1088"/>
    <x v="8"/>
    <x v="3"/>
    <x v="1369"/>
    <x v="1056"/>
    <x v="0"/>
    <x v="124"/>
    <x v="1271"/>
    <x v="9"/>
    <x v="9"/>
    <x v="9"/>
    <x v="1360"/>
    <x v="1360"/>
    <x v="1360"/>
    <x v="9"/>
    <x v="9"/>
  </r>
  <r>
    <x v="5"/>
    <x v="97"/>
    <x v="1"/>
    <x v="1"/>
    <x v="2"/>
    <x v="1089"/>
    <x v="2"/>
    <x v="6"/>
    <x v="1370"/>
    <x v="1057"/>
    <x v="0"/>
    <x v="2"/>
    <x v="1272"/>
    <x v="1"/>
    <x v="1"/>
    <x v="1"/>
    <x v="1361"/>
    <x v="1361"/>
    <x v="1361"/>
    <x v="1"/>
    <x v="1"/>
  </r>
  <r>
    <x v="1"/>
    <x v="108"/>
    <x v="0"/>
    <x v="1"/>
    <x v="0"/>
    <x v="1090"/>
    <x v="7"/>
    <x v="7"/>
    <x v="1371"/>
    <x v="433"/>
    <x v="0"/>
    <x v="2"/>
    <x v="1273"/>
    <x v="0"/>
    <x v="0"/>
    <x v="0"/>
    <x v="1362"/>
    <x v="1362"/>
    <x v="1362"/>
    <x v="0"/>
    <x v="0"/>
  </r>
  <r>
    <x v="1"/>
    <x v="33"/>
    <x v="7"/>
    <x v="0"/>
    <x v="1"/>
    <x v="1091"/>
    <x v="8"/>
    <x v="0"/>
    <x v="1372"/>
    <x v="1058"/>
    <x v="0"/>
    <x v="120"/>
    <x v="1274"/>
    <x v="7"/>
    <x v="7"/>
    <x v="7"/>
    <x v="1363"/>
    <x v="1363"/>
    <x v="1363"/>
    <x v="7"/>
    <x v="7"/>
  </r>
  <r>
    <x v="2"/>
    <x v="121"/>
    <x v="7"/>
    <x v="1"/>
    <x v="2"/>
    <x v="39"/>
    <x v="4"/>
    <x v="5"/>
    <x v="1373"/>
    <x v="1059"/>
    <x v="5"/>
    <x v="80"/>
    <x v="1275"/>
    <x v="7"/>
    <x v="7"/>
    <x v="7"/>
    <x v="1364"/>
    <x v="1364"/>
    <x v="1364"/>
    <x v="7"/>
    <x v="7"/>
  </r>
  <r>
    <x v="3"/>
    <x v="50"/>
    <x v="10"/>
    <x v="1"/>
    <x v="3"/>
    <x v="1092"/>
    <x v="0"/>
    <x v="4"/>
    <x v="1374"/>
    <x v="1060"/>
    <x v="1"/>
    <x v="13"/>
    <x v="1276"/>
    <x v="10"/>
    <x v="10"/>
    <x v="10"/>
    <x v="1365"/>
    <x v="1365"/>
    <x v="1365"/>
    <x v="10"/>
    <x v="10"/>
  </r>
  <r>
    <x v="1"/>
    <x v="129"/>
    <x v="9"/>
    <x v="1"/>
    <x v="1"/>
    <x v="633"/>
    <x v="7"/>
    <x v="5"/>
    <x v="1375"/>
    <x v="177"/>
    <x v="3"/>
    <x v="2"/>
    <x v="1084"/>
    <x v="9"/>
    <x v="9"/>
    <x v="9"/>
    <x v="1366"/>
    <x v="1366"/>
    <x v="1366"/>
    <x v="9"/>
    <x v="9"/>
  </r>
  <r>
    <x v="0"/>
    <x v="118"/>
    <x v="7"/>
    <x v="0"/>
    <x v="1"/>
    <x v="1093"/>
    <x v="7"/>
    <x v="5"/>
    <x v="1376"/>
    <x v="1061"/>
    <x v="2"/>
    <x v="86"/>
    <x v="1277"/>
    <x v="7"/>
    <x v="7"/>
    <x v="7"/>
    <x v="1367"/>
    <x v="1367"/>
    <x v="1367"/>
    <x v="7"/>
    <x v="7"/>
  </r>
  <r>
    <x v="5"/>
    <x v="63"/>
    <x v="4"/>
    <x v="1"/>
    <x v="0"/>
    <x v="943"/>
    <x v="2"/>
    <x v="4"/>
    <x v="1377"/>
    <x v="107"/>
    <x v="5"/>
    <x v="61"/>
    <x v="1278"/>
    <x v="4"/>
    <x v="4"/>
    <x v="4"/>
    <x v="1368"/>
    <x v="1368"/>
    <x v="1368"/>
    <x v="4"/>
    <x v="4"/>
  </r>
  <r>
    <x v="3"/>
    <x v="94"/>
    <x v="6"/>
    <x v="1"/>
    <x v="2"/>
    <x v="1094"/>
    <x v="2"/>
    <x v="2"/>
    <x v="1378"/>
    <x v="801"/>
    <x v="0"/>
    <x v="30"/>
    <x v="1279"/>
    <x v="6"/>
    <x v="6"/>
    <x v="6"/>
    <x v="1369"/>
    <x v="1369"/>
    <x v="1369"/>
    <x v="6"/>
    <x v="6"/>
  </r>
  <r>
    <x v="5"/>
    <x v="149"/>
    <x v="3"/>
    <x v="1"/>
    <x v="1"/>
    <x v="999"/>
    <x v="5"/>
    <x v="2"/>
    <x v="1379"/>
    <x v="1062"/>
    <x v="4"/>
    <x v="2"/>
    <x v="1280"/>
    <x v="3"/>
    <x v="3"/>
    <x v="3"/>
    <x v="1370"/>
    <x v="1370"/>
    <x v="1370"/>
    <x v="3"/>
    <x v="3"/>
  </r>
  <r>
    <x v="5"/>
    <x v="75"/>
    <x v="6"/>
    <x v="0"/>
    <x v="0"/>
    <x v="1095"/>
    <x v="10"/>
    <x v="5"/>
    <x v="1380"/>
    <x v="1063"/>
    <x v="3"/>
    <x v="70"/>
    <x v="980"/>
    <x v="6"/>
    <x v="6"/>
    <x v="6"/>
    <x v="1371"/>
    <x v="1371"/>
    <x v="1371"/>
    <x v="6"/>
    <x v="6"/>
  </r>
  <r>
    <x v="5"/>
    <x v="9"/>
    <x v="4"/>
    <x v="0"/>
    <x v="2"/>
    <x v="1096"/>
    <x v="4"/>
    <x v="5"/>
    <x v="1381"/>
    <x v="664"/>
    <x v="0"/>
    <x v="49"/>
    <x v="1281"/>
    <x v="4"/>
    <x v="4"/>
    <x v="4"/>
    <x v="1372"/>
    <x v="1372"/>
    <x v="1372"/>
    <x v="4"/>
    <x v="4"/>
  </r>
  <r>
    <x v="3"/>
    <x v="57"/>
    <x v="10"/>
    <x v="0"/>
    <x v="1"/>
    <x v="181"/>
    <x v="2"/>
    <x v="3"/>
    <x v="1382"/>
    <x v="1064"/>
    <x v="1"/>
    <x v="124"/>
    <x v="1282"/>
    <x v="10"/>
    <x v="10"/>
    <x v="10"/>
    <x v="1373"/>
    <x v="1373"/>
    <x v="1373"/>
    <x v="10"/>
    <x v="10"/>
  </r>
  <r>
    <x v="1"/>
    <x v="73"/>
    <x v="11"/>
    <x v="0"/>
    <x v="2"/>
    <x v="1097"/>
    <x v="6"/>
    <x v="2"/>
    <x v="1383"/>
    <x v="1065"/>
    <x v="0"/>
    <x v="31"/>
    <x v="1283"/>
    <x v="11"/>
    <x v="11"/>
    <x v="11"/>
    <x v="1374"/>
    <x v="1374"/>
    <x v="1374"/>
    <x v="11"/>
    <x v="11"/>
  </r>
  <r>
    <x v="4"/>
    <x v="173"/>
    <x v="3"/>
    <x v="1"/>
    <x v="0"/>
    <x v="566"/>
    <x v="6"/>
    <x v="2"/>
    <x v="1384"/>
    <x v="1066"/>
    <x v="0"/>
    <x v="19"/>
    <x v="1284"/>
    <x v="3"/>
    <x v="3"/>
    <x v="3"/>
    <x v="1375"/>
    <x v="1375"/>
    <x v="1375"/>
    <x v="3"/>
    <x v="3"/>
  </r>
  <r>
    <x v="1"/>
    <x v="71"/>
    <x v="8"/>
    <x v="0"/>
    <x v="2"/>
    <x v="1098"/>
    <x v="10"/>
    <x v="5"/>
    <x v="1385"/>
    <x v="1067"/>
    <x v="5"/>
    <x v="11"/>
    <x v="1285"/>
    <x v="8"/>
    <x v="8"/>
    <x v="8"/>
    <x v="1376"/>
    <x v="1376"/>
    <x v="1376"/>
    <x v="8"/>
    <x v="8"/>
  </r>
  <r>
    <x v="0"/>
    <x v="172"/>
    <x v="10"/>
    <x v="0"/>
    <x v="0"/>
    <x v="79"/>
    <x v="0"/>
    <x v="7"/>
    <x v="1386"/>
    <x v="1068"/>
    <x v="5"/>
    <x v="146"/>
    <x v="222"/>
    <x v="10"/>
    <x v="10"/>
    <x v="10"/>
    <x v="225"/>
    <x v="225"/>
    <x v="225"/>
    <x v="10"/>
    <x v="10"/>
  </r>
  <r>
    <x v="1"/>
    <x v="81"/>
    <x v="7"/>
    <x v="1"/>
    <x v="3"/>
    <x v="1099"/>
    <x v="0"/>
    <x v="7"/>
    <x v="1387"/>
    <x v="295"/>
    <x v="0"/>
    <x v="66"/>
    <x v="1286"/>
    <x v="7"/>
    <x v="7"/>
    <x v="7"/>
    <x v="1377"/>
    <x v="1377"/>
    <x v="1377"/>
    <x v="7"/>
    <x v="7"/>
  </r>
  <r>
    <x v="5"/>
    <x v="105"/>
    <x v="6"/>
    <x v="0"/>
    <x v="1"/>
    <x v="927"/>
    <x v="3"/>
    <x v="7"/>
    <x v="1388"/>
    <x v="1069"/>
    <x v="2"/>
    <x v="30"/>
    <x v="1287"/>
    <x v="6"/>
    <x v="6"/>
    <x v="6"/>
    <x v="1378"/>
    <x v="1378"/>
    <x v="1378"/>
    <x v="6"/>
    <x v="6"/>
  </r>
  <r>
    <x v="1"/>
    <x v="93"/>
    <x v="8"/>
    <x v="1"/>
    <x v="0"/>
    <x v="1100"/>
    <x v="11"/>
    <x v="3"/>
    <x v="1389"/>
    <x v="1070"/>
    <x v="5"/>
    <x v="113"/>
    <x v="1288"/>
    <x v="8"/>
    <x v="8"/>
    <x v="8"/>
    <x v="1379"/>
    <x v="1379"/>
    <x v="1379"/>
    <x v="8"/>
    <x v="8"/>
  </r>
  <r>
    <x v="5"/>
    <x v="74"/>
    <x v="4"/>
    <x v="0"/>
    <x v="3"/>
    <x v="1031"/>
    <x v="5"/>
    <x v="1"/>
    <x v="1390"/>
    <x v="17"/>
    <x v="1"/>
    <x v="124"/>
    <x v="1289"/>
    <x v="4"/>
    <x v="4"/>
    <x v="4"/>
    <x v="1380"/>
    <x v="1380"/>
    <x v="1380"/>
    <x v="4"/>
    <x v="4"/>
  </r>
  <r>
    <x v="3"/>
    <x v="5"/>
    <x v="2"/>
    <x v="0"/>
    <x v="0"/>
    <x v="1101"/>
    <x v="7"/>
    <x v="3"/>
    <x v="1391"/>
    <x v="1071"/>
    <x v="2"/>
    <x v="2"/>
    <x v="1290"/>
    <x v="2"/>
    <x v="2"/>
    <x v="2"/>
    <x v="1381"/>
    <x v="1381"/>
    <x v="1381"/>
    <x v="2"/>
    <x v="2"/>
  </r>
  <r>
    <x v="5"/>
    <x v="52"/>
    <x v="4"/>
    <x v="0"/>
    <x v="1"/>
    <x v="1102"/>
    <x v="6"/>
    <x v="1"/>
    <x v="1392"/>
    <x v="1072"/>
    <x v="3"/>
    <x v="62"/>
    <x v="1291"/>
    <x v="4"/>
    <x v="4"/>
    <x v="4"/>
    <x v="1382"/>
    <x v="1382"/>
    <x v="1382"/>
    <x v="4"/>
    <x v="4"/>
  </r>
  <r>
    <x v="0"/>
    <x v="113"/>
    <x v="5"/>
    <x v="0"/>
    <x v="2"/>
    <x v="1103"/>
    <x v="0"/>
    <x v="6"/>
    <x v="1393"/>
    <x v="306"/>
    <x v="1"/>
    <x v="2"/>
    <x v="1292"/>
    <x v="5"/>
    <x v="5"/>
    <x v="5"/>
    <x v="1383"/>
    <x v="1383"/>
    <x v="1383"/>
    <x v="5"/>
    <x v="5"/>
  </r>
  <r>
    <x v="1"/>
    <x v="140"/>
    <x v="9"/>
    <x v="0"/>
    <x v="2"/>
    <x v="1104"/>
    <x v="5"/>
    <x v="3"/>
    <x v="1394"/>
    <x v="1073"/>
    <x v="4"/>
    <x v="146"/>
    <x v="1293"/>
    <x v="9"/>
    <x v="9"/>
    <x v="9"/>
    <x v="1384"/>
    <x v="1384"/>
    <x v="1384"/>
    <x v="9"/>
    <x v="9"/>
  </r>
  <r>
    <x v="3"/>
    <x v="11"/>
    <x v="3"/>
    <x v="1"/>
    <x v="3"/>
    <x v="1105"/>
    <x v="6"/>
    <x v="2"/>
    <x v="1395"/>
    <x v="1074"/>
    <x v="5"/>
    <x v="8"/>
    <x v="1294"/>
    <x v="3"/>
    <x v="3"/>
    <x v="3"/>
    <x v="1385"/>
    <x v="1385"/>
    <x v="1385"/>
    <x v="3"/>
    <x v="3"/>
  </r>
  <r>
    <x v="3"/>
    <x v="184"/>
    <x v="2"/>
    <x v="0"/>
    <x v="2"/>
    <x v="1106"/>
    <x v="11"/>
    <x v="2"/>
    <x v="1396"/>
    <x v="1075"/>
    <x v="1"/>
    <x v="227"/>
    <x v="1295"/>
    <x v="2"/>
    <x v="2"/>
    <x v="2"/>
    <x v="1386"/>
    <x v="1386"/>
    <x v="1386"/>
    <x v="2"/>
    <x v="2"/>
  </r>
  <r>
    <x v="5"/>
    <x v="149"/>
    <x v="4"/>
    <x v="0"/>
    <x v="2"/>
    <x v="740"/>
    <x v="11"/>
    <x v="7"/>
    <x v="1397"/>
    <x v="1076"/>
    <x v="3"/>
    <x v="227"/>
    <x v="1296"/>
    <x v="4"/>
    <x v="4"/>
    <x v="4"/>
    <x v="1387"/>
    <x v="1387"/>
    <x v="1387"/>
    <x v="4"/>
    <x v="4"/>
  </r>
  <r>
    <x v="1"/>
    <x v="167"/>
    <x v="5"/>
    <x v="0"/>
    <x v="0"/>
    <x v="984"/>
    <x v="4"/>
    <x v="7"/>
    <x v="1398"/>
    <x v="1077"/>
    <x v="6"/>
    <x v="4"/>
    <x v="1297"/>
    <x v="5"/>
    <x v="5"/>
    <x v="5"/>
    <x v="1388"/>
    <x v="1388"/>
    <x v="1388"/>
    <x v="5"/>
    <x v="5"/>
  </r>
  <r>
    <x v="5"/>
    <x v="74"/>
    <x v="2"/>
    <x v="0"/>
    <x v="2"/>
    <x v="25"/>
    <x v="4"/>
    <x v="5"/>
    <x v="1399"/>
    <x v="275"/>
    <x v="1"/>
    <x v="210"/>
    <x v="1298"/>
    <x v="2"/>
    <x v="2"/>
    <x v="2"/>
    <x v="1389"/>
    <x v="1389"/>
    <x v="1389"/>
    <x v="2"/>
    <x v="2"/>
  </r>
  <r>
    <x v="1"/>
    <x v="36"/>
    <x v="4"/>
    <x v="1"/>
    <x v="3"/>
    <x v="1107"/>
    <x v="6"/>
    <x v="5"/>
    <x v="1400"/>
    <x v="369"/>
    <x v="4"/>
    <x v="71"/>
    <x v="1299"/>
    <x v="4"/>
    <x v="4"/>
    <x v="4"/>
    <x v="1390"/>
    <x v="1390"/>
    <x v="1390"/>
    <x v="4"/>
    <x v="4"/>
  </r>
  <r>
    <x v="1"/>
    <x v="136"/>
    <x v="7"/>
    <x v="0"/>
    <x v="2"/>
    <x v="1108"/>
    <x v="3"/>
    <x v="0"/>
    <x v="1401"/>
    <x v="1078"/>
    <x v="0"/>
    <x v="4"/>
    <x v="318"/>
    <x v="7"/>
    <x v="7"/>
    <x v="7"/>
    <x v="1391"/>
    <x v="1391"/>
    <x v="1391"/>
    <x v="7"/>
    <x v="7"/>
  </r>
  <r>
    <x v="5"/>
    <x v="63"/>
    <x v="3"/>
    <x v="1"/>
    <x v="0"/>
    <x v="839"/>
    <x v="4"/>
    <x v="5"/>
    <x v="1402"/>
    <x v="1079"/>
    <x v="2"/>
    <x v="140"/>
    <x v="1300"/>
    <x v="3"/>
    <x v="3"/>
    <x v="3"/>
    <x v="1392"/>
    <x v="1392"/>
    <x v="1392"/>
    <x v="3"/>
    <x v="3"/>
  </r>
  <r>
    <x v="1"/>
    <x v="167"/>
    <x v="4"/>
    <x v="0"/>
    <x v="3"/>
    <x v="1109"/>
    <x v="10"/>
    <x v="4"/>
    <x v="1403"/>
    <x v="1080"/>
    <x v="3"/>
    <x v="46"/>
    <x v="1301"/>
    <x v="4"/>
    <x v="4"/>
    <x v="4"/>
    <x v="1393"/>
    <x v="1393"/>
    <x v="1393"/>
    <x v="4"/>
    <x v="4"/>
  </r>
  <r>
    <x v="2"/>
    <x v="137"/>
    <x v="5"/>
    <x v="1"/>
    <x v="3"/>
    <x v="1110"/>
    <x v="2"/>
    <x v="2"/>
    <x v="1404"/>
    <x v="1081"/>
    <x v="3"/>
    <x v="22"/>
    <x v="1302"/>
    <x v="5"/>
    <x v="5"/>
    <x v="5"/>
    <x v="1394"/>
    <x v="1394"/>
    <x v="1394"/>
    <x v="5"/>
    <x v="5"/>
  </r>
  <r>
    <x v="5"/>
    <x v="130"/>
    <x v="5"/>
    <x v="0"/>
    <x v="0"/>
    <x v="1111"/>
    <x v="5"/>
    <x v="0"/>
    <x v="1405"/>
    <x v="806"/>
    <x v="3"/>
    <x v="2"/>
    <x v="567"/>
    <x v="5"/>
    <x v="5"/>
    <x v="5"/>
    <x v="1395"/>
    <x v="1395"/>
    <x v="1395"/>
    <x v="5"/>
    <x v="5"/>
  </r>
  <r>
    <x v="1"/>
    <x v="123"/>
    <x v="4"/>
    <x v="1"/>
    <x v="2"/>
    <x v="812"/>
    <x v="11"/>
    <x v="5"/>
    <x v="1406"/>
    <x v="625"/>
    <x v="4"/>
    <x v="122"/>
    <x v="1303"/>
    <x v="4"/>
    <x v="4"/>
    <x v="4"/>
    <x v="1396"/>
    <x v="1396"/>
    <x v="1396"/>
    <x v="4"/>
    <x v="4"/>
  </r>
  <r>
    <x v="0"/>
    <x v="118"/>
    <x v="10"/>
    <x v="0"/>
    <x v="0"/>
    <x v="1112"/>
    <x v="4"/>
    <x v="4"/>
    <x v="1407"/>
    <x v="367"/>
    <x v="6"/>
    <x v="17"/>
    <x v="1304"/>
    <x v="10"/>
    <x v="10"/>
    <x v="10"/>
    <x v="1397"/>
    <x v="1397"/>
    <x v="1397"/>
    <x v="10"/>
    <x v="10"/>
  </r>
  <r>
    <x v="3"/>
    <x v="50"/>
    <x v="11"/>
    <x v="1"/>
    <x v="1"/>
    <x v="1000"/>
    <x v="10"/>
    <x v="6"/>
    <x v="1408"/>
    <x v="1082"/>
    <x v="1"/>
    <x v="70"/>
    <x v="1305"/>
    <x v="11"/>
    <x v="11"/>
    <x v="11"/>
    <x v="1398"/>
    <x v="1398"/>
    <x v="1398"/>
    <x v="11"/>
    <x v="11"/>
  </r>
  <r>
    <x v="1"/>
    <x v="99"/>
    <x v="8"/>
    <x v="0"/>
    <x v="1"/>
    <x v="1113"/>
    <x v="9"/>
    <x v="2"/>
    <x v="1409"/>
    <x v="1083"/>
    <x v="1"/>
    <x v="61"/>
    <x v="168"/>
    <x v="8"/>
    <x v="8"/>
    <x v="8"/>
    <x v="1399"/>
    <x v="1399"/>
    <x v="1399"/>
    <x v="8"/>
    <x v="8"/>
  </r>
  <r>
    <x v="4"/>
    <x v="95"/>
    <x v="8"/>
    <x v="1"/>
    <x v="1"/>
    <x v="1114"/>
    <x v="3"/>
    <x v="1"/>
    <x v="1410"/>
    <x v="1084"/>
    <x v="5"/>
    <x v="45"/>
    <x v="1306"/>
    <x v="8"/>
    <x v="8"/>
    <x v="8"/>
    <x v="1400"/>
    <x v="1400"/>
    <x v="1400"/>
    <x v="8"/>
    <x v="8"/>
  </r>
  <r>
    <x v="0"/>
    <x v="69"/>
    <x v="10"/>
    <x v="1"/>
    <x v="0"/>
    <x v="589"/>
    <x v="0"/>
    <x v="0"/>
    <x v="1411"/>
    <x v="1085"/>
    <x v="3"/>
    <x v="6"/>
    <x v="1307"/>
    <x v="10"/>
    <x v="10"/>
    <x v="10"/>
    <x v="1401"/>
    <x v="1401"/>
    <x v="1401"/>
    <x v="10"/>
    <x v="10"/>
  </r>
  <r>
    <x v="1"/>
    <x v="80"/>
    <x v="8"/>
    <x v="0"/>
    <x v="0"/>
    <x v="1115"/>
    <x v="5"/>
    <x v="3"/>
    <x v="1412"/>
    <x v="1073"/>
    <x v="4"/>
    <x v="10"/>
    <x v="1230"/>
    <x v="8"/>
    <x v="8"/>
    <x v="8"/>
    <x v="1402"/>
    <x v="1402"/>
    <x v="1402"/>
    <x v="8"/>
    <x v="8"/>
  </r>
  <r>
    <x v="1"/>
    <x v="109"/>
    <x v="4"/>
    <x v="1"/>
    <x v="3"/>
    <x v="227"/>
    <x v="5"/>
    <x v="5"/>
    <x v="1413"/>
    <x v="478"/>
    <x v="3"/>
    <x v="2"/>
    <x v="1308"/>
    <x v="4"/>
    <x v="4"/>
    <x v="4"/>
    <x v="1403"/>
    <x v="1403"/>
    <x v="1403"/>
    <x v="4"/>
    <x v="4"/>
  </r>
  <r>
    <x v="5"/>
    <x v="62"/>
    <x v="2"/>
    <x v="0"/>
    <x v="2"/>
    <x v="811"/>
    <x v="4"/>
    <x v="1"/>
    <x v="1414"/>
    <x v="1086"/>
    <x v="5"/>
    <x v="234"/>
    <x v="365"/>
    <x v="2"/>
    <x v="2"/>
    <x v="2"/>
    <x v="1404"/>
    <x v="1404"/>
    <x v="1404"/>
    <x v="2"/>
    <x v="2"/>
  </r>
  <r>
    <x v="5"/>
    <x v="62"/>
    <x v="2"/>
    <x v="0"/>
    <x v="0"/>
    <x v="1116"/>
    <x v="11"/>
    <x v="4"/>
    <x v="1415"/>
    <x v="1087"/>
    <x v="1"/>
    <x v="69"/>
    <x v="1309"/>
    <x v="2"/>
    <x v="2"/>
    <x v="2"/>
    <x v="1405"/>
    <x v="1405"/>
    <x v="1405"/>
    <x v="2"/>
    <x v="2"/>
  </r>
  <r>
    <x v="3"/>
    <x v="184"/>
    <x v="4"/>
    <x v="0"/>
    <x v="2"/>
    <x v="374"/>
    <x v="7"/>
    <x v="0"/>
    <x v="1416"/>
    <x v="1088"/>
    <x v="1"/>
    <x v="2"/>
    <x v="1310"/>
    <x v="4"/>
    <x v="4"/>
    <x v="4"/>
    <x v="1406"/>
    <x v="1406"/>
    <x v="1406"/>
    <x v="4"/>
    <x v="4"/>
  </r>
  <r>
    <x v="1"/>
    <x v="140"/>
    <x v="6"/>
    <x v="0"/>
    <x v="2"/>
    <x v="107"/>
    <x v="9"/>
    <x v="5"/>
    <x v="1417"/>
    <x v="275"/>
    <x v="1"/>
    <x v="2"/>
    <x v="1311"/>
    <x v="6"/>
    <x v="6"/>
    <x v="6"/>
    <x v="1407"/>
    <x v="1407"/>
    <x v="1407"/>
    <x v="6"/>
    <x v="6"/>
  </r>
  <r>
    <x v="1"/>
    <x v="99"/>
    <x v="7"/>
    <x v="1"/>
    <x v="0"/>
    <x v="261"/>
    <x v="0"/>
    <x v="0"/>
    <x v="1418"/>
    <x v="373"/>
    <x v="1"/>
    <x v="26"/>
    <x v="1243"/>
    <x v="7"/>
    <x v="7"/>
    <x v="7"/>
    <x v="1326"/>
    <x v="1326"/>
    <x v="1326"/>
    <x v="7"/>
    <x v="7"/>
  </r>
  <r>
    <x v="5"/>
    <x v="182"/>
    <x v="7"/>
    <x v="0"/>
    <x v="0"/>
    <x v="1117"/>
    <x v="8"/>
    <x v="5"/>
    <x v="1419"/>
    <x v="1089"/>
    <x v="1"/>
    <x v="40"/>
    <x v="1312"/>
    <x v="7"/>
    <x v="7"/>
    <x v="7"/>
    <x v="1408"/>
    <x v="1408"/>
    <x v="1408"/>
    <x v="7"/>
    <x v="7"/>
  </r>
  <r>
    <x v="5"/>
    <x v="54"/>
    <x v="3"/>
    <x v="0"/>
    <x v="2"/>
    <x v="116"/>
    <x v="2"/>
    <x v="1"/>
    <x v="1420"/>
    <x v="734"/>
    <x v="4"/>
    <x v="44"/>
    <x v="1313"/>
    <x v="3"/>
    <x v="3"/>
    <x v="3"/>
    <x v="1409"/>
    <x v="1409"/>
    <x v="1409"/>
    <x v="3"/>
    <x v="3"/>
  </r>
  <r>
    <x v="5"/>
    <x v="131"/>
    <x v="0"/>
    <x v="1"/>
    <x v="1"/>
    <x v="895"/>
    <x v="0"/>
    <x v="4"/>
    <x v="1421"/>
    <x v="1090"/>
    <x v="4"/>
    <x v="11"/>
    <x v="1314"/>
    <x v="0"/>
    <x v="0"/>
    <x v="0"/>
    <x v="1410"/>
    <x v="1410"/>
    <x v="1410"/>
    <x v="0"/>
    <x v="0"/>
  </r>
  <r>
    <x v="4"/>
    <x v="45"/>
    <x v="8"/>
    <x v="0"/>
    <x v="2"/>
    <x v="1118"/>
    <x v="5"/>
    <x v="2"/>
    <x v="1422"/>
    <x v="1091"/>
    <x v="3"/>
    <x v="126"/>
    <x v="1315"/>
    <x v="8"/>
    <x v="8"/>
    <x v="8"/>
    <x v="1411"/>
    <x v="1411"/>
    <x v="1411"/>
    <x v="8"/>
    <x v="8"/>
  </r>
  <r>
    <x v="0"/>
    <x v="1"/>
    <x v="6"/>
    <x v="1"/>
    <x v="3"/>
    <x v="1119"/>
    <x v="1"/>
    <x v="3"/>
    <x v="1423"/>
    <x v="1092"/>
    <x v="4"/>
    <x v="141"/>
    <x v="1316"/>
    <x v="6"/>
    <x v="6"/>
    <x v="6"/>
    <x v="1412"/>
    <x v="1412"/>
    <x v="1412"/>
    <x v="6"/>
    <x v="6"/>
  </r>
  <r>
    <x v="5"/>
    <x v="96"/>
    <x v="9"/>
    <x v="1"/>
    <x v="2"/>
    <x v="1120"/>
    <x v="11"/>
    <x v="0"/>
    <x v="1424"/>
    <x v="1093"/>
    <x v="3"/>
    <x v="146"/>
    <x v="1317"/>
    <x v="9"/>
    <x v="9"/>
    <x v="9"/>
    <x v="1413"/>
    <x v="1413"/>
    <x v="1413"/>
    <x v="9"/>
    <x v="9"/>
  </r>
  <r>
    <x v="5"/>
    <x v="154"/>
    <x v="11"/>
    <x v="0"/>
    <x v="1"/>
    <x v="1121"/>
    <x v="5"/>
    <x v="5"/>
    <x v="1425"/>
    <x v="1094"/>
    <x v="0"/>
    <x v="2"/>
    <x v="1318"/>
    <x v="11"/>
    <x v="11"/>
    <x v="11"/>
    <x v="1414"/>
    <x v="1414"/>
    <x v="1414"/>
    <x v="11"/>
    <x v="11"/>
  </r>
  <r>
    <x v="2"/>
    <x v="112"/>
    <x v="0"/>
    <x v="0"/>
    <x v="0"/>
    <x v="1122"/>
    <x v="2"/>
    <x v="2"/>
    <x v="1426"/>
    <x v="1012"/>
    <x v="6"/>
    <x v="2"/>
    <x v="1319"/>
    <x v="0"/>
    <x v="0"/>
    <x v="0"/>
    <x v="1415"/>
    <x v="1415"/>
    <x v="1415"/>
    <x v="0"/>
    <x v="0"/>
  </r>
  <r>
    <x v="2"/>
    <x v="3"/>
    <x v="5"/>
    <x v="1"/>
    <x v="1"/>
    <x v="253"/>
    <x v="3"/>
    <x v="2"/>
    <x v="1427"/>
    <x v="774"/>
    <x v="2"/>
    <x v="235"/>
    <x v="1320"/>
    <x v="5"/>
    <x v="5"/>
    <x v="5"/>
    <x v="1416"/>
    <x v="1416"/>
    <x v="1416"/>
    <x v="5"/>
    <x v="5"/>
  </r>
  <r>
    <x v="1"/>
    <x v="26"/>
    <x v="7"/>
    <x v="1"/>
    <x v="0"/>
    <x v="1123"/>
    <x v="9"/>
    <x v="7"/>
    <x v="1428"/>
    <x v="1095"/>
    <x v="5"/>
    <x v="37"/>
    <x v="1321"/>
    <x v="7"/>
    <x v="7"/>
    <x v="7"/>
    <x v="1417"/>
    <x v="1417"/>
    <x v="1417"/>
    <x v="7"/>
    <x v="7"/>
  </r>
  <r>
    <x v="3"/>
    <x v="60"/>
    <x v="4"/>
    <x v="0"/>
    <x v="3"/>
    <x v="1124"/>
    <x v="3"/>
    <x v="5"/>
    <x v="1429"/>
    <x v="1096"/>
    <x v="6"/>
    <x v="56"/>
    <x v="1322"/>
    <x v="4"/>
    <x v="4"/>
    <x v="4"/>
    <x v="1418"/>
    <x v="1418"/>
    <x v="1418"/>
    <x v="4"/>
    <x v="4"/>
  </r>
  <r>
    <x v="2"/>
    <x v="3"/>
    <x v="2"/>
    <x v="0"/>
    <x v="0"/>
    <x v="578"/>
    <x v="1"/>
    <x v="2"/>
    <x v="1430"/>
    <x v="1097"/>
    <x v="3"/>
    <x v="96"/>
    <x v="1323"/>
    <x v="2"/>
    <x v="2"/>
    <x v="2"/>
    <x v="1419"/>
    <x v="1419"/>
    <x v="1419"/>
    <x v="2"/>
    <x v="2"/>
  </r>
  <r>
    <x v="1"/>
    <x v="129"/>
    <x v="4"/>
    <x v="1"/>
    <x v="1"/>
    <x v="18"/>
    <x v="4"/>
    <x v="6"/>
    <x v="1431"/>
    <x v="1098"/>
    <x v="2"/>
    <x v="69"/>
    <x v="1324"/>
    <x v="4"/>
    <x v="4"/>
    <x v="4"/>
    <x v="1420"/>
    <x v="1420"/>
    <x v="1420"/>
    <x v="4"/>
    <x v="4"/>
  </r>
  <r>
    <x v="3"/>
    <x v="57"/>
    <x v="9"/>
    <x v="1"/>
    <x v="1"/>
    <x v="680"/>
    <x v="4"/>
    <x v="6"/>
    <x v="1432"/>
    <x v="1099"/>
    <x v="3"/>
    <x v="2"/>
    <x v="1325"/>
    <x v="9"/>
    <x v="9"/>
    <x v="9"/>
    <x v="1421"/>
    <x v="1421"/>
    <x v="1421"/>
    <x v="9"/>
    <x v="9"/>
  </r>
  <r>
    <x v="2"/>
    <x v="112"/>
    <x v="0"/>
    <x v="1"/>
    <x v="0"/>
    <x v="1101"/>
    <x v="7"/>
    <x v="3"/>
    <x v="1433"/>
    <x v="1100"/>
    <x v="4"/>
    <x v="49"/>
    <x v="1326"/>
    <x v="0"/>
    <x v="0"/>
    <x v="0"/>
    <x v="1422"/>
    <x v="1422"/>
    <x v="1422"/>
    <x v="0"/>
    <x v="0"/>
  </r>
  <r>
    <x v="1"/>
    <x v="140"/>
    <x v="4"/>
    <x v="0"/>
    <x v="2"/>
    <x v="475"/>
    <x v="9"/>
    <x v="2"/>
    <x v="1434"/>
    <x v="1101"/>
    <x v="0"/>
    <x v="69"/>
    <x v="1327"/>
    <x v="4"/>
    <x v="4"/>
    <x v="4"/>
    <x v="1423"/>
    <x v="1423"/>
    <x v="1423"/>
    <x v="4"/>
    <x v="4"/>
  </r>
  <r>
    <x v="4"/>
    <x v="115"/>
    <x v="2"/>
    <x v="1"/>
    <x v="2"/>
    <x v="1125"/>
    <x v="9"/>
    <x v="3"/>
    <x v="1435"/>
    <x v="528"/>
    <x v="0"/>
    <x v="2"/>
    <x v="1328"/>
    <x v="2"/>
    <x v="2"/>
    <x v="2"/>
    <x v="1424"/>
    <x v="1424"/>
    <x v="1424"/>
    <x v="2"/>
    <x v="2"/>
  </r>
  <r>
    <x v="1"/>
    <x v="139"/>
    <x v="8"/>
    <x v="0"/>
    <x v="2"/>
    <x v="1126"/>
    <x v="0"/>
    <x v="6"/>
    <x v="1436"/>
    <x v="309"/>
    <x v="2"/>
    <x v="2"/>
    <x v="1329"/>
    <x v="8"/>
    <x v="8"/>
    <x v="8"/>
    <x v="1425"/>
    <x v="1425"/>
    <x v="1425"/>
    <x v="8"/>
    <x v="8"/>
  </r>
  <r>
    <x v="4"/>
    <x v="31"/>
    <x v="7"/>
    <x v="1"/>
    <x v="2"/>
    <x v="614"/>
    <x v="6"/>
    <x v="6"/>
    <x v="1437"/>
    <x v="1102"/>
    <x v="3"/>
    <x v="45"/>
    <x v="1330"/>
    <x v="7"/>
    <x v="7"/>
    <x v="7"/>
    <x v="1426"/>
    <x v="1426"/>
    <x v="1426"/>
    <x v="7"/>
    <x v="7"/>
  </r>
  <r>
    <x v="1"/>
    <x v="108"/>
    <x v="7"/>
    <x v="0"/>
    <x v="0"/>
    <x v="1127"/>
    <x v="4"/>
    <x v="2"/>
    <x v="1438"/>
    <x v="1097"/>
    <x v="3"/>
    <x v="206"/>
    <x v="1331"/>
    <x v="7"/>
    <x v="7"/>
    <x v="7"/>
    <x v="1427"/>
    <x v="1427"/>
    <x v="1427"/>
    <x v="7"/>
    <x v="7"/>
  </r>
  <r>
    <x v="3"/>
    <x v="106"/>
    <x v="7"/>
    <x v="0"/>
    <x v="2"/>
    <x v="906"/>
    <x v="2"/>
    <x v="5"/>
    <x v="1439"/>
    <x v="1103"/>
    <x v="2"/>
    <x v="31"/>
    <x v="1332"/>
    <x v="7"/>
    <x v="7"/>
    <x v="7"/>
    <x v="1428"/>
    <x v="1428"/>
    <x v="1428"/>
    <x v="7"/>
    <x v="7"/>
  </r>
  <r>
    <x v="0"/>
    <x v="49"/>
    <x v="10"/>
    <x v="1"/>
    <x v="3"/>
    <x v="488"/>
    <x v="8"/>
    <x v="7"/>
    <x v="1440"/>
    <x v="818"/>
    <x v="1"/>
    <x v="37"/>
    <x v="1333"/>
    <x v="10"/>
    <x v="10"/>
    <x v="10"/>
    <x v="1429"/>
    <x v="1429"/>
    <x v="1429"/>
    <x v="10"/>
    <x v="10"/>
  </r>
  <r>
    <x v="3"/>
    <x v="94"/>
    <x v="9"/>
    <x v="0"/>
    <x v="3"/>
    <x v="1128"/>
    <x v="11"/>
    <x v="2"/>
    <x v="1441"/>
    <x v="1104"/>
    <x v="2"/>
    <x v="82"/>
    <x v="1334"/>
    <x v="9"/>
    <x v="9"/>
    <x v="9"/>
    <x v="1430"/>
    <x v="1430"/>
    <x v="1430"/>
    <x v="9"/>
    <x v="9"/>
  </r>
  <r>
    <x v="6"/>
    <x v="18"/>
    <x v="1"/>
    <x v="1"/>
    <x v="2"/>
    <x v="1129"/>
    <x v="11"/>
    <x v="6"/>
    <x v="1442"/>
    <x v="1105"/>
    <x v="2"/>
    <x v="221"/>
    <x v="1335"/>
    <x v="1"/>
    <x v="1"/>
    <x v="1"/>
    <x v="1431"/>
    <x v="1431"/>
    <x v="1431"/>
    <x v="1"/>
    <x v="1"/>
  </r>
  <r>
    <x v="0"/>
    <x v="181"/>
    <x v="6"/>
    <x v="1"/>
    <x v="2"/>
    <x v="193"/>
    <x v="1"/>
    <x v="7"/>
    <x v="1443"/>
    <x v="98"/>
    <x v="6"/>
    <x v="66"/>
    <x v="1336"/>
    <x v="6"/>
    <x v="6"/>
    <x v="6"/>
    <x v="1432"/>
    <x v="1432"/>
    <x v="1432"/>
    <x v="6"/>
    <x v="6"/>
  </r>
  <r>
    <x v="2"/>
    <x v="12"/>
    <x v="2"/>
    <x v="1"/>
    <x v="2"/>
    <x v="645"/>
    <x v="4"/>
    <x v="1"/>
    <x v="1444"/>
    <x v="641"/>
    <x v="3"/>
    <x v="2"/>
    <x v="1337"/>
    <x v="2"/>
    <x v="2"/>
    <x v="2"/>
    <x v="1433"/>
    <x v="1433"/>
    <x v="1433"/>
    <x v="2"/>
    <x v="2"/>
  </r>
  <r>
    <x v="3"/>
    <x v="30"/>
    <x v="8"/>
    <x v="1"/>
    <x v="2"/>
    <x v="1130"/>
    <x v="5"/>
    <x v="2"/>
    <x v="1445"/>
    <x v="487"/>
    <x v="1"/>
    <x v="2"/>
    <x v="1338"/>
    <x v="8"/>
    <x v="8"/>
    <x v="8"/>
    <x v="1434"/>
    <x v="1434"/>
    <x v="1434"/>
    <x v="8"/>
    <x v="8"/>
  </r>
  <r>
    <x v="3"/>
    <x v="110"/>
    <x v="1"/>
    <x v="1"/>
    <x v="0"/>
    <x v="322"/>
    <x v="11"/>
    <x v="0"/>
    <x v="1446"/>
    <x v="1106"/>
    <x v="5"/>
    <x v="101"/>
    <x v="1339"/>
    <x v="1"/>
    <x v="1"/>
    <x v="1"/>
    <x v="1435"/>
    <x v="1435"/>
    <x v="1435"/>
    <x v="1"/>
    <x v="1"/>
  </r>
  <r>
    <x v="1"/>
    <x v="26"/>
    <x v="2"/>
    <x v="1"/>
    <x v="1"/>
    <x v="1131"/>
    <x v="6"/>
    <x v="6"/>
    <x v="1447"/>
    <x v="1107"/>
    <x v="4"/>
    <x v="58"/>
    <x v="1340"/>
    <x v="2"/>
    <x v="2"/>
    <x v="2"/>
    <x v="1436"/>
    <x v="1436"/>
    <x v="1436"/>
    <x v="2"/>
    <x v="2"/>
  </r>
  <r>
    <x v="1"/>
    <x v="168"/>
    <x v="6"/>
    <x v="1"/>
    <x v="3"/>
    <x v="1132"/>
    <x v="8"/>
    <x v="4"/>
    <x v="1448"/>
    <x v="1108"/>
    <x v="5"/>
    <x v="189"/>
    <x v="1341"/>
    <x v="6"/>
    <x v="6"/>
    <x v="6"/>
    <x v="1437"/>
    <x v="1437"/>
    <x v="1437"/>
    <x v="6"/>
    <x v="6"/>
  </r>
  <r>
    <x v="6"/>
    <x v="171"/>
    <x v="3"/>
    <x v="1"/>
    <x v="3"/>
    <x v="916"/>
    <x v="3"/>
    <x v="1"/>
    <x v="1449"/>
    <x v="1109"/>
    <x v="4"/>
    <x v="2"/>
    <x v="1342"/>
    <x v="3"/>
    <x v="3"/>
    <x v="3"/>
    <x v="1438"/>
    <x v="1438"/>
    <x v="1438"/>
    <x v="3"/>
    <x v="3"/>
  </r>
  <r>
    <x v="5"/>
    <x v="162"/>
    <x v="10"/>
    <x v="1"/>
    <x v="1"/>
    <x v="641"/>
    <x v="7"/>
    <x v="3"/>
    <x v="1450"/>
    <x v="1110"/>
    <x v="0"/>
    <x v="2"/>
    <x v="1343"/>
    <x v="10"/>
    <x v="10"/>
    <x v="10"/>
    <x v="1439"/>
    <x v="1439"/>
    <x v="1439"/>
    <x v="10"/>
    <x v="10"/>
  </r>
  <r>
    <x v="3"/>
    <x v="110"/>
    <x v="2"/>
    <x v="1"/>
    <x v="0"/>
    <x v="899"/>
    <x v="9"/>
    <x v="7"/>
    <x v="1451"/>
    <x v="598"/>
    <x v="6"/>
    <x v="2"/>
    <x v="1344"/>
    <x v="2"/>
    <x v="2"/>
    <x v="2"/>
    <x v="1440"/>
    <x v="1440"/>
    <x v="1440"/>
    <x v="2"/>
    <x v="2"/>
  </r>
  <r>
    <x v="0"/>
    <x v="14"/>
    <x v="3"/>
    <x v="0"/>
    <x v="1"/>
    <x v="1133"/>
    <x v="11"/>
    <x v="4"/>
    <x v="1452"/>
    <x v="1111"/>
    <x v="4"/>
    <x v="142"/>
    <x v="1345"/>
    <x v="3"/>
    <x v="3"/>
    <x v="3"/>
    <x v="1441"/>
    <x v="1441"/>
    <x v="1441"/>
    <x v="3"/>
    <x v="3"/>
  </r>
  <r>
    <x v="1"/>
    <x v="123"/>
    <x v="9"/>
    <x v="0"/>
    <x v="3"/>
    <x v="1134"/>
    <x v="4"/>
    <x v="5"/>
    <x v="1453"/>
    <x v="158"/>
    <x v="3"/>
    <x v="213"/>
    <x v="1346"/>
    <x v="9"/>
    <x v="9"/>
    <x v="9"/>
    <x v="1442"/>
    <x v="1442"/>
    <x v="1442"/>
    <x v="9"/>
    <x v="9"/>
  </r>
  <r>
    <x v="5"/>
    <x v="175"/>
    <x v="11"/>
    <x v="1"/>
    <x v="2"/>
    <x v="1135"/>
    <x v="0"/>
    <x v="7"/>
    <x v="1454"/>
    <x v="935"/>
    <x v="6"/>
    <x v="83"/>
    <x v="1347"/>
    <x v="11"/>
    <x v="11"/>
    <x v="11"/>
    <x v="1443"/>
    <x v="1443"/>
    <x v="1443"/>
    <x v="11"/>
    <x v="11"/>
  </r>
  <r>
    <x v="1"/>
    <x v="2"/>
    <x v="4"/>
    <x v="0"/>
    <x v="1"/>
    <x v="1136"/>
    <x v="6"/>
    <x v="7"/>
    <x v="1455"/>
    <x v="755"/>
    <x v="3"/>
    <x v="61"/>
    <x v="1348"/>
    <x v="4"/>
    <x v="4"/>
    <x v="4"/>
    <x v="1444"/>
    <x v="1444"/>
    <x v="1444"/>
    <x v="4"/>
    <x v="4"/>
  </r>
  <r>
    <x v="6"/>
    <x v="103"/>
    <x v="3"/>
    <x v="1"/>
    <x v="0"/>
    <x v="914"/>
    <x v="5"/>
    <x v="3"/>
    <x v="1456"/>
    <x v="1112"/>
    <x v="1"/>
    <x v="187"/>
    <x v="1349"/>
    <x v="3"/>
    <x v="3"/>
    <x v="3"/>
    <x v="1445"/>
    <x v="1445"/>
    <x v="1445"/>
    <x v="3"/>
    <x v="3"/>
  </r>
  <r>
    <x v="1"/>
    <x v="41"/>
    <x v="9"/>
    <x v="1"/>
    <x v="3"/>
    <x v="1137"/>
    <x v="0"/>
    <x v="4"/>
    <x v="1457"/>
    <x v="1002"/>
    <x v="5"/>
    <x v="2"/>
    <x v="1350"/>
    <x v="9"/>
    <x v="9"/>
    <x v="9"/>
    <x v="1446"/>
    <x v="1446"/>
    <x v="1446"/>
    <x v="9"/>
    <x v="9"/>
  </r>
  <r>
    <x v="1"/>
    <x v="67"/>
    <x v="0"/>
    <x v="0"/>
    <x v="3"/>
    <x v="489"/>
    <x v="4"/>
    <x v="5"/>
    <x v="1458"/>
    <x v="799"/>
    <x v="2"/>
    <x v="28"/>
    <x v="1351"/>
    <x v="0"/>
    <x v="0"/>
    <x v="0"/>
    <x v="1447"/>
    <x v="1447"/>
    <x v="1447"/>
    <x v="0"/>
    <x v="0"/>
  </r>
  <r>
    <x v="3"/>
    <x v="8"/>
    <x v="9"/>
    <x v="0"/>
    <x v="2"/>
    <x v="1138"/>
    <x v="8"/>
    <x v="4"/>
    <x v="1459"/>
    <x v="1113"/>
    <x v="6"/>
    <x v="12"/>
    <x v="1352"/>
    <x v="9"/>
    <x v="9"/>
    <x v="9"/>
    <x v="1448"/>
    <x v="1448"/>
    <x v="1448"/>
    <x v="9"/>
    <x v="9"/>
  </r>
  <r>
    <x v="1"/>
    <x v="66"/>
    <x v="5"/>
    <x v="1"/>
    <x v="0"/>
    <x v="1139"/>
    <x v="7"/>
    <x v="5"/>
    <x v="1460"/>
    <x v="47"/>
    <x v="2"/>
    <x v="146"/>
    <x v="1353"/>
    <x v="5"/>
    <x v="5"/>
    <x v="5"/>
    <x v="1449"/>
    <x v="1449"/>
    <x v="1449"/>
    <x v="5"/>
    <x v="5"/>
  </r>
  <r>
    <x v="5"/>
    <x v="183"/>
    <x v="10"/>
    <x v="0"/>
    <x v="0"/>
    <x v="1140"/>
    <x v="10"/>
    <x v="0"/>
    <x v="1461"/>
    <x v="131"/>
    <x v="3"/>
    <x v="88"/>
    <x v="1354"/>
    <x v="10"/>
    <x v="10"/>
    <x v="10"/>
    <x v="1450"/>
    <x v="1450"/>
    <x v="1450"/>
    <x v="10"/>
    <x v="10"/>
  </r>
  <r>
    <x v="1"/>
    <x v="22"/>
    <x v="8"/>
    <x v="1"/>
    <x v="0"/>
    <x v="908"/>
    <x v="3"/>
    <x v="1"/>
    <x v="1462"/>
    <x v="1114"/>
    <x v="0"/>
    <x v="11"/>
    <x v="1355"/>
    <x v="8"/>
    <x v="8"/>
    <x v="8"/>
    <x v="1451"/>
    <x v="1451"/>
    <x v="1451"/>
    <x v="8"/>
    <x v="8"/>
  </r>
  <r>
    <x v="2"/>
    <x v="83"/>
    <x v="0"/>
    <x v="0"/>
    <x v="2"/>
    <x v="1141"/>
    <x v="0"/>
    <x v="4"/>
    <x v="1463"/>
    <x v="1115"/>
    <x v="0"/>
    <x v="2"/>
    <x v="1356"/>
    <x v="0"/>
    <x v="0"/>
    <x v="0"/>
    <x v="1452"/>
    <x v="1452"/>
    <x v="1452"/>
    <x v="0"/>
    <x v="0"/>
  </r>
  <r>
    <x v="0"/>
    <x v="69"/>
    <x v="7"/>
    <x v="1"/>
    <x v="3"/>
    <x v="312"/>
    <x v="1"/>
    <x v="7"/>
    <x v="1464"/>
    <x v="1116"/>
    <x v="1"/>
    <x v="153"/>
    <x v="1357"/>
    <x v="7"/>
    <x v="7"/>
    <x v="7"/>
    <x v="1453"/>
    <x v="1453"/>
    <x v="1453"/>
    <x v="7"/>
    <x v="7"/>
  </r>
  <r>
    <x v="5"/>
    <x v="154"/>
    <x v="4"/>
    <x v="0"/>
    <x v="3"/>
    <x v="1142"/>
    <x v="2"/>
    <x v="5"/>
    <x v="1465"/>
    <x v="1117"/>
    <x v="1"/>
    <x v="2"/>
    <x v="1358"/>
    <x v="4"/>
    <x v="4"/>
    <x v="4"/>
    <x v="1454"/>
    <x v="1454"/>
    <x v="1454"/>
    <x v="4"/>
    <x v="4"/>
  </r>
  <r>
    <x v="5"/>
    <x v="9"/>
    <x v="6"/>
    <x v="1"/>
    <x v="3"/>
    <x v="1143"/>
    <x v="3"/>
    <x v="4"/>
    <x v="1466"/>
    <x v="1118"/>
    <x v="3"/>
    <x v="122"/>
    <x v="1359"/>
    <x v="6"/>
    <x v="6"/>
    <x v="6"/>
    <x v="1455"/>
    <x v="1455"/>
    <x v="1455"/>
    <x v="6"/>
    <x v="6"/>
  </r>
  <r>
    <x v="0"/>
    <x v="146"/>
    <x v="3"/>
    <x v="1"/>
    <x v="3"/>
    <x v="1144"/>
    <x v="5"/>
    <x v="2"/>
    <x v="1467"/>
    <x v="560"/>
    <x v="1"/>
    <x v="2"/>
    <x v="1360"/>
    <x v="3"/>
    <x v="3"/>
    <x v="3"/>
    <x v="1456"/>
    <x v="1456"/>
    <x v="1456"/>
    <x v="3"/>
    <x v="3"/>
  </r>
  <r>
    <x v="0"/>
    <x v="181"/>
    <x v="11"/>
    <x v="1"/>
    <x v="0"/>
    <x v="1145"/>
    <x v="4"/>
    <x v="3"/>
    <x v="1468"/>
    <x v="447"/>
    <x v="6"/>
    <x v="26"/>
    <x v="1361"/>
    <x v="11"/>
    <x v="11"/>
    <x v="11"/>
    <x v="1457"/>
    <x v="1457"/>
    <x v="1457"/>
    <x v="11"/>
    <x v="11"/>
  </r>
  <r>
    <x v="3"/>
    <x v="10"/>
    <x v="10"/>
    <x v="0"/>
    <x v="1"/>
    <x v="482"/>
    <x v="11"/>
    <x v="6"/>
    <x v="1469"/>
    <x v="1119"/>
    <x v="2"/>
    <x v="187"/>
    <x v="1362"/>
    <x v="10"/>
    <x v="10"/>
    <x v="10"/>
    <x v="1458"/>
    <x v="1458"/>
    <x v="1458"/>
    <x v="10"/>
    <x v="10"/>
  </r>
  <r>
    <x v="2"/>
    <x v="144"/>
    <x v="0"/>
    <x v="1"/>
    <x v="2"/>
    <x v="1146"/>
    <x v="1"/>
    <x v="4"/>
    <x v="1470"/>
    <x v="1120"/>
    <x v="0"/>
    <x v="2"/>
    <x v="1363"/>
    <x v="0"/>
    <x v="0"/>
    <x v="0"/>
    <x v="1459"/>
    <x v="1459"/>
    <x v="1459"/>
    <x v="0"/>
    <x v="0"/>
  </r>
  <r>
    <x v="2"/>
    <x v="102"/>
    <x v="5"/>
    <x v="1"/>
    <x v="1"/>
    <x v="1147"/>
    <x v="7"/>
    <x v="4"/>
    <x v="1471"/>
    <x v="1121"/>
    <x v="2"/>
    <x v="45"/>
    <x v="1364"/>
    <x v="5"/>
    <x v="5"/>
    <x v="5"/>
    <x v="1460"/>
    <x v="1460"/>
    <x v="1460"/>
    <x v="5"/>
    <x v="5"/>
  </r>
  <r>
    <x v="5"/>
    <x v="114"/>
    <x v="6"/>
    <x v="1"/>
    <x v="2"/>
    <x v="731"/>
    <x v="5"/>
    <x v="3"/>
    <x v="1472"/>
    <x v="1050"/>
    <x v="0"/>
    <x v="2"/>
    <x v="1365"/>
    <x v="6"/>
    <x v="6"/>
    <x v="6"/>
    <x v="1461"/>
    <x v="1461"/>
    <x v="1461"/>
    <x v="6"/>
    <x v="6"/>
  </r>
  <r>
    <x v="1"/>
    <x v="17"/>
    <x v="5"/>
    <x v="0"/>
    <x v="3"/>
    <x v="1148"/>
    <x v="6"/>
    <x v="5"/>
    <x v="1473"/>
    <x v="1122"/>
    <x v="3"/>
    <x v="78"/>
    <x v="1366"/>
    <x v="5"/>
    <x v="5"/>
    <x v="5"/>
    <x v="1462"/>
    <x v="1462"/>
    <x v="1462"/>
    <x v="5"/>
    <x v="5"/>
  </r>
  <r>
    <x v="5"/>
    <x v="174"/>
    <x v="8"/>
    <x v="1"/>
    <x v="1"/>
    <x v="207"/>
    <x v="7"/>
    <x v="4"/>
    <x v="1474"/>
    <x v="1123"/>
    <x v="6"/>
    <x v="2"/>
    <x v="1367"/>
    <x v="8"/>
    <x v="8"/>
    <x v="8"/>
    <x v="1463"/>
    <x v="1463"/>
    <x v="1463"/>
    <x v="8"/>
    <x v="8"/>
  </r>
  <r>
    <x v="5"/>
    <x v="32"/>
    <x v="9"/>
    <x v="1"/>
    <x v="1"/>
    <x v="1149"/>
    <x v="8"/>
    <x v="3"/>
    <x v="1475"/>
    <x v="1124"/>
    <x v="1"/>
    <x v="4"/>
    <x v="1368"/>
    <x v="9"/>
    <x v="9"/>
    <x v="9"/>
    <x v="1464"/>
    <x v="1464"/>
    <x v="1464"/>
    <x v="9"/>
    <x v="9"/>
  </r>
  <r>
    <x v="1"/>
    <x v="33"/>
    <x v="4"/>
    <x v="1"/>
    <x v="0"/>
    <x v="94"/>
    <x v="2"/>
    <x v="2"/>
    <x v="1476"/>
    <x v="1125"/>
    <x v="4"/>
    <x v="99"/>
    <x v="1369"/>
    <x v="4"/>
    <x v="4"/>
    <x v="4"/>
    <x v="1465"/>
    <x v="1465"/>
    <x v="1465"/>
    <x v="4"/>
    <x v="4"/>
  </r>
  <r>
    <x v="1"/>
    <x v="33"/>
    <x v="3"/>
    <x v="0"/>
    <x v="2"/>
    <x v="488"/>
    <x v="8"/>
    <x v="7"/>
    <x v="1477"/>
    <x v="1126"/>
    <x v="2"/>
    <x v="2"/>
    <x v="1370"/>
    <x v="3"/>
    <x v="3"/>
    <x v="3"/>
    <x v="1466"/>
    <x v="1466"/>
    <x v="1466"/>
    <x v="3"/>
    <x v="3"/>
  </r>
  <r>
    <x v="1"/>
    <x v="108"/>
    <x v="0"/>
    <x v="0"/>
    <x v="2"/>
    <x v="654"/>
    <x v="0"/>
    <x v="4"/>
    <x v="1478"/>
    <x v="1127"/>
    <x v="5"/>
    <x v="71"/>
    <x v="1371"/>
    <x v="0"/>
    <x v="0"/>
    <x v="0"/>
    <x v="1467"/>
    <x v="1467"/>
    <x v="1467"/>
    <x v="0"/>
    <x v="0"/>
  </r>
  <r>
    <x v="1"/>
    <x v="99"/>
    <x v="5"/>
    <x v="1"/>
    <x v="3"/>
    <x v="1150"/>
    <x v="5"/>
    <x v="5"/>
    <x v="1479"/>
    <x v="1128"/>
    <x v="6"/>
    <x v="71"/>
    <x v="1372"/>
    <x v="5"/>
    <x v="5"/>
    <x v="5"/>
    <x v="1468"/>
    <x v="1468"/>
    <x v="1468"/>
    <x v="5"/>
    <x v="5"/>
  </r>
  <r>
    <x v="2"/>
    <x v="83"/>
    <x v="8"/>
    <x v="0"/>
    <x v="3"/>
    <x v="1151"/>
    <x v="5"/>
    <x v="2"/>
    <x v="1480"/>
    <x v="1091"/>
    <x v="3"/>
    <x v="45"/>
    <x v="1373"/>
    <x v="8"/>
    <x v="8"/>
    <x v="8"/>
    <x v="1469"/>
    <x v="1469"/>
    <x v="1469"/>
    <x v="8"/>
    <x v="8"/>
  </r>
  <r>
    <x v="4"/>
    <x v="46"/>
    <x v="4"/>
    <x v="1"/>
    <x v="1"/>
    <x v="1152"/>
    <x v="0"/>
    <x v="1"/>
    <x v="1481"/>
    <x v="1129"/>
    <x v="4"/>
    <x v="124"/>
    <x v="1207"/>
    <x v="4"/>
    <x v="4"/>
    <x v="4"/>
    <x v="1470"/>
    <x v="1470"/>
    <x v="1470"/>
    <x v="4"/>
    <x v="4"/>
  </r>
  <r>
    <x v="2"/>
    <x v="104"/>
    <x v="1"/>
    <x v="1"/>
    <x v="0"/>
    <x v="1153"/>
    <x v="8"/>
    <x v="4"/>
    <x v="1482"/>
    <x v="880"/>
    <x v="4"/>
    <x v="31"/>
    <x v="1374"/>
    <x v="1"/>
    <x v="1"/>
    <x v="1"/>
    <x v="1471"/>
    <x v="1471"/>
    <x v="1471"/>
    <x v="1"/>
    <x v="1"/>
  </r>
  <r>
    <x v="2"/>
    <x v="102"/>
    <x v="8"/>
    <x v="0"/>
    <x v="3"/>
    <x v="812"/>
    <x v="11"/>
    <x v="5"/>
    <x v="1483"/>
    <x v="1130"/>
    <x v="4"/>
    <x v="236"/>
    <x v="1375"/>
    <x v="8"/>
    <x v="8"/>
    <x v="8"/>
    <x v="1472"/>
    <x v="1472"/>
    <x v="1472"/>
    <x v="8"/>
    <x v="8"/>
  </r>
  <r>
    <x v="3"/>
    <x v="61"/>
    <x v="10"/>
    <x v="0"/>
    <x v="0"/>
    <x v="1154"/>
    <x v="6"/>
    <x v="5"/>
    <x v="1484"/>
    <x v="546"/>
    <x v="6"/>
    <x v="167"/>
    <x v="1376"/>
    <x v="10"/>
    <x v="10"/>
    <x v="10"/>
    <x v="1473"/>
    <x v="1473"/>
    <x v="1473"/>
    <x v="10"/>
    <x v="10"/>
  </r>
  <r>
    <x v="1"/>
    <x v="77"/>
    <x v="10"/>
    <x v="1"/>
    <x v="3"/>
    <x v="968"/>
    <x v="3"/>
    <x v="4"/>
    <x v="1485"/>
    <x v="1131"/>
    <x v="5"/>
    <x v="2"/>
    <x v="652"/>
    <x v="10"/>
    <x v="10"/>
    <x v="10"/>
    <x v="1474"/>
    <x v="1474"/>
    <x v="1474"/>
    <x v="10"/>
    <x v="10"/>
  </r>
  <r>
    <x v="1"/>
    <x v="66"/>
    <x v="7"/>
    <x v="0"/>
    <x v="3"/>
    <x v="757"/>
    <x v="4"/>
    <x v="5"/>
    <x v="1486"/>
    <x v="792"/>
    <x v="4"/>
    <x v="216"/>
    <x v="1377"/>
    <x v="7"/>
    <x v="7"/>
    <x v="7"/>
    <x v="1475"/>
    <x v="1475"/>
    <x v="1475"/>
    <x v="7"/>
    <x v="7"/>
  </r>
  <r>
    <x v="1"/>
    <x v="93"/>
    <x v="11"/>
    <x v="1"/>
    <x v="0"/>
    <x v="85"/>
    <x v="4"/>
    <x v="7"/>
    <x v="1487"/>
    <x v="620"/>
    <x v="1"/>
    <x v="74"/>
    <x v="1378"/>
    <x v="11"/>
    <x v="11"/>
    <x v="11"/>
    <x v="1476"/>
    <x v="1476"/>
    <x v="1476"/>
    <x v="11"/>
    <x v="11"/>
  </r>
  <r>
    <x v="2"/>
    <x v="3"/>
    <x v="9"/>
    <x v="0"/>
    <x v="2"/>
    <x v="1155"/>
    <x v="11"/>
    <x v="2"/>
    <x v="1488"/>
    <x v="1132"/>
    <x v="1"/>
    <x v="187"/>
    <x v="1379"/>
    <x v="9"/>
    <x v="9"/>
    <x v="9"/>
    <x v="1477"/>
    <x v="1477"/>
    <x v="1477"/>
    <x v="9"/>
    <x v="9"/>
  </r>
  <r>
    <x v="2"/>
    <x v="164"/>
    <x v="11"/>
    <x v="1"/>
    <x v="3"/>
    <x v="1156"/>
    <x v="2"/>
    <x v="0"/>
    <x v="1489"/>
    <x v="1133"/>
    <x v="2"/>
    <x v="159"/>
    <x v="1380"/>
    <x v="11"/>
    <x v="11"/>
    <x v="11"/>
    <x v="1478"/>
    <x v="1478"/>
    <x v="1478"/>
    <x v="11"/>
    <x v="11"/>
  </r>
  <r>
    <x v="5"/>
    <x v="182"/>
    <x v="9"/>
    <x v="0"/>
    <x v="0"/>
    <x v="1157"/>
    <x v="1"/>
    <x v="6"/>
    <x v="1490"/>
    <x v="1134"/>
    <x v="2"/>
    <x v="187"/>
    <x v="1381"/>
    <x v="9"/>
    <x v="9"/>
    <x v="9"/>
    <x v="1479"/>
    <x v="1479"/>
    <x v="1479"/>
    <x v="9"/>
    <x v="9"/>
  </r>
  <r>
    <x v="1"/>
    <x v="64"/>
    <x v="8"/>
    <x v="1"/>
    <x v="3"/>
    <x v="24"/>
    <x v="6"/>
    <x v="6"/>
    <x v="1491"/>
    <x v="1135"/>
    <x v="2"/>
    <x v="2"/>
    <x v="1382"/>
    <x v="8"/>
    <x v="8"/>
    <x v="8"/>
    <x v="1480"/>
    <x v="1480"/>
    <x v="1480"/>
    <x v="8"/>
    <x v="8"/>
  </r>
  <r>
    <x v="2"/>
    <x v="144"/>
    <x v="4"/>
    <x v="0"/>
    <x v="2"/>
    <x v="63"/>
    <x v="7"/>
    <x v="4"/>
    <x v="1492"/>
    <x v="1136"/>
    <x v="5"/>
    <x v="2"/>
    <x v="1383"/>
    <x v="4"/>
    <x v="4"/>
    <x v="4"/>
    <x v="1481"/>
    <x v="1481"/>
    <x v="1481"/>
    <x v="4"/>
    <x v="4"/>
  </r>
  <r>
    <x v="1"/>
    <x v="178"/>
    <x v="1"/>
    <x v="0"/>
    <x v="2"/>
    <x v="1158"/>
    <x v="4"/>
    <x v="4"/>
    <x v="1493"/>
    <x v="1137"/>
    <x v="2"/>
    <x v="43"/>
    <x v="1256"/>
    <x v="1"/>
    <x v="1"/>
    <x v="1"/>
    <x v="1344"/>
    <x v="1344"/>
    <x v="1344"/>
    <x v="1"/>
    <x v="1"/>
  </r>
  <r>
    <x v="1"/>
    <x v="108"/>
    <x v="10"/>
    <x v="0"/>
    <x v="2"/>
    <x v="921"/>
    <x v="10"/>
    <x v="1"/>
    <x v="1494"/>
    <x v="1138"/>
    <x v="4"/>
    <x v="4"/>
    <x v="953"/>
    <x v="10"/>
    <x v="10"/>
    <x v="10"/>
    <x v="1482"/>
    <x v="1482"/>
    <x v="1482"/>
    <x v="10"/>
    <x v="10"/>
  </r>
  <r>
    <x v="2"/>
    <x v="90"/>
    <x v="9"/>
    <x v="1"/>
    <x v="0"/>
    <x v="1159"/>
    <x v="0"/>
    <x v="7"/>
    <x v="1495"/>
    <x v="1139"/>
    <x v="4"/>
    <x v="2"/>
    <x v="1384"/>
    <x v="9"/>
    <x v="9"/>
    <x v="9"/>
    <x v="1483"/>
    <x v="1483"/>
    <x v="1483"/>
    <x v="9"/>
    <x v="9"/>
  </r>
  <r>
    <x v="5"/>
    <x v="101"/>
    <x v="6"/>
    <x v="0"/>
    <x v="1"/>
    <x v="695"/>
    <x v="4"/>
    <x v="3"/>
    <x v="1496"/>
    <x v="1140"/>
    <x v="6"/>
    <x v="32"/>
    <x v="1385"/>
    <x v="6"/>
    <x v="6"/>
    <x v="6"/>
    <x v="1484"/>
    <x v="1484"/>
    <x v="1484"/>
    <x v="6"/>
    <x v="6"/>
  </r>
  <r>
    <x v="4"/>
    <x v="31"/>
    <x v="0"/>
    <x v="1"/>
    <x v="0"/>
    <x v="1146"/>
    <x v="1"/>
    <x v="4"/>
    <x v="1497"/>
    <x v="595"/>
    <x v="2"/>
    <x v="19"/>
    <x v="1386"/>
    <x v="0"/>
    <x v="0"/>
    <x v="0"/>
    <x v="1485"/>
    <x v="1485"/>
    <x v="1485"/>
    <x v="0"/>
    <x v="0"/>
  </r>
  <r>
    <x v="5"/>
    <x v="97"/>
    <x v="4"/>
    <x v="0"/>
    <x v="1"/>
    <x v="926"/>
    <x v="4"/>
    <x v="5"/>
    <x v="1498"/>
    <x v="363"/>
    <x v="3"/>
    <x v="30"/>
    <x v="1387"/>
    <x v="4"/>
    <x v="4"/>
    <x v="4"/>
    <x v="1486"/>
    <x v="1486"/>
    <x v="1486"/>
    <x v="4"/>
    <x v="4"/>
  </r>
  <r>
    <x v="1"/>
    <x v="79"/>
    <x v="3"/>
    <x v="0"/>
    <x v="0"/>
    <x v="1160"/>
    <x v="10"/>
    <x v="2"/>
    <x v="1499"/>
    <x v="765"/>
    <x v="6"/>
    <x v="198"/>
    <x v="1388"/>
    <x v="3"/>
    <x v="3"/>
    <x v="3"/>
    <x v="1487"/>
    <x v="1487"/>
    <x v="1487"/>
    <x v="3"/>
    <x v="3"/>
  </r>
  <r>
    <x v="1"/>
    <x v="67"/>
    <x v="3"/>
    <x v="1"/>
    <x v="0"/>
    <x v="1161"/>
    <x v="8"/>
    <x v="0"/>
    <x v="1500"/>
    <x v="1141"/>
    <x v="0"/>
    <x v="208"/>
    <x v="1389"/>
    <x v="3"/>
    <x v="3"/>
    <x v="3"/>
    <x v="1488"/>
    <x v="1488"/>
    <x v="1488"/>
    <x v="3"/>
    <x v="3"/>
  </r>
  <r>
    <x v="5"/>
    <x v="100"/>
    <x v="10"/>
    <x v="1"/>
    <x v="1"/>
    <x v="1162"/>
    <x v="6"/>
    <x v="0"/>
    <x v="1501"/>
    <x v="553"/>
    <x v="1"/>
    <x v="10"/>
    <x v="1390"/>
    <x v="10"/>
    <x v="10"/>
    <x v="10"/>
    <x v="1489"/>
    <x v="1489"/>
    <x v="1489"/>
    <x v="10"/>
    <x v="10"/>
  </r>
  <r>
    <x v="0"/>
    <x v="135"/>
    <x v="7"/>
    <x v="0"/>
    <x v="3"/>
    <x v="568"/>
    <x v="6"/>
    <x v="0"/>
    <x v="1502"/>
    <x v="933"/>
    <x v="3"/>
    <x v="192"/>
    <x v="1391"/>
    <x v="7"/>
    <x v="7"/>
    <x v="7"/>
    <x v="1490"/>
    <x v="1490"/>
    <x v="1490"/>
    <x v="7"/>
    <x v="7"/>
  </r>
  <r>
    <x v="2"/>
    <x v="4"/>
    <x v="9"/>
    <x v="1"/>
    <x v="2"/>
    <x v="427"/>
    <x v="7"/>
    <x v="3"/>
    <x v="1503"/>
    <x v="1142"/>
    <x v="4"/>
    <x v="2"/>
    <x v="1392"/>
    <x v="9"/>
    <x v="9"/>
    <x v="9"/>
    <x v="1491"/>
    <x v="1491"/>
    <x v="1491"/>
    <x v="9"/>
    <x v="9"/>
  </r>
  <r>
    <x v="0"/>
    <x v="146"/>
    <x v="5"/>
    <x v="1"/>
    <x v="2"/>
    <x v="1056"/>
    <x v="4"/>
    <x v="1"/>
    <x v="1504"/>
    <x v="603"/>
    <x v="2"/>
    <x v="2"/>
    <x v="1393"/>
    <x v="5"/>
    <x v="5"/>
    <x v="5"/>
    <x v="1492"/>
    <x v="1492"/>
    <x v="1492"/>
    <x v="5"/>
    <x v="5"/>
  </r>
  <r>
    <x v="5"/>
    <x v="47"/>
    <x v="3"/>
    <x v="1"/>
    <x v="3"/>
    <x v="410"/>
    <x v="5"/>
    <x v="0"/>
    <x v="1505"/>
    <x v="1088"/>
    <x v="1"/>
    <x v="2"/>
    <x v="1394"/>
    <x v="3"/>
    <x v="3"/>
    <x v="3"/>
    <x v="1493"/>
    <x v="1493"/>
    <x v="1493"/>
    <x v="3"/>
    <x v="3"/>
  </r>
  <r>
    <x v="4"/>
    <x v="143"/>
    <x v="6"/>
    <x v="1"/>
    <x v="3"/>
    <x v="57"/>
    <x v="11"/>
    <x v="4"/>
    <x v="1506"/>
    <x v="1143"/>
    <x v="2"/>
    <x v="30"/>
    <x v="1395"/>
    <x v="6"/>
    <x v="6"/>
    <x v="6"/>
    <x v="1494"/>
    <x v="1494"/>
    <x v="1494"/>
    <x v="6"/>
    <x v="6"/>
  </r>
  <r>
    <x v="1"/>
    <x v="43"/>
    <x v="2"/>
    <x v="0"/>
    <x v="2"/>
    <x v="1163"/>
    <x v="8"/>
    <x v="5"/>
    <x v="1507"/>
    <x v="201"/>
    <x v="0"/>
    <x v="28"/>
    <x v="1396"/>
    <x v="2"/>
    <x v="2"/>
    <x v="2"/>
    <x v="1495"/>
    <x v="1495"/>
    <x v="1495"/>
    <x v="2"/>
    <x v="2"/>
  </r>
  <r>
    <x v="1"/>
    <x v="79"/>
    <x v="4"/>
    <x v="1"/>
    <x v="3"/>
    <x v="1164"/>
    <x v="0"/>
    <x v="0"/>
    <x v="1508"/>
    <x v="905"/>
    <x v="3"/>
    <x v="161"/>
    <x v="1397"/>
    <x v="4"/>
    <x v="4"/>
    <x v="4"/>
    <x v="1496"/>
    <x v="1496"/>
    <x v="1496"/>
    <x v="4"/>
    <x v="4"/>
  </r>
  <r>
    <x v="5"/>
    <x v="162"/>
    <x v="8"/>
    <x v="0"/>
    <x v="2"/>
    <x v="1165"/>
    <x v="4"/>
    <x v="6"/>
    <x v="1509"/>
    <x v="1024"/>
    <x v="3"/>
    <x v="187"/>
    <x v="1398"/>
    <x v="8"/>
    <x v="8"/>
    <x v="8"/>
    <x v="1497"/>
    <x v="1497"/>
    <x v="1497"/>
    <x v="8"/>
    <x v="8"/>
  </r>
  <r>
    <x v="1"/>
    <x v="99"/>
    <x v="8"/>
    <x v="1"/>
    <x v="0"/>
    <x v="1076"/>
    <x v="0"/>
    <x v="7"/>
    <x v="1510"/>
    <x v="1036"/>
    <x v="1"/>
    <x v="2"/>
    <x v="1399"/>
    <x v="8"/>
    <x v="8"/>
    <x v="8"/>
    <x v="1498"/>
    <x v="1498"/>
    <x v="1498"/>
    <x v="8"/>
    <x v="8"/>
  </r>
  <r>
    <x v="1"/>
    <x v="159"/>
    <x v="6"/>
    <x v="0"/>
    <x v="0"/>
    <x v="1166"/>
    <x v="4"/>
    <x v="4"/>
    <x v="1511"/>
    <x v="1144"/>
    <x v="0"/>
    <x v="138"/>
    <x v="1400"/>
    <x v="6"/>
    <x v="6"/>
    <x v="6"/>
    <x v="1499"/>
    <x v="1499"/>
    <x v="1499"/>
    <x v="6"/>
    <x v="6"/>
  </r>
  <r>
    <x v="5"/>
    <x v="75"/>
    <x v="2"/>
    <x v="0"/>
    <x v="0"/>
    <x v="1167"/>
    <x v="5"/>
    <x v="5"/>
    <x v="1512"/>
    <x v="1020"/>
    <x v="0"/>
    <x v="12"/>
    <x v="1401"/>
    <x v="2"/>
    <x v="2"/>
    <x v="2"/>
    <x v="1500"/>
    <x v="1500"/>
    <x v="1500"/>
    <x v="2"/>
    <x v="2"/>
  </r>
  <r>
    <x v="5"/>
    <x v="183"/>
    <x v="1"/>
    <x v="0"/>
    <x v="3"/>
    <x v="438"/>
    <x v="4"/>
    <x v="3"/>
    <x v="1513"/>
    <x v="1145"/>
    <x v="1"/>
    <x v="78"/>
    <x v="1402"/>
    <x v="1"/>
    <x v="1"/>
    <x v="1"/>
    <x v="1501"/>
    <x v="1501"/>
    <x v="1501"/>
    <x v="1"/>
    <x v="1"/>
  </r>
  <r>
    <x v="2"/>
    <x v="107"/>
    <x v="4"/>
    <x v="0"/>
    <x v="0"/>
    <x v="848"/>
    <x v="11"/>
    <x v="1"/>
    <x v="1514"/>
    <x v="898"/>
    <x v="0"/>
    <x v="71"/>
    <x v="1403"/>
    <x v="4"/>
    <x v="4"/>
    <x v="4"/>
    <x v="1502"/>
    <x v="1502"/>
    <x v="1502"/>
    <x v="4"/>
    <x v="4"/>
  </r>
  <r>
    <x v="2"/>
    <x v="65"/>
    <x v="1"/>
    <x v="1"/>
    <x v="2"/>
    <x v="1168"/>
    <x v="4"/>
    <x v="7"/>
    <x v="1515"/>
    <x v="1146"/>
    <x v="1"/>
    <x v="2"/>
    <x v="1404"/>
    <x v="1"/>
    <x v="1"/>
    <x v="1"/>
    <x v="1503"/>
    <x v="1503"/>
    <x v="1503"/>
    <x v="1"/>
    <x v="1"/>
  </r>
  <r>
    <x v="1"/>
    <x v="67"/>
    <x v="2"/>
    <x v="1"/>
    <x v="3"/>
    <x v="1169"/>
    <x v="9"/>
    <x v="7"/>
    <x v="1516"/>
    <x v="1005"/>
    <x v="3"/>
    <x v="2"/>
    <x v="1405"/>
    <x v="2"/>
    <x v="2"/>
    <x v="2"/>
    <x v="1504"/>
    <x v="1504"/>
    <x v="1504"/>
    <x v="2"/>
    <x v="2"/>
  </r>
  <r>
    <x v="0"/>
    <x v="118"/>
    <x v="9"/>
    <x v="0"/>
    <x v="3"/>
    <x v="1170"/>
    <x v="7"/>
    <x v="5"/>
    <x v="1517"/>
    <x v="1147"/>
    <x v="2"/>
    <x v="2"/>
    <x v="1406"/>
    <x v="9"/>
    <x v="9"/>
    <x v="9"/>
    <x v="1505"/>
    <x v="1505"/>
    <x v="1505"/>
    <x v="9"/>
    <x v="9"/>
  </r>
  <r>
    <x v="5"/>
    <x v="166"/>
    <x v="0"/>
    <x v="1"/>
    <x v="2"/>
    <x v="1171"/>
    <x v="2"/>
    <x v="3"/>
    <x v="1518"/>
    <x v="1148"/>
    <x v="6"/>
    <x v="69"/>
    <x v="1407"/>
    <x v="0"/>
    <x v="0"/>
    <x v="0"/>
    <x v="1506"/>
    <x v="1506"/>
    <x v="1506"/>
    <x v="0"/>
    <x v="0"/>
  </r>
  <r>
    <x v="1"/>
    <x v="136"/>
    <x v="8"/>
    <x v="1"/>
    <x v="2"/>
    <x v="1172"/>
    <x v="0"/>
    <x v="4"/>
    <x v="1519"/>
    <x v="1149"/>
    <x v="3"/>
    <x v="30"/>
    <x v="1408"/>
    <x v="8"/>
    <x v="8"/>
    <x v="8"/>
    <x v="1507"/>
    <x v="1507"/>
    <x v="1507"/>
    <x v="8"/>
    <x v="8"/>
  </r>
  <r>
    <x v="1"/>
    <x v="85"/>
    <x v="5"/>
    <x v="1"/>
    <x v="0"/>
    <x v="1173"/>
    <x v="3"/>
    <x v="5"/>
    <x v="1520"/>
    <x v="858"/>
    <x v="2"/>
    <x v="2"/>
    <x v="1409"/>
    <x v="5"/>
    <x v="5"/>
    <x v="5"/>
    <x v="1508"/>
    <x v="1508"/>
    <x v="1508"/>
    <x v="5"/>
    <x v="5"/>
  </r>
  <r>
    <x v="2"/>
    <x v="42"/>
    <x v="2"/>
    <x v="1"/>
    <x v="1"/>
    <x v="866"/>
    <x v="6"/>
    <x v="3"/>
    <x v="1521"/>
    <x v="962"/>
    <x v="6"/>
    <x v="2"/>
    <x v="272"/>
    <x v="2"/>
    <x v="2"/>
    <x v="2"/>
    <x v="1509"/>
    <x v="1509"/>
    <x v="1509"/>
    <x v="2"/>
    <x v="2"/>
  </r>
  <r>
    <x v="5"/>
    <x v="34"/>
    <x v="1"/>
    <x v="0"/>
    <x v="3"/>
    <x v="647"/>
    <x v="10"/>
    <x v="0"/>
    <x v="1522"/>
    <x v="577"/>
    <x v="1"/>
    <x v="87"/>
    <x v="1410"/>
    <x v="1"/>
    <x v="1"/>
    <x v="1"/>
    <x v="1510"/>
    <x v="1510"/>
    <x v="1510"/>
    <x v="1"/>
    <x v="1"/>
  </r>
  <r>
    <x v="3"/>
    <x v="8"/>
    <x v="4"/>
    <x v="0"/>
    <x v="0"/>
    <x v="1174"/>
    <x v="4"/>
    <x v="5"/>
    <x v="1523"/>
    <x v="201"/>
    <x v="0"/>
    <x v="195"/>
    <x v="1411"/>
    <x v="4"/>
    <x v="4"/>
    <x v="4"/>
    <x v="1511"/>
    <x v="1511"/>
    <x v="1511"/>
    <x v="4"/>
    <x v="4"/>
  </r>
  <r>
    <x v="0"/>
    <x v="76"/>
    <x v="5"/>
    <x v="1"/>
    <x v="3"/>
    <x v="1175"/>
    <x v="6"/>
    <x v="2"/>
    <x v="1524"/>
    <x v="1150"/>
    <x v="5"/>
    <x v="159"/>
    <x v="1412"/>
    <x v="5"/>
    <x v="5"/>
    <x v="5"/>
    <x v="1512"/>
    <x v="1512"/>
    <x v="1512"/>
    <x v="5"/>
    <x v="5"/>
  </r>
  <r>
    <x v="1"/>
    <x v="79"/>
    <x v="7"/>
    <x v="1"/>
    <x v="0"/>
    <x v="1176"/>
    <x v="8"/>
    <x v="3"/>
    <x v="1525"/>
    <x v="1151"/>
    <x v="0"/>
    <x v="2"/>
    <x v="1413"/>
    <x v="7"/>
    <x v="7"/>
    <x v="7"/>
    <x v="1513"/>
    <x v="1513"/>
    <x v="1513"/>
    <x v="7"/>
    <x v="7"/>
  </r>
  <r>
    <x v="3"/>
    <x v="20"/>
    <x v="6"/>
    <x v="1"/>
    <x v="0"/>
    <x v="893"/>
    <x v="9"/>
    <x v="6"/>
    <x v="1526"/>
    <x v="286"/>
    <x v="4"/>
    <x v="2"/>
    <x v="1414"/>
    <x v="6"/>
    <x v="6"/>
    <x v="6"/>
    <x v="1514"/>
    <x v="1514"/>
    <x v="1514"/>
    <x v="6"/>
    <x v="6"/>
  </r>
  <r>
    <x v="1"/>
    <x v="33"/>
    <x v="9"/>
    <x v="0"/>
    <x v="3"/>
    <x v="1177"/>
    <x v="2"/>
    <x v="2"/>
    <x v="1527"/>
    <x v="231"/>
    <x v="1"/>
    <x v="94"/>
    <x v="1415"/>
    <x v="9"/>
    <x v="9"/>
    <x v="9"/>
    <x v="1515"/>
    <x v="1515"/>
    <x v="1515"/>
    <x v="9"/>
    <x v="9"/>
  </r>
  <r>
    <x v="5"/>
    <x v="92"/>
    <x v="0"/>
    <x v="1"/>
    <x v="2"/>
    <x v="982"/>
    <x v="7"/>
    <x v="1"/>
    <x v="1528"/>
    <x v="1152"/>
    <x v="0"/>
    <x v="56"/>
    <x v="1416"/>
    <x v="0"/>
    <x v="0"/>
    <x v="0"/>
    <x v="1516"/>
    <x v="1516"/>
    <x v="1516"/>
    <x v="0"/>
    <x v="0"/>
  </r>
  <r>
    <x v="3"/>
    <x v="10"/>
    <x v="7"/>
    <x v="1"/>
    <x v="2"/>
    <x v="49"/>
    <x v="0"/>
    <x v="3"/>
    <x v="1529"/>
    <x v="1153"/>
    <x v="0"/>
    <x v="2"/>
    <x v="1417"/>
    <x v="7"/>
    <x v="7"/>
    <x v="7"/>
    <x v="1517"/>
    <x v="1517"/>
    <x v="1517"/>
    <x v="7"/>
    <x v="7"/>
  </r>
  <r>
    <x v="5"/>
    <x v="40"/>
    <x v="0"/>
    <x v="0"/>
    <x v="3"/>
    <x v="625"/>
    <x v="5"/>
    <x v="2"/>
    <x v="1530"/>
    <x v="559"/>
    <x v="6"/>
    <x v="2"/>
    <x v="1418"/>
    <x v="0"/>
    <x v="0"/>
    <x v="0"/>
    <x v="1518"/>
    <x v="1518"/>
    <x v="1518"/>
    <x v="0"/>
    <x v="0"/>
  </r>
  <r>
    <x v="5"/>
    <x v="126"/>
    <x v="1"/>
    <x v="1"/>
    <x v="0"/>
    <x v="677"/>
    <x v="1"/>
    <x v="3"/>
    <x v="1531"/>
    <x v="112"/>
    <x v="5"/>
    <x v="229"/>
    <x v="1419"/>
    <x v="1"/>
    <x v="1"/>
    <x v="1"/>
    <x v="1519"/>
    <x v="1519"/>
    <x v="1519"/>
    <x v="1"/>
    <x v="1"/>
  </r>
  <r>
    <x v="3"/>
    <x v="124"/>
    <x v="1"/>
    <x v="0"/>
    <x v="1"/>
    <x v="1178"/>
    <x v="5"/>
    <x v="2"/>
    <x v="1532"/>
    <x v="1154"/>
    <x v="0"/>
    <x v="122"/>
    <x v="1420"/>
    <x v="1"/>
    <x v="1"/>
    <x v="1"/>
    <x v="1520"/>
    <x v="1520"/>
    <x v="1520"/>
    <x v="1"/>
    <x v="1"/>
  </r>
  <r>
    <x v="5"/>
    <x v="88"/>
    <x v="3"/>
    <x v="0"/>
    <x v="1"/>
    <x v="11"/>
    <x v="0"/>
    <x v="0"/>
    <x v="1533"/>
    <x v="1155"/>
    <x v="6"/>
    <x v="2"/>
    <x v="813"/>
    <x v="3"/>
    <x v="3"/>
    <x v="3"/>
    <x v="1521"/>
    <x v="1521"/>
    <x v="1521"/>
    <x v="3"/>
    <x v="3"/>
  </r>
  <r>
    <x v="5"/>
    <x v="105"/>
    <x v="11"/>
    <x v="1"/>
    <x v="1"/>
    <x v="1179"/>
    <x v="2"/>
    <x v="2"/>
    <x v="1534"/>
    <x v="1156"/>
    <x v="3"/>
    <x v="2"/>
    <x v="1421"/>
    <x v="11"/>
    <x v="11"/>
    <x v="11"/>
    <x v="1522"/>
    <x v="1522"/>
    <x v="1522"/>
    <x v="11"/>
    <x v="11"/>
  </r>
  <r>
    <x v="1"/>
    <x v="178"/>
    <x v="8"/>
    <x v="1"/>
    <x v="0"/>
    <x v="371"/>
    <x v="11"/>
    <x v="1"/>
    <x v="1535"/>
    <x v="317"/>
    <x v="6"/>
    <x v="44"/>
    <x v="1422"/>
    <x v="8"/>
    <x v="8"/>
    <x v="8"/>
    <x v="1523"/>
    <x v="1523"/>
    <x v="1523"/>
    <x v="8"/>
    <x v="8"/>
  </r>
  <r>
    <x v="3"/>
    <x v="184"/>
    <x v="10"/>
    <x v="1"/>
    <x v="1"/>
    <x v="1005"/>
    <x v="8"/>
    <x v="0"/>
    <x v="1536"/>
    <x v="582"/>
    <x v="3"/>
    <x v="154"/>
    <x v="1423"/>
    <x v="10"/>
    <x v="10"/>
    <x v="10"/>
    <x v="1524"/>
    <x v="1524"/>
    <x v="1524"/>
    <x v="10"/>
    <x v="10"/>
  </r>
  <r>
    <x v="1"/>
    <x v="129"/>
    <x v="9"/>
    <x v="1"/>
    <x v="1"/>
    <x v="901"/>
    <x v="0"/>
    <x v="6"/>
    <x v="1537"/>
    <x v="1024"/>
    <x v="3"/>
    <x v="2"/>
    <x v="1424"/>
    <x v="9"/>
    <x v="9"/>
    <x v="9"/>
    <x v="1525"/>
    <x v="1525"/>
    <x v="1525"/>
    <x v="9"/>
    <x v="9"/>
  </r>
  <r>
    <x v="5"/>
    <x v="62"/>
    <x v="11"/>
    <x v="0"/>
    <x v="1"/>
    <x v="1180"/>
    <x v="7"/>
    <x v="3"/>
    <x v="1538"/>
    <x v="634"/>
    <x v="4"/>
    <x v="69"/>
    <x v="1425"/>
    <x v="11"/>
    <x v="11"/>
    <x v="11"/>
    <x v="1526"/>
    <x v="1526"/>
    <x v="1526"/>
    <x v="11"/>
    <x v="11"/>
  </r>
  <r>
    <x v="2"/>
    <x v="38"/>
    <x v="6"/>
    <x v="0"/>
    <x v="0"/>
    <x v="455"/>
    <x v="1"/>
    <x v="6"/>
    <x v="1539"/>
    <x v="1157"/>
    <x v="6"/>
    <x v="58"/>
    <x v="1426"/>
    <x v="6"/>
    <x v="6"/>
    <x v="6"/>
    <x v="1527"/>
    <x v="1527"/>
    <x v="1527"/>
    <x v="6"/>
    <x v="6"/>
  </r>
  <r>
    <x v="1"/>
    <x v="66"/>
    <x v="2"/>
    <x v="1"/>
    <x v="2"/>
    <x v="1181"/>
    <x v="11"/>
    <x v="4"/>
    <x v="1540"/>
    <x v="462"/>
    <x v="4"/>
    <x v="130"/>
    <x v="1427"/>
    <x v="2"/>
    <x v="2"/>
    <x v="2"/>
    <x v="1528"/>
    <x v="1528"/>
    <x v="1528"/>
    <x v="2"/>
    <x v="2"/>
  </r>
  <r>
    <x v="1"/>
    <x v="79"/>
    <x v="5"/>
    <x v="0"/>
    <x v="2"/>
    <x v="1182"/>
    <x v="4"/>
    <x v="1"/>
    <x v="1541"/>
    <x v="140"/>
    <x v="5"/>
    <x v="2"/>
    <x v="1343"/>
    <x v="5"/>
    <x v="5"/>
    <x v="5"/>
    <x v="1529"/>
    <x v="1529"/>
    <x v="1529"/>
    <x v="5"/>
    <x v="5"/>
  </r>
  <r>
    <x v="2"/>
    <x v="125"/>
    <x v="9"/>
    <x v="0"/>
    <x v="3"/>
    <x v="884"/>
    <x v="0"/>
    <x v="3"/>
    <x v="1542"/>
    <x v="186"/>
    <x v="3"/>
    <x v="155"/>
    <x v="1428"/>
    <x v="9"/>
    <x v="9"/>
    <x v="9"/>
    <x v="1530"/>
    <x v="1530"/>
    <x v="1530"/>
    <x v="9"/>
    <x v="9"/>
  </r>
  <r>
    <x v="5"/>
    <x v="78"/>
    <x v="1"/>
    <x v="0"/>
    <x v="0"/>
    <x v="1183"/>
    <x v="0"/>
    <x v="0"/>
    <x v="1543"/>
    <x v="1158"/>
    <x v="1"/>
    <x v="49"/>
    <x v="1429"/>
    <x v="1"/>
    <x v="1"/>
    <x v="1"/>
    <x v="1531"/>
    <x v="1531"/>
    <x v="1531"/>
    <x v="1"/>
    <x v="1"/>
  </r>
  <r>
    <x v="2"/>
    <x v="125"/>
    <x v="11"/>
    <x v="0"/>
    <x v="1"/>
    <x v="1184"/>
    <x v="1"/>
    <x v="1"/>
    <x v="1544"/>
    <x v="1159"/>
    <x v="4"/>
    <x v="124"/>
    <x v="1430"/>
    <x v="11"/>
    <x v="11"/>
    <x v="11"/>
    <x v="1532"/>
    <x v="1532"/>
    <x v="1532"/>
    <x v="11"/>
    <x v="11"/>
  </r>
  <r>
    <x v="0"/>
    <x v="14"/>
    <x v="2"/>
    <x v="0"/>
    <x v="0"/>
    <x v="480"/>
    <x v="5"/>
    <x v="3"/>
    <x v="1545"/>
    <x v="1160"/>
    <x v="3"/>
    <x v="69"/>
    <x v="1431"/>
    <x v="2"/>
    <x v="2"/>
    <x v="2"/>
    <x v="1533"/>
    <x v="1533"/>
    <x v="1533"/>
    <x v="2"/>
    <x v="2"/>
  </r>
  <r>
    <x v="4"/>
    <x v="176"/>
    <x v="11"/>
    <x v="0"/>
    <x v="1"/>
    <x v="1053"/>
    <x v="3"/>
    <x v="2"/>
    <x v="1546"/>
    <x v="1161"/>
    <x v="6"/>
    <x v="146"/>
    <x v="1432"/>
    <x v="11"/>
    <x v="11"/>
    <x v="11"/>
    <x v="1534"/>
    <x v="1534"/>
    <x v="1534"/>
    <x v="11"/>
    <x v="11"/>
  </r>
  <r>
    <x v="1"/>
    <x v="139"/>
    <x v="0"/>
    <x v="1"/>
    <x v="3"/>
    <x v="1185"/>
    <x v="10"/>
    <x v="5"/>
    <x v="1547"/>
    <x v="52"/>
    <x v="0"/>
    <x v="38"/>
    <x v="1433"/>
    <x v="0"/>
    <x v="0"/>
    <x v="0"/>
    <x v="1535"/>
    <x v="1535"/>
    <x v="1535"/>
    <x v="0"/>
    <x v="0"/>
  </r>
  <r>
    <x v="6"/>
    <x v="103"/>
    <x v="5"/>
    <x v="1"/>
    <x v="3"/>
    <x v="1186"/>
    <x v="2"/>
    <x v="2"/>
    <x v="1548"/>
    <x v="316"/>
    <x v="4"/>
    <x v="2"/>
    <x v="1434"/>
    <x v="5"/>
    <x v="5"/>
    <x v="5"/>
    <x v="1536"/>
    <x v="1536"/>
    <x v="1536"/>
    <x v="5"/>
    <x v="5"/>
  </r>
  <r>
    <x v="2"/>
    <x v="147"/>
    <x v="2"/>
    <x v="1"/>
    <x v="1"/>
    <x v="1187"/>
    <x v="10"/>
    <x v="4"/>
    <x v="1549"/>
    <x v="209"/>
    <x v="0"/>
    <x v="181"/>
    <x v="1435"/>
    <x v="2"/>
    <x v="2"/>
    <x v="2"/>
    <x v="1537"/>
    <x v="1537"/>
    <x v="1537"/>
    <x v="2"/>
    <x v="2"/>
  </r>
  <r>
    <x v="4"/>
    <x v="31"/>
    <x v="3"/>
    <x v="0"/>
    <x v="2"/>
    <x v="888"/>
    <x v="10"/>
    <x v="6"/>
    <x v="1550"/>
    <x v="217"/>
    <x v="5"/>
    <x v="237"/>
    <x v="214"/>
    <x v="3"/>
    <x v="3"/>
    <x v="3"/>
    <x v="1538"/>
    <x v="1538"/>
    <x v="1538"/>
    <x v="3"/>
    <x v="3"/>
  </r>
  <r>
    <x v="4"/>
    <x v="23"/>
    <x v="7"/>
    <x v="0"/>
    <x v="1"/>
    <x v="390"/>
    <x v="2"/>
    <x v="6"/>
    <x v="1551"/>
    <x v="92"/>
    <x v="0"/>
    <x v="2"/>
    <x v="1436"/>
    <x v="7"/>
    <x v="7"/>
    <x v="7"/>
    <x v="1539"/>
    <x v="1539"/>
    <x v="1539"/>
    <x v="7"/>
    <x v="7"/>
  </r>
  <r>
    <x v="1"/>
    <x v="148"/>
    <x v="8"/>
    <x v="1"/>
    <x v="3"/>
    <x v="1188"/>
    <x v="11"/>
    <x v="6"/>
    <x v="1552"/>
    <x v="748"/>
    <x v="3"/>
    <x v="145"/>
    <x v="242"/>
    <x v="8"/>
    <x v="8"/>
    <x v="8"/>
    <x v="1540"/>
    <x v="1540"/>
    <x v="1540"/>
    <x v="8"/>
    <x v="8"/>
  </r>
  <r>
    <x v="1"/>
    <x v="77"/>
    <x v="0"/>
    <x v="1"/>
    <x v="2"/>
    <x v="1189"/>
    <x v="0"/>
    <x v="7"/>
    <x v="1553"/>
    <x v="1162"/>
    <x v="4"/>
    <x v="2"/>
    <x v="1437"/>
    <x v="0"/>
    <x v="0"/>
    <x v="0"/>
    <x v="1541"/>
    <x v="1541"/>
    <x v="1541"/>
    <x v="0"/>
    <x v="0"/>
  </r>
  <r>
    <x v="1"/>
    <x v="116"/>
    <x v="5"/>
    <x v="1"/>
    <x v="1"/>
    <x v="847"/>
    <x v="8"/>
    <x v="4"/>
    <x v="1554"/>
    <x v="1163"/>
    <x v="5"/>
    <x v="2"/>
    <x v="85"/>
    <x v="5"/>
    <x v="5"/>
    <x v="5"/>
    <x v="1542"/>
    <x v="1542"/>
    <x v="1542"/>
    <x v="5"/>
    <x v="5"/>
  </r>
  <r>
    <x v="2"/>
    <x v="121"/>
    <x v="6"/>
    <x v="1"/>
    <x v="2"/>
    <x v="1190"/>
    <x v="8"/>
    <x v="3"/>
    <x v="1555"/>
    <x v="1164"/>
    <x v="2"/>
    <x v="128"/>
    <x v="1438"/>
    <x v="6"/>
    <x v="6"/>
    <x v="6"/>
    <x v="1543"/>
    <x v="1543"/>
    <x v="1543"/>
    <x v="6"/>
    <x v="6"/>
  </r>
  <r>
    <x v="5"/>
    <x v="174"/>
    <x v="7"/>
    <x v="1"/>
    <x v="3"/>
    <x v="1191"/>
    <x v="8"/>
    <x v="0"/>
    <x v="1556"/>
    <x v="1165"/>
    <x v="1"/>
    <x v="65"/>
    <x v="1439"/>
    <x v="7"/>
    <x v="7"/>
    <x v="7"/>
    <x v="1544"/>
    <x v="1544"/>
    <x v="1544"/>
    <x v="7"/>
    <x v="7"/>
  </r>
  <r>
    <x v="5"/>
    <x v="52"/>
    <x v="10"/>
    <x v="1"/>
    <x v="3"/>
    <x v="1192"/>
    <x v="2"/>
    <x v="1"/>
    <x v="1557"/>
    <x v="54"/>
    <x v="6"/>
    <x v="85"/>
    <x v="1440"/>
    <x v="10"/>
    <x v="10"/>
    <x v="10"/>
    <x v="1545"/>
    <x v="1545"/>
    <x v="1545"/>
    <x v="10"/>
    <x v="10"/>
  </r>
  <r>
    <x v="5"/>
    <x v="101"/>
    <x v="2"/>
    <x v="0"/>
    <x v="2"/>
    <x v="95"/>
    <x v="7"/>
    <x v="4"/>
    <x v="1558"/>
    <x v="8"/>
    <x v="3"/>
    <x v="2"/>
    <x v="1441"/>
    <x v="2"/>
    <x v="2"/>
    <x v="2"/>
    <x v="1546"/>
    <x v="1546"/>
    <x v="1546"/>
    <x v="2"/>
    <x v="2"/>
  </r>
  <r>
    <x v="4"/>
    <x v="160"/>
    <x v="3"/>
    <x v="0"/>
    <x v="0"/>
    <x v="1193"/>
    <x v="4"/>
    <x v="3"/>
    <x v="1559"/>
    <x v="602"/>
    <x v="5"/>
    <x v="95"/>
    <x v="1442"/>
    <x v="3"/>
    <x v="3"/>
    <x v="3"/>
    <x v="1547"/>
    <x v="1547"/>
    <x v="1547"/>
    <x v="3"/>
    <x v="3"/>
  </r>
  <r>
    <x v="1"/>
    <x v="67"/>
    <x v="1"/>
    <x v="1"/>
    <x v="1"/>
    <x v="1194"/>
    <x v="9"/>
    <x v="0"/>
    <x v="1560"/>
    <x v="1166"/>
    <x v="0"/>
    <x v="41"/>
    <x v="1443"/>
    <x v="1"/>
    <x v="1"/>
    <x v="1"/>
    <x v="1548"/>
    <x v="1548"/>
    <x v="1548"/>
    <x v="1"/>
    <x v="1"/>
  </r>
  <r>
    <x v="5"/>
    <x v="74"/>
    <x v="7"/>
    <x v="0"/>
    <x v="1"/>
    <x v="1195"/>
    <x v="2"/>
    <x v="6"/>
    <x v="1561"/>
    <x v="1167"/>
    <x v="6"/>
    <x v="61"/>
    <x v="1444"/>
    <x v="7"/>
    <x v="7"/>
    <x v="7"/>
    <x v="1549"/>
    <x v="1549"/>
    <x v="1549"/>
    <x v="7"/>
    <x v="7"/>
  </r>
  <r>
    <x v="1"/>
    <x v="80"/>
    <x v="11"/>
    <x v="1"/>
    <x v="2"/>
    <x v="893"/>
    <x v="9"/>
    <x v="6"/>
    <x v="1562"/>
    <x v="1168"/>
    <x v="1"/>
    <x v="2"/>
    <x v="1445"/>
    <x v="11"/>
    <x v="11"/>
    <x v="11"/>
    <x v="1550"/>
    <x v="1550"/>
    <x v="1550"/>
    <x v="11"/>
    <x v="11"/>
  </r>
  <r>
    <x v="3"/>
    <x v="61"/>
    <x v="6"/>
    <x v="0"/>
    <x v="3"/>
    <x v="1196"/>
    <x v="7"/>
    <x v="3"/>
    <x v="1563"/>
    <x v="634"/>
    <x v="4"/>
    <x v="124"/>
    <x v="1446"/>
    <x v="6"/>
    <x v="6"/>
    <x v="6"/>
    <x v="1551"/>
    <x v="1551"/>
    <x v="1551"/>
    <x v="6"/>
    <x v="6"/>
  </r>
  <r>
    <x v="0"/>
    <x v="76"/>
    <x v="1"/>
    <x v="0"/>
    <x v="2"/>
    <x v="180"/>
    <x v="2"/>
    <x v="1"/>
    <x v="1564"/>
    <x v="1169"/>
    <x v="0"/>
    <x v="2"/>
    <x v="1447"/>
    <x v="1"/>
    <x v="1"/>
    <x v="1"/>
    <x v="1552"/>
    <x v="1552"/>
    <x v="1552"/>
    <x v="1"/>
    <x v="12"/>
  </r>
  <r>
    <x v="5"/>
    <x v="174"/>
    <x v="11"/>
    <x v="1"/>
    <x v="2"/>
    <x v="1000"/>
    <x v="10"/>
    <x v="6"/>
    <x v="1565"/>
    <x v="1170"/>
    <x v="6"/>
    <x v="30"/>
    <x v="1448"/>
    <x v="11"/>
    <x v="11"/>
    <x v="11"/>
    <x v="1553"/>
    <x v="1553"/>
    <x v="1553"/>
    <x v="11"/>
    <x v="11"/>
  </r>
  <r>
    <x v="5"/>
    <x v="91"/>
    <x v="6"/>
    <x v="0"/>
    <x v="3"/>
    <x v="1197"/>
    <x v="9"/>
    <x v="4"/>
    <x v="1566"/>
    <x v="466"/>
    <x v="0"/>
    <x v="39"/>
    <x v="1449"/>
    <x v="6"/>
    <x v="6"/>
    <x v="6"/>
    <x v="1554"/>
    <x v="1554"/>
    <x v="1554"/>
    <x v="6"/>
    <x v="6"/>
  </r>
  <r>
    <x v="2"/>
    <x v="65"/>
    <x v="8"/>
    <x v="1"/>
    <x v="3"/>
    <x v="1198"/>
    <x v="8"/>
    <x v="4"/>
    <x v="1567"/>
    <x v="66"/>
    <x v="1"/>
    <x v="2"/>
    <x v="1450"/>
    <x v="8"/>
    <x v="8"/>
    <x v="8"/>
    <x v="1555"/>
    <x v="1555"/>
    <x v="1555"/>
    <x v="8"/>
    <x v="8"/>
  </r>
  <r>
    <x v="5"/>
    <x v="39"/>
    <x v="9"/>
    <x v="1"/>
    <x v="0"/>
    <x v="292"/>
    <x v="10"/>
    <x v="6"/>
    <x v="1568"/>
    <x v="1060"/>
    <x v="1"/>
    <x v="4"/>
    <x v="597"/>
    <x v="9"/>
    <x v="9"/>
    <x v="9"/>
    <x v="612"/>
    <x v="612"/>
    <x v="612"/>
    <x v="9"/>
    <x v="9"/>
  </r>
  <r>
    <x v="3"/>
    <x v="138"/>
    <x v="7"/>
    <x v="1"/>
    <x v="0"/>
    <x v="1199"/>
    <x v="10"/>
    <x v="4"/>
    <x v="1569"/>
    <x v="554"/>
    <x v="3"/>
    <x v="38"/>
    <x v="1451"/>
    <x v="7"/>
    <x v="7"/>
    <x v="7"/>
    <x v="1556"/>
    <x v="1556"/>
    <x v="1556"/>
    <x v="7"/>
    <x v="7"/>
  </r>
  <r>
    <x v="1"/>
    <x v="26"/>
    <x v="7"/>
    <x v="0"/>
    <x v="1"/>
    <x v="111"/>
    <x v="1"/>
    <x v="3"/>
    <x v="1570"/>
    <x v="743"/>
    <x v="1"/>
    <x v="32"/>
    <x v="1452"/>
    <x v="7"/>
    <x v="7"/>
    <x v="7"/>
    <x v="1557"/>
    <x v="1557"/>
    <x v="1557"/>
    <x v="7"/>
    <x v="7"/>
  </r>
  <r>
    <x v="2"/>
    <x v="65"/>
    <x v="11"/>
    <x v="1"/>
    <x v="3"/>
    <x v="1200"/>
    <x v="3"/>
    <x v="4"/>
    <x v="1571"/>
    <x v="1171"/>
    <x v="0"/>
    <x v="2"/>
    <x v="1453"/>
    <x v="11"/>
    <x v="11"/>
    <x v="11"/>
    <x v="1558"/>
    <x v="1558"/>
    <x v="1558"/>
    <x v="11"/>
    <x v="11"/>
  </r>
  <r>
    <x v="2"/>
    <x v="137"/>
    <x v="8"/>
    <x v="0"/>
    <x v="3"/>
    <x v="983"/>
    <x v="1"/>
    <x v="1"/>
    <x v="1572"/>
    <x v="1172"/>
    <x v="1"/>
    <x v="2"/>
    <x v="1454"/>
    <x v="8"/>
    <x v="8"/>
    <x v="8"/>
    <x v="1559"/>
    <x v="1559"/>
    <x v="1559"/>
    <x v="8"/>
    <x v="8"/>
  </r>
  <r>
    <x v="1"/>
    <x v="59"/>
    <x v="5"/>
    <x v="1"/>
    <x v="3"/>
    <x v="1201"/>
    <x v="3"/>
    <x v="3"/>
    <x v="1573"/>
    <x v="45"/>
    <x v="3"/>
    <x v="2"/>
    <x v="1455"/>
    <x v="5"/>
    <x v="5"/>
    <x v="5"/>
    <x v="1560"/>
    <x v="1560"/>
    <x v="1560"/>
    <x v="5"/>
    <x v="5"/>
  </r>
  <r>
    <x v="1"/>
    <x v="132"/>
    <x v="10"/>
    <x v="0"/>
    <x v="0"/>
    <x v="1202"/>
    <x v="0"/>
    <x v="2"/>
    <x v="1574"/>
    <x v="1173"/>
    <x v="4"/>
    <x v="26"/>
    <x v="1456"/>
    <x v="10"/>
    <x v="10"/>
    <x v="10"/>
    <x v="1561"/>
    <x v="1561"/>
    <x v="1561"/>
    <x v="10"/>
    <x v="10"/>
  </r>
  <r>
    <x v="0"/>
    <x v="172"/>
    <x v="3"/>
    <x v="0"/>
    <x v="3"/>
    <x v="151"/>
    <x v="3"/>
    <x v="3"/>
    <x v="1575"/>
    <x v="211"/>
    <x v="5"/>
    <x v="30"/>
    <x v="1457"/>
    <x v="3"/>
    <x v="3"/>
    <x v="3"/>
    <x v="1562"/>
    <x v="1562"/>
    <x v="1562"/>
    <x v="3"/>
    <x v="3"/>
  </r>
  <r>
    <x v="2"/>
    <x v="48"/>
    <x v="11"/>
    <x v="0"/>
    <x v="1"/>
    <x v="1203"/>
    <x v="3"/>
    <x v="0"/>
    <x v="1576"/>
    <x v="901"/>
    <x v="1"/>
    <x v="54"/>
    <x v="1458"/>
    <x v="11"/>
    <x v="11"/>
    <x v="11"/>
    <x v="1563"/>
    <x v="1563"/>
    <x v="1563"/>
    <x v="11"/>
    <x v="11"/>
  </r>
  <r>
    <x v="5"/>
    <x v="54"/>
    <x v="5"/>
    <x v="0"/>
    <x v="0"/>
    <x v="591"/>
    <x v="7"/>
    <x v="7"/>
    <x v="1577"/>
    <x v="1174"/>
    <x v="3"/>
    <x v="45"/>
    <x v="1459"/>
    <x v="5"/>
    <x v="5"/>
    <x v="5"/>
    <x v="1564"/>
    <x v="1564"/>
    <x v="1564"/>
    <x v="5"/>
    <x v="5"/>
  </r>
  <r>
    <x v="1"/>
    <x v="80"/>
    <x v="0"/>
    <x v="1"/>
    <x v="0"/>
    <x v="1204"/>
    <x v="0"/>
    <x v="0"/>
    <x v="1578"/>
    <x v="1037"/>
    <x v="5"/>
    <x v="2"/>
    <x v="1460"/>
    <x v="0"/>
    <x v="0"/>
    <x v="0"/>
    <x v="1565"/>
    <x v="1565"/>
    <x v="1565"/>
    <x v="12"/>
    <x v="0"/>
  </r>
  <r>
    <x v="2"/>
    <x v="155"/>
    <x v="0"/>
    <x v="0"/>
    <x v="0"/>
    <x v="1205"/>
    <x v="4"/>
    <x v="7"/>
    <x v="1579"/>
    <x v="1175"/>
    <x v="3"/>
    <x v="62"/>
    <x v="1461"/>
    <x v="0"/>
    <x v="0"/>
    <x v="0"/>
    <x v="1566"/>
    <x v="1566"/>
    <x v="1566"/>
    <x v="0"/>
    <x v="0"/>
  </r>
  <r>
    <x v="1"/>
    <x v="153"/>
    <x v="2"/>
    <x v="0"/>
    <x v="2"/>
    <x v="893"/>
    <x v="9"/>
    <x v="6"/>
    <x v="1580"/>
    <x v="1176"/>
    <x v="5"/>
    <x v="2"/>
    <x v="398"/>
    <x v="2"/>
    <x v="2"/>
    <x v="2"/>
    <x v="1567"/>
    <x v="1567"/>
    <x v="1567"/>
    <x v="2"/>
    <x v="2"/>
  </r>
  <r>
    <x v="5"/>
    <x v="78"/>
    <x v="6"/>
    <x v="1"/>
    <x v="2"/>
    <x v="594"/>
    <x v="8"/>
    <x v="3"/>
    <x v="1581"/>
    <x v="1177"/>
    <x v="5"/>
    <x v="2"/>
    <x v="1462"/>
    <x v="6"/>
    <x v="6"/>
    <x v="6"/>
    <x v="1568"/>
    <x v="1568"/>
    <x v="1568"/>
    <x v="6"/>
    <x v="6"/>
  </r>
  <r>
    <x v="5"/>
    <x v="70"/>
    <x v="8"/>
    <x v="0"/>
    <x v="1"/>
    <x v="566"/>
    <x v="6"/>
    <x v="2"/>
    <x v="1582"/>
    <x v="1023"/>
    <x v="3"/>
    <x v="2"/>
    <x v="562"/>
    <x v="8"/>
    <x v="8"/>
    <x v="8"/>
    <x v="1569"/>
    <x v="1569"/>
    <x v="1569"/>
    <x v="8"/>
    <x v="8"/>
  </r>
  <r>
    <x v="5"/>
    <x v="9"/>
    <x v="4"/>
    <x v="0"/>
    <x v="1"/>
    <x v="1206"/>
    <x v="8"/>
    <x v="5"/>
    <x v="1583"/>
    <x v="1178"/>
    <x v="1"/>
    <x v="86"/>
    <x v="1463"/>
    <x v="4"/>
    <x v="4"/>
    <x v="4"/>
    <x v="1570"/>
    <x v="1570"/>
    <x v="1570"/>
    <x v="4"/>
    <x v="4"/>
  </r>
  <r>
    <x v="3"/>
    <x v="60"/>
    <x v="4"/>
    <x v="0"/>
    <x v="0"/>
    <x v="634"/>
    <x v="0"/>
    <x v="0"/>
    <x v="1584"/>
    <x v="896"/>
    <x v="4"/>
    <x v="2"/>
    <x v="435"/>
    <x v="4"/>
    <x v="4"/>
    <x v="4"/>
    <x v="444"/>
    <x v="444"/>
    <x v="444"/>
    <x v="4"/>
    <x v="4"/>
  </r>
  <r>
    <x v="4"/>
    <x v="156"/>
    <x v="5"/>
    <x v="1"/>
    <x v="3"/>
    <x v="1207"/>
    <x v="8"/>
    <x v="5"/>
    <x v="1585"/>
    <x v="93"/>
    <x v="0"/>
    <x v="2"/>
    <x v="1464"/>
    <x v="5"/>
    <x v="5"/>
    <x v="5"/>
    <x v="1571"/>
    <x v="1571"/>
    <x v="1571"/>
    <x v="5"/>
    <x v="5"/>
  </r>
  <r>
    <x v="5"/>
    <x v="78"/>
    <x v="2"/>
    <x v="0"/>
    <x v="3"/>
    <x v="1208"/>
    <x v="1"/>
    <x v="7"/>
    <x v="1586"/>
    <x v="1179"/>
    <x v="0"/>
    <x v="228"/>
    <x v="1465"/>
    <x v="2"/>
    <x v="2"/>
    <x v="2"/>
    <x v="1572"/>
    <x v="1572"/>
    <x v="1572"/>
    <x v="2"/>
    <x v="2"/>
  </r>
  <r>
    <x v="3"/>
    <x v="15"/>
    <x v="3"/>
    <x v="0"/>
    <x v="2"/>
    <x v="1209"/>
    <x v="3"/>
    <x v="0"/>
    <x v="1587"/>
    <x v="1180"/>
    <x v="6"/>
    <x v="30"/>
    <x v="1466"/>
    <x v="3"/>
    <x v="3"/>
    <x v="3"/>
    <x v="1573"/>
    <x v="1573"/>
    <x v="1573"/>
    <x v="3"/>
    <x v="3"/>
  </r>
  <r>
    <x v="5"/>
    <x v="98"/>
    <x v="2"/>
    <x v="0"/>
    <x v="0"/>
    <x v="375"/>
    <x v="5"/>
    <x v="3"/>
    <x v="1588"/>
    <x v="307"/>
    <x v="2"/>
    <x v="2"/>
    <x v="1467"/>
    <x v="2"/>
    <x v="2"/>
    <x v="2"/>
    <x v="1574"/>
    <x v="1574"/>
    <x v="1574"/>
    <x v="2"/>
    <x v="2"/>
  </r>
  <r>
    <x v="1"/>
    <x v="81"/>
    <x v="9"/>
    <x v="1"/>
    <x v="1"/>
    <x v="1210"/>
    <x v="4"/>
    <x v="1"/>
    <x v="1589"/>
    <x v="1181"/>
    <x v="3"/>
    <x v="190"/>
    <x v="1468"/>
    <x v="9"/>
    <x v="9"/>
    <x v="9"/>
    <x v="1575"/>
    <x v="1575"/>
    <x v="1575"/>
    <x v="9"/>
    <x v="9"/>
  </r>
  <r>
    <x v="3"/>
    <x v="8"/>
    <x v="4"/>
    <x v="0"/>
    <x v="1"/>
    <x v="847"/>
    <x v="8"/>
    <x v="4"/>
    <x v="1590"/>
    <x v="980"/>
    <x v="0"/>
    <x v="8"/>
    <x v="1469"/>
    <x v="4"/>
    <x v="4"/>
    <x v="4"/>
    <x v="1576"/>
    <x v="1576"/>
    <x v="1576"/>
    <x v="4"/>
    <x v="4"/>
  </r>
  <r>
    <x v="5"/>
    <x v="117"/>
    <x v="5"/>
    <x v="1"/>
    <x v="2"/>
    <x v="573"/>
    <x v="10"/>
    <x v="3"/>
    <x v="1591"/>
    <x v="853"/>
    <x v="5"/>
    <x v="75"/>
    <x v="1470"/>
    <x v="5"/>
    <x v="5"/>
    <x v="5"/>
    <x v="1577"/>
    <x v="1577"/>
    <x v="1577"/>
    <x v="5"/>
    <x v="5"/>
  </r>
  <r>
    <x v="4"/>
    <x v="56"/>
    <x v="0"/>
    <x v="0"/>
    <x v="2"/>
    <x v="69"/>
    <x v="3"/>
    <x v="6"/>
    <x v="1592"/>
    <x v="101"/>
    <x v="1"/>
    <x v="93"/>
    <x v="1471"/>
    <x v="0"/>
    <x v="0"/>
    <x v="0"/>
    <x v="1578"/>
    <x v="1578"/>
    <x v="1578"/>
    <x v="0"/>
    <x v="0"/>
  </r>
  <r>
    <x v="5"/>
    <x v="131"/>
    <x v="2"/>
    <x v="0"/>
    <x v="1"/>
    <x v="1211"/>
    <x v="3"/>
    <x v="4"/>
    <x v="1593"/>
    <x v="1182"/>
    <x v="1"/>
    <x v="81"/>
    <x v="1472"/>
    <x v="2"/>
    <x v="2"/>
    <x v="2"/>
    <x v="1579"/>
    <x v="1579"/>
    <x v="1579"/>
    <x v="2"/>
    <x v="2"/>
  </r>
  <r>
    <x v="4"/>
    <x v="45"/>
    <x v="11"/>
    <x v="1"/>
    <x v="0"/>
    <x v="715"/>
    <x v="0"/>
    <x v="5"/>
    <x v="1594"/>
    <x v="276"/>
    <x v="5"/>
    <x v="32"/>
    <x v="1473"/>
    <x v="11"/>
    <x v="11"/>
    <x v="11"/>
    <x v="1580"/>
    <x v="1580"/>
    <x v="1580"/>
    <x v="11"/>
    <x v="11"/>
  </r>
  <r>
    <x v="5"/>
    <x v="78"/>
    <x v="5"/>
    <x v="1"/>
    <x v="1"/>
    <x v="1212"/>
    <x v="9"/>
    <x v="7"/>
    <x v="1595"/>
    <x v="1183"/>
    <x v="4"/>
    <x v="69"/>
    <x v="1249"/>
    <x v="5"/>
    <x v="5"/>
    <x v="5"/>
    <x v="1581"/>
    <x v="1581"/>
    <x v="1581"/>
    <x v="5"/>
    <x v="5"/>
  </r>
  <r>
    <x v="5"/>
    <x v="70"/>
    <x v="3"/>
    <x v="0"/>
    <x v="1"/>
    <x v="1213"/>
    <x v="11"/>
    <x v="4"/>
    <x v="1596"/>
    <x v="496"/>
    <x v="5"/>
    <x v="30"/>
    <x v="1474"/>
    <x v="3"/>
    <x v="3"/>
    <x v="3"/>
    <x v="1582"/>
    <x v="1582"/>
    <x v="1582"/>
    <x v="3"/>
    <x v="3"/>
  </r>
  <r>
    <x v="3"/>
    <x v="138"/>
    <x v="3"/>
    <x v="0"/>
    <x v="3"/>
    <x v="1214"/>
    <x v="10"/>
    <x v="1"/>
    <x v="1597"/>
    <x v="125"/>
    <x v="4"/>
    <x v="28"/>
    <x v="1475"/>
    <x v="3"/>
    <x v="3"/>
    <x v="3"/>
    <x v="1583"/>
    <x v="1583"/>
    <x v="1583"/>
    <x v="3"/>
    <x v="3"/>
  </r>
  <r>
    <x v="5"/>
    <x v="182"/>
    <x v="6"/>
    <x v="0"/>
    <x v="2"/>
    <x v="1215"/>
    <x v="5"/>
    <x v="5"/>
    <x v="1598"/>
    <x v="214"/>
    <x v="1"/>
    <x v="19"/>
    <x v="1476"/>
    <x v="6"/>
    <x v="6"/>
    <x v="6"/>
    <x v="1584"/>
    <x v="1584"/>
    <x v="1584"/>
    <x v="6"/>
    <x v="6"/>
  </r>
  <r>
    <x v="4"/>
    <x v="46"/>
    <x v="10"/>
    <x v="1"/>
    <x v="2"/>
    <x v="1216"/>
    <x v="11"/>
    <x v="2"/>
    <x v="1599"/>
    <x v="1161"/>
    <x v="6"/>
    <x v="74"/>
    <x v="150"/>
    <x v="10"/>
    <x v="10"/>
    <x v="10"/>
    <x v="1585"/>
    <x v="1585"/>
    <x v="1585"/>
    <x v="10"/>
    <x v="10"/>
  </r>
  <r>
    <x v="5"/>
    <x v="130"/>
    <x v="8"/>
    <x v="0"/>
    <x v="0"/>
    <x v="1217"/>
    <x v="5"/>
    <x v="7"/>
    <x v="1600"/>
    <x v="1184"/>
    <x v="3"/>
    <x v="22"/>
    <x v="1477"/>
    <x v="8"/>
    <x v="8"/>
    <x v="8"/>
    <x v="1586"/>
    <x v="1586"/>
    <x v="1586"/>
    <x v="8"/>
    <x v="8"/>
  </r>
  <r>
    <x v="1"/>
    <x v="89"/>
    <x v="2"/>
    <x v="1"/>
    <x v="2"/>
    <x v="685"/>
    <x v="0"/>
    <x v="7"/>
    <x v="1601"/>
    <x v="1185"/>
    <x v="3"/>
    <x v="67"/>
    <x v="1478"/>
    <x v="2"/>
    <x v="2"/>
    <x v="2"/>
    <x v="1587"/>
    <x v="1587"/>
    <x v="1587"/>
    <x v="2"/>
    <x v="2"/>
  </r>
  <r>
    <x v="5"/>
    <x v="111"/>
    <x v="0"/>
    <x v="1"/>
    <x v="0"/>
    <x v="1218"/>
    <x v="8"/>
    <x v="3"/>
    <x v="1602"/>
    <x v="1186"/>
    <x v="1"/>
    <x v="20"/>
    <x v="1479"/>
    <x v="0"/>
    <x v="0"/>
    <x v="0"/>
    <x v="1588"/>
    <x v="1588"/>
    <x v="1588"/>
    <x v="0"/>
    <x v="0"/>
  </r>
  <r>
    <x v="1"/>
    <x v="142"/>
    <x v="5"/>
    <x v="0"/>
    <x v="0"/>
    <x v="553"/>
    <x v="11"/>
    <x v="7"/>
    <x v="1603"/>
    <x v="1187"/>
    <x v="2"/>
    <x v="216"/>
    <x v="215"/>
    <x v="5"/>
    <x v="5"/>
    <x v="5"/>
    <x v="1589"/>
    <x v="1589"/>
    <x v="1589"/>
    <x v="5"/>
    <x v="5"/>
  </r>
  <r>
    <x v="1"/>
    <x v="26"/>
    <x v="10"/>
    <x v="0"/>
    <x v="3"/>
    <x v="1219"/>
    <x v="4"/>
    <x v="0"/>
    <x v="1604"/>
    <x v="1188"/>
    <x v="0"/>
    <x v="148"/>
    <x v="1480"/>
    <x v="10"/>
    <x v="10"/>
    <x v="10"/>
    <x v="1590"/>
    <x v="1590"/>
    <x v="1590"/>
    <x v="10"/>
    <x v="10"/>
  </r>
  <r>
    <x v="5"/>
    <x v="84"/>
    <x v="4"/>
    <x v="1"/>
    <x v="2"/>
    <x v="1220"/>
    <x v="9"/>
    <x v="4"/>
    <x v="1605"/>
    <x v="892"/>
    <x v="6"/>
    <x v="30"/>
    <x v="1481"/>
    <x v="4"/>
    <x v="4"/>
    <x v="4"/>
    <x v="1591"/>
    <x v="1591"/>
    <x v="1591"/>
    <x v="4"/>
    <x v="4"/>
  </r>
  <r>
    <x v="5"/>
    <x v="88"/>
    <x v="11"/>
    <x v="1"/>
    <x v="1"/>
    <x v="1149"/>
    <x v="8"/>
    <x v="3"/>
    <x v="1606"/>
    <x v="1189"/>
    <x v="3"/>
    <x v="65"/>
    <x v="693"/>
    <x v="11"/>
    <x v="11"/>
    <x v="11"/>
    <x v="1592"/>
    <x v="1592"/>
    <x v="1592"/>
    <x v="11"/>
    <x v="11"/>
  </r>
  <r>
    <x v="6"/>
    <x v="103"/>
    <x v="3"/>
    <x v="0"/>
    <x v="1"/>
    <x v="765"/>
    <x v="2"/>
    <x v="0"/>
    <x v="1607"/>
    <x v="264"/>
    <x v="0"/>
    <x v="2"/>
    <x v="1482"/>
    <x v="3"/>
    <x v="3"/>
    <x v="3"/>
    <x v="1593"/>
    <x v="1593"/>
    <x v="1593"/>
    <x v="3"/>
    <x v="3"/>
  </r>
  <r>
    <x v="2"/>
    <x v="155"/>
    <x v="2"/>
    <x v="0"/>
    <x v="3"/>
    <x v="267"/>
    <x v="0"/>
    <x v="4"/>
    <x v="1608"/>
    <x v="1060"/>
    <x v="1"/>
    <x v="75"/>
    <x v="1483"/>
    <x v="2"/>
    <x v="2"/>
    <x v="2"/>
    <x v="1594"/>
    <x v="1594"/>
    <x v="1594"/>
    <x v="2"/>
    <x v="2"/>
  </r>
  <r>
    <x v="1"/>
    <x v="142"/>
    <x v="8"/>
    <x v="1"/>
    <x v="3"/>
    <x v="1221"/>
    <x v="2"/>
    <x v="0"/>
    <x v="1609"/>
    <x v="1190"/>
    <x v="3"/>
    <x v="2"/>
    <x v="215"/>
    <x v="8"/>
    <x v="8"/>
    <x v="8"/>
    <x v="1595"/>
    <x v="1595"/>
    <x v="1595"/>
    <x v="8"/>
    <x v="8"/>
  </r>
  <r>
    <x v="5"/>
    <x v="111"/>
    <x v="11"/>
    <x v="1"/>
    <x v="0"/>
    <x v="790"/>
    <x v="9"/>
    <x v="5"/>
    <x v="1610"/>
    <x v="1191"/>
    <x v="5"/>
    <x v="31"/>
    <x v="1484"/>
    <x v="11"/>
    <x v="11"/>
    <x v="11"/>
    <x v="1596"/>
    <x v="1596"/>
    <x v="1596"/>
    <x v="11"/>
    <x v="11"/>
  </r>
  <r>
    <x v="5"/>
    <x v="53"/>
    <x v="5"/>
    <x v="1"/>
    <x v="2"/>
    <x v="430"/>
    <x v="11"/>
    <x v="5"/>
    <x v="1611"/>
    <x v="1192"/>
    <x v="5"/>
    <x v="238"/>
    <x v="1485"/>
    <x v="5"/>
    <x v="5"/>
    <x v="5"/>
    <x v="1597"/>
    <x v="1597"/>
    <x v="1597"/>
    <x v="5"/>
    <x v="5"/>
  </r>
  <r>
    <x v="4"/>
    <x v="160"/>
    <x v="6"/>
    <x v="0"/>
    <x v="0"/>
    <x v="44"/>
    <x v="4"/>
    <x v="3"/>
    <x v="1612"/>
    <x v="1193"/>
    <x v="6"/>
    <x v="59"/>
    <x v="1486"/>
    <x v="6"/>
    <x v="6"/>
    <x v="6"/>
    <x v="1598"/>
    <x v="1598"/>
    <x v="1598"/>
    <x v="6"/>
    <x v="6"/>
  </r>
  <r>
    <x v="4"/>
    <x v="158"/>
    <x v="11"/>
    <x v="1"/>
    <x v="3"/>
    <x v="1222"/>
    <x v="5"/>
    <x v="6"/>
    <x v="1613"/>
    <x v="1194"/>
    <x v="3"/>
    <x v="2"/>
    <x v="1487"/>
    <x v="11"/>
    <x v="11"/>
    <x v="11"/>
    <x v="1599"/>
    <x v="1599"/>
    <x v="1599"/>
    <x v="11"/>
    <x v="11"/>
  </r>
  <r>
    <x v="1"/>
    <x v="136"/>
    <x v="7"/>
    <x v="0"/>
    <x v="2"/>
    <x v="1217"/>
    <x v="5"/>
    <x v="7"/>
    <x v="1614"/>
    <x v="1195"/>
    <x v="4"/>
    <x v="56"/>
    <x v="1488"/>
    <x v="7"/>
    <x v="7"/>
    <x v="7"/>
    <x v="1600"/>
    <x v="1600"/>
    <x v="1600"/>
    <x v="7"/>
    <x v="7"/>
  </r>
  <r>
    <x v="5"/>
    <x v="161"/>
    <x v="1"/>
    <x v="0"/>
    <x v="1"/>
    <x v="1223"/>
    <x v="11"/>
    <x v="3"/>
    <x v="1615"/>
    <x v="1196"/>
    <x v="1"/>
    <x v="239"/>
    <x v="1489"/>
    <x v="1"/>
    <x v="1"/>
    <x v="1"/>
    <x v="1601"/>
    <x v="1601"/>
    <x v="1601"/>
    <x v="1"/>
    <x v="1"/>
  </r>
  <r>
    <x v="5"/>
    <x v="131"/>
    <x v="0"/>
    <x v="0"/>
    <x v="3"/>
    <x v="362"/>
    <x v="4"/>
    <x v="4"/>
    <x v="1616"/>
    <x v="180"/>
    <x v="3"/>
    <x v="201"/>
    <x v="1490"/>
    <x v="0"/>
    <x v="0"/>
    <x v="0"/>
    <x v="1602"/>
    <x v="1602"/>
    <x v="1602"/>
    <x v="0"/>
    <x v="0"/>
  </r>
  <r>
    <x v="5"/>
    <x v="28"/>
    <x v="6"/>
    <x v="1"/>
    <x v="0"/>
    <x v="1224"/>
    <x v="8"/>
    <x v="7"/>
    <x v="1617"/>
    <x v="1197"/>
    <x v="5"/>
    <x v="71"/>
    <x v="1491"/>
    <x v="6"/>
    <x v="6"/>
    <x v="6"/>
    <x v="1603"/>
    <x v="1603"/>
    <x v="1603"/>
    <x v="6"/>
    <x v="6"/>
  </r>
  <r>
    <x v="3"/>
    <x v="61"/>
    <x v="6"/>
    <x v="1"/>
    <x v="2"/>
    <x v="1225"/>
    <x v="10"/>
    <x v="4"/>
    <x v="1618"/>
    <x v="1198"/>
    <x v="5"/>
    <x v="231"/>
    <x v="1366"/>
    <x v="6"/>
    <x v="6"/>
    <x v="6"/>
    <x v="1604"/>
    <x v="1604"/>
    <x v="1604"/>
    <x v="6"/>
    <x v="6"/>
  </r>
  <r>
    <x v="0"/>
    <x v="113"/>
    <x v="8"/>
    <x v="1"/>
    <x v="0"/>
    <x v="1226"/>
    <x v="7"/>
    <x v="5"/>
    <x v="1619"/>
    <x v="745"/>
    <x v="5"/>
    <x v="2"/>
    <x v="1492"/>
    <x v="8"/>
    <x v="8"/>
    <x v="8"/>
    <x v="1605"/>
    <x v="1605"/>
    <x v="1605"/>
    <x v="8"/>
    <x v="8"/>
  </r>
  <r>
    <x v="5"/>
    <x v="183"/>
    <x v="2"/>
    <x v="0"/>
    <x v="3"/>
    <x v="982"/>
    <x v="7"/>
    <x v="1"/>
    <x v="1620"/>
    <x v="130"/>
    <x v="2"/>
    <x v="54"/>
    <x v="1348"/>
    <x v="2"/>
    <x v="2"/>
    <x v="2"/>
    <x v="1606"/>
    <x v="1606"/>
    <x v="1606"/>
    <x v="2"/>
    <x v="2"/>
  </r>
  <r>
    <x v="1"/>
    <x v="120"/>
    <x v="2"/>
    <x v="1"/>
    <x v="3"/>
    <x v="1227"/>
    <x v="6"/>
    <x v="0"/>
    <x v="1621"/>
    <x v="1199"/>
    <x v="0"/>
    <x v="58"/>
    <x v="875"/>
    <x v="2"/>
    <x v="2"/>
    <x v="2"/>
    <x v="1607"/>
    <x v="1607"/>
    <x v="1607"/>
    <x v="2"/>
    <x v="2"/>
  </r>
  <r>
    <x v="3"/>
    <x v="30"/>
    <x v="11"/>
    <x v="0"/>
    <x v="2"/>
    <x v="1153"/>
    <x v="8"/>
    <x v="4"/>
    <x v="1622"/>
    <x v="1200"/>
    <x v="1"/>
    <x v="86"/>
    <x v="1493"/>
    <x v="11"/>
    <x v="11"/>
    <x v="11"/>
    <x v="1608"/>
    <x v="1608"/>
    <x v="1608"/>
    <x v="11"/>
    <x v="11"/>
  </r>
  <r>
    <x v="5"/>
    <x v="53"/>
    <x v="7"/>
    <x v="1"/>
    <x v="2"/>
    <x v="1228"/>
    <x v="7"/>
    <x v="2"/>
    <x v="1623"/>
    <x v="1201"/>
    <x v="6"/>
    <x v="120"/>
    <x v="1494"/>
    <x v="7"/>
    <x v="7"/>
    <x v="7"/>
    <x v="1609"/>
    <x v="1609"/>
    <x v="1609"/>
    <x v="7"/>
    <x v="7"/>
  </r>
  <r>
    <x v="3"/>
    <x v="24"/>
    <x v="6"/>
    <x v="0"/>
    <x v="0"/>
    <x v="760"/>
    <x v="5"/>
    <x v="0"/>
    <x v="1624"/>
    <x v="1202"/>
    <x v="2"/>
    <x v="2"/>
    <x v="694"/>
    <x v="6"/>
    <x v="6"/>
    <x v="6"/>
    <x v="1610"/>
    <x v="1610"/>
    <x v="1610"/>
    <x v="6"/>
    <x v="6"/>
  </r>
  <r>
    <x v="5"/>
    <x v="100"/>
    <x v="8"/>
    <x v="0"/>
    <x v="2"/>
    <x v="1229"/>
    <x v="3"/>
    <x v="2"/>
    <x v="1625"/>
    <x v="1203"/>
    <x v="3"/>
    <x v="45"/>
    <x v="1495"/>
    <x v="8"/>
    <x v="8"/>
    <x v="8"/>
    <x v="1611"/>
    <x v="1611"/>
    <x v="1611"/>
    <x v="8"/>
    <x v="8"/>
  </r>
  <r>
    <x v="3"/>
    <x v="8"/>
    <x v="0"/>
    <x v="1"/>
    <x v="2"/>
    <x v="214"/>
    <x v="0"/>
    <x v="7"/>
    <x v="1626"/>
    <x v="1204"/>
    <x v="6"/>
    <x v="11"/>
    <x v="1496"/>
    <x v="0"/>
    <x v="0"/>
    <x v="0"/>
    <x v="1612"/>
    <x v="1612"/>
    <x v="1612"/>
    <x v="0"/>
    <x v="0"/>
  </r>
  <r>
    <x v="5"/>
    <x v="91"/>
    <x v="2"/>
    <x v="1"/>
    <x v="0"/>
    <x v="1230"/>
    <x v="7"/>
    <x v="7"/>
    <x v="1627"/>
    <x v="1205"/>
    <x v="0"/>
    <x v="120"/>
    <x v="1497"/>
    <x v="2"/>
    <x v="2"/>
    <x v="2"/>
    <x v="1613"/>
    <x v="1613"/>
    <x v="1613"/>
    <x v="2"/>
    <x v="2"/>
  </r>
  <r>
    <x v="5"/>
    <x v="96"/>
    <x v="5"/>
    <x v="0"/>
    <x v="0"/>
    <x v="1231"/>
    <x v="11"/>
    <x v="3"/>
    <x v="1628"/>
    <x v="132"/>
    <x v="1"/>
    <x v="37"/>
    <x v="1498"/>
    <x v="5"/>
    <x v="5"/>
    <x v="5"/>
    <x v="1614"/>
    <x v="1614"/>
    <x v="1614"/>
    <x v="5"/>
    <x v="5"/>
  </r>
  <r>
    <x v="4"/>
    <x v="176"/>
    <x v="9"/>
    <x v="0"/>
    <x v="0"/>
    <x v="1232"/>
    <x v="3"/>
    <x v="5"/>
    <x v="1629"/>
    <x v="40"/>
    <x v="0"/>
    <x v="20"/>
    <x v="1499"/>
    <x v="9"/>
    <x v="9"/>
    <x v="9"/>
    <x v="1615"/>
    <x v="1615"/>
    <x v="1615"/>
    <x v="9"/>
    <x v="9"/>
  </r>
  <r>
    <x v="3"/>
    <x v="10"/>
    <x v="5"/>
    <x v="0"/>
    <x v="0"/>
    <x v="1189"/>
    <x v="0"/>
    <x v="7"/>
    <x v="1630"/>
    <x v="421"/>
    <x v="0"/>
    <x v="2"/>
    <x v="1500"/>
    <x v="5"/>
    <x v="5"/>
    <x v="5"/>
    <x v="1616"/>
    <x v="1616"/>
    <x v="1616"/>
    <x v="5"/>
    <x v="5"/>
  </r>
  <r>
    <x v="2"/>
    <x v="90"/>
    <x v="0"/>
    <x v="0"/>
    <x v="1"/>
    <x v="1233"/>
    <x v="6"/>
    <x v="1"/>
    <x v="1631"/>
    <x v="1206"/>
    <x v="4"/>
    <x v="205"/>
    <x v="1501"/>
    <x v="0"/>
    <x v="0"/>
    <x v="0"/>
    <x v="1617"/>
    <x v="1617"/>
    <x v="1617"/>
    <x v="0"/>
    <x v="0"/>
  </r>
  <r>
    <x v="5"/>
    <x v="101"/>
    <x v="0"/>
    <x v="1"/>
    <x v="2"/>
    <x v="1234"/>
    <x v="3"/>
    <x v="4"/>
    <x v="1632"/>
    <x v="488"/>
    <x v="2"/>
    <x v="2"/>
    <x v="1338"/>
    <x v="0"/>
    <x v="0"/>
    <x v="0"/>
    <x v="1618"/>
    <x v="1618"/>
    <x v="1618"/>
    <x v="0"/>
    <x v="0"/>
  </r>
  <r>
    <x v="5"/>
    <x v="91"/>
    <x v="6"/>
    <x v="1"/>
    <x v="1"/>
    <x v="1235"/>
    <x v="3"/>
    <x v="7"/>
    <x v="1633"/>
    <x v="515"/>
    <x v="6"/>
    <x v="227"/>
    <x v="1502"/>
    <x v="6"/>
    <x v="6"/>
    <x v="6"/>
    <x v="1619"/>
    <x v="1619"/>
    <x v="1619"/>
    <x v="6"/>
    <x v="6"/>
  </r>
  <r>
    <x v="4"/>
    <x v="56"/>
    <x v="7"/>
    <x v="0"/>
    <x v="3"/>
    <x v="1236"/>
    <x v="10"/>
    <x v="3"/>
    <x v="1634"/>
    <x v="1207"/>
    <x v="1"/>
    <x v="61"/>
    <x v="258"/>
    <x v="7"/>
    <x v="7"/>
    <x v="7"/>
    <x v="1620"/>
    <x v="1620"/>
    <x v="1620"/>
    <x v="7"/>
    <x v="7"/>
  </r>
  <r>
    <x v="4"/>
    <x v="158"/>
    <x v="4"/>
    <x v="0"/>
    <x v="2"/>
    <x v="1160"/>
    <x v="10"/>
    <x v="2"/>
    <x v="1635"/>
    <x v="765"/>
    <x v="6"/>
    <x v="198"/>
    <x v="1503"/>
    <x v="4"/>
    <x v="4"/>
    <x v="4"/>
    <x v="1621"/>
    <x v="1621"/>
    <x v="1621"/>
    <x v="4"/>
    <x v="4"/>
  </r>
  <r>
    <x v="0"/>
    <x v="27"/>
    <x v="4"/>
    <x v="1"/>
    <x v="0"/>
    <x v="1237"/>
    <x v="1"/>
    <x v="3"/>
    <x v="1636"/>
    <x v="877"/>
    <x v="2"/>
    <x v="151"/>
    <x v="1504"/>
    <x v="4"/>
    <x v="4"/>
    <x v="4"/>
    <x v="1622"/>
    <x v="1622"/>
    <x v="1622"/>
    <x v="4"/>
    <x v="4"/>
  </r>
  <r>
    <x v="3"/>
    <x v="57"/>
    <x v="9"/>
    <x v="0"/>
    <x v="3"/>
    <x v="68"/>
    <x v="1"/>
    <x v="5"/>
    <x v="1637"/>
    <x v="1208"/>
    <x v="4"/>
    <x v="102"/>
    <x v="1505"/>
    <x v="9"/>
    <x v="9"/>
    <x v="9"/>
    <x v="1623"/>
    <x v="1623"/>
    <x v="1623"/>
    <x v="9"/>
    <x v="9"/>
  </r>
  <r>
    <x v="5"/>
    <x v="88"/>
    <x v="10"/>
    <x v="1"/>
    <x v="1"/>
    <x v="1238"/>
    <x v="4"/>
    <x v="2"/>
    <x v="1638"/>
    <x v="1209"/>
    <x v="1"/>
    <x v="219"/>
    <x v="1506"/>
    <x v="10"/>
    <x v="10"/>
    <x v="10"/>
    <x v="1624"/>
    <x v="1624"/>
    <x v="1624"/>
    <x v="10"/>
    <x v="10"/>
  </r>
  <r>
    <x v="5"/>
    <x v="28"/>
    <x v="2"/>
    <x v="0"/>
    <x v="0"/>
    <x v="889"/>
    <x v="8"/>
    <x v="3"/>
    <x v="1639"/>
    <x v="1210"/>
    <x v="1"/>
    <x v="233"/>
    <x v="1507"/>
    <x v="2"/>
    <x v="2"/>
    <x v="2"/>
    <x v="1625"/>
    <x v="1625"/>
    <x v="1625"/>
    <x v="2"/>
    <x v="2"/>
  </r>
  <r>
    <x v="0"/>
    <x v="14"/>
    <x v="8"/>
    <x v="0"/>
    <x v="2"/>
    <x v="1239"/>
    <x v="9"/>
    <x v="7"/>
    <x v="1640"/>
    <x v="1211"/>
    <x v="4"/>
    <x v="2"/>
    <x v="1508"/>
    <x v="8"/>
    <x v="8"/>
    <x v="8"/>
    <x v="1626"/>
    <x v="1626"/>
    <x v="1626"/>
    <x v="8"/>
    <x v="8"/>
  </r>
  <r>
    <x v="3"/>
    <x v="21"/>
    <x v="2"/>
    <x v="1"/>
    <x v="1"/>
    <x v="1240"/>
    <x v="0"/>
    <x v="1"/>
    <x v="1641"/>
    <x v="1212"/>
    <x v="0"/>
    <x v="2"/>
    <x v="1509"/>
    <x v="2"/>
    <x v="2"/>
    <x v="2"/>
    <x v="1627"/>
    <x v="1627"/>
    <x v="1627"/>
    <x v="2"/>
    <x v="2"/>
  </r>
  <r>
    <x v="4"/>
    <x v="31"/>
    <x v="11"/>
    <x v="0"/>
    <x v="2"/>
    <x v="207"/>
    <x v="7"/>
    <x v="4"/>
    <x v="1642"/>
    <x v="1213"/>
    <x v="3"/>
    <x v="122"/>
    <x v="1510"/>
    <x v="11"/>
    <x v="11"/>
    <x v="11"/>
    <x v="1628"/>
    <x v="1628"/>
    <x v="1628"/>
    <x v="11"/>
    <x v="11"/>
  </r>
  <r>
    <x v="2"/>
    <x v="170"/>
    <x v="9"/>
    <x v="0"/>
    <x v="2"/>
    <x v="1241"/>
    <x v="10"/>
    <x v="0"/>
    <x v="1643"/>
    <x v="1214"/>
    <x v="6"/>
    <x v="62"/>
    <x v="1511"/>
    <x v="9"/>
    <x v="9"/>
    <x v="9"/>
    <x v="1629"/>
    <x v="1629"/>
    <x v="1629"/>
    <x v="9"/>
    <x v="9"/>
  </r>
  <r>
    <x v="1"/>
    <x v="99"/>
    <x v="7"/>
    <x v="1"/>
    <x v="0"/>
    <x v="1242"/>
    <x v="3"/>
    <x v="5"/>
    <x v="1644"/>
    <x v="1215"/>
    <x v="3"/>
    <x v="2"/>
    <x v="1512"/>
    <x v="7"/>
    <x v="7"/>
    <x v="7"/>
    <x v="1630"/>
    <x v="1630"/>
    <x v="1630"/>
    <x v="7"/>
    <x v="7"/>
  </r>
  <r>
    <x v="3"/>
    <x v="35"/>
    <x v="5"/>
    <x v="1"/>
    <x v="0"/>
    <x v="1243"/>
    <x v="5"/>
    <x v="3"/>
    <x v="1645"/>
    <x v="376"/>
    <x v="3"/>
    <x v="161"/>
    <x v="1513"/>
    <x v="5"/>
    <x v="5"/>
    <x v="5"/>
    <x v="1631"/>
    <x v="1631"/>
    <x v="1631"/>
    <x v="5"/>
    <x v="5"/>
  </r>
  <r>
    <x v="4"/>
    <x v="158"/>
    <x v="7"/>
    <x v="0"/>
    <x v="2"/>
    <x v="1244"/>
    <x v="3"/>
    <x v="5"/>
    <x v="1646"/>
    <x v="1216"/>
    <x v="1"/>
    <x v="2"/>
    <x v="1514"/>
    <x v="7"/>
    <x v="7"/>
    <x v="7"/>
    <x v="1632"/>
    <x v="1632"/>
    <x v="1632"/>
    <x v="7"/>
    <x v="7"/>
  </r>
  <r>
    <x v="2"/>
    <x v="3"/>
    <x v="1"/>
    <x v="1"/>
    <x v="0"/>
    <x v="1245"/>
    <x v="6"/>
    <x v="7"/>
    <x v="1647"/>
    <x v="520"/>
    <x v="6"/>
    <x v="42"/>
    <x v="1515"/>
    <x v="1"/>
    <x v="1"/>
    <x v="1"/>
    <x v="1633"/>
    <x v="1633"/>
    <x v="1633"/>
    <x v="1"/>
    <x v="1"/>
  </r>
  <r>
    <x v="2"/>
    <x v="51"/>
    <x v="11"/>
    <x v="0"/>
    <x v="1"/>
    <x v="1246"/>
    <x v="5"/>
    <x v="7"/>
    <x v="1648"/>
    <x v="1197"/>
    <x v="5"/>
    <x v="2"/>
    <x v="1516"/>
    <x v="11"/>
    <x v="11"/>
    <x v="11"/>
    <x v="1634"/>
    <x v="1634"/>
    <x v="1634"/>
    <x v="11"/>
    <x v="11"/>
  </r>
  <r>
    <x v="5"/>
    <x v="154"/>
    <x v="1"/>
    <x v="1"/>
    <x v="0"/>
    <x v="280"/>
    <x v="1"/>
    <x v="5"/>
    <x v="1649"/>
    <x v="114"/>
    <x v="1"/>
    <x v="2"/>
    <x v="1220"/>
    <x v="1"/>
    <x v="1"/>
    <x v="1"/>
    <x v="1635"/>
    <x v="1635"/>
    <x v="1635"/>
    <x v="1"/>
    <x v="1"/>
  </r>
  <r>
    <x v="3"/>
    <x v="11"/>
    <x v="9"/>
    <x v="0"/>
    <x v="2"/>
    <x v="1247"/>
    <x v="4"/>
    <x v="7"/>
    <x v="1650"/>
    <x v="1217"/>
    <x v="0"/>
    <x v="31"/>
    <x v="1517"/>
    <x v="9"/>
    <x v="9"/>
    <x v="9"/>
    <x v="1636"/>
    <x v="1636"/>
    <x v="1636"/>
    <x v="9"/>
    <x v="9"/>
  </r>
  <r>
    <x v="1"/>
    <x v="85"/>
    <x v="5"/>
    <x v="0"/>
    <x v="3"/>
    <x v="188"/>
    <x v="8"/>
    <x v="7"/>
    <x v="1651"/>
    <x v="1218"/>
    <x v="1"/>
    <x v="2"/>
    <x v="1518"/>
    <x v="5"/>
    <x v="5"/>
    <x v="5"/>
    <x v="1637"/>
    <x v="1637"/>
    <x v="1637"/>
    <x v="5"/>
    <x v="5"/>
  </r>
  <r>
    <x v="3"/>
    <x v="50"/>
    <x v="9"/>
    <x v="0"/>
    <x v="1"/>
    <x v="850"/>
    <x v="9"/>
    <x v="0"/>
    <x v="1652"/>
    <x v="185"/>
    <x v="3"/>
    <x v="2"/>
    <x v="1519"/>
    <x v="9"/>
    <x v="9"/>
    <x v="9"/>
    <x v="1638"/>
    <x v="1638"/>
    <x v="1638"/>
    <x v="9"/>
    <x v="9"/>
  </r>
  <r>
    <x v="1"/>
    <x v="108"/>
    <x v="8"/>
    <x v="1"/>
    <x v="0"/>
    <x v="1248"/>
    <x v="9"/>
    <x v="7"/>
    <x v="1653"/>
    <x v="1219"/>
    <x v="1"/>
    <x v="126"/>
    <x v="1520"/>
    <x v="8"/>
    <x v="8"/>
    <x v="8"/>
    <x v="1639"/>
    <x v="1639"/>
    <x v="1639"/>
    <x v="8"/>
    <x v="8"/>
  </r>
  <r>
    <x v="2"/>
    <x v="147"/>
    <x v="2"/>
    <x v="0"/>
    <x v="2"/>
    <x v="1249"/>
    <x v="6"/>
    <x v="4"/>
    <x v="1654"/>
    <x v="1220"/>
    <x v="1"/>
    <x v="167"/>
    <x v="1521"/>
    <x v="2"/>
    <x v="2"/>
    <x v="2"/>
    <x v="1640"/>
    <x v="1640"/>
    <x v="1640"/>
    <x v="2"/>
    <x v="2"/>
  </r>
  <r>
    <x v="3"/>
    <x v="110"/>
    <x v="6"/>
    <x v="1"/>
    <x v="2"/>
    <x v="1065"/>
    <x v="4"/>
    <x v="2"/>
    <x v="1655"/>
    <x v="1221"/>
    <x v="4"/>
    <x v="124"/>
    <x v="1522"/>
    <x v="6"/>
    <x v="6"/>
    <x v="6"/>
    <x v="1641"/>
    <x v="1641"/>
    <x v="1641"/>
    <x v="6"/>
    <x v="6"/>
  </r>
  <r>
    <x v="3"/>
    <x v="30"/>
    <x v="7"/>
    <x v="1"/>
    <x v="2"/>
    <x v="1250"/>
    <x v="2"/>
    <x v="4"/>
    <x v="1656"/>
    <x v="1222"/>
    <x v="3"/>
    <x v="30"/>
    <x v="1523"/>
    <x v="7"/>
    <x v="7"/>
    <x v="7"/>
    <x v="1642"/>
    <x v="1642"/>
    <x v="1642"/>
    <x v="7"/>
    <x v="7"/>
  </r>
  <r>
    <x v="3"/>
    <x v="10"/>
    <x v="1"/>
    <x v="0"/>
    <x v="3"/>
    <x v="1251"/>
    <x v="7"/>
    <x v="1"/>
    <x v="1657"/>
    <x v="1223"/>
    <x v="5"/>
    <x v="46"/>
    <x v="1524"/>
    <x v="1"/>
    <x v="1"/>
    <x v="1"/>
    <x v="1643"/>
    <x v="1643"/>
    <x v="1643"/>
    <x v="1"/>
    <x v="1"/>
  </r>
  <r>
    <x v="2"/>
    <x v="90"/>
    <x v="4"/>
    <x v="0"/>
    <x v="1"/>
    <x v="171"/>
    <x v="10"/>
    <x v="2"/>
    <x v="1658"/>
    <x v="1224"/>
    <x v="4"/>
    <x v="12"/>
    <x v="1525"/>
    <x v="4"/>
    <x v="4"/>
    <x v="4"/>
    <x v="1644"/>
    <x v="1644"/>
    <x v="1644"/>
    <x v="4"/>
    <x v="4"/>
  </r>
  <r>
    <x v="3"/>
    <x v="163"/>
    <x v="1"/>
    <x v="0"/>
    <x v="1"/>
    <x v="680"/>
    <x v="4"/>
    <x v="6"/>
    <x v="1659"/>
    <x v="1225"/>
    <x v="4"/>
    <x v="2"/>
    <x v="1526"/>
    <x v="1"/>
    <x v="1"/>
    <x v="1"/>
    <x v="1645"/>
    <x v="1645"/>
    <x v="1645"/>
    <x v="1"/>
    <x v="1"/>
  </r>
  <r>
    <x v="6"/>
    <x v="103"/>
    <x v="11"/>
    <x v="1"/>
    <x v="3"/>
    <x v="1252"/>
    <x v="7"/>
    <x v="0"/>
    <x v="1660"/>
    <x v="1226"/>
    <x v="3"/>
    <x v="171"/>
    <x v="1527"/>
    <x v="11"/>
    <x v="11"/>
    <x v="11"/>
    <x v="1646"/>
    <x v="1646"/>
    <x v="1646"/>
    <x v="11"/>
    <x v="11"/>
  </r>
  <r>
    <x v="5"/>
    <x v="174"/>
    <x v="7"/>
    <x v="1"/>
    <x v="2"/>
    <x v="1253"/>
    <x v="5"/>
    <x v="5"/>
    <x v="1661"/>
    <x v="1227"/>
    <x v="0"/>
    <x v="2"/>
    <x v="1528"/>
    <x v="7"/>
    <x v="7"/>
    <x v="7"/>
    <x v="1647"/>
    <x v="1647"/>
    <x v="1647"/>
    <x v="7"/>
    <x v="7"/>
  </r>
  <r>
    <x v="0"/>
    <x v="134"/>
    <x v="6"/>
    <x v="0"/>
    <x v="0"/>
    <x v="1254"/>
    <x v="9"/>
    <x v="1"/>
    <x v="1662"/>
    <x v="998"/>
    <x v="2"/>
    <x v="65"/>
    <x v="1529"/>
    <x v="6"/>
    <x v="6"/>
    <x v="6"/>
    <x v="1648"/>
    <x v="1648"/>
    <x v="1648"/>
    <x v="6"/>
    <x v="6"/>
  </r>
  <r>
    <x v="6"/>
    <x v="18"/>
    <x v="6"/>
    <x v="1"/>
    <x v="1"/>
    <x v="1255"/>
    <x v="4"/>
    <x v="0"/>
    <x v="1663"/>
    <x v="1228"/>
    <x v="4"/>
    <x v="205"/>
    <x v="1530"/>
    <x v="6"/>
    <x v="6"/>
    <x v="6"/>
    <x v="1649"/>
    <x v="1649"/>
    <x v="1649"/>
    <x v="6"/>
    <x v="6"/>
  </r>
  <r>
    <x v="1"/>
    <x v="36"/>
    <x v="1"/>
    <x v="0"/>
    <x v="3"/>
    <x v="1256"/>
    <x v="8"/>
    <x v="7"/>
    <x v="1664"/>
    <x v="242"/>
    <x v="0"/>
    <x v="20"/>
    <x v="1531"/>
    <x v="1"/>
    <x v="1"/>
    <x v="1"/>
    <x v="1650"/>
    <x v="1650"/>
    <x v="1650"/>
    <x v="1"/>
    <x v="1"/>
  </r>
  <r>
    <x v="0"/>
    <x v="135"/>
    <x v="5"/>
    <x v="0"/>
    <x v="1"/>
    <x v="71"/>
    <x v="5"/>
    <x v="4"/>
    <x v="1665"/>
    <x v="1229"/>
    <x v="4"/>
    <x v="58"/>
    <x v="1532"/>
    <x v="5"/>
    <x v="5"/>
    <x v="5"/>
    <x v="1651"/>
    <x v="1651"/>
    <x v="1651"/>
    <x v="5"/>
    <x v="5"/>
  </r>
  <r>
    <x v="5"/>
    <x v="149"/>
    <x v="4"/>
    <x v="0"/>
    <x v="3"/>
    <x v="641"/>
    <x v="7"/>
    <x v="3"/>
    <x v="1666"/>
    <x v="735"/>
    <x v="6"/>
    <x v="37"/>
    <x v="1533"/>
    <x v="4"/>
    <x v="4"/>
    <x v="4"/>
    <x v="1652"/>
    <x v="1652"/>
    <x v="1652"/>
    <x v="4"/>
    <x v="4"/>
  </r>
  <r>
    <x v="5"/>
    <x v="28"/>
    <x v="9"/>
    <x v="1"/>
    <x v="1"/>
    <x v="91"/>
    <x v="11"/>
    <x v="3"/>
    <x v="1667"/>
    <x v="393"/>
    <x v="3"/>
    <x v="148"/>
    <x v="1534"/>
    <x v="9"/>
    <x v="9"/>
    <x v="9"/>
    <x v="1653"/>
    <x v="1653"/>
    <x v="1653"/>
    <x v="9"/>
    <x v="9"/>
  </r>
  <r>
    <x v="6"/>
    <x v="18"/>
    <x v="0"/>
    <x v="0"/>
    <x v="1"/>
    <x v="559"/>
    <x v="5"/>
    <x v="1"/>
    <x v="1668"/>
    <x v="1230"/>
    <x v="5"/>
    <x v="2"/>
    <x v="1535"/>
    <x v="0"/>
    <x v="0"/>
    <x v="0"/>
    <x v="1654"/>
    <x v="1654"/>
    <x v="1654"/>
    <x v="0"/>
    <x v="0"/>
  </r>
  <r>
    <x v="4"/>
    <x v="31"/>
    <x v="11"/>
    <x v="1"/>
    <x v="3"/>
    <x v="311"/>
    <x v="7"/>
    <x v="4"/>
    <x v="1669"/>
    <x v="808"/>
    <x v="3"/>
    <x v="20"/>
    <x v="1536"/>
    <x v="11"/>
    <x v="11"/>
    <x v="11"/>
    <x v="1655"/>
    <x v="1655"/>
    <x v="1655"/>
    <x v="11"/>
    <x v="11"/>
  </r>
  <r>
    <x v="1"/>
    <x v="132"/>
    <x v="10"/>
    <x v="0"/>
    <x v="3"/>
    <x v="842"/>
    <x v="10"/>
    <x v="3"/>
    <x v="1670"/>
    <x v="1231"/>
    <x v="4"/>
    <x v="66"/>
    <x v="1537"/>
    <x v="10"/>
    <x v="10"/>
    <x v="10"/>
    <x v="1656"/>
    <x v="1656"/>
    <x v="1656"/>
    <x v="10"/>
    <x v="10"/>
  </r>
  <r>
    <x v="3"/>
    <x v="151"/>
    <x v="4"/>
    <x v="0"/>
    <x v="2"/>
    <x v="394"/>
    <x v="3"/>
    <x v="0"/>
    <x v="1671"/>
    <x v="732"/>
    <x v="5"/>
    <x v="11"/>
    <x v="1538"/>
    <x v="4"/>
    <x v="4"/>
    <x v="4"/>
    <x v="1657"/>
    <x v="1657"/>
    <x v="1657"/>
    <x v="4"/>
    <x v="4"/>
  </r>
  <r>
    <x v="2"/>
    <x v="51"/>
    <x v="6"/>
    <x v="1"/>
    <x v="2"/>
    <x v="847"/>
    <x v="8"/>
    <x v="4"/>
    <x v="1672"/>
    <x v="1120"/>
    <x v="0"/>
    <x v="2"/>
    <x v="1539"/>
    <x v="6"/>
    <x v="6"/>
    <x v="6"/>
    <x v="1658"/>
    <x v="1658"/>
    <x v="1658"/>
    <x v="6"/>
    <x v="6"/>
  </r>
  <r>
    <x v="3"/>
    <x v="61"/>
    <x v="7"/>
    <x v="1"/>
    <x v="0"/>
    <x v="1257"/>
    <x v="4"/>
    <x v="2"/>
    <x v="1673"/>
    <x v="1232"/>
    <x v="6"/>
    <x v="231"/>
    <x v="1540"/>
    <x v="7"/>
    <x v="7"/>
    <x v="7"/>
    <x v="1659"/>
    <x v="1659"/>
    <x v="1659"/>
    <x v="7"/>
    <x v="7"/>
  </r>
  <r>
    <x v="5"/>
    <x v="150"/>
    <x v="2"/>
    <x v="0"/>
    <x v="0"/>
    <x v="803"/>
    <x v="7"/>
    <x v="2"/>
    <x v="1674"/>
    <x v="1233"/>
    <x v="0"/>
    <x v="2"/>
    <x v="1541"/>
    <x v="2"/>
    <x v="2"/>
    <x v="2"/>
    <x v="1660"/>
    <x v="1660"/>
    <x v="1660"/>
    <x v="2"/>
    <x v="2"/>
  </r>
  <r>
    <x v="1"/>
    <x v="108"/>
    <x v="11"/>
    <x v="1"/>
    <x v="0"/>
    <x v="211"/>
    <x v="9"/>
    <x v="3"/>
    <x v="1675"/>
    <x v="1234"/>
    <x v="1"/>
    <x v="163"/>
    <x v="1542"/>
    <x v="11"/>
    <x v="11"/>
    <x v="11"/>
    <x v="1661"/>
    <x v="1661"/>
    <x v="1661"/>
    <x v="11"/>
    <x v="11"/>
  </r>
  <r>
    <x v="1"/>
    <x v="71"/>
    <x v="7"/>
    <x v="1"/>
    <x v="1"/>
    <x v="1258"/>
    <x v="1"/>
    <x v="0"/>
    <x v="1676"/>
    <x v="1235"/>
    <x v="5"/>
    <x v="84"/>
    <x v="1401"/>
    <x v="7"/>
    <x v="7"/>
    <x v="7"/>
    <x v="1662"/>
    <x v="1662"/>
    <x v="1662"/>
    <x v="7"/>
    <x v="7"/>
  </r>
  <r>
    <x v="5"/>
    <x v="96"/>
    <x v="4"/>
    <x v="1"/>
    <x v="0"/>
    <x v="1259"/>
    <x v="5"/>
    <x v="1"/>
    <x v="1677"/>
    <x v="479"/>
    <x v="2"/>
    <x v="11"/>
    <x v="1543"/>
    <x v="4"/>
    <x v="4"/>
    <x v="4"/>
    <x v="1663"/>
    <x v="1663"/>
    <x v="1663"/>
    <x v="4"/>
    <x v="4"/>
  </r>
  <r>
    <x v="3"/>
    <x v="21"/>
    <x v="8"/>
    <x v="0"/>
    <x v="1"/>
    <x v="621"/>
    <x v="3"/>
    <x v="4"/>
    <x v="1678"/>
    <x v="662"/>
    <x v="4"/>
    <x v="233"/>
    <x v="1544"/>
    <x v="8"/>
    <x v="8"/>
    <x v="8"/>
    <x v="1664"/>
    <x v="1664"/>
    <x v="1664"/>
    <x v="8"/>
    <x v="8"/>
  </r>
  <r>
    <x v="0"/>
    <x v="69"/>
    <x v="11"/>
    <x v="1"/>
    <x v="1"/>
    <x v="1260"/>
    <x v="11"/>
    <x v="0"/>
    <x v="1679"/>
    <x v="1236"/>
    <x v="5"/>
    <x v="36"/>
    <x v="1545"/>
    <x v="11"/>
    <x v="11"/>
    <x v="11"/>
    <x v="1665"/>
    <x v="1665"/>
    <x v="1665"/>
    <x v="11"/>
    <x v="11"/>
  </r>
  <r>
    <x v="3"/>
    <x v="21"/>
    <x v="4"/>
    <x v="0"/>
    <x v="3"/>
    <x v="1261"/>
    <x v="0"/>
    <x v="3"/>
    <x v="1680"/>
    <x v="1237"/>
    <x v="0"/>
    <x v="4"/>
    <x v="1546"/>
    <x v="4"/>
    <x v="4"/>
    <x v="4"/>
    <x v="1666"/>
    <x v="1666"/>
    <x v="1666"/>
    <x v="4"/>
    <x v="4"/>
  </r>
  <r>
    <x v="3"/>
    <x v="15"/>
    <x v="3"/>
    <x v="1"/>
    <x v="0"/>
    <x v="1262"/>
    <x v="3"/>
    <x v="7"/>
    <x v="1681"/>
    <x v="143"/>
    <x v="6"/>
    <x v="2"/>
    <x v="1547"/>
    <x v="3"/>
    <x v="3"/>
    <x v="3"/>
    <x v="1667"/>
    <x v="1667"/>
    <x v="1667"/>
    <x v="3"/>
    <x v="3"/>
  </r>
  <r>
    <x v="2"/>
    <x v="141"/>
    <x v="9"/>
    <x v="0"/>
    <x v="1"/>
    <x v="1263"/>
    <x v="5"/>
    <x v="4"/>
    <x v="1682"/>
    <x v="118"/>
    <x v="3"/>
    <x v="2"/>
    <x v="533"/>
    <x v="9"/>
    <x v="9"/>
    <x v="9"/>
    <x v="545"/>
    <x v="545"/>
    <x v="545"/>
    <x v="9"/>
    <x v="9"/>
  </r>
  <r>
    <x v="1"/>
    <x v="93"/>
    <x v="1"/>
    <x v="1"/>
    <x v="2"/>
    <x v="1264"/>
    <x v="2"/>
    <x v="0"/>
    <x v="1683"/>
    <x v="1238"/>
    <x v="6"/>
    <x v="13"/>
    <x v="1548"/>
    <x v="1"/>
    <x v="1"/>
    <x v="1"/>
    <x v="1668"/>
    <x v="1668"/>
    <x v="1668"/>
    <x v="1"/>
    <x v="1"/>
  </r>
  <r>
    <x v="6"/>
    <x v="103"/>
    <x v="2"/>
    <x v="0"/>
    <x v="3"/>
    <x v="1265"/>
    <x v="0"/>
    <x v="3"/>
    <x v="1684"/>
    <x v="990"/>
    <x v="5"/>
    <x v="58"/>
    <x v="1549"/>
    <x v="2"/>
    <x v="2"/>
    <x v="2"/>
    <x v="1669"/>
    <x v="1669"/>
    <x v="1669"/>
    <x v="2"/>
    <x v="2"/>
  </r>
  <r>
    <x v="5"/>
    <x v="28"/>
    <x v="5"/>
    <x v="0"/>
    <x v="0"/>
    <x v="748"/>
    <x v="3"/>
    <x v="4"/>
    <x v="1685"/>
    <x v="360"/>
    <x v="4"/>
    <x v="2"/>
    <x v="1550"/>
    <x v="5"/>
    <x v="5"/>
    <x v="5"/>
    <x v="1670"/>
    <x v="1670"/>
    <x v="1670"/>
    <x v="5"/>
    <x v="5"/>
  </r>
  <r>
    <x v="5"/>
    <x v="117"/>
    <x v="4"/>
    <x v="0"/>
    <x v="3"/>
    <x v="776"/>
    <x v="6"/>
    <x v="4"/>
    <x v="1686"/>
    <x v="1239"/>
    <x v="4"/>
    <x v="140"/>
    <x v="1551"/>
    <x v="4"/>
    <x v="4"/>
    <x v="4"/>
    <x v="1671"/>
    <x v="1671"/>
    <x v="1671"/>
    <x v="4"/>
    <x v="4"/>
  </r>
  <r>
    <x v="5"/>
    <x v="130"/>
    <x v="6"/>
    <x v="0"/>
    <x v="0"/>
    <x v="1266"/>
    <x v="1"/>
    <x v="3"/>
    <x v="1687"/>
    <x v="1110"/>
    <x v="0"/>
    <x v="2"/>
    <x v="1552"/>
    <x v="6"/>
    <x v="6"/>
    <x v="6"/>
    <x v="1672"/>
    <x v="1672"/>
    <x v="1672"/>
    <x v="6"/>
    <x v="6"/>
  </r>
  <r>
    <x v="2"/>
    <x v="3"/>
    <x v="9"/>
    <x v="1"/>
    <x v="3"/>
    <x v="1267"/>
    <x v="3"/>
    <x v="7"/>
    <x v="1688"/>
    <x v="1240"/>
    <x v="1"/>
    <x v="106"/>
    <x v="1553"/>
    <x v="9"/>
    <x v="9"/>
    <x v="9"/>
    <x v="1673"/>
    <x v="1673"/>
    <x v="1673"/>
    <x v="9"/>
    <x v="9"/>
  </r>
  <r>
    <x v="4"/>
    <x v="31"/>
    <x v="0"/>
    <x v="0"/>
    <x v="2"/>
    <x v="1268"/>
    <x v="7"/>
    <x v="0"/>
    <x v="1689"/>
    <x v="1241"/>
    <x v="5"/>
    <x v="2"/>
    <x v="1554"/>
    <x v="0"/>
    <x v="0"/>
    <x v="0"/>
    <x v="1674"/>
    <x v="1674"/>
    <x v="1674"/>
    <x v="0"/>
    <x v="0"/>
  </r>
  <r>
    <x v="5"/>
    <x v="53"/>
    <x v="8"/>
    <x v="0"/>
    <x v="1"/>
    <x v="1269"/>
    <x v="5"/>
    <x v="4"/>
    <x v="1690"/>
    <x v="1242"/>
    <x v="3"/>
    <x v="19"/>
    <x v="1555"/>
    <x v="8"/>
    <x v="8"/>
    <x v="8"/>
    <x v="1675"/>
    <x v="1675"/>
    <x v="1675"/>
    <x v="8"/>
    <x v="8"/>
  </r>
  <r>
    <x v="5"/>
    <x v="84"/>
    <x v="4"/>
    <x v="1"/>
    <x v="1"/>
    <x v="1270"/>
    <x v="10"/>
    <x v="1"/>
    <x v="1691"/>
    <x v="20"/>
    <x v="4"/>
    <x v="69"/>
    <x v="1556"/>
    <x v="4"/>
    <x v="4"/>
    <x v="4"/>
    <x v="1676"/>
    <x v="1676"/>
    <x v="1676"/>
    <x v="4"/>
    <x v="4"/>
  </r>
  <r>
    <x v="2"/>
    <x v="38"/>
    <x v="1"/>
    <x v="0"/>
    <x v="3"/>
    <x v="1123"/>
    <x v="9"/>
    <x v="7"/>
    <x v="1692"/>
    <x v="80"/>
    <x v="4"/>
    <x v="152"/>
    <x v="1557"/>
    <x v="1"/>
    <x v="1"/>
    <x v="1"/>
    <x v="1677"/>
    <x v="1677"/>
    <x v="1677"/>
    <x v="1"/>
    <x v="1"/>
  </r>
  <r>
    <x v="2"/>
    <x v="38"/>
    <x v="2"/>
    <x v="1"/>
    <x v="2"/>
    <x v="1271"/>
    <x v="6"/>
    <x v="2"/>
    <x v="1693"/>
    <x v="1243"/>
    <x v="1"/>
    <x v="37"/>
    <x v="872"/>
    <x v="2"/>
    <x v="2"/>
    <x v="2"/>
    <x v="1678"/>
    <x v="1678"/>
    <x v="1678"/>
    <x v="2"/>
    <x v="2"/>
  </r>
  <r>
    <x v="5"/>
    <x v="34"/>
    <x v="10"/>
    <x v="1"/>
    <x v="1"/>
    <x v="1272"/>
    <x v="7"/>
    <x v="4"/>
    <x v="1694"/>
    <x v="827"/>
    <x v="0"/>
    <x v="11"/>
    <x v="1558"/>
    <x v="10"/>
    <x v="10"/>
    <x v="10"/>
    <x v="1679"/>
    <x v="1679"/>
    <x v="1679"/>
    <x v="10"/>
    <x v="10"/>
  </r>
  <r>
    <x v="3"/>
    <x v="110"/>
    <x v="4"/>
    <x v="1"/>
    <x v="1"/>
    <x v="1273"/>
    <x v="7"/>
    <x v="7"/>
    <x v="1695"/>
    <x v="1244"/>
    <x v="3"/>
    <x v="61"/>
    <x v="213"/>
    <x v="4"/>
    <x v="4"/>
    <x v="4"/>
    <x v="1680"/>
    <x v="1680"/>
    <x v="1680"/>
    <x v="4"/>
    <x v="4"/>
  </r>
  <r>
    <x v="4"/>
    <x v="23"/>
    <x v="0"/>
    <x v="1"/>
    <x v="1"/>
    <x v="1274"/>
    <x v="0"/>
    <x v="3"/>
    <x v="1696"/>
    <x v="159"/>
    <x v="0"/>
    <x v="46"/>
    <x v="1559"/>
    <x v="0"/>
    <x v="0"/>
    <x v="0"/>
    <x v="1681"/>
    <x v="1681"/>
    <x v="1681"/>
    <x v="0"/>
    <x v="0"/>
  </r>
  <r>
    <x v="0"/>
    <x v="69"/>
    <x v="1"/>
    <x v="1"/>
    <x v="1"/>
    <x v="1275"/>
    <x v="10"/>
    <x v="6"/>
    <x v="1697"/>
    <x v="391"/>
    <x v="1"/>
    <x v="160"/>
    <x v="565"/>
    <x v="1"/>
    <x v="1"/>
    <x v="1"/>
    <x v="1682"/>
    <x v="1682"/>
    <x v="1682"/>
    <x v="1"/>
    <x v="1"/>
  </r>
  <r>
    <x v="0"/>
    <x v="25"/>
    <x v="10"/>
    <x v="0"/>
    <x v="2"/>
    <x v="1276"/>
    <x v="11"/>
    <x v="3"/>
    <x v="1698"/>
    <x v="1245"/>
    <x v="4"/>
    <x v="240"/>
    <x v="1560"/>
    <x v="10"/>
    <x v="10"/>
    <x v="10"/>
    <x v="1683"/>
    <x v="1683"/>
    <x v="1683"/>
    <x v="10"/>
    <x v="10"/>
  </r>
  <r>
    <x v="5"/>
    <x v="100"/>
    <x v="11"/>
    <x v="1"/>
    <x v="2"/>
    <x v="158"/>
    <x v="9"/>
    <x v="5"/>
    <x v="1699"/>
    <x v="907"/>
    <x v="2"/>
    <x v="57"/>
    <x v="28"/>
    <x v="11"/>
    <x v="11"/>
    <x v="11"/>
    <x v="1684"/>
    <x v="1684"/>
    <x v="1684"/>
    <x v="11"/>
    <x v="11"/>
  </r>
  <r>
    <x v="3"/>
    <x v="184"/>
    <x v="1"/>
    <x v="1"/>
    <x v="1"/>
    <x v="1277"/>
    <x v="2"/>
    <x v="0"/>
    <x v="1700"/>
    <x v="1246"/>
    <x v="1"/>
    <x v="46"/>
    <x v="1561"/>
    <x v="1"/>
    <x v="1"/>
    <x v="1"/>
    <x v="1685"/>
    <x v="1685"/>
    <x v="1685"/>
    <x v="1"/>
    <x v="1"/>
  </r>
  <r>
    <x v="4"/>
    <x v="45"/>
    <x v="1"/>
    <x v="0"/>
    <x v="3"/>
    <x v="1278"/>
    <x v="9"/>
    <x v="0"/>
    <x v="1701"/>
    <x v="1247"/>
    <x v="6"/>
    <x v="30"/>
    <x v="1562"/>
    <x v="1"/>
    <x v="1"/>
    <x v="1"/>
    <x v="1686"/>
    <x v="1686"/>
    <x v="1686"/>
    <x v="1"/>
    <x v="1"/>
  </r>
  <r>
    <x v="2"/>
    <x v="125"/>
    <x v="4"/>
    <x v="0"/>
    <x v="2"/>
    <x v="907"/>
    <x v="5"/>
    <x v="2"/>
    <x v="1702"/>
    <x v="1248"/>
    <x v="2"/>
    <x v="96"/>
    <x v="1563"/>
    <x v="4"/>
    <x v="4"/>
    <x v="4"/>
    <x v="1687"/>
    <x v="1687"/>
    <x v="1687"/>
    <x v="4"/>
    <x v="4"/>
  </r>
  <r>
    <x v="2"/>
    <x v="170"/>
    <x v="0"/>
    <x v="0"/>
    <x v="2"/>
    <x v="1115"/>
    <x v="5"/>
    <x v="3"/>
    <x v="1703"/>
    <x v="1249"/>
    <x v="6"/>
    <x v="46"/>
    <x v="1564"/>
    <x v="0"/>
    <x v="0"/>
    <x v="0"/>
    <x v="1688"/>
    <x v="1688"/>
    <x v="1688"/>
    <x v="0"/>
    <x v="0"/>
  </r>
  <r>
    <x v="3"/>
    <x v="50"/>
    <x v="4"/>
    <x v="0"/>
    <x v="2"/>
    <x v="1262"/>
    <x v="3"/>
    <x v="7"/>
    <x v="1704"/>
    <x v="1250"/>
    <x v="6"/>
    <x v="4"/>
    <x v="1565"/>
    <x v="4"/>
    <x v="4"/>
    <x v="4"/>
    <x v="1689"/>
    <x v="1689"/>
    <x v="1689"/>
    <x v="4"/>
    <x v="4"/>
  </r>
  <r>
    <x v="1"/>
    <x v="44"/>
    <x v="9"/>
    <x v="1"/>
    <x v="2"/>
    <x v="1279"/>
    <x v="7"/>
    <x v="4"/>
    <x v="1705"/>
    <x v="8"/>
    <x v="3"/>
    <x v="2"/>
    <x v="653"/>
    <x v="9"/>
    <x v="9"/>
    <x v="9"/>
    <x v="1690"/>
    <x v="1690"/>
    <x v="1690"/>
    <x v="9"/>
    <x v="9"/>
  </r>
  <r>
    <x v="1"/>
    <x v="116"/>
    <x v="6"/>
    <x v="1"/>
    <x v="0"/>
    <x v="1280"/>
    <x v="1"/>
    <x v="0"/>
    <x v="1706"/>
    <x v="1251"/>
    <x v="6"/>
    <x v="2"/>
    <x v="1407"/>
    <x v="6"/>
    <x v="6"/>
    <x v="6"/>
    <x v="1691"/>
    <x v="1691"/>
    <x v="1691"/>
    <x v="6"/>
    <x v="6"/>
  </r>
  <r>
    <x v="2"/>
    <x v="3"/>
    <x v="5"/>
    <x v="1"/>
    <x v="1"/>
    <x v="832"/>
    <x v="7"/>
    <x v="5"/>
    <x v="1707"/>
    <x v="1227"/>
    <x v="0"/>
    <x v="2"/>
    <x v="1566"/>
    <x v="5"/>
    <x v="5"/>
    <x v="5"/>
    <x v="1692"/>
    <x v="1692"/>
    <x v="1692"/>
    <x v="5"/>
    <x v="5"/>
  </r>
  <r>
    <x v="1"/>
    <x v="179"/>
    <x v="4"/>
    <x v="1"/>
    <x v="2"/>
    <x v="205"/>
    <x v="1"/>
    <x v="7"/>
    <x v="1708"/>
    <x v="1252"/>
    <x v="1"/>
    <x v="96"/>
    <x v="1567"/>
    <x v="4"/>
    <x v="4"/>
    <x v="4"/>
    <x v="1693"/>
    <x v="1693"/>
    <x v="1693"/>
    <x v="4"/>
    <x v="4"/>
  </r>
  <r>
    <x v="0"/>
    <x v="118"/>
    <x v="9"/>
    <x v="0"/>
    <x v="0"/>
    <x v="305"/>
    <x v="4"/>
    <x v="6"/>
    <x v="1709"/>
    <x v="1253"/>
    <x v="1"/>
    <x v="77"/>
    <x v="1568"/>
    <x v="9"/>
    <x v="9"/>
    <x v="9"/>
    <x v="1694"/>
    <x v="1694"/>
    <x v="1694"/>
    <x v="9"/>
    <x v="9"/>
  </r>
  <r>
    <x v="2"/>
    <x v="144"/>
    <x v="3"/>
    <x v="0"/>
    <x v="2"/>
    <x v="1281"/>
    <x v="11"/>
    <x v="2"/>
    <x v="1710"/>
    <x v="1254"/>
    <x v="4"/>
    <x v="28"/>
    <x v="1569"/>
    <x v="3"/>
    <x v="3"/>
    <x v="3"/>
    <x v="1695"/>
    <x v="1695"/>
    <x v="1695"/>
    <x v="3"/>
    <x v="3"/>
  </r>
  <r>
    <x v="1"/>
    <x v="139"/>
    <x v="9"/>
    <x v="0"/>
    <x v="0"/>
    <x v="1282"/>
    <x v="0"/>
    <x v="1"/>
    <x v="1711"/>
    <x v="1255"/>
    <x v="4"/>
    <x v="73"/>
    <x v="1570"/>
    <x v="9"/>
    <x v="9"/>
    <x v="9"/>
    <x v="1696"/>
    <x v="1696"/>
    <x v="1696"/>
    <x v="9"/>
    <x v="9"/>
  </r>
  <r>
    <x v="2"/>
    <x v="141"/>
    <x v="2"/>
    <x v="1"/>
    <x v="2"/>
    <x v="880"/>
    <x v="11"/>
    <x v="7"/>
    <x v="1712"/>
    <x v="33"/>
    <x v="0"/>
    <x v="2"/>
    <x v="1571"/>
    <x v="2"/>
    <x v="2"/>
    <x v="2"/>
    <x v="1697"/>
    <x v="1697"/>
    <x v="1697"/>
    <x v="2"/>
    <x v="2"/>
  </r>
  <r>
    <x v="5"/>
    <x v="40"/>
    <x v="3"/>
    <x v="0"/>
    <x v="3"/>
    <x v="1283"/>
    <x v="0"/>
    <x v="5"/>
    <x v="1713"/>
    <x v="478"/>
    <x v="3"/>
    <x v="2"/>
    <x v="1572"/>
    <x v="3"/>
    <x v="3"/>
    <x v="3"/>
    <x v="1698"/>
    <x v="1698"/>
    <x v="1698"/>
    <x v="3"/>
    <x v="3"/>
  </r>
  <r>
    <x v="0"/>
    <x v="49"/>
    <x v="11"/>
    <x v="1"/>
    <x v="0"/>
    <x v="333"/>
    <x v="9"/>
    <x v="7"/>
    <x v="1714"/>
    <x v="1256"/>
    <x v="0"/>
    <x v="2"/>
    <x v="1573"/>
    <x v="11"/>
    <x v="11"/>
    <x v="11"/>
    <x v="1699"/>
    <x v="1699"/>
    <x v="1699"/>
    <x v="11"/>
    <x v="11"/>
  </r>
  <r>
    <x v="1"/>
    <x v="136"/>
    <x v="11"/>
    <x v="1"/>
    <x v="1"/>
    <x v="1284"/>
    <x v="8"/>
    <x v="2"/>
    <x v="1715"/>
    <x v="1257"/>
    <x v="2"/>
    <x v="43"/>
    <x v="1574"/>
    <x v="11"/>
    <x v="11"/>
    <x v="11"/>
    <x v="1700"/>
    <x v="1700"/>
    <x v="1700"/>
    <x v="11"/>
    <x v="11"/>
  </r>
  <r>
    <x v="0"/>
    <x v="1"/>
    <x v="1"/>
    <x v="0"/>
    <x v="1"/>
    <x v="1285"/>
    <x v="4"/>
    <x v="2"/>
    <x v="1716"/>
    <x v="1258"/>
    <x v="2"/>
    <x v="227"/>
    <x v="1575"/>
    <x v="1"/>
    <x v="1"/>
    <x v="1"/>
    <x v="1701"/>
    <x v="1701"/>
    <x v="1701"/>
    <x v="1"/>
    <x v="12"/>
  </r>
  <r>
    <x v="1"/>
    <x v="139"/>
    <x v="2"/>
    <x v="1"/>
    <x v="0"/>
    <x v="149"/>
    <x v="11"/>
    <x v="4"/>
    <x v="1717"/>
    <x v="1259"/>
    <x v="1"/>
    <x v="9"/>
    <x v="97"/>
    <x v="2"/>
    <x v="2"/>
    <x v="2"/>
    <x v="1702"/>
    <x v="1702"/>
    <x v="1702"/>
    <x v="2"/>
    <x v="2"/>
  </r>
  <r>
    <x v="3"/>
    <x v="15"/>
    <x v="8"/>
    <x v="1"/>
    <x v="1"/>
    <x v="1286"/>
    <x v="3"/>
    <x v="4"/>
    <x v="1718"/>
    <x v="1213"/>
    <x v="3"/>
    <x v="75"/>
    <x v="1576"/>
    <x v="8"/>
    <x v="8"/>
    <x v="8"/>
    <x v="1703"/>
    <x v="1703"/>
    <x v="1703"/>
    <x v="8"/>
    <x v="8"/>
  </r>
  <r>
    <x v="5"/>
    <x v="131"/>
    <x v="9"/>
    <x v="0"/>
    <x v="1"/>
    <x v="1149"/>
    <x v="8"/>
    <x v="3"/>
    <x v="1719"/>
    <x v="1260"/>
    <x v="4"/>
    <x v="2"/>
    <x v="1577"/>
    <x v="9"/>
    <x v="9"/>
    <x v="9"/>
    <x v="1704"/>
    <x v="1704"/>
    <x v="1704"/>
    <x v="9"/>
    <x v="9"/>
  </r>
  <r>
    <x v="0"/>
    <x v="69"/>
    <x v="4"/>
    <x v="1"/>
    <x v="3"/>
    <x v="362"/>
    <x v="4"/>
    <x v="4"/>
    <x v="1720"/>
    <x v="1261"/>
    <x v="3"/>
    <x v="84"/>
    <x v="1578"/>
    <x v="4"/>
    <x v="4"/>
    <x v="4"/>
    <x v="1705"/>
    <x v="1705"/>
    <x v="1705"/>
    <x v="4"/>
    <x v="4"/>
  </r>
  <r>
    <x v="5"/>
    <x v="74"/>
    <x v="0"/>
    <x v="1"/>
    <x v="1"/>
    <x v="647"/>
    <x v="10"/>
    <x v="0"/>
    <x v="1721"/>
    <x v="305"/>
    <x v="4"/>
    <x v="241"/>
    <x v="1579"/>
    <x v="0"/>
    <x v="0"/>
    <x v="0"/>
    <x v="1706"/>
    <x v="1706"/>
    <x v="1706"/>
    <x v="0"/>
    <x v="0"/>
  </r>
  <r>
    <x v="1"/>
    <x v="169"/>
    <x v="11"/>
    <x v="1"/>
    <x v="1"/>
    <x v="1287"/>
    <x v="4"/>
    <x v="3"/>
    <x v="1722"/>
    <x v="1262"/>
    <x v="4"/>
    <x v="242"/>
    <x v="1580"/>
    <x v="11"/>
    <x v="11"/>
    <x v="11"/>
    <x v="1707"/>
    <x v="1707"/>
    <x v="1707"/>
    <x v="11"/>
    <x v="11"/>
  </r>
  <r>
    <x v="1"/>
    <x v="44"/>
    <x v="7"/>
    <x v="1"/>
    <x v="1"/>
    <x v="250"/>
    <x v="3"/>
    <x v="5"/>
    <x v="1723"/>
    <x v="1263"/>
    <x v="6"/>
    <x v="126"/>
    <x v="1581"/>
    <x v="7"/>
    <x v="7"/>
    <x v="7"/>
    <x v="1708"/>
    <x v="1708"/>
    <x v="1708"/>
    <x v="7"/>
    <x v="7"/>
  </r>
  <r>
    <x v="1"/>
    <x v="22"/>
    <x v="10"/>
    <x v="1"/>
    <x v="2"/>
    <x v="94"/>
    <x v="2"/>
    <x v="2"/>
    <x v="1724"/>
    <x v="430"/>
    <x v="3"/>
    <x v="183"/>
    <x v="1582"/>
    <x v="10"/>
    <x v="10"/>
    <x v="10"/>
    <x v="1709"/>
    <x v="1709"/>
    <x v="1709"/>
    <x v="10"/>
    <x v="10"/>
  </r>
  <r>
    <x v="1"/>
    <x v="167"/>
    <x v="8"/>
    <x v="1"/>
    <x v="0"/>
    <x v="1288"/>
    <x v="8"/>
    <x v="7"/>
    <x v="1725"/>
    <x v="260"/>
    <x v="0"/>
    <x v="45"/>
    <x v="1583"/>
    <x v="8"/>
    <x v="8"/>
    <x v="8"/>
    <x v="1710"/>
    <x v="1710"/>
    <x v="1710"/>
    <x v="8"/>
    <x v="8"/>
  </r>
  <r>
    <x v="1"/>
    <x v="79"/>
    <x v="4"/>
    <x v="1"/>
    <x v="2"/>
    <x v="711"/>
    <x v="10"/>
    <x v="3"/>
    <x v="1726"/>
    <x v="542"/>
    <x v="0"/>
    <x v="61"/>
    <x v="1584"/>
    <x v="4"/>
    <x v="4"/>
    <x v="4"/>
    <x v="1711"/>
    <x v="1711"/>
    <x v="1711"/>
    <x v="4"/>
    <x v="4"/>
  </r>
  <r>
    <x v="3"/>
    <x v="57"/>
    <x v="11"/>
    <x v="1"/>
    <x v="0"/>
    <x v="1289"/>
    <x v="9"/>
    <x v="3"/>
    <x v="1727"/>
    <x v="1264"/>
    <x v="2"/>
    <x v="80"/>
    <x v="1585"/>
    <x v="11"/>
    <x v="11"/>
    <x v="11"/>
    <x v="1712"/>
    <x v="1712"/>
    <x v="1712"/>
    <x v="11"/>
    <x v="11"/>
  </r>
  <r>
    <x v="3"/>
    <x v="24"/>
    <x v="10"/>
    <x v="1"/>
    <x v="3"/>
    <x v="1290"/>
    <x v="8"/>
    <x v="7"/>
    <x v="1728"/>
    <x v="1265"/>
    <x v="5"/>
    <x v="19"/>
    <x v="1586"/>
    <x v="10"/>
    <x v="10"/>
    <x v="10"/>
    <x v="1713"/>
    <x v="1713"/>
    <x v="1713"/>
    <x v="10"/>
    <x v="10"/>
  </r>
  <r>
    <x v="5"/>
    <x v="130"/>
    <x v="5"/>
    <x v="0"/>
    <x v="2"/>
    <x v="618"/>
    <x v="2"/>
    <x v="0"/>
    <x v="1729"/>
    <x v="444"/>
    <x v="5"/>
    <x v="75"/>
    <x v="1587"/>
    <x v="5"/>
    <x v="5"/>
    <x v="5"/>
    <x v="1714"/>
    <x v="1714"/>
    <x v="1714"/>
    <x v="5"/>
    <x v="5"/>
  </r>
  <r>
    <x v="2"/>
    <x v="137"/>
    <x v="10"/>
    <x v="1"/>
    <x v="3"/>
    <x v="13"/>
    <x v="8"/>
    <x v="3"/>
    <x v="1730"/>
    <x v="1032"/>
    <x v="5"/>
    <x v="2"/>
    <x v="1588"/>
    <x v="10"/>
    <x v="10"/>
    <x v="10"/>
    <x v="1715"/>
    <x v="1715"/>
    <x v="1715"/>
    <x v="10"/>
    <x v="10"/>
  </r>
  <r>
    <x v="3"/>
    <x v="11"/>
    <x v="2"/>
    <x v="1"/>
    <x v="0"/>
    <x v="990"/>
    <x v="0"/>
    <x v="1"/>
    <x v="1731"/>
    <x v="1266"/>
    <x v="3"/>
    <x v="122"/>
    <x v="1589"/>
    <x v="2"/>
    <x v="2"/>
    <x v="2"/>
    <x v="1716"/>
    <x v="1716"/>
    <x v="1716"/>
    <x v="2"/>
    <x v="2"/>
  </r>
  <r>
    <x v="5"/>
    <x v="128"/>
    <x v="2"/>
    <x v="1"/>
    <x v="3"/>
    <x v="1291"/>
    <x v="8"/>
    <x v="4"/>
    <x v="1732"/>
    <x v="1267"/>
    <x v="2"/>
    <x v="11"/>
    <x v="1590"/>
    <x v="2"/>
    <x v="2"/>
    <x v="2"/>
    <x v="1717"/>
    <x v="1717"/>
    <x v="1717"/>
    <x v="2"/>
    <x v="2"/>
  </r>
  <r>
    <x v="3"/>
    <x v="11"/>
    <x v="2"/>
    <x v="1"/>
    <x v="1"/>
    <x v="1201"/>
    <x v="3"/>
    <x v="3"/>
    <x v="1733"/>
    <x v="1268"/>
    <x v="4"/>
    <x v="22"/>
    <x v="1591"/>
    <x v="2"/>
    <x v="2"/>
    <x v="2"/>
    <x v="1718"/>
    <x v="1718"/>
    <x v="1718"/>
    <x v="2"/>
    <x v="2"/>
  </r>
  <r>
    <x v="1"/>
    <x v="85"/>
    <x v="7"/>
    <x v="1"/>
    <x v="0"/>
    <x v="102"/>
    <x v="8"/>
    <x v="3"/>
    <x v="1734"/>
    <x v="491"/>
    <x v="0"/>
    <x v="37"/>
    <x v="1592"/>
    <x v="7"/>
    <x v="7"/>
    <x v="7"/>
    <x v="1719"/>
    <x v="1719"/>
    <x v="1719"/>
    <x v="7"/>
    <x v="7"/>
  </r>
  <r>
    <x v="2"/>
    <x v="141"/>
    <x v="7"/>
    <x v="0"/>
    <x v="2"/>
    <x v="39"/>
    <x v="4"/>
    <x v="5"/>
    <x v="1735"/>
    <x v="1269"/>
    <x v="1"/>
    <x v="69"/>
    <x v="1593"/>
    <x v="7"/>
    <x v="7"/>
    <x v="7"/>
    <x v="1720"/>
    <x v="1720"/>
    <x v="1720"/>
    <x v="7"/>
    <x v="7"/>
  </r>
  <r>
    <x v="3"/>
    <x v="124"/>
    <x v="3"/>
    <x v="1"/>
    <x v="0"/>
    <x v="693"/>
    <x v="8"/>
    <x v="4"/>
    <x v="1736"/>
    <x v="1270"/>
    <x v="3"/>
    <x v="16"/>
    <x v="1594"/>
    <x v="3"/>
    <x v="3"/>
    <x v="3"/>
    <x v="1721"/>
    <x v="1721"/>
    <x v="1721"/>
    <x v="3"/>
    <x v="3"/>
  </r>
  <r>
    <x v="2"/>
    <x v="112"/>
    <x v="7"/>
    <x v="1"/>
    <x v="1"/>
    <x v="1292"/>
    <x v="3"/>
    <x v="1"/>
    <x v="1737"/>
    <x v="1271"/>
    <x v="3"/>
    <x v="2"/>
    <x v="1595"/>
    <x v="7"/>
    <x v="7"/>
    <x v="7"/>
    <x v="1722"/>
    <x v="1722"/>
    <x v="1722"/>
    <x v="7"/>
    <x v="7"/>
  </r>
  <r>
    <x v="5"/>
    <x v="101"/>
    <x v="10"/>
    <x v="0"/>
    <x v="2"/>
    <x v="1293"/>
    <x v="9"/>
    <x v="3"/>
    <x v="1738"/>
    <x v="438"/>
    <x v="2"/>
    <x v="19"/>
    <x v="1594"/>
    <x v="10"/>
    <x v="10"/>
    <x v="10"/>
    <x v="1723"/>
    <x v="1723"/>
    <x v="1723"/>
    <x v="10"/>
    <x v="10"/>
  </r>
  <r>
    <x v="4"/>
    <x v="46"/>
    <x v="5"/>
    <x v="1"/>
    <x v="0"/>
    <x v="356"/>
    <x v="3"/>
    <x v="6"/>
    <x v="1739"/>
    <x v="1272"/>
    <x v="0"/>
    <x v="120"/>
    <x v="1596"/>
    <x v="5"/>
    <x v="5"/>
    <x v="5"/>
    <x v="1724"/>
    <x v="1724"/>
    <x v="1724"/>
    <x v="5"/>
    <x v="5"/>
  </r>
  <r>
    <x v="2"/>
    <x v="155"/>
    <x v="7"/>
    <x v="1"/>
    <x v="1"/>
    <x v="1294"/>
    <x v="6"/>
    <x v="2"/>
    <x v="1740"/>
    <x v="1273"/>
    <x v="1"/>
    <x v="103"/>
    <x v="1597"/>
    <x v="7"/>
    <x v="7"/>
    <x v="7"/>
    <x v="1725"/>
    <x v="1725"/>
    <x v="1725"/>
    <x v="7"/>
    <x v="7"/>
  </r>
  <r>
    <x v="5"/>
    <x v="88"/>
    <x v="5"/>
    <x v="0"/>
    <x v="3"/>
    <x v="928"/>
    <x v="1"/>
    <x v="7"/>
    <x v="1741"/>
    <x v="1274"/>
    <x v="1"/>
    <x v="23"/>
    <x v="1598"/>
    <x v="5"/>
    <x v="5"/>
    <x v="5"/>
    <x v="1726"/>
    <x v="1726"/>
    <x v="1726"/>
    <x v="5"/>
    <x v="5"/>
  </r>
  <r>
    <x v="5"/>
    <x v="100"/>
    <x v="2"/>
    <x v="1"/>
    <x v="0"/>
    <x v="1295"/>
    <x v="10"/>
    <x v="0"/>
    <x v="1742"/>
    <x v="1275"/>
    <x v="0"/>
    <x v="38"/>
    <x v="1599"/>
    <x v="2"/>
    <x v="2"/>
    <x v="2"/>
    <x v="1727"/>
    <x v="1727"/>
    <x v="1727"/>
    <x v="2"/>
    <x v="2"/>
  </r>
  <r>
    <x v="1"/>
    <x v="132"/>
    <x v="11"/>
    <x v="1"/>
    <x v="0"/>
    <x v="449"/>
    <x v="6"/>
    <x v="7"/>
    <x v="1743"/>
    <x v="457"/>
    <x v="0"/>
    <x v="41"/>
    <x v="1600"/>
    <x v="11"/>
    <x v="11"/>
    <x v="11"/>
    <x v="1728"/>
    <x v="1728"/>
    <x v="1728"/>
    <x v="11"/>
    <x v="11"/>
  </r>
  <r>
    <x v="0"/>
    <x v="13"/>
    <x v="6"/>
    <x v="1"/>
    <x v="2"/>
    <x v="1296"/>
    <x v="2"/>
    <x v="4"/>
    <x v="1744"/>
    <x v="1276"/>
    <x v="2"/>
    <x v="2"/>
    <x v="1601"/>
    <x v="6"/>
    <x v="6"/>
    <x v="6"/>
    <x v="1729"/>
    <x v="1729"/>
    <x v="1729"/>
    <x v="6"/>
    <x v="6"/>
  </r>
  <r>
    <x v="5"/>
    <x v="182"/>
    <x v="1"/>
    <x v="0"/>
    <x v="1"/>
    <x v="139"/>
    <x v="8"/>
    <x v="0"/>
    <x v="1745"/>
    <x v="97"/>
    <x v="0"/>
    <x v="2"/>
    <x v="1602"/>
    <x v="1"/>
    <x v="1"/>
    <x v="1"/>
    <x v="1730"/>
    <x v="1730"/>
    <x v="1730"/>
    <x v="1"/>
    <x v="1"/>
  </r>
  <r>
    <x v="4"/>
    <x v="31"/>
    <x v="10"/>
    <x v="1"/>
    <x v="3"/>
    <x v="249"/>
    <x v="3"/>
    <x v="4"/>
    <x v="1746"/>
    <x v="1277"/>
    <x v="0"/>
    <x v="86"/>
    <x v="1603"/>
    <x v="10"/>
    <x v="10"/>
    <x v="10"/>
    <x v="1731"/>
    <x v="1731"/>
    <x v="1731"/>
    <x v="10"/>
    <x v="10"/>
  </r>
  <r>
    <x v="4"/>
    <x v="29"/>
    <x v="10"/>
    <x v="0"/>
    <x v="3"/>
    <x v="194"/>
    <x v="6"/>
    <x v="0"/>
    <x v="1747"/>
    <x v="34"/>
    <x v="2"/>
    <x v="243"/>
    <x v="1604"/>
    <x v="10"/>
    <x v="10"/>
    <x v="10"/>
    <x v="1732"/>
    <x v="1732"/>
    <x v="1732"/>
    <x v="10"/>
    <x v="10"/>
  </r>
  <r>
    <x v="1"/>
    <x v="67"/>
    <x v="0"/>
    <x v="1"/>
    <x v="2"/>
    <x v="1297"/>
    <x v="11"/>
    <x v="5"/>
    <x v="1748"/>
    <x v="1278"/>
    <x v="6"/>
    <x v="95"/>
    <x v="1605"/>
    <x v="0"/>
    <x v="0"/>
    <x v="0"/>
    <x v="1733"/>
    <x v="1733"/>
    <x v="1733"/>
    <x v="0"/>
    <x v="0"/>
  </r>
  <r>
    <x v="1"/>
    <x v="99"/>
    <x v="1"/>
    <x v="0"/>
    <x v="3"/>
    <x v="1298"/>
    <x v="6"/>
    <x v="7"/>
    <x v="1749"/>
    <x v="1279"/>
    <x v="2"/>
    <x v="2"/>
    <x v="1606"/>
    <x v="1"/>
    <x v="1"/>
    <x v="1"/>
    <x v="1734"/>
    <x v="1734"/>
    <x v="1734"/>
    <x v="1"/>
    <x v="12"/>
  </r>
  <r>
    <x v="1"/>
    <x v="142"/>
    <x v="11"/>
    <x v="0"/>
    <x v="1"/>
    <x v="1299"/>
    <x v="0"/>
    <x v="4"/>
    <x v="1750"/>
    <x v="1280"/>
    <x v="3"/>
    <x v="22"/>
    <x v="1607"/>
    <x v="11"/>
    <x v="11"/>
    <x v="11"/>
    <x v="1735"/>
    <x v="1735"/>
    <x v="1735"/>
    <x v="11"/>
    <x v="11"/>
  </r>
  <r>
    <x v="5"/>
    <x v="53"/>
    <x v="1"/>
    <x v="1"/>
    <x v="3"/>
    <x v="900"/>
    <x v="10"/>
    <x v="7"/>
    <x v="1751"/>
    <x v="1076"/>
    <x v="3"/>
    <x v="205"/>
    <x v="1608"/>
    <x v="1"/>
    <x v="1"/>
    <x v="1"/>
    <x v="1736"/>
    <x v="1736"/>
    <x v="1736"/>
    <x v="1"/>
    <x v="1"/>
  </r>
  <r>
    <x v="4"/>
    <x v="115"/>
    <x v="7"/>
    <x v="1"/>
    <x v="0"/>
    <x v="319"/>
    <x v="7"/>
    <x v="7"/>
    <x v="1752"/>
    <x v="1281"/>
    <x v="3"/>
    <x v="2"/>
    <x v="1609"/>
    <x v="7"/>
    <x v="7"/>
    <x v="7"/>
    <x v="1737"/>
    <x v="1737"/>
    <x v="1737"/>
    <x v="7"/>
    <x v="7"/>
  </r>
  <r>
    <x v="2"/>
    <x v="3"/>
    <x v="5"/>
    <x v="0"/>
    <x v="1"/>
    <x v="587"/>
    <x v="10"/>
    <x v="4"/>
    <x v="1753"/>
    <x v="1282"/>
    <x v="4"/>
    <x v="72"/>
    <x v="1610"/>
    <x v="5"/>
    <x v="5"/>
    <x v="5"/>
    <x v="1738"/>
    <x v="1738"/>
    <x v="1738"/>
    <x v="5"/>
    <x v="5"/>
  </r>
  <r>
    <x v="0"/>
    <x v="19"/>
    <x v="7"/>
    <x v="0"/>
    <x v="0"/>
    <x v="1300"/>
    <x v="3"/>
    <x v="0"/>
    <x v="1754"/>
    <x v="527"/>
    <x v="1"/>
    <x v="159"/>
    <x v="1611"/>
    <x v="7"/>
    <x v="7"/>
    <x v="7"/>
    <x v="1739"/>
    <x v="1739"/>
    <x v="1739"/>
    <x v="7"/>
    <x v="7"/>
  </r>
  <r>
    <x v="6"/>
    <x v="171"/>
    <x v="8"/>
    <x v="0"/>
    <x v="1"/>
    <x v="112"/>
    <x v="0"/>
    <x v="3"/>
    <x v="1755"/>
    <x v="836"/>
    <x v="0"/>
    <x v="2"/>
    <x v="1612"/>
    <x v="8"/>
    <x v="8"/>
    <x v="8"/>
    <x v="1740"/>
    <x v="1740"/>
    <x v="1740"/>
    <x v="8"/>
    <x v="8"/>
  </r>
  <r>
    <x v="1"/>
    <x v="153"/>
    <x v="7"/>
    <x v="0"/>
    <x v="0"/>
    <x v="803"/>
    <x v="7"/>
    <x v="2"/>
    <x v="1756"/>
    <x v="1283"/>
    <x v="3"/>
    <x v="2"/>
    <x v="1613"/>
    <x v="7"/>
    <x v="7"/>
    <x v="7"/>
    <x v="1741"/>
    <x v="1741"/>
    <x v="1741"/>
    <x v="7"/>
    <x v="7"/>
  </r>
  <r>
    <x v="3"/>
    <x v="10"/>
    <x v="2"/>
    <x v="0"/>
    <x v="3"/>
    <x v="1301"/>
    <x v="11"/>
    <x v="6"/>
    <x v="1757"/>
    <x v="1284"/>
    <x v="0"/>
    <x v="12"/>
    <x v="1614"/>
    <x v="2"/>
    <x v="2"/>
    <x v="2"/>
    <x v="1742"/>
    <x v="1742"/>
    <x v="1742"/>
    <x v="2"/>
    <x v="2"/>
  </r>
  <r>
    <x v="2"/>
    <x v="147"/>
    <x v="3"/>
    <x v="0"/>
    <x v="1"/>
    <x v="1302"/>
    <x v="0"/>
    <x v="0"/>
    <x v="1758"/>
    <x v="1285"/>
    <x v="0"/>
    <x v="2"/>
    <x v="1615"/>
    <x v="3"/>
    <x v="3"/>
    <x v="3"/>
    <x v="1743"/>
    <x v="1743"/>
    <x v="1743"/>
    <x v="3"/>
    <x v="3"/>
  </r>
  <r>
    <x v="1"/>
    <x v="108"/>
    <x v="6"/>
    <x v="1"/>
    <x v="3"/>
    <x v="1303"/>
    <x v="1"/>
    <x v="3"/>
    <x v="1759"/>
    <x v="1286"/>
    <x v="5"/>
    <x v="3"/>
    <x v="1616"/>
    <x v="6"/>
    <x v="6"/>
    <x v="6"/>
    <x v="1744"/>
    <x v="1744"/>
    <x v="1744"/>
    <x v="6"/>
    <x v="6"/>
  </r>
  <r>
    <x v="3"/>
    <x v="151"/>
    <x v="3"/>
    <x v="0"/>
    <x v="2"/>
    <x v="1304"/>
    <x v="8"/>
    <x v="4"/>
    <x v="1760"/>
    <x v="517"/>
    <x v="3"/>
    <x v="2"/>
    <x v="829"/>
    <x v="3"/>
    <x v="3"/>
    <x v="3"/>
    <x v="1745"/>
    <x v="1745"/>
    <x v="1745"/>
    <x v="3"/>
    <x v="3"/>
  </r>
  <r>
    <x v="1"/>
    <x v="148"/>
    <x v="6"/>
    <x v="1"/>
    <x v="3"/>
    <x v="1305"/>
    <x v="0"/>
    <x v="0"/>
    <x v="1761"/>
    <x v="1287"/>
    <x v="5"/>
    <x v="32"/>
    <x v="1617"/>
    <x v="6"/>
    <x v="6"/>
    <x v="6"/>
    <x v="1746"/>
    <x v="1746"/>
    <x v="1746"/>
    <x v="6"/>
    <x v="6"/>
  </r>
  <r>
    <x v="3"/>
    <x v="151"/>
    <x v="11"/>
    <x v="1"/>
    <x v="3"/>
    <x v="1306"/>
    <x v="9"/>
    <x v="3"/>
    <x v="1762"/>
    <x v="213"/>
    <x v="0"/>
    <x v="58"/>
    <x v="1618"/>
    <x v="11"/>
    <x v="11"/>
    <x v="11"/>
    <x v="1747"/>
    <x v="1747"/>
    <x v="1747"/>
    <x v="11"/>
    <x v="11"/>
  </r>
  <r>
    <x v="5"/>
    <x v="52"/>
    <x v="2"/>
    <x v="0"/>
    <x v="1"/>
    <x v="1307"/>
    <x v="9"/>
    <x v="1"/>
    <x v="1763"/>
    <x v="1288"/>
    <x v="1"/>
    <x v="58"/>
    <x v="1619"/>
    <x v="2"/>
    <x v="2"/>
    <x v="2"/>
    <x v="1748"/>
    <x v="1748"/>
    <x v="1748"/>
    <x v="2"/>
    <x v="2"/>
  </r>
  <r>
    <x v="4"/>
    <x v="158"/>
    <x v="9"/>
    <x v="1"/>
    <x v="2"/>
    <x v="1308"/>
    <x v="9"/>
    <x v="2"/>
    <x v="1764"/>
    <x v="797"/>
    <x v="4"/>
    <x v="1"/>
    <x v="1620"/>
    <x v="9"/>
    <x v="9"/>
    <x v="9"/>
    <x v="1749"/>
    <x v="1749"/>
    <x v="1749"/>
    <x v="9"/>
    <x v="9"/>
  </r>
  <r>
    <x v="5"/>
    <x v="161"/>
    <x v="11"/>
    <x v="1"/>
    <x v="2"/>
    <x v="192"/>
    <x v="7"/>
    <x v="0"/>
    <x v="1765"/>
    <x v="844"/>
    <x v="3"/>
    <x v="11"/>
    <x v="1621"/>
    <x v="11"/>
    <x v="11"/>
    <x v="11"/>
    <x v="1750"/>
    <x v="1750"/>
    <x v="1750"/>
    <x v="11"/>
    <x v="11"/>
  </r>
  <r>
    <x v="1"/>
    <x v="142"/>
    <x v="0"/>
    <x v="1"/>
    <x v="2"/>
    <x v="1309"/>
    <x v="8"/>
    <x v="7"/>
    <x v="1766"/>
    <x v="688"/>
    <x v="6"/>
    <x v="244"/>
    <x v="1622"/>
    <x v="0"/>
    <x v="0"/>
    <x v="0"/>
    <x v="1751"/>
    <x v="1751"/>
    <x v="1751"/>
    <x v="0"/>
    <x v="0"/>
  </r>
  <r>
    <x v="1"/>
    <x v="43"/>
    <x v="7"/>
    <x v="1"/>
    <x v="0"/>
    <x v="662"/>
    <x v="2"/>
    <x v="4"/>
    <x v="1767"/>
    <x v="415"/>
    <x v="3"/>
    <x v="46"/>
    <x v="1623"/>
    <x v="7"/>
    <x v="7"/>
    <x v="7"/>
    <x v="1752"/>
    <x v="1752"/>
    <x v="1752"/>
    <x v="7"/>
    <x v="7"/>
  </r>
  <r>
    <x v="5"/>
    <x v="53"/>
    <x v="1"/>
    <x v="0"/>
    <x v="3"/>
    <x v="1310"/>
    <x v="11"/>
    <x v="7"/>
    <x v="1768"/>
    <x v="1289"/>
    <x v="5"/>
    <x v="127"/>
    <x v="1624"/>
    <x v="1"/>
    <x v="1"/>
    <x v="1"/>
    <x v="1753"/>
    <x v="1753"/>
    <x v="1753"/>
    <x v="1"/>
    <x v="1"/>
  </r>
  <r>
    <x v="5"/>
    <x v="53"/>
    <x v="5"/>
    <x v="0"/>
    <x v="1"/>
    <x v="1311"/>
    <x v="3"/>
    <x v="3"/>
    <x v="1769"/>
    <x v="1290"/>
    <x v="4"/>
    <x v="49"/>
    <x v="1625"/>
    <x v="5"/>
    <x v="5"/>
    <x v="5"/>
    <x v="1754"/>
    <x v="1754"/>
    <x v="1754"/>
    <x v="5"/>
    <x v="5"/>
  </r>
  <r>
    <x v="4"/>
    <x v="156"/>
    <x v="6"/>
    <x v="1"/>
    <x v="3"/>
    <x v="669"/>
    <x v="10"/>
    <x v="1"/>
    <x v="1770"/>
    <x v="1291"/>
    <x v="1"/>
    <x v="13"/>
    <x v="1626"/>
    <x v="6"/>
    <x v="6"/>
    <x v="6"/>
    <x v="1755"/>
    <x v="1755"/>
    <x v="1755"/>
    <x v="6"/>
    <x v="6"/>
  </r>
  <r>
    <x v="3"/>
    <x v="163"/>
    <x v="6"/>
    <x v="1"/>
    <x v="2"/>
    <x v="1312"/>
    <x v="8"/>
    <x v="4"/>
    <x v="1771"/>
    <x v="1292"/>
    <x v="4"/>
    <x v="122"/>
    <x v="1627"/>
    <x v="6"/>
    <x v="6"/>
    <x v="6"/>
    <x v="1756"/>
    <x v="1756"/>
    <x v="1756"/>
    <x v="6"/>
    <x v="6"/>
  </r>
  <r>
    <x v="1"/>
    <x v="86"/>
    <x v="7"/>
    <x v="1"/>
    <x v="3"/>
    <x v="1251"/>
    <x v="7"/>
    <x v="1"/>
    <x v="1772"/>
    <x v="1293"/>
    <x v="3"/>
    <x v="2"/>
    <x v="1628"/>
    <x v="7"/>
    <x v="7"/>
    <x v="7"/>
    <x v="1757"/>
    <x v="1757"/>
    <x v="1757"/>
    <x v="7"/>
    <x v="7"/>
  </r>
  <r>
    <x v="2"/>
    <x v="164"/>
    <x v="0"/>
    <x v="0"/>
    <x v="2"/>
    <x v="1313"/>
    <x v="8"/>
    <x v="2"/>
    <x v="1773"/>
    <x v="1294"/>
    <x v="6"/>
    <x v="69"/>
    <x v="1629"/>
    <x v="0"/>
    <x v="0"/>
    <x v="0"/>
    <x v="1758"/>
    <x v="1758"/>
    <x v="1758"/>
    <x v="0"/>
    <x v="0"/>
  </r>
  <r>
    <x v="1"/>
    <x v="140"/>
    <x v="3"/>
    <x v="0"/>
    <x v="2"/>
    <x v="1314"/>
    <x v="3"/>
    <x v="3"/>
    <x v="1774"/>
    <x v="1295"/>
    <x v="3"/>
    <x v="46"/>
    <x v="1630"/>
    <x v="3"/>
    <x v="3"/>
    <x v="3"/>
    <x v="1759"/>
    <x v="1759"/>
    <x v="1759"/>
    <x v="3"/>
    <x v="3"/>
  </r>
  <r>
    <x v="5"/>
    <x v="130"/>
    <x v="2"/>
    <x v="0"/>
    <x v="0"/>
    <x v="73"/>
    <x v="2"/>
    <x v="6"/>
    <x v="1775"/>
    <x v="1296"/>
    <x v="2"/>
    <x v="148"/>
    <x v="1631"/>
    <x v="2"/>
    <x v="2"/>
    <x v="2"/>
    <x v="1760"/>
    <x v="1760"/>
    <x v="1760"/>
    <x v="2"/>
    <x v="2"/>
  </r>
  <r>
    <x v="2"/>
    <x v="121"/>
    <x v="10"/>
    <x v="0"/>
    <x v="1"/>
    <x v="564"/>
    <x v="6"/>
    <x v="7"/>
    <x v="1776"/>
    <x v="1274"/>
    <x v="1"/>
    <x v="59"/>
    <x v="1632"/>
    <x v="10"/>
    <x v="10"/>
    <x v="10"/>
    <x v="1761"/>
    <x v="1761"/>
    <x v="1761"/>
    <x v="10"/>
    <x v="10"/>
  </r>
  <r>
    <x v="5"/>
    <x v="52"/>
    <x v="8"/>
    <x v="1"/>
    <x v="0"/>
    <x v="1314"/>
    <x v="3"/>
    <x v="3"/>
    <x v="1777"/>
    <x v="903"/>
    <x v="1"/>
    <x v="28"/>
    <x v="1633"/>
    <x v="8"/>
    <x v="8"/>
    <x v="8"/>
    <x v="1762"/>
    <x v="1762"/>
    <x v="1762"/>
    <x v="8"/>
    <x v="8"/>
  </r>
  <r>
    <x v="2"/>
    <x v="141"/>
    <x v="10"/>
    <x v="1"/>
    <x v="0"/>
    <x v="543"/>
    <x v="6"/>
    <x v="0"/>
    <x v="1778"/>
    <x v="1297"/>
    <x v="1"/>
    <x v="75"/>
    <x v="678"/>
    <x v="10"/>
    <x v="10"/>
    <x v="10"/>
    <x v="1763"/>
    <x v="1763"/>
    <x v="1763"/>
    <x v="10"/>
    <x v="10"/>
  </r>
  <r>
    <x v="5"/>
    <x v="87"/>
    <x v="5"/>
    <x v="0"/>
    <x v="3"/>
    <x v="285"/>
    <x v="11"/>
    <x v="2"/>
    <x v="1779"/>
    <x v="583"/>
    <x v="5"/>
    <x v="100"/>
    <x v="1634"/>
    <x v="5"/>
    <x v="5"/>
    <x v="5"/>
    <x v="1764"/>
    <x v="1764"/>
    <x v="1764"/>
    <x v="5"/>
    <x v="5"/>
  </r>
  <r>
    <x v="2"/>
    <x v="104"/>
    <x v="4"/>
    <x v="0"/>
    <x v="1"/>
    <x v="136"/>
    <x v="9"/>
    <x v="6"/>
    <x v="1780"/>
    <x v="239"/>
    <x v="1"/>
    <x v="2"/>
    <x v="1635"/>
    <x v="4"/>
    <x v="4"/>
    <x v="4"/>
    <x v="1765"/>
    <x v="1765"/>
    <x v="1765"/>
    <x v="4"/>
    <x v="4"/>
  </r>
  <r>
    <x v="1"/>
    <x v="36"/>
    <x v="8"/>
    <x v="1"/>
    <x v="2"/>
    <x v="1315"/>
    <x v="6"/>
    <x v="7"/>
    <x v="1781"/>
    <x v="1187"/>
    <x v="2"/>
    <x v="19"/>
    <x v="1636"/>
    <x v="8"/>
    <x v="8"/>
    <x v="8"/>
    <x v="1766"/>
    <x v="1766"/>
    <x v="1766"/>
    <x v="8"/>
    <x v="8"/>
  </r>
  <r>
    <x v="1"/>
    <x v="2"/>
    <x v="7"/>
    <x v="0"/>
    <x v="3"/>
    <x v="406"/>
    <x v="8"/>
    <x v="6"/>
    <x v="1782"/>
    <x v="1298"/>
    <x v="2"/>
    <x v="141"/>
    <x v="167"/>
    <x v="7"/>
    <x v="7"/>
    <x v="7"/>
    <x v="1767"/>
    <x v="1767"/>
    <x v="1767"/>
    <x v="7"/>
    <x v="7"/>
  </r>
  <r>
    <x v="1"/>
    <x v="16"/>
    <x v="9"/>
    <x v="0"/>
    <x v="0"/>
    <x v="636"/>
    <x v="2"/>
    <x v="7"/>
    <x v="1783"/>
    <x v="1005"/>
    <x v="3"/>
    <x v="148"/>
    <x v="502"/>
    <x v="9"/>
    <x v="9"/>
    <x v="9"/>
    <x v="1768"/>
    <x v="1768"/>
    <x v="1768"/>
    <x v="9"/>
    <x v="9"/>
  </r>
  <r>
    <x v="2"/>
    <x v="82"/>
    <x v="3"/>
    <x v="0"/>
    <x v="1"/>
    <x v="1316"/>
    <x v="11"/>
    <x v="4"/>
    <x v="1784"/>
    <x v="1299"/>
    <x v="6"/>
    <x v="203"/>
    <x v="1637"/>
    <x v="3"/>
    <x v="3"/>
    <x v="3"/>
    <x v="1769"/>
    <x v="1769"/>
    <x v="1769"/>
    <x v="3"/>
    <x v="3"/>
  </r>
  <r>
    <x v="1"/>
    <x v="36"/>
    <x v="9"/>
    <x v="1"/>
    <x v="2"/>
    <x v="1317"/>
    <x v="9"/>
    <x v="3"/>
    <x v="1785"/>
    <x v="813"/>
    <x v="0"/>
    <x v="2"/>
    <x v="1638"/>
    <x v="9"/>
    <x v="9"/>
    <x v="9"/>
    <x v="1770"/>
    <x v="1770"/>
    <x v="1770"/>
    <x v="9"/>
    <x v="9"/>
  </r>
  <r>
    <x v="5"/>
    <x v="182"/>
    <x v="0"/>
    <x v="1"/>
    <x v="3"/>
    <x v="1318"/>
    <x v="4"/>
    <x v="7"/>
    <x v="1786"/>
    <x v="609"/>
    <x v="2"/>
    <x v="71"/>
    <x v="118"/>
    <x v="0"/>
    <x v="0"/>
    <x v="0"/>
    <x v="1771"/>
    <x v="1771"/>
    <x v="1771"/>
    <x v="0"/>
    <x v="0"/>
  </r>
  <r>
    <x v="5"/>
    <x v="74"/>
    <x v="4"/>
    <x v="0"/>
    <x v="0"/>
    <x v="302"/>
    <x v="7"/>
    <x v="7"/>
    <x v="1787"/>
    <x v="1300"/>
    <x v="4"/>
    <x v="146"/>
    <x v="1639"/>
    <x v="4"/>
    <x v="4"/>
    <x v="4"/>
    <x v="1772"/>
    <x v="1772"/>
    <x v="1772"/>
    <x v="4"/>
    <x v="4"/>
  </r>
  <r>
    <x v="3"/>
    <x v="133"/>
    <x v="9"/>
    <x v="1"/>
    <x v="0"/>
    <x v="1319"/>
    <x v="1"/>
    <x v="1"/>
    <x v="1788"/>
    <x v="1301"/>
    <x v="5"/>
    <x v="22"/>
    <x v="636"/>
    <x v="9"/>
    <x v="9"/>
    <x v="9"/>
    <x v="1773"/>
    <x v="1773"/>
    <x v="1773"/>
    <x v="9"/>
    <x v="9"/>
  </r>
  <r>
    <x v="3"/>
    <x v="151"/>
    <x v="0"/>
    <x v="0"/>
    <x v="2"/>
    <x v="1320"/>
    <x v="2"/>
    <x v="1"/>
    <x v="1789"/>
    <x v="1302"/>
    <x v="1"/>
    <x v="15"/>
    <x v="1640"/>
    <x v="0"/>
    <x v="0"/>
    <x v="0"/>
    <x v="1774"/>
    <x v="1774"/>
    <x v="1774"/>
    <x v="0"/>
    <x v="0"/>
  </r>
  <r>
    <x v="1"/>
    <x v="167"/>
    <x v="2"/>
    <x v="1"/>
    <x v="3"/>
    <x v="1321"/>
    <x v="11"/>
    <x v="7"/>
    <x v="1790"/>
    <x v="1303"/>
    <x v="3"/>
    <x v="30"/>
    <x v="1641"/>
    <x v="2"/>
    <x v="2"/>
    <x v="2"/>
    <x v="1775"/>
    <x v="1775"/>
    <x v="1775"/>
    <x v="2"/>
    <x v="2"/>
  </r>
  <r>
    <x v="5"/>
    <x v="174"/>
    <x v="3"/>
    <x v="1"/>
    <x v="0"/>
    <x v="1047"/>
    <x v="0"/>
    <x v="2"/>
    <x v="1791"/>
    <x v="1304"/>
    <x v="3"/>
    <x v="2"/>
    <x v="1642"/>
    <x v="3"/>
    <x v="3"/>
    <x v="3"/>
    <x v="1776"/>
    <x v="1776"/>
    <x v="1776"/>
    <x v="3"/>
    <x v="3"/>
  </r>
  <r>
    <x v="2"/>
    <x v="102"/>
    <x v="3"/>
    <x v="0"/>
    <x v="2"/>
    <x v="1322"/>
    <x v="2"/>
    <x v="7"/>
    <x v="1792"/>
    <x v="397"/>
    <x v="4"/>
    <x v="58"/>
    <x v="1370"/>
    <x v="3"/>
    <x v="3"/>
    <x v="3"/>
    <x v="1466"/>
    <x v="1466"/>
    <x v="1466"/>
    <x v="3"/>
    <x v="3"/>
  </r>
  <r>
    <x v="2"/>
    <x v="48"/>
    <x v="0"/>
    <x v="1"/>
    <x v="0"/>
    <x v="742"/>
    <x v="7"/>
    <x v="1"/>
    <x v="1793"/>
    <x v="1305"/>
    <x v="5"/>
    <x v="65"/>
    <x v="1565"/>
    <x v="0"/>
    <x v="0"/>
    <x v="0"/>
    <x v="1777"/>
    <x v="1777"/>
    <x v="1777"/>
    <x v="0"/>
    <x v="0"/>
  </r>
  <r>
    <x v="3"/>
    <x v="50"/>
    <x v="9"/>
    <x v="0"/>
    <x v="2"/>
    <x v="1323"/>
    <x v="1"/>
    <x v="4"/>
    <x v="1794"/>
    <x v="1306"/>
    <x v="0"/>
    <x v="96"/>
    <x v="1643"/>
    <x v="9"/>
    <x v="9"/>
    <x v="9"/>
    <x v="1778"/>
    <x v="1778"/>
    <x v="1778"/>
    <x v="9"/>
    <x v="9"/>
  </r>
  <r>
    <x v="5"/>
    <x v="131"/>
    <x v="5"/>
    <x v="0"/>
    <x v="0"/>
    <x v="46"/>
    <x v="5"/>
    <x v="5"/>
    <x v="1795"/>
    <x v="158"/>
    <x v="3"/>
    <x v="96"/>
    <x v="947"/>
    <x v="5"/>
    <x v="5"/>
    <x v="5"/>
    <x v="1779"/>
    <x v="1779"/>
    <x v="1779"/>
    <x v="5"/>
    <x v="5"/>
  </r>
  <r>
    <x v="4"/>
    <x v="158"/>
    <x v="2"/>
    <x v="1"/>
    <x v="2"/>
    <x v="1324"/>
    <x v="0"/>
    <x v="5"/>
    <x v="1796"/>
    <x v="1307"/>
    <x v="2"/>
    <x v="54"/>
    <x v="1148"/>
    <x v="2"/>
    <x v="2"/>
    <x v="2"/>
    <x v="1780"/>
    <x v="1780"/>
    <x v="1780"/>
    <x v="2"/>
    <x v="2"/>
  </r>
  <r>
    <x v="0"/>
    <x v="134"/>
    <x v="9"/>
    <x v="1"/>
    <x v="3"/>
    <x v="1325"/>
    <x v="9"/>
    <x v="3"/>
    <x v="1797"/>
    <x v="165"/>
    <x v="3"/>
    <x v="2"/>
    <x v="1644"/>
    <x v="9"/>
    <x v="9"/>
    <x v="9"/>
    <x v="1781"/>
    <x v="1781"/>
    <x v="1781"/>
    <x v="9"/>
    <x v="9"/>
  </r>
  <r>
    <x v="3"/>
    <x v="5"/>
    <x v="7"/>
    <x v="0"/>
    <x v="3"/>
    <x v="1326"/>
    <x v="4"/>
    <x v="4"/>
    <x v="1798"/>
    <x v="1308"/>
    <x v="2"/>
    <x v="190"/>
    <x v="1645"/>
    <x v="7"/>
    <x v="7"/>
    <x v="7"/>
    <x v="1782"/>
    <x v="1782"/>
    <x v="1782"/>
    <x v="7"/>
    <x v="7"/>
  </r>
  <r>
    <x v="5"/>
    <x v="130"/>
    <x v="0"/>
    <x v="1"/>
    <x v="3"/>
    <x v="1276"/>
    <x v="11"/>
    <x v="3"/>
    <x v="1799"/>
    <x v="1309"/>
    <x v="1"/>
    <x v="5"/>
    <x v="1646"/>
    <x v="0"/>
    <x v="0"/>
    <x v="0"/>
    <x v="1783"/>
    <x v="1783"/>
    <x v="1783"/>
    <x v="0"/>
    <x v="0"/>
  </r>
  <r>
    <x v="1"/>
    <x v="22"/>
    <x v="2"/>
    <x v="0"/>
    <x v="0"/>
    <x v="386"/>
    <x v="9"/>
    <x v="4"/>
    <x v="1800"/>
    <x v="1310"/>
    <x v="6"/>
    <x v="175"/>
    <x v="1647"/>
    <x v="2"/>
    <x v="2"/>
    <x v="2"/>
    <x v="1784"/>
    <x v="1784"/>
    <x v="1784"/>
    <x v="2"/>
    <x v="2"/>
  </r>
  <r>
    <x v="4"/>
    <x v="173"/>
    <x v="9"/>
    <x v="0"/>
    <x v="2"/>
    <x v="1327"/>
    <x v="11"/>
    <x v="6"/>
    <x v="1801"/>
    <x v="309"/>
    <x v="2"/>
    <x v="61"/>
    <x v="646"/>
    <x v="9"/>
    <x v="9"/>
    <x v="9"/>
    <x v="1785"/>
    <x v="1785"/>
    <x v="1785"/>
    <x v="9"/>
    <x v="9"/>
  </r>
  <r>
    <x v="5"/>
    <x v="105"/>
    <x v="2"/>
    <x v="0"/>
    <x v="3"/>
    <x v="1328"/>
    <x v="1"/>
    <x v="7"/>
    <x v="1802"/>
    <x v="653"/>
    <x v="0"/>
    <x v="171"/>
    <x v="1648"/>
    <x v="2"/>
    <x v="2"/>
    <x v="2"/>
    <x v="1786"/>
    <x v="1786"/>
    <x v="1786"/>
    <x v="2"/>
    <x v="2"/>
  </r>
  <r>
    <x v="0"/>
    <x v="135"/>
    <x v="0"/>
    <x v="1"/>
    <x v="2"/>
    <x v="1329"/>
    <x v="9"/>
    <x v="2"/>
    <x v="1803"/>
    <x v="1311"/>
    <x v="0"/>
    <x v="71"/>
    <x v="1649"/>
    <x v="0"/>
    <x v="0"/>
    <x v="0"/>
    <x v="1787"/>
    <x v="1787"/>
    <x v="1787"/>
    <x v="0"/>
    <x v="0"/>
  </r>
  <r>
    <x v="0"/>
    <x v="119"/>
    <x v="6"/>
    <x v="1"/>
    <x v="1"/>
    <x v="909"/>
    <x v="11"/>
    <x v="1"/>
    <x v="1804"/>
    <x v="1312"/>
    <x v="5"/>
    <x v="2"/>
    <x v="1650"/>
    <x v="6"/>
    <x v="6"/>
    <x v="6"/>
    <x v="1788"/>
    <x v="1788"/>
    <x v="1788"/>
    <x v="6"/>
    <x v="6"/>
  </r>
  <r>
    <x v="5"/>
    <x v="126"/>
    <x v="0"/>
    <x v="0"/>
    <x v="3"/>
    <x v="114"/>
    <x v="3"/>
    <x v="5"/>
    <x v="1805"/>
    <x v="1313"/>
    <x v="5"/>
    <x v="93"/>
    <x v="1651"/>
    <x v="0"/>
    <x v="0"/>
    <x v="0"/>
    <x v="1789"/>
    <x v="1789"/>
    <x v="1789"/>
    <x v="12"/>
    <x v="0"/>
  </r>
  <r>
    <x v="0"/>
    <x v="1"/>
    <x v="4"/>
    <x v="1"/>
    <x v="0"/>
    <x v="1330"/>
    <x v="8"/>
    <x v="1"/>
    <x v="1806"/>
    <x v="1314"/>
    <x v="5"/>
    <x v="46"/>
    <x v="1652"/>
    <x v="4"/>
    <x v="4"/>
    <x v="4"/>
    <x v="1790"/>
    <x v="1790"/>
    <x v="1790"/>
    <x v="4"/>
    <x v="4"/>
  </r>
  <r>
    <x v="1"/>
    <x v="73"/>
    <x v="2"/>
    <x v="1"/>
    <x v="3"/>
    <x v="810"/>
    <x v="1"/>
    <x v="2"/>
    <x v="1807"/>
    <x v="1294"/>
    <x v="6"/>
    <x v="43"/>
    <x v="1653"/>
    <x v="2"/>
    <x v="2"/>
    <x v="2"/>
    <x v="1791"/>
    <x v="1791"/>
    <x v="1791"/>
    <x v="2"/>
    <x v="2"/>
  </r>
  <r>
    <x v="3"/>
    <x v="15"/>
    <x v="6"/>
    <x v="1"/>
    <x v="0"/>
    <x v="1331"/>
    <x v="9"/>
    <x v="4"/>
    <x v="1808"/>
    <x v="1163"/>
    <x v="5"/>
    <x v="2"/>
    <x v="1654"/>
    <x v="6"/>
    <x v="6"/>
    <x v="6"/>
    <x v="1792"/>
    <x v="1792"/>
    <x v="1792"/>
    <x v="6"/>
    <x v="6"/>
  </r>
  <r>
    <x v="3"/>
    <x v="151"/>
    <x v="2"/>
    <x v="0"/>
    <x v="2"/>
    <x v="1027"/>
    <x v="1"/>
    <x v="5"/>
    <x v="1809"/>
    <x v="555"/>
    <x v="2"/>
    <x v="244"/>
    <x v="1048"/>
    <x v="2"/>
    <x v="2"/>
    <x v="2"/>
    <x v="1793"/>
    <x v="1793"/>
    <x v="1793"/>
    <x v="2"/>
    <x v="2"/>
  </r>
  <r>
    <x v="5"/>
    <x v="54"/>
    <x v="4"/>
    <x v="0"/>
    <x v="1"/>
    <x v="1332"/>
    <x v="10"/>
    <x v="1"/>
    <x v="1810"/>
    <x v="1315"/>
    <x v="0"/>
    <x v="203"/>
    <x v="1655"/>
    <x v="4"/>
    <x v="4"/>
    <x v="4"/>
    <x v="1794"/>
    <x v="1794"/>
    <x v="1794"/>
    <x v="4"/>
    <x v="4"/>
  </r>
  <r>
    <x v="5"/>
    <x v="166"/>
    <x v="0"/>
    <x v="0"/>
    <x v="1"/>
    <x v="1333"/>
    <x v="8"/>
    <x v="0"/>
    <x v="1811"/>
    <x v="1316"/>
    <x v="1"/>
    <x v="179"/>
    <x v="1656"/>
    <x v="0"/>
    <x v="0"/>
    <x v="0"/>
    <x v="1795"/>
    <x v="1795"/>
    <x v="1795"/>
    <x v="0"/>
    <x v="0"/>
  </r>
  <r>
    <x v="1"/>
    <x v="44"/>
    <x v="10"/>
    <x v="1"/>
    <x v="2"/>
    <x v="770"/>
    <x v="5"/>
    <x v="7"/>
    <x v="1812"/>
    <x v="1184"/>
    <x v="3"/>
    <x v="13"/>
    <x v="201"/>
    <x v="10"/>
    <x v="10"/>
    <x v="10"/>
    <x v="203"/>
    <x v="203"/>
    <x v="203"/>
    <x v="10"/>
    <x v="10"/>
  </r>
  <r>
    <x v="4"/>
    <x v="156"/>
    <x v="0"/>
    <x v="1"/>
    <x v="1"/>
    <x v="1334"/>
    <x v="6"/>
    <x v="4"/>
    <x v="1813"/>
    <x v="495"/>
    <x v="6"/>
    <x v="16"/>
    <x v="1657"/>
    <x v="0"/>
    <x v="0"/>
    <x v="0"/>
    <x v="1796"/>
    <x v="1796"/>
    <x v="1796"/>
    <x v="0"/>
    <x v="0"/>
  </r>
  <r>
    <x v="2"/>
    <x v="121"/>
    <x v="0"/>
    <x v="0"/>
    <x v="1"/>
    <x v="1058"/>
    <x v="8"/>
    <x v="1"/>
    <x v="1814"/>
    <x v="1317"/>
    <x v="2"/>
    <x v="142"/>
    <x v="1658"/>
    <x v="0"/>
    <x v="0"/>
    <x v="0"/>
    <x v="1797"/>
    <x v="1797"/>
    <x v="1797"/>
    <x v="0"/>
    <x v="0"/>
  </r>
  <r>
    <x v="4"/>
    <x v="173"/>
    <x v="8"/>
    <x v="1"/>
    <x v="0"/>
    <x v="1275"/>
    <x v="10"/>
    <x v="6"/>
    <x v="1815"/>
    <x v="1318"/>
    <x v="4"/>
    <x v="92"/>
    <x v="1659"/>
    <x v="8"/>
    <x v="8"/>
    <x v="8"/>
    <x v="1798"/>
    <x v="1798"/>
    <x v="1798"/>
    <x v="8"/>
    <x v="8"/>
  </r>
  <r>
    <x v="5"/>
    <x v="100"/>
    <x v="10"/>
    <x v="0"/>
    <x v="2"/>
    <x v="1335"/>
    <x v="6"/>
    <x v="0"/>
    <x v="1816"/>
    <x v="1319"/>
    <x v="4"/>
    <x v="2"/>
    <x v="1660"/>
    <x v="10"/>
    <x v="10"/>
    <x v="10"/>
    <x v="1799"/>
    <x v="1799"/>
    <x v="1799"/>
    <x v="10"/>
    <x v="10"/>
  </r>
  <r>
    <x v="3"/>
    <x v="35"/>
    <x v="11"/>
    <x v="0"/>
    <x v="0"/>
    <x v="550"/>
    <x v="5"/>
    <x v="2"/>
    <x v="1817"/>
    <x v="753"/>
    <x v="0"/>
    <x v="106"/>
    <x v="357"/>
    <x v="11"/>
    <x v="11"/>
    <x v="11"/>
    <x v="1800"/>
    <x v="1800"/>
    <x v="1800"/>
    <x v="11"/>
    <x v="11"/>
  </r>
  <r>
    <x v="1"/>
    <x v="132"/>
    <x v="3"/>
    <x v="1"/>
    <x v="3"/>
    <x v="306"/>
    <x v="6"/>
    <x v="1"/>
    <x v="1818"/>
    <x v="299"/>
    <x v="1"/>
    <x v="38"/>
    <x v="1661"/>
    <x v="3"/>
    <x v="3"/>
    <x v="3"/>
    <x v="1801"/>
    <x v="1801"/>
    <x v="1801"/>
    <x v="3"/>
    <x v="3"/>
  </r>
  <r>
    <x v="1"/>
    <x v="55"/>
    <x v="4"/>
    <x v="1"/>
    <x v="1"/>
    <x v="1336"/>
    <x v="9"/>
    <x v="0"/>
    <x v="1819"/>
    <x v="330"/>
    <x v="5"/>
    <x v="16"/>
    <x v="1662"/>
    <x v="4"/>
    <x v="4"/>
    <x v="4"/>
    <x v="1802"/>
    <x v="1802"/>
    <x v="1802"/>
    <x v="4"/>
    <x v="4"/>
  </r>
  <r>
    <x v="5"/>
    <x v="87"/>
    <x v="4"/>
    <x v="1"/>
    <x v="1"/>
    <x v="1157"/>
    <x v="1"/>
    <x v="6"/>
    <x v="1820"/>
    <x v="928"/>
    <x v="4"/>
    <x v="90"/>
    <x v="1663"/>
    <x v="4"/>
    <x v="4"/>
    <x v="4"/>
    <x v="1803"/>
    <x v="1803"/>
    <x v="1803"/>
    <x v="4"/>
    <x v="4"/>
  </r>
  <r>
    <x v="1"/>
    <x v="36"/>
    <x v="0"/>
    <x v="1"/>
    <x v="1"/>
    <x v="1337"/>
    <x v="8"/>
    <x v="3"/>
    <x v="1821"/>
    <x v="1320"/>
    <x v="6"/>
    <x v="96"/>
    <x v="1664"/>
    <x v="0"/>
    <x v="0"/>
    <x v="0"/>
    <x v="1804"/>
    <x v="1804"/>
    <x v="1804"/>
    <x v="0"/>
    <x v="0"/>
  </r>
  <r>
    <x v="5"/>
    <x v="183"/>
    <x v="3"/>
    <x v="0"/>
    <x v="3"/>
    <x v="1001"/>
    <x v="5"/>
    <x v="1"/>
    <x v="1822"/>
    <x v="1321"/>
    <x v="5"/>
    <x v="30"/>
    <x v="1665"/>
    <x v="3"/>
    <x v="3"/>
    <x v="3"/>
    <x v="1805"/>
    <x v="1805"/>
    <x v="1805"/>
    <x v="3"/>
    <x v="3"/>
  </r>
  <r>
    <x v="0"/>
    <x v="76"/>
    <x v="8"/>
    <x v="1"/>
    <x v="2"/>
    <x v="14"/>
    <x v="9"/>
    <x v="1"/>
    <x v="1823"/>
    <x v="959"/>
    <x v="0"/>
    <x v="8"/>
    <x v="173"/>
    <x v="8"/>
    <x v="8"/>
    <x v="8"/>
    <x v="1806"/>
    <x v="1806"/>
    <x v="1806"/>
    <x v="8"/>
    <x v="8"/>
  </r>
  <r>
    <x v="0"/>
    <x v="181"/>
    <x v="6"/>
    <x v="0"/>
    <x v="1"/>
    <x v="63"/>
    <x v="7"/>
    <x v="4"/>
    <x v="1824"/>
    <x v="435"/>
    <x v="2"/>
    <x v="19"/>
    <x v="1666"/>
    <x v="6"/>
    <x v="6"/>
    <x v="6"/>
    <x v="1807"/>
    <x v="1807"/>
    <x v="1807"/>
    <x v="6"/>
    <x v="6"/>
  </r>
  <r>
    <x v="3"/>
    <x v="61"/>
    <x v="9"/>
    <x v="0"/>
    <x v="2"/>
    <x v="266"/>
    <x v="1"/>
    <x v="2"/>
    <x v="1825"/>
    <x v="1322"/>
    <x v="2"/>
    <x v="10"/>
    <x v="1667"/>
    <x v="9"/>
    <x v="9"/>
    <x v="9"/>
    <x v="1808"/>
    <x v="1808"/>
    <x v="1808"/>
    <x v="9"/>
    <x v="9"/>
  </r>
  <r>
    <x v="4"/>
    <x v="56"/>
    <x v="7"/>
    <x v="0"/>
    <x v="0"/>
    <x v="421"/>
    <x v="11"/>
    <x v="6"/>
    <x v="1826"/>
    <x v="1323"/>
    <x v="0"/>
    <x v="31"/>
    <x v="1668"/>
    <x v="7"/>
    <x v="7"/>
    <x v="7"/>
    <x v="1809"/>
    <x v="1809"/>
    <x v="1809"/>
    <x v="7"/>
    <x v="7"/>
  </r>
  <r>
    <x v="5"/>
    <x v="54"/>
    <x v="6"/>
    <x v="1"/>
    <x v="0"/>
    <x v="1338"/>
    <x v="0"/>
    <x v="5"/>
    <x v="1827"/>
    <x v="1324"/>
    <x v="3"/>
    <x v="65"/>
    <x v="1669"/>
    <x v="6"/>
    <x v="6"/>
    <x v="6"/>
    <x v="1810"/>
    <x v="1810"/>
    <x v="1810"/>
    <x v="6"/>
    <x v="6"/>
  </r>
  <r>
    <x v="5"/>
    <x v="114"/>
    <x v="2"/>
    <x v="1"/>
    <x v="1"/>
    <x v="744"/>
    <x v="3"/>
    <x v="1"/>
    <x v="1828"/>
    <x v="238"/>
    <x v="2"/>
    <x v="12"/>
    <x v="1670"/>
    <x v="2"/>
    <x v="2"/>
    <x v="2"/>
    <x v="1811"/>
    <x v="1811"/>
    <x v="1811"/>
    <x v="2"/>
    <x v="2"/>
  </r>
  <r>
    <x v="0"/>
    <x v="14"/>
    <x v="11"/>
    <x v="1"/>
    <x v="0"/>
    <x v="1339"/>
    <x v="1"/>
    <x v="5"/>
    <x v="1829"/>
    <x v="676"/>
    <x v="3"/>
    <x v="2"/>
    <x v="1671"/>
    <x v="11"/>
    <x v="11"/>
    <x v="11"/>
    <x v="1812"/>
    <x v="1812"/>
    <x v="1812"/>
    <x v="11"/>
    <x v="11"/>
  </r>
  <r>
    <x v="5"/>
    <x v="96"/>
    <x v="4"/>
    <x v="0"/>
    <x v="3"/>
    <x v="1340"/>
    <x v="2"/>
    <x v="0"/>
    <x v="1830"/>
    <x v="1027"/>
    <x v="3"/>
    <x v="188"/>
    <x v="1672"/>
    <x v="4"/>
    <x v="4"/>
    <x v="4"/>
    <x v="1813"/>
    <x v="1813"/>
    <x v="1813"/>
    <x v="4"/>
    <x v="4"/>
  </r>
  <r>
    <x v="0"/>
    <x v="19"/>
    <x v="11"/>
    <x v="0"/>
    <x v="0"/>
    <x v="180"/>
    <x v="2"/>
    <x v="1"/>
    <x v="1831"/>
    <x v="224"/>
    <x v="6"/>
    <x v="2"/>
    <x v="1673"/>
    <x v="11"/>
    <x v="11"/>
    <x v="11"/>
    <x v="1814"/>
    <x v="1814"/>
    <x v="1814"/>
    <x v="11"/>
    <x v="11"/>
  </r>
  <r>
    <x v="0"/>
    <x v="134"/>
    <x v="10"/>
    <x v="1"/>
    <x v="1"/>
    <x v="1341"/>
    <x v="9"/>
    <x v="0"/>
    <x v="1832"/>
    <x v="1325"/>
    <x v="5"/>
    <x v="2"/>
    <x v="1674"/>
    <x v="10"/>
    <x v="10"/>
    <x v="10"/>
    <x v="1815"/>
    <x v="1815"/>
    <x v="1815"/>
    <x v="10"/>
    <x v="10"/>
  </r>
  <r>
    <x v="1"/>
    <x v="2"/>
    <x v="8"/>
    <x v="0"/>
    <x v="0"/>
    <x v="1342"/>
    <x v="7"/>
    <x v="3"/>
    <x v="1833"/>
    <x v="1326"/>
    <x v="6"/>
    <x v="2"/>
    <x v="1675"/>
    <x v="8"/>
    <x v="8"/>
    <x v="8"/>
    <x v="1816"/>
    <x v="1816"/>
    <x v="1816"/>
    <x v="8"/>
    <x v="8"/>
  </r>
  <r>
    <x v="0"/>
    <x v="72"/>
    <x v="4"/>
    <x v="0"/>
    <x v="0"/>
    <x v="702"/>
    <x v="10"/>
    <x v="3"/>
    <x v="1834"/>
    <x v="962"/>
    <x v="6"/>
    <x v="41"/>
    <x v="1676"/>
    <x v="4"/>
    <x v="4"/>
    <x v="4"/>
    <x v="1817"/>
    <x v="1817"/>
    <x v="1817"/>
    <x v="4"/>
    <x v="4"/>
  </r>
  <r>
    <x v="1"/>
    <x v="22"/>
    <x v="10"/>
    <x v="0"/>
    <x v="2"/>
    <x v="577"/>
    <x v="11"/>
    <x v="2"/>
    <x v="1835"/>
    <x v="1258"/>
    <x v="2"/>
    <x v="226"/>
    <x v="1677"/>
    <x v="10"/>
    <x v="10"/>
    <x v="10"/>
    <x v="1818"/>
    <x v="1818"/>
    <x v="1818"/>
    <x v="10"/>
    <x v="10"/>
  </r>
  <r>
    <x v="0"/>
    <x v="25"/>
    <x v="2"/>
    <x v="0"/>
    <x v="1"/>
    <x v="482"/>
    <x v="11"/>
    <x v="6"/>
    <x v="1836"/>
    <x v="349"/>
    <x v="5"/>
    <x v="127"/>
    <x v="558"/>
    <x v="2"/>
    <x v="2"/>
    <x v="2"/>
    <x v="1819"/>
    <x v="1819"/>
    <x v="1819"/>
    <x v="2"/>
    <x v="2"/>
  </r>
  <r>
    <x v="0"/>
    <x v="135"/>
    <x v="2"/>
    <x v="0"/>
    <x v="0"/>
    <x v="844"/>
    <x v="7"/>
    <x v="0"/>
    <x v="1837"/>
    <x v="196"/>
    <x v="5"/>
    <x v="46"/>
    <x v="1678"/>
    <x v="2"/>
    <x v="2"/>
    <x v="2"/>
    <x v="1820"/>
    <x v="1820"/>
    <x v="1820"/>
    <x v="2"/>
    <x v="2"/>
  </r>
  <r>
    <x v="5"/>
    <x v="34"/>
    <x v="6"/>
    <x v="0"/>
    <x v="0"/>
    <x v="747"/>
    <x v="10"/>
    <x v="0"/>
    <x v="1838"/>
    <x v="305"/>
    <x v="4"/>
    <x v="46"/>
    <x v="1108"/>
    <x v="6"/>
    <x v="6"/>
    <x v="6"/>
    <x v="1821"/>
    <x v="1821"/>
    <x v="1821"/>
    <x v="6"/>
    <x v="6"/>
  </r>
  <r>
    <x v="1"/>
    <x v="22"/>
    <x v="5"/>
    <x v="1"/>
    <x v="1"/>
    <x v="895"/>
    <x v="0"/>
    <x v="4"/>
    <x v="1839"/>
    <x v="1327"/>
    <x v="1"/>
    <x v="195"/>
    <x v="1679"/>
    <x v="5"/>
    <x v="5"/>
    <x v="5"/>
    <x v="1822"/>
    <x v="1822"/>
    <x v="1822"/>
    <x v="5"/>
    <x v="5"/>
  </r>
  <r>
    <x v="2"/>
    <x v="90"/>
    <x v="2"/>
    <x v="0"/>
    <x v="3"/>
    <x v="724"/>
    <x v="4"/>
    <x v="0"/>
    <x v="1840"/>
    <x v="1328"/>
    <x v="6"/>
    <x v="20"/>
    <x v="1680"/>
    <x v="2"/>
    <x v="2"/>
    <x v="2"/>
    <x v="1823"/>
    <x v="1823"/>
    <x v="1823"/>
    <x v="2"/>
    <x v="2"/>
  </r>
  <r>
    <x v="4"/>
    <x v="115"/>
    <x v="3"/>
    <x v="1"/>
    <x v="2"/>
    <x v="1343"/>
    <x v="0"/>
    <x v="4"/>
    <x v="1841"/>
    <x v="1329"/>
    <x v="2"/>
    <x v="108"/>
    <x v="1681"/>
    <x v="3"/>
    <x v="3"/>
    <x v="3"/>
    <x v="1824"/>
    <x v="1824"/>
    <x v="1824"/>
    <x v="3"/>
    <x v="3"/>
  </r>
  <r>
    <x v="1"/>
    <x v="64"/>
    <x v="7"/>
    <x v="0"/>
    <x v="1"/>
    <x v="1242"/>
    <x v="3"/>
    <x v="5"/>
    <x v="1842"/>
    <x v="831"/>
    <x v="5"/>
    <x v="2"/>
    <x v="1682"/>
    <x v="7"/>
    <x v="7"/>
    <x v="7"/>
    <x v="1825"/>
    <x v="1825"/>
    <x v="1825"/>
    <x v="7"/>
    <x v="7"/>
  </r>
  <r>
    <x v="2"/>
    <x v="38"/>
    <x v="0"/>
    <x v="0"/>
    <x v="0"/>
    <x v="1344"/>
    <x v="5"/>
    <x v="2"/>
    <x v="1843"/>
    <x v="1091"/>
    <x v="3"/>
    <x v="61"/>
    <x v="1683"/>
    <x v="0"/>
    <x v="0"/>
    <x v="0"/>
    <x v="1826"/>
    <x v="1826"/>
    <x v="1826"/>
    <x v="0"/>
    <x v="0"/>
  </r>
  <r>
    <x v="0"/>
    <x v="119"/>
    <x v="8"/>
    <x v="0"/>
    <x v="0"/>
    <x v="1109"/>
    <x v="10"/>
    <x v="4"/>
    <x v="1844"/>
    <x v="312"/>
    <x v="4"/>
    <x v="139"/>
    <x v="1684"/>
    <x v="8"/>
    <x v="8"/>
    <x v="8"/>
    <x v="1827"/>
    <x v="1827"/>
    <x v="1827"/>
    <x v="8"/>
    <x v="8"/>
  </r>
  <r>
    <x v="5"/>
    <x v="39"/>
    <x v="10"/>
    <x v="0"/>
    <x v="3"/>
    <x v="1141"/>
    <x v="0"/>
    <x v="4"/>
    <x v="1845"/>
    <x v="1113"/>
    <x v="6"/>
    <x v="2"/>
    <x v="367"/>
    <x v="10"/>
    <x v="10"/>
    <x v="10"/>
    <x v="1828"/>
    <x v="1828"/>
    <x v="1828"/>
    <x v="10"/>
    <x v="10"/>
  </r>
  <r>
    <x v="1"/>
    <x v="64"/>
    <x v="3"/>
    <x v="1"/>
    <x v="1"/>
    <x v="1345"/>
    <x v="11"/>
    <x v="2"/>
    <x v="1846"/>
    <x v="717"/>
    <x v="0"/>
    <x v="159"/>
    <x v="1685"/>
    <x v="3"/>
    <x v="3"/>
    <x v="3"/>
    <x v="1829"/>
    <x v="1829"/>
    <x v="1829"/>
    <x v="3"/>
    <x v="3"/>
  </r>
  <r>
    <x v="5"/>
    <x v="78"/>
    <x v="8"/>
    <x v="0"/>
    <x v="3"/>
    <x v="1346"/>
    <x v="3"/>
    <x v="1"/>
    <x v="1847"/>
    <x v="665"/>
    <x v="4"/>
    <x v="2"/>
    <x v="1686"/>
    <x v="8"/>
    <x v="8"/>
    <x v="8"/>
    <x v="1830"/>
    <x v="1830"/>
    <x v="1830"/>
    <x v="8"/>
    <x v="8"/>
  </r>
  <r>
    <x v="1"/>
    <x v="44"/>
    <x v="1"/>
    <x v="1"/>
    <x v="1"/>
    <x v="1347"/>
    <x v="2"/>
    <x v="6"/>
    <x v="1848"/>
    <x v="335"/>
    <x v="5"/>
    <x v="188"/>
    <x v="1238"/>
    <x v="1"/>
    <x v="1"/>
    <x v="1"/>
    <x v="1831"/>
    <x v="1831"/>
    <x v="1831"/>
    <x v="1"/>
    <x v="1"/>
  </r>
  <r>
    <x v="3"/>
    <x v="50"/>
    <x v="1"/>
    <x v="0"/>
    <x v="3"/>
    <x v="1229"/>
    <x v="3"/>
    <x v="2"/>
    <x v="1849"/>
    <x v="1330"/>
    <x v="1"/>
    <x v="57"/>
    <x v="1687"/>
    <x v="1"/>
    <x v="1"/>
    <x v="1"/>
    <x v="1832"/>
    <x v="1832"/>
    <x v="1832"/>
    <x v="1"/>
    <x v="1"/>
  </r>
  <r>
    <x v="2"/>
    <x v="12"/>
    <x v="8"/>
    <x v="0"/>
    <x v="2"/>
    <x v="157"/>
    <x v="6"/>
    <x v="6"/>
    <x v="1850"/>
    <x v="1331"/>
    <x v="5"/>
    <x v="2"/>
    <x v="1124"/>
    <x v="8"/>
    <x v="8"/>
    <x v="8"/>
    <x v="1193"/>
    <x v="1193"/>
    <x v="1193"/>
    <x v="8"/>
    <x v="8"/>
  </r>
  <r>
    <x v="1"/>
    <x v="43"/>
    <x v="9"/>
    <x v="0"/>
    <x v="0"/>
    <x v="1348"/>
    <x v="6"/>
    <x v="2"/>
    <x v="1851"/>
    <x v="1332"/>
    <x v="4"/>
    <x v="2"/>
    <x v="1688"/>
    <x v="9"/>
    <x v="9"/>
    <x v="9"/>
    <x v="1833"/>
    <x v="1833"/>
    <x v="1833"/>
    <x v="9"/>
    <x v="9"/>
  </r>
  <r>
    <x v="2"/>
    <x v="164"/>
    <x v="10"/>
    <x v="1"/>
    <x v="2"/>
    <x v="1349"/>
    <x v="9"/>
    <x v="4"/>
    <x v="1852"/>
    <x v="1333"/>
    <x v="4"/>
    <x v="65"/>
    <x v="1689"/>
    <x v="10"/>
    <x v="10"/>
    <x v="10"/>
    <x v="1834"/>
    <x v="1834"/>
    <x v="1834"/>
    <x v="10"/>
    <x v="10"/>
  </r>
  <r>
    <x v="2"/>
    <x v="121"/>
    <x v="5"/>
    <x v="0"/>
    <x v="3"/>
    <x v="207"/>
    <x v="7"/>
    <x v="4"/>
    <x v="1853"/>
    <x v="1334"/>
    <x v="5"/>
    <x v="44"/>
    <x v="1690"/>
    <x v="5"/>
    <x v="5"/>
    <x v="5"/>
    <x v="1835"/>
    <x v="1835"/>
    <x v="1835"/>
    <x v="5"/>
    <x v="5"/>
  </r>
  <r>
    <x v="0"/>
    <x v="172"/>
    <x v="8"/>
    <x v="1"/>
    <x v="3"/>
    <x v="411"/>
    <x v="4"/>
    <x v="6"/>
    <x v="1854"/>
    <x v="1335"/>
    <x v="4"/>
    <x v="2"/>
    <x v="1691"/>
    <x v="8"/>
    <x v="8"/>
    <x v="8"/>
    <x v="1836"/>
    <x v="1836"/>
    <x v="1836"/>
    <x v="8"/>
    <x v="8"/>
  </r>
  <r>
    <x v="0"/>
    <x v="119"/>
    <x v="11"/>
    <x v="1"/>
    <x v="2"/>
    <x v="906"/>
    <x v="2"/>
    <x v="5"/>
    <x v="1855"/>
    <x v="1006"/>
    <x v="0"/>
    <x v="41"/>
    <x v="1692"/>
    <x v="11"/>
    <x v="11"/>
    <x v="11"/>
    <x v="1837"/>
    <x v="1837"/>
    <x v="1837"/>
    <x v="11"/>
    <x v="11"/>
  </r>
  <r>
    <x v="5"/>
    <x v="105"/>
    <x v="0"/>
    <x v="1"/>
    <x v="0"/>
    <x v="1350"/>
    <x v="8"/>
    <x v="0"/>
    <x v="1856"/>
    <x v="401"/>
    <x v="5"/>
    <x v="69"/>
    <x v="1693"/>
    <x v="0"/>
    <x v="0"/>
    <x v="0"/>
    <x v="1838"/>
    <x v="1838"/>
    <x v="1838"/>
    <x v="12"/>
    <x v="0"/>
  </r>
  <r>
    <x v="1"/>
    <x v="159"/>
    <x v="10"/>
    <x v="0"/>
    <x v="2"/>
    <x v="516"/>
    <x v="0"/>
    <x v="3"/>
    <x v="1857"/>
    <x v="1237"/>
    <x v="0"/>
    <x v="86"/>
    <x v="1694"/>
    <x v="10"/>
    <x v="10"/>
    <x v="10"/>
    <x v="1839"/>
    <x v="1839"/>
    <x v="1839"/>
    <x v="10"/>
    <x v="10"/>
  </r>
  <r>
    <x v="1"/>
    <x v="159"/>
    <x v="6"/>
    <x v="1"/>
    <x v="0"/>
    <x v="1023"/>
    <x v="11"/>
    <x v="1"/>
    <x v="1858"/>
    <x v="606"/>
    <x v="6"/>
    <x v="13"/>
    <x v="1695"/>
    <x v="6"/>
    <x v="6"/>
    <x v="6"/>
    <x v="1840"/>
    <x v="1840"/>
    <x v="1840"/>
    <x v="6"/>
    <x v="6"/>
  </r>
  <r>
    <x v="1"/>
    <x v="7"/>
    <x v="1"/>
    <x v="1"/>
    <x v="2"/>
    <x v="1351"/>
    <x v="2"/>
    <x v="2"/>
    <x v="1859"/>
    <x v="1336"/>
    <x v="0"/>
    <x v="13"/>
    <x v="1696"/>
    <x v="1"/>
    <x v="1"/>
    <x v="1"/>
    <x v="1841"/>
    <x v="1841"/>
    <x v="1841"/>
    <x v="1"/>
    <x v="1"/>
  </r>
  <r>
    <x v="3"/>
    <x v="24"/>
    <x v="7"/>
    <x v="1"/>
    <x v="0"/>
    <x v="589"/>
    <x v="0"/>
    <x v="0"/>
    <x v="1860"/>
    <x v="1337"/>
    <x v="2"/>
    <x v="71"/>
    <x v="1697"/>
    <x v="7"/>
    <x v="7"/>
    <x v="7"/>
    <x v="1842"/>
    <x v="1842"/>
    <x v="1842"/>
    <x v="7"/>
    <x v="7"/>
  </r>
  <r>
    <x v="4"/>
    <x v="23"/>
    <x v="2"/>
    <x v="1"/>
    <x v="0"/>
    <x v="474"/>
    <x v="4"/>
    <x v="4"/>
    <x v="1861"/>
    <x v="129"/>
    <x v="6"/>
    <x v="9"/>
    <x v="1698"/>
    <x v="2"/>
    <x v="2"/>
    <x v="2"/>
    <x v="1843"/>
    <x v="1843"/>
    <x v="1843"/>
    <x v="2"/>
    <x v="2"/>
  </r>
  <r>
    <x v="3"/>
    <x v="163"/>
    <x v="10"/>
    <x v="1"/>
    <x v="0"/>
    <x v="1352"/>
    <x v="2"/>
    <x v="1"/>
    <x v="1862"/>
    <x v="1338"/>
    <x v="6"/>
    <x v="2"/>
    <x v="1699"/>
    <x v="10"/>
    <x v="10"/>
    <x v="10"/>
    <x v="1844"/>
    <x v="1844"/>
    <x v="1844"/>
    <x v="10"/>
    <x v="10"/>
  </r>
  <r>
    <x v="5"/>
    <x v="88"/>
    <x v="0"/>
    <x v="1"/>
    <x v="2"/>
    <x v="1326"/>
    <x v="4"/>
    <x v="4"/>
    <x v="1863"/>
    <x v="994"/>
    <x v="6"/>
    <x v="199"/>
    <x v="1700"/>
    <x v="0"/>
    <x v="0"/>
    <x v="0"/>
    <x v="1845"/>
    <x v="1845"/>
    <x v="1845"/>
    <x v="0"/>
    <x v="0"/>
  </r>
  <r>
    <x v="0"/>
    <x v="134"/>
    <x v="0"/>
    <x v="1"/>
    <x v="2"/>
    <x v="570"/>
    <x v="1"/>
    <x v="1"/>
    <x v="1864"/>
    <x v="525"/>
    <x v="3"/>
    <x v="95"/>
    <x v="1701"/>
    <x v="0"/>
    <x v="0"/>
    <x v="0"/>
    <x v="1846"/>
    <x v="1846"/>
    <x v="1846"/>
    <x v="0"/>
    <x v="0"/>
  </r>
  <r>
    <x v="4"/>
    <x v="156"/>
    <x v="8"/>
    <x v="0"/>
    <x v="2"/>
    <x v="1353"/>
    <x v="5"/>
    <x v="4"/>
    <x v="1865"/>
    <x v="1029"/>
    <x v="4"/>
    <x v="71"/>
    <x v="1702"/>
    <x v="8"/>
    <x v="8"/>
    <x v="8"/>
    <x v="1847"/>
    <x v="1847"/>
    <x v="1847"/>
    <x v="8"/>
    <x v="8"/>
  </r>
  <r>
    <x v="2"/>
    <x v="141"/>
    <x v="11"/>
    <x v="1"/>
    <x v="1"/>
    <x v="1354"/>
    <x v="11"/>
    <x v="1"/>
    <x v="1866"/>
    <x v="809"/>
    <x v="6"/>
    <x v="27"/>
    <x v="1703"/>
    <x v="11"/>
    <x v="11"/>
    <x v="11"/>
    <x v="1848"/>
    <x v="1848"/>
    <x v="1848"/>
    <x v="11"/>
    <x v="11"/>
  </r>
  <r>
    <x v="1"/>
    <x v="2"/>
    <x v="6"/>
    <x v="0"/>
    <x v="0"/>
    <x v="1226"/>
    <x v="7"/>
    <x v="5"/>
    <x v="1867"/>
    <x v="1339"/>
    <x v="4"/>
    <x v="2"/>
    <x v="1704"/>
    <x v="6"/>
    <x v="6"/>
    <x v="6"/>
    <x v="1849"/>
    <x v="1849"/>
    <x v="1849"/>
    <x v="6"/>
    <x v="6"/>
  </r>
  <r>
    <x v="1"/>
    <x v="43"/>
    <x v="5"/>
    <x v="1"/>
    <x v="0"/>
    <x v="834"/>
    <x v="7"/>
    <x v="4"/>
    <x v="1868"/>
    <x v="1340"/>
    <x v="6"/>
    <x v="45"/>
    <x v="1705"/>
    <x v="5"/>
    <x v="5"/>
    <x v="5"/>
    <x v="1850"/>
    <x v="1850"/>
    <x v="1850"/>
    <x v="5"/>
    <x v="5"/>
  </r>
  <r>
    <x v="5"/>
    <x v="166"/>
    <x v="8"/>
    <x v="1"/>
    <x v="0"/>
    <x v="1355"/>
    <x v="8"/>
    <x v="4"/>
    <x v="1869"/>
    <x v="1341"/>
    <x v="5"/>
    <x v="245"/>
    <x v="1706"/>
    <x v="8"/>
    <x v="8"/>
    <x v="8"/>
    <x v="1851"/>
    <x v="1851"/>
    <x v="1851"/>
    <x v="8"/>
    <x v="8"/>
  </r>
  <r>
    <x v="1"/>
    <x v="178"/>
    <x v="6"/>
    <x v="0"/>
    <x v="2"/>
    <x v="1356"/>
    <x v="7"/>
    <x v="3"/>
    <x v="1870"/>
    <x v="1342"/>
    <x v="6"/>
    <x v="3"/>
    <x v="1707"/>
    <x v="6"/>
    <x v="6"/>
    <x v="6"/>
    <x v="1852"/>
    <x v="1852"/>
    <x v="1852"/>
    <x v="6"/>
    <x v="6"/>
  </r>
  <r>
    <x v="1"/>
    <x v="67"/>
    <x v="10"/>
    <x v="1"/>
    <x v="0"/>
    <x v="1357"/>
    <x v="3"/>
    <x v="2"/>
    <x v="1871"/>
    <x v="1343"/>
    <x v="0"/>
    <x v="69"/>
    <x v="1708"/>
    <x v="10"/>
    <x v="10"/>
    <x v="10"/>
    <x v="1853"/>
    <x v="1853"/>
    <x v="1853"/>
    <x v="10"/>
    <x v="10"/>
  </r>
  <r>
    <x v="5"/>
    <x v="62"/>
    <x v="11"/>
    <x v="0"/>
    <x v="0"/>
    <x v="1358"/>
    <x v="6"/>
    <x v="6"/>
    <x v="1872"/>
    <x v="335"/>
    <x v="5"/>
    <x v="141"/>
    <x v="1709"/>
    <x v="11"/>
    <x v="11"/>
    <x v="11"/>
    <x v="1854"/>
    <x v="1854"/>
    <x v="1854"/>
    <x v="11"/>
    <x v="11"/>
  </r>
  <r>
    <x v="5"/>
    <x v="174"/>
    <x v="3"/>
    <x v="0"/>
    <x v="2"/>
    <x v="1274"/>
    <x v="0"/>
    <x v="3"/>
    <x v="1873"/>
    <x v="1344"/>
    <x v="4"/>
    <x v="116"/>
    <x v="1710"/>
    <x v="3"/>
    <x v="3"/>
    <x v="3"/>
    <x v="1855"/>
    <x v="1855"/>
    <x v="1855"/>
    <x v="3"/>
    <x v="3"/>
  </r>
  <r>
    <x v="5"/>
    <x v="78"/>
    <x v="0"/>
    <x v="1"/>
    <x v="1"/>
    <x v="452"/>
    <x v="9"/>
    <x v="2"/>
    <x v="1874"/>
    <x v="1294"/>
    <x v="6"/>
    <x v="2"/>
    <x v="1711"/>
    <x v="0"/>
    <x v="0"/>
    <x v="0"/>
    <x v="1856"/>
    <x v="1856"/>
    <x v="1856"/>
    <x v="0"/>
    <x v="0"/>
  </r>
  <r>
    <x v="0"/>
    <x v="76"/>
    <x v="1"/>
    <x v="0"/>
    <x v="1"/>
    <x v="627"/>
    <x v="3"/>
    <x v="5"/>
    <x v="1875"/>
    <x v="1345"/>
    <x v="0"/>
    <x v="2"/>
    <x v="1712"/>
    <x v="1"/>
    <x v="1"/>
    <x v="1"/>
    <x v="1857"/>
    <x v="1857"/>
    <x v="1857"/>
    <x v="1"/>
    <x v="12"/>
  </r>
  <r>
    <x v="6"/>
    <x v="171"/>
    <x v="2"/>
    <x v="0"/>
    <x v="2"/>
    <x v="307"/>
    <x v="9"/>
    <x v="2"/>
    <x v="1876"/>
    <x v="774"/>
    <x v="2"/>
    <x v="246"/>
    <x v="1713"/>
    <x v="2"/>
    <x v="2"/>
    <x v="2"/>
    <x v="1858"/>
    <x v="1858"/>
    <x v="1858"/>
    <x v="2"/>
    <x v="2"/>
  </r>
  <r>
    <x v="0"/>
    <x v="118"/>
    <x v="6"/>
    <x v="0"/>
    <x v="3"/>
    <x v="1019"/>
    <x v="11"/>
    <x v="0"/>
    <x v="1877"/>
    <x v="1346"/>
    <x v="3"/>
    <x v="12"/>
    <x v="1714"/>
    <x v="6"/>
    <x v="6"/>
    <x v="6"/>
    <x v="1859"/>
    <x v="1859"/>
    <x v="1859"/>
    <x v="6"/>
    <x v="6"/>
  </r>
  <r>
    <x v="5"/>
    <x v="87"/>
    <x v="8"/>
    <x v="1"/>
    <x v="3"/>
    <x v="635"/>
    <x v="8"/>
    <x v="2"/>
    <x v="1878"/>
    <x v="1347"/>
    <x v="6"/>
    <x v="21"/>
    <x v="1715"/>
    <x v="8"/>
    <x v="8"/>
    <x v="8"/>
    <x v="1860"/>
    <x v="1860"/>
    <x v="1860"/>
    <x v="8"/>
    <x v="8"/>
  </r>
  <r>
    <x v="2"/>
    <x v="144"/>
    <x v="9"/>
    <x v="1"/>
    <x v="1"/>
    <x v="1359"/>
    <x v="6"/>
    <x v="5"/>
    <x v="1879"/>
    <x v="1348"/>
    <x v="1"/>
    <x v="167"/>
    <x v="1716"/>
    <x v="9"/>
    <x v="9"/>
    <x v="9"/>
    <x v="1861"/>
    <x v="1861"/>
    <x v="1861"/>
    <x v="9"/>
    <x v="9"/>
  </r>
  <r>
    <x v="5"/>
    <x v="100"/>
    <x v="11"/>
    <x v="0"/>
    <x v="0"/>
    <x v="548"/>
    <x v="3"/>
    <x v="5"/>
    <x v="1880"/>
    <x v="1122"/>
    <x v="3"/>
    <x v="2"/>
    <x v="1717"/>
    <x v="11"/>
    <x v="11"/>
    <x v="11"/>
    <x v="1862"/>
    <x v="1862"/>
    <x v="1862"/>
    <x v="11"/>
    <x v="11"/>
  </r>
  <r>
    <x v="1"/>
    <x v="159"/>
    <x v="5"/>
    <x v="0"/>
    <x v="0"/>
    <x v="1360"/>
    <x v="7"/>
    <x v="3"/>
    <x v="1881"/>
    <x v="1349"/>
    <x v="0"/>
    <x v="2"/>
    <x v="1718"/>
    <x v="5"/>
    <x v="5"/>
    <x v="5"/>
    <x v="1863"/>
    <x v="1863"/>
    <x v="1863"/>
    <x v="5"/>
    <x v="5"/>
  </r>
  <r>
    <x v="1"/>
    <x v="116"/>
    <x v="7"/>
    <x v="0"/>
    <x v="0"/>
    <x v="474"/>
    <x v="4"/>
    <x v="4"/>
    <x v="1882"/>
    <x v="532"/>
    <x v="3"/>
    <x v="65"/>
    <x v="1719"/>
    <x v="7"/>
    <x v="7"/>
    <x v="7"/>
    <x v="1864"/>
    <x v="1864"/>
    <x v="1864"/>
    <x v="7"/>
    <x v="7"/>
  </r>
  <r>
    <x v="1"/>
    <x v="139"/>
    <x v="1"/>
    <x v="1"/>
    <x v="0"/>
    <x v="1361"/>
    <x v="8"/>
    <x v="7"/>
    <x v="1883"/>
    <x v="421"/>
    <x v="0"/>
    <x v="134"/>
    <x v="1720"/>
    <x v="1"/>
    <x v="1"/>
    <x v="1"/>
    <x v="1865"/>
    <x v="1865"/>
    <x v="1865"/>
    <x v="1"/>
    <x v="1"/>
  </r>
  <r>
    <x v="3"/>
    <x v="106"/>
    <x v="9"/>
    <x v="1"/>
    <x v="2"/>
    <x v="1362"/>
    <x v="2"/>
    <x v="4"/>
    <x v="1884"/>
    <x v="1350"/>
    <x v="0"/>
    <x v="126"/>
    <x v="1721"/>
    <x v="9"/>
    <x v="9"/>
    <x v="9"/>
    <x v="1866"/>
    <x v="1866"/>
    <x v="1866"/>
    <x v="9"/>
    <x v="9"/>
  </r>
  <r>
    <x v="5"/>
    <x v="70"/>
    <x v="9"/>
    <x v="1"/>
    <x v="3"/>
    <x v="1363"/>
    <x v="6"/>
    <x v="5"/>
    <x v="1885"/>
    <x v="1339"/>
    <x v="4"/>
    <x v="146"/>
    <x v="1722"/>
    <x v="9"/>
    <x v="9"/>
    <x v="9"/>
    <x v="1867"/>
    <x v="1867"/>
    <x v="1867"/>
    <x v="9"/>
    <x v="9"/>
  </r>
  <r>
    <x v="1"/>
    <x v="152"/>
    <x v="9"/>
    <x v="1"/>
    <x v="2"/>
    <x v="1364"/>
    <x v="6"/>
    <x v="4"/>
    <x v="1886"/>
    <x v="1351"/>
    <x v="0"/>
    <x v="2"/>
    <x v="1039"/>
    <x v="9"/>
    <x v="9"/>
    <x v="9"/>
    <x v="1868"/>
    <x v="1868"/>
    <x v="1868"/>
    <x v="9"/>
    <x v="9"/>
  </r>
  <r>
    <x v="5"/>
    <x v="91"/>
    <x v="11"/>
    <x v="0"/>
    <x v="2"/>
    <x v="631"/>
    <x v="8"/>
    <x v="5"/>
    <x v="1887"/>
    <x v="93"/>
    <x v="0"/>
    <x v="2"/>
    <x v="1723"/>
    <x v="11"/>
    <x v="11"/>
    <x v="11"/>
    <x v="1869"/>
    <x v="1869"/>
    <x v="1869"/>
    <x v="11"/>
    <x v="11"/>
  </r>
  <r>
    <x v="4"/>
    <x v="156"/>
    <x v="2"/>
    <x v="1"/>
    <x v="3"/>
    <x v="1365"/>
    <x v="4"/>
    <x v="1"/>
    <x v="1888"/>
    <x v="1352"/>
    <x v="2"/>
    <x v="148"/>
    <x v="1724"/>
    <x v="2"/>
    <x v="2"/>
    <x v="2"/>
    <x v="1870"/>
    <x v="1870"/>
    <x v="1870"/>
    <x v="2"/>
    <x v="2"/>
  </r>
  <r>
    <x v="2"/>
    <x v="38"/>
    <x v="9"/>
    <x v="0"/>
    <x v="0"/>
    <x v="1366"/>
    <x v="9"/>
    <x v="4"/>
    <x v="1889"/>
    <x v="1353"/>
    <x v="1"/>
    <x v="2"/>
    <x v="1725"/>
    <x v="9"/>
    <x v="9"/>
    <x v="9"/>
    <x v="1871"/>
    <x v="1871"/>
    <x v="1871"/>
    <x v="9"/>
    <x v="9"/>
  </r>
  <r>
    <x v="5"/>
    <x v="28"/>
    <x v="2"/>
    <x v="0"/>
    <x v="2"/>
    <x v="1367"/>
    <x v="3"/>
    <x v="2"/>
    <x v="1890"/>
    <x v="712"/>
    <x v="1"/>
    <x v="2"/>
    <x v="1726"/>
    <x v="2"/>
    <x v="2"/>
    <x v="2"/>
    <x v="1872"/>
    <x v="1872"/>
    <x v="1872"/>
    <x v="2"/>
    <x v="2"/>
  </r>
  <r>
    <x v="4"/>
    <x v="95"/>
    <x v="3"/>
    <x v="1"/>
    <x v="0"/>
    <x v="1368"/>
    <x v="0"/>
    <x v="2"/>
    <x v="1891"/>
    <x v="773"/>
    <x v="1"/>
    <x v="98"/>
    <x v="1727"/>
    <x v="3"/>
    <x v="3"/>
    <x v="3"/>
    <x v="1873"/>
    <x v="1873"/>
    <x v="1873"/>
    <x v="3"/>
    <x v="3"/>
  </r>
  <r>
    <x v="6"/>
    <x v="180"/>
    <x v="11"/>
    <x v="0"/>
    <x v="0"/>
    <x v="1369"/>
    <x v="7"/>
    <x v="6"/>
    <x v="1892"/>
    <x v="612"/>
    <x v="5"/>
    <x v="2"/>
    <x v="1728"/>
    <x v="11"/>
    <x v="11"/>
    <x v="11"/>
    <x v="1874"/>
    <x v="1874"/>
    <x v="1874"/>
    <x v="11"/>
    <x v="11"/>
  </r>
  <r>
    <x v="0"/>
    <x v="69"/>
    <x v="2"/>
    <x v="0"/>
    <x v="0"/>
    <x v="501"/>
    <x v="5"/>
    <x v="5"/>
    <x v="1893"/>
    <x v="1227"/>
    <x v="0"/>
    <x v="2"/>
    <x v="1729"/>
    <x v="2"/>
    <x v="2"/>
    <x v="2"/>
    <x v="1875"/>
    <x v="1875"/>
    <x v="1875"/>
    <x v="2"/>
    <x v="2"/>
  </r>
  <r>
    <x v="1"/>
    <x v="16"/>
    <x v="6"/>
    <x v="1"/>
    <x v="1"/>
    <x v="796"/>
    <x v="4"/>
    <x v="3"/>
    <x v="1894"/>
    <x v="9"/>
    <x v="5"/>
    <x v="27"/>
    <x v="1730"/>
    <x v="6"/>
    <x v="6"/>
    <x v="6"/>
    <x v="1876"/>
    <x v="1876"/>
    <x v="1876"/>
    <x v="6"/>
    <x v="6"/>
  </r>
  <r>
    <x v="2"/>
    <x v="165"/>
    <x v="9"/>
    <x v="0"/>
    <x v="1"/>
    <x v="781"/>
    <x v="6"/>
    <x v="7"/>
    <x v="1895"/>
    <x v="190"/>
    <x v="0"/>
    <x v="120"/>
    <x v="791"/>
    <x v="9"/>
    <x v="9"/>
    <x v="9"/>
    <x v="1877"/>
    <x v="1877"/>
    <x v="1877"/>
    <x v="9"/>
    <x v="9"/>
  </r>
  <r>
    <x v="1"/>
    <x v="41"/>
    <x v="0"/>
    <x v="1"/>
    <x v="1"/>
    <x v="1370"/>
    <x v="2"/>
    <x v="5"/>
    <x v="1896"/>
    <x v="47"/>
    <x v="2"/>
    <x v="161"/>
    <x v="1731"/>
    <x v="0"/>
    <x v="0"/>
    <x v="0"/>
    <x v="1878"/>
    <x v="1878"/>
    <x v="1878"/>
    <x v="0"/>
    <x v="0"/>
  </r>
  <r>
    <x v="5"/>
    <x v="130"/>
    <x v="6"/>
    <x v="0"/>
    <x v="3"/>
    <x v="1371"/>
    <x v="9"/>
    <x v="5"/>
    <x v="1897"/>
    <x v="789"/>
    <x v="6"/>
    <x v="2"/>
    <x v="1700"/>
    <x v="6"/>
    <x v="6"/>
    <x v="6"/>
    <x v="1879"/>
    <x v="1879"/>
    <x v="1879"/>
    <x v="6"/>
    <x v="6"/>
  </r>
  <r>
    <x v="3"/>
    <x v="35"/>
    <x v="0"/>
    <x v="1"/>
    <x v="1"/>
    <x v="1372"/>
    <x v="9"/>
    <x v="7"/>
    <x v="1898"/>
    <x v="1354"/>
    <x v="1"/>
    <x v="247"/>
    <x v="1732"/>
    <x v="0"/>
    <x v="0"/>
    <x v="0"/>
    <x v="1880"/>
    <x v="1880"/>
    <x v="1880"/>
    <x v="0"/>
    <x v="0"/>
  </r>
  <r>
    <x v="0"/>
    <x v="134"/>
    <x v="6"/>
    <x v="0"/>
    <x v="1"/>
    <x v="1373"/>
    <x v="9"/>
    <x v="0"/>
    <x v="1899"/>
    <x v="1355"/>
    <x v="4"/>
    <x v="26"/>
    <x v="1733"/>
    <x v="6"/>
    <x v="6"/>
    <x v="6"/>
    <x v="1881"/>
    <x v="1881"/>
    <x v="1881"/>
    <x v="6"/>
    <x v="6"/>
  </r>
  <r>
    <x v="5"/>
    <x v="175"/>
    <x v="2"/>
    <x v="0"/>
    <x v="3"/>
    <x v="145"/>
    <x v="1"/>
    <x v="4"/>
    <x v="1900"/>
    <x v="1356"/>
    <x v="5"/>
    <x v="81"/>
    <x v="1734"/>
    <x v="2"/>
    <x v="2"/>
    <x v="2"/>
    <x v="1882"/>
    <x v="1882"/>
    <x v="1882"/>
    <x v="2"/>
    <x v="2"/>
  </r>
  <r>
    <x v="3"/>
    <x v="15"/>
    <x v="0"/>
    <x v="0"/>
    <x v="0"/>
    <x v="1374"/>
    <x v="8"/>
    <x v="4"/>
    <x v="1901"/>
    <x v="1357"/>
    <x v="6"/>
    <x v="96"/>
    <x v="1735"/>
    <x v="0"/>
    <x v="0"/>
    <x v="0"/>
    <x v="1883"/>
    <x v="1883"/>
    <x v="1883"/>
    <x v="12"/>
    <x v="0"/>
  </r>
  <r>
    <x v="2"/>
    <x v="125"/>
    <x v="1"/>
    <x v="0"/>
    <x v="3"/>
    <x v="1375"/>
    <x v="0"/>
    <x v="1"/>
    <x v="1902"/>
    <x v="1358"/>
    <x v="2"/>
    <x v="168"/>
    <x v="583"/>
    <x v="1"/>
    <x v="1"/>
    <x v="1"/>
    <x v="1884"/>
    <x v="1884"/>
    <x v="1884"/>
    <x v="1"/>
    <x v="1"/>
  </r>
  <r>
    <x v="5"/>
    <x v="98"/>
    <x v="5"/>
    <x v="1"/>
    <x v="2"/>
    <x v="931"/>
    <x v="9"/>
    <x v="4"/>
    <x v="1903"/>
    <x v="1359"/>
    <x v="3"/>
    <x v="2"/>
    <x v="434"/>
    <x v="5"/>
    <x v="5"/>
    <x v="5"/>
    <x v="1885"/>
    <x v="1885"/>
    <x v="1885"/>
    <x v="5"/>
    <x v="5"/>
  </r>
  <r>
    <x v="1"/>
    <x v="152"/>
    <x v="11"/>
    <x v="0"/>
    <x v="1"/>
    <x v="1376"/>
    <x v="1"/>
    <x v="5"/>
    <x v="1904"/>
    <x v="1079"/>
    <x v="2"/>
    <x v="126"/>
    <x v="1736"/>
    <x v="11"/>
    <x v="11"/>
    <x v="11"/>
    <x v="1886"/>
    <x v="1886"/>
    <x v="1886"/>
    <x v="11"/>
    <x v="11"/>
  </r>
  <r>
    <x v="2"/>
    <x v="165"/>
    <x v="2"/>
    <x v="1"/>
    <x v="0"/>
    <x v="6"/>
    <x v="4"/>
    <x v="2"/>
    <x v="1905"/>
    <x v="1150"/>
    <x v="5"/>
    <x v="8"/>
    <x v="1737"/>
    <x v="2"/>
    <x v="2"/>
    <x v="2"/>
    <x v="1887"/>
    <x v="1887"/>
    <x v="1887"/>
    <x v="2"/>
    <x v="2"/>
  </r>
  <r>
    <x v="2"/>
    <x v="12"/>
    <x v="7"/>
    <x v="0"/>
    <x v="0"/>
    <x v="739"/>
    <x v="4"/>
    <x v="4"/>
    <x v="1906"/>
    <x v="1360"/>
    <x v="1"/>
    <x v="15"/>
    <x v="1738"/>
    <x v="7"/>
    <x v="7"/>
    <x v="7"/>
    <x v="1888"/>
    <x v="1888"/>
    <x v="1888"/>
    <x v="7"/>
    <x v="7"/>
  </r>
  <r>
    <x v="1"/>
    <x v="123"/>
    <x v="8"/>
    <x v="0"/>
    <x v="3"/>
    <x v="924"/>
    <x v="7"/>
    <x v="7"/>
    <x v="1907"/>
    <x v="1361"/>
    <x v="1"/>
    <x v="126"/>
    <x v="1670"/>
    <x v="8"/>
    <x v="8"/>
    <x v="8"/>
    <x v="1889"/>
    <x v="1889"/>
    <x v="1889"/>
    <x v="8"/>
    <x v="8"/>
  </r>
  <r>
    <x v="3"/>
    <x v="5"/>
    <x v="4"/>
    <x v="0"/>
    <x v="3"/>
    <x v="1377"/>
    <x v="1"/>
    <x v="3"/>
    <x v="1908"/>
    <x v="372"/>
    <x v="2"/>
    <x v="30"/>
    <x v="1739"/>
    <x v="4"/>
    <x v="4"/>
    <x v="4"/>
    <x v="1890"/>
    <x v="1890"/>
    <x v="1890"/>
    <x v="4"/>
    <x v="4"/>
  </r>
  <r>
    <x v="5"/>
    <x v="105"/>
    <x v="10"/>
    <x v="0"/>
    <x v="3"/>
    <x v="1378"/>
    <x v="3"/>
    <x v="0"/>
    <x v="1909"/>
    <x v="225"/>
    <x v="0"/>
    <x v="75"/>
    <x v="124"/>
    <x v="10"/>
    <x v="10"/>
    <x v="10"/>
    <x v="1891"/>
    <x v="1891"/>
    <x v="1891"/>
    <x v="10"/>
    <x v="10"/>
  </r>
  <r>
    <x v="5"/>
    <x v="92"/>
    <x v="7"/>
    <x v="0"/>
    <x v="1"/>
    <x v="355"/>
    <x v="3"/>
    <x v="7"/>
    <x v="1910"/>
    <x v="1043"/>
    <x v="4"/>
    <x v="68"/>
    <x v="1740"/>
    <x v="7"/>
    <x v="7"/>
    <x v="7"/>
    <x v="1892"/>
    <x v="1892"/>
    <x v="1892"/>
    <x v="7"/>
    <x v="7"/>
  </r>
  <r>
    <x v="0"/>
    <x v="172"/>
    <x v="2"/>
    <x v="0"/>
    <x v="0"/>
    <x v="1104"/>
    <x v="5"/>
    <x v="3"/>
    <x v="1911"/>
    <x v="213"/>
    <x v="0"/>
    <x v="148"/>
    <x v="1741"/>
    <x v="2"/>
    <x v="2"/>
    <x v="2"/>
    <x v="1893"/>
    <x v="1893"/>
    <x v="1893"/>
    <x v="2"/>
    <x v="2"/>
  </r>
  <r>
    <x v="2"/>
    <x v="82"/>
    <x v="1"/>
    <x v="1"/>
    <x v="0"/>
    <x v="883"/>
    <x v="8"/>
    <x v="2"/>
    <x v="1912"/>
    <x v="713"/>
    <x v="4"/>
    <x v="2"/>
    <x v="1742"/>
    <x v="1"/>
    <x v="1"/>
    <x v="1"/>
    <x v="1894"/>
    <x v="1894"/>
    <x v="1894"/>
    <x v="1"/>
    <x v="1"/>
  </r>
  <r>
    <x v="2"/>
    <x v="155"/>
    <x v="8"/>
    <x v="0"/>
    <x v="2"/>
    <x v="1379"/>
    <x v="1"/>
    <x v="3"/>
    <x v="1913"/>
    <x v="61"/>
    <x v="0"/>
    <x v="2"/>
    <x v="135"/>
    <x v="8"/>
    <x v="8"/>
    <x v="8"/>
    <x v="136"/>
    <x v="136"/>
    <x v="136"/>
    <x v="8"/>
    <x v="8"/>
  </r>
  <r>
    <x v="1"/>
    <x v="36"/>
    <x v="7"/>
    <x v="0"/>
    <x v="0"/>
    <x v="153"/>
    <x v="6"/>
    <x v="3"/>
    <x v="1914"/>
    <x v="1362"/>
    <x v="2"/>
    <x v="179"/>
    <x v="95"/>
    <x v="7"/>
    <x v="7"/>
    <x v="7"/>
    <x v="1895"/>
    <x v="1895"/>
    <x v="1895"/>
    <x v="7"/>
    <x v="7"/>
  </r>
  <r>
    <x v="5"/>
    <x v="32"/>
    <x v="7"/>
    <x v="1"/>
    <x v="0"/>
    <x v="1380"/>
    <x v="1"/>
    <x v="1"/>
    <x v="1915"/>
    <x v="361"/>
    <x v="0"/>
    <x v="96"/>
    <x v="1743"/>
    <x v="7"/>
    <x v="7"/>
    <x v="7"/>
    <x v="1896"/>
    <x v="1896"/>
    <x v="1896"/>
    <x v="7"/>
    <x v="7"/>
  </r>
  <r>
    <x v="2"/>
    <x v="37"/>
    <x v="4"/>
    <x v="1"/>
    <x v="1"/>
    <x v="1249"/>
    <x v="6"/>
    <x v="4"/>
    <x v="1916"/>
    <x v="362"/>
    <x v="3"/>
    <x v="248"/>
    <x v="1744"/>
    <x v="4"/>
    <x v="4"/>
    <x v="4"/>
    <x v="1897"/>
    <x v="1897"/>
    <x v="1897"/>
    <x v="4"/>
    <x v="4"/>
  </r>
  <r>
    <x v="5"/>
    <x v="98"/>
    <x v="4"/>
    <x v="0"/>
    <x v="1"/>
    <x v="1014"/>
    <x v="5"/>
    <x v="3"/>
    <x v="1917"/>
    <x v="1363"/>
    <x v="5"/>
    <x v="3"/>
    <x v="1070"/>
    <x v="4"/>
    <x v="4"/>
    <x v="4"/>
    <x v="1898"/>
    <x v="1898"/>
    <x v="1898"/>
    <x v="4"/>
    <x v="4"/>
  </r>
  <r>
    <x v="5"/>
    <x v="131"/>
    <x v="9"/>
    <x v="1"/>
    <x v="0"/>
    <x v="1381"/>
    <x v="4"/>
    <x v="3"/>
    <x v="1918"/>
    <x v="1364"/>
    <x v="0"/>
    <x v="99"/>
    <x v="1745"/>
    <x v="9"/>
    <x v="9"/>
    <x v="9"/>
    <x v="1899"/>
    <x v="1899"/>
    <x v="1899"/>
    <x v="9"/>
    <x v="9"/>
  </r>
  <r>
    <x v="1"/>
    <x v="55"/>
    <x v="8"/>
    <x v="0"/>
    <x v="0"/>
    <x v="1382"/>
    <x v="7"/>
    <x v="1"/>
    <x v="1919"/>
    <x v="551"/>
    <x v="0"/>
    <x v="207"/>
    <x v="1746"/>
    <x v="8"/>
    <x v="8"/>
    <x v="8"/>
    <x v="1900"/>
    <x v="1900"/>
    <x v="1900"/>
    <x v="8"/>
    <x v="8"/>
  </r>
  <r>
    <x v="5"/>
    <x v="117"/>
    <x v="3"/>
    <x v="0"/>
    <x v="0"/>
    <x v="998"/>
    <x v="2"/>
    <x v="5"/>
    <x v="1920"/>
    <x v="1365"/>
    <x v="1"/>
    <x v="166"/>
    <x v="1747"/>
    <x v="3"/>
    <x v="3"/>
    <x v="3"/>
    <x v="1901"/>
    <x v="1901"/>
    <x v="1901"/>
    <x v="3"/>
    <x v="3"/>
  </r>
  <r>
    <x v="5"/>
    <x v="91"/>
    <x v="2"/>
    <x v="1"/>
    <x v="3"/>
    <x v="812"/>
    <x v="11"/>
    <x v="5"/>
    <x v="1921"/>
    <x v="411"/>
    <x v="2"/>
    <x v="69"/>
    <x v="1748"/>
    <x v="2"/>
    <x v="2"/>
    <x v="2"/>
    <x v="1902"/>
    <x v="1902"/>
    <x v="1902"/>
    <x v="2"/>
    <x v="2"/>
  </r>
  <r>
    <x v="5"/>
    <x v="40"/>
    <x v="11"/>
    <x v="1"/>
    <x v="0"/>
    <x v="138"/>
    <x v="0"/>
    <x v="2"/>
    <x v="1922"/>
    <x v="1366"/>
    <x v="4"/>
    <x v="126"/>
    <x v="1749"/>
    <x v="11"/>
    <x v="11"/>
    <x v="11"/>
    <x v="1903"/>
    <x v="1903"/>
    <x v="1903"/>
    <x v="11"/>
    <x v="11"/>
  </r>
  <r>
    <x v="4"/>
    <x v="45"/>
    <x v="3"/>
    <x v="0"/>
    <x v="3"/>
    <x v="1383"/>
    <x v="6"/>
    <x v="4"/>
    <x v="1923"/>
    <x v="1367"/>
    <x v="0"/>
    <x v="69"/>
    <x v="1750"/>
    <x v="3"/>
    <x v="3"/>
    <x v="3"/>
    <x v="1904"/>
    <x v="1904"/>
    <x v="1904"/>
    <x v="3"/>
    <x v="3"/>
  </r>
  <r>
    <x v="0"/>
    <x v="146"/>
    <x v="4"/>
    <x v="1"/>
    <x v="2"/>
    <x v="876"/>
    <x v="0"/>
    <x v="0"/>
    <x v="1924"/>
    <x v="863"/>
    <x v="4"/>
    <x v="2"/>
    <x v="1751"/>
    <x v="4"/>
    <x v="4"/>
    <x v="4"/>
    <x v="1905"/>
    <x v="1905"/>
    <x v="1905"/>
    <x v="4"/>
    <x v="4"/>
  </r>
  <r>
    <x v="1"/>
    <x v="59"/>
    <x v="11"/>
    <x v="0"/>
    <x v="3"/>
    <x v="305"/>
    <x v="4"/>
    <x v="6"/>
    <x v="1925"/>
    <x v="418"/>
    <x v="5"/>
    <x v="199"/>
    <x v="1752"/>
    <x v="11"/>
    <x v="11"/>
    <x v="11"/>
    <x v="1906"/>
    <x v="1906"/>
    <x v="1906"/>
    <x v="11"/>
    <x v="11"/>
  </r>
  <r>
    <x v="3"/>
    <x v="57"/>
    <x v="5"/>
    <x v="1"/>
    <x v="2"/>
    <x v="256"/>
    <x v="10"/>
    <x v="7"/>
    <x v="1926"/>
    <x v="1274"/>
    <x v="1"/>
    <x v="92"/>
    <x v="1753"/>
    <x v="5"/>
    <x v="5"/>
    <x v="5"/>
    <x v="1907"/>
    <x v="1907"/>
    <x v="1907"/>
    <x v="5"/>
    <x v="5"/>
  </r>
  <r>
    <x v="5"/>
    <x v="75"/>
    <x v="9"/>
    <x v="1"/>
    <x v="2"/>
    <x v="1384"/>
    <x v="10"/>
    <x v="2"/>
    <x v="1927"/>
    <x v="126"/>
    <x v="1"/>
    <x v="220"/>
    <x v="1754"/>
    <x v="9"/>
    <x v="9"/>
    <x v="9"/>
    <x v="1908"/>
    <x v="1908"/>
    <x v="1908"/>
    <x v="9"/>
    <x v="9"/>
  </r>
  <r>
    <x v="5"/>
    <x v="53"/>
    <x v="9"/>
    <x v="0"/>
    <x v="0"/>
    <x v="771"/>
    <x v="3"/>
    <x v="2"/>
    <x v="1928"/>
    <x v="1368"/>
    <x v="1"/>
    <x v="2"/>
    <x v="1755"/>
    <x v="9"/>
    <x v="9"/>
    <x v="9"/>
    <x v="1909"/>
    <x v="1909"/>
    <x v="1909"/>
    <x v="9"/>
    <x v="9"/>
  </r>
  <r>
    <x v="2"/>
    <x v="170"/>
    <x v="0"/>
    <x v="1"/>
    <x v="3"/>
    <x v="1366"/>
    <x v="9"/>
    <x v="4"/>
    <x v="1929"/>
    <x v="554"/>
    <x v="3"/>
    <x v="2"/>
    <x v="1756"/>
    <x v="0"/>
    <x v="0"/>
    <x v="0"/>
    <x v="1910"/>
    <x v="1910"/>
    <x v="1910"/>
    <x v="0"/>
    <x v="0"/>
  </r>
  <r>
    <x v="3"/>
    <x v="110"/>
    <x v="4"/>
    <x v="1"/>
    <x v="3"/>
    <x v="1014"/>
    <x v="5"/>
    <x v="3"/>
    <x v="1930"/>
    <x v="1369"/>
    <x v="2"/>
    <x v="80"/>
    <x v="1757"/>
    <x v="4"/>
    <x v="4"/>
    <x v="4"/>
    <x v="1911"/>
    <x v="1911"/>
    <x v="1911"/>
    <x v="4"/>
    <x v="4"/>
  </r>
  <r>
    <x v="2"/>
    <x v="164"/>
    <x v="3"/>
    <x v="0"/>
    <x v="0"/>
    <x v="157"/>
    <x v="6"/>
    <x v="6"/>
    <x v="1931"/>
    <x v="443"/>
    <x v="0"/>
    <x v="96"/>
    <x v="1758"/>
    <x v="3"/>
    <x v="3"/>
    <x v="3"/>
    <x v="1912"/>
    <x v="1912"/>
    <x v="1912"/>
    <x v="3"/>
    <x v="3"/>
  </r>
  <r>
    <x v="2"/>
    <x v="121"/>
    <x v="10"/>
    <x v="0"/>
    <x v="3"/>
    <x v="603"/>
    <x v="11"/>
    <x v="4"/>
    <x v="1932"/>
    <x v="1370"/>
    <x v="5"/>
    <x v="162"/>
    <x v="1759"/>
    <x v="10"/>
    <x v="10"/>
    <x v="10"/>
    <x v="1913"/>
    <x v="1913"/>
    <x v="1913"/>
    <x v="10"/>
    <x v="10"/>
  </r>
  <r>
    <x v="5"/>
    <x v="98"/>
    <x v="9"/>
    <x v="1"/>
    <x v="3"/>
    <x v="1385"/>
    <x v="6"/>
    <x v="7"/>
    <x v="1933"/>
    <x v="944"/>
    <x v="1"/>
    <x v="131"/>
    <x v="1760"/>
    <x v="9"/>
    <x v="9"/>
    <x v="9"/>
    <x v="1914"/>
    <x v="1914"/>
    <x v="1914"/>
    <x v="9"/>
    <x v="9"/>
  </r>
  <r>
    <x v="1"/>
    <x v="140"/>
    <x v="8"/>
    <x v="0"/>
    <x v="3"/>
    <x v="981"/>
    <x v="0"/>
    <x v="0"/>
    <x v="1934"/>
    <x v="1371"/>
    <x v="6"/>
    <x v="2"/>
    <x v="1761"/>
    <x v="8"/>
    <x v="8"/>
    <x v="8"/>
    <x v="1915"/>
    <x v="1915"/>
    <x v="1915"/>
    <x v="8"/>
    <x v="8"/>
  </r>
  <r>
    <x v="0"/>
    <x v="72"/>
    <x v="2"/>
    <x v="1"/>
    <x v="1"/>
    <x v="1386"/>
    <x v="6"/>
    <x v="2"/>
    <x v="1935"/>
    <x v="142"/>
    <x v="6"/>
    <x v="159"/>
    <x v="1199"/>
    <x v="2"/>
    <x v="2"/>
    <x v="2"/>
    <x v="1916"/>
    <x v="1916"/>
    <x v="1916"/>
    <x v="2"/>
    <x v="2"/>
  </r>
  <r>
    <x v="1"/>
    <x v="132"/>
    <x v="0"/>
    <x v="1"/>
    <x v="2"/>
    <x v="718"/>
    <x v="1"/>
    <x v="2"/>
    <x v="1936"/>
    <x v="1372"/>
    <x v="6"/>
    <x v="28"/>
    <x v="1571"/>
    <x v="0"/>
    <x v="0"/>
    <x v="0"/>
    <x v="1917"/>
    <x v="1917"/>
    <x v="1917"/>
    <x v="0"/>
    <x v="0"/>
  </r>
  <r>
    <x v="6"/>
    <x v="103"/>
    <x v="8"/>
    <x v="0"/>
    <x v="1"/>
    <x v="1058"/>
    <x v="8"/>
    <x v="1"/>
    <x v="1937"/>
    <x v="1314"/>
    <x v="5"/>
    <x v="148"/>
    <x v="1762"/>
    <x v="8"/>
    <x v="8"/>
    <x v="8"/>
    <x v="1918"/>
    <x v="1918"/>
    <x v="1918"/>
    <x v="8"/>
    <x v="8"/>
  </r>
  <r>
    <x v="4"/>
    <x v="29"/>
    <x v="4"/>
    <x v="0"/>
    <x v="0"/>
    <x v="392"/>
    <x v="8"/>
    <x v="0"/>
    <x v="1938"/>
    <x v="1373"/>
    <x v="6"/>
    <x v="12"/>
    <x v="43"/>
    <x v="4"/>
    <x v="4"/>
    <x v="4"/>
    <x v="1919"/>
    <x v="1919"/>
    <x v="1919"/>
    <x v="4"/>
    <x v="4"/>
  </r>
  <r>
    <x v="1"/>
    <x v="64"/>
    <x v="2"/>
    <x v="0"/>
    <x v="3"/>
    <x v="1145"/>
    <x v="4"/>
    <x v="3"/>
    <x v="1939"/>
    <x v="1110"/>
    <x v="0"/>
    <x v="71"/>
    <x v="1763"/>
    <x v="2"/>
    <x v="2"/>
    <x v="2"/>
    <x v="1920"/>
    <x v="1920"/>
    <x v="1920"/>
    <x v="2"/>
    <x v="2"/>
  </r>
  <r>
    <x v="0"/>
    <x v="19"/>
    <x v="4"/>
    <x v="0"/>
    <x v="3"/>
    <x v="1387"/>
    <x v="8"/>
    <x v="2"/>
    <x v="1940"/>
    <x v="336"/>
    <x v="0"/>
    <x v="61"/>
    <x v="1764"/>
    <x v="4"/>
    <x v="4"/>
    <x v="4"/>
    <x v="1921"/>
    <x v="1921"/>
    <x v="1921"/>
    <x v="4"/>
    <x v="4"/>
  </r>
  <r>
    <x v="1"/>
    <x v="142"/>
    <x v="0"/>
    <x v="1"/>
    <x v="1"/>
    <x v="335"/>
    <x v="8"/>
    <x v="1"/>
    <x v="1941"/>
    <x v="1374"/>
    <x v="3"/>
    <x v="45"/>
    <x v="1765"/>
    <x v="0"/>
    <x v="0"/>
    <x v="0"/>
    <x v="1922"/>
    <x v="1922"/>
    <x v="1922"/>
    <x v="0"/>
    <x v="0"/>
  </r>
  <r>
    <x v="6"/>
    <x v="180"/>
    <x v="7"/>
    <x v="0"/>
    <x v="1"/>
    <x v="962"/>
    <x v="9"/>
    <x v="0"/>
    <x v="1942"/>
    <x v="1375"/>
    <x v="3"/>
    <x v="2"/>
    <x v="71"/>
    <x v="7"/>
    <x v="7"/>
    <x v="7"/>
    <x v="1923"/>
    <x v="1923"/>
    <x v="1923"/>
    <x v="7"/>
    <x v="7"/>
  </r>
  <r>
    <x v="1"/>
    <x v="22"/>
    <x v="9"/>
    <x v="1"/>
    <x v="2"/>
    <x v="403"/>
    <x v="11"/>
    <x v="0"/>
    <x v="1943"/>
    <x v="1376"/>
    <x v="3"/>
    <x v="249"/>
    <x v="1766"/>
    <x v="9"/>
    <x v="9"/>
    <x v="9"/>
    <x v="1924"/>
    <x v="1924"/>
    <x v="1924"/>
    <x v="9"/>
    <x v="9"/>
  </r>
  <r>
    <x v="4"/>
    <x v="115"/>
    <x v="9"/>
    <x v="1"/>
    <x v="0"/>
    <x v="1388"/>
    <x v="0"/>
    <x v="3"/>
    <x v="1944"/>
    <x v="1264"/>
    <x v="2"/>
    <x v="8"/>
    <x v="1767"/>
    <x v="9"/>
    <x v="9"/>
    <x v="9"/>
    <x v="1925"/>
    <x v="1925"/>
    <x v="1925"/>
    <x v="9"/>
    <x v="9"/>
  </r>
  <r>
    <x v="5"/>
    <x v="32"/>
    <x v="0"/>
    <x v="0"/>
    <x v="2"/>
    <x v="907"/>
    <x v="5"/>
    <x v="2"/>
    <x v="1945"/>
    <x v="1377"/>
    <x v="0"/>
    <x v="2"/>
    <x v="1768"/>
    <x v="0"/>
    <x v="0"/>
    <x v="0"/>
    <x v="1926"/>
    <x v="1926"/>
    <x v="1926"/>
    <x v="0"/>
    <x v="0"/>
  </r>
  <r>
    <x v="1"/>
    <x v="169"/>
    <x v="6"/>
    <x v="1"/>
    <x v="1"/>
    <x v="730"/>
    <x v="8"/>
    <x v="5"/>
    <x v="1946"/>
    <x v="1378"/>
    <x v="4"/>
    <x v="2"/>
    <x v="1769"/>
    <x v="6"/>
    <x v="6"/>
    <x v="6"/>
    <x v="1927"/>
    <x v="1927"/>
    <x v="1927"/>
    <x v="6"/>
    <x v="6"/>
  </r>
  <r>
    <x v="1"/>
    <x v="89"/>
    <x v="9"/>
    <x v="1"/>
    <x v="0"/>
    <x v="558"/>
    <x v="0"/>
    <x v="2"/>
    <x v="1947"/>
    <x v="1009"/>
    <x v="0"/>
    <x v="71"/>
    <x v="1693"/>
    <x v="9"/>
    <x v="9"/>
    <x v="9"/>
    <x v="1928"/>
    <x v="1928"/>
    <x v="1928"/>
    <x v="9"/>
    <x v="9"/>
  </r>
  <r>
    <x v="5"/>
    <x v="47"/>
    <x v="7"/>
    <x v="0"/>
    <x v="2"/>
    <x v="1073"/>
    <x v="4"/>
    <x v="4"/>
    <x v="1948"/>
    <x v="1379"/>
    <x v="5"/>
    <x v="54"/>
    <x v="1770"/>
    <x v="7"/>
    <x v="7"/>
    <x v="7"/>
    <x v="1929"/>
    <x v="1929"/>
    <x v="1929"/>
    <x v="7"/>
    <x v="7"/>
  </r>
  <r>
    <x v="3"/>
    <x v="20"/>
    <x v="5"/>
    <x v="0"/>
    <x v="2"/>
    <x v="977"/>
    <x v="3"/>
    <x v="0"/>
    <x v="1949"/>
    <x v="1238"/>
    <x v="6"/>
    <x v="37"/>
    <x v="1771"/>
    <x v="5"/>
    <x v="5"/>
    <x v="5"/>
    <x v="1930"/>
    <x v="1930"/>
    <x v="1930"/>
    <x v="5"/>
    <x v="5"/>
  </r>
  <r>
    <x v="4"/>
    <x v="158"/>
    <x v="4"/>
    <x v="1"/>
    <x v="0"/>
    <x v="1389"/>
    <x v="11"/>
    <x v="5"/>
    <x v="1950"/>
    <x v="849"/>
    <x v="1"/>
    <x v="123"/>
    <x v="1772"/>
    <x v="4"/>
    <x v="4"/>
    <x v="4"/>
    <x v="1931"/>
    <x v="1931"/>
    <x v="1931"/>
    <x v="4"/>
    <x v="4"/>
  </r>
  <r>
    <x v="3"/>
    <x v="10"/>
    <x v="3"/>
    <x v="0"/>
    <x v="1"/>
    <x v="174"/>
    <x v="0"/>
    <x v="1"/>
    <x v="1951"/>
    <x v="1001"/>
    <x v="1"/>
    <x v="37"/>
    <x v="1218"/>
    <x v="3"/>
    <x v="3"/>
    <x v="3"/>
    <x v="1932"/>
    <x v="1932"/>
    <x v="1932"/>
    <x v="3"/>
    <x v="3"/>
  </r>
  <r>
    <x v="1"/>
    <x v="66"/>
    <x v="4"/>
    <x v="1"/>
    <x v="1"/>
    <x v="1151"/>
    <x v="5"/>
    <x v="2"/>
    <x v="1952"/>
    <x v="1380"/>
    <x v="5"/>
    <x v="160"/>
    <x v="885"/>
    <x v="4"/>
    <x v="4"/>
    <x v="4"/>
    <x v="1933"/>
    <x v="1933"/>
    <x v="1933"/>
    <x v="4"/>
    <x v="4"/>
  </r>
  <r>
    <x v="2"/>
    <x v="155"/>
    <x v="6"/>
    <x v="1"/>
    <x v="2"/>
    <x v="1390"/>
    <x v="9"/>
    <x v="3"/>
    <x v="1953"/>
    <x v="1381"/>
    <x v="6"/>
    <x v="2"/>
    <x v="1773"/>
    <x v="6"/>
    <x v="6"/>
    <x v="6"/>
    <x v="1934"/>
    <x v="1934"/>
    <x v="1934"/>
    <x v="6"/>
    <x v="6"/>
  </r>
  <r>
    <x v="0"/>
    <x v="119"/>
    <x v="1"/>
    <x v="0"/>
    <x v="0"/>
    <x v="326"/>
    <x v="10"/>
    <x v="0"/>
    <x v="1954"/>
    <x v="1382"/>
    <x v="1"/>
    <x v="8"/>
    <x v="1774"/>
    <x v="1"/>
    <x v="1"/>
    <x v="1"/>
    <x v="1935"/>
    <x v="1935"/>
    <x v="1935"/>
    <x v="1"/>
    <x v="1"/>
  </r>
  <r>
    <x v="3"/>
    <x v="21"/>
    <x v="2"/>
    <x v="0"/>
    <x v="2"/>
    <x v="1391"/>
    <x v="0"/>
    <x v="4"/>
    <x v="1955"/>
    <x v="939"/>
    <x v="6"/>
    <x v="46"/>
    <x v="1775"/>
    <x v="2"/>
    <x v="2"/>
    <x v="2"/>
    <x v="1936"/>
    <x v="1936"/>
    <x v="1936"/>
    <x v="2"/>
    <x v="2"/>
  </r>
  <r>
    <x v="1"/>
    <x v="139"/>
    <x v="11"/>
    <x v="0"/>
    <x v="3"/>
    <x v="1002"/>
    <x v="11"/>
    <x v="6"/>
    <x v="1956"/>
    <x v="580"/>
    <x v="2"/>
    <x v="65"/>
    <x v="1776"/>
    <x v="11"/>
    <x v="11"/>
    <x v="11"/>
    <x v="1937"/>
    <x v="1937"/>
    <x v="1937"/>
    <x v="11"/>
    <x v="11"/>
  </r>
  <r>
    <x v="0"/>
    <x v="76"/>
    <x v="9"/>
    <x v="0"/>
    <x v="1"/>
    <x v="304"/>
    <x v="10"/>
    <x v="4"/>
    <x v="1957"/>
    <x v="786"/>
    <x v="4"/>
    <x v="160"/>
    <x v="1365"/>
    <x v="9"/>
    <x v="9"/>
    <x v="9"/>
    <x v="1938"/>
    <x v="1938"/>
    <x v="1938"/>
    <x v="9"/>
    <x v="9"/>
  </r>
  <r>
    <x v="5"/>
    <x v="162"/>
    <x v="6"/>
    <x v="1"/>
    <x v="1"/>
    <x v="614"/>
    <x v="6"/>
    <x v="6"/>
    <x v="1958"/>
    <x v="1102"/>
    <x v="3"/>
    <x v="45"/>
    <x v="1777"/>
    <x v="6"/>
    <x v="6"/>
    <x v="6"/>
    <x v="1939"/>
    <x v="1939"/>
    <x v="1939"/>
    <x v="6"/>
    <x v="6"/>
  </r>
  <r>
    <x v="0"/>
    <x v="122"/>
    <x v="0"/>
    <x v="0"/>
    <x v="0"/>
    <x v="1096"/>
    <x v="4"/>
    <x v="5"/>
    <x v="1959"/>
    <x v="1383"/>
    <x v="2"/>
    <x v="130"/>
    <x v="1778"/>
    <x v="0"/>
    <x v="0"/>
    <x v="0"/>
    <x v="1940"/>
    <x v="1940"/>
    <x v="1940"/>
    <x v="0"/>
    <x v="0"/>
  </r>
  <r>
    <x v="3"/>
    <x v="124"/>
    <x v="5"/>
    <x v="0"/>
    <x v="0"/>
    <x v="1392"/>
    <x v="6"/>
    <x v="4"/>
    <x v="1960"/>
    <x v="1384"/>
    <x v="5"/>
    <x v="2"/>
    <x v="351"/>
    <x v="5"/>
    <x v="5"/>
    <x v="5"/>
    <x v="1941"/>
    <x v="1941"/>
    <x v="1941"/>
    <x v="5"/>
    <x v="5"/>
  </r>
  <r>
    <x v="1"/>
    <x v="81"/>
    <x v="8"/>
    <x v="0"/>
    <x v="3"/>
    <x v="1145"/>
    <x v="4"/>
    <x v="3"/>
    <x v="1961"/>
    <x v="297"/>
    <x v="3"/>
    <x v="64"/>
    <x v="1461"/>
    <x v="8"/>
    <x v="8"/>
    <x v="8"/>
    <x v="1942"/>
    <x v="1942"/>
    <x v="1942"/>
    <x v="8"/>
    <x v="8"/>
  </r>
  <r>
    <x v="4"/>
    <x v="46"/>
    <x v="8"/>
    <x v="0"/>
    <x v="2"/>
    <x v="838"/>
    <x v="4"/>
    <x v="2"/>
    <x v="1962"/>
    <x v="1385"/>
    <x v="0"/>
    <x v="167"/>
    <x v="1779"/>
    <x v="8"/>
    <x v="8"/>
    <x v="8"/>
    <x v="1943"/>
    <x v="1943"/>
    <x v="1943"/>
    <x v="8"/>
    <x v="8"/>
  </r>
  <r>
    <x v="5"/>
    <x v="105"/>
    <x v="4"/>
    <x v="0"/>
    <x v="0"/>
    <x v="1085"/>
    <x v="10"/>
    <x v="6"/>
    <x v="1963"/>
    <x v="1386"/>
    <x v="3"/>
    <x v="56"/>
    <x v="1780"/>
    <x v="4"/>
    <x v="4"/>
    <x v="4"/>
    <x v="1944"/>
    <x v="1944"/>
    <x v="1944"/>
    <x v="4"/>
    <x v="4"/>
  </r>
  <r>
    <x v="2"/>
    <x v="51"/>
    <x v="0"/>
    <x v="1"/>
    <x v="2"/>
    <x v="1393"/>
    <x v="0"/>
    <x v="4"/>
    <x v="1964"/>
    <x v="1387"/>
    <x v="6"/>
    <x v="2"/>
    <x v="1781"/>
    <x v="0"/>
    <x v="0"/>
    <x v="0"/>
    <x v="1945"/>
    <x v="1945"/>
    <x v="1945"/>
    <x v="0"/>
    <x v="0"/>
  </r>
  <r>
    <x v="5"/>
    <x v="130"/>
    <x v="9"/>
    <x v="0"/>
    <x v="2"/>
    <x v="684"/>
    <x v="1"/>
    <x v="7"/>
    <x v="1965"/>
    <x v="1388"/>
    <x v="0"/>
    <x v="2"/>
    <x v="754"/>
    <x v="9"/>
    <x v="9"/>
    <x v="9"/>
    <x v="1946"/>
    <x v="1946"/>
    <x v="1946"/>
    <x v="9"/>
    <x v="9"/>
  </r>
  <r>
    <x v="1"/>
    <x v="71"/>
    <x v="6"/>
    <x v="0"/>
    <x v="0"/>
    <x v="1366"/>
    <x v="9"/>
    <x v="4"/>
    <x v="1966"/>
    <x v="567"/>
    <x v="2"/>
    <x v="69"/>
    <x v="1782"/>
    <x v="6"/>
    <x v="6"/>
    <x v="6"/>
    <x v="1947"/>
    <x v="1947"/>
    <x v="1947"/>
    <x v="6"/>
    <x v="6"/>
  </r>
  <r>
    <x v="1"/>
    <x v="36"/>
    <x v="2"/>
    <x v="0"/>
    <x v="2"/>
    <x v="1394"/>
    <x v="6"/>
    <x v="6"/>
    <x v="1967"/>
    <x v="1102"/>
    <x v="3"/>
    <x v="64"/>
    <x v="1783"/>
    <x v="2"/>
    <x v="2"/>
    <x v="2"/>
    <x v="1948"/>
    <x v="1948"/>
    <x v="1948"/>
    <x v="2"/>
    <x v="2"/>
  </r>
  <r>
    <x v="1"/>
    <x v="159"/>
    <x v="11"/>
    <x v="0"/>
    <x v="1"/>
    <x v="387"/>
    <x v="10"/>
    <x v="4"/>
    <x v="1968"/>
    <x v="1389"/>
    <x v="5"/>
    <x v="2"/>
    <x v="1784"/>
    <x v="11"/>
    <x v="11"/>
    <x v="11"/>
    <x v="1949"/>
    <x v="1949"/>
    <x v="1949"/>
    <x v="11"/>
    <x v="11"/>
  </r>
  <r>
    <x v="1"/>
    <x v="16"/>
    <x v="1"/>
    <x v="1"/>
    <x v="0"/>
    <x v="1341"/>
    <x v="9"/>
    <x v="0"/>
    <x v="1969"/>
    <x v="1285"/>
    <x v="0"/>
    <x v="2"/>
    <x v="1785"/>
    <x v="1"/>
    <x v="1"/>
    <x v="1"/>
    <x v="1950"/>
    <x v="1950"/>
    <x v="1950"/>
    <x v="1"/>
    <x v="1"/>
  </r>
  <r>
    <x v="5"/>
    <x v="84"/>
    <x v="10"/>
    <x v="1"/>
    <x v="0"/>
    <x v="1001"/>
    <x v="5"/>
    <x v="1"/>
    <x v="1970"/>
    <x v="1390"/>
    <x v="5"/>
    <x v="39"/>
    <x v="1786"/>
    <x v="10"/>
    <x v="10"/>
    <x v="10"/>
    <x v="1951"/>
    <x v="1951"/>
    <x v="1951"/>
    <x v="10"/>
    <x v="10"/>
  </r>
  <r>
    <x v="5"/>
    <x v="100"/>
    <x v="3"/>
    <x v="0"/>
    <x v="3"/>
    <x v="533"/>
    <x v="10"/>
    <x v="5"/>
    <x v="1971"/>
    <x v="1391"/>
    <x v="4"/>
    <x v="226"/>
    <x v="657"/>
    <x v="3"/>
    <x v="3"/>
    <x v="3"/>
    <x v="1952"/>
    <x v="1952"/>
    <x v="1952"/>
    <x v="3"/>
    <x v="3"/>
  </r>
  <r>
    <x v="5"/>
    <x v="174"/>
    <x v="2"/>
    <x v="0"/>
    <x v="0"/>
    <x v="391"/>
    <x v="4"/>
    <x v="3"/>
    <x v="1972"/>
    <x v="540"/>
    <x v="5"/>
    <x v="250"/>
    <x v="888"/>
    <x v="2"/>
    <x v="2"/>
    <x v="2"/>
    <x v="1953"/>
    <x v="1953"/>
    <x v="1953"/>
    <x v="2"/>
    <x v="2"/>
  </r>
  <r>
    <x v="3"/>
    <x v="60"/>
    <x v="8"/>
    <x v="1"/>
    <x v="0"/>
    <x v="1395"/>
    <x v="4"/>
    <x v="2"/>
    <x v="1973"/>
    <x v="6"/>
    <x v="4"/>
    <x v="98"/>
    <x v="812"/>
    <x v="8"/>
    <x v="8"/>
    <x v="8"/>
    <x v="1954"/>
    <x v="1954"/>
    <x v="1954"/>
    <x v="8"/>
    <x v="8"/>
  </r>
  <r>
    <x v="2"/>
    <x v="12"/>
    <x v="6"/>
    <x v="1"/>
    <x v="3"/>
    <x v="554"/>
    <x v="10"/>
    <x v="3"/>
    <x v="1974"/>
    <x v="1392"/>
    <x v="4"/>
    <x v="71"/>
    <x v="1497"/>
    <x v="6"/>
    <x v="6"/>
    <x v="6"/>
    <x v="1955"/>
    <x v="1955"/>
    <x v="1955"/>
    <x v="6"/>
    <x v="6"/>
  </r>
  <r>
    <x v="1"/>
    <x v="129"/>
    <x v="8"/>
    <x v="0"/>
    <x v="1"/>
    <x v="1396"/>
    <x v="1"/>
    <x v="5"/>
    <x v="1975"/>
    <x v="1393"/>
    <x v="2"/>
    <x v="2"/>
    <x v="1787"/>
    <x v="8"/>
    <x v="8"/>
    <x v="8"/>
    <x v="1956"/>
    <x v="1956"/>
    <x v="1956"/>
    <x v="8"/>
    <x v="8"/>
  </r>
  <r>
    <x v="0"/>
    <x v="69"/>
    <x v="2"/>
    <x v="0"/>
    <x v="1"/>
    <x v="495"/>
    <x v="6"/>
    <x v="0"/>
    <x v="1976"/>
    <x v="1394"/>
    <x v="5"/>
    <x v="73"/>
    <x v="1788"/>
    <x v="2"/>
    <x v="2"/>
    <x v="2"/>
    <x v="1957"/>
    <x v="1957"/>
    <x v="1957"/>
    <x v="2"/>
    <x v="2"/>
  </r>
  <r>
    <x v="5"/>
    <x v="74"/>
    <x v="10"/>
    <x v="1"/>
    <x v="2"/>
    <x v="187"/>
    <x v="10"/>
    <x v="7"/>
    <x v="1977"/>
    <x v="1395"/>
    <x v="1"/>
    <x v="167"/>
    <x v="1789"/>
    <x v="10"/>
    <x v="10"/>
    <x v="10"/>
    <x v="1958"/>
    <x v="1958"/>
    <x v="1958"/>
    <x v="10"/>
    <x v="10"/>
  </r>
  <r>
    <x v="2"/>
    <x v="155"/>
    <x v="0"/>
    <x v="1"/>
    <x v="2"/>
    <x v="1397"/>
    <x v="7"/>
    <x v="0"/>
    <x v="1978"/>
    <x v="1396"/>
    <x v="1"/>
    <x v="26"/>
    <x v="1449"/>
    <x v="0"/>
    <x v="0"/>
    <x v="0"/>
    <x v="1959"/>
    <x v="1959"/>
    <x v="1959"/>
    <x v="0"/>
    <x v="0"/>
  </r>
  <r>
    <x v="1"/>
    <x v="140"/>
    <x v="7"/>
    <x v="0"/>
    <x v="1"/>
    <x v="821"/>
    <x v="8"/>
    <x v="6"/>
    <x v="1979"/>
    <x v="1397"/>
    <x v="4"/>
    <x v="86"/>
    <x v="1223"/>
    <x v="7"/>
    <x v="7"/>
    <x v="7"/>
    <x v="1304"/>
    <x v="1304"/>
    <x v="1304"/>
    <x v="7"/>
    <x v="7"/>
  </r>
  <r>
    <x v="2"/>
    <x v="83"/>
    <x v="0"/>
    <x v="0"/>
    <x v="2"/>
    <x v="1398"/>
    <x v="4"/>
    <x v="4"/>
    <x v="1980"/>
    <x v="1398"/>
    <x v="5"/>
    <x v="80"/>
    <x v="1790"/>
    <x v="0"/>
    <x v="0"/>
    <x v="0"/>
    <x v="1960"/>
    <x v="1960"/>
    <x v="1960"/>
    <x v="0"/>
    <x v="0"/>
  </r>
  <r>
    <x v="5"/>
    <x v="101"/>
    <x v="11"/>
    <x v="0"/>
    <x v="3"/>
    <x v="1048"/>
    <x v="1"/>
    <x v="3"/>
    <x v="1981"/>
    <x v="1399"/>
    <x v="4"/>
    <x v="86"/>
    <x v="1791"/>
    <x v="11"/>
    <x v="11"/>
    <x v="11"/>
    <x v="1961"/>
    <x v="1961"/>
    <x v="1961"/>
    <x v="11"/>
    <x v="11"/>
  </r>
  <r>
    <x v="4"/>
    <x v="31"/>
    <x v="7"/>
    <x v="1"/>
    <x v="1"/>
    <x v="395"/>
    <x v="7"/>
    <x v="0"/>
    <x v="1982"/>
    <x v="1027"/>
    <x v="3"/>
    <x v="82"/>
    <x v="1792"/>
    <x v="7"/>
    <x v="7"/>
    <x v="7"/>
    <x v="1962"/>
    <x v="1962"/>
    <x v="1962"/>
    <x v="7"/>
    <x v="7"/>
  </r>
  <r>
    <x v="1"/>
    <x v="2"/>
    <x v="8"/>
    <x v="0"/>
    <x v="3"/>
    <x v="711"/>
    <x v="10"/>
    <x v="3"/>
    <x v="1983"/>
    <x v="1400"/>
    <x v="6"/>
    <x v="39"/>
    <x v="1793"/>
    <x v="8"/>
    <x v="8"/>
    <x v="8"/>
    <x v="1963"/>
    <x v="1963"/>
    <x v="1963"/>
    <x v="8"/>
    <x v="8"/>
  </r>
  <r>
    <x v="5"/>
    <x v="28"/>
    <x v="10"/>
    <x v="0"/>
    <x v="2"/>
    <x v="1399"/>
    <x v="2"/>
    <x v="4"/>
    <x v="1984"/>
    <x v="1401"/>
    <x v="1"/>
    <x v="45"/>
    <x v="1794"/>
    <x v="10"/>
    <x v="10"/>
    <x v="10"/>
    <x v="1964"/>
    <x v="1964"/>
    <x v="1964"/>
    <x v="10"/>
    <x v="10"/>
  </r>
  <r>
    <x v="1"/>
    <x v="169"/>
    <x v="5"/>
    <x v="0"/>
    <x v="1"/>
    <x v="88"/>
    <x v="11"/>
    <x v="7"/>
    <x v="1985"/>
    <x v="433"/>
    <x v="0"/>
    <x v="12"/>
    <x v="1795"/>
    <x v="5"/>
    <x v="5"/>
    <x v="5"/>
    <x v="1965"/>
    <x v="1965"/>
    <x v="1965"/>
    <x v="5"/>
    <x v="5"/>
  </r>
  <r>
    <x v="3"/>
    <x v="106"/>
    <x v="7"/>
    <x v="0"/>
    <x v="2"/>
    <x v="1400"/>
    <x v="6"/>
    <x v="5"/>
    <x v="1986"/>
    <x v="52"/>
    <x v="0"/>
    <x v="2"/>
    <x v="1796"/>
    <x v="7"/>
    <x v="7"/>
    <x v="7"/>
    <x v="1966"/>
    <x v="1966"/>
    <x v="1966"/>
    <x v="7"/>
    <x v="7"/>
  </r>
  <r>
    <x v="0"/>
    <x v="1"/>
    <x v="8"/>
    <x v="1"/>
    <x v="1"/>
    <x v="1339"/>
    <x v="1"/>
    <x v="5"/>
    <x v="1987"/>
    <x v="691"/>
    <x v="6"/>
    <x v="2"/>
    <x v="1797"/>
    <x v="8"/>
    <x v="8"/>
    <x v="8"/>
    <x v="1967"/>
    <x v="1967"/>
    <x v="1967"/>
    <x v="8"/>
    <x v="8"/>
  </r>
  <r>
    <x v="2"/>
    <x v="82"/>
    <x v="7"/>
    <x v="1"/>
    <x v="1"/>
    <x v="1401"/>
    <x v="1"/>
    <x v="0"/>
    <x v="1988"/>
    <x v="1402"/>
    <x v="3"/>
    <x v="28"/>
    <x v="1798"/>
    <x v="7"/>
    <x v="7"/>
    <x v="7"/>
    <x v="1968"/>
    <x v="1968"/>
    <x v="1968"/>
    <x v="7"/>
    <x v="7"/>
  </r>
  <r>
    <x v="2"/>
    <x v="141"/>
    <x v="11"/>
    <x v="0"/>
    <x v="3"/>
    <x v="1402"/>
    <x v="1"/>
    <x v="2"/>
    <x v="1989"/>
    <x v="1132"/>
    <x v="1"/>
    <x v="2"/>
    <x v="1799"/>
    <x v="11"/>
    <x v="11"/>
    <x v="11"/>
    <x v="1969"/>
    <x v="1969"/>
    <x v="1969"/>
    <x v="11"/>
    <x v="11"/>
  </r>
  <r>
    <x v="3"/>
    <x v="151"/>
    <x v="10"/>
    <x v="1"/>
    <x v="0"/>
    <x v="1403"/>
    <x v="7"/>
    <x v="5"/>
    <x v="1990"/>
    <x v="1348"/>
    <x v="1"/>
    <x v="148"/>
    <x v="1800"/>
    <x v="10"/>
    <x v="10"/>
    <x v="10"/>
    <x v="1970"/>
    <x v="1970"/>
    <x v="1970"/>
    <x v="10"/>
    <x v="10"/>
  </r>
  <r>
    <x v="5"/>
    <x v="47"/>
    <x v="4"/>
    <x v="1"/>
    <x v="3"/>
    <x v="1404"/>
    <x v="3"/>
    <x v="0"/>
    <x v="1991"/>
    <x v="1403"/>
    <x v="4"/>
    <x v="86"/>
    <x v="1801"/>
    <x v="4"/>
    <x v="4"/>
    <x v="4"/>
    <x v="1971"/>
    <x v="1971"/>
    <x v="1971"/>
    <x v="4"/>
    <x v="4"/>
  </r>
  <r>
    <x v="3"/>
    <x v="50"/>
    <x v="11"/>
    <x v="1"/>
    <x v="0"/>
    <x v="1405"/>
    <x v="5"/>
    <x v="0"/>
    <x v="1992"/>
    <x v="669"/>
    <x v="2"/>
    <x v="2"/>
    <x v="1700"/>
    <x v="11"/>
    <x v="11"/>
    <x v="11"/>
    <x v="1972"/>
    <x v="1972"/>
    <x v="1972"/>
    <x v="11"/>
    <x v="11"/>
  </r>
  <r>
    <x v="2"/>
    <x v="4"/>
    <x v="11"/>
    <x v="1"/>
    <x v="1"/>
    <x v="904"/>
    <x v="8"/>
    <x v="6"/>
    <x v="1993"/>
    <x v="1404"/>
    <x v="1"/>
    <x v="19"/>
    <x v="1802"/>
    <x v="11"/>
    <x v="11"/>
    <x v="11"/>
    <x v="1973"/>
    <x v="1973"/>
    <x v="1973"/>
    <x v="11"/>
    <x v="11"/>
  </r>
  <r>
    <x v="1"/>
    <x v="80"/>
    <x v="5"/>
    <x v="1"/>
    <x v="2"/>
    <x v="1406"/>
    <x v="1"/>
    <x v="5"/>
    <x v="1994"/>
    <x v="1405"/>
    <x v="3"/>
    <x v="71"/>
    <x v="1803"/>
    <x v="5"/>
    <x v="5"/>
    <x v="5"/>
    <x v="1974"/>
    <x v="1974"/>
    <x v="1974"/>
    <x v="5"/>
    <x v="5"/>
  </r>
  <r>
    <x v="4"/>
    <x v="115"/>
    <x v="2"/>
    <x v="1"/>
    <x v="2"/>
    <x v="1407"/>
    <x v="10"/>
    <x v="0"/>
    <x v="1995"/>
    <x v="445"/>
    <x v="1"/>
    <x v="70"/>
    <x v="1804"/>
    <x v="2"/>
    <x v="2"/>
    <x v="2"/>
    <x v="1975"/>
    <x v="1975"/>
    <x v="1975"/>
    <x v="2"/>
    <x v="2"/>
  </r>
  <r>
    <x v="5"/>
    <x v="52"/>
    <x v="3"/>
    <x v="1"/>
    <x v="0"/>
    <x v="1334"/>
    <x v="6"/>
    <x v="4"/>
    <x v="1996"/>
    <x v="1144"/>
    <x v="0"/>
    <x v="20"/>
    <x v="1775"/>
    <x v="3"/>
    <x v="3"/>
    <x v="3"/>
    <x v="1976"/>
    <x v="1976"/>
    <x v="1976"/>
    <x v="3"/>
    <x v="3"/>
  </r>
  <r>
    <x v="2"/>
    <x v="37"/>
    <x v="3"/>
    <x v="0"/>
    <x v="1"/>
    <x v="1196"/>
    <x v="7"/>
    <x v="3"/>
    <x v="1997"/>
    <x v="1406"/>
    <x v="0"/>
    <x v="77"/>
    <x v="1534"/>
    <x v="3"/>
    <x v="3"/>
    <x v="3"/>
    <x v="1977"/>
    <x v="1977"/>
    <x v="1977"/>
    <x v="3"/>
    <x v="3"/>
  </r>
  <r>
    <x v="1"/>
    <x v="85"/>
    <x v="11"/>
    <x v="0"/>
    <x v="1"/>
    <x v="330"/>
    <x v="8"/>
    <x v="7"/>
    <x v="1998"/>
    <x v="1407"/>
    <x v="4"/>
    <x v="2"/>
    <x v="1805"/>
    <x v="11"/>
    <x v="11"/>
    <x v="11"/>
    <x v="1978"/>
    <x v="1978"/>
    <x v="1978"/>
    <x v="11"/>
    <x v="11"/>
  </r>
  <r>
    <x v="5"/>
    <x v="127"/>
    <x v="11"/>
    <x v="0"/>
    <x v="0"/>
    <x v="1044"/>
    <x v="0"/>
    <x v="2"/>
    <x v="1999"/>
    <x v="1173"/>
    <x v="4"/>
    <x v="122"/>
    <x v="1806"/>
    <x v="11"/>
    <x v="11"/>
    <x v="11"/>
    <x v="1979"/>
    <x v="1979"/>
    <x v="1979"/>
    <x v="11"/>
    <x v="11"/>
  </r>
  <r>
    <x v="3"/>
    <x v="35"/>
    <x v="4"/>
    <x v="0"/>
    <x v="0"/>
    <x v="1408"/>
    <x v="6"/>
    <x v="0"/>
    <x v="2000"/>
    <x v="1408"/>
    <x v="3"/>
    <x v="5"/>
    <x v="1807"/>
    <x v="4"/>
    <x v="4"/>
    <x v="4"/>
    <x v="1980"/>
    <x v="1980"/>
    <x v="1980"/>
    <x v="4"/>
    <x v="4"/>
  </r>
  <r>
    <x v="1"/>
    <x v="168"/>
    <x v="3"/>
    <x v="0"/>
    <x v="2"/>
    <x v="681"/>
    <x v="0"/>
    <x v="7"/>
    <x v="2001"/>
    <x v="1219"/>
    <x v="1"/>
    <x v="122"/>
    <x v="1808"/>
    <x v="3"/>
    <x v="3"/>
    <x v="3"/>
    <x v="1981"/>
    <x v="1981"/>
    <x v="1981"/>
    <x v="3"/>
    <x v="3"/>
  </r>
  <r>
    <x v="3"/>
    <x v="8"/>
    <x v="6"/>
    <x v="1"/>
    <x v="1"/>
    <x v="1409"/>
    <x v="9"/>
    <x v="3"/>
    <x v="2002"/>
    <x v="1409"/>
    <x v="3"/>
    <x v="28"/>
    <x v="1809"/>
    <x v="6"/>
    <x v="6"/>
    <x v="6"/>
    <x v="1982"/>
    <x v="1982"/>
    <x v="1982"/>
    <x v="6"/>
    <x v="6"/>
  </r>
  <r>
    <x v="1"/>
    <x v="44"/>
    <x v="7"/>
    <x v="1"/>
    <x v="1"/>
    <x v="141"/>
    <x v="5"/>
    <x v="4"/>
    <x v="2003"/>
    <x v="827"/>
    <x v="0"/>
    <x v="122"/>
    <x v="1103"/>
    <x v="7"/>
    <x v="7"/>
    <x v="7"/>
    <x v="1983"/>
    <x v="1983"/>
    <x v="1983"/>
    <x v="7"/>
    <x v="7"/>
  </r>
  <r>
    <x v="5"/>
    <x v="52"/>
    <x v="8"/>
    <x v="0"/>
    <x v="1"/>
    <x v="1410"/>
    <x v="2"/>
    <x v="2"/>
    <x v="2004"/>
    <x v="1081"/>
    <x v="3"/>
    <x v="37"/>
    <x v="1810"/>
    <x v="8"/>
    <x v="8"/>
    <x v="8"/>
    <x v="1984"/>
    <x v="1984"/>
    <x v="1984"/>
    <x v="8"/>
    <x v="8"/>
  </r>
  <r>
    <x v="3"/>
    <x v="106"/>
    <x v="5"/>
    <x v="0"/>
    <x v="2"/>
    <x v="1021"/>
    <x v="9"/>
    <x v="3"/>
    <x v="2005"/>
    <x v="1410"/>
    <x v="5"/>
    <x v="130"/>
    <x v="1811"/>
    <x v="5"/>
    <x v="5"/>
    <x v="5"/>
    <x v="1985"/>
    <x v="1985"/>
    <x v="1985"/>
    <x v="5"/>
    <x v="5"/>
  </r>
  <r>
    <x v="1"/>
    <x v="153"/>
    <x v="0"/>
    <x v="1"/>
    <x v="1"/>
    <x v="1153"/>
    <x v="8"/>
    <x v="4"/>
    <x v="2006"/>
    <x v="1220"/>
    <x v="1"/>
    <x v="110"/>
    <x v="1812"/>
    <x v="0"/>
    <x v="0"/>
    <x v="0"/>
    <x v="1986"/>
    <x v="1986"/>
    <x v="1986"/>
    <x v="0"/>
    <x v="0"/>
  </r>
  <r>
    <x v="0"/>
    <x v="135"/>
    <x v="8"/>
    <x v="1"/>
    <x v="1"/>
    <x v="1411"/>
    <x v="7"/>
    <x v="2"/>
    <x v="2007"/>
    <x v="1366"/>
    <x v="4"/>
    <x v="84"/>
    <x v="1813"/>
    <x v="8"/>
    <x v="8"/>
    <x v="8"/>
    <x v="1987"/>
    <x v="1987"/>
    <x v="1987"/>
    <x v="8"/>
    <x v="8"/>
  </r>
  <r>
    <x v="2"/>
    <x v="3"/>
    <x v="2"/>
    <x v="0"/>
    <x v="1"/>
    <x v="1412"/>
    <x v="9"/>
    <x v="1"/>
    <x v="2008"/>
    <x v="1411"/>
    <x v="3"/>
    <x v="2"/>
    <x v="1814"/>
    <x v="2"/>
    <x v="2"/>
    <x v="2"/>
    <x v="1988"/>
    <x v="1988"/>
    <x v="1988"/>
    <x v="2"/>
    <x v="2"/>
  </r>
  <r>
    <x v="3"/>
    <x v="61"/>
    <x v="8"/>
    <x v="1"/>
    <x v="3"/>
    <x v="560"/>
    <x v="8"/>
    <x v="4"/>
    <x v="2009"/>
    <x v="1398"/>
    <x v="5"/>
    <x v="2"/>
    <x v="1815"/>
    <x v="8"/>
    <x v="8"/>
    <x v="8"/>
    <x v="1989"/>
    <x v="1989"/>
    <x v="1989"/>
    <x v="8"/>
    <x v="8"/>
  </r>
  <r>
    <x v="1"/>
    <x v="33"/>
    <x v="1"/>
    <x v="0"/>
    <x v="2"/>
    <x v="1413"/>
    <x v="11"/>
    <x v="0"/>
    <x v="2010"/>
    <x v="1412"/>
    <x v="2"/>
    <x v="134"/>
    <x v="1816"/>
    <x v="1"/>
    <x v="1"/>
    <x v="1"/>
    <x v="1990"/>
    <x v="1990"/>
    <x v="1990"/>
    <x v="1"/>
    <x v="1"/>
  </r>
  <r>
    <x v="6"/>
    <x v="103"/>
    <x v="2"/>
    <x v="1"/>
    <x v="0"/>
    <x v="1414"/>
    <x v="7"/>
    <x v="2"/>
    <x v="2011"/>
    <x v="437"/>
    <x v="1"/>
    <x v="2"/>
    <x v="743"/>
    <x v="2"/>
    <x v="2"/>
    <x v="2"/>
    <x v="1991"/>
    <x v="1991"/>
    <x v="1991"/>
    <x v="2"/>
    <x v="2"/>
  </r>
  <r>
    <x v="3"/>
    <x v="138"/>
    <x v="7"/>
    <x v="1"/>
    <x v="3"/>
    <x v="587"/>
    <x v="10"/>
    <x v="4"/>
    <x v="2012"/>
    <x v="1413"/>
    <x v="0"/>
    <x v="123"/>
    <x v="1817"/>
    <x v="7"/>
    <x v="7"/>
    <x v="7"/>
    <x v="1992"/>
    <x v="1992"/>
    <x v="1992"/>
    <x v="7"/>
    <x v="7"/>
  </r>
  <r>
    <x v="0"/>
    <x v="14"/>
    <x v="6"/>
    <x v="0"/>
    <x v="0"/>
    <x v="1258"/>
    <x v="1"/>
    <x v="0"/>
    <x v="2013"/>
    <x v="1414"/>
    <x v="6"/>
    <x v="50"/>
    <x v="740"/>
    <x v="6"/>
    <x v="6"/>
    <x v="6"/>
    <x v="1993"/>
    <x v="1993"/>
    <x v="1993"/>
    <x v="6"/>
    <x v="6"/>
  </r>
  <r>
    <x v="5"/>
    <x v="34"/>
    <x v="3"/>
    <x v="0"/>
    <x v="2"/>
    <x v="1019"/>
    <x v="11"/>
    <x v="0"/>
    <x v="2014"/>
    <x v="1412"/>
    <x v="2"/>
    <x v="35"/>
    <x v="1818"/>
    <x v="3"/>
    <x v="3"/>
    <x v="3"/>
    <x v="1994"/>
    <x v="1994"/>
    <x v="1994"/>
    <x v="3"/>
    <x v="3"/>
  </r>
  <r>
    <x v="5"/>
    <x v="34"/>
    <x v="11"/>
    <x v="0"/>
    <x v="0"/>
    <x v="1337"/>
    <x v="8"/>
    <x v="3"/>
    <x v="2015"/>
    <x v="1415"/>
    <x v="5"/>
    <x v="30"/>
    <x v="1819"/>
    <x v="11"/>
    <x v="11"/>
    <x v="11"/>
    <x v="1995"/>
    <x v="1995"/>
    <x v="1995"/>
    <x v="11"/>
    <x v="11"/>
  </r>
  <r>
    <x v="5"/>
    <x v="91"/>
    <x v="6"/>
    <x v="0"/>
    <x v="1"/>
    <x v="1278"/>
    <x v="9"/>
    <x v="0"/>
    <x v="2016"/>
    <x v="933"/>
    <x v="3"/>
    <x v="187"/>
    <x v="1820"/>
    <x v="6"/>
    <x v="6"/>
    <x v="6"/>
    <x v="1996"/>
    <x v="1996"/>
    <x v="1996"/>
    <x v="6"/>
    <x v="6"/>
  </r>
  <r>
    <x v="2"/>
    <x v="141"/>
    <x v="1"/>
    <x v="0"/>
    <x v="3"/>
    <x v="1415"/>
    <x v="11"/>
    <x v="5"/>
    <x v="2017"/>
    <x v="1416"/>
    <x v="6"/>
    <x v="54"/>
    <x v="1821"/>
    <x v="1"/>
    <x v="1"/>
    <x v="1"/>
    <x v="1997"/>
    <x v="1997"/>
    <x v="1997"/>
    <x v="1"/>
    <x v="1"/>
  </r>
  <r>
    <x v="6"/>
    <x v="171"/>
    <x v="2"/>
    <x v="0"/>
    <x v="0"/>
    <x v="1416"/>
    <x v="3"/>
    <x v="3"/>
    <x v="2018"/>
    <x v="1417"/>
    <x v="0"/>
    <x v="2"/>
    <x v="415"/>
    <x v="2"/>
    <x v="2"/>
    <x v="2"/>
    <x v="1998"/>
    <x v="1998"/>
    <x v="1998"/>
    <x v="2"/>
    <x v="2"/>
  </r>
  <r>
    <x v="1"/>
    <x v="142"/>
    <x v="2"/>
    <x v="1"/>
    <x v="3"/>
    <x v="872"/>
    <x v="1"/>
    <x v="5"/>
    <x v="2019"/>
    <x v="276"/>
    <x v="5"/>
    <x v="212"/>
    <x v="362"/>
    <x v="2"/>
    <x v="2"/>
    <x v="2"/>
    <x v="1999"/>
    <x v="1999"/>
    <x v="1999"/>
    <x v="2"/>
    <x v="2"/>
  </r>
  <r>
    <x v="1"/>
    <x v="140"/>
    <x v="2"/>
    <x v="1"/>
    <x v="3"/>
    <x v="1417"/>
    <x v="6"/>
    <x v="6"/>
    <x v="2020"/>
    <x v="24"/>
    <x v="0"/>
    <x v="49"/>
    <x v="1822"/>
    <x v="2"/>
    <x v="2"/>
    <x v="2"/>
    <x v="2000"/>
    <x v="2000"/>
    <x v="2000"/>
    <x v="2"/>
    <x v="2"/>
  </r>
  <r>
    <x v="5"/>
    <x v="84"/>
    <x v="1"/>
    <x v="0"/>
    <x v="0"/>
    <x v="1418"/>
    <x v="4"/>
    <x v="1"/>
    <x v="2021"/>
    <x v="875"/>
    <x v="1"/>
    <x v="8"/>
    <x v="485"/>
    <x v="1"/>
    <x v="1"/>
    <x v="1"/>
    <x v="1199"/>
    <x v="2001"/>
    <x v="2001"/>
    <x v="1"/>
    <x v="1"/>
  </r>
  <r>
    <x v="1"/>
    <x v="26"/>
    <x v="4"/>
    <x v="0"/>
    <x v="3"/>
    <x v="515"/>
    <x v="6"/>
    <x v="7"/>
    <x v="2022"/>
    <x v="572"/>
    <x v="0"/>
    <x v="37"/>
    <x v="583"/>
    <x v="4"/>
    <x v="4"/>
    <x v="4"/>
    <x v="2001"/>
    <x v="2002"/>
    <x v="2002"/>
    <x v="4"/>
    <x v="4"/>
  </r>
  <r>
    <x v="2"/>
    <x v="83"/>
    <x v="0"/>
    <x v="0"/>
    <x v="0"/>
    <x v="1419"/>
    <x v="9"/>
    <x v="4"/>
    <x v="2023"/>
    <x v="53"/>
    <x v="0"/>
    <x v="69"/>
    <x v="1823"/>
    <x v="0"/>
    <x v="0"/>
    <x v="0"/>
    <x v="2002"/>
    <x v="2003"/>
    <x v="2003"/>
    <x v="0"/>
    <x v="0"/>
  </r>
  <r>
    <x v="2"/>
    <x v="38"/>
    <x v="1"/>
    <x v="0"/>
    <x v="1"/>
    <x v="1420"/>
    <x v="8"/>
    <x v="1"/>
    <x v="2024"/>
    <x v="406"/>
    <x v="3"/>
    <x v="130"/>
    <x v="1824"/>
    <x v="1"/>
    <x v="1"/>
    <x v="1"/>
    <x v="2003"/>
    <x v="2004"/>
    <x v="2004"/>
    <x v="1"/>
    <x v="1"/>
  </r>
  <r>
    <x v="2"/>
    <x v="38"/>
    <x v="5"/>
    <x v="0"/>
    <x v="0"/>
    <x v="1421"/>
    <x v="10"/>
    <x v="4"/>
    <x v="2025"/>
    <x v="982"/>
    <x v="6"/>
    <x v="179"/>
    <x v="1825"/>
    <x v="5"/>
    <x v="5"/>
    <x v="5"/>
    <x v="2004"/>
    <x v="2005"/>
    <x v="2005"/>
    <x v="5"/>
    <x v="5"/>
  </r>
  <r>
    <x v="5"/>
    <x v="166"/>
    <x v="9"/>
    <x v="1"/>
    <x v="1"/>
    <x v="20"/>
    <x v="10"/>
    <x v="1"/>
    <x v="2026"/>
    <x v="1181"/>
    <x v="3"/>
    <x v="127"/>
    <x v="1826"/>
    <x v="9"/>
    <x v="9"/>
    <x v="9"/>
    <x v="2005"/>
    <x v="2006"/>
    <x v="2006"/>
    <x v="9"/>
    <x v="9"/>
  </r>
  <r>
    <x v="3"/>
    <x v="35"/>
    <x v="3"/>
    <x v="1"/>
    <x v="0"/>
    <x v="1407"/>
    <x v="10"/>
    <x v="0"/>
    <x v="2027"/>
    <x v="1418"/>
    <x v="1"/>
    <x v="147"/>
    <x v="1827"/>
    <x v="3"/>
    <x v="3"/>
    <x v="3"/>
    <x v="2006"/>
    <x v="2007"/>
    <x v="2007"/>
    <x v="3"/>
    <x v="3"/>
  </r>
  <r>
    <x v="1"/>
    <x v="142"/>
    <x v="6"/>
    <x v="1"/>
    <x v="0"/>
    <x v="1422"/>
    <x v="7"/>
    <x v="4"/>
    <x v="2028"/>
    <x v="1261"/>
    <x v="3"/>
    <x v="2"/>
    <x v="726"/>
    <x v="6"/>
    <x v="6"/>
    <x v="6"/>
    <x v="2007"/>
    <x v="2008"/>
    <x v="2008"/>
    <x v="6"/>
    <x v="6"/>
  </r>
  <r>
    <x v="0"/>
    <x v="0"/>
    <x v="5"/>
    <x v="1"/>
    <x v="3"/>
    <x v="1423"/>
    <x v="0"/>
    <x v="3"/>
    <x v="2029"/>
    <x v="1419"/>
    <x v="1"/>
    <x v="2"/>
    <x v="1828"/>
    <x v="5"/>
    <x v="5"/>
    <x v="5"/>
    <x v="2008"/>
    <x v="2009"/>
    <x v="2009"/>
    <x v="5"/>
    <x v="5"/>
  </r>
  <r>
    <x v="4"/>
    <x v="6"/>
    <x v="9"/>
    <x v="1"/>
    <x v="1"/>
    <x v="1424"/>
    <x v="7"/>
    <x v="3"/>
    <x v="2030"/>
    <x v="497"/>
    <x v="1"/>
    <x v="2"/>
    <x v="1829"/>
    <x v="9"/>
    <x v="9"/>
    <x v="9"/>
    <x v="2009"/>
    <x v="2010"/>
    <x v="2010"/>
    <x v="9"/>
    <x v="9"/>
  </r>
  <r>
    <x v="3"/>
    <x v="133"/>
    <x v="10"/>
    <x v="0"/>
    <x v="3"/>
    <x v="110"/>
    <x v="2"/>
    <x v="1"/>
    <x v="2031"/>
    <x v="388"/>
    <x v="3"/>
    <x v="142"/>
    <x v="1830"/>
    <x v="10"/>
    <x v="10"/>
    <x v="10"/>
    <x v="2010"/>
    <x v="2011"/>
    <x v="2011"/>
    <x v="10"/>
    <x v="10"/>
  </r>
  <r>
    <x v="5"/>
    <x v="92"/>
    <x v="1"/>
    <x v="1"/>
    <x v="3"/>
    <x v="1425"/>
    <x v="11"/>
    <x v="1"/>
    <x v="2032"/>
    <x v="1206"/>
    <x v="4"/>
    <x v="158"/>
    <x v="1831"/>
    <x v="1"/>
    <x v="1"/>
    <x v="1"/>
    <x v="2011"/>
    <x v="2012"/>
    <x v="2012"/>
    <x v="1"/>
    <x v="1"/>
  </r>
  <r>
    <x v="0"/>
    <x v="72"/>
    <x v="0"/>
    <x v="0"/>
    <x v="2"/>
    <x v="522"/>
    <x v="6"/>
    <x v="4"/>
    <x v="2033"/>
    <x v="1420"/>
    <x v="6"/>
    <x v="58"/>
    <x v="1832"/>
    <x v="0"/>
    <x v="0"/>
    <x v="0"/>
    <x v="2012"/>
    <x v="2013"/>
    <x v="2013"/>
    <x v="0"/>
    <x v="0"/>
  </r>
  <r>
    <x v="1"/>
    <x v="109"/>
    <x v="5"/>
    <x v="1"/>
    <x v="1"/>
    <x v="1426"/>
    <x v="8"/>
    <x v="0"/>
    <x v="2034"/>
    <x v="131"/>
    <x v="3"/>
    <x v="2"/>
    <x v="1833"/>
    <x v="5"/>
    <x v="5"/>
    <x v="5"/>
    <x v="2013"/>
    <x v="2014"/>
    <x v="2014"/>
    <x v="5"/>
    <x v="5"/>
  </r>
  <r>
    <x v="1"/>
    <x v="148"/>
    <x v="2"/>
    <x v="1"/>
    <x v="2"/>
    <x v="1427"/>
    <x v="9"/>
    <x v="3"/>
    <x v="2035"/>
    <x v="868"/>
    <x v="5"/>
    <x v="45"/>
    <x v="1246"/>
    <x v="2"/>
    <x v="2"/>
    <x v="2"/>
    <x v="1332"/>
    <x v="1332"/>
    <x v="1332"/>
    <x v="2"/>
    <x v="2"/>
  </r>
  <r>
    <x v="0"/>
    <x v="25"/>
    <x v="6"/>
    <x v="1"/>
    <x v="1"/>
    <x v="1428"/>
    <x v="2"/>
    <x v="3"/>
    <x v="2036"/>
    <x v="1417"/>
    <x v="0"/>
    <x v="2"/>
    <x v="660"/>
    <x v="6"/>
    <x v="6"/>
    <x v="6"/>
    <x v="2014"/>
    <x v="2015"/>
    <x v="2015"/>
    <x v="6"/>
    <x v="6"/>
  </r>
  <r>
    <x v="1"/>
    <x v="132"/>
    <x v="1"/>
    <x v="0"/>
    <x v="1"/>
    <x v="1429"/>
    <x v="9"/>
    <x v="4"/>
    <x v="2037"/>
    <x v="1421"/>
    <x v="4"/>
    <x v="3"/>
    <x v="1834"/>
    <x v="1"/>
    <x v="1"/>
    <x v="1"/>
    <x v="2015"/>
    <x v="2016"/>
    <x v="2016"/>
    <x v="1"/>
    <x v="1"/>
  </r>
  <r>
    <x v="1"/>
    <x v="55"/>
    <x v="2"/>
    <x v="0"/>
    <x v="1"/>
    <x v="1430"/>
    <x v="6"/>
    <x v="1"/>
    <x v="2038"/>
    <x v="64"/>
    <x v="0"/>
    <x v="2"/>
    <x v="1835"/>
    <x v="2"/>
    <x v="2"/>
    <x v="2"/>
    <x v="2016"/>
    <x v="2017"/>
    <x v="2017"/>
    <x v="2"/>
    <x v="2"/>
  </r>
  <r>
    <x v="3"/>
    <x v="60"/>
    <x v="9"/>
    <x v="0"/>
    <x v="2"/>
    <x v="1431"/>
    <x v="1"/>
    <x v="0"/>
    <x v="2039"/>
    <x v="220"/>
    <x v="1"/>
    <x v="2"/>
    <x v="657"/>
    <x v="9"/>
    <x v="9"/>
    <x v="9"/>
    <x v="2017"/>
    <x v="2018"/>
    <x v="2018"/>
    <x v="9"/>
    <x v="9"/>
  </r>
  <r>
    <x v="3"/>
    <x v="30"/>
    <x v="9"/>
    <x v="1"/>
    <x v="1"/>
    <x v="1381"/>
    <x v="4"/>
    <x v="3"/>
    <x v="2040"/>
    <x v="9"/>
    <x v="5"/>
    <x v="29"/>
    <x v="1836"/>
    <x v="9"/>
    <x v="9"/>
    <x v="9"/>
    <x v="2018"/>
    <x v="2019"/>
    <x v="2019"/>
    <x v="9"/>
    <x v="9"/>
  </r>
  <r>
    <x v="5"/>
    <x v="161"/>
    <x v="6"/>
    <x v="0"/>
    <x v="2"/>
    <x v="552"/>
    <x v="5"/>
    <x v="4"/>
    <x v="2041"/>
    <x v="533"/>
    <x v="2"/>
    <x v="2"/>
    <x v="1837"/>
    <x v="6"/>
    <x v="6"/>
    <x v="6"/>
    <x v="2019"/>
    <x v="2020"/>
    <x v="2020"/>
    <x v="6"/>
    <x v="6"/>
  </r>
  <r>
    <x v="0"/>
    <x v="25"/>
    <x v="0"/>
    <x v="1"/>
    <x v="3"/>
    <x v="1432"/>
    <x v="3"/>
    <x v="7"/>
    <x v="2042"/>
    <x v="89"/>
    <x v="1"/>
    <x v="166"/>
    <x v="1204"/>
    <x v="0"/>
    <x v="0"/>
    <x v="0"/>
    <x v="2020"/>
    <x v="2021"/>
    <x v="2021"/>
    <x v="0"/>
    <x v="0"/>
  </r>
  <r>
    <x v="4"/>
    <x v="29"/>
    <x v="6"/>
    <x v="1"/>
    <x v="2"/>
    <x v="821"/>
    <x v="8"/>
    <x v="6"/>
    <x v="2043"/>
    <x v="1422"/>
    <x v="0"/>
    <x v="2"/>
    <x v="525"/>
    <x v="6"/>
    <x v="6"/>
    <x v="6"/>
    <x v="2021"/>
    <x v="2022"/>
    <x v="2022"/>
    <x v="6"/>
    <x v="6"/>
  </r>
  <r>
    <x v="3"/>
    <x v="15"/>
    <x v="11"/>
    <x v="1"/>
    <x v="1"/>
    <x v="66"/>
    <x v="2"/>
    <x v="4"/>
    <x v="2044"/>
    <x v="182"/>
    <x v="1"/>
    <x v="16"/>
    <x v="1382"/>
    <x v="11"/>
    <x v="11"/>
    <x v="11"/>
    <x v="2022"/>
    <x v="2023"/>
    <x v="2023"/>
    <x v="11"/>
    <x v="11"/>
  </r>
  <r>
    <x v="5"/>
    <x v="28"/>
    <x v="0"/>
    <x v="0"/>
    <x v="0"/>
    <x v="1360"/>
    <x v="7"/>
    <x v="3"/>
    <x v="2045"/>
    <x v="1423"/>
    <x v="2"/>
    <x v="2"/>
    <x v="1838"/>
    <x v="0"/>
    <x v="0"/>
    <x v="0"/>
    <x v="2023"/>
    <x v="2024"/>
    <x v="2024"/>
    <x v="0"/>
    <x v="0"/>
  </r>
  <r>
    <x v="3"/>
    <x v="57"/>
    <x v="9"/>
    <x v="1"/>
    <x v="2"/>
    <x v="1433"/>
    <x v="11"/>
    <x v="7"/>
    <x v="2046"/>
    <x v="1424"/>
    <x v="6"/>
    <x v="231"/>
    <x v="1832"/>
    <x v="9"/>
    <x v="9"/>
    <x v="9"/>
    <x v="2024"/>
    <x v="2025"/>
    <x v="2025"/>
    <x v="9"/>
    <x v="9"/>
  </r>
  <r>
    <x v="1"/>
    <x v="120"/>
    <x v="11"/>
    <x v="1"/>
    <x v="0"/>
    <x v="1434"/>
    <x v="4"/>
    <x v="7"/>
    <x v="2047"/>
    <x v="1425"/>
    <x v="3"/>
    <x v="128"/>
    <x v="1839"/>
    <x v="11"/>
    <x v="11"/>
    <x v="11"/>
    <x v="2025"/>
    <x v="2026"/>
    <x v="2026"/>
    <x v="11"/>
    <x v="11"/>
  </r>
  <r>
    <x v="5"/>
    <x v="96"/>
    <x v="1"/>
    <x v="0"/>
    <x v="0"/>
    <x v="1435"/>
    <x v="6"/>
    <x v="2"/>
    <x v="2048"/>
    <x v="1426"/>
    <x v="2"/>
    <x v="159"/>
    <x v="1477"/>
    <x v="1"/>
    <x v="1"/>
    <x v="1"/>
    <x v="2026"/>
    <x v="2027"/>
    <x v="2027"/>
    <x v="1"/>
    <x v="1"/>
  </r>
  <r>
    <x v="4"/>
    <x v="31"/>
    <x v="11"/>
    <x v="0"/>
    <x v="3"/>
    <x v="454"/>
    <x v="8"/>
    <x v="2"/>
    <x v="2049"/>
    <x v="437"/>
    <x v="1"/>
    <x v="37"/>
    <x v="1840"/>
    <x v="11"/>
    <x v="11"/>
    <x v="11"/>
    <x v="2027"/>
    <x v="2028"/>
    <x v="2028"/>
    <x v="11"/>
    <x v="11"/>
  </r>
  <r>
    <x v="0"/>
    <x v="13"/>
    <x v="2"/>
    <x v="0"/>
    <x v="0"/>
    <x v="888"/>
    <x v="10"/>
    <x v="6"/>
    <x v="2050"/>
    <x v="874"/>
    <x v="1"/>
    <x v="75"/>
    <x v="1614"/>
    <x v="2"/>
    <x v="2"/>
    <x v="2"/>
    <x v="1742"/>
    <x v="1742"/>
    <x v="1742"/>
    <x v="2"/>
    <x v="2"/>
  </r>
  <r>
    <x v="1"/>
    <x v="66"/>
    <x v="7"/>
    <x v="1"/>
    <x v="3"/>
    <x v="1436"/>
    <x v="1"/>
    <x v="7"/>
    <x v="2051"/>
    <x v="1427"/>
    <x v="5"/>
    <x v="2"/>
    <x v="1841"/>
    <x v="7"/>
    <x v="7"/>
    <x v="7"/>
    <x v="2028"/>
    <x v="2029"/>
    <x v="2029"/>
    <x v="7"/>
    <x v="7"/>
  </r>
  <r>
    <x v="1"/>
    <x v="159"/>
    <x v="2"/>
    <x v="0"/>
    <x v="2"/>
    <x v="1111"/>
    <x v="5"/>
    <x v="0"/>
    <x v="2052"/>
    <x v="1428"/>
    <x v="0"/>
    <x v="26"/>
    <x v="1842"/>
    <x v="2"/>
    <x v="2"/>
    <x v="2"/>
    <x v="2029"/>
    <x v="2030"/>
    <x v="2030"/>
    <x v="2"/>
    <x v="2"/>
  </r>
  <r>
    <x v="0"/>
    <x v="119"/>
    <x v="1"/>
    <x v="1"/>
    <x v="2"/>
    <x v="1437"/>
    <x v="11"/>
    <x v="0"/>
    <x v="2053"/>
    <x v="445"/>
    <x v="1"/>
    <x v="137"/>
    <x v="1843"/>
    <x v="1"/>
    <x v="1"/>
    <x v="1"/>
    <x v="2030"/>
    <x v="2031"/>
    <x v="2031"/>
    <x v="1"/>
    <x v="1"/>
  </r>
  <r>
    <x v="1"/>
    <x v="108"/>
    <x v="3"/>
    <x v="1"/>
    <x v="3"/>
    <x v="1438"/>
    <x v="2"/>
    <x v="6"/>
    <x v="2054"/>
    <x v="1429"/>
    <x v="1"/>
    <x v="2"/>
    <x v="1844"/>
    <x v="3"/>
    <x v="3"/>
    <x v="3"/>
    <x v="2031"/>
    <x v="2032"/>
    <x v="2032"/>
    <x v="3"/>
    <x v="3"/>
  </r>
  <r>
    <x v="5"/>
    <x v="166"/>
    <x v="7"/>
    <x v="1"/>
    <x v="2"/>
    <x v="1439"/>
    <x v="2"/>
    <x v="4"/>
    <x v="2055"/>
    <x v="1430"/>
    <x v="5"/>
    <x v="44"/>
    <x v="1845"/>
    <x v="7"/>
    <x v="7"/>
    <x v="7"/>
    <x v="2032"/>
    <x v="2033"/>
    <x v="2033"/>
    <x v="7"/>
    <x v="7"/>
  </r>
  <r>
    <x v="0"/>
    <x v="14"/>
    <x v="9"/>
    <x v="1"/>
    <x v="1"/>
    <x v="1388"/>
    <x v="0"/>
    <x v="3"/>
    <x v="2056"/>
    <x v="1431"/>
    <x v="2"/>
    <x v="159"/>
    <x v="1846"/>
    <x v="9"/>
    <x v="9"/>
    <x v="9"/>
    <x v="2033"/>
    <x v="2034"/>
    <x v="2034"/>
    <x v="9"/>
    <x v="9"/>
  </r>
  <r>
    <x v="1"/>
    <x v="93"/>
    <x v="4"/>
    <x v="0"/>
    <x v="1"/>
    <x v="1440"/>
    <x v="5"/>
    <x v="1"/>
    <x v="2057"/>
    <x v="1432"/>
    <x v="5"/>
    <x v="174"/>
    <x v="1847"/>
    <x v="4"/>
    <x v="4"/>
    <x v="4"/>
    <x v="2034"/>
    <x v="2035"/>
    <x v="2035"/>
    <x v="4"/>
    <x v="4"/>
  </r>
  <r>
    <x v="5"/>
    <x v="111"/>
    <x v="3"/>
    <x v="0"/>
    <x v="0"/>
    <x v="1241"/>
    <x v="10"/>
    <x v="0"/>
    <x v="2058"/>
    <x v="19"/>
    <x v="5"/>
    <x v="19"/>
    <x v="60"/>
    <x v="3"/>
    <x v="3"/>
    <x v="3"/>
    <x v="60"/>
    <x v="60"/>
    <x v="60"/>
    <x v="3"/>
    <x v="3"/>
  </r>
  <r>
    <x v="5"/>
    <x v="62"/>
    <x v="0"/>
    <x v="1"/>
    <x v="3"/>
    <x v="1441"/>
    <x v="10"/>
    <x v="6"/>
    <x v="2059"/>
    <x v="1176"/>
    <x v="5"/>
    <x v="28"/>
    <x v="1848"/>
    <x v="0"/>
    <x v="0"/>
    <x v="0"/>
    <x v="2035"/>
    <x v="2036"/>
    <x v="2036"/>
    <x v="0"/>
    <x v="0"/>
  </r>
  <r>
    <x v="5"/>
    <x v="114"/>
    <x v="0"/>
    <x v="0"/>
    <x v="2"/>
    <x v="1147"/>
    <x v="7"/>
    <x v="4"/>
    <x v="2060"/>
    <x v="1334"/>
    <x v="5"/>
    <x v="96"/>
    <x v="1849"/>
    <x v="0"/>
    <x v="0"/>
    <x v="0"/>
    <x v="2036"/>
    <x v="2037"/>
    <x v="2037"/>
    <x v="0"/>
    <x v="0"/>
  </r>
  <r>
    <x v="1"/>
    <x v="7"/>
    <x v="7"/>
    <x v="1"/>
    <x v="3"/>
    <x v="1442"/>
    <x v="0"/>
    <x v="7"/>
    <x v="2061"/>
    <x v="1433"/>
    <x v="1"/>
    <x v="2"/>
    <x v="1850"/>
    <x v="7"/>
    <x v="7"/>
    <x v="7"/>
    <x v="2037"/>
    <x v="2038"/>
    <x v="2038"/>
    <x v="7"/>
    <x v="7"/>
  </r>
  <r>
    <x v="1"/>
    <x v="41"/>
    <x v="3"/>
    <x v="0"/>
    <x v="3"/>
    <x v="1443"/>
    <x v="2"/>
    <x v="2"/>
    <x v="2062"/>
    <x v="1434"/>
    <x v="5"/>
    <x v="179"/>
    <x v="1851"/>
    <x v="3"/>
    <x v="3"/>
    <x v="3"/>
    <x v="2038"/>
    <x v="2039"/>
    <x v="2039"/>
    <x v="3"/>
    <x v="3"/>
  </r>
  <r>
    <x v="4"/>
    <x v="115"/>
    <x v="11"/>
    <x v="0"/>
    <x v="2"/>
    <x v="459"/>
    <x v="10"/>
    <x v="0"/>
    <x v="2063"/>
    <x v="1435"/>
    <x v="3"/>
    <x v="188"/>
    <x v="1852"/>
    <x v="11"/>
    <x v="11"/>
    <x v="11"/>
    <x v="2039"/>
    <x v="2040"/>
    <x v="2040"/>
    <x v="11"/>
    <x v="11"/>
  </r>
  <r>
    <x v="2"/>
    <x v="112"/>
    <x v="10"/>
    <x v="1"/>
    <x v="0"/>
    <x v="314"/>
    <x v="7"/>
    <x v="3"/>
    <x v="2064"/>
    <x v="877"/>
    <x v="2"/>
    <x v="187"/>
    <x v="1853"/>
    <x v="10"/>
    <x v="10"/>
    <x v="10"/>
    <x v="2040"/>
    <x v="2041"/>
    <x v="2041"/>
    <x v="10"/>
    <x v="10"/>
  </r>
  <r>
    <x v="2"/>
    <x v="104"/>
    <x v="1"/>
    <x v="0"/>
    <x v="2"/>
    <x v="1444"/>
    <x v="0"/>
    <x v="3"/>
    <x v="2065"/>
    <x v="376"/>
    <x v="3"/>
    <x v="96"/>
    <x v="1854"/>
    <x v="1"/>
    <x v="1"/>
    <x v="1"/>
    <x v="2041"/>
    <x v="2042"/>
    <x v="2042"/>
    <x v="1"/>
    <x v="1"/>
  </r>
  <r>
    <x v="1"/>
    <x v="148"/>
    <x v="10"/>
    <x v="1"/>
    <x v="1"/>
    <x v="1445"/>
    <x v="4"/>
    <x v="2"/>
    <x v="2066"/>
    <x v="1436"/>
    <x v="1"/>
    <x v="19"/>
    <x v="1855"/>
    <x v="10"/>
    <x v="10"/>
    <x v="10"/>
    <x v="2042"/>
    <x v="2043"/>
    <x v="2043"/>
    <x v="10"/>
    <x v="10"/>
  </r>
  <r>
    <x v="1"/>
    <x v="136"/>
    <x v="4"/>
    <x v="0"/>
    <x v="1"/>
    <x v="1446"/>
    <x v="6"/>
    <x v="2"/>
    <x v="2067"/>
    <x v="1437"/>
    <x v="3"/>
    <x v="126"/>
    <x v="1856"/>
    <x v="4"/>
    <x v="4"/>
    <x v="4"/>
    <x v="2043"/>
    <x v="2044"/>
    <x v="2044"/>
    <x v="4"/>
    <x v="4"/>
  </r>
  <r>
    <x v="2"/>
    <x v="65"/>
    <x v="4"/>
    <x v="0"/>
    <x v="1"/>
    <x v="684"/>
    <x v="1"/>
    <x v="7"/>
    <x v="2068"/>
    <x v="1433"/>
    <x v="1"/>
    <x v="2"/>
    <x v="1857"/>
    <x v="4"/>
    <x v="4"/>
    <x v="4"/>
    <x v="2044"/>
    <x v="2045"/>
    <x v="2045"/>
    <x v="4"/>
    <x v="4"/>
  </r>
  <r>
    <x v="2"/>
    <x v="37"/>
    <x v="5"/>
    <x v="0"/>
    <x v="1"/>
    <x v="176"/>
    <x v="8"/>
    <x v="5"/>
    <x v="2069"/>
    <x v="321"/>
    <x v="6"/>
    <x v="2"/>
    <x v="1858"/>
    <x v="5"/>
    <x v="5"/>
    <x v="5"/>
    <x v="2045"/>
    <x v="2046"/>
    <x v="2046"/>
    <x v="5"/>
    <x v="5"/>
  </r>
  <r>
    <x v="1"/>
    <x v="93"/>
    <x v="3"/>
    <x v="1"/>
    <x v="3"/>
    <x v="1130"/>
    <x v="5"/>
    <x v="2"/>
    <x v="2070"/>
    <x v="1438"/>
    <x v="6"/>
    <x v="82"/>
    <x v="1859"/>
    <x v="3"/>
    <x v="3"/>
    <x v="3"/>
    <x v="2046"/>
    <x v="2047"/>
    <x v="2047"/>
    <x v="3"/>
    <x v="3"/>
  </r>
  <r>
    <x v="4"/>
    <x v="173"/>
    <x v="1"/>
    <x v="1"/>
    <x v="0"/>
    <x v="1447"/>
    <x v="4"/>
    <x v="2"/>
    <x v="2071"/>
    <x v="1439"/>
    <x v="6"/>
    <x v="82"/>
    <x v="170"/>
    <x v="1"/>
    <x v="1"/>
    <x v="1"/>
    <x v="2047"/>
    <x v="2048"/>
    <x v="2048"/>
    <x v="1"/>
    <x v="1"/>
  </r>
  <r>
    <x v="3"/>
    <x v="24"/>
    <x v="1"/>
    <x v="1"/>
    <x v="0"/>
    <x v="458"/>
    <x v="7"/>
    <x v="7"/>
    <x v="2072"/>
    <x v="1361"/>
    <x v="1"/>
    <x v="78"/>
    <x v="1358"/>
    <x v="1"/>
    <x v="1"/>
    <x v="1"/>
    <x v="2048"/>
    <x v="2049"/>
    <x v="2049"/>
    <x v="1"/>
    <x v="1"/>
  </r>
  <r>
    <x v="0"/>
    <x v="135"/>
    <x v="7"/>
    <x v="1"/>
    <x v="3"/>
    <x v="1378"/>
    <x v="3"/>
    <x v="0"/>
    <x v="2073"/>
    <x v="1190"/>
    <x v="3"/>
    <x v="2"/>
    <x v="1860"/>
    <x v="7"/>
    <x v="7"/>
    <x v="7"/>
    <x v="2049"/>
    <x v="2050"/>
    <x v="2050"/>
    <x v="7"/>
    <x v="7"/>
  </r>
  <r>
    <x v="1"/>
    <x v="36"/>
    <x v="8"/>
    <x v="0"/>
    <x v="1"/>
    <x v="870"/>
    <x v="6"/>
    <x v="7"/>
    <x v="2074"/>
    <x v="1440"/>
    <x v="2"/>
    <x v="227"/>
    <x v="1861"/>
    <x v="8"/>
    <x v="8"/>
    <x v="8"/>
    <x v="2050"/>
    <x v="2051"/>
    <x v="2051"/>
    <x v="8"/>
    <x v="8"/>
  </r>
  <r>
    <x v="5"/>
    <x v="114"/>
    <x v="5"/>
    <x v="0"/>
    <x v="1"/>
    <x v="1448"/>
    <x v="0"/>
    <x v="2"/>
    <x v="2075"/>
    <x v="1441"/>
    <x v="4"/>
    <x v="54"/>
    <x v="1308"/>
    <x v="5"/>
    <x v="5"/>
    <x v="5"/>
    <x v="2051"/>
    <x v="2052"/>
    <x v="2052"/>
    <x v="5"/>
    <x v="5"/>
  </r>
  <r>
    <x v="5"/>
    <x v="149"/>
    <x v="6"/>
    <x v="0"/>
    <x v="1"/>
    <x v="259"/>
    <x v="1"/>
    <x v="4"/>
    <x v="2076"/>
    <x v="1421"/>
    <x v="4"/>
    <x v="251"/>
    <x v="798"/>
    <x v="6"/>
    <x v="6"/>
    <x v="6"/>
    <x v="2052"/>
    <x v="2053"/>
    <x v="2053"/>
    <x v="6"/>
    <x v="6"/>
  </r>
  <r>
    <x v="3"/>
    <x v="60"/>
    <x v="10"/>
    <x v="1"/>
    <x v="0"/>
    <x v="1378"/>
    <x v="3"/>
    <x v="0"/>
    <x v="2077"/>
    <x v="1442"/>
    <x v="5"/>
    <x v="80"/>
    <x v="1862"/>
    <x v="10"/>
    <x v="10"/>
    <x v="10"/>
    <x v="2053"/>
    <x v="2054"/>
    <x v="2054"/>
    <x v="10"/>
    <x v="10"/>
  </r>
  <r>
    <x v="1"/>
    <x v="89"/>
    <x v="5"/>
    <x v="0"/>
    <x v="1"/>
    <x v="74"/>
    <x v="6"/>
    <x v="7"/>
    <x v="2078"/>
    <x v="562"/>
    <x v="2"/>
    <x v="2"/>
    <x v="1863"/>
    <x v="5"/>
    <x v="5"/>
    <x v="5"/>
    <x v="2054"/>
    <x v="2055"/>
    <x v="2055"/>
    <x v="5"/>
    <x v="5"/>
  </r>
  <r>
    <x v="2"/>
    <x v="147"/>
    <x v="6"/>
    <x v="1"/>
    <x v="0"/>
    <x v="405"/>
    <x v="9"/>
    <x v="7"/>
    <x v="2079"/>
    <x v="1443"/>
    <x v="2"/>
    <x v="30"/>
    <x v="1864"/>
    <x v="6"/>
    <x v="6"/>
    <x v="6"/>
    <x v="2055"/>
    <x v="2056"/>
    <x v="2056"/>
    <x v="6"/>
    <x v="6"/>
  </r>
  <r>
    <x v="1"/>
    <x v="44"/>
    <x v="8"/>
    <x v="0"/>
    <x v="3"/>
    <x v="1449"/>
    <x v="1"/>
    <x v="4"/>
    <x v="2080"/>
    <x v="1120"/>
    <x v="0"/>
    <x v="2"/>
    <x v="1865"/>
    <x v="8"/>
    <x v="8"/>
    <x v="8"/>
    <x v="2056"/>
    <x v="2057"/>
    <x v="2057"/>
    <x v="8"/>
    <x v="8"/>
  </r>
  <r>
    <x v="2"/>
    <x v="65"/>
    <x v="10"/>
    <x v="1"/>
    <x v="1"/>
    <x v="833"/>
    <x v="8"/>
    <x v="0"/>
    <x v="2081"/>
    <x v="537"/>
    <x v="0"/>
    <x v="45"/>
    <x v="1866"/>
    <x v="10"/>
    <x v="10"/>
    <x v="10"/>
    <x v="2057"/>
    <x v="2058"/>
    <x v="2058"/>
    <x v="10"/>
    <x v="10"/>
  </r>
  <r>
    <x v="1"/>
    <x v="64"/>
    <x v="7"/>
    <x v="0"/>
    <x v="2"/>
    <x v="1450"/>
    <x v="10"/>
    <x v="2"/>
    <x v="2082"/>
    <x v="1444"/>
    <x v="5"/>
    <x v="82"/>
    <x v="1867"/>
    <x v="7"/>
    <x v="7"/>
    <x v="7"/>
    <x v="2058"/>
    <x v="2059"/>
    <x v="2059"/>
    <x v="7"/>
    <x v="7"/>
  </r>
  <r>
    <x v="5"/>
    <x v="183"/>
    <x v="7"/>
    <x v="0"/>
    <x v="1"/>
    <x v="334"/>
    <x v="6"/>
    <x v="0"/>
    <x v="2083"/>
    <x v="220"/>
    <x v="1"/>
    <x v="49"/>
    <x v="1868"/>
    <x v="7"/>
    <x v="7"/>
    <x v="7"/>
    <x v="2059"/>
    <x v="2060"/>
    <x v="2060"/>
    <x v="7"/>
    <x v="7"/>
  </r>
  <r>
    <x v="1"/>
    <x v="169"/>
    <x v="9"/>
    <x v="0"/>
    <x v="2"/>
    <x v="464"/>
    <x v="1"/>
    <x v="1"/>
    <x v="2084"/>
    <x v="1301"/>
    <x v="5"/>
    <x v="126"/>
    <x v="1869"/>
    <x v="9"/>
    <x v="9"/>
    <x v="9"/>
    <x v="2060"/>
    <x v="2061"/>
    <x v="2061"/>
    <x v="9"/>
    <x v="9"/>
  </r>
  <r>
    <x v="5"/>
    <x v="111"/>
    <x v="4"/>
    <x v="1"/>
    <x v="0"/>
    <x v="689"/>
    <x v="1"/>
    <x v="7"/>
    <x v="2085"/>
    <x v="1179"/>
    <x v="0"/>
    <x v="3"/>
    <x v="1870"/>
    <x v="4"/>
    <x v="4"/>
    <x v="4"/>
    <x v="2061"/>
    <x v="2062"/>
    <x v="2062"/>
    <x v="4"/>
    <x v="4"/>
  </r>
  <r>
    <x v="2"/>
    <x v="4"/>
    <x v="2"/>
    <x v="0"/>
    <x v="2"/>
    <x v="229"/>
    <x v="4"/>
    <x v="3"/>
    <x v="2086"/>
    <x v="1349"/>
    <x v="0"/>
    <x v="40"/>
    <x v="1871"/>
    <x v="2"/>
    <x v="2"/>
    <x v="2"/>
    <x v="2062"/>
    <x v="2063"/>
    <x v="2063"/>
    <x v="2"/>
    <x v="2"/>
  </r>
  <r>
    <x v="5"/>
    <x v="127"/>
    <x v="7"/>
    <x v="0"/>
    <x v="2"/>
    <x v="1451"/>
    <x v="4"/>
    <x v="7"/>
    <x v="2087"/>
    <x v="1445"/>
    <x v="4"/>
    <x v="252"/>
    <x v="1872"/>
    <x v="7"/>
    <x v="7"/>
    <x v="7"/>
    <x v="2063"/>
    <x v="2064"/>
    <x v="2064"/>
    <x v="7"/>
    <x v="7"/>
  </r>
  <r>
    <x v="2"/>
    <x v="155"/>
    <x v="0"/>
    <x v="1"/>
    <x v="1"/>
    <x v="1452"/>
    <x v="1"/>
    <x v="0"/>
    <x v="2088"/>
    <x v="1446"/>
    <x v="6"/>
    <x v="250"/>
    <x v="1873"/>
    <x v="0"/>
    <x v="0"/>
    <x v="0"/>
    <x v="2064"/>
    <x v="2065"/>
    <x v="2065"/>
    <x v="0"/>
    <x v="0"/>
  </r>
  <r>
    <x v="5"/>
    <x v="28"/>
    <x v="7"/>
    <x v="1"/>
    <x v="3"/>
    <x v="1131"/>
    <x v="6"/>
    <x v="6"/>
    <x v="2089"/>
    <x v="1447"/>
    <x v="6"/>
    <x v="65"/>
    <x v="1874"/>
    <x v="7"/>
    <x v="7"/>
    <x v="7"/>
    <x v="2065"/>
    <x v="2066"/>
    <x v="2066"/>
    <x v="7"/>
    <x v="7"/>
  </r>
  <r>
    <x v="0"/>
    <x v="1"/>
    <x v="7"/>
    <x v="0"/>
    <x v="0"/>
    <x v="1197"/>
    <x v="9"/>
    <x v="4"/>
    <x v="2090"/>
    <x v="1448"/>
    <x v="6"/>
    <x v="44"/>
    <x v="161"/>
    <x v="7"/>
    <x v="7"/>
    <x v="7"/>
    <x v="2066"/>
    <x v="2067"/>
    <x v="2067"/>
    <x v="7"/>
    <x v="7"/>
  </r>
  <r>
    <x v="5"/>
    <x v="39"/>
    <x v="11"/>
    <x v="0"/>
    <x v="2"/>
    <x v="1039"/>
    <x v="6"/>
    <x v="6"/>
    <x v="2091"/>
    <x v="1449"/>
    <x v="1"/>
    <x v="142"/>
    <x v="1875"/>
    <x v="11"/>
    <x v="11"/>
    <x v="11"/>
    <x v="2067"/>
    <x v="2068"/>
    <x v="2068"/>
    <x v="11"/>
    <x v="11"/>
  </r>
  <r>
    <x v="5"/>
    <x v="150"/>
    <x v="2"/>
    <x v="0"/>
    <x v="0"/>
    <x v="1453"/>
    <x v="11"/>
    <x v="6"/>
    <x v="2092"/>
    <x v="1450"/>
    <x v="0"/>
    <x v="2"/>
    <x v="223"/>
    <x v="2"/>
    <x v="2"/>
    <x v="2"/>
    <x v="227"/>
    <x v="227"/>
    <x v="227"/>
    <x v="2"/>
    <x v="2"/>
  </r>
  <r>
    <x v="1"/>
    <x v="2"/>
    <x v="6"/>
    <x v="1"/>
    <x v="3"/>
    <x v="899"/>
    <x v="9"/>
    <x v="7"/>
    <x v="2093"/>
    <x v="1179"/>
    <x v="0"/>
    <x v="2"/>
    <x v="1876"/>
    <x v="6"/>
    <x v="6"/>
    <x v="6"/>
    <x v="2068"/>
    <x v="2069"/>
    <x v="2069"/>
    <x v="6"/>
    <x v="6"/>
  </r>
  <r>
    <x v="1"/>
    <x v="136"/>
    <x v="9"/>
    <x v="1"/>
    <x v="2"/>
    <x v="1454"/>
    <x v="10"/>
    <x v="3"/>
    <x v="2094"/>
    <x v="735"/>
    <x v="6"/>
    <x v="182"/>
    <x v="1877"/>
    <x v="9"/>
    <x v="9"/>
    <x v="9"/>
    <x v="2069"/>
    <x v="2070"/>
    <x v="2070"/>
    <x v="9"/>
    <x v="9"/>
  </r>
  <r>
    <x v="4"/>
    <x v="115"/>
    <x v="1"/>
    <x v="0"/>
    <x v="1"/>
    <x v="1308"/>
    <x v="9"/>
    <x v="2"/>
    <x v="2095"/>
    <x v="753"/>
    <x v="0"/>
    <x v="2"/>
    <x v="1878"/>
    <x v="1"/>
    <x v="1"/>
    <x v="1"/>
    <x v="2070"/>
    <x v="2071"/>
    <x v="2071"/>
    <x v="1"/>
    <x v="12"/>
  </r>
  <r>
    <x v="2"/>
    <x v="104"/>
    <x v="7"/>
    <x v="0"/>
    <x v="1"/>
    <x v="1335"/>
    <x v="6"/>
    <x v="0"/>
    <x v="2096"/>
    <x v="73"/>
    <x v="2"/>
    <x v="61"/>
    <x v="1879"/>
    <x v="7"/>
    <x v="7"/>
    <x v="7"/>
    <x v="2071"/>
    <x v="2072"/>
    <x v="2072"/>
    <x v="7"/>
    <x v="7"/>
  </r>
  <r>
    <x v="5"/>
    <x v="149"/>
    <x v="6"/>
    <x v="1"/>
    <x v="3"/>
    <x v="84"/>
    <x v="0"/>
    <x v="2"/>
    <x v="2097"/>
    <x v="257"/>
    <x v="6"/>
    <x v="66"/>
    <x v="1880"/>
    <x v="6"/>
    <x v="6"/>
    <x v="6"/>
    <x v="2072"/>
    <x v="2073"/>
    <x v="2073"/>
    <x v="6"/>
    <x v="6"/>
  </r>
  <r>
    <x v="2"/>
    <x v="42"/>
    <x v="10"/>
    <x v="1"/>
    <x v="0"/>
    <x v="637"/>
    <x v="5"/>
    <x v="4"/>
    <x v="2098"/>
    <x v="784"/>
    <x v="4"/>
    <x v="2"/>
    <x v="1881"/>
    <x v="10"/>
    <x v="10"/>
    <x v="10"/>
    <x v="2073"/>
    <x v="2074"/>
    <x v="2074"/>
    <x v="10"/>
    <x v="10"/>
  </r>
  <r>
    <x v="5"/>
    <x v="177"/>
    <x v="0"/>
    <x v="1"/>
    <x v="3"/>
    <x v="184"/>
    <x v="3"/>
    <x v="1"/>
    <x v="2099"/>
    <x v="407"/>
    <x v="3"/>
    <x v="2"/>
    <x v="1882"/>
    <x v="0"/>
    <x v="0"/>
    <x v="0"/>
    <x v="2074"/>
    <x v="2075"/>
    <x v="2075"/>
    <x v="0"/>
    <x v="0"/>
  </r>
  <r>
    <x v="1"/>
    <x v="148"/>
    <x v="3"/>
    <x v="1"/>
    <x v="0"/>
    <x v="1455"/>
    <x v="6"/>
    <x v="4"/>
    <x v="2100"/>
    <x v="1200"/>
    <x v="1"/>
    <x v="13"/>
    <x v="1271"/>
    <x v="3"/>
    <x v="3"/>
    <x v="3"/>
    <x v="2075"/>
    <x v="2076"/>
    <x v="2076"/>
    <x v="3"/>
    <x v="3"/>
  </r>
  <r>
    <x v="5"/>
    <x v="149"/>
    <x v="6"/>
    <x v="1"/>
    <x v="2"/>
    <x v="369"/>
    <x v="1"/>
    <x v="3"/>
    <x v="2101"/>
    <x v="1451"/>
    <x v="1"/>
    <x v="148"/>
    <x v="1883"/>
    <x v="6"/>
    <x v="6"/>
    <x v="6"/>
    <x v="2076"/>
    <x v="2077"/>
    <x v="2077"/>
    <x v="6"/>
    <x v="6"/>
  </r>
  <r>
    <x v="5"/>
    <x v="54"/>
    <x v="4"/>
    <x v="0"/>
    <x v="1"/>
    <x v="334"/>
    <x v="6"/>
    <x v="0"/>
    <x v="2102"/>
    <x v="1452"/>
    <x v="6"/>
    <x v="128"/>
    <x v="1884"/>
    <x v="4"/>
    <x v="4"/>
    <x v="4"/>
    <x v="2077"/>
    <x v="2078"/>
    <x v="2078"/>
    <x v="4"/>
    <x v="4"/>
  </r>
  <r>
    <x v="2"/>
    <x v="137"/>
    <x v="9"/>
    <x v="0"/>
    <x v="1"/>
    <x v="1062"/>
    <x v="9"/>
    <x v="7"/>
    <x v="2103"/>
    <x v="1453"/>
    <x v="4"/>
    <x v="3"/>
    <x v="1885"/>
    <x v="9"/>
    <x v="9"/>
    <x v="9"/>
    <x v="2078"/>
    <x v="2079"/>
    <x v="2079"/>
    <x v="9"/>
    <x v="9"/>
  </r>
  <r>
    <x v="4"/>
    <x v="56"/>
    <x v="5"/>
    <x v="1"/>
    <x v="0"/>
    <x v="1456"/>
    <x v="9"/>
    <x v="1"/>
    <x v="2104"/>
    <x v="1169"/>
    <x v="0"/>
    <x v="2"/>
    <x v="1886"/>
    <x v="5"/>
    <x v="5"/>
    <x v="5"/>
    <x v="2079"/>
    <x v="2080"/>
    <x v="2080"/>
    <x v="5"/>
    <x v="5"/>
  </r>
  <r>
    <x v="5"/>
    <x v="58"/>
    <x v="11"/>
    <x v="1"/>
    <x v="0"/>
    <x v="48"/>
    <x v="1"/>
    <x v="5"/>
    <x v="2105"/>
    <x v="1454"/>
    <x v="6"/>
    <x v="2"/>
    <x v="1887"/>
    <x v="11"/>
    <x v="11"/>
    <x v="11"/>
    <x v="2080"/>
    <x v="2081"/>
    <x v="2081"/>
    <x v="11"/>
    <x v="11"/>
  </r>
  <r>
    <x v="3"/>
    <x v="20"/>
    <x v="9"/>
    <x v="0"/>
    <x v="1"/>
    <x v="779"/>
    <x v="10"/>
    <x v="7"/>
    <x v="2106"/>
    <x v="303"/>
    <x v="2"/>
    <x v="54"/>
    <x v="1888"/>
    <x v="9"/>
    <x v="9"/>
    <x v="9"/>
    <x v="2081"/>
    <x v="2082"/>
    <x v="2082"/>
    <x v="9"/>
    <x v="9"/>
  </r>
  <r>
    <x v="5"/>
    <x v="75"/>
    <x v="1"/>
    <x v="0"/>
    <x v="2"/>
    <x v="3"/>
    <x v="1"/>
    <x v="1"/>
    <x v="2107"/>
    <x v="1455"/>
    <x v="6"/>
    <x v="179"/>
    <x v="1889"/>
    <x v="1"/>
    <x v="1"/>
    <x v="1"/>
    <x v="2082"/>
    <x v="2083"/>
    <x v="2083"/>
    <x v="1"/>
    <x v="12"/>
  </r>
  <r>
    <x v="1"/>
    <x v="148"/>
    <x v="8"/>
    <x v="0"/>
    <x v="3"/>
    <x v="1457"/>
    <x v="1"/>
    <x v="6"/>
    <x v="2108"/>
    <x v="1082"/>
    <x v="1"/>
    <x v="99"/>
    <x v="1890"/>
    <x v="8"/>
    <x v="8"/>
    <x v="8"/>
    <x v="2083"/>
    <x v="2084"/>
    <x v="2084"/>
    <x v="8"/>
    <x v="8"/>
  </r>
  <r>
    <x v="5"/>
    <x v="96"/>
    <x v="6"/>
    <x v="1"/>
    <x v="3"/>
    <x v="766"/>
    <x v="11"/>
    <x v="3"/>
    <x v="2109"/>
    <x v="227"/>
    <x v="2"/>
    <x v="200"/>
    <x v="1891"/>
    <x v="6"/>
    <x v="6"/>
    <x v="6"/>
    <x v="2084"/>
    <x v="2085"/>
    <x v="2085"/>
    <x v="6"/>
    <x v="6"/>
  </r>
  <r>
    <x v="1"/>
    <x v="80"/>
    <x v="4"/>
    <x v="1"/>
    <x v="2"/>
    <x v="431"/>
    <x v="8"/>
    <x v="7"/>
    <x v="2110"/>
    <x v="1456"/>
    <x v="4"/>
    <x v="2"/>
    <x v="1892"/>
    <x v="4"/>
    <x v="4"/>
    <x v="4"/>
    <x v="2085"/>
    <x v="2086"/>
    <x v="2086"/>
    <x v="4"/>
    <x v="4"/>
  </r>
  <r>
    <x v="1"/>
    <x v="152"/>
    <x v="0"/>
    <x v="1"/>
    <x v="1"/>
    <x v="1458"/>
    <x v="8"/>
    <x v="6"/>
    <x v="2111"/>
    <x v="1457"/>
    <x v="5"/>
    <x v="39"/>
    <x v="1893"/>
    <x v="0"/>
    <x v="0"/>
    <x v="0"/>
    <x v="2086"/>
    <x v="2087"/>
    <x v="2087"/>
    <x v="0"/>
    <x v="0"/>
  </r>
  <r>
    <x v="5"/>
    <x v="78"/>
    <x v="6"/>
    <x v="0"/>
    <x v="0"/>
    <x v="224"/>
    <x v="10"/>
    <x v="5"/>
    <x v="2112"/>
    <x v="482"/>
    <x v="6"/>
    <x v="37"/>
    <x v="1894"/>
    <x v="6"/>
    <x v="6"/>
    <x v="6"/>
    <x v="2087"/>
    <x v="2088"/>
    <x v="2088"/>
    <x v="6"/>
    <x v="6"/>
  </r>
  <r>
    <x v="1"/>
    <x v="167"/>
    <x v="1"/>
    <x v="1"/>
    <x v="2"/>
    <x v="285"/>
    <x v="11"/>
    <x v="2"/>
    <x v="2113"/>
    <x v="1458"/>
    <x v="6"/>
    <x v="2"/>
    <x v="1895"/>
    <x v="1"/>
    <x v="1"/>
    <x v="1"/>
    <x v="2088"/>
    <x v="2089"/>
    <x v="2089"/>
    <x v="1"/>
    <x v="1"/>
  </r>
  <r>
    <x v="3"/>
    <x v="21"/>
    <x v="5"/>
    <x v="0"/>
    <x v="3"/>
    <x v="1459"/>
    <x v="7"/>
    <x v="7"/>
    <x v="2114"/>
    <x v="470"/>
    <x v="2"/>
    <x v="22"/>
    <x v="1896"/>
    <x v="5"/>
    <x v="5"/>
    <x v="5"/>
    <x v="2089"/>
    <x v="2090"/>
    <x v="2090"/>
    <x v="5"/>
    <x v="5"/>
  </r>
  <r>
    <x v="3"/>
    <x v="110"/>
    <x v="0"/>
    <x v="0"/>
    <x v="2"/>
    <x v="1460"/>
    <x v="5"/>
    <x v="1"/>
    <x v="2115"/>
    <x v="1459"/>
    <x v="6"/>
    <x v="2"/>
    <x v="1897"/>
    <x v="0"/>
    <x v="0"/>
    <x v="0"/>
    <x v="2090"/>
    <x v="2091"/>
    <x v="2091"/>
    <x v="0"/>
    <x v="0"/>
  </r>
  <r>
    <x v="2"/>
    <x v="137"/>
    <x v="2"/>
    <x v="0"/>
    <x v="2"/>
    <x v="1461"/>
    <x v="7"/>
    <x v="5"/>
    <x v="2116"/>
    <x v="1460"/>
    <x v="4"/>
    <x v="54"/>
    <x v="1898"/>
    <x v="2"/>
    <x v="2"/>
    <x v="2"/>
    <x v="2091"/>
    <x v="2092"/>
    <x v="2092"/>
    <x v="2"/>
    <x v="2"/>
  </r>
  <r>
    <x v="1"/>
    <x v="168"/>
    <x v="7"/>
    <x v="1"/>
    <x v="3"/>
    <x v="1462"/>
    <x v="2"/>
    <x v="3"/>
    <x v="2117"/>
    <x v="1268"/>
    <x v="4"/>
    <x v="46"/>
    <x v="1899"/>
    <x v="7"/>
    <x v="7"/>
    <x v="7"/>
    <x v="2092"/>
    <x v="2093"/>
    <x v="2093"/>
    <x v="7"/>
    <x v="7"/>
  </r>
  <r>
    <x v="0"/>
    <x v="146"/>
    <x v="0"/>
    <x v="1"/>
    <x v="2"/>
    <x v="1219"/>
    <x v="4"/>
    <x v="0"/>
    <x v="2118"/>
    <x v="1461"/>
    <x v="5"/>
    <x v="160"/>
    <x v="1900"/>
    <x v="0"/>
    <x v="0"/>
    <x v="0"/>
    <x v="2093"/>
    <x v="2094"/>
    <x v="2094"/>
    <x v="0"/>
    <x v="0"/>
  </r>
  <r>
    <x v="5"/>
    <x v="177"/>
    <x v="2"/>
    <x v="1"/>
    <x v="2"/>
    <x v="1463"/>
    <x v="1"/>
    <x v="7"/>
    <x v="2119"/>
    <x v="1197"/>
    <x v="5"/>
    <x v="187"/>
    <x v="1901"/>
    <x v="2"/>
    <x v="2"/>
    <x v="2"/>
    <x v="2094"/>
    <x v="2095"/>
    <x v="2095"/>
    <x v="2"/>
    <x v="2"/>
  </r>
  <r>
    <x v="2"/>
    <x v="48"/>
    <x v="3"/>
    <x v="1"/>
    <x v="0"/>
    <x v="1464"/>
    <x v="3"/>
    <x v="2"/>
    <x v="2120"/>
    <x v="1462"/>
    <x v="5"/>
    <x v="2"/>
    <x v="1902"/>
    <x v="3"/>
    <x v="3"/>
    <x v="3"/>
    <x v="2095"/>
    <x v="2096"/>
    <x v="2096"/>
    <x v="3"/>
    <x v="3"/>
  </r>
  <r>
    <x v="1"/>
    <x v="79"/>
    <x v="4"/>
    <x v="0"/>
    <x v="0"/>
    <x v="1465"/>
    <x v="8"/>
    <x v="7"/>
    <x v="2121"/>
    <x v="1463"/>
    <x v="3"/>
    <x v="57"/>
    <x v="1903"/>
    <x v="4"/>
    <x v="4"/>
    <x v="4"/>
    <x v="2096"/>
    <x v="2097"/>
    <x v="2097"/>
    <x v="4"/>
    <x v="4"/>
  </r>
  <r>
    <x v="3"/>
    <x v="11"/>
    <x v="4"/>
    <x v="1"/>
    <x v="2"/>
    <x v="836"/>
    <x v="8"/>
    <x v="7"/>
    <x v="2122"/>
    <x v="1464"/>
    <x v="1"/>
    <x v="253"/>
    <x v="1199"/>
    <x v="4"/>
    <x v="4"/>
    <x v="4"/>
    <x v="2097"/>
    <x v="2098"/>
    <x v="2098"/>
    <x v="4"/>
    <x v="4"/>
  </r>
  <r>
    <x v="5"/>
    <x v="166"/>
    <x v="7"/>
    <x v="0"/>
    <x v="3"/>
    <x v="1278"/>
    <x v="9"/>
    <x v="0"/>
    <x v="2123"/>
    <x v="1158"/>
    <x v="1"/>
    <x v="10"/>
    <x v="1904"/>
    <x v="7"/>
    <x v="7"/>
    <x v="7"/>
    <x v="2098"/>
    <x v="2099"/>
    <x v="2099"/>
    <x v="7"/>
    <x v="7"/>
  </r>
  <r>
    <x v="0"/>
    <x v="113"/>
    <x v="3"/>
    <x v="1"/>
    <x v="0"/>
    <x v="1466"/>
    <x v="9"/>
    <x v="1"/>
    <x v="2124"/>
    <x v="1048"/>
    <x v="0"/>
    <x v="2"/>
    <x v="1905"/>
    <x v="3"/>
    <x v="3"/>
    <x v="3"/>
    <x v="2099"/>
    <x v="2100"/>
    <x v="2100"/>
    <x v="3"/>
    <x v="3"/>
  </r>
  <r>
    <x v="0"/>
    <x v="27"/>
    <x v="6"/>
    <x v="0"/>
    <x v="1"/>
    <x v="1467"/>
    <x v="6"/>
    <x v="4"/>
    <x v="2125"/>
    <x v="1222"/>
    <x v="3"/>
    <x v="209"/>
    <x v="1906"/>
    <x v="6"/>
    <x v="6"/>
    <x v="6"/>
    <x v="2100"/>
    <x v="2101"/>
    <x v="2101"/>
    <x v="6"/>
    <x v="6"/>
  </r>
  <r>
    <x v="1"/>
    <x v="123"/>
    <x v="11"/>
    <x v="0"/>
    <x v="0"/>
    <x v="1468"/>
    <x v="10"/>
    <x v="2"/>
    <x v="2126"/>
    <x v="338"/>
    <x v="0"/>
    <x v="78"/>
    <x v="1907"/>
    <x v="11"/>
    <x v="11"/>
    <x v="11"/>
    <x v="2101"/>
    <x v="2102"/>
    <x v="2102"/>
    <x v="11"/>
    <x v="11"/>
  </r>
  <r>
    <x v="3"/>
    <x v="106"/>
    <x v="1"/>
    <x v="1"/>
    <x v="1"/>
    <x v="853"/>
    <x v="3"/>
    <x v="5"/>
    <x v="2127"/>
    <x v="1465"/>
    <x v="1"/>
    <x v="31"/>
    <x v="1908"/>
    <x v="1"/>
    <x v="1"/>
    <x v="1"/>
    <x v="2102"/>
    <x v="2103"/>
    <x v="2103"/>
    <x v="1"/>
    <x v="1"/>
  </r>
  <r>
    <x v="5"/>
    <x v="177"/>
    <x v="10"/>
    <x v="0"/>
    <x v="2"/>
    <x v="1186"/>
    <x v="2"/>
    <x v="2"/>
    <x v="2128"/>
    <x v="344"/>
    <x v="2"/>
    <x v="2"/>
    <x v="1909"/>
    <x v="10"/>
    <x v="10"/>
    <x v="10"/>
    <x v="2103"/>
    <x v="2104"/>
    <x v="2104"/>
    <x v="10"/>
    <x v="10"/>
  </r>
  <r>
    <x v="4"/>
    <x v="173"/>
    <x v="5"/>
    <x v="0"/>
    <x v="1"/>
    <x v="382"/>
    <x v="7"/>
    <x v="2"/>
    <x v="2129"/>
    <x v="234"/>
    <x v="2"/>
    <x v="166"/>
    <x v="1910"/>
    <x v="5"/>
    <x v="5"/>
    <x v="5"/>
    <x v="2104"/>
    <x v="2105"/>
    <x v="2105"/>
    <x v="5"/>
    <x v="5"/>
  </r>
  <r>
    <x v="0"/>
    <x v="1"/>
    <x v="4"/>
    <x v="0"/>
    <x v="3"/>
    <x v="1469"/>
    <x v="2"/>
    <x v="5"/>
    <x v="2130"/>
    <x v="1466"/>
    <x v="5"/>
    <x v="26"/>
    <x v="1911"/>
    <x v="4"/>
    <x v="4"/>
    <x v="4"/>
    <x v="2105"/>
    <x v="2106"/>
    <x v="2106"/>
    <x v="4"/>
    <x v="4"/>
  </r>
  <r>
    <x v="0"/>
    <x v="146"/>
    <x v="7"/>
    <x v="0"/>
    <x v="3"/>
    <x v="1470"/>
    <x v="7"/>
    <x v="0"/>
    <x v="2131"/>
    <x v="685"/>
    <x v="3"/>
    <x v="120"/>
    <x v="1042"/>
    <x v="7"/>
    <x v="7"/>
    <x v="7"/>
    <x v="2106"/>
    <x v="2107"/>
    <x v="2107"/>
    <x v="7"/>
    <x v="7"/>
  </r>
  <r>
    <x v="1"/>
    <x v="66"/>
    <x v="1"/>
    <x v="0"/>
    <x v="0"/>
    <x v="1471"/>
    <x v="3"/>
    <x v="0"/>
    <x v="2132"/>
    <x v="1467"/>
    <x v="0"/>
    <x v="30"/>
    <x v="1912"/>
    <x v="1"/>
    <x v="1"/>
    <x v="1"/>
    <x v="2107"/>
    <x v="2108"/>
    <x v="2108"/>
    <x v="1"/>
    <x v="12"/>
  </r>
  <r>
    <x v="2"/>
    <x v="170"/>
    <x v="2"/>
    <x v="1"/>
    <x v="0"/>
    <x v="1135"/>
    <x v="0"/>
    <x v="7"/>
    <x v="2133"/>
    <x v="381"/>
    <x v="6"/>
    <x v="254"/>
    <x v="1913"/>
    <x v="2"/>
    <x v="2"/>
    <x v="2"/>
    <x v="2108"/>
    <x v="2109"/>
    <x v="2109"/>
    <x v="2"/>
    <x v="2"/>
  </r>
  <r>
    <x v="3"/>
    <x v="184"/>
    <x v="10"/>
    <x v="1"/>
    <x v="1"/>
    <x v="1236"/>
    <x v="10"/>
    <x v="3"/>
    <x v="2134"/>
    <x v="705"/>
    <x v="0"/>
    <x v="190"/>
    <x v="1914"/>
    <x v="10"/>
    <x v="10"/>
    <x v="10"/>
    <x v="2109"/>
    <x v="2110"/>
    <x v="2110"/>
    <x v="10"/>
    <x v="10"/>
  </r>
  <r>
    <x v="1"/>
    <x v="109"/>
    <x v="6"/>
    <x v="0"/>
    <x v="3"/>
    <x v="1472"/>
    <x v="1"/>
    <x v="1"/>
    <x v="2135"/>
    <x v="1001"/>
    <x v="1"/>
    <x v="178"/>
    <x v="1915"/>
    <x v="6"/>
    <x v="6"/>
    <x v="6"/>
    <x v="2110"/>
    <x v="2111"/>
    <x v="2111"/>
    <x v="6"/>
    <x v="6"/>
  </r>
  <r>
    <x v="1"/>
    <x v="159"/>
    <x v="2"/>
    <x v="0"/>
    <x v="0"/>
    <x v="1473"/>
    <x v="11"/>
    <x v="3"/>
    <x v="2136"/>
    <x v="1468"/>
    <x v="1"/>
    <x v="213"/>
    <x v="1916"/>
    <x v="2"/>
    <x v="2"/>
    <x v="2"/>
    <x v="2111"/>
    <x v="2112"/>
    <x v="2112"/>
    <x v="2"/>
    <x v="2"/>
  </r>
  <r>
    <x v="2"/>
    <x v="144"/>
    <x v="0"/>
    <x v="0"/>
    <x v="0"/>
    <x v="1387"/>
    <x v="8"/>
    <x v="2"/>
    <x v="2137"/>
    <x v="763"/>
    <x v="0"/>
    <x v="29"/>
    <x v="1917"/>
    <x v="0"/>
    <x v="0"/>
    <x v="0"/>
    <x v="2112"/>
    <x v="2113"/>
    <x v="2113"/>
    <x v="0"/>
    <x v="0"/>
  </r>
  <r>
    <x v="5"/>
    <x v="34"/>
    <x v="10"/>
    <x v="1"/>
    <x v="0"/>
    <x v="1411"/>
    <x v="7"/>
    <x v="2"/>
    <x v="2138"/>
    <x v="569"/>
    <x v="4"/>
    <x v="254"/>
    <x v="1918"/>
    <x v="10"/>
    <x v="10"/>
    <x v="10"/>
    <x v="2113"/>
    <x v="2114"/>
    <x v="2114"/>
    <x v="10"/>
    <x v="10"/>
  </r>
  <r>
    <x v="4"/>
    <x v="115"/>
    <x v="5"/>
    <x v="0"/>
    <x v="2"/>
    <x v="1433"/>
    <x v="11"/>
    <x v="7"/>
    <x v="2139"/>
    <x v="1069"/>
    <x v="2"/>
    <x v="240"/>
    <x v="1919"/>
    <x v="5"/>
    <x v="5"/>
    <x v="5"/>
    <x v="2114"/>
    <x v="2115"/>
    <x v="2115"/>
    <x v="5"/>
    <x v="5"/>
  </r>
  <r>
    <x v="0"/>
    <x v="146"/>
    <x v="1"/>
    <x v="1"/>
    <x v="1"/>
    <x v="1474"/>
    <x v="1"/>
    <x v="1"/>
    <x v="2140"/>
    <x v="661"/>
    <x v="2"/>
    <x v="2"/>
    <x v="1920"/>
    <x v="1"/>
    <x v="1"/>
    <x v="1"/>
    <x v="2115"/>
    <x v="2116"/>
    <x v="2116"/>
    <x v="1"/>
    <x v="1"/>
  </r>
  <r>
    <x v="5"/>
    <x v="131"/>
    <x v="10"/>
    <x v="1"/>
    <x v="1"/>
    <x v="1475"/>
    <x v="1"/>
    <x v="5"/>
    <x v="2141"/>
    <x v="745"/>
    <x v="5"/>
    <x v="3"/>
    <x v="1921"/>
    <x v="10"/>
    <x v="10"/>
    <x v="10"/>
    <x v="2116"/>
    <x v="2117"/>
    <x v="2117"/>
    <x v="10"/>
    <x v="10"/>
  </r>
  <r>
    <x v="1"/>
    <x v="7"/>
    <x v="11"/>
    <x v="0"/>
    <x v="1"/>
    <x v="138"/>
    <x v="0"/>
    <x v="2"/>
    <x v="2142"/>
    <x v="303"/>
    <x v="2"/>
    <x v="75"/>
    <x v="1922"/>
    <x v="11"/>
    <x v="11"/>
    <x v="11"/>
    <x v="2117"/>
    <x v="2118"/>
    <x v="2118"/>
    <x v="11"/>
    <x v="11"/>
  </r>
  <r>
    <x v="5"/>
    <x v="75"/>
    <x v="6"/>
    <x v="1"/>
    <x v="0"/>
    <x v="53"/>
    <x v="5"/>
    <x v="1"/>
    <x v="2143"/>
    <x v="570"/>
    <x v="5"/>
    <x v="37"/>
    <x v="1923"/>
    <x v="6"/>
    <x v="6"/>
    <x v="6"/>
    <x v="2118"/>
    <x v="2119"/>
    <x v="2119"/>
    <x v="6"/>
    <x v="6"/>
  </r>
  <r>
    <x v="2"/>
    <x v="4"/>
    <x v="5"/>
    <x v="0"/>
    <x v="1"/>
    <x v="1476"/>
    <x v="5"/>
    <x v="2"/>
    <x v="2144"/>
    <x v="1248"/>
    <x v="2"/>
    <x v="45"/>
    <x v="1924"/>
    <x v="5"/>
    <x v="5"/>
    <x v="5"/>
    <x v="2119"/>
    <x v="2120"/>
    <x v="2120"/>
    <x v="5"/>
    <x v="5"/>
  </r>
  <r>
    <x v="3"/>
    <x v="110"/>
    <x v="3"/>
    <x v="0"/>
    <x v="1"/>
    <x v="746"/>
    <x v="7"/>
    <x v="0"/>
    <x v="2145"/>
    <x v="1469"/>
    <x v="4"/>
    <x v="2"/>
    <x v="1925"/>
    <x v="3"/>
    <x v="3"/>
    <x v="3"/>
    <x v="2120"/>
    <x v="2121"/>
    <x v="2121"/>
    <x v="3"/>
    <x v="3"/>
  </r>
  <r>
    <x v="0"/>
    <x v="122"/>
    <x v="11"/>
    <x v="1"/>
    <x v="3"/>
    <x v="846"/>
    <x v="2"/>
    <x v="5"/>
    <x v="2146"/>
    <x v="629"/>
    <x v="1"/>
    <x v="160"/>
    <x v="1926"/>
    <x v="11"/>
    <x v="11"/>
    <x v="11"/>
    <x v="2121"/>
    <x v="2122"/>
    <x v="2122"/>
    <x v="11"/>
    <x v="11"/>
  </r>
  <r>
    <x v="2"/>
    <x v="125"/>
    <x v="4"/>
    <x v="1"/>
    <x v="3"/>
    <x v="1477"/>
    <x v="4"/>
    <x v="7"/>
    <x v="2147"/>
    <x v="1470"/>
    <x v="6"/>
    <x v="77"/>
    <x v="882"/>
    <x v="4"/>
    <x v="4"/>
    <x v="4"/>
    <x v="920"/>
    <x v="920"/>
    <x v="920"/>
    <x v="4"/>
    <x v="4"/>
  </r>
  <r>
    <x v="1"/>
    <x v="89"/>
    <x v="1"/>
    <x v="1"/>
    <x v="0"/>
    <x v="1478"/>
    <x v="2"/>
    <x v="2"/>
    <x v="2148"/>
    <x v="1471"/>
    <x v="0"/>
    <x v="2"/>
    <x v="1927"/>
    <x v="1"/>
    <x v="1"/>
    <x v="1"/>
    <x v="2122"/>
    <x v="2123"/>
    <x v="2123"/>
    <x v="1"/>
    <x v="1"/>
  </r>
  <r>
    <x v="2"/>
    <x v="102"/>
    <x v="8"/>
    <x v="0"/>
    <x v="1"/>
    <x v="1479"/>
    <x v="10"/>
    <x v="3"/>
    <x v="2149"/>
    <x v="132"/>
    <x v="1"/>
    <x v="11"/>
    <x v="1928"/>
    <x v="8"/>
    <x v="8"/>
    <x v="8"/>
    <x v="2123"/>
    <x v="2124"/>
    <x v="2124"/>
    <x v="8"/>
    <x v="8"/>
  </r>
  <r>
    <x v="5"/>
    <x v="130"/>
    <x v="6"/>
    <x v="0"/>
    <x v="2"/>
    <x v="800"/>
    <x v="5"/>
    <x v="2"/>
    <x v="2150"/>
    <x v="1472"/>
    <x v="2"/>
    <x v="2"/>
    <x v="1929"/>
    <x v="6"/>
    <x v="6"/>
    <x v="6"/>
    <x v="2124"/>
    <x v="2125"/>
    <x v="2125"/>
    <x v="6"/>
    <x v="6"/>
  </r>
  <r>
    <x v="1"/>
    <x v="142"/>
    <x v="8"/>
    <x v="0"/>
    <x v="0"/>
    <x v="1480"/>
    <x v="11"/>
    <x v="4"/>
    <x v="2151"/>
    <x v="1143"/>
    <x v="2"/>
    <x v="2"/>
    <x v="1930"/>
    <x v="8"/>
    <x v="8"/>
    <x v="8"/>
    <x v="2125"/>
    <x v="2126"/>
    <x v="2126"/>
    <x v="8"/>
    <x v="8"/>
  </r>
  <r>
    <x v="2"/>
    <x v="125"/>
    <x v="6"/>
    <x v="0"/>
    <x v="3"/>
    <x v="1481"/>
    <x v="8"/>
    <x v="4"/>
    <x v="2152"/>
    <x v="1473"/>
    <x v="2"/>
    <x v="4"/>
    <x v="1313"/>
    <x v="6"/>
    <x v="6"/>
    <x v="6"/>
    <x v="2126"/>
    <x v="2127"/>
    <x v="2127"/>
    <x v="6"/>
    <x v="6"/>
  </r>
  <r>
    <x v="6"/>
    <x v="171"/>
    <x v="1"/>
    <x v="1"/>
    <x v="3"/>
    <x v="1294"/>
    <x v="6"/>
    <x v="2"/>
    <x v="2153"/>
    <x v="1474"/>
    <x v="3"/>
    <x v="2"/>
    <x v="1258"/>
    <x v="1"/>
    <x v="1"/>
    <x v="1"/>
    <x v="2127"/>
    <x v="2128"/>
    <x v="2128"/>
    <x v="1"/>
    <x v="1"/>
  </r>
  <r>
    <x v="0"/>
    <x v="122"/>
    <x v="10"/>
    <x v="1"/>
    <x v="3"/>
    <x v="8"/>
    <x v="3"/>
    <x v="4"/>
    <x v="2154"/>
    <x v="829"/>
    <x v="1"/>
    <x v="61"/>
    <x v="1931"/>
    <x v="10"/>
    <x v="10"/>
    <x v="10"/>
    <x v="2128"/>
    <x v="2129"/>
    <x v="2129"/>
    <x v="10"/>
    <x v="10"/>
  </r>
  <r>
    <x v="3"/>
    <x v="8"/>
    <x v="8"/>
    <x v="1"/>
    <x v="3"/>
    <x v="1482"/>
    <x v="1"/>
    <x v="5"/>
    <x v="2155"/>
    <x v="1475"/>
    <x v="4"/>
    <x v="13"/>
    <x v="727"/>
    <x v="8"/>
    <x v="8"/>
    <x v="8"/>
    <x v="2129"/>
    <x v="2130"/>
    <x v="2130"/>
    <x v="8"/>
    <x v="8"/>
  </r>
  <r>
    <x v="3"/>
    <x v="35"/>
    <x v="4"/>
    <x v="0"/>
    <x v="2"/>
    <x v="257"/>
    <x v="3"/>
    <x v="1"/>
    <x v="2156"/>
    <x v="1305"/>
    <x v="5"/>
    <x v="163"/>
    <x v="1932"/>
    <x v="4"/>
    <x v="4"/>
    <x v="4"/>
    <x v="2130"/>
    <x v="2131"/>
    <x v="2131"/>
    <x v="4"/>
    <x v="4"/>
  </r>
  <r>
    <x v="3"/>
    <x v="60"/>
    <x v="9"/>
    <x v="0"/>
    <x v="0"/>
    <x v="1483"/>
    <x v="0"/>
    <x v="4"/>
    <x v="2157"/>
    <x v="1476"/>
    <x v="5"/>
    <x v="58"/>
    <x v="1933"/>
    <x v="9"/>
    <x v="9"/>
    <x v="9"/>
    <x v="2131"/>
    <x v="2132"/>
    <x v="2132"/>
    <x v="9"/>
    <x v="9"/>
  </r>
  <r>
    <x v="2"/>
    <x v="144"/>
    <x v="6"/>
    <x v="1"/>
    <x v="2"/>
    <x v="1150"/>
    <x v="5"/>
    <x v="5"/>
    <x v="2158"/>
    <x v="511"/>
    <x v="2"/>
    <x v="31"/>
    <x v="1934"/>
    <x v="6"/>
    <x v="6"/>
    <x v="6"/>
    <x v="2132"/>
    <x v="2133"/>
    <x v="2133"/>
    <x v="6"/>
    <x v="6"/>
  </r>
  <r>
    <x v="5"/>
    <x v="88"/>
    <x v="4"/>
    <x v="0"/>
    <x v="1"/>
    <x v="1484"/>
    <x v="11"/>
    <x v="0"/>
    <x v="2159"/>
    <x v="667"/>
    <x v="2"/>
    <x v="157"/>
    <x v="1935"/>
    <x v="4"/>
    <x v="4"/>
    <x v="4"/>
    <x v="2133"/>
    <x v="2134"/>
    <x v="2134"/>
    <x v="4"/>
    <x v="4"/>
  </r>
  <r>
    <x v="1"/>
    <x v="80"/>
    <x v="5"/>
    <x v="1"/>
    <x v="1"/>
    <x v="1213"/>
    <x v="11"/>
    <x v="4"/>
    <x v="2160"/>
    <x v="1200"/>
    <x v="1"/>
    <x v="114"/>
    <x v="1379"/>
    <x v="5"/>
    <x v="5"/>
    <x v="5"/>
    <x v="2134"/>
    <x v="2135"/>
    <x v="2135"/>
    <x v="5"/>
    <x v="5"/>
  </r>
  <r>
    <x v="1"/>
    <x v="43"/>
    <x v="2"/>
    <x v="0"/>
    <x v="3"/>
    <x v="1485"/>
    <x v="3"/>
    <x v="3"/>
    <x v="2161"/>
    <x v="1477"/>
    <x v="6"/>
    <x v="142"/>
    <x v="559"/>
    <x v="2"/>
    <x v="2"/>
    <x v="2"/>
    <x v="2135"/>
    <x v="2136"/>
    <x v="2136"/>
    <x v="2"/>
    <x v="2"/>
  </r>
  <r>
    <x v="4"/>
    <x v="31"/>
    <x v="3"/>
    <x v="0"/>
    <x v="0"/>
    <x v="389"/>
    <x v="3"/>
    <x v="7"/>
    <x v="2162"/>
    <x v="1036"/>
    <x v="1"/>
    <x v="2"/>
    <x v="1936"/>
    <x v="3"/>
    <x v="3"/>
    <x v="3"/>
    <x v="2136"/>
    <x v="2137"/>
    <x v="2137"/>
    <x v="3"/>
    <x v="3"/>
  </r>
  <r>
    <x v="6"/>
    <x v="171"/>
    <x v="7"/>
    <x v="1"/>
    <x v="3"/>
    <x v="1486"/>
    <x v="1"/>
    <x v="0"/>
    <x v="2163"/>
    <x v="1478"/>
    <x v="2"/>
    <x v="2"/>
    <x v="1937"/>
    <x v="7"/>
    <x v="7"/>
    <x v="7"/>
    <x v="2137"/>
    <x v="2138"/>
    <x v="2138"/>
    <x v="7"/>
    <x v="7"/>
  </r>
  <r>
    <x v="3"/>
    <x v="15"/>
    <x v="2"/>
    <x v="1"/>
    <x v="2"/>
    <x v="975"/>
    <x v="10"/>
    <x v="1"/>
    <x v="2164"/>
    <x v="1479"/>
    <x v="2"/>
    <x v="8"/>
    <x v="1938"/>
    <x v="2"/>
    <x v="2"/>
    <x v="2"/>
    <x v="2138"/>
    <x v="2139"/>
    <x v="2139"/>
    <x v="2"/>
    <x v="2"/>
  </r>
  <r>
    <x v="1"/>
    <x v="109"/>
    <x v="7"/>
    <x v="1"/>
    <x v="2"/>
    <x v="48"/>
    <x v="1"/>
    <x v="5"/>
    <x v="2165"/>
    <x v="46"/>
    <x v="5"/>
    <x v="5"/>
    <x v="1939"/>
    <x v="7"/>
    <x v="7"/>
    <x v="7"/>
    <x v="2139"/>
    <x v="2140"/>
    <x v="2140"/>
    <x v="7"/>
    <x v="7"/>
  </r>
  <r>
    <x v="1"/>
    <x v="169"/>
    <x v="6"/>
    <x v="1"/>
    <x v="3"/>
    <x v="217"/>
    <x v="0"/>
    <x v="4"/>
    <x v="2166"/>
    <x v="1341"/>
    <x v="5"/>
    <x v="255"/>
    <x v="1940"/>
    <x v="6"/>
    <x v="6"/>
    <x v="6"/>
    <x v="2140"/>
    <x v="2141"/>
    <x v="2141"/>
    <x v="6"/>
    <x v="6"/>
  </r>
  <r>
    <x v="4"/>
    <x v="160"/>
    <x v="10"/>
    <x v="1"/>
    <x v="3"/>
    <x v="596"/>
    <x v="9"/>
    <x v="7"/>
    <x v="2167"/>
    <x v="1095"/>
    <x v="5"/>
    <x v="44"/>
    <x v="1941"/>
    <x v="10"/>
    <x v="10"/>
    <x v="10"/>
    <x v="2141"/>
    <x v="2142"/>
    <x v="2142"/>
    <x v="10"/>
    <x v="10"/>
  </r>
  <r>
    <x v="5"/>
    <x v="92"/>
    <x v="6"/>
    <x v="1"/>
    <x v="1"/>
    <x v="1302"/>
    <x v="0"/>
    <x v="0"/>
    <x v="2168"/>
    <x v="1480"/>
    <x v="3"/>
    <x v="2"/>
    <x v="1942"/>
    <x v="6"/>
    <x v="6"/>
    <x v="6"/>
    <x v="2142"/>
    <x v="2143"/>
    <x v="2143"/>
    <x v="6"/>
    <x v="6"/>
  </r>
  <r>
    <x v="5"/>
    <x v="28"/>
    <x v="3"/>
    <x v="0"/>
    <x v="3"/>
    <x v="1487"/>
    <x v="8"/>
    <x v="7"/>
    <x v="2169"/>
    <x v="1445"/>
    <x v="4"/>
    <x v="28"/>
    <x v="1943"/>
    <x v="3"/>
    <x v="3"/>
    <x v="3"/>
    <x v="2143"/>
    <x v="2144"/>
    <x v="2144"/>
    <x v="3"/>
    <x v="3"/>
  </r>
  <r>
    <x v="5"/>
    <x v="97"/>
    <x v="11"/>
    <x v="1"/>
    <x v="3"/>
    <x v="253"/>
    <x v="3"/>
    <x v="2"/>
    <x v="2170"/>
    <x v="1481"/>
    <x v="3"/>
    <x v="93"/>
    <x v="1944"/>
    <x v="11"/>
    <x v="11"/>
    <x v="11"/>
    <x v="2144"/>
    <x v="2145"/>
    <x v="2145"/>
    <x v="11"/>
    <x v="11"/>
  </r>
  <r>
    <x v="1"/>
    <x v="26"/>
    <x v="6"/>
    <x v="1"/>
    <x v="3"/>
    <x v="714"/>
    <x v="6"/>
    <x v="2"/>
    <x v="2171"/>
    <x v="1482"/>
    <x v="5"/>
    <x v="30"/>
    <x v="1945"/>
    <x v="6"/>
    <x v="6"/>
    <x v="6"/>
    <x v="2145"/>
    <x v="2146"/>
    <x v="2146"/>
    <x v="6"/>
    <x v="6"/>
  </r>
  <r>
    <x v="0"/>
    <x v="25"/>
    <x v="8"/>
    <x v="1"/>
    <x v="1"/>
    <x v="1488"/>
    <x v="11"/>
    <x v="2"/>
    <x v="2172"/>
    <x v="1033"/>
    <x v="0"/>
    <x v="15"/>
    <x v="1946"/>
    <x v="8"/>
    <x v="8"/>
    <x v="8"/>
    <x v="2146"/>
    <x v="2147"/>
    <x v="2147"/>
    <x v="8"/>
    <x v="8"/>
  </r>
  <r>
    <x v="5"/>
    <x v="91"/>
    <x v="3"/>
    <x v="1"/>
    <x v="0"/>
    <x v="1489"/>
    <x v="5"/>
    <x v="4"/>
    <x v="2173"/>
    <x v="561"/>
    <x v="0"/>
    <x v="71"/>
    <x v="12"/>
    <x v="3"/>
    <x v="3"/>
    <x v="3"/>
    <x v="12"/>
    <x v="12"/>
    <x v="12"/>
    <x v="3"/>
    <x v="3"/>
  </r>
  <r>
    <x v="5"/>
    <x v="105"/>
    <x v="3"/>
    <x v="0"/>
    <x v="3"/>
    <x v="1490"/>
    <x v="10"/>
    <x v="7"/>
    <x v="2174"/>
    <x v="219"/>
    <x v="0"/>
    <x v="159"/>
    <x v="1947"/>
    <x v="3"/>
    <x v="3"/>
    <x v="3"/>
    <x v="2147"/>
    <x v="2148"/>
    <x v="2148"/>
    <x v="3"/>
    <x v="3"/>
  </r>
  <r>
    <x v="1"/>
    <x v="129"/>
    <x v="4"/>
    <x v="1"/>
    <x v="1"/>
    <x v="1416"/>
    <x v="3"/>
    <x v="3"/>
    <x v="2175"/>
    <x v="678"/>
    <x v="2"/>
    <x v="64"/>
    <x v="1948"/>
    <x v="4"/>
    <x v="4"/>
    <x v="4"/>
    <x v="2148"/>
    <x v="2149"/>
    <x v="2149"/>
    <x v="4"/>
    <x v="4"/>
  </r>
  <r>
    <x v="2"/>
    <x v="12"/>
    <x v="9"/>
    <x v="1"/>
    <x v="2"/>
    <x v="1491"/>
    <x v="7"/>
    <x v="6"/>
    <x v="2176"/>
    <x v="1483"/>
    <x v="4"/>
    <x v="2"/>
    <x v="1949"/>
    <x v="9"/>
    <x v="9"/>
    <x v="9"/>
    <x v="2149"/>
    <x v="2150"/>
    <x v="2150"/>
    <x v="9"/>
    <x v="9"/>
  </r>
  <r>
    <x v="3"/>
    <x v="94"/>
    <x v="7"/>
    <x v="1"/>
    <x v="0"/>
    <x v="1492"/>
    <x v="8"/>
    <x v="2"/>
    <x v="2177"/>
    <x v="1484"/>
    <x v="2"/>
    <x v="96"/>
    <x v="1950"/>
    <x v="7"/>
    <x v="7"/>
    <x v="7"/>
    <x v="2150"/>
    <x v="2151"/>
    <x v="2151"/>
    <x v="7"/>
    <x v="7"/>
  </r>
  <r>
    <x v="5"/>
    <x v="131"/>
    <x v="1"/>
    <x v="0"/>
    <x v="0"/>
    <x v="1493"/>
    <x v="0"/>
    <x v="4"/>
    <x v="2178"/>
    <x v="1485"/>
    <x v="6"/>
    <x v="2"/>
    <x v="1951"/>
    <x v="1"/>
    <x v="1"/>
    <x v="1"/>
    <x v="2151"/>
    <x v="2152"/>
    <x v="2152"/>
    <x v="1"/>
    <x v="1"/>
  </r>
  <r>
    <x v="2"/>
    <x v="83"/>
    <x v="0"/>
    <x v="0"/>
    <x v="0"/>
    <x v="423"/>
    <x v="8"/>
    <x v="6"/>
    <x v="2179"/>
    <x v="812"/>
    <x v="2"/>
    <x v="159"/>
    <x v="1952"/>
    <x v="0"/>
    <x v="0"/>
    <x v="0"/>
    <x v="2152"/>
    <x v="2153"/>
    <x v="2153"/>
    <x v="0"/>
    <x v="0"/>
  </r>
  <r>
    <x v="0"/>
    <x v="118"/>
    <x v="3"/>
    <x v="1"/>
    <x v="3"/>
    <x v="1494"/>
    <x v="10"/>
    <x v="4"/>
    <x v="2180"/>
    <x v="395"/>
    <x v="2"/>
    <x v="204"/>
    <x v="24"/>
    <x v="3"/>
    <x v="3"/>
    <x v="3"/>
    <x v="2153"/>
    <x v="2154"/>
    <x v="2154"/>
    <x v="3"/>
    <x v="3"/>
  </r>
  <r>
    <x v="2"/>
    <x v="102"/>
    <x v="11"/>
    <x v="0"/>
    <x v="3"/>
    <x v="1307"/>
    <x v="9"/>
    <x v="1"/>
    <x v="2181"/>
    <x v="1486"/>
    <x v="6"/>
    <x v="45"/>
    <x v="1953"/>
    <x v="11"/>
    <x v="11"/>
    <x v="11"/>
    <x v="2154"/>
    <x v="2155"/>
    <x v="2155"/>
    <x v="11"/>
    <x v="11"/>
  </r>
  <r>
    <x v="5"/>
    <x v="74"/>
    <x v="7"/>
    <x v="0"/>
    <x v="3"/>
    <x v="1343"/>
    <x v="0"/>
    <x v="4"/>
    <x v="2182"/>
    <x v="1318"/>
    <x v="4"/>
    <x v="132"/>
    <x v="1954"/>
    <x v="7"/>
    <x v="7"/>
    <x v="7"/>
    <x v="2155"/>
    <x v="2156"/>
    <x v="2156"/>
    <x v="7"/>
    <x v="7"/>
  </r>
  <r>
    <x v="2"/>
    <x v="144"/>
    <x v="2"/>
    <x v="1"/>
    <x v="1"/>
    <x v="365"/>
    <x v="4"/>
    <x v="4"/>
    <x v="2183"/>
    <x v="488"/>
    <x v="2"/>
    <x v="61"/>
    <x v="1063"/>
    <x v="2"/>
    <x v="2"/>
    <x v="2"/>
    <x v="2156"/>
    <x v="2157"/>
    <x v="2157"/>
    <x v="2"/>
    <x v="2"/>
  </r>
  <r>
    <x v="5"/>
    <x v="75"/>
    <x v="0"/>
    <x v="1"/>
    <x v="0"/>
    <x v="592"/>
    <x v="1"/>
    <x v="5"/>
    <x v="2184"/>
    <x v="1393"/>
    <x v="2"/>
    <x v="2"/>
    <x v="1955"/>
    <x v="0"/>
    <x v="0"/>
    <x v="0"/>
    <x v="2157"/>
    <x v="2158"/>
    <x v="2158"/>
    <x v="12"/>
    <x v="0"/>
  </r>
  <r>
    <x v="5"/>
    <x v="62"/>
    <x v="1"/>
    <x v="0"/>
    <x v="1"/>
    <x v="1495"/>
    <x v="8"/>
    <x v="5"/>
    <x v="2185"/>
    <x v="1487"/>
    <x v="6"/>
    <x v="22"/>
    <x v="1956"/>
    <x v="1"/>
    <x v="1"/>
    <x v="1"/>
    <x v="2158"/>
    <x v="2159"/>
    <x v="2159"/>
    <x v="1"/>
    <x v="1"/>
  </r>
  <r>
    <x v="5"/>
    <x v="145"/>
    <x v="10"/>
    <x v="1"/>
    <x v="1"/>
    <x v="640"/>
    <x v="4"/>
    <x v="7"/>
    <x v="2186"/>
    <x v="1464"/>
    <x v="1"/>
    <x v="109"/>
    <x v="1957"/>
    <x v="10"/>
    <x v="10"/>
    <x v="10"/>
    <x v="2159"/>
    <x v="2160"/>
    <x v="2160"/>
    <x v="10"/>
    <x v="10"/>
  </r>
  <r>
    <x v="5"/>
    <x v="117"/>
    <x v="4"/>
    <x v="1"/>
    <x v="3"/>
    <x v="1155"/>
    <x v="11"/>
    <x v="2"/>
    <x v="2187"/>
    <x v="1012"/>
    <x v="6"/>
    <x v="37"/>
    <x v="1958"/>
    <x v="4"/>
    <x v="4"/>
    <x v="4"/>
    <x v="2160"/>
    <x v="2161"/>
    <x v="2161"/>
    <x v="4"/>
    <x v="4"/>
  </r>
  <r>
    <x v="0"/>
    <x v="135"/>
    <x v="6"/>
    <x v="1"/>
    <x v="0"/>
    <x v="1478"/>
    <x v="2"/>
    <x v="2"/>
    <x v="2188"/>
    <x v="463"/>
    <x v="2"/>
    <x v="22"/>
    <x v="1959"/>
    <x v="6"/>
    <x v="6"/>
    <x v="6"/>
    <x v="2161"/>
    <x v="2162"/>
    <x v="2162"/>
    <x v="6"/>
    <x v="6"/>
  </r>
  <r>
    <x v="4"/>
    <x v="160"/>
    <x v="1"/>
    <x v="1"/>
    <x v="2"/>
    <x v="1496"/>
    <x v="5"/>
    <x v="0"/>
    <x v="2189"/>
    <x v="1488"/>
    <x v="6"/>
    <x v="2"/>
    <x v="1960"/>
    <x v="1"/>
    <x v="1"/>
    <x v="1"/>
    <x v="2162"/>
    <x v="2163"/>
    <x v="2163"/>
    <x v="1"/>
    <x v="1"/>
  </r>
  <r>
    <x v="0"/>
    <x v="134"/>
    <x v="8"/>
    <x v="1"/>
    <x v="3"/>
    <x v="1497"/>
    <x v="2"/>
    <x v="2"/>
    <x v="2190"/>
    <x v="795"/>
    <x v="2"/>
    <x v="2"/>
    <x v="1298"/>
    <x v="8"/>
    <x v="8"/>
    <x v="8"/>
    <x v="2163"/>
    <x v="2164"/>
    <x v="2164"/>
    <x v="8"/>
    <x v="8"/>
  </r>
  <r>
    <x v="6"/>
    <x v="180"/>
    <x v="7"/>
    <x v="1"/>
    <x v="2"/>
    <x v="1286"/>
    <x v="3"/>
    <x v="4"/>
    <x v="2191"/>
    <x v="1489"/>
    <x v="2"/>
    <x v="2"/>
    <x v="1961"/>
    <x v="7"/>
    <x v="7"/>
    <x v="7"/>
    <x v="2164"/>
    <x v="2165"/>
    <x v="2165"/>
    <x v="7"/>
    <x v="7"/>
  </r>
  <r>
    <x v="5"/>
    <x v="130"/>
    <x v="6"/>
    <x v="1"/>
    <x v="0"/>
    <x v="1498"/>
    <x v="1"/>
    <x v="5"/>
    <x v="2192"/>
    <x v="1490"/>
    <x v="2"/>
    <x v="160"/>
    <x v="1962"/>
    <x v="6"/>
    <x v="6"/>
    <x v="6"/>
    <x v="2165"/>
    <x v="2166"/>
    <x v="2166"/>
    <x v="6"/>
    <x v="6"/>
  </r>
  <r>
    <x v="5"/>
    <x v="149"/>
    <x v="2"/>
    <x v="1"/>
    <x v="0"/>
    <x v="914"/>
    <x v="5"/>
    <x v="3"/>
    <x v="2193"/>
    <x v="1491"/>
    <x v="0"/>
    <x v="69"/>
    <x v="1963"/>
    <x v="2"/>
    <x v="2"/>
    <x v="2"/>
    <x v="2166"/>
    <x v="2167"/>
    <x v="2167"/>
    <x v="2"/>
    <x v="2"/>
  </r>
  <r>
    <x v="4"/>
    <x v="46"/>
    <x v="2"/>
    <x v="1"/>
    <x v="1"/>
    <x v="559"/>
    <x v="5"/>
    <x v="1"/>
    <x v="2194"/>
    <x v="1492"/>
    <x v="6"/>
    <x v="2"/>
    <x v="1964"/>
    <x v="2"/>
    <x v="2"/>
    <x v="2"/>
    <x v="2167"/>
    <x v="2168"/>
    <x v="2168"/>
    <x v="2"/>
    <x v="2"/>
  </r>
  <r>
    <x v="5"/>
    <x v="63"/>
    <x v="0"/>
    <x v="1"/>
    <x v="1"/>
    <x v="931"/>
    <x v="9"/>
    <x v="4"/>
    <x v="2195"/>
    <x v="1493"/>
    <x v="3"/>
    <x v="131"/>
    <x v="579"/>
    <x v="0"/>
    <x v="0"/>
    <x v="0"/>
    <x v="2168"/>
    <x v="2169"/>
    <x v="2169"/>
    <x v="0"/>
    <x v="0"/>
  </r>
  <r>
    <x v="5"/>
    <x v="28"/>
    <x v="10"/>
    <x v="1"/>
    <x v="3"/>
    <x v="1499"/>
    <x v="6"/>
    <x v="5"/>
    <x v="2196"/>
    <x v="1494"/>
    <x v="5"/>
    <x v="227"/>
    <x v="1965"/>
    <x v="10"/>
    <x v="10"/>
    <x v="10"/>
    <x v="2169"/>
    <x v="2170"/>
    <x v="2170"/>
    <x v="10"/>
    <x v="10"/>
  </r>
  <r>
    <x v="4"/>
    <x v="29"/>
    <x v="9"/>
    <x v="1"/>
    <x v="3"/>
    <x v="1500"/>
    <x v="5"/>
    <x v="7"/>
    <x v="2197"/>
    <x v="1495"/>
    <x v="3"/>
    <x v="2"/>
    <x v="1966"/>
    <x v="9"/>
    <x v="9"/>
    <x v="9"/>
    <x v="2170"/>
    <x v="2171"/>
    <x v="2171"/>
    <x v="9"/>
    <x v="9"/>
  </r>
  <r>
    <x v="1"/>
    <x v="152"/>
    <x v="5"/>
    <x v="1"/>
    <x v="2"/>
    <x v="578"/>
    <x v="1"/>
    <x v="2"/>
    <x v="2198"/>
    <x v="1496"/>
    <x v="0"/>
    <x v="1"/>
    <x v="1967"/>
    <x v="5"/>
    <x v="5"/>
    <x v="5"/>
    <x v="2171"/>
    <x v="2172"/>
    <x v="2172"/>
    <x v="5"/>
    <x v="5"/>
  </r>
  <r>
    <x v="5"/>
    <x v="162"/>
    <x v="7"/>
    <x v="1"/>
    <x v="3"/>
    <x v="1501"/>
    <x v="11"/>
    <x v="2"/>
    <x v="2199"/>
    <x v="1497"/>
    <x v="6"/>
    <x v="86"/>
    <x v="1968"/>
    <x v="7"/>
    <x v="7"/>
    <x v="7"/>
    <x v="2172"/>
    <x v="2173"/>
    <x v="2173"/>
    <x v="7"/>
    <x v="7"/>
  </r>
  <r>
    <x v="5"/>
    <x v="32"/>
    <x v="9"/>
    <x v="0"/>
    <x v="2"/>
    <x v="1294"/>
    <x v="6"/>
    <x v="2"/>
    <x v="2200"/>
    <x v="918"/>
    <x v="3"/>
    <x v="20"/>
    <x v="1969"/>
    <x v="9"/>
    <x v="9"/>
    <x v="9"/>
    <x v="2173"/>
    <x v="2174"/>
    <x v="2174"/>
    <x v="9"/>
    <x v="9"/>
  </r>
  <r>
    <x v="5"/>
    <x v="75"/>
    <x v="0"/>
    <x v="0"/>
    <x v="1"/>
    <x v="1502"/>
    <x v="1"/>
    <x v="6"/>
    <x v="2201"/>
    <x v="1498"/>
    <x v="1"/>
    <x v="174"/>
    <x v="1970"/>
    <x v="0"/>
    <x v="0"/>
    <x v="0"/>
    <x v="2174"/>
    <x v="2175"/>
    <x v="2175"/>
    <x v="0"/>
    <x v="0"/>
  </r>
  <r>
    <x v="5"/>
    <x v="98"/>
    <x v="10"/>
    <x v="1"/>
    <x v="3"/>
    <x v="1503"/>
    <x v="10"/>
    <x v="7"/>
    <x v="2202"/>
    <x v="879"/>
    <x v="5"/>
    <x v="10"/>
    <x v="1971"/>
    <x v="10"/>
    <x v="10"/>
    <x v="10"/>
    <x v="2175"/>
    <x v="2176"/>
    <x v="2176"/>
    <x v="10"/>
    <x v="10"/>
  </r>
  <r>
    <x v="3"/>
    <x v="5"/>
    <x v="2"/>
    <x v="1"/>
    <x v="2"/>
    <x v="547"/>
    <x v="2"/>
    <x v="0"/>
    <x v="2203"/>
    <x v="674"/>
    <x v="4"/>
    <x v="2"/>
    <x v="1972"/>
    <x v="2"/>
    <x v="2"/>
    <x v="2"/>
    <x v="2176"/>
    <x v="2177"/>
    <x v="2177"/>
    <x v="2"/>
    <x v="2"/>
  </r>
  <r>
    <x v="1"/>
    <x v="41"/>
    <x v="6"/>
    <x v="0"/>
    <x v="3"/>
    <x v="514"/>
    <x v="0"/>
    <x v="2"/>
    <x v="2204"/>
    <x v="1499"/>
    <x v="1"/>
    <x v="238"/>
    <x v="1973"/>
    <x v="6"/>
    <x v="6"/>
    <x v="6"/>
    <x v="2177"/>
    <x v="2178"/>
    <x v="2178"/>
    <x v="6"/>
    <x v="6"/>
  </r>
  <r>
    <x v="1"/>
    <x v="179"/>
    <x v="4"/>
    <x v="1"/>
    <x v="2"/>
    <x v="1024"/>
    <x v="2"/>
    <x v="3"/>
    <x v="2205"/>
    <x v="1320"/>
    <x v="6"/>
    <x v="4"/>
    <x v="1974"/>
    <x v="4"/>
    <x v="4"/>
    <x v="4"/>
    <x v="2178"/>
    <x v="2179"/>
    <x v="2179"/>
    <x v="4"/>
    <x v="4"/>
  </r>
  <r>
    <x v="3"/>
    <x v="5"/>
    <x v="5"/>
    <x v="0"/>
    <x v="1"/>
    <x v="32"/>
    <x v="11"/>
    <x v="7"/>
    <x v="2206"/>
    <x v="1470"/>
    <x v="6"/>
    <x v="256"/>
    <x v="1975"/>
    <x v="5"/>
    <x v="5"/>
    <x v="5"/>
    <x v="2179"/>
    <x v="2180"/>
    <x v="2180"/>
    <x v="5"/>
    <x v="5"/>
  </r>
  <r>
    <x v="1"/>
    <x v="93"/>
    <x v="8"/>
    <x v="1"/>
    <x v="1"/>
    <x v="1187"/>
    <x v="10"/>
    <x v="4"/>
    <x v="2207"/>
    <x v="1500"/>
    <x v="0"/>
    <x v="73"/>
    <x v="1976"/>
    <x v="8"/>
    <x v="8"/>
    <x v="8"/>
    <x v="2180"/>
    <x v="2181"/>
    <x v="2181"/>
    <x v="8"/>
    <x v="8"/>
  </r>
  <r>
    <x v="5"/>
    <x v="32"/>
    <x v="7"/>
    <x v="1"/>
    <x v="1"/>
    <x v="1390"/>
    <x v="9"/>
    <x v="3"/>
    <x v="2208"/>
    <x v="1013"/>
    <x v="2"/>
    <x v="2"/>
    <x v="1977"/>
    <x v="7"/>
    <x v="7"/>
    <x v="7"/>
    <x v="2181"/>
    <x v="2182"/>
    <x v="2182"/>
    <x v="7"/>
    <x v="7"/>
  </r>
  <r>
    <x v="1"/>
    <x v="81"/>
    <x v="3"/>
    <x v="1"/>
    <x v="0"/>
    <x v="1504"/>
    <x v="2"/>
    <x v="0"/>
    <x v="2209"/>
    <x v="1501"/>
    <x v="0"/>
    <x v="44"/>
    <x v="1978"/>
    <x v="3"/>
    <x v="3"/>
    <x v="3"/>
    <x v="2182"/>
    <x v="2183"/>
    <x v="2183"/>
    <x v="3"/>
    <x v="3"/>
  </r>
  <r>
    <x v="5"/>
    <x v="39"/>
    <x v="10"/>
    <x v="1"/>
    <x v="3"/>
    <x v="1505"/>
    <x v="9"/>
    <x v="1"/>
    <x v="2210"/>
    <x v="1492"/>
    <x v="6"/>
    <x v="2"/>
    <x v="1979"/>
    <x v="10"/>
    <x v="10"/>
    <x v="10"/>
    <x v="2183"/>
    <x v="2184"/>
    <x v="2184"/>
    <x v="10"/>
    <x v="10"/>
  </r>
  <r>
    <x v="1"/>
    <x v="89"/>
    <x v="7"/>
    <x v="0"/>
    <x v="2"/>
    <x v="1506"/>
    <x v="2"/>
    <x v="2"/>
    <x v="2211"/>
    <x v="1161"/>
    <x v="6"/>
    <x v="80"/>
    <x v="1980"/>
    <x v="7"/>
    <x v="7"/>
    <x v="7"/>
    <x v="2184"/>
    <x v="2185"/>
    <x v="2185"/>
    <x v="7"/>
    <x v="7"/>
  </r>
  <r>
    <x v="0"/>
    <x v="146"/>
    <x v="4"/>
    <x v="0"/>
    <x v="0"/>
    <x v="1413"/>
    <x v="11"/>
    <x v="0"/>
    <x v="2212"/>
    <x v="1502"/>
    <x v="4"/>
    <x v="105"/>
    <x v="1981"/>
    <x v="4"/>
    <x v="4"/>
    <x v="4"/>
    <x v="2185"/>
    <x v="2186"/>
    <x v="2186"/>
    <x v="4"/>
    <x v="4"/>
  </r>
  <r>
    <x v="1"/>
    <x v="16"/>
    <x v="11"/>
    <x v="1"/>
    <x v="0"/>
    <x v="1507"/>
    <x v="3"/>
    <x v="1"/>
    <x v="2213"/>
    <x v="140"/>
    <x v="5"/>
    <x v="2"/>
    <x v="1982"/>
    <x v="11"/>
    <x v="11"/>
    <x v="11"/>
    <x v="2186"/>
    <x v="2187"/>
    <x v="2187"/>
    <x v="11"/>
    <x v="11"/>
  </r>
  <r>
    <x v="0"/>
    <x v="118"/>
    <x v="7"/>
    <x v="0"/>
    <x v="1"/>
    <x v="61"/>
    <x v="6"/>
    <x v="3"/>
    <x v="2214"/>
    <x v="602"/>
    <x v="5"/>
    <x v="160"/>
    <x v="1983"/>
    <x v="7"/>
    <x v="7"/>
    <x v="7"/>
    <x v="2187"/>
    <x v="2188"/>
    <x v="2188"/>
    <x v="7"/>
    <x v="7"/>
  </r>
  <r>
    <x v="2"/>
    <x v="144"/>
    <x v="3"/>
    <x v="1"/>
    <x v="3"/>
    <x v="324"/>
    <x v="6"/>
    <x v="7"/>
    <x v="2215"/>
    <x v="89"/>
    <x v="1"/>
    <x v="190"/>
    <x v="28"/>
    <x v="3"/>
    <x v="3"/>
    <x v="3"/>
    <x v="2188"/>
    <x v="2189"/>
    <x v="2189"/>
    <x v="3"/>
    <x v="3"/>
  </r>
  <r>
    <x v="2"/>
    <x v="83"/>
    <x v="0"/>
    <x v="1"/>
    <x v="1"/>
    <x v="1508"/>
    <x v="8"/>
    <x v="7"/>
    <x v="2216"/>
    <x v="1463"/>
    <x v="3"/>
    <x v="8"/>
    <x v="1235"/>
    <x v="0"/>
    <x v="0"/>
    <x v="0"/>
    <x v="2189"/>
    <x v="2190"/>
    <x v="2190"/>
    <x v="0"/>
    <x v="0"/>
  </r>
  <r>
    <x v="1"/>
    <x v="140"/>
    <x v="11"/>
    <x v="0"/>
    <x v="2"/>
    <x v="849"/>
    <x v="7"/>
    <x v="0"/>
    <x v="2217"/>
    <x v="196"/>
    <x v="5"/>
    <x v="11"/>
    <x v="1984"/>
    <x v="11"/>
    <x v="11"/>
    <x v="11"/>
    <x v="2190"/>
    <x v="2191"/>
    <x v="2191"/>
    <x v="11"/>
    <x v="11"/>
  </r>
  <r>
    <x v="6"/>
    <x v="103"/>
    <x v="4"/>
    <x v="1"/>
    <x v="3"/>
    <x v="659"/>
    <x v="9"/>
    <x v="4"/>
    <x v="2218"/>
    <x v="1503"/>
    <x v="4"/>
    <x v="187"/>
    <x v="1985"/>
    <x v="4"/>
    <x v="4"/>
    <x v="4"/>
    <x v="2191"/>
    <x v="2192"/>
    <x v="2192"/>
    <x v="4"/>
    <x v="4"/>
  </r>
  <r>
    <x v="5"/>
    <x v="47"/>
    <x v="8"/>
    <x v="1"/>
    <x v="3"/>
    <x v="382"/>
    <x v="7"/>
    <x v="2"/>
    <x v="2219"/>
    <x v="1441"/>
    <x v="4"/>
    <x v="162"/>
    <x v="1986"/>
    <x v="8"/>
    <x v="8"/>
    <x v="8"/>
    <x v="2192"/>
    <x v="2193"/>
    <x v="2193"/>
    <x v="8"/>
    <x v="8"/>
  </r>
  <r>
    <x v="5"/>
    <x v="92"/>
    <x v="8"/>
    <x v="0"/>
    <x v="0"/>
    <x v="1508"/>
    <x v="8"/>
    <x v="7"/>
    <x v="2220"/>
    <x v="244"/>
    <x v="5"/>
    <x v="16"/>
    <x v="1987"/>
    <x v="8"/>
    <x v="8"/>
    <x v="8"/>
    <x v="2193"/>
    <x v="2194"/>
    <x v="2194"/>
    <x v="8"/>
    <x v="8"/>
  </r>
  <r>
    <x v="2"/>
    <x v="3"/>
    <x v="9"/>
    <x v="0"/>
    <x v="1"/>
    <x v="1509"/>
    <x v="2"/>
    <x v="5"/>
    <x v="2221"/>
    <x v="1208"/>
    <x v="4"/>
    <x v="81"/>
    <x v="1988"/>
    <x v="9"/>
    <x v="9"/>
    <x v="9"/>
    <x v="2194"/>
    <x v="2195"/>
    <x v="2195"/>
    <x v="9"/>
    <x v="9"/>
  </r>
  <r>
    <x v="5"/>
    <x v="101"/>
    <x v="1"/>
    <x v="1"/>
    <x v="3"/>
    <x v="745"/>
    <x v="10"/>
    <x v="3"/>
    <x v="2222"/>
    <x v="172"/>
    <x v="4"/>
    <x v="247"/>
    <x v="1989"/>
    <x v="1"/>
    <x v="1"/>
    <x v="1"/>
    <x v="2195"/>
    <x v="2196"/>
    <x v="2196"/>
    <x v="1"/>
    <x v="1"/>
  </r>
  <r>
    <x v="0"/>
    <x v="172"/>
    <x v="4"/>
    <x v="0"/>
    <x v="3"/>
    <x v="1510"/>
    <x v="0"/>
    <x v="3"/>
    <x v="2223"/>
    <x v="1504"/>
    <x v="6"/>
    <x v="253"/>
    <x v="1990"/>
    <x v="4"/>
    <x v="4"/>
    <x v="4"/>
    <x v="2196"/>
    <x v="2197"/>
    <x v="2197"/>
    <x v="4"/>
    <x v="4"/>
  </r>
  <r>
    <x v="4"/>
    <x v="143"/>
    <x v="6"/>
    <x v="1"/>
    <x v="3"/>
    <x v="1508"/>
    <x v="8"/>
    <x v="7"/>
    <x v="2224"/>
    <x v="1505"/>
    <x v="4"/>
    <x v="2"/>
    <x v="1991"/>
    <x v="6"/>
    <x v="6"/>
    <x v="6"/>
    <x v="2197"/>
    <x v="2198"/>
    <x v="2198"/>
    <x v="6"/>
    <x v="6"/>
  </r>
  <r>
    <x v="5"/>
    <x v="92"/>
    <x v="11"/>
    <x v="0"/>
    <x v="0"/>
    <x v="165"/>
    <x v="5"/>
    <x v="7"/>
    <x v="2225"/>
    <x v="660"/>
    <x v="1"/>
    <x v="2"/>
    <x v="1992"/>
    <x v="11"/>
    <x v="11"/>
    <x v="11"/>
    <x v="2198"/>
    <x v="2199"/>
    <x v="2199"/>
    <x v="11"/>
    <x v="11"/>
  </r>
  <r>
    <x v="5"/>
    <x v="117"/>
    <x v="0"/>
    <x v="1"/>
    <x v="2"/>
    <x v="1511"/>
    <x v="7"/>
    <x v="4"/>
    <x v="2226"/>
    <x v="1506"/>
    <x v="1"/>
    <x v="16"/>
    <x v="305"/>
    <x v="0"/>
    <x v="0"/>
    <x v="0"/>
    <x v="310"/>
    <x v="310"/>
    <x v="310"/>
    <x v="0"/>
    <x v="0"/>
  </r>
  <r>
    <x v="3"/>
    <x v="11"/>
    <x v="4"/>
    <x v="1"/>
    <x v="0"/>
    <x v="1512"/>
    <x v="3"/>
    <x v="4"/>
    <x v="2227"/>
    <x v="1507"/>
    <x v="2"/>
    <x v="12"/>
    <x v="1993"/>
    <x v="4"/>
    <x v="4"/>
    <x v="4"/>
    <x v="2199"/>
    <x v="2200"/>
    <x v="2200"/>
    <x v="4"/>
    <x v="4"/>
  </r>
  <r>
    <x v="2"/>
    <x v="83"/>
    <x v="0"/>
    <x v="1"/>
    <x v="1"/>
    <x v="372"/>
    <x v="7"/>
    <x v="2"/>
    <x v="2228"/>
    <x v="1508"/>
    <x v="3"/>
    <x v="28"/>
    <x v="1994"/>
    <x v="0"/>
    <x v="0"/>
    <x v="0"/>
    <x v="2200"/>
    <x v="2201"/>
    <x v="2201"/>
    <x v="12"/>
    <x v="0"/>
  </r>
  <r>
    <x v="5"/>
    <x v="97"/>
    <x v="3"/>
    <x v="1"/>
    <x v="3"/>
    <x v="1194"/>
    <x v="9"/>
    <x v="0"/>
    <x v="2229"/>
    <x v="1375"/>
    <x v="3"/>
    <x v="2"/>
    <x v="1995"/>
    <x v="3"/>
    <x v="3"/>
    <x v="3"/>
    <x v="2201"/>
    <x v="2202"/>
    <x v="2202"/>
    <x v="3"/>
    <x v="3"/>
  </r>
  <r>
    <x v="4"/>
    <x v="158"/>
    <x v="6"/>
    <x v="1"/>
    <x v="2"/>
    <x v="130"/>
    <x v="8"/>
    <x v="0"/>
    <x v="2230"/>
    <x v="1373"/>
    <x v="6"/>
    <x v="61"/>
    <x v="1996"/>
    <x v="6"/>
    <x v="6"/>
    <x v="6"/>
    <x v="2202"/>
    <x v="2203"/>
    <x v="2203"/>
    <x v="6"/>
    <x v="6"/>
  </r>
  <r>
    <x v="4"/>
    <x v="160"/>
    <x v="5"/>
    <x v="1"/>
    <x v="1"/>
    <x v="1513"/>
    <x v="6"/>
    <x v="0"/>
    <x v="2231"/>
    <x v="1509"/>
    <x v="6"/>
    <x v="2"/>
    <x v="1997"/>
    <x v="5"/>
    <x v="5"/>
    <x v="5"/>
    <x v="2203"/>
    <x v="2204"/>
    <x v="2204"/>
    <x v="5"/>
    <x v="5"/>
  </r>
  <r>
    <x v="0"/>
    <x v="69"/>
    <x v="10"/>
    <x v="0"/>
    <x v="1"/>
    <x v="725"/>
    <x v="6"/>
    <x v="6"/>
    <x v="2232"/>
    <x v="1510"/>
    <x v="5"/>
    <x v="2"/>
    <x v="1998"/>
    <x v="10"/>
    <x v="10"/>
    <x v="10"/>
    <x v="2204"/>
    <x v="2205"/>
    <x v="2205"/>
    <x v="10"/>
    <x v="10"/>
  </r>
  <r>
    <x v="5"/>
    <x v="100"/>
    <x v="5"/>
    <x v="0"/>
    <x v="0"/>
    <x v="713"/>
    <x v="10"/>
    <x v="2"/>
    <x v="2233"/>
    <x v="1511"/>
    <x v="5"/>
    <x v="113"/>
    <x v="1999"/>
    <x v="5"/>
    <x v="5"/>
    <x v="5"/>
    <x v="2205"/>
    <x v="2206"/>
    <x v="2206"/>
    <x v="5"/>
    <x v="5"/>
  </r>
  <r>
    <x v="0"/>
    <x v="13"/>
    <x v="9"/>
    <x v="1"/>
    <x v="0"/>
    <x v="1514"/>
    <x v="0"/>
    <x v="7"/>
    <x v="2234"/>
    <x v="1183"/>
    <x v="4"/>
    <x v="30"/>
    <x v="2000"/>
    <x v="9"/>
    <x v="9"/>
    <x v="9"/>
    <x v="2206"/>
    <x v="2207"/>
    <x v="2207"/>
    <x v="9"/>
    <x v="9"/>
  </r>
  <r>
    <x v="3"/>
    <x v="10"/>
    <x v="9"/>
    <x v="0"/>
    <x v="1"/>
    <x v="591"/>
    <x v="7"/>
    <x v="7"/>
    <x v="2235"/>
    <x v="1512"/>
    <x v="4"/>
    <x v="10"/>
    <x v="2001"/>
    <x v="9"/>
    <x v="9"/>
    <x v="9"/>
    <x v="2207"/>
    <x v="2208"/>
    <x v="2208"/>
    <x v="9"/>
    <x v="9"/>
  </r>
  <r>
    <x v="5"/>
    <x v="174"/>
    <x v="11"/>
    <x v="0"/>
    <x v="1"/>
    <x v="1515"/>
    <x v="10"/>
    <x v="7"/>
    <x v="2236"/>
    <x v="1030"/>
    <x v="2"/>
    <x v="38"/>
    <x v="391"/>
    <x v="11"/>
    <x v="11"/>
    <x v="11"/>
    <x v="2208"/>
    <x v="2209"/>
    <x v="2209"/>
    <x v="11"/>
    <x v="11"/>
  </r>
  <r>
    <x v="2"/>
    <x v="37"/>
    <x v="2"/>
    <x v="0"/>
    <x v="2"/>
    <x v="1516"/>
    <x v="3"/>
    <x v="1"/>
    <x v="2237"/>
    <x v="280"/>
    <x v="5"/>
    <x v="179"/>
    <x v="694"/>
    <x v="2"/>
    <x v="2"/>
    <x v="2"/>
    <x v="2209"/>
    <x v="2210"/>
    <x v="2210"/>
    <x v="2"/>
    <x v="2"/>
  </r>
  <r>
    <x v="1"/>
    <x v="85"/>
    <x v="5"/>
    <x v="0"/>
    <x v="1"/>
    <x v="1517"/>
    <x v="1"/>
    <x v="7"/>
    <x v="2238"/>
    <x v="1252"/>
    <x v="1"/>
    <x v="10"/>
    <x v="2002"/>
    <x v="5"/>
    <x v="5"/>
    <x v="5"/>
    <x v="2210"/>
    <x v="2211"/>
    <x v="2211"/>
    <x v="5"/>
    <x v="5"/>
  </r>
  <r>
    <x v="1"/>
    <x v="67"/>
    <x v="10"/>
    <x v="1"/>
    <x v="1"/>
    <x v="489"/>
    <x v="4"/>
    <x v="5"/>
    <x v="2239"/>
    <x v="363"/>
    <x v="3"/>
    <x v="2"/>
    <x v="2003"/>
    <x v="10"/>
    <x v="10"/>
    <x v="10"/>
    <x v="2211"/>
    <x v="2212"/>
    <x v="2212"/>
    <x v="10"/>
    <x v="10"/>
  </r>
  <r>
    <x v="1"/>
    <x v="43"/>
    <x v="10"/>
    <x v="0"/>
    <x v="3"/>
    <x v="1431"/>
    <x v="1"/>
    <x v="0"/>
    <x v="2240"/>
    <x v="537"/>
    <x v="0"/>
    <x v="46"/>
    <x v="2004"/>
    <x v="10"/>
    <x v="10"/>
    <x v="10"/>
    <x v="2212"/>
    <x v="2213"/>
    <x v="2213"/>
    <x v="10"/>
    <x v="10"/>
  </r>
  <r>
    <x v="5"/>
    <x v="177"/>
    <x v="5"/>
    <x v="0"/>
    <x v="0"/>
    <x v="1368"/>
    <x v="0"/>
    <x v="2"/>
    <x v="2241"/>
    <x v="541"/>
    <x v="0"/>
    <x v="203"/>
    <x v="2005"/>
    <x v="5"/>
    <x v="5"/>
    <x v="5"/>
    <x v="2213"/>
    <x v="2214"/>
    <x v="2214"/>
    <x v="5"/>
    <x v="5"/>
  </r>
  <r>
    <x v="1"/>
    <x v="140"/>
    <x v="3"/>
    <x v="0"/>
    <x v="3"/>
    <x v="747"/>
    <x v="10"/>
    <x v="0"/>
    <x v="2242"/>
    <x v="1513"/>
    <x v="2"/>
    <x v="4"/>
    <x v="669"/>
    <x v="3"/>
    <x v="3"/>
    <x v="3"/>
    <x v="2214"/>
    <x v="2215"/>
    <x v="2215"/>
    <x v="3"/>
    <x v="3"/>
  </r>
  <r>
    <x v="2"/>
    <x v="51"/>
    <x v="7"/>
    <x v="1"/>
    <x v="2"/>
    <x v="1518"/>
    <x v="10"/>
    <x v="6"/>
    <x v="2243"/>
    <x v="349"/>
    <x v="5"/>
    <x v="257"/>
    <x v="2006"/>
    <x v="7"/>
    <x v="7"/>
    <x v="7"/>
    <x v="2215"/>
    <x v="2216"/>
    <x v="2216"/>
    <x v="7"/>
    <x v="7"/>
  </r>
  <r>
    <x v="1"/>
    <x v="7"/>
    <x v="6"/>
    <x v="1"/>
    <x v="1"/>
    <x v="166"/>
    <x v="11"/>
    <x v="1"/>
    <x v="2244"/>
    <x v="927"/>
    <x v="2"/>
    <x v="258"/>
    <x v="567"/>
    <x v="6"/>
    <x v="6"/>
    <x v="6"/>
    <x v="2216"/>
    <x v="2217"/>
    <x v="2217"/>
    <x v="6"/>
    <x v="6"/>
  </r>
  <r>
    <x v="5"/>
    <x v="62"/>
    <x v="6"/>
    <x v="1"/>
    <x v="0"/>
    <x v="1519"/>
    <x v="6"/>
    <x v="5"/>
    <x v="2245"/>
    <x v="1514"/>
    <x v="5"/>
    <x v="126"/>
    <x v="2007"/>
    <x v="6"/>
    <x v="6"/>
    <x v="6"/>
    <x v="2217"/>
    <x v="2218"/>
    <x v="2218"/>
    <x v="6"/>
    <x v="6"/>
  </r>
  <r>
    <x v="3"/>
    <x v="133"/>
    <x v="8"/>
    <x v="0"/>
    <x v="3"/>
    <x v="1520"/>
    <x v="3"/>
    <x v="0"/>
    <x v="2246"/>
    <x v="144"/>
    <x v="1"/>
    <x v="2"/>
    <x v="1215"/>
    <x v="8"/>
    <x v="8"/>
    <x v="8"/>
    <x v="2218"/>
    <x v="2219"/>
    <x v="2219"/>
    <x v="8"/>
    <x v="8"/>
  </r>
  <r>
    <x v="1"/>
    <x v="142"/>
    <x v="3"/>
    <x v="0"/>
    <x v="0"/>
    <x v="1521"/>
    <x v="8"/>
    <x v="0"/>
    <x v="2247"/>
    <x v="1515"/>
    <x v="4"/>
    <x v="93"/>
    <x v="2008"/>
    <x v="3"/>
    <x v="3"/>
    <x v="3"/>
    <x v="2219"/>
    <x v="2220"/>
    <x v="2220"/>
    <x v="3"/>
    <x v="3"/>
  </r>
  <r>
    <x v="1"/>
    <x v="168"/>
    <x v="9"/>
    <x v="0"/>
    <x v="2"/>
    <x v="1522"/>
    <x v="10"/>
    <x v="1"/>
    <x v="2248"/>
    <x v="1338"/>
    <x v="6"/>
    <x v="240"/>
    <x v="2009"/>
    <x v="9"/>
    <x v="9"/>
    <x v="9"/>
    <x v="2220"/>
    <x v="2221"/>
    <x v="2221"/>
    <x v="9"/>
    <x v="9"/>
  </r>
  <r>
    <x v="3"/>
    <x v="57"/>
    <x v="9"/>
    <x v="0"/>
    <x v="1"/>
    <x v="1523"/>
    <x v="4"/>
    <x v="4"/>
    <x v="2249"/>
    <x v="1516"/>
    <x v="4"/>
    <x v="118"/>
    <x v="2010"/>
    <x v="9"/>
    <x v="9"/>
    <x v="9"/>
    <x v="2221"/>
    <x v="2222"/>
    <x v="2222"/>
    <x v="9"/>
    <x v="9"/>
  </r>
  <r>
    <x v="3"/>
    <x v="94"/>
    <x v="9"/>
    <x v="0"/>
    <x v="2"/>
    <x v="336"/>
    <x v="1"/>
    <x v="0"/>
    <x v="2250"/>
    <x v="1517"/>
    <x v="4"/>
    <x v="86"/>
    <x v="2011"/>
    <x v="9"/>
    <x v="9"/>
    <x v="9"/>
    <x v="2222"/>
    <x v="2223"/>
    <x v="2223"/>
    <x v="9"/>
    <x v="9"/>
  </r>
  <r>
    <x v="5"/>
    <x v="53"/>
    <x v="7"/>
    <x v="0"/>
    <x v="1"/>
    <x v="1524"/>
    <x v="8"/>
    <x v="4"/>
    <x v="2251"/>
    <x v="913"/>
    <x v="2"/>
    <x v="1"/>
    <x v="654"/>
    <x v="7"/>
    <x v="7"/>
    <x v="7"/>
    <x v="1242"/>
    <x v="1242"/>
    <x v="1242"/>
    <x v="7"/>
    <x v="7"/>
  </r>
  <r>
    <x v="5"/>
    <x v="34"/>
    <x v="2"/>
    <x v="0"/>
    <x v="2"/>
    <x v="1525"/>
    <x v="7"/>
    <x v="0"/>
    <x v="2252"/>
    <x v="1518"/>
    <x v="0"/>
    <x v="2"/>
    <x v="2012"/>
    <x v="2"/>
    <x v="2"/>
    <x v="2"/>
    <x v="2223"/>
    <x v="2224"/>
    <x v="2224"/>
    <x v="2"/>
    <x v="2"/>
  </r>
  <r>
    <x v="1"/>
    <x v="66"/>
    <x v="8"/>
    <x v="1"/>
    <x v="1"/>
    <x v="1410"/>
    <x v="2"/>
    <x v="2"/>
    <x v="2253"/>
    <x v="1434"/>
    <x v="5"/>
    <x v="44"/>
    <x v="1657"/>
    <x v="8"/>
    <x v="8"/>
    <x v="8"/>
    <x v="2224"/>
    <x v="2225"/>
    <x v="2225"/>
    <x v="8"/>
    <x v="8"/>
  </r>
  <r>
    <x v="5"/>
    <x v="175"/>
    <x v="8"/>
    <x v="1"/>
    <x v="0"/>
    <x v="479"/>
    <x v="8"/>
    <x v="2"/>
    <x v="2254"/>
    <x v="604"/>
    <x v="3"/>
    <x v="73"/>
    <x v="2013"/>
    <x v="8"/>
    <x v="8"/>
    <x v="8"/>
    <x v="2225"/>
    <x v="2226"/>
    <x v="2226"/>
    <x v="8"/>
    <x v="8"/>
  </r>
  <r>
    <x v="4"/>
    <x v="176"/>
    <x v="5"/>
    <x v="0"/>
    <x v="2"/>
    <x v="1526"/>
    <x v="2"/>
    <x v="2"/>
    <x v="2255"/>
    <x v="1203"/>
    <x v="3"/>
    <x v="13"/>
    <x v="2014"/>
    <x v="5"/>
    <x v="5"/>
    <x v="5"/>
    <x v="2226"/>
    <x v="2227"/>
    <x v="2227"/>
    <x v="5"/>
    <x v="5"/>
  </r>
  <r>
    <x v="5"/>
    <x v="162"/>
    <x v="5"/>
    <x v="1"/>
    <x v="3"/>
    <x v="105"/>
    <x v="0"/>
    <x v="1"/>
    <x v="2256"/>
    <x v="504"/>
    <x v="1"/>
    <x v="2"/>
    <x v="2015"/>
    <x v="5"/>
    <x v="5"/>
    <x v="5"/>
    <x v="2227"/>
    <x v="2228"/>
    <x v="2228"/>
    <x v="5"/>
    <x v="5"/>
  </r>
  <r>
    <x v="5"/>
    <x v="98"/>
    <x v="9"/>
    <x v="1"/>
    <x v="0"/>
    <x v="1267"/>
    <x v="3"/>
    <x v="7"/>
    <x v="2257"/>
    <x v="1205"/>
    <x v="0"/>
    <x v="256"/>
    <x v="2016"/>
    <x v="9"/>
    <x v="9"/>
    <x v="9"/>
    <x v="2228"/>
    <x v="2229"/>
    <x v="2229"/>
    <x v="9"/>
    <x v="9"/>
  </r>
  <r>
    <x v="1"/>
    <x v="153"/>
    <x v="6"/>
    <x v="0"/>
    <x v="2"/>
    <x v="513"/>
    <x v="11"/>
    <x v="3"/>
    <x v="2258"/>
    <x v="416"/>
    <x v="4"/>
    <x v="131"/>
    <x v="2017"/>
    <x v="6"/>
    <x v="6"/>
    <x v="6"/>
    <x v="2229"/>
    <x v="2230"/>
    <x v="2230"/>
    <x v="6"/>
    <x v="6"/>
  </r>
  <r>
    <x v="4"/>
    <x v="143"/>
    <x v="0"/>
    <x v="1"/>
    <x v="1"/>
    <x v="1527"/>
    <x v="5"/>
    <x v="7"/>
    <x v="2259"/>
    <x v="428"/>
    <x v="3"/>
    <x v="2"/>
    <x v="2018"/>
    <x v="0"/>
    <x v="0"/>
    <x v="0"/>
    <x v="2230"/>
    <x v="2231"/>
    <x v="2231"/>
    <x v="0"/>
    <x v="0"/>
  </r>
  <r>
    <x v="3"/>
    <x v="15"/>
    <x v="2"/>
    <x v="1"/>
    <x v="3"/>
    <x v="1528"/>
    <x v="2"/>
    <x v="4"/>
    <x v="2260"/>
    <x v="1277"/>
    <x v="0"/>
    <x v="10"/>
    <x v="2019"/>
    <x v="2"/>
    <x v="2"/>
    <x v="2"/>
    <x v="2231"/>
    <x v="2232"/>
    <x v="2232"/>
    <x v="2"/>
    <x v="2"/>
  </r>
  <r>
    <x v="2"/>
    <x v="51"/>
    <x v="5"/>
    <x v="0"/>
    <x v="3"/>
    <x v="1529"/>
    <x v="9"/>
    <x v="2"/>
    <x v="2261"/>
    <x v="234"/>
    <x v="2"/>
    <x v="45"/>
    <x v="545"/>
    <x v="5"/>
    <x v="5"/>
    <x v="5"/>
    <x v="2232"/>
    <x v="2233"/>
    <x v="2233"/>
    <x v="5"/>
    <x v="5"/>
  </r>
  <r>
    <x v="1"/>
    <x v="109"/>
    <x v="6"/>
    <x v="1"/>
    <x v="1"/>
    <x v="1530"/>
    <x v="7"/>
    <x v="3"/>
    <x v="2262"/>
    <x v="165"/>
    <x v="3"/>
    <x v="22"/>
    <x v="2020"/>
    <x v="6"/>
    <x v="6"/>
    <x v="6"/>
    <x v="2233"/>
    <x v="2234"/>
    <x v="2234"/>
    <x v="6"/>
    <x v="6"/>
  </r>
  <r>
    <x v="1"/>
    <x v="140"/>
    <x v="3"/>
    <x v="1"/>
    <x v="2"/>
    <x v="1144"/>
    <x v="5"/>
    <x v="2"/>
    <x v="2263"/>
    <x v="1519"/>
    <x v="1"/>
    <x v="30"/>
    <x v="2021"/>
    <x v="3"/>
    <x v="3"/>
    <x v="3"/>
    <x v="2234"/>
    <x v="2235"/>
    <x v="2235"/>
    <x v="3"/>
    <x v="3"/>
  </r>
  <r>
    <x v="3"/>
    <x v="57"/>
    <x v="11"/>
    <x v="0"/>
    <x v="0"/>
    <x v="173"/>
    <x v="1"/>
    <x v="3"/>
    <x v="2264"/>
    <x v="1520"/>
    <x v="6"/>
    <x v="75"/>
    <x v="2022"/>
    <x v="11"/>
    <x v="11"/>
    <x v="11"/>
    <x v="2235"/>
    <x v="2236"/>
    <x v="2236"/>
    <x v="11"/>
    <x v="11"/>
  </r>
  <r>
    <x v="1"/>
    <x v="17"/>
    <x v="9"/>
    <x v="0"/>
    <x v="2"/>
    <x v="1393"/>
    <x v="0"/>
    <x v="4"/>
    <x v="2265"/>
    <x v="1360"/>
    <x v="1"/>
    <x v="2"/>
    <x v="2023"/>
    <x v="9"/>
    <x v="9"/>
    <x v="9"/>
    <x v="2236"/>
    <x v="2237"/>
    <x v="2237"/>
    <x v="9"/>
    <x v="9"/>
  </r>
  <r>
    <x v="3"/>
    <x v="124"/>
    <x v="8"/>
    <x v="0"/>
    <x v="3"/>
    <x v="1262"/>
    <x v="3"/>
    <x v="7"/>
    <x v="2266"/>
    <x v="1521"/>
    <x v="2"/>
    <x v="58"/>
    <x v="2024"/>
    <x v="8"/>
    <x v="8"/>
    <x v="8"/>
    <x v="2237"/>
    <x v="2238"/>
    <x v="2238"/>
    <x v="8"/>
    <x v="8"/>
  </r>
  <r>
    <x v="0"/>
    <x v="122"/>
    <x v="10"/>
    <x v="0"/>
    <x v="1"/>
    <x v="1531"/>
    <x v="6"/>
    <x v="3"/>
    <x v="2267"/>
    <x v="635"/>
    <x v="4"/>
    <x v="30"/>
    <x v="2025"/>
    <x v="10"/>
    <x v="10"/>
    <x v="10"/>
    <x v="2238"/>
    <x v="2239"/>
    <x v="2239"/>
    <x v="10"/>
    <x v="10"/>
  </r>
  <r>
    <x v="3"/>
    <x v="60"/>
    <x v="9"/>
    <x v="1"/>
    <x v="1"/>
    <x v="674"/>
    <x v="0"/>
    <x v="0"/>
    <x v="2268"/>
    <x v="1522"/>
    <x v="0"/>
    <x v="217"/>
    <x v="1838"/>
    <x v="9"/>
    <x v="9"/>
    <x v="9"/>
    <x v="2239"/>
    <x v="2240"/>
    <x v="2240"/>
    <x v="9"/>
    <x v="9"/>
  </r>
  <r>
    <x v="2"/>
    <x v="112"/>
    <x v="0"/>
    <x v="1"/>
    <x v="2"/>
    <x v="1532"/>
    <x v="4"/>
    <x v="6"/>
    <x v="2269"/>
    <x v="70"/>
    <x v="0"/>
    <x v="2"/>
    <x v="2026"/>
    <x v="0"/>
    <x v="0"/>
    <x v="0"/>
    <x v="2240"/>
    <x v="2241"/>
    <x v="2241"/>
    <x v="0"/>
    <x v="0"/>
  </r>
  <r>
    <x v="3"/>
    <x v="94"/>
    <x v="0"/>
    <x v="0"/>
    <x v="0"/>
    <x v="1533"/>
    <x v="7"/>
    <x v="7"/>
    <x v="2270"/>
    <x v="197"/>
    <x v="5"/>
    <x v="2"/>
    <x v="2027"/>
    <x v="0"/>
    <x v="0"/>
    <x v="0"/>
    <x v="2241"/>
    <x v="2242"/>
    <x v="2242"/>
    <x v="0"/>
    <x v="0"/>
  </r>
  <r>
    <x v="4"/>
    <x v="158"/>
    <x v="1"/>
    <x v="0"/>
    <x v="1"/>
    <x v="1190"/>
    <x v="8"/>
    <x v="3"/>
    <x v="2271"/>
    <x v="1290"/>
    <x v="4"/>
    <x v="83"/>
    <x v="2028"/>
    <x v="1"/>
    <x v="1"/>
    <x v="1"/>
    <x v="2242"/>
    <x v="2243"/>
    <x v="2243"/>
    <x v="1"/>
    <x v="1"/>
  </r>
  <r>
    <x v="0"/>
    <x v="72"/>
    <x v="5"/>
    <x v="0"/>
    <x v="3"/>
    <x v="1534"/>
    <x v="3"/>
    <x v="2"/>
    <x v="2272"/>
    <x v="1523"/>
    <x v="6"/>
    <x v="162"/>
    <x v="1277"/>
    <x v="5"/>
    <x v="5"/>
    <x v="5"/>
    <x v="2243"/>
    <x v="2244"/>
    <x v="2244"/>
    <x v="5"/>
    <x v="5"/>
  </r>
  <r>
    <x v="5"/>
    <x v="183"/>
    <x v="7"/>
    <x v="0"/>
    <x v="3"/>
    <x v="78"/>
    <x v="6"/>
    <x v="5"/>
    <x v="2273"/>
    <x v="1524"/>
    <x v="0"/>
    <x v="3"/>
    <x v="1682"/>
    <x v="7"/>
    <x v="7"/>
    <x v="7"/>
    <x v="1825"/>
    <x v="1825"/>
    <x v="1825"/>
    <x v="7"/>
    <x v="7"/>
  </r>
  <r>
    <x v="5"/>
    <x v="70"/>
    <x v="7"/>
    <x v="0"/>
    <x v="0"/>
    <x v="527"/>
    <x v="6"/>
    <x v="3"/>
    <x v="2274"/>
    <x v="1151"/>
    <x v="0"/>
    <x v="46"/>
    <x v="2029"/>
    <x v="7"/>
    <x v="7"/>
    <x v="7"/>
    <x v="2244"/>
    <x v="2245"/>
    <x v="2245"/>
    <x v="7"/>
    <x v="7"/>
  </r>
  <r>
    <x v="4"/>
    <x v="115"/>
    <x v="2"/>
    <x v="1"/>
    <x v="0"/>
    <x v="854"/>
    <x v="1"/>
    <x v="2"/>
    <x v="2275"/>
    <x v="1525"/>
    <x v="1"/>
    <x v="12"/>
    <x v="2030"/>
    <x v="2"/>
    <x v="2"/>
    <x v="2"/>
    <x v="2245"/>
    <x v="2246"/>
    <x v="2246"/>
    <x v="2"/>
    <x v="2"/>
  </r>
  <r>
    <x v="5"/>
    <x v="117"/>
    <x v="8"/>
    <x v="1"/>
    <x v="2"/>
    <x v="796"/>
    <x v="4"/>
    <x v="3"/>
    <x v="2276"/>
    <x v="1145"/>
    <x v="1"/>
    <x v="61"/>
    <x v="2031"/>
    <x v="8"/>
    <x v="8"/>
    <x v="8"/>
    <x v="2246"/>
    <x v="2247"/>
    <x v="2247"/>
    <x v="8"/>
    <x v="8"/>
  </r>
  <r>
    <x v="0"/>
    <x v="76"/>
    <x v="0"/>
    <x v="1"/>
    <x v="0"/>
    <x v="1066"/>
    <x v="9"/>
    <x v="5"/>
    <x v="2277"/>
    <x v="780"/>
    <x v="1"/>
    <x v="2"/>
    <x v="2032"/>
    <x v="0"/>
    <x v="0"/>
    <x v="0"/>
    <x v="2247"/>
    <x v="2248"/>
    <x v="2248"/>
    <x v="0"/>
    <x v="0"/>
  </r>
  <r>
    <x v="1"/>
    <x v="80"/>
    <x v="3"/>
    <x v="0"/>
    <x v="0"/>
    <x v="1535"/>
    <x v="11"/>
    <x v="7"/>
    <x v="2278"/>
    <x v="764"/>
    <x v="5"/>
    <x v="3"/>
    <x v="2033"/>
    <x v="3"/>
    <x v="3"/>
    <x v="3"/>
    <x v="2248"/>
    <x v="2249"/>
    <x v="2249"/>
    <x v="3"/>
    <x v="3"/>
  </r>
  <r>
    <x v="5"/>
    <x v="177"/>
    <x v="1"/>
    <x v="0"/>
    <x v="0"/>
    <x v="1536"/>
    <x v="1"/>
    <x v="6"/>
    <x v="2279"/>
    <x v="1526"/>
    <x v="3"/>
    <x v="2"/>
    <x v="2034"/>
    <x v="1"/>
    <x v="1"/>
    <x v="1"/>
    <x v="2249"/>
    <x v="2250"/>
    <x v="2250"/>
    <x v="1"/>
    <x v="1"/>
  </r>
  <r>
    <x v="3"/>
    <x v="184"/>
    <x v="5"/>
    <x v="0"/>
    <x v="2"/>
    <x v="145"/>
    <x v="1"/>
    <x v="4"/>
    <x v="2280"/>
    <x v="834"/>
    <x v="2"/>
    <x v="124"/>
    <x v="2035"/>
    <x v="5"/>
    <x v="5"/>
    <x v="5"/>
    <x v="2250"/>
    <x v="2251"/>
    <x v="2251"/>
    <x v="5"/>
    <x v="5"/>
  </r>
  <r>
    <x v="3"/>
    <x v="10"/>
    <x v="11"/>
    <x v="0"/>
    <x v="3"/>
    <x v="67"/>
    <x v="5"/>
    <x v="4"/>
    <x v="2281"/>
    <x v="1527"/>
    <x v="4"/>
    <x v="2"/>
    <x v="532"/>
    <x v="11"/>
    <x v="11"/>
    <x v="11"/>
    <x v="2251"/>
    <x v="2252"/>
    <x v="2252"/>
    <x v="11"/>
    <x v="11"/>
  </r>
  <r>
    <x v="0"/>
    <x v="172"/>
    <x v="3"/>
    <x v="0"/>
    <x v="2"/>
    <x v="645"/>
    <x v="4"/>
    <x v="1"/>
    <x v="2282"/>
    <x v="1528"/>
    <x v="6"/>
    <x v="93"/>
    <x v="2036"/>
    <x v="3"/>
    <x v="3"/>
    <x v="3"/>
    <x v="2252"/>
    <x v="2253"/>
    <x v="2253"/>
    <x v="3"/>
    <x v="3"/>
  </r>
  <r>
    <x v="1"/>
    <x v="17"/>
    <x v="11"/>
    <x v="0"/>
    <x v="0"/>
    <x v="1537"/>
    <x v="1"/>
    <x v="6"/>
    <x v="2283"/>
    <x v="357"/>
    <x v="3"/>
    <x v="2"/>
    <x v="2037"/>
    <x v="11"/>
    <x v="11"/>
    <x v="11"/>
    <x v="2253"/>
    <x v="2254"/>
    <x v="2254"/>
    <x v="11"/>
    <x v="11"/>
  </r>
  <r>
    <x v="1"/>
    <x v="41"/>
    <x v="4"/>
    <x v="0"/>
    <x v="0"/>
    <x v="463"/>
    <x v="2"/>
    <x v="5"/>
    <x v="2284"/>
    <x v="1529"/>
    <x v="4"/>
    <x v="2"/>
    <x v="2038"/>
    <x v="4"/>
    <x v="4"/>
    <x v="4"/>
    <x v="2254"/>
    <x v="2255"/>
    <x v="2255"/>
    <x v="4"/>
    <x v="4"/>
  </r>
  <r>
    <x v="2"/>
    <x v="155"/>
    <x v="8"/>
    <x v="0"/>
    <x v="2"/>
    <x v="1538"/>
    <x v="8"/>
    <x v="7"/>
    <x v="2285"/>
    <x v="270"/>
    <x v="3"/>
    <x v="56"/>
    <x v="2039"/>
    <x v="8"/>
    <x v="8"/>
    <x v="8"/>
    <x v="2255"/>
    <x v="2256"/>
    <x v="2256"/>
    <x v="8"/>
    <x v="8"/>
  </r>
  <r>
    <x v="6"/>
    <x v="171"/>
    <x v="6"/>
    <x v="0"/>
    <x v="1"/>
    <x v="1539"/>
    <x v="5"/>
    <x v="3"/>
    <x v="2286"/>
    <x v="940"/>
    <x v="1"/>
    <x v="22"/>
    <x v="2040"/>
    <x v="6"/>
    <x v="6"/>
    <x v="6"/>
    <x v="2256"/>
    <x v="2257"/>
    <x v="2257"/>
    <x v="6"/>
    <x v="6"/>
  </r>
  <r>
    <x v="1"/>
    <x v="167"/>
    <x v="11"/>
    <x v="1"/>
    <x v="1"/>
    <x v="1345"/>
    <x v="11"/>
    <x v="2"/>
    <x v="2287"/>
    <x v="262"/>
    <x v="1"/>
    <x v="179"/>
    <x v="2041"/>
    <x v="11"/>
    <x v="11"/>
    <x v="11"/>
    <x v="2257"/>
    <x v="2258"/>
    <x v="2258"/>
    <x v="11"/>
    <x v="11"/>
  </r>
  <r>
    <x v="1"/>
    <x v="44"/>
    <x v="10"/>
    <x v="1"/>
    <x v="2"/>
    <x v="1312"/>
    <x v="8"/>
    <x v="4"/>
    <x v="2288"/>
    <x v="1530"/>
    <x v="1"/>
    <x v="95"/>
    <x v="2042"/>
    <x v="10"/>
    <x v="10"/>
    <x v="10"/>
    <x v="2258"/>
    <x v="2259"/>
    <x v="2259"/>
    <x v="10"/>
    <x v="10"/>
  </r>
  <r>
    <x v="1"/>
    <x v="93"/>
    <x v="4"/>
    <x v="0"/>
    <x v="1"/>
    <x v="1355"/>
    <x v="8"/>
    <x v="4"/>
    <x v="2289"/>
    <x v="1090"/>
    <x v="4"/>
    <x v="259"/>
    <x v="2043"/>
    <x v="4"/>
    <x v="4"/>
    <x v="4"/>
    <x v="2259"/>
    <x v="2260"/>
    <x v="2260"/>
    <x v="4"/>
    <x v="4"/>
  </r>
  <r>
    <x v="5"/>
    <x v="126"/>
    <x v="7"/>
    <x v="0"/>
    <x v="3"/>
    <x v="1540"/>
    <x v="1"/>
    <x v="0"/>
    <x v="2290"/>
    <x v="700"/>
    <x v="3"/>
    <x v="171"/>
    <x v="2044"/>
    <x v="7"/>
    <x v="7"/>
    <x v="7"/>
    <x v="2260"/>
    <x v="2261"/>
    <x v="2261"/>
    <x v="7"/>
    <x v="7"/>
  </r>
  <r>
    <x v="4"/>
    <x v="173"/>
    <x v="7"/>
    <x v="1"/>
    <x v="3"/>
    <x v="1541"/>
    <x v="5"/>
    <x v="7"/>
    <x v="2291"/>
    <x v="1531"/>
    <x v="5"/>
    <x v="26"/>
    <x v="1802"/>
    <x v="7"/>
    <x v="7"/>
    <x v="7"/>
    <x v="2261"/>
    <x v="2262"/>
    <x v="2262"/>
    <x v="7"/>
    <x v="7"/>
  </r>
  <r>
    <x v="2"/>
    <x v="37"/>
    <x v="7"/>
    <x v="1"/>
    <x v="2"/>
    <x v="1542"/>
    <x v="10"/>
    <x v="0"/>
    <x v="2292"/>
    <x v="1532"/>
    <x v="0"/>
    <x v="220"/>
    <x v="2045"/>
    <x v="7"/>
    <x v="7"/>
    <x v="7"/>
    <x v="2262"/>
    <x v="2263"/>
    <x v="2263"/>
    <x v="7"/>
    <x v="7"/>
  </r>
  <r>
    <x v="1"/>
    <x v="159"/>
    <x v="7"/>
    <x v="0"/>
    <x v="1"/>
    <x v="1543"/>
    <x v="10"/>
    <x v="0"/>
    <x v="2293"/>
    <x v="1533"/>
    <x v="0"/>
    <x v="200"/>
    <x v="2046"/>
    <x v="7"/>
    <x v="7"/>
    <x v="7"/>
    <x v="2263"/>
    <x v="2264"/>
    <x v="2264"/>
    <x v="7"/>
    <x v="7"/>
  </r>
  <r>
    <x v="0"/>
    <x v="72"/>
    <x v="11"/>
    <x v="1"/>
    <x v="2"/>
    <x v="1544"/>
    <x v="8"/>
    <x v="1"/>
    <x v="2294"/>
    <x v="971"/>
    <x v="5"/>
    <x v="46"/>
    <x v="2047"/>
    <x v="11"/>
    <x v="11"/>
    <x v="11"/>
    <x v="2264"/>
    <x v="2265"/>
    <x v="2265"/>
    <x v="11"/>
    <x v="11"/>
  </r>
  <r>
    <x v="2"/>
    <x v="125"/>
    <x v="9"/>
    <x v="1"/>
    <x v="3"/>
    <x v="39"/>
    <x v="4"/>
    <x v="5"/>
    <x v="2295"/>
    <x v="1534"/>
    <x v="3"/>
    <x v="260"/>
    <x v="2048"/>
    <x v="9"/>
    <x v="9"/>
    <x v="9"/>
    <x v="2265"/>
    <x v="2266"/>
    <x v="2266"/>
    <x v="9"/>
    <x v="9"/>
  </r>
  <r>
    <x v="1"/>
    <x v="36"/>
    <x v="10"/>
    <x v="0"/>
    <x v="3"/>
    <x v="1545"/>
    <x v="7"/>
    <x v="0"/>
    <x v="2296"/>
    <x v="377"/>
    <x v="2"/>
    <x v="2"/>
    <x v="2049"/>
    <x v="10"/>
    <x v="10"/>
    <x v="10"/>
    <x v="2266"/>
    <x v="2267"/>
    <x v="2267"/>
    <x v="10"/>
    <x v="10"/>
  </r>
  <r>
    <x v="2"/>
    <x v="141"/>
    <x v="4"/>
    <x v="1"/>
    <x v="2"/>
    <x v="1210"/>
    <x v="4"/>
    <x v="1"/>
    <x v="2297"/>
    <x v="547"/>
    <x v="1"/>
    <x v="159"/>
    <x v="2050"/>
    <x v="4"/>
    <x v="4"/>
    <x v="4"/>
    <x v="2267"/>
    <x v="2268"/>
    <x v="2268"/>
    <x v="4"/>
    <x v="4"/>
  </r>
  <r>
    <x v="1"/>
    <x v="71"/>
    <x v="3"/>
    <x v="1"/>
    <x v="3"/>
    <x v="428"/>
    <x v="1"/>
    <x v="0"/>
    <x v="2298"/>
    <x v="1467"/>
    <x v="0"/>
    <x v="81"/>
    <x v="2051"/>
    <x v="3"/>
    <x v="3"/>
    <x v="3"/>
    <x v="2268"/>
    <x v="2269"/>
    <x v="2269"/>
    <x v="3"/>
    <x v="3"/>
  </r>
  <r>
    <x v="2"/>
    <x v="107"/>
    <x v="7"/>
    <x v="0"/>
    <x v="1"/>
    <x v="1546"/>
    <x v="3"/>
    <x v="5"/>
    <x v="2299"/>
    <x v="301"/>
    <x v="1"/>
    <x v="71"/>
    <x v="2052"/>
    <x v="7"/>
    <x v="7"/>
    <x v="7"/>
    <x v="2269"/>
    <x v="2270"/>
    <x v="2270"/>
    <x v="7"/>
    <x v="7"/>
  </r>
  <r>
    <x v="3"/>
    <x v="11"/>
    <x v="3"/>
    <x v="0"/>
    <x v="3"/>
    <x v="1547"/>
    <x v="6"/>
    <x v="3"/>
    <x v="2300"/>
    <x v="393"/>
    <x v="3"/>
    <x v="16"/>
    <x v="2053"/>
    <x v="3"/>
    <x v="3"/>
    <x v="3"/>
    <x v="2270"/>
    <x v="2271"/>
    <x v="2271"/>
    <x v="3"/>
    <x v="3"/>
  </r>
  <r>
    <x v="1"/>
    <x v="168"/>
    <x v="2"/>
    <x v="0"/>
    <x v="0"/>
    <x v="83"/>
    <x v="2"/>
    <x v="7"/>
    <x v="2301"/>
    <x v="1407"/>
    <x v="4"/>
    <x v="2"/>
    <x v="2054"/>
    <x v="2"/>
    <x v="2"/>
    <x v="2"/>
    <x v="2271"/>
    <x v="2272"/>
    <x v="2272"/>
    <x v="2"/>
    <x v="2"/>
  </r>
  <r>
    <x v="5"/>
    <x v="111"/>
    <x v="4"/>
    <x v="0"/>
    <x v="1"/>
    <x v="1548"/>
    <x v="4"/>
    <x v="0"/>
    <x v="2302"/>
    <x v="1509"/>
    <x v="6"/>
    <x v="159"/>
    <x v="2055"/>
    <x v="4"/>
    <x v="4"/>
    <x v="4"/>
    <x v="2272"/>
    <x v="2273"/>
    <x v="2273"/>
    <x v="4"/>
    <x v="4"/>
  </r>
  <r>
    <x v="5"/>
    <x v="145"/>
    <x v="9"/>
    <x v="1"/>
    <x v="0"/>
    <x v="1549"/>
    <x v="6"/>
    <x v="0"/>
    <x v="2303"/>
    <x v="1535"/>
    <x v="3"/>
    <x v="54"/>
    <x v="2056"/>
    <x v="9"/>
    <x v="9"/>
    <x v="9"/>
    <x v="2273"/>
    <x v="2274"/>
    <x v="2274"/>
    <x v="9"/>
    <x v="9"/>
  </r>
  <r>
    <x v="0"/>
    <x v="146"/>
    <x v="8"/>
    <x v="1"/>
    <x v="3"/>
    <x v="1550"/>
    <x v="11"/>
    <x v="1"/>
    <x v="2304"/>
    <x v="1536"/>
    <x v="5"/>
    <x v="8"/>
    <x v="2057"/>
    <x v="8"/>
    <x v="8"/>
    <x v="8"/>
    <x v="2274"/>
    <x v="2275"/>
    <x v="2275"/>
    <x v="8"/>
    <x v="8"/>
  </r>
  <r>
    <x v="5"/>
    <x v="128"/>
    <x v="6"/>
    <x v="1"/>
    <x v="2"/>
    <x v="1551"/>
    <x v="0"/>
    <x v="7"/>
    <x v="2305"/>
    <x v="1537"/>
    <x v="4"/>
    <x v="37"/>
    <x v="445"/>
    <x v="6"/>
    <x v="6"/>
    <x v="6"/>
    <x v="2275"/>
    <x v="2276"/>
    <x v="2276"/>
    <x v="6"/>
    <x v="6"/>
  </r>
  <r>
    <x v="2"/>
    <x v="38"/>
    <x v="8"/>
    <x v="0"/>
    <x v="1"/>
    <x v="290"/>
    <x v="11"/>
    <x v="1"/>
    <x v="2306"/>
    <x v="1538"/>
    <x v="3"/>
    <x v="261"/>
    <x v="2058"/>
    <x v="8"/>
    <x v="8"/>
    <x v="8"/>
    <x v="2276"/>
    <x v="2277"/>
    <x v="2277"/>
    <x v="8"/>
    <x v="8"/>
  </r>
  <r>
    <x v="2"/>
    <x v="37"/>
    <x v="8"/>
    <x v="0"/>
    <x v="1"/>
    <x v="482"/>
    <x v="11"/>
    <x v="6"/>
    <x v="2307"/>
    <x v="1539"/>
    <x v="6"/>
    <x v="219"/>
    <x v="2059"/>
    <x v="8"/>
    <x v="8"/>
    <x v="8"/>
    <x v="2277"/>
    <x v="2278"/>
    <x v="2278"/>
    <x v="8"/>
    <x v="8"/>
  </r>
  <r>
    <x v="2"/>
    <x v="121"/>
    <x v="2"/>
    <x v="0"/>
    <x v="1"/>
    <x v="1552"/>
    <x v="3"/>
    <x v="7"/>
    <x v="2308"/>
    <x v="1205"/>
    <x v="0"/>
    <x v="188"/>
    <x v="2060"/>
    <x v="2"/>
    <x v="2"/>
    <x v="2"/>
    <x v="2278"/>
    <x v="2279"/>
    <x v="2279"/>
    <x v="2"/>
    <x v="2"/>
  </r>
  <r>
    <x v="5"/>
    <x v="183"/>
    <x v="10"/>
    <x v="0"/>
    <x v="3"/>
    <x v="1553"/>
    <x v="11"/>
    <x v="1"/>
    <x v="2309"/>
    <x v="105"/>
    <x v="4"/>
    <x v="145"/>
    <x v="2061"/>
    <x v="10"/>
    <x v="10"/>
    <x v="10"/>
    <x v="2279"/>
    <x v="2280"/>
    <x v="2280"/>
    <x v="10"/>
    <x v="10"/>
  </r>
  <r>
    <x v="0"/>
    <x v="134"/>
    <x v="0"/>
    <x v="1"/>
    <x v="3"/>
    <x v="408"/>
    <x v="1"/>
    <x v="1"/>
    <x v="2310"/>
    <x v="1540"/>
    <x v="1"/>
    <x v="2"/>
    <x v="2062"/>
    <x v="0"/>
    <x v="0"/>
    <x v="0"/>
    <x v="2280"/>
    <x v="2281"/>
    <x v="2281"/>
    <x v="0"/>
    <x v="0"/>
  </r>
  <r>
    <x v="5"/>
    <x v="128"/>
    <x v="10"/>
    <x v="0"/>
    <x v="0"/>
    <x v="1554"/>
    <x v="8"/>
    <x v="1"/>
    <x v="2311"/>
    <x v="1541"/>
    <x v="6"/>
    <x v="2"/>
    <x v="2063"/>
    <x v="10"/>
    <x v="10"/>
    <x v="10"/>
    <x v="2281"/>
    <x v="2282"/>
    <x v="2282"/>
    <x v="10"/>
    <x v="10"/>
  </r>
  <r>
    <x v="4"/>
    <x v="173"/>
    <x v="4"/>
    <x v="1"/>
    <x v="3"/>
    <x v="1555"/>
    <x v="5"/>
    <x v="5"/>
    <x v="2312"/>
    <x v="1542"/>
    <x v="0"/>
    <x v="2"/>
    <x v="924"/>
    <x v="4"/>
    <x v="4"/>
    <x v="4"/>
    <x v="2282"/>
    <x v="2283"/>
    <x v="2283"/>
    <x v="4"/>
    <x v="4"/>
  </r>
  <r>
    <x v="0"/>
    <x v="69"/>
    <x v="2"/>
    <x v="0"/>
    <x v="3"/>
    <x v="1556"/>
    <x v="6"/>
    <x v="7"/>
    <x v="2313"/>
    <x v="1543"/>
    <x v="4"/>
    <x v="57"/>
    <x v="2064"/>
    <x v="2"/>
    <x v="2"/>
    <x v="2"/>
    <x v="2283"/>
    <x v="2284"/>
    <x v="2284"/>
    <x v="2"/>
    <x v="2"/>
  </r>
  <r>
    <x v="5"/>
    <x v="28"/>
    <x v="10"/>
    <x v="1"/>
    <x v="1"/>
    <x v="1557"/>
    <x v="6"/>
    <x v="5"/>
    <x v="2314"/>
    <x v="1544"/>
    <x v="2"/>
    <x v="31"/>
    <x v="2065"/>
    <x v="10"/>
    <x v="10"/>
    <x v="10"/>
    <x v="2284"/>
    <x v="2285"/>
    <x v="2285"/>
    <x v="10"/>
    <x v="10"/>
  </r>
  <r>
    <x v="2"/>
    <x v="141"/>
    <x v="2"/>
    <x v="1"/>
    <x v="2"/>
    <x v="1558"/>
    <x v="7"/>
    <x v="5"/>
    <x v="2315"/>
    <x v="1545"/>
    <x v="5"/>
    <x v="56"/>
    <x v="2066"/>
    <x v="2"/>
    <x v="2"/>
    <x v="2"/>
    <x v="2285"/>
    <x v="2286"/>
    <x v="2286"/>
    <x v="2"/>
    <x v="2"/>
  </r>
  <r>
    <x v="5"/>
    <x v="150"/>
    <x v="4"/>
    <x v="0"/>
    <x v="0"/>
    <x v="1559"/>
    <x v="5"/>
    <x v="3"/>
    <x v="2316"/>
    <x v="1546"/>
    <x v="5"/>
    <x v="2"/>
    <x v="2067"/>
    <x v="4"/>
    <x v="4"/>
    <x v="4"/>
    <x v="2286"/>
    <x v="2287"/>
    <x v="2287"/>
    <x v="4"/>
    <x v="4"/>
  </r>
  <r>
    <x v="5"/>
    <x v="98"/>
    <x v="9"/>
    <x v="0"/>
    <x v="0"/>
    <x v="1560"/>
    <x v="1"/>
    <x v="6"/>
    <x v="2317"/>
    <x v="1547"/>
    <x v="5"/>
    <x v="3"/>
    <x v="2068"/>
    <x v="9"/>
    <x v="9"/>
    <x v="9"/>
    <x v="2287"/>
    <x v="2288"/>
    <x v="2288"/>
    <x v="9"/>
    <x v="9"/>
  </r>
  <r>
    <x v="2"/>
    <x v="51"/>
    <x v="4"/>
    <x v="0"/>
    <x v="2"/>
    <x v="83"/>
    <x v="2"/>
    <x v="7"/>
    <x v="2318"/>
    <x v="653"/>
    <x v="0"/>
    <x v="142"/>
    <x v="2069"/>
    <x v="4"/>
    <x v="4"/>
    <x v="4"/>
    <x v="2288"/>
    <x v="2289"/>
    <x v="2289"/>
    <x v="4"/>
    <x v="4"/>
  </r>
  <r>
    <x v="1"/>
    <x v="108"/>
    <x v="6"/>
    <x v="1"/>
    <x v="1"/>
    <x v="1561"/>
    <x v="2"/>
    <x v="5"/>
    <x v="2319"/>
    <x v="721"/>
    <x v="3"/>
    <x v="45"/>
    <x v="485"/>
    <x v="6"/>
    <x v="6"/>
    <x v="6"/>
    <x v="2289"/>
    <x v="2290"/>
    <x v="2290"/>
    <x v="6"/>
    <x v="6"/>
  </r>
  <r>
    <x v="5"/>
    <x v="98"/>
    <x v="9"/>
    <x v="0"/>
    <x v="0"/>
    <x v="1562"/>
    <x v="9"/>
    <x v="5"/>
    <x v="2320"/>
    <x v="1548"/>
    <x v="4"/>
    <x v="2"/>
    <x v="2070"/>
    <x v="9"/>
    <x v="9"/>
    <x v="9"/>
    <x v="2290"/>
    <x v="2291"/>
    <x v="2291"/>
    <x v="9"/>
    <x v="9"/>
  </r>
  <r>
    <x v="4"/>
    <x v="6"/>
    <x v="5"/>
    <x v="0"/>
    <x v="0"/>
    <x v="1075"/>
    <x v="2"/>
    <x v="6"/>
    <x v="2321"/>
    <x v="1549"/>
    <x v="5"/>
    <x v="124"/>
    <x v="2071"/>
    <x v="5"/>
    <x v="5"/>
    <x v="5"/>
    <x v="2291"/>
    <x v="2292"/>
    <x v="2292"/>
    <x v="5"/>
    <x v="5"/>
  </r>
  <r>
    <x v="5"/>
    <x v="52"/>
    <x v="7"/>
    <x v="0"/>
    <x v="1"/>
    <x v="282"/>
    <x v="1"/>
    <x v="7"/>
    <x v="2322"/>
    <x v="1550"/>
    <x v="5"/>
    <x v="30"/>
    <x v="903"/>
    <x v="7"/>
    <x v="7"/>
    <x v="7"/>
    <x v="2292"/>
    <x v="2293"/>
    <x v="2293"/>
    <x v="7"/>
    <x v="7"/>
  </r>
  <r>
    <x v="3"/>
    <x v="24"/>
    <x v="7"/>
    <x v="0"/>
    <x v="3"/>
    <x v="1187"/>
    <x v="10"/>
    <x v="4"/>
    <x v="2323"/>
    <x v="1340"/>
    <x v="6"/>
    <x v="149"/>
    <x v="2072"/>
    <x v="7"/>
    <x v="7"/>
    <x v="7"/>
    <x v="2293"/>
    <x v="2294"/>
    <x v="2294"/>
    <x v="7"/>
    <x v="7"/>
  </r>
  <r>
    <x v="5"/>
    <x v="47"/>
    <x v="5"/>
    <x v="0"/>
    <x v="0"/>
    <x v="266"/>
    <x v="1"/>
    <x v="2"/>
    <x v="2324"/>
    <x v="32"/>
    <x v="0"/>
    <x v="2"/>
    <x v="2073"/>
    <x v="5"/>
    <x v="5"/>
    <x v="5"/>
    <x v="2294"/>
    <x v="2295"/>
    <x v="2295"/>
    <x v="5"/>
    <x v="5"/>
  </r>
  <r>
    <x v="3"/>
    <x v="61"/>
    <x v="6"/>
    <x v="0"/>
    <x v="2"/>
    <x v="684"/>
    <x v="1"/>
    <x v="7"/>
    <x v="2325"/>
    <x v="1551"/>
    <x v="2"/>
    <x v="2"/>
    <x v="1715"/>
    <x v="6"/>
    <x v="6"/>
    <x v="6"/>
    <x v="2295"/>
    <x v="2296"/>
    <x v="2296"/>
    <x v="6"/>
    <x v="6"/>
  </r>
  <r>
    <x v="1"/>
    <x v="79"/>
    <x v="7"/>
    <x v="0"/>
    <x v="0"/>
    <x v="1099"/>
    <x v="0"/>
    <x v="7"/>
    <x v="2326"/>
    <x v="1354"/>
    <x v="1"/>
    <x v="162"/>
    <x v="1632"/>
    <x v="7"/>
    <x v="7"/>
    <x v="7"/>
    <x v="2296"/>
    <x v="2297"/>
    <x v="2297"/>
    <x v="7"/>
    <x v="7"/>
  </r>
  <r>
    <x v="4"/>
    <x v="143"/>
    <x v="7"/>
    <x v="1"/>
    <x v="0"/>
    <x v="468"/>
    <x v="0"/>
    <x v="7"/>
    <x v="2327"/>
    <x v="1552"/>
    <x v="2"/>
    <x v="260"/>
    <x v="580"/>
    <x v="7"/>
    <x v="7"/>
    <x v="7"/>
    <x v="2297"/>
    <x v="2298"/>
    <x v="2298"/>
    <x v="7"/>
    <x v="7"/>
  </r>
  <r>
    <x v="0"/>
    <x v="76"/>
    <x v="10"/>
    <x v="0"/>
    <x v="3"/>
    <x v="497"/>
    <x v="10"/>
    <x v="7"/>
    <x v="2328"/>
    <x v="1139"/>
    <x v="4"/>
    <x v="27"/>
    <x v="1130"/>
    <x v="10"/>
    <x v="10"/>
    <x v="10"/>
    <x v="2298"/>
    <x v="2299"/>
    <x v="2299"/>
    <x v="10"/>
    <x v="10"/>
  </r>
  <r>
    <x v="4"/>
    <x v="29"/>
    <x v="11"/>
    <x v="0"/>
    <x v="2"/>
    <x v="1563"/>
    <x v="8"/>
    <x v="3"/>
    <x v="2329"/>
    <x v="1553"/>
    <x v="5"/>
    <x v="75"/>
    <x v="2074"/>
    <x v="11"/>
    <x v="11"/>
    <x v="11"/>
    <x v="2299"/>
    <x v="2300"/>
    <x v="2300"/>
    <x v="11"/>
    <x v="11"/>
  </r>
  <r>
    <x v="1"/>
    <x v="64"/>
    <x v="2"/>
    <x v="1"/>
    <x v="2"/>
    <x v="1564"/>
    <x v="2"/>
    <x v="0"/>
    <x v="2330"/>
    <x v="1554"/>
    <x v="5"/>
    <x v="5"/>
    <x v="892"/>
    <x v="2"/>
    <x v="2"/>
    <x v="2"/>
    <x v="2300"/>
    <x v="2301"/>
    <x v="2301"/>
    <x v="2"/>
    <x v="2"/>
  </r>
  <r>
    <x v="4"/>
    <x v="160"/>
    <x v="2"/>
    <x v="1"/>
    <x v="2"/>
    <x v="1214"/>
    <x v="10"/>
    <x v="1"/>
    <x v="2331"/>
    <x v="1555"/>
    <x v="0"/>
    <x v="2"/>
    <x v="2075"/>
    <x v="2"/>
    <x v="2"/>
    <x v="2"/>
    <x v="2301"/>
    <x v="2302"/>
    <x v="2302"/>
    <x v="2"/>
    <x v="2"/>
  </r>
  <r>
    <x v="2"/>
    <x v="121"/>
    <x v="9"/>
    <x v="1"/>
    <x v="1"/>
    <x v="1565"/>
    <x v="8"/>
    <x v="4"/>
    <x v="2332"/>
    <x v="954"/>
    <x v="4"/>
    <x v="2"/>
    <x v="1670"/>
    <x v="9"/>
    <x v="9"/>
    <x v="9"/>
    <x v="2302"/>
    <x v="2303"/>
    <x v="2303"/>
    <x v="9"/>
    <x v="9"/>
  </r>
  <r>
    <x v="5"/>
    <x v="32"/>
    <x v="4"/>
    <x v="1"/>
    <x v="1"/>
    <x v="1566"/>
    <x v="5"/>
    <x v="2"/>
    <x v="2333"/>
    <x v="1556"/>
    <x v="1"/>
    <x v="187"/>
    <x v="2076"/>
    <x v="4"/>
    <x v="4"/>
    <x v="4"/>
    <x v="2303"/>
    <x v="2304"/>
    <x v="2304"/>
    <x v="4"/>
    <x v="4"/>
  </r>
  <r>
    <x v="3"/>
    <x v="50"/>
    <x v="8"/>
    <x v="1"/>
    <x v="1"/>
    <x v="915"/>
    <x v="5"/>
    <x v="0"/>
    <x v="2334"/>
    <x v="1488"/>
    <x v="6"/>
    <x v="2"/>
    <x v="2077"/>
    <x v="8"/>
    <x v="8"/>
    <x v="8"/>
    <x v="2304"/>
    <x v="2305"/>
    <x v="2305"/>
    <x v="8"/>
    <x v="8"/>
  </r>
  <r>
    <x v="5"/>
    <x v="145"/>
    <x v="6"/>
    <x v="1"/>
    <x v="1"/>
    <x v="1567"/>
    <x v="9"/>
    <x v="5"/>
    <x v="2335"/>
    <x v="1307"/>
    <x v="2"/>
    <x v="3"/>
    <x v="2078"/>
    <x v="6"/>
    <x v="6"/>
    <x v="6"/>
    <x v="2305"/>
    <x v="2306"/>
    <x v="2306"/>
    <x v="6"/>
    <x v="6"/>
  </r>
  <r>
    <x v="1"/>
    <x v="169"/>
    <x v="4"/>
    <x v="1"/>
    <x v="2"/>
    <x v="1568"/>
    <x v="10"/>
    <x v="4"/>
    <x v="2336"/>
    <x v="982"/>
    <x v="6"/>
    <x v="75"/>
    <x v="2079"/>
    <x v="4"/>
    <x v="4"/>
    <x v="4"/>
    <x v="2306"/>
    <x v="2307"/>
    <x v="2307"/>
    <x v="4"/>
    <x v="4"/>
  </r>
  <r>
    <x v="2"/>
    <x v="170"/>
    <x v="8"/>
    <x v="0"/>
    <x v="3"/>
    <x v="112"/>
    <x v="0"/>
    <x v="3"/>
    <x v="2337"/>
    <x v="1557"/>
    <x v="1"/>
    <x v="2"/>
    <x v="74"/>
    <x v="8"/>
    <x v="8"/>
    <x v="8"/>
    <x v="2307"/>
    <x v="2308"/>
    <x v="2308"/>
    <x v="8"/>
    <x v="8"/>
  </r>
  <r>
    <x v="2"/>
    <x v="51"/>
    <x v="7"/>
    <x v="0"/>
    <x v="1"/>
    <x v="1569"/>
    <x v="3"/>
    <x v="7"/>
    <x v="2338"/>
    <x v="1558"/>
    <x v="6"/>
    <x v="131"/>
    <x v="2080"/>
    <x v="7"/>
    <x v="7"/>
    <x v="7"/>
    <x v="2308"/>
    <x v="2309"/>
    <x v="2309"/>
    <x v="7"/>
    <x v="7"/>
  </r>
  <r>
    <x v="1"/>
    <x v="59"/>
    <x v="2"/>
    <x v="1"/>
    <x v="0"/>
    <x v="1570"/>
    <x v="3"/>
    <x v="2"/>
    <x v="2339"/>
    <x v="498"/>
    <x v="4"/>
    <x v="39"/>
    <x v="2081"/>
    <x v="2"/>
    <x v="2"/>
    <x v="2"/>
    <x v="2309"/>
    <x v="2310"/>
    <x v="2310"/>
    <x v="2"/>
    <x v="2"/>
  </r>
  <r>
    <x v="2"/>
    <x v="3"/>
    <x v="11"/>
    <x v="0"/>
    <x v="0"/>
    <x v="1571"/>
    <x v="0"/>
    <x v="1"/>
    <x v="2340"/>
    <x v="1559"/>
    <x v="0"/>
    <x v="2"/>
    <x v="2082"/>
    <x v="11"/>
    <x v="11"/>
    <x v="11"/>
    <x v="2310"/>
    <x v="2311"/>
    <x v="2311"/>
    <x v="11"/>
    <x v="11"/>
  </r>
  <r>
    <x v="2"/>
    <x v="170"/>
    <x v="8"/>
    <x v="0"/>
    <x v="2"/>
    <x v="1031"/>
    <x v="5"/>
    <x v="1"/>
    <x v="2341"/>
    <x v="313"/>
    <x v="2"/>
    <x v="2"/>
    <x v="2083"/>
    <x v="8"/>
    <x v="8"/>
    <x v="8"/>
    <x v="2311"/>
    <x v="2312"/>
    <x v="2312"/>
    <x v="8"/>
    <x v="8"/>
  </r>
  <r>
    <x v="1"/>
    <x v="33"/>
    <x v="7"/>
    <x v="0"/>
    <x v="0"/>
    <x v="1085"/>
    <x v="10"/>
    <x v="6"/>
    <x v="2342"/>
    <x v="1560"/>
    <x v="6"/>
    <x v="12"/>
    <x v="2084"/>
    <x v="7"/>
    <x v="7"/>
    <x v="7"/>
    <x v="2312"/>
    <x v="2313"/>
    <x v="2313"/>
    <x v="7"/>
    <x v="7"/>
  </r>
  <r>
    <x v="5"/>
    <x v="166"/>
    <x v="5"/>
    <x v="1"/>
    <x v="1"/>
    <x v="1139"/>
    <x v="7"/>
    <x v="5"/>
    <x v="2343"/>
    <x v="1561"/>
    <x v="4"/>
    <x v="31"/>
    <x v="2085"/>
    <x v="5"/>
    <x v="5"/>
    <x v="5"/>
    <x v="2313"/>
    <x v="2314"/>
    <x v="2314"/>
    <x v="5"/>
    <x v="5"/>
  </r>
  <r>
    <x v="1"/>
    <x v="89"/>
    <x v="11"/>
    <x v="1"/>
    <x v="1"/>
    <x v="1572"/>
    <x v="6"/>
    <x v="0"/>
    <x v="2344"/>
    <x v="1517"/>
    <x v="4"/>
    <x v="37"/>
    <x v="2086"/>
    <x v="11"/>
    <x v="11"/>
    <x v="11"/>
    <x v="2314"/>
    <x v="2315"/>
    <x v="2315"/>
    <x v="11"/>
    <x v="11"/>
  </r>
  <r>
    <x v="3"/>
    <x v="20"/>
    <x v="2"/>
    <x v="1"/>
    <x v="3"/>
    <x v="27"/>
    <x v="10"/>
    <x v="7"/>
    <x v="2345"/>
    <x v="773"/>
    <x v="1"/>
    <x v="219"/>
    <x v="2087"/>
    <x v="2"/>
    <x v="2"/>
    <x v="2"/>
    <x v="2315"/>
    <x v="2316"/>
    <x v="2316"/>
    <x v="2"/>
    <x v="2"/>
  </r>
  <r>
    <x v="5"/>
    <x v="114"/>
    <x v="5"/>
    <x v="0"/>
    <x v="0"/>
    <x v="1357"/>
    <x v="3"/>
    <x v="2"/>
    <x v="2346"/>
    <x v="1562"/>
    <x v="3"/>
    <x v="2"/>
    <x v="2088"/>
    <x v="5"/>
    <x v="5"/>
    <x v="5"/>
    <x v="2316"/>
    <x v="2317"/>
    <x v="2317"/>
    <x v="5"/>
    <x v="5"/>
  </r>
  <r>
    <x v="4"/>
    <x v="95"/>
    <x v="0"/>
    <x v="1"/>
    <x v="1"/>
    <x v="245"/>
    <x v="9"/>
    <x v="3"/>
    <x v="2347"/>
    <x v="113"/>
    <x v="3"/>
    <x v="13"/>
    <x v="2089"/>
    <x v="0"/>
    <x v="0"/>
    <x v="0"/>
    <x v="2317"/>
    <x v="2318"/>
    <x v="2318"/>
    <x v="0"/>
    <x v="0"/>
  </r>
  <r>
    <x v="4"/>
    <x v="95"/>
    <x v="2"/>
    <x v="0"/>
    <x v="2"/>
    <x v="725"/>
    <x v="6"/>
    <x v="6"/>
    <x v="2348"/>
    <x v="1563"/>
    <x v="5"/>
    <x v="8"/>
    <x v="780"/>
    <x v="2"/>
    <x v="2"/>
    <x v="2"/>
    <x v="2318"/>
    <x v="2319"/>
    <x v="2319"/>
    <x v="2"/>
    <x v="2"/>
  </r>
  <r>
    <x v="2"/>
    <x v="125"/>
    <x v="2"/>
    <x v="0"/>
    <x v="1"/>
    <x v="358"/>
    <x v="0"/>
    <x v="1"/>
    <x v="2349"/>
    <x v="316"/>
    <x v="4"/>
    <x v="37"/>
    <x v="2090"/>
    <x v="2"/>
    <x v="2"/>
    <x v="2"/>
    <x v="2319"/>
    <x v="2320"/>
    <x v="2320"/>
    <x v="2"/>
    <x v="2"/>
  </r>
  <r>
    <x v="1"/>
    <x v="22"/>
    <x v="7"/>
    <x v="1"/>
    <x v="1"/>
    <x v="1573"/>
    <x v="6"/>
    <x v="6"/>
    <x v="2350"/>
    <x v="1341"/>
    <x v="5"/>
    <x v="110"/>
    <x v="2091"/>
    <x v="7"/>
    <x v="7"/>
    <x v="7"/>
    <x v="2320"/>
    <x v="2321"/>
    <x v="2321"/>
    <x v="7"/>
    <x v="7"/>
  </r>
  <r>
    <x v="1"/>
    <x v="64"/>
    <x v="0"/>
    <x v="1"/>
    <x v="2"/>
    <x v="1482"/>
    <x v="1"/>
    <x v="5"/>
    <x v="2351"/>
    <x v="680"/>
    <x v="0"/>
    <x v="21"/>
    <x v="2092"/>
    <x v="0"/>
    <x v="0"/>
    <x v="0"/>
    <x v="2321"/>
    <x v="2322"/>
    <x v="2322"/>
    <x v="0"/>
    <x v="0"/>
  </r>
  <r>
    <x v="2"/>
    <x v="37"/>
    <x v="8"/>
    <x v="0"/>
    <x v="2"/>
    <x v="876"/>
    <x v="0"/>
    <x v="0"/>
    <x v="2352"/>
    <x v="1564"/>
    <x v="6"/>
    <x v="2"/>
    <x v="2093"/>
    <x v="8"/>
    <x v="8"/>
    <x v="8"/>
    <x v="2322"/>
    <x v="2323"/>
    <x v="2323"/>
    <x v="8"/>
    <x v="8"/>
  </r>
  <r>
    <x v="5"/>
    <x v="53"/>
    <x v="11"/>
    <x v="1"/>
    <x v="1"/>
    <x v="631"/>
    <x v="8"/>
    <x v="5"/>
    <x v="2353"/>
    <x v="168"/>
    <x v="4"/>
    <x v="2"/>
    <x v="2094"/>
    <x v="11"/>
    <x v="11"/>
    <x v="11"/>
    <x v="2323"/>
    <x v="2324"/>
    <x v="2324"/>
    <x v="11"/>
    <x v="11"/>
  </r>
  <r>
    <x v="5"/>
    <x v="127"/>
    <x v="8"/>
    <x v="0"/>
    <x v="1"/>
    <x v="885"/>
    <x v="11"/>
    <x v="2"/>
    <x v="2354"/>
    <x v="1565"/>
    <x v="4"/>
    <x v="75"/>
    <x v="2095"/>
    <x v="8"/>
    <x v="8"/>
    <x v="8"/>
    <x v="2324"/>
    <x v="2325"/>
    <x v="2325"/>
    <x v="8"/>
    <x v="8"/>
  </r>
  <r>
    <x v="5"/>
    <x v="28"/>
    <x v="2"/>
    <x v="1"/>
    <x v="1"/>
    <x v="1574"/>
    <x v="1"/>
    <x v="6"/>
    <x v="2355"/>
    <x v="1341"/>
    <x v="5"/>
    <x v="73"/>
    <x v="1315"/>
    <x v="2"/>
    <x v="2"/>
    <x v="2"/>
    <x v="2325"/>
    <x v="2326"/>
    <x v="2326"/>
    <x v="2"/>
    <x v="2"/>
  </r>
  <r>
    <x v="2"/>
    <x v="164"/>
    <x v="11"/>
    <x v="1"/>
    <x v="2"/>
    <x v="473"/>
    <x v="10"/>
    <x v="4"/>
    <x v="2356"/>
    <x v="1401"/>
    <x v="1"/>
    <x v="164"/>
    <x v="2096"/>
    <x v="11"/>
    <x v="11"/>
    <x v="11"/>
    <x v="2326"/>
    <x v="2327"/>
    <x v="2327"/>
    <x v="11"/>
    <x v="11"/>
  </r>
  <r>
    <x v="2"/>
    <x v="147"/>
    <x v="8"/>
    <x v="0"/>
    <x v="3"/>
    <x v="1575"/>
    <x v="8"/>
    <x v="5"/>
    <x v="2357"/>
    <x v="1405"/>
    <x v="3"/>
    <x v="2"/>
    <x v="2097"/>
    <x v="8"/>
    <x v="8"/>
    <x v="8"/>
    <x v="2327"/>
    <x v="2328"/>
    <x v="2328"/>
    <x v="8"/>
    <x v="8"/>
  </r>
  <r>
    <x v="3"/>
    <x v="151"/>
    <x v="3"/>
    <x v="1"/>
    <x v="1"/>
    <x v="230"/>
    <x v="2"/>
    <x v="3"/>
    <x v="2358"/>
    <x v="13"/>
    <x v="2"/>
    <x v="19"/>
    <x v="2098"/>
    <x v="3"/>
    <x v="3"/>
    <x v="3"/>
    <x v="2328"/>
    <x v="2329"/>
    <x v="2329"/>
    <x v="3"/>
    <x v="3"/>
  </r>
  <r>
    <x v="3"/>
    <x v="21"/>
    <x v="0"/>
    <x v="1"/>
    <x v="0"/>
    <x v="1576"/>
    <x v="5"/>
    <x v="3"/>
    <x v="2359"/>
    <x v="1566"/>
    <x v="5"/>
    <x v="2"/>
    <x v="2099"/>
    <x v="0"/>
    <x v="0"/>
    <x v="0"/>
    <x v="2329"/>
    <x v="2330"/>
    <x v="2330"/>
    <x v="12"/>
    <x v="0"/>
  </r>
  <r>
    <x v="1"/>
    <x v="44"/>
    <x v="4"/>
    <x v="0"/>
    <x v="2"/>
    <x v="742"/>
    <x v="7"/>
    <x v="1"/>
    <x v="2360"/>
    <x v="414"/>
    <x v="2"/>
    <x v="2"/>
    <x v="2100"/>
    <x v="4"/>
    <x v="4"/>
    <x v="4"/>
    <x v="2330"/>
    <x v="2331"/>
    <x v="2331"/>
    <x v="4"/>
    <x v="4"/>
  </r>
  <r>
    <x v="3"/>
    <x v="35"/>
    <x v="4"/>
    <x v="1"/>
    <x v="2"/>
    <x v="725"/>
    <x v="6"/>
    <x v="6"/>
    <x v="2361"/>
    <x v="1284"/>
    <x v="0"/>
    <x v="2"/>
    <x v="2101"/>
    <x v="4"/>
    <x v="4"/>
    <x v="4"/>
    <x v="2331"/>
    <x v="2332"/>
    <x v="2332"/>
    <x v="4"/>
    <x v="4"/>
  </r>
  <r>
    <x v="1"/>
    <x v="22"/>
    <x v="0"/>
    <x v="1"/>
    <x v="3"/>
    <x v="1376"/>
    <x v="1"/>
    <x v="5"/>
    <x v="2362"/>
    <x v="752"/>
    <x v="2"/>
    <x v="2"/>
    <x v="2102"/>
    <x v="0"/>
    <x v="0"/>
    <x v="0"/>
    <x v="2332"/>
    <x v="2333"/>
    <x v="2333"/>
    <x v="0"/>
    <x v="0"/>
  </r>
  <r>
    <x v="2"/>
    <x v="12"/>
    <x v="10"/>
    <x v="1"/>
    <x v="3"/>
    <x v="1577"/>
    <x v="0"/>
    <x v="4"/>
    <x v="2363"/>
    <x v="586"/>
    <x v="1"/>
    <x v="204"/>
    <x v="1654"/>
    <x v="10"/>
    <x v="10"/>
    <x v="10"/>
    <x v="2333"/>
    <x v="2334"/>
    <x v="2334"/>
    <x v="10"/>
    <x v="10"/>
  </r>
  <r>
    <x v="0"/>
    <x v="113"/>
    <x v="11"/>
    <x v="0"/>
    <x v="1"/>
    <x v="1102"/>
    <x v="6"/>
    <x v="1"/>
    <x v="2364"/>
    <x v="875"/>
    <x v="1"/>
    <x v="2"/>
    <x v="2103"/>
    <x v="11"/>
    <x v="11"/>
    <x v="11"/>
    <x v="2334"/>
    <x v="2335"/>
    <x v="2335"/>
    <x v="11"/>
    <x v="11"/>
  </r>
  <r>
    <x v="0"/>
    <x v="25"/>
    <x v="3"/>
    <x v="1"/>
    <x v="0"/>
    <x v="65"/>
    <x v="5"/>
    <x v="5"/>
    <x v="2365"/>
    <x v="1567"/>
    <x v="0"/>
    <x v="120"/>
    <x v="2104"/>
    <x v="3"/>
    <x v="3"/>
    <x v="3"/>
    <x v="2335"/>
    <x v="2336"/>
    <x v="2336"/>
    <x v="3"/>
    <x v="3"/>
  </r>
  <r>
    <x v="1"/>
    <x v="108"/>
    <x v="11"/>
    <x v="0"/>
    <x v="0"/>
    <x v="1578"/>
    <x v="2"/>
    <x v="5"/>
    <x v="2366"/>
    <x v="1568"/>
    <x v="0"/>
    <x v="262"/>
    <x v="2105"/>
    <x v="11"/>
    <x v="11"/>
    <x v="11"/>
    <x v="2336"/>
    <x v="2337"/>
    <x v="2337"/>
    <x v="11"/>
    <x v="11"/>
  </r>
  <r>
    <x v="4"/>
    <x v="176"/>
    <x v="10"/>
    <x v="1"/>
    <x v="3"/>
    <x v="355"/>
    <x v="3"/>
    <x v="7"/>
    <x v="2367"/>
    <x v="1095"/>
    <x v="5"/>
    <x v="94"/>
    <x v="2106"/>
    <x v="10"/>
    <x v="10"/>
    <x v="10"/>
    <x v="2337"/>
    <x v="2338"/>
    <x v="2338"/>
    <x v="10"/>
    <x v="10"/>
  </r>
  <r>
    <x v="4"/>
    <x v="158"/>
    <x v="2"/>
    <x v="1"/>
    <x v="0"/>
    <x v="1579"/>
    <x v="3"/>
    <x v="5"/>
    <x v="2368"/>
    <x v="1061"/>
    <x v="2"/>
    <x v="12"/>
    <x v="2107"/>
    <x v="2"/>
    <x v="2"/>
    <x v="2"/>
    <x v="2338"/>
    <x v="2339"/>
    <x v="2339"/>
    <x v="2"/>
    <x v="2"/>
  </r>
  <r>
    <x v="0"/>
    <x v="122"/>
    <x v="10"/>
    <x v="0"/>
    <x v="0"/>
    <x v="1580"/>
    <x v="6"/>
    <x v="5"/>
    <x v="2369"/>
    <x v="1569"/>
    <x v="3"/>
    <x v="83"/>
    <x v="773"/>
    <x v="10"/>
    <x v="10"/>
    <x v="10"/>
    <x v="2339"/>
    <x v="2340"/>
    <x v="2340"/>
    <x v="10"/>
    <x v="10"/>
  </r>
  <r>
    <x v="5"/>
    <x v="62"/>
    <x v="7"/>
    <x v="0"/>
    <x v="3"/>
    <x v="1581"/>
    <x v="6"/>
    <x v="3"/>
    <x v="2370"/>
    <x v="1046"/>
    <x v="1"/>
    <x v="2"/>
    <x v="2108"/>
    <x v="7"/>
    <x v="7"/>
    <x v="7"/>
    <x v="2340"/>
    <x v="2341"/>
    <x v="2341"/>
    <x v="7"/>
    <x v="7"/>
  </r>
  <r>
    <x v="2"/>
    <x v="48"/>
    <x v="3"/>
    <x v="1"/>
    <x v="2"/>
    <x v="1210"/>
    <x v="4"/>
    <x v="1"/>
    <x v="2371"/>
    <x v="269"/>
    <x v="3"/>
    <x v="102"/>
    <x v="2109"/>
    <x v="3"/>
    <x v="3"/>
    <x v="3"/>
    <x v="2341"/>
    <x v="2342"/>
    <x v="2342"/>
    <x v="3"/>
    <x v="3"/>
  </r>
  <r>
    <x v="5"/>
    <x v="70"/>
    <x v="11"/>
    <x v="0"/>
    <x v="3"/>
    <x v="1582"/>
    <x v="2"/>
    <x v="3"/>
    <x v="2372"/>
    <x v="725"/>
    <x v="3"/>
    <x v="2"/>
    <x v="1216"/>
    <x v="11"/>
    <x v="11"/>
    <x v="11"/>
    <x v="2342"/>
    <x v="2343"/>
    <x v="2343"/>
    <x v="11"/>
    <x v="11"/>
  </r>
  <r>
    <x v="0"/>
    <x v="172"/>
    <x v="6"/>
    <x v="1"/>
    <x v="1"/>
    <x v="1583"/>
    <x v="10"/>
    <x v="5"/>
    <x v="2373"/>
    <x v="782"/>
    <x v="1"/>
    <x v="48"/>
    <x v="2110"/>
    <x v="6"/>
    <x v="6"/>
    <x v="6"/>
    <x v="2343"/>
    <x v="2344"/>
    <x v="2344"/>
    <x v="6"/>
    <x v="6"/>
  </r>
  <r>
    <x v="2"/>
    <x v="102"/>
    <x v="11"/>
    <x v="1"/>
    <x v="1"/>
    <x v="1071"/>
    <x v="1"/>
    <x v="3"/>
    <x v="2374"/>
    <x v="318"/>
    <x v="2"/>
    <x v="263"/>
    <x v="2111"/>
    <x v="11"/>
    <x v="11"/>
    <x v="11"/>
    <x v="2344"/>
    <x v="2345"/>
    <x v="2345"/>
    <x v="11"/>
    <x v="11"/>
  </r>
  <r>
    <x v="2"/>
    <x v="104"/>
    <x v="2"/>
    <x v="1"/>
    <x v="2"/>
    <x v="1428"/>
    <x v="2"/>
    <x v="3"/>
    <x v="2375"/>
    <x v="235"/>
    <x v="1"/>
    <x v="2"/>
    <x v="2112"/>
    <x v="2"/>
    <x v="2"/>
    <x v="2"/>
    <x v="2345"/>
    <x v="2346"/>
    <x v="2346"/>
    <x v="2"/>
    <x v="2"/>
  </r>
  <r>
    <x v="5"/>
    <x v="47"/>
    <x v="3"/>
    <x v="0"/>
    <x v="3"/>
    <x v="84"/>
    <x v="0"/>
    <x v="2"/>
    <x v="2376"/>
    <x v="541"/>
    <x v="0"/>
    <x v="182"/>
    <x v="2113"/>
    <x v="3"/>
    <x v="3"/>
    <x v="3"/>
    <x v="2346"/>
    <x v="2347"/>
    <x v="2347"/>
    <x v="3"/>
    <x v="3"/>
  </r>
  <r>
    <x v="2"/>
    <x v="68"/>
    <x v="11"/>
    <x v="1"/>
    <x v="1"/>
    <x v="887"/>
    <x v="7"/>
    <x v="3"/>
    <x v="2377"/>
    <x v="951"/>
    <x v="4"/>
    <x v="160"/>
    <x v="2114"/>
    <x v="11"/>
    <x v="11"/>
    <x v="11"/>
    <x v="2347"/>
    <x v="2348"/>
    <x v="2348"/>
    <x v="11"/>
    <x v="11"/>
  </r>
  <r>
    <x v="1"/>
    <x v="33"/>
    <x v="4"/>
    <x v="1"/>
    <x v="3"/>
    <x v="1584"/>
    <x v="7"/>
    <x v="3"/>
    <x v="2378"/>
    <x v="256"/>
    <x v="3"/>
    <x v="71"/>
    <x v="2115"/>
    <x v="4"/>
    <x v="4"/>
    <x v="4"/>
    <x v="2348"/>
    <x v="2349"/>
    <x v="2349"/>
    <x v="4"/>
    <x v="4"/>
  </r>
  <r>
    <x v="3"/>
    <x v="110"/>
    <x v="2"/>
    <x v="1"/>
    <x v="1"/>
    <x v="336"/>
    <x v="1"/>
    <x v="0"/>
    <x v="2379"/>
    <x v="1570"/>
    <x v="2"/>
    <x v="61"/>
    <x v="1708"/>
    <x v="2"/>
    <x v="2"/>
    <x v="2"/>
    <x v="2349"/>
    <x v="2350"/>
    <x v="2350"/>
    <x v="2"/>
    <x v="2"/>
  </r>
  <r>
    <x v="4"/>
    <x v="143"/>
    <x v="8"/>
    <x v="0"/>
    <x v="0"/>
    <x v="1585"/>
    <x v="10"/>
    <x v="2"/>
    <x v="2380"/>
    <x v="110"/>
    <x v="5"/>
    <x v="131"/>
    <x v="2116"/>
    <x v="8"/>
    <x v="8"/>
    <x v="8"/>
    <x v="2350"/>
    <x v="2351"/>
    <x v="2351"/>
    <x v="8"/>
    <x v="8"/>
  </r>
  <r>
    <x v="1"/>
    <x v="26"/>
    <x v="9"/>
    <x v="0"/>
    <x v="3"/>
    <x v="147"/>
    <x v="10"/>
    <x v="4"/>
    <x v="2381"/>
    <x v="88"/>
    <x v="6"/>
    <x v="21"/>
    <x v="2117"/>
    <x v="9"/>
    <x v="9"/>
    <x v="9"/>
    <x v="2351"/>
    <x v="2352"/>
    <x v="2352"/>
    <x v="9"/>
    <x v="9"/>
  </r>
  <r>
    <x v="1"/>
    <x v="108"/>
    <x v="0"/>
    <x v="0"/>
    <x v="0"/>
    <x v="1586"/>
    <x v="10"/>
    <x v="5"/>
    <x v="2382"/>
    <x v="300"/>
    <x v="2"/>
    <x v="88"/>
    <x v="2118"/>
    <x v="0"/>
    <x v="0"/>
    <x v="0"/>
    <x v="2352"/>
    <x v="2353"/>
    <x v="2353"/>
    <x v="0"/>
    <x v="0"/>
  </r>
  <r>
    <x v="5"/>
    <x v="78"/>
    <x v="10"/>
    <x v="0"/>
    <x v="0"/>
    <x v="1587"/>
    <x v="8"/>
    <x v="1"/>
    <x v="2383"/>
    <x v="778"/>
    <x v="0"/>
    <x v="3"/>
    <x v="2119"/>
    <x v="10"/>
    <x v="10"/>
    <x v="10"/>
    <x v="2353"/>
    <x v="2354"/>
    <x v="2354"/>
    <x v="10"/>
    <x v="10"/>
  </r>
  <r>
    <x v="2"/>
    <x v="82"/>
    <x v="2"/>
    <x v="1"/>
    <x v="3"/>
    <x v="1588"/>
    <x v="2"/>
    <x v="7"/>
    <x v="2384"/>
    <x v="1571"/>
    <x v="1"/>
    <x v="2"/>
    <x v="894"/>
    <x v="2"/>
    <x v="2"/>
    <x v="2"/>
    <x v="2354"/>
    <x v="2355"/>
    <x v="2355"/>
    <x v="2"/>
    <x v="2"/>
  </r>
  <r>
    <x v="2"/>
    <x v="37"/>
    <x v="6"/>
    <x v="0"/>
    <x v="3"/>
    <x v="229"/>
    <x v="4"/>
    <x v="3"/>
    <x v="2385"/>
    <x v="1572"/>
    <x v="6"/>
    <x v="207"/>
    <x v="2120"/>
    <x v="6"/>
    <x v="6"/>
    <x v="6"/>
    <x v="2355"/>
    <x v="2356"/>
    <x v="2356"/>
    <x v="6"/>
    <x v="6"/>
  </r>
  <r>
    <x v="1"/>
    <x v="140"/>
    <x v="3"/>
    <x v="0"/>
    <x v="0"/>
    <x v="1589"/>
    <x v="5"/>
    <x v="1"/>
    <x v="2386"/>
    <x v="1573"/>
    <x v="6"/>
    <x v="2"/>
    <x v="2121"/>
    <x v="3"/>
    <x v="3"/>
    <x v="3"/>
    <x v="2356"/>
    <x v="2357"/>
    <x v="2357"/>
    <x v="3"/>
    <x v="3"/>
  </r>
  <r>
    <x v="0"/>
    <x v="134"/>
    <x v="8"/>
    <x v="0"/>
    <x v="2"/>
    <x v="794"/>
    <x v="9"/>
    <x v="0"/>
    <x v="2387"/>
    <x v="402"/>
    <x v="4"/>
    <x v="2"/>
    <x v="2122"/>
    <x v="8"/>
    <x v="8"/>
    <x v="8"/>
    <x v="2357"/>
    <x v="2358"/>
    <x v="2358"/>
    <x v="8"/>
    <x v="8"/>
  </r>
  <r>
    <x v="3"/>
    <x v="10"/>
    <x v="5"/>
    <x v="0"/>
    <x v="1"/>
    <x v="1590"/>
    <x v="6"/>
    <x v="5"/>
    <x v="2388"/>
    <x v="1574"/>
    <x v="1"/>
    <x v="41"/>
    <x v="2123"/>
    <x v="5"/>
    <x v="5"/>
    <x v="5"/>
    <x v="2358"/>
    <x v="2359"/>
    <x v="2359"/>
    <x v="5"/>
    <x v="5"/>
  </r>
  <r>
    <x v="1"/>
    <x v="140"/>
    <x v="10"/>
    <x v="0"/>
    <x v="0"/>
    <x v="1591"/>
    <x v="6"/>
    <x v="7"/>
    <x v="2389"/>
    <x v="473"/>
    <x v="4"/>
    <x v="30"/>
    <x v="2124"/>
    <x v="10"/>
    <x v="10"/>
    <x v="10"/>
    <x v="2359"/>
    <x v="2360"/>
    <x v="2360"/>
    <x v="10"/>
    <x v="10"/>
  </r>
  <r>
    <x v="5"/>
    <x v="63"/>
    <x v="7"/>
    <x v="0"/>
    <x v="0"/>
    <x v="1592"/>
    <x v="3"/>
    <x v="1"/>
    <x v="2390"/>
    <x v="1575"/>
    <x v="3"/>
    <x v="2"/>
    <x v="2125"/>
    <x v="7"/>
    <x v="7"/>
    <x v="7"/>
    <x v="2360"/>
    <x v="2361"/>
    <x v="2361"/>
    <x v="7"/>
    <x v="7"/>
  </r>
  <r>
    <x v="0"/>
    <x v="76"/>
    <x v="8"/>
    <x v="1"/>
    <x v="0"/>
    <x v="1593"/>
    <x v="11"/>
    <x v="5"/>
    <x v="2391"/>
    <x v="1465"/>
    <x v="1"/>
    <x v="264"/>
    <x v="2126"/>
    <x v="8"/>
    <x v="8"/>
    <x v="8"/>
    <x v="2361"/>
    <x v="2362"/>
    <x v="2362"/>
    <x v="8"/>
    <x v="8"/>
  </r>
  <r>
    <x v="2"/>
    <x v="4"/>
    <x v="7"/>
    <x v="0"/>
    <x v="0"/>
    <x v="1343"/>
    <x v="0"/>
    <x v="4"/>
    <x v="2392"/>
    <x v="1576"/>
    <x v="5"/>
    <x v="172"/>
    <x v="2127"/>
    <x v="7"/>
    <x v="7"/>
    <x v="7"/>
    <x v="2362"/>
    <x v="2363"/>
    <x v="2363"/>
    <x v="7"/>
    <x v="7"/>
  </r>
  <r>
    <x v="5"/>
    <x v="9"/>
    <x v="9"/>
    <x v="0"/>
    <x v="3"/>
    <x v="1594"/>
    <x v="4"/>
    <x v="3"/>
    <x v="2393"/>
    <x v="1577"/>
    <x v="6"/>
    <x v="168"/>
    <x v="2128"/>
    <x v="9"/>
    <x v="9"/>
    <x v="9"/>
    <x v="2363"/>
    <x v="2364"/>
    <x v="2364"/>
    <x v="9"/>
    <x v="9"/>
  </r>
  <r>
    <x v="4"/>
    <x v="115"/>
    <x v="6"/>
    <x v="0"/>
    <x v="3"/>
    <x v="1594"/>
    <x v="4"/>
    <x v="3"/>
    <x v="2394"/>
    <x v="1578"/>
    <x v="0"/>
    <x v="80"/>
    <x v="2129"/>
    <x v="6"/>
    <x v="6"/>
    <x v="6"/>
    <x v="2364"/>
    <x v="2365"/>
    <x v="2365"/>
    <x v="6"/>
    <x v="6"/>
  </r>
  <r>
    <x v="1"/>
    <x v="26"/>
    <x v="11"/>
    <x v="0"/>
    <x v="2"/>
    <x v="1595"/>
    <x v="3"/>
    <x v="7"/>
    <x v="2395"/>
    <x v="245"/>
    <x v="5"/>
    <x v="146"/>
    <x v="2130"/>
    <x v="11"/>
    <x v="11"/>
    <x v="11"/>
    <x v="2365"/>
    <x v="2366"/>
    <x v="2366"/>
    <x v="11"/>
    <x v="11"/>
  </r>
  <r>
    <x v="4"/>
    <x v="56"/>
    <x v="6"/>
    <x v="0"/>
    <x v="3"/>
    <x v="1308"/>
    <x v="9"/>
    <x v="2"/>
    <x v="2396"/>
    <x v="1579"/>
    <x v="3"/>
    <x v="2"/>
    <x v="2131"/>
    <x v="6"/>
    <x v="6"/>
    <x v="6"/>
    <x v="2366"/>
    <x v="2367"/>
    <x v="2367"/>
    <x v="6"/>
    <x v="6"/>
  </r>
  <r>
    <x v="0"/>
    <x v="135"/>
    <x v="6"/>
    <x v="0"/>
    <x v="2"/>
    <x v="712"/>
    <x v="1"/>
    <x v="5"/>
    <x v="2397"/>
    <x v="201"/>
    <x v="0"/>
    <x v="148"/>
    <x v="2132"/>
    <x v="6"/>
    <x v="6"/>
    <x v="6"/>
    <x v="2367"/>
    <x v="2368"/>
    <x v="2368"/>
    <x v="6"/>
    <x v="6"/>
  </r>
  <r>
    <x v="1"/>
    <x v="2"/>
    <x v="3"/>
    <x v="1"/>
    <x v="1"/>
    <x v="606"/>
    <x v="1"/>
    <x v="3"/>
    <x v="2398"/>
    <x v="153"/>
    <x v="4"/>
    <x v="19"/>
    <x v="95"/>
    <x v="3"/>
    <x v="3"/>
    <x v="3"/>
    <x v="2368"/>
    <x v="2369"/>
    <x v="2369"/>
    <x v="3"/>
    <x v="3"/>
  </r>
  <r>
    <x v="1"/>
    <x v="71"/>
    <x v="3"/>
    <x v="1"/>
    <x v="0"/>
    <x v="1461"/>
    <x v="7"/>
    <x v="5"/>
    <x v="2399"/>
    <x v="1580"/>
    <x v="5"/>
    <x v="2"/>
    <x v="2133"/>
    <x v="3"/>
    <x v="3"/>
    <x v="3"/>
    <x v="2369"/>
    <x v="2370"/>
    <x v="2370"/>
    <x v="3"/>
    <x v="3"/>
  </r>
  <r>
    <x v="3"/>
    <x v="138"/>
    <x v="4"/>
    <x v="1"/>
    <x v="0"/>
    <x v="1596"/>
    <x v="1"/>
    <x v="0"/>
    <x v="2400"/>
    <x v="1570"/>
    <x v="2"/>
    <x v="12"/>
    <x v="1617"/>
    <x v="4"/>
    <x v="4"/>
    <x v="4"/>
    <x v="2370"/>
    <x v="2371"/>
    <x v="2371"/>
    <x v="4"/>
    <x v="4"/>
  </r>
  <r>
    <x v="1"/>
    <x v="142"/>
    <x v="0"/>
    <x v="1"/>
    <x v="2"/>
    <x v="1597"/>
    <x v="4"/>
    <x v="6"/>
    <x v="2401"/>
    <x v="174"/>
    <x v="2"/>
    <x v="64"/>
    <x v="2134"/>
    <x v="0"/>
    <x v="0"/>
    <x v="0"/>
    <x v="2371"/>
    <x v="2372"/>
    <x v="2372"/>
    <x v="0"/>
    <x v="0"/>
  </r>
  <r>
    <x v="1"/>
    <x v="129"/>
    <x v="6"/>
    <x v="0"/>
    <x v="1"/>
    <x v="1598"/>
    <x v="8"/>
    <x v="1"/>
    <x v="2402"/>
    <x v="1"/>
    <x v="1"/>
    <x v="75"/>
    <x v="1699"/>
    <x v="6"/>
    <x v="6"/>
    <x v="6"/>
    <x v="2372"/>
    <x v="2373"/>
    <x v="2373"/>
    <x v="6"/>
    <x v="6"/>
  </r>
  <r>
    <x v="2"/>
    <x v="12"/>
    <x v="3"/>
    <x v="0"/>
    <x v="1"/>
    <x v="1208"/>
    <x v="1"/>
    <x v="7"/>
    <x v="2403"/>
    <x v="270"/>
    <x v="3"/>
    <x v="83"/>
    <x v="1708"/>
    <x v="3"/>
    <x v="3"/>
    <x v="3"/>
    <x v="2373"/>
    <x v="2374"/>
    <x v="2374"/>
    <x v="3"/>
    <x v="3"/>
  </r>
  <r>
    <x v="1"/>
    <x v="153"/>
    <x v="0"/>
    <x v="0"/>
    <x v="3"/>
    <x v="1599"/>
    <x v="4"/>
    <x v="0"/>
    <x v="2404"/>
    <x v="1581"/>
    <x v="0"/>
    <x v="54"/>
    <x v="2135"/>
    <x v="0"/>
    <x v="0"/>
    <x v="0"/>
    <x v="2374"/>
    <x v="2375"/>
    <x v="2375"/>
    <x v="0"/>
    <x v="0"/>
  </r>
  <r>
    <x v="1"/>
    <x v="89"/>
    <x v="7"/>
    <x v="0"/>
    <x v="3"/>
    <x v="966"/>
    <x v="1"/>
    <x v="3"/>
    <x v="2405"/>
    <x v="1196"/>
    <x v="1"/>
    <x v="250"/>
    <x v="2136"/>
    <x v="7"/>
    <x v="7"/>
    <x v="7"/>
    <x v="2375"/>
    <x v="2376"/>
    <x v="2376"/>
    <x v="7"/>
    <x v="7"/>
  </r>
  <r>
    <x v="1"/>
    <x v="66"/>
    <x v="8"/>
    <x v="0"/>
    <x v="2"/>
    <x v="1600"/>
    <x v="9"/>
    <x v="5"/>
    <x v="2406"/>
    <x v="566"/>
    <x v="6"/>
    <x v="26"/>
    <x v="2137"/>
    <x v="8"/>
    <x v="8"/>
    <x v="8"/>
    <x v="2376"/>
    <x v="2377"/>
    <x v="2377"/>
    <x v="8"/>
    <x v="8"/>
  </r>
  <r>
    <x v="5"/>
    <x v="182"/>
    <x v="1"/>
    <x v="0"/>
    <x v="1"/>
    <x v="1601"/>
    <x v="0"/>
    <x v="7"/>
    <x v="2407"/>
    <x v="1512"/>
    <x v="4"/>
    <x v="2"/>
    <x v="2138"/>
    <x v="1"/>
    <x v="1"/>
    <x v="1"/>
    <x v="2377"/>
    <x v="2378"/>
    <x v="2378"/>
    <x v="1"/>
    <x v="1"/>
  </r>
  <r>
    <x v="5"/>
    <x v="127"/>
    <x v="1"/>
    <x v="0"/>
    <x v="2"/>
    <x v="982"/>
    <x v="7"/>
    <x v="1"/>
    <x v="2408"/>
    <x v="280"/>
    <x v="5"/>
    <x v="58"/>
    <x v="2139"/>
    <x v="1"/>
    <x v="1"/>
    <x v="1"/>
    <x v="2378"/>
    <x v="2379"/>
    <x v="2379"/>
    <x v="1"/>
    <x v="1"/>
  </r>
  <r>
    <x v="3"/>
    <x v="50"/>
    <x v="9"/>
    <x v="0"/>
    <x v="0"/>
    <x v="707"/>
    <x v="0"/>
    <x v="3"/>
    <x v="2409"/>
    <x v="1582"/>
    <x v="6"/>
    <x v="2"/>
    <x v="1846"/>
    <x v="9"/>
    <x v="9"/>
    <x v="9"/>
    <x v="2033"/>
    <x v="2034"/>
    <x v="2034"/>
    <x v="9"/>
    <x v="9"/>
  </r>
  <r>
    <x v="5"/>
    <x v="54"/>
    <x v="11"/>
    <x v="1"/>
    <x v="0"/>
    <x v="1602"/>
    <x v="5"/>
    <x v="7"/>
    <x v="2410"/>
    <x v="728"/>
    <x v="1"/>
    <x v="2"/>
    <x v="2140"/>
    <x v="11"/>
    <x v="11"/>
    <x v="11"/>
    <x v="2379"/>
    <x v="2380"/>
    <x v="2380"/>
    <x v="11"/>
    <x v="11"/>
  </r>
  <r>
    <x v="5"/>
    <x v="131"/>
    <x v="4"/>
    <x v="0"/>
    <x v="2"/>
    <x v="1253"/>
    <x v="5"/>
    <x v="5"/>
    <x v="2411"/>
    <x v="1583"/>
    <x v="1"/>
    <x v="96"/>
    <x v="1018"/>
    <x v="4"/>
    <x v="4"/>
    <x v="4"/>
    <x v="2380"/>
    <x v="2381"/>
    <x v="2381"/>
    <x v="4"/>
    <x v="4"/>
  </r>
  <r>
    <x v="5"/>
    <x v="182"/>
    <x v="10"/>
    <x v="1"/>
    <x v="0"/>
    <x v="1603"/>
    <x v="1"/>
    <x v="7"/>
    <x v="2412"/>
    <x v="1205"/>
    <x v="0"/>
    <x v="153"/>
    <x v="2141"/>
    <x v="10"/>
    <x v="10"/>
    <x v="10"/>
    <x v="2381"/>
    <x v="2382"/>
    <x v="2382"/>
    <x v="10"/>
    <x v="10"/>
  </r>
  <r>
    <x v="2"/>
    <x v="42"/>
    <x v="8"/>
    <x v="0"/>
    <x v="0"/>
    <x v="1604"/>
    <x v="1"/>
    <x v="6"/>
    <x v="2413"/>
    <x v="1584"/>
    <x v="4"/>
    <x v="1"/>
    <x v="2142"/>
    <x v="8"/>
    <x v="8"/>
    <x v="8"/>
    <x v="2382"/>
    <x v="2383"/>
    <x v="2383"/>
    <x v="8"/>
    <x v="8"/>
  </r>
  <r>
    <x v="3"/>
    <x v="20"/>
    <x v="3"/>
    <x v="1"/>
    <x v="3"/>
    <x v="1605"/>
    <x v="9"/>
    <x v="2"/>
    <x v="2414"/>
    <x v="1462"/>
    <x v="5"/>
    <x v="2"/>
    <x v="2143"/>
    <x v="3"/>
    <x v="3"/>
    <x v="3"/>
    <x v="2383"/>
    <x v="2384"/>
    <x v="2384"/>
    <x v="3"/>
    <x v="3"/>
  </r>
  <r>
    <x v="0"/>
    <x v="181"/>
    <x v="8"/>
    <x v="0"/>
    <x v="1"/>
    <x v="855"/>
    <x v="8"/>
    <x v="1"/>
    <x v="2415"/>
    <x v="1271"/>
    <x v="3"/>
    <x v="54"/>
    <x v="2144"/>
    <x v="8"/>
    <x v="8"/>
    <x v="8"/>
    <x v="2384"/>
    <x v="2385"/>
    <x v="2385"/>
    <x v="8"/>
    <x v="8"/>
  </r>
  <r>
    <x v="5"/>
    <x v="127"/>
    <x v="5"/>
    <x v="1"/>
    <x v="1"/>
    <x v="1606"/>
    <x v="9"/>
    <x v="1"/>
    <x v="2416"/>
    <x v="1585"/>
    <x v="6"/>
    <x v="13"/>
    <x v="2145"/>
    <x v="5"/>
    <x v="5"/>
    <x v="5"/>
    <x v="2385"/>
    <x v="2386"/>
    <x v="2386"/>
    <x v="5"/>
    <x v="5"/>
  </r>
  <r>
    <x v="1"/>
    <x v="79"/>
    <x v="0"/>
    <x v="0"/>
    <x v="3"/>
    <x v="404"/>
    <x v="3"/>
    <x v="7"/>
    <x v="2417"/>
    <x v="1586"/>
    <x v="5"/>
    <x v="2"/>
    <x v="2146"/>
    <x v="0"/>
    <x v="0"/>
    <x v="0"/>
    <x v="2386"/>
    <x v="2387"/>
    <x v="2387"/>
    <x v="0"/>
    <x v="0"/>
  </r>
  <r>
    <x v="5"/>
    <x v="166"/>
    <x v="0"/>
    <x v="1"/>
    <x v="3"/>
    <x v="1607"/>
    <x v="3"/>
    <x v="4"/>
    <x v="2418"/>
    <x v="1008"/>
    <x v="5"/>
    <x v="160"/>
    <x v="2147"/>
    <x v="0"/>
    <x v="0"/>
    <x v="0"/>
    <x v="2387"/>
    <x v="2388"/>
    <x v="2388"/>
    <x v="0"/>
    <x v="0"/>
  </r>
  <r>
    <x v="0"/>
    <x v="118"/>
    <x v="1"/>
    <x v="1"/>
    <x v="3"/>
    <x v="1608"/>
    <x v="9"/>
    <x v="5"/>
    <x v="2419"/>
    <x v="411"/>
    <x v="2"/>
    <x v="2"/>
    <x v="714"/>
    <x v="1"/>
    <x v="1"/>
    <x v="1"/>
    <x v="2388"/>
    <x v="2389"/>
    <x v="2389"/>
    <x v="1"/>
    <x v="1"/>
  </r>
  <r>
    <x v="3"/>
    <x v="133"/>
    <x v="9"/>
    <x v="1"/>
    <x v="1"/>
    <x v="1609"/>
    <x v="11"/>
    <x v="7"/>
    <x v="2420"/>
    <x v="1265"/>
    <x v="5"/>
    <x v="161"/>
    <x v="2148"/>
    <x v="9"/>
    <x v="9"/>
    <x v="9"/>
    <x v="2389"/>
    <x v="2390"/>
    <x v="2390"/>
    <x v="9"/>
    <x v="9"/>
  </r>
  <r>
    <x v="5"/>
    <x v="74"/>
    <x v="0"/>
    <x v="1"/>
    <x v="0"/>
    <x v="1610"/>
    <x v="11"/>
    <x v="3"/>
    <x v="2421"/>
    <x v="1153"/>
    <x v="0"/>
    <x v="19"/>
    <x v="2149"/>
    <x v="0"/>
    <x v="0"/>
    <x v="0"/>
    <x v="2390"/>
    <x v="2391"/>
    <x v="2391"/>
    <x v="0"/>
    <x v="0"/>
  </r>
  <r>
    <x v="4"/>
    <x v="29"/>
    <x v="11"/>
    <x v="1"/>
    <x v="0"/>
    <x v="130"/>
    <x v="8"/>
    <x v="0"/>
    <x v="2422"/>
    <x v="1325"/>
    <x v="5"/>
    <x v="22"/>
    <x v="2150"/>
    <x v="11"/>
    <x v="11"/>
    <x v="11"/>
    <x v="2391"/>
    <x v="2392"/>
    <x v="2392"/>
    <x v="11"/>
    <x v="11"/>
  </r>
  <r>
    <x v="1"/>
    <x v="41"/>
    <x v="1"/>
    <x v="0"/>
    <x v="3"/>
    <x v="821"/>
    <x v="8"/>
    <x v="6"/>
    <x v="2423"/>
    <x v="1272"/>
    <x v="0"/>
    <x v="68"/>
    <x v="2151"/>
    <x v="1"/>
    <x v="1"/>
    <x v="1"/>
    <x v="2392"/>
    <x v="2393"/>
    <x v="2393"/>
    <x v="1"/>
    <x v="1"/>
  </r>
  <r>
    <x v="1"/>
    <x v="36"/>
    <x v="3"/>
    <x v="1"/>
    <x v="0"/>
    <x v="1611"/>
    <x v="5"/>
    <x v="3"/>
    <x v="2424"/>
    <x v="1112"/>
    <x v="1"/>
    <x v="179"/>
    <x v="2152"/>
    <x v="3"/>
    <x v="3"/>
    <x v="3"/>
    <x v="2393"/>
    <x v="2394"/>
    <x v="2394"/>
    <x v="3"/>
    <x v="3"/>
  </r>
  <r>
    <x v="1"/>
    <x v="79"/>
    <x v="5"/>
    <x v="0"/>
    <x v="2"/>
    <x v="347"/>
    <x v="11"/>
    <x v="6"/>
    <x v="2425"/>
    <x v="1386"/>
    <x v="3"/>
    <x v="106"/>
    <x v="1291"/>
    <x v="5"/>
    <x v="5"/>
    <x v="5"/>
    <x v="2394"/>
    <x v="2395"/>
    <x v="2395"/>
    <x v="5"/>
    <x v="5"/>
  </r>
  <r>
    <x v="1"/>
    <x v="152"/>
    <x v="7"/>
    <x v="0"/>
    <x v="2"/>
    <x v="1116"/>
    <x v="11"/>
    <x v="4"/>
    <x v="2426"/>
    <x v="1587"/>
    <x v="4"/>
    <x v="78"/>
    <x v="2153"/>
    <x v="7"/>
    <x v="7"/>
    <x v="7"/>
    <x v="2395"/>
    <x v="2396"/>
    <x v="2396"/>
    <x v="7"/>
    <x v="7"/>
  </r>
  <r>
    <x v="2"/>
    <x v="165"/>
    <x v="5"/>
    <x v="1"/>
    <x v="1"/>
    <x v="1612"/>
    <x v="4"/>
    <x v="7"/>
    <x v="2427"/>
    <x v="1588"/>
    <x v="2"/>
    <x v="8"/>
    <x v="2154"/>
    <x v="5"/>
    <x v="5"/>
    <x v="5"/>
    <x v="2396"/>
    <x v="2397"/>
    <x v="2397"/>
    <x v="5"/>
    <x v="5"/>
  </r>
  <r>
    <x v="2"/>
    <x v="104"/>
    <x v="6"/>
    <x v="0"/>
    <x v="1"/>
    <x v="1341"/>
    <x v="9"/>
    <x v="0"/>
    <x v="2428"/>
    <x v="669"/>
    <x v="2"/>
    <x v="2"/>
    <x v="2155"/>
    <x v="6"/>
    <x v="6"/>
    <x v="6"/>
    <x v="2397"/>
    <x v="2398"/>
    <x v="2398"/>
    <x v="6"/>
    <x v="6"/>
  </r>
  <r>
    <x v="4"/>
    <x v="115"/>
    <x v="8"/>
    <x v="0"/>
    <x v="2"/>
    <x v="1613"/>
    <x v="4"/>
    <x v="1"/>
    <x v="2429"/>
    <x v="1589"/>
    <x v="6"/>
    <x v="28"/>
    <x v="1688"/>
    <x v="8"/>
    <x v="8"/>
    <x v="8"/>
    <x v="2398"/>
    <x v="2399"/>
    <x v="2399"/>
    <x v="8"/>
    <x v="8"/>
  </r>
  <r>
    <x v="2"/>
    <x v="102"/>
    <x v="2"/>
    <x v="1"/>
    <x v="1"/>
    <x v="1614"/>
    <x v="6"/>
    <x v="4"/>
    <x v="2430"/>
    <x v="288"/>
    <x v="4"/>
    <x v="170"/>
    <x v="2156"/>
    <x v="2"/>
    <x v="2"/>
    <x v="2"/>
    <x v="2399"/>
    <x v="2400"/>
    <x v="2400"/>
    <x v="2"/>
    <x v="2"/>
  </r>
  <r>
    <x v="3"/>
    <x v="151"/>
    <x v="11"/>
    <x v="1"/>
    <x v="0"/>
    <x v="969"/>
    <x v="9"/>
    <x v="7"/>
    <x v="2431"/>
    <x v="1590"/>
    <x v="5"/>
    <x v="64"/>
    <x v="2157"/>
    <x v="11"/>
    <x v="11"/>
    <x v="11"/>
    <x v="2400"/>
    <x v="2401"/>
    <x v="2401"/>
    <x v="11"/>
    <x v="11"/>
  </r>
  <r>
    <x v="1"/>
    <x v="179"/>
    <x v="8"/>
    <x v="1"/>
    <x v="1"/>
    <x v="1615"/>
    <x v="4"/>
    <x v="7"/>
    <x v="2432"/>
    <x v="1041"/>
    <x v="6"/>
    <x v="75"/>
    <x v="2158"/>
    <x v="8"/>
    <x v="8"/>
    <x v="8"/>
    <x v="2401"/>
    <x v="2402"/>
    <x v="2402"/>
    <x v="8"/>
    <x v="8"/>
  </r>
  <r>
    <x v="1"/>
    <x v="44"/>
    <x v="6"/>
    <x v="1"/>
    <x v="0"/>
    <x v="360"/>
    <x v="9"/>
    <x v="4"/>
    <x v="2433"/>
    <x v="243"/>
    <x v="0"/>
    <x v="2"/>
    <x v="2159"/>
    <x v="6"/>
    <x v="6"/>
    <x v="6"/>
    <x v="2402"/>
    <x v="2403"/>
    <x v="2403"/>
    <x v="6"/>
    <x v="6"/>
  </r>
  <r>
    <x v="0"/>
    <x v="118"/>
    <x v="2"/>
    <x v="1"/>
    <x v="2"/>
    <x v="1295"/>
    <x v="10"/>
    <x v="0"/>
    <x v="2434"/>
    <x v="1319"/>
    <x v="4"/>
    <x v="25"/>
    <x v="2160"/>
    <x v="2"/>
    <x v="2"/>
    <x v="2"/>
    <x v="2403"/>
    <x v="2404"/>
    <x v="2404"/>
    <x v="2"/>
    <x v="2"/>
  </r>
  <r>
    <x v="1"/>
    <x v="152"/>
    <x v="1"/>
    <x v="0"/>
    <x v="2"/>
    <x v="566"/>
    <x v="6"/>
    <x v="2"/>
    <x v="2435"/>
    <x v="1304"/>
    <x v="3"/>
    <x v="2"/>
    <x v="531"/>
    <x v="1"/>
    <x v="1"/>
    <x v="1"/>
    <x v="2404"/>
    <x v="2405"/>
    <x v="2405"/>
    <x v="1"/>
    <x v="1"/>
  </r>
  <r>
    <x v="5"/>
    <x v="84"/>
    <x v="4"/>
    <x v="0"/>
    <x v="2"/>
    <x v="1345"/>
    <x v="11"/>
    <x v="2"/>
    <x v="2436"/>
    <x v="1497"/>
    <x v="6"/>
    <x v="41"/>
    <x v="499"/>
    <x v="4"/>
    <x v="4"/>
    <x v="4"/>
    <x v="2405"/>
    <x v="2406"/>
    <x v="2406"/>
    <x v="4"/>
    <x v="4"/>
  </r>
  <r>
    <x v="0"/>
    <x v="134"/>
    <x v="5"/>
    <x v="1"/>
    <x v="3"/>
    <x v="35"/>
    <x v="11"/>
    <x v="7"/>
    <x v="2437"/>
    <x v="942"/>
    <x v="3"/>
    <x v="10"/>
    <x v="2161"/>
    <x v="5"/>
    <x v="5"/>
    <x v="5"/>
    <x v="2406"/>
    <x v="2407"/>
    <x v="2407"/>
    <x v="5"/>
    <x v="5"/>
  </r>
  <r>
    <x v="6"/>
    <x v="171"/>
    <x v="4"/>
    <x v="1"/>
    <x v="2"/>
    <x v="1616"/>
    <x v="0"/>
    <x v="0"/>
    <x v="2438"/>
    <x v="767"/>
    <x v="6"/>
    <x v="28"/>
    <x v="2162"/>
    <x v="4"/>
    <x v="4"/>
    <x v="4"/>
    <x v="2407"/>
    <x v="2408"/>
    <x v="2408"/>
    <x v="4"/>
    <x v="4"/>
  </r>
  <r>
    <x v="0"/>
    <x v="0"/>
    <x v="4"/>
    <x v="1"/>
    <x v="3"/>
    <x v="1268"/>
    <x v="7"/>
    <x v="0"/>
    <x v="2439"/>
    <x v="1591"/>
    <x v="2"/>
    <x v="2"/>
    <x v="2163"/>
    <x v="4"/>
    <x v="4"/>
    <x v="4"/>
    <x v="2408"/>
    <x v="2409"/>
    <x v="2409"/>
    <x v="4"/>
    <x v="4"/>
  </r>
  <r>
    <x v="1"/>
    <x v="132"/>
    <x v="1"/>
    <x v="1"/>
    <x v="0"/>
    <x v="1617"/>
    <x v="11"/>
    <x v="6"/>
    <x v="2440"/>
    <x v="137"/>
    <x v="1"/>
    <x v="75"/>
    <x v="2164"/>
    <x v="1"/>
    <x v="1"/>
    <x v="1"/>
    <x v="2409"/>
    <x v="2410"/>
    <x v="2410"/>
    <x v="1"/>
    <x v="1"/>
  </r>
  <r>
    <x v="0"/>
    <x v="1"/>
    <x v="11"/>
    <x v="1"/>
    <x v="1"/>
    <x v="1618"/>
    <x v="3"/>
    <x v="7"/>
    <x v="2441"/>
    <x v="1592"/>
    <x v="1"/>
    <x v="2"/>
    <x v="2165"/>
    <x v="11"/>
    <x v="11"/>
    <x v="11"/>
    <x v="2410"/>
    <x v="2411"/>
    <x v="2411"/>
    <x v="11"/>
    <x v="11"/>
  </r>
  <r>
    <x v="2"/>
    <x v="42"/>
    <x v="0"/>
    <x v="0"/>
    <x v="1"/>
    <x v="209"/>
    <x v="10"/>
    <x v="1"/>
    <x v="2442"/>
    <x v="1593"/>
    <x v="6"/>
    <x v="43"/>
    <x v="2166"/>
    <x v="0"/>
    <x v="0"/>
    <x v="0"/>
    <x v="2411"/>
    <x v="2412"/>
    <x v="2412"/>
    <x v="0"/>
    <x v="0"/>
  </r>
  <r>
    <x v="1"/>
    <x v="80"/>
    <x v="3"/>
    <x v="0"/>
    <x v="3"/>
    <x v="572"/>
    <x v="2"/>
    <x v="7"/>
    <x v="2443"/>
    <x v="520"/>
    <x v="6"/>
    <x v="28"/>
    <x v="2167"/>
    <x v="3"/>
    <x v="3"/>
    <x v="3"/>
    <x v="2412"/>
    <x v="2413"/>
    <x v="2413"/>
    <x v="3"/>
    <x v="3"/>
  </r>
  <r>
    <x v="3"/>
    <x v="106"/>
    <x v="8"/>
    <x v="0"/>
    <x v="2"/>
    <x v="1619"/>
    <x v="1"/>
    <x v="5"/>
    <x v="2444"/>
    <x v="991"/>
    <x v="0"/>
    <x v="5"/>
    <x v="2168"/>
    <x v="8"/>
    <x v="8"/>
    <x v="8"/>
    <x v="2413"/>
    <x v="2414"/>
    <x v="2414"/>
    <x v="8"/>
    <x v="8"/>
  </r>
  <r>
    <x v="2"/>
    <x v="51"/>
    <x v="8"/>
    <x v="1"/>
    <x v="0"/>
    <x v="186"/>
    <x v="3"/>
    <x v="3"/>
    <x v="2445"/>
    <x v="1142"/>
    <x v="4"/>
    <x v="2"/>
    <x v="2169"/>
    <x v="8"/>
    <x v="8"/>
    <x v="8"/>
    <x v="2414"/>
    <x v="2415"/>
    <x v="2415"/>
    <x v="8"/>
    <x v="8"/>
  </r>
  <r>
    <x v="5"/>
    <x v="175"/>
    <x v="8"/>
    <x v="1"/>
    <x v="0"/>
    <x v="1620"/>
    <x v="10"/>
    <x v="3"/>
    <x v="2446"/>
    <x v="1594"/>
    <x v="3"/>
    <x v="48"/>
    <x v="2170"/>
    <x v="8"/>
    <x v="8"/>
    <x v="8"/>
    <x v="2415"/>
    <x v="2416"/>
    <x v="2416"/>
    <x v="8"/>
    <x v="8"/>
  </r>
  <r>
    <x v="1"/>
    <x v="132"/>
    <x v="8"/>
    <x v="1"/>
    <x v="0"/>
    <x v="280"/>
    <x v="1"/>
    <x v="5"/>
    <x v="2447"/>
    <x v="599"/>
    <x v="4"/>
    <x v="188"/>
    <x v="2171"/>
    <x v="8"/>
    <x v="8"/>
    <x v="8"/>
    <x v="2416"/>
    <x v="2417"/>
    <x v="2417"/>
    <x v="8"/>
    <x v="8"/>
  </r>
  <r>
    <x v="3"/>
    <x v="133"/>
    <x v="1"/>
    <x v="0"/>
    <x v="1"/>
    <x v="1621"/>
    <x v="1"/>
    <x v="6"/>
    <x v="2448"/>
    <x v="1595"/>
    <x v="3"/>
    <x v="93"/>
    <x v="2172"/>
    <x v="1"/>
    <x v="1"/>
    <x v="1"/>
    <x v="2417"/>
    <x v="2418"/>
    <x v="2418"/>
    <x v="1"/>
    <x v="1"/>
  </r>
  <r>
    <x v="3"/>
    <x v="184"/>
    <x v="10"/>
    <x v="0"/>
    <x v="1"/>
    <x v="668"/>
    <x v="3"/>
    <x v="0"/>
    <x v="2449"/>
    <x v="1596"/>
    <x v="3"/>
    <x v="41"/>
    <x v="62"/>
    <x v="10"/>
    <x v="10"/>
    <x v="10"/>
    <x v="2418"/>
    <x v="2419"/>
    <x v="2419"/>
    <x v="10"/>
    <x v="10"/>
  </r>
  <r>
    <x v="4"/>
    <x v="156"/>
    <x v="7"/>
    <x v="1"/>
    <x v="0"/>
    <x v="44"/>
    <x v="4"/>
    <x v="3"/>
    <x v="2450"/>
    <x v="1597"/>
    <x v="6"/>
    <x v="215"/>
    <x v="1914"/>
    <x v="7"/>
    <x v="7"/>
    <x v="7"/>
    <x v="2419"/>
    <x v="2420"/>
    <x v="2420"/>
    <x v="7"/>
    <x v="7"/>
  </r>
  <r>
    <x v="4"/>
    <x v="46"/>
    <x v="0"/>
    <x v="1"/>
    <x v="2"/>
    <x v="990"/>
    <x v="0"/>
    <x v="1"/>
    <x v="2451"/>
    <x v="1255"/>
    <x v="4"/>
    <x v="116"/>
    <x v="2173"/>
    <x v="0"/>
    <x v="0"/>
    <x v="0"/>
    <x v="2420"/>
    <x v="2421"/>
    <x v="2421"/>
    <x v="0"/>
    <x v="0"/>
  </r>
  <r>
    <x v="5"/>
    <x v="105"/>
    <x v="0"/>
    <x v="1"/>
    <x v="1"/>
    <x v="1466"/>
    <x v="9"/>
    <x v="1"/>
    <x v="2452"/>
    <x v="548"/>
    <x v="0"/>
    <x v="2"/>
    <x v="2174"/>
    <x v="0"/>
    <x v="0"/>
    <x v="0"/>
    <x v="2421"/>
    <x v="2422"/>
    <x v="2422"/>
    <x v="0"/>
    <x v="0"/>
  </r>
  <r>
    <x v="0"/>
    <x v="76"/>
    <x v="6"/>
    <x v="0"/>
    <x v="0"/>
    <x v="1622"/>
    <x v="9"/>
    <x v="0"/>
    <x v="2453"/>
    <x v="330"/>
    <x v="5"/>
    <x v="30"/>
    <x v="2175"/>
    <x v="6"/>
    <x v="6"/>
    <x v="6"/>
    <x v="2422"/>
    <x v="2423"/>
    <x v="2423"/>
    <x v="6"/>
    <x v="6"/>
  </r>
  <r>
    <x v="2"/>
    <x v="141"/>
    <x v="10"/>
    <x v="1"/>
    <x v="2"/>
    <x v="776"/>
    <x v="6"/>
    <x v="4"/>
    <x v="2454"/>
    <x v="1356"/>
    <x v="5"/>
    <x v="93"/>
    <x v="2176"/>
    <x v="10"/>
    <x v="10"/>
    <x v="10"/>
    <x v="2423"/>
    <x v="2424"/>
    <x v="2424"/>
    <x v="10"/>
    <x v="10"/>
  </r>
  <r>
    <x v="1"/>
    <x v="99"/>
    <x v="0"/>
    <x v="0"/>
    <x v="2"/>
    <x v="1623"/>
    <x v="8"/>
    <x v="4"/>
    <x v="2455"/>
    <x v="296"/>
    <x v="2"/>
    <x v="19"/>
    <x v="2177"/>
    <x v="0"/>
    <x v="0"/>
    <x v="0"/>
    <x v="2424"/>
    <x v="2425"/>
    <x v="2425"/>
    <x v="0"/>
    <x v="0"/>
  </r>
  <r>
    <x v="5"/>
    <x v="183"/>
    <x v="9"/>
    <x v="0"/>
    <x v="1"/>
    <x v="1624"/>
    <x v="7"/>
    <x v="5"/>
    <x v="2456"/>
    <x v="1061"/>
    <x v="2"/>
    <x v="82"/>
    <x v="2178"/>
    <x v="9"/>
    <x v="9"/>
    <x v="9"/>
    <x v="2425"/>
    <x v="2426"/>
    <x v="2426"/>
    <x v="9"/>
    <x v="9"/>
  </r>
  <r>
    <x v="0"/>
    <x v="72"/>
    <x v="3"/>
    <x v="1"/>
    <x v="1"/>
    <x v="1582"/>
    <x v="2"/>
    <x v="3"/>
    <x v="2457"/>
    <x v="878"/>
    <x v="6"/>
    <x v="16"/>
    <x v="2179"/>
    <x v="3"/>
    <x v="3"/>
    <x v="3"/>
    <x v="2426"/>
    <x v="2427"/>
    <x v="2427"/>
    <x v="3"/>
    <x v="3"/>
  </r>
  <r>
    <x v="1"/>
    <x v="66"/>
    <x v="9"/>
    <x v="1"/>
    <x v="3"/>
    <x v="1625"/>
    <x v="4"/>
    <x v="6"/>
    <x v="2458"/>
    <x v="137"/>
    <x v="1"/>
    <x v="86"/>
    <x v="2180"/>
    <x v="9"/>
    <x v="9"/>
    <x v="9"/>
    <x v="2427"/>
    <x v="2428"/>
    <x v="2428"/>
    <x v="9"/>
    <x v="9"/>
  </r>
  <r>
    <x v="4"/>
    <x v="46"/>
    <x v="4"/>
    <x v="0"/>
    <x v="1"/>
    <x v="1052"/>
    <x v="7"/>
    <x v="3"/>
    <x v="2459"/>
    <x v="256"/>
    <x v="3"/>
    <x v="26"/>
    <x v="2181"/>
    <x v="4"/>
    <x v="4"/>
    <x v="4"/>
    <x v="2428"/>
    <x v="2429"/>
    <x v="2429"/>
    <x v="4"/>
    <x v="4"/>
  </r>
  <r>
    <x v="4"/>
    <x v="95"/>
    <x v="5"/>
    <x v="0"/>
    <x v="1"/>
    <x v="1626"/>
    <x v="6"/>
    <x v="3"/>
    <x v="2460"/>
    <x v="188"/>
    <x v="6"/>
    <x v="69"/>
    <x v="2182"/>
    <x v="5"/>
    <x v="5"/>
    <x v="5"/>
    <x v="2429"/>
    <x v="2430"/>
    <x v="2430"/>
    <x v="5"/>
    <x v="5"/>
  </r>
  <r>
    <x v="1"/>
    <x v="132"/>
    <x v="6"/>
    <x v="0"/>
    <x v="2"/>
    <x v="1627"/>
    <x v="11"/>
    <x v="6"/>
    <x v="2461"/>
    <x v="1598"/>
    <x v="0"/>
    <x v="239"/>
    <x v="2183"/>
    <x v="6"/>
    <x v="6"/>
    <x v="6"/>
    <x v="2430"/>
    <x v="2431"/>
    <x v="2431"/>
    <x v="6"/>
    <x v="6"/>
  </r>
  <r>
    <x v="1"/>
    <x v="159"/>
    <x v="2"/>
    <x v="0"/>
    <x v="0"/>
    <x v="1537"/>
    <x v="1"/>
    <x v="6"/>
    <x v="2462"/>
    <x v="1599"/>
    <x v="0"/>
    <x v="45"/>
    <x v="585"/>
    <x v="2"/>
    <x v="2"/>
    <x v="2"/>
    <x v="2431"/>
    <x v="2432"/>
    <x v="2432"/>
    <x v="2"/>
    <x v="2"/>
  </r>
  <r>
    <x v="1"/>
    <x v="17"/>
    <x v="0"/>
    <x v="0"/>
    <x v="3"/>
    <x v="338"/>
    <x v="0"/>
    <x v="5"/>
    <x v="2463"/>
    <x v="1600"/>
    <x v="0"/>
    <x v="179"/>
    <x v="2184"/>
    <x v="0"/>
    <x v="0"/>
    <x v="0"/>
    <x v="2432"/>
    <x v="2433"/>
    <x v="2433"/>
    <x v="0"/>
    <x v="0"/>
  </r>
  <r>
    <x v="3"/>
    <x v="5"/>
    <x v="5"/>
    <x v="0"/>
    <x v="2"/>
    <x v="1128"/>
    <x v="11"/>
    <x v="2"/>
    <x v="2464"/>
    <x v="717"/>
    <x v="0"/>
    <x v="19"/>
    <x v="2185"/>
    <x v="5"/>
    <x v="5"/>
    <x v="5"/>
    <x v="2433"/>
    <x v="2434"/>
    <x v="2434"/>
    <x v="5"/>
    <x v="5"/>
  </r>
  <r>
    <x v="5"/>
    <x v="162"/>
    <x v="11"/>
    <x v="1"/>
    <x v="3"/>
    <x v="1151"/>
    <x v="5"/>
    <x v="2"/>
    <x v="2465"/>
    <x v="1481"/>
    <x v="3"/>
    <x v="11"/>
    <x v="2186"/>
    <x v="11"/>
    <x v="11"/>
    <x v="11"/>
    <x v="2434"/>
    <x v="2435"/>
    <x v="2435"/>
    <x v="11"/>
    <x v="11"/>
  </r>
  <r>
    <x v="5"/>
    <x v="47"/>
    <x v="1"/>
    <x v="0"/>
    <x v="1"/>
    <x v="1628"/>
    <x v="6"/>
    <x v="4"/>
    <x v="2466"/>
    <x v="1601"/>
    <x v="3"/>
    <x v="80"/>
    <x v="2187"/>
    <x v="1"/>
    <x v="1"/>
    <x v="1"/>
    <x v="2435"/>
    <x v="2436"/>
    <x v="2436"/>
    <x v="1"/>
    <x v="12"/>
  </r>
  <r>
    <x v="5"/>
    <x v="63"/>
    <x v="6"/>
    <x v="0"/>
    <x v="0"/>
    <x v="777"/>
    <x v="10"/>
    <x v="0"/>
    <x v="2467"/>
    <x v="785"/>
    <x v="2"/>
    <x v="168"/>
    <x v="2188"/>
    <x v="6"/>
    <x v="6"/>
    <x v="6"/>
    <x v="2436"/>
    <x v="2437"/>
    <x v="2437"/>
    <x v="6"/>
    <x v="6"/>
  </r>
  <r>
    <x v="5"/>
    <x v="161"/>
    <x v="8"/>
    <x v="1"/>
    <x v="2"/>
    <x v="1629"/>
    <x v="7"/>
    <x v="4"/>
    <x v="2468"/>
    <x v="1602"/>
    <x v="4"/>
    <x v="2"/>
    <x v="2189"/>
    <x v="8"/>
    <x v="8"/>
    <x v="8"/>
    <x v="2437"/>
    <x v="2438"/>
    <x v="2438"/>
    <x v="8"/>
    <x v="8"/>
  </r>
  <r>
    <x v="4"/>
    <x v="173"/>
    <x v="3"/>
    <x v="0"/>
    <x v="3"/>
    <x v="1630"/>
    <x v="5"/>
    <x v="7"/>
    <x v="2469"/>
    <x v="1184"/>
    <x v="3"/>
    <x v="58"/>
    <x v="2190"/>
    <x v="3"/>
    <x v="3"/>
    <x v="3"/>
    <x v="2438"/>
    <x v="2439"/>
    <x v="2439"/>
    <x v="3"/>
    <x v="3"/>
  </r>
  <r>
    <x v="1"/>
    <x v="55"/>
    <x v="0"/>
    <x v="1"/>
    <x v="3"/>
    <x v="1631"/>
    <x v="4"/>
    <x v="0"/>
    <x v="2470"/>
    <x v="156"/>
    <x v="2"/>
    <x v="82"/>
    <x v="2191"/>
    <x v="0"/>
    <x v="0"/>
    <x v="0"/>
    <x v="2439"/>
    <x v="2440"/>
    <x v="2440"/>
    <x v="0"/>
    <x v="0"/>
  </r>
  <r>
    <x v="5"/>
    <x v="183"/>
    <x v="7"/>
    <x v="0"/>
    <x v="3"/>
    <x v="1106"/>
    <x v="11"/>
    <x v="2"/>
    <x v="2471"/>
    <x v="1603"/>
    <x v="2"/>
    <x v="86"/>
    <x v="2192"/>
    <x v="7"/>
    <x v="7"/>
    <x v="7"/>
    <x v="2440"/>
    <x v="2441"/>
    <x v="2441"/>
    <x v="7"/>
    <x v="7"/>
  </r>
  <r>
    <x v="2"/>
    <x v="112"/>
    <x v="7"/>
    <x v="0"/>
    <x v="0"/>
    <x v="797"/>
    <x v="11"/>
    <x v="4"/>
    <x v="2472"/>
    <x v="279"/>
    <x v="1"/>
    <x v="122"/>
    <x v="409"/>
    <x v="7"/>
    <x v="7"/>
    <x v="7"/>
    <x v="2441"/>
    <x v="2442"/>
    <x v="2442"/>
    <x v="7"/>
    <x v="7"/>
  </r>
  <r>
    <x v="1"/>
    <x v="7"/>
    <x v="1"/>
    <x v="1"/>
    <x v="1"/>
    <x v="1434"/>
    <x v="4"/>
    <x v="7"/>
    <x v="2473"/>
    <x v="576"/>
    <x v="6"/>
    <x v="265"/>
    <x v="2193"/>
    <x v="1"/>
    <x v="1"/>
    <x v="1"/>
    <x v="2442"/>
    <x v="2443"/>
    <x v="2443"/>
    <x v="1"/>
    <x v="1"/>
  </r>
  <r>
    <x v="2"/>
    <x v="42"/>
    <x v="5"/>
    <x v="0"/>
    <x v="2"/>
    <x v="1632"/>
    <x v="0"/>
    <x v="5"/>
    <x v="2474"/>
    <x v="1324"/>
    <x v="3"/>
    <x v="32"/>
    <x v="1276"/>
    <x v="5"/>
    <x v="5"/>
    <x v="5"/>
    <x v="2443"/>
    <x v="2444"/>
    <x v="2444"/>
    <x v="5"/>
    <x v="5"/>
  </r>
  <r>
    <x v="1"/>
    <x v="167"/>
    <x v="10"/>
    <x v="1"/>
    <x v="2"/>
    <x v="1633"/>
    <x v="4"/>
    <x v="5"/>
    <x v="2475"/>
    <x v="382"/>
    <x v="4"/>
    <x v="30"/>
    <x v="2194"/>
    <x v="10"/>
    <x v="10"/>
    <x v="10"/>
    <x v="2444"/>
    <x v="2445"/>
    <x v="2445"/>
    <x v="10"/>
    <x v="10"/>
  </r>
  <r>
    <x v="1"/>
    <x v="71"/>
    <x v="0"/>
    <x v="1"/>
    <x v="0"/>
    <x v="1112"/>
    <x v="4"/>
    <x v="4"/>
    <x v="2476"/>
    <x v="1604"/>
    <x v="1"/>
    <x v="39"/>
    <x v="2195"/>
    <x v="0"/>
    <x v="0"/>
    <x v="0"/>
    <x v="2445"/>
    <x v="2446"/>
    <x v="2446"/>
    <x v="0"/>
    <x v="0"/>
  </r>
  <r>
    <x v="3"/>
    <x v="30"/>
    <x v="9"/>
    <x v="1"/>
    <x v="3"/>
    <x v="259"/>
    <x v="1"/>
    <x v="4"/>
    <x v="2477"/>
    <x v="466"/>
    <x v="0"/>
    <x v="266"/>
    <x v="2196"/>
    <x v="9"/>
    <x v="9"/>
    <x v="9"/>
    <x v="2446"/>
    <x v="2447"/>
    <x v="2447"/>
    <x v="9"/>
    <x v="9"/>
  </r>
  <r>
    <x v="2"/>
    <x v="107"/>
    <x v="9"/>
    <x v="1"/>
    <x v="1"/>
    <x v="139"/>
    <x v="8"/>
    <x v="0"/>
    <x v="2478"/>
    <x v="11"/>
    <x v="6"/>
    <x v="2"/>
    <x v="2197"/>
    <x v="9"/>
    <x v="9"/>
    <x v="9"/>
    <x v="2447"/>
    <x v="2448"/>
    <x v="2448"/>
    <x v="9"/>
    <x v="9"/>
  </r>
  <r>
    <x v="5"/>
    <x v="84"/>
    <x v="7"/>
    <x v="0"/>
    <x v="2"/>
    <x v="912"/>
    <x v="3"/>
    <x v="5"/>
    <x v="2479"/>
    <x v="1605"/>
    <x v="0"/>
    <x v="16"/>
    <x v="2198"/>
    <x v="7"/>
    <x v="7"/>
    <x v="7"/>
    <x v="2448"/>
    <x v="2449"/>
    <x v="2449"/>
    <x v="7"/>
    <x v="7"/>
  </r>
  <r>
    <x v="1"/>
    <x v="81"/>
    <x v="9"/>
    <x v="0"/>
    <x v="0"/>
    <x v="1634"/>
    <x v="7"/>
    <x v="4"/>
    <x v="2480"/>
    <x v="1606"/>
    <x v="4"/>
    <x v="2"/>
    <x v="1201"/>
    <x v="9"/>
    <x v="9"/>
    <x v="9"/>
    <x v="2449"/>
    <x v="2450"/>
    <x v="2450"/>
    <x v="9"/>
    <x v="9"/>
  </r>
  <r>
    <x v="3"/>
    <x v="24"/>
    <x v="6"/>
    <x v="1"/>
    <x v="2"/>
    <x v="1367"/>
    <x v="3"/>
    <x v="2"/>
    <x v="2481"/>
    <x v="110"/>
    <x v="5"/>
    <x v="2"/>
    <x v="2199"/>
    <x v="6"/>
    <x v="6"/>
    <x v="6"/>
    <x v="2450"/>
    <x v="2451"/>
    <x v="2451"/>
    <x v="6"/>
    <x v="6"/>
  </r>
  <r>
    <x v="5"/>
    <x v="97"/>
    <x v="11"/>
    <x v="0"/>
    <x v="2"/>
    <x v="866"/>
    <x v="6"/>
    <x v="3"/>
    <x v="2482"/>
    <x v="1607"/>
    <x v="3"/>
    <x v="2"/>
    <x v="2200"/>
    <x v="11"/>
    <x v="11"/>
    <x v="11"/>
    <x v="2451"/>
    <x v="2452"/>
    <x v="2452"/>
    <x v="11"/>
    <x v="11"/>
  </r>
  <r>
    <x v="0"/>
    <x v="134"/>
    <x v="0"/>
    <x v="0"/>
    <x v="2"/>
    <x v="1635"/>
    <x v="3"/>
    <x v="2"/>
    <x v="2483"/>
    <x v="1519"/>
    <x v="1"/>
    <x v="43"/>
    <x v="2201"/>
    <x v="0"/>
    <x v="0"/>
    <x v="0"/>
    <x v="2452"/>
    <x v="2453"/>
    <x v="2453"/>
    <x v="0"/>
    <x v="0"/>
  </r>
  <r>
    <x v="1"/>
    <x v="22"/>
    <x v="3"/>
    <x v="0"/>
    <x v="0"/>
    <x v="1636"/>
    <x v="2"/>
    <x v="3"/>
    <x v="2484"/>
    <x v="1608"/>
    <x v="1"/>
    <x v="2"/>
    <x v="2202"/>
    <x v="3"/>
    <x v="3"/>
    <x v="3"/>
    <x v="2453"/>
    <x v="2454"/>
    <x v="2454"/>
    <x v="3"/>
    <x v="3"/>
  </r>
  <r>
    <x v="0"/>
    <x v="1"/>
    <x v="11"/>
    <x v="1"/>
    <x v="3"/>
    <x v="1637"/>
    <x v="2"/>
    <x v="4"/>
    <x v="2485"/>
    <x v="160"/>
    <x v="2"/>
    <x v="44"/>
    <x v="2203"/>
    <x v="11"/>
    <x v="11"/>
    <x v="11"/>
    <x v="2454"/>
    <x v="2455"/>
    <x v="2455"/>
    <x v="11"/>
    <x v="11"/>
  </r>
  <r>
    <x v="5"/>
    <x v="96"/>
    <x v="6"/>
    <x v="0"/>
    <x v="3"/>
    <x v="1529"/>
    <x v="9"/>
    <x v="2"/>
    <x v="2486"/>
    <x v="541"/>
    <x v="0"/>
    <x v="149"/>
    <x v="2204"/>
    <x v="6"/>
    <x v="6"/>
    <x v="6"/>
    <x v="2455"/>
    <x v="2456"/>
    <x v="2456"/>
    <x v="6"/>
    <x v="6"/>
  </r>
  <r>
    <x v="0"/>
    <x v="146"/>
    <x v="2"/>
    <x v="1"/>
    <x v="3"/>
    <x v="1638"/>
    <x v="4"/>
    <x v="7"/>
    <x v="2487"/>
    <x v="1470"/>
    <x v="6"/>
    <x v="124"/>
    <x v="2205"/>
    <x v="2"/>
    <x v="2"/>
    <x v="2"/>
    <x v="2456"/>
    <x v="2457"/>
    <x v="2457"/>
    <x v="2"/>
    <x v="2"/>
  </r>
  <r>
    <x v="0"/>
    <x v="27"/>
    <x v="11"/>
    <x v="1"/>
    <x v="2"/>
    <x v="1639"/>
    <x v="6"/>
    <x v="0"/>
    <x v="2488"/>
    <x v="844"/>
    <x v="3"/>
    <x v="253"/>
    <x v="460"/>
    <x v="11"/>
    <x v="11"/>
    <x v="11"/>
    <x v="2457"/>
    <x v="2458"/>
    <x v="2458"/>
    <x v="11"/>
    <x v="11"/>
  </r>
  <r>
    <x v="5"/>
    <x v="174"/>
    <x v="7"/>
    <x v="0"/>
    <x v="3"/>
    <x v="1640"/>
    <x v="10"/>
    <x v="1"/>
    <x v="2489"/>
    <x v="20"/>
    <x v="4"/>
    <x v="56"/>
    <x v="2206"/>
    <x v="7"/>
    <x v="7"/>
    <x v="7"/>
    <x v="2458"/>
    <x v="2459"/>
    <x v="2459"/>
    <x v="7"/>
    <x v="7"/>
  </r>
  <r>
    <x v="1"/>
    <x v="93"/>
    <x v="8"/>
    <x v="1"/>
    <x v="3"/>
    <x v="599"/>
    <x v="5"/>
    <x v="1"/>
    <x v="2490"/>
    <x v="1321"/>
    <x v="5"/>
    <x v="82"/>
    <x v="2207"/>
    <x v="8"/>
    <x v="8"/>
    <x v="8"/>
    <x v="2459"/>
    <x v="2460"/>
    <x v="2460"/>
    <x v="8"/>
    <x v="8"/>
  </r>
  <r>
    <x v="2"/>
    <x v="147"/>
    <x v="9"/>
    <x v="1"/>
    <x v="2"/>
    <x v="1641"/>
    <x v="2"/>
    <x v="3"/>
    <x v="2491"/>
    <x v="1609"/>
    <x v="5"/>
    <x v="162"/>
    <x v="2097"/>
    <x v="9"/>
    <x v="9"/>
    <x v="9"/>
    <x v="2460"/>
    <x v="2461"/>
    <x v="2461"/>
    <x v="9"/>
    <x v="9"/>
  </r>
  <r>
    <x v="0"/>
    <x v="1"/>
    <x v="10"/>
    <x v="0"/>
    <x v="3"/>
    <x v="18"/>
    <x v="4"/>
    <x v="6"/>
    <x v="2492"/>
    <x v="1450"/>
    <x v="0"/>
    <x v="2"/>
    <x v="2208"/>
    <x v="10"/>
    <x v="10"/>
    <x v="10"/>
    <x v="2461"/>
    <x v="2462"/>
    <x v="2462"/>
    <x v="10"/>
    <x v="10"/>
  </r>
  <r>
    <x v="1"/>
    <x v="22"/>
    <x v="3"/>
    <x v="1"/>
    <x v="3"/>
    <x v="1642"/>
    <x v="2"/>
    <x v="0"/>
    <x v="2493"/>
    <x v="1228"/>
    <x v="4"/>
    <x v="58"/>
    <x v="2209"/>
    <x v="3"/>
    <x v="3"/>
    <x v="3"/>
    <x v="2462"/>
    <x v="2463"/>
    <x v="2463"/>
    <x v="3"/>
    <x v="3"/>
  </r>
  <r>
    <x v="5"/>
    <x v="127"/>
    <x v="10"/>
    <x v="0"/>
    <x v="1"/>
    <x v="1643"/>
    <x v="10"/>
    <x v="2"/>
    <x v="2494"/>
    <x v="1610"/>
    <x v="4"/>
    <x v="46"/>
    <x v="2210"/>
    <x v="10"/>
    <x v="10"/>
    <x v="10"/>
    <x v="2463"/>
    <x v="2464"/>
    <x v="2464"/>
    <x v="10"/>
    <x v="10"/>
  </r>
  <r>
    <x v="0"/>
    <x v="1"/>
    <x v="7"/>
    <x v="0"/>
    <x v="2"/>
    <x v="1644"/>
    <x v="1"/>
    <x v="0"/>
    <x v="2495"/>
    <x v="1214"/>
    <x v="6"/>
    <x v="9"/>
    <x v="2211"/>
    <x v="7"/>
    <x v="7"/>
    <x v="7"/>
    <x v="2464"/>
    <x v="2465"/>
    <x v="2465"/>
    <x v="7"/>
    <x v="7"/>
  </r>
  <r>
    <x v="5"/>
    <x v="162"/>
    <x v="9"/>
    <x v="0"/>
    <x v="2"/>
    <x v="500"/>
    <x v="4"/>
    <x v="1"/>
    <x v="2496"/>
    <x v="298"/>
    <x v="4"/>
    <x v="65"/>
    <x v="2212"/>
    <x v="9"/>
    <x v="9"/>
    <x v="9"/>
    <x v="2465"/>
    <x v="2466"/>
    <x v="2466"/>
    <x v="9"/>
    <x v="9"/>
  </r>
  <r>
    <x v="1"/>
    <x v="73"/>
    <x v="11"/>
    <x v="0"/>
    <x v="1"/>
    <x v="1447"/>
    <x v="4"/>
    <x v="2"/>
    <x v="2497"/>
    <x v="274"/>
    <x v="0"/>
    <x v="96"/>
    <x v="2213"/>
    <x v="11"/>
    <x v="11"/>
    <x v="11"/>
    <x v="2466"/>
    <x v="2467"/>
    <x v="2467"/>
    <x v="11"/>
    <x v="11"/>
  </r>
  <r>
    <x v="1"/>
    <x v="167"/>
    <x v="2"/>
    <x v="1"/>
    <x v="2"/>
    <x v="1645"/>
    <x v="6"/>
    <x v="2"/>
    <x v="2498"/>
    <x v="234"/>
    <x v="2"/>
    <x v="267"/>
    <x v="2214"/>
    <x v="2"/>
    <x v="2"/>
    <x v="2"/>
    <x v="2467"/>
    <x v="2468"/>
    <x v="2468"/>
    <x v="2"/>
    <x v="2"/>
  </r>
  <r>
    <x v="1"/>
    <x v="59"/>
    <x v="1"/>
    <x v="1"/>
    <x v="3"/>
    <x v="1646"/>
    <x v="2"/>
    <x v="7"/>
    <x v="2499"/>
    <x v="143"/>
    <x v="6"/>
    <x v="2"/>
    <x v="2215"/>
    <x v="1"/>
    <x v="1"/>
    <x v="1"/>
    <x v="2468"/>
    <x v="2469"/>
    <x v="2469"/>
    <x v="1"/>
    <x v="1"/>
  </r>
  <r>
    <x v="0"/>
    <x v="69"/>
    <x v="11"/>
    <x v="1"/>
    <x v="2"/>
    <x v="1647"/>
    <x v="2"/>
    <x v="5"/>
    <x v="2500"/>
    <x v="706"/>
    <x v="1"/>
    <x v="226"/>
    <x v="2216"/>
    <x v="11"/>
    <x v="11"/>
    <x v="11"/>
    <x v="2469"/>
    <x v="2470"/>
    <x v="2470"/>
    <x v="11"/>
    <x v="11"/>
  </r>
  <r>
    <x v="0"/>
    <x v="135"/>
    <x v="9"/>
    <x v="0"/>
    <x v="2"/>
    <x v="1648"/>
    <x v="6"/>
    <x v="6"/>
    <x v="2501"/>
    <x v="1611"/>
    <x v="6"/>
    <x v="233"/>
    <x v="2217"/>
    <x v="9"/>
    <x v="9"/>
    <x v="9"/>
    <x v="2470"/>
    <x v="2471"/>
    <x v="2471"/>
    <x v="9"/>
    <x v="9"/>
  </r>
  <r>
    <x v="2"/>
    <x v="42"/>
    <x v="11"/>
    <x v="1"/>
    <x v="1"/>
    <x v="265"/>
    <x v="2"/>
    <x v="7"/>
    <x v="2502"/>
    <x v="1612"/>
    <x v="0"/>
    <x v="64"/>
    <x v="2218"/>
    <x v="11"/>
    <x v="11"/>
    <x v="11"/>
    <x v="2471"/>
    <x v="2472"/>
    <x v="2472"/>
    <x v="11"/>
    <x v="11"/>
  </r>
  <r>
    <x v="2"/>
    <x v="37"/>
    <x v="8"/>
    <x v="1"/>
    <x v="1"/>
    <x v="1649"/>
    <x v="1"/>
    <x v="7"/>
    <x v="2503"/>
    <x v="766"/>
    <x v="3"/>
    <x v="62"/>
    <x v="2219"/>
    <x v="8"/>
    <x v="8"/>
    <x v="8"/>
    <x v="2472"/>
    <x v="2473"/>
    <x v="2473"/>
    <x v="8"/>
    <x v="8"/>
  </r>
  <r>
    <x v="1"/>
    <x v="148"/>
    <x v="5"/>
    <x v="0"/>
    <x v="1"/>
    <x v="796"/>
    <x v="4"/>
    <x v="3"/>
    <x v="2504"/>
    <x v="979"/>
    <x v="4"/>
    <x v="9"/>
    <x v="2220"/>
    <x v="5"/>
    <x v="5"/>
    <x v="5"/>
    <x v="2473"/>
    <x v="2474"/>
    <x v="2474"/>
    <x v="5"/>
    <x v="5"/>
  </r>
  <r>
    <x v="3"/>
    <x v="184"/>
    <x v="1"/>
    <x v="0"/>
    <x v="3"/>
    <x v="238"/>
    <x v="1"/>
    <x v="4"/>
    <x v="2505"/>
    <x v="1613"/>
    <x v="1"/>
    <x v="16"/>
    <x v="1709"/>
    <x v="1"/>
    <x v="1"/>
    <x v="1"/>
    <x v="2474"/>
    <x v="2475"/>
    <x v="2475"/>
    <x v="1"/>
    <x v="1"/>
  </r>
  <r>
    <x v="5"/>
    <x v="54"/>
    <x v="11"/>
    <x v="1"/>
    <x v="1"/>
    <x v="660"/>
    <x v="1"/>
    <x v="7"/>
    <x v="2506"/>
    <x v="1614"/>
    <x v="6"/>
    <x v="124"/>
    <x v="2221"/>
    <x v="11"/>
    <x v="11"/>
    <x v="11"/>
    <x v="2475"/>
    <x v="2476"/>
    <x v="2476"/>
    <x v="11"/>
    <x v="11"/>
  </r>
  <r>
    <x v="5"/>
    <x v="111"/>
    <x v="6"/>
    <x v="0"/>
    <x v="1"/>
    <x v="1650"/>
    <x v="4"/>
    <x v="7"/>
    <x v="2507"/>
    <x v="1615"/>
    <x v="4"/>
    <x v="86"/>
    <x v="2222"/>
    <x v="6"/>
    <x v="6"/>
    <x v="6"/>
    <x v="2476"/>
    <x v="2477"/>
    <x v="2477"/>
    <x v="6"/>
    <x v="6"/>
  </r>
  <r>
    <x v="1"/>
    <x v="132"/>
    <x v="5"/>
    <x v="0"/>
    <x v="3"/>
    <x v="1651"/>
    <x v="3"/>
    <x v="1"/>
    <x v="2508"/>
    <x v="1616"/>
    <x v="5"/>
    <x v="179"/>
    <x v="518"/>
    <x v="5"/>
    <x v="5"/>
    <x v="5"/>
    <x v="2477"/>
    <x v="2478"/>
    <x v="2478"/>
    <x v="5"/>
    <x v="5"/>
  </r>
  <r>
    <x v="5"/>
    <x v="88"/>
    <x v="1"/>
    <x v="1"/>
    <x v="1"/>
    <x v="1652"/>
    <x v="4"/>
    <x v="5"/>
    <x v="2509"/>
    <x v="857"/>
    <x v="1"/>
    <x v="230"/>
    <x v="2223"/>
    <x v="1"/>
    <x v="1"/>
    <x v="1"/>
    <x v="2478"/>
    <x v="2479"/>
    <x v="2479"/>
    <x v="1"/>
    <x v="12"/>
  </r>
  <r>
    <x v="3"/>
    <x v="184"/>
    <x v="9"/>
    <x v="1"/>
    <x v="2"/>
    <x v="1653"/>
    <x v="7"/>
    <x v="1"/>
    <x v="2510"/>
    <x v="429"/>
    <x v="6"/>
    <x v="2"/>
    <x v="1186"/>
    <x v="9"/>
    <x v="9"/>
    <x v="9"/>
    <x v="2479"/>
    <x v="2480"/>
    <x v="2480"/>
    <x v="9"/>
    <x v="9"/>
  </r>
  <r>
    <x v="2"/>
    <x v="147"/>
    <x v="5"/>
    <x v="1"/>
    <x v="2"/>
    <x v="1654"/>
    <x v="4"/>
    <x v="2"/>
    <x v="2511"/>
    <x v="1482"/>
    <x v="5"/>
    <x v="44"/>
    <x v="2224"/>
    <x v="5"/>
    <x v="5"/>
    <x v="5"/>
    <x v="2480"/>
    <x v="2481"/>
    <x v="2481"/>
    <x v="5"/>
    <x v="5"/>
  </r>
  <r>
    <x v="1"/>
    <x v="123"/>
    <x v="2"/>
    <x v="0"/>
    <x v="3"/>
    <x v="30"/>
    <x v="8"/>
    <x v="3"/>
    <x v="2512"/>
    <x v="1164"/>
    <x v="2"/>
    <x v="46"/>
    <x v="2225"/>
    <x v="2"/>
    <x v="2"/>
    <x v="2"/>
    <x v="2481"/>
    <x v="2482"/>
    <x v="2482"/>
    <x v="2"/>
    <x v="2"/>
  </r>
  <r>
    <x v="1"/>
    <x v="159"/>
    <x v="6"/>
    <x v="0"/>
    <x v="1"/>
    <x v="282"/>
    <x v="1"/>
    <x v="7"/>
    <x v="2513"/>
    <x v="1039"/>
    <x v="6"/>
    <x v="124"/>
    <x v="2226"/>
    <x v="6"/>
    <x v="6"/>
    <x v="6"/>
    <x v="2482"/>
    <x v="2483"/>
    <x v="2483"/>
    <x v="6"/>
    <x v="6"/>
  </r>
  <r>
    <x v="0"/>
    <x v="69"/>
    <x v="8"/>
    <x v="0"/>
    <x v="0"/>
    <x v="280"/>
    <x v="1"/>
    <x v="5"/>
    <x v="2514"/>
    <x v="1617"/>
    <x v="1"/>
    <x v="2"/>
    <x v="2227"/>
    <x v="8"/>
    <x v="8"/>
    <x v="8"/>
    <x v="2483"/>
    <x v="2484"/>
    <x v="2484"/>
    <x v="8"/>
    <x v="8"/>
  </r>
  <r>
    <x v="1"/>
    <x v="26"/>
    <x v="5"/>
    <x v="0"/>
    <x v="2"/>
    <x v="1249"/>
    <x v="6"/>
    <x v="4"/>
    <x v="2515"/>
    <x v="834"/>
    <x v="2"/>
    <x v="46"/>
    <x v="2228"/>
    <x v="5"/>
    <x v="5"/>
    <x v="5"/>
    <x v="2484"/>
    <x v="2485"/>
    <x v="2485"/>
    <x v="5"/>
    <x v="5"/>
  </r>
  <r>
    <x v="0"/>
    <x v="72"/>
    <x v="6"/>
    <x v="0"/>
    <x v="3"/>
    <x v="1655"/>
    <x v="0"/>
    <x v="0"/>
    <x v="2516"/>
    <x v="1618"/>
    <x v="6"/>
    <x v="84"/>
    <x v="2229"/>
    <x v="6"/>
    <x v="6"/>
    <x v="6"/>
    <x v="2485"/>
    <x v="2486"/>
    <x v="2486"/>
    <x v="6"/>
    <x v="6"/>
  </r>
  <r>
    <x v="4"/>
    <x v="31"/>
    <x v="11"/>
    <x v="0"/>
    <x v="2"/>
    <x v="1531"/>
    <x v="6"/>
    <x v="3"/>
    <x v="2517"/>
    <x v="1619"/>
    <x v="3"/>
    <x v="19"/>
    <x v="2230"/>
    <x v="11"/>
    <x v="11"/>
    <x v="11"/>
    <x v="2486"/>
    <x v="2487"/>
    <x v="2487"/>
    <x v="11"/>
    <x v="11"/>
  </r>
  <r>
    <x v="1"/>
    <x v="140"/>
    <x v="5"/>
    <x v="0"/>
    <x v="3"/>
    <x v="1236"/>
    <x v="10"/>
    <x v="3"/>
    <x v="2518"/>
    <x v="341"/>
    <x v="3"/>
    <x v="59"/>
    <x v="2231"/>
    <x v="5"/>
    <x v="5"/>
    <x v="5"/>
    <x v="2487"/>
    <x v="2488"/>
    <x v="2488"/>
    <x v="5"/>
    <x v="5"/>
  </r>
  <r>
    <x v="2"/>
    <x v="42"/>
    <x v="11"/>
    <x v="1"/>
    <x v="0"/>
    <x v="630"/>
    <x v="8"/>
    <x v="2"/>
    <x v="2519"/>
    <x v="1523"/>
    <x v="6"/>
    <x v="110"/>
    <x v="1623"/>
    <x v="11"/>
    <x v="11"/>
    <x v="11"/>
    <x v="2488"/>
    <x v="2489"/>
    <x v="2489"/>
    <x v="11"/>
    <x v="11"/>
  </r>
  <r>
    <x v="1"/>
    <x v="43"/>
    <x v="6"/>
    <x v="1"/>
    <x v="2"/>
    <x v="1515"/>
    <x v="10"/>
    <x v="7"/>
    <x v="2520"/>
    <x v="1620"/>
    <x v="5"/>
    <x v="69"/>
    <x v="2232"/>
    <x v="6"/>
    <x v="6"/>
    <x v="6"/>
    <x v="2489"/>
    <x v="2490"/>
    <x v="2490"/>
    <x v="6"/>
    <x v="6"/>
  </r>
  <r>
    <x v="1"/>
    <x v="26"/>
    <x v="0"/>
    <x v="1"/>
    <x v="1"/>
    <x v="1656"/>
    <x v="11"/>
    <x v="4"/>
    <x v="2521"/>
    <x v="1259"/>
    <x v="1"/>
    <x v="44"/>
    <x v="2233"/>
    <x v="0"/>
    <x v="0"/>
    <x v="0"/>
    <x v="2490"/>
    <x v="2491"/>
    <x v="2491"/>
    <x v="0"/>
    <x v="0"/>
  </r>
  <r>
    <x v="4"/>
    <x v="176"/>
    <x v="7"/>
    <x v="0"/>
    <x v="2"/>
    <x v="1442"/>
    <x v="0"/>
    <x v="7"/>
    <x v="2522"/>
    <x v="1621"/>
    <x v="3"/>
    <x v="2"/>
    <x v="2234"/>
    <x v="7"/>
    <x v="7"/>
    <x v="7"/>
    <x v="2491"/>
    <x v="2492"/>
    <x v="2492"/>
    <x v="7"/>
    <x v="7"/>
  </r>
  <r>
    <x v="0"/>
    <x v="181"/>
    <x v="5"/>
    <x v="1"/>
    <x v="0"/>
    <x v="1087"/>
    <x v="7"/>
    <x v="2"/>
    <x v="2523"/>
    <x v="1622"/>
    <x v="2"/>
    <x v="2"/>
    <x v="2235"/>
    <x v="5"/>
    <x v="5"/>
    <x v="5"/>
    <x v="2492"/>
    <x v="2493"/>
    <x v="2493"/>
    <x v="5"/>
    <x v="5"/>
  </r>
  <r>
    <x v="2"/>
    <x v="3"/>
    <x v="9"/>
    <x v="0"/>
    <x v="2"/>
    <x v="499"/>
    <x v="3"/>
    <x v="2"/>
    <x v="2524"/>
    <x v="179"/>
    <x v="0"/>
    <x v="2"/>
    <x v="2236"/>
    <x v="9"/>
    <x v="9"/>
    <x v="9"/>
    <x v="2493"/>
    <x v="2494"/>
    <x v="2494"/>
    <x v="9"/>
    <x v="9"/>
  </r>
  <r>
    <x v="1"/>
    <x v="26"/>
    <x v="4"/>
    <x v="1"/>
    <x v="1"/>
    <x v="1657"/>
    <x v="8"/>
    <x v="0"/>
    <x v="2525"/>
    <x v="1623"/>
    <x v="0"/>
    <x v="19"/>
    <x v="1666"/>
    <x v="4"/>
    <x v="4"/>
    <x v="4"/>
    <x v="2494"/>
    <x v="2495"/>
    <x v="2495"/>
    <x v="4"/>
    <x v="4"/>
  </r>
  <r>
    <x v="5"/>
    <x v="127"/>
    <x v="0"/>
    <x v="0"/>
    <x v="1"/>
    <x v="1658"/>
    <x v="8"/>
    <x v="7"/>
    <x v="2526"/>
    <x v="1624"/>
    <x v="6"/>
    <x v="2"/>
    <x v="1901"/>
    <x v="0"/>
    <x v="0"/>
    <x v="0"/>
    <x v="2495"/>
    <x v="2496"/>
    <x v="2496"/>
    <x v="12"/>
    <x v="0"/>
  </r>
  <r>
    <x v="3"/>
    <x v="110"/>
    <x v="3"/>
    <x v="1"/>
    <x v="3"/>
    <x v="1659"/>
    <x v="7"/>
    <x v="3"/>
    <x v="2527"/>
    <x v="514"/>
    <x v="0"/>
    <x v="187"/>
    <x v="2237"/>
    <x v="3"/>
    <x v="3"/>
    <x v="3"/>
    <x v="2496"/>
    <x v="2497"/>
    <x v="2497"/>
    <x v="3"/>
    <x v="3"/>
  </r>
  <r>
    <x v="3"/>
    <x v="11"/>
    <x v="3"/>
    <x v="1"/>
    <x v="3"/>
    <x v="1483"/>
    <x v="0"/>
    <x v="4"/>
    <x v="2528"/>
    <x v="1625"/>
    <x v="1"/>
    <x v="19"/>
    <x v="1970"/>
    <x v="3"/>
    <x v="3"/>
    <x v="3"/>
    <x v="2497"/>
    <x v="2498"/>
    <x v="2498"/>
    <x v="3"/>
    <x v="3"/>
  </r>
  <r>
    <x v="1"/>
    <x v="41"/>
    <x v="8"/>
    <x v="0"/>
    <x v="3"/>
    <x v="385"/>
    <x v="8"/>
    <x v="5"/>
    <x v="2529"/>
    <x v="518"/>
    <x v="2"/>
    <x v="82"/>
    <x v="2238"/>
    <x v="8"/>
    <x v="8"/>
    <x v="8"/>
    <x v="2498"/>
    <x v="2499"/>
    <x v="2499"/>
    <x v="8"/>
    <x v="8"/>
  </r>
  <r>
    <x v="2"/>
    <x v="42"/>
    <x v="6"/>
    <x v="0"/>
    <x v="0"/>
    <x v="1660"/>
    <x v="10"/>
    <x v="3"/>
    <x v="2530"/>
    <x v="251"/>
    <x v="2"/>
    <x v="205"/>
    <x v="2239"/>
    <x v="6"/>
    <x v="6"/>
    <x v="6"/>
    <x v="2499"/>
    <x v="2500"/>
    <x v="2500"/>
    <x v="6"/>
    <x v="6"/>
  </r>
  <r>
    <x v="1"/>
    <x v="59"/>
    <x v="0"/>
    <x v="1"/>
    <x v="2"/>
    <x v="1303"/>
    <x v="1"/>
    <x v="3"/>
    <x v="2531"/>
    <x v="1626"/>
    <x v="2"/>
    <x v="37"/>
    <x v="674"/>
    <x v="0"/>
    <x v="0"/>
    <x v="0"/>
    <x v="2500"/>
    <x v="2501"/>
    <x v="2501"/>
    <x v="0"/>
    <x v="0"/>
  </r>
  <r>
    <x v="3"/>
    <x v="5"/>
    <x v="7"/>
    <x v="0"/>
    <x v="3"/>
    <x v="1471"/>
    <x v="3"/>
    <x v="0"/>
    <x v="2532"/>
    <x v="1382"/>
    <x v="1"/>
    <x v="2"/>
    <x v="2240"/>
    <x v="7"/>
    <x v="7"/>
    <x v="7"/>
    <x v="2501"/>
    <x v="2502"/>
    <x v="2502"/>
    <x v="7"/>
    <x v="7"/>
  </r>
  <r>
    <x v="6"/>
    <x v="18"/>
    <x v="7"/>
    <x v="0"/>
    <x v="3"/>
    <x v="1661"/>
    <x v="5"/>
    <x v="1"/>
    <x v="2533"/>
    <x v="1305"/>
    <x v="5"/>
    <x v="4"/>
    <x v="2241"/>
    <x v="7"/>
    <x v="7"/>
    <x v="7"/>
    <x v="2502"/>
    <x v="2503"/>
    <x v="2503"/>
    <x v="7"/>
    <x v="7"/>
  </r>
  <r>
    <x v="6"/>
    <x v="103"/>
    <x v="11"/>
    <x v="1"/>
    <x v="1"/>
    <x v="1662"/>
    <x v="0"/>
    <x v="2"/>
    <x v="2534"/>
    <x v="1218"/>
    <x v="1"/>
    <x v="75"/>
    <x v="2242"/>
    <x v="11"/>
    <x v="11"/>
    <x v="11"/>
    <x v="2503"/>
    <x v="2504"/>
    <x v="2504"/>
    <x v="11"/>
    <x v="11"/>
  </r>
  <r>
    <x v="5"/>
    <x v="131"/>
    <x v="4"/>
    <x v="1"/>
    <x v="0"/>
    <x v="958"/>
    <x v="9"/>
    <x v="1"/>
    <x v="2535"/>
    <x v="548"/>
    <x v="0"/>
    <x v="2"/>
    <x v="2243"/>
    <x v="4"/>
    <x v="4"/>
    <x v="4"/>
    <x v="2504"/>
    <x v="2505"/>
    <x v="2505"/>
    <x v="4"/>
    <x v="4"/>
  </r>
  <r>
    <x v="1"/>
    <x v="86"/>
    <x v="11"/>
    <x v="0"/>
    <x v="2"/>
    <x v="546"/>
    <x v="7"/>
    <x v="5"/>
    <x v="2536"/>
    <x v="711"/>
    <x v="0"/>
    <x v="2"/>
    <x v="2244"/>
    <x v="11"/>
    <x v="11"/>
    <x v="11"/>
    <x v="2505"/>
    <x v="2506"/>
    <x v="2506"/>
    <x v="11"/>
    <x v="11"/>
  </r>
  <r>
    <x v="1"/>
    <x v="55"/>
    <x v="11"/>
    <x v="0"/>
    <x v="1"/>
    <x v="1663"/>
    <x v="6"/>
    <x v="4"/>
    <x v="2537"/>
    <x v="1627"/>
    <x v="0"/>
    <x v="112"/>
    <x v="2245"/>
    <x v="11"/>
    <x v="11"/>
    <x v="11"/>
    <x v="2506"/>
    <x v="2507"/>
    <x v="2507"/>
    <x v="11"/>
    <x v="11"/>
  </r>
  <r>
    <x v="1"/>
    <x v="139"/>
    <x v="2"/>
    <x v="1"/>
    <x v="0"/>
    <x v="1075"/>
    <x v="2"/>
    <x v="6"/>
    <x v="2538"/>
    <x v="1296"/>
    <x v="2"/>
    <x v="11"/>
    <x v="2246"/>
    <x v="2"/>
    <x v="2"/>
    <x v="2"/>
    <x v="2507"/>
    <x v="2508"/>
    <x v="2508"/>
    <x v="2"/>
    <x v="2"/>
  </r>
  <r>
    <x v="1"/>
    <x v="142"/>
    <x v="9"/>
    <x v="0"/>
    <x v="3"/>
    <x v="40"/>
    <x v="11"/>
    <x v="5"/>
    <x v="2539"/>
    <x v="1628"/>
    <x v="0"/>
    <x v="46"/>
    <x v="1866"/>
    <x v="9"/>
    <x v="9"/>
    <x v="9"/>
    <x v="2508"/>
    <x v="2509"/>
    <x v="2509"/>
    <x v="9"/>
    <x v="9"/>
  </r>
  <r>
    <x v="1"/>
    <x v="168"/>
    <x v="1"/>
    <x v="0"/>
    <x v="2"/>
    <x v="1230"/>
    <x v="7"/>
    <x v="7"/>
    <x v="2540"/>
    <x v="1629"/>
    <x v="1"/>
    <x v="179"/>
    <x v="2247"/>
    <x v="1"/>
    <x v="1"/>
    <x v="1"/>
    <x v="2509"/>
    <x v="2510"/>
    <x v="2510"/>
    <x v="1"/>
    <x v="12"/>
  </r>
  <r>
    <x v="1"/>
    <x v="178"/>
    <x v="9"/>
    <x v="0"/>
    <x v="3"/>
    <x v="141"/>
    <x v="5"/>
    <x v="4"/>
    <x v="2541"/>
    <x v="1630"/>
    <x v="0"/>
    <x v="2"/>
    <x v="2248"/>
    <x v="9"/>
    <x v="9"/>
    <x v="9"/>
    <x v="2510"/>
    <x v="2511"/>
    <x v="2511"/>
    <x v="9"/>
    <x v="9"/>
  </r>
  <r>
    <x v="2"/>
    <x v="144"/>
    <x v="8"/>
    <x v="1"/>
    <x v="1"/>
    <x v="154"/>
    <x v="9"/>
    <x v="3"/>
    <x v="2542"/>
    <x v="1631"/>
    <x v="2"/>
    <x v="129"/>
    <x v="2249"/>
    <x v="8"/>
    <x v="8"/>
    <x v="8"/>
    <x v="2511"/>
    <x v="2512"/>
    <x v="2512"/>
    <x v="8"/>
    <x v="8"/>
  </r>
  <r>
    <x v="5"/>
    <x v="174"/>
    <x v="3"/>
    <x v="0"/>
    <x v="0"/>
    <x v="1664"/>
    <x v="7"/>
    <x v="2"/>
    <x v="2543"/>
    <x v="1519"/>
    <x v="1"/>
    <x v="187"/>
    <x v="2250"/>
    <x v="3"/>
    <x v="3"/>
    <x v="3"/>
    <x v="2512"/>
    <x v="2513"/>
    <x v="2513"/>
    <x v="3"/>
    <x v="3"/>
  </r>
  <r>
    <x v="3"/>
    <x v="15"/>
    <x v="2"/>
    <x v="0"/>
    <x v="3"/>
    <x v="1170"/>
    <x v="7"/>
    <x v="5"/>
    <x v="2544"/>
    <x v="975"/>
    <x v="0"/>
    <x v="37"/>
    <x v="2251"/>
    <x v="2"/>
    <x v="2"/>
    <x v="2"/>
    <x v="2513"/>
    <x v="2514"/>
    <x v="2514"/>
    <x v="2"/>
    <x v="2"/>
  </r>
  <r>
    <x v="2"/>
    <x v="82"/>
    <x v="3"/>
    <x v="1"/>
    <x v="0"/>
    <x v="1665"/>
    <x v="2"/>
    <x v="6"/>
    <x v="2545"/>
    <x v="398"/>
    <x v="6"/>
    <x v="126"/>
    <x v="2252"/>
    <x v="3"/>
    <x v="3"/>
    <x v="3"/>
    <x v="2514"/>
    <x v="2515"/>
    <x v="2515"/>
    <x v="3"/>
    <x v="3"/>
  </r>
  <r>
    <x v="2"/>
    <x v="165"/>
    <x v="4"/>
    <x v="1"/>
    <x v="0"/>
    <x v="1666"/>
    <x v="9"/>
    <x v="0"/>
    <x v="2546"/>
    <x v="330"/>
    <x v="5"/>
    <x v="86"/>
    <x v="2253"/>
    <x v="4"/>
    <x v="4"/>
    <x v="4"/>
    <x v="2515"/>
    <x v="2516"/>
    <x v="2516"/>
    <x v="4"/>
    <x v="4"/>
  </r>
  <r>
    <x v="0"/>
    <x v="181"/>
    <x v="10"/>
    <x v="0"/>
    <x v="2"/>
    <x v="364"/>
    <x v="6"/>
    <x v="6"/>
    <x v="2547"/>
    <x v="1632"/>
    <x v="3"/>
    <x v="22"/>
    <x v="2254"/>
    <x v="10"/>
    <x v="10"/>
    <x v="10"/>
    <x v="2516"/>
    <x v="2517"/>
    <x v="2517"/>
    <x v="10"/>
    <x v="10"/>
  </r>
  <r>
    <x v="0"/>
    <x v="0"/>
    <x v="0"/>
    <x v="0"/>
    <x v="0"/>
    <x v="1514"/>
    <x v="0"/>
    <x v="7"/>
    <x v="2548"/>
    <x v="1633"/>
    <x v="2"/>
    <x v="2"/>
    <x v="2255"/>
    <x v="0"/>
    <x v="0"/>
    <x v="0"/>
    <x v="2517"/>
    <x v="2518"/>
    <x v="2518"/>
    <x v="0"/>
    <x v="0"/>
  </r>
  <r>
    <x v="1"/>
    <x v="44"/>
    <x v="8"/>
    <x v="0"/>
    <x v="3"/>
    <x v="53"/>
    <x v="5"/>
    <x v="1"/>
    <x v="2549"/>
    <x v="949"/>
    <x v="3"/>
    <x v="2"/>
    <x v="2256"/>
    <x v="8"/>
    <x v="8"/>
    <x v="8"/>
    <x v="2518"/>
    <x v="2519"/>
    <x v="2519"/>
    <x v="8"/>
    <x v="8"/>
  </r>
  <r>
    <x v="5"/>
    <x v="75"/>
    <x v="10"/>
    <x v="1"/>
    <x v="3"/>
    <x v="1667"/>
    <x v="5"/>
    <x v="1"/>
    <x v="2550"/>
    <x v="1634"/>
    <x v="6"/>
    <x v="12"/>
    <x v="2257"/>
    <x v="10"/>
    <x v="10"/>
    <x v="10"/>
    <x v="2519"/>
    <x v="2520"/>
    <x v="2520"/>
    <x v="10"/>
    <x v="10"/>
  </r>
  <r>
    <x v="5"/>
    <x v="149"/>
    <x v="9"/>
    <x v="1"/>
    <x v="0"/>
    <x v="1454"/>
    <x v="10"/>
    <x v="3"/>
    <x v="2551"/>
    <x v="824"/>
    <x v="5"/>
    <x v="22"/>
    <x v="736"/>
    <x v="9"/>
    <x v="9"/>
    <x v="9"/>
    <x v="2520"/>
    <x v="2521"/>
    <x v="2521"/>
    <x v="9"/>
    <x v="9"/>
  </r>
  <r>
    <x v="5"/>
    <x v="161"/>
    <x v="8"/>
    <x v="0"/>
    <x v="3"/>
    <x v="1650"/>
    <x v="4"/>
    <x v="7"/>
    <x v="2552"/>
    <x v="1139"/>
    <x v="4"/>
    <x v="75"/>
    <x v="2258"/>
    <x v="8"/>
    <x v="8"/>
    <x v="8"/>
    <x v="2521"/>
    <x v="2522"/>
    <x v="2522"/>
    <x v="8"/>
    <x v="8"/>
  </r>
  <r>
    <x v="1"/>
    <x v="120"/>
    <x v="11"/>
    <x v="0"/>
    <x v="2"/>
    <x v="196"/>
    <x v="0"/>
    <x v="1"/>
    <x v="2553"/>
    <x v="1486"/>
    <x v="6"/>
    <x v="71"/>
    <x v="2259"/>
    <x v="11"/>
    <x v="11"/>
    <x v="11"/>
    <x v="2522"/>
    <x v="2523"/>
    <x v="2523"/>
    <x v="11"/>
    <x v="11"/>
  </r>
  <r>
    <x v="1"/>
    <x v="41"/>
    <x v="3"/>
    <x v="0"/>
    <x v="3"/>
    <x v="618"/>
    <x v="2"/>
    <x v="0"/>
    <x v="2554"/>
    <x v="1635"/>
    <x v="3"/>
    <x v="2"/>
    <x v="1017"/>
    <x v="3"/>
    <x v="3"/>
    <x v="3"/>
    <x v="2523"/>
    <x v="2524"/>
    <x v="2524"/>
    <x v="3"/>
    <x v="3"/>
  </r>
  <r>
    <x v="3"/>
    <x v="138"/>
    <x v="0"/>
    <x v="1"/>
    <x v="1"/>
    <x v="1668"/>
    <x v="3"/>
    <x v="2"/>
    <x v="2555"/>
    <x v="821"/>
    <x v="6"/>
    <x v="206"/>
    <x v="2260"/>
    <x v="0"/>
    <x v="0"/>
    <x v="0"/>
    <x v="2524"/>
    <x v="2525"/>
    <x v="2525"/>
    <x v="0"/>
    <x v="0"/>
  </r>
  <r>
    <x v="3"/>
    <x v="24"/>
    <x v="8"/>
    <x v="1"/>
    <x v="2"/>
    <x v="629"/>
    <x v="7"/>
    <x v="0"/>
    <x v="2556"/>
    <x v="844"/>
    <x v="3"/>
    <x v="148"/>
    <x v="1188"/>
    <x v="8"/>
    <x v="8"/>
    <x v="8"/>
    <x v="2525"/>
    <x v="2526"/>
    <x v="2526"/>
    <x v="8"/>
    <x v="8"/>
  </r>
  <r>
    <x v="5"/>
    <x v="40"/>
    <x v="1"/>
    <x v="0"/>
    <x v="3"/>
    <x v="1621"/>
    <x v="1"/>
    <x v="6"/>
    <x v="2557"/>
    <x v="1636"/>
    <x v="2"/>
    <x v="73"/>
    <x v="2261"/>
    <x v="1"/>
    <x v="1"/>
    <x v="1"/>
    <x v="2526"/>
    <x v="2527"/>
    <x v="2527"/>
    <x v="1"/>
    <x v="1"/>
  </r>
  <r>
    <x v="1"/>
    <x v="59"/>
    <x v="2"/>
    <x v="0"/>
    <x v="0"/>
    <x v="1008"/>
    <x v="5"/>
    <x v="0"/>
    <x v="2558"/>
    <x v="1637"/>
    <x v="5"/>
    <x v="32"/>
    <x v="2262"/>
    <x v="2"/>
    <x v="2"/>
    <x v="2"/>
    <x v="2527"/>
    <x v="2528"/>
    <x v="2528"/>
    <x v="2"/>
    <x v="2"/>
  </r>
  <r>
    <x v="2"/>
    <x v="165"/>
    <x v="1"/>
    <x v="0"/>
    <x v="0"/>
    <x v="758"/>
    <x v="5"/>
    <x v="5"/>
    <x v="2559"/>
    <x v="745"/>
    <x v="5"/>
    <x v="2"/>
    <x v="2263"/>
    <x v="1"/>
    <x v="1"/>
    <x v="1"/>
    <x v="2528"/>
    <x v="2529"/>
    <x v="2529"/>
    <x v="1"/>
    <x v="1"/>
  </r>
  <r>
    <x v="1"/>
    <x v="109"/>
    <x v="9"/>
    <x v="1"/>
    <x v="1"/>
    <x v="1669"/>
    <x v="6"/>
    <x v="4"/>
    <x v="2560"/>
    <x v="1638"/>
    <x v="1"/>
    <x v="75"/>
    <x v="2264"/>
    <x v="9"/>
    <x v="9"/>
    <x v="9"/>
    <x v="2529"/>
    <x v="2530"/>
    <x v="2530"/>
    <x v="9"/>
    <x v="9"/>
  </r>
  <r>
    <x v="1"/>
    <x v="80"/>
    <x v="7"/>
    <x v="1"/>
    <x v="0"/>
    <x v="1670"/>
    <x v="10"/>
    <x v="5"/>
    <x v="2561"/>
    <x v="1618"/>
    <x v="6"/>
    <x v="225"/>
    <x v="2265"/>
    <x v="7"/>
    <x v="7"/>
    <x v="7"/>
    <x v="2530"/>
    <x v="2531"/>
    <x v="2531"/>
    <x v="7"/>
    <x v="7"/>
  </r>
  <r>
    <x v="1"/>
    <x v="59"/>
    <x v="7"/>
    <x v="0"/>
    <x v="2"/>
    <x v="1671"/>
    <x v="5"/>
    <x v="1"/>
    <x v="2562"/>
    <x v="1639"/>
    <x v="5"/>
    <x v="2"/>
    <x v="2266"/>
    <x v="7"/>
    <x v="7"/>
    <x v="7"/>
    <x v="2531"/>
    <x v="2532"/>
    <x v="2532"/>
    <x v="7"/>
    <x v="7"/>
  </r>
  <r>
    <x v="5"/>
    <x v="58"/>
    <x v="2"/>
    <x v="0"/>
    <x v="1"/>
    <x v="1672"/>
    <x v="5"/>
    <x v="5"/>
    <x v="2563"/>
    <x v="1215"/>
    <x v="3"/>
    <x v="2"/>
    <x v="2267"/>
    <x v="2"/>
    <x v="2"/>
    <x v="2"/>
    <x v="2532"/>
    <x v="2533"/>
    <x v="2533"/>
    <x v="2"/>
    <x v="2"/>
  </r>
  <r>
    <x v="0"/>
    <x v="49"/>
    <x v="0"/>
    <x v="0"/>
    <x v="1"/>
    <x v="1673"/>
    <x v="8"/>
    <x v="2"/>
    <x v="2564"/>
    <x v="1640"/>
    <x v="4"/>
    <x v="2"/>
    <x v="1795"/>
    <x v="0"/>
    <x v="0"/>
    <x v="0"/>
    <x v="2533"/>
    <x v="2534"/>
    <x v="2534"/>
    <x v="0"/>
    <x v="0"/>
  </r>
  <r>
    <x v="5"/>
    <x v="131"/>
    <x v="2"/>
    <x v="0"/>
    <x v="2"/>
    <x v="1674"/>
    <x v="7"/>
    <x v="3"/>
    <x v="2565"/>
    <x v="112"/>
    <x v="5"/>
    <x v="2"/>
    <x v="2268"/>
    <x v="2"/>
    <x v="2"/>
    <x v="2"/>
    <x v="2534"/>
    <x v="2535"/>
    <x v="2535"/>
    <x v="2"/>
    <x v="2"/>
  </r>
  <r>
    <x v="5"/>
    <x v="87"/>
    <x v="2"/>
    <x v="1"/>
    <x v="3"/>
    <x v="1506"/>
    <x v="2"/>
    <x v="2"/>
    <x v="2566"/>
    <x v="1161"/>
    <x v="6"/>
    <x v="80"/>
    <x v="2269"/>
    <x v="2"/>
    <x v="2"/>
    <x v="2"/>
    <x v="2535"/>
    <x v="2536"/>
    <x v="2536"/>
    <x v="2"/>
    <x v="2"/>
  </r>
  <r>
    <x v="0"/>
    <x v="13"/>
    <x v="4"/>
    <x v="1"/>
    <x v="1"/>
    <x v="1675"/>
    <x v="2"/>
    <x v="2"/>
    <x v="2567"/>
    <x v="1474"/>
    <x v="3"/>
    <x v="2"/>
    <x v="1822"/>
    <x v="4"/>
    <x v="4"/>
    <x v="4"/>
    <x v="2536"/>
    <x v="2537"/>
    <x v="2537"/>
    <x v="4"/>
    <x v="4"/>
  </r>
  <r>
    <x v="1"/>
    <x v="152"/>
    <x v="2"/>
    <x v="1"/>
    <x v="2"/>
    <x v="629"/>
    <x v="7"/>
    <x v="0"/>
    <x v="2568"/>
    <x v="617"/>
    <x v="2"/>
    <x v="40"/>
    <x v="2270"/>
    <x v="2"/>
    <x v="2"/>
    <x v="2"/>
    <x v="2537"/>
    <x v="2538"/>
    <x v="2538"/>
    <x v="2"/>
    <x v="2"/>
  </r>
  <r>
    <x v="5"/>
    <x v="177"/>
    <x v="9"/>
    <x v="0"/>
    <x v="2"/>
    <x v="1676"/>
    <x v="3"/>
    <x v="0"/>
    <x v="2569"/>
    <x v="920"/>
    <x v="6"/>
    <x v="30"/>
    <x v="2271"/>
    <x v="9"/>
    <x v="9"/>
    <x v="9"/>
    <x v="2538"/>
    <x v="2539"/>
    <x v="2539"/>
    <x v="9"/>
    <x v="9"/>
  </r>
  <r>
    <x v="5"/>
    <x v="127"/>
    <x v="8"/>
    <x v="1"/>
    <x v="3"/>
    <x v="438"/>
    <x v="4"/>
    <x v="3"/>
    <x v="2570"/>
    <x v="1641"/>
    <x v="3"/>
    <x v="96"/>
    <x v="2090"/>
    <x v="8"/>
    <x v="8"/>
    <x v="8"/>
    <x v="2539"/>
    <x v="2540"/>
    <x v="2540"/>
    <x v="8"/>
    <x v="8"/>
  </r>
  <r>
    <x v="3"/>
    <x v="11"/>
    <x v="2"/>
    <x v="1"/>
    <x v="3"/>
    <x v="597"/>
    <x v="6"/>
    <x v="7"/>
    <x v="2571"/>
    <x v="1183"/>
    <x v="4"/>
    <x v="180"/>
    <x v="2272"/>
    <x v="2"/>
    <x v="2"/>
    <x v="2"/>
    <x v="2540"/>
    <x v="2541"/>
    <x v="2541"/>
    <x v="2"/>
    <x v="2"/>
  </r>
  <r>
    <x v="5"/>
    <x v="100"/>
    <x v="9"/>
    <x v="0"/>
    <x v="3"/>
    <x v="158"/>
    <x v="9"/>
    <x v="5"/>
    <x v="2572"/>
    <x v="1642"/>
    <x v="4"/>
    <x v="180"/>
    <x v="1116"/>
    <x v="9"/>
    <x v="9"/>
    <x v="9"/>
    <x v="2541"/>
    <x v="2542"/>
    <x v="2542"/>
    <x v="9"/>
    <x v="9"/>
  </r>
  <r>
    <x v="1"/>
    <x v="59"/>
    <x v="6"/>
    <x v="1"/>
    <x v="2"/>
    <x v="569"/>
    <x v="10"/>
    <x v="3"/>
    <x v="2573"/>
    <x v="1607"/>
    <x v="3"/>
    <x v="4"/>
    <x v="2273"/>
    <x v="6"/>
    <x v="6"/>
    <x v="6"/>
    <x v="2542"/>
    <x v="2543"/>
    <x v="2543"/>
    <x v="6"/>
    <x v="6"/>
  </r>
  <r>
    <x v="5"/>
    <x v="161"/>
    <x v="7"/>
    <x v="1"/>
    <x v="0"/>
    <x v="1677"/>
    <x v="4"/>
    <x v="0"/>
    <x v="2574"/>
    <x v="1643"/>
    <x v="1"/>
    <x v="234"/>
    <x v="2274"/>
    <x v="7"/>
    <x v="7"/>
    <x v="7"/>
    <x v="2543"/>
    <x v="2544"/>
    <x v="2544"/>
    <x v="7"/>
    <x v="7"/>
  </r>
  <r>
    <x v="5"/>
    <x v="74"/>
    <x v="9"/>
    <x v="0"/>
    <x v="3"/>
    <x v="512"/>
    <x v="6"/>
    <x v="4"/>
    <x v="2575"/>
    <x v="422"/>
    <x v="2"/>
    <x v="2"/>
    <x v="2275"/>
    <x v="9"/>
    <x v="9"/>
    <x v="9"/>
    <x v="2544"/>
    <x v="2545"/>
    <x v="2545"/>
    <x v="9"/>
    <x v="9"/>
  </r>
  <r>
    <x v="5"/>
    <x v="58"/>
    <x v="7"/>
    <x v="0"/>
    <x v="2"/>
    <x v="1678"/>
    <x v="1"/>
    <x v="5"/>
    <x v="2576"/>
    <x v="1644"/>
    <x v="5"/>
    <x v="2"/>
    <x v="1999"/>
    <x v="7"/>
    <x v="7"/>
    <x v="7"/>
    <x v="2545"/>
    <x v="2546"/>
    <x v="2546"/>
    <x v="7"/>
    <x v="7"/>
  </r>
  <r>
    <x v="5"/>
    <x v="101"/>
    <x v="11"/>
    <x v="0"/>
    <x v="0"/>
    <x v="1679"/>
    <x v="2"/>
    <x v="2"/>
    <x v="2577"/>
    <x v="1645"/>
    <x v="6"/>
    <x v="46"/>
    <x v="2276"/>
    <x v="11"/>
    <x v="11"/>
    <x v="11"/>
    <x v="2546"/>
    <x v="2547"/>
    <x v="2547"/>
    <x v="11"/>
    <x v="11"/>
  </r>
  <r>
    <x v="1"/>
    <x v="157"/>
    <x v="0"/>
    <x v="1"/>
    <x v="1"/>
    <x v="1680"/>
    <x v="8"/>
    <x v="0"/>
    <x v="2578"/>
    <x v="863"/>
    <x v="4"/>
    <x v="124"/>
    <x v="2277"/>
    <x v="0"/>
    <x v="0"/>
    <x v="0"/>
    <x v="2547"/>
    <x v="2548"/>
    <x v="2548"/>
    <x v="0"/>
    <x v="0"/>
  </r>
  <r>
    <x v="4"/>
    <x v="173"/>
    <x v="11"/>
    <x v="1"/>
    <x v="3"/>
    <x v="1681"/>
    <x v="9"/>
    <x v="5"/>
    <x v="2579"/>
    <x v="1646"/>
    <x v="1"/>
    <x v="2"/>
    <x v="2278"/>
    <x v="11"/>
    <x v="11"/>
    <x v="11"/>
    <x v="2548"/>
    <x v="2549"/>
    <x v="2549"/>
    <x v="11"/>
    <x v="11"/>
  </r>
  <r>
    <x v="1"/>
    <x v="17"/>
    <x v="0"/>
    <x v="1"/>
    <x v="1"/>
    <x v="1682"/>
    <x v="7"/>
    <x v="1"/>
    <x v="2580"/>
    <x v="1616"/>
    <x v="5"/>
    <x v="86"/>
    <x v="2279"/>
    <x v="0"/>
    <x v="0"/>
    <x v="0"/>
    <x v="2549"/>
    <x v="2550"/>
    <x v="2550"/>
    <x v="0"/>
    <x v="0"/>
  </r>
  <r>
    <x v="1"/>
    <x v="168"/>
    <x v="7"/>
    <x v="1"/>
    <x v="0"/>
    <x v="1683"/>
    <x v="8"/>
    <x v="1"/>
    <x v="2581"/>
    <x v="1647"/>
    <x v="3"/>
    <x v="2"/>
    <x v="2280"/>
    <x v="7"/>
    <x v="7"/>
    <x v="7"/>
    <x v="2550"/>
    <x v="2551"/>
    <x v="2551"/>
    <x v="7"/>
    <x v="7"/>
  </r>
  <r>
    <x v="5"/>
    <x v="161"/>
    <x v="10"/>
    <x v="1"/>
    <x v="1"/>
    <x v="1064"/>
    <x v="4"/>
    <x v="5"/>
    <x v="2582"/>
    <x v="754"/>
    <x v="6"/>
    <x v="86"/>
    <x v="2281"/>
    <x v="10"/>
    <x v="10"/>
    <x v="10"/>
    <x v="2551"/>
    <x v="2552"/>
    <x v="2552"/>
    <x v="10"/>
    <x v="10"/>
  </r>
  <r>
    <x v="4"/>
    <x v="156"/>
    <x v="4"/>
    <x v="0"/>
    <x v="0"/>
    <x v="892"/>
    <x v="7"/>
    <x v="5"/>
    <x v="2583"/>
    <x v="478"/>
    <x v="3"/>
    <x v="2"/>
    <x v="2282"/>
    <x v="4"/>
    <x v="4"/>
    <x v="4"/>
    <x v="2552"/>
    <x v="2553"/>
    <x v="2553"/>
    <x v="4"/>
    <x v="4"/>
  </r>
  <r>
    <x v="4"/>
    <x v="95"/>
    <x v="1"/>
    <x v="0"/>
    <x v="1"/>
    <x v="716"/>
    <x v="1"/>
    <x v="2"/>
    <x v="2584"/>
    <x v="1648"/>
    <x v="4"/>
    <x v="268"/>
    <x v="2283"/>
    <x v="1"/>
    <x v="1"/>
    <x v="1"/>
    <x v="2553"/>
    <x v="2554"/>
    <x v="2554"/>
    <x v="1"/>
    <x v="1"/>
  </r>
  <r>
    <x v="1"/>
    <x v="153"/>
    <x v="7"/>
    <x v="0"/>
    <x v="0"/>
    <x v="586"/>
    <x v="6"/>
    <x v="6"/>
    <x v="2585"/>
    <x v="1563"/>
    <x v="5"/>
    <x v="4"/>
    <x v="2284"/>
    <x v="7"/>
    <x v="7"/>
    <x v="7"/>
    <x v="2554"/>
    <x v="2555"/>
    <x v="2555"/>
    <x v="7"/>
    <x v="7"/>
  </r>
  <r>
    <x v="1"/>
    <x v="167"/>
    <x v="9"/>
    <x v="1"/>
    <x v="3"/>
    <x v="554"/>
    <x v="10"/>
    <x v="3"/>
    <x v="2586"/>
    <x v="1649"/>
    <x v="3"/>
    <x v="54"/>
    <x v="2285"/>
    <x v="9"/>
    <x v="9"/>
    <x v="9"/>
    <x v="2555"/>
    <x v="2556"/>
    <x v="2556"/>
    <x v="9"/>
    <x v="9"/>
  </r>
  <r>
    <x v="3"/>
    <x v="50"/>
    <x v="0"/>
    <x v="1"/>
    <x v="0"/>
    <x v="1684"/>
    <x v="7"/>
    <x v="3"/>
    <x v="2587"/>
    <x v="45"/>
    <x v="3"/>
    <x v="2"/>
    <x v="509"/>
    <x v="0"/>
    <x v="0"/>
    <x v="0"/>
    <x v="2556"/>
    <x v="2557"/>
    <x v="2557"/>
    <x v="0"/>
    <x v="0"/>
  </r>
  <r>
    <x v="3"/>
    <x v="61"/>
    <x v="0"/>
    <x v="0"/>
    <x v="1"/>
    <x v="311"/>
    <x v="7"/>
    <x v="4"/>
    <x v="2588"/>
    <x v="186"/>
    <x v="3"/>
    <x v="2"/>
    <x v="2286"/>
    <x v="0"/>
    <x v="0"/>
    <x v="0"/>
    <x v="2557"/>
    <x v="2558"/>
    <x v="2558"/>
    <x v="0"/>
    <x v="0"/>
  </r>
  <r>
    <x v="1"/>
    <x v="55"/>
    <x v="2"/>
    <x v="1"/>
    <x v="0"/>
    <x v="1685"/>
    <x v="9"/>
    <x v="6"/>
    <x v="2589"/>
    <x v="1650"/>
    <x v="4"/>
    <x v="2"/>
    <x v="556"/>
    <x v="2"/>
    <x v="2"/>
    <x v="2"/>
    <x v="2558"/>
    <x v="2559"/>
    <x v="2559"/>
    <x v="2"/>
    <x v="2"/>
  </r>
  <r>
    <x v="2"/>
    <x v="170"/>
    <x v="7"/>
    <x v="1"/>
    <x v="1"/>
    <x v="1686"/>
    <x v="6"/>
    <x v="3"/>
    <x v="2590"/>
    <x v="659"/>
    <x v="5"/>
    <x v="2"/>
    <x v="2287"/>
    <x v="7"/>
    <x v="7"/>
    <x v="7"/>
    <x v="2559"/>
    <x v="2560"/>
    <x v="2560"/>
    <x v="7"/>
    <x v="7"/>
  </r>
  <r>
    <x v="3"/>
    <x v="106"/>
    <x v="10"/>
    <x v="1"/>
    <x v="2"/>
    <x v="1349"/>
    <x v="9"/>
    <x v="4"/>
    <x v="2591"/>
    <x v="1149"/>
    <x v="3"/>
    <x v="131"/>
    <x v="1872"/>
    <x v="10"/>
    <x v="10"/>
    <x v="10"/>
    <x v="2560"/>
    <x v="2561"/>
    <x v="2561"/>
    <x v="10"/>
    <x v="10"/>
  </r>
  <r>
    <x v="1"/>
    <x v="16"/>
    <x v="11"/>
    <x v="0"/>
    <x v="1"/>
    <x v="1180"/>
    <x v="7"/>
    <x v="3"/>
    <x v="2592"/>
    <x v="1651"/>
    <x v="5"/>
    <x v="126"/>
    <x v="2288"/>
    <x v="11"/>
    <x v="11"/>
    <x v="11"/>
    <x v="2561"/>
    <x v="2562"/>
    <x v="2562"/>
    <x v="11"/>
    <x v="11"/>
  </r>
  <r>
    <x v="5"/>
    <x v="78"/>
    <x v="4"/>
    <x v="1"/>
    <x v="0"/>
    <x v="1683"/>
    <x v="8"/>
    <x v="1"/>
    <x v="2593"/>
    <x v="1652"/>
    <x v="6"/>
    <x v="2"/>
    <x v="2289"/>
    <x v="4"/>
    <x v="4"/>
    <x v="4"/>
    <x v="2562"/>
    <x v="2563"/>
    <x v="2563"/>
    <x v="4"/>
    <x v="4"/>
  </r>
  <r>
    <x v="0"/>
    <x v="172"/>
    <x v="7"/>
    <x v="0"/>
    <x v="3"/>
    <x v="51"/>
    <x v="6"/>
    <x v="5"/>
    <x v="2594"/>
    <x v="1574"/>
    <x v="1"/>
    <x v="65"/>
    <x v="2290"/>
    <x v="7"/>
    <x v="7"/>
    <x v="7"/>
    <x v="2563"/>
    <x v="2564"/>
    <x v="2564"/>
    <x v="7"/>
    <x v="7"/>
  </r>
  <r>
    <x v="3"/>
    <x v="30"/>
    <x v="11"/>
    <x v="0"/>
    <x v="1"/>
    <x v="1195"/>
    <x v="2"/>
    <x v="6"/>
    <x v="2595"/>
    <x v="1653"/>
    <x v="3"/>
    <x v="159"/>
    <x v="369"/>
    <x v="11"/>
    <x v="11"/>
    <x v="11"/>
    <x v="376"/>
    <x v="376"/>
    <x v="376"/>
    <x v="11"/>
    <x v="11"/>
  </r>
  <r>
    <x v="5"/>
    <x v="131"/>
    <x v="3"/>
    <x v="1"/>
    <x v="1"/>
    <x v="215"/>
    <x v="2"/>
    <x v="6"/>
    <x v="2596"/>
    <x v="74"/>
    <x v="2"/>
    <x v="126"/>
    <x v="2291"/>
    <x v="3"/>
    <x v="3"/>
    <x v="3"/>
    <x v="2564"/>
    <x v="2565"/>
    <x v="2565"/>
    <x v="3"/>
    <x v="3"/>
  </r>
  <r>
    <x v="3"/>
    <x v="61"/>
    <x v="6"/>
    <x v="0"/>
    <x v="2"/>
    <x v="1687"/>
    <x v="1"/>
    <x v="4"/>
    <x v="2597"/>
    <x v="561"/>
    <x v="0"/>
    <x v="130"/>
    <x v="1218"/>
    <x v="6"/>
    <x v="6"/>
    <x v="6"/>
    <x v="2565"/>
    <x v="2566"/>
    <x v="2566"/>
    <x v="6"/>
    <x v="6"/>
  </r>
  <r>
    <x v="5"/>
    <x v="126"/>
    <x v="8"/>
    <x v="0"/>
    <x v="1"/>
    <x v="1395"/>
    <x v="4"/>
    <x v="2"/>
    <x v="2598"/>
    <x v="6"/>
    <x v="4"/>
    <x v="98"/>
    <x v="2292"/>
    <x v="8"/>
    <x v="8"/>
    <x v="8"/>
    <x v="2566"/>
    <x v="2567"/>
    <x v="2567"/>
    <x v="8"/>
    <x v="8"/>
  </r>
  <r>
    <x v="5"/>
    <x v="162"/>
    <x v="9"/>
    <x v="1"/>
    <x v="0"/>
    <x v="1577"/>
    <x v="0"/>
    <x v="4"/>
    <x v="2599"/>
    <x v="1327"/>
    <x v="1"/>
    <x v="114"/>
    <x v="2293"/>
    <x v="9"/>
    <x v="9"/>
    <x v="9"/>
    <x v="2567"/>
    <x v="2568"/>
    <x v="2568"/>
    <x v="9"/>
    <x v="9"/>
  </r>
  <r>
    <x v="5"/>
    <x v="98"/>
    <x v="6"/>
    <x v="0"/>
    <x v="3"/>
    <x v="1040"/>
    <x v="4"/>
    <x v="0"/>
    <x v="2600"/>
    <x v="1535"/>
    <x v="3"/>
    <x v="80"/>
    <x v="32"/>
    <x v="6"/>
    <x v="6"/>
    <x v="6"/>
    <x v="2568"/>
    <x v="2569"/>
    <x v="2569"/>
    <x v="6"/>
    <x v="6"/>
  </r>
  <r>
    <x v="0"/>
    <x v="14"/>
    <x v="4"/>
    <x v="0"/>
    <x v="3"/>
    <x v="1482"/>
    <x v="1"/>
    <x v="5"/>
    <x v="2601"/>
    <x v="1654"/>
    <x v="5"/>
    <x v="8"/>
    <x v="2017"/>
    <x v="4"/>
    <x v="4"/>
    <x v="4"/>
    <x v="2569"/>
    <x v="2570"/>
    <x v="2570"/>
    <x v="4"/>
    <x v="4"/>
  </r>
  <r>
    <x v="5"/>
    <x v="150"/>
    <x v="6"/>
    <x v="0"/>
    <x v="0"/>
    <x v="1688"/>
    <x v="10"/>
    <x v="0"/>
    <x v="2602"/>
    <x v="577"/>
    <x v="1"/>
    <x v="269"/>
    <x v="2294"/>
    <x v="6"/>
    <x v="6"/>
    <x v="6"/>
    <x v="2570"/>
    <x v="2571"/>
    <x v="2571"/>
    <x v="6"/>
    <x v="6"/>
  </r>
  <r>
    <x v="1"/>
    <x v="17"/>
    <x v="10"/>
    <x v="1"/>
    <x v="1"/>
    <x v="679"/>
    <x v="9"/>
    <x v="5"/>
    <x v="2603"/>
    <x v="83"/>
    <x v="6"/>
    <x v="2"/>
    <x v="2295"/>
    <x v="10"/>
    <x v="10"/>
    <x v="10"/>
    <x v="2571"/>
    <x v="2572"/>
    <x v="2572"/>
    <x v="10"/>
    <x v="10"/>
  </r>
  <r>
    <x v="3"/>
    <x v="94"/>
    <x v="2"/>
    <x v="0"/>
    <x v="3"/>
    <x v="136"/>
    <x v="9"/>
    <x v="6"/>
    <x v="2604"/>
    <x v="42"/>
    <x v="6"/>
    <x v="2"/>
    <x v="2296"/>
    <x v="2"/>
    <x v="2"/>
    <x v="2"/>
    <x v="2572"/>
    <x v="2573"/>
    <x v="2573"/>
    <x v="2"/>
    <x v="2"/>
  </r>
  <r>
    <x v="5"/>
    <x v="58"/>
    <x v="6"/>
    <x v="1"/>
    <x v="2"/>
    <x v="1689"/>
    <x v="5"/>
    <x v="6"/>
    <x v="2605"/>
    <x v="1655"/>
    <x v="3"/>
    <x v="2"/>
    <x v="1367"/>
    <x v="6"/>
    <x v="6"/>
    <x v="6"/>
    <x v="2573"/>
    <x v="2574"/>
    <x v="2574"/>
    <x v="6"/>
    <x v="6"/>
  </r>
  <r>
    <x v="3"/>
    <x v="57"/>
    <x v="0"/>
    <x v="0"/>
    <x v="3"/>
    <x v="1690"/>
    <x v="1"/>
    <x v="2"/>
    <x v="2606"/>
    <x v="918"/>
    <x v="3"/>
    <x v="86"/>
    <x v="2193"/>
    <x v="0"/>
    <x v="0"/>
    <x v="0"/>
    <x v="2574"/>
    <x v="2575"/>
    <x v="2575"/>
    <x v="0"/>
    <x v="0"/>
  </r>
  <r>
    <x v="2"/>
    <x v="4"/>
    <x v="7"/>
    <x v="0"/>
    <x v="2"/>
    <x v="1691"/>
    <x v="5"/>
    <x v="4"/>
    <x v="2607"/>
    <x v="1656"/>
    <x v="0"/>
    <x v="146"/>
    <x v="2297"/>
    <x v="7"/>
    <x v="7"/>
    <x v="7"/>
    <x v="2575"/>
    <x v="2576"/>
    <x v="2576"/>
    <x v="7"/>
    <x v="7"/>
  </r>
  <r>
    <x v="2"/>
    <x v="137"/>
    <x v="5"/>
    <x v="0"/>
    <x v="0"/>
    <x v="1692"/>
    <x v="10"/>
    <x v="0"/>
    <x v="2608"/>
    <x v="1657"/>
    <x v="2"/>
    <x v="217"/>
    <x v="2298"/>
    <x v="5"/>
    <x v="5"/>
    <x v="5"/>
    <x v="2576"/>
    <x v="2577"/>
    <x v="2577"/>
    <x v="5"/>
    <x v="5"/>
  </r>
  <r>
    <x v="5"/>
    <x v="130"/>
    <x v="0"/>
    <x v="1"/>
    <x v="0"/>
    <x v="1693"/>
    <x v="3"/>
    <x v="6"/>
    <x v="2609"/>
    <x v="1658"/>
    <x v="5"/>
    <x v="2"/>
    <x v="2299"/>
    <x v="0"/>
    <x v="0"/>
    <x v="0"/>
    <x v="2577"/>
    <x v="2578"/>
    <x v="2578"/>
    <x v="0"/>
    <x v="0"/>
  </r>
  <r>
    <x v="1"/>
    <x v="85"/>
    <x v="11"/>
    <x v="0"/>
    <x v="2"/>
    <x v="1599"/>
    <x v="4"/>
    <x v="0"/>
    <x v="2610"/>
    <x v="445"/>
    <x v="1"/>
    <x v="52"/>
    <x v="2300"/>
    <x v="11"/>
    <x v="11"/>
    <x v="11"/>
    <x v="2578"/>
    <x v="2579"/>
    <x v="2579"/>
    <x v="11"/>
    <x v="11"/>
  </r>
  <r>
    <x v="0"/>
    <x v="113"/>
    <x v="1"/>
    <x v="1"/>
    <x v="2"/>
    <x v="896"/>
    <x v="5"/>
    <x v="3"/>
    <x v="2611"/>
    <x v="102"/>
    <x v="1"/>
    <x v="46"/>
    <x v="2301"/>
    <x v="1"/>
    <x v="1"/>
    <x v="1"/>
    <x v="2579"/>
    <x v="2580"/>
    <x v="2580"/>
    <x v="1"/>
    <x v="1"/>
  </r>
  <r>
    <x v="5"/>
    <x v="70"/>
    <x v="9"/>
    <x v="1"/>
    <x v="2"/>
    <x v="1694"/>
    <x v="4"/>
    <x v="4"/>
    <x v="2612"/>
    <x v="567"/>
    <x v="2"/>
    <x v="129"/>
    <x v="2302"/>
    <x v="9"/>
    <x v="9"/>
    <x v="9"/>
    <x v="2580"/>
    <x v="2581"/>
    <x v="2581"/>
    <x v="9"/>
    <x v="9"/>
  </r>
  <r>
    <x v="1"/>
    <x v="169"/>
    <x v="4"/>
    <x v="1"/>
    <x v="0"/>
    <x v="1695"/>
    <x v="11"/>
    <x v="0"/>
    <x v="2613"/>
    <x v="850"/>
    <x v="4"/>
    <x v="10"/>
    <x v="2303"/>
    <x v="4"/>
    <x v="4"/>
    <x v="4"/>
    <x v="2581"/>
    <x v="2582"/>
    <x v="2582"/>
    <x v="4"/>
    <x v="4"/>
  </r>
  <r>
    <x v="0"/>
    <x v="135"/>
    <x v="8"/>
    <x v="0"/>
    <x v="2"/>
    <x v="1430"/>
    <x v="6"/>
    <x v="1"/>
    <x v="2614"/>
    <x v="1659"/>
    <x v="5"/>
    <x v="160"/>
    <x v="2304"/>
    <x v="8"/>
    <x v="8"/>
    <x v="8"/>
    <x v="2582"/>
    <x v="2583"/>
    <x v="2583"/>
    <x v="8"/>
    <x v="8"/>
  </r>
  <r>
    <x v="1"/>
    <x v="152"/>
    <x v="11"/>
    <x v="0"/>
    <x v="1"/>
    <x v="416"/>
    <x v="7"/>
    <x v="1"/>
    <x v="2615"/>
    <x v="54"/>
    <x v="6"/>
    <x v="37"/>
    <x v="2305"/>
    <x v="11"/>
    <x v="11"/>
    <x v="11"/>
    <x v="2583"/>
    <x v="2584"/>
    <x v="2584"/>
    <x v="11"/>
    <x v="11"/>
  </r>
  <r>
    <x v="4"/>
    <x v="56"/>
    <x v="8"/>
    <x v="0"/>
    <x v="1"/>
    <x v="803"/>
    <x v="7"/>
    <x v="2"/>
    <x v="2616"/>
    <x v="1660"/>
    <x v="3"/>
    <x v="2"/>
    <x v="974"/>
    <x v="8"/>
    <x v="8"/>
    <x v="8"/>
    <x v="2584"/>
    <x v="2585"/>
    <x v="2585"/>
    <x v="8"/>
    <x v="8"/>
  </r>
  <r>
    <x v="5"/>
    <x v="63"/>
    <x v="6"/>
    <x v="0"/>
    <x v="1"/>
    <x v="1463"/>
    <x v="1"/>
    <x v="7"/>
    <x v="2617"/>
    <x v="1252"/>
    <x v="1"/>
    <x v="124"/>
    <x v="2306"/>
    <x v="6"/>
    <x v="6"/>
    <x v="6"/>
    <x v="2585"/>
    <x v="2586"/>
    <x v="2586"/>
    <x v="6"/>
    <x v="6"/>
  </r>
  <r>
    <x v="1"/>
    <x v="59"/>
    <x v="1"/>
    <x v="0"/>
    <x v="0"/>
    <x v="1279"/>
    <x v="7"/>
    <x v="4"/>
    <x v="2618"/>
    <x v="63"/>
    <x v="6"/>
    <x v="41"/>
    <x v="2307"/>
    <x v="1"/>
    <x v="1"/>
    <x v="1"/>
    <x v="2586"/>
    <x v="2587"/>
    <x v="2587"/>
    <x v="1"/>
    <x v="1"/>
  </r>
  <r>
    <x v="1"/>
    <x v="71"/>
    <x v="2"/>
    <x v="1"/>
    <x v="2"/>
    <x v="818"/>
    <x v="5"/>
    <x v="4"/>
    <x v="2619"/>
    <x v="777"/>
    <x v="4"/>
    <x v="2"/>
    <x v="2144"/>
    <x v="2"/>
    <x v="2"/>
    <x v="2"/>
    <x v="2587"/>
    <x v="2588"/>
    <x v="2588"/>
    <x v="2"/>
    <x v="2"/>
  </r>
  <r>
    <x v="5"/>
    <x v="97"/>
    <x v="1"/>
    <x v="1"/>
    <x v="2"/>
    <x v="599"/>
    <x v="5"/>
    <x v="1"/>
    <x v="2620"/>
    <x v="1661"/>
    <x v="1"/>
    <x v="46"/>
    <x v="548"/>
    <x v="1"/>
    <x v="1"/>
    <x v="1"/>
    <x v="2588"/>
    <x v="2589"/>
    <x v="2589"/>
    <x v="1"/>
    <x v="1"/>
  </r>
  <r>
    <x v="1"/>
    <x v="129"/>
    <x v="5"/>
    <x v="1"/>
    <x v="0"/>
    <x v="1696"/>
    <x v="10"/>
    <x v="5"/>
    <x v="2621"/>
    <x v="589"/>
    <x v="3"/>
    <x v="41"/>
    <x v="2308"/>
    <x v="5"/>
    <x v="5"/>
    <x v="5"/>
    <x v="2589"/>
    <x v="2590"/>
    <x v="2590"/>
    <x v="5"/>
    <x v="5"/>
  </r>
  <r>
    <x v="1"/>
    <x v="168"/>
    <x v="5"/>
    <x v="1"/>
    <x v="1"/>
    <x v="1697"/>
    <x v="0"/>
    <x v="4"/>
    <x v="2622"/>
    <x v="1662"/>
    <x v="0"/>
    <x v="22"/>
    <x v="17"/>
    <x v="5"/>
    <x v="5"/>
    <x v="5"/>
    <x v="2590"/>
    <x v="2591"/>
    <x v="2591"/>
    <x v="5"/>
    <x v="5"/>
  </r>
  <r>
    <x v="0"/>
    <x v="49"/>
    <x v="11"/>
    <x v="0"/>
    <x v="0"/>
    <x v="914"/>
    <x v="5"/>
    <x v="3"/>
    <x v="2623"/>
    <x v="1663"/>
    <x v="5"/>
    <x v="9"/>
    <x v="2309"/>
    <x v="11"/>
    <x v="11"/>
    <x v="11"/>
    <x v="2591"/>
    <x v="2592"/>
    <x v="2592"/>
    <x v="11"/>
    <x v="11"/>
  </r>
  <r>
    <x v="4"/>
    <x v="46"/>
    <x v="6"/>
    <x v="0"/>
    <x v="0"/>
    <x v="1698"/>
    <x v="2"/>
    <x v="3"/>
    <x v="2624"/>
    <x v="659"/>
    <x v="5"/>
    <x v="2"/>
    <x v="2310"/>
    <x v="6"/>
    <x v="6"/>
    <x v="6"/>
    <x v="2592"/>
    <x v="2593"/>
    <x v="2593"/>
    <x v="6"/>
    <x v="6"/>
  </r>
  <r>
    <x v="0"/>
    <x v="172"/>
    <x v="1"/>
    <x v="1"/>
    <x v="0"/>
    <x v="406"/>
    <x v="8"/>
    <x v="6"/>
    <x v="2625"/>
    <x v="851"/>
    <x v="0"/>
    <x v="16"/>
    <x v="2311"/>
    <x v="1"/>
    <x v="1"/>
    <x v="1"/>
    <x v="2593"/>
    <x v="2594"/>
    <x v="2594"/>
    <x v="1"/>
    <x v="1"/>
  </r>
  <r>
    <x v="1"/>
    <x v="67"/>
    <x v="8"/>
    <x v="1"/>
    <x v="3"/>
    <x v="1699"/>
    <x v="6"/>
    <x v="1"/>
    <x v="2626"/>
    <x v="193"/>
    <x v="5"/>
    <x v="16"/>
    <x v="2312"/>
    <x v="8"/>
    <x v="8"/>
    <x v="8"/>
    <x v="2594"/>
    <x v="2595"/>
    <x v="2595"/>
    <x v="8"/>
    <x v="8"/>
  </r>
  <r>
    <x v="2"/>
    <x v="51"/>
    <x v="9"/>
    <x v="0"/>
    <x v="1"/>
    <x v="1700"/>
    <x v="9"/>
    <x v="4"/>
    <x v="2627"/>
    <x v="1149"/>
    <x v="3"/>
    <x v="69"/>
    <x v="2313"/>
    <x v="9"/>
    <x v="9"/>
    <x v="9"/>
    <x v="2595"/>
    <x v="2596"/>
    <x v="2596"/>
    <x v="9"/>
    <x v="9"/>
  </r>
  <r>
    <x v="0"/>
    <x v="113"/>
    <x v="6"/>
    <x v="1"/>
    <x v="0"/>
    <x v="1701"/>
    <x v="11"/>
    <x v="4"/>
    <x v="2628"/>
    <x v="675"/>
    <x v="3"/>
    <x v="65"/>
    <x v="2314"/>
    <x v="6"/>
    <x v="6"/>
    <x v="6"/>
    <x v="2596"/>
    <x v="2597"/>
    <x v="2597"/>
    <x v="6"/>
    <x v="6"/>
  </r>
  <r>
    <x v="5"/>
    <x v="97"/>
    <x v="5"/>
    <x v="1"/>
    <x v="2"/>
    <x v="918"/>
    <x v="4"/>
    <x v="5"/>
    <x v="2629"/>
    <x v="1514"/>
    <x v="5"/>
    <x v="174"/>
    <x v="2058"/>
    <x v="5"/>
    <x v="5"/>
    <x v="5"/>
    <x v="2597"/>
    <x v="2598"/>
    <x v="2598"/>
    <x v="5"/>
    <x v="5"/>
  </r>
  <r>
    <x v="1"/>
    <x v="73"/>
    <x v="10"/>
    <x v="1"/>
    <x v="3"/>
    <x v="1643"/>
    <x v="10"/>
    <x v="2"/>
    <x v="2630"/>
    <x v="255"/>
    <x v="0"/>
    <x v="57"/>
    <x v="2315"/>
    <x v="10"/>
    <x v="10"/>
    <x v="10"/>
    <x v="2598"/>
    <x v="2599"/>
    <x v="2599"/>
    <x v="10"/>
    <x v="10"/>
  </r>
  <r>
    <x v="1"/>
    <x v="93"/>
    <x v="1"/>
    <x v="1"/>
    <x v="0"/>
    <x v="269"/>
    <x v="11"/>
    <x v="2"/>
    <x v="2631"/>
    <x v="771"/>
    <x v="6"/>
    <x v="207"/>
    <x v="2316"/>
    <x v="1"/>
    <x v="1"/>
    <x v="1"/>
    <x v="2599"/>
    <x v="2600"/>
    <x v="2600"/>
    <x v="1"/>
    <x v="1"/>
  </r>
  <r>
    <x v="3"/>
    <x v="30"/>
    <x v="7"/>
    <x v="1"/>
    <x v="1"/>
    <x v="951"/>
    <x v="5"/>
    <x v="7"/>
    <x v="2632"/>
    <x v="1184"/>
    <x v="3"/>
    <x v="32"/>
    <x v="770"/>
    <x v="7"/>
    <x v="7"/>
    <x v="7"/>
    <x v="2600"/>
    <x v="2601"/>
    <x v="2601"/>
    <x v="7"/>
    <x v="7"/>
  </r>
  <r>
    <x v="0"/>
    <x v="14"/>
    <x v="5"/>
    <x v="0"/>
    <x v="0"/>
    <x v="578"/>
    <x v="1"/>
    <x v="2"/>
    <x v="2633"/>
    <x v="1664"/>
    <x v="4"/>
    <x v="148"/>
    <x v="1026"/>
    <x v="5"/>
    <x v="5"/>
    <x v="5"/>
    <x v="2601"/>
    <x v="2602"/>
    <x v="2602"/>
    <x v="5"/>
    <x v="5"/>
  </r>
  <r>
    <x v="0"/>
    <x v="27"/>
    <x v="8"/>
    <x v="1"/>
    <x v="2"/>
    <x v="1702"/>
    <x v="0"/>
    <x v="1"/>
    <x v="2634"/>
    <x v="1665"/>
    <x v="4"/>
    <x v="3"/>
    <x v="2317"/>
    <x v="8"/>
    <x v="8"/>
    <x v="8"/>
    <x v="2602"/>
    <x v="2603"/>
    <x v="2603"/>
    <x v="8"/>
    <x v="8"/>
  </r>
  <r>
    <x v="5"/>
    <x v="145"/>
    <x v="4"/>
    <x v="0"/>
    <x v="0"/>
    <x v="1703"/>
    <x v="9"/>
    <x v="7"/>
    <x v="2635"/>
    <x v="1666"/>
    <x v="2"/>
    <x v="2"/>
    <x v="2318"/>
    <x v="4"/>
    <x v="4"/>
    <x v="4"/>
    <x v="2603"/>
    <x v="2604"/>
    <x v="2604"/>
    <x v="4"/>
    <x v="4"/>
  </r>
  <r>
    <x v="1"/>
    <x v="16"/>
    <x v="1"/>
    <x v="0"/>
    <x v="0"/>
    <x v="1503"/>
    <x v="10"/>
    <x v="7"/>
    <x v="2636"/>
    <x v="1621"/>
    <x v="3"/>
    <x v="96"/>
    <x v="2319"/>
    <x v="1"/>
    <x v="1"/>
    <x v="1"/>
    <x v="2604"/>
    <x v="2605"/>
    <x v="2605"/>
    <x v="1"/>
    <x v="1"/>
  </r>
  <r>
    <x v="1"/>
    <x v="120"/>
    <x v="7"/>
    <x v="1"/>
    <x v="2"/>
    <x v="1704"/>
    <x v="3"/>
    <x v="3"/>
    <x v="2637"/>
    <x v="325"/>
    <x v="2"/>
    <x v="56"/>
    <x v="2320"/>
    <x v="7"/>
    <x v="7"/>
    <x v="7"/>
    <x v="2605"/>
    <x v="2606"/>
    <x v="2606"/>
    <x v="7"/>
    <x v="7"/>
  </r>
  <r>
    <x v="1"/>
    <x v="179"/>
    <x v="9"/>
    <x v="0"/>
    <x v="0"/>
    <x v="1705"/>
    <x v="11"/>
    <x v="4"/>
    <x v="2638"/>
    <x v="1667"/>
    <x v="6"/>
    <x v="270"/>
    <x v="2321"/>
    <x v="9"/>
    <x v="9"/>
    <x v="9"/>
    <x v="2606"/>
    <x v="2607"/>
    <x v="2607"/>
    <x v="9"/>
    <x v="9"/>
  </r>
  <r>
    <x v="0"/>
    <x v="113"/>
    <x v="2"/>
    <x v="0"/>
    <x v="3"/>
    <x v="1006"/>
    <x v="9"/>
    <x v="0"/>
    <x v="2639"/>
    <x v="860"/>
    <x v="0"/>
    <x v="27"/>
    <x v="2322"/>
    <x v="2"/>
    <x v="2"/>
    <x v="2"/>
    <x v="2607"/>
    <x v="2608"/>
    <x v="2608"/>
    <x v="2"/>
    <x v="2"/>
  </r>
  <r>
    <x v="2"/>
    <x v="83"/>
    <x v="4"/>
    <x v="1"/>
    <x v="0"/>
    <x v="1706"/>
    <x v="7"/>
    <x v="0"/>
    <x v="2640"/>
    <x v="983"/>
    <x v="3"/>
    <x v="2"/>
    <x v="2323"/>
    <x v="4"/>
    <x v="4"/>
    <x v="4"/>
    <x v="2608"/>
    <x v="2609"/>
    <x v="2609"/>
    <x v="4"/>
    <x v="4"/>
  </r>
  <r>
    <x v="3"/>
    <x v="163"/>
    <x v="3"/>
    <x v="0"/>
    <x v="3"/>
    <x v="1707"/>
    <x v="4"/>
    <x v="2"/>
    <x v="2641"/>
    <x v="133"/>
    <x v="0"/>
    <x v="2"/>
    <x v="2324"/>
    <x v="3"/>
    <x v="3"/>
    <x v="3"/>
    <x v="2609"/>
    <x v="2610"/>
    <x v="2610"/>
    <x v="3"/>
    <x v="3"/>
  </r>
  <r>
    <x v="2"/>
    <x v="65"/>
    <x v="11"/>
    <x v="1"/>
    <x v="2"/>
    <x v="1708"/>
    <x v="10"/>
    <x v="0"/>
    <x v="2642"/>
    <x v="439"/>
    <x v="4"/>
    <x v="241"/>
    <x v="391"/>
    <x v="11"/>
    <x v="11"/>
    <x v="11"/>
    <x v="2208"/>
    <x v="2209"/>
    <x v="2209"/>
    <x v="11"/>
    <x v="11"/>
  </r>
  <r>
    <x v="0"/>
    <x v="0"/>
    <x v="1"/>
    <x v="0"/>
    <x v="3"/>
    <x v="1709"/>
    <x v="1"/>
    <x v="0"/>
    <x v="2643"/>
    <x v="1235"/>
    <x v="5"/>
    <x v="125"/>
    <x v="2325"/>
    <x v="1"/>
    <x v="1"/>
    <x v="1"/>
    <x v="2610"/>
    <x v="2611"/>
    <x v="2611"/>
    <x v="1"/>
    <x v="1"/>
  </r>
  <r>
    <x v="2"/>
    <x v="42"/>
    <x v="5"/>
    <x v="0"/>
    <x v="2"/>
    <x v="1710"/>
    <x v="2"/>
    <x v="3"/>
    <x v="2644"/>
    <x v="1668"/>
    <x v="5"/>
    <x v="56"/>
    <x v="2326"/>
    <x v="5"/>
    <x v="5"/>
    <x v="5"/>
    <x v="2611"/>
    <x v="2612"/>
    <x v="2612"/>
    <x v="5"/>
    <x v="5"/>
  </r>
  <r>
    <x v="5"/>
    <x v="88"/>
    <x v="1"/>
    <x v="1"/>
    <x v="0"/>
    <x v="1646"/>
    <x v="2"/>
    <x v="7"/>
    <x v="2645"/>
    <x v="1669"/>
    <x v="2"/>
    <x v="3"/>
    <x v="2327"/>
    <x v="1"/>
    <x v="1"/>
    <x v="1"/>
    <x v="2612"/>
    <x v="2613"/>
    <x v="2613"/>
    <x v="1"/>
    <x v="1"/>
  </r>
  <r>
    <x v="3"/>
    <x v="24"/>
    <x v="0"/>
    <x v="0"/>
    <x v="1"/>
    <x v="886"/>
    <x v="5"/>
    <x v="0"/>
    <x v="2646"/>
    <x v="970"/>
    <x v="6"/>
    <x v="2"/>
    <x v="2328"/>
    <x v="0"/>
    <x v="0"/>
    <x v="0"/>
    <x v="2613"/>
    <x v="2614"/>
    <x v="2614"/>
    <x v="12"/>
    <x v="0"/>
  </r>
  <r>
    <x v="5"/>
    <x v="100"/>
    <x v="11"/>
    <x v="0"/>
    <x v="2"/>
    <x v="1425"/>
    <x v="11"/>
    <x v="1"/>
    <x v="2647"/>
    <x v="772"/>
    <x v="6"/>
    <x v="221"/>
    <x v="2329"/>
    <x v="11"/>
    <x v="11"/>
    <x v="11"/>
    <x v="2614"/>
    <x v="2615"/>
    <x v="2615"/>
    <x v="11"/>
    <x v="11"/>
  </r>
  <r>
    <x v="5"/>
    <x v="58"/>
    <x v="6"/>
    <x v="1"/>
    <x v="0"/>
    <x v="1251"/>
    <x v="7"/>
    <x v="1"/>
    <x v="2648"/>
    <x v="1670"/>
    <x v="3"/>
    <x v="12"/>
    <x v="2330"/>
    <x v="6"/>
    <x v="6"/>
    <x v="6"/>
    <x v="2615"/>
    <x v="2616"/>
    <x v="2616"/>
    <x v="6"/>
    <x v="6"/>
  </r>
  <r>
    <x v="1"/>
    <x v="153"/>
    <x v="8"/>
    <x v="0"/>
    <x v="3"/>
    <x v="809"/>
    <x v="9"/>
    <x v="2"/>
    <x v="2649"/>
    <x v="1671"/>
    <x v="4"/>
    <x v="2"/>
    <x v="1335"/>
    <x v="8"/>
    <x v="8"/>
    <x v="8"/>
    <x v="2616"/>
    <x v="2617"/>
    <x v="2617"/>
    <x v="8"/>
    <x v="8"/>
  </r>
  <r>
    <x v="3"/>
    <x v="133"/>
    <x v="4"/>
    <x v="1"/>
    <x v="3"/>
    <x v="1307"/>
    <x v="9"/>
    <x v="1"/>
    <x v="2650"/>
    <x v="1672"/>
    <x v="2"/>
    <x v="13"/>
    <x v="297"/>
    <x v="4"/>
    <x v="4"/>
    <x v="4"/>
    <x v="2617"/>
    <x v="2618"/>
    <x v="2618"/>
    <x v="4"/>
    <x v="4"/>
  </r>
  <r>
    <x v="4"/>
    <x v="156"/>
    <x v="4"/>
    <x v="0"/>
    <x v="2"/>
    <x v="1267"/>
    <x v="3"/>
    <x v="7"/>
    <x v="2651"/>
    <x v="620"/>
    <x v="1"/>
    <x v="37"/>
    <x v="2331"/>
    <x v="4"/>
    <x v="4"/>
    <x v="4"/>
    <x v="2618"/>
    <x v="2619"/>
    <x v="2619"/>
    <x v="4"/>
    <x v="4"/>
  </r>
  <r>
    <x v="1"/>
    <x v="109"/>
    <x v="2"/>
    <x v="0"/>
    <x v="2"/>
    <x v="1513"/>
    <x v="6"/>
    <x v="0"/>
    <x v="2652"/>
    <x v="646"/>
    <x v="1"/>
    <x v="65"/>
    <x v="718"/>
    <x v="2"/>
    <x v="2"/>
    <x v="2"/>
    <x v="2619"/>
    <x v="2620"/>
    <x v="2620"/>
    <x v="2"/>
    <x v="2"/>
  </r>
  <r>
    <x v="1"/>
    <x v="64"/>
    <x v="8"/>
    <x v="1"/>
    <x v="0"/>
    <x v="1042"/>
    <x v="8"/>
    <x v="5"/>
    <x v="2653"/>
    <x v="83"/>
    <x v="6"/>
    <x v="2"/>
    <x v="2332"/>
    <x v="8"/>
    <x v="8"/>
    <x v="8"/>
    <x v="2620"/>
    <x v="2621"/>
    <x v="2621"/>
    <x v="8"/>
    <x v="8"/>
  </r>
  <r>
    <x v="1"/>
    <x v="129"/>
    <x v="4"/>
    <x v="0"/>
    <x v="3"/>
    <x v="1711"/>
    <x v="4"/>
    <x v="2"/>
    <x v="2654"/>
    <x v="1283"/>
    <x v="3"/>
    <x v="131"/>
    <x v="2333"/>
    <x v="4"/>
    <x v="4"/>
    <x v="4"/>
    <x v="2621"/>
    <x v="2622"/>
    <x v="2622"/>
    <x v="4"/>
    <x v="4"/>
  </r>
  <r>
    <x v="3"/>
    <x v="24"/>
    <x v="1"/>
    <x v="0"/>
    <x v="3"/>
    <x v="1712"/>
    <x v="7"/>
    <x v="2"/>
    <x v="2655"/>
    <x v="316"/>
    <x v="4"/>
    <x v="2"/>
    <x v="2334"/>
    <x v="1"/>
    <x v="1"/>
    <x v="1"/>
    <x v="2622"/>
    <x v="2623"/>
    <x v="2623"/>
    <x v="1"/>
    <x v="1"/>
  </r>
  <r>
    <x v="1"/>
    <x v="81"/>
    <x v="6"/>
    <x v="1"/>
    <x v="3"/>
    <x v="400"/>
    <x v="6"/>
    <x v="5"/>
    <x v="2656"/>
    <x v="1642"/>
    <x v="4"/>
    <x v="271"/>
    <x v="2335"/>
    <x v="6"/>
    <x v="6"/>
    <x v="6"/>
    <x v="2623"/>
    <x v="2624"/>
    <x v="2624"/>
    <x v="6"/>
    <x v="6"/>
  </r>
  <r>
    <x v="6"/>
    <x v="103"/>
    <x v="1"/>
    <x v="0"/>
    <x v="3"/>
    <x v="1713"/>
    <x v="7"/>
    <x v="0"/>
    <x v="2657"/>
    <x v="1673"/>
    <x v="1"/>
    <x v="2"/>
    <x v="2336"/>
    <x v="1"/>
    <x v="1"/>
    <x v="1"/>
    <x v="2624"/>
    <x v="2625"/>
    <x v="2625"/>
    <x v="1"/>
    <x v="1"/>
  </r>
  <r>
    <x v="2"/>
    <x v="48"/>
    <x v="7"/>
    <x v="0"/>
    <x v="0"/>
    <x v="1164"/>
    <x v="0"/>
    <x v="0"/>
    <x v="2658"/>
    <x v="373"/>
    <x v="1"/>
    <x v="4"/>
    <x v="2337"/>
    <x v="7"/>
    <x v="7"/>
    <x v="7"/>
    <x v="2625"/>
    <x v="2626"/>
    <x v="2626"/>
    <x v="7"/>
    <x v="7"/>
  </r>
  <r>
    <x v="2"/>
    <x v="144"/>
    <x v="4"/>
    <x v="1"/>
    <x v="0"/>
    <x v="1070"/>
    <x v="3"/>
    <x v="7"/>
    <x v="2659"/>
    <x v="347"/>
    <x v="2"/>
    <x v="45"/>
    <x v="2338"/>
    <x v="4"/>
    <x v="4"/>
    <x v="4"/>
    <x v="2626"/>
    <x v="2627"/>
    <x v="2627"/>
    <x v="4"/>
    <x v="4"/>
  </r>
  <r>
    <x v="1"/>
    <x v="43"/>
    <x v="3"/>
    <x v="1"/>
    <x v="3"/>
    <x v="1714"/>
    <x v="9"/>
    <x v="5"/>
    <x v="2660"/>
    <x v="706"/>
    <x v="1"/>
    <x v="61"/>
    <x v="2339"/>
    <x v="3"/>
    <x v="3"/>
    <x v="3"/>
    <x v="2627"/>
    <x v="2628"/>
    <x v="2628"/>
    <x v="3"/>
    <x v="3"/>
  </r>
  <r>
    <x v="5"/>
    <x v="105"/>
    <x v="1"/>
    <x v="1"/>
    <x v="2"/>
    <x v="1314"/>
    <x v="3"/>
    <x v="3"/>
    <x v="2661"/>
    <x v="1674"/>
    <x v="0"/>
    <x v="26"/>
    <x v="1597"/>
    <x v="1"/>
    <x v="1"/>
    <x v="1"/>
    <x v="2628"/>
    <x v="2629"/>
    <x v="2629"/>
    <x v="1"/>
    <x v="1"/>
  </r>
  <r>
    <x v="4"/>
    <x v="156"/>
    <x v="8"/>
    <x v="1"/>
    <x v="0"/>
    <x v="1375"/>
    <x v="0"/>
    <x v="1"/>
    <x v="2662"/>
    <x v="843"/>
    <x v="0"/>
    <x v="69"/>
    <x v="2340"/>
    <x v="8"/>
    <x v="8"/>
    <x v="8"/>
    <x v="2629"/>
    <x v="2630"/>
    <x v="2630"/>
    <x v="8"/>
    <x v="8"/>
  </r>
  <r>
    <x v="2"/>
    <x v="170"/>
    <x v="7"/>
    <x v="0"/>
    <x v="0"/>
    <x v="1715"/>
    <x v="5"/>
    <x v="4"/>
    <x v="2663"/>
    <x v="1675"/>
    <x v="4"/>
    <x v="2"/>
    <x v="2341"/>
    <x v="7"/>
    <x v="7"/>
    <x v="7"/>
    <x v="2630"/>
    <x v="2631"/>
    <x v="2631"/>
    <x v="7"/>
    <x v="7"/>
  </r>
  <r>
    <x v="1"/>
    <x v="77"/>
    <x v="9"/>
    <x v="1"/>
    <x v="1"/>
    <x v="1487"/>
    <x v="8"/>
    <x v="7"/>
    <x v="2664"/>
    <x v="1175"/>
    <x v="3"/>
    <x v="142"/>
    <x v="2342"/>
    <x v="9"/>
    <x v="9"/>
    <x v="9"/>
    <x v="2631"/>
    <x v="2632"/>
    <x v="2632"/>
    <x v="9"/>
    <x v="9"/>
  </r>
  <r>
    <x v="4"/>
    <x v="31"/>
    <x v="5"/>
    <x v="1"/>
    <x v="2"/>
    <x v="597"/>
    <x v="6"/>
    <x v="7"/>
    <x v="2665"/>
    <x v="1187"/>
    <x v="2"/>
    <x v="122"/>
    <x v="1598"/>
    <x v="5"/>
    <x v="5"/>
    <x v="5"/>
    <x v="1726"/>
    <x v="1726"/>
    <x v="1726"/>
    <x v="5"/>
    <x v="5"/>
  </r>
  <r>
    <x v="3"/>
    <x v="15"/>
    <x v="0"/>
    <x v="0"/>
    <x v="2"/>
    <x v="1399"/>
    <x v="2"/>
    <x v="4"/>
    <x v="2666"/>
    <x v="662"/>
    <x v="4"/>
    <x v="5"/>
    <x v="2343"/>
    <x v="0"/>
    <x v="0"/>
    <x v="0"/>
    <x v="2632"/>
    <x v="2633"/>
    <x v="2633"/>
    <x v="0"/>
    <x v="0"/>
  </r>
  <r>
    <x v="1"/>
    <x v="43"/>
    <x v="11"/>
    <x v="1"/>
    <x v="1"/>
    <x v="186"/>
    <x v="3"/>
    <x v="3"/>
    <x v="2667"/>
    <x v="1676"/>
    <x v="1"/>
    <x v="2"/>
    <x v="2344"/>
    <x v="11"/>
    <x v="11"/>
    <x v="11"/>
    <x v="2633"/>
    <x v="2634"/>
    <x v="2634"/>
    <x v="11"/>
    <x v="11"/>
  </r>
  <r>
    <x v="3"/>
    <x v="8"/>
    <x v="3"/>
    <x v="0"/>
    <x v="1"/>
    <x v="1716"/>
    <x v="1"/>
    <x v="5"/>
    <x v="2668"/>
    <x v="895"/>
    <x v="0"/>
    <x v="29"/>
    <x v="2345"/>
    <x v="3"/>
    <x v="3"/>
    <x v="3"/>
    <x v="2634"/>
    <x v="2635"/>
    <x v="2635"/>
    <x v="3"/>
    <x v="3"/>
  </r>
  <r>
    <x v="2"/>
    <x v="12"/>
    <x v="5"/>
    <x v="0"/>
    <x v="0"/>
    <x v="75"/>
    <x v="8"/>
    <x v="1"/>
    <x v="2669"/>
    <x v="1159"/>
    <x v="4"/>
    <x v="131"/>
    <x v="2346"/>
    <x v="5"/>
    <x v="5"/>
    <x v="5"/>
    <x v="2635"/>
    <x v="2636"/>
    <x v="2636"/>
    <x v="5"/>
    <x v="5"/>
  </r>
  <r>
    <x v="1"/>
    <x v="168"/>
    <x v="5"/>
    <x v="1"/>
    <x v="2"/>
    <x v="1717"/>
    <x v="0"/>
    <x v="5"/>
    <x v="2670"/>
    <x v="1677"/>
    <x v="4"/>
    <x v="30"/>
    <x v="1566"/>
    <x v="5"/>
    <x v="5"/>
    <x v="5"/>
    <x v="1692"/>
    <x v="1692"/>
    <x v="1692"/>
    <x v="5"/>
    <x v="5"/>
  </r>
  <r>
    <x v="1"/>
    <x v="33"/>
    <x v="6"/>
    <x v="0"/>
    <x v="3"/>
    <x v="1167"/>
    <x v="5"/>
    <x v="5"/>
    <x v="2671"/>
    <x v="1548"/>
    <x v="4"/>
    <x v="2"/>
    <x v="116"/>
    <x v="6"/>
    <x v="6"/>
    <x v="6"/>
    <x v="2636"/>
    <x v="2637"/>
    <x v="2637"/>
    <x v="6"/>
    <x v="6"/>
  </r>
  <r>
    <x v="4"/>
    <x v="176"/>
    <x v="5"/>
    <x v="0"/>
    <x v="2"/>
    <x v="1372"/>
    <x v="9"/>
    <x v="7"/>
    <x v="2672"/>
    <x v="677"/>
    <x v="1"/>
    <x v="58"/>
    <x v="2347"/>
    <x v="5"/>
    <x v="5"/>
    <x v="5"/>
    <x v="2637"/>
    <x v="2638"/>
    <x v="2638"/>
    <x v="5"/>
    <x v="5"/>
  </r>
  <r>
    <x v="5"/>
    <x v="9"/>
    <x v="0"/>
    <x v="1"/>
    <x v="1"/>
    <x v="1700"/>
    <x v="9"/>
    <x v="4"/>
    <x v="2673"/>
    <x v="404"/>
    <x v="6"/>
    <x v="43"/>
    <x v="294"/>
    <x v="0"/>
    <x v="0"/>
    <x v="0"/>
    <x v="299"/>
    <x v="299"/>
    <x v="299"/>
    <x v="0"/>
    <x v="0"/>
  </r>
  <r>
    <x v="0"/>
    <x v="113"/>
    <x v="2"/>
    <x v="1"/>
    <x v="3"/>
    <x v="760"/>
    <x v="5"/>
    <x v="0"/>
    <x v="2674"/>
    <x v="1202"/>
    <x v="2"/>
    <x v="2"/>
    <x v="2348"/>
    <x v="2"/>
    <x v="2"/>
    <x v="2"/>
    <x v="2638"/>
    <x v="2639"/>
    <x v="2639"/>
    <x v="2"/>
    <x v="2"/>
  </r>
  <r>
    <x v="5"/>
    <x v="9"/>
    <x v="4"/>
    <x v="0"/>
    <x v="3"/>
    <x v="1718"/>
    <x v="5"/>
    <x v="5"/>
    <x v="2675"/>
    <x v="1094"/>
    <x v="0"/>
    <x v="2"/>
    <x v="2349"/>
    <x v="4"/>
    <x v="4"/>
    <x v="4"/>
    <x v="2639"/>
    <x v="2640"/>
    <x v="2640"/>
    <x v="4"/>
    <x v="4"/>
  </r>
  <r>
    <x v="3"/>
    <x v="124"/>
    <x v="4"/>
    <x v="1"/>
    <x v="3"/>
    <x v="1519"/>
    <x v="6"/>
    <x v="5"/>
    <x v="2676"/>
    <x v="1678"/>
    <x v="5"/>
    <x v="19"/>
    <x v="2350"/>
    <x v="4"/>
    <x v="4"/>
    <x v="4"/>
    <x v="2640"/>
    <x v="2641"/>
    <x v="2641"/>
    <x v="4"/>
    <x v="4"/>
  </r>
  <r>
    <x v="1"/>
    <x v="41"/>
    <x v="1"/>
    <x v="0"/>
    <x v="3"/>
    <x v="1719"/>
    <x v="4"/>
    <x v="3"/>
    <x v="2677"/>
    <x v="1679"/>
    <x v="2"/>
    <x v="190"/>
    <x v="2351"/>
    <x v="1"/>
    <x v="1"/>
    <x v="1"/>
    <x v="2641"/>
    <x v="2642"/>
    <x v="2642"/>
    <x v="1"/>
    <x v="1"/>
  </r>
  <r>
    <x v="0"/>
    <x v="76"/>
    <x v="1"/>
    <x v="0"/>
    <x v="0"/>
    <x v="1683"/>
    <x v="8"/>
    <x v="1"/>
    <x v="2678"/>
    <x v="1680"/>
    <x v="5"/>
    <x v="2"/>
    <x v="2352"/>
    <x v="1"/>
    <x v="1"/>
    <x v="1"/>
    <x v="2642"/>
    <x v="2643"/>
    <x v="2643"/>
    <x v="1"/>
    <x v="1"/>
  </r>
  <r>
    <x v="5"/>
    <x v="128"/>
    <x v="10"/>
    <x v="0"/>
    <x v="1"/>
    <x v="197"/>
    <x v="11"/>
    <x v="5"/>
    <x v="2679"/>
    <x v="854"/>
    <x v="2"/>
    <x v="258"/>
    <x v="2353"/>
    <x v="10"/>
    <x v="10"/>
    <x v="10"/>
    <x v="2643"/>
    <x v="2644"/>
    <x v="2644"/>
    <x v="10"/>
    <x v="10"/>
  </r>
  <r>
    <x v="3"/>
    <x v="30"/>
    <x v="11"/>
    <x v="1"/>
    <x v="3"/>
    <x v="1544"/>
    <x v="8"/>
    <x v="1"/>
    <x v="2680"/>
    <x v="1681"/>
    <x v="5"/>
    <x v="124"/>
    <x v="2354"/>
    <x v="11"/>
    <x v="11"/>
    <x v="11"/>
    <x v="2644"/>
    <x v="2645"/>
    <x v="2645"/>
    <x v="11"/>
    <x v="11"/>
  </r>
  <r>
    <x v="1"/>
    <x v="152"/>
    <x v="6"/>
    <x v="0"/>
    <x v="3"/>
    <x v="991"/>
    <x v="4"/>
    <x v="5"/>
    <x v="2681"/>
    <x v="956"/>
    <x v="5"/>
    <x v="96"/>
    <x v="2355"/>
    <x v="6"/>
    <x v="6"/>
    <x v="6"/>
    <x v="2645"/>
    <x v="2646"/>
    <x v="2646"/>
    <x v="6"/>
    <x v="6"/>
  </r>
  <r>
    <x v="5"/>
    <x v="39"/>
    <x v="11"/>
    <x v="0"/>
    <x v="3"/>
    <x v="344"/>
    <x v="5"/>
    <x v="7"/>
    <x v="2682"/>
    <x v="106"/>
    <x v="3"/>
    <x v="22"/>
    <x v="2356"/>
    <x v="11"/>
    <x v="11"/>
    <x v="11"/>
    <x v="2646"/>
    <x v="2647"/>
    <x v="2647"/>
    <x v="11"/>
    <x v="11"/>
  </r>
  <r>
    <x v="5"/>
    <x v="128"/>
    <x v="0"/>
    <x v="1"/>
    <x v="0"/>
    <x v="1720"/>
    <x v="2"/>
    <x v="0"/>
    <x v="2683"/>
    <x v="1461"/>
    <x v="5"/>
    <x v="2"/>
    <x v="2357"/>
    <x v="0"/>
    <x v="0"/>
    <x v="0"/>
    <x v="2647"/>
    <x v="2648"/>
    <x v="2648"/>
    <x v="0"/>
    <x v="0"/>
  </r>
  <r>
    <x v="0"/>
    <x v="76"/>
    <x v="10"/>
    <x v="0"/>
    <x v="1"/>
    <x v="1317"/>
    <x v="9"/>
    <x v="3"/>
    <x v="2684"/>
    <x v="1682"/>
    <x v="2"/>
    <x v="2"/>
    <x v="2358"/>
    <x v="10"/>
    <x v="10"/>
    <x v="10"/>
    <x v="2648"/>
    <x v="2649"/>
    <x v="2649"/>
    <x v="10"/>
    <x v="10"/>
  </r>
  <r>
    <x v="4"/>
    <x v="6"/>
    <x v="2"/>
    <x v="0"/>
    <x v="1"/>
    <x v="1654"/>
    <x v="4"/>
    <x v="2"/>
    <x v="2685"/>
    <x v="1683"/>
    <x v="3"/>
    <x v="206"/>
    <x v="2359"/>
    <x v="2"/>
    <x v="2"/>
    <x v="2"/>
    <x v="2649"/>
    <x v="2650"/>
    <x v="2650"/>
    <x v="2"/>
    <x v="2"/>
  </r>
  <r>
    <x v="3"/>
    <x v="57"/>
    <x v="11"/>
    <x v="1"/>
    <x v="1"/>
    <x v="845"/>
    <x v="2"/>
    <x v="0"/>
    <x v="2686"/>
    <x v="1515"/>
    <x v="4"/>
    <x v="170"/>
    <x v="2360"/>
    <x v="11"/>
    <x v="11"/>
    <x v="11"/>
    <x v="2650"/>
    <x v="2651"/>
    <x v="2651"/>
    <x v="11"/>
    <x v="11"/>
  </r>
  <r>
    <x v="3"/>
    <x v="21"/>
    <x v="5"/>
    <x v="0"/>
    <x v="1"/>
    <x v="1721"/>
    <x v="11"/>
    <x v="1"/>
    <x v="2687"/>
    <x v="1684"/>
    <x v="4"/>
    <x v="100"/>
    <x v="2361"/>
    <x v="5"/>
    <x v="5"/>
    <x v="5"/>
    <x v="2651"/>
    <x v="2652"/>
    <x v="2652"/>
    <x v="5"/>
    <x v="5"/>
  </r>
  <r>
    <x v="0"/>
    <x v="118"/>
    <x v="5"/>
    <x v="1"/>
    <x v="3"/>
    <x v="1722"/>
    <x v="7"/>
    <x v="5"/>
    <x v="2688"/>
    <x v="478"/>
    <x v="3"/>
    <x v="2"/>
    <x v="2362"/>
    <x v="5"/>
    <x v="5"/>
    <x v="5"/>
    <x v="2652"/>
    <x v="2653"/>
    <x v="2653"/>
    <x v="5"/>
    <x v="5"/>
  </r>
  <r>
    <x v="5"/>
    <x v="161"/>
    <x v="11"/>
    <x v="0"/>
    <x v="2"/>
    <x v="1723"/>
    <x v="3"/>
    <x v="0"/>
    <x v="2689"/>
    <x v="1554"/>
    <x v="5"/>
    <x v="40"/>
    <x v="2363"/>
    <x v="11"/>
    <x v="11"/>
    <x v="11"/>
    <x v="2653"/>
    <x v="2654"/>
    <x v="2654"/>
    <x v="11"/>
    <x v="11"/>
  </r>
  <r>
    <x v="0"/>
    <x v="122"/>
    <x v="3"/>
    <x v="0"/>
    <x v="1"/>
    <x v="263"/>
    <x v="4"/>
    <x v="1"/>
    <x v="2690"/>
    <x v="1685"/>
    <x v="3"/>
    <x v="54"/>
    <x v="2364"/>
    <x v="3"/>
    <x v="3"/>
    <x v="3"/>
    <x v="2654"/>
    <x v="2655"/>
    <x v="2655"/>
    <x v="3"/>
    <x v="3"/>
  </r>
  <r>
    <x v="1"/>
    <x v="55"/>
    <x v="5"/>
    <x v="1"/>
    <x v="3"/>
    <x v="537"/>
    <x v="3"/>
    <x v="7"/>
    <x v="2691"/>
    <x v="1425"/>
    <x v="3"/>
    <x v="2"/>
    <x v="2280"/>
    <x v="5"/>
    <x v="5"/>
    <x v="5"/>
    <x v="2655"/>
    <x v="2656"/>
    <x v="2656"/>
    <x v="5"/>
    <x v="5"/>
  </r>
  <r>
    <x v="5"/>
    <x v="88"/>
    <x v="3"/>
    <x v="1"/>
    <x v="0"/>
    <x v="1724"/>
    <x v="7"/>
    <x v="0"/>
    <x v="2692"/>
    <x v="844"/>
    <x v="3"/>
    <x v="69"/>
    <x v="2365"/>
    <x v="3"/>
    <x v="3"/>
    <x v="3"/>
    <x v="2656"/>
    <x v="2657"/>
    <x v="2657"/>
    <x v="3"/>
    <x v="3"/>
  </r>
  <r>
    <x v="2"/>
    <x v="90"/>
    <x v="5"/>
    <x v="1"/>
    <x v="3"/>
    <x v="100"/>
    <x v="1"/>
    <x v="0"/>
    <x v="2693"/>
    <x v="1686"/>
    <x v="5"/>
    <x v="2"/>
    <x v="2250"/>
    <x v="5"/>
    <x v="5"/>
    <x v="5"/>
    <x v="2657"/>
    <x v="2658"/>
    <x v="2658"/>
    <x v="5"/>
    <x v="5"/>
  </r>
  <r>
    <x v="3"/>
    <x v="11"/>
    <x v="0"/>
    <x v="1"/>
    <x v="3"/>
    <x v="1282"/>
    <x v="0"/>
    <x v="1"/>
    <x v="2694"/>
    <x v="1358"/>
    <x v="2"/>
    <x v="190"/>
    <x v="2366"/>
    <x v="0"/>
    <x v="0"/>
    <x v="0"/>
    <x v="2658"/>
    <x v="2659"/>
    <x v="2659"/>
    <x v="0"/>
    <x v="0"/>
  </r>
  <r>
    <x v="4"/>
    <x v="95"/>
    <x v="9"/>
    <x v="0"/>
    <x v="3"/>
    <x v="1725"/>
    <x v="4"/>
    <x v="2"/>
    <x v="2695"/>
    <x v="1132"/>
    <x v="1"/>
    <x v="69"/>
    <x v="2367"/>
    <x v="9"/>
    <x v="9"/>
    <x v="9"/>
    <x v="2659"/>
    <x v="2660"/>
    <x v="2660"/>
    <x v="9"/>
    <x v="9"/>
  </r>
  <r>
    <x v="1"/>
    <x v="17"/>
    <x v="11"/>
    <x v="0"/>
    <x v="3"/>
    <x v="870"/>
    <x v="6"/>
    <x v="7"/>
    <x v="2696"/>
    <x v="900"/>
    <x v="5"/>
    <x v="2"/>
    <x v="2368"/>
    <x v="11"/>
    <x v="11"/>
    <x v="11"/>
    <x v="2660"/>
    <x v="2661"/>
    <x v="2661"/>
    <x v="11"/>
    <x v="11"/>
  </r>
  <r>
    <x v="1"/>
    <x v="89"/>
    <x v="8"/>
    <x v="0"/>
    <x v="2"/>
    <x v="347"/>
    <x v="11"/>
    <x v="6"/>
    <x v="2697"/>
    <x v="1687"/>
    <x v="4"/>
    <x v="31"/>
    <x v="2369"/>
    <x v="8"/>
    <x v="8"/>
    <x v="8"/>
    <x v="2661"/>
    <x v="2662"/>
    <x v="2662"/>
    <x v="8"/>
    <x v="8"/>
  </r>
  <r>
    <x v="0"/>
    <x v="72"/>
    <x v="5"/>
    <x v="0"/>
    <x v="2"/>
    <x v="1726"/>
    <x v="7"/>
    <x v="5"/>
    <x v="2698"/>
    <x v="1688"/>
    <x v="3"/>
    <x v="2"/>
    <x v="2370"/>
    <x v="5"/>
    <x v="5"/>
    <x v="5"/>
    <x v="2662"/>
    <x v="2663"/>
    <x v="2663"/>
    <x v="5"/>
    <x v="5"/>
  </r>
  <r>
    <x v="3"/>
    <x v="94"/>
    <x v="8"/>
    <x v="1"/>
    <x v="3"/>
    <x v="1655"/>
    <x v="0"/>
    <x v="0"/>
    <x v="2699"/>
    <x v="150"/>
    <x v="4"/>
    <x v="89"/>
    <x v="2371"/>
    <x v="8"/>
    <x v="8"/>
    <x v="8"/>
    <x v="2663"/>
    <x v="2664"/>
    <x v="2664"/>
    <x v="8"/>
    <x v="8"/>
  </r>
  <r>
    <x v="5"/>
    <x v="166"/>
    <x v="11"/>
    <x v="1"/>
    <x v="1"/>
    <x v="1394"/>
    <x v="6"/>
    <x v="6"/>
    <x v="2700"/>
    <x v="1689"/>
    <x v="5"/>
    <x v="56"/>
    <x v="2330"/>
    <x v="11"/>
    <x v="11"/>
    <x v="11"/>
    <x v="2664"/>
    <x v="2665"/>
    <x v="2665"/>
    <x v="11"/>
    <x v="11"/>
  </r>
  <r>
    <x v="2"/>
    <x v="48"/>
    <x v="3"/>
    <x v="1"/>
    <x v="1"/>
    <x v="207"/>
    <x v="7"/>
    <x v="4"/>
    <x v="2701"/>
    <x v="209"/>
    <x v="0"/>
    <x v="2"/>
    <x v="2372"/>
    <x v="3"/>
    <x v="3"/>
    <x v="3"/>
    <x v="2665"/>
    <x v="2666"/>
    <x v="2666"/>
    <x v="3"/>
    <x v="3"/>
  </r>
  <r>
    <x v="4"/>
    <x v="29"/>
    <x v="8"/>
    <x v="1"/>
    <x v="2"/>
    <x v="403"/>
    <x v="11"/>
    <x v="0"/>
    <x v="2702"/>
    <x v="919"/>
    <x v="5"/>
    <x v="8"/>
    <x v="2373"/>
    <x v="8"/>
    <x v="8"/>
    <x v="8"/>
    <x v="2666"/>
    <x v="2667"/>
    <x v="2667"/>
    <x v="8"/>
    <x v="8"/>
  </r>
  <r>
    <x v="1"/>
    <x v="71"/>
    <x v="5"/>
    <x v="1"/>
    <x v="3"/>
    <x v="1727"/>
    <x v="11"/>
    <x v="7"/>
    <x v="2703"/>
    <x v="1690"/>
    <x v="5"/>
    <x v="146"/>
    <x v="2374"/>
    <x v="5"/>
    <x v="5"/>
    <x v="5"/>
    <x v="2667"/>
    <x v="2668"/>
    <x v="2668"/>
    <x v="5"/>
    <x v="5"/>
  </r>
  <r>
    <x v="6"/>
    <x v="180"/>
    <x v="9"/>
    <x v="1"/>
    <x v="0"/>
    <x v="1273"/>
    <x v="7"/>
    <x v="7"/>
    <x v="2704"/>
    <x v="310"/>
    <x v="4"/>
    <x v="11"/>
    <x v="2375"/>
    <x v="9"/>
    <x v="9"/>
    <x v="9"/>
    <x v="2668"/>
    <x v="2669"/>
    <x v="2669"/>
    <x v="9"/>
    <x v="9"/>
  </r>
  <r>
    <x v="0"/>
    <x v="146"/>
    <x v="5"/>
    <x v="0"/>
    <x v="0"/>
    <x v="1728"/>
    <x v="1"/>
    <x v="2"/>
    <x v="2705"/>
    <x v="1691"/>
    <x v="4"/>
    <x v="98"/>
    <x v="2376"/>
    <x v="5"/>
    <x v="5"/>
    <x v="5"/>
    <x v="2669"/>
    <x v="2670"/>
    <x v="2670"/>
    <x v="5"/>
    <x v="5"/>
  </r>
  <r>
    <x v="4"/>
    <x v="115"/>
    <x v="8"/>
    <x v="1"/>
    <x v="1"/>
    <x v="1729"/>
    <x v="5"/>
    <x v="0"/>
    <x v="2706"/>
    <x v="607"/>
    <x v="2"/>
    <x v="2"/>
    <x v="2377"/>
    <x v="8"/>
    <x v="8"/>
    <x v="8"/>
    <x v="2670"/>
    <x v="2671"/>
    <x v="2671"/>
    <x v="8"/>
    <x v="8"/>
  </r>
  <r>
    <x v="3"/>
    <x v="20"/>
    <x v="3"/>
    <x v="0"/>
    <x v="3"/>
    <x v="1730"/>
    <x v="6"/>
    <x v="7"/>
    <x v="2707"/>
    <x v="1069"/>
    <x v="2"/>
    <x v="93"/>
    <x v="2378"/>
    <x v="3"/>
    <x v="3"/>
    <x v="3"/>
    <x v="2671"/>
    <x v="2672"/>
    <x v="2672"/>
    <x v="3"/>
    <x v="3"/>
  </r>
  <r>
    <x v="4"/>
    <x v="23"/>
    <x v="11"/>
    <x v="0"/>
    <x v="1"/>
    <x v="1731"/>
    <x v="4"/>
    <x v="0"/>
    <x v="2708"/>
    <x v="1581"/>
    <x v="0"/>
    <x v="41"/>
    <x v="541"/>
    <x v="11"/>
    <x v="11"/>
    <x v="11"/>
    <x v="553"/>
    <x v="553"/>
    <x v="553"/>
    <x v="11"/>
    <x v="11"/>
  </r>
  <r>
    <x v="3"/>
    <x v="50"/>
    <x v="11"/>
    <x v="0"/>
    <x v="2"/>
    <x v="151"/>
    <x v="3"/>
    <x v="3"/>
    <x v="2709"/>
    <x v="1668"/>
    <x v="5"/>
    <x v="160"/>
    <x v="2379"/>
    <x v="11"/>
    <x v="11"/>
    <x v="11"/>
    <x v="2672"/>
    <x v="2673"/>
    <x v="2673"/>
    <x v="11"/>
    <x v="11"/>
  </r>
  <r>
    <x v="5"/>
    <x v="161"/>
    <x v="0"/>
    <x v="1"/>
    <x v="0"/>
    <x v="962"/>
    <x v="9"/>
    <x v="0"/>
    <x v="2710"/>
    <x v="150"/>
    <x v="4"/>
    <x v="272"/>
    <x v="2379"/>
    <x v="0"/>
    <x v="0"/>
    <x v="0"/>
    <x v="2673"/>
    <x v="2674"/>
    <x v="2674"/>
    <x v="0"/>
    <x v="0"/>
  </r>
  <r>
    <x v="5"/>
    <x v="70"/>
    <x v="1"/>
    <x v="0"/>
    <x v="3"/>
    <x v="1732"/>
    <x v="3"/>
    <x v="5"/>
    <x v="2711"/>
    <x v="1692"/>
    <x v="4"/>
    <x v="166"/>
    <x v="2380"/>
    <x v="1"/>
    <x v="1"/>
    <x v="1"/>
    <x v="2674"/>
    <x v="2675"/>
    <x v="2675"/>
    <x v="1"/>
    <x v="1"/>
  </r>
  <r>
    <x v="0"/>
    <x v="0"/>
    <x v="9"/>
    <x v="0"/>
    <x v="3"/>
    <x v="361"/>
    <x v="0"/>
    <x v="1"/>
    <x v="2712"/>
    <x v="902"/>
    <x v="6"/>
    <x v="2"/>
    <x v="2381"/>
    <x v="9"/>
    <x v="9"/>
    <x v="9"/>
    <x v="2675"/>
    <x v="2676"/>
    <x v="2676"/>
    <x v="9"/>
    <x v="9"/>
  </r>
  <r>
    <x v="1"/>
    <x v="26"/>
    <x v="3"/>
    <x v="1"/>
    <x v="3"/>
    <x v="392"/>
    <x v="8"/>
    <x v="0"/>
    <x v="2713"/>
    <x v="1564"/>
    <x v="6"/>
    <x v="75"/>
    <x v="2382"/>
    <x v="3"/>
    <x v="3"/>
    <x v="3"/>
    <x v="2676"/>
    <x v="2677"/>
    <x v="2677"/>
    <x v="3"/>
    <x v="3"/>
  </r>
  <r>
    <x v="5"/>
    <x v="91"/>
    <x v="3"/>
    <x v="0"/>
    <x v="0"/>
    <x v="1733"/>
    <x v="5"/>
    <x v="5"/>
    <x v="2714"/>
    <x v="1047"/>
    <x v="4"/>
    <x v="126"/>
    <x v="1581"/>
    <x v="3"/>
    <x v="3"/>
    <x v="3"/>
    <x v="2677"/>
    <x v="2678"/>
    <x v="2678"/>
    <x v="3"/>
    <x v="3"/>
  </r>
  <r>
    <x v="5"/>
    <x v="58"/>
    <x v="9"/>
    <x v="0"/>
    <x v="3"/>
    <x v="1734"/>
    <x v="10"/>
    <x v="1"/>
    <x v="2715"/>
    <x v="1680"/>
    <x v="5"/>
    <x v="126"/>
    <x v="2383"/>
    <x v="9"/>
    <x v="9"/>
    <x v="9"/>
    <x v="2678"/>
    <x v="2679"/>
    <x v="2679"/>
    <x v="9"/>
    <x v="9"/>
  </r>
  <r>
    <x v="0"/>
    <x v="119"/>
    <x v="0"/>
    <x v="0"/>
    <x v="0"/>
    <x v="1057"/>
    <x v="10"/>
    <x v="2"/>
    <x v="2716"/>
    <x v="1693"/>
    <x v="6"/>
    <x v="17"/>
    <x v="2384"/>
    <x v="0"/>
    <x v="0"/>
    <x v="0"/>
    <x v="2679"/>
    <x v="2680"/>
    <x v="2680"/>
    <x v="0"/>
    <x v="0"/>
  </r>
  <r>
    <x v="0"/>
    <x v="13"/>
    <x v="7"/>
    <x v="1"/>
    <x v="0"/>
    <x v="1329"/>
    <x v="9"/>
    <x v="2"/>
    <x v="2717"/>
    <x v="1556"/>
    <x v="1"/>
    <x v="159"/>
    <x v="2385"/>
    <x v="7"/>
    <x v="7"/>
    <x v="7"/>
    <x v="2680"/>
    <x v="2681"/>
    <x v="2681"/>
    <x v="7"/>
    <x v="7"/>
  </r>
  <r>
    <x v="5"/>
    <x v="161"/>
    <x v="7"/>
    <x v="1"/>
    <x v="1"/>
    <x v="1735"/>
    <x v="11"/>
    <x v="3"/>
    <x v="2718"/>
    <x v="824"/>
    <x v="5"/>
    <x v="19"/>
    <x v="2386"/>
    <x v="7"/>
    <x v="7"/>
    <x v="7"/>
    <x v="2681"/>
    <x v="2682"/>
    <x v="2682"/>
    <x v="7"/>
    <x v="7"/>
  </r>
  <r>
    <x v="1"/>
    <x v="22"/>
    <x v="6"/>
    <x v="1"/>
    <x v="3"/>
    <x v="1720"/>
    <x v="2"/>
    <x v="0"/>
    <x v="2719"/>
    <x v="1694"/>
    <x v="2"/>
    <x v="2"/>
    <x v="2387"/>
    <x v="6"/>
    <x v="6"/>
    <x v="6"/>
    <x v="2682"/>
    <x v="2683"/>
    <x v="2683"/>
    <x v="6"/>
    <x v="6"/>
  </r>
  <r>
    <x v="0"/>
    <x v="135"/>
    <x v="10"/>
    <x v="0"/>
    <x v="2"/>
    <x v="1736"/>
    <x v="7"/>
    <x v="5"/>
    <x v="2720"/>
    <x v="923"/>
    <x v="4"/>
    <x v="2"/>
    <x v="2388"/>
    <x v="10"/>
    <x v="10"/>
    <x v="10"/>
    <x v="2683"/>
    <x v="2684"/>
    <x v="2684"/>
    <x v="10"/>
    <x v="10"/>
  </r>
  <r>
    <x v="3"/>
    <x v="184"/>
    <x v="9"/>
    <x v="1"/>
    <x v="1"/>
    <x v="964"/>
    <x v="1"/>
    <x v="1"/>
    <x v="2721"/>
    <x v="1315"/>
    <x v="0"/>
    <x v="73"/>
    <x v="2389"/>
    <x v="9"/>
    <x v="9"/>
    <x v="9"/>
    <x v="2684"/>
    <x v="2685"/>
    <x v="2685"/>
    <x v="9"/>
    <x v="9"/>
  </r>
  <r>
    <x v="5"/>
    <x v="63"/>
    <x v="9"/>
    <x v="1"/>
    <x v="2"/>
    <x v="1737"/>
    <x v="11"/>
    <x v="5"/>
    <x v="2722"/>
    <x v="1278"/>
    <x v="6"/>
    <x v="8"/>
    <x v="2390"/>
    <x v="9"/>
    <x v="9"/>
    <x v="9"/>
    <x v="2685"/>
    <x v="2686"/>
    <x v="2686"/>
    <x v="9"/>
    <x v="9"/>
  </r>
  <r>
    <x v="2"/>
    <x v="137"/>
    <x v="11"/>
    <x v="0"/>
    <x v="0"/>
    <x v="843"/>
    <x v="5"/>
    <x v="3"/>
    <x v="2723"/>
    <x v="1695"/>
    <x v="4"/>
    <x v="159"/>
    <x v="2391"/>
    <x v="11"/>
    <x v="11"/>
    <x v="11"/>
    <x v="2686"/>
    <x v="2687"/>
    <x v="2687"/>
    <x v="11"/>
    <x v="11"/>
  </r>
  <r>
    <x v="4"/>
    <x v="45"/>
    <x v="6"/>
    <x v="1"/>
    <x v="2"/>
    <x v="1738"/>
    <x v="7"/>
    <x v="7"/>
    <x v="2724"/>
    <x v="1512"/>
    <x v="4"/>
    <x v="142"/>
    <x v="2392"/>
    <x v="6"/>
    <x v="6"/>
    <x v="6"/>
    <x v="2687"/>
    <x v="2688"/>
    <x v="2688"/>
    <x v="6"/>
    <x v="6"/>
  </r>
  <r>
    <x v="0"/>
    <x v="118"/>
    <x v="8"/>
    <x v="0"/>
    <x v="2"/>
    <x v="134"/>
    <x v="1"/>
    <x v="3"/>
    <x v="2725"/>
    <x v="1696"/>
    <x v="0"/>
    <x v="2"/>
    <x v="2393"/>
    <x v="8"/>
    <x v="8"/>
    <x v="8"/>
    <x v="2688"/>
    <x v="2689"/>
    <x v="2689"/>
    <x v="8"/>
    <x v="8"/>
  </r>
  <r>
    <x v="3"/>
    <x v="151"/>
    <x v="5"/>
    <x v="0"/>
    <x v="3"/>
    <x v="1128"/>
    <x v="11"/>
    <x v="2"/>
    <x v="2726"/>
    <x v="1697"/>
    <x v="4"/>
    <x v="142"/>
    <x v="2394"/>
    <x v="5"/>
    <x v="5"/>
    <x v="5"/>
    <x v="2689"/>
    <x v="2690"/>
    <x v="2690"/>
    <x v="5"/>
    <x v="5"/>
  </r>
  <r>
    <x v="3"/>
    <x v="35"/>
    <x v="7"/>
    <x v="0"/>
    <x v="1"/>
    <x v="1453"/>
    <x v="11"/>
    <x v="6"/>
    <x v="2727"/>
    <x v="1698"/>
    <x v="5"/>
    <x v="12"/>
    <x v="2395"/>
    <x v="7"/>
    <x v="7"/>
    <x v="7"/>
    <x v="2690"/>
    <x v="2691"/>
    <x v="2691"/>
    <x v="7"/>
    <x v="7"/>
  </r>
  <r>
    <x v="4"/>
    <x v="56"/>
    <x v="10"/>
    <x v="0"/>
    <x v="1"/>
    <x v="1739"/>
    <x v="4"/>
    <x v="7"/>
    <x v="2728"/>
    <x v="1699"/>
    <x v="5"/>
    <x v="96"/>
    <x v="1292"/>
    <x v="10"/>
    <x v="10"/>
    <x v="10"/>
    <x v="2691"/>
    <x v="2692"/>
    <x v="2692"/>
    <x v="10"/>
    <x v="10"/>
  </r>
  <r>
    <x v="3"/>
    <x v="151"/>
    <x v="3"/>
    <x v="1"/>
    <x v="0"/>
    <x v="1740"/>
    <x v="6"/>
    <x v="1"/>
    <x v="2729"/>
    <x v="1305"/>
    <x v="5"/>
    <x v="185"/>
    <x v="2396"/>
    <x v="3"/>
    <x v="3"/>
    <x v="3"/>
    <x v="2692"/>
    <x v="2693"/>
    <x v="2693"/>
    <x v="3"/>
    <x v="3"/>
  </r>
  <r>
    <x v="5"/>
    <x v="84"/>
    <x v="1"/>
    <x v="0"/>
    <x v="3"/>
    <x v="1521"/>
    <x v="8"/>
    <x v="0"/>
    <x v="2730"/>
    <x v="1515"/>
    <x v="4"/>
    <x v="93"/>
    <x v="2397"/>
    <x v="1"/>
    <x v="1"/>
    <x v="1"/>
    <x v="2693"/>
    <x v="2694"/>
    <x v="2694"/>
    <x v="1"/>
    <x v="1"/>
  </r>
  <r>
    <x v="1"/>
    <x v="129"/>
    <x v="7"/>
    <x v="0"/>
    <x v="0"/>
    <x v="1741"/>
    <x v="2"/>
    <x v="4"/>
    <x v="2731"/>
    <x v="910"/>
    <x v="6"/>
    <x v="26"/>
    <x v="2398"/>
    <x v="7"/>
    <x v="7"/>
    <x v="7"/>
    <x v="2694"/>
    <x v="2695"/>
    <x v="2695"/>
    <x v="7"/>
    <x v="7"/>
  </r>
  <r>
    <x v="3"/>
    <x v="124"/>
    <x v="8"/>
    <x v="0"/>
    <x v="3"/>
    <x v="1224"/>
    <x v="8"/>
    <x v="7"/>
    <x v="2732"/>
    <x v="1586"/>
    <x v="5"/>
    <x v="10"/>
    <x v="1275"/>
    <x v="8"/>
    <x v="8"/>
    <x v="8"/>
    <x v="2695"/>
    <x v="2696"/>
    <x v="2696"/>
    <x v="8"/>
    <x v="8"/>
  </r>
  <r>
    <x v="1"/>
    <x v="178"/>
    <x v="9"/>
    <x v="1"/>
    <x v="0"/>
    <x v="829"/>
    <x v="7"/>
    <x v="2"/>
    <x v="2733"/>
    <x v="1700"/>
    <x v="2"/>
    <x v="174"/>
    <x v="2399"/>
    <x v="9"/>
    <x v="9"/>
    <x v="9"/>
    <x v="2696"/>
    <x v="2697"/>
    <x v="2697"/>
    <x v="9"/>
    <x v="9"/>
  </r>
  <r>
    <x v="1"/>
    <x v="178"/>
    <x v="4"/>
    <x v="0"/>
    <x v="2"/>
    <x v="1742"/>
    <x v="8"/>
    <x v="2"/>
    <x v="2734"/>
    <x v="1701"/>
    <x v="6"/>
    <x v="142"/>
    <x v="782"/>
    <x v="4"/>
    <x v="4"/>
    <x v="4"/>
    <x v="2697"/>
    <x v="2698"/>
    <x v="2698"/>
    <x v="4"/>
    <x v="4"/>
  </r>
  <r>
    <x v="5"/>
    <x v="150"/>
    <x v="1"/>
    <x v="0"/>
    <x v="3"/>
    <x v="1743"/>
    <x v="6"/>
    <x v="0"/>
    <x v="2735"/>
    <x v="1414"/>
    <x v="6"/>
    <x v="177"/>
    <x v="2400"/>
    <x v="1"/>
    <x v="1"/>
    <x v="1"/>
    <x v="2698"/>
    <x v="2699"/>
    <x v="2699"/>
    <x v="1"/>
    <x v="1"/>
  </r>
  <r>
    <x v="5"/>
    <x v="97"/>
    <x v="0"/>
    <x v="1"/>
    <x v="0"/>
    <x v="1738"/>
    <x v="7"/>
    <x v="7"/>
    <x v="2736"/>
    <x v="433"/>
    <x v="0"/>
    <x v="2"/>
    <x v="2401"/>
    <x v="0"/>
    <x v="0"/>
    <x v="0"/>
    <x v="2699"/>
    <x v="2700"/>
    <x v="2700"/>
    <x v="0"/>
    <x v="0"/>
  </r>
  <r>
    <x v="5"/>
    <x v="128"/>
    <x v="9"/>
    <x v="0"/>
    <x v="2"/>
    <x v="1621"/>
    <x v="1"/>
    <x v="6"/>
    <x v="2737"/>
    <x v="1702"/>
    <x v="1"/>
    <x v="45"/>
    <x v="540"/>
    <x v="9"/>
    <x v="9"/>
    <x v="9"/>
    <x v="2700"/>
    <x v="2701"/>
    <x v="2701"/>
    <x v="9"/>
    <x v="9"/>
  </r>
  <r>
    <x v="4"/>
    <x v="29"/>
    <x v="6"/>
    <x v="0"/>
    <x v="1"/>
    <x v="1408"/>
    <x v="6"/>
    <x v="0"/>
    <x v="2738"/>
    <x v="1517"/>
    <x v="4"/>
    <x v="96"/>
    <x v="2402"/>
    <x v="6"/>
    <x v="6"/>
    <x v="6"/>
    <x v="2701"/>
    <x v="2702"/>
    <x v="2702"/>
    <x v="6"/>
    <x v="6"/>
  </r>
  <r>
    <x v="4"/>
    <x v="176"/>
    <x v="6"/>
    <x v="1"/>
    <x v="1"/>
    <x v="1744"/>
    <x v="0"/>
    <x v="5"/>
    <x v="2739"/>
    <x v="858"/>
    <x v="2"/>
    <x v="2"/>
    <x v="1087"/>
    <x v="6"/>
    <x v="6"/>
    <x v="6"/>
    <x v="2702"/>
    <x v="2703"/>
    <x v="2703"/>
    <x v="6"/>
    <x v="6"/>
  </r>
  <r>
    <x v="0"/>
    <x v="134"/>
    <x v="7"/>
    <x v="0"/>
    <x v="1"/>
    <x v="1168"/>
    <x v="4"/>
    <x v="7"/>
    <x v="2740"/>
    <x v="1703"/>
    <x v="6"/>
    <x v="69"/>
    <x v="356"/>
    <x v="7"/>
    <x v="7"/>
    <x v="7"/>
    <x v="2703"/>
    <x v="2704"/>
    <x v="2704"/>
    <x v="7"/>
    <x v="7"/>
  </r>
  <r>
    <x v="1"/>
    <x v="153"/>
    <x v="9"/>
    <x v="1"/>
    <x v="3"/>
    <x v="1745"/>
    <x v="3"/>
    <x v="2"/>
    <x v="2741"/>
    <x v="463"/>
    <x v="2"/>
    <x v="82"/>
    <x v="2403"/>
    <x v="9"/>
    <x v="9"/>
    <x v="9"/>
    <x v="2704"/>
    <x v="2705"/>
    <x v="2705"/>
    <x v="9"/>
    <x v="9"/>
  </r>
  <r>
    <x v="5"/>
    <x v="183"/>
    <x v="6"/>
    <x v="0"/>
    <x v="2"/>
    <x v="1746"/>
    <x v="10"/>
    <x v="1"/>
    <x v="2742"/>
    <x v="1704"/>
    <x v="6"/>
    <x v="53"/>
    <x v="2404"/>
    <x v="6"/>
    <x v="6"/>
    <x v="6"/>
    <x v="2705"/>
    <x v="2706"/>
    <x v="2706"/>
    <x v="6"/>
    <x v="6"/>
  </r>
  <r>
    <x v="3"/>
    <x v="5"/>
    <x v="7"/>
    <x v="1"/>
    <x v="3"/>
    <x v="1128"/>
    <x v="11"/>
    <x v="2"/>
    <x v="2743"/>
    <x v="1343"/>
    <x v="0"/>
    <x v="154"/>
    <x v="2405"/>
    <x v="7"/>
    <x v="7"/>
    <x v="7"/>
    <x v="2706"/>
    <x v="2707"/>
    <x v="2707"/>
    <x v="7"/>
    <x v="7"/>
  </r>
  <r>
    <x v="0"/>
    <x v="27"/>
    <x v="3"/>
    <x v="1"/>
    <x v="2"/>
    <x v="1747"/>
    <x v="2"/>
    <x v="1"/>
    <x v="2744"/>
    <x v="1705"/>
    <x v="0"/>
    <x v="171"/>
    <x v="2406"/>
    <x v="3"/>
    <x v="3"/>
    <x v="3"/>
    <x v="2707"/>
    <x v="2708"/>
    <x v="2708"/>
    <x v="3"/>
    <x v="3"/>
  </r>
  <r>
    <x v="5"/>
    <x v="53"/>
    <x v="8"/>
    <x v="1"/>
    <x v="1"/>
    <x v="1748"/>
    <x v="8"/>
    <x v="4"/>
    <x v="2745"/>
    <x v="1706"/>
    <x v="0"/>
    <x v="162"/>
    <x v="2407"/>
    <x v="8"/>
    <x v="8"/>
    <x v="8"/>
    <x v="2708"/>
    <x v="2709"/>
    <x v="2709"/>
    <x v="8"/>
    <x v="8"/>
  </r>
  <r>
    <x v="5"/>
    <x v="177"/>
    <x v="1"/>
    <x v="0"/>
    <x v="1"/>
    <x v="1355"/>
    <x v="8"/>
    <x v="4"/>
    <x v="2746"/>
    <x v="1329"/>
    <x v="2"/>
    <x v="118"/>
    <x v="2408"/>
    <x v="1"/>
    <x v="1"/>
    <x v="1"/>
    <x v="2709"/>
    <x v="2710"/>
    <x v="2710"/>
    <x v="1"/>
    <x v="12"/>
  </r>
  <r>
    <x v="2"/>
    <x v="125"/>
    <x v="9"/>
    <x v="1"/>
    <x v="2"/>
    <x v="1460"/>
    <x v="5"/>
    <x v="1"/>
    <x v="2747"/>
    <x v="1707"/>
    <x v="5"/>
    <x v="19"/>
    <x v="1825"/>
    <x v="9"/>
    <x v="9"/>
    <x v="9"/>
    <x v="2710"/>
    <x v="2711"/>
    <x v="2711"/>
    <x v="9"/>
    <x v="9"/>
  </r>
  <r>
    <x v="1"/>
    <x v="77"/>
    <x v="0"/>
    <x v="0"/>
    <x v="0"/>
    <x v="370"/>
    <x v="9"/>
    <x v="0"/>
    <x v="2748"/>
    <x v="1708"/>
    <x v="0"/>
    <x v="261"/>
    <x v="2409"/>
    <x v="0"/>
    <x v="0"/>
    <x v="0"/>
    <x v="2711"/>
    <x v="2712"/>
    <x v="2712"/>
    <x v="0"/>
    <x v="0"/>
  </r>
  <r>
    <x v="0"/>
    <x v="27"/>
    <x v="9"/>
    <x v="0"/>
    <x v="1"/>
    <x v="902"/>
    <x v="2"/>
    <x v="4"/>
    <x v="2749"/>
    <x v="243"/>
    <x v="0"/>
    <x v="2"/>
    <x v="762"/>
    <x v="9"/>
    <x v="9"/>
    <x v="9"/>
    <x v="2712"/>
    <x v="2713"/>
    <x v="2713"/>
    <x v="9"/>
    <x v="9"/>
  </r>
  <r>
    <x v="2"/>
    <x v="42"/>
    <x v="2"/>
    <x v="0"/>
    <x v="3"/>
    <x v="1089"/>
    <x v="2"/>
    <x v="6"/>
    <x v="2750"/>
    <x v="1709"/>
    <x v="0"/>
    <x v="93"/>
    <x v="2410"/>
    <x v="2"/>
    <x v="2"/>
    <x v="2"/>
    <x v="2713"/>
    <x v="2714"/>
    <x v="2714"/>
    <x v="2"/>
    <x v="2"/>
  </r>
  <r>
    <x v="5"/>
    <x v="175"/>
    <x v="0"/>
    <x v="0"/>
    <x v="0"/>
    <x v="143"/>
    <x v="2"/>
    <x v="7"/>
    <x v="2751"/>
    <x v="1250"/>
    <x v="6"/>
    <x v="32"/>
    <x v="1478"/>
    <x v="0"/>
    <x v="0"/>
    <x v="0"/>
    <x v="2714"/>
    <x v="2715"/>
    <x v="2715"/>
    <x v="0"/>
    <x v="0"/>
  </r>
  <r>
    <x v="1"/>
    <x v="140"/>
    <x v="9"/>
    <x v="0"/>
    <x v="0"/>
    <x v="443"/>
    <x v="3"/>
    <x v="5"/>
    <x v="2752"/>
    <x v="649"/>
    <x v="6"/>
    <x v="2"/>
    <x v="1047"/>
    <x v="9"/>
    <x v="9"/>
    <x v="9"/>
    <x v="2715"/>
    <x v="2716"/>
    <x v="2716"/>
    <x v="9"/>
    <x v="9"/>
  </r>
  <r>
    <x v="4"/>
    <x v="23"/>
    <x v="11"/>
    <x v="1"/>
    <x v="3"/>
    <x v="1749"/>
    <x v="10"/>
    <x v="1"/>
    <x v="2753"/>
    <x v="1710"/>
    <x v="4"/>
    <x v="19"/>
    <x v="2411"/>
    <x v="11"/>
    <x v="11"/>
    <x v="11"/>
    <x v="2716"/>
    <x v="2717"/>
    <x v="2717"/>
    <x v="11"/>
    <x v="11"/>
  </r>
  <r>
    <x v="5"/>
    <x v="182"/>
    <x v="1"/>
    <x v="1"/>
    <x v="1"/>
    <x v="1651"/>
    <x v="3"/>
    <x v="1"/>
    <x v="2754"/>
    <x v="1711"/>
    <x v="3"/>
    <x v="32"/>
    <x v="2412"/>
    <x v="1"/>
    <x v="1"/>
    <x v="1"/>
    <x v="2717"/>
    <x v="2718"/>
    <x v="2718"/>
    <x v="1"/>
    <x v="1"/>
  </r>
  <r>
    <x v="5"/>
    <x v="97"/>
    <x v="6"/>
    <x v="1"/>
    <x v="2"/>
    <x v="401"/>
    <x v="3"/>
    <x v="3"/>
    <x v="2755"/>
    <x v="903"/>
    <x v="1"/>
    <x v="69"/>
    <x v="2413"/>
    <x v="6"/>
    <x v="6"/>
    <x v="6"/>
    <x v="2718"/>
    <x v="2719"/>
    <x v="2719"/>
    <x v="6"/>
    <x v="6"/>
  </r>
  <r>
    <x v="5"/>
    <x v="149"/>
    <x v="2"/>
    <x v="0"/>
    <x v="0"/>
    <x v="1750"/>
    <x v="5"/>
    <x v="2"/>
    <x v="2756"/>
    <x v="458"/>
    <x v="1"/>
    <x v="2"/>
    <x v="2414"/>
    <x v="2"/>
    <x v="2"/>
    <x v="2"/>
    <x v="2719"/>
    <x v="2720"/>
    <x v="2720"/>
    <x v="2"/>
    <x v="2"/>
  </r>
  <r>
    <x v="1"/>
    <x v="81"/>
    <x v="0"/>
    <x v="1"/>
    <x v="1"/>
    <x v="1751"/>
    <x v="0"/>
    <x v="7"/>
    <x v="2757"/>
    <x v="505"/>
    <x v="2"/>
    <x v="9"/>
    <x v="2415"/>
    <x v="0"/>
    <x v="0"/>
    <x v="0"/>
    <x v="2720"/>
    <x v="2721"/>
    <x v="2721"/>
    <x v="0"/>
    <x v="0"/>
  </r>
  <r>
    <x v="2"/>
    <x v="112"/>
    <x v="1"/>
    <x v="0"/>
    <x v="2"/>
    <x v="864"/>
    <x v="8"/>
    <x v="2"/>
    <x v="2758"/>
    <x v="1712"/>
    <x v="6"/>
    <x v="10"/>
    <x v="1565"/>
    <x v="1"/>
    <x v="1"/>
    <x v="1"/>
    <x v="2721"/>
    <x v="2722"/>
    <x v="2722"/>
    <x v="1"/>
    <x v="1"/>
  </r>
  <r>
    <x v="5"/>
    <x v="87"/>
    <x v="2"/>
    <x v="0"/>
    <x v="3"/>
    <x v="1476"/>
    <x v="5"/>
    <x v="2"/>
    <x v="2759"/>
    <x v="1377"/>
    <x v="0"/>
    <x v="2"/>
    <x v="2416"/>
    <x v="2"/>
    <x v="2"/>
    <x v="2"/>
    <x v="2722"/>
    <x v="2723"/>
    <x v="2723"/>
    <x v="2"/>
    <x v="2"/>
  </r>
  <r>
    <x v="1"/>
    <x v="139"/>
    <x v="10"/>
    <x v="0"/>
    <x v="1"/>
    <x v="1514"/>
    <x v="0"/>
    <x v="7"/>
    <x v="2760"/>
    <x v="1543"/>
    <x v="4"/>
    <x v="2"/>
    <x v="2417"/>
    <x v="10"/>
    <x v="10"/>
    <x v="10"/>
    <x v="2723"/>
    <x v="2724"/>
    <x v="2724"/>
    <x v="10"/>
    <x v="10"/>
  </r>
  <r>
    <x v="1"/>
    <x v="17"/>
    <x v="6"/>
    <x v="0"/>
    <x v="3"/>
    <x v="766"/>
    <x v="11"/>
    <x v="3"/>
    <x v="2761"/>
    <x v="102"/>
    <x v="1"/>
    <x v="273"/>
    <x v="2418"/>
    <x v="6"/>
    <x v="6"/>
    <x v="6"/>
    <x v="2724"/>
    <x v="2725"/>
    <x v="2725"/>
    <x v="6"/>
    <x v="6"/>
  </r>
  <r>
    <x v="0"/>
    <x v="25"/>
    <x v="7"/>
    <x v="1"/>
    <x v="1"/>
    <x v="1752"/>
    <x v="1"/>
    <x v="2"/>
    <x v="2762"/>
    <x v="1713"/>
    <x v="2"/>
    <x v="106"/>
    <x v="2419"/>
    <x v="7"/>
    <x v="7"/>
    <x v="7"/>
    <x v="2725"/>
    <x v="2726"/>
    <x v="2726"/>
    <x v="7"/>
    <x v="7"/>
  </r>
  <r>
    <x v="5"/>
    <x v="166"/>
    <x v="4"/>
    <x v="0"/>
    <x v="3"/>
    <x v="1753"/>
    <x v="11"/>
    <x v="3"/>
    <x v="2763"/>
    <x v="1070"/>
    <x v="5"/>
    <x v="99"/>
    <x v="2420"/>
    <x v="4"/>
    <x v="4"/>
    <x v="4"/>
    <x v="2726"/>
    <x v="2727"/>
    <x v="2727"/>
    <x v="4"/>
    <x v="4"/>
  </r>
  <r>
    <x v="1"/>
    <x v="2"/>
    <x v="11"/>
    <x v="1"/>
    <x v="2"/>
    <x v="1754"/>
    <x v="1"/>
    <x v="3"/>
    <x v="2764"/>
    <x v="1124"/>
    <x v="1"/>
    <x v="32"/>
    <x v="2421"/>
    <x v="11"/>
    <x v="11"/>
    <x v="11"/>
    <x v="2727"/>
    <x v="2728"/>
    <x v="2728"/>
    <x v="11"/>
    <x v="11"/>
  </r>
  <r>
    <x v="2"/>
    <x v="37"/>
    <x v="9"/>
    <x v="0"/>
    <x v="2"/>
    <x v="584"/>
    <x v="7"/>
    <x v="1"/>
    <x v="2765"/>
    <x v="1616"/>
    <x v="5"/>
    <x v="57"/>
    <x v="2422"/>
    <x v="9"/>
    <x v="9"/>
    <x v="9"/>
    <x v="2728"/>
    <x v="2729"/>
    <x v="2729"/>
    <x v="9"/>
    <x v="9"/>
  </r>
  <r>
    <x v="5"/>
    <x v="114"/>
    <x v="0"/>
    <x v="0"/>
    <x v="3"/>
    <x v="704"/>
    <x v="2"/>
    <x v="6"/>
    <x v="2766"/>
    <x v="1714"/>
    <x v="6"/>
    <x v="2"/>
    <x v="2423"/>
    <x v="0"/>
    <x v="0"/>
    <x v="0"/>
    <x v="2729"/>
    <x v="2730"/>
    <x v="2730"/>
    <x v="0"/>
    <x v="0"/>
  </r>
  <r>
    <x v="1"/>
    <x v="148"/>
    <x v="5"/>
    <x v="1"/>
    <x v="2"/>
    <x v="1755"/>
    <x v="2"/>
    <x v="1"/>
    <x v="2767"/>
    <x v="1492"/>
    <x v="6"/>
    <x v="2"/>
    <x v="2424"/>
    <x v="5"/>
    <x v="5"/>
    <x v="5"/>
    <x v="2730"/>
    <x v="2731"/>
    <x v="2731"/>
    <x v="5"/>
    <x v="5"/>
  </r>
  <r>
    <x v="2"/>
    <x v="102"/>
    <x v="3"/>
    <x v="0"/>
    <x v="1"/>
    <x v="1189"/>
    <x v="0"/>
    <x v="7"/>
    <x v="2768"/>
    <x v="1666"/>
    <x v="2"/>
    <x v="2"/>
    <x v="2425"/>
    <x v="3"/>
    <x v="3"/>
    <x v="3"/>
    <x v="2731"/>
    <x v="2732"/>
    <x v="2732"/>
    <x v="3"/>
    <x v="3"/>
  </r>
  <r>
    <x v="2"/>
    <x v="65"/>
    <x v="4"/>
    <x v="1"/>
    <x v="2"/>
    <x v="1756"/>
    <x v="10"/>
    <x v="7"/>
    <x v="2769"/>
    <x v="1715"/>
    <x v="5"/>
    <x v="44"/>
    <x v="2426"/>
    <x v="4"/>
    <x v="4"/>
    <x v="4"/>
    <x v="2732"/>
    <x v="2733"/>
    <x v="2733"/>
    <x v="4"/>
    <x v="4"/>
  </r>
  <r>
    <x v="5"/>
    <x v="70"/>
    <x v="4"/>
    <x v="1"/>
    <x v="3"/>
    <x v="1757"/>
    <x v="3"/>
    <x v="0"/>
    <x v="2770"/>
    <x v="1716"/>
    <x v="2"/>
    <x v="37"/>
    <x v="2427"/>
    <x v="4"/>
    <x v="4"/>
    <x v="4"/>
    <x v="2733"/>
    <x v="2734"/>
    <x v="2734"/>
    <x v="4"/>
    <x v="4"/>
  </r>
  <r>
    <x v="4"/>
    <x v="31"/>
    <x v="4"/>
    <x v="1"/>
    <x v="2"/>
    <x v="1758"/>
    <x v="6"/>
    <x v="7"/>
    <x v="2771"/>
    <x v="1717"/>
    <x v="5"/>
    <x v="209"/>
    <x v="2428"/>
    <x v="4"/>
    <x v="4"/>
    <x v="4"/>
    <x v="2734"/>
    <x v="2735"/>
    <x v="2735"/>
    <x v="4"/>
    <x v="4"/>
  </r>
  <r>
    <x v="4"/>
    <x v="31"/>
    <x v="1"/>
    <x v="1"/>
    <x v="0"/>
    <x v="868"/>
    <x v="1"/>
    <x v="2"/>
    <x v="2772"/>
    <x v="590"/>
    <x v="2"/>
    <x v="4"/>
    <x v="2429"/>
    <x v="1"/>
    <x v="1"/>
    <x v="1"/>
    <x v="2735"/>
    <x v="2736"/>
    <x v="2736"/>
    <x v="1"/>
    <x v="1"/>
  </r>
  <r>
    <x v="5"/>
    <x v="175"/>
    <x v="11"/>
    <x v="0"/>
    <x v="0"/>
    <x v="1759"/>
    <x v="2"/>
    <x v="2"/>
    <x v="2773"/>
    <x v="1257"/>
    <x v="2"/>
    <x v="97"/>
    <x v="2430"/>
    <x v="11"/>
    <x v="11"/>
    <x v="11"/>
    <x v="2736"/>
    <x v="2737"/>
    <x v="2737"/>
    <x v="11"/>
    <x v="11"/>
  </r>
  <r>
    <x v="1"/>
    <x v="179"/>
    <x v="3"/>
    <x v="0"/>
    <x v="3"/>
    <x v="1760"/>
    <x v="8"/>
    <x v="5"/>
    <x v="2774"/>
    <x v="1718"/>
    <x v="4"/>
    <x v="22"/>
    <x v="2431"/>
    <x v="3"/>
    <x v="3"/>
    <x v="3"/>
    <x v="2737"/>
    <x v="2738"/>
    <x v="2738"/>
    <x v="3"/>
    <x v="3"/>
  </r>
  <r>
    <x v="5"/>
    <x v="100"/>
    <x v="10"/>
    <x v="0"/>
    <x v="3"/>
    <x v="1675"/>
    <x v="2"/>
    <x v="2"/>
    <x v="2775"/>
    <x v="1719"/>
    <x v="0"/>
    <x v="2"/>
    <x v="2357"/>
    <x v="10"/>
    <x v="10"/>
    <x v="10"/>
    <x v="2738"/>
    <x v="2739"/>
    <x v="2739"/>
    <x v="10"/>
    <x v="10"/>
  </r>
  <r>
    <x v="1"/>
    <x v="81"/>
    <x v="7"/>
    <x v="0"/>
    <x v="3"/>
    <x v="782"/>
    <x v="8"/>
    <x v="1"/>
    <x v="2776"/>
    <x v="775"/>
    <x v="5"/>
    <x v="2"/>
    <x v="2432"/>
    <x v="7"/>
    <x v="7"/>
    <x v="7"/>
    <x v="2739"/>
    <x v="2740"/>
    <x v="2740"/>
    <x v="7"/>
    <x v="7"/>
  </r>
  <r>
    <x v="0"/>
    <x v="181"/>
    <x v="5"/>
    <x v="1"/>
    <x v="0"/>
    <x v="1568"/>
    <x v="10"/>
    <x v="4"/>
    <x v="2777"/>
    <x v="1720"/>
    <x v="5"/>
    <x v="138"/>
    <x v="2433"/>
    <x v="5"/>
    <x v="5"/>
    <x v="5"/>
    <x v="2740"/>
    <x v="2741"/>
    <x v="2741"/>
    <x v="5"/>
    <x v="5"/>
  </r>
  <r>
    <x v="5"/>
    <x v="84"/>
    <x v="1"/>
    <x v="1"/>
    <x v="1"/>
    <x v="600"/>
    <x v="7"/>
    <x v="2"/>
    <x v="2778"/>
    <x v="487"/>
    <x v="1"/>
    <x v="16"/>
    <x v="2434"/>
    <x v="1"/>
    <x v="1"/>
    <x v="1"/>
    <x v="2741"/>
    <x v="2742"/>
    <x v="2742"/>
    <x v="1"/>
    <x v="1"/>
  </r>
  <r>
    <x v="0"/>
    <x v="49"/>
    <x v="7"/>
    <x v="1"/>
    <x v="1"/>
    <x v="1337"/>
    <x v="8"/>
    <x v="3"/>
    <x v="2779"/>
    <x v="1260"/>
    <x v="4"/>
    <x v="2"/>
    <x v="2435"/>
    <x v="7"/>
    <x v="7"/>
    <x v="7"/>
    <x v="2742"/>
    <x v="2743"/>
    <x v="2743"/>
    <x v="7"/>
    <x v="7"/>
  </r>
  <r>
    <x v="4"/>
    <x v="158"/>
    <x v="10"/>
    <x v="0"/>
    <x v="2"/>
    <x v="1761"/>
    <x v="0"/>
    <x v="4"/>
    <x v="2780"/>
    <x v="567"/>
    <x v="2"/>
    <x v="16"/>
    <x v="2436"/>
    <x v="10"/>
    <x v="10"/>
    <x v="10"/>
    <x v="2743"/>
    <x v="2744"/>
    <x v="2744"/>
    <x v="10"/>
    <x v="10"/>
  </r>
  <r>
    <x v="5"/>
    <x v="162"/>
    <x v="3"/>
    <x v="1"/>
    <x v="1"/>
    <x v="1762"/>
    <x v="6"/>
    <x v="6"/>
    <x v="2781"/>
    <x v="1019"/>
    <x v="4"/>
    <x v="248"/>
    <x v="2437"/>
    <x v="3"/>
    <x v="3"/>
    <x v="3"/>
    <x v="2744"/>
    <x v="2745"/>
    <x v="2745"/>
    <x v="3"/>
    <x v="3"/>
  </r>
  <r>
    <x v="3"/>
    <x v="35"/>
    <x v="2"/>
    <x v="0"/>
    <x v="2"/>
    <x v="1763"/>
    <x v="0"/>
    <x v="2"/>
    <x v="2782"/>
    <x v="281"/>
    <x v="2"/>
    <x v="160"/>
    <x v="2438"/>
    <x v="2"/>
    <x v="2"/>
    <x v="2"/>
    <x v="2745"/>
    <x v="2746"/>
    <x v="2746"/>
    <x v="2"/>
    <x v="2"/>
  </r>
  <r>
    <x v="1"/>
    <x v="132"/>
    <x v="9"/>
    <x v="1"/>
    <x v="2"/>
    <x v="480"/>
    <x v="5"/>
    <x v="3"/>
    <x v="2783"/>
    <x v="1721"/>
    <x v="5"/>
    <x v="2"/>
    <x v="2439"/>
    <x v="9"/>
    <x v="9"/>
    <x v="9"/>
    <x v="2746"/>
    <x v="2747"/>
    <x v="2747"/>
    <x v="9"/>
    <x v="9"/>
  </r>
  <r>
    <x v="5"/>
    <x v="105"/>
    <x v="8"/>
    <x v="1"/>
    <x v="0"/>
    <x v="1764"/>
    <x v="6"/>
    <x v="5"/>
    <x v="2784"/>
    <x v="171"/>
    <x v="3"/>
    <x v="2"/>
    <x v="2440"/>
    <x v="8"/>
    <x v="8"/>
    <x v="8"/>
    <x v="2747"/>
    <x v="2748"/>
    <x v="2748"/>
    <x v="8"/>
    <x v="8"/>
  </r>
  <r>
    <x v="2"/>
    <x v="170"/>
    <x v="2"/>
    <x v="1"/>
    <x v="3"/>
    <x v="1765"/>
    <x v="3"/>
    <x v="5"/>
    <x v="2785"/>
    <x v="1722"/>
    <x v="2"/>
    <x v="126"/>
    <x v="2441"/>
    <x v="2"/>
    <x v="2"/>
    <x v="2"/>
    <x v="2748"/>
    <x v="2749"/>
    <x v="2749"/>
    <x v="2"/>
    <x v="2"/>
  </r>
  <r>
    <x v="1"/>
    <x v="116"/>
    <x v="11"/>
    <x v="1"/>
    <x v="0"/>
    <x v="1766"/>
    <x v="5"/>
    <x v="5"/>
    <x v="2786"/>
    <x v="975"/>
    <x v="0"/>
    <x v="16"/>
    <x v="2442"/>
    <x v="11"/>
    <x v="11"/>
    <x v="11"/>
    <x v="2749"/>
    <x v="2750"/>
    <x v="2750"/>
    <x v="11"/>
    <x v="11"/>
  </r>
  <r>
    <x v="2"/>
    <x v="155"/>
    <x v="0"/>
    <x v="0"/>
    <x v="2"/>
    <x v="550"/>
    <x v="5"/>
    <x v="2"/>
    <x v="2787"/>
    <x v="1723"/>
    <x v="5"/>
    <x v="69"/>
    <x v="1418"/>
    <x v="0"/>
    <x v="0"/>
    <x v="0"/>
    <x v="1518"/>
    <x v="1518"/>
    <x v="1518"/>
    <x v="0"/>
    <x v="0"/>
  </r>
  <r>
    <x v="0"/>
    <x v="1"/>
    <x v="1"/>
    <x v="0"/>
    <x v="2"/>
    <x v="1282"/>
    <x v="0"/>
    <x v="1"/>
    <x v="2788"/>
    <x v="1724"/>
    <x v="4"/>
    <x v="46"/>
    <x v="2443"/>
    <x v="1"/>
    <x v="1"/>
    <x v="1"/>
    <x v="2750"/>
    <x v="2751"/>
    <x v="2751"/>
    <x v="1"/>
    <x v="1"/>
  </r>
  <r>
    <x v="1"/>
    <x v="178"/>
    <x v="10"/>
    <x v="1"/>
    <x v="3"/>
    <x v="1767"/>
    <x v="8"/>
    <x v="5"/>
    <x v="2789"/>
    <x v="158"/>
    <x v="3"/>
    <x v="205"/>
    <x v="1179"/>
    <x v="10"/>
    <x v="10"/>
    <x v="10"/>
    <x v="2751"/>
    <x v="2752"/>
    <x v="2752"/>
    <x v="10"/>
    <x v="10"/>
  </r>
  <r>
    <x v="0"/>
    <x v="27"/>
    <x v="7"/>
    <x v="1"/>
    <x v="3"/>
    <x v="1768"/>
    <x v="5"/>
    <x v="2"/>
    <x v="2790"/>
    <x v="1725"/>
    <x v="5"/>
    <x v="2"/>
    <x v="2444"/>
    <x v="7"/>
    <x v="7"/>
    <x v="7"/>
    <x v="2752"/>
    <x v="2753"/>
    <x v="2753"/>
    <x v="7"/>
    <x v="7"/>
  </r>
  <r>
    <x v="6"/>
    <x v="180"/>
    <x v="6"/>
    <x v="0"/>
    <x v="2"/>
    <x v="511"/>
    <x v="1"/>
    <x v="1"/>
    <x v="2791"/>
    <x v="1726"/>
    <x v="4"/>
    <x v="37"/>
    <x v="2445"/>
    <x v="6"/>
    <x v="6"/>
    <x v="6"/>
    <x v="2753"/>
    <x v="2754"/>
    <x v="2754"/>
    <x v="6"/>
    <x v="6"/>
  </r>
  <r>
    <x v="0"/>
    <x v="119"/>
    <x v="4"/>
    <x v="1"/>
    <x v="0"/>
    <x v="1769"/>
    <x v="9"/>
    <x v="7"/>
    <x v="2792"/>
    <x v="432"/>
    <x v="3"/>
    <x v="2"/>
    <x v="2446"/>
    <x v="4"/>
    <x v="4"/>
    <x v="4"/>
    <x v="2754"/>
    <x v="2755"/>
    <x v="2755"/>
    <x v="4"/>
    <x v="4"/>
  </r>
  <r>
    <x v="0"/>
    <x v="118"/>
    <x v="4"/>
    <x v="0"/>
    <x v="2"/>
    <x v="172"/>
    <x v="10"/>
    <x v="6"/>
    <x v="2793"/>
    <x v="70"/>
    <x v="0"/>
    <x v="221"/>
    <x v="2447"/>
    <x v="4"/>
    <x v="4"/>
    <x v="4"/>
    <x v="2755"/>
    <x v="2756"/>
    <x v="2756"/>
    <x v="4"/>
    <x v="4"/>
  </r>
  <r>
    <x v="3"/>
    <x v="35"/>
    <x v="5"/>
    <x v="0"/>
    <x v="3"/>
    <x v="1627"/>
    <x v="11"/>
    <x v="6"/>
    <x v="2794"/>
    <x v="1727"/>
    <x v="4"/>
    <x v="88"/>
    <x v="2448"/>
    <x v="5"/>
    <x v="5"/>
    <x v="5"/>
    <x v="2756"/>
    <x v="2757"/>
    <x v="2757"/>
    <x v="5"/>
    <x v="5"/>
  </r>
  <r>
    <x v="1"/>
    <x v="71"/>
    <x v="1"/>
    <x v="0"/>
    <x v="1"/>
    <x v="1192"/>
    <x v="2"/>
    <x v="1"/>
    <x v="2795"/>
    <x v="619"/>
    <x v="3"/>
    <x v="18"/>
    <x v="2449"/>
    <x v="1"/>
    <x v="1"/>
    <x v="1"/>
    <x v="2757"/>
    <x v="2758"/>
    <x v="2758"/>
    <x v="1"/>
    <x v="1"/>
  </r>
  <r>
    <x v="3"/>
    <x v="151"/>
    <x v="3"/>
    <x v="0"/>
    <x v="2"/>
    <x v="1770"/>
    <x v="5"/>
    <x v="1"/>
    <x v="2796"/>
    <x v="313"/>
    <x v="2"/>
    <x v="2"/>
    <x v="1381"/>
    <x v="3"/>
    <x v="3"/>
    <x v="3"/>
    <x v="2758"/>
    <x v="2759"/>
    <x v="2759"/>
    <x v="3"/>
    <x v="3"/>
  </r>
  <r>
    <x v="4"/>
    <x v="115"/>
    <x v="0"/>
    <x v="1"/>
    <x v="1"/>
    <x v="200"/>
    <x v="2"/>
    <x v="0"/>
    <x v="2797"/>
    <x v="1518"/>
    <x v="0"/>
    <x v="71"/>
    <x v="2277"/>
    <x v="0"/>
    <x v="0"/>
    <x v="0"/>
    <x v="2547"/>
    <x v="2548"/>
    <x v="2548"/>
    <x v="0"/>
    <x v="0"/>
  </r>
  <r>
    <x v="5"/>
    <x v="128"/>
    <x v="11"/>
    <x v="0"/>
    <x v="1"/>
    <x v="1771"/>
    <x v="0"/>
    <x v="3"/>
    <x v="2798"/>
    <x v="1728"/>
    <x v="6"/>
    <x v="15"/>
    <x v="2450"/>
    <x v="11"/>
    <x v="11"/>
    <x v="11"/>
    <x v="2759"/>
    <x v="2760"/>
    <x v="2760"/>
    <x v="11"/>
    <x v="11"/>
  </r>
  <r>
    <x v="3"/>
    <x v="20"/>
    <x v="8"/>
    <x v="0"/>
    <x v="3"/>
    <x v="1298"/>
    <x v="6"/>
    <x v="7"/>
    <x v="2799"/>
    <x v="1729"/>
    <x v="5"/>
    <x v="80"/>
    <x v="2451"/>
    <x v="8"/>
    <x v="8"/>
    <x v="8"/>
    <x v="2760"/>
    <x v="2761"/>
    <x v="2761"/>
    <x v="8"/>
    <x v="8"/>
  </r>
  <r>
    <x v="4"/>
    <x v="31"/>
    <x v="6"/>
    <x v="0"/>
    <x v="2"/>
    <x v="1751"/>
    <x v="0"/>
    <x v="7"/>
    <x v="2800"/>
    <x v="682"/>
    <x v="4"/>
    <x v="32"/>
    <x v="2452"/>
    <x v="6"/>
    <x v="6"/>
    <x v="6"/>
    <x v="2761"/>
    <x v="2762"/>
    <x v="2762"/>
    <x v="6"/>
    <x v="6"/>
  </r>
  <r>
    <x v="5"/>
    <x v="88"/>
    <x v="11"/>
    <x v="1"/>
    <x v="2"/>
    <x v="1772"/>
    <x v="3"/>
    <x v="1"/>
    <x v="2801"/>
    <x v="1084"/>
    <x v="5"/>
    <x v="126"/>
    <x v="2453"/>
    <x v="11"/>
    <x v="11"/>
    <x v="11"/>
    <x v="2762"/>
    <x v="2763"/>
    <x v="2763"/>
    <x v="11"/>
    <x v="11"/>
  </r>
  <r>
    <x v="1"/>
    <x v="123"/>
    <x v="0"/>
    <x v="0"/>
    <x v="1"/>
    <x v="528"/>
    <x v="10"/>
    <x v="5"/>
    <x v="2802"/>
    <x v="715"/>
    <x v="6"/>
    <x v="2"/>
    <x v="2454"/>
    <x v="0"/>
    <x v="0"/>
    <x v="0"/>
    <x v="2763"/>
    <x v="2764"/>
    <x v="2764"/>
    <x v="0"/>
    <x v="0"/>
  </r>
  <r>
    <x v="3"/>
    <x v="57"/>
    <x v="8"/>
    <x v="1"/>
    <x v="3"/>
    <x v="1064"/>
    <x v="4"/>
    <x v="5"/>
    <x v="2803"/>
    <x v="883"/>
    <x v="1"/>
    <x v="16"/>
    <x v="2455"/>
    <x v="8"/>
    <x v="8"/>
    <x v="8"/>
    <x v="2764"/>
    <x v="2765"/>
    <x v="2765"/>
    <x v="8"/>
    <x v="8"/>
  </r>
  <r>
    <x v="2"/>
    <x v="121"/>
    <x v="1"/>
    <x v="1"/>
    <x v="3"/>
    <x v="750"/>
    <x v="3"/>
    <x v="1"/>
    <x v="2804"/>
    <x v="1109"/>
    <x v="4"/>
    <x v="2"/>
    <x v="2456"/>
    <x v="1"/>
    <x v="1"/>
    <x v="1"/>
    <x v="2765"/>
    <x v="2766"/>
    <x v="2766"/>
    <x v="1"/>
    <x v="1"/>
  </r>
  <r>
    <x v="1"/>
    <x v="178"/>
    <x v="2"/>
    <x v="0"/>
    <x v="0"/>
    <x v="731"/>
    <x v="5"/>
    <x v="3"/>
    <x v="2805"/>
    <x v="1730"/>
    <x v="3"/>
    <x v="30"/>
    <x v="2457"/>
    <x v="2"/>
    <x v="2"/>
    <x v="2"/>
    <x v="2766"/>
    <x v="2767"/>
    <x v="2767"/>
    <x v="2"/>
    <x v="2"/>
  </r>
  <r>
    <x v="5"/>
    <x v="101"/>
    <x v="3"/>
    <x v="0"/>
    <x v="1"/>
    <x v="1345"/>
    <x v="11"/>
    <x v="2"/>
    <x v="2806"/>
    <x v="1224"/>
    <x v="4"/>
    <x v="54"/>
    <x v="2458"/>
    <x v="3"/>
    <x v="3"/>
    <x v="3"/>
    <x v="2767"/>
    <x v="2768"/>
    <x v="2768"/>
    <x v="3"/>
    <x v="3"/>
  </r>
  <r>
    <x v="5"/>
    <x v="166"/>
    <x v="9"/>
    <x v="1"/>
    <x v="2"/>
    <x v="450"/>
    <x v="7"/>
    <x v="3"/>
    <x v="2807"/>
    <x v="332"/>
    <x v="4"/>
    <x v="5"/>
    <x v="2459"/>
    <x v="9"/>
    <x v="9"/>
    <x v="9"/>
    <x v="2768"/>
    <x v="2769"/>
    <x v="2769"/>
    <x v="9"/>
    <x v="9"/>
  </r>
  <r>
    <x v="2"/>
    <x v="155"/>
    <x v="4"/>
    <x v="1"/>
    <x v="0"/>
    <x v="140"/>
    <x v="1"/>
    <x v="1"/>
    <x v="2808"/>
    <x v="1007"/>
    <x v="2"/>
    <x v="103"/>
    <x v="1036"/>
    <x v="4"/>
    <x v="4"/>
    <x v="4"/>
    <x v="2769"/>
    <x v="2770"/>
    <x v="2770"/>
    <x v="4"/>
    <x v="4"/>
  </r>
  <r>
    <x v="1"/>
    <x v="167"/>
    <x v="1"/>
    <x v="1"/>
    <x v="2"/>
    <x v="1773"/>
    <x v="1"/>
    <x v="2"/>
    <x v="2809"/>
    <x v="1700"/>
    <x v="2"/>
    <x v="24"/>
    <x v="2140"/>
    <x v="1"/>
    <x v="1"/>
    <x v="1"/>
    <x v="2770"/>
    <x v="2771"/>
    <x v="2771"/>
    <x v="1"/>
    <x v="1"/>
  </r>
  <r>
    <x v="3"/>
    <x v="50"/>
    <x v="3"/>
    <x v="0"/>
    <x v="3"/>
    <x v="1655"/>
    <x v="0"/>
    <x v="0"/>
    <x v="2810"/>
    <x v="1731"/>
    <x v="4"/>
    <x v="4"/>
    <x v="1731"/>
    <x v="3"/>
    <x v="3"/>
    <x v="3"/>
    <x v="2771"/>
    <x v="2772"/>
    <x v="2772"/>
    <x v="3"/>
    <x v="3"/>
  </r>
  <r>
    <x v="1"/>
    <x v="116"/>
    <x v="5"/>
    <x v="0"/>
    <x v="3"/>
    <x v="1774"/>
    <x v="8"/>
    <x v="4"/>
    <x v="2811"/>
    <x v="182"/>
    <x v="1"/>
    <x v="124"/>
    <x v="2460"/>
    <x v="5"/>
    <x v="5"/>
    <x v="5"/>
    <x v="2772"/>
    <x v="2773"/>
    <x v="2773"/>
    <x v="5"/>
    <x v="5"/>
  </r>
  <r>
    <x v="3"/>
    <x v="151"/>
    <x v="2"/>
    <x v="0"/>
    <x v="3"/>
    <x v="1463"/>
    <x v="1"/>
    <x v="7"/>
    <x v="2812"/>
    <x v="1732"/>
    <x v="0"/>
    <x v="2"/>
    <x v="1414"/>
    <x v="2"/>
    <x v="2"/>
    <x v="2"/>
    <x v="2773"/>
    <x v="2774"/>
    <x v="2774"/>
    <x v="2"/>
    <x v="2"/>
  </r>
  <r>
    <x v="1"/>
    <x v="99"/>
    <x v="5"/>
    <x v="0"/>
    <x v="1"/>
    <x v="1775"/>
    <x v="2"/>
    <x v="5"/>
    <x v="2813"/>
    <x v="724"/>
    <x v="4"/>
    <x v="122"/>
    <x v="2461"/>
    <x v="5"/>
    <x v="5"/>
    <x v="5"/>
    <x v="2774"/>
    <x v="2775"/>
    <x v="2775"/>
    <x v="5"/>
    <x v="5"/>
  </r>
  <r>
    <x v="2"/>
    <x v="144"/>
    <x v="9"/>
    <x v="0"/>
    <x v="2"/>
    <x v="213"/>
    <x v="6"/>
    <x v="5"/>
    <x v="2814"/>
    <x v="752"/>
    <x v="2"/>
    <x v="2"/>
    <x v="2462"/>
    <x v="9"/>
    <x v="9"/>
    <x v="9"/>
    <x v="2775"/>
    <x v="2776"/>
    <x v="2776"/>
    <x v="9"/>
    <x v="9"/>
  </r>
  <r>
    <x v="1"/>
    <x v="67"/>
    <x v="6"/>
    <x v="0"/>
    <x v="0"/>
    <x v="1776"/>
    <x v="1"/>
    <x v="3"/>
    <x v="2815"/>
    <x v="108"/>
    <x v="6"/>
    <x v="62"/>
    <x v="1681"/>
    <x v="6"/>
    <x v="6"/>
    <x v="6"/>
    <x v="2776"/>
    <x v="2777"/>
    <x v="2777"/>
    <x v="6"/>
    <x v="6"/>
  </r>
  <r>
    <x v="3"/>
    <x v="21"/>
    <x v="0"/>
    <x v="0"/>
    <x v="2"/>
    <x v="134"/>
    <x v="1"/>
    <x v="3"/>
    <x v="2816"/>
    <x v="1607"/>
    <x v="3"/>
    <x v="2"/>
    <x v="2463"/>
    <x v="0"/>
    <x v="0"/>
    <x v="0"/>
    <x v="2777"/>
    <x v="2778"/>
    <x v="2778"/>
    <x v="0"/>
    <x v="0"/>
  </r>
  <r>
    <x v="1"/>
    <x v="152"/>
    <x v="2"/>
    <x v="0"/>
    <x v="3"/>
    <x v="648"/>
    <x v="9"/>
    <x v="3"/>
    <x v="2817"/>
    <x v="624"/>
    <x v="6"/>
    <x v="2"/>
    <x v="2464"/>
    <x v="2"/>
    <x v="2"/>
    <x v="2"/>
    <x v="2778"/>
    <x v="2779"/>
    <x v="2779"/>
    <x v="2"/>
    <x v="2"/>
  </r>
  <r>
    <x v="5"/>
    <x v="98"/>
    <x v="5"/>
    <x v="0"/>
    <x v="0"/>
    <x v="690"/>
    <x v="10"/>
    <x v="2"/>
    <x v="2818"/>
    <x v="531"/>
    <x v="0"/>
    <x v="158"/>
    <x v="2465"/>
    <x v="5"/>
    <x v="5"/>
    <x v="5"/>
    <x v="2779"/>
    <x v="2780"/>
    <x v="2780"/>
    <x v="5"/>
    <x v="5"/>
  </r>
  <r>
    <x v="1"/>
    <x v="77"/>
    <x v="10"/>
    <x v="1"/>
    <x v="2"/>
    <x v="1529"/>
    <x v="9"/>
    <x v="2"/>
    <x v="2819"/>
    <x v="1733"/>
    <x v="4"/>
    <x v="2"/>
    <x v="2466"/>
    <x v="10"/>
    <x v="10"/>
    <x v="10"/>
    <x v="2780"/>
    <x v="2781"/>
    <x v="2781"/>
    <x v="10"/>
    <x v="10"/>
  </r>
  <r>
    <x v="2"/>
    <x v="107"/>
    <x v="0"/>
    <x v="1"/>
    <x v="1"/>
    <x v="1777"/>
    <x v="6"/>
    <x v="1"/>
    <x v="2820"/>
    <x v="1734"/>
    <x v="1"/>
    <x v="96"/>
    <x v="2467"/>
    <x v="0"/>
    <x v="0"/>
    <x v="0"/>
    <x v="2781"/>
    <x v="2782"/>
    <x v="2782"/>
    <x v="0"/>
    <x v="0"/>
  </r>
  <r>
    <x v="5"/>
    <x v="150"/>
    <x v="6"/>
    <x v="1"/>
    <x v="3"/>
    <x v="1778"/>
    <x v="10"/>
    <x v="0"/>
    <x v="2821"/>
    <x v="1093"/>
    <x v="3"/>
    <x v="22"/>
    <x v="2468"/>
    <x v="6"/>
    <x v="6"/>
    <x v="6"/>
    <x v="2782"/>
    <x v="2783"/>
    <x v="2783"/>
    <x v="6"/>
    <x v="6"/>
  </r>
  <r>
    <x v="4"/>
    <x v="176"/>
    <x v="1"/>
    <x v="0"/>
    <x v="3"/>
    <x v="1072"/>
    <x v="4"/>
    <x v="7"/>
    <x v="2822"/>
    <x v="1735"/>
    <x v="1"/>
    <x v="140"/>
    <x v="2469"/>
    <x v="1"/>
    <x v="1"/>
    <x v="1"/>
    <x v="2783"/>
    <x v="2784"/>
    <x v="2784"/>
    <x v="1"/>
    <x v="1"/>
  </r>
  <r>
    <x v="0"/>
    <x v="25"/>
    <x v="5"/>
    <x v="1"/>
    <x v="2"/>
    <x v="1779"/>
    <x v="6"/>
    <x v="7"/>
    <x v="2823"/>
    <x v="728"/>
    <x v="1"/>
    <x v="20"/>
    <x v="2470"/>
    <x v="5"/>
    <x v="5"/>
    <x v="5"/>
    <x v="2784"/>
    <x v="2785"/>
    <x v="2785"/>
    <x v="5"/>
    <x v="5"/>
  </r>
  <r>
    <x v="0"/>
    <x v="146"/>
    <x v="7"/>
    <x v="1"/>
    <x v="3"/>
    <x v="591"/>
    <x v="7"/>
    <x v="7"/>
    <x v="2824"/>
    <x v="473"/>
    <x v="4"/>
    <x v="2"/>
    <x v="1791"/>
    <x v="7"/>
    <x v="7"/>
    <x v="7"/>
    <x v="2785"/>
    <x v="2786"/>
    <x v="2786"/>
    <x v="7"/>
    <x v="7"/>
  </r>
  <r>
    <x v="3"/>
    <x v="24"/>
    <x v="4"/>
    <x v="1"/>
    <x v="1"/>
    <x v="1338"/>
    <x v="0"/>
    <x v="5"/>
    <x v="2825"/>
    <x v="1736"/>
    <x v="4"/>
    <x v="165"/>
    <x v="2471"/>
    <x v="4"/>
    <x v="4"/>
    <x v="4"/>
    <x v="2786"/>
    <x v="2787"/>
    <x v="2787"/>
    <x v="4"/>
    <x v="4"/>
  </r>
  <r>
    <x v="5"/>
    <x v="39"/>
    <x v="5"/>
    <x v="0"/>
    <x v="0"/>
    <x v="805"/>
    <x v="11"/>
    <x v="4"/>
    <x v="2826"/>
    <x v="1737"/>
    <x v="6"/>
    <x v="19"/>
    <x v="2472"/>
    <x v="5"/>
    <x v="5"/>
    <x v="5"/>
    <x v="2787"/>
    <x v="2788"/>
    <x v="2788"/>
    <x v="5"/>
    <x v="5"/>
  </r>
  <r>
    <x v="1"/>
    <x v="139"/>
    <x v="2"/>
    <x v="1"/>
    <x v="2"/>
    <x v="1604"/>
    <x v="1"/>
    <x v="6"/>
    <x v="2827"/>
    <x v="258"/>
    <x v="1"/>
    <x v="161"/>
    <x v="1764"/>
    <x v="2"/>
    <x v="2"/>
    <x v="2"/>
    <x v="2788"/>
    <x v="2789"/>
    <x v="2789"/>
    <x v="2"/>
    <x v="2"/>
  </r>
  <r>
    <x v="4"/>
    <x v="45"/>
    <x v="1"/>
    <x v="0"/>
    <x v="1"/>
    <x v="293"/>
    <x v="0"/>
    <x v="0"/>
    <x v="2828"/>
    <x v="1738"/>
    <x v="0"/>
    <x v="49"/>
    <x v="2160"/>
    <x v="1"/>
    <x v="1"/>
    <x v="1"/>
    <x v="2789"/>
    <x v="2790"/>
    <x v="2790"/>
    <x v="1"/>
    <x v="1"/>
  </r>
  <r>
    <x v="2"/>
    <x v="51"/>
    <x v="8"/>
    <x v="0"/>
    <x v="2"/>
    <x v="458"/>
    <x v="7"/>
    <x v="7"/>
    <x v="2829"/>
    <x v="543"/>
    <x v="1"/>
    <x v="3"/>
    <x v="603"/>
    <x v="8"/>
    <x v="8"/>
    <x v="8"/>
    <x v="2790"/>
    <x v="2791"/>
    <x v="2791"/>
    <x v="8"/>
    <x v="8"/>
  </r>
  <r>
    <x v="1"/>
    <x v="44"/>
    <x v="11"/>
    <x v="0"/>
    <x v="1"/>
    <x v="1780"/>
    <x v="0"/>
    <x v="5"/>
    <x v="2830"/>
    <x v="1465"/>
    <x v="1"/>
    <x v="2"/>
    <x v="2473"/>
    <x v="11"/>
    <x v="11"/>
    <x v="11"/>
    <x v="2791"/>
    <x v="2792"/>
    <x v="2792"/>
    <x v="11"/>
    <x v="11"/>
  </r>
  <r>
    <x v="1"/>
    <x v="85"/>
    <x v="0"/>
    <x v="0"/>
    <x v="0"/>
    <x v="20"/>
    <x v="10"/>
    <x v="1"/>
    <x v="2831"/>
    <x v="1017"/>
    <x v="2"/>
    <x v="69"/>
    <x v="2474"/>
    <x v="0"/>
    <x v="0"/>
    <x v="0"/>
    <x v="2792"/>
    <x v="2793"/>
    <x v="2793"/>
    <x v="0"/>
    <x v="0"/>
  </r>
  <r>
    <x v="0"/>
    <x v="25"/>
    <x v="3"/>
    <x v="0"/>
    <x v="2"/>
    <x v="19"/>
    <x v="6"/>
    <x v="0"/>
    <x v="2832"/>
    <x v="568"/>
    <x v="5"/>
    <x v="3"/>
    <x v="2475"/>
    <x v="3"/>
    <x v="3"/>
    <x v="3"/>
    <x v="2793"/>
    <x v="2794"/>
    <x v="2794"/>
    <x v="3"/>
    <x v="3"/>
  </r>
  <r>
    <x v="0"/>
    <x v="13"/>
    <x v="4"/>
    <x v="1"/>
    <x v="0"/>
    <x v="331"/>
    <x v="11"/>
    <x v="0"/>
    <x v="2833"/>
    <x v="652"/>
    <x v="1"/>
    <x v="26"/>
    <x v="2476"/>
    <x v="4"/>
    <x v="4"/>
    <x v="4"/>
    <x v="2794"/>
    <x v="2795"/>
    <x v="2795"/>
    <x v="4"/>
    <x v="4"/>
  </r>
  <r>
    <x v="5"/>
    <x v="117"/>
    <x v="5"/>
    <x v="0"/>
    <x v="1"/>
    <x v="502"/>
    <x v="3"/>
    <x v="5"/>
    <x v="2834"/>
    <x v="876"/>
    <x v="3"/>
    <x v="179"/>
    <x v="2477"/>
    <x v="5"/>
    <x v="5"/>
    <x v="5"/>
    <x v="2795"/>
    <x v="2796"/>
    <x v="2796"/>
    <x v="5"/>
    <x v="5"/>
  </r>
  <r>
    <x v="5"/>
    <x v="47"/>
    <x v="9"/>
    <x v="1"/>
    <x v="0"/>
    <x v="1224"/>
    <x v="8"/>
    <x v="7"/>
    <x v="2835"/>
    <x v="270"/>
    <x v="3"/>
    <x v="96"/>
    <x v="2478"/>
    <x v="9"/>
    <x v="9"/>
    <x v="9"/>
    <x v="2796"/>
    <x v="2797"/>
    <x v="2797"/>
    <x v="9"/>
    <x v="9"/>
  </r>
  <r>
    <x v="4"/>
    <x v="31"/>
    <x v="7"/>
    <x v="1"/>
    <x v="3"/>
    <x v="1781"/>
    <x v="7"/>
    <x v="1"/>
    <x v="2836"/>
    <x v="668"/>
    <x v="1"/>
    <x v="2"/>
    <x v="148"/>
    <x v="7"/>
    <x v="7"/>
    <x v="7"/>
    <x v="226"/>
    <x v="226"/>
    <x v="226"/>
    <x v="7"/>
    <x v="7"/>
  </r>
  <r>
    <x v="1"/>
    <x v="116"/>
    <x v="2"/>
    <x v="1"/>
    <x v="3"/>
    <x v="1782"/>
    <x v="1"/>
    <x v="3"/>
    <x v="2837"/>
    <x v="476"/>
    <x v="3"/>
    <x v="174"/>
    <x v="2479"/>
    <x v="2"/>
    <x v="2"/>
    <x v="2"/>
    <x v="2797"/>
    <x v="2798"/>
    <x v="2798"/>
    <x v="2"/>
    <x v="2"/>
  </r>
  <r>
    <x v="2"/>
    <x v="82"/>
    <x v="6"/>
    <x v="0"/>
    <x v="3"/>
    <x v="565"/>
    <x v="8"/>
    <x v="3"/>
    <x v="2838"/>
    <x v="184"/>
    <x v="3"/>
    <x v="43"/>
    <x v="1853"/>
    <x v="6"/>
    <x v="6"/>
    <x v="6"/>
    <x v="2798"/>
    <x v="2799"/>
    <x v="2799"/>
    <x v="6"/>
    <x v="6"/>
  </r>
  <r>
    <x v="4"/>
    <x v="156"/>
    <x v="2"/>
    <x v="0"/>
    <x v="3"/>
    <x v="1774"/>
    <x v="8"/>
    <x v="4"/>
    <x v="2839"/>
    <x v="1120"/>
    <x v="0"/>
    <x v="2"/>
    <x v="2480"/>
    <x v="2"/>
    <x v="2"/>
    <x v="2"/>
    <x v="2799"/>
    <x v="2800"/>
    <x v="2800"/>
    <x v="2"/>
    <x v="2"/>
  </r>
  <r>
    <x v="1"/>
    <x v="140"/>
    <x v="10"/>
    <x v="1"/>
    <x v="2"/>
    <x v="1367"/>
    <x v="3"/>
    <x v="2"/>
    <x v="2840"/>
    <x v="1739"/>
    <x v="2"/>
    <x v="59"/>
    <x v="2481"/>
    <x v="10"/>
    <x v="10"/>
    <x v="10"/>
    <x v="2800"/>
    <x v="2801"/>
    <x v="2801"/>
    <x v="10"/>
    <x v="10"/>
  </r>
  <r>
    <x v="5"/>
    <x v="87"/>
    <x v="11"/>
    <x v="1"/>
    <x v="1"/>
    <x v="1478"/>
    <x v="2"/>
    <x v="2"/>
    <x v="2841"/>
    <x v="1740"/>
    <x v="5"/>
    <x v="126"/>
    <x v="2482"/>
    <x v="11"/>
    <x v="11"/>
    <x v="11"/>
    <x v="2801"/>
    <x v="2802"/>
    <x v="2802"/>
    <x v="11"/>
    <x v="11"/>
  </r>
  <r>
    <x v="6"/>
    <x v="180"/>
    <x v="11"/>
    <x v="0"/>
    <x v="1"/>
    <x v="1018"/>
    <x v="9"/>
    <x v="4"/>
    <x v="2842"/>
    <x v="1741"/>
    <x v="4"/>
    <x v="2"/>
    <x v="2483"/>
    <x v="11"/>
    <x v="11"/>
    <x v="11"/>
    <x v="2802"/>
    <x v="2803"/>
    <x v="2803"/>
    <x v="11"/>
    <x v="11"/>
  </r>
  <r>
    <x v="1"/>
    <x v="80"/>
    <x v="7"/>
    <x v="0"/>
    <x v="3"/>
    <x v="617"/>
    <x v="5"/>
    <x v="0"/>
    <x v="2843"/>
    <x v="1591"/>
    <x v="2"/>
    <x v="2"/>
    <x v="1327"/>
    <x v="7"/>
    <x v="7"/>
    <x v="7"/>
    <x v="2803"/>
    <x v="2804"/>
    <x v="2804"/>
    <x v="7"/>
    <x v="7"/>
  </r>
  <r>
    <x v="1"/>
    <x v="85"/>
    <x v="1"/>
    <x v="1"/>
    <x v="3"/>
    <x v="1783"/>
    <x v="2"/>
    <x v="3"/>
    <x v="2844"/>
    <x v="1609"/>
    <x v="5"/>
    <x v="15"/>
    <x v="2484"/>
    <x v="1"/>
    <x v="1"/>
    <x v="1"/>
    <x v="2804"/>
    <x v="2805"/>
    <x v="2805"/>
    <x v="1"/>
    <x v="1"/>
  </r>
  <r>
    <x v="2"/>
    <x v="164"/>
    <x v="9"/>
    <x v="1"/>
    <x v="1"/>
    <x v="126"/>
    <x v="2"/>
    <x v="3"/>
    <x v="2845"/>
    <x v="1582"/>
    <x v="6"/>
    <x v="27"/>
    <x v="2485"/>
    <x v="9"/>
    <x v="9"/>
    <x v="9"/>
    <x v="2805"/>
    <x v="2806"/>
    <x v="2806"/>
    <x v="9"/>
    <x v="9"/>
  </r>
  <r>
    <x v="5"/>
    <x v="166"/>
    <x v="1"/>
    <x v="0"/>
    <x v="1"/>
    <x v="141"/>
    <x v="5"/>
    <x v="4"/>
    <x v="2846"/>
    <x v="1123"/>
    <x v="6"/>
    <x v="2"/>
    <x v="2486"/>
    <x v="1"/>
    <x v="1"/>
    <x v="1"/>
    <x v="2806"/>
    <x v="2807"/>
    <x v="2807"/>
    <x v="1"/>
    <x v="1"/>
  </r>
  <r>
    <x v="5"/>
    <x v="131"/>
    <x v="10"/>
    <x v="1"/>
    <x v="3"/>
    <x v="1059"/>
    <x v="1"/>
    <x v="2"/>
    <x v="2847"/>
    <x v="194"/>
    <x v="1"/>
    <x v="142"/>
    <x v="2487"/>
    <x v="10"/>
    <x v="10"/>
    <x v="10"/>
    <x v="2807"/>
    <x v="2808"/>
    <x v="2808"/>
    <x v="10"/>
    <x v="10"/>
  </r>
  <r>
    <x v="3"/>
    <x v="106"/>
    <x v="5"/>
    <x v="1"/>
    <x v="0"/>
    <x v="173"/>
    <x v="1"/>
    <x v="3"/>
    <x v="2848"/>
    <x v="1730"/>
    <x v="3"/>
    <x v="227"/>
    <x v="2488"/>
    <x v="5"/>
    <x v="5"/>
    <x v="5"/>
    <x v="2808"/>
    <x v="2809"/>
    <x v="2809"/>
    <x v="5"/>
    <x v="5"/>
  </r>
  <r>
    <x v="5"/>
    <x v="111"/>
    <x v="11"/>
    <x v="0"/>
    <x v="2"/>
    <x v="1784"/>
    <x v="10"/>
    <x v="7"/>
    <x v="2849"/>
    <x v="879"/>
    <x v="5"/>
    <x v="12"/>
    <x v="1014"/>
    <x v="11"/>
    <x v="11"/>
    <x v="11"/>
    <x v="2809"/>
    <x v="2810"/>
    <x v="2810"/>
    <x v="11"/>
    <x v="11"/>
  </r>
  <r>
    <x v="2"/>
    <x v="48"/>
    <x v="7"/>
    <x v="1"/>
    <x v="2"/>
    <x v="211"/>
    <x v="9"/>
    <x v="3"/>
    <x v="2850"/>
    <x v="1742"/>
    <x v="0"/>
    <x v="69"/>
    <x v="1333"/>
    <x v="7"/>
    <x v="7"/>
    <x v="7"/>
    <x v="2810"/>
    <x v="2811"/>
    <x v="2811"/>
    <x v="7"/>
    <x v="7"/>
  </r>
  <r>
    <x v="2"/>
    <x v="51"/>
    <x v="6"/>
    <x v="0"/>
    <x v="0"/>
    <x v="211"/>
    <x v="9"/>
    <x v="3"/>
    <x v="2851"/>
    <x v="81"/>
    <x v="1"/>
    <x v="28"/>
    <x v="2489"/>
    <x v="6"/>
    <x v="6"/>
    <x v="6"/>
    <x v="2811"/>
    <x v="2812"/>
    <x v="2812"/>
    <x v="6"/>
    <x v="6"/>
  </r>
  <r>
    <x v="1"/>
    <x v="66"/>
    <x v="6"/>
    <x v="0"/>
    <x v="2"/>
    <x v="1000"/>
    <x v="10"/>
    <x v="6"/>
    <x v="2852"/>
    <x v="350"/>
    <x v="5"/>
    <x v="274"/>
    <x v="2490"/>
    <x v="6"/>
    <x v="6"/>
    <x v="6"/>
    <x v="2812"/>
    <x v="2813"/>
    <x v="2813"/>
    <x v="6"/>
    <x v="6"/>
  </r>
  <r>
    <x v="1"/>
    <x v="179"/>
    <x v="10"/>
    <x v="0"/>
    <x v="1"/>
    <x v="1785"/>
    <x v="11"/>
    <x v="3"/>
    <x v="2853"/>
    <x v="1743"/>
    <x v="5"/>
    <x v="2"/>
    <x v="2491"/>
    <x v="10"/>
    <x v="10"/>
    <x v="10"/>
    <x v="2813"/>
    <x v="2814"/>
    <x v="2814"/>
    <x v="10"/>
    <x v="10"/>
  </r>
  <r>
    <x v="2"/>
    <x v="102"/>
    <x v="5"/>
    <x v="0"/>
    <x v="2"/>
    <x v="1786"/>
    <x v="0"/>
    <x v="7"/>
    <x v="2854"/>
    <x v="413"/>
    <x v="0"/>
    <x v="54"/>
    <x v="2492"/>
    <x v="5"/>
    <x v="5"/>
    <x v="5"/>
    <x v="2814"/>
    <x v="2815"/>
    <x v="2815"/>
    <x v="5"/>
    <x v="5"/>
  </r>
  <r>
    <x v="5"/>
    <x v="97"/>
    <x v="1"/>
    <x v="0"/>
    <x v="2"/>
    <x v="574"/>
    <x v="3"/>
    <x v="2"/>
    <x v="2855"/>
    <x v="1744"/>
    <x v="5"/>
    <x v="2"/>
    <x v="2493"/>
    <x v="1"/>
    <x v="1"/>
    <x v="1"/>
    <x v="2815"/>
    <x v="2816"/>
    <x v="2816"/>
    <x v="1"/>
    <x v="1"/>
  </r>
  <r>
    <x v="1"/>
    <x v="2"/>
    <x v="3"/>
    <x v="0"/>
    <x v="3"/>
    <x v="1695"/>
    <x v="11"/>
    <x v="0"/>
    <x v="2856"/>
    <x v="719"/>
    <x v="6"/>
    <x v="2"/>
    <x v="2494"/>
    <x v="3"/>
    <x v="3"/>
    <x v="3"/>
    <x v="2816"/>
    <x v="2817"/>
    <x v="2817"/>
    <x v="3"/>
    <x v="3"/>
  </r>
  <r>
    <x v="2"/>
    <x v="164"/>
    <x v="10"/>
    <x v="0"/>
    <x v="3"/>
    <x v="732"/>
    <x v="3"/>
    <x v="4"/>
    <x v="2857"/>
    <x v="621"/>
    <x v="6"/>
    <x v="78"/>
    <x v="2495"/>
    <x v="10"/>
    <x v="10"/>
    <x v="10"/>
    <x v="2817"/>
    <x v="2818"/>
    <x v="2818"/>
    <x v="10"/>
    <x v="10"/>
  </r>
  <r>
    <x v="5"/>
    <x v="154"/>
    <x v="0"/>
    <x v="0"/>
    <x v="3"/>
    <x v="1371"/>
    <x v="9"/>
    <x v="5"/>
    <x v="2858"/>
    <x v="1192"/>
    <x v="5"/>
    <x v="122"/>
    <x v="187"/>
    <x v="0"/>
    <x v="0"/>
    <x v="0"/>
    <x v="2818"/>
    <x v="2819"/>
    <x v="2819"/>
    <x v="0"/>
    <x v="0"/>
  </r>
  <r>
    <x v="0"/>
    <x v="118"/>
    <x v="5"/>
    <x v="1"/>
    <x v="1"/>
    <x v="495"/>
    <x v="6"/>
    <x v="0"/>
    <x v="2859"/>
    <x v="1745"/>
    <x v="6"/>
    <x v="2"/>
    <x v="285"/>
    <x v="5"/>
    <x v="5"/>
    <x v="5"/>
    <x v="2819"/>
    <x v="2820"/>
    <x v="2820"/>
    <x v="5"/>
    <x v="5"/>
  </r>
  <r>
    <x v="1"/>
    <x v="66"/>
    <x v="1"/>
    <x v="0"/>
    <x v="0"/>
    <x v="1787"/>
    <x v="4"/>
    <x v="6"/>
    <x v="2860"/>
    <x v="1746"/>
    <x v="6"/>
    <x v="58"/>
    <x v="2496"/>
    <x v="1"/>
    <x v="1"/>
    <x v="1"/>
    <x v="2820"/>
    <x v="2821"/>
    <x v="2821"/>
    <x v="1"/>
    <x v="1"/>
  </r>
  <r>
    <x v="1"/>
    <x v="55"/>
    <x v="2"/>
    <x v="1"/>
    <x v="0"/>
    <x v="896"/>
    <x v="5"/>
    <x v="3"/>
    <x v="2861"/>
    <x v="813"/>
    <x v="0"/>
    <x v="2"/>
    <x v="2497"/>
    <x v="2"/>
    <x v="2"/>
    <x v="2"/>
    <x v="2821"/>
    <x v="2822"/>
    <x v="2822"/>
    <x v="2"/>
    <x v="2"/>
  </r>
  <r>
    <x v="2"/>
    <x v="155"/>
    <x v="2"/>
    <x v="0"/>
    <x v="0"/>
    <x v="100"/>
    <x v="1"/>
    <x v="0"/>
    <x v="2862"/>
    <x v="1275"/>
    <x v="0"/>
    <x v="2"/>
    <x v="2498"/>
    <x v="2"/>
    <x v="2"/>
    <x v="2"/>
    <x v="2822"/>
    <x v="2823"/>
    <x v="2823"/>
    <x v="2"/>
    <x v="2"/>
  </r>
  <r>
    <x v="5"/>
    <x v="47"/>
    <x v="10"/>
    <x v="1"/>
    <x v="2"/>
    <x v="1788"/>
    <x v="7"/>
    <x v="2"/>
    <x v="2863"/>
    <x v="1747"/>
    <x v="1"/>
    <x v="49"/>
    <x v="2499"/>
    <x v="10"/>
    <x v="10"/>
    <x v="10"/>
    <x v="2823"/>
    <x v="2824"/>
    <x v="2824"/>
    <x v="10"/>
    <x v="10"/>
  </r>
  <r>
    <x v="2"/>
    <x v="82"/>
    <x v="0"/>
    <x v="1"/>
    <x v="1"/>
    <x v="807"/>
    <x v="7"/>
    <x v="0"/>
    <x v="2864"/>
    <x v="1428"/>
    <x v="0"/>
    <x v="44"/>
    <x v="2500"/>
    <x v="0"/>
    <x v="0"/>
    <x v="0"/>
    <x v="2824"/>
    <x v="2825"/>
    <x v="2825"/>
    <x v="0"/>
    <x v="0"/>
  </r>
  <r>
    <x v="5"/>
    <x v="62"/>
    <x v="9"/>
    <x v="1"/>
    <x v="3"/>
    <x v="1662"/>
    <x v="0"/>
    <x v="2"/>
    <x v="2865"/>
    <x v="1748"/>
    <x v="3"/>
    <x v="114"/>
    <x v="2501"/>
    <x v="9"/>
    <x v="9"/>
    <x v="9"/>
    <x v="2825"/>
    <x v="2826"/>
    <x v="2826"/>
    <x v="9"/>
    <x v="9"/>
  </r>
  <r>
    <x v="4"/>
    <x v="31"/>
    <x v="1"/>
    <x v="1"/>
    <x v="3"/>
    <x v="898"/>
    <x v="6"/>
    <x v="3"/>
    <x v="2866"/>
    <x v="1676"/>
    <x v="1"/>
    <x v="2"/>
    <x v="2502"/>
    <x v="1"/>
    <x v="1"/>
    <x v="1"/>
    <x v="2826"/>
    <x v="2827"/>
    <x v="2827"/>
    <x v="1"/>
    <x v="12"/>
  </r>
  <r>
    <x v="1"/>
    <x v="67"/>
    <x v="1"/>
    <x v="1"/>
    <x v="0"/>
    <x v="502"/>
    <x v="3"/>
    <x v="5"/>
    <x v="2867"/>
    <x v="1749"/>
    <x v="6"/>
    <x v="10"/>
    <x v="2503"/>
    <x v="1"/>
    <x v="1"/>
    <x v="1"/>
    <x v="2827"/>
    <x v="2828"/>
    <x v="2828"/>
    <x v="1"/>
    <x v="1"/>
  </r>
  <r>
    <x v="0"/>
    <x v="72"/>
    <x v="1"/>
    <x v="1"/>
    <x v="2"/>
    <x v="1789"/>
    <x v="6"/>
    <x v="6"/>
    <x v="2868"/>
    <x v="202"/>
    <x v="6"/>
    <x v="2"/>
    <x v="2504"/>
    <x v="1"/>
    <x v="1"/>
    <x v="1"/>
    <x v="2828"/>
    <x v="2829"/>
    <x v="2829"/>
    <x v="1"/>
    <x v="1"/>
  </r>
  <r>
    <x v="0"/>
    <x v="135"/>
    <x v="11"/>
    <x v="1"/>
    <x v="1"/>
    <x v="1790"/>
    <x v="0"/>
    <x v="2"/>
    <x v="2869"/>
    <x v="27"/>
    <x v="1"/>
    <x v="71"/>
    <x v="2505"/>
    <x v="11"/>
    <x v="11"/>
    <x v="11"/>
    <x v="2829"/>
    <x v="2830"/>
    <x v="2830"/>
    <x v="11"/>
    <x v="11"/>
  </r>
  <r>
    <x v="4"/>
    <x v="95"/>
    <x v="0"/>
    <x v="0"/>
    <x v="2"/>
    <x v="124"/>
    <x v="1"/>
    <x v="7"/>
    <x v="2870"/>
    <x v="1750"/>
    <x v="4"/>
    <x v="10"/>
    <x v="483"/>
    <x v="0"/>
    <x v="0"/>
    <x v="0"/>
    <x v="2830"/>
    <x v="2831"/>
    <x v="2831"/>
    <x v="0"/>
    <x v="0"/>
  </r>
  <r>
    <x v="1"/>
    <x v="66"/>
    <x v="6"/>
    <x v="0"/>
    <x v="2"/>
    <x v="1333"/>
    <x v="8"/>
    <x v="0"/>
    <x v="2871"/>
    <x v="1751"/>
    <x v="2"/>
    <x v="71"/>
    <x v="859"/>
    <x v="6"/>
    <x v="6"/>
    <x v="6"/>
    <x v="2831"/>
    <x v="2832"/>
    <x v="2832"/>
    <x v="6"/>
    <x v="6"/>
  </r>
  <r>
    <x v="1"/>
    <x v="67"/>
    <x v="10"/>
    <x v="1"/>
    <x v="0"/>
    <x v="521"/>
    <x v="8"/>
    <x v="2"/>
    <x v="2872"/>
    <x v="587"/>
    <x v="1"/>
    <x v="2"/>
    <x v="2148"/>
    <x v="10"/>
    <x v="10"/>
    <x v="10"/>
    <x v="2832"/>
    <x v="2833"/>
    <x v="2833"/>
    <x v="10"/>
    <x v="10"/>
  </r>
  <r>
    <x v="3"/>
    <x v="151"/>
    <x v="10"/>
    <x v="0"/>
    <x v="3"/>
    <x v="409"/>
    <x v="11"/>
    <x v="3"/>
    <x v="2873"/>
    <x v="1752"/>
    <x v="3"/>
    <x v="267"/>
    <x v="2506"/>
    <x v="10"/>
    <x v="10"/>
    <x v="10"/>
    <x v="2833"/>
    <x v="2834"/>
    <x v="2834"/>
    <x v="10"/>
    <x v="10"/>
  </r>
  <r>
    <x v="0"/>
    <x v="27"/>
    <x v="4"/>
    <x v="1"/>
    <x v="2"/>
    <x v="1313"/>
    <x v="8"/>
    <x v="2"/>
    <x v="2874"/>
    <x v="587"/>
    <x v="1"/>
    <x v="2"/>
    <x v="2507"/>
    <x v="4"/>
    <x v="4"/>
    <x v="4"/>
    <x v="2834"/>
    <x v="2835"/>
    <x v="2835"/>
    <x v="4"/>
    <x v="4"/>
  </r>
  <r>
    <x v="5"/>
    <x v="130"/>
    <x v="6"/>
    <x v="0"/>
    <x v="1"/>
    <x v="555"/>
    <x v="10"/>
    <x v="3"/>
    <x v="2875"/>
    <x v="1753"/>
    <x v="1"/>
    <x v="75"/>
    <x v="2508"/>
    <x v="6"/>
    <x v="6"/>
    <x v="6"/>
    <x v="2835"/>
    <x v="2836"/>
    <x v="2836"/>
    <x v="6"/>
    <x v="6"/>
  </r>
  <r>
    <x v="3"/>
    <x v="60"/>
    <x v="0"/>
    <x v="0"/>
    <x v="0"/>
    <x v="841"/>
    <x v="6"/>
    <x v="2"/>
    <x v="2876"/>
    <x v="800"/>
    <x v="5"/>
    <x v="2"/>
    <x v="2509"/>
    <x v="0"/>
    <x v="0"/>
    <x v="0"/>
    <x v="2836"/>
    <x v="2837"/>
    <x v="2837"/>
    <x v="0"/>
    <x v="0"/>
  </r>
  <r>
    <x v="2"/>
    <x v="42"/>
    <x v="8"/>
    <x v="0"/>
    <x v="0"/>
    <x v="331"/>
    <x v="11"/>
    <x v="0"/>
    <x v="2877"/>
    <x v="1754"/>
    <x v="0"/>
    <x v="65"/>
    <x v="2510"/>
    <x v="8"/>
    <x v="8"/>
    <x v="8"/>
    <x v="2837"/>
    <x v="2838"/>
    <x v="2838"/>
    <x v="8"/>
    <x v="8"/>
  </r>
  <r>
    <x v="3"/>
    <x v="94"/>
    <x v="5"/>
    <x v="1"/>
    <x v="2"/>
    <x v="1791"/>
    <x v="9"/>
    <x v="2"/>
    <x v="2878"/>
    <x v="1125"/>
    <x v="4"/>
    <x v="187"/>
    <x v="1116"/>
    <x v="5"/>
    <x v="5"/>
    <x v="5"/>
    <x v="2838"/>
    <x v="2839"/>
    <x v="2839"/>
    <x v="5"/>
    <x v="5"/>
  </r>
  <r>
    <x v="3"/>
    <x v="35"/>
    <x v="0"/>
    <x v="0"/>
    <x v="2"/>
    <x v="1122"/>
    <x v="2"/>
    <x v="2"/>
    <x v="2879"/>
    <x v="1755"/>
    <x v="0"/>
    <x v="2"/>
    <x v="2511"/>
    <x v="0"/>
    <x v="0"/>
    <x v="0"/>
    <x v="2839"/>
    <x v="2840"/>
    <x v="2840"/>
    <x v="0"/>
    <x v="0"/>
  </r>
  <r>
    <x v="2"/>
    <x v="82"/>
    <x v="1"/>
    <x v="0"/>
    <x v="0"/>
    <x v="1792"/>
    <x v="9"/>
    <x v="3"/>
    <x v="2880"/>
    <x v="733"/>
    <x v="0"/>
    <x v="28"/>
    <x v="2512"/>
    <x v="1"/>
    <x v="1"/>
    <x v="1"/>
    <x v="2840"/>
    <x v="2841"/>
    <x v="2841"/>
    <x v="1"/>
    <x v="1"/>
  </r>
  <r>
    <x v="0"/>
    <x v="1"/>
    <x v="9"/>
    <x v="0"/>
    <x v="0"/>
    <x v="1793"/>
    <x v="0"/>
    <x v="7"/>
    <x v="2881"/>
    <x v="310"/>
    <x v="4"/>
    <x v="2"/>
    <x v="2513"/>
    <x v="9"/>
    <x v="9"/>
    <x v="9"/>
    <x v="2841"/>
    <x v="2842"/>
    <x v="2842"/>
    <x v="9"/>
    <x v="9"/>
  </r>
  <r>
    <x v="3"/>
    <x v="8"/>
    <x v="1"/>
    <x v="1"/>
    <x v="3"/>
    <x v="792"/>
    <x v="1"/>
    <x v="7"/>
    <x v="2882"/>
    <x v="1666"/>
    <x v="2"/>
    <x v="2"/>
    <x v="462"/>
    <x v="1"/>
    <x v="1"/>
    <x v="1"/>
    <x v="2842"/>
    <x v="2843"/>
    <x v="2843"/>
    <x v="1"/>
    <x v="1"/>
  </r>
  <r>
    <x v="4"/>
    <x v="46"/>
    <x v="10"/>
    <x v="1"/>
    <x v="1"/>
    <x v="1166"/>
    <x v="4"/>
    <x v="4"/>
    <x v="2883"/>
    <x v="1756"/>
    <x v="2"/>
    <x v="65"/>
    <x v="2514"/>
    <x v="10"/>
    <x v="10"/>
    <x v="10"/>
    <x v="2843"/>
    <x v="2844"/>
    <x v="2844"/>
    <x v="10"/>
    <x v="10"/>
  </r>
  <r>
    <x v="1"/>
    <x v="81"/>
    <x v="9"/>
    <x v="0"/>
    <x v="1"/>
    <x v="1366"/>
    <x v="9"/>
    <x v="4"/>
    <x v="2884"/>
    <x v="1127"/>
    <x v="5"/>
    <x v="58"/>
    <x v="635"/>
    <x v="9"/>
    <x v="9"/>
    <x v="9"/>
    <x v="2844"/>
    <x v="2845"/>
    <x v="2845"/>
    <x v="9"/>
    <x v="9"/>
  </r>
  <r>
    <x v="3"/>
    <x v="106"/>
    <x v="0"/>
    <x v="1"/>
    <x v="0"/>
    <x v="517"/>
    <x v="1"/>
    <x v="0"/>
    <x v="2885"/>
    <x v="1757"/>
    <x v="2"/>
    <x v="27"/>
    <x v="2515"/>
    <x v="0"/>
    <x v="0"/>
    <x v="0"/>
    <x v="2845"/>
    <x v="2846"/>
    <x v="2846"/>
    <x v="0"/>
    <x v="0"/>
  </r>
  <r>
    <x v="5"/>
    <x v="54"/>
    <x v="0"/>
    <x v="0"/>
    <x v="0"/>
    <x v="395"/>
    <x v="7"/>
    <x v="0"/>
    <x v="2886"/>
    <x v="1554"/>
    <x v="5"/>
    <x v="69"/>
    <x v="2516"/>
    <x v="0"/>
    <x v="0"/>
    <x v="0"/>
    <x v="2846"/>
    <x v="2847"/>
    <x v="2847"/>
    <x v="0"/>
    <x v="0"/>
  </r>
  <r>
    <x v="1"/>
    <x v="59"/>
    <x v="5"/>
    <x v="1"/>
    <x v="0"/>
    <x v="548"/>
    <x v="3"/>
    <x v="5"/>
    <x v="2887"/>
    <x v="849"/>
    <x v="1"/>
    <x v="2"/>
    <x v="1725"/>
    <x v="5"/>
    <x v="5"/>
    <x v="5"/>
    <x v="2847"/>
    <x v="2848"/>
    <x v="2848"/>
    <x v="5"/>
    <x v="5"/>
  </r>
  <r>
    <x v="5"/>
    <x v="70"/>
    <x v="9"/>
    <x v="1"/>
    <x v="0"/>
    <x v="1794"/>
    <x v="3"/>
    <x v="0"/>
    <x v="2888"/>
    <x v="1758"/>
    <x v="5"/>
    <x v="19"/>
    <x v="160"/>
    <x v="9"/>
    <x v="9"/>
    <x v="9"/>
    <x v="2848"/>
    <x v="2849"/>
    <x v="2849"/>
    <x v="9"/>
    <x v="9"/>
  </r>
  <r>
    <x v="3"/>
    <x v="11"/>
    <x v="1"/>
    <x v="0"/>
    <x v="1"/>
    <x v="1795"/>
    <x v="3"/>
    <x v="5"/>
    <x v="2889"/>
    <x v="1759"/>
    <x v="2"/>
    <x v="228"/>
    <x v="2382"/>
    <x v="1"/>
    <x v="1"/>
    <x v="1"/>
    <x v="2849"/>
    <x v="2850"/>
    <x v="2850"/>
    <x v="1"/>
    <x v="1"/>
  </r>
  <r>
    <x v="5"/>
    <x v="32"/>
    <x v="8"/>
    <x v="1"/>
    <x v="0"/>
    <x v="1639"/>
    <x v="6"/>
    <x v="0"/>
    <x v="2890"/>
    <x v="1760"/>
    <x v="4"/>
    <x v="154"/>
    <x v="2136"/>
    <x v="8"/>
    <x v="8"/>
    <x v="8"/>
    <x v="2850"/>
    <x v="2851"/>
    <x v="2851"/>
    <x v="8"/>
    <x v="8"/>
  </r>
  <r>
    <x v="2"/>
    <x v="144"/>
    <x v="10"/>
    <x v="0"/>
    <x v="3"/>
    <x v="1796"/>
    <x v="11"/>
    <x v="7"/>
    <x v="2891"/>
    <x v="688"/>
    <x v="6"/>
    <x v="70"/>
    <x v="2517"/>
    <x v="10"/>
    <x v="10"/>
    <x v="10"/>
    <x v="2851"/>
    <x v="2852"/>
    <x v="2852"/>
    <x v="10"/>
    <x v="10"/>
  </r>
  <r>
    <x v="0"/>
    <x v="76"/>
    <x v="7"/>
    <x v="1"/>
    <x v="0"/>
    <x v="288"/>
    <x v="1"/>
    <x v="0"/>
    <x v="2892"/>
    <x v="1552"/>
    <x v="2"/>
    <x v="170"/>
    <x v="2220"/>
    <x v="7"/>
    <x v="7"/>
    <x v="7"/>
    <x v="2852"/>
    <x v="2853"/>
    <x v="2853"/>
    <x v="7"/>
    <x v="7"/>
  </r>
  <r>
    <x v="2"/>
    <x v="83"/>
    <x v="0"/>
    <x v="1"/>
    <x v="1"/>
    <x v="1381"/>
    <x v="4"/>
    <x v="3"/>
    <x v="2893"/>
    <x v="1761"/>
    <x v="2"/>
    <x v="96"/>
    <x v="2518"/>
    <x v="0"/>
    <x v="0"/>
    <x v="0"/>
    <x v="2853"/>
    <x v="2854"/>
    <x v="2854"/>
    <x v="0"/>
    <x v="0"/>
  </r>
  <r>
    <x v="1"/>
    <x v="17"/>
    <x v="8"/>
    <x v="1"/>
    <x v="3"/>
    <x v="1797"/>
    <x v="2"/>
    <x v="7"/>
    <x v="2894"/>
    <x v="1279"/>
    <x v="2"/>
    <x v="2"/>
    <x v="2519"/>
    <x v="8"/>
    <x v="8"/>
    <x v="8"/>
    <x v="2854"/>
    <x v="2855"/>
    <x v="2855"/>
    <x v="8"/>
    <x v="8"/>
  </r>
  <r>
    <x v="1"/>
    <x v="41"/>
    <x v="6"/>
    <x v="1"/>
    <x v="2"/>
    <x v="1798"/>
    <x v="6"/>
    <x v="6"/>
    <x v="2895"/>
    <x v="1135"/>
    <x v="2"/>
    <x v="2"/>
    <x v="332"/>
    <x v="6"/>
    <x v="6"/>
    <x v="6"/>
    <x v="2855"/>
    <x v="2856"/>
    <x v="2856"/>
    <x v="6"/>
    <x v="6"/>
  </r>
  <r>
    <x v="3"/>
    <x v="106"/>
    <x v="9"/>
    <x v="1"/>
    <x v="2"/>
    <x v="633"/>
    <x v="7"/>
    <x v="5"/>
    <x v="2896"/>
    <x v="1524"/>
    <x v="0"/>
    <x v="2"/>
    <x v="2520"/>
    <x v="9"/>
    <x v="9"/>
    <x v="9"/>
    <x v="2856"/>
    <x v="2857"/>
    <x v="2857"/>
    <x v="9"/>
    <x v="9"/>
  </r>
  <r>
    <x v="3"/>
    <x v="30"/>
    <x v="5"/>
    <x v="1"/>
    <x v="0"/>
    <x v="892"/>
    <x v="7"/>
    <x v="5"/>
    <x v="2897"/>
    <x v="1762"/>
    <x v="1"/>
    <x v="19"/>
    <x v="1760"/>
    <x v="5"/>
    <x v="5"/>
    <x v="5"/>
    <x v="2857"/>
    <x v="2858"/>
    <x v="2858"/>
    <x v="5"/>
    <x v="5"/>
  </r>
  <r>
    <x v="5"/>
    <x v="62"/>
    <x v="9"/>
    <x v="1"/>
    <x v="1"/>
    <x v="1304"/>
    <x v="8"/>
    <x v="4"/>
    <x v="2898"/>
    <x v="1763"/>
    <x v="1"/>
    <x v="93"/>
    <x v="905"/>
    <x v="9"/>
    <x v="9"/>
    <x v="9"/>
    <x v="2858"/>
    <x v="2859"/>
    <x v="2859"/>
    <x v="9"/>
    <x v="9"/>
  </r>
  <r>
    <x v="6"/>
    <x v="171"/>
    <x v="7"/>
    <x v="0"/>
    <x v="0"/>
    <x v="1799"/>
    <x v="0"/>
    <x v="0"/>
    <x v="2899"/>
    <x v="679"/>
    <x v="2"/>
    <x v="2"/>
    <x v="2521"/>
    <x v="7"/>
    <x v="7"/>
    <x v="7"/>
    <x v="2859"/>
    <x v="2860"/>
    <x v="2860"/>
    <x v="7"/>
    <x v="7"/>
  </r>
  <r>
    <x v="4"/>
    <x v="46"/>
    <x v="11"/>
    <x v="0"/>
    <x v="0"/>
    <x v="1279"/>
    <x v="7"/>
    <x v="4"/>
    <x v="2900"/>
    <x v="1764"/>
    <x v="3"/>
    <x v="37"/>
    <x v="1540"/>
    <x v="11"/>
    <x v="11"/>
    <x v="11"/>
    <x v="2860"/>
    <x v="2861"/>
    <x v="2861"/>
    <x v="11"/>
    <x v="11"/>
  </r>
  <r>
    <x v="2"/>
    <x v="164"/>
    <x v="9"/>
    <x v="0"/>
    <x v="0"/>
    <x v="1800"/>
    <x v="1"/>
    <x v="7"/>
    <x v="2901"/>
    <x v="124"/>
    <x v="0"/>
    <x v="96"/>
    <x v="2522"/>
    <x v="9"/>
    <x v="9"/>
    <x v="9"/>
    <x v="2861"/>
    <x v="2862"/>
    <x v="2862"/>
    <x v="9"/>
    <x v="9"/>
  </r>
  <r>
    <x v="5"/>
    <x v="131"/>
    <x v="2"/>
    <x v="1"/>
    <x v="0"/>
    <x v="1801"/>
    <x v="0"/>
    <x v="4"/>
    <x v="2902"/>
    <x v="1765"/>
    <x v="5"/>
    <x v="32"/>
    <x v="2311"/>
    <x v="2"/>
    <x v="2"/>
    <x v="2"/>
    <x v="2862"/>
    <x v="2863"/>
    <x v="2863"/>
    <x v="2"/>
    <x v="2"/>
  </r>
  <r>
    <x v="2"/>
    <x v="4"/>
    <x v="5"/>
    <x v="1"/>
    <x v="2"/>
    <x v="213"/>
    <x v="6"/>
    <x v="5"/>
    <x v="2903"/>
    <x v="1617"/>
    <x v="1"/>
    <x v="2"/>
    <x v="2523"/>
    <x v="5"/>
    <x v="5"/>
    <x v="5"/>
    <x v="2863"/>
    <x v="2864"/>
    <x v="2864"/>
    <x v="5"/>
    <x v="5"/>
  </r>
  <r>
    <x v="1"/>
    <x v="140"/>
    <x v="11"/>
    <x v="1"/>
    <x v="0"/>
    <x v="779"/>
    <x v="10"/>
    <x v="7"/>
    <x v="2904"/>
    <x v="1766"/>
    <x v="6"/>
    <x v="198"/>
    <x v="2446"/>
    <x v="11"/>
    <x v="11"/>
    <x v="11"/>
    <x v="2864"/>
    <x v="2865"/>
    <x v="2865"/>
    <x v="11"/>
    <x v="11"/>
  </r>
  <r>
    <x v="2"/>
    <x v="82"/>
    <x v="1"/>
    <x v="0"/>
    <x v="1"/>
    <x v="1802"/>
    <x v="10"/>
    <x v="3"/>
    <x v="2905"/>
    <x v="1767"/>
    <x v="2"/>
    <x v="217"/>
    <x v="2524"/>
    <x v="1"/>
    <x v="1"/>
    <x v="1"/>
    <x v="2865"/>
    <x v="2866"/>
    <x v="2866"/>
    <x v="1"/>
    <x v="1"/>
  </r>
  <r>
    <x v="1"/>
    <x v="26"/>
    <x v="5"/>
    <x v="0"/>
    <x v="1"/>
    <x v="788"/>
    <x v="7"/>
    <x v="5"/>
    <x v="2906"/>
    <x v="1768"/>
    <x v="4"/>
    <x v="19"/>
    <x v="1547"/>
    <x v="5"/>
    <x v="5"/>
    <x v="5"/>
    <x v="2866"/>
    <x v="2867"/>
    <x v="2867"/>
    <x v="5"/>
    <x v="5"/>
  </r>
  <r>
    <x v="1"/>
    <x v="178"/>
    <x v="8"/>
    <x v="1"/>
    <x v="2"/>
    <x v="723"/>
    <x v="3"/>
    <x v="7"/>
    <x v="2907"/>
    <x v="433"/>
    <x v="0"/>
    <x v="2"/>
    <x v="422"/>
    <x v="8"/>
    <x v="8"/>
    <x v="8"/>
    <x v="2867"/>
    <x v="2868"/>
    <x v="2868"/>
    <x v="8"/>
    <x v="8"/>
  </r>
  <r>
    <x v="5"/>
    <x v="161"/>
    <x v="8"/>
    <x v="1"/>
    <x v="1"/>
    <x v="1403"/>
    <x v="7"/>
    <x v="5"/>
    <x v="2908"/>
    <x v="1769"/>
    <x v="5"/>
    <x v="8"/>
    <x v="2525"/>
    <x v="8"/>
    <x v="8"/>
    <x v="8"/>
    <x v="2868"/>
    <x v="2869"/>
    <x v="2869"/>
    <x v="8"/>
    <x v="8"/>
  </r>
  <r>
    <x v="1"/>
    <x v="116"/>
    <x v="8"/>
    <x v="1"/>
    <x v="1"/>
    <x v="1803"/>
    <x v="8"/>
    <x v="5"/>
    <x v="2909"/>
    <x v="1770"/>
    <x v="2"/>
    <x v="2"/>
    <x v="2526"/>
    <x v="8"/>
    <x v="8"/>
    <x v="8"/>
    <x v="2869"/>
    <x v="2870"/>
    <x v="2870"/>
    <x v="8"/>
    <x v="8"/>
  </r>
  <r>
    <x v="1"/>
    <x v="153"/>
    <x v="0"/>
    <x v="1"/>
    <x v="0"/>
    <x v="1716"/>
    <x v="1"/>
    <x v="5"/>
    <x v="2910"/>
    <x v="1771"/>
    <x v="5"/>
    <x v="2"/>
    <x v="2527"/>
    <x v="0"/>
    <x v="0"/>
    <x v="0"/>
    <x v="2870"/>
    <x v="2871"/>
    <x v="2871"/>
    <x v="0"/>
    <x v="0"/>
  </r>
  <r>
    <x v="2"/>
    <x v="155"/>
    <x v="8"/>
    <x v="0"/>
    <x v="3"/>
    <x v="1804"/>
    <x v="11"/>
    <x v="5"/>
    <x v="2911"/>
    <x v="1567"/>
    <x v="0"/>
    <x v="53"/>
    <x v="2528"/>
    <x v="8"/>
    <x v="8"/>
    <x v="8"/>
    <x v="2871"/>
    <x v="2872"/>
    <x v="2872"/>
    <x v="8"/>
    <x v="8"/>
  </r>
  <r>
    <x v="0"/>
    <x v="25"/>
    <x v="9"/>
    <x v="0"/>
    <x v="2"/>
    <x v="1805"/>
    <x v="8"/>
    <x v="4"/>
    <x v="2912"/>
    <x v="974"/>
    <x v="3"/>
    <x v="2"/>
    <x v="1438"/>
    <x v="9"/>
    <x v="9"/>
    <x v="9"/>
    <x v="2872"/>
    <x v="2873"/>
    <x v="2873"/>
    <x v="9"/>
    <x v="9"/>
  </r>
  <r>
    <x v="5"/>
    <x v="114"/>
    <x v="11"/>
    <x v="0"/>
    <x v="2"/>
    <x v="919"/>
    <x v="2"/>
    <x v="6"/>
    <x v="2913"/>
    <x v="306"/>
    <x v="1"/>
    <x v="4"/>
    <x v="2529"/>
    <x v="11"/>
    <x v="11"/>
    <x v="11"/>
    <x v="2873"/>
    <x v="2874"/>
    <x v="2874"/>
    <x v="11"/>
    <x v="11"/>
  </r>
  <r>
    <x v="4"/>
    <x v="115"/>
    <x v="2"/>
    <x v="1"/>
    <x v="1"/>
    <x v="254"/>
    <x v="8"/>
    <x v="6"/>
    <x v="2914"/>
    <x v="1772"/>
    <x v="3"/>
    <x v="126"/>
    <x v="2530"/>
    <x v="2"/>
    <x v="2"/>
    <x v="2"/>
    <x v="2874"/>
    <x v="2875"/>
    <x v="2875"/>
    <x v="2"/>
    <x v="2"/>
  </r>
  <r>
    <x v="3"/>
    <x v="163"/>
    <x v="3"/>
    <x v="0"/>
    <x v="3"/>
    <x v="1806"/>
    <x v="9"/>
    <x v="7"/>
    <x v="2915"/>
    <x v="1773"/>
    <x v="0"/>
    <x v="19"/>
    <x v="2531"/>
    <x v="3"/>
    <x v="3"/>
    <x v="3"/>
    <x v="2875"/>
    <x v="2876"/>
    <x v="2876"/>
    <x v="3"/>
    <x v="3"/>
  </r>
  <r>
    <x v="3"/>
    <x v="11"/>
    <x v="9"/>
    <x v="0"/>
    <x v="3"/>
    <x v="1741"/>
    <x v="2"/>
    <x v="4"/>
    <x v="2916"/>
    <x v="1118"/>
    <x v="3"/>
    <x v="44"/>
    <x v="2532"/>
    <x v="9"/>
    <x v="9"/>
    <x v="9"/>
    <x v="2876"/>
    <x v="2877"/>
    <x v="2877"/>
    <x v="9"/>
    <x v="9"/>
  </r>
  <r>
    <x v="1"/>
    <x v="7"/>
    <x v="8"/>
    <x v="1"/>
    <x v="1"/>
    <x v="822"/>
    <x v="7"/>
    <x v="3"/>
    <x v="2917"/>
    <x v="808"/>
    <x v="3"/>
    <x v="232"/>
    <x v="2533"/>
    <x v="8"/>
    <x v="8"/>
    <x v="8"/>
    <x v="2877"/>
    <x v="2878"/>
    <x v="2878"/>
    <x v="8"/>
    <x v="8"/>
  </r>
  <r>
    <x v="1"/>
    <x v="36"/>
    <x v="4"/>
    <x v="1"/>
    <x v="0"/>
    <x v="1593"/>
    <x v="11"/>
    <x v="5"/>
    <x v="2918"/>
    <x v="1568"/>
    <x v="0"/>
    <x v="220"/>
    <x v="2534"/>
    <x v="4"/>
    <x v="4"/>
    <x v="4"/>
    <x v="2878"/>
    <x v="2879"/>
    <x v="2879"/>
    <x v="4"/>
    <x v="4"/>
  </r>
  <r>
    <x v="1"/>
    <x v="157"/>
    <x v="6"/>
    <x v="0"/>
    <x v="1"/>
    <x v="1807"/>
    <x v="1"/>
    <x v="0"/>
    <x v="2919"/>
    <x v="1774"/>
    <x v="2"/>
    <x v="160"/>
    <x v="220"/>
    <x v="6"/>
    <x v="6"/>
    <x v="6"/>
    <x v="2879"/>
    <x v="2880"/>
    <x v="2880"/>
    <x v="6"/>
    <x v="6"/>
  </r>
  <r>
    <x v="2"/>
    <x v="164"/>
    <x v="5"/>
    <x v="0"/>
    <x v="3"/>
    <x v="1808"/>
    <x v="6"/>
    <x v="5"/>
    <x v="2920"/>
    <x v="693"/>
    <x v="4"/>
    <x v="160"/>
    <x v="2535"/>
    <x v="5"/>
    <x v="5"/>
    <x v="5"/>
    <x v="2880"/>
    <x v="2881"/>
    <x v="2881"/>
    <x v="5"/>
    <x v="5"/>
  </r>
  <r>
    <x v="0"/>
    <x v="76"/>
    <x v="7"/>
    <x v="0"/>
    <x v="1"/>
    <x v="780"/>
    <x v="4"/>
    <x v="4"/>
    <x v="2921"/>
    <x v="1775"/>
    <x v="5"/>
    <x v="42"/>
    <x v="2536"/>
    <x v="7"/>
    <x v="7"/>
    <x v="7"/>
    <x v="2881"/>
    <x v="2882"/>
    <x v="2882"/>
    <x v="7"/>
    <x v="7"/>
  </r>
  <r>
    <x v="1"/>
    <x v="79"/>
    <x v="10"/>
    <x v="0"/>
    <x v="1"/>
    <x v="1273"/>
    <x v="7"/>
    <x v="7"/>
    <x v="2922"/>
    <x v="543"/>
    <x v="1"/>
    <x v="12"/>
    <x v="2537"/>
    <x v="10"/>
    <x v="10"/>
    <x v="10"/>
    <x v="2882"/>
    <x v="2883"/>
    <x v="2883"/>
    <x v="10"/>
    <x v="10"/>
  </r>
  <r>
    <x v="5"/>
    <x v="53"/>
    <x v="5"/>
    <x v="0"/>
    <x v="0"/>
    <x v="1584"/>
    <x v="7"/>
    <x v="3"/>
    <x v="2923"/>
    <x v="497"/>
    <x v="1"/>
    <x v="2"/>
    <x v="77"/>
    <x v="5"/>
    <x v="5"/>
    <x v="5"/>
    <x v="2883"/>
    <x v="2884"/>
    <x v="2884"/>
    <x v="5"/>
    <x v="5"/>
  </r>
  <r>
    <x v="0"/>
    <x v="69"/>
    <x v="1"/>
    <x v="0"/>
    <x v="2"/>
    <x v="780"/>
    <x v="4"/>
    <x v="4"/>
    <x v="2924"/>
    <x v="1776"/>
    <x v="0"/>
    <x v="21"/>
    <x v="2538"/>
    <x v="1"/>
    <x v="1"/>
    <x v="1"/>
    <x v="2884"/>
    <x v="2885"/>
    <x v="2885"/>
    <x v="1"/>
    <x v="1"/>
  </r>
  <r>
    <x v="2"/>
    <x v="125"/>
    <x v="0"/>
    <x v="1"/>
    <x v="0"/>
    <x v="1809"/>
    <x v="0"/>
    <x v="1"/>
    <x v="2925"/>
    <x v="385"/>
    <x v="0"/>
    <x v="86"/>
    <x v="2010"/>
    <x v="0"/>
    <x v="0"/>
    <x v="0"/>
    <x v="2885"/>
    <x v="2886"/>
    <x v="2886"/>
    <x v="0"/>
    <x v="0"/>
  </r>
  <r>
    <x v="1"/>
    <x v="169"/>
    <x v="10"/>
    <x v="1"/>
    <x v="0"/>
    <x v="1810"/>
    <x v="7"/>
    <x v="2"/>
    <x v="2926"/>
    <x v="1777"/>
    <x v="1"/>
    <x v="2"/>
    <x v="1943"/>
    <x v="10"/>
    <x v="10"/>
    <x v="10"/>
    <x v="2886"/>
    <x v="2887"/>
    <x v="2887"/>
    <x v="10"/>
    <x v="10"/>
  </r>
  <r>
    <x v="3"/>
    <x v="151"/>
    <x v="10"/>
    <x v="1"/>
    <x v="0"/>
    <x v="763"/>
    <x v="3"/>
    <x v="2"/>
    <x v="2927"/>
    <x v="1209"/>
    <x v="1"/>
    <x v="71"/>
    <x v="2539"/>
    <x v="10"/>
    <x v="10"/>
    <x v="10"/>
    <x v="2887"/>
    <x v="2888"/>
    <x v="2888"/>
    <x v="10"/>
    <x v="10"/>
  </r>
  <r>
    <x v="3"/>
    <x v="21"/>
    <x v="1"/>
    <x v="0"/>
    <x v="2"/>
    <x v="510"/>
    <x v="7"/>
    <x v="5"/>
    <x v="2928"/>
    <x v="639"/>
    <x v="6"/>
    <x v="275"/>
    <x v="103"/>
    <x v="1"/>
    <x v="1"/>
    <x v="1"/>
    <x v="2888"/>
    <x v="2889"/>
    <x v="2889"/>
    <x v="1"/>
    <x v="1"/>
  </r>
  <r>
    <x v="4"/>
    <x v="160"/>
    <x v="3"/>
    <x v="0"/>
    <x v="2"/>
    <x v="410"/>
    <x v="5"/>
    <x v="0"/>
    <x v="2929"/>
    <x v="926"/>
    <x v="6"/>
    <x v="2"/>
    <x v="2540"/>
    <x v="3"/>
    <x v="3"/>
    <x v="3"/>
    <x v="2889"/>
    <x v="2890"/>
    <x v="2890"/>
    <x v="3"/>
    <x v="3"/>
  </r>
  <r>
    <x v="1"/>
    <x v="44"/>
    <x v="1"/>
    <x v="1"/>
    <x v="1"/>
    <x v="1573"/>
    <x v="6"/>
    <x v="6"/>
    <x v="2930"/>
    <x v="1778"/>
    <x v="3"/>
    <x v="2"/>
    <x v="2100"/>
    <x v="1"/>
    <x v="1"/>
    <x v="1"/>
    <x v="2890"/>
    <x v="2891"/>
    <x v="2891"/>
    <x v="1"/>
    <x v="1"/>
  </r>
  <r>
    <x v="5"/>
    <x v="74"/>
    <x v="9"/>
    <x v="0"/>
    <x v="3"/>
    <x v="1710"/>
    <x v="2"/>
    <x v="3"/>
    <x v="2931"/>
    <x v="976"/>
    <x v="6"/>
    <x v="11"/>
    <x v="1447"/>
    <x v="9"/>
    <x v="9"/>
    <x v="9"/>
    <x v="2891"/>
    <x v="2892"/>
    <x v="2892"/>
    <x v="9"/>
    <x v="9"/>
  </r>
  <r>
    <x v="3"/>
    <x v="21"/>
    <x v="2"/>
    <x v="1"/>
    <x v="0"/>
    <x v="1291"/>
    <x v="8"/>
    <x v="4"/>
    <x v="2932"/>
    <x v="1779"/>
    <x v="5"/>
    <x v="124"/>
    <x v="2541"/>
    <x v="2"/>
    <x v="2"/>
    <x v="2"/>
    <x v="2892"/>
    <x v="2893"/>
    <x v="2893"/>
    <x v="2"/>
    <x v="2"/>
  </r>
  <r>
    <x v="5"/>
    <x v="162"/>
    <x v="11"/>
    <x v="1"/>
    <x v="1"/>
    <x v="424"/>
    <x v="1"/>
    <x v="4"/>
    <x v="2933"/>
    <x v="1780"/>
    <x v="4"/>
    <x v="84"/>
    <x v="1273"/>
    <x v="11"/>
    <x v="11"/>
    <x v="11"/>
    <x v="2893"/>
    <x v="2894"/>
    <x v="2894"/>
    <x v="11"/>
    <x v="11"/>
  </r>
  <r>
    <x v="3"/>
    <x v="24"/>
    <x v="3"/>
    <x v="0"/>
    <x v="2"/>
    <x v="275"/>
    <x v="0"/>
    <x v="5"/>
    <x v="2934"/>
    <x v="664"/>
    <x v="0"/>
    <x v="2"/>
    <x v="2542"/>
    <x v="3"/>
    <x v="3"/>
    <x v="3"/>
    <x v="2894"/>
    <x v="2895"/>
    <x v="2895"/>
    <x v="3"/>
    <x v="3"/>
  </r>
  <r>
    <x v="2"/>
    <x v="68"/>
    <x v="1"/>
    <x v="1"/>
    <x v="1"/>
    <x v="1759"/>
    <x v="2"/>
    <x v="2"/>
    <x v="2935"/>
    <x v="1781"/>
    <x v="2"/>
    <x v="179"/>
    <x v="2543"/>
    <x v="1"/>
    <x v="1"/>
    <x v="1"/>
    <x v="2895"/>
    <x v="2896"/>
    <x v="2896"/>
    <x v="1"/>
    <x v="1"/>
  </r>
  <r>
    <x v="2"/>
    <x v="155"/>
    <x v="10"/>
    <x v="1"/>
    <x v="2"/>
    <x v="1591"/>
    <x v="6"/>
    <x v="7"/>
    <x v="2936"/>
    <x v="1782"/>
    <x v="5"/>
    <x v="21"/>
    <x v="2544"/>
    <x v="10"/>
    <x v="10"/>
    <x v="10"/>
    <x v="2896"/>
    <x v="2897"/>
    <x v="2897"/>
    <x v="10"/>
    <x v="10"/>
  </r>
  <r>
    <x v="2"/>
    <x v="125"/>
    <x v="0"/>
    <x v="0"/>
    <x v="2"/>
    <x v="581"/>
    <x v="6"/>
    <x v="2"/>
    <x v="2937"/>
    <x v="1783"/>
    <x v="5"/>
    <x v="174"/>
    <x v="2414"/>
    <x v="0"/>
    <x v="0"/>
    <x v="0"/>
    <x v="2897"/>
    <x v="2898"/>
    <x v="2898"/>
    <x v="12"/>
    <x v="0"/>
  </r>
  <r>
    <x v="2"/>
    <x v="112"/>
    <x v="9"/>
    <x v="1"/>
    <x v="2"/>
    <x v="1693"/>
    <x v="3"/>
    <x v="6"/>
    <x v="2938"/>
    <x v="1784"/>
    <x v="2"/>
    <x v="2"/>
    <x v="163"/>
    <x v="9"/>
    <x v="9"/>
    <x v="9"/>
    <x v="2898"/>
    <x v="2899"/>
    <x v="2899"/>
    <x v="9"/>
    <x v="9"/>
  </r>
  <r>
    <x v="1"/>
    <x v="129"/>
    <x v="9"/>
    <x v="1"/>
    <x v="3"/>
    <x v="275"/>
    <x v="0"/>
    <x v="5"/>
    <x v="2939"/>
    <x v="273"/>
    <x v="3"/>
    <x v="2"/>
    <x v="2545"/>
    <x v="9"/>
    <x v="9"/>
    <x v="9"/>
    <x v="2899"/>
    <x v="2900"/>
    <x v="2900"/>
    <x v="9"/>
    <x v="9"/>
  </r>
  <r>
    <x v="2"/>
    <x v="107"/>
    <x v="9"/>
    <x v="0"/>
    <x v="2"/>
    <x v="1811"/>
    <x v="7"/>
    <x v="1"/>
    <x v="2940"/>
    <x v="1785"/>
    <x v="4"/>
    <x v="4"/>
    <x v="1149"/>
    <x v="9"/>
    <x v="9"/>
    <x v="9"/>
    <x v="2900"/>
    <x v="2901"/>
    <x v="2901"/>
    <x v="9"/>
    <x v="9"/>
  </r>
  <r>
    <x v="4"/>
    <x v="173"/>
    <x v="10"/>
    <x v="1"/>
    <x v="0"/>
    <x v="155"/>
    <x v="4"/>
    <x v="7"/>
    <x v="2941"/>
    <x v="1786"/>
    <x v="1"/>
    <x v="188"/>
    <x v="2546"/>
    <x v="10"/>
    <x v="10"/>
    <x v="10"/>
    <x v="2901"/>
    <x v="2902"/>
    <x v="2902"/>
    <x v="10"/>
    <x v="10"/>
  </r>
  <r>
    <x v="1"/>
    <x v="85"/>
    <x v="8"/>
    <x v="0"/>
    <x v="2"/>
    <x v="643"/>
    <x v="9"/>
    <x v="6"/>
    <x v="2942"/>
    <x v="1787"/>
    <x v="5"/>
    <x v="2"/>
    <x v="2547"/>
    <x v="8"/>
    <x v="8"/>
    <x v="8"/>
    <x v="2902"/>
    <x v="2903"/>
    <x v="2903"/>
    <x v="8"/>
    <x v="8"/>
  </r>
  <r>
    <x v="2"/>
    <x v="51"/>
    <x v="1"/>
    <x v="1"/>
    <x v="0"/>
    <x v="995"/>
    <x v="0"/>
    <x v="5"/>
    <x v="2943"/>
    <x v="1054"/>
    <x v="4"/>
    <x v="215"/>
    <x v="2548"/>
    <x v="1"/>
    <x v="1"/>
    <x v="1"/>
    <x v="2903"/>
    <x v="2904"/>
    <x v="2904"/>
    <x v="1"/>
    <x v="1"/>
  </r>
  <r>
    <x v="4"/>
    <x v="31"/>
    <x v="2"/>
    <x v="0"/>
    <x v="0"/>
    <x v="1787"/>
    <x v="4"/>
    <x v="6"/>
    <x v="2944"/>
    <x v="1698"/>
    <x v="5"/>
    <x v="86"/>
    <x v="1720"/>
    <x v="2"/>
    <x v="2"/>
    <x v="2"/>
    <x v="2904"/>
    <x v="2905"/>
    <x v="2905"/>
    <x v="2"/>
    <x v="2"/>
  </r>
  <r>
    <x v="2"/>
    <x v="112"/>
    <x v="2"/>
    <x v="0"/>
    <x v="1"/>
    <x v="1037"/>
    <x v="8"/>
    <x v="2"/>
    <x v="2945"/>
    <x v="712"/>
    <x v="1"/>
    <x v="2"/>
    <x v="2549"/>
    <x v="2"/>
    <x v="2"/>
    <x v="2"/>
    <x v="2905"/>
    <x v="2906"/>
    <x v="2906"/>
    <x v="2"/>
    <x v="2"/>
  </r>
  <r>
    <x v="1"/>
    <x v="59"/>
    <x v="7"/>
    <x v="1"/>
    <x v="3"/>
    <x v="1812"/>
    <x v="4"/>
    <x v="5"/>
    <x v="2946"/>
    <x v="1788"/>
    <x v="1"/>
    <x v="199"/>
    <x v="2550"/>
    <x v="7"/>
    <x v="7"/>
    <x v="7"/>
    <x v="2906"/>
    <x v="2907"/>
    <x v="2907"/>
    <x v="7"/>
    <x v="7"/>
  </r>
  <r>
    <x v="0"/>
    <x v="76"/>
    <x v="4"/>
    <x v="1"/>
    <x v="0"/>
    <x v="1813"/>
    <x v="5"/>
    <x v="0"/>
    <x v="2947"/>
    <x v="1751"/>
    <x v="2"/>
    <x v="2"/>
    <x v="2551"/>
    <x v="4"/>
    <x v="4"/>
    <x v="4"/>
    <x v="2907"/>
    <x v="2908"/>
    <x v="2908"/>
    <x v="4"/>
    <x v="4"/>
  </r>
  <r>
    <x v="5"/>
    <x v="150"/>
    <x v="4"/>
    <x v="1"/>
    <x v="1"/>
    <x v="1814"/>
    <x v="0"/>
    <x v="4"/>
    <x v="2948"/>
    <x v="1789"/>
    <x v="2"/>
    <x v="2"/>
    <x v="2552"/>
    <x v="4"/>
    <x v="4"/>
    <x v="4"/>
    <x v="2908"/>
    <x v="2909"/>
    <x v="2909"/>
    <x v="4"/>
    <x v="4"/>
  </r>
  <r>
    <x v="5"/>
    <x v="183"/>
    <x v="1"/>
    <x v="0"/>
    <x v="3"/>
    <x v="1780"/>
    <x v="0"/>
    <x v="5"/>
    <x v="2949"/>
    <x v="1790"/>
    <x v="3"/>
    <x v="30"/>
    <x v="2553"/>
    <x v="1"/>
    <x v="1"/>
    <x v="1"/>
    <x v="2909"/>
    <x v="2910"/>
    <x v="2910"/>
    <x v="1"/>
    <x v="1"/>
  </r>
  <r>
    <x v="5"/>
    <x v="149"/>
    <x v="6"/>
    <x v="0"/>
    <x v="2"/>
    <x v="1171"/>
    <x v="2"/>
    <x v="3"/>
    <x v="2950"/>
    <x v="727"/>
    <x v="1"/>
    <x v="15"/>
    <x v="2038"/>
    <x v="6"/>
    <x v="6"/>
    <x v="6"/>
    <x v="2910"/>
    <x v="2911"/>
    <x v="2911"/>
    <x v="6"/>
    <x v="6"/>
  </r>
  <r>
    <x v="1"/>
    <x v="81"/>
    <x v="2"/>
    <x v="0"/>
    <x v="0"/>
    <x v="1455"/>
    <x v="6"/>
    <x v="4"/>
    <x v="2951"/>
    <x v="1604"/>
    <x v="1"/>
    <x v="106"/>
    <x v="2554"/>
    <x v="2"/>
    <x v="2"/>
    <x v="2"/>
    <x v="2911"/>
    <x v="2912"/>
    <x v="2912"/>
    <x v="2"/>
    <x v="2"/>
  </r>
  <r>
    <x v="2"/>
    <x v="90"/>
    <x v="8"/>
    <x v="1"/>
    <x v="3"/>
    <x v="573"/>
    <x v="10"/>
    <x v="3"/>
    <x v="2952"/>
    <x v="1207"/>
    <x v="1"/>
    <x v="80"/>
    <x v="2555"/>
    <x v="8"/>
    <x v="8"/>
    <x v="8"/>
    <x v="2912"/>
    <x v="2913"/>
    <x v="2913"/>
    <x v="8"/>
    <x v="8"/>
  </r>
  <r>
    <x v="3"/>
    <x v="138"/>
    <x v="10"/>
    <x v="1"/>
    <x v="0"/>
    <x v="1624"/>
    <x v="7"/>
    <x v="5"/>
    <x v="2953"/>
    <x v="975"/>
    <x v="0"/>
    <x v="44"/>
    <x v="2556"/>
    <x v="10"/>
    <x v="10"/>
    <x v="10"/>
    <x v="2913"/>
    <x v="2914"/>
    <x v="2914"/>
    <x v="10"/>
    <x v="10"/>
  </r>
  <r>
    <x v="2"/>
    <x v="82"/>
    <x v="8"/>
    <x v="1"/>
    <x v="2"/>
    <x v="382"/>
    <x v="7"/>
    <x v="2"/>
    <x v="2954"/>
    <x v="1791"/>
    <x v="6"/>
    <x v="20"/>
    <x v="2557"/>
    <x v="8"/>
    <x v="8"/>
    <x v="8"/>
    <x v="2914"/>
    <x v="2915"/>
    <x v="2915"/>
    <x v="8"/>
    <x v="8"/>
  </r>
  <r>
    <x v="5"/>
    <x v="97"/>
    <x v="0"/>
    <x v="0"/>
    <x v="3"/>
    <x v="1815"/>
    <x v="1"/>
    <x v="3"/>
    <x v="2955"/>
    <x v="1792"/>
    <x v="4"/>
    <x v="2"/>
    <x v="2558"/>
    <x v="0"/>
    <x v="0"/>
    <x v="0"/>
    <x v="2915"/>
    <x v="2916"/>
    <x v="2916"/>
    <x v="0"/>
    <x v="0"/>
  </r>
  <r>
    <x v="1"/>
    <x v="179"/>
    <x v="5"/>
    <x v="0"/>
    <x v="3"/>
    <x v="1816"/>
    <x v="2"/>
    <x v="7"/>
    <x v="2956"/>
    <x v="451"/>
    <x v="2"/>
    <x v="12"/>
    <x v="2559"/>
    <x v="5"/>
    <x v="5"/>
    <x v="5"/>
    <x v="2916"/>
    <x v="2917"/>
    <x v="2917"/>
    <x v="5"/>
    <x v="5"/>
  </r>
  <r>
    <x v="3"/>
    <x v="11"/>
    <x v="5"/>
    <x v="1"/>
    <x v="2"/>
    <x v="916"/>
    <x v="3"/>
    <x v="1"/>
    <x v="2957"/>
    <x v="1793"/>
    <x v="0"/>
    <x v="2"/>
    <x v="2560"/>
    <x v="5"/>
    <x v="5"/>
    <x v="5"/>
    <x v="2917"/>
    <x v="2918"/>
    <x v="2918"/>
    <x v="5"/>
    <x v="5"/>
  </r>
  <r>
    <x v="3"/>
    <x v="20"/>
    <x v="8"/>
    <x v="0"/>
    <x v="2"/>
    <x v="1817"/>
    <x v="1"/>
    <x v="1"/>
    <x v="2958"/>
    <x v="1705"/>
    <x v="0"/>
    <x v="152"/>
    <x v="643"/>
    <x v="8"/>
    <x v="8"/>
    <x v="8"/>
    <x v="2918"/>
    <x v="2919"/>
    <x v="2919"/>
    <x v="8"/>
    <x v="8"/>
  </r>
  <r>
    <x v="1"/>
    <x v="123"/>
    <x v="0"/>
    <x v="1"/>
    <x v="1"/>
    <x v="1369"/>
    <x v="7"/>
    <x v="6"/>
    <x v="2959"/>
    <x v="1787"/>
    <x v="5"/>
    <x v="2"/>
    <x v="128"/>
    <x v="0"/>
    <x v="0"/>
    <x v="0"/>
    <x v="2919"/>
    <x v="2920"/>
    <x v="2920"/>
    <x v="0"/>
    <x v="0"/>
  </r>
  <r>
    <x v="5"/>
    <x v="105"/>
    <x v="11"/>
    <x v="1"/>
    <x v="3"/>
    <x v="1818"/>
    <x v="7"/>
    <x v="3"/>
    <x v="2960"/>
    <x v="1794"/>
    <x v="1"/>
    <x v="96"/>
    <x v="2209"/>
    <x v="11"/>
    <x v="11"/>
    <x v="11"/>
    <x v="2920"/>
    <x v="2921"/>
    <x v="2921"/>
    <x v="11"/>
    <x v="11"/>
  </r>
  <r>
    <x v="4"/>
    <x v="158"/>
    <x v="7"/>
    <x v="1"/>
    <x v="1"/>
    <x v="1819"/>
    <x v="9"/>
    <x v="4"/>
    <x v="2961"/>
    <x v="1500"/>
    <x v="0"/>
    <x v="2"/>
    <x v="2561"/>
    <x v="7"/>
    <x v="7"/>
    <x v="7"/>
    <x v="2921"/>
    <x v="2922"/>
    <x v="2922"/>
    <x v="7"/>
    <x v="7"/>
  </r>
  <r>
    <x v="5"/>
    <x v="91"/>
    <x v="1"/>
    <x v="1"/>
    <x v="3"/>
    <x v="1598"/>
    <x v="8"/>
    <x v="1"/>
    <x v="2962"/>
    <x v="1795"/>
    <x v="1"/>
    <x v="30"/>
    <x v="2562"/>
    <x v="1"/>
    <x v="1"/>
    <x v="1"/>
    <x v="2922"/>
    <x v="2923"/>
    <x v="2923"/>
    <x v="1"/>
    <x v="1"/>
  </r>
  <r>
    <x v="1"/>
    <x v="26"/>
    <x v="7"/>
    <x v="1"/>
    <x v="1"/>
    <x v="808"/>
    <x v="4"/>
    <x v="5"/>
    <x v="2963"/>
    <x v="1339"/>
    <x v="4"/>
    <x v="142"/>
    <x v="2563"/>
    <x v="7"/>
    <x v="7"/>
    <x v="7"/>
    <x v="2923"/>
    <x v="2924"/>
    <x v="2924"/>
    <x v="7"/>
    <x v="7"/>
  </r>
  <r>
    <x v="2"/>
    <x v="104"/>
    <x v="6"/>
    <x v="0"/>
    <x v="2"/>
    <x v="1820"/>
    <x v="6"/>
    <x v="4"/>
    <x v="2964"/>
    <x v="1796"/>
    <x v="0"/>
    <x v="57"/>
    <x v="2564"/>
    <x v="6"/>
    <x v="6"/>
    <x v="6"/>
    <x v="2924"/>
    <x v="2925"/>
    <x v="2925"/>
    <x v="6"/>
    <x v="6"/>
  </r>
  <r>
    <x v="5"/>
    <x v="52"/>
    <x v="1"/>
    <x v="0"/>
    <x v="1"/>
    <x v="614"/>
    <x v="6"/>
    <x v="6"/>
    <x v="2965"/>
    <x v="157"/>
    <x v="1"/>
    <x v="37"/>
    <x v="430"/>
    <x v="1"/>
    <x v="1"/>
    <x v="1"/>
    <x v="2925"/>
    <x v="2926"/>
    <x v="2926"/>
    <x v="1"/>
    <x v="1"/>
  </r>
  <r>
    <x v="1"/>
    <x v="136"/>
    <x v="4"/>
    <x v="1"/>
    <x v="3"/>
    <x v="191"/>
    <x v="1"/>
    <x v="2"/>
    <x v="2966"/>
    <x v="713"/>
    <x v="4"/>
    <x v="86"/>
    <x v="2565"/>
    <x v="4"/>
    <x v="4"/>
    <x v="4"/>
    <x v="2926"/>
    <x v="2927"/>
    <x v="2927"/>
    <x v="4"/>
    <x v="4"/>
  </r>
  <r>
    <x v="1"/>
    <x v="2"/>
    <x v="5"/>
    <x v="1"/>
    <x v="2"/>
    <x v="1821"/>
    <x v="3"/>
    <x v="7"/>
    <x v="2967"/>
    <x v="642"/>
    <x v="3"/>
    <x v="44"/>
    <x v="2566"/>
    <x v="5"/>
    <x v="5"/>
    <x v="5"/>
    <x v="2927"/>
    <x v="2928"/>
    <x v="2928"/>
    <x v="5"/>
    <x v="5"/>
  </r>
  <r>
    <x v="1"/>
    <x v="123"/>
    <x v="9"/>
    <x v="0"/>
    <x v="0"/>
    <x v="1822"/>
    <x v="2"/>
    <x v="0"/>
    <x v="2968"/>
    <x v="1797"/>
    <x v="3"/>
    <x v="207"/>
    <x v="2567"/>
    <x v="9"/>
    <x v="9"/>
    <x v="9"/>
    <x v="2928"/>
    <x v="2929"/>
    <x v="2929"/>
    <x v="9"/>
    <x v="9"/>
  </r>
  <r>
    <x v="1"/>
    <x v="85"/>
    <x v="3"/>
    <x v="1"/>
    <x v="3"/>
    <x v="810"/>
    <x v="1"/>
    <x v="2"/>
    <x v="2969"/>
    <x v="1640"/>
    <x v="4"/>
    <x v="22"/>
    <x v="2273"/>
    <x v="3"/>
    <x v="3"/>
    <x v="3"/>
    <x v="2929"/>
    <x v="2930"/>
    <x v="2930"/>
    <x v="3"/>
    <x v="3"/>
  </r>
  <r>
    <x v="1"/>
    <x v="33"/>
    <x v="0"/>
    <x v="0"/>
    <x v="2"/>
    <x v="660"/>
    <x v="1"/>
    <x v="7"/>
    <x v="2970"/>
    <x v="1798"/>
    <x v="6"/>
    <x v="46"/>
    <x v="2568"/>
    <x v="0"/>
    <x v="0"/>
    <x v="0"/>
    <x v="2930"/>
    <x v="2931"/>
    <x v="2931"/>
    <x v="0"/>
    <x v="0"/>
  </r>
  <r>
    <x v="1"/>
    <x v="132"/>
    <x v="2"/>
    <x v="0"/>
    <x v="0"/>
    <x v="1823"/>
    <x v="1"/>
    <x v="2"/>
    <x v="2971"/>
    <x v="1579"/>
    <x v="3"/>
    <x v="20"/>
    <x v="2569"/>
    <x v="2"/>
    <x v="2"/>
    <x v="2"/>
    <x v="2931"/>
    <x v="2932"/>
    <x v="2932"/>
    <x v="2"/>
    <x v="2"/>
  </r>
  <r>
    <x v="3"/>
    <x v="138"/>
    <x v="10"/>
    <x v="0"/>
    <x v="1"/>
    <x v="592"/>
    <x v="1"/>
    <x v="5"/>
    <x v="2972"/>
    <x v="739"/>
    <x v="1"/>
    <x v="122"/>
    <x v="2570"/>
    <x v="10"/>
    <x v="10"/>
    <x v="10"/>
    <x v="2932"/>
    <x v="2933"/>
    <x v="2933"/>
    <x v="10"/>
    <x v="10"/>
  </r>
  <r>
    <x v="5"/>
    <x v="117"/>
    <x v="0"/>
    <x v="0"/>
    <x v="0"/>
    <x v="865"/>
    <x v="5"/>
    <x v="0"/>
    <x v="2973"/>
    <x v="970"/>
    <x v="6"/>
    <x v="2"/>
    <x v="2571"/>
    <x v="0"/>
    <x v="0"/>
    <x v="0"/>
    <x v="2933"/>
    <x v="2934"/>
    <x v="2934"/>
    <x v="0"/>
    <x v="0"/>
  </r>
  <r>
    <x v="2"/>
    <x v="137"/>
    <x v="10"/>
    <x v="1"/>
    <x v="0"/>
    <x v="1310"/>
    <x v="11"/>
    <x v="7"/>
    <x v="2974"/>
    <x v="1443"/>
    <x v="2"/>
    <x v="276"/>
    <x v="2572"/>
    <x v="10"/>
    <x v="10"/>
    <x v="10"/>
    <x v="2934"/>
    <x v="2935"/>
    <x v="2935"/>
    <x v="10"/>
    <x v="10"/>
  </r>
  <r>
    <x v="1"/>
    <x v="140"/>
    <x v="2"/>
    <x v="0"/>
    <x v="0"/>
    <x v="947"/>
    <x v="1"/>
    <x v="2"/>
    <x v="2975"/>
    <x v="1799"/>
    <x v="1"/>
    <x v="82"/>
    <x v="652"/>
    <x v="2"/>
    <x v="2"/>
    <x v="2"/>
    <x v="2935"/>
    <x v="2936"/>
    <x v="2936"/>
    <x v="2"/>
    <x v="2"/>
  </r>
  <r>
    <x v="2"/>
    <x v="102"/>
    <x v="2"/>
    <x v="0"/>
    <x v="0"/>
    <x v="335"/>
    <x v="8"/>
    <x v="1"/>
    <x v="2976"/>
    <x v="116"/>
    <x v="6"/>
    <x v="2"/>
    <x v="2573"/>
    <x v="2"/>
    <x v="2"/>
    <x v="2"/>
    <x v="2936"/>
    <x v="2937"/>
    <x v="2937"/>
    <x v="2"/>
    <x v="2"/>
  </r>
  <r>
    <x v="0"/>
    <x v="19"/>
    <x v="1"/>
    <x v="1"/>
    <x v="1"/>
    <x v="1510"/>
    <x v="0"/>
    <x v="3"/>
    <x v="2977"/>
    <x v="897"/>
    <x v="5"/>
    <x v="160"/>
    <x v="2574"/>
    <x v="1"/>
    <x v="1"/>
    <x v="1"/>
    <x v="2937"/>
    <x v="2938"/>
    <x v="2938"/>
    <x v="1"/>
    <x v="1"/>
  </r>
  <r>
    <x v="5"/>
    <x v="150"/>
    <x v="5"/>
    <x v="1"/>
    <x v="2"/>
    <x v="1824"/>
    <x v="0"/>
    <x v="2"/>
    <x v="2978"/>
    <x v="430"/>
    <x v="3"/>
    <x v="71"/>
    <x v="2575"/>
    <x v="5"/>
    <x v="5"/>
    <x v="5"/>
    <x v="2938"/>
    <x v="2939"/>
    <x v="2939"/>
    <x v="5"/>
    <x v="5"/>
  </r>
  <r>
    <x v="1"/>
    <x v="2"/>
    <x v="2"/>
    <x v="0"/>
    <x v="0"/>
    <x v="166"/>
    <x v="11"/>
    <x v="1"/>
    <x v="2979"/>
    <x v="224"/>
    <x v="6"/>
    <x v="126"/>
    <x v="2576"/>
    <x v="2"/>
    <x v="2"/>
    <x v="2"/>
    <x v="2939"/>
    <x v="2940"/>
    <x v="2940"/>
    <x v="2"/>
    <x v="2"/>
  </r>
  <r>
    <x v="2"/>
    <x v="83"/>
    <x v="9"/>
    <x v="1"/>
    <x v="1"/>
    <x v="1825"/>
    <x v="9"/>
    <x v="4"/>
    <x v="2980"/>
    <x v="1800"/>
    <x v="6"/>
    <x v="2"/>
    <x v="2577"/>
    <x v="9"/>
    <x v="9"/>
    <x v="9"/>
    <x v="2940"/>
    <x v="2941"/>
    <x v="2941"/>
    <x v="9"/>
    <x v="9"/>
  </r>
  <r>
    <x v="1"/>
    <x v="157"/>
    <x v="2"/>
    <x v="1"/>
    <x v="3"/>
    <x v="136"/>
    <x v="9"/>
    <x v="6"/>
    <x v="2981"/>
    <x v="164"/>
    <x v="4"/>
    <x v="2"/>
    <x v="2578"/>
    <x v="2"/>
    <x v="2"/>
    <x v="2"/>
    <x v="2941"/>
    <x v="2942"/>
    <x v="2942"/>
    <x v="2"/>
    <x v="2"/>
  </r>
  <r>
    <x v="2"/>
    <x v="51"/>
    <x v="4"/>
    <x v="1"/>
    <x v="0"/>
    <x v="1826"/>
    <x v="4"/>
    <x v="4"/>
    <x v="2982"/>
    <x v="1801"/>
    <x v="1"/>
    <x v="21"/>
    <x v="2579"/>
    <x v="4"/>
    <x v="4"/>
    <x v="4"/>
    <x v="2942"/>
    <x v="2943"/>
    <x v="2943"/>
    <x v="4"/>
    <x v="4"/>
  </r>
  <r>
    <x v="5"/>
    <x v="101"/>
    <x v="9"/>
    <x v="1"/>
    <x v="2"/>
    <x v="1674"/>
    <x v="7"/>
    <x v="3"/>
    <x v="2983"/>
    <x v="1802"/>
    <x v="1"/>
    <x v="8"/>
    <x v="73"/>
    <x v="9"/>
    <x v="9"/>
    <x v="9"/>
    <x v="2943"/>
    <x v="2944"/>
    <x v="2944"/>
    <x v="9"/>
    <x v="9"/>
  </r>
  <r>
    <x v="4"/>
    <x v="31"/>
    <x v="4"/>
    <x v="1"/>
    <x v="0"/>
    <x v="980"/>
    <x v="11"/>
    <x v="3"/>
    <x v="2984"/>
    <x v="227"/>
    <x v="2"/>
    <x v="257"/>
    <x v="2580"/>
    <x v="4"/>
    <x v="4"/>
    <x v="4"/>
    <x v="2944"/>
    <x v="2945"/>
    <x v="2945"/>
    <x v="4"/>
    <x v="4"/>
  </r>
  <r>
    <x v="3"/>
    <x v="94"/>
    <x v="9"/>
    <x v="0"/>
    <x v="1"/>
    <x v="1694"/>
    <x v="4"/>
    <x v="4"/>
    <x v="2985"/>
    <x v="1656"/>
    <x v="0"/>
    <x v="199"/>
    <x v="2581"/>
    <x v="9"/>
    <x v="9"/>
    <x v="9"/>
    <x v="2945"/>
    <x v="2946"/>
    <x v="2946"/>
    <x v="9"/>
    <x v="9"/>
  </r>
  <r>
    <x v="3"/>
    <x v="30"/>
    <x v="2"/>
    <x v="1"/>
    <x v="2"/>
    <x v="1468"/>
    <x v="10"/>
    <x v="2"/>
    <x v="2986"/>
    <x v="1660"/>
    <x v="3"/>
    <x v="170"/>
    <x v="2582"/>
    <x v="2"/>
    <x v="2"/>
    <x v="2"/>
    <x v="2946"/>
    <x v="2947"/>
    <x v="2947"/>
    <x v="2"/>
    <x v="2"/>
  </r>
  <r>
    <x v="3"/>
    <x v="57"/>
    <x v="0"/>
    <x v="1"/>
    <x v="1"/>
    <x v="1827"/>
    <x v="3"/>
    <x v="2"/>
    <x v="2987"/>
    <x v="1065"/>
    <x v="0"/>
    <x v="2"/>
    <x v="2583"/>
    <x v="0"/>
    <x v="0"/>
    <x v="0"/>
    <x v="2947"/>
    <x v="2948"/>
    <x v="2948"/>
    <x v="0"/>
    <x v="0"/>
  </r>
  <r>
    <x v="5"/>
    <x v="53"/>
    <x v="0"/>
    <x v="1"/>
    <x v="3"/>
    <x v="1828"/>
    <x v="5"/>
    <x v="4"/>
    <x v="2988"/>
    <x v="1803"/>
    <x v="3"/>
    <x v="2"/>
    <x v="2584"/>
    <x v="0"/>
    <x v="0"/>
    <x v="0"/>
    <x v="2948"/>
    <x v="2949"/>
    <x v="2949"/>
    <x v="0"/>
    <x v="0"/>
  </r>
  <r>
    <x v="5"/>
    <x v="183"/>
    <x v="9"/>
    <x v="1"/>
    <x v="2"/>
    <x v="788"/>
    <x v="7"/>
    <x v="5"/>
    <x v="2989"/>
    <x v="552"/>
    <x v="6"/>
    <x v="37"/>
    <x v="2585"/>
    <x v="9"/>
    <x v="9"/>
    <x v="9"/>
    <x v="2949"/>
    <x v="2950"/>
    <x v="2950"/>
    <x v="9"/>
    <x v="9"/>
  </r>
  <r>
    <x v="5"/>
    <x v="96"/>
    <x v="0"/>
    <x v="1"/>
    <x v="0"/>
    <x v="1165"/>
    <x v="4"/>
    <x v="6"/>
    <x v="2990"/>
    <x v="1804"/>
    <x v="6"/>
    <x v="39"/>
    <x v="264"/>
    <x v="0"/>
    <x v="0"/>
    <x v="0"/>
    <x v="2950"/>
    <x v="2951"/>
    <x v="2951"/>
    <x v="0"/>
    <x v="0"/>
  </r>
  <r>
    <x v="5"/>
    <x v="174"/>
    <x v="8"/>
    <x v="1"/>
    <x v="0"/>
    <x v="781"/>
    <x v="6"/>
    <x v="7"/>
    <x v="2991"/>
    <x v="1805"/>
    <x v="6"/>
    <x v="2"/>
    <x v="2586"/>
    <x v="8"/>
    <x v="8"/>
    <x v="8"/>
    <x v="2951"/>
    <x v="2952"/>
    <x v="2952"/>
    <x v="8"/>
    <x v="8"/>
  </r>
  <r>
    <x v="1"/>
    <x v="140"/>
    <x v="1"/>
    <x v="0"/>
    <x v="2"/>
    <x v="540"/>
    <x v="3"/>
    <x v="4"/>
    <x v="2992"/>
    <x v="1806"/>
    <x v="0"/>
    <x v="2"/>
    <x v="2587"/>
    <x v="1"/>
    <x v="1"/>
    <x v="1"/>
    <x v="2952"/>
    <x v="2953"/>
    <x v="2953"/>
    <x v="1"/>
    <x v="1"/>
  </r>
  <r>
    <x v="3"/>
    <x v="61"/>
    <x v="0"/>
    <x v="1"/>
    <x v="2"/>
    <x v="340"/>
    <x v="11"/>
    <x v="4"/>
    <x v="2993"/>
    <x v="1807"/>
    <x v="0"/>
    <x v="16"/>
    <x v="2588"/>
    <x v="0"/>
    <x v="0"/>
    <x v="0"/>
    <x v="2953"/>
    <x v="2954"/>
    <x v="2954"/>
    <x v="0"/>
    <x v="0"/>
  </r>
  <r>
    <x v="2"/>
    <x v="104"/>
    <x v="3"/>
    <x v="0"/>
    <x v="1"/>
    <x v="1829"/>
    <x v="3"/>
    <x v="2"/>
    <x v="2994"/>
    <x v="2"/>
    <x v="2"/>
    <x v="142"/>
    <x v="2238"/>
    <x v="3"/>
    <x v="3"/>
    <x v="3"/>
    <x v="2954"/>
    <x v="2955"/>
    <x v="2955"/>
    <x v="3"/>
    <x v="3"/>
  </r>
  <r>
    <x v="1"/>
    <x v="16"/>
    <x v="2"/>
    <x v="0"/>
    <x v="3"/>
    <x v="1830"/>
    <x v="9"/>
    <x v="4"/>
    <x v="2995"/>
    <x v="1149"/>
    <x v="3"/>
    <x v="12"/>
    <x v="2589"/>
    <x v="2"/>
    <x v="2"/>
    <x v="2"/>
    <x v="2955"/>
    <x v="2956"/>
    <x v="2956"/>
    <x v="2"/>
    <x v="2"/>
  </r>
  <r>
    <x v="5"/>
    <x v="96"/>
    <x v="7"/>
    <x v="1"/>
    <x v="0"/>
    <x v="1825"/>
    <x v="9"/>
    <x v="4"/>
    <x v="2996"/>
    <x v="1808"/>
    <x v="5"/>
    <x v="2"/>
    <x v="2590"/>
    <x v="7"/>
    <x v="7"/>
    <x v="7"/>
    <x v="2956"/>
    <x v="2957"/>
    <x v="2957"/>
    <x v="7"/>
    <x v="7"/>
  </r>
  <r>
    <x v="2"/>
    <x v="4"/>
    <x v="1"/>
    <x v="0"/>
    <x v="1"/>
    <x v="1831"/>
    <x v="2"/>
    <x v="5"/>
    <x v="2997"/>
    <x v="1809"/>
    <x v="4"/>
    <x v="2"/>
    <x v="2591"/>
    <x v="1"/>
    <x v="1"/>
    <x v="1"/>
    <x v="2957"/>
    <x v="2958"/>
    <x v="2958"/>
    <x v="1"/>
    <x v="1"/>
  </r>
  <r>
    <x v="6"/>
    <x v="18"/>
    <x v="10"/>
    <x v="0"/>
    <x v="1"/>
    <x v="1832"/>
    <x v="6"/>
    <x v="4"/>
    <x v="2998"/>
    <x v="1810"/>
    <x v="6"/>
    <x v="12"/>
    <x v="2592"/>
    <x v="10"/>
    <x v="10"/>
    <x v="10"/>
    <x v="2958"/>
    <x v="2959"/>
    <x v="2959"/>
    <x v="10"/>
    <x v="10"/>
  </r>
  <r>
    <x v="5"/>
    <x v="162"/>
    <x v="6"/>
    <x v="0"/>
    <x v="3"/>
    <x v="64"/>
    <x v="10"/>
    <x v="1"/>
    <x v="2999"/>
    <x v="1528"/>
    <x v="6"/>
    <x v="102"/>
    <x v="2593"/>
    <x v="6"/>
    <x v="6"/>
    <x v="6"/>
    <x v="2959"/>
    <x v="2960"/>
    <x v="2960"/>
    <x v="6"/>
    <x v="6"/>
  </r>
  <r>
    <x v="0"/>
    <x v="27"/>
    <x v="6"/>
    <x v="0"/>
    <x v="0"/>
    <x v="68"/>
    <x v="1"/>
    <x v="5"/>
    <x v="3000"/>
    <x v="721"/>
    <x v="3"/>
    <x v="15"/>
    <x v="2594"/>
    <x v="6"/>
    <x v="6"/>
    <x v="6"/>
    <x v="2960"/>
    <x v="2961"/>
    <x v="2961"/>
    <x v="6"/>
    <x v="6"/>
  </r>
  <r>
    <x v="5"/>
    <x v="105"/>
    <x v="2"/>
    <x v="1"/>
    <x v="2"/>
    <x v="1833"/>
    <x v="2"/>
    <x v="3"/>
    <x v="3001"/>
    <x v="1320"/>
    <x v="6"/>
    <x v="19"/>
    <x v="2595"/>
    <x v="2"/>
    <x v="2"/>
    <x v="2"/>
    <x v="2961"/>
    <x v="2962"/>
    <x v="2962"/>
    <x v="2"/>
    <x v="2"/>
  </r>
  <r>
    <x v="6"/>
    <x v="103"/>
    <x v="3"/>
    <x v="0"/>
    <x v="2"/>
    <x v="1834"/>
    <x v="8"/>
    <x v="3"/>
    <x v="3002"/>
    <x v="1415"/>
    <x v="5"/>
    <x v="49"/>
    <x v="2596"/>
    <x v="3"/>
    <x v="3"/>
    <x v="3"/>
    <x v="2962"/>
    <x v="2963"/>
    <x v="2963"/>
    <x v="3"/>
    <x v="3"/>
  </r>
  <r>
    <x v="5"/>
    <x v="177"/>
    <x v="10"/>
    <x v="0"/>
    <x v="2"/>
    <x v="1378"/>
    <x v="3"/>
    <x v="0"/>
    <x v="3003"/>
    <x v="1811"/>
    <x v="1"/>
    <x v="69"/>
    <x v="2597"/>
    <x v="10"/>
    <x v="10"/>
    <x v="10"/>
    <x v="2963"/>
    <x v="2964"/>
    <x v="2964"/>
    <x v="10"/>
    <x v="10"/>
  </r>
  <r>
    <x v="3"/>
    <x v="124"/>
    <x v="11"/>
    <x v="1"/>
    <x v="0"/>
    <x v="1835"/>
    <x v="9"/>
    <x v="1"/>
    <x v="3004"/>
    <x v="746"/>
    <x v="0"/>
    <x v="2"/>
    <x v="2598"/>
    <x v="11"/>
    <x v="11"/>
    <x v="11"/>
    <x v="2964"/>
    <x v="2965"/>
    <x v="2965"/>
    <x v="11"/>
    <x v="11"/>
  </r>
  <r>
    <x v="5"/>
    <x v="105"/>
    <x v="6"/>
    <x v="0"/>
    <x v="0"/>
    <x v="1160"/>
    <x v="10"/>
    <x v="2"/>
    <x v="3005"/>
    <x v="1812"/>
    <x v="3"/>
    <x v="200"/>
    <x v="2599"/>
    <x v="6"/>
    <x v="6"/>
    <x v="6"/>
    <x v="2965"/>
    <x v="2966"/>
    <x v="2966"/>
    <x v="6"/>
    <x v="6"/>
  </r>
  <r>
    <x v="1"/>
    <x v="64"/>
    <x v="6"/>
    <x v="1"/>
    <x v="3"/>
    <x v="1836"/>
    <x v="6"/>
    <x v="3"/>
    <x v="3006"/>
    <x v="1813"/>
    <x v="0"/>
    <x v="277"/>
    <x v="2600"/>
    <x v="6"/>
    <x v="6"/>
    <x v="6"/>
    <x v="2966"/>
    <x v="2967"/>
    <x v="2967"/>
    <x v="6"/>
    <x v="6"/>
  </r>
  <r>
    <x v="4"/>
    <x v="45"/>
    <x v="1"/>
    <x v="1"/>
    <x v="3"/>
    <x v="447"/>
    <x v="7"/>
    <x v="2"/>
    <x v="3007"/>
    <x v="1814"/>
    <x v="2"/>
    <x v="19"/>
    <x v="2601"/>
    <x v="1"/>
    <x v="1"/>
    <x v="1"/>
    <x v="2967"/>
    <x v="2968"/>
    <x v="2968"/>
    <x v="1"/>
    <x v="1"/>
  </r>
  <r>
    <x v="5"/>
    <x v="97"/>
    <x v="9"/>
    <x v="0"/>
    <x v="1"/>
    <x v="1742"/>
    <x v="8"/>
    <x v="2"/>
    <x v="3008"/>
    <x v="1815"/>
    <x v="1"/>
    <x v="2"/>
    <x v="1190"/>
    <x v="9"/>
    <x v="9"/>
    <x v="9"/>
    <x v="2968"/>
    <x v="2969"/>
    <x v="2969"/>
    <x v="9"/>
    <x v="9"/>
  </r>
  <r>
    <x v="1"/>
    <x v="167"/>
    <x v="11"/>
    <x v="1"/>
    <x v="2"/>
    <x v="1837"/>
    <x v="4"/>
    <x v="6"/>
    <x v="3009"/>
    <x v="1450"/>
    <x v="0"/>
    <x v="2"/>
    <x v="2602"/>
    <x v="11"/>
    <x v="11"/>
    <x v="11"/>
    <x v="2969"/>
    <x v="2970"/>
    <x v="2970"/>
    <x v="11"/>
    <x v="11"/>
  </r>
  <r>
    <x v="5"/>
    <x v="74"/>
    <x v="11"/>
    <x v="0"/>
    <x v="0"/>
    <x v="1838"/>
    <x v="0"/>
    <x v="4"/>
    <x v="3010"/>
    <x v="391"/>
    <x v="1"/>
    <x v="58"/>
    <x v="2603"/>
    <x v="11"/>
    <x v="11"/>
    <x v="11"/>
    <x v="2970"/>
    <x v="2971"/>
    <x v="2971"/>
    <x v="11"/>
    <x v="11"/>
  </r>
  <r>
    <x v="1"/>
    <x v="17"/>
    <x v="3"/>
    <x v="1"/>
    <x v="3"/>
    <x v="1501"/>
    <x v="11"/>
    <x v="2"/>
    <x v="3011"/>
    <x v="1562"/>
    <x v="3"/>
    <x v="28"/>
    <x v="2604"/>
    <x v="3"/>
    <x v="3"/>
    <x v="3"/>
    <x v="2971"/>
    <x v="2972"/>
    <x v="2972"/>
    <x v="3"/>
    <x v="3"/>
  </r>
  <r>
    <x v="3"/>
    <x v="106"/>
    <x v="9"/>
    <x v="0"/>
    <x v="0"/>
    <x v="1839"/>
    <x v="6"/>
    <x v="4"/>
    <x v="3012"/>
    <x v="180"/>
    <x v="3"/>
    <x v="164"/>
    <x v="450"/>
    <x v="9"/>
    <x v="9"/>
    <x v="9"/>
    <x v="2972"/>
    <x v="2973"/>
    <x v="2973"/>
    <x v="9"/>
    <x v="9"/>
  </r>
  <r>
    <x v="3"/>
    <x v="110"/>
    <x v="5"/>
    <x v="1"/>
    <x v="3"/>
    <x v="1840"/>
    <x v="2"/>
    <x v="4"/>
    <x v="3013"/>
    <x v="1389"/>
    <x v="5"/>
    <x v="2"/>
    <x v="2605"/>
    <x v="5"/>
    <x v="5"/>
    <x v="5"/>
    <x v="2973"/>
    <x v="2974"/>
    <x v="2974"/>
    <x v="5"/>
    <x v="5"/>
  </r>
  <r>
    <x v="4"/>
    <x v="46"/>
    <x v="0"/>
    <x v="0"/>
    <x v="0"/>
    <x v="1102"/>
    <x v="6"/>
    <x v="1"/>
    <x v="3014"/>
    <x v="1045"/>
    <x v="3"/>
    <x v="2"/>
    <x v="2606"/>
    <x v="0"/>
    <x v="0"/>
    <x v="0"/>
    <x v="2974"/>
    <x v="2975"/>
    <x v="2975"/>
    <x v="0"/>
    <x v="0"/>
  </r>
  <r>
    <x v="1"/>
    <x v="86"/>
    <x v="10"/>
    <x v="0"/>
    <x v="2"/>
    <x v="1841"/>
    <x v="4"/>
    <x v="2"/>
    <x v="3015"/>
    <x v="1816"/>
    <x v="6"/>
    <x v="2"/>
    <x v="2607"/>
    <x v="10"/>
    <x v="10"/>
    <x v="10"/>
    <x v="2975"/>
    <x v="2976"/>
    <x v="2976"/>
    <x v="10"/>
    <x v="10"/>
  </r>
  <r>
    <x v="1"/>
    <x v="67"/>
    <x v="2"/>
    <x v="1"/>
    <x v="3"/>
    <x v="1349"/>
    <x v="9"/>
    <x v="4"/>
    <x v="3016"/>
    <x v="1493"/>
    <x v="3"/>
    <x v="19"/>
    <x v="2608"/>
    <x v="2"/>
    <x v="2"/>
    <x v="2"/>
    <x v="2976"/>
    <x v="2977"/>
    <x v="2977"/>
    <x v="2"/>
    <x v="2"/>
  </r>
  <r>
    <x v="1"/>
    <x v="169"/>
    <x v="0"/>
    <x v="0"/>
    <x v="3"/>
    <x v="1581"/>
    <x v="6"/>
    <x v="3"/>
    <x v="3017"/>
    <x v="687"/>
    <x v="1"/>
    <x v="278"/>
    <x v="2609"/>
    <x v="0"/>
    <x v="0"/>
    <x v="0"/>
    <x v="2977"/>
    <x v="2978"/>
    <x v="2978"/>
    <x v="0"/>
    <x v="0"/>
  </r>
  <r>
    <x v="1"/>
    <x v="152"/>
    <x v="4"/>
    <x v="0"/>
    <x v="1"/>
    <x v="1474"/>
    <x v="1"/>
    <x v="1"/>
    <x v="3018"/>
    <x v="1455"/>
    <x v="6"/>
    <x v="39"/>
    <x v="1456"/>
    <x v="4"/>
    <x v="4"/>
    <x v="4"/>
    <x v="2978"/>
    <x v="2979"/>
    <x v="2979"/>
    <x v="4"/>
    <x v="4"/>
  </r>
  <r>
    <x v="5"/>
    <x v="126"/>
    <x v="1"/>
    <x v="1"/>
    <x v="0"/>
    <x v="1395"/>
    <x v="4"/>
    <x v="2"/>
    <x v="3019"/>
    <x v="867"/>
    <x v="2"/>
    <x v="28"/>
    <x v="2006"/>
    <x v="1"/>
    <x v="1"/>
    <x v="1"/>
    <x v="2979"/>
    <x v="2980"/>
    <x v="2980"/>
    <x v="1"/>
    <x v="1"/>
  </r>
  <r>
    <x v="3"/>
    <x v="21"/>
    <x v="8"/>
    <x v="0"/>
    <x v="3"/>
    <x v="1842"/>
    <x v="2"/>
    <x v="7"/>
    <x v="3020"/>
    <x v="643"/>
    <x v="1"/>
    <x v="22"/>
    <x v="2610"/>
    <x v="8"/>
    <x v="8"/>
    <x v="8"/>
    <x v="2980"/>
    <x v="2981"/>
    <x v="2981"/>
    <x v="8"/>
    <x v="8"/>
  </r>
  <r>
    <x v="1"/>
    <x v="66"/>
    <x v="4"/>
    <x v="0"/>
    <x v="2"/>
    <x v="528"/>
    <x v="10"/>
    <x v="5"/>
    <x v="3021"/>
    <x v="932"/>
    <x v="1"/>
    <x v="95"/>
    <x v="2611"/>
    <x v="4"/>
    <x v="4"/>
    <x v="4"/>
    <x v="2981"/>
    <x v="2982"/>
    <x v="2982"/>
    <x v="4"/>
    <x v="4"/>
  </r>
  <r>
    <x v="3"/>
    <x v="124"/>
    <x v="5"/>
    <x v="1"/>
    <x v="2"/>
    <x v="1250"/>
    <x v="2"/>
    <x v="4"/>
    <x v="3022"/>
    <x v="1817"/>
    <x v="3"/>
    <x v="2"/>
    <x v="2612"/>
    <x v="5"/>
    <x v="5"/>
    <x v="5"/>
    <x v="2982"/>
    <x v="2983"/>
    <x v="2983"/>
    <x v="5"/>
    <x v="5"/>
  </r>
  <r>
    <x v="0"/>
    <x v="134"/>
    <x v="5"/>
    <x v="1"/>
    <x v="2"/>
    <x v="335"/>
    <x v="8"/>
    <x v="1"/>
    <x v="3023"/>
    <x v="384"/>
    <x v="3"/>
    <x v="173"/>
    <x v="2613"/>
    <x v="5"/>
    <x v="5"/>
    <x v="5"/>
    <x v="2983"/>
    <x v="2984"/>
    <x v="2984"/>
    <x v="5"/>
    <x v="5"/>
  </r>
  <r>
    <x v="0"/>
    <x v="135"/>
    <x v="9"/>
    <x v="1"/>
    <x v="2"/>
    <x v="1843"/>
    <x v="10"/>
    <x v="1"/>
    <x v="3024"/>
    <x v="950"/>
    <x v="5"/>
    <x v="30"/>
    <x v="490"/>
    <x v="9"/>
    <x v="9"/>
    <x v="9"/>
    <x v="2984"/>
    <x v="2985"/>
    <x v="2985"/>
    <x v="9"/>
    <x v="9"/>
  </r>
  <r>
    <x v="5"/>
    <x v="75"/>
    <x v="5"/>
    <x v="1"/>
    <x v="0"/>
    <x v="624"/>
    <x v="7"/>
    <x v="2"/>
    <x v="3025"/>
    <x v="1519"/>
    <x v="1"/>
    <x v="12"/>
    <x v="2614"/>
    <x v="5"/>
    <x v="5"/>
    <x v="5"/>
    <x v="2985"/>
    <x v="2986"/>
    <x v="2986"/>
    <x v="5"/>
    <x v="5"/>
  </r>
  <r>
    <x v="2"/>
    <x v="51"/>
    <x v="4"/>
    <x v="0"/>
    <x v="1"/>
    <x v="1248"/>
    <x v="9"/>
    <x v="7"/>
    <x v="3026"/>
    <x v="295"/>
    <x v="0"/>
    <x v="63"/>
    <x v="2615"/>
    <x v="4"/>
    <x v="4"/>
    <x v="4"/>
    <x v="2986"/>
    <x v="2987"/>
    <x v="2987"/>
    <x v="4"/>
    <x v="4"/>
  </r>
  <r>
    <x v="1"/>
    <x v="77"/>
    <x v="6"/>
    <x v="0"/>
    <x v="0"/>
    <x v="80"/>
    <x v="10"/>
    <x v="3"/>
    <x v="3027"/>
    <x v="1409"/>
    <x v="3"/>
    <x v="165"/>
    <x v="2616"/>
    <x v="6"/>
    <x v="6"/>
    <x v="6"/>
    <x v="2987"/>
    <x v="2988"/>
    <x v="2988"/>
    <x v="6"/>
    <x v="6"/>
  </r>
  <r>
    <x v="1"/>
    <x v="93"/>
    <x v="10"/>
    <x v="0"/>
    <x v="2"/>
    <x v="1844"/>
    <x v="1"/>
    <x v="4"/>
    <x v="3028"/>
    <x v="1601"/>
    <x v="3"/>
    <x v="106"/>
    <x v="2617"/>
    <x v="10"/>
    <x v="10"/>
    <x v="10"/>
    <x v="2988"/>
    <x v="2989"/>
    <x v="2989"/>
    <x v="10"/>
    <x v="10"/>
  </r>
  <r>
    <x v="0"/>
    <x v="14"/>
    <x v="11"/>
    <x v="0"/>
    <x v="1"/>
    <x v="170"/>
    <x v="11"/>
    <x v="3"/>
    <x v="3029"/>
    <x v="1818"/>
    <x v="6"/>
    <x v="26"/>
    <x v="2618"/>
    <x v="11"/>
    <x v="11"/>
    <x v="11"/>
    <x v="2989"/>
    <x v="2990"/>
    <x v="2990"/>
    <x v="11"/>
    <x v="11"/>
  </r>
  <r>
    <x v="1"/>
    <x v="129"/>
    <x v="6"/>
    <x v="0"/>
    <x v="3"/>
    <x v="886"/>
    <x v="5"/>
    <x v="0"/>
    <x v="3030"/>
    <x v="852"/>
    <x v="1"/>
    <x v="2"/>
    <x v="2619"/>
    <x v="6"/>
    <x v="6"/>
    <x v="6"/>
    <x v="2990"/>
    <x v="2991"/>
    <x v="2991"/>
    <x v="6"/>
    <x v="6"/>
  </r>
  <r>
    <x v="0"/>
    <x v="27"/>
    <x v="2"/>
    <x v="0"/>
    <x v="2"/>
    <x v="1845"/>
    <x v="6"/>
    <x v="2"/>
    <x v="3031"/>
    <x v="194"/>
    <x v="1"/>
    <x v="174"/>
    <x v="2620"/>
    <x v="2"/>
    <x v="2"/>
    <x v="2"/>
    <x v="2991"/>
    <x v="2992"/>
    <x v="2992"/>
    <x v="2"/>
    <x v="2"/>
  </r>
  <r>
    <x v="0"/>
    <x v="0"/>
    <x v="2"/>
    <x v="1"/>
    <x v="2"/>
    <x v="1024"/>
    <x v="2"/>
    <x v="3"/>
    <x v="3032"/>
    <x v="1819"/>
    <x v="2"/>
    <x v="96"/>
    <x v="2621"/>
    <x v="2"/>
    <x v="2"/>
    <x v="2"/>
    <x v="2992"/>
    <x v="2993"/>
    <x v="2993"/>
    <x v="2"/>
    <x v="2"/>
  </r>
  <r>
    <x v="5"/>
    <x v="47"/>
    <x v="4"/>
    <x v="0"/>
    <x v="2"/>
    <x v="373"/>
    <x v="0"/>
    <x v="3"/>
    <x v="3033"/>
    <x v="1820"/>
    <x v="1"/>
    <x v="30"/>
    <x v="2622"/>
    <x v="4"/>
    <x v="4"/>
    <x v="4"/>
    <x v="2993"/>
    <x v="2994"/>
    <x v="2994"/>
    <x v="4"/>
    <x v="4"/>
  </r>
  <r>
    <x v="1"/>
    <x v="55"/>
    <x v="6"/>
    <x v="1"/>
    <x v="0"/>
    <x v="1846"/>
    <x v="11"/>
    <x v="2"/>
    <x v="3034"/>
    <x v="1497"/>
    <x v="6"/>
    <x v="61"/>
    <x v="2623"/>
    <x v="6"/>
    <x v="6"/>
    <x v="6"/>
    <x v="2994"/>
    <x v="2995"/>
    <x v="2995"/>
    <x v="6"/>
    <x v="6"/>
  </r>
  <r>
    <x v="0"/>
    <x v="172"/>
    <x v="4"/>
    <x v="0"/>
    <x v="2"/>
    <x v="1847"/>
    <x v="7"/>
    <x v="2"/>
    <x v="3035"/>
    <x v="765"/>
    <x v="6"/>
    <x v="64"/>
    <x v="2624"/>
    <x v="4"/>
    <x v="4"/>
    <x v="4"/>
    <x v="2995"/>
    <x v="2996"/>
    <x v="2996"/>
    <x v="4"/>
    <x v="4"/>
  </r>
  <r>
    <x v="5"/>
    <x v="162"/>
    <x v="10"/>
    <x v="1"/>
    <x v="0"/>
    <x v="1242"/>
    <x v="3"/>
    <x v="5"/>
    <x v="3036"/>
    <x v="831"/>
    <x v="5"/>
    <x v="2"/>
    <x v="2625"/>
    <x v="10"/>
    <x v="10"/>
    <x v="10"/>
    <x v="2996"/>
    <x v="2997"/>
    <x v="2997"/>
    <x v="10"/>
    <x v="10"/>
  </r>
  <r>
    <x v="3"/>
    <x v="24"/>
    <x v="11"/>
    <x v="0"/>
    <x v="3"/>
    <x v="1677"/>
    <x v="4"/>
    <x v="0"/>
    <x v="3037"/>
    <x v="264"/>
    <x v="0"/>
    <x v="30"/>
    <x v="2626"/>
    <x v="11"/>
    <x v="11"/>
    <x v="11"/>
    <x v="2997"/>
    <x v="2998"/>
    <x v="2998"/>
    <x v="11"/>
    <x v="11"/>
  </r>
  <r>
    <x v="5"/>
    <x v="92"/>
    <x v="1"/>
    <x v="0"/>
    <x v="0"/>
    <x v="1679"/>
    <x v="2"/>
    <x v="2"/>
    <x v="3038"/>
    <x v="1821"/>
    <x v="3"/>
    <x v="26"/>
    <x v="2627"/>
    <x v="1"/>
    <x v="1"/>
    <x v="1"/>
    <x v="2998"/>
    <x v="2999"/>
    <x v="2999"/>
    <x v="1"/>
    <x v="1"/>
  </r>
  <r>
    <x v="5"/>
    <x v="150"/>
    <x v="8"/>
    <x v="0"/>
    <x v="1"/>
    <x v="980"/>
    <x v="11"/>
    <x v="3"/>
    <x v="3039"/>
    <x v="113"/>
    <x v="3"/>
    <x v="279"/>
    <x v="2628"/>
    <x v="8"/>
    <x v="8"/>
    <x v="8"/>
    <x v="2999"/>
    <x v="3000"/>
    <x v="3000"/>
    <x v="8"/>
    <x v="8"/>
  </r>
  <r>
    <x v="6"/>
    <x v="180"/>
    <x v="1"/>
    <x v="1"/>
    <x v="0"/>
    <x v="1848"/>
    <x v="0"/>
    <x v="7"/>
    <x v="3040"/>
    <x v="1822"/>
    <x v="5"/>
    <x v="2"/>
    <x v="2629"/>
    <x v="1"/>
    <x v="1"/>
    <x v="1"/>
    <x v="3000"/>
    <x v="3001"/>
    <x v="3001"/>
    <x v="1"/>
    <x v="1"/>
  </r>
  <r>
    <x v="5"/>
    <x v="39"/>
    <x v="9"/>
    <x v="1"/>
    <x v="3"/>
    <x v="1253"/>
    <x v="5"/>
    <x v="5"/>
    <x v="3041"/>
    <x v="1823"/>
    <x v="3"/>
    <x v="19"/>
    <x v="2630"/>
    <x v="9"/>
    <x v="9"/>
    <x v="9"/>
    <x v="3001"/>
    <x v="3002"/>
    <x v="3002"/>
    <x v="9"/>
    <x v="9"/>
  </r>
  <r>
    <x v="5"/>
    <x v="47"/>
    <x v="1"/>
    <x v="1"/>
    <x v="2"/>
    <x v="68"/>
    <x v="1"/>
    <x v="5"/>
    <x v="3042"/>
    <x v="1313"/>
    <x v="5"/>
    <x v="103"/>
    <x v="2571"/>
    <x v="1"/>
    <x v="1"/>
    <x v="1"/>
    <x v="3002"/>
    <x v="3003"/>
    <x v="3003"/>
    <x v="1"/>
    <x v="1"/>
  </r>
  <r>
    <x v="0"/>
    <x v="122"/>
    <x v="0"/>
    <x v="0"/>
    <x v="1"/>
    <x v="80"/>
    <x v="10"/>
    <x v="3"/>
    <x v="3043"/>
    <x v="307"/>
    <x v="2"/>
    <x v="25"/>
    <x v="2631"/>
    <x v="0"/>
    <x v="0"/>
    <x v="0"/>
    <x v="3003"/>
    <x v="3004"/>
    <x v="3004"/>
    <x v="0"/>
    <x v="0"/>
  </r>
  <r>
    <x v="2"/>
    <x v="51"/>
    <x v="8"/>
    <x v="0"/>
    <x v="3"/>
    <x v="693"/>
    <x v="8"/>
    <x v="4"/>
    <x v="3044"/>
    <x v="1357"/>
    <x v="6"/>
    <x v="44"/>
    <x v="2632"/>
    <x v="8"/>
    <x v="8"/>
    <x v="8"/>
    <x v="3004"/>
    <x v="3005"/>
    <x v="3005"/>
    <x v="8"/>
    <x v="8"/>
  </r>
  <r>
    <x v="1"/>
    <x v="108"/>
    <x v="6"/>
    <x v="1"/>
    <x v="1"/>
    <x v="1849"/>
    <x v="2"/>
    <x v="2"/>
    <x v="3045"/>
    <x v="1437"/>
    <x v="3"/>
    <x v="2"/>
    <x v="2633"/>
    <x v="6"/>
    <x v="6"/>
    <x v="6"/>
    <x v="3005"/>
    <x v="3006"/>
    <x v="3006"/>
    <x v="6"/>
    <x v="6"/>
  </r>
  <r>
    <x v="5"/>
    <x v="39"/>
    <x v="5"/>
    <x v="0"/>
    <x v="2"/>
    <x v="1850"/>
    <x v="10"/>
    <x v="2"/>
    <x v="3046"/>
    <x v="1824"/>
    <x v="2"/>
    <x v="175"/>
    <x v="2634"/>
    <x v="5"/>
    <x v="5"/>
    <x v="5"/>
    <x v="3006"/>
    <x v="3007"/>
    <x v="3007"/>
    <x v="5"/>
    <x v="5"/>
  </r>
  <r>
    <x v="1"/>
    <x v="41"/>
    <x v="9"/>
    <x v="1"/>
    <x v="2"/>
    <x v="232"/>
    <x v="7"/>
    <x v="1"/>
    <x v="3047"/>
    <x v="1109"/>
    <x v="4"/>
    <x v="2"/>
    <x v="1729"/>
    <x v="9"/>
    <x v="9"/>
    <x v="9"/>
    <x v="3007"/>
    <x v="3008"/>
    <x v="3008"/>
    <x v="9"/>
    <x v="9"/>
  </r>
  <r>
    <x v="5"/>
    <x v="40"/>
    <x v="4"/>
    <x v="1"/>
    <x v="3"/>
    <x v="1587"/>
    <x v="8"/>
    <x v="1"/>
    <x v="3048"/>
    <x v="690"/>
    <x v="4"/>
    <x v="13"/>
    <x v="2635"/>
    <x v="4"/>
    <x v="4"/>
    <x v="4"/>
    <x v="3008"/>
    <x v="3009"/>
    <x v="3009"/>
    <x v="4"/>
    <x v="4"/>
  </r>
  <r>
    <x v="5"/>
    <x v="162"/>
    <x v="8"/>
    <x v="0"/>
    <x v="0"/>
    <x v="64"/>
    <x v="10"/>
    <x v="1"/>
    <x v="3049"/>
    <x v="1825"/>
    <x v="6"/>
    <x v="132"/>
    <x v="2636"/>
    <x v="8"/>
    <x v="8"/>
    <x v="8"/>
    <x v="3009"/>
    <x v="3010"/>
    <x v="3010"/>
    <x v="8"/>
    <x v="8"/>
  </r>
  <r>
    <x v="2"/>
    <x v="51"/>
    <x v="11"/>
    <x v="0"/>
    <x v="2"/>
    <x v="932"/>
    <x v="8"/>
    <x v="6"/>
    <x v="3050"/>
    <x v="1049"/>
    <x v="3"/>
    <x v="2"/>
    <x v="2637"/>
    <x v="11"/>
    <x v="11"/>
    <x v="11"/>
    <x v="3010"/>
    <x v="3011"/>
    <x v="3011"/>
    <x v="11"/>
    <x v="11"/>
  </r>
  <r>
    <x v="6"/>
    <x v="171"/>
    <x v="6"/>
    <x v="0"/>
    <x v="1"/>
    <x v="1851"/>
    <x v="8"/>
    <x v="3"/>
    <x v="3051"/>
    <x v="847"/>
    <x v="1"/>
    <x v="2"/>
    <x v="2638"/>
    <x v="6"/>
    <x v="6"/>
    <x v="6"/>
    <x v="3011"/>
    <x v="3012"/>
    <x v="3012"/>
    <x v="6"/>
    <x v="6"/>
  </r>
  <r>
    <x v="3"/>
    <x v="15"/>
    <x v="10"/>
    <x v="1"/>
    <x v="1"/>
    <x v="1852"/>
    <x v="2"/>
    <x v="4"/>
    <x v="3052"/>
    <x v="1430"/>
    <x v="5"/>
    <x v="11"/>
    <x v="2639"/>
    <x v="10"/>
    <x v="10"/>
    <x v="10"/>
    <x v="3012"/>
    <x v="3013"/>
    <x v="3013"/>
    <x v="10"/>
    <x v="10"/>
  </r>
  <r>
    <x v="1"/>
    <x v="142"/>
    <x v="5"/>
    <x v="0"/>
    <x v="0"/>
    <x v="1853"/>
    <x v="6"/>
    <x v="1"/>
    <x v="3053"/>
    <x v="1704"/>
    <x v="6"/>
    <x v="34"/>
    <x v="2640"/>
    <x v="5"/>
    <x v="5"/>
    <x v="5"/>
    <x v="3013"/>
    <x v="3014"/>
    <x v="3014"/>
    <x v="5"/>
    <x v="5"/>
  </r>
  <r>
    <x v="1"/>
    <x v="168"/>
    <x v="1"/>
    <x v="1"/>
    <x v="1"/>
    <x v="611"/>
    <x v="10"/>
    <x v="4"/>
    <x v="3054"/>
    <x v="1737"/>
    <x v="6"/>
    <x v="96"/>
    <x v="2641"/>
    <x v="1"/>
    <x v="1"/>
    <x v="1"/>
    <x v="3014"/>
    <x v="3015"/>
    <x v="3015"/>
    <x v="1"/>
    <x v="1"/>
  </r>
  <r>
    <x v="6"/>
    <x v="103"/>
    <x v="2"/>
    <x v="1"/>
    <x v="1"/>
    <x v="1793"/>
    <x v="0"/>
    <x v="7"/>
    <x v="3055"/>
    <x v="1095"/>
    <x v="5"/>
    <x v="82"/>
    <x v="2642"/>
    <x v="2"/>
    <x v="2"/>
    <x v="2"/>
    <x v="3015"/>
    <x v="3016"/>
    <x v="3016"/>
    <x v="2"/>
    <x v="2"/>
  </r>
  <r>
    <x v="0"/>
    <x v="118"/>
    <x v="0"/>
    <x v="1"/>
    <x v="3"/>
    <x v="1854"/>
    <x v="4"/>
    <x v="2"/>
    <x v="3056"/>
    <x v="1683"/>
    <x v="3"/>
    <x v="140"/>
    <x v="2643"/>
    <x v="0"/>
    <x v="0"/>
    <x v="0"/>
    <x v="3016"/>
    <x v="3017"/>
    <x v="3017"/>
    <x v="0"/>
    <x v="0"/>
  </r>
  <r>
    <x v="1"/>
    <x v="73"/>
    <x v="7"/>
    <x v="1"/>
    <x v="3"/>
    <x v="882"/>
    <x v="6"/>
    <x v="2"/>
    <x v="3057"/>
    <x v="170"/>
    <x v="1"/>
    <x v="243"/>
    <x v="1811"/>
    <x v="7"/>
    <x v="7"/>
    <x v="7"/>
    <x v="3017"/>
    <x v="3018"/>
    <x v="3018"/>
    <x v="7"/>
    <x v="7"/>
  </r>
  <r>
    <x v="5"/>
    <x v="150"/>
    <x v="6"/>
    <x v="1"/>
    <x v="3"/>
    <x v="633"/>
    <x v="7"/>
    <x v="5"/>
    <x v="3058"/>
    <x v="1826"/>
    <x v="3"/>
    <x v="2"/>
    <x v="2644"/>
    <x v="6"/>
    <x v="6"/>
    <x v="6"/>
    <x v="3018"/>
    <x v="3019"/>
    <x v="3019"/>
    <x v="6"/>
    <x v="6"/>
  </r>
  <r>
    <x v="5"/>
    <x v="150"/>
    <x v="5"/>
    <x v="1"/>
    <x v="2"/>
    <x v="1501"/>
    <x v="11"/>
    <x v="2"/>
    <x v="3059"/>
    <x v="1827"/>
    <x v="4"/>
    <x v="124"/>
    <x v="2645"/>
    <x v="5"/>
    <x v="5"/>
    <x v="5"/>
    <x v="3019"/>
    <x v="3020"/>
    <x v="3020"/>
    <x v="5"/>
    <x v="5"/>
  </r>
  <r>
    <x v="1"/>
    <x v="79"/>
    <x v="11"/>
    <x v="0"/>
    <x v="1"/>
    <x v="798"/>
    <x v="2"/>
    <x v="4"/>
    <x v="3060"/>
    <x v="1828"/>
    <x v="6"/>
    <x v="2"/>
    <x v="2646"/>
    <x v="11"/>
    <x v="11"/>
    <x v="11"/>
    <x v="3020"/>
    <x v="3021"/>
    <x v="3021"/>
    <x v="11"/>
    <x v="11"/>
  </r>
  <r>
    <x v="1"/>
    <x v="89"/>
    <x v="9"/>
    <x v="1"/>
    <x v="0"/>
    <x v="74"/>
    <x v="6"/>
    <x v="7"/>
    <x v="3061"/>
    <x v="1183"/>
    <x v="4"/>
    <x v="167"/>
    <x v="2647"/>
    <x v="9"/>
    <x v="9"/>
    <x v="9"/>
    <x v="3021"/>
    <x v="3022"/>
    <x v="3022"/>
    <x v="9"/>
    <x v="9"/>
  </r>
  <r>
    <x v="5"/>
    <x v="177"/>
    <x v="1"/>
    <x v="1"/>
    <x v="2"/>
    <x v="1855"/>
    <x v="3"/>
    <x v="2"/>
    <x v="3062"/>
    <x v="965"/>
    <x v="4"/>
    <x v="2"/>
    <x v="1159"/>
    <x v="1"/>
    <x v="1"/>
    <x v="1"/>
    <x v="3022"/>
    <x v="3023"/>
    <x v="3023"/>
    <x v="1"/>
    <x v="1"/>
  </r>
  <r>
    <x v="0"/>
    <x v="13"/>
    <x v="9"/>
    <x v="1"/>
    <x v="3"/>
    <x v="1826"/>
    <x v="4"/>
    <x v="4"/>
    <x v="3063"/>
    <x v="1171"/>
    <x v="0"/>
    <x v="59"/>
    <x v="762"/>
    <x v="9"/>
    <x v="9"/>
    <x v="9"/>
    <x v="2712"/>
    <x v="2713"/>
    <x v="2713"/>
    <x v="9"/>
    <x v="9"/>
  </r>
  <r>
    <x v="3"/>
    <x v="30"/>
    <x v="5"/>
    <x v="0"/>
    <x v="0"/>
    <x v="1856"/>
    <x v="7"/>
    <x v="4"/>
    <x v="3064"/>
    <x v="1829"/>
    <x v="1"/>
    <x v="37"/>
    <x v="2399"/>
    <x v="5"/>
    <x v="5"/>
    <x v="5"/>
    <x v="3023"/>
    <x v="3024"/>
    <x v="3024"/>
    <x v="5"/>
    <x v="5"/>
  </r>
  <r>
    <x v="5"/>
    <x v="175"/>
    <x v="0"/>
    <x v="0"/>
    <x v="2"/>
    <x v="1857"/>
    <x v="7"/>
    <x v="7"/>
    <x v="3065"/>
    <x v="470"/>
    <x v="2"/>
    <x v="96"/>
    <x v="1786"/>
    <x v="0"/>
    <x v="0"/>
    <x v="0"/>
    <x v="3024"/>
    <x v="3025"/>
    <x v="3025"/>
    <x v="0"/>
    <x v="0"/>
  </r>
  <r>
    <x v="2"/>
    <x v="4"/>
    <x v="3"/>
    <x v="1"/>
    <x v="3"/>
    <x v="1619"/>
    <x v="1"/>
    <x v="5"/>
    <x v="3066"/>
    <x v="702"/>
    <x v="6"/>
    <x v="130"/>
    <x v="2648"/>
    <x v="3"/>
    <x v="3"/>
    <x v="3"/>
    <x v="3025"/>
    <x v="3026"/>
    <x v="3026"/>
    <x v="3"/>
    <x v="3"/>
  </r>
  <r>
    <x v="6"/>
    <x v="18"/>
    <x v="4"/>
    <x v="1"/>
    <x v="0"/>
    <x v="1676"/>
    <x v="3"/>
    <x v="0"/>
    <x v="3067"/>
    <x v="403"/>
    <x v="4"/>
    <x v="96"/>
    <x v="2649"/>
    <x v="4"/>
    <x v="4"/>
    <x v="4"/>
    <x v="3026"/>
    <x v="3027"/>
    <x v="3027"/>
    <x v="4"/>
    <x v="4"/>
  </r>
  <r>
    <x v="3"/>
    <x v="138"/>
    <x v="10"/>
    <x v="1"/>
    <x v="2"/>
    <x v="1858"/>
    <x v="0"/>
    <x v="1"/>
    <x v="3068"/>
    <x v="955"/>
    <x v="3"/>
    <x v="126"/>
    <x v="2650"/>
    <x v="10"/>
    <x v="10"/>
    <x v="10"/>
    <x v="3027"/>
    <x v="3028"/>
    <x v="3028"/>
    <x v="10"/>
    <x v="10"/>
  </r>
  <r>
    <x v="5"/>
    <x v="154"/>
    <x v="5"/>
    <x v="1"/>
    <x v="1"/>
    <x v="1859"/>
    <x v="8"/>
    <x v="2"/>
    <x v="3069"/>
    <x v="1700"/>
    <x v="2"/>
    <x v="219"/>
    <x v="663"/>
    <x v="5"/>
    <x v="5"/>
    <x v="5"/>
    <x v="3028"/>
    <x v="3029"/>
    <x v="3029"/>
    <x v="5"/>
    <x v="5"/>
  </r>
  <r>
    <x v="5"/>
    <x v="28"/>
    <x v="4"/>
    <x v="0"/>
    <x v="1"/>
    <x v="271"/>
    <x v="9"/>
    <x v="5"/>
    <x v="3070"/>
    <x v="706"/>
    <x v="1"/>
    <x v="126"/>
    <x v="2651"/>
    <x v="4"/>
    <x v="4"/>
    <x v="4"/>
    <x v="3029"/>
    <x v="3030"/>
    <x v="3030"/>
    <x v="4"/>
    <x v="4"/>
  </r>
  <r>
    <x v="5"/>
    <x v="54"/>
    <x v="0"/>
    <x v="0"/>
    <x v="0"/>
    <x v="772"/>
    <x v="8"/>
    <x v="4"/>
    <x v="3071"/>
    <x v="1222"/>
    <x v="3"/>
    <x v="80"/>
    <x v="2652"/>
    <x v="0"/>
    <x v="0"/>
    <x v="0"/>
    <x v="3030"/>
    <x v="3031"/>
    <x v="3031"/>
    <x v="0"/>
    <x v="0"/>
  </r>
  <r>
    <x v="4"/>
    <x v="45"/>
    <x v="11"/>
    <x v="1"/>
    <x v="0"/>
    <x v="700"/>
    <x v="7"/>
    <x v="0"/>
    <x v="3072"/>
    <x v="1241"/>
    <x v="5"/>
    <x v="2"/>
    <x v="2310"/>
    <x v="11"/>
    <x v="11"/>
    <x v="11"/>
    <x v="3031"/>
    <x v="3032"/>
    <x v="3032"/>
    <x v="11"/>
    <x v="11"/>
  </r>
  <r>
    <x v="2"/>
    <x v="37"/>
    <x v="4"/>
    <x v="1"/>
    <x v="2"/>
    <x v="1820"/>
    <x v="6"/>
    <x v="4"/>
    <x v="3073"/>
    <x v="1803"/>
    <x v="3"/>
    <x v="174"/>
    <x v="2653"/>
    <x v="4"/>
    <x v="4"/>
    <x v="4"/>
    <x v="3032"/>
    <x v="3033"/>
    <x v="3033"/>
    <x v="4"/>
    <x v="4"/>
  </r>
  <r>
    <x v="1"/>
    <x v="7"/>
    <x v="10"/>
    <x v="0"/>
    <x v="1"/>
    <x v="278"/>
    <x v="11"/>
    <x v="7"/>
    <x v="3074"/>
    <x v="1830"/>
    <x v="1"/>
    <x v="138"/>
    <x v="2223"/>
    <x v="10"/>
    <x v="10"/>
    <x v="10"/>
    <x v="3033"/>
    <x v="3034"/>
    <x v="3034"/>
    <x v="10"/>
    <x v="10"/>
  </r>
  <r>
    <x v="2"/>
    <x v="12"/>
    <x v="11"/>
    <x v="1"/>
    <x v="0"/>
    <x v="955"/>
    <x v="9"/>
    <x v="4"/>
    <x v="3075"/>
    <x v="1630"/>
    <x v="0"/>
    <x v="2"/>
    <x v="2654"/>
    <x v="11"/>
    <x v="11"/>
    <x v="11"/>
    <x v="3034"/>
    <x v="3035"/>
    <x v="3035"/>
    <x v="11"/>
    <x v="11"/>
  </r>
  <r>
    <x v="5"/>
    <x v="183"/>
    <x v="0"/>
    <x v="1"/>
    <x v="3"/>
    <x v="1860"/>
    <x v="7"/>
    <x v="4"/>
    <x v="3076"/>
    <x v="1121"/>
    <x v="2"/>
    <x v="58"/>
    <x v="1171"/>
    <x v="0"/>
    <x v="0"/>
    <x v="0"/>
    <x v="1248"/>
    <x v="1248"/>
    <x v="1248"/>
    <x v="0"/>
    <x v="0"/>
  </r>
  <r>
    <x v="5"/>
    <x v="70"/>
    <x v="2"/>
    <x v="1"/>
    <x v="2"/>
    <x v="661"/>
    <x v="8"/>
    <x v="1"/>
    <x v="3077"/>
    <x v="105"/>
    <x v="4"/>
    <x v="100"/>
    <x v="2655"/>
    <x v="2"/>
    <x v="2"/>
    <x v="2"/>
    <x v="3035"/>
    <x v="3036"/>
    <x v="3036"/>
    <x v="2"/>
    <x v="2"/>
  </r>
  <r>
    <x v="2"/>
    <x v="42"/>
    <x v="5"/>
    <x v="0"/>
    <x v="0"/>
    <x v="1861"/>
    <x v="11"/>
    <x v="0"/>
    <x v="3078"/>
    <x v="1831"/>
    <x v="4"/>
    <x v="82"/>
    <x v="2656"/>
    <x v="5"/>
    <x v="5"/>
    <x v="5"/>
    <x v="3036"/>
    <x v="3037"/>
    <x v="3037"/>
    <x v="5"/>
    <x v="5"/>
  </r>
  <r>
    <x v="1"/>
    <x v="64"/>
    <x v="2"/>
    <x v="0"/>
    <x v="0"/>
    <x v="418"/>
    <x v="11"/>
    <x v="5"/>
    <x v="3079"/>
    <x v="1832"/>
    <x v="3"/>
    <x v="2"/>
    <x v="2657"/>
    <x v="2"/>
    <x v="2"/>
    <x v="2"/>
    <x v="3037"/>
    <x v="3038"/>
    <x v="3038"/>
    <x v="2"/>
    <x v="2"/>
  </r>
  <r>
    <x v="5"/>
    <x v="91"/>
    <x v="8"/>
    <x v="1"/>
    <x v="0"/>
    <x v="1862"/>
    <x v="2"/>
    <x v="2"/>
    <x v="3080"/>
    <x v="375"/>
    <x v="2"/>
    <x v="5"/>
    <x v="2658"/>
    <x v="8"/>
    <x v="8"/>
    <x v="8"/>
    <x v="3038"/>
    <x v="3039"/>
    <x v="3039"/>
    <x v="8"/>
    <x v="8"/>
  </r>
  <r>
    <x v="0"/>
    <x v="0"/>
    <x v="1"/>
    <x v="1"/>
    <x v="3"/>
    <x v="1863"/>
    <x v="1"/>
    <x v="4"/>
    <x v="3081"/>
    <x v="180"/>
    <x v="3"/>
    <x v="21"/>
    <x v="2659"/>
    <x v="1"/>
    <x v="1"/>
    <x v="1"/>
    <x v="3039"/>
    <x v="3040"/>
    <x v="3040"/>
    <x v="1"/>
    <x v="12"/>
  </r>
  <r>
    <x v="0"/>
    <x v="27"/>
    <x v="2"/>
    <x v="0"/>
    <x v="1"/>
    <x v="1864"/>
    <x v="10"/>
    <x v="6"/>
    <x v="3082"/>
    <x v="103"/>
    <x v="1"/>
    <x v="2"/>
    <x v="2660"/>
    <x v="2"/>
    <x v="2"/>
    <x v="2"/>
    <x v="3040"/>
    <x v="3041"/>
    <x v="3041"/>
    <x v="2"/>
    <x v="2"/>
  </r>
  <r>
    <x v="0"/>
    <x v="135"/>
    <x v="1"/>
    <x v="1"/>
    <x v="3"/>
    <x v="513"/>
    <x v="11"/>
    <x v="3"/>
    <x v="3083"/>
    <x v="1833"/>
    <x v="0"/>
    <x v="2"/>
    <x v="2661"/>
    <x v="1"/>
    <x v="1"/>
    <x v="1"/>
    <x v="3041"/>
    <x v="3042"/>
    <x v="3042"/>
    <x v="1"/>
    <x v="1"/>
  </r>
  <r>
    <x v="2"/>
    <x v="141"/>
    <x v="6"/>
    <x v="0"/>
    <x v="2"/>
    <x v="760"/>
    <x v="5"/>
    <x v="0"/>
    <x v="3084"/>
    <x v="1202"/>
    <x v="2"/>
    <x v="2"/>
    <x v="2662"/>
    <x v="6"/>
    <x v="6"/>
    <x v="6"/>
    <x v="3042"/>
    <x v="3043"/>
    <x v="3043"/>
    <x v="6"/>
    <x v="6"/>
  </r>
  <r>
    <x v="0"/>
    <x v="1"/>
    <x v="11"/>
    <x v="1"/>
    <x v="1"/>
    <x v="1865"/>
    <x v="11"/>
    <x v="1"/>
    <x v="3085"/>
    <x v="1834"/>
    <x v="1"/>
    <x v="211"/>
    <x v="2663"/>
    <x v="11"/>
    <x v="11"/>
    <x v="11"/>
    <x v="3043"/>
    <x v="3044"/>
    <x v="3044"/>
    <x v="11"/>
    <x v="11"/>
  </r>
  <r>
    <x v="3"/>
    <x v="94"/>
    <x v="7"/>
    <x v="0"/>
    <x v="2"/>
    <x v="368"/>
    <x v="3"/>
    <x v="3"/>
    <x v="3086"/>
    <x v="1802"/>
    <x v="1"/>
    <x v="80"/>
    <x v="2664"/>
    <x v="7"/>
    <x v="7"/>
    <x v="7"/>
    <x v="3044"/>
    <x v="3045"/>
    <x v="3045"/>
    <x v="7"/>
    <x v="7"/>
  </r>
  <r>
    <x v="5"/>
    <x v="175"/>
    <x v="5"/>
    <x v="1"/>
    <x v="1"/>
    <x v="1866"/>
    <x v="2"/>
    <x v="2"/>
    <x v="3087"/>
    <x v="1835"/>
    <x v="4"/>
    <x v="2"/>
    <x v="2665"/>
    <x v="5"/>
    <x v="5"/>
    <x v="5"/>
    <x v="3045"/>
    <x v="3046"/>
    <x v="3046"/>
    <x v="5"/>
    <x v="5"/>
  </r>
  <r>
    <x v="1"/>
    <x v="81"/>
    <x v="0"/>
    <x v="1"/>
    <x v="2"/>
    <x v="498"/>
    <x v="8"/>
    <x v="7"/>
    <x v="3088"/>
    <x v="523"/>
    <x v="0"/>
    <x v="152"/>
    <x v="2666"/>
    <x v="0"/>
    <x v="0"/>
    <x v="0"/>
    <x v="3046"/>
    <x v="3047"/>
    <x v="3047"/>
    <x v="0"/>
    <x v="0"/>
  </r>
  <r>
    <x v="1"/>
    <x v="80"/>
    <x v="8"/>
    <x v="1"/>
    <x v="0"/>
    <x v="1170"/>
    <x v="7"/>
    <x v="5"/>
    <x v="3089"/>
    <x v="1836"/>
    <x v="0"/>
    <x v="2"/>
    <x v="2667"/>
    <x v="8"/>
    <x v="8"/>
    <x v="8"/>
    <x v="3047"/>
    <x v="3048"/>
    <x v="3048"/>
    <x v="8"/>
    <x v="8"/>
  </r>
  <r>
    <x v="3"/>
    <x v="138"/>
    <x v="4"/>
    <x v="0"/>
    <x v="1"/>
    <x v="1115"/>
    <x v="5"/>
    <x v="3"/>
    <x v="3090"/>
    <x v="1837"/>
    <x v="4"/>
    <x v="2"/>
    <x v="1580"/>
    <x v="4"/>
    <x v="4"/>
    <x v="4"/>
    <x v="3048"/>
    <x v="3049"/>
    <x v="3049"/>
    <x v="4"/>
    <x v="4"/>
  </r>
  <r>
    <x v="1"/>
    <x v="123"/>
    <x v="1"/>
    <x v="1"/>
    <x v="0"/>
    <x v="1746"/>
    <x v="10"/>
    <x v="1"/>
    <x v="3091"/>
    <x v="489"/>
    <x v="2"/>
    <x v="84"/>
    <x v="1264"/>
    <x v="1"/>
    <x v="1"/>
    <x v="1"/>
    <x v="3049"/>
    <x v="3050"/>
    <x v="3050"/>
    <x v="1"/>
    <x v="1"/>
  </r>
  <r>
    <x v="1"/>
    <x v="167"/>
    <x v="6"/>
    <x v="0"/>
    <x v="2"/>
    <x v="1867"/>
    <x v="9"/>
    <x v="4"/>
    <x v="3092"/>
    <x v="656"/>
    <x v="1"/>
    <x v="30"/>
    <x v="2668"/>
    <x v="6"/>
    <x v="6"/>
    <x v="6"/>
    <x v="3050"/>
    <x v="3051"/>
    <x v="3051"/>
    <x v="6"/>
    <x v="6"/>
  </r>
  <r>
    <x v="1"/>
    <x v="79"/>
    <x v="4"/>
    <x v="0"/>
    <x v="1"/>
    <x v="1452"/>
    <x v="1"/>
    <x v="0"/>
    <x v="3093"/>
    <x v="1235"/>
    <x v="5"/>
    <x v="73"/>
    <x v="2669"/>
    <x v="4"/>
    <x v="4"/>
    <x v="4"/>
    <x v="3051"/>
    <x v="3052"/>
    <x v="3052"/>
    <x v="4"/>
    <x v="4"/>
  </r>
  <r>
    <x v="3"/>
    <x v="151"/>
    <x v="8"/>
    <x v="1"/>
    <x v="0"/>
    <x v="95"/>
    <x v="7"/>
    <x v="4"/>
    <x v="3094"/>
    <x v="1838"/>
    <x v="1"/>
    <x v="96"/>
    <x v="2670"/>
    <x v="8"/>
    <x v="8"/>
    <x v="8"/>
    <x v="3052"/>
    <x v="3053"/>
    <x v="3053"/>
    <x v="8"/>
    <x v="8"/>
  </r>
  <r>
    <x v="4"/>
    <x v="6"/>
    <x v="10"/>
    <x v="1"/>
    <x v="3"/>
    <x v="1868"/>
    <x v="8"/>
    <x v="1"/>
    <x v="3095"/>
    <x v="140"/>
    <x v="5"/>
    <x v="2"/>
    <x v="2671"/>
    <x v="10"/>
    <x v="10"/>
    <x v="10"/>
    <x v="3053"/>
    <x v="3054"/>
    <x v="3054"/>
    <x v="10"/>
    <x v="10"/>
  </r>
  <r>
    <x v="5"/>
    <x v="58"/>
    <x v="1"/>
    <x v="0"/>
    <x v="0"/>
    <x v="1869"/>
    <x v="8"/>
    <x v="1"/>
    <x v="3096"/>
    <x v="1839"/>
    <x v="6"/>
    <x v="3"/>
    <x v="2672"/>
    <x v="1"/>
    <x v="1"/>
    <x v="1"/>
    <x v="3054"/>
    <x v="3055"/>
    <x v="3055"/>
    <x v="1"/>
    <x v="1"/>
  </r>
  <r>
    <x v="2"/>
    <x v="48"/>
    <x v="9"/>
    <x v="0"/>
    <x v="2"/>
    <x v="1709"/>
    <x v="1"/>
    <x v="0"/>
    <x v="3097"/>
    <x v="1840"/>
    <x v="1"/>
    <x v="2"/>
    <x v="1731"/>
    <x v="9"/>
    <x v="9"/>
    <x v="9"/>
    <x v="3055"/>
    <x v="3056"/>
    <x v="3056"/>
    <x v="9"/>
    <x v="9"/>
  </r>
  <r>
    <x v="6"/>
    <x v="18"/>
    <x v="3"/>
    <x v="1"/>
    <x v="0"/>
    <x v="1870"/>
    <x v="11"/>
    <x v="1"/>
    <x v="3098"/>
    <x v="449"/>
    <x v="4"/>
    <x v="7"/>
    <x v="2581"/>
    <x v="3"/>
    <x v="3"/>
    <x v="3"/>
    <x v="3056"/>
    <x v="3057"/>
    <x v="3057"/>
    <x v="3"/>
    <x v="3"/>
  </r>
  <r>
    <x v="5"/>
    <x v="92"/>
    <x v="10"/>
    <x v="1"/>
    <x v="1"/>
    <x v="349"/>
    <x v="6"/>
    <x v="2"/>
    <x v="3099"/>
    <x v="1841"/>
    <x v="1"/>
    <x v="181"/>
    <x v="2673"/>
    <x v="10"/>
    <x v="10"/>
    <x v="10"/>
    <x v="3057"/>
    <x v="3058"/>
    <x v="3058"/>
    <x v="10"/>
    <x v="10"/>
  </r>
  <r>
    <x v="1"/>
    <x v="71"/>
    <x v="4"/>
    <x v="0"/>
    <x v="3"/>
    <x v="1871"/>
    <x v="9"/>
    <x v="3"/>
    <x v="3100"/>
    <x v="1736"/>
    <x v="4"/>
    <x v="37"/>
    <x v="2674"/>
    <x v="4"/>
    <x v="4"/>
    <x v="4"/>
    <x v="3058"/>
    <x v="3059"/>
    <x v="3059"/>
    <x v="4"/>
    <x v="4"/>
  </r>
  <r>
    <x v="5"/>
    <x v="58"/>
    <x v="8"/>
    <x v="1"/>
    <x v="0"/>
    <x v="322"/>
    <x v="11"/>
    <x v="0"/>
    <x v="3101"/>
    <x v="1738"/>
    <x v="0"/>
    <x v="230"/>
    <x v="2675"/>
    <x v="8"/>
    <x v="8"/>
    <x v="8"/>
    <x v="3059"/>
    <x v="3060"/>
    <x v="3060"/>
    <x v="8"/>
    <x v="8"/>
  </r>
  <r>
    <x v="6"/>
    <x v="103"/>
    <x v="4"/>
    <x v="0"/>
    <x v="1"/>
    <x v="1872"/>
    <x v="7"/>
    <x v="1"/>
    <x v="3102"/>
    <x v="429"/>
    <x v="6"/>
    <x v="2"/>
    <x v="2676"/>
    <x v="4"/>
    <x v="4"/>
    <x v="4"/>
    <x v="3060"/>
    <x v="3061"/>
    <x v="3061"/>
    <x v="4"/>
    <x v="4"/>
  </r>
  <r>
    <x v="3"/>
    <x v="10"/>
    <x v="9"/>
    <x v="1"/>
    <x v="1"/>
    <x v="1873"/>
    <x v="1"/>
    <x v="0"/>
    <x v="3103"/>
    <x v="19"/>
    <x v="5"/>
    <x v="2"/>
    <x v="2677"/>
    <x v="9"/>
    <x v="9"/>
    <x v="9"/>
    <x v="3061"/>
    <x v="3062"/>
    <x v="3062"/>
    <x v="9"/>
    <x v="9"/>
  </r>
  <r>
    <x v="2"/>
    <x v="83"/>
    <x v="1"/>
    <x v="0"/>
    <x v="1"/>
    <x v="702"/>
    <x v="10"/>
    <x v="3"/>
    <x v="3104"/>
    <x v="1600"/>
    <x v="0"/>
    <x v="159"/>
    <x v="2678"/>
    <x v="1"/>
    <x v="1"/>
    <x v="1"/>
    <x v="3062"/>
    <x v="3063"/>
    <x v="3063"/>
    <x v="1"/>
    <x v="1"/>
  </r>
  <r>
    <x v="5"/>
    <x v="88"/>
    <x v="1"/>
    <x v="1"/>
    <x v="3"/>
    <x v="418"/>
    <x v="11"/>
    <x v="5"/>
    <x v="3105"/>
    <x v="41"/>
    <x v="2"/>
    <x v="179"/>
    <x v="2679"/>
    <x v="1"/>
    <x v="1"/>
    <x v="1"/>
    <x v="3063"/>
    <x v="3064"/>
    <x v="3064"/>
    <x v="1"/>
    <x v="1"/>
  </r>
  <r>
    <x v="5"/>
    <x v="183"/>
    <x v="7"/>
    <x v="1"/>
    <x v="1"/>
    <x v="682"/>
    <x v="3"/>
    <x v="6"/>
    <x v="3106"/>
    <x v="74"/>
    <x v="2"/>
    <x v="54"/>
    <x v="2680"/>
    <x v="7"/>
    <x v="7"/>
    <x v="7"/>
    <x v="3064"/>
    <x v="3065"/>
    <x v="3065"/>
    <x v="7"/>
    <x v="7"/>
  </r>
  <r>
    <x v="5"/>
    <x v="154"/>
    <x v="7"/>
    <x v="1"/>
    <x v="2"/>
    <x v="1874"/>
    <x v="4"/>
    <x v="5"/>
    <x v="3107"/>
    <x v="1842"/>
    <x v="2"/>
    <x v="241"/>
    <x v="321"/>
    <x v="7"/>
    <x v="7"/>
    <x v="7"/>
    <x v="3065"/>
    <x v="3066"/>
    <x v="3066"/>
    <x v="7"/>
    <x v="7"/>
  </r>
  <r>
    <x v="2"/>
    <x v="37"/>
    <x v="1"/>
    <x v="0"/>
    <x v="0"/>
    <x v="893"/>
    <x v="9"/>
    <x v="6"/>
    <x v="3108"/>
    <x v="493"/>
    <x v="3"/>
    <x v="2"/>
    <x v="2681"/>
    <x v="1"/>
    <x v="1"/>
    <x v="1"/>
    <x v="3066"/>
    <x v="3067"/>
    <x v="3067"/>
    <x v="1"/>
    <x v="1"/>
  </r>
  <r>
    <x v="6"/>
    <x v="180"/>
    <x v="9"/>
    <x v="1"/>
    <x v="1"/>
    <x v="1221"/>
    <x v="2"/>
    <x v="0"/>
    <x v="3109"/>
    <x v="1373"/>
    <x v="6"/>
    <x v="19"/>
    <x v="2682"/>
    <x v="9"/>
    <x v="9"/>
    <x v="9"/>
    <x v="3067"/>
    <x v="3068"/>
    <x v="3068"/>
    <x v="9"/>
    <x v="9"/>
  </r>
  <r>
    <x v="1"/>
    <x v="99"/>
    <x v="3"/>
    <x v="0"/>
    <x v="3"/>
    <x v="1461"/>
    <x v="7"/>
    <x v="5"/>
    <x v="3110"/>
    <x v="1096"/>
    <x v="6"/>
    <x v="28"/>
    <x v="2683"/>
    <x v="3"/>
    <x v="3"/>
    <x v="3"/>
    <x v="3068"/>
    <x v="3069"/>
    <x v="3069"/>
    <x v="3"/>
    <x v="3"/>
  </r>
  <r>
    <x v="4"/>
    <x v="156"/>
    <x v="6"/>
    <x v="0"/>
    <x v="1"/>
    <x v="729"/>
    <x v="9"/>
    <x v="0"/>
    <x v="3111"/>
    <x v="1843"/>
    <x v="6"/>
    <x v="26"/>
    <x v="2684"/>
    <x v="6"/>
    <x v="6"/>
    <x v="6"/>
    <x v="3069"/>
    <x v="3070"/>
    <x v="3070"/>
    <x v="6"/>
    <x v="6"/>
  </r>
  <r>
    <x v="5"/>
    <x v="161"/>
    <x v="5"/>
    <x v="1"/>
    <x v="3"/>
    <x v="1875"/>
    <x v="9"/>
    <x v="0"/>
    <x v="3112"/>
    <x v="1844"/>
    <x v="5"/>
    <x v="2"/>
    <x v="2685"/>
    <x v="5"/>
    <x v="5"/>
    <x v="5"/>
    <x v="3070"/>
    <x v="3071"/>
    <x v="3071"/>
    <x v="5"/>
    <x v="5"/>
  </r>
  <r>
    <x v="6"/>
    <x v="171"/>
    <x v="0"/>
    <x v="1"/>
    <x v="1"/>
    <x v="940"/>
    <x v="1"/>
    <x v="2"/>
    <x v="3113"/>
    <x v="1845"/>
    <x v="2"/>
    <x v="2"/>
    <x v="2686"/>
    <x v="0"/>
    <x v="0"/>
    <x v="0"/>
    <x v="3071"/>
    <x v="3072"/>
    <x v="3072"/>
    <x v="0"/>
    <x v="0"/>
  </r>
  <r>
    <x v="4"/>
    <x v="31"/>
    <x v="4"/>
    <x v="1"/>
    <x v="3"/>
    <x v="22"/>
    <x v="7"/>
    <x v="4"/>
    <x v="3114"/>
    <x v="1846"/>
    <x v="5"/>
    <x v="9"/>
    <x v="546"/>
    <x v="4"/>
    <x v="4"/>
    <x v="4"/>
    <x v="3072"/>
    <x v="3073"/>
    <x v="3073"/>
    <x v="4"/>
    <x v="4"/>
  </r>
  <r>
    <x v="4"/>
    <x v="173"/>
    <x v="3"/>
    <x v="0"/>
    <x v="3"/>
    <x v="1876"/>
    <x v="10"/>
    <x v="2"/>
    <x v="3115"/>
    <x v="1336"/>
    <x v="0"/>
    <x v="280"/>
    <x v="2687"/>
    <x v="3"/>
    <x v="3"/>
    <x v="3"/>
    <x v="3073"/>
    <x v="3074"/>
    <x v="3074"/>
    <x v="3"/>
    <x v="3"/>
  </r>
  <r>
    <x v="0"/>
    <x v="172"/>
    <x v="1"/>
    <x v="1"/>
    <x v="1"/>
    <x v="1532"/>
    <x v="4"/>
    <x v="6"/>
    <x v="3116"/>
    <x v="1483"/>
    <x v="4"/>
    <x v="16"/>
    <x v="2688"/>
    <x v="1"/>
    <x v="1"/>
    <x v="1"/>
    <x v="3074"/>
    <x v="3075"/>
    <x v="3075"/>
    <x v="1"/>
    <x v="1"/>
  </r>
  <r>
    <x v="3"/>
    <x v="21"/>
    <x v="10"/>
    <x v="0"/>
    <x v="3"/>
    <x v="82"/>
    <x v="8"/>
    <x v="5"/>
    <x v="3117"/>
    <x v="1847"/>
    <x v="0"/>
    <x v="2"/>
    <x v="2689"/>
    <x v="10"/>
    <x v="10"/>
    <x v="10"/>
    <x v="3075"/>
    <x v="3076"/>
    <x v="3076"/>
    <x v="10"/>
    <x v="10"/>
  </r>
  <r>
    <x v="5"/>
    <x v="154"/>
    <x v="1"/>
    <x v="0"/>
    <x v="2"/>
    <x v="1360"/>
    <x v="7"/>
    <x v="3"/>
    <x v="3118"/>
    <x v="1231"/>
    <x v="4"/>
    <x v="2"/>
    <x v="2690"/>
    <x v="1"/>
    <x v="1"/>
    <x v="1"/>
    <x v="3076"/>
    <x v="3077"/>
    <x v="3077"/>
    <x v="1"/>
    <x v="1"/>
  </r>
  <r>
    <x v="1"/>
    <x v="16"/>
    <x v="6"/>
    <x v="0"/>
    <x v="2"/>
    <x v="1877"/>
    <x v="0"/>
    <x v="5"/>
    <x v="3119"/>
    <x v="754"/>
    <x v="6"/>
    <x v="2"/>
    <x v="2691"/>
    <x v="6"/>
    <x v="6"/>
    <x v="6"/>
    <x v="3077"/>
    <x v="3078"/>
    <x v="3078"/>
    <x v="6"/>
    <x v="6"/>
  </r>
  <r>
    <x v="4"/>
    <x v="46"/>
    <x v="10"/>
    <x v="1"/>
    <x v="2"/>
    <x v="1878"/>
    <x v="5"/>
    <x v="0"/>
    <x v="3120"/>
    <x v="1247"/>
    <x v="6"/>
    <x v="44"/>
    <x v="2048"/>
    <x v="10"/>
    <x v="10"/>
    <x v="10"/>
    <x v="3078"/>
    <x v="3079"/>
    <x v="3079"/>
    <x v="10"/>
    <x v="10"/>
  </r>
  <r>
    <x v="5"/>
    <x v="117"/>
    <x v="4"/>
    <x v="1"/>
    <x v="2"/>
    <x v="1242"/>
    <x v="3"/>
    <x v="5"/>
    <x v="3121"/>
    <x v="168"/>
    <x v="4"/>
    <x v="2"/>
    <x v="2692"/>
    <x v="4"/>
    <x v="4"/>
    <x v="4"/>
    <x v="3079"/>
    <x v="3080"/>
    <x v="3080"/>
    <x v="4"/>
    <x v="4"/>
  </r>
  <r>
    <x v="1"/>
    <x v="167"/>
    <x v="0"/>
    <x v="0"/>
    <x v="1"/>
    <x v="1502"/>
    <x v="1"/>
    <x v="6"/>
    <x v="3122"/>
    <x v="744"/>
    <x v="2"/>
    <x v="27"/>
    <x v="2693"/>
    <x v="0"/>
    <x v="0"/>
    <x v="0"/>
    <x v="3080"/>
    <x v="3081"/>
    <x v="3081"/>
    <x v="0"/>
    <x v="0"/>
  </r>
  <r>
    <x v="1"/>
    <x v="22"/>
    <x v="5"/>
    <x v="1"/>
    <x v="3"/>
    <x v="393"/>
    <x v="3"/>
    <x v="0"/>
    <x v="3123"/>
    <x v="1141"/>
    <x v="0"/>
    <x v="22"/>
    <x v="2694"/>
    <x v="5"/>
    <x v="5"/>
    <x v="5"/>
    <x v="3081"/>
    <x v="3082"/>
    <x v="3082"/>
    <x v="5"/>
    <x v="5"/>
  </r>
  <r>
    <x v="1"/>
    <x v="43"/>
    <x v="10"/>
    <x v="0"/>
    <x v="2"/>
    <x v="960"/>
    <x v="7"/>
    <x v="6"/>
    <x v="3124"/>
    <x v="1848"/>
    <x v="0"/>
    <x v="2"/>
    <x v="2695"/>
    <x v="10"/>
    <x v="10"/>
    <x v="10"/>
    <x v="3082"/>
    <x v="3083"/>
    <x v="3083"/>
    <x v="10"/>
    <x v="10"/>
  </r>
  <r>
    <x v="5"/>
    <x v="74"/>
    <x v="5"/>
    <x v="0"/>
    <x v="0"/>
    <x v="1259"/>
    <x v="5"/>
    <x v="1"/>
    <x v="3125"/>
    <x v="1639"/>
    <x v="5"/>
    <x v="2"/>
    <x v="2696"/>
    <x v="5"/>
    <x v="5"/>
    <x v="5"/>
    <x v="3083"/>
    <x v="3084"/>
    <x v="3084"/>
    <x v="5"/>
    <x v="5"/>
  </r>
  <r>
    <x v="1"/>
    <x v="179"/>
    <x v="8"/>
    <x v="1"/>
    <x v="2"/>
    <x v="1879"/>
    <x v="4"/>
    <x v="5"/>
    <x v="3126"/>
    <x v="1529"/>
    <x v="4"/>
    <x v="22"/>
    <x v="2697"/>
    <x v="8"/>
    <x v="8"/>
    <x v="8"/>
    <x v="3084"/>
    <x v="3085"/>
    <x v="3085"/>
    <x v="8"/>
    <x v="8"/>
  </r>
  <r>
    <x v="1"/>
    <x v="79"/>
    <x v="7"/>
    <x v="1"/>
    <x v="3"/>
    <x v="57"/>
    <x v="11"/>
    <x v="4"/>
    <x v="3127"/>
    <x v="1849"/>
    <x v="4"/>
    <x v="91"/>
    <x v="2698"/>
    <x v="7"/>
    <x v="7"/>
    <x v="7"/>
    <x v="3085"/>
    <x v="3086"/>
    <x v="3086"/>
    <x v="7"/>
    <x v="7"/>
  </r>
  <r>
    <x v="4"/>
    <x v="56"/>
    <x v="9"/>
    <x v="1"/>
    <x v="2"/>
    <x v="382"/>
    <x v="7"/>
    <x v="2"/>
    <x v="3128"/>
    <x v="1850"/>
    <x v="6"/>
    <x v="5"/>
    <x v="2270"/>
    <x v="9"/>
    <x v="9"/>
    <x v="9"/>
    <x v="3086"/>
    <x v="3087"/>
    <x v="3087"/>
    <x v="9"/>
    <x v="9"/>
  </r>
  <r>
    <x v="5"/>
    <x v="87"/>
    <x v="9"/>
    <x v="0"/>
    <x v="0"/>
    <x v="1063"/>
    <x v="6"/>
    <x v="1"/>
    <x v="3129"/>
    <x v="361"/>
    <x v="0"/>
    <x v="174"/>
    <x v="2699"/>
    <x v="9"/>
    <x v="9"/>
    <x v="9"/>
    <x v="3087"/>
    <x v="3088"/>
    <x v="3088"/>
    <x v="9"/>
    <x v="9"/>
  </r>
  <r>
    <x v="5"/>
    <x v="58"/>
    <x v="10"/>
    <x v="0"/>
    <x v="3"/>
    <x v="1496"/>
    <x v="5"/>
    <x v="0"/>
    <x v="3130"/>
    <x v="840"/>
    <x v="2"/>
    <x v="159"/>
    <x v="2700"/>
    <x v="10"/>
    <x v="10"/>
    <x v="10"/>
    <x v="3088"/>
    <x v="3089"/>
    <x v="3089"/>
    <x v="10"/>
    <x v="10"/>
  </r>
  <r>
    <x v="3"/>
    <x v="24"/>
    <x v="0"/>
    <x v="0"/>
    <x v="0"/>
    <x v="1880"/>
    <x v="5"/>
    <x v="5"/>
    <x v="3131"/>
    <x v="1851"/>
    <x v="3"/>
    <x v="2"/>
    <x v="2701"/>
    <x v="0"/>
    <x v="0"/>
    <x v="0"/>
    <x v="3089"/>
    <x v="3090"/>
    <x v="3090"/>
    <x v="0"/>
    <x v="0"/>
  </r>
  <r>
    <x v="1"/>
    <x v="81"/>
    <x v="7"/>
    <x v="0"/>
    <x v="1"/>
    <x v="1881"/>
    <x v="5"/>
    <x v="2"/>
    <x v="3132"/>
    <x v="513"/>
    <x v="1"/>
    <x v="69"/>
    <x v="1270"/>
    <x v="7"/>
    <x v="7"/>
    <x v="7"/>
    <x v="1359"/>
    <x v="1359"/>
    <x v="1359"/>
    <x v="7"/>
    <x v="7"/>
  </r>
  <r>
    <x v="5"/>
    <x v="98"/>
    <x v="7"/>
    <x v="0"/>
    <x v="2"/>
    <x v="1434"/>
    <x v="4"/>
    <x v="7"/>
    <x v="3133"/>
    <x v="562"/>
    <x v="2"/>
    <x v="2"/>
    <x v="2702"/>
    <x v="7"/>
    <x v="7"/>
    <x v="7"/>
    <x v="3090"/>
    <x v="3091"/>
    <x v="3091"/>
    <x v="7"/>
    <x v="7"/>
  </r>
  <r>
    <x v="2"/>
    <x v="65"/>
    <x v="1"/>
    <x v="0"/>
    <x v="3"/>
    <x v="1882"/>
    <x v="6"/>
    <x v="5"/>
    <x v="3134"/>
    <x v="599"/>
    <x v="4"/>
    <x v="27"/>
    <x v="2703"/>
    <x v="1"/>
    <x v="1"/>
    <x v="1"/>
    <x v="3091"/>
    <x v="3092"/>
    <x v="3092"/>
    <x v="1"/>
    <x v="1"/>
  </r>
  <r>
    <x v="5"/>
    <x v="98"/>
    <x v="10"/>
    <x v="0"/>
    <x v="1"/>
    <x v="761"/>
    <x v="11"/>
    <x v="5"/>
    <x v="3135"/>
    <x v="1852"/>
    <x v="0"/>
    <x v="19"/>
    <x v="2704"/>
    <x v="10"/>
    <x v="10"/>
    <x v="10"/>
    <x v="3092"/>
    <x v="3093"/>
    <x v="3093"/>
    <x v="10"/>
    <x v="10"/>
  </r>
  <r>
    <x v="2"/>
    <x v="137"/>
    <x v="10"/>
    <x v="1"/>
    <x v="0"/>
    <x v="847"/>
    <x v="8"/>
    <x v="4"/>
    <x v="3136"/>
    <x v="1853"/>
    <x v="2"/>
    <x v="9"/>
    <x v="2705"/>
    <x v="10"/>
    <x v="10"/>
    <x v="10"/>
    <x v="3093"/>
    <x v="3094"/>
    <x v="3094"/>
    <x v="10"/>
    <x v="10"/>
  </r>
  <r>
    <x v="5"/>
    <x v="34"/>
    <x v="5"/>
    <x v="1"/>
    <x v="3"/>
    <x v="245"/>
    <x v="9"/>
    <x v="3"/>
    <x v="3137"/>
    <x v="113"/>
    <x v="3"/>
    <x v="13"/>
    <x v="2706"/>
    <x v="5"/>
    <x v="5"/>
    <x v="5"/>
    <x v="3094"/>
    <x v="3095"/>
    <x v="3095"/>
    <x v="5"/>
    <x v="5"/>
  </r>
  <r>
    <x v="5"/>
    <x v="40"/>
    <x v="9"/>
    <x v="1"/>
    <x v="1"/>
    <x v="1776"/>
    <x v="1"/>
    <x v="3"/>
    <x v="3138"/>
    <x v="111"/>
    <x v="0"/>
    <x v="205"/>
    <x v="2707"/>
    <x v="9"/>
    <x v="9"/>
    <x v="9"/>
    <x v="3095"/>
    <x v="3096"/>
    <x v="3096"/>
    <x v="9"/>
    <x v="9"/>
  </r>
  <r>
    <x v="5"/>
    <x v="97"/>
    <x v="8"/>
    <x v="0"/>
    <x v="1"/>
    <x v="1531"/>
    <x v="6"/>
    <x v="3"/>
    <x v="3139"/>
    <x v="987"/>
    <x v="0"/>
    <x v="248"/>
    <x v="2708"/>
    <x v="8"/>
    <x v="8"/>
    <x v="8"/>
    <x v="3096"/>
    <x v="3097"/>
    <x v="3097"/>
    <x v="8"/>
    <x v="8"/>
  </r>
  <r>
    <x v="3"/>
    <x v="110"/>
    <x v="0"/>
    <x v="1"/>
    <x v="3"/>
    <x v="20"/>
    <x v="10"/>
    <x v="1"/>
    <x v="3140"/>
    <x v="898"/>
    <x v="0"/>
    <x v="3"/>
    <x v="1523"/>
    <x v="0"/>
    <x v="0"/>
    <x v="0"/>
    <x v="3097"/>
    <x v="3098"/>
    <x v="3098"/>
    <x v="0"/>
    <x v="0"/>
  </r>
  <r>
    <x v="1"/>
    <x v="132"/>
    <x v="9"/>
    <x v="1"/>
    <x v="3"/>
    <x v="836"/>
    <x v="8"/>
    <x v="7"/>
    <x v="3141"/>
    <x v="1537"/>
    <x v="4"/>
    <x v="158"/>
    <x v="2709"/>
    <x v="9"/>
    <x v="9"/>
    <x v="9"/>
    <x v="3098"/>
    <x v="3099"/>
    <x v="3099"/>
    <x v="9"/>
    <x v="9"/>
  </r>
  <r>
    <x v="1"/>
    <x v="157"/>
    <x v="11"/>
    <x v="0"/>
    <x v="2"/>
    <x v="1883"/>
    <x v="1"/>
    <x v="4"/>
    <x v="3142"/>
    <x v="1367"/>
    <x v="0"/>
    <x v="26"/>
    <x v="1137"/>
    <x v="11"/>
    <x v="11"/>
    <x v="11"/>
    <x v="3099"/>
    <x v="3100"/>
    <x v="3100"/>
    <x v="11"/>
    <x v="11"/>
  </r>
  <r>
    <x v="0"/>
    <x v="19"/>
    <x v="11"/>
    <x v="0"/>
    <x v="3"/>
    <x v="610"/>
    <x v="2"/>
    <x v="6"/>
    <x v="3143"/>
    <x v="1296"/>
    <x v="2"/>
    <x v="46"/>
    <x v="2710"/>
    <x v="11"/>
    <x v="11"/>
    <x v="11"/>
    <x v="3100"/>
    <x v="3101"/>
    <x v="3101"/>
    <x v="11"/>
    <x v="11"/>
  </r>
  <r>
    <x v="1"/>
    <x v="108"/>
    <x v="10"/>
    <x v="0"/>
    <x v="3"/>
    <x v="867"/>
    <x v="10"/>
    <x v="5"/>
    <x v="3144"/>
    <x v="1854"/>
    <x v="1"/>
    <x v="265"/>
    <x v="2711"/>
    <x v="10"/>
    <x v="10"/>
    <x v="10"/>
    <x v="3101"/>
    <x v="3102"/>
    <x v="3102"/>
    <x v="10"/>
    <x v="10"/>
  </r>
  <r>
    <x v="5"/>
    <x v="175"/>
    <x v="2"/>
    <x v="1"/>
    <x v="2"/>
    <x v="1884"/>
    <x v="6"/>
    <x v="1"/>
    <x v="3145"/>
    <x v="1855"/>
    <x v="1"/>
    <x v="69"/>
    <x v="2712"/>
    <x v="2"/>
    <x v="2"/>
    <x v="2"/>
    <x v="3102"/>
    <x v="3103"/>
    <x v="3103"/>
    <x v="2"/>
    <x v="2"/>
  </r>
  <r>
    <x v="4"/>
    <x v="29"/>
    <x v="8"/>
    <x v="1"/>
    <x v="1"/>
    <x v="1362"/>
    <x v="2"/>
    <x v="4"/>
    <x v="3146"/>
    <x v="1817"/>
    <x v="3"/>
    <x v="2"/>
    <x v="2713"/>
    <x v="8"/>
    <x v="8"/>
    <x v="8"/>
    <x v="3103"/>
    <x v="3104"/>
    <x v="3104"/>
    <x v="8"/>
    <x v="8"/>
  </r>
  <r>
    <x v="0"/>
    <x v="134"/>
    <x v="3"/>
    <x v="1"/>
    <x v="1"/>
    <x v="253"/>
    <x v="3"/>
    <x v="2"/>
    <x v="3147"/>
    <x v="1856"/>
    <x v="5"/>
    <x v="169"/>
    <x v="481"/>
    <x v="3"/>
    <x v="3"/>
    <x v="3"/>
    <x v="3104"/>
    <x v="3105"/>
    <x v="3105"/>
    <x v="3"/>
    <x v="3"/>
  </r>
  <r>
    <x v="4"/>
    <x v="158"/>
    <x v="4"/>
    <x v="1"/>
    <x v="0"/>
    <x v="1164"/>
    <x v="0"/>
    <x v="0"/>
    <x v="3148"/>
    <x v="1857"/>
    <x v="4"/>
    <x v="61"/>
    <x v="2714"/>
    <x v="4"/>
    <x v="4"/>
    <x v="4"/>
    <x v="3105"/>
    <x v="3106"/>
    <x v="3106"/>
    <x v="4"/>
    <x v="4"/>
  </r>
  <r>
    <x v="4"/>
    <x v="45"/>
    <x v="2"/>
    <x v="0"/>
    <x v="0"/>
    <x v="1885"/>
    <x v="5"/>
    <x v="5"/>
    <x v="3149"/>
    <x v="511"/>
    <x v="2"/>
    <x v="95"/>
    <x v="2715"/>
    <x v="2"/>
    <x v="2"/>
    <x v="2"/>
    <x v="3106"/>
    <x v="3107"/>
    <x v="3107"/>
    <x v="2"/>
    <x v="2"/>
  </r>
  <r>
    <x v="1"/>
    <x v="120"/>
    <x v="5"/>
    <x v="1"/>
    <x v="3"/>
    <x v="131"/>
    <x v="7"/>
    <x v="3"/>
    <x v="3150"/>
    <x v="952"/>
    <x v="0"/>
    <x v="2"/>
    <x v="2716"/>
    <x v="5"/>
    <x v="5"/>
    <x v="5"/>
    <x v="3107"/>
    <x v="3108"/>
    <x v="3108"/>
    <x v="5"/>
    <x v="5"/>
  </r>
  <r>
    <x v="2"/>
    <x v="51"/>
    <x v="2"/>
    <x v="0"/>
    <x v="3"/>
    <x v="1413"/>
    <x v="11"/>
    <x v="0"/>
    <x v="3151"/>
    <x v="1858"/>
    <x v="0"/>
    <x v="37"/>
    <x v="2717"/>
    <x v="2"/>
    <x v="2"/>
    <x v="2"/>
    <x v="3108"/>
    <x v="3109"/>
    <x v="3109"/>
    <x v="2"/>
    <x v="2"/>
  </r>
  <r>
    <x v="1"/>
    <x v="16"/>
    <x v="2"/>
    <x v="1"/>
    <x v="1"/>
    <x v="731"/>
    <x v="5"/>
    <x v="3"/>
    <x v="3152"/>
    <x v="1859"/>
    <x v="5"/>
    <x v="2"/>
    <x v="2045"/>
    <x v="2"/>
    <x v="2"/>
    <x v="2"/>
    <x v="3109"/>
    <x v="3110"/>
    <x v="3110"/>
    <x v="2"/>
    <x v="2"/>
  </r>
  <r>
    <x v="1"/>
    <x v="148"/>
    <x v="6"/>
    <x v="1"/>
    <x v="2"/>
    <x v="916"/>
    <x v="3"/>
    <x v="1"/>
    <x v="3153"/>
    <x v="1860"/>
    <x v="1"/>
    <x v="2"/>
    <x v="2718"/>
    <x v="6"/>
    <x v="6"/>
    <x v="6"/>
    <x v="3110"/>
    <x v="3111"/>
    <x v="3111"/>
    <x v="6"/>
    <x v="6"/>
  </r>
  <r>
    <x v="6"/>
    <x v="18"/>
    <x v="5"/>
    <x v="1"/>
    <x v="3"/>
    <x v="545"/>
    <x v="2"/>
    <x v="2"/>
    <x v="3154"/>
    <x v="757"/>
    <x v="0"/>
    <x v="28"/>
    <x v="2719"/>
    <x v="5"/>
    <x v="5"/>
    <x v="5"/>
    <x v="3111"/>
    <x v="3112"/>
    <x v="3112"/>
    <x v="5"/>
    <x v="5"/>
  </r>
  <r>
    <x v="1"/>
    <x v="64"/>
    <x v="6"/>
    <x v="0"/>
    <x v="1"/>
    <x v="691"/>
    <x v="9"/>
    <x v="7"/>
    <x v="3155"/>
    <x v="636"/>
    <x v="5"/>
    <x v="2"/>
    <x v="2720"/>
    <x v="6"/>
    <x v="6"/>
    <x v="6"/>
    <x v="3112"/>
    <x v="3113"/>
    <x v="3113"/>
    <x v="6"/>
    <x v="6"/>
  </r>
  <r>
    <x v="5"/>
    <x v="52"/>
    <x v="11"/>
    <x v="0"/>
    <x v="1"/>
    <x v="1886"/>
    <x v="8"/>
    <x v="1"/>
    <x v="3156"/>
    <x v="489"/>
    <x v="2"/>
    <x v="2"/>
    <x v="344"/>
    <x v="11"/>
    <x v="11"/>
    <x v="11"/>
    <x v="3113"/>
    <x v="3114"/>
    <x v="3114"/>
    <x v="11"/>
    <x v="11"/>
  </r>
  <r>
    <x v="1"/>
    <x v="73"/>
    <x v="5"/>
    <x v="1"/>
    <x v="0"/>
    <x v="1159"/>
    <x v="0"/>
    <x v="7"/>
    <x v="3157"/>
    <x v="1830"/>
    <x v="1"/>
    <x v="2"/>
    <x v="2721"/>
    <x v="5"/>
    <x v="5"/>
    <x v="5"/>
    <x v="3114"/>
    <x v="3115"/>
    <x v="3115"/>
    <x v="5"/>
    <x v="5"/>
  </r>
  <r>
    <x v="3"/>
    <x v="11"/>
    <x v="5"/>
    <x v="0"/>
    <x v="3"/>
    <x v="755"/>
    <x v="2"/>
    <x v="7"/>
    <x v="3158"/>
    <x v="1669"/>
    <x v="2"/>
    <x v="32"/>
    <x v="2722"/>
    <x v="5"/>
    <x v="5"/>
    <x v="5"/>
    <x v="3115"/>
    <x v="3116"/>
    <x v="3116"/>
    <x v="5"/>
    <x v="5"/>
  </r>
  <r>
    <x v="1"/>
    <x v="179"/>
    <x v="1"/>
    <x v="0"/>
    <x v="1"/>
    <x v="1887"/>
    <x v="1"/>
    <x v="1"/>
    <x v="3159"/>
    <x v="359"/>
    <x v="1"/>
    <x v="154"/>
    <x v="2723"/>
    <x v="1"/>
    <x v="1"/>
    <x v="1"/>
    <x v="3116"/>
    <x v="3117"/>
    <x v="3117"/>
    <x v="1"/>
    <x v="12"/>
  </r>
  <r>
    <x v="4"/>
    <x v="23"/>
    <x v="2"/>
    <x v="1"/>
    <x v="0"/>
    <x v="100"/>
    <x v="1"/>
    <x v="0"/>
    <x v="3160"/>
    <x v="1517"/>
    <x v="4"/>
    <x v="54"/>
    <x v="2724"/>
    <x v="2"/>
    <x v="2"/>
    <x v="2"/>
    <x v="3117"/>
    <x v="3118"/>
    <x v="3118"/>
    <x v="2"/>
    <x v="2"/>
  </r>
  <r>
    <x v="0"/>
    <x v="1"/>
    <x v="3"/>
    <x v="1"/>
    <x v="1"/>
    <x v="1888"/>
    <x v="4"/>
    <x v="2"/>
    <x v="3161"/>
    <x v="529"/>
    <x v="2"/>
    <x v="45"/>
    <x v="2725"/>
    <x v="3"/>
    <x v="3"/>
    <x v="3"/>
    <x v="3118"/>
    <x v="3119"/>
    <x v="3119"/>
    <x v="3"/>
    <x v="3"/>
  </r>
  <r>
    <x v="5"/>
    <x v="47"/>
    <x v="2"/>
    <x v="1"/>
    <x v="1"/>
    <x v="1889"/>
    <x v="8"/>
    <x v="6"/>
    <x v="3162"/>
    <x v="1599"/>
    <x v="0"/>
    <x v="4"/>
    <x v="2726"/>
    <x v="2"/>
    <x v="2"/>
    <x v="2"/>
    <x v="3119"/>
    <x v="3120"/>
    <x v="3120"/>
    <x v="2"/>
    <x v="2"/>
  </r>
  <r>
    <x v="4"/>
    <x v="56"/>
    <x v="10"/>
    <x v="1"/>
    <x v="2"/>
    <x v="301"/>
    <x v="3"/>
    <x v="7"/>
    <x v="3163"/>
    <x v="1861"/>
    <x v="3"/>
    <x v="26"/>
    <x v="251"/>
    <x v="10"/>
    <x v="10"/>
    <x v="10"/>
    <x v="3120"/>
    <x v="3121"/>
    <x v="3121"/>
    <x v="10"/>
    <x v="10"/>
  </r>
  <r>
    <x v="3"/>
    <x v="21"/>
    <x v="0"/>
    <x v="1"/>
    <x v="3"/>
    <x v="1890"/>
    <x v="3"/>
    <x v="4"/>
    <x v="3164"/>
    <x v="1351"/>
    <x v="0"/>
    <x v="2"/>
    <x v="2727"/>
    <x v="0"/>
    <x v="0"/>
    <x v="0"/>
    <x v="3121"/>
    <x v="3122"/>
    <x v="3122"/>
    <x v="0"/>
    <x v="0"/>
  </r>
  <r>
    <x v="1"/>
    <x v="7"/>
    <x v="4"/>
    <x v="0"/>
    <x v="2"/>
    <x v="1469"/>
    <x v="2"/>
    <x v="5"/>
    <x v="3165"/>
    <x v="1862"/>
    <x v="4"/>
    <x v="2"/>
    <x v="2534"/>
    <x v="4"/>
    <x v="4"/>
    <x v="4"/>
    <x v="2878"/>
    <x v="2879"/>
    <x v="2879"/>
    <x v="4"/>
    <x v="4"/>
  </r>
  <r>
    <x v="1"/>
    <x v="66"/>
    <x v="6"/>
    <x v="0"/>
    <x v="2"/>
    <x v="1887"/>
    <x v="1"/>
    <x v="1"/>
    <x v="3166"/>
    <x v="384"/>
    <x v="3"/>
    <x v="185"/>
    <x v="2728"/>
    <x v="6"/>
    <x v="6"/>
    <x v="6"/>
    <x v="3122"/>
    <x v="3123"/>
    <x v="3123"/>
    <x v="6"/>
    <x v="6"/>
  </r>
  <r>
    <x v="5"/>
    <x v="117"/>
    <x v="9"/>
    <x v="1"/>
    <x v="1"/>
    <x v="1891"/>
    <x v="4"/>
    <x v="2"/>
    <x v="3167"/>
    <x v="1863"/>
    <x v="6"/>
    <x v="2"/>
    <x v="2729"/>
    <x v="9"/>
    <x v="9"/>
    <x v="9"/>
    <x v="3123"/>
    <x v="3124"/>
    <x v="3124"/>
    <x v="9"/>
    <x v="9"/>
  </r>
  <r>
    <x v="5"/>
    <x v="58"/>
    <x v="3"/>
    <x v="1"/>
    <x v="0"/>
    <x v="1598"/>
    <x v="8"/>
    <x v="1"/>
    <x v="3168"/>
    <x v="1864"/>
    <x v="1"/>
    <x v="2"/>
    <x v="2366"/>
    <x v="3"/>
    <x v="3"/>
    <x v="3"/>
    <x v="3124"/>
    <x v="3125"/>
    <x v="3125"/>
    <x v="3"/>
    <x v="3"/>
  </r>
  <r>
    <x v="5"/>
    <x v="174"/>
    <x v="4"/>
    <x v="1"/>
    <x v="3"/>
    <x v="1892"/>
    <x v="5"/>
    <x v="0"/>
    <x v="3169"/>
    <x v="1106"/>
    <x v="5"/>
    <x v="197"/>
    <x v="2150"/>
    <x v="4"/>
    <x v="4"/>
    <x v="4"/>
    <x v="3125"/>
    <x v="3126"/>
    <x v="3126"/>
    <x v="4"/>
    <x v="4"/>
  </r>
  <r>
    <x v="5"/>
    <x v="127"/>
    <x v="4"/>
    <x v="0"/>
    <x v="0"/>
    <x v="1893"/>
    <x v="6"/>
    <x v="0"/>
    <x v="3170"/>
    <x v="1865"/>
    <x v="4"/>
    <x v="68"/>
    <x v="2730"/>
    <x v="4"/>
    <x v="4"/>
    <x v="4"/>
    <x v="3126"/>
    <x v="3127"/>
    <x v="3127"/>
    <x v="4"/>
    <x v="4"/>
  </r>
  <r>
    <x v="3"/>
    <x v="20"/>
    <x v="4"/>
    <x v="0"/>
    <x v="1"/>
    <x v="1471"/>
    <x v="3"/>
    <x v="0"/>
    <x v="3171"/>
    <x v="1866"/>
    <x v="1"/>
    <x v="2"/>
    <x v="2731"/>
    <x v="4"/>
    <x v="4"/>
    <x v="4"/>
    <x v="3127"/>
    <x v="3128"/>
    <x v="3128"/>
    <x v="4"/>
    <x v="4"/>
  </r>
  <r>
    <x v="2"/>
    <x v="147"/>
    <x v="6"/>
    <x v="0"/>
    <x v="3"/>
    <x v="1425"/>
    <x v="11"/>
    <x v="1"/>
    <x v="3172"/>
    <x v="619"/>
    <x v="3"/>
    <x v="213"/>
    <x v="2732"/>
    <x v="6"/>
    <x v="6"/>
    <x v="6"/>
    <x v="3128"/>
    <x v="3129"/>
    <x v="3129"/>
    <x v="6"/>
    <x v="6"/>
  </r>
  <r>
    <x v="5"/>
    <x v="88"/>
    <x v="7"/>
    <x v="1"/>
    <x v="3"/>
    <x v="739"/>
    <x v="4"/>
    <x v="4"/>
    <x v="3173"/>
    <x v="1867"/>
    <x v="1"/>
    <x v="159"/>
    <x v="2733"/>
    <x v="7"/>
    <x v="7"/>
    <x v="7"/>
    <x v="3129"/>
    <x v="3130"/>
    <x v="3130"/>
    <x v="7"/>
    <x v="7"/>
  </r>
  <r>
    <x v="2"/>
    <x v="38"/>
    <x v="4"/>
    <x v="0"/>
    <x v="3"/>
    <x v="1772"/>
    <x v="3"/>
    <x v="1"/>
    <x v="3174"/>
    <x v="1785"/>
    <x v="4"/>
    <x v="32"/>
    <x v="2734"/>
    <x v="4"/>
    <x v="4"/>
    <x v="4"/>
    <x v="3130"/>
    <x v="3131"/>
    <x v="3131"/>
    <x v="4"/>
    <x v="4"/>
  </r>
  <r>
    <x v="0"/>
    <x v="119"/>
    <x v="5"/>
    <x v="0"/>
    <x v="0"/>
    <x v="1894"/>
    <x v="7"/>
    <x v="6"/>
    <x v="3175"/>
    <x v="1868"/>
    <x v="5"/>
    <x v="2"/>
    <x v="2735"/>
    <x v="5"/>
    <x v="5"/>
    <x v="5"/>
    <x v="3131"/>
    <x v="3132"/>
    <x v="3132"/>
    <x v="5"/>
    <x v="5"/>
  </r>
  <r>
    <x v="5"/>
    <x v="150"/>
    <x v="7"/>
    <x v="1"/>
    <x v="0"/>
    <x v="147"/>
    <x v="10"/>
    <x v="4"/>
    <x v="3176"/>
    <x v="118"/>
    <x v="3"/>
    <x v="81"/>
    <x v="2736"/>
    <x v="7"/>
    <x v="7"/>
    <x v="7"/>
    <x v="3132"/>
    <x v="3133"/>
    <x v="3133"/>
    <x v="7"/>
    <x v="7"/>
  </r>
  <r>
    <x v="1"/>
    <x v="7"/>
    <x v="11"/>
    <x v="0"/>
    <x v="1"/>
    <x v="1895"/>
    <x v="11"/>
    <x v="0"/>
    <x v="3177"/>
    <x v="1869"/>
    <x v="5"/>
    <x v="281"/>
    <x v="2737"/>
    <x v="11"/>
    <x v="11"/>
    <x v="11"/>
    <x v="3133"/>
    <x v="3134"/>
    <x v="3134"/>
    <x v="11"/>
    <x v="11"/>
  </r>
  <r>
    <x v="5"/>
    <x v="130"/>
    <x v="11"/>
    <x v="0"/>
    <x v="1"/>
    <x v="1896"/>
    <x v="8"/>
    <x v="4"/>
    <x v="3178"/>
    <x v="1741"/>
    <x v="4"/>
    <x v="159"/>
    <x v="2738"/>
    <x v="11"/>
    <x v="11"/>
    <x v="11"/>
    <x v="3134"/>
    <x v="3135"/>
    <x v="3135"/>
    <x v="11"/>
    <x v="11"/>
  </r>
  <r>
    <x v="1"/>
    <x v="89"/>
    <x v="1"/>
    <x v="1"/>
    <x v="2"/>
    <x v="1393"/>
    <x v="0"/>
    <x v="4"/>
    <x v="3179"/>
    <x v="1080"/>
    <x v="3"/>
    <x v="2"/>
    <x v="2739"/>
    <x v="1"/>
    <x v="1"/>
    <x v="1"/>
    <x v="3135"/>
    <x v="3136"/>
    <x v="3136"/>
    <x v="1"/>
    <x v="1"/>
  </r>
  <r>
    <x v="2"/>
    <x v="51"/>
    <x v="4"/>
    <x v="1"/>
    <x v="3"/>
    <x v="983"/>
    <x v="1"/>
    <x v="1"/>
    <x v="3180"/>
    <x v="1634"/>
    <x v="6"/>
    <x v="67"/>
    <x v="2740"/>
    <x v="4"/>
    <x v="4"/>
    <x v="4"/>
    <x v="3136"/>
    <x v="3137"/>
    <x v="3137"/>
    <x v="4"/>
    <x v="4"/>
  </r>
  <r>
    <x v="4"/>
    <x v="95"/>
    <x v="9"/>
    <x v="1"/>
    <x v="0"/>
    <x v="31"/>
    <x v="4"/>
    <x v="2"/>
    <x v="3181"/>
    <x v="1870"/>
    <x v="2"/>
    <x v="69"/>
    <x v="2741"/>
    <x v="9"/>
    <x v="9"/>
    <x v="9"/>
    <x v="3137"/>
    <x v="3138"/>
    <x v="3138"/>
    <x v="9"/>
    <x v="9"/>
  </r>
  <r>
    <x v="1"/>
    <x v="178"/>
    <x v="0"/>
    <x v="1"/>
    <x v="1"/>
    <x v="945"/>
    <x v="11"/>
    <x v="3"/>
    <x v="3182"/>
    <x v="447"/>
    <x v="6"/>
    <x v="75"/>
    <x v="415"/>
    <x v="0"/>
    <x v="0"/>
    <x v="0"/>
    <x v="3138"/>
    <x v="3139"/>
    <x v="3139"/>
    <x v="0"/>
    <x v="0"/>
  </r>
  <r>
    <x v="2"/>
    <x v="164"/>
    <x v="7"/>
    <x v="1"/>
    <x v="2"/>
    <x v="784"/>
    <x v="0"/>
    <x v="3"/>
    <x v="3183"/>
    <x v="390"/>
    <x v="1"/>
    <x v="28"/>
    <x v="72"/>
    <x v="7"/>
    <x v="7"/>
    <x v="7"/>
    <x v="3139"/>
    <x v="3140"/>
    <x v="3140"/>
    <x v="7"/>
    <x v="7"/>
  </r>
  <r>
    <x v="1"/>
    <x v="153"/>
    <x v="1"/>
    <x v="1"/>
    <x v="2"/>
    <x v="1838"/>
    <x v="0"/>
    <x v="4"/>
    <x v="3184"/>
    <x v="1871"/>
    <x v="2"/>
    <x v="13"/>
    <x v="2742"/>
    <x v="1"/>
    <x v="1"/>
    <x v="1"/>
    <x v="3140"/>
    <x v="3141"/>
    <x v="3141"/>
    <x v="1"/>
    <x v="1"/>
  </r>
  <r>
    <x v="3"/>
    <x v="94"/>
    <x v="3"/>
    <x v="0"/>
    <x v="2"/>
    <x v="1507"/>
    <x v="3"/>
    <x v="1"/>
    <x v="3185"/>
    <x v="1872"/>
    <x v="2"/>
    <x v="46"/>
    <x v="2743"/>
    <x v="3"/>
    <x v="3"/>
    <x v="3"/>
    <x v="3141"/>
    <x v="3142"/>
    <x v="3142"/>
    <x v="3"/>
    <x v="3"/>
  </r>
  <r>
    <x v="1"/>
    <x v="99"/>
    <x v="1"/>
    <x v="1"/>
    <x v="1"/>
    <x v="783"/>
    <x v="4"/>
    <x v="0"/>
    <x v="3186"/>
    <x v="100"/>
    <x v="0"/>
    <x v="18"/>
    <x v="2729"/>
    <x v="1"/>
    <x v="1"/>
    <x v="1"/>
    <x v="3142"/>
    <x v="3143"/>
    <x v="3143"/>
    <x v="1"/>
    <x v="1"/>
  </r>
  <r>
    <x v="4"/>
    <x v="143"/>
    <x v="2"/>
    <x v="0"/>
    <x v="3"/>
    <x v="1398"/>
    <x v="4"/>
    <x v="4"/>
    <x v="3187"/>
    <x v="934"/>
    <x v="5"/>
    <x v="83"/>
    <x v="2744"/>
    <x v="2"/>
    <x v="2"/>
    <x v="2"/>
    <x v="3143"/>
    <x v="3144"/>
    <x v="3144"/>
    <x v="2"/>
    <x v="2"/>
  </r>
  <r>
    <x v="2"/>
    <x v="147"/>
    <x v="9"/>
    <x v="0"/>
    <x v="2"/>
    <x v="1897"/>
    <x v="5"/>
    <x v="2"/>
    <x v="3188"/>
    <x v="1873"/>
    <x v="5"/>
    <x v="30"/>
    <x v="2745"/>
    <x v="9"/>
    <x v="9"/>
    <x v="9"/>
    <x v="3144"/>
    <x v="3145"/>
    <x v="3145"/>
    <x v="9"/>
    <x v="9"/>
  </r>
  <r>
    <x v="1"/>
    <x v="85"/>
    <x v="8"/>
    <x v="1"/>
    <x v="0"/>
    <x v="1369"/>
    <x v="7"/>
    <x v="6"/>
    <x v="3189"/>
    <x v="357"/>
    <x v="3"/>
    <x v="2"/>
    <x v="2746"/>
    <x v="8"/>
    <x v="8"/>
    <x v="8"/>
    <x v="3145"/>
    <x v="3146"/>
    <x v="3146"/>
    <x v="8"/>
    <x v="8"/>
  </r>
  <r>
    <x v="5"/>
    <x v="154"/>
    <x v="10"/>
    <x v="0"/>
    <x v="1"/>
    <x v="233"/>
    <x v="3"/>
    <x v="1"/>
    <x v="3190"/>
    <x v="1874"/>
    <x v="3"/>
    <x v="19"/>
    <x v="681"/>
    <x v="10"/>
    <x v="10"/>
    <x v="10"/>
    <x v="3146"/>
    <x v="3147"/>
    <x v="3147"/>
    <x v="10"/>
    <x v="10"/>
  </r>
  <r>
    <x v="1"/>
    <x v="73"/>
    <x v="10"/>
    <x v="0"/>
    <x v="2"/>
    <x v="805"/>
    <x v="11"/>
    <x v="4"/>
    <x v="3191"/>
    <x v="1875"/>
    <x v="0"/>
    <x v="12"/>
    <x v="2747"/>
    <x v="10"/>
    <x v="10"/>
    <x v="10"/>
    <x v="3147"/>
    <x v="3148"/>
    <x v="3148"/>
    <x v="10"/>
    <x v="10"/>
  </r>
  <r>
    <x v="5"/>
    <x v="161"/>
    <x v="2"/>
    <x v="1"/>
    <x v="0"/>
    <x v="874"/>
    <x v="5"/>
    <x v="3"/>
    <x v="3192"/>
    <x v="542"/>
    <x v="0"/>
    <x v="2"/>
    <x v="2748"/>
    <x v="2"/>
    <x v="2"/>
    <x v="2"/>
    <x v="3148"/>
    <x v="3149"/>
    <x v="3149"/>
    <x v="2"/>
    <x v="2"/>
  </r>
  <r>
    <x v="5"/>
    <x v="175"/>
    <x v="11"/>
    <x v="0"/>
    <x v="3"/>
    <x v="663"/>
    <x v="10"/>
    <x v="4"/>
    <x v="3193"/>
    <x v="342"/>
    <x v="1"/>
    <x v="59"/>
    <x v="2749"/>
    <x v="11"/>
    <x v="11"/>
    <x v="11"/>
    <x v="3149"/>
    <x v="3150"/>
    <x v="3150"/>
    <x v="11"/>
    <x v="11"/>
  </r>
  <r>
    <x v="1"/>
    <x v="123"/>
    <x v="5"/>
    <x v="1"/>
    <x v="3"/>
    <x v="777"/>
    <x v="10"/>
    <x v="0"/>
    <x v="3194"/>
    <x v="402"/>
    <x v="4"/>
    <x v="220"/>
    <x v="2750"/>
    <x v="5"/>
    <x v="5"/>
    <x v="5"/>
    <x v="3150"/>
    <x v="3151"/>
    <x v="3151"/>
    <x v="5"/>
    <x v="5"/>
  </r>
  <r>
    <x v="4"/>
    <x v="95"/>
    <x v="4"/>
    <x v="1"/>
    <x v="1"/>
    <x v="569"/>
    <x v="10"/>
    <x v="3"/>
    <x v="3195"/>
    <x v="1876"/>
    <x v="6"/>
    <x v="45"/>
    <x v="2751"/>
    <x v="4"/>
    <x v="4"/>
    <x v="4"/>
    <x v="3151"/>
    <x v="3152"/>
    <x v="3152"/>
    <x v="4"/>
    <x v="4"/>
  </r>
  <r>
    <x v="0"/>
    <x v="13"/>
    <x v="7"/>
    <x v="0"/>
    <x v="2"/>
    <x v="862"/>
    <x v="7"/>
    <x v="0"/>
    <x v="3196"/>
    <x v="1831"/>
    <x v="4"/>
    <x v="2"/>
    <x v="2752"/>
    <x v="7"/>
    <x v="7"/>
    <x v="7"/>
    <x v="3152"/>
    <x v="3153"/>
    <x v="3153"/>
    <x v="7"/>
    <x v="7"/>
  </r>
  <r>
    <x v="4"/>
    <x v="95"/>
    <x v="1"/>
    <x v="0"/>
    <x v="2"/>
    <x v="1631"/>
    <x v="4"/>
    <x v="0"/>
    <x v="3197"/>
    <x v="1877"/>
    <x v="6"/>
    <x v="124"/>
    <x v="2753"/>
    <x v="1"/>
    <x v="1"/>
    <x v="1"/>
    <x v="3153"/>
    <x v="3154"/>
    <x v="3154"/>
    <x v="1"/>
    <x v="1"/>
  </r>
  <r>
    <x v="1"/>
    <x v="59"/>
    <x v="10"/>
    <x v="1"/>
    <x v="2"/>
    <x v="1898"/>
    <x v="4"/>
    <x v="5"/>
    <x v="3198"/>
    <x v="25"/>
    <x v="5"/>
    <x v="2"/>
    <x v="2754"/>
    <x v="10"/>
    <x v="10"/>
    <x v="10"/>
    <x v="3154"/>
    <x v="3155"/>
    <x v="3155"/>
    <x v="10"/>
    <x v="10"/>
  </r>
  <r>
    <x v="4"/>
    <x v="143"/>
    <x v="2"/>
    <x v="0"/>
    <x v="1"/>
    <x v="312"/>
    <x v="1"/>
    <x v="7"/>
    <x v="3199"/>
    <x v="1878"/>
    <x v="6"/>
    <x v="131"/>
    <x v="2755"/>
    <x v="2"/>
    <x v="2"/>
    <x v="2"/>
    <x v="3155"/>
    <x v="3156"/>
    <x v="3156"/>
    <x v="2"/>
    <x v="2"/>
  </r>
  <r>
    <x v="3"/>
    <x v="15"/>
    <x v="7"/>
    <x v="0"/>
    <x v="2"/>
    <x v="1899"/>
    <x v="11"/>
    <x v="7"/>
    <x v="3200"/>
    <x v="1879"/>
    <x v="3"/>
    <x v="8"/>
    <x v="2674"/>
    <x v="7"/>
    <x v="7"/>
    <x v="7"/>
    <x v="3156"/>
    <x v="3157"/>
    <x v="3157"/>
    <x v="7"/>
    <x v="7"/>
  </r>
  <r>
    <x v="1"/>
    <x v="99"/>
    <x v="3"/>
    <x v="0"/>
    <x v="1"/>
    <x v="1900"/>
    <x v="9"/>
    <x v="3"/>
    <x v="3201"/>
    <x v="1880"/>
    <x v="1"/>
    <x v="148"/>
    <x v="2756"/>
    <x v="3"/>
    <x v="3"/>
    <x v="3"/>
    <x v="3157"/>
    <x v="3158"/>
    <x v="3158"/>
    <x v="3"/>
    <x v="3"/>
  </r>
  <r>
    <x v="1"/>
    <x v="142"/>
    <x v="10"/>
    <x v="0"/>
    <x v="3"/>
    <x v="1110"/>
    <x v="2"/>
    <x v="2"/>
    <x v="3202"/>
    <x v="1640"/>
    <x v="4"/>
    <x v="2"/>
    <x v="2757"/>
    <x v="10"/>
    <x v="10"/>
    <x v="10"/>
    <x v="3158"/>
    <x v="3159"/>
    <x v="3159"/>
    <x v="10"/>
    <x v="10"/>
  </r>
  <r>
    <x v="5"/>
    <x v="150"/>
    <x v="8"/>
    <x v="0"/>
    <x v="2"/>
    <x v="16"/>
    <x v="3"/>
    <x v="5"/>
    <x v="3203"/>
    <x v="1460"/>
    <x v="4"/>
    <x v="64"/>
    <x v="2758"/>
    <x v="8"/>
    <x v="8"/>
    <x v="8"/>
    <x v="3159"/>
    <x v="3160"/>
    <x v="3160"/>
    <x v="8"/>
    <x v="8"/>
  </r>
  <r>
    <x v="5"/>
    <x v="70"/>
    <x v="7"/>
    <x v="0"/>
    <x v="0"/>
    <x v="1752"/>
    <x v="1"/>
    <x v="2"/>
    <x v="3204"/>
    <x v="1372"/>
    <x v="6"/>
    <x v="31"/>
    <x v="2759"/>
    <x v="7"/>
    <x v="7"/>
    <x v="7"/>
    <x v="3160"/>
    <x v="3161"/>
    <x v="3161"/>
    <x v="7"/>
    <x v="7"/>
  </r>
  <r>
    <x v="3"/>
    <x v="50"/>
    <x v="1"/>
    <x v="0"/>
    <x v="3"/>
    <x v="1119"/>
    <x v="1"/>
    <x v="3"/>
    <x v="3205"/>
    <x v="1363"/>
    <x v="5"/>
    <x v="105"/>
    <x v="1129"/>
    <x v="1"/>
    <x v="1"/>
    <x v="1"/>
    <x v="3161"/>
    <x v="3162"/>
    <x v="3162"/>
    <x v="1"/>
    <x v="1"/>
  </r>
  <r>
    <x v="0"/>
    <x v="25"/>
    <x v="1"/>
    <x v="1"/>
    <x v="3"/>
    <x v="1646"/>
    <x v="2"/>
    <x v="7"/>
    <x v="3206"/>
    <x v="1881"/>
    <x v="5"/>
    <x v="12"/>
    <x v="1155"/>
    <x v="1"/>
    <x v="1"/>
    <x v="1"/>
    <x v="3162"/>
    <x v="3163"/>
    <x v="3163"/>
    <x v="1"/>
    <x v="1"/>
  </r>
  <r>
    <x v="5"/>
    <x v="74"/>
    <x v="4"/>
    <x v="0"/>
    <x v="0"/>
    <x v="1543"/>
    <x v="10"/>
    <x v="0"/>
    <x v="3207"/>
    <x v="1882"/>
    <x v="0"/>
    <x v="30"/>
    <x v="1829"/>
    <x v="4"/>
    <x v="4"/>
    <x v="4"/>
    <x v="3163"/>
    <x v="3164"/>
    <x v="3164"/>
    <x v="4"/>
    <x v="4"/>
  </r>
  <r>
    <x v="4"/>
    <x v="45"/>
    <x v="10"/>
    <x v="0"/>
    <x v="3"/>
    <x v="310"/>
    <x v="4"/>
    <x v="1"/>
    <x v="3208"/>
    <x v="1883"/>
    <x v="4"/>
    <x v="41"/>
    <x v="2760"/>
    <x v="10"/>
    <x v="10"/>
    <x v="10"/>
    <x v="3164"/>
    <x v="3165"/>
    <x v="3165"/>
    <x v="10"/>
    <x v="10"/>
  </r>
  <r>
    <x v="2"/>
    <x v="68"/>
    <x v="7"/>
    <x v="1"/>
    <x v="3"/>
    <x v="1901"/>
    <x v="6"/>
    <x v="7"/>
    <x v="3209"/>
    <x v="1830"/>
    <x v="1"/>
    <x v="122"/>
    <x v="2761"/>
    <x v="7"/>
    <x v="7"/>
    <x v="7"/>
    <x v="3165"/>
    <x v="3166"/>
    <x v="3166"/>
    <x v="7"/>
    <x v="7"/>
  </r>
  <r>
    <x v="1"/>
    <x v="73"/>
    <x v="7"/>
    <x v="1"/>
    <x v="0"/>
    <x v="179"/>
    <x v="2"/>
    <x v="4"/>
    <x v="3210"/>
    <x v="1817"/>
    <x v="3"/>
    <x v="2"/>
    <x v="2762"/>
    <x v="7"/>
    <x v="7"/>
    <x v="7"/>
    <x v="3166"/>
    <x v="3167"/>
    <x v="3167"/>
    <x v="7"/>
    <x v="7"/>
  </r>
  <r>
    <x v="0"/>
    <x v="146"/>
    <x v="8"/>
    <x v="1"/>
    <x v="3"/>
    <x v="1902"/>
    <x v="5"/>
    <x v="4"/>
    <x v="3211"/>
    <x v="1884"/>
    <x v="6"/>
    <x v="160"/>
    <x v="2763"/>
    <x v="8"/>
    <x v="8"/>
    <x v="8"/>
    <x v="3167"/>
    <x v="3168"/>
    <x v="3168"/>
    <x v="8"/>
    <x v="8"/>
  </r>
  <r>
    <x v="4"/>
    <x v="176"/>
    <x v="1"/>
    <x v="1"/>
    <x v="0"/>
    <x v="1054"/>
    <x v="1"/>
    <x v="3"/>
    <x v="3212"/>
    <x v="248"/>
    <x v="2"/>
    <x v="241"/>
    <x v="2764"/>
    <x v="1"/>
    <x v="1"/>
    <x v="1"/>
    <x v="3168"/>
    <x v="3169"/>
    <x v="3169"/>
    <x v="1"/>
    <x v="1"/>
  </r>
  <r>
    <x v="1"/>
    <x v="7"/>
    <x v="10"/>
    <x v="1"/>
    <x v="0"/>
    <x v="431"/>
    <x v="8"/>
    <x v="7"/>
    <x v="3213"/>
    <x v="1715"/>
    <x v="5"/>
    <x v="2"/>
    <x v="2765"/>
    <x v="10"/>
    <x v="10"/>
    <x v="10"/>
    <x v="3169"/>
    <x v="3170"/>
    <x v="3170"/>
    <x v="10"/>
    <x v="10"/>
  </r>
  <r>
    <x v="1"/>
    <x v="139"/>
    <x v="8"/>
    <x v="0"/>
    <x v="1"/>
    <x v="655"/>
    <x v="4"/>
    <x v="3"/>
    <x v="3214"/>
    <x v="1885"/>
    <x v="4"/>
    <x v="2"/>
    <x v="2766"/>
    <x v="8"/>
    <x v="8"/>
    <x v="8"/>
    <x v="3170"/>
    <x v="3171"/>
    <x v="3171"/>
    <x v="8"/>
    <x v="8"/>
  </r>
  <r>
    <x v="1"/>
    <x v="108"/>
    <x v="9"/>
    <x v="0"/>
    <x v="1"/>
    <x v="223"/>
    <x v="2"/>
    <x v="3"/>
    <x v="3215"/>
    <x v="1752"/>
    <x v="3"/>
    <x v="93"/>
    <x v="2410"/>
    <x v="9"/>
    <x v="9"/>
    <x v="9"/>
    <x v="3171"/>
    <x v="3172"/>
    <x v="3172"/>
    <x v="9"/>
    <x v="9"/>
  </r>
  <r>
    <x v="3"/>
    <x v="11"/>
    <x v="3"/>
    <x v="0"/>
    <x v="2"/>
    <x v="1501"/>
    <x v="11"/>
    <x v="2"/>
    <x v="3216"/>
    <x v="1886"/>
    <x v="0"/>
    <x v="236"/>
    <x v="2767"/>
    <x v="3"/>
    <x v="3"/>
    <x v="3"/>
    <x v="3172"/>
    <x v="3173"/>
    <x v="3173"/>
    <x v="3"/>
    <x v="3"/>
  </r>
  <r>
    <x v="1"/>
    <x v="16"/>
    <x v="4"/>
    <x v="0"/>
    <x v="0"/>
    <x v="1903"/>
    <x v="2"/>
    <x v="5"/>
    <x v="3217"/>
    <x v="1887"/>
    <x v="6"/>
    <x v="86"/>
    <x v="2768"/>
    <x v="4"/>
    <x v="4"/>
    <x v="4"/>
    <x v="3173"/>
    <x v="3174"/>
    <x v="3174"/>
    <x v="4"/>
    <x v="4"/>
  </r>
  <r>
    <x v="5"/>
    <x v="54"/>
    <x v="7"/>
    <x v="1"/>
    <x v="2"/>
    <x v="1904"/>
    <x v="1"/>
    <x v="3"/>
    <x v="3218"/>
    <x v="651"/>
    <x v="3"/>
    <x v="2"/>
    <x v="2286"/>
    <x v="7"/>
    <x v="7"/>
    <x v="7"/>
    <x v="3174"/>
    <x v="3175"/>
    <x v="3175"/>
    <x v="7"/>
    <x v="7"/>
  </r>
  <r>
    <x v="5"/>
    <x v="34"/>
    <x v="9"/>
    <x v="1"/>
    <x v="0"/>
    <x v="154"/>
    <x v="9"/>
    <x v="3"/>
    <x v="3219"/>
    <x v="1369"/>
    <x v="2"/>
    <x v="49"/>
    <x v="1492"/>
    <x v="9"/>
    <x v="9"/>
    <x v="9"/>
    <x v="3175"/>
    <x v="3176"/>
    <x v="3176"/>
    <x v="9"/>
    <x v="9"/>
  </r>
  <r>
    <x v="3"/>
    <x v="20"/>
    <x v="3"/>
    <x v="1"/>
    <x v="2"/>
    <x v="1344"/>
    <x v="5"/>
    <x v="2"/>
    <x v="3220"/>
    <x v="458"/>
    <x v="1"/>
    <x v="2"/>
    <x v="2142"/>
    <x v="3"/>
    <x v="3"/>
    <x v="3"/>
    <x v="3176"/>
    <x v="3177"/>
    <x v="3177"/>
    <x v="3"/>
    <x v="3"/>
  </r>
  <r>
    <x v="1"/>
    <x v="73"/>
    <x v="3"/>
    <x v="1"/>
    <x v="0"/>
    <x v="922"/>
    <x v="5"/>
    <x v="2"/>
    <x v="3221"/>
    <x v="1888"/>
    <x v="5"/>
    <x v="2"/>
    <x v="1729"/>
    <x v="3"/>
    <x v="3"/>
    <x v="3"/>
    <x v="3177"/>
    <x v="3178"/>
    <x v="3178"/>
    <x v="3"/>
    <x v="3"/>
  </r>
  <r>
    <x v="3"/>
    <x v="151"/>
    <x v="7"/>
    <x v="1"/>
    <x v="1"/>
    <x v="362"/>
    <x v="4"/>
    <x v="4"/>
    <x v="3222"/>
    <x v="1889"/>
    <x v="6"/>
    <x v="209"/>
    <x v="2769"/>
    <x v="7"/>
    <x v="7"/>
    <x v="7"/>
    <x v="3178"/>
    <x v="3179"/>
    <x v="3179"/>
    <x v="7"/>
    <x v="7"/>
  </r>
  <r>
    <x v="5"/>
    <x v="111"/>
    <x v="4"/>
    <x v="1"/>
    <x v="3"/>
    <x v="1651"/>
    <x v="3"/>
    <x v="1"/>
    <x v="3223"/>
    <x v="1114"/>
    <x v="0"/>
    <x v="91"/>
    <x v="2770"/>
    <x v="4"/>
    <x v="4"/>
    <x v="4"/>
    <x v="3179"/>
    <x v="3180"/>
    <x v="3180"/>
    <x v="4"/>
    <x v="4"/>
  </r>
  <r>
    <x v="1"/>
    <x v="7"/>
    <x v="9"/>
    <x v="1"/>
    <x v="2"/>
    <x v="1353"/>
    <x v="5"/>
    <x v="4"/>
    <x v="3224"/>
    <x v="1838"/>
    <x v="1"/>
    <x v="106"/>
    <x v="2771"/>
    <x v="9"/>
    <x v="9"/>
    <x v="9"/>
    <x v="3180"/>
    <x v="3181"/>
    <x v="3181"/>
    <x v="9"/>
    <x v="9"/>
  </r>
  <r>
    <x v="3"/>
    <x v="15"/>
    <x v="3"/>
    <x v="0"/>
    <x v="0"/>
    <x v="1126"/>
    <x v="0"/>
    <x v="6"/>
    <x v="3225"/>
    <x v="349"/>
    <x v="5"/>
    <x v="30"/>
    <x v="2772"/>
    <x v="3"/>
    <x v="3"/>
    <x v="3"/>
    <x v="3181"/>
    <x v="3182"/>
    <x v="3182"/>
    <x v="3"/>
    <x v="3"/>
  </r>
  <r>
    <x v="4"/>
    <x v="31"/>
    <x v="2"/>
    <x v="0"/>
    <x v="2"/>
    <x v="1195"/>
    <x v="2"/>
    <x v="6"/>
    <x v="3226"/>
    <x v="1890"/>
    <x v="6"/>
    <x v="84"/>
    <x v="1920"/>
    <x v="2"/>
    <x v="2"/>
    <x v="2"/>
    <x v="3182"/>
    <x v="3183"/>
    <x v="3183"/>
    <x v="2"/>
    <x v="2"/>
  </r>
  <r>
    <x v="3"/>
    <x v="30"/>
    <x v="4"/>
    <x v="0"/>
    <x v="2"/>
    <x v="1111"/>
    <x v="5"/>
    <x v="0"/>
    <x v="3227"/>
    <x v="1891"/>
    <x v="3"/>
    <x v="58"/>
    <x v="2773"/>
    <x v="4"/>
    <x v="4"/>
    <x v="4"/>
    <x v="3183"/>
    <x v="3184"/>
    <x v="3184"/>
    <x v="4"/>
    <x v="4"/>
  </r>
  <r>
    <x v="5"/>
    <x v="78"/>
    <x v="11"/>
    <x v="0"/>
    <x v="0"/>
    <x v="1905"/>
    <x v="11"/>
    <x v="1"/>
    <x v="3228"/>
    <x v="1825"/>
    <x v="6"/>
    <x v="185"/>
    <x v="327"/>
    <x v="11"/>
    <x v="11"/>
    <x v="11"/>
    <x v="3184"/>
    <x v="3185"/>
    <x v="3185"/>
    <x v="11"/>
    <x v="11"/>
  </r>
  <r>
    <x v="4"/>
    <x v="45"/>
    <x v="1"/>
    <x v="1"/>
    <x v="0"/>
    <x v="1906"/>
    <x v="6"/>
    <x v="3"/>
    <x v="3229"/>
    <x v="1582"/>
    <x v="6"/>
    <x v="50"/>
    <x v="2774"/>
    <x v="1"/>
    <x v="1"/>
    <x v="1"/>
    <x v="3185"/>
    <x v="3186"/>
    <x v="3186"/>
    <x v="1"/>
    <x v="1"/>
  </r>
  <r>
    <x v="1"/>
    <x v="17"/>
    <x v="8"/>
    <x v="0"/>
    <x v="1"/>
    <x v="384"/>
    <x v="2"/>
    <x v="1"/>
    <x v="3230"/>
    <x v="1892"/>
    <x v="6"/>
    <x v="26"/>
    <x v="2775"/>
    <x v="8"/>
    <x v="8"/>
    <x v="8"/>
    <x v="3186"/>
    <x v="3187"/>
    <x v="3187"/>
    <x v="8"/>
    <x v="8"/>
  </r>
  <r>
    <x v="1"/>
    <x v="108"/>
    <x v="10"/>
    <x v="1"/>
    <x v="0"/>
    <x v="69"/>
    <x v="3"/>
    <x v="6"/>
    <x v="3231"/>
    <x v="18"/>
    <x v="1"/>
    <x v="2"/>
    <x v="2776"/>
    <x v="10"/>
    <x v="10"/>
    <x v="10"/>
    <x v="3187"/>
    <x v="3188"/>
    <x v="3188"/>
    <x v="10"/>
    <x v="10"/>
  </r>
  <r>
    <x v="1"/>
    <x v="123"/>
    <x v="8"/>
    <x v="0"/>
    <x v="0"/>
    <x v="150"/>
    <x v="2"/>
    <x v="0"/>
    <x v="3232"/>
    <x v="1532"/>
    <x v="0"/>
    <x v="170"/>
    <x v="2300"/>
    <x v="8"/>
    <x v="8"/>
    <x v="8"/>
    <x v="3188"/>
    <x v="3189"/>
    <x v="3189"/>
    <x v="8"/>
    <x v="8"/>
  </r>
  <r>
    <x v="2"/>
    <x v="38"/>
    <x v="8"/>
    <x v="1"/>
    <x v="2"/>
    <x v="39"/>
    <x v="4"/>
    <x v="5"/>
    <x v="3233"/>
    <x v="1826"/>
    <x v="3"/>
    <x v="9"/>
    <x v="2777"/>
    <x v="8"/>
    <x v="8"/>
    <x v="8"/>
    <x v="3189"/>
    <x v="3190"/>
    <x v="3190"/>
    <x v="8"/>
    <x v="8"/>
  </r>
  <r>
    <x v="5"/>
    <x v="111"/>
    <x v="9"/>
    <x v="0"/>
    <x v="0"/>
    <x v="1907"/>
    <x v="1"/>
    <x v="6"/>
    <x v="3234"/>
    <x v="1893"/>
    <x v="5"/>
    <x v="32"/>
    <x v="2778"/>
    <x v="9"/>
    <x v="9"/>
    <x v="9"/>
    <x v="3190"/>
    <x v="3191"/>
    <x v="3191"/>
    <x v="9"/>
    <x v="9"/>
  </r>
  <r>
    <x v="0"/>
    <x v="119"/>
    <x v="7"/>
    <x v="1"/>
    <x v="0"/>
    <x v="825"/>
    <x v="8"/>
    <x v="7"/>
    <x v="3235"/>
    <x v="1445"/>
    <x v="4"/>
    <x v="124"/>
    <x v="2779"/>
    <x v="7"/>
    <x v="7"/>
    <x v="7"/>
    <x v="3191"/>
    <x v="3192"/>
    <x v="3192"/>
    <x v="7"/>
    <x v="7"/>
  </r>
  <r>
    <x v="1"/>
    <x v="152"/>
    <x v="7"/>
    <x v="0"/>
    <x v="3"/>
    <x v="165"/>
    <x v="5"/>
    <x v="7"/>
    <x v="3236"/>
    <x v="1894"/>
    <x v="0"/>
    <x v="2"/>
    <x v="2780"/>
    <x v="7"/>
    <x v="7"/>
    <x v="7"/>
    <x v="3192"/>
    <x v="3193"/>
    <x v="3193"/>
    <x v="7"/>
    <x v="7"/>
  </r>
  <r>
    <x v="4"/>
    <x v="29"/>
    <x v="9"/>
    <x v="0"/>
    <x v="1"/>
    <x v="1566"/>
    <x v="5"/>
    <x v="2"/>
    <x v="3237"/>
    <x v="765"/>
    <x v="6"/>
    <x v="122"/>
    <x v="2781"/>
    <x v="9"/>
    <x v="9"/>
    <x v="9"/>
    <x v="3193"/>
    <x v="3194"/>
    <x v="3194"/>
    <x v="9"/>
    <x v="9"/>
  </r>
  <r>
    <x v="5"/>
    <x v="100"/>
    <x v="10"/>
    <x v="0"/>
    <x v="0"/>
    <x v="443"/>
    <x v="3"/>
    <x v="5"/>
    <x v="3238"/>
    <x v="1790"/>
    <x v="3"/>
    <x v="268"/>
    <x v="2782"/>
    <x v="10"/>
    <x v="10"/>
    <x v="10"/>
    <x v="3194"/>
    <x v="3195"/>
    <x v="3195"/>
    <x v="10"/>
    <x v="10"/>
  </r>
  <r>
    <x v="1"/>
    <x v="179"/>
    <x v="9"/>
    <x v="1"/>
    <x v="0"/>
    <x v="89"/>
    <x v="10"/>
    <x v="5"/>
    <x v="3239"/>
    <x v="502"/>
    <x v="2"/>
    <x v="203"/>
    <x v="2783"/>
    <x v="9"/>
    <x v="9"/>
    <x v="9"/>
    <x v="3195"/>
    <x v="3196"/>
    <x v="3196"/>
    <x v="9"/>
    <x v="9"/>
  </r>
  <r>
    <x v="5"/>
    <x v="100"/>
    <x v="5"/>
    <x v="1"/>
    <x v="3"/>
    <x v="1908"/>
    <x v="10"/>
    <x v="7"/>
    <x v="3240"/>
    <x v="1895"/>
    <x v="4"/>
    <x v="56"/>
    <x v="2178"/>
    <x v="5"/>
    <x v="5"/>
    <x v="5"/>
    <x v="3196"/>
    <x v="3197"/>
    <x v="3197"/>
    <x v="5"/>
    <x v="5"/>
  </r>
  <r>
    <x v="2"/>
    <x v="107"/>
    <x v="8"/>
    <x v="0"/>
    <x v="0"/>
    <x v="1360"/>
    <x v="7"/>
    <x v="3"/>
    <x v="3241"/>
    <x v="153"/>
    <x v="4"/>
    <x v="2"/>
    <x v="2784"/>
    <x v="8"/>
    <x v="8"/>
    <x v="8"/>
    <x v="3197"/>
    <x v="3198"/>
    <x v="3198"/>
    <x v="8"/>
    <x v="8"/>
  </r>
  <r>
    <x v="5"/>
    <x v="70"/>
    <x v="0"/>
    <x v="0"/>
    <x v="3"/>
    <x v="1909"/>
    <x v="7"/>
    <x v="4"/>
    <x v="3242"/>
    <x v="1299"/>
    <x v="6"/>
    <x v="37"/>
    <x v="2785"/>
    <x v="0"/>
    <x v="0"/>
    <x v="0"/>
    <x v="3198"/>
    <x v="3199"/>
    <x v="3199"/>
    <x v="0"/>
    <x v="0"/>
  </r>
  <r>
    <x v="2"/>
    <x v="170"/>
    <x v="1"/>
    <x v="1"/>
    <x v="2"/>
    <x v="1910"/>
    <x v="7"/>
    <x v="0"/>
    <x v="3243"/>
    <x v="1027"/>
    <x v="3"/>
    <x v="57"/>
    <x v="1075"/>
    <x v="1"/>
    <x v="1"/>
    <x v="1"/>
    <x v="3199"/>
    <x v="3200"/>
    <x v="3200"/>
    <x v="1"/>
    <x v="12"/>
  </r>
  <r>
    <x v="0"/>
    <x v="134"/>
    <x v="8"/>
    <x v="0"/>
    <x v="1"/>
    <x v="1245"/>
    <x v="6"/>
    <x v="7"/>
    <x v="3244"/>
    <x v="1896"/>
    <x v="6"/>
    <x v="15"/>
    <x v="2245"/>
    <x v="8"/>
    <x v="8"/>
    <x v="8"/>
    <x v="3200"/>
    <x v="3201"/>
    <x v="3201"/>
    <x v="8"/>
    <x v="8"/>
  </r>
  <r>
    <x v="5"/>
    <x v="54"/>
    <x v="9"/>
    <x v="1"/>
    <x v="1"/>
    <x v="701"/>
    <x v="3"/>
    <x v="4"/>
    <x v="3245"/>
    <x v="1897"/>
    <x v="1"/>
    <x v="4"/>
    <x v="2786"/>
    <x v="9"/>
    <x v="9"/>
    <x v="9"/>
    <x v="3201"/>
    <x v="3202"/>
    <x v="3202"/>
    <x v="9"/>
    <x v="9"/>
  </r>
  <r>
    <x v="2"/>
    <x v="147"/>
    <x v="10"/>
    <x v="1"/>
    <x v="3"/>
    <x v="1911"/>
    <x v="1"/>
    <x v="3"/>
    <x v="3246"/>
    <x v="230"/>
    <x v="4"/>
    <x v="71"/>
    <x v="1428"/>
    <x v="10"/>
    <x v="10"/>
    <x v="10"/>
    <x v="3202"/>
    <x v="3203"/>
    <x v="3203"/>
    <x v="10"/>
    <x v="10"/>
  </r>
  <r>
    <x v="4"/>
    <x v="143"/>
    <x v="7"/>
    <x v="1"/>
    <x v="1"/>
    <x v="1240"/>
    <x v="0"/>
    <x v="1"/>
    <x v="3247"/>
    <x v="1616"/>
    <x v="5"/>
    <x v="2"/>
    <x v="2787"/>
    <x v="7"/>
    <x v="7"/>
    <x v="7"/>
    <x v="3203"/>
    <x v="3204"/>
    <x v="3204"/>
    <x v="7"/>
    <x v="7"/>
  </r>
  <r>
    <x v="5"/>
    <x v="162"/>
    <x v="4"/>
    <x v="1"/>
    <x v="1"/>
    <x v="1912"/>
    <x v="0"/>
    <x v="7"/>
    <x v="3248"/>
    <x v="1204"/>
    <x v="6"/>
    <x v="10"/>
    <x v="2788"/>
    <x v="4"/>
    <x v="4"/>
    <x v="4"/>
    <x v="3204"/>
    <x v="3205"/>
    <x v="3205"/>
    <x v="4"/>
    <x v="4"/>
  </r>
  <r>
    <x v="0"/>
    <x v="19"/>
    <x v="1"/>
    <x v="0"/>
    <x v="1"/>
    <x v="430"/>
    <x v="11"/>
    <x v="5"/>
    <x v="3249"/>
    <x v="782"/>
    <x v="1"/>
    <x v="202"/>
    <x v="2789"/>
    <x v="1"/>
    <x v="1"/>
    <x v="1"/>
    <x v="3205"/>
    <x v="3206"/>
    <x v="3206"/>
    <x v="1"/>
    <x v="1"/>
  </r>
  <r>
    <x v="3"/>
    <x v="15"/>
    <x v="5"/>
    <x v="1"/>
    <x v="3"/>
    <x v="1913"/>
    <x v="8"/>
    <x v="6"/>
    <x v="3250"/>
    <x v="1727"/>
    <x v="4"/>
    <x v="2"/>
    <x v="942"/>
    <x v="5"/>
    <x v="5"/>
    <x v="5"/>
    <x v="3206"/>
    <x v="3207"/>
    <x v="3207"/>
    <x v="5"/>
    <x v="5"/>
  </r>
  <r>
    <x v="0"/>
    <x v="13"/>
    <x v="10"/>
    <x v="1"/>
    <x v="0"/>
    <x v="520"/>
    <x v="9"/>
    <x v="2"/>
    <x v="3251"/>
    <x v="278"/>
    <x v="5"/>
    <x v="112"/>
    <x v="2790"/>
    <x v="10"/>
    <x v="10"/>
    <x v="10"/>
    <x v="3207"/>
    <x v="3208"/>
    <x v="3208"/>
    <x v="10"/>
    <x v="10"/>
  </r>
  <r>
    <x v="2"/>
    <x v="112"/>
    <x v="9"/>
    <x v="0"/>
    <x v="1"/>
    <x v="1273"/>
    <x v="7"/>
    <x v="7"/>
    <x v="3252"/>
    <x v="728"/>
    <x v="1"/>
    <x v="2"/>
    <x v="2791"/>
    <x v="9"/>
    <x v="9"/>
    <x v="9"/>
    <x v="3208"/>
    <x v="3209"/>
    <x v="3209"/>
    <x v="9"/>
    <x v="9"/>
  </r>
  <r>
    <x v="5"/>
    <x v="154"/>
    <x v="6"/>
    <x v="0"/>
    <x v="1"/>
    <x v="1199"/>
    <x v="10"/>
    <x v="4"/>
    <x v="3253"/>
    <x v="391"/>
    <x v="1"/>
    <x v="282"/>
    <x v="868"/>
    <x v="6"/>
    <x v="6"/>
    <x v="6"/>
    <x v="3209"/>
    <x v="3210"/>
    <x v="3210"/>
    <x v="6"/>
    <x v="6"/>
  </r>
  <r>
    <x v="1"/>
    <x v="33"/>
    <x v="10"/>
    <x v="0"/>
    <x v="0"/>
    <x v="1914"/>
    <x v="7"/>
    <x v="5"/>
    <x v="3254"/>
    <x v="1348"/>
    <x v="1"/>
    <x v="46"/>
    <x v="2792"/>
    <x v="10"/>
    <x v="10"/>
    <x v="10"/>
    <x v="3210"/>
    <x v="3211"/>
    <x v="3211"/>
    <x v="10"/>
    <x v="10"/>
  </r>
  <r>
    <x v="1"/>
    <x v="73"/>
    <x v="11"/>
    <x v="0"/>
    <x v="0"/>
    <x v="1399"/>
    <x v="2"/>
    <x v="4"/>
    <x v="3255"/>
    <x v="954"/>
    <x v="4"/>
    <x v="2"/>
    <x v="2793"/>
    <x v="11"/>
    <x v="11"/>
    <x v="11"/>
    <x v="3211"/>
    <x v="3212"/>
    <x v="3212"/>
    <x v="11"/>
    <x v="11"/>
  </r>
  <r>
    <x v="0"/>
    <x v="27"/>
    <x v="1"/>
    <x v="0"/>
    <x v="3"/>
    <x v="1915"/>
    <x v="1"/>
    <x v="2"/>
    <x v="3256"/>
    <x v="1898"/>
    <x v="6"/>
    <x v="93"/>
    <x v="410"/>
    <x v="1"/>
    <x v="1"/>
    <x v="1"/>
    <x v="417"/>
    <x v="417"/>
    <x v="417"/>
    <x v="1"/>
    <x v="1"/>
  </r>
  <r>
    <x v="5"/>
    <x v="54"/>
    <x v="10"/>
    <x v="0"/>
    <x v="0"/>
    <x v="463"/>
    <x v="2"/>
    <x v="5"/>
    <x v="3257"/>
    <x v="1466"/>
    <x v="5"/>
    <x v="122"/>
    <x v="2794"/>
    <x v="10"/>
    <x v="10"/>
    <x v="10"/>
    <x v="3212"/>
    <x v="3213"/>
    <x v="3213"/>
    <x v="10"/>
    <x v="10"/>
  </r>
  <r>
    <x v="3"/>
    <x v="61"/>
    <x v="10"/>
    <x v="0"/>
    <x v="2"/>
    <x v="1339"/>
    <x v="1"/>
    <x v="5"/>
    <x v="3258"/>
    <x v="1391"/>
    <x v="4"/>
    <x v="120"/>
    <x v="2795"/>
    <x v="10"/>
    <x v="10"/>
    <x v="10"/>
    <x v="3213"/>
    <x v="3214"/>
    <x v="3214"/>
    <x v="10"/>
    <x v="10"/>
  </r>
  <r>
    <x v="5"/>
    <x v="32"/>
    <x v="10"/>
    <x v="0"/>
    <x v="0"/>
    <x v="1012"/>
    <x v="8"/>
    <x v="4"/>
    <x v="3259"/>
    <x v="496"/>
    <x v="5"/>
    <x v="2"/>
    <x v="2796"/>
    <x v="10"/>
    <x v="10"/>
    <x v="10"/>
    <x v="3214"/>
    <x v="3215"/>
    <x v="3215"/>
    <x v="10"/>
    <x v="10"/>
  </r>
  <r>
    <x v="4"/>
    <x v="176"/>
    <x v="6"/>
    <x v="1"/>
    <x v="2"/>
    <x v="1371"/>
    <x v="9"/>
    <x v="5"/>
    <x v="3260"/>
    <x v="1899"/>
    <x v="6"/>
    <x v="95"/>
    <x v="895"/>
    <x v="6"/>
    <x v="6"/>
    <x v="6"/>
    <x v="3215"/>
    <x v="3216"/>
    <x v="3216"/>
    <x v="6"/>
    <x v="6"/>
  </r>
  <r>
    <x v="3"/>
    <x v="8"/>
    <x v="11"/>
    <x v="1"/>
    <x v="1"/>
    <x v="1765"/>
    <x v="3"/>
    <x v="5"/>
    <x v="3261"/>
    <x v="1263"/>
    <x v="6"/>
    <x v="12"/>
    <x v="2797"/>
    <x v="11"/>
    <x v="11"/>
    <x v="11"/>
    <x v="3216"/>
    <x v="3217"/>
    <x v="3217"/>
    <x v="11"/>
    <x v="11"/>
  </r>
  <r>
    <x v="5"/>
    <x v="177"/>
    <x v="0"/>
    <x v="1"/>
    <x v="0"/>
    <x v="1916"/>
    <x v="10"/>
    <x v="5"/>
    <x v="3262"/>
    <x v="221"/>
    <x v="2"/>
    <x v="180"/>
    <x v="2798"/>
    <x v="0"/>
    <x v="0"/>
    <x v="0"/>
    <x v="3217"/>
    <x v="3218"/>
    <x v="3218"/>
    <x v="0"/>
    <x v="0"/>
  </r>
  <r>
    <x v="2"/>
    <x v="164"/>
    <x v="11"/>
    <x v="0"/>
    <x v="1"/>
    <x v="1917"/>
    <x v="9"/>
    <x v="1"/>
    <x v="3263"/>
    <x v="1900"/>
    <x v="6"/>
    <x v="159"/>
    <x v="2799"/>
    <x v="11"/>
    <x v="11"/>
    <x v="11"/>
    <x v="3218"/>
    <x v="3219"/>
    <x v="3219"/>
    <x v="11"/>
    <x v="11"/>
  </r>
  <r>
    <x v="1"/>
    <x v="123"/>
    <x v="7"/>
    <x v="0"/>
    <x v="0"/>
    <x v="1119"/>
    <x v="1"/>
    <x v="3"/>
    <x v="3264"/>
    <x v="213"/>
    <x v="0"/>
    <x v="112"/>
    <x v="1848"/>
    <x v="7"/>
    <x v="7"/>
    <x v="7"/>
    <x v="3219"/>
    <x v="3220"/>
    <x v="3220"/>
    <x v="7"/>
    <x v="7"/>
  </r>
  <r>
    <x v="2"/>
    <x v="38"/>
    <x v="11"/>
    <x v="1"/>
    <x v="3"/>
    <x v="1918"/>
    <x v="8"/>
    <x v="4"/>
    <x v="3265"/>
    <x v="1527"/>
    <x v="4"/>
    <x v="81"/>
    <x v="2800"/>
    <x v="11"/>
    <x v="11"/>
    <x v="11"/>
    <x v="3220"/>
    <x v="3221"/>
    <x v="3221"/>
    <x v="11"/>
    <x v="11"/>
  </r>
  <r>
    <x v="2"/>
    <x v="102"/>
    <x v="4"/>
    <x v="1"/>
    <x v="1"/>
    <x v="1919"/>
    <x v="7"/>
    <x v="3"/>
    <x v="3266"/>
    <x v="528"/>
    <x v="0"/>
    <x v="31"/>
    <x v="2801"/>
    <x v="4"/>
    <x v="4"/>
    <x v="4"/>
    <x v="3221"/>
    <x v="3222"/>
    <x v="3222"/>
    <x v="4"/>
    <x v="4"/>
  </r>
  <r>
    <x v="5"/>
    <x v="88"/>
    <x v="11"/>
    <x v="1"/>
    <x v="1"/>
    <x v="25"/>
    <x v="4"/>
    <x v="5"/>
    <x v="3267"/>
    <x v="1832"/>
    <x v="3"/>
    <x v="2"/>
    <x v="1486"/>
    <x v="11"/>
    <x v="11"/>
    <x v="11"/>
    <x v="3222"/>
    <x v="3223"/>
    <x v="3223"/>
    <x v="11"/>
    <x v="11"/>
  </r>
  <r>
    <x v="1"/>
    <x v="132"/>
    <x v="8"/>
    <x v="0"/>
    <x v="3"/>
    <x v="1920"/>
    <x v="11"/>
    <x v="0"/>
    <x v="3268"/>
    <x v="1901"/>
    <x v="3"/>
    <x v="30"/>
    <x v="846"/>
    <x v="8"/>
    <x v="8"/>
    <x v="8"/>
    <x v="3223"/>
    <x v="3224"/>
    <x v="3224"/>
    <x v="8"/>
    <x v="8"/>
  </r>
  <r>
    <x v="2"/>
    <x v="102"/>
    <x v="4"/>
    <x v="0"/>
    <x v="0"/>
    <x v="1921"/>
    <x v="3"/>
    <x v="2"/>
    <x v="3269"/>
    <x v="686"/>
    <x v="5"/>
    <x v="95"/>
    <x v="2802"/>
    <x v="4"/>
    <x v="4"/>
    <x v="4"/>
    <x v="3224"/>
    <x v="3225"/>
    <x v="3225"/>
    <x v="4"/>
    <x v="4"/>
  </r>
  <r>
    <x v="5"/>
    <x v="91"/>
    <x v="7"/>
    <x v="1"/>
    <x v="3"/>
    <x v="1922"/>
    <x v="5"/>
    <x v="4"/>
    <x v="3270"/>
    <x v="1902"/>
    <x v="6"/>
    <x v="3"/>
    <x v="2297"/>
    <x v="7"/>
    <x v="7"/>
    <x v="7"/>
    <x v="2575"/>
    <x v="2576"/>
    <x v="2576"/>
    <x v="7"/>
    <x v="7"/>
  </r>
  <r>
    <x v="2"/>
    <x v="144"/>
    <x v="5"/>
    <x v="1"/>
    <x v="3"/>
    <x v="754"/>
    <x v="5"/>
    <x v="1"/>
    <x v="3271"/>
    <x v="1711"/>
    <x v="3"/>
    <x v="2"/>
    <x v="1764"/>
    <x v="5"/>
    <x v="5"/>
    <x v="5"/>
    <x v="3225"/>
    <x v="3226"/>
    <x v="3226"/>
    <x v="5"/>
    <x v="5"/>
  </r>
  <r>
    <x v="6"/>
    <x v="103"/>
    <x v="8"/>
    <x v="1"/>
    <x v="0"/>
    <x v="589"/>
    <x v="0"/>
    <x v="0"/>
    <x v="3272"/>
    <x v="266"/>
    <x v="2"/>
    <x v="10"/>
    <x v="2803"/>
    <x v="8"/>
    <x v="8"/>
    <x v="8"/>
    <x v="3226"/>
    <x v="3227"/>
    <x v="3227"/>
    <x v="8"/>
    <x v="8"/>
  </r>
  <r>
    <x v="1"/>
    <x v="55"/>
    <x v="4"/>
    <x v="1"/>
    <x v="3"/>
    <x v="1923"/>
    <x v="11"/>
    <x v="5"/>
    <x v="3273"/>
    <x v="1903"/>
    <x v="2"/>
    <x v="221"/>
    <x v="2804"/>
    <x v="4"/>
    <x v="4"/>
    <x v="4"/>
    <x v="3227"/>
    <x v="3228"/>
    <x v="3228"/>
    <x v="4"/>
    <x v="4"/>
  </r>
  <r>
    <x v="4"/>
    <x v="160"/>
    <x v="3"/>
    <x v="1"/>
    <x v="3"/>
    <x v="1574"/>
    <x v="1"/>
    <x v="6"/>
    <x v="3274"/>
    <x v="1765"/>
    <x v="5"/>
    <x v="2"/>
    <x v="1115"/>
    <x v="3"/>
    <x v="3"/>
    <x v="3"/>
    <x v="1182"/>
    <x v="1182"/>
    <x v="1182"/>
    <x v="3"/>
    <x v="3"/>
  </r>
  <r>
    <x v="5"/>
    <x v="145"/>
    <x v="3"/>
    <x v="1"/>
    <x v="2"/>
    <x v="906"/>
    <x v="2"/>
    <x v="5"/>
    <x v="3275"/>
    <x v="301"/>
    <x v="1"/>
    <x v="44"/>
    <x v="2805"/>
    <x v="3"/>
    <x v="3"/>
    <x v="3"/>
    <x v="3228"/>
    <x v="3229"/>
    <x v="3229"/>
    <x v="3"/>
    <x v="3"/>
  </r>
  <r>
    <x v="4"/>
    <x v="56"/>
    <x v="10"/>
    <x v="0"/>
    <x v="2"/>
    <x v="1039"/>
    <x v="6"/>
    <x v="6"/>
    <x v="3276"/>
    <x v="1904"/>
    <x v="4"/>
    <x v="58"/>
    <x v="2806"/>
    <x v="10"/>
    <x v="10"/>
    <x v="10"/>
    <x v="3229"/>
    <x v="3230"/>
    <x v="3230"/>
    <x v="10"/>
    <x v="10"/>
  </r>
  <r>
    <x v="5"/>
    <x v="88"/>
    <x v="0"/>
    <x v="1"/>
    <x v="0"/>
    <x v="356"/>
    <x v="3"/>
    <x v="6"/>
    <x v="3277"/>
    <x v="1298"/>
    <x v="2"/>
    <x v="93"/>
    <x v="2807"/>
    <x v="0"/>
    <x v="0"/>
    <x v="0"/>
    <x v="3230"/>
    <x v="3231"/>
    <x v="3231"/>
    <x v="0"/>
    <x v="0"/>
  </r>
  <r>
    <x v="0"/>
    <x v="113"/>
    <x v="8"/>
    <x v="0"/>
    <x v="1"/>
    <x v="707"/>
    <x v="0"/>
    <x v="3"/>
    <x v="3278"/>
    <x v="1721"/>
    <x v="5"/>
    <x v="2"/>
    <x v="892"/>
    <x v="8"/>
    <x v="8"/>
    <x v="8"/>
    <x v="3231"/>
    <x v="3232"/>
    <x v="3232"/>
    <x v="8"/>
    <x v="8"/>
  </r>
  <r>
    <x v="5"/>
    <x v="117"/>
    <x v="1"/>
    <x v="0"/>
    <x v="1"/>
    <x v="36"/>
    <x v="11"/>
    <x v="1"/>
    <x v="3279"/>
    <x v="1652"/>
    <x v="6"/>
    <x v="49"/>
    <x v="2808"/>
    <x v="1"/>
    <x v="1"/>
    <x v="1"/>
    <x v="3232"/>
    <x v="3233"/>
    <x v="3233"/>
    <x v="1"/>
    <x v="1"/>
  </r>
  <r>
    <x v="3"/>
    <x v="5"/>
    <x v="6"/>
    <x v="0"/>
    <x v="2"/>
    <x v="1924"/>
    <x v="0"/>
    <x v="5"/>
    <x v="3280"/>
    <x v="1905"/>
    <x v="4"/>
    <x v="26"/>
    <x v="1545"/>
    <x v="6"/>
    <x v="6"/>
    <x v="6"/>
    <x v="3233"/>
    <x v="3234"/>
    <x v="3234"/>
    <x v="6"/>
    <x v="6"/>
  </r>
  <r>
    <x v="1"/>
    <x v="93"/>
    <x v="2"/>
    <x v="0"/>
    <x v="3"/>
    <x v="1925"/>
    <x v="1"/>
    <x v="2"/>
    <x v="3281"/>
    <x v="1906"/>
    <x v="4"/>
    <x v="189"/>
    <x v="2809"/>
    <x v="2"/>
    <x v="2"/>
    <x v="2"/>
    <x v="3234"/>
    <x v="3235"/>
    <x v="3235"/>
    <x v="2"/>
    <x v="2"/>
  </r>
  <r>
    <x v="1"/>
    <x v="93"/>
    <x v="11"/>
    <x v="0"/>
    <x v="2"/>
    <x v="1926"/>
    <x v="11"/>
    <x v="7"/>
    <x v="3282"/>
    <x v="1265"/>
    <x v="5"/>
    <x v="140"/>
    <x v="2155"/>
    <x v="11"/>
    <x v="11"/>
    <x v="11"/>
    <x v="3235"/>
    <x v="3236"/>
    <x v="3236"/>
    <x v="11"/>
    <x v="11"/>
  </r>
  <r>
    <x v="5"/>
    <x v="54"/>
    <x v="9"/>
    <x v="1"/>
    <x v="0"/>
    <x v="1178"/>
    <x v="5"/>
    <x v="2"/>
    <x v="3283"/>
    <x v="1907"/>
    <x v="4"/>
    <x v="2"/>
    <x v="2810"/>
    <x v="9"/>
    <x v="9"/>
    <x v="9"/>
    <x v="3236"/>
    <x v="3237"/>
    <x v="3237"/>
    <x v="9"/>
    <x v="9"/>
  </r>
  <r>
    <x v="0"/>
    <x v="118"/>
    <x v="5"/>
    <x v="1"/>
    <x v="2"/>
    <x v="7"/>
    <x v="5"/>
    <x v="0"/>
    <x v="3284"/>
    <x v="1021"/>
    <x v="5"/>
    <x v="2"/>
    <x v="567"/>
    <x v="5"/>
    <x v="5"/>
    <x v="5"/>
    <x v="1395"/>
    <x v="1395"/>
    <x v="1395"/>
    <x v="5"/>
    <x v="5"/>
  </r>
  <r>
    <x v="1"/>
    <x v="64"/>
    <x v="4"/>
    <x v="0"/>
    <x v="0"/>
    <x v="1128"/>
    <x v="11"/>
    <x v="2"/>
    <x v="3285"/>
    <x v="262"/>
    <x v="1"/>
    <x v="37"/>
    <x v="2811"/>
    <x v="4"/>
    <x v="4"/>
    <x v="4"/>
    <x v="3237"/>
    <x v="3238"/>
    <x v="3238"/>
    <x v="4"/>
    <x v="4"/>
  </r>
  <r>
    <x v="1"/>
    <x v="41"/>
    <x v="1"/>
    <x v="1"/>
    <x v="3"/>
    <x v="1927"/>
    <x v="5"/>
    <x v="0"/>
    <x v="3286"/>
    <x v="445"/>
    <x v="1"/>
    <x v="22"/>
    <x v="2812"/>
    <x v="1"/>
    <x v="1"/>
    <x v="1"/>
    <x v="3238"/>
    <x v="3239"/>
    <x v="3239"/>
    <x v="1"/>
    <x v="1"/>
  </r>
  <r>
    <x v="1"/>
    <x v="179"/>
    <x v="8"/>
    <x v="0"/>
    <x v="0"/>
    <x v="167"/>
    <x v="6"/>
    <x v="2"/>
    <x v="3287"/>
    <x v="1908"/>
    <x v="1"/>
    <x v="252"/>
    <x v="2813"/>
    <x v="8"/>
    <x v="8"/>
    <x v="8"/>
    <x v="3239"/>
    <x v="3240"/>
    <x v="3240"/>
    <x v="8"/>
    <x v="8"/>
  </r>
  <r>
    <x v="5"/>
    <x v="183"/>
    <x v="11"/>
    <x v="1"/>
    <x v="3"/>
    <x v="567"/>
    <x v="6"/>
    <x v="0"/>
    <x v="3288"/>
    <x v="983"/>
    <x v="3"/>
    <x v="2"/>
    <x v="798"/>
    <x v="11"/>
    <x v="11"/>
    <x v="11"/>
    <x v="3240"/>
    <x v="3241"/>
    <x v="3241"/>
    <x v="11"/>
    <x v="11"/>
  </r>
  <r>
    <x v="5"/>
    <x v="70"/>
    <x v="10"/>
    <x v="1"/>
    <x v="3"/>
    <x v="1620"/>
    <x v="10"/>
    <x v="3"/>
    <x v="3289"/>
    <x v="250"/>
    <x v="1"/>
    <x v="220"/>
    <x v="583"/>
    <x v="10"/>
    <x v="10"/>
    <x v="10"/>
    <x v="3241"/>
    <x v="3242"/>
    <x v="3242"/>
    <x v="10"/>
    <x v="10"/>
  </r>
  <r>
    <x v="3"/>
    <x v="20"/>
    <x v="3"/>
    <x v="1"/>
    <x v="2"/>
    <x v="830"/>
    <x v="2"/>
    <x v="1"/>
    <x v="3290"/>
    <x v="1864"/>
    <x v="1"/>
    <x v="2"/>
    <x v="2814"/>
    <x v="3"/>
    <x v="3"/>
    <x v="3"/>
    <x v="3242"/>
    <x v="3243"/>
    <x v="3243"/>
    <x v="3"/>
    <x v="3"/>
  </r>
  <r>
    <x v="0"/>
    <x v="27"/>
    <x v="2"/>
    <x v="1"/>
    <x v="3"/>
    <x v="1928"/>
    <x v="8"/>
    <x v="3"/>
    <x v="3291"/>
    <x v="878"/>
    <x v="6"/>
    <x v="126"/>
    <x v="2815"/>
    <x v="2"/>
    <x v="2"/>
    <x v="2"/>
    <x v="3243"/>
    <x v="3244"/>
    <x v="3244"/>
    <x v="2"/>
    <x v="2"/>
  </r>
  <r>
    <x v="5"/>
    <x v="131"/>
    <x v="6"/>
    <x v="1"/>
    <x v="3"/>
    <x v="237"/>
    <x v="4"/>
    <x v="7"/>
    <x v="3292"/>
    <x v="242"/>
    <x v="0"/>
    <x v="102"/>
    <x v="2513"/>
    <x v="6"/>
    <x v="6"/>
    <x v="6"/>
    <x v="3244"/>
    <x v="3245"/>
    <x v="3245"/>
    <x v="6"/>
    <x v="6"/>
  </r>
  <r>
    <x v="0"/>
    <x v="113"/>
    <x v="9"/>
    <x v="0"/>
    <x v="0"/>
    <x v="1648"/>
    <x v="6"/>
    <x v="6"/>
    <x v="3293"/>
    <x v="1893"/>
    <x v="5"/>
    <x v="1"/>
    <x v="2816"/>
    <x v="9"/>
    <x v="9"/>
    <x v="9"/>
    <x v="3245"/>
    <x v="3246"/>
    <x v="3246"/>
    <x v="9"/>
    <x v="9"/>
  </r>
  <r>
    <x v="1"/>
    <x v="93"/>
    <x v="1"/>
    <x v="0"/>
    <x v="3"/>
    <x v="577"/>
    <x v="11"/>
    <x v="2"/>
    <x v="3294"/>
    <x v="1909"/>
    <x v="5"/>
    <x v="283"/>
    <x v="2817"/>
    <x v="1"/>
    <x v="1"/>
    <x v="1"/>
    <x v="3246"/>
    <x v="3247"/>
    <x v="3247"/>
    <x v="1"/>
    <x v="1"/>
  </r>
  <r>
    <x v="2"/>
    <x v="51"/>
    <x v="11"/>
    <x v="0"/>
    <x v="0"/>
    <x v="1929"/>
    <x v="9"/>
    <x v="4"/>
    <x v="3295"/>
    <x v="1910"/>
    <x v="0"/>
    <x v="2"/>
    <x v="2818"/>
    <x v="11"/>
    <x v="11"/>
    <x v="11"/>
    <x v="3247"/>
    <x v="3248"/>
    <x v="3248"/>
    <x v="11"/>
    <x v="11"/>
  </r>
  <r>
    <x v="3"/>
    <x v="94"/>
    <x v="7"/>
    <x v="0"/>
    <x v="2"/>
    <x v="1930"/>
    <x v="6"/>
    <x v="1"/>
    <x v="3296"/>
    <x v="1734"/>
    <x v="1"/>
    <x v="124"/>
    <x v="1743"/>
    <x v="7"/>
    <x v="7"/>
    <x v="7"/>
    <x v="1896"/>
    <x v="1896"/>
    <x v="1896"/>
    <x v="7"/>
    <x v="7"/>
  </r>
  <r>
    <x v="1"/>
    <x v="85"/>
    <x v="4"/>
    <x v="0"/>
    <x v="0"/>
    <x v="1931"/>
    <x v="0"/>
    <x v="5"/>
    <x v="3297"/>
    <x v="1911"/>
    <x v="3"/>
    <x v="61"/>
    <x v="2819"/>
    <x v="4"/>
    <x v="4"/>
    <x v="4"/>
    <x v="3248"/>
    <x v="3249"/>
    <x v="3249"/>
    <x v="4"/>
    <x v="4"/>
  </r>
  <r>
    <x v="4"/>
    <x v="95"/>
    <x v="3"/>
    <x v="1"/>
    <x v="2"/>
    <x v="692"/>
    <x v="4"/>
    <x v="5"/>
    <x v="3298"/>
    <x v="664"/>
    <x v="0"/>
    <x v="26"/>
    <x v="2820"/>
    <x v="3"/>
    <x v="3"/>
    <x v="3"/>
    <x v="3249"/>
    <x v="3250"/>
    <x v="3250"/>
    <x v="3"/>
    <x v="3"/>
  </r>
  <r>
    <x v="2"/>
    <x v="83"/>
    <x v="0"/>
    <x v="0"/>
    <x v="3"/>
    <x v="165"/>
    <x v="5"/>
    <x v="7"/>
    <x v="3299"/>
    <x v="1912"/>
    <x v="5"/>
    <x v="2"/>
    <x v="1901"/>
    <x v="0"/>
    <x v="0"/>
    <x v="0"/>
    <x v="2495"/>
    <x v="2496"/>
    <x v="2496"/>
    <x v="12"/>
    <x v="0"/>
  </r>
  <r>
    <x v="1"/>
    <x v="44"/>
    <x v="3"/>
    <x v="0"/>
    <x v="0"/>
    <x v="548"/>
    <x v="3"/>
    <x v="5"/>
    <x v="3300"/>
    <x v="79"/>
    <x v="6"/>
    <x v="2"/>
    <x v="307"/>
    <x v="3"/>
    <x v="3"/>
    <x v="3"/>
    <x v="3250"/>
    <x v="3251"/>
    <x v="3251"/>
    <x v="3"/>
    <x v="3"/>
  </r>
  <r>
    <x v="1"/>
    <x v="85"/>
    <x v="4"/>
    <x v="0"/>
    <x v="1"/>
    <x v="1100"/>
    <x v="11"/>
    <x v="3"/>
    <x v="3301"/>
    <x v="725"/>
    <x v="3"/>
    <x v="123"/>
    <x v="2821"/>
    <x v="4"/>
    <x v="4"/>
    <x v="4"/>
    <x v="3251"/>
    <x v="3252"/>
    <x v="3252"/>
    <x v="4"/>
    <x v="4"/>
  </r>
  <r>
    <x v="5"/>
    <x v="127"/>
    <x v="9"/>
    <x v="0"/>
    <x v="1"/>
    <x v="810"/>
    <x v="1"/>
    <x v="2"/>
    <x v="3302"/>
    <x v="757"/>
    <x v="0"/>
    <x v="140"/>
    <x v="1762"/>
    <x v="9"/>
    <x v="9"/>
    <x v="9"/>
    <x v="3252"/>
    <x v="3253"/>
    <x v="3253"/>
    <x v="9"/>
    <x v="9"/>
  </r>
  <r>
    <x v="3"/>
    <x v="21"/>
    <x v="0"/>
    <x v="0"/>
    <x v="2"/>
    <x v="1932"/>
    <x v="10"/>
    <x v="2"/>
    <x v="3303"/>
    <x v="1913"/>
    <x v="2"/>
    <x v="284"/>
    <x v="2822"/>
    <x v="0"/>
    <x v="0"/>
    <x v="0"/>
    <x v="3253"/>
    <x v="3254"/>
    <x v="3254"/>
    <x v="0"/>
    <x v="0"/>
  </r>
  <r>
    <x v="2"/>
    <x v="170"/>
    <x v="8"/>
    <x v="1"/>
    <x v="1"/>
    <x v="1045"/>
    <x v="10"/>
    <x v="4"/>
    <x v="3304"/>
    <x v="1914"/>
    <x v="0"/>
    <x v="32"/>
    <x v="2823"/>
    <x v="8"/>
    <x v="8"/>
    <x v="8"/>
    <x v="3254"/>
    <x v="3255"/>
    <x v="3255"/>
    <x v="8"/>
    <x v="8"/>
  </r>
  <r>
    <x v="2"/>
    <x v="102"/>
    <x v="8"/>
    <x v="0"/>
    <x v="1"/>
    <x v="335"/>
    <x v="8"/>
    <x v="1"/>
    <x v="3305"/>
    <x v="423"/>
    <x v="4"/>
    <x v="9"/>
    <x v="2824"/>
    <x v="8"/>
    <x v="8"/>
    <x v="8"/>
    <x v="3255"/>
    <x v="3256"/>
    <x v="3256"/>
    <x v="8"/>
    <x v="8"/>
  </r>
  <r>
    <x v="5"/>
    <x v="105"/>
    <x v="8"/>
    <x v="1"/>
    <x v="0"/>
    <x v="272"/>
    <x v="4"/>
    <x v="6"/>
    <x v="3306"/>
    <x v="1397"/>
    <x v="4"/>
    <x v="229"/>
    <x v="2825"/>
    <x v="8"/>
    <x v="8"/>
    <x v="8"/>
    <x v="3256"/>
    <x v="3257"/>
    <x v="3257"/>
    <x v="8"/>
    <x v="8"/>
  </r>
  <r>
    <x v="0"/>
    <x v="76"/>
    <x v="3"/>
    <x v="0"/>
    <x v="2"/>
    <x v="475"/>
    <x v="9"/>
    <x v="2"/>
    <x v="3307"/>
    <x v="1519"/>
    <x v="1"/>
    <x v="2"/>
    <x v="179"/>
    <x v="3"/>
    <x v="3"/>
    <x v="3"/>
    <x v="3257"/>
    <x v="3258"/>
    <x v="3258"/>
    <x v="3"/>
    <x v="3"/>
  </r>
  <r>
    <x v="3"/>
    <x v="60"/>
    <x v="4"/>
    <x v="1"/>
    <x v="1"/>
    <x v="1933"/>
    <x v="3"/>
    <x v="5"/>
    <x v="3308"/>
    <x v="1580"/>
    <x v="5"/>
    <x v="2"/>
    <x v="2120"/>
    <x v="4"/>
    <x v="4"/>
    <x v="4"/>
    <x v="3258"/>
    <x v="3259"/>
    <x v="3259"/>
    <x v="4"/>
    <x v="4"/>
  </r>
  <r>
    <x v="5"/>
    <x v="52"/>
    <x v="8"/>
    <x v="1"/>
    <x v="1"/>
    <x v="853"/>
    <x v="3"/>
    <x v="5"/>
    <x v="3309"/>
    <x v="1263"/>
    <x v="6"/>
    <x v="64"/>
    <x v="1649"/>
    <x v="8"/>
    <x v="8"/>
    <x v="8"/>
    <x v="3259"/>
    <x v="3260"/>
    <x v="3260"/>
    <x v="8"/>
    <x v="8"/>
  </r>
  <r>
    <x v="5"/>
    <x v="54"/>
    <x v="2"/>
    <x v="1"/>
    <x v="1"/>
    <x v="1934"/>
    <x v="11"/>
    <x v="4"/>
    <x v="3310"/>
    <x v="1002"/>
    <x v="5"/>
    <x v="19"/>
    <x v="2826"/>
    <x v="2"/>
    <x v="2"/>
    <x v="2"/>
    <x v="3260"/>
    <x v="3261"/>
    <x v="3261"/>
    <x v="2"/>
    <x v="2"/>
  </r>
  <r>
    <x v="5"/>
    <x v="98"/>
    <x v="9"/>
    <x v="0"/>
    <x v="2"/>
    <x v="876"/>
    <x v="0"/>
    <x v="0"/>
    <x v="3311"/>
    <x v="537"/>
    <x v="0"/>
    <x v="2"/>
    <x v="2479"/>
    <x v="9"/>
    <x v="9"/>
    <x v="9"/>
    <x v="3261"/>
    <x v="3262"/>
    <x v="3262"/>
    <x v="9"/>
    <x v="9"/>
  </r>
  <r>
    <x v="1"/>
    <x v="148"/>
    <x v="8"/>
    <x v="1"/>
    <x v="0"/>
    <x v="1935"/>
    <x v="10"/>
    <x v="6"/>
    <x v="3312"/>
    <x v="1225"/>
    <x v="4"/>
    <x v="71"/>
    <x v="2827"/>
    <x v="8"/>
    <x v="8"/>
    <x v="8"/>
    <x v="3262"/>
    <x v="3263"/>
    <x v="3263"/>
    <x v="8"/>
    <x v="8"/>
  </r>
  <r>
    <x v="3"/>
    <x v="61"/>
    <x v="5"/>
    <x v="0"/>
    <x v="0"/>
    <x v="1936"/>
    <x v="4"/>
    <x v="2"/>
    <x v="3313"/>
    <x v="797"/>
    <x v="4"/>
    <x v="285"/>
    <x v="1117"/>
    <x v="5"/>
    <x v="5"/>
    <x v="5"/>
    <x v="3263"/>
    <x v="3264"/>
    <x v="3264"/>
    <x v="5"/>
    <x v="5"/>
  </r>
  <r>
    <x v="2"/>
    <x v="107"/>
    <x v="2"/>
    <x v="0"/>
    <x v="2"/>
    <x v="1937"/>
    <x v="8"/>
    <x v="5"/>
    <x v="3314"/>
    <x v="1915"/>
    <x v="1"/>
    <x v="69"/>
    <x v="911"/>
    <x v="2"/>
    <x v="2"/>
    <x v="2"/>
    <x v="3264"/>
    <x v="3265"/>
    <x v="3265"/>
    <x v="2"/>
    <x v="2"/>
  </r>
  <r>
    <x v="1"/>
    <x v="142"/>
    <x v="2"/>
    <x v="0"/>
    <x v="3"/>
    <x v="1416"/>
    <x v="3"/>
    <x v="3"/>
    <x v="3315"/>
    <x v="1916"/>
    <x v="6"/>
    <x v="2"/>
    <x v="2828"/>
    <x v="2"/>
    <x v="2"/>
    <x v="2"/>
    <x v="3265"/>
    <x v="3266"/>
    <x v="3266"/>
    <x v="2"/>
    <x v="2"/>
  </r>
  <r>
    <x v="2"/>
    <x v="82"/>
    <x v="8"/>
    <x v="1"/>
    <x v="2"/>
    <x v="65"/>
    <x v="5"/>
    <x v="5"/>
    <x v="3316"/>
    <x v="1917"/>
    <x v="3"/>
    <x v="83"/>
    <x v="2829"/>
    <x v="8"/>
    <x v="8"/>
    <x v="8"/>
    <x v="3266"/>
    <x v="3267"/>
    <x v="3267"/>
    <x v="8"/>
    <x v="8"/>
  </r>
  <r>
    <x v="1"/>
    <x v="26"/>
    <x v="4"/>
    <x v="1"/>
    <x v="2"/>
    <x v="1830"/>
    <x v="9"/>
    <x v="4"/>
    <x v="3317"/>
    <x v="1448"/>
    <x v="6"/>
    <x v="142"/>
    <x v="2830"/>
    <x v="4"/>
    <x v="4"/>
    <x v="4"/>
    <x v="3267"/>
    <x v="3268"/>
    <x v="3268"/>
    <x v="4"/>
    <x v="4"/>
  </r>
  <r>
    <x v="2"/>
    <x v="137"/>
    <x v="4"/>
    <x v="1"/>
    <x v="0"/>
    <x v="1160"/>
    <x v="10"/>
    <x v="2"/>
    <x v="3318"/>
    <x v="1519"/>
    <x v="1"/>
    <x v="89"/>
    <x v="1005"/>
    <x v="4"/>
    <x v="4"/>
    <x v="4"/>
    <x v="3268"/>
    <x v="3269"/>
    <x v="3269"/>
    <x v="4"/>
    <x v="4"/>
  </r>
  <r>
    <x v="1"/>
    <x v="64"/>
    <x v="7"/>
    <x v="1"/>
    <x v="0"/>
    <x v="77"/>
    <x v="8"/>
    <x v="6"/>
    <x v="3319"/>
    <x v="812"/>
    <x v="2"/>
    <x v="160"/>
    <x v="2831"/>
    <x v="7"/>
    <x v="7"/>
    <x v="7"/>
    <x v="3269"/>
    <x v="3270"/>
    <x v="3270"/>
    <x v="7"/>
    <x v="7"/>
  </r>
  <r>
    <x v="1"/>
    <x v="64"/>
    <x v="2"/>
    <x v="1"/>
    <x v="0"/>
    <x v="1594"/>
    <x v="4"/>
    <x v="3"/>
    <x v="3320"/>
    <x v="952"/>
    <x v="0"/>
    <x v="122"/>
    <x v="2832"/>
    <x v="2"/>
    <x v="2"/>
    <x v="2"/>
    <x v="3270"/>
    <x v="3271"/>
    <x v="3271"/>
    <x v="2"/>
    <x v="2"/>
  </r>
  <r>
    <x v="2"/>
    <x v="121"/>
    <x v="3"/>
    <x v="1"/>
    <x v="2"/>
    <x v="1340"/>
    <x v="2"/>
    <x v="0"/>
    <x v="3321"/>
    <x v="403"/>
    <x v="4"/>
    <x v="83"/>
    <x v="2833"/>
    <x v="3"/>
    <x v="3"/>
    <x v="3"/>
    <x v="3271"/>
    <x v="3272"/>
    <x v="3272"/>
    <x v="3"/>
    <x v="3"/>
  </r>
  <r>
    <x v="4"/>
    <x v="29"/>
    <x v="7"/>
    <x v="1"/>
    <x v="3"/>
    <x v="1167"/>
    <x v="5"/>
    <x v="5"/>
    <x v="3322"/>
    <x v="1094"/>
    <x v="0"/>
    <x v="2"/>
    <x v="2834"/>
    <x v="7"/>
    <x v="7"/>
    <x v="7"/>
    <x v="3272"/>
    <x v="3273"/>
    <x v="3273"/>
    <x v="7"/>
    <x v="7"/>
  </r>
  <r>
    <x v="5"/>
    <x v="75"/>
    <x v="10"/>
    <x v="0"/>
    <x v="2"/>
    <x v="1938"/>
    <x v="5"/>
    <x v="1"/>
    <x v="3323"/>
    <x v="1918"/>
    <x v="0"/>
    <x v="91"/>
    <x v="2835"/>
    <x v="10"/>
    <x v="10"/>
    <x v="10"/>
    <x v="3273"/>
    <x v="3274"/>
    <x v="3274"/>
    <x v="10"/>
    <x v="10"/>
  </r>
  <r>
    <x v="1"/>
    <x v="93"/>
    <x v="5"/>
    <x v="1"/>
    <x v="1"/>
    <x v="1939"/>
    <x v="11"/>
    <x v="6"/>
    <x v="3324"/>
    <x v="1919"/>
    <x v="3"/>
    <x v="4"/>
    <x v="2836"/>
    <x v="5"/>
    <x v="5"/>
    <x v="5"/>
    <x v="3274"/>
    <x v="3275"/>
    <x v="3275"/>
    <x v="5"/>
    <x v="5"/>
  </r>
  <r>
    <x v="1"/>
    <x v="109"/>
    <x v="11"/>
    <x v="1"/>
    <x v="2"/>
    <x v="1439"/>
    <x v="2"/>
    <x v="4"/>
    <x v="3325"/>
    <x v="1806"/>
    <x v="0"/>
    <x v="2"/>
    <x v="2706"/>
    <x v="11"/>
    <x v="11"/>
    <x v="11"/>
    <x v="3275"/>
    <x v="3276"/>
    <x v="3276"/>
    <x v="11"/>
    <x v="11"/>
  </r>
  <r>
    <x v="1"/>
    <x v="81"/>
    <x v="2"/>
    <x v="0"/>
    <x v="0"/>
    <x v="1582"/>
    <x v="2"/>
    <x v="3"/>
    <x v="3326"/>
    <x v="1920"/>
    <x v="3"/>
    <x v="2"/>
    <x v="2837"/>
    <x v="2"/>
    <x v="2"/>
    <x v="2"/>
    <x v="3276"/>
    <x v="3277"/>
    <x v="3277"/>
    <x v="2"/>
    <x v="2"/>
  </r>
  <r>
    <x v="1"/>
    <x v="16"/>
    <x v="4"/>
    <x v="0"/>
    <x v="0"/>
    <x v="1894"/>
    <x v="7"/>
    <x v="6"/>
    <x v="3327"/>
    <x v="216"/>
    <x v="2"/>
    <x v="2"/>
    <x v="53"/>
    <x v="4"/>
    <x v="4"/>
    <x v="4"/>
    <x v="3277"/>
    <x v="3278"/>
    <x v="3278"/>
    <x v="4"/>
    <x v="4"/>
  </r>
  <r>
    <x v="5"/>
    <x v="127"/>
    <x v="6"/>
    <x v="1"/>
    <x v="3"/>
    <x v="445"/>
    <x v="0"/>
    <x v="7"/>
    <x v="3328"/>
    <x v="1921"/>
    <x v="6"/>
    <x v="2"/>
    <x v="2124"/>
    <x v="6"/>
    <x v="6"/>
    <x v="6"/>
    <x v="3278"/>
    <x v="3279"/>
    <x v="3279"/>
    <x v="6"/>
    <x v="6"/>
  </r>
  <r>
    <x v="5"/>
    <x v="154"/>
    <x v="10"/>
    <x v="1"/>
    <x v="0"/>
    <x v="1129"/>
    <x v="11"/>
    <x v="6"/>
    <x v="3329"/>
    <x v="1922"/>
    <x v="1"/>
    <x v="100"/>
    <x v="2838"/>
    <x v="10"/>
    <x v="10"/>
    <x v="10"/>
    <x v="3279"/>
    <x v="3280"/>
    <x v="3280"/>
    <x v="10"/>
    <x v="10"/>
  </r>
  <r>
    <x v="5"/>
    <x v="126"/>
    <x v="0"/>
    <x v="0"/>
    <x v="2"/>
    <x v="1310"/>
    <x v="11"/>
    <x v="7"/>
    <x v="3330"/>
    <x v="1923"/>
    <x v="2"/>
    <x v="230"/>
    <x v="2839"/>
    <x v="0"/>
    <x v="0"/>
    <x v="0"/>
    <x v="3280"/>
    <x v="3281"/>
    <x v="3281"/>
    <x v="12"/>
    <x v="0"/>
  </r>
  <r>
    <x v="5"/>
    <x v="63"/>
    <x v="3"/>
    <x v="0"/>
    <x v="3"/>
    <x v="918"/>
    <x v="4"/>
    <x v="5"/>
    <x v="3331"/>
    <x v="693"/>
    <x v="4"/>
    <x v="97"/>
    <x v="2840"/>
    <x v="3"/>
    <x v="3"/>
    <x v="3"/>
    <x v="3281"/>
    <x v="3282"/>
    <x v="3282"/>
    <x v="3"/>
    <x v="3"/>
  </r>
  <r>
    <x v="3"/>
    <x v="50"/>
    <x v="0"/>
    <x v="1"/>
    <x v="3"/>
    <x v="639"/>
    <x v="2"/>
    <x v="3"/>
    <x v="3332"/>
    <x v="987"/>
    <x v="0"/>
    <x v="8"/>
    <x v="2841"/>
    <x v="0"/>
    <x v="0"/>
    <x v="0"/>
    <x v="3282"/>
    <x v="3283"/>
    <x v="3283"/>
    <x v="0"/>
    <x v="0"/>
  </r>
  <r>
    <x v="5"/>
    <x v="54"/>
    <x v="8"/>
    <x v="0"/>
    <x v="1"/>
    <x v="1710"/>
    <x v="2"/>
    <x v="3"/>
    <x v="3333"/>
    <x v="1924"/>
    <x v="4"/>
    <x v="170"/>
    <x v="1120"/>
    <x v="8"/>
    <x v="8"/>
    <x v="8"/>
    <x v="3283"/>
    <x v="3284"/>
    <x v="3284"/>
    <x v="8"/>
    <x v="8"/>
  </r>
  <r>
    <x v="1"/>
    <x v="168"/>
    <x v="11"/>
    <x v="0"/>
    <x v="0"/>
    <x v="1940"/>
    <x v="9"/>
    <x v="0"/>
    <x v="3334"/>
    <x v="969"/>
    <x v="0"/>
    <x v="131"/>
    <x v="1497"/>
    <x v="11"/>
    <x v="11"/>
    <x v="11"/>
    <x v="3284"/>
    <x v="3285"/>
    <x v="3285"/>
    <x v="11"/>
    <x v="11"/>
  </r>
  <r>
    <x v="1"/>
    <x v="89"/>
    <x v="3"/>
    <x v="1"/>
    <x v="1"/>
    <x v="1941"/>
    <x v="8"/>
    <x v="3"/>
    <x v="3335"/>
    <x v="1189"/>
    <x v="3"/>
    <x v="69"/>
    <x v="2842"/>
    <x v="3"/>
    <x v="3"/>
    <x v="3"/>
    <x v="3285"/>
    <x v="3286"/>
    <x v="3286"/>
    <x v="3"/>
    <x v="3"/>
  </r>
  <r>
    <x v="3"/>
    <x v="11"/>
    <x v="1"/>
    <x v="1"/>
    <x v="1"/>
    <x v="104"/>
    <x v="3"/>
    <x v="1"/>
    <x v="3336"/>
    <x v="1925"/>
    <x v="0"/>
    <x v="2"/>
    <x v="2843"/>
    <x v="1"/>
    <x v="1"/>
    <x v="1"/>
    <x v="3286"/>
    <x v="3287"/>
    <x v="3287"/>
    <x v="1"/>
    <x v="1"/>
  </r>
  <r>
    <x v="5"/>
    <x v="174"/>
    <x v="7"/>
    <x v="1"/>
    <x v="2"/>
    <x v="36"/>
    <x v="11"/>
    <x v="1"/>
    <x v="3337"/>
    <x v="547"/>
    <x v="1"/>
    <x v="37"/>
    <x v="2844"/>
    <x v="7"/>
    <x v="7"/>
    <x v="7"/>
    <x v="3287"/>
    <x v="3288"/>
    <x v="3288"/>
    <x v="7"/>
    <x v="7"/>
  </r>
  <r>
    <x v="0"/>
    <x v="0"/>
    <x v="7"/>
    <x v="1"/>
    <x v="3"/>
    <x v="148"/>
    <x v="1"/>
    <x v="1"/>
    <x v="3338"/>
    <x v="1926"/>
    <x v="5"/>
    <x v="3"/>
    <x v="1566"/>
    <x v="7"/>
    <x v="7"/>
    <x v="7"/>
    <x v="3288"/>
    <x v="3289"/>
    <x v="3289"/>
    <x v="7"/>
    <x v="7"/>
  </r>
  <r>
    <x v="5"/>
    <x v="62"/>
    <x v="1"/>
    <x v="0"/>
    <x v="2"/>
    <x v="894"/>
    <x v="4"/>
    <x v="7"/>
    <x v="3339"/>
    <x v="473"/>
    <x v="4"/>
    <x v="22"/>
    <x v="2845"/>
    <x v="1"/>
    <x v="1"/>
    <x v="1"/>
    <x v="3289"/>
    <x v="3290"/>
    <x v="3290"/>
    <x v="1"/>
    <x v="1"/>
  </r>
  <r>
    <x v="2"/>
    <x v="164"/>
    <x v="3"/>
    <x v="0"/>
    <x v="0"/>
    <x v="431"/>
    <x v="8"/>
    <x v="7"/>
    <x v="3340"/>
    <x v="1592"/>
    <x v="1"/>
    <x v="2"/>
    <x v="1257"/>
    <x v="3"/>
    <x v="3"/>
    <x v="3"/>
    <x v="3290"/>
    <x v="3291"/>
    <x v="3291"/>
    <x v="3"/>
    <x v="3"/>
  </r>
  <r>
    <x v="3"/>
    <x v="11"/>
    <x v="5"/>
    <x v="0"/>
    <x v="1"/>
    <x v="986"/>
    <x v="6"/>
    <x v="3"/>
    <x v="3341"/>
    <x v="371"/>
    <x v="4"/>
    <x v="120"/>
    <x v="2846"/>
    <x v="5"/>
    <x v="5"/>
    <x v="5"/>
    <x v="3291"/>
    <x v="3292"/>
    <x v="3292"/>
    <x v="5"/>
    <x v="5"/>
  </r>
  <r>
    <x v="5"/>
    <x v="149"/>
    <x v="11"/>
    <x v="1"/>
    <x v="0"/>
    <x v="342"/>
    <x v="3"/>
    <x v="4"/>
    <x v="3342"/>
    <x v="1927"/>
    <x v="3"/>
    <x v="2"/>
    <x v="2847"/>
    <x v="11"/>
    <x v="11"/>
    <x v="11"/>
    <x v="3292"/>
    <x v="3293"/>
    <x v="3293"/>
    <x v="11"/>
    <x v="11"/>
  </r>
  <r>
    <x v="3"/>
    <x v="151"/>
    <x v="8"/>
    <x v="0"/>
    <x v="3"/>
    <x v="845"/>
    <x v="2"/>
    <x v="0"/>
    <x v="3343"/>
    <x v="919"/>
    <x v="5"/>
    <x v="2"/>
    <x v="322"/>
    <x v="8"/>
    <x v="8"/>
    <x v="8"/>
    <x v="3293"/>
    <x v="3294"/>
    <x v="3294"/>
    <x v="8"/>
    <x v="8"/>
  </r>
  <r>
    <x v="3"/>
    <x v="138"/>
    <x v="2"/>
    <x v="1"/>
    <x v="1"/>
    <x v="1942"/>
    <x v="4"/>
    <x v="2"/>
    <x v="3344"/>
    <x v="1928"/>
    <x v="4"/>
    <x v="154"/>
    <x v="2848"/>
    <x v="2"/>
    <x v="2"/>
    <x v="2"/>
    <x v="3294"/>
    <x v="3295"/>
    <x v="3295"/>
    <x v="2"/>
    <x v="2"/>
  </r>
  <r>
    <x v="1"/>
    <x v="22"/>
    <x v="6"/>
    <x v="1"/>
    <x v="0"/>
    <x v="967"/>
    <x v="6"/>
    <x v="4"/>
    <x v="3345"/>
    <x v="1420"/>
    <x v="6"/>
    <x v="31"/>
    <x v="2849"/>
    <x v="6"/>
    <x v="6"/>
    <x v="6"/>
    <x v="3295"/>
    <x v="3296"/>
    <x v="3296"/>
    <x v="6"/>
    <x v="6"/>
  </r>
  <r>
    <x v="5"/>
    <x v="9"/>
    <x v="6"/>
    <x v="1"/>
    <x v="1"/>
    <x v="1199"/>
    <x v="10"/>
    <x v="4"/>
    <x v="3346"/>
    <x v="554"/>
    <x v="3"/>
    <x v="38"/>
    <x v="2850"/>
    <x v="6"/>
    <x v="6"/>
    <x v="6"/>
    <x v="3296"/>
    <x v="3297"/>
    <x v="3297"/>
    <x v="6"/>
    <x v="6"/>
  </r>
  <r>
    <x v="3"/>
    <x v="60"/>
    <x v="6"/>
    <x v="0"/>
    <x v="2"/>
    <x v="287"/>
    <x v="8"/>
    <x v="3"/>
    <x v="3347"/>
    <x v="1016"/>
    <x v="0"/>
    <x v="59"/>
    <x v="2851"/>
    <x v="6"/>
    <x v="6"/>
    <x v="6"/>
    <x v="3297"/>
    <x v="3298"/>
    <x v="3298"/>
    <x v="6"/>
    <x v="6"/>
  </r>
  <r>
    <x v="2"/>
    <x v="48"/>
    <x v="4"/>
    <x v="0"/>
    <x v="1"/>
    <x v="1943"/>
    <x v="4"/>
    <x v="4"/>
    <x v="3348"/>
    <x v="1929"/>
    <x v="6"/>
    <x v="52"/>
    <x v="2852"/>
    <x v="4"/>
    <x v="4"/>
    <x v="4"/>
    <x v="3298"/>
    <x v="3299"/>
    <x v="3299"/>
    <x v="4"/>
    <x v="4"/>
  </r>
  <r>
    <x v="0"/>
    <x v="1"/>
    <x v="10"/>
    <x v="1"/>
    <x v="1"/>
    <x v="1849"/>
    <x v="2"/>
    <x v="2"/>
    <x v="3349"/>
    <x v="194"/>
    <x v="1"/>
    <x v="2"/>
    <x v="1370"/>
    <x v="10"/>
    <x v="10"/>
    <x v="10"/>
    <x v="3299"/>
    <x v="3300"/>
    <x v="3300"/>
    <x v="10"/>
    <x v="10"/>
  </r>
  <r>
    <x v="1"/>
    <x v="80"/>
    <x v="4"/>
    <x v="0"/>
    <x v="1"/>
    <x v="1058"/>
    <x v="8"/>
    <x v="1"/>
    <x v="3350"/>
    <x v="1301"/>
    <x v="5"/>
    <x v="95"/>
    <x v="2853"/>
    <x v="4"/>
    <x v="4"/>
    <x v="4"/>
    <x v="3300"/>
    <x v="3301"/>
    <x v="3301"/>
    <x v="4"/>
    <x v="4"/>
  </r>
  <r>
    <x v="4"/>
    <x v="6"/>
    <x v="11"/>
    <x v="1"/>
    <x v="3"/>
    <x v="445"/>
    <x v="0"/>
    <x v="7"/>
    <x v="3351"/>
    <x v="1445"/>
    <x v="4"/>
    <x v="2"/>
    <x v="2854"/>
    <x v="11"/>
    <x v="11"/>
    <x v="11"/>
    <x v="3301"/>
    <x v="3302"/>
    <x v="3302"/>
    <x v="11"/>
    <x v="11"/>
  </r>
  <r>
    <x v="2"/>
    <x v="42"/>
    <x v="10"/>
    <x v="1"/>
    <x v="3"/>
    <x v="1944"/>
    <x v="8"/>
    <x v="6"/>
    <x v="3352"/>
    <x v="1599"/>
    <x v="0"/>
    <x v="16"/>
    <x v="2695"/>
    <x v="10"/>
    <x v="10"/>
    <x v="10"/>
    <x v="3082"/>
    <x v="3083"/>
    <x v="3083"/>
    <x v="10"/>
    <x v="10"/>
  </r>
  <r>
    <x v="1"/>
    <x v="64"/>
    <x v="5"/>
    <x v="0"/>
    <x v="3"/>
    <x v="648"/>
    <x v="9"/>
    <x v="3"/>
    <x v="3353"/>
    <x v="1930"/>
    <x v="1"/>
    <x v="2"/>
    <x v="2855"/>
    <x v="5"/>
    <x v="5"/>
    <x v="5"/>
    <x v="3302"/>
    <x v="3303"/>
    <x v="3303"/>
    <x v="5"/>
    <x v="5"/>
  </r>
  <r>
    <x v="0"/>
    <x v="0"/>
    <x v="8"/>
    <x v="1"/>
    <x v="3"/>
    <x v="1945"/>
    <x v="3"/>
    <x v="2"/>
    <x v="3354"/>
    <x v="1645"/>
    <x v="6"/>
    <x v="95"/>
    <x v="2856"/>
    <x v="8"/>
    <x v="8"/>
    <x v="8"/>
    <x v="3303"/>
    <x v="3304"/>
    <x v="3304"/>
    <x v="8"/>
    <x v="8"/>
  </r>
  <r>
    <x v="2"/>
    <x v="141"/>
    <x v="8"/>
    <x v="0"/>
    <x v="2"/>
    <x v="1029"/>
    <x v="2"/>
    <x v="1"/>
    <x v="3355"/>
    <x v="1931"/>
    <x v="2"/>
    <x v="2"/>
    <x v="2857"/>
    <x v="8"/>
    <x v="8"/>
    <x v="8"/>
    <x v="3304"/>
    <x v="3305"/>
    <x v="3305"/>
    <x v="8"/>
    <x v="8"/>
  </r>
  <r>
    <x v="0"/>
    <x v="69"/>
    <x v="6"/>
    <x v="1"/>
    <x v="3"/>
    <x v="1946"/>
    <x v="3"/>
    <x v="5"/>
    <x v="3356"/>
    <x v="1836"/>
    <x v="0"/>
    <x v="2"/>
    <x v="2858"/>
    <x v="6"/>
    <x v="6"/>
    <x v="6"/>
    <x v="3305"/>
    <x v="3306"/>
    <x v="3306"/>
    <x v="6"/>
    <x v="6"/>
  </r>
  <r>
    <x v="1"/>
    <x v="169"/>
    <x v="1"/>
    <x v="0"/>
    <x v="2"/>
    <x v="1947"/>
    <x v="0"/>
    <x v="2"/>
    <x v="3357"/>
    <x v="1932"/>
    <x v="0"/>
    <x v="30"/>
    <x v="2859"/>
    <x v="1"/>
    <x v="1"/>
    <x v="1"/>
    <x v="3306"/>
    <x v="3307"/>
    <x v="3307"/>
    <x v="1"/>
    <x v="1"/>
  </r>
  <r>
    <x v="1"/>
    <x v="85"/>
    <x v="9"/>
    <x v="1"/>
    <x v="1"/>
    <x v="1434"/>
    <x v="4"/>
    <x v="7"/>
    <x v="3358"/>
    <x v="1933"/>
    <x v="2"/>
    <x v="286"/>
    <x v="2860"/>
    <x v="9"/>
    <x v="9"/>
    <x v="9"/>
    <x v="3307"/>
    <x v="3308"/>
    <x v="3308"/>
    <x v="9"/>
    <x v="9"/>
  </r>
  <r>
    <x v="5"/>
    <x v="150"/>
    <x v="9"/>
    <x v="1"/>
    <x v="0"/>
    <x v="1176"/>
    <x v="8"/>
    <x v="3"/>
    <x v="3359"/>
    <x v="1013"/>
    <x v="2"/>
    <x v="2"/>
    <x v="255"/>
    <x v="9"/>
    <x v="9"/>
    <x v="9"/>
    <x v="3308"/>
    <x v="3309"/>
    <x v="3309"/>
    <x v="9"/>
    <x v="9"/>
  </r>
  <r>
    <x v="2"/>
    <x v="82"/>
    <x v="2"/>
    <x v="1"/>
    <x v="3"/>
    <x v="832"/>
    <x v="7"/>
    <x v="5"/>
    <x v="3360"/>
    <x v="1934"/>
    <x v="3"/>
    <x v="82"/>
    <x v="2861"/>
    <x v="2"/>
    <x v="2"/>
    <x v="2"/>
    <x v="3309"/>
    <x v="3310"/>
    <x v="3310"/>
    <x v="2"/>
    <x v="2"/>
  </r>
  <r>
    <x v="0"/>
    <x v="13"/>
    <x v="2"/>
    <x v="0"/>
    <x v="0"/>
    <x v="1393"/>
    <x v="0"/>
    <x v="4"/>
    <x v="3361"/>
    <x v="1796"/>
    <x v="0"/>
    <x v="2"/>
    <x v="165"/>
    <x v="2"/>
    <x v="2"/>
    <x v="2"/>
    <x v="3310"/>
    <x v="3311"/>
    <x v="3311"/>
    <x v="2"/>
    <x v="2"/>
  </r>
  <r>
    <x v="3"/>
    <x v="11"/>
    <x v="7"/>
    <x v="1"/>
    <x v="3"/>
    <x v="1410"/>
    <x v="2"/>
    <x v="2"/>
    <x v="3362"/>
    <x v="887"/>
    <x v="4"/>
    <x v="162"/>
    <x v="2862"/>
    <x v="7"/>
    <x v="7"/>
    <x v="7"/>
    <x v="3311"/>
    <x v="3312"/>
    <x v="3312"/>
    <x v="7"/>
    <x v="7"/>
  </r>
  <r>
    <x v="0"/>
    <x v="13"/>
    <x v="2"/>
    <x v="0"/>
    <x v="3"/>
    <x v="1322"/>
    <x v="2"/>
    <x v="7"/>
    <x v="3363"/>
    <x v="1586"/>
    <x v="5"/>
    <x v="26"/>
    <x v="2863"/>
    <x v="2"/>
    <x v="2"/>
    <x v="2"/>
    <x v="3312"/>
    <x v="3313"/>
    <x v="3313"/>
    <x v="2"/>
    <x v="2"/>
  </r>
  <r>
    <x v="5"/>
    <x v="63"/>
    <x v="9"/>
    <x v="1"/>
    <x v="3"/>
    <x v="1220"/>
    <x v="9"/>
    <x v="4"/>
    <x v="3364"/>
    <x v="263"/>
    <x v="3"/>
    <x v="28"/>
    <x v="331"/>
    <x v="9"/>
    <x v="9"/>
    <x v="9"/>
    <x v="3313"/>
    <x v="3314"/>
    <x v="3314"/>
    <x v="9"/>
    <x v="9"/>
  </r>
  <r>
    <x v="5"/>
    <x v="128"/>
    <x v="3"/>
    <x v="1"/>
    <x v="3"/>
    <x v="1948"/>
    <x v="5"/>
    <x v="2"/>
    <x v="3365"/>
    <x v="1441"/>
    <x v="4"/>
    <x v="256"/>
    <x v="551"/>
    <x v="3"/>
    <x v="3"/>
    <x v="3"/>
    <x v="3314"/>
    <x v="3315"/>
    <x v="3315"/>
    <x v="3"/>
    <x v="3"/>
  </r>
  <r>
    <x v="0"/>
    <x v="1"/>
    <x v="10"/>
    <x v="0"/>
    <x v="1"/>
    <x v="1422"/>
    <x v="7"/>
    <x v="4"/>
    <x v="3366"/>
    <x v="1853"/>
    <x v="2"/>
    <x v="2"/>
    <x v="1678"/>
    <x v="10"/>
    <x v="10"/>
    <x v="10"/>
    <x v="3315"/>
    <x v="3316"/>
    <x v="3316"/>
    <x v="10"/>
    <x v="10"/>
  </r>
  <r>
    <x v="2"/>
    <x v="155"/>
    <x v="2"/>
    <x v="1"/>
    <x v="3"/>
    <x v="1934"/>
    <x v="11"/>
    <x v="4"/>
    <x v="3367"/>
    <x v="1867"/>
    <x v="1"/>
    <x v="39"/>
    <x v="2864"/>
    <x v="2"/>
    <x v="2"/>
    <x v="2"/>
    <x v="3316"/>
    <x v="3317"/>
    <x v="3317"/>
    <x v="2"/>
    <x v="2"/>
  </r>
  <r>
    <x v="3"/>
    <x v="15"/>
    <x v="6"/>
    <x v="1"/>
    <x v="3"/>
    <x v="836"/>
    <x v="8"/>
    <x v="7"/>
    <x v="3368"/>
    <x v="1195"/>
    <x v="4"/>
    <x v="110"/>
    <x v="2662"/>
    <x v="6"/>
    <x v="6"/>
    <x v="6"/>
    <x v="3042"/>
    <x v="3043"/>
    <x v="3043"/>
    <x v="6"/>
    <x v="6"/>
  </r>
  <r>
    <x v="4"/>
    <x v="56"/>
    <x v="11"/>
    <x v="1"/>
    <x v="1"/>
    <x v="1949"/>
    <x v="3"/>
    <x v="0"/>
    <x v="3369"/>
    <x v="1246"/>
    <x v="1"/>
    <x v="31"/>
    <x v="1650"/>
    <x v="11"/>
    <x v="11"/>
    <x v="11"/>
    <x v="3317"/>
    <x v="3318"/>
    <x v="3318"/>
    <x v="11"/>
    <x v="11"/>
  </r>
  <r>
    <x v="4"/>
    <x v="23"/>
    <x v="7"/>
    <x v="1"/>
    <x v="3"/>
    <x v="1712"/>
    <x v="7"/>
    <x v="2"/>
    <x v="3370"/>
    <x v="717"/>
    <x v="0"/>
    <x v="2"/>
    <x v="2865"/>
    <x v="7"/>
    <x v="7"/>
    <x v="7"/>
    <x v="3318"/>
    <x v="3319"/>
    <x v="3319"/>
    <x v="7"/>
    <x v="7"/>
  </r>
  <r>
    <x v="1"/>
    <x v="16"/>
    <x v="6"/>
    <x v="0"/>
    <x v="3"/>
    <x v="1905"/>
    <x v="11"/>
    <x v="1"/>
    <x v="3371"/>
    <x v="302"/>
    <x v="5"/>
    <x v="26"/>
    <x v="2866"/>
    <x v="6"/>
    <x v="6"/>
    <x v="6"/>
    <x v="3319"/>
    <x v="3320"/>
    <x v="3320"/>
    <x v="6"/>
    <x v="6"/>
  </r>
  <r>
    <x v="5"/>
    <x v="32"/>
    <x v="1"/>
    <x v="1"/>
    <x v="3"/>
    <x v="172"/>
    <x v="10"/>
    <x v="6"/>
    <x v="3372"/>
    <x v="1935"/>
    <x v="3"/>
    <x v="135"/>
    <x v="244"/>
    <x v="1"/>
    <x v="1"/>
    <x v="1"/>
    <x v="249"/>
    <x v="249"/>
    <x v="249"/>
    <x v="1"/>
    <x v="1"/>
  </r>
  <r>
    <x v="5"/>
    <x v="100"/>
    <x v="1"/>
    <x v="1"/>
    <x v="1"/>
    <x v="1950"/>
    <x v="10"/>
    <x v="0"/>
    <x v="3373"/>
    <x v="1936"/>
    <x v="4"/>
    <x v="2"/>
    <x v="2867"/>
    <x v="1"/>
    <x v="1"/>
    <x v="1"/>
    <x v="3320"/>
    <x v="3321"/>
    <x v="3321"/>
    <x v="1"/>
    <x v="1"/>
  </r>
  <r>
    <x v="5"/>
    <x v="75"/>
    <x v="11"/>
    <x v="1"/>
    <x v="3"/>
    <x v="1951"/>
    <x v="6"/>
    <x v="6"/>
    <x v="3374"/>
    <x v="1107"/>
    <x v="4"/>
    <x v="28"/>
    <x v="2868"/>
    <x v="11"/>
    <x v="11"/>
    <x v="11"/>
    <x v="3321"/>
    <x v="3322"/>
    <x v="3322"/>
    <x v="11"/>
    <x v="11"/>
  </r>
  <r>
    <x v="5"/>
    <x v="105"/>
    <x v="4"/>
    <x v="0"/>
    <x v="0"/>
    <x v="1952"/>
    <x v="10"/>
    <x v="4"/>
    <x v="3375"/>
    <x v="1213"/>
    <x v="3"/>
    <x v="287"/>
    <x v="2869"/>
    <x v="4"/>
    <x v="4"/>
    <x v="4"/>
    <x v="3322"/>
    <x v="3323"/>
    <x v="3323"/>
    <x v="4"/>
    <x v="4"/>
  </r>
  <r>
    <x v="4"/>
    <x v="158"/>
    <x v="4"/>
    <x v="1"/>
    <x v="0"/>
    <x v="316"/>
    <x v="0"/>
    <x v="0"/>
    <x v="3376"/>
    <x v="1937"/>
    <x v="0"/>
    <x v="28"/>
    <x v="2153"/>
    <x v="4"/>
    <x v="4"/>
    <x v="4"/>
    <x v="3323"/>
    <x v="3324"/>
    <x v="3324"/>
    <x v="4"/>
    <x v="4"/>
  </r>
  <r>
    <x v="5"/>
    <x v="161"/>
    <x v="1"/>
    <x v="1"/>
    <x v="3"/>
    <x v="1953"/>
    <x v="10"/>
    <x v="6"/>
    <x v="3377"/>
    <x v="1938"/>
    <x v="0"/>
    <x v="32"/>
    <x v="2870"/>
    <x v="1"/>
    <x v="1"/>
    <x v="1"/>
    <x v="3324"/>
    <x v="3325"/>
    <x v="3325"/>
    <x v="1"/>
    <x v="1"/>
  </r>
  <r>
    <x v="2"/>
    <x v="90"/>
    <x v="9"/>
    <x v="0"/>
    <x v="0"/>
    <x v="1954"/>
    <x v="9"/>
    <x v="2"/>
    <x v="3378"/>
    <x v="1856"/>
    <x v="5"/>
    <x v="22"/>
    <x v="2871"/>
    <x v="9"/>
    <x v="9"/>
    <x v="9"/>
    <x v="3325"/>
    <x v="3326"/>
    <x v="3326"/>
    <x v="9"/>
    <x v="9"/>
  </r>
  <r>
    <x v="3"/>
    <x v="106"/>
    <x v="11"/>
    <x v="1"/>
    <x v="1"/>
    <x v="925"/>
    <x v="4"/>
    <x v="7"/>
    <x v="3379"/>
    <x v="1041"/>
    <x v="6"/>
    <x v="65"/>
    <x v="1933"/>
    <x v="11"/>
    <x v="11"/>
    <x v="11"/>
    <x v="3326"/>
    <x v="3327"/>
    <x v="3327"/>
    <x v="11"/>
    <x v="11"/>
  </r>
  <r>
    <x v="2"/>
    <x v="137"/>
    <x v="2"/>
    <x v="0"/>
    <x v="2"/>
    <x v="921"/>
    <x v="10"/>
    <x v="1"/>
    <x v="3380"/>
    <x v="1680"/>
    <x v="5"/>
    <x v="22"/>
    <x v="2872"/>
    <x v="2"/>
    <x v="2"/>
    <x v="2"/>
    <x v="3327"/>
    <x v="3328"/>
    <x v="3328"/>
    <x v="2"/>
    <x v="2"/>
  </r>
  <r>
    <x v="2"/>
    <x v="164"/>
    <x v="1"/>
    <x v="1"/>
    <x v="2"/>
    <x v="1955"/>
    <x v="6"/>
    <x v="6"/>
    <x v="3381"/>
    <x v="1848"/>
    <x v="0"/>
    <x v="45"/>
    <x v="2873"/>
    <x v="1"/>
    <x v="1"/>
    <x v="1"/>
    <x v="3328"/>
    <x v="3329"/>
    <x v="3329"/>
    <x v="1"/>
    <x v="1"/>
  </r>
  <r>
    <x v="5"/>
    <x v="126"/>
    <x v="2"/>
    <x v="0"/>
    <x v="2"/>
    <x v="1489"/>
    <x v="5"/>
    <x v="4"/>
    <x v="3382"/>
    <x v="95"/>
    <x v="5"/>
    <x v="28"/>
    <x v="2874"/>
    <x v="2"/>
    <x v="2"/>
    <x v="2"/>
    <x v="3329"/>
    <x v="3330"/>
    <x v="3330"/>
    <x v="2"/>
    <x v="2"/>
  </r>
  <r>
    <x v="0"/>
    <x v="118"/>
    <x v="2"/>
    <x v="0"/>
    <x v="1"/>
    <x v="1956"/>
    <x v="6"/>
    <x v="2"/>
    <x v="3383"/>
    <x v="1939"/>
    <x v="0"/>
    <x v="30"/>
    <x v="2875"/>
    <x v="2"/>
    <x v="2"/>
    <x v="2"/>
    <x v="3330"/>
    <x v="3331"/>
    <x v="3331"/>
    <x v="2"/>
    <x v="2"/>
  </r>
  <r>
    <x v="1"/>
    <x v="67"/>
    <x v="7"/>
    <x v="0"/>
    <x v="3"/>
    <x v="1318"/>
    <x v="4"/>
    <x v="7"/>
    <x v="3384"/>
    <x v="1940"/>
    <x v="5"/>
    <x v="126"/>
    <x v="2815"/>
    <x v="7"/>
    <x v="7"/>
    <x v="7"/>
    <x v="3331"/>
    <x v="3332"/>
    <x v="3332"/>
    <x v="7"/>
    <x v="7"/>
  </r>
  <r>
    <x v="3"/>
    <x v="10"/>
    <x v="3"/>
    <x v="1"/>
    <x v="2"/>
    <x v="862"/>
    <x v="7"/>
    <x v="0"/>
    <x v="3385"/>
    <x v="1941"/>
    <x v="5"/>
    <x v="2"/>
    <x v="2876"/>
    <x v="3"/>
    <x v="3"/>
    <x v="3"/>
    <x v="3332"/>
    <x v="3333"/>
    <x v="3333"/>
    <x v="3"/>
    <x v="3"/>
  </r>
  <r>
    <x v="5"/>
    <x v="53"/>
    <x v="3"/>
    <x v="1"/>
    <x v="0"/>
    <x v="1656"/>
    <x v="11"/>
    <x v="4"/>
    <x v="3386"/>
    <x v="1942"/>
    <x v="1"/>
    <x v="131"/>
    <x v="2877"/>
    <x v="3"/>
    <x v="3"/>
    <x v="3"/>
    <x v="3333"/>
    <x v="3334"/>
    <x v="3334"/>
    <x v="3"/>
    <x v="3"/>
  </r>
  <r>
    <x v="0"/>
    <x v="119"/>
    <x v="8"/>
    <x v="1"/>
    <x v="1"/>
    <x v="403"/>
    <x v="11"/>
    <x v="0"/>
    <x v="3387"/>
    <x v="919"/>
    <x v="5"/>
    <x v="8"/>
    <x v="2878"/>
    <x v="8"/>
    <x v="8"/>
    <x v="8"/>
    <x v="3334"/>
    <x v="3335"/>
    <x v="3335"/>
    <x v="8"/>
    <x v="8"/>
  </r>
  <r>
    <x v="5"/>
    <x v="182"/>
    <x v="10"/>
    <x v="1"/>
    <x v="2"/>
    <x v="1957"/>
    <x v="6"/>
    <x v="7"/>
    <x v="3388"/>
    <x v="1116"/>
    <x v="1"/>
    <x v="34"/>
    <x v="2879"/>
    <x v="10"/>
    <x v="10"/>
    <x v="10"/>
    <x v="3335"/>
    <x v="3336"/>
    <x v="3336"/>
    <x v="10"/>
    <x v="10"/>
  </r>
  <r>
    <x v="0"/>
    <x v="19"/>
    <x v="1"/>
    <x v="1"/>
    <x v="2"/>
    <x v="1827"/>
    <x v="3"/>
    <x v="2"/>
    <x v="3389"/>
    <x v="1372"/>
    <x v="6"/>
    <x v="2"/>
    <x v="2880"/>
    <x v="1"/>
    <x v="1"/>
    <x v="1"/>
    <x v="3336"/>
    <x v="3337"/>
    <x v="3337"/>
    <x v="1"/>
    <x v="1"/>
  </r>
  <r>
    <x v="4"/>
    <x v="23"/>
    <x v="2"/>
    <x v="1"/>
    <x v="2"/>
    <x v="1187"/>
    <x v="10"/>
    <x v="4"/>
    <x v="3390"/>
    <x v="8"/>
    <x v="3"/>
    <x v="36"/>
    <x v="2881"/>
    <x v="2"/>
    <x v="2"/>
    <x v="2"/>
    <x v="3337"/>
    <x v="3338"/>
    <x v="3338"/>
    <x v="2"/>
    <x v="2"/>
  </r>
  <r>
    <x v="6"/>
    <x v="18"/>
    <x v="11"/>
    <x v="1"/>
    <x v="3"/>
    <x v="890"/>
    <x v="10"/>
    <x v="6"/>
    <x v="3391"/>
    <x v="943"/>
    <x v="0"/>
    <x v="94"/>
    <x v="2882"/>
    <x v="11"/>
    <x v="11"/>
    <x v="11"/>
    <x v="3338"/>
    <x v="3339"/>
    <x v="3339"/>
    <x v="11"/>
    <x v="11"/>
  </r>
  <r>
    <x v="2"/>
    <x v="37"/>
    <x v="1"/>
    <x v="0"/>
    <x v="0"/>
    <x v="1789"/>
    <x v="6"/>
    <x v="6"/>
    <x v="3392"/>
    <x v="1919"/>
    <x v="3"/>
    <x v="2"/>
    <x v="2883"/>
    <x v="1"/>
    <x v="1"/>
    <x v="1"/>
    <x v="3339"/>
    <x v="3340"/>
    <x v="3340"/>
    <x v="1"/>
    <x v="1"/>
  </r>
  <r>
    <x v="5"/>
    <x v="114"/>
    <x v="9"/>
    <x v="1"/>
    <x v="3"/>
    <x v="714"/>
    <x v="6"/>
    <x v="2"/>
    <x v="3393"/>
    <x v="538"/>
    <x v="0"/>
    <x v="44"/>
    <x v="2884"/>
    <x v="9"/>
    <x v="9"/>
    <x v="9"/>
    <x v="3340"/>
    <x v="3341"/>
    <x v="3341"/>
    <x v="9"/>
    <x v="9"/>
  </r>
  <r>
    <x v="1"/>
    <x v="44"/>
    <x v="4"/>
    <x v="0"/>
    <x v="1"/>
    <x v="1958"/>
    <x v="1"/>
    <x v="1"/>
    <x v="3394"/>
    <x v="1710"/>
    <x v="4"/>
    <x v="2"/>
    <x v="2885"/>
    <x v="4"/>
    <x v="4"/>
    <x v="4"/>
    <x v="3341"/>
    <x v="3342"/>
    <x v="3342"/>
    <x v="4"/>
    <x v="4"/>
  </r>
  <r>
    <x v="5"/>
    <x v="40"/>
    <x v="11"/>
    <x v="1"/>
    <x v="1"/>
    <x v="1766"/>
    <x v="5"/>
    <x v="5"/>
    <x v="3395"/>
    <x v="975"/>
    <x v="0"/>
    <x v="16"/>
    <x v="2886"/>
    <x v="11"/>
    <x v="11"/>
    <x v="11"/>
    <x v="3342"/>
    <x v="3343"/>
    <x v="3343"/>
    <x v="11"/>
    <x v="11"/>
  </r>
  <r>
    <x v="2"/>
    <x v="141"/>
    <x v="5"/>
    <x v="0"/>
    <x v="0"/>
    <x v="1959"/>
    <x v="9"/>
    <x v="1"/>
    <x v="3396"/>
    <x v="1634"/>
    <x v="6"/>
    <x v="57"/>
    <x v="2887"/>
    <x v="5"/>
    <x v="5"/>
    <x v="5"/>
    <x v="3343"/>
    <x v="3344"/>
    <x v="3344"/>
    <x v="5"/>
    <x v="5"/>
  </r>
  <r>
    <x v="5"/>
    <x v="32"/>
    <x v="4"/>
    <x v="1"/>
    <x v="1"/>
    <x v="1960"/>
    <x v="7"/>
    <x v="7"/>
    <x v="3397"/>
    <x v="1943"/>
    <x v="1"/>
    <x v="2"/>
    <x v="2888"/>
    <x v="4"/>
    <x v="4"/>
    <x v="4"/>
    <x v="3344"/>
    <x v="3345"/>
    <x v="3345"/>
    <x v="4"/>
    <x v="4"/>
  </r>
  <r>
    <x v="5"/>
    <x v="63"/>
    <x v="10"/>
    <x v="0"/>
    <x v="1"/>
    <x v="810"/>
    <x v="1"/>
    <x v="2"/>
    <x v="3398"/>
    <x v="801"/>
    <x v="0"/>
    <x v="208"/>
    <x v="429"/>
    <x v="10"/>
    <x v="10"/>
    <x v="10"/>
    <x v="3345"/>
    <x v="3346"/>
    <x v="3346"/>
    <x v="10"/>
    <x v="10"/>
  </r>
  <r>
    <x v="5"/>
    <x v="52"/>
    <x v="4"/>
    <x v="0"/>
    <x v="3"/>
    <x v="413"/>
    <x v="11"/>
    <x v="0"/>
    <x v="3399"/>
    <x v="97"/>
    <x v="0"/>
    <x v="148"/>
    <x v="2889"/>
    <x v="4"/>
    <x v="4"/>
    <x v="4"/>
    <x v="3346"/>
    <x v="3347"/>
    <x v="3347"/>
    <x v="4"/>
    <x v="4"/>
  </r>
  <r>
    <x v="4"/>
    <x v="156"/>
    <x v="6"/>
    <x v="1"/>
    <x v="1"/>
    <x v="1176"/>
    <x v="8"/>
    <x v="3"/>
    <x v="3400"/>
    <x v="651"/>
    <x v="3"/>
    <x v="2"/>
    <x v="2890"/>
    <x v="6"/>
    <x v="6"/>
    <x v="6"/>
    <x v="3347"/>
    <x v="3348"/>
    <x v="3348"/>
    <x v="6"/>
    <x v="6"/>
  </r>
  <r>
    <x v="1"/>
    <x v="179"/>
    <x v="0"/>
    <x v="0"/>
    <x v="3"/>
    <x v="1961"/>
    <x v="2"/>
    <x v="0"/>
    <x v="3401"/>
    <x v="1673"/>
    <x v="1"/>
    <x v="75"/>
    <x v="194"/>
    <x v="0"/>
    <x v="0"/>
    <x v="0"/>
    <x v="210"/>
    <x v="210"/>
    <x v="210"/>
    <x v="0"/>
    <x v="0"/>
  </r>
  <r>
    <x v="3"/>
    <x v="106"/>
    <x v="6"/>
    <x v="1"/>
    <x v="0"/>
    <x v="1962"/>
    <x v="5"/>
    <x v="2"/>
    <x v="3402"/>
    <x v="458"/>
    <x v="1"/>
    <x v="2"/>
    <x v="2891"/>
    <x v="6"/>
    <x v="6"/>
    <x v="6"/>
    <x v="3348"/>
    <x v="3349"/>
    <x v="3349"/>
    <x v="6"/>
    <x v="6"/>
  </r>
  <r>
    <x v="2"/>
    <x v="102"/>
    <x v="1"/>
    <x v="1"/>
    <x v="2"/>
    <x v="551"/>
    <x v="8"/>
    <x v="2"/>
    <x v="3403"/>
    <x v="1944"/>
    <x v="4"/>
    <x v="4"/>
    <x v="2892"/>
    <x v="1"/>
    <x v="1"/>
    <x v="1"/>
    <x v="3349"/>
    <x v="3350"/>
    <x v="3350"/>
    <x v="1"/>
    <x v="1"/>
  </r>
  <r>
    <x v="1"/>
    <x v="120"/>
    <x v="2"/>
    <x v="1"/>
    <x v="0"/>
    <x v="1963"/>
    <x v="9"/>
    <x v="5"/>
    <x v="3404"/>
    <x v="1696"/>
    <x v="0"/>
    <x v="138"/>
    <x v="2893"/>
    <x v="2"/>
    <x v="2"/>
    <x v="2"/>
    <x v="3350"/>
    <x v="3351"/>
    <x v="3351"/>
    <x v="2"/>
    <x v="2"/>
  </r>
  <r>
    <x v="5"/>
    <x v="28"/>
    <x v="5"/>
    <x v="0"/>
    <x v="1"/>
    <x v="244"/>
    <x v="1"/>
    <x v="5"/>
    <x v="3405"/>
    <x v="1490"/>
    <x v="2"/>
    <x v="86"/>
    <x v="122"/>
    <x v="5"/>
    <x v="5"/>
    <x v="5"/>
    <x v="3351"/>
    <x v="3352"/>
    <x v="3352"/>
    <x v="5"/>
    <x v="5"/>
  </r>
  <r>
    <x v="3"/>
    <x v="24"/>
    <x v="0"/>
    <x v="1"/>
    <x v="3"/>
    <x v="785"/>
    <x v="2"/>
    <x v="1"/>
    <x v="3406"/>
    <x v="388"/>
    <x v="3"/>
    <x v="148"/>
    <x v="176"/>
    <x v="0"/>
    <x v="0"/>
    <x v="0"/>
    <x v="3352"/>
    <x v="3353"/>
    <x v="3353"/>
    <x v="0"/>
    <x v="0"/>
  </r>
  <r>
    <x v="5"/>
    <x v="166"/>
    <x v="6"/>
    <x v="0"/>
    <x v="2"/>
    <x v="1083"/>
    <x v="2"/>
    <x v="4"/>
    <x v="3407"/>
    <x v="1927"/>
    <x v="3"/>
    <x v="106"/>
    <x v="2383"/>
    <x v="6"/>
    <x v="6"/>
    <x v="6"/>
    <x v="3353"/>
    <x v="3354"/>
    <x v="3354"/>
    <x v="6"/>
    <x v="6"/>
  </r>
  <r>
    <x v="1"/>
    <x v="142"/>
    <x v="4"/>
    <x v="1"/>
    <x v="0"/>
    <x v="1422"/>
    <x v="7"/>
    <x v="4"/>
    <x v="3408"/>
    <x v="1267"/>
    <x v="2"/>
    <x v="2"/>
    <x v="2894"/>
    <x v="4"/>
    <x v="4"/>
    <x v="4"/>
    <x v="3354"/>
    <x v="3355"/>
    <x v="3355"/>
    <x v="4"/>
    <x v="4"/>
  </r>
  <r>
    <x v="1"/>
    <x v="73"/>
    <x v="3"/>
    <x v="1"/>
    <x v="1"/>
    <x v="1880"/>
    <x v="5"/>
    <x v="5"/>
    <x v="3409"/>
    <x v="1628"/>
    <x v="0"/>
    <x v="2"/>
    <x v="2895"/>
    <x v="3"/>
    <x v="3"/>
    <x v="3"/>
    <x v="3355"/>
    <x v="3356"/>
    <x v="3356"/>
    <x v="3"/>
    <x v="3"/>
  </r>
  <r>
    <x v="1"/>
    <x v="120"/>
    <x v="10"/>
    <x v="0"/>
    <x v="0"/>
    <x v="1084"/>
    <x v="2"/>
    <x v="5"/>
    <x v="3410"/>
    <x v="1465"/>
    <x v="1"/>
    <x v="46"/>
    <x v="695"/>
    <x v="10"/>
    <x v="10"/>
    <x v="10"/>
    <x v="3356"/>
    <x v="3357"/>
    <x v="3357"/>
    <x v="10"/>
    <x v="10"/>
  </r>
  <r>
    <x v="1"/>
    <x v="132"/>
    <x v="5"/>
    <x v="0"/>
    <x v="3"/>
    <x v="1964"/>
    <x v="3"/>
    <x v="7"/>
    <x v="3411"/>
    <x v="1945"/>
    <x v="0"/>
    <x v="2"/>
    <x v="2896"/>
    <x v="5"/>
    <x v="5"/>
    <x v="5"/>
    <x v="3357"/>
    <x v="3358"/>
    <x v="3358"/>
    <x v="5"/>
    <x v="5"/>
  </r>
  <r>
    <x v="5"/>
    <x v="47"/>
    <x v="4"/>
    <x v="0"/>
    <x v="2"/>
    <x v="1965"/>
    <x v="2"/>
    <x v="2"/>
    <x v="3412"/>
    <x v="490"/>
    <x v="2"/>
    <x v="2"/>
    <x v="574"/>
    <x v="4"/>
    <x v="4"/>
    <x v="4"/>
    <x v="3358"/>
    <x v="3359"/>
    <x v="3359"/>
    <x v="4"/>
    <x v="4"/>
  </r>
  <r>
    <x v="5"/>
    <x v="62"/>
    <x v="9"/>
    <x v="0"/>
    <x v="2"/>
    <x v="781"/>
    <x v="6"/>
    <x v="7"/>
    <x v="3413"/>
    <x v="1946"/>
    <x v="3"/>
    <x v="141"/>
    <x v="2897"/>
    <x v="9"/>
    <x v="9"/>
    <x v="9"/>
    <x v="3359"/>
    <x v="3360"/>
    <x v="3360"/>
    <x v="9"/>
    <x v="9"/>
  </r>
  <r>
    <x v="5"/>
    <x v="128"/>
    <x v="4"/>
    <x v="0"/>
    <x v="2"/>
    <x v="1530"/>
    <x v="7"/>
    <x v="3"/>
    <x v="3414"/>
    <x v="1794"/>
    <x v="1"/>
    <x v="32"/>
    <x v="2898"/>
    <x v="4"/>
    <x v="4"/>
    <x v="4"/>
    <x v="3360"/>
    <x v="3361"/>
    <x v="3361"/>
    <x v="4"/>
    <x v="4"/>
  </r>
  <r>
    <x v="0"/>
    <x v="69"/>
    <x v="0"/>
    <x v="1"/>
    <x v="3"/>
    <x v="533"/>
    <x v="10"/>
    <x v="5"/>
    <x v="3415"/>
    <x v="1768"/>
    <x v="4"/>
    <x v="167"/>
    <x v="2899"/>
    <x v="0"/>
    <x v="0"/>
    <x v="0"/>
    <x v="3361"/>
    <x v="3362"/>
    <x v="3362"/>
    <x v="12"/>
    <x v="0"/>
  </r>
  <r>
    <x v="0"/>
    <x v="76"/>
    <x v="7"/>
    <x v="1"/>
    <x v="0"/>
    <x v="1461"/>
    <x v="7"/>
    <x v="5"/>
    <x v="3416"/>
    <x v="512"/>
    <x v="1"/>
    <x v="30"/>
    <x v="2900"/>
    <x v="7"/>
    <x v="7"/>
    <x v="7"/>
    <x v="3362"/>
    <x v="3363"/>
    <x v="3363"/>
    <x v="7"/>
    <x v="7"/>
  </r>
  <r>
    <x v="3"/>
    <x v="138"/>
    <x v="10"/>
    <x v="1"/>
    <x v="2"/>
    <x v="55"/>
    <x v="3"/>
    <x v="5"/>
    <x v="3417"/>
    <x v="706"/>
    <x v="1"/>
    <x v="247"/>
    <x v="2901"/>
    <x v="10"/>
    <x v="10"/>
    <x v="10"/>
    <x v="3363"/>
    <x v="3364"/>
    <x v="3364"/>
    <x v="10"/>
    <x v="10"/>
  </r>
  <r>
    <x v="4"/>
    <x v="143"/>
    <x v="3"/>
    <x v="1"/>
    <x v="1"/>
    <x v="1966"/>
    <x v="11"/>
    <x v="0"/>
    <x v="3418"/>
    <x v="305"/>
    <x v="4"/>
    <x v="131"/>
    <x v="804"/>
    <x v="3"/>
    <x v="3"/>
    <x v="3"/>
    <x v="3364"/>
    <x v="3365"/>
    <x v="3365"/>
    <x v="3"/>
    <x v="3"/>
  </r>
  <r>
    <x v="1"/>
    <x v="159"/>
    <x v="9"/>
    <x v="1"/>
    <x v="2"/>
    <x v="698"/>
    <x v="3"/>
    <x v="7"/>
    <x v="3419"/>
    <x v="1947"/>
    <x v="4"/>
    <x v="160"/>
    <x v="2902"/>
    <x v="9"/>
    <x v="9"/>
    <x v="9"/>
    <x v="3365"/>
    <x v="3366"/>
    <x v="3366"/>
    <x v="9"/>
    <x v="9"/>
  </r>
  <r>
    <x v="6"/>
    <x v="18"/>
    <x v="4"/>
    <x v="0"/>
    <x v="0"/>
    <x v="1967"/>
    <x v="10"/>
    <x v="1"/>
    <x v="3420"/>
    <x v="1593"/>
    <x v="6"/>
    <x v="138"/>
    <x v="2903"/>
    <x v="4"/>
    <x v="4"/>
    <x v="4"/>
    <x v="3366"/>
    <x v="3367"/>
    <x v="3367"/>
    <x v="4"/>
    <x v="4"/>
  </r>
  <r>
    <x v="3"/>
    <x v="15"/>
    <x v="11"/>
    <x v="0"/>
    <x v="0"/>
    <x v="1681"/>
    <x v="9"/>
    <x v="5"/>
    <x v="3421"/>
    <x v="221"/>
    <x v="2"/>
    <x v="2"/>
    <x v="2904"/>
    <x v="11"/>
    <x v="11"/>
    <x v="11"/>
    <x v="3367"/>
    <x v="3368"/>
    <x v="3368"/>
    <x v="11"/>
    <x v="11"/>
  </r>
  <r>
    <x v="1"/>
    <x v="81"/>
    <x v="2"/>
    <x v="0"/>
    <x v="1"/>
    <x v="255"/>
    <x v="5"/>
    <x v="0"/>
    <x v="3422"/>
    <x v="798"/>
    <x v="5"/>
    <x v="49"/>
    <x v="2499"/>
    <x v="2"/>
    <x v="2"/>
    <x v="2"/>
    <x v="3368"/>
    <x v="3369"/>
    <x v="3369"/>
    <x v="2"/>
    <x v="2"/>
  </r>
  <r>
    <x v="0"/>
    <x v="181"/>
    <x v="2"/>
    <x v="1"/>
    <x v="1"/>
    <x v="945"/>
    <x v="11"/>
    <x v="3"/>
    <x v="3423"/>
    <x v="399"/>
    <x v="5"/>
    <x v="164"/>
    <x v="2905"/>
    <x v="2"/>
    <x v="2"/>
    <x v="2"/>
    <x v="3369"/>
    <x v="3370"/>
    <x v="3370"/>
    <x v="2"/>
    <x v="2"/>
  </r>
  <r>
    <x v="5"/>
    <x v="97"/>
    <x v="2"/>
    <x v="1"/>
    <x v="3"/>
    <x v="246"/>
    <x v="5"/>
    <x v="7"/>
    <x v="3424"/>
    <x v="1895"/>
    <x v="4"/>
    <x v="2"/>
    <x v="2906"/>
    <x v="2"/>
    <x v="2"/>
    <x v="2"/>
    <x v="3370"/>
    <x v="3371"/>
    <x v="3371"/>
    <x v="2"/>
    <x v="2"/>
  </r>
  <r>
    <x v="2"/>
    <x v="125"/>
    <x v="6"/>
    <x v="1"/>
    <x v="2"/>
    <x v="1968"/>
    <x v="6"/>
    <x v="1"/>
    <x v="3425"/>
    <x v="1541"/>
    <x v="6"/>
    <x v="122"/>
    <x v="2907"/>
    <x v="6"/>
    <x v="6"/>
    <x v="6"/>
    <x v="3371"/>
    <x v="3372"/>
    <x v="3372"/>
    <x v="6"/>
    <x v="6"/>
  </r>
  <r>
    <x v="1"/>
    <x v="136"/>
    <x v="10"/>
    <x v="1"/>
    <x v="1"/>
    <x v="283"/>
    <x v="2"/>
    <x v="4"/>
    <x v="3426"/>
    <x v="1948"/>
    <x v="3"/>
    <x v="183"/>
    <x v="490"/>
    <x v="10"/>
    <x v="10"/>
    <x v="10"/>
    <x v="3372"/>
    <x v="3373"/>
    <x v="3373"/>
    <x v="10"/>
    <x v="10"/>
  </r>
  <r>
    <x v="3"/>
    <x v="151"/>
    <x v="3"/>
    <x v="1"/>
    <x v="2"/>
    <x v="595"/>
    <x v="11"/>
    <x v="0"/>
    <x v="3427"/>
    <x v="1949"/>
    <x v="3"/>
    <x v="126"/>
    <x v="2908"/>
    <x v="3"/>
    <x v="3"/>
    <x v="3"/>
    <x v="3373"/>
    <x v="3374"/>
    <x v="3374"/>
    <x v="3"/>
    <x v="3"/>
  </r>
  <r>
    <x v="2"/>
    <x v="37"/>
    <x v="4"/>
    <x v="1"/>
    <x v="3"/>
    <x v="563"/>
    <x v="2"/>
    <x v="7"/>
    <x v="3428"/>
    <x v="320"/>
    <x v="4"/>
    <x v="2"/>
    <x v="2909"/>
    <x v="4"/>
    <x v="4"/>
    <x v="4"/>
    <x v="3374"/>
    <x v="3375"/>
    <x v="3375"/>
    <x v="4"/>
    <x v="4"/>
  </r>
  <r>
    <x v="3"/>
    <x v="60"/>
    <x v="1"/>
    <x v="1"/>
    <x v="2"/>
    <x v="1467"/>
    <x v="6"/>
    <x v="4"/>
    <x v="3429"/>
    <x v="1950"/>
    <x v="3"/>
    <x v="17"/>
    <x v="2910"/>
    <x v="1"/>
    <x v="1"/>
    <x v="1"/>
    <x v="3375"/>
    <x v="3376"/>
    <x v="3376"/>
    <x v="1"/>
    <x v="12"/>
  </r>
  <r>
    <x v="0"/>
    <x v="135"/>
    <x v="11"/>
    <x v="0"/>
    <x v="3"/>
    <x v="1232"/>
    <x v="3"/>
    <x v="5"/>
    <x v="3430"/>
    <x v="369"/>
    <x v="4"/>
    <x v="2"/>
    <x v="2911"/>
    <x v="11"/>
    <x v="11"/>
    <x v="11"/>
    <x v="3376"/>
    <x v="3377"/>
    <x v="3377"/>
    <x v="11"/>
    <x v="11"/>
  </r>
  <r>
    <x v="4"/>
    <x v="176"/>
    <x v="3"/>
    <x v="0"/>
    <x v="1"/>
    <x v="719"/>
    <x v="10"/>
    <x v="5"/>
    <x v="3431"/>
    <x v="715"/>
    <x v="6"/>
    <x v="2"/>
    <x v="2912"/>
    <x v="3"/>
    <x v="3"/>
    <x v="3"/>
    <x v="3377"/>
    <x v="3378"/>
    <x v="3378"/>
    <x v="3"/>
    <x v="3"/>
  </r>
  <r>
    <x v="1"/>
    <x v="178"/>
    <x v="4"/>
    <x v="0"/>
    <x v="2"/>
    <x v="1080"/>
    <x v="6"/>
    <x v="1"/>
    <x v="3432"/>
    <x v="648"/>
    <x v="0"/>
    <x v="26"/>
    <x v="2913"/>
    <x v="4"/>
    <x v="4"/>
    <x v="4"/>
    <x v="3378"/>
    <x v="3379"/>
    <x v="3379"/>
    <x v="4"/>
    <x v="4"/>
  </r>
  <r>
    <x v="4"/>
    <x v="29"/>
    <x v="3"/>
    <x v="1"/>
    <x v="3"/>
    <x v="1969"/>
    <x v="6"/>
    <x v="6"/>
    <x v="3433"/>
    <x v="1951"/>
    <x v="4"/>
    <x v="80"/>
    <x v="1840"/>
    <x v="3"/>
    <x v="3"/>
    <x v="3"/>
    <x v="3379"/>
    <x v="3380"/>
    <x v="3380"/>
    <x v="3"/>
    <x v="3"/>
  </r>
  <r>
    <x v="3"/>
    <x v="163"/>
    <x v="0"/>
    <x v="0"/>
    <x v="3"/>
    <x v="1041"/>
    <x v="10"/>
    <x v="7"/>
    <x v="3434"/>
    <x v="421"/>
    <x v="0"/>
    <x v="238"/>
    <x v="2914"/>
    <x v="0"/>
    <x v="0"/>
    <x v="0"/>
    <x v="3380"/>
    <x v="3381"/>
    <x v="3381"/>
    <x v="0"/>
    <x v="0"/>
  </r>
  <r>
    <x v="2"/>
    <x v="102"/>
    <x v="0"/>
    <x v="1"/>
    <x v="1"/>
    <x v="1143"/>
    <x v="3"/>
    <x v="4"/>
    <x v="3435"/>
    <x v="1308"/>
    <x v="2"/>
    <x v="147"/>
    <x v="2915"/>
    <x v="0"/>
    <x v="0"/>
    <x v="0"/>
    <x v="3381"/>
    <x v="3382"/>
    <x v="3382"/>
    <x v="0"/>
    <x v="0"/>
  </r>
  <r>
    <x v="1"/>
    <x v="36"/>
    <x v="10"/>
    <x v="0"/>
    <x v="1"/>
    <x v="1591"/>
    <x v="6"/>
    <x v="7"/>
    <x v="3436"/>
    <x v="207"/>
    <x v="3"/>
    <x v="132"/>
    <x v="2916"/>
    <x v="10"/>
    <x v="10"/>
    <x v="10"/>
    <x v="3382"/>
    <x v="3383"/>
    <x v="3383"/>
    <x v="10"/>
    <x v="10"/>
  </r>
  <r>
    <x v="4"/>
    <x v="6"/>
    <x v="8"/>
    <x v="1"/>
    <x v="0"/>
    <x v="246"/>
    <x v="5"/>
    <x v="7"/>
    <x v="3437"/>
    <x v="1952"/>
    <x v="6"/>
    <x v="2"/>
    <x v="2917"/>
    <x v="8"/>
    <x v="8"/>
    <x v="8"/>
    <x v="3383"/>
    <x v="3384"/>
    <x v="3384"/>
    <x v="8"/>
    <x v="8"/>
  </r>
  <r>
    <x v="0"/>
    <x v="0"/>
    <x v="4"/>
    <x v="1"/>
    <x v="0"/>
    <x v="864"/>
    <x v="8"/>
    <x v="2"/>
    <x v="3438"/>
    <x v="1870"/>
    <x v="2"/>
    <x v="2"/>
    <x v="2918"/>
    <x v="4"/>
    <x v="4"/>
    <x v="4"/>
    <x v="3384"/>
    <x v="3385"/>
    <x v="3385"/>
    <x v="4"/>
    <x v="4"/>
  </r>
  <r>
    <x v="4"/>
    <x v="176"/>
    <x v="3"/>
    <x v="1"/>
    <x v="2"/>
    <x v="1527"/>
    <x v="5"/>
    <x v="7"/>
    <x v="3439"/>
    <x v="768"/>
    <x v="1"/>
    <x v="2"/>
    <x v="560"/>
    <x v="3"/>
    <x v="3"/>
    <x v="3"/>
    <x v="3385"/>
    <x v="3386"/>
    <x v="3386"/>
    <x v="3"/>
    <x v="3"/>
  </r>
  <r>
    <x v="0"/>
    <x v="146"/>
    <x v="2"/>
    <x v="1"/>
    <x v="2"/>
    <x v="864"/>
    <x v="8"/>
    <x v="2"/>
    <x v="3440"/>
    <x v="587"/>
    <x v="1"/>
    <x v="2"/>
    <x v="2919"/>
    <x v="2"/>
    <x v="2"/>
    <x v="2"/>
    <x v="3386"/>
    <x v="3387"/>
    <x v="3387"/>
    <x v="2"/>
    <x v="2"/>
  </r>
  <r>
    <x v="1"/>
    <x v="33"/>
    <x v="7"/>
    <x v="1"/>
    <x v="0"/>
    <x v="1479"/>
    <x v="10"/>
    <x v="3"/>
    <x v="3441"/>
    <x v="1207"/>
    <x v="1"/>
    <x v="45"/>
    <x v="554"/>
    <x v="7"/>
    <x v="7"/>
    <x v="7"/>
    <x v="3387"/>
    <x v="3388"/>
    <x v="3388"/>
    <x v="7"/>
    <x v="7"/>
  </r>
  <r>
    <x v="3"/>
    <x v="133"/>
    <x v="5"/>
    <x v="1"/>
    <x v="2"/>
    <x v="1457"/>
    <x v="1"/>
    <x v="6"/>
    <x v="3442"/>
    <x v="1019"/>
    <x v="4"/>
    <x v="18"/>
    <x v="2920"/>
    <x v="5"/>
    <x v="5"/>
    <x v="5"/>
    <x v="3388"/>
    <x v="3389"/>
    <x v="3389"/>
    <x v="5"/>
    <x v="5"/>
  </r>
  <r>
    <x v="2"/>
    <x v="37"/>
    <x v="11"/>
    <x v="1"/>
    <x v="3"/>
    <x v="1349"/>
    <x v="9"/>
    <x v="4"/>
    <x v="3443"/>
    <x v="1359"/>
    <x v="3"/>
    <x v="2"/>
    <x v="2921"/>
    <x v="11"/>
    <x v="11"/>
    <x v="11"/>
    <x v="3389"/>
    <x v="3390"/>
    <x v="3390"/>
    <x v="11"/>
    <x v="11"/>
  </r>
  <r>
    <x v="2"/>
    <x v="90"/>
    <x v="4"/>
    <x v="0"/>
    <x v="1"/>
    <x v="1280"/>
    <x v="1"/>
    <x v="0"/>
    <x v="3444"/>
    <x v="983"/>
    <x v="3"/>
    <x v="2"/>
    <x v="2922"/>
    <x v="4"/>
    <x v="4"/>
    <x v="4"/>
    <x v="3390"/>
    <x v="3391"/>
    <x v="3391"/>
    <x v="4"/>
    <x v="4"/>
  </r>
  <r>
    <x v="5"/>
    <x v="40"/>
    <x v="10"/>
    <x v="0"/>
    <x v="3"/>
    <x v="835"/>
    <x v="3"/>
    <x v="1"/>
    <x v="3445"/>
    <x v="238"/>
    <x v="2"/>
    <x v="69"/>
    <x v="2923"/>
    <x v="10"/>
    <x v="10"/>
    <x v="10"/>
    <x v="3391"/>
    <x v="3392"/>
    <x v="3392"/>
    <x v="10"/>
    <x v="10"/>
  </r>
  <r>
    <x v="1"/>
    <x v="178"/>
    <x v="4"/>
    <x v="1"/>
    <x v="3"/>
    <x v="1914"/>
    <x v="7"/>
    <x v="5"/>
    <x v="3446"/>
    <x v="1147"/>
    <x v="2"/>
    <x v="2"/>
    <x v="2146"/>
    <x v="4"/>
    <x v="4"/>
    <x v="4"/>
    <x v="3392"/>
    <x v="3393"/>
    <x v="3393"/>
    <x v="4"/>
    <x v="4"/>
  </r>
  <r>
    <x v="5"/>
    <x v="70"/>
    <x v="1"/>
    <x v="1"/>
    <x v="0"/>
    <x v="786"/>
    <x v="11"/>
    <x v="0"/>
    <x v="3447"/>
    <x v="919"/>
    <x v="5"/>
    <x v="64"/>
    <x v="2924"/>
    <x v="1"/>
    <x v="1"/>
    <x v="1"/>
    <x v="3393"/>
    <x v="3394"/>
    <x v="3394"/>
    <x v="1"/>
    <x v="1"/>
  </r>
  <r>
    <x v="1"/>
    <x v="64"/>
    <x v="4"/>
    <x v="1"/>
    <x v="1"/>
    <x v="1798"/>
    <x v="6"/>
    <x v="6"/>
    <x v="3448"/>
    <x v="1447"/>
    <x v="6"/>
    <x v="22"/>
    <x v="2925"/>
    <x v="4"/>
    <x v="4"/>
    <x v="4"/>
    <x v="3394"/>
    <x v="3395"/>
    <x v="3395"/>
    <x v="4"/>
    <x v="4"/>
  </r>
  <r>
    <x v="6"/>
    <x v="18"/>
    <x v="10"/>
    <x v="0"/>
    <x v="2"/>
    <x v="1970"/>
    <x v="4"/>
    <x v="0"/>
    <x v="3449"/>
    <x v="410"/>
    <x v="2"/>
    <x v="2"/>
    <x v="2926"/>
    <x v="10"/>
    <x v="10"/>
    <x v="10"/>
    <x v="3395"/>
    <x v="3396"/>
    <x v="3396"/>
    <x v="10"/>
    <x v="10"/>
  </r>
  <r>
    <x v="5"/>
    <x v="40"/>
    <x v="9"/>
    <x v="0"/>
    <x v="2"/>
    <x v="709"/>
    <x v="6"/>
    <x v="1"/>
    <x v="3450"/>
    <x v="1855"/>
    <x v="1"/>
    <x v="65"/>
    <x v="127"/>
    <x v="9"/>
    <x v="9"/>
    <x v="9"/>
    <x v="3396"/>
    <x v="3397"/>
    <x v="3397"/>
    <x v="9"/>
    <x v="9"/>
  </r>
  <r>
    <x v="0"/>
    <x v="119"/>
    <x v="1"/>
    <x v="1"/>
    <x v="0"/>
    <x v="1971"/>
    <x v="0"/>
    <x v="3"/>
    <x v="3451"/>
    <x v="1198"/>
    <x v="5"/>
    <x v="149"/>
    <x v="2927"/>
    <x v="1"/>
    <x v="1"/>
    <x v="1"/>
    <x v="3397"/>
    <x v="3398"/>
    <x v="3398"/>
    <x v="1"/>
    <x v="1"/>
  </r>
  <r>
    <x v="3"/>
    <x v="163"/>
    <x v="3"/>
    <x v="0"/>
    <x v="2"/>
    <x v="320"/>
    <x v="10"/>
    <x v="3"/>
    <x v="3452"/>
    <x v="878"/>
    <x v="6"/>
    <x v="6"/>
    <x v="2928"/>
    <x v="3"/>
    <x v="3"/>
    <x v="3"/>
    <x v="3398"/>
    <x v="3399"/>
    <x v="3399"/>
    <x v="3"/>
    <x v="3"/>
  </r>
  <r>
    <x v="2"/>
    <x v="82"/>
    <x v="9"/>
    <x v="1"/>
    <x v="1"/>
    <x v="1972"/>
    <x v="4"/>
    <x v="5"/>
    <x v="3453"/>
    <x v="1953"/>
    <x v="2"/>
    <x v="41"/>
    <x v="1077"/>
    <x v="9"/>
    <x v="9"/>
    <x v="9"/>
    <x v="3399"/>
    <x v="3400"/>
    <x v="3400"/>
    <x v="9"/>
    <x v="9"/>
  </r>
  <r>
    <x v="0"/>
    <x v="135"/>
    <x v="7"/>
    <x v="0"/>
    <x v="0"/>
    <x v="1973"/>
    <x v="0"/>
    <x v="1"/>
    <x v="3454"/>
    <x v="1954"/>
    <x v="5"/>
    <x v="248"/>
    <x v="2929"/>
    <x v="7"/>
    <x v="7"/>
    <x v="7"/>
    <x v="3400"/>
    <x v="3401"/>
    <x v="3401"/>
    <x v="7"/>
    <x v="7"/>
  </r>
  <r>
    <x v="5"/>
    <x v="100"/>
    <x v="0"/>
    <x v="0"/>
    <x v="0"/>
    <x v="571"/>
    <x v="8"/>
    <x v="6"/>
    <x v="3455"/>
    <x v="1655"/>
    <x v="3"/>
    <x v="2"/>
    <x v="2930"/>
    <x v="0"/>
    <x v="0"/>
    <x v="0"/>
    <x v="3401"/>
    <x v="3402"/>
    <x v="3402"/>
    <x v="0"/>
    <x v="0"/>
  </r>
  <r>
    <x v="1"/>
    <x v="67"/>
    <x v="6"/>
    <x v="1"/>
    <x v="1"/>
    <x v="1124"/>
    <x v="3"/>
    <x v="5"/>
    <x v="3456"/>
    <x v="1460"/>
    <x v="4"/>
    <x v="69"/>
    <x v="2931"/>
    <x v="6"/>
    <x v="6"/>
    <x v="6"/>
    <x v="3402"/>
    <x v="3403"/>
    <x v="3403"/>
    <x v="6"/>
    <x v="6"/>
  </r>
  <r>
    <x v="0"/>
    <x v="135"/>
    <x v="10"/>
    <x v="1"/>
    <x v="3"/>
    <x v="133"/>
    <x v="4"/>
    <x v="0"/>
    <x v="3457"/>
    <x v="1955"/>
    <x v="5"/>
    <x v="122"/>
    <x v="2932"/>
    <x v="10"/>
    <x v="10"/>
    <x v="10"/>
    <x v="3403"/>
    <x v="3404"/>
    <x v="3404"/>
    <x v="10"/>
    <x v="10"/>
  </r>
  <r>
    <x v="1"/>
    <x v="43"/>
    <x v="6"/>
    <x v="1"/>
    <x v="0"/>
    <x v="1974"/>
    <x v="1"/>
    <x v="4"/>
    <x v="3458"/>
    <x v="1956"/>
    <x v="4"/>
    <x v="2"/>
    <x v="2933"/>
    <x v="6"/>
    <x v="6"/>
    <x v="6"/>
    <x v="3404"/>
    <x v="3405"/>
    <x v="3405"/>
    <x v="6"/>
    <x v="6"/>
  </r>
  <r>
    <x v="4"/>
    <x v="6"/>
    <x v="6"/>
    <x v="0"/>
    <x v="3"/>
    <x v="843"/>
    <x v="5"/>
    <x v="3"/>
    <x v="3459"/>
    <x v="294"/>
    <x v="3"/>
    <x v="2"/>
    <x v="2934"/>
    <x v="6"/>
    <x v="6"/>
    <x v="6"/>
    <x v="3405"/>
    <x v="3406"/>
    <x v="3406"/>
    <x v="6"/>
    <x v="6"/>
  </r>
  <r>
    <x v="5"/>
    <x v="105"/>
    <x v="11"/>
    <x v="1"/>
    <x v="3"/>
    <x v="1975"/>
    <x v="10"/>
    <x v="5"/>
    <x v="3460"/>
    <x v="273"/>
    <x v="3"/>
    <x v="75"/>
    <x v="2935"/>
    <x v="11"/>
    <x v="11"/>
    <x v="11"/>
    <x v="3406"/>
    <x v="3407"/>
    <x v="3407"/>
    <x v="11"/>
    <x v="11"/>
  </r>
  <r>
    <x v="5"/>
    <x v="150"/>
    <x v="1"/>
    <x v="0"/>
    <x v="3"/>
    <x v="1976"/>
    <x v="10"/>
    <x v="6"/>
    <x v="3461"/>
    <x v="1060"/>
    <x v="1"/>
    <x v="122"/>
    <x v="2936"/>
    <x v="1"/>
    <x v="1"/>
    <x v="1"/>
    <x v="3407"/>
    <x v="3408"/>
    <x v="3408"/>
    <x v="1"/>
    <x v="1"/>
  </r>
  <r>
    <x v="3"/>
    <x v="30"/>
    <x v="9"/>
    <x v="0"/>
    <x v="2"/>
    <x v="1977"/>
    <x v="11"/>
    <x v="6"/>
    <x v="3462"/>
    <x v="1957"/>
    <x v="2"/>
    <x v="100"/>
    <x v="2293"/>
    <x v="9"/>
    <x v="9"/>
    <x v="9"/>
    <x v="2567"/>
    <x v="2568"/>
    <x v="2568"/>
    <x v="9"/>
    <x v="9"/>
  </r>
  <r>
    <x v="1"/>
    <x v="16"/>
    <x v="10"/>
    <x v="1"/>
    <x v="2"/>
    <x v="1059"/>
    <x v="1"/>
    <x v="2"/>
    <x v="3463"/>
    <x v="1783"/>
    <x v="5"/>
    <x v="11"/>
    <x v="1762"/>
    <x v="10"/>
    <x v="10"/>
    <x v="10"/>
    <x v="3408"/>
    <x v="3409"/>
    <x v="3409"/>
    <x v="10"/>
    <x v="10"/>
  </r>
  <r>
    <x v="5"/>
    <x v="9"/>
    <x v="3"/>
    <x v="1"/>
    <x v="1"/>
    <x v="1099"/>
    <x v="0"/>
    <x v="7"/>
    <x v="3464"/>
    <x v="28"/>
    <x v="1"/>
    <x v="32"/>
    <x v="2937"/>
    <x v="3"/>
    <x v="3"/>
    <x v="3"/>
    <x v="3409"/>
    <x v="3410"/>
    <x v="3410"/>
    <x v="3"/>
    <x v="3"/>
  </r>
  <r>
    <x v="5"/>
    <x v="149"/>
    <x v="0"/>
    <x v="0"/>
    <x v="3"/>
    <x v="272"/>
    <x v="4"/>
    <x v="6"/>
    <x v="3465"/>
    <x v="1157"/>
    <x v="6"/>
    <x v="68"/>
    <x v="2938"/>
    <x v="0"/>
    <x v="0"/>
    <x v="0"/>
    <x v="3410"/>
    <x v="3411"/>
    <x v="3411"/>
    <x v="0"/>
    <x v="0"/>
  </r>
  <r>
    <x v="5"/>
    <x v="149"/>
    <x v="2"/>
    <x v="0"/>
    <x v="3"/>
    <x v="1484"/>
    <x v="11"/>
    <x v="0"/>
    <x v="3466"/>
    <x v="534"/>
    <x v="4"/>
    <x v="239"/>
    <x v="2939"/>
    <x v="2"/>
    <x v="2"/>
    <x v="2"/>
    <x v="3411"/>
    <x v="3412"/>
    <x v="3412"/>
    <x v="2"/>
    <x v="2"/>
  </r>
  <r>
    <x v="1"/>
    <x v="168"/>
    <x v="2"/>
    <x v="0"/>
    <x v="3"/>
    <x v="1978"/>
    <x v="3"/>
    <x v="1"/>
    <x v="3467"/>
    <x v="1958"/>
    <x v="2"/>
    <x v="16"/>
    <x v="2940"/>
    <x v="2"/>
    <x v="2"/>
    <x v="2"/>
    <x v="3412"/>
    <x v="3413"/>
    <x v="3413"/>
    <x v="2"/>
    <x v="2"/>
  </r>
  <r>
    <x v="1"/>
    <x v="36"/>
    <x v="0"/>
    <x v="0"/>
    <x v="2"/>
    <x v="935"/>
    <x v="7"/>
    <x v="1"/>
    <x v="3468"/>
    <x v="1959"/>
    <x v="0"/>
    <x v="13"/>
    <x v="2941"/>
    <x v="0"/>
    <x v="0"/>
    <x v="0"/>
    <x v="3413"/>
    <x v="3414"/>
    <x v="3414"/>
    <x v="0"/>
    <x v="0"/>
  </r>
  <r>
    <x v="1"/>
    <x v="142"/>
    <x v="2"/>
    <x v="1"/>
    <x v="1"/>
    <x v="434"/>
    <x v="2"/>
    <x v="0"/>
    <x v="3469"/>
    <x v="1960"/>
    <x v="5"/>
    <x v="179"/>
    <x v="420"/>
    <x v="2"/>
    <x v="2"/>
    <x v="2"/>
    <x v="3414"/>
    <x v="3415"/>
    <x v="3415"/>
    <x v="2"/>
    <x v="2"/>
  </r>
  <r>
    <x v="0"/>
    <x v="1"/>
    <x v="8"/>
    <x v="0"/>
    <x v="3"/>
    <x v="1769"/>
    <x v="9"/>
    <x v="7"/>
    <x v="3470"/>
    <x v="1463"/>
    <x v="3"/>
    <x v="2"/>
    <x v="2942"/>
    <x v="8"/>
    <x v="8"/>
    <x v="8"/>
    <x v="3415"/>
    <x v="3416"/>
    <x v="3416"/>
    <x v="8"/>
    <x v="8"/>
  </r>
  <r>
    <x v="1"/>
    <x v="148"/>
    <x v="4"/>
    <x v="0"/>
    <x v="2"/>
    <x v="640"/>
    <x v="4"/>
    <x v="7"/>
    <x v="3471"/>
    <x v="80"/>
    <x v="4"/>
    <x v="223"/>
    <x v="2943"/>
    <x v="4"/>
    <x v="4"/>
    <x v="4"/>
    <x v="3416"/>
    <x v="3417"/>
    <x v="3417"/>
    <x v="4"/>
    <x v="4"/>
  </r>
  <r>
    <x v="0"/>
    <x v="72"/>
    <x v="8"/>
    <x v="1"/>
    <x v="3"/>
    <x v="1979"/>
    <x v="7"/>
    <x v="5"/>
    <x v="3472"/>
    <x v="691"/>
    <x v="6"/>
    <x v="2"/>
    <x v="2944"/>
    <x v="8"/>
    <x v="8"/>
    <x v="8"/>
    <x v="3417"/>
    <x v="3418"/>
    <x v="3418"/>
    <x v="8"/>
    <x v="8"/>
  </r>
  <r>
    <x v="0"/>
    <x v="118"/>
    <x v="0"/>
    <x v="1"/>
    <x v="2"/>
    <x v="1980"/>
    <x v="1"/>
    <x v="7"/>
    <x v="3473"/>
    <x v="1750"/>
    <x v="4"/>
    <x v="187"/>
    <x v="2945"/>
    <x v="0"/>
    <x v="0"/>
    <x v="0"/>
    <x v="3418"/>
    <x v="3419"/>
    <x v="3419"/>
    <x v="0"/>
    <x v="0"/>
  </r>
  <r>
    <x v="5"/>
    <x v="100"/>
    <x v="6"/>
    <x v="1"/>
    <x v="3"/>
    <x v="894"/>
    <x v="4"/>
    <x v="7"/>
    <x v="3474"/>
    <x v="1361"/>
    <x v="1"/>
    <x v="217"/>
    <x v="2946"/>
    <x v="6"/>
    <x v="6"/>
    <x v="6"/>
    <x v="3419"/>
    <x v="3420"/>
    <x v="3420"/>
    <x v="6"/>
    <x v="6"/>
  </r>
  <r>
    <x v="5"/>
    <x v="149"/>
    <x v="10"/>
    <x v="0"/>
    <x v="3"/>
    <x v="73"/>
    <x v="2"/>
    <x v="6"/>
    <x v="3475"/>
    <x v="1961"/>
    <x v="0"/>
    <x v="106"/>
    <x v="2947"/>
    <x v="10"/>
    <x v="10"/>
    <x v="10"/>
    <x v="3420"/>
    <x v="3421"/>
    <x v="3421"/>
    <x v="10"/>
    <x v="10"/>
  </r>
  <r>
    <x v="1"/>
    <x v="85"/>
    <x v="1"/>
    <x v="1"/>
    <x v="2"/>
    <x v="400"/>
    <x v="6"/>
    <x v="5"/>
    <x v="3476"/>
    <x v="1962"/>
    <x v="2"/>
    <x v="20"/>
    <x v="2948"/>
    <x v="1"/>
    <x v="1"/>
    <x v="1"/>
    <x v="3421"/>
    <x v="3422"/>
    <x v="3422"/>
    <x v="1"/>
    <x v="1"/>
  </r>
  <r>
    <x v="2"/>
    <x v="37"/>
    <x v="10"/>
    <x v="1"/>
    <x v="2"/>
    <x v="331"/>
    <x v="11"/>
    <x v="0"/>
    <x v="3477"/>
    <x v="1963"/>
    <x v="2"/>
    <x v="2"/>
    <x v="2949"/>
    <x v="10"/>
    <x v="10"/>
    <x v="10"/>
    <x v="3422"/>
    <x v="3423"/>
    <x v="3423"/>
    <x v="10"/>
    <x v="10"/>
  </r>
  <r>
    <x v="4"/>
    <x v="23"/>
    <x v="5"/>
    <x v="1"/>
    <x v="1"/>
    <x v="1981"/>
    <x v="9"/>
    <x v="0"/>
    <x v="3478"/>
    <x v="597"/>
    <x v="6"/>
    <x v="3"/>
    <x v="2950"/>
    <x v="5"/>
    <x v="5"/>
    <x v="5"/>
    <x v="3423"/>
    <x v="3424"/>
    <x v="3424"/>
    <x v="5"/>
    <x v="5"/>
  </r>
  <r>
    <x v="1"/>
    <x v="85"/>
    <x v="8"/>
    <x v="0"/>
    <x v="2"/>
    <x v="57"/>
    <x v="11"/>
    <x v="4"/>
    <x v="3479"/>
    <x v="675"/>
    <x v="3"/>
    <x v="46"/>
    <x v="2951"/>
    <x v="8"/>
    <x v="8"/>
    <x v="8"/>
    <x v="3424"/>
    <x v="3425"/>
    <x v="3425"/>
    <x v="8"/>
    <x v="8"/>
  </r>
  <r>
    <x v="3"/>
    <x v="61"/>
    <x v="9"/>
    <x v="1"/>
    <x v="1"/>
    <x v="1508"/>
    <x v="8"/>
    <x v="7"/>
    <x v="3480"/>
    <x v="1252"/>
    <x v="1"/>
    <x v="78"/>
    <x v="2952"/>
    <x v="9"/>
    <x v="9"/>
    <x v="9"/>
    <x v="3425"/>
    <x v="3426"/>
    <x v="3426"/>
    <x v="9"/>
    <x v="9"/>
  </r>
  <r>
    <x v="2"/>
    <x v="165"/>
    <x v="3"/>
    <x v="0"/>
    <x v="0"/>
    <x v="1785"/>
    <x v="11"/>
    <x v="3"/>
    <x v="3481"/>
    <x v="1964"/>
    <x v="5"/>
    <x v="45"/>
    <x v="2953"/>
    <x v="3"/>
    <x v="3"/>
    <x v="3"/>
    <x v="3426"/>
    <x v="3427"/>
    <x v="3427"/>
    <x v="3"/>
    <x v="3"/>
  </r>
  <r>
    <x v="1"/>
    <x v="123"/>
    <x v="1"/>
    <x v="1"/>
    <x v="1"/>
    <x v="1016"/>
    <x v="10"/>
    <x v="3"/>
    <x v="3482"/>
    <x v="62"/>
    <x v="0"/>
    <x v="240"/>
    <x v="2954"/>
    <x v="1"/>
    <x v="1"/>
    <x v="1"/>
    <x v="3427"/>
    <x v="3428"/>
    <x v="3428"/>
    <x v="1"/>
    <x v="12"/>
  </r>
  <r>
    <x v="2"/>
    <x v="102"/>
    <x v="9"/>
    <x v="1"/>
    <x v="3"/>
    <x v="1325"/>
    <x v="9"/>
    <x v="3"/>
    <x v="3483"/>
    <x v="127"/>
    <x v="4"/>
    <x v="37"/>
    <x v="2955"/>
    <x v="9"/>
    <x v="9"/>
    <x v="9"/>
    <x v="3428"/>
    <x v="3429"/>
    <x v="3429"/>
    <x v="9"/>
    <x v="9"/>
  </r>
  <r>
    <x v="6"/>
    <x v="103"/>
    <x v="2"/>
    <x v="0"/>
    <x v="3"/>
    <x v="1680"/>
    <x v="8"/>
    <x v="0"/>
    <x v="3484"/>
    <x v="1285"/>
    <x v="0"/>
    <x v="61"/>
    <x v="2956"/>
    <x v="2"/>
    <x v="2"/>
    <x v="2"/>
    <x v="3429"/>
    <x v="3430"/>
    <x v="3430"/>
    <x v="2"/>
    <x v="2"/>
  </r>
  <r>
    <x v="2"/>
    <x v="165"/>
    <x v="11"/>
    <x v="0"/>
    <x v="0"/>
    <x v="582"/>
    <x v="11"/>
    <x v="1"/>
    <x v="3485"/>
    <x v="1965"/>
    <x v="2"/>
    <x v="31"/>
    <x v="2957"/>
    <x v="11"/>
    <x v="11"/>
    <x v="11"/>
    <x v="3430"/>
    <x v="3431"/>
    <x v="3431"/>
    <x v="11"/>
    <x v="11"/>
  </r>
  <r>
    <x v="0"/>
    <x v="49"/>
    <x v="5"/>
    <x v="0"/>
    <x v="3"/>
    <x v="80"/>
    <x v="10"/>
    <x v="3"/>
    <x v="3486"/>
    <x v="1419"/>
    <x v="1"/>
    <x v="30"/>
    <x v="2958"/>
    <x v="5"/>
    <x v="5"/>
    <x v="5"/>
    <x v="3431"/>
    <x v="3432"/>
    <x v="3432"/>
    <x v="5"/>
    <x v="5"/>
  </r>
  <r>
    <x v="1"/>
    <x v="81"/>
    <x v="1"/>
    <x v="0"/>
    <x v="2"/>
    <x v="1904"/>
    <x v="1"/>
    <x v="3"/>
    <x v="3487"/>
    <x v="1966"/>
    <x v="0"/>
    <x v="146"/>
    <x v="2959"/>
    <x v="1"/>
    <x v="1"/>
    <x v="1"/>
    <x v="3432"/>
    <x v="3433"/>
    <x v="3433"/>
    <x v="1"/>
    <x v="1"/>
  </r>
  <r>
    <x v="5"/>
    <x v="52"/>
    <x v="7"/>
    <x v="0"/>
    <x v="3"/>
    <x v="1982"/>
    <x v="1"/>
    <x v="6"/>
    <x v="3488"/>
    <x v="1082"/>
    <x v="1"/>
    <x v="66"/>
    <x v="2960"/>
    <x v="7"/>
    <x v="7"/>
    <x v="7"/>
    <x v="3433"/>
    <x v="3434"/>
    <x v="3434"/>
    <x v="7"/>
    <x v="7"/>
  </r>
  <r>
    <x v="1"/>
    <x v="59"/>
    <x v="3"/>
    <x v="1"/>
    <x v="0"/>
    <x v="1487"/>
    <x v="8"/>
    <x v="7"/>
    <x v="3489"/>
    <x v="1126"/>
    <x v="2"/>
    <x v="2"/>
    <x v="2498"/>
    <x v="3"/>
    <x v="3"/>
    <x v="3"/>
    <x v="3434"/>
    <x v="3435"/>
    <x v="3435"/>
    <x v="3"/>
    <x v="3"/>
  </r>
  <r>
    <x v="5"/>
    <x v="100"/>
    <x v="5"/>
    <x v="1"/>
    <x v="3"/>
    <x v="1983"/>
    <x v="4"/>
    <x v="3"/>
    <x v="3490"/>
    <x v="1967"/>
    <x v="3"/>
    <x v="119"/>
    <x v="2961"/>
    <x v="5"/>
    <x v="5"/>
    <x v="5"/>
    <x v="3435"/>
    <x v="3436"/>
    <x v="3436"/>
    <x v="5"/>
    <x v="5"/>
  </r>
  <r>
    <x v="5"/>
    <x v="177"/>
    <x v="6"/>
    <x v="1"/>
    <x v="0"/>
    <x v="957"/>
    <x v="2"/>
    <x v="5"/>
    <x v="3491"/>
    <x v="923"/>
    <x v="4"/>
    <x v="12"/>
    <x v="2962"/>
    <x v="6"/>
    <x v="6"/>
    <x v="6"/>
    <x v="3436"/>
    <x v="3437"/>
    <x v="3437"/>
    <x v="6"/>
    <x v="6"/>
  </r>
  <r>
    <x v="1"/>
    <x v="89"/>
    <x v="3"/>
    <x v="0"/>
    <x v="0"/>
    <x v="1984"/>
    <x v="6"/>
    <x v="3"/>
    <x v="3492"/>
    <x v="1160"/>
    <x v="3"/>
    <x v="164"/>
    <x v="2480"/>
    <x v="3"/>
    <x v="3"/>
    <x v="3"/>
    <x v="3437"/>
    <x v="3438"/>
    <x v="3438"/>
    <x v="3"/>
    <x v="3"/>
  </r>
  <r>
    <x v="5"/>
    <x v="145"/>
    <x v="11"/>
    <x v="0"/>
    <x v="0"/>
    <x v="1164"/>
    <x v="0"/>
    <x v="0"/>
    <x v="3493"/>
    <x v="1968"/>
    <x v="1"/>
    <x v="100"/>
    <x v="2963"/>
    <x v="11"/>
    <x v="11"/>
    <x v="11"/>
    <x v="3438"/>
    <x v="3439"/>
    <x v="3439"/>
    <x v="11"/>
    <x v="11"/>
  </r>
  <r>
    <x v="5"/>
    <x v="39"/>
    <x v="7"/>
    <x v="1"/>
    <x v="2"/>
    <x v="1646"/>
    <x v="2"/>
    <x v="7"/>
    <x v="3494"/>
    <x v="1969"/>
    <x v="4"/>
    <x v="146"/>
    <x v="2964"/>
    <x v="7"/>
    <x v="7"/>
    <x v="7"/>
    <x v="3439"/>
    <x v="3440"/>
    <x v="3440"/>
    <x v="7"/>
    <x v="7"/>
  </r>
  <r>
    <x v="5"/>
    <x v="177"/>
    <x v="10"/>
    <x v="0"/>
    <x v="3"/>
    <x v="1245"/>
    <x v="6"/>
    <x v="7"/>
    <x v="3495"/>
    <x v="1175"/>
    <x v="3"/>
    <x v="143"/>
    <x v="2965"/>
    <x v="10"/>
    <x v="10"/>
    <x v="10"/>
    <x v="3440"/>
    <x v="3441"/>
    <x v="3441"/>
    <x v="10"/>
    <x v="10"/>
  </r>
  <r>
    <x v="5"/>
    <x v="101"/>
    <x v="2"/>
    <x v="0"/>
    <x v="2"/>
    <x v="164"/>
    <x v="7"/>
    <x v="3"/>
    <x v="3496"/>
    <x v="165"/>
    <x v="3"/>
    <x v="12"/>
    <x v="2966"/>
    <x v="2"/>
    <x v="2"/>
    <x v="2"/>
    <x v="3441"/>
    <x v="3442"/>
    <x v="3442"/>
    <x v="2"/>
    <x v="2"/>
  </r>
  <r>
    <x v="2"/>
    <x v="12"/>
    <x v="11"/>
    <x v="1"/>
    <x v="2"/>
    <x v="1985"/>
    <x v="9"/>
    <x v="0"/>
    <x v="3497"/>
    <x v="929"/>
    <x v="1"/>
    <x v="44"/>
    <x v="2967"/>
    <x v="11"/>
    <x v="11"/>
    <x v="11"/>
    <x v="3442"/>
    <x v="3443"/>
    <x v="3443"/>
    <x v="11"/>
    <x v="11"/>
  </r>
  <r>
    <x v="1"/>
    <x v="77"/>
    <x v="3"/>
    <x v="1"/>
    <x v="2"/>
    <x v="227"/>
    <x v="5"/>
    <x v="5"/>
    <x v="3498"/>
    <x v="511"/>
    <x v="2"/>
    <x v="126"/>
    <x v="2968"/>
    <x v="3"/>
    <x v="3"/>
    <x v="3"/>
    <x v="3443"/>
    <x v="3444"/>
    <x v="3444"/>
    <x v="3"/>
    <x v="3"/>
  </r>
  <r>
    <x v="5"/>
    <x v="111"/>
    <x v="5"/>
    <x v="0"/>
    <x v="3"/>
    <x v="436"/>
    <x v="10"/>
    <x v="4"/>
    <x v="3499"/>
    <x v="1010"/>
    <x v="0"/>
    <x v="23"/>
    <x v="2969"/>
    <x v="5"/>
    <x v="5"/>
    <x v="5"/>
    <x v="3444"/>
    <x v="3445"/>
    <x v="3445"/>
    <x v="5"/>
    <x v="5"/>
  </r>
  <r>
    <x v="1"/>
    <x v="152"/>
    <x v="2"/>
    <x v="0"/>
    <x v="1"/>
    <x v="1628"/>
    <x v="6"/>
    <x v="4"/>
    <x v="3500"/>
    <x v="1970"/>
    <x v="2"/>
    <x v="71"/>
    <x v="2970"/>
    <x v="2"/>
    <x v="2"/>
    <x v="2"/>
    <x v="3445"/>
    <x v="3446"/>
    <x v="3446"/>
    <x v="2"/>
    <x v="2"/>
  </r>
  <r>
    <x v="2"/>
    <x v="65"/>
    <x v="9"/>
    <x v="0"/>
    <x v="3"/>
    <x v="1986"/>
    <x v="0"/>
    <x v="2"/>
    <x v="3501"/>
    <x v="292"/>
    <x v="0"/>
    <x v="2"/>
    <x v="2971"/>
    <x v="9"/>
    <x v="9"/>
    <x v="9"/>
    <x v="3446"/>
    <x v="3447"/>
    <x v="3447"/>
    <x v="9"/>
    <x v="9"/>
  </r>
  <r>
    <x v="1"/>
    <x v="44"/>
    <x v="5"/>
    <x v="0"/>
    <x v="3"/>
    <x v="1277"/>
    <x v="2"/>
    <x v="0"/>
    <x v="3502"/>
    <x v="1133"/>
    <x v="2"/>
    <x v="57"/>
    <x v="396"/>
    <x v="5"/>
    <x v="5"/>
    <x v="5"/>
    <x v="3447"/>
    <x v="3448"/>
    <x v="3448"/>
    <x v="5"/>
    <x v="5"/>
  </r>
  <r>
    <x v="2"/>
    <x v="3"/>
    <x v="5"/>
    <x v="1"/>
    <x v="0"/>
    <x v="397"/>
    <x v="0"/>
    <x v="4"/>
    <x v="3503"/>
    <x v="1576"/>
    <x v="5"/>
    <x v="206"/>
    <x v="2972"/>
    <x v="5"/>
    <x v="5"/>
    <x v="5"/>
    <x v="3448"/>
    <x v="3449"/>
    <x v="3449"/>
    <x v="5"/>
    <x v="5"/>
  </r>
  <r>
    <x v="1"/>
    <x v="7"/>
    <x v="10"/>
    <x v="0"/>
    <x v="3"/>
    <x v="1867"/>
    <x v="9"/>
    <x v="4"/>
    <x v="3504"/>
    <x v="984"/>
    <x v="6"/>
    <x v="2"/>
    <x v="2973"/>
    <x v="10"/>
    <x v="10"/>
    <x v="10"/>
    <x v="3449"/>
    <x v="3450"/>
    <x v="3450"/>
    <x v="10"/>
    <x v="10"/>
  </r>
  <r>
    <x v="2"/>
    <x v="90"/>
    <x v="11"/>
    <x v="1"/>
    <x v="1"/>
    <x v="1692"/>
    <x v="10"/>
    <x v="0"/>
    <x v="3505"/>
    <x v="1971"/>
    <x v="6"/>
    <x v="92"/>
    <x v="2974"/>
    <x v="11"/>
    <x v="11"/>
    <x v="11"/>
    <x v="3450"/>
    <x v="3451"/>
    <x v="3451"/>
    <x v="11"/>
    <x v="11"/>
  </r>
  <r>
    <x v="1"/>
    <x v="7"/>
    <x v="6"/>
    <x v="1"/>
    <x v="3"/>
    <x v="1987"/>
    <x v="5"/>
    <x v="3"/>
    <x v="3506"/>
    <x v="491"/>
    <x v="0"/>
    <x v="2"/>
    <x v="2751"/>
    <x v="6"/>
    <x v="6"/>
    <x v="6"/>
    <x v="3451"/>
    <x v="3452"/>
    <x v="3452"/>
    <x v="6"/>
    <x v="6"/>
  </r>
  <r>
    <x v="4"/>
    <x v="29"/>
    <x v="5"/>
    <x v="0"/>
    <x v="2"/>
    <x v="705"/>
    <x v="8"/>
    <x v="5"/>
    <x v="3507"/>
    <x v="1178"/>
    <x v="1"/>
    <x v="16"/>
    <x v="301"/>
    <x v="5"/>
    <x v="5"/>
    <x v="5"/>
    <x v="3452"/>
    <x v="3453"/>
    <x v="3453"/>
    <x v="5"/>
    <x v="5"/>
  </r>
  <r>
    <x v="1"/>
    <x v="152"/>
    <x v="10"/>
    <x v="1"/>
    <x v="2"/>
    <x v="1353"/>
    <x v="5"/>
    <x v="4"/>
    <x v="3508"/>
    <x v="1972"/>
    <x v="2"/>
    <x v="187"/>
    <x v="2975"/>
    <x v="10"/>
    <x v="10"/>
    <x v="10"/>
    <x v="3453"/>
    <x v="3454"/>
    <x v="3454"/>
    <x v="10"/>
    <x v="10"/>
  </r>
  <r>
    <x v="0"/>
    <x v="146"/>
    <x v="0"/>
    <x v="0"/>
    <x v="1"/>
    <x v="1988"/>
    <x v="0"/>
    <x v="2"/>
    <x v="3509"/>
    <x v="861"/>
    <x v="5"/>
    <x v="160"/>
    <x v="2976"/>
    <x v="0"/>
    <x v="0"/>
    <x v="0"/>
    <x v="3454"/>
    <x v="3455"/>
    <x v="3455"/>
    <x v="0"/>
    <x v="0"/>
  </r>
  <r>
    <x v="1"/>
    <x v="152"/>
    <x v="10"/>
    <x v="0"/>
    <x v="1"/>
    <x v="724"/>
    <x v="4"/>
    <x v="0"/>
    <x v="3510"/>
    <x v="1346"/>
    <x v="3"/>
    <x v="106"/>
    <x v="1144"/>
    <x v="10"/>
    <x v="10"/>
    <x v="10"/>
    <x v="3455"/>
    <x v="3456"/>
    <x v="3456"/>
    <x v="10"/>
    <x v="10"/>
  </r>
  <r>
    <x v="2"/>
    <x v="165"/>
    <x v="2"/>
    <x v="0"/>
    <x v="0"/>
    <x v="429"/>
    <x v="4"/>
    <x v="3"/>
    <x v="3511"/>
    <x v="1210"/>
    <x v="1"/>
    <x v="141"/>
    <x v="2977"/>
    <x v="2"/>
    <x v="2"/>
    <x v="2"/>
    <x v="3456"/>
    <x v="3457"/>
    <x v="3457"/>
    <x v="2"/>
    <x v="2"/>
  </r>
  <r>
    <x v="0"/>
    <x v="27"/>
    <x v="7"/>
    <x v="1"/>
    <x v="3"/>
    <x v="61"/>
    <x v="6"/>
    <x v="3"/>
    <x v="3512"/>
    <x v="1973"/>
    <x v="0"/>
    <x v="131"/>
    <x v="119"/>
    <x v="7"/>
    <x v="7"/>
    <x v="7"/>
    <x v="3457"/>
    <x v="3458"/>
    <x v="3458"/>
    <x v="7"/>
    <x v="7"/>
  </r>
  <r>
    <x v="5"/>
    <x v="54"/>
    <x v="11"/>
    <x v="1"/>
    <x v="3"/>
    <x v="1221"/>
    <x v="2"/>
    <x v="0"/>
    <x v="3513"/>
    <x v="204"/>
    <x v="3"/>
    <x v="71"/>
    <x v="2978"/>
    <x v="11"/>
    <x v="11"/>
    <x v="11"/>
    <x v="3458"/>
    <x v="3459"/>
    <x v="3459"/>
    <x v="11"/>
    <x v="11"/>
  </r>
  <r>
    <x v="5"/>
    <x v="40"/>
    <x v="11"/>
    <x v="0"/>
    <x v="0"/>
    <x v="1989"/>
    <x v="2"/>
    <x v="7"/>
    <x v="3514"/>
    <x v="1586"/>
    <x v="5"/>
    <x v="86"/>
    <x v="2979"/>
    <x v="11"/>
    <x v="11"/>
    <x v="11"/>
    <x v="3459"/>
    <x v="3460"/>
    <x v="3460"/>
    <x v="11"/>
    <x v="11"/>
  </r>
  <r>
    <x v="5"/>
    <x v="84"/>
    <x v="6"/>
    <x v="1"/>
    <x v="0"/>
    <x v="1414"/>
    <x v="7"/>
    <x v="2"/>
    <x v="3515"/>
    <x v="1907"/>
    <x v="4"/>
    <x v="2"/>
    <x v="534"/>
    <x v="6"/>
    <x v="6"/>
    <x v="6"/>
    <x v="3460"/>
    <x v="3461"/>
    <x v="3461"/>
    <x v="6"/>
    <x v="6"/>
  </r>
  <r>
    <x v="5"/>
    <x v="47"/>
    <x v="3"/>
    <x v="1"/>
    <x v="1"/>
    <x v="479"/>
    <x v="8"/>
    <x v="2"/>
    <x v="3516"/>
    <x v="1203"/>
    <x v="3"/>
    <x v="111"/>
    <x v="2980"/>
    <x v="3"/>
    <x v="3"/>
    <x v="3"/>
    <x v="3461"/>
    <x v="3462"/>
    <x v="3462"/>
    <x v="3"/>
    <x v="3"/>
  </r>
  <r>
    <x v="1"/>
    <x v="139"/>
    <x v="1"/>
    <x v="0"/>
    <x v="2"/>
    <x v="1685"/>
    <x v="9"/>
    <x v="6"/>
    <x v="3517"/>
    <x v="434"/>
    <x v="1"/>
    <x v="2"/>
    <x v="2981"/>
    <x v="1"/>
    <x v="1"/>
    <x v="1"/>
    <x v="3462"/>
    <x v="3463"/>
    <x v="3463"/>
    <x v="1"/>
    <x v="1"/>
  </r>
  <r>
    <x v="1"/>
    <x v="157"/>
    <x v="4"/>
    <x v="1"/>
    <x v="0"/>
    <x v="133"/>
    <x v="4"/>
    <x v="0"/>
    <x v="3518"/>
    <x v="1955"/>
    <x v="5"/>
    <x v="122"/>
    <x v="2982"/>
    <x v="4"/>
    <x v="4"/>
    <x v="4"/>
    <x v="3463"/>
    <x v="3464"/>
    <x v="3464"/>
    <x v="4"/>
    <x v="4"/>
  </r>
  <r>
    <x v="3"/>
    <x v="184"/>
    <x v="8"/>
    <x v="1"/>
    <x v="2"/>
    <x v="958"/>
    <x v="9"/>
    <x v="1"/>
    <x v="3519"/>
    <x v="1974"/>
    <x v="4"/>
    <x v="2"/>
    <x v="2568"/>
    <x v="8"/>
    <x v="8"/>
    <x v="8"/>
    <x v="3464"/>
    <x v="3465"/>
    <x v="3465"/>
    <x v="8"/>
    <x v="8"/>
  </r>
  <r>
    <x v="4"/>
    <x v="143"/>
    <x v="7"/>
    <x v="0"/>
    <x v="1"/>
    <x v="1041"/>
    <x v="10"/>
    <x v="7"/>
    <x v="3520"/>
    <x v="1005"/>
    <x v="3"/>
    <x v="231"/>
    <x v="2972"/>
    <x v="7"/>
    <x v="7"/>
    <x v="7"/>
    <x v="3465"/>
    <x v="3466"/>
    <x v="3466"/>
    <x v="7"/>
    <x v="7"/>
  </r>
  <r>
    <x v="0"/>
    <x v="172"/>
    <x v="4"/>
    <x v="1"/>
    <x v="0"/>
    <x v="1314"/>
    <x v="3"/>
    <x v="3"/>
    <x v="3521"/>
    <x v="21"/>
    <x v="4"/>
    <x v="148"/>
    <x v="2983"/>
    <x v="4"/>
    <x v="4"/>
    <x v="4"/>
    <x v="3466"/>
    <x v="3467"/>
    <x v="3467"/>
    <x v="4"/>
    <x v="4"/>
  </r>
  <r>
    <x v="3"/>
    <x v="133"/>
    <x v="6"/>
    <x v="1"/>
    <x v="3"/>
    <x v="1672"/>
    <x v="5"/>
    <x v="5"/>
    <x v="3522"/>
    <x v="1975"/>
    <x v="2"/>
    <x v="2"/>
    <x v="2984"/>
    <x v="6"/>
    <x v="6"/>
    <x v="6"/>
    <x v="3467"/>
    <x v="3468"/>
    <x v="3468"/>
    <x v="6"/>
    <x v="6"/>
  </r>
  <r>
    <x v="3"/>
    <x v="8"/>
    <x v="10"/>
    <x v="1"/>
    <x v="0"/>
    <x v="281"/>
    <x v="8"/>
    <x v="6"/>
    <x v="3523"/>
    <x v="1976"/>
    <x v="6"/>
    <x v="2"/>
    <x v="2985"/>
    <x v="10"/>
    <x v="10"/>
    <x v="10"/>
    <x v="3468"/>
    <x v="3469"/>
    <x v="3469"/>
    <x v="10"/>
    <x v="10"/>
  </r>
  <r>
    <x v="5"/>
    <x v="101"/>
    <x v="5"/>
    <x v="0"/>
    <x v="3"/>
    <x v="1571"/>
    <x v="0"/>
    <x v="1"/>
    <x v="3524"/>
    <x v="865"/>
    <x v="3"/>
    <x v="2"/>
    <x v="2986"/>
    <x v="5"/>
    <x v="5"/>
    <x v="5"/>
    <x v="3469"/>
    <x v="3470"/>
    <x v="3470"/>
    <x v="5"/>
    <x v="5"/>
  </r>
  <r>
    <x v="5"/>
    <x v="111"/>
    <x v="10"/>
    <x v="1"/>
    <x v="2"/>
    <x v="1215"/>
    <x v="5"/>
    <x v="5"/>
    <x v="3525"/>
    <x v="1227"/>
    <x v="0"/>
    <x v="2"/>
    <x v="2987"/>
    <x v="10"/>
    <x v="10"/>
    <x v="10"/>
    <x v="3470"/>
    <x v="3471"/>
    <x v="3471"/>
    <x v="10"/>
    <x v="10"/>
  </r>
  <r>
    <x v="5"/>
    <x v="162"/>
    <x v="10"/>
    <x v="0"/>
    <x v="1"/>
    <x v="579"/>
    <x v="7"/>
    <x v="3"/>
    <x v="3526"/>
    <x v="1071"/>
    <x v="2"/>
    <x v="30"/>
    <x v="1824"/>
    <x v="10"/>
    <x v="10"/>
    <x v="10"/>
    <x v="3471"/>
    <x v="3472"/>
    <x v="3472"/>
    <x v="10"/>
    <x v="10"/>
  </r>
  <r>
    <x v="5"/>
    <x v="96"/>
    <x v="7"/>
    <x v="0"/>
    <x v="0"/>
    <x v="1550"/>
    <x v="11"/>
    <x v="1"/>
    <x v="3527"/>
    <x v="1138"/>
    <x v="4"/>
    <x v="2"/>
    <x v="1020"/>
    <x v="7"/>
    <x v="7"/>
    <x v="7"/>
    <x v="3472"/>
    <x v="3473"/>
    <x v="3473"/>
    <x v="7"/>
    <x v="7"/>
  </r>
  <r>
    <x v="0"/>
    <x v="27"/>
    <x v="0"/>
    <x v="1"/>
    <x v="0"/>
    <x v="1643"/>
    <x v="10"/>
    <x v="2"/>
    <x v="3528"/>
    <x v="1898"/>
    <x v="6"/>
    <x v="218"/>
    <x v="2477"/>
    <x v="0"/>
    <x v="0"/>
    <x v="0"/>
    <x v="3473"/>
    <x v="3474"/>
    <x v="3474"/>
    <x v="0"/>
    <x v="0"/>
  </r>
  <r>
    <x v="1"/>
    <x v="36"/>
    <x v="7"/>
    <x v="1"/>
    <x v="0"/>
    <x v="1633"/>
    <x v="4"/>
    <x v="5"/>
    <x v="3529"/>
    <x v="1678"/>
    <x v="5"/>
    <x v="3"/>
    <x v="954"/>
    <x v="7"/>
    <x v="7"/>
    <x v="7"/>
    <x v="3474"/>
    <x v="3475"/>
    <x v="3475"/>
    <x v="7"/>
    <x v="7"/>
  </r>
  <r>
    <x v="5"/>
    <x v="34"/>
    <x v="8"/>
    <x v="0"/>
    <x v="3"/>
    <x v="1929"/>
    <x v="9"/>
    <x v="4"/>
    <x v="3530"/>
    <x v="186"/>
    <x v="3"/>
    <x v="2"/>
    <x v="825"/>
    <x v="8"/>
    <x v="8"/>
    <x v="8"/>
    <x v="3475"/>
    <x v="3476"/>
    <x v="3476"/>
    <x v="8"/>
    <x v="8"/>
  </r>
  <r>
    <x v="0"/>
    <x v="119"/>
    <x v="9"/>
    <x v="0"/>
    <x v="1"/>
    <x v="180"/>
    <x v="2"/>
    <x v="1"/>
    <x v="3531"/>
    <x v="902"/>
    <x v="6"/>
    <x v="2"/>
    <x v="1578"/>
    <x v="9"/>
    <x v="9"/>
    <x v="9"/>
    <x v="3476"/>
    <x v="3477"/>
    <x v="3477"/>
    <x v="9"/>
    <x v="9"/>
  </r>
  <r>
    <x v="5"/>
    <x v="40"/>
    <x v="9"/>
    <x v="1"/>
    <x v="3"/>
    <x v="1990"/>
    <x v="8"/>
    <x v="5"/>
    <x v="3532"/>
    <x v="1975"/>
    <x v="2"/>
    <x v="65"/>
    <x v="2988"/>
    <x v="9"/>
    <x v="9"/>
    <x v="9"/>
    <x v="3477"/>
    <x v="3478"/>
    <x v="3478"/>
    <x v="9"/>
    <x v="9"/>
  </r>
  <r>
    <x v="2"/>
    <x v="38"/>
    <x v="10"/>
    <x v="1"/>
    <x v="0"/>
    <x v="1040"/>
    <x v="4"/>
    <x v="0"/>
    <x v="3533"/>
    <x v="409"/>
    <x v="2"/>
    <x v="130"/>
    <x v="2989"/>
    <x v="10"/>
    <x v="10"/>
    <x v="10"/>
    <x v="3478"/>
    <x v="3479"/>
    <x v="3479"/>
    <x v="10"/>
    <x v="10"/>
  </r>
  <r>
    <x v="2"/>
    <x v="164"/>
    <x v="9"/>
    <x v="1"/>
    <x v="0"/>
    <x v="1121"/>
    <x v="5"/>
    <x v="5"/>
    <x v="3534"/>
    <x v="1977"/>
    <x v="2"/>
    <x v="2"/>
    <x v="2990"/>
    <x v="9"/>
    <x v="9"/>
    <x v="9"/>
    <x v="3479"/>
    <x v="3480"/>
    <x v="3480"/>
    <x v="9"/>
    <x v="9"/>
  </r>
  <r>
    <x v="2"/>
    <x v="82"/>
    <x v="1"/>
    <x v="0"/>
    <x v="1"/>
    <x v="1417"/>
    <x v="6"/>
    <x v="6"/>
    <x v="3535"/>
    <x v="851"/>
    <x v="0"/>
    <x v="46"/>
    <x v="584"/>
    <x v="1"/>
    <x v="1"/>
    <x v="1"/>
    <x v="3480"/>
    <x v="3481"/>
    <x v="3481"/>
    <x v="1"/>
    <x v="1"/>
  </r>
  <r>
    <x v="5"/>
    <x v="96"/>
    <x v="4"/>
    <x v="1"/>
    <x v="0"/>
    <x v="1991"/>
    <x v="10"/>
    <x v="7"/>
    <x v="3536"/>
    <x v="1786"/>
    <x v="1"/>
    <x v="288"/>
    <x v="2991"/>
    <x v="4"/>
    <x v="4"/>
    <x v="4"/>
    <x v="3481"/>
    <x v="3482"/>
    <x v="3482"/>
    <x v="4"/>
    <x v="4"/>
  </r>
  <r>
    <x v="5"/>
    <x v="54"/>
    <x v="3"/>
    <x v="1"/>
    <x v="1"/>
    <x v="1345"/>
    <x v="11"/>
    <x v="2"/>
    <x v="3537"/>
    <x v="1104"/>
    <x v="2"/>
    <x v="146"/>
    <x v="2992"/>
    <x v="3"/>
    <x v="3"/>
    <x v="3"/>
    <x v="3482"/>
    <x v="3483"/>
    <x v="3483"/>
    <x v="3"/>
    <x v="3"/>
  </r>
  <r>
    <x v="1"/>
    <x v="36"/>
    <x v="5"/>
    <x v="1"/>
    <x v="0"/>
    <x v="135"/>
    <x v="1"/>
    <x v="2"/>
    <x v="3538"/>
    <x v="1978"/>
    <x v="6"/>
    <x v="96"/>
    <x v="660"/>
    <x v="5"/>
    <x v="5"/>
    <x v="5"/>
    <x v="3483"/>
    <x v="3484"/>
    <x v="3484"/>
    <x v="5"/>
    <x v="5"/>
  </r>
  <r>
    <x v="1"/>
    <x v="140"/>
    <x v="3"/>
    <x v="0"/>
    <x v="3"/>
    <x v="1048"/>
    <x v="1"/>
    <x v="3"/>
    <x v="3539"/>
    <x v="1966"/>
    <x v="0"/>
    <x v="10"/>
    <x v="2993"/>
    <x v="3"/>
    <x v="3"/>
    <x v="3"/>
    <x v="3484"/>
    <x v="3485"/>
    <x v="3485"/>
    <x v="3"/>
    <x v="3"/>
  </r>
  <r>
    <x v="2"/>
    <x v="170"/>
    <x v="9"/>
    <x v="0"/>
    <x v="1"/>
    <x v="1711"/>
    <x v="4"/>
    <x v="2"/>
    <x v="3540"/>
    <x v="169"/>
    <x v="1"/>
    <x v="96"/>
    <x v="2994"/>
    <x v="9"/>
    <x v="9"/>
    <x v="9"/>
    <x v="3485"/>
    <x v="3486"/>
    <x v="3486"/>
    <x v="9"/>
    <x v="9"/>
  </r>
  <r>
    <x v="1"/>
    <x v="169"/>
    <x v="4"/>
    <x v="0"/>
    <x v="1"/>
    <x v="1992"/>
    <x v="4"/>
    <x v="5"/>
    <x v="3541"/>
    <x v="1979"/>
    <x v="4"/>
    <x v="141"/>
    <x v="2995"/>
    <x v="4"/>
    <x v="4"/>
    <x v="4"/>
    <x v="3486"/>
    <x v="3487"/>
    <x v="3487"/>
    <x v="4"/>
    <x v="4"/>
  </r>
  <r>
    <x v="1"/>
    <x v="99"/>
    <x v="7"/>
    <x v="1"/>
    <x v="0"/>
    <x v="572"/>
    <x v="2"/>
    <x v="7"/>
    <x v="3542"/>
    <x v="1980"/>
    <x v="0"/>
    <x v="49"/>
    <x v="2996"/>
    <x v="7"/>
    <x v="7"/>
    <x v="7"/>
    <x v="3487"/>
    <x v="3488"/>
    <x v="3488"/>
    <x v="7"/>
    <x v="7"/>
  </r>
  <r>
    <x v="2"/>
    <x v="104"/>
    <x v="7"/>
    <x v="0"/>
    <x v="3"/>
    <x v="269"/>
    <x v="11"/>
    <x v="2"/>
    <x v="3543"/>
    <x v="262"/>
    <x v="1"/>
    <x v="250"/>
    <x v="1784"/>
    <x v="7"/>
    <x v="7"/>
    <x v="7"/>
    <x v="3488"/>
    <x v="3489"/>
    <x v="3489"/>
    <x v="7"/>
    <x v="7"/>
  </r>
  <r>
    <x v="5"/>
    <x v="32"/>
    <x v="6"/>
    <x v="0"/>
    <x v="2"/>
    <x v="744"/>
    <x v="3"/>
    <x v="1"/>
    <x v="3544"/>
    <x v="407"/>
    <x v="3"/>
    <x v="2"/>
    <x v="2997"/>
    <x v="6"/>
    <x v="6"/>
    <x v="6"/>
    <x v="3489"/>
    <x v="3490"/>
    <x v="3490"/>
    <x v="6"/>
    <x v="6"/>
  </r>
  <r>
    <x v="4"/>
    <x v="156"/>
    <x v="3"/>
    <x v="0"/>
    <x v="0"/>
    <x v="102"/>
    <x v="8"/>
    <x v="3"/>
    <x v="3545"/>
    <x v="1160"/>
    <x v="3"/>
    <x v="152"/>
    <x v="576"/>
    <x v="3"/>
    <x v="3"/>
    <x v="3"/>
    <x v="3490"/>
    <x v="3491"/>
    <x v="3491"/>
    <x v="3"/>
    <x v="3"/>
  </r>
  <r>
    <x v="4"/>
    <x v="173"/>
    <x v="5"/>
    <x v="1"/>
    <x v="3"/>
    <x v="1993"/>
    <x v="10"/>
    <x v="1"/>
    <x v="3546"/>
    <x v="374"/>
    <x v="4"/>
    <x v="54"/>
    <x v="2998"/>
    <x v="5"/>
    <x v="5"/>
    <x v="5"/>
    <x v="3491"/>
    <x v="3492"/>
    <x v="3492"/>
    <x v="5"/>
    <x v="5"/>
  </r>
  <r>
    <x v="0"/>
    <x v="119"/>
    <x v="10"/>
    <x v="1"/>
    <x v="2"/>
    <x v="769"/>
    <x v="11"/>
    <x v="2"/>
    <x v="3547"/>
    <x v="769"/>
    <x v="0"/>
    <x v="167"/>
    <x v="2999"/>
    <x v="10"/>
    <x v="10"/>
    <x v="10"/>
    <x v="3492"/>
    <x v="3493"/>
    <x v="3493"/>
    <x v="10"/>
    <x v="10"/>
  </r>
  <r>
    <x v="0"/>
    <x v="135"/>
    <x v="8"/>
    <x v="0"/>
    <x v="1"/>
    <x v="1055"/>
    <x v="1"/>
    <x v="6"/>
    <x v="3548"/>
    <x v="1981"/>
    <x v="1"/>
    <x v="2"/>
    <x v="3000"/>
    <x v="8"/>
    <x v="8"/>
    <x v="8"/>
    <x v="3493"/>
    <x v="3494"/>
    <x v="3494"/>
    <x v="8"/>
    <x v="8"/>
  </r>
  <r>
    <x v="2"/>
    <x v="102"/>
    <x v="1"/>
    <x v="1"/>
    <x v="2"/>
    <x v="1723"/>
    <x v="3"/>
    <x v="0"/>
    <x v="3549"/>
    <x v="1716"/>
    <x v="2"/>
    <x v="124"/>
    <x v="3001"/>
    <x v="1"/>
    <x v="1"/>
    <x v="1"/>
    <x v="3494"/>
    <x v="3495"/>
    <x v="3495"/>
    <x v="1"/>
    <x v="1"/>
  </r>
  <r>
    <x v="5"/>
    <x v="96"/>
    <x v="5"/>
    <x v="0"/>
    <x v="1"/>
    <x v="1192"/>
    <x v="2"/>
    <x v="1"/>
    <x v="3550"/>
    <x v="1982"/>
    <x v="4"/>
    <x v="22"/>
    <x v="3002"/>
    <x v="5"/>
    <x v="5"/>
    <x v="5"/>
    <x v="3495"/>
    <x v="3496"/>
    <x v="3496"/>
    <x v="5"/>
    <x v="5"/>
  </r>
  <r>
    <x v="1"/>
    <x v="22"/>
    <x v="2"/>
    <x v="1"/>
    <x v="2"/>
    <x v="805"/>
    <x v="11"/>
    <x v="4"/>
    <x v="3551"/>
    <x v="118"/>
    <x v="3"/>
    <x v="147"/>
    <x v="3003"/>
    <x v="2"/>
    <x v="2"/>
    <x v="2"/>
    <x v="3496"/>
    <x v="3497"/>
    <x v="3497"/>
    <x v="2"/>
    <x v="2"/>
  </r>
  <r>
    <x v="5"/>
    <x v="130"/>
    <x v="8"/>
    <x v="0"/>
    <x v="2"/>
    <x v="1994"/>
    <x v="3"/>
    <x v="3"/>
    <x v="3552"/>
    <x v="704"/>
    <x v="5"/>
    <x v="8"/>
    <x v="3004"/>
    <x v="8"/>
    <x v="8"/>
    <x v="8"/>
    <x v="3497"/>
    <x v="3498"/>
    <x v="3498"/>
    <x v="8"/>
    <x v="8"/>
  </r>
  <r>
    <x v="4"/>
    <x v="95"/>
    <x v="2"/>
    <x v="0"/>
    <x v="0"/>
    <x v="1995"/>
    <x v="11"/>
    <x v="3"/>
    <x v="3553"/>
    <x v="152"/>
    <x v="2"/>
    <x v="15"/>
    <x v="3005"/>
    <x v="2"/>
    <x v="2"/>
    <x v="2"/>
    <x v="3498"/>
    <x v="3499"/>
    <x v="3499"/>
    <x v="2"/>
    <x v="2"/>
  </r>
  <r>
    <x v="1"/>
    <x v="152"/>
    <x v="10"/>
    <x v="1"/>
    <x v="2"/>
    <x v="293"/>
    <x v="0"/>
    <x v="0"/>
    <x v="3554"/>
    <x v="1983"/>
    <x v="5"/>
    <x v="256"/>
    <x v="3006"/>
    <x v="10"/>
    <x v="10"/>
    <x v="10"/>
    <x v="3499"/>
    <x v="3500"/>
    <x v="3500"/>
    <x v="10"/>
    <x v="10"/>
  </r>
  <r>
    <x v="0"/>
    <x v="13"/>
    <x v="0"/>
    <x v="0"/>
    <x v="0"/>
    <x v="1996"/>
    <x v="6"/>
    <x v="4"/>
    <x v="3555"/>
    <x v="360"/>
    <x v="4"/>
    <x v="96"/>
    <x v="3007"/>
    <x v="0"/>
    <x v="0"/>
    <x v="0"/>
    <x v="3500"/>
    <x v="3501"/>
    <x v="3501"/>
    <x v="0"/>
    <x v="0"/>
  </r>
  <r>
    <x v="5"/>
    <x v="149"/>
    <x v="5"/>
    <x v="0"/>
    <x v="1"/>
    <x v="1247"/>
    <x v="4"/>
    <x v="7"/>
    <x v="3556"/>
    <x v="1470"/>
    <x v="6"/>
    <x v="80"/>
    <x v="2619"/>
    <x v="5"/>
    <x v="5"/>
    <x v="5"/>
    <x v="3501"/>
    <x v="3502"/>
    <x v="3502"/>
    <x v="5"/>
    <x v="5"/>
  </r>
  <r>
    <x v="3"/>
    <x v="184"/>
    <x v="5"/>
    <x v="1"/>
    <x v="2"/>
    <x v="1997"/>
    <x v="11"/>
    <x v="2"/>
    <x v="3557"/>
    <x v="1441"/>
    <x v="4"/>
    <x v="289"/>
    <x v="3008"/>
    <x v="5"/>
    <x v="5"/>
    <x v="5"/>
    <x v="3502"/>
    <x v="3503"/>
    <x v="3503"/>
    <x v="5"/>
    <x v="5"/>
  </r>
  <r>
    <x v="5"/>
    <x v="28"/>
    <x v="1"/>
    <x v="1"/>
    <x v="0"/>
    <x v="1827"/>
    <x v="3"/>
    <x v="2"/>
    <x v="3558"/>
    <x v="1984"/>
    <x v="5"/>
    <x v="2"/>
    <x v="3009"/>
    <x v="1"/>
    <x v="1"/>
    <x v="1"/>
    <x v="3503"/>
    <x v="3504"/>
    <x v="3504"/>
    <x v="1"/>
    <x v="1"/>
  </r>
  <r>
    <x v="4"/>
    <x v="143"/>
    <x v="1"/>
    <x v="1"/>
    <x v="2"/>
    <x v="1690"/>
    <x v="1"/>
    <x v="2"/>
    <x v="3559"/>
    <x v="379"/>
    <x v="3"/>
    <x v="12"/>
    <x v="985"/>
    <x v="1"/>
    <x v="1"/>
    <x v="1"/>
    <x v="3504"/>
    <x v="3505"/>
    <x v="3505"/>
    <x v="1"/>
    <x v="1"/>
  </r>
  <r>
    <x v="3"/>
    <x v="133"/>
    <x v="6"/>
    <x v="1"/>
    <x v="2"/>
    <x v="224"/>
    <x v="10"/>
    <x v="5"/>
    <x v="3560"/>
    <x v="1985"/>
    <x v="5"/>
    <x v="22"/>
    <x v="3010"/>
    <x v="6"/>
    <x v="6"/>
    <x v="6"/>
    <x v="3505"/>
    <x v="3506"/>
    <x v="3506"/>
    <x v="6"/>
    <x v="6"/>
  </r>
  <r>
    <x v="3"/>
    <x v="11"/>
    <x v="6"/>
    <x v="0"/>
    <x v="2"/>
    <x v="1998"/>
    <x v="9"/>
    <x v="1"/>
    <x v="3561"/>
    <x v="1492"/>
    <x v="6"/>
    <x v="2"/>
    <x v="3011"/>
    <x v="6"/>
    <x v="6"/>
    <x v="6"/>
    <x v="3506"/>
    <x v="3507"/>
    <x v="3507"/>
    <x v="6"/>
    <x v="6"/>
  </r>
  <r>
    <x v="5"/>
    <x v="47"/>
    <x v="10"/>
    <x v="0"/>
    <x v="3"/>
    <x v="1157"/>
    <x v="1"/>
    <x v="6"/>
    <x v="3562"/>
    <x v="1599"/>
    <x v="0"/>
    <x v="44"/>
    <x v="3012"/>
    <x v="10"/>
    <x v="10"/>
    <x v="10"/>
    <x v="3507"/>
    <x v="3508"/>
    <x v="3508"/>
    <x v="10"/>
    <x v="10"/>
  </r>
  <r>
    <x v="5"/>
    <x v="84"/>
    <x v="11"/>
    <x v="0"/>
    <x v="2"/>
    <x v="159"/>
    <x v="9"/>
    <x v="3"/>
    <x v="3563"/>
    <x v="1986"/>
    <x v="6"/>
    <x v="75"/>
    <x v="3013"/>
    <x v="11"/>
    <x v="11"/>
    <x v="11"/>
    <x v="3508"/>
    <x v="3509"/>
    <x v="3509"/>
    <x v="11"/>
    <x v="11"/>
  </r>
  <r>
    <x v="2"/>
    <x v="4"/>
    <x v="1"/>
    <x v="1"/>
    <x v="3"/>
    <x v="1999"/>
    <x v="2"/>
    <x v="7"/>
    <x v="3564"/>
    <x v="1987"/>
    <x v="6"/>
    <x v="35"/>
    <x v="3014"/>
    <x v="1"/>
    <x v="1"/>
    <x v="1"/>
    <x v="3509"/>
    <x v="3510"/>
    <x v="3510"/>
    <x v="1"/>
    <x v="1"/>
  </r>
  <r>
    <x v="1"/>
    <x v="43"/>
    <x v="9"/>
    <x v="1"/>
    <x v="0"/>
    <x v="581"/>
    <x v="6"/>
    <x v="2"/>
    <x v="3565"/>
    <x v="1065"/>
    <x v="0"/>
    <x v="10"/>
    <x v="3015"/>
    <x v="9"/>
    <x v="9"/>
    <x v="9"/>
    <x v="3510"/>
    <x v="3511"/>
    <x v="3511"/>
    <x v="9"/>
    <x v="9"/>
  </r>
  <r>
    <x v="1"/>
    <x v="178"/>
    <x v="3"/>
    <x v="0"/>
    <x v="3"/>
    <x v="2000"/>
    <x v="4"/>
    <x v="4"/>
    <x v="3566"/>
    <x v="770"/>
    <x v="1"/>
    <x v="2"/>
    <x v="975"/>
    <x v="3"/>
    <x v="3"/>
    <x v="3"/>
    <x v="3511"/>
    <x v="3512"/>
    <x v="3512"/>
    <x v="3"/>
    <x v="3"/>
  </r>
  <r>
    <x v="3"/>
    <x v="50"/>
    <x v="11"/>
    <x v="0"/>
    <x v="3"/>
    <x v="2001"/>
    <x v="5"/>
    <x v="5"/>
    <x v="3567"/>
    <x v="1391"/>
    <x v="4"/>
    <x v="2"/>
    <x v="577"/>
    <x v="11"/>
    <x v="11"/>
    <x v="11"/>
    <x v="3512"/>
    <x v="3513"/>
    <x v="3513"/>
    <x v="11"/>
    <x v="11"/>
  </r>
  <r>
    <x v="2"/>
    <x v="165"/>
    <x v="0"/>
    <x v="0"/>
    <x v="1"/>
    <x v="2002"/>
    <x v="6"/>
    <x v="3"/>
    <x v="3568"/>
    <x v="540"/>
    <x v="5"/>
    <x v="41"/>
    <x v="1705"/>
    <x v="0"/>
    <x v="0"/>
    <x v="0"/>
    <x v="3513"/>
    <x v="3514"/>
    <x v="3514"/>
    <x v="12"/>
    <x v="0"/>
  </r>
  <r>
    <x v="5"/>
    <x v="91"/>
    <x v="10"/>
    <x v="0"/>
    <x v="2"/>
    <x v="83"/>
    <x v="2"/>
    <x v="7"/>
    <x v="3569"/>
    <x v="1988"/>
    <x v="2"/>
    <x v="37"/>
    <x v="3016"/>
    <x v="10"/>
    <x v="10"/>
    <x v="10"/>
    <x v="3514"/>
    <x v="3515"/>
    <x v="3515"/>
    <x v="10"/>
    <x v="10"/>
  </r>
  <r>
    <x v="1"/>
    <x v="67"/>
    <x v="10"/>
    <x v="0"/>
    <x v="1"/>
    <x v="1244"/>
    <x v="3"/>
    <x v="5"/>
    <x v="3570"/>
    <x v="1989"/>
    <x v="6"/>
    <x v="2"/>
    <x v="3010"/>
    <x v="10"/>
    <x v="10"/>
    <x v="10"/>
    <x v="3515"/>
    <x v="3516"/>
    <x v="3516"/>
    <x v="10"/>
    <x v="10"/>
  </r>
  <r>
    <x v="4"/>
    <x v="29"/>
    <x v="3"/>
    <x v="0"/>
    <x v="2"/>
    <x v="1848"/>
    <x v="0"/>
    <x v="7"/>
    <x v="3571"/>
    <x v="1669"/>
    <x v="2"/>
    <x v="2"/>
    <x v="3017"/>
    <x v="3"/>
    <x v="3"/>
    <x v="3"/>
    <x v="3516"/>
    <x v="3517"/>
    <x v="3517"/>
    <x v="3"/>
    <x v="3"/>
  </r>
  <r>
    <x v="1"/>
    <x v="80"/>
    <x v="10"/>
    <x v="1"/>
    <x v="0"/>
    <x v="1513"/>
    <x v="6"/>
    <x v="0"/>
    <x v="3572"/>
    <x v="553"/>
    <x v="1"/>
    <x v="75"/>
    <x v="2563"/>
    <x v="10"/>
    <x v="10"/>
    <x v="10"/>
    <x v="3517"/>
    <x v="3518"/>
    <x v="3518"/>
    <x v="10"/>
    <x v="10"/>
  </r>
  <r>
    <x v="1"/>
    <x v="123"/>
    <x v="2"/>
    <x v="1"/>
    <x v="1"/>
    <x v="2003"/>
    <x v="6"/>
    <x v="0"/>
    <x v="3573"/>
    <x v="1375"/>
    <x v="3"/>
    <x v="2"/>
    <x v="3018"/>
    <x v="2"/>
    <x v="2"/>
    <x v="2"/>
    <x v="3518"/>
    <x v="3519"/>
    <x v="3519"/>
    <x v="2"/>
    <x v="2"/>
  </r>
  <r>
    <x v="3"/>
    <x v="21"/>
    <x v="9"/>
    <x v="0"/>
    <x v="3"/>
    <x v="819"/>
    <x v="10"/>
    <x v="7"/>
    <x v="3574"/>
    <x v="1990"/>
    <x v="0"/>
    <x v="71"/>
    <x v="3019"/>
    <x v="9"/>
    <x v="9"/>
    <x v="9"/>
    <x v="3519"/>
    <x v="3520"/>
    <x v="3520"/>
    <x v="9"/>
    <x v="9"/>
  </r>
  <r>
    <x v="1"/>
    <x v="108"/>
    <x v="7"/>
    <x v="0"/>
    <x v="2"/>
    <x v="493"/>
    <x v="7"/>
    <x v="1"/>
    <x v="3575"/>
    <x v="1959"/>
    <x v="0"/>
    <x v="58"/>
    <x v="2253"/>
    <x v="7"/>
    <x v="7"/>
    <x v="7"/>
    <x v="3520"/>
    <x v="3521"/>
    <x v="3521"/>
    <x v="7"/>
    <x v="7"/>
  </r>
  <r>
    <x v="5"/>
    <x v="161"/>
    <x v="0"/>
    <x v="0"/>
    <x v="2"/>
    <x v="2004"/>
    <x v="9"/>
    <x v="0"/>
    <x v="3576"/>
    <x v="519"/>
    <x v="6"/>
    <x v="2"/>
    <x v="1112"/>
    <x v="0"/>
    <x v="0"/>
    <x v="0"/>
    <x v="3521"/>
    <x v="3522"/>
    <x v="3522"/>
    <x v="0"/>
    <x v="0"/>
  </r>
  <r>
    <x v="1"/>
    <x v="168"/>
    <x v="9"/>
    <x v="0"/>
    <x v="1"/>
    <x v="487"/>
    <x v="8"/>
    <x v="5"/>
    <x v="3577"/>
    <x v="1178"/>
    <x v="1"/>
    <x v="159"/>
    <x v="3020"/>
    <x v="9"/>
    <x v="9"/>
    <x v="9"/>
    <x v="3522"/>
    <x v="3523"/>
    <x v="3523"/>
    <x v="9"/>
    <x v="9"/>
  </r>
  <r>
    <x v="5"/>
    <x v="105"/>
    <x v="7"/>
    <x v="1"/>
    <x v="0"/>
    <x v="1698"/>
    <x v="2"/>
    <x v="3"/>
    <x v="3578"/>
    <x v="1991"/>
    <x v="4"/>
    <x v="2"/>
    <x v="3021"/>
    <x v="7"/>
    <x v="7"/>
    <x v="7"/>
    <x v="3523"/>
    <x v="3524"/>
    <x v="3524"/>
    <x v="7"/>
    <x v="7"/>
  </r>
  <r>
    <x v="5"/>
    <x v="62"/>
    <x v="7"/>
    <x v="1"/>
    <x v="2"/>
    <x v="1710"/>
    <x v="2"/>
    <x v="3"/>
    <x v="3579"/>
    <x v="4"/>
    <x v="1"/>
    <x v="8"/>
    <x v="3022"/>
    <x v="7"/>
    <x v="7"/>
    <x v="7"/>
    <x v="3524"/>
    <x v="3525"/>
    <x v="3525"/>
    <x v="7"/>
    <x v="7"/>
  </r>
  <r>
    <x v="1"/>
    <x v="43"/>
    <x v="7"/>
    <x v="0"/>
    <x v="0"/>
    <x v="1051"/>
    <x v="7"/>
    <x v="3"/>
    <x v="3580"/>
    <x v="1608"/>
    <x v="1"/>
    <x v="2"/>
    <x v="3023"/>
    <x v="7"/>
    <x v="7"/>
    <x v="7"/>
    <x v="3525"/>
    <x v="3526"/>
    <x v="3526"/>
    <x v="7"/>
    <x v="7"/>
  </r>
  <r>
    <x v="5"/>
    <x v="97"/>
    <x v="4"/>
    <x v="1"/>
    <x v="0"/>
    <x v="2005"/>
    <x v="11"/>
    <x v="0"/>
    <x v="3581"/>
    <x v="666"/>
    <x v="2"/>
    <x v="175"/>
    <x v="3024"/>
    <x v="4"/>
    <x v="4"/>
    <x v="4"/>
    <x v="3526"/>
    <x v="3527"/>
    <x v="3527"/>
    <x v="4"/>
    <x v="4"/>
  </r>
  <r>
    <x v="2"/>
    <x v="12"/>
    <x v="7"/>
    <x v="0"/>
    <x v="2"/>
    <x v="516"/>
    <x v="0"/>
    <x v="3"/>
    <x v="3582"/>
    <x v="318"/>
    <x v="2"/>
    <x v="290"/>
    <x v="3025"/>
    <x v="7"/>
    <x v="7"/>
    <x v="7"/>
    <x v="3527"/>
    <x v="3528"/>
    <x v="3528"/>
    <x v="7"/>
    <x v="7"/>
  </r>
  <r>
    <x v="5"/>
    <x v="84"/>
    <x v="7"/>
    <x v="0"/>
    <x v="0"/>
    <x v="309"/>
    <x v="10"/>
    <x v="2"/>
    <x v="3583"/>
    <x v="1992"/>
    <x v="0"/>
    <x v="240"/>
    <x v="2695"/>
    <x v="7"/>
    <x v="7"/>
    <x v="7"/>
    <x v="3528"/>
    <x v="3529"/>
    <x v="3529"/>
    <x v="7"/>
    <x v="7"/>
  </r>
  <r>
    <x v="1"/>
    <x v="132"/>
    <x v="7"/>
    <x v="0"/>
    <x v="1"/>
    <x v="269"/>
    <x v="11"/>
    <x v="2"/>
    <x v="3584"/>
    <x v="1816"/>
    <x v="6"/>
    <x v="30"/>
    <x v="2162"/>
    <x v="7"/>
    <x v="7"/>
    <x v="7"/>
    <x v="3529"/>
    <x v="3530"/>
    <x v="3530"/>
    <x v="7"/>
    <x v="7"/>
  </r>
  <r>
    <x v="0"/>
    <x v="1"/>
    <x v="3"/>
    <x v="0"/>
    <x v="3"/>
    <x v="1702"/>
    <x v="0"/>
    <x v="1"/>
    <x v="3585"/>
    <x v="1358"/>
    <x v="2"/>
    <x v="291"/>
    <x v="3026"/>
    <x v="3"/>
    <x v="3"/>
    <x v="3"/>
    <x v="3530"/>
    <x v="3531"/>
    <x v="3531"/>
    <x v="3"/>
    <x v="3"/>
  </r>
  <r>
    <x v="2"/>
    <x v="107"/>
    <x v="4"/>
    <x v="0"/>
    <x v="0"/>
    <x v="2006"/>
    <x v="6"/>
    <x v="0"/>
    <x v="3586"/>
    <x v="920"/>
    <x v="6"/>
    <x v="227"/>
    <x v="3027"/>
    <x v="4"/>
    <x v="4"/>
    <x v="4"/>
    <x v="3531"/>
    <x v="3532"/>
    <x v="3532"/>
    <x v="4"/>
    <x v="4"/>
  </r>
  <r>
    <x v="1"/>
    <x v="116"/>
    <x v="6"/>
    <x v="0"/>
    <x v="3"/>
    <x v="1534"/>
    <x v="3"/>
    <x v="2"/>
    <x v="3587"/>
    <x v="1747"/>
    <x v="1"/>
    <x v="96"/>
    <x v="2948"/>
    <x v="6"/>
    <x v="6"/>
    <x v="6"/>
    <x v="3532"/>
    <x v="3533"/>
    <x v="3533"/>
    <x v="6"/>
    <x v="6"/>
  </r>
  <r>
    <x v="5"/>
    <x v="166"/>
    <x v="0"/>
    <x v="0"/>
    <x v="3"/>
    <x v="1619"/>
    <x v="1"/>
    <x v="5"/>
    <x v="3588"/>
    <x v="991"/>
    <x v="0"/>
    <x v="5"/>
    <x v="3028"/>
    <x v="0"/>
    <x v="0"/>
    <x v="0"/>
    <x v="3533"/>
    <x v="3534"/>
    <x v="3534"/>
    <x v="0"/>
    <x v="0"/>
  </r>
  <r>
    <x v="4"/>
    <x v="176"/>
    <x v="0"/>
    <x v="1"/>
    <x v="0"/>
    <x v="468"/>
    <x v="0"/>
    <x v="7"/>
    <x v="3589"/>
    <x v="1590"/>
    <x v="5"/>
    <x v="131"/>
    <x v="1409"/>
    <x v="0"/>
    <x v="0"/>
    <x v="0"/>
    <x v="3534"/>
    <x v="3535"/>
    <x v="3535"/>
    <x v="0"/>
    <x v="0"/>
  </r>
  <r>
    <x v="1"/>
    <x v="59"/>
    <x v="4"/>
    <x v="0"/>
    <x v="0"/>
    <x v="1461"/>
    <x v="7"/>
    <x v="5"/>
    <x v="3590"/>
    <x v="1580"/>
    <x v="5"/>
    <x v="2"/>
    <x v="3029"/>
    <x v="4"/>
    <x v="4"/>
    <x v="4"/>
    <x v="3535"/>
    <x v="3536"/>
    <x v="3536"/>
    <x v="4"/>
    <x v="4"/>
  </r>
  <r>
    <x v="1"/>
    <x v="169"/>
    <x v="9"/>
    <x v="0"/>
    <x v="2"/>
    <x v="2007"/>
    <x v="7"/>
    <x v="4"/>
    <x v="3591"/>
    <x v="209"/>
    <x v="0"/>
    <x v="2"/>
    <x v="117"/>
    <x v="9"/>
    <x v="9"/>
    <x v="9"/>
    <x v="3536"/>
    <x v="3537"/>
    <x v="3537"/>
    <x v="9"/>
    <x v="9"/>
  </r>
  <r>
    <x v="6"/>
    <x v="180"/>
    <x v="7"/>
    <x v="1"/>
    <x v="0"/>
    <x v="941"/>
    <x v="10"/>
    <x v="6"/>
    <x v="3592"/>
    <x v="1746"/>
    <x v="6"/>
    <x v="18"/>
    <x v="2940"/>
    <x v="7"/>
    <x v="7"/>
    <x v="7"/>
    <x v="3537"/>
    <x v="3538"/>
    <x v="3538"/>
    <x v="7"/>
    <x v="7"/>
  </r>
  <r>
    <x v="3"/>
    <x v="133"/>
    <x v="8"/>
    <x v="1"/>
    <x v="1"/>
    <x v="1313"/>
    <x v="8"/>
    <x v="2"/>
    <x v="3593"/>
    <x v="1993"/>
    <x v="2"/>
    <x v="61"/>
    <x v="2343"/>
    <x v="8"/>
    <x v="8"/>
    <x v="8"/>
    <x v="3538"/>
    <x v="3539"/>
    <x v="3539"/>
    <x v="8"/>
    <x v="8"/>
  </r>
  <r>
    <x v="1"/>
    <x v="132"/>
    <x v="10"/>
    <x v="1"/>
    <x v="0"/>
    <x v="2008"/>
    <x v="6"/>
    <x v="2"/>
    <x v="3594"/>
    <x v="1994"/>
    <x v="5"/>
    <x v="2"/>
    <x v="3030"/>
    <x v="10"/>
    <x v="10"/>
    <x v="10"/>
    <x v="3539"/>
    <x v="3540"/>
    <x v="3540"/>
    <x v="10"/>
    <x v="10"/>
  </r>
  <r>
    <x v="2"/>
    <x v="141"/>
    <x v="1"/>
    <x v="0"/>
    <x v="1"/>
    <x v="2009"/>
    <x v="1"/>
    <x v="1"/>
    <x v="3595"/>
    <x v="1995"/>
    <x v="0"/>
    <x v="26"/>
    <x v="2586"/>
    <x v="1"/>
    <x v="1"/>
    <x v="1"/>
    <x v="3540"/>
    <x v="3541"/>
    <x v="3541"/>
    <x v="1"/>
    <x v="1"/>
  </r>
  <r>
    <x v="3"/>
    <x v="57"/>
    <x v="11"/>
    <x v="0"/>
    <x v="3"/>
    <x v="1402"/>
    <x v="1"/>
    <x v="2"/>
    <x v="3596"/>
    <x v="1863"/>
    <x v="6"/>
    <x v="2"/>
    <x v="3031"/>
    <x v="11"/>
    <x v="11"/>
    <x v="11"/>
    <x v="3541"/>
    <x v="3542"/>
    <x v="3542"/>
    <x v="11"/>
    <x v="11"/>
  </r>
  <r>
    <x v="5"/>
    <x v="32"/>
    <x v="2"/>
    <x v="1"/>
    <x v="3"/>
    <x v="182"/>
    <x v="5"/>
    <x v="0"/>
    <x v="3597"/>
    <x v="11"/>
    <x v="6"/>
    <x v="2"/>
    <x v="3032"/>
    <x v="2"/>
    <x v="2"/>
    <x v="2"/>
    <x v="3542"/>
    <x v="3543"/>
    <x v="3543"/>
    <x v="2"/>
    <x v="2"/>
  </r>
  <r>
    <x v="0"/>
    <x v="76"/>
    <x v="7"/>
    <x v="0"/>
    <x v="1"/>
    <x v="2010"/>
    <x v="0"/>
    <x v="1"/>
    <x v="3598"/>
    <x v="665"/>
    <x v="4"/>
    <x v="2"/>
    <x v="3033"/>
    <x v="7"/>
    <x v="7"/>
    <x v="7"/>
    <x v="3543"/>
    <x v="3544"/>
    <x v="3544"/>
    <x v="7"/>
    <x v="7"/>
  </r>
  <r>
    <x v="5"/>
    <x v="127"/>
    <x v="10"/>
    <x v="1"/>
    <x v="0"/>
    <x v="912"/>
    <x v="3"/>
    <x v="5"/>
    <x v="3599"/>
    <x v="1646"/>
    <x v="1"/>
    <x v="124"/>
    <x v="3034"/>
    <x v="10"/>
    <x v="10"/>
    <x v="10"/>
    <x v="3544"/>
    <x v="3545"/>
    <x v="3545"/>
    <x v="10"/>
    <x v="10"/>
  </r>
  <r>
    <x v="2"/>
    <x v="4"/>
    <x v="1"/>
    <x v="1"/>
    <x v="1"/>
    <x v="2011"/>
    <x v="0"/>
    <x v="1"/>
    <x v="3600"/>
    <x v="313"/>
    <x v="2"/>
    <x v="2"/>
    <x v="3035"/>
    <x v="1"/>
    <x v="1"/>
    <x v="1"/>
    <x v="3545"/>
    <x v="3546"/>
    <x v="3546"/>
    <x v="1"/>
    <x v="1"/>
  </r>
  <r>
    <x v="3"/>
    <x v="133"/>
    <x v="10"/>
    <x v="1"/>
    <x v="0"/>
    <x v="166"/>
    <x v="11"/>
    <x v="1"/>
    <x v="3601"/>
    <x v="1996"/>
    <x v="4"/>
    <x v="209"/>
    <x v="3036"/>
    <x v="10"/>
    <x v="10"/>
    <x v="10"/>
    <x v="3546"/>
    <x v="3547"/>
    <x v="3547"/>
    <x v="10"/>
    <x v="10"/>
  </r>
  <r>
    <x v="3"/>
    <x v="110"/>
    <x v="9"/>
    <x v="0"/>
    <x v="1"/>
    <x v="380"/>
    <x v="8"/>
    <x v="1"/>
    <x v="3602"/>
    <x v="1997"/>
    <x v="0"/>
    <x v="96"/>
    <x v="3037"/>
    <x v="9"/>
    <x v="9"/>
    <x v="9"/>
    <x v="3547"/>
    <x v="3548"/>
    <x v="3548"/>
    <x v="9"/>
    <x v="9"/>
  </r>
  <r>
    <x v="5"/>
    <x v="98"/>
    <x v="0"/>
    <x v="0"/>
    <x v="2"/>
    <x v="2012"/>
    <x v="3"/>
    <x v="0"/>
    <x v="3603"/>
    <x v="1027"/>
    <x v="3"/>
    <x v="187"/>
    <x v="1760"/>
    <x v="0"/>
    <x v="0"/>
    <x v="0"/>
    <x v="3548"/>
    <x v="3549"/>
    <x v="3549"/>
    <x v="0"/>
    <x v="0"/>
  </r>
  <r>
    <x v="5"/>
    <x v="9"/>
    <x v="1"/>
    <x v="1"/>
    <x v="0"/>
    <x v="2013"/>
    <x v="9"/>
    <x v="3"/>
    <x v="3604"/>
    <x v="1064"/>
    <x v="1"/>
    <x v="2"/>
    <x v="3038"/>
    <x v="1"/>
    <x v="1"/>
    <x v="1"/>
    <x v="3549"/>
    <x v="3550"/>
    <x v="3550"/>
    <x v="1"/>
    <x v="12"/>
  </r>
  <r>
    <x v="5"/>
    <x v="9"/>
    <x v="0"/>
    <x v="1"/>
    <x v="2"/>
    <x v="2014"/>
    <x v="11"/>
    <x v="4"/>
    <x v="3605"/>
    <x v="1998"/>
    <x v="2"/>
    <x v="38"/>
    <x v="3039"/>
    <x v="0"/>
    <x v="0"/>
    <x v="0"/>
    <x v="3550"/>
    <x v="3551"/>
    <x v="3551"/>
    <x v="0"/>
    <x v="0"/>
  </r>
  <r>
    <x v="5"/>
    <x v="58"/>
    <x v="5"/>
    <x v="0"/>
    <x v="3"/>
    <x v="1847"/>
    <x v="7"/>
    <x v="2"/>
    <x v="3606"/>
    <x v="769"/>
    <x v="0"/>
    <x v="86"/>
    <x v="3040"/>
    <x v="5"/>
    <x v="5"/>
    <x v="5"/>
    <x v="3551"/>
    <x v="3552"/>
    <x v="3552"/>
    <x v="5"/>
    <x v="5"/>
  </r>
  <r>
    <x v="4"/>
    <x v="158"/>
    <x v="0"/>
    <x v="0"/>
    <x v="3"/>
    <x v="1633"/>
    <x v="4"/>
    <x v="5"/>
    <x v="3607"/>
    <x v="1953"/>
    <x v="2"/>
    <x v="57"/>
    <x v="2066"/>
    <x v="0"/>
    <x v="0"/>
    <x v="0"/>
    <x v="3552"/>
    <x v="3553"/>
    <x v="3553"/>
    <x v="0"/>
    <x v="0"/>
  </r>
  <r>
    <x v="1"/>
    <x v="159"/>
    <x v="1"/>
    <x v="1"/>
    <x v="1"/>
    <x v="913"/>
    <x v="9"/>
    <x v="4"/>
    <x v="3608"/>
    <x v="1625"/>
    <x v="1"/>
    <x v="187"/>
    <x v="3041"/>
    <x v="1"/>
    <x v="1"/>
    <x v="1"/>
    <x v="3553"/>
    <x v="3554"/>
    <x v="3554"/>
    <x v="1"/>
    <x v="1"/>
  </r>
  <r>
    <x v="5"/>
    <x v="97"/>
    <x v="9"/>
    <x v="1"/>
    <x v="1"/>
    <x v="1574"/>
    <x v="1"/>
    <x v="6"/>
    <x v="3609"/>
    <x v="286"/>
    <x v="4"/>
    <x v="2"/>
    <x v="3042"/>
    <x v="9"/>
    <x v="9"/>
    <x v="9"/>
    <x v="3554"/>
    <x v="3555"/>
    <x v="3555"/>
    <x v="9"/>
    <x v="9"/>
  </r>
  <r>
    <x v="0"/>
    <x v="122"/>
    <x v="2"/>
    <x v="0"/>
    <x v="2"/>
    <x v="495"/>
    <x v="6"/>
    <x v="0"/>
    <x v="3610"/>
    <x v="1999"/>
    <x v="0"/>
    <x v="2"/>
    <x v="3043"/>
    <x v="2"/>
    <x v="2"/>
    <x v="2"/>
    <x v="3555"/>
    <x v="3556"/>
    <x v="3556"/>
    <x v="2"/>
    <x v="2"/>
  </r>
  <r>
    <x v="1"/>
    <x v="93"/>
    <x v="11"/>
    <x v="1"/>
    <x v="2"/>
    <x v="579"/>
    <x v="7"/>
    <x v="3"/>
    <x v="3611"/>
    <x v="1268"/>
    <x v="4"/>
    <x v="4"/>
    <x v="3044"/>
    <x v="11"/>
    <x v="11"/>
    <x v="11"/>
    <x v="3556"/>
    <x v="3557"/>
    <x v="3557"/>
    <x v="11"/>
    <x v="11"/>
  </r>
  <r>
    <x v="5"/>
    <x v="63"/>
    <x v="7"/>
    <x v="0"/>
    <x v="3"/>
    <x v="1898"/>
    <x v="4"/>
    <x v="5"/>
    <x v="3612"/>
    <x v="275"/>
    <x v="1"/>
    <x v="252"/>
    <x v="3045"/>
    <x v="7"/>
    <x v="7"/>
    <x v="7"/>
    <x v="3557"/>
    <x v="3558"/>
    <x v="3558"/>
    <x v="7"/>
    <x v="7"/>
  </r>
  <r>
    <x v="2"/>
    <x v="125"/>
    <x v="7"/>
    <x v="0"/>
    <x v="3"/>
    <x v="1721"/>
    <x v="11"/>
    <x v="1"/>
    <x v="3613"/>
    <x v="302"/>
    <x v="5"/>
    <x v="71"/>
    <x v="1020"/>
    <x v="7"/>
    <x v="7"/>
    <x v="7"/>
    <x v="3472"/>
    <x v="3473"/>
    <x v="3473"/>
    <x v="7"/>
    <x v="7"/>
  </r>
  <r>
    <x v="2"/>
    <x v="104"/>
    <x v="2"/>
    <x v="1"/>
    <x v="1"/>
    <x v="374"/>
    <x v="7"/>
    <x v="0"/>
    <x v="3614"/>
    <x v="196"/>
    <x v="5"/>
    <x v="64"/>
    <x v="3046"/>
    <x v="2"/>
    <x v="2"/>
    <x v="2"/>
    <x v="3558"/>
    <x v="3559"/>
    <x v="3559"/>
    <x v="2"/>
    <x v="2"/>
  </r>
  <r>
    <x v="1"/>
    <x v="17"/>
    <x v="7"/>
    <x v="1"/>
    <x v="3"/>
    <x v="2015"/>
    <x v="8"/>
    <x v="6"/>
    <x v="3615"/>
    <x v="917"/>
    <x v="2"/>
    <x v="54"/>
    <x v="3047"/>
    <x v="7"/>
    <x v="7"/>
    <x v="7"/>
    <x v="3559"/>
    <x v="3560"/>
    <x v="3560"/>
    <x v="7"/>
    <x v="7"/>
  </r>
  <r>
    <x v="5"/>
    <x v="177"/>
    <x v="3"/>
    <x v="1"/>
    <x v="2"/>
    <x v="857"/>
    <x v="1"/>
    <x v="5"/>
    <x v="3616"/>
    <x v="1847"/>
    <x v="0"/>
    <x v="8"/>
    <x v="3048"/>
    <x v="3"/>
    <x v="3"/>
    <x v="3"/>
    <x v="3560"/>
    <x v="3561"/>
    <x v="3561"/>
    <x v="3"/>
    <x v="3"/>
  </r>
  <r>
    <x v="0"/>
    <x v="0"/>
    <x v="0"/>
    <x v="0"/>
    <x v="2"/>
    <x v="129"/>
    <x v="2"/>
    <x v="1"/>
    <x v="3617"/>
    <x v="2000"/>
    <x v="4"/>
    <x v="171"/>
    <x v="3049"/>
    <x v="0"/>
    <x v="0"/>
    <x v="0"/>
    <x v="3561"/>
    <x v="3562"/>
    <x v="3562"/>
    <x v="0"/>
    <x v="0"/>
  </r>
  <r>
    <x v="5"/>
    <x v="87"/>
    <x v="7"/>
    <x v="1"/>
    <x v="0"/>
    <x v="2016"/>
    <x v="8"/>
    <x v="0"/>
    <x v="3618"/>
    <x v="1376"/>
    <x v="3"/>
    <x v="110"/>
    <x v="3050"/>
    <x v="7"/>
    <x v="7"/>
    <x v="7"/>
    <x v="3562"/>
    <x v="3563"/>
    <x v="3563"/>
    <x v="7"/>
    <x v="7"/>
  </r>
  <r>
    <x v="1"/>
    <x v="26"/>
    <x v="11"/>
    <x v="1"/>
    <x v="2"/>
    <x v="2017"/>
    <x v="9"/>
    <x v="1"/>
    <x v="3619"/>
    <x v="1086"/>
    <x v="5"/>
    <x v="31"/>
    <x v="3051"/>
    <x v="11"/>
    <x v="11"/>
    <x v="11"/>
    <x v="3563"/>
    <x v="3564"/>
    <x v="3564"/>
    <x v="11"/>
    <x v="11"/>
  </r>
  <r>
    <x v="1"/>
    <x v="33"/>
    <x v="11"/>
    <x v="1"/>
    <x v="1"/>
    <x v="424"/>
    <x v="1"/>
    <x v="4"/>
    <x v="3620"/>
    <x v="1131"/>
    <x v="5"/>
    <x v="2"/>
    <x v="3052"/>
    <x v="11"/>
    <x v="11"/>
    <x v="11"/>
    <x v="3564"/>
    <x v="3565"/>
    <x v="3565"/>
    <x v="11"/>
    <x v="11"/>
  </r>
  <r>
    <x v="5"/>
    <x v="54"/>
    <x v="0"/>
    <x v="1"/>
    <x v="3"/>
    <x v="166"/>
    <x v="11"/>
    <x v="1"/>
    <x v="3621"/>
    <x v="167"/>
    <x v="5"/>
    <x v="36"/>
    <x v="3053"/>
    <x v="0"/>
    <x v="0"/>
    <x v="0"/>
    <x v="3565"/>
    <x v="3566"/>
    <x v="3566"/>
    <x v="0"/>
    <x v="0"/>
  </r>
  <r>
    <x v="4"/>
    <x v="158"/>
    <x v="11"/>
    <x v="0"/>
    <x v="0"/>
    <x v="2018"/>
    <x v="2"/>
    <x v="1"/>
    <x v="3622"/>
    <x v="953"/>
    <x v="6"/>
    <x v="75"/>
    <x v="2448"/>
    <x v="11"/>
    <x v="11"/>
    <x v="11"/>
    <x v="3566"/>
    <x v="3567"/>
    <x v="3567"/>
    <x v="11"/>
    <x v="11"/>
  </r>
  <r>
    <x v="2"/>
    <x v="12"/>
    <x v="8"/>
    <x v="1"/>
    <x v="0"/>
    <x v="2019"/>
    <x v="5"/>
    <x v="1"/>
    <x v="3623"/>
    <x v="611"/>
    <x v="5"/>
    <x v="11"/>
    <x v="3054"/>
    <x v="8"/>
    <x v="8"/>
    <x v="8"/>
    <x v="3567"/>
    <x v="3568"/>
    <x v="3568"/>
    <x v="8"/>
    <x v="8"/>
  </r>
  <r>
    <x v="0"/>
    <x v="118"/>
    <x v="7"/>
    <x v="1"/>
    <x v="3"/>
    <x v="1630"/>
    <x v="5"/>
    <x v="7"/>
    <x v="3624"/>
    <x v="207"/>
    <x v="3"/>
    <x v="159"/>
    <x v="3055"/>
    <x v="7"/>
    <x v="7"/>
    <x v="7"/>
    <x v="3568"/>
    <x v="3569"/>
    <x v="3569"/>
    <x v="7"/>
    <x v="7"/>
  </r>
  <r>
    <x v="1"/>
    <x v="139"/>
    <x v="6"/>
    <x v="1"/>
    <x v="1"/>
    <x v="15"/>
    <x v="0"/>
    <x v="3"/>
    <x v="3625"/>
    <x v="1234"/>
    <x v="1"/>
    <x v="142"/>
    <x v="2167"/>
    <x v="6"/>
    <x v="6"/>
    <x v="6"/>
    <x v="3569"/>
    <x v="3570"/>
    <x v="3570"/>
    <x v="6"/>
    <x v="6"/>
  </r>
  <r>
    <x v="2"/>
    <x v="38"/>
    <x v="5"/>
    <x v="1"/>
    <x v="3"/>
    <x v="1123"/>
    <x v="9"/>
    <x v="7"/>
    <x v="3626"/>
    <x v="2001"/>
    <x v="3"/>
    <x v="2"/>
    <x v="3056"/>
    <x v="5"/>
    <x v="5"/>
    <x v="5"/>
    <x v="3570"/>
    <x v="3571"/>
    <x v="3571"/>
    <x v="5"/>
    <x v="5"/>
  </r>
  <r>
    <x v="0"/>
    <x v="76"/>
    <x v="5"/>
    <x v="0"/>
    <x v="0"/>
    <x v="1669"/>
    <x v="6"/>
    <x v="4"/>
    <x v="3627"/>
    <x v="1137"/>
    <x v="2"/>
    <x v="22"/>
    <x v="2345"/>
    <x v="5"/>
    <x v="5"/>
    <x v="5"/>
    <x v="3571"/>
    <x v="3572"/>
    <x v="3572"/>
    <x v="5"/>
    <x v="5"/>
  </r>
  <r>
    <x v="2"/>
    <x v="82"/>
    <x v="1"/>
    <x v="1"/>
    <x v="2"/>
    <x v="101"/>
    <x v="3"/>
    <x v="6"/>
    <x v="3628"/>
    <x v="1024"/>
    <x v="3"/>
    <x v="2"/>
    <x v="3057"/>
    <x v="1"/>
    <x v="1"/>
    <x v="1"/>
    <x v="3572"/>
    <x v="3573"/>
    <x v="3573"/>
    <x v="1"/>
    <x v="12"/>
  </r>
  <r>
    <x v="0"/>
    <x v="181"/>
    <x v="10"/>
    <x v="0"/>
    <x v="2"/>
    <x v="447"/>
    <x v="7"/>
    <x v="2"/>
    <x v="3629"/>
    <x v="765"/>
    <x v="6"/>
    <x v="75"/>
    <x v="3058"/>
    <x v="10"/>
    <x v="10"/>
    <x v="10"/>
    <x v="3573"/>
    <x v="3574"/>
    <x v="3574"/>
    <x v="10"/>
    <x v="10"/>
  </r>
  <r>
    <x v="1"/>
    <x v="79"/>
    <x v="4"/>
    <x v="1"/>
    <x v="0"/>
    <x v="372"/>
    <x v="7"/>
    <x v="2"/>
    <x v="3630"/>
    <x v="2002"/>
    <x v="3"/>
    <x v="82"/>
    <x v="3059"/>
    <x v="4"/>
    <x v="4"/>
    <x v="4"/>
    <x v="3574"/>
    <x v="3575"/>
    <x v="3575"/>
    <x v="4"/>
    <x v="4"/>
  </r>
  <r>
    <x v="1"/>
    <x v="59"/>
    <x v="5"/>
    <x v="1"/>
    <x v="0"/>
    <x v="2020"/>
    <x v="2"/>
    <x v="2"/>
    <x v="3631"/>
    <x v="1744"/>
    <x v="5"/>
    <x v="2"/>
    <x v="2091"/>
    <x v="5"/>
    <x v="5"/>
    <x v="5"/>
    <x v="3575"/>
    <x v="3576"/>
    <x v="3576"/>
    <x v="5"/>
    <x v="5"/>
  </r>
  <r>
    <x v="5"/>
    <x v="177"/>
    <x v="2"/>
    <x v="1"/>
    <x v="3"/>
    <x v="1415"/>
    <x v="11"/>
    <x v="5"/>
    <x v="3632"/>
    <x v="792"/>
    <x v="4"/>
    <x v="27"/>
    <x v="3060"/>
    <x v="2"/>
    <x v="2"/>
    <x v="2"/>
    <x v="3576"/>
    <x v="3577"/>
    <x v="3577"/>
    <x v="2"/>
    <x v="2"/>
  </r>
  <r>
    <x v="5"/>
    <x v="58"/>
    <x v="7"/>
    <x v="1"/>
    <x v="1"/>
    <x v="2021"/>
    <x v="1"/>
    <x v="7"/>
    <x v="3633"/>
    <x v="1748"/>
    <x v="3"/>
    <x v="19"/>
    <x v="2535"/>
    <x v="7"/>
    <x v="7"/>
    <x v="7"/>
    <x v="3577"/>
    <x v="3578"/>
    <x v="3578"/>
    <x v="7"/>
    <x v="7"/>
  </r>
  <r>
    <x v="5"/>
    <x v="131"/>
    <x v="6"/>
    <x v="1"/>
    <x v="3"/>
    <x v="1586"/>
    <x v="10"/>
    <x v="5"/>
    <x v="3634"/>
    <x v="2003"/>
    <x v="1"/>
    <x v="78"/>
    <x v="3061"/>
    <x v="6"/>
    <x v="6"/>
    <x v="6"/>
    <x v="3578"/>
    <x v="3579"/>
    <x v="3579"/>
    <x v="6"/>
    <x v="6"/>
  </r>
  <r>
    <x v="2"/>
    <x v="3"/>
    <x v="11"/>
    <x v="1"/>
    <x v="2"/>
    <x v="1450"/>
    <x v="10"/>
    <x v="2"/>
    <x v="3635"/>
    <x v="709"/>
    <x v="5"/>
    <x v="2"/>
    <x v="1196"/>
    <x v="11"/>
    <x v="11"/>
    <x v="11"/>
    <x v="3579"/>
    <x v="3580"/>
    <x v="3580"/>
    <x v="11"/>
    <x v="11"/>
  </r>
  <r>
    <x v="5"/>
    <x v="28"/>
    <x v="8"/>
    <x v="0"/>
    <x v="2"/>
    <x v="2022"/>
    <x v="6"/>
    <x v="1"/>
    <x v="3636"/>
    <x v="183"/>
    <x v="1"/>
    <x v="57"/>
    <x v="3062"/>
    <x v="8"/>
    <x v="8"/>
    <x v="8"/>
    <x v="3580"/>
    <x v="3581"/>
    <x v="3581"/>
    <x v="8"/>
    <x v="8"/>
  </r>
  <r>
    <x v="1"/>
    <x v="22"/>
    <x v="2"/>
    <x v="0"/>
    <x v="3"/>
    <x v="1701"/>
    <x v="11"/>
    <x v="4"/>
    <x v="3637"/>
    <x v="1875"/>
    <x v="0"/>
    <x v="78"/>
    <x v="2207"/>
    <x v="2"/>
    <x v="2"/>
    <x v="2"/>
    <x v="3581"/>
    <x v="3582"/>
    <x v="3582"/>
    <x v="2"/>
    <x v="2"/>
  </r>
  <r>
    <x v="2"/>
    <x v="65"/>
    <x v="6"/>
    <x v="1"/>
    <x v="0"/>
    <x v="1855"/>
    <x v="3"/>
    <x v="2"/>
    <x v="3638"/>
    <x v="379"/>
    <x v="3"/>
    <x v="2"/>
    <x v="3063"/>
    <x v="6"/>
    <x v="6"/>
    <x v="6"/>
    <x v="3582"/>
    <x v="3583"/>
    <x v="3583"/>
    <x v="6"/>
    <x v="6"/>
  </r>
  <r>
    <x v="5"/>
    <x v="161"/>
    <x v="11"/>
    <x v="0"/>
    <x v="0"/>
    <x v="490"/>
    <x v="2"/>
    <x v="5"/>
    <x v="3639"/>
    <x v="828"/>
    <x v="2"/>
    <x v="2"/>
    <x v="3064"/>
    <x v="11"/>
    <x v="11"/>
    <x v="11"/>
    <x v="3583"/>
    <x v="3584"/>
    <x v="3584"/>
    <x v="11"/>
    <x v="11"/>
  </r>
  <r>
    <x v="4"/>
    <x v="56"/>
    <x v="0"/>
    <x v="0"/>
    <x v="0"/>
    <x v="623"/>
    <x v="7"/>
    <x v="7"/>
    <x v="3640"/>
    <x v="397"/>
    <x v="4"/>
    <x v="2"/>
    <x v="3065"/>
    <x v="0"/>
    <x v="0"/>
    <x v="0"/>
    <x v="3584"/>
    <x v="3585"/>
    <x v="3585"/>
    <x v="0"/>
    <x v="0"/>
  </r>
  <r>
    <x v="5"/>
    <x v="161"/>
    <x v="0"/>
    <x v="1"/>
    <x v="1"/>
    <x v="1021"/>
    <x v="9"/>
    <x v="3"/>
    <x v="3641"/>
    <x v="1504"/>
    <x v="6"/>
    <x v="155"/>
    <x v="3066"/>
    <x v="0"/>
    <x v="0"/>
    <x v="0"/>
    <x v="3585"/>
    <x v="3586"/>
    <x v="3586"/>
    <x v="0"/>
    <x v="0"/>
  </r>
  <r>
    <x v="2"/>
    <x v="82"/>
    <x v="2"/>
    <x v="0"/>
    <x v="2"/>
    <x v="1606"/>
    <x v="9"/>
    <x v="1"/>
    <x v="3642"/>
    <x v="1492"/>
    <x v="6"/>
    <x v="2"/>
    <x v="3067"/>
    <x v="2"/>
    <x v="2"/>
    <x v="2"/>
    <x v="3586"/>
    <x v="3587"/>
    <x v="3587"/>
    <x v="2"/>
    <x v="2"/>
  </r>
  <r>
    <x v="2"/>
    <x v="82"/>
    <x v="3"/>
    <x v="1"/>
    <x v="3"/>
    <x v="1650"/>
    <x v="4"/>
    <x v="7"/>
    <x v="3643"/>
    <x v="242"/>
    <x v="0"/>
    <x v="210"/>
    <x v="3068"/>
    <x v="3"/>
    <x v="3"/>
    <x v="3"/>
    <x v="3587"/>
    <x v="3588"/>
    <x v="3588"/>
    <x v="3"/>
    <x v="3"/>
  </r>
  <r>
    <x v="4"/>
    <x v="143"/>
    <x v="8"/>
    <x v="0"/>
    <x v="0"/>
    <x v="1527"/>
    <x v="5"/>
    <x v="7"/>
    <x v="3644"/>
    <x v="543"/>
    <x v="1"/>
    <x v="131"/>
    <x v="3069"/>
    <x v="8"/>
    <x v="8"/>
    <x v="8"/>
    <x v="3588"/>
    <x v="3589"/>
    <x v="3589"/>
    <x v="8"/>
    <x v="8"/>
  </r>
  <r>
    <x v="1"/>
    <x v="123"/>
    <x v="8"/>
    <x v="1"/>
    <x v="2"/>
    <x v="1587"/>
    <x v="8"/>
    <x v="1"/>
    <x v="3645"/>
    <x v="1864"/>
    <x v="1"/>
    <x v="2"/>
    <x v="3070"/>
    <x v="8"/>
    <x v="8"/>
    <x v="8"/>
    <x v="3589"/>
    <x v="3590"/>
    <x v="3590"/>
    <x v="8"/>
    <x v="8"/>
  </r>
  <r>
    <x v="5"/>
    <x v="98"/>
    <x v="0"/>
    <x v="1"/>
    <x v="0"/>
    <x v="687"/>
    <x v="3"/>
    <x v="2"/>
    <x v="3646"/>
    <x v="1330"/>
    <x v="1"/>
    <x v="41"/>
    <x v="2125"/>
    <x v="0"/>
    <x v="0"/>
    <x v="0"/>
    <x v="3590"/>
    <x v="3591"/>
    <x v="3591"/>
    <x v="0"/>
    <x v="0"/>
  </r>
  <r>
    <x v="3"/>
    <x v="106"/>
    <x v="0"/>
    <x v="1"/>
    <x v="0"/>
    <x v="1288"/>
    <x v="8"/>
    <x v="7"/>
    <x v="3647"/>
    <x v="2004"/>
    <x v="6"/>
    <x v="133"/>
    <x v="981"/>
    <x v="0"/>
    <x v="0"/>
    <x v="0"/>
    <x v="1027"/>
    <x v="1027"/>
    <x v="1027"/>
    <x v="0"/>
    <x v="0"/>
  </r>
  <r>
    <x v="2"/>
    <x v="104"/>
    <x v="9"/>
    <x v="1"/>
    <x v="0"/>
    <x v="371"/>
    <x v="11"/>
    <x v="1"/>
    <x v="3648"/>
    <x v="2005"/>
    <x v="5"/>
    <x v="61"/>
    <x v="3071"/>
    <x v="9"/>
    <x v="9"/>
    <x v="9"/>
    <x v="3591"/>
    <x v="3592"/>
    <x v="3592"/>
    <x v="9"/>
    <x v="9"/>
  </r>
  <r>
    <x v="5"/>
    <x v="58"/>
    <x v="5"/>
    <x v="0"/>
    <x v="1"/>
    <x v="2023"/>
    <x v="6"/>
    <x v="5"/>
    <x v="3649"/>
    <x v="249"/>
    <x v="4"/>
    <x v="28"/>
    <x v="3072"/>
    <x v="5"/>
    <x v="5"/>
    <x v="5"/>
    <x v="3592"/>
    <x v="3593"/>
    <x v="3593"/>
    <x v="5"/>
    <x v="5"/>
  </r>
  <r>
    <x v="2"/>
    <x v="147"/>
    <x v="0"/>
    <x v="0"/>
    <x v="1"/>
    <x v="214"/>
    <x v="0"/>
    <x v="7"/>
    <x v="3650"/>
    <x v="1552"/>
    <x v="2"/>
    <x v="155"/>
    <x v="3073"/>
    <x v="0"/>
    <x v="0"/>
    <x v="0"/>
    <x v="3593"/>
    <x v="3594"/>
    <x v="3594"/>
    <x v="0"/>
    <x v="0"/>
  </r>
  <r>
    <x v="5"/>
    <x v="88"/>
    <x v="5"/>
    <x v="0"/>
    <x v="3"/>
    <x v="2024"/>
    <x v="10"/>
    <x v="5"/>
    <x v="3651"/>
    <x v="2006"/>
    <x v="1"/>
    <x v="69"/>
    <x v="1891"/>
    <x v="5"/>
    <x v="5"/>
    <x v="5"/>
    <x v="3594"/>
    <x v="3595"/>
    <x v="3595"/>
    <x v="5"/>
    <x v="5"/>
  </r>
  <r>
    <x v="5"/>
    <x v="62"/>
    <x v="8"/>
    <x v="1"/>
    <x v="1"/>
    <x v="1294"/>
    <x v="6"/>
    <x v="2"/>
    <x v="3652"/>
    <x v="463"/>
    <x v="2"/>
    <x v="134"/>
    <x v="3074"/>
    <x v="8"/>
    <x v="8"/>
    <x v="8"/>
    <x v="3595"/>
    <x v="3596"/>
    <x v="3596"/>
    <x v="8"/>
    <x v="8"/>
  </r>
  <r>
    <x v="2"/>
    <x v="104"/>
    <x v="1"/>
    <x v="1"/>
    <x v="2"/>
    <x v="2025"/>
    <x v="0"/>
    <x v="2"/>
    <x v="3653"/>
    <x v="686"/>
    <x v="5"/>
    <x v="2"/>
    <x v="3075"/>
    <x v="1"/>
    <x v="1"/>
    <x v="1"/>
    <x v="3596"/>
    <x v="3597"/>
    <x v="3597"/>
    <x v="1"/>
    <x v="1"/>
  </r>
  <r>
    <x v="3"/>
    <x v="57"/>
    <x v="0"/>
    <x v="0"/>
    <x v="3"/>
    <x v="270"/>
    <x v="5"/>
    <x v="5"/>
    <x v="3654"/>
    <x v="2007"/>
    <x v="0"/>
    <x v="2"/>
    <x v="3076"/>
    <x v="0"/>
    <x v="0"/>
    <x v="0"/>
    <x v="3597"/>
    <x v="3598"/>
    <x v="3598"/>
    <x v="12"/>
    <x v="0"/>
  </r>
  <r>
    <x v="2"/>
    <x v="102"/>
    <x v="8"/>
    <x v="0"/>
    <x v="3"/>
    <x v="587"/>
    <x v="10"/>
    <x v="4"/>
    <x v="3655"/>
    <x v="605"/>
    <x v="3"/>
    <x v="19"/>
    <x v="3077"/>
    <x v="8"/>
    <x v="8"/>
    <x v="8"/>
    <x v="3598"/>
    <x v="3599"/>
    <x v="3599"/>
    <x v="8"/>
    <x v="8"/>
  </r>
  <r>
    <x v="1"/>
    <x v="64"/>
    <x v="6"/>
    <x v="1"/>
    <x v="0"/>
    <x v="2026"/>
    <x v="9"/>
    <x v="4"/>
    <x v="3656"/>
    <x v="2008"/>
    <x v="4"/>
    <x v="2"/>
    <x v="3078"/>
    <x v="6"/>
    <x v="6"/>
    <x v="6"/>
    <x v="3599"/>
    <x v="3600"/>
    <x v="3600"/>
    <x v="6"/>
    <x v="6"/>
  </r>
  <r>
    <x v="4"/>
    <x v="31"/>
    <x v="3"/>
    <x v="1"/>
    <x v="2"/>
    <x v="1819"/>
    <x v="9"/>
    <x v="4"/>
    <x v="3657"/>
    <x v="658"/>
    <x v="3"/>
    <x v="41"/>
    <x v="3079"/>
    <x v="3"/>
    <x v="3"/>
    <x v="3"/>
    <x v="3600"/>
    <x v="3601"/>
    <x v="3601"/>
    <x v="3"/>
    <x v="3"/>
  </r>
  <r>
    <x v="1"/>
    <x v="108"/>
    <x v="6"/>
    <x v="1"/>
    <x v="3"/>
    <x v="1879"/>
    <x v="4"/>
    <x v="5"/>
    <x v="3658"/>
    <x v="240"/>
    <x v="5"/>
    <x v="24"/>
    <x v="382"/>
    <x v="6"/>
    <x v="6"/>
    <x v="6"/>
    <x v="3601"/>
    <x v="3602"/>
    <x v="3602"/>
    <x v="6"/>
    <x v="6"/>
  </r>
  <r>
    <x v="1"/>
    <x v="59"/>
    <x v="8"/>
    <x v="0"/>
    <x v="0"/>
    <x v="196"/>
    <x v="0"/>
    <x v="1"/>
    <x v="3659"/>
    <x v="2009"/>
    <x v="1"/>
    <x v="64"/>
    <x v="3080"/>
    <x v="8"/>
    <x v="8"/>
    <x v="8"/>
    <x v="3602"/>
    <x v="3603"/>
    <x v="3603"/>
    <x v="8"/>
    <x v="8"/>
  </r>
  <r>
    <x v="0"/>
    <x v="69"/>
    <x v="9"/>
    <x v="0"/>
    <x v="0"/>
    <x v="1317"/>
    <x v="9"/>
    <x v="3"/>
    <x v="3660"/>
    <x v="733"/>
    <x v="0"/>
    <x v="159"/>
    <x v="1115"/>
    <x v="9"/>
    <x v="9"/>
    <x v="9"/>
    <x v="3603"/>
    <x v="3604"/>
    <x v="3604"/>
    <x v="9"/>
    <x v="9"/>
  </r>
  <r>
    <x v="0"/>
    <x v="69"/>
    <x v="11"/>
    <x v="1"/>
    <x v="3"/>
    <x v="1183"/>
    <x v="0"/>
    <x v="0"/>
    <x v="3661"/>
    <x v="828"/>
    <x v="2"/>
    <x v="106"/>
    <x v="1093"/>
    <x v="11"/>
    <x v="11"/>
    <x v="11"/>
    <x v="3604"/>
    <x v="3605"/>
    <x v="3605"/>
    <x v="11"/>
    <x v="11"/>
  </r>
  <r>
    <x v="3"/>
    <x v="106"/>
    <x v="9"/>
    <x v="1"/>
    <x v="1"/>
    <x v="2027"/>
    <x v="8"/>
    <x v="0"/>
    <x v="3662"/>
    <x v="2010"/>
    <x v="4"/>
    <x v="96"/>
    <x v="3081"/>
    <x v="9"/>
    <x v="9"/>
    <x v="9"/>
    <x v="3605"/>
    <x v="3606"/>
    <x v="3606"/>
    <x v="9"/>
    <x v="9"/>
  </r>
  <r>
    <x v="1"/>
    <x v="159"/>
    <x v="0"/>
    <x v="1"/>
    <x v="3"/>
    <x v="2028"/>
    <x v="1"/>
    <x v="7"/>
    <x v="3663"/>
    <x v="766"/>
    <x v="3"/>
    <x v="205"/>
    <x v="2369"/>
    <x v="0"/>
    <x v="0"/>
    <x v="0"/>
    <x v="3606"/>
    <x v="3607"/>
    <x v="3607"/>
    <x v="0"/>
    <x v="0"/>
  </r>
  <r>
    <x v="1"/>
    <x v="44"/>
    <x v="9"/>
    <x v="0"/>
    <x v="2"/>
    <x v="76"/>
    <x v="5"/>
    <x v="6"/>
    <x v="3664"/>
    <x v="92"/>
    <x v="0"/>
    <x v="2"/>
    <x v="3082"/>
    <x v="9"/>
    <x v="9"/>
    <x v="9"/>
    <x v="3607"/>
    <x v="3608"/>
    <x v="3608"/>
    <x v="9"/>
    <x v="9"/>
  </r>
  <r>
    <x v="0"/>
    <x v="122"/>
    <x v="5"/>
    <x v="0"/>
    <x v="3"/>
    <x v="2029"/>
    <x v="3"/>
    <x v="1"/>
    <x v="3665"/>
    <x v="2011"/>
    <x v="5"/>
    <x v="2"/>
    <x v="631"/>
    <x v="5"/>
    <x v="5"/>
    <x v="5"/>
    <x v="648"/>
    <x v="648"/>
    <x v="648"/>
    <x v="5"/>
    <x v="5"/>
  </r>
  <r>
    <x v="4"/>
    <x v="29"/>
    <x v="2"/>
    <x v="0"/>
    <x v="2"/>
    <x v="453"/>
    <x v="10"/>
    <x v="1"/>
    <x v="3666"/>
    <x v="1647"/>
    <x v="3"/>
    <x v="32"/>
    <x v="1767"/>
    <x v="2"/>
    <x v="2"/>
    <x v="2"/>
    <x v="3608"/>
    <x v="3609"/>
    <x v="3609"/>
    <x v="2"/>
    <x v="2"/>
  </r>
  <r>
    <x v="1"/>
    <x v="44"/>
    <x v="3"/>
    <x v="1"/>
    <x v="2"/>
    <x v="1980"/>
    <x v="1"/>
    <x v="7"/>
    <x v="3667"/>
    <x v="2012"/>
    <x v="4"/>
    <x v="78"/>
    <x v="1540"/>
    <x v="3"/>
    <x v="3"/>
    <x v="3"/>
    <x v="3609"/>
    <x v="3610"/>
    <x v="3610"/>
    <x v="3"/>
    <x v="3"/>
  </r>
  <r>
    <x v="0"/>
    <x v="122"/>
    <x v="4"/>
    <x v="0"/>
    <x v="0"/>
    <x v="388"/>
    <x v="10"/>
    <x v="7"/>
    <x v="3668"/>
    <x v="2013"/>
    <x v="0"/>
    <x v="22"/>
    <x v="3083"/>
    <x v="4"/>
    <x v="4"/>
    <x v="4"/>
    <x v="3610"/>
    <x v="3611"/>
    <x v="3611"/>
    <x v="4"/>
    <x v="4"/>
  </r>
  <r>
    <x v="3"/>
    <x v="133"/>
    <x v="11"/>
    <x v="1"/>
    <x v="2"/>
    <x v="550"/>
    <x v="5"/>
    <x v="2"/>
    <x v="3669"/>
    <x v="623"/>
    <x v="3"/>
    <x v="2"/>
    <x v="3084"/>
    <x v="11"/>
    <x v="11"/>
    <x v="11"/>
    <x v="3611"/>
    <x v="3612"/>
    <x v="3612"/>
    <x v="11"/>
    <x v="11"/>
  </r>
  <r>
    <x v="3"/>
    <x v="15"/>
    <x v="6"/>
    <x v="1"/>
    <x v="3"/>
    <x v="167"/>
    <x v="6"/>
    <x v="2"/>
    <x v="3670"/>
    <x v="590"/>
    <x v="2"/>
    <x v="32"/>
    <x v="1298"/>
    <x v="6"/>
    <x v="6"/>
    <x v="6"/>
    <x v="3612"/>
    <x v="3613"/>
    <x v="3613"/>
    <x v="6"/>
    <x v="6"/>
  </r>
  <r>
    <x v="5"/>
    <x v="154"/>
    <x v="3"/>
    <x v="0"/>
    <x v="0"/>
    <x v="290"/>
    <x v="11"/>
    <x v="1"/>
    <x v="3671"/>
    <x v="64"/>
    <x v="0"/>
    <x v="65"/>
    <x v="367"/>
    <x v="3"/>
    <x v="3"/>
    <x v="3"/>
    <x v="3613"/>
    <x v="3614"/>
    <x v="3614"/>
    <x v="3"/>
    <x v="3"/>
  </r>
  <r>
    <x v="3"/>
    <x v="35"/>
    <x v="6"/>
    <x v="0"/>
    <x v="0"/>
    <x v="311"/>
    <x v="7"/>
    <x v="4"/>
    <x v="3672"/>
    <x v="2014"/>
    <x v="5"/>
    <x v="2"/>
    <x v="3085"/>
    <x v="6"/>
    <x v="6"/>
    <x v="6"/>
    <x v="3614"/>
    <x v="3615"/>
    <x v="3615"/>
    <x v="6"/>
    <x v="6"/>
  </r>
  <r>
    <x v="5"/>
    <x v="97"/>
    <x v="4"/>
    <x v="1"/>
    <x v="2"/>
    <x v="2030"/>
    <x v="10"/>
    <x v="2"/>
    <x v="3673"/>
    <x v="1913"/>
    <x v="2"/>
    <x v="149"/>
    <x v="3086"/>
    <x v="4"/>
    <x v="4"/>
    <x v="4"/>
    <x v="3615"/>
    <x v="3616"/>
    <x v="3616"/>
    <x v="4"/>
    <x v="4"/>
  </r>
  <r>
    <x v="3"/>
    <x v="11"/>
    <x v="7"/>
    <x v="0"/>
    <x v="2"/>
    <x v="902"/>
    <x v="2"/>
    <x v="4"/>
    <x v="3674"/>
    <x v="1292"/>
    <x v="4"/>
    <x v="2"/>
    <x v="765"/>
    <x v="7"/>
    <x v="7"/>
    <x v="7"/>
    <x v="3616"/>
    <x v="3617"/>
    <x v="3617"/>
    <x v="7"/>
    <x v="7"/>
  </r>
  <r>
    <x v="2"/>
    <x v="170"/>
    <x v="7"/>
    <x v="1"/>
    <x v="1"/>
    <x v="1169"/>
    <x v="9"/>
    <x v="7"/>
    <x v="3675"/>
    <x v="2015"/>
    <x v="1"/>
    <x v="2"/>
    <x v="3087"/>
    <x v="7"/>
    <x v="7"/>
    <x v="7"/>
    <x v="3617"/>
    <x v="3618"/>
    <x v="3618"/>
    <x v="7"/>
    <x v="7"/>
  </r>
  <r>
    <x v="4"/>
    <x v="45"/>
    <x v="3"/>
    <x v="0"/>
    <x v="1"/>
    <x v="767"/>
    <x v="8"/>
    <x v="2"/>
    <x v="3676"/>
    <x v="1691"/>
    <x v="4"/>
    <x v="99"/>
    <x v="1851"/>
    <x v="3"/>
    <x v="3"/>
    <x v="3"/>
    <x v="2038"/>
    <x v="2039"/>
    <x v="2039"/>
    <x v="3"/>
    <x v="3"/>
  </r>
  <r>
    <x v="2"/>
    <x v="164"/>
    <x v="11"/>
    <x v="1"/>
    <x v="3"/>
    <x v="1946"/>
    <x v="3"/>
    <x v="5"/>
    <x v="3677"/>
    <x v="1460"/>
    <x v="4"/>
    <x v="28"/>
    <x v="3088"/>
    <x v="11"/>
    <x v="11"/>
    <x v="11"/>
    <x v="3618"/>
    <x v="3619"/>
    <x v="3619"/>
    <x v="11"/>
    <x v="11"/>
  </r>
  <r>
    <x v="1"/>
    <x v="55"/>
    <x v="10"/>
    <x v="1"/>
    <x v="3"/>
    <x v="901"/>
    <x v="0"/>
    <x v="6"/>
    <x v="3678"/>
    <x v="1335"/>
    <x v="4"/>
    <x v="2"/>
    <x v="224"/>
    <x v="10"/>
    <x v="10"/>
    <x v="10"/>
    <x v="3619"/>
    <x v="3620"/>
    <x v="3620"/>
    <x v="10"/>
    <x v="10"/>
  </r>
  <r>
    <x v="1"/>
    <x v="129"/>
    <x v="11"/>
    <x v="0"/>
    <x v="2"/>
    <x v="2031"/>
    <x v="8"/>
    <x v="2"/>
    <x v="3679"/>
    <x v="801"/>
    <x v="0"/>
    <x v="13"/>
    <x v="3089"/>
    <x v="11"/>
    <x v="11"/>
    <x v="11"/>
    <x v="3620"/>
    <x v="3621"/>
    <x v="3621"/>
    <x v="11"/>
    <x v="11"/>
  </r>
  <r>
    <x v="2"/>
    <x v="3"/>
    <x v="1"/>
    <x v="0"/>
    <x v="2"/>
    <x v="1692"/>
    <x v="10"/>
    <x v="0"/>
    <x v="3680"/>
    <x v="2016"/>
    <x v="4"/>
    <x v="88"/>
    <x v="3090"/>
    <x v="1"/>
    <x v="1"/>
    <x v="1"/>
    <x v="3621"/>
    <x v="3622"/>
    <x v="3622"/>
    <x v="1"/>
    <x v="1"/>
  </r>
  <r>
    <x v="3"/>
    <x v="94"/>
    <x v="9"/>
    <x v="0"/>
    <x v="3"/>
    <x v="1066"/>
    <x v="9"/>
    <x v="5"/>
    <x v="3681"/>
    <x v="1534"/>
    <x v="3"/>
    <x v="19"/>
    <x v="438"/>
    <x v="9"/>
    <x v="9"/>
    <x v="9"/>
    <x v="3622"/>
    <x v="3623"/>
    <x v="3623"/>
    <x v="9"/>
    <x v="9"/>
  </r>
  <r>
    <x v="1"/>
    <x v="43"/>
    <x v="3"/>
    <x v="1"/>
    <x v="2"/>
    <x v="691"/>
    <x v="9"/>
    <x v="7"/>
    <x v="3682"/>
    <x v="1453"/>
    <x v="4"/>
    <x v="64"/>
    <x v="2148"/>
    <x v="3"/>
    <x v="3"/>
    <x v="3"/>
    <x v="3623"/>
    <x v="3624"/>
    <x v="3624"/>
    <x v="3"/>
    <x v="3"/>
  </r>
  <r>
    <x v="1"/>
    <x v="168"/>
    <x v="4"/>
    <x v="0"/>
    <x v="0"/>
    <x v="2032"/>
    <x v="2"/>
    <x v="0"/>
    <x v="3683"/>
    <x v="1403"/>
    <x v="4"/>
    <x v="126"/>
    <x v="2629"/>
    <x v="4"/>
    <x v="4"/>
    <x v="4"/>
    <x v="3624"/>
    <x v="3625"/>
    <x v="3625"/>
    <x v="4"/>
    <x v="4"/>
  </r>
  <r>
    <x v="4"/>
    <x v="95"/>
    <x v="11"/>
    <x v="0"/>
    <x v="3"/>
    <x v="580"/>
    <x v="7"/>
    <x v="5"/>
    <x v="3684"/>
    <x v="266"/>
    <x v="2"/>
    <x v="2"/>
    <x v="1645"/>
    <x v="11"/>
    <x v="11"/>
    <x v="11"/>
    <x v="3625"/>
    <x v="3626"/>
    <x v="3626"/>
    <x v="11"/>
    <x v="11"/>
  </r>
  <r>
    <x v="0"/>
    <x v="49"/>
    <x v="8"/>
    <x v="1"/>
    <x v="1"/>
    <x v="523"/>
    <x v="5"/>
    <x v="4"/>
    <x v="3685"/>
    <x v="533"/>
    <x v="2"/>
    <x v="2"/>
    <x v="3091"/>
    <x v="8"/>
    <x v="8"/>
    <x v="8"/>
    <x v="3626"/>
    <x v="3627"/>
    <x v="3627"/>
    <x v="8"/>
    <x v="8"/>
  </r>
  <r>
    <x v="3"/>
    <x v="57"/>
    <x v="11"/>
    <x v="1"/>
    <x v="1"/>
    <x v="1102"/>
    <x v="6"/>
    <x v="1"/>
    <x v="3686"/>
    <x v="359"/>
    <x v="1"/>
    <x v="196"/>
    <x v="3092"/>
    <x v="11"/>
    <x v="11"/>
    <x v="11"/>
    <x v="3627"/>
    <x v="3628"/>
    <x v="3628"/>
    <x v="11"/>
    <x v="11"/>
  </r>
  <r>
    <x v="3"/>
    <x v="35"/>
    <x v="10"/>
    <x v="0"/>
    <x v="0"/>
    <x v="184"/>
    <x v="3"/>
    <x v="1"/>
    <x v="3687"/>
    <x v="187"/>
    <x v="3"/>
    <x v="10"/>
    <x v="3093"/>
    <x v="10"/>
    <x v="10"/>
    <x v="10"/>
    <x v="3628"/>
    <x v="3629"/>
    <x v="3629"/>
    <x v="10"/>
    <x v="10"/>
  </r>
  <r>
    <x v="3"/>
    <x v="60"/>
    <x v="0"/>
    <x v="1"/>
    <x v="1"/>
    <x v="684"/>
    <x v="1"/>
    <x v="7"/>
    <x v="3688"/>
    <x v="1592"/>
    <x v="1"/>
    <x v="2"/>
    <x v="3094"/>
    <x v="0"/>
    <x v="0"/>
    <x v="0"/>
    <x v="3629"/>
    <x v="3630"/>
    <x v="3630"/>
    <x v="12"/>
    <x v="0"/>
  </r>
  <r>
    <x v="5"/>
    <x v="84"/>
    <x v="4"/>
    <x v="0"/>
    <x v="0"/>
    <x v="2033"/>
    <x v="8"/>
    <x v="0"/>
    <x v="3689"/>
    <x v="767"/>
    <x v="6"/>
    <x v="155"/>
    <x v="3095"/>
    <x v="4"/>
    <x v="4"/>
    <x v="4"/>
    <x v="3630"/>
    <x v="3631"/>
    <x v="3631"/>
    <x v="4"/>
    <x v="4"/>
  </r>
  <r>
    <x v="1"/>
    <x v="159"/>
    <x v="10"/>
    <x v="1"/>
    <x v="0"/>
    <x v="2034"/>
    <x v="10"/>
    <x v="4"/>
    <x v="3690"/>
    <x v="1120"/>
    <x v="0"/>
    <x v="59"/>
    <x v="1881"/>
    <x v="10"/>
    <x v="10"/>
    <x v="10"/>
    <x v="2073"/>
    <x v="2074"/>
    <x v="2074"/>
    <x v="10"/>
    <x v="10"/>
  </r>
  <r>
    <x v="0"/>
    <x v="172"/>
    <x v="3"/>
    <x v="0"/>
    <x v="0"/>
    <x v="2035"/>
    <x v="11"/>
    <x v="6"/>
    <x v="3691"/>
    <x v="1510"/>
    <x v="5"/>
    <x v="96"/>
    <x v="2394"/>
    <x v="3"/>
    <x v="3"/>
    <x v="3"/>
    <x v="3631"/>
    <x v="3632"/>
    <x v="3632"/>
    <x v="3"/>
    <x v="3"/>
  </r>
  <r>
    <x v="4"/>
    <x v="173"/>
    <x v="0"/>
    <x v="0"/>
    <x v="0"/>
    <x v="2036"/>
    <x v="11"/>
    <x v="5"/>
    <x v="3692"/>
    <x v="1722"/>
    <x v="2"/>
    <x v="196"/>
    <x v="3096"/>
    <x v="0"/>
    <x v="0"/>
    <x v="0"/>
    <x v="3632"/>
    <x v="3633"/>
    <x v="3633"/>
    <x v="0"/>
    <x v="0"/>
  </r>
  <r>
    <x v="5"/>
    <x v="91"/>
    <x v="5"/>
    <x v="1"/>
    <x v="0"/>
    <x v="1816"/>
    <x v="2"/>
    <x v="7"/>
    <x v="3693"/>
    <x v="1881"/>
    <x v="5"/>
    <x v="10"/>
    <x v="3097"/>
    <x v="5"/>
    <x v="5"/>
    <x v="5"/>
    <x v="3633"/>
    <x v="3634"/>
    <x v="3634"/>
    <x v="5"/>
    <x v="5"/>
  </r>
  <r>
    <x v="0"/>
    <x v="118"/>
    <x v="9"/>
    <x v="1"/>
    <x v="1"/>
    <x v="688"/>
    <x v="6"/>
    <x v="3"/>
    <x v="3694"/>
    <x v="9"/>
    <x v="5"/>
    <x v="83"/>
    <x v="3098"/>
    <x v="9"/>
    <x v="9"/>
    <x v="9"/>
    <x v="3634"/>
    <x v="3635"/>
    <x v="3635"/>
    <x v="9"/>
    <x v="9"/>
  </r>
  <r>
    <x v="5"/>
    <x v="166"/>
    <x v="0"/>
    <x v="0"/>
    <x v="1"/>
    <x v="2037"/>
    <x v="11"/>
    <x v="6"/>
    <x v="3695"/>
    <x v="1510"/>
    <x v="5"/>
    <x v="8"/>
    <x v="1471"/>
    <x v="0"/>
    <x v="0"/>
    <x v="0"/>
    <x v="1578"/>
    <x v="1578"/>
    <x v="1578"/>
    <x v="0"/>
    <x v="0"/>
  </r>
  <r>
    <x v="5"/>
    <x v="40"/>
    <x v="2"/>
    <x v="0"/>
    <x v="2"/>
    <x v="2038"/>
    <x v="8"/>
    <x v="0"/>
    <x v="3696"/>
    <x v="503"/>
    <x v="2"/>
    <x v="54"/>
    <x v="1655"/>
    <x v="2"/>
    <x v="2"/>
    <x v="2"/>
    <x v="3635"/>
    <x v="3636"/>
    <x v="3636"/>
    <x v="2"/>
    <x v="2"/>
  </r>
  <r>
    <x v="0"/>
    <x v="118"/>
    <x v="7"/>
    <x v="1"/>
    <x v="3"/>
    <x v="253"/>
    <x v="3"/>
    <x v="2"/>
    <x v="3697"/>
    <x v="2017"/>
    <x v="6"/>
    <x v="183"/>
    <x v="230"/>
    <x v="7"/>
    <x v="7"/>
    <x v="7"/>
    <x v="3636"/>
    <x v="3637"/>
    <x v="3637"/>
    <x v="7"/>
    <x v="7"/>
  </r>
  <r>
    <x v="2"/>
    <x v="137"/>
    <x v="11"/>
    <x v="1"/>
    <x v="2"/>
    <x v="2039"/>
    <x v="5"/>
    <x v="0"/>
    <x v="3698"/>
    <x v="417"/>
    <x v="0"/>
    <x v="2"/>
    <x v="3099"/>
    <x v="11"/>
    <x v="11"/>
    <x v="11"/>
    <x v="3637"/>
    <x v="3638"/>
    <x v="3638"/>
    <x v="11"/>
    <x v="11"/>
  </r>
  <r>
    <x v="3"/>
    <x v="124"/>
    <x v="10"/>
    <x v="1"/>
    <x v="3"/>
    <x v="1640"/>
    <x v="10"/>
    <x v="1"/>
    <x v="3699"/>
    <x v="2018"/>
    <x v="6"/>
    <x v="4"/>
    <x v="3100"/>
    <x v="10"/>
    <x v="10"/>
    <x v="10"/>
    <x v="3638"/>
    <x v="3639"/>
    <x v="3639"/>
    <x v="10"/>
    <x v="10"/>
  </r>
  <r>
    <x v="2"/>
    <x v="4"/>
    <x v="2"/>
    <x v="0"/>
    <x v="3"/>
    <x v="2040"/>
    <x v="6"/>
    <x v="3"/>
    <x v="3700"/>
    <x v="189"/>
    <x v="0"/>
    <x v="217"/>
    <x v="3101"/>
    <x v="2"/>
    <x v="2"/>
    <x v="2"/>
    <x v="3639"/>
    <x v="3640"/>
    <x v="3640"/>
    <x v="2"/>
    <x v="2"/>
  </r>
  <r>
    <x v="1"/>
    <x v="43"/>
    <x v="7"/>
    <x v="1"/>
    <x v="1"/>
    <x v="135"/>
    <x v="1"/>
    <x v="2"/>
    <x v="3701"/>
    <x v="1906"/>
    <x v="4"/>
    <x v="10"/>
    <x v="3102"/>
    <x v="7"/>
    <x v="7"/>
    <x v="7"/>
    <x v="3640"/>
    <x v="3641"/>
    <x v="3641"/>
    <x v="7"/>
    <x v="7"/>
  </r>
  <r>
    <x v="2"/>
    <x v="65"/>
    <x v="5"/>
    <x v="1"/>
    <x v="3"/>
    <x v="142"/>
    <x v="9"/>
    <x v="2"/>
    <x v="3702"/>
    <x v="1482"/>
    <x v="5"/>
    <x v="2"/>
    <x v="3103"/>
    <x v="5"/>
    <x v="5"/>
    <x v="5"/>
    <x v="3641"/>
    <x v="3642"/>
    <x v="3642"/>
    <x v="5"/>
    <x v="5"/>
  </r>
  <r>
    <x v="3"/>
    <x v="15"/>
    <x v="10"/>
    <x v="0"/>
    <x v="0"/>
    <x v="944"/>
    <x v="4"/>
    <x v="1"/>
    <x v="3703"/>
    <x v="547"/>
    <x v="1"/>
    <x v="30"/>
    <x v="3104"/>
    <x v="10"/>
    <x v="10"/>
    <x v="10"/>
    <x v="3642"/>
    <x v="3643"/>
    <x v="3643"/>
    <x v="10"/>
    <x v="10"/>
  </r>
  <r>
    <x v="3"/>
    <x v="138"/>
    <x v="7"/>
    <x v="1"/>
    <x v="2"/>
    <x v="2041"/>
    <x v="0"/>
    <x v="2"/>
    <x v="3704"/>
    <x v="1366"/>
    <x v="4"/>
    <x v="12"/>
    <x v="3105"/>
    <x v="7"/>
    <x v="7"/>
    <x v="7"/>
    <x v="3643"/>
    <x v="3644"/>
    <x v="3644"/>
    <x v="7"/>
    <x v="7"/>
  </r>
  <r>
    <x v="1"/>
    <x v="168"/>
    <x v="2"/>
    <x v="0"/>
    <x v="3"/>
    <x v="1346"/>
    <x v="3"/>
    <x v="1"/>
    <x v="3705"/>
    <x v="729"/>
    <x v="1"/>
    <x v="2"/>
    <x v="1180"/>
    <x v="2"/>
    <x v="2"/>
    <x v="2"/>
    <x v="3644"/>
    <x v="3645"/>
    <x v="3645"/>
    <x v="2"/>
    <x v="2"/>
  </r>
  <r>
    <x v="3"/>
    <x v="106"/>
    <x v="1"/>
    <x v="1"/>
    <x v="3"/>
    <x v="286"/>
    <x v="2"/>
    <x v="5"/>
    <x v="3706"/>
    <x v="2019"/>
    <x v="4"/>
    <x v="75"/>
    <x v="1998"/>
    <x v="1"/>
    <x v="1"/>
    <x v="1"/>
    <x v="3645"/>
    <x v="3646"/>
    <x v="3646"/>
    <x v="1"/>
    <x v="1"/>
  </r>
  <r>
    <x v="3"/>
    <x v="30"/>
    <x v="7"/>
    <x v="1"/>
    <x v="3"/>
    <x v="259"/>
    <x v="1"/>
    <x v="4"/>
    <x v="3707"/>
    <x v="2020"/>
    <x v="2"/>
    <x v="132"/>
    <x v="491"/>
    <x v="7"/>
    <x v="7"/>
    <x v="7"/>
    <x v="3646"/>
    <x v="3647"/>
    <x v="3647"/>
    <x v="7"/>
    <x v="7"/>
  </r>
  <r>
    <x v="5"/>
    <x v="183"/>
    <x v="0"/>
    <x v="1"/>
    <x v="2"/>
    <x v="2042"/>
    <x v="6"/>
    <x v="1"/>
    <x v="3708"/>
    <x v="2021"/>
    <x v="2"/>
    <x v="8"/>
    <x v="3053"/>
    <x v="0"/>
    <x v="0"/>
    <x v="0"/>
    <x v="3565"/>
    <x v="3566"/>
    <x v="3566"/>
    <x v="0"/>
    <x v="0"/>
  </r>
  <r>
    <x v="2"/>
    <x v="125"/>
    <x v="11"/>
    <x v="0"/>
    <x v="0"/>
    <x v="1287"/>
    <x v="4"/>
    <x v="3"/>
    <x v="3709"/>
    <x v="624"/>
    <x v="6"/>
    <x v="96"/>
    <x v="3106"/>
    <x v="11"/>
    <x v="11"/>
    <x v="11"/>
    <x v="3647"/>
    <x v="3648"/>
    <x v="3648"/>
    <x v="11"/>
    <x v="11"/>
  </r>
  <r>
    <x v="5"/>
    <x v="28"/>
    <x v="0"/>
    <x v="1"/>
    <x v="0"/>
    <x v="289"/>
    <x v="6"/>
    <x v="3"/>
    <x v="3710"/>
    <x v="2022"/>
    <x v="6"/>
    <x v="44"/>
    <x v="3107"/>
    <x v="0"/>
    <x v="0"/>
    <x v="0"/>
    <x v="3648"/>
    <x v="3649"/>
    <x v="3649"/>
    <x v="0"/>
    <x v="0"/>
  </r>
  <r>
    <x v="5"/>
    <x v="161"/>
    <x v="3"/>
    <x v="1"/>
    <x v="1"/>
    <x v="1027"/>
    <x v="1"/>
    <x v="5"/>
    <x v="3711"/>
    <x v="2023"/>
    <x v="6"/>
    <x v="179"/>
    <x v="3108"/>
    <x v="3"/>
    <x v="3"/>
    <x v="3"/>
    <x v="3649"/>
    <x v="3650"/>
    <x v="3650"/>
    <x v="3"/>
    <x v="3"/>
  </r>
  <r>
    <x v="5"/>
    <x v="161"/>
    <x v="4"/>
    <x v="1"/>
    <x v="3"/>
    <x v="608"/>
    <x v="11"/>
    <x v="6"/>
    <x v="3712"/>
    <x v="1539"/>
    <x v="6"/>
    <x v="100"/>
    <x v="3109"/>
    <x v="4"/>
    <x v="4"/>
    <x v="4"/>
    <x v="3650"/>
    <x v="3651"/>
    <x v="3651"/>
    <x v="4"/>
    <x v="4"/>
  </r>
  <r>
    <x v="5"/>
    <x v="91"/>
    <x v="4"/>
    <x v="1"/>
    <x v="3"/>
    <x v="1320"/>
    <x v="2"/>
    <x v="1"/>
    <x v="3713"/>
    <x v="2024"/>
    <x v="1"/>
    <x v="2"/>
    <x v="2885"/>
    <x v="4"/>
    <x v="4"/>
    <x v="4"/>
    <x v="3341"/>
    <x v="3342"/>
    <x v="3342"/>
    <x v="4"/>
    <x v="4"/>
  </r>
  <r>
    <x v="3"/>
    <x v="11"/>
    <x v="8"/>
    <x v="0"/>
    <x v="2"/>
    <x v="1062"/>
    <x v="9"/>
    <x v="7"/>
    <x v="3714"/>
    <x v="2025"/>
    <x v="2"/>
    <x v="8"/>
    <x v="3110"/>
    <x v="8"/>
    <x v="8"/>
    <x v="8"/>
    <x v="3651"/>
    <x v="3652"/>
    <x v="3652"/>
    <x v="8"/>
    <x v="8"/>
  </r>
  <r>
    <x v="2"/>
    <x v="144"/>
    <x v="9"/>
    <x v="1"/>
    <x v="0"/>
    <x v="1092"/>
    <x v="0"/>
    <x v="4"/>
    <x v="3715"/>
    <x v="2026"/>
    <x v="6"/>
    <x v="49"/>
    <x v="3111"/>
    <x v="9"/>
    <x v="9"/>
    <x v="9"/>
    <x v="3652"/>
    <x v="3653"/>
    <x v="3653"/>
    <x v="9"/>
    <x v="9"/>
  </r>
  <r>
    <x v="4"/>
    <x v="31"/>
    <x v="7"/>
    <x v="1"/>
    <x v="2"/>
    <x v="1143"/>
    <x v="3"/>
    <x v="4"/>
    <x v="3716"/>
    <x v="1806"/>
    <x v="0"/>
    <x v="2"/>
    <x v="2561"/>
    <x v="7"/>
    <x v="7"/>
    <x v="7"/>
    <x v="2921"/>
    <x v="2922"/>
    <x v="2922"/>
    <x v="7"/>
    <x v="7"/>
  </r>
  <r>
    <x v="1"/>
    <x v="99"/>
    <x v="2"/>
    <x v="1"/>
    <x v="3"/>
    <x v="493"/>
    <x v="7"/>
    <x v="1"/>
    <x v="3717"/>
    <x v="1230"/>
    <x v="5"/>
    <x v="2"/>
    <x v="3112"/>
    <x v="2"/>
    <x v="2"/>
    <x v="2"/>
    <x v="3653"/>
    <x v="3654"/>
    <x v="3654"/>
    <x v="2"/>
    <x v="2"/>
  </r>
  <r>
    <x v="4"/>
    <x v="45"/>
    <x v="11"/>
    <x v="0"/>
    <x v="3"/>
    <x v="2043"/>
    <x v="11"/>
    <x v="5"/>
    <x v="3718"/>
    <x v="178"/>
    <x v="5"/>
    <x v="46"/>
    <x v="3113"/>
    <x v="11"/>
    <x v="11"/>
    <x v="11"/>
    <x v="3654"/>
    <x v="3655"/>
    <x v="3655"/>
    <x v="11"/>
    <x v="11"/>
  </r>
  <r>
    <x v="5"/>
    <x v="131"/>
    <x v="0"/>
    <x v="1"/>
    <x v="1"/>
    <x v="2034"/>
    <x v="10"/>
    <x v="4"/>
    <x v="3719"/>
    <x v="2027"/>
    <x v="2"/>
    <x v="72"/>
    <x v="3114"/>
    <x v="0"/>
    <x v="0"/>
    <x v="0"/>
    <x v="3655"/>
    <x v="3656"/>
    <x v="3656"/>
    <x v="0"/>
    <x v="0"/>
  </r>
  <r>
    <x v="0"/>
    <x v="72"/>
    <x v="2"/>
    <x v="0"/>
    <x v="1"/>
    <x v="1325"/>
    <x v="9"/>
    <x v="3"/>
    <x v="3720"/>
    <x v="678"/>
    <x v="2"/>
    <x v="2"/>
    <x v="3115"/>
    <x v="2"/>
    <x v="2"/>
    <x v="2"/>
    <x v="3656"/>
    <x v="3657"/>
    <x v="3657"/>
    <x v="2"/>
    <x v="2"/>
  </r>
  <r>
    <x v="5"/>
    <x v="126"/>
    <x v="1"/>
    <x v="1"/>
    <x v="1"/>
    <x v="2044"/>
    <x v="0"/>
    <x v="5"/>
    <x v="3721"/>
    <x v="847"/>
    <x v="1"/>
    <x v="32"/>
    <x v="3116"/>
    <x v="1"/>
    <x v="1"/>
    <x v="1"/>
    <x v="3657"/>
    <x v="3658"/>
    <x v="3658"/>
    <x v="1"/>
    <x v="1"/>
  </r>
  <r>
    <x v="1"/>
    <x v="129"/>
    <x v="4"/>
    <x v="0"/>
    <x v="3"/>
    <x v="1938"/>
    <x v="5"/>
    <x v="1"/>
    <x v="3722"/>
    <x v="2028"/>
    <x v="2"/>
    <x v="28"/>
    <x v="576"/>
    <x v="4"/>
    <x v="4"/>
    <x v="4"/>
    <x v="3658"/>
    <x v="3659"/>
    <x v="3659"/>
    <x v="4"/>
    <x v="4"/>
  </r>
  <r>
    <x v="4"/>
    <x v="23"/>
    <x v="6"/>
    <x v="1"/>
    <x v="3"/>
    <x v="942"/>
    <x v="0"/>
    <x v="7"/>
    <x v="3723"/>
    <x v="2029"/>
    <x v="2"/>
    <x v="2"/>
    <x v="3117"/>
    <x v="6"/>
    <x v="6"/>
    <x v="6"/>
    <x v="3659"/>
    <x v="3660"/>
    <x v="3660"/>
    <x v="6"/>
    <x v="6"/>
  </r>
  <r>
    <x v="2"/>
    <x v="65"/>
    <x v="3"/>
    <x v="1"/>
    <x v="1"/>
    <x v="1504"/>
    <x v="2"/>
    <x v="0"/>
    <x v="3724"/>
    <x v="1657"/>
    <x v="2"/>
    <x v="28"/>
    <x v="2763"/>
    <x v="3"/>
    <x v="3"/>
    <x v="3"/>
    <x v="3660"/>
    <x v="3661"/>
    <x v="3661"/>
    <x v="3"/>
    <x v="3"/>
  </r>
  <r>
    <x v="1"/>
    <x v="178"/>
    <x v="4"/>
    <x v="1"/>
    <x v="2"/>
    <x v="1454"/>
    <x v="10"/>
    <x v="3"/>
    <x v="3725"/>
    <x v="1607"/>
    <x v="3"/>
    <x v="159"/>
    <x v="3118"/>
    <x v="4"/>
    <x v="4"/>
    <x v="4"/>
    <x v="3661"/>
    <x v="3662"/>
    <x v="3662"/>
    <x v="4"/>
    <x v="4"/>
  </r>
  <r>
    <x v="5"/>
    <x v="130"/>
    <x v="4"/>
    <x v="1"/>
    <x v="3"/>
    <x v="305"/>
    <x v="4"/>
    <x v="6"/>
    <x v="3726"/>
    <x v="2030"/>
    <x v="5"/>
    <x v="179"/>
    <x v="3119"/>
    <x v="4"/>
    <x v="4"/>
    <x v="4"/>
    <x v="3662"/>
    <x v="3663"/>
    <x v="3663"/>
    <x v="4"/>
    <x v="4"/>
  </r>
  <r>
    <x v="1"/>
    <x v="2"/>
    <x v="1"/>
    <x v="0"/>
    <x v="0"/>
    <x v="1592"/>
    <x v="3"/>
    <x v="1"/>
    <x v="3727"/>
    <x v="894"/>
    <x v="3"/>
    <x v="241"/>
    <x v="2246"/>
    <x v="1"/>
    <x v="1"/>
    <x v="1"/>
    <x v="3663"/>
    <x v="3664"/>
    <x v="3664"/>
    <x v="1"/>
    <x v="1"/>
  </r>
  <r>
    <x v="5"/>
    <x v="78"/>
    <x v="2"/>
    <x v="1"/>
    <x v="1"/>
    <x v="198"/>
    <x v="10"/>
    <x v="6"/>
    <x v="3728"/>
    <x v="1871"/>
    <x v="2"/>
    <x v="122"/>
    <x v="1064"/>
    <x v="2"/>
    <x v="2"/>
    <x v="2"/>
    <x v="3664"/>
    <x v="3665"/>
    <x v="3665"/>
    <x v="2"/>
    <x v="2"/>
  </r>
  <r>
    <x v="4"/>
    <x v="95"/>
    <x v="6"/>
    <x v="1"/>
    <x v="3"/>
    <x v="549"/>
    <x v="2"/>
    <x v="1"/>
    <x v="3729"/>
    <x v="459"/>
    <x v="5"/>
    <x v="2"/>
    <x v="3120"/>
    <x v="6"/>
    <x v="6"/>
    <x v="6"/>
    <x v="3665"/>
    <x v="3666"/>
    <x v="3666"/>
    <x v="6"/>
    <x v="6"/>
  </r>
  <r>
    <x v="5"/>
    <x v="52"/>
    <x v="5"/>
    <x v="1"/>
    <x v="2"/>
    <x v="2045"/>
    <x v="5"/>
    <x v="1"/>
    <x v="3730"/>
    <x v="548"/>
    <x v="0"/>
    <x v="2"/>
    <x v="3121"/>
    <x v="5"/>
    <x v="5"/>
    <x v="5"/>
    <x v="3666"/>
    <x v="3667"/>
    <x v="3667"/>
    <x v="5"/>
    <x v="5"/>
  </r>
  <r>
    <x v="2"/>
    <x v="107"/>
    <x v="6"/>
    <x v="0"/>
    <x v="2"/>
    <x v="814"/>
    <x v="5"/>
    <x v="2"/>
    <x v="3731"/>
    <x v="490"/>
    <x v="2"/>
    <x v="2"/>
    <x v="3122"/>
    <x v="6"/>
    <x v="6"/>
    <x v="6"/>
    <x v="3667"/>
    <x v="3668"/>
    <x v="3668"/>
    <x v="6"/>
    <x v="6"/>
  </r>
  <r>
    <x v="1"/>
    <x v="123"/>
    <x v="8"/>
    <x v="0"/>
    <x v="0"/>
    <x v="1869"/>
    <x v="8"/>
    <x v="1"/>
    <x v="3732"/>
    <x v="116"/>
    <x v="6"/>
    <x v="2"/>
    <x v="3123"/>
    <x v="8"/>
    <x v="8"/>
    <x v="8"/>
    <x v="3668"/>
    <x v="3669"/>
    <x v="3669"/>
    <x v="8"/>
    <x v="8"/>
  </r>
  <r>
    <x v="5"/>
    <x v="75"/>
    <x v="8"/>
    <x v="0"/>
    <x v="1"/>
    <x v="1647"/>
    <x v="2"/>
    <x v="5"/>
    <x v="3733"/>
    <x v="566"/>
    <x v="6"/>
    <x v="252"/>
    <x v="3124"/>
    <x v="8"/>
    <x v="8"/>
    <x v="8"/>
    <x v="3669"/>
    <x v="3670"/>
    <x v="3670"/>
    <x v="8"/>
    <x v="8"/>
  </r>
  <r>
    <x v="5"/>
    <x v="88"/>
    <x v="6"/>
    <x v="1"/>
    <x v="2"/>
    <x v="191"/>
    <x v="1"/>
    <x v="2"/>
    <x v="3734"/>
    <x v="1815"/>
    <x v="1"/>
    <x v="2"/>
    <x v="1229"/>
    <x v="6"/>
    <x v="6"/>
    <x v="6"/>
    <x v="3670"/>
    <x v="3671"/>
    <x v="3671"/>
    <x v="6"/>
    <x v="6"/>
  </r>
  <r>
    <x v="5"/>
    <x v="62"/>
    <x v="10"/>
    <x v="0"/>
    <x v="1"/>
    <x v="2046"/>
    <x v="11"/>
    <x v="5"/>
    <x v="3735"/>
    <x v="2031"/>
    <x v="2"/>
    <x v="248"/>
    <x v="2188"/>
    <x v="10"/>
    <x v="10"/>
    <x v="10"/>
    <x v="3671"/>
    <x v="3672"/>
    <x v="3672"/>
    <x v="10"/>
    <x v="10"/>
  </r>
  <r>
    <x v="2"/>
    <x v="51"/>
    <x v="9"/>
    <x v="1"/>
    <x v="3"/>
    <x v="1994"/>
    <x v="3"/>
    <x v="3"/>
    <x v="3736"/>
    <x v="1268"/>
    <x v="4"/>
    <x v="61"/>
    <x v="667"/>
    <x v="9"/>
    <x v="9"/>
    <x v="9"/>
    <x v="3672"/>
    <x v="3673"/>
    <x v="3673"/>
    <x v="9"/>
    <x v="9"/>
  </r>
  <r>
    <x v="4"/>
    <x v="143"/>
    <x v="3"/>
    <x v="0"/>
    <x v="2"/>
    <x v="203"/>
    <x v="9"/>
    <x v="0"/>
    <x v="3737"/>
    <x v="1581"/>
    <x v="0"/>
    <x v="2"/>
    <x v="397"/>
    <x v="3"/>
    <x v="3"/>
    <x v="3"/>
    <x v="3673"/>
    <x v="3674"/>
    <x v="3674"/>
    <x v="3"/>
    <x v="3"/>
  </r>
  <r>
    <x v="4"/>
    <x v="45"/>
    <x v="5"/>
    <x v="1"/>
    <x v="1"/>
    <x v="894"/>
    <x v="4"/>
    <x v="7"/>
    <x v="3738"/>
    <x v="1240"/>
    <x v="1"/>
    <x v="141"/>
    <x v="621"/>
    <x v="5"/>
    <x v="5"/>
    <x v="5"/>
    <x v="638"/>
    <x v="638"/>
    <x v="638"/>
    <x v="5"/>
    <x v="5"/>
  </r>
  <r>
    <x v="5"/>
    <x v="175"/>
    <x v="2"/>
    <x v="1"/>
    <x v="0"/>
    <x v="1550"/>
    <x v="11"/>
    <x v="1"/>
    <x v="3739"/>
    <x v="2032"/>
    <x v="2"/>
    <x v="2"/>
    <x v="3125"/>
    <x v="2"/>
    <x v="2"/>
    <x v="2"/>
    <x v="3674"/>
    <x v="3675"/>
    <x v="3675"/>
    <x v="2"/>
    <x v="2"/>
  </r>
  <r>
    <x v="3"/>
    <x v="94"/>
    <x v="9"/>
    <x v="1"/>
    <x v="2"/>
    <x v="2047"/>
    <x v="5"/>
    <x v="4"/>
    <x v="3740"/>
    <x v="1493"/>
    <x v="3"/>
    <x v="96"/>
    <x v="3126"/>
    <x v="9"/>
    <x v="9"/>
    <x v="9"/>
    <x v="3675"/>
    <x v="3676"/>
    <x v="3676"/>
    <x v="9"/>
    <x v="9"/>
  </r>
  <r>
    <x v="3"/>
    <x v="110"/>
    <x v="6"/>
    <x v="1"/>
    <x v="0"/>
    <x v="900"/>
    <x v="10"/>
    <x v="7"/>
    <x v="3741"/>
    <x v="1715"/>
    <x v="5"/>
    <x v="9"/>
    <x v="1778"/>
    <x v="6"/>
    <x v="6"/>
    <x v="6"/>
    <x v="3676"/>
    <x v="3677"/>
    <x v="3677"/>
    <x v="6"/>
    <x v="6"/>
  </r>
  <r>
    <x v="5"/>
    <x v="100"/>
    <x v="2"/>
    <x v="1"/>
    <x v="2"/>
    <x v="1221"/>
    <x v="2"/>
    <x v="0"/>
    <x v="3742"/>
    <x v="2033"/>
    <x v="2"/>
    <x v="49"/>
    <x v="3127"/>
    <x v="2"/>
    <x v="2"/>
    <x v="2"/>
    <x v="3677"/>
    <x v="3678"/>
    <x v="3678"/>
    <x v="2"/>
    <x v="2"/>
  </r>
  <r>
    <x v="1"/>
    <x v="89"/>
    <x v="9"/>
    <x v="1"/>
    <x v="2"/>
    <x v="439"/>
    <x v="0"/>
    <x v="0"/>
    <x v="3743"/>
    <x v="1236"/>
    <x v="5"/>
    <x v="2"/>
    <x v="670"/>
    <x v="9"/>
    <x v="9"/>
    <x v="9"/>
    <x v="3678"/>
    <x v="3679"/>
    <x v="3679"/>
    <x v="9"/>
    <x v="9"/>
  </r>
  <r>
    <x v="3"/>
    <x v="184"/>
    <x v="5"/>
    <x v="0"/>
    <x v="3"/>
    <x v="139"/>
    <x v="8"/>
    <x v="0"/>
    <x v="3744"/>
    <x v="2034"/>
    <x v="3"/>
    <x v="2"/>
    <x v="3128"/>
    <x v="5"/>
    <x v="5"/>
    <x v="5"/>
    <x v="3679"/>
    <x v="3680"/>
    <x v="3680"/>
    <x v="5"/>
    <x v="5"/>
  </r>
  <r>
    <x v="5"/>
    <x v="54"/>
    <x v="11"/>
    <x v="1"/>
    <x v="3"/>
    <x v="257"/>
    <x v="3"/>
    <x v="1"/>
    <x v="3745"/>
    <x v="5"/>
    <x v="1"/>
    <x v="15"/>
    <x v="3129"/>
    <x v="11"/>
    <x v="11"/>
    <x v="11"/>
    <x v="3680"/>
    <x v="3681"/>
    <x v="3681"/>
    <x v="11"/>
    <x v="11"/>
  </r>
  <r>
    <x v="5"/>
    <x v="149"/>
    <x v="9"/>
    <x v="0"/>
    <x v="1"/>
    <x v="459"/>
    <x v="10"/>
    <x v="0"/>
    <x v="3746"/>
    <x v="2035"/>
    <x v="6"/>
    <x v="71"/>
    <x v="3130"/>
    <x v="9"/>
    <x v="9"/>
    <x v="9"/>
    <x v="3681"/>
    <x v="3682"/>
    <x v="3682"/>
    <x v="9"/>
    <x v="9"/>
  </r>
  <r>
    <x v="3"/>
    <x v="20"/>
    <x v="11"/>
    <x v="1"/>
    <x v="3"/>
    <x v="2048"/>
    <x v="5"/>
    <x v="4"/>
    <x v="3747"/>
    <x v="1213"/>
    <x v="3"/>
    <x v="2"/>
    <x v="3131"/>
    <x v="11"/>
    <x v="11"/>
    <x v="11"/>
    <x v="3682"/>
    <x v="3683"/>
    <x v="3683"/>
    <x v="11"/>
    <x v="11"/>
  </r>
  <r>
    <x v="0"/>
    <x v="119"/>
    <x v="2"/>
    <x v="1"/>
    <x v="2"/>
    <x v="2049"/>
    <x v="4"/>
    <x v="2"/>
    <x v="3748"/>
    <x v="85"/>
    <x v="5"/>
    <x v="204"/>
    <x v="1685"/>
    <x v="2"/>
    <x v="2"/>
    <x v="2"/>
    <x v="3683"/>
    <x v="3684"/>
    <x v="3684"/>
    <x v="2"/>
    <x v="2"/>
  </r>
  <r>
    <x v="1"/>
    <x v="129"/>
    <x v="3"/>
    <x v="1"/>
    <x v="3"/>
    <x v="1116"/>
    <x v="11"/>
    <x v="4"/>
    <x v="3749"/>
    <x v="1387"/>
    <x v="6"/>
    <x v="4"/>
    <x v="3132"/>
    <x v="3"/>
    <x v="3"/>
    <x v="3"/>
    <x v="3684"/>
    <x v="3685"/>
    <x v="3685"/>
    <x v="3"/>
    <x v="3"/>
  </r>
  <r>
    <x v="1"/>
    <x v="178"/>
    <x v="2"/>
    <x v="0"/>
    <x v="2"/>
    <x v="2050"/>
    <x v="5"/>
    <x v="1"/>
    <x v="3750"/>
    <x v="76"/>
    <x v="5"/>
    <x v="2"/>
    <x v="604"/>
    <x v="2"/>
    <x v="2"/>
    <x v="2"/>
    <x v="3685"/>
    <x v="3686"/>
    <x v="3686"/>
    <x v="2"/>
    <x v="2"/>
  </r>
  <r>
    <x v="1"/>
    <x v="59"/>
    <x v="6"/>
    <x v="0"/>
    <x v="1"/>
    <x v="993"/>
    <x v="0"/>
    <x v="1"/>
    <x v="3751"/>
    <x v="1288"/>
    <x v="1"/>
    <x v="16"/>
    <x v="2160"/>
    <x v="6"/>
    <x v="6"/>
    <x v="6"/>
    <x v="3686"/>
    <x v="3687"/>
    <x v="3687"/>
    <x v="6"/>
    <x v="6"/>
  </r>
  <r>
    <x v="5"/>
    <x v="58"/>
    <x v="3"/>
    <x v="1"/>
    <x v="3"/>
    <x v="2051"/>
    <x v="11"/>
    <x v="2"/>
    <x v="3752"/>
    <x v="2036"/>
    <x v="5"/>
    <x v="145"/>
    <x v="3133"/>
    <x v="3"/>
    <x v="3"/>
    <x v="3"/>
    <x v="3687"/>
    <x v="3688"/>
    <x v="3688"/>
    <x v="3"/>
    <x v="3"/>
  </r>
  <r>
    <x v="2"/>
    <x v="141"/>
    <x v="2"/>
    <x v="0"/>
    <x v="3"/>
    <x v="2052"/>
    <x v="1"/>
    <x v="7"/>
    <x v="3753"/>
    <x v="2037"/>
    <x v="6"/>
    <x v="57"/>
    <x v="1198"/>
    <x v="2"/>
    <x v="2"/>
    <x v="2"/>
    <x v="3688"/>
    <x v="3689"/>
    <x v="3689"/>
    <x v="2"/>
    <x v="2"/>
  </r>
  <r>
    <x v="4"/>
    <x v="46"/>
    <x v="7"/>
    <x v="0"/>
    <x v="1"/>
    <x v="721"/>
    <x v="7"/>
    <x v="7"/>
    <x v="3754"/>
    <x v="1030"/>
    <x v="2"/>
    <x v="2"/>
    <x v="3134"/>
    <x v="7"/>
    <x v="7"/>
    <x v="7"/>
    <x v="3689"/>
    <x v="3690"/>
    <x v="3690"/>
    <x v="7"/>
    <x v="7"/>
  </r>
  <r>
    <x v="0"/>
    <x v="14"/>
    <x v="4"/>
    <x v="1"/>
    <x v="2"/>
    <x v="983"/>
    <x v="1"/>
    <x v="1"/>
    <x v="3755"/>
    <x v="1634"/>
    <x v="6"/>
    <x v="67"/>
    <x v="3135"/>
    <x v="4"/>
    <x v="4"/>
    <x v="4"/>
    <x v="3690"/>
    <x v="3691"/>
    <x v="3691"/>
    <x v="4"/>
    <x v="4"/>
  </r>
  <r>
    <x v="4"/>
    <x v="56"/>
    <x v="6"/>
    <x v="1"/>
    <x v="2"/>
    <x v="1816"/>
    <x v="2"/>
    <x v="7"/>
    <x v="3756"/>
    <x v="1669"/>
    <x v="2"/>
    <x v="179"/>
    <x v="1144"/>
    <x v="6"/>
    <x v="6"/>
    <x v="6"/>
    <x v="3691"/>
    <x v="3692"/>
    <x v="3692"/>
    <x v="6"/>
    <x v="6"/>
  </r>
  <r>
    <x v="1"/>
    <x v="43"/>
    <x v="9"/>
    <x v="0"/>
    <x v="0"/>
    <x v="1878"/>
    <x v="5"/>
    <x v="0"/>
    <x v="3757"/>
    <x v="1166"/>
    <x v="0"/>
    <x v="39"/>
    <x v="3136"/>
    <x v="9"/>
    <x v="9"/>
    <x v="9"/>
    <x v="3692"/>
    <x v="3693"/>
    <x v="3693"/>
    <x v="9"/>
    <x v="9"/>
  </r>
  <r>
    <x v="5"/>
    <x v="40"/>
    <x v="7"/>
    <x v="0"/>
    <x v="1"/>
    <x v="1859"/>
    <x v="8"/>
    <x v="2"/>
    <x v="3758"/>
    <x v="375"/>
    <x v="2"/>
    <x v="42"/>
    <x v="3093"/>
    <x v="7"/>
    <x v="7"/>
    <x v="7"/>
    <x v="3693"/>
    <x v="3694"/>
    <x v="3694"/>
    <x v="7"/>
    <x v="7"/>
  </r>
  <r>
    <x v="2"/>
    <x v="147"/>
    <x v="6"/>
    <x v="1"/>
    <x v="2"/>
    <x v="2053"/>
    <x v="3"/>
    <x v="3"/>
    <x v="3759"/>
    <x v="1802"/>
    <x v="1"/>
    <x v="96"/>
    <x v="3137"/>
    <x v="6"/>
    <x v="6"/>
    <x v="6"/>
    <x v="3694"/>
    <x v="3695"/>
    <x v="3695"/>
    <x v="6"/>
    <x v="6"/>
  </r>
  <r>
    <x v="5"/>
    <x v="166"/>
    <x v="7"/>
    <x v="1"/>
    <x v="0"/>
    <x v="398"/>
    <x v="6"/>
    <x v="0"/>
    <x v="3760"/>
    <x v="516"/>
    <x v="0"/>
    <x v="37"/>
    <x v="3138"/>
    <x v="7"/>
    <x v="7"/>
    <x v="7"/>
    <x v="3695"/>
    <x v="3696"/>
    <x v="3696"/>
    <x v="7"/>
    <x v="7"/>
  </r>
  <r>
    <x v="0"/>
    <x v="69"/>
    <x v="6"/>
    <x v="1"/>
    <x v="1"/>
    <x v="2054"/>
    <x v="10"/>
    <x v="7"/>
    <x v="3761"/>
    <x v="2038"/>
    <x v="5"/>
    <x v="274"/>
    <x v="3139"/>
    <x v="6"/>
    <x v="6"/>
    <x v="6"/>
    <x v="3696"/>
    <x v="3697"/>
    <x v="3697"/>
    <x v="6"/>
    <x v="6"/>
  </r>
  <r>
    <x v="1"/>
    <x v="116"/>
    <x v="3"/>
    <x v="1"/>
    <x v="0"/>
    <x v="379"/>
    <x v="8"/>
    <x v="5"/>
    <x v="3762"/>
    <x v="1768"/>
    <x v="4"/>
    <x v="81"/>
    <x v="3140"/>
    <x v="3"/>
    <x v="3"/>
    <x v="3"/>
    <x v="3697"/>
    <x v="3698"/>
    <x v="3698"/>
    <x v="3"/>
    <x v="3"/>
  </r>
  <r>
    <x v="1"/>
    <x v="179"/>
    <x v="9"/>
    <x v="1"/>
    <x v="1"/>
    <x v="1976"/>
    <x v="10"/>
    <x v="6"/>
    <x v="3763"/>
    <x v="1938"/>
    <x v="0"/>
    <x v="126"/>
    <x v="722"/>
    <x v="9"/>
    <x v="9"/>
    <x v="9"/>
    <x v="3698"/>
    <x v="3699"/>
    <x v="3699"/>
    <x v="9"/>
    <x v="9"/>
  </r>
  <r>
    <x v="1"/>
    <x v="36"/>
    <x v="6"/>
    <x v="1"/>
    <x v="3"/>
    <x v="33"/>
    <x v="1"/>
    <x v="0"/>
    <x v="3764"/>
    <x v="11"/>
    <x v="6"/>
    <x v="159"/>
    <x v="3141"/>
    <x v="6"/>
    <x v="6"/>
    <x v="6"/>
    <x v="3699"/>
    <x v="3700"/>
    <x v="3700"/>
    <x v="6"/>
    <x v="6"/>
  </r>
  <r>
    <x v="1"/>
    <x v="2"/>
    <x v="11"/>
    <x v="0"/>
    <x v="2"/>
    <x v="2055"/>
    <x v="3"/>
    <x v="5"/>
    <x v="3765"/>
    <x v="876"/>
    <x v="3"/>
    <x v="75"/>
    <x v="3142"/>
    <x v="11"/>
    <x v="11"/>
    <x v="11"/>
    <x v="3700"/>
    <x v="3701"/>
    <x v="3701"/>
    <x v="11"/>
    <x v="11"/>
  </r>
  <r>
    <x v="3"/>
    <x v="8"/>
    <x v="10"/>
    <x v="0"/>
    <x v="0"/>
    <x v="817"/>
    <x v="6"/>
    <x v="2"/>
    <x v="3766"/>
    <x v="2039"/>
    <x v="3"/>
    <x v="93"/>
    <x v="2144"/>
    <x v="10"/>
    <x v="10"/>
    <x v="10"/>
    <x v="3701"/>
    <x v="3702"/>
    <x v="3702"/>
    <x v="10"/>
    <x v="10"/>
  </r>
  <r>
    <x v="5"/>
    <x v="47"/>
    <x v="7"/>
    <x v="0"/>
    <x v="2"/>
    <x v="2056"/>
    <x v="1"/>
    <x v="5"/>
    <x v="3767"/>
    <x v="2040"/>
    <x v="1"/>
    <x v="73"/>
    <x v="3143"/>
    <x v="7"/>
    <x v="7"/>
    <x v="7"/>
    <x v="3702"/>
    <x v="3703"/>
    <x v="3703"/>
    <x v="7"/>
    <x v="7"/>
  </r>
  <r>
    <x v="0"/>
    <x v="27"/>
    <x v="4"/>
    <x v="1"/>
    <x v="1"/>
    <x v="1773"/>
    <x v="1"/>
    <x v="2"/>
    <x v="3768"/>
    <x v="2041"/>
    <x v="3"/>
    <x v="253"/>
    <x v="3144"/>
    <x v="4"/>
    <x v="4"/>
    <x v="4"/>
    <x v="3703"/>
    <x v="3704"/>
    <x v="3704"/>
    <x v="4"/>
    <x v="4"/>
  </r>
  <r>
    <x v="5"/>
    <x v="98"/>
    <x v="3"/>
    <x v="1"/>
    <x v="1"/>
    <x v="2057"/>
    <x v="2"/>
    <x v="7"/>
    <x v="3769"/>
    <x v="1896"/>
    <x v="6"/>
    <x v="4"/>
    <x v="3145"/>
    <x v="3"/>
    <x v="3"/>
    <x v="3"/>
    <x v="3704"/>
    <x v="3705"/>
    <x v="3705"/>
    <x v="3"/>
    <x v="3"/>
  </r>
  <r>
    <x v="1"/>
    <x v="55"/>
    <x v="2"/>
    <x v="0"/>
    <x v="3"/>
    <x v="566"/>
    <x v="6"/>
    <x v="2"/>
    <x v="3770"/>
    <x v="126"/>
    <x v="1"/>
    <x v="141"/>
    <x v="3146"/>
    <x v="2"/>
    <x v="2"/>
    <x v="2"/>
    <x v="3705"/>
    <x v="3706"/>
    <x v="3706"/>
    <x v="2"/>
    <x v="2"/>
  </r>
  <r>
    <x v="0"/>
    <x v="134"/>
    <x v="6"/>
    <x v="1"/>
    <x v="0"/>
    <x v="2058"/>
    <x v="2"/>
    <x v="5"/>
    <x v="3771"/>
    <x v="69"/>
    <x v="6"/>
    <x v="61"/>
    <x v="3147"/>
    <x v="6"/>
    <x v="6"/>
    <x v="6"/>
    <x v="3706"/>
    <x v="3707"/>
    <x v="3707"/>
    <x v="6"/>
    <x v="6"/>
  </r>
  <r>
    <x v="1"/>
    <x v="178"/>
    <x v="5"/>
    <x v="0"/>
    <x v="3"/>
    <x v="1792"/>
    <x v="9"/>
    <x v="3"/>
    <x v="3772"/>
    <x v="2042"/>
    <x v="6"/>
    <x v="71"/>
    <x v="3148"/>
    <x v="5"/>
    <x v="5"/>
    <x v="5"/>
    <x v="3707"/>
    <x v="3708"/>
    <x v="3708"/>
    <x v="5"/>
    <x v="5"/>
  </r>
  <r>
    <x v="5"/>
    <x v="84"/>
    <x v="0"/>
    <x v="0"/>
    <x v="3"/>
    <x v="1779"/>
    <x v="6"/>
    <x v="7"/>
    <x v="3773"/>
    <x v="2043"/>
    <x v="0"/>
    <x v="267"/>
    <x v="3149"/>
    <x v="0"/>
    <x v="0"/>
    <x v="0"/>
    <x v="3708"/>
    <x v="3709"/>
    <x v="3709"/>
    <x v="0"/>
    <x v="0"/>
  </r>
  <r>
    <x v="5"/>
    <x v="127"/>
    <x v="7"/>
    <x v="0"/>
    <x v="0"/>
    <x v="2059"/>
    <x v="9"/>
    <x v="2"/>
    <x v="3774"/>
    <x v="2044"/>
    <x v="6"/>
    <x v="44"/>
    <x v="1858"/>
    <x v="7"/>
    <x v="7"/>
    <x v="7"/>
    <x v="3709"/>
    <x v="3710"/>
    <x v="3710"/>
    <x v="7"/>
    <x v="7"/>
  </r>
  <r>
    <x v="1"/>
    <x v="66"/>
    <x v="10"/>
    <x v="1"/>
    <x v="0"/>
    <x v="1687"/>
    <x v="1"/>
    <x v="4"/>
    <x v="3775"/>
    <x v="95"/>
    <x v="5"/>
    <x v="286"/>
    <x v="456"/>
    <x v="10"/>
    <x v="10"/>
    <x v="10"/>
    <x v="3710"/>
    <x v="3711"/>
    <x v="3711"/>
    <x v="10"/>
    <x v="10"/>
  </r>
  <r>
    <x v="1"/>
    <x v="80"/>
    <x v="7"/>
    <x v="0"/>
    <x v="0"/>
    <x v="1441"/>
    <x v="10"/>
    <x v="6"/>
    <x v="3776"/>
    <x v="943"/>
    <x v="0"/>
    <x v="248"/>
    <x v="454"/>
    <x v="7"/>
    <x v="7"/>
    <x v="7"/>
    <x v="3711"/>
    <x v="3712"/>
    <x v="3712"/>
    <x v="7"/>
    <x v="7"/>
  </r>
  <r>
    <x v="2"/>
    <x v="107"/>
    <x v="4"/>
    <x v="1"/>
    <x v="1"/>
    <x v="2060"/>
    <x v="9"/>
    <x v="5"/>
    <x v="3777"/>
    <x v="1020"/>
    <x v="0"/>
    <x v="160"/>
    <x v="2094"/>
    <x v="4"/>
    <x v="4"/>
    <x v="4"/>
    <x v="3712"/>
    <x v="3713"/>
    <x v="3713"/>
    <x v="4"/>
    <x v="4"/>
  </r>
  <r>
    <x v="1"/>
    <x v="129"/>
    <x v="9"/>
    <x v="0"/>
    <x v="2"/>
    <x v="1549"/>
    <x v="6"/>
    <x v="0"/>
    <x v="3778"/>
    <x v="1774"/>
    <x v="2"/>
    <x v="56"/>
    <x v="3150"/>
    <x v="9"/>
    <x v="9"/>
    <x v="9"/>
    <x v="3713"/>
    <x v="3714"/>
    <x v="3714"/>
    <x v="9"/>
    <x v="9"/>
  </r>
  <r>
    <x v="0"/>
    <x v="72"/>
    <x v="2"/>
    <x v="1"/>
    <x v="1"/>
    <x v="894"/>
    <x v="4"/>
    <x v="7"/>
    <x v="3779"/>
    <x v="2045"/>
    <x v="0"/>
    <x v="132"/>
    <x v="3151"/>
    <x v="2"/>
    <x v="2"/>
    <x v="2"/>
    <x v="3714"/>
    <x v="3715"/>
    <x v="3715"/>
    <x v="2"/>
    <x v="2"/>
  </r>
  <r>
    <x v="2"/>
    <x v="164"/>
    <x v="0"/>
    <x v="0"/>
    <x v="1"/>
    <x v="1093"/>
    <x v="7"/>
    <x v="5"/>
    <x v="3780"/>
    <x v="2046"/>
    <x v="4"/>
    <x v="64"/>
    <x v="3152"/>
    <x v="0"/>
    <x v="0"/>
    <x v="0"/>
    <x v="3715"/>
    <x v="3716"/>
    <x v="3716"/>
    <x v="0"/>
    <x v="0"/>
  </r>
  <r>
    <x v="0"/>
    <x v="113"/>
    <x v="3"/>
    <x v="0"/>
    <x v="1"/>
    <x v="166"/>
    <x v="11"/>
    <x v="1"/>
    <x v="3781"/>
    <x v="2047"/>
    <x v="4"/>
    <x v="5"/>
    <x v="1230"/>
    <x v="3"/>
    <x v="3"/>
    <x v="3"/>
    <x v="1313"/>
    <x v="1313"/>
    <x v="1313"/>
    <x v="3"/>
    <x v="3"/>
  </r>
  <r>
    <x v="5"/>
    <x v="161"/>
    <x v="8"/>
    <x v="1"/>
    <x v="2"/>
    <x v="1916"/>
    <x v="10"/>
    <x v="5"/>
    <x v="3782"/>
    <x v="923"/>
    <x v="4"/>
    <x v="280"/>
    <x v="3153"/>
    <x v="8"/>
    <x v="8"/>
    <x v="8"/>
    <x v="3716"/>
    <x v="3717"/>
    <x v="3717"/>
    <x v="8"/>
    <x v="8"/>
  </r>
  <r>
    <x v="1"/>
    <x v="159"/>
    <x v="4"/>
    <x v="1"/>
    <x v="1"/>
    <x v="1299"/>
    <x v="0"/>
    <x v="4"/>
    <x v="3783"/>
    <x v="2048"/>
    <x v="5"/>
    <x v="6"/>
    <x v="3154"/>
    <x v="4"/>
    <x v="4"/>
    <x v="4"/>
    <x v="3717"/>
    <x v="3718"/>
    <x v="3718"/>
    <x v="4"/>
    <x v="4"/>
  </r>
  <r>
    <x v="5"/>
    <x v="145"/>
    <x v="4"/>
    <x v="0"/>
    <x v="2"/>
    <x v="1473"/>
    <x v="11"/>
    <x v="3"/>
    <x v="3784"/>
    <x v="1268"/>
    <x v="4"/>
    <x v="217"/>
    <x v="3155"/>
    <x v="4"/>
    <x v="4"/>
    <x v="4"/>
    <x v="3718"/>
    <x v="3719"/>
    <x v="3719"/>
    <x v="4"/>
    <x v="4"/>
  </r>
  <r>
    <x v="0"/>
    <x v="25"/>
    <x v="5"/>
    <x v="1"/>
    <x v="0"/>
    <x v="777"/>
    <x v="10"/>
    <x v="0"/>
    <x v="3785"/>
    <x v="1238"/>
    <x v="6"/>
    <x v="266"/>
    <x v="3156"/>
    <x v="5"/>
    <x v="5"/>
    <x v="5"/>
    <x v="3719"/>
    <x v="3720"/>
    <x v="3720"/>
    <x v="5"/>
    <x v="5"/>
  </r>
  <r>
    <x v="1"/>
    <x v="140"/>
    <x v="0"/>
    <x v="1"/>
    <x v="3"/>
    <x v="2061"/>
    <x v="10"/>
    <x v="3"/>
    <x v="3786"/>
    <x v="1003"/>
    <x v="1"/>
    <x v="22"/>
    <x v="2925"/>
    <x v="0"/>
    <x v="0"/>
    <x v="0"/>
    <x v="3720"/>
    <x v="3721"/>
    <x v="3721"/>
    <x v="0"/>
    <x v="0"/>
  </r>
  <r>
    <x v="0"/>
    <x v="134"/>
    <x v="8"/>
    <x v="0"/>
    <x v="3"/>
    <x v="1156"/>
    <x v="2"/>
    <x v="0"/>
    <x v="3787"/>
    <x v="1325"/>
    <x v="5"/>
    <x v="122"/>
    <x v="1215"/>
    <x v="8"/>
    <x v="8"/>
    <x v="8"/>
    <x v="2218"/>
    <x v="2219"/>
    <x v="2219"/>
    <x v="8"/>
    <x v="8"/>
  </r>
  <r>
    <x v="0"/>
    <x v="118"/>
    <x v="3"/>
    <x v="1"/>
    <x v="2"/>
    <x v="1570"/>
    <x v="3"/>
    <x v="2"/>
    <x v="3788"/>
    <x v="2049"/>
    <x v="6"/>
    <x v="31"/>
    <x v="3157"/>
    <x v="3"/>
    <x v="3"/>
    <x v="3"/>
    <x v="3721"/>
    <x v="3722"/>
    <x v="3722"/>
    <x v="3"/>
    <x v="3"/>
  </r>
  <r>
    <x v="1"/>
    <x v="66"/>
    <x v="11"/>
    <x v="0"/>
    <x v="3"/>
    <x v="108"/>
    <x v="4"/>
    <x v="4"/>
    <x v="3789"/>
    <x v="788"/>
    <x v="3"/>
    <x v="190"/>
    <x v="2004"/>
    <x v="11"/>
    <x v="11"/>
    <x v="11"/>
    <x v="3722"/>
    <x v="3723"/>
    <x v="3723"/>
    <x v="11"/>
    <x v="11"/>
  </r>
  <r>
    <x v="0"/>
    <x v="0"/>
    <x v="0"/>
    <x v="0"/>
    <x v="1"/>
    <x v="1183"/>
    <x v="0"/>
    <x v="0"/>
    <x v="3790"/>
    <x v="1085"/>
    <x v="3"/>
    <x v="50"/>
    <x v="3158"/>
    <x v="0"/>
    <x v="0"/>
    <x v="0"/>
    <x v="3723"/>
    <x v="3724"/>
    <x v="3724"/>
    <x v="12"/>
    <x v="0"/>
  </r>
  <r>
    <x v="3"/>
    <x v="110"/>
    <x v="1"/>
    <x v="0"/>
    <x v="1"/>
    <x v="1092"/>
    <x v="0"/>
    <x v="4"/>
    <x v="3791"/>
    <x v="44"/>
    <x v="4"/>
    <x v="10"/>
    <x v="3159"/>
    <x v="1"/>
    <x v="1"/>
    <x v="1"/>
    <x v="3724"/>
    <x v="3725"/>
    <x v="3725"/>
    <x v="1"/>
    <x v="1"/>
  </r>
  <r>
    <x v="1"/>
    <x v="77"/>
    <x v="11"/>
    <x v="0"/>
    <x v="3"/>
    <x v="2035"/>
    <x v="11"/>
    <x v="6"/>
    <x v="3792"/>
    <x v="1168"/>
    <x v="1"/>
    <x v="4"/>
    <x v="3160"/>
    <x v="11"/>
    <x v="11"/>
    <x v="11"/>
    <x v="3725"/>
    <x v="3726"/>
    <x v="3726"/>
    <x v="11"/>
    <x v="11"/>
  </r>
  <r>
    <x v="1"/>
    <x v="44"/>
    <x v="9"/>
    <x v="0"/>
    <x v="2"/>
    <x v="1770"/>
    <x v="5"/>
    <x v="1"/>
    <x v="3793"/>
    <x v="1459"/>
    <x v="6"/>
    <x v="2"/>
    <x v="3161"/>
    <x v="9"/>
    <x v="9"/>
    <x v="9"/>
    <x v="3726"/>
    <x v="3727"/>
    <x v="3727"/>
    <x v="9"/>
    <x v="9"/>
  </r>
  <r>
    <x v="5"/>
    <x v="58"/>
    <x v="5"/>
    <x v="1"/>
    <x v="3"/>
    <x v="184"/>
    <x v="3"/>
    <x v="1"/>
    <x v="3794"/>
    <x v="2050"/>
    <x v="0"/>
    <x v="30"/>
    <x v="2134"/>
    <x v="5"/>
    <x v="5"/>
    <x v="5"/>
    <x v="3727"/>
    <x v="3728"/>
    <x v="3728"/>
    <x v="5"/>
    <x v="5"/>
  </r>
  <r>
    <x v="5"/>
    <x v="130"/>
    <x v="1"/>
    <x v="1"/>
    <x v="3"/>
    <x v="714"/>
    <x v="6"/>
    <x v="2"/>
    <x v="3795"/>
    <x v="1472"/>
    <x v="2"/>
    <x v="41"/>
    <x v="3162"/>
    <x v="1"/>
    <x v="1"/>
    <x v="1"/>
    <x v="3728"/>
    <x v="3729"/>
    <x v="3729"/>
    <x v="1"/>
    <x v="1"/>
  </r>
  <r>
    <x v="1"/>
    <x v="140"/>
    <x v="11"/>
    <x v="1"/>
    <x v="1"/>
    <x v="2026"/>
    <x v="9"/>
    <x v="4"/>
    <x v="3796"/>
    <x v="1040"/>
    <x v="0"/>
    <x v="2"/>
    <x v="3163"/>
    <x v="11"/>
    <x v="11"/>
    <x v="11"/>
    <x v="3729"/>
    <x v="3730"/>
    <x v="3730"/>
    <x v="11"/>
    <x v="11"/>
  </r>
  <r>
    <x v="3"/>
    <x v="35"/>
    <x v="8"/>
    <x v="0"/>
    <x v="0"/>
    <x v="496"/>
    <x v="0"/>
    <x v="1"/>
    <x v="3797"/>
    <x v="967"/>
    <x v="0"/>
    <x v="2"/>
    <x v="3164"/>
    <x v="8"/>
    <x v="8"/>
    <x v="8"/>
    <x v="3730"/>
    <x v="3731"/>
    <x v="3731"/>
    <x v="8"/>
    <x v="8"/>
  </r>
  <r>
    <x v="1"/>
    <x v="2"/>
    <x v="8"/>
    <x v="1"/>
    <x v="0"/>
    <x v="1823"/>
    <x v="1"/>
    <x v="2"/>
    <x v="3798"/>
    <x v="257"/>
    <x v="6"/>
    <x v="292"/>
    <x v="1764"/>
    <x v="8"/>
    <x v="8"/>
    <x v="8"/>
    <x v="3731"/>
    <x v="3732"/>
    <x v="3732"/>
    <x v="8"/>
    <x v="8"/>
  </r>
  <r>
    <x v="5"/>
    <x v="130"/>
    <x v="5"/>
    <x v="0"/>
    <x v="1"/>
    <x v="2062"/>
    <x v="10"/>
    <x v="2"/>
    <x v="3799"/>
    <x v="2051"/>
    <x v="1"/>
    <x v="69"/>
    <x v="920"/>
    <x v="5"/>
    <x v="5"/>
    <x v="5"/>
    <x v="3732"/>
    <x v="3733"/>
    <x v="3733"/>
    <x v="5"/>
    <x v="5"/>
  </r>
  <r>
    <x v="4"/>
    <x v="115"/>
    <x v="7"/>
    <x v="1"/>
    <x v="3"/>
    <x v="1356"/>
    <x v="7"/>
    <x v="3"/>
    <x v="3800"/>
    <x v="877"/>
    <x v="2"/>
    <x v="22"/>
    <x v="3165"/>
    <x v="7"/>
    <x v="7"/>
    <x v="7"/>
    <x v="3733"/>
    <x v="3734"/>
    <x v="3734"/>
    <x v="7"/>
    <x v="7"/>
  </r>
  <r>
    <x v="2"/>
    <x v="68"/>
    <x v="1"/>
    <x v="1"/>
    <x v="1"/>
    <x v="1423"/>
    <x v="0"/>
    <x v="3"/>
    <x v="3801"/>
    <x v="491"/>
    <x v="0"/>
    <x v="2"/>
    <x v="3166"/>
    <x v="1"/>
    <x v="1"/>
    <x v="1"/>
    <x v="3734"/>
    <x v="3735"/>
    <x v="3735"/>
    <x v="1"/>
    <x v="1"/>
  </r>
  <r>
    <x v="5"/>
    <x v="126"/>
    <x v="6"/>
    <x v="1"/>
    <x v="2"/>
    <x v="284"/>
    <x v="11"/>
    <x v="6"/>
    <x v="3802"/>
    <x v="2052"/>
    <x v="4"/>
    <x v="188"/>
    <x v="3167"/>
    <x v="6"/>
    <x v="6"/>
    <x v="6"/>
    <x v="3735"/>
    <x v="3736"/>
    <x v="3736"/>
    <x v="6"/>
    <x v="6"/>
  </r>
  <r>
    <x v="0"/>
    <x v="1"/>
    <x v="5"/>
    <x v="0"/>
    <x v="3"/>
    <x v="60"/>
    <x v="0"/>
    <x v="3"/>
    <x v="3803"/>
    <x v="2053"/>
    <x v="5"/>
    <x v="2"/>
    <x v="3168"/>
    <x v="5"/>
    <x v="5"/>
    <x v="5"/>
    <x v="3736"/>
    <x v="3737"/>
    <x v="3737"/>
    <x v="5"/>
    <x v="5"/>
  </r>
  <r>
    <x v="1"/>
    <x v="136"/>
    <x v="8"/>
    <x v="0"/>
    <x v="1"/>
    <x v="702"/>
    <x v="10"/>
    <x v="3"/>
    <x v="3804"/>
    <x v="579"/>
    <x v="2"/>
    <x v="22"/>
    <x v="3169"/>
    <x v="8"/>
    <x v="8"/>
    <x v="8"/>
    <x v="3737"/>
    <x v="3738"/>
    <x v="3738"/>
    <x v="8"/>
    <x v="8"/>
  </r>
  <r>
    <x v="1"/>
    <x v="139"/>
    <x v="10"/>
    <x v="1"/>
    <x v="1"/>
    <x v="76"/>
    <x v="5"/>
    <x v="6"/>
    <x v="3805"/>
    <x v="1298"/>
    <x v="2"/>
    <x v="20"/>
    <x v="3170"/>
    <x v="10"/>
    <x v="10"/>
    <x v="10"/>
    <x v="3738"/>
    <x v="3739"/>
    <x v="3739"/>
    <x v="10"/>
    <x v="10"/>
  </r>
  <r>
    <x v="1"/>
    <x v="99"/>
    <x v="11"/>
    <x v="0"/>
    <x v="2"/>
    <x v="1380"/>
    <x v="1"/>
    <x v="1"/>
    <x v="3806"/>
    <x v="167"/>
    <x v="5"/>
    <x v="95"/>
    <x v="3171"/>
    <x v="11"/>
    <x v="11"/>
    <x v="11"/>
    <x v="3739"/>
    <x v="3740"/>
    <x v="3740"/>
    <x v="11"/>
    <x v="11"/>
  </r>
  <r>
    <x v="0"/>
    <x v="76"/>
    <x v="3"/>
    <x v="1"/>
    <x v="3"/>
    <x v="2063"/>
    <x v="4"/>
    <x v="4"/>
    <x v="3807"/>
    <x v="2054"/>
    <x v="0"/>
    <x v="2"/>
    <x v="1314"/>
    <x v="3"/>
    <x v="3"/>
    <x v="3"/>
    <x v="3740"/>
    <x v="3741"/>
    <x v="3741"/>
    <x v="3"/>
    <x v="3"/>
  </r>
  <r>
    <x v="1"/>
    <x v="136"/>
    <x v="1"/>
    <x v="0"/>
    <x v="1"/>
    <x v="1241"/>
    <x v="10"/>
    <x v="0"/>
    <x v="3808"/>
    <x v="19"/>
    <x v="5"/>
    <x v="19"/>
    <x v="3172"/>
    <x v="1"/>
    <x v="1"/>
    <x v="1"/>
    <x v="3741"/>
    <x v="3742"/>
    <x v="3742"/>
    <x v="1"/>
    <x v="1"/>
  </r>
  <r>
    <x v="0"/>
    <x v="13"/>
    <x v="10"/>
    <x v="0"/>
    <x v="0"/>
    <x v="898"/>
    <x v="6"/>
    <x v="3"/>
    <x v="3809"/>
    <x v="1364"/>
    <x v="0"/>
    <x v="35"/>
    <x v="3173"/>
    <x v="10"/>
    <x v="10"/>
    <x v="10"/>
    <x v="3742"/>
    <x v="3743"/>
    <x v="3743"/>
    <x v="10"/>
    <x v="10"/>
  </r>
  <r>
    <x v="0"/>
    <x v="72"/>
    <x v="4"/>
    <x v="0"/>
    <x v="2"/>
    <x v="1540"/>
    <x v="1"/>
    <x v="0"/>
    <x v="3810"/>
    <x v="2055"/>
    <x v="1"/>
    <x v="130"/>
    <x v="3174"/>
    <x v="4"/>
    <x v="4"/>
    <x v="4"/>
    <x v="3743"/>
    <x v="3744"/>
    <x v="3744"/>
    <x v="4"/>
    <x v="4"/>
  </r>
  <r>
    <x v="3"/>
    <x v="94"/>
    <x v="0"/>
    <x v="1"/>
    <x v="2"/>
    <x v="591"/>
    <x v="7"/>
    <x v="7"/>
    <x v="3811"/>
    <x v="2056"/>
    <x v="0"/>
    <x v="44"/>
    <x v="1969"/>
    <x v="0"/>
    <x v="0"/>
    <x v="0"/>
    <x v="3744"/>
    <x v="3745"/>
    <x v="3745"/>
    <x v="0"/>
    <x v="0"/>
  </r>
  <r>
    <x v="1"/>
    <x v="2"/>
    <x v="6"/>
    <x v="0"/>
    <x v="0"/>
    <x v="848"/>
    <x v="11"/>
    <x v="1"/>
    <x v="3812"/>
    <x v="1965"/>
    <x v="2"/>
    <x v="106"/>
    <x v="3175"/>
    <x v="6"/>
    <x v="6"/>
    <x v="6"/>
    <x v="3745"/>
    <x v="3746"/>
    <x v="3746"/>
    <x v="6"/>
    <x v="6"/>
  </r>
  <r>
    <x v="3"/>
    <x v="57"/>
    <x v="2"/>
    <x v="0"/>
    <x v="2"/>
    <x v="2064"/>
    <x v="0"/>
    <x v="3"/>
    <x v="3813"/>
    <x v="268"/>
    <x v="4"/>
    <x v="37"/>
    <x v="3176"/>
    <x v="2"/>
    <x v="2"/>
    <x v="2"/>
    <x v="3746"/>
    <x v="3747"/>
    <x v="3747"/>
    <x v="2"/>
    <x v="2"/>
  </r>
  <r>
    <x v="5"/>
    <x v="70"/>
    <x v="10"/>
    <x v="1"/>
    <x v="1"/>
    <x v="2065"/>
    <x v="9"/>
    <x v="2"/>
    <x v="3814"/>
    <x v="1886"/>
    <x v="0"/>
    <x v="37"/>
    <x v="3177"/>
    <x v="10"/>
    <x v="10"/>
    <x v="10"/>
    <x v="3747"/>
    <x v="3748"/>
    <x v="3748"/>
    <x v="10"/>
    <x v="10"/>
  </r>
  <r>
    <x v="5"/>
    <x v="28"/>
    <x v="11"/>
    <x v="0"/>
    <x v="2"/>
    <x v="1257"/>
    <x v="4"/>
    <x v="2"/>
    <x v="3815"/>
    <x v="1438"/>
    <x v="6"/>
    <x v="158"/>
    <x v="3178"/>
    <x v="11"/>
    <x v="11"/>
    <x v="11"/>
    <x v="3748"/>
    <x v="3749"/>
    <x v="3749"/>
    <x v="11"/>
    <x v="11"/>
  </r>
  <r>
    <x v="1"/>
    <x v="153"/>
    <x v="6"/>
    <x v="1"/>
    <x v="2"/>
    <x v="1503"/>
    <x v="10"/>
    <x v="7"/>
    <x v="3816"/>
    <x v="2057"/>
    <x v="1"/>
    <x v="28"/>
    <x v="3179"/>
    <x v="6"/>
    <x v="6"/>
    <x v="6"/>
    <x v="3749"/>
    <x v="3750"/>
    <x v="3750"/>
    <x v="6"/>
    <x v="6"/>
  </r>
  <r>
    <x v="1"/>
    <x v="116"/>
    <x v="6"/>
    <x v="0"/>
    <x v="0"/>
    <x v="2066"/>
    <x v="6"/>
    <x v="2"/>
    <x v="3817"/>
    <x v="2058"/>
    <x v="6"/>
    <x v="78"/>
    <x v="3180"/>
    <x v="6"/>
    <x v="6"/>
    <x v="6"/>
    <x v="3750"/>
    <x v="3751"/>
    <x v="3751"/>
    <x v="6"/>
    <x v="6"/>
  </r>
  <r>
    <x v="1"/>
    <x v="79"/>
    <x v="7"/>
    <x v="0"/>
    <x v="1"/>
    <x v="1621"/>
    <x v="1"/>
    <x v="6"/>
    <x v="3818"/>
    <x v="2059"/>
    <x v="3"/>
    <x v="142"/>
    <x v="3181"/>
    <x v="7"/>
    <x v="7"/>
    <x v="7"/>
    <x v="3751"/>
    <x v="3752"/>
    <x v="3752"/>
    <x v="7"/>
    <x v="7"/>
  </r>
  <r>
    <x v="5"/>
    <x v="161"/>
    <x v="9"/>
    <x v="0"/>
    <x v="0"/>
    <x v="698"/>
    <x v="3"/>
    <x v="7"/>
    <x v="3819"/>
    <x v="2060"/>
    <x v="4"/>
    <x v="2"/>
    <x v="3182"/>
    <x v="9"/>
    <x v="9"/>
    <x v="9"/>
    <x v="3752"/>
    <x v="3753"/>
    <x v="3753"/>
    <x v="9"/>
    <x v="9"/>
  </r>
  <r>
    <x v="2"/>
    <x v="37"/>
    <x v="0"/>
    <x v="0"/>
    <x v="3"/>
    <x v="609"/>
    <x v="9"/>
    <x v="1"/>
    <x v="3820"/>
    <x v="176"/>
    <x v="0"/>
    <x v="293"/>
    <x v="3183"/>
    <x v="0"/>
    <x v="0"/>
    <x v="0"/>
    <x v="3753"/>
    <x v="3754"/>
    <x v="3754"/>
    <x v="0"/>
    <x v="0"/>
  </r>
  <r>
    <x v="5"/>
    <x v="92"/>
    <x v="0"/>
    <x v="0"/>
    <x v="1"/>
    <x v="2053"/>
    <x v="3"/>
    <x v="3"/>
    <x v="3821"/>
    <x v="1100"/>
    <x v="4"/>
    <x v="12"/>
    <x v="3184"/>
    <x v="0"/>
    <x v="0"/>
    <x v="0"/>
    <x v="3754"/>
    <x v="3755"/>
    <x v="3755"/>
    <x v="0"/>
    <x v="0"/>
  </r>
  <r>
    <x v="2"/>
    <x v="51"/>
    <x v="7"/>
    <x v="1"/>
    <x v="3"/>
    <x v="1825"/>
    <x v="9"/>
    <x v="4"/>
    <x v="3822"/>
    <x v="1604"/>
    <x v="1"/>
    <x v="2"/>
    <x v="1831"/>
    <x v="7"/>
    <x v="7"/>
    <x v="7"/>
    <x v="3755"/>
    <x v="3756"/>
    <x v="3756"/>
    <x v="7"/>
    <x v="7"/>
  </r>
  <r>
    <x v="0"/>
    <x v="181"/>
    <x v="3"/>
    <x v="1"/>
    <x v="1"/>
    <x v="1681"/>
    <x v="9"/>
    <x v="5"/>
    <x v="3823"/>
    <x v="1989"/>
    <x v="6"/>
    <x v="2"/>
    <x v="3185"/>
    <x v="3"/>
    <x v="3"/>
    <x v="3"/>
    <x v="3756"/>
    <x v="3757"/>
    <x v="3757"/>
    <x v="3"/>
    <x v="3"/>
  </r>
  <r>
    <x v="5"/>
    <x v="101"/>
    <x v="4"/>
    <x v="0"/>
    <x v="0"/>
    <x v="1302"/>
    <x v="0"/>
    <x v="0"/>
    <x v="3824"/>
    <x v="1635"/>
    <x v="3"/>
    <x v="2"/>
    <x v="3186"/>
    <x v="4"/>
    <x v="4"/>
    <x v="4"/>
    <x v="3757"/>
    <x v="3758"/>
    <x v="3758"/>
    <x v="4"/>
    <x v="4"/>
  </r>
  <r>
    <x v="0"/>
    <x v="119"/>
    <x v="1"/>
    <x v="1"/>
    <x v="3"/>
    <x v="2067"/>
    <x v="4"/>
    <x v="0"/>
    <x v="3825"/>
    <x v="29"/>
    <x v="1"/>
    <x v="69"/>
    <x v="3187"/>
    <x v="1"/>
    <x v="1"/>
    <x v="1"/>
    <x v="3758"/>
    <x v="3759"/>
    <x v="3759"/>
    <x v="1"/>
    <x v="1"/>
  </r>
  <r>
    <x v="5"/>
    <x v="162"/>
    <x v="5"/>
    <x v="1"/>
    <x v="0"/>
    <x v="2068"/>
    <x v="9"/>
    <x v="5"/>
    <x v="3826"/>
    <x v="440"/>
    <x v="5"/>
    <x v="2"/>
    <x v="2344"/>
    <x v="5"/>
    <x v="5"/>
    <x v="5"/>
    <x v="3759"/>
    <x v="3760"/>
    <x v="3760"/>
    <x v="5"/>
    <x v="5"/>
  </r>
  <r>
    <x v="0"/>
    <x v="69"/>
    <x v="10"/>
    <x v="1"/>
    <x v="3"/>
    <x v="279"/>
    <x v="8"/>
    <x v="6"/>
    <x v="3827"/>
    <x v="2061"/>
    <x v="2"/>
    <x v="2"/>
    <x v="1568"/>
    <x v="10"/>
    <x v="10"/>
    <x v="10"/>
    <x v="3760"/>
    <x v="3761"/>
    <x v="3761"/>
    <x v="10"/>
    <x v="10"/>
  </r>
  <r>
    <x v="4"/>
    <x v="46"/>
    <x v="7"/>
    <x v="0"/>
    <x v="3"/>
    <x v="1850"/>
    <x v="10"/>
    <x v="2"/>
    <x v="3828"/>
    <x v="1744"/>
    <x v="5"/>
    <x v="19"/>
    <x v="1591"/>
    <x v="7"/>
    <x v="7"/>
    <x v="7"/>
    <x v="3761"/>
    <x v="3762"/>
    <x v="3762"/>
    <x v="7"/>
    <x v="7"/>
  </r>
  <r>
    <x v="1"/>
    <x v="139"/>
    <x v="9"/>
    <x v="0"/>
    <x v="3"/>
    <x v="1770"/>
    <x v="5"/>
    <x v="1"/>
    <x v="3829"/>
    <x v="1293"/>
    <x v="3"/>
    <x v="2"/>
    <x v="386"/>
    <x v="9"/>
    <x v="9"/>
    <x v="9"/>
    <x v="3762"/>
    <x v="3763"/>
    <x v="3763"/>
    <x v="9"/>
    <x v="9"/>
  </r>
  <r>
    <x v="1"/>
    <x v="120"/>
    <x v="0"/>
    <x v="1"/>
    <x v="2"/>
    <x v="1980"/>
    <x v="1"/>
    <x v="7"/>
    <x v="3830"/>
    <x v="598"/>
    <x v="6"/>
    <x v="44"/>
    <x v="3188"/>
    <x v="0"/>
    <x v="0"/>
    <x v="0"/>
    <x v="3763"/>
    <x v="3764"/>
    <x v="3764"/>
    <x v="0"/>
    <x v="0"/>
  </r>
  <r>
    <x v="3"/>
    <x v="30"/>
    <x v="7"/>
    <x v="0"/>
    <x v="3"/>
    <x v="1110"/>
    <x v="2"/>
    <x v="2"/>
    <x v="3831"/>
    <x v="1330"/>
    <x v="1"/>
    <x v="32"/>
    <x v="281"/>
    <x v="7"/>
    <x v="7"/>
    <x v="7"/>
    <x v="3764"/>
    <x v="3765"/>
    <x v="3765"/>
    <x v="7"/>
    <x v="7"/>
  </r>
  <r>
    <x v="2"/>
    <x v="155"/>
    <x v="7"/>
    <x v="1"/>
    <x v="2"/>
    <x v="1436"/>
    <x v="1"/>
    <x v="7"/>
    <x v="3832"/>
    <x v="2062"/>
    <x v="0"/>
    <x v="2"/>
    <x v="3189"/>
    <x v="7"/>
    <x v="7"/>
    <x v="7"/>
    <x v="3765"/>
    <x v="3766"/>
    <x v="3766"/>
    <x v="7"/>
    <x v="7"/>
  </r>
  <r>
    <x v="6"/>
    <x v="103"/>
    <x v="6"/>
    <x v="1"/>
    <x v="1"/>
    <x v="731"/>
    <x v="5"/>
    <x v="3"/>
    <x v="3833"/>
    <x v="1196"/>
    <x v="1"/>
    <x v="2"/>
    <x v="3190"/>
    <x v="6"/>
    <x v="6"/>
    <x v="6"/>
    <x v="3766"/>
    <x v="3767"/>
    <x v="3767"/>
    <x v="6"/>
    <x v="6"/>
  </r>
  <r>
    <x v="5"/>
    <x v="161"/>
    <x v="7"/>
    <x v="0"/>
    <x v="0"/>
    <x v="2069"/>
    <x v="7"/>
    <x v="3"/>
    <x v="3834"/>
    <x v="1100"/>
    <x v="4"/>
    <x v="54"/>
    <x v="579"/>
    <x v="7"/>
    <x v="7"/>
    <x v="7"/>
    <x v="3767"/>
    <x v="3768"/>
    <x v="3768"/>
    <x v="7"/>
    <x v="7"/>
  </r>
  <r>
    <x v="4"/>
    <x v="156"/>
    <x v="2"/>
    <x v="0"/>
    <x v="1"/>
    <x v="1432"/>
    <x v="3"/>
    <x v="7"/>
    <x v="3835"/>
    <x v="2063"/>
    <x v="5"/>
    <x v="18"/>
    <x v="3191"/>
    <x v="2"/>
    <x v="2"/>
    <x v="2"/>
    <x v="3768"/>
    <x v="3769"/>
    <x v="3769"/>
    <x v="2"/>
    <x v="2"/>
  </r>
  <r>
    <x v="1"/>
    <x v="157"/>
    <x v="4"/>
    <x v="1"/>
    <x v="1"/>
    <x v="1482"/>
    <x v="1"/>
    <x v="5"/>
    <x v="3836"/>
    <x v="249"/>
    <x v="4"/>
    <x v="106"/>
    <x v="1201"/>
    <x v="4"/>
    <x v="4"/>
    <x v="4"/>
    <x v="1281"/>
    <x v="1281"/>
    <x v="1281"/>
    <x v="4"/>
    <x v="4"/>
  </r>
  <r>
    <x v="1"/>
    <x v="33"/>
    <x v="8"/>
    <x v="1"/>
    <x v="0"/>
    <x v="174"/>
    <x v="0"/>
    <x v="1"/>
    <x v="3837"/>
    <x v="316"/>
    <x v="4"/>
    <x v="10"/>
    <x v="3192"/>
    <x v="8"/>
    <x v="8"/>
    <x v="8"/>
    <x v="3769"/>
    <x v="3770"/>
    <x v="3770"/>
    <x v="8"/>
    <x v="8"/>
  </r>
  <r>
    <x v="5"/>
    <x v="126"/>
    <x v="8"/>
    <x v="1"/>
    <x v="3"/>
    <x v="1637"/>
    <x v="2"/>
    <x v="4"/>
    <x v="3838"/>
    <x v="1267"/>
    <x v="2"/>
    <x v="131"/>
    <x v="492"/>
    <x v="8"/>
    <x v="8"/>
    <x v="8"/>
    <x v="503"/>
    <x v="503"/>
    <x v="503"/>
    <x v="8"/>
    <x v="8"/>
  </r>
  <r>
    <x v="2"/>
    <x v="164"/>
    <x v="5"/>
    <x v="1"/>
    <x v="0"/>
    <x v="632"/>
    <x v="10"/>
    <x v="7"/>
    <x v="3839"/>
    <x v="1805"/>
    <x v="6"/>
    <x v="187"/>
    <x v="1733"/>
    <x v="5"/>
    <x v="5"/>
    <x v="5"/>
    <x v="3770"/>
    <x v="3771"/>
    <x v="3771"/>
    <x v="5"/>
    <x v="5"/>
  </r>
  <r>
    <x v="1"/>
    <x v="93"/>
    <x v="1"/>
    <x v="0"/>
    <x v="2"/>
    <x v="2070"/>
    <x v="8"/>
    <x v="6"/>
    <x v="3840"/>
    <x v="1049"/>
    <x v="3"/>
    <x v="2"/>
    <x v="3193"/>
    <x v="1"/>
    <x v="1"/>
    <x v="1"/>
    <x v="3771"/>
    <x v="3772"/>
    <x v="3772"/>
    <x v="1"/>
    <x v="1"/>
  </r>
  <r>
    <x v="1"/>
    <x v="81"/>
    <x v="1"/>
    <x v="0"/>
    <x v="2"/>
    <x v="187"/>
    <x v="10"/>
    <x v="7"/>
    <x v="3841"/>
    <x v="1990"/>
    <x v="0"/>
    <x v="30"/>
    <x v="557"/>
    <x v="1"/>
    <x v="1"/>
    <x v="1"/>
    <x v="3772"/>
    <x v="3773"/>
    <x v="3773"/>
    <x v="1"/>
    <x v="1"/>
  </r>
  <r>
    <x v="6"/>
    <x v="103"/>
    <x v="9"/>
    <x v="0"/>
    <x v="3"/>
    <x v="176"/>
    <x v="8"/>
    <x v="5"/>
    <x v="3842"/>
    <x v="545"/>
    <x v="5"/>
    <x v="20"/>
    <x v="3194"/>
    <x v="9"/>
    <x v="9"/>
    <x v="9"/>
    <x v="3773"/>
    <x v="3774"/>
    <x v="3774"/>
    <x v="9"/>
    <x v="9"/>
  </r>
  <r>
    <x v="2"/>
    <x v="165"/>
    <x v="1"/>
    <x v="1"/>
    <x v="1"/>
    <x v="37"/>
    <x v="2"/>
    <x v="4"/>
    <x v="3843"/>
    <x v="2064"/>
    <x v="5"/>
    <x v="40"/>
    <x v="2631"/>
    <x v="1"/>
    <x v="1"/>
    <x v="1"/>
    <x v="3774"/>
    <x v="3775"/>
    <x v="3775"/>
    <x v="1"/>
    <x v="1"/>
  </r>
  <r>
    <x v="1"/>
    <x v="85"/>
    <x v="3"/>
    <x v="0"/>
    <x v="0"/>
    <x v="649"/>
    <x v="4"/>
    <x v="0"/>
    <x v="3844"/>
    <x v="2065"/>
    <x v="1"/>
    <x v="2"/>
    <x v="3195"/>
    <x v="3"/>
    <x v="3"/>
    <x v="3"/>
    <x v="3775"/>
    <x v="3776"/>
    <x v="3776"/>
    <x v="3"/>
    <x v="3"/>
  </r>
  <r>
    <x v="4"/>
    <x v="95"/>
    <x v="8"/>
    <x v="1"/>
    <x v="1"/>
    <x v="2071"/>
    <x v="1"/>
    <x v="1"/>
    <x v="3845"/>
    <x v="2066"/>
    <x v="3"/>
    <x v="9"/>
    <x v="3196"/>
    <x v="8"/>
    <x v="8"/>
    <x v="8"/>
    <x v="3776"/>
    <x v="3777"/>
    <x v="3777"/>
    <x v="8"/>
    <x v="8"/>
  </r>
  <r>
    <x v="0"/>
    <x v="19"/>
    <x v="8"/>
    <x v="1"/>
    <x v="0"/>
    <x v="1026"/>
    <x v="8"/>
    <x v="3"/>
    <x v="3846"/>
    <x v="2067"/>
    <x v="5"/>
    <x v="2"/>
    <x v="3197"/>
    <x v="8"/>
    <x v="8"/>
    <x v="8"/>
    <x v="3777"/>
    <x v="3778"/>
    <x v="3778"/>
    <x v="8"/>
    <x v="8"/>
  </r>
  <r>
    <x v="1"/>
    <x v="157"/>
    <x v="6"/>
    <x v="0"/>
    <x v="3"/>
    <x v="2072"/>
    <x v="7"/>
    <x v="1"/>
    <x v="3847"/>
    <x v="2068"/>
    <x v="6"/>
    <x v="2"/>
    <x v="3198"/>
    <x v="6"/>
    <x v="6"/>
    <x v="6"/>
    <x v="3778"/>
    <x v="3779"/>
    <x v="3779"/>
    <x v="6"/>
    <x v="6"/>
  </r>
  <r>
    <x v="5"/>
    <x v="130"/>
    <x v="6"/>
    <x v="0"/>
    <x v="2"/>
    <x v="797"/>
    <x v="11"/>
    <x v="4"/>
    <x v="3848"/>
    <x v="149"/>
    <x v="3"/>
    <x v="11"/>
    <x v="3199"/>
    <x v="6"/>
    <x v="6"/>
    <x v="6"/>
    <x v="3779"/>
    <x v="3780"/>
    <x v="3780"/>
    <x v="6"/>
    <x v="6"/>
  </r>
  <r>
    <x v="1"/>
    <x v="136"/>
    <x v="1"/>
    <x v="1"/>
    <x v="3"/>
    <x v="2073"/>
    <x v="5"/>
    <x v="7"/>
    <x v="3849"/>
    <x v="1782"/>
    <x v="5"/>
    <x v="160"/>
    <x v="1232"/>
    <x v="1"/>
    <x v="1"/>
    <x v="1"/>
    <x v="3780"/>
    <x v="3781"/>
    <x v="3781"/>
    <x v="1"/>
    <x v="1"/>
  </r>
  <r>
    <x v="1"/>
    <x v="55"/>
    <x v="4"/>
    <x v="0"/>
    <x v="1"/>
    <x v="1500"/>
    <x v="5"/>
    <x v="7"/>
    <x v="3850"/>
    <x v="764"/>
    <x v="5"/>
    <x v="2"/>
    <x v="3200"/>
    <x v="4"/>
    <x v="4"/>
    <x v="4"/>
    <x v="3781"/>
    <x v="3782"/>
    <x v="3782"/>
    <x v="4"/>
    <x v="4"/>
  </r>
  <r>
    <x v="3"/>
    <x v="11"/>
    <x v="5"/>
    <x v="0"/>
    <x v="0"/>
    <x v="1462"/>
    <x v="2"/>
    <x v="3"/>
    <x v="3851"/>
    <x v="1064"/>
    <x v="1"/>
    <x v="9"/>
    <x v="3201"/>
    <x v="5"/>
    <x v="5"/>
    <x v="5"/>
    <x v="3782"/>
    <x v="3783"/>
    <x v="3783"/>
    <x v="5"/>
    <x v="5"/>
  </r>
  <r>
    <x v="3"/>
    <x v="10"/>
    <x v="9"/>
    <x v="0"/>
    <x v="1"/>
    <x v="651"/>
    <x v="4"/>
    <x v="1"/>
    <x v="3852"/>
    <x v="708"/>
    <x v="0"/>
    <x v="128"/>
    <x v="3202"/>
    <x v="9"/>
    <x v="9"/>
    <x v="9"/>
    <x v="3783"/>
    <x v="3784"/>
    <x v="3784"/>
    <x v="9"/>
    <x v="9"/>
  </r>
  <r>
    <x v="1"/>
    <x v="142"/>
    <x v="0"/>
    <x v="0"/>
    <x v="3"/>
    <x v="2074"/>
    <x v="10"/>
    <x v="2"/>
    <x v="3853"/>
    <x v="1724"/>
    <x v="4"/>
    <x v="22"/>
    <x v="3203"/>
    <x v="0"/>
    <x v="0"/>
    <x v="0"/>
    <x v="3784"/>
    <x v="3785"/>
    <x v="3785"/>
    <x v="0"/>
    <x v="0"/>
  </r>
  <r>
    <x v="1"/>
    <x v="2"/>
    <x v="11"/>
    <x v="0"/>
    <x v="2"/>
    <x v="2075"/>
    <x v="11"/>
    <x v="2"/>
    <x v="3854"/>
    <x v="2069"/>
    <x v="5"/>
    <x v="49"/>
    <x v="3204"/>
    <x v="11"/>
    <x v="11"/>
    <x v="11"/>
    <x v="3785"/>
    <x v="3786"/>
    <x v="3786"/>
    <x v="11"/>
    <x v="11"/>
  </r>
  <r>
    <x v="3"/>
    <x v="61"/>
    <x v="3"/>
    <x v="0"/>
    <x v="2"/>
    <x v="1701"/>
    <x v="11"/>
    <x v="4"/>
    <x v="3855"/>
    <x v="1111"/>
    <x v="4"/>
    <x v="13"/>
    <x v="2346"/>
    <x v="3"/>
    <x v="3"/>
    <x v="3"/>
    <x v="3786"/>
    <x v="3787"/>
    <x v="3787"/>
    <x v="3"/>
    <x v="3"/>
  </r>
  <r>
    <x v="4"/>
    <x v="143"/>
    <x v="5"/>
    <x v="1"/>
    <x v="1"/>
    <x v="2076"/>
    <x v="10"/>
    <x v="1"/>
    <x v="3856"/>
    <x v="374"/>
    <x v="4"/>
    <x v="131"/>
    <x v="521"/>
    <x v="5"/>
    <x v="5"/>
    <x v="5"/>
    <x v="3787"/>
    <x v="3788"/>
    <x v="3788"/>
    <x v="5"/>
    <x v="5"/>
  </r>
  <r>
    <x v="2"/>
    <x v="137"/>
    <x v="9"/>
    <x v="1"/>
    <x v="0"/>
    <x v="1936"/>
    <x v="4"/>
    <x v="2"/>
    <x v="3857"/>
    <x v="2070"/>
    <x v="2"/>
    <x v="115"/>
    <x v="3205"/>
    <x v="9"/>
    <x v="9"/>
    <x v="9"/>
    <x v="3788"/>
    <x v="3789"/>
    <x v="3789"/>
    <x v="9"/>
    <x v="9"/>
  </r>
  <r>
    <x v="5"/>
    <x v="47"/>
    <x v="0"/>
    <x v="1"/>
    <x v="1"/>
    <x v="1945"/>
    <x v="3"/>
    <x v="2"/>
    <x v="3858"/>
    <x v="1835"/>
    <x v="4"/>
    <x v="2"/>
    <x v="1198"/>
    <x v="0"/>
    <x v="0"/>
    <x v="0"/>
    <x v="3789"/>
    <x v="3790"/>
    <x v="3790"/>
    <x v="0"/>
    <x v="0"/>
  </r>
  <r>
    <x v="0"/>
    <x v="119"/>
    <x v="8"/>
    <x v="0"/>
    <x v="1"/>
    <x v="1673"/>
    <x v="8"/>
    <x v="2"/>
    <x v="3859"/>
    <x v="1294"/>
    <x v="6"/>
    <x v="28"/>
    <x v="3098"/>
    <x v="8"/>
    <x v="8"/>
    <x v="8"/>
    <x v="3790"/>
    <x v="3791"/>
    <x v="3791"/>
    <x v="8"/>
    <x v="8"/>
  </r>
  <r>
    <x v="1"/>
    <x v="148"/>
    <x v="0"/>
    <x v="1"/>
    <x v="1"/>
    <x v="2077"/>
    <x v="10"/>
    <x v="5"/>
    <x v="3860"/>
    <x v="2071"/>
    <x v="5"/>
    <x v="200"/>
    <x v="1391"/>
    <x v="0"/>
    <x v="0"/>
    <x v="0"/>
    <x v="3791"/>
    <x v="3792"/>
    <x v="3792"/>
    <x v="0"/>
    <x v="0"/>
  </r>
  <r>
    <x v="5"/>
    <x v="100"/>
    <x v="5"/>
    <x v="0"/>
    <x v="0"/>
    <x v="1764"/>
    <x v="6"/>
    <x v="5"/>
    <x v="3861"/>
    <x v="1545"/>
    <x v="5"/>
    <x v="74"/>
    <x v="1872"/>
    <x v="5"/>
    <x v="5"/>
    <x v="5"/>
    <x v="3792"/>
    <x v="3793"/>
    <x v="3793"/>
    <x v="5"/>
    <x v="5"/>
  </r>
  <r>
    <x v="4"/>
    <x v="56"/>
    <x v="1"/>
    <x v="1"/>
    <x v="0"/>
    <x v="2078"/>
    <x v="0"/>
    <x v="7"/>
    <x v="3862"/>
    <x v="632"/>
    <x v="1"/>
    <x v="142"/>
    <x v="3206"/>
    <x v="1"/>
    <x v="1"/>
    <x v="1"/>
    <x v="3793"/>
    <x v="3794"/>
    <x v="3794"/>
    <x v="1"/>
    <x v="1"/>
  </r>
  <r>
    <x v="4"/>
    <x v="45"/>
    <x v="6"/>
    <x v="0"/>
    <x v="3"/>
    <x v="2079"/>
    <x v="0"/>
    <x v="3"/>
    <x v="3863"/>
    <x v="376"/>
    <x v="3"/>
    <x v="58"/>
    <x v="3207"/>
    <x v="6"/>
    <x v="6"/>
    <x v="6"/>
    <x v="3794"/>
    <x v="3795"/>
    <x v="3795"/>
    <x v="6"/>
    <x v="6"/>
  </r>
  <r>
    <x v="5"/>
    <x v="174"/>
    <x v="10"/>
    <x v="0"/>
    <x v="2"/>
    <x v="1820"/>
    <x v="6"/>
    <x v="4"/>
    <x v="3864"/>
    <x v="2072"/>
    <x v="1"/>
    <x v="123"/>
    <x v="3208"/>
    <x v="10"/>
    <x v="10"/>
    <x v="10"/>
    <x v="3795"/>
    <x v="3796"/>
    <x v="3796"/>
    <x v="10"/>
    <x v="10"/>
  </r>
  <r>
    <x v="1"/>
    <x v="120"/>
    <x v="5"/>
    <x v="0"/>
    <x v="0"/>
    <x v="2080"/>
    <x v="2"/>
    <x v="2"/>
    <x v="3865"/>
    <x v="169"/>
    <x v="1"/>
    <x v="2"/>
    <x v="2334"/>
    <x v="5"/>
    <x v="5"/>
    <x v="5"/>
    <x v="3796"/>
    <x v="3797"/>
    <x v="3797"/>
    <x v="5"/>
    <x v="5"/>
  </r>
  <r>
    <x v="0"/>
    <x v="181"/>
    <x v="9"/>
    <x v="0"/>
    <x v="0"/>
    <x v="861"/>
    <x v="1"/>
    <x v="5"/>
    <x v="3866"/>
    <x v="1617"/>
    <x v="1"/>
    <x v="2"/>
    <x v="3209"/>
    <x v="9"/>
    <x v="9"/>
    <x v="9"/>
    <x v="3797"/>
    <x v="3798"/>
    <x v="3798"/>
    <x v="9"/>
    <x v="9"/>
  </r>
  <r>
    <x v="6"/>
    <x v="18"/>
    <x v="1"/>
    <x v="1"/>
    <x v="0"/>
    <x v="7"/>
    <x v="5"/>
    <x v="0"/>
    <x v="3867"/>
    <x v="1554"/>
    <x v="5"/>
    <x v="49"/>
    <x v="3105"/>
    <x v="1"/>
    <x v="1"/>
    <x v="1"/>
    <x v="3798"/>
    <x v="3799"/>
    <x v="3799"/>
    <x v="1"/>
    <x v="1"/>
  </r>
  <r>
    <x v="5"/>
    <x v="98"/>
    <x v="0"/>
    <x v="1"/>
    <x v="0"/>
    <x v="2005"/>
    <x v="11"/>
    <x v="0"/>
    <x v="3868"/>
    <x v="700"/>
    <x v="3"/>
    <x v="211"/>
    <x v="3210"/>
    <x v="0"/>
    <x v="0"/>
    <x v="0"/>
    <x v="3799"/>
    <x v="3800"/>
    <x v="3800"/>
    <x v="12"/>
    <x v="0"/>
  </r>
  <r>
    <x v="5"/>
    <x v="145"/>
    <x v="8"/>
    <x v="0"/>
    <x v="2"/>
    <x v="2081"/>
    <x v="9"/>
    <x v="3"/>
    <x v="3869"/>
    <x v="1160"/>
    <x v="3"/>
    <x v="4"/>
    <x v="3211"/>
    <x v="8"/>
    <x v="8"/>
    <x v="8"/>
    <x v="3800"/>
    <x v="3801"/>
    <x v="3801"/>
    <x v="8"/>
    <x v="8"/>
  </r>
  <r>
    <x v="5"/>
    <x v="53"/>
    <x v="11"/>
    <x v="1"/>
    <x v="1"/>
    <x v="2082"/>
    <x v="4"/>
    <x v="3"/>
    <x v="3870"/>
    <x v="1577"/>
    <x v="6"/>
    <x v="294"/>
    <x v="3212"/>
    <x v="11"/>
    <x v="11"/>
    <x v="11"/>
    <x v="3801"/>
    <x v="3802"/>
    <x v="3802"/>
    <x v="11"/>
    <x v="11"/>
  </r>
  <r>
    <x v="5"/>
    <x v="52"/>
    <x v="7"/>
    <x v="1"/>
    <x v="2"/>
    <x v="504"/>
    <x v="5"/>
    <x v="2"/>
    <x v="3871"/>
    <x v="2073"/>
    <x v="3"/>
    <x v="2"/>
    <x v="3213"/>
    <x v="7"/>
    <x v="7"/>
    <x v="7"/>
    <x v="3802"/>
    <x v="3803"/>
    <x v="3803"/>
    <x v="7"/>
    <x v="7"/>
  </r>
  <r>
    <x v="5"/>
    <x v="111"/>
    <x v="7"/>
    <x v="0"/>
    <x v="1"/>
    <x v="1696"/>
    <x v="10"/>
    <x v="5"/>
    <x v="3872"/>
    <x v="2074"/>
    <x v="4"/>
    <x v="124"/>
    <x v="3214"/>
    <x v="7"/>
    <x v="7"/>
    <x v="7"/>
    <x v="3803"/>
    <x v="3804"/>
    <x v="3804"/>
    <x v="7"/>
    <x v="7"/>
  </r>
  <r>
    <x v="1"/>
    <x v="178"/>
    <x v="3"/>
    <x v="1"/>
    <x v="1"/>
    <x v="302"/>
    <x v="7"/>
    <x v="7"/>
    <x v="3873"/>
    <x v="1300"/>
    <x v="4"/>
    <x v="146"/>
    <x v="3215"/>
    <x v="3"/>
    <x v="3"/>
    <x v="3"/>
    <x v="3804"/>
    <x v="3805"/>
    <x v="3805"/>
    <x v="3"/>
    <x v="3"/>
  </r>
  <r>
    <x v="1"/>
    <x v="168"/>
    <x v="7"/>
    <x v="0"/>
    <x v="2"/>
    <x v="501"/>
    <x v="5"/>
    <x v="5"/>
    <x v="3874"/>
    <x v="1227"/>
    <x v="0"/>
    <x v="2"/>
    <x v="3216"/>
    <x v="7"/>
    <x v="7"/>
    <x v="7"/>
    <x v="3805"/>
    <x v="3806"/>
    <x v="3806"/>
    <x v="7"/>
    <x v="7"/>
  </r>
  <r>
    <x v="3"/>
    <x v="50"/>
    <x v="6"/>
    <x v="0"/>
    <x v="3"/>
    <x v="628"/>
    <x v="5"/>
    <x v="4"/>
    <x v="3875"/>
    <x v="760"/>
    <x v="5"/>
    <x v="37"/>
    <x v="3217"/>
    <x v="6"/>
    <x v="6"/>
    <x v="6"/>
    <x v="3806"/>
    <x v="3807"/>
    <x v="3807"/>
    <x v="6"/>
    <x v="6"/>
  </r>
  <r>
    <x v="2"/>
    <x v="65"/>
    <x v="0"/>
    <x v="0"/>
    <x v="2"/>
    <x v="1374"/>
    <x v="8"/>
    <x v="4"/>
    <x v="3876"/>
    <x v="1741"/>
    <x v="4"/>
    <x v="9"/>
    <x v="1315"/>
    <x v="0"/>
    <x v="0"/>
    <x v="0"/>
    <x v="3807"/>
    <x v="3808"/>
    <x v="3808"/>
    <x v="0"/>
    <x v="0"/>
  </r>
  <r>
    <x v="2"/>
    <x v="38"/>
    <x v="2"/>
    <x v="0"/>
    <x v="0"/>
    <x v="2083"/>
    <x v="6"/>
    <x v="4"/>
    <x v="3877"/>
    <x v="2008"/>
    <x v="4"/>
    <x v="30"/>
    <x v="3218"/>
    <x v="2"/>
    <x v="2"/>
    <x v="2"/>
    <x v="3808"/>
    <x v="3809"/>
    <x v="3809"/>
    <x v="2"/>
    <x v="2"/>
  </r>
  <r>
    <x v="3"/>
    <x v="184"/>
    <x v="2"/>
    <x v="0"/>
    <x v="3"/>
    <x v="1067"/>
    <x v="11"/>
    <x v="7"/>
    <x v="3878"/>
    <x v="348"/>
    <x v="2"/>
    <x v="68"/>
    <x v="3219"/>
    <x v="2"/>
    <x v="2"/>
    <x v="2"/>
    <x v="3809"/>
    <x v="3810"/>
    <x v="3810"/>
    <x v="2"/>
    <x v="2"/>
  </r>
  <r>
    <x v="2"/>
    <x v="90"/>
    <x v="3"/>
    <x v="0"/>
    <x v="2"/>
    <x v="593"/>
    <x v="7"/>
    <x v="0"/>
    <x v="3879"/>
    <x v="1382"/>
    <x v="1"/>
    <x v="2"/>
    <x v="3220"/>
    <x v="3"/>
    <x v="3"/>
    <x v="3"/>
    <x v="3810"/>
    <x v="3811"/>
    <x v="3811"/>
    <x v="3"/>
    <x v="3"/>
  </r>
  <r>
    <x v="2"/>
    <x v="165"/>
    <x v="1"/>
    <x v="0"/>
    <x v="3"/>
    <x v="646"/>
    <x v="7"/>
    <x v="7"/>
    <x v="3880"/>
    <x v="1361"/>
    <x v="1"/>
    <x v="8"/>
    <x v="3221"/>
    <x v="1"/>
    <x v="1"/>
    <x v="1"/>
    <x v="3811"/>
    <x v="3812"/>
    <x v="3812"/>
    <x v="1"/>
    <x v="1"/>
  </r>
  <r>
    <x v="5"/>
    <x v="100"/>
    <x v="3"/>
    <x v="0"/>
    <x v="1"/>
    <x v="129"/>
    <x v="2"/>
    <x v="1"/>
    <x v="3881"/>
    <x v="1018"/>
    <x v="4"/>
    <x v="174"/>
    <x v="3222"/>
    <x v="3"/>
    <x v="3"/>
    <x v="3"/>
    <x v="3812"/>
    <x v="3813"/>
    <x v="3813"/>
    <x v="3"/>
    <x v="3"/>
  </r>
  <r>
    <x v="2"/>
    <x v="107"/>
    <x v="10"/>
    <x v="1"/>
    <x v="3"/>
    <x v="212"/>
    <x v="7"/>
    <x v="5"/>
    <x v="3882"/>
    <x v="2075"/>
    <x v="4"/>
    <x v="2"/>
    <x v="3223"/>
    <x v="10"/>
    <x v="10"/>
    <x v="10"/>
    <x v="3813"/>
    <x v="3814"/>
    <x v="3814"/>
    <x v="10"/>
    <x v="10"/>
  </r>
  <r>
    <x v="4"/>
    <x v="45"/>
    <x v="3"/>
    <x v="1"/>
    <x v="0"/>
    <x v="2084"/>
    <x v="0"/>
    <x v="5"/>
    <x v="3883"/>
    <x v="427"/>
    <x v="6"/>
    <x v="2"/>
    <x v="3224"/>
    <x v="3"/>
    <x v="3"/>
    <x v="3"/>
    <x v="3814"/>
    <x v="3815"/>
    <x v="3815"/>
    <x v="3"/>
    <x v="3"/>
  </r>
  <r>
    <x v="3"/>
    <x v="20"/>
    <x v="1"/>
    <x v="1"/>
    <x v="1"/>
    <x v="2085"/>
    <x v="6"/>
    <x v="6"/>
    <x v="3884"/>
    <x v="1102"/>
    <x v="3"/>
    <x v="69"/>
    <x v="3225"/>
    <x v="1"/>
    <x v="1"/>
    <x v="1"/>
    <x v="3815"/>
    <x v="3816"/>
    <x v="3816"/>
    <x v="1"/>
    <x v="1"/>
  </r>
  <r>
    <x v="1"/>
    <x v="152"/>
    <x v="1"/>
    <x v="0"/>
    <x v="0"/>
    <x v="2086"/>
    <x v="4"/>
    <x v="1"/>
    <x v="3885"/>
    <x v="2047"/>
    <x v="4"/>
    <x v="174"/>
    <x v="3226"/>
    <x v="1"/>
    <x v="1"/>
    <x v="1"/>
    <x v="3816"/>
    <x v="3817"/>
    <x v="3817"/>
    <x v="1"/>
    <x v="1"/>
  </r>
  <r>
    <x v="1"/>
    <x v="148"/>
    <x v="6"/>
    <x v="0"/>
    <x v="2"/>
    <x v="2004"/>
    <x v="9"/>
    <x v="0"/>
    <x v="3886"/>
    <x v="1760"/>
    <x v="4"/>
    <x v="2"/>
    <x v="3227"/>
    <x v="6"/>
    <x v="6"/>
    <x v="6"/>
    <x v="3817"/>
    <x v="3818"/>
    <x v="3818"/>
    <x v="6"/>
    <x v="6"/>
  </r>
  <r>
    <x v="2"/>
    <x v="38"/>
    <x v="2"/>
    <x v="0"/>
    <x v="0"/>
    <x v="268"/>
    <x v="10"/>
    <x v="5"/>
    <x v="3887"/>
    <x v="2076"/>
    <x v="1"/>
    <x v="11"/>
    <x v="3228"/>
    <x v="2"/>
    <x v="2"/>
    <x v="2"/>
    <x v="3818"/>
    <x v="3819"/>
    <x v="3819"/>
    <x v="2"/>
    <x v="2"/>
  </r>
  <r>
    <x v="5"/>
    <x v="54"/>
    <x v="7"/>
    <x v="1"/>
    <x v="1"/>
    <x v="2087"/>
    <x v="5"/>
    <x v="5"/>
    <x v="3888"/>
    <x v="2077"/>
    <x v="1"/>
    <x v="2"/>
    <x v="3229"/>
    <x v="7"/>
    <x v="7"/>
    <x v="7"/>
    <x v="3819"/>
    <x v="3820"/>
    <x v="3820"/>
    <x v="7"/>
    <x v="7"/>
  </r>
  <r>
    <x v="5"/>
    <x v="128"/>
    <x v="6"/>
    <x v="1"/>
    <x v="0"/>
    <x v="1578"/>
    <x v="2"/>
    <x v="5"/>
    <x v="3889"/>
    <x v="1103"/>
    <x v="2"/>
    <x v="159"/>
    <x v="3230"/>
    <x v="6"/>
    <x v="6"/>
    <x v="6"/>
    <x v="3820"/>
    <x v="3821"/>
    <x v="3821"/>
    <x v="6"/>
    <x v="6"/>
  </r>
  <r>
    <x v="1"/>
    <x v="99"/>
    <x v="4"/>
    <x v="0"/>
    <x v="2"/>
    <x v="512"/>
    <x v="6"/>
    <x v="4"/>
    <x v="3890"/>
    <x v="88"/>
    <x v="6"/>
    <x v="73"/>
    <x v="3231"/>
    <x v="4"/>
    <x v="4"/>
    <x v="4"/>
    <x v="3821"/>
    <x v="3822"/>
    <x v="3822"/>
    <x v="4"/>
    <x v="4"/>
  </r>
  <r>
    <x v="5"/>
    <x v="78"/>
    <x v="4"/>
    <x v="1"/>
    <x v="0"/>
    <x v="2088"/>
    <x v="1"/>
    <x v="6"/>
    <x v="3891"/>
    <x v="304"/>
    <x v="6"/>
    <x v="73"/>
    <x v="3232"/>
    <x v="4"/>
    <x v="4"/>
    <x v="4"/>
    <x v="3822"/>
    <x v="3823"/>
    <x v="3823"/>
    <x v="4"/>
    <x v="4"/>
  </r>
  <r>
    <x v="1"/>
    <x v="136"/>
    <x v="3"/>
    <x v="0"/>
    <x v="2"/>
    <x v="2089"/>
    <x v="2"/>
    <x v="1"/>
    <x v="3892"/>
    <x v="2078"/>
    <x v="4"/>
    <x v="80"/>
    <x v="3233"/>
    <x v="3"/>
    <x v="3"/>
    <x v="3"/>
    <x v="3823"/>
    <x v="3824"/>
    <x v="3824"/>
    <x v="3"/>
    <x v="3"/>
  </r>
  <r>
    <x v="0"/>
    <x v="134"/>
    <x v="3"/>
    <x v="1"/>
    <x v="2"/>
    <x v="2090"/>
    <x v="9"/>
    <x v="3"/>
    <x v="3893"/>
    <x v="846"/>
    <x v="5"/>
    <x v="2"/>
    <x v="1302"/>
    <x v="3"/>
    <x v="3"/>
    <x v="3"/>
    <x v="3824"/>
    <x v="3825"/>
    <x v="3825"/>
    <x v="3"/>
    <x v="3"/>
  </r>
  <r>
    <x v="1"/>
    <x v="73"/>
    <x v="2"/>
    <x v="0"/>
    <x v="0"/>
    <x v="1676"/>
    <x v="3"/>
    <x v="0"/>
    <x v="3894"/>
    <x v="448"/>
    <x v="3"/>
    <x v="2"/>
    <x v="122"/>
    <x v="2"/>
    <x v="2"/>
    <x v="2"/>
    <x v="3825"/>
    <x v="3826"/>
    <x v="3826"/>
    <x v="2"/>
    <x v="2"/>
  </r>
  <r>
    <x v="5"/>
    <x v="54"/>
    <x v="6"/>
    <x v="1"/>
    <x v="1"/>
    <x v="1860"/>
    <x v="7"/>
    <x v="4"/>
    <x v="3895"/>
    <x v="994"/>
    <x v="6"/>
    <x v="148"/>
    <x v="391"/>
    <x v="6"/>
    <x v="6"/>
    <x v="6"/>
    <x v="3826"/>
    <x v="3827"/>
    <x v="3827"/>
    <x v="6"/>
    <x v="6"/>
  </r>
  <r>
    <x v="1"/>
    <x v="67"/>
    <x v="2"/>
    <x v="1"/>
    <x v="1"/>
    <x v="1751"/>
    <x v="0"/>
    <x v="7"/>
    <x v="3896"/>
    <x v="600"/>
    <x v="1"/>
    <x v="231"/>
    <x v="3234"/>
    <x v="2"/>
    <x v="2"/>
    <x v="2"/>
    <x v="3827"/>
    <x v="3828"/>
    <x v="3828"/>
    <x v="2"/>
    <x v="2"/>
  </r>
  <r>
    <x v="3"/>
    <x v="138"/>
    <x v="2"/>
    <x v="0"/>
    <x v="3"/>
    <x v="2030"/>
    <x v="10"/>
    <x v="2"/>
    <x v="3897"/>
    <x v="1497"/>
    <x v="6"/>
    <x v="58"/>
    <x v="873"/>
    <x v="2"/>
    <x v="2"/>
    <x v="2"/>
    <x v="3828"/>
    <x v="3829"/>
    <x v="3829"/>
    <x v="2"/>
    <x v="2"/>
  </r>
  <r>
    <x v="2"/>
    <x v="48"/>
    <x v="11"/>
    <x v="1"/>
    <x v="1"/>
    <x v="2067"/>
    <x v="4"/>
    <x v="0"/>
    <x v="3898"/>
    <x v="1581"/>
    <x v="0"/>
    <x v="160"/>
    <x v="3235"/>
    <x v="11"/>
    <x v="11"/>
    <x v="11"/>
    <x v="3829"/>
    <x v="3830"/>
    <x v="3830"/>
    <x v="11"/>
    <x v="11"/>
  </r>
  <r>
    <x v="1"/>
    <x v="66"/>
    <x v="4"/>
    <x v="0"/>
    <x v="2"/>
    <x v="1891"/>
    <x v="4"/>
    <x v="2"/>
    <x v="3899"/>
    <x v="2079"/>
    <x v="0"/>
    <x v="22"/>
    <x v="3236"/>
    <x v="4"/>
    <x v="4"/>
    <x v="4"/>
    <x v="3830"/>
    <x v="3831"/>
    <x v="3831"/>
    <x v="4"/>
    <x v="4"/>
  </r>
  <r>
    <x v="3"/>
    <x v="110"/>
    <x v="11"/>
    <x v="1"/>
    <x v="3"/>
    <x v="194"/>
    <x v="6"/>
    <x v="0"/>
    <x v="3900"/>
    <x v="1251"/>
    <x v="6"/>
    <x v="49"/>
    <x v="3237"/>
    <x v="11"/>
    <x v="11"/>
    <x v="11"/>
    <x v="3831"/>
    <x v="3832"/>
    <x v="3832"/>
    <x v="11"/>
    <x v="11"/>
  </r>
  <r>
    <x v="3"/>
    <x v="106"/>
    <x v="9"/>
    <x v="1"/>
    <x v="1"/>
    <x v="2091"/>
    <x v="11"/>
    <x v="6"/>
    <x v="3901"/>
    <x v="1784"/>
    <x v="2"/>
    <x v="86"/>
    <x v="3238"/>
    <x v="9"/>
    <x v="9"/>
    <x v="9"/>
    <x v="3832"/>
    <x v="3833"/>
    <x v="3833"/>
    <x v="9"/>
    <x v="9"/>
  </r>
  <r>
    <x v="5"/>
    <x v="175"/>
    <x v="3"/>
    <x v="0"/>
    <x v="1"/>
    <x v="533"/>
    <x v="10"/>
    <x v="5"/>
    <x v="3902"/>
    <x v="1852"/>
    <x v="0"/>
    <x v="8"/>
    <x v="3239"/>
    <x v="3"/>
    <x v="3"/>
    <x v="3"/>
    <x v="3833"/>
    <x v="3834"/>
    <x v="3834"/>
    <x v="3"/>
    <x v="3"/>
  </r>
  <r>
    <x v="5"/>
    <x v="154"/>
    <x v="10"/>
    <x v="1"/>
    <x v="2"/>
    <x v="1904"/>
    <x v="1"/>
    <x v="3"/>
    <x v="3903"/>
    <x v="248"/>
    <x v="2"/>
    <x v="40"/>
    <x v="1358"/>
    <x v="10"/>
    <x v="10"/>
    <x v="10"/>
    <x v="3834"/>
    <x v="3835"/>
    <x v="3835"/>
    <x v="10"/>
    <x v="10"/>
  </r>
  <r>
    <x v="2"/>
    <x v="107"/>
    <x v="5"/>
    <x v="0"/>
    <x v="0"/>
    <x v="1872"/>
    <x v="7"/>
    <x v="1"/>
    <x v="3904"/>
    <x v="2080"/>
    <x v="2"/>
    <x v="95"/>
    <x v="1343"/>
    <x v="5"/>
    <x v="5"/>
    <x v="5"/>
    <x v="1529"/>
    <x v="1529"/>
    <x v="1529"/>
    <x v="5"/>
    <x v="5"/>
  </r>
  <r>
    <x v="5"/>
    <x v="166"/>
    <x v="9"/>
    <x v="1"/>
    <x v="1"/>
    <x v="1131"/>
    <x v="6"/>
    <x v="6"/>
    <x v="3905"/>
    <x v="594"/>
    <x v="5"/>
    <x v="31"/>
    <x v="3240"/>
    <x v="9"/>
    <x v="9"/>
    <x v="9"/>
    <x v="3835"/>
    <x v="3836"/>
    <x v="3836"/>
    <x v="9"/>
    <x v="9"/>
  </r>
  <r>
    <x v="5"/>
    <x v="96"/>
    <x v="10"/>
    <x v="1"/>
    <x v="2"/>
    <x v="2092"/>
    <x v="2"/>
    <x v="3"/>
    <x v="3906"/>
    <x v="2081"/>
    <x v="3"/>
    <x v="75"/>
    <x v="600"/>
    <x v="10"/>
    <x v="10"/>
    <x v="10"/>
    <x v="3836"/>
    <x v="3837"/>
    <x v="3837"/>
    <x v="10"/>
    <x v="10"/>
  </r>
  <r>
    <x v="0"/>
    <x v="14"/>
    <x v="2"/>
    <x v="1"/>
    <x v="3"/>
    <x v="2093"/>
    <x v="8"/>
    <x v="0"/>
    <x v="3907"/>
    <x v="1452"/>
    <x v="6"/>
    <x v="37"/>
    <x v="3126"/>
    <x v="2"/>
    <x v="2"/>
    <x v="2"/>
    <x v="3837"/>
    <x v="3838"/>
    <x v="3838"/>
    <x v="2"/>
    <x v="2"/>
  </r>
  <r>
    <x v="0"/>
    <x v="76"/>
    <x v="9"/>
    <x v="0"/>
    <x v="3"/>
    <x v="1168"/>
    <x v="4"/>
    <x v="7"/>
    <x v="3908"/>
    <x v="36"/>
    <x v="3"/>
    <x v="19"/>
    <x v="3241"/>
    <x v="9"/>
    <x v="9"/>
    <x v="9"/>
    <x v="3838"/>
    <x v="3839"/>
    <x v="3839"/>
    <x v="9"/>
    <x v="9"/>
  </r>
  <r>
    <x v="1"/>
    <x v="77"/>
    <x v="3"/>
    <x v="0"/>
    <x v="0"/>
    <x v="2094"/>
    <x v="0"/>
    <x v="1"/>
    <x v="3909"/>
    <x v="848"/>
    <x v="2"/>
    <x v="54"/>
    <x v="3242"/>
    <x v="3"/>
    <x v="3"/>
    <x v="3"/>
    <x v="3839"/>
    <x v="3840"/>
    <x v="3840"/>
    <x v="3"/>
    <x v="3"/>
  </r>
  <r>
    <x v="0"/>
    <x v="27"/>
    <x v="11"/>
    <x v="1"/>
    <x v="0"/>
    <x v="1830"/>
    <x v="9"/>
    <x v="4"/>
    <x v="3910"/>
    <x v="984"/>
    <x v="6"/>
    <x v="2"/>
    <x v="1176"/>
    <x v="11"/>
    <x v="11"/>
    <x v="11"/>
    <x v="3840"/>
    <x v="3841"/>
    <x v="3841"/>
    <x v="11"/>
    <x v="11"/>
  </r>
  <r>
    <x v="3"/>
    <x v="20"/>
    <x v="6"/>
    <x v="0"/>
    <x v="1"/>
    <x v="2095"/>
    <x v="9"/>
    <x v="2"/>
    <x v="3911"/>
    <x v="1481"/>
    <x v="3"/>
    <x v="69"/>
    <x v="3243"/>
    <x v="6"/>
    <x v="6"/>
    <x v="6"/>
    <x v="3841"/>
    <x v="3842"/>
    <x v="3842"/>
    <x v="6"/>
    <x v="6"/>
  </r>
  <r>
    <x v="2"/>
    <x v="165"/>
    <x v="8"/>
    <x v="0"/>
    <x v="3"/>
    <x v="974"/>
    <x v="10"/>
    <x v="6"/>
    <x v="3912"/>
    <x v="1778"/>
    <x v="3"/>
    <x v="122"/>
    <x v="3244"/>
    <x v="8"/>
    <x v="8"/>
    <x v="8"/>
    <x v="3842"/>
    <x v="3843"/>
    <x v="3843"/>
    <x v="8"/>
    <x v="8"/>
  </r>
  <r>
    <x v="1"/>
    <x v="159"/>
    <x v="7"/>
    <x v="1"/>
    <x v="3"/>
    <x v="1288"/>
    <x v="8"/>
    <x v="7"/>
    <x v="3913"/>
    <x v="818"/>
    <x v="1"/>
    <x v="56"/>
    <x v="3245"/>
    <x v="7"/>
    <x v="7"/>
    <x v="7"/>
    <x v="3843"/>
    <x v="3844"/>
    <x v="3844"/>
    <x v="7"/>
    <x v="7"/>
  </r>
  <r>
    <x v="0"/>
    <x v="49"/>
    <x v="10"/>
    <x v="1"/>
    <x v="2"/>
    <x v="1982"/>
    <x v="1"/>
    <x v="6"/>
    <x v="3914"/>
    <x v="1547"/>
    <x v="5"/>
    <x v="126"/>
    <x v="3202"/>
    <x v="10"/>
    <x v="10"/>
    <x v="10"/>
    <x v="3844"/>
    <x v="3845"/>
    <x v="3845"/>
    <x v="10"/>
    <x v="10"/>
  </r>
  <r>
    <x v="4"/>
    <x v="31"/>
    <x v="9"/>
    <x v="1"/>
    <x v="3"/>
    <x v="335"/>
    <x v="8"/>
    <x v="1"/>
    <x v="3915"/>
    <x v="423"/>
    <x v="4"/>
    <x v="9"/>
    <x v="3246"/>
    <x v="9"/>
    <x v="9"/>
    <x v="9"/>
    <x v="3845"/>
    <x v="3846"/>
    <x v="3846"/>
    <x v="9"/>
    <x v="9"/>
  </r>
  <r>
    <x v="4"/>
    <x v="176"/>
    <x v="11"/>
    <x v="0"/>
    <x v="0"/>
    <x v="913"/>
    <x v="9"/>
    <x v="4"/>
    <x v="3916"/>
    <x v="2082"/>
    <x v="1"/>
    <x v="3"/>
    <x v="3247"/>
    <x v="11"/>
    <x v="11"/>
    <x v="11"/>
    <x v="3846"/>
    <x v="3847"/>
    <x v="3847"/>
    <x v="11"/>
    <x v="11"/>
  </r>
  <r>
    <x v="1"/>
    <x v="86"/>
    <x v="8"/>
    <x v="1"/>
    <x v="2"/>
    <x v="2096"/>
    <x v="2"/>
    <x v="0"/>
    <x v="3917"/>
    <x v="670"/>
    <x v="0"/>
    <x v="3"/>
    <x v="435"/>
    <x v="8"/>
    <x v="8"/>
    <x v="8"/>
    <x v="3847"/>
    <x v="3848"/>
    <x v="3848"/>
    <x v="8"/>
    <x v="8"/>
  </r>
  <r>
    <x v="3"/>
    <x v="60"/>
    <x v="8"/>
    <x v="1"/>
    <x v="1"/>
    <x v="462"/>
    <x v="1"/>
    <x v="4"/>
    <x v="3918"/>
    <x v="1384"/>
    <x v="5"/>
    <x v="2"/>
    <x v="3248"/>
    <x v="8"/>
    <x v="8"/>
    <x v="8"/>
    <x v="3848"/>
    <x v="3849"/>
    <x v="3849"/>
    <x v="8"/>
    <x v="8"/>
  </r>
  <r>
    <x v="3"/>
    <x v="20"/>
    <x v="8"/>
    <x v="0"/>
    <x v="1"/>
    <x v="80"/>
    <x v="10"/>
    <x v="3"/>
    <x v="3919"/>
    <x v="2083"/>
    <x v="5"/>
    <x v="295"/>
    <x v="3249"/>
    <x v="8"/>
    <x v="8"/>
    <x v="8"/>
    <x v="3849"/>
    <x v="3850"/>
    <x v="3850"/>
    <x v="8"/>
    <x v="8"/>
  </r>
  <r>
    <x v="0"/>
    <x v="134"/>
    <x v="2"/>
    <x v="0"/>
    <x v="1"/>
    <x v="2062"/>
    <x v="10"/>
    <x v="2"/>
    <x v="3920"/>
    <x v="843"/>
    <x v="0"/>
    <x v="30"/>
    <x v="1942"/>
    <x v="2"/>
    <x v="2"/>
    <x v="2"/>
    <x v="3850"/>
    <x v="3851"/>
    <x v="3851"/>
    <x v="2"/>
    <x v="2"/>
  </r>
  <r>
    <x v="0"/>
    <x v="19"/>
    <x v="6"/>
    <x v="0"/>
    <x v="0"/>
    <x v="2097"/>
    <x v="11"/>
    <x v="0"/>
    <x v="3921"/>
    <x v="761"/>
    <x v="3"/>
    <x v="107"/>
    <x v="3250"/>
    <x v="6"/>
    <x v="6"/>
    <x v="6"/>
    <x v="3851"/>
    <x v="3852"/>
    <x v="3852"/>
    <x v="6"/>
    <x v="6"/>
  </r>
  <r>
    <x v="5"/>
    <x v="131"/>
    <x v="6"/>
    <x v="1"/>
    <x v="1"/>
    <x v="939"/>
    <x v="8"/>
    <x v="0"/>
    <x v="3922"/>
    <x v="1515"/>
    <x v="4"/>
    <x v="59"/>
    <x v="3251"/>
    <x v="6"/>
    <x v="6"/>
    <x v="6"/>
    <x v="3852"/>
    <x v="3853"/>
    <x v="3853"/>
    <x v="6"/>
    <x v="6"/>
  </r>
  <r>
    <x v="1"/>
    <x v="71"/>
    <x v="6"/>
    <x v="1"/>
    <x v="1"/>
    <x v="32"/>
    <x v="11"/>
    <x v="7"/>
    <x v="3923"/>
    <x v="2084"/>
    <x v="2"/>
    <x v="43"/>
    <x v="3252"/>
    <x v="6"/>
    <x v="6"/>
    <x v="6"/>
    <x v="3853"/>
    <x v="3854"/>
    <x v="3854"/>
    <x v="6"/>
    <x v="6"/>
  </r>
  <r>
    <x v="1"/>
    <x v="139"/>
    <x v="8"/>
    <x v="0"/>
    <x v="1"/>
    <x v="2098"/>
    <x v="0"/>
    <x v="0"/>
    <x v="3924"/>
    <x v="373"/>
    <x v="1"/>
    <x v="106"/>
    <x v="872"/>
    <x v="8"/>
    <x v="8"/>
    <x v="8"/>
    <x v="3854"/>
    <x v="3855"/>
    <x v="3855"/>
    <x v="8"/>
    <x v="8"/>
  </r>
  <r>
    <x v="6"/>
    <x v="103"/>
    <x v="7"/>
    <x v="0"/>
    <x v="2"/>
    <x v="1229"/>
    <x v="3"/>
    <x v="2"/>
    <x v="3925"/>
    <x v="2"/>
    <x v="2"/>
    <x v="187"/>
    <x v="3113"/>
    <x v="7"/>
    <x v="7"/>
    <x v="7"/>
    <x v="3855"/>
    <x v="3856"/>
    <x v="3856"/>
    <x v="7"/>
    <x v="7"/>
  </r>
  <r>
    <x v="5"/>
    <x v="47"/>
    <x v="10"/>
    <x v="0"/>
    <x v="1"/>
    <x v="1760"/>
    <x v="8"/>
    <x v="5"/>
    <x v="3926"/>
    <x v="389"/>
    <x v="3"/>
    <x v="32"/>
    <x v="3253"/>
    <x v="10"/>
    <x v="10"/>
    <x v="10"/>
    <x v="3856"/>
    <x v="3857"/>
    <x v="3857"/>
    <x v="10"/>
    <x v="10"/>
  </r>
  <r>
    <x v="2"/>
    <x v="164"/>
    <x v="7"/>
    <x v="1"/>
    <x v="2"/>
    <x v="865"/>
    <x v="5"/>
    <x v="0"/>
    <x v="3927"/>
    <x v="2085"/>
    <x v="6"/>
    <x v="30"/>
    <x v="3254"/>
    <x v="7"/>
    <x v="7"/>
    <x v="7"/>
    <x v="3857"/>
    <x v="3858"/>
    <x v="3858"/>
    <x v="7"/>
    <x v="7"/>
  </r>
  <r>
    <x v="5"/>
    <x v="174"/>
    <x v="11"/>
    <x v="0"/>
    <x v="0"/>
    <x v="2015"/>
    <x v="8"/>
    <x v="6"/>
    <x v="3928"/>
    <x v="1019"/>
    <x v="4"/>
    <x v="81"/>
    <x v="3255"/>
    <x v="11"/>
    <x v="11"/>
    <x v="11"/>
    <x v="3858"/>
    <x v="3859"/>
    <x v="3859"/>
    <x v="11"/>
    <x v="11"/>
  </r>
  <r>
    <x v="1"/>
    <x v="167"/>
    <x v="1"/>
    <x v="1"/>
    <x v="0"/>
    <x v="2099"/>
    <x v="5"/>
    <x v="5"/>
    <x v="3929"/>
    <x v="123"/>
    <x v="3"/>
    <x v="45"/>
    <x v="440"/>
    <x v="1"/>
    <x v="1"/>
    <x v="1"/>
    <x v="3859"/>
    <x v="3860"/>
    <x v="3860"/>
    <x v="1"/>
    <x v="1"/>
  </r>
  <r>
    <x v="1"/>
    <x v="44"/>
    <x v="10"/>
    <x v="1"/>
    <x v="2"/>
    <x v="1926"/>
    <x v="11"/>
    <x v="7"/>
    <x v="3930"/>
    <x v="1571"/>
    <x v="1"/>
    <x v="12"/>
    <x v="3256"/>
    <x v="10"/>
    <x v="10"/>
    <x v="10"/>
    <x v="3860"/>
    <x v="3861"/>
    <x v="3861"/>
    <x v="10"/>
    <x v="10"/>
  </r>
  <r>
    <x v="1"/>
    <x v="64"/>
    <x v="3"/>
    <x v="0"/>
    <x v="1"/>
    <x v="2100"/>
    <x v="2"/>
    <x v="7"/>
    <x v="3931"/>
    <x v="2086"/>
    <x v="0"/>
    <x v="23"/>
    <x v="3257"/>
    <x v="3"/>
    <x v="3"/>
    <x v="3"/>
    <x v="3861"/>
    <x v="3862"/>
    <x v="3862"/>
    <x v="3"/>
    <x v="3"/>
  </r>
  <r>
    <x v="1"/>
    <x v="2"/>
    <x v="11"/>
    <x v="1"/>
    <x v="3"/>
    <x v="2101"/>
    <x v="1"/>
    <x v="7"/>
    <x v="3932"/>
    <x v="1219"/>
    <x v="1"/>
    <x v="217"/>
    <x v="2859"/>
    <x v="11"/>
    <x v="11"/>
    <x v="11"/>
    <x v="3862"/>
    <x v="3863"/>
    <x v="3863"/>
    <x v="11"/>
    <x v="11"/>
  </r>
  <r>
    <x v="4"/>
    <x v="23"/>
    <x v="5"/>
    <x v="0"/>
    <x v="1"/>
    <x v="2102"/>
    <x v="7"/>
    <x v="5"/>
    <x v="3933"/>
    <x v="2087"/>
    <x v="1"/>
    <x v="124"/>
    <x v="3258"/>
    <x v="5"/>
    <x v="5"/>
    <x v="5"/>
    <x v="3863"/>
    <x v="3864"/>
    <x v="3864"/>
    <x v="5"/>
    <x v="5"/>
  </r>
  <r>
    <x v="1"/>
    <x v="59"/>
    <x v="1"/>
    <x v="0"/>
    <x v="0"/>
    <x v="288"/>
    <x v="1"/>
    <x v="0"/>
    <x v="3934"/>
    <x v="1180"/>
    <x v="6"/>
    <x v="81"/>
    <x v="3259"/>
    <x v="1"/>
    <x v="1"/>
    <x v="1"/>
    <x v="3864"/>
    <x v="3865"/>
    <x v="3865"/>
    <x v="1"/>
    <x v="1"/>
  </r>
  <r>
    <x v="2"/>
    <x v="90"/>
    <x v="10"/>
    <x v="0"/>
    <x v="2"/>
    <x v="1360"/>
    <x v="7"/>
    <x v="3"/>
    <x v="3935"/>
    <x v="2088"/>
    <x v="3"/>
    <x v="2"/>
    <x v="3260"/>
    <x v="10"/>
    <x v="10"/>
    <x v="10"/>
    <x v="3865"/>
    <x v="3866"/>
    <x v="3866"/>
    <x v="10"/>
    <x v="10"/>
  </r>
  <r>
    <x v="3"/>
    <x v="20"/>
    <x v="11"/>
    <x v="1"/>
    <x v="0"/>
    <x v="409"/>
    <x v="11"/>
    <x v="3"/>
    <x v="3936"/>
    <x v="1649"/>
    <x v="3"/>
    <x v="2"/>
    <x v="3261"/>
    <x v="11"/>
    <x v="11"/>
    <x v="11"/>
    <x v="3866"/>
    <x v="3867"/>
    <x v="3867"/>
    <x v="11"/>
    <x v="11"/>
  </r>
  <r>
    <x v="1"/>
    <x v="129"/>
    <x v="3"/>
    <x v="1"/>
    <x v="2"/>
    <x v="1516"/>
    <x v="3"/>
    <x v="1"/>
    <x v="3937"/>
    <x v="2089"/>
    <x v="6"/>
    <x v="46"/>
    <x v="1836"/>
    <x v="3"/>
    <x v="3"/>
    <x v="3"/>
    <x v="3867"/>
    <x v="3868"/>
    <x v="3868"/>
    <x v="3"/>
    <x v="3"/>
  </r>
  <r>
    <x v="2"/>
    <x v="65"/>
    <x v="1"/>
    <x v="0"/>
    <x v="3"/>
    <x v="238"/>
    <x v="1"/>
    <x v="4"/>
    <x v="3938"/>
    <x v="1601"/>
    <x v="3"/>
    <x v="41"/>
    <x v="3262"/>
    <x v="1"/>
    <x v="1"/>
    <x v="1"/>
    <x v="3868"/>
    <x v="3869"/>
    <x v="3869"/>
    <x v="1"/>
    <x v="1"/>
  </r>
  <r>
    <x v="1"/>
    <x v="22"/>
    <x v="3"/>
    <x v="0"/>
    <x v="1"/>
    <x v="7"/>
    <x v="5"/>
    <x v="0"/>
    <x v="3939"/>
    <x v="837"/>
    <x v="2"/>
    <x v="26"/>
    <x v="3263"/>
    <x v="3"/>
    <x v="3"/>
    <x v="3"/>
    <x v="3869"/>
    <x v="3870"/>
    <x v="3870"/>
    <x v="3"/>
    <x v="3"/>
  </r>
  <r>
    <x v="5"/>
    <x v="78"/>
    <x v="1"/>
    <x v="1"/>
    <x v="3"/>
    <x v="2069"/>
    <x v="7"/>
    <x v="3"/>
    <x v="3940"/>
    <x v="1477"/>
    <x v="6"/>
    <x v="3"/>
    <x v="3264"/>
    <x v="1"/>
    <x v="1"/>
    <x v="1"/>
    <x v="3870"/>
    <x v="3871"/>
    <x v="3871"/>
    <x v="1"/>
    <x v="12"/>
  </r>
  <r>
    <x v="2"/>
    <x v="155"/>
    <x v="3"/>
    <x v="1"/>
    <x v="0"/>
    <x v="1518"/>
    <x v="10"/>
    <x v="6"/>
    <x v="3941"/>
    <x v="1060"/>
    <x v="1"/>
    <x v="30"/>
    <x v="3265"/>
    <x v="3"/>
    <x v="3"/>
    <x v="3"/>
    <x v="3871"/>
    <x v="3872"/>
    <x v="3872"/>
    <x v="3"/>
    <x v="3"/>
  </r>
  <r>
    <x v="5"/>
    <x v="88"/>
    <x v="5"/>
    <x v="1"/>
    <x v="1"/>
    <x v="2098"/>
    <x v="0"/>
    <x v="0"/>
    <x v="3942"/>
    <x v="300"/>
    <x v="2"/>
    <x v="227"/>
    <x v="7"/>
    <x v="5"/>
    <x v="5"/>
    <x v="5"/>
    <x v="7"/>
    <x v="7"/>
    <x v="7"/>
    <x v="5"/>
    <x v="5"/>
  </r>
  <r>
    <x v="6"/>
    <x v="103"/>
    <x v="11"/>
    <x v="0"/>
    <x v="3"/>
    <x v="998"/>
    <x v="2"/>
    <x v="5"/>
    <x v="3943"/>
    <x v="1192"/>
    <x v="5"/>
    <x v="35"/>
    <x v="3266"/>
    <x v="11"/>
    <x v="11"/>
    <x v="11"/>
    <x v="3872"/>
    <x v="3873"/>
    <x v="3873"/>
    <x v="11"/>
    <x v="11"/>
  </r>
  <r>
    <x v="5"/>
    <x v="130"/>
    <x v="8"/>
    <x v="0"/>
    <x v="0"/>
    <x v="965"/>
    <x v="9"/>
    <x v="0"/>
    <x v="3944"/>
    <x v="860"/>
    <x v="0"/>
    <x v="161"/>
    <x v="3267"/>
    <x v="8"/>
    <x v="8"/>
    <x v="8"/>
    <x v="3873"/>
    <x v="3874"/>
    <x v="3874"/>
    <x v="8"/>
    <x v="8"/>
  </r>
  <r>
    <x v="1"/>
    <x v="169"/>
    <x v="0"/>
    <x v="1"/>
    <x v="2"/>
    <x v="2089"/>
    <x v="2"/>
    <x v="1"/>
    <x v="3945"/>
    <x v="138"/>
    <x v="2"/>
    <x v="54"/>
    <x v="3268"/>
    <x v="0"/>
    <x v="0"/>
    <x v="0"/>
    <x v="3874"/>
    <x v="3875"/>
    <x v="3875"/>
    <x v="0"/>
    <x v="0"/>
  </r>
  <r>
    <x v="5"/>
    <x v="96"/>
    <x v="11"/>
    <x v="1"/>
    <x v="2"/>
    <x v="1205"/>
    <x v="4"/>
    <x v="7"/>
    <x v="3946"/>
    <x v="397"/>
    <x v="4"/>
    <x v="219"/>
    <x v="3269"/>
    <x v="11"/>
    <x v="11"/>
    <x v="11"/>
    <x v="3875"/>
    <x v="3876"/>
    <x v="3876"/>
    <x v="11"/>
    <x v="11"/>
  </r>
  <r>
    <x v="3"/>
    <x v="57"/>
    <x v="7"/>
    <x v="1"/>
    <x v="2"/>
    <x v="2103"/>
    <x v="6"/>
    <x v="1"/>
    <x v="3947"/>
    <x v="2032"/>
    <x v="2"/>
    <x v="2"/>
    <x v="3270"/>
    <x v="7"/>
    <x v="7"/>
    <x v="7"/>
    <x v="3876"/>
    <x v="3877"/>
    <x v="3877"/>
    <x v="7"/>
    <x v="7"/>
  </r>
  <r>
    <x v="1"/>
    <x v="139"/>
    <x v="5"/>
    <x v="1"/>
    <x v="3"/>
    <x v="473"/>
    <x v="10"/>
    <x v="4"/>
    <x v="3948"/>
    <x v="415"/>
    <x v="3"/>
    <x v="294"/>
    <x v="3271"/>
    <x v="5"/>
    <x v="5"/>
    <x v="5"/>
    <x v="3877"/>
    <x v="3878"/>
    <x v="3878"/>
    <x v="5"/>
    <x v="5"/>
  </r>
  <r>
    <x v="5"/>
    <x v="100"/>
    <x v="0"/>
    <x v="0"/>
    <x v="0"/>
    <x v="2104"/>
    <x v="10"/>
    <x v="0"/>
    <x v="3949"/>
    <x v="2090"/>
    <x v="3"/>
    <x v="22"/>
    <x v="3272"/>
    <x v="0"/>
    <x v="0"/>
    <x v="0"/>
    <x v="3878"/>
    <x v="3879"/>
    <x v="3879"/>
    <x v="0"/>
    <x v="0"/>
  </r>
  <r>
    <x v="5"/>
    <x v="131"/>
    <x v="2"/>
    <x v="1"/>
    <x v="0"/>
    <x v="1216"/>
    <x v="11"/>
    <x v="2"/>
    <x v="3950"/>
    <x v="1740"/>
    <x v="5"/>
    <x v="286"/>
    <x v="3273"/>
    <x v="2"/>
    <x v="2"/>
    <x v="2"/>
    <x v="3879"/>
    <x v="3880"/>
    <x v="3880"/>
    <x v="2"/>
    <x v="2"/>
  </r>
  <r>
    <x v="0"/>
    <x v="76"/>
    <x v="2"/>
    <x v="0"/>
    <x v="3"/>
    <x v="2098"/>
    <x v="0"/>
    <x v="0"/>
    <x v="3951"/>
    <x v="1287"/>
    <x v="5"/>
    <x v="179"/>
    <x v="3274"/>
    <x v="2"/>
    <x v="2"/>
    <x v="2"/>
    <x v="3880"/>
    <x v="3881"/>
    <x v="3881"/>
    <x v="2"/>
    <x v="2"/>
  </r>
  <r>
    <x v="2"/>
    <x v="125"/>
    <x v="2"/>
    <x v="0"/>
    <x v="0"/>
    <x v="1026"/>
    <x v="8"/>
    <x v="3"/>
    <x v="3952"/>
    <x v="2091"/>
    <x v="3"/>
    <x v="99"/>
    <x v="2385"/>
    <x v="2"/>
    <x v="2"/>
    <x v="2"/>
    <x v="3881"/>
    <x v="3882"/>
    <x v="3882"/>
    <x v="2"/>
    <x v="2"/>
  </r>
  <r>
    <x v="5"/>
    <x v="100"/>
    <x v="9"/>
    <x v="0"/>
    <x v="3"/>
    <x v="1814"/>
    <x v="0"/>
    <x v="4"/>
    <x v="3953"/>
    <x v="738"/>
    <x v="1"/>
    <x v="2"/>
    <x v="3275"/>
    <x v="9"/>
    <x v="9"/>
    <x v="9"/>
    <x v="3882"/>
    <x v="3883"/>
    <x v="3883"/>
    <x v="9"/>
    <x v="9"/>
  </r>
  <r>
    <x v="5"/>
    <x v="98"/>
    <x v="4"/>
    <x v="0"/>
    <x v="0"/>
    <x v="2105"/>
    <x v="4"/>
    <x v="1"/>
    <x v="3954"/>
    <x v="1965"/>
    <x v="2"/>
    <x v="2"/>
    <x v="293"/>
    <x v="4"/>
    <x v="4"/>
    <x v="4"/>
    <x v="3883"/>
    <x v="3884"/>
    <x v="3884"/>
    <x v="4"/>
    <x v="4"/>
  </r>
  <r>
    <x v="1"/>
    <x v="152"/>
    <x v="0"/>
    <x v="0"/>
    <x v="3"/>
    <x v="1251"/>
    <x v="7"/>
    <x v="1"/>
    <x v="3955"/>
    <x v="1575"/>
    <x v="3"/>
    <x v="2"/>
    <x v="3276"/>
    <x v="0"/>
    <x v="0"/>
    <x v="0"/>
    <x v="3884"/>
    <x v="3885"/>
    <x v="3885"/>
    <x v="0"/>
    <x v="0"/>
  </r>
  <r>
    <x v="2"/>
    <x v="164"/>
    <x v="9"/>
    <x v="0"/>
    <x v="0"/>
    <x v="2106"/>
    <x v="8"/>
    <x v="6"/>
    <x v="3956"/>
    <x v="1893"/>
    <x v="5"/>
    <x v="122"/>
    <x v="14"/>
    <x v="9"/>
    <x v="9"/>
    <x v="9"/>
    <x v="3885"/>
    <x v="3886"/>
    <x v="3886"/>
    <x v="9"/>
    <x v="9"/>
  </r>
  <r>
    <x v="5"/>
    <x v="117"/>
    <x v="0"/>
    <x v="1"/>
    <x v="0"/>
    <x v="1899"/>
    <x v="11"/>
    <x v="7"/>
    <x v="3957"/>
    <x v="2092"/>
    <x v="3"/>
    <x v="105"/>
    <x v="1811"/>
    <x v="0"/>
    <x v="0"/>
    <x v="0"/>
    <x v="3886"/>
    <x v="3887"/>
    <x v="3887"/>
    <x v="0"/>
    <x v="0"/>
  </r>
  <r>
    <x v="5"/>
    <x v="114"/>
    <x v="0"/>
    <x v="1"/>
    <x v="0"/>
    <x v="2107"/>
    <x v="1"/>
    <x v="3"/>
    <x v="3958"/>
    <x v="1050"/>
    <x v="0"/>
    <x v="78"/>
    <x v="3277"/>
    <x v="0"/>
    <x v="0"/>
    <x v="0"/>
    <x v="3887"/>
    <x v="3888"/>
    <x v="3888"/>
    <x v="12"/>
    <x v="0"/>
  </r>
  <r>
    <x v="0"/>
    <x v="181"/>
    <x v="1"/>
    <x v="0"/>
    <x v="3"/>
    <x v="1253"/>
    <x v="5"/>
    <x v="5"/>
    <x v="3959"/>
    <x v="907"/>
    <x v="2"/>
    <x v="80"/>
    <x v="3278"/>
    <x v="1"/>
    <x v="1"/>
    <x v="1"/>
    <x v="3888"/>
    <x v="3889"/>
    <x v="3889"/>
    <x v="1"/>
    <x v="1"/>
  </r>
  <r>
    <x v="2"/>
    <x v="155"/>
    <x v="1"/>
    <x v="1"/>
    <x v="3"/>
    <x v="774"/>
    <x v="6"/>
    <x v="5"/>
    <x v="3960"/>
    <x v="25"/>
    <x v="5"/>
    <x v="2"/>
    <x v="2831"/>
    <x v="1"/>
    <x v="1"/>
    <x v="1"/>
    <x v="3889"/>
    <x v="3890"/>
    <x v="3890"/>
    <x v="1"/>
    <x v="1"/>
  </r>
  <r>
    <x v="2"/>
    <x v="3"/>
    <x v="4"/>
    <x v="0"/>
    <x v="2"/>
    <x v="1767"/>
    <x v="8"/>
    <x v="5"/>
    <x v="3961"/>
    <x v="1977"/>
    <x v="2"/>
    <x v="170"/>
    <x v="3279"/>
    <x v="4"/>
    <x v="4"/>
    <x v="4"/>
    <x v="3890"/>
    <x v="3891"/>
    <x v="3891"/>
    <x v="4"/>
    <x v="4"/>
  </r>
  <r>
    <x v="0"/>
    <x v="25"/>
    <x v="10"/>
    <x v="1"/>
    <x v="2"/>
    <x v="1357"/>
    <x v="3"/>
    <x v="2"/>
    <x v="3962"/>
    <x v="816"/>
    <x v="3"/>
    <x v="2"/>
    <x v="3280"/>
    <x v="10"/>
    <x v="10"/>
    <x v="10"/>
    <x v="3891"/>
    <x v="3892"/>
    <x v="3892"/>
    <x v="10"/>
    <x v="10"/>
  </r>
  <r>
    <x v="5"/>
    <x v="149"/>
    <x v="6"/>
    <x v="1"/>
    <x v="1"/>
    <x v="2022"/>
    <x v="6"/>
    <x v="1"/>
    <x v="3963"/>
    <x v="2093"/>
    <x v="5"/>
    <x v="12"/>
    <x v="3281"/>
    <x v="6"/>
    <x v="6"/>
    <x v="6"/>
    <x v="3892"/>
    <x v="3893"/>
    <x v="3893"/>
    <x v="6"/>
    <x v="6"/>
  </r>
  <r>
    <x v="3"/>
    <x v="106"/>
    <x v="2"/>
    <x v="1"/>
    <x v="0"/>
    <x v="620"/>
    <x v="5"/>
    <x v="7"/>
    <x v="3964"/>
    <x v="2094"/>
    <x v="2"/>
    <x v="2"/>
    <x v="2907"/>
    <x v="2"/>
    <x v="2"/>
    <x v="2"/>
    <x v="3893"/>
    <x v="3894"/>
    <x v="3894"/>
    <x v="2"/>
    <x v="2"/>
  </r>
  <r>
    <x v="2"/>
    <x v="112"/>
    <x v="3"/>
    <x v="1"/>
    <x v="2"/>
    <x v="2026"/>
    <x v="9"/>
    <x v="4"/>
    <x v="3965"/>
    <x v="2095"/>
    <x v="2"/>
    <x v="2"/>
    <x v="3282"/>
    <x v="3"/>
    <x v="3"/>
    <x v="3"/>
    <x v="3894"/>
    <x v="3895"/>
    <x v="3895"/>
    <x v="3"/>
    <x v="3"/>
  </r>
  <r>
    <x v="4"/>
    <x v="31"/>
    <x v="1"/>
    <x v="0"/>
    <x v="3"/>
    <x v="2108"/>
    <x v="10"/>
    <x v="7"/>
    <x v="3966"/>
    <x v="1805"/>
    <x v="6"/>
    <x v="3"/>
    <x v="1735"/>
    <x v="1"/>
    <x v="1"/>
    <x v="1"/>
    <x v="3895"/>
    <x v="3896"/>
    <x v="3896"/>
    <x v="1"/>
    <x v="1"/>
  </r>
  <r>
    <x v="5"/>
    <x v="34"/>
    <x v="7"/>
    <x v="0"/>
    <x v="0"/>
    <x v="722"/>
    <x v="3"/>
    <x v="2"/>
    <x v="3967"/>
    <x v="2096"/>
    <x v="5"/>
    <x v="2"/>
    <x v="483"/>
    <x v="7"/>
    <x v="7"/>
    <x v="7"/>
    <x v="3896"/>
    <x v="3897"/>
    <x v="3897"/>
    <x v="7"/>
    <x v="7"/>
  </r>
  <r>
    <x v="2"/>
    <x v="112"/>
    <x v="1"/>
    <x v="0"/>
    <x v="0"/>
    <x v="2109"/>
    <x v="10"/>
    <x v="7"/>
    <x v="3968"/>
    <x v="2097"/>
    <x v="1"/>
    <x v="120"/>
    <x v="855"/>
    <x v="1"/>
    <x v="1"/>
    <x v="1"/>
    <x v="3897"/>
    <x v="3898"/>
    <x v="3898"/>
    <x v="1"/>
    <x v="1"/>
  </r>
  <r>
    <x v="3"/>
    <x v="94"/>
    <x v="1"/>
    <x v="1"/>
    <x v="0"/>
    <x v="2110"/>
    <x v="8"/>
    <x v="3"/>
    <x v="3969"/>
    <x v="1260"/>
    <x v="4"/>
    <x v="2"/>
    <x v="810"/>
    <x v="1"/>
    <x v="1"/>
    <x v="1"/>
    <x v="3898"/>
    <x v="3899"/>
    <x v="3899"/>
    <x v="1"/>
    <x v="1"/>
  </r>
  <r>
    <x v="2"/>
    <x v="107"/>
    <x v="11"/>
    <x v="1"/>
    <x v="1"/>
    <x v="960"/>
    <x v="7"/>
    <x v="6"/>
    <x v="3970"/>
    <x v="1893"/>
    <x v="5"/>
    <x v="2"/>
    <x v="3283"/>
    <x v="11"/>
    <x v="11"/>
    <x v="11"/>
    <x v="3899"/>
    <x v="3900"/>
    <x v="3900"/>
    <x v="11"/>
    <x v="11"/>
  </r>
  <r>
    <x v="1"/>
    <x v="16"/>
    <x v="7"/>
    <x v="1"/>
    <x v="2"/>
    <x v="1007"/>
    <x v="2"/>
    <x v="1"/>
    <x v="3971"/>
    <x v="1793"/>
    <x v="0"/>
    <x v="2"/>
    <x v="2898"/>
    <x v="7"/>
    <x v="7"/>
    <x v="7"/>
    <x v="3900"/>
    <x v="3901"/>
    <x v="3901"/>
    <x v="7"/>
    <x v="7"/>
  </r>
  <r>
    <x v="4"/>
    <x v="160"/>
    <x v="11"/>
    <x v="0"/>
    <x v="0"/>
    <x v="1087"/>
    <x v="7"/>
    <x v="2"/>
    <x v="3972"/>
    <x v="1055"/>
    <x v="0"/>
    <x v="2"/>
    <x v="3284"/>
    <x v="11"/>
    <x v="11"/>
    <x v="11"/>
    <x v="3901"/>
    <x v="3902"/>
    <x v="3902"/>
    <x v="11"/>
    <x v="11"/>
  </r>
  <r>
    <x v="5"/>
    <x v="54"/>
    <x v="2"/>
    <x v="1"/>
    <x v="3"/>
    <x v="558"/>
    <x v="0"/>
    <x v="2"/>
    <x v="3973"/>
    <x v="1347"/>
    <x v="6"/>
    <x v="45"/>
    <x v="3285"/>
    <x v="2"/>
    <x v="2"/>
    <x v="2"/>
    <x v="3902"/>
    <x v="3903"/>
    <x v="3903"/>
    <x v="2"/>
    <x v="2"/>
  </r>
  <r>
    <x v="0"/>
    <x v="135"/>
    <x v="3"/>
    <x v="1"/>
    <x v="2"/>
    <x v="258"/>
    <x v="11"/>
    <x v="2"/>
    <x v="3974"/>
    <x v="1283"/>
    <x v="3"/>
    <x v="22"/>
    <x v="320"/>
    <x v="3"/>
    <x v="3"/>
    <x v="3"/>
    <x v="3903"/>
    <x v="3904"/>
    <x v="3904"/>
    <x v="3"/>
    <x v="3"/>
  </r>
  <r>
    <x v="3"/>
    <x v="60"/>
    <x v="11"/>
    <x v="1"/>
    <x v="1"/>
    <x v="54"/>
    <x v="4"/>
    <x v="0"/>
    <x v="3975"/>
    <x v="1337"/>
    <x v="2"/>
    <x v="236"/>
    <x v="600"/>
    <x v="11"/>
    <x v="11"/>
    <x v="11"/>
    <x v="3904"/>
    <x v="3905"/>
    <x v="3905"/>
    <x v="11"/>
    <x v="11"/>
  </r>
  <r>
    <x v="1"/>
    <x v="153"/>
    <x v="5"/>
    <x v="1"/>
    <x v="1"/>
    <x v="2111"/>
    <x v="9"/>
    <x v="1"/>
    <x v="3976"/>
    <x v="1390"/>
    <x v="5"/>
    <x v="32"/>
    <x v="3286"/>
    <x v="5"/>
    <x v="5"/>
    <x v="5"/>
    <x v="3905"/>
    <x v="3906"/>
    <x v="3906"/>
    <x v="5"/>
    <x v="5"/>
  </r>
  <r>
    <x v="6"/>
    <x v="171"/>
    <x v="11"/>
    <x v="0"/>
    <x v="2"/>
    <x v="2112"/>
    <x v="2"/>
    <x v="7"/>
    <x v="3977"/>
    <x v="1445"/>
    <x v="4"/>
    <x v="82"/>
    <x v="1600"/>
    <x v="11"/>
    <x v="11"/>
    <x v="11"/>
    <x v="1728"/>
    <x v="1728"/>
    <x v="1728"/>
    <x v="11"/>
    <x v="11"/>
  </r>
  <r>
    <x v="5"/>
    <x v="117"/>
    <x v="10"/>
    <x v="1"/>
    <x v="1"/>
    <x v="30"/>
    <x v="8"/>
    <x v="3"/>
    <x v="3978"/>
    <x v="1451"/>
    <x v="1"/>
    <x v="31"/>
    <x v="750"/>
    <x v="10"/>
    <x v="10"/>
    <x v="10"/>
    <x v="1175"/>
    <x v="1175"/>
    <x v="1175"/>
    <x v="10"/>
    <x v="10"/>
  </r>
  <r>
    <x v="5"/>
    <x v="84"/>
    <x v="2"/>
    <x v="1"/>
    <x v="3"/>
    <x v="1813"/>
    <x v="5"/>
    <x v="0"/>
    <x v="3979"/>
    <x v="1214"/>
    <x v="6"/>
    <x v="2"/>
    <x v="3287"/>
    <x v="2"/>
    <x v="2"/>
    <x v="2"/>
    <x v="3906"/>
    <x v="3907"/>
    <x v="3907"/>
    <x v="2"/>
    <x v="2"/>
  </r>
  <r>
    <x v="5"/>
    <x v="34"/>
    <x v="7"/>
    <x v="0"/>
    <x v="3"/>
    <x v="26"/>
    <x v="1"/>
    <x v="4"/>
    <x v="3980"/>
    <x v="738"/>
    <x v="1"/>
    <x v="86"/>
    <x v="128"/>
    <x v="7"/>
    <x v="7"/>
    <x v="7"/>
    <x v="3907"/>
    <x v="3908"/>
    <x v="3908"/>
    <x v="7"/>
    <x v="7"/>
  </r>
  <r>
    <x v="6"/>
    <x v="103"/>
    <x v="7"/>
    <x v="1"/>
    <x v="3"/>
    <x v="1467"/>
    <x v="6"/>
    <x v="4"/>
    <x v="3981"/>
    <x v="1775"/>
    <x v="5"/>
    <x v="18"/>
    <x v="2555"/>
    <x v="7"/>
    <x v="7"/>
    <x v="7"/>
    <x v="3908"/>
    <x v="3909"/>
    <x v="3909"/>
    <x v="7"/>
    <x v="7"/>
  </r>
  <r>
    <x v="2"/>
    <x v="51"/>
    <x v="4"/>
    <x v="1"/>
    <x v="0"/>
    <x v="1206"/>
    <x v="8"/>
    <x v="5"/>
    <x v="3982"/>
    <x v="702"/>
    <x v="6"/>
    <x v="17"/>
    <x v="3288"/>
    <x v="4"/>
    <x v="4"/>
    <x v="4"/>
    <x v="3909"/>
    <x v="3910"/>
    <x v="3910"/>
    <x v="4"/>
    <x v="4"/>
  </r>
  <r>
    <x v="1"/>
    <x v="16"/>
    <x v="3"/>
    <x v="0"/>
    <x v="3"/>
    <x v="2113"/>
    <x v="0"/>
    <x v="3"/>
    <x v="3983"/>
    <x v="2098"/>
    <x v="3"/>
    <x v="187"/>
    <x v="3289"/>
    <x v="3"/>
    <x v="3"/>
    <x v="3"/>
    <x v="3910"/>
    <x v="3911"/>
    <x v="3911"/>
    <x v="3"/>
    <x v="3"/>
  </r>
  <r>
    <x v="3"/>
    <x v="10"/>
    <x v="9"/>
    <x v="0"/>
    <x v="0"/>
    <x v="2114"/>
    <x v="8"/>
    <x v="7"/>
    <x v="3984"/>
    <x v="653"/>
    <x v="0"/>
    <x v="40"/>
    <x v="3138"/>
    <x v="9"/>
    <x v="9"/>
    <x v="9"/>
    <x v="3911"/>
    <x v="3912"/>
    <x v="3912"/>
    <x v="9"/>
    <x v="9"/>
  </r>
  <r>
    <x v="1"/>
    <x v="22"/>
    <x v="1"/>
    <x v="0"/>
    <x v="2"/>
    <x v="1428"/>
    <x v="2"/>
    <x v="3"/>
    <x v="3985"/>
    <x v="884"/>
    <x v="0"/>
    <x v="26"/>
    <x v="2096"/>
    <x v="1"/>
    <x v="1"/>
    <x v="1"/>
    <x v="3912"/>
    <x v="3913"/>
    <x v="3913"/>
    <x v="1"/>
    <x v="12"/>
  </r>
  <r>
    <x v="5"/>
    <x v="40"/>
    <x v="3"/>
    <x v="1"/>
    <x v="3"/>
    <x v="339"/>
    <x v="10"/>
    <x v="3"/>
    <x v="3986"/>
    <x v="2099"/>
    <x v="5"/>
    <x v="264"/>
    <x v="1165"/>
    <x v="3"/>
    <x v="3"/>
    <x v="3"/>
    <x v="3913"/>
    <x v="3914"/>
    <x v="3914"/>
    <x v="3"/>
    <x v="3"/>
  </r>
  <r>
    <x v="1"/>
    <x v="140"/>
    <x v="6"/>
    <x v="1"/>
    <x v="0"/>
    <x v="1920"/>
    <x v="11"/>
    <x v="0"/>
    <x v="3987"/>
    <x v="409"/>
    <x v="2"/>
    <x v="92"/>
    <x v="610"/>
    <x v="6"/>
    <x v="6"/>
    <x v="6"/>
    <x v="3914"/>
    <x v="3915"/>
    <x v="3915"/>
    <x v="6"/>
    <x v="6"/>
  </r>
  <r>
    <x v="6"/>
    <x v="171"/>
    <x v="9"/>
    <x v="0"/>
    <x v="0"/>
    <x v="2115"/>
    <x v="2"/>
    <x v="0"/>
    <x v="3988"/>
    <x v="1078"/>
    <x v="0"/>
    <x v="11"/>
    <x v="3290"/>
    <x v="9"/>
    <x v="9"/>
    <x v="9"/>
    <x v="3915"/>
    <x v="3916"/>
    <x v="3916"/>
    <x v="9"/>
    <x v="9"/>
  </r>
  <r>
    <x v="1"/>
    <x v="168"/>
    <x v="5"/>
    <x v="0"/>
    <x v="3"/>
    <x v="943"/>
    <x v="2"/>
    <x v="4"/>
    <x v="3989"/>
    <x v="921"/>
    <x v="6"/>
    <x v="44"/>
    <x v="3291"/>
    <x v="5"/>
    <x v="5"/>
    <x v="5"/>
    <x v="3916"/>
    <x v="3917"/>
    <x v="3917"/>
    <x v="5"/>
    <x v="5"/>
  </r>
  <r>
    <x v="1"/>
    <x v="44"/>
    <x v="0"/>
    <x v="1"/>
    <x v="0"/>
    <x v="362"/>
    <x v="4"/>
    <x v="4"/>
    <x v="3990"/>
    <x v="2100"/>
    <x v="5"/>
    <x v="190"/>
    <x v="3292"/>
    <x v="0"/>
    <x v="0"/>
    <x v="0"/>
    <x v="3917"/>
    <x v="3918"/>
    <x v="3918"/>
    <x v="0"/>
    <x v="0"/>
  </r>
  <r>
    <x v="1"/>
    <x v="157"/>
    <x v="7"/>
    <x v="1"/>
    <x v="0"/>
    <x v="1727"/>
    <x v="11"/>
    <x v="7"/>
    <x v="3991"/>
    <x v="1715"/>
    <x v="5"/>
    <x v="71"/>
    <x v="3293"/>
    <x v="7"/>
    <x v="7"/>
    <x v="7"/>
    <x v="3918"/>
    <x v="3919"/>
    <x v="3919"/>
    <x v="7"/>
    <x v="7"/>
  </r>
  <r>
    <x v="4"/>
    <x v="115"/>
    <x v="9"/>
    <x v="1"/>
    <x v="0"/>
    <x v="1435"/>
    <x v="6"/>
    <x v="2"/>
    <x v="3992"/>
    <x v="170"/>
    <x v="1"/>
    <x v="259"/>
    <x v="3294"/>
    <x v="9"/>
    <x v="9"/>
    <x v="9"/>
    <x v="3919"/>
    <x v="3920"/>
    <x v="3920"/>
    <x v="9"/>
    <x v="9"/>
  </r>
  <r>
    <x v="5"/>
    <x v="52"/>
    <x v="7"/>
    <x v="1"/>
    <x v="2"/>
    <x v="236"/>
    <x v="4"/>
    <x v="2"/>
    <x v="3993"/>
    <x v="2101"/>
    <x v="5"/>
    <x v="113"/>
    <x v="3295"/>
    <x v="7"/>
    <x v="7"/>
    <x v="7"/>
    <x v="3920"/>
    <x v="3921"/>
    <x v="3921"/>
    <x v="7"/>
    <x v="7"/>
  </r>
  <r>
    <x v="1"/>
    <x v="55"/>
    <x v="4"/>
    <x v="1"/>
    <x v="3"/>
    <x v="2116"/>
    <x v="3"/>
    <x v="1"/>
    <x v="3994"/>
    <x v="2102"/>
    <x v="0"/>
    <x v="2"/>
    <x v="3296"/>
    <x v="4"/>
    <x v="4"/>
    <x v="4"/>
    <x v="3921"/>
    <x v="3922"/>
    <x v="3922"/>
    <x v="4"/>
    <x v="4"/>
  </r>
  <r>
    <x v="6"/>
    <x v="103"/>
    <x v="4"/>
    <x v="1"/>
    <x v="2"/>
    <x v="2117"/>
    <x v="9"/>
    <x v="2"/>
    <x v="3995"/>
    <x v="1499"/>
    <x v="1"/>
    <x v="296"/>
    <x v="532"/>
    <x v="4"/>
    <x v="4"/>
    <x v="4"/>
    <x v="3922"/>
    <x v="3923"/>
    <x v="3923"/>
    <x v="4"/>
    <x v="4"/>
  </r>
  <r>
    <x v="5"/>
    <x v="70"/>
    <x v="8"/>
    <x v="1"/>
    <x v="3"/>
    <x v="2118"/>
    <x v="2"/>
    <x v="7"/>
    <x v="3996"/>
    <x v="1521"/>
    <x v="2"/>
    <x v="11"/>
    <x v="3297"/>
    <x v="8"/>
    <x v="8"/>
    <x v="8"/>
    <x v="3923"/>
    <x v="3924"/>
    <x v="3924"/>
    <x v="8"/>
    <x v="8"/>
  </r>
  <r>
    <x v="1"/>
    <x v="109"/>
    <x v="9"/>
    <x v="1"/>
    <x v="3"/>
    <x v="970"/>
    <x v="6"/>
    <x v="5"/>
    <x v="3997"/>
    <x v="115"/>
    <x v="5"/>
    <x v="20"/>
    <x v="2662"/>
    <x v="9"/>
    <x v="9"/>
    <x v="9"/>
    <x v="3924"/>
    <x v="3925"/>
    <x v="3925"/>
    <x v="9"/>
    <x v="9"/>
  </r>
  <r>
    <x v="2"/>
    <x v="107"/>
    <x v="7"/>
    <x v="0"/>
    <x v="3"/>
    <x v="2119"/>
    <x v="1"/>
    <x v="2"/>
    <x v="3998"/>
    <x v="2103"/>
    <x v="6"/>
    <x v="81"/>
    <x v="876"/>
    <x v="7"/>
    <x v="7"/>
    <x v="7"/>
    <x v="914"/>
    <x v="914"/>
    <x v="914"/>
    <x v="7"/>
    <x v="7"/>
  </r>
  <r>
    <x v="1"/>
    <x v="44"/>
    <x v="5"/>
    <x v="0"/>
    <x v="1"/>
    <x v="1344"/>
    <x v="5"/>
    <x v="2"/>
    <x v="3999"/>
    <x v="2104"/>
    <x v="4"/>
    <x v="69"/>
    <x v="3298"/>
    <x v="5"/>
    <x v="5"/>
    <x v="5"/>
    <x v="3925"/>
    <x v="3926"/>
    <x v="3926"/>
    <x v="5"/>
    <x v="5"/>
  </r>
  <r>
    <x v="0"/>
    <x v="14"/>
    <x v="10"/>
    <x v="1"/>
    <x v="1"/>
    <x v="1279"/>
    <x v="7"/>
    <x v="4"/>
    <x v="4000"/>
    <x v="2105"/>
    <x v="6"/>
    <x v="82"/>
    <x v="3227"/>
    <x v="10"/>
    <x v="10"/>
    <x v="10"/>
    <x v="3926"/>
    <x v="3927"/>
    <x v="3927"/>
    <x v="10"/>
    <x v="10"/>
  </r>
  <r>
    <x v="1"/>
    <x v="168"/>
    <x v="10"/>
    <x v="0"/>
    <x v="1"/>
    <x v="62"/>
    <x v="0"/>
    <x v="4"/>
    <x v="4001"/>
    <x v="1950"/>
    <x v="3"/>
    <x v="2"/>
    <x v="3072"/>
    <x v="10"/>
    <x v="10"/>
    <x v="10"/>
    <x v="3927"/>
    <x v="3928"/>
    <x v="3928"/>
    <x v="10"/>
    <x v="10"/>
  </r>
  <r>
    <x v="4"/>
    <x v="158"/>
    <x v="5"/>
    <x v="1"/>
    <x v="2"/>
    <x v="1035"/>
    <x v="9"/>
    <x v="1"/>
    <x v="4002"/>
    <x v="848"/>
    <x v="2"/>
    <x v="10"/>
    <x v="3299"/>
    <x v="5"/>
    <x v="5"/>
    <x v="5"/>
    <x v="3928"/>
    <x v="3929"/>
    <x v="3929"/>
    <x v="5"/>
    <x v="5"/>
  </r>
  <r>
    <x v="1"/>
    <x v="136"/>
    <x v="0"/>
    <x v="1"/>
    <x v="3"/>
    <x v="1891"/>
    <x v="4"/>
    <x v="2"/>
    <x v="4003"/>
    <x v="1863"/>
    <x v="6"/>
    <x v="2"/>
    <x v="1122"/>
    <x v="0"/>
    <x v="0"/>
    <x v="0"/>
    <x v="3929"/>
    <x v="3930"/>
    <x v="3930"/>
    <x v="0"/>
    <x v="0"/>
  </r>
  <r>
    <x v="5"/>
    <x v="101"/>
    <x v="1"/>
    <x v="1"/>
    <x v="1"/>
    <x v="897"/>
    <x v="1"/>
    <x v="3"/>
    <x v="4004"/>
    <x v="1626"/>
    <x v="2"/>
    <x v="78"/>
    <x v="3300"/>
    <x v="1"/>
    <x v="1"/>
    <x v="1"/>
    <x v="3930"/>
    <x v="3931"/>
    <x v="3931"/>
    <x v="1"/>
    <x v="1"/>
  </r>
  <r>
    <x v="2"/>
    <x v="102"/>
    <x v="8"/>
    <x v="0"/>
    <x v="2"/>
    <x v="408"/>
    <x v="1"/>
    <x v="1"/>
    <x v="4005"/>
    <x v="414"/>
    <x v="2"/>
    <x v="2"/>
    <x v="629"/>
    <x v="8"/>
    <x v="8"/>
    <x v="8"/>
    <x v="3931"/>
    <x v="3932"/>
    <x v="3932"/>
    <x v="8"/>
    <x v="8"/>
  </r>
  <r>
    <x v="1"/>
    <x v="120"/>
    <x v="5"/>
    <x v="1"/>
    <x v="1"/>
    <x v="611"/>
    <x v="10"/>
    <x v="4"/>
    <x v="4006"/>
    <x v="118"/>
    <x v="3"/>
    <x v="162"/>
    <x v="2124"/>
    <x v="5"/>
    <x v="5"/>
    <x v="5"/>
    <x v="3932"/>
    <x v="3933"/>
    <x v="3933"/>
    <x v="5"/>
    <x v="5"/>
  </r>
  <r>
    <x v="2"/>
    <x v="137"/>
    <x v="6"/>
    <x v="1"/>
    <x v="2"/>
    <x v="267"/>
    <x v="0"/>
    <x v="4"/>
    <x v="4007"/>
    <x v="2106"/>
    <x v="2"/>
    <x v="22"/>
    <x v="3301"/>
    <x v="6"/>
    <x v="6"/>
    <x v="6"/>
    <x v="3933"/>
    <x v="3934"/>
    <x v="3934"/>
    <x v="6"/>
    <x v="6"/>
  </r>
  <r>
    <x v="5"/>
    <x v="145"/>
    <x v="10"/>
    <x v="1"/>
    <x v="2"/>
    <x v="2013"/>
    <x v="9"/>
    <x v="3"/>
    <x v="4008"/>
    <x v="2107"/>
    <x v="0"/>
    <x v="2"/>
    <x v="3302"/>
    <x v="10"/>
    <x v="10"/>
    <x v="10"/>
    <x v="3934"/>
    <x v="3935"/>
    <x v="3935"/>
    <x v="10"/>
    <x v="10"/>
  </r>
  <r>
    <x v="4"/>
    <x v="143"/>
    <x v="3"/>
    <x v="0"/>
    <x v="2"/>
    <x v="2120"/>
    <x v="9"/>
    <x v="1"/>
    <x v="4009"/>
    <x v="802"/>
    <x v="4"/>
    <x v="3"/>
    <x v="3303"/>
    <x v="3"/>
    <x v="3"/>
    <x v="3"/>
    <x v="3935"/>
    <x v="3936"/>
    <x v="3936"/>
    <x v="3"/>
    <x v="3"/>
  </r>
  <r>
    <x v="6"/>
    <x v="18"/>
    <x v="9"/>
    <x v="0"/>
    <x v="0"/>
    <x v="306"/>
    <x v="6"/>
    <x v="1"/>
    <x v="4010"/>
    <x v="1288"/>
    <x v="1"/>
    <x v="297"/>
    <x v="3304"/>
    <x v="9"/>
    <x v="9"/>
    <x v="9"/>
    <x v="3936"/>
    <x v="3937"/>
    <x v="3937"/>
    <x v="9"/>
    <x v="9"/>
  </r>
  <r>
    <x v="1"/>
    <x v="59"/>
    <x v="6"/>
    <x v="1"/>
    <x v="0"/>
    <x v="2067"/>
    <x v="4"/>
    <x v="0"/>
    <x v="4011"/>
    <x v="1955"/>
    <x v="5"/>
    <x v="106"/>
    <x v="926"/>
    <x v="6"/>
    <x v="6"/>
    <x v="6"/>
    <x v="3937"/>
    <x v="3938"/>
    <x v="3938"/>
    <x v="6"/>
    <x v="6"/>
  </r>
  <r>
    <x v="5"/>
    <x v="84"/>
    <x v="2"/>
    <x v="0"/>
    <x v="2"/>
    <x v="748"/>
    <x v="3"/>
    <x v="4"/>
    <x v="4012"/>
    <x v="362"/>
    <x v="3"/>
    <x v="22"/>
    <x v="3305"/>
    <x v="2"/>
    <x v="2"/>
    <x v="2"/>
    <x v="3938"/>
    <x v="3939"/>
    <x v="3939"/>
    <x v="2"/>
    <x v="2"/>
  </r>
  <r>
    <x v="1"/>
    <x v="136"/>
    <x v="9"/>
    <x v="0"/>
    <x v="2"/>
    <x v="1825"/>
    <x v="9"/>
    <x v="4"/>
    <x v="4013"/>
    <x v="1803"/>
    <x v="3"/>
    <x v="2"/>
    <x v="3306"/>
    <x v="9"/>
    <x v="9"/>
    <x v="9"/>
    <x v="3939"/>
    <x v="3940"/>
    <x v="3940"/>
    <x v="9"/>
    <x v="9"/>
  </r>
  <r>
    <x v="3"/>
    <x v="21"/>
    <x v="8"/>
    <x v="1"/>
    <x v="2"/>
    <x v="1894"/>
    <x v="7"/>
    <x v="6"/>
    <x v="4014"/>
    <x v="683"/>
    <x v="2"/>
    <x v="2"/>
    <x v="3307"/>
    <x v="8"/>
    <x v="8"/>
    <x v="8"/>
    <x v="3940"/>
    <x v="3941"/>
    <x v="3941"/>
    <x v="8"/>
    <x v="8"/>
  </r>
  <r>
    <x v="3"/>
    <x v="50"/>
    <x v="3"/>
    <x v="1"/>
    <x v="3"/>
    <x v="2121"/>
    <x v="4"/>
    <x v="5"/>
    <x v="4015"/>
    <x v="249"/>
    <x v="4"/>
    <x v="256"/>
    <x v="3308"/>
    <x v="3"/>
    <x v="3"/>
    <x v="3"/>
    <x v="3941"/>
    <x v="3942"/>
    <x v="3942"/>
    <x v="3"/>
    <x v="3"/>
  </r>
  <r>
    <x v="3"/>
    <x v="35"/>
    <x v="2"/>
    <x v="0"/>
    <x v="2"/>
    <x v="869"/>
    <x v="2"/>
    <x v="6"/>
    <x v="4016"/>
    <x v="1563"/>
    <x v="5"/>
    <x v="2"/>
    <x v="3309"/>
    <x v="2"/>
    <x v="2"/>
    <x v="2"/>
    <x v="3942"/>
    <x v="3943"/>
    <x v="3943"/>
    <x v="2"/>
    <x v="2"/>
  </r>
  <r>
    <x v="2"/>
    <x v="12"/>
    <x v="9"/>
    <x v="0"/>
    <x v="3"/>
    <x v="2030"/>
    <x v="10"/>
    <x v="2"/>
    <x v="4017"/>
    <x v="2108"/>
    <x v="6"/>
    <x v="101"/>
    <x v="3310"/>
    <x v="9"/>
    <x v="9"/>
    <x v="9"/>
    <x v="3943"/>
    <x v="3944"/>
    <x v="3944"/>
    <x v="9"/>
    <x v="9"/>
  </r>
  <r>
    <x v="1"/>
    <x v="136"/>
    <x v="1"/>
    <x v="0"/>
    <x v="0"/>
    <x v="689"/>
    <x v="1"/>
    <x v="7"/>
    <x v="4018"/>
    <x v="2109"/>
    <x v="5"/>
    <x v="42"/>
    <x v="3311"/>
    <x v="1"/>
    <x v="1"/>
    <x v="1"/>
    <x v="3944"/>
    <x v="3945"/>
    <x v="3945"/>
    <x v="1"/>
    <x v="1"/>
  </r>
  <r>
    <x v="5"/>
    <x v="128"/>
    <x v="11"/>
    <x v="1"/>
    <x v="0"/>
    <x v="684"/>
    <x v="1"/>
    <x v="7"/>
    <x v="4019"/>
    <x v="1615"/>
    <x v="4"/>
    <x v="2"/>
    <x v="789"/>
    <x v="11"/>
    <x v="11"/>
    <x v="11"/>
    <x v="3945"/>
    <x v="3946"/>
    <x v="3946"/>
    <x v="11"/>
    <x v="11"/>
  </r>
  <r>
    <x v="5"/>
    <x v="9"/>
    <x v="8"/>
    <x v="0"/>
    <x v="2"/>
    <x v="1039"/>
    <x v="6"/>
    <x v="6"/>
    <x v="4020"/>
    <x v="1105"/>
    <x v="2"/>
    <x v="2"/>
    <x v="3312"/>
    <x v="8"/>
    <x v="8"/>
    <x v="8"/>
    <x v="3946"/>
    <x v="3947"/>
    <x v="3947"/>
    <x v="8"/>
    <x v="8"/>
  </r>
  <r>
    <x v="2"/>
    <x v="37"/>
    <x v="9"/>
    <x v="0"/>
    <x v="2"/>
    <x v="1039"/>
    <x v="6"/>
    <x v="6"/>
    <x v="4021"/>
    <x v="1024"/>
    <x v="3"/>
    <x v="82"/>
    <x v="3313"/>
    <x v="9"/>
    <x v="9"/>
    <x v="9"/>
    <x v="3947"/>
    <x v="3948"/>
    <x v="3948"/>
    <x v="9"/>
    <x v="9"/>
  </r>
  <r>
    <x v="2"/>
    <x v="155"/>
    <x v="9"/>
    <x v="0"/>
    <x v="1"/>
    <x v="2122"/>
    <x v="1"/>
    <x v="1"/>
    <x v="4022"/>
    <x v="2110"/>
    <x v="4"/>
    <x v="93"/>
    <x v="3314"/>
    <x v="9"/>
    <x v="9"/>
    <x v="9"/>
    <x v="3948"/>
    <x v="3949"/>
    <x v="3949"/>
    <x v="9"/>
    <x v="9"/>
  </r>
  <r>
    <x v="1"/>
    <x v="85"/>
    <x v="6"/>
    <x v="1"/>
    <x v="2"/>
    <x v="2123"/>
    <x v="3"/>
    <x v="0"/>
    <x v="4023"/>
    <x v="34"/>
    <x v="2"/>
    <x v="59"/>
    <x v="3315"/>
    <x v="6"/>
    <x v="6"/>
    <x v="6"/>
    <x v="3949"/>
    <x v="3950"/>
    <x v="3950"/>
    <x v="6"/>
    <x v="6"/>
  </r>
  <r>
    <x v="0"/>
    <x v="27"/>
    <x v="2"/>
    <x v="0"/>
    <x v="1"/>
    <x v="2124"/>
    <x v="4"/>
    <x v="4"/>
    <x v="4024"/>
    <x v="2111"/>
    <x v="2"/>
    <x v="81"/>
    <x v="3316"/>
    <x v="2"/>
    <x v="2"/>
    <x v="2"/>
    <x v="3950"/>
    <x v="3951"/>
    <x v="3951"/>
    <x v="2"/>
    <x v="2"/>
  </r>
  <r>
    <x v="5"/>
    <x v="97"/>
    <x v="8"/>
    <x v="0"/>
    <x v="2"/>
    <x v="34"/>
    <x v="3"/>
    <x v="2"/>
    <x v="4025"/>
    <x v="583"/>
    <x v="5"/>
    <x v="2"/>
    <x v="2936"/>
    <x v="8"/>
    <x v="8"/>
    <x v="8"/>
    <x v="3951"/>
    <x v="3952"/>
    <x v="3952"/>
    <x v="8"/>
    <x v="8"/>
  </r>
  <r>
    <x v="2"/>
    <x v="68"/>
    <x v="7"/>
    <x v="0"/>
    <x v="1"/>
    <x v="1837"/>
    <x v="4"/>
    <x v="6"/>
    <x v="4026"/>
    <x v="1698"/>
    <x v="5"/>
    <x v="57"/>
    <x v="1633"/>
    <x v="7"/>
    <x v="7"/>
    <x v="7"/>
    <x v="3952"/>
    <x v="3953"/>
    <x v="3953"/>
    <x v="7"/>
    <x v="7"/>
  </r>
  <r>
    <x v="1"/>
    <x v="178"/>
    <x v="8"/>
    <x v="0"/>
    <x v="3"/>
    <x v="2125"/>
    <x v="1"/>
    <x v="6"/>
    <x v="4027"/>
    <x v="2112"/>
    <x v="2"/>
    <x v="26"/>
    <x v="3317"/>
    <x v="8"/>
    <x v="8"/>
    <x v="8"/>
    <x v="3953"/>
    <x v="3954"/>
    <x v="3954"/>
    <x v="8"/>
    <x v="8"/>
  </r>
  <r>
    <x v="3"/>
    <x v="24"/>
    <x v="6"/>
    <x v="0"/>
    <x v="3"/>
    <x v="636"/>
    <x v="2"/>
    <x v="7"/>
    <x v="4028"/>
    <x v="1861"/>
    <x v="3"/>
    <x v="95"/>
    <x v="1189"/>
    <x v="6"/>
    <x v="6"/>
    <x v="6"/>
    <x v="3954"/>
    <x v="3955"/>
    <x v="3955"/>
    <x v="6"/>
    <x v="6"/>
  </r>
  <r>
    <x v="4"/>
    <x v="143"/>
    <x v="7"/>
    <x v="1"/>
    <x v="2"/>
    <x v="1584"/>
    <x v="7"/>
    <x v="3"/>
    <x v="4029"/>
    <x v="322"/>
    <x v="3"/>
    <x v="22"/>
    <x v="2658"/>
    <x v="7"/>
    <x v="7"/>
    <x v="7"/>
    <x v="3955"/>
    <x v="3956"/>
    <x v="3956"/>
    <x v="7"/>
    <x v="7"/>
  </r>
  <r>
    <x v="2"/>
    <x v="4"/>
    <x v="5"/>
    <x v="0"/>
    <x v="2"/>
    <x v="2126"/>
    <x v="2"/>
    <x v="1"/>
    <x v="4030"/>
    <x v="2113"/>
    <x v="6"/>
    <x v="256"/>
    <x v="3318"/>
    <x v="5"/>
    <x v="5"/>
    <x v="5"/>
    <x v="3956"/>
    <x v="3957"/>
    <x v="3957"/>
    <x v="5"/>
    <x v="5"/>
  </r>
  <r>
    <x v="0"/>
    <x v="0"/>
    <x v="7"/>
    <x v="0"/>
    <x v="3"/>
    <x v="1836"/>
    <x v="6"/>
    <x v="3"/>
    <x v="4031"/>
    <x v="2114"/>
    <x v="3"/>
    <x v="37"/>
    <x v="3319"/>
    <x v="7"/>
    <x v="7"/>
    <x v="7"/>
    <x v="3957"/>
    <x v="3958"/>
    <x v="3958"/>
    <x v="7"/>
    <x v="7"/>
  </r>
  <r>
    <x v="2"/>
    <x v="102"/>
    <x v="3"/>
    <x v="0"/>
    <x v="1"/>
    <x v="965"/>
    <x v="9"/>
    <x v="0"/>
    <x v="4032"/>
    <x v="674"/>
    <x v="4"/>
    <x v="2"/>
    <x v="447"/>
    <x v="3"/>
    <x v="3"/>
    <x v="3"/>
    <x v="3958"/>
    <x v="3959"/>
    <x v="3959"/>
    <x v="3"/>
    <x v="3"/>
  </r>
  <r>
    <x v="5"/>
    <x v="34"/>
    <x v="4"/>
    <x v="1"/>
    <x v="3"/>
    <x v="2127"/>
    <x v="4"/>
    <x v="5"/>
    <x v="4033"/>
    <x v="2115"/>
    <x v="3"/>
    <x v="81"/>
    <x v="3320"/>
    <x v="4"/>
    <x v="4"/>
    <x v="4"/>
    <x v="3959"/>
    <x v="3960"/>
    <x v="3960"/>
    <x v="4"/>
    <x v="4"/>
  </r>
  <r>
    <x v="1"/>
    <x v="64"/>
    <x v="7"/>
    <x v="0"/>
    <x v="3"/>
    <x v="2108"/>
    <x v="10"/>
    <x v="7"/>
    <x v="4034"/>
    <x v="1265"/>
    <x v="5"/>
    <x v="47"/>
    <x v="1547"/>
    <x v="7"/>
    <x v="7"/>
    <x v="7"/>
    <x v="3960"/>
    <x v="3961"/>
    <x v="3961"/>
    <x v="7"/>
    <x v="7"/>
  </r>
  <r>
    <x v="4"/>
    <x v="95"/>
    <x v="4"/>
    <x v="1"/>
    <x v="2"/>
    <x v="2128"/>
    <x v="5"/>
    <x v="3"/>
    <x v="4035"/>
    <x v="1721"/>
    <x v="5"/>
    <x v="2"/>
    <x v="3321"/>
    <x v="4"/>
    <x v="4"/>
    <x v="4"/>
    <x v="3961"/>
    <x v="3962"/>
    <x v="3962"/>
    <x v="4"/>
    <x v="4"/>
  </r>
  <r>
    <x v="1"/>
    <x v="108"/>
    <x v="9"/>
    <x v="0"/>
    <x v="2"/>
    <x v="771"/>
    <x v="3"/>
    <x v="2"/>
    <x v="4036"/>
    <x v="686"/>
    <x v="5"/>
    <x v="65"/>
    <x v="3322"/>
    <x v="9"/>
    <x v="9"/>
    <x v="9"/>
    <x v="3962"/>
    <x v="3963"/>
    <x v="3963"/>
    <x v="9"/>
    <x v="9"/>
  </r>
  <r>
    <x v="1"/>
    <x v="123"/>
    <x v="2"/>
    <x v="1"/>
    <x v="3"/>
    <x v="2038"/>
    <x v="8"/>
    <x v="0"/>
    <x v="4037"/>
    <x v="1478"/>
    <x v="2"/>
    <x v="2"/>
    <x v="22"/>
    <x v="2"/>
    <x v="2"/>
    <x v="2"/>
    <x v="3963"/>
    <x v="3964"/>
    <x v="3964"/>
    <x v="2"/>
    <x v="2"/>
  </r>
  <r>
    <x v="5"/>
    <x v="182"/>
    <x v="11"/>
    <x v="1"/>
    <x v="0"/>
    <x v="2129"/>
    <x v="8"/>
    <x v="0"/>
    <x v="4038"/>
    <x v="2010"/>
    <x v="4"/>
    <x v="61"/>
    <x v="3323"/>
    <x v="11"/>
    <x v="11"/>
    <x v="11"/>
    <x v="3964"/>
    <x v="3965"/>
    <x v="3965"/>
    <x v="11"/>
    <x v="11"/>
  </r>
  <r>
    <x v="3"/>
    <x v="57"/>
    <x v="0"/>
    <x v="0"/>
    <x v="3"/>
    <x v="2130"/>
    <x v="1"/>
    <x v="4"/>
    <x v="4039"/>
    <x v="2116"/>
    <x v="0"/>
    <x v="298"/>
    <x v="3324"/>
    <x v="0"/>
    <x v="0"/>
    <x v="0"/>
    <x v="3965"/>
    <x v="3966"/>
    <x v="3966"/>
    <x v="0"/>
    <x v="0"/>
  </r>
  <r>
    <x v="5"/>
    <x v="58"/>
    <x v="7"/>
    <x v="0"/>
    <x v="1"/>
    <x v="531"/>
    <x v="7"/>
    <x v="7"/>
    <x v="4040"/>
    <x v="2117"/>
    <x v="4"/>
    <x v="122"/>
    <x v="3325"/>
    <x v="7"/>
    <x v="7"/>
    <x v="7"/>
    <x v="3966"/>
    <x v="3967"/>
    <x v="3967"/>
    <x v="7"/>
    <x v="7"/>
  </r>
  <r>
    <x v="0"/>
    <x v="13"/>
    <x v="10"/>
    <x v="0"/>
    <x v="0"/>
    <x v="156"/>
    <x v="11"/>
    <x v="0"/>
    <x v="4041"/>
    <x v="2118"/>
    <x v="6"/>
    <x v="179"/>
    <x v="3326"/>
    <x v="10"/>
    <x v="10"/>
    <x v="10"/>
    <x v="3967"/>
    <x v="3968"/>
    <x v="3968"/>
    <x v="10"/>
    <x v="10"/>
  </r>
  <r>
    <x v="2"/>
    <x v="38"/>
    <x v="6"/>
    <x v="0"/>
    <x v="0"/>
    <x v="407"/>
    <x v="10"/>
    <x v="5"/>
    <x v="4042"/>
    <x v="1851"/>
    <x v="3"/>
    <x v="75"/>
    <x v="3327"/>
    <x v="6"/>
    <x v="6"/>
    <x v="6"/>
    <x v="3968"/>
    <x v="3969"/>
    <x v="3969"/>
    <x v="6"/>
    <x v="6"/>
  </r>
  <r>
    <x v="1"/>
    <x v="79"/>
    <x v="5"/>
    <x v="0"/>
    <x v="0"/>
    <x v="955"/>
    <x v="9"/>
    <x v="4"/>
    <x v="4043"/>
    <x v="1972"/>
    <x v="2"/>
    <x v="16"/>
    <x v="1679"/>
    <x v="5"/>
    <x v="5"/>
    <x v="5"/>
    <x v="1822"/>
    <x v="1822"/>
    <x v="1822"/>
    <x v="5"/>
    <x v="5"/>
  </r>
  <r>
    <x v="1"/>
    <x v="178"/>
    <x v="2"/>
    <x v="0"/>
    <x v="3"/>
    <x v="856"/>
    <x v="1"/>
    <x v="4"/>
    <x v="4044"/>
    <x v="180"/>
    <x v="3"/>
    <x v="154"/>
    <x v="773"/>
    <x v="2"/>
    <x v="2"/>
    <x v="2"/>
    <x v="3969"/>
    <x v="3970"/>
    <x v="3970"/>
    <x v="2"/>
    <x v="2"/>
  </r>
  <r>
    <x v="5"/>
    <x v="131"/>
    <x v="3"/>
    <x v="0"/>
    <x v="3"/>
    <x v="1980"/>
    <x v="1"/>
    <x v="7"/>
    <x v="4045"/>
    <x v="1274"/>
    <x v="1"/>
    <x v="1"/>
    <x v="3328"/>
    <x v="3"/>
    <x v="3"/>
    <x v="3"/>
    <x v="3970"/>
    <x v="3971"/>
    <x v="3971"/>
    <x v="3"/>
    <x v="3"/>
  </r>
  <r>
    <x v="2"/>
    <x v="155"/>
    <x v="5"/>
    <x v="0"/>
    <x v="3"/>
    <x v="1970"/>
    <x v="4"/>
    <x v="0"/>
    <x v="4046"/>
    <x v="2119"/>
    <x v="4"/>
    <x v="93"/>
    <x v="2978"/>
    <x v="5"/>
    <x v="5"/>
    <x v="5"/>
    <x v="3971"/>
    <x v="3972"/>
    <x v="3972"/>
    <x v="5"/>
    <x v="5"/>
  </r>
  <r>
    <x v="1"/>
    <x v="26"/>
    <x v="2"/>
    <x v="1"/>
    <x v="1"/>
    <x v="1748"/>
    <x v="8"/>
    <x v="4"/>
    <x v="4047"/>
    <x v="2120"/>
    <x v="0"/>
    <x v="2"/>
    <x v="3329"/>
    <x v="2"/>
    <x v="2"/>
    <x v="2"/>
    <x v="3972"/>
    <x v="3973"/>
    <x v="3973"/>
    <x v="2"/>
    <x v="2"/>
  </r>
  <r>
    <x v="4"/>
    <x v="29"/>
    <x v="1"/>
    <x v="0"/>
    <x v="3"/>
    <x v="1389"/>
    <x v="11"/>
    <x v="5"/>
    <x v="4048"/>
    <x v="555"/>
    <x v="2"/>
    <x v="220"/>
    <x v="994"/>
    <x v="1"/>
    <x v="1"/>
    <x v="1"/>
    <x v="3973"/>
    <x v="3974"/>
    <x v="3974"/>
    <x v="1"/>
    <x v="1"/>
  </r>
  <r>
    <x v="2"/>
    <x v="165"/>
    <x v="6"/>
    <x v="0"/>
    <x v="0"/>
    <x v="1"/>
    <x v="1"/>
    <x v="1"/>
    <x v="4049"/>
    <x v="2121"/>
    <x v="5"/>
    <x v="141"/>
    <x v="3330"/>
    <x v="6"/>
    <x v="6"/>
    <x v="6"/>
    <x v="3974"/>
    <x v="3975"/>
    <x v="3975"/>
    <x v="6"/>
    <x v="6"/>
  </r>
  <r>
    <x v="4"/>
    <x v="173"/>
    <x v="1"/>
    <x v="0"/>
    <x v="1"/>
    <x v="2070"/>
    <x v="8"/>
    <x v="6"/>
    <x v="4050"/>
    <x v="1727"/>
    <x v="4"/>
    <x v="2"/>
    <x v="3331"/>
    <x v="1"/>
    <x v="1"/>
    <x v="1"/>
    <x v="3975"/>
    <x v="3976"/>
    <x v="3976"/>
    <x v="1"/>
    <x v="1"/>
  </r>
  <r>
    <x v="1"/>
    <x v="2"/>
    <x v="11"/>
    <x v="1"/>
    <x v="3"/>
    <x v="1767"/>
    <x v="8"/>
    <x v="5"/>
    <x v="4051"/>
    <x v="610"/>
    <x v="4"/>
    <x v="102"/>
    <x v="3332"/>
    <x v="11"/>
    <x v="11"/>
    <x v="11"/>
    <x v="3976"/>
    <x v="3977"/>
    <x v="3977"/>
    <x v="11"/>
    <x v="11"/>
  </r>
  <r>
    <x v="5"/>
    <x v="126"/>
    <x v="3"/>
    <x v="0"/>
    <x v="3"/>
    <x v="2131"/>
    <x v="5"/>
    <x v="0"/>
    <x v="4052"/>
    <x v="2122"/>
    <x v="6"/>
    <x v="69"/>
    <x v="1525"/>
    <x v="3"/>
    <x v="3"/>
    <x v="3"/>
    <x v="3977"/>
    <x v="3978"/>
    <x v="3978"/>
    <x v="3"/>
    <x v="3"/>
  </r>
  <r>
    <x v="2"/>
    <x v="83"/>
    <x v="8"/>
    <x v="0"/>
    <x v="3"/>
    <x v="1396"/>
    <x v="1"/>
    <x v="5"/>
    <x v="4053"/>
    <x v="177"/>
    <x v="3"/>
    <x v="86"/>
    <x v="3333"/>
    <x v="8"/>
    <x v="8"/>
    <x v="8"/>
    <x v="3978"/>
    <x v="3979"/>
    <x v="3979"/>
    <x v="8"/>
    <x v="8"/>
  </r>
  <r>
    <x v="1"/>
    <x v="85"/>
    <x v="1"/>
    <x v="0"/>
    <x v="0"/>
    <x v="167"/>
    <x v="6"/>
    <x v="2"/>
    <x v="4054"/>
    <x v="1482"/>
    <x v="5"/>
    <x v="49"/>
    <x v="3334"/>
    <x v="1"/>
    <x v="1"/>
    <x v="1"/>
    <x v="3979"/>
    <x v="3980"/>
    <x v="3980"/>
    <x v="1"/>
    <x v="1"/>
  </r>
  <r>
    <x v="0"/>
    <x v="146"/>
    <x v="6"/>
    <x v="0"/>
    <x v="2"/>
    <x v="14"/>
    <x v="9"/>
    <x v="1"/>
    <x v="4055"/>
    <x v="2123"/>
    <x v="3"/>
    <x v="81"/>
    <x v="3335"/>
    <x v="6"/>
    <x v="6"/>
    <x v="6"/>
    <x v="3980"/>
    <x v="3981"/>
    <x v="3981"/>
    <x v="6"/>
    <x v="6"/>
  </r>
  <r>
    <x v="2"/>
    <x v="51"/>
    <x v="2"/>
    <x v="0"/>
    <x v="2"/>
    <x v="746"/>
    <x v="7"/>
    <x v="0"/>
    <x v="4056"/>
    <x v="553"/>
    <x v="1"/>
    <x v="2"/>
    <x v="3336"/>
    <x v="2"/>
    <x v="2"/>
    <x v="2"/>
    <x v="3981"/>
    <x v="3982"/>
    <x v="3982"/>
    <x v="2"/>
    <x v="2"/>
  </r>
  <r>
    <x v="3"/>
    <x v="5"/>
    <x v="4"/>
    <x v="0"/>
    <x v="3"/>
    <x v="638"/>
    <x v="7"/>
    <x v="3"/>
    <x v="4057"/>
    <x v="634"/>
    <x v="4"/>
    <x v="44"/>
    <x v="3134"/>
    <x v="4"/>
    <x v="4"/>
    <x v="4"/>
    <x v="3982"/>
    <x v="3983"/>
    <x v="3983"/>
    <x v="4"/>
    <x v="4"/>
  </r>
  <r>
    <x v="1"/>
    <x v="67"/>
    <x v="3"/>
    <x v="1"/>
    <x v="1"/>
    <x v="2132"/>
    <x v="9"/>
    <x v="4"/>
    <x v="4058"/>
    <x v="788"/>
    <x v="3"/>
    <x v="19"/>
    <x v="3337"/>
    <x v="3"/>
    <x v="3"/>
    <x v="3"/>
    <x v="3983"/>
    <x v="3984"/>
    <x v="3984"/>
    <x v="3"/>
    <x v="3"/>
  </r>
  <r>
    <x v="0"/>
    <x v="13"/>
    <x v="7"/>
    <x v="1"/>
    <x v="2"/>
    <x v="2133"/>
    <x v="3"/>
    <x v="2"/>
    <x v="4059"/>
    <x v="1622"/>
    <x v="2"/>
    <x v="2"/>
    <x v="3338"/>
    <x v="7"/>
    <x v="7"/>
    <x v="7"/>
    <x v="3984"/>
    <x v="3985"/>
    <x v="3985"/>
    <x v="7"/>
    <x v="7"/>
  </r>
  <r>
    <x v="1"/>
    <x v="66"/>
    <x v="4"/>
    <x v="1"/>
    <x v="2"/>
    <x v="1090"/>
    <x v="7"/>
    <x v="7"/>
    <x v="4060"/>
    <x v="2124"/>
    <x v="1"/>
    <x v="71"/>
    <x v="3339"/>
    <x v="4"/>
    <x v="4"/>
    <x v="4"/>
    <x v="3985"/>
    <x v="3986"/>
    <x v="3986"/>
    <x v="4"/>
    <x v="4"/>
  </r>
  <r>
    <x v="5"/>
    <x v="40"/>
    <x v="2"/>
    <x v="1"/>
    <x v="3"/>
    <x v="7"/>
    <x v="5"/>
    <x v="0"/>
    <x v="4061"/>
    <x v="2125"/>
    <x v="3"/>
    <x v="179"/>
    <x v="2775"/>
    <x v="2"/>
    <x v="2"/>
    <x v="2"/>
    <x v="3986"/>
    <x v="3987"/>
    <x v="3987"/>
    <x v="2"/>
    <x v="2"/>
  </r>
  <r>
    <x v="5"/>
    <x v="74"/>
    <x v="11"/>
    <x v="0"/>
    <x v="0"/>
    <x v="215"/>
    <x v="2"/>
    <x v="6"/>
    <x v="4062"/>
    <x v="2126"/>
    <x v="5"/>
    <x v="54"/>
    <x v="3340"/>
    <x v="11"/>
    <x v="11"/>
    <x v="11"/>
    <x v="3987"/>
    <x v="3988"/>
    <x v="3988"/>
    <x v="11"/>
    <x v="11"/>
  </r>
  <r>
    <x v="5"/>
    <x v="98"/>
    <x v="10"/>
    <x v="0"/>
    <x v="0"/>
    <x v="748"/>
    <x v="3"/>
    <x v="4"/>
    <x v="4063"/>
    <x v="596"/>
    <x v="0"/>
    <x v="170"/>
    <x v="3341"/>
    <x v="10"/>
    <x v="10"/>
    <x v="10"/>
    <x v="3988"/>
    <x v="3989"/>
    <x v="3989"/>
    <x v="10"/>
    <x v="10"/>
  </r>
  <r>
    <x v="3"/>
    <x v="60"/>
    <x v="7"/>
    <x v="1"/>
    <x v="3"/>
    <x v="2134"/>
    <x v="5"/>
    <x v="2"/>
    <x v="4064"/>
    <x v="585"/>
    <x v="3"/>
    <x v="30"/>
    <x v="3342"/>
    <x v="7"/>
    <x v="7"/>
    <x v="7"/>
    <x v="3989"/>
    <x v="3990"/>
    <x v="3990"/>
    <x v="7"/>
    <x v="7"/>
  </r>
  <r>
    <x v="1"/>
    <x v="7"/>
    <x v="11"/>
    <x v="1"/>
    <x v="0"/>
    <x v="1834"/>
    <x v="8"/>
    <x v="3"/>
    <x v="4065"/>
    <x v="354"/>
    <x v="2"/>
    <x v="2"/>
    <x v="3343"/>
    <x v="11"/>
    <x v="11"/>
    <x v="11"/>
    <x v="3990"/>
    <x v="3991"/>
    <x v="3991"/>
    <x v="11"/>
    <x v="11"/>
  </r>
  <r>
    <x v="5"/>
    <x v="74"/>
    <x v="1"/>
    <x v="0"/>
    <x v="2"/>
    <x v="2135"/>
    <x v="1"/>
    <x v="0"/>
    <x v="4066"/>
    <x v="863"/>
    <x v="4"/>
    <x v="40"/>
    <x v="3344"/>
    <x v="1"/>
    <x v="1"/>
    <x v="1"/>
    <x v="3991"/>
    <x v="3992"/>
    <x v="3992"/>
    <x v="1"/>
    <x v="1"/>
  </r>
  <r>
    <x v="5"/>
    <x v="88"/>
    <x v="0"/>
    <x v="1"/>
    <x v="2"/>
    <x v="95"/>
    <x v="7"/>
    <x v="4"/>
    <x v="4067"/>
    <x v="2127"/>
    <x v="2"/>
    <x v="2"/>
    <x v="3345"/>
    <x v="0"/>
    <x v="0"/>
    <x v="0"/>
    <x v="3992"/>
    <x v="3993"/>
    <x v="3993"/>
    <x v="0"/>
    <x v="0"/>
  </r>
  <r>
    <x v="5"/>
    <x v="9"/>
    <x v="0"/>
    <x v="0"/>
    <x v="1"/>
    <x v="2136"/>
    <x v="6"/>
    <x v="3"/>
    <x v="4068"/>
    <x v="2128"/>
    <x v="3"/>
    <x v="120"/>
    <x v="3346"/>
    <x v="0"/>
    <x v="0"/>
    <x v="0"/>
    <x v="3993"/>
    <x v="3994"/>
    <x v="3994"/>
    <x v="12"/>
    <x v="0"/>
  </r>
  <r>
    <x v="2"/>
    <x v="104"/>
    <x v="3"/>
    <x v="1"/>
    <x v="0"/>
    <x v="934"/>
    <x v="8"/>
    <x v="7"/>
    <x v="4069"/>
    <x v="412"/>
    <x v="5"/>
    <x v="2"/>
    <x v="3347"/>
    <x v="3"/>
    <x v="3"/>
    <x v="3"/>
    <x v="3994"/>
    <x v="3995"/>
    <x v="3995"/>
    <x v="3"/>
    <x v="3"/>
  </r>
  <r>
    <x v="5"/>
    <x v="54"/>
    <x v="2"/>
    <x v="0"/>
    <x v="3"/>
    <x v="1643"/>
    <x v="10"/>
    <x v="2"/>
    <x v="4070"/>
    <x v="1001"/>
    <x v="1"/>
    <x v="71"/>
    <x v="2244"/>
    <x v="2"/>
    <x v="2"/>
    <x v="2"/>
    <x v="3995"/>
    <x v="3996"/>
    <x v="3996"/>
    <x v="2"/>
    <x v="2"/>
  </r>
  <r>
    <x v="0"/>
    <x v="25"/>
    <x v="6"/>
    <x v="1"/>
    <x v="2"/>
    <x v="431"/>
    <x v="8"/>
    <x v="7"/>
    <x v="4071"/>
    <x v="507"/>
    <x v="2"/>
    <x v="2"/>
    <x v="1577"/>
    <x v="6"/>
    <x v="6"/>
    <x v="6"/>
    <x v="3996"/>
    <x v="3997"/>
    <x v="3997"/>
    <x v="6"/>
    <x v="6"/>
  </r>
  <r>
    <x v="0"/>
    <x v="72"/>
    <x v="10"/>
    <x v="1"/>
    <x v="0"/>
    <x v="1332"/>
    <x v="10"/>
    <x v="1"/>
    <x v="4072"/>
    <x v="1315"/>
    <x v="0"/>
    <x v="203"/>
    <x v="3348"/>
    <x v="10"/>
    <x v="10"/>
    <x v="10"/>
    <x v="3997"/>
    <x v="3998"/>
    <x v="3998"/>
    <x v="10"/>
    <x v="10"/>
  </r>
  <r>
    <x v="0"/>
    <x v="69"/>
    <x v="10"/>
    <x v="0"/>
    <x v="3"/>
    <x v="2"/>
    <x v="0"/>
    <x v="2"/>
    <x v="4073"/>
    <x v="899"/>
    <x v="1"/>
    <x v="2"/>
    <x v="3349"/>
    <x v="10"/>
    <x v="10"/>
    <x v="10"/>
    <x v="3998"/>
    <x v="3999"/>
    <x v="3999"/>
    <x v="10"/>
    <x v="10"/>
  </r>
  <r>
    <x v="1"/>
    <x v="41"/>
    <x v="0"/>
    <x v="1"/>
    <x v="2"/>
    <x v="364"/>
    <x v="6"/>
    <x v="6"/>
    <x v="4074"/>
    <x v="2129"/>
    <x v="4"/>
    <x v="82"/>
    <x v="3350"/>
    <x v="0"/>
    <x v="0"/>
    <x v="0"/>
    <x v="3999"/>
    <x v="4000"/>
    <x v="4000"/>
    <x v="0"/>
    <x v="0"/>
  </r>
  <r>
    <x v="5"/>
    <x v="162"/>
    <x v="1"/>
    <x v="1"/>
    <x v="0"/>
    <x v="955"/>
    <x v="9"/>
    <x v="4"/>
    <x v="4075"/>
    <x v="1333"/>
    <x v="4"/>
    <x v="32"/>
    <x v="3351"/>
    <x v="1"/>
    <x v="1"/>
    <x v="1"/>
    <x v="4000"/>
    <x v="4001"/>
    <x v="4001"/>
    <x v="1"/>
    <x v="1"/>
  </r>
  <r>
    <x v="2"/>
    <x v="141"/>
    <x v="9"/>
    <x v="0"/>
    <x v="0"/>
    <x v="2137"/>
    <x v="6"/>
    <x v="4"/>
    <x v="4076"/>
    <x v="2105"/>
    <x v="6"/>
    <x v="183"/>
    <x v="1736"/>
    <x v="9"/>
    <x v="9"/>
    <x v="9"/>
    <x v="4001"/>
    <x v="4002"/>
    <x v="4002"/>
    <x v="9"/>
    <x v="9"/>
  </r>
  <r>
    <x v="3"/>
    <x v="5"/>
    <x v="5"/>
    <x v="1"/>
    <x v="0"/>
    <x v="1800"/>
    <x v="1"/>
    <x v="7"/>
    <x v="4077"/>
    <x v="260"/>
    <x v="0"/>
    <x v="46"/>
    <x v="3352"/>
    <x v="5"/>
    <x v="5"/>
    <x v="5"/>
    <x v="4002"/>
    <x v="4003"/>
    <x v="4003"/>
    <x v="5"/>
    <x v="5"/>
  </r>
  <r>
    <x v="0"/>
    <x v="118"/>
    <x v="10"/>
    <x v="0"/>
    <x v="3"/>
    <x v="588"/>
    <x v="5"/>
    <x v="4"/>
    <x v="4078"/>
    <x v="1220"/>
    <x v="1"/>
    <x v="20"/>
    <x v="3353"/>
    <x v="10"/>
    <x v="10"/>
    <x v="10"/>
    <x v="4003"/>
    <x v="4004"/>
    <x v="4004"/>
    <x v="10"/>
    <x v="10"/>
  </r>
  <r>
    <x v="5"/>
    <x v="78"/>
    <x v="8"/>
    <x v="1"/>
    <x v="2"/>
    <x v="648"/>
    <x v="9"/>
    <x v="3"/>
    <x v="4079"/>
    <x v="1885"/>
    <x v="4"/>
    <x v="2"/>
    <x v="1754"/>
    <x v="8"/>
    <x v="8"/>
    <x v="8"/>
    <x v="4004"/>
    <x v="4005"/>
    <x v="4005"/>
    <x v="8"/>
    <x v="8"/>
  </r>
  <r>
    <x v="1"/>
    <x v="64"/>
    <x v="3"/>
    <x v="1"/>
    <x v="1"/>
    <x v="504"/>
    <x v="5"/>
    <x v="2"/>
    <x v="4080"/>
    <x v="465"/>
    <x v="2"/>
    <x v="2"/>
    <x v="3354"/>
    <x v="3"/>
    <x v="3"/>
    <x v="3"/>
    <x v="4005"/>
    <x v="4006"/>
    <x v="4006"/>
    <x v="3"/>
    <x v="3"/>
  </r>
  <r>
    <x v="1"/>
    <x v="129"/>
    <x v="6"/>
    <x v="1"/>
    <x v="0"/>
    <x v="2003"/>
    <x v="6"/>
    <x v="0"/>
    <x v="4081"/>
    <x v="2130"/>
    <x v="5"/>
    <x v="69"/>
    <x v="1988"/>
    <x v="6"/>
    <x v="6"/>
    <x v="6"/>
    <x v="4006"/>
    <x v="4007"/>
    <x v="4007"/>
    <x v="6"/>
    <x v="6"/>
  </r>
  <r>
    <x v="3"/>
    <x v="94"/>
    <x v="7"/>
    <x v="0"/>
    <x v="2"/>
    <x v="858"/>
    <x v="10"/>
    <x v="3"/>
    <x v="4082"/>
    <x v="1696"/>
    <x v="0"/>
    <x v="26"/>
    <x v="3355"/>
    <x v="7"/>
    <x v="7"/>
    <x v="7"/>
    <x v="4007"/>
    <x v="4008"/>
    <x v="4008"/>
    <x v="7"/>
    <x v="7"/>
  </r>
  <r>
    <x v="3"/>
    <x v="20"/>
    <x v="8"/>
    <x v="1"/>
    <x v="2"/>
    <x v="2138"/>
    <x v="1"/>
    <x v="0"/>
    <x v="4083"/>
    <x v="685"/>
    <x v="3"/>
    <x v="141"/>
    <x v="3356"/>
    <x v="8"/>
    <x v="8"/>
    <x v="8"/>
    <x v="4008"/>
    <x v="4009"/>
    <x v="4009"/>
    <x v="8"/>
    <x v="8"/>
  </r>
  <r>
    <x v="1"/>
    <x v="71"/>
    <x v="0"/>
    <x v="1"/>
    <x v="1"/>
    <x v="958"/>
    <x v="9"/>
    <x v="1"/>
    <x v="4084"/>
    <x v="2131"/>
    <x v="4"/>
    <x v="2"/>
    <x v="3357"/>
    <x v="0"/>
    <x v="0"/>
    <x v="0"/>
    <x v="4009"/>
    <x v="4010"/>
    <x v="4010"/>
    <x v="0"/>
    <x v="0"/>
  </r>
  <r>
    <x v="1"/>
    <x v="116"/>
    <x v="4"/>
    <x v="0"/>
    <x v="3"/>
    <x v="2139"/>
    <x v="1"/>
    <x v="3"/>
    <x v="4085"/>
    <x v="1520"/>
    <x v="6"/>
    <x v="13"/>
    <x v="3358"/>
    <x v="4"/>
    <x v="4"/>
    <x v="4"/>
    <x v="4010"/>
    <x v="4011"/>
    <x v="4011"/>
    <x v="4"/>
    <x v="4"/>
  </r>
  <r>
    <x v="1"/>
    <x v="142"/>
    <x v="5"/>
    <x v="1"/>
    <x v="0"/>
    <x v="2140"/>
    <x v="9"/>
    <x v="7"/>
    <x v="4086"/>
    <x v="2132"/>
    <x v="2"/>
    <x v="2"/>
    <x v="3359"/>
    <x v="5"/>
    <x v="5"/>
    <x v="5"/>
    <x v="4011"/>
    <x v="4012"/>
    <x v="4012"/>
    <x v="5"/>
    <x v="5"/>
  </r>
  <r>
    <x v="2"/>
    <x v="107"/>
    <x v="7"/>
    <x v="0"/>
    <x v="0"/>
    <x v="2052"/>
    <x v="1"/>
    <x v="7"/>
    <x v="4087"/>
    <x v="1732"/>
    <x v="0"/>
    <x v="2"/>
    <x v="3360"/>
    <x v="7"/>
    <x v="7"/>
    <x v="7"/>
    <x v="4012"/>
    <x v="4013"/>
    <x v="4013"/>
    <x v="7"/>
    <x v="7"/>
  </r>
  <r>
    <x v="3"/>
    <x v="138"/>
    <x v="9"/>
    <x v="0"/>
    <x v="1"/>
    <x v="1516"/>
    <x v="3"/>
    <x v="1"/>
    <x v="4088"/>
    <x v="238"/>
    <x v="2"/>
    <x v="78"/>
    <x v="3361"/>
    <x v="9"/>
    <x v="9"/>
    <x v="9"/>
    <x v="4013"/>
    <x v="4014"/>
    <x v="4014"/>
    <x v="9"/>
    <x v="9"/>
  </r>
  <r>
    <x v="5"/>
    <x v="32"/>
    <x v="8"/>
    <x v="0"/>
    <x v="1"/>
    <x v="2141"/>
    <x v="4"/>
    <x v="4"/>
    <x v="4089"/>
    <x v="367"/>
    <x v="6"/>
    <x v="42"/>
    <x v="3362"/>
    <x v="8"/>
    <x v="8"/>
    <x v="8"/>
    <x v="4014"/>
    <x v="4015"/>
    <x v="4015"/>
    <x v="8"/>
    <x v="8"/>
  </r>
  <r>
    <x v="0"/>
    <x v="13"/>
    <x v="9"/>
    <x v="0"/>
    <x v="0"/>
    <x v="2142"/>
    <x v="11"/>
    <x v="4"/>
    <x v="4090"/>
    <x v="654"/>
    <x v="2"/>
    <x v="183"/>
    <x v="412"/>
    <x v="9"/>
    <x v="9"/>
    <x v="9"/>
    <x v="4015"/>
    <x v="4016"/>
    <x v="4016"/>
    <x v="9"/>
    <x v="9"/>
  </r>
  <r>
    <x v="2"/>
    <x v="164"/>
    <x v="11"/>
    <x v="1"/>
    <x v="3"/>
    <x v="1982"/>
    <x v="1"/>
    <x v="6"/>
    <x v="4091"/>
    <x v="443"/>
    <x v="0"/>
    <x v="49"/>
    <x v="3363"/>
    <x v="11"/>
    <x v="11"/>
    <x v="11"/>
    <x v="4016"/>
    <x v="4017"/>
    <x v="4017"/>
    <x v="11"/>
    <x v="11"/>
  </r>
  <r>
    <x v="1"/>
    <x v="99"/>
    <x v="0"/>
    <x v="0"/>
    <x v="0"/>
    <x v="961"/>
    <x v="7"/>
    <x v="7"/>
    <x v="4092"/>
    <x v="1202"/>
    <x v="2"/>
    <x v="195"/>
    <x v="2042"/>
    <x v="0"/>
    <x v="0"/>
    <x v="0"/>
    <x v="4017"/>
    <x v="4018"/>
    <x v="4018"/>
    <x v="0"/>
    <x v="0"/>
  </r>
  <r>
    <x v="4"/>
    <x v="176"/>
    <x v="6"/>
    <x v="1"/>
    <x v="3"/>
    <x v="1051"/>
    <x v="7"/>
    <x v="3"/>
    <x v="4093"/>
    <x v="2133"/>
    <x v="0"/>
    <x v="2"/>
    <x v="3364"/>
    <x v="6"/>
    <x v="6"/>
    <x v="6"/>
    <x v="4018"/>
    <x v="4019"/>
    <x v="4019"/>
    <x v="6"/>
    <x v="6"/>
  </r>
  <r>
    <x v="1"/>
    <x v="109"/>
    <x v="1"/>
    <x v="1"/>
    <x v="0"/>
    <x v="2143"/>
    <x v="10"/>
    <x v="6"/>
    <x v="4094"/>
    <x v="586"/>
    <x v="1"/>
    <x v="220"/>
    <x v="3365"/>
    <x v="1"/>
    <x v="1"/>
    <x v="1"/>
    <x v="4019"/>
    <x v="4020"/>
    <x v="4020"/>
    <x v="1"/>
    <x v="1"/>
  </r>
  <r>
    <x v="1"/>
    <x v="80"/>
    <x v="10"/>
    <x v="1"/>
    <x v="0"/>
    <x v="1729"/>
    <x v="5"/>
    <x v="0"/>
    <x v="4095"/>
    <x v="1346"/>
    <x v="3"/>
    <x v="2"/>
    <x v="3366"/>
    <x v="10"/>
    <x v="10"/>
    <x v="10"/>
    <x v="4020"/>
    <x v="4021"/>
    <x v="4021"/>
    <x v="10"/>
    <x v="10"/>
  </r>
  <r>
    <x v="2"/>
    <x v="38"/>
    <x v="4"/>
    <x v="1"/>
    <x v="0"/>
    <x v="1364"/>
    <x v="6"/>
    <x v="4"/>
    <x v="4096"/>
    <x v="522"/>
    <x v="5"/>
    <x v="38"/>
    <x v="3071"/>
    <x v="4"/>
    <x v="4"/>
    <x v="4"/>
    <x v="4021"/>
    <x v="4022"/>
    <x v="4022"/>
    <x v="4"/>
    <x v="4"/>
  </r>
  <r>
    <x v="3"/>
    <x v="20"/>
    <x v="4"/>
    <x v="1"/>
    <x v="0"/>
    <x v="1706"/>
    <x v="7"/>
    <x v="0"/>
    <x v="4097"/>
    <x v="1502"/>
    <x v="4"/>
    <x v="30"/>
    <x v="3367"/>
    <x v="4"/>
    <x v="4"/>
    <x v="4"/>
    <x v="4022"/>
    <x v="4023"/>
    <x v="4023"/>
    <x v="4"/>
    <x v="4"/>
  </r>
  <r>
    <x v="4"/>
    <x v="173"/>
    <x v="1"/>
    <x v="0"/>
    <x v="2"/>
    <x v="1767"/>
    <x v="8"/>
    <x v="5"/>
    <x v="4098"/>
    <x v="2134"/>
    <x v="0"/>
    <x v="59"/>
    <x v="3368"/>
    <x v="1"/>
    <x v="1"/>
    <x v="1"/>
    <x v="4023"/>
    <x v="4024"/>
    <x v="4024"/>
    <x v="1"/>
    <x v="1"/>
  </r>
  <r>
    <x v="5"/>
    <x v="9"/>
    <x v="7"/>
    <x v="1"/>
    <x v="2"/>
    <x v="261"/>
    <x v="0"/>
    <x v="0"/>
    <x v="4099"/>
    <x v="482"/>
    <x v="6"/>
    <x v="148"/>
    <x v="9"/>
    <x v="7"/>
    <x v="7"/>
    <x v="7"/>
    <x v="4024"/>
    <x v="4025"/>
    <x v="4025"/>
    <x v="7"/>
    <x v="7"/>
  </r>
  <r>
    <x v="5"/>
    <x v="53"/>
    <x v="3"/>
    <x v="0"/>
    <x v="0"/>
    <x v="187"/>
    <x v="10"/>
    <x v="7"/>
    <x v="4100"/>
    <x v="2017"/>
    <x v="6"/>
    <x v="19"/>
    <x v="3369"/>
    <x v="3"/>
    <x v="3"/>
    <x v="3"/>
    <x v="4025"/>
    <x v="4026"/>
    <x v="4026"/>
    <x v="3"/>
    <x v="3"/>
  </r>
  <r>
    <x v="2"/>
    <x v="137"/>
    <x v="3"/>
    <x v="0"/>
    <x v="0"/>
    <x v="997"/>
    <x v="6"/>
    <x v="3"/>
    <x v="4101"/>
    <x v="1924"/>
    <x v="4"/>
    <x v="141"/>
    <x v="3370"/>
    <x v="3"/>
    <x v="3"/>
    <x v="3"/>
    <x v="4026"/>
    <x v="4027"/>
    <x v="4027"/>
    <x v="3"/>
    <x v="3"/>
  </r>
  <r>
    <x v="5"/>
    <x v="162"/>
    <x v="6"/>
    <x v="1"/>
    <x v="0"/>
    <x v="2144"/>
    <x v="0"/>
    <x v="4"/>
    <x v="4102"/>
    <x v="2135"/>
    <x v="4"/>
    <x v="2"/>
    <x v="2628"/>
    <x v="6"/>
    <x v="6"/>
    <x v="6"/>
    <x v="4027"/>
    <x v="4028"/>
    <x v="4028"/>
    <x v="6"/>
    <x v="6"/>
  </r>
  <r>
    <x v="3"/>
    <x v="151"/>
    <x v="4"/>
    <x v="1"/>
    <x v="1"/>
    <x v="1414"/>
    <x v="7"/>
    <x v="2"/>
    <x v="4103"/>
    <x v="2036"/>
    <x v="5"/>
    <x v="188"/>
    <x v="3371"/>
    <x v="4"/>
    <x v="4"/>
    <x v="4"/>
    <x v="4028"/>
    <x v="4029"/>
    <x v="4029"/>
    <x v="4"/>
    <x v="4"/>
  </r>
  <r>
    <x v="3"/>
    <x v="60"/>
    <x v="5"/>
    <x v="0"/>
    <x v="3"/>
    <x v="1802"/>
    <x v="10"/>
    <x v="3"/>
    <x v="4104"/>
    <x v="1400"/>
    <x v="6"/>
    <x v="11"/>
    <x v="3248"/>
    <x v="5"/>
    <x v="5"/>
    <x v="5"/>
    <x v="4029"/>
    <x v="4030"/>
    <x v="4030"/>
    <x v="5"/>
    <x v="5"/>
  </r>
  <r>
    <x v="5"/>
    <x v="62"/>
    <x v="7"/>
    <x v="0"/>
    <x v="0"/>
    <x v="2145"/>
    <x v="6"/>
    <x v="5"/>
    <x v="4105"/>
    <x v="1130"/>
    <x v="4"/>
    <x v="181"/>
    <x v="3372"/>
    <x v="7"/>
    <x v="7"/>
    <x v="7"/>
    <x v="4030"/>
    <x v="4031"/>
    <x v="4031"/>
    <x v="7"/>
    <x v="7"/>
  </r>
  <r>
    <x v="1"/>
    <x v="108"/>
    <x v="1"/>
    <x v="0"/>
    <x v="3"/>
    <x v="428"/>
    <x v="1"/>
    <x v="0"/>
    <x v="4106"/>
    <x v="334"/>
    <x v="3"/>
    <x v="171"/>
    <x v="2526"/>
    <x v="1"/>
    <x v="1"/>
    <x v="1"/>
    <x v="4031"/>
    <x v="4032"/>
    <x v="4032"/>
    <x v="1"/>
    <x v="1"/>
  </r>
  <r>
    <x v="1"/>
    <x v="139"/>
    <x v="5"/>
    <x v="0"/>
    <x v="1"/>
    <x v="1036"/>
    <x v="4"/>
    <x v="0"/>
    <x v="4107"/>
    <x v="2136"/>
    <x v="1"/>
    <x v="142"/>
    <x v="3373"/>
    <x v="5"/>
    <x v="5"/>
    <x v="5"/>
    <x v="4032"/>
    <x v="4033"/>
    <x v="4033"/>
    <x v="5"/>
    <x v="5"/>
  </r>
  <r>
    <x v="1"/>
    <x v="99"/>
    <x v="2"/>
    <x v="0"/>
    <x v="2"/>
    <x v="1366"/>
    <x v="9"/>
    <x v="4"/>
    <x v="4108"/>
    <x v="2137"/>
    <x v="0"/>
    <x v="17"/>
    <x v="3374"/>
    <x v="2"/>
    <x v="2"/>
    <x v="2"/>
    <x v="4033"/>
    <x v="4034"/>
    <x v="4034"/>
    <x v="2"/>
    <x v="2"/>
  </r>
  <r>
    <x v="4"/>
    <x v="160"/>
    <x v="7"/>
    <x v="1"/>
    <x v="0"/>
    <x v="1669"/>
    <x v="6"/>
    <x v="4"/>
    <x v="4109"/>
    <x v="1040"/>
    <x v="0"/>
    <x v="49"/>
    <x v="3375"/>
    <x v="7"/>
    <x v="7"/>
    <x v="7"/>
    <x v="4034"/>
    <x v="4035"/>
    <x v="4035"/>
    <x v="7"/>
    <x v="7"/>
  </r>
  <r>
    <x v="2"/>
    <x v="137"/>
    <x v="7"/>
    <x v="1"/>
    <x v="0"/>
    <x v="497"/>
    <x v="10"/>
    <x v="7"/>
    <x v="4110"/>
    <x v="2138"/>
    <x v="0"/>
    <x v="299"/>
    <x v="2144"/>
    <x v="7"/>
    <x v="7"/>
    <x v="7"/>
    <x v="4035"/>
    <x v="4036"/>
    <x v="4036"/>
    <x v="7"/>
    <x v="7"/>
  </r>
  <r>
    <x v="0"/>
    <x v="13"/>
    <x v="1"/>
    <x v="1"/>
    <x v="1"/>
    <x v="2010"/>
    <x v="0"/>
    <x v="1"/>
    <x v="4111"/>
    <x v="37"/>
    <x v="1"/>
    <x v="2"/>
    <x v="3337"/>
    <x v="1"/>
    <x v="1"/>
    <x v="1"/>
    <x v="4036"/>
    <x v="4037"/>
    <x v="4037"/>
    <x v="1"/>
    <x v="12"/>
  </r>
  <r>
    <x v="5"/>
    <x v="32"/>
    <x v="4"/>
    <x v="0"/>
    <x v="1"/>
    <x v="2047"/>
    <x v="5"/>
    <x v="4"/>
    <x v="4112"/>
    <x v="1838"/>
    <x v="1"/>
    <x v="82"/>
    <x v="3376"/>
    <x v="4"/>
    <x v="4"/>
    <x v="4"/>
    <x v="4037"/>
    <x v="4038"/>
    <x v="4038"/>
    <x v="4"/>
    <x v="4"/>
  </r>
  <r>
    <x v="5"/>
    <x v="54"/>
    <x v="7"/>
    <x v="0"/>
    <x v="0"/>
    <x v="1086"/>
    <x v="1"/>
    <x v="0"/>
    <x v="4113"/>
    <x v="2139"/>
    <x v="5"/>
    <x v="21"/>
    <x v="3377"/>
    <x v="7"/>
    <x v="7"/>
    <x v="7"/>
    <x v="4038"/>
    <x v="4039"/>
    <x v="4039"/>
    <x v="7"/>
    <x v="7"/>
  </r>
  <r>
    <x v="3"/>
    <x v="61"/>
    <x v="1"/>
    <x v="0"/>
    <x v="1"/>
    <x v="2146"/>
    <x v="5"/>
    <x v="7"/>
    <x v="4114"/>
    <x v="356"/>
    <x v="0"/>
    <x v="11"/>
    <x v="3378"/>
    <x v="1"/>
    <x v="1"/>
    <x v="1"/>
    <x v="4039"/>
    <x v="4040"/>
    <x v="4040"/>
    <x v="1"/>
    <x v="1"/>
  </r>
  <r>
    <x v="1"/>
    <x v="179"/>
    <x v="3"/>
    <x v="1"/>
    <x v="3"/>
    <x v="1419"/>
    <x v="9"/>
    <x v="4"/>
    <x v="4115"/>
    <x v="1656"/>
    <x v="0"/>
    <x v="2"/>
    <x v="2298"/>
    <x v="3"/>
    <x v="3"/>
    <x v="3"/>
    <x v="4040"/>
    <x v="4041"/>
    <x v="4041"/>
    <x v="3"/>
    <x v="3"/>
  </r>
  <r>
    <x v="4"/>
    <x v="160"/>
    <x v="7"/>
    <x v="0"/>
    <x v="3"/>
    <x v="1737"/>
    <x v="11"/>
    <x v="5"/>
    <x v="4116"/>
    <x v="883"/>
    <x v="1"/>
    <x v="80"/>
    <x v="3379"/>
    <x v="7"/>
    <x v="7"/>
    <x v="7"/>
    <x v="4041"/>
    <x v="4042"/>
    <x v="4042"/>
    <x v="7"/>
    <x v="7"/>
  </r>
  <r>
    <x v="4"/>
    <x v="56"/>
    <x v="8"/>
    <x v="0"/>
    <x v="3"/>
    <x v="324"/>
    <x v="6"/>
    <x v="7"/>
    <x v="4117"/>
    <x v="1558"/>
    <x v="6"/>
    <x v="14"/>
    <x v="3380"/>
    <x v="8"/>
    <x v="8"/>
    <x v="8"/>
    <x v="4042"/>
    <x v="4043"/>
    <x v="4043"/>
    <x v="8"/>
    <x v="8"/>
  </r>
  <r>
    <x v="3"/>
    <x v="110"/>
    <x v="2"/>
    <x v="0"/>
    <x v="2"/>
    <x v="2147"/>
    <x v="4"/>
    <x v="5"/>
    <x v="4118"/>
    <x v="1269"/>
    <x v="1"/>
    <x v="3"/>
    <x v="1791"/>
    <x v="2"/>
    <x v="2"/>
    <x v="2"/>
    <x v="4043"/>
    <x v="4044"/>
    <x v="4044"/>
    <x v="2"/>
    <x v="2"/>
  </r>
  <r>
    <x v="4"/>
    <x v="45"/>
    <x v="5"/>
    <x v="0"/>
    <x v="3"/>
    <x v="1023"/>
    <x v="11"/>
    <x v="1"/>
    <x v="4119"/>
    <x v="1589"/>
    <x v="6"/>
    <x v="40"/>
    <x v="2556"/>
    <x v="5"/>
    <x v="5"/>
    <x v="5"/>
    <x v="4044"/>
    <x v="4045"/>
    <x v="4045"/>
    <x v="5"/>
    <x v="5"/>
  </r>
  <r>
    <x v="3"/>
    <x v="35"/>
    <x v="1"/>
    <x v="1"/>
    <x v="0"/>
    <x v="1584"/>
    <x v="7"/>
    <x v="3"/>
    <x v="4120"/>
    <x v="1092"/>
    <x v="4"/>
    <x v="56"/>
    <x v="3381"/>
    <x v="1"/>
    <x v="1"/>
    <x v="1"/>
    <x v="4045"/>
    <x v="4046"/>
    <x v="4046"/>
    <x v="1"/>
    <x v="1"/>
  </r>
  <r>
    <x v="0"/>
    <x v="19"/>
    <x v="9"/>
    <x v="0"/>
    <x v="3"/>
    <x v="647"/>
    <x v="10"/>
    <x v="0"/>
    <x v="4121"/>
    <x v="1328"/>
    <x v="6"/>
    <x v="36"/>
    <x v="3382"/>
    <x v="9"/>
    <x v="9"/>
    <x v="9"/>
    <x v="4046"/>
    <x v="4047"/>
    <x v="4047"/>
    <x v="9"/>
    <x v="9"/>
  </r>
  <r>
    <x v="0"/>
    <x v="134"/>
    <x v="11"/>
    <x v="1"/>
    <x v="3"/>
    <x v="1115"/>
    <x v="5"/>
    <x v="3"/>
    <x v="4122"/>
    <x v="21"/>
    <x v="4"/>
    <x v="71"/>
    <x v="3383"/>
    <x v="11"/>
    <x v="11"/>
    <x v="11"/>
    <x v="4047"/>
    <x v="4048"/>
    <x v="4048"/>
    <x v="11"/>
    <x v="11"/>
  </r>
  <r>
    <x v="5"/>
    <x v="96"/>
    <x v="0"/>
    <x v="0"/>
    <x v="3"/>
    <x v="2148"/>
    <x v="9"/>
    <x v="2"/>
    <x v="4123"/>
    <x v="821"/>
    <x v="6"/>
    <x v="49"/>
    <x v="2168"/>
    <x v="0"/>
    <x v="0"/>
    <x v="0"/>
    <x v="4048"/>
    <x v="4049"/>
    <x v="4049"/>
    <x v="0"/>
    <x v="0"/>
  </r>
  <r>
    <x v="2"/>
    <x v="125"/>
    <x v="1"/>
    <x v="0"/>
    <x v="0"/>
    <x v="644"/>
    <x v="6"/>
    <x v="0"/>
    <x v="4124"/>
    <x v="315"/>
    <x v="4"/>
    <x v="2"/>
    <x v="1912"/>
    <x v="1"/>
    <x v="1"/>
    <x v="1"/>
    <x v="2107"/>
    <x v="2108"/>
    <x v="2108"/>
    <x v="1"/>
    <x v="12"/>
  </r>
  <r>
    <x v="1"/>
    <x v="157"/>
    <x v="5"/>
    <x v="0"/>
    <x v="3"/>
    <x v="1975"/>
    <x v="10"/>
    <x v="5"/>
    <x v="4125"/>
    <x v="2140"/>
    <x v="2"/>
    <x v="54"/>
    <x v="22"/>
    <x v="5"/>
    <x v="5"/>
    <x v="5"/>
    <x v="4049"/>
    <x v="4050"/>
    <x v="4050"/>
    <x v="5"/>
    <x v="5"/>
  </r>
  <r>
    <x v="0"/>
    <x v="13"/>
    <x v="10"/>
    <x v="0"/>
    <x v="1"/>
    <x v="22"/>
    <x v="7"/>
    <x v="4"/>
    <x v="4126"/>
    <x v="2141"/>
    <x v="2"/>
    <x v="160"/>
    <x v="3384"/>
    <x v="10"/>
    <x v="10"/>
    <x v="10"/>
    <x v="4050"/>
    <x v="4051"/>
    <x v="4051"/>
    <x v="10"/>
    <x v="10"/>
  </r>
  <r>
    <x v="1"/>
    <x v="140"/>
    <x v="3"/>
    <x v="1"/>
    <x v="0"/>
    <x v="1008"/>
    <x v="5"/>
    <x v="0"/>
    <x v="4127"/>
    <x v="732"/>
    <x v="5"/>
    <x v="26"/>
    <x v="3385"/>
    <x v="3"/>
    <x v="3"/>
    <x v="3"/>
    <x v="4051"/>
    <x v="4052"/>
    <x v="4052"/>
    <x v="3"/>
    <x v="3"/>
  </r>
  <r>
    <x v="5"/>
    <x v="88"/>
    <x v="9"/>
    <x v="1"/>
    <x v="0"/>
    <x v="1910"/>
    <x v="7"/>
    <x v="0"/>
    <x v="4128"/>
    <x v="195"/>
    <x v="6"/>
    <x v="3"/>
    <x v="3386"/>
    <x v="9"/>
    <x v="9"/>
    <x v="9"/>
    <x v="4052"/>
    <x v="4053"/>
    <x v="4053"/>
    <x v="9"/>
    <x v="9"/>
  </r>
  <r>
    <x v="1"/>
    <x v="153"/>
    <x v="9"/>
    <x v="0"/>
    <x v="3"/>
    <x v="1253"/>
    <x v="5"/>
    <x v="5"/>
    <x v="4129"/>
    <x v="2142"/>
    <x v="6"/>
    <x v="26"/>
    <x v="1639"/>
    <x v="9"/>
    <x v="9"/>
    <x v="9"/>
    <x v="4053"/>
    <x v="4054"/>
    <x v="4054"/>
    <x v="9"/>
    <x v="9"/>
  </r>
  <r>
    <x v="5"/>
    <x v="162"/>
    <x v="7"/>
    <x v="0"/>
    <x v="3"/>
    <x v="2149"/>
    <x v="1"/>
    <x v="4"/>
    <x v="4130"/>
    <x v="67"/>
    <x v="2"/>
    <x v="45"/>
    <x v="2697"/>
    <x v="7"/>
    <x v="7"/>
    <x v="7"/>
    <x v="4054"/>
    <x v="4055"/>
    <x v="4055"/>
    <x v="7"/>
    <x v="7"/>
  </r>
  <r>
    <x v="2"/>
    <x v="102"/>
    <x v="9"/>
    <x v="0"/>
    <x v="2"/>
    <x v="1995"/>
    <x v="11"/>
    <x v="3"/>
    <x v="4131"/>
    <x v="358"/>
    <x v="1"/>
    <x v="138"/>
    <x v="3387"/>
    <x v="9"/>
    <x v="9"/>
    <x v="9"/>
    <x v="4055"/>
    <x v="4056"/>
    <x v="4056"/>
    <x v="9"/>
    <x v="9"/>
  </r>
  <r>
    <x v="5"/>
    <x v="92"/>
    <x v="6"/>
    <x v="1"/>
    <x v="0"/>
    <x v="752"/>
    <x v="4"/>
    <x v="4"/>
    <x v="4132"/>
    <x v="477"/>
    <x v="1"/>
    <x v="9"/>
    <x v="726"/>
    <x v="6"/>
    <x v="6"/>
    <x v="6"/>
    <x v="2007"/>
    <x v="2008"/>
    <x v="2008"/>
    <x v="6"/>
    <x v="6"/>
  </r>
  <r>
    <x v="3"/>
    <x v="24"/>
    <x v="1"/>
    <x v="0"/>
    <x v="0"/>
    <x v="1558"/>
    <x v="7"/>
    <x v="5"/>
    <x v="4133"/>
    <x v="254"/>
    <x v="0"/>
    <x v="146"/>
    <x v="1642"/>
    <x v="1"/>
    <x v="1"/>
    <x v="1"/>
    <x v="4056"/>
    <x v="4057"/>
    <x v="4057"/>
    <x v="1"/>
    <x v="1"/>
  </r>
  <r>
    <x v="0"/>
    <x v="0"/>
    <x v="9"/>
    <x v="0"/>
    <x v="1"/>
    <x v="533"/>
    <x v="10"/>
    <x v="5"/>
    <x v="4134"/>
    <x v="2143"/>
    <x v="0"/>
    <x v="111"/>
    <x v="3388"/>
    <x v="9"/>
    <x v="9"/>
    <x v="9"/>
    <x v="4057"/>
    <x v="4058"/>
    <x v="4058"/>
    <x v="9"/>
    <x v="9"/>
  </r>
  <r>
    <x v="3"/>
    <x v="133"/>
    <x v="4"/>
    <x v="0"/>
    <x v="1"/>
    <x v="2150"/>
    <x v="8"/>
    <x v="3"/>
    <x v="4135"/>
    <x v="189"/>
    <x v="0"/>
    <x v="141"/>
    <x v="3389"/>
    <x v="4"/>
    <x v="4"/>
    <x v="4"/>
    <x v="4058"/>
    <x v="4059"/>
    <x v="4059"/>
    <x v="4"/>
    <x v="4"/>
  </r>
  <r>
    <x v="1"/>
    <x v="64"/>
    <x v="8"/>
    <x v="0"/>
    <x v="0"/>
    <x v="2151"/>
    <x v="3"/>
    <x v="7"/>
    <x v="4136"/>
    <x v="2086"/>
    <x v="0"/>
    <x v="28"/>
    <x v="3390"/>
    <x v="8"/>
    <x v="8"/>
    <x v="8"/>
    <x v="4059"/>
    <x v="4060"/>
    <x v="4060"/>
    <x v="8"/>
    <x v="8"/>
  </r>
  <r>
    <x v="1"/>
    <x v="7"/>
    <x v="1"/>
    <x v="0"/>
    <x v="2"/>
    <x v="1912"/>
    <x v="0"/>
    <x v="7"/>
    <x v="4137"/>
    <x v="2144"/>
    <x v="1"/>
    <x v="154"/>
    <x v="1299"/>
    <x v="1"/>
    <x v="1"/>
    <x v="1"/>
    <x v="4060"/>
    <x v="4061"/>
    <x v="4061"/>
    <x v="1"/>
    <x v="1"/>
  </r>
  <r>
    <x v="3"/>
    <x v="15"/>
    <x v="2"/>
    <x v="0"/>
    <x v="3"/>
    <x v="473"/>
    <x v="10"/>
    <x v="4"/>
    <x v="4138"/>
    <x v="484"/>
    <x v="4"/>
    <x v="112"/>
    <x v="3391"/>
    <x v="2"/>
    <x v="2"/>
    <x v="2"/>
    <x v="4061"/>
    <x v="4062"/>
    <x v="4062"/>
    <x v="2"/>
    <x v="2"/>
  </r>
  <r>
    <x v="3"/>
    <x v="30"/>
    <x v="8"/>
    <x v="1"/>
    <x v="0"/>
    <x v="393"/>
    <x v="3"/>
    <x v="0"/>
    <x v="4139"/>
    <x v="1165"/>
    <x v="1"/>
    <x v="2"/>
    <x v="3392"/>
    <x v="8"/>
    <x v="8"/>
    <x v="8"/>
    <x v="4062"/>
    <x v="4063"/>
    <x v="4063"/>
    <x v="8"/>
    <x v="8"/>
  </r>
  <r>
    <x v="1"/>
    <x v="33"/>
    <x v="1"/>
    <x v="1"/>
    <x v="0"/>
    <x v="614"/>
    <x v="6"/>
    <x v="6"/>
    <x v="4140"/>
    <x v="2145"/>
    <x v="3"/>
    <x v="11"/>
    <x v="1346"/>
    <x v="1"/>
    <x v="1"/>
    <x v="1"/>
    <x v="4063"/>
    <x v="4064"/>
    <x v="4064"/>
    <x v="1"/>
    <x v="1"/>
  </r>
  <r>
    <x v="4"/>
    <x v="95"/>
    <x v="10"/>
    <x v="1"/>
    <x v="0"/>
    <x v="2152"/>
    <x v="2"/>
    <x v="4"/>
    <x v="4141"/>
    <x v="1806"/>
    <x v="0"/>
    <x v="2"/>
    <x v="1119"/>
    <x v="10"/>
    <x v="10"/>
    <x v="10"/>
    <x v="4064"/>
    <x v="4065"/>
    <x v="4065"/>
    <x v="10"/>
    <x v="10"/>
  </r>
  <r>
    <x v="3"/>
    <x v="106"/>
    <x v="10"/>
    <x v="0"/>
    <x v="1"/>
    <x v="2153"/>
    <x v="10"/>
    <x v="3"/>
    <x v="4142"/>
    <x v="323"/>
    <x v="3"/>
    <x v="294"/>
    <x v="3190"/>
    <x v="10"/>
    <x v="10"/>
    <x v="10"/>
    <x v="4065"/>
    <x v="4066"/>
    <x v="4066"/>
    <x v="10"/>
    <x v="10"/>
  </r>
  <r>
    <x v="0"/>
    <x v="14"/>
    <x v="0"/>
    <x v="1"/>
    <x v="0"/>
    <x v="2154"/>
    <x v="3"/>
    <x v="4"/>
    <x v="4143"/>
    <x v="2146"/>
    <x v="4"/>
    <x v="59"/>
    <x v="3393"/>
    <x v="0"/>
    <x v="0"/>
    <x v="0"/>
    <x v="4066"/>
    <x v="4067"/>
    <x v="4067"/>
    <x v="0"/>
    <x v="0"/>
  </r>
  <r>
    <x v="5"/>
    <x v="154"/>
    <x v="6"/>
    <x v="1"/>
    <x v="0"/>
    <x v="45"/>
    <x v="1"/>
    <x v="5"/>
    <x v="4144"/>
    <x v="854"/>
    <x v="2"/>
    <x v="23"/>
    <x v="1826"/>
    <x v="6"/>
    <x v="6"/>
    <x v="6"/>
    <x v="4067"/>
    <x v="4068"/>
    <x v="4068"/>
    <x v="6"/>
    <x v="6"/>
  </r>
  <r>
    <x v="5"/>
    <x v="75"/>
    <x v="5"/>
    <x v="1"/>
    <x v="3"/>
    <x v="1518"/>
    <x v="10"/>
    <x v="6"/>
    <x v="4145"/>
    <x v="1938"/>
    <x v="0"/>
    <x v="58"/>
    <x v="3394"/>
    <x v="5"/>
    <x v="5"/>
    <x v="5"/>
    <x v="4068"/>
    <x v="4069"/>
    <x v="4069"/>
    <x v="5"/>
    <x v="5"/>
  </r>
  <r>
    <x v="4"/>
    <x v="176"/>
    <x v="5"/>
    <x v="0"/>
    <x v="0"/>
    <x v="1835"/>
    <x v="9"/>
    <x v="1"/>
    <x v="4146"/>
    <x v="130"/>
    <x v="2"/>
    <x v="2"/>
    <x v="3395"/>
    <x v="5"/>
    <x v="5"/>
    <x v="5"/>
    <x v="4069"/>
    <x v="4070"/>
    <x v="4070"/>
    <x v="5"/>
    <x v="5"/>
  </r>
  <r>
    <x v="5"/>
    <x v="161"/>
    <x v="8"/>
    <x v="1"/>
    <x v="0"/>
    <x v="2141"/>
    <x v="4"/>
    <x v="4"/>
    <x v="4147"/>
    <x v="1220"/>
    <x v="1"/>
    <x v="203"/>
    <x v="3396"/>
    <x v="8"/>
    <x v="8"/>
    <x v="8"/>
    <x v="4070"/>
    <x v="4071"/>
    <x v="4071"/>
    <x v="8"/>
    <x v="8"/>
  </r>
  <r>
    <x v="3"/>
    <x v="35"/>
    <x v="11"/>
    <x v="1"/>
    <x v="2"/>
    <x v="1667"/>
    <x v="5"/>
    <x v="1"/>
    <x v="4148"/>
    <x v="1293"/>
    <x v="3"/>
    <x v="2"/>
    <x v="108"/>
    <x v="11"/>
    <x v="11"/>
    <x v="11"/>
    <x v="4071"/>
    <x v="4072"/>
    <x v="4072"/>
    <x v="11"/>
    <x v="11"/>
  </r>
  <r>
    <x v="5"/>
    <x v="40"/>
    <x v="7"/>
    <x v="1"/>
    <x v="3"/>
    <x v="1622"/>
    <x v="9"/>
    <x v="0"/>
    <x v="4149"/>
    <x v="806"/>
    <x v="3"/>
    <x v="2"/>
    <x v="3397"/>
    <x v="7"/>
    <x v="7"/>
    <x v="7"/>
    <x v="4072"/>
    <x v="4073"/>
    <x v="4073"/>
    <x v="7"/>
    <x v="7"/>
  </r>
  <r>
    <x v="5"/>
    <x v="111"/>
    <x v="6"/>
    <x v="1"/>
    <x v="0"/>
    <x v="743"/>
    <x v="2"/>
    <x v="3"/>
    <x v="4150"/>
    <x v="2147"/>
    <x v="0"/>
    <x v="47"/>
    <x v="3398"/>
    <x v="6"/>
    <x v="6"/>
    <x v="6"/>
    <x v="4073"/>
    <x v="4074"/>
    <x v="4074"/>
    <x v="6"/>
    <x v="6"/>
  </r>
  <r>
    <x v="2"/>
    <x v="82"/>
    <x v="7"/>
    <x v="0"/>
    <x v="2"/>
    <x v="1308"/>
    <x v="9"/>
    <x v="2"/>
    <x v="4151"/>
    <x v="2148"/>
    <x v="2"/>
    <x v="2"/>
    <x v="7"/>
    <x v="7"/>
    <x v="7"/>
    <x v="7"/>
    <x v="4074"/>
    <x v="4075"/>
    <x v="4075"/>
    <x v="7"/>
    <x v="7"/>
  </r>
  <r>
    <x v="4"/>
    <x v="95"/>
    <x v="5"/>
    <x v="1"/>
    <x v="3"/>
    <x v="492"/>
    <x v="7"/>
    <x v="0"/>
    <x v="4152"/>
    <x v="1235"/>
    <x v="5"/>
    <x v="69"/>
    <x v="1222"/>
    <x v="5"/>
    <x v="5"/>
    <x v="5"/>
    <x v="4075"/>
    <x v="4076"/>
    <x v="4076"/>
    <x v="5"/>
    <x v="5"/>
  </r>
  <r>
    <x v="5"/>
    <x v="28"/>
    <x v="5"/>
    <x v="0"/>
    <x v="0"/>
    <x v="1005"/>
    <x v="8"/>
    <x v="0"/>
    <x v="4153"/>
    <x v="673"/>
    <x v="4"/>
    <x v="170"/>
    <x v="3399"/>
    <x v="5"/>
    <x v="5"/>
    <x v="5"/>
    <x v="4076"/>
    <x v="4077"/>
    <x v="4077"/>
    <x v="5"/>
    <x v="5"/>
  </r>
  <r>
    <x v="1"/>
    <x v="120"/>
    <x v="6"/>
    <x v="0"/>
    <x v="3"/>
    <x v="2092"/>
    <x v="2"/>
    <x v="3"/>
    <x v="4154"/>
    <x v="565"/>
    <x v="4"/>
    <x v="106"/>
    <x v="3400"/>
    <x v="6"/>
    <x v="6"/>
    <x v="6"/>
    <x v="4077"/>
    <x v="4078"/>
    <x v="4078"/>
    <x v="6"/>
    <x v="6"/>
  </r>
  <r>
    <x v="5"/>
    <x v="175"/>
    <x v="3"/>
    <x v="0"/>
    <x v="3"/>
    <x v="1699"/>
    <x v="6"/>
    <x v="1"/>
    <x v="4155"/>
    <x v="1995"/>
    <x v="0"/>
    <x v="32"/>
    <x v="1805"/>
    <x v="3"/>
    <x v="3"/>
    <x v="3"/>
    <x v="4078"/>
    <x v="4079"/>
    <x v="4079"/>
    <x v="3"/>
    <x v="3"/>
  </r>
  <r>
    <x v="1"/>
    <x v="159"/>
    <x v="1"/>
    <x v="1"/>
    <x v="2"/>
    <x v="1008"/>
    <x v="5"/>
    <x v="0"/>
    <x v="4156"/>
    <x v="2149"/>
    <x v="2"/>
    <x v="148"/>
    <x v="3401"/>
    <x v="1"/>
    <x v="1"/>
    <x v="1"/>
    <x v="4079"/>
    <x v="4080"/>
    <x v="4080"/>
    <x v="1"/>
    <x v="1"/>
  </r>
  <r>
    <x v="4"/>
    <x v="160"/>
    <x v="2"/>
    <x v="0"/>
    <x v="1"/>
    <x v="2155"/>
    <x v="4"/>
    <x v="4"/>
    <x v="4157"/>
    <x v="1929"/>
    <x v="6"/>
    <x v="237"/>
    <x v="3402"/>
    <x v="2"/>
    <x v="2"/>
    <x v="2"/>
    <x v="4080"/>
    <x v="4081"/>
    <x v="4081"/>
    <x v="2"/>
    <x v="2"/>
  </r>
  <r>
    <x v="5"/>
    <x v="84"/>
    <x v="7"/>
    <x v="1"/>
    <x v="2"/>
    <x v="1852"/>
    <x v="2"/>
    <x v="4"/>
    <x v="4158"/>
    <x v="1828"/>
    <x v="6"/>
    <x v="2"/>
    <x v="3403"/>
    <x v="7"/>
    <x v="7"/>
    <x v="7"/>
    <x v="4081"/>
    <x v="4082"/>
    <x v="4082"/>
    <x v="7"/>
    <x v="7"/>
  </r>
  <r>
    <x v="1"/>
    <x v="136"/>
    <x v="11"/>
    <x v="1"/>
    <x v="1"/>
    <x v="1382"/>
    <x v="7"/>
    <x v="1"/>
    <x v="4159"/>
    <x v="280"/>
    <x v="5"/>
    <x v="37"/>
    <x v="3331"/>
    <x v="11"/>
    <x v="11"/>
    <x v="11"/>
    <x v="4082"/>
    <x v="4083"/>
    <x v="4083"/>
    <x v="11"/>
    <x v="11"/>
  </r>
  <r>
    <x v="3"/>
    <x v="163"/>
    <x v="9"/>
    <x v="1"/>
    <x v="0"/>
    <x v="809"/>
    <x v="9"/>
    <x v="2"/>
    <x v="4160"/>
    <x v="2150"/>
    <x v="3"/>
    <x v="2"/>
    <x v="2837"/>
    <x v="9"/>
    <x v="9"/>
    <x v="9"/>
    <x v="4083"/>
    <x v="4084"/>
    <x v="4084"/>
    <x v="9"/>
    <x v="9"/>
  </r>
  <r>
    <x v="5"/>
    <x v="40"/>
    <x v="11"/>
    <x v="0"/>
    <x v="1"/>
    <x v="894"/>
    <x v="4"/>
    <x v="7"/>
    <x v="4161"/>
    <x v="1205"/>
    <x v="0"/>
    <x v="190"/>
    <x v="3404"/>
    <x v="11"/>
    <x v="11"/>
    <x v="11"/>
    <x v="4084"/>
    <x v="4085"/>
    <x v="4085"/>
    <x v="11"/>
    <x v="11"/>
  </r>
  <r>
    <x v="1"/>
    <x v="59"/>
    <x v="5"/>
    <x v="1"/>
    <x v="2"/>
    <x v="2156"/>
    <x v="7"/>
    <x v="1"/>
    <x v="4162"/>
    <x v="960"/>
    <x v="3"/>
    <x v="19"/>
    <x v="339"/>
    <x v="5"/>
    <x v="5"/>
    <x v="5"/>
    <x v="4085"/>
    <x v="4086"/>
    <x v="4086"/>
    <x v="5"/>
    <x v="5"/>
  </r>
  <r>
    <x v="0"/>
    <x v="181"/>
    <x v="0"/>
    <x v="0"/>
    <x v="3"/>
    <x v="1964"/>
    <x v="3"/>
    <x v="7"/>
    <x v="4163"/>
    <x v="1945"/>
    <x v="0"/>
    <x v="2"/>
    <x v="2473"/>
    <x v="0"/>
    <x v="0"/>
    <x v="0"/>
    <x v="4086"/>
    <x v="4087"/>
    <x v="4087"/>
    <x v="0"/>
    <x v="0"/>
  </r>
  <r>
    <x v="1"/>
    <x v="33"/>
    <x v="3"/>
    <x v="0"/>
    <x v="0"/>
    <x v="214"/>
    <x v="0"/>
    <x v="7"/>
    <x v="4164"/>
    <x v="677"/>
    <x v="1"/>
    <x v="49"/>
    <x v="3405"/>
    <x v="3"/>
    <x v="3"/>
    <x v="3"/>
    <x v="4087"/>
    <x v="4088"/>
    <x v="4088"/>
    <x v="3"/>
    <x v="3"/>
  </r>
  <r>
    <x v="5"/>
    <x v="114"/>
    <x v="6"/>
    <x v="0"/>
    <x v="3"/>
    <x v="1884"/>
    <x v="6"/>
    <x v="1"/>
    <x v="4165"/>
    <x v="489"/>
    <x v="2"/>
    <x v="96"/>
    <x v="2750"/>
    <x v="6"/>
    <x v="6"/>
    <x v="6"/>
    <x v="4088"/>
    <x v="4089"/>
    <x v="4089"/>
    <x v="6"/>
    <x v="6"/>
  </r>
  <r>
    <x v="2"/>
    <x v="137"/>
    <x v="10"/>
    <x v="1"/>
    <x v="2"/>
    <x v="2157"/>
    <x v="0"/>
    <x v="2"/>
    <x v="4166"/>
    <x v="1805"/>
    <x v="6"/>
    <x v="23"/>
    <x v="1425"/>
    <x v="10"/>
    <x v="10"/>
    <x v="10"/>
    <x v="4089"/>
    <x v="4090"/>
    <x v="4090"/>
    <x v="10"/>
    <x v="10"/>
  </r>
  <r>
    <x v="1"/>
    <x v="108"/>
    <x v="6"/>
    <x v="0"/>
    <x v="1"/>
    <x v="2158"/>
    <x v="11"/>
    <x v="3"/>
    <x v="4167"/>
    <x v="1818"/>
    <x v="6"/>
    <x v="71"/>
    <x v="3406"/>
    <x v="6"/>
    <x v="6"/>
    <x v="6"/>
    <x v="4090"/>
    <x v="4091"/>
    <x v="4091"/>
    <x v="6"/>
    <x v="6"/>
  </r>
  <r>
    <x v="0"/>
    <x v="118"/>
    <x v="4"/>
    <x v="1"/>
    <x v="1"/>
    <x v="709"/>
    <x v="6"/>
    <x v="1"/>
    <x v="4168"/>
    <x v="1072"/>
    <x v="3"/>
    <x v="113"/>
    <x v="3407"/>
    <x v="4"/>
    <x v="4"/>
    <x v="4"/>
    <x v="4091"/>
    <x v="4092"/>
    <x v="4092"/>
    <x v="4"/>
    <x v="4"/>
  </r>
  <r>
    <x v="2"/>
    <x v="51"/>
    <x v="9"/>
    <x v="0"/>
    <x v="1"/>
    <x v="1325"/>
    <x v="9"/>
    <x v="3"/>
    <x v="4169"/>
    <x v="127"/>
    <x v="4"/>
    <x v="37"/>
    <x v="3408"/>
    <x v="9"/>
    <x v="9"/>
    <x v="9"/>
    <x v="4092"/>
    <x v="4093"/>
    <x v="4093"/>
    <x v="9"/>
    <x v="9"/>
  </r>
  <r>
    <x v="5"/>
    <x v="150"/>
    <x v="10"/>
    <x v="1"/>
    <x v="0"/>
    <x v="1076"/>
    <x v="0"/>
    <x v="7"/>
    <x v="4170"/>
    <x v="1256"/>
    <x v="0"/>
    <x v="2"/>
    <x v="3409"/>
    <x v="10"/>
    <x v="10"/>
    <x v="10"/>
    <x v="4093"/>
    <x v="4094"/>
    <x v="4094"/>
    <x v="10"/>
    <x v="10"/>
  </r>
  <r>
    <x v="1"/>
    <x v="109"/>
    <x v="0"/>
    <x v="1"/>
    <x v="1"/>
    <x v="975"/>
    <x v="10"/>
    <x v="1"/>
    <x v="4171"/>
    <x v="2151"/>
    <x v="6"/>
    <x v="220"/>
    <x v="3410"/>
    <x v="0"/>
    <x v="0"/>
    <x v="0"/>
    <x v="4094"/>
    <x v="4095"/>
    <x v="4095"/>
    <x v="0"/>
    <x v="0"/>
  </r>
  <r>
    <x v="3"/>
    <x v="10"/>
    <x v="0"/>
    <x v="1"/>
    <x v="0"/>
    <x v="891"/>
    <x v="7"/>
    <x v="1"/>
    <x v="4172"/>
    <x v="2152"/>
    <x v="0"/>
    <x v="38"/>
    <x v="2614"/>
    <x v="0"/>
    <x v="0"/>
    <x v="0"/>
    <x v="4095"/>
    <x v="4096"/>
    <x v="4096"/>
    <x v="0"/>
    <x v="0"/>
  </r>
  <r>
    <x v="3"/>
    <x v="138"/>
    <x v="6"/>
    <x v="0"/>
    <x v="1"/>
    <x v="1729"/>
    <x v="5"/>
    <x v="0"/>
    <x v="4173"/>
    <x v="1844"/>
    <x v="5"/>
    <x v="2"/>
    <x v="3411"/>
    <x v="6"/>
    <x v="6"/>
    <x v="6"/>
    <x v="4096"/>
    <x v="4097"/>
    <x v="4097"/>
    <x v="6"/>
    <x v="6"/>
  </r>
  <r>
    <x v="2"/>
    <x v="144"/>
    <x v="5"/>
    <x v="0"/>
    <x v="1"/>
    <x v="486"/>
    <x v="7"/>
    <x v="2"/>
    <x v="4174"/>
    <x v="730"/>
    <x v="0"/>
    <x v="49"/>
    <x v="3412"/>
    <x v="5"/>
    <x v="5"/>
    <x v="5"/>
    <x v="4097"/>
    <x v="4098"/>
    <x v="4098"/>
    <x v="5"/>
    <x v="5"/>
  </r>
  <r>
    <x v="4"/>
    <x v="31"/>
    <x v="0"/>
    <x v="0"/>
    <x v="0"/>
    <x v="630"/>
    <x v="8"/>
    <x v="2"/>
    <x v="4175"/>
    <x v="375"/>
    <x v="2"/>
    <x v="134"/>
    <x v="886"/>
    <x v="0"/>
    <x v="0"/>
    <x v="0"/>
    <x v="4098"/>
    <x v="4099"/>
    <x v="4099"/>
    <x v="0"/>
    <x v="0"/>
  </r>
  <r>
    <x v="5"/>
    <x v="34"/>
    <x v="4"/>
    <x v="0"/>
    <x v="0"/>
    <x v="973"/>
    <x v="11"/>
    <x v="7"/>
    <x v="4176"/>
    <x v="2153"/>
    <x v="4"/>
    <x v="12"/>
    <x v="3413"/>
    <x v="4"/>
    <x v="4"/>
    <x v="4"/>
    <x v="4099"/>
    <x v="4100"/>
    <x v="4100"/>
    <x v="4"/>
    <x v="4"/>
  </r>
  <r>
    <x v="5"/>
    <x v="87"/>
    <x v="3"/>
    <x v="0"/>
    <x v="2"/>
    <x v="1577"/>
    <x v="0"/>
    <x v="4"/>
    <x v="4177"/>
    <x v="586"/>
    <x v="1"/>
    <x v="204"/>
    <x v="3414"/>
    <x v="3"/>
    <x v="3"/>
    <x v="3"/>
    <x v="4100"/>
    <x v="4101"/>
    <x v="4101"/>
    <x v="3"/>
    <x v="3"/>
  </r>
  <r>
    <x v="1"/>
    <x v="73"/>
    <x v="0"/>
    <x v="1"/>
    <x v="3"/>
    <x v="1181"/>
    <x v="11"/>
    <x v="4"/>
    <x v="4178"/>
    <x v="654"/>
    <x v="2"/>
    <x v="152"/>
    <x v="3415"/>
    <x v="0"/>
    <x v="0"/>
    <x v="0"/>
    <x v="4101"/>
    <x v="4102"/>
    <x v="4102"/>
    <x v="0"/>
    <x v="0"/>
  </r>
  <r>
    <x v="1"/>
    <x v="26"/>
    <x v="5"/>
    <x v="1"/>
    <x v="0"/>
    <x v="2148"/>
    <x v="9"/>
    <x v="2"/>
    <x v="4179"/>
    <x v="623"/>
    <x v="3"/>
    <x v="2"/>
    <x v="3416"/>
    <x v="5"/>
    <x v="5"/>
    <x v="5"/>
    <x v="4102"/>
    <x v="4103"/>
    <x v="4103"/>
    <x v="5"/>
    <x v="5"/>
  </r>
  <r>
    <x v="1"/>
    <x v="152"/>
    <x v="8"/>
    <x v="0"/>
    <x v="2"/>
    <x v="1785"/>
    <x v="11"/>
    <x v="3"/>
    <x v="4180"/>
    <x v="2154"/>
    <x v="2"/>
    <x v="19"/>
    <x v="3417"/>
    <x v="8"/>
    <x v="8"/>
    <x v="8"/>
    <x v="4103"/>
    <x v="4104"/>
    <x v="4104"/>
    <x v="8"/>
    <x v="8"/>
  </r>
  <r>
    <x v="5"/>
    <x v="78"/>
    <x v="4"/>
    <x v="1"/>
    <x v="2"/>
    <x v="1986"/>
    <x v="0"/>
    <x v="2"/>
    <x v="4181"/>
    <x v="336"/>
    <x v="0"/>
    <x v="2"/>
    <x v="3418"/>
    <x v="4"/>
    <x v="4"/>
    <x v="4"/>
    <x v="4104"/>
    <x v="4105"/>
    <x v="4105"/>
    <x v="4"/>
    <x v="4"/>
  </r>
  <r>
    <x v="3"/>
    <x v="94"/>
    <x v="7"/>
    <x v="0"/>
    <x v="0"/>
    <x v="985"/>
    <x v="0"/>
    <x v="1"/>
    <x v="4182"/>
    <x v="1652"/>
    <x v="6"/>
    <x v="2"/>
    <x v="3419"/>
    <x v="7"/>
    <x v="7"/>
    <x v="7"/>
    <x v="4105"/>
    <x v="4106"/>
    <x v="4106"/>
    <x v="7"/>
    <x v="7"/>
  </r>
  <r>
    <x v="1"/>
    <x v="41"/>
    <x v="10"/>
    <x v="0"/>
    <x v="1"/>
    <x v="2159"/>
    <x v="8"/>
    <x v="6"/>
    <x v="4183"/>
    <x v="2155"/>
    <x v="5"/>
    <x v="22"/>
    <x v="2193"/>
    <x v="10"/>
    <x v="10"/>
    <x v="10"/>
    <x v="4106"/>
    <x v="4107"/>
    <x v="4107"/>
    <x v="10"/>
    <x v="10"/>
  </r>
  <r>
    <x v="1"/>
    <x v="80"/>
    <x v="2"/>
    <x v="0"/>
    <x v="0"/>
    <x v="2160"/>
    <x v="4"/>
    <x v="2"/>
    <x v="4184"/>
    <x v="2069"/>
    <x v="5"/>
    <x v="2"/>
    <x v="3420"/>
    <x v="2"/>
    <x v="2"/>
    <x v="2"/>
    <x v="4107"/>
    <x v="4108"/>
    <x v="4108"/>
    <x v="2"/>
    <x v="2"/>
  </r>
  <r>
    <x v="3"/>
    <x v="21"/>
    <x v="3"/>
    <x v="1"/>
    <x v="0"/>
    <x v="1440"/>
    <x v="5"/>
    <x v="1"/>
    <x v="4185"/>
    <x v="2156"/>
    <x v="6"/>
    <x v="128"/>
    <x v="3421"/>
    <x v="3"/>
    <x v="3"/>
    <x v="3"/>
    <x v="4108"/>
    <x v="4109"/>
    <x v="4109"/>
    <x v="3"/>
    <x v="3"/>
  </r>
  <r>
    <x v="5"/>
    <x v="58"/>
    <x v="8"/>
    <x v="0"/>
    <x v="0"/>
    <x v="2161"/>
    <x v="1"/>
    <x v="3"/>
    <x v="4186"/>
    <x v="1619"/>
    <x v="3"/>
    <x v="2"/>
    <x v="2167"/>
    <x v="8"/>
    <x v="8"/>
    <x v="8"/>
    <x v="4109"/>
    <x v="4110"/>
    <x v="4110"/>
    <x v="8"/>
    <x v="8"/>
  </r>
  <r>
    <x v="2"/>
    <x v="125"/>
    <x v="0"/>
    <x v="0"/>
    <x v="1"/>
    <x v="1205"/>
    <x v="4"/>
    <x v="7"/>
    <x v="4187"/>
    <x v="2157"/>
    <x v="5"/>
    <x v="69"/>
    <x v="3422"/>
    <x v="0"/>
    <x v="0"/>
    <x v="0"/>
    <x v="4110"/>
    <x v="4111"/>
    <x v="4111"/>
    <x v="0"/>
    <x v="0"/>
  </r>
  <r>
    <x v="5"/>
    <x v="126"/>
    <x v="9"/>
    <x v="1"/>
    <x v="0"/>
    <x v="1027"/>
    <x v="1"/>
    <x v="5"/>
    <x v="4188"/>
    <x v="1654"/>
    <x v="5"/>
    <x v="54"/>
    <x v="3423"/>
    <x v="9"/>
    <x v="9"/>
    <x v="9"/>
    <x v="4111"/>
    <x v="4112"/>
    <x v="4112"/>
    <x v="9"/>
    <x v="9"/>
  </r>
  <r>
    <x v="5"/>
    <x v="54"/>
    <x v="1"/>
    <x v="0"/>
    <x v="0"/>
    <x v="1764"/>
    <x v="6"/>
    <x v="5"/>
    <x v="4189"/>
    <x v="1096"/>
    <x v="6"/>
    <x v="110"/>
    <x v="3424"/>
    <x v="1"/>
    <x v="1"/>
    <x v="1"/>
    <x v="4112"/>
    <x v="4113"/>
    <x v="4113"/>
    <x v="1"/>
    <x v="1"/>
  </r>
  <r>
    <x v="1"/>
    <x v="80"/>
    <x v="9"/>
    <x v="1"/>
    <x v="2"/>
    <x v="2162"/>
    <x v="1"/>
    <x v="4"/>
    <x v="4190"/>
    <x v="980"/>
    <x v="0"/>
    <x v="148"/>
    <x v="3188"/>
    <x v="9"/>
    <x v="9"/>
    <x v="9"/>
    <x v="4113"/>
    <x v="4114"/>
    <x v="4114"/>
    <x v="9"/>
    <x v="9"/>
  </r>
  <r>
    <x v="5"/>
    <x v="91"/>
    <x v="3"/>
    <x v="1"/>
    <x v="0"/>
    <x v="1942"/>
    <x v="4"/>
    <x v="2"/>
    <x v="4191"/>
    <x v="2096"/>
    <x v="5"/>
    <x v="22"/>
    <x v="3425"/>
    <x v="3"/>
    <x v="3"/>
    <x v="3"/>
    <x v="4114"/>
    <x v="4115"/>
    <x v="4115"/>
    <x v="3"/>
    <x v="3"/>
  </r>
  <r>
    <x v="1"/>
    <x v="140"/>
    <x v="8"/>
    <x v="1"/>
    <x v="1"/>
    <x v="2163"/>
    <x v="0"/>
    <x v="4"/>
    <x v="4192"/>
    <x v="1506"/>
    <x v="1"/>
    <x v="2"/>
    <x v="3426"/>
    <x v="8"/>
    <x v="8"/>
    <x v="8"/>
    <x v="4115"/>
    <x v="4116"/>
    <x v="4116"/>
    <x v="8"/>
    <x v="8"/>
  </r>
  <r>
    <x v="1"/>
    <x v="36"/>
    <x v="0"/>
    <x v="1"/>
    <x v="0"/>
    <x v="1681"/>
    <x v="9"/>
    <x v="5"/>
    <x v="4193"/>
    <x v="1061"/>
    <x v="2"/>
    <x v="2"/>
    <x v="3427"/>
    <x v="0"/>
    <x v="0"/>
    <x v="0"/>
    <x v="4116"/>
    <x v="4117"/>
    <x v="4117"/>
    <x v="0"/>
    <x v="0"/>
  </r>
  <r>
    <x v="5"/>
    <x v="105"/>
    <x v="4"/>
    <x v="1"/>
    <x v="2"/>
    <x v="1315"/>
    <x v="6"/>
    <x v="7"/>
    <x v="4194"/>
    <x v="460"/>
    <x v="4"/>
    <x v="96"/>
    <x v="3428"/>
    <x v="4"/>
    <x v="4"/>
    <x v="4"/>
    <x v="4117"/>
    <x v="4118"/>
    <x v="4118"/>
    <x v="4"/>
    <x v="4"/>
  </r>
  <r>
    <x v="1"/>
    <x v="169"/>
    <x v="4"/>
    <x v="1"/>
    <x v="2"/>
    <x v="1339"/>
    <x v="1"/>
    <x v="5"/>
    <x v="4195"/>
    <x v="2158"/>
    <x v="4"/>
    <x v="2"/>
    <x v="3429"/>
    <x v="4"/>
    <x v="4"/>
    <x v="4"/>
    <x v="4118"/>
    <x v="4119"/>
    <x v="4119"/>
    <x v="4"/>
    <x v="4"/>
  </r>
  <r>
    <x v="5"/>
    <x v="162"/>
    <x v="0"/>
    <x v="0"/>
    <x v="3"/>
    <x v="2164"/>
    <x v="1"/>
    <x v="6"/>
    <x v="4196"/>
    <x v="357"/>
    <x v="3"/>
    <x v="2"/>
    <x v="2431"/>
    <x v="0"/>
    <x v="0"/>
    <x v="0"/>
    <x v="4119"/>
    <x v="4120"/>
    <x v="4120"/>
    <x v="0"/>
    <x v="0"/>
  </r>
  <r>
    <x v="1"/>
    <x v="26"/>
    <x v="5"/>
    <x v="0"/>
    <x v="2"/>
    <x v="2165"/>
    <x v="1"/>
    <x v="6"/>
    <x v="4197"/>
    <x v="966"/>
    <x v="3"/>
    <x v="69"/>
    <x v="3430"/>
    <x v="5"/>
    <x v="5"/>
    <x v="5"/>
    <x v="4120"/>
    <x v="4121"/>
    <x v="4121"/>
    <x v="5"/>
    <x v="5"/>
  </r>
  <r>
    <x v="1"/>
    <x v="93"/>
    <x v="5"/>
    <x v="0"/>
    <x v="2"/>
    <x v="645"/>
    <x v="4"/>
    <x v="1"/>
    <x v="4198"/>
    <x v="2159"/>
    <x v="1"/>
    <x v="2"/>
    <x v="3431"/>
    <x v="5"/>
    <x v="5"/>
    <x v="5"/>
    <x v="4121"/>
    <x v="4122"/>
    <x v="4122"/>
    <x v="5"/>
    <x v="5"/>
  </r>
  <r>
    <x v="5"/>
    <x v="100"/>
    <x v="2"/>
    <x v="0"/>
    <x v="2"/>
    <x v="2166"/>
    <x v="6"/>
    <x v="2"/>
    <x v="4199"/>
    <x v="2160"/>
    <x v="0"/>
    <x v="2"/>
    <x v="3432"/>
    <x v="2"/>
    <x v="2"/>
    <x v="2"/>
    <x v="4122"/>
    <x v="4123"/>
    <x v="4123"/>
    <x v="2"/>
    <x v="2"/>
  </r>
  <r>
    <x v="6"/>
    <x v="180"/>
    <x v="2"/>
    <x v="1"/>
    <x v="2"/>
    <x v="505"/>
    <x v="3"/>
    <x v="3"/>
    <x v="4200"/>
    <x v="2161"/>
    <x v="6"/>
    <x v="187"/>
    <x v="3433"/>
    <x v="2"/>
    <x v="2"/>
    <x v="2"/>
    <x v="4123"/>
    <x v="4124"/>
    <x v="4124"/>
    <x v="2"/>
    <x v="2"/>
  </r>
  <r>
    <x v="2"/>
    <x v="12"/>
    <x v="6"/>
    <x v="0"/>
    <x v="2"/>
    <x v="2167"/>
    <x v="7"/>
    <x v="5"/>
    <x v="4201"/>
    <x v="1769"/>
    <x v="5"/>
    <x v="65"/>
    <x v="3434"/>
    <x v="6"/>
    <x v="6"/>
    <x v="6"/>
    <x v="4124"/>
    <x v="4125"/>
    <x v="4125"/>
    <x v="6"/>
    <x v="6"/>
  </r>
  <r>
    <x v="2"/>
    <x v="90"/>
    <x v="0"/>
    <x v="1"/>
    <x v="1"/>
    <x v="2168"/>
    <x v="4"/>
    <x v="4"/>
    <x v="4202"/>
    <x v="1803"/>
    <x v="3"/>
    <x v="59"/>
    <x v="3435"/>
    <x v="0"/>
    <x v="0"/>
    <x v="0"/>
    <x v="4125"/>
    <x v="4126"/>
    <x v="4126"/>
    <x v="0"/>
    <x v="0"/>
  </r>
  <r>
    <x v="5"/>
    <x v="9"/>
    <x v="9"/>
    <x v="0"/>
    <x v="3"/>
    <x v="815"/>
    <x v="8"/>
    <x v="1"/>
    <x v="4203"/>
    <x v="781"/>
    <x v="6"/>
    <x v="2"/>
    <x v="3436"/>
    <x v="9"/>
    <x v="9"/>
    <x v="9"/>
    <x v="4126"/>
    <x v="4127"/>
    <x v="4127"/>
    <x v="9"/>
    <x v="9"/>
  </r>
  <r>
    <x v="5"/>
    <x v="53"/>
    <x v="8"/>
    <x v="0"/>
    <x v="2"/>
    <x v="343"/>
    <x v="4"/>
    <x v="1"/>
    <x v="4204"/>
    <x v="881"/>
    <x v="3"/>
    <x v="198"/>
    <x v="1802"/>
    <x v="8"/>
    <x v="8"/>
    <x v="8"/>
    <x v="4127"/>
    <x v="4128"/>
    <x v="4128"/>
    <x v="8"/>
    <x v="8"/>
  </r>
  <r>
    <x v="5"/>
    <x v="62"/>
    <x v="9"/>
    <x v="0"/>
    <x v="0"/>
    <x v="2169"/>
    <x v="6"/>
    <x v="0"/>
    <x v="4205"/>
    <x v="750"/>
    <x v="6"/>
    <x v="210"/>
    <x v="3437"/>
    <x v="9"/>
    <x v="9"/>
    <x v="9"/>
    <x v="4128"/>
    <x v="4129"/>
    <x v="4129"/>
    <x v="9"/>
    <x v="9"/>
  </r>
  <r>
    <x v="5"/>
    <x v="40"/>
    <x v="8"/>
    <x v="1"/>
    <x v="1"/>
    <x v="889"/>
    <x v="8"/>
    <x v="3"/>
    <x v="4206"/>
    <x v="1626"/>
    <x v="2"/>
    <x v="71"/>
    <x v="1600"/>
    <x v="8"/>
    <x v="8"/>
    <x v="8"/>
    <x v="4129"/>
    <x v="4130"/>
    <x v="4130"/>
    <x v="8"/>
    <x v="8"/>
  </r>
  <r>
    <x v="1"/>
    <x v="73"/>
    <x v="5"/>
    <x v="0"/>
    <x v="0"/>
    <x v="2170"/>
    <x v="10"/>
    <x v="1"/>
    <x v="4207"/>
    <x v="2089"/>
    <x v="6"/>
    <x v="149"/>
    <x v="1336"/>
    <x v="5"/>
    <x v="5"/>
    <x v="5"/>
    <x v="4130"/>
    <x v="4131"/>
    <x v="4131"/>
    <x v="5"/>
    <x v="5"/>
  </r>
  <r>
    <x v="3"/>
    <x v="151"/>
    <x v="0"/>
    <x v="1"/>
    <x v="0"/>
    <x v="1894"/>
    <x v="7"/>
    <x v="6"/>
    <x v="4208"/>
    <x v="92"/>
    <x v="0"/>
    <x v="2"/>
    <x v="2991"/>
    <x v="0"/>
    <x v="0"/>
    <x v="0"/>
    <x v="4131"/>
    <x v="4132"/>
    <x v="4132"/>
    <x v="0"/>
    <x v="0"/>
  </r>
  <r>
    <x v="2"/>
    <x v="68"/>
    <x v="9"/>
    <x v="0"/>
    <x v="1"/>
    <x v="1599"/>
    <x v="4"/>
    <x v="0"/>
    <x v="4209"/>
    <x v="822"/>
    <x v="4"/>
    <x v="19"/>
    <x v="3438"/>
    <x v="9"/>
    <x v="9"/>
    <x v="9"/>
    <x v="4132"/>
    <x v="4133"/>
    <x v="4133"/>
    <x v="9"/>
    <x v="9"/>
  </r>
  <r>
    <x v="5"/>
    <x v="58"/>
    <x v="8"/>
    <x v="0"/>
    <x v="3"/>
    <x v="1633"/>
    <x v="4"/>
    <x v="5"/>
    <x v="4210"/>
    <x v="1953"/>
    <x v="2"/>
    <x v="57"/>
    <x v="3439"/>
    <x v="8"/>
    <x v="8"/>
    <x v="8"/>
    <x v="4133"/>
    <x v="4134"/>
    <x v="4134"/>
    <x v="8"/>
    <x v="8"/>
  </r>
  <r>
    <x v="1"/>
    <x v="142"/>
    <x v="5"/>
    <x v="0"/>
    <x v="3"/>
    <x v="922"/>
    <x v="5"/>
    <x v="2"/>
    <x v="4211"/>
    <x v="292"/>
    <x v="0"/>
    <x v="2"/>
    <x v="1593"/>
    <x v="5"/>
    <x v="5"/>
    <x v="5"/>
    <x v="4134"/>
    <x v="4135"/>
    <x v="4135"/>
    <x v="5"/>
    <x v="5"/>
  </r>
  <r>
    <x v="2"/>
    <x v="165"/>
    <x v="4"/>
    <x v="0"/>
    <x v="1"/>
    <x v="2171"/>
    <x v="10"/>
    <x v="7"/>
    <x v="4212"/>
    <x v="1388"/>
    <x v="0"/>
    <x v="179"/>
    <x v="2989"/>
    <x v="4"/>
    <x v="4"/>
    <x v="4"/>
    <x v="4135"/>
    <x v="4136"/>
    <x v="4136"/>
    <x v="4"/>
    <x v="4"/>
  </r>
  <r>
    <x v="1"/>
    <x v="152"/>
    <x v="2"/>
    <x v="0"/>
    <x v="3"/>
    <x v="1703"/>
    <x v="9"/>
    <x v="7"/>
    <x v="4213"/>
    <x v="1043"/>
    <x v="4"/>
    <x v="26"/>
    <x v="3440"/>
    <x v="2"/>
    <x v="2"/>
    <x v="2"/>
    <x v="4136"/>
    <x v="4137"/>
    <x v="4137"/>
    <x v="2"/>
    <x v="2"/>
  </r>
  <r>
    <x v="1"/>
    <x v="85"/>
    <x v="9"/>
    <x v="0"/>
    <x v="2"/>
    <x v="307"/>
    <x v="9"/>
    <x v="2"/>
    <x v="4214"/>
    <x v="1850"/>
    <x v="6"/>
    <x v="28"/>
    <x v="3441"/>
    <x v="9"/>
    <x v="9"/>
    <x v="9"/>
    <x v="4137"/>
    <x v="4138"/>
    <x v="4138"/>
    <x v="9"/>
    <x v="9"/>
  </r>
  <r>
    <x v="4"/>
    <x v="158"/>
    <x v="10"/>
    <x v="1"/>
    <x v="1"/>
    <x v="2172"/>
    <x v="10"/>
    <x v="2"/>
    <x v="4215"/>
    <x v="1700"/>
    <x v="2"/>
    <x v="300"/>
    <x v="3442"/>
    <x v="10"/>
    <x v="10"/>
    <x v="10"/>
    <x v="4138"/>
    <x v="4139"/>
    <x v="4139"/>
    <x v="10"/>
    <x v="10"/>
  </r>
  <r>
    <x v="5"/>
    <x v="161"/>
    <x v="6"/>
    <x v="1"/>
    <x v="2"/>
    <x v="2173"/>
    <x v="5"/>
    <x v="4"/>
    <x v="4216"/>
    <x v="974"/>
    <x v="3"/>
    <x v="2"/>
    <x v="3443"/>
    <x v="6"/>
    <x v="6"/>
    <x v="6"/>
    <x v="4139"/>
    <x v="4140"/>
    <x v="4140"/>
    <x v="6"/>
    <x v="6"/>
  </r>
  <r>
    <x v="5"/>
    <x v="32"/>
    <x v="9"/>
    <x v="1"/>
    <x v="3"/>
    <x v="1411"/>
    <x v="7"/>
    <x v="2"/>
    <x v="4217"/>
    <x v="2162"/>
    <x v="5"/>
    <x v="42"/>
    <x v="3444"/>
    <x v="9"/>
    <x v="9"/>
    <x v="9"/>
    <x v="4140"/>
    <x v="4141"/>
    <x v="4141"/>
    <x v="9"/>
    <x v="9"/>
  </r>
  <r>
    <x v="4"/>
    <x v="173"/>
    <x v="1"/>
    <x v="0"/>
    <x v="3"/>
    <x v="1379"/>
    <x v="1"/>
    <x v="3"/>
    <x v="4218"/>
    <x v="248"/>
    <x v="2"/>
    <x v="207"/>
    <x v="3445"/>
    <x v="1"/>
    <x v="1"/>
    <x v="1"/>
    <x v="4141"/>
    <x v="4142"/>
    <x v="4142"/>
    <x v="1"/>
    <x v="1"/>
  </r>
  <r>
    <x v="6"/>
    <x v="171"/>
    <x v="5"/>
    <x v="1"/>
    <x v="0"/>
    <x v="236"/>
    <x v="4"/>
    <x v="2"/>
    <x v="4219"/>
    <x v="1385"/>
    <x v="0"/>
    <x v="180"/>
    <x v="3446"/>
    <x v="5"/>
    <x v="5"/>
    <x v="5"/>
    <x v="4142"/>
    <x v="4143"/>
    <x v="4143"/>
    <x v="5"/>
    <x v="5"/>
  </r>
  <r>
    <x v="5"/>
    <x v="127"/>
    <x v="1"/>
    <x v="1"/>
    <x v="0"/>
    <x v="1479"/>
    <x v="10"/>
    <x v="3"/>
    <x v="4220"/>
    <x v="1153"/>
    <x v="0"/>
    <x v="12"/>
    <x v="3447"/>
    <x v="1"/>
    <x v="1"/>
    <x v="1"/>
    <x v="4143"/>
    <x v="4144"/>
    <x v="4144"/>
    <x v="1"/>
    <x v="1"/>
  </r>
  <r>
    <x v="2"/>
    <x v="37"/>
    <x v="4"/>
    <x v="0"/>
    <x v="1"/>
    <x v="1689"/>
    <x v="5"/>
    <x v="6"/>
    <x v="4221"/>
    <x v="2163"/>
    <x v="3"/>
    <x v="2"/>
    <x v="3448"/>
    <x v="4"/>
    <x v="4"/>
    <x v="4"/>
    <x v="4144"/>
    <x v="4145"/>
    <x v="4145"/>
    <x v="4"/>
    <x v="4"/>
  </r>
  <r>
    <x v="2"/>
    <x v="37"/>
    <x v="11"/>
    <x v="0"/>
    <x v="1"/>
    <x v="2034"/>
    <x v="10"/>
    <x v="4"/>
    <x v="4222"/>
    <x v="145"/>
    <x v="5"/>
    <x v="151"/>
    <x v="3449"/>
    <x v="11"/>
    <x v="11"/>
    <x v="11"/>
    <x v="4145"/>
    <x v="4146"/>
    <x v="4146"/>
    <x v="11"/>
    <x v="11"/>
  </r>
  <r>
    <x v="0"/>
    <x v="181"/>
    <x v="9"/>
    <x v="1"/>
    <x v="1"/>
    <x v="1198"/>
    <x v="8"/>
    <x v="4"/>
    <x v="4223"/>
    <x v="841"/>
    <x v="6"/>
    <x v="131"/>
    <x v="1520"/>
    <x v="9"/>
    <x v="9"/>
    <x v="9"/>
    <x v="4146"/>
    <x v="4147"/>
    <x v="4147"/>
    <x v="9"/>
    <x v="9"/>
  </r>
  <r>
    <x v="1"/>
    <x v="2"/>
    <x v="3"/>
    <x v="0"/>
    <x v="1"/>
    <x v="1593"/>
    <x v="11"/>
    <x v="5"/>
    <x v="4224"/>
    <x v="741"/>
    <x v="5"/>
    <x v="185"/>
    <x v="3450"/>
    <x v="3"/>
    <x v="3"/>
    <x v="3"/>
    <x v="4147"/>
    <x v="4148"/>
    <x v="4148"/>
    <x v="3"/>
    <x v="3"/>
  </r>
  <r>
    <x v="1"/>
    <x v="44"/>
    <x v="0"/>
    <x v="0"/>
    <x v="2"/>
    <x v="879"/>
    <x v="5"/>
    <x v="7"/>
    <x v="4225"/>
    <x v="1512"/>
    <x v="4"/>
    <x v="159"/>
    <x v="3451"/>
    <x v="0"/>
    <x v="0"/>
    <x v="0"/>
    <x v="4148"/>
    <x v="4149"/>
    <x v="4149"/>
    <x v="0"/>
    <x v="0"/>
  </r>
  <r>
    <x v="2"/>
    <x v="112"/>
    <x v="5"/>
    <x v="0"/>
    <x v="1"/>
    <x v="2174"/>
    <x v="4"/>
    <x v="5"/>
    <x v="4226"/>
    <x v="1269"/>
    <x v="1"/>
    <x v="45"/>
    <x v="340"/>
    <x v="5"/>
    <x v="5"/>
    <x v="5"/>
    <x v="4149"/>
    <x v="4150"/>
    <x v="4150"/>
    <x v="5"/>
    <x v="5"/>
  </r>
  <r>
    <x v="1"/>
    <x v="73"/>
    <x v="0"/>
    <x v="0"/>
    <x v="1"/>
    <x v="2175"/>
    <x v="7"/>
    <x v="2"/>
    <x v="4227"/>
    <x v="899"/>
    <x v="1"/>
    <x v="95"/>
    <x v="332"/>
    <x v="0"/>
    <x v="0"/>
    <x v="0"/>
    <x v="4150"/>
    <x v="4151"/>
    <x v="4151"/>
    <x v="0"/>
    <x v="0"/>
  </r>
  <r>
    <x v="2"/>
    <x v="141"/>
    <x v="7"/>
    <x v="1"/>
    <x v="1"/>
    <x v="2176"/>
    <x v="10"/>
    <x v="5"/>
    <x v="4228"/>
    <x v="555"/>
    <x v="2"/>
    <x v="70"/>
    <x v="3452"/>
    <x v="7"/>
    <x v="7"/>
    <x v="7"/>
    <x v="4151"/>
    <x v="4152"/>
    <x v="4152"/>
    <x v="7"/>
    <x v="7"/>
  </r>
  <r>
    <x v="1"/>
    <x v="86"/>
    <x v="2"/>
    <x v="0"/>
    <x v="3"/>
    <x v="1036"/>
    <x v="4"/>
    <x v="0"/>
    <x v="4229"/>
    <x v="1858"/>
    <x v="0"/>
    <x v="57"/>
    <x v="3453"/>
    <x v="2"/>
    <x v="2"/>
    <x v="2"/>
    <x v="4152"/>
    <x v="4153"/>
    <x v="4153"/>
    <x v="2"/>
    <x v="2"/>
  </r>
  <r>
    <x v="1"/>
    <x v="43"/>
    <x v="8"/>
    <x v="0"/>
    <x v="3"/>
    <x v="1424"/>
    <x v="7"/>
    <x v="3"/>
    <x v="4230"/>
    <x v="1071"/>
    <x v="2"/>
    <x v="2"/>
    <x v="3454"/>
    <x v="8"/>
    <x v="8"/>
    <x v="8"/>
    <x v="4153"/>
    <x v="4154"/>
    <x v="4154"/>
    <x v="8"/>
    <x v="8"/>
  </r>
  <r>
    <x v="0"/>
    <x v="146"/>
    <x v="10"/>
    <x v="0"/>
    <x v="3"/>
    <x v="864"/>
    <x v="8"/>
    <x v="2"/>
    <x v="4231"/>
    <x v="1993"/>
    <x v="2"/>
    <x v="32"/>
    <x v="3455"/>
    <x v="10"/>
    <x v="10"/>
    <x v="10"/>
    <x v="4154"/>
    <x v="4155"/>
    <x v="4155"/>
    <x v="10"/>
    <x v="10"/>
  </r>
  <r>
    <x v="3"/>
    <x v="94"/>
    <x v="4"/>
    <x v="0"/>
    <x v="2"/>
    <x v="668"/>
    <x v="3"/>
    <x v="0"/>
    <x v="4232"/>
    <x v="1403"/>
    <x v="4"/>
    <x v="159"/>
    <x v="3456"/>
    <x v="4"/>
    <x v="4"/>
    <x v="4"/>
    <x v="4155"/>
    <x v="4156"/>
    <x v="4156"/>
    <x v="4"/>
    <x v="4"/>
  </r>
  <r>
    <x v="1"/>
    <x v="179"/>
    <x v="8"/>
    <x v="1"/>
    <x v="0"/>
    <x v="1466"/>
    <x v="9"/>
    <x v="1"/>
    <x v="4233"/>
    <x v="2164"/>
    <x v="2"/>
    <x v="2"/>
    <x v="3457"/>
    <x v="8"/>
    <x v="8"/>
    <x v="8"/>
    <x v="4156"/>
    <x v="4157"/>
    <x v="4157"/>
    <x v="8"/>
    <x v="8"/>
  </r>
  <r>
    <x v="3"/>
    <x v="35"/>
    <x v="0"/>
    <x v="1"/>
    <x v="2"/>
    <x v="623"/>
    <x v="7"/>
    <x v="7"/>
    <x v="4234"/>
    <x v="1256"/>
    <x v="0"/>
    <x v="2"/>
    <x v="3458"/>
    <x v="0"/>
    <x v="0"/>
    <x v="0"/>
    <x v="4157"/>
    <x v="4158"/>
    <x v="4158"/>
    <x v="0"/>
    <x v="0"/>
  </r>
  <r>
    <x v="1"/>
    <x v="108"/>
    <x v="10"/>
    <x v="0"/>
    <x v="3"/>
    <x v="1647"/>
    <x v="2"/>
    <x v="5"/>
    <x v="4235"/>
    <x v="2165"/>
    <x v="6"/>
    <x v="19"/>
    <x v="3459"/>
    <x v="10"/>
    <x v="10"/>
    <x v="10"/>
    <x v="4158"/>
    <x v="4159"/>
    <x v="4159"/>
    <x v="10"/>
    <x v="10"/>
  </r>
  <r>
    <x v="3"/>
    <x v="184"/>
    <x v="10"/>
    <x v="1"/>
    <x v="0"/>
    <x v="475"/>
    <x v="9"/>
    <x v="2"/>
    <x v="4236"/>
    <x v="1154"/>
    <x v="0"/>
    <x v="2"/>
    <x v="3460"/>
    <x v="10"/>
    <x v="10"/>
    <x v="10"/>
    <x v="4159"/>
    <x v="4160"/>
    <x v="4160"/>
    <x v="10"/>
    <x v="10"/>
  </r>
  <r>
    <x v="0"/>
    <x v="1"/>
    <x v="1"/>
    <x v="1"/>
    <x v="1"/>
    <x v="1958"/>
    <x v="1"/>
    <x v="1"/>
    <x v="4237"/>
    <x v="475"/>
    <x v="6"/>
    <x v="207"/>
    <x v="3461"/>
    <x v="1"/>
    <x v="1"/>
    <x v="1"/>
    <x v="4160"/>
    <x v="4161"/>
    <x v="4161"/>
    <x v="1"/>
    <x v="1"/>
  </r>
  <r>
    <x v="3"/>
    <x v="138"/>
    <x v="4"/>
    <x v="1"/>
    <x v="2"/>
    <x v="624"/>
    <x v="7"/>
    <x v="2"/>
    <x v="4238"/>
    <x v="697"/>
    <x v="3"/>
    <x v="2"/>
    <x v="3462"/>
    <x v="4"/>
    <x v="4"/>
    <x v="4"/>
    <x v="4161"/>
    <x v="4162"/>
    <x v="4162"/>
    <x v="4"/>
    <x v="4"/>
  </r>
  <r>
    <x v="3"/>
    <x v="10"/>
    <x v="10"/>
    <x v="0"/>
    <x v="3"/>
    <x v="852"/>
    <x v="7"/>
    <x v="0"/>
    <x v="4239"/>
    <x v="1058"/>
    <x v="0"/>
    <x v="2"/>
    <x v="3463"/>
    <x v="10"/>
    <x v="10"/>
    <x v="10"/>
    <x v="4162"/>
    <x v="4163"/>
    <x v="4163"/>
    <x v="10"/>
    <x v="10"/>
  </r>
  <r>
    <x v="0"/>
    <x v="172"/>
    <x v="11"/>
    <x v="1"/>
    <x v="1"/>
    <x v="1563"/>
    <x v="8"/>
    <x v="3"/>
    <x v="4240"/>
    <x v="476"/>
    <x v="3"/>
    <x v="69"/>
    <x v="552"/>
    <x v="11"/>
    <x v="11"/>
    <x v="11"/>
    <x v="4163"/>
    <x v="4164"/>
    <x v="4164"/>
    <x v="11"/>
    <x v="11"/>
  </r>
  <r>
    <x v="5"/>
    <x v="75"/>
    <x v="9"/>
    <x v="1"/>
    <x v="3"/>
    <x v="182"/>
    <x v="5"/>
    <x v="0"/>
    <x v="4241"/>
    <x v="1214"/>
    <x v="6"/>
    <x v="2"/>
    <x v="1005"/>
    <x v="9"/>
    <x v="9"/>
    <x v="9"/>
    <x v="4164"/>
    <x v="4165"/>
    <x v="4165"/>
    <x v="9"/>
    <x v="9"/>
  </r>
  <r>
    <x v="5"/>
    <x v="117"/>
    <x v="10"/>
    <x v="1"/>
    <x v="2"/>
    <x v="660"/>
    <x v="1"/>
    <x v="7"/>
    <x v="4242"/>
    <x v="124"/>
    <x v="0"/>
    <x v="126"/>
    <x v="3464"/>
    <x v="10"/>
    <x v="10"/>
    <x v="10"/>
    <x v="4165"/>
    <x v="4166"/>
    <x v="4166"/>
    <x v="10"/>
    <x v="10"/>
  </r>
  <r>
    <x v="0"/>
    <x v="146"/>
    <x v="8"/>
    <x v="0"/>
    <x v="1"/>
    <x v="936"/>
    <x v="9"/>
    <x v="5"/>
    <x v="4243"/>
    <x v="2166"/>
    <x v="5"/>
    <x v="290"/>
    <x v="2325"/>
    <x v="8"/>
    <x v="8"/>
    <x v="8"/>
    <x v="4166"/>
    <x v="4167"/>
    <x v="4167"/>
    <x v="8"/>
    <x v="8"/>
  </r>
  <r>
    <x v="0"/>
    <x v="14"/>
    <x v="2"/>
    <x v="1"/>
    <x v="0"/>
    <x v="732"/>
    <x v="3"/>
    <x v="4"/>
    <x v="4244"/>
    <x v="726"/>
    <x v="4"/>
    <x v="2"/>
    <x v="3465"/>
    <x v="2"/>
    <x v="2"/>
    <x v="2"/>
    <x v="4167"/>
    <x v="4168"/>
    <x v="4168"/>
    <x v="2"/>
    <x v="2"/>
  </r>
  <r>
    <x v="5"/>
    <x v="78"/>
    <x v="2"/>
    <x v="1"/>
    <x v="0"/>
    <x v="935"/>
    <x v="7"/>
    <x v="1"/>
    <x v="4245"/>
    <x v="2167"/>
    <x v="2"/>
    <x v="148"/>
    <x v="2127"/>
    <x v="2"/>
    <x v="2"/>
    <x v="2"/>
    <x v="4168"/>
    <x v="4169"/>
    <x v="4169"/>
    <x v="2"/>
    <x v="2"/>
  </r>
  <r>
    <x v="3"/>
    <x v="11"/>
    <x v="4"/>
    <x v="0"/>
    <x v="0"/>
    <x v="1981"/>
    <x v="9"/>
    <x v="0"/>
    <x v="4246"/>
    <x v="1106"/>
    <x v="5"/>
    <x v="95"/>
    <x v="1767"/>
    <x v="4"/>
    <x v="4"/>
    <x v="4"/>
    <x v="4169"/>
    <x v="4170"/>
    <x v="4170"/>
    <x v="4"/>
    <x v="4"/>
  </r>
  <r>
    <x v="5"/>
    <x v="96"/>
    <x v="3"/>
    <x v="0"/>
    <x v="1"/>
    <x v="341"/>
    <x v="2"/>
    <x v="1"/>
    <x v="4247"/>
    <x v="317"/>
    <x v="6"/>
    <x v="2"/>
    <x v="3298"/>
    <x v="3"/>
    <x v="3"/>
    <x v="3"/>
    <x v="4170"/>
    <x v="4171"/>
    <x v="4171"/>
    <x v="3"/>
    <x v="3"/>
  </r>
  <r>
    <x v="5"/>
    <x v="32"/>
    <x v="9"/>
    <x v="0"/>
    <x v="2"/>
    <x v="197"/>
    <x v="11"/>
    <x v="5"/>
    <x v="4248"/>
    <x v="168"/>
    <x v="4"/>
    <x v="2"/>
    <x v="2338"/>
    <x v="9"/>
    <x v="9"/>
    <x v="9"/>
    <x v="4171"/>
    <x v="4172"/>
    <x v="4172"/>
    <x v="9"/>
    <x v="9"/>
  </r>
  <r>
    <x v="5"/>
    <x v="126"/>
    <x v="7"/>
    <x v="1"/>
    <x v="1"/>
    <x v="2014"/>
    <x v="11"/>
    <x v="4"/>
    <x v="4249"/>
    <x v="95"/>
    <x v="5"/>
    <x v="234"/>
    <x v="3466"/>
    <x v="7"/>
    <x v="7"/>
    <x v="7"/>
    <x v="4172"/>
    <x v="4173"/>
    <x v="4173"/>
    <x v="7"/>
    <x v="7"/>
  </r>
  <r>
    <x v="4"/>
    <x v="156"/>
    <x v="8"/>
    <x v="0"/>
    <x v="3"/>
    <x v="2177"/>
    <x v="3"/>
    <x v="3"/>
    <x v="4250"/>
    <x v="1668"/>
    <x v="5"/>
    <x v="106"/>
    <x v="3467"/>
    <x v="8"/>
    <x v="8"/>
    <x v="8"/>
    <x v="4173"/>
    <x v="4174"/>
    <x v="4174"/>
    <x v="8"/>
    <x v="8"/>
  </r>
  <r>
    <x v="1"/>
    <x v="17"/>
    <x v="9"/>
    <x v="1"/>
    <x v="1"/>
    <x v="2178"/>
    <x v="3"/>
    <x v="0"/>
    <x v="4251"/>
    <x v="1488"/>
    <x v="6"/>
    <x v="2"/>
    <x v="3468"/>
    <x v="9"/>
    <x v="9"/>
    <x v="9"/>
    <x v="4174"/>
    <x v="4175"/>
    <x v="4175"/>
    <x v="9"/>
    <x v="9"/>
  </r>
  <r>
    <x v="1"/>
    <x v="59"/>
    <x v="1"/>
    <x v="1"/>
    <x v="2"/>
    <x v="1317"/>
    <x v="9"/>
    <x v="3"/>
    <x v="4252"/>
    <x v="307"/>
    <x v="2"/>
    <x v="2"/>
    <x v="3386"/>
    <x v="1"/>
    <x v="1"/>
    <x v="1"/>
    <x v="4175"/>
    <x v="4176"/>
    <x v="4176"/>
    <x v="1"/>
    <x v="1"/>
  </r>
  <r>
    <x v="1"/>
    <x v="64"/>
    <x v="3"/>
    <x v="0"/>
    <x v="3"/>
    <x v="2179"/>
    <x v="0"/>
    <x v="3"/>
    <x v="4253"/>
    <x v="2168"/>
    <x v="2"/>
    <x v="69"/>
    <x v="119"/>
    <x v="3"/>
    <x v="3"/>
    <x v="3"/>
    <x v="4176"/>
    <x v="4177"/>
    <x v="4177"/>
    <x v="3"/>
    <x v="3"/>
  </r>
  <r>
    <x v="1"/>
    <x v="116"/>
    <x v="10"/>
    <x v="0"/>
    <x v="2"/>
    <x v="1439"/>
    <x v="2"/>
    <x v="4"/>
    <x v="4254"/>
    <x v="1222"/>
    <x v="3"/>
    <x v="57"/>
    <x v="2854"/>
    <x v="10"/>
    <x v="10"/>
    <x v="10"/>
    <x v="4177"/>
    <x v="4178"/>
    <x v="4178"/>
    <x v="10"/>
    <x v="10"/>
  </r>
  <r>
    <x v="1"/>
    <x v="136"/>
    <x v="7"/>
    <x v="1"/>
    <x v="1"/>
    <x v="209"/>
    <x v="10"/>
    <x v="1"/>
    <x v="4255"/>
    <x v="2169"/>
    <x v="3"/>
    <x v="32"/>
    <x v="1485"/>
    <x v="7"/>
    <x v="7"/>
    <x v="7"/>
    <x v="4178"/>
    <x v="4179"/>
    <x v="4179"/>
    <x v="7"/>
    <x v="7"/>
  </r>
  <r>
    <x v="2"/>
    <x v="38"/>
    <x v="2"/>
    <x v="1"/>
    <x v="1"/>
    <x v="1730"/>
    <x v="6"/>
    <x v="7"/>
    <x v="4256"/>
    <x v="2170"/>
    <x v="1"/>
    <x v="301"/>
    <x v="3469"/>
    <x v="2"/>
    <x v="2"/>
    <x v="2"/>
    <x v="4179"/>
    <x v="4180"/>
    <x v="4180"/>
    <x v="2"/>
    <x v="2"/>
  </r>
  <r>
    <x v="5"/>
    <x v="114"/>
    <x v="2"/>
    <x v="0"/>
    <x v="2"/>
    <x v="1371"/>
    <x v="9"/>
    <x v="5"/>
    <x v="4257"/>
    <x v="2171"/>
    <x v="1"/>
    <x v="2"/>
    <x v="123"/>
    <x v="2"/>
    <x v="2"/>
    <x v="2"/>
    <x v="4180"/>
    <x v="4181"/>
    <x v="4181"/>
    <x v="2"/>
    <x v="2"/>
  </r>
  <r>
    <x v="4"/>
    <x v="56"/>
    <x v="9"/>
    <x v="1"/>
    <x v="2"/>
    <x v="2180"/>
    <x v="7"/>
    <x v="4"/>
    <x v="4258"/>
    <x v="605"/>
    <x v="3"/>
    <x v="2"/>
    <x v="1567"/>
    <x v="9"/>
    <x v="9"/>
    <x v="9"/>
    <x v="4181"/>
    <x v="4182"/>
    <x v="4182"/>
    <x v="9"/>
    <x v="9"/>
  </r>
  <r>
    <x v="5"/>
    <x v="101"/>
    <x v="9"/>
    <x v="1"/>
    <x v="3"/>
    <x v="2181"/>
    <x v="9"/>
    <x v="0"/>
    <x v="4259"/>
    <x v="340"/>
    <x v="1"/>
    <x v="2"/>
    <x v="3470"/>
    <x v="9"/>
    <x v="9"/>
    <x v="9"/>
    <x v="4182"/>
    <x v="4183"/>
    <x v="4183"/>
    <x v="9"/>
    <x v="9"/>
  </r>
  <r>
    <x v="4"/>
    <x v="160"/>
    <x v="5"/>
    <x v="1"/>
    <x v="3"/>
    <x v="1728"/>
    <x v="1"/>
    <x v="2"/>
    <x v="4260"/>
    <x v="1273"/>
    <x v="1"/>
    <x v="113"/>
    <x v="2693"/>
    <x v="5"/>
    <x v="5"/>
    <x v="5"/>
    <x v="4183"/>
    <x v="4184"/>
    <x v="4184"/>
    <x v="5"/>
    <x v="5"/>
  </r>
  <r>
    <x v="5"/>
    <x v="47"/>
    <x v="2"/>
    <x v="1"/>
    <x v="0"/>
    <x v="961"/>
    <x v="7"/>
    <x v="7"/>
    <x v="4261"/>
    <x v="1590"/>
    <x v="5"/>
    <x v="68"/>
    <x v="3471"/>
    <x v="2"/>
    <x v="2"/>
    <x v="2"/>
    <x v="4184"/>
    <x v="4185"/>
    <x v="4185"/>
    <x v="2"/>
    <x v="2"/>
  </r>
  <r>
    <x v="2"/>
    <x v="165"/>
    <x v="8"/>
    <x v="0"/>
    <x v="1"/>
    <x v="923"/>
    <x v="0"/>
    <x v="0"/>
    <x v="4262"/>
    <x v="1968"/>
    <x v="1"/>
    <x v="176"/>
    <x v="606"/>
    <x v="8"/>
    <x v="8"/>
    <x v="8"/>
    <x v="4185"/>
    <x v="4186"/>
    <x v="4186"/>
    <x v="8"/>
    <x v="8"/>
  </r>
  <r>
    <x v="0"/>
    <x v="146"/>
    <x v="8"/>
    <x v="0"/>
    <x v="0"/>
    <x v="903"/>
    <x v="3"/>
    <x v="3"/>
    <x v="4263"/>
    <x v="1730"/>
    <x v="3"/>
    <x v="20"/>
    <x v="3472"/>
    <x v="8"/>
    <x v="8"/>
    <x v="8"/>
    <x v="4186"/>
    <x v="4187"/>
    <x v="4187"/>
    <x v="8"/>
    <x v="8"/>
  </r>
  <r>
    <x v="0"/>
    <x v="76"/>
    <x v="8"/>
    <x v="0"/>
    <x v="3"/>
    <x v="499"/>
    <x v="3"/>
    <x v="2"/>
    <x v="4264"/>
    <x v="1928"/>
    <x v="4"/>
    <x v="61"/>
    <x v="2343"/>
    <x v="8"/>
    <x v="8"/>
    <x v="8"/>
    <x v="3538"/>
    <x v="3539"/>
    <x v="3539"/>
    <x v="8"/>
    <x v="8"/>
  </r>
  <r>
    <x v="5"/>
    <x v="149"/>
    <x v="9"/>
    <x v="1"/>
    <x v="3"/>
    <x v="2182"/>
    <x v="0"/>
    <x v="4"/>
    <x v="4265"/>
    <x v="1625"/>
    <x v="1"/>
    <x v="4"/>
    <x v="3473"/>
    <x v="9"/>
    <x v="9"/>
    <x v="9"/>
    <x v="4187"/>
    <x v="4188"/>
    <x v="4188"/>
    <x v="9"/>
    <x v="9"/>
  </r>
  <r>
    <x v="2"/>
    <x v="42"/>
    <x v="10"/>
    <x v="1"/>
    <x v="1"/>
    <x v="1250"/>
    <x v="2"/>
    <x v="4"/>
    <x v="4266"/>
    <x v="1897"/>
    <x v="1"/>
    <x v="95"/>
    <x v="3474"/>
    <x v="10"/>
    <x v="10"/>
    <x v="10"/>
    <x v="4188"/>
    <x v="4189"/>
    <x v="4189"/>
    <x v="10"/>
    <x v="10"/>
  </r>
  <r>
    <x v="1"/>
    <x v="43"/>
    <x v="9"/>
    <x v="0"/>
    <x v="1"/>
    <x v="1024"/>
    <x v="2"/>
    <x v="3"/>
    <x v="4267"/>
    <x v="2091"/>
    <x v="3"/>
    <x v="123"/>
    <x v="3475"/>
    <x v="9"/>
    <x v="9"/>
    <x v="9"/>
    <x v="4189"/>
    <x v="4190"/>
    <x v="4190"/>
    <x v="9"/>
    <x v="9"/>
  </r>
  <r>
    <x v="1"/>
    <x v="108"/>
    <x v="6"/>
    <x v="1"/>
    <x v="0"/>
    <x v="2183"/>
    <x v="10"/>
    <x v="7"/>
    <x v="4268"/>
    <x v="1861"/>
    <x v="3"/>
    <x v="155"/>
    <x v="3290"/>
    <x v="6"/>
    <x v="6"/>
    <x v="6"/>
    <x v="4190"/>
    <x v="4191"/>
    <x v="4191"/>
    <x v="6"/>
    <x v="6"/>
  </r>
  <r>
    <x v="5"/>
    <x v="127"/>
    <x v="9"/>
    <x v="0"/>
    <x v="3"/>
    <x v="1345"/>
    <x v="11"/>
    <x v="2"/>
    <x v="4269"/>
    <x v="2172"/>
    <x v="2"/>
    <x v="22"/>
    <x v="1626"/>
    <x v="9"/>
    <x v="9"/>
    <x v="9"/>
    <x v="4191"/>
    <x v="4192"/>
    <x v="4192"/>
    <x v="9"/>
    <x v="9"/>
  </r>
  <r>
    <x v="1"/>
    <x v="159"/>
    <x v="2"/>
    <x v="1"/>
    <x v="0"/>
    <x v="887"/>
    <x v="7"/>
    <x v="3"/>
    <x v="4270"/>
    <x v="497"/>
    <x v="1"/>
    <x v="2"/>
    <x v="3476"/>
    <x v="2"/>
    <x v="2"/>
    <x v="2"/>
    <x v="4192"/>
    <x v="4193"/>
    <x v="4193"/>
    <x v="2"/>
    <x v="2"/>
  </r>
  <r>
    <x v="1"/>
    <x v="85"/>
    <x v="5"/>
    <x v="1"/>
    <x v="2"/>
    <x v="593"/>
    <x v="7"/>
    <x v="0"/>
    <x v="4271"/>
    <x v="381"/>
    <x v="6"/>
    <x v="20"/>
    <x v="711"/>
    <x v="5"/>
    <x v="5"/>
    <x v="5"/>
    <x v="4193"/>
    <x v="4194"/>
    <x v="4194"/>
    <x v="5"/>
    <x v="5"/>
  </r>
  <r>
    <x v="5"/>
    <x v="128"/>
    <x v="5"/>
    <x v="1"/>
    <x v="2"/>
    <x v="618"/>
    <x v="2"/>
    <x v="0"/>
    <x v="4272"/>
    <x v="1758"/>
    <x v="5"/>
    <x v="179"/>
    <x v="3477"/>
    <x v="5"/>
    <x v="5"/>
    <x v="5"/>
    <x v="4194"/>
    <x v="4195"/>
    <x v="4195"/>
    <x v="5"/>
    <x v="5"/>
  </r>
  <r>
    <x v="6"/>
    <x v="103"/>
    <x v="0"/>
    <x v="1"/>
    <x v="3"/>
    <x v="348"/>
    <x v="1"/>
    <x v="6"/>
    <x v="4273"/>
    <x v="350"/>
    <x v="5"/>
    <x v="122"/>
    <x v="3478"/>
    <x v="0"/>
    <x v="0"/>
    <x v="0"/>
    <x v="4195"/>
    <x v="4196"/>
    <x v="4196"/>
    <x v="0"/>
    <x v="0"/>
  </r>
  <r>
    <x v="0"/>
    <x v="27"/>
    <x v="8"/>
    <x v="0"/>
    <x v="0"/>
    <x v="2184"/>
    <x v="7"/>
    <x v="1"/>
    <x v="4274"/>
    <x v="2173"/>
    <x v="1"/>
    <x v="71"/>
    <x v="3030"/>
    <x v="8"/>
    <x v="8"/>
    <x v="8"/>
    <x v="4196"/>
    <x v="4197"/>
    <x v="4197"/>
    <x v="8"/>
    <x v="8"/>
  </r>
  <r>
    <x v="2"/>
    <x v="37"/>
    <x v="3"/>
    <x v="0"/>
    <x v="2"/>
    <x v="1558"/>
    <x v="7"/>
    <x v="5"/>
    <x v="4275"/>
    <x v="2174"/>
    <x v="0"/>
    <x v="16"/>
    <x v="3479"/>
    <x v="3"/>
    <x v="3"/>
    <x v="3"/>
    <x v="4197"/>
    <x v="4198"/>
    <x v="4198"/>
    <x v="3"/>
    <x v="3"/>
  </r>
  <r>
    <x v="4"/>
    <x v="56"/>
    <x v="4"/>
    <x v="1"/>
    <x v="3"/>
    <x v="629"/>
    <x v="7"/>
    <x v="0"/>
    <x v="4276"/>
    <x v="2125"/>
    <x v="3"/>
    <x v="256"/>
    <x v="2212"/>
    <x v="4"/>
    <x v="4"/>
    <x v="4"/>
    <x v="4198"/>
    <x v="4199"/>
    <x v="4199"/>
    <x v="4"/>
    <x v="4"/>
  </r>
  <r>
    <x v="5"/>
    <x v="96"/>
    <x v="1"/>
    <x v="1"/>
    <x v="2"/>
    <x v="124"/>
    <x v="1"/>
    <x v="7"/>
    <x v="4277"/>
    <x v="759"/>
    <x v="2"/>
    <x v="28"/>
    <x v="3480"/>
    <x v="1"/>
    <x v="1"/>
    <x v="1"/>
    <x v="4199"/>
    <x v="4200"/>
    <x v="4200"/>
    <x v="1"/>
    <x v="1"/>
  </r>
  <r>
    <x v="5"/>
    <x v="54"/>
    <x v="9"/>
    <x v="0"/>
    <x v="3"/>
    <x v="412"/>
    <x v="6"/>
    <x v="4"/>
    <x v="4278"/>
    <x v="268"/>
    <x v="4"/>
    <x v="2"/>
    <x v="600"/>
    <x v="9"/>
    <x v="9"/>
    <x v="9"/>
    <x v="4200"/>
    <x v="4201"/>
    <x v="4201"/>
    <x v="9"/>
    <x v="9"/>
  </r>
  <r>
    <x v="4"/>
    <x v="158"/>
    <x v="11"/>
    <x v="1"/>
    <x v="2"/>
    <x v="1212"/>
    <x v="9"/>
    <x v="7"/>
    <x v="4279"/>
    <x v="996"/>
    <x v="6"/>
    <x v="2"/>
    <x v="475"/>
    <x v="11"/>
    <x v="11"/>
    <x v="11"/>
    <x v="4201"/>
    <x v="4202"/>
    <x v="4202"/>
    <x v="11"/>
    <x v="11"/>
  </r>
  <r>
    <x v="0"/>
    <x v="27"/>
    <x v="10"/>
    <x v="0"/>
    <x v="2"/>
    <x v="2185"/>
    <x v="1"/>
    <x v="7"/>
    <x v="4280"/>
    <x v="1005"/>
    <x v="3"/>
    <x v="134"/>
    <x v="3481"/>
    <x v="10"/>
    <x v="10"/>
    <x v="10"/>
    <x v="4202"/>
    <x v="4203"/>
    <x v="4203"/>
    <x v="10"/>
    <x v="10"/>
  </r>
  <r>
    <x v="5"/>
    <x v="149"/>
    <x v="1"/>
    <x v="0"/>
    <x v="0"/>
    <x v="2186"/>
    <x v="11"/>
    <x v="1"/>
    <x v="4281"/>
    <x v="981"/>
    <x v="3"/>
    <x v="176"/>
    <x v="3482"/>
    <x v="1"/>
    <x v="1"/>
    <x v="1"/>
    <x v="4203"/>
    <x v="4204"/>
    <x v="4204"/>
    <x v="1"/>
    <x v="1"/>
  </r>
  <r>
    <x v="5"/>
    <x v="127"/>
    <x v="8"/>
    <x v="0"/>
    <x v="2"/>
    <x v="1919"/>
    <x v="7"/>
    <x v="3"/>
    <x v="4282"/>
    <x v="1608"/>
    <x v="1"/>
    <x v="2"/>
    <x v="2279"/>
    <x v="8"/>
    <x v="8"/>
    <x v="8"/>
    <x v="4204"/>
    <x v="4205"/>
    <x v="4205"/>
    <x v="8"/>
    <x v="8"/>
  </r>
  <r>
    <x v="1"/>
    <x v="179"/>
    <x v="8"/>
    <x v="0"/>
    <x v="3"/>
    <x v="442"/>
    <x v="3"/>
    <x v="7"/>
    <x v="4283"/>
    <x v="2117"/>
    <x v="4"/>
    <x v="96"/>
    <x v="1520"/>
    <x v="8"/>
    <x v="8"/>
    <x v="8"/>
    <x v="1639"/>
    <x v="1639"/>
    <x v="1639"/>
    <x v="8"/>
    <x v="8"/>
  </r>
  <r>
    <x v="4"/>
    <x v="29"/>
    <x v="3"/>
    <x v="0"/>
    <x v="0"/>
    <x v="1269"/>
    <x v="5"/>
    <x v="4"/>
    <x v="4284"/>
    <x v="1127"/>
    <x v="5"/>
    <x v="163"/>
    <x v="3483"/>
    <x v="3"/>
    <x v="3"/>
    <x v="3"/>
    <x v="4205"/>
    <x v="4206"/>
    <x v="4206"/>
    <x v="3"/>
    <x v="3"/>
  </r>
  <r>
    <x v="3"/>
    <x v="50"/>
    <x v="10"/>
    <x v="1"/>
    <x v="0"/>
    <x v="1450"/>
    <x v="10"/>
    <x v="2"/>
    <x v="4285"/>
    <x v="1610"/>
    <x v="4"/>
    <x v="179"/>
    <x v="3484"/>
    <x v="10"/>
    <x v="10"/>
    <x v="10"/>
    <x v="4206"/>
    <x v="4207"/>
    <x v="4207"/>
    <x v="10"/>
    <x v="10"/>
  </r>
  <r>
    <x v="1"/>
    <x v="36"/>
    <x v="10"/>
    <x v="0"/>
    <x v="2"/>
    <x v="1353"/>
    <x v="5"/>
    <x v="4"/>
    <x v="4286"/>
    <x v="2175"/>
    <x v="0"/>
    <x v="19"/>
    <x v="3485"/>
    <x v="10"/>
    <x v="10"/>
    <x v="10"/>
    <x v="4207"/>
    <x v="4208"/>
    <x v="4208"/>
    <x v="10"/>
    <x v="10"/>
  </r>
  <r>
    <x v="5"/>
    <x v="114"/>
    <x v="0"/>
    <x v="1"/>
    <x v="1"/>
    <x v="2187"/>
    <x v="10"/>
    <x v="3"/>
    <x v="4287"/>
    <x v="542"/>
    <x v="0"/>
    <x v="179"/>
    <x v="3486"/>
    <x v="0"/>
    <x v="0"/>
    <x v="0"/>
    <x v="4208"/>
    <x v="4209"/>
    <x v="4209"/>
    <x v="0"/>
    <x v="0"/>
  </r>
  <r>
    <x v="0"/>
    <x v="0"/>
    <x v="3"/>
    <x v="0"/>
    <x v="0"/>
    <x v="734"/>
    <x v="7"/>
    <x v="1"/>
    <x v="4288"/>
    <x v="2167"/>
    <x v="2"/>
    <x v="10"/>
    <x v="3487"/>
    <x v="3"/>
    <x v="3"/>
    <x v="3"/>
    <x v="4209"/>
    <x v="4210"/>
    <x v="4210"/>
    <x v="3"/>
    <x v="3"/>
  </r>
  <r>
    <x v="3"/>
    <x v="15"/>
    <x v="4"/>
    <x v="1"/>
    <x v="2"/>
    <x v="2188"/>
    <x v="6"/>
    <x v="0"/>
    <x v="4289"/>
    <x v="205"/>
    <x v="4"/>
    <x v="50"/>
    <x v="3488"/>
    <x v="4"/>
    <x v="4"/>
    <x v="4"/>
    <x v="4210"/>
    <x v="4211"/>
    <x v="4211"/>
    <x v="4"/>
    <x v="4"/>
  </r>
  <r>
    <x v="5"/>
    <x v="183"/>
    <x v="0"/>
    <x v="1"/>
    <x v="2"/>
    <x v="5"/>
    <x v="3"/>
    <x v="1"/>
    <x v="4290"/>
    <x v="1172"/>
    <x v="1"/>
    <x v="2"/>
    <x v="3489"/>
    <x v="0"/>
    <x v="0"/>
    <x v="0"/>
    <x v="4211"/>
    <x v="4212"/>
    <x v="4212"/>
    <x v="0"/>
    <x v="0"/>
  </r>
  <r>
    <x v="1"/>
    <x v="77"/>
    <x v="9"/>
    <x v="1"/>
    <x v="3"/>
    <x v="1446"/>
    <x v="6"/>
    <x v="2"/>
    <x v="4291"/>
    <x v="271"/>
    <x v="4"/>
    <x v="39"/>
    <x v="3490"/>
    <x v="9"/>
    <x v="9"/>
    <x v="9"/>
    <x v="4212"/>
    <x v="4213"/>
    <x v="4213"/>
    <x v="9"/>
    <x v="9"/>
  </r>
  <r>
    <x v="5"/>
    <x v="84"/>
    <x v="4"/>
    <x v="0"/>
    <x v="2"/>
    <x v="477"/>
    <x v="4"/>
    <x v="4"/>
    <x v="4292"/>
    <x v="58"/>
    <x v="6"/>
    <x v="170"/>
    <x v="3491"/>
    <x v="4"/>
    <x v="4"/>
    <x v="4"/>
    <x v="4213"/>
    <x v="4214"/>
    <x v="4214"/>
    <x v="4"/>
    <x v="4"/>
  </r>
  <r>
    <x v="3"/>
    <x v="50"/>
    <x v="11"/>
    <x v="0"/>
    <x v="0"/>
    <x v="473"/>
    <x v="10"/>
    <x v="4"/>
    <x v="4293"/>
    <x v="1897"/>
    <x v="1"/>
    <x v="167"/>
    <x v="1391"/>
    <x v="11"/>
    <x v="11"/>
    <x v="11"/>
    <x v="4214"/>
    <x v="4215"/>
    <x v="4215"/>
    <x v="11"/>
    <x v="11"/>
  </r>
  <r>
    <x v="0"/>
    <x v="119"/>
    <x v="1"/>
    <x v="0"/>
    <x v="3"/>
    <x v="2052"/>
    <x v="1"/>
    <x v="7"/>
    <x v="4294"/>
    <x v="1550"/>
    <x v="5"/>
    <x v="2"/>
    <x v="3492"/>
    <x v="1"/>
    <x v="1"/>
    <x v="1"/>
    <x v="4215"/>
    <x v="4216"/>
    <x v="4216"/>
    <x v="1"/>
    <x v="1"/>
  </r>
  <r>
    <x v="5"/>
    <x v="74"/>
    <x v="8"/>
    <x v="0"/>
    <x v="2"/>
    <x v="1115"/>
    <x v="5"/>
    <x v="3"/>
    <x v="4295"/>
    <x v="2176"/>
    <x v="0"/>
    <x v="148"/>
    <x v="2592"/>
    <x v="8"/>
    <x v="8"/>
    <x v="8"/>
    <x v="4216"/>
    <x v="4217"/>
    <x v="4217"/>
    <x v="8"/>
    <x v="8"/>
  </r>
  <r>
    <x v="5"/>
    <x v="101"/>
    <x v="5"/>
    <x v="0"/>
    <x v="1"/>
    <x v="2165"/>
    <x v="1"/>
    <x v="6"/>
    <x v="4296"/>
    <x v="2177"/>
    <x v="2"/>
    <x v="187"/>
    <x v="3493"/>
    <x v="5"/>
    <x v="5"/>
    <x v="5"/>
    <x v="4217"/>
    <x v="4218"/>
    <x v="4218"/>
    <x v="5"/>
    <x v="5"/>
  </r>
  <r>
    <x v="5"/>
    <x v="127"/>
    <x v="2"/>
    <x v="0"/>
    <x v="0"/>
    <x v="636"/>
    <x v="2"/>
    <x v="7"/>
    <x v="4297"/>
    <x v="1988"/>
    <x v="2"/>
    <x v="61"/>
    <x v="3494"/>
    <x v="2"/>
    <x v="2"/>
    <x v="2"/>
    <x v="4218"/>
    <x v="4219"/>
    <x v="4219"/>
    <x v="2"/>
    <x v="2"/>
  </r>
  <r>
    <x v="5"/>
    <x v="87"/>
    <x v="2"/>
    <x v="1"/>
    <x v="0"/>
    <x v="2104"/>
    <x v="10"/>
    <x v="0"/>
    <x v="4298"/>
    <x v="1866"/>
    <x v="1"/>
    <x v="143"/>
    <x v="3495"/>
    <x v="2"/>
    <x v="2"/>
    <x v="2"/>
    <x v="4219"/>
    <x v="4220"/>
    <x v="4220"/>
    <x v="2"/>
    <x v="2"/>
  </r>
  <r>
    <x v="1"/>
    <x v="59"/>
    <x v="2"/>
    <x v="1"/>
    <x v="2"/>
    <x v="2100"/>
    <x v="2"/>
    <x v="7"/>
    <x v="4299"/>
    <x v="2170"/>
    <x v="1"/>
    <x v="39"/>
    <x v="3496"/>
    <x v="2"/>
    <x v="2"/>
    <x v="2"/>
    <x v="4220"/>
    <x v="4221"/>
    <x v="4221"/>
    <x v="2"/>
    <x v="2"/>
  </r>
  <r>
    <x v="1"/>
    <x v="43"/>
    <x v="1"/>
    <x v="0"/>
    <x v="2"/>
    <x v="517"/>
    <x v="1"/>
    <x v="0"/>
    <x v="4300"/>
    <x v="2122"/>
    <x v="6"/>
    <x v="141"/>
    <x v="3497"/>
    <x v="1"/>
    <x v="1"/>
    <x v="1"/>
    <x v="4221"/>
    <x v="4222"/>
    <x v="4222"/>
    <x v="1"/>
    <x v="1"/>
  </r>
  <r>
    <x v="2"/>
    <x v="38"/>
    <x v="6"/>
    <x v="1"/>
    <x v="3"/>
    <x v="2189"/>
    <x v="7"/>
    <x v="3"/>
    <x v="4301"/>
    <x v="1406"/>
    <x v="0"/>
    <x v="3"/>
    <x v="3498"/>
    <x v="6"/>
    <x v="6"/>
    <x v="6"/>
    <x v="4222"/>
    <x v="4223"/>
    <x v="4223"/>
    <x v="6"/>
    <x v="6"/>
  </r>
  <r>
    <x v="1"/>
    <x v="44"/>
    <x v="8"/>
    <x v="1"/>
    <x v="2"/>
    <x v="984"/>
    <x v="4"/>
    <x v="7"/>
    <x v="4302"/>
    <x v="457"/>
    <x v="0"/>
    <x v="179"/>
    <x v="3499"/>
    <x v="8"/>
    <x v="8"/>
    <x v="8"/>
    <x v="4223"/>
    <x v="4224"/>
    <x v="4224"/>
    <x v="8"/>
    <x v="8"/>
  </r>
  <r>
    <x v="0"/>
    <x v="14"/>
    <x v="2"/>
    <x v="1"/>
    <x v="3"/>
    <x v="2155"/>
    <x v="4"/>
    <x v="4"/>
    <x v="4303"/>
    <x v="1756"/>
    <x v="2"/>
    <x v="8"/>
    <x v="3500"/>
    <x v="2"/>
    <x v="2"/>
    <x v="2"/>
    <x v="4224"/>
    <x v="4225"/>
    <x v="4225"/>
    <x v="2"/>
    <x v="2"/>
  </r>
  <r>
    <x v="0"/>
    <x v="146"/>
    <x v="0"/>
    <x v="1"/>
    <x v="1"/>
    <x v="2190"/>
    <x v="7"/>
    <x v="2"/>
    <x v="4304"/>
    <x v="973"/>
    <x v="6"/>
    <x v="16"/>
    <x v="3501"/>
    <x v="0"/>
    <x v="0"/>
    <x v="0"/>
    <x v="4225"/>
    <x v="4226"/>
    <x v="4226"/>
    <x v="0"/>
    <x v="0"/>
  </r>
  <r>
    <x v="5"/>
    <x v="183"/>
    <x v="4"/>
    <x v="1"/>
    <x v="3"/>
    <x v="2191"/>
    <x v="4"/>
    <x v="1"/>
    <x v="4305"/>
    <x v="547"/>
    <x v="1"/>
    <x v="19"/>
    <x v="3502"/>
    <x v="4"/>
    <x v="4"/>
    <x v="4"/>
    <x v="4226"/>
    <x v="4227"/>
    <x v="4227"/>
    <x v="4"/>
    <x v="4"/>
  </r>
  <r>
    <x v="3"/>
    <x v="94"/>
    <x v="2"/>
    <x v="1"/>
    <x v="2"/>
    <x v="793"/>
    <x v="7"/>
    <x v="4"/>
    <x v="4306"/>
    <x v="1829"/>
    <x v="1"/>
    <x v="32"/>
    <x v="3503"/>
    <x v="2"/>
    <x v="2"/>
    <x v="2"/>
    <x v="4227"/>
    <x v="4228"/>
    <x v="4228"/>
    <x v="2"/>
    <x v="2"/>
  </r>
  <r>
    <x v="5"/>
    <x v="96"/>
    <x v="8"/>
    <x v="0"/>
    <x v="1"/>
    <x v="1460"/>
    <x v="5"/>
    <x v="1"/>
    <x v="4307"/>
    <x v="1321"/>
    <x v="5"/>
    <x v="4"/>
    <x v="79"/>
    <x v="8"/>
    <x v="8"/>
    <x v="8"/>
    <x v="4228"/>
    <x v="4229"/>
    <x v="4229"/>
    <x v="8"/>
    <x v="8"/>
  </r>
  <r>
    <x v="2"/>
    <x v="68"/>
    <x v="4"/>
    <x v="1"/>
    <x v="0"/>
    <x v="1712"/>
    <x v="7"/>
    <x v="2"/>
    <x v="4308"/>
    <x v="344"/>
    <x v="2"/>
    <x v="2"/>
    <x v="3504"/>
    <x v="4"/>
    <x v="4"/>
    <x v="4"/>
    <x v="4229"/>
    <x v="4230"/>
    <x v="4230"/>
    <x v="4"/>
    <x v="4"/>
  </r>
  <r>
    <x v="4"/>
    <x v="160"/>
    <x v="8"/>
    <x v="0"/>
    <x v="2"/>
    <x v="2071"/>
    <x v="1"/>
    <x v="1"/>
    <x v="4309"/>
    <x v="2178"/>
    <x v="5"/>
    <x v="2"/>
    <x v="3505"/>
    <x v="8"/>
    <x v="8"/>
    <x v="8"/>
    <x v="4230"/>
    <x v="4231"/>
    <x v="4231"/>
    <x v="8"/>
    <x v="8"/>
  </r>
  <r>
    <x v="1"/>
    <x v="17"/>
    <x v="9"/>
    <x v="0"/>
    <x v="2"/>
    <x v="1592"/>
    <x v="3"/>
    <x v="1"/>
    <x v="4310"/>
    <x v="1109"/>
    <x v="4"/>
    <x v="2"/>
    <x v="2267"/>
    <x v="9"/>
    <x v="9"/>
    <x v="9"/>
    <x v="4231"/>
    <x v="4232"/>
    <x v="4232"/>
    <x v="9"/>
    <x v="9"/>
  </r>
  <r>
    <x v="1"/>
    <x v="41"/>
    <x v="0"/>
    <x v="0"/>
    <x v="0"/>
    <x v="2192"/>
    <x v="5"/>
    <x v="1"/>
    <x v="4311"/>
    <x v="406"/>
    <x v="3"/>
    <x v="124"/>
    <x v="3506"/>
    <x v="0"/>
    <x v="0"/>
    <x v="0"/>
    <x v="4232"/>
    <x v="4233"/>
    <x v="4233"/>
    <x v="0"/>
    <x v="0"/>
  </r>
  <r>
    <x v="3"/>
    <x v="61"/>
    <x v="11"/>
    <x v="0"/>
    <x v="3"/>
    <x v="53"/>
    <x v="5"/>
    <x v="1"/>
    <x v="4312"/>
    <x v="1293"/>
    <x v="3"/>
    <x v="2"/>
    <x v="3507"/>
    <x v="11"/>
    <x v="11"/>
    <x v="11"/>
    <x v="4233"/>
    <x v="4234"/>
    <x v="4234"/>
    <x v="11"/>
    <x v="11"/>
  </r>
  <r>
    <x v="1"/>
    <x v="41"/>
    <x v="10"/>
    <x v="0"/>
    <x v="2"/>
    <x v="368"/>
    <x v="3"/>
    <x v="3"/>
    <x v="4313"/>
    <x v="2179"/>
    <x v="6"/>
    <x v="2"/>
    <x v="2945"/>
    <x v="10"/>
    <x v="10"/>
    <x v="10"/>
    <x v="4234"/>
    <x v="4235"/>
    <x v="4235"/>
    <x v="10"/>
    <x v="10"/>
  </r>
  <r>
    <x v="3"/>
    <x v="35"/>
    <x v="11"/>
    <x v="1"/>
    <x v="0"/>
    <x v="2193"/>
    <x v="1"/>
    <x v="4"/>
    <x v="4314"/>
    <x v="2180"/>
    <x v="0"/>
    <x v="171"/>
    <x v="3508"/>
    <x v="11"/>
    <x v="11"/>
    <x v="11"/>
    <x v="4235"/>
    <x v="4236"/>
    <x v="4236"/>
    <x v="11"/>
    <x v="11"/>
  </r>
  <r>
    <x v="0"/>
    <x v="19"/>
    <x v="4"/>
    <x v="0"/>
    <x v="3"/>
    <x v="997"/>
    <x v="6"/>
    <x v="3"/>
    <x v="4315"/>
    <x v="1920"/>
    <x v="3"/>
    <x v="233"/>
    <x v="3509"/>
    <x v="4"/>
    <x v="4"/>
    <x v="4"/>
    <x v="4236"/>
    <x v="4237"/>
    <x v="4237"/>
    <x v="4"/>
    <x v="4"/>
  </r>
  <r>
    <x v="1"/>
    <x v="16"/>
    <x v="4"/>
    <x v="1"/>
    <x v="0"/>
    <x v="359"/>
    <x v="5"/>
    <x v="1"/>
    <x v="4316"/>
    <x v="2181"/>
    <x v="3"/>
    <x v="2"/>
    <x v="343"/>
    <x v="4"/>
    <x v="4"/>
    <x v="4"/>
    <x v="4237"/>
    <x v="4238"/>
    <x v="4238"/>
    <x v="4"/>
    <x v="4"/>
  </r>
  <r>
    <x v="3"/>
    <x v="20"/>
    <x v="8"/>
    <x v="0"/>
    <x v="3"/>
    <x v="20"/>
    <x v="10"/>
    <x v="1"/>
    <x v="4317"/>
    <x v="898"/>
    <x v="0"/>
    <x v="3"/>
    <x v="3510"/>
    <x v="8"/>
    <x v="8"/>
    <x v="8"/>
    <x v="4238"/>
    <x v="4239"/>
    <x v="4239"/>
    <x v="8"/>
    <x v="8"/>
  </r>
  <r>
    <x v="1"/>
    <x v="169"/>
    <x v="4"/>
    <x v="1"/>
    <x v="3"/>
    <x v="347"/>
    <x v="11"/>
    <x v="6"/>
    <x v="4318"/>
    <x v="289"/>
    <x v="1"/>
    <x v="39"/>
    <x v="346"/>
    <x v="4"/>
    <x v="4"/>
    <x v="4"/>
    <x v="4239"/>
    <x v="4240"/>
    <x v="4240"/>
    <x v="4"/>
    <x v="4"/>
  </r>
  <r>
    <x v="3"/>
    <x v="124"/>
    <x v="8"/>
    <x v="0"/>
    <x v="1"/>
    <x v="693"/>
    <x v="8"/>
    <x v="4"/>
    <x v="4319"/>
    <x v="1527"/>
    <x v="4"/>
    <x v="216"/>
    <x v="3511"/>
    <x v="8"/>
    <x v="8"/>
    <x v="8"/>
    <x v="4240"/>
    <x v="4241"/>
    <x v="4241"/>
    <x v="8"/>
    <x v="8"/>
  </r>
  <r>
    <x v="5"/>
    <x v="62"/>
    <x v="8"/>
    <x v="1"/>
    <x v="3"/>
    <x v="2194"/>
    <x v="2"/>
    <x v="4"/>
    <x v="4320"/>
    <x v="2182"/>
    <x v="0"/>
    <x v="54"/>
    <x v="2906"/>
    <x v="8"/>
    <x v="8"/>
    <x v="8"/>
    <x v="4241"/>
    <x v="4242"/>
    <x v="4242"/>
    <x v="8"/>
    <x v="8"/>
  </r>
  <r>
    <x v="4"/>
    <x v="173"/>
    <x v="0"/>
    <x v="1"/>
    <x v="0"/>
    <x v="368"/>
    <x v="3"/>
    <x v="3"/>
    <x v="4321"/>
    <x v="684"/>
    <x v="1"/>
    <x v="2"/>
    <x v="1516"/>
    <x v="0"/>
    <x v="0"/>
    <x v="0"/>
    <x v="4242"/>
    <x v="4243"/>
    <x v="4243"/>
    <x v="0"/>
    <x v="0"/>
  </r>
  <r>
    <x v="3"/>
    <x v="8"/>
    <x v="3"/>
    <x v="0"/>
    <x v="1"/>
    <x v="1861"/>
    <x v="11"/>
    <x v="0"/>
    <x v="4322"/>
    <x v="2183"/>
    <x v="1"/>
    <x v="32"/>
    <x v="3512"/>
    <x v="3"/>
    <x v="3"/>
    <x v="3"/>
    <x v="4243"/>
    <x v="4244"/>
    <x v="4244"/>
    <x v="3"/>
    <x v="3"/>
  </r>
  <r>
    <x v="1"/>
    <x v="152"/>
    <x v="0"/>
    <x v="1"/>
    <x v="1"/>
    <x v="1720"/>
    <x v="2"/>
    <x v="0"/>
    <x v="4323"/>
    <x v="97"/>
    <x v="0"/>
    <x v="2"/>
    <x v="3293"/>
    <x v="0"/>
    <x v="0"/>
    <x v="0"/>
    <x v="4244"/>
    <x v="4245"/>
    <x v="4245"/>
    <x v="0"/>
    <x v="0"/>
  </r>
  <r>
    <x v="3"/>
    <x v="124"/>
    <x v="11"/>
    <x v="0"/>
    <x v="0"/>
    <x v="2129"/>
    <x v="8"/>
    <x v="0"/>
    <x v="4324"/>
    <x v="2184"/>
    <x v="5"/>
    <x v="8"/>
    <x v="779"/>
    <x v="11"/>
    <x v="11"/>
    <x v="11"/>
    <x v="806"/>
    <x v="806"/>
    <x v="806"/>
    <x v="11"/>
    <x v="11"/>
  </r>
  <r>
    <x v="2"/>
    <x v="102"/>
    <x v="9"/>
    <x v="0"/>
    <x v="3"/>
    <x v="1083"/>
    <x v="2"/>
    <x v="4"/>
    <x v="4325"/>
    <x v="1806"/>
    <x v="0"/>
    <x v="2"/>
    <x v="3513"/>
    <x v="9"/>
    <x v="9"/>
    <x v="9"/>
    <x v="4245"/>
    <x v="4246"/>
    <x v="4246"/>
    <x v="9"/>
    <x v="9"/>
  </r>
  <r>
    <x v="4"/>
    <x v="45"/>
    <x v="6"/>
    <x v="0"/>
    <x v="2"/>
    <x v="383"/>
    <x v="9"/>
    <x v="1"/>
    <x v="4326"/>
    <x v="406"/>
    <x v="3"/>
    <x v="4"/>
    <x v="3514"/>
    <x v="6"/>
    <x v="6"/>
    <x v="6"/>
    <x v="4246"/>
    <x v="4247"/>
    <x v="4247"/>
    <x v="6"/>
    <x v="6"/>
  </r>
  <r>
    <x v="1"/>
    <x v="108"/>
    <x v="9"/>
    <x v="0"/>
    <x v="2"/>
    <x v="1769"/>
    <x v="9"/>
    <x v="7"/>
    <x v="4327"/>
    <x v="2185"/>
    <x v="3"/>
    <x v="2"/>
    <x v="3515"/>
    <x v="9"/>
    <x v="9"/>
    <x v="9"/>
    <x v="4247"/>
    <x v="4248"/>
    <x v="4248"/>
    <x v="9"/>
    <x v="9"/>
  </r>
  <r>
    <x v="5"/>
    <x v="87"/>
    <x v="9"/>
    <x v="1"/>
    <x v="3"/>
    <x v="401"/>
    <x v="3"/>
    <x v="3"/>
    <x v="4328"/>
    <x v="2186"/>
    <x v="2"/>
    <x v="2"/>
    <x v="1631"/>
    <x v="9"/>
    <x v="9"/>
    <x v="9"/>
    <x v="4248"/>
    <x v="4249"/>
    <x v="4249"/>
    <x v="9"/>
    <x v="9"/>
  </r>
  <r>
    <x v="5"/>
    <x v="117"/>
    <x v="10"/>
    <x v="0"/>
    <x v="2"/>
    <x v="431"/>
    <x v="8"/>
    <x v="7"/>
    <x v="4329"/>
    <x v="1592"/>
    <x v="1"/>
    <x v="2"/>
    <x v="3516"/>
    <x v="10"/>
    <x v="10"/>
    <x v="10"/>
    <x v="4249"/>
    <x v="4250"/>
    <x v="4250"/>
    <x v="10"/>
    <x v="10"/>
  </r>
  <r>
    <x v="3"/>
    <x v="163"/>
    <x v="1"/>
    <x v="0"/>
    <x v="0"/>
    <x v="281"/>
    <x v="8"/>
    <x v="6"/>
    <x v="4330"/>
    <x v="1976"/>
    <x v="6"/>
    <x v="2"/>
    <x v="3517"/>
    <x v="1"/>
    <x v="1"/>
    <x v="1"/>
    <x v="4250"/>
    <x v="4251"/>
    <x v="4251"/>
    <x v="1"/>
    <x v="1"/>
  </r>
  <r>
    <x v="5"/>
    <x v="78"/>
    <x v="6"/>
    <x v="1"/>
    <x v="3"/>
    <x v="1642"/>
    <x v="2"/>
    <x v="0"/>
    <x v="4331"/>
    <x v="1285"/>
    <x v="0"/>
    <x v="122"/>
    <x v="3518"/>
    <x v="6"/>
    <x v="6"/>
    <x v="6"/>
    <x v="4251"/>
    <x v="4252"/>
    <x v="4252"/>
    <x v="6"/>
    <x v="6"/>
  </r>
  <r>
    <x v="4"/>
    <x v="160"/>
    <x v="8"/>
    <x v="0"/>
    <x v="0"/>
    <x v="1624"/>
    <x v="7"/>
    <x v="5"/>
    <x v="4332"/>
    <x v="2174"/>
    <x v="0"/>
    <x v="19"/>
    <x v="1552"/>
    <x v="8"/>
    <x v="8"/>
    <x v="8"/>
    <x v="4252"/>
    <x v="4253"/>
    <x v="4253"/>
    <x v="8"/>
    <x v="8"/>
  </r>
  <r>
    <x v="5"/>
    <x v="145"/>
    <x v="8"/>
    <x v="0"/>
    <x v="1"/>
    <x v="2048"/>
    <x v="5"/>
    <x v="4"/>
    <x v="4333"/>
    <x v="1506"/>
    <x v="1"/>
    <x v="2"/>
    <x v="3421"/>
    <x v="8"/>
    <x v="8"/>
    <x v="8"/>
    <x v="4253"/>
    <x v="4254"/>
    <x v="4254"/>
    <x v="8"/>
    <x v="8"/>
  </r>
  <r>
    <x v="3"/>
    <x v="50"/>
    <x v="8"/>
    <x v="1"/>
    <x v="3"/>
    <x v="1211"/>
    <x v="3"/>
    <x v="4"/>
    <x v="4334"/>
    <x v="121"/>
    <x v="1"/>
    <x v="2"/>
    <x v="3519"/>
    <x v="8"/>
    <x v="8"/>
    <x v="8"/>
    <x v="4254"/>
    <x v="4255"/>
    <x v="4255"/>
    <x v="8"/>
    <x v="8"/>
  </r>
  <r>
    <x v="3"/>
    <x v="151"/>
    <x v="1"/>
    <x v="0"/>
    <x v="3"/>
    <x v="1196"/>
    <x v="7"/>
    <x v="3"/>
    <x v="4335"/>
    <x v="1695"/>
    <x v="4"/>
    <x v="46"/>
    <x v="3520"/>
    <x v="1"/>
    <x v="1"/>
    <x v="1"/>
    <x v="4255"/>
    <x v="4256"/>
    <x v="4256"/>
    <x v="1"/>
    <x v="1"/>
  </r>
  <r>
    <x v="3"/>
    <x v="24"/>
    <x v="4"/>
    <x v="1"/>
    <x v="0"/>
    <x v="1683"/>
    <x v="8"/>
    <x v="1"/>
    <x v="4336"/>
    <x v="2187"/>
    <x v="2"/>
    <x v="141"/>
    <x v="3521"/>
    <x v="4"/>
    <x v="4"/>
    <x v="4"/>
    <x v="4256"/>
    <x v="4257"/>
    <x v="4257"/>
    <x v="4"/>
    <x v="4"/>
  </r>
  <r>
    <x v="2"/>
    <x v="12"/>
    <x v="2"/>
    <x v="0"/>
    <x v="2"/>
    <x v="705"/>
    <x v="8"/>
    <x v="5"/>
    <x v="4337"/>
    <x v="629"/>
    <x v="1"/>
    <x v="22"/>
    <x v="3522"/>
    <x v="2"/>
    <x v="2"/>
    <x v="2"/>
    <x v="4257"/>
    <x v="4258"/>
    <x v="4258"/>
    <x v="2"/>
    <x v="2"/>
  </r>
  <r>
    <x v="6"/>
    <x v="18"/>
    <x v="4"/>
    <x v="1"/>
    <x v="3"/>
    <x v="391"/>
    <x v="4"/>
    <x v="3"/>
    <x v="4338"/>
    <x v="1676"/>
    <x v="1"/>
    <x v="2"/>
    <x v="2190"/>
    <x v="4"/>
    <x v="4"/>
    <x v="4"/>
    <x v="4258"/>
    <x v="4259"/>
    <x v="4259"/>
    <x v="4"/>
    <x v="4"/>
  </r>
  <r>
    <x v="5"/>
    <x v="40"/>
    <x v="11"/>
    <x v="0"/>
    <x v="3"/>
    <x v="539"/>
    <x v="6"/>
    <x v="1"/>
    <x v="4339"/>
    <x v="949"/>
    <x v="3"/>
    <x v="141"/>
    <x v="3523"/>
    <x v="11"/>
    <x v="11"/>
    <x v="11"/>
    <x v="4259"/>
    <x v="4260"/>
    <x v="4260"/>
    <x v="11"/>
    <x v="11"/>
  </r>
  <r>
    <x v="4"/>
    <x v="6"/>
    <x v="1"/>
    <x v="0"/>
    <x v="1"/>
    <x v="1771"/>
    <x v="0"/>
    <x v="3"/>
    <x v="4340"/>
    <x v="376"/>
    <x v="3"/>
    <x v="69"/>
    <x v="3524"/>
    <x v="1"/>
    <x v="1"/>
    <x v="1"/>
    <x v="4260"/>
    <x v="4261"/>
    <x v="4261"/>
    <x v="1"/>
    <x v="1"/>
  </r>
  <r>
    <x v="1"/>
    <x v="66"/>
    <x v="2"/>
    <x v="0"/>
    <x v="0"/>
    <x v="1067"/>
    <x v="11"/>
    <x v="7"/>
    <x v="4341"/>
    <x v="660"/>
    <x v="1"/>
    <x v="262"/>
    <x v="3525"/>
    <x v="2"/>
    <x v="2"/>
    <x v="2"/>
    <x v="4261"/>
    <x v="4262"/>
    <x v="4262"/>
    <x v="2"/>
    <x v="2"/>
  </r>
  <r>
    <x v="1"/>
    <x v="136"/>
    <x v="8"/>
    <x v="0"/>
    <x v="3"/>
    <x v="495"/>
    <x v="6"/>
    <x v="0"/>
    <x v="4342"/>
    <x v="2188"/>
    <x v="2"/>
    <x v="2"/>
    <x v="945"/>
    <x v="8"/>
    <x v="8"/>
    <x v="8"/>
    <x v="4262"/>
    <x v="4263"/>
    <x v="4263"/>
    <x v="8"/>
    <x v="8"/>
  </r>
  <r>
    <x v="2"/>
    <x v="170"/>
    <x v="7"/>
    <x v="0"/>
    <x v="2"/>
    <x v="203"/>
    <x v="9"/>
    <x v="0"/>
    <x v="4343"/>
    <x v="156"/>
    <x v="2"/>
    <x v="2"/>
    <x v="2211"/>
    <x v="7"/>
    <x v="7"/>
    <x v="7"/>
    <x v="2464"/>
    <x v="2465"/>
    <x v="2465"/>
    <x v="7"/>
    <x v="7"/>
  </r>
  <r>
    <x v="1"/>
    <x v="64"/>
    <x v="6"/>
    <x v="1"/>
    <x v="1"/>
    <x v="793"/>
    <x v="7"/>
    <x v="4"/>
    <x v="4344"/>
    <x v="2189"/>
    <x v="2"/>
    <x v="124"/>
    <x v="2844"/>
    <x v="6"/>
    <x v="6"/>
    <x v="6"/>
    <x v="4263"/>
    <x v="4264"/>
    <x v="4264"/>
    <x v="6"/>
    <x v="6"/>
  </r>
  <r>
    <x v="2"/>
    <x v="51"/>
    <x v="11"/>
    <x v="1"/>
    <x v="1"/>
    <x v="377"/>
    <x v="7"/>
    <x v="6"/>
    <x v="4345"/>
    <x v="2190"/>
    <x v="2"/>
    <x v="2"/>
    <x v="3526"/>
    <x v="11"/>
    <x v="11"/>
    <x v="11"/>
    <x v="4264"/>
    <x v="4265"/>
    <x v="4265"/>
    <x v="11"/>
    <x v="11"/>
  </r>
  <r>
    <x v="1"/>
    <x v="167"/>
    <x v="9"/>
    <x v="1"/>
    <x v="0"/>
    <x v="1250"/>
    <x v="2"/>
    <x v="4"/>
    <x v="4346"/>
    <x v="1806"/>
    <x v="0"/>
    <x v="2"/>
    <x v="3527"/>
    <x v="9"/>
    <x v="9"/>
    <x v="9"/>
    <x v="4265"/>
    <x v="4266"/>
    <x v="4266"/>
    <x v="9"/>
    <x v="9"/>
  </r>
  <r>
    <x v="3"/>
    <x v="50"/>
    <x v="8"/>
    <x v="0"/>
    <x v="3"/>
    <x v="286"/>
    <x v="2"/>
    <x v="5"/>
    <x v="4347"/>
    <x v="293"/>
    <x v="5"/>
    <x v="2"/>
    <x v="383"/>
    <x v="8"/>
    <x v="8"/>
    <x v="8"/>
    <x v="4266"/>
    <x v="4267"/>
    <x v="4267"/>
    <x v="8"/>
    <x v="8"/>
  </r>
  <r>
    <x v="1"/>
    <x v="129"/>
    <x v="8"/>
    <x v="1"/>
    <x v="2"/>
    <x v="1478"/>
    <x v="2"/>
    <x v="2"/>
    <x v="4348"/>
    <x v="604"/>
    <x v="3"/>
    <x v="229"/>
    <x v="1036"/>
    <x v="8"/>
    <x v="8"/>
    <x v="8"/>
    <x v="4267"/>
    <x v="4268"/>
    <x v="4268"/>
    <x v="8"/>
    <x v="8"/>
  </r>
  <r>
    <x v="1"/>
    <x v="89"/>
    <x v="6"/>
    <x v="1"/>
    <x v="1"/>
    <x v="1099"/>
    <x v="0"/>
    <x v="7"/>
    <x v="4349"/>
    <x v="2191"/>
    <x v="3"/>
    <x v="22"/>
    <x v="3528"/>
    <x v="6"/>
    <x v="6"/>
    <x v="6"/>
    <x v="4268"/>
    <x v="4269"/>
    <x v="4269"/>
    <x v="6"/>
    <x v="6"/>
  </r>
  <r>
    <x v="2"/>
    <x v="141"/>
    <x v="7"/>
    <x v="1"/>
    <x v="1"/>
    <x v="1993"/>
    <x v="10"/>
    <x v="1"/>
    <x v="4350"/>
    <x v="2032"/>
    <x v="2"/>
    <x v="71"/>
    <x v="3529"/>
    <x v="7"/>
    <x v="7"/>
    <x v="7"/>
    <x v="4269"/>
    <x v="4270"/>
    <x v="4270"/>
    <x v="7"/>
    <x v="7"/>
  </r>
  <r>
    <x v="5"/>
    <x v="149"/>
    <x v="2"/>
    <x v="1"/>
    <x v="0"/>
    <x v="1049"/>
    <x v="11"/>
    <x v="5"/>
    <x v="4351"/>
    <x v="1278"/>
    <x v="6"/>
    <x v="10"/>
    <x v="3530"/>
    <x v="2"/>
    <x v="2"/>
    <x v="2"/>
    <x v="4270"/>
    <x v="4271"/>
    <x v="4271"/>
    <x v="2"/>
    <x v="2"/>
  </r>
  <r>
    <x v="5"/>
    <x v="130"/>
    <x v="9"/>
    <x v="0"/>
    <x v="0"/>
    <x v="1714"/>
    <x v="9"/>
    <x v="5"/>
    <x v="4352"/>
    <x v="1307"/>
    <x v="2"/>
    <x v="187"/>
    <x v="3531"/>
    <x v="9"/>
    <x v="9"/>
    <x v="9"/>
    <x v="4271"/>
    <x v="4272"/>
    <x v="4272"/>
    <x v="9"/>
    <x v="9"/>
  </r>
  <r>
    <x v="4"/>
    <x v="29"/>
    <x v="9"/>
    <x v="0"/>
    <x v="3"/>
    <x v="1519"/>
    <x v="6"/>
    <x v="5"/>
    <x v="4353"/>
    <x v="1031"/>
    <x v="3"/>
    <x v="57"/>
    <x v="3255"/>
    <x v="9"/>
    <x v="9"/>
    <x v="9"/>
    <x v="4272"/>
    <x v="4273"/>
    <x v="4273"/>
    <x v="9"/>
    <x v="9"/>
  </r>
  <r>
    <x v="1"/>
    <x v="153"/>
    <x v="8"/>
    <x v="0"/>
    <x v="0"/>
    <x v="2195"/>
    <x v="7"/>
    <x v="3"/>
    <x v="4354"/>
    <x v="922"/>
    <x v="4"/>
    <x v="2"/>
    <x v="3532"/>
    <x v="8"/>
    <x v="8"/>
    <x v="8"/>
    <x v="4273"/>
    <x v="4274"/>
    <x v="4274"/>
    <x v="8"/>
    <x v="8"/>
  </r>
  <r>
    <x v="1"/>
    <x v="33"/>
    <x v="4"/>
    <x v="0"/>
    <x v="2"/>
    <x v="191"/>
    <x v="1"/>
    <x v="2"/>
    <x v="4355"/>
    <x v="1028"/>
    <x v="5"/>
    <x v="82"/>
    <x v="18"/>
    <x v="4"/>
    <x v="4"/>
    <x v="4"/>
    <x v="4274"/>
    <x v="4275"/>
    <x v="4275"/>
    <x v="4"/>
    <x v="4"/>
  </r>
  <r>
    <x v="1"/>
    <x v="139"/>
    <x v="3"/>
    <x v="1"/>
    <x v="2"/>
    <x v="14"/>
    <x v="9"/>
    <x v="1"/>
    <x v="4356"/>
    <x v="494"/>
    <x v="3"/>
    <x v="165"/>
    <x v="190"/>
    <x v="3"/>
    <x v="3"/>
    <x v="3"/>
    <x v="4275"/>
    <x v="4276"/>
    <x v="4276"/>
    <x v="3"/>
    <x v="3"/>
  </r>
  <r>
    <x v="2"/>
    <x v="65"/>
    <x v="4"/>
    <x v="0"/>
    <x v="1"/>
    <x v="2196"/>
    <x v="9"/>
    <x v="7"/>
    <x v="4357"/>
    <x v="1590"/>
    <x v="5"/>
    <x v="56"/>
    <x v="3533"/>
    <x v="4"/>
    <x v="4"/>
    <x v="4"/>
    <x v="4276"/>
    <x v="4277"/>
    <x v="4277"/>
    <x v="4"/>
    <x v="4"/>
  </r>
  <r>
    <x v="2"/>
    <x v="155"/>
    <x v="10"/>
    <x v="1"/>
    <x v="0"/>
    <x v="2197"/>
    <x v="10"/>
    <x v="6"/>
    <x v="4358"/>
    <x v="404"/>
    <x v="6"/>
    <x v="122"/>
    <x v="3534"/>
    <x v="10"/>
    <x v="10"/>
    <x v="10"/>
    <x v="4277"/>
    <x v="4278"/>
    <x v="4278"/>
    <x v="10"/>
    <x v="10"/>
  </r>
  <r>
    <x v="3"/>
    <x v="133"/>
    <x v="1"/>
    <x v="0"/>
    <x v="2"/>
    <x v="2198"/>
    <x v="2"/>
    <x v="0"/>
    <x v="4359"/>
    <x v="839"/>
    <x v="2"/>
    <x v="2"/>
    <x v="2687"/>
    <x v="1"/>
    <x v="1"/>
    <x v="1"/>
    <x v="4278"/>
    <x v="4279"/>
    <x v="4279"/>
    <x v="1"/>
    <x v="12"/>
  </r>
  <r>
    <x v="1"/>
    <x v="59"/>
    <x v="3"/>
    <x v="0"/>
    <x v="2"/>
    <x v="2001"/>
    <x v="5"/>
    <x v="5"/>
    <x v="4360"/>
    <x v="2006"/>
    <x v="1"/>
    <x v="2"/>
    <x v="1233"/>
    <x v="3"/>
    <x v="3"/>
    <x v="3"/>
    <x v="4279"/>
    <x v="4280"/>
    <x v="4280"/>
    <x v="3"/>
    <x v="3"/>
  </r>
  <r>
    <x v="2"/>
    <x v="48"/>
    <x v="8"/>
    <x v="0"/>
    <x v="1"/>
    <x v="2199"/>
    <x v="5"/>
    <x v="3"/>
    <x v="4361"/>
    <x v="111"/>
    <x v="0"/>
    <x v="69"/>
    <x v="3535"/>
    <x v="8"/>
    <x v="8"/>
    <x v="8"/>
    <x v="4280"/>
    <x v="4281"/>
    <x v="4281"/>
    <x v="8"/>
    <x v="8"/>
  </r>
  <r>
    <x v="1"/>
    <x v="22"/>
    <x v="0"/>
    <x v="1"/>
    <x v="0"/>
    <x v="471"/>
    <x v="11"/>
    <x v="5"/>
    <x v="4362"/>
    <x v="2192"/>
    <x v="2"/>
    <x v="78"/>
    <x v="3536"/>
    <x v="0"/>
    <x v="0"/>
    <x v="0"/>
    <x v="4281"/>
    <x v="4282"/>
    <x v="4282"/>
    <x v="0"/>
    <x v="0"/>
  </r>
  <r>
    <x v="0"/>
    <x v="135"/>
    <x v="5"/>
    <x v="0"/>
    <x v="0"/>
    <x v="559"/>
    <x v="5"/>
    <x v="1"/>
    <x v="4363"/>
    <x v="1223"/>
    <x v="5"/>
    <x v="31"/>
    <x v="3418"/>
    <x v="5"/>
    <x v="5"/>
    <x v="5"/>
    <x v="4282"/>
    <x v="4283"/>
    <x v="4283"/>
    <x v="5"/>
    <x v="5"/>
  </r>
  <r>
    <x v="1"/>
    <x v="33"/>
    <x v="8"/>
    <x v="0"/>
    <x v="0"/>
    <x v="1771"/>
    <x v="0"/>
    <x v="3"/>
    <x v="4364"/>
    <x v="213"/>
    <x v="0"/>
    <x v="19"/>
    <x v="3537"/>
    <x v="8"/>
    <x v="8"/>
    <x v="8"/>
    <x v="4283"/>
    <x v="4284"/>
    <x v="4284"/>
    <x v="8"/>
    <x v="8"/>
  </r>
  <r>
    <x v="6"/>
    <x v="103"/>
    <x v="9"/>
    <x v="0"/>
    <x v="2"/>
    <x v="1164"/>
    <x v="0"/>
    <x v="0"/>
    <x v="4365"/>
    <x v="2140"/>
    <x v="2"/>
    <x v="69"/>
    <x v="1796"/>
    <x v="9"/>
    <x v="9"/>
    <x v="9"/>
    <x v="4284"/>
    <x v="4285"/>
    <x v="4285"/>
    <x v="9"/>
    <x v="9"/>
  </r>
  <r>
    <x v="5"/>
    <x v="9"/>
    <x v="11"/>
    <x v="0"/>
    <x v="1"/>
    <x v="203"/>
    <x v="9"/>
    <x v="0"/>
    <x v="4366"/>
    <x v="420"/>
    <x v="2"/>
    <x v="2"/>
    <x v="711"/>
    <x v="11"/>
    <x v="11"/>
    <x v="11"/>
    <x v="4285"/>
    <x v="4286"/>
    <x v="4286"/>
    <x v="11"/>
    <x v="11"/>
  </r>
  <r>
    <x v="2"/>
    <x v="42"/>
    <x v="4"/>
    <x v="0"/>
    <x v="0"/>
    <x v="574"/>
    <x v="3"/>
    <x v="2"/>
    <x v="4367"/>
    <x v="1062"/>
    <x v="4"/>
    <x v="19"/>
    <x v="3538"/>
    <x v="4"/>
    <x v="4"/>
    <x v="4"/>
    <x v="4286"/>
    <x v="4287"/>
    <x v="4287"/>
    <x v="4"/>
    <x v="4"/>
  </r>
  <r>
    <x v="0"/>
    <x v="13"/>
    <x v="8"/>
    <x v="0"/>
    <x v="3"/>
    <x v="412"/>
    <x v="6"/>
    <x v="4"/>
    <x v="4368"/>
    <x v="2193"/>
    <x v="0"/>
    <x v="2"/>
    <x v="3539"/>
    <x v="8"/>
    <x v="8"/>
    <x v="8"/>
    <x v="4287"/>
    <x v="4288"/>
    <x v="4288"/>
    <x v="8"/>
    <x v="8"/>
  </r>
  <r>
    <x v="5"/>
    <x v="88"/>
    <x v="3"/>
    <x v="0"/>
    <x v="0"/>
    <x v="2200"/>
    <x v="6"/>
    <x v="3"/>
    <x v="4369"/>
    <x v="952"/>
    <x v="0"/>
    <x v="2"/>
    <x v="59"/>
    <x v="3"/>
    <x v="3"/>
    <x v="3"/>
    <x v="4288"/>
    <x v="4289"/>
    <x v="4289"/>
    <x v="3"/>
    <x v="3"/>
  </r>
  <r>
    <x v="0"/>
    <x v="19"/>
    <x v="11"/>
    <x v="1"/>
    <x v="1"/>
    <x v="1542"/>
    <x v="10"/>
    <x v="0"/>
    <x v="4370"/>
    <x v="1337"/>
    <x v="2"/>
    <x v="302"/>
    <x v="2238"/>
    <x v="11"/>
    <x v="11"/>
    <x v="11"/>
    <x v="4289"/>
    <x v="4290"/>
    <x v="4290"/>
    <x v="11"/>
    <x v="11"/>
  </r>
  <r>
    <x v="2"/>
    <x v="68"/>
    <x v="11"/>
    <x v="1"/>
    <x v="3"/>
    <x v="2201"/>
    <x v="5"/>
    <x v="5"/>
    <x v="4371"/>
    <x v="2194"/>
    <x v="4"/>
    <x v="56"/>
    <x v="3540"/>
    <x v="11"/>
    <x v="11"/>
    <x v="11"/>
    <x v="4290"/>
    <x v="4291"/>
    <x v="4291"/>
    <x v="11"/>
    <x v="11"/>
  </r>
  <r>
    <x v="0"/>
    <x v="25"/>
    <x v="6"/>
    <x v="0"/>
    <x v="2"/>
    <x v="1161"/>
    <x v="8"/>
    <x v="0"/>
    <x v="4372"/>
    <x v="2195"/>
    <x v="5"/>
    <x v="86"/>
    <x v="1427"/>
    <x v="6"/>
    <x v="6"/>
    <x v="6"/>
    <x v="4291"/>
    <x v="4292"/>
    <x v="4292"/>
    <x v="6"/>
    <x v="6"/>
  </r>
  <r>
    <x v="2"/>
    <x v="164"/>
    <x v="7"/>
    <x v="1"/>
    <x v="1"/>
    <x v="2202"/>
    <x v="8"/>
    <x v="1"/>
    <x v="4373"/>
    <x v="937"/>
    <x v="0"/>
    <x v="68"/>
    <x v="3541"/>
    <x v="7"/>
    <x v="7"/>
    <x v="7"/>
    <x v="4292"/>
    <x v="4293"/>
    <x v="4293"/>
    <x v="7"/>
    <x v="7"/>
  </r>
  <r>
    <x v="1"/>
    <x v="178"/>
    <x v="0"/>
    <x v="1"/>
    <x v="3"/>
    <x v="2203"/>
    <x v="8"/>
    <x v="3"/>
    <x v="4374"/>
    <x v="2196"/>
    <x v="3"/>
    <x v="95"/>
    <x v="3542"/>
    <x v="0"/>
    <x v="0"/>
    <x v="0"/>
    <x v="4293"/>
    <x v="4294"/>
    <x v="4294"/>
    <x v="0"/>
    <x v="0"/>
  </r>
  <r>
    <x v="4"/>
    <x v="176"/>
    <x v="3"/>
    <x v="1"/>
    <x v="3"/>
    <x v="94"/>
    <x v="2"/>
    <x v="2"/>
    <x v="4375"/>
    <x v="1083"/>
    <x v="1"/>
    <x v="205"/>
    <x v="3543"/>
    <x v="3"/>
    <x v="3"/>
    <x v="3"/>
    <x v="4294"/>
    <x v="4295"/>
    <x v="4295"/>
    <x v="3"/>
    <x v="3"/>
  </r>
  <r>
    <x v="0"/>
    <x v="135"/>
    <x v="10"/>
    <x v="0"/>
    <x v="3"/>
    <x v="1610"/>
    <x v="11"/>
    <x v="3"/>
    <x v="4376"/>
    <x v="645"/>
    <x v="2"/>
    <x v="28"/>
    <x v="3544"/>
    <x v="10"/>
    <x v="10"/>
    <x v="10"/>
    <x v="4295"/>
    <x v="4296"/>
    <x v="4296"/>
    <x v="10"/>
    <x v="10"/>
  </r>
  <r>
    <x v="2"/>
    <x v="137"/>
    <x v="5"/>
    <x v="1"/>
    <x v="2"/>
    <x v="1567"/>
    <x v="9"/>
    <x v="5"/>
    <x v="4377"/>
    <x v="1548"/>
    <x v="4"/>
    <x v="2"/>
    <x v="3545"/>
    <x v="5"/>
    <x v="5"/>
    <x v="5"/>
    <x v="4296"/>
    <x v="4297"/>
    <x v="4297"/>
    <x v="5"/>
    <x v="5"/>
  </r>
  <r>
    <x v="0"/>
    <x v="49"/>
    <x v="3"/>
    <x v="0"/>
    <x v="2"/>
    <x v="1453"/>
    <x v="11"/>
    <x v="6"/>
    <x v="4378"/>
    <x v="1057"/>
    <x v="0"/>
    <x v="148"/>
    <x v="3275"/>
    <x v="3"/>
    <x v="3"/>
    <x v="3"/>
    <x v="4297"/>
    <x v="4298"/>
    <x v="4298"/>
    <x v="3"/>
    <x v="3"/>
  </r>
  <r>
    <x v="2"/>
    <x v="37"/>
    <x v="7"/>
    <x v="1"/>
    <x v="1"/>
    <x v="215"/>
    <x v="2"/>
    <x v="6"/>
    <x v="4379"/>
    <x v="1772"/>
    <x v="3"/>
    <x v="82"/>
    <x v="3546"/>
    <x v="7"/>
    <x v="7"/>
    <x v="7"/>
    <x v="4298"/>
    <x v="4299"/>
    <x v="4299"/>
    <x v="7"/>
    <x v="7"/>
  </r>
  <r>
    <x v="3"/>
    <x v="124"/>
    <x v="4"/>
    <x v="1"/>
    <x v="0"/>
    <x v="1779"/>
    <x v="6"/>
    <x v="7"/>
    <x v="4380"/>
    <x v="768"/>
    <x v="1"/>
    <x v="2"/>
    <x v="2154"/>
    <x v="4"/>
    <x v="4"/>
    <x v="4"/>
    <x v="4299"/>
    <x v="4300"/>
    <x v="4300"/>
    <x v="4"/>
    <x v="4"/>
  </r>
  <r>
    <x v="4"/>
    <x v="173"/>
    <x v="3"/>
    <x v="0"/>
    <x v="2"/>
    <x v="1500"/>
    <x v="5"/>
    <x v="7"/>
    <x v="4381"/>
    <x v="48"/>
    <x v="6"/>
    <x v="2"/>
    <x v="3547"/>
    <x v="3"/>
    <x v="3"/>
    <x v="3"/>
    <x v="4300"/>
    <x v="4301"/>
    <x v="4301"/>
    <x v="3"/>
    <x v="3"/>
  </r>
  <r>
    <x v="1"/>
    <x v="139"/>
    <x v="3"/>
    <x v="0"/>
    <x v="1"/>
    <x v="1010"/>
    <x v="10"/>
    <x v="1"/>
    <x v="4382"/>
    <x v="1212"/>
    <x v="0"/>
    <x v="213"/>
    <x v="1311"/>
    <x v="3"/>
    <x v="3"/>
    <x v="3"/>
    <x v="4301"/>
    <x v="4302"/>
    <x v="4302"/>
    <x v="3"/>
    <x v="3"/>
  </r>
  <r>
    <x v="5"/>
    <x v="97"/>
    <x v="3"/>
    <x v="1"/>
    <x v="1"/>
    <x v="1125"/>
    <x v="9"/>
    <x v="3"/>
    <x v="4383"/>
    <x v="1663"/>
    <x v="5"/>
    <x v="82"/>
    <x v="3548"/>
    <x v="3"/>
    <x v="3"/>
    <x v="3"/>
    <x v="4302"/>
    <x v="4303"/>
    <x v="4303"/>
    <x v="3"/>
    <x v="3"/>
  </r>
  <r>
    <x v="0"/>
    <x v="118"/>
    <x v="10"/>
    <x v="0"/>
    <x v="2"/>
    <x v="1596"/>
    <x v="1"/>
    <x v="0"/>
    <x v="4384"/>
    <x v="1235"/>
    <x v="5"/>
    <x v="210"/>
    <x v="3549"/>
    <x v="10"/>
    <x v="10"/>
    <x v="10"/>
    <x v="4303"/>
    <x v="4304"/>
    <x v="4304"/>
    <x v="10"/>
    <x v="10"/>
  </r>
  <r>
    <x v="1"/>
    <x v="16"/>
    <x v="10"/>
    <x v="1"/>
    <x v="0"/>
    <x v="1761"/>
    <x v="0"/>
    <x v="4"/>
    <x v="4385"/>
    <x v="1333"/>
    <x v="4"/>
    <x v="54"/>
    <x v="3550"/>
    <x v="10"/>
    <x v="10"/>
    <x v="10"/>
    <x v="4304"/>
    <x v="4305"/>
    <x v="4305"/>
    <x v="10"/>
    <x v="10"/>
  </r>
  <r>
    <x v="1"/>
    <x v="153"/>
    <x v="3"/>
    <x v="0"/>
    <x v="0"/>
    <x v="782"/>
    <x v="8"/>
    <x v="1"/>
    <x v="4386"/>
    <x v="76"/>
    <x v="5"/>
    <x v="3"/>
    <x v="3551"/>
    <x v="3"/>
    <x v="3"/>
    <x v="3"/>
    <x v="4305"/>
    <x v="4306"/>
    <x v="4306"/>
    <x v="3"/>
    <x v="3"/>
  </r>
  <r>
    <x v="5"/>
    <x v="62"/>
    <x v="0"/>
    <x v="1"/>
    <x v="1"/>
    <x v="1050"/>
    <x v="8"/>
    <x v="0"/>
    <x v="4387"/>
    <x v="1623"/>
    <x v="0"/>
    <x v="4"/>
    <x v="3552"/>
    <x v="0"/>
    <x v="0"/>
    <x v="0"/>
    <x v="4306"/>
    <x v="4307"/>
    <x v="4307"/>
    <x v="0"/>
    <x v="0"/>
  </r>
  <r>
    <x v="1"/>
    <x v="123"/>
    <x v="1"/>
    <x v="1"/>
    <x v="3"/>
    <x v="1929"/>
    <x v="9"/>
    <x v="4"/>
    <x v="4388"/>
    <x v="342"/>
    <x v="1"/>
    <x v="2"/>
    <x v="3553"/>
    <x v="1"/>
    <x v="1"/>
    <x v="1"/>
    <x v="4307"/>
    <x v="4308"/>
    <x v="4308"/>
    <x v="1"/>
    <x v="1"/>
  </r>
  <r>
    <x v="1"/>
    <x v="33"/>
    <x v="5"/>
    <x v="0"/>
    <x v="0"/>
    <x v="2204"/>
    <x v="10"/>
    <x v="0"/>
    <x v="4389"/>
    <x v="2119"/>
    <x v="4"/>
    <x v="102"/>
    <x v="3554"/>
    <x v="5"/>
    <x v="5"/>
    <x v="5"/>
    <x v="4308"/>
    <x v="4309"/>
    <x v="4309"/>
    <x v="5"/>
    <x v="5"/>
  </r>
  <r>
    <x v="5"/>
    <x v="74"/>
    <x v="8"/>
    <x v="0"/>
    <x v="0"/>
    <x v="1539"/>
    <x v="5"/>
    <x v="3"/>
    <x v="4390"/>
    <x v="2197"/>
    <x v="5"/>
    <x v="26"/>
    <x v="3555"/>
    <x v="8"/>
    <x v="8"/>
    <x v="8"/>
    <x v="4309"/>
    <x v="4310"/>
    <x v="4310"/>
    <x v="8"/>
    <x v="8"/>
  </r>
  <r>
    <x v="3"/>
    <x v="184"/>
    <x v="7"/>
    <x v="0"/>
    <x v="3"/>
    <x v="1627"/>
    <x v="11"/>
    <x v="6"/>
    <x v="4391"/>
    <x v="2198"/>
    <x v="4"/>
    <x v="30"/>
    <x v="1443"/>
    <x v="7"/>
    <x v="7"/>
    <x v="7"/>
    <x v="4310"/>
    <x v="4311"/>
    <x v="4311"/>
    <x v="7"/>
    <x v="7"/>
  </r>
  <r>
    <x v="4"/>
    <x v="156"/>
    <x v="9"/>
    <x v="1"/>
    <x v="0"/>
    <x v="265"/>
    <x v="2"/>
    <x v="7"/>
    <x v="4392"/>
    <x v="451"/>
    <x v="2"/>
    <x v="3"/>
    <x v="3556"/>
    <x v="9"/>
    <x v="9"/>
    <x v="9"/>
    <x v="4311"/>
    <x v="4312"/>
    <x v="4312"/>
    <x v="9"/>
    <x v="9"/>
  </r>
  <r>
    <x v="5"/>
    <x v="9"/>
    <x v="8"/>
    <x v="1"/>
    <x v="2"/>
    <x v="185"/>
    <x v="0"/>
    <x v="3"/>
    <x v="4393"/>
    <x v="1578"/>
    <x v="0"/>
    <x v="2"/>
    <x v="3557"/>
    <x v="8"/>
    <x v="8"/>
    <x v="8"/>
    <x v="4312"/>
    <x v="4313"/>
    <x v="4313"/>
    <x v="8"/>
    <x v="8"/>
  </r>
  <r>
    <x v="1"/>
    <x v="120"/>
    <x v="8"/>
    <x v="0"/>
    <x v="1"/>
    <x v="2011"/>
    <x v="0"/>
    <x v="1"/>
    <x v="4394"/>
    <x v="881"/>
    <x v="3"/>
    <x v="54"/>
    <x v="3558"/>
    <x v="8"/>
    <x v="8"/>
    <x v="8"/>
    <x v="4313"/>
    <x v="4314"/>
    <x v="4314"/>
    <x v="8"/>
    <x v="8"/>
  </r>
  <r>
    <x v="0"/>
    <x v="49"/>
    <x v="1"/>
    <x v="1"/>
    <x v="2"/>
    <x v="806"/>
    <x v="11"/>
    <x v="7"/>
    <x v="4395"/>
    <x v="2199"/>
    <x v="1"/>
    <x v="2"/>
    <x v="3559"/>
    <x v="1"/>
    <x v="1"/>
    <x v="1"/>
    <x v="4314"/>
    <x v="4315"/>
    <x v="4315"/>
    <x v="1"/>
    <x v="1"/>
  </r>
  <r>
    <x v="0"/>
    <x v="135"/>
    <x v="5"/>
    <x v="1"/>
    <x v="2"/>
    <x v="1417"/>
    <x v="6"/>
    <x v="6"/>
    <x v="4396"/>
    <x v="2200"/>
    <x v="0"/>
    <x v="111"/>
    <x v="3560"/>
    <x v="5"/>
    <x v="5"/>
    <x v="5"/>
    <x v="4315"/>
    <x v="4316"/>
    <x v="4316"/>
    <x v="5"/>
    <x v="5"/>
  </r>
  <r>
    <x v="5"/>
    <x v="182"/>
    <x v="1"/>
    <x v="0"/>
    <x v="3"/>
    <x v="598"/>
    <x v="11"/>
    <x v="3"/>
    <x v="4397"/>
    <x v="2201"/>
    <x v="3"/>
    <x v="91"/>
    <x v="3038"/>
    <x v="1"/>
    <x v="1"/>
    <x v="1"/>
    <x v="3549"/>
    <x v="3550"/>
    <x v="3550"/>
    <x v="1"/>
    <x v="12"/>
  </r>
  <r>
    <x v="2"/>
    <x v="137"/>
    <x v="9"/>
    <x v="1"/>
    <x v="3"/>
    <x v="1993"/>
    <x v="10"/>
    <x v="1"/>
    <x v="4398"/>
    <x v="957"/>
    <x v="5"/>
    <x v="213"/>
    <x v="3561"/>
    <x v="9"/>
    <x v="9"/>
    <x v="9"/>
    <x v="4316"/>
    <x v="4317"/>
    <x v="4317"/>
    <x v="9"/>
    <x v="9"/>
  </r>
  <r>
    <x v="3"/>
    <x v="35"/>
    <x v="7"/>
    <x v="0"/>
    <x v="3"/>
    <x v="1127"/>
    <x v="4"/>
    <x v="2"/>
    <x v="4399"/>
    <x v="1372"/>
    <x v="6"/>
    <x v="5"/>
    <x v="2593"/>
    <x v="7"/>
    <x v="7"/>
    <x v="7"/>
    <x v="4317"/>
    <x v="4318"/>
    <x v="4318"/>
    <x v="7"/>
    <x v="7"/>
  </r>
  <r>
    <x v="5"/>
    <x v="111"/>
    <x v="5"/>
    <x v="1"/>
    <x v="3"/>
    <x v="294"/>
    <x v="2"/>
    <x v="5"/>
    <x v="4400"/>
    <x v="629"/>
    <x v="1"/>
    <x v="57"/>
    <x v="3562"/>
    <x v="5"/>
    <x v="5"/>
    <x v="5"/>
    <x v="4318"/>
    <x v="4319"/>
    <x v="4319"/>
    <x v="5"/>
    <x v="5"/>
  </r>
  <r>
    <x v="5"/>
    <x v="39"/>
    <x v="0"/>
    <x v="1"/>
    <x v="2"/>
    <x v="1756"/>
    <x v="10"/>
    <x v="7"/>
    <x v="4401"/>
    <x v="1952"/>
    <x v="6"/>
    <x v="187"/>
    <x v="3191"/>
    <x v="0"/>
    <x v="0"/>
    <x v="0"/>
    <x v="4319"/>
    <x v="4320"/>
    <x v="4320"/>
    <x v="0"/>
    <x v="0"/>
  </r>
  <r>
    <x v="6"/>
    <x v="171"/>
    <x v="2"/>
    <x v="1"/>
    <x v="1"/>
    <x v="1090"/>
    <x v="7"/>
    <x v="7"/>
    <x v="4402"/>
    <x v="89"/>
    <x v="1"/>
    <x v="299"/>
    <x v="3563"/>
    <x v="2"/>
    <x v="2"/>
    <x v="2"/>
    <x v="4320"/>
    <x v="4321"/>
    <x v="4321"/>
    <x v="2"/>
    <x v="2"/>
  </r>
  <r>
    <x v="0"/>
    <x v="135"/>
    <x v="8"/>
    <x v="1"/>
    <x v="3"/>
    <x v="2061"/>
    <x v="10"/>
    <x v="3"/>
    <x v="4403"/>
    <x v="1207"/>
    <x v="1"/>
    <x v="10"/>
    <x v="3564"/>
    <x v="8"/>
    <x v="8"/>
    <x v="8"/>
    <x v="4321"/>
    <x v="4322"/>
    <x v="4322"/>
    <x v="8"/>
    <x v="8"/>
  </r>
  <r>
    <x v="4"/>
    <x v="46"/>
    <x v="9"/>
    <x v="1"/>
    <x v="1"/>
    <x v="1057"/>
    <x v="10"/>
    <x v="2"/>
    <x v="4404"/>
    <x v="1511"/>
    <x v="5"/>
    <x v="100"/>
    <x v="3565"/>
    <x v="9"/>
    <x v="9"/>
    <x v="9"/>
    <x v="4322"/>
    <x v="4323"/>
    <x v="4323"/>
    <x v="9"/>
    <x v="9"/>
  </r>
  <r>
    <x v="2"/>
    <x v="3"/>
    <x v="9"/>
    <x v="0"/>
    <x v="0"/>
    <x v="193"/>
    <x v="1"/>
    <x v="7"/>
    <x v="4405"/>
    <x v="1240"/>
    <x v="1"/>
    <x v="93"/>
    <x v="3566"/>
    <x v="9"/>
    <x v="9"/>
    <x v="9"/>
    <x v="4323"/>
    <x v="4324"/>
    <x v="4324"/>
    <x v="9"/>
    <x v="9"/>
  </r>
  <r>
    <x v="3"/>
    <x v="94"/>
    <x v="1"/>
    <x v="0"/>
    <x v="0"/>
    <x v="380"/>
    <x v="8"/>
    <x v="1"/>
    <x v="4406"/>
    <x v="1301"/>
    <x v="5"/>
    <x v="19"/>
    <x v="2932"/>
    <x v="1"/>
    <x v="1"/>
    <x v="1"/>
    <x v="4324"/>
    <x v="4325"/>
    <x v="4325"/>
    <x v="1"/>
    <x v="1"/>
  </r>
  <r>
    <x v="2"/>
    <x v="90"/>
    <x v="2"/>
    <x v="0"/>
    <x v="3"/>
    <x v="1903"/>
    <x v="2"/>
    <x v="5"/>
    <x v="4407"/>
    <x v="512"/>
    <x v="1"/>
    <x v="142"/>
    <x v="2342"/>
    <x v="2"/>
    <x v="2"/>
    <x v="2"/>
    <x v="4325"/>
    <x v="4326"/>
    <x v="4326"/>
    <x v="2"/>
    <x v="2"/>
  </r>
  <r>
    <x v="1"/>
    <x v="67"/>
    <x v="11"/>
    <x v="0"/>
    <x v="0"/>
    <x v="844"/>
    <x v="7"/>
    <x v="0"/>
    <x v="4408"/>
    <x v="667"/>
    <x v="2"/>
    <x v="31"/>
    <x v="3567"/>
    <x v="11"/>
    <x v="11"/>
    <x v="11"/>
    <x v="4326"/>
    <x v="4327"/>
    <x v="4327"/>
    <x v="11"/>
    <x v="11"/>
  </r>
  <r>
    <x v="1"/>
    <x v="152"/>
    <x v="11"/>
    <x v="1"/>
    <x v="2"/>
    <x v="968"/>
    <x v="3"/>
    <x v="4"/>
    <x v="4409"/>
    <x v="2202"/>
    <x v="4"/>
    <x v="69"/>
    <x v="3568"/>
    <x v="11"/>
    <x v="11"/>
    <x v="11"/>
    <x v="4327"/>
    <x v="4328"/>
    <x v="4328"/>
    <x v="11"/>
    <x v="11"/>
  </r>
  <r>
    <x v="1"/>
    <x v="116"/>
    <x v="9"/>
    <x v="1"/>
    <x v="0"/>
    <x v="1699"/>
    <x v="6"/>
    <x v="1"/>
    <x v="4410"/>
    <x v="1411"/>
    <x v="3"/>
    <x v="2"/>
    <x v="3569"/>
    <x v="9"/>
    <x v="9"/>
    <x v="9"/>
    <x v="4328"/>
    <x v="4329"/>
    <x v="4329"/>
    <x v="9"/>
    <x v="9"/>
  </r>
  <r>
    <x v="3"/>
    <x v="124"/>
    <x v="11"/>
    <x v="1"/>
    <x v="0"/>
    <x v="1220"/>
    <x v="9"/>
    <x v="4"/>
    <x v="4411"/>
    <x v="1329"/>
    <x v="2"/>
    <x v="154"/>
    <x v="2401"/>
    <x v="11"/>
    <x v="11"/>
    <x v="11"/>
    <x v="4329"/>
    <x v="4330"/>
    <x v="4330"/>
    <x v="11"/>
    <x v="11"/>
  </r>
  <r>
    <x v="5"/>
    <x v="92"/>
    <x v="0"/>
    <x v="0"/>
    <x v="0"/>
    <x v="1232"/>
    <x v="3"/>
    <x v="5"/>
    <x v="4412"/>
    <x v="1514"/>
    <x v="5"/>
    <x v="2"/>
    <x v="3570"/>
    <x v="0"/>
    <x v="0"/>
    <x v="0"/>
    <x v="4330"/>
    <x v="4331"/>
    <x v="4331"/>
    <x v="0"/>
    <x v="0"/>
  </r>
  <r>
    <x v="5"/>
    <x v="58"/>
    <x v="4"/>
    <x v="0"/>
    <x v="1"/>
    <x v="1223"/>
    <x v="11"/>
    <x v="3"/>
    <x v="4413"/>
    <x v="2022"/>
    <x v="6"/>
    <x v="262"/>
    <x v="3257"/>
    <x v="4"/>
    <x v="4"/>
    <x v="4"/>
    <x v="4331"/>
    <x v="4332"/>
    <x v="4332"/>
    <x v="4"/>
    <x v="4"/>
  </r>
  <r>
    <x v="0"/>
    <x v="49"/>
    <x v="9"/>
    <x v="1"/>
    <x v="3"/>
    <x v="718"/>
    <x v="1"/>
    <x v="2"/>
    <x v="4414"/>
    <x v="2203"/>
    <x v="1"/>
    <x v="75"/>
    <x v="3571"/>
    <x v="9"/>
    <x v="9"/>
    <x v="9"/>
    <x v="4332"/>
    <x v="4333"/>
    <x v="4333"/>
    <x v="9"/>
    <x v="9"/>
  </r>
  <r>
    <x v="3"/>
    <x v="21"/>
    <x v="0"/>
    <x v="0"/>
    <x v="3"/>
    <x v="852"/>
    <x v="7"/>
    <x v="0"/>
    <x v="4415"/>
    <x v="844"/>
    <x v="3"/>
    <x v="10"/>
    <x v="3572"/>
    <x v="0"/>
    <x v="0"/>
    <x v="0"/>
    <x v="4333"/>
    <x v="4334"/>
    <x v="4334"/>
    <x v="0"/>
    <x v="0"/>
  </r>
  <r>
    <x v="3"/>
    <x v="106"/>
    <x v="11"/>
    <x v="0"/>
    <x v="0"/>
    <x v="558"/>
    <x v="0"/>
    <x v="2"/>
    <x v="4416"/>
    <x v="569"/>
    <x v="4"/>
    <x v="180"/>
    <x v="3573"/>
    <x v="11"/>
    <x v="11"/>
    <x v="11"/>
    <x v="4334"/>
    <x v="4335"/>
    <x v="4335"/>
    <x v="11"/>
    <x v="11"/>
  </r>
  <r>
    <x v="5"/>
    <x v="130"/>
    <x v="7"/>
    <x v="1"/>
    <x v="2"/>
    <x v="287"/>
    <x v="8"/>
    <x v="3"/>
    <x v="4417"/>
    <x v="2204"/>
    <x v="4"/>
    <x v="183"/>
    <x v="3574"/>
    <x v="7"/>
    <x v="7"/>
    <x v="7"/>
    <x v="4335"/>
    <x v="4336"/>
    <x v="4336"/>
    <x v="7"/>
    <x v="7"/>
  </r>
  <r>
    <x v="2"/>
    <x v="48"/>
    <x v="3"/>
    <x v="0"/>
    <x v="2"/>
    <x v="2204"/>
    <x v="10"/>
    <x v="0"/>
    <x v="4418"/>
    <x v="839"/>
    <x v="2"/>
    <x v="160"/>
    <x v="3575"/>
    <x v="3"/>
    <x v="3"/>
    <x v="3"/>
    <x v="4336"/>
    <x v="4337"/>
    <x v="4337"/>
    <x v="3"/>
    <x v="3"/>
  </r>
  <r>
    <x v="1"/>
    <x v="159"/>
    <x v="7"/>
    <x v="1"/>
    <x v="0"/>
    <x v="307"/>
    <x v="9"/>
    <x v="2"/>
    <x v="4419"/>
    <x v="278"/>
    <x v="5"/>
    <x v="132"/>
    <x v="3576"/>
    <x v="7"/>
    <x v="7"/>
    <x v="7"/>
    <x v="4337"/>
    <x v="4338"/>
    <x v="4338"/>
    <x v="7"/>
    <x v="7"/>
  </r>
  <r>
    <x v="3"/>
    <x v="5"/>
    <x v="1"/>
    <x v="1"/>
    <x v="1"/>
    <x v="2004"/>
    <x v="9"/>
    <x v="0"/>
    <x v="4420"/>
    <x v="1811"/>
    <x v="1"/>
    <x v="2"/>
    <x v="3577"/>
    <x v="1"/>
    <x v="1"/>
    <x v="1"/>
    <x v="4338"/>
    <x v="4339"/>
    <x v="4339"/>
    <x v="1"/>
    <x v="12"/>
  </r>
  <r>
    <x v="2"/>
    <x v="82"/>
    <x v="11"/>
    <x v="0"/>
    <x v="1"/>
    <x v="163"/>
    <x v="4"/>
    <x v="6"/>
    <x v="4421"/>
    <x v="18"/>
    <x v="1"/>
    <x v="49"/>
    <x v="2739"/>
    <x v="11"/>
    <x v="11"/>
    <x v="11"/>
    <x v="4339"/>
    <x v="4340"/>
    <x v="4340"/>
    <x v="11"/>
    <x v="11"/>
  </r>
  <r>
    <x v="1"/>
    <x v="178"/>
    <x v="0"/>
    <x v="1"/>
    <x v="1"/>
    <x v="1732"/>
    <x v="3"/>
    <x v="5"/>
    <x v="4422"/>
    <x v="2205"/>
    <x v="5"/>
    <x v="207"/>
    <x v="3376"/>
    <x v="0"/>
    <x v="0"/>
    <x v="0"/>
    <x v="4340"/>
    <x v="4341"/>
    <x v="4341"/>
    <x v="0"/>
    <x v="0"/>
  </r>
  <r>
    <x v="0"/>
    <x v="134"/>
    <x v="10"/>
    <x v="0"/>
    <x v="2"/>
    <x v="1251"/>
    <x v="7"/>
    <x v="1"/>
    <x v="4423"/>
    <x v="1109"/>
    <x v="4"/>
    <x v="2"/>
    <x v="3578"/>
    <x v="10"/>
    <x v="10"/>
    <x v="10"/>
    <x v="4341"/>
    <x v="4342"/>
    <x v="4342"/>
    <x v="10"/>
    <x v="10"/>
  </r>
  <r>
    <x v="3"/>
    <x v="20"/>
    <x v="11"/>
    <x v="1"/>
    <x v="0"/>
    <x v="1384"/>
    <x v="10"/>
    <x v="2"/>
    <x v="4424"/>
    <x v="1283"/>
    <x v="3"/>
    <x v="233"/>
    <x v="3579"/>
    <x v="11"/>
    <x v="11"/>
    <x v="11"/>
    <x v="4342"/>
    <x v="4343"/>
    <x v="4343"/>
    <x v="11"/>
    <x v="11"/>
  </r>
  <r>
    <x v="0"/>
    <x v="119"/>
    <x v="10"/>
    <x v="1"/>
    <x v="0"/>
    <x v="1034"/>
    <x v="1"/>
    <x v="2"/>
    <x v="4425"/>
    <x v="2206"/>
    <x v="6"/>
    <x v="4"/>
    <x v="3266"/>
    <x v="10"/>
    <x v="10"/>
    <x v="10"/>
    <x v="4343"/>
    <x v="4344"/>
    <x v="4344"/>
    <x v="10"/>
    <x v="10"/>
  </r>
  <r>
    <x v="4"/>
    <x v="56"/>
    <x v="9"/>
    <x v="1"/>
    <x v="1"/>
    <x v="842"/>
    <x v="10"/>
    <x v="3"/>
    <x v="4426"/>
    <x v="1189"/>
    <x v="3"/>
    <x v="240"/>
    <x v="1801"/>
    <x v="9"/>
    <x v="9"/>
    <x v="9"/>
    <x v="4344"/>
    <x v="4345"/>
    <x v="4345"/>
    <x v="9"/>
    <x v="9"/>
  </r>
  <r>
    <x v="5"/>
    <x v="111"/>
    <x v="11"/>
    <x v="0"/>
    <x v="2"/>
    <x v="2205"/>
    <x v="11"/>
    <x v="6"/>
    <x v="4427"/>
    <x v="2207"/>
    <x v="6"/>
    <x v="179"/>
    <x v="3580"/>
    <x v="11"/>
    <x v="11"/>
    <x v="11"/>
    <x v="4345"/>
    <x v="4346"/>
    <x v="4346"/>
    <x v="11"/>
    <x v="11"/>
  </r>
  <r>
    <x v="0"/>
    <x v="49"/>
    <x v="10"/>
    <x v="1"/>
    <x v="0"/>
    <x v="6"/>
    <x v="4"/>
    <x v="2"/>
    <x v="4428"/>
    <x v="2208"/>
    <x v="4"/>
    <x v="61"/>
    <x v="3581"/>
    <x v="10"/>
    <x v="10"/>
    <x v="10"/>
    <x v="4346"/>
    <x v="4347"/>
    <x v="4347"/>
    <x v="10"/>
    <x v="10"/>
  </r>
  <r>
    <x v="2"/>
    <x v="104"/>
    <x v="9"/>
    <x v="0"/>
    <x v="0"/>
    <x v="240"/>
    <x v="3"/>
    <x v="7"/>
    <x v="4429"/>
    <x v="2086"/>
    <x v="0"/>
    <x v="80"/>
    <x v="2309"/>
    <x v="9"/>
    <x v="9"/>
    <x v="9"/>
    <x v="4347"/>
    <x v="4348"/>
    <x v="4348"/>
    <x v="9"/>
    <x v="9"/>
  </r>
  <r>
    <x v="2"/>
    <x v="68"/>
    <x v="3"/>
    <x v="0"/>
    <x v="2"/>
    <x v="912"/>
    <x v="3"/>
    <x v="5"/>
    <x v="4430"/>
    <x v="876"/>
    <x v="3"/>
    <x v="64"/>
    <x v="3582"/>
    <x v="3"/>
    <x v="3"/>
    <x v="3"/>
    <x v="4348"/>
    <x v="4349"/>
    <x v="4349"/>
    <x v="3"/>
    <x v="3"/>
  </r>
  <r>
    <x v="0"/>
    <x v="1"/>
    <x v="8"/>
    <x v="1"/>
    <x v="1"/>
    <x v="2206"/>
    <x v="2"/>
    <x v="3"/>
    <x v="4431"/>
    <x v="1003"/>
    <x v="1"/>
    <x v="2"/>
    <x v="3583"/>
    <x v="8"/>
    <x v="8"/>
    <x v="8"/>
    <x v="4349"/>
    <x v="4350"/>
    <x v="4350"/>
    <x v="8"/>
    <x v="8"/>
  </r>
  <r>
    <x v="5"/>
    <x v="161"/>
    <x v="9"/>
    <x v="0"/>
    <x v="2"/>
    <x v="1631"/>
    <x v="4"/>
    <x v="0"/>
    <x v="4432"/>
    <x v="156"/>
    <x v="2"/>
    <x v="82"/>
    <x v="329"/>
    <x v="9"/>
    <x v="9"/>
    <x v="9"/>
    <x v="4350"/>
    <x v="4351"/>
    <x v="4351"/>
    <x v="9"/>
    <x v="9"/>
  </r>
  <r>
    <x v="5"/>
    <x v="154"/>
    <x v="5"/>
    <x v="0"/>
    <x v="1"/>
    <x v="1239"/>
    <x v="9"/>
    <x v="7"/>
    <x v="4433"/>
    <x v="2209"/>
    <x v="2"/>
    <x v="2"/>
    <x v="3584"/>
    <x v="5"/>
    <x v="5"/>
    <x v="5"/>
    <x v="4351"/>
    <x v="4352"/>
    <x v="4352"/>
    <x v="5"/>
    <x v="5"/>
  </r>
  <r>
    <x v="3"/>
    <x v="61"/>
    <x v="4"/>
    <x v="1"/>
    <x v="0"/>
    <x v="1053"/>
    <x v="3"/>
    <x v="2"/>
    <x v="4434"/>
    <x v="686"/>
    <x v="5"/>
    <x v="124"/>
    <x v="982"/>
    <x v="4"/>
    <x v="4"/>
    <x v="4"/>
    <x v="4352"/>
    <x v="4353"/>
    <x v="4353"/>
    <x v="4"/>
    <x v="4"/>
  </r>
  <r>
    <x v="1"/>
    <x v="81"/>
    <x v="0"/>
    <x v="1"/>
    <x v="2"/>
    <x v="722"/>
    <x v="3"/>
    <x v="2"/>
    <x v="4435"/>
    <x v="2210"/>
    <x v="4"/>
    <x v="2"/>
    <x v="3104"/>
    <x v="0"/>
    <x v="0"/>
    <x v="0"/>
    <x v="4353"/>
    <x v="4354"/>
    <x v="4354"/>
    <x v="0"/>
    <x v="0"/>
  </r>
  <r>
    <x v="2"/>
    <x v="48"/>
    <x v="6"/>
    <x v="0"/>
    <x v="3"/>
    <x v="588"/>
    <x v="5"/>
    <x v="4"/>
    <x v="4436"/>
    <x v="1200"/>
    <x v="1"/>
    <x v="2"/>
    <x v="3183"/>
    <x v="6"/>
    <x v="6"/>
    <x v="6"/>
    <x v="4354"/>
    <x v="4355"/>
    <x v="4355"/>
    <x v="6"/>
    <x v="6"/>
  </r>
  <r>
    <x v="1"/>
    <x v="152"/>
    <x v="3"/>
    <x v="0"/>
    <x v="2"/>
    <x v="2119"/>
    <x v="1"/>
    <x v="2"/>
    <x v="4437"/>
    <x v="2211"/>
    <x v="3"/>
    <x v="159"/>
    <x v="3014"/>
    <x v="3"/>
    <x v="3"/>
    <x v="3"/>
    <x v="4355"/>
    <x v="4356"/>
    <x v="4356"/>
    <x v="3"/>
    <x v="3"/>
  </r>
  <r>
    <x v="5"/>
    <x v="75"/>
    <x v="0"/>
    <x v="1"/>
    <x v="1"/>
    <x v="1706"/>
    <x v="7"/>
    <x v="0"/>
    <x v="4438"/>
    <x v="779"/>
    <x v="3"/>
    <x v="2"/>
    <x v="3585"/>
    <x v="0"/>
    <x v="0"/>
    <x v="0"/>
    <x v="4356"/>
    <x v="4357"/>
    <x v="4357"/>
    <x v="0"/>
    <x v="0"/>
  </r>
  <r>
    <x v="0"/>
    <x v="49"/>
    <x v="6"/>
    <x v="1"/>
    <x v="3"/>
    <x v="2207"/>
    <x v="2"/>
    <x v="0"/>
    <x v="4439"/>
    <x v="468"/>
    <x v="6"/>
    <x v="2"/>
    <x v="3586"/>
    <x v="6"/>
    <x v="6"/>
    <x v="6"/>
    <x v="4357"/>
    <x v="4358"/>
    <x v="4358"/>
    <x v="6"/>
    <x v="6"/>
  </r>
  <r>
    <x v="2"/>
    <x v="42"/>
    <x v="7"/>
    <x v="0"/>
    <x v="3"/>
    <x v="1649"/>
    <x v="1"/>
    <x v="7"/>
    <x v="4440"/>
    <x v="1039"/>
    <x v="6"/>
    <x v="160"/>
    <x v="1109"/>
    <x v="7"/>
    <x v="7"/>
    <x v="7"/>
    <x v="4358"/>
    <x v="4359"/>
    <x v="4359"/>
    <x v="7"/>
    <x v="7"/>
  </r>
  <r>
    <x v="5"/>
    <x v="175"/>
    <x v="10"/>
    <x v="1"/>
    <x v="3"/>
    <x v="1946"/>
    <x v="3"/>
    <x v="5"/>
    <x v="4441"/>
    <x v="1979"/>
    <x v="4"/>
    <x v="41"/>
    <x v="3587"/>
    <x v="10"/>
    <x v="10"/>
    <x v="10"/>
    <x v="4359"/>
    <x v="4360"/>
    <x v="4360"/>
    <x v="10"/>
    <x v="10"/>
  </r>
  <r>
    <x v="4"/>
    <x v="23"/>
    <x v="11"/>
    <x v="1"/>
    <x v="0"/>
    <x v="803"/>
    <x v="7"/>
    <x v="2"/>
    <x v="4442"/>
    <x v="2212"/>
    <x v="2"/>
    <x v="2"/>
    <x v="608"/>
    <x v="11"/>
    <x v="11"/>
    <x v="11"/>
    <x v="4360"/>
    <x v="4361"/>
    <x v="4361"/>
    <x v="11"/>
    <x v="11"/>
  </r>
  <r>
    <x v="6"/>
    <x v="171"/>
    <x v="2"/>
    <x v="0"/>
    <x v="1"/>
    <x v="2118"/>
    <x v="2"/>
    <x v="7"/>
    <x v="4443"/>
    <x v="523"/>
    <x v="0"/>
    <x v="17"/>
    <x v="3064"/>
    <x v="2"/>
    <x v="2"/>
    <x v="2"/>
    <x v="4361"/>
    <x v="4362"/>
    <x v="4362"/>
    <x v="2"/>
    <x v="2"/>
  </r>
  <r>
    <x v="2"/>
    <x v="4"/>
    <x v="5"/>
    <x v="0"/>
    <x v="2"/>
    <x v="1539"/>
    <x v="5"/>
    <x v="3"/>
    <x v="4444"/>
    <x v="1342"/>
    <x v="6"/>
    <x v="86"/>
    <x v="3588"/>
    <x v="5"/>
    <x v="5"/>
    <x v="5"/>
    <x v="4362"/>
    <x v="4363"/>
    <x v="4363"/>
    <x v="5"/>
    <x v="5"/>
  </r>
  <r>
    <x v="5"/>
    <x v="150"/>
    <x v="2"/>
    <x v="1"/>
    <x v="3"/>
    <x v="1253"/>
    <x v="5"/>
    <x v="5"/>
    <x v="4445"/>
    <x v="964"/>
    <x v="2"/>
    <x v="77"/>
    <x v="1248"/>
    <x v="2"/>
    <x v="2"/>
    <x v="2"/>
    <x v="4363"/>
    <x v="4364"/>
    <x v="4364"/>
    <x v="2"/>
    <x v="2"/>
  </r>
  <r>
    <x v="1"/>
    <x v="79"/>
    <x v="11"/>
    <x v="0"/>
    <x v="1"/>
    <x v="984"/>
    <x v="4"/>
    <x v="7"/>
    <x v="4446"/>
    <x v="2213"/>
    <x v="4"/>
    <x v="41"/>
    <x v="1733"/>
    <x v="11"/>
    <x v="11"/>
    <x v="11"/>
    <x v="4364"/>
    <x v="4365"/>
    <x v="4365"/>
    <x v="11"/>
    <x v="11"/>
  </r>
  <r>
    <x v="5"/>
    <x v="75"/>
    <x v="5"/>
    <x v="1"/>
    <x v="0"/>
    <x v="1783"/>
    <x v="2"/>
    <x v="3"/>
    <x v="4447"/>
    <x v="976"/>
    <x v="6"/>
    <x v="9"/>
    <x v="2690"/>
    <x v="5"/>
    <x v="5"/>
    <x v="5"/>
    <x v="4365"/>
    <x v="4366"/>
    <x v="4366"/>
    <x v="5"/>
    <x v="5"/>
  </r>
  <r>
    <x v="1"/>
    <x v="79"/>
    <x v="10"/>
    <x v="0"/>
    <x v="2"/>
    <x v="129"/>
    <x v="2"/>
    <x v="1"/>
    <x v="4448"/>
    <x v="1616"/>
    <x v="5"/>
    <x v="83"/>
    <x v="1053"/>
    <x v="10"/>
    <x v="10"/>
    <x v="10"/>
    <x v="4366"/>
    <x v="4367"/>
    <x v="4367"/>
    <x v="10"/>
    <x v="10"/>
  </r>
  <r>
    <x v="5"/>
    <x v="145"/>
    <x v="1"/>
    <x v="0"/>
    <x v="1"/>
    <x v="2208"/>
    <x v="0"/>
    <x v="1"/>
    <x v="4449"/>
    <x v="1898"/>
    <x v="6"/>
    <x v="215"/>
    <x v="3589"/>
    <x v="1"/>
    <x v="1"/>
    <x v="1"/>
    <x v="4367"/>
    <x v="4368"/>
    <x v="4368"/>
    <x v="1"/>
    <x v="12"/>
  </r>
  <r>
    <x v="5"/>
    <x v="34"/>
    <x v="10"/>
    <x v="1"/>
    <x v="3"/>
    <x v="2209"/>
    <x v="5"/>
    <x v="3"/>
    <x v="4450"/>
    <x v="378"/>
    <x v="4"/>
    <x v="2"/>
    <x v="3590"/>
    <x v="10"/>
    <x v="10"/>
    <x v="10"/>
    <x v="4368"/>
    <x v="4369"/>
    <x v="4369"/>
    <x v="10"/>
    <x v="10"/>
  </r>
  <r>
    <x v="1"/>
    <x v="81"/>
    <x v="7"/>
    <x v="0"/>
    <x v="0"/>
    <x v="808"/>
    <x v="4"/>
    <x v="5"/>
    <x v="4451"/>
    <x v="363"/>
    <x v="3"/>
    <x v="2"/>
    <x v="3591"/>
    <x v="7"/>
    <x v="7"/>
    <x v="7"/>
    <x v="4369"/>
    <x v="4370"/>
    <x v="4370"/>
    <x v="7"/>
    <x v="7"/>
  </r>
  <r>
    <x v="5"/>
    <x v="87"/>
    <x v="3"/>
    <x v="1"/>
    <x v="1"/>
    <x v="1284"/>
    <x v="8"/>
    <x v="2"/>
    <x v="4452"/>
    <x v="1458"/>
    <x v="6"/>
    <x v="2"/>
    <x v="3592"/>
    <x v="3"/>
    <x v="3"/>
    <x v="3"/>
    <x v="4370"/>
    <x v="4371"/>
    <x v="4371"/>
    <x v="3"/>
    <x v="3"/>
  </r>
  <r>
    <x v="5"/>
    <x v="100"/>
    <x v="6"/>
    <x v="0"/>
    <x v="3"/>
    <x v="64"/>
    <x v="10"/>
    <x v="1"/>
    <x v="4453"/>
    <x v="668"/>
    <x v="1"/>
    <x v="153"/>
    <x v="1010"/>
    <x v="6"/>
    <x v="6"/>
    <x v="6"/>
    <x v="1064"/>
    <x v="1064"/>
    <x v="1064"/>
    <x v="6"/>
    <x v="6"/>
  </r>
  <r>
    <x v="5"/>
    <x v="52"/>
    <x v="1"/>
    <x v="0"/>
    <x v="2"/>
    <x v="1757"/>
    <x v="3"/>
    <x v="0"/>
    <x v="4454"/>
    <x v="2214"/>
    <x v="3"/>
    <x v="126"/>
    <x v="3593"/>
    <x v="1"/>
    <x v="1"/>
    <x v="1"/>
    <x v="4371"/>
    <x v="4372"/>
    <x v="4372"/>
    <x v="1"/>
    <x v="1"/>
  </r>
  <r>
    <x v="3"/>
    <x v="124"/>
    <x v="9"/>
    <x v="0"/>
    <x v="3"/>
    <x v="2210"/>
    <x v="8"/>
    <x v="3"/>
    <x v="4455"/>
    <x v="1415"/>
    <x v="5"/>
    <x v="41"/>
    <x v="3594"/>
    <x v="9"/>
    <x v="9"/>
    <x v="9"/>
    <x v="4372"/>
    <x v="4373"/>
    <x v="4373"/>
    <x v="9"/>
    <x v="9"/>
  </r>
  <r>
    <x v="3"/>
    <x v="110"/>
    <x v="10"/>
    <x v="1"/>
    <x v="1"/>
    <x v="2211"/>
    <x v="8"/>
    <x v="6"/>
    <x v="4456"/>
    <x v="1772"/>
    <x v="3"/>
    <x v="37"/>
    <x v="3595"/>
    <x v="10"/>
    <x v="10"/>
    <x v="10"/>
    <x v="4373"/>
    <x v="4374"/>
    <x v="4374"/>
    <x v="10"/>
    <x v="10"/>
  </r>
  <r>
    <x v="5"/>
    <x v="161"/>
    <x v="2"/>
    <x v="1"/>
    <x v="1"/>
    <x v="2212"/>
    <x v="5"/>
    <x v="2"/>
    <x v="4457"/>
    <x v="136"/>
    <x v="3"/>
    <x v="120"/>
    <x v="761"/>
    <x v="2"/>
    <x v="2"/>
    <x v="2"/>
    <x v="4374"/>
    <x v="4375"/>
    <x v="4375"/>
    <x v="2"/>
    <x v="2"/>
  </r>
  <r>
    <x v="1"/>
    <x v="89"/>
    <x v="10"/>
    <x v="1"/>
    <x v="3"/>
    <x v="1328"/>
    <x v="1"/>
    <x v="7"/>
    <x v="4458"/>
    <x v="1175"/>
    <x v="3"/>
    <x v="161"/>
    <x v="3596"/>
    <x v="10"/>
    <x v="10"/>
    <x v="10"/>
    <x v="4375"/>
    <x v="4376"/>
    <x v="4376"/>
    <x v="10"/>
    <x v="10"/>
  </r>
  <r>
    <x v="1"/>
    <x v="85"/>
    <x v="10"/>
    <x v="1"/>
    <x v="0"/>
    <x v="2213"/>
    <x v="3"/>
    <x v="1"/>
    <x v="4459"/>
    <x v="387"/>
    <x v="6"/>
    <x v="170"/>
    <x v="3597"/>
    <x v="10"/>
    <x v="10"/>
    <x v="10"/>
    <x v="4376"/>
    <x v="4377"/>
    <x v="4377"/>
    <x v="10"/>
    <x v="10"/>
  </r>
  <r>
    <x v="1"/>
    <x v="2"/>
    <x v="9"/>
    <x v="0"/>
    <x v="0"/>
    <x v="204"/>
    <x v="10"/>
    <x v="7"/>
    <x v="4460"/>
    <x v="1095"/>
    <x v="5"/>
    <x v="246"/>
    <x v="2902"/>
    <x v="9"/>
    <x v="9"/>
    <x v="9"/>
    <x v="3365"/>
    <x v="3366"/>
    <x v="3366"/>
    <x v="9"/>
    <x v="9"/>
  </r>
  <r>
    <x v="5"/>
    <x v="166"/>
    <x v="6"/>
    <x v="0"/>
    <x v="0"/>
    <x v="1608"/>
    <x v="9"/>
    <x v="5"/>
    <x v="4461"/>
    <x v="1014"/>
    <x v="1"/>
    <x v="2"/>
    <x v="3598"/>
    <x v="6"/>
    <x v="6"/>
    <x v="6"/>
    <x v="4377"/>
    <x v="4378"/>
    <x v="4378"/>
    <x v="6"/>
    <x v="6"/>
  </r>
  <r>
    <x v="5"/>
    <x v="149"/>
    <x v="7"/>
    <x v="1"/>
    <x v="2"/>
    <x v="2214"/>
    <x v="7"/>
    <x v="2"/>
    <x v="4462"/>
    <x v="231"/>
    <x v="1"/>
    <x v="56"/>
    <x v="3599"/>
    <x v="7"/>
    <x v="7"/>
    <x v="7"/>
    <x v="4378"/>
    <x v="4379"/>
    <x v="4379"/>
    <x v="7"/>
    <x v="7"/>
  </r>
  <r>
    <x v="1"/>
    <x v="168"/>
    <x v="11"/>
    <x v="1"/>
    <x v="0"/>
    <x v="2215"/>
    <x v="0"/>
    <x v="3"/>
    <x v="4463"/>
    <x v="952"/>
    <x v="0"/>
    <x v="2"/>
    <x v="3600"/>
    <x v="11"/>
    <x v="11"/>
    <x v="11"/>
    <x v="4379"/>
    <x v="4380"/>
    <x v="4380"/>
    <x v="11"/>
    <x v="11"/>
  </r>
  <r>
    <x v="1"/>
    <x v="59"/>
    <x v="0"/>
    <x v="1"/>
    <x v="0"/>
    <x v="2157"/>
    <x v="0"/>
    <x v="2"/>
    <x v="4464"/>
    <x v="797"/>
    <x v="4"/>
    <x v="10"/>
    <x v="3601"/>
    <x v="0"/>
    <x v="0"/>
    <x v="0"/>
    <x v="4380"/>
    <x v="4381"/>
    <x v="4381"/>
    <x v="12"/>
    <x v="0"/>
  </r>
  <r>
    <x v="1"/>
    <x v="17"/>
    <x v="10"/>
    <x v="1"/>
    <x v="1"/>
    <x v="2216"/>
    <x v="10"/>
    <x v="1"/>
    <x v="4465"/>
    <x v="1536"/>
    <x v="5"/>
    <x v="28"/>
    <x v="3602"/>
    <x v="10"/>
    <x v="10"/>
    <x v="10"/>
    <x v="4381"/>
    <x v="4382"/>
    <x v="4382"/>
    <x v="10"/>
    <x v="10"/>
  </r>
  <r>
    <x v="0"/>
    <x v="146"/>
    <x v="6"/>
    <x v="0"/>
    <x v="3"/>
    <x v="1978"/>
    <x v="3"/>
    <x v="1"/>
    <x v="4466"/>
    <x v="2215"/>
    <x v="1"/>
    <x v="86"/>
    <x v="3603"/>
    <x v="6"/>
    <x v="6"/>
    <x v="6"/>
    <x v="4382"/>
    <x v="4383"/>
    <x v="4383"/>
    <x v="6"/>
    <x v="6"/>
  </r>
  <r>
    <x v="1"/>
    <x v="159"/>
    <x v="6"/>
    <x v="0"/>
    <x v="3"/>
    <x v="2217"/>
    <x v="11"/>
    <x v="7"/>
    <x v="4467"/>
    <x v="2216"/>
    <x v="4"/>
    <x v="155"/>
    <x v="1433"/>
    <x v="6"/>
    <x v="6"/>
    <x v="6"/>
    <x v="4383"/>
    <x v="4384"/>
    <x v="4384"/>
    <x v="6"/>
    <x v="6"/>
  </r>
  <r>
    <x v="2"/>
    <x v="37"/>
    <x v="2"/>
    <x v="1"/>
    <x v="3"/>
    <x v="1972"/>
    <x v="4"/>
    <x v="5"/>
    <x v="4468"/>
    <x v="799"/>
    <x v="2"/>
    <x v="3"/>
    <x v="3604"/>
    <x v="2"/>
    <x v="2"/>
    <x v="2"/>
    <x v="4384"/>
    <x v="4385"/>
    <x v="4385"/>
    <x v="2"/>
    <x v="2"/>
  </r>
  <r>
    <x v="5"/>
    <x v="28"/>
    <x v="5"/>
    <x v="1"/>
    <x v="1"/>
    <x v="394"/>
    <x v="3"/>
    <x v="0"/>
    <x v="4469"/>
    <x v="527"/>
    <x v="1"/>
    <x v="16"/>
    <x v="3605"/>
    <x v="5"/>
    <x v="5"/>
    <x v="5"/>
    <x v="4385"/>
    <x v="4386"/>
    <x v="4386"/>
    <x v="5"/>
    <x v="5"/>
  </r>
  <r>
    <x v="4"/>
    <x v="45"/>
    <x v="6"/>
    <x v="0"/>
    <x v="1"/>
    <x v="412"/>
    <x v="6"/>
    <x v="4"/>
    <x v="4470"/>
    <x v="342"/>
    <x v="1"/>
    <x v="69"/>
    <x v="1223"/>
    <x v="6"/>
    <x v="6"/>
    <x v="6"/>
    <x v="4386"/>
    <x v="4387"/>
    <x v="4387"/>
    <x v="6"/>
    <x v="6"/>
  </r>
  <r>
    <x v="1"/>
    <x v="157"/>
    <x v="5"/>
    <x v="0"/>
    <x v="1"/>
    <x v="1422"/>
    <x v="7"/>
    <x v="4"/>
    <x v="4471"/>
    <x v="243"/>
    <x v="0"/>
    <x v="2"/>
    <x v="8"/>
    <x v="5"/>
    <x v="5"/>
    <x v="5"/>
    <x v="8"/>
    <x v="8"/>
    <x v="8"/>
    <x v="5"/>
    <x v="5"/>
  </r>
  <r>
    <x v="1"/>
    <x v="64"/>
    <x v="3"/>
    <x v="1"/>
    <x v="0"/>
    <x v="1888"/>
    <x v="4"/>
    <x v="2"/>
    <x v="4472"/>
    <x v="1201"/>
    <x v="6"/>
    <x v="260"/>
    <x v="3606"/>
    <x v="3"/>
    <x v="3"/>
    <x v="3"/>
    <x v="4387"/>
    <x v="4388"/>
    <x v="4388"/>
    <x v="3"/>
    <x v="3"/>
  </r>
  <r>
    <x v="0"/>
    <x v="122"/>
    <x v="1"/>
    <x v="1"/>
    <x v="2"/>
    <x v="37"/>
    <x v="2"/>
    <x v="4"/>
    <x v="4473"/>
    <x v="621"/>
    <x v="6"/>
    <x v="303"/>
    <x v="2529"/>
    <x v="1"/>
    <x v="1"/>
    <x v="1"/>
    <x v="4388"/>
    <x v="4389"/>
    <x v="4389"/>
    <x v="1"/>
    <x v="1"/>
  </r>
  <r>
    <x v="1"/>
    <x v="129"/>
    <x v="6"/>
    <x v="0"/>
    <x v="2"/>
    <x v="86"/>
    <x v="10"/>
    <x v="7"/>
    <x v="4474"/>
    <x v="2057"/>
    <x v="1"/>
    <x v="9"/>
    <x v="3607"/>
    <x v="6"/>
    <x v="6"/>
    <x v="6"/>
    <x v="4389"/>
    <x v="4390"/>
    <x v="4390"/>
    <x v="6"/>
    <x v="6"/>
  </r>
  <r>
    <x v="3"/>
    <x v="57"/>
    <x v="0"/>
    <x v="1"/>
    <x v="3"/>
    <x v="497"/>
    <x v="10"/>
    <x v="7"/>
    <x v="4475"/>
    <x v="492"/>
    <x v="6"/>
    <x v="138"/>
    <x v="3564"/>
    <x v="0"/>
    <x v="0"/>
    <x v="0"/>
    <x v="4390"/>
    <x v="4391"/>
    <x v="4391"/>
    <x v="0"/>
    <x v="0"/>
  </r>
  <r>
    <x v="3"/>
    <x v="50"/>
    <x v="1"/>
    <x v="1"/>
    <x v="0"/>
    <x v="904"/>
    <x v="8"/>
    <x v="6"/>
    <x v="4476"/>
    <x v="161"/>
    <x v="0"/>
    <x v="3"/>
    <x v="3608"/>
    <x v="1"/>
    <x v="1"/>
    <x v="1"/>
    <x v="4391"/>
    <x v="4392"/>
    <x v="4392"/>
    <x v="1"/>
    <x v="1"/>
  </r>
  <r>
    <x v="2"/>
    <x v="65"/>
    <x v="0"/>
    <x v="0"/>
    <x v="0"/>
    <x v="1835"/>
    <x v="9"/>
    <x v="1"/>
    <x v="4477"/>
    <x v="2217"/>
    <x v="2"/>
    <x v="2"/>
    <x v="3609"/>
    <x v="0"/>
    <x v="0"/>
    <x v="0"/>
    <x v="4392"/>
    <x v="4393"/>
    <x v="4393"/>
    <x v="0"/>
    <x v="0"/>
  </r>
  <r>
    <x v="3"/>
    <x v="11"/>
    <x v="6"/>
    <x v="1"/>
    <x v="1"/>
    <x v="1720"/>
    <x v="2"/>
    <x v="0"/>
    <x v="4478"/>
    <x v="2218"/>
    <x v="1"/>
    <x v="2"/>
    <x v="1839"/>
    <x v="6"/>
    <x v="6"/>
    <x v="6"/>
    <x v="4393"/>
    <x v="4394"/>
    <x v="4394"/>
    <x v="6"/>
    <x v="6"/>
  </r>
  <r>
    <x v="1"/>
    <x v="44"/>
    <x v="10"/>
    <x v="1"/>
    <x v="0"/>
    <x v="1268"/>
    <x v="7"/>
    <x v="0"/>
    <x v="4479"/>
    <x v="972"/>
    <x v="4"/>
    <x v="13"/>
    <x v="3610"/>
    <x v="10"/>
    <x v="10"/>
    <x v="10"/>
    <x v="4394"/>
    <x v="4395"/>
    <x v="4395"/>
    <x v="10"/>
    <x v="10"/>
  </r>
  <r>
    <x v="0"/>
    <x v="76"/>
    <x v="9"/>
    <x v="0"/>
    <x v="3"/>
    <x v="2205"/>
    <x v="11"/>
    <x v="6"/>
    <x v="4480"/>
    <x v="977"/>
    <x v="3"/>
    <x v="2"/>
    <x v="3611"/>
    <x v="9"/>
    <x v="9"/>
    <x v="9"/>
    <x v="4395"/>
    <x v="4396"/>
    <x v="4396"/>
    <x v="9"/>
    <x v="9"/>
  </r>
  <r>
    <x v="5"/>
    <x v="161"/>
    <x v="9"/>
    <x v="0"/>
    <x v="2"/>
    <x v="582"/>
    <x v="11"/>
    <x v="1"/>
    <x v="4481"/>
    <x v="2219"/>
    <x v="0"/>
    <x v="56"/>
    <x v="3612"/>
    <x v="9"/>
    <x v="9"/>
    <x v="9"/>
    <x v="4396"/>
    <x v="4397"/>
    <x v="4397"/>
    <x v="9"/>
    <x v="9"/>
  </r>
  <r>
    <x v="4"/>
    <x v="143"/>
    <x v="2"/>
    <x v="1"/>
    <x v="3"/>
    <x v="1345"/>
    <x v="11"/>
    <x v="2"/>
    <x v="4482"/>
    <x v="2051"/>
    <x v="1"/>
    <x v="30"/>
    <x v="3613"/>
    <x v="2"/>
    <x v="2"/>
    <x v="2"/>
    <x v="4397"/>
    <x v="4398"/>
    <x v="4398"/>
    <x v="2"/>
    <x v="2"/>
  </r>
  <r>
    <x v="0"/>
    <x v="119"/>
    <x v="2"/>
    <x v="0"/>
    <x v="0"/>
    <x v="1372"/>
    <x v="9"/>
    <x v="7"/>
    <x v="4483"/>
    <x v="2220"/>
    <x v="6"/>
    <x v="26"/>
    <x v="3614"/>
    <x v="2"/>
    <x v="2"/>
    <x v="2"/>
    <x v="4398"/>
    <x v="4399"/>
    <x v="4399"/>
    <x v="2"/>
    <x v="2"/>
  </r>
  <r>
    <x v="2"/>
    <x v="37"/>
    <x v="5"/>
    <x v="1"/>
    <x v="0"/>
    <x v="654"/>
    <x v="0"/>
    <x v="4"/>
    <x v="4484"/>
    <x v="2026"/>
    <x v="6"/>
    <x v="57"/>
    <x v="3615"/>
    <x v="5"/>
    <x v="5"/>
    <x v="5"/>
    <x v="4399"/>
    <x v="4400"/>
    <x v="4400"/>
    <x v="5"/>
    <x v="5"/>
  </r>
  <r>
    <x v="4"/>
    <x v="95"/>
    <x v="0"/>
    <x v="0"/>
    <x v="3"/>
    <x v="2218"/>
    <x v="2"/>
    <x v="5"/>
    <x v="4485"/>
    <x v="724"/>
    <x v="4"/>
    <x v="31"/>
    <x v="3616"/>
    <x v="0"/>
    <x v="0"/>
    <x v="0"/>
    <x v="4400"/>
    <x v="4401"/>
    <x v="4401"/>
    <x v="0"/>
    <x v="0"/>
  </r>
  <r>
    <x v="4"/>
    <x v="56"/>
    <x v="2"/>
    <x v="1"/>
    <x v="2"/>
    <x v="1459"/>
    <x v="7"/>
    <x v="7"/>
    <x v="4486"/>
    <x v="838"/>
    <x v="5"/>
    <x v="19"/>
    <x v="3617"/>
    <x v="2"/>
    <x v="2"/>
    <x v="2"/>
    <x v="4401"/>
    <x v="4402"/>
    <x v="4402"/>
    <x v="2"/>
    <x v="2"/>
  </r>
  <r>
    <x v="2"/>
    <x v="125"/>
    <x v="0"/>
    <x v="0"/>
    <x v="3"/>
    <x v="780"/>
    <x v="4"/>
    <x v="4"/>
    <x v="4487"/>
    <x v="672"/>
    <x v="2"/>
    <x v="69"/>
    <x v="3618"/>
    <x v="0"/>
    <x v="0"/>
    <x v="0"/>
    <x v="4402"/>
    <x v="4403"/>
    <x v="4403"/>
    <x v="0"/>
    <x v="0"/>
  </r>
  <r>
    <x v="2"/>
    <x v="170"/>
    <x v="10"/>
    <x v="0"/>
    <x v="2"/>
    <x v="1863"/>
    <x v="1"/>
    <x v="4"/>
    <x v="4488"/>
    <x v="1200"/>
    <x v="1"/>
    <x v="10"/>
    <x v="3619"/>
    <x v="10"/>
    <x v="10"/>
    <x v="10"/>
    <x v="4403"/>
    <x v="4404"/>
    <x v="4404"/>
    <x v="10"/>
    <x v="10"/>
  </r>
  <r>
    <x v="3"/>
    <x v="124"/>
    <x v="9"/>
    <x v="1"/>
    <x v="0"/>
    <x v="1276"/>
    <x v="11"/>
    <x v="3"/>
    <x v="4489"/>
    <x v="1013"/>
    <x v="2"/>
    <x v="161"/>
    <x v="2491"/>
    <x v="9"/>
    <x v="9"/>
    <x v="9"/>
    <x v="4404"/>
    <x v="4405"/>
    <x v="4405"/>
    <x v="9"/>
    <x v="9"/>
  </r>
  <r>
    <x v="5"/>
    <x v="75"/>
    <x v="5"/>
    <x v="0"/>
    <x v="2"/>
    <x v="1955"/>
    <x v="6"/>
    <x v="6"/>
    <x v="4490"/>
    <x v="2221"/>
    <x v="4"/>
    <x v="19"/>
    <x v="1802"/>
    <x v="5"/>
    <x v="5"/>
    <x v="5"/>
    <x v="4405"/>
    <x v="4406"/>
    <x v="4406"/>
    <x v="5"/>
    <x v="5"/>
  </r>
  <r>
    <x v="2"/>
    <x v="65"/>
    <x v="1"/>
    <x v="1"/>
    <x v="3"/>
    <x v="2219"/>
    <x v="1"/>
    <x v="4"/>
    <x v="4491"/>
    <x v="1370"/>
    <x v="5"/>
    <x v="146"/>
    <x v="3620"/>
    <x v="1"/>
    <x v="1"/>
    <x v="1"/>
    <x v="4406"/>
    <x v="4407"/>
    <x v="4407"/>
    <x v="1"/>
    <x v="1"/>
  </r>
  <r>
    <x v="5"/>
    <x v="111"/>
    <x v="6"/>
    <x v="1"/>
    <x v="2"/>
    <x v="917"/>
    <x v="2"/>
    <x v="5"/>
    <x v="4492"/>
    <x v="2222"/>
    <x v="2"/>
    <x v="61"/>
    <x v="461"/>
    <x v="6"/>
    <x v="6"/>
    <x v="6"/>
    <x v="4407"/>
    <x v="4408"/>
    <x v="4408"/>
    <x v="6"/>
    <x v="6"/>
  </r>
  <r>
    <x v="5"/>
    <x v="127"/>
    <x v="6"/>
    <x v="1"/>
    <x v="0"/>
    <x v="1329"/>
    <x v="9"/>
    <x v="2"/>
    <x v="4493"/>
    <x v="1723"/>
    <x v="5"/>
    <x v="41"/>
    <x v="3621"/>
    <x v="6"/>
    <x v="6"/>
    <x v="6"/>
    <x v="4408"/>
    <x v="4409"/>
    <x v="4409"/>
    <x v="6"/>
    <x v="6"/>
  </r>
  <r>
    <x v="1"/>
    <x v="44"/>
    <x v="4"/>
    <x v="0"/>
    <x v="2"/>
    <x v="1439"/>
    <x v="2"/>
    <x v="4"/>
    <x v="4494"/>
    <x v="1222"/>
    <x v="3"/>
    <x v="57"/>
    <x v="3622"/>
    <x v="4"/>
    <x v="4"/>
    <x v="4"/>
    <x v="4409"/>
    <x v="4410"/>
    <x v="4410"/>
    <x v="4"/>
    <x v="4"/>
  </r>
  <r>
    <x v="3"/>
    <x v="110"/>
    <x v="11"/>
    <x v="0"/>
    <x v="1"/>
    <x v="2220"/>
    <x v="8"/>
    <x v="2"/>
    <x v="4495"/>
    <x v="1474"/>
    <x v="3"/>
    <x v="2"/>
    <x v="1042"/>
    <x v="11"/>
    <x v="11"/>
    <x v="11"/>
    <x v="4410"/>
    <x v="4411"/>
    <x v="4411"/>
    <x v="11"/>
    <x v="11"/>
  </r>
  <r>
    <x v="4"/>
    <x v="158"/>
    <x v="3"/>
    <x v="0"/>
    <x v="0"/>
    <x v="2221"/>
    <x v="9"/>
    <x v="1"/>
    <x v="4496"/>
    <x v="2223"/>
    <x v="4"/>
    <x v="2"/>
    <x v="3623"/>
    <x v="3"/>
    <x v="3"/>
    <x v="3"/>
    <x v="4411"/>
    <x v="4412"/>
    <x v="4412"/>
    <x v="3"/>
    <x v="3"/>
  </r>
  <r>
    <x v="2"/>
    <x v="137"/>
    <x v="11"/>
    <x v="0"/>
    <x v="2"/>
    <x v="1128"/>
    <x v="11"/>
    <x v="2"/>
    <x v="4497"/>
    <x v="1562"/>
    <x v="3"/>
    <x v="31"/>
    <x v="1631"/>
    <x v="11"/>
    <x v="11"/>
    <x v="11"/>
    <x v="4412"/>
    <x v="4413"/>
    <x v="4413"/>
    <x v="11"/>
    <x v="11"/>
  </r>
  <r>
    <x v="5"/>
    <x v="28"/>
    <x v="11"/>
    <x v="1"/>
    <x v="3"/>
    <x v="1417"/>
    <x v="6"/>
    <x v="6"/>
    <x v="4498"/>
    <x v="366"/>
    <x v="1"/>
    <x v="2"/>
    <x v="3624"/>
    <x v="11"/>
    <x v="11"/>
    <x v="11"/>
    <x v="4413"/>
    <x v="4414"/>
    <x v="4414"/>
    <x v="11"/>
    <x v="11"/>
  </r>
  <r>
    <x v="5"/>
    <x v="111"/>
    <x v="4"/>
    <x v="0"/>
    <x v="2"/>
    <x v="2222"/>
    <x v="2"/>
    <x v="4"/>
    <x v="4499"/>
    <x v="2224"/>
    <x v="1"/>
    <x v="4"/>
    <x v="3625"/>
    <x v="4"/>
    <x v="4"/>
    <x v="4"/>
    <x v="4414"/>
    <x v="4415"/>
    <x v="4415"/>
    <x v="4"/>
    <x v="4"/>
  </r>
  <r>
    <x v="5"/>
    <x v="92"/>
    <x v="11"/>
    <x v="1"/>
    <x v="3"/>
    <x v="2223"/>
    <x v="11"/>
    <x v="7"/>
    <x v="4500"/>
    <x v="23"/>
    <x v="4"/>
    <x v="47"/>
    <x v="730"/>
    <x v="11"/>
    <x v="11"/>
    <x v="11"/>
    <x v="4415"/>
    <x v="4416"/>
    <x v="4416"/>
    <x v="11"/>
    <x v="11"/>
  </r>
  <r>
    <x v="1"/>
    <x v="167"/>
    <x v="7"/>
    <x v="1"/>
    <x v="1"/>
    <x v="820"/>
    <x v="1"/>
    <x v="7"/>
    <x v="4501"/>
    <x v="1550"/>
    <x v="5"/>
    <x v="2"/>
    <x v="3626"/>
    <x v="7"/>
    <x v="7"/>
    <x v="7"/>
    <x v="4416"/>
    <x v="4417"/>
    <x v="4417"/>
    <x v="7"/>
    <x v="7"/>
  </r>
  <r>
    <x v="4"/>
    <x v="173"/>
    <x v="7"/>
    <x v="0"/>
    <x v="3"/>
    <x v="191"/>
    <x v="1"/>
    <x v="2"/>
    <x v="4502"/>
    <x v="1783"/>
    <x v="5"/>
    <x v="3"/>
    <x v="3627"/>
    <x v="7"/>
    <x v="7"/>
    <x v="7"/>
    <x v="4417"/>
    <x v="4418"/>
    <x v="4418"/>
    <x v="7"/>
    <x v="7"/>
  </r>
  <r>
    <x v="1"/>
    <x v="7"/>
    <x v="2"/>
    <x v="0"/>
    <x v="0"/>
    <x v="2224"/>
    <x v="3"/>
    <x v="3"/>
    <x v="4503"/>
    <x v="1193"/>
    <x v="6"/>
    <x v="2"/>
    <x v="3628"/>
    <x v="2"/>
    <x v="2"/>
    <x v="2"/>
    <x v="4418"/>
    <x v="4419"/>
    <x v="4419"/>
    <x v="2"/>
    <x v="2"/>
  </r>
  <r>
    <x v="5"/>
    <x v="183"/>
    <x v="9"/>
    <x v="0"/>
    <x v="1"/>
    <x v="264"/>
    <x v="11"/>
    <x v="1"/>
    <x v="4504"/>
    <x v="1048"/>
    <x v="0"/>
    <x v="96"/>
    <x v="3629"/>
    <x v="9"/>
    <x v="9"/>
    <x v="9"/>
    <x v="4419"/>
    <x v="4420"/>
    <x v="4420"/>
    <x v="9"/>
    <x v="9"/>
  </r>
  <r>
    <x v="0"/>
    <x v="172"/>
    <x v="7"/>
    <x v="1"/>
    <x v="1"/>
    <x v="271"/>
    <x v="9"/>
    <x v="5"/>
    <x v="4505"/>
    <x v="1583"/>
    <x v="1"/>
    <x v="4"/>
    <x v="3630"/>
    <x v="7"/>
    <x v="7"/>
    <x v="7"/>
    <x v="4420"/>
    <x v="4421"/>
    <x v="4421"/>
    <x v="7"/>
    <x v="7"/>
  </r>
  <r>
    <x v="1"/>
    <x v="71"/>
    <x v="6"/>
    <x v="0"/>
    <x v="0"/>
    <x v="862"/>
    <x v="7"/>
    <x v="0"/>
    <x v="4506"/>
    <x v="2225"/>
    <x v="5"/>
    <x v="2"/>
    <x v="3631"/>
    <x v="6"/>
    <x v="6"/>
    <x v="6"/>
    <x v="4421"/>
    <x v="4422"/>
    <x v="4422"/>
    <x v="6"/>
    <x v="6"/>
  </r>
  <r>
    <x v="2"/>
    <x v="12"/>
    <x v="2"/>
    <x v="1"/>
    <x v="3"/>
    <x v="252"/>
    <x v="3"/>
    <x v="3"/>
    <x v="4507"/>
    <x v="325"/>
    <x v="2"/>
    <x v="148"/>
    <x v="3632"/>
    <x v="2"/>
    <x v="2"/>
    <x v="2"/>
    <x v="4422"/>
    <x v="4423"/>
    <x v="4423"/>
    <x v="2"/>
    <x v="2"/>
  </r>
  <r>
    <x v="2"/>
    <x v="42"/>
    <x v="3"/>
    <x v="1"/>
    <x v="0"/>
    <x v="1942"/>
    <x v="4"/>
    <x v="2"/>
    <x v="4508"/>
    <x v="686"/>
    <x v="5"/>
    <x v="98"/>
    <x v="3633"/>
    <x v="3"/>
    <x v="3"/>
    <x v="3"/>
    <x v="4423"/>
    <x v="4424"/>
    <x v="4424"/>
    <x v="3"/>
    <x v="3"/>
  </r>
  <r>
    <x v="5"/>
    <x v="39"/>
    <x v="1"/>
    <x v="1"/>
    <x v="3"/>
    <x v="1968"/>
    <x v="6"/>
    <x v="1"/>
    <x v="4509"/>
    <x v="708"/>
    <x v="0"/>
    <x v="32"/>
    <x v="3634"/>
    <x v="1"/>
    <x v="1"/>
    <x v="1"/>
    <x v="4424"/>
    <x v="4425"/>
    <x v="4425"/>
    <x v="1"/>
    <x v="1"/>
  </r>
  <r>
    <x v="5"/>
    <x v="75"/>
    <x v="8"/>
    <x v="1"/>
    <x v="3"/>
    <x v="774"/>
    <x v="6"/>
    <x v="5"/>
    <x v="4510"/>
    <x v="501"/>
    <x v="5"/>
    <x v="141"/>
    <x v="3635"/>
    <x v="8"/>
    <x v="8"/>
    <x v="8"/>
    <x v="4425"/>
    <x v="4426"/>
    <x v="4426"/>
    <x v="8"/>
    <x v="8"/>
  </r>
  <r>
    <x v="6"/>
    <x v="180"/>
    <x v="11"/>
    <x v="1"/>
    <x v="3"/>
    <x v="1104"/>
    <x v="5"/>
    <x v="3"/>
    <x v="4511"/>
    <x v="102"/>
    <x v="1"/>
    <x v="13"/>
    <x v="2009"/>
    <x v="11"/>
    <x v="11"/>
    <x v="11"/>
    <x v="4426"/>
    <x v="4427"/>
    <x v="4427"/>
    <x v="11"/>
    <x v="11"/>
  </r>
  <r>
    <x v="1"/>
    <x v="178"/>
    <x v="8"/>
    <x v="1"/>
    <x v="1"/>
    <x v="611"/>
    <x v="10"/>
    <x v="4"/>
    <x v="4512"/>
    <x v="982"/>
    <x v="6"/>
    <x v="124"/>
    <x v="3636"/>
    <x v="8"/>
    <x v="8"/>
    <x v="8"/>
    <x v="4427"/>
    <x v="4428"/>
    <x v="4428"/>
    <x v="8"/>
    <x v="8"/>
  </r>
  <r>
    <x v="2"/>
    <x v="42"/>
    <x v="8"/>
    <x v="0"/>
    <x v="0"/>
    <x v="1407"/>
    <x v="10"/>
    <x v="0"/>
    <x v="4513"/>
    <x v="983"/>
    <x v="3"/>
    <x v="216"/>
    <x v="554"/>
    <x v="8"/>
    <x v="8"/>
    <x v="8"/>
    <x v="4428"/>
    <x v="4429"/>
    <x v="4429"/>
    <x v="8"/>
    <x v="8"/>
  </r>
  <r>
    <x v="2"/>
    <x v="141"/>
    <x v="5"/>
    <x v="0"/>
    <x v="0"/>
    <x v="1142"/>
    <x v="2"/>
    <x v="5"/>
    <x v="4514"/>
    <x v="1063"/>
    <x v="3"/>
    <x v="73"/>
    <x v="3637"/>
    <x v="5"/>
    <x v="5"/>
    <x v="5"/>
    <x v="4429"/>
    <x v="4430"/>
    <x v="4430"/>
    <x v="5"/>
    <x v="5"/>
  </r>
  <r>
    <x v="2"/>
    <x v="65"/>
    <x v="8"/>
    <x v="0"/>
    <x v="3"/>
    <x v="2225"/>
    <x v="8"/>
    <x v="3"/>
    <x v="4515"/>
    <x v="575"/>
    <x v="3"/>
    <x v="3"/>
    <x v="3638"/>
    <x v="8"/>
    <x v="8"/>
    <x v="8"/>
    <x v="4430"/>
    <x v="4431"/>
    <x v="4431"/>
    <x v="8"/>
    <x v="8"/>
  </r>
  <r>
    <x v="2"/>
    <x v="147"/>
    <x v="11"/>
    <x v="0"/>
    <x v="3"/>
    <x v="1324"/>
    <x v="0"/>
    <x v="5"/>
    <x v="4516"/>
    <x v="588"/>
    <x v="3"/>
    <x v="231"/>
    <x v="3004"/>
    <x v="11"/>
    <x v="11"/>
    <x v="11"/>
    <x v="4431"/>
    <x v="4432"/>
    <x v="4432"/>
    <x v="11"/>
    <x v="11"/>
  </r>
  <r>
    <x v="1"/>
    <x v="153"/>
    <x v="10"/>
    <x v="1"/>
    <x v="1"/>
    <x v="987"/>
    <x v="11"/>
    <x v="3"/>
    <x v="4517"/>
    <x v="2154"/>
    <x v="2"/>
    <x v="159"/>
    <x v="3639"/>
    <x v="10"/>
    <x v="10"/>
    <x v="10"/>
    <x v="4432"/>
    <x v="4433"/>
    <x v="4433"/>
    <x v="10"/>
    <x v="10"/>
  </r>
  <r>
    <x v="5"/>
    <x v="54"/>
    <x v="10"/>
    <x v="1"/>
    <x v="3"/>
    <x v="1948"/>
    <x v="5"/>
    <x v="2"/>
    <x v="4518"/>
    <x v="541"/>
    <x v="0"/>
    <x v="304"/>
    <x v="3640"/>
    <x v="10"/>
    <x v="10"/>
    <x v="10"/>
    <x v="4433"/>
    <x v="4434"/>
    <x v="4434"/>
    <x v="10"/>
    <x v="10"/>
  </r>
  <r>
    <x v="3"/>
    <x v="21"/>
    <x v="4"/>
    <x v="0"/>
    <x v="3"/>
    <x v="2226"/>
    <x v="9"/>
    <x v="0"/>
    <x v="4519"/>
    <x v="723"/>
    <x v="2"/>
    <x v="65"/>
    <x v="3641"/>
    <x v="4"/>
    <x v="4"/>
    <x v="4"/>
    <x v="4434"/>
    <x v="4435"/>
    <x v="4435"/>
    <x v="4"/>
    <x v="4"/>
  </r>
  <r>
    <x v="6"/>
    <x v="103"/>
    <x v="11"/>
    <x v="0"/>
    <x v="2"/>
    <x v="2040"/>
    <x v="6"/>
    <x v="3"/>
    <x v="4520"/>
    <x v="297"/>
    <x v="3"/>
    <x v="82"/>
    <x v="3642"/>
    <x v="11"/>
    <x v="11"/>
    <x v="11"/>
    <x v="4435"/>
    <x v="4436"/>
    <x v="4436"/>
    <x v="11"/>
    <x v="11"/>
  </r>
  <r>
    <x v="5"/>
    <x v="52"/>
    <x v="8"/>
    <x v="1"/>
    <x v="2"/>
    <x v="2225"/>
    <x v="8"/>
    <x v="3"/>
    <x v="4521"/>
    <x v="1553"/>
    <x v="5"/>
    <x v="69"/>
    <x v="3643"/>
    <x v="8"/>
    <x v="8"/>
    <x v="8"/>
    <x v="4436"/>
    <x v="4437"/>
    <x v="4437"/>
    <x v="8"/>
    <x v="8"/>
  </r>
  <r>
    <x v="5"/>
    <x v="75"/>
    <x v="6"/>
    <x v="0"/>
    <x v="0"/>
    <x v="502"/>
    <x v="3"/>
    <x v="5"/>
    <x v="4522"/>
    <x v="1989"/>
    <x v="6"/>
    <x v="2"/>
    <x v="3644"/>
    <x v="6"/>
    <x v="6"/>
    <x v="6"/>
    <x v="4437"/>
    <x v="4438"/>
    <x v="4438"/>
    <x v="6"/>
    <x v="6"/>
  </r>
  <r>
    <x v="2"/>
    <x v="144"/>
    <x v="3"/>
    <x v="1"/>
    <x v="2"/>
    <x v="2227"/>
    <x v="1"/>
    <x v="1"/>
    <x v="4523"/>
    <x v="1996"/>
    <x v="4"/>
    <x v="95"/>
    <x v="3645"/>
    <x v="3"/>
    <x v="3"/>
    <x v="3"/>
    <x v="4438"/>
    <x v="4439"/>
    <x v="4439"/>
    <x v="3"/>
    <x v="3"/>
  </r>
  <r>
    <x v="2"/>
    <x v="164"/>
    <x v="2"/>
    <x v="0"/>
    <x v="0"/>
    <x v="1323"/>
    <x v="1"/>
    <x v="4"/>
    <x v="4524"/>
    <x v="1601"/>
    <x v="3"/>
    <x v="57"/>
    <x v="790"/>
    <x v="2"/>
    <x v="2"/>
    <x v="2"/>
    <x v="4439"/>
    <x v="4440"/>
    <x v="4440"/>
    <x v="2"/>
    <x v="2"/>
  </r>
  <r>
    <x v="4"/>
    <x v="31"/>
    <x v="9"/>
    <x v="1"/>
    <x v="0"/>
    <x v="1961"/>
    <x v="2"/>
    <x v="0"/>
    <x v="4525"/>
    <x v="1403"/>
    <x v="4"/>
    <x v="32"/>
    <x v="1904"/>
    <x v="9"/>
    <x v="9"/>
    <x v="9"/>
    <x v="4440"/>
    <x v="4441"/>
    <x v="4441"/>
    <x v="9"/>
    <x v="9"/>
  </r>
  <r>
    <x v="5"/>
    <x v="111"/>
    <x v="9"/>
    <x v="0"/>
    <x v="3"/>
    <x v="115"/>
    <x v="9"/>
    <x v="0"/>
    <x v="4526"/>
    <x v="2226"/>
    <x v="2"/>
    <x v="126"/>
    <x v="3646"/>
    <x v="9"/>
    <x v="9"/>
    <x v="9"/>
    <x v="4441"/>
    <x v="4442"/>
    <x v="4442"/>
    <x v="9"/>
    <x v="9"/>
  </r>
  <r>
    <x v="1"/>
    <x v="33"/>
    <x v="6"/>
    <x v="1"/>
    <x v="3"/>
    <x v="873"/>
    <x v="7"/>
    <x v="2"/>
    <x v="4527"/>
    <x v="2227"/>
    <x v="3"/>
    <x v="32"/>
    <x v="3647"/>
    <x v="6"/>
    <x v="6"/>
    <x v="6"/>
    <x v="4442"/>
    <x v="4443"/>
    <x v="4443"/>
    <x v="6"/>
    <x v="6"/>
  </r>
  <r>
    <x v="3"/>
    <x v="61"/>
    <x v="8"/>
    <x v="0"/>
    <x v="1"/>
    <x v="2070"/>
    <x v="8"/>
    <x v="6"/>
    <x v="4528"/>
    <x v="434"/>
    <x v="1"/>
    <x v="32"/>
    <x v="3648"/>
    <x v="8"/>
    <x v="8"/>
    <x v="8"/>
    <x v="4443"/>
    <x v="4444"/>
    <x v="4444"/>
    <x v="8"/>
    <x v="8"/>
  </r>
  <r>
    <x v="2"/>
    <x v="141"/>
    <x v="1"/>
    <x v="0"/>
    <x v="0"/>
    <x v="2228"/>
    <x v="11"/>
    <x v="4"/>
    <x v="4529"/>
    <x v="1387"/>
    <x v="6"/>
    <x v="54"/>
    <x v="3649"/>
    <x v="1"/>
    <x v="1"/>
    <x v="1"/>
    <x v="4444"/>
    <x v="4445"/>
    <x v="4445"/>
    <x v="1"/>
    <x v="1"/>
  </r>
  <r>
    <x v="5"/>
    <x v="128"/>
    <x v="7"/>
    <x v="0"/>
    <x v="2"/>
    <x v="2229"/>
    <x v="11"/>
    <x v="4"/>
    <x v="4530"/>
    <x v="160"/>
    <x v="2"/>
    <x v="67"/>
    <x v="3650"/>
    <x v="7"/>
    <x v="7"/>
    <x v="7"/>
    <x v="4445"/>
    <x v="4446"/>
    <x v="4446"/>
    <x v="7"/>
    <x v="7"/>
  </r>
  <r>
    <x v="1"/>
    <x v="81"/>
    <x v="4"/>
    <x v="1"/>
    <x v="1"/>
    <x v="2230"/>
    <x v="6"/>
    <x v="6"/>
    <x v="4531"/>
    <x v="418"/>
    <x v="5"/>
    <x v="305"/>
    <x v="1240"/>
    <x v="4"/>
    <x v="4"/>
    <x v="4"/>
    <x v="4446"/>
    <x v="4447"/>
    <x v="4447"/>
    <x v="4"/>
    <x v="4"/>
  </r>
  <r>
    <x v="3"/>
    <x v="11"/>
    <x v="11"/>
    <x v="0"/>
    <x v="2"/>
    <x v="2231"/>
    <x v="4"/>
    <x v="1"/>
    <x v="4532"/>
    <x v="1685"/>
    <x v="3"/>
    <x v="19"/>
    <x v="3651"/>
    <x v="11"/>
    <x v="11"/>
    <x v="11"/>
    <x v="4447"/>
    <x v="4448"/>
    <x v="4448"/>
    <x v="11"/>
    <x v="11"/>
  </r>
  <r>
    <x v="6"/>
    <x v="103"/>
    <x v="6"/>
    <x v="1"/>
    <x v="2"/>
    <x v="2232"/>
    <x v="10"/>
    <x v="3"/>
    <x v="4533"/>
    <x v="1153"/>
    <x v="0"/>
    <x v="142"/>
    <x v="2611"/>
    <x v="6"/>
    <x v="6"/>
    <x v="6"/>
    <x v="4448"/>
    <x v="4449"/>
    <x v="4449"/>
    <x v="6"/>
    <x v="6"/>
  </r>
  <r>
    <x v="5"/>
    <x v="9"/>
    <x v="9"/>
    <x v="1"/>
    <x v="2"/>
    <x v="699"/>
    <x v="8"/>
    <x v="5"/>
    <x v="4534"/>
    <x v="1487"/>
    <x v="6"/>
    <x v="64"/>
    <x v="3652"/>
    <x v="9"/>
    <x v="9"/>
    <x v="9"/>
    <x v="4449"/>
    <x v="4450"/>
    <x v="4450"/>
    <x v="9"/>
    <x v="9"/>
  </r>
  <r>
    <x v="0"/>
    <x v="72"/>
    <x v="1"/>
    <x v="1"/>
    <x v="1"/>
    <x v="1711"/>
    <x v="4"/>
    <x v="2"/>
    <x v="4535"/>
    <x v="1254"/>
    <x v="4"/>
    <x v="30"/>
    <x v="1687"/>
    <x v="1"/>
    <x v="1"/>
    <x v="1"/>
    <x v="1832"/>
    <x v="1832"/>
    <x v="1832"/>
    <x v="1"/>
    <x v="1"/>
  </r>
  <r>
    <x v="0"/>
    <x v="27"/>
    <x v="11"/>
    <x v="1"/>
    <x v="2"/>
    <x v="1316"/>
    <x v="11"/>
    <x v="4"/>
    <x v="4536"/>
    <x v="8"/>
    <x v="3"/>
    <x v="135"/>
    <x v="3653"/>
    <x v="11"/>
    <x v="11"/>
    <x v="11"/>
    <x v="4450"/>
    <x v="4451"/>
    <x v="4451"/>
    <x v="11"/>
    <x v="11"/>
  </r>
  <r>
    <x v="5"/>
    <x v="91"/>
    <x v="9"/>
    <x v="1"/>
    <x v="3"/>
    <x v="2233"/>
    <x v="10"/>
    <x v="6"/>
    <x v="4537"/>
    <x v="2061"/>
    <x v="2"/>
    <x v="187"/>
    <x v="3654"/>
    <x v="9"/>
    <x v="9"/>
    <x v="9"/>
    <x v="4451"/>
    <x v="4452"/>
    <x v="4452"/>
    <x v="9"/>
    <x v="9"/>
  </r>
  <r>
    <x v="1"/>
    <x v="129"/>
    <x v="5"/>
    <x v="0"/>
    <x v="0"/>
    <x v="1808"/>
    <x v="6"/>
    <x v="5"/>
    <x v="4538"/>
    <x v="2007"/>
    <x v="0"/>
    <x v="16"/>
    <x v="3655"/>
    <x v="5"/>
    <x v="5"/>
    <x v="5"/>
    <x v="4452"/>
    <x v="4453"/>
    <x v="4453"/>
    <x v="5"/>
    <x v="5"/>
  </r>
  <r>
    <x v="3"/>
    <x v="35"/>
    <x v="4"/>
    <x v="1"/>
    <x v="3"/>
    <x v="2203"/>
    <x v="8"/>
    <x v="3"/>
    <x v="4539"/>
    <x v="2228"/>
    <x v="6"/>
    <x v="11"/>
    <x v="3656"/>
    <x v="4"/>
    <x v="4"/>
    <x v="4"/>
    <x v="4453"/>
    <x v="4454"/>
    <x v="4454"/>
    <x v="4"/>
    <x v="4"/>
  </r>
  <r>
    <x v="5"/>
    <x v="161"/>
    <x v="5"/>
    <x v="0"/>
    <x v="2"/>
    <x v="1156"/>
    <x v="2"/>
    <x v="0"/>
    <x v="4540"/>
    <x v="761"/>
    <x v="3"/>
    <x v="71"/>
    <x v="3657"/>
    <x v="5"/>
    <x v="5"/>
    <x v="5"/>
    <x v="4454"/>
    <x v="4455"/>
    <x v="4455"/>
    <x v="5"/>
    <x v="5"/>
  </r>
  <r>
    <x v="1"/>
    <x v="132"/>
    <x v="4"/>
    <x v="0"/>
    <x v="1"/>
    <x v="929"/>
    <x v="3"/>
    <x v="0"/>
    <x v="4541"/>
    <x v="2229"/>
    <x v="1"/>
    <x v="183"/>
    <x v="3658"/>
    <x v="4"/>
    <x v="4"/>
    <x v="4"/>
    <x v="4455"/>
    <x v="4456"/>
    <x v="4456"/>
    <x v="4"/>
    <x v="4"/>
  </r>
  <r>
    <x v="5"/>
    <x v="78"/>
    <x v="2"/>
    <x v="1"/>
    <x v="1"/>
    <x v="889"/>
    <x v="8"/>
    <x v="3"/>
    <x v="4542"/>
    <x v="836"/>
    <x v="0"/>
    <x v="96"/>
    <x v="3659"/>
    <x v="2"/>
    <x v="2"/>
    <x v="2"/>
    <x v="4456"/>
    <x v="4457"/>
    <x v="4457"/>
    <x v="2"/>
    <x v="2"/>
  </r>
  <r>
    <x v="5"/>
    <x v="74"/>
    <x v="1"/>
    <x v="0"/>
    <x v="2"/>
    <x v="1185"/>
    <x v="10"/>
    <x v="5"/>
    <x v="4543"/>
    <x v="1059"/>
    <x v="5"/>
    <x v="262"/>
    <x v="3660"/>
    <x v="1"/>
    <x v="1"/>
    <x v="1"/>
    <x v="4457"/>
    <x v="4458"/>
    <x v="4458"/>
    <x v="1"/>
    <x v="1"/>
  </r>
  <r>
    <x v="2"/>
    <x v="65"/>
    <x v="3"/>
    <x v="0"/>
    <x v="1"/>
    <x v="1871"/>
    <x v="9"/>
    <x v="3"/>
    <x v="4544"/>
    <x v="1207"/>
    <x v="1"/>
    <x v="2"/>
    <x v="2518"/>
    <x v="3"/>
    <x v="3"/>
    <x v="3"/>
    <x v="4458"/>
    <x v="4459"/>
    <x v="4459"/>
    <x v="3"/>
    <x v="3"/>
  </r>
  <r>
    <x v="5"/>
    <x v="58"/>
    <x v="4"/>
    <x v="0"/>
    <x v="3"/>
    <x v="2057"/>
    <x v="2"/>
    <x v="7"/>
    <x v="4545"/>
    <x v="747"/>
    <x v="2"/>
    <x v="159"/>
    <x v="282"/>
    <x v="4"/>
    <x v="4"/>
    <x v="4"/>
    <x v="4459"/>
    <x v="4460"/>
    <x v="4460"/>
    <x v="4"/>
    <x v="4"/>
  </r>
  <r>
    <x v="5"/>
    <x v="130"/>
    <x v="2"/>
    <x v="1"/>
    <x v="1"/>
    <x v="234"/>
    <x v="4"/>
    <x v="6"/>
    <x v="4546"/>
    <x v="2230"/>
    <x v="6"/>
    <x v="106"/>
    <x v="776"/>
    <x v="2"/>
    <x v="2"/>
    <x v="2"/>
    <x v="4460"/>
    <x v="4461"/>
    <x v="4461"/>
    <x v="2"/>
    <x v="2"/>
  </r>
  <r>
    <x v="5"/>
    <x v="111"/>
    <x v="1"/>
    <x v="0"/>
    <x v="2"/>
    <x v="280"/>
    <x v="1"/>
    <x v="5"/>
    <x v="4547"/>
    <x v="1454"/>
    <x v="6"/>
    <x v="2"/>
    <x v="376"/>
    <x v="1"/>
    <x v="1"/>
    <x v="1"/>
    <x v="4461"/>
    <x v="4462"/>
    <x v="4462"/>
    <x v="1"/>
    <x v="1"/>
  </r>
  <r>
    <x v="4"/>
    <x v="95"/>
    <x v="1"/>
    <x v="1"/>
    <x v="0"/>
    <x v="1729"/>
    <x v="5"/>
    <x v="0"/>
    <x v="4548"/>
    <x v="1754"/>
    <x v="0"/>
    <x v="2"/>
    <x v="3661"/>
    <x v="1"/>
    <x v="1"/>
    <x v="1"/>
    <x v="4462"/>
    <x v="4463"/>
    <x v="4463"/>
    <x v="1"/>
    <x v="1"/>
  </r>
  <r>
    <x v="2"/>
    <x v="125"/>
    <x v="6"/>
    <x v="1"/>
    <x v="2"/>
    <x v="2217"/>
    <x v="11"/>
    <x v="7"/>
    <x v="4549"/>
    <x v="1388"/>
    <x v="0"/>
    <x v="41"/>
    <x v="3662"/>
    <x v="6"/>
    <x v="6"/>
    <x v="6"/>
    <x v="4463"/>
    <x v="4464"/>
    <x v="4464"/>
    <x v="6"/>
    <x v="6"/>
  </r>
  <r>
    <x v="0"/>
    <x v="122"/>
    <x v="0"/>
    <x v="1"/>
    <x v="1"/>
    <x v="1810"/>
    <x v="7"/>
    <x v="2"/>
    <x v="4550"/>
    <x v="816"/>
    <x v="3"/>
    <x v="2"/>
    <x v="3663"/>
    <x v="0"/>
    <x v="0"/>
    <x v="0"/>
    <x v="4464"/>
    <x v="4465"/>
    <x v="4465"/>
    <x v="0"/>
    <x v="0"/>
  </r>
  <r>
    <x v="6"/>
    <x v="18"/>
    <x v="2"/>
    <x v="1"/>
    <x v="3"/>
    <x v="1547"/>
    <x v="6"/>
    <x v="3"/>
    <x v="4551"/>
    <x v="820"/>
    <x v="5"/>
    <x v="2"/>
    <x v="3664"/>
    <x v="2"/>
    <x v="2"/>
    <x v="2"/>
    <x v="4465"/>
    <x v="4466"/>
    <x v="4466"/>
    <x v="2"/>
    <x v="2"/>
  </r>
  <r>
    <x v="5"/>
    <x v="100"/>
    <x v="9"/>
    <x v="1"/>
    <x v="3"/>
    <x v="2056"/>
    <x v="1"/>
    <x v="5"/>
    <x v="4552"/>
    <x v="1454"/>
    <x v="6"/>
    <x v="2"/>
    <x v="3665"/>
    <x v="9"/>
    <x v="9"/>
    <x v="9"/>
    <x v="4466"/>
    <x v="4467"/>
    <x v="4467"/>
    <x v="9"/>
    <x v="9"/>
  </r>
  <r>
    <x v="5"/>
    <x v="150"/>
    <x v="8"/>
    <x v="0"/>
    <x v="2"/>
    <x v="1756"/>
    <x v="10"/>
    <x v="7"/>
    <x v="4553"/>
    <x v="912"/>
    <x v="4"/>
    <x v="26"/>
    <x v="3666"/>
    <x v="8"/>
    <x v="8"/>
    <x v="8"/>
    <x v="4467"/>
    <x v="4468"/>
    <x v="4468"/>
    <x v="8"/>
    <x v="8"/>
  </r>
  <r>
    <x v="1"/>
    <x v="89"/>
    <x v="6"/>
    <x v="0"/>
    <x v="2"/>
    <x v="481"/>
    <x v="10"/>
    <x v="7"/>
    <x v="4554"/>
    <x v="2153"/>
    <x v="4"/>
    <x v="13"/>
    <x v="3667"/>
    <x v="6"/>
    <x v="6"/>
    <x v="6"/>
    <x v="4468"/>
    <x v="4469"/>
    <x v="4469"/>
    <x v="6"/>
    <x v="6"/>
  </r>
  <r>
    <x v="1"/>
    <x v="81"/>
    <x v="7"/>
    <x v="1"/>
    <x v="1"/>
    <x v="1427"/>
    <x v="9"/>
    <x v="3"/>
    <x v="4555"/>
    <x v="154"/>
    <x v="6"/>
    <x v="12"/>
    <x v="3668"/>
    <x v="7"/>
    <x v="7"/>
    <x v="7"/>
    <x v="4469"/>
    <x v="4470"/>
    <x v="4470"/>
    <x v="7"/>
    <x v="7"/>
  </r>
  <r>
    <x v="2"/>
    <x v="90"/>
    <x v="11"/>
    <x v="1"/>
    <x v="3"/>
    <x v="1382"/>
    <x v="7"/>
    <x v="1"/>
    <x v="4556"/>
    <x v="280"/>
    <x v="5"/>
    <x v="37"/>
    <x v="3481"/>
    <x v="11"/>
    <x v="11"/>
    <x v="11"/>
    <x v="4470"/>
    <x v="4471"/>
    <x v="4471"/>
    <x v="11"/>
    <x v="11"/>
  </r>
  <r>
    <x v="1"/>
    <x v="108"/>
    <x v="1"/>
    <x v="1"/>
    <x v="1"/>
    <x v="1759"/>
    <x v="2"/>
    <x v="2"/>
    <x v="4557"/>
    <x v="1434"/>
    <x v="5"/>
    <x v="142"/>
    <x v="3669"/>
    <x v="1"/>
    <x v="1"/>
    <x v="1"/>
    <x v="4471"/>
    <x v="4472"/>
    <x v="4472"/>
    <x v="1"/>
    <x v="1"/>
  </r>
  <r>
    <x v="4"/>
    <x v="45"/>
    <x v="10"/>
    <x v="0"/>
    <x v="3"/>
    <x v="809"/>
    <x v="9"/>
    <x v="2"/>
    <x v="4558"/>
    <x v="1065"/>
    <x v="0"/>
    <x v="2"/>
    <x v="3670"/>
    <x v="10"/>
    <x v="10"/>
    <x v="10"/>
    <x v="4472"/>
    <x v="4473"/>
    <x v="4473"/>
    <x v="10"/>
    <x v="10"/>
  </r>
  <r>
    <x v="5"/>
    <x v="174"/>
    <x v="2"/>
    <x v="0"/>
    <x v="3"/>
    <x v="2234"/>
    <x v="9"/>
    <x v="3"/>
    <x v="4559"/>
    <x v="1160"/>
    <x v="3"/>
    <x v="16"/>
    <x v="3671"/>
    <x v="2"/>
    <x v="2"/>
    <x v="2"/>
    <x v="4473"/>
    <x v="4474"/>
    <x v="4474"/>
    <x v="2"/>
    <x v="2"/>
  </r>
  <r>
    <x v="3"/>
    <x v="133"/>
    <x v="7"/>
    <x v="0"/>
    <x v="2"/>
    <x v="2229"/>
    <x v="11"/>
    <x v="4"/>
    <x v="4560"/>
    <x v="1897"/>
    <x v="1"/>
    <x v="154"/>
    <x v="2456"/>
    <x v="7"/>
    <x v="7"/>
    <x v="7"/>
    <x v="4474"/>
    <x v="4475"/>
    <x v="4475"/>
    <x v="7"/>
    <x v="7"/>
  </r>
  <r>
    <x v="1"/>
    <x v="152"/>
    <x v="5"/>
    <x v="0"/>
    <x v="1"/>
    <x v="821"/>
    <x v="8"/>
    <x v="6"/>
    <x v="4561"/>
    <x v="1429"/>
    <x v="1"/>
    <x v="2"/>
    <x v="2486"/>
    <x v="5"/>
    <x v="5"/>
    <x v="5"/>
    <x v="4475"/>
    <x v="4476"/>
    <x v="4476"/>
    <x v="5"/>
    <x v="5"/>
  </r>
  <r>
    <x v="1"/>
    <x v="139"/>
    <x v="2"/>
    <x v="1"/>
    <x v="0"/>
    <x v="15"/>
    <x v="0"/>
    <x v="3"/>
    <x v="4562"/>
    <x v="1594"/>
    <x v="3"/>
    <x v="82"/>
    <x v="3672"/>
    <x v="2"/>
    <x v="2"/>
    <x v="2"/>
    <x v="4476"/>
    <x v="4477"/>
    <x v="4477"/>
    <x v="2"/>
    <x v="2"/>
  </r>
  <r>
    <x v="1"/>
    <x v="16"/>
    <x v="10"/>
    <x v="1"/>
    <x v="1"/>
    <x v="1226"/>
    <x v="7"/>
    <x v="5"/>
    <x v="4563"/>
    <x v="991"/>
    <x v="0"/>
    <x v="30"/>
    <x v="3673"/>
    <x v="10"/>
    <x v="10"/>
    <x v="10"/>
    <x v="4477"/>
    <x v="4478"/>
    <x v="4478"/>
    <x v="10"/>
    <x v="10"/>
  </r>
  <r>
    <x v="1"/>
    <x v="26"/>
    <x v="0"/>
    <x v="0"/>
    <x v="0"/>
    <x v="1974"/>
    <x v="1"/>
    <x v="4"/>
    <x v="4564"/>
    <x v="390"/>
    <x v="1"/>
    <x v="2"/>
    <x v="3674"/>
    <x v="0"/>
    <x v="0"/>
    <x v="0"/>
    <x v="4478"/>
    <x v="4479"/>
    <x v="4479"/>
    <x v="0"/>
    <x v="0"/>
  </r>
  <r>
    <x v="5"/>
    <x v="162"/>
    <x v="6"/>
    <x v="1"/>
    <x v="3"/>
    <x v="471"/>
    <x v="11"/>
    <x v="5"/>
    <x v="4565"/>
    <x v="864"/>
    <x v="1"/>
    <x v="2"/>
    <x v="3675"/>
    <x v="6"/>
    <x v="6"/>
    <x v="6"/>
    <x v="4479"/>
    <x v="4480"/>
    <x v="4480"/>
    <x v="6"/>
    <x v="6"/>
  </r>
  <r>
    <x v="1"/>
    <x v="7"/>
    <x v="4"/>
    <x v="1"/>
    <x v="2"/>
    <x v="985"/>
    <x v="0"/>
    <x v="1"/>
    <x v="4566"/>
    <x v="791"/>
    <x v="1"/>
    <x v="2"/>
    <x v="1290"/>
    <x v="4"/>
    <x v="4"/>
    <x v="4"/>
    <x v="4480"/>
    <x v="4481"/>
    <x v="4481"/>
    <x v="4"/>
    <x v="4"/>
  </r>
  <r>
    <x v="2"/>
    <x v="65"/>
    <x v="4"/>
    <x v="0"/>
    <x v="3"/>
    <x v="1507"/>
    <x v="3"/>
    <x v="1"/>
    <x v="4567"/>
    <x v="2231"/>
    <x v="6"/>
    <x v="140"/>
    <x v="3676"/>
    <x v="4"/>
    <x v="4"/>
    <x v="4"/>
    <x v="4481"/>
    <x v="4482"/>
    <x v="4482"/>
    <x v="4"/>
    <x v="4"/>
  </r>
  <r>
    <x v="1"/>
    <x v="7"/>
    <x v="6"/>
    <x v="1"/>
    <x v="2"/>
    <x v="1900"/>
    <x v="9"/>
    <x v="3"/>
    <x v="4568"/>
    <x v="2232"/>
    <x v="4"/>
    <x v="37"/>
    <x v="1640"/>
    <x v="6"/>
    <x v="6"/>
    <x v="6"/>
    <x v="4482"/>
    <x v="4483"/>
    <x v="4483"/>
    <x v="6"/>
    <x v="6"/>
  </r>
  <r>
    <x v="1"/>
    <x v="59"/>
    <x v="7"/>
    <x v="1"/>
    <x v="1"/>
    <x v="1171"/>
    <x v="2"/>
    <x v="3"/>
    <x v="4569"/>
    <x v="565"/>
    <x v="4"/>
    <x v="30"/>
    <x v="3677"/>
    <x v="7"/>
    <x v="7"/>
    <x v="7"/>
    <x v="4483"/>
    <x v="4484"/>
    <x v="4484"/>
    <x v="7"/>
    <x v="7"/>
  </r>
  <r>
    <x v="4"/>
    <x v="29"/>
    <x v="10"/>
    <x v="0"/>
    <x v="2"/>
    <x v="2235"/>
    <x v="11"/>
    <x v="3"/>
    <x v="4570"/>
    <x v="2233"/>
    <x v="1"/>
    <x v="185"/>
    <x v="2398"/>
    <x v="10"/>
    <x v="10"/>
    <x v="10"/>
    <x v="4484"/>
    <x v="4485"/>
    <x v="4485"/>
    <x v="10"/>
    <x v="10"/>
  </r>
  <r>
    <x v="5"/>
    <x v="145"/>
    <x v="0"/>
    <x v="0"/>
    <x v="1"/>
    <x v="763"/>
    <x v="3"/>
    <x v="2"/>
    <x v="4571"/>
    <x v="2234"/>
    <x v="3"/>
    <x v="41"/>
    <x v="3678"/>
    <x v="0"/>
    <x v="0"/>
    <x v="0"/>
    <x v="4485"/>
    <x v="4486"/>
    <x v="4486"/>
    <x v="0"/>
    <x v="0"/>
  </r>
  <r>
    <x v="3"/>
    <x v="61"/>
    <x v="11"/>
    <x v="0"/>
    <x v="3"/>
    <x v="2236"/>
    <x v="10"/>
    <x v="3"/>
    <x v="4572"/>
    <x v="354"/>
    <x v="2"/>
    <x v="19"/>
    <x v="3679"/>
    <x v="11"/>
    <x v="11"/>
    <x v="11"/>
    <x v="4486"/>
    <x v="4487"/>
    <x v="4487"/>
    <x v="11"/>
    <x v="11"/>
  </r>
  <r>
    <x v="0"/>
    <x v="69"/>
    <x v="0"/>
    <x v="0"/>
    <x v="0"/>
    <x v="729"/>
    <x v="9"/>
    <x v="0"/>
    <x v="4573"/>
    <x v="723"/>
    <x v="2"/>
    <x v="61"/>
    <x v="2114"/>
    <x v="0"/>
    <x v="0"/>
    <x v="0"/>
    <x v="4487"/>
    <x v="4488"/>
    <x v="4488"/>
    <x v="0"/>
    <x v="0"/>
  </r>
  <r>
    <x v="5"/>
    <x v="91"/>
    <x v="8"/>
    <x v="1"/>
    <x v="1"/>
    <x v="1687"/>
    <x v="1"/>
    <x v="4"/>
    <x v="4574"/>
    <x v="2235"/>
    <x v="5"/>
    <x v="21"/>
    <x v="3680"/>
    <x v="8"/>
    <x v="8"/>
    <x v="8"/>
    <x v="4488"/>
    <x v="4489"/>
    <x v="4489"/>
    <x v="8"/>
    <x v="8"/>
  </r>
  <r>
    <x v="1"/>
    <x v="55"/>
    <x v="5"/>
    <x v="1"/>
    <x v="3"/>
    <x v="1741"/>
    <x v="2"/>
    <x v="4"/>
    <x v="4575"/>
    <x v="253"/>
    <x v="1"/>
    <x v="2"/>
    <x v="3681"/>
    <x v="5"/>
    <x v="5"/>
    <x v="5"/>
    <x v="4489"/>
    <x v="4490"/>
    <x v="4490"/>
    <x v="5"/>
    <x v="5"/>
  </r>
  <r>
    <x v="1"/>
    <x v="59"/>
    <x v="2"/>
    <x v="1"/>
    <x v="0"/>
    <x v="78"/>
    <x v="6"/>
    <x v="5"/>
    <x v="4576"/>
    <x v="1617"/>
    <x v="1"/>
    <x v="2"/>
    <x v="1470"/>
    <x v="2"/>
    <x v="2"/>
    <x v="2"/>
    <x v="4490"/>
    <x v="4491"/>
    <x v="4491"/>
    <x v="2"/>
    <x v="2"/>
  </r>
  <r>
    <x v="0"/>
    <x v="113"/>
    <x v="6"/>
    <x v="0"/>
    <x v="0"/>
    <x v="1559"/>
    <x v="5"/>
    <x v="3"/>
    <x v="4577"/>
    <x v="1249"/>
    <x v="6"/>
    <x v="44"/>
    <x v="3682"/>
    <x v="6"/>
    <x v="6"/>
    <x v="6"/>
    <x v="4491"/>
    <x v="4492"/>
    <x v="4492"/>
    <x v="6"/>
    <x v="6"/>
  </r>
  <r>
    <x v="1"/>
    <x v="86"/>
    <x v="10"/>
    <x v="1"/>
    <x v="1"/>
    <x v="612"/>
    <x v="8"/>
    <x v="7"/>
    <x v="4578"/>
    <x v="2236"/>
    <x v="6"/>
    <x v="93"/>
    <x v="3031"/>
    <x v="10"/>
    <x v="10"/>
    <x v="10"/>
    <x v="4492"/>
    <x v="4493"/>
    <x v="4493"/>
    <x v="10"/>
    <x v="10"/>
  </r>
  <r>
    <x v="5"/>
    <x v="62"/>
    <x v="0"/>
    <x v="0"/>
    <x v="3"/>
    <x v="136"/>
    <x v="9"/>
    <x v="6"/>
    <x v="4579"/>
    <x v="1526"/>
    <x v="3"/>
    <x v="2"/>
    <x v="3683"/>
    <x v="0"/>
    <x v="0"/>
    <x v="0"/>
    <x v="4493"/>
    <x v="4494"/>
    <x v="4494"/>
    <x v="0"/>
    <x v="0"/>
  </r>
  <r>
    <x v="0"/>
    <x v="146"/>
    <x v="10"/>
    <x v="0"/>
    <x v="1"/>
    <x v="854"/>
    <x v="1"/>
    <x v="2"/>
    <x v="4580"/>
    <x v="1028"/>
    <x v="5"/>
    <x v="4"/>
    <x v="3684"/>
    <x v="10"/>
    <x v="10"/>
    <x v="10"/>
    <x v="4494"/>
    <x v="4495"/>
    <x v="4495"/>
    <x v="10"/>
    <x v="10"/>
  </r>
  <r>
    <x v="4"/>
    <x v="156"/>
    <x v="6"/>
    <x v="0"/>
    <x v="3"/>
    <x v="2237"/>
    <x v="10"/>
    <x v="0"/>
    <x v="4581"/>
    <x v="2119"/>
    <x v="4"/>
    <x v="99"/>
    <x v="1574"/>
    <x v="6"/>
    <x v="6"/>
    <x v="6"/>
    <x v="4495"/>
    <x v="4496"/>
    <x v="4496"/>
    <x v="6"/>
    <x v="6"/>
  </r>
  <r>
    <x v="4"/>
    <x v="23"/>
    <x v="0"/>
    <x v="1"/>
    <x v="1"/>
    <x v="734"/>
    <x v="7"/>
    <x v="1"/>
    <x v="4582"/>
    <x v="1785"/>
    <x v="4"/>
    <x v="54"/>
    <x v="3685"/>
    <x v="0"/>
    <x v="0"/>
    <x v="0"/>
    <x v="4496"/>
    <x v="4497"/>
    <x v="4497"/>
    <x v="0"/>
    <x v="0"/>
  </r>
  <r>
    <x v="3"/>
    <x v="106"/>
    <x v="0"/>
    <x v="1"/>
    <x v="2"/>
    <x v="1527"/>
    <x v="5"/>
    <x v="7"/>
    <x v="4583"/>
    <x v="470"/>
    <x v="2"/>
    <x v="54"/>
    <x v="3686"/>
    <x v="0"/>
    <x v="0"/>
    <x v="0"/>
    <x v="4497"/>
    <x v="4498"/>
    <x v="4498"/>
    <x v="0"/>
    <x v="0"/>
  </r>
  <r>
    <x v="4"/>
    <x v="158"/>
    <x v="7"/>
    <x v="1"/>
    <x v="1"/>
    <x v="1108"/>
    <x v="3"/>
    <x v="0"/>
    <x v="4584"/>
    <x v="455"/>
    <x v="4"/>
    <x v="2"/>
    <x v="3687"/>
    <x v="7"/>
    <x v="7"/>
    <x v="7"/>
    <x v="4498"/>
    <x v="4499"/>
    <x v="4499"/>
    <x v="7"/>
    <x v="7"/>
  </r>
  <r>
    <x v="4"/>
    <x v="95"/>
    <x v="9"/>
    <x v="0"/>
    <x v="0"/>
    <x v="1451"/>
    <x v="4"/>
    <x v="7"/>
    <x v="4585"/>
    <x v="2109"/>
    <x v="5"/>
    <x v="103"/>
    <x v="3688"/>
    <x v="9"/>
    <x v="9"/>
    <x v="9"/>
    <x v="4499"/>
    <x v="4500"/>
    <x v="4500"/>
    <x v="9"/>
    <x v="9"/>
  </r>
  <r>
    <x v="4"/>
    <x v="95"/>
    <x v="11"/>
    <x v="1"/>
    <x v="1"/>
    <x v="1597"/>
    <x v="4"/>
    <x v="6"/>
    <x v="4586"/>
    <x v="1526"/>
    <x v="3"/>
    <x v="28"/>
    <x v="1529"/>
    <x v="11"/>
    <x v="11"/>
    <x v="11"/>
    <x v="4500"/>
    <x v="4501"/>
    <x v="4501"/>
    <x v="11"/>
    <x v="11"/>
  </r>
  <r>
    <x v="4"/>
    <x v="95"/>
    <x v="3"/>
    <x v="1"/>
    <x v="1"/>
    <x v="2238"/>
    <x v="4"/>
    <x v="1"/>
    <x v="4587"/>
    <x v="1684"/>
    <x v="4"/>
    <x v="84"/>
    <x v="182"/>
    <x v="3"/>
    <x v="3"/>
    <x v="3"/>
    <x v="4501"/>
    <x v="4502"/>
    <x v="4502"/>
    <x v="3"/>
    <x v="3"/>
  </r>
  <r>
    <x v="4"/>
    <x v="115"/>
    <x v="5"/>
    <x v="1"/>
    <x v="2"/>
    <x v="792"/>
    <x v="1"/>
    <x v="7"/>
    <x v="4588"/>
    <x v="728"/>
    <x v="1"/>
    <x v="69"/>
    <x v="2984"/>
    <x v="5"/>
    <x v="5"/>
    <x v="5"/>
    <x v="4502"/>
    <x v="4503"/>
    <x v="4503"/>
    <x v="5"/>
    <x v="5"/>
  </r>
  <r>
    <x v="2"/>
    <x v="107"/>
    <x v="7"/>
    <x v="0"/>
    <x v="0"/>
    <x v="1452"/>
    <x v="1"/>
    <x v="0"/>
    <x v="4589"/>
    <x v="826"/>
    <x v="1"/>
    <x v="102"/>
    <x v="3689"/>
    <x v="7"/>
    <x v="7"/>
    <x v="7"/>
    <x v="4503"/>
    <x v="4504"/>
    <x v="4504"/>
    <x v="7"/>
    <x v="7"/>
  </r>
  <r>
    <x v="5"/>
    <x v="40"/>
    <x v="4"/>
    <x v="0"/>
    <x v="3"/>
    <x v="1132"/>
    <x v="8"/>
    <x v="4"/>
    <x v="4590"/>
    <x v="2237"/>
    <x v="2"/>
    <x v="141"/>
    <x v="3690"/>
    <x v="4"/>
    <x v="4"/>
    <x v="4"/>
    <x v="4504"/>
    <x v="4505"/>
    <x v="4505"/>
    <x v="4"/>
    <x v="4"/>
  </r>
  <r>
    <x v="0"/>
    <x v="146"/>
    <x v="9"/>
    <x v="1"/>
    <x v="1"/>
    <x v="1634"/>
    <x v="7"/>
    <x v="4"/>
    <x v="4591"/>
    <x v="2135"/>
    <x v="4"/>
    <x v="2"/>
    <x v="3691"/>
    <x v="9"/>
    <x v="9"/>
    <x v="9"/>
    <x v="4505"/>
    <x v="4506"/>
    <x v="4506"/>
    <x v="9"/>
    <x v="9"/>
  </r>
  <r>
    <x v="4"/>
    <x v="156"/>
    <x v="7"/>
    <x v="0"/>
    <x v="2"/>
    <x v="80"/>
    <x v="10"/>
    <x v="3"/>
    <x v="4592"/>
    <x v="948"/>
    <x v="4"/>
    <x v="76"/>
    <x v="432"/>
    <x v="7"/>
    <x v="7"/>
    <x v="7"/>
    <x v="4506"/>
    <x v="4507"/>
    <x v="4507"/>
    <x v="7"/>
    <x v="7"/>
  </r>
  <r>
    <x v="5"/>
    <x v="101"/>
    <x v="8"/>
    <x v="0"/>
    <x v="3"/>
    <x v="1735"/>
    <x v="11"/>
    <x v="3"/>
    <x v="4593"/>
    <x v="91"/>
    <x v="6"/>
    <x v="3"/>
    <x v="3692"/>
    <x v="8"/>
    <x v="8"/>
    <x v="8"/>
    <x v="4507"/>
    <x v="4508"/>
    <x v="4508"/>
    <x v="8"/>
    <x v="8"/>
  </r>
  <r>
    <x v="5"/>
    <x v="97"/>
    <x v="3"/>
    <x v="0"/>
    <x v="0"/>
    <x v="889"/>
    <x v="8"/>
    <x v="3"/>
    <x v="4594"/>
    <x v="2238"/>
    <x v="1"/>
    <x v="30"/>
    <x v="3693"/>
    <x v="3"/>
    <x v="3"/>
    <x v="3"/>
    <x v="4508"/>
    <x v="4509"/>
    <x v="4509"/>
    <x v="3"/>
    <x v="3"/>
  </r>
  <r>
    <x v="1"/>
    <x v="139"/>
    <x v="2"/>
    <x v="1"/>
    <x v="2"/>
    <x v="2040"/>
    <x v="6"/>
    <x v="3"/>
    <x v="4595"/>
    <x v="1572"/>
    <x v="6"/>
    <x v="160"/>
    <x v="3694"/>
    <x v="2"/>
    <x v="2"/>
    <x v="2"/>
    <x v="4509"/>
    <x v="4510"/>
    <x v="4510"/>
    <x v="2"/>
    <x v="2"/>
  </r>
  <r>
    <x v="1"/>
    <x v="86"/>
    <x v="11"/>
    <x v="0"/>
    <x v="2"/>
    <x v="213"/>
    <x v="6"/>
    <x v="5"/>
    <x v="4596"/>
    <x v="2239"/>
    <x v="1"/>
    <x v="56"/>
    <x v="1786"/>
    <x v="11"/>
    <x v="11"/>
    <x v="11"/>
    <x v="4510"/>
    <x v="4511"/>
    <x v="4511"/>
    <x v="11"/>
    <x v="11"/>
  </r>
  <r>
    <x v="1"/>
    <x v="142"/>
    <x v="9"/>
    <x v="1"/>
    <x v="2"/>
    <x v="696"/>
    <x v="9"/>
    <x v="4"/>
    <x v="4597"/>
    <x v="906"/>
    <x v="0"/>
    <x v="57"/>
    <x v="3695"/>
    <x v="9"/>
    <x v="9"/>
    <x v="9"/>
    <x v="4511"/>
    <x v="4512"/>
    <x v="4512"/>
    <x v="9"/>
    <x v="9"/>
  </r>
  <r>
    <x v="0"/>
    <x v="119"/>
    <x v="7"/>
    <x v="0"/>
    <x v="1"/>
    <x v="1572"/>
    <x v="6"/>
    <x v="0"/>
    <x v="4598"/>
    <x v="2240"/>
    <x v="3"/>
    <x v="12"/>
    <x v="3696"/>
    <x v="7"/>
    <x v="7"/>
    <x v="7"/>
    <x v="4512"/>
    <x v="4513"/>
    <x v="4513"/>
    <x v="7"/>
    <x v="7"/>
  </r>
  <r>
    <x v="5"/>
    <x v="105"/>
    <x v="7"/>
    <x v="0"/>
    <x v="3"/>
    <x v="2239"/>
    <x v="4"/>
    <x v="5"/>
    <x v="4599"/>
    <x v="767"/>
    <x v="6"/>
    <x v="2"/>
    <x v="3697"/>
    <x v="7"/>
    <x v="7"/>
    <x v="7"/>
    <x v="4513"/>
    <x v="4514"/>
    <x v="4514"/>
    <x v="7"/>
    <x v="7"/>
  </r>
  <r>
    <x v="5"/>
    <x v="161"/>
    <x v="8"/>
    <x v="0"/>
    <x v="3"/>
    <x v="828"/>
    <x v="0"/>
    <x v="3"/>
    <x v="4600"/>
    <x v="2241"/>
    <x v="4"/>
    <x v="2"/>
    <x v="1694"/>
    <x v="8"/>
    <x v="8"/>
    <x v="8"/>
    <x v="4514"/>
    <x v="4515"/>
    <x v="4515"/>
    <x v="8"/>
    <x v="8"/>
  </r>
  <r>
    <x v="1"/>
    <x v="17"/>
    <x v="1"/>
    <x v="0"/>
    <x v="1"/>
    <x v="1887"/>
    <x v="1"/>
    <x v="1"/>
    <x v="4601"/>
    <x v="2066"/>
    <x v="3"/>
    <x v="65"/>
    <x v="201"/>
    <x v="1"/>
    <x v="1"/>
    <x v="1"/>
    <x v="4515"/>
    <x v="4516"/>
    <x v="4516"/>
    <x v="1"/>
    <x v="1"/>
  </r>
  <r>
    <x v="1"/>
    <x v="33"/>
    <x v="9"/>
    <x v="1"/>
    <x v="0"/>
    <x v="1391"/>
    <x v="0"/>
    <x v="4"/>
    <x v="4602"/>
    <x v="2106"/>
    <x v="2"/>
    <x v="28"/>
    <x v="1002"/>
    <x v="9"/>
    <x v="9"/>
    <x v="9"/>
    <x v="4516"/>
    <x v="4517"/>
    <x v="4517"/>
    <x v="9"/>
    <x v="9"/>
  </r>
  <r>
    <x v="1"/>
    <x v="109"/>
    <x v="9"/>
    <x v="1"/>
    <x v="0"/>
    <x v="1635"/>
    <x v="3"/>
    <x v="2"/>
    <x v="4603"/>
    <x v="765"/>
    <x v="6"/>
    <x v="138"/>
    <x v="3698"/>
    <x v="9"/>
    <x v="9"/>
    <x v="9"/>
    <x v="4517"/>
    <x v="4518"/>
    <x v="4518"/>
    <x v="9"/>
    <x v="9"/>
  </r>
  <r>
    <x v="1"/>
    <x v="140"/>
    <x v="2"/>
    <x v="1"/>
    <x v="3"/>
    <x v="345"/>
    <x v="11"/>
    <x v="1"/>
    <x v="4604"/>
    <x v="2242"/>
    <x v="4"/>
    <x v="71"/>
    <x v="3699"/>
    <x v="2"/>
    <x v="2"/>
    <x v="2"/>
    <x v="4518"/>
    <x v="4519"/>
    <x v="4519"/>
    <x v="2"/>
    <x v="2"/>
  </r>
  <r>
    <x v="4"/>
    <x v="46"/>
    <x v="10"/>
    <x v="1"/>
    <x v="1"/>
    <x v="72"/>
    <x v="10"/>
    <x v="1"/>
    <x v="4605"/>
    <x v="1685"/>
    <x v="3"/>
    <x v="133"/>
    <x v="3378"/>
    <x v="10"/>
    <x v="10"/>
    <x v="10"/>
    <x v="4519"/>
    <x v="4520"/>
    <x v="4520"/>
    <x v="10"/>
    <x v="10"/>
  </r>
  <r>
    <x v="5"/>
    <x v="34"/>
    <x v="8"/>
    <x v="1"/>
    <x v="3"/>
    <x v="1651"/>
    <x v="3"/>
    <x v="1"/>
    <x v="4606"/>
    <x v="650"/>
    <x v="4"/>
    <x v="2"/>
    <x v="3700"/>
    <x v="8"/>
    <x v="8"/>
    <x v="8"/>
    <x v="4520"/>
    <x v="4521"/>
    <x v="4521"/>
    <x v="8"/>
    <x v="8"/>
  </r>
  <r>
    <x v="1"/>
    <x v="43"/>
    <x v="8"/>
    <x v="1"/>
    <x v="0"/>
    <x v="2240"/>
    <x v="4"/>
    <x v="3"/>
    <x v="4607"/>
    <x v="1991"/>
    <x v="4"/>
    <x v="32"/>
    <x v="3015"/>
    <x v="8"/>
    <x v="8"/>
    <x v="8"/>
    <x v="4521"/>
    <x v="4522"/>
    <x v="4522"/>
    <x v="8"/>
    <x v="8"/>
  </r>
  <r>
    <x v="0"/>
    <x v="119"/>
    <x v="0"/>
    <x v="0"/>
    <x v="3"/>
    <x v="794"/>
    <x v="9"/>
    <x v="0"/>
    <x v="4608"/>
    <x v="1236"/>
    <x v="5"/>
    <x v="2"/>
    <x v="3516"/>
    <x v="0"/>
    <x v="0"/>
    <x v="0"/>
    <x v="4522"/>
    <x v="4523"/>
    <x v="4523"/>
    <x v="0"/>
    <x v="0"/>
  </r>
  <r>
    <x v="5"/>
    <x v="150"/>
    <x v="0"/>
    <x v="0"/>
    <x v="2"/>
    <x v="842"/>
    <x v="10"/>
    <x v="3"/>
    <x v="4609"/>
    <x v="1210"/>
    <x v="1"/>
    <x v="181"/>
    <x v="3701"/>
    <x v="0"/>
    <x v="0"/>
    <x v="0"/>
    <x v="4523"/>
    <x v="4524"/>
    <x v="4524"/>
    <x v="0"/>
    <x v="0"/>
  </r>
  <r>
    <x v="5"/>
    <x v="117"/>
    <x v="3"/>
    <x v="0"/>
    <x v="3"/>
    <x v="658"/>
    <x v="5"/>
    <x v="4"/>
    <x v="4610"/>
    <x v="1875"/>
    <x v="0"/>
    <x v="2"/>
    <x v="3319"/>
    <x v="3"/>
    <x v="3"/>
    <x v="3"/>
    <x v="4524"/>
    <x v="4525"/>
    <x v="4525"/>
    <x v="3"/>
    <x v="3"/>
  </r>
  <r>
    <x v="2"/>
    <x v="68"/>
    <x v="0"/>
    <x v="0"/>
    <x v="0"/>
    <x v="587"/>
    <x v="10"/>
    <x v="4"/>
    <x v="4611"/>
    <x v="2243"/>
    <x v="0"/>
    <x v="248"/>
    <x v="3702"/>
    <x v="0"/>
    <x v="0"/>
    <x v="0"/>
    <x v="4525"/>
    <x v="4526"/>
    <x v="4526"/>
    <x v="12"/>
    <x v="0"/>
  </r>
  <r>
    <x v="4"/>
    <x v="173"/>
    <x v="3"/>
    <x v="1"/>
    <x v="2"/>
    <x v="38"/>
    <x v="6"/>
    <x v="6"/>
    <x v="4612"/>
    <x v="1981"/>
    <x v="1"/>
    <x v="2"/>
    <x v="3703"/>
    <x v="3"/>
    <x v="3"/>
    <x v="3"/>
    <x v="4526"/>
    <x v="4527"/>
    <x v="4527"/>
    <x v="3"/>
    <x v="3"/>
  </r>
  <r>
    <x v="2"/>
    <x v="48"/>
    <x v="3"/>
    <x v="1"/>
    <x v="0"/>
    <x v="709"/>
    <x v="6"/>
    <x v="1"/>
    <x v="4613"/>
    <x v="2244"/>
    <x v="6"/>
    <x v="2"/>
    <x v="3704"/>
    <x v="3"/>
    <x v="3"/>
    <x v="3"/>
    <x v="4527"/>
    <x v="4528"/>
    <x v="4528"/>
    <x v="3"/>
    <x v="3"/>
  </r>
  <r>
    <x v="3"/>
    <x v="106"/>
    <x v="9"/>
    <x v="1"/>
    <x v="0"/>
    <x v="1699"/>
    <x v="6"/>
    <x v="1"/>
    <x v="4614"/>
    <x v="193"/>
    <x v="5"/>
    <x v="16"/>
    <x v="3705"/>
    <x v="9"/>
    <x v="9"/>
    <x v="9"/>
    <x v="4528"/>
    <x v="4529"/>
    <x v="4529"/>
    <x v="9"/>
    <x v="9"/>
  </r>
  <r>
    <x v="2"/>
    <x v="144"/>
    <x v="0"/>
    <x v="0"/>
    <x v="3"/>
    <x v="1148"/>
    <x v="6"/>
    <x v="5"/>
    <x v="4615"/>
    <x v="249"/>
    <x v="4"/>
    <x v="58"/>
    <x v="3170"/>
    <x v="0"/>
    <x v="0"/>
    <x v="0"/>
    <x v="4529"/>
    <x v="4530"/>
    <x v="4530"/>
    <x v="0"/>
    <x v="0"/>
  </r>
  <r>
    <x v="5"/>
    <x v="175"/>
    <x v="6"/>
    <x v="0"/>
    <x v="1"/>
    <x v="1912"/>
    <x v="0"/>
    <x v="7"/>
    <x v="4616"/>
    <x v="1180"/>
    <x v="6"/>
    <x v="196"/>
    <x v="3706"/>
    <x v="6"/>
    <x v="6"/>
    <x v="6"/>
    <x v="4530"/>
    <x v="4531"/>
    <x v="4531"/>
    <x v="6"/>
    <x v="6"/>
  </r>
  <r>
    <x v="1"/>
    <x v="89"/>
    <x v="1"/>
    <x v="0"/>
    <x v="3"/>
    <x v="931"/>
    <x v="9"/>
    <x v="4"/>
    <x v="4617"/>
    <x v="2245"/>
    <x v="2"/>
    <x v="13"/>
    <x v="3556"/>
    <x v="1"/>
    <x v="1"/>
    <x v="1"/>
    <x v="4531"/>
    <x v="4532"/>
    <x v="4532"/>
    <x v="1"/>
    <x v="1"/>
  </r>
  <r>
    <x v="1"/>
    <x v="93"/>
    <x v="9"/>
    <x v="1"/>
    <x v="1"/>
    <x v="1567"/>
    <x v="9"/>
    <x v="5"/>
    <x v="4618"/>
    <x v="1191"/>
    <x v="5"/>
    <x v="160"/>
    <x v="2627"/>
    <x v="9"/>
    <x v="9"/>
    <x v="9"/>
    <x v="4532"/>
    <x v="4533"/>
    <x v="4533"/>
    <x v="9"/>
    <x v="9"/>
  </r>
  <r>
    <x v="5"/>
    <x v="62"/>
    <x v="11"/>
    <x v="0"/>
    <x v="1"/>
    <x v="262"/>
    <x v="3"/>
    <x v="4"/>
    <x v="4619"/>
    <x v="517"/>
    <x v="3"/>
    <x v="2"/>
    <x v="3707"/>
    <x v="11"/>
    <x v="11"/>
    <x v="11"/>
    <x v="4533"/>
    <x v="4534"/>
    <x v="4534"/>
    <x v="11"/>
    <x v="11"/>
  </r>
  <r>
    <x v="1"/>
    <x v="159"/>
    <x v="3"/>
    <x v="0"/>
    <x v="3"/>
    <x v="1454"/>
    <x v="10"/>
    <x v="3"/>
    <x v="4620"/>
    <x v="701"/>
    <x v="2"/>
    <x v="86"/>
    <x v="2505"/>
    <x v="3"/>
    <x v="3"/>
    <x v="3"/>
    <x v="4534"/>
    <x v="4535"/>
    <x v="4535"/>
    <x v="3"/>
    <x v="3"/>
  </r>
  <r>
    <x v="2"/>
    <x v="107"/>
    <x v="6"/>
    <x v="0"/>
    <x v="2"/>
    <x v="2241"/>
    <x v="3"/>
    <x v="2"/>
    <x v="4621"/>
    <x v="1471"/>
    <x v="0"/>
    <x v="2"/>
    <x v="3708"/>
    <x v="6"/>
    <x v="6"/>
    <x v="6"/>
    <x v="4535"/>
    <x v="4536"/>
    <x v="4536"/>
    <x v="6"/>
    <x v="6"/>
  </r>
  <r>
    <x v="1"/>
    <x v="71"/>
    <x v="7"/>
    <x v="1"/>
    <x v="2"/>
    <x v="1064"/>
    <x v="4"/>
    <x v="5"/>
    <x v="4622"/>
    <x v="2246"/>
    <x v="4"/>
    <x v="58"/>
    <x v="3709"/>
    <x v="7"/>
    <x v="7"/>
    <x v="7"/>
    <x v="4536"/>
    <x v="4537"/>
    <x v="4537"/>
    <x v="7"/>
    <x v="7"/>
  </r>
  <r>
    <x v="0"/>
    <x v="25"/>
    <x v="6"/>
    <x v="1"/>
    <x v="2"/>
    <x v="2242"/>
    <x v="6"/>
    <x v="0"/>
    <x v="4623"/>
    <x v="2119"/>
    <x v="4"/>
    <x v="38"/>
    <x v="62"/>
    <x v="6"/>
    <x v="6"/>
    <x v="6"/>
    <x v="4537"/>
    <x v="4538"/>
    <x v="4538"/>
    <x v="6"/>
    <x v="6"/>
  </r>
  <r>
    <x v="1"/>
    <x v="159"/>
    <x v="6"/>
    <x v="0"/>
    <x v="3"/>
    <x v="2243"/>
    <x v="4"/>
    <x v="3"/>
    <x v="4624"/>
    <x v="1973"/>
    <x v="0"/>
    <x v="96"/>
    <x v="3710"/>
    <x v="6"/>
    <x v="6"/>
    <x v="6"/>
    <x v="4538"/>
    <x v="4539"/>
    <x v="4539"/>
    <x v="6"/>
    <x v="6"/>
  </r>
  <r>
    <x v="0"/>
    <x v="25"/>
    <x v="0"/>
    <x v="0"/>
    <x v="3"/>
    <x v="1623"/>
    <x v="8"/>
    <x v="4"/>
    <x v="4625"/>
    <x v="1171"/>
    <x v="0"/>
    <x v="37"/>
    <x v="3711"/>
    <x v="0"/>
    <x v="0"/>
    <x v="0"/>
    <x v="4539"/>
    <x v="4540"/>
    <x v="4540"/>
    <x v="0"/>
    <x v="0"/>
  </r>
  <r>
    <x v="2"/>
    <x v="107"/>
    <x v="6"/>
    <x v="0"/>
    <x v="1"/>
    <x v="1660"/>
    <x v="10"/>
    <x v="3"/>
    <x v="4626"/>
    <x v="1392"/>
    <x v="4"/>
    <x v="82"/>
    <x v="3712"/>
    <x v="6"/>
    <x v="6"/>
    <x v="6"/>
    <x v="4540"/>
    <x v="4541"/>
    <x v="4541"/>
    <x v="6"/>
    <x v="6"/>
  </r>
  <r>
    <x v="5"/>
    <x v="40"/>
    <x v="9"/>
    <x v="1"/>
    <x v="0"/>
    <x v="2151"/>
    <x v="3"/>
    <x v="7"/>
    <x v="4627"/>
    <x v="86"/>
    <x v="6"/>
    <x v="22"/>
    <x v="3713"/>
    <x v="9"/>
    <x v="9"/>
    <x v="9"/>
    <x v="4541"/>
    <x v="4542"/>
    <x v="4542"/>
    <x v="9"/>
    <x v="9"/>
  </r>
  <r>
    <x v="3"/>
    <x v="133"/>
    <x v="4"/>
    <x v="1"/>
    <x v="3"/>
    <x v="2244"/>
    <x v="8"/>
    <x v="7"/>
    <x v="4628"/>
    <x v="2247"/>
    <x v="6"/>
    <x v="2"/>
    <x v="3714"/>
    <x v="4"/>
    <x v="4"/>
    <x v="4"/>
    <x v="4542"/>
    <x v="4543"/>
    <x v="4543"/>
    <x v="4"/>
    <x v="4"/>
  </r>
  <r>
    <x v="3"/>
    <x v="20"/>
    <x v="2"/>
    <x v="1"/>
    <x v="1"/>
    <x v="183"/>
    <x v="10"/>
    <x v="4"/>
    <x v="4629"/>
    <x v="395"/>
    <x v="2"/>
    <x v="273"/>
    <x v="3715"/>
    <x v="2"/>
    <x v="2"/>
    <x v="2"/>
    <x v="4543"/>
    <x v="4544"/>
    <x v="4544"/>
    <x v="2"/>
    <x v="2"/>
  </r>
  <r>
    <x v="5"/>
    <x v="128"/>
    <x v="3"/>
    <x v="0"/>
    <x v="0"/>
    <x v="1147"/>
    <x v="7"/>
    <x v="4"/>
    <x v="4630"/>
    <x v="1136"/>
    <x v="5"/>
    <x v="2"/>
    <x v="3716"/>
    <x v="3"/>
    <x v="3"/>
    <x v="3"/>
    <x v="4544"/>
    <x v="4545"/>
    <x v="4545"/>
    <x v="3"/>
    <x v="3"/>
  </r>
  <r>
    <x v="4"/>
    <x v="176"/>
    <x v="8"/>
    <x v="1"/>
    <x v="1"/>
    <x v="920"/>
    <x v="0"/>
    <x v="0"/>
    <x v="4631"/>
    <x v="196"/>
    <x v="5"/>
    <x v="2"/>
    <x v="3717"/>
    <x v="8"/>
    <x v="8"/>
    <x v="8"/>
    <x v="4545"/>
    <x v="4546"/>
    <x v="4546"/>
    <x v="8"/>
    <x v="8"/>
  </r>
  <r>
    <x v="4"/>
    <x v="23"/>
    <x v="1"/>
    <x v="0"/>
    <x v="1"/>
    <x v="1879"/>
    <x v="4"/>
    <x v="5"/>
    <x v="4632"/>
    <x v="2248"/>
    <x v="3"/>
    <x v="59"/>
    <x v="1450"/>
    <x v="1"/>
    <x v="1"/>
    <x v="1"/>
    <x v="4546"/>
    <x v="4547"/>
    <x v="4547"/>
    <x v="1"/>
    <x v="1"/>
  </r>
  <r>
    <x v="1"/>
    <x v="33"/>
    <x v="9"/>
    <x v="0"/>
    <x v="0"/>
    <x v="207"/>
    <x v="7"/>
    <x v="4"/>
    <x v="4633"/>
    <x v="1029"/>
    <x v="4"/>
    <x v="45"/>
    <x v="3718"/>
    <x v="9"/>
    <x v="9"/>
    <x v="9"/>
    <x v="4547"/>
    <x v="4548"/>
    <x v="4548"/>
    <x v="9"/>
    <x v="9"/>
  </r>
  <r>
    <x v="0"/>
    <x v="146"/>
    <x v="8"/>
    <x v="0"/>
    <x v="0"/>
    <x v="1702"/>
    <x v="0"/>
    <x v="1"/>
    <x v="4634"/>
    <x v="2249"/>
    <x v="5"/>
    <x v="13"/>
    <x v="1140"/>
    <x v="8"/>
    <x v="8"/>
    <x v="8"/>
    <x v="4548"/>
    <x v="4549"/>
    <x v="4549"/>
    <x v="8"/>
    <x v="8"/>
  </r>
  <r>
    <x v="1"/>
    <x v="99"/>
    <x v="10"/>
    <x v="0"/>
    <x v="2"/>
    <x v="2053"/>
    <x v="3"/>
    <x v="3"/>
    <x v="4635"/>
    <x v="1674"/>
    <x v="0"/>
    <x v="71"/>
    <x v="3719"/>
    <x v="10"/>
    <x v="10"/>
    <x v="10"/>
    <x v="4549"/>
    <x v="4550"/>
    <x v="4550"/>
    <x v="10"/>
    <x v="10"/>
  </r>
  <r>
    <x v="1"/>
    <x v="17"/>
    <x v="6"/>
    <x v="0"/>
    <x v="0"/>
    <x v="205"/>
    <x v="1"/>
    <x v="7"/>
    <x v="4636"/>
    <x v="1550"/>
    <x v="5"/>
    <x v="2"/>
    <x v="3720"/>
    <x v="6"/>
    <x v="6"/>
    <x v="6"/>
    <x v="4550"/>
    <x v="4551"/>
    <x v="4551"/>
    <x v="6"/>
    <x v="6"/>
  </r>
  <r>
    <x v="0"/>
    <x v="27"/>
    <x v="6"/>
    <x v="0"/>
    <x v="3"/>
    <x v="1747"/>
    <x v="2"/>
    <x v="1"/>
    <x v="4637"/>
    <x v="2250"/>
    <x v="5"/>
    <x v="2"/>
    <x v="827"/>
    <x v="6"/>
    <x v="6"/>
    <x v="6"/>
    <x v="859"/>
    <x v="859"/>
    <x v="859"/>
    <x v="6"/>
    <x v="6"/>
  </r>
  <r>
    <x v="3"/>
    <x v="94"/>
    <x v="5"/>
    <x v="1"/>
    <x v="2"/>
    <x v="497"/>
    <x v="10"/>
    <x v="7"/>
    <x v="4638"/>
    <x v="1571"/>
    <x v="1"/>
    <x v="43"/>
    <x v="3721"/>
    <x v="5"/>
    <x v="5"/>
    <x v="5"/>
    <x v="4551"/>
    <x v="4552"/>
    <x v="4552"/>
    <x v="5"/>
    <x v="5"/>
  </r>
  <r>
    <x v="1"/>
    <x v="81"/>
    <x v="0"/>
    <x v="1"/>
    <x v="2"/>
    <x v="1418"/>
    <x v="4"/>
    <x v="1"/>
    <x v="4639"/>
    <x v="37"/>
    <x v="1"/>
    <x v="2"/>
    <x v="3722"/>
    <x v="0"/>
    <x v="0"/>
    <x v="0"/>
    <x v="4552"/>
    <x v="4553"/>
    <x v="4553"/>
    <x v="0"/>
    <x v="0"/>
  </r>
  <r>
    <x v="6"/>
    <x v="18"/>
    <x v="6"/>
    <x v="1"/>
    <x v="3"/>
    <x v="1688"/>
    <x v="10"/>
    <x v="0"/>
    <x v="4640"/>
    <x v="1513"/>
    <x v="2"/>
    <x v="146"/>
    <x v="249"/>
    <x v="6"/>
    <x v="6"/>
    <x v="6"/>
    <x v="4553"/>
    <x v="4554"/>
    <x v="4554"/>
    <x v="6"/>
    <x v="6"/>
  </r>
  <r>
    <x v="3"/>
    <x v="106"/>
    <x v="6"/>
    <x v="0"/>
    <x v="2"/>
    <x v="2212"/>
    <x v="5"/>
    <x v="2"/>
    <x v="4641"/>
    <x v="800"/>
    <x v="5"/>
    <x v="2"/>
    <x v="3723"/>
    <x v="6"/>
    <x v="6"/>
    <x v="6"/>
    <x v="4554"/>
    <x v="4555"/>
    <x v="4555"/>
    <x v="6"/>
    <x v="6"/>
  </r>
  <r>
    <x v="5"/>
    <x v="177"/>
    <x v="3"/>
    <x v="0"/>
    <x v="2"/>
    <x v="187"/>
    <x v="10"/>
    <x v="7"/>
    <x v="4642"/>
    <x v="2251"/>
    <x v="6"/>
    <x v="154"/>
    <x v="3576"/>
    <x v="3"/>
    <x v="3"/>
    <x v="3"/>
    <x v="4555"/>
    <x v="4556"/>
    <x v="4556"/>
    <x v="3"/>
    <x v="3"/>
  </r>
  <r>
    <x v="0"/>
    <x v="76"/>
    <x v="5"/>
    <x v="0"/>
    <x v="0"/>
    <x v="225"/>
    <x v="5"/>
    <x v="2"/>
    <x v="4643"/>
    <x v="1791"/>
    <x v="6"/>
    <x v="8"/>
    <x v="2006"/>
    <x v="5"/>
    <x v="5"/>
    <x v="5"/>
    <x v="4556"/>
    <x v="4557"/>
    <x v="4557"/>
    <x v="5"/>
    <x v="5"/>
  </r>
  <r>
    <x v="2"/>
    <x v="83"/>
    <x v="7"/>
    <x v="0"/>
    <x v="2"/>
    <x v="480"/>
    <x v="5"/>
    <x v="3"/>
    <x v="4644"/>
    <x v="2252"/>
    <x v="3"/>
    <x v="45"/>
    <x v="3724"/>
    <x v="7"/>
    <x v="7"/>
    <x v="7"/>
    <x v="4557"/>
    <x v="4558"/>
    <x v="4558"/>
    <x v="7"/>
    <x v="7"/>
  </r>
  <r>
    <x v="0"/>
    <x v="146"/>
    <x v="11"/>
    <x v="1"/>
    <x v="2"/>
    <x v="2245"/>
    <x v="8"/>
    <x v="2"/>
    <x v="4645"/>
    <x v="292"/>
    <x v="0"/>
    <x v="122"/>
    <x v="2519"/>
    <x v="11"/>
    <x v="11"/>
    <x v="11"/>
    <x v="4558"/>
    <x v="4559"/>
    <x v="4559"/>
    <x v="11"/>
    <x v="11"/>
  </r>
  <r>
    <x v="3"/>
    <x v="163"/>
    <x v="1"/>
    <x v="0"/>
    <x v="3"/>
    <x v="2246"/>
    <x v="2"/>
    <x v="6"/>
    <x v="4646"/>
    <x v="92"/>
    <x v="0"/>
    <x v="2"/>
    <x v="3725"/>
    <x v="1"/>
    <x v="1"/>
    <x v="1"/>
    <x v="4559"/>
    <x v="4560"/>
    <x v="4560"/>
    <x v="1"/>
    <x v="12"/>
  </r>
  <r>
    <x v="1"/>
    <x v="7"/>
    <x v="11"/>
    <x v="1"/>
    <x v="0"/>
    <x v="497"/>
    <x v="10"/>
    <x v="7"/>
    <x v="4647"/>
    <x v="36"/>
    <x v="3"/>
    <x v="208"/>
    <x v="3726"/>
    <x v="11"/>
    <x v="11"/>
    <x v="11"/>
    <x v="4560"/>
    <x v="4561"/>
    <x v="4561"/>
    <x v="11"/>
    <x v="11"/>
  </r>
  <r>
    <x v="1"/>
    <x v="108"/>
    <x v="2"/>
    <x v="1"/>
    <x v="0"/>
    <x v="239"/>
    <x v="3"/>
    <x v="7"/>
    <x v="4648"/>
    <x v="2253"/>
    <x v="4"/>
    <x v="2"/>
    <x v="3727"/>
    <x v="2"/>
    <x v="2"/>
    <x v="2"/>
    <x v="4561"/>
    <x v="4562"/>
    <x v="4562"/>
    <x v="2"/>
    <x v="2"/>
  </r>
  <r>
    <x v="3"/>
    <x v="133"/>
    <x v="7"/>
    <x v="1"/>
    <x v="2"/>
    <x v="975"/>
    <x v="10"/>
    <x v="1"/>
    <x v="4649"/>
    <x v="2254"/>
    <x v="4"/>
    <x v="41"/>
    <x v="1095"/>
    <x v="7"/>
    <x v="7"/>
    <x v="7"/>
    <x v="4562"/>
    <x v="4563"/>
    <x v="4563"/>
    <x v="7"/>
    <x v="7"/>
  </r>
  <r>
    <x v="1"/>
    <x v="129"/>
    <x v="3"/>
    <x v="0"/>
    <x v="1"/>
    <x v="414"/>
    <x v="7"/>
    <x v="7"/>
    <x v="4650"/>
    <x v="452"/>
    <x v="5"/>
    <x v="16"/>
    <x v="3728"/>
    <x v="3"/>
    <x v="3"/>
    <x v="3"/>
    <x v="4563"/>
    <x v="4564"/>
    <x v="4564"/>
    <x v="3"/>
    <x v="3"/>
  </r>
  <r>
    <x v="5"/>
    <x v="78"/>
    <x v="7"/>
    <x v="0"/>
    <x v="2"/>
    <x v="2247"/>
    <x v="2"/>
    <x v="1"/>
    <x v="4651"/>
    <x v="2255"/>
    <x v="2"/>
    <x v="64"/>
    <x v="3729"/>
    <x v="7"/>
    <x v="7"/>
    <x v="7"/>
    <x v="4564"/>
    <x v="4565"/>
    <x v="4565"/>
    <x v="7"/>
    <x v="7"/>
  </r>
  <r>
    <x v="5"/>
    <x v="62"/>
    <x v="5"/>
    <x v="0"/>
    <x v="3"/>
    <x v="337"/>
    <x v="2"/>
    <x v="6"/>
    <x v="4652"/>
    <x v="1702"/>
    <x v="1"/>
    <x v="2"/>
    <x v="3730"/>
    <x v="5"/>
    <x v="5"/>
    <x v="5"/>
    <x v="4565"/>
    <x v="4566"/>
    <x v="4566"/>
    <x v="5"/>
    <x v="5"/>
  </r>
  <r>
    <x v="1"/>
    <x v="77"/>
    <x v="10"/>
    <x v="1"/>
    <x v="1"/>
    <x v="963"/>
    <x v="5"/>
    <x v="0"/>
    <x v="4653"/>
    <x v="1428"/>
    <x v="0"/>
    <x v="57"/>
    <x v="3731"/>
    <x v="10"/>
    <x v="10"/>
    <x v="10"/>
    <x v="4566"/>
    <x v="4567"/>
    <x v="4567"/>
    <x v="10"/>
    <x v="10"/>
  </r>
  <r>
    <x v="5"/>
    <x v="174"/>
    <x v="3"/>
    <x v="1"/>
    <x v="0"/>
    <x v="2248"/>
    <x v="10"/>
    <x v="7"/>
    <x v="4654"/>
    <x v="773"/>
    <x v="1"/>
    <x v="278"/>
    <x v="3732"/>
    <x v="3"/>
    <x v="3"/>
    <x v="3"/>
    <x v="4567"/>
    <x v="4568"/>
    <x v="4568"/>
    <x v="3"/>
    <x v="3"/>
  </r>
  <r>
    <x v="5"/>
    <x v="162"/>
    <x v="10"/>
    <x v="1"/>
    <x v="3"/>
    <x v="1622"/>
    <x v="9"/>
    <x v="0"/>
    <x v="4655"/>
    <x v="929"/>
    <x v="1"/>
    <x v="61"/>
    <x v="1924"/>
    <x v="10"/>
    <x v="10"/>
    <x v="10"/>
    <x v="4568"/>
    <x v="4569"/>
    <x v="4569"/>
    <x v="10"/>
    <x v="10"/>
  </r>
  <r>
    <x v="5"/>
    <x v="117"/>
    <x v="0"/>
    <x v="1"/>
    <x v="1"/>
    <x v="2249"/>
    <x v="3"/>
    <x v="5"/>
    <x v="4656"/>
    <x v="1580"/>
    <x v="5"/>
    <x v="30"/>
    <x v="3733"/>
    <x v="0"/>
    <x v="0"/>
    <x v="0"/>
    <x v="4569"/>
    <x v="4570"/>
    <x v="4570"/>
    <x v="0"/>
    <x v="0"/>
  </r>
  <r>
    <x v="0"/>
    <x v="1"/>
    <x v="10"/>
    <x v="1"/>
    <x v="3"/>
    <x v="957"/>
    <x v="2"/>
    <x v="5"/>
    <x v="4657"/>
    <x v="1103"/>
    <x v="2"/>
    <x v="122"/>
    <x v="3734"/>
    <x v="10"/>
    <x v="10"/>
    <x v="10"/>
    <x v="4570"/>
    <x v="4571"/>
    <x v="4571"/>
    <x v="10"/>
    <x v="10"/>
  </r>
  <r>
    <x v="2"/>
    <x v="48"/>
    <x v="3"/>
    <x v="0"/>
    <x v="2"/>
    <x v="227"/>
    <x v="5"/>
    <x v="5"/>
    <x v="4658"/>
    <x v="1227"/>
    <x v="0"/>
    <x v="2"/>
    <x v="3735"/>
    <x v="3"/>
    <x v="3"/>
    <x v="3"/>
    <x v="4571"/>
    <x v="4572"/>
    <x v="4572"/>
    <x v="3"/>
    <x v="3"/>
  </r>
  <r>
    <x v="1"/>
    <x v="44"/>
    <x v="6"/>
    <x v="1"/>
    <x v="1"/>
    <x v="2250"/>
    <x v="1"/>
    <x v="0"/>
    <x v="4659"/>
    <x v="2130"/>
    <x v="5"/>
    <x v="30"/>
    <x v="3736"/>
    <x v="6"/>
    <x v="6"/>
    <x v="6"/>
    <x v="4572"/>
    <x v="4573"/>
    <x v="4573"/>
    <x v="6"/>
    <x v="6"/>
  </r>
  <r>
    <x v="5"/>
    <x v="128"/>
    <x v="1"/>
    <x v="1"/>
    <x v="1"/>
    <x v="1446"/>
    <x v="6"/>
    <x v="2"/>
    <x v="4660"/>
    <x v="2256"/>
    <x v="1"/>
    <x v="8"/>
    <x v="2943"/>
    <x v="1"/>
    <x v="1"/>
    <x v="1"/>
    <x v="4573"/>
    <x v="4574"/>
    <x v="4574"/>
    <x v="1"/>
    <x v="1"/>
  </r>
  <r>
    <x v="1"/>
    <x v="16"/>
    <x v="10"/>
    <x v="1"/>
    <x v="1"/>
    <x v="687"/>
    <x v="3"/>
    <x v="2"/>
    <x v="4661"/>
    <x v="2257"/>
    <x v="6"/>
    <x v="2"/>
    <x v="3737"/>
    <x v="10"/>
    <x v="10"/>
    <x v="10"/>
    <x v="4574"/>
    <x v="4575"/>
    <x v="4575"/>
    <x v="10"/>
    <x v="10"/>
  </r>
  <r>
    <x v="0"/>
    <x v="122"/>
    <x v="10"/>
    <x v="1"/>
    <x v="0"/>
    <x v="620"/>
    <x v="5"/>
    <x v="7"/>
    <x v="4662"/>
    <x v="470"/>
    <x v="2"/>
    <x v="106"/>
    <x v="3738"/>
    <x v="10"/>
    <x v="10"/>
    <x v="10"/>
    <x v="4575"/>
    <x v="4576"/>
    <x v="4576"/>
    <x v="10"/>
    <x v="10"/>
  </r>
  <r>
    <x v="3"/>
    <x v="151"/>
    <x v="4"/>
    <x v="1"/>
    <x v="2"/>
    <x v="586"/>
    <x v="6"/>
    <x v="6"/>
    <x v="4663"/>
    <x v="1804"/>
    <x v="6"/>
    <x v="78"/>
    <x v="2315"/>
    <x v="4"/>
    <x v="4"/>
    <x v="4"/>
    <x v="4576"/>
    <x v="4577"/>
    <x v="4577"/>
    <x v="4"/>
    <x v="4"/>
  </r>
  <r>
    <x v="4"/>
    <x v="95"/>
    <x v="8"/>
    <x v="0"/>
    <x v="1"/>
    <x v="1142"/>
    <x v="2"/>
    <x v="5"/>
    <x v="4664"/>
    <x v="1522"/>
    <x v="0"/>
    <x v="69"/>
    <x v="3641"/>
    <x v="8"/>
    <x v="8"/>
    <x v="8"/>
    <x v="4577"/>
    <x v="4578"/>
    <x v="4578"/>
    <x v="8"/>
    <x v="8"/>
  </r>
  <r>
    <x v="5"/>
    <x v="150"/>
    <x v="4"/>
    <x v="1"/>
    <x v="1"/>
    <x v="759"/>
    <x v="5"/>
    <x v="2"/>
    <x v="4665"/>
    <x v="559"/>
    <x v="6"/>
    <x v="2"/>
    <x v="3739"/>
    <x v="4"/>
    <x v="4"/>
    <x v="4"/>
    <x v="4578"/>
    <x v="4579"/>
    <x v="4579"/>
    <x v="4"/>
    <x v="4"/>
  </r>
  <r>
    <x v="6"/>
    <x v="171"/>
    <x v="0"/>
    <x v="0"/>
    <x v="2"/>
    <x v="1169"/>
    <x v="9"/>
    <x v="7"/>
    <x v="4666"/>
    <x v="1947"/>
    <x v="4"/>
    <x v="2"/>
    <x v="869"/>
    <x v="0"/>
    <x v="0"/>
    <x v="0"/>
    <x v="4579"/>
    <x v="4580"/>
    <x v="4580"/>
    <x v="0"/>
    <x v="0"/>
  </r>
  <r>
    <x v="0"/>
    <x v="122"/>
    <x v="7"/>
    <x v="1"/>
    <x v="1"/>
    <x v="159"/>
    <x v="9"/>
    <x v="3"/>
    <x v="4667"/>
    <x v="2258"/>
    <x v="6"/>
    <x v="188"/>
    <x v="3475"/>
    <x v="7"/>
    <x v="7"/>
    <x v="7"/>
    <x v="4580"/>
    <x v="4581"/>
    <x v="4581"/>
    <x v="7"/>
    <x v="7"/>
  </r>
  <r>
    <x v="2"/>
    <x v="102"/>
    <x v="7"/>
    <x v="1"/>
    <x v="3"/>
    <x v="930"/>
    <x v="1"/>
    <x v="5"/>
    <x v="4668"/>
    <x v="2075"/>
    <x v="4"/>
    <x v="22"/>
    <x v="3740"/>
    <x v="7"/>
    <x v="7"/>
    <x v="7"/>
    <x v="4581"/>
    <x v="4582"/>
    <x v="4582"/>
    <x v="7"/>
    <x v="7"/>
  </r>
  <r>
    <x v="1"/>
    <x v="36"/>
    <x v="9"/>
    <x v="0"/>
    <x v="3"/>
    <x v="114"/>
    <x v="3"/>
    <x v="5"/>
    <x v="4669"/>
    <x v="1854"/>
    <x v="1"/>
    <x v="2"/>
    <x v="3741"/>
    <x v="9"/>
    <x v="9"/>
    <x v="9"/>
    <x v="4582"/>
    <x v="4583"/>
    <x v="4583"/>
    <x v="9"/>
    <x v="9"/>
  </r>
  <r>
    <x v="1"/>
    <x v="67"/>
    <x v="10"/>
    <x v="0"/>
    <x v="2"/>
    <x v="2251"/>
    <x v="5"/>
    <x v="0"/>
    <x v="4670"/>
    <x v="969"/>
    <x v="0"/>
    <x v="13"/>
    <x v="3742"/>
    <x v="10"/>
    <x v="10"/>
    <x v="10"/>
    <x v="4583"/>
    <x v="4584"/>
    <x v="4584"/>
    <x v="10"/>
    <x v="10"/>
  </r>
  <r>
    <x v="5"/>
    <x v="96"/>
    <x v="10"/>
    <x v="0"/>
    <x v="0"/>
    <x v="1952"/>
    <x v="10"/>
    <x v="4"/>
    <x v="4671"/>
    <x v="1213"/>
    <x v="3"/>
    <x v="287"/>
    <x v="652"/>
    <x v="10"/>
    <x v="10"/>
    <x v="10"/>
    <x v="1474"/>
    <x v="1474"/>
    <x v="1474"/>
    <x v="10"/>
    <x v="10"/>
  </r>
  <r>
    <x v="3"/>
    <x v="50"/>
    <x v="7"/>
    <x v="1"/>
    <x v="0"/>
    <x v="2118"/>
    <x v="2"/>
    <x v="7"/>
    <x v="4672"/>
    <x v="520"/>
    <x v="6"/>
    <x v="146"/>
    <x v="2370"/>
    <x v="7"/>
    <x v="7"/>
    <x v="7"/>
    <x v="4584"/>
    <x v="4585"/>
    <x v="4585"/>
    <x v="7"/>
    <x v="7"/>
  </r>
  <r>
    <x v="5"/>
    <x v="54"/>
    <x v="11"/>
    <x v="0"/>
    <x v="2"/>
    <x v="1447"/>
    <x v="4"/>
    <x v="2"/>
    <x v="4673"/>
    <x v="1939"/>
    <x v="0"/>
    <x v="124"/>
    <x v="2227"/>
    <x v="11"/>
    <x v="11"/>
    <x v="11"/>
    <x v="4585"/>
    <x v="4586"/>
    <x v="4586"/>
    <x v="11"/>
    <x v="11"/>
  </r>
  <r>
    <x v="5"/>
    <x v="32"/>
    <x v="6"/>
    <x v="0"/>
    <x v="2"/>
    <x v="1994"/>
    <x v="3"/>
    <x v="3"/>
    <x v="4674"/>
    <x v="1100"/>
    <x v="4"/>
    <x v="37"/>
    <x v="3743"/>
    <x v="6"/>
    <x v="6"/>
    <x v="6"/>
    <x v="4586"/>
    <x v="4587"/>
    <x v="4587"/>
    <x v="6"/>
    <x v="6"/>
  </r>
  <r>
    <x v="1"/>
    <x v="116"/>
    <x v="9"/>
    <x v="0"/>
    <x v="0"/>
    <x v="1228"/>
    <x v="7"/>
    <x v="2"/>
    <x v="4675"/>
    <x v="1755"/>
    <x v="0"/>
    <x v="2"/>
    <x v="3547"/>
    <x v="9"/>
    <x v="9"/>
    <x v="9"/>
    <x v="4587"/>
    <x v="4588"/>
    <x v="4588"/>
    <x v="9"/>
    <x v="9"/>
  </r>
  <r>
    <x v="2"/>
    <x v="82"/>
    <x v="4"/>
    <x v="0"/>
    <x v="3"/>
    <x v="1580"/>
    <x v="6"/>
    <x v="5"/>
    <x v="4676"/>
    <x v="2259"/>
    <x v="5"/>
    <x v="256"/>
    <x v="3744"/>
    <x v="4"/>
    <x v="4"/>
    <x v="4"/>
    <x v="4588"/>
    <x v="4589"/>
    <x v="4589"/>
    <x v="4"/>
    <x v="4"/>
  </r>
  <r>
    <x v="1"/>
    <x v="7"/>
    <x v="0"/>
    <x v="0"/>
    <x v="2"/>
    <x v="827"/>
    <x v="2"/>
    <x v="4"/>
    <x v="4677"/>
    <x v="1897"/>
    <x v="1"/>
    <x v="37"/>
    <x v="529"/>
    <x v="0"/>
    <x v="0"/>
    <x v="0"/>
    <x v="4589"/>
    <x v="4590"/>
    <x v="4590"/>
    <x v="0"/>
    <x v="0"/>
  </r>
  <r>
    <x v="5"/>
    <x v="97"/>
    <x v="11"/>
    <x v="1"/>
    <x v="3"/>
    <x v="1621"/>
    <x v="1"/>
    <x v="6"/>
    <x v="4678"/>
    <x v="2260"/>
    <x v="5"/>
    <x v="81"/>
    <x v="3745"/>
    <x v="11"/>
    <x v="11"/>
    <x v="11"/>
    <x v="4590"/>
    <x v="4591"/>
    <x v="4591"/>
    <x v="11"/>
    <x v="11"/>
  </r>
  <r>
    <x v="5"/>
    <x v="92"/>
    <x v="9"/>
    <x v="1"/>
    <x v="2"/>
    <x v="568"/>
    <x v="6"/>
    <x v="0"/>
    <x v="4679"/>
    <x v="685"/>
    <x v="3"/>
    <x v="103"/>
    <x v="3746"/>
    <x v="9"/>
    <x v="9"/>
    <x v="9"/>
    <x v="4591"/>
    <x v="4592"/>
    <x v="4592"/>
    <x v="9"/>
    <x v="9"/>
  </r>
  <r>
    <x v="5"/>
    <x v="28"/>
    <x v="11"/>
    <x v="0"/>
    <x v="3"/>
    <x v="2021"/>
    <x v="1"/>
    <x v="7"/>
    <x v="4680"/>
    <x v="441"/>
    <x v="4"/>
    <x v="2"/>
    <x v="3747"/>
    <x v="11"/>
    <x v="11"/>
    <x v="11"/>
    <x v="4592"/>
    <x v="4593"/>
    <x v="4593"/>
    <x v="11"/>
    <x v="11"/>
  </r>
  <r>
    <x v="3"/>
    <x v="94"/>
    <x v="6"/>
    <x v="1"/>
    <x v="1"/>
    <x v="787"/>
    <x v="5"/>
    <x v="5"/>
    <x v="4681"/>
    <x v="908"/>
    <x v="6"/>
    <x v="2"/>
    <x v="780"/>
    <x v="6"/>
    <x v="6"/>
    <x v="6"/>
    <x v="4593"/>
    <x v="4594"/>
    <x v="4594"/>
    <x v="6"/>
    <x v="6"/>
  </r>
  <r>
    <x v="3"/>
    <x v="57"/>
    <x v="9"/>
    <x v="1"/>
    <x v="0"/>
    <x v="750"/>
    <x v="3"/>
    <x v="1"/>
    <x v="4682"/>
    <x v="2261"/>
    <x v="4"/>
    <x v="2"/>
    <x v="3436"/>
    <x v="9"/>
    <x v="9"/>
    <x v="9"/>
    <x v="4126"/>
    <x v="4127"/>
    <x v="4127"/>
    <x v="9"/>
    <x v="9"/>
  </r>
  <r>
    <x v="1"/>
    <x v="120"/>
    <x v="6"/>
    <x v="0"/>
    <x v="0"/>
    <x v="637"/>
    <x v="5"/>
    <x v="4"/>
    <x v="4683"/>
    <x v="296"/>
    <x v="2"/>
    <x v="2"/>
    <x v="3561"/>
    <x v="6"/>
    <x v="6"/>
    <x v="6"/>
    <x v="4594"/>
    <x v="4595"/>
    <x v="4595"/>
    <x v="6"/>
    <x v="6"/>
  </r>
  <r>
    <x v="5"/>
    <x v="177"/>
    <x v="5"/>
    <x v="1"/>
    <x v="0"/>
    <x v="1615"/>
    <x v="4"/>
    <x v="7"/>
    <x v="4684"/>
    <x v="1703"/>
    <x v="6"/>
    <x v="179"/>
    <x v="3748"/>
    <x v="5"/>
    <x v="5"/>
    <x v="5"/>
    <x v="4595"/>
    <x v="4596"/>
    <x v="4596"/>
    <x v="5"/>
    <x v="5"/>
  </r>
  <r>
    <x v="4"/>
    <x v="176"/>
    <x v="7"/>
    <x v="1"/>
    <x v="2"/>
    <x v="1256"/>
    <x v="8"/>
    <x v="7"/>
    <x v="4685"/>
    <x v="2262"/>
    <x v="1"/>
    <x v="2"/>
    <x v="1960"/>
    <x v="7"/>
    <x v="7"/>
    <x v="7"/>
    <x v="4596"/>
    <x v="4597"/>
    <x v="4597"/>
    <x v="7"/>
    <x v="7"/>
  </r>
  <r>
    <x v="2"/>
    <x v="112"/>
    <x v="10"/>
    <x v="0"/>
    <x v="2"/>
    <x v="215"/>
    <x v="2"/>
    <x v="6"/>
    <x v="4686"/>
    <x v="74"/>
    <x v="2"/>
    <x v="126"/>
    <x v="3749"/>
    <x v="10"/>
    <x v="10"/>
    <x v="10"/>
    <x v="4597"/>
    <x v="4598"/>
    <x v="4598"/>
    <x v="10"/>
    <x v="10"/>
  </r>
  <r>
    <x v="1"/>
    <x v="179"/>
    <x v="3"/>
    <x v="1"/>
    <x v="0"/>
    <x v="381"/>
    <x v="0"/>
    <x v="1"/>
    <x v="4687"/>
    <x v="995"/>
    <x v="1"/>
    <x v="306"/>
    <x v="3750"/>
    <x v="3"/>
    <x v="3"/>
    <x v="3"/>
    <x v="4598"/>
    <x v="4599"/>
    <x v="4599"/>
    <x v="3"/>
    <x v="3"/>
  </r>
  <r>
    <x v="5"/>
    <x v="74"/>
    <x v="2"/>
    <x v="0"/>
    <x v="1"/>
    <x v="1400"/>
    <x v="6"/>
    <x v="5"/>
    <x v="4688"/>
    <x v="2263"/>
    <x v="1"/>
    <x v="3"/>
    <x v="3751"/>
    <x v="2"/>
    <x v="2"/>
    <x v="2"/>
    <x v="4599"/>
    <x v="4600"/>
    <x v="4600"/>
    <x v="2"/>
    <x v="2"/>
  </r>
  <r>
    <x v="4"/>
    <x v="6"/>
    <x v="6"/>
    <x v="1"/>
    <x v="3"/>
    <x v="1844"/>
    <x v="1"/>
    <x v="4"/>
    <x v="4689"/>
    <x v="2264"/>
    <x v="1"/>
    <x v="75"/>
    <x v="3752"/>
    <x v="6"/>
    <x v="6"/>
    <x v="6"/>
    <x v="4600"/>
    <x v="4601"/>
    <x v="4601"/>
    <x v="6"/>
    <x v="6"/>
  </r>
  <r>
    <x v="5"/>
    <x v="78"/>
    <x v="3"/>
    <x v="0"/>
    <x v="2"/>
    <x v="1765"/>
    <x v="3"/>
    <x v="5"/>
    <x v="4690"/>
    <x v="1934"/>
    <x v="3"/>
    <x v="3"/>
    <x v="3753"/>
    <x v="3"/>
    <x v="3"/>
    <x v="3"/>
    <x v="4601"/>
    <x v="4602"/>
    <x v="4602"/>
    <x v="3"/>
    <x v="3"/>
  </r>
  <r>
    <x v="1"/>
    <x v="77"/>
    <x v="10"/>
    <x v="1"/>
    <x v="3"/>
    <x v="119"/>
    <x v="1"/>
    <x v="2"/>
    <x v="4691"/>
    <x v="800"/>
    <x v="5"/>
    <x v="2"/>
    <x v="3754"/>
    <x v="10"/>
    <x v="10"/>
    <x v="10"/>
    <x v="4602"/>
    <x v="4603"/>
    <x v="4603"/>
    <x v="10"/>
    <x v="10"/>
  </r>
  <r>
    <x v="4"/>
    <x v="29"/>
    <x v="6"/>
    <x v="0"/>
    <x v="1"/>
    <x v="919"/>
    <x v="2"/>
    <x v="6"/>
    <x v="4692"/>
    <x v="2265"/>
    <x v="4"/>
    <x v="206"/>
    <x v="3755"/>
    <x v="6"/>
    <x v="6"/>
    <x v="6"/>
    <x v="4603"/>
    <x v="4604"/>
    <x v="4604"/>
    <x v="6"/>
    <x v="6"/>
  </r>
  <r>
    <x v="0"/>
    <x v="118"/>
    <x v="4"/>
    <x v="1"/>
    <x v="1"/>
    <x v="741"/>
    <x v="10"/>
    <x v="2"/>
    <x v="4693"/>
    <x v="1913"/>
    <x v="2"/>
    <x v="249"/>
    <x v="3756"/>
    <x v="4"/>
    <x v="4"/>
    <x v="4"/>
    <x v="4604"/>
    <x v="4605"/>
    <x v="4605"/>
    <x v="4"/>
    <x v="4"/>
  </r>
  <r>
    <x v="3"/>
    <x v="57"/>
    <x v="1"/>
    <x v="1"/>
    <x v="0"/>
    <x v="1863"/>
    <x v="1"/>
    <x v="4"/>
    <x v="4694"/>
    <x v="180"/>
    <x v="3"/>
    <x v="21"/>
    <x v="155"/>
    <x v="1"/>
    <x v="1"/>
    <x v="1"/>
    <x v="4605"/>
    <x v="4606"/>
    <x v="4606"/>
    <x v="1"/>
    <x v="1"/>
  </r>
  <r>
    <x v="5"/>
    <x v="162"/>
    <x v="4"/>
    <x v="0"/>
    <x v="3"/>
    <x v="1625"/>
    <x v="4"/>
    <x v="6"/>
    <x v="4695"/>
    <x v="2266"/>
    <x v="5"/>
    <x v="64"/>
    <x v="3757"/>
    <x v="4"/>
    <x v="4"/>
    <x v="4"/>
    <x v="4606"/>
    <x v="4607"/>
    <x v="4607"/>
    <x v="4"/>
    <x v="4"/>
  </r>
  <r>
    <x v="5"/>
    <x v="63"/>
    <x v="6"/>
    <x v="1"/>
    <x v="3"/>
    <x v="10"/>
    <x v="7"/>
    <x v="0"/>
    <x v="4696"/>
    <x v="377"/>
    <x v="2"/>
    <x v="2"/>
    <x v="3276"/>
    <x v="6"/>
    <x v="6"/>
    <x v="6"/>
    <x v="4607"/>
    <x v="4608"/>
    <x v="4608"/>
    <x v="6"/>
    <x v="6"/>
  </r>
  <r>
    <x v="1"/>
    <x v="33"/>
    <x v="11"/>
    <x v="0"/>
    <x v="3"/>
    <x v="736"/>
    <x v="5"/>
    <x v="1"/>
    <x v="4697"/>
    <x v="967"/>
    <x v="0"/>
    <x v="45"/>
    <x v="1745"/>
    <x v="11"/>
    <x v="11"/>
    <x v="11"/>
    <x v="4608"/>
    <x v="4609"/>
    <x v="4609"/>
    <x v="11"/>
    <x v="11"/>
  </r>
  <r>
    <x v="3"/>
    <x v="151"/>
    <x v="1"/>
    <x v="0"/>
    <x v="0"/>
    <x v="1396"/>
    <x v="1"/>
    <x v="5"/>
    <x v="4698"/>
    <x v="854"/>
    <x v="2"/>
    <x v="1"/>
    <x v="3758"/>
    <x v="1"/>
    <x v="1"/>
    <x v="1"/>
    <x v="4609"/>
    <x v="4610"/>
    <x v="4610"/>
    <x v="1"/>
    <x v="1"/>
  </r>
  <r>
    <x v="2"/>
    <x v="3"/>
    <x v="1"/>
    <x v="1"/>
    <x v="1"/>
    <x v="2252"/>
    <x v="2"/>
    <x v="7"/>
    <x v="4699"/>
    <x v="1861"/>
    <x v="3"/>
    <x v="9"/>
    <x v="3759"/>
    <x v="1"/>
    <x v="1"/>
    <x v="1"/>
    <x v="4610"/>
    <x v="4611"/>
    <x v="4611"/>
    <x v="1"/>
    <x v="1"/>
  </r>
  <r>
    <x v="1"/>
    <x v="132"/>
    <x v="10"/>
    <x v="0"/>
    <x v="3"/>
    <x v="2253"/>
    <x v="4"/>
    <x v="6"/>
    <x v="4700"/>
    <x v="2267"/>
    <x v="5"/>
    <x v="307"/>
    <x v="3760"/>
    <x v="10"/>
    <x v="10"/>
    <x v="10"/>
    <x v="4611"/>
    <x v="4612"/>
    <x v="4612"/>
    <x v="10"/>
    <x v="10"/>
  </r>
  <r>
    <x v="5"/>
    <x v="183"/>
    <x v="2"/>
    <x v="1"/>
    <x v="1"/>
    <x v="2254"/>
    <x v="3"/>
    <x v="5"/>
    <x v="4701"/>
    <x v="192"/>
    <x v="3"/>
    <x v="94"/>
    <x v="3761"/>
    <x v="2"/>
    <x v="2"/>
    <x v="2"/>
    <x v="4612"/>
    <x v="4613"/>
    <x v="4613"/>
    <x v="2"/>
    <x v="2"/>
  </r>
  <r>
    <x v="6"/>
    <x v="18"/>
    <x v="7"/>
    <x v="1"/>
    <x v="3"/>
    <x v="2255"/>
    <x v="3"/>
    <x v="3"/>
    <x v="4702"/>
    <x v="2268"/>
    <x v="4"/>
    <x v="28"/>
    <x v="3762"/>
    <x v="7"/>
    <x v="7"/>
    <x v="7"/>
    <x v="4613"/>
    <x v="4614"/>
    <x v="4614"/>
    <x v="7"/>
    <x v="7"/>
  </r>
  <r>
    <x v="1"/>
    <x v="71"/>
    <x v="8"/>
    <x v="0"/>
    <x v="3"/>
    <x v="2117"/>
    <x v="9"/>
    <x v="2"/>
    <x v="4703"/>
    <x v="1733"/>
    <x v="4"/>
    <x v="2"/>
    <x v="3763"/>
    <x v="8"/>
    <x v="8"/>
    <x v="8"/>
    <x v="4614"/>
    <x v="4615"/>
    <x v="4615"/>
    <x v="8"/>
    <x v="8"/>
  </r>
  <r>
    <x v="5"/>
    <x v="183"/>
    <x v="7"/>
    <x v="1"/>
    <x v="3"/>
    <x v="925"/>
    <x v="4"/>
    <x v="7"/>
    <x v="4704"/>
    <x v="1940"/>
    <x v="5"/>
    <x v="45"/>
    <x v="3764"/>
    <x v="7"/>
    <x v="7"/>
    <x v="7"/>
    <x v="4615"/>
    <x v="4616"/>
    <x v="4616"/>
    <x v="7"/>
    <x v="7"/>
  </r>
  <r>
    <x v="5"/>
    <x v="162"/>
    <x v="11"/>
    <x v="0"/>
    <x v="0"/>
    <x v="1963"/>
    <x v="9"/>
    <x v="5"/>
    <x v="4705"/>
    <x v="1324"/>
    <x v="3"/>
    <x v="23"/>
    <x v="1342"/>
    <x v="11"/>
    <x v="11"/>
    <x v="11"/>
    <x v="4616"/>
    <x v="4617"/>
    <x v="4617"/>
    <x v="11"/>
    <x v="11"/>
  </r>
  <r>
    <x v="1"/>
    <x v="73"/>
    <x v="3"/>
    <x v="0"/>
    <x v="2"/>
    <x v="1177"/>
    <x v="2"/>
    <x v="2"/>
    <x v="4706"/>
    <x v="2269"/>
    <x v="6"/>
    <x v="2"/>
    <x v="3765"/>
    <x v="3"/>
    <x v="3"/>
    <x v="3"/>
    <x v="4617"/>
    <x v="4618"/>
    <x v="4618"/>
    <x v="3"/>
    <x v="3"/>
  </r>
  <r>
    <x v="1"/>
    <x v="178"/>
    <x v="11"/>
    <x v="1"/>
    <x v="3"/>
    <x v="2256"/>
    <x v="8"/>
    <x v="5"/>
    <x v="4707"/>
    <x v="1915"/>
    <x v="1"/>
    <x v="22"/>
    <x v="3766"/>
    <x v="11"/>
    <x v="11"/>
    <x v="11"/>
    <x v="4618"/>
    <x v="4619"/>
    <x v="4619"/>
    <x v="11"/>
    <x v="11"/>
  </r>
  <r>
    <x v="5"/>
    <x v="183"/>
    <x v="9"/>
    <x v="0"/>
    <x v="1"/>
    <x v="403"/>
    <x v="11"/>
    <x v="0"/>
    <x v="4708"/>
    <x v="1754"/>
    <x v="0"/>
    <x v="78"/>
    <x v="3767"/>
    <x v="9"/>
    <x v="9"/>
    <x v="9"/>
    <x v="4619"/>
    <x v="4620"/>
    <x v="4620"/>
    <x v="9"/>
    <x v="9"/>
  </r>
  <r>
    <x v="1"/>
    <x v="16"/>
    <x v="3"/>
    <x v="0"/>
    <x v="0"/>
    <x v="3"/>
    <x v="1"/>
    <x v="1"/>
    <x v="4709"/>
    <x v="2066"/>
    <x v="3"/>
    <x v="187"/>
    <x v="3768"/>
    <x v="3"/>
    <x v="3"/>
    <x v="3"/>
    <x v="4620"/>
    <x v="4621"/>
    <x v="4621"/>
    <x v="3"/>
    <x v="3"/>
  </r>
  <r>
    <x v="1"/>
    <x v="66"/>
    <x v="1"/>
    <x v="1"/>
    <x v="0"/>
    <x v="1089"/>
    <x v="2"/>
    <x v="6"/>
    <x v="4710"/>
    <x v="1098"/>
    <x v="2"/>
    <x v="2"/>
    <x v="1775"/>
    <x v="1"/>
    <x v="1"/>
    <x v="1"/>
    <x v="4621"/>
    <x v="4622"/>
    <x v="4622"/>
    <x v="1"/>
    <x v="1"/>
  </r>
  <r>
    <x v="1"/>
    <x v="44"/>
    <x v="4"/>
    <x v="0"/>
    <x v="2"/>
    <x v="188"/>
    <x v="8"/>
    <x v="7"/>
    <x v="4711"/>
    <x v="2017"/>
    <x v="6"/>
    <x v="2"/>
    <x v="3769"/>
    <x v="4"/>
    <x v="4"/>
    <x v="4"/>
    <x v="4622"/>
    <x v="4623"/>
    <x v="4623"/>
    <x v="4"/>
    <x v="4"/>
  </r>
  <r>
    <x v="5"/>
    <x v="78"/>
    <x v="5"/>
    <x v="0"/>
    <x v="3"/>
    <x v="1664"/>
    <x v="7"/>
    <x v="2"/>
    <x v="4712"/>
    <x v="2269"/>
    <x v="6"/>
    <x v="2"/>
    <x v="3770"/>
    <x v="5"/>
    <x v="5"/>
    <x v="5"/>
    <x v="4623"/>
    <x v="4624"/>
    <x v="4624"/>
    <x v="5"/>
    <x v="5"/>
  </r>
  <r>
    <x v="1"/>
    <x v="73"/>
    <x v="10"/>
    <x v="0"/>
    <x v="3"/>
    <x v="465"/>
    <x v="2"/>
    <x v="3"/>
    <x v="4713"/>
    <x v="235"/>
    <x v="1"/>
    <x v="2"/>
    <x v="3771"/>
    <x v="10"/>
    <x v="10"/>
    <x v="10"/>
    <x v="4624"/>
    <x v="4625"/>
    <x v="4625"/>
    <x v="10"/>
    <x v="10"/>
  </r>
  <r>
    <x v="5"/>
    <x v="28"/>
    <x v="11"/>
    <x v="0"/>
    <x v="3"/>
    <x v="1334"/>
    <x v="6"/>
    <x v="4"/>
    <x v="4714"/>
    <x v="1970"/>
    <x v="2"/>
    <x v="45"/>
    <x v="3772"/>
    <x v="11"/>
    <x v="11"/>
    <x v="11"/>
    <x v="4625"/>
    <x v="4626"/>
    <x v="4626"/>
    <x v="11"/>
    <x v="11"/>
  </r>
  <r>
    <x v="5"/>
    <x v="149"/>
    <x v="8"/>
    <x v="0"/>
    <x v="1"/>
    <x v="795"/>
    <x v="1"/>
    <x v="2"/>
    <x v="4715"/>
    <x v="2270"/>
    <x v="6"/>
    <x v="134"/>
    <x v="3773"/>
    <x v="8"/>
    <x v="8"/>
    <x v="8"/>
    <x v="4626"/>
    <x v="4627"/>
    <x v="4627"/>
    <x v="8"/>
    <x v="8"/>
  </r>
  <r>
    <x v="5"/>
    <x v="166"/>
    <x v="0"/>
    <x v="1"/>
    <x v="1"/>
    <x v="123"/>
    <x v="10"/>
    <x v="5"/>
    <x v="4716"/>
    <x v="2271"/>
    <x v="4"/>
    <x v="238"/>
    <x v="3774"/>
    <x v="0"/>
    <x v="0"/>
    <x v="0"/>
    <x v="4627"/>
    <x v="4628"/>
    <x v="4628"/>
    <x v="0"/>
    <x v="0"/>
  </r>
  <r>
    <x v="5"/>
    <x v="88"/>
    <x v="11"/>
    <x v="0"/>
    <x v="2"/>
    <x v="652"/>
    <x v="3"/>
    <x v="5"/>
    <x v="4717"/>
    <x v="2272"/>
    <x v="2"/>
    <x v="2"/>
    <x v="1803"/>
    <x v="11"/>
    <x v="11"/>
    <x v="11"/>
    <x v="4628"/>
    <x v="4629"/>
    <x v="4629"/>
    <x v="11"/>
    <x v="11"/>
  </r>
  <r>
    <x v="4"/>
    <x v="95"/>
    <x v="1"/>
    <x v="1"/>
    <x v="3"/>
    <x v="1576"/>
    <x v="5"/>
    <x v="3"/>
    <x v="4718"/>
    <x v="2161"/>
    <x v="6"/>
    <x v="2"/>
    <x v="3775"/>
    <x v="1"/>
    <x v="1"/>
    <x v="1"/>
    <x v="4629"/>
    <x v="4630"/>
    <x v="4630"/>
    <x v="1"/>
    <x v="1"/>
  </r>
  <r>
    <x v="2"/>
    <x v="48"/>
    <x v="4"/>
    <x v="1"/>
    <x v="2"/>
    <x v="472"/>
    <x v="9"/>
    <x v="2"/>
    <x v="4719"/>
    <x v="1579"/>
    <x v="3"/>
    <x v="2"/>
    <x v="3776"/>
    <x v="4"/>
    <x v="4"/>
    <x v="4"/>
    <x v="4630"/>
    <x v="4631"/>
    <x v="4631"/>
    <x v="4"/>
    <x v="4"/>
  </r>
  <r>
    <x v="5"/>
    <x v="84"/>
    <x v="3"/>
    <x v="1"/>
    <x v="0"/>
    <x v="970"/>
    <x v="6"/>
    <x v="5"/>
    <x v="4720"/>
    <x v="1985"/>
    <x v="5"/>
    <x v="2"/>
    <x v="3777"/>
    <x v="3"/>
    <x v="3"/>
    <x v="3"/>
    <x v="4631"/>
    <x v="4632"/>
    <x v="4632"/>
    <x v="3"/>
    <x v="3"/>
  </r>
  <r>
    <x v="6"/>
    <x v="180"/>
    <x v="10"/>
    <x v="1"/>
    <x v="2"/>
    <x v="867"/>
    <x v="10"/>
    <x v="5"/>
    <x v="4721"/>
    <x v="83"/>
    <x v="6"/>
    <x v="69"/>
    <x v="3778"/>
    <x v="10"/>
    <x v="10"/>
    <x v="10"/>
    <x v="4632"/>
    <x v="4633"/>
    <x v="4633"/>
    <x v="10"/>
    <x v="10"/>
  </r>
  <r>
    <x v="1"/>
    <x v="55"/>
    <x v="6"/>
    <x v="0"/>
    <x v="1"/>
    <x v="1736"/>
    <x v="7"/>
    <x v="5"/>
    <x v="4722"/>
    <x v="895"/>
    <x v="0"/>
    <x v="2"/>
    <x v="3779"/>
    <x v="6"/>
    <x v="6"/>
    <x v="6"/>
    <x v="4633"/>
    <x v="4634"/>
    <x v="4634"/>
    <x v="6"/>
    <x v="6"/>
  </r>
  <r>
    <x v="0"/>
    <x v="172"/>
    <x v="3"/>
    <x v="1"/>
    <x v="0"/>
    <x v="1310"/>
    <x v="11"/>
    <x v="7"/>
    <x v="4723"/>
    <x v="1289"/>
    <x v="5"/>
    <x v="127"/>
    <x v="3780"/>
    <x v="3"/>
    <x v="3"/>
    <x v="3"/>
    <x v="4634"/>
    <x v="4635"/>
    <x v="4635"/>
    <x v="3"/>
    <x v="3"/>
  </r>
  <r>
    <x v="2"/>
    <x v="3"/>
    <x v="9"/>
    <x v="1"/>
    <x v="0"/>
    <x v="748"/>
    <x v="3"/>
    <x v="4"/>
    <x v="4724"/>
    <x v="1601"/>
    <x v="3"/>
    <x v="2"/>
    <x v="1125"/>
    <x v="9"/>
    <x v="9"/>
    <x v="9"/>
    <x v="4635"/>
    <x v="4636"/>
    <x v="4636"/>
    <x v="9"/>
    <x v="9"/>
  </r>
  <r>
    <x v="3"/>
    <x v="10"/>
    <x v="4"/>
    <x v="0"/>
    <x v="0"/>
    <x v="1389"/>
    <x v="11"/>
    <x v="5"/>
    <x v="4725"/>
    <x v="287"/>
    <x v="0"/>
    <x v="84"/>
    <x v="3781"/>
    <x v="4"/>
    <x v="4"/>
    <x v="4"/>
    <x v="4636"/>
    <x v="4637"/>
    <x v="4637"/>
    <x v="4"/>
    <x v="4"/>
  </r>
  <r>
    <x v="0"/>
    <x v="122"/>
    <x v="11"/>
    <x v="1"/>
    <x v="3"/>
    <x v="99"/>
    <x v="2"/>
    <x v="7"/>
    <x v="4726"/>
    <x v="1988"/>
    <x v="2"/>
    <x v="10"/>
    <x v="3276"/>
    <x v="11"/>
    <x v="11"/>
    <x v="11"/>
    <x v="4637"/>
    <x v="4638"/>
    <x v="4638"/>
    <x v="11"/>
    <x v="11"/>
  </r>
  <r>
    <x v="5"/>
    <x v="84"/>
    <x v="9"/>
    <x v="1"/>
    <x v="2"/>
    <x v="2257"/>
    <x v="8"/>
    <x v="0"/>
    <x v="4727"/>
    <x v="2273"/>
    <x v="0"/>
    <x v="2"/>
    <x v="3782"/>
    <x v="9"/>
    <x v="9"/>
    <x v="9"/>
    <x v="4638"/>
    <x v="4639"/>
    <x v="4639"/>
    <x v="9"/>
    <x v="9"/>
  </r>
  <r>
    <x v="3"/>
    <x v="138"/>
    <x v="11"/>
    <x v="1"/>
    <x v="1"/>
    <x v="130"/>
    <x v="8"/>
    <x v="0"/>
    <x v="4728"/>
    <x v="2184"/>
    <x v="5"/>
    <x v="146"/>
    <x v="1768"/>
    <x v="11"/>
    <x v="11"/>
    <x v="11"/>
    <x v="4639"/>
    <x v="4640"/>
    <x v="4640"/>
    <x v="11"/>
    <x v="11"/>
  </r>
  <r>
    <x v="1"/>
    <x v="17"/>
    <x v="8"/>
    <x v="1"/>
    <x v="3"/>
    <x v="525"/>
    <x v="5"/>
    <x v="0"/>
    <x v="4729"/>
    <x v="2274"/>
    <x v="5"/>
    <x v="2"/>
    <x v="3783"/>
    <x v="8"/>
    <x v="8"/>
    <x v="8"/>
    <x v="4640"/>
    <x v="4641"/>
    <x v="4641"/>
    <x v="8"/>
    <x v="8"/>
  </r>
  <r>
    <x v="5"/>
    <x v="88"/>
    <x v="2"/>
    <x v="1"/>
    <x v="3"/>
    <x v="1234"/>
    <x v="3"/>
    <x v="4"/>
    <x v="4730"/>
    <x v="2275"/>
    <x v="3"/>
    <x v="2"/>
    <x v="3784"/>
    <x v="2"/>
    <x v="2"/>
    <x v="2"/>
    <x v="4641"/>
    <x v="4642"/>
    <x v="4642"/>
    <x v="2"/>
    <x v="2"/>
  </r>
  <r>
    <x v="5"/>
    <x v="40"/>
    <x v="10"/>
    <x v="1"/>
    <x v="1"/>
    <x v="939"/>
    <x v="8"/>
    <x v="0"/>
    <x v="4731"/>
    <x v="1869"/>
    <x v="5"/>
    <x v="102"/>
    <x v="3785"/>
    <x v="10"/>
    <x v="10"/>
    <x v="10"/>
    <x v="4642"/>
    <x v="4643"/>
    <x v="4643"/>
    <x v="10"/>
    <x v="10"/>
  </r>
  <r>
    <x v="5"/>
    <x v="9"/>
    <x v="5"/>
    <x v="0"/>
    <x v="0"/>
    <x v="1514"/>
    <x v="0"/>
    <x v="7"/>
    <x v="4732"/>
    <x v="1729"/>
    <x v="5"/>
    <x v="2"/>
    <x v="3786"/>
    <x v="5"/>
    <x v="5"/>
    <x v="5"/>
    <x v="4643"/>
    <x v="4644"/>
    <x v="4644"/>
    <x v="5"/>
    <x v="5"/>
  </r>
  <r>
    <x v="2"/>
    <x v="4"/>
    <x v="6"/>
    <x v="1"/>
    <x v="2"/>
    <x v="814"/>
    <x v="5"/>
    <x v="2"/>
    <x v="4733"/>
    <x v="1648"/>
    <x v="4"/>
    <x v="2"/>
    <x v="2317"/>
    <x v="6"/>
    <x v="6"/>
    <x v="6"/>
    <x v="4644"/>
    <x v="4645"/>
    <x v="4645"/>
    <x v="6"/>
    <x v="6"/>
  </r>
  <r>
    <x v="1"/>
    <x v="140"/>
    <x v="9"/>
    <x v="0"/>
    <x v="2"/>
    <x v="1894"/>
    <x v="7"/>
    <x v="6"/>
    <x v="4734"/>
    <x v="1772"/>
    <x v="3"/>
    <x v="2"/>
    <x v="1113"/>
    <x v="9"/>
    <x v="9"/>
    <x v="9"/>
    <x v="4645"/>
    <x v="4646"/>
    <x v="4646"/>
    <x v="9"/>
    <x v="9"/>
  </r>
  <r>
    <x v="1"/>
    <x v="169"/>
    <x v="6"/>
    <x v="0"/>
    <x v="1"/>
    <x v="1037"/>
    <x v="8"/>
    <x v="2"/>
    <x v="4735"/>
    <x v="338"/>
    <x v="0"/>
    <x v="2"/>
    <x v="3787"/>
    <x v="6"/>
    <x v="6"/>
    <x v="6"/>
    <x v="4646"/>
    <x v="4647"/>
    <x v="4647"/>
    <x v="6"/>
    <x v="6"/>
  </r>
  <r>
    <x v="5"/>
    <x v="97"/>
    <x v="8"/>
    <x v="1"/>
    <x v="0"/>
    <x v="2258"/>
    <x v="7"/>
    <x v="7"/>
    <x v="4736"/>
    <x v="2276"/>
    <x v="2"/>
    <x v="2"/>
    <x v="3788"/>
    <x v="8"/>
    <x v="8"/>
    <x v="8"/>
    <x v="4647"/>
    <x v="4648"/>
    <x v="4648"/>
    <x v="8"/>
    <x v="8"/>
  </r>
  <r>
    <x v="2"/>
    <x v="112"/>
    <x v="8"/>
    <x v="1"/>
    <x v="1"/>
    <x v="874"/>
    <x v="5"/>
    <x v="3"/>
    <x v="4737"/>
    <x v="1600"/>
    <x v="0"/>
    <x v="2"/>
    <x v="2242"/>
    <x v="8"/>
    <x v="8"/>
    <x v="8"/>
    <x v="4648"/>
    <x v="4649"/>
    <x v="4649"/>
    <x v="8"/>
    <x v="8"/>
  </r>
  <r>
    <x v="5"/>
    <x v="53"/>
    <x v="0"/>
    <x v="0"/>
    <x v="0"/>
    <x v="1462"/>
    <x v="2"/>
    <x v="3"/>
    <x v="4738"/>
    <x v="1148"/>
    <x v="6"/>
    <x v="12"/>
    <x v="3460"/>
    <x v="0"/>
    <x v="0"/>
    <x v="0"/>
    <x v="4649"/>
    <x v="4650"/>
    <x v="4650"/>
    <x v="0"/>
    <x v="0"/>
  </r>
  <r>
    <x v="5"/>
    <x v="117"/>
    <x v="5"/>
    <x v="1"/>
    <x v="2"/>
    <x v="719"/>
    <x v="10"/>
    <x v="5"/>
    <x v="4739"/>
    <x v="2115"/>
    <x v="3"/>
    <x v="247"/>
    <x v="3789"/>
    <x v="5"/>
    <x v="5"/>
    <x v="5"/>
    <x v="4650"/>
    <x v="4651"/>
    <x v="4651"/>
    <x v="5"/>
    <x v="5"/>
  </r>
  <r>
    <x v="2"/>
    <x v="42"/>
    <x v="9"/>
    <x v="0"/>
    <x v="3"/>
    <x v="806"/>
    <x v="11"/>
    <x v="7"/>
    <x v="4740"/>
    <x v="1218"/>
    <x v="1"/>
    <x v="2"/>
    <x v="3790"/>
    <x v="9"/>
    <x v="9"/>
    <x v="9"/>
    <x v="4651"/>
    <x v="4652"/>
    <x v="4652"/>
    <x v="9"/>
    <x v="9"/>
  </r>
  <r>
    <x v="6"/>
    <x v="171"/>
    <x v="0"/>
    <x v="1"/>
    <x v="3"/>
    <x v="1485"/>
    <x v="3"/>
    <x v="3"/>
    <x v="4741"/>
    <x v="1015"/>
    <x v="0"/>
    <x v="2"/>
    <x v="3791"/>
    <x v="0"/>
    <x v="0"/>
    <x v="0"/>
    <x v="4652"/>
    <x v="4653"/>
    <x v="4653"/>
    <x v="12"/>
    <x v="0"/>
  </r>
  <r>
    <x v="5"/>
    <x v="39"/>
    <x v="10"/>
    <x v="1"/>
    <x v="3"/>
    <x v="364"/>
    <x v="6"/>
    <x v="6"/>
    <x v="4742"/>
    <x v="2277"/>
    <x v="6"/>
    <x v="44"/>
    <x v="3792"/>
    <x v="10"/>
    <x v="10"/>
    <x v="10"/>
    <x v="4653"/>
    <x v="4654"/>
    <x v="4654"/>
    <x v="10"/>
    <x v="10"/>
  </r>
  <r>
    <x v="1"/>
    <x v="71"/>
    <x v="11"/>
    <x v="0"/>
    <x v="0"/>
    <x v="970"/>
    <x v="6"/>
    <x v="5"/>
    <x v="4743"/>
    <x v="2003"/>
    <x v="1"/>
    <x v="2"/>
    <x v="3793"/>
    <x v="11"/>
    <x v="11"/>
    <x v="11"/>
    <x v="4654"/>
    <x v="4655"/>
    <x v="4655"/>
    <x v="11"/>
    <x v="11"/>
  </r>
  <r>
    <x v="5"/>
    <x v="62"/>
    <x v="7"/>
    <x v="1"/>
    <x v="2"/>
    <x v="804"/>
    <x v="2"/>
    <x v="2"/>
    <x v="4744"/>
    <x v="1484"/>
    <x v="2"/>
    <x v="131"/>
    <x v="3794"/>
    <x v="7"/>
    <x v="7"/>
    <x v="7"/>
    <x v="4655"/>
    <x v="4656"/>
    <x v="4656"/>
    <x v="7"/>
    <x v="7"/>
  </r>
  <r>
    <x v="4"/>
    <x v="95"/>
    <x v="3"/>
    <x v="0"/>
    <x v="3"/>
    <x v="1541"/>
    <x v="5"/>
    <x v="7"/>
    <x v="4745"/>
    <x v="197"/>
    <x v="5"/>
    <x v="2"/>
    <x v="1164"/>
    <x v="3"/>
    <x v="3"/>
    <x v="3"/>
    <x v="4656"/>
    <x v="4657"/>
    <x v="4657"/>
    <x v="3"/>
    <x v="3"/>
  </r>
  <r>
    <x v="2"/>
    <x v="107"/>
    <x v="6"/>
    <x v="0"/>
    <x v="0"/>
    <x v="1389"/>
    <x v="11"/>
    <x v="5"/>
    <x v="4746"/>
    <x v="1854"/>
    <x v="1"/>
    <x v="14"/>
    <x v="1662"/>
    <x v="6"/>
    <x v="6"/>
    <x v="6"/>
    <x v="4657"/>
    <x v="4658"/>
    <x v="4658"/>
    <x v="6"/>
    <x v="6"/>
  </r>
  <r>
    <x v="5"/>
    <x v="117"/>
    <x v="10"/>
    <x v="0"/>
    <x v="3"/>
    <x v="964"/>
    <x v="1"/>
    <x v="1"/>
    <x v="4747"/>
    <x v="64"/>
    <x v="0"/>
    <x v="2"/>
    <x v="3795"/>
    <x v="10"/>
    <x v="10"/>
    <x v="10"/>
    <x v="4658"/>
    <x v="4659"/>
    <x v="4659"/>
    <x v="10"/>
    <x v="10"/>
  </r>
  <r>
    <x v="1"/>
    <x v="77"/>
    <x v="8"/>
    <x v="0"/>
    <x v="1"/>
    <x v="1537"/>
    <x v="1"/>
    <x v="6"/>
    <x v="4748"/>
    <x v="24"/>
    <x v="0"/>
    <x v="2"/>
    <x v="3185"/>
    <x v="8"/>
    <x v="8"/>
    <x v="8"/>
    <x v="4659"/>
    <x v="4660"/>
    <x v="4660"/>
    <x v="8"/>
    <x v="8"/>
  </r>
  <r>
    <x v="5"/>
    <x v="101"/>
    <x v="3"/>
    <x v="1"/>
    <x v="3"/>
    <x v="2259"/>
    <x v="6"/>
    <x v="0"/>
    <x v="4749"/>
    <x v="73"/>
    <x v="2"/>
    <x v="124"/>
    <x v="2067"/>
    <x v="3"/>
    <x v="3"/>
    <x v="3"/>
    <x v="4660"/>
    <x v="4661"/>
    <x v="4661"/>
    <x v="3"/>
    <x v="3"/>
  </r>
  <r>
    <x v="5"/>
    <x v="84"/>
    <x v="4"/>
    <x v="0"/>
    <x v="1"/>
    <x v="2260"/>
    <x v="5"/>
    <x v="0"/>
    <x v="4750"/>
    <x v="1554"/>
    <x v="5"/>
    <x v="4"/>
    <x v="3796"/>
    <x v="4"/>
    <x v="4"/>
    <x v="4"/>
    <x v="4661"/>
    <x v="4662"/>
    <x v="4662"/>
    <x v="4"/>
    <x v="4"/>
  </r>
  <r>
    <x v="3"/>
    <x v="133"/>
    <x v="2"/>
    <x v="0"/>
    <x v="2"/>
    <x v="451"/>
    <x v="5"/>
    <x v="4"/>
    <x v="4751"/>
    <x v="1123"/>
    <x v="6"/>
    <x v="2"/>
    <x v="3797"/>
    <x v="2"/>
    <x v="2"/>
    <x v="2"/>
    <x v="4662"/>
    <x v="4663"/>
    <x v="4663"/>
    <x v="2"/>
    <x v="2"/>
  </r>
  <r>
    <x v="1"/>
    <x v="16"/>
    <x v="8"/>
    <x v="0"/>
    <x v="3"/>
    <x v="1005"/>
    <x v="8"/>
    <x v="0"/>
    <x v="4752"/>
    <x v="1533"/>
    <x v="0"/>
    <x v="14"/>
    <x v="595"/>
    <x v="8"/>
    <x v="8"/>
    <x v="8"/>
    <x v="4663"/>
    <x v="4664"/>
    <x v="4664"/>
    <x v="8"/>
    <x v="8"/>
  </r>
  <r>
    <x v="1"/>
    <x v="169"/>
    <x v="3"/>
    <x v="0"/>
    <x v="3"/>
    <x v="1141"/>
    <x v="0"/>
    <x v="4"/>
    <x v="4753"/>
    <x v="1118"/>
    <x v="3"/>
    <x v="2"/>
    <x v="3798"/>
    <x v="3"/>
    <x v="3"/>
    <x v="3"/>
    <x v="4664"/>
    <x v="4665"/>
    <x v="4665"/>
    <x v="3"/>
    <x v="3"/>
  </r>
  <r>
    <x v="5"/>
    <x v="9"/>
    <x v="0"/>
    <x v="1"/>
    <x v="2"/>
    <x v="2249"/>
    <x v="3"/>
    <x v="5"/>
    <x v="4754"/>
    <x v="120"/>
    <x v="0"/>
    <x v="241"/>
    <x v="3799"/>
    <x v="0"/>
    <x v="0"/>
    <x v="0"/>
    <x v="4665"/>
    <x v="4666"/>
    <x v="4666"/>
    <x v="0"/>
    <x v="0"/>
  </r>
  <r>
    <x v="2"/>
    <x v="51"/>
    <x v="11"/>
    <x v="1"/>
    <x v="3"/>
    <x v="1651"/>
    <x v="3"/>
    <x v="1"/>
    <x v="4755"/>
    <x v="1793"/>
    <x v="0"/>
    <x v="2"/>
    <x v="3800"/>
    <x v="11"/>
    <x v="11"/>
    <x v="11"/>
    <x v="4666"/>
    <x v="4667"/>
    <x v="4667"/>
    <x v="11"/>
    <x v="11"/>
  </r>
  <r>
    <x v="5"/>
    <x v="174"/>
    <x v="10"/>
    <x v="0"/>
    <x v="3"/>
    <x v="357"/>
    <x v="1"/>
    <x v="3"/>
    <x v="4756"/>
    <x v="1364"/>
    <x v="0"/>
    <x v="171"/>
    <x v="3801"/>
    <x v="10"/>
    <x v="10"/>
    <x v="10"/>
    <x v="4667"/>
    <x v="4668"/>
    <x v="4668"/>
    <x v="10"/>
    <x v="10"/>
  </r>
  <r>
    <x v="2"/>
    <x v="48"/>
    <x v="6"/>
    <x v="0"/>
    <x v="3"/>
    <x v="379"/>
    <x v="8"/>
    <x v="5"/>
    <x v="4757"/>
    <x v="2143"/>
    <x v="0"/>
    <x v="2"/>
    <x v="3802"/>
    <x v="6"/>
    <x v="6"/>
    <x v="6"/>
    <x v="4668"/>
    <x v="4669"/>
    <x v="4669"/>
    <x v="6"/>
    <x v="6"/>
  </r>
  <r>
    <x v="5"/>
    <x v="114"/>
    <x v="1"/>
    <x v="0"/>
    <x v="1"/>
    <x v="362"/>
    <x v="4"/>
    <x v="4"/>
    <x v="4758"/>
    <x v="1261"/>
    <x v="3"/>
    <x v="84"/>
    <x v="243"/>
    <x v="1"/>
    <x v="1"/>
    <x v="1"/>
    <x v="4669"/>
    <x v="4670"/>
    <x v="4670"/>
    <x v="1"/>
    <x v="1"/>
  </r>
  <r>
    <x v="5"/>
    <x v="32"/>
    <x v="1"/>
    <x v="1"/>
    <x v="1"/>
    <x v="1017"/>
    <x v="3"/>
    <x v="0"/>
    <x v="4759"/>
    <x v="2278"/>
    <x v="6"/>
    <x v="22"/>
    <x v="1643"/>
    <x v="1"/>
    <x v="1"/>
    <x v="1"/>
    <x v="4670"/>
    <x v="4671"/>
    <x v="4671"/>
    <x v="1"/>
    <x v="1"/>
  </r>
  <r>
    <x v="0"/>
    <x v="0"/>
    <x v="9"/>
    <x v="0"/>
    <x v="3"/>
    <x v="182"/>
    <x v="5"/>
    <x v="0"/>
    <x v="4760"/>
    <x v="1026"/>
    <x v="5"/>
    <x v="2"/>
    <x v="1651"/>
    <x v="9"/>
    <x v="9"/>
    <x v="9"/>
    <x v="4671"/>
    <x v="4672"/>
    <x v="4672"/>
    <x v="9"/>
    <x v="9"/>
  </r>
  <r>
    <x v="1"/>
    <x v="44"/>
    <x v="7"/>
    <x v="0"/>
    <x v="3"/>
    <x v="2261"/>
    <x v="9"/>
    <x v="7"/>
    <x v="4761"/>
    <x v="768"/>
    <x v="1"/>
    <x v="2"/>
    <x v="3803"/>
    <x v="7"/>
    <x v="7"/>
    <x v="7"/>
    <x v="4672"/>
    <x v="4673"/>
    <x v="4673"/>
    <x v="7"/>
    <x v="7"/>
  </r>
  <r>
    <x v="4"/>
    <x v="46"/>
    <x v="10"/>
    <x v="1"/>
    <x v="2"/>
    <x v="2262"/>
    <x v="7"/>
    <x v="1"/>
    <x v="4762"/>
    <x v="2279"/>
    <x v="1"/>
    <x v="96"/>
    <x v="2866"/>
    <x v="10"/>
    <x v="10"/>
    <x v="10"/>
    <x v="4673"/>
    <x v="4674"/>
    <x v="4674"/>
    <x v="10"/>
    <x v="10"/>
  </r>
  <r>
    <x v="5"/>
    <x v="162"/>
    <x v="4"/>
    <x v="0"/>
    <x v="0"/>
    <x v="2263"/>
    <x v="2"/>
    <x v="6"/>
    <x v="4763"/>
    <x v="1598"/>
    <x v="0"/>
    <x v="2"/>
    <x v="3649"/>
    <x v="4"/>
    <x v="4"/>
    <x v="4"/>
    <x v="4674"/>
    <x v="4675"/>
    <x v="4675"/>
    <x v="4"/>
    <x v="4"/>
  </r>
  <r>
    <x v="5"/>
    <x v="87"/>
    <x v="6"/>
    <x v="1"/>
    <x v="1"/>
    <x v="2264"/>
    <x v="11"/>
    <x v="3"/>
    <x v="4764"/>
    <x v="1392"/>
    <x v="4"/>
    <x v="2"/>
    <x v="3804"/>
    <x v="6"/>
    <x v="6"/>
    <x v="6"/>
    <x v="4675"/>
    <x v="4676"/>
    <x v="4676"/>
    <x v="6"/>
    <x v="6"/>
  </r>
  <r>
    <x v="5"/>
    <x v="96"/>
    <x v="11"/>
    <x v="0"/>
    <x v="3"/>
    <x v="1256"/>
    <x v="8"/>
    <x v="7"/>
    <x v="4765"/>
    <x v="1912"/>
    <x v="5"/>
    <x v="2"/>
    <x v="3412"/>
    <x v="11"/>
    <x v="11"/>
    <x v="11"/>
    <x v="4676"/>
    <x v="4677"/>
    <x v="4677"/>
    <x v="11"/>
    <x v="11"/>
  </r>
  <r>
    <x v="4"/>
    <x v="156"/>
    <x v="5"/>
    <x v="1"/>
    <x v="2"/>
    <x v="558"/>
    <x v="0"/>
    <x v="2"/>
    <x v="4766"/>
    <x v="1856"/>
    <x v="5"/>
    <x v="41"/>
    <x v="407"/>
    <x v="5"/>
    <x v="5"/>
    <x v="5"/>
    <x v="4677"/>
    <x v="4678"/>
    <x v="4678"/>
    <x v="5"/>
    <x v="5"/>
  </r>
  <r>
    <x v="0"/>
    <x v="122"/>
    <x v="3"/>
    <x v="0"/>
    <x v="3"/>
    <x v="268"/>
    <x v="10"/>
    <x v="5"/>
    <x v="4767"/>
    <x v="55"/>
    <x v="6"/>
    <x v="19"/>
    <x v="3805"/>
    <x v="3"/>
    <x v="3"/>
    <x v="3"/>
    <x v="4678"/>
    <x v="4679"/>
    <x v="4679"/>
    <x v="3"/>
    <x v="3"/>
  </r>
  <r>
    <x v="5"/>
    <x v="53"/>
    <x v="3"/>
    <x v="1"/>
    <x v="2"/>
    <x v="1936"/>
    <x v="4"/>
    <x v="2"/>
    <x v="4768"/>
    <x v="753"/>
    <x v="0"/>
    <x v="190"/>
    <x v="3806"/>
    <x v="3"/>
    <x v="3"/>
    <x v="3"/>
    <x v="4679"/>
    <x v="4680"/>
    <x v="4680"/>
    <x v="3"/>
    <x v="3"/>
  </r>
  <r>
    <x v="1"/>
    <x v="167"/>
    <x v="3"/>
    <x v="0"/>
    <x v="0"/>
    <x v="2265"/>
    <x v="7"/>
    <x v="2"/>
    <x v="4769"/>
    <x v="1993"/>
    <x v="2"/>
    <x v="2"/>
    <x v="3807"/>
    <x v="3"/>
    <x v="3"/>
    <x v="3"/>
    <x v="4680"/>
    <x v="4681"/>
    <x v="4681"/>
    <x v="3"/>
    <x v="3"/>
  </r>
  <r>
    <x v="2"/>
    <x v="38"/>
    <x v="9"/>
    <x v="1"/>
    <x v="3"/>
    <x v="94"/>
    <x v="2"/>
    <x v="2"/>
    <x v="4770"/>
    <x v="861"/>
    <x v="5"/>
    <x v="286"/>
    <x v="3123"/>
    <x v="9"/>
    <x v="9"/>
    <x v="9"/>
    <x v="4681"/>
    <x v="4682"/>
    <x v="4682"/>
    <x v="9"/>
    <x v="9"/>
  </r>
  <r>
    <x v="1"/>
    <x v="142"/>
    <x v="5"/>
    <x v="0"/>
    <x v="3"/>
    <x v="1589"/>
    <x v="5"/>
    <x v="1"/>
    <x v="4771"/>
    <x v="950"/>
    <x v="5"/>
    <x v="2"/>
    <x v="3651"/>
    <x v="5"/>
    <x v="5"/>
    <x v="5"/>
    <x v="4682"/>
    <x v="4683"/>
    <x v="4683"/>
    <x v="5"/>
    <x v="5"/>
  </r>
  <r>
    <x v="1"/>
    <x v="157"/>
    <x v="8"/>
    <x v="0"/>
    <x v="0"/>
    <x v="1858"/>
    <x v="0"/>
    <x v="1"/>
    <x v="4772"/>
    <x v="1129"/>
    <x v="4"/>
    <x v="179"/>
    <x v="3808"/>
    <x v="8"/>
    <x v="8"/>
    <x v="8"/>
    <x v="4683"/>
    <x v="4684"/>
    <x v="4684"/>
    <x v="8"/>
    <x v="8"/>
  </r>
  <r>
    <x v="2"/>
    <x v="3"/>
    <x v="5"/>
    <x v="0"/>
    <x v="2"/>
    <x v="1955"/>
    <x v="6"/>
    <x v="6"/>
    <x v="4773"/>
    <x v="1563"/>
    <x v="5"/>
    <x v="71"/>
    <x v="393"/>
    <x v="5"/>
    <x v="5"/>
    <x v="5"/>
    <x v="4684"/>
    <x v="4685"/>
    <x v="4685"/>
    <x v="5"/>
    <x v="5"/>
  </r>
  <r>
    <x v="5"/>
    <x v="84"/>
    <x v="3"/>
    <x v="0"/>
    <x v="3"/>
    <x v="932"/>
    <x v="8"/>
    <x v="6"/>
    <x v="4774"/>
    <x v="744"/>
    <x v="2"/>
    <x v="298"/>
    <x v="972"/>
    <x v="3"/>
    <x v="3"/>
    <x v="3"/>
    <x v="4685"/>
    <x v="4686"/>
    <x v="4686"/>
    <x v="3"/>
    <x v="3"/>
  </r>
  <r>
    <x v="5"/>
    <x v="128"/>
    <x v="4"/>
    <x v="1"/>
    <x v="1"/>
    <x v="1072"/>
    <x v="4"/>
    <x v="7"/>
    <x v="4775"/>
    <x v="1039"/>
    <x v="6"/>
    <x v="166"/>
    <x v="3809"/>
    <x v="4"/>
    <x v="4"/>
    <x v="4"/>
    <x v="4686"/>
    <x v="4687"/>
    <x v="4687"/>
    <x v="4"/>
    <x v="4"/>
  </r>
  <r>
    <x v="1"/>
    <x v="159"/>
    <x v="1"/>
    <x v="1"/>
    <x v="0"/>
    <x v="922"/>
    <x v="5"/>
    <x v="2"/>
    <x v="4776"/>
    <x v="583"/>
    <x v="5"/>
    <x v="2"/>
    <x v="792"/>
    <x v="1"/>
    <x v="1"/>
    <x v="1"/>
    <x v="4687"/>
    <x v="4688"/>
    <x v="4688"/>
    <x v="1"/>
    <x v="1"/>
  </r>
  <r>
    <x v="5"/>
    <x v="175"/>
    <x v="11"/>
    <x v="0"/>
    <x v="1"/>
    <x v="923"/>
    <x v="0"/>
    <x v="0"/>
    <x v="4777"/>
    <x v="1708"/>
    <x v="0"/>
    <x v="44"/>
    <x v="1947"/>
    <x v="11"/>
    <x v="11"/>
    <x v="11"/>
    <x v="4688"/>
    <x v="4689"/>
    <x v="4689"/>
    <x v="11"/>
    <x v="11"/>
  </r>
  <r>
    <x v="3"/>
    <x v="10"/>
    <x v="8"/>
    <x v="1"/>
    <x v="1"/>
    <x v="2140"/>
    <x v="9"/>
    <x v="7"/>
    <x v="4778"/>
    <x v="2132"/>
    <x v="2"/>
    <x v="2"/>
    <x v="3810"/>
    <x v="8"/>
    <x v="8"/>
    <x v="8"/>
    <x v="4689"/>
    <x v="4690"/>
    <x v="4690"/>
    <x v="8"/>
    <x v="8"/>
  </r>
  <r>
    <x v="4"/>
    <x v="6"/>
    <x v="0"/>
    <x v="1"/>
    <x v="3"/>
    <x v="1601"/>
    <x v="0"/>
    <x v="7"/>
    <x v="4779"/>
    <x v="2280"/>
    <x v="5"/>
    <x v="2"/>
    <x v="3294"/>
    <x v="0"/>
    <x v="0"/>
    <x v="0"/>
    <x v="4690"/>
    <x v="4691"/>
    <x v="4691"/>
    <x v="12"/>
    <x v="0"/>
  </r>
  <r>
    <x v="5"/>
    <x v="101"/>
    <x v="6"/>
    <x v="1"/>
    <x v="3"/>
    <x v="2266"/>
    <x v="3"/>
    <x v="7"/>
    <x v="4780"/>
    <x v="2281"/>
    <x v="6"/>
    <x v="2"/>
    <x v="3811"/>
    <x v="6"/>
    <x v="6"/>
    <x v="6"/>
    <x v="4691"/>
    <x v="4692"/>
    <x v="4692"/>
    <x v="6"/>
    <x v="6"/>
  </r>
  <r>
    <x v="2"/>
    <x v="107"/>
    <x v="9"/>
    <x v="1"/>
    <x v="2"/>
    <x v="1274"/>
    <x v="0"/>
    <x v="3"/>
    <x v="4781"/>
    <x v="419"/>
    <x v="3"/>
    <x v="13"/>
    <x v="1145"/>
    <x v="9"/>
    <x v="9"/>
    <x v="9"/>
    <x v="4692"/>
    <x v="4693"/>
    <x v="4693"/>
    <x v="9"/>
    <x v="9"/>
  </r>
  <r>
    <x v="3"/>
    <x v="163"/>
    <x v="11"/>
    <x v="0"/>
    <x v="1"/>
    <x v="2108"/>
    <x v="10"/>
    <x v="7"/>
    <x v="4782"/>
    <x v="2282"/>
    <x v="6"/>
    <x v="82"/>
    <x v="3812"/>
    <x v="11"/>
    <x v="11"/>
    <x v="11"/>
    <x v="4693"/>
    <x v="4694"/>
    <x v="4694"/>
    <x v="11"/>
    <x v="11"/>
  </r>
  <r>
    <x v="1"/>
    <x v="136"/>
    <x v="0"/>
    <x v="1"/>
    <x v="0"/>
    <x v="1319"/>
    <x v="1"/>
    <x v="1"/>
    <x v="4783"/>
    <x v="450"/>
    <x v="2"/>
    <x v="65"/>
    <x v="3813"/>
    <x v="0"/>
    <x v="0"/>
    <x v="0"/>
    <x v="4694"/>
    <x v="4695"/>
    <x v="4695"/>
    <x v="0"/>
    <x v="0"/>
  </r>
  <r>
    <x v="0"/>
    <x v="14"/>
    <x v="9"/>
    <x v="1"/>
    <x v="3"/>
    <x v="2267"/>
    <x v="5"/>
    <x v="0"/>
    <x v="4784"/>
    <x v="2283"/>
    <x v="1"/>
    <x v="96"/>
    <x v="3814"/>
    <x v="9"/>
    <x v="9"/>
    <x v="9"/>
    <x v="4695"/>
    <x v="4696"/>
    <x v="4696"/>
    <x v="9"/>
    <x v="9"/>
  </r>
  <r>
    <x v="1"/>
    <x v="80"/>
    <x v="4"/>
    <x v="1"/>
    <x v="0"/>
    <x v="2268"/>
    <x v="9"/>
    <x v="5"/>
    <x v="4785"/>
    <x v="2284"/>
    <x v="5"/>
    <x v="126"/>
    <x v="3815"/>
    <x v="4"/>
    <x v="4"/>
    <x v="4"/>
    <x v="4696"/>
    <x v="4697"/>
    <x v="4697"/>
    <x v="4"/>
    <x v="4"/>
  </r>
  <r>
    <x v="5"/>
    <x v="40"/>
    <x v="1"/>
    <x v="1"/>
    <x v="2"/>
    <x v="1371"/>
    <x v="9"/>
    <x v="5"/>
    <x v="4786"/>
    <x v="639"/>
    <x v="6"/>
    <x v="126"/>
    <x v="3816"/>
    <x v="1"/>
    <x v="1"/>
    <x v="1"/>
    <x v="4697"/>
    <x v="4698"/>
    <x v="4698"/>
    <x v="1"/>
    <x v="1"/>
  </r>
  <r>
    <x v="5"/>
    <x v="150"/>
    <x v="0"/>
    <x v="0"/>
    <x v="3"/>
    <x v="446"/>
    <x v="6"/>
    <x v="7"/>
    <x v="4787"/>
    <x v="2285"/>
    <x v="6"/>
    <x v="2"/>
    <x v="3817"/>
    <x v="0"/>
    <x v="0"/>
    <x v="0"/>
    <x v="4698"/>
    <x v="4699"/>
    <x v="4699"/>
    <x v="0"/>
    <x v="0"/>
  </r>
  <r>
    <x v="1"/>
    <x v="89"/>
    <x v="5"/>
    <x v="0"/>
    <x v="3"/>
    <x v="2269"/>
    <x v="6"/>
    <x v="5"/>
    <x v="4788"/>
    <x v="799"/>
    <x v="2"/>
    <x v="26"/>
    <x v="340"/>
    <x v="5"/>
    <x v="5"/>
    <x v="5"/>
    <x v="4149"/>
    <x v="4150"/>
    <x v="4150"/>
    <x v="5"/>
    <x v="5"/>
  </r>
  <r>
    <x v="1"/>
    <x v="93"/>
    <x v="0"/>
    <x v="1"/>
    <x v="0"/>
    <x v="2045"/>
    <x v="5"/>
    <x v="1"/>
    <x v="4789"/>
    <x v="1573"/>
    <x v="6"/>
    <x v="2"/>
    <x v="3818"/>
    <x v="0"/>
    <x v="0"/>
    <x v="0"/>
    <x v="4699"/>
    <x v="4700"/>
    <x v="4700"/>
    <x v="0"/>
    <x v="0"/>
  </r>
  <r>
    <x v="0"/>
    <x v="135"/>
    <x v="9"/>
    <x v="1"/>
    <x v="3"/>
    <x v="2270"/>
    <x v="2"/>
    <x v="7"/>
    <x v="4790"/>
    <x v="1773"/>
    <x v="0"/>
    <x v="143"/>
    <x v="1099"/>
    <x v="9"/>
    <x v="9"/>
    <x v="9"/>
    <x v="4700"/>
    <x v="4701"/>
    <x v="4701"/>
    <x v="9"/>
    <x v="9"/>
  </r>
  <r>
    <x v="3"/>
    <x v="133"/>
    <x v="3"/>
    <x v="0"/>
    <x v="1"/>
    <x v="582"/>
    <x v="11"/>
    <x v="1"/>
    <x v="4791"/>
    <x v="809"/>
    <x v="6"/>
    <x v="68"/>
    <x v="3819"/>
    <x v="3"/>
    <x v="3"/>
    <x v="3"/>
    <x v="4701"/>
    <x v="4702"/>
    <x v="4702"/>
    <x v="3"/>
    <x v="3"/>
  </r>
  <r>
    <x v="0"/>
    <x v="76"/>
    <x v="3"/>
    <x v="1"/>
    <x v="0"/>
    <x v="1873"/>
    <x v="1"/>
    <x v="0"/>
    <x v="4792"/>
    <x v="1188"/>
    <x v="0"/>
    <x v="159"/>
    <x v="3820"/>
    <x v="3"/>
    <x v="3"/>
    <x v="3"/>
    <x v="4702"/>
    <x v="4703"/>
    <x v="4703"/>
    <x v="3"/>
    <x v="3"/>
  </r>
  <r>
    <x v="5"/>
    <x v="78"/>
    <x v="11"/>
    <x v="0"/>
    <x v="1"/>
    <x v="611"/>
    <x v="10"/>
    <x v="4"/>
    <x v="4793"/>
    <x v="15"/>
    <x v="5"/>
    <x v="160"/>
    <x v="3821"/>
    <x v="11"/>
    <x v="11"/>
    <x v="11"/>
    <x v="4703"/>
    <x v="4704"/>
    <x v="4704"/>
    <x v="11"/>
    <x v="11"/>
  </r>
  <r>
    <x v="4"/>
    <x v="56"/>
    <x v="0"/>
    <x v="0"/>
    <x v="3"/>
    <x v="1602"/>
    <x v="5"/>
    <x v="7"/>
    <x v="4794"/>
    <x v="181"/>
    <x v="0"/>
    <x v="2"/>
    <x v="3822"/>
    <x v="0"/>
    <x v="0"/>
    <x v="0"/>
    <x v="4704"/>
    <x v="4705"/>
    <x v="4705"/>
    <x v="0"/>
    <x v="0"/>
  </r>
  <r>
    <x v="2"/>
    <x v="90"/>
    <x v="4"/>
    <x v="1"/>
    <x v="1"/>
    <x v="419"/>
    <x v="7"/>
    <x v="1"/>
    <x v="4795"/>
    <x v="2286"/>
    <x v="0"/>
    <x v="2"/>
    <x v="3823"/>
    <x v="4"/>
    <x v="4"/>
    <x v="4"/>
    <x v="4705"/>
    <x v="4706"/>
    <x v="4706"/>
    <x v="4"/>
    <x v="4"/>
  </r>
  <r>
    <x v="6"/>
    <x v="180"/>
    <x v="6"/>
    <x v="1"/>
    <x v="1"/>
    <x v="478"/>
    <x v="5"/>
    <x v="1"/>
    <x v="4796"/>
    <x v="1411"/>
    <x v="3"/>
    <x v="2"/>
    <x v="3824"/>
    <x v="6"/>
    <x v="6"/>
    <x v="6"/>
    <x v="4706"/>
    <x v="4707"/>
    <x v="4707"/>
    <x v="6"/>
    <x v="6"/>
  </r>
  <r>
    <x v="5"/>
    <x v="28"/>
    <x v="5"/>
    <x v="1"/>
    <x v="0"/>
    <x v="1022"/>
    <x v="5"/>
    <x v="4"/>
    <x v="4797"/>
    <x v="1359"/>
    <x v="3"/>
    <x v="2"/>
    <x v="3825"/>
    <x v="5"/>
    <x v="5"/>
    <x v="5"/>
    <x v="4707"/>
    <x v="4708"/>
    <x v="4708"/>
    <x v="5"/>
    <x v="5"/>
  </r>
  <r>
    <x v="1"/>
    <x v="17"/>
    <x v="6"/>
    <x v="1"/>
    <x v="1"/>
    <x v="1979"/>
    <x v="7"/>
    <x v="5"/>
    <x v="4798"/>
    <x v="1851"/>
    <x v="3"/>
    <x v="2"/>
    <x v="2261"/>
    <x v="6"/>
    <x v="6"/>
    <x v="6"/>
    <x v="4708"/>
    <x v="4709"/>
    <x v="4709"/>
    <x v="6"/>
    <x v="6"/>
  </r>
  <r>
    <x v="2"/>
    <x v="82"/>
    <x v="11"/>
    <x v="0"/>
    <x v="0"/>
    <x v="202"/>
    <x v="1"/>
    <x v="0"/>
    <x v="4799"/>
    <x v="401"/>
    <x v="5"/>
    <x v="10"/>
    <x v="3826"/>
    <x v="11"/>
    <x v="11"/>
    <x v="11"/>
    <x v="4709"/>
    <x v="4710"/>
    <x v="4710"/>
    <x v="11"/>
    <x v="11"/>
  </r>
  <r>
    <x v="0"/>
    <x v="135"/>
    <x v="0"/>
    <x v="0"/>
    <x v="0"/>
    <x v="1411"/>
    <x v="7"/>
    <x v="2"/>
    <x v="4800"/>
    <x v="219"/>
    <x v="0"/>
    <x v="171"/>
    <x v="1282"/>
    <x v="0"/>
    <x v="0"/>
    <x v="0"/>
    <x v="4710"/>
    <x v="4711"/>
    <x v="4711"/>
    <x v="0"/>
    <x v="0"/>
  </r>
  <r>
    <x v="1"/>
    <x v="152"/>
    <x v="8"/>
    <x v="0"/>
    <x v="0"/>
    <x v="1257"/>
    <x v="4"/>
    <x v="2"/>
    <x v="4801"/>
    <x v="2269"/>
    <x v="6"/>
    <x v="2"/>
    <x v="935"/>
    <x v="8"/>
    <x v="8"/>
    <x v="8"/>
    <x v="4711"/>
    <x v="4712"/>
    <x v="4712"/>
    <x v="8"/>
    <x v="8"/>
  </r>
  <r>
    <x v="2"/>
    <x v="82"/>
    <x v="5"/>
    <x v="0"/>
    <x v="0"/>
    <x v="516"/>
    <x v="0"/>
    <x v="3"/>
    <x v="4802"/>
    <x v="1264"/>
    <x v="2"/>
    <x v="49"/>
    <x v="3827"/>
    <x v="5"/>
    <x v="5"/>
    <x v="5"/>
    <x v="4712"/>
    <x v="4713"/>
    <x v="4713"/>
    <x v="5"/>
    <x v="5"/>
  </r>
  <r>
    <x v="3"/>
    <x v="35"/>
    <x v="8"/>
    <x v="0"/>
    <x v="3"/>
    <x v="1944"/>
    <x v="8"/>
    <x v="6"/>
    <x v="4803"/>
    <x v="161"/>
    <x v="0"/>
    <x v="10"/>
    <x v="3828"/>
    <x v="8"/>
    <x v="8"/>
    <x v="8"/>
    <x v="4713"/>
    <x v="4714"/>
    <x v="4714"/>
    <x v="8"/>
    <x v="8"/>
  </r>
  <r>
    <x v="1"/>
    <x v="93"/>
    <x v="3"/>
    <x v="1"/>
    <x v="3"/>
    <x v="2076"/>
    <x v="10"/>
    <x v="1"/>
    <x v="4804"/>
    <x v="1593"/>
    <x v="6"/>
    <x v="40"/>
    <x v="3829"/>
    <x v="3"/>
    <x v="3"/>
    <x v="3"/>
    <x v="4714"/>
    <x v="4715"/>
    <x v="4715"/>
    <x v="3"/>
    <x v="3"/>
  </r>
  <r>
    <x v="5"/>
    <x v="162"/>
    <x v="9"/>
    <x v="0"/>
    <x v="1"/>
    <x v="2150"/>
    <x v="8"/>
    <x v="3"/>
    <x v="4805"/>
    <x v="453"/>
    <x v="2"/>
    <x v="2"/>
    <x v="52"/>
    <x v="9"/>
    <x v="9"/>
    <x v="9"/>
    <x v="4715"/>
    <x v="4716"/>
    <x v="4716"/>
    <x v="9"/>
    <x v="9"/>
  </r>
  <r>
    <x v="1"/>
    <x v="159"/>
    <x v="7"/>
    <x v="0"/>
    <x v="2"/>
    <x v="72"/>
    <x v="10"/>
    <x v="1"/>
    <x v="4806"/>
    <x v="547"/>
    <x v="1"/>
    <x v="207"/>
    <x v="3830"/>
    <x v="7"/>
    <x v="7"/>
    <x v="7"/>
    <x v="4716"/>
    <x v="4717"/>
    <x v="4717"/>
    <x v="7"/>
    <x v="7"/>
  </r>
  <r>
    <x v="3"/>
    <x v="110"/>
    <x v="10"/>
    <x v="0"/>
    <x v="0"/>
    <x v="576"/>
    <x v="2"/>
    <x v="5"/>
    <x v="4807"/>
    <x v="584"/>
    <x v="3"/>
    <x v="122"/>
    <x v="3831"/>
    <x v="10"/>
    <x v="10"/>
    <x v="10"/>
    <x v="4717"/>
    <x v="4718"/>
    <x v="4718"/>
    <x v="10"/>
    <x v="10"/>
  </r>
  <r>
    <x v="4"/>
    <x v="115"/>
    <x v="1"/>
    <x v="1"/>
    <x v="0"/>
    <x v="767"/>
    <x v="8"/>
    <x v="2"/>
    <x v="4808"/>
    <x v="1993"/>
    <x v="2"/>
    <x v="106"/>
    <x v="147"/>
    <x v="1"/>
    <x v="1"/>
    <x v="1"/>
    <x v="4718"/>
    <x v="4719"/>
    <x v="4719"/>
    <x v="1"/>
    <x v="1"/>
  </r>
  <r>
    <x v="5"/>
    <x v="130"/>
    <x v="0"/>
    <x v="1"/>
    <x v="2"/>
    <x v="690"/>
    <x v="10"/>
    <x v="2"/>
    <x v="4809"/>
    <x v="592"/>
    <x v="6"/>
    <x v="38"/>
    <x v="3832"/>
    <x v="0"/>
    <x v="0"/>
    <x v="0"/>
    <x v="4719"/>
    <x v="4720"/>
    <x v="4720"/>
    <x v="0"/>
    <x v="0"/>
  </r>
  <r>
    <x v="3"/>
    <x v="8"/>
    <x v="1"/>
    <x v="1"/>
    <x v="2"/>
    <x v="566"/>
    <x v="6"/>
    <x v="2"/>
    <x v="4810"/>
    <x v="2212"/>
    <x v="2"/>
    <x v="2"/>
    <x v="3833"/>
    <x v="1"/>
    <x v="1"/>
    <x v="1"/>
    <x v="4720"/>
    <x v="4721"/>
    <x v="4721"/>
    <x v="1"/>
    <x v="1"/>
  </r>
  <r>
    <x v="1"/>
    <x v="109"/>
    <x v="6"/>
    <x v="0"/>
    <x v="3"/>
    <x v="1229"/>
    <x v="3"/>
    <x v="2"/>
    <x v="4811"/>
    <x v="1747"/>
    <x v="1"/>
    <x v="80"/>
    <x v="1740"/>
    <x v="6"/>
    <x v="6"/>
    <x v="6"/>
    <x v="4721"/>
    <x v="4722"/>
    <x v="4722"/>
    <x v="6"/>
    <x v="6"/>
  </r>
  <r>
    <x v="4"/>
    <x v="156"/>
    <x v="8"/>
    <x v="0"/>
    <x v="2"/>
    <x v="2013"/>
    <x v="9"/>
    <x v="3"/>
    <x v="4812"/>
    <x v="1819"/>
    <x v="2"/>
    <x v="2"/>
    <x v="672"/>
    <x v="8"/>
    <x v="8"/>
    <x v="8"/>
    <x v="4722"/>
    <x v="4723"/>
    <x v="4723"/>
    <x v="8"/>
    <x v="8"/>
  </r>
  <r>
    <x v="5"/>
    <x v="131"/>
    <x v="7"/>
    <x v="0"/>
    <x v="1"/>
    <x v="1714"/>
    <x v="9"/>
    <x v="5"/>
    <x v="4813"/>
    <x v="1020"/>
    <x v="0"/>
    <x v="4"/>
    <x v="3834"/>
    <x v="7"/>
    <x v="7"/>
    <x v="7"/>
    <x v="4723"/>
    <x v="4724"/>
    <x v="4724"/>
    <x v="7"/>
    <x v="7"/>
  </r>
  <r>
    <x v="1"/>
    <x v="66"/>
    <x v="3"/>
    <x v="1"/>
    <x v="0"/>
    <x v="1544"/>
    <x v="8"/>
    <x v="1"/>
    <x v="4814"/>
    <x v="384"/>
    <x v="3"/>
    <x v="99"/>
    <x v="1794"/>
    <x v="3"/>
    <x v="3"/>
    <x v="3"/>
    <x v="4724"/>
    <x v="4725"/>
    <x v="4725"/>
    <x v="3"/>
    <x v="3"/>
  </r>
  <r>
    <x v="2"/>
    <x v="68"/>
    <x v="2"/>
    <x v="0"/>
    <x v="3"/>
    <x v="429"/>
    <x v="4"/>
    <x v="3"/>
    <x v="4815"/>
    <x v="1619"/>
    <x v="3"/>
    <x v="69"/>
    <x v="3835"/>
    <x v="2"/>
    <x v="2"/>
    <x v="2"/>
    <x v="4725"/>
    <x v="4726"/>
    <x v="4726"/>
    <x v="2"/>
    <x v="2"/>
  </r>
  <r>
    <x v="5"/>
    <x v="150"/>
    <x v="10"/>
    <x v="1"/>
    <x v="0"/>
    <x v="729"/>
    <x v="9"/>
    <x v="0"/>
    <x v="4816"/>
    <x v="970"/>
    <x v="6"/>
    <x v="2"/>
    <x v="1364"/>
    <x v="10"/>
    <x v="10"/>
    <x v="10"/>
    <x v="4726"/>
    <x v="4727"/>
    <x v="4727"/>
    <x v="10"/>
    <x v="10"/>
  </r>
  <r>
    <x v="5"/>
    <x v="53"/>
    <x v="2"/>
    <x v="1"/>
    <x v="0"/>
    <x v="1327"/>
    <x v="11"/>
    <x v="6"/>
    <x v="4817"/>
    <x v="239"/>
    <x v="1"/>
    <x v="265"/>
    <x v="2931"/>
    <x v="2"/>
    <x v="2"/>
    <x v="2"/>
    <x v="4727"/>
    <x v="4728"/>
    <x v="4728"/>
    <x v="2"/>
    <x v="2"/>
  </r>
  <r>
    <x v="0"/>
    <x v="13"/>
    <x v="0"/>
    <x v="0"/>
    <x v="3"/>
    <x v="1983"/>
    <x v="4"/>
    <x v="3"/>
    <x v="4818"/>
    <x v="399"/>
    <x v="5"/>
    <x v="90"/>
    <x v="3836"/>
    <x v="0"/>
    <x v="0"/>
    <x v="0"/>
    <x v="4728"/>
    <x v="4729"/>
    <x v="4729"/>
    <x v="12"/>
    <x v="0"/>
  </r>
  <r>
    <x v="5"/>
    <x v="28"/>
    <x v="7"/>
    <x v="0"/>
    <x v="2"/>
    <x v="1777"/>
    <x v="6"/>
    <x v="1"/>
    <x v="4819"/>
    <x v="1541"/>
    <x v="6"/>
    <x v="26"/>
    <x v="3837"/>
    <x v="7"/>
    <x v="7"/>
    <x v="7"/>
    <x v="4729"/>
    <x v="4730"/>
    <x v="4730"/>
    <x v="7"/>
    <x v="7"/>
  </r>
  <r>
    <x v="5"/>
    <x v="32"/>
    <x v="8"/>
    <x v="1"/>
    <x v="2"/>
    <x v="1350"/>
    <x v="8"/>
    <x v="0"/>
    <x v="4820"/>
    <x v="131"/>
    <x v="3"/>
    <x v="2"/>
    <x v="1295"/>
    <x v="8"/>
    <x v="8"/>
    <x v="8"/>
    <x v="4730"/>
    <x v="4731"/>
    <x v="4731"/>
    <x v="8"/>
    <x v="8"/>
  </r>
  <r>
    <x v="5"/>
    <x v="47"/>
    <x v="6"/>
    <x v="1"/>
    <x v="2"/>
    <x v="958"/>
    <x v="9"/>
    <x v="1"/>
    <x v="4821"/>
    <x v="1017"/>
    <x v="2"/>
    <x v="2"/>
    <x v="35"/>
    <x v="6"/>
    <x v="6"/>
    <x v="6"/>
    <x v="4731"/>
    <x v="4732"/>
    <x v="4732"/>
    <x v="6"/>
    <x v="6"/>
  </r>
  <r>
    <x v="1"/>
    <x v="43"/>
    <x v="2"/>
    <x v="1"/>
    <x v="2"/>
    <x v="103"/>
    <x v="0"/>
    <x v="4"/>
    <x v="4822"/>
    <x v="1476"/>
    <x v="5"/>
    <x v="22"/>
    <x v="439"/>
    <x v="2"/>
    <x v="2"/>
    <x v="2"/>
    <x v="4732"/>
    <x v="4733"/>
    <x v="4733"/>
    <x v="2"/>
    <x v="2"/>
  </r>
  <r>
    <x v="5"/>
    <x v="162"/>
    <x v="9"/>
    <x v="0"/>
    <x v="2"/>
    <x v="2271"/>
    <x v="9"/>
    <x v="1"/>
    <x v="4823"/>
    <x v="2121"/>
    <x v="5"/>
    <x v="19"/>
    <x v="3838"/>
    <x v="9"/>
    <x v="9"/>
    <x v="9"/>
    <x v="4733"/>
    <x v="4734"/>
    <x v="4734"/>
    <x v="9"/>
    <x v="9"/>
  </r>
  <r>
    <x v="1"/>
    <x v="123"/>
    <x v="7"/>
    <x v="0"/>
    <x v="3"/>
    <x v="2027"/>
    <x v="8"/>
    <x v="0"/>
    <x v="4824"/>
    <x v="1316"/>
    <x v="1"/>
    <x v="142"/>
    <x v="3839"/>
    <x v="7"/>
    <x v="7"/>
    <x v="7"/>
    <x v="4734"/>
    <x v="4735"/>
    <x v="4735"/>
    <x v="7"/>
    <x v="7"/>
  </r>
  <r>
    <x v="0"/>
    <x v="69"/>
    <x v="2"/>
    <x v="0"/>
    <x v="0"/>
    <x v="1753"/>
    <x v="11"/>
    <x v="3"/>
    <x v="4825"/>
    <x v="989"/>
    <x v="1"/>
    <x v="145"/>
    <x v="1390"/>
    <x v="2"/>
    <x v="2"/>
    <x v="2"/>
    <x v="4735"/>
    <x v="4736"/>
    <x v="4736"/>
    <x v="2"/>
    <x v="2"/>
  </r>
  <r>
    <x v="5"/>
    <x v="87"/>
    <x v="0"/>
    <x v="0"/>
    <x v="3"/>
    <x v="1802"/>
    <x v="10"/>
    <x v="3"/>
    <x v="4826"/>
    <x v="1177"/>
    <x v="5"/>
    <x v="56"/>
    <x v="3840"/>
    <x v="0"/>
    <x v="0"/>
    <x v="0"/>
    <x v="4736"/>
    <x v="4737"/>
    <x v="4737"/>
    <x v="0"/>
    <x v="0"/>
  </r>
  <r>
    <x v="5"/>
    <x v="75"/>
    <x v="6"/>
    <x v="1"/>
    <x v="0"/>
    <x v="1054"/>
    <x v="1"/>
    <x v="3"/>
    <x v="4827"/>
    <x v="878"/>
    <x v="6"/>
    <x v="39"/>
    <x v="3841"/>
    <x v="6"/>
    <x v="6"/>
    <x v="6"/>
    <x v="4737"/>
    <x v="4738"/>
    <x v="4738"/>
    <x v="6"/>
    <x v="6"/>
  </r>
  <r>
    <x v="2"/>
    <x v="12"/>
    <x v="5"/>
    <x v="1"/>
    <x v="3"/>
    <x v="2272"/>
    <x v="4"/>
    <x v="0"/>
    <x v="4828"/>
    <x v="1251"/>
    <x v="6"/>
    <x v="45"/>
    <x v="2324"/>
    <x v="5"/>
    <x v="5"/>
    <x v="5"/>
    <x v="4738"/>
    <x v="4739"/>
    <x v="4739"/>
    <x v="5"/>
    <x v="5"/>
  </r>
  <r>
    <x v="4"/>
    <x v="29"/>
    <x v="4"/>
    <x v="1"/>
    <x v="2"/>
    <x v="2273"/>
    <x v="11"/>
    <x v="1"/>
    <x v="4829"/>
    <x v="1825"/>
    <x v="6"/>
    <x v="67"/>
    <x v="3842"/>
    <x v="4"/>
    <x v="4"/>
    <x v="4"/>
    <x v="4739"/>
    <x v="4740"/>
    <x v="4740"/>
    <x v="4"/>
    <x v="4"/>
  </r>
  <r>
    <x v="1"/>
    <x v="123"/>
    <x v="8"/>
    <x v="1"/>
    <x v="2"/>
    <x v="2274"/>
    <x v="1"/>
    <x v="4"/>
    <x v="4830"/>
    <x v="362"/>
    <x v="3"/>
    <x v="308"/>
    <x v="3843"/>
    <x v="8"/>
    <x v="8"/>
    <x v="8"/>
    <x v="4740"/>
    <x v="4741"/>
    <x v="4741"/>
    <x v="8"/>
    <x v="8"/>
  </r>
  <r>
    <x v="5"/>
    <x v="131"/>
    <x v="2"/>
    <x v="1"/>
    <x v="2"/>
    <x v="2275"/>
    <x v="6"/>
    <x v="4"/>
    <x v="4831"/>
    <x v="415"/>
    <x v="3"/>
    <x v="226"/>
    <x v="3844"/>
    <x v="2"/>
    <x v="2"/>
    <x v="2"/>
    <x v="4741"/>
    <x v="4742"/>
    <x v="4742"/>
    <x v="2"/>
    <x v="2"/>
  </r>
  <r>
    <x v="2"/>
    <x v="107"/>
    <x v="9"/>
    <x v="0"/>
    <x v="0"/>
    <x v="1784"/>
    <x v="10"/>
    <x v="7"/>
    <x v="4832"/>
    <x v="191"/>
    <x v="0"/>
    <x v="95"/>
    <x v="3845"/>
    <x v="9"/>
    <x v="9"/>
    <x v="9"/>
    <x v="4742"/>
    <x v="4743"/>
    <x v="4743"/>
    <x v="9"/>
    <x v="9"/>
  </r>
  <r>
    <x v="1"/>
    <x v="16"/>
    <x v="5"/>
    <x v="0"/>
    <x v="0"/>
    <x v="2079"/>
    <x v="0"/>
    <x v="3"/>
    <x v="4833"/>
    <x v="2232"/>
    <x v="4"/>
    <x v="4"/>
    <x v="3846"/>
    <x v="5"/>
    <x v="5"/>
    <x v="5"/>
    <x v="4743"/>
    <x v="4744"/>
    <x v="4744"/>
    <x v="5"/>
    <x v="5"/>
  </r>
  <r>
    <x v="5"/>
    <x v="131"/>
    <x v="4"/>
    <x v="1"/>
    <x v="1"/>
    <x v="1646"/>
    <x v="2"/>
    <x v="7"/>
    <x v="4834"/>
    <x v="2170"/>
    <x v="1"/>
    <x v="37"/>
    <x v="438"/>
    <x v="4"/>
    <x v="4"/>
    <x v="4"/>
    <x v="4744"/>
    <x v="4745"/>
    <x v="4745"/>
    <x v="4"/>
    <x v="4"/>
  </r>
  <r>
    <x v="1"/>
    <x v="140"/>
    <x v="0"/>
    <x v="0"/>
    <x v="0"/>
    <x v="1017"/>
    <x v="3"/>
    <x v="0"/>
    <x v="4835"/>
    <x v="842"/>
    <x v="6"/>
    <x v="10"/>
    <x v="3847"/>
    <x v="0"/>
    <x v="0"/>
    <x v="0"/>
    <x v="4745"/>
    <x v="4746"/>
    <x v="4746"/>
    <x v="0"/>
    <x v="0"/>
  </r>
  <r>
    <x v="2"/>
    <x v="155"/>
    <x v="0"/>
    <x v="1"/>
    <x v="0"/>
    <x v="2276"/>
    <x v="5"/>
    <x v="4"/>
    <x v="4836"/>
    <x v="2020"/>
    <x v="2"/>
    <x v="11"/>
    <x v="3848"/>
    <x v="0"/>
    <x v="0"/>
    <x v="0"/>
    <x v="4746"/>
    <x v="4747"/>
    <x v="4747"/>
    <x v="0"/>
    <x v="0"/>
  </r>
  <r>
    <x v="5"/>
    <x v="105"/>
    <x v="8"/>
    <x v="1"/>
    <x v="1"/>
    <x v="1301"/>
    <x v="11"/>
    <x v="6"/>
    <x v="4837"/>
    <x v="2163"/>
    <x v="3"/>
    <x v="123"/>
    <x v="996"/>
    <x v="8"/>
    <x v="8"/>
    <x v="8"/>
    <x v="4747"/>
    <x v="4748"/>
    <x v="4748"/>
    <x v="8"/>
    <x v="8"/>
  </r>
  <r>
    <x v="2"/>
    <x v="3"/>
    <x v="8"/>
    <x v="1"/>
    <x v="0"/>
    <x v="2126"/>
    <x v="2"/>
    <x v="1"/>
    <x v="4838"/>
    <x v="2287"/>
    <x v="3"/>
    <x v="2"/>
    <x v="3849"/>
    <x v="8"/>
    <x v="8"/>
    <x v="8"/>
    <x v="4748"/>
    <x v="4749"/>
    <x v="4749"/>
    <x v="8"/>
    <x v="8"/>
  </r>
  <r>
    <x v="2"/>
    <x v="82"/>
    <x v="1"/>
    <x v="0"/>
    <x v="2"/>
    <x v="1019"/>
    <x v="11"/>
    <x v="0"/>
    <x v="4839"/>
    <x v="2065"/>
    <x v="1"/>
    <x v="131"/>
    <x v="3850"/>
    <x v="1"/>
    <x v="1"/>
    <x v="1"/>
    <x v="4749"/>
    <x v="4750"/>
    <x v="4750"/>
    <x v="1"/>
    <x v="12"/>
  </r>
  <r>
    <x v="2"/>
    <x v="90"/>
    <x v="7"/>
    <x v="1"/>
    <x v="2"/>
    <x v="771"/>
    <x v="3"/>
    <x v="2"/>
    <x v="4840"/>
    <x v="1330"/>
    <x v="1"/>
    <x v="122"/>
    <x v="3851"/>
    <x v="7"/>
    <x v="7"/>
    <x v="7"/>
    <x v="4750"/>
    <x v="4751"/>
    <x v="4751"/>
    <x v="7"/>
    <x v="7"/>
  </r>
  <r>
    <x v="3"/>
    <x v="57"/>
    <x v="7"/>
    <x v="1"/>
    <x v="3"/>
    <x v="1372"/>
    <x v="9"/>
    <x v="7"/>
    <x v="4841"/>
    <x v="993"/>
    <x v="3"/>
    <x v="257"/>
    <x v="3852"/>
    <x v="7"/>
    <x v="7"/>
    <x v="7"/>
    <x v="4751"/>
    <x v="4752"/>
    <x v="4752"/>
    <x v="7"/>
    <x v="7"/>
  </r>
  <r>
    <x v="5"/>
    <x v="96"/>
    <x v="8"/>
    <x v="1"/>
    <x v="2"/>
    <x v="69"/>
    <x v="3"/>
    <x v="6"/>
    <x v="4842"/>
    <x v="1098"/>
    <x v="2"/>
    <x v="2"/>
    <x v="3853"/>
    <x v="8"/>
    <x v="8"/>
    <x v="8"/>
    <x v="4752"/>
    <x v="4753"/>
    <x v="4753"/>
    <x v="8"/>
    <x v="8"/>
  </r>
  <r>
    <x v="2"/>
    <x v="38"/>
    <x v="11"/>
    <x v="1"/>
    <x v="1"/>
    <x v="385"/>
    <x v="8"/>
    <x v="5"/>
    <x v="4843"/>
    <x v="2288"/>
    <x v="2"/>
    <x v="3"/>
    <x v="3854"/>
    <x v="11"/>
    <x v="11"/>
    <x v="11"/>
    <x v="4753"/>
    <x v="4754"/>
    <x v="4754"/>
    <x v="11"/>
    <x v="11"/>
  </r>
  <r>
    <x v="5"/>
    <x v="105"/>
    <x v="0"/>
    <x v="1"/>
    <x v="2"/>
    <x v="1858"/>
    <x v="0"/>
    <x v="1"/>
    <x v="4844"/>
    <x v="848"/>
    <x v="2"/>
    <x v="122"/>
    <x v="3855"/>
    <x v="0"/>
    <x v="0"/>
    <x v="0"/>
    <x v="4754"/>
    <x v="4755"/>
    <x v="4755"/>
    <x v="0"/>
    <x v="0"/>
  </r>
  <r>
    <x v="0"/>
    <x v="49"/>
    <x v="2"/>
    <x v="1"/>
    <x v="1"/>
    <x v="72"/>
    <x v="10"/>
    <x v="1"/>
    <x v="4845"/>
    <x v="2219"/>
    <x v="0"/>
    <x v="135"/>
    <x v="3856"/>
    <x v="2"/>
    <x v="2"/>
    <x v="2"/>
    <x v="4755"/>
    <x v="4756"/>
    <x v="4756"/>
    <x v="2"/>
    <x v="2"/>
  </r>
  <r>
    <x v="1"/>
    <x v="77"/>
    <x v="5"/>
    <x v="1"/>
    <x v="3"/>
    <x v="2137"/>
    <x v="6"/>
    <x v="4"/>
    <x v="4846"/>
    <x v="182"/>
    <x v="1"/>
    <x v="59"/>
    <x v="2385"/>
    <x v="5"/>
    <x v="5"/>
    <x v="5"/>
    <x v="4756"/>
    <x v="4757"/>
    <x v="4757"/>
    <x v="5"/>
    <x v="5"/>
  </r>
  <r>
    <x v="4"/>
    <x v="176"/>
    <x v="11"/>
    <x v="1"/>
    <x v="2"/>
    <x v="283"/>
    <x v="2"/>
    <x v="4"/>
    <x v="4847"/>
    <x v="263"/>
    <x v="3"/>
    <x v="100"/>
    <x v="3109"/>
    <x v="11"/>
    <x v="11"/>
    <x v="11"/>
    <x v="4757"/>
    <x v="4758"/>
    <x v="4758"/>
    <x v="11"/>
    <x v="11"/>
  </r>
  <r>
    <x v="5"/>
    <x v="145"/>
    <x v="11"/>
    <x v="1"/>
    <x v="3"/>
    <x v="719"/>
    <x v="10"/>
    <x v="5"/>
    <x v="4848"/>
    <x v="828"/>
    <x v="2"/>
    <x v="2"/>
    <x v="2568"/>
    <x v="11"/>
    <x v="11"/>
    <x v="11"/>
    <x v="4758"/>
    <x v="4759"/>
    <x v="4759"/>
    <x v="11"/>
    <x v="11"/>
  </r>
  <r>
    <x v="1"/>
    <x v="79"/>
    <x v="0"/>
    <x v="1"/>
    <x v="0"/>
    <x v="1636"/>
    <x v="2"/>
    <x v="3"/>
    <x v="4849"/>
    <x v="2289"/>
    <x v="6"/>
    <x v="303"/>
    <x v="571"/>
    <x v="0"/>
    <x v="0"/>
    <x v="0"/>
    <x v="4759"/>
    <x v="4760"/>
    <x v="4760"/>
    <x v="0"/>
    <x v="0"/>
  </r>
  <r>
    <x v="3"/>
    <x v="184"/>
    <x v="8"/>
    <x v="1"/>
    <x v="1"/>
    <x v="2053"/>
    <x v="3"/>
    <x v="3"/>
    <x v="4850"/>
    <x v="319"/>
    <x v="5"/>
    <x v="28"/>
    <x v="3857"/>
    <x v="8"/>
    <x v="8"/>
    <x v="8"/>
    <x v="4760"/>
    <x v="4761"/>
    <x v="4761"/>
    <x v="8"/>
    <x v="8"/>
  </r>
  <r>
    <x v="2"/>
    <x v="102"/>
    <x v="3"/>
    <x v="1"/>
    <x v="3"/>
    <x v="925"/>
    <x v="4"/>
    <x v="7"/>
    <x v="4851"/>
    <x v="1183"/>
    <x v="4"/>
    <x v="309"/>
    <x v="3858"/>
    <x v="3"/>
    <x v="3"/>
    <x v="3"/>
    <x v="4761"/>
    <x v="4762"/>
    <x v="4762"/>
    <x v="3"/>
    <x v="3"/>
  </r>
  <r>
    <x v="5"/>
    <x v="177"/>
    <x v="8"/>
    <x v="1"/>
    <x v="0"/>
    <x v="1230"/>
    <x v="7"/>
    <x v="7"/>
    <x v="4852"/>
    <x v="347"/>
    <x v="2"/>
    <x v="16"/>
    <x v="3194"/>
    <x v="8"/>
    <x v="8"/>
    <x v="8"/>
    <x v="4762"/>
    <x v="4763"/>
    <x v="4763"/>
    <x v="8"/>
    <x v="8"/>
  </r>
  <r>
    <x v="1"/>
    <x v="153"/>
    <x v="4"/>
    <x v="1"/>
    <x v="2"/>
    <x v="547"/>
    <x v="2"/>
    <x v="0"/>
    <x v="4853"/>
    <x v="2226"/>
    <x v="2"/>
    <x v="100"/>
    <x v="3859"/>
    <x v="4"/>
    <x v="4"/>
    <x v="4"/>
    <x v="4763"/>
    <x v="4764"/>
    <x v="4764"/>
    <x v="4"/>
    <x v="4"/>
  </r>
  <r>
    <x v="5"/>
    <x v="63"/>
    <x v="2"/>
    <x v="1"/>
    <x v="2"/>
    <x v="1676"/>
    <x v="3"/>
    <x v="0"/>
    <x v="4854"/>
    <x v="455"/>
    <x v="4"/>
    <x v="2"/>
    <x v="3860"/>
    <x v="2"/>
    <x v="2"/>
    <x v="2"/>
    <x v="4764"/>
    <x v="4765"/>
    <x v="4765"/>
    <x v="2"/>
    <x v="2"/>
  </r>
  <r>
    <x v="5"/>
    <x v="9"/>
    <x v="7"/>
    <x v="1"/>
    <x v="0"/>
    <x v="948"/>
    <x v="5"/>
    <x v="5"/>
    <x v="4855"/>
    <x v="2290"/>
    <x v="5"/>
    <x v="22"/>
    <x v="3861"/>
    <x v="7"/>
    <x v="7"/>
    <x v="7"/>
    <x v="4765"/>
    <x v="4766"/>
    <x v="4766"/>
    <x v="7"/>
    <x v="7"/>
  </r>
  <r>
    <x v="2"/>
    <x v="141"/>
    <x v="11"/>
    <x v="1"/>
    <x v="3"/>
    <x v="2277"/>
    <x v="4"/>
    <x v="0"/>
    <x v="4856"/>
    <x v="700"/>
    <x v="3"/>
    <x v="153"/>
    <x v="3246"/>
    <x v="11"/>
    <x v="11"/>
    <x v="11"/>
    <x v="4766"/>
    <x v="4767"/>
    <x v="4767"/>
    <x v="11"/>
    <x v="11"/>
  </r>
  <r>
    <x v="0"/>
    <x v="72"/>
    <x v="2"/>
    <x v="1"/>
    <x v="1"/>
    <x v="2066"/>
    <x v="6"/>
    <x v="2"/>
    <x v="4857"/>
    <x v="1437"/>
    <x v="3"/>
    <x v="80"/>
    <x v="1884"/>
    <x v="2"/>
    <x v="2"/>
    <x v="2"/>
    <x v="4767"/>
    <x v="4768"/>
    <x v="4768"/>
    <x v="2"/>
    <x v="2"/>
  </r>
  <r>
    <x v="1"/>
    <x v="168"/>
    <x v="10"/>
    <x v="1"/>
    <x v="0"/>
    <x v="704"/>
    <x v="2"/>
    <x v="6"/>
    <x v="4858"/>
    <x v="2291"/>
    <x v="4"/>
    <x v="2"/>
    <x v="250"/>
    <x v="10"/>
    <x v="10"/>
    <x v="10"/>
    <x v="4768"/>
    <x v="4769"/>
    <x v="4769"/>
    <x v="10"/>
    <x v="10"/>
  </r>
  <r>
    <x v="1"/>
    <x v="136"/>
    <x v="3"/>
    <x v="0"/>
    <x v="2"/>
    <x v="26"/>
    <x v="1"/>
    <x v="4"/>
    <x v="4859"/>
    <x v="672"/>
    <x v="2"/>
    <x v="2"/>
    <x v="385"/>
    <x v="3"/>
    <x v="3"/>
    <x v="3"/>
    <x v="392"/>
    <x v="392"/>
    <x v="392"/>
    <x v="3"/>
    <x v="3"/>
  </r>
  <r>
    <x v="1"/>
    <x v="169"/>
    <x v="10"/>
    <x v="0"/>
    <x v="2"/>
    <x v="1628"/>
    <x v="6"/>
    <x v="4"/>
    <x v="4860"/>
    <x v="1810"/>
    <x v="6"/>
    <x v="3"/>
    <x v="1227"/>
    <x v="10"/>
    <x v="10"/>
    <x v="10"/>
    <x v="4769"/>
    <x v="4770"/>
    <x v="4770"/>
    <x v="10"/>
    <x v="10"/>
  </r>
  <r>
    <x v="1"/>
    <x v="80"/>
    <x v="9"/>
    <x v="0"/>
    <x v="2"/>
    <x v="1963"/>
    <x v="9"/>
    <x v="5"/>
    <x v="4861"/>
    <x v="57"/>
    <x v="6"/>
    <x v="278"/>
    <x v="3862"/>
    <x v="9"/>
    <x v="9"/>
    <x v="9"/>
    <x v="4770"/>
    <x v="4771"/>
    <x v="4771"/>
    <x v="9"/>
    <x v="9"/>
  </r>
  <r>
    <x v="1"/>
    <x v="157"/>
    <x v="1"/>
    <x v="1"/>
    <x v="0"/>
    <x v="2278"/>
    <x v="4"/>
    <x v="2"/>
    <x v="4862"/>
    <x v="1150"/>
    <x v="5"/>
    <x v="11"/>
    <x v="1701"/>
    <x v="1"/>
    <x v="1"/>
    <x v="1"/>
    <x v="4771"/>
    <x v="4772"/>
    <x v="4772"/>
    <x v="1"/>
    <x v="1"/>
  </r>
  <r>
    <x v="5"/>
    <x v="114"/>
    <x v="3"/>
    <x v="0"/>
    <x v="0"/>
    <x v="1825"/>
    <x v="9"/>
    <x v="4"/>
    <x v="4863"/>
    <x v="1040"/>
    <x v="0"/>
    <x v="2"/>
    <x v="3863"/>
    <x v="3"/>
    <x v="3"/>
    <x v="3"/>
    <x v="4772"/>
    <x v="4773"/>
    <x v="4773"/>
    <x v="3"/>
    <x v="3"/>
  </r>
  <r>
    <x v="1"/>
    <x v="116"/>
    <x v="5"/>
    <x v="1"/>
    <x v="1"/>
    <x v="74"/>
    <x v="6"/>
    <x v="7"/>
    <x v="4864"/>
    <x v="1116"/>
    <x v="1"/>
    <x v="185"/>
    <x v="2314"/>
    <x v="5"/>
    <x v="5"/>
    <x v="5"/>
    <x v="4773"/>
    <x v="4774"/>
    <x v="4774"/>
    <x v="5"/>
    <x v="5"/>
  </r>
  <r>
    <x v="0"/>
    <x v="72"/>
    <x v="5"/>
    <x v="1"/>
    <x v="0"/>
    <x v="1141"/>
    <x v="0"/>
    <x v="4"/>
    <x v="4865"/>
    <x v="910"/>
    <x v="6"/>
    <x v="2"/>
    <x v="3864"/>
    <x v="5"/>
    <x v="5"/>
    <x v="5"/>
    <x v="4774"/>
    <x v="4775"/>
    <x v="4775"/>
    <x v="5"/>
    <x v="5"/>
  </r>
  <r>
    <x v="3"/>
    <x v="20"/>
    <x v="11"/>
    <x v="0"/>
    <x v="1"/>
    <x v="561"/>
    <x v="7"/>
    <x v="4"/>
    <x v="4866"/>
    <x v="760"/>
    <x v="5"/>
    <x v="241"/>
    <x v="3865"/>
    <x v="11"/>
    <x v="11"/>
    <x v="11"/>
    <x v="4775"/>
    <x v="4776"/>
    <x v="4776"/>
    <x v="11"/>
    <x v="11"/>
  </r>
  <r>
    <x v="5"/>
    <x v="87"/>
    <x v="10"/>
    <x v="1"/>
    <x v="3"/>
    <x v="852"/>
    <x v="7"/>
    <x v="0"/>
    <x v="4867"/>
    <x v="667"/>
    <x v="2"/>
    <x v="8"/>
    <x v="3866"/>
    <x v="10"/>
    <x v="10"/>
    <x v="10"/>
    <x v="4776"/>
    <x v="4777"/>
    <x v="4777"/>
    <x v="10"/>
    <x v="10"/>
  </r>
  <r>
    <x v="1"/>
    <x v="36"/>
    <x v="7"/>
    <x v="0"/>
    <x v="2"/>
    <x v="1116"/>
    <x v="11"/>
    <x v="4"/>
    <x v="4868"/>
    <x v="1087"/>
    <x v="1"/>
    <x v="69"/>
    <x v="1750"/>
    <x v="7"/>
    <x v="7"/>
    <x v="7"/>
    <x v="4777"/>
    <x v="4778"/>
    <x v="4778"/>
    <x v="7"/>
    <x v="7"/>
  </r>
  <r>
    <x v="3"/>
    <x v="94"/>
    <x v="11"/>
    <x v="1"/>
    <x v="1"/>
    <x v="229"/>
    <x v="4"/>
    <x v="3"/>
    <x v="4869"/>
    <x v="1423"/>
    <x v="2"/>
    <x v="256"/>
    <x v="3867"/>
    <x v="11"/>
    <x v="11"/>
    <x v="11"/>
    <x v="4778"/>
    <x v="4779"/>
    <x v="4779"/>
    <x v="11"/>
    <x v="11"/>
  </r>
  <r>
    <x v="1"/>
    <x v="153"/>
    <x v="7"/>
    <x v="0"/>
    <x v="0"/>
    <x v="2279"/>
    <x v="10"/>
    <x v="2"/>
    <x v="4870"/>
    <x v="364"/>
    <x v="2"/>
    <x v="95"/>
    <x v="1976"/>
    <x v="7"/>
    <x v="7"/>
    <x v="7"/>
    <x v="4779"/>
    <x v="4780"/>
    <x v="4780"/>
    <x v="7"/>
    <x v="7"/>
  </r>
  <r>
    <x v="2"/>
    <x v="51"/>
    <x v="7"/>
    <x v="1"/>
    <x v="1"/>
    <x v="1674"/>
    <x v="7"/>
    <x v="3"/>
    <x v="4871"/>
    <x v="2292"/>
    <x v="3"/>
    <x v="2"/>
    <x v="3800"/>
    <x v="7"/>
    <x v="7"/>
    <x v="7"/>
    <x v="4780"/>
    <x v="4781"/>
    <x v="4781"/>
    <x v="7"/>
    <x v="7"/>
  </r>
  <r>
    <x v="2"/>
    <x v="104"/>
    <x v="5"/>
    <x v="0"/>
    <x v="0"/>
    <x v="253"/>
    <x v="3"/>
    <x v="2"/>
    <x v="4872"/>
    <x v="2293"/>
    <x v="1"/>
    <x v="173"/>
    <x v="3868"/>
    <x v="5"/>
    <x v="5"/>
    <x v="5"/>
    <x v="4781"/>
    <x v="4782"/>
    <x v="4782"/>
    <x v="5"/>
    <x v="5"/>
  </r>
  <r>
    <x v="5"/>
    <x v="28"/>
    <x v="7"/>
    <x v="0"/>
    <x v="0"/>
    <x v="1114"/>
    <x v="3"/>
    <x v="1"/>
    <x v="4873"/>
    <x v="1109"/>
    <x v="4"/>
    <x v="2"/>
    <x v="3869"/>
    <x v="7"/>
    <x v="7"/>
    <x v="7"/>
    <x v="4782"/>
    <x v="4783"/>
    <x v="4783"/>
    <x v="7"/>
    <x v="7"/>
  </r>
  <r>
    <x v="3"/>
    <x v="50"/>
    <x v="6"/>
    <x v="0"/>
    <x v="3"/>
    <x v="375"/>
    <x v="5"/>
    <x v="3"/>
    <x v="4874"/>
    <x v="1369"/>
    <x v="2"/>
    <x v="69"/>
    <x v="968"/>
    <x v="6"/>
    <x v="6"/>
    <x v="6"/>
    <x v="4783"/>
    <x v="4784"/>
    <x v="4784"/>
    <x v="6"/>
    <x v="6"/>
  </r>
  <r>
    <x v="2"/>
    <x v="155"/>
    <x v="11"/>
    <x v="0"/>
    <x v="0"/>
    <x v="1676"/>
    <x v="3"/>
    <x v="0"/>
    <x v="4875"/>
    <x v="1078"/>
    <x v="0"/>
    <x v="57"/>
    <x v="3870"/>
    <x v="11"/>
    <x v="11"/>
    <x v="11"/>
    <x v="4784"/>
    <x v="4785"/>
    <x v="4785"/>
    <x v="11"/>
    <x v="11"/>
  </r>
  <r>
    <x v="0"/>
    <x v="181"/>
    <x v="5"/>
    <x v="0"/>
    <x v="1"/>
    <x v="1979"/>
    <x v="7"/>
    <x v="5"/>
    <x v="4876"/>
    <x v="2006"/>
    <x v="1"/>
    <x v="2"/>
    <x v="3871"/>
    <x v="5"/>
    <x v="5"/>
    <x v="5"/>
    <x v="4785"/>
    <x v="4786"/>
    <x v="4786"/>
    <x v="5"/>
    <x v="5"/>
  </r>
  <r>
    <x v="5"/>
    <x v="127"/>
    <x v="8"/>
    <x v="1"/>
    <x v="1"/>
    <x v="1419"/>
    <x v="9"/>
    <x v="4"/>
    <x v="4877"/>
    <x v="53"/>
    <x v="0"/>
    <x v="69"/>
    <x v="3872"/>
    <x v="8"/>
    <x v="8"/>
    <x v="8"/>
    <x v="4786"/>
    <x v="4787"/>
    <x v="4787"/>
    <x v="8"/>
    <x v="8"/>
  </r>
  <r>
    <x v="3"/>
    <x v="124"/>
    <x v="5"/>
    <x v="1"/>
    <x v="0"/>
    <x v="2082"/>
    <x v="4"/>
    <x v="3"/>
    <x v="4878"/>
    <x v="1930"/>
    <x v="1"/>
    <x v="19"/>
    <x v="2379"/>
    <x v="5"/>
    <x v="5"/>
    <x v="5"/>
    <x v="4787"/>
    <x v="4788"/>
    <x v="4788"/>
    <x v="5"/>
    <x v="5"/>
  </r>
  <r>
    <x v="2"/>
    <x v="112"/>
    <x v="7"/>
    <x v="1"/>
    <x v="1"/>
    <x v="2280"/>
    <x v="7"/>
    <x v="5"/>
    <x v="4879"/>
    <x v="2174"/>
    <x v="0"/>
    <x v="4"/>
    <x v="3873"/>
    <x v="7"/>
    <x v="7"/>
    <x v="7"/>
    <x v="4788"/>
    <x v="4789"/>
    <x v="4789"/>
    <x v="7"/>
    <x v="7"/>
  </r>
  <r>
    <x v="1"/>
    <x v="99"/>
    <x v="10"/>
    <x v="1"/>
    <x v="3"/>
    <x v="861"/>
    <x v="1"/>
    <x v="5"/>
    <x v="4880"/>
    <x v="702"/>
    <x v="6"/>
    <x v="183"/>
    <x v="3874"/>
    <x v="10"/>
    <x v="10"/>
    <x v="10"/>
    <x v="4789"/>
    <x v="4790"/>
    <x v="4790"/>
    <x v="10"/>
    <x v="10"/>
  </r>
  <r>
    <x v="1"/>
    <x v="123"/>
    <x v="2"/>
    <x v="0"/>
    <x v="3"/>
    <x v="1240"/>
    <x v="0"/>
    <x v="1"/>
    <x v="4881"/>
    <x v="2173"/>
    <x v="1"/>
    <x v="2"/>
    <x v="3875"/>
    <x v="2"/>
    <x v="2"/>
    <x v="2"/>
    <x v="4790"/>
    <x v="4791"/>
    <x v="4791"/>
    <x v="2"/>
    <x v="2"/>
  </r>
  <r>
    <x v="0"/>
    <x v="27"/>
    <x v="9"/>
    <x v="1"/>
    <x v="1"/>
    <x v="2281"/>
    <x v="4"/>
    <x v="4"/>
    <x v="4882"/>
    <x v="488"/>
    <x v="2"/>
    <x v="75"/>
    <x v="287"/>
    <x v="9"/>
    <x v="9"/>
    <x v="9"/>
    <x v="292"/>
    <x v="292"/>
    <x v="292"/>
    <x v="9"/>
    <x v="9"/>
  </r>
  <r>
    <x v="6"/>
    <x v="103"/>
    <x v="1"/>
    <x v="0"/>
    <x v="0"/>
    <x v="661"/>
    <x v="8"/>
    <x v="1"/>
    <x v="4883"/>
    <x v="778"/>
    <x v="0"/>
    <x v="31"/>
    <x v="3876"/>
    <x v="1"/>
    <x v="1"/>
    <x v="1"/>
    <x v="4791"/>
    <x v="4792"/>
    <x v="4792"/>
    <x v="1"/>
    <x v="1"/>
  </r>
  <r>
    <x v="5"/>
    <x v="101"/>
    <x v="1"/>
    <x v="1"/>
    <x v="0"/>
    <x v="187"/>
    <x v="10"/>
    <x v="7"/>
    <x v="4884"/>
    <x v="1990"/>
    <x v="0"/>
    <x v="30"/>
    <x v="3600"/>
    <x v="1"/>
    <x v="1"/>
    <x v="1"/>
    <x v="4792"/>
    <x v="4793"/>
    <x v="4793"/>
    <x v="1"/>
    <x v="1"/>
  </r>
  <r>
    <x v="1"/>
    <x v="85"/>
    <x v="4"/>
    <x v="0"/>
    <x v="2"/>
    <x v="471"/>
    <x v="11"/>
    <x v="5"/>
    <x v="4885"/>
    <x v="2294"/>
    <x v="4"/>
    <x v="2"/>
    <x v="3877"/>
    <x v="4"/>
    <x v="4"/>
    <x v="4"/>
    <x v="4793"/>
    <x v="4794"/>
    <x v="4794"/>
    <x v="4"/>
    <x v="4"/>
  </r>
  <r>
    <x v="4"/>
    <x v="156"/>
    <x v="9"/>
    <x v="1"/>
    <x v="2"/>
    <x v="1474"/>
    <x v="1"/>
    <x v="1"/>
    <x v="4886"/>
    <x v="423"/>
    <x v="4"/>
    <x v="43"/>
    <x v="768"/>
    <x v="9"/>
    <x v="9"/>
    <x v="9"/>
    <x v="4794"/>
    <x v="4795"/>
    <x v="4795"/>
    <x v="9"/>
    <x v="9"/>
  </r>
  <r>
    <x v="4"/>
    <x v="115"/>
    <x v="1"/>
    <x v="0"/>
    <x v="1"/>
    <x v="2282"/>
    <x v="8"/>
    <x v="3"/>
    <x v="4887"/>
    <x v="635"/>
    <x v="4"/>
    <x v="2"/>
    <x v="3878"/>
    <x v="1"/>
    <x v="1"/>
    <x v="1"/>
    <x v="4795"/>
    <x v="4796"/>
    <x v="4796"/>
    <x v="1"/>
    <x v="1"/>
  </r>
  <r>
    <x v="1"/>
    <x v="109"/>
    <x v="10"/>
    <x v="1"/>
    <x v="2"/>
    <x v="650"/>
    <x v="8"/>
    <x v="5"/>
    <x v="4888"/>
    <x v="1522"/>
    <x v="0"/>
    <x v="120"/>
    <x v="3164"/>
    <x v="10"/>
    <x v="10"/>
    <x v="10"/>
    <x v="4796"/>
    <x v="4797"/>
    <x v="4797"/>
    <x v="10"/>
    <x v="10"/>
  </r>
  <r>
    <x v="5"/>
    <x v="117"/>
    <x v="1"/>
    <x v="0"/>
    <x v="1"/>
    <x v="358"/>
    <x v="0"/>
    <x v="1"/>
    <x v="4889"/>
    <x v="1873"/>
    <x v="5"/>
    <x v="283"/>
    <x v="1883"/>
    <x v="1"/>
    <x v="1"/>
    <x v="1"/>
    <x v="4797"/>
    <x v="4798"/>
    <x v="4798"/>
    <x v="1"/>
    <x v="1"/>
  </r>
  <r>
    <x v="0"/>
    <x v="69"/>
    <x v="2"/>
    <x v="1"/>
    <x v="1"/>
    <x v="2283"/>
    <x v="6"/>
    <x v="7"/>
    <x v="4890"/>
    <x v="766"/>
    <x v="3"/>
    <x v="21"/>
    <x v="3879"/>
    <x v="2"/>
    <x v="2"/>
    <x v="2"/>
    <x v="4798"/>
    <x v="4799"/>
    <x v="4799"/>
    <x v="2"/>
    <x v="2"/>
  </r>
  <r>
    <x v="0"/>
    <x v="146"/>
    <x v="8"/>
    <x v="0"/>
    <x v="2"/>
    <x v="374"/>
    <x v="7"/>
    <x v="0"/>
    <x v="4891"/>
    <x v="2274"/>
    <x v="5"/>
    <x v="2"/>
    <x v="2982"/>
    <x v="8"/>
    <x v="8"/>
    <x v="8"/>
    <x v="4799"/>
    <x v="4800"/>
    <x v="4800"/>
    <x v="8"/>
    <x v="8"/>
  </r>
  <r>
    <x v="1"/>
    <x v="89"/>
    <x v="7"/>
    <x v="1"/>
    <x v="2"/>
    <x v="1411"/>
    <x v="7"/>
    <x v="2"/>
    <x v="4892"/>
    <x v="1990"/>
    <x v="0"/>
    <x v="227"/>
    <x v="2603"/>
    <x v="7"/>
    <x v="7"/>
    <x v="7"/>
    <x v="4800"/>
    <x v="4801"/>
    <x v="4801"/>
    <x v="7"/>
    <x v="7"/>
  </r>
  <r>
    <x v="3"/>
    <x v="151"/>
    <x v="5"/>
    <x v="0"/>
    <x v="0"/>
    <x v="2284"/>
    <x v="10"/>
    <x v="4"/>
    <x v="4893"/>
    <x v="517"/>
    <x v="3"/>
    <x v="78"/>
    <x v="3880"/>
    <x v="5"/>
    <x v="5"/>
    <x v="5"/>
    <x v="4801"/>
    <x v="4802"/>
    <x v="4802"/>
    <x v="5"/>
    <x v="5"/>
  </r>
  <r>
    <x v="4"/>
    <x v="160"/>
    <x v="6"/>
    <x v="1"/>
    <x v="2"/>
    <x v="1949"/>
    <x v="3"/>
    <x v="0"/>
    <x v="4894"/>
    <x v="1716"/>
    <x v="2"/>
    <x v="8"/>
    <x v="2108"/>
    <x v="6"/>
    <x v="6"/>
    <x v="6"/>
    <x v="4802"/>
    <x v="4803"/>
    <x v="4803"/>
    <x v="6"/>
    <x v="6"/>
  </r>
  <r>
    <x v="4"/>
    <x v="6"/>
    <x v="0"/>
    <x v="1"/>
    <x v="3"/>
    <x v="47"/>
    <x v="4"/>
    <x v="7"/>
    <x v="4895"/>
    <x v="1146"/>
    <x v="1"/>
    <x v="2"/>
    <x v="3881"/>
    <x v="0"/>
    <x v="0"/>
    <x v="0"/>
    <x v="4803"/>
    <x v="4804"/>
    <x v="4804"/>
    <x v="0"/>
    <x v="0"/>
  </r>
  <r>
    <x v="1"/>
    <x v="89"/>
    <x v="8"/>
    <x v="1"/>
    <x v="0"/>
    <x v="1601"/>
    <x v="0"/>
    <x v="7"/>
    <x v="4896"/>
    <x v="838"/>
    <x v="5"/>
    <x v="2"/>
    <x v="3882"/>
    <x v="8"/>
    <x v="8"/>
    <x v="8"/>
    <x v="4804"/>
    <x v="4805"/>
    <x v="4805"/>
    <x v="8"/>
    <x v="8"/>
  </r>
  <r>
    <x v="2"/>
    <x v="4"/>
    <x v="4"/>
    <x v="1"/>
    <x v="3"/>
    <x v="1486"/>
    <x v="1"/>
    <x v="0"/>
    <x v="4897"/>
    <x v="1408"/>
    <x v="3"/>
    <x v="261"/>
    <x v="3883"/>
    <x v="4"/>
    <x v="4"/>
    <x v="4"/>
    <x v="4805"/>
    <x v="4806"/>
    <x v="4806"/>
    <x v="4"/>
    <x v="4"/>
  </r>
  <r>
    <x v="1"/>
    <x v="73"/>
    <x v="3"/>
    <x v="0"/>
    <x v="1"/>
    <x v="1723"/>
    <x v="3"/>
    <x v="0"/>
    <x v="4898"/>
    <x v="2295"/>
    <x v="1"/>
    <x v="1"/>
    <x v="430"/>
    <x v="3"/>
    <x v="3"/>
    <x v="3"/>
    <x v="4806"/>
    <x v="4807"/>
    <x v="4807"/>
    <x v="3"/>
    <x v="3"/>
  </r>
  <r>
    <x v="1"/>
    <x v="116"/>
    <x v="8"/>
    <x v="1"/>
    <x v="1"/>
    <x v="345"/>
    <x v="11"/>
    <x v="1"/>
    <x v="4899"/>
    <x v="317"/>
    <x v="6"/>
    <x v="96"/>
    <x v="1065"/>
    <x v="8"/>
    <x v="8"/>
    <x v="8"/>
    <x v="4807"/>
    <x v="4808"/>
    <x v="4808"/>
    <x v="8"/>
    <x v="8"/>
  </r>
  <r>
    <x v="5"/>
    <x v="166"/>
    <x v="4"/>
    <x v="0"/>
    <x v="0"/>
    <x v="1190"/>
    <x v="8"/>
    <x v="3"/>
    <x v="4900"/>
    <x v="112"/>
    <x v="5"/>
    <x v="7"/>
    <x v="3884"/>
    <x v="4"/>
    <x v="4"/>
    <x v="4"/>
    <x v="4808"/>
    <x v="4809"/>
    <x v="4809"/>
    <x v="4"/>
    <x v="4"/>
  </r>
  <r>
    <x v="5"/>
    <x v="161"/>
    <x v="8"/>
    <x v="1"/>
    <x v="2"/>
    <x v="2285"/>
    <x v="5"/>
    <x v="6"/>
    <x v="4901"/>
    <x v="1134"/>
    <x v="2"/>
    <x v="2"/>
    <x v="2336"/>
    <x v="8"/>
    <x v="8"/>
    <x v="8"/>
    <x v="4809"/>
    <x v="4810"/>
    <x v="4810"/>
    <x v="8"/>
    <x v="8"/>
  </r>
  <r>
    <x v="1"/>
    <x v="178"/>
    <x v="3"/>
    <x v="0"/>
    <x v="2"/>
    <x v="1664"/>
    <x v="7"/>
    <x v="2"/>
    <x v="4902"/>
    <x v="498"/>
    <x v="4"/>
    <x v="44"/>
    <x v="3885"/>
    <x v="3"/>
    <x v="3"/>
    <x v="3"/>
    <x v="4810"/>
    <x v="4811"/>
    <x v="4811"/>
    <x v="3"/>
    <x v="3"/>
  </r>
  <r>
    <x v="1"/>
    <x v="140"/>
    <x v="9"/>
    <x v="1"/>
    <x v="1"/>
    <x v="2286"/>
    <x v="1"/>
    <x v="5"/>
    <x v="4903"/>
    <x v="1079"/>
    <x v="2"/>
    <x v="65"/>
    <x v="3886"/>
    <x v="9"/>
    <x v="9"/>
    <x v="9"/>
    <x v="4811"/>
    <x v="4812"/>
    <x v="4812"/>
    <x v="9"/>
    <x v="9"/>
  </r>
  <r>
    <x v="5"/>
    <x v="70"/>
    <x v="4"/>
    <x v="1"/>
    <x v="0"/>
    <x v="1072"/>
    <x v="4"/>
    <x v="7"/>
    <x v="4904"/>
    <x v="2296"/>
    <x v="3"/>
    <x v="27"/>
    <x v="944"/>
    <x v="4"/>
    <x v="4"/>
    <x v="4"/>
    <x v="4812"/>
    <x v="4813"/>
    <x v="4813"/>
    <x v="4"/>
    <x v="4"/>
  </r>
  <r>
    <x v="0"/>
    <x v="113"/>
    <x v="2"/>
    <x v="0"/>
    <x v="2"/>
    <x v="515"/>
    <x v="6"/>
    <x v="7"/>
    <x v="4905"/>
    <x v="2297"/>
    <x v="1"/>
    <x v="16"/>
    <x v="3887"/>
    <x v="2"/>
    <x v="2"/>
    <x v="2"/>
    <x v="4813"/>
    <x v="4814"/>
    <x v="4814"/>
    <x v="2"/>
    <x v="2"/>
  </r>
  <r>
    <x v="1"/>
    <x v="139"/>
    <x v="11"/>
    <x v="0"/>
    <x v="1"/>
    <x v="2287"/>
    <x v="2"/>
    <x v="5"/>
    <x v="4906"/>
    <x v="2298"/>
    <x v="5"/>
    <x v="96"/>
    <x v="3888"/>
    <x v="11"/>
    <x v="11"/>
    <x v="11"/>
    <x v="4814"/>
    <x v="4815"/>
    <x v="4815"/>
    <x v="11"/>
    <x v="11"/>
  </r>
  <r>
    <x v="3"/>
    <x v="24"/>
    <x v="8"/>
    <x v="0"/>
    <x v="1"/>
    <x v="2007"/>
    <x v="7"/>
    <x v="4"/>
    <x v="4907"/>
    <x v="1602"/>
    <x v="4"/>
    <x v="2"/>
    <x v="3104"/>
    <x v="8"/>
    <x v="8"/>
    <x v="8"/>
    <x v="4815"/>
    <x v="4816"/>
    <x v="4816"/>
    <x v="8"/>
    <x v="8"/>
  </r>
  <r>
    <x v="2"/>
    <x v="102"/>
    <x v="5"/>
    <x v="0"/>
    <x v="0"/>
    <x v="946"/>
    <x v="1"/>
    <x v="6"/>
    <x v="4908"/>
    <x v="1404"/>
    <x v="1"/>
    <x v="75"/>
    <x v="3889"/>
    <x v="5"/>
    <x v="5"/>
    <x v="5"/>
    <x v="4816"/>
    <x v="4817"/>
    <x v="4817"/>
    <x v="5"/>
    <x v="5"/>
  </r>
  <r>
    <x v="2"/>
    <x v="4"/>
    <x v="1"/>
    <x v="1"/>
    <x v="2"/>
    <x v="564"/>
    <x v="6"/>
    <x v="7"/>
    <x v="4909"/>
    <x v="99"/>
    <x v="5"/>
    <x v="29"/>
    <x v="879"/>
    <x v="1"/>
    <x v="1"/>
    <x v="1"/>
    <x v="4817"/>
    <x v="4818"/>
    <x v="4818"/>
    <x v="1"/>
    <x v="12"/>
  </r>
  <r>
    <x v="5"/>
    <x v="114"/>
    <x v="0"/>
    <x v="0"/>
    <x v="2"/>
    <x v="970"/>
    <x v="6"/>
    <x v="5"/>
    <x v="4910"/>
    <x v="1085"/>
    <x v="3"/>
    <x v="38"/>
    <x v="3890"/>
    <x v="0"/>
    <x v="0"/>
    <x v="0"/>
    <x v="4818"/>
    <x v="4819"/>
    <x v="4819"/>
    <x v="0"/>
    <x v="0"/>
  </r>
  <r>
    <x v="1"/>
    <x v="81"/>
    <x v="8"/>
    <x v="0"/>
    <x v="3"/>
    <x v="1844"/>
    <x v="1"/>
    <x v="4"/>
    <x v="4911"/>
    <x v="1485"/>
    <x v="6"/>
    <x v="3"/>
    <x v="1468"/>
    <x v="8"/>
    <x v="8"/>
    <x v="8"/>
    <x v="4819"/>
    <x v="4820"/>
    <x v="4820"/>
    <x v="8"/>
    <x v="8"/>
  </r>
  <r>
    <x v="5"/>
    <x v="92"/>
    <x v="10"/>
    <x v="1"/>
    <x v="2"/>
    <x v="2288"/>
    <x v="5"/>
    <x v="5"/>
    <x v="4912"/>
    <x v="2299"/>
    <x v="3"/>
    <x v="19"/>
    <x v="3891"/>
    <x v="10"/>
    <x v="10"/>
    <x v="10"/>
    <x v="4820"/>
    <x v="4821"/>
    <x v="4821"/>
    <x v="10"/>
    <x v="10"/>
  </r>
  <r>
    <x v="0"/>
    <x v="27"/>
    <x v="4"/>
    <x v="1"/>
    <x v="1"/>
    <x v="2289"/>
    <x v="3"/>
    <x v="6"/>
    <x v="4913"/>
    <x v="1560"/>
    <x v="6"/>
    <x v="2"/>
    <x v="3892"/>
    <x v="4"/>
    <x v="4"/>
    <x v="4"/>
    <x v="4821"/>
    <x v="4822"/>
    <x v="4822"/>
    <x v="4"/>
    <x v="4"/>
  </r>
  <r>
    <x v="5"/>
    <x v="58"/>
    <x v="10"/>
    <x v="0"/>
    <x v="3"/>
    <x v="696"/>
    <x v="9"/>
    <x v="4"/>
    <x v="4914"/>
    <x v="1627"/>
    <x v="0"/>
    <x v="122"/>
    <x v="2314"/>
    <x v="10"/>
    <x v="10"/>
    <x v="10"/>
    <x v="4822"/>
    <x v="4823"/>
    <x v="4823"/>
    <x v="10"/>
    <x v="10"/>
  </r>
  <r>
    <x v="1"/>
    <x v="99"/>
    <x v="10"/>
    <x v="0"/>
    <x v="2"/>
    <x v="2290"/>
    <x v="3"/>
    <x v="7"/>
    <x v="4915"/>
    <x v="2124"/>
    <x v="1"/>
    <x v="65"/>
    <x v="3893"/>
    <x v="10"/>
    <x v="10"/>
    <x v="10"/>
    <x v="4823"/>
    <x v="4824"/>
    <x v="4824"/>
    <x v="10"/>
    <x v="10"/>
  </r>
  <r>
    <x v="1"/>
    <x v="55"/>
    <x v="6"/>
    <x v="0"/>
    <x v="1"/>
    <x v="1094"/>
    <x v="2"/>
    <x v="2"/>
    <x v="4916"/>
    <x v="2049"/>
    <x v="6"/>
    <x v="148"/>
    <x v="3894"/>
    <x v="6"/>
    <x v="6"/>
    <x v="6"/>
    <x v="4824"/>
    <x v="4825"/>
    <x v="4825"/>
    <x v="6"/>
    <x v="6"/>
  </r>
  <r>
    <x v="6"/>
    <x v="180"/>
    <x v="6"/>
    <x v="0"/>
    <x v="0"/>
    <x v="2291"/>
    <x v="8"/>
    <x v="1"/>
    <x v="4917"/>
    <x v="953"/>
    <x v="6"/>
    <x v="11"/>
    <x v="3895"/>
    <x v="6"/>
    <x v="6"/>
    <x v="6"/>
    <x v="4825"/>
    <x v="4826"/>
    <x v="4826"/>
    <x v="6"/>
    <x v="6"/>
  </r>
  <r>
    <x v="4"/>
    <x v="115"/>
    <x v="1"/>
    <x v="0"/>
    <x v="3"/>
    <x v="189"/>
    <x v="9"/>
    <x v="5"/>
    <x v="4918"/>
    <x v="2300"/>
    <x v="4"/>
    <x v="47"/>
    <x v="3511"/>
    <x v="1"/>
    <x v="1"/>
    <x v="1"/>
    <x v="4826"/>
    <x v="4827"/>
    <x v="4827"/>
    <x v="1"/>
    <x v="1"/>
  </r>
  <r>
    <x v="1"/>
    <x v="109"/>
    <x v="10"/>
    <x v="0"/>
    <x v="0"/>
    <x v="1208"/>
    <x v="1"/>
    <x v="7"/>
    <x v="4919"/>
    <x v="2253"/>
    <x v="4"/>
    <x v="138"/>
    <x v="3896"/>
    <x v="10"/>
    <x v="10"/>
    <x v="10"/>
    <x v="4827"/>
    <x v="4828"/>
    <x v="4828"/>
    <x v="10"/>
    <x v="10"/>
  </r>
  <r>
    <x v="1"/>
    <x v="159"/>
    <x v="6"/>
    <x v="1"/>
    <x v="3"/>
    <x v="1163"/>
    <x v="8"/>
    <x v="5"/>
    <x v="4920"/>
    <x v="2301"/>
    <x v="4"/>
    <x v="80"/>
    <x v="1812"/>
    <x v="6"/>
    <x v="6"/>
    <x v="6"/>
    <x v="4828"/>
    <x v="4829"/>
    <x v="4829"/>
    <x v="6"/>
    <x v="6"/>
  </r>
  <r>
    <x v="1"/>
    <x v="93"/>
    <x v="6"/>
    <x v="1"/>
    <x v="3"/>
    <x v="1879"/>
    <x v="4"/>
    <x v="5"/>
    <x v="4921"/>
    <x v="2302"/>
    <x v="0"/>
    <x v="102"/>
    <x v="3897"/>
    <x v="6"/>
    <x v="6"/>
    <x v="6"/>
    <x v="4829"/>
    <x v="4830"/>
    <x v="4830"/>
    <x v="6"/>
    <x v="6"/>
  </r>
  <r>
    <x v="5"/>
    <x v="145"/>
    <x v="5"/>
    <x v="0"/>
    <x v="1"/>
    <x v="510"/>
    <x v="7"/>
    <x v="5"/>
    <x v="4922"/>
    <x v="2303"/>
    <x v="5"/>
    <x v="206"/>
    <x v="3898"/>
    <x v="5"/>
    <x v="5"/>
    <x v="5"/>
    <x v="4830"/>
    <x v="4831"/>
    <x v="4831"/>
    <x v="5"/>
    <x v="5"/>
  </r>
  <r>
    <x v="4"/>
    <x v="6"/>
    <x v="5"/>
    <x v="0"/>
    <x v="0"/>
    <x v="2044"/>
    <x v="0"/>
    <x v="5"/>
    <x v="4923"/>
    <x v="1917"/>
    <x v="3"/>
    <x v="71"/>
    <x v="497"/>
    <x v="5"/>
    <x v="5"/>
    <x v="5"/>
    <x v="4831"/>
    <x v="4832"/>
    <x v="4832"/>
    <x v="5"/>
    <x v="5"/>
  </r>
  <r>
    <x v="1"/>
    <x v="16"/>
    <x v="6"/>
    <x v="1"/>
    <x v="1"/>
    <x v="391"/>
    <x v="4"/>
    <x v="3"/>
    <x v="4924"/>
    <x v="540"/>
    <x v="5"/>
    <x v="250"/>
    <x v="1269"/>
    <x v="6"/>
    <x v="6"/>
    <x v="6"/>
    <x v="4832"/>
    <x v="4833"/>
    <x v="4833"/>
    <x v="6"/>
    <x v="6"/>
  </r>
  <r>
    <x v="1"/>
    <x v="152"/>
    <x v="0"/>
    <x v="1"/>
    <x v="3"/>
    <x v="2096"/>
    <x v="2"/>
    <x v="0"/>
    <x v="4925"/>
    <x v="669"/>
    <x v="2"/>
    <x v="11"/>
    <x v="3899"/>
    <x v="0"/>
    <x v="0"/>
    <x v="0"/>
    <x v="4833"/>
    <x v="4834"/>
    <x v="4834"/>
    <x v="0"/>
    <x v="0"/>
  </r>
  <r>
    <x v="1"/>
    <x v="142"/>
    <x v="10"/>
    <x v="1"/>
    <x v="0"/>
    <x v="1825"/>
    <x v="9"/>
    <x v="4"/>
    <x v="4926"/>
    <x v="2304"/>
    <x v="5"/>
    <x v="37"/>
    <x v="458"/>
    <x v="10"/>
    <x v="10"/>
    <x v="10"/>
    <x v="4834"/>
    <x v="4835"/>
    <x v="4835"/>
    <x v="10"/>
    <x v="10"/>
  </r>
  <r>
    <x v="1"/>
    <x v="71"/>
    <x v="11"/>
    <x v="0"/>
    <x v="2"/>
    <x v="27"/>
    <x v="10"/>
    <x v="7"/>
    <x v="4927"/>
    <x v="2305"/>
    <x v="3"/>
    <x v="131"/>
    <x v="3900"/>
    <x v="11"/>
    <x v="11"/>
    <x v="11"/>
    <x v="4835"/>
    <x v="4836"/>
    <x v="4836"/>
    <x v="11"/>
    <x v="11"/>
  </r>
  <r>
    <x v="3"/>
    <x v="30"/>
    <x v="11"/>
    <x v="0"/>
    <x v="2"/>
    <x v="1927"/>
    <x v="5"/>
    <x v="0"/>
    <x v="4928"/>
    <x v="850"/>
    <x v="4"/>
    <x v="2"/>
    <x v="3901"/>
    <x v="11"/>
    <x v="11"/>
    <x v="11"/>
    <x v="4836"/>
    <x v="4837"/>
    <x v="4837"/>
    <x v="11"/>
    <x v="11"/>
  </r>
  <r>
    <x v="4"/>
    <x v="31"/>
    <x v="7"/>
    <x v="1"/>
    <x v="2"/>
    <x v="2292"/>
    <x v="4"/>
    <x v="5"/>
    <x v="4929"/>
    <x v="799"/>
    <x v="2"/>
    <x v="22"/>
    <x v="3902"/>
    <x v="7"/>
    <x v="7"/>
    <x v="7"/>
    <x v="4837"/>
    <x v="4838"/>
    <x v="4838"/>
    <x v="7"/>
    <x v="7"/>
  </r>
  <r>
    <x v="1"/>
    <x v="178"/>
    <x v="1"/>
    <x v="1"/>
    <x v="0"/>
    <x v="104"/>
    <x v="3"/>
    <x v="1"/>
    <x v="4930"/>
    <x v="2306"/>
    <x v="1"/>
    <x v="2"/>
    <x v="3903"/>
    <x v="1"/>
    <x v="1"/>
    <x v="1"/>
    <x v="4838"/>
    <x v="4839"/>
    <x v="4839"/>
    <x v="1"/>
    <x v="1"/>
  </r>
  <r>
    <x v="1"/>
    <x v="2"/>
    <x v="6"/>
    <x v="1"/>
    <x v="0"/>
    <x v="855"/>
    <x v="8"/>
    <x v="1"/>
    <x v="4931"/>
    <x v="2307"/>
    <x v="1"/>
    <x v="37"/>
    <x v="3904"/>
    <x v="6"/>
    <x v="6"/>
    <x v="6"/>
    <x v="4839"/>
    <x v="4840"/>
    <x v="4840"/>
    <x v="6"/>
    <x v="6"/>
  </r>
  <r>
    <x v="5"/>
    <x v="96"/>
    <x v="10"/>
    <x v="1"/>
    <x v="2"/>
    <x v="2293"/>
    <x v="11"/>
    <x v="3"/>
    <x v="4932"/>
    <x v="952"/>
    <x v="0"/>
    <x v="45"/>
    <x v="3905"/>
    <x v="10"/>
    <x v="10"/>
    <x v="10"/>
    <x v="4840"/>
    <x v="4841"/>
    <x v="4841"/>
    <x v="10"/>
    <x v="10"/>
  </r>
  <r>
    <x v="0"/>
    <x v="27"/>
    <x v="9"/>
    <x v="0"/>
    <x v="0"/>
    <x v="1021"/>
    <x v="9"/>
    <x v="3"/>
    <x v="4933"/>
    <x v="1491"/>
    <x v="0"/>
    <x v="26"/>
    <x v="1337"/>
    <x v="9"/>
    <x v="9"/>
    <x v="9"/>
    <x v="4841"/>
    <x v="4842"/>
    <x v="4842"/>
    <x v="9"/>
    <x v="9"/>
  </r>
  <r>
    <x v="1"/>
    <x v="2"/>
    <x v="10"/>
    <x v="0"/>
    <x v="0"/>
    <x v="825"/>
    <x v="8"/>
    <x v="7"/>
    <x v="4934"/>
    <x v="2308"/>
    <x v="4"/>
    <x v="49"/>
    <x v="3906"/>
    <x v="10"/>
    <x v="10"/>
    <x v="10"/>
    <x v="4842"/>
    <x v="4843"/>
    <x v="4843"/>
    <x v="10"/>
    <x v="10"/>
  </r>
  <r>
    <x v="4"/>
    <x v="158"/>
    <x v="7"/>
    <x v="1"/>
    <x v="2"/>
    <x v="377"/>
    <x v="7"/>
    <x v="6"/>
    <x v="4935"/>
    <x v="1323"/>
    <x v="0"/>
    <x v="2"/>
    <x v="3638"/>
    <x v="7"/>
    <x v="7"/>
    <x v="7"/>
    <x v="4843"/>
    <x v="4844"/>
    <x v="4844"/>
    <x v="7"/>
    <x v="7"/>
  </r>
  <r>
    <x v="1"/>
    <x v="99"/>
    <x v="5"/>
    <x v="0"/>
    <x v="1"/>
    <x v="721"/>
    <x v="7"/>
    <x v="7"/>
    <x v="4936"/>
    <x v="396"/>
    <x v="3"/>
    <x v="38"/>
    <x v="3658"/>
    <x v="5"/>
    <x v="5"/>
    <x v="5"/>
    <x v="4844"/>
    <x v="4845"/>
    <x v="4845"/>
    <x v="5"/>
    <x v="5"/>
  </r>
  <r>
    <x v="5"/>
    <x v="87"/>
    <x v="6"/>
    <x v="0"/>
    <x v="2"/>
    <x v="2294"/>
    <x v="0"/>
    <x v="1"/>
    <x v="4937"/>
    <x v="2309"/>
    <x v="2"/>
    <x v="2"/>
    <x v="3907"/>
    <x v="6"/>
    <x v="6"/>
    <x v="6"/>
    <x v="4845"/>
    <x v="4846"/>
    <x v="4846"/>
    <x v="6"/>
    <x v="6"/>
  </r>
  <r>
    <x v="1"/>
    <x v="109"/>
    <x v="7"/>
    <x v="1"/>
    <x v="3"/>
    <x v="1813"/>
    <x v="5"/>
    <x v="0"/>
    <x v="4938"/>
    <x v="204"/>
    <x v="3"/>
    <x v="2"/>
    <x v="3908"/>
    <x v="7"/>
    <x v="7"/>
    <x v="7"/>
    <x v="4846"/>
    <x v="4847"/>
    <x v="4847"/>
    <x v="7"/>
    <x v="7"/>
  </r>
  <r>
    <x v="5"/>
    <x v="126"/>
    <x v="7"/>
    <x v="1"/>
    <x v="3"/>
    <x v="1656"/>
    <x v="11"/>
    <x v="4"/>
    <x v="4939"/>
    <x v="2310"/>
    <x v="2"/>
    <x v="54"/>
    <x v="3408"/>
    <x v="7"/>
    <x v="7"/>
    <x v="7"/>
    <x v="4847"/>
    <x v="4848"/>
    <x v="4848"/>
    <x v="7"/>
    <x v="7"/>
  </r>
  <r>
    <x v="3"/>
    <x v="184"/>
    <x v="3"/>
    <x v="0"/>
    <x v="0"/>
    <x v="786"/>
    <x v="11"/>
    <x v="0"/>
    <x v="4940"/>
    <x v="442"/>
    <x v="6"/>
    <x v="187"/>
    <x v="3443"/>
    <x v="3"/>
    <x v="3"/>
    <x v="3"/>
    <x v="4848"/>
    <x v="4849"/>
    <x v="4849"/>
    <x v="3"/>
    <x v="3"/>
  </r>
  <r>
    <x v="5"/>
    <x v="161"/>
    <x v="0"/>
    <x v="1"/>
    <x v="3"/>
    <x v="2049"/>
    <x v="4"/>
    <x v="2"/>
    <x v="4941"/>
    <x v="2148"/>
    <x v="2"/>
    <x v="120"/>
    <x v="894"/>
    <x v="0"/>
    <x v="0"/>
    <x v="0"/>
    <x v="4849"/>
    <x v="4850"/>
    <x v="4850"/>
    <x v="0"/>
    <x v="0"/>
  </r>
  <r>
    <x v="2"/>
    <x v="82"/>
    <x v="4"/>
    <x v="0"/>
    <x v="0"/>
    <x v="1062"/>
    <x v="9"/>
    <x v="7"/>
    <x v="4942"/>
    <x v="2209"/>
    <x v="2"/>
    <x v="2"/>
    <x v="3669"/>
    <x v="4"/>
    <x v="4"/>
    <x v="4"/>
    <x v="4850"/>
    <x v="4851"/>
    <x v="4851"/>
    <x v="4"/>
    <x v="4"/>
  </r>
  <r>
    <x v="2"/>
    <x v="37"/>
    <x v="4"/>
    <x v="0"/>
    <x v="3"/>
    <x v="1406"/>
    <x v="1"/>
    <x v="5"/>
    <x v="4943"/>
    <x v="518"/>
    <x v="2"/>
    <x v="124"/>
    <x v="3909"/>
    <x v="4"/>
    <x v="4"/>
    <x v="4"/>
    <x v="4851"/>
    <x v="4852"/>
    <x v="4852"/>
    <x v="4"/>
    <x v="4"/>
  </r>
  <r>
    <x v="4"/>
    <x v="156"/>
    <x v="8"/>
    <x v="1"/>
    <x v="0"/>
    <x v="1815"/>
    <x v="1"/>
    <x v="3"/>
    <x v="4944"/>
    <x v="2311"/>
    <x v="3"/>
    <x v="57"/>
    <x v="3910"/>
    <x v="8"/>
    <x v="8"/>
    <x v="8"/>
    <x v="4852"/>
    <x v="4853"/>
    <x v="4853"/>
    <x v="8"/>
    <x v="8"/>
  </r>
  <r>
    <x v="2"/>
    <x v="112"/>
    <x v="3"/>
    <x v="1"/>
    <x v="3"/>
    <x v="1212"/>
    <x v="9"/>
    <x v="7"/>
    <x v="4945"/>
    <x v="1830"/>
    <x v="1"/>
    <x v="2"/>
    <x v="3911"/>
    <x v="3"/>
    <x v="3"/>
    <x v="3"/>
    <x v="4853"/>
    <x v="4854"/>
    <x v="4854"/>
    <x v="3"/>
    <x v="3"/>
  </r>
  <r>
    <x v="0"/>
    <x v="1"/>
    <x v="11"/>
    <x v="0"/>
    <x v="1"/>
    <x v="417"/>
    <x v="8"/>
    <x v="1"/>
    <x v="4946"/>
    <x v="2219"/>
    <x v="0"/>
    <x v="2"/>
    <x v="3912"/>
    <x v="11"/>
    <x v="11"/>
    <x v="11"/>
    <x v="4854"/>
    <x v="4855"/>
    <x v="4855"/>
    <x v="11"/>
    <x v="11"/>
  </r>
  <r>
    <x v="1"/>
    <x v="142"/>
    <x v="11"/>
    <x v="1"/>
    <x v="0"/>
    <x v="2295"/>
    <x v="11"/>
    <x v="2"/>
    <x v="4947"/>
    <x v="795"/>
    <x v="2"/>
    <x v="2"/>
    <x v="3913"/>
    <x v="11"/>
    <x v="11"/>
    <x v="11"/>
    <x v="4855"/>
    <x v="4856"/>
    <x v="4856"/>
    <x v="11"/>
    <x v="11"/>
  </r>
  <r>
    <x v="5"/>
    <x v="74"/>
    <x v="10"/>
    <x v="0"/>
    <x v="2"/>
    <x v="2065"/>
    <x v="9"/>
    <x v="2"/>
    <x v="4948"/>
    <x v="173"/>
    <x v="5"/>
    <x v="2"/>
    <x v="1255"/>
    <x v="10"/>
    <x v="10"/>
    <x v="10"/>
    <x v="4856"/>
    <x v="4857"/>
    <x v="4857"/>
    <x v="10"/>
    <x v="10"/>
  </r>
  <r>
    <x v="2"/>
    <x v="170"/>
    <x v="0"/>
    <x v="0"/>
    <x v="1"/>
    <x v="2120"/>
    <x v="9"/>
    <x v="1"/>
    <x v="4949"/>
    <x v="2123"/>
    <x v="3"/>
    <x v="166"/>
    <x v="3914"/>
    <x v="0"/>
    <x v="0"/>
    <x v="0"/>
    <x v="4857"/>
    <x v="4858"/>
    <x v="4858"/>
    <x v="0"/>
    <x v="0"/>
  </r>
  <r>
    <x v="5"/>
    <x v="34"/>
    <x v="5"/>
    <x v="0"/>
    <x v="3"/>
    <x v="349"/>
    <x v="6"/>
    <x v="2"/>
    <x v="4950"/>
    <x v="774"/>
    <x v="2"/>
    <x v="263"/>
    <x v="2198"/>
    <x v="5"/>
    <x v="5"/>
    <x v="5"/>
    <x v="4858"/>
    <x v="4859"/>
    <x v="4859"/>
    <x v="5"/>
    <x v="5"/>
  </r>
  <r>
    <x v="2"/>
    <x v="68"/>
    <x v="11"/>
    <x v="1"/>
    <x v="0"/>
    <x v="644"/>
    <x v="6"/>
    <x v="0"/>
    <x v="4951"/>
    <x v="968"/>
    <x v="0"/>
    <x v="66"/>
    <x v="285"/>
    <x v="11"/>
    <x v="11"/>
    <x v="11"/>
    <x v="4859"/>
    <x v="4860"/>
    <x v="4860"/>
    <x v="11"/>
    <x v="11"/>
  </r>
  <r>
    <x v="1"/>
    <x v="109"/>
    <x v="5"/>
    <x v="1"/>
    <x v="3"/>
    <x v="858"/>
    <x v="10"/>
    <x v="3"/>
    <x v="4952"/>
    <x v="705"/>
    <x v="0"/>
    <x v="267"/>
    <x v="3915"/>
    <x v="5"/>
    <x v="5"/>
    <x v="5"/>
    <x v="4860"/>
    <x v="4861"/>
    <x v="4861"/>
    <x v="5"/>
    <x v="5"/>
  </r>
  <r>
    <x v="2"/>
    <x v="112"/>
    <x v="2"/>
    <x v="0"/>
    <x v="1"/>
    <x v="2296"/>
    <x v="7"/>
    <x v="5"/>
    <x v="4953"/>
    <x v="1718"/>
    <x v="4"/>
    <x v="2"/>
    <x v="3916"/>
    <x v="2"/>
    <x v="2"/>
    <x v="2"/>
    <x v="4861"/>
    <x v="4862"/>
    <x v="4862"/>
    <x v="2"/>
    <x v="2"/>
  </r>
  <r>
    <x v="1"/>
    <x v="36"/>
    <x v="2"/>
    <x v="0"/>
    <x v="3"/>
    <x v="1843"/>
    <x v="10"/>
    <x v="1"/>
    <x v="4954"/>
    <x v="464"/>
    <x v="5"/>
    <x v="170"/>
    <x v="3917"/>
    <x v="2"/>
    <x v="2"/>
    <x v="2"/>
    <x v="4862"/>
    <x v="4863"/>
    <x v="4863"/>
    <x v="2"/>
    <x v="2"/>
  </r>
  <r>
    <x v="0"/>
    <x v="72"/>
    <x v="5"/>
    <x v="1"/>
    <x v="1"/>
    <x v="755"/>
    <x v="2"/>
    <x v="7"/>
    <x v="4955"/>
    <x v="1947"/>
    <x v="4"/>
    <x v="80"/>
    <x v="3918"/>
    <x v="5"/>
    <x v="5"/>
    <x v="5"/>
    <x v="4863"/>
    <x v="4864"/>
    <x v="4864"/>
    <x v="5"/>
    <x v="5"/>
  </r>
  <r>
    <x v="5"/>
    <x v="97"/>
    <x v="1"/>
    <x v="0"/>
    <x v="0"/>
    <x v="1605"/>
    <x v="9"/>
    <x v="2"/>
    <x v="4956"/>
    <x v="2312"/>
    <x v="3"/>
    <x v="2"/>
    <x v="3919"/>
    <x v="1"/>
    <x v="1"/>
    <x v="1"/>
    <x v="4864"/>
    <x v="4865"/>
    <x v="4865"/>
    <x v="1"/>
    <x v="1"/>
  </r>
  <r>
    <x v="0"/>
    <x v="181"/>
    <x v="0"/>
    <x v="0"/>
    <x v="2"/>
    <x v="189"/>
    <x v="9"/>
    <x v="5"/>
    <x v="4957"/>
    <x v="566"/>
    <x v="6"/>
    <x v="122"/>
    <x v="3920"/>
    <x v="0"/>
    <x v="0"/>
    <x v="0"/>
    <x v="4865"/>
    <x v="4866"/>
    <x v="4866"/>
    <x v="0"/>
    <x v="0"/>
  </r>
  <r>
    <x v="0"/>
    <x v="72"/>
    <x v="4"/>
    <x v="0"/>
    <x v="3"/>
    <x v="2265"/>
    <x v="7"/>
    <x v="2"/>
    <x v="4958"/>
    <x v="965"/>
    <x v="4"/>
    <x v="2"/>
    <x v="3921"/>
    <x v="4"/>
    <x v="4"/>
    <x v="4"/>
    <x v="4866"/>
    <x v="4867"/>
    <x v="4867"/>
    <x v="4"/>
    <x v="4"/>
  </r>
  <r>
    <x v="3"/>
    <x v="35"/>
    <x v="7"/>
    <x v="0"/>
    <x v="3"/>
    <x v="2297"/>
    <x v="5"/>
    <x v="3"/>
    <x v="4959"/>
    <x v="322"/>
    <x v="3"/>
    <x v="159"/>
    <x v="3922"/>
    <x v="7"/>
    <x v="7"/>
    <x v="7"/>
    <x v="4867"/>
    <x v="4868"/>
    <x v="4868"/>
    <x v="7"/>
    <x v="7"/>
  </r>
  <r>
    <x v="5"/>
    <x v="162"/>
    <x v="0"/>
    <x v="1"/>
    <x v="1"/>
    <x v="410"/>
    <x v="5"/>
    <x v="0"/>
    <x v="4960"/>
    <x v="794"/>
    <x v="1"/>
    <x v="37"/>
    <x v="3923"/>
    <x v="0"/>
    <x v="0"/>
    <x v="0"/>
    <x v="4868"/>
    <x v="4869"/>
    <x v="4869"/>
    <x v="0"/>
    <x v="0"/>
  </r>
  <r>
    <x v="4"/>
    <x v="23"/>
    <x v="4"/>
    <x v="1"/>
    <x v="1"/>
    <x v="1386"/>
    <x v="6"/>
    <x v="2"/>
    <x v="4961"/>
    <x v="2313"/>
    <x v="1"/>
    <x v="80"/>
    <x v="1982"/>
    <x v="4"/>
    <x v="4"/>
    <x v="4"/>
    <x v="4869"/>
    <x v="4870"/>
    <x v="4870"/>
    <x v="4"/>
    <x v="4"/>
  </r>
  <r>
    <x v="3"/>
    <x v="184"/>
    <x v="1"/>
    <x v="1"/>
    <x v="0"/>
    <x v="1390"/>
    <x v="9"/>
    <x v="3"/>
    <x v="4962"/>
    <x v="1362"/>
    <x v="2"/>
    <x v="2"/>
    <x v="2197"/>
    <x v="1"/>
    <x v="1"/>
    <x v="1"/>
    <x v="4870"/>
    <x v="4871"/>
    <x v="4871"/>
    <x v="1"/>
    <x v="1"/>
  </r>
  <r>
    <x v="1"/>
    <x v="36"/>
    <x v="7"/>
    <x v="1"/>
    <x v="1"/>
    <x v="583"/>
    <x v="5"/>
    <x v="5"/>
    <x v="4963"/>
    <x v="591"/>
    <x v="4"/>
    <x v="2"/>
    <x v="3924"/>
    <x v="7"/>
    <x v="7"/>
    <x v="7"/>
    <x v="4871"/>
    <x v="4872"/>
    <x v="4872"/>
    <x v="7"/>
    <x v="7"/>
  </r>
  <r>
    <x v="0"/>
    <x v="69"/>
    <x v="6"/>
    <x v="1"/>
    <x v="1"/>
    <x v="1121"/>
    <x v="5"/>
    <x v="5"/>
    <x v="4964"/>
    <x v="985"/>
    <x v="5"/>
    <x v="2"/>
    <x v="2506"/>
    <x v="6"/>
    <x v="6"/>
    <x v="6"/>
    <x v="4872"/>
    <x v="4873"/>
    <x v="4873"/>
    <x v="6"/>
    <x v="6"/>
  </r>
  <r>
    <x v="5"/>
    <x v="127"/>
    <x v="5"/>
    <x v="0"/>
    <x v="1"/>
    <x v="908"/>
    <x v="3"/>
    <x v="1"/>
    <x v="4965"/>
    <x v="104"/>
    <x v="1"/>
    <x v="78"/>
    <x v="371"/>
    <x v="5"/>
    <x v="5"/>
    <x v="5"/>
    <x v="4873"/>
    <x v="4874"/>
    <x v="4874"/>
    <x v="5"/>
    <x v="5"/>
  </r>
  <r>
    <x v="4"/>
    <x v="156"/>
    <x v="2"/>
    <x v="1"/>
    <x v="0"/>
    <x v="1743"/>
    <x v="6"/>
    <x v="0"/>
    <x v="4966"/>
    <x v="1155"/>
    <x v="6"/>
    <x v="96"/>
    <x v="2058"/>
    <x v="2"/>
    <x v="2"/>
    <x v="2"/>
    <x v="4874"/>
    <x v="4875"/>
    <x v="4875"/>
    <x v="2"/>
    <x v="2"/>
  </r>
  <r>
    <x v="5"/>
    <x v="175"/>
    <x v="1"/>
    <x v="0"/>
    <x v="3"/>
    <x v="2228"/>
    <x v="11"/>
    <x v="4"/>
    <x v="4967"/>
    <x v="436"/>
    <x v="4"/>
    <x v="12"/>
    <x v="3925"/>
    <x v="1"/>
    <x v="1"/>
    <x v="1"/>
    <x v="4875"/>
    <x v="4876"/>
    <x v="4876"/>
    <x v="1"/>
    <x v="1"/>
  </r>
  <r>
    <x v="0"/>
    <x v="172"/>
    <x v="9"/>
    <x v="1"/>
    <x v="0"/>
    <x v="703"/>
    <x v="8"/>
    <x v="0"/>
    <x v="4968"/>
    <x v="60"/>
    <x v="2"/>
    <x v="146"/>
    <x v="3059"/>
    <x v="9"/>
    <x v="9"/>
    <x v="9"/>
    <x v="4876"/>
    <x v="4877"/>
    <x v="4877"/>
    <x v="9"/>
    <x v="9"/>
  </r>
  <r>
    <x v="3"/>
    <x v="8"/>
    <x v="1"/>
    <x v="1"/>
    <x v="0"/>
    <x v="2223"/>
    <x v="11"/>
    <x v="7"/>
    <x v="4969"/>
    <x v="1265"/>
    <x v="5"/>
    <x v="172"/>
    <x v="2982"/>
    <x v="1"/>
    <x v="1"/>
    <x v="1"/>
    <x v="4877"/>
    <x v="4878"/>
    <x v="4878"/>
    <x v="1"/>
    <x v="12"/>
  </r>
  <r>
    <x v="2"/>
    <x v="65"/>
    <x v="0"/>
    <x v="0"/>
    <x v="0"/>
    <x v="1508"/>
    <x v="8"/>
    <x v="7"/>
    <x v="4970"/>
    <x v="1039"/>
    <x v="6"/>
    <x v="57"/>
    <x v="3926"/>
    <x v="0"/>
    <x v="0"/>
    <x v="0"/>
    <x v="4878"/>
    <x v="4879"/>
    <x v="4879"/>
    <x v="0"/>
    <x v="0"/>
  </r>
  <r>
    <x v="1"/>
    <x v="59"/>
    <x v="4"/>
    <x v="1"/>
    <x v="3"/>
    <x v="1202"/>
    <x v="0"/>
    <x v="2"/>
    <x v="4971"/>
    <x v="530"/>
    <x v="6"/>
    <x v="82"/>
    <x v="3927"/>
    <x v="4"/>
    <x v="4"/>
    <x v="4"/>
    <x v="4879"/>
    <x v="4880"/>
    <x v="4880"/>
    <x v="4"/>
    <x v="4"/>
  </r>
  <r>
    <x v="3"/>
    <x v="50"/>
    <x v="5"/>
    <x v="0"/>
    <x v="2"/>
    <x v="1200"/>
    <x v="3"/>
    <x v="4"/>
    <x v="4972"/>
    <x v="2175"/>
    <x v="0"/>
    <x v="56"/>
    <x v="3928"/>
    <x v="5"/>
    <x v="5"/>
    <x v="5"/>
    <x v="4880"/>
    <x v="4881"/>
    <x v="4881"/>
    <x v="5"/>
    <x v="5"/>
  </r>
  <r>
    <x v="5"/>
    <x v="84"/>
    <x v="2"/>
    <x v="1"/>
    <x v="2"/>
    <x v="122"/>
    <x v="11"/>
    <x v="3"/>
    <x v="4973"/>
    <x v="2314"/>
    <x v="5"/>
    <x v="307"/>
    <x v="2723"/>
    <x v="2"/>
    <x v="2"/>
    <x v="2"/>
    <x v="4881"/>
    <x v="4882"/>
    <x v="4882"/>
    <x v="2"/>
    <x v="2"/>
  </r>
  <r>
    <x v="2"/>
    <x v="12"/>
    <x v="6"/>
    <x v="1"/>
    <x v="2"/>
    <x v="2059"/>
    <x v="9"/>
    <x v="2"/>
    <x v="4974"/>
    <x v="2315"/>
    <x v="1"/>
    <x v="69"/>
    <x v="3929"/>
    <x v="6"/>
    <x v="6"/>
    <x v="6"/>
    <x v="4882"/>
    <x v="4883"/>
    <x v="4883"/>
    <x v="6"/>
    <x v="6"/>
  </r>
  <r>
    <x v="4"/>
    <x v="46"/>
    <x v="8"/>
    <x v="0"/>
    <x v="1"/>
    <x v="2144"/>
    <x v="0"/>
    <x v="4"/>
    <x v="4975"/>
    <x v="1420"/>
    <x v="6"/>
    <x v="2"/>
    <x v="2580"/>
    <x v="8"/>
    <x v="8"/>
    <x v="8"/>
    <x v="4883"/>
    <x v="4884"/>
    <x v="4884"/>
    <x v="8"/>
    <x v="8"/>
  </r>
  <r>
    <x v="5"/>
    <x v="78"/>
    <x v="3"/>
    <x v="0"/>
    <x v="0"/>
    <x v="611"/>
    <x v="10"/>
    <x v="4"/>
    <x v="4976"/>
    <x v="312"/>
    <x v="4"/>
    <x v="310"/>
    <x v="781"/>
    <x v="3"/>
    <x v="3"/>
    <x v="3"/>
    <x v="4884"/>
    <x v="4885"/>
    <x v="4885"/>
    <x v="3"/>
    <x v="3"/>
  </r>
  <r>
    <x v="5"/>
    <x v="87"/>
    <x v="6"/>
    <x v="0"/>
    <x v="0"/>
    <x v="2298"/>
    <x v="7"/>
    <x v="2"/>
    <x v="4977"/>
    <x v="2058"/>
    <x v="6"/>
    <x v="2"/>
    <x v="3930"/>
    <x v="6"/>
    <x v="6"/>
    <x v="6"/>
    <x v="4885"/>
    <x v="4886"/>
    <x v="4886"/>
    <x v="6"/>
    <x v="6"/>
  </r>
  <r>
    <x v="1"/>
    <x v="168"/>
    <x v="10"/>
    <x v="0"/>
    <x v="1"/>
    <x v="2299"/>
    <x v="1"/>
    <x v="2"/>
    <x v="4978"/>
    <x v="1739"/>
    <x v="2"/>
    <x v="103"/>
    <x v="3931"/>
    <x v="10"/>
    <x v="10"/>
    <x v="10"/>
    <x v="4886"/>
    <x v="4887"/>
    <x v="4887"/>
    <x v="10"/>
    <x v="10"/>
  </r>
  <r>
    <x v="5"/>
    <x v="114"/>
    <x v="1"/>
    <x v="1"/>
    <x v="0"/>
    <x v="2300"/>
    <x v="2"/>
    <x v="0"/>
    <x v="4979"/>
    <x v="2139"/>
    <x v="5"/>
    <x v="311"/>
    <x v="3932"/>
    <x v="1"/>
    <x v="1"/>
    <x v="1"/>
    <x v="4887"/>
    <x v="4888"/>
    <x v="4888"/>
    <x v="1"/>
    <x v="1"/>
  </r>
  <r>
    <x v="2"/>
    <x v="137"/>
    <x v="7"/>
    <x v="1"/>
    <x v="2"/>
    <x v="1472"/>
    <x v="1"/>
    <x v="1"/>
    <x v="4980"/>
    <x v="959"/>
    <x v="0"/>
    <x v="167"/>
    <x v="2486"/>
    <x v="4"/>
    <x v="4"/>
    <x v="4"/>
    <x v="4888"/>
    <x v="4889"/>
    <x v="4889"/>
    <x v="4"/>
    <x v="4"/>
  </r>
  <r>
    <x v="5"/>
    <x v="63"/>
    <x v="6"/>
    <x v="0"/>
    <x v="3"/>
    <x v="223"/>
    <x v="2"/>
    <x v="3"/>
    <x v="4981"/>
    <x v="416"/>
    <x v="4"/>
    <x v="2"/>
    <x v="3933"/>
    <x v="6"/>
    <x v="6"/>
    <x v="6"/>
    <x v="4889"/>
    <x v="4890"/>
    <x v="4890"/>
    <x v="6"/>
    <x v="6"/>
  </r>
  <r>
    <x v="3"/>
    <x v="57"/>
    <x v="5"/>
    <x v="1"/>
    <x v="3"/>
    <x v="732"/>
    <x v="3"/>
    <x v="4"/>
    <x v="4982"/>
    <x v="8"/>
    <x v="3"/>
    <x v="2"/>
    <x v="3934"/>
    <x v="2"/>
    <x v="2"/>
    <x v="2"/>
    <x v="4890"/>
    <x v="4891"/>
    <x v="4891"/>
    <x v="2"/>
    <x v="2"/>
  </r>
  <r>
    <x v="2"/>
    <x v="51"/>
    <x v="2"/>
    <x v="0"/>
    <x v="0"/>
    <x v="2301"/>
    <x v="4"/>
    <x v="1"/>
    <x v="4983"/>
    <x v="394"/>
    <x v="2"/>
    <x v="22"/>
    <x v="3935"/>
    <x v="5"/>
    <x v="5"/>
    <x v="5"/>
    <x v="4891"/>
    <x v="4892"/>
    <x v="4892"/>
    <x v="5"/>
    <x v="5"/>
  </r>
  <r>
    <x v="2"/>
    <x v="141"/>
    <x v="1"/>
    <x v="1"/>
    <x v="2"/>
    <x v="44"/>
    <x v="4"/>
    <x v="3"/>
    <x v="4984"/>
    <x v="1651"/>
    <x v="5"/>
    <x v="112"/>
    <x v="225"/>
    <x v="10"/>
    <x v="10"/>
    <x v="10"/>
    <x v="4892"/>
    <x v="4893"/>
    <x v="4893"/>
    <x v="10"/>
    <x v="10"/>
  </r>
  <r>
    <x v="2"/>
    <x v="37"/>
    <x v="9"/>
    <x v="1"/>
    <x v="2"/>
    <x v="2192"/>
    <x v="5"/>
    <x v="1"/>
    <x v="4985"/>
    <x v="237"/>
    <x v="1"/>
    <x v="41"/>
    <x v="3936"/>
    <x v="7"/>
    <x v="7"/>
    <x v="7"/>
    <x v="4893"/>
    <x v="4894"/>
    <x v="4894"/>
    <x v="7"/>
    <x v="7"/>
  </r>
  <r>
    <x v="2"/>
    <x v="4"/>
    <x v="1"/>
    <x v="0"/>
    <x v="1"/>
    <x v="1515"/>
    <x v="10"/>
    <x v="7"/>
    <x v="4986"/>
    <x v="1620"/>
    <x v="5"/>
    <x v="69"/>
    <x v="3937"/>
    <x v="6"/>
    <x v="6"/>
    <x v="6"/>
    <x v="4894"/>
    <x v="4895"/>
    <x v="4895"/>
    <x v="6"/>
    <x v="6"/>
  </r>
  <r>
    <x v="1"/>
    <x v="89"/>
    <x v="0"/>
    <x v="1"/>
    <x v="0"/>
    <x v="2302"/>
    <x v="10"/>
    <x v="5"/>
    <x v="4987"/>
    <x v="1857"/>
    <x v="4"/>
    <x v="30"/>
    <x v="3938"/>
    <x v="4"/>
    <x v="4"/>
    <x v="4"/>
    <x v="4895"/>
    <x v="4896"/>
    <x v="4896"/>
    <x v="4"/>
    <x v="4"/>
  </r>
  <r>
    <x v="3"/>
    <x v="30"/>
    <x v="4"/>
    <x v="0"/>
    <x v="3"/>
    <x v="1244"/>
    <x v="3"/>
    <x v="5"/>
    <x v="4988"/>
    <x v="1692"/>
    <x v="4"/>
    <x v="18"/>
    <x v="3939"/>
    <x v="11"/>
    <x v="11"/>
    <x v="11"/>
    <x v="4896"/>
    <x v="4897"/>
    <x v="4897"/>
    <x v="11"/>
    <x v="11"/>
  </r>
  <r>
    <x v="2"/>
    <x v="90"/>
    <x v="5"/>
    <x v="0"/>
    <x v="1"/>
    <x v="927"/>
    <x v="3"/>
    <x v="7"/>
    <x v="4989"/>
    <x v="347"/>
    <x v="2"/>
    <x v="179"/>
    <x v="3940"/>
    <x v="1"/>
    <x v="1"/>
    <x v="1"/>
    <x v="4897"/>
    <x v="4898"/>
    <x v="4898"/>
    <x v="1"/>
    <x v="1"/>
  </r>
  <r>
    <x v="1"/>
    <x v="64"/>
    <x v="2"/>
    <x v="1"/>
    <x v="2"/>
    <x v="2269"/>
    <x v="6"/>
    <x v="5"/>
    <x v="4990"/>
    <x v="249"/>
    <x v="4"/>
    <x v="80"/>
    <x v="3941"/>
    <x v="3"/>
    <x v="3"/>
    <x v="3"/>
    <x v="4898"/>
    <x v="4899"/>
    <x v="4899"/>
    <x v="3"/>
    <x v="3"/>
  </r>
  <r>
    <x v="1"/>
    <x v="93"/>
    <x v="6"/>
    <x v="1"/>
    <x v="0"/>
    <x v="450"/>
    <x v="7"/>
    <x v="3"/>
    <x v="4991"/>
    <x v="332"/>
    <x v="4"/>
    <x v="5"/>
    <x v="3088"/>
    <x v="8"/>
    <x v="8"/>
    <x v="8"/>
    <x v="4899"/>
    <x v="4900"/>
    <x v="4900"/>
    <x v="8"/>
    <x v="8"/>
  </r>
  <r>
    <x v="3"/>
    <x v="57"/>
    <x v="8"/>
    <x v="1"/>
    <x v="2"/>
    <x v="726"/>
    <x v="9"/>
    <x v="5"/>
    <x v="4992"/>
    <x v="1605"/>
    <x v="0"/>
    <x v="2"/>
    <x v="368"/>
    <x v="5"/>
    <x v="5"/>
    <x v="5"/>
    <x v="4900"/>
    <x v="4901"/>
    <x v="4901"/>
    <x v="5"/>
    <x v="5"/>
  </r>
  <r>
    <x v="1"/>
    <x v="99"/>
    <x v="3"/>
    <x v="1"/>
    <x v="3"/>
    <x v="2303"/>
    <x v="7"/>
    <x v="7"/>
    <x v="4993"/>
    <x v="961"/>
    <x v="3"/>
    <x v="2"/>
    <x v="3942"/>
    <x v="5"/>
    <x v="5"/>
    <x v="5"/>
    <x v="4901"/>
    <x v="4902"/>
    <x v="4902"/>
    <x v="5"/>
    <x v="5"/>
  </r>
  <r>
    <x v="5"/>
    <x v="117"/>
    <x v="6"/>
    <x v="1"/>
    <x v="0"/>
    <x v="1465"/>
    <x v="8"/>
    <x v="7"/>
    <x v="4994"/>
    <x v="124"/>
    <x v="0"/>
    <x v="49"/>
    <x v="3943"/>
    <x v="7"/>
    <x v="7"/>
    <x v="7"/>
    <x v="4902"/>
    <x v="4903"/>
    <x v="4903"/>
    <x v="7"/>
    <x v="7"/>
  </r>
  <r>
    <x v="4"/>
    <x v="143"/>
    <x v="10"/>
    <x v="1"/>
    <x v="1"/>
    <x v="391"/>
    <x v="4"/>
    <x v="3"/>
    <x v="4995"/>
    <x v="2316"/>
    <x v="1"/>
    <x v="56"/>
    <x v="3944"/>
    <x v="11"/>
    <x v="11"/>
    <x v="11"/>
    <x v="4903"/>
    <x v="4904"/>
    <x v="4904"/>
    <x v="11"/>
    <x v="11"/>
  </r>
  <r>
    <x v="3"/>
    <x v="60"/>
    <x v="1"/>
    <x v="1"/>
    <x v="2"/>
    <x v="2304"/>
    <x v="3"/>
    <x v="5"/>
    <x v="4996"/>
    <x v="2317"/>
    <x v="1"/>
    <x v="2"/>
    <x v="3945"/>
    <x v="5"/>
    <x v="5"/>
    <x v="5"/>
    <x v="4904"/>
    <x v="4905"/>
    <x v="4905"/>
    <x v="5"/>
    <x v="5"/>
  </r>
  <r>
    <x v="2"/>
    <x v="65"/>
    <x v="0"/>
    <x v="1"/>
    <x v="3"/>
    <x v="52"/>
    <x v="9"/>
    <x v="4"/>
    <x v="4997"/>
    <x v="804"/>
    <x v="4"/>
    <x v="2"/>
    <x v="3946"/>
    <x v="0"/>
    <x v="0"/>
    <x v="0"/>
    <x v="4905"/>
    <x v="4906"/>
    <x v="4906"/>
    <x v="0"/>
    <x v="0"/>
  </r>
  <r>
    <x v="1"/>
    <x v="41"/>
    <x v="5"/>
    <x v="0"/>
    <x v="2"/>
    <x v="1882"/>
    <x v="6"/>
    <x v="5"/>
    <x v="4998"/>
    <x v="2318"/>
    <x v="4"/>
    <x v="24"/>
    <x v="1255"/>
    <x v="5"/>
    <x v="5"/>
    <x v="5"/>
    <x v="4906"/>
    <x v="4907"/>
    <x v="4907"/>
    <x v="5"/>
    <x v="5"/>
  </r>
  <r>
    <x v="5"/>
    <x v="97"/>
    <x v="10"/>
    <x v="0"/>
    <x v="2"/>
    <x v="34"/>
    <x v="3"/>
    <x v="2"/>
    <x v="4999"/>
    <x v="2319"/>
    <x v="6"/>
    <x v="2"/>
    <x v="3947"/>
    <x v="10"/>
    <x v="10"/>
    <x v="10"/>
    <x v="4907"/>
    <x v="4908"/>
    <x v="4908"/>
    <x v="10"/>
    <x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entral America"/>
    <s v="ANTIGUA AND BARBUDA"/>
    <s v="Baby Food"/>
    <s v="Online"/>
    <x v="0"/>
    <d v="2013-12-20T00:00:00"/>
    <s v="Dec"/>
    <n v="2013"/>
    <n v="957081544"/>
    <d v="2014-11-01T00:00:00"/>
    <n v="7"/>
    <n v="316"/>
    <n v="552"/>
    <n v="255.28"/>
    <n v="159.41999999999999"/>
    <n v="95.86"/>
    <n v="87999.84"/>
    <n v="52914.720000000001"/>
    <n v="-35085.120000000003"/>
    <n v="-0.39869527035503699"/>
  </r>
  <r>
    <s v="Central America"/>
    <s v="PANAMA"/>
    <s v="Snacks"/>
    <s v="Offline"/>
    <x v="1"/>
    <d v="2010-05-07T00:00:00"/>
    <s v="May"/>
    <n v="2010"/>
    <n v="301644504"/>
    <d v="2010-07-26T00:00:00"/>
    <n v="2"/>
    <n v="80"/>
    <n v="2167"/>
    <n v="152.58000000000001"/>
    <n v="97.44"/>
    <n v="55.14"/>
    <n v="211152.48"/>
    <n v="119488.38"/>
    <n v="-91664.099999999904"/>
    <n v="-0.43411330049260999"/>
  </r>
  <r>
    <s v="Europe"/>
    <s v="CZECH REPUBLIC"/>
    <s v="Beverages"/>
    <s v="Offline"/>
    <x v="1"/>
    <d v="2011-12-09T00:00:00"/>
    <s v="Dec"/>
    <n v="2011"/>
    <n v="478051030"/>
    <d v="2011-09-29T00:00:00"/>
    <n v="5"/>
    <s v=""/>
    <n v="4778"/>
    <n v="47.45"/>
    <n v="31.79"/>
    <n v="15.66"/>
    <n v="151892.62"/>
    <n v="74823.48"/>
    <n v="-77069.14"/>
    <n v="-0.50739226171752105"/>
  </r>
  <r>
    <s v="Asia"/>
    <s v="NORTH KOREA"/>
    <s v="Cereal"/>
    <s v="Offline"/>
    <x v="2"/>
    <d v="2010-05-13T00:00:00"/>
    <s v="May"/>
    <n v="2010"/>
    <n v="892599952"/>
    <d v="2010-06-15T00:00:00"/>
    <n v="3"/>
    <n v="33"/>
    <n v="9016"/>
    <n v="205.7"/>
    <n v="117.11"/>
    <n v="88.59"/>
    <n v="1055863.76"/>
    <n v="798727.44"/>
    <n v="-257136.32"/>
    <n v="-0.24353172231235601"/>
  </r>
  <r>
    <s v="Asia"/>
    <s v="SRI LANKA"/>
    <s v="Snacks"/>
    <s v="Offline"/>
    <x v="1"/>
    <d v="2015-07-20T00:00:00"/>
    <s v="Jul"/>
    <n v="2015"/>
    <n v="571902596"/>
    <d v="2015-07-27T00:00:00"/>
    <n v="2"/>
    <n v="7"/>
    <n v="7542"/>
    <n v="152.58000000000001"/>
    <n v="97.44"/>
    <n v="55.14"/>
    <n v="734892.48"/>
    <n v="415865.88"/>
    <n v="-319026.59999999998"/>
    <n v="-0.43411330049261099"/>
  </r>
  <r>
    <s v="Middle East/North Africa"/>
    <s v="MOROCCO"/>
    <s v="Personal Care"/>
    <s v="Offline"/>
    <x v="2"/>
    <d v="2010-08-11T00:00:00"/>
    <s v="Aug"/>
    <n v="2010"/>
    <n v="412882792"/>
    <d v="2010-11-22T00:00:00"/>
    <n v="2"/>
    <n v="103"/>
    <n v="48"/>
    <n v="81.73"/>
    <n v="56.67"/>
    <n v="25.06"/>
    <n v="2720.16"/>
    <n v="1202.8800000000001"/>
    <n v="-1517.28"/>
    <n v="-0.55779071819304704"/>
  </r>
  <r>
    <s v="Australia/Oceania"/>
    <s v="FEDERATED STATES OF MICRONESIA"/>
    <s v="Clothes"/>
    <s v="Offline"/>
    <x v="3"/>
    <d v="2011-03-28T00:00:00"/>
    <s v="Mar"/>
    <n v="2011"/>
    <n v="932776868"/>
    <d v="2011-10-05T00:00:00"/>
    <n v="4"/>
    <n v="191"/>
    <n v="8258"/>
    <n v="109.28"/>
    <n v="35.840000000000003"/>
    <n v="73.44"/>
    <n v="295966.71999999997"/>
    <n v="606467.52"/>
    <n v="310500.8"/>
    <n v="1.0491071428571399"/>
  </r>
  <r>
    <s v="Europe"/>
    <s v="BOSNIA AND HERZEGOVINA"/>
    <s v="Clothes"/>
    <s v="Online"/>
    <x v="0"/>
    <d v="2013-10-14T00:00:00"/>
    <s v="Oct"/>
    <n v="2013"/>
    <n v="919133651"/>
    <d v="2013-04-11T00:00:00"/>
    <n v="5"/>
    <s v=""/>
    <n v="927"/>
    <n v="109.28"/>
    <n v="35.840000000000003"/>
    <n v="73.44"/>
    <n v="33223.68"/>
    <n v="68078.880000000005"/>
    <n v="34855.199999999997"/>
    <n v="1.0491071428571399"/>
  </r>
  <r>
    <s v="Middle East/North Africa"/>
    <s v="AFGHANISTAN"/>
    <s v="Clothes"/>
    <s v="Offline"/>
    <x v="0"/>
    <d v="2016-08-27T00:00:00"/>
    <s v="Aug"/>
    <n v="2016"/>
    <n v="579814469"/>
    <d v="2016-05-10T00:00:00"/>
    <n v="3"/>
    <s v=""/>
    <n v="8841"/>
    <n v="109.28"/>
    <n v="35.840000000000003"/>
    <n v="73.44"/>
    <n v="316861.44"/>
    <n v="649283.04"/>
    <n v="332421.59999999998"/>
    <n v="1.0491071428571399"/>
  </r>
  <r>
    <s v="Sub-Saharan Africa"/>
    <s v="ETHIOPIA"/>
    <s v="Baby Food"/>
    <s v="Online"/>
    <x v="0"/>
    <d v="2015-04-13T00:00:00"/>
    <s v="Apr"/>
    <n v="2015"/>
    <n v="192993152"/>
    <d v="2015-07-05T00:00:00"/>
    <n v="1"/>
    <n v="83"/>
    <n v="9817"/>
    <n v="255.28"/>
    <n v="159.41999999999999"/>
    <n v="95.86"/>
    <n v="1565026.14"/>
    <n v="941057.62"/>
    <n v="-623968.52"/>
    <n v="-0.39869527035503699"/>
  </r>
  <r>
    <s v="Middle East/North Africa"/>
    <s v="TURKEY"/>
    <s v="Office Supplies"/>
    <s v="Offline"/>
    <x v="1"/>
    <d v="2013-09-25T00:00:00"/>
    <s v="Sep"/>
    <n v="2013"/>
    <n v="557156026"/>
    <d v="2013-10-15T00:00:00"/>
    <n v="3"/>
    <n v="20"/>
    <n v="3704"/>
    <n v="651.21"/>
    <n v="524.96"/>
    <n v="126.25"/>
    <n v="1944451.84"/>
    <n v="467630"/>
    <n v="-1476821.84"/>
    <n v="-0.75950548613227697"/>
  </r>
  <r>
    <s v="Middle East/North Africa"/>
    <s v="OMAN"/>
    <s v="Cosmetics"/>
    <s v="Online"/>
    <x v="0"/>
    <d v="2013-12-05T00:00:00"/>
    <s v="Dec"/>
    <n v="2013"/>
    <n v="741101920"/>
    <d v="2013-05-17T00:00:00"/>
    <n v="6"/>
    <s v=""/>
    <n v="7382"/>
    <n v="437.2"/>
    <n v="263.33"/>
    <n v="173.87"/>
    <n v="1943902.06"/>
    <n v="1283508.3400000001"/>
    <n v="-660393.72"/>
    <n v="-0.33972581931416901"/>
  </r>
  <r>
    <s v="Asia"/>
    <s v="MALAYSIA"/>
    <s v="Cereal"/>
    <s v="Offline"/>
    <x v="2"/>
    <d v="2016-07-31T00:00:00"/>
    <s v="Jul"/>
    <n v="2016"/>
    <n v="333942162"/>
    <d v="2016-08-25T00:00:00"/>
    <n v="5"/>
    <n v="25"/>
    <n v="9762"/>
    <n v="205.7"/>
    <n v="117.11"/>
    <n v="88.59"/>
    <n v="1143227.82"/>
    <n v="864815.58"/>
    <n v="-278412.24"/>
    <n v="-0.24353172231235601"/>
  </r>
  <r>
    <s v="Central America"/>
    <s v="SAINT LUCIA"/>
    <s v="Cosmetics"/>
    <s v="Offline"/>
    <x v="3"/>
    <d v="2015-06-07T00:00:00"/>
    <s v="Jun"/>
    <n v="2015"/>
    <n v="795100581"/>
    <d v="2015-07-16T00:00:00"/>
    <n v="5"/>
    <n v="39"/>
    <n v="6786"/>
    <n v="437.2"/>
    <n v="263.33"/>
    <n v="173.87"/>
    <n v="1786957.38"/>
    <n v="1179881.82"/>
    <n v="-607075.56000000006"/>
    <n v="-0.33972581931416901"/>
  </r>
  <r>
    <s v="Central America"/>
    <s v="SAINT VINCENT AND THE GRENADINES"/>
    <s v="Baby Food"/>
    <s v="Online"/>
    <x v="2"/>
    <d v="2010-11-28T00:00:00"/>
    <s v="Nov"/>
    <n v="2010"/>
    <n v="504313504"/>
    <d v="2010-03-12T00:00:00"/>
    <n v="6"/>
    <s v=""/>
    <n v="6428"/>
    <n v="255.28"/>
    <n v="159.41999999999999"/>
    <n v="95.86"/>
    <n v="1024751.76"/>
    <n v="616188.07999999996"/>
    <n v="-408563.68"/>
    <n v="-0.39869527035503699"/>
  </r>
  <r>
    <s v="Middle East/North Africa"/>
    <s v="LEBANON"/>
    <s v="Meat"/>
    <s v="Offline"/>
    <x v="3"/>
    <d v="2015-12-17T00:00:00"/>
    <s v="Dec"/>
    <n v="2015"/>
    <n v="611629760"/>
    <d v="2016-01-31T00:00:00"/>
    <n v="1"/>
    <n v="45"/>
    <n v="3693"/>
    <n v="421.89"/>
    <n v="364.69"/>
    <n v="57.2"/>
    <n v="1346800.17"/>
    <n v="211239.6"/>
    <n v="-1135560.57"/>
    <n v="-0.84315445995228799"/>
  </r>
  <r>
    <s v="Europe"/>
    <s v="AUSTRIA"/>
    <s v="Cereal"/>
    <s v="Offline"/>
    <x v="1"/>
    <d v="2014-08-13T00:00:00"/>
    <s v="Aug"/>
    <n v="2014"/>
    <n v="987410676"/>
    <d v="2014-06-09T00:00:00"/>
    <n v="2"/>
    <s v=""/>
    <n v="5616"/>
    <n v="205.7"/>
    <n v="117.11"/>
    <n v="88.59"/>
    <n v="657689.76"/>
    <n v="497521.44"/>
    <n v="-160168.32000000001"/>
    <n v="-0.24353172231235601"/>
  </r>
  <r>
    <s v="Europe"/>
    <s v="BULGARIA"/>
    <s v="Office Supplies"/>
    <s v="Online"/>
    <x v="2"/>
    <d v="2010-10-31T00:00:00"/>
    <s v="Oct"/>
    <n v="2010"/>
    <n v="672330081"/>
    <d v="2010-11-29T00:00:00"/>
    <n v="2"/>
    <n v="29"/>
    <n v="6266"/>
    <n v="651.21"/>
    <n v="524.96"/>
    <n v="126.25"/>
    <n v="3289399.36"/>
    <n v="791082.5"/>
    <n v="-2498316.86"/>
    <n v="-0.75950548613227697"/>
  </r>
  <r>
    <s v="North America"/>
    <s v="MEXICO"/>
    <s v="Beverages"/>
    <s v="Online"/>
    <x v="1"/>
    <d v="2017-03-13T00:00:00"/>
    <s v="Mar"/>
    <n v="2017"/>
    <n v="127374303"/>
    <d v="2017-03-20T00:00:00"/>
    <n v="2"/>
    <n v="7"/>
    <n v="1742"/>
    <n v="47.45"/>
    <n v="31.79"/>
    <n v="15.66"/>
    <n v="55378.18"/>
    <n v="27279.72"/>
    <n v="-28098.46"/>
    <n v="-0.50739226171752105"/>
  </r>
  <r>
    <s v="Central America"/>
    <s v="TRINIDAD AND TOBAGO"/>
    <s v="Baby Food"/>
    <s v="Offline"/>
    <x v="1"/>
    <d v="2013-04-16T00:00:00"/>
    <s v="Apr"/>
    <n v="2013"/>
    <n v="783842170"/>
    <d v="2013-01-06T00:00:00"/>
    <n v="1"/>
    <s v=""/>
    <n v="5172"/>
    <n v="255.28"/>
    <n v="159.41999999999999"/>
    <n v="95.86"/>
    <n v="824520.24"/>
    <n v="495787.92"/>
    <n v="-328732.32"/>
    <n v="-0.39869527035503699"/>
  </r>
  <r>
    <s v="Middle East/North Africa"/>
    <s v="LIBYA"/>
    <s v="Beverages"/>
    <s v="Offline"/>
    <x v="2"/>
    <d v="2010-01-18T00:00:00"/>
    <s v="Jan"/>
    <n v="2010"/>
    <n v="993345010"/>
    <d v="2010-03-03T00:00:00"/>
    <n v="4"/>
    <n v="44"/>
    <n v="1718"/>
    <n v="47.45"/>
    <n v="31.79"/>
    <n v="15.66"/>
    <n v="54615.22"/>
    <n v="26903.88"/>
    <n v="-27711.34"/>
    <n v="-0.50739226171752105"/>
  </r>
  <r>
    <s v="Middle East/North Africa"/>
    <s v="ALGERIA"/>
    <s v="Baby Food"/>
    <s v="Offline"/>
    <x v="0"/>
    <d v="2015-05-09T00:00:00"/>
    <s v="May"/>
    <n v="2015"/>
    <n v="977806651"/>
    <d v="2015-10-14T00:00:00"/>
    <n v="4"/>
    <n v="158"/>
    <n v="3572"/>
    <n v="255.28"/>
    <n v="159.41999999999999"/>
    <n v="95.86"/>
    <n v="569448.24"/>
    <n v="342411.92"/>
    <n v="-227036.32"/>
    <n v="-0.39869527035503699"/>
  </r>
  <r>
    <s v="Europe"/>
    <s v="ESTONIA"/>
    <s v="Fruits"/>
    <s v="Online"/>
    <x v="2"/>
    <d v="2016-09-28T00:00:00"/>
    <s v="Sep"/>
    <n v="2016"/>
    <n v="579463422"/>
    <d v="2016-01-11T00:00:00"/>
    <n v="2"/>
    <s v=""/>
    <n v="4958"/>
    <n v="9.33"/>
    <n v="6.92"/>
    <n v="2.41"/>
    <n v="34309.360000000001"/>
    <n v="11948.78"/>
    <n v="-22360.58"/>
    <n v="-0.65173410404624299"/>
  </r>
  <r>
    <s v="Australia/Oceania"/>
    <s v="TUVALU"/>
    <s v="Beverages"/>
    <s v="Offline"/>
    <x v="2"/>
    <d v="2012-03-22T00:00:00"/>
    <s v="Mar"/>
    <n v="2012"/>
    <n v="610864150"/>
    <d v="2012-07-04T00:00:00"/>
    <n v="4"/>
    <n v="104"/>
    <n v="7132"/>
    <n v="47.45"/>
    <n v="31.79"/>
    <n v="15.66"/>
    <n v="226726.28"/>
    <n v="111687.12"/>
    <n v="-115039.16"/>
    <n v="-0.50739226171752105"/>
  </r>
  <r>
    <s v="Middle East/North Africa"/>
    <s v="SAUDI ARABIA"/>
    <s v="Snacks"/>
    <s v="Offline"/>
    <x v="2"/>
    <d v="2017-04-25T00:00:00"/>
    <s v="Apr"/>
    <n v="2017"/>
    <n v="604870164"/>
    <d v="2017-05-06T00:00:00"/>
    <n v="7"/>
    <n v="11"/>
    <n v="3378"/>
    <n v="152.58000000000001"/>
    <n v="97.44"/>
    <n v="55.14"/>
    <n v="329152.32"/>
    <n v="186262.92"/>
    <n v="-142889.4"/>
    <n v="-0.43411330049261099"/>
  </r>
  <r>
    <s v="Central America"/>
    <s v="CUBA"/>
    <s v="Cereal"/>
    <s v="Online"/>
    <x v="3"/>
    <d v="2014-03-13T00:00:00"/>
    <s v="Mar"/>
    <n v="2014"/>
    <n v="164655292"/>
    <d v="2014-01-05T00:00:00"/>
    <n v="1"/>
    <s v=""/>
    <n v="4015"/>
    <n v="205.7"/>
    <n v="117.11"/>
    <n v="88.59"/>
    <n v="470196.65"/>
    <n v="355688.85"/>
    <n v="-114507.8"/>
    <n v="-0.24353172231235601"/>
  </r>
  <r>
    <s v="Europe"/>
    <s v="MONTENEGRO"/>
    <s v="Fruits"/>
    <s v="Offline"/>
    <x v="2"/>
    <d v="2016-05-29T00:00:00"/>
    <s v="May"/>
    <n v="2016"/>
    <n v="313705861"/>
    <d v="2016-10-07T00:00:00"/>
    <n v="6"/>
    <n v="131"/>
    <n v="1390"/>
    <n v="9.33"/>
    <n v="6.92"/>
    <n v="2.41"/>
    <n v="9618.7999999999993"/>
    <n v="3349.9"/>
    <n v="-6268.9"/>
    <n v="-0.65173410404624299"/>
  </r>
  <r>
    <s v="Central America"/>
    <s v="GUATEMALA"/>
    <s v="Office Supplies"/>
    <s v="Online"/>
    <x v="0"/>
    <d v="2012-01-17T00:00:00"/>
    <s v="Jan"/>
    <n v="2012"/>
    <n v="345820701"/>
    <d v="2012-01-02T00:00:00"/>
    <n v="2"/>
    <s v=""/>
    <n v="4885"/>
    <n v="651.21"/>
    <n v="524.96"/>
    <n v="126.25"/>
    <n v="2564429.6"/>
    <n v="616731.25"/>
    <n v="-1947698.35"/>
    <n v="-0.75950548613227697"/>
  </r>
  <r>
    <s v="Sub-Saharan Africa"/>
    <s v="GUINEA"/>
    <s v="Baby Food"/>
    <s v="Online"/>
    <x v="0"/>
    <d v="2012-12-27T00:00:00"/>
    <s v="Dec"/>
    <n v="2012"/>
    <n v="975111138"/>
    <d v="2013-01-21T00:00:00"/>
    <n v="2"/>
    <n v="25"/>
    <n v="5910"/>
    <n v="255.28"/>
    <n v="159.41999999999999"/>
    <n v="95.86"/>
    <n v="942172.2"/>
    <n v="566532.6"/>
    <n v="-375639.6"/>
    <n v="-0.39869527035503699"/>
  </r>
  <r>
    <s v="Australia/Oceania"/>
    <s v="VANUATU"/>
    <s v="Snacks"/>
    <s v="Online"/>
    <x v="1"/>
    <d v="2013-01-04T00:00:00"/>
    <s v="Jan"/>
    <n v="2013"/>
    <n v="286001002"/>
    <d v="2013-04-15T00:00:00"/>
    <n v="2"/>
    <n v="101"/>
    <n v="2907"/>
    <n v="152.58000000000001"/>
    <n v="97.44"/>
    <n v="55.14"/>
    <n v="283258.08"/>
    <n v="160291.98000000001"/>
    <n v="-122966.1"/>
    <n v="-0.43411330049261099"/>
  </r>
  <r>
    <s v="Middle East/North Africa"/>
    <s v="UNITED ARAB EMIRATES"/>
    <s v="Cosmetics"/>
    <s v="Offline"/>
    <x v="3"/>
    <d v="2015-06-26T00:00:00"/>
    <s v="Jun"/>
    <n v="2015"/>
    <n v="483226621"/>
    <d v="2015-06-08T00:00:00"/>
    <n v="2"/>
    <s v=""/>
    <n v="6350"/>
    <n v="437.2"/>
    <n v="263.33"/>
    <n v="173.87"/>
    <n v="1672145.5"/>
    <n v="1104074.5"/>
    <n v="-568071"/>
    <n v="-0.33972581931416901"/>
  </r>
  <r>
    <s v="Australia/Oceania"/>
    <s v="AUSTRALIA"/>
    <s v="Clothes"/>
    <s v="Offline"/>
    <x v="0"/>
    <d v="2012-01-17T00:00:00"/>
    <s v="Jan"/>
    <n v="2012"/>
    <n v="241836822"/>
    <d v="2012-01-17T00:00:00"/>
    <n v="3"/>
    <n v="0"/>
    <n v="3744"/>
    <n v="109.28"/>
    <n v="35.840000000000003"/>
    <n v="73.44"/>
    <n v="134184.95999999999"/>
    <n v="274959.35999999999"/>
    <n v="140774.39999999999"/>
    <n v="1.0491071428571399"/>
  </r>
  <r>
    <s v="Middle East/North Africa"/>
    <s v="OMAN"/>
    <s v="Clothes"/>
    <s v="Online"/>
    <x v="3"/>
    <d v="2011-03-07T00:00:00"/>
    <s v="Mar"/>
    <n v="2011"/>
    <n v="557192933"/>
    <d v="2011-05-07T00:00:00"/>
    <n v="7"/>
    <n v="61"/>
    <n v="4626"/>
    <n v="109.28"/>
    <n v="35.840000000000003"/>
    <n v="73.44"/>
    <n v="165795.84"/>
    <n v="339733.44"/>
    <n v="173937.6"/>
    <n v="1.0491071428571399"/>
  </r>
  <r>
    <s v="Sub-Saharan Africa"/>
    <s v="MALAWI"/>
    <s v="Meat"/>
    <s v="Online"/>
    <x v="2"/>
    <d v="2012-02-17T00:00:00"/>
    <s v="Feb"/>
    <n v="2012"/>
    <n v="694968783"/>
    <d v="2012-02-04T00:00:00"/>
    <n v="7"/>
    <s v=""/>
    <n v="5562"/>
    <n v="421.89"/>
    <n v="364.69"/>
    <n v="57.2"/>
    <n v="2028405.78"/>
    <n v="318146.40000000002"/>
    <n v="-1710259.38"/>
    <n v="-0.84315445995228799"/>
  </r>
  <r>
    <s v="Middle East/North Africa"/>
    <s v="LEBANON"/>
    <s v="Fruits"/>
    <s v="Online"/>
    <x v="3"/>
    <d v="2013-05-04T00:00:00"/>
    <s v="May"/>
    <n v="2013"/>
    <n v="441150701"/>
    <d v="2013-12-05T00:00:00"/>
    <n v="5"/>
    <n v="215"/>
    <n v="5150"/>
    <n v="9.33"/>
    <n v="6.92"/>
    <n v="2.41"/>
    <n v="35638"/>
    <n v="12411.5"/>
    <n v="-23226.5"/>
    <n v="-0.65173410404624299"/>
  </r>
  <r>
    <s v="Europe"/>
    <s v="CZECH REPUBLIC"/>
    <s v="Cereal"/>
    <s v="Online"/>
    <x v="0"/>
    <d v="2011-08-07T00:00:00"/>
    <s v="Aug"/>
    <n v="2011"/>
    <n v="552037513"/>
    <d v="2011-05-08T00:00:00"/>
    <n v="1"/>
    <s v=""/>
    <n v="9022"/>
    <n v="205.7"/>
    <n v="117.11"/>
    <n v="88.59"/>
    <n v="1056566.42"/>
    <n v="799258.98"/>
    <n v="-257307.44"/>
    <n v="-0.24353172231235601"/>
  </r>
  <r>
    <s v="Australia/Oceania"/>
    <s v="VANUATU"/>
    <s v="Cosmetics"/>
    <s v="Offline"/>
    <x v="1"/>
    <d v="2012-02-24T00:00:00"/>
    <s v="Feb"/>
    <n v="2012"/>
    <n v="504240548"/>
    <d v="2012-03-27T00:00:00"/>
    <n v="3"/>
    <n v="32"/>
    <n v="4838"/>
    <n v="437.2"/>
    <n v="263.33"/>
    <n v="173.87"/>
    <n v="1273990.54"/>
    <n v="841183.06"/>
    <n v="-432807.48"/>
    <n v="-0.33972581931416901"/>
  </r>
  <r>
    <s v="Europe"/>
    <s v="LUXEMBOURG"/>
    <s v="Vegetables"/>
    <s v="Offline"/>
    <x v="2"/>
    <d v="2010-02-13T00:00:00"/>
    <s v="Feb"/>
    <n v="2010"/>
    <n v="744683635"/>
    <d v="2010-01-04T00:00:00"/>
    <n v="2"/>
    <s v=""/>
    <n v="7291"/>
    <n v="154.06"/>
    <n v="90.93"/>
    <n v="63.13"/>
    <n v="662970.63"/>
    <n v="460280.83"/>
    <n v="-202689.8"/>
    <n v="-0.30572968217309998"/>
  </r>
  <r>
    <s v="Sub-Saharan Africa"/>
    <s v="BENIN"/>
    <s v="Personal Care"/>
    <s v="Online"/>
    <x v="2"/>
    <d v="2016-07-08T00:00:00"/>
    <s v="Jul"/>
    <n v="2016"/>
    <n v="440603101"/>
    <d v="2016-09-15T00:00:00"/>
    <n v="5"/>
    <n v="69"/>
    <n v="3104"/>
    <n v="81.73"/>
    <n v="56.67"/>
    <n v="25.06"/>
    <n v="175903.68"/>
    <n v="77786.240000000005"/>
    <n v="-98117.440000000002"/>
    <n v="-0.55779071819304704"/>
  </r>
  <r>
    <s v="Middle East/North Africa"/>
    <s v="SOMALIA"/>
    <s v="Clothes"/>
    <s v="Offline"/>
    <x v="2"/>
    <d v="2017-04-26T00:00:00"/>
    <s v="Apr"/>
    <n v="2017"/>
    <n v="629547774"/>
    <d v="2017-03-05T00:00:00"/>
    <n v="1"/>
    <s v=""/>
    <n v="6031"/>
    <n v="109.28"/>
    <n v="35.840000000000003"/>
    <n v="73.44"/>
    <n v="216151.04000000001"/>
    <n v="442916.64"/>
    <n v="226765.6"/>
    <n v="1.0491071428571399"/>
  </r>
  <r>
    <s v="Europe"/>
    <s v="SWITZERLAND"/>
    <s v="Meat"/>
    <s v="Online"/>
    <x v="2"/>
    <d v="2014-03-21T00:00:00"/>
    <s v="Mar"/>
    <n v="2014"/>
    <n v="169378983"/>
    <d v="2014-10-04T00:00:00"/>
    <n v="7"/>
    <n v="197"/>
    <n v="1860"/>
    <n v="421.89"/>
    <n v="364.69"/>
    <n v="57.2"/>
    <n v="678323.4"/>
    <n v="106392"/>
    <n v="-571931.4"/>
    <n v="-0.84315445995228799"/>
  </r>
  <r>
    <s v="Middle East/North Africa"/>
    <s v="SAUDI ARABIA"/>
    <s v="Personal Care"/>
    <s v="Offline"/>
    <x v="2"/>
    <d v="2014-02-02T00:00:00"/>
    <s v="Feb"/>
    <n v="2014"/>
    <n v="688270556"/>
    <d v="2014-04-03T00:00:00"/>
    <n v="5"/>
    <n v="60"/>
    <n v="3407"/>
    <n v="81.73"/>
    <n v="56.67"/>
    <n v="25.06"/>
    <n v="193074.69"/>
    <n v="85379.42"/>
    <n v="-107695.27"/>
    <n v="-0.55779071819304704"/>
  </r>
  <r>
    <s v="Asia"/>
    <s v="LAOS"/>
    <s v="Meat"/>
    <s v="Online"/>
    <x v="2"/>
    <d v="2017-03-21T00:00:00"/>
    <s v="Mar"/>
    <n v="2017"/>
    <n v="734708821"/>
    <d v="2017-03-24T00:00:00"/>
    <n v="6"/>
    <n v="3"/>
    <n v="5522"/>
    <n v="421.89"/>
    <n v="364.69"/>
    <n v="57.2"/>
    <n v="2013818.18"/>
    <n v="315858.40000000002"/>
    <n v="-1697959.78"/>
    <n v="-0.84315445995228799"/>
  </r>
  <r>
    <s v="Asia"/>
    <s v="KYRGYZSTAN"/>
    <s v="Snacks"/>
    <s v="Online"/>
    <x v="1"/>
    <d v="2013-06-08T00:00:00"/>
    <s v="Jun"/>
    <n v="2013"/>
    <n v="727492606"/>
    <d v="2013-09-22T00:00:00"/>
    <n v="1"/>
    <n v="106"/>
    <n v="340"/>
    <n v="152.58000000000001"/>
    <n v="97.44"/>
    <n v="55.14"/>
    <n v="33129.599999999999"/>
    <n v="18747.599999999999"/>
    <n v="-14382"/>
    <n v="-0.43411330049261099"/>
  </r>
  <r>
    <s v="Middle East/North Africa"/>
    <s v="ALGERIA"/>
    <s v="Baby Food"/>
    <s v="Offline"/>
    <x v="0"/>
    <d v="2016-12-30T00:00:00"/>
    <s v="Dec"/>
    <n v="2016"/>
    <n v="705733239"/>
    <d v="2017-01-25T00:00:00"/>
    <n v="4"/>
    <n v="26"/>
    <n v="1003"/>
    <n v="255.28"/>
    <n v="159.41999999999999"/>
    <n v="95.86"/>
    <n v="159898.26"/>
    <n v="96147.58"/>
    <n v="-63750.68"/>
    <n v="-0.39869527035503699"/>
  </r>
  <r>
    <s v="Sub-Saharan Africa"/>
    <s v="ANGOLA"/>
    <s v="Office Supplies"/>
    <s v="Offline"/>
    <x v="1"/>
    <d v="2015-03-10T00:00:00"/>
    <s v="Mar"/>
    <n v="2015"/>
    <n v="778854548"/>
    <d v="2015-03-10T00:00:00"/>
    <n v="3"/>
    <n v="0"/>
    <n v="9224"/>
    <n v="651.21"/>
    <n v="524.96"/>
    <n v="126.25"/>
    <n v="4842231.04"/>
    <n v="1164530"/>
    <n v="-3677701.04"/>
    <n v="-0.75950548613227697"/>
  </r>
  <r>
    <s v="Sub-Saharan Africa"/>
    <s v="MAURITANIA"/>
    <s v="Cosmetics"/>
    <s v="Offline"/>
    <x v="0"/>
    <d v="2014-05-30T00:00:00"/>
    <s v="May"/>
    <n v="2014"/>
    <n v="676592862"/>
    <d v="2014-09-07T00:00:00"/>
    <n v="1"/>
    <n v="100"/>
    <n v="7718"/>
    <n v="437.2"/>
    <n v="263.33"/>
    <n v="173.87"/>
    <n v="2032380.94"/>
    <n v="1341928.6599999999"/>
    <n v="-690452.28"/>
    <n v="-0.33972581931416901"/>
  </r>
  <r>
    <s v="Middle East/North Africa"/>
    <s v="LEBANON"/>
    <s v="Household"/>
    <s v="Offline"/>
    <x v="0"/>
    <d v="2014-10-15T00:00:00"/>
    <s v="Oct"/>
    <n v="2014"/>
    <n v="198997008"/>
    <d v="2014-10-16T00:00:00"/>
    <n v="5"/>
    <n v="1"/>
    <n v="6492"/>
    <n v="668.27"/>
    <n v="502.54"/>
    <n v="165.73"/>
    <n v="3262489.68"/>
    <n v="1075919.1599999999"/>
    <n v="-2186570.52"/>
    <n v="-0.67021530624427905"/>
  </r>
  <r>
    <s v="Europe"/>
    <s v="FINLAND"/>
    <s v="Beverages"/>
    <s v="Online"/>
    <x v="3"/>
    <d v="2012-03-16T00:00:00"/>
    <s v="Mar"/>
    <n v="2012"/>
    <n v="566428315"/>
    <d v="2012-03-23T00:00:00"/>
    <n v="6"/>
    <n v="7"/>
    <n v="7581"/>
    <n v="47.45"/>
    <n v="31.79"/>
    <n v="15.66"/>
    <n v="240999.99"/>
    <n v="118718.46"/>
    <n v="-122281.53"/>
    <n v="-0.50739226171752105"/>
  </r>
  <r>
    <s v="Asia"/>
    <s v="TAIWAN"/>
    <s v="Baby Food"/>
    <s v="Online"/>
    <x v="0"/>
    <d v="2014-05-27T00:00:00"/>
    <s v="May"/>
    <n v="2014"/>
    <n v="369560611"/>
    <d v="2014-06-13T00:00:00"/>
    <n v="6"/>
    <n v="17"/>
    <n v="345"/>
    <n v="255.28"/>
    <n v="159.41999999999999"/>
    <n v="95.86"/>
    <n v="54999.9"/>
    <n v="33071.699999999997"/>
    <n v="-21928.2"/>
    <n v="-0.39869527035503699"/>
  </r>
  <r>
    <s v="Europe"/>
    <s v="BELGIUM"/>
    <s v="Snacks"/>
    <s v="Online"/>
    <x v="0"/>
    <d v="2015-12-01T00:00:00"/>
    <s v="Dec"/>
    <n v="2015"/>
    <n v="519380223"/>
    <d v="2015-01-17T00:00:00"/>
    <n v="7"/>
    <s v=""/>
    <n v="5005"/>
    <n v="152.58000000000001"/>
    <n v="97.44"/>
    <n v="55.14"/>
    <n v="487687.2"/>
    <n v="275975.7"/>
    <n v="-211711.5"/>
    <n v="-0.43411330049261099"/>
  </r>
  <r>
    <s v="Asia"/>
    <s v="LAOS"/>
    <s v="Office Supplies"/>
    <s v="Online"/>
    <x v="3"/>
    <d v="2012-10-08T00:00:00"/>
    <s v="Oct"/>
    <n v="2012"/>
    <n v="197185981"/>
    <d v="2012-11-09T00:00:00"/>
    <n v="6"/>
    <n v="32"/>
    <n v="568"/>
    <n v="651.21"/>
    <n v="524.96"/>
    <n v="126.25"/>
    <n v="298177.28000000003"/>
    <n v="71710"/>
    <n v="-226467.28"/>
    <n v="-0.75950548613227697"/>
  </r>
  <r>
    <s v="Europe"/>
    <s v="SAN MARINO"/>
    <s v="Office Supplies"/>
    <s v="Online"/>
    <x v="3"/>
    <d v="2014-04-13T00:00:00"/>
    <s v="Apr"/>
    <n v="2014"/>
    <n v="904589211"/>
    <d v="2014-04-05T00:00:00"/>
    <n v="7"/>
    <s v=""/>
    <n v="6905"/>
    <n v="651.21"/>
    <n v="524.96"/>
    <n v="126.25"/>
    <n v="3624848.8"/>
    <n v="871756.25"/>
    <n v="-2753092.55"/>
    <n v="-0.75950548613227697"/>
  </r>
  <r>
    <s v="Australia/Oceania"/>
    <s v="TUVALU"/>
    <s v="Household"/>
    <s v="Offline"/>
    <x v="3"/>
    <d v="2016-11-23T00:00:00"/>
    <s v="Nov"/>
    <n v="2016"/>
    <n v="613513743"/>
    <d v="2016-12-31T00:00:00"/>
    <n v="7"/>
    <n v="38"/>
    <n v="1205"/>
    <n v="668.27"/>
    <n v="502.54"/>
    <n v="165.73"/>
    <n v="605560.69999999995"/>
    <n v="199704.65"/>
    <n v="-405856.05"/>
    <n v="-0.67021530624427905"/>
  </r>
  <r>
    <s v="Australia/Oceania"/>
    <s v="KIRIBATI"/>
    <s v="Clothes"/>
    <s v="Offline"/>
    <x v="0"/>
    <d v="2010-10-22T00:00:00"/>
    <s v="Oct"/>
    <n v="2010"/>
    <n v="516195905"/>
    <d v="2010-10-29T00:00:00"/>
    <n v="6"/>
    <n v="7"/>
    <n v="2694"/>
    <n v="109.28"/>
    <n v="35.840000000000003"/>
    <n v="73.44"/>
    <n v="96552.960000000006"/>
    <n v="197847.36"/>
    <n v="101294.39999999999"/>
    <n v="1.0491071428571399"/>
  </r>
  <r>
    <s v="Asia"/>
    <s v="KYRGYZSTAN"/>
    <s v="Vegetables"/>
    <s v="Offline"/>
    <x v="3"/>
    <d v="2013-03-12T00:00:00"/>
    <s v="Mar"/>
    <n v="2013"/>
    <n v="975184524"/>
    <d v="2014-01-17T00:00:00"/>
    <n v="6"/>
    <n v="311"/>
    <n v="7626"/>
    <n v="154.06"/>
    <n v="90.93"/>
    <n v="63.13"/>
    <n v="693432.18"/>
    <n v="481429.38"/>
    <n v="-212002.8"/>
    <n v="-0.30572968217309998"/>
  </r>
  <r>
    <s v="Australia/Oceania"/>
    <s v="SAMOA"/>
    <s v="Clothes"/>
    <s v="Online"/>
    <x v="0"/>
    <d v="2014-08-12T00:00:00"/>
    <s v="Aug"/>
    <n v="2014"/>
    <n v="173340928"/>
    <d v="2015-03-01T00:00:00"/>
    <n v="1"/>
    <n v="201"/>
    <n v="4287"/>
    <n v="109.28"/>
    <n v="35.840000000000003"/>
    <n v="73.44"/>
    <n v="153646.07999999999"/>
    <n v="314837.28000000003"/>
    <n v="161191.20000000001"/>
    <n v="1.0491071428571399"/>
  </r>
  <r>
    <s v="Sub-Saharan Africa"/>
    <s v="CENTRAL AFRICAN REPUBLIC"/>
    <s v="Personal Care"/>
    <s v="Offline"/>
    <x v="3"/>
    <d v="2014-12-16T00:00:00"/>
    <s v="Dec"/>
    <n v="2014"/>
    <n v="863838946"/>
    <d v="2015-05-01T00:00:00"/>
    <n v="6"/>
    <n v="136"/>
    <n v="7995"/>
    <n v="81.73"/>
    <n v="56.67"/>
    <n v="25.06"/>
    <n v="453076.65"/>
    <n v="200354.7"/>
    <n v="-252721.95"/>
    <n v="-0.55779071819304704"/>
  </r>
  <r>
    <s v="Asia"/>
    <s v="UZBEKISTAN"/>
    <s v="Cereal"/>
    <s v="Offline"/>
    <x v="2"/>
    <d v="2016-02-03T00:00:00"/>
    <s v="Feb"/>
    <n v="2016"/>
    <n v="920164906"/>
    <d v="2016-06-03T00:00:00"/>
    <n v="6"/>
    <n v="121"/>
    <n v="6099"/>
    <n v="205.7"/>
    <n v="117.11"/>
    <n v="88.59"/>
    <n v="714253.89"/>
    <n v="540310.41"/>
    <n v="-173943.48"/>
    <n v="-0.24353172231235601"/>
  </r>
  <r>
    <s v="Central America"/>
    <s v="DOMINICA"/>
    <s v="Meat"/>
    <s v="Online"/>
    <x v="0"/>
    <d v="2010-12-06T00:00:00"/>
    <s v="Dec"/>
    <n v="2010"/>
    <n v="986117637"/>
    <d v="2010-07-30T00:00:00"/>
    <n v="6"/>
    <s v=""/>
    <n v="2977"/>
    <n v="421.89"/>
    <n v="364.69"/>
    <n v="57.2"/>
    <n v="1085682.1299999999"/>
    <n v="170284.4"/>
    <n v="-915397.73"/>
    <n v="-0.84315445995228799"/>
  </r>
  <r>
    <s v="Middle East/North Africa"/>
    <s v="QATAR"/>
    <s v="Cereal"/>
    <s v="Online"/>
    <x v="2"/>
    <d v="2013-06-18T00:00:00"/>
    <s v="Jun"/>
    <n v="2013"/>
    <n v="425808465"/>
    <d v="2013-07-18T00:00:00"/>
    <n v="5"/>
    <n v="30"/>
    <n v="5042"/>
    <n v="205.7"/>
    <n v="117.11"/>
    <n v="88.59"/>
    <n v="590468.62"/>
    <n v="446670.78"/>
    <n v="-143797.84"/>
    <n v="-0.24353172231235601"/>
  </r>
  <r>
    <s v="Central America"/>
    <s v="SAINT LUCIA"/>
    <s v="Beverages"/>
    <s v="Online"/>
    <x v="2"/>
    <d v="2015-12-06T00:00:00"/>
    <s v="Dec"/>
    <n v="2015"/>
    <n v="473661220"/>
    <d v="2015-03-07T00:00:00"/>
    <n v="7"/>
    <s v=""/>
    <n v="5736"/>
    <n v="47.45"/>
    <n v="31.79"/>
    <n v="15.66"/>
    <n v="182347.44"/>
    <n v="89825.76"/>
    <n v="-92521.68"/>
    <n v="-0.50739226171752105"/>
  </r>
  <r>
    <s v="Europe"/>
    <s v="BOSNIA AND HERZEGOVINA"/>
    <s v="Baby Food"/>
    <s v="Online"/>
    <x v="1"/>
    <d v="2015-04-04T00:00:00"/>
    <s v="Apr"/>
    <n v="2015"/>
    <n v="184412229"/>
    <d v="2015-07-04T00:00:00"/>
    <n v="7"/>
    <n v="91"/>
    <n v="531"/>
    <n v="255.28"/>
    <n v="159.41999999999999"/>
    <n v="95.86"/>
    <n v="84652.02"/>
    <n v="50901.66"/>
    <n v="-33750.36"/>
    <n v="-0.39869527035503699"/>
  </r>
  <r>
    <s v="Asia"/>
    <s v="SOUTH KOREA"/>
    <s v="Vegetables"/>
    <s v="Offline"/>
    <x v="3"/>
    <d v="2016-12-08T00:00:00"/>
    <s v="Dec"/>
    <n v="2016"/>
    <n v="483110320"/>
    <d v="2016-09-30T00:00:00"/>
    <n v="6"/>
    <s v=""/>
    <n v="1934"/>
    <n v="154.06"/>
    <n v="90.93"/>
    <n v="63.13"/>
    <n v="175858.62"/>
    <n v="122093.42"/>
    <n v="-53765.2"/>
    <n v="-0.30572968217309998"/>
  </r>
  <r>
    <s v="Central America"/>
    <s v="TRINIDAD AND TOBAGO"/>
    <s v="Household"/>
    <s v="Online"/>
    <x v="3"/>
    <d v="2016-09-22T00:00:00"/>
    <s v="Sep"/>
    <n v="2016"/>
    <n v="115116822"/>
    <d v="2016-01-11T00:00:00"/>
    <n v="2"/>
    <s v=""/>
    <n v="4481"/>
    <n v="668.27"/>
    <n v="502.54"/>
    <n v="165.73"/>
    <n v="2251881.7400000002"/>
    <n v="742636.13"/>
    <n v="-1509245.61"/>
    <n v="-0.67021530624427905"/>
  </r>
  <r>
    <s v="Middle East/North Africa"/>
    <s v="SOMALIA"/>
    <s v="Baby Food"/>
    <s v="Online"/>
    <x v="0"/>
    <d v="2010-01-29T00:00:00"/>
    <s v="Jan"/>
    <n v="2010"/>
    <n v="596105563"/>
    <d v="2010-03-20T00:00:00"/>
    <n v="7"/>
    <n v="50"/>
    <n v="9738"/>
    <n v="255.28"/>
    <n v="159.41999999999999"/>
    <n v="95.86"/>
    <n v="1552431.96"/>
    <n v="933484.68"/>
    <n v="-618947.28"/>
    <n v="-0.39869527035503699"/>
  </r>
  <r>
    <s v="Sub-Saharan Africa"/>
    <s v="NIGERIA"/>
    <s v="Snacks"/>
    <s v="Online"/>
    <x v="1"/>
    <d v="2014-10-12T00:00:00"/>
    <s v="Oct"/>
    <n v="2014"/>
    <n v="362062871"/>
    <d v="2014-12-23T00:00:00"/>
    <n v="3"/>
    <n v="72"/>
    <n v="1304"/>
    <n v="152.58000000000001"/>
    <n v="97.44"/>
    <n v="55.14"/>
    <n v="127061.75999999999"/>
    <n v="71902.559999999998"/>
    <n v="-55159.199999999997"/>
    <n v="-0.43411330049261099"/>
  </r>
  <r>
    <s v="Sub-Saharan Africa"/>
    <s v="SOUTH AFRICA"/>
    <s v="Beverages"/>
    <s v="Online"/>
    <x v="3"/>
    <d v="2016-07-28T00:00:00"/>
    <s v="Jul"/>
    <n v="2016"/>
    <n v="619287574"/>
    <d v="2016-02-08T00:00:00"/>
    <n v="2"/>
    <s v=""/>
    <n v="9810"/>
    <n v="47.45"/>
    <n v="31.79"/>
    <n v="15.66"/>
    <n v="311859.90000000002"/>
    <n v="153624.6"/>
    <n v="-158235.29999999999"/>
    <n v="-0.50739226171752105"/>
  </r>
  <r>
    <s v="Central America"/>
    <s v="SAINT VINCENT AND THE GRENADINES"/>
    <s v="Clothes"/>
    <s v="Offline"/>
    <x v="3"/>
    <d v="2016-10-06T00:00:00"/>
    <s v="Oct"/>
    <n v="2016"/>
    <n v="394391000"/>
    <d v="2016-06-23T00:00:00"/>
    <n v="5"/>
    <s v=""/>
    <n v="7916"/>
    <n v="109.28"/>
    <n v="35.840000000000003"/>
    <n v="73.44"/>
    <n v="283709.44"/>
    <n v="581351.04"/>
    <n v="297641.59999999998"/>
    <n v="1.0491071428571399"/>
  </r>
  <r>
    <s v="Sub-Saharan Africa"/>
    <s v="SUDAN"/>
    <s v="Beverages"/>
    <s v="Online"/>
    <x v="0"/>
    <d v="2013-04-16T00:00:00"/>
    <s v="Apr"/>
    <n v="2013"/>
    <n v="584296977"/>
    <d v="2013-04-28T00:00:00"/>
    <n v="1"/>
    <n v="12"/>
    <n v="5315"/>
    <n v="47.45"/>
    <n v="31.79"/>
    <n v="15.66"/>
    <n v="168963.85"/>
    <n v="83232.899999999994"/>
    <n v="-85730.95"/>
    <n v="-0.50739226171752105"/>
  </r>
  <r>
    <s v="Middle East/North Africa"/>
    <s v="ALGERIA"/>
    <s v="Clothes"/>
    <s v="Offline"/>
    <x v="0"/>
    <d v="2014-05-07T00:00:00"/>
    <s v="May"/>
    <n v="2014"/>
    <n v="806241834"/>
    <d v="2014-08-15T00:00:00"/>
    <n v="6"/>
    <n v="100"/>
    <n v="3730"/>
    <n v="109.28"/>
    <n v="35.840000000000003"/>
    <n v="73.44"/>
    <n v="133683.20000000001"/>
    <n v="273931.2"/>
    <n v="140248"/>
    <n v="1.0491071428571399"/>
  </r>
  <r>
    <s v="Europe"/>
    <s v="NETHERLANDS"/>
    <s v="Meat"/>
    <s v="Offline"/>
    <x v="0"/>
    <d v="2017-08-03T00:00:00"/>
    <s v="Aug"/>
    <n v="2017"/>
    <n v="747774398"/>
    <d v="2017-03-04T00:00:00"/>
    <n v="7"/>
    <s v=""/>
    <n v="1916"/>
    <n v="421.89"/>
    <n v="364.69"/>
    <n v="57.2"/>
    <n v="698746.04"/>
    <n v="109595.2"/>
    <n v="-589150.84"/>
    <n v="-0.84315445995228799"/>
  </r>
  <r>
    <s v="Central America"/>
    <s v="PANAMA"/>
    <s v="Meat"/>
    <s v="Online"/>
    <x v="3"/>
    <d v="2011-11-24T00:00:00"/>
    <s v="Nov"/>
    <n v="2011"/>
    <n v="616755998"/>
    <d v="2011-03-12T00:00:00"/>
    <n v="7"/>
    <s v=""/>
    <n v="660"/>
    <n v="421.89"/>
    <n v="364.69"/>
    <n v="57.2"/>
    <n v="240695.4"/>
    <n v="37752"/>
    <n v="-202943.4"/>
    <n v="-0.84315445995228799"/>
  </r>
  <r>
    <s v="Australia/Oceania"/>
    <s v="SOLOMON ISLANDS"/>
    <s v="Baby Food"/>
    <s v="Offline"/>
    <x v="1"/>
    <d v="2016-10-20T00:00:00"/>
    <s v="Oct"/>
    <n v="2016"/>
    <n v="691360461"/>
    <d v="2016-07-11T00:00:00"/>
    <n v="2"/>
    <s v=""/>
    <n v="7779"/>
    <n v="255.28"/>
    <n v="159.41999999999999"/>
    <n v="95.86"/>
    <n v="1240128.18"/>
    <n v="745694.94"/>
    <n v="-494433.24"/>
    <n v="-0.39869527035503699"/>
  </r>
  <r>
    <s v="Central America"/>
    <s v="SAINT VINCENT AND THE GRENADINES"/>
    <s v="Beverages"/>
    <s v="Online"/>
    <x v="1"/>
    <d v="2013-01-04T00:00:00"/>
    <s v="Jan"/>
    <n v="2013"/>
    <n v="870074117"/>
    <d v="2013-05-16T00:00:00"/>
    <n v="5"/>
    <n v="132"/>
    <n v="3121"/>
    <n v="47.45"/>
    <n v="31.79"/>
    <n v="15.66"/>
    <n v="99216.59"/>
    <n v="48874.86"/>
    <n v="-50341.73"/>
    <n v="-0.50739226171752105"/>
  </r>
  <r>
    <s v="Middle East/North Africa"/>
    <s v="IRAN"/>
    <s v="Office Supplies"/>
    <s v="Online"/>
    <x v="3"/>
    <d v="2010-01-03T00:00:00"/>
    <s v="Jan"/>
    <n v="2010"/>
    <n v="221695792"/>
    <d v="2010-03-20T00:00:00"/>
    <n v="7"/>
    <n v="76"/>
    <n v="3566"/>
    <n v="651.21"/>
    <n v="524.96"/>
    <n v="126.25"/>
    <n v="1872007.36"/>
    <n v="450207.5"/>
    <n v="-1421799.86"/>
    <n v="-0.75950548613227697"/>
  </r>
  <r>
    <s v="Australia/Oceania"/>
    <s v="VANUATU"/>
    <s v="Fruits"/>
    <s v="Online"/>
    <x v="0"/>
    <d v="2017-07-13T00:00:00"/>
    <s v="Jul"/>
    <n v="2017"/>
    <n v="135336816"/>
    <d v="2017-08-17T00:00:00"/>
    <n v="5"/>
    <n v="35"/>
    <n v="8026"/>
    <n v="9.33"/>
    <n v="6.92"/>
    <n v="2.41"/>
    <n v="55539.92"/>
    <n v="19342.66"/>
    <n v="-36197.26"/>
    <n v="-0.65173410404624299"/>
  </r>
  <r>
    <s v="Australia/Oceania"/>
    <s v="FEDERATED STATES OF MICRONESIA"/>
    <s v="Office Supplies"/>
    <s v="Online"/>
    <x v="2"/>
    <d v="2012-04-29T00:00:00"/>
    <s v="Apr"/>
    <n v="2012"/>
    <n v="270421016"/>
    <d v="2012-05-23T00:00:00"/>
    <n v="4"/>
    <n v="24"/>
    <n v="2443"/>
    <n v="651.21"/>
    <n v="524.96"/>
    <n v="126.25"/>
    <n v="1282477.28"/>
    <n v="308428.75"/>
    <n v="-974048.53"/>
    <n v="-0.75950548613227697"/>
  </r>
  <r>
    <s v="Sub-Saharan Africa"/>
    <s v="EQUATORIAL GUINEA"/>
    <s v="Household"/>
    <s v="Online"/>
    <x v="3"/>
    <d v="2010-06-16T00:00:00"/>
    <s v="Jun"/>
    <n v="2010"/>
    <n v="806684720"/>
    <d v="2010-07-18T00:00:00"/>
    <n v="1"/>
    <n v="32"/>
    <n v="4790"/>
    <n v="668.27"/>
    <n v="502.54"/>
    <n v="165.73"/>
    <n v="2407166.6"/>
    <n v="793846.7"/>
    <n v="-1613319.9"/>
    <n v="-0.67021530624427905"/>
  </r>
  <r>
    <s v="Europe"/>
    <s v="RUSSIA"/>
    <s v="Household"/>
    <s v="Online"/>
    <x v="0"/>
    <d v="2017-10-07T00:00:00"/>
    <s v="Oct"/>
    <n v="2017"/>
    <n v="194176757"/>
    <d v="2017-08-20T00:00:00"/>
    <n v="1"/>
    <s v=""/>
    <n v="72"/>
    <n v="668.27"/>
    <n v="502.54"/>
    <n v="165.73"/>
    <n v="36182.879999999997"/>
    <n v="11932.56"/>
    <n v="-24250.32"/>
    <n v="-0.67021530624427905"/>
  </r>
  <r>
    <s v="Middle East/North Africa"/>
    <s v="AZERBAIJAN"/>
    <s v="Baby Food"/>
    <s v="Offline"/>
    <x v="3"/>
    <d v="2017-06-28T00:00:00"/>
    <s v="Jun"/>
    <n v="2017"/>
    <n v="103258454"/>
    <d v="2017-08-15T00:00:00"/>
    <n v="3"/>
    <n v="48"/>
    <n v="5326"/>
    <n v="255.28"/>
    <n v="159.41999999999999"/>
    <n v="95.86"/>
    <n v="849070.92"/>
    <n v="510550.36"/>
    <n v="-338520.56"/>
    <n v="-0.39869527035503699"/>
  </r>
  <r>
    <s v="Middle East/North Africa"/>
    <s v="IRAQ"/>
    <s v="Office Supplies"/>
    <s v="Online"/>
    <x v="3"/>
    <d v="2014-04-21T00:00:00"/>
    <s v="Apr"/>
    <n v="2014"/>
    <n v="474603641"/>
    <d v="2014-05-30T00:00:00"/>
    <n v="6"/>
    <n v="39"/>
    <n v="4619"/>
    <n v="651.21"/>
    <n v="524.96"/>
    <n v="126.25"/>
    <n v="2424790.2400000002"/>
    <n v="583148.75"/>
    <n v="-1841641.49"/>
    <n v="-0.75950548613227697"/>
  </r>
  <r>
    <s v="Sub-Saharan Africa"/>
    <s v="MAURITIUS"/>
    <s v="Cereal"/>
    <s v="Online"/>
    <x v="3"/>
    <d v="2012-12-26T00:00:00"/>
    <s v="Dec"/>
    <n v="2012"/>
    <n v="869198644"/>
    <d v="2013-05-01T00:00:00"/>
    <n v="4"/>
    <n v="126"/>
    <n v="4049"/>
    <n v="205.7"/>
    <n v="117.11"/>
    <n v="88.59"/>
    <n v="474178.39"/>
    <n v="358700.91"/>
    <n v="-115477.48"/>
    <n v="-0.24353172231235601"/>
  </r>
  <r>
    <s v="Sub-Saharan Africa"/>
    <s v="ERITREA"/>
    <s v="Household"/>
    <s v="Online"/>
    <x v="3"/>
    <d v="2015-01-11T00:00:00"/>
    <s v="Jan"/>
    <n v="2015"/>
    <n v="918342292"/>
    <d v="2015-12-21T00:00:00"/>
    <n v="2"/>
    <n v="344"/>
    <n v="6747"/>
    <n v="668.27"/>
    <n v="502.54"/>
    <n v="165.73"/>
    <n v="3390637.38"/>
    <n v="1118180.31"/>
    <n v="-2272457.0699999998"/>
    <n v="-0.67021530624427905"/>
  </r>
  <r>
    <s v="Europe"/>
    <s v="UKRAINE"/>
    <s v="Cosmetics"/>
    <s v="Online"/>
    <x v="3"/>
    <d v="2011-01-22T00:00:00"/>
    <s v="Jan"/>
    <n v="2011"/>
    <n v="773645913"/>
    <d v="2011-01-28T00:00:00"/>
    <n v="6"/>
    <n v="6"/>
    <n v="7873"/>
    <n v="437.2"/>
    <n v="263.33"/>
    <n v="173.87"/>
    <n v="2073197.09"/>
    <n v="1368878.51"/>
    <n v="-704318.58"/>
    <n v="-0.33972581931416901"/>
  </r>
  <r>
    <s v="Asia"/>
    <s v="MYANMAR"/>
    <s v="Cosmetics"/>
    <s v="Online"/>
    <x v="1"/>
    <d v="2014-06-13T00:00:00"/>
    <s v="Jun"/>
    <n v="2014"/>
    <n v="657033336"/>
    <d v="2014-02-07T00:00:00"/>
    <n v="6"/>
    <s v=""/>
    <n v="9620"/>
    <n v="437.2"/>
    <n v="263.33"/>
    <n v="173.87"/>
    <n v="2533234.6"/>
    <n v="1672629.4"/>
    <n v="-860605.19999999902"/>
    <n v="-0.33972581931416801"/>
  </r>
  <r>
    <s v="Europe"/>
    <s v="BOSNIA AND HERZEGOVINA"/>
    <s v="Meat"/>
    <s v="Online"/>
    <x v="3"/>
    <d v="2012-07-24T00:00:00"/>
    <s v="Jul"/>
    <n v="2012"/>
    <n v="410740888"/>
    <d v="2012-01-09T00:00:00"/>
    <n v="2"/>
    <s v=""/>
    <n v="6211"/>
    <n v="421.89"/>
    <n v="364.69"/>
    <n v="57.2"/>
    <n v="2265089.59"/>
    <n v="355269.2"/>
    <n v="-1909820.39"/>
    <n v="-0.84315445995228799"/>
  </r>
  <r>
    <s v="Europe"/>
    <s v="LATVIA"/>
    <s v="Meat"/>
    <s v="Offline"/>
    <x v="0"/>
    <d v="2011-12-15T00:00:00"/>
    <s v="Dec"/>
    <n v="2011"/>
    <n v="847317397"/>
    <d v="2011-12-18T00:00:00"/>
    <n v="1"/>
    <n v="3"/>
    <n v="8902"/>
    <n v="421.89"/>
    <n v="364.69"/>
    <n v="57.2"/>
    <n v="3246470.38"/>
    <n v="509194.4"/>
    <n v="-2737275.98"/>
    <n v="-0.84315445995228799"/>
  </r>
  <r>
    <s v="Europe"/>
    <s v="SERBIA"/>
    <s v="Beverages"/>
    <s v="Online"/>
    <x v="2"/>
    <d v="2012-03-09T00:00:00"/>
    <s v="Mar"/>
    <n v="2012"/>
    <n v="599624192"/>
    <d v="2012-09-21T00:00:00"/>
    <n v="6"/>
    <n v="196"/>
    <n v="978"/>
    <n v="47.45"/>
    <n v="31.79"/>
    <n v="15.66"/>
    <n v="31090.62"/>
    <n v="15315.48"/>
    <n v="-15775.14"/>
    <n v="-0.50739226171752105"/>
  </r>
  <r>
    <s v="Asia"/>
    <s v="MONGOLIA"/>
    <s v="Beverages"/>
    <s v="Offline"/>
    <x v="3"/>
    <d v="2012-01-19T00:00:00"/>
    <s v="Jan"/>
    <n v="2012"/>
    <n v="170835101"/>
    <d v="2012-12-02T00:00:00"/>
    <n v="1"/>
    <n v="318"/>
    <n v="2758"/>
    <n v="47.45"/>
    <n v="31.79"/>
    <n v="15.66"/>
    <n v="87676.82"/>
    <n v="43190.28"/>
    <n v="-44486.54"/>
    <n v="-0.50739226171752105"/>
  </r>
  <r>
    <s v="Central America"/>
    <s v="GRENADA"/>
    <s v="Cereal"/>
    <s v="Online"/>
    <x v="3"/>
    <d v="2016-01-17T00:00:00"/>
    <s v="Jan"/>
    <n v="2016"/>
    <n v="584436452"/>
    <d v="2016-09-02T00:00:00"/>
    <n v="6"/>
    <n v="229"/>
    <n v="6588"/>
    <n v="205.7"/>
    <n v="117.11"/>
    <n v="88.59"/>
    <n v="771520.68"/>
    <n v="583630.92000000004"/>
    <n v="-187889.76"/>
    <n v="-0.24353172231235601"/>
  </r>
  <r>
    <s v="Sub-Saharan Africa"/>
    <s v="NAMIBIA"/>
    <s v="Office Supplies"/>
    <s v="Online"/>
    <x v="3"/>
    <d v="2012-02-10T00:00:00"/>
    <s v="Feb"/>
    <n v="2012"/>
    <n v="234227073"/>
    <d v="2012-12-10T00:00:00"/>
    <n v="2"/>
    <n v="304"/>
    <n v="1851"/>
    <n v="651.21"/>
    <n v="524.96"/>
    <n v="126.25"/>
    <n v="971700.96"/>
    <n v="233688.75"/>
    <n v="-738012.21"/>
    <n v="-0.75950548613227697"/>
  </r>
  <r>
    <s v="Europe"/>
    <s v="PORTUGAL"/>
    <s v="Office Supplies"/>
    <s v="Online"/>
    <x v="0"/>
    <d v="2014-01-21T00:00:00"/>
    <s v="Jan"/>
    <n v="2014"/>
    <n v="734318292"/>
    <d v="2014-04-03T00:00:00"/>
    <n v="5"/>
    <n v="72"/>
    <n v="9956"/>
    <n v="651.21"/>
    <n v="524.96"/>
    <n v="126.25"/>
    <n v="5226501.76"/>
    <n v="1256945"/>
    <n v="-3969556.76"/>
    <n v="-0.75950548613227697"/>
  </r>
  <r>
    <s v="Central America"/>
    <s v="BARBADOS"/>
    <s v="Snacks"/>
    <s v="Online"/>
    <x v="3"/>
    <d v="2013-12-21T00:00:00"/>
    <s v="Dec"/>
    <n v="2013"/>
    <n v="169133937"/>
    <d v="2013-12-31T00:00:00"/>
    <n v="3"/>
    <n v="10"/>
    <n v="9345"/>
    <n v="152.58000000000001"/>
    <n v="97.44"/>
    <n v="55.14"/>
    <n v="910576.8"/>
    <n v="515283.3"/>
    <n v="-395293.5"/>
    <n v="-0.43411330049261099"/>
  </r>
  <r>
    <s v="Asia"/>
    <s v="SRI LANKA"/>
    <s v="Cereal"/>
    <s v="Online"/>
    <x v="1"/>
    <d v="2015-02-24T00:00:00"/>
    <s v="Feb"/>
    <n v="2015"/>
    <n v="743410336"/>
    <d v="2015-03-20T00:00:00"/>
    <n v="6"/>
    <n v="24"/>
    <n v="494"/>
    <n v="205.7"/>
    <n v="117.11"/>
    <n v="88.59"/>
    <n v="57852.34"/>
    <n v="43763.46"/>
    <n v="-14088.88"/>
    <n v="-0.24353172231235601"/>
  </r>
  <r>
    <s v="Europe"/>
    <s v="POLAND"/>
    <s v="Household"/>
    <s v="Offline"/>
    <x v="2"/>
    <d v="2017-07-07T00:00:00"/>
    <s v="Jul"/>
    <n v="2017"/>
    <n v="232196319"/>
    <d v="2017-04-08T00:00:00"/>
    <n v="7"/>
    <s v=""/>
    <n v="905"/>
    <n v="668.27"/>
    <n v="502.54"/>
    <n v="165.73"/>
    <n v="454798.7"/>
    <n v="149985.65"/>
    <n v="-304813.05"/>
    <n v="-0.67021530624427905"/>
  </r>
  <r>
    <s v="Sub-Saharan Africa"/>
    <s v="SENEGAL"/>
    <s v="Beverages"/>
    <s v="Offline"/>
    <x v="2"/>
    <d v="2014-06-30T00:00:00"/>
    <s v="Jun"/>
    <n v="2014"/>
    <n v="530853211"/>
    <d v="2014-02-08T00:00:00"/>
    <n v="7"/>
    <s v=""/>
    <n v="117"/>
    <n v="47.45"/>
    <n v="31.79"/>
    <n v="15.66"/>
    <n v="3719.43"/>
    <n v="1832.22"/>
    <n v="-1887.21"/>
    <n v="-0.50739226171752105"/>
  </r>
  <r>
    <s v="Australia/Oceania"/>
    <s v="KIRIBATI"/>
    <s v="Fruits"/>
    <s v="Online"/>
    <x v="2"/>
    <d v="2011-07-12T00:00:00"/>
    <s v="Jul"/>
    <n v="2011"/>
    <n v="905054843"/>
    <d v="2012-12-01T00:00:00"/>
    <n v="7"/>
    <n v="508"/>
    <n v="4695"/>
    <n v="9.33"/>
    <n v="6.92"/>
    <n v="2.41"/>
    <n v="32489.4"/>
    <n v="11314.95"/>
    <n v="-21174.45"/>
    <n v="-0.65173410404624299"/>
  </r>
  <r>
    <s v="Middle East/North Africa"/>
    <s v="SOMALIA"/>
    <s v="Household"/>
    <s v="Offline"/>
    <x v="1"/>
    <d v="2016-09-27T00:00:00"/>
    <s v="Sep"/>
    <n v="2016"/>
    <n v="240787541"/>
    <d v="2016-11-13T00:00:00"/>
    <n v="1"/>
    <n v="47"/>
    <n v="3239"/>
    <n v="668.27"/>
    <n v="502.54"/>
    <n v="165.73"/>
    <n v="1627727.06"/>
    <n v="536799.47"/>
    <n v="-1090927.5900000001"/>
    <n v="-0.67021530624427905"/>
  </r>
  <r>
    <s v="Sub-Saharan Africa"/>
    <s v="BURUNDI"/>
    <s v="Meat"/>
    <s v="Online"/>
    <x v="2"/>
    <d v="2010-05-22T00:00:00"/>
    <s v="May"/>
    <n v="2010"/>
    <n v="194350135"/>
    <d v="2010-05-06T00:00:00"/>
    <n v="5"/>
    <s v=""/>
    <n v="1379"/>
    <n v="421.89"/>
    <n v="364.69"/>
    <n v="57.2"/>
    <n v="502907.51"/>
    <n v="78878.8"/>
    <n v="-424028.71"/>
    <n v="-0.84315445995228799"/>
  </r>
  <r>
    <s v="Asia"/>
    <s v="MALAYSIA"/>
    <s v="Household"/>
    <s v="Online"/>
    <x v="2"/>
    <d v="2013-12-04T00:00:00"/>
    <s v="Dec"/>
    <n v="2013"/>
    <n v="242353951"/>
    <d v="2013-04-13T00:00:00"/>
    <n v="7"/>
    <s v=""/>
    <n v="6775"/>
    <n v="668.27"/>
    <n v="502.54"/>
    <n v="165.73"/>
    <n v="3404708.5"/>
    <n v="1122820.75"/>
    <n v="-2281887.75"/>
    <n v="-0.67021530624427905"/>
  </r>
  <r>
    <s v="Central America"/>
    <s v="HAITI"/>
    <s v="Vegetables"/>
    <s v="Offline"/>
    <x v="1"/>
    <d v="2012-10-17T00:00:00"/>
    <s v="Oct"/>
    <n v="2012"/>
    <n v="831722819"/>
    <d v="2012-10-26T00:00:00"/>
    <n v="6"/>
    <n v="9"/>
    <n v="4120"/>
    <n v="154.06"/>
    <n v="90.93"/>
    <n v="63.13"/>
    <n v="374631.6"/>
    <n v="260095.6"/>
    <n v="-114536"/>
    <n v="-0.30572968217309998"/>
  </r>
  <r>
    <s v="Europe"/>
    <s v="LIECHTENSTEIN"/>
    <s v="Cosmetics"/>
    <s v="Online"/>
    <x v="2"/>
    <d v="2012-07-15T00:00:00"/>
    <s v="Jul"/>
    <n v="2012"/>
    <n v="229693067"/>
    <d v="2012-07-15T00:00:00"/>
    <n v="1"/>
    <n v="0"/>
    <n v="138"/>
    <n v="437.2"/>
    <n v="263.33"/>
    <n v="173.87"/>
    <n v="36339.54"/>
    <n v="23994.06"/>
    <n v="-12345.48"/>
    <n v="-0.33972581931416901"/>
  </r>
  <r>
    <s v="Sub-Saharan Africa"/>
    <s v="ZAMBIA"/>
    <s v="Cereal"/>
    <s v="Offline"/>
    <x v="3"/>
    <d v="2013-05-19T00:00:00"/>
    <s v="May"/>
    <n v="2013"/>
    <n v="373813521"/>
    <d v="2013-06-15T00:00:00"/>
    <n v="7"/>
    <n v="27"/>
    <n v="8583"/>
    <n v="205.7"/>
    <n v="117.11"/>
    <n v="88.59"/>
    <n v="1005155.13"/>
    <n v="760367.97"/>
    <n v="-244787.16"/>
    <n v="-0.24353172231235601"/>
  </r>
  <r>
    <s v="Europe"/>
    <s v="UNITED KINGDOM"/>
    <s v="Beverages"/>
    <s v="Online"/>
    <x v="1"/>
    <d v="2017-08-04T00:00:00"/>
    <s v="Aug"/>
    <n v="2017"/>
    <n v="121945512"/>
    <d v="2017-12-04T00:00:00"/>
    <n v="2"/>
    <n v="122"/>
    <n v="5242"/>
    <n v="47.45"/>
    <n v="31.79"/>
    <n v="15.66"/>
    <n v="166643.18"/>
    <n v="82089.72"/>
    <n v="-84553.46"/>
    <n v="-0.50739226171752105"/>
  </r>
  <r>
    <s v="Australia/Oceania"/>
    <s v="VANUATU"/>
    <s v="Fruits"/>
    <s v="Offline"/>
    <x v="2"/>
    <d v="2015-06-11T00:00:00"/>
    <s v="Jun"/>
    <n v="2015"/>
    <n v="202262866"/>
    <d v="2015-12-14T00:00:00"/>
    <n v="2"/>
    <n v="186"/>
    <n v="2932"/>
    <n v="9.33"/>
    <n v="6.92"/>
    <n v="2.41"/>
    <n v="20289.439999999999"/>
    <n v="7066.12"/>
    <n v="-13223.32"/>
    <n v="-0.65173410404624299"/>
  </r>
  <r>
    <s v="Australia/Oceania"/>
    <s v="TUVALU"/>
    <s v="Personal Care"/>
    <s v="Offline"/>
    <x v="0"/>
    <d v="2016-12-21T00:00:00"/>
    <s v="Dec"/>
    <n v="2016"/>
    <n v="963251912"/>
    <d v="2017-01-02T00:00:00"/>
    <n v="2"/>
    <n v="12"/>
    <n v="6501"/>
    <n v="81.73"/>
    <n v="56.67"/>
    <n v="25.06"/>
    <n v="368411.67"/>
    <n v="162915.06"/>
    <n v="-205496.61"/>
    <n v="-0.55779071819304704"/>
  </r>
  <r>
    <s v="Central America"/>
    <s v="ANTIGUA AND BARBUDA"/>
    <s v="Household"/>
    <s v="Online"/>
    <x v="0"/>
    <d v="2010-08-21T00:00:00"/>
    <s v="Aug"/>
    <n v="2010"/>
    <n v="123711478"/>
    <d v="2010-09-13T00:00:00"/>
    <n v="2"/>
    <n v="23"/>
    <n v="7830"/>
    <n v="668.27"/>
    <n v="502.54"/>
    <n v="165.73"/>
    <n v="3934888.2"/>
    <n v="1297665.8999999999"/>
    <n v="-2637222.2999999998"/>
    <n v="-0.67021530624427905"/>
  </r>
  <r>
    <s v="Central America"/>
    <s v="HAITI"/>
    <s v="Clothes"/>
    <s v="Offline"/>
    <x v="2"/>
    <d v="2010-12-08T00:00:00"/>
    <s v="Dec"/>
    <n v="2010"/>
    <n v="422752892"/>
    <d v="2010-12-08T00:00:00"/>
    <n v="4"/>
    <n v="0"/>
    <n v="830"/>
    <n v="109.28"/>
    <n v="35.840000000000003"/>
    <n v="73.44"/>
    <n v="29747.200000000001"/>
    <n v="60955.199999999997"/>
    <n v="31208"/>
    <n v="1.0491071428571399"/>
  </r>
  <r>
    <s v="Europe"/>
    <s v="SLOVENIA"/>
    <s v="Fruits"/>
    <s v="Online"/>
    <x v="3"/>
    <d v="2012-10-22T00:00:00"/>
    <s v="Oct"/>
    <n v="2012"/>
    <n v="169799983"/>
    <d v="2012-11-20T00:00:00"/>
    <n v="3"/>
    <n v="29"/>
    <n v="6443"/>
    <n v="9.33"/>
    <n v="6.92"/>
    <n v="2.41"/>
    <n v="44585.56"/>
    <n v="15527.63"/>
    <n v="-29057.93"/>
    <n v="-0.65173410404624299"/>
  </r>
  <r>
    <s v="Europe"/>
    <s v="MALTA"/>
    <s v="Vegetables"/>
    <s v="Online"/>
    <x v="0"/>
    <d v="2014-11-03T00:00:00"/>
    <s v="Nov"/>
    <n v="2014"/>
    <n v="894589078"/>
    <d v="2014-10-04T00:00:00"/>
    <n v="7"/>
    <s v=""/>
    <n v="7643"/>
    <n v="154.06"/>
    <n v="90.93"/>
    <n v="63.13"/>
    <n v="694977.99"/>
    <n v="482502.59"/>
    <n v="-212475.4"/>
    <n v="-0.30572968217309998"/>
  </r>
  <r>
    <s v="Asia"/>
    <s v="BHUTAN"/>
    <s v="Office Supplies"/>
    <s v="Offline"/>
    <x v="0"/>
    <d v="2016-03-08T00:00:00"/>
    <s v="Mar"/>
    <n v="2016"/>
    <n v="597169005"/>
    <d v="2016-08-14T00:00:00"/>
    <n v="1"/>
    <n v="159"/>
    <n v="4434"/>
    <n v="651.21"/>
    <n v="524.96"/>
    <n v="126.25"/>
    <n v="2327672.64"/>
    <n v="559792.5"/>
    <n v="-1767880.14"/>
    <n v="-0.75950548613227697"/>
  </r>
  <r>
    <s v="Sub-Saharan Africa"/>
    <s v="ERITREA"/>
    <s v="Office Supplies"/>
    <s v="Offline"/>
    <x v="3"/>
    <d v="2015-04-26T00:00:00"/>
    <s v="Apr"/>
    <n v="2015"/>
    <n v="497901093"/>
    <d v="2015-11-06T00:00:00"/>
    <n v="6"/>
    <n v="194"/>
    <n v="8853"/>
    <n v="651.21"/>
    <n v="524.96"/>
    <n v="126.25"/>
    <n v="4647470.88"/>
    <n v="1117691.25"/>
    <n v="-3529779.63"/>
    <n v="-0.75950548613227697"/>
  </r>
  <r>
    <s v="Europe"/>
    <s v="UKRAINE"/>
    <s v="Personal Care"/>
    <s v="Online"/>
    <x v="0"/>
    <d v="2010-07-16T00:00:00"/>
    <s v="Jul"/>
    <n v="2010"/>
    <n v="987459170"/>
    <d v="2010-08-27T00:00:00"/>
    <n v="6"/>
    <n v="42"/>
    <n v="9967"/>
    <n v="81.73"/>
    <n v="56.67"/>
    <n v="25.06"/>
    <n v="564829.89"/>
    <n v="249773.02"/>
    <n v="-315056.87"/>
    <n v="-0.55779071819304704"/>
  </r>
  <r>
    <s v="Asia"/>
    <s v="SINGAPORE"/>
    <s v="Personal Care"/>
    <s v="Offline"/>
    <x v="0"/>
    <d v="2011-01-22T00:00:00"/>
    <s v="Jan"/>
    <n v="2011"/>
    <n v="276829564"/>
    <d v="2011-02-13T00:00:00"/>
    <n v="1"/>
    <n v="22"/>
    <n v="8875"/>
    <n v="81.73"/>
    <n v="56.67"/>
    <n v="25.06"/>
    <n v="502946.25"/>
    <n v="222407.5"/>
    <n v="-280538.75"/>
    <n v="-0.55779071819304704"/>
  </r>
  <r>
    <s v="Sub-Saharan Africa"/>
    <s v="CAMEROON"/>
    <s v="Household"/>
    <s v="Offline"/>
    <x v="3"/>
    <d v="2015-05-22T00:00:00"/>
    <s v="May"/>
    <n v="2015"/>
    <n v="247311103"/>
    <d v="2015-11-07T00:00:00"/>
    <n v="7"/>
    <n v="169"/>
    <n v="3706"/>
    <n v="668.27"/>
    <n v="502.54"/>
    <n v="165.73"/>
    <n v="1862413.24"/>
    <n v="614195.38"/>
    <n v="-1248217.8600000001"/>
    <n v="-0.67021530624427905"/>
  </r>
  <r>
    <s v="Europe"/>
    <s v="CYPRUS"/>
    <s v="Fruits"/>
    <s v="Offline"/>
    <x v="0"/>
    <d v="2015-12-07T00:00:00"/>
    <s v="Dec"/>
    <n v="2015"/>
    <n v="600515115"/>
    <d v="2015-08-30T00:00:00"/>
    <n v="1"/>
    <s v=""/>
    <n v="4622"/>
    <n v="9.33"/>
    <n v="6.92"/>
    <n v="2.41"/>
    <n v="31984.240000000002"/>
    <n v="11139.02"/>
    <n v="-20845.22"/>
    <n v="-0.65173410404624299"/>
  </r>
  <r>
    <s v="Europe"/>
    <s v="POLAND"/>
    <s v="Office Supplies"/>
    <s v="Offline"/>
    <x v="0"/>
    <d v="2015-11-27T00:00:00"/>
    <s v="Nov"/>
    <n v="2015"/>
    <n v="208365428"/>
    <d v="2015-12-29T00:00:00"/>
    <n v="3"/>
    <n v="32"/>
    <n v="8815"/>
    <n v="651.21"/>
    <n v="524.96"/>
    <n v="126.25"/>
    <n v="4627522.4000000004"/>
    <n v="1112893.75"/>
    <n v="-3514628.65"/>
    <n v="-0.75950548613227697"/>
  </r>
  <r>
    <s v="Europe"/>
    <s v="MONACO"/>
    <s v="Personal Care"/>
    <s v="Online"/>
    <x v="2"/>
    <d v="2014-08-06T00:00:00"/>
    <s v="Aug"/>
    <n v="2014"/>
    <n v="263098371"/>
    <d v="2014-04-07T00:00:00"/>
    <n v="2"/>
    <s v=""/>
    <n v="5509"/>
    <n v="81.73"/>
    <n v="56.67"/>
    <n v="25.06"/>
    <n v="312195.03000000003"/>
    <n v="138055.54"/>
    <n v="-174139.49"/>
    <n v="-0.55779071819304704"/>
  </r>
  <r>
    <s v="Australia/Oceania"/>
    <s v="VANUATU"/>
    <s v="Office Supplies"/>
    <s v="Online"/>
    <x v="2"/>
    <d v="2013-11-21T00:00:00"/>
    <s v="Nov"/>
    <n v="2013"/>
    <n v="227262771"/>
    <d v="2014-06-01T00:00:00"/>
    <n v="1"/>
    <n v="192"/>
    <n v="959"/>
    <n v="651.21"/>
    <n v="524.96"/>
    <n v="126.25"/>
    <n v="503436.64"/>
    <n v="121073.75"/>
    <n v="-382362.89"/>
    <n v="-0.75950548613227697"/>
  </r>
  <r>
    <s v="Sub-Saharan Africa"/>
    <s v="GABON"/>
    <s v="Office Supplies"/>
    <s v="Offline"/>
    <x v="3"/>
    <d v="2010-07-14T00:00:00"/>
    <s v="Jul"/>
    <n v="2010"/>
    <n v="983719956"/>
    <d v="2010-01-08T00:00:00"/>
    <n v="6"/>
    <s v=""/>
    <n v="3450"/>
    <n v="651.21"/>
    <n v="524.96"/>
    <n v="126.25"/>
    <n v="1811112"/>
    <n v="435562.5"/>
    <n v="-1375549.5"/>
    <n v="-0.75950548613227697"/>
  </r>
  <r>
    <s v="Sub-Saharan Africa"/>
    <s v="DJIBOUTI"/>
    <s v="Baby Food"/>
    <s v="Offline"/>
    <x v="3"/>
    <d v="2013-01-17T00:00:00"/>
    <s v="Jan"/>
    <n v="2013"/>
    <n v="785643756"/>
    <d v="2013-01-26T00:00:00"/>
    <n v="7"/>
    <n v="9"/>
    <n v="8301"/>
    <n v="255.28"/>
    <n v="159.41999999999999"/>
    <n v="95.86"/>
    <n v="1323345.42"/>
    <n v="795733.86"/>
    <n v="-527611.56000000006"/>
    <n v="-0.39869527035503699"/>
  </r>
  <r>
    <s v="Sub-Saharan Africa"/>
    <s v="NAMIBIA"/>
    <s v="Office Supplies"/>
    <s v="Online"/>
    <x v="1"/>
    <d v="2016-01-15T00:00:00"/>
    <s v="Jan"/>
    <n v="2016"/>
    <n v="206520497"/>
    <d v="2016-05-03T00:00:00"/>
    <n v="3"/>
    <n v="109"/>
    <n v="2859"/>
    <n v="651.21"/>
    <n v="524.96"/>
    <n v="126.25"/>
    <n v="1500860.64"/>
    <n v="360948.75"/>
    <n v="-1139911.8899999999"/>
    <n v="-0.75950548613227697"/>
  </r>
  <r>
    <s v="Europe"/>
    <s v="ESTONIA"/>
    <s v="Cosmetics"/>
    <s v="Online"/>
    <x v="1"/>
    <d v="2011-05-23T00:00:00"/>
    <s v="May"/>
    <n v="2011"/>
    <n v="790149009"/>
    <d v="2011-05-29T00:00:00"/>
    <n v="1"/>
    <n v="6"/>
    <n v="1505"/>
    <n v="437.2"/>
    <n v="263.33"/>
    <n v="173.87"/>
    <n v="396311.65"/>
    <n v="261674.35"/>
    <n v="-134637.29999999999"/>
    <n v="-0.33972581931416901"/>
  </r>
  <r>
    <s v="Europe"/>
    <s v="NORWAY"/>
    <s v="Cereal"/>
    <s v="Online"/>
    <x v="0"/>
    <d v="2014-08-10T00:00:00"/>
    <s v="Aug"/>
    <n v="2014"/>
    <n v="100640618"/>
    <d v="2014-10-18T00:00:00"/>
    <n v="7"/>
    <n v="69"/>
    <n v="650"/>
    <n v="205.7"/>
    <n v="117.11"/>
    <n v="88.59"/>
    <n v="76121.5"/>
    <n v="57583.5"/>
    <n v="-18538"/>
    <n v="-0.24353172231235601"/>
  </r>
  <r>
    <s v="Sub-Saharan Africa"/>
    <s v="ETHIOPIA"/>
    <s v="Personal Care"/>
    <s v="Online"/>
    <x v="2"/>
    <d v="2016-05-27T00:00:00"/>
    <s v="May"/>
    <n v="2016"/>
    <n v="272419154"/>
    <d v="2016-06-27T00:00:00"/>
    <n v="2"/>
    <n v="31"/>
    <n v="3736"/>
    <n v="81.73"/>
    <n v="56.67"/>
    <n v="25.06"/>
    <n v="211719.12"/>
    <n v="93624.16"/>
    <n v="-118094.96"/>
    <n v="-0.55779071819304704"/>
  </r>
  <r>
    <s v="Sub-Saharan Africa"/>
    <s v="BURUNDI"/>
    <s v="Meat"/>
    <s v="Offline"/>
    <x v="0"/>
    <d v="2015-02-27T00:00:00"/>
    <s v="Feb"/>
    <n v="2015"/>
    <n v="360220944"/>
    <d v="2015-02-27T00:00:00"/>
    <n v="6"/>
    <n v="0"/>
    <n v="6237"/>
    <n v="421.89"/>
    <n v="364.69"/>
    <n v="57.2"/>
    <n v="2274571.5299999998"/>
    <n v="356756.4"/>
    <n v="-1917815.13"/>
    <n v="-0.84315445995228799"/>
  </r>
  <r>
    <s v="Asia"/>
    <s v="THAILAND"/>
    <s v="Beverages"/>
    <s v="Offline"/>
    <x v="1"/>
    <d v="2014-01-10T00:00:00"/>
    <s v="Jan"/>
    <n v="2014"/>
    <n v="389094817"/>
    <d v="2014-11-11T00:00:00"/>
    <n v="3"/>
    <n v="305"/>
    <n v="658"/>
    <n v="47.45"/>
    <n v="31.79"/>
    <n v="15.66"/>
    <n v="20917.82"/>
    <n v="10304.280000000001"/>
    <n v="-10613.54"/>
    <n v="-0.50739226171752105"/>
  </r>
  <r>
    <s v="Sub-Saharan Africa"/>
    <s v="MAURITIUS"/>
    <s v="Meat"/>
    <s v="Offline"/>
    <x v="2"/>
    <d v="2012-05-19T00:00:00"/>
    <s v="May"/>
    <n v="2012"/>
    <n v="904402101"/>
    <d v="2012-06-23T00:00:00"/>
    <n v="7"/>
    <n v="35"/>
    <n v="1534"/>
    <n v="421.89"/>
    <n v="364.69"/>
    <n v="57.2"/>
    <n v="559434.46"/>
    <n v="87744.8"/>
    <n v="-471689.66"/>
    <n v="-0.84315445995228799"/>
  </r>
  <r>
    <s v="Sub-Saharan Africa"/>
    <s v="UGANDA"/>
    <s v="Vegetables"/>
    <s v="Online"/>
    <x v="3"/>
    <d v="2010-02-13T00:00:00"/>
    <s v="Feb"/>
    <n v="2010"/>
    <n v="721816623"/>
    <d v="2010-02-17T00:00:00"/>
    <n v="4"/>
    <n v="4"/>
    <n v="434"/>
    <n v="154.06"/>
    <n v="90.93"/>
    <n v="63.13"/>
    <n v="39463.620000000003"/>
    <n v="27398.42"/>
    <n v="-12065.2"/>
    <n v="-0.30572968217309998"/>
  </r>
  <r>
    <s v="Europe"/>
    <s v="LUXEMBOURG"/>
    <s v="Snacks"/>
    <s v="Online"/>
    <x v="3"/>
    <d v="2011-01-02T00:00:00"/>
    <s v="Jan"/>
    <n v="2011"/>
    <n v="977324712"/>
    <d v="2011-10-03T00:00:00"/>
    <n v="2"/>
    <n v="274"/>
    <n v="955"/>
    <n v="152.58000000000001"/>
    <n v="97.44"/>
    <n v="55.14"/>
    <n v="93055.2"/>
    <n v="52658.7"/>
    <n v="-40396.5"/>
    <n v="-0.43411330049261099"/>
  </r>
  <r>
    <s v="Sub-Saharan Africa"/>
    <s v="THE GAMBIA"/>
    <s v="Beverages"/>
    <s v="Online"/>
    <x v="1"/>
    <d v="2015-07-09T00:00:00"/>
    <s v="Jul"/>
    <n v="2015"/>
    <n v="177225196"/>
    <d v="2015-12-09T00:00:00"/>
    <n v="4"/>
    <n v="153"/>
    <n v="3729"/>
    <n v="47.45"/>
    <n v="31.79"/>
    <n v="15.66"/>
    <n v="118544.91"/>
    <n v="58396.14"/>
    <n v="-60148.77"/>
    <n v="-0.50739226171752105"/>
  </r>
  <r>
    <s v="Middle East/North Africa"/>
    <s v="UNITED ARAB EMIRATES"/>
    <s v="Beverages"/>
    <s v="Online"/>
    <x v="0"/>
    <d v="2010-03-27T00:00:00"/>
    <s v="Mar"/>
    <n v="2010"/>
    <n v="948129403"/>
    <d v="2010-05-14T00:00:00"/>
    <n v="6"/>
    <n v="48"/>
    <n v="1415"/>
    <n v="47.45"/>
    <n v="31.79"/>
    <n v="15.66"/>
    <n v="44982.85"/>
    <n v="22158.9"/>
    <n v="-22823.95"/>
    <n v="-0.50739226171752105"/>
  </r>
  <r>
    <s v="Central America"/>
    <s v="HAITI"/>
    <s v="Meat"/>
    <s v="Offline"/>
    <x v="0"/>
    <d v="2016-03-15T00:00:00"/>
    <s v="Mar"/>
    <n v="2016"/>
    <n v="586961162"/>
    <d v="2016-04-22T00:00:00"/>
    <n v="6"/>
    <n v="38"/>
    <n v="3706"/>
    <n v="421.89"/>
    <n v="364.69"/>
    <n v="57.2"/>
    <n v="1351541.14"/>
    <n v="211983.2"/>
    <n v="-1139557.94"/>
    <n v="-0.84315445995228799"/>
  </r>
  <r>
    <s v="Europe"/>
    <s v="LUXEMBOURG"/>
    <s v="Snacks"/>
    <s v="Online"/>
    <x v="3"/>
    <d v="2010-07-09T00:00:00"/>
    <s v="Jul"/>
    <n v="2010"/>
    <n v="510956799"/>
    <d v="2010-09-23T00:00:00"/>
    <n v="5"/>
    <n v="76"/>
    <n v="2326"/>
    <n v="152.58000000000001"/>
    <n v="97.44"/>
    <n v="55.14"/>
    <n v="226645.44"/>
    <n v="128255.64"/>
    <n v="-98389.8"/>
    <n v="-0.43411330049261099"/>
  </r>
  <r>
    <s v="Central America"/>
    <s v="SAINT LUCIA"/>
    <s v="Meat"/>
    <s v="Online"/>
    <x v="2"/>
    <d v="2013-06-26T00:00:00"/>
    <s v="Jun"/>
    <n v="2013"/>
    <n v="407665145"/>
    <d v="2013-05-07T00:00:00"/>
    <n v="3"/>
    <s v=""/>
    <n v="6030"/>
    <n v="421.89"/>
    <n v="364.69"/>
    <n v="57.2"/>
    <n v="2199080.7000000002"/>
    <n v="344916"/>
    <n v="-1854164.7"/>
    <n v="-0.84315445995228799"/>
  </r>
  <r>
    <s v="Middle East/North Africa"/>
    <s v="IRAQ"/>
    <s v="Meat"/>
    <s v="Online"/>
    <x v="1"/>
    <d v="2015-09-03T00:00:00"/>
    <s v="Sep"/>
    <n v="2015"/>
    <n v="484947526"/>
    <d v="2015-03-16T00:00:00"/>
    <n v="2"/>
    <s v=""/>
    <n v="5604"/>
    <n v="421.89"/>
    <n v="364.69"/>
    <n v="57.2"/>
    <n v="2043722.76"/>
    <n v="320548.8"/>
    <n v="-1723173.96"/>
    <n v="-0.84315445995228799"/>
  </r>
  <r>
    <s v="Europe"/>
    <s v="ARMENIA"/>
    <s v="Fruits"/>
    <s v="Online"/>
    <x v="0"/>
    <d v="2011-03-23T00:00:00"/>
    <s v="Mar"/>
    <n v="2011"/>
    <n v="120977771"/>
    <d v="2011-02-05T00:00:00"/>
    <n v="7"/>
    <s v=""/>
    <n v="8866"/>
    <n v="9.33"/>
    <n v="6.92"/>
    <n v="2.41"/>
    <n v="61352.72"/>
    <n v="21367.06"/>
    <n v="-39985.660000000003"/>
    <n v="-0.65173410404624299"/>
  </r>
  <r>
    <s v="Asia"/>
    <s v="SINGAPORE"/>
    <s v="Personal Care"/>
    <s v="Offline"/>
    <x v="0"/>
    <d v="2013-03-29T00:00:00"/>
    <s v="Mar"/>
    <n v="2013"/>
    <n v="114242208"/>
    <d v="2013-05-15T00:00:00"/>
    <n v="4"/>
    <n v="47"/>
    <n v="5663"/>
    <n v="81.73"/>
    <n v="56.67"/>
    <n v="25.06"/>
    <n v="320922.21000000002"/>
    <n v="141914.78"/>
    <n v="-179007.43"/>
    <n v="-0.55779071819304704"/>
  </r>
  <r>
    <s v="Middle East/North Africa"/>
    <s v="JORDAN"/>
    <s v="Clothes"/>
    <s v="Online"/>
    <x v="0"/>
    <d v="2015-05-01T00:00:00"/>
    <s v="May"/>
    <n v="2015"/>
    <n v="433539664"/>
    <d v="2015-01-15T00:00:00"/>
    <n v="5"/>
    <s v=""/>
    <n v="2876"/>
    <n v="109.28"/>
    <n v="35.840000000000003"/>
    <n v="73.44"/>
    <n v="103075.84"/>
    <n v="211213.44"/>
    <n v="108137.60000000001"/>
    <n v="1.0491071428571399"/>
  </r>
  <r>
    <s v="Australia/Oceania"/>
    <s v="TONGA"/>
    <s v="Meat"/>
    <s v="Online"/>
    <x v="0"/>
    <d v="2011-05-21T00:00:00"/>
    <s v="May"/>
    <n v="2011"/>
    <n v="667981469"/>
    <d v="2011-12-06T00:00:00"/>
    <n v="3"/>
    <n v="199"/>
    <n v="9416"/>
    <n v="421.89"/>
    <n v="364.69"/>
    <n v="57.2"/>
    <n v="3433921.04"/>
    <n v="538595.19999999995"/>
    <n v="-2895325.84"/>
    <n v="-0.84315445995228799"/>
  </r>
  <r>
    <s v="Europe"/>
    <s v="BULGARIA"/>
    <s v="Snacks"/>
    <s v="Offline"/>
    <x v="2"/>
    <d v="2017-11-03T00:00:00"/>
    <s v="Nov"/>
    <n v="2017"/>
    <n v="476991450"/>
    <d v="2017-03-27T00:00:00"/>
    <n v="2"/>
    <s v=""/>
    <n v="1225"/>
    <n v="152.58000000000001"/>
    <n v="97.44"/>
    <n v="55.14"/>
    <n v="119364"/>
    <n v="67546.5"/>
    <n v="-51817.5"/>
    <n v="-0.43411330049261099"/>
  </r>
  <r>
    <s v="Sub-Saharan Africa"/>
    <s v="SUDAN"/>
    <s v="Office Supplies"/>
    <s v="Online"/>
    <x v="1"/>
    <d v="2010-06-23T00:00:00"/>
    <s v="Jun"/>
    <n v="2010"/>
    <n v="940305936"/>
    <d v="2010-07-29T00:00:00"/>
    <n v="5"/>
    <n v="36"/>
    <n v="6277"/>
    <n v="651.21"/>
    <n v="524.96"/>
    <n v="126.25"/>
    <n v="3295173.92"/>
    <n v="792471.25"/>
    <n v="-2502702.67"/>
    <n v="-0.75950548613227697"/>
  </r>
  <r>
    <s v="Sub-Saharan Africa"/>
    <s v="MALI"/>
    <s v="Baby Food"/>
    <s v="Online"/>
    <x v="3"/>
    <d v="2011-12-28T00:00:00"/>
    <s v="Dec"/>
    <n v="2011"/>
    <n v="507973754"/>
    <d v="2012-12-01T00:00:00"/>
    <n v="7"/>
    <n v="339"/>
    <n v="9577"/>
    <n v="255.28"/>
    <n v="159.41999999999999"/>
    <n v="95.86"/>
    <n v="1526765.34"/>
    <n v="918051.22"/>
    <n v="-608714.12"/>
    <n v="-0.39869527035503699"/>
  </r>
  <r>
    <s v="Asia"/>
    <s v="MYANMAR"/>
    <s v="Cosmetics"/>
    <s v="Online"/>
    <x v="2"/>
    <d v="2013-06-04T00:00:00"/>
    <s v="Jun"/>
    <n v="2013"/>
    <n v="850356233"/>
    <d v="2013-05-26T00:00:00"/>
    <n v="1"/>
    <s v=""/>
    <n v="8161"/>
    <n v="437.2"/>
    <n v="263.33"/>
    <n v="173.87"/>
    <n v="2149036.13"/>
    <n v="1418953.07"/>
    <n v="-730083.06"/>
    <n v="-0.33972581931416901"/>
  </r>
  <r>
    <s v="Asia"/>
    <s v="SRI LANKA"/>
    <s v="Meat"/>
    <s v="Offline"/>
    <x v="2"/>
    <d v="2010-05-09T00:00:00"/>
    <s v="May"/>
    <n v="2010"/>
    <n v="108127200"/>
    <d v="2010-01-10T00:00:00"/>
    <n v="1"/>
    <s v=""/>
    <n v="6096"/>
    <n v="421.89"/>
    <n v="364.69"/>
    <n v="57.2"/>
    <n v="2223150.2400000002"/>
    <n v="348691.20000000001"/>
    <n v="-1874459.04"/>
    <n v="-0.84315445995228799"/>
  </r>
  <r>
    <s v="Middle East/North Africa"/>
    <s v="AZERBAIJAN"/>
    <s v="Office Supplies"/>
    <s v="Online"/>
    <x v="1"/>
    <d v="2016-10-27T00:00:00"/>
    <s v="Oct"/>
    <n v="2016"/>
    <n v="542272984"/>
    <d v="2016-08-12T00:00:00"/>
    <n v="6"/>
    <s v=""/>
    <n v="9481"/>
    <n v="651.21"/>
    <n v="524.96"/>
    <n v="126.25"/>
    <n v="4977145.76"/>
    <n v="1196976.25"/>
    <n v="-3780169.51"/>
    <n v="-0.75950548613227697"/>
  </r>
  <r>
    <s v="Sub-Saharan Africa"/>
    <s v="TANZANIA"/>
    <s v="Office Supplies"/>
    <s v="Offline"/>
    <x v="1"/>
    <d v="2011-11-04T00:00:00"/>
    <s v="Nov"/>
    <n v="2011"/>
    <n v="884092414"/>
    <d v="2011-05-13T00:00:00"/>
    <n v="6"/>
    <s v=""/>
    <n v="1447"/>
    <n v="651.21"/>
    <n v="524.96"/>
    <n v="126.25"/>
    <n v="759617.12"/>
    <n v="182683.75"/>
    <n v="-576933.37"/>
    <n v="-0.75950548613227697"/>
  </r>
  <r>
    <s v="Sub-Saharan Africa"/>
    <s v="SWAZILAND"/>
    <s v="Household"/>
    <s v="Offline"/>
    <x v="1"/>
    <d v="2012-07-17T00:00:00"/>
    <s v="Jul"/>
    <n v="2012"/>
    <n v="385196816"/>
    <d v="2012-03-09T00:00:00"/>
    <n v="6"/>
    <s v=""/>
    <n v="7153"/>
    <n v="668.27"/>
    <n v="502.54"/>
    <n v="165.73"/>
    <n v="3594668.62"/>
    <n v="1185466.69"/>
    <n v="-2409201.9300000002"/>
    <n v="-0.67021530624427905"/>
  </r>
  <r>
    <s v="Asia"/>
    <s v="MYANMAR"/>
    <s v="Meat"/>
    <s v="Online"/>
    <x v="2"/>
    <d v="2013-09-09T00:00:00"/>
    <s v="Sep"/>
    <n v="2013"/>
    <n v="167510020"/>
    <d v="2013-06-10T00:00:00"/>
    <n v="2"/>
    <s v=""/>
    <n v="8792"/>
    <n v="421.89"/>
    <n v="364.69"/>
    <n v="57.2"/>
    <n v="3206354.48"/>
    <n v="502902.4"/>
    <n v="-2703452.08"/>
    <n v="-0.84315445995228799"/>
  </r>
  <r>
    <s v="Europe"/>
    <s v="DENMARK"/>
    <s v="Beverages"/>
    <s v="Online"/>
    <x v="3"/>
    <d v="2016-05-06T00:00:00"/>
    <s v="May"/>
    <n v="2016"/>
    <n v="973268353"/>
    <d v="2016-06-26T00:00:00"/>
    <n v="1"/>
    <n v="51"/>
    <n v="589"/>
    <n v="47.45"/>
    <n v="31.79"/>
    <n v="15.66"/>
    <n v="18724.310000000001"/>
    <n v="9223.74"/>
    <n v="-9500.57"/>
    <n v="-0.50739226171752105"/>
  </r>
  <r>
    <s v="Sub-Saharan Africa"/>
    <s v="SEYCHELLES"/>
    <s v="Fruits"/>
    <s v="Offline"/>
    <x v="0"/>
    <d v="2012-02-28T00:00:00"/>
    <s v="Feb"/>
    <n v="2012"/>
    <n v="915020644"/>
    <d v="2012-03-18T00:00:00"/>
    <n v="1"/>
    <n v="19"/>
    <n v="3797"/>
    <n v="9.33"/>
    <n v="6.92"/>
    <n v="2.41"/>
    <n v="26275.24"/>
    <n v="9150.77"/>
    <n v="-17124.47"/>
    <n v="-0.65173410404624299"/>
  </r>
  <r>
    <s v="Sub-Saharan Africa"/>
    <s v="MADAGASCAR"/>
    <s v="Cosmetics"/>
    <s v="Offline"/>
    <x v="1"/>
    <d v="2016-01-31T00:00:00"/>
    <s v="Jan"/>
    <n v="2016"/>
    <n v="425628221"/>
    <d v="2016-02-24T00:00:00"/>
    <n v="4"/>
    <n v="24"/>
    <n v="1704"/>
    <n v="437.2"/>
    <n v="263.33"/>
    <n v="173.87"/>
    <n v="448714.32"/>
    <n v="296274.48"/>
    <n v="-152439.84"/>
    <n v="-0.33972581931416901"/>
  </r>
  <r>
    <s v="Central America"/>
    <s v="SAINT LUCIA"/>
    <s v="Beverages"/>
    <s v="Online"/>
    <x v="2"/>
    <d v="2010-05-18T00:00:00"/>
    <s v="May"/>
    <n v="2010"/>
    <n v="908264911"/>
    <d v="2010-06-14T00:00:00"/>
    <n v="2"/>
    <n v="27"/>
    <n v="4626"/>
    <n v="47.45"/>
    <n v="31.79"/>
    <n v="15.66"/>
    <n v="147060.54"/>
    <n v="72443.16"/>
    <n v="-74617.38"/>
    <n v="-0.50739226171752105"/>
  </r>
  <r>
    <s v="Sub-Saharan Africa"/>
    <s v="MAURITIUS"/>
    <s v="Cereal"/>
    <s v="Online"/>
    <x v="1"/>
    <d v="2016-02-25T00:00:00"/>
    <s v="Feb"/>
    <n v="2016"/>
    <n v="686417043"/>
    <d v="2016-03-29T00:00:00"/>
    <n v="3"/>
    <n v="33"/>
    <n v="4912"/>
    <n v="205.7"/>
    <n v="117.11"/>
    <n v="88.59"/>
    <n v="575244.31999999995"/>
    <n v="435154.08"/>
    <n v="-140090.23999999999"/>
    <n v="-0.24353172231235601"/>
  </r>
  <r>
    <s v="Asia"/>
    <s v="TAIWAN"/>
    <s v="Household"/>
    <s v="Online"/>
    <x v="3"/>
    <d v="2013-07-12T00:00:00"/>
    <s v="Jul"/>
    <n v="2013"/>
    <n v="853883445"/>
    <d v="2014-10-01T00:00:00"/>
    <n v="4"/>
    <n v="446"/>
    <n v="1941"/>
    <n v="668.27"/>
    <n v="502.54"/>
    <n v="165.73"/>
    <n v="975430.14"/>
    <n v="321681.93"/>
    <n v="-653748.21"/>
    <n v="-0.67021530624427905"/>
  </r>
  <r>
    <s v="Middle East/North Africa"/>
    <s v="MOROCCO"/>
    <s v="Cereal"/>
    <s v="Online"/>
    <x v="1"/>
    <d v="2015-08-08T00:00:00"/>
    <s v="Aug"/>
    <n v="2015"/>
    <n v="324775445"/>
    <d v="2015-09-14T00:00:00"/>
    <n v="2"/>
    <n v="37"/>
    <n v="7126"/>
    <n v="205.7"/>
    <n v="117.11"/>
    <n v="88.59"/>
    <n v="834525.86"/>
    <n v="631292.34"/>
    <n v="-203233.52"/>
    <n v="-0.24353172231235601"/>
  </r>
  <r>
    <s v="Middle East/North Africa"/>
    <s v="JORDAN"/>
    <s v="Cereal"/>
    <s v="Online"/>
    <x v="1"/>
    <d v="2015-03-03T00:00:00"/>
    <s v="Mar"/>
    <n v="2015"/>
    <n v="783516871"/>
    <d v="2015-06-04T00:00:00"/>
    <n v="5"/>
    <n v="93"/>
    <n v="8909"/>
    <n v="205.7"/>
    <n v="117.11"/>
    <n v="88.59"/>
    <n v="1043332.99"/>
    <n v="789248.31"/>
    <n v="-254084.68"/>
    <n v="-0.24353172231235601"/>
  </r>
  <r>
    <s v="Asia"/>
    <s v="CHINA"/>
    <s v="Cosmetics"/>
    <s v="Offline"/>
    <x v="3"/>
    <d v="2015-04-15T00:00:00"/>
    <s v="Apr"/>
    <n v="2015"/>
    <n v="834844052"/>
    <d v="2015-05-20T00:00:00"/>
    <n v="4"/>
    <n v="35"/>
    <n v="7762"/>
    <n v="437.2"/>
    <n v="263.33"/>
    <n v="173.87"/>
    <n v="2043967.46"/>
    <n v="1349578.94"/>
    <n v="-694388.52"/>
    <n v="-0.33972581931416901"/>
  </r>
  <r>
    <s v="Asia"/>
    <s v="SOUTH KOREA"/>
    <s v="Snacks"/>
    <s v="Offline"/>
    <x v="3"/>
    <d v="2015-11-20T00:00:00"/>
    <s v="Nov"/>
    <n v="2015"/>
    <n v="953805816"/>
    <d v="2015-12-25T00:00:00"/>
    <n v="6"/>
    <n v="35"/>
    <n v="1191"/>
    <n v="152.58000000000001"/>
    <n v="97.44"/>
    <n v="55.14"/>
    <n v="116051.04"/>
    <n v="65671.740000000005"/>
    <n v="-50379.3"/>
    <n v="-0.43411330049261099"/>
  </r>
  <r>
    <s v="North America"/>
    <s v="UNITED STATES OF AMERICA"/>
    <s v="Office Supplies"/>
    <s v="Online"/>
    <x v="2"/>
    <d v="2010-05-22T00:00:00"/>
    <s v="May"/>
    <n v="2010"/>
    <n v="335763490"/>
    <d v="2010-04-07T00:00:00"/>
    <n v="4"/>
    <s v=""/>
    <n v="8733"/>
    <n v="651.21"/>
    <n v="524.96"/>
    <n v="126.25"/>
    <n v="4584475.68"/>
    <n v="1102541.25"/>
    <n v="-3481934.43"/>
    <n v="-0.75950548613227697"/>
  </r>
  <r>
    <s v="Asia"/>
    <s v="UZBEKISTAN"/>
    <s v="Cosmetics"/>
    <s v="Online"/>
    <x v="3"/>
    <d v="2012-03-18T00:00:00"/>
    <s v="Mar"/>
    <n v="2012"/>
    <n v="946390902"/>
    <d v="2012-03-23T00:00:00"/>
    <n v="6"/>
    <n v="5"/>
    <n v="6954"/>
    <n v="437.2"/>
    <n v="263.33"/>
    <n v="173.87"/>
    <n v="1831196.82"/>
    <n v="1209091.98"/>
    <n v="-622104.84"/>
    <n v="-0.33972581931416901"/>
  </r>
  <r>
    <s v="Europe"/>
    <s v="FINLAND"/>
    <s v="Vegetables"/>
    <s v="Offline"/>
    <x v="2"/>
    <d v="2013-02-14T00:00:00"/>
    <s v="Feb"/>
    <n v="2013"/>
    <n v="771674382"/>
    <d v="2013-03-21T00:00:00"/>
    <n v="5"/>
    <n v="35"/>
    <n v="4453"/>
    <n v="154.06"/>
    <n v="90.93"/>
    <n v="63.13"/>
    <n v="404911.29"/>
    <n v="281117.89"/>
    <n v="-123793.4"/>
    <n v="-0.30572968217309998"/>
  </r>
  <r>
    <s v="Asia"/>
    <s v="PHILIPPINES"/>
    <s v="Cereal"/>
    <s v="Online"/>
    <x v="1"/>
    <d v="2017-04-23T00:00:00"/>
    <s v="Apr"/>
    <n v="2017"/>
    <n v="567912757"/>
    <d v="2017-05-22T00:00:00"/>
    <n v="2"/>
    <n v="29"/>
    <n v="6860"/>
    <n v="205.7"/>
    <n v="117.11"/>
    <n v="88.59"/>
    <n v="803374.6"/>
    <n v="607727.4"/>
    <n v="-195647.2"/>
    <n v="-0.24353172231235601"/>
  </r>
  <r>
    <s v="Middle East/North Africa"/>
    <s v="LIBYA"/>
    <s v="Office Supplies"/>
    <s v="Offline"/>
    <x v="2"/>
    <d v="2014-11-18T00:00:00"/>
    <s v="Nov"/>
    <n v="2014"/>
    <n v="711717355"/>
    <d v="2014-11-18T00:00:00"/>
    <n v="3"/>
    <n v="0"/>
    <n v="1836"/>
    <n v="651.21"/>
    <n v="524.96"/>
    <n v="126.25"/>
    <n v="963826.56"/>
    <n v="231795"/>
    <n v="-732031.56"/>
    <n v="-0.75950548613227697"/>
  </r>
  <r>
    <s v="Sub-Saharan Africa"/>
    <s v="SOUTH SUDAN"/>
    <s v="Office Supplies"/>
    <s v="Online"/>
    <x v="2"/>
    <d v="2015-11-12T00:00:00"/>
    <s v="Nov"/>
    <n v="2015"/>
    <n v="750012004"/>
    <d v="2016-01-30T00:00:00"/>
    <n v="7"/>
    <n v="79"/>
    <n v="4074"/>
    <n v="651.21"/>
    <n v="524.96"/>
    <n v="126.25"/>
    <n v="2138687.04"/>
    <n v="514342.5"/>
    <n v="-1624344.54"/>
    <n v="-0.75950548613227697"/>
  </r>
  <r>
    <s v="Middle East/North Africa"/>
    <s v="KUWAIT"/>
    <s v="Snacks"/>
    <s v="Online"/>
    <x v="1"/>
    <d v="2016-09-07T00:00:00"/>
    <s v="Sep"/>
    <n v="2016"/>
    <n v="750033032"/>
    <d v="2016-08-18T00:00:00"/>
    <n v="5"/>
    <s v=""/>
    <n v="297"/>
    <n v="152.58000000000001"/>
    <n v="97.44"/>
    <n v="55.14"/>
    <n v="28939.68"/>
    <n v="16376.58"/>
    <n v="-12563.1"/>
    <n v="-0.43411330049261099"/>
  </r>
  <r>
    <s v="Central America"/>
    <s v="SAINT LUCIA"/>
    <s v="Household"/>
    <s v="Offline"/>
    <x v="3"/>
    <d v="2017-06-28T00:00:00"/>
    <s v="Jun"/>
    <n v="2017"/>
    <n v="849329268"/>
    <d v="2017-07-22T00:00:00"/>
    <n v="7"/>
    <n v="24"/>
    <n v="4259"/>
    <n v="668.27"/>
    <n v="502.54"/>
    <n v="165.73"/>
    <n v="2140317.86"/>
    <n v="705844.07"/>
    <n v="-1434473.79"/>
    <n v="-0.67021530624427905"/>
  </r>
  <r>
    <s v="Central America"/>
    <s v="GRENADA"/>
    <s v="Meat"/>
    <s v="Online"/>
    <x v="0"/>
    <d v="2013-03-22T00:00:00"/>
    <s v="Mar"/>
    <n v="2013"/>
    <n v="805762040"/>
    <d v="2013-08-04T00:00:00"/>
    <n v="1"/>
    <n v="135"/>
    <n v="1748"/>
    <n v="421.89"/>
    <n v="364.69"/>
    <n v="57.2"/>
    <n v="637478.12"/>
    <n v="99985.600000000006"/>
    <n v="-537492.52"/>
    <n v="-0.84315445995228799"/>
  </r>
  <r>
    <s v="Sub-Saharan Africa"/>
    <s v="NAMIBIA"/>
    <s v="Cereal"/>
    <s v="Online"/>
    <x v="3"/>
    <d v="2010-04-07T00:00:00"/>
    <s v="Apr"/>
    <n v="2010"/>
    <n v="447505176"/>
    <d v="2010-07-27T00:00:00"/>
    <n v="3"/>
    <n v="111"/>
    <n v="5581"/>
    <n v="205.7"/>
    <n v="117.11"/>
    <n v="88.59"/>
    <n v="653590.91"/>
    <n v="494420.79"/>
    <n v="-159170.12"/>
    <n v="-0.24353172231235601"/>
  </r>
  <r>
    <s v="Australia/Oceania"/>
    <s v="SOLOMON ISLANDS"/>
    <s v="Beverages"/>
    <s v="Offline"/>
    <x v="2"/>
    <d v="2017-03-14T00:00:00"/>
    <s v="Mar"/>
    <n v="2017"/>
    <n v="123045003"/>
    <d v="2017-03-22T00:00:00"/>
    <n v="4"/>
    <n v="8"/>
    <n v="606"/>
    <n v="47.45"/>
    <n v="31.79"/>
    <n v="15.66"/>
    <n v="19264.740000000002"/>
    <n v="9489.9599999999991"/>
    <n v="-9774.7800000000007"/>
    <n v="-0.50739226171752105"/>
  </r>
  <r>
    <s v="Asia"/>
    <s v="PHILIPPINES"/>
    <s v="Household"/>
    <s v="Offline"/>
    <x v="3"/>
    <d v="2015-09-21T00:00:00"/>
    <s v="Sep"/>
    <n v="2015"/>
    <n v="251180350"/>
    <d v="2015-10-20T00:00:00"/>
    <n v="3"/>
    <n v="29"/>
    <n v="8702"/>
    <n v="668.27"/>
    <n v="502.54"/>
    <n v="165.73"/>
    <n v="4373103.08"/>
    <n v="1442182.46"/>
    <n v="-2930920.62"/>
    <n v="-0.67021530624427905"/>
  </r>
  <r>
    <s v="Asia"/>
    <s v="TURKMENISTAN"/>
    <s v="Household"/>
    <s v="Online"/>
    <x v="0"/>
    <d v="2012-10-04T00:00:00"/>
    <s v="Oct"/>
    <n v="2012"/>
    <n v="871022546"/>
    <d v="2012-11-04T00:00:00"/>
    <n v="1"/>
    <n v="31"/>
    <n v="3782"/>
    <n v="668.27"/>
    <n v="502.54"/>
    <n v="165.73"/>
    <n v="1900606.28"/>
    <n v="626790.86"/>
    <n v="-1273815.42"/>
    <n v="-0.67021530624427905"/>
  </r>
  <r>
    <s v="Europe"/>
    <s v="KOSOVO"/>
    <s v="Fruits"/>
    <s v="Online"/>
    <x v="2"/>
    <d v="2010-02-05T00:00:00"/>
    <s v="Feb"/>
    <n v="2010"/>
    <n v="291995418"/>
    <d v="2010-06-06T00:00:00"/>
    <n v="1"/>
    <n v="121"/>
    <n v="6788"/>
    <n v="9.33"/>
    <n v="6.92"/>
    <n v="2.41"/>
    <n v="46972.959999999999"/>
    <n v="16359.08"/>
    <n v="-30613.88"/>
    <n v="-0.65173410404624299"/>
  </r>
  <r>
    <s v="Asia"/>
    <s v="SINGAPORE"/>
    <s v="Clothes"/>
    <s v="Online"/>
    <x v="1"/>
    <d v="2014-06-13T00:00:00"/>
    <s v="Jun"/>
    <n v="2014"/>
    <n v="943835294"/>
    <d v="2014-01-08T00:00:00"/>
    <n v="4"/>
    <s v=""/>
    <n v="692"/>
    <n v="109.28"/>
    <n v="35.840000000000003"/>
    <n v="73.44"/>
    <n v="24801.279999999999"/>
    <n v="50820.480000000003"/>
    <n v="26019.200000000001"/>
    <n v="1.0491071428571399"/>
  </r>
  <r>
    <s v="Sub-Saharan Africa"/>
    <s v="SOUTH AFRICA"/>
    <s v="Office Supplies"/>
    <s v="Offline"/>
    <x v="2"/>
    <d v="2011-04-18T00:00:00"/>
    <s v="Apr"/>
    <n v="2011"/>
    <n v="826591002"/>
    <d v="2011-04-18T00:00:00"/>
    <n v="2"/>
    <n v="0"/>
    <n v="5501"/>
    <n v="651.21"/>
    <n v="524.96"/>
    <n v="126.25"/>
    <n v="2887804.96"/>
    <n v="694501.25"/>
    <n v="-2193303.71"/>
    <n v="-0.75950548613227697"/>
  </r>
  <r>
    <s v="Middle East/North Africa"/>
    <s v="LEBANON"/>
    <s v="Cosmetics"/>
    <s v="Online"/>
    <x v="0"/>
    <d v="2011-01-05T00:00:00"/>
    <s v="Jan"/>
    <n v="2011"/>
    <n v="260623872"/>
    <d v="2011-12-05T00:00:00"/>
    <n v="2"/>
    <n v="334"/>
    <n v="3250"/>
    <n v="437.2"/>
    <n v="263.33"/>
    <n v="173.87"/>
    <n v="855822.5"/>
    <n v="565077.5"/>
    <n v="-290745"/>
    <n v="-0.33972581931416901"/>
  </r>
  <r>
    <s v="Australia/Oceania"/>
    <s v="SAMOA"/>
    <s v="Vegetables"/>
    <s v="Online"/>
    <x v="2"/>
    <d v="2014-09-21T00:00:00"/>
    <s v="Sep"/>
    <n v="2014"/>
    <n v="536607730"/>
    <d v="2014-03-11T00:00:00"/>
    <n v="3"/>
    <s v=""/>
    <n v="3007"/>
    <n v="154.06"/>
    <n v="90.93"/>
    <n v="63.13"/>
    <n v="273426.51"/>
    <n v="189831.91"/>
    <n v="-83594.600000000006"/>
    <n v="-0.30572968217309998"/>
  </r>
  <r>
    <s v="Australia/Oceania"/>
    <s v="SAMOA"/>
    <s v="Personal Care"/>
    <s v="Offline"/>
    <x v="2"/>
    <d v="2015-02-17T00:00:00"/>
    <s v="Feb"/>
    <n v="2015"/>
    <n v="765528905"/>
    <d v="2015-06-03T00:00:00"/>
    <n v="4"/>
    <n v="106"/>
    <n v="5870"/>
    <n v="81.73"/>
    <n v="56.67"/>
    <n v="25.06"/>
    <n v="332652.90000000002"/>
    <n v="147102.20000000001"/>
    <n v="-185550.7"/>
    <n v="-0.55779071819304704"/>
  </r>
  <r>
    <s v="Europe"/>
    <s v="HUNGARY"/>
    <s v="Baby Food"/>
    <s v="Online"/>
    <x v="0"/>
    <d v="2011-01-25T00:00:00"/>
    <s v="Jan"/>
    <n v="2011"/>
    <n v="128686225"/>
    <d v="2011-03-13T00:00:00"/>
    <n v="1"/>
    <n v="47"/>
    <n v="9968"/>
    <n v="255.28"/>
    <n v="159.41999999999999"/>
    <n v="95.86"/>
    <n v="1589098.56"/>
    <n v="955532.48"/>
    <n v="-633566.07999999996"/>
    <n v="-0.39869527035503699"/>
  </r>
  <r>
    <s v="Middle East/North Africa"/>
    <s v="PAKISTAN"/>
    <s v="Vegetables"/>
    <s v="Offline"/>
    <x v="2"/>
    <d v="2017-01-04T00:00:00"/>
    <s v="Jan"/>
    <n v="2017"/>
    <n v="127691018"/>
    <d v="2017-05-04T00:00:00"/>
    <n v="5"/>
    <n v="120"/>
    <n v="5465"/>
    <n v="154.06"/>
    <n v="90.93"/>
    <n v="63.13"/>
    <n v="496932.45"/>
    <n v="345005.45"/>
    <n v="-151927"/>
    <n v="-0.30572968217309998"/>
  </r>
  <r>
    <s v="Australia/Oceania"/>
    <s v="TONGA"/>
    <s v="Vegetables"/>
    <s v="Offline"/>
    <x v="1"/>
    <d v="2015-05-21T00:00:00"/>
    <s v="May"/>
    <n v="2015"/>
    <n v="534467113"/>
    <d v="2015-05-25T00:00:00"/>
    <n v="2"/>
    <n v="4"/>
    <n v="9550"/>
    <n v="154.06"/>
    <n v="90.93"/>
    <n v="63.13"/>
    <n v="868381.5"/>
    <n v="602891.5"/>
    <n v="-265490"/>
    <n v="-0.30572968217309998"/>
  </r>
  <r>
    <s v="Australia/Oceania"/>
    <s v="VANUATU"/>
    <s v="Personal Care"/>
    <s v="Online"/>
    <x v="3"/>
    <d v="2010-12-18T00:00:00"/>
    <s v="Dec"/>
    <n v="2010"/>
    <n v="741250836"/>
    <d v="2011-10-01T00:00:00"/>
    <n v="7"/>
    <n v="287"/>
    <n v="1450"/>
    <n v="81.73"/>
    <n v="56.67"/>
    <n v="25.06"/>
    <n v="82171.5"/>
    <n v="36337"/>
    <n v="-45834.5"/>
    <n v="-0.55779071819304704"/>
  </r>
  <r>
    <s v="Australia/Oceania"/>
    <s v="VANUATU"/>
    <s v="Snacks"/>
    <s v="Online"/>
    <x v="0"/>
    <d v="2014-02-05T00:00:00"/>
    <s v="Feb"/>
    <n v="2014"/>
    <n v="210591018"/>
    <d v="2014-05-27T00:00:00"/>
    <n v="3"/>
    <n v="111"/>
    <n v="7417"/>
    <n v="152.58000000000001"/>
    <n v="97.44"/>
    <n v="55.14"/>
    <n v="722712.48"/>
    <n v="408973.38"/>
    <n v="-313739.09999999998"/>
    <n v="-0.43411330049261099"/>
  </r>
  <r>
    <s v="Central America"/>
    <s v="GRENADA"/>
    <s v="Vegetables"/>
    <s v="Online"/>
    <x v="1"/>
    <d v="2014-06-03T00:00:00"/>
    <s v="Jun"/>
    <n v="2014"/>
    <n v="725348985"/>
    <d v="2014-04-13T00:00:00"/>
    <n v="1"/>
    <s v=""/>
    <n v="5738"/>
    <n v="154.06"/>
    <n v="90.93"/>
    <n v="63.13"/>
    <n v="521756.34"/>
    <n v="362239.94"/>
    <n v="-159516.4"/>
    <n v="-0.30572968217309998"/>
  </r>
  <r>
    <s v="Sub-Saharan Africa"/>
    <s v="MOZAMBIQUE"/>
    <s v="Household"/>
    <s v="Offline"/>
    <x v="3"/>
    <d v="2011-11-08T00:00:00"/>
    <s v="Nov"/>
    <n v="2011"/>
    <n v="538698565"/>
    <d v="2011-07-09T00:00:00"/>
    <n v="7"/>
    <s v=""/>
    <n v="1731"/>
    <n v="668.27"/>
    <n v="502.54"/>
    <n v="165.73"/>
    <n v="869896.74"/>
    <n v="286878.63"/>
    <n v="-583018.11"/>
    <n v="-0.67021530624427905"/>
  </r>
  <r>
    <s v="Central America"/>
    <s v="CUBA"/>
    <s v="Cereal"/>
    <s v="Offline"/>
    <x v="3"/>
    <d v="2016-05-20T00:00:00"/>
    <s v="May"/>
    <n v="2016"/>
    <n v="224126088"/>
    <d v="2016-12-06T00:00:00"/>
    <n v="3"/>
    <n v="200"/>
    <n v="2745"/>
    <n v="205.7"/>
    <n v="117.11"/>
    <n v="88.59"/>
    <n v="321466.95"/>
    <n v="243179.55"/>
    <n v="-78287.400000000096"/>
    <n v="-0.24353172231235601"/>
  </r>
  <r>
    <s v="Middle East/North Africa"/>
    <s v="ALGERIA"/>
    <s v="Beverages"/>
    <s v="Online"/>
    <x v="0"/>
    <d v="2012-10-22T00:00:00"/>
    <s v="Oct"/>
    <n v="2012"/>
    <n v="425430381"/>
    <d v="2012-05-12T00:00:00"/>
    <n v="7"/>
    <s v=""/>
    <n v="3159"/>
    <n v="47.45"/>
    <n v="31.79"/>
    <n v="15.66"/>
    <n v="100424.61"/>
    <n v="49469.94"/>
    <n v="-50954.67"/>
    <n v="-0.50739226171752105"/>
  </r>
  <r>
    <s v="Sub-Saharan Africa"/>
    <s v="EQUATORIAL GUINEA"/>
    <s v="Vegetables"/>
    <s v="Offline"/>
    <x v="0"/>
    <d v="2016-07-20T00:00:00"/>
    <s v="Jul"/>
    <n v="2016"/>
    <n v="506722772"/>
    <d v="2016-08-08T00:00:00"/>
    <n v="2"/>
    <n v="19"/>
    <n v="9383"/>
    <n v="154.06"/>
    <n v="90.93"/>
    <n v="63.13"/>
    <n v="853196.19"/>
    <n v="592348.79"/>
    <n v="-260847.4"/>
    <n v="-0.30572968217309998"/>
  </r>
  <r>
    <s v="Sub-Saharan Africa"/>
    <s v="UGANDA"/>
    <s v="Office Supplies"/>
    <s v="Offline"/>
    <x v="1"/>
    <d v="2010-07-04T00:00:00"/>
    <s v="Jul"/>
    <n v="2010"/>
    <n v="802427089"/>
    <d v="2010-04-26T00:00:00"/>
    <n v="2"/>
    <s v=""/>
    <n v="4862"/>
    <n v="651.21"/>
    <n v="524.96"/>
    <n v="126.25"/>
    <n v="2552355.52"/>
    <n v="613827.5"/>
    <n v="-1938528.02"/>
    <n v="-0.75950548613227697"/>
  </r>
  <r>
    <s v="Asia"/>
    <s v="THAILAND"/>
    <s v="Cosmetics"/>
    <s v="Offline"/>
    <x v="3"/>
    <d v="2015-07-14T00:00:00"/>
    <s v="Jul"/>
    <n v="2015"/>
    <n v="367279660"/>
    <d v="2015-09-08T00:00:00"/>
    <n v="3"/>
    <n v="56"/>
    <n v="5068"/>
    <n v="437.2"/>
    <n v="263.33"/>
    <n v="173.87"/>
    <n v="1334556.44"/>
    <n v="881173.16"/>
    <n v="-453383.28"/>
    <n v="-0.33972581931416901"/>
  </r>
  <r>
    <s v="Middle East/North Africa"/>
    <s v="TURKEY"/>
    <s v="Personal Care"/>
    <s v="Offline"/>
    <x v="3"/>
    <d v="2013-10-05T00:00:00"/>
    <s v="Oct"/>
    <n v="2013"/>
    <n v="126329314"/>
    <d v="2013-05-21T00:00:00"/>
    <n v="3"/>
    <s v=""/>
    <n v="2506"/>
    <n v="81.73"/>
    <n v="56.67"/>
    <n v="25.06"/>
    <n v="142015.01999999999"/>
    <n v="62800.36"/>
    <n v="-79214.66"/>
    <n v="-0.55779071819304704"/>
  </r>
  <r>
    <s v="Asia"/>
    <s v="KAZAKHSTAN"/>
    <s v="Personal Care"/>
    <s v="Offline"/>
    <x v="3"/>
    <d v="2016-01-02T00:00:00"/>
    <s v="Jan"/>
    <n v="2016"/>
    <n v="624937379"/>
    <d v="2016-08-02T00:00:00"/>
    <n v="3"/>
    <n v="213"/>
    <n v="1713"/>
    <n v="81.73"/>
    <n v="56.67"/>
    <n v="25.06"/>
    <n v="97075.71"/>
    <n v="42927.78"/>
    <n v="-54147.93"/>
    <n v="-0.55779071819304704"/>
  </r>
  <r>
    <s v="Central America"/>
    <s v="NICARAGUA"/>
    <s v="Snacks"/>
    <s v="Offline"/>
    <x v="3"/>
    <d v="2010-08-20T00:00:00"/>
    <s v="Aug"/>
    <n v="2010"/>
    <n v="678777682"/>
    <d v="2010-09-28T00:00:00"/>
    <n v="3"/>
    <n v="39"/>
    <n v="4255"/>
    <n v="152.58000000000001"/>
    <n v="97.44"/>
    <n v="55.14"/>
    <n v="414607.2"/>
    <n v="234620.7"/>
    <n v="-179986.5"/>
    <n v="-0.43411330049261099"/>
  </r>
  <r>
    <s v="Asia"/>
    <s v="KAZAKHSTAN"/>
    <s v="Cereal"/>
    <s v="Online"/>
    <x v="2"/>
    <d v="2015-12-04T00:00:00"/>
    <s v="Dec"/>
    <n v="2015"/>
    <n v="523836553"/>
    <d v="2015-05-22T00:00:00"/>
    <n v="6"/>
    <s v=""/>
    <n v="3732"/>
    <n v="205.7"/>
    <n v="117.11"/>
    <n v="88.59"/>
    <n v="437054.52"/>
    <n v="330617.88"/>
    <n v="-106436.64"/>
    <n v="-0.24353172231235601"/>
  </r>
  <r>
    <s v="Sub-Saharan Africa"/>
    <s v="CHAD"/>
    <s v="Cereal"/>
    <s v="Offline"/>
    <x v="1"/>
    <d v="2015-08-04T00:00:00"/>
    <s v="Aug"/>
    <n v="2015"/>
    <n v="466412818"/>
    <d v="2015-12-05T00:00:00"/>
    <n v="7"/>
    <n v="123"/>
    <n v="772"/>
    <n v="205.7"/>
    <n v="117.11"/>
    <n v="88.59"/>
    <n v="90408.92"/>
    <n v="68391.48"/>
    <n v="-22017.439999999999"/>
    <n v="-0.24353172231235601"/>
  </r>
  <r>
    <s v="Australia/Oceania"/>
    <s v="EAST TIMOR"/>
    <s v="Fruits"/>
    <s v="Online"/>
    <x v="3"/>
    <d v="2012-01-27T00:00:00"/>
    <s v="Jan"/>
    <n v="2012"/>
    <n v="433117806"/>
    <d v="2012-06-02T00:00:00"/>
    <n v="7"/>
    <n v="127"/>
    <n v="8039"/>
    <n v="9.33"/>
    <n v="6.92"/>
    <n v="2.41"/>
    <n v="55629.88"/>
    <n v="19373.990000000002"/>
    <n v="-36255.89"/>
    <n v="-0.65173410404624299"/>
  </r>
  <r>
    <s v="Europe"/>
    <s v="LITHUANIA"/>
    <s v="Cosmetics"/>
    <s v="Offline"/>
    <x v="2"/>
    <d v="2012-06-01T00:00:00"/>
    <s v="Jun"/>
    <n v="2012"/>
    <n v="420875346"/>
    <d v="2012-02-18T00:00:00"/>
    <n v="7"/>
    <s v=""/>
    <n v="5223"/>
    <n v="437.2"/>
    <n v="263.33"/>
    <n v="173.87"/>
    <n v="1375372.59"/>
    <n v="908123.01"/>
    <n v="-467249.58"/>
    <n v="-0.33972581931416901"/>
  </r>
  <r>
    <s v="Sub-Saharan Africa"/>
    <s v="ERITREA"/>
    <s v="Cosmetics"/>
    <s v="Online"/>
    <x v="1"/>
    <d v="2014-11-26T00:00:00"/>
    <s v="Nov"/>
    <n v="2014"/>
    <n v="946921765"/>
    <d v="2014-12-16T00:00:00"/>
    <n v="3"/>
    <n v="20"/>
    <n v="4048"/>
    <n v="437.2"/>
    <n v="263.33"/>
    <n v="173.87"/>
    <n v="1065959.8400000001"/>
    <n v="703825.76"/>
    <n v="-362134.08"/>
    <n v="-0.33972581931416901"/>
  </r>
  <r>
    <s v="Sub-Saharan Africa"/>
    <s v="ZAMBIA"/>
    <s v="Household"/>
    <s v="Offline"/>
    <x v="3"/>
    <d v="2010-04-04T00:00:00"/>
    <s v="Apr"/>
    <n v="2010"/>
    <n v="798805892"/>
    <d v="2010-04-25T00:00:00"/>
    <n v="1"/>
    <n v="21"/>
    <n v="3270"/>
    <n v="668.27"/>
    <n v="502.54"/>
    <n v="165.73"/>
    <n v="1643305.8"/>
    <n v="541937.1"/>
    <n v="-1101368.7"/>
    <n v="-0.67021530624427905"/>
  </r>
  <r>
    <s v="Sub-Saharan Africa"/>
    <s v="LIBERIA"/>
    <s v="Household"/>
    <s v="Offline"/>
    <x v="0"/>
    <d v="2011-05-17T00:00:00"/>
    <s v="May"/>
    <n v="2011"/>
    <n v="184389054"/>
    <d v="2011-06-20T00:00:00"/>
    <n v="2"/>
    <n v="34"/>
    <n v="3674"/>
    <n v="668.27"/>
    <n v="502.54"/>
    <n v="165.73"/>
    <n v="1846331.96"/>
    <n v="608892.02"/>
    <n v="-1237439.94"/>
    <n v="-0.67021530624427905"/>
  </r>
  <r>
    <s v="Central America"/>
    <s v="SAINT KITTS AND NEVIS"/>
    <s v="Household"/>
    <s v="Offline"/>
    <x v="0"/>
    <d v="2013-09-09T00:00:00"/>
    <s v="Sep"/>
    <n v="2013"/>
    <n v="281845080"/>
    <d v="2013-10-18T00:00:00"/>
    <n v="6"/>
    <n v="39"/>
    <n v="3077"/>
    <n v="668.27"/>
    <n v="502.54"/>
    <n v="165.73"/>
    <n v="1546315.58"/>
    <n v="509951.21"/>
    <n v="-1036364.37"/>
    <n v="-0.67021530624427905"/>
  </r>
  <r>
    <s v="Central America"/>
    <s v="JAMAICA"/>
    <s v="Meat"/>
    <s v="Online"/>
    <x v="3"/>
    <d v="2013-09-14T00:00:00"/>
    <s v="Sep"/>
    <n v="2013"/>
    <n v="989660298"/>
    <d v="2013-11-10T00:00:00"/>
    <n v="1"/>
    <n v="57"/>
    <n v="1330"/>
    <n v="421.89"/>
    <n v="364.69"/>
    <n v="57.2"/>
    <n v="485037.7"/>
    <n v="76076"/>
    <n v="-408961.7"/>
    <n v="-0.84315445995228799"/>
  </r>
  <r>
    <s v="Europe"/>
    <s v="ALBANIA"/>
    <s v="Vegetables"/>
    <s v="Online"/>
    <x v="1"/>
    <d v="2012-05-10T00:00:00"/>
    <s v="May"/>
    <n v="2012"/>
    <n v="476633536"/>
    <d v="2012-03-11T00:00:00"/>
    <n v="1"/>
    <s v=""/>
    <n v="5310"/>
    <n v="154.06"/>
    <n v="90.93"/>
    <n v="63.13"/>
    <n v="482838.3"/>
    <n v="335220.3"/>
    <n v="-147618"/>
    <n v="-0.30572968217309998"/>
  </r>
  <r>
    <s v="Asia"/>
    <s v="JAPAN"/>
    <s v="Baby Food"/>
    <s v="Offline"/>
    <x v="1"/>
    <d v="2013-04-13T00:00:00"/>
    <s v="Apr"/>
    <n v="2013"/>
    <n v="131876122"/>
    <d v="2013-05-22T00:00:00"/>
    <n v="4"/>
    <n v="39"/>
    <n v="3930"/>
    <n v="255.28"/>
    <n v="159.41999999999999"/>
    <n v="95.86"/>
    <n v="626520.6"/>
    <n v="376729.8"/>
    <n v="-249790.8"/>
    <n v="-0.39869527035503699"/>
  </r>
  <r>
    <s v="Sub-Saharan Africa"/>
    <s v="EQUATORIAL GUINEA"/>
    <s v="Meat"/>
    <s v="Offline"/>
    <x v="2"/>
    <d v="2014-12-15T00:00:00"/>
    <s v="Dec"/>
    <n v="2014"/>
    <n v="514811885"/>
    <d v="2015-01-21T00:00:00"/>
    <n v="4"/>
    <n v="37"/>
    <n v="3132"/>
    <n v="421.89"/>
    <n v="364.69"/>
    <n v="57.2"/>
    <n v="1142209.08"/>
    <n v="179150.4"/>
    <n v="-963058.68"/>
    <n v="-0.84315445995228799"/>
  </r>
  <r>
    <s v="Asia"/>
    <s v="MYANMAR"/>
    <s v="Office Supplies"/>
    <s v="Online"/>
    <x v="1"/>
    <d v="2010-12-20T00:00:00"/>
    <s v="Dec"/>
    <n v="2010"/>
    <n v="905177152"/>
    <d v="2011-07-01T00:00:00"/>
    <n v="6"/>
    <n v="193"/>
    <n v="889"/>
    <n v="651.21"/>
    <n v="524.96"/>
    <n v="126.25"/>
    <n v="466689.44"/>
    <n v="112236.25"/>
    <n v="-354453.19"/>
    <n v="-0.75950548613227697"/>
  </r>
  <r>
    <s v="Middle East/North Africa"/>
    <s v="LIBYA"/>
    <s v="Personal Care"/>
    <s v="Offline"/>
    <x v="3"/>
    <d v="2014-02-07T00:00:00"/>
    <s v="Feb"/>
    <n v="2014"/>
    <n v="653020751"/>
    <d v="2014-07-19T00:00:00"/>
    <n v="7"/>
    <n v="162"/>
    <n v="2207"/>
    <n v="81.73"/>
    <n v="56.67"/>
    <n v="25.06"/>
    <n v="125070.69"/>
    <n v="55307.42"/>
    <n v="-69763.27"/>
    <n v="-0.55779071819304704"/>
  </r>
  <r>
    <s v="Asia"/>
    <s v="MONGOLIA"/>
    <s v="Meat"/>
    <s v="Online"/>
    <x v="2"/>
    <d v="2017-01-31T00:00:00"/>
    <s v="Jan"/>
    <n v="2017"/>
    <n v="528704011"/>
    <d v="2017-02-03T00:00:00"/>
    <n v="6"/>
    <n v="3"/>
    <n v="4121"/>
    <n v="421.89"/>
    <n v="364.69"/>
    <n v="57.2"/>
    <n v="1502887.49"/>
    <n v="235721.2"/>
    <n v="-1267166.29"/>
    <n v="-0.84315445995228799"/>
  </r>
  <r>
    <s v="Asia"/>
    <s v="SINGAPORE"/>
    <s v="Snacks"/>
    <s v="Offline"/>
    <x v="0"/>
    <d v="2015-05-02T00:00:00"/>
    <s v="May"/>
    <n v="2015"/>
    <n v="472900760"/>
    <d v="2015-03-19T00:00:00"/>
    <n v="5"/>
    <s v=""/>
    <n v="699"/>
    <n v="152.58000000000001"/>
    <n v="97.44"/>
    <n v="55.14"/>
    <n v="68110.559999999998"/>
    <n v="38542.86"/>
    <n v="-29567.7"/>
    <n v="-0.43411330049261099"/>
  </r>
  <r>
    <s v="Central America"/>
    <s v="THE BAHAMAS"/>
    <s v="Baby Food"/>
    <s v="Offline"/>
    <x v="2"/>
    <d v="2013-07-23T00:00:00"/>
    <s v="Jul"/>
    <n v="2013"/>
    <n v="946597325"/>
    <d v="2013-07-23T00:00:00"/>
    <n v="3"/>
    <n v="0"/>
    <n v="8039"/>
    <n v="255.28"/>
    <n v="159.41999999999999"/>
    <n v="95.86"/>
    <n v="1281577.3799999999"/>
    <n v="770618.54"/>
    <n v="-510958.84"/>
    <n v="-0.39869527035503699"/>
  </r>
  <r>
    <s v="Asia"/>
    <s v="SRI LANKA"/>
    <s v="Office Supplies"/>
    <s v="Offline"/>
    <x v="2"/>
    <d v="2014-06-10T00:00:00"/>
    <s v="Jun"/>
    <n v="2014"/>
    <n v="681092536"/>
    <d v="2014-11-18T00:00:00"/>
    <n v="3"/>
    <n v="161"/>
    <n v="9272"/>
    <n v="651.21"/>
    <n v="524.96"/>
    <n v="126.25"/>
    <n v="4867429.12"/>
    <n v="1170590"/>
    <n v="-3696839.12"/>
    <n v="-0.75950548613227697"/>
  </r>
  <r>
    <s v="Europe"/>
    <s v="CYPRUS"/>
    <s v="Vegetables"/>
    <s v="Offline"/>
    <x v="1"/>
    <d v="2014-02-07T00:00:00"/>
    <s v="Feb"/>
    <n v="2014"/>
    <n v="727997720"/>
    <d v="2014-07-19T00:00:00"/>
    <n v="7"/>
    <n v="162"/>
    <n v="9558"/>
    <n v="154.06"/>
    <n v="90.93"/>
    <n v="63.13"/>
    <n v="869108.94"/>
    <n v="603396.54"/>
    <n v="-265712.40000000002"/>
    <n v="-0.30572968217309998"/>
  </r>
  <r>
    <s v="Middle East/North Africa"/>
    <s v="AFGHANISTAN"/>
    <s v="Baby Food"/>
    <s v="Online"/>
    <x v="1"/>
    <d v="2013-05-29T00:00:00"/>
    <s v="May"/>
    <n v="2013"/>
    <n v="409236705"/>
    <d v="2013-11-06T00:00:00"/>
    <n v="4"/>
    <n v="161"/>
    <n v="1090"/>
    <n v="255.28"/>
    <n v="159.41999999999999"/>
    <n v="95.86"/>
    <n v="173767.8"/>
    <n v="104487.4"/>
    <n v="-69280.399999999994"/>
    <n v="-0.39869527035503699"/>
  </r>
  <r>
    <s v="Europe"/>
    <s v="MOLDOVA"/>
    <s v="Personal Care"/>
    <s v="Online"/>
    <x v="0"/>
    <d v="2013-11-03T00:00:00"/>
    <s v="Nov"/>
    <n v="2013"/>
    <n v="467045819"/>
    <d v="2013-12-04T00:00:00"/>
    <n v="4"/>
    <n v="31"/>
    <n v="8092"/>
    <n v="81.73"/>
    <n v="56.67"/>
    <n v="25.06"/>
    <n v="458573.64"/>
    <n v="202785.52"/>
    <n v="-255788.12"/>
    <n v="-0.55779071819304704"/>
  </r>
  <r>
    <s v="Europe"/>
    <s v="KOSOVO"/>
    <s v="Cosmetics"/>
    <s v="Offline"/>
    <x v="1"/>
    <d v="2012-01-11T00:00:00"/>
    <s v="Jan"/>
    <n v="2012"/>
    <n v="813973891"/>
    <d v="2012-11-13T00:00:00"/>
    <n v="3"/>
    <n v="307"/>
    <n v="1818"/>
    <n v="437.2"/>
    <n v="263.33"/>
    <n v="173.87"/>
    <n v="478733.94"/>
    <n v="316095.65999999997"/>
    <n v="-162638.28"/>
    <n v="-0.33972581931416901"/>
  </r>
  <r>
    <s v="Middle East/North Africa"/>
    <s v="EGYPT"/>
    <s v="Household"/>
    <s v="Online"/>
    <x v="0"/>
    <d v="2012-05-22T00:00:00"/>
    <s v="May"/>
    <n v="2012"/>
    <n v="982882249"/>
    <d v="2012-05-29T00:00:00"/>
    <n v="3"/>
    <n v="7"/>
    <n v="5554"/>
    <n v="668.27"/>
    <n v="502.54"/>
    <n v="165.73"/>
    <n v="2791107.16"/>
    <n v="920464.42"/>
    <n v="-1870642.74"/>
    <n v="-0.67021530624427905"/>
  </r>
  <r>
    <s v="Europe"/>
    <s v="ALBANIA"/>
    <s v="Cosmetics"/>
    <s v="Offline"/>
    <x v="2"/>
    <d v="2016-09-30T00:00:00"/>
    <s v="Sep"/>
    <n v="2016"/>
    <n v="576944720"/>
    <d v="2016-09-10T00:00:00"/>
    <n v="7"/>
    <s v=""/>
    <n v="9619"/>
    <n v="437.2"/>
    <n v="263.33"/>
    <n v="173.87"/>
    <n v="2532971.27"/>
    <n v="1672455.53"/>
    <n v="-860515.74"/>
    <n v="-0.33972581931416901"/>
  </r>
  <r>
    <s v="Asia"/>
    <s v="SINGAPORE"/>
    <s v="Vegetables"/>
    <s v="Offline"/>
    <x v="1"/>
    <d v="2016-09-25T00:00:00"/>
    <s v="Sep"/>
    <n v="2016"/>
    <n v="619647634"/>
    <d v="2016-10-16T00:00:00"/>
    <n v="1"/>
    <n v="21"/>
    <n v="6360"/>
    <n v="154.06"/>
    <n v="90.93"/>
    <n v="63.13"/>
    <n v="578314.80000000005"/>
    <n v="401506.8"/>
    <n v="-176808"/>
    <n v="-0.30572968217309998"/>
  </r>
  <r>
    <s v="Europe"/>
    <s v="PORTUGAL"/>
    <s v="Baby Food"/>
    <s v="Online"/>
    <x v="2"/>
    <d v="2015-03-08T00:00:00"/>
    <s v="Mar"/>
    <n v="2015"/>
    <n v="404789817"/>
    <d v="2015-08-09T00:00:00"/>
    <n v="1"/>
    <n v="154"/>
    <n v="5157"/>
    <n v="255.28"/>
    <n v="159.41999999999999"/>
    <n v="95.86"/>
    <n v="822128.94"/>
    <n v="494350.02"/>
    <n v="-327778.92"/>
    <n v="-0.39869527035503699"/>
  </r>
  <r>
    <s v="Asia"/>
    <s v="INDIA"/>
    <s v="Snacks"/>
    <s v="Offline"/>
    <x v="0"/>
    <d v="2010-01-16T00:00:00"/>
    <s v="Jan"/>
    <n v="2010"/>
    <n v="646482598"/>
    <d v="2010-01-25T00:00:00"/>
    <n v="2"/>
    <n v="9"/>
    <n v="7422"/>
    <n v="152.58000000000001"/>
    <n v="97.44"/>
    <n v="55.14"/>
    <n v="723199.68"/>
    <n v="409249.08"/>
    <n v="-313950.59999999998"/>
    <n v="-0.43411330049261099"/>
  </r>
  <r>
    <s v="Sub-Saharan Africa"/>
    <s v="SUDAN"/>
    <s v="Meat"/>
    <s v="Online"/>
    <x v="1"/>
    <d v="2016-01-11T00:00:00"/>
    <s v="Jan"/>
    <n v="2016"/>
    <n v="329149806"/>
    <d v="2016-08-12T00:00:00"/>
    <n v="6"/>
    <n v="214"/>
    <n v="1597"/>
    <n v="421.89"/>
    <n v="364.69"/>
    <n v="57.2"/>
    <n v="582409.93000000005"/>
    <n v="91348.4"/>
    <n v="-491061.53"/>
    <n v="-0.84315445995228799"/>
  </r>
  <r>
    <s v="Australia/Oceania"/>
    <s v="VANUATU"/>
    <s v="Office Supplies"/>
    <s v="Offline"/>
    <x v="0"/>
    <d v="2015-11-25T00:00:00"/>
    <s v="Nov"/>
    <n v="2015"/>
    <n v="757527768"/>
    <d v="2015-12-19T00:00:00"/>
    <n v="7"/>
    <n v="24"/>
    <n v="8155"/>
    <n v="651.21"/>
    <n v="524.96"/>
    <n v="126.25"/>
    <n v="4281048.8"/>
    <n v="1029568.75"/>
    <n v="-3251480.05"/>
    <n v="-0.75950548613227697"/>
  </r>
  <r>
    <s v="Sub-Saharan Africa"/>
    <s v="DEMOCRATIC REPUBLIC OF THE CONGO"/>
    <s v="Cosmetics"/>
    <s v="Online"/>
    <x v="1"/>
    <d v="2014-09-24T00:00:00"/>
    <s v="Sep"/>
    <n v="2014"/>
    <n v="606665313"/>
    <d v="2014-10-13T00:00:00"/>
    <n v="2"/>
    <n v="19"/>
    <n v="4602"/>
    <n v="437.2"/>
    <n v="263.33"/>
    <n v="173.87"/>
    <n v="1211844.6599999999"/>
    <n v="800149.74"/>
    <n v="-411694.92"/>
    <n v="-0.33972581931416901"/>
  </r>
  <r>
    <s v="Europe"/>
    <s v="BOSNIA AND HERZEGOVINA"/>
    <s v="Baby Food"/>
    <s v="Online"/>
    <x v="1"/>
    <d v="2014-04-30T00:00:00"/>
    <s v="Apr"/>
    <n v="2014"/>
    <n v="871923768"/>
    <d v="2014-05-30T00:00:00"/>
    <n v="6"/>
    <n v="30"/>
    <n v="474"/>
    <n v="255.28"/>
    <n v="159.41999999999999"/>
    <n v="95.86"/>
    <n v="75565.08"/>
    <n v="45437.64"/>
    <n v="-30127.439999999999"/>
    <n v="-0.39869527035503699"/>
  </r>
  <r>
    <s v="Europe"/>
    <s v="KOSOVO"/>
    <s v="Vegetables"/>
    <s v="Offline"/>
    <x v="1"/>
    <d v="2012-12-18T00:00:00"/>
    <s v="Dec"/>
    <n v="2012"/>
    <n v="818976962"/>
    <d v="2012-12-21T00:00:00"/>
    <n v="6"/>
    <n v="3"/>
    <n v="2337"/>
    <n v="154.06"/>
    <n v="90.93"/>
    <n v="63.13"/>
    <n v="212503.41"/>
    <n v="147534.81"/>
    <n v="-64968.6"/>
    <n v="-0.30572968217309998"/>
  </r>
  <r>
    <s v="Europe"/>
    <s v="SWITZERLAND"/>
    <s v="Cosmetics"/>
    <s v="Online"/>
    <x v="1"/>
    <d v="2017-07-20T00:00:00"/>
    <s v="Jul"/>
    <n v="2017"/>
    <n v="233811223"/>
    <d v="2017-07-20T00:00:00"/>
    <n v="5"/>
    <n v="0"/>
    <n v="8792"/>
    <n v="437.2"/>
    <n v="263.33"/>
    <n v="173.87"/>
    <n v="2315197.36"/>
    <n v="1528665.04"/>
    <n v="-786532.32"/>
    <n v="-0.33972581931416901"/>
  </r>
  <r>
    <s v="Central America"/>
    <s v="CUBA"/>
    <s v="Beverages"/>
    <s v="Offline"/>
    <x v="2"/>
    <d v="2017-02-16T00:00:00"/>
    <s v="Feb"/>
    <n v="2017"/>
    <n v="772725379"/>
    <d v="2017-09-03T00:00:00"/>
    <n v="1"/>
    <n v="199"/>
    <n v="5466"/>
    <n v="47.45"/>
    <n v="31.79"/>
    <n v="15.66"/>
    <n v="173764.14"/>
    <n v="85597.56"/>
    <n v="-88166.58"/>
    <n v="-0.50739226171752105"/>
  </r>
  <r>
    <s v="Europe"/>
    <s v="LITHUANIA"/>
    <s v="Office Supplies"/>
    <s v="Offline"/>
    <x v="1"/>
    <d v="2016-12-15T00:00:00"/>
    <s v="Dec"/>
    <n v="2016"/>
    <n v="112330758"/>
    <d v="2017-11-01T00:00:00"/>
    <n v="4"/>
    <n v="321"/>
    <n v="22"/>
    <n v="651.21"/>
    <n v="524.96"/>
    <n v="126.25"/>
    <n v="11549.12"/>
    <n v="2777.5"/>
    <n v="-8771.6200000000008"/>
    <n v="-0.75950548613227697"/>
  </r>
  <r>
    <s v="Middle East/North Africa"/>
    <s v="LEBANON"/>
    <s v="Clothes"/>
    <s v="Online"/>
    <x v="0"/>
    <d v="2011-12-28T00:00:00"/>
    <s v="Dec"/>
    <n v="2011"/>
    <n v="499551188"/>
    <d v="2012-01-14T00:00:00"/>
    <n v="7"/>
    <n v="17"/>
    <n v="7153"/>
    <n v="109.28"/>
    <n v="35.840000000000003"/>
    <n v="73.44"/>
    <n v="256363.51999999999"/>
    <n v="525316.31999999995"/>
    <n v="268952.8"/>
    <n v="1.0491071428571399"/>
  </r>
  <r>
    <s v="Asia"/>
    <s v="NORTH KOREA"/>
    <s v="Clothes"/>
    <s v="Online"/>
    <x v="0"/>
    <d v="2013-05-28T00:00:00"/>
    <s v="May"/>
    <n v="2013"/>
    <n v="201622998"/>
    <d v="2013-05-06T00:00:00"/>
    <n v="2"/>
    <s v=""/>
    <n v="3581"/>
    <n v="109.28"/>
    <n v="35.840000000000003"/>
    <n v="73.44"/>
    <n v="128343.03999999999"/>
    <n v="262988.64"/>
    <n v="134645.6"/>
    <n v="1.0491071428571399"/>
  </r>
  <r>
    <s v="Europe"/>
    <s v="MONTENEGRO"/>
    <s v="Office Supplies"/>
    <s v="Offline"/>
    <x v="3"/>
    <d v="2014-02-07T00:00:00"/>
    <s v="Feb"/>
    <n v="2014"/>
    <n v="256095016"/>
    <d v="2014-08-21T00:00:00"/>
    <n v="5"/>
    <n v="195"/>
    <n v="3061"/>
    <n v="651.21"/>
    <n v="524.96"/>
    <n v="126.25"/>
    <n v="1606902.56"/>
    <n v="386451.25"/>
    <n v="-1220451.31"/>
    <n v="-0.75950548613227697"/>
  </r>
  <r>
    <s v="Sub-Saharan Africa"/>
    <s v="ERITREA"/>
    <s v="Fruits"/>
    <s v="Offline"/>
    <x v="0"/>
    <d v="2017-03-21T00:00:00"/>
    <s v="Mar"/>
    <n v="2017"/>
    <n v="420828568"/>
    <d v="2017-03-29T00:00:00"/>
    <n v="4"/>
    <n v="8"/>
    <n v="1380"/>
    <n v="9.33"/>
    <n v="6.92"/>
    <n v="2.41"/>
    <n v="9549.6"/>
    <n v="3325.8"/>
    <n v="-6223.8"/>
    <n v="-0.65173410404624299"/>
  </r>
  <r>
    <s v="Sub-Saharan Africa"/>
    <s v="DEMOCRATIC REPUBLIC OF THE CONGO"/>
    <s v="Cereal"/>
    <s v="Online"/>
    <x v="2"/>
    <d v="2013-03-17T00:00:00"/>
    <s v="Mar"/>
    <n v="2013"/>
    <n v="523997485"/>
    <d v="2013-04-23T00:00:00"/>
    <n v="3"/>
    <n v="37"/>
    <n v="1355"/>
    <n v="205.7"/>
    <n v="117.11"/>
    <n v="88.59"/>
    <n v="158684.04999999999"/>
    <n v="120039.45"/>
    <n v="-38644.6"/>
    <n v="-0.24353172231235601"/>
  </r>
  <r>
    <s v="Asia"/>
    <s v="INDIA"/>
    <s v="Office Supplies"/>
    <s v="Online"/>
    <x v="1"/>
    <d v="2010-04-30T00:00:00"/>
    <s v="Apr"/>
    <n v="2010"/>
    <n v="914088094"/>
    <d v="2010-03-05T00:00:00"/>
    <n v="6"/>
    <s v=""/>
    <n v="7835"/>
    <n v="651.21"/>
    <n v="524.96"/>
    <n v="126.25"/>
    <n v="4113061.6"/>
    <n v="989168.75"/>
    <n v="-3123892.85"/>
    <n v="-0.75950548613227697"/>
  </r>
  <r>
    <s v="Sub-Saharan Africa"/>
    <s v="REPUBLIC OF THE CONGO"/>
    <s v="Snacks"/>
    <s v="Online"/>
    <x v="0"/>
    <d v="2013-09-16T00:00:00"/>
    <s v="Sep"/>
    <n v="2013"/>
    <n v="209899222"/>
    <d v="2013-09-28T00:00:00"/>
    <n v="7"/>
    <n v="12"/>
    <n v="2699"/>
    <n v="152.58000000000001"/>
    <n v="97.44"/>
    <n v="55.14"/>
    <n v="262990.56"/>
    <n v="148822.85999999999"/>
    <n v="-114167.7"/>
    <n v="-0.43411330049261099"/>
  </r>
  <r>
    <s v="Sub-Saharan Africa"/>
    <s v="COMOROS"/>
    <s v="Clothes"/>
    <s v="Offline"/>
    <x v="0"/>
    <d v="2014-05-30T00:00:00"/>
    <s v="May"/>
    <n v="2014"/>
    <n v="250542199"/>
    <d v="2014-01-07T00:00:00"/>
    <n v="3"/>
    <s v=""/>
    <n v="9859"/>
    <n v="109.28"/>
    <n v="35.840000000000003"/>
    <n v="73.44"/>
    <n v="353346.56"/>
    <n v="724044.96"/>
    <n v="370698.4"/>
    <n v="1.0491071428571399"/>
  </r>
  <r>
    <s v="Europe"/>
    <s v="FRANCE"/>
    <s v="Meat"/>
    <s v="Online"/>
    <x v="2"/>
    <d v="2015-11-28T00:00:00"/>
    <s v="Nov"/>
    <n v="2015"/>
    <n v="245440852"/>
    <d v="2015-12-17T00:00:00"/>
    <n v="5"/>
    <n v="19"/>
    <n v="257"/>
    <n v="421.89"/>
    <n v="364.69"/>
    <n v="57.2"/>
    <n v="93725.33"/>
    <n v="14700.4"/>
    <n v="-79024.929999999993"/>
    <n v="-0.84315445995228799"/>
  </r>
  <r>
    <s v="Sub-Saharan Africa"/>
    <s v="RWANDA"/>
    <s v="Vegetables"/>
    <s v="Online"/>
    <x v="2"/>
    <d v="2015-07-03T00:00:00"/>
    <s v="Jul"/>
    <n v="2015"/>
    <n v="824331510"/>
    <d v="2015-04-21T00:00:00"/>
    <n v="3"/>
    <s v=""/>
    <n v="6867"/>
    <n v="154.06"/>
    <n v="90.93"/>
    <n v="63.13"/>
    <n v="624416.31000000006"/>
    <n v="433513.71"/>
    <n v="-190902.6"/>
    <n v="-0.30572968217309998"/>
  </r>
  <r>
    <s v="Sub-Saharan Africa"/>
    <s v="MALAWI"/>
    <s v="Meat"/>
    <s v="Online"/>
    <x v="0"/>
    <d v="2014-01-15T00:00:00"/>
    <s v="Jan"/>
    <n v="2014"/>
    <n v="887263000"/>
    <d v="2014-01-31T00:00:00"/>
    <n v="6"/>
    <n v="16"/>
    <n v="9693"/>
    <n v="421.89"/>
    <n v="364.69"/>
    <n v="57.2"/>
    <n v="3534940.17"/>
    <n v="554439.6"/>
    <n v="-2980500.57"/>
    <n v="-0.84315445995228799"/>
  </r>
  <r>
    <s v="Sub-Saharan Africa"/>
    <s v="COTE D'IVOIRE"/>
    <s v="Cereal"/>
    <s v="Offline"/>
    <x v="3"/>
    <d v="2015-05-22T00:00:00"/>
    <s v="May"/>
    <n v="2015"/>
    <n v="754596650"/>
    <d v="2015-05-27T00:00:00"/>
    <n v="4"/>
    <n v="5"/>
    <n v="772"/>
    <n v="205.7"/>
    <n v="117.11"/>
    <n v="88.59"/>
    <n v="90408.92"/>
    <n v="68391.48"/>
    <n v="-22017.439999999999"/>
    <n v="-0.24353172231235601"/>
  </r>
  <r>
    <s v="Europe"/>
    <s v="SPAIN"/>
    <s v="Fruits"/>
    <s v="Online"/>
    <x v="3"/>
    <d v="2011-10-22T00:00:00"/>
    <s v="Oct"/>
    <n v="2011"/>
    <n v="817006289"/>
    <d v="2011-11-14T00:00:00"/>
    <n v="2"/>
    <n v="23"/>
    <n v="9172"/>
    <n v="9.33"/>
    <n v="6.92"/>
    <n v="2.41"/>
    <n v="63470.239999999998"/>
    <n v="22104.52"/>
    <n v="-41365.72"/>
    <n v="-0.65173410404624299"/>
  </r>
  <r>
    <s v="Sub-Saharan Africa"/>
    <s v="UGANDA"/>
    <s v="Clothes"/>
    <s v="Offline"/>
    <x v="3"/>
    <d v="2012-08-02T00:00:00"/>
    <s v="Aug"/>
    <n v="2012"/>
    <n v="185478246"/>
    <d v="2012-03-20T00:00:00"/>
    <n v="3"/>
    <s v=""/>
    <n v="5989"/>
    <n v="109.28"/>
    <n v="35.840000000000003"/>
    <n v="73.44"/>
    <n v="214645.76000000001"/>
    <n v="439832.16"/>
    <n v="225186.4"/>
    <n v="1.0491071428571399"/>
  </r>
  <r>
    <s v="Asia"/>
    <s v="TAIWAN"/>
    <s v="Personal Care"/>
    <s v="Offline"/>
    <x v="1"/>
    <d v="2014-10-16T00:00:00"/>
    <s v="Oct"/>
    <n v="2014"/>
    <n v="741311347"/>
    <d v="2014-05-11T00:00:00"/>
    <n v="1"/>
    <s v=""/>
    <n v="9356"/>
    <n v="81.73"/>
    <n v="56.67"/>
    <n v="25.06"/>
    <n v="530204.52"/>
    <n v="234461.36"/>
    <n v="-295743.15999999997"/>
    <n v="-0.55779071819304704"/>
  </r>
  <r>
    <s v="Middle East/North Africa"/>
    <s v="ISRAEL"/>
    <s v="Personal Care"/>
    <s v="Offline"/>
    <x v="0"/>
    <d v="2011-11-14T00:00:00"/>
    <s v="Nov"/>
    <n v="2011"/>
    <n v="386116921"/>
    <d v="2011-12-22T00:00:00"/>
    <n v="5"/>
    <n v="38"/>
    <n v="9432"/>
    <n v="81.73"/>
    <n v="56.67"/>
    <n v="25.06"/>
    <n v="534511.43999999994"/>
    <n v="236365.92"/>
    <n v="-298145.52"/>
    <n v="-0.55779071819304804"/>
  </r>
  <r>
    <s v="Central America"/>
    <s v="COSTA RICA"/>
    <s v="Meat"/>
    <s v="Offline"/>
    <x v="2"/>
    <d v="2015-03-05T00:00:00"/>
    <s v="Mar"/>
    <n v="2015"/>
    <n v="691818797"/>
    <d v="2015-07-05T00:00:00"/>
    <n v="1"/>
    <n v="122"/>
    <n v="3411"/>
    <n v="421.89"/>
    <n v="364.69"/>
    <n v="57.2"/>
    <n v="1243957.5900000001"/>
    <n v="195109.2"/>
    <n v="-1048848.3899999999"/>
    <n v="-0.84315445995228799"/>
  </r>
  <r>
    <s v="Central America"/>
    <s v="HONDURAS"/>
    <s v="Snacks"/>
    <s v="Online"/>
    <x v="1"/>
    <d v="2015-07-16T00:00:00"/>
    <s v="Jul"/>
    <n v="2015"/>
    <n v="150653302"/>
    <d v="2015-02-09T00:00:00"/>
    <n v="2"/>
    <s v=""/>
    <n v="515"/>
    <n v="152.58000000000001"/>
    <n v="97.44"/>
    <n v="55.14"/>
    <n v="50181.599999999999"/>
    <n v="28397.1"/>
    <n v="-21784.5"/>
    <n v="-0.43411330049261099"/>
  </r>
  <r>
    <s v="Asia"/>
    <s v="SOUTH KOREA"/>
    <s v="Vegetables"/>
    <s v="Offline"/>
    <x v="0"/>
    <d v="2015-01-04T00:00:00"/>
    <s v="Jan"/>
    <n v="2015"/>
    <n v="925169265"/>
    <d v="2015-03-05T00:00:00"/>
    <n v="5"/>
    <n v="60"/>
    <n v="7000"/>
    <n v="154.06"/>
    <n v="90.93"/>
    <n v="63.13"/>
    <n v="636510"/>
    <n v="441910"/>
    <n v="-194600"/>
    <n v="-0.30572968217309998"/>
  </r>
  <r>
    <s v="Europe"/>
    <s v="SWEDEN"/>
    <s v="Vegetables"/>
    <s v="Online"/>
    <x v="3"/>
    <d v="2010-09-20T00:00:00"/>
    <s v="Sep"/>
    <n v="2010"/>
    <n v="298228013"/>
    <d v="2010-10-25T00:00:00"/>
    <n v="2"/>
    <n v="35"/>
    <n v="1151"/>
    <n v="154.06"/>
    <n v="90.93"/>
    <n v="63.13"/>
    <n v="104660.43"/>
    <n v="72662.63"/>
    <n v="-31997.8"/>
    <n v="-0.30572968217309998"/>
  </r>
  <r>
    <s v="Australia/Oceania"/>
    <s v="TONGA"/>
    <s v="Office Supplies"/>
    <s v="Online"/>
    <x v="2"/>
    <d v="2010-08-24T00:00:00"/>
    <s v="Aug"/>
    <n v="2010"/>
    <n v="123003375"/>
    <d v="2010-09-16T00:00:00"/>
    <n v="5"/>
    <n v="23"/>
    <n v="8287"/>
    <n v="651.21"/>
    <n v="524.96"/>
    <n v="126.25"/>
    <n v="4350343.5199999996"/>
    <n v="1046233.75"/>
    <n v="-3304109.77"/>
    <n v="-0.75950548613227697"/>
  </r>
  <r>
    <s v="Europe"/>
    <s v="LATVIA"/>
    <s v="Snacks"/>
    <s v="Online"/>
    <x v="1"/>
    <d v="2017-03-15T00:00:00"/>
    <s v="Mar"/>
    <n v="2017"/>
    <n v="972981679"/>
    <d v="2017-09-04T00:00:00"/>
    <n v="2"/>
    <n v="173"/>
    <n v="5755"/>
    <n v="152.58000000000001"/>
    <n v="97.44"/>
    <n v="55.14"/>
    <n v="560767.19999999995"/>
    <n v="317330.7"/>
    <n v="-243436.5"/>
    <n v="-0.43411330049261099"/>
  </r>
  <r>
    <s v="Asia"/>
    <s v="INDONESIA"/>
    <s v="Beverages"/>
    <s v="Online"/>
    <x v="0"/>
    <d v="2014-12-09T00:00:00"/>
    <s v="Dec"/>
    <n v="2014"/>
    <n v="791961753"/>
    <d v="2014-09-21T00:00:00"/>
    <n v="1"/>
    <s v=""/>
    <n v="7937"/>
    <n v="47.45"/>
    <n v="31.79"/>
    <n v="15.66"/>
    <n v="252317.23"/>
    <n v="124293.42"/>
    <n v="-128023.81"/>
    <n v="-0.50739226171752105"/>
  </r>
  <r>
    <s v="Asia"/>
    <s v="MYANMAR"/>
    <s v="Household"/>
    <s v="Online"/>
    <x v="1"/>
    <d v="2011-03-25T00:00:00"/>
    <s v="Mar"/>
    <n v="2011"/>
    <n v="744054925"/>
    <d v="2011-03-31T00:00:00"/>
    <n v="5"/>
    <n v="6"/>
    <n v="1242"/>
    <n v="668.27"/>
    <n v="502.54"/>
    <n v="165.73"/>
    <n v="624154.68000000005"/>
    <n v="205836.66"/>
    <n v="-418318.02"/>
    <n v="-0.67021530624427905"/>
  </r>
  <r>
    <s v="Asia"/>
    <s v="TURKMENISTAN"/>
    <s v="Office Supplies"/>
    <s v="Offline"/>
    <x v="2"/>
    <d v="2012-03-03T00:00:00"/>
    <s v="Mar"/>
    <n v="2012"/>
    <n v="263685023"/>
    <d v="2012-08-04T00:00:00"/>
    <n v="7"/>
    <n v="154"/>
    <n v="9113"/>
    <n v="651.21"/>
    <n v="524.96"/>
    <n v="126.25"/>
    <n v="4783960.4800000004"/>
    <n v="1150516.25"/>
    <n v="-3633444.23"/>
    <n v="-0.75950548613227697"/>
  </r>
  <r>
    <s v="Central America"/>
    <s v="PANAMA"/>
    <s v="Baby Food"/>
    <s v="Online"/>
    <x v="3"/>
    <d v="2016-05-19T00:00:00"/>
    <s v="May"/>
    <n v="2016"/>
    <n v="205588376"/>
    <d v="2016-06-18T00:00:00"/>
    <n v="7"/>
    <n v="30"/>
    <n v="7024"/>
    <n v="255.28"/>
    <n v="159.41999999999999"/>
    <n v="95.86"/>
    <n v="1119766.08"/>
    <n v="673320.64"/>
    <n v="-446445.44"/>
    <n v="-0.39869527035503699"/>
  </r>
  <r>
    <s v="Europe"/>
    <s v="NORWAY"/>
    <s v="Personal Care"/>
    <s v="Offline"/>
    <x v="0"/>
    <d v="2012-08-06T00:00:00"/>
    <s v="Aug"/>
    <n v="2012"/>
    <n v="594813811"/>
    <d v="2012-06-17T00:00:00"/>
    <n v="1"/>
    <s v=""/>
    <n v="7480"/>
    <n v="81.73"/>
    <n v="56.67"/>
    <n v="25.06"/>
    <n v="423891.6"/>
    <n v="187448.8"/>
    <n v="-236442.8"/>
    <n v="-0.55779071819304704"/>
  </r>
  <r>
    <s v="Europe"/>
    <s v="ESTONIA"/>
    <s v="Clothes"/>
    <s v="Online"/>
    <x v="3"/>
    <d v="2012-08-09T00:00:00"/>
    <s v="Aug"/>
    <n v="2012"/>
    <n v="176722657"/>
    <d v="2012-09-16T00:00:00"/>
    <n v="1"/>
    <n v="38"/>
    <n v="5016"/>
    <n v="109.28"/>
    <n v="35.840000000000003"/>
    <n v="73.44"/>
    <n v="179773.44"/>
    <n v="368375.03999999998"/>
    <n v="188601.60000000001"/>
    <n v="1.0491071428571399"/>
  </r>
  <r>
    <s v="Europe"/>
    <s v="MALTA"/>
    <s v="Personal Care"/>
    <s v="Offline"/>
    <x v="0"/>
    <d v="2011-08-16T00:00:00"/>
    <s v="Aug"/>
    <n v="2011"/>
    <n v="466988742"/>
    <d v="2011-08-16T00:00:00"/>
    <n v="3"/>
    <n v="0"/>
    <n v="1201"/>
    <n v="81.73"/>
    <n v="56.67"/>
    <n v="25.06"/>
    <n v="68060.67"/>
    <n v="30097.06"/>
    <n v="-37963.61"/>
    <n v="-0.55779071819304704"/>
  </r>
  <r>
    <s v="Sub-Saharan Africa"/>
    <s v="ERITREA"/>
    <s v="Personal Care"/>
    <s v="Offline"/>
    <x v="2"/>
    <d v="2012-05-14T00:00:00"/>
    <s v="May"/>
    <n v="2012"/>
    <n v="801598393"/>
    <d v="2012-02-06T00:00:00"/>
    <n v="2"/>
    <s v=""/>
    <n v="9633"/>
    <n v="81.73"/>
    <n v="56.67"/>
    <n v="25.06"/>
    <n v="545902.11"/>
    <n v="241402.98"/>
    <n v="-304499.13"/>
    <n v="-0.55779071819304704"/>
  </r>
  <r>
    <s v="Sub-Saharan Africa"/>
    <s v="REPUBLIC OF THE CONGO"/>
    <s v="Meat"/>
    <s v="Offline"/>
    <x v="0"/>
    <d v="2015-04-28T00:00:00"/>
    <s v="Apr"/>
    <n v="2015"/>
    <n v="586850440"/>
    <d v="2015-08-06T00:00:00"/>
    <n v="5"/>
    <n v="100"/>
    <n v="941"/>
    <n v="421.89"/>
    <n v="364.69"/>
    <n v="57.2"/>
    <n v="343173.29"/>
    <n v="53825.2"/>
    <n v="-289348.09000000003"/>
    <n v="-0.84315445995228799"/>
  </r>
  <r>
    <s v="Central America"/>
    <s v="TRINIDAD AND TOBAGO"/>
    <s v="Snacks"/>
    <s v="Offline"/>
    <x v="3"/>
    <d v="2014-05-21T00:00:00"/>
    <s v="May"/>
    <n v="2014"/>
    <n v="649356210"/>
    <d v="2014-05-21T00:00:00"/>
    <n v="4"/>
    <n v="0"/>
    <n v="7787"/>
    <n v="152.58000000000001"/>
    <n v="97.44"/>
    <n v="55.14"/>
    <n v="758765.28"/>
    <n v="429375.18"/>
    <n v="-329390.09999999998"/>
    <n v="-0.43411330049261099"/>
  </r>
  <r>
    <s v="Middle East/North Africa"/>
    <s v="YEMEN"/>
    <s v="Cereal"/>
    <s v="Offline"/>
    <x v="3"/>
    <d v="2015-11-15T00:00:00"/>
    <s v="Nov"/>
    <n v="2015"/>
    <n v="986039531"/>
    <d v="2015-10-12T00:00:00"/>
    <n v="2"/>
    <s v=""/>
    <n v="9864"/>
    <n v="205.7"/>
    <n v="117.11"/>
    <n v="88.59"/>
    <n v="1155173.04"/>
    <n v="873851.76"/>
    <n v="-281321.28000000003"/>
    <n v="-0.24353172231235601"/>
  </r>
  <r>
    <s v="Asia"/>
    <s v="TURKMENISTAN"/>
    <s v="Household"/>
    <s v="Offline"/>
    <x v="3"/>
    <d v="2012-10-01T00:00:00"/>
    <s v="Oct"/>
    <n v="2012"/>
    <n v="314136731"/>
    <d v="2012-12-01T00:00:00"/>
    <n v="7"/>
    <n v="61"/>
    <n v="8894"/>
    <n v="668.27"/>
    <n v="502.54"/>
    <n v="165.73"/>
    <n v="4469590.76"/>
    <n v="1474002.62"/>
    <n v="-2995588.14"/>
    <n v="-0.67021530624427905"/>
  </r>
  <r>
    <s v="Middle East/North Africa"/>
    <s v="SOMALIA"/>
    <s v="Beverages"/>
    <s v="Offline"/>
    <x v="3"/>
    <d v="2015-01-28T00:00:00"/>
    <s v="Jan"/>
    <n v="2015"/>
    <n v="121196639"/>
    <d v="2015-07-02T00:00:00"/>
    <n v="5"/>
    <n v="155"/>
    <n v="3634"/>
    <n v="47.45"/>
    <n v="31.79"/>
    <n v="15.66"/>
    <n v="115524.86"/>
    <n v="56908.44"/>
    <n v="-58616.42"/>
    <n v="-0.50739226171752105"/>
  </r>
  <r>
    <s v="Europe"/>
    <s v="PORTUGAL"/>
    <s v="Cereal"/>
    <s v="Online"/>
    <x v="1"/>
    <d v="2015-11-08T00:00:00"/>
    <s v="Nov"/>
    <n v="2015"/>
    <n v="615080583"/>
    <d v="2015-09-19T00:00:00"/>
    <n v="7"/>
    <s v=""/>
    <n v="4868"/>
    <n v="205.7"/>
    <n v="117.11"/>
    <n v="88.59"/>
    <n v="570091.48"/>
    <n v="431256.12"/>
    <n v="-138835.35999999999"/>
    <n v="-0.24353172231235601"/>
  </r>
  <r>
    <s v="Asia"/>
    <s v="KYRGYZSTAN"/>
    <s v="Fruits"/>
    <s v="Offline"/>
    <x v="2"/>
    <d v="2016-08-19T00:00:00"/>
    <s v="Aug"/>
    <n v="2016"/>
    <n v="273962390"/>
    <d v="2016-05-09T00:00:00"/>
    <n v="2"/>
    <s v=""/>
    <n v="414"/>
    <n v="9.33"/>
    <n v="6.92"/>
    <n v="2.41"/>
    <n v="2864.88"/>
    <n v="997.74"/>
    <n v="-1867.14"/>
    <n v="-0.65173410404624299"/>
  </r>
  <r>
    <s v="Middle East/North Africa"/>
    <s v="LEBANON"/>
    <s v="Personal Care"/>
    <s v="Offline"/>
    <x v="3"/>
    <d v="2014-08-22T00:00:00"/>
    <s v="Aug"/>
    <n v="2014"/>
    <n v="796328389"/>
    <d v="2014-09-27T00:00:00"/>
    <n v="7"/>
    <n v="36"/>
    <n v="121"/>
    <n v="81.73"/>
    <n v="56.67"/>
    <n v="25.06"/>
    <n v="6857.07"/>
    <n v="3032.26"/>
    <n v="-3824.81"/>
    <n v="-0.55779071819304704"/>
  </r>
  <r>
    <s v="Europe"/>
    <s v="MACEDONIA"/>
    <s v="Cosmetics"/>
    <s v="Online"/>
    <x v="1"/>
    <d v="2010-12-26T00:00:00"/>
    <s v="Dec"/>
    <n v="2010"/>
    <n v="350977408"/>
    <d v="2011-01-22T00:00:00"/>
    <n v="7"/>
    <n v="27"/>
    <n v="869"/>
    <n v="437.2"/>
    <n v="263.33"/>
    <n v="173.87"/>
    <n v="228833.77"/>
    <n v="151093.03"/>
    <n v="-77740.740000000005"/>
    <n v="-0.33972581931416901"/>
  </r>
  <r>
    <s v="Middle East/North Africa"/>
    <s v="ALGERIA"/>
    <s v="Clothes"/>
    <s v="Offline"/>
    <x v="0"/>
    <d v="2015-08-27T00:00:00"/>
    <s v="Aug"/>
    <n v="2015"/>
    <n v="327020776"/>
    <d v="2015-09-29T00:00:00"/>
    <n v="3"/>
    <n v="33"/>
    <n v="1570"/>
    <n v="109.28"/>
    <n v="35.840000000000003"/>
    <n v="73.44"/>
    <n v="56268.800000000003"/>
    <n v="115300.8"/>
    <n v="59032"/>
    <n v="1.0491071428571399"/>
  </r>
  <r>
    <s v="Middle East/North Africa"/>
    <s v="QATAR"/>
    <s v="Vegetables"/>
    <s v="Online"/>
    <x v="3"/>
    <d v="2013-11-03T00:00:00"/>
    <s v="Nov"/>
    <n v="2013"/>
    <n v="383882319"/>
    <d v="2013-04-15T00:00:00"/>
    <n v="2"/>
    <s v=""/>
    <n v="8164"/>
    <n v="154.06"/>
    <n v="90.93"/>
    <n v="63.13"/>
    <n v="742352.52"/>
    <n v="515393.32"/>
    <n v="-226959.2"/>
    <n v="-0.30572968217309998"/>
  </r>
  <r>
    <s v="Europe"/>
    <s v="GREECE"/>
    <s v="Personal Care"/>
    <s v="Offline"/>
    <x v="0"/>
    <d v="2011-08-12T00:00:00"/>
    <s v="Aug"/>
    <n v="2011"/>
    <n v="701298367"/>
    <d v="2012-06-01T00:00:00"/>
    <n v="6"/>
    <n v="294"/>
    <n v="8626"/>
    <n v="81.73"/>
    <n v="56.67"/>
    <n v="25.06"/>
    <n v="488835.42"/>
    <n v="216167.56"/>
    <n v="-272667.86"/>
    <n v="-0.55779071819304704"/>
  </r>
  <r>
    <s v="Sub-Saharan Africa"/>
    <s v="BENIN"/>
    <s v="Fruits"/>
    <s v="Online"/>
    <x v="0"/>
    <d v="2017-06-27T00:00:00"/>
    <s v="Jun"/>
    <n v="2017"/>
    <n v="629317748"/>
    <d v="2017-08-14T00:00:00"/>
    <n v="2"/>
    <n v="48"/>
    <n v="7961"/>
    <n v="9.33"/>
    <n v="6.92"/>
    <n v="2.41"/>
    <n v="55090.12"/>
    <n v="19186.009999999998"/>
    <n v="-35904.11"/>
    <n v="-0.65173410404624299"/>
  </r>
  <r>
    <s v="Asia"/>
    <s v="UZBEKISTAN"/>
    <s v="Baby Food"/>
    <s v="Offline"/>
    <x v="1"/>
    <d v="2013-10-21T00:00:00"/>
    <s v="Oct"/>
    <n v="2013"/>
    <n v="938301789"/>
    <d v="2013-11-29T00:00:00"/>
    <n v="6"/>
    <n v="39"/>
    <n v="3205"/>
    <n v="255.28"/>
    <n v="159.41999999999999"/>
    <n v="95.86"/>
    <n v="510941.1"/>
    <n v="307231.3"/>
    <n v="-203709.8"/>
    <n v="-0.39869527035503699"/>
  </r>
  <r>
    <s v="Middle East/North Africa"/>
    <s v="AZERBAIJAN"/>
    <s v="Vegetables"/>
    <s v="Online"/>
    <x v="2"/>
    <d v="2012-01-06T00:00:00"/>
    <s v="Jan"/>
    <n v="2012"/>
    <n v="668924319"/>
    <d v="2012-07-07T00:00:00"/>
    <n v="7"/>
    <n v="183"/>
    <n v="8426"/>
    <n v="154.06"/>
    <n v="90.93"/>
    <n v="63.13"/>
    <n v="766176.18"/>
    <n v="531933.38"/>
    <n v="-234242.8"/>
    <n v="-0.30572968217309998"/>
  </r>
  <r>
    <s v="Asia"/>
    <s v="CAMBODIA"/>
    <s v="Clothes"/>
    <s v="Online"/>
    <x v="1"/>
    <d v="2010-08-10T00:00:00"/>
    <s v="Aug"/>
    <n v="2010"/>
    <n v="282171666"/>
    <d v="2010-11-15T00:00:00"/>
    <n v="2"/>
    <n v="97"/>
    <n v="9721"/>
    <n v="109.28"/>
    <n v="35.840000000000003"/>
    <n v="73.44"/>
    <n v="348400.64000000001"/>
    <n v="713910.24"/>
    <n v="365509.6"/>
    <n v="1.0491071428571399"/>
  </r>
  <r>
    <s v="Europe"/>
    <s v="ITALY"/>
    <s v="Personal Care"/>
    <s v="Online"/>
    <x v="1"/>
    <d v="2011-02-25T00:00:00"/>
    <s v="Feb"/>
    <n v="2011"/>
    <n v="309342658"/>
    <d v="2011-03-28T00:00:00"/>
    <n v="2"/>
    <n v="31"/>
    <n v="222"/>
    <n v="81.73"/>
    <n v="56.67"/>
    <n v="25.06"/>
    <n v="12580.74"/>
    <n v="5563.32"/>
    <n v="-7017.42"/>
    <n v="-0.55779071819304704"/>
  </r>
  <r>
    <s v="Sub-Saharan Africa"/>
    <s v="MAURITIUS"/>
    <s v="Cosmetics"/>
    <s v="Online"/>
    <x v="3"/>
    <d v="2016-05-12T00:00:00"/>
    <s v="May"/>
    <n v="2016"/>
    <n v="902048623"/>
    <d v="2016-12-20T00:00:00"/>
    <n v="3"/>
    <n v="222"/>
    <n v="5088"/>
    <n v="437.2"/>
    <n v="263.33"/>
    <n v="173.87"/>
    <n v="1339823.04"/>
    <n v="884650.56"/>
    <n v="-455172.48"/>
    <n v="-0.33972581931416901"/>
  </r>
  <r>
    <s v="Middle East/North Africa"/>
    <s v="YEMEN"/>
    <s v="Clothes"/>
    <s v="Online"/>
    <x v="3"/>
    <d v="2013-06-08T00:00:00"/>
    <s v="Jun"/>
    <n v="2013"/>
    <n v="482213389"/>
    <d v="2013-03-09T00:00:00"/>
    <n v="7"/>
    <s v=""/>
    <n v="6513"/>
    <n v="109.28"/>
    <n v="35.840000000000003"/>
    <n v="73.44"/>
    <n v="233425.92000000001"/>
    <n v="478314.72"/>
    <n v="244888.8"/>
    <n v="1.0491071428571399"/>
  </r>
  <r>
    <s v="Central America"/>
    <s v="CUBA"/>
    <s v="Vegetables"/>
    <s v="Offline"/>
    <x v="1"/>
    <d v="2010-07-06T00:00:00"/>
    <s v="Jul"/>
    <n v="2010"/>
    <n v="692073285"/>
    <d v="2010-06-28T00:00:00"/>
    <n v="2"/>
    <s v=""/>
    <n v="8719"/>
    <n v="154.06"/>
    <n v="90.93"/>
    <n v="63.13"/>
    <n v="792818.67"/>
    <n v="550430.47"/>
    <n v="-242388.2"/>
    <n v="-0.30572968217309998"/>
  </r>
  <r>
    <s v="Australia/Oceania"/>
    <s v="TONGA"/>
    <s v="Fruits"/>
    <s v="Online"/>
    <x v="2"/>
    <d v="2013-12-27T00:00:00"/>
    <s v="Dec"/>
    <n v="2013"/>
    <n v="544177138"/>
    <d v="2014-01-30T00:00:00"/>
    <n v="5"/>
    <n v="34"/>
    <n v="2963"/>
    <n v="9.33"/>
    <n v="6.92"/>
    <n v="2.41"/>
    <n v="20503.96"/>
    <n v="7140.83"/>
    <n v="-13363.13"/>
    <n v="-0.65173410404624299"/>
  </r>
  <r>
    <s v="Central America"/>
    <s v="GUATEMALA"/>
    <s v="Vegetables"/>
    <s v="Online"/>
    <x v="0"/>
    <d v="2016-09-28T00:00:00"/>
    <s v="Sep"/>
    <n v="2016"/>
    <n v="471386277"/>
    <d v="2016-10-17T00:00:00"/>
    <n v="2"/>
    <n v="19"/>
    <n v="2530"/>
    <n v="154.06"/>
    <n v="90.93"/>
    <n v="63.13"/>
    <n v="230052.9"/>
    <n v="159718.9"/>
    <n v="-70334"/>
    <n v="-0.30572968217309998"/>
  </r>
  <r>
    <s v="Australia/Oceania"/>
    <s v="NEW ZEALAND"/>
    <s v="Personal Care"/>
    <s v="Online"/>
    <x v="2"/>
    <d v="2016-08-01T00:00:00"/>
    <s v="Aug"/>
    <n v="2016"/>
    <n v="976874530"/>
    <d v="2016-01-27T00:00:00"/>
    <n v="4"/>
    <s v=""/>
    <n v="7737"/>
    <n v="81.73"/>
    <n v="56.67"/>
    <n v="25.06"/>
    <n v="438455.79"/>
    <n v="193889.22"/>
    <n v="-244566.57"/>
    <n v="-0.55779071819304704"/>
  </r>
  <r>
    <s v="Europe"/>
    <s v="NORWAY"/>
    <s v="Household"/>
    <s v="Offline"/>
    <x v="0"/>
    <d v="2010-03-20T00:00:00"/>
    <s v="Mar"/>
    <n v="2010"/>
    <n v="384128224"/>
    <d v="2010-04-26T00:00:00"/>
    <n v="2"/>
    <n v="37"/>
    <n v="933"/>
    <n v="668.27"/>
    <n v="502.54"/>
    <n v="165.73"/>
    <n v="468869.82"/>
    <n v="154626.09"/>
    <n v="-314243.73"/>
    <n v="-0.67021530624427905"/>
  </r>
  <r>
    <s v="Sub-Saharan Africa"/>
    <s v="SOUTH AFRICA"/>
    <s v="Personal Care"/>
    <s v="Online"/>
    <x v="3"/>
    <d v="2010-02-21T00:00:00"/>
    <s v="Feb"/>
    <n v="2010"/>
    <n v="686946189"/>
    <d v="2010-08-03T00:00:00"/>
    <n v="3"/>
    <n v="163"/>
    <n v="1498"/>
    <n v="81.73"/>
    <n v="56.67"/>
    <n v="25.06"/>
    <n v="84891.66"/>
    <n v="37539.879999999997"/>
    <n v="-47351.78"/>
    <n v="-0.55779071819304704"/>
  </r>
  <r>
    <s v="Sub-Saharan Africa"/>
    <s v="ZAMBIA"/>
    <s v="Snacks"/>
    <s v="Offline"/>
    <x v="0"/>
    <d v="2012-07-14T00:00:00"/>
    <s v="Jul"/>
    <n v="2012"/>
    <n v="799439752"/>
    <d v="2012-07-24T00:00:00"/>
    <n v="3"/>
    <n v="10"/>
    <n v="843"/>
    <n v="152.58000000000001"/>
    <n v="97.44"/>
    <n v="55.14"/>
    <n v="82141.919999999998"/>
    <n v="46483.02"/>
    <n v="-35658.9"/>
    <n v="-0.43411330049261099"/>
  </r>
  <r>
    <s v="Central America"/>
    <s v="SAINT KITTS AND NEVIS"/>
    <s v="Cereal"/>
    <s v="Online"/>
    <x v="0"/>
    <d v="2011-05-29T00:00:00"/>
    <s v="May"/>
    <n v="2011"/>
    <n v="606032741"/>
    <d v="2011-06-15T00:00:00"/>
    <n v="4"/>
    <n v="17"/>
    <n v="7410"/>
    <n v="205.7"/>
    <n v="117.11"/>
    <n v="88.59"/>
    <n v="867785.1"/>
    <n v="656451.9"/>
    <n v="-211333.2"/>
    <n v="-0.24353172231235601"/>
  </r>
  <r>
    <s v="Asia"/>
    <s v="INDONESIA"/>
    <s v="Beverages"/>
    <s v="Offline"/>
    <x v="3"/>
    <d v="2016-12-25T00:00:00"/>
    <s v="Dec"/>
    <n v="2016"/>
    <n v="511461484"/>
    <d v="2017-05-02T00:00:00"/>
    <n v="3"/>
    <n v="128"/>
    <n v="1674"/>
    <n v="47.45"/>
    <n v="31.79"/>
    <n v="15.66"/>
    <n v="53216.46"/>
    <n v="26214.84"/>
    <n v="-27001.62"/>
    <n v="-0.50739226171752105"/>
  </r>
  <r>
    <s v="Europe"/>
    <s v="NETHERLANDS"/>
    <s v="Household"/>
    <s v="Offline"/>
    <x v="1"/>
    <d v="2014-01-17T00:00:00"/>
    <s v="Jan"/>
    <n v="2014"/>
    <n v="990774810"/>
    <d v="2014-02-18T00:00:00"/>
    <n v="3"/>
    <n v="32"/>
    <n v="1138"/>
    <n v="668.27"/>
    <n v="502.54"/>
    <n v="165.73"/>
    <n v="571890.52"/>
    <n v="188600.74"/>
    <n v="-383289.78"/>
    <n v="-0.67021530624427905"/>
  </r>
  <r>
    <s v="Asia"/>
    <s v="THAILAND"/>
    <s v="Snacks"/>
    <s v="Offline"/>
    <x v="0"/>
    <d v="2011-02-03T00:00:00"/>
    <s v="Feb"/>
    <n v="2011"/>
    <n v="339334046"/>
    <d v="2011-04-16T00:00:00"/>
    <n v="7"/>
    <n v="72"/>
    <n v="5340"/>
    <n v="152.58000000000001"/>
    <n v="97.44"/>
    <n v="55.14"/>
    <n v="520329.6"/>
    <n v="294447.59999999998"/>
    <n v="-225882"/>
    <n v="-0.43411330049261099"/>
  </r>
  <r>
    <s v="Sub-Saharan Africa"/>
    <s v="REPUBLIC OF THE CONGO"/>
    <s v="Personal Care"/>
    <s v="Offline"/>
    <x v="1"/>
    <d v="2014-10-03T00:00:00"/>
    <s v="Oct"/>
    <n v="2014"/>
    <n v="522813022"/>
    <d v="2014-08-04T00:00:00"/>
    <n v="2"/>
    <s v=""/>
    <n v="846"/>
    <n v="81.73"/>
    <n v="56.67"/>
    <n v="25.06"/>
    <n v="47942.82"/>
    <n v="21200.76"/>
    <n v="-26742.06"/>
    <n v="-0.55779071819304704"/>
  </r>
  <r>
    <s v="Sub-Saharan Africa"/>
    <s v="EQUATORIAL GUINEA"/>
    <s v="Fruits"/>
    <s v="Offline"/>
    <x v="0"/>
    <d v="2014-11-17T00:00:00"/>
    <s v="Nov"/>
    <n v="2014"/>
    <n v="427198064"/>
    <d v="2015-02-01T00:00:00"/>
    <n v="1"/>
    <n v="76"/>
    <n v="6255"/>
    <n v="9.33"/>
    <n v="6.92"/>
    <n v="2.41"/>
    <n v="43284.6"/>
    <n v="15074.55"/>
    <n v="-28210.05"/>
    <n v="-0.65173410404624299"/>
  </r>
  <r>
    <s v="Asia"/>
    <s v="TAJIKISTAN"/>
    <s v="Beverages"/>
    <s v="Offline"/>
    <x v="1"/>
    <d v="2017-03-06T00:00:00"/>
    <s v="Mar"/>
    <n v="2017"/>
    <n v="808788001"/>
    <d v="2017-07-15T00:00:00"/>
    <n v="7"/>
    <n v="131"/>
    <n v="7197"/>
    <n v="47.45"/>
    <n v="31.79"/>
    <n v="15.66"/>
    <n v="228792.63"/>
    <n v="112705.02"/>
    <n v="-116087.61"/>
    <n v="-0.50739226171752105"/>
  </r>
  <r>
    <s v="Sub-Saharan Africa"/>
    <s v="BOTSWANA"/>
    <s v="Meat"/>
    <s v="Offline"/>
    <x v="2"/>
    <d v="2011-07-12T00:00:00"/>
    <s v="Jul"/>
    <n v="2011"/>
    <n v="244194161"/>
    <d v="2012-07-01T00:00:00"/>
    <n v="1"/>
    <n v="355"/>
    <n v="1334"/>
    <n v="421.89"/>
    <n v="364.69"/>
    <n v="57.2"/>
    <n v="486496.46"/>
    <n v="76304.800000000003"/>
    <n v="-410191.66"/>
    <n v="-0.84315445995228799"/>
  </r>
  <r>
    <s v="Central America"/>
    <s v="DOMINICAN REPUBLIC"/>
    <s v="Fruits"/>
    <s v="Offline"/>
    <x v="2"/>
    <d v="2016-01-02T00:00:00"/>
    <s v="Jan"/>
    <n v="2016"/>
    <n v="980340373"/>
    <d v="2016-02-15T00:00:00"/>
    <n v="2"/>
    <n v="44"/>
    <n v="3357"/>
    <n v="9.33"/>
    <n v="6.92"/>
    <n v="2.41"/>
    <n v="23230.44"/>
    <n v="8090.37"/>
    <n v="-15140.07"/>
    <n v="-0.65173410404624299"/>
  </r>
  <r>
    <s v="Australia/Oceania"/>
    <s v="SAMOA"/>
    <s v="Beverages"/>
    <s v="Online"/>
    <x v="0"/>
    <d v="2010-06-10T00:00:00"/>
    <s v="Jun"/>
    <n v="2010"/>
    <n v="384462964"/>
    <d v="2010-10-10T00:00:00"/>
    <n v="1"/>
    <n v="122"/>
    <n v="9990"/>
    <n v="47.45"/>
    <n v="31.79"/>
    <n v="15.66"/>
    <n v="317582.09999999998"/>
    <n v="156443.4"/>
    <n v="-161138.70000000001"/>
    <n v="-0.50739226171752105"/>
  </r>
  <r>
    <s v="Europe"/>
    <s v="BELGIUM"/>
    <s v="Vegetables"/>
    <s v="Offline"/>
    <x v="1"/>
    <d v="2011-12-26T00:00:00"/>
    <s v="Dec"/>
    <n v="2011"/>
    <n v="394110763"/>
    <d v="2011-12-29T00:00:00"/>
    <n v="5"/>
    <n v="3"/>
    <n v="4988"/>
    <n v="154.06"/>
    <n v="90.93"/>
    <n v="63.13"/>
    <n v="453558.84"/>
    <n v="314892.44"/>
    <n v="-138666.4"/>
    <n v="-0.30572968217309998"/>
  </r>
  <r>
    <s v="Australia/Oceania"/>
    <s v="FEDERATED STATES OF MICRONESIA"/>
    <s v="Cosmetics"/>
    <s v="Online"/>
    <x v="2"/>
    <d v="2014-12-02T00:00:00"/>
    <s v="Dec"/>
    <n v="2014"/>
    <n v="767145097"/>
    <d v="2014-11-03T00:00:00"/>
    <n v="2"/>
    <s v=""/>
    <n v="4137"/>
    <n v="437.2"/>
    <n v="263.33"/>
    <n v="173.87"/>
    <n v="1089396.21"/>
    <n v="719300.19"/>
    <n v="-370096.02"/>
    <n v="-0.33972581931416901"/>
  </r>
  <r>
    <s v="Sub-Saharan Africa"/>
    <s v="BOTSWANA"/>
    <s v="Fruits"/>
    <s v="Online"/>
    <x v="2"/>
    <d v="2016-05-21T00:00:00"/>
    <s v="May"/>
    <n v="2016"/>
    <n v="431739795"/>
    <d v="2016-06-19T00:00:00"/>
    <n v="1"/>
    <n v="29"/>
    <n v="254"/>
    <n v="9.33"/>
    <n v="6.92"/>
    <n v="2.41"/>
    <n v="1757.68"/>
    <n v="612.14"/>
    <n v="-1145.54"/>
    <n v="-0.65173410404624299"/>
  </r>
  <r>
    <s v="Asia"/>
    <s v="VIETNAM"/>
    <s v="Cereal"/>
    <s v="Online"/>
    <x v="2"/>
    <d v="2011-02-07T00:00:00"/>
    <s v="Feb"/>
    <n v="2011"/>
    <n v="636381185"/>
    <d v="2011-07-28T00:00:00"/>
    <n v="5"/>
    <n v="171"/>
    <n v="8189"/>
    <n v="205.7"/>
    <n v="117.11"/>
    <n v="88.59"/>
    <n v="959013.79"/>
    <n v="725463.51"/>
    <n v="-233550.28"/>
    <n v="-0.24353172231235601"/>
  </r>
  <r>
    <s v="Europe"/>
    <s v="KOSOVO"/>
    <s v="Fruits"/>
    <s v="Online"/>
    <x v="1"/>
    <d v="2012-02-03T00:00:00"/>
    <s v="Feb"/>
    <n v="2012"/>
    <n v="899868094"/>
    <d v="2012-03-26T00:00:00"/>
    <n v="2"/>
    <n v="52"/>
    <n v="9821"/>
    <n v="9.33"/>
    <n v="6.92"/>
    <n v="2.41"/>
    <n v="67961.320000000007"/>
    <n v="23668.61"/>
    <n v="-44292.71"/>
    <n v="-0.65173410404624299"/>
  </r>
  <r>
    <s v="Europe"/>
    <s v="GERMANY"/>
    <s v="Baby Food"/>
    <s v="Offline"/>
    <x v="2"/>
    <d v="2017-06-01T00:00:00"/>
    <s v="Jun"/>
    <n v="2017"/>
    <n v="361311852"/>
    <d v="2017-02-15T00:00:00"/>
    <n v="4"/>
    <s v=""/>
    <n v="9061"/>
    <n v="255.28"/>
    <n v="159.41999999999999"/>
    <n v="95.86"/>
    <n v="1444504.62"/>
    <n v="868587.46"/>
    <n v="-575917.16"/>
    <n v="-0.39869527035503699"/>
  </r>
  <r>
    <s v="Europe"/>
    <s v="HUNGARY"/>
    <s v="Beverages"/>
    <s v="Online"/>
    <x v="2"/>
    <d v="2014-05-20T00:00:00"/>
    <s v="May"/>
    <n v="2014"/>
    <n v="930136287"/>
    <d v="2014-06-21T00:00:00"/>
    <n v="7"/>
    <n v="32"/>
    <n v="6852"/>
    <n v="47.45"/>
    <n v="31.79"/>
    <n v="15.66"/>
    <n v="217825.08"/>
    <n v="107302.32"/>
    <n v="-110522.76"/>
    <n v="-0.50739226171752105"/>
  </r>
  <r>
    <s v="Central America"/>
    <s v="SAINT LUCIA"/>
    <s v="Cereal"/>
    <s v="Online"/>
    <x v="2"/>
    <d v="2016-05-19T00:00:00"/>
    <s v="May"/>
    <n v="2016"/>
    <n v="536077725"/>
    <d v="2016-07-06T00:00:00"/>
    <n v="4"/>
    <n v="48"/>
    <n v="6167"/>
    <n v="205.7"/>
    <n v="117.11"/>
    <n v="88.59"/>
    <n v="722217.37"/>
    <n v="546334.53"/>
    <n v="-175882.84"/>
    <n v="-0.24353172231235601"/>
  </r>
  <r>
    <s v="Sub-Saharan Africa"/>
    <s v="MADAGASCAR"/>
    <s v="Snacks"/>
    <s v="Online"/>
    <x v="0"/>
    <d v="2017-06-04T00:00:00"/>
    <s v="Jun"/>
    <n v="2017"/>
    <n v="779184997"/>
    <d v="2017-04-17T00:00:00"/>
    <n v="2"/>
    <s v=""/>
    <n v="7011"/>
    <n v="152.58000000000001"/>
    <n v="97.44"/>
    <n v="55.14"/>
    <n v="683151.84"/>
    <n v="386586.54"/>
    <n v="-296565.3"/>
    <n v="-0.43411330049261099"/>
  </r>
  <r>
    <s v="Europe"/>
    <s v="BULGARIA"/>
    <s v="Cosmetics"/>
    <s v="Online"/>
    <x v="1"/>
    <d v="2012-05-05T00:00:00"/>
    <s v="May"/>
    <n v="2012"/>
    <n v="179819428"/>
    <d v="2012-02-06T00:00:00"/>
    <n v="2"/>
    <s v=""/>
    <n v="1420"/>
    <n v="437.2"/>
    <n v="263.33"/>
    <n v="173.87"/>
    <n v="373928.6"/>
    <n v="246895.4"/>
    <n v="-127033.2"/>
    <n v="-0.33972581931416901"/>
  </r>
  <r>
    <s v="Asia"/>
    <s v="MYANMAR"/>
    <s v="Vegetables"/>
    <s v="Online"/>
    <x v="3"/>
    <d v="2016-07-12T00:00:00"/>
    <s v="Jul"/>
    <n v="2016"/>
    <n v="928654849"/>
    <d v="2017-07-01T00:00:00"/>
    <n v="7"/>
    <n v="354"/>
    <n v="8461"/>
    <n v="154.06"/>
    <n v="90.93"/>
    <n v="63.13"/>
    <n v="769358.73"/>
    <n v="534142.93000000005"/>
    <n v="-235215.8"/>
    <n v="-0.30572968217309998"/>
  </r>
  <r>
    <s v="Sub-Saharan Africa"/>
    <s v="TOGO"/>
    <s v="Baby Food"/>
    <s v="Offline"/>
    <x v="3"/>
    <d v="2017-02-14T00:00:00"/>
    <s v="Feb"/>
    <n v="2017"/>
    <n v="336677587"/>
    <d v="2017-03-28T00:00:00"/>
    <n v="3"/>
    <n v="42"/>
    <n v="9234"/>
    <n v="255.28"/>
    <n v="159.41999999999999"/>
    <n v="95.86"/>
    <n v="1472084.28"/>
    <n v="885171.24"/>
    <n v="-586913.04"/>
    <n v="-0.39869527035503699"/>
  </r>
  <r>
    <s v="Australia/Oceania"/>
    <s v="AUSTRALIA"/>
    <s v="Vegetables"/>
    <s v="Online"/>
    <x v="1"/>
    <d v="2011-02-06T00:00:00"/>
    <s v="Feb"/>
    <n v="2011"/>
    <n v="285186469"/>
    <d v="2011-06-25T00:00:00"/>
    <n v="7"/>
    <n v="139"/>
    <n v="1869"/>
    <n v="154.06"/>
    <n v="90.93"/>
    <n v="63.13"/>
    <n v="169948.17"/>
    <n v="117989.97"/>
    <n v="-51958.2"/>
    <n v="-0.30572968217309998"/>
  </r>
  <r>
    <s v="Middle East/North Africa"/>
    <s v="MOROCCO"/>
    <s v="Baby Food"/>
    <s v="Offline"/>
    <x v="0"/>
    <d v="2014-07-15T00:00:00"/>
    <s v="Jul"/>
    <n v="2014"/>
    <n v="475792825"/>
    <d v="2014-03-09T00:00:00"/>
    <n v="1"/>
    <s v=""/>
    <n v="6525"/>
    <n v="255.28"/>
    <n v="159.41999999999999"/>
    <n v="95.86"/>
    <n v="1040215.5"/>
    <n v="625486.5"/>
    <n v="-414729"/>
    <n v="-0.39869527035503699"/>
  </r>
  <r>
    <s v="Middle East/North Africa"/>
    <s v="QATAR"/>
    <s v="Clothes"/>
    <s v="Offline"/>
    <x v="2"/>
    <d v="2015-06-10T00:00:00"/>
    <s v="Jun"/>
    <n v="2015"/>
    <n v="680420482"/>
    <d v="2015-08-11T00:00:00"/>
    <n v="3"/>
    <n v="62"/>
    <n v="396"/>
    <n v="109.28"/>
    <n v="35.840000000000003"/>
    <n v="73.44"/>
    <n v="14192.64"/>
    <n v="29082.240000000002"/>
    <n v="14889.6"/>
    <n v="1.0491071428571399"/>
  </r>
  <r>
    <s v="Europe"/>
    <s v="BOSNIA AND HERZEGOVINA"/>
    <s v="Fruits"/>
    <s v="Online"/>
    <x v="3"/>
    <d v="2013-05-01T00:00:00"/>
    <s v="May"/>
    <n v="2013"/>
    <n v="291305768"/>
    <d v="2013-06-01T00:00:00"/>
    <n v="7"/>
    <n v="31"/>
    <n v="2705"/>
    <n v="9.33"/>
    <n v="6.92"/>
    <n v="2.41"/>
    <n v="18718.599999999999"/>
    <n v="6519.05"/>
    <n v="-12199.55"/>
    <n v="-0.65173410404624299"/>
  </r>
  <r>
    <s v="Middle East/North Africa"/>
    <s v="IRAQ"/>
    <s v="Baby Food"/>
    <s v="Offline"/>
    <x v="2"/>
    <d v="2016-08-19T00:00:00"/>
    <s v="Aug"/>
    <n v="2016"/>
    <n v="570997512"/>
    <d v="2016-06-09T00:00:00"/>
    <n v="5"/>
    <s v=""/>
    <n v="9707"/>
    <n v="255.28"/>
    <n v="159.41999999999999"/>
    <n v="95.86"/>
    <n v="1547489.94"/>
    <n v="930513.02"/>
    <n v="-616976.92000000004"/>
    <n v="-0.39869527035503699"/>
  </r>
  <r>
    <s v="Europe"/>
    <s v="RUSSIA"/>
    <s v="Personal Care"/>
    <s v="Online"/>
    <x v="2"/>
    <d v="2015-04-24T00:00:00"/>
    <s v="Apr"/>
    <n v="2015"/>
    <n v="602357041"/>
    <d v="2015-05-05T00:00:00"/>
    <n v="3"/>
    <n v="11"/>
    <n v="9689"/>
    <n v="81.73"/>
    <n v="56.67"/>
    <n v="25.06"/>
    <n v="549075.63"/>
    <n v="242806.34"/>
    <n v="-306269.28999999998"/>
    <n v="-0.55779071819304704"/>
  </r>
  <r>
    <s v="Middle East/North Africa"/>
    <s v="LEBANON"/>
    <s v="Meat"/>
    <s v="Online"/>
    <x v="0"/>
    <d v="2010-02-26T00:00:00"/>
    <s v="Feb"/>
    <n v="2010"/>
    <n v="438558185"/>
    <d v="2010-04-14T00:00:00"/>
    <n v="4"/>
    <n v="47"/>
    <n v="7967"/>
    <n v="421.89"/>
    <n v="364.69"/>
    <n v="57.2"/>
    <n v="2905485.23"/>
    <n v="455712.4"/>
    <n v="-2449772.83"/>
    <n v="-0.84315445995228799"/>
  </r>
  <r>
    <s v="Europe"/>
    <s v="ALBANIA"/>
    <s v="Snacks"/>
    <s v="Online"/>
    <x v="3"/>
    <d v="2010-02-12T00:00:00"/>
    <s v="Feb"/>
    <n v="2010"/>
    <n v="653087270"/>
    <d v="2010-07-12T00:00:00"/>
    <n v="2"/>
    <n v="150"/>
    <n v="1891"/>
    <n v="152.58000000000001"/>
    <n v="97.44"/>
    <n v="55.14"/>
    <n v="184259.04"/>
    <n v="104269.74"/>
    <n v="-79989.3"/>
    <n v="-0.43411330049261099"/>
  </r>
  <r>
    <s v="Australia/Oceania"/>
    <s v="SAMOA"/>
    <s v="Cereal"/>
    <s v="Offline"/>
    <x v="1"/>
    <d v="2017-01-23T00:00:00"/>
    <s v="Jan"/>
    <n v="2017"/>
    <n v="989743125"/>
    <d v="2017-01-25T00:00:00"/>
    <n v="4"/>
    <n v="2"/>
    <n v="5840"/>
    <n v="205.7"/>
    <n v="117.11"/>
    <n v="88.59"/>
    <n v="683922.4"/>
    <n v="517365.6"/>
    <n v="-166556.79999999999"/>
    <n v="-0.24353172231235601"/>
  </r>
  <r>
    <s v="Europe"/>
    <s v="SLOVENIA"/>
    <s v="Fruits"/>
    <s v="Offline"/>
    <x v="0"/>
    <d v="2013-12-15T00:00:00"/>
    <s v="Dec"/>
    <n v="2013"/>
    <n v="812637078"/>
    <d v="2014-05-01T00:00:00"/>
    <n v="5"/>
    <n v="137"/>
    <n v="6225"/>
    <n v="9.33"/>
    <n v="6.92"/>
    <n v="2.41"/>
    <n v="43077"/>
    <n v="15002.25"/>
    <n v="-28074.75"/>
    <n v="-0.65173410404624299"/>
  </r>
  <r>
    <s v="Europe"/>
    <s v="MACEDONIA"/>
    <s v="Personal Care"/>
    <s v="Online"/>
    <x v="2"/>
    <d v="2014-07-19T00:00:00"/>
    <s v="Jul"/>
    <n v="2014"/>
    <n v="456192958"/>
    <d v="2014-08-18T00:00:00"/>
    <n v="2"/>
    <n v="30"/>
    <n v="6489"/>
    <n v="81.73"/>
    <n v="56.67"/>
    <n v="25.06"/>
    <n v="367731.63"/>
    <n v="162614.34"/>
    <n v="-205117.29"/>
    <n v="-0.55779071819304704"/>
  </r>
  <r>
    <s v="Middle East/North Africa"/>
    <s v="LEBANON"/>
    <s v="Cereal"/>
    <s v="Online"/>
    <x v="2"/>
    <d v="2010-02-17T00:00:00"/>
    <s v="Feb"/>
    <n v="2010"/>
    <n v="775147092"/>
    <d v="2010-02-28T00:00:00"/>
    <n v="1"/>
    <n v="11"/>
    <n v="2105"/>
    <n v="205.7"/>
    <n v="117.11"/>
    <n v="88.59"/>
    <n v="246516.55"/>
    <n v="186481.95"/>
    <n v="-60034.6"/>
    <n v="-0.24353172231235601"/>
  </r>
  <r>
    <s v="Sub-Saharan Africa"/>
    <s v="COMOROS"/>
    <s v="Household"/>
    <s v="Offline"/>
    <x v="0"/>
    <d v="2011-12-28T00:00:00"/>
    <s v="Dec"/>
    <n v="2011"/>
    <n v="894548308"/>
    <d v="2012-02-02T00:00:00"/>
    <n v="5"/>
    <n v="36"/>
    <n v="5578"/>
    <n v="668.27"/>
    <n v="502.54"/>
    <n v="165.73"/>
    <n v="2803168.12"/>
    <n v="924441.94"/>
    <n v="-1878726.18"/>
    <n v="-0.67021530624427905"/>
  </r>
  <r>
    <s v="Sub-Saharan Africa"/>
    <s v="CAMEROON"/>
    <s v="Cosmetics"/>
    <s v="Offline"/>
    <x v="3"/>
    <d v="2017-03-05T00:00:00"/>
    <s v="Mar"/>
    <n v="2017"/>
    <n v="459757936"/>
    <d v="2017-10-06T00:00:00"/>
    <n v="6"/>
    <n v="215"/>
    <n v="1445"/>
    <n v="437.2"/>
    <n v="263.33"/>
    <n v="173.87"/>
    <n v="380511.85"/>
    <n v="251242.15"/>
    <n v="-129269.7"/>
    <n v="-0.33972581931416901"/>
  </r>
  <r>
    <s v="Europe"/>
    <s v="ALBANIA"/>
    <s v="Meat"/>
    <s v="Offline"/>
    <x v="3"/>
    <d v="2013-01-31T00:00:00"/>
    <s v="Jan"/>
    <n v="2013"/>
    <n v="986449801"/>
    <d v="2013-03-13T00:00:00"/>
    <n v="4"/>
    <n v="41"/>
    <n v="1272"/>
    <n v="421.89"/>
    <n v="364.69"/>
    <n v="57.2"/>
    <n v="463885.68"/>
    <n v="72758.399999999994"/>
    <n v="-391127.28"/>
    <n v="-0.84315445995228799"/>
  </r>
  <r>
    <s v="Europe"/>
    <s v="SWEDEN"/>
    <s v="Cosmetics"/>
    <s v="Online"/>
    <x v="2"/>
    <d v="2017-03-07T00:00:00"/>
    <s v="Mar"/>
    <n v="2017"/>
    <n v="910610234"/>
    <d v="2017-07-31T00:00:00"/>
    <n v="2"/>
    <n v="146"/>
    <n v="8659"/>
    <n v="437.2"/>
    <n v="263.33"/>
    <n v="173.87"/>
    <n v="2280174.4700000002"/>
    <n v="1505540.33"/>
    <n v="-774634.14"/>
    <n v="-0.33972581931416901"/>
  </r>
  <r>
    <s v="Sub-Saharan Africa"/>
    <s v="LIBERIA"/>
    <s v="Cereal"/>
    <s v="Offline"/>
    <x v="3"/>
    <d v="2015-08-11T00:00:00"/>
    <s v="Aug"/>
    <n v="2015"/>
    <n v="538538062"/>
    <d v="2015-03-12T00:00:00"/>
    <n v="5"/>
    <s v=""/>
    <n v="4235"/>
    <n v="205.7"/>
    <n v="117.11"/>
    <n v="88.59"/>
    <n v="495960.85"/>
    <n v="375178.65"/>
    <n v="-120782.2"/>
    <n v="-0.24353172231235601"/>
  </r>
  <r>
    <s v="Europe"/>
    <s v="NORWAY"/>
    <s v="Meat"/>
    <s v="Online"/>
    <x v="0"/>
    <d v="2017-03-03T00:00:00"/>
    <s v="Mar"/>
    <n v="2017"/>
    <n v="696844613"/>
    <d v="2017-03-22T00:00:00"/>
    <n v="4"/>
    <n v="19"/>
    <n v="661"/>
    <n v="421.89"/>
    <n v="364.69"/>
    <n v="57.2"/>
    <n v="241060.09"/>
    <n v="37809.199999999997"/>
    <n v="-203250.89"/>
    <n v="-0.84315445995228799"/>
  </r>
  <r>
    <s v="Middle East/North Africa"/>
    <s v="ISRAEL"/>
    <s v="Fruits"/>
    <s v="Online"/>
    <x v="3"/>
    <d v="2012-08-18T00:00:00"/>
    <s v="Aug"/>
    <n v="2012"/>
    <n v="482453715"/>
    <d v="2012-09-22T00:00:00"/>
    <n v="7"/>
    <n v="35"/>
    <n v="7630"/>
    <n v="9.33"/>
    <n v="6.92"/>
    <n v="2.41"/>
    <n v="52799.6"/>
    <n v="18388.3"/>
    <n v="-34411.300000000003"/>
    <n v="-0.65173410404624299"/>
  </r>
  <r>
    <s v="Central America"/>
    <s v="CUBA"/>
    <s v="Office Supplies"/>
    <s v="Offline"/>
    <x v="2"/>
    <d v="2017-11-03T00:00:00"/>
    <s v="Nov"/>
    <n v="2017"/>
    <n v="412601697"/>
    <d v="2017-03-23T00:00:00"/>
    <n v="5"/>
    <s v=""/>
    <n v="6866"/>
    <n v="651.21"/>
    <n v="524.96"/>
    <n v="126.25"/>
    <n v="3604375.36"/>
    <n v="866832.5"/>
    <n v="-2737542.86"/>
    <n v="-0.75950548613227697"/>
  </r>
  <r>
    <s v="Central America"/>
    <s v="NICARAGUA"/>
    <s v="Meat"/>
    <s v="Offline"/>
    <x v="0"/>
    <d v="2012-10-17T00:00:00"/>
    <s v="Oct"/>
    <n v="2012"/>
    <n v="174837386"/>
    <d v="2012-11-14T00:00:00"/>
    <n v="4"/>
    <n v="28"/>
    <n v="7123"/>
    <n v="421.89"/>
    <n v="364.69"/>
    <n v="57.2"/>
    <n v="2597686.87"/>
    <n v="407435.6"/>
    <n v="-2190251.27"/>
    <n v="-0.84315445995228799"/>
  </r>
  <r>
    <s v="Middle East/North Africa"/>
    <s v="KUWAIT"/>
    <s v="Personal Care"/>
    <s v="Offline"/>
    <x v="2"/>
    <d v="2012-09-29T00:00:00"/>
    <s v="Sep"/>
    <n v="2012"/>
    <n v="877022111"/>
    <d v="2012-10-21T00:00:00"/>
    <n v="1"/>
    <n v="22"/>
    <n v="9187"/>
    <n v="81.73"/>
    <n v="56.67"/>
    <n v="25.06"/>
    <n v="520627.29"/>
    <n v="230226.22"/>
    <n v="-290401.07"/>
    <n v="-0.55779071819304704"/>
  </r>
  <r>
    <s v="North America"/>
    <s v="UNITED STATES OF AMERICA"/>
    <s v="Cereal"/>
    <s v="Offline"/>
    <x v="0"/>
    <d v="2012-06-22T00:00:00"/>
    <s v="Jun"/>
    <n v="2012"/>
    <n v="997329699"/>
    <d v="2012-07-15T00:00:00"/>
    <n v="1"/>
    <n v="23"/>
    <n v="876"/>
    <n v="205.7"/>
    <n v="117.11"/>
    <n v="88.59"/>
    <n v="102588.36"/>
    <n v="77604.84"/>
    <n v="-24983.52"/>
    <n v="-0.24353172231235601"/>
  </r>
  <r>
    <s v="Sub-Saharan Africa"/>
    <s v="RWANDA"/>
    <s v="Snacks"/>
    <s v="Offline"/>
    <x v="0"/>
    <d v="2016-01-19T00:00:00"/>
    <s v="Jan"/>
    <n v="2016"/>
    <n v="434246480"/>
    <d v="2016-11-02T00:00:00"/>
    <n v="4"/>
    <n v="288"/>
    <n v="2038"/>
    <n v="152.58000000000001"/>
    <n v="97.44"/>
    <n v="55.14"/>
    <n v="198582.72"/>
    <n v="112375.32"/>
    <n v="-86207.4"/>
    <n v="-0.43411330049261099"/>
  </r>
  <r>
    <s v="Central America"/>
    <s v="JAMAICA"/>
    <s v="Cereal"/>
    <s v="Online"/>
    <x v="1"/>
    <d v="2017-03-04T00:00:00"/>
    <s v="Mar"/>
    <n v="2017"/>
    <n v="956571280"/>
    <d v="2017-05-04T00:00:00"/>
    <n v="5"/>
    <n v="61"/>
    <n v="9554"/>
    <n v="205.7"/>
    <n v="117.11"/>
    <n v="88.59"/>
    <n v="1118868.94"/>
    <n v="846388.86"/>
    <n v="-272480.08"/>
    <n v="-0.24353172231235601"/>
  </r>
  <r>
    <s v="Europe"/>
    <s v="CZECH REPUBLIC"/>
    <s v="Personal Care"/>
    <s v="Online"/>
    <x v="0"/>
    <d v="2010-04-12T00:00:00"/>
    <s v="Apr"/>
    <n v="2010"/>
    <n v="353415429"/>
    <d v="2010-08-12T00:00:00"/>
    <n v="5"/>
    <n v="122"/>
    <n v="2334"/>
    <n v="81.73"/>
    <n v="56.67"/>
    <n v="25.06"/>
    <n v="132267.78"/>
    <n v="58490.04"/>
    <n v="-73777.740000000005"/>
    <n v="-0.55779071819304704"/>
  </r>
  <r>
    <s v="Sub-Saharan Africa"/>
    <s v="KENYA"/>
    <s v="Vegetables"/>
    <s v="Online"/>
    <x v="3"/>
    <d v="2011-11-27T00:00:00"/>
    <s v="Nov"/>
    <n v="2011"/>
    <n v="984202754"/>
    <d v="2011-08-12T00:00:00"/>
    <n v="6"/>
    <s v=""/>
    <n v="6321"/>
    <n v="154.06"/>
    <n v="90.93"/>
    <n v="63.13"/>
    <n v="574768.53"/>
    <n v="399044.73"/>
    <n v="-175723.8"/>
    <n v="-0.30572968217309998"/>
  </r>
  <r>
    <s v="Sub-Saharan Africa"/>
    <s v="CENTRAL AFRICAN REPUBLIC"/>
    <s v="Beverages"/>
    <s v="Offline"/>
    <x v="3"/>
    <d v="2013-05-16T00:00:00"/>
    <s v="May"/>
    <n v="2013"/>
    <n v="328669583"/>
    <d v="2013-02-06T00:00:00"/>
    <n v="4"/>
    <s v=""/>
    <n v="9488"/>
    <n v="47.45"/>
    <n v="31.79"/>
    <n v="15.66"/>
    <n v="301623.52"/>
    <n v="148582.07999999999"/>
    <n v="-153041.44"/>
    <n v="-0.50739226171752105"/>
  </r>
  <r>
    <s v="Middle East/North Africa"/>
    <s v="JORDAN"/>
    <s v="Cosmetics"/>
    <s v="Offline"/>
    <x v="1"/>
    <d v="2013-05-16T00:00:00"/>
    <s v="May"/>
    <n v="2013"/>
    <n v="436864745"/>
    <d v="2013-05-22T00:00:00"/>
    <n v="4"/>
    <n v="6"/>
    <n v="6841"/>
    <n v="437.2"/>
    <n v="263.33"/>
    <n v="173.87"/>
    <n v="1801440.53"/>
    <n v="1189444.67"/>
    <n v="-611995.86"/>
    <n v="-0.33972581931416901"/>
  </r>
  <r>
    <s v="Middle East/North Africa"/>
    <s v="TUNISIA"/>
    <s v="Household"/>
    <s v="Offline"/>
    <x v="0"/>
    <d v="2011-01-01T00:00:00"/>
    <s v="Jan"/>
    <n v="2011"/>
    <n v="279149568"/>
    <d v="2011-01-26T00:00:00"/>
    <n v="4"/>
    <n v="25"/>
    <n v="5415"/>
    <n v="668.27"/>
    <n v="502.54"/>
    <n v="165.73"/>
    <n v="2721254.1"/>
    <n v="897427.95"/>
    <n v="-1823826.15"/>
    <n v="-0.67021530624427905"/>
  </r>
  <r>
    <s v="Europe"/>
    <s v="ANDORRA"/>
    <s v="Cereal"/>
    <s v="Online"/>
    <x v="3"/>
    <d v="2010-03-19T00:00:00"/>
    <s v="Mar"/>
    <n v="2010"/>
    <n v="696197879"/>
    <d v="2010-03-26T00:00:00"/>
    <n v="6"/>
    <n v="7"/>
    <n v="9278"/>
    <n v="205.7"/>
    <n v="117.11"/>
    <n v="88.59"/>
    <n v="1086546.58"/>
    <n v="821938.02"/>
    <n v="-264608.56"/>
    <n v="-0.24353172231235601"/>
  </r>
  <r>
    <s v="North America"/>
    <s v="UNITED STATES OF AMERICA"/>
    <s v="Household"/>
    <s v="Offline"/>
    <x v="0"/>
    <d v="2016-09-01T00:00:00"/>
    <s v="Sep"/>
    <n v="2016"/>
    <n v="348996007"/>
    <d v="2016-12-01T00:00:00"/>
    <n v="5"/>
    <n v="91"/>
    <n v="4529"/>
    <n v="668.27"/>
    <n v="502.54"/>
    <n v="165.73"/>
    <n v="2276003.66"/>
    <n v="750591.17"/>
    <n v="-1525412.49"/>
    <n v="-0.67021530624427905"/>
  </r>
  <r>
    <s v="Sub-Saharan Africa"/>
    <s v="COTE D'IVOIRE"/>
    <s v="Beverages"/>
    <s v="Offline"/>
    <x v="2"/>
    <d v="2015-03-08T00:00:00"/>
    <s v="Mar"/>
    <n v="2015"/>
    <n v="668842780"/>
    <d v="2015-09-20T00:00:00"/>
    <n v="1"/>
    <n v="196"/>
    <n v="4297"/>
    <n v="47.45"/>
    <n v="31.79"/>
    <n v="15.66"/>
    <n v="136601.63"/>
    <n v="67291.02"/>
    <n v="-69310.61"/>
    <n v="-0.50739226171752105"/>
  </r>
  <r>
    <s v="Europe"/>
    <s v="ICELAND"/>
    <s v="Cosmetics"/>
    <s v="Online"/>
    <x v="1"/>
    <d v="2012-05-04T00:00:00"/>
    <s v="May"/>
    <n v="2012"/>
    <n v="907349526"/>
    <d v="2012-05-16T00:00:00"/>
    <n v="4"/>
    <n v="12"/>
    <n v="3743"/>
    <n v="437.2"/>
    <n v="263.33"/>
    <n v="173.87"/>
    <n v="985644.19"/>
    <n v="650795.41"/>
    <n v="-334848.78000000003"/>
    <n v="-0.33972581931416901"/>
  </r>
  <r>
    <s v="Europe"/>
    <s v="POLAND"/>
    <s v="Personal Care"/>
    <s v="Offline"/>
    <x v="1"/>
    <d v="2014-05-04T00:00:00"/>
    <s v="May"/>
    <n v="2014"/>
    <n v="386440074"/>
    <d v="2014-04-25T00:00:00"/>
    <n v="6"/>
    <s v=""/>
    <n v="5060"/>
    <n v="81.73"/>
    <n v="56.67"/>
    <n v="25.06"/>
    <n v="286750.2"/>
    <n v="126803.6"/>
    <n v="-159946.6"/>
    <n v="-0.55779071819304704"/>
  </r>
  <r>
    <s v="Sub-Saharan Africa"/>
    <s v="MADAGASCAR"/>
    <s v="Vegetables"/>
    <s v="Offline"/>
    <x v="1"/>
    <d v="2015-09-19T00:00:00"/>
    <s v="Sep"/>
    <n v="2015"/>
    <n v="748350751"/>
    <d v="2015-10-27T00:00:00"/>
    <n v="3"/>
    <n v="38"/>
    <n v="2472"/>
    <n v="154.06"/>
    <n v="90.93"/>
    <n v="63.13"/>
    <n v="224778.96"/>
    <n v="156057.35999999999"/>
    <n v="-68721.600000000006"/>
    <n v="-0.30572968217309998"/>
  </r>
  <r>
    <s v="Central America"/>
    <s v="SAINT KITTS AND NEVIS"/>
    <s v="Personal Care"/>
    <s v="Online"/>
    <x v="2"/>
    <d v="2015-12-08T00:00:00"/>
    <s v="Dec"/>
    <n v="2015"/>
    <n v="105630385"/>
    <d v="2015-09-15T00:00:00"/>
    <n v="3"/>
    <s v=""/>
    <n v="7233"/>
    <n v="81.73"/>
    <n v="56.67"/>
    <n v="25.06"/>
    <n v="409894.11"/>
    <n v="181258.98"/>
    <n v="-228635.13"/>
    <n v="-0.55779071819304704"/>
  </r>
  <r>
    <s v="Asia"/>
    <s v="SRI LANKA"/>
    <s v="Cosmetics"/>
    <s v="Offline"/>
    <x v="2"/>
    <d v="2013-12-30T00:00:00"/>
    <s v="Dec"/>
    <n v="2013"/>
    <n v="691140305"/>
    <d v="2014-08-01T00:00:00"/>
    <n v="6"/>
    <n v="214"/>
    <n v="2630"/>
    <n v="437.2"/>
    <n v="263.33"/>
    <n v="173.87"/>
    <n v="692557.9"/>
    <n v="457278.1"/>
    <n v="-235279.8"/>
    <n v="-0.33972581931416901"/>
  </r>
  <r>
    <s v="Sub-Saharan Africa"/>
    <s v="COMOROS"/>
    <s v="Cosmetics"/>
    <s v="Offline"/>
    <x v="3"/>
    <d v="2015-08-10T00:00:00"/>
    <s v="Aug"/>
    <n v="2015"/>
    <n v="308054339"/>
    <d v="2015-10-15T00:00:00"/>
    <n v="5"/>
    <n v="66"/>
    <n v="8980"/>
    <n v="437.2"/>
    <n v="263.33"/>
    <n v="173.87"/>
    <n v="2364703.4"/>
    <n v="1561352.6"/>
    <n v="-803350.8"/>
    <n v="-0.33972581931416901"/>
  </r>
  <r>
    <s v="Sub-Saharan Africa"/>
    <s v="SENEGAL"/>
    <s v="Fruits"/>
    <s v="Offline"/>
    <x v="3"/>
    <d v="2011-09-29T00:00:00"/>
    <s v="Sep"/>
    <n v="2011"/>
    <n v="879858815"/>
    <d v="2011-10-30T00:00:00"/>
    <n v="1"/>
    <n v="31"/>
    <n v="8631"/>
    <n v="9.33"/>
    <n v="6.92"/>
    <n v="2.41"/>
    <n v="59726.52"/>
    <n v="20800.71"/>
    <n v="-38925.81"/>
    <n v="-0.65173410404624299"/>
  </r>
  <r>
    <s v="Europe"/>
    <s v="FINLAND"/>
    <s v="Vegetables"/>
    <s v="Online"/>
    <x v="3"/>
    <d v="2012-09-28T00:00:00"/>
    <s v="Sep"/>
    <n v="2012"/>
    <n v="800352561"/>
    <d v="2012-10-21T00:00:00"/>
    <n v="1"/>
    <n v="23"/>
    <n v="963"/>
    <n v="154.06"/>
    <n v="90.93"/>
    <n v="63.13"/>
    <n v="87565.59"/>
    <n v="60794.19"/>
    <n v="-26771.4"/>
    <n v="-0.30572968217309998"/>
  </r>
  <r>
    <s v="Sub-Saharan Africa"/>
    <s v="SAO TOME AND PRINCIPE"/>
    <s v="Baby Food"/>
    <s v="Online"/>
    <x v="2"/>
    <d v="2015-01-07T00:00:00"/>
    <s v="Jan"/>
    <n v="2015"/>
    <n v="783646905"/>
    <d v="2015-10-08T00:00:00"/>
    <n v="5"/>
    <n v="274"/>
    <n v="7388"/>
    <n v="255.28"/>
    <n v="159.41999999999999"/>
    <n v="95.86"/>
    <n v="1177794.96"/>
    <n v="708213.68"/>
    <n v="-469581.28"/>
    <n v="-0.39869527035503699"/>
  </r>
  <r>
    <s v="Europe"/>
    <s v="POLAND"/>
    <s v="Beverages"/>
    <s v="Offline"/>
    <x v="1"/>
    <d v="2014-08-01T00:00:00"/>
    <s v="Aug"/>
    <n v="2014"/>
    <n v="714165675"/>
    <d v="2014-02-02T00:00:00"/>
    <n v="1"/>
    <s v=""/>
    <n v="6348"/>
    <n v="47.45"/>
    <n v="31.79"/>
    <n v="15.66"/>
    <n v="201802.92"/>
    <n v="99409.68"/>
    <n v="-102393.24"/>
    <n v="-0.50739226171752105"/>
  </r>
  <r>
    <s v="Asia"/>
    <s v="TURKMENISTAN"/>
    <s v="Meat"/>
    <s v="Offline"/>
    <x v="3"/>
    <d v="2010-12-20T00:00:00"/>
    <s v="Dec"/>
    <n v="2010"/>
    <n v="996645200"/>
    <d v="2011-01-27T00:00:00"/>
    <n v="5"/>
    <n v="38"/>
    <n v="8317"/>
    <n v="421.89"/>
    <n v="364.69"/>
    <n v="57.2"/>
    <n v="3033126.73"/>
    <n v="475732.4"/>
    <n v="-2557394.33"/>
    <n v="-0.84315445995228799"/>
  </r>
  <r>
    <s v="Middle East/North Africa"/>
    <s v="SAUDI ARABIA"/>
    <s v="Office Supplies"/>
    <s v="Offline"/>
    <x v="0"/>
    <d v="2013-02-11T00:00:00"/>
    <s v="Feb"/>
    <n v="2013"/>
    <n v="306134307"/>
    <d v="2013-11-24T00:00:00"/>
    <n v="1"/>
    <n v="286"/>
    <n v="799"/>
    <n v="651.21"/>
    <n v="524.96"/>
    <n v="126.25"/>
    <n v="419443.04"/>
    <n v="100873.75"/>
    <n v="-318569.28999999998"/>
    <n v="-0.75950548613227697"/>
  </r>
  <r>
    <s v="Asia"/>
    <s v="BRUNEI"/>
    <s v="Snacks"/>
    <s v="Offline"/>
    <x v="0"/>
    <d v="2016-01-20T00:00:00"/>
    <s v="Jan"/>
    <n v="2016"/>
    <n v="537994325"/>
    <d v="2016-02-28T00:00:00"/>
    <n v="1"/>
    <n v="39"/>
    <n v="3331"/>
    <n v="152.58000000000001"/>
    <n v="97.44"/>
    <n v="55.14"/>
    <n v="324572.64"/>
    <n v="183671.34"/>
    <n v="-140901.29999999999"/>
    <n v="-0.43411330049261099"/>
  </r>
  <r>
    <s v="Asia"/>
    <s v="PHILIPPINES"/>
    <s v="Cereal"/>
    <s v="Online"/>
    <x v="0"/>
    <d v="2015-11-20T00:00:00"/>
    <s v="Nov"/>
    <n v="2015"/>
    <n v="957899081"/>
    <d v="2015-12-23T00:00:00"/>
    <n v="4"/>
    <n v="33"/>
    <n v="2480"/>
    <n v="205.7"/>
    <n v="117.11"/>
    <n v="88.59"/>
    <n v="290432.8"/>
    <n v="219703.2"/>
    <n v="-70729.600000000006"/>
    <n v="-0.24353172231235601"/>
  </r>
  <r>
    <s v="Asia"/>
    <s v="INDIA"/>
    <s v="Office Supplies"/>
    <s v="Online"/>
    <x v="0"/>
    <d v="2012-04-09T00:00:00"/>
    <s v="Apr"/>
    <n v="2012"/>
    <n v="451834905"/>
    <d v="2012-09-21T00:00:00"/>
    <n v="6"/>
    <n v="165"/>
    <n v="6844"/>
    <n v="651.21"/>
    <n v="524.96"/>
    <n v="126.25"/>
    <n v="3592826.24"/>
    <n v="864055"/>
    <n v="-2728771.24"/>
    <n v="-0.75950548613227697"/>
  </r>
  <r>
    <s v="Sub-Saharan Africa"/>
    <s v="COTE D'IVOIRE"/>
    <s v="Baby Food"/>
    <s v="Online"/>
    <x v="3"/>
    <d v="2010-08-13T00:00:00"/>
    <s v="Aug"/>
    <n v="2010"/>
    <n v="676100623"/>
    <d v="2010-09-23T00:00:00"/>
    <n v="5"/>
    <n v="41"/>
    <n v="2054"/>
    <n v="255.28"/>
    <n v="159.41999999999999"/>
    <n v="95.86"/>
    <n v="327448.68"/>
    <n v="196896.44"/>
    <n v="-130552.24"/>
    <n v="-0.39869527035503699"/>
  </r>
  <r>
    <s v="Australia/Oceania"/>
    <s v="VANUATU"/>
    <s v="Snacks"/>
    <s v="Offline"/>
    <x v="0"/>
    <d v="2014-12-15T00:00:00"/>
    <s v="Dec"/>
    <n v="2014"/>
    <n v="207307565"/>
    <d v="2014-12-29T00:00:00"/>
    <n v="2"/>
    <n v="14"/>
    <n v="5770"/>
    <n v="152.58000000000001"/>
    <n v="97.44"/>
    <n v="55.14"/>
    <n v="562228.80000000005"/>
    <n v="318157.8"/>
    <n v="-244071"/>
    <n v="-0.43411330049261099"/>
  </r>
  <r>
    <s v="Asia"/>
    <s v="JAPAN"/>
    <s v="Baby Food"/>
    <s v="Offline"/>
    <x v="3"/>
    <d v="2013-01-29T00:00:00"/>
    <s v="Jan"/>
    <n v="2013"/>
    <n v="392379558"/>
    <d v="2013-09-03T00:00:00"/>
    <n v="3"/>
    <n v="217"/>
    <n v="2685"/>
    <n v="255.28"/>
    <n v="159.41999999999999"/>
    <n v="95.86"/>
    <n v="428042.7"/>
    <n v="257384.1"/>
    <n v="-170658.6"/>
    <n v="-0.39869527035503699"/>
  </r>
  <r>
    <s v="Australia/Oceania"/>
    <s v="NAURU"/>
    <s v="Cosmetics"/>
    <s v="Online"/>
    <x v="0"/>
    <d v="2016-01-03T00:00:00"/>
    <s v="Jan"/>
    <n v="2016"/>
    <n v="398552930"/>
    <d v="2016-03-29T00:00:00"/>
    <n v="3"/>
    <n v="86"/>
    <n v="9524"/>
    <n v="437.2"/>
    <n v="263.33"/>
    <n v="173.87"/>
    <n v="2507954.92"/>
    <n v="1655937.88"/>
    <n v="-852017.04"/>
    <n v="-0.33972581931416901"/>
  </r>
  <r>
    <s v="Middle East/North Africa"/>
    <s v="PAKISTAN"/>
    <s v="Office Supplies"/>
    <s v="Offline"/>
    <x v="2"/>
    <d v="2017-06-07T00:00:00"/>
    <s v="Jun"/>
    <n v="2017"/>
    <n v="363376510"/>
    <d v="2017-10-08T00:00:00"/>
    <n v="1"/>
    <n v="123"/>
    <n v="39"/>
    <n v="651.21"/>
    <n v="524.96"/>
    <n v="126.25"/>
    <n v="20473.439999999999"/>
    <n v="4923.75"/>
    <n v="-15549.69"/>
    <n v="-0.75950548613227697"/>
  </r>
  <r>
    <s v="Middle East/North Africa"/>
    <s v="MOROCCO"/>
    <s v="Vegetables"/>
    <s v="Offline"/>
    <x v="3"/>
    <d v="2011-06-29T00:00:00"/>
    <s v="Jun"/>
    <n v="2011"/>
    <n v="944711625"/>
    <d v="2011-07-23T00:00:00"/>
    <n v="7"/>
    <n v="24"/>
    <n v="18"/>
    <n v="154.06"/>
    <n v="90.93"/>
    <n v="63.13"/>
    <n v="1636.74"/>
    <n v="1136.3399999999999"/>
    <n v="-500.4"/>
    <n v="-0.30572968217309998"/>
  </r>
  <r>
    <s v="Sub-Saharan Africa"/>
    <s v="CAMEROON"/>
    <s v="Household"/>
    <s v="Online"/>
    <x v="1"/>
    <d v="2012-06-18T00:00:00"/>
    <s v="Jun"/>
    <n v="2012"/>
    <n v="170732104"/>
    <d v="2012-07-08T00:00:00"/>
    <n v="1"/>
    <n v="20"/>
    <n v="2279"/>
    <n v="668.27"/>
    <n v="502.54"/>
    <n v="165.73"/>
    <n v="1145288.6599999999"/>
    <n v="377698.67"/>
    <n v="-767589.99"/>
    <n v="-0.67021530624427905"/>
  </r>
  <r>
    <s v="Europe"/>
    <s v="CROATIA"/>
    <s v="Beverages"/>
    <s v="Offline"/>
    <x v="2"/>
    <d v="2013-02-22T00:00:00"/>
    <s v="Feb"/>
    <n v="2013"/>
    <n v="189924275"/>
    <d v="2013-03-21T00:00:00"/>
    <n v="5"/>
    <n v="27"/>
    <n v="1668"/>
    <n v="47.45"/>
    <n v="31.79"/>
    <n v="15.66"/>
    <n v="53025.72"/>
    <n v="26120.880000000001"/>
    <n v="-26904.84"/>
    <n v="-0.50739226171752105"/>
  </r>
  <r>
    <s v="Asia"/>
    <s v="THAILAND"/>
    <s v="Clothes"/>
    <s v="Offline"/>
    <x v="2"/>
    <d v="2011-06-02T00:00:00"/>
    <s v="Jun"/>
    <n v="2011"/>
    <n v="521086966"/>
    <d v="2011-02-19T00:00:00"/>
    <n v="7"/>
    <s v=""/>
    <n v="68"/>
    <n v="109.28"/>
    <n v="35.840000000000003"/>
    <n v="73.44"/>
    <n v="2437.12"/>
    <n v="4993.92"/>
    <n v="2556.8000000000002"/>
    <n v="1.0491071428571399"/>
  </r>
  <r>
    <s v="Asia"/>
    <s v="KYRGYZSTAN"/>
    <s v="Meat"/>
    <s v="Online"/>
    <x v="0"/>
    <d v="2012-11-07T00:00:00"/>
    <s v="Nov"/>
    <n v="2012"/>
    <n v="303331506"/>
    <d v="2012-06-08T00:00:00"/>
    <n v="6"/>
    <s v=""/>
    <n v="1388"/>
    <n v="421.89"/>
    <n v="364.69"/>
    <n v="57.2"/>
    <n v="506189.72"/>
    <n v="79393.600000000006"/>
    <n v="-426796.12"/>
    <n v="-0.84315445995228799"/>
  </r>
  <r>
    <s v="Europe"/>
    <s v="POLAND"/>
    <s v="Meat"/>
    <s v="Online"/>
    <x v="3"/>
    <d v="2013-04-30T00:00:00"/>
    <s v="Apr"/>
    <n v="2013"/>
    <n v="546081721"/>
    <d v="2013-05-22T00:00:00"/>
    <n v="4"/>
    <n v="22"/>
    <n v="6571"/>
    <n v="421.89"/>
    <n v="364.69"/>
    <n v="57.2"/>
    <n v="2396377.9900000002"/>
    <n v="375861.2"/>
    <n v="-2020516.79"/>
    <n v="-0.84315445995228799"/>
  </r>
  <r>
    <s v="Europe"/>
    <s v="SWITZERLAND"/>
    <s v="Baby Food"/>
    <s v="Online"/>
    <x v="1"/>
    <d v="2010-06-26T00:00:00"/>
    <s v="Jun"/>
    <n v="2010"/>
    <n v="979073941"/>
    <d v="2010-07-18T00:00:00"/>
    <n v="1"/>
    <n v="22"/>
    <n v="8591"/>
    <n v="255.28"/>
    <n v="159.41999999999999"/>
    <n v="95.86"/>
    <n v="1369577.22"/>
    <n v="823533.26"/>
    <n v="-546043.96"/>
    <n v="-0.39869527035503699"/>
  </r>
  <r>
    <s v="Sub-Saharan Africa"/>
    <s v="SAO TOME AND PRINCIPE"/>
    <s v="Vegetables"/>
    <s v="Offline"/>
    <x v="2"/>
    <d v="2013-05-21T00:00:00"/>
    <s v="May"/>
    <n v="2013"/>
    <n v="502356994"/>
    <d v="2013-06-24T00:00:00"/>
    <n v="2"/>
    <n v="34"/>
    <n v="7453"/>
    <n v="154.06"/>
    <n v="90.93"/>
    <n v="63.13"/>
    <n v="677701.29"/>
    <n v="470507.89"/>
    <n v="-207193.4"/>
    <n v="-0.30572968217309998"/>
  </r>
  <r>
    <s v="Australia/Oceania"/>
    <s v="NEW ZEALAND"/>
    <s v="Meat"/>
    <s v="Online"/>
    <x v="3"/>
    <d v="2017-07-05T00:00:00"/>
    <s v="Jul"/>
    <n v="2017"/>
    <n v="336292207"/>
    <d v="2017-05-06T00:00:00"/>
    <n v="7"/>
    <s v=""/>
    <n v="5192"/>
    <n v="421.89"/>
    <n v="364.69"/>
    <n v="57.2"/>
    <n v="1893470.48"/>
    <n v="296982.40000000002"/>
    <n v="-1596488.08"/>
    <n v="-0.84315445995228799"/>
  </r>
  <r>
    <s v="Sub-Saharan Africa"/>
    <s v="EQUATORIAL GUINEA"/>
    <s v="Personal Care"/>
    <s v="Online"/>
    <x v="3"/>
    <d v="2014-12-19T00:00:00"/>
    <s v="Dec"/>
    <n v="2014"/>
    <n v="871553409"/>
    <d v="2015-05-01T00:00:00"/>
    <n v="6"/>
    <n v="133"/>
    <n v="876"/>
    <n v="81.73"/>
    <n v="56.67"/>
    <n v="25.06"/>
    <n v="49642.92"/>
    <n v="21952.560000000001"/>
    <n v="-27690.36"/>
    <n v="-0.55779071819304704"/>
  </r>
  <r>
    <s v="Australia/Oceania"/>
    <s v="NEW ZEALAND"/>
    <s v="Personal Care"/>
    <s v="Offline"/>
    <x v="3"/>
    <d v="2015-01-16T00:00:00"/>
    <s v="Jan"/>
    <n v="2015"/>
    <n v="319126927"/>
    <d v="2015-06-02T00:00:00"/>
    <n v="3"/>
    <n v="137"/>
    <n v="5604"/>
    <n v="81.73"/>
    <n v="56.67"/>
    <n v="25.06"/>
    <n v="317578.68"/>
    <n v="140436.24"/>
    <n v="-177142.44"/>
    <n v="-0.55779071819304704"/>
  </r>
  <r>
    <s v="Sub-Saharan Africa"/>
    <s v="LIBERIA"/>
    <s v="Vegetables"/>
    <s v="Online"/>
    <x v="3"/>
    <d v="2016-02-02T00:00:00"/>
    <s v="Feb"/>
    <n v="2016"/>
    <n v="560311591"/>
    <d v="2016-05-02T00:00:00"/>
    <n v="2"/>
    <n v="90"/>
    <n v="7506"/>
    <n v="154.06"/>
    <n v="90.93"/>
    <n v="63.13"/>
    <n v="682520.58"/>
    <n v="473853.78"/>
    <n v="-208666.8"/>
    <n v="-0.30572968217309998"/>
  </r>
  <r>
    <s v="Europe"/>
    <s v="BOSNIA AND HERZEGOVINA"/>
    <s v="Personal Care"/>
    <s v="Offline"/>
    <x v="2"/>
    <d v="2010-07-02T00:00:00"/>
    <s v="Jul"/>
    <n v="2010"/>
    <n v="396718728"/>
    <d v="2010-03-18T00:00:00"/>
    <n v="5"/>
    <s v=""/>
    <n v="6742"/>
    <n v="81.73"/>
    <n v="56.67"/>
    <n v="25.06"/>
    <n v="382069.14"/>
    <n v="168954.52"/>
    <n v="-213114.62"/>
    <n v="-0.55779071819304704"/>
  </r>
  <r>
    <s v="Australia/Oceania"/>
    <s v="MARSHALL ISLANDS"/>
    <s v="Fruits"/>
    <s v="Online"/>
    <x v="3"/>
    <d v="2016-08-30T00:00:00"/>
    <s v="Aug"/>
    <n v="2016"/>
    <n v="500272166"/>
    <d v="2016-09-10T00:00:00"/>
    <n v="7"/>
    <n v="11"/>
    <n v="506"/>
    <n v="9.33"/>
    <n v="6.92"/>
    <n v="2.41"/>
    <n v="3501.52"/>
    <n v="1219.46"/>
    <n v="-2282.06"/>
    <n v="-0.65173410404624299"/>
  </r>
  <r>
    <s v="Asia"/>
    <s v="SOUTH KOREA"/>
    <s v="Snacks"/>
    <s v="Online"/>
    <x v="2"/>
    <d v="2010-12-18T00:00:00"/>
    <s v="Dec"/>
    <n v="2010"/>
    <n v="263208234"/>
    <d v="2011-01-20T00:00:00"/>
    <n v="5"/>
    <n v="33"/>
    <n v="8020"/>
    <n v="152.58000000000001"/>
    <n v="97.44"/>
    <n v="55.14"/>
    <n v="781468.8"/>
    <n v="442222.8"/>
    <n v="-339246"/>
    <n v="-0.43411330049261099"/>
  </r>
  <r>
    <s v="Europe"/>
    <s v="HUNGARY"/>
    <s v="Beverages"/>
    <s v="Offline"/>
    <x v="0"/>
    <d v="2010-03-12T00:00:00"/>
    <s v="Mar"/>
    <n v="2010"/>
    <n v="948075759"/>
    <d v="2011-04-01T00:00:00"/>
    <n v="6"/>
    <n v="385"/>
    <n v="5540"/>
    <n v="47.45"/>
    <n v="31.79"/>
    <n v="15.66"/>
    <n v="176116.6"/>
    <n v="86756.4"/>
    <n v="-89360.2"/>
    <n v="-0.50739226171752105"/>
  </r>
  <r>
    <s v="Europe"/>
    <s v="SWEDEN"/>
    <s v="Cereal"/>
    <s v="Offline"/>
    <x v="2"/>
    <d v="2012-10-19T00:00:00"/>
    <s v="Oct"/>
    <n v="2012"/>
    <n v="737736070"/>
    <d v="2012-03-11T00:00:00"/>
    <n v="1"/>
    <s v=""/>
    <n v="1352"/>
    <n v="205.7"/>
    <n v="117.11"/>
    <n v="88.59"/>
    <n v="158332.72"/>
    <n v="119773.68"/>
    <n v="-38559.040000000001"/>
    <n v="-0.24353172231235601"/>
  </r>
  <r>
    <s v="Europe"/>
    <s v="SLOVAKIA"/>
    <s v="Household"/>
    <s v="Offline"/>
    <x v="2"/>
    <d v="2010-02-20T00:00:00"/>
    <s v="Feb"/>
    <n v="2010"/>
    <n v="585362994"/>
    <d v="2010-11-04T00:00:00"/>
    <n v="5"/>
    <n v="257"/>
    <n v="773"/>
    <n v="668.27"/>
    <n v="502.54"/>
    <n v="165.73"/>
    <n v="388463.42"/>
    <n v="128109.29"/>
    <n v="-260354.13"/>
    <n v="-0.67021530624427905"/>
  </r>
  <r>
    <s v="Middle East/North Africa"/>
    <s v="MOROCCO"/>
    <s v="Baby Food"/>
    <s v="Offline"/>
    <x v="0"/>
    <d v="2012-07-09T00:00:00"/>
    <s v="Jul"/>
    <n v="2012"/>
    <n v="164442861"/>
    <d v="2012-09-20T00:00:00"/>
    <n v="5"/>
    <n v="73"/>
    <n v="1152"/>
    <n v="255.28"/>
    <n v="159.41999999999999"/>
    <n v="95.86"/>
    <n v="183651.84"/>
    <n v="110430.72"/>
    <n v="-73221.119999999995"/>
    <n v="-0.39869527035503699"/>
  </r>
  <r>
    <s v="Australia/Oceania"/>
    <s v="SAMOA"/>
    <s v="Office Supplies"/>
    <s v="Online"/>
    <x v="0"/>
    <d v="2012-04-29T00:00:00"/>
    <s v="Apr"/>
    <n v="2012"/>
    <n v="118774497"/>
    <d v="2012-05-24T00:00:00"/>
    <n v="5"/>
    <n v="25"/>
    <n v="6868"/>
    <n v="651.21"/>
    <n v="524.96"/>
    <n v="126.25"/>
    <n v="3605425.28"/>
    <n v="867085"/>
    <n v="-2738340.28"/>
    <n v="-0.75950548613227697"/>
  </r>
  <r>
    <s v="Australia/Oceania"/>
    <s v="PAPUA NEW GUINEA"/>
    <s v="Baby Food"/>
    <s v="Online"/>
    <x v="0"/>
    <d v="2017-02-26T00:00:00"/>
    <s v="Feb"/>
    <n v="2017"/>
    <n v="712469232"/>
    <d v="2017-12-03T00:00:00"/>
    <n v="1"/>
    <n v="280"/>
    <n v="4333"/>
    <n v="255.28"/>
    <n v="159.41999999999999"/>
    <n v="95.86"/>
    <n v="690766.86"/>
    <n v="415361.38"/>
    <n v="-275405.48"/>
    <n v="-0.39869527035503699"/>
  </r>
  <r>
    <s v="Sub-Saharan Africa"/>
    <s v="GHANA"/>
    <s v="Baby Food"/>
    <s v="Offline"/>
    <x v="1"/>
    <d v="2017-05-26T00:00:00"/>
    <s v="May"/>
    <n v="2017"/>
    <n v="479950892"/>
    <d v="2017-05-28T00:00:00"/>
    <n v="1"/>
    <n v="2"/>
    <n v="6989"/>
    <n v="255.28"/>
    <n v="159.41999999999999"/>
    <n v="95.86"/>
    <n v="1114186.3799999999"/>
    <n v="669965.54"/>
    <n v="-444220.84"/>
    <n v="-0.39869527035503699"/>
  </r>
  <r>
    <s v="Sub-Saharan Africa"/>
    <s v="NIGER"/>
    <s v="Vegetables"/>
    <s v="Online"/>
    <x v="3"/>
    <d v="2011-04-12T00:00:00"/>
    <s v="Apr"/>
    <n v="2011"/>
    <n v="275955808"/>
    <d v="2011-12-25T00:00:00"/>
    <n v="1"/>
    <n v="257"/>
    <n v="311"/>
    <n v="154.06"/>
    <n v="90.93"/>
    <n v="63.13"/>
    <n v="28279.23"/>
    <n v="19633.43"/>
    <n v="-8645.7999999999993"/>
    <n v="-0.30572968217309998"/>
  </r>
  <r>
    <s v="Asia"/>
    <s v="INDIA"/>
    <s v="Baby Food"/>
    <s v="Offline"/>
    <x v="0"/>
    <d v="2012-07-01T00:00:00"/>
    <s v="Jul"/>
    <n v="2012"/>
    <n v="125532805"/>
    <d v="2012-02-17T00:00:00"/>
    <n v="6"/>
    <s v=""/>
    <n v="6802"/>
    <n v="255.28"/>
    <n v="159.41999999999999"/>
    <n v="95.86"/>
    <n v="1084374.8400000001"/>
    <n v="652039.72"/>
    <n v="-432335.12"/>
    <n v="-0.39869527035503699"/>
  </r>
  <r>
    <s v="Asia"/>
    <s v="PHILIPPINES"/>
    <s v="Clothes"/>
    <s v="Online"/>
    <x v="1"/>
    <d v="2014-11-20T00:00:00"/>
    <s v="Nov"/>
    <n v="2014"/>
    <n v="574043214"/>
    <d v="2015-05-01T00:00:00"/>
    <n v="6"/>
    <n v="162"/>
    <n v="998"/>
    <n v="109.28"/>
    <n v="35.840000000000003"/>
    <n v="73.44"/>
    <n v="35768.32"/>
    <n v="73293.119999999995"/>
    <n v="37524.800000000003"/>
    <n v="1.0491071428571399"/>
  </r>
  <r>
    <s v="Middle East/North Africa"/>
    <s v="JORDAN"/>
    <s v="Personal Care"/>
    <s v="Online"/>
    <x v="3"/>
    <d v="2015-08-01T00:00:00"/>
    <s v="Aug"/>
    <n v="2015"/>
    <n v="437160861"/>
    <d v="2015-01-16T00:00:00"/>
    <n v="6"/>
    <s v=""/>
    <n v="4468"/>
    <n v="81.73"/>
    <n v="56.67"/>
    <n v="25.06"/>
    <n v="253201.56"/>
    <n v="111968.08"/>
    <n v="-141233.48000000001"/>
    <n v="-0.55779071819304704"/>
  </r>
  <r>
    <s v="Europe"/>
    <s v="CZECH REPUBLIC"/>
    <s v="Baby Food"/>
    <s v="Offline"/>
    <x v="3"/>
    <d v="2015-07-18T00:00:00"/>
    <s v="Jul"/>
    <n v="2015"/>
    <n v="850872075"/>
    <d v="2015-01-08T00:00:00"/>
    <n v="5"/>
    <s v=""/>
    <n v="810"/>
    <n v="255.28"/>
    <n v="159.41999999999999"/>
    <n v="95.86"/>
    <n v="129130.2"/>
    <n v="77646.600000000006"/>
    <n v="-51483.6"/>
    <n v="-0.39869527035503699"/>
  </r>
  <r>
    <s v="Australia/Oceania"/>
    <s v="EAST TIMOR"/>
    <s v="Snacks"/>
    <s v="Offline"/>
    <x v="3"/>
    <d v="2016-08-11T00:00:00"/>
    <s v="Aug"/>
    <n v="2016"/>
    <n v="321475684"/>
    <d v="2016-12-16T00:00:00"/>
    <n v="6"/>
    <n v="127"/>
    <n v="654"/>
    <n v="152.58000000000001"/>
    <n v="97.44"/>
    <n v="55.14"/>
    <n v="63725.760000000002"/>
    <n v="36061.56"/>
    <n v="-27664.2"/>
    <n v="-0.43411330049261099"/>
  </r>
  <r>
    <s v="Europe"/>
    <s v="BOSNIA AND HERZEGOVINA"/>
    <s v="Office Supplies"/>
    <s v="Offline"/>
    <x v="1"/>
    <d v="2012-08-11T00:00:00"/>
    <s v="Aug"/>
    <n v="2012"/>
    <n v="575583016"/>
    <d v="2012-11-24T00:00:00"/>
    <n v="7"/>
    <n v="105"/>
    <n v="6660"/>
    <n v="651.21"/>
    <n v="524.96"/>
    <n v="126.25"/>
    <n v="3496233.6"/>
    <n v="840825"/>
    <n v="-2655408.6"/>
    <n v="-0.75950548613227697"/>
  </r>
  <r>
    <s v="Middle East/North Africa"/>
    <s v="BAHRAIN"/>
    <s v="Meat"/>
    <s v="Offline"/>
    <x v="0"/>
    <d v="2017-08-06T00:00:00"/>
    <s v="Aug"/>
    <n v="2017"/>
    <n v="710117900"/>
    <d v="2017-02-07T00:00:00"/>
    <n v="3"/>
    <s v=""/>
    <n v="8522"/>
    <n v="421.89"/>
    <n v="364.69"/>
    <n v="57.2"/>
    <n v="3107888.18"/>
    <n v="487458.4"/>
    <n v="-2620429.7799999998"/>
    <n v="-0.84315445995228799"/>
  </r>
  <r>
    <s v="Asia"/>
    <s v="NEPAL"/>
    <s v="Fruits"/>
    <s v="Offline"/>
    <x v="2"/>
    <d v="2015-05-04T00:00:00"/>
    <s v="May"/>
    <n v="2015"/>
    <n v="342316663"/>
    <d v="2015-05-04T00:00:00"/>
    <n v="2"/>
    <n v="0"/>
    <n v="7962"/>
    <n v="9.33"/>
    <n v="6.92"/>
    <n v="2.41"/>
    <n v="55097.04"/>
    <n v="19188.419999999998"/>
    <n v="-35908.620000000003"/>
    <n v="-0.65173410404624299"/>
  </r>
  <r>
    <s v="Asia"/>
    <s v="MALDIVES"/>
    <s v="Cosmetics"/>
    <s v="Offline"/>
    <x v="1"/>
    <d v="2010-12-27T00:00:00"/>
    <s v="Dec"/>
    <n v="2010"/>
    <n v="959728133"/>
    <d v="2011-01-20T00:00:00"/>
    <n v="5"/>
    <n v="24"/>
    <n v="3737"/>
    <n v="437.2"/>
    <n v="263.33"/>
    <n v="173.87"/>
    <n v="984064.21"/>
    <n v="649752.18999999994"/>
    <n v="-334312.02"/>
    <n v="-0.33972581931416901"/>
  </r>
  <r>
    <s v="Australia/Oceania"/>
    <s v="TUVALU"/>
    <s v="Vegetables"/>
    <s v="Offline"/>
    <x v="1"/>
    <d v="2010-10-05T00:00:00"/>
    <s v="Oct"/>
    <n v="2010"/>
    <n v="970213639"/>
    <d v="2010-12-06T00:00:00"/>
    <n v="2"/>
    <n v="62"/>
    <n v="6631"/>
    <n v="154.06"/>
    <n v="90.93"/>
    <n v="63.13"/>
    <n v="602956.82999999996"/>
    <n v="418615.03"/>
    <n v="-184341.8"/>
    <n v="-0.30572968217309998"/>
  </r>
  <r>
    <s v="Asia"/>
    <s v="PHILIPPINES"/>
    <s v="Cereal"/>
    <s v="Offline"/>
    <x v="0"/>
    <d v="2016-11-05T00:00:00"/>
    <s v="Nov"/>
    <n v="2016"/>
    <n v="651947009"/>
    <d v="2016-05-18T00:00:00"/>
    <n v="4"/>
    <s v=""/>
    <n v="4463"/>
    <n v="205.7"/>
    <n v="117.11"/>
    <n v="88.59"/>
    <n v="522661.93"/>
    <n v="395377.17"/>
    <n v="-127284.76"/>
    <n v="-0.24353172231235601"/>
  </r>
  <r>
    <s v="North America"/>
    <s v="UNITED STATES OF AMERICA"/>
    <s v="Vegetables"/>
    <s v="Offline"/>
    <x v="3"/>
    <d v="2010-12-05T00:00:00"/>
    <s v="Dec"/>
    <n v="2010"/>
    <n v="803414571"/>
    <d v="2010-06-19T00:00:00"/>
    <n v="7"/>
    <s v=""/>
    <n v="7080"/>
    <n v="154.06"/>
    <n v="90.93"/>
    <n v="63.13"/>
    <n v="643784.4"/>
    <n v="446960.4"/>
    <n v="-196824"/>
    <n v="-0.30572968217309998"/>
  </r>
  <r>
    <s v="Sub-Saharan Africa"/>
    <s v="TANZANIA"/>
    <s v="Fruits"/>
    <s v="Offline"/>
    <x v="0"/>
    <d v="2016-03-06T00:00:00"/>
    <s v="Mar"/>
    <n v="2016"/>
    <n v="493415153"/>
    <d v="2016-09-06T00:00:00"/>
    <n v="3"/>
    <n v="184"/>
    <n v="1363"/>
    <n v="9.33"/>
    <n v="6.92"/>
    <n v="2.41"/>
    <n v="9431.9599999999991"/>
    <n v="3284.83"/>
    <n v="-6147.13"/>
    <n v="-0.65173410404624299"/>
  </r>
  <r>
    <s v="Central America"/>
    <s v="BARBADOS"/>
    <s v="Household"/>
    <s v="Offline"/>
    <x v="2"/>
    <d v="2014-03-30T00:00:00"/>
    <s v="Mar"/>
    <n v="2014"/>
    <n v="211060082"/>
    <d v="2014-03-04T00:00:00"/>
    <n v="3"/>
    <s v=""/>
    <n v="6223"/>
    <n v="668.27"/>
    <n v="502.54"/>
    <n v="165.73"/>
    <n v="3127306.42"/>
    <n v="1031337.79"/>
    <n v="-2095968.63"/>
    <n v="-0.67021530624427905"/>
  </r>
  <r>
    <s v="Europe"/>
    <s v="KOSOVO"/>
    <s v="Meat"/>
    <s v="Offline"/>
    <x v="3"/>
    <d v="2011-01-02T00:00:00"/>
    <s v="Jan"/>
    <n v="2011"/>
    <n v="515773189"/>
    <d v="2011-02-17T00:00:00"/>
    <n v="5"/>
    <n v="46"/>
    <n v="7603"/>
    <n v="421.89"/>
    <n v="364.69"/>
    <n v="57.2"/>
    <n v="2772738.07"/>
    <n v="434891.6"/>
    <n v="-2337846.4700000002"/>
    <n v="-0.84315445995228799"/>
  </r>
  <r>
    <s v="Asia"/>
    <s v="NEPAL"/>
    <s v="Office Supplies"/>
    <s v="Offline"/>
    <x v="3"/>
    <d v="2015-04-15T00:00:00"/>
    <s v="Apr"/>
    <n v="2015"/>
    <n v="687290799"/>
    <d v="2015-05-19T00:00:00"/>
    <n v="3"/>
    <n v="34"/>
    <n v="3475"/>
    <n v="651.21"/>
    <n v="524.96"/>
    <n v="126.25"/>
    <n v="1824236"/>
    <n v="438718.75"/>
    <n v="-1385517.25"/>
    <n v="-0.75950548613227697"/>
  </r>
  <r>
    <s v="Sub-Saharan Africa"/>
    <s v="GUINEA-BISSAU"/>
    <s v="Fruits"/>
    <s v="Online"/>
    <x v="1"/>
    <d v="2017-04-21T00:00:00"/>
    <s v="Apr"/>
    <n v="2017"/>
    <n v="975661742"/>
    <d v="2017-03-06T00:00:00"/>
    <n v="2"/>
    <s v=""/>
    <n v="8846"/>
    <n v="9.33"/>
    <n v="6.92"/>
    <n v="2.41"/>
    <n v="61214.32"/>
    <n v="21318.86"/>
    <n v="-39895.46"/>
    <n v="-0.65173410404624299"/>
  </r>
  <r>
    <s v="Europe"/>
    <s v="MONACO"/>
    <s v="Personal Care"/>
    <s v="Online"/>
    <x v="3"/>
    <d v="2016-03-29T00:00:00"/>
    <s v="Mar"/>
    <n v="2016"/>
    <n v="351247346"/>
    <d v="2016-08-05T00:00:00"/>
    <n v="6"/>
    <n v="129"/>
    <n v="750"/>
    <n v="81.73"/>
    <n v="56.67"/>
    <n v="25.06"/>
    <n v="42502.5"/>
    <n v="18795"/>
    <n v="-23707.5"/>
    <n v="-0.55779071819304704"/>
  </r>
  <r>
    <s v="Europe"/>
    <s v="PORTUGAL"/>
    <s v="Beverages"/>
    <s v="Offline"/>
    <x v="3"/>
    <d v="2016-01-20T00:00:00"/>
    <s v="Jan"/>
    <n v="2016"/>
    <n v="554721438"/>
    <d v="2016-01-28T00:00:00"/>
    <n v="5"/>
    <n v="8"/>
    <n v="3256"/>
    <n v="47.45"/>
    <n v="31.79"/>
    <n v="15.66"/>
    <n v="103508.24"/>
    <n v="50988.959999999999"/>
    <n v="-52519.28"/>
    <n v="-0.50739226171752105"/>
  </r>
  <r>
    <s v="Asia"/>
    <s v="TURKMENISTAN"/>
    <s v="Clothes"/>
    <s v="Online"/>
    <x v="0"/>
    <d v="2014-07-03T00:00:00"/>
    <s v="Jul"/>
    <n v="2014"/>
    <n v="247070348"/>
    <d v="2014-04-23T00:00:00"/>
    <n v="4"/>
    <s v=""/>
    <n v="2461"/>
    <n v="109.28"/>
    <n v="35.840000000000003"/>
    <n v="73.44"/>
    <n v="88202.240000000005"/>
    <n v="180735.84"/>
    <n v="92533.6"/>
    <n v="1.0491071428571399"/>
  </r>
  <r>
    <s v="Asia"/>
    <s v="THAILAND"/>
    <s v="Meat"/>
    <s v="Online"/>
    <x v="0"/>
    <d v="2012-02-12T00:00:00"/>
    <s v="Feb"/>
    <n v="2012"/>
    <n v="859592902"/>
    <d v="2013-01-14T00:00:00"/>
    <n v="2"/>
    <n v="337"/>
    <n v="1497"/>
    <n v="421.89"/>
    <n v="364.69"/>
    <n v="57.2"/>
    <n v="545940.93000000005"/>
    <n v="85628.4"/>
    <n v="-460312.53"/>
    <n v="-0.84315445995228799"/>
  </r>
  <r>
    <s v="Australia/Oceania"/>
    <s v="VANUATU"/>
    <s v="Vegetables"/>
    <s v="Online"/>
    <x v="2"/>
    <d v="2015-08-22T00:00:00"/>
    <s v="Aug"/>
    <n v="2015"/>
    <n v="743900430"/>
    <d v="2015-06-10T00:00:00"/>
    <n v="4"/>
    <s v=""/>
    <n v="5523"/>
    <n v="154.06"/>
    <n v="90.93"/>
    <n v="63.13"/>
    <n v="502206.39"/>
    <n v="348666.99"/>
    <n v="-153539.4"/>
    <n v="-0.30572968217309998"/>
  </r>
  <r>
    <s v="Sub-Saharan Africa"/>
    <s v="CENTRAL AFRICAN REPUBLIC"/>
    <s v="Household"/>
    <s v="Online"/>
    <x v="1"/>
    <d v="2015-05-25T00:00:00"/>
    <s v="May"/>
    <n v="2015"/>
    <n v="121916759"/>
    <d v="2015-05-07T00:00:00"/>
    <n v="5"/>
    <s v=""/>
    <n v="6733"/>
    <n v="668.27"/>
    <n v="502.54"/>
    <n v="165.73"/>
    <n v="3383601.82"/>
    <n v="1115860.0900000001"/>
    <n v="-2267741.73"/>
    <n v="-0.67021530624427905"/>
  </r>
  <r>
    <s v="Asia"/>
    <s v="MALDIVES"/>
    <s v="Personal Care"/>
    <s v="Online"/>
    <x v="1"/>
    <d v="2013-11-26T00:00:00"/>
    <s v="Nov"/>
    <n v="2013"/>
    <n v="635878217"/>
    <d v="2013-12-30T00:00:00"/>
    <n v="2"/>
    <n v="34"/>
    <n v="9350"/>
    <n v="81.73"/>
    <n v="56.67"/>
    <n v="25.06"/>
    <n v="529864.5"/>
    <n v="234311"/>
    <n v="-295553.5"/>
    <n v="-0.55779071819304704"/>
  </r>
  <r>
    <s v="Europe"/>
    <s v="GERMANY"/>
    <s v="Cereal"/>
    <s v="Offline"/>
    <x v="1"/>
    <d v="2010-02-19T00:00:00"/>
    <s v="Feb"/>
    <n v="2010"/>
    <n v="398333632"/>
    <d v="2010-02-03T00:00:00"/>
    <n v="4"/>
    <s v=""/>
    <n v="4629"/>
    <n v="205.7"/>
    <n v="117.11"/>
    <n v="88.59"/>
    <n v="542102.18999999994"/>
    <n v="410083.11"/>
    <n v="-132019.07999999999"/>
    <n v="-0.24353172231235601"/>
  </r>
  <r>
    <s v="Sub-Saharan Africa"/>
    <s v="BOTSWANA"/>
    <s v="Cosmetics"/>
    <s v="Online"/>
    <x v="3"/>
    <d v="2011-09-22T00:00:00"/>
    <s v="Sep"/>
    <n v="2011"/>
    <n v="742144334"/>
    <d v="2011-10-20T00:00:00"/>
    <n v="5"/>
    <n v="28"/>
    <n v="5855"/>
    <n v="437.2"/>
    <n v="263.33"/>
    <n v="173.87"/>
    <n v="1541797.15"/>
    <n v="1018008.85"/>
    <n v="-523788.3"/>
    <n v="-0.33972581931416901"/>
  </r>
  <r>
    <s v="Europe"/>
    <s v="VATICAN CITY"/>
    <s v="Beverages"/>
    <s v="Online"/>
    <x v="1"/>
    <d v="2015-12-27T00:00:00"/>
    <s v="Dec"/>
    <n v="2015"/>
    <n v="370484149"/>
    <d v="2016-01-19T00:00:00"/>
    <n v="3"/>
    <n v="23"/>
    <n v="3348"/>
    <n v="47.45"/>
    <n v="31.79"/>
    <n v="15.66"/>
    <n v="106432.92"/>
    <n v="52429.68"/>
    <n v="-54003.24"/>
    <n v="-0.50739226171752105"/>
  </r>
  <r>
    <s v="Europe"/>
    <s v="DENMARK"/>
    <s v="Baby Food"/>
    <s v="Offline"/>
    <x v="3"/>
    <d v="2013-09-29T00:00:00"/>
    <s v="Sep"/>
    <n v="2013"/>
    <n v="306839406"/>
    <d v="2013-01-10T00:00:00"/>
    <n v="5"/>
    <s v=""/>
    <n v="9454"/>
    <n v="255.28"/>
    <n v="159.41999999999999"/>
    <n v="95.86"/>
    <n v="1507156.68"/>
    <n v="906260.44"/>
    <n v="-600896.24"/>
    <n v="-0.39869527035503699"/>
  </r>
  <r>
    <s v="Sub-Saharan Africa"/>
    <s v="SOUTH SUDAN"/>
    <s v="Fruits"/>
    <s v="Online"/>
    <x v="2"/>
    <d v="2015-10-26T00:00:00"/>
    <s v="Oct"/>
    <n v="2015"/>
    <n v="745008933"/>
    <d v="2015-03-11T00:00:00"/>
    <n v="4"/>
    <s v=""/>
    <n v="3554"/>
    <n v="9.33"/>
    <n v="6.92"/>
    <n v="2.41"/>
    <n v="24593.68"/>
    <n v="8565.14"/>
    <n v="-16028.54"/>
    <n v="-0.65173410404624299"/>
  </r>
  <r>
    <s v="Sub-Saharan Africa"/>
    <s v="SENEGAL"/>
    <s v="Vegetables"/>
    <s v="Online"/>
    <x v="0"/>
    <d v="2011-12-05T00:00:00"/>
    <s v="Dec"/>
    <n v="2011"/>
    <n v="599104058"/>
    <d v="2011-06-28T00:00:00"/>
    <n v="3"/>
    <s v=""/>
    <n v="7059"/>
    <n v="154.06"/>
    <n v="90.93"/>
    <n v="63.13"/>
    <n v="641874.87"/>
    <n v="445634.67"/>
    <n v="-196240.2"/>
    <n v="-0.30572968217309998"/>
  </r>
  <r>
    <s v="Europe"/>
    <s v="ESTONIA"/>
    <s v="Beverages"/>
    <s v="Offline"/>
    <x v="1"/>
    <d v="2017-09-02T00:00:00"/>
    <s v="Sep"/>
    <n v="2017"/>
    <n v="653548610"/>
    <d v="2017-02-21T00:00:00"/>
    <n v="3"/>
    <s v=""/>
    <n v="8412"/>
    <n v="47.45"/>
    <n v="31.79"/>
    <n v="15.66"/>
    <n v="267417.48"/>
    <n v="131731.92000000001"/>
    <n v="-135685.56"/>
    <n v="-0.50739226171752105"/>
  </r>
  <r>
    <s v="Europe"/>
    <s v="BELARUS"/>
    <s v="Vegetables"/>
    <s v="Online"/>
    <x v="2"/>
    <d v="2012-12-31T00:00:00"/>
    <s v="Dec"/>
    <n v="2012"/>
    <n v="413078916"/>
    <d v="2013-11-01T00:00:00"/>
    <n v="6"/>
    <n v="305"/>
    <n v="8086"/>
    <n v="154.06"/>
    <n v="90.93"/>
    <n v="63.13"/>
    <n v="735259.98"/>
    <n v="510469.18"/>
    <n v="-224790.8"/>
    <n v="-0.30572968217309998"/>
  </r>
  <r>
    <s v="Asia"/>
    <s v="MYANMAR"/>
    <s v="Vegetables"/>
    <s v="Online"/>
    <x v="3"/>
    <d v="2014-06-02T00:00:00"/>
    <s v="Jun"/>
    <n v="2014"/>
    <n v="352743804"/>
    <d v="2014-03-19T00:00:00"/>
    <n v="4"/>
    <s v=""/>
    <n v="3585"/>
    <n v="154.06"/>
    <n v="90.93"/>
    <n v="63.13"/>
    <n v="325984.05"/>
    <n v="226321.05"/>
    <n v="-99663.000000000102"/>
    <n v="-0.30572968217310098"/>
  </r>
  <r>
    <s v="Australia/Oceania"/>
    <s v="NEW ZEALAND"/>
    <s v="Baby Food"/>
    <s v="Online"/>
    <x v="2"/>
    <d v="2013-02-11T00:00:00"/>
    <s v="Feb"/>
    <n v="2013"/>
    <n v="567904603"/>
    <d v="2013-12-11T00:00:00"/>
    <n v="4"/>
    <n v="303"/>
    <n v="4447"/>
    <n v="255.28"/>
    <n v="159.41999999999999"/>
    <n v="95.86"/>
    <n v="708940.74"/>
    <n v="426289.42"/>
    <n v="-282651.32"/>
    <n v="-0.39869527035503699"/>
  </r>
  <r>
    <s v="North America"/>
    <s v="UNITED STATES OF AMERICA"/>
    <s v="Snacks"/>
    <s v="Online"/>
    <x v="1"/>
    <d v="2010-06-27T00:00:00"/>
    <s v="Jun"/>
    <n v="2010"/>
    <n v="324235141"/>
    <d v="2010-12-07T00:00:00"/>
    <n v="3"/>
    <n v="163"/>
    <n v="7238"/>
    <n v="152.58000000000001"/>
    <n v="97.44"/>
    <n v="55.14"/>
    <n v="705270.72"/>
    <n v="399103.32"/>
    <n v="-306167.40000000002"/>
    <n v="-0.43411330049261099"/>
  </r>
  <r>
    <s v="Europe"/>
    <s v="ITALY"/>
    <s v="Snacks"/>
    <s v="Online"/>
    <x v="0"/>
    <d v="2010-12-14T00:00:00"/>
    <s v="Dec"/>
    <n v="2010"/>
    <n v="307721745"/>
    <d v="2011-01-01T00:00:00"/>
    <n v="7"/>
    <n v="18"/>
    <n v="558"/>
    <n v="152.58000000000001"/>
    <n v="97.44"/>
    <n v="55.14"/>
    <n v="54371.519999999997"/>
    <n v="30768.12"/>
    <n v="-23603.4"/>
    <n v="-0.43411330049261099"/>
  </r>
  <r>
    <s v="Europe"/>
    <s v="KOSOVO"/>
    <s v="Office Supplies"/>
    <s v="Online"/>
    <x v="1"/>
    <d v="2011-09-11T00:00:00"/>
    <s v="Sep"/>
    <n v="2011"/>
    <n v="374663245"/>
    <d v="2011-11-26T00:00:00"/>
    <n v="7"/>
    <n v="76"/>
    <n v="35"/>
    <n v="651.21"/>
    <n v="524.96"/>
    <n v="126.25"/>
    <n v="18373.599999999999"/>
    <n v="4418.75"/>
    <n v="-13954.85"/>
    <n v="-0.75950548613227697"/>
  </r>
  <r>
    <s v="Europe"/>
    <s v="IRELAND"/>
    <s v="Vegetables"/>
    <s v="Offline"/>
    <x v="1"/>
    <d v="2010-11-16T00:00:00"/>
    <s v="Nov"/>
    <n v="2010"/>
    <n v="901670968"/>
    <d v="2010-11-12T00:00:00"/>
    <n v="6"/>
    <s v=""/>
    <n v="3331"/>
    <n v="154.06"/>
    <n v="90.93"/>
    <n v="63.13"/>
    <n v="302887.83"/>
    <n v="210286.03"/>
    <n v="-92601.8"/>
    <n v="-0.30572968217309998"/>
  </r>
  <r>
    <s v="Central America"/>
    <s v="ANTIGUA AND BARBUDA"/>
    <s v="Snacks"/>
    <s v="Online"/>
    <x v="3"/>
    <d v="2010-07-20T00:00:00"/>
    <s v="Jul"/>
    <n v="2010"/>
    <n v="535668742"/>
    <d v="2010-08-31T00:00:00"/>
    <n v="3"/>
    <n v="42"/>
    <n v="5139"/>
    <n v="152.58000000000001"/>
    <n v="97.44"/>
    <n v="55.14"/>
    <n v="500744.16"/>
    <n v="283364.46000000002"/>
    <n v="-217379.7"/>
    <n v="-0.43411330049261099"/>
  </r>
  <r>
    <s v="Asia"/>
    <s v="BANGLADESH"/>
    <s v="Household"/>
    <s v="Offline"/>
    <x v="1"/>
    <d v="2014-06-21T00:00:00"/>
    <s v="Jun"/>
    <n v="2014"/>
    <n v="243892896"/>
    <d v="2014-07-22T00:00:00"/>
    <n v="3"/>
    <n v="31"/>
    <n v="2183"/>
    <n v="668.27"/>
    <n v="502.54"/>
    <n v="165.73"/>
    <n v="1097044.82"/>
    <n v="361788.59"/>
    <n v="-735256.23"/>
    <n v="-0.67021530624427905"/>
  </r>
  <r>
    <s v="Middle East/North Africa"/>
    <s v="LEBANON"/>
    <s v="Clothes"/>
    <s v="Offline"/>
    <x v="1"/>
    <d v="2015-11-12T00:00:00"/>
    <s v="Nov"/>
    <n v="2015"/>
    <n v="163892257"/>
    <d v="2016-01-25T00:00:00"/>
    <n v="2"/>
    <n v="74"/>
    <n v="8216"/>
    <n v="109.28"/>
    <n v="35.840000000000003"/>
    <n v="73.44"/>
    <n v="294461.44"/>
    <n v="603383.04000000004"/>
    <n v="308921.59999999998"/>
    <n v="1.0491071428571399"/>
  </r>
  <r>
    <s v="North America"/>
    <s v="GREENLAND"/>
    <s v="Household"/>
    <s v="Offline"/>
    <x v="3"/>
    <d v="2016-11-28T00:00:00"/>
    <s v="Nov"/>
    <n v="2016"/>
    <n v="953528153"/>
    <d v="2017-01-16T00:00:00"/>
    <n v="2"/>
    <n v="49"/>
    <n v="9025"/>
    <n v="668.27"/>
    <n v="502.54"/>
    <n v="165.73"/>
    <n v="4535423.5"/>
    <n v="1495713.25"/>
    <n v="-3039710.25"/>
    <n v="-0.67021530624427905"/>
  </r>
  <r>
    <s v="Sub-Saharan Africa"/>
    <s v="GUINEA"/>
    <s v="Fruits"/>
    <s v="Online"/>
    <x v="0"/>
    <d v="2016-03-08T00:00:00"/>
    <s v="Mar"/>
    <n v="2016"/>
    <n v="640974414"/>
    <d v="2016-09-20T00:00:00"/>
    <n v="3"/>
    <n v="196"/>
    <n v="7428"/>
    <n v="9.33"/>
    <n v="6.92"/>
    <n v="2.41"/>
    <n v="51401.760000000002"/>
    <n v="17901.48"/>
    <n v="-33500.28"/>
    <n v="-0.65173410404624299"/>
  </r>
  <r>
    <s v="North America"/>
    <s v="UNITED STATES OF AMERICA"/>
    <s v="Baby Food"/>
    <s v="Offline"/>
    <x v="1"/>
    <d v="2015-08-04T00:00:00"/>
    <s v="Aug"/>
    <n v="2015"/>
    <n v="474717366"/>
    <d v="2015-04-14T00:00:00"/>
    <n v="3"/>
    <s v=""/>
    <n v="8273"/>
    <n v="255.28"/>
    <n v="159.41999999999999"/>
    <n v="95.86"/>
    <n v="1318881.6599999999"/>
    <n v="793049.78"/>
    <n v="-525831.88"/>
    <n v="-0.39869527035503699"/>
  </r>
  <r>
    <s v="Australia/Oceania"/>
    <s v="EAST TIMOR"/>
    <s v="Meat"/>
    <s v="Online"/>
    <x v="1"/>
    <d v="2010-04-07T00:00:00"/>
    <s v="Apr"/>
    <n v="2010"/>
    <n v="873555839"/>
    <d v="2010-04-08T00:00:00"/>
    <n v="5"/>
    <n v="1"/>
    <n v="3440"/>
    <n v="421.89"/>
    <n v="364.69"/>
    <n v="57.2"/>
    <n v="1254533.6000000001"/>
    <n v="196768"/>
    <n v="-1057765.6000000001"/>
    <n v="-0.84315445995228799"/>
  </r>
  <r>
    <s v="Sub-Saharan Africa"/>
    <s v="NIGER"/>
    <s v="Cereal"/>
    <s v="Online"/>
    <x v="0"/>
    <d v="2016-01-30T00:00:00"/>
    <s v="Jan"/>
    <n v="2016"/>
    <n v="976601159"/>
    <d v="2016-11-03T00:00:00"/>
    <n v="5"/>
    <n v="278"/>
    <n v="6840"/>
    <n v="205.7"/>
    <n v="117.11"/>
    <n v="88.59"/>
    <n v="801032.4"/>
    <n v="605955.6"/>
    <n v="-195076.8"/>
    <n v="-0.24353172231235601"/>
  </r>
  <r>
    <s v="Central America"/>
    <s v="EL SALVADOR"/>
    <s v="Fruits"/>
    <s v="Offline"/>
    <x v="1"/>
    <d v="2012-01-10T00:00:00"/>
    <s v="Jan"/>
    <n v="2012"/>
    <n v="893277156"/>
    <d v="2012-12-11T00:00:00"/>
    <n v="3"/>
    <n v="336"/>
    <n v="9416"/>
    <n v="9.33"/>
    <n v="6.92"/>
    <n v="2.41"/>
    <n v="65158.720000000001"/>
    <n v="22692.560000000001"/>
    <n v="-42466.16"/>
    <n v="-0.65173410404624299"/>
  </r>
  <r>
    <s v="Europe"/>
    <s v="MONTENEGRO"/>
    <s v="Cosmetics"/>
    <s v="Offline"/>
    <x v="2"/>
    <d v="2012-08-19T00:00:00"/>
    <s v="Aug"/>
    <n v="2012"/>
    <n v="353320157"/>
    <d v="2012-08-22T00:00:00"/>
    <n v="4"/>
    <n v="3"/>
    <n v="4141"/>
    <n v="437.2"/>
    <n v="263.33"/>
    <n v="173.87"/>
    <n v="1090449.53"/>
    <n v="719995.67"/>
    <n v="-370453.86"/>
    <n v="-0.33972581931416901"/>
  </r>
  <r>
    <s v="Australia/Oceania"/>
    <s v="PALAU"/>
    <s v="Baby Food"/>
    <s v="Offline"/>
    <x v="3"/>
    <d v="2017-07-21T00:00:00"/>
    <s v="Jul"/>
    <n v="2017"/>
    <n v="956778991"/>
    <d v="2017-08-25T00:00:00"/>
    <n v="6"/>
    <n v="35"/>
    <n v="1020"/>
    <n v="255.28"/>
    <n v="159.41999999999999"/>
    <n v="95.86"/>
    <n v="162608.4"/>
    <n v="97777.2"/>
    <n v="-64831.199999999997"/>
    <n v="-0.39869527035503699"/>
  </r>
  <r>
    <s v="Sub-Saharan Africa"/>
    <s v="BOTSWANA"/>
    <s v="Baby Food"/>
    <s v="Offline"/>
    <x v="2"/>
    <d v="2015-03-04T00:00:00"/>
    <s v="Mar"/>
    <n v="2015"/>
    <n v="324014985"/>
    <d v="2015-10-04T00:00:00"/>
    <n v="1"/>
    <n v="214"/>
    <n v="2089"/>
    <n v="255.28"/>
    <n v="159.41999999999999"/>
    <n v="95.86"/>
    <n v="333028.38"/>
    <n v="200251.54"/>
    <n v="-132776.84"/>
    <n v="-0.39869527035503699"/>
  </r>
  <r>
    <s v="Europe"/>
    <s v="NORWAY"/>
    <s v="Cereal"/>
    <s v="Offline"/>
    <x v="2"/>
    <d v="2013-06-20T00:00:00"/>
    <s v="Jun"/>
    <n v="2013"/>
    <n v="645701968"/>
    <d v="2013-07-21T00:00:00"/>
    <n v="1"/>
    <n v="31"/>
    <n v="6416"/>
    <n v="205.7"/>
    <n v="117.11"/>
    <n v="88.59"/>
    <n v="751377.76"/>
    <n v="568393.43999999994"/>
    <n v="-182984.32000000001"/>
    <n v="-0.24353172231235601"/>
  </r>
  <r>
    <s v="Asia"/>
    <s v="MALDIVES"/>
    <s v="Fruits"/>
    <s v="Offline"/>
    <x v="2"/>
    <d v="2013-08-06T00:00:00"/>
    <s v="Aug"/>
    <n v="2013"/>
    <n v="132826268"/>
    <d v="2013-07-07T00:00:00"/>
    <n v="1"/>
    <s v=""/>
    <n v="5099"/>
    <n v="9.33"/>
    <n v="6.92"/>
    <n v="2.41"/>
    <n v="35285.08"/>
    <n v="12288.59"/>
    <n v="-22996.49"/>
    <n v="-0.65173410404624299"/>
  </r>
  <r>
    <s v="Sub-Saharan Africa"/>
    <s v="COTE D'IVOIRE"/>
    <s v="Meat"/>
    <s v="Offline"/>
    <x v="2"/>
    <d v="2013-08-29T00:00:00"/>
    <s v="Aug"/>
    <n v="2013"/>
    <n v="666686713"/>
    <d v="2013-10-09T00:00:00"/>
    <n v="4"/>
    <n v="41"/>
    <n v="6269"/>
    <n v="421.89"/>
    <n v="364.69"/>
    <n v="57.2"/>
    <n v="2286241.61"/>
    <n v="358586.8"/>
    <n v="-1927654.81"/>
    <n v="-0.84315445995228799"/>
  </r>
  <r>
    <s v="Europe"/>
    <s v="POLAND"/>
    <s v="Office Supplies"/>
    <s v="Online"/>
    <x v="3"/>
    <d v="2013-09-19T00:00:00"/>
    <s v="Sep"/>
    <n v="2013"/>
    <n v="148894631"/>
    <d v="2013-09-25T00:00:00"/>
    <n v="4"/>
    <n v="6"/>
    <n v="365"/>
    <n v="651.21"/>
    <n v="524.96"/>
    <n v="126.25"/>
    <n v="191610.4"/>
    <n v="46081.25"/>
    <n v="-145529.15"/>
    <n v="-0.75950548613227697"/>
  </r>
  <r>
    <s v="Sub-Saharan Africa"/>
    <s v="DEMOCRATIC REPUBLIC OF THE CONGO"/>
    <s v="Beverages"/>
    <s v="Online"/>
    <x v="2"/>
    <d v="2010-06-18T00:00:00"/>
    <s v="Jun"/>
    <n v="2010"/>
    <n v="151373851"/>
    <d v="2010-12-07T00:00:00"/>
    <n v="3"/>
    <n v="172"/>
    <n v="3741"/>
    <n v="47.45"/>
    <n v="31.79"/>
    <n v="15.66"/>
    <n v="118926.39"/>
    <n v="58584.06"/>
    <n v="-60342.33"/>
    <n v="-0.50739226171752105"/>
  </r>
  <r>
    <s v="Sub-Saharan Africa"/>
    <s v="SIERRA LEONE"/>
    <s v="Personal Care"/>
    <s v="Offline"/>
    <x v="2"/>
    <d v="2016-12-16T00:00:00"/>
    <s v="Dec"/>
    <n v="2016"/>
    <n v="966360700"/>
    <d v="2017-01-27T00:00:00"/>
    <n v="6"/>
    <n v="42"/>
    <n v="6461"/>
    <n v="81.73"/>
    <n v="56.67"/>
    <n v="25.06"/>
    <n v="366144.87"/>
    <n v="161912.66"/>
    <n v="-204232.21"/>
    <n v="-0.55779071819304704"/>
  </r>
  <r>
    <s v="Central America"/>
    <s v="HONDURAS"/>
    <s v="Baby Food"/>
    <s v="Online"/>
    <x v="0"/>
    <d v="2013-04-04T00:00:00"/>
    <s v="Apr"/>
    <n v="2013"/>
    <n v="256404006"/>
    <d v="2013-04-27T00:00:00"/>
    <n v="7"/>
    <n v="23"/>
    <n v="4498"/>
    <n v="255.28"/>
    <n v="159.41999999999999"/>
    <n v="95.86"/>
    <n v="717071.16"/>
    <n v="431178.28"/>
    <n v="-285892.88"/>
    <n v="-0.39869527035503699"/>
  </r>
  <r>
    <s v="Central America"/>
    <s v="GRENADA"/>
    <s v="Household"/>
    <s v="Online"/>
    <x v="1"/>
    <d v="2010-06-10T00:00:00"/>
    <s v="Jun"/>
    <n v="2010"/>
    <n v="704365098"/>
    <d v="2010-11-23T00:00:00"/>
    <n v="3"/>
    <n v="166"/>
    <n v="6140"/>
    <n v="668.27"/>
    <n v="502.54"/>
    <n v="165.73"/>
    <n v="3085595.6"/>
    <n v="1017582.2"/>
    <n v="-2068013.4"/>
    <n v="-0.67021530624427905"/>
  </r>
  <r>
    <s v="Sub-Saharan Africa"/>
    <s v="NAMIBIA"/>
    <s v="Baby Food"/>
    <s v="Online"/>
    <x v="1"/>
    <d v="2010-05-08T00:00:00"/>
    <s v="May"/>
    <n v="2010"/>
    <n v="563417804"/>
    <d v="2010-03-09T00:00:00"/>
    <n v="3"/>
    <s v=""/>
    <n v="6703"/>
    <n v="255.28"/>
    <n v="159.41999999999999"/>
    <n v="95.86"/>
    <n v="1068592.26"/>
    <n v="642549.57999999996"/>
    <n v="-426042.68"/>
    <n v="-0.39869527035503699"/>
  </r>
  <r>
    <s v="Middle East/North Africa"/>
    <s v="MOROCCO"/>
    <s v="Vegetables"/>
    <s v="Offline"/>
    <x v="3"/>
    <d v="2014-04-12T00:00:00"/>
    <s v="Apr"/>
    <n v="2014"/>
    <n v="407048451"/>
    <d v="2015-01-23T00:00:00"/>
    <n v="6"/>
    <n v="286"/>
    <n v="3537"/>
    <n v="154.06"/>
    <n v="90.93"/>
    <n v="63.13"/>
    <n v="321619.40999999997"/>
    <n v="223290.81"/>
    <n v="-98328.6"/>
    <n v="-0.30572968217309998"/>
  </r>
  <r>
    <s v="Asia"/>
    <s v="JAPAN"/>
    <s v="Beverages"/>
    <s v="Offline"/>
    <x v="0"/>
    <d v="2015-08-21T00:00:00"/>
    <s v="Aug"/>
    <n v="2015"/>
    <n v="879055869"/>
    <d v="2015-09-14T00:00:00"/>
    <n v="2"/>
    <n v="24"/>
    <n v="1021"/>
    <n v="47.45"/>
    <n v="31.79"/>
    <n v="15.66"/>
    <n v="32457.59"/>
    <n v="15988.86"/>
    <n v="-16468.73"/>
    <n v="-0.50739226171752105"/>
  </r>
  <r>
    <s v="Europe"/>
    <s v="SWEDEN"/>
    <s v="Baby Food"/>
    <s v="Online"/>
    <x v="2"/>
    <d v="2013-03-04T00:00:00"/>
    <s v="Mar"/>
    <n v="2013"/>
    <n v="443551385"/>
    <d v="2013-09-05T00:00:00"/>
    <n v="5"/>
    <n v="185"/>
    <n v="5566"/>
    <n v="255.28"/>
    <n v="159.41999999999999"/>
    <n v="95.86"/>
    <n v="887331.72"/>
    <n v="533556.76"/>
    <n v="-353774.96"/>
    <n v="-0.39869527035503699"/>
  </r>
  <r>
    <s v="Middle East/North Africa"/>
    <s v="IRAN"/>
    <s v="Personal Care"/>
    <s v="Online"/>
    <x v="2"/>
    <d v="2013-02-25T00:00:00"/>
    <s v="Feb"/>
    <n v="2013"/>
    <n v="334958827"/>
    <d v="2013-02-28T00:00:00"/>
    <n v="5"/>
    <n v="3"/>
    <n v="615"/>
    <n v="81.73"/>
    <n v="56.67"/>
    <n v="25.06"/>
    <n v="34852.050000000003"/>
    <n v="15411.9"/>
    <n v="-19440.150000000001"/>
    <n v="-0.55779071819304704"/>
  </r>
  <r>
    <s v="Europe"/>
    <s v="VATICAN CITY"/>
    <s v="Clothes"/>
    <s v="Offline"/>
    <x v="3"/>
    <d v="2014-11-03T00:00:00"/>
    <s v="Nov"/>
    <n v="2014"/>
    <n v="508014523"/>
    <d v="2014-03-20T00:00:00"/>
    <n v="5"/>
    <s v=""/>
    <n v="1642"/>
    <n v="109.28"/>
    <n v="35.840000000000003"/>
    <n v="73.44"/>
    <n v="58849.279999999999"/>
    <n v="120588.48"/>
    <n v="61739.199999999997"/>
    <n v="1.0491071428571399"/>
  </r>
  <r>
    <s v="Europe"/>
    <s v="LITHUANIA"/>
    <s v="Office Supplies"/>
    <s v="Online"/>
    <x v="1"/>
    <d v="2012-08-07T00:00:00"/>
    <s v="Aug"/>
    <n v="2012"/>
    <n v="987767302"/>
    <d v="2012-01-08T00:00:00"/>
    <n v="1"/>
    <s v=""/>
    <n v="1150"/>
    <n v="651.21"/>
    <n v="524.96"/>
    <n v="126.25"/>
    <n v="603704"/>
    <n v="145187.5"/>
    <n v="-458516.5"/>
    <n v="-0.75950548613227697"/>
  </r>
  <r>
    <s v="Central America"/>
    <s v="COSTA RICA"/>
    <s v="Meat"/>
    <s v="Offline"/>
    <x v="2"/>
    <d v="2012-11-28T00:00:00"/>
    <s v="Nov"/>
    <n v="2012"/>
    <n v="519578492"/>
    <d v="2012-12-29T00:00:00"/>
    <n v="7"/>
    <n v="31"/>
    <n v="3677"/>
    <n v="421.89"/>
    <n v="364.69"/>
    <n v="57.2"/>
    <n v="1340965.1299999999"/>
    <n v="210324.4"/>
    <n v="-1130640.73"/>
    <n v="-0.84315445995228799"/>
  </r>
  <r>
    <s v="Middle East/North Africa"/>
    <s v="EGYPT"/>
    <s v="Snacks"/>
    <s v="Offline"/>
    <x v="0"/>
    <d v="2017-06-06T00:00:00"/>
    <s v="Jun"/>
    <n v="2017"/>
    <n v="619121921"/>
    <d v="2017-10-06T00:00:00"/>
    <n v="6"/>
    <n v="122"/>
    <n v="789"/>
    <n v="152.58000000000001"/>
    <n v="97.44"/>
    <n v="55.14"/>
    <n v="76880.160000000003"/>
    <n v="43505.46"/>
    <n v="-33374.699999999997"/>
    <n v="-0.43411330049261099"/>
  </r>
  <r>
    <s v="Middle East/North Africa"/>
    <s v="LIBYA"/>
    <s v="Baby Food"/>
    <s v="Offline"/>
    <x v="3"/>
    <d v="2014-01-20T00:00:00"/>
    <s v="Jan"/>
    <n v="2014"/>
    <n v="622383916"/>
    <d v="2014-02-18T00:00:00"/>
    <n v="3"/>
    <n v="29"/>
    <n v="6086"/>
    <n v="255.28"/>
    <n v="159.41999999999999"/>
    <n v="95.86"/>
    <n v="970230.12"/>
    <n v="583403.96"/>
    <n v="-386826.16"/>
    <n v="-0.39869527035503699"/>
  </r>
  <r>
    <s v="Asia"/>
    <s v="THAILAND"/>
    <s v="Clothes"/>
    <s v="Offline"/>
    <x v="2"/>
    <d v="2010-05-10T00:00:00"/>
    <s v="May"/>
    <n v="2010"/>
    <n v="835663306"/>
    <d v="2010-03-11T00:00:00"/>
    <n v="5"/>
    <s v=""/>
    <n v="197"/>
    <n v="109.28"/>
    <n v="35.840000000000003"/>
    <n v="73.44"/>
    <n v="7060.48"/>
    <n v="14467.68"/>
    <n v="7407.2"/>
    <n v="1.0491071428571399"/>
  </r>
  <r>
    <s v="Middle East/North Africa"/>
    <s v="PAKISTAN"/>
    <s v="Personal Care"/>
    <s v="Online"/>
    <x v="1"/>
    <d v="2016-03-08T00:00:00"/>
    <s v="Mar"/>
    <n v="2016"/>
    <n v="285571420"/>
    <d v="2016-09-13T00:00:00"/>
    <n v="3"/>
    <n v="189"/>
    <n v="5784"/>
    <n v="81.73"/>
    <n v="56.67"/>
    <n v="25.06"/>
    <n v="327779.28000000003"/>
    <n v="144947.04"/>
    <n v="-182832.24"/>
    <n v="-0.55779071819304704"/>
  </r>
  <r>
    <s v="Middle East/North Africa"/>
    <s v="LIBYA"/>
    <s v="Baby Food"/>
    <s v="Online"/>
    <x v="1"/>
    <d v="2015-02-21T00:00:00"/>
    <s v="Feb"/>
    <n v="2015"/>
    <n v="769032084"/>
    <d v="2015-03-04T00:00:00"/>
    <n v="4"/>
    <n v="11"/>
    <n v="2538"/>
    <n v="255.28"/>
    <n v="159.41999999999999"/>
    <n v="95.86"/>
    <n v="404607.96"/>
    <n v="243292.68"/>
    <n v="-161315.28"/>
    <n v="-0.39869527035503699"/>
  </r>
  <r>
    <s v="Sub-Saharan Africa"/>
    <s v="BOTSWANA"/>
    <s v="Vegetables"/>
    <s v="Offline"/>
    <x v="2"/>
    <d v="2013-10-19T00:00:00"/>
    <s v="Oct"/>
    <n v="2013"/>
    <n v="103281629"/>
    <d v="2013-05-11T00:00:00"/>
    <n v="7"/>
    <s v=""/>
    <n v="2184"/>
    <n v="154.06"/>
    <n v="90.93"/>
    <n v="63.13"/>
    <n v="198591.12"/>
    <n v="137875.92000000001"/>
    <n v="-60715.199999999997"/>
    <n v="-0.30572968217309998"/>
  </r>
  <r>
    <s v="Central America"/>
    <s v="EL SALVADOR"/>
    <s v="Cereal"/>
    <s v="Online"/>
    <x v="2"/>
    <d v="2017-03-24T00:00:00"/>
    <s v="Mar"/>
    <n v="2017"/>
    <n v="675868880"/>
    <d v="2017-11-05T00:00:00"/>
    <n v="1"/>
    <n v="226"/>
    <n v="3476"/>
    <n v="205.7"/>
    <n v="117.11"/>
    <n v="88.59"/>
    <n v="407074.36"/>
    <n v="307938.84000000003"/>
    <n v="-99135.52"/>
    <n v="-0.24353172231235601"/>
  </r>
  <r>
    <s v="Sub-Saharan Africa"/>
    <s v="SAO TOME AND PRINCIPE"/>
    <s v="Fruits"/>
    <s v="Offline"/>
    <x v="0"/>
    <d v="2016-04-01T00:00:00"/>
    <s v="Apr"/>
    <n v="2016"/>
    <n v="894655168"/>
    <d v="2016-01-26T00:00:00"/>
    <n v="3"/>
    <s v=""/>
    <n v="7200"/>
    <n v="9.33"/>
    <n v="6.92"/>
    <n v="2.41"/>
    <n v="49824"/>
    <n v="17352"/>
    <n v="-32472"/>
    <n v="-0.65173410404624299"/>
  </r>
  <r>
    <s v="Sub-Saharan Africa"/>
    <s v="COMOROS"/>
    <s v="Fruits"/>
    <s v="Online"/>
    <x v="0"/>
    <d v="2013-02-23T00:00:00"/>
    <s v="Feb"/>
    <n v="2013"/>
    <n v="137814319"/>
    <d v="2013-03-14T00:00:00"/>
    <n v="5"/>
    <n v="19"/>
    <n v="1174"/>
    <n v="9.33"/>
    <n v="6.92"/>
    <n v="2.41"/>
    <n v="8124.08"/>
    <n v="2829.34"/>
    <n v="-5294.74"/>
    <n v="-0.65173410404624299"/>
  </r>
  <r>
    <s v="Europe"/>
    <s v="CROATIA"/>
    <s v="Baby Food"/>
    <s v="Offline"/>
    <x v="3"/>
    <d v="2012-09-19T00:00:00"/>
    <s v="Sep"/>
    <n v="2012"/>
    <n v="103832662"/>
    <d v="2012-10-20T00:00:00"/>
    <n v="7"/>
    <n v="31"/>
    <n v="5247"/>
    <n v="255.28"/>
    <n v="159.41999999999999"/>
    <n v="95.86"/>
    <n v="836476.74"/>
    <n v="502977.42"/>
    <n v="-333499.32"/>
    <n v="-0.39869527035503699"/>
  </r>
  <r>
    <s v="Middle East/North Africa"/>
    <s v="PAKISTAN"/>
    <s v="Personal Care"/>
    <s v="Offline"/>
    <x v="3"/>
    <d v="2016-01-25T00:00:00"/>
    <s v="Jan"/>
    <n v="2016"/>
    <n v="761509025"/>
    <d v="2016-03-03T00:00:00"/>
    <n v="5"/>
    <n v="38"/>
    <n v="6298"/>
    <n v="81.73"/>
    <n v="56.67"/>
    <n v="25.06"/>
    <n v="356907.66"/>
    <n v="157827.88"/>
    <n v="-199079.78"/>
    <n v="-0.55779071819304704"/>
  </r>
  <r>
    <s v="Sub-Saharan Africa"/>
    <s v="SIERRA LEONE"/>
    <s v="Beverages"/>
    <s v="Online"/>
    <x v="0"/>
    <d v="2010-06-18T00:00:00"/>
    <s v="Jun"/>
    <n v="2010"/>
    <n v="799954736"/>
    <d v="2010-07-21T00:00:00"/>
    <n v="4"/>
    <n v="33"/>
    <n v="3238"/>
    <n v="47.45"/>
    <n v="31.79"/>
    <n v="15.66"/>
    <n v="102936.02"/>
    <n v="50707.08"/>
    <n v="-52228.94"/>
    <n v="-0.50739226171752105"/>
  </r>
  <r>
    <s v="Asia"/>
    <s v="MALAYSIA"/>
    <s v="Snacks"/>
    <s v="Offline"/>
    <x v="2"/>
    <d v="2010-09-29T00:00:00"/>
    <s v="Sep"/>
    <n v="2010"/>
    <n v="778593623"/>
    <d v="2010-11-17T00:00:00"/>
    <n v="4"/>
    <n v="49"/>
    <n v="2010"/>
    <n v="152.58000000000001"/>
    <n v="97.44"/>
    <n v="55.14"/>
    <n v="195854.4"/>
    <n v="110831.4"/>
    <n v="-85023"/>
    <n v="-0.43411330049261099"/>
  </r>
  <r>
    <s v="Central America"/>
    <s v="ANTIGUA AND BARBUDA"/>
    <s v="Cosmetics"/>
    <s v="Offline"/>
    <x v="0"/>
    <d v="2010-06-02T00:00:00"/>
    <s v="Jun"/>
    <n v="2010"/>
    <n v="877162015"/>
    <d v="2010-07-03T00:00:00"/>
    <n v="7"/>
    <n v="31"/>
    <n v="588"/>
    <n v="437.2"/>
    <n v="263.33"/>
    <n v="173.87"/>
    <n v="154838.04"/>
    <n v="102235.56"/>
    <n v="-52602.48"/>
    <n v="-0.33972581931416901"/>
  </r>
  <r>
    <s v="Europe"/>
    <s v="MALTA"/>
    <s v="Personal Care"/>
    <s v="Online"/>
    <x v="3"/>
    <d v="2014-02-19T00:00:00"/>
    <s v="Feb"/>
    <n v="2014"/>
    <n v="445708739"/>
    <d v="2014-02-27T00:00:00"/>
    <n v="5"/>
    <n v="8"/>
    <n v="3975"/>
    <n v="81.73"/>
    <n v="56.67"/>
    <n v="25.06"/>
    <n v="225263.25"/>
    <n v="99613.5"/>
    <n v="-125649.75"/>
    <n v="-0.55779071819304704"/>
  </r>
  <r>
    <s v="Sub-Saharan Africa"/>
    <s v="BOTSWANA"/>
    <s v="Household"/>
    <s v="Offline"/>
    <x v="0"/>
    <d v="2014-05-20T00:00:00"/>
    <s v="May"/>
    <n v="2014"/>
    <n v="254595124"/>
    <d v="2014-06-21T00:00:00"/>
    <n v="7"/>
    <n v="32"/>
    <n v="9210"/>
    <n v="668.27"/>
    <n v="502.54"/>
    <n v="165.73"/>
    <n v="4628393.4000000004"/>
    <n v="1526373.3"/>
    <n v="-3102020.1"/>
    <n v="-0.67021530624427905"/>
  </r>
  <r>
    <s v="Sub-Saharan Africa"/>
    <s v="CHAD"/>
    <s v="Baby Food"/>
    <s v="Online"/>
    <x v="3"/>
    <d v="2014-10-16T00:00:00"/>
    <s v="Oct"/>
    <n v="2014"/>
    <n v="244494998"/>
    <d v="2014-11-21T00:00:00"/>
    <n v="6"/>
    <n v="36"/>
    <n v="358"/>
    <n v="255.28"/>
    <n v="159.41999999999999"/>
    <n v="95.86"/>
    <n v="57072.36"/>
    <n v="34317.879999999997"/>
    <n v="-22754.48"/>
    <n v="-0.39869527035503699"/>
  </r>
  <r>
    <s v="Sub-Saharan Africa"/>
    <s v="LESOTHO"/>
    <s v="Cereal"/>
    <s v="Online"/>
    <x v="0"/>
    <d v="2012-10-22T00:00:00"/>
    <s v="Oct"/>
    <n v="2012"/>
    <n v="876394689"/>
    <d v="2012-09-11T00:00:00"/>
    <n v="3"/>
    <s v=""/>
    <n v="3519"/>
    <n v="205.7"/>
    <n v="117.11"/>
    <n v="88.59"/>
    <n v="412110.09"/>
    <n v="311748.21000000002"/>
    <n v="-100361.88"/>
    <n v="-0.24353172231235601"/>
  </r>
  <r>
    <s v="Central America"/>
    <s v="DOMINICAN REPUBLIC"/>
    <s v="Fruits"/>
    <s v="Online"/>
    <x v="2"/>
    <d v="2010-09-24T00:00:00"/>
    <s v="Sep"/>
    <n v="2010"/>
    <n v="881593024"/>
    <d v="2010-09-10T00:00:00"/>
    <n v="6"/>
    <s v=""/>
    <n v="1822"/>
    <n v="9.33"/>
    <n v="6.92"/>
    <n v="2.41"/>
    <n v="12608.24"/>
    <n v="4391.0200000000004"/>
    <n v="-8217.2199999999993"/>
    <n v="-0.65173410404624299"/>
  </r>
  <r>
    <s v="Sub-Saharan Africa"/>
    <s v="BURUNDI"/>
    <s v="Clothes"/>
    <s v="Online"/>
    <x v="1"/>
    <d v="2011-01-12T00:00:00"/>
    <s v="Jan"/>
    <n v="2011"/>
    <n v="411701333"/>
    <d v="2011-12-27T00:00:00"/>
    <n v="3"/>
    <n v="349"/>
    <n v="428"/>
    <n v="109.28"/>
    <n v="35.840000000000003"/>
    <n v="73.44"/>
    <n v="15339.52"/>
    <n v="31432.32"/>
    <n v="16092.8"/>
    <n v="1.0491071428571399"/>
  </r>
  <r>
    <s v="Asia"/>
    <s v="BRUNEI"/>
    <s v="Baby Food"/>
    <s v="Online"/>
    <x v="0"/>
    <d v="2017-02-01T00:00:00"/>
    <s v="Feb"/>
    <n v="2017"/>
    <n v="588643443"/>
    <d v="2017-11-02T00:00:00"/>
    <n v="5"/>
    <n v="274"/>
    <n v="1531"/>
    <n v="255.28"/>
    <n v="159.41999999999999"/>
    <n v="95.86"/>
    <n v="244072.02"/>
    <n v="146761.66"/>
    <n v="-97310.36"/>
    <n v="-0.39869527035503699"/>
  </r>
  <r>
    <s v="Europe"/>
    <s v="MACEDONIA"/>
    <s v="Beverages"/>
    <s v="Offline"/>
    <x v="0"/>
    <d v="2012-07-24T00:00:00"/>
    <s v="Jul"/>
    <n v="2012"/>
    <n v="354655683"/>
    <d v="2012-07-31T00:00:00"/>
    <n v="3"/>
    <n v="7"/>
    <n v="9353"/>
    <n v="47.45"/>
    <n v="31.79"/>
    <n v="15.66"/>
    <n v="297331.87"/>
    <n v="146467.98000000001"/>
    <n v="-150863.89000000001"/>
    <n v="-0.50739226171752105"/>
  </r>
  <r>
    <s v="Asia"/>
    <s v="UZBEKISTAN"/>
    <s v="Clothes"/>
    <s v="Offline"/>
    <x v="2"/>
    <d v="2012-09-16T00:00:00"/>
    <s v="Sep"/>
    <n v="2012"/>
    <n v="522286880"/>
    <d v="2012-03-10T00:00:00"/>
    <n v="7"/>
    <s v=""/>
    <n v="5149"/>
    <n v="109.28"/>
    <n v="35.840000000000003"/>
    <n v="73.44"/>
    <n v="184540.16"/>
    <n v="378142.56"/>
    <n v="193602.4"/>
    <n v="1.0491071428571399"/>
  </r>
  <r>
    <s v="Europe"/>
    <s v="BELARUS"/>
    <s v="Office Supplies"/>
    <s v="Offline"/>
    <x v="1"/>
    <d v="2017-06-30T00:00:00"/>
    <s v="Jun"/>
    <n v="2017"/>
    <n v="624398362"/>
    <d v="2017-07-24T00:00:00"/>
    <n v="2"/>
    <n v="24"/>
    <n v="2206"/>
    <n v="651.21"/>
    <n v="524.96"/>
    <n v="126.25"/>
    <n v="1158061.76"/>
    <n v="278507.5"/>
    <n v="-879554.26"/>
    <n v="-0.75950548613227697"/>
  </r>
  <r>
    <s v="Europe"/>
    <s v="LIECHTENSTEIN"/>
    <s v="Beverages"/>
    <s v="Online"/>
    <x v="1"/>
    <d v="2016-05-09T00:00:00"/>
    <s v="May"/>
    <n v="2016"/>
    <n v="264163959"/>
    <d v="2016-09-22T00:00:00"/>
    <n v="5"/>
    <n v="136"/>
    <n v="840"/>
    <n v="47.45"/>
    <n v="31.79"/>
    <n v="15.66"/>
    <n v="26703.599999999999"/>
    <n v="13154.4"/>
    <n v="-13549.2"/>
    <n v="-0.50739226171752105"/>
  </r>
  <r>
    <s v="Sub-Saharan Africa"/>
    <s v="SEYCHELLES"/>
    <s v="Beverages"/>
    <s v="Offline"/>
    <x v="0"/>
    <d v="2016-03-21T00:00:00"/>
    <s v="Mar"/>
    <n v="2016"/>
    <n v="465069997"/>
    <d v="2016-03-23T00:00:00"/>
    <n v="4"/>
    <n v="2"/>
    <n v="3402"/>
    <n v="47.45"/>
    <n v="31.79"/>
    <n v="15.66"/>
    <n v="108149.58"/>
    <n v="53275.32"/>
    <n v="-54874.26"/>
    <n v="-0.50739226171752105"/>
  </r>
  <r>
    <s v="Europe"/>
    <s v="RUSSIA"/>
    <s v="Office Supplies"/>
    <s v="Offline"/>
    <x v="3"/>
    <d v="2011-10-16T00:00:00"/>
    <s v="Oct"/>
    <n v="2011"/>
    <n v="520915305"/>
    <d v="2011-07-11T00:00:00"/>
    <n v="2"/>
    <s v=""/>
    <n v="9270"/>
    <n v="651.21"/>
    <n v="524.96"/>
    <n v="126.25"/>
    <n v="4866379.2"/>
    <n v="1170337.5"/>
    <n v="-3696041.7"/>
    <n v="-0.75950548613227697"/>
  </r>
  <r>
    <s v="Australia/Oceania"/>
    <s v="AUSTRALIA"/>
    <s v="Beverages"/>
    <s v="Offline"/>
    <x v="3"/>
    <d v="2015-09-04T00:00:00"/>
    <s v="Sep"/>
    <n v="2015"/>
    <n v="245811212"/>
    <d v="2015-11-05T00:00:00"/>
    <n v="5"/>
    <n v="62"/>
    <n v="9855"/>
    <n v="47.45"/>
    <n v="31.79"/>
    <n v="15.66"/>
    <n v="313290.45"/>
    <n v="154329.29999999999"/>
    <n v="-158961.15"/>
    <n v="-0.50739226171752105"/>
  </r>
  <r>
    <s v="Europe"/>
    <s v="ARMENIA"/>
    <s v="Cereal"/>
    <s v="Online"/>
    <x v="3"/>
    <d v="2013-05-02T00:00:00"/>
    <s v="May"/>
    <n v="2013"/>
    <n v="424181544"/>
    <d v="2013-04-03T00:00:00"/>
    <n v="4"/>
    <s v=""/>
    <n v="3600"/>
    <n v="205.7"/>
    <n v="117.11"/>
    <n v="88.59"/>
    <n v="421596"/>
    <n v="318924"/>
    <n v="-102672"/>
    <n v="-0.24353172231235601"/>
  </r>
  <r>
    <s v="Europe"/>
    <s v="UNITED KINGDOM"/>
    <s v="Office Supplies"/>
    <s v="Online"/>
    <x v="3"/>
    <d v="2015-03-07T00:00:00"/>
    <s v="Mar"/>
    <n v="2015"/>
    <n v="560762631"/>
    <d v="2015-07-16T00:00:00"/>
    <n v="5"/>
    <n v="131"/>
    <n v="979"/>
    <n v="651.21"/>
    <n v="524.96"/>
    <n v="126.25"/>
    <n v="513935.84"/>
    <n v="123598.75"/>
    <n v="-390337.09"/>
    <n v="-0.75950548613227697"/>
  </r>
  <r>
    <s v="Australia/Oceania"/>
    <s v="VANUATU"/>
    <s v="Office Supplies"/>
    <s v="Offline"/>
    <x v="3"/>
    <d v="2014-02-11T00:00:00"/>
    <s v="Feb"/>
    <n v="2014"/>
    <n v="230603301"/>
    <d v="2014-10-12T00:00:00"/>
    <n v="1"/>
    <n v="243"/>
    <n v="9496"/>
    <n v="651.21"/>
    <n v="524.96"/>
    <n v="126.25"/>
    <n v="4985020.16"/>
    <n v="1198870"/>
    <n v="-3786150.16"/>
    <n v="-0.75950548613227697"/>
  </r>
  <r>
    <s v="Australia/Oceania"/>
    <s v="PALAU"/>
    <s v="Vegetables"/>
    <s v="Online"/>
    <x v="3"/>
    <d v="2012-06-02T00:00:00"/>
    <s v="Jun"/>
    <n v="2012"/>
    <n v="429064881"/>
    <d v="2012-02-15T00:00:00"/>
    <n v="4"/>
    <s v=""/>
    <n v="8688"/>
    <n v="154.06"/>
    <n v="90.93"/>
    <n v="63.13"/>
    <n v="789999.84"/>
    <n v="548473.43999999994"/>
    <n v="-241526.39999999999"/>
    <n v="-0.30572968217309998"/>
  </r>
  <r>
    <s v="Asia"/>
    <s v="SOUTH KOREA"/>
    <s v="Household"/>
    <s v="Offline"/>
    <x v="1"/>
    <d v="2013-02-17T00:00:00"/>
    <s v="Feb"/>
    <n v="2013"/>
    <n v="421821200"/>
    <d v="2013-03-15T00:00:00"/>
    <n v="6"/>
    <n v="26"/>
    <n v="5122"/>
    <n v="668.27"/>
    <n v="502.54"/>
    <n v="165.73"/>
    <n v="2574009.88"/>
    <n v="848869.06"/>
    <n v="-1725140.82"/>
    <n v="-0.67021530624427905"/>
  </r>
  <r>
    <s v="Sub-Saharan Africa"/>
    <s v="MALAWI"/>
    <s v="Office Supplies"/>
    <s v="Online"/>
    <x v="1"/>
    <d v="2017-10-04T00:00:00"/>
    <s v="Oct"/>
    <n v="2017"/>
    <n v="894858586"/>
    <d v="2017-05-27T00:00:00"/>
    <n v="7"/>
    <s v=""/>
    <n v="7396"/>
    <n v="651.21"/>
    <n v="524.96"/>
    <n v="126.25"/>
    <n v="3882604.16"/>
    <n v="933745"/>
    <n v="-2948859.16"/>
    <n v="-0.75950548613227697"/>
  </r>
  <r>
    <s v="Asia"/>
    <s v="TAJIKISTAN"/>
    <s v="Beverages"/>
    <s v="Offline"/>
    <x v="1"/>
    <d v="2013-07-27T00:00:00"/>
    <s v="Jul"/>
    <n v="2013"/>
    <n v="804475867"/>
    <d v="2013-08-18T00:00:00"/>
    <n v="1"/>
    <n v="22"/>
    <n v="1141"/>
    <n v="47.45"/>
    <n v="31.79"/>
    <n v="15.66"/>
    <n v="36272.39"/>
    <n v="17868.060000000001"/>
    <n v="-18404.330000000002"/>
    <n v="-0.50739226171752105"/>
  </r>
  <r>
    <s v="Sub-Saharan Africa"/>
    <s v="NIGER"/>
    <s v="Baby Food"/>
    <s v="Offline"/>
    <x v="0"/>
    <d v="2014-05-11T00:00:00"/>
    <s v="May"/>
    <n v="2014"/>
    <n v="527284371"/>
    <d v="2014-11-18T00:00:00"/>
    <n v="3"/>
    <n v="191"/>
    <n v="4018"/>
    <n v="255.28"/>
    <n v="159.41999999999999"/>
    <n v="95.86"/>
    <n v="640549.56000000006"/>
    <n v="385165.48"/>
    <n v="-255384.08"/>
    <n v="-0.39869527035503699"/>
  </r>
  <r>
    <s v="Asia"/>
    <s v="TURKMENISTAN"/>
    <s v="Beverages"/>
    <s v="Offline"/>
    <x v="0"/>
    <d v="2016-01-24T00:00:00"/>
    <s v="Jan"/>
    <n v="2016"/>
    <n v="510207927"/>
    <d v="2016-02-15T00:00:00"/>
    <n v="2"/>
    <n v="22"/>
    <n v="718"/>
    <n v="47.45"/>
    <n v="31.79"/>
    <n v="15.66"/>
    <n v="22825.22"/>
    <n v="11243.88"/>
    <n v="-11581.34"/>
    <n v="-0.50739226171752105"/>
  </r>
  <r>
    <s v="Asia"/>
    <s v="SRI LANKA"/>
    <s v="Vegetables"/>
    <s v="Offline"/>
    <x v="1"/>
    <d v="2013-03-31T00:00:00"/>
    <s v="Mar"/>
    <n v="2013"/>
    <n v="820482861"/>
    <d v="2013-11-04T00:00:00"/>
    <n v="2"/>
    <n v="218"/>
    <n v="7967"/>
    <n v="154.06"/>
    <n v="90.93"/>
    <n v="63.13"/>
    <n v="724439.31"/>
    <n v="502956.71"/>
    <n v="-221482.6"/>
    <n v="-0.30572968217309998"/>
  </r>
  <r>
    <s v="Middle East/North Africa"/>
    <s v="TUNISIA"/>
    <s v="Cosmetics"/>
    <s v="Online"/>
    <x v="0"/>
    <d v="2014-05-11T00:00:00"/>
    <s v="May"/>
    <n v="2014"/>
    <n v="695658004"/>
    <d v="2014-08-12T00:00:00"/>
    <n v="3"/>
    <n v="93"/>
    <n v="9517"/>
    <n v="437.2"/>
    <n v="263.33"/>
    <n v="173.87"/>
    <n v="2506111.61"/>
    <n v="1654720.79"/>
    <n v="-851390.82"/>
    <n v="-0.33972581931416901"/>
  </r>
  <r>
    <s v="Australia/Oceania"/>
    <s v="FIJI"/>
    <s v="Cosmetics"/>
    <s v="Offline"/>
    <x v="3"/>
    <d v="2015-03-25T00:00:00"/>
    <s v="Mar"/>
    <n v="2015"/>
    <n v="793594682"/>
    <d v="2015-03-27T00:00:00"/>
    <n v="6"/>
    <n v="2"/>
    <n v="1157"/>
    <n v="437.2"/>
    <n v="263.33"/>
    <n v="173.87"/>
    <n v="304672.81"/>
    <n v="201167.59"/>
    <n v="-103505.22"/>
    <n v="-0.33972581931416901"/>
  </r>
  <r>
    <s v="Sub-Saharan Africa"/>
    <s v="ZAMBIA"/>
    <s v="Baby Food"/>
    <s v="Online"/>
    <x v="0"/>
    <d v="2013-12-08T00:00:00"/>
    <s v="Dec"/>
    <n v="2013"/>
    <n v="942466723"/>
    <d v="2013-04-09T00:00:00"/>
    <n v="3"/>
    <s v=""/>
    <n v="5702"/>
    <n v="255.28"/>
    <n v="159.41999999999999"/>
    <n v="95.86"/>
    <n v="909012.84"/>
    <n v="546593.72"/>
    <n v="-362419.12"/>
    <n v="-0.39869527035503699"/>
  </r>
  <r>
    <s v="Sub-Saharan Africa"/>
    <s v="SAO TOME AND PRINCIPE"/>
    <s v="Fruits"/>
    <s v="Offline"/>
    <x v="2"/>
    <d v="2010-04-15T00:00:00"/>
    <s v="Apr"/>
    <n v="2010"/>
    <n v="590760457"/>
    <d v="2010-04-28T00:00:00"/>
    <n v="4"/>
    <n v="13"/>
    <n v="8002"/>
    <n v="9.33"/>
    <n v="6.92"/>
    <n v="2.41"/>
    <n v="55373.84"/>
    <n v="19284.82"/>
    <n v="-36089.019999999997"/>
    <n v="-0.65173410404624299"/>
  </r>
  <r>
    <s v="Sub-Saharan Africa"/>
    <s v="LIBERIA"/>
    <s v="Office Supplies"/>
    <s v="Offline"/>
    <x v="0"/>
    <d v="2010-05-21T00:00:00"/>
    <s v="May"/>
    <n v="2010"/>
    <n v="157274711"/>
    <d v="2010-06-17T00:00:00"/>
    <n v="5"/>
    <n v="27"/>
    <n v="9937"/>
    <n v="651.21"/>
    <n v="524.96"/>
    <n v="126.25"/>
    <n v="5216527.5199999996"/>
    <n v="1254546.25"/>
    <n v="-3961981.27"/>
    <n v="-0.75950548613227697"/>
  </r>
  <r>
    <s v="Sub-Saharan Africa"/>
    <s v="BENIN"/>
    <s v="Beverages"/>
    <s v="Offline"/>
    <x v="2"/>
    <d v="2012-07-14T00:00:00"/>
    <s v="Jul"/>
    <n v="2012"/>
    <n v="581120812"/>
    <d v="2012-08-16T00:00:00"/>
    <n v="5"/>
    <n v="33"/>
    <n v="5417"/>
    <n v="47.45"/>
    <n v="31.79"/>
    <n v="15.66"/>
    <n v="172206.43"/>
    <n v="84830.22"/>
    <n v="-87376.21"/>
    <n v="-0.50739226171752105"/>
  </r>
  <r>
    <s v="Sub-Saharan Africa"/>
    <s v="MALI"/>
    <s v="Fruits"/>
    <s v="Offline"/>
    <x v="3"/>
    <d v="2012-08-23T00:00:00"/>
    <s v="Aug"/>
    <n v="2012"/>
    <n v="171722590"/>
    <d v="2012-09-30T00:00:00"/>
    <n v="1"/>
    <n v="38"/>
    <n v="5385"/>
    <n v="9.33"/>
    <n v="6.92"/>
    <n v="2.41"/>
    <n v="37264.199999999997"/>
    <n v="12977.85"/>
    <n v="-24286.35"/>
    <n v="-0.65173410404624299"/>
  </r>
  <r>
    <s v="Europe"/>
    <s v="MOLDOVA"/>
    <s v="Office Supplies"/>
    <s v="Offline"/>
    <x v="2"/>
    <d v="2015-04-04T00:00:00"/>
    <s v="Apr"/>
    <n v="2015"/>
    <n v="458816373"/>
    <d v="2015-04-16T00:00:00"/>
    <n v="5"/>
    <n v="12"/>
    <n v="2815"/>
    <n v="651.21"/>
    <n v="524.96"/>
    <n v="126.25"/>
    <n v="1477762.4"/>
    <n v="355393.75"/>
    <n v="-1122368.6499999999"/>
    <n v="-0.75950548613227697"/>
  </r>
  <r>
    <s v="Asia"/>
    <s v="VIETNAM"/>
    <s v="Beverages"/>
    <s v="Offline"/>
    <x v="3"/>
    <d v="2014-08-16T00:00:00"/>
    <s v="Aug"/>
    <n v="2014"/>
    <n v="342450988"/>
    <d v="2014-08-29T00:00:00"/>
    <n v="6"/>
    <n v="13"/>
    <n v="7712"/>
    <n v="47.45"/>
    <n v="31.79"/>
    <n v="15.66"/>
    <n v="245164.48"/>
    <n v="120769.92"/>
    <n v="-124394.56"/>
    <n v="-0.50739226171752105"/>
  </r>
  <r>
    <s v="Europe"/>
    <s v="NETHERLANDS"/>
    <s v="Household"/>
    <s v="Offline"/>
    <x v="2"/>
    <d v="2013-08-18T00:00:00"/>
    <s v="Aug"/>
    <n v="2013"/>
    <n v="142987763"/>
    <d v="2013-01-09T00:00:00"/>
    <n v="4"/>
    <s v=""/>
    <n v="2112"/>
    <n v="668.27"/>
    <n v="502.54"/>
    <n v="165.73"/>
    <n v="1061364.48"/>
    <n v="350021.76"/>
    <n v="-711342.72"/>
    <n v="-0.67021530624427905"/>
  </r>
  <r>
    <s v="Middle East/North Africa"/>
    <s v="PAKISTAN"/>
    <s v="Clothes"/>
    <s v="Offline"/>
    <x v="2"/>
    <d v="2012-12-06T00:00:00"/>
    <s v="Dec"/>
    <n v="2012"/>
    <n v="251100528"/>
    <d v="2012-05-07T00:00:00"/>
    <n v="2"/>
    <s v=""/>
    <n v="5081"/>
    <n v="109.28"/>
    <n v="35.840000000000003"/>
    <n v="73.44"/>
    <n v="182103.04000000001"/>
    <n v="373148.64"/>
    <n v="191045.6"/>
    <n v="1.0491071428571399"/>
  </r>
  <r>
    <s v="Middle East/North Africa"/>
    <s v="TURKEY"/>
    <s v="Cosmetics"/>
    <s v="Online"/>
    <x v="2"/>
    <d v="2012-04-20T00:00:00"/>
    <s v="Apr"/>
    <n v="2012"/>
    <n v="677775609"/>
    <d v="2012-05-05T00:00:00"/>
    <n v="7"/>
    <n v="15"/>
    <n v="7719"/>
    <n v="437.2"/>
    <n v="263.33"/>
    <n v="173.87"/>
    <n v="2032644.27"/>
    <n v="1342102.53"/>
    <n v="-690541.74"/>
    <n v="-0.33972581931416901"/>
  </r>
  <r>
    <s v="Sub-Saharan Africa"/>
    <s v="DEMOCRATIC REPUBLIC OF THE CONGO"/>
    <s v="Snacks"/>
    <s v="Offline"/>
    <x v="0"/>
    <d v="2011-09-15T00:00:00"/>
    <s v="Sep"/>
    <n v="2011"/>
    <n v="604311835"/>
    <d v="2011-04-11T00:00:00"/>
    <n v="2"/>
    <s v=""/>
    <n v="8156"/>
    <n v="152.58000000000001"/>
    <n v="97.44"/>
    <n v="55.14"/>
    <n v="794720.64"/>
    <n v="449721.84"/>
    <n v="-344998.8"/>
    <n v="-0.43411330049261099"/>
  </r>
  <r>
    <s v="Sub-Saharan Africa"/>
    <s v="BOTSWANA"/>
    <s v="Office Supplies"/>
    <s v="Online"/>
    <x v="3"/>
    <d v="2010-03-26T00:00:00"/>
    <s v="Mar"/>
    <n v="2010"/>
    <n v="632320535"/>
    <d v="2010-03-28T00:00:00"/>
    <n v="1"/>
    <n v="2"/>
    <n v="6553"/>
    <n v="651.21"/>
    <n v="524.96"/>
    <n v="126.25"/>
    <n v="3440062.88"/>
    <n v="827316.25"/>
    <n v="-2612746.63"/>
    <n v="-0.75950548613227697"/>
  </r>
  <r>
    <s v="Central America"/>
    <s v="BARBADOS"/>
    <s v="Snacks"/>
    <s v="Online"/>
    <x v="2"/>
    <d v="2012-04-23T00:00:00"/>
    <s v="Apr"/>
    <n v="2012"/>
    <n v="533725535"/>
    <d v="2012-05-30T00:00:00"/>
    <n v="4"/>
    <n v="37"/>
    <n v="101"/>
    <n v="152.58000000000001"/>
    <n v="97.44"/>
    <n v="55.14"/>
    <n v="9841.44"/>
    <n v="5569.14"/>
    <n v="-4272.3"/>
    <n v="-0.43411330049261099"/>
  </r>
  <r>
    <s v="Sub-Saharan Africa"/>
    <s v="EQUATORIAL GUINEA"/>
    <s v="Personal Care"/>
    <s v="Online"/>
    <x v="2"/>
    <d v="2015-09-11T00:00:00"/>
    <s v="Sep"/>
    <n v="2015"/>
    <n v="600763165"/>
    <d v="2015-08-12T00:00:00"/>
    <n v="4"/>
    <s v=""/>
    <n v="8026"/>
    <n v="81.73"/>
    <n v="56.67"/>
    <n v="25.06"/>
    <n v="454833.42"/>
    <n v="201131.56"/>
    <n v="-253701.86"/>
    <n v="-0.55779071819304704"/>
  </r>
  <r>
    <s v="Australia/Oceania"/>
    <s v="EAST TIMOR"/>
    <s v="Vegetables"/>
    <s v="Offline"/>
    <x v="2"/>
    <d v="2016-01-24T00:00:00"/>
    <s v="Jan"/>
    <n v="2016"/>
    <n v="295982253"/>
    <d v="2016-08-03T00:00:00"/>
    <n v="4"/>
    <n v="192"/>
    <n v="6581"/>
    <n v="154.06"/>
    <n v="90.93"/>
    <n v="63.13"/>
    <n v="598410.32999999996"/>
    <n v="415458.53"/>
    <n v="-182951.8"/>
    <n v="-0.30572968217309998"/>
  </r>
  <r>
    <s v="Sub-Saharan Africa"/>
    <s v="THE GAMBIA"/>
    <s v="Meat"/>
    <s v="Offline"/>
    <x v="0"/>
    <d v="2016-10-10T00:00:00"/>
    <s v="Oct"/>
    <n v="2016"/>
    <n v="502244126"/>
    <d v="2016-10-17T00:00:00"/>
    <n v="2"/>
    <n v="7"/>
    <n v="4053"/>
    <n v="421.89"/>
    <n v="364.69"/>
    <n v="57.2"/>
    <n v="1478088.57"/>
    <n v="231831.6"/>
    <n v="-1246256.97"/>
    <n v="-0.84315445995228799"/>
  </r>
  <r>
    <s v="Middle East/North Africa"/>
    <s v="SOMALIA"/>
    <s v="Personal Care"/>
    <s v="Offline"/>
    <x v="2"/>
    <d v="2011-11-07T00:00:00"/>
    <s v="Nov"/>
    <n v="2011"/>
    <n v="372722613"/>
    <d v="2011-08-18T00:00:00"/>
    <n v="5"/>
    <s v=""/>
    <n v="5759"/>
    <n v="81.73"/>
    <n v="56.67"/>
    <n v="25.06"/>
    <n v="326362.53000000003"/>
    <n v="144320.54"/>
    <n v="-182041.99"/>
    <n v="-0.55779071819304704"/>
  </r>
  <r>
    <s v="Europe"/>
    <s v="ANDORRA"/>
    <s v="Snacks"/>
    <s v="Offline"/>
    <x v="1"/>
    <d v="2010-01-23T00:00:00"/>
    <s v="Jan"/>
    <n v="2010"/>
    <n v="480904042"/>
    <d v="2010-05-02T00:00:00"/>
    <n v="1"/>
    <n v="99"/>
    <n v="9048"/>
    <n v="152.58000000000001"/>
    <n v="97.44"/>
    <n v="55.14"/>
    <n v="881637.12"/>
    <n v="498906.72"/>
    <n v="-382730.4"/>
    <n v="-0.43411330049261099"/>
  </r>
  <r>
    <s v="Middle East/North Africa"/>
    <s v="EGYPT"/>
    <s v="Household"/>
    <s v="Offline"/>
    <x v="2"/>
    <d v="2011-06-11T00:00:00"/>
    <s v="Jun"/>
    <n v="2011"/>
    <n v="570587241"/>
    <d v="2011-08-11T00:00:00"/>
    <n v="5"/>
    <n v="61"/>
    <n v="8299"/>
    <n v="668.27"/>
    <n v="502.54"/>
    <n v="165.73"/>
    <n v="4170579.46"/>
    <n v="1375393.27"/>
    <n v="-2795186.19"/>
    <n v="-0.67021530624427905"/>
  </r>
  <r>
    <s v="Asia"/>
    <s v="SINGAPORE"/>
    <s v="Cereal"/>
    <s v="Offline"/>
    <x v="3"/>
    <d v="2017-05-27T00:00:00"/>
    <s v="May"/>
    <n v="2017"/>
    <n v="905883538"/>
    <d v="2017-02-07T00:00:00"/>
    <n v="3"/>
    <s v=""/>
    <n v="9925"/>
    <n v="205.7"/>
    <n v="117.11"/>
    <n v="88.59"/>
    <n v="1162316.75"/>
    <n v="879255.75"/>
    <n v="-283061"/>
    <n v="-0.24353172231235601"/>
  </r>
  <r>
    <s v="Central America"/>
    <s v="SAINT VINCENT AND THE GRENADINES"/>
    <s v="Vegetables"/>
    <s v="Offline"/>
    <x v="2"/>
    <d v="2016-12-13T00:00:00"/>
    <s v="Dec"/>
    <n v="2016"/>
    <n v="921216762"/>
    <d v="2017-01-14T00:00:00"/>
    <n v="7"/>
    <n v="32"/>
    <n v="7366"/>
    <n v="154.06"/>
    <n v="90.93"/>
    <n v="63.13"/>
    <n v="669790.38"/>
    <n v="465015.58"/>
    <n v="-204774.8"/>
    <n v="-0.30572968217309998"/>
  </r>
  <r>
    <s v="Europe"/>
    <s v="ARMENIA"/>
    <s v="Vegetables"/>
    <s v="Online"/>
    <x v="0"/>
    <d v="2016-07-12T00:00:00"/>
    <s v="Jul"/>
    <n v="2016"/>
    <n v="571323239"/>
    <d v="2017-01-01T00:00:00"/>
    <n v="1"/>
    <n v="173"/>
    <n v="6097"/>
    <n v="154.06"/>
    <n v="90.93"/>
    <n v="63.13"/>
    <n v="554400.21"/>
    <n v="384903.61"/>
    <n v="-169496.6"/>
    <n v="-0.30572968217309998"/>
  </r>
  <r>
    <s v="Sub-Saharan Africa"/>
    <s v="SENEGAL"/>
    <s v="Cosmetics"/>
    <s v="Online"/>
    <x v="0"/>
    <d v="2013-06-28T00:00:00"/>
    <s v="Jun"/>
    <n v="2013"/>
    <n v="781251800"/>
    <d v="2013-02-08T00:00:00"/>
    <n v="6"/>
    <s v=""/>
    <n v="8623"/>
    <n v="437.2"/>
    <n v="263.33"/>
    <n v="173.87"/>
    <n v="2270694.59"/>
    <n v="1499281.01"/>
    <n v="-771413.58"/>
    <n v="-0.33972581931416901"/>
  </r>
  <r>
    <s v="Asia"/>
    <s v="TAIWAN"/>
    <s v="Meat"/>
    <s v="Offline"/>
    <x v="1"/>
    <d v="2011-05-29T00:00:00"/>
    <s v="May"/>
    <n v="2011"/>
    <n v="296363770"/>
    <d v="2011-07-13T00:00:00"/>
    <n v="4"/>
    <n v="45"/>
    <n v="9480"/>
    <n v="421.89"/>
    <n v="364.69"/>
    <n v="57.2"/>
    <n v="3457261.2"/>
    <n v="542256"/>
    <n v="-2915005.2"/>
    <n v="-0.84315445995228799"/>
  </r>
  <r>
    <s v="Middle East/North Africa"/>
    <s v="LIBYA"/>
    <s v="Vegetables"/>
    <s v="Online"/>
    <x v="3"/>
    <d v="2012-09-26T00:00:00"/>
    <s v="Sep"/>
    <n v="2012"/>
    <n v="632332980"/>
    <d v="2012-10-25T00:00:00"/>
    <n v="5"/>
    <n v="29"/>
    <n v="236"/>
    <n v="154.06"/>
    <n v="90.93"/>
    <n v="63.13"/>
    <n v="21459.48"/>
    <n v="14898.68"/>
    <n v="-6560.8"/>
    <n v="-0.30572968217309998"/>
  </r>
  <r>
    <s v="Middle East/North Africa"/>
    <s v="AZERBAIJAN"/>
    <s v="Cosmetics"/>
    <s v="Offline"/>
    <x v="3"/>
    <d v="2013-01-14T00:00:00"/>
    <s v="Jan"/>
    <n v="2013"/>
    <n v="225145757"/>
    <d v="2013-05-02T00:00:00"/>
    <n v="5"/>
    <n v="108"/>
    <n v="4487"/>
    <n v="437.2"/>
    <n v="263.33"/>
    <n v="173.87"/>
    <n v="1181561.71"/>
    <n v="780154.69"/>
    <n v="-401407.02"/>
    <n v="-0.33972581931416901"/>
  </r>
  <r>
    <s v="Europe"/>
    <s v="ITALY"/>
    <s v="Snacks"/>
    <s v="Online"/>
    <x v="3"/>
    <d v="2012-09-16T00:00:00"/>
    <s v="Sep"/>
    <n v="2012"/>
    <n v="281100928"/>
    <d v="2012-03-11T00:00:00"/>
    <n v="1"/>
    <s v=""/>
    <n v="2866"/>
    <n v="152.58000000000001"/>
    <n v="97.44"/>
    <n v="55.14"/>
    <n v="279263.03999999998"/>
    <n v="158031.24"/>
    <n v="-121231.8"/>
    <n v="-0.43411330049261099"/>
  </r>
  <r>
    <s v="Middle East/North Africa"/>
    <s v="LIBYA"/>
    <s v="Snacks"/>
    <s v="Online"/>
    <x v="3"/>
    <d v="2013-03-22T00:00:00"/>
    <s v="Mar"/>
    <n v="2013"/>
    <n v="726809823"/>
    <d v="2013-05-05T00:00:00"/>
    <n v="1"/>
    <n v="44"/>
    <n v="8033"/>
    <n v="152.58000000000001"/>
    <n v="97.44"/>
    <n v="55.14"/>
    <n v="782735.52"/>
    <n v="442939.62"/>
    <n v="-339795.9"/>
    <n v="-0.43411330049261099"/>
  </r>
  <r>
    <s v="Europe"/>
    <s v="CROATIA"/>
    <s v="Household"/>
    <s v="Online"/>
    <x v="2"/>
    <d v="2013-04-26T00:00:00"/>
    <s v="Apr"/>
    <n v="2013"/>
    <n v="659196269"/>
    <d v="2013-01-06T00:00:00"/>
    <n v="1"/>
    <s v=""/>
    <n v="9680"/>
    <n v="668.27"/>
    <n v="502.54"/>
    <n v="165.73"/>
    <n v="4864587.2"/>
    <n v="1604266.4"/>
    <n v="-3260320.8"/>
    <n v="-0.67021530624427905"/>
  </r>
  <r>
    <s v="Europe"/>
    <s v="BULGARIA"/>
    <s v="Personal Care"/>
    <s v="Offline"/>
    <x v="3"/>
    <d v="2012-10-24T00:00:00"/>
    <s v="Oct"/>
    <n v="2012"/>
    <n v="595496594"/>
    <d v="2012-04-11T00:00:00"/>
    <n v="4"/>
    <s v=""/>
    <n v="9530"/>
    <n v="81.73"/>
    <n v="56.67"/>
    <n v="25.06"/>
    <n v="540065.1"/>
    <n v="238821.8"/>
    <n v="-301243.3"/>
    <n v="-0.55779071819304704"/>
  </r>
  <r>
    <s v="Middle East/North Africa"/>
    <s v="EGYPT"/>
    <s v="Cosmetics"/>
    <s v="Offline"/>
    <x v="1"/>
    <d v="2016-05-14T00:00:00"/>
    <s v="May"/>
    <n v="2016"/>
    <n v="223259627"/>
    <d v="2016-03-07T00:00:00"/>
    <n v="2"/>
    <s v=""/>
    <n v="6340"/>
    <n v="437.2"/>
    <n v="263.33"/>
    <n v="173.87"/>
    <n v="1669512.2"/>
    <n v="1102335.8"/>
    <n v="-567176.4"/>
    <n v="-0.33972581931416901"/>
  </r>
  <r>
    <s v="Sub-Saharan Africa"/>
    <s v="GUINEA-BISSAU"/>
    <s v="Vegetables"/>
    <s v="Online"/>
    <x v="3"/>
    <d v="2014-07-25T00:00:00"/>
    <s v="Jul"/>
    <n v="2014"/>
    <n v="650346696"/>
    <d v="2014-03-09T00:00:00"/>
    <n v="1"/>
    <s v=""/>
    <n v="894"/>
    <n v="154.06"/>
    <n v="90.93"/>
    <n v="63.13"/>
    <n v="81291.42"/>
    <n v="56438.22"/>
    <n v="-24853.200000000001"/>
    <n v="-0.30572968217309998"/>
  </r>
  <r>
    <s v="Europe"/>
    <s v="IRELAND"/>
    <s v="Personal Care"/>
    <s v="Offline"/>
    <x v="3"/>
    <d v="2010-05-30T00:00:00"/>
    <s v="May"/>
    <n v="2010"/>
    <n v="354931628"/>
    <d v="2010-08-06T00:00:00"/>
    <n v="6"/>
    <n v="68"/>
    <n v="1011"/>
    <n v="81.73"/>
    <n v="56.67"/>
    <n v="25.06"/>
    <n v="57293.37"/>
    <n v="25335.66"/>
    <n v="-31957.71"/>
    <n v="-0.55779071819304704"/>
  </r>
  <r>
    <s v="Middle East/North Africa"/>
    <s v="AFGHANISTAN"/>
    <s v="Snacks"/>
    <s v="Online"/>
    <x v="0"/>
    <d v="2015-07-19T00:00:00"/>
    <s v="Jul"/>
    <n v="2015"/>
    <n v="135500752"/>
    <d v="2015-07-21T00:00:00"/>
    <n v="3"/>
    <n v="2"/>
    <n v="6539"/>
    <n v="152.58000000000001"/>
    <n v="97.44"/>
    <n v="55.14"/>
    <n v="637160.16"/>
    <n v="360560.46"/>
    <n v="-276599.7"/>
    <n v="-0.43411330049261099"/>
  </r>
  <r>
    <s v="Central America"/>
    <s v="HONDURAS"/>
    <s v="Cereal"/>
    <s v="Online"/>
    <x v="3"/>
    <d v="2016-07-03T00:00:00"/>
    <s v="Jul"/>
    <n v="2016"/>
    <n v="860852897"/>
    <d v="2016-04-25T00:00:00"/>
    <n v="2"/>
    <s v=""/>
    <n v="4357"/>
    <n v="205.7"/>
    <n v="117.11"/>
    <n v="88.59"/>
    <n v="510248.27"/>
    <n v="385986.63"/>
    <n v="-124261.64"/>
    <n v="-0.24353172231235601"/>
  </r>
  <r>
    <s v="Middle East/North Africa"/>
    <s v="QATAR"/>
    <s v="Vegetables"/>
    <s v="Offline"/>
    <x v="3"/>
    <d v="2014-09-23T00:00:00"/>
    <s v="Sep"/>
    <n v="2014"/>
    <n v="320099389"/>
    <d v="2014-02-11T00:00:00"/>
    <n v="3"/>
    <s v=""/>
    <n v="3377"/>
    <n v="154.06"/>
    <n v="90.93"/>
    <n v="63.13"/>
    <n v="307070.61"/>
    <n v="213190.01"/>
    <n v="-93880.600000000093"/>
    <n v="-0.30572968217309998"/>
  </r>
  <r>
    <s v="Sub-Saharan Africa"/>
    <s v="MALI"/>
    <s v="Office Supplies"/>
    <s v="Offline"/>
    <x v="0"/>
    <d v="2010-11-16T00:00:00"/>
    <s v="Nov"/>
    <n v="2010"/>
    <n v="872664058"/>
    <d v="2010-11-25T00:00:00"/>
    <n v="5"/>
    <n v="9"/>
    <n v="9542"/>
    <n v="651.21"/>
    <n v="524.96"/>
    <n v="126.25"/>
    <n v="5009168.32"/>
    <n v="1204677.5"/>
    <n v="-3804490.82"/>
    <n v="-0.75950548613227697"/>
  </r>
  <r>
    <s v="Asia"/>
    <s v="MALAYSIA"/>
    <s v="Cereal"/>
    <s v="Offline"/>
    <x v="3"/>
    <d v="2012-12-16T00:00:00"/>
    <s v="Dec"/>
    <n v="2012"/>
    <n v="898283231"/>
    <d v="2012-12-18T00:00:00"/>
    <n v="3"/>
    <n v="2"/>
    <n v="825"/>
    <n v="205.7"/>
    <n v="117.11"/>
    <n v="88.59"/>
    <n v="96615.75"/>
    <n v="73086.75"/>
    <n v="-23529"/>
    <n v="-0.24353172231235601"/>
  </r>
  <r>
    <s v="Asia"/>
    <s v="TURKMENISTAN"/>
    <s v="Cereal"/>
    <s v="Online"/>
    <x v="2"/>
    <d v="2011-11-06T00:00:00"/>
    <s v="Nov"/>
    <n v="2011"/>
    <n v="647005736"/>
    <d v="2011-12-06T00:00:00"/>
    <n v="3"/>
    <n v="30"/>
    <n v="2230"/>
    <n v="205.7"/>
    <n v="117.11"/>
    <n v="88.59"/>
    <n v="261155.3"/>
    <n v="197555.7"/>
    <n v="-63599.6"/>
    <n v="-0.24353172231235601"/>
  </r>
  <r>
    <s v="Australia/Oceania"/>
    <s v="SOLOMON ISLANDS"/>
    <s v="Beverages"/>
    <s v="Online"/>
    <x v="1"/>
    <d v="2012-12-30T00:00:00"/>
    <s v="Dec"/>
    <n v="2012"/>
    <n v="889192903"/>
    <d v="2013-01-01T00:00:00"/>
    <n v="3"/>
    <n v="2"/>
    <n v="795"/>
    <n v="47.45"/>
    <n v="31.79"/>
    <n v="15.66"/>
    <n v="25273.05"/>
    <n v="12449.7"/>
    <n v="-12823.35"/>
    <n v="-0.50739226171752105"/>
  </r>
  <r>
    <s v="Asia"/>
    <s v="BHUTAN"/>
    <s v="Fruits"/>
    <s v="Online"/>
    <x v="2"/>
    <d v="2014-02-01T00:00:00"/>
    <s v="Feb"/>
    <n v="2014"/>
    <n v="665518558"/>
    <d v="2014-02-14T00:00:00"/>
    <n v="6"/>
    <n v="13"/>
    <n v="585"/>
    <n v="9.33"/>
    <n v="6.92"/>
    <n v="2.41"/>
    <n v="4048.2"/>
    <n v="1409.85"/>
    <n v="-2638.35"/>
    <n v="-0.65173410404624299"/>
  </r>
  <r>
    <s v="Europe"/>
    <s v="SPAIN"/>
    <s v="Meat"/>
    <s v="Offline"/>
    <x v="1"/>
    <d v="2011-11-29T00:00:00"/>
    <s v="Nov"/>
    <n v="2011"/>
    <n v="436969029"/>
    <d v="2011-12-17T00:00:00"/>
    <n v="7"/>
    <n v="18"/>
    <n v="7701"/>
    <n v="421.89"/>
    <n v="364.69"/>
    <n v="57.2"/>
    <n v="2808477.69"/>
    <n v="440497.2"/>
    <n v="-2367980.4900000002"/>
    <n v="-0.84315445995228799"/>
  </r>
  <r>
    <s v="Asia"/>
    <s v="TAIWAN"/>
    <s v="Cosmetics"/>
    <s v="Online"/>
    <x v="3"/>
    <d v="2016-01-08T00:00:00"/>
    <s v="Jan"/>
    <n v="2016"/>
    <n v="734843146"/>
    <d v="2016-08-17T00:00:00"/>
    <n v="4"/>
    <n v="222"/>
    <n v="5272"/>
    <n v="437.2"/>
    <n v="263.33"/>
    <n v="173.87"/>
    <n v="1388275.76"/>
    <n v="916642.64"/>
    <n v="-471633.12"/>
    <n v="-0.33972581931416901"/>
  </r>
  <r>
    <s v="Europe"/>
    <s v="MOLDOVA"/>
    <s v="Vegetables"/>
    <s v="Online"/>
    <x v="2"/>
    <d v="2016-03-28T00:00:00"/>
    <s v="Mar"/>
    <n v="2016"/>
    <n v="810752236"/>
    <d v="2016-04-05T00:00:00"/>
    <n v="3"/>
    <n v="8"/>
    <n v="8458"/>
    <n v="154.06"/>
    <n v="90.93"/>
    <n v="63.13"/>
    <n v="769085.94"/>
    <n v="533953.54"/>
    <n v="-235132.4"/>
    <n v="-0.30572968217309998"/>
  </r>
  <r>
    <s v="Europe"/>
    <s v="ITALY"/>
    <s v="Office Supplies"/>
    <s v="Offline"/>
    <x v="1"/>
    <d v="2011-08-07T00:00:00"/>
    <s v="Aug"/>
    <n v="2011"/>
    <n v="886620128"/>
    <d v="2011-07-25T00:00:00"/>
    <n v="2"/>
    <s v=""/>
    <n v="9453"/>
    <n v="651.21"/>
    <n v="524.96"/>
    <n v="126.25"/>
    <n v="4962446.88"/>
    <n v="1193441.25"/>
    <n v="-3769005.63"/>
    <n v="-0.75950548613227697"/>
  </r>
  <r>
    <s v="Sub-Saharan Africa"/>
    <s v="MOZAMBIQUE"/>
    <s v="Meat"/>
    <s v="Online"/>
    <x v="0"/>
    <d v="2011-11-09T00:00:00"/>
    <s v="Nov"/>
    <n v="2011"/>
    <n v="804683148"/>
    <d v="2011-09-19T00:00:00"/>
    <n v="2"/>
    <s v=""/>
    <n v="2480"/>
    <n v="421.89"/>
    <n v="364.69"/>
    <n v="57.2"/>
    <n v="904431.2"/>
    <n v="141856"/>
    <n v="-762575.2"/>
    <n v="-0.84315445995228799"/>
  </r>
  <r>
    <s v="Australia/Oceania"/>
    <s v="SOLOMON ISLANDS"/>
    <s v="Household"/>
    <s v="Online"/>
    <x v="2"/>
    <d v="2015-02-10T00:00:00"/>
    <s v="Feb"/>
    <n v="2015"/>
    <n v="477490127"/>
    <d v="2015-03-10T00:00:00"/>
    <n v="3"/>
    <n v="28"/>
    <n v="8794"/>
    <n v="668.27"/>
    <n v="502.54"/>
    <n v="165.73"/>
    <n v="4419336.76"/>
    <n v="1457429.62"/>
    <n v="-2961907.14"/>
    <n v="-0.67021530624427905"/>
  </r>
  <r>
    <s v="Australia/Oceania"/>
    <s v="TONGA"/>
    <s v="Snacks"/>
    <s v="Online"/>
    <x v="3"/>
    <d v="2016-03-03T00:00:00"/>
    <s v="Mar"/>
    <n v="2016"/>
    <n v="337902390"/>
    <d v="2016-04-21T00:00:00"/>
    <n v="5"/>
    <n v="49"/>
    <n v="1681"/>
    <n v="152.58000000000001"/>
    <n v="97.44"/>
    <n v="55.14"/>
    <n v="163796.64000000001"/>
    <n v="92690.34"/>
    <n v="-71106.3"/>
    <n v="-0.43411330049261099"/>
  </r>
  <r>
    <s v="Europe"/>
    <s v="FINLAND"/>
    <s v="Cereal"/>
    <s v="Offline"/>
    <x v="0"/>
    <d v="2010-10-04T00:00:00"/>
    <s v="Oct"/>
    <n v="2010"/>
    <n v="889093768"/>
    <d v="2010-05-20T00:00:00"/>
    <n v="5"/>
    <s v=""/>
    <n v="1458"/>
    <n v="205.7"/>
    <n v="117.11"/>
    <n v="88.59"/>
    <n v="170746.38"/>
    <n v="129164.22"/>
    <n v="-41582.160000000003"/>
    <n v="-0.24353172231235601"/>
  </r>
  <r>
    <s v="Europe"/>
    <s v="POLAND"/>
    <s v="Cereal"/>
    <s v="Online"/>
    <x v="1"/>
    <d v="2011-06-08T00:00:00"/>
    <s v="Jun"/>
    <n v="2011"/>
    <n v="454550588"/>
    <d v="2011-06-09T00:00:00"/>
    <n v="5"/>
    <n v="1"/>
    <n v="475"/>
    <n v="205.7"/>
    <n v="117.11"/>
    <n v="88.59"/>
    <n v="55627.25"/>
    <n v="42080.25"/>
    <n v="-13547"/>
    <n v="-0.24353172231235601"/>
  </r>
  <r>
    <s v="Asia"/>
    <s v="TURKMENISTAN"/>
    <s v="Clothes"/>
    <s v="Offline"/>
    <x v="3"/>
    <d v="2015-10-24T00:00:00"/>
    <s v="Oct"/>
    <n v="2015"/>
    <n v="128071677"/>
    <d v="2015-07-11T00:00:00"/>
    <n v="7"/>
    <s v=""/>
    <n v="8110"/>
    <n v="109.28"/>
    <n v="35.840000000000003"/>
    <n v="73.44"/>
    <n v="290662.40000000002"/>
    <n v="595598.4"/>
    <n v="304936"/>
    <n v="1.0491071428571399"/>
  </r>
  <r>
    <s v="Asia"/>
    <s v="NORTH KOREA"/>
    <s v="Personal Care"/>
    <s v="Online"/>
    <x v="0"/>
    <d v="2012-01-30T00:00:00"/>
    <s v="Jan"/>
    <n v="2012"/>
    <n v="623768365"/>
    <d v="2012-03-16T00:00:00"/>
    <n v="6"/>
    <n v="46"/>
    <n v="5776"/>
    <n v="81.73"/>
    <n v="56.67"/>
    <n v="25.06"/>
    <n v="327325.92"/>
    <n v="144746.56"/>
    <n v="-182579.36"/>
    <n v="-0.55779071819304704"/>
  </r>
  <r>
    <s v="Europe"/>
    <s v="AUSTRIA"/>
    <s v="Office Supplies"/>
    <s v="Online"/>
    <x v="2"/>
    <d v="2017-02-18T00:00:00"/>
    <s v="Feb"/>
    <n v="2017"/>
    <n v="926064479"/>
    <d v="2017-10-03T00:00:00"/>
    <n v="3"/>
    <n v="227"/>
    <n v="1913"/>
    <n v="651.21"/>
    <n v="524.96"/>
    <n v="126.25"/>
    <n v="1004248.48"/>
    <n v="241516.25"/>
    <n v="-762732.23"/>
    <n v="-0.75950548613227697"/>
  </r>
  <r>
    <s v="Sub-Saharan Africa"/>
    <s v="MALI"/>
    <s v="Personal Care"/>
    <s v="Online"/>
    <x v="3"/>
    <d v="2010-11-28T00:00:00"/>
    <s v="Nov"/>
    <n v="2010"/>
    <n v="539696347"/>
    <d v="2011-11-01T00:00:00"/>
    <n v="3"/>
    <n v="338"/>
    <n v="6997"/>
    <n v="81.73"/>
    <n v="56.67"/>
    <n v="25.06"/>
    <n v="396519.99"/>
    <n v="175344.82"/>
    <n v="-221175.17"/>
    <n v="-0.55779071819304704"/>
  </r>
  <r>
    <s v="Australia/Oceania"/>
    <s v="SAMOA"/>
    <s v="Household"/>
    <s v="Offline"/>
    <x v="2"/>
    <d v="2016-01-18T00:00:00"/>
    <s v="Jan"/>
    <n v="2016"/>
    <n v="839712798"/>
    <d v="2016-01-31T00:00:00"/>
    <n v="1"/>
    <n v="13"/>
    <n v="8532"/>
    <n v="668.27"/>
    <n v="502.54"/>
    <n v="165.73"/>
    <n v="4287671.28"/>
    <n v="1414008.36"/>
    <n v="-2873662.92"/>
    <n v="-0.67021530624427905"/>
  </r>
  <r>
    <s v="Asia"/>
    <s v="INDONESIA"/>
    <s v="Beverages"/>
    <s v="Offline"/>
    <x v="1"/>
    <d v="2010-10-31T00:00:00"/>
    <s v="Oct"/>
    <n v="2010"/>
    <n v="121475160"/>
    <d v="2010-08-12T00:00:00"/>
    <n v="5"/>
    <s v=""/>
    <n v="6054"/>
    <n v="47.45"/>
    <n v="31.79"/>
    <n v="15.66"/>
    <n v="192456.66"/>
    <n v="94805.64"/>
    <n v="-97651.02"/>
    <n v="-0.50739226171752105"/>
  </r>
  <r>
    <s v="Central America"/>
    <s v="JAMAICA"/>
    <s v="Clothes"/>
    <s v="Online"/>
    <x v="3"/>
    <d v="2016-01-04T00:00:00"/>
    <s v="Jan"/>
    <n v="2016"/>
    <n v="350657260"/>
    <d v="2016-04-15T00:00:00"/>
    <n v="6"/>
    <n v="102"/>
    <n v="6130"/>
    <n v="109.28"/>
    <n v="35.840000000000003"/>
    <n v="73.44"/>
    <n v="219699.20000000001"/>
    <n v="450187.2"/>
    <n v="230488"/>
    <n v="1.0491071428571399"/>
  </r>
  <r>
    <s v="Europe"/>
    <s v="ANDORRA"/>
    <s v="Fruits"/>
    <s v="Offline"/>
    <x v="1"/>
    <d v="2016-06-29T00:00:00"/>
    <s v="Jun"/>
    <n v="2016"/>
    <n v="413245427"/>
    <d v="2016-02-07T00:00:00"/>
    <n v="1"/>
    <s v=""/>
    <n v="7360"/>
    <n v="9.33"/>
    <n v="6.92"/>
    <n v="2.41"/>
    <n v="50931.199999999997"/>
    <n v="17737.599999999999"/>
    <n v="-33193.599999999999"/>
    <n v="-0.65173410404624299"/>
  </r>
  <r>
    <s v="Sub-Saharan Africa"/>
    <s v="ZIMBABWE"/>
    <s v="Household"/>
    <s v="Offline"/>
    <x v="0"/>
    <d v="2015-03-10T00:00:00"/>
    <s v="Mar"/>
    <n v="2015"/>
    <n v="165538489"/>
    <d v="2015-08-10T00:00:00"/>
    <n v="2"/>
    <n v="153"/>
    <n v="5372"/>
    <n v="668.27"/>
    <n v="502.54"/>
    <n v="165.73"/>
    <n v="2699644.88"/>
    <n v="890301.56"/>
    <n v="-1809343.32"/>
    <n v="-0.67021530624427905"/>
  </r>
  <r>
    <s v="Europe"/>
    <s v="FINLAND"/>
    <s v="Beverages"/>
    <s v="Online"/>
    <x v="3"/>
    <d v="2011-09-18T00:00:00"/>
    <s v="Sep"/>
    <n v="2011"/>
    <n v="884147775"/>
    <d v="2011-10-19T00:00:00"/>
    <n v="4"/>
    <n v="31"/>
    <n v="7829"/>
    <n v="47.45"/>
    <n v="31.79"/>
    <n v="15.66"/>
    <n v="248883.91"/>
    <n v="122602.14"/>
    <n v="-126281.77"/>
    <n v="-0.50739226171752105"/>
  </r>
  <r>
    <s v="Sub-Saharan Africa"/>
    <s v="GUINEA"/>
    <s v="Cosmetics"/>
    <s v="Online"/>
    <x v="1"/>
    <d v="2014-06-24T00:00:00"/>
    <s v="Jun"/>
    <n v="2014"/>
    <n v="315997111"/>
    <d v="2014-07-25T00:00:00"/>
    <n v="6"/>
    <n v="31"/>
    <n v="9422"/>
    <n v="437.2"/>
    <n v="263.33"/>
    <n v="173.87"/>
    <n v="2481095.2599999998"/>
    <n v="1638203.14"/>
    <n v="-842892.12"/>
    <n v="-0.33972581931416901"/>
  </r>
  <r>
    <s v="Europe"/>
    <s v="ANDORRA"/>
    <s v="Cosmetics"/>
    <s v="Online"/>
    <x v="1"/>
    <d v="2012-06-30T00:00:00"/>
    <s v="Jun"/>
    <n v="2012"/>
    <n v="328322827"/>
    <d v="2012-07-19T00:00:00"/>
    <n v="5"/>
    <n v="19"/>
    <n v="6876"/>
    <n v="437.2"/>
    <n v="263.33"/>
    <n v="173.87"/>
    <n v="1810657.08"/>
    <n v="1195530.1200000001"/>
    <n v="-615126.96"/>
    <n v="-0.33972581931416901"/>
  </r>
  <r>
    <s v="Europe"/>
    <s v="GERMANY"/>
    <s v="Snacks"/>
    <s v="Online"/>
    <x v="3"/>
    <d v="2014-03-22T00:00:00"/>
    <s v="Mar"/>
    <n v="2014"/>
    <n v="158673751"/>
    <d v="2014-10-05T00:00:00"/>
    <n v="1"/>
    <n v="197"/>
    <n v="3944"/>
    <n v="152.58000000000001"/>
    <n v="97.44"/>
    <n v="55.14"/>
    <n v="384303.35999999999"/>
    <n v="217472.16"/>
    <n v="-166831.20000000001"/>
    <n v="-0.43411330049261099"/>
  </r>
  <r>
    <s v="Europe"/>
    <s v="ITALY"/>
    <s v="Snacks"/>
    <s v="Offline"/>
    <x v="2"/>
    <d v="2014-07-01T00:00:00"/>
    <s v="Jul"/>
    <n v="2014"/>
    <n v="464911210"/>
    <d v="2014-10-02T00:00:00"/>
    <n v="5"/>
    <n v="93"/>
    <n v="6413"/>
    <n v="152.58000000000001"/>
    <n v="97.44"/>
    <n v="55.14"/>
    <n v="624882.72"/>
    <n v="353612.82"/>
    <n v="-271269.90000000002"/>
    <n v="-0.43411330049261099"/>
  </r>
  <r>
    <s v="Asia"/>
    <s v="TAIWAN"/>
    <s v="Baby Food"/>
    <s v="Online"/>
    <x v="2"/>
    <d v="2011-10-02T00:00:00"/>
    <s v="Oct"/>
    <n v="2011"/>
    <n v="175209033"/>
    <d v="2011-10-03T00:00:00"/>
    <n v="2"/>
    <n v="1"/>
    <n v="7101"/>
    <n v="255.28"/>
    <n v="159.41999999999999"/>
    <n v="95.86"/>
    <n v="1132041.42"/>
    <n v="680701.86"/>
    <n v="-451339.56"/>
    <n v="-0.39869527035503699"/>
  </r>
  <r>
    <s v="Middle East/North Africa"/>
    <s v="MOROCCO"/>
    <s v="Household"/>
    <s v="Online"/>
    <x v="2"/>
    <d v="2013-09-05T00:00:00"/>
    <s v="Sep"/>
    <n v="2013"/>
    <n v="538053548"/>
    <d v="2013-06-27T00:00:00"/>
    <n v="5"/>
    <s v=""/>
    <n v="856"/>
    <n v="668.27"/>
    <n v="502.54"/>
    <n v="165.73"/>
    <n v="430174.24"/>
    <n v="141864.88"/>
    <n v="-288309.36"/>
    <n v="-0.67021530624427905"/>
  </r>
  <r>
    <s v="Sub-Saharan Africa"/>
    <s v="REPUBLIC OF THE CONGO"/>
    <s v="Personal Care"/>
    <s v="Online"/>
    <x v="3"/>
    <d v="2010-09-26T00:00:00"/>
    <s v="Sep"/>
    <n v="2010"/>
    <n v="172243583"/>
    <d v="2010-09-27T00:00:00"/>
    <n v="2"/>
    <n v="1"/>
    <n v="9559"/>
    <n v="81.73"/>
    <n v="56.67"/>
    <n v="25.06"/>
    <n v="541708.53"/>
    <n v="239548.54"/>
    <n v="-302159.99"/>
    <n v="-0.55779071819304704"/>
  </r>
  <r>
    <s v="Central America"/>
    <s v="THE BAHAMAS"/>
    <s v="Baby Food"/>
    <s v="Offline"/>
    <x v="3"/>
    <d v="2017-01-13T00:00:00"/>
    <s v="Jan"/>
    <n v="2017"/>
    <n v="916890466"/>
    <d v="2017-01-16T00:00:00"/>
    <n v="2"/>
    <n v="3"/>
    <n v="7119"/>
    <n v="255.28"/>
    <n v="159.41999999999999"/>
    <n v="95.86"/>
    <n v="1134910.98"/>
    <n v="682427.34"/>
    <n v="-452483.64"/>
    <n v="-0.39869527035503699"/>
  </r>
  <r>
    <s v="Asia"/>
    <s v="MALDIVES"/>
    <s v="Office Supplies"/>
    <s v="Online"/>
    <x v="0"/>
    <d v="2013-04-01T00:00:00"/>
    <s v="Apr"/>
    <n v="2013"/>
    <n v="181418025"/>
    <d v="2013-01-17T00:00:00"/>
    <n v="5"/>
    <s v=""/>
    <n v="4480"/>
    <n v="651.21"/>
    <n v="524.96"/>
    <n v="126.25"/>
    <n v="2351820.7999999998"/>
    <n v="565600"/>
    <n v="-1786220.8"/>
    <n v="-0.75950548613227697"/>
  </r>
  <r>
    <s v="Europe"/>
    <s v="SERBIA"/>
    <s v="Beverages"/>
    <s v="Online"/>
    <x v="1"/>
    <d v="2010-12-10T00:00:00"/>
    <s v="Dec"/>
    <n v="2010"/>
    <n v="395562589"/>
    <d v="2010-01-12T00:00:00"/>
    <n v="3"/>
    <s v=""/>
    <n v="4615"/>
    <n v="47.45"/>
    <n v="31.79"/>
    <n v="15.66"/>
    <n v="146710.85"/>
    <n v="72270.899999999994"/>
    <n v="-74439.95"/>
    <n v="-0.50739226171752105"/>
  </r>
  <r>
    <s v="Europe"/>
    <s v="ITALY"/>
    <s v="Baby Food"/>
    <s v="Offline"/>
    <x v="3"/>
    <d v="2012-01-03T00:00:00"/>
    <s v="Jan"/>
    <n v="2012"/>
    <n v="459372985"/>
    <d v="2012-03-22T00:00:00"/>
    <n v="5"/>
    <n v="79"/>
    <n v="7529"/>
    <n v="255.28"/>
    <n v="159.41999999999999"/>
    <n v="95.86"/>
    <n v="1200273.18"/>
    <n v="721729.94"/>
    <n v="-478543.24"/>
    <n v="-0.39869527035503699"/>
  </r>
  <r>
    <s v="Europe"/>
    <s v="ARMENIA"/>
    <s v="Meat"/>
    <s v="Online"/>
    <x v="2"/>
    <d v="2012-06-25T00:00:00"/>
    <s v="Jun"/>
    <n v="2012"/>
    <n v="693210542"/>
    <d v="2012-08-13T00:00:00"/>
    <n v="2"/>
    <n v="49"/>
    <n v="5259"/>
    <n v="421.89"/>
    <n v="364.69"/>
    <n v="57.2"/>
    <n v="1917904.71"/>
    <n v="300814.8"/>
    <n v="-1617089.91"/>
    <n v="-0.84315445995228799"/>
  </r>
  <r>
    <s v="Asia"/>
    <s v="KYRGYZSTAN"/>
    <s v="Personal Care"/>
    <s v="Offline"/>
    <x v="2"/>
    <d v="2011-11-24T00:00:00"/>
    <s v="Nov"/>
    <n v="2011"/>
    <n v="587749087"/>
    <d v="2012-07-01T00:00:00"/>
    <n v="1"/>
    <n v="220"/>
    <n v="6871"/>
    <n v="81.73"/>
    <n v="56.67"/>
    <n v="25.06"/>
    <n v="389379.57"/>
    <n v="172187.26"/>
    <n v="-217192.31"/>
    <n v="-0.55779071819304704"/>
  </r>
  <r>
    <s v="Europe"/>
    <s v="SWEDEN"/>
    <s v="Fruits"/>
    <s v="Offline"/>
    <x v="2"/>
    <d v="2011-08-22T00:00:00"/>
    <s v="Aug"/>
    <n v="2011"/>
    <n v="153974950"/>
    <d v="2011-09-20T00:00:00"/>
    <n v="3"/>
    <n v="29"/>
    <n v="3464"/>
    <n v="9.33"/>
    <n v="6.92"/>
    <n v="2.41"/>
    <n v="23970.880000000001"/>
    <n v="8348.24"/>
    <n v="-15622.64"/>
    <n v="-0.65173410404624299"/>
  </r>
  <r>
    <s v="Sub-Saharan Africa"/>
    <s v="KENYA"/>
    <s v="Vegetables"/>
    <s v="Online"/>
    <x v="2"/>
    <d v="2010-03-23T00:00:00"/>
    <s v="Mar"/>
    <n v="2010"/>
    <n v="373186957"/>
    <d v="2010-07-04T00:00:00"/>
    <n v="1"/>
    <n v="103"/>
    <n v="3169"/>
    <n v="154.06"/>
    <n v="90.93"/>
    <n v="63.13"/>
    <n v="288157.17"/>
    <n v="200058.97"/>
    <n v="-88098.200000000099"/>
    <n v="-0.30572968217310098"/>
  </r>
  <r>
    <s v="Australia/Oceania"/>
    <s v="FEDERATED STATES OF MICRONESIA"/>
    <s v="Personal Care"/>
    <s v="Offline"/>
    <x v="0"/>
    <d v="2014-10-17T00:00:00"/>
    <s v="Oct"/>
    <n v="2014"/>
    <n v="946996438"/>
    <d v="2014-11-13T00:00:00"/>
    <n v="5"/>
    <n v="27"/>
    <n v="6145"/>
    <n v="81.73"/>
    <n v="56.67"/>
    <n v="25.06"/>
    <n v="348237.15"/>
    <n v="153993.70000000001"/>
    <n v="-194243.45"/>
    <n v="-0.55779071819304704"/>
  </r>
  <r>
    <s v="Europe"/>
    <s v="ROMANIA"/>
    <s v="Snacks"/>
    <s v="Online"/>
    <x v="3"/>
    <d v="2014-08-18T00:00:00"/>
    <s v="Aug"/>
    <n v="2014"/>
    <n v="747327220"/>
    <d v="2014-09-15T00:00:00"/>
    <n v="2"/>
    <n v="28"/>
    <n v="9587"/>
    <n v="152.58000000000001"/>
    <n v="97.44"/>
    <n v="55.14"/>
    <n v="934157.28"/>
    <n v="528627.18000000005"/>
    <n v="-405530.1"/>
    <n v="-0.43411330049261099"/>
  </r>
  <r>
    <s v="Sub-Saharan Africa"/>
    <s v="BOTSWANA"/>
    <s v="Household"/>
    <s v="Offline"/>
    <x v="3"/>
    <d v="2015-03-23T00:00:00"/>
    <s v="Mar"/>
    <n v="2015"/>
    <n v="966415631"/>
    <d v="2015-07-05T00:00:00"/>
    <n v="1"/>
    <n v="104"/>
    <n v="2716"/>
    <n v="668.27"/>
    <n v="502.54"/>
    <n v="165.73"/>
    <n v="1364898.64"/>
    <n v="450122.68"/>
    <n v="-914775.96"/>
    <n v="-0.67021530624427905"/>
  </r>
  <r>
    <s v="Europe"/>
    <s v="BOSNIA AND HERZEGOVINA"/>
    <s v="Clothes"/>
    <s v="Online"/>
    <x v="0"/>
    <d v="2011-10-10T00:00:00"/>
    <s v="Oct"/>
    <n v="2011"/>
    <n v="166810500"/>
    <d v="2011-11-21T00:00:00"/>
    <n v="2"/>
    <n v="42"/>
    <n v="1789"/>
    <n v="109.28"/>
    <n v="35.840000000000003"/>
    <n v="73.44"/>
    <n v="64117.760000000002"/>
    <n v="131384.16"/>
    <n v="67266.399999999994"/>
    <n v="1.0491071428571399"/>
  </r>
  <r>
    <s v="Australia/Oceania"/>
    <s v="SAMOA"/>
    <s v="Meat"/>
    <s v="Offline"/>
    <x v="3"/>
    <d v="2015-08-09T00:00:00"/>
    <s v="Aug"/>
    <n v="2015"/>
    <n v="131373155"/>
    <d v="2015-10-24T00:00:00"/>
    <n v="7"/>
    <n v="76"/>
    <n v="5091"/>
    <n v="421.89"/>
    <n v="364.69"/>
    <n v="57.2"/>
    <n v="1856636.79"/>
    <n v="291205.2"/>
    <n v="-1565431.59"/>
    <n v="-0.84315445995228799"/>
  </r>
  <r>
    <s v="Sub-Saharan Africa"/>
    <s v="COMOROS"/>
    <s v="Vegetables"/>
    <s v="Online"/>
    <x v="2"/>
    <d v="2012-04-12T00:00:00"/>
    <s v="Apr"/>
    <n v="2012"/>
    <n v="913277423"/>
    <d v="2012-12-28T00:00:00"/>
    <n v="6"/>
    <n v="260"/>
    <n v="7939"/>
    <n v="154.06"/>
    <n v="90.93"/>
    <n v="63.13"/>
    <n v="721893.27"/>
    <n v="501189.07"/>
    <n v="-220704.2"/>
    <n v="-0.30572968217309998"/>
  </r>
  <r>
    <s v="Europe"/>
    <s v="LITHUANIA"/>
    <s v="Personal Care"/>
    <s v="Offline"/>
    <x v="0"/>
    <d v="2013-03-31T00:00:00"/>
    <s v="Mar"/>
    <n v="2013"/>
    <n v="386009633"/>
    <d v="2013-05-04T00:00:00"/>
    <n v="7"/>
    <n v="34"/>
    <n v="7683"/>
    <n v="81.73"/>
    <n v="56.67"/>
    <n v="25.06"/>
    <n v="435395.61"/>
    <n v="192535.98"/>
    <n v="-242859.63"/>
    <n v="-0.55779071819304704"/>
  </r>
  <r>
    <s v="Europe"/>
    <s v="GERMANY"/>
    <s v="Personal Care"/>
    <s v="Offline"/>
    <x v="3"/>
    <d v="2016-08-02T00:00:00"/>
    <s v="Aug"/>
    <n v="2016"/>
    <n v="993368613"/>
    <d v="2016-02-16T00:00:00"/>
    <n v="3"/>
    <s v=""/>
    <n v="8702"/>
    <n v="81.73"/>
    <n v="56.67"/>
    <n v="25.06"/>
    <n v="493142.34"/>
    <n v="218072.12"/>
    <n v="-275070.21999999997"/>
    <n v="-0.55779071819304704"/>
  </r>
  <r>
    <s v="Sub-Saharan Africa"/>
    <s v="GHANA"/>
    <s v="Office Supplies"/>
    <s v="Offline"/>
    <x v="3"/>
    <d v="2014-06-13T00:00:00"/>
    <s v="Jun"/>
    <n v="2014"/>
    <n v="299465692"/>
    <d v="2014-06-26T00:00:00"/>
    <n v="5"/>
    <n v="13"/>
    <n v="7408"/>
    <n v="651.21"/>
    <n v="524.96"/>
    <n v="126.25"/>
    <n v="3888903.68"/>
    <n v="935260"/>
    <n v="-2953643.68"/>
    <n v="-0.75950548613227697"/>
  </r>
  <r>
    <s v="Middle East/North Africa"/>
    <s v="ISRAEL"/>
    <s v="Vegetables"/>
    <s v="Offline"/>
    <x v="2"/>
    <d v="2013-08-26T00:00:00"/>
    <s v="Aug"/>
    <n v="2013"/>
    <n v="438724696"/>
    <d v="2013-05-10T00:00:00"/>
    <n v="6"/>
    <s v=""/>
    <n v="7242"/>
    <n v="154.06"/>
    <n v="90.93"/>
    <n v="63.13"/>
    <n v="658515.06000000006"/>
    <n v="457187.46"/>
    <n v="-201327.6"/>
    <n v="-0.30572968217309998"/>
  </r>
  <r>
    <s v="Asia"/>
    <s v="PHILIPPINES"/>
    <s v="Cosmetics"/>
    <s v="Offline"/>
    <x v="3"/>
    <d v="2012-07-29T00:00:00"/>
    <s v="Jul"/>
    <n v="2012"/>
    <n v="465881955"/>
    <d v="2012-08-17T00:00:00"/>
    <n v="6"/>
    <n v="19"/>
    <n v="3678"/>
    <n v="437.2"/>
    <n v="263.33"/>
    <n v="173.87"/>
    <n v="968527.74"/>
    <n v="639493.86"/>
    <n v="-329033.88"/>
    <n v="-0.33972581931416901"/>
  </r>
  <r>
    <s v="Europe"/>
    <s v="GERMANY"/>
    <s v="Baby Food"/>
    <s v="Online"/>
    <x v="2"/>
    <d v="2014-09-12T00:00:00"/>
    <s v="Sep"/>
    <n v="2014"/>
    <n v="405986297"/>
    <d v="2015-02-01T00:00:00"/>
    <n v="1"/>
    <n v="142"/>
    <n v="9222"/>
    <n v="255.28"/>
    <n v="159.41999999999999"/>
    <n v="95.86"/>
    <n v="1470171.24"/>
    <n v="884020.92"/>
    <n v="-586150.31999999995"/>
    <n v="-0.39869527035503699"/>
  </r>
  <r>
    <s v="Sub-Saharan Africa"/>
    <s v="REPUBLIC OF THE CONGO"/>
    <s v="Household"/>
    <s v="Online"/>
    <x v="0"/>
    <d v="2010-05-17T00:00:00"/>
    <s v="May"/>
    <n v="2010"/>
    <n v="804399049"/>
    <d v="2010-06-23T00:00:00"/>
    <n v="4"/>
    <n v="37"/>
    <n v="8409"/>
    <n v="668.27"/>
    <n v="502.54"/>
    <n v="165.73"/>
    <n v="4225858.8600000003"/>
    <n v="1393623.57"/>
    <n v="-2832235.29"/>
    <n v="-0.67021530624427905"/>
  </r>
  <r>
    <s v="Europe"/>
    <s v="BULGARIA"/>
    <s v="Beverages"/>
    <s v="Online"/>
    <x v="3"/>
    <d v="2016-04-02T00:00:00"/>
    <s v="Apr"/>
    <n v="2016"/>
    <n v="476794040"/>
    <d v="2016-07-03T00:00:00"/>
    <n v="1"/>
    <n v="92"/>
    <n v="2807"/>
    <n v="47.45"/>
    <n v="31.79"/>
    <n v="15.66"/>
    <n v="89234.53"/>
    <n v="43957.62"/>
    <n v="-45276.91"/>
    <n v="-0.50739226171752105"/>
  </r>
  <r>
    <s v="Middle East/North Africa"/>
    <s v="EGYPT"/>
    <s v="Personal Care"/>
    <s v="Offline"/>
    <x v="2"/>
    <d v="2012-06-30T00:00:00"/>
    <s v="Jun"/>
    <n v="2012"/>
    <n v="559157598"/>
    <d v="2012-12-08T00:00:00"/>
    <n v="7"/>
    <n v="161"/>
    <n v="6014"/>
    <n v="81.73"/>
    <n v="56.67"/>
    <n v="25.06"/>
    <n v="340813.38"/>
    <n v="150710.84"/>
    <n v="-190102.54"/>
    <n v="-0.55779071819304704"/>
  </r>
  <r>
    <s v="Sub-Saharan Africa"/>
    <s v="COMOROS"/>
    <s v="Cosmetics"/>
    <s v="Online"/>
    <x v="3"/>
    <d v="2015-02-18T00:00:00"/>
    <s v="Feb"/>
    <n v="2015"/>
    <n v="457788550"/>
    <d v="2015-04-04T00:00:00"/>
    <n v="7"/>
    <n v="45"/>
    <n v="8660"/>
    <n v="437.2"/>
    <n v="263.33"/>
    <n v="173.87"/>
    <n v="2280437.7999999998"/>
    <n v="1505714.2"/>
    <n v="-774723.6"/>
    <n v="-0.33972581931416901"/>
  </r>
  <r>
    <s v="Middle East/North Africa"/>
    <s v="TUNISIA"/>
    <s v="Vegetables"/>
    <s v="Online"/>
    <x v="2"/>
    <d v="2010-04-30T00:00:00"/>
    <s v="Apr"/>
    <n v="2010"/>
    <n v="999298226"/>
    <d v="2010-05-25T00:00:00"/>
    <n v="3"/>
    <n v="25"/>
    <n v="3407"/>
    <n v="154.06"/>
    <n v="90.93"/>
    <n v="63.13"/>
    <n v="309798.51"/>
    <n v="215083.91"/>
    <n v="-94714.6"/>
    <n v="-0.30572968217309998"/>
  </r>
  <r>
    <s v="Europe"/>
    <s v="SERBIA"/>
    <s v="Meat"/>
    <s v="Offline"/>
    <x v="1"/>
    <d v="2011-12-21T00:00:00"/>
    <s v="Dec"/>
    <n v="2011"/>
    <n v="380610454"/>
    <d v="2011-12-29T00:00:00"/>
    <n v="5"/>
    <n v="8"/>
    <n v="9946"/>
    <n v="421.89"/>
    <n v="364.69"/>
    <n v="57.2"/>
    <n v="3627206.74"/>
    <n v="568911.19999999995"/>
    <n v="-3058295.54"/>
    <n v="-0.84315445995228799"/>
  </r>
  <r>
    <s v="Asia"/>
    <s v="BRUNEI"/>
    <s v="Baby Food"/>
    <s v="Online"/>
    <x v="1"/>
    <d v="2012-04-19T00:00:00"/>
    <s v="Apr"/>
    <n v="2012"/>
    <n v="918961560"/>
    <d v="2012-05-24T00:00:00"/>
    <n v="5"/>
    <n v="35"/>
    <n v="2"/>
    <n v="255.28"/>
    <n v="159.41999999999999"/>
    <n v="95.86"/>
    <n v="318.83999999999997"/>
    <n v="191.72"/>
    <n v="-127.12"/>
    <n v="-0.39869527035503699"/>
  </r>
  <r>
    <s v="Sub-Saharan Africa"/>
    <s v="MAURITANIA"/>
    <s v="Office Supplies"/>
    <s v="Online"/>
    <x v="3"/>
    <d v="2015-12-25T00:00:00"/>
    <s v="Dec"/>
    <n v="2015"/>
    <n v="501900374"/>
    <d v="2016-01-24T00:00:00"/>
    <n v="1"/>
    <n v="30"/>
    <n v="2329"/>
    <n v="651.21"/>
    <n v="524.96"/>
    <n v="126.25"/>
    <n v="1222631.8400000001"/>
    <n v="294036.25"/>
    <n v="-928595.59"/>
    <n v="-0.75950548613227697"/>
  </r>
  <r>
    <s v="Sub-Saharan Africa"/>
    <s v="THE GAMBIA"/>
    <s v="Household"/>
    <s v="Online"/>
    <x v="0"/>
    <d v="2013-05-08T00:00:00"/>
    <s v="May"/>
    <n v="2013"/>
    <n v="237288224"/>
    <d v="2013-09-09T00:00:00"/>
    <n v="2"/>
    <n v="124"/>
    <n v="7713"/>
    <n v="668.27"/>
    <n v="502.54"/>
    <n v="165.73"/>
    <n v="3876091.02"/>
    <n v="1278275.49"/>
    <n v="-2597815.5299999998"/>
    <n v="-0.67021530624427905"/>
  </r>
  <r>
    <s v="Asia"/>
    <s v="TAIWAN"/>
    <s v="Cosmetics"/>
    <s v="Online"/>
    <x v="1"/>
    <d v="2015-09-19T00:00:00"/>
    <s v="Sep"/>
    <n v="2015"/>
    <n v="403298938"/>
    <d v="2015-10-17T00:00:00"/>
    <n v="7"/>
    <n v="28"/>
    <n v="3973"/>
    <n v="437.2"/>
    <n v="263.33"/>
    <n v="173.87"/>
    <n v="1046210.09"/>
    <n v="690785.51"/>
    <n v="-355424.58"/>
    <n v="-0.33972581931416901"/>
  </r>
  <r>
    <s v="Asia"/>
    <s v="JAPAN"/>
    <s v="Snacks"/>
    <s v="Offline"/>
    <x v="3"/>
    <d v="2011-12-04T00:00:00"/>
    <s v="Dec"/>
    <n v="2011"/>
    <n v="898418843"/>
    <d v="2011-04-14T00:00:00"/>
    <n v="5"/>
    <s v=""/>
    <n v="955"/>
    <n v="152.58000000000001"/>
    <n v="97.44"/>
    <n v="55.14"/>
    <n v="93055.2"/>
    <n v="52658.7"/>
    <n v="-40396.5"/>
    <n v="-0.43411330049261099"/>
  </r>
  <r>
    <s v="Asia"/>
    <s v="MALAYSIA"/>
    <s v="Snacks"/>
    <s v="Offline"/>
    <x v="2"/>
    <d v="2016-08-10T00:00:00"/>
    <s v="Aug"/>
    <n v="2016"/>
    <n v="791446769"/>
    <d v="2016-11-13T00:00:00"/>
    <n v="1"/>
    <n v="95"/>
    <n v="5541"/>
    <n v="152.58000000000001"/>
    <n v="97.44"/>
    <n v="55.14"/>
    <n v="539915.04"/>
    <n v="305530.74"/>
    <n v="-234384.3"/>
    <n v="-0.43411330049261099"/>
  </r>
  <r>
    <s v="Central America"/>
    <s v="TRINIDAD AND TOBAGO"/>
    <s v="Beverages"/>
    <s v="Offline"/>
    <x v="0"/>
    <d v="2011-11-22T00:00:00"/>
    <s v="Nov"/>
    <n v="2011"/>
    <n v="571494042"/>
    <d v="2011-12-16T00:00:00"/>
    <n v="6"/>
    <n v="24"/>
    <n v="6642"/>
    <n v="47.45"/>
    <n v="31.79"/>
    <n v="15.66"/>
    <n v="211149.18"/>
    <n v="104013.72"/>
    <n v="-107135.46"/>
    <n v="-0.50739226171752105"/>
  </r>
  <r>
    <s v="Central America"/>
    <s v="HAITI"/>
    <s v="Cosmetics"/>
    <s v="Offline"/>
    <x v="0"/>
    <d v="2011-06-25T00:00:00"/>
    <s v="Jun"/>
    <n v="2011"/>
    <n v="797984492"/>
    <d v="2011-08-13T00:00:00"/>
    <n v="7"/>
    <n v="49"/>
    <n v="199"/>
    <n v="437.2"/>
    <n v="263.33"/>
    <n v="173.87"/>
    <n v="52402.67"/>
    <n v="34600.129999999997"/>
    <n v="-17802.54"/>
    <n v="-0.33972581931416901"/>
  </r>
  <r>
    <s v="Central America"/>
    <s v="TRINIDAD AND TOBAGO"/>
    <s v="Cosmetics"/>
    <s v="Offline"/>
    <x v="1"/>
    <d v="2016-04-16T00:00:00"/>
    <s v="Apr"/>
    <n v="2016"/>
    <n v="750654447"/>
    <d v="2016-04-19T00:00:00"/>
    <n v="3"/>
    <n v="3"/>
    <n v="4187"/>
    <n v="437.2"/>
    <n v="263.33"/>
    <n v="173.87"/>
    <n v="1102562.71"/>
    <n v="727993.69"/>
    <n v="-374569.02"/>
    <n v="-0.33972581931416901"/>
  </r>
  <r>
    <s v="Sub-Saharan Africa"/>
    <s v="UGANDA"/>
    <s v="Clothes"/>
    <s v="Offline"/>
    <x v="2"/>
    <d v="2016-10-17T00:00:00"/>
    <s v="Oct"/>
    <n v="2016"/>
    <n v="679552733"/>
    <d v="2016-08-11T00:00:00"/>
    <n v="5"/>
    <s v=""/>
    <n v="3610"/>
    <n v="109.28"/>
    <n v="35.840000000000003"/>
    <n v="73.44"/>
    <n v="129382.39999999999"/>
    <n v="265118.40000000002"/>
    <n v="135736"/>
    <n v="1.0491071428571399"/>
  </r>
  <r>
    <s v="Europe"/>
    <s v="FRANCE"/>
    <s v="Vegetables"/>
    <s v="Offline"/>
    <x v="2"/>
    <d v="2012-01-02T00:00:00"/>
    <s v="Jan"/>
    <n v="2012"/>
    <n v="455040681"/>
    <d v="2012-02-02T00:00:00"/>
    <n v="5"/>
    <n v="31"/>
    <n v="5504"/>
    <n v="154.06"/>
    <n v="90.93"/>
    <n v="63.13"/>
    <n v="500478.71999999997"/>
    <n v="347467.52000000002"/>
    <n v="-153011.20000000001"/>
    <n v="-0.30572968217309998"/>
  </r>
  <r>
    <s v="Europe"/>
    <s v="ICELAND"/>
    <s v="Clothes"/>
    <s v="Online"/>
    <x v="0"/>
    <d v="2013-10-09T00:00:00"/>
    <s v="Oct"/>
    <n v="2013"/>
    <n v="917792117"/>
    <d v="2013-07-10T00:00:00"/>
    <n v="4"/>
    <s v=""/>
    <n v="3938"/>
    <n v="109.28"/>
    <n v="35.840000000000003"/>
    <n v="73.44"/>
    <n v="141137.92000000001"/>
    <n v="289206.71999999997"/>
    <n v="148068.79999999999"/>
    <n v="1.0491071428571399"/>
  </r>
  <r>
    <s v="Europe"/>
    <s v="ALBANIA"/>
    <s v="Cosmetics"/>
    <s v="Offline"/>
    <x v="2"/>
    <d v="2011-06-27T00:00:00"/>
    <s v="Jun"/>
    <n v="2011"/>
    <n v="728793370"/>
    <d v="2011-12-08T00:00:00"/>
    <n v="5"/>
    <n v="164"/>
    <n v="5009"/>
    <n v="437.2"/>
    <n v="263.33"/>
    <n v="173.87"/>
    <n v="1319019.97"/>
    <n v="870914.83"/>
    <n v="-448105.14"/>
    <n v="-0.33972581931416901"/>
  </r>
  <r>
    <s v="Sub-Saharan Africa"/>
    <s v="CHAD"/>
    <s v="Fruits"/>
    <s v="Offline"/>
    <x v="1"/>
    <d v="2015-04-05T00:00:00"/>
    <s v="Apr"/>
    <n v="2015"/>
    <n v="419343268"/>
    <d v="2015-06-19T00:00:00"/>
    <n v="6"/>
    <n v="75"/>
    <n v="1847"/>
    <n v="9.33"/>
    <n v="6.92"/>
    <n v="2.41"/>
    <n v="12781.24"/>
    <n v="4451.2700000000004"/>
    <n v="-8329.9699999999993"/>
    <n v="-0.65173410404624299"/>
  </r>
  <r>
    <s v="Middle East/North Africa"/>
    <s v="SOMALIA"/>
    <s v="Cereal"/>
    <s v="Online"/>
    <x v="0"/>
    <d v="2013-06-18T00:00:00"/>
    <s v="Jun"/>
    <n v="2013"/>
    <n v="141053140"/>
    <d v="2013-07-13T00:00:00"/>
    <n v="7"/>
    <n v="25"/>
    <n v="9613"/>
    <n v="205.7"/>
    <n v="117.11"/>
    <n v="88.59"/>
    <n v="1125778.43"/>
    <n v="851615.67"/>
    <n v="-274162.76"/>
    <n v="-0.24353172231235601"/>
  </r>
  <r>
    <s v="Sub-Saharan Africa"/>
    <s v="MAURITIUS"/>
    <s v="Cereal"/>
    <s v="Online"/>
    <x v="1"/>
    <d v="2014-01-27T00:00:00"/>
    <s v="Jan"/>
    <n v="2014"/>
    <n v="115846812"/>
    <d v="2014-02-18T00:00:00"/>
    <n v="3"/>
    <n v="22"/>
    <n v="501"/>
    <n v="205.7"/>
    <n v="117.11"/>
    <n v="88.59"/>
    <n v="58672.11"/>
    <n v="44383.59"/>
    <n v="-14288.52"/>
    <n v="-0.24353172231235601"/>
  </r>
  <r>
    <s v="Europe"/>
    <s v="AUSTRIA"/>
    <s v="Fruits"/>
    <s v="Offline"/>
    <x v="0"/>
    <d v="2011-04-20T00:00:00"/>
    <s v="Apr"/>
    <n v="2011"/>
    <n v="185960614"/>
    <d v="2011-05-28T00:00:00"/>
    <n v="7"/>
    <n v="38"/>
    <n v="8733"/>
    <n v="9.33"/>
    <n v="6.92"/>
    <n v="2.41"/>
    <n v="60432.36"/>
    <n v="21046.53"/>
    <n v="-39385.83"/>
    <n v="-0.65173410404624299"/>
  </r>
  <r>
    <s v="Sub-Saharan Africa"/>
    <s v="SWAZILAND"/>
    <s v="Household"/>
    <s v="Offline"/>
    <x v="1"/>
    <d v="2011-12-09T00:00:00"/>
    <s v="Dec"/>
    <n v="2011"/>
    <n v="263943374"/>
    <d v="2011-09-25T00:00:00"/>
    <n v="1"/>
    <s v=""/>
    <n v="5565"/>
    <n v="668.27"/>
    <n v="502.54"/>
    <n v="165.73"/>
    <n v="2796635.1"/>
    <n v="922287.45"/>
    <n v="-1874347.65"/>
    <n v="-0.67021530624427905"/>
  </r>
  <r>
    <s v="Sub-Saharan Africa"/>
    <s v="DJIBOUTI"/>
    <s v="Office Supplies"/>
    <s v="Offline"/>
    <x v="0"/>
    <d v="2015-04-26T00:00:00"/>
    <s v="Apr"/>
    <n v="2015"/>
    <n v="782656419"/>
    <d v="2015-04-26T00:00:00"/>
    <n v="1"/>
    <n v="0"/>
    <n v="4282"/>
    <n v="651.21"/>
    <n v="524.96"/>
    <n v="126.25"/>
    <n v="2247878.7200000002"/>
    <n v="540602.5"/>
    <n v="-1707276.22"/>
    <n v="-0.75950548613227697"/>
  </r>
  <r>
    <s v="Europe"/>
    <s v="FINLAND"/>
    <s v="Office Supplies"/>
    <s v="Offline"/>
    <x v="3"/>
    <d v="2011-11-29T00:00:00"/>
    <s v="Nov"/>
    <n v="2011"/>
    <n v="445273578"/>
    <d v="2012-09-01T00:00:00"/>
    <n v="7"/>
    <n v="277"/>
    <n v="5201"/>
    <n v="651.21"/>
    <n v="524.96"/>
    <n v="126.25"/>
    <n v="2730316.96"/>
    <n v="656626.25"/>
    <n v="-2073690.71"/>
    <n v="-0.75950548613227697"/>
  </r>
  <r>
    <s v="Asia"/>
    <s v="TAIWAN"/>
    <s v="Office Supplies"/>
    <s v="Online"/>
    <x v="1"/>
    <d v="2015-07-01T00:00:00"/>
    <s v="Jul"/>
    <n v="2015"/>
    <n v="275281178"/>
    <d v="2015-02-14T00:00:00"/>
    <n v="7"/>
    <s v=""/>
    <n v="673"/>
    <n v="651.21"/>
    <n v="524.96"/>
    <n v="126.25"/>
    <n v="353298.08"/>
    <n v="84966.25"/>
    <n v="-268331.83"/>
    <n v="-0.75950548613227697"/>
  </r>
  <r>
    <s v="Sub-Saharan Africa"/>
    <s v="SENEGAL"/>
    <s v="Fruits"/>
    <s v="Online"/>
    <x v="0"/>
    <d v="2012-09-24T00:00:00"/>
    <s v="Sep"/>
    <n v="2012"/>
    <n v="466478049"/>
    <d v="2012-10-29T00:00:00"/>
    <n v="2"/>
    <n v="35"/>
    <n v="76"/>
    <n v="9.33"/>
    <n v="6.92"/>
    <n v="2.41"/>
    <n v="525.91999999999996"/>
    <n v="183.16"/>
    <n v="-342.76"/>
    <n v="-0.65173410404624299"/>
  </r>
  <r>
    <s v="Middle East/North Africa"/>
    <s v="SOMALIA"/>
    <s v="Meat"/>
    <s v="Offline"/>
    <x v="3"/>
    <d v="2016-08-12T00:00:00"/>
    <s v="Aug"/>
    <n v="2016"/>
    <n v="832975518"/>
    <d v="2017-01-15T00:00:00"/>
    <n v="1"/>
    <n v="156"/>
    <n v="4821"/>
    <n v="421.89"/>
    <n v="364.69"/>
    <n v="57.2"/>
    <n v="1758170.49"/>
    <n v="275761.2"/>
    <n v="-1482409.29"/>
    <n v="-0.84315445995228799"/>
  </r>
  <r>
    <s v="Europe"/>
    <s v="GEORGIA"/>
    <s v="Baby Food"/>
    <s v="Online"/>
    <x v="2"/>
    <d v="2014-01-26T00:00:00"/>
    <s v="Jan"/>
    <n v="2014"/>
    <n v="359197413"/>
    <d v="2014-08-03T00:00:00"/>
    <n v="1"/>
    <n v="189"/>
    <n v="3352"/>
    <n v="255.28"/>
    <n v="159.41999999999999"/>
    <n v="95.86"/>
    <n v="534375.84"/>
    <n v="321322.71999999997"/>
    <n v="-213053.12"/>
    <n v="-0.39869527035503699"/>
  </r>
  <r>
    <s v="Middle East/North Africa"/>
    <s v="AZERBAIJAN"/>
    <s v="Baby Food"/>
    <s v="Online"/>
    <x v="0"/>
    <d v="2014-11-05T00:00:00"/>
    <s v="Nov"/>
    <n v="2014"/>
    <n v="349880063"/>
    <d v="2014-12-05T00:00:00"/>
    <n v="6"/>
    <n v="30"/>
    <n v="6141"/>
    <n v="255.28"/>
    <n v="159.41999999999999"/>
    <n v="95.86"/>
    <n v="978998.22"/>
    <n v="588676.26"/>
    <n v="-390321.96"/>
    <n v="-0.39869527035503699"/>
  </r>
  <r>
    <s v="Asia"/>
    <s v="BRUNEI"/>
    <s v="Cosmetics"/>
    <s v="Online"/>
    <x v="0"/>
    <d v="2010-02-27T00:00:00"/>
    <s v="Feb"/>
    <n v="2010"/>
    <n v="380072295"/>
    <d v="2010-03-15T00:00:00"/>
    <n v="2"/>
    <n v="16"/>
    <n v="693"/>
    <n v="437.2"/>
    <n v="263.33"/>
    <n v="173.87"/>
    <n v="182487.69"/>
    <n v="120491.91"/>
    <n v="-61995.78"/>
    <n v="-0.33972581931416901"/>
  </r>
  <r>
    <s v="Middle East/North Africa"/>
    <s v="EGYPT"/>
    <s v="Household"/>
    <s v="Online"/>
    <x v="1"/>
    <d v="2010-01-14T00:00:00"/>
    <s v="Jan"/>
    <n v="2010"/>
    <n v="545135438"/>
    <d v="2010-02-27T00:00:00"/>
    <n v="7"/>
    <n v="44"/>
    <n v="6545"/>
    <n v="668.27"/>
    <n v="502.54"/>
    <n v="165.73"/>
    <n v="3289124.3"/>
    <n v="1084702.8500000001"/>
    <n v="-2204421.4500000002"/>
    <n v="-0.67021530624427905"/>
  </r>
  <r>
    <s v="Middle East/North Africa"/>
    <s v="UNITED ARAB EMIRATES"/>
    <s v="Baby Food"/>
    <s v="Offline"/>
    <x v="1"/>
    <d v="2012-08-04T00:00:00"/>
    <s v="Aug"/>
    <n v="2012"/>
    <n v="110743319"/>
    <d v="2012-09-05T00:00:00"/>
    <n v="4"/>
    <n v="32"/>
    <n v="264"/>
    <n v="255.28"/>
    <n v="159.41999999999999"/>
    <n v="95.86"/>
    <n v="42086.879999999997"/>
    <n v="25307.040000000001"/>
    <n v="-16779.84"/>
    <n v="-0.39869527035503699"/>
  </r>
  <r>
    <s v="Sub-Saharan Africa"/>
    <s v="MAURITIUS"/>
    <s v="Cosmetics"/>
    <s v="Offline"/>
    <x v="1"/>
    <d v="2016-09-03T00:00:00"/>
    <s v="Sep"/>
    <n v="2016"/>
    <n v="662882268"/>
    <d v="2016-04-17T00:00:00"/>
    <n v="1"/>
    <s v=""/>
    <n v="449"/>
    <n v="437.2"/>
    <n v="263.33"/>
    <n v="173.87"/>
    <n v="118235.17"/>
    <n v="78067.63"/>
    <n v="-40167.54"/>
    <n v="-0.33972581931416901"/>
  </r>
  <r>
    <s v="Sub-Saharan Africa"/>
    <s v="GUINEA"/>
    <s v="Meat"/>
    <s v="Offline"/>
    <x v="1"/>
    <d v="2010-04-11T00:00:00"/>
    <s v="Apr"/>
    <n v="2010"/>
    <n v="257851111"/>
    <d v="2010-11-20T00:00:00"/>
    <n v="7"/>
    <n v="223"/>
    <n v="2729"/>
    <n v="421.89"/>
    <n v="364.69"/>
    <n v="57.2"/>
    <n v="995239.01"/>
    <n v="156098.79999999999"/>
    <n v="-839140.21"/>
    <n v="-0.84315445995228799"/>
  </r>
  <r>
    <s v="Sub-Saharan Africa"/>
    <s v="ZIMBABWE"/>
    <s v="Baby Food"/>
    <s v="Offline"/>
    <x v="0"/>
    <d v="2016-08-18T00:00:00"/>
    <s v="Aug"/>
    <n v="2016"/>
    <n v="172261178"/>
    <d v="2016-09-13T00:00:00"/>
    <n v="3"/>
    <n v="26"/>
    <n v="4765"/>
    <n v="255.28"/>
    <n v="159.41999999999999"/>
    <n v="95.86"/>
    <n v="759636.3"/>
    <n v="456772.9"/>
    <n v="-302863.40000000002"/>
    <n v="-0.39869527035503699"/>
  </r>
  <r>
    <s v="Europe"/>
    <s v="ROMANIA"/>
    <s v="Personal Care"/>
    <s v="Offline"/>
    <x v="2"/>
    <d v="2013-05-14T00:00:00"/>
    <s v="May"/>
    <n v="2013"/>
    <n v="853036296"/>
    <d v="2013-01-06T00:00:00"/>
    <n v="1"/>
    <s v=""/>
    <n v="1251"/>
    <n v="81.73"/>
    <n v="56.67"/>
    <n v="25.06"/>
    <n v="70894.17"/>
    <n v="31350.06"/>
    <n v="-39544.11"/>
    <n v="-0.55779071819304704"/>
  </r>
  <r>
    <s v="Europe"/>
    <s v="SWITZERLAND"/>
    <s v="Fruits"/>
    <s v="Offline"/>
    <x v="0"/>
    <d v="2012-03-21T00:00:00"/>
    <s v="Mar"/>
    <n v="2012"/>
    <n v="567412793"/>
    <d v="2012-03-27T00:00:00"/>
    <n v="3"/>
    <n v="6"/>
    <n v="8910"/>
    <n v="9.33"/>
    <n v="6.92"/>
    <n v="2.41"/>
    <n v="61657.2"/>
    <n v="21473.1"/>
    <n v="-40184.1"/>
    <n v="-0.65173410404624299"/>
  </r>
  <r>
    <s v="North America"/>
    <s v="CANADA"/>
    <s v="Clothes"/>
    <s v="Offline"/>
    <x v="3"/>
    <d v="2014-01-26T00:00:00"/>
    <s v="Jan"/>
    <n v="2014"/>
    <n v="352939498"/>
    <d v="2014-10-03T00:00:00"/>
    <n v="6"/>
    <n v="250"/>
    <n v="1495"/>
    <n v="109.28"/>
    <n v="35.840000000000003"/>
    <n v="73.44"/>
    <n v="53580.800000000003"/>
    <n v="109792.8"/>
    <n v="56212"/>
    <n v="1.0491071428571399"/>
  </r>
  <r>
    <s v="Sub-Saharan Africa"/>
    <s v="TOGO"/>
    <s v="Clothes"/>
    <s v="Online"/>
    <x v="0"/>
    <d v="2013-04-14T00:00:00"/>
    <s v="Apr"/>
    <n v="2013"/>
    <n v="867477738"/>
    <d v="2013-05-27T00:00:00"/>
    <n v="2"/>
    <n v="43"/>
    <n v="4795"/>
    <n v="109.28"/>
    <n v="35.840000000000003"/>
    <n v="73.44"/>
    <n v="171852.79999999999"/>
    <n v="352144.8"/>
    <n v="180292"/>
    <n v="1.0491071428571399"/>
  </r>
  <r>
    <s v="Europe"/>
    <s v="IRELAND"/>
    <s v="Cosmetics"/>
    <s v="Offline"/>
    <x v="3"/>
    <d v="2016-08-27T00:00:00"/>
    <s v="Aug"/>
    <n v="2016"/>
    <n v="139201343"/>
    <d v="2016-06-09T00:00:00"/>
    <n v="5"/>
    <s v=""/>
    <n v="1625"/>
    <n v="437.2"/>
    <n v="263.33"/>
    <n v="173.87"/>
    <n v="427911.25"/>
    <n v="282538.75"/>
    <n v="-145372.5"/>
    <n v="-0.33972581931416901"/>
  </r>
  <r>
    <s v="Central America"/>
    <s v="PANAMA"/>
    <s v="Fruits"/>
    <s v="Offline"/>
    <x v="1"/>
    <d v="2016-11-22T00:00:00"/>
    <s v="Nov"/>
    <n v="2016"/>
    <n v="316596639"/>
    <d v="2016-04-12T00:00:00"/>
    <n v="3"/>
    <s v=""/>
    <n v="6836"/>
    <n v="9.33"/>
    <n v="6.92"/>
    <n v="2.41"/>
    <n v="47305.120000000003"/>
    <n v="16474.759999999998"/>
    <n v="-30830.36"/>
    <n v="-0.65173410404624299"/>
  </r>
  <r>
    <s v="Sub-Saharan Africa"/>
    <s v="CENTRAL AFRICAN REPUBLIC"/>
    <s v="Beverages"/>
    <s v="Online"/>
    <x v="3"/>
    <d v="2011-07-25T00:00:00"/>
    <s v="Jul"/>
    <n v="2011"/>
    <n v="918462455"/>
    <d v="2011-07-28T00:00:00"/>
    <n v="5"/>
    <n v="3"/>
    <n v="2305"/>
    <n v="47.45"/>
    <n v="31.79"/>
    <n v="15.66"/>
    <n v="73275.95"/>
    <n v="36096.300000000003"/>
    <n v="-37179.65"/>
    <n v="-0.50739226171752105"/>
  </r>
  <r>
    <s v="Europe"/>
    <s v="UKRAINE"/>
    <s v="Cosmetics"/>
    <s v="Online"/>
    <x v="1"/>
    <d v="2014-09-06T00:00:00"/>
    <s v="Sep"/>
    <n v="2014"/>
    <n v="183910119"/>
    <d v="2014-11-06T00:00:00"/>
    <n v="5"/>
    <n v="61"/>
    <n v="1946"/>
    <n v="437.2"/>
    <n v="263.33"/>
    <n v="173.87"/>
    <n v="512440.18"/>
    <n v="338351.02"/>
    <n v="-174089.16"/>
    <n v="-0.33972581931416901"/>
  </r>
  <r>
    <s v="Europe"/>
    <s v="LUXEMBOURG"/>
    <s v="Clothes"/>
    <s v="Online"/>
    <x v="3"/>
    <d v="2013-07-11T00:00:00"/>
    <s v="Jul"/>
    <n v="2013"/>
    <n v="922363460"/>
    <d v="2013-11-23T00:00:00"/>
    <n v="7"/>
    <n v="135"/>
    <n v="6700"/>
    <n v="109.28"/>
    <n v="35.840000000000003"/>
    <n v="73.44"/>
    <n v="240128"/>
    <n v="492048"/>
    <n v="251920"/>
    <n v="1.0491071428571399"/>
  </r>
  <r>
    <s v="Central America"/>
    <s v="EL SALVADOR"/>
    <s v="Household"/>
    <s v="Online"/>
    <x v="0"/>
    <d v="2014-08-05T00:00:00"/>
    <s v="Aug"/>
    <n v="2014"/>
    <n v="163558804"/>
    <d v="2014-05-22T00:00:00"/>
    <n v="5"/>
    <s v=""/>
    <n v="9540"/>
    <n v="668.27"/>
    <n v="502.54"/>
    <n v="165.73"/>
    <n v="4794231.5999999996"/>
    <n v="1581064.2"/>
    <n v="-3213167.4"/>
    <n v="-0.67021530624427905"/>
  </r>
  <r>
    <s v="Sub-Saharan Africa"/>
    <s v="CAMEROON"/>
    <s v="Fruits"/>
    <s v="Offline"/>
    <x v="2"/>
    <d v="2010-07-03T00:00:00"/>
    <s v="Jul"/>
    <n v="2010"/>
    <n v="407544982"/>
    <d v="2010-12-03T00:00:00"/>
    <n v="6"/>
    <n v="153"/>
    <n v="472"/>
    <n v="9.33"/>
    <n v="6.92"/>
    <n v="2.41"/>
    <n v="3266.24"/>
    <n v="1137.52"/>
    <n v="-2128.7199999999998"/>
    <n v="-0.65173410404624299"/>
  </r>
  <r>
    <s v="Middle East/North Africa"/>
    <s v="IRAQ"/>
    <s v="Meat"/>
    <s v="Online"/>
    <x v="3"/>
    <d v="2011-10-22T00:00:00"/>
    <s v="Oct"/>
    <n v="2011"/>
    <n v="174683320"/>
    <d v="2011-03-11T00:00:00"/>
    <n v="6"/>
    <s v=""/>
    <n v="1531"/>
    <n v="421.89"/>
    <n v="364.69"/>
    <n v="57.2"/>
    <n v="558340.39"/>
    <n v="87573.2"/>
    <n v="-470767.19"/>
    <n v="-0.84315445995228799"/>
  </r>
  <r>
    <s v="Australia/Oceania"/>
    <s v="NEW ZEALAND"/>
    <s v="Household"/>
    <s v="Offline"/>
    <x v="3"/>
    <d v="2011-10-27T00:00:00"/>
    <s v="Oct"/>
    <n v="2011"/>
    <n v="755647647"/>
    <d v="2011-09-12T00:00:00"/>
    <n v="2"/>
    <s v=""/>
    <n v="1786"/>
    <n v="668.27"/>
    <n v="502.54"/>
    <n v="165.73"/>
    <n v="897536.44"/>
    <n v="295993.78000000003"/>
    <n v="-601542.66"/>
    <n v="-0.67021530624427905"/>
  </r>
  <r>
    <s v="Sub-Saharan Africa"/>
    <s v="MALI"/>
    <s v="Meat"/>
    <s v="Online"/>
    <x v="3"/>
    <d v="2011-06-15T00:00:00"/>
    <s v="Jun"/>
    <n v="2011"/>
    <n v="361424291"/>
    <d v="2011-05-07T00:00:00"/>
    <n v="7"/>
    <s v=""/>
    <n v="2334"/>
    <n v="421.89"/>
    <n v="364.69"/>
    <n v="57.2"/>
    <n v="851186.46"/>
    <n v="133504.79999999999"/>
    <n v="-717681.66"/>
    <n v="-0.84315445995228799"/>
  </r>
  <r>
    <s v="Sub-Saharan Africa"/>
    <s v="TOGO"/>
    <s v="Baby Food"/>
    <s v="Online"/>
    <x v="3"/>
    <d v="2016-10-14T00:00:00"/>
    <s v="Oct"/>
    <n v="2016"/>
    <n v="873312079"/>
    <d v="2016-10-22T00:00:00"/>
    <n v="7"/>
    <n v="8"/>
    <n v="1306"/>
    <n v="255.28"/>
    <n v="159.41999999999999"/>
    <n v="95.86"/>
    <n v="208202.52"/>
    <n v="125193.16"/>
    <n v="-83009.36"/>
    <n v="-0.39869527035503699"/>
  </r>
  <r>
    <s v="Europe"/>
    <s v="AUSTRIA"/>
    <s v="Beverages"/>
    <s v="Offline"/>
    <x v="1"/>
    <d v="2012-02-04T00:00:00"/>
    <s v="Feb"/>
    <n v="2012"/>
    <n v="192922341"/>
    <d v="2012-01-05T00:00:00"/>
    <n v="5"/>
    <s v=""/>
    <n v="8863"/>
    <n v="47.45"/>
    <n v="31.79"/>
    <n v="15.66"/>
    <n v="281754.77"/>
    <n v="138794.57999999999"/>
    <n v="-142960.19"/>
    <n v="-0.50739226171752105"/>
  </r>
  <r>
    <s v="Europe"/>
    <s v="MONACO"/>
    <s v="Cereal"/>
    <s v="Online"/>
    <x v="2"/>
    <d v="2017-03-06T00:00:00"/>
    <s v="Mar"/>
    <n v="2017"/>
    <n v="792178905"/>
    <d v="2017-07-21T00:00:00"/>
    <n v="6"/>
    <n v="137"/>
    <n v="2197"/>
    <n v="205.7"/>
    <n v="117.11"/>
    <n v="88.59"/>
    <n v="257290.67"/>
    <n v="194632.23"/>
    <n v="-62658.44"/>
    <n v="-0.24353172231235601"/>
  </r>
  <r>
    <s v="Sub-Saharan Africa"/>
    <s v="BOTSWANA"/>
    <s v="Baby Food"/>
    <s v="Online"/>
    <x v="1"/>
    <d v="2015-01-24T00:00:00"/>
    <s v="Jan"/>
    <n v="2015"/>
    <n v="263318097"/>
    <d v="2015-04-03T00:00:00"/>
    <n v="6"/>
    <n v="69"/>
    <n v="531"/>
    <n v="255.28"/>
    <n v="159.41999999999999"/>
    <n v="95.86"/>
    <n v="84652.02"/>
    <n v="50901.66"/>
    <n v="-33750.36"/>
    <n v="-0.39869527035503699"/>
  </r>
  <r>
    <s v="Sub-Saharan Africa"/>
    <s v="EQUATORIAL GUINEA"/>
    <s v="Office Supplies"/>
    <s v="Online"/>
    <x v="3"/>
    <d v="2015-12-07T00:00:00"/>
    <s v="Dec"/>
    <n v="2015"/>
    <n v="768888747"/>
    <d v="2015-07-29T00:00:00"/>
    <n v="4"/>
    <s v=""/>
    <n v="122"/>
    <n v="651.21"/>
    <n v="524.96"/>
    <n v="126.25"/>
    <n v="64045.120000000003"/>
    <n v="15402.5"/>
    <n v="-48642.62"/>
    <n v="-0.75950548613227697"/>
  </r>
  <r>
    <s v="Middle East/North Africa"/>
    <s v="TURKEY"/>
    <s v="Household"/>
    <s v="Offline"/>
    <x v="3"/>
    <d v="2015-01-25T00:00:00"/>
    <s v="Jan"/>
    <n v="2015"/>
    <n v="491752183"/>
    <d v="2015-06-02T00:00:00"/>
    <n v="3"/>
    <n v="128"/>
    <n v="9254"/>
    <n v="668.27"/>
    <n v="502.54"/>
    <n v="165.73"/>
    <n v="4650505.16"/>
    <n v="1533665.42"/>
    <n v="-3116839.74"/>
    <n v="-0.67021530624427905"/>
  </r>
  <r>
    <s v="Middle East/North Africa"/>
    <s v="SOMALIA"/>
    <s v="Fruits"/>
    <s v="Offline"/>
    <x v="3"/>
    <d v="2014-10-20T00:00:00"/>
    <s v="Oct"/>
    <n v="2014"/>
    <n v="385082232"/>
    <d v="2014-11-28T00:00:00"/>
    <n v="6"/>
    <n v="39"/>
    <n v="3245"/>
    <n v="9.33"/>
    <n v="6.92"/>
    <n v="2.41"/>
    <n v="22455.4"/>
    <n v="7820.45"/>
    <n v="-14634.95"/>
    <n v="-0.65173410404624299"/>
  </r>
  <r>
    <s v="Central America"/>
    <s v="EL SALVADOR"/>
    <s v="Meat"/>
    <s v="Offline"/>
    <x v="1"/>
    <d v="2016-11-26T00:00:00"/>
    <s v="Nov"/>
    <n v="2016"/>
    <n v="122365224"/>
    <d v="2016-12-22T00:00:00"/>
    <n v="5"/>
    <n v="26"/>
    <n v="9444"/>
    <n v="421.89"/>
    <n v="364.69"/>
    <n v="57.2"/>
    <n v="3444132.36"/>
    <n v="540196.80000000005"/>
    <n v="-2903935.56"/>
    <n v="-0.84315445995228799"/>
  </r>
  <r>
    <s v="Central America"/>
    <s v="HAITI"/>
    <s v="Household"/>
    <s v="Online"/>
    <x v="3"/>
    <d v="2013-06-04T00:00:00"/>
    <s v="Jun"/>
    <n v="2013"/>
    <n v="347399985"/>
    <d v="2013-05-19T00:00:00"/>
    <n v="1"/>
    <s v=""/>
    <n v="2231"/>
    <n v="668.27"/>
    <n v="502.54"/>
    <n v="165.73"/>
    <n v="1121166.74"/>
    <n v="369743.63"/>
    <n v="-751423.11"/>
    <n v="-0.67021530624427905"/>
  </r>
  <r>
    <s v="Europe"/>
    <s v="SERBIA"/>
    <s v="Beverages"/>
    <s v="Online"/>
    <x v="0"/>
    <d v="2011-12-20T00:00:00"/>
    <s v="Dec"/>
    <n v="2011"/>
    <n v="424297845"/>
    <d v="2012-08-01T00:00:00"/>
    <n v="4"/>
    <n v="225"/>
    <n v="8016"/>
    <n v="47.45"/>
    <n v="31.79"/>
    <n v="15.66"/>
    <n v="254828.64"/>
    <n v="125530.56"/>
    <n v="-129298.08"/>
    <n v="-0.50739226171752105"/>
  </r>
  <r>
    <s v="Sub-Saharan Africa"/>
    <s v="LESOTHO"/>
    <s v="Office Supplies"/>
    <s v="Offline"/>
    <x v="0"/>
    <d v="2010-10-28T00:00:00"/>
    <s v="Oct"/>
    <n v="2010"/>
    <n v="687482631"/>
    <d v="2010-11-21T00:00:00"/>
    <n v="1"/>
    <n v="24"/>
    <n v="243"/>
    <n v="651.21"/>
    <n v="524.96"/>
    <n v="126.25"/>
    <n v="127565.28"/>
    <n v="30678.75"/>
    <n v="-96886.53"/>
    <n v="-0.75950548613227697"/>
  </r>
  <r>
    <s v="Australia/Oceania"/>
    <s v="SOLOMON ISLANDS"/>
    <s v="Cosmetics"/>
    <s v="Offline"/>
    <x v="3"/>
    <d v="2016-06-04T00:00:00"/>
    <s v="Jun"/>
    <n v="2016"/>
    <n v="191690671"/>
    <d v="2016-05-18T00:00:00"/>
    <n v="4"/>
    <s v=""/>
    <n v="4384"/>
    <n v="437.2"/>
    <n v="263.33"/>
    <n v="173.87"/>
    <n v="1154438.72"/>
    <n v="762246.08"/>
    <n v="-392192.64"/>
    <n v="-0.33972581931416901"/>
  </r>
  <r>
    <s v="Australia/Oceania"/>
    <s v="FIJI"/>
    <s v="Cereal"/>
    <s v="Online"/>
    <x v="1"/>
    <d v="2016-09-11T00:00:00"/>
    <s v="Sep"/>
    <n v="2016"/>
    <n v="761970794"/>
    <d v="2016-12-20T00:00:00"/>
    <n v="3"/>
    <n v="100"/>
    <n v="2945"/>
    <n v="205.7"/>
    <n v="117.11"/>
    <n v="88.59"/>
    <n v="344888.95"/>
    <n v="260897.55"/>
    <n v="-83991.400000000096"/>
    <n v="-0.24353172231235601"/>
  </r>
  <r>
    <s v="Europe"/>
    <s v="IRELAND"/>
    <s v="Baby Food"/>
    <s v="Online"/>
    <x v="3"/>
    <d v="2017-05-23T00:00:00"/>
    <s v="May"/>
    <n v="2017"/>
    <n v="243684327"/>
    <d v="2017-05-30T00:00:00"/>
    <n v="3"/>
    <n v="7"/>
    <n v="462"/>
    <n v="255.28"/>
    <n v="159.41999999999999"/>
    <n v="95.86"/>
    <n v="73652.039999999994"/>
    <n v="44287.32"/>
    <n v="-29364.720000000001"/>
    <n v="-0.39869527035503699"/>
  </r>
  <r>
    <s v="Europe"/>
    <s v="SAN MARINO"/>
    <s v="Clothes"/>
    <s v="Offline"/>
    <x v="0"/>
    <d v="2012-07-05T00:00:00"/>
    <s v="Jul"/>
    <n v="2012"/>
    <n v="152505099"/>
    <d v="2012-05-19T00:00:00"/>
    <n v="7"/>
    <s v=""/>
    <n v="8503"/>
    <n v="109.28"/>
    <n v="35.840000000000003"/>
    <n v="73.44"/>
    <n v="304747.52000000002"/>
    <n v="624460.31999999995"/>
    <n v="319712.8"/>
    <n v="1.0491071428571399"/>
  </r>
  <r>
    <s v="Middle East/North Africa"/>
    <s v="SOMALIA"/>
    <s v="Cereal"/>
    <s v="Online"/>
    <x v="0"/>
    <d v="2012-04-06T00:00:00"/>
    <s v="Apr"/>
    <n v="2012"/>
    <n v="724419438"/>
    <d v="2012-07-16T00:00:00"/>
    <n v="2"/>
    <n v="101"/>
    <n v="665"/>
    <n v="205.7"/>
    <n v="117.11"/>
    <n v="88.59"/>
    <n v="77878.149999999994"/>
    <n v="58912.35"/>
    <n v="-18965.8"/>
    <n v="-0.24353172231235601"/>
  </r>
  <r>
    <s v="Asia"/>
    <s v="NEPAL"/>
    <s v="Household"/>
    <s v="Offline"/>
    <x v="0"/>
    <d v="2010-06-16T00:00:00"/>
    <s v="Jun"/>
    <n v="2010"/>
    <n v="465726172"/>
    <d v="2010-06-07T00:00:00"/>
    <n v="2"/>
    <s v=""/>
    <n v="7579"/>
    <n v="668.27"/>
    <n v="502.54"/>
    <n v="165.73"/>
    <n v="3808750.66"/>
    <n v="1256067.67"/>
    <n v="-2552682.9900000002"/>
    <n v="-0.67021530624427905"/>
  </r>
  <r>
    <s v="Europe"/>
    <s v="GEORGIA"/>
    <s v="Baby Food"/>
    <s v="Online"/>
    <x v="2"/>
    <d v="2015-06-24T00:00:00"/>
    <s v="Jun"/>
    <n v="2015"/>
    <n v="203036630"/>
    <d v="2015-07-28T00:00:00"/>
    <n v="3"/>
    <n v="34"/>
    <n v="1905"/>
    <n v="255.28"/>
    <n v="159.41999999999999"/>
    <n v="95.86"/>
    <n v="303695.09999999998"/>
    <n v="182613.3"/>
    <n v="-121081.8"/>
    <n v="-0.39869527035503699"/>
  </r>
  <r>
    <s v="Sub-Saharan Africa"/>
    <s v="REPUBLIC OF THE CONGO"/>
    <s v="Meat"/>
    <s v="Online"/>
    <x v="0"/>
    <d v="2011-04-02T00:00:00"/>
    <s v="Apr"/>
    <n v="2011"/>
    <n v="833274638"/>
    <d v="2011-02-13T00:00:00"/>
    <n v="1"/>
    <s v=""/>
    <n v="3337"/>
    <n v="421.89"/>
    <n v="364.69"/>
    <n v="57.2"/>
    <n v="1216970.53"/>
    <n v="190876.4"/>
    <n v="-1026094.13"/>
    <n v="-0.84315445995228799"/>
  </r>
  <r>
    <s v="Sub-Saharan Africa"/>
    <s v="GUINEA-BISSAU"/>
    <s v="Household"/>
    <s v="Offline"/>
    <x v="3"/>
    <d v="2012-05-04T00:00:00"/>
    <s v="May"/>
    <n v="2012"/>
    <n v="173676526"/>
    <d v="2012-10-05T00:00:00"/>
    <n v="6"/>
    <n v="154"/>
    <n v="3598"/>
    <n v="668.27"/>
    <n v="502.54"/>
    <n v="165.73"/>
    <n v="1808138.92"/>
    <n v="596296.54"/>
    <n v="-1211842.3799999999"/>
    <n v="-0.67021530624427905"/>
  </r>
  <r>
    <s v="Europe"/>
    <s v="UKRAINE"/>
    <s v="Snacks"/>
    <s v="Offline"/>
    <x v="1"/>
    <d v="2016-01-25T00:00:00"/>
    <s v="Jan"/>
    <n v="2016"/>
    <n v="611791121"/>
    <d v="2016-03-03T00:00:00"/>
    <n v="5"/>
    <n v="38"/>
    <n v="1443"/>
    <n v="152.58000000000001"/>
    <n v="97.44"/>
    <n v="55.14"/>
    <n v="140605.92000000001"/>
    <n v="79567.02"/>
    <n v="-61038.9"/>
    <n v="-0.43411330049261099"/>
  </r>
  <r>
    <s v="Sub-Saharan Africa"/>
    <s v="MALI"/>
    <s v="Cosmetics"/>
    <s v="Offline"/>
    <x v="1"/>
    <d v="2013-04-02T00:00:00"/>
    <s v="Apr"/>
    <n v="2013"/>
    <n v="555479753"/>
    <d v="2013-12-02T00:00:00"/>
    <n v="2"/>
    <n v="244"/>
    <n v="7658"/>
    <n v="437.2"/>
    <n v="263.33"/>
    <n v="173.87"/>
    <n v="2016581.14"/>
    <n v="1331496.46"/>
    <n v="-685084.68"/>
    <n v="-0.33972581931416901"/>
  </r>
  <r>
    <s v="Sub-Saharan Africa"/>
    <s v="ZIMBABWE"/>
    <s v="Beverages"/>
    <s v="Offline"/>
    <x v="3"/>
    <d v="2013-04-12T00:00:00"/>
    <s v="Apr"/>
    <n v="2013"/>
    <n v="282916247"/>
    <d v="2013-12-29T00:00:00"/>
    <n v="1"/>
    <n v="261"/>
    <n v="59"/>
    <n v="47.45"/>
    <n v="31.79"/>
    <n v="15.66"/>
    <n v="1875.61"/>
    <n v="923.94"/>
    <n v="-951.67"/>
    <n v="-0.50739226171752105"/>
  </r>
  <r>
    <s v="Australia/Oceania"/>
    <s v="VANUATU"/>
    <s v="Cereal"/>
    <s v="Online"/>
    <x v="1"/>
    <d v="2015-01-20T00:00:00"/>
    <s v="Jan"/>
    <n v="2015"/>
    <n v="592586934"/>
    <d v="2015-02-19T00:00:00"/>
    <n v="5"/>
    <n v="30"/>
    <n v="8497"/>
    <n v="205.7"/>
    <n v="117.11"/>
    <n v="88.59"/>
    <n v="995083.67"/>
    <n v="752749.23"/>
    <n v="-242334.44"/>
    <n v="-0.24353172231235601"/>
  </r>
  <r>
    <s v="Central America"/>
    <s v="DOMINICAN REPUBLIC"/>
    <s v="Clothes"/>
    <s v="Online"/>
    <x v="0"/>
    <d v="2010-05-04T00:00:00"/>
    <s v="May"/>
    <n v="2010"/>
    <n v="553290641"/>
    <d v="2010-07-04T00:00:00"/>
    <n v="1"/>
    <n v="61"/>
    <n v="9851"/>
    <n v="109.28"/>
    <n v="35.840000000000003"/>
    <n v="73.44"/>
    <n v="353059.84000000003"/>
    <n v="723457.44"/>
    <n v="370397.6"/>
    <n v="1.0491071428571399"/>
  </r>
  <r>
    <s v="Asia"/>
    <s v="VIETNAM"/>
    <s v="Clothes"/>
    <s v="Online"/>
    <x v="1"/>
    <d v="2017-06-02T00:00:00"/>
    <s v="Jun"/>
    <n v="2017"/>
    <n v="654138696"/>
    <d v="2017-03-16T00:00:00"/>
    <n v="5"/>
    <s v=""/>
    <n v="3031"/>
    <n v="109.28"/>
    <n v="35.840000000000003"/>
    <n v="73.44"/>
    <n v="108631.03999999999"/>
    <n v="222596.64"/>
    <n v="113965.6"/>
    <n v="1.0491071428571399"/>
  </r>
  <r>
    <s v="Europe"/>
    <s v="SAN MARINO"/>
    <s v="Cereal"/>
    <s v="Offline"/>
    <x v="1"/>
    <d v="2012-07-22T00:00:00"/>
    <s v="Jul"/>
    <n v="2012"/>
    <n v="554554927"/>
    <d v="2012-06-08T00:00:00"/>
    <n v="6"/>
    <s v=""/>
    <n v="3981"/>
    <n v="205.7"/>
    <n v="117.11"/>
    <n v="88.59"/>
    <n v="466214.91"/>
    <n v="352676.79"/>
    <n v="-113538.12"/>
    <n v="-0.24353172231235601"/>
  </r>
  <r>
    <s v="Europe"/>
    <s v="BOSNIA AND HERZEGOVINA"/>
    <s v="Office Supplies"/>
    <s v="Offline"/>
    <x v="3"/>
    <d v="2012-11-07T00:00:00"/>
    <s v="Nov"/>
    <n v="2012"/>
    <n v="434275662"/>
    <d v="2012-08-13T00:00:00"/>
    <n v="2"/>
    <s v=""/>
    <n v="674"/>
    <n v="651.21"/>
    <n v="524.96"/>
    <n v="126.25"/>
    <n v="353823.04"/>
    <n v="85092.5"/>
    <n v="-268730.53999999998"/>
    <n v="-0.75950548613227697"/>
  </r>
  <r>
    <s v="Sub-Saharan Africa"/>
    <s v="EQUATORIAL GUINEA"/>
    <s v="Personal Care"/>
    <s v="Online"/>
    <x v="2"/>
    <d v="2015-01-17T00:00:00"/>
    <s v="Jan"/>
    <n v="2015"/>
    <n v="543349730"/>
    <d v="2015-07-02T00:00:00"/>
    <n v="5"/>
    <n v="166"/>
    <n v="8115"/>
    <n v="81.73"/>
    <n v="56.67"/>
    <n v="25.06"/>
    <n v="459877.05"/>
    <n v="203361.9"/>
    <n v="-256515.15"/>
    <n v="-0.55779071819304704"/>
  </r>
  <r>
    <s v="Sub-Saharan Africa"/>
    <s v="GUINEA-BISSAU"/>
    <s v="Baby Food"/>
    <s v="Offline"/>
    <x v="1"/>
    <d v="2011-08-24T00:00:00"/>
    <s v="Aug"/>
    <n v="2011"/>
    <n v="752138459"/>
    <d v="2011-09-22T00:00:00"/>
    <n v="5"/>
    <n v="29"/>
    <n v="3339"/>
    <n v="255.28"/>
    <n v="159.41999999999999"/>
    <n v="95.86"/>
    <n v="532303.38"/>
    <n v="320076.53999999998"/>
    <n v="-212226.84"/>
    <n v="-0.39869527035503699"/>
  </r>
  <r>
    <s v="Sub-Saharan Africa"/>
    <s v="MALI"/>
    <s v="Vegetables"/>
    <s v="Online"/>
    <x v="2"/>
    <d v="2013-07-11T00:00:00"/>
    <s v="Jul"/>
    <n v="2013"/>
    <n v="101315677"/>
    <d v="2013-12-17T00:00:00"/>
    <n v="3"/>
    <n v="159"/>
    <n v="415"/>
    <n v="154.06"/>
    <n v="90.93"/>
    <n v="63.13"/>
    <n v="37735.949999999997"/>
    <n v="26198.95"/>
    <n v="-11537"/>
    <n v="-0.30572968217309998"/>
  </r>
  <r>
    <s v="Asia"/>
    <s v="SRI LANKA"/>
    <s v="Cereal"/>
    <s v="Online"/>
    <x v="1"/>
    <d v="2011-07-15T00:00:00"/>
    <s v="Jul"/>
    <n v="2011"/>
    <n v="851867711"/>
    <d v="2011-07-17T00:00:00"/>
    <n v="1"/>
    <n v="2"/>
    <n v="5441"/>
    <n v="205.7"/>
    <n v="117.11"/>
    <n v="88.59"/>
    <n v="637195.51"/>
    <n v="482018.19"/>
    <n v="-155177.32"/>
    <n v="-0.24353172231235601"/>
  </r>
  <r>
    <s v="Europe"/>
    <s v="GERMANY"/>
    <s v="Personal Care"/>
    <s v="Offline"/>
    <x v="3"/>
    <d v="2014-07-27T00:00:00"/>
    <s v="Jul"/>
    <n v="2014"/>
    <n v="835093390"/>
    <d v="2014-07-29T00:00:00"/>
    <n v="3"/>
    <n v="2"/>
    <n v="1547"/>
    <n v="81.73"/>
    <n v="56.67"/>
    <n v="25.06"/>
    <n v="87668.49"/>
    <n v="38767.82"/>
    <n v="-48900.67"/>
    <n v="-0.55779071819304704"/>
  </r>
  <r>
    <s v="Asia"/>
    <s v="SRI LANKA"/>
    <s v="Cereal"/>
    <s v="Online"/>
    <x v="2"/>
    <d v="2011-02-28T00:00:00"/>
    <s v="Feb"/>
    <n v="2011"/>
    <n v="202604043"/>
    <d v="2011-10-04T00:00:00"/>
    <n v="3"/>
    <n v="218"/>
    <n v="3893"/>
    <n v="205.7"/>
    <n v="117.11"/>
    <n v="88.59"/>
    <n v="455909.23"/>
    <n v="344880.87"/>
    <n v="-111028.36"/>
    <n v="-0.24353172231235601"/>
  </r>
  <r>
    <s v="Europe"/>
    <s v="CROATIA"/>
    <s v="Beverages"/>
    <s v="Online"/>
    <x v="0"/>
    <d v="2017-06-02T00:00:00"/>
    <s v="Jun"/>
    <n v="2017"/>
    <n v="976323497"/>
    <d v="2017-10-02T00:00:00"/>
    <n v="2"/>
    <n v="122"/>
    <n v="4674"/>
    <n v="47.45"/>
    <n v="31.79"/>
    <n v="15.66"/>
    <n v="148586.46"/>
    <n v="73194.84"/>
    <n v="-75391.62"/>
    <n v="-0.50739226171752105"/>
  </r>
  <r>
    <s v="Sub-Saharan Africa"/>
    <s v="MAURITIUS"/>
    <s v="Cosmetics"/>
    <s v="Online"/>
    <x v="1"/>
    <d v="2011-05-18T00:00:00"/>
    <s v="May"/>
    <n v="2011"/>
    <n v="298488080"/>
    <d v="2011-03-07T00:00:00"/>
    <n v="2"/>
    <s v=""/>
    <n v="8111"/>
    <n v="437.2"/>
    <n v="263.33"/>
    <n v="173.87"/>
    <n v="2135869.63"/>
    <n v="1410259.57"/>
    <n v="-725610.06"/>
    <n v="-0.33972581931416901"/>
  </r>
  <r>
    <s v="Sub-Saharan Africa"/>
    <s v="SENEGAL"/>
    <s v="Beverages"/>
    <s v="Online"/>
    <x v="0"/>
    <d v="2015-09-09T00:00:00"/>
    <s v="Sep"/>
    <n v="2015"/>
    <n v="781646621"/>
    <d v="2015-12-09T00:00:00"/>
    <n v="4"/>
    <n v="91"/>
    <n v="5460"/>
    <n v="47.45"/>
    <n v="31.79"/>
    <n v="15.66"/>
    <n v="173573.4"/>
    <n v="85503.6"/>
    <n v="-88069.8"/>
    <n v="-0.50739226171752105"/>
  </r>
  <r>
    <s v="North America"/>
    <s v="UNITED STATES OF AMERICA"/>
    <s v="Fruits"/>
    <s v="Online"/>
    <x v="0"/>
    <d v="2014-09-12T00:00:00"/>
    <s v="Sep"/>
    <n v="2014"/>
    <n v="158660447"/>
    <d v="2015-09-01T00:00:00"/>
    <n v="3"/>
    <n v="354"/>
    <n v="7"/>
    <n v="9.33"/>
    <n v="6.92"/>
    <n v="2.41"/>
    <n v="48.44"/>
    <n v="16.87"/>
    <n v="-31.57"/>
    <n v="-0.65173410404624299"/>
  </r>
  <r>
    <s v="Europe"/>
    <s v="LITHUANIA"/>
    <s v="Beverages"/>
    <s v="Online"/>
    <x v="3"/>
    <d v="2014-09-01T00:00:00"/>
    <s v="Sep"/>
    <n v="2014"/>
    <n v="732703387"/>
    <d v="2014-01-28T00:00:00"/>
    <n v="3"/>
    <s v=""/>
    <n v="2069"/>
    <n v="47.45"/>
    <n v="31.79"/>
    <n v="15.66"/>
    <n v="65773.509999999995"/>
    <n v="32400.54"/>
    <n v="-33372.97"/>
    <n v="-0.50739226171752105"/>
  </r>
  <r>
    <s v="Sub-Saharan Africa"/>
    <s v="NIGERIA"/>
    <s v="Beverages"/>
    <s v="Offline"/>
    <x v="3"/>
    <d v="2011-04-05T00:00:00"/>
    <s v="Apr"/>
    <n v="2011"/>
    <n v="827261769"/>
    <d v="2011-05-26T00:00:00"/>
    <n v="5"/>
    <n v="51"/>
    <n v="3996"/>
    <n v="47.45"/>
    <n v="31.79"/>
    <n v="15.66"/>
    <n v="127032.84"/>
    <n v="62577.36"/>
    <n v="-64455.48"/>
    <n v="-0.50739226171752105"/>
  </r>
  <r>
    <s v="Central America"/>
    <s v="SAINT KITTS AND NEVIS"/>
    <s v="Beverages"/>
    <s v="Online"/>
    <x v="1"/>
    <d v="2010-02-15T00:00:00"/>
    <s v="Feb"/>
    <n v="2010"/>
    <n v="636134421"/>
    <d v="2010-03-20T00:00:00"/>
    <n v="7"/>
    <n v="33"/>
    <n v="5166"/>
    <n v="47.45"/>
    <n v="31.79"/>
    <n v="15.66"/>
    <n v="164227.14000000001"/>
    <n v="80899.56"/>
    <n v="-83327.58"/>
    <n v="-0.50739226171752105"/>
  </r>
  <r>
    <s v="Europe"/>
    <s v="SLOVENIA"/>
    <s v="Household"/>
    <s v="Online"/>
    <x v="1"/>
    <d v="2014-10-09T00:00:00"/>
    <s v="Oct"/>
    <n v="2014"/>
    <n v="873432672"/>
    <d v="2014-09-17T00:00:00"/>
    <n v="4"/>
    <s v=""/>
    <n v="6992"/>
    <n v="668.27"/>
    <n v="502.54"/>
    <n v="165.73"/>
    <n v="3513759.68"/>
    <n v="1158784.1599999999"/>
    <n v="-2354975.52"/>
    <n v="-0.67021530624427905"/>
  </r>
  <r>
    <s v="Europe"/>
    <s v="SERBIA"/>
    <s v="Clothes"/>
    <s v="Online"/>
    <x v="1"/>
    <d v="2011-06-25T00:00:00"/>
    <s v="Jun"/>
    <n v="2011"/>
    <n v="523580348"/>
    <d v="2011-04-08T00:00:00"/>
    <n v="6"/>
    <s v=""/>
    <n v="7915"/>
    <n v="109.28"/>
    <n v="35.840000000000003"/>
    <n v="73.44"/>
    <n v="283673.59999999998"/>
    <n v="581277.6"/>
    <n v="297604"/>
    <n v="1.0491071428571399"/>
  </r>
  <r>
    <s v="Central America"/>
    <s v="BELIZE"/>
    <s v="Personal Care"/>
    <s v="Online"/>
    <x v="3"/>
    <d v="2010-09-17T00:00:00"/>
    <s v="Sep"/>
    <n v="2010"/>
    <n v="891313779"/>
    <d v="2010-10-25T00:00:00"/>
    <n v="2"/>
    <n v="38"/>
    <n v="8409"/>
    <n v="81.73"/>
    <n v="56.67"/>
    <n v="25.06"/>
    <n v="476538.03"/>
    <n v="210729.54"/>
    <n v="-265808.49"/>
    <n v="-0.55779071819304704"/>
  </r>
  <r>
    <s v="Asia"/>
    <s v="TAIWAN"/>
    <s v="Clothes"/>
    <s v="Offline"/>
    <x v="0"/>
    <d v="2012-04-25T00:00:00"/>
    <s v="Apr"/>
    <n v="2012"/>
    <n v="651681792"/>
    <d v="2012-12-06T00:00:00"/>
    <n v="5"/>
    <n v="225"/>
    <n v="5979"/>
    <n v="109.28"/>
    <n v="35.840000000000003"/>
    <n v="73.44"/>
    <n v="214287.35999999999"/>
    <n v="439097.76"/>
    <n v="224810.4"/>
    <n v="1.0491071428571399"/>
  </r>
  <r>
    <s v="Europe"/>
    <s v="GREECE"/>
    <s v="Personal Care"/>
    <s v="Online"/>
    <x v="0"/>
    <d v="2017-04-16T00:00:00"/>
    <s v="Apr"/>
    <n v="2017"/>
    <n v="800045716"/>
    <d v="2017-05-14T00:00:00"/>
    <n v="1"/>
    <n v="28"/>
    <n v="161"/>
    <n v="81.73"/>
    <n v="56.67"/>
    <n v="25.06"/>
    <n v="9123.8700000000008"/>
    <n v="4034.66"/>
    <n v="-5089.21"/>
    <n v="-0.55779071819304704"/>
  </r>
  <r>
    <s v="Australia/Oceania"/>
    <s v="NEW ZEALAND"/>
    <s v="Office Supplies"/>
    <s v="Online"/>
    <x v="2"/>
    <d v="2016-01-05T00:00:00"/>
    <s v="Jan"/>
    <n v="2016"/>
    <n v="602079379"/>
    <d v="2016-05-26T00:00:00"/>
    <n v="5"/>
    <n v="142"/>
    <n v="7523"/>
    <n v="651.21"/>
    <n v="524.96"/>
    <n v="126.25"/>
    <n v="3949274.08"/>
    <n v="949778.75"/>
    <n v="-2999495.33"/>
    <n v="-0.75950548613227697"/>
  </r>
  <r>
    <s v="Europe"/>
    <s v="MALTA"/>
    <s v="Vegetables"/>
    <s v="Online"/>
    <x v="0"/>
    <d v="2016-10-05T00:00:00"/>
    <s v="Oct"/>
    <n v="2016"/>
    <n v="743769109"/>
    <d v="2016-11-05T00:00:00"/>
    <n v="7"/>
    <n v="31"/>
    <n v="6662"/>
    <n v="154.06"/>
    <n v="90.93"/>
    <n v="63.13"/>
    <n v="605775.66"/>
    <n v="420572.06"/>
    <n v="-185203.6"/>
    <n v="-0.30572968217309998"/>
  </r>
  <r>
    <s v="Sub-Saharan Africa"/>
    <s v="CAMEROON"/>
    <s v="Household"/>
    <s v="Online"/>
    <x v="1"/>
    <d v="2013-12-22T00:00:00"/>
    <s v="Dec"/>
    <n v="2013"/>
    <n v="181413733"/>
    <d v="2013-12-27T00:00:00"/>
    <n v="6"/>
    <n v="5"/>
    <n v="3210"/>
    <n v="668.27"/>
    <n v="502.54"/>
    <n v="165.73"/>
    <n v="1613153.4"/>
    <n v="531993.30000000005"/>
    <n v="-1081160.1000000001"/>
    <n v="-0.67021530624427905"/>
  </r>
  <r>
    <s v="Central America"/>
    <s v="ANTIGUA AND BARBUDA"/>
    <s v="Fruits"/>
    <s v="Online"/>
    <x v="1"/>
    <d v="2014-12-06T00:00:00"/>
    <s v="Dec"/>
    <n v="2014"/>
    <n v="191624581"/>
    <d v="2014-01-08T00:00:00"/>
    <n v="4"/>
    <s v=""/>
    <n v="4827"/>
    <n v="9.33"/>
    <n v="6.92"/>
    <n v="2.41"/>
    <n v="33402.839999999997"/>
    <n v="11633.07"/>
    <n v="-21769.77"/>
    <n v="-0.65173410404624299"/>
  </r>
  <r>
    <s v="Middle East/North Africa"/>
    <s v="QATAR"/>
    <s v="Fruits"/>
    <s v="Offline"/>
    <x v="2"/>
    <d v="2012-09-22T00:00:00"/>
    <s v="Sep"/>
    <n v="2012"/>
    <n v="321325480"/>
    <d v="2012-10-25T00:00:00"/>
    <n v="5"/>
    <n v="33"/>
    <n v="6205"/>
    <n v="9.33"/>
    <n v="6.92"/>
    <n v="2.41"/>
    <n v="42938.6"/>
    <n v="14954.05"/>
    <n v="-27984.55"/>
    <n v="-0.65173410404624299"/>
  </r>
  <r>
    <s v="Sub-Saharan Africa"/>
    <s v="MALI"/>
    <s v="Office Supplies"/>
    <s v="Online"/>
    <x v="3"/>
    <d v="2012-01-06T00:00:00"/>
    <s v="Jan"/>
    <n v="2012"/>
    <n v="637752759"/>
    <d v="2012-06-22T00:00:00"/>
    <n v="6"/>
    <n v="168"/>
    <n v="4069"/>
    <n v="651.21"/>
    <n v="524.96"/>
    <n v="126.25"/>
    <n v="2136062.2400000002"/>
    <n v="513711.25"/>
    <n v="-1622350.99"/>
    <n v="-0.75950548613227697"/>
  </r>
  <r>
    <s v="Sub-Saharan Africa"/>
    <s v="GHANA"/>
    <s v="Clothes"/>
    <s v="Online"/>
    <x v="2"/>
    <d v="2014-05-24T00:00:00"/>
    <s v="May"/>
    <n v="2014"/>
    <n v="378455245"/>
    <d v="2014-08-06T00:00:00"/>
    <n v="4"/>
    <n v="74"/>
    <n v="2172"/>
    <n v="109.28"/>
    <n v="35.840000000000003"/>
    <n v="73.44"/>
    <n v="77844.479999999996"/>
    <n v="159511.67999999999"/>
    <n v="81667.199999999997"/>
    <n v="1.0491071428571399"/>
  </r>
  <r>
    <s v="Europe"/>
    <s v="SAN MARINO"/>
    <s v="Snacks"/>
    <s v="Offline"/>
    <x v="2"/>
    <d v="2013-09-01T00:00:00"/>
    <s v="Sep"/>
    <n v="2013"/>
    <n v="201294267"/>
    <d v="2013-09-02T00:00:00"/>
    <n v="2"/>
    <n v="1"/>
    <n v="6302"/>
    <n v="152.58000000000001"/>
    <n v="97.44"/>
    <n v="55.14"/>
    <n v="614066.88"/>
    <n v="347492.28"/>
    <n v="-266574.59999999998"/>
    <n v="-0.43411330049261099"/>
  </r>
  <r>
    <s v="Sub-Saharan Africa"/>
    <s v="COMOROS"/>
    <s v="Meat"/>
    <s v="Offline"/>
    <x v="1"/>
    <d v="2015-06-02T00:00:00"/>
    <s v="Jun"/>
    <n v="2015"/>
    <n v="834443652"/>
    <d v="2015-02-27T00:00:00"/>
    <n v="6"/>
    <s v=""/>
    <n v="9275"/>
    <n v="421.89"/>
    <n v="364.69"/>
    <n v="57.2"/>
    <n v="3382499.75"/>
    <n v="530530"/>
    <n v="-2851969.75"/>
    <n v="-0.84315445995228799"/>
  </r>
  <r>
    <s v="Asia"/>
    <s v="TAJIKISTAN"/>
    <s v="Cereal"/>
    <s v="Online"/>
    <x v="0"/>
    <d v="2013-02-05T00:00:00"/>
    <s v="Feb"/>
    <n v="2013"/>
    <n v="826389729"/>
    <d v="2013-05-05T00:00:00"/>
    <n v="1"/>
    <n v="89"/>
    <n v="5940"/>
    <n v="205.7"/>
    <n v="117.11"/>
    <n v="88.59"/>
    <n v="695633.4"/>
    <n v="526224.6"/>
    <n v="-169408.8"/>
    <n v="-0.24353172231235601"/>
  </r>
  <r>
    <s v="Sub-Saharan Africa"/>
    <s v="GABON"/>
    <s v="Vegetables"/>
    <s v="Offline"/>
    <x v="0"/>
    <d v="2012-11-11T00:00:00"/>
    <s v="Nov"/>
    <n v="2012"/>
    <n v="595931327"/>
    <d v="2012-12-15T00:00:00"/>
    <n v="7"/>
    <n v="34"/>
    <n v="8177"/>
    <n v="154.06"/>
    <n v="90.93"/>
    <n v="63.13"/>
    <n v="743534.61"/>
    <n v="516214.01"/>
    <n v="-227320.6"/>
    <n v="-0.30572968217309998"/>
  </r>
  <r>
    <s v="North America"/>
    <s v="GREENLAND"/>
    <s v="Personal Care"/>
    <s v="Offline"/>
    <x v="3"/>
    <d v="2012-04-24T00:00:00"/>
    <s v="Apr"/>
    <n v="2012"/>
    <n v="182179772"/>
    <d v="2012-05-23T00:00:00"/>
    <n v="4"/>
    <n v="29"/>
    <n v="9898"/>
    <n v="81.73"/>
    <n v="56.67"/>
    <n v="25.06"/>
    <n v="560919.66"/>
    <n v="248043.88"/>
    <n v="-312875.78000000003"/>
    <n v="-0.55779071819304704"/>
  </r>
  <r>
    <s v="Sub-Saharan Africa"/>
    <s v="MALI"/>
    <s v="Fruits"/>
    <s v="Offline"/>
    <x v="0"/>
    <d v="2015-02-03T00:00:00"/>
    <s v="Feb"/>
    <n v="2015"/>
    <n v="594558894"/>
    <d v="2015-04-19T00:00:00"/>
    <n v="1"/>
    <n v="75"/>
    <n v="2044"/>
    <n v="9.33"/>
    <n v="6.92"/>
    <n v="2.41"/>
    <n v="14144.48"/>
    <n v="4926.04"/>
    <n v="-9218.44"/>
    <n v="-0.65173410404624299"/>
  </r>
  <r>
    <s v="Sub-Saharan Africa"/>
    <s v="GUINEA-BISSAU"/>
    <s v="Meat"/>
    <s v="Online"/>
    <x v="0"/>
    <d v="2010-10-26T00:00:00"/>
    <s v="Oct"/>
    <n v="2010"/>
    <n v="662805020"/>
    <d v="2010-02-11T00:00:00"/>
    <n v="5"/>
    <s v=""/>
    <n v="7589"/>
    <n v="421.89"/>
    <n v="364.69"/>
    <n v="57.2"/>
    <n v="2767632.41"/>
    <n v="434090.8"/>
    <n v="-2333541.61"/>
    <n v="-0.84315445995228799"/>
  </r>
  <r>
    <s v="Asia"/>
    <s v="SOUTH KOREA"/>
    <s v="Household"/>
    <s v="Offline"/>
    <x v="2"/>
    <d v="2016-03-29T00:00:00"/>
    <s v="Mar"/>
    <n v="2016"/>
    <n v="186966979"/>
    <d v="2016-04-17T00:00:00"/>
    <n v="1"/>
    <n v="19"/>
    <n v="6539"/>
    <n v="668.27"/>
    <n v="502.54"/>
    <n v="165.73"/>
    <n v="3286109.06"/>
    <n v="1083708.47"/>
    <n v="-2202400.59"/>
    <n v="-0.67021530624427905"/>
  </r>
  <r>
    <s v="Asia"/>
    <s v="VIETNAM"/>
    <s v="Clothes"/>
    <s v="Online"/>
    <x v="1"/>
    <d v="2011-09-08T00:00:00"/>
    <s v="Sep"/>
    <n v="2011"/>
    <n v="387406098"/>
    <d v="2011-11-08T00:00:00"/>
    <n v="3"/>
    <n v="61"/>
    <n v="928"/>
    <n v="109.28"/>
    <n v="35.840000000000003"/>
    <n v="73.44"/>
    <n v="33259.519999999997"/>
    <n v="68152.320000000007"/>
    <n v="34892.800000000003"/>
    <n v="1.0491071428571399"/>
  </r>
  <r>
    <s v="Australia/Oceania"/>
    <s v="AUSTRALIA"/>
    <s v="Beverages"/>
    <s v="Online"/>
    <x v="1"/>
    <d v="2012-03-20T00:00:00"/>
    <s v="Mar"/>
    <n v="2012"/>
    <n v="754796206"/>
    <d v="2012-08-04T00:00:00"/>
    <n v="7"/>
    <n v="137"/>
    <n v="9826"/>
    <n v="47.45"/>
    <n v="31.79"/>
    <n v="15.66"/>
    <n v="312368.53999999998"/>
    <n v="153875.16"/>
    <n v="-158493.38"/>
    <n v="-0.50739226171752105"/>
  </r>
  <r>
    <s v="Middle East/North Africa"/>
    <s v="IRAQ"/>
    <s v="Beverages"/>
    <s v="Offline"/>
    <x v="1"/>
    <d v="2011-09-27T00:00:00"/>
    <s v="Sep"/>
    <n v="2011"/>
    <n v="400123631"/>
    <d v="2011-07-11T00:00:00"/>
    <n v="2"/>
    <s v=""/>
    <n v="4329"/>
    <n v="47.45"/>
    <n v="31.79"/>
    <n v="15.66"/>
    <n v="137618.91"/>
    <n v="67792.14"/>
    <n v="-69826.77"/>
    <n v="-0.50739226171752105"/>
  </r>
  <r>
    <s v="Asia"/>
    <s v="MONGOLIA"/>
    <s v="Beverages"/>
    <s v="Online"/>
    <x v="1"/>
    <d v="2016-02-04T00:00:00"/>
    <s v="Feb"/>
    <n v="2016"/>
    <n v="304687201"/>
    <d v="2016-01-05T00:00:00"/>
    <n v="3"/>
    <s v=""/>
    <n v="2569"/>
    <n v="47.45"/>
    <n v="31.79"/>
    <n v="15.66"/>
    <n v="81668.509999999995"/>
    <n v="40230.54"/>
    <n v="-41437.97"/>
    <n v="-0.50739226171752105"/>
  </r>
  <r>
    <s v="Sub-Saharan Africa"/>
    <s v="CAPE VERDE"/>
    <s v="Meat"/>
    <s v="Offline"/>
    <x v="2"/>
    <d v="2010-10-03T00:00:00"/>
    <s v="Oct"/>
    <n v="2010"/>
    <n v="170098245"/>
    <d v="2010-03-19T00:00:00"/>
    <n v="6"/>
    <s v=""/>
    <n v="4705"/>
    <n v="421.89"/>
    <n v="364.69"/>
    <n v="57.2"/>
    <n v="1715866.45"/>
    <n v="269126"/>
    <n v="-1446740.45"/>
    <n v="-0.84315445995228799"/>
  </r>
  <r>
    <s v="Europe"/>
    <s v="PORTUGAL"/>
    <s v="Meat"/>
    <s v="Online"/>
    <x v="2"/>
    <d v="2013-11-02T00:00:00"/>
    <s v="Nov"/>
    <n v="2013"/>
    <n v="668280589"/>
    <d v="2013-03-28T00:00:00"/>
    <n v="5"/>
    <s v=""/>
    <n v="7932"/>
    <n v="421.89"/>
    <n v="364.69"/>
    <n v="57.2"/>
    <n v="2892721.08"/>
    <n v="453710.4"/>
    <n v="-2439010.6800000002"/>
    <n v="-0.84315445995228799"/>
  </r>
  <r>
    <s v="Sub-Saharan Africa"/>
    <s v="DJIBOUTI"/>
    <s v="Personal Care"/>
    <s v="Offline"/>
    <x v="1"/>
    <d v="2015-05-20T00:00:00"/>
    <s v="May"/>
    <n v="2015"/>
    <n v="291470563"/>
    <d v="2015-05-30T00:00:00"/>
    <n v="7"/>
    <n v="10"/>
    <n v="1472"/>
    <n v="81.73"/>
    <n v="56.67"/>
    <n v="25.06"/>
    <n v="83418.240000000005"/>
    <n v="36888.32"/>
    <n v="-46529.919999999998"/>
    <n v="-0.55779071819304704"/>
  </r>
  <r>
    <s v="Middle East/North Africa"/>
    <s v="SOMALIA"/>
    <s v="Fruits"/>
    <s v="Offline"/>
    <x v="0"/>
    <d v="2012-07-03T00:00:00"/>
    <s v="Jul"/>
    <n v="2012"/>
    <n v="302216994"/>
    <d v="2012-03-29T00:00:00"/>
    <n v="5"/>
    <s v=""/>
    <n v="1579"/>
    <n v="9.33"/>
    <n v="6.92"/>
    <n v="2.41"/>
    <n v="10926.68"/>
    <n v="3805.39"/>
    <n v="-7121.29"/>
    <n v="-0.65173410404624299"/>
  </r>
  <r>
    <s v="Central America"/>
    <s v="GRENADA"/>
    <s v="Cereal"/>
    <s v="Offline"/>
    <x v="2"/>
    <d v="2014-04-12T00:00:00"/>
    <s v="Apr"/>
    <n v="2014"/>
    <n v="683381211"/>
    <d v="2014-11-12T00:00:00"/>
    <n v="4"/>
    <n v="214"/>
    <n v="6542"/>
    <n v="205.7"/>
    <n v="117.11"/>
    <n v="88.59"/>
    <n v="766133.62"/>
    <n v="579555.78"/>
    <n v="-186577.84"/>
    <n v="-0.24353172231235601"/>
  </r>
  <r>
    <s v="Sub-Saharan Africa"/>
    <s v="NIGER"/>
    <s v="Office Supplies"/>
    <s v="Online"/>
    <x v="2"/>
    <d v="2017-02-24T00:00:00"/>
    <s v="Feb"/>
    <n v="2017"/>
    <n v="588137042"/>
    <d v="2017-03-28T00:00:00"/>
    <n v="3"/>
    <n v="32"/>
    <n v="1675"/>
    <n v="651.21"/>
    <n v="524.96"/>
    <n v="126.25"/>
    <n v="879308"/>
    <n v="211468.75"/>
    <n v="-667839.25"/>
    <n v="-0.75950548613227697"/>
  </r>
  <r>
    <s v="Sub-Saharan Africa"/>
    <s v="RWANDA"/>
    <s v="Personal Care"/>
    <s v="Offline"/>
    <x v="1"/>
    <d v="2013-06-18T00:00:00"/>
    <s v="Jun"/>
    <n v="2013"/>
    <n v="589970815"/>
    <d v="2013-07-13T00:00:00"/>
    <n v="7"/>
    <n v="25"/>
    <n v="4329"/>
    <n v="81.73"/>
    <n v="56.67"/>
    <n v="25.06"/>
    <n v="245324.43"/>
    <n v="108484.74"/>
    <n v="-136839.69"/>
    <n v="-0.55779071819304704"/>
  </r>
  <r>
    <s v="Australia/Oceania"/>
    <s v="FIJI"/>
    <s v="Baby Food"/>
    <s v="Offline"/>
    <x v="0"/>
    <d v="2010-11-23T00:00:00"/>
    <s v="Nov"/>
    <n v="2010"/>
    <n v="432681357"/>
    <d v="2010-11-28T00:00:00"/>
    <n v="1"/>
    <n v="5"/>
    <n v="8884"/>
    <n v="255.28"/>
    <n v="159.41999999999999"/>
    <n v="95.86"/>
    <n v="1416287.28"/>
    <n v="851620.24"/>
    <n v="-564667.04"/>
    <n v="-0.39869527035503699"/>
  </r>
  <r>
    <s v="Europe"/>
    <s v="ALBANIA"/>
    <s v="Household"/>
    <s v="Online"/>
    <x v="1"/>
    <d v="2017-07-14T00:00:00"/>
    <s v="Jul"/>
    <n v="2017"/>
    <n v="380379998"/>
    <d v="2017-07-16T00:00:00"/>
    <n v="1"/>
    <n v="2"/>
    <n v="1749"/>
    <n v="668.27"/>
    <n v="502.54"/>
    <n v="165.73"/>
    <n v="878942.46"/>
    <n v="289861.77"/>
    <n v="-589080.68999999994"/>
    <n v="-0.67021530624427905"/>
  </r>
  <r>
    <s v="Europe"/>
    <s v="NETHERLANDS"/>
    <s v="Clothes"/>
    <s v="Online"/>
    <x v="3"/>
    <d v="2016-01-16T00:00:00"/>
    <s v="Jan"/>
    <n v="2016"/>
    <n v="767490565"/>
    <d v="2016-02-23T00:00:00"/>
    <n v="3"/>
    <n v="38"/>
    <n v="6368"/>
    <n v="109.28"/>
    <n v="35.840000000000003"/>
    <n v="73.44"/>
    <n v="228229.12"/>
    <n v="467665.91999999998"/>
    <n v="239436.79999999999"/>
    <n v="1.0491071428571399"/>
  </r>
  <r>
    <s v="Australia/Oceania"/>
    <s v="EAST TIMOR"/>
    <s v="Vegetables"/>
    <s v="Online"/>
    <x v="0"/>
    <d v="2012-06-11T00:00:00"/>
    <s v="Jun"/>
    <n v="2012"/>
    <n v="648749387"/>
    <d v="2012-12-18T00:00:00"/>
    <n v="3"/>
    <n v="190"/>
    <n v="8215"/>
    <n v="154.06"/>
    <n v="90.93"/>
    <n v="63.13"/>
    <n v="746989.95"/>
    <n v="518612.95"/>
    <n v="-228377"/>
    <n v="-0.30572968217309998"/>
  </r>
  <r>
    <s v="Central America"/>
    <s v="BARBADOS"/>
    <s v="Fruits"/>
    <s v="Online"/>
    <x v="2"/>
    <d v="2011-05-09T00:00:00"/>
    <s v="May"/>
    <n v="2011"/>
    <n v="949205291"/>
    <d v="2011-11-10T00:00:00"/>
    <n v="5"/>
    <n v="185"/>
    <n v="9794"/>
    <n v="9.33"/>
    <n v="6.92"/>
    <n v="2.41"/>
    <n v="67774.48"/>
    <n v="23603.54"/>
    <n v="-44170.94"/>
    <n v="-0.65173410404624299"/>
  </r>
  <r>
    <s v="Asia"/>
    <s v="SRI LANKA"/>
    <s v="Meat"/>
    <s v="Offline"/>
    <x v="3"/>
    <d v="2017-04-22T00:00:00"/>
    <s v="Apr"/>
    <n v="2017"/>
    <n v="414219605"/>
    <d v="2017-04-27T00:00:00"/>
    <n v="5"/>
    <n v="5"/>
    <n v="5641"/>
    <n v="421.89"/>
    <n v="364.69"/>
    <n v="57.2"/>
    <n v="2057216.29"/>
    <n v="322665.2"/>
    <n v="-1734551.09"/>
    <n v="-0.84315445995228799"/>
  </r>
  <r>
    <s v="Sub-Saharan Africa"/>
    <s v="CHAD"/>
    <s v="Snacks"/>
    <s v="Offline"/>
    <x v="1"/>
    <d v="2016-08-25T00:00:00"/>
    <s v="Aug"/>
    <n v="2016"/>
    <n v="559466159"/>
    <d v="2016-09-15T00:00:00"/>
    <n v="5"/>
    <n v="21"/>
    <n v="7324"/>
    <n v="152.58000000000001"/>
    <n v="97.44"/>
    <n v="55.14"/>
    <n v="713650.56"/>
    <n v="403845.36"/>
    <n v="-309805.2"/>
    <n v="-0.43411330049261099"/>
  </r>
  <r>
    <s v="Europe"/>
    <s v="ICELAND"/>
    <s v="Snacks"/>
    <s v="Offline"/>
    <x v="2"/>
    <d v="2012-10-30T00:00:00"/>
    <s v="Oct"/>
    <n v="2012"/>
    <n v="720931279"/>
    <d v="2012-11-18T00:00:00"/>
    <n v="1"/>
    <n v="19"/>
    <n v="8441"/>
    <n v="152.58000000000001"/>
    <n v="97.44"/>
    <n v="55.14"/>
    <n v="822491.04"/>
    <n v="465436.74"/>
    <n v="-357054.3"/>
    <n v="-0.43411330049261099"/>
  </r>
  <r>
    <s v="North America"/>
    <s v="MEXICO"/>
    <s v="Office Supplies"/>
    <s v="Offline"/>
    <x v="3"/>
    <d v="2013-10-29T00:00:00"/>
    <s v="Oct"/>
    <n v="2013"/>
    <n v="304913794"/>
    <d v="2013-11-21T00:00:00"/>
    <n v="5"/>
    <n v="23"/>
    <n v="9623"/>
    <n v="651.21"/>
    <n v="524.96"/>
    <n v="126.25"/>
    <n v="5051690.08"/>
    <n v="1214903.75"/>
    <n v="-3836786.33"/>
    <n v="-0.75950548613227697"/>
  </r>
  <r>
    <s v="Europe"/>
    <s v="UNITED KINGDOM"/>
    <s v="Snacks"/>
    <s v="Online"/>
    <x v="2"/>
    <d v="2013-07-13T00:00:00"/>
    <s v="Jul"/>
    <n v="2013"/>
    <n v="138025033"/>
    <d v="2013-03-08T00:00:00"/>
    <n v="6"/>
    <s v=""/>
    <n v="3529"/>
    <n v="152.58000000000001"/>
    <n v="97.44"/>
    <n v="55.14"/>
    <n v="343865.76"/>
    <n v="194589.06"/>
    <n v="-149276.70000000001"/>
    <n v="-0.43411330049261099"/>
  </r>
  <r>
    <s v="Asia"/>
    <s v="BRUNEI"/>
    <s v="Clothes"/>
    <s v="Offline"/>
    <x v="3"/>
    <d v="2010-10-09T00:00:00"/>
    <s v="Oct"/>
    <n v="2010"/>
    <n v="217188823"/>
    <d v="2010-10-19T00:00:00"/>
    <n v="3"/>
    <n v="10"/>
    <n v="9854"/>
    <n v="109.28"/>
    <n v="35.840000000000003"/>
    <n v="73.44"/>
    <n v="353167.35999999999"/>
    <n v="723677.76"/>
    <n v="370510.4"/>
    <n v="1.0491071428571399"/>
  </r>
  <r>
    <s v="Central America"/>
    <s v="GRENADA"/>
    <s v="Meat"/>
    <s v="Online"/>
    <x v="0"/>
    <d v="2012-10-09T00:00:00"/>
    <s v="Oct"/>
    <n v="2012"/>
    <n v="159641492"/>
    <d v="2012-09-24T00:00:00"/>
    <n v="2"/>
    <s v=""/>
    <n v="320"/>
    <n v="421.89"/>
    <n v="364.69"/>
    <n v="57.2"/>
    <n v="116700.8"/>
    <n v="18304"/>
    <n v="-98396.800000000003"/>
    <n v="-0.84315445995228799"/>
  </r>
  <r>
    <s v="Europe"/>
    <s v="ANDORRA"/>
    <s v="Meat"/>
    <s v="Offline"/>
    <x v="3"/>
    <d v="2016-08-16T00:00:00"/>
    <s v="Aug"/>
    <n v="2016"/>
    <n v="552931869"/>
    <d v="2016-09-09T00:00:00"/>
    <n v="6"/>
    <n v="24"/>
    <n v="3682"/>
    <n v="421.89"/>
    <n v="364.69"/>
    <n v="57.2"/>
    <n v="1342788.58"/>
    <n v="210610.4"/>
    <n v="-1132178.18"/>
    <n v="-0.84315445995228799"/>
  </r>
  <r>
    <s v="Sub-Saharan Africa"/>
    <s v="ZIMBABWE"/>
    <s v="Snacks"/>
    <s v="Offline"/>
    <x v="2"/>
    <d v="2013-01-26T00:00:00"/>
    <s v="Jan"/>
    <n v="2013"/>
    <n v="704921281"/>
    <d v="2013-05-02T00:00:00"/>
    <n v="5"/>
    <n v="96"/>
    <n v="727"/>
    <n v="152.58000000000001"/>
    <n v="97.44"/>
    <n v="55.14"/>
    <n v="70838.880000000005"/>
    <n v="40086.78"/>
    <n v="-30752.1"/>
    <n v="-0.43411330049261099"/>
  </r>
  <r>
    <s v="Sub-Saharan Africa"/>
    <s v="GUINEA-BISSAU"/>
    <s v="Snacks"/>
    <s v="Online"/>
    <x v="2"/>
    <d v="2012-09-08T00:00:00"/>
    <s v="Sep"/>
    <n v="2012"/>
    <n v="893783557"/>
    <d v="2012-09-28T00:00:00"/>
    <n v="6"/>
    <n v="20"/>
    <n v="9271"/>
    <n v="152.58000000000001"/>
    <n v="97.44"/>
    <n v="55.14"/>
    <n v="903366.24"/>
    <n v="511202.94"/>
    <n v="-392163.3"/>
    <n v="-0.43411330049261099"/>
  </r>
  <r>
    <s v="Asia"/>
    <s v="BRUNEI"/>
    <s v="Office Supplies"/>
    <s v="Online"/>
    <x v="3"/>
    <d v="2011-09-25T00:00:00"/>
    <s v="Sep"/>
    <n v="2011"/>
    <n v="118005025"/>
    <d v="2011-10-30T00:00:00"/>
    <n v="1"/>
    <n v="35"/>
    <n v="9164"/>
    <n v="651.21"/>
    <n v="524.96"/>
    <n v="126.25"/>
    <n v="4810733.4400000004"/>
    <n v="1156955"/>
    <n v="-3653778.44"/>
    <n v="-0.75950548613227697"/>
  </r>
  <r>
    <s v="Middle East/North Africa"/>
    <s v="IRAN"/>
    <s v="Snacks"/>
    <s v="Offline"/>
    <x v="0"/>
    <d v="2011-10-18T00:00:00"/>
    <s v="Oct"/>
    <n v="2011"/>
    <n v="146384513"/>
    <d v="2011-04-12T00:00:00"/>
    <n v="3"/>
    <s v=""/>
    <n v="7285"/>
    <n v="152.58000000000001"/>
    <n v="97.44"/>
    <n v="55.14"/>
    <n v="709850.4"/>
    <n v="401694.9"/>
    <n v="-308155.5"/>
    <n v="-0.43411330049261099"/>
  </r>
  <r>
    <s v="Sub-Saharan Africa"/>
    <s v="CAPE VERDE"/>
    <s v="Clothes"/>
    <s v="Online"/>
    <x v="1"/>
    <d v="2015-03-20T00:00:00"/>
    <s v="Mar"/>
    <n v="2015"/>
    <n v="568033349"/>
    <d v="2015-04-17T00:00:00"/>
    <n v="6"/>
    <n v="28"/>
    <n v="2546"/>
    <n v="109.28"/>
    <n v="35.840000000000003"/>
    <n v="73.44"/>
    <n v="91248.639999999999"/>
    <n v="186978.24"/>
    <n v="95729.600000000006"/>
    <n v="1.0491071428571399"/>
  </r>
  <r>
    <s v="Europe"/>
    <s v="LIECHTENSTEIN"/>
    <s v="Fruits"/>
    <s v="Online"/>
    <x v="2"/>
    <d v="2014-08-02T00:00:00"/>
    <s v="Aug"/>
    <n v="2014"/>
    <n v="142375361"/>
    <d v="2014-02-19T00:00:00"/>
    <n v="4"/>
    <s v=""/>
    <n v="888"/>
    <n v="9.33"/>
    <n v="6.92"/>
    <n v="2.41"/>
    <n v="6144.96"/>
    <n v="2140.08"/>
    <n v="-4004.88"/>
    <n v="-0.65173410404624299"/>
  </r>
  <r>
    <s v="Asia"/>
    <s v="BRUNEI"/>
    <s v="Beverages"/>
    <s v="Online"/>
    <x v="1"/>
    <d v="2016-10-21T00:00:00"/>
    <s v="Oct"/>
    <n v="2016"/>
    <n v="849146878"/>
    <d v="2016-11-30T00:00:00"/>
    <n v="4"/>
    <n v="40"/>
    <n v="286"/>
    <n v="47.45"/>
    <n v="31.79"/>
    <n v="15.66"/>
    <n v="9091.94"/>
    <n v="4478.76"/>
    <n v="-4613.18"/>
    <n v="-0.50739226171752105"/>
  </r>
  <r>
    <s v="Central America"/>
    <s v="PANAMA"/>
    <s v="Personal Care"/>
    <s v="Online"/>
    <x v="3"/>
    <d v="2013-09-10T00:00:00"/>
    <s v="Sep"/>
    <n v="2013"/>
    <n v="238396728"/>
    <d v="2013-11-27T00:00:00"/>
    <n v="4"/>
    <n v="78"/>
    <n v="5744"/>
    <n v="81.73"/>
    <n v="56.67"/>
    <n v="25.06"/>
    <n v="325512.48"/>
    <n v="143944.64000000001"/>
    <n v="-181567.84"/>
    <n v="-0.55779071819304704"/>
  </r>
  <r>
    <s v="Middle East/North Africa"/>
    <s v="YEMEN"/>
    <s v="Snacks"/>
    <s v="Online"/>
    <x v="3"/>
    <d v="2011-06-09T00:00:00"/>
    <s v="Jun"/>
    <n v="2011"/>
    <n v="880486238"/>
    <d v="2011-10-10T00:00:00"/>
    <n v="2"/>
    <n v="123"/>
    <n v="4299"/>
    <n v="152.58000000000001"/>
    <n v="97.44"/>
    <n v="55.14"/>
    <n v="418894.56"/>
    <n v="237046.86"/>
    <n v="-181847.7"/>
    <n v="-0.43411330049261099"/>
  </r>
  <r>
    <s v="Europe"/>
    <s v="BELGIUM"/>
    <s v="Cosmetics"/>
    <s v="Offline"/>
    <x v="1"/>
    <d v="2014-06-27T00:00:00"/>
    <s v="Jun"/>
    <n v="2014"/>
    <n v="916089236"/>
    <d v="2014-07-28T00:00:00"/>
    <n v="2"/>
    <n v="31"/>
    <n v="17"/>
    <n v="437.2"/>
    <n v="263.33"/>
    <n v="173.87"/>
    <n v="4476.6099999999997"/>
    <n v="2955.79"/>
    <n v="-1520.82"/>
    <n v="-0.33972581931416901"/>
  </r>
  <r>
    <s v="Asia"/>
    <s v="BRUNEI"/>
    <s v="Cereal"/>
    <s v="Online"/>
    <x v="3"/>
    <d v="2012-01-22T00:00:00"/>
    <s v="Jan"/>
    <n v="2012"/>
    <n v="806192052"/>
    <d v="2012-02-28T00:00:00"/>
    <n v="3"/>
    <n v="37"/>
    <n v="8998"/>
    <n v="205.7"/>
    <n v="117.11"/>
    <n v="88.59"/>
    <n v="1053755.78"/>
    <n v="797132.82"/>
    <n v="-256622.96"/>
    <n v="-0.24353172231235601"/>
  </r>
  <r>
    <s v="Asia"/>
    <s v="MALAYSIA"/>
    <s v="Cereal"/>
    <s v="Online"/>
    <x v="0"/>
    <d v="2014-09-04T00:00:00"/>
    <s v="Sep"/>
    <n v="2014"/>
    <n v="182093513"/>
    <d v="2014-05-17T00:00:00"/>
    <n v="7"/>
    <s v=""/>
    <n v="4372"/>
    <n v="205.7"/>
    <n v="117.11"/>
    <n v="88.59"/>
    <n v="512004.92"/>
    <n v="387315.48"/>
    <n v="-124689.44"/>
    <n v="-0.24353172231235601"/>
  </r>
  <r>
    <s v="Asia"/>
    <s v="JAPAN"/>
    <s v="Fruits"/>
    <s v="Offline"/>
    <x v="3"/>
    <d v="2016-11-26T00:00:00"/>
    <s v="Nov"/>
    <n v="2016"/>
    <n v="995404946"/>
    <d v="2016-12-31T00:00:00"/>
    <n v="7"/>
    <n v="35"/>
    <n v="1299"/>
    <n v="9.33"/>
    <n v="6.92"/>
    <n v="2.41"/>
    <n v="8989.08"/>
    <n v="3130.59"/>
    <n v="-5858.49"/>
    <n v="-0.65173410404624299"/>
  </r>
  <r>
    <s v="Sub-Saharan Africa"/>
    <s v="SOUTH SUDAN"/>
    <s v="Beverages"/>
    <s v="Online"/>
    <x v="1"/>
    <d v="2013-12-01T00:00:00"/>
    <s v="Dec"/>
    <n v="2013"/>
    <n v="768050181"/>
    <d v="2013-01-28T00:00:00"/>
    <n v="2"/>
    <s v=""/>
    <n v="1971"/>
    <n v="47.45"/>
    <n v="31.79"/>
    <n v="15.66"/>
    <n v="62658.09"/>
    <n v="30865.86"/>
    <n v="-31792.23"/>
    <n v="-0.50739226171752105"/>
  </r>
  <r>
    <s v="Europe"/>
    <s v="LUXEMBOURG"/>
    <s v="Fruits"/>
    <s v="Offline"/>
    <x v="2"/>
    <d v="2011-06-12T00:00:00"/>
    <s v="Jun"/>
    <n v="2011"/>
    <n v="242265546"/>
    <d v="2012-07-01T00:00:00"/>
    <n v="1"/>
    <n v="385"/>
    <n v="614"/>
    <n v="9.33"/>
    <n v="6.92"/>
    <n v="2.41"/>
    <n v="4248.88"/>
    <n v="1479.74"/>
    <n v="-2769.14"/>
    <n v="-0.65173410404624299"/>
  </r>
  <r>
    <s v="Sub-Saharan Africa"/>
    <s v="SWAZILAND"/>
    <s v="Office Supplies"/>
    <s v="Offline"/>
    <x v="0"/>
    <d v="2012-07-31T00:00:00"/>
    <s v="Jul"/>
    <n v="2012"/>
    <n v="230599868"/>
    <d v="2012-08-22T00:00:00"/>
    <n v="4"/>
    <n v="22"/>
    <n v="8480"/>
    <n v="651.21"/>
    <n v="524.96"/>
    <n v="126.25"/>
    <n v="4451660.8"/>
    <n v="1070600"/>
    <n v="-3381060.8"/>
    <n v="-0.75950548613227697"/>
  </r>
  <r>
    <s v="Europe"/>
    <s v="MALTA"/>
    <s v="Cosmetics"/>
    <s v="Online"/>
    <x v="0"/>
    <d v="2015-12-01T00:00:00"/>
    <s v="Dec"/>
    <n v="2015"/>
    <n v="265914475"/>
    <d v="2015-02-21T00:00:00"/>
    <n v="7"/>
    <s v=""/>
    <n v="8857"/>
    <n v="437.2"/>
    <n v="263.33"/>
    <n v="173.87"/>
    <n v="2332313.81"/>
    <n v="1539966.59"/>
    <n v="-792347.22"/>
    <n v="-0.33972581931416901"/>
  </r>
  <r>
    <s v="North America"/>
    <s v="CANADA"/>
    <s v="Household"/>
    <s v="Offline"/>
    <x v="0"/>
    <d v="2016-10-08T00:00:00"/>
    <s v="Oct"/>
    <n v="2016"/>
    <n v="851383197"/>
    <d v="2016-05-09T00:00:00"/>
    <n v="2"/>
    <s v=""/>
    <n v="2062"/>
    <n v="668.27"/>
    <n v="502.54"/>
    <n v="165.73"/>
    <n v="1036237.48"/>
    <n v="341735.26"/>
    <n v="-694502.22"/>
    <n v="-0.67021530624427905"/>
  </r>
  <r>
    <s v="Central America"/>
    <s v="JAMAICA"/>
    <s v="Personal Care"/>
    <s v="Offline"/>
    <x v="2"/>
    <d v="2015-09-16T00:00:00"/>
    <s v="Sep"/>
    <n v="2015"/>
    <n v="310492360"/>
    <d v="2015-10-21T00:00:00"/>
    <n v="4"/>
    <n v="35"/>
    <n v="444"/>
    <n v="81.73"/>
    <n v="56.67"/>
    <n v="25.06"/>
    <n v="25161.48"/>
    <n v="11126.64"/>
    <n v="-14034.84"/>
    <n v="-0.55779071819304704"/>
  </r>
  <r>
    <s v="Europe"/>
    <s v="SLOVAKIA"/>
    <s v="Snacks"/>
    <s v="Online"/>
    <x v="2"/>
    <d v="2015-07-26T00:00:00"/>
    <s v="Jul"/>
    <n v="2015"/>
    <n v="637040793"/>
    <d v="2015-04-08T00:00:00"/>
    <n v="4"/>
    <s v=""/>
    <n v="3382"/>
    <n v="152.58000000000001"/>
    <n v="97.44"/>
    <n v="55.14"/>
    <n v="329542.08"/>
    <n v="186483.48"/>
    <n v="-143058.6"/>
    <n v="-0.43411330049261099"/>
  </r>
  <r>
    <s v="Sub-Saharan Africa"/>
    <s v="MAURITANIA"/>
    <s v="Beverages"/>
    <s v="Online"/>
    <x v="3"/>
    <d v="2012-03-12T00:00:00"/>
    <s v="Mar"/>
    <n v="2012"/>
    <n v="745139825"/>
    <d v="2012-08-12T00:00:00"/>
    <n v="1"/>
    <n v="153"/>
    <n v="2288"/>
    <n v="47.45"/>
    <n v="31.79"/>
    <n v="15.66"/>
    <n v="72735.520000000004"/>
    <n v="35830.080000000002"/>
    <n v="-36905.440000000002"/>
    <n v="-0.50739226171752105"/>
  </r>
  <r>
    <s v="Sub-Saharan Africa"/>
    <s v="BURKINA FASO"/>
    <s v="Household"/>
    <s v="Online"/>
    <x v="0"/>
    <d v="2016-07-12T00:00:00"/>
    <s v="Jul"/>
    <n v="2016"/>
    <n v="519213283"/>
    <d v="2016-12-24T00:00:00"/>
    <n v="7"/>
    <n v="165"/>
    <n v="5603"/>
    <n v="668.27"/>
    <n v="502.54"/>
    <n v="165.73"/>
    <n v="2815731.62"/>
    <n v="928585.19"/>
    <n v="-1887146.43"/>
    <n v="-0.67021530624427905"/>
  </r>
  <r>
    <s v="Asia"/>
    <s v="KAZAKHSTAN"/>
    <s v="Vegetables"/>
    <s v="Online"/>
    <x v="1"/>
    <d v="2015-09-02T00:00:00"/>
    <s v="Sep"/>
    <n v="2015"/>
    <n v="363997495"/>
    <d v="2015-11-02T00:00:00"/>
    <n v="2"/>
    <n v="61"/>
    <n v="3802"/>
    <n v="154.06"/>
    <n v="90.93"/>
    <n v="63.13"/>
    <n v="345715.86"/>
    <n v="240020.26"/>
    <n v="-105695.6"/>
    <n v="-0.30572968217309998"/>
  </r>
  <r>
    <s v="Europe"/>
    <s v="ANDORRA"/>
    <s v="Personal Care"/>
    <s v="Offline"/>
    <x v="2"/>
    <d v="2014-12-12T00:00:00"/>
    <s v="Dec"/>
    <n v="2014"/>
    <n v="754541289"/>
    <d v="2014-12-19T00:00:00"/>
    <n v="6"/>
    <n v="7"/>
    <n v="4390"/>
    <n v="81.73"/>
    <n v="56.67"/>
    <n v="25.06"/>
    <n v="248781.3"/>
    <n v="110013.4"/>
    <n v="-138767.9"/>
    <n v="-0.55779071819304704"/>
  </r>
  <r>
    <s v="Central America"/>
    <s v="JAMAICA"/>
    <s v="Household"/>
    <s v="Online"/>
    <x v="3"/>
    <d v="2017-11-06T00:00:00"/>
    <s v="Nov"/>
    <n v="2017"/>
    <n v="886205995"/>
    <d v="2017-07-21T00:00:00"/>
    <n v="6"/>
    <s v=""/>
    <n v="6902"/>
    <n v="668.27"/>
    <n v="502.54"/>
    <n v="165.73"/>
    <n v="3468531.08"/>
    <n v="1143868.46"/>
    <n v="-2324662.62"/>
    <n v="-0.67021530624427905"/>
  </r>
  <r>
    <s v="Sub-Saharan Africa"/>
    <s v="REPUBLIC OF THE CONGO"/>
    <s v="Baby Food"/>
    <s v="Online"/>
    <x v="1"/>
    <d v="2013-04-19T00:00:00"/>
    <s v="Apr"/>
    <n v="2013"/>
    <n v="924665439"/>
    <d v="2013-07-06T00:00:00"/>
    <n v="7"/>
    <n v="78"/>
    <n v="7906"/>
    <n v="255.28"/>
    <n v="159.41999999999999"/>
    <n v="95.86"/>
    <n v="1260374.52"/>
    <n v="757869.16"/>
    <n v="-502505.36"/>
    <n v="-0.39869527035503699"/>
  </r>
  <r>
    <s v="Asia"/>
    <s v="MYANMAR"/>
    <s v="Household"/>
    <s v="Online"/>
    <x v="3"/>
    <d v="2016-12-30T00:00:00"/>
    <s v="Dec"/>
    <n v="2016"/>
    <n v="655905950"/>
    <d v="2017-11-02T00:00:00"/>
    <n v="5"/>
    <n v="307"/>
    <n v="6001"/>
    <n v="668.27"/>
    <n v="502.54"/>
    <n v="165.73"/>
    <n v="3015742.54"/>
    <n v="994545.73"/>
    <n v="-2021196.81"/>
    <n v="-0.67021530624427905"/>
  </r>
  <r>
    <s v="Sub-Saharan Africa"/>
    <s v="BENIN"/>
    <s v="Beverages"/>
    <s v="Offline"/>
    <x v="3"/>
    <d v="2010-03-01T00:00:00"/>
    <s v="Mar"/>
    <n v="2010"/>
    <n v="836226356"/>
    <d v="2010-01-26T00:00:00"/>
    <n v="3"/>
    <s v=""/>
    <n v="6816"/>
    <n v="47.45"/>
    <n v="31.79"/>
    <n v="15.66"/>
    <n v="216680.64"/>
    <n v="106738.56"/>
    <n v="-109942.08"/>
    <n v="-0.50739226171752105"/>
  </r>
  <r>
    <s v="Middle East/North Africa"/>
    <s v="TURKEY"/>
    <s v="Household"/>
    <s v="Offline"/>
    <x v="1"/>
    <d v="2012-09-25T00:00:00"/>
    <s v="Sep"/>
    <n v="2012"/>
    <n v="942237985"/>
    <d v="2012-09-25T00:00:00"/>
    <n v="3"/>
    <n v="0"/>
    <n v="8013"/>
    <n v="668.27"/>
    <n v="502.54"/>
    <n v="165.73"/>
    <n v="4026853.02"/>
    <n v="1327994.49"/>
    <n v="-2698858.53"/>
    <n v="-0.67021530624427905"/>
  </r>
  <r>
    <s v="Asia"/>
    <s v="SOUTH KOREA"/>
    <s v="Cereal"/>
    <s v="Online"/>
    <x v="3"/>
    <d v="2012-07-24T00:00:00"/>
    <s v="Jul"/>
    <n v="2012"/>
    <n v="520864665"/>
    <d v="2012-08-20T00:00:00"/>
    <n v="2"/>
    <n v="27"/>
    <n v="4284"/>
    <n v="205.7"/>
    <n v="117.11"/>
    <n v="88.59"/>
    <n v="501699.24"/>
    <n v="379519.56"/>
    <n v="-122179.68"/>
    <n v="-0.24353172231235601"/>
  </r>
  <r>
    <s v="Middle East/North Africa"/>
    <s v="BAHRAIN"/>
    <s v="Snacks"/>
    <s v="Offline"/>
    <x v="3"/>
    <d v="2013-01-02T00:00:00"/>
    <s v="Jan"/>
    <n v="2013"/>
    <n v="539342725"/>
    <d v="2013-02-15T00:00:00"/>
    <n v="6"/>
    <n v="44"/>
    <n v="2353"/>
    <n v="152.58000000000001"/>
    <n v="97.44"/>
    <n v="55.14"/>
    <n v="229276.32"/>
    <n v="129744.42"/>
    <n v="-99531.9"/>
    <n v="-0.43411330049261099"/>
  </r>
  <r>
    <s v="Asia"/>
    <s v="KYRGYZSTAN"/>
    <s v="Baby Food"/>
    <s v="Offline"/>
    <x v="0"/>
    <d v="2015-11-03T00:00:00"/>
    <s v="Nov"/>
    <n v="2015"/>
    <n v="235220992"/>
    <d v="2015-03-26T00:00:00"/>
    <n v="5"/>
    <s v=""/>
    <n v="5974"/>
    <n v="255.28"/>
    <n v="159.41999999999999"/>
    <n v="95.86"/>
    <n v="952375.08"/>
    <n v="572667.64"/>
    <n v="-379707.44"/>
    <n v="-0.39869527035503699"/>
  </r>
  <r>
    <s v="Asia"/>
    <s v="TAJIKISTAN"/>
    <s v="Cereal"/>
    <s v="Online"/>
    <x v="1"/>
    <d v="2013-03-27T00:00:00"/>
    <s v="Mar"/>
    <n v="2013"/>
    <n v="266360795"/>
    <d v="2013-05-13T00:00:00"/>
    <n v="2"/>
    <n v="47"/>
    <n v="933"/>
    <n v="205.7"/>
    <n v="117.11"/>
    <n v="88.59"/>
    <n v="109263.63"/>
    <n v="82654.47"/>
    <n v="-26609.16"/>
    <n v="-0.24353172231235601"/>
  </r>
  <r>
    <s v="Asia"/>
    <s v="SINGAPORE"/>
    <s v="Baby Food"/>
    <s v="Online"/>
    <x v="3"/>
    <d v="2014-06-01T00:00:00"/>
    <s v="Jun"/>
    <n v="2014"/>
    <n v="460935962"/>
    <d v="2014-01-16T00:00:00"/>
    <n v="5"/>
    <s v=""/>
    <n v="49"/>
    <n v="255.28"/>
    <n v="159.41999999999999"/>
    <n v="95.86"/>
    <n v="7811.58"/>
    <n v="4697.1400000000003"/>
    <n v="-3114.44"/>
    <n v="-0.39869527035503699"/>
  </r>
  <r>
    <s v="Sub-Saharan Africa"/>
    <s v="BOTSWANA"/>
    <s v="Cereal"/>
    <s v="Online"/>
    <x v="0"/>
    <d v="2010-03-31T00:00:00"/>
    <s v="Mar"/>
    <n v="2010"/>
    <n v="267432820"/>
    <d v="2010-04-24T00:00:00"/>
    <n v="7"/>
    <n v="24"/>
    <n v="8169"/>
    <n v="205.7"/>
    <n v="117.11"/>
    <n v="88.59"/>
    <n v="956671.59"/>
    <n v="723691.71"/>
    <n v="-232979.88"/>
    <n v="-0.24353172231235601"/>
  </r>
  <r>
    <s v="Sub-Saharan Africa"/>
    <s v="SEYCHELLES"/>
    <s v="Cereal"/>
    <s v="Offline"/>
    <x v="3"/>
    <d v="2014-08-20T00:00:00"/>
    <s v="Aug"/>
    <n v="2014"/>
    <n v="104650199"/>
    <d v="2014-01-10T00:00:00"/>
    <n v="6"/>
    <s v=""/>
    <n v="7174"/>
    <n v="205.7"/>
    <n v="117.11"/>
    <n v="88.59"/>
    <n v="840147.14"/>
    <n v="635544.66"/>
    <n v="-204602.48"/>
    <n v="-0.24353172231235601"/>
  </r>
  <r>
    <s v="Central America"/>
    <s v="HONDURAS"/>
    <s v="Cosmetics"/>
    <s v="Online"/>
    <x v="2"/>
    <d v="2010-08-30T00:00:00"/>
    <s v="Aug"/>
    <n v="2010"/>
    <n v="911699426"/>
    <d v="2010-03-10T00:00:00"/>
    <n v="4"/>
    <s v=""/>
    <n v="975"/>
    <n v="437.2"/>
    <n v="263.33"/>
    <n v="173.87"/>
    <n v="256746.75"/>
    <n v="169523.25"/>
    <n v="-87223.5"/>
    <n v="-0.33972581931416901"/>
  </r>
  <r>
    <s v="Middle East/North Africa"/>
    <s v="YEMEN"/>
    <s v="Baby Food"/>
    <s v="Offline"/>
    <x v="2"/>
    <d v="2016-12-14T00:00:00"/>
    <s v="Dec"/>
    <n v="2016"/>
    <n v="998004329"/>
    <d v="2016-12-20T00:00:00"/>
    <n v="3"/>
    <n v="6"/>
    <n v="514"/>
    <n v="255.28"/>
    <n v="159.41999999999999"/>
    <n v="95.86"/>
    <n v="81941.88"/>
    <n v="49272.04"/>
    <n v="-32669.84"/>
    <n v="-0.39869527035503699"/>
  </r>
  <r>
    <s v="Asia"/>
    <s v="CAMBODIA"/>
    <s v="Personal Care"/>
    <s v="Online"/>
    <x v="2"/>
    <d v="2015-03-05T00:00:00"/>
    <s v="Mar"/>
    <n v="2015"/>
    <n v="993301236"/>
    <d v="2015-01-06T00:00:00"/>
    <n v="3"/>
    <s v=""/>
    <n v="8764"/>
    <n v="81.73"/>
    <n v="56.67"/>
    <n v="25.06"/>
    <n v="496655.88"/>
    <n v="219625.84"/>
    <n v="-277030.03999999998"/>
    <n v="-0.55779071819304704"/>
  </r>
  <r>
    <s v="Europe"/>
    <s v="SERBIA"/>
    <s v="Vegetables"/>
    <s v="Offline"/>
    <x v="2"/>
    <d v="2015-03-16T00:00:00"/>
    <s v="Mar"/>
    <n v="2015"/>
    <n v="697638976"/>
    <d v="2015-03-26T00:00:00"/>
    <n v="5"/>
    <n v="10"/>
    <n v="5731"/>
    <n v="154.06"/>
    <n v="90.93"/>
    <n v="63.13"/>
    <n v="521119.83"/>
    <n v="361798.03"/>
    <n v="-159321.79999999999"/>
    <n v="-0.30572968217309998"/>
  </r>
  <r>
    <s v="Middle East/North Africa"/>
    <s v="BAHRAIN"/>
    <s v="Cosmetics"/>
    <s v="Online"/>
    <x v="1"/>
    <d v="2011-11-16T00:00:00"/>
    <s v="Nov"/>
    <n v="2011"/>
    <n v="431378877"/>
    <d v="2011-08-12T00:00:00"/>
    <n v="6"/>
    <s v=""/>
    <n v="3451"/>
    <n v="437.2"/>
    <n v="263.33"/>
    <n v="173.87"/>
    <n v="908751.83"/>
    <n v="600025.37"/>
    <n v="-308726.46000000002"/>
    <n v="-0.33972581931416901"/>
  </r>
  <r>
    <s v="Australia/Oceania"/>
    <s v="FEDERATED STATES OF MICRONESIA"/>
    <s v="Vegetables"/>
    <s v="Offline"/>
    <x v="1"/>
    <d v="2013-01-02T00:00:00"/>
    <s v="Jan"/>
    <n v="2013"/>
    <n v="585194766"/>
    <d v="2013-02-25T00:00:00"/>
    <n v="2"/>
    <n v="54"/>
    <n v="990"/>
    <n v="154.06"/>
    <n v="90.93"/>
    <n v="63.13"/>
    <n v="90020.7"/>
    <n v="62498.7"/>
    <n v="-27522"/>
    <n v="-0.30572968217309998"/>
  </r>
  <r>
    <s v="Central America"/>
    <s v="HAITI"/>
    <s v="Personal Care"/>
    <s v="Offline"/>
    <x v="1"/>
    <d v="2012-01-07T00:00:00"/>
    <s v="Jan"/>
    <n v="2012"/>
    <n v="270072972"/>
    <d v="2012-09-08T00:00:00"/>
    <n v="7"/>
    <n v="245"/>
    <n v="9449"/>
    <n v="81.73"/>
    <n v="56.67"/>
    <n v="25.06"/>
    <n v="535474.82999999996"/>
    <n v="236791.94"/>
    <n v="-298682.89"/>
    <n v="-0.55779071819304704"/>
  </r>
  <r>
    <s v="Europe"/>
    <s v="CZECH REPUBLIC"/>
    <s v="Baby Food"/>
    <s v="Online"/>
    <x v="1"/>
    <d v="2016-10-03T00:00:00"/>
    <s v="Oct"/>
    <n v="2016"/>
    <n v="467312324"/>
    <d v="2016-08-04T00:00:00"/>
    <n v="5"/>
    <s v=""/>
    <n v="6956"/>
    <n v="255.28"/>
    <n v="159.41999999999999"/>
    <n v="95.86"/>
    <n v="1108925.52"/>
    <n v="666802.16"/>
    <n v="-442123.36"/>
    <n v="-0.39869527035503699"/>
  </r>
  <r>
    <s v="Middle East/North Africa"/>
    <s v="AZERBAIJAN"/>
    <s v="Fruits"/>
    <s v="Offline"/>
    <x v="1"/>
    <d v="2016-02-03T00:00:00"/>
    <s v="Feb"/>
    <n v="2016"/>
    <n v="878524148"/>
    <d v="2016-03-20T00:00:00"/>
    <n v="1"/>
    <n v="46"/>
    <n v="3673"/>
    <n v="9.33"/>
    <n v="6.92"/>
    <n v="2.41"/>
    <n v="25417.16"/>
    <n v="8851.93"/>
    <n v="-16565.23"/>
    <n v="-0.65173410404624299"/>
  </r>
  <r>
    <s v="Central America"/>
    <s v="ANTIGUA AND BARBUDA"/>
    <s v="Cosmetics"/>
    <s v="Online"/>
    <x v="1"/>
    <d v="2016-08-11T00:00:00"/>
    <s v="Aug"/>
    <n v="2016"/>
    <n v="375632274"/>
    <d v="2016-11-28T00:00:00"/>
    <n v="2"/>
    <n v="109"/>
    <n v="6792"/>
    <n v="437.2"/>
    <n v="263.33"/>
    <n v="173.87"/>
    <n v="1788537.36"/>
    <n v="1180925.04"/>
    <n v="-607612.31999999995"/>
    <n v="-0.33972581931416901"/>
  </r>
  <r>
    <s v="Sub-Saharan Africa"/>
    <s v="SENEGAL"/>
    <s v="Fruits"/>
    <s v="Offline"/>
    <x v="0"/>
    <d v="2016-03-03T00:00:00"/>
    <s v="Mar"/>
    <n v="2016"/>
    <n v="150873029"/>
    <d v="2016-03-13T00:00:00"/>
    <n v="1"/>
    <n v="10"/>
    <n v="5537"/>
    <n v="9.33"/>
    <n v="6.92"/>
    <n v="2.41"/>
    <n v="38316.04"/>
    <n v="13344.17"/>
    <n v="-24971.87"/>
    <n v="-0.65173410404624299"/>
  </r>
  <r>
    <s v="Sub-Saharan Africa"/>
    <s v="MALAWI"/>
    <s v="Vegetables"/>
    <s v="Offline"/>
    <x v="1"/>
    <d v="2016-11-18T00:00:00"/>
    <s v="Nov"/>
    <n v="2016"/>
    <n v="566795241"/>
    <d v="2016-11-22T00:00:00"/>
    <n v="3"/>
    <n v="4"/>
    <n v="6162"/>
    <n v="154.06"/>
    <n v="90.93"/>
    <n v="63.13"/>
    <n v="560310.66"/>
    <n v="389007.06"/>
    <n v="-171303.6"/>
    <n v="-0.30572968217309998"/>
  </r>
  <r>
    <s v="Asia"/>
    <s v="BHUTAN"/>
    <s v="Personal Care"/>
    <s v="Online"/>
    <x v="0"/>
    <d v="2015-04-04T00:00:00"/>
    <s v="Apr"/>
    <n v="2015"/>
    <n v="706260240"/>
    <d v="2015-04-05T00:00:00"/>
    <n v="1"/>
    <n v="1"/>
    <n v="6954"/>
    <n v="81.73"/>
    <n v="56.67"/>
    <n v="25.06"/>
    <n v="394083.18"/>
    <n v="174267.24"/>
    <n v="-219815.94"/>
    <n v="-0.55779071819304704"/>
  </r>
  <r>
    <s v="Europe"/>
    <s v="SLOVENIA"/>
    <s v="Clothes"/>
    <s v="Online"/>
    <x v="2"/>
    <d v="2012-05-26T00:00:00"/>
    <s v="May"/>
    <n v="2012"/>
    <n v="622441852"/>
    <d v="2012-05-28T00:00:00"/>
    <n v="2"/>
    <n v="2"/>
    <n v="3231"/>
    <n v="109.28"/>
    <n v="35.840000000000003"/>
    <n v="73.44"/>
    <n v="115799.03999999999"/>
    <n v="237284.64"/>
    <n v="121485.6"/>
    <n v="1.0491071428571399"/>
  </r>
  <r>
    <s v="Middle East/North Africa"/>
    <s v="AZERBAIJAN"/>
    <s v="Beverages"/>
    <s v="Offline"/>
    <x v="3"/>
    <d v="2010-06-30T00:00:00"/>
    <s v="Jun"/>
    <n v="2010"/>
    <n v="888826406"/>
    <d v="2010-01-07T00:00:00"/>
    <n v="5"/>
    <s v=""/>
    <n v="2340"/>
    <n v="47.45"/>
    <n v="31.79"/>
    <n v="15.66"/>
    <n v="74388.600000000006"/>
    <n v="36644.400000000001"/>
    <n v="-37744.199999999997"/>
    <n v="-0.50739226171752105"/>
  </r>
  <r>
    <s v="Europe"/>
    <s v="BULGARIA"/>
    <s v="Meat"/>
    <s v="Online"/>
    <x v="1"/>
    <d v="2016-07-27T00:00:00"/>
    <s v="Jul"/>
    <n v="2016"/>
    <n v="349212729"/>
    <d v="2016-11-09T00:00:00"/>
    <n v="4"/>
    <n v="105"/>
    <n v="8662"/>
    <n v="421.89"/>
    <n v="364.69"/>
    <n v="57.2"/>
    <n v="3158944.78"/>
    <n v="495466.4"/>
    <n v="-2663478.38"/>
    <n v="-0.84315445995228799"/>
  </r>
  <r>
    <s v="Asia"/>
    <s v="TAJIKISTAN"/>
    <s v="Meat"/>
    <s v="Offline"/>
    <x v="2"/>
    <d v="2016-01-01T00:00:00"/>
    <s v="Jan"/>
    <n v="2016"/>
    <n v="167712152"/>
    <d v="2016-01-16T00:00:00"/>
    <n v="7"/>
    <n v="15"/>
    <n v="8607"/>
    <n v="421.89"/>
    <n v="364.69"/>
    <n v="57.2"/>
    <n v="3138886.83"/>
    <n v="492320.4"/>
    <n v="-2646566.4300000002"/>
    <n v="-0.84315445995228799"/>
  </r>
  <r>
    <s v="Middle East/North Africa"/>
    <s v="EGYPT"/>
    <s v="Fruits"/>
    <s v="Offline"/>
    <x v="0"/>
    <d v="2014-02-28T00:00:00"/>
    <s v="Feb"/>
    <n v="2014"/>
    <n v="678748500"/>
    <d v="2014-03-29T00:00:00"/>
    <n v="7"/>
    <n v="29"/>
    <n v="5619"/>
    <n v="9.33"/>
    <n v="6.92"/>
    <n v="2.41"/>
    <n v="38883.480000000003"/>
    <n v="13541.79"/>
    <n v="-25341.69"/>
    <n v="-0.65173410404624299"/>
  </r>
  <r>
    <s v="Australia/Oceania"/>
    <s v="FIJI"/>
    <s v="Household"/>
    <s v="Online"/>
    <x v="1"/>
    <d v="2017-06-26T00:00:00"/>
    <s v="Jun"/>
    <n v="2017"/>
    <n v="937058103"/>
    <d v="2017-07-16T00:00:00"/>
    <n v="1"/>
    <n v="20"/>
    <n v="5171"/>
    <n v="668.27"/>
    <n v="502.54"/>
    <n v="165.73"/>
    <n v="2598634.34"/>
    <n v="856989.83"/>
    <n v="-1741644.51"/>
    <n v="-0.67021530624427905"/>
  </r>
  <r>
    <s v="Middle East/North Africa"/>
    <s v="TURKEY"/>
    <s v="Clothes"/>
    <s v="Online"/>
    <x v="0"/>
    <d v="2014-07-19T00:00:00"/>
    <s v="Jul"/>
    <n v="2014"/>
    <n v="967689788"/>
    <d v="2014-07-28T00:00:00"/>
    <n v="2"/>
    <n v="9"/>
    <n v="9767"/>
    <n v="109.28"/>
    <n v="35.840000000000003"/>
    <n v="73.44"/>
    <n v="350049.28000000003"/>
    <n v="717288.48"/>
    <n v="367239.2"/>
    <n v="1.0491071428571399"/>
  </r>
  <r>
    <s v="Sub-Saharan Africa"/>
    <s v="TOGO"/>
    <s v="Cosmetics"/>
    <s v="Offline"/>
    <x v="2"/>
    <d v="2010-02-14T00:00:00"/>
    <s v="Feb"/>
    <n v="2010"/>
    <n v="416004884"/>
    <d v="2010-03-17T00:00:00"/>
    <n v="4"/>
    <n v="31"/>
    <n v="3945"/>
    <n v="437.2"/>
    <n v="263.33"/>
    <n v="173.87"/>
    <n v="1038836.85"/>
    <n v="685917.15"/>
    <n v="-352919.7"/>
    <n v="-0.33972581931416901"/>
  </r>
  <r>
    <s v="Australia/Oceania"/>
    <s v="TUVALU"/>
    <s v="Baby Food"/>
    <s v="Offline"/>
    <x v="1"/>
    <d v="2013-07-11T00:00:00"/>
    <s v="Jul"/>
    <n v="2013"/>
    <n v="797677218"/>
    <d v="2013-11-14T00:00:00"/>
    <n v="5"/>
    <n v="126"/>
    <n v="9270"/>
    <n v="255.28"/>
    <n v="159.41999999999999"/>
    <n v="95.86"/>
    <n v="1477823.4"/>
    <n v="888622.2"/>
    <n v="-589201.19999999995"/>
    <n v="-0.39869527035503699"/>
  </r>
  <r>
    <s v="Central America"/>
    <s v="BELIZE"/>
    <s v="Snacks"/>
    <s v="Online"/>
    <x v="1"/>
    <d v="2013-09-16T00:00:00"/>
    <s v="Sep"/>
    <n v="2013"/>
    <n v="548693120"/>
    <d v="2013-10-10T00:00:00"/>
    <n v="5"/>
    <n v="24"/>
    <n v="9342"/>
    <n v="152.58000000000001"/>
    <n v="97.44"/>
    <n v="55.14"/>
    <n v="910284.48"/>
    <n v="515117.88"/>
    <n v="-395166.6"/>
    <n v="-0.43411330049261099"/>
  </r>
  <r>
    <s v="Asia"/>
    <s v="SOUTH KOREA"/>
    <s v="Fruits"/>
    <s v="Online"/>
    <x v="3"/>
    <d v="2010-04-02T00:00:00"/>
    <s v="Apr"/>
    <n v="2010"/>
    <n v="875351417"/>
    <d v="2010-08-02T00:00:00"/>
    <n v="2"/>
    <n v="122"/>
    <n v="4791"/>
    <n v="9.33"/>
    <n v="6.92"/>
    <n v="2.41"/>
    <n v="33153.72"/>
    <n v="11546.31"/>
    <n v="-21607.41"/>
    <n v="-0.65173410404624299"/>
  </r>
  <r>
    <s v="Sub-Saharan Africa"/>
    <s v="GABON"/>
    <s v="Snacks"/>
    <s v="Online"/>
    <x v="3"/>
    <d v="2012-01-22T00:00:00"/>
    <s v="Jan"/>
    <n v="2012"/>
    <n v="804263436"/>
    <d v="2012-02-28T00:00:00"/>
    <n v="3"/>
    <n v="37"/>
    <n v="8278"/>
    <n v="152.58000000000001"/>
    <n v="97.44"/>
    <n v="55.14"/>
    <n v="806608.32"/>
    <n v="456448.92"/>
    <n v="-350159.4"/>
    <n v="-0.43411330049261099"/>
  </r>
  <r>
    <s v="Europe"/>
    <s v="HUNGARY"/>
    <s v="Cosmetics"/>
    <s v="Online"/>
    <x v="3"/>
    <d v="2010-06-10T00:00:00"/>
    <s v="Jun"/>
    <n v="2010"/>
    <n v="332353007"/>
    <d v="2010-11-22T00:00:00"/>
    <n v="2"/>
    <n v="165"/>
    <n v="9495"/>
    <n v="437.2"/>
    <n v="263.33"/>
    <n v="173.87"/>
    <n v="2500318.35"/>
    <n v="1650895.65"/>
    <n v="-849422.69999999902"/>
    <n v="-0.33972581931416801"/>
  </r>
  <r>
    <s v="Europe"/>
    <s v="SLOVAKIA"/>
    <s v="Meat"/>
    <s v="Offline"/>
    <x v="3"/>
    <d v="2013-08-08T00:00:00"/>
    <s v="Aug"/>
    <n v="2013"/>
    <n v="876856458"/>
    <d v="2013-08-29T00:00:00"/>
    <n v="5"/>
    <n v="21"/>
    <n v="166"/>
    <n v="421.89"/>
    <n v="364.69"/>
    <n v="57.2"/>
    <n v="60538.54"/>
    <n v="9495.2000000000007"/>
    <n v="-51043.34"/>
    <n v="-0.84315445995228799"/>
  </r>
  <r>
    <s v="Asia"/>
    <s v="SINGAPORE"/>
    <s v="Vegetables"/>
    <s v="Online"/>
    <x v="0"/>
    <d v="2010-01-02T00:00:00"/>
    <s v="Jan"/>
    <n v="2010"/>
    <n v="325322616"/>
    <d v="2010-12-03T00:00:00"/>
    <n v="6"/>
    <n v="335"/>
    <n v="9046"/>
    <n v="154.06"/>
    <n v="90.93"/>
    <n v="63.13"/>
    <n v="822552.78"/>
    <n v="571073.98"/>
    <n v="-251478.8"/>
    <n v="-0.30572968217309998"/>
  </r>
  <r>
    <s v="Asia"/>
    <s v="MYANMAR"/>
    <s v="Household"/>
    <s v="Online"/>
    <x v="2"/>
    <d v="2013-08-07T00:00:00"/>
    <s v="Aug"/>
    <n v="2013"/>
    <n v="685612809"/>
    <d v="2013-08-17T00:00:00"/>
    <n v="7"/>
    <n v="10"/>
    <n v="6921"/>
    <n v="668.27"/>
    <n v="502.54"/>
    <n v="165.73"/>
    <n v="3478079.34"/>
    <n v="1147017.33"/>
    <n v="-2331062.0099999998"/>
    <n v="-0.67021530624427905"/>
  </r>
  <r>
    <s v="Sub-Saharan Africa"/>
    <s v="CENTRAL AFRICAN REPUBLIC"/>
    <s v="Beverages"/>
    <s v="Offline"/>
    <x v="0"/>
    <d v="2011-05-10T00:00:00"/>
    <s v="May"/>
    <n v="2011"/>
    <n v="435900866"/>
    <d v="2011-07-10T00:00:00"/>
    <n v="1"/>
    <n v="61"/>
    <n v="1608"/>
    <n v="47.45"/>
    <n v="31.79"/>
    <n v="15.66"/>
    <n v="51118.32"/>
    <n v="25181.279999999999"/>
    <n v="-25937.040000000001"/>
    <n v="-0.50739226171752105"/>
  </r>
  <r>
    <s v="Asia"/>
    <s v="NEPAL"/>
    <s v="Baby Food"/>
    <s v="Online"/>
    <x v="1"/>
    <d v="2016-06-15T00:00:00"/>
    <s v="Jun"/>
    <n v="2016"/>
    <n v="374673116"/>
    <d v="2016-04-07T00:00:00"/>
    <n v="5"/>
    <s v=""/>
    <n v="2956"/>
    <n v="255.28"/>
    <n v="159.41999999999999"/>
    <n v="95.86"/>
    <n v="471245.52"/>
    <n v="283362.15999999997"/>
    <n v="-187883.36"/>
    <n v="-0.39869527035503699"/>
  </r>
  <r>
    <s v="Sub-Saharan Africa"/>
    <s v="MAURITIUS"/>
    <s v="Cereal"/>
    <s v="Offline"/>
    <x v="2"/>
    <d v="2013-10-21T00:00:00"/>
    <s v="Oct"/>
    <n v="2013"/>
    <n v="470728385"/>
    <d v="2013-09-11T00:00:00"/>
    <n v="4"/>
    <s v=""/>
    <n v="7845"/>
    <n v="205.7"/>
    <n v="117.11"/>
    <n v="88.59"/>
    <n v="918727.95"/>
    <n v="694988.55"/>
    <n v="-223739.4"/>
    <n v="-0.24353172231235601"/>
  </r>
  <r>
    <s v="Europe"/>
    <s v="BULGARIA"/>
    <s v="Beverages"/>
    <s v="Offline"/>
    <x v="1"/>
    <d v="2013-10-19T00:00:00"/>
    <s v="Oct"/>
    <n v="2013"/>
    <n v="313178002"/>
    <d v="2013-06-12T00:00:00"/>
    <n v="4"/>
    <s v=""/>
    <n v="5185"/>
    <n v="47.45"/>
    <n v="31.79"/>
    <n v="15.66"/>
    <n v="164831.15"/>
    <n v="81197.100000000006"/>
    <n v="-83634.05"/>
    <n v="-0.50739226171752105"/>
  </r>
  <r>
    <s v="Europe"/>
    <s v="KOSOVO"/>
    <s v="Personal Care"/>
    <s v="Online"/>
    <x v="2"/>
    <d v="2016-02-17T00:00:00"/>
    <s v="Feb"/>
    <n v="2016"/>
    <n v="461445796"/>
    <d v="2016-03-22T00:00:00"/>
    <n v="3"/>
    <n v="34"/>
    <n v="920"/>
    <n v="81.73"/>
    <n v="56.67"/>
    <n v="25.06"/>
    <n v="52136.4"/>
    <n v="23055.200000000001"/>
    <n v="-29081.200000000001"/>
    <n v="-0.55779071819304704"/>
  </r>
  <r>
    <s v="Sub-Saharan Africa"/>
    <s v="LESOTHO"/>
    <s v="Personal Care"/>
    <s v="Online"/>
    <x v="2"/>
    <d v="2013-12-26T00:00:00"/>
    <s v="Dec"/>
    <n v="2013"/>
    <n v="195268094"/>
    <d v="2014-01-21T00:00:00"/>
    <n v="3"/>
    <n v="26"/>
    <n v="3023"/>
    <n v="81.73"/>
    <n v="56.67"/>
    <n v="25.06"/>
    <n v="171313.41"/>
    <n v="75756.38"/>
    <n v="-95557.03"/>
    <n v="-0.55779071819304704"/>
  </r>
  <r>
    <s v="Central America"/>
    <s v="EL SALVADOR"/>
    <s v="Snacks"/>
    <s v="Offline"/>
    <x v="1"/>
    <d v="2012-12-20T00:00:00"/>
    <s v="Dec"/>
    <n v="2012"/>
    <n v="664693725"/>
    <d v="2012-12-24T00:00:00"/>
    <n v="2"/>
    <n v="4"/>
    <n v="6499"/>
    <n v="152.58000000000001"/>
    <n v="97.44"/>
    <n v="55.14"/>
    <n v="633262.56000000006"/>
    <n v="358354.86"/>
    <n v="-274907.7"/>
    <n v="-0.43411330049261099"/>
  </r>
  <r>
    <s v="Sub-Saharan Africa"/>
    <s v="MOZAMBIQUE"/>
    <s v="Snacks"/>
    <s v="Online"/>
    <x v="1"/>
    <d v="2012-09-03T00:00:00"/>
    <s v="Sep"/>
    <n v="2012"/>
    <n v="840084016"/>
    <d v="2012-03-26T00:00:00"/>
    <n v="2"/>
    <s v=""/>
    <n v="8384"/>
    <n v="152.58000000000001"/>
    <n v="97.44"/>
    <n v="55.14"/>
    <n v="816936.95999999996"/>
    <n v="462293.76000000001"/>
    <n v="-354643.20000000001"/>
    <n v="-0.43411330049261099"/>
  </r>
  <r>
    <s v="Sub-Saharan Africa"/>
    <s v="SENEGAL"/>
    <s v="Cosmetics"/>
    <s v="Offline"/>
    <x v="2"/>
    <d v="2015-05-08T00:00:00"/>
    <s v="May"/>
    <n v="2015"/>
    <n v="662112796"/>
    <d v="2015-09-24T00:00:00"/>
    <n v="5"/>
    <n v="139"/>
    <n v="2745"/>
    <n v="437.2"/>
    <n v="263.33"/>
    <n v="173.87"/>
    <n v="722840.85"/>
    <n v="477273.15"/>
    <n v="-245567.7"/>
    <n v="-0.33972581931416901"/>
  </r>
  <r>
    <s v="Australia/Oceania"/>
    <s v="SAMOA"/>
    <s v="Vegetables"/>
    <s v="Online"/>
    <x v="1"/>
    <d v="2013-01-20T00:00:00"/>
    <s v="Jan"/>
    <n v="2013"/>
    <n v="591766393"/>
    <d v="2013-10-03T00:00:00"/>
    <n v="5"/>
    <n v="256"/>
    <n v="5681"/>
    <n v="154.06"/>
    <n v="90.93"/>
    <n v="63.13"/>
    <n v="516573.33"/>
    <n v="358641.53"/>
    <n v="-157931.79999999999"/>
    <n v="-0.30572968217309998"/>
  </r>
  <r>
    <s v="Sub-Saharan Africa"/>
    <s v="SAO TOME AND PRINCIPE"/>
    <s v="Clothes"/>
    <s v="Online"/>
    <x v="3"/>
    <d v="2014-11-06T00:00:00"/>
    <s v="Nov"/>
    <n v="2014"/>
    <n v="260343635"/>
    <d v="2014-12-06T00:00:00"/>
    <n v="7"/>
    <n v="30"/>
    <n v="322"/>
    <n v="109.28"/>
    <n v="35.840000000000003"/>
    <n v="73.44"/>
    <n v="11540.48"/>
    <n v="23647.68"/>
    <n v="12107.2"/>
    <n v="1.0491071428571399"/>
  </r>
  <r>
    <s v="Asia"/>
    <s v="JAPAN"/>
    <s v="Meat"/>
    <s v="Offline"/>
    <x v="1"/>
    <d v="2015-07-20T00:00:00"/>
    <s v="Jul"/>
    <n v="2015"/>
    <n v="719455850"/>
    <d v="2015-07-27T00:00:00"/>
    <n v="2"/>
    <n v="7"/>
    <n v="1829"/>
    <n v="421.89"/>
    <n v="364.69"/>
    <n v="57.2"/>
    <n v="667018.01"/>
    <n v="104618.8"/>
    <n v="-562399.21"/>
    <n v="-0.84315445995228799"/>
  </r>
  <r>
    <s v="Europe"/>
    <s v="SPAIN"/>
    <s v="Cosmetics"/>
    <s v="Offline"/>
    <x v="1"/>
    <d v="2017-03-01T00:00:00"/>
    <s v="Mar"/>
    <n v="2017"/>
    <n v="391026866"/>
    <d v="2017-08-01T00:00:00"/>
    <n v="3"/>
    <n v="153"/>
    <n v="2394"/>
    <n v="437.2"/>
    <n v="263.33"/>
    <n v="173.87"/>
    <n v="630412.02"/>
    <n v="416244.78"/>
    <n v="-214167.24"/>
    <n v="-0.33972581931416901"/>
  </r>
  <r>
    <s v="Asia"/>
    <s v="LAOS"/>
    <s v="Personal Care"/>
    <s v="Offline"/>
    <x v="2"/>
    <d v="2012-12-15T00:00:00"/>
    <s v="Dec"/>
    <n v="2012"/>
    <n v="917293012"/>
    <d v="2013-01-30T00:00:00"/>
    <n v="4"/>
    <n v="46"/>
    <n v="6241"/>
    <n v="81.73"/>
    <n v="56.67"/>
    <n v="25.06"/>
    <n v="353677.47"/>
    <n v="156399.46"/>
    <n v="-197278.01"/>
    <n v="-0.55779071819304704"/>
  </r>
  <r>
    <s v="Australia/Oceania"/>
    <s v="SOLOMON ISLANDS"/>
    <s v="Baby Food"/>
    <s v="Offline"/>
    <x v="2"/>
    <d v="2017-08-07T00:00:00"/>
    <s v="Aug"/>
    <n v="2017"/>
    <n v="410803115"/>
    <d v="2017-07-27T00:00:00"/>
    <n v="5"/>
    <s v=""/>
    <n v="4626"/>
    <n v="255.28"/>
    <n v="159.41999999999999"/>
    <n v="95.86"/>
    <n v="737476.92"/>
    <n v="443448.36"/>
    <n v="-294028.56"/>
    <n v="-0.39869527035503699"/>
  </r>
  <r>
    <s v="Europe"/>
    <s v="GERMANY"/>
    <s v="Vegetables"/>
    <s v="Offline"/>
    <x v="1"/>
    <d v="2015-07-08T00:00:00"/>
    <s v="Jul"/>
    <n v="2015"/>
    <n v="204418504"/>
    <d v="2015-03-09T00:00:00"/>
    <n v="2"/>
    <s v=""/>
    <n v="833"/>
    <n v="154.06"/>
    <n v="90.93"/>
    <n v="63.13"/>
    <n v="75744.69"/>
    <n v="52587.29"/>
    <n v="-23157.4"/>
    <n v="-0.30572968217309998"/>
  </r>
  <r>
    <s v="Sub-Saharan Africa"/>
    <s v="DEMOCRATIC REPUBLIC OF THE CONGO"/>
    <s v="Personal Care"/>
    <s v="Online"/>
    <x v="1"/>
    <d v="2012-05-02T00:00:00"/>
    <s v="May"/>
    <n v="2012"/>
    <n v="801313006"/>
    <d v="2012-02-15T00:00:00"/>
    <n v="4"/>
    <s v=""/>
    <n v="5180"/>
    <n v="81.73"/>
    <n v="56.67"/>
    <n v="25.06"/>
    <n v="293550.59999999998"/>
    <n v="129810.8"/>
    <n v="-163739.79999999999"/>
    <n v="-0.55779071819304704"/>
  </r>
  <r>
    <s v="Europe"/>
    <s v="ROMANIA"/>
    <s v="Meat"/>
    <s v="Offline"/>
    <x v="2"/>
    <d v="2012-12-22T00:00:00"/>
    <s v="Dec"/>
    <n v="2012"/>
    <n v="524972951"/>
    <d v="2013-01-17T00:00:00"/>
    <n v="5"/>
    <n v="26"/>
    <n v="17"/>
    <n v="421.89"/>
    <n v="364.69"/>
    <n v="57.2"/>
    <n v="6199.73"/>
    <n v="972.4"/>
    <n v="-5227.33"/>
    <n v="-0.84315445995228799"/>
  </r>
  <r>
    <s v="Europe"/>
    <s v="LATVIA"/>
    <s v="Beverages"/>
    <s v="Online"/>
    <x v="1"/>
    <d v="2013-11-27T00:00:00"/>
    <s v="Nov"/>
    <n v="2013"/>
    <n v="469197165"/>
    <d v="2013-11-12T00:00:00"/>
    <n v="3"/>
    <s v=""/>
    <n v="4723"/>
    <n v="47.45"/>
    <n v="31.79"/>
    <n v="15.66"/>
    <n v="150144.17000000001"/>
    <n v="73962.179999999993"/>
    <n v="-76181.990000000005"/>
    <n v="-0.50739226171752105"/>
  </r>
  <r>
    <s v="Middle East/North Africa"/>
    <s v="JORDAN"/>
    <s v="Office Supplies"/>
    <s v="Offline"/>
    <x v="2"/>
    <d v="2011-08-17T00:00:00"/>
    <s v="Aug"/>
    <n v="2011"/>
    <n v="448096978"/>
    <d v="2011-09-18T00:00:00"/>
    <n v="1"/>
    <n v="32"/>
    <n v="708"/>
    <n v="651.21"/>
    <n v="524.96"/>
    <n v="126.25"/>
    <n v="371671.68"/>
    <n v="89385"/>
    <n v="-282286.68"/>
    <n v="-0.75950548613227697"/>
  </r>
  <r>
    <s v="Australia/Oceania"/>
    <s v="FIJI"/>
    <s v="Clothes"/>
    <s v="Online"/>
    <x v="3"/>
    <d v="2015-04-17T00:00:00"/>
    <s v="Apr"/>
    <n v="2015"/>
    <n v="346096217"/>
    <d v="2015-10-05T00:00:00"/>
    <n v="2"/>
    <n v="171"/>
    <n v="6417"/>
    <n v="109.28"/>
    <n v="35.840000000000003"/>
    <n v="73.44"/>
    <n v="229985.28"/>
    <n v="471264.48"/>
    <n v="241279.2"/>
    <n v="1.0491071428571399"/>
  </r>
  <r>
    <s v="Central America"/>
    <s v="CUBA"/>
    <s v="Fruits"/>
    <s v="Online"/>
    <x v="3"/>
    <d v="2012-05-28T00:00:00"/>
    <s v="May"/>
    <n v="2012"/>
    <n v="567931210"/>
    <d v="2012-12-07T00:00:00"/>
    <n v="6"/>
    <n v="193"/>
    <n v="2321"/>
    <n v="9.33"/>
    <n v="6.92"/>
    <n v="2.41"/>
    <n v="16061.32"/>
    <n v="5593.61"/>
    <n v="-10467.709999999999"/>
    <n v="-0.65173410404624299"/>
  </r>
  <r>
    <s v="Europe"/>
    <s v="SWEDEN"/>
    <s v="Household"/>
    <s v="Offline"/>
    <x v="3"/>
    <d v="2010-06-23T00:00:00"/>
    <s v="Jun"/>
    <n v="2010"/>
    <n v="688650786"/>
    <d v="2010-07-08T00:00:00"/>
    <n v="5"/>
    <n v="15"/>
    <n v="5926"/>
    <n v="668.27"/>
    <n v="502.54"/>
    <n v="165.73"/>
    <n v="2978052.04"/>
    <n v="982115.98"/>
    <n v="-1995936.06"/>
    <n v="-0.67021530624427905"/>
  </r>
  <r>
    <s v="Australia/Oceania"/>
    <s v="MARSHALL ISLANDS"/>
    <s v="Baby Food"/>
    <s v="Online"/>
    <x v="0"/>
    <d v="2010-06-30T00:00:00"/>
    <s v="Jun"/>
    <n v="2010"/>
    <n v="803616273"/>
    <d v="2010-07-30T00:00:00"/>
    <n v="6"/>
    <n v="30"/>
    <n v="6768"/>
    <n v="255.28"/>
    <n v="159.41999999999999"/>
    <n v="95.86"/>
    <n v="1078954.56"/>
    <n v="648780.48"/>
    <n v="-430174.08"/>
    <n v="-0.39869527035503699"/>
  </r>
  <r>
    <s v="North America"/>
    <s v="GREENLAND"/>
    <s v="Snacks"/>
    <s v="Offline"/>
    <x v="0"/>
    <d v="2010-09-26T00:00:00"/>
    <s v="Sep"/>
    <n v="2010"/>
    <n v="178501498"/>
    <d v="2010-11-15T00:00:00"/>
    <n v="2"/>
    <n v="50"/>
    <n v="1415"/>
    <n v="152.58000000000001"/>
    <n v="97.44"/>
    <n v="55.14"/>
    <n v="137877.6"/>
    <n v="78023.100000000006"/>
    <n v="-59854.5"/>
    <n v="-0.43411330049261099"/>
  </r>
  <r>
    <s v="Sub-Saharan Africa"/>
    <s v="MAURITIUS"/>
    <s v="Cosmetics"/>
    <s v="Offline"/>
    <x v="3"/>
    <d v="2010-07-16T00:00:00"/>
    <s v="Jul"/>
    <n v="2010"/>
    <n v="399292790"/>
    <d v="2010-07-28T00:00:00"/>
    <n v="4"/>
    <n v="12"/>
    <n v="8465"/>
    <n v="437.2"/>
    <n v="263.33"/>
    <n v="173.87"/>
    <n v="2229088.4500000002"/>
    <n v="1471809.55"/>
    <n v="-757278.9"/>
    <n v="-0.33972581931416901"/>
  </r>
  <r>
    <s v="Sub-Saharan Africa"/>
    <s v="COMOROS"/>
    <s v="Office Supplies"/>
    <s v="Online"/>
    <x v="2"/>
    <d v="2014-02-02T00:00:00"/>
    <s v="Feb"/>
    <n v="2014"/>
    <n v="422288978"/>
    <d v="2014-02-21T00:00:00"/>
    <n v="6"/>
    <n v="19"/>
    <n v="3548"/>
    <n v="651.21"/>
    <n v="524.96"/>
    <n v="126.25"/>
    <n v="1862558.08"/>
    <n v="447935"/>
    <n v="-1414623.08"/>
    <n v="-0.75950548613227697"/>
  </r>
  <r>
    <s v="Asia"/>
    <s v="CAMBODIA"/>
    <s v="Vegetables"/>
    <s v="Offline"/>
    <x v="1"/>
    <d v="2011-01-07T00:00:00"/>
    <s v="Jan"/>
    <n v="2011"/>
    <n v="624101388"/>
    <d v="2011-07-31T00:00:00"/>
    <n v="1"/>
    <n v="205"/>
    <n v="4324"/>
    <n v="154.06"/>
    <n v="90.93"/>
    <n v="63.13"/>
    <n v="393181.32"/>
    <n v="272974.12"/>
    <n v="-120207.2"/>
    <n v="-0.30572968217309998"/>
  </r>
  <r>
    <s v="Australia/Oceania"/>
    <s v="MARSHALL ISLANDS"/>
    <s v="Cereal"/>
    <s v="Online"/>
    <x v="1"/>
    <d v="2012-11-14T00:00:00"/>
    <s v="Nov"/>
    <n v="2012"/>
    <n v="551653850"/>
    <d v="2013-01-01T00:00:00"/>
    <n v="3"/>
    <n v="48"/>
    <n v="5488"/>
    <n v="205.7"/>
    <n v="117.11"/>
    <n v="88.59"/>
    <n v="642699.68000000005"/>
    <n v="486181.92"/>
    <n v="-156517.76000000001"/>
    <n v="-0.24353172231235601"/>
  </r>
  <r>
    <s v="Central America"/>
    <s v="DOMINICA"/>
    <s v="Meat"/>
    <s v="Online"/>
    <x v="2"/>
    <d v="2014-03-26T00:00:00"/>
    <s v="Mar"/>
    <n v="2014"/>
    <n v="272182691"/>
    <d v="2014-04-30T00:00:00"/>
    <n v="4"/>
    <n v="35"/>
    <n v="3762"/>
    <n v="421.89"/>
    <n v="364.69"/>
    <n v="57.2"/>
    <n v="1371963.78"/>
    <n v="215186.4"/>
    <n v="-1156777.3799999999"/>
    <n v="-0.84315445995228799"/>
  </r>
  <r>
    <s v="Europe"/>
    <s v="MACEDONIA"/>
    <s v="Office Supplies"/>
    <s v="Online"/>
    <x v="0"/>
    <d v="2016-06-17T00:00:00"/>
    <s v="Jun"/>
    <n v="2016"/>
    <n v="823236739"/>
    <d v="2016-01-08T00:00:00"/>
    <n v="6"/>
    <s v=""/>
    <n v="2900"/>
    <n v="651.21"/>
    <n v="524.96"/>
    <n v="126.25"/>
    <n v="1522384"/>
    <n v="366125"/>
    <n v="-1156259"/>
    <n v="-0.75950548613227697"/>
  </r>
  <r>
    <s v="Sub-Saharan Africa"/>
    <s v="MOZAMBIQUE"/>
    <s v="Personal Care"/>
    <s v="Offline"/>
    <x v="2"/>
    <d v="2013-02-12T00:00:00"/>
    <s v="Feb"/>
    <n v="2013"/>
    <n v="162677323"/>
    <d v="2014-11-01T00:00:00"/>
    <n v="7"/>
    <n v="627"/>
    <n v="8690"/>
    <n v="81.73"/>
    <n v="56.67"/>
    <n v="25.06"/>
    <n v="492462.3"/>
    <n v="217771.4"/>
    <n v="-274690.90000000002"/>
    <n v="-0.55779071819304704"/>
  </r>
  <r>
    <s v="Central America"/>
    <s v="THE BAHAMAS"/>
    <s v="Household"/>
    <s v="Online"/>
    <x v="0"/>
    <d v="2013-05-29T00:00:00"/>
    <s v="May"/>
    <n v="2013"/>
    <n v="818678271"/>
    <d v="2013-06-25T00:00:00"/>
    <n v="3"/>
    <n v="27"/>
    <n v="3948"/>
    <n v="668.27"/>
    <n v="502.54"/>
    <n v="165.73"/>
    <n v="1984027.92"/>
    <n v="654302.04"/>
    <n v="-1329725.8799999999"/>
    <n v="-0.67021530624427905"/>
  </r>
  <r>
    <s v="Europe"/>
    <s v="ARMENIA"/>
    <s v="Fruits"/>
    <s v="Offline"/>
    <x v="2"/>
    <d v="2015-03-17T00:00:00"/>
    <s v="Mar"/>
    <n v="2015"/>
    <n v="439725911"/>
    <d v="2015-07-04T00:00:00"/>
    <n v="7"/>
    <n v="109"/>
    <n v="3524"/>
    <n v="9.33"/>
    <n v="6.92"/>
    <n v="2.41"/>
    <n v="24386.080000000002"/>
    <n v="8492.84"/>
    <n v="-15893.24"/>
    <n v="-0.65173410404624299"/>
  </r>
  <r>
    <s v="Asia"/>
    <s v="JAPAN"/>
    <s v="Beverages"/>
    <s v="Offline"/>
    <x v="3"/>
    <d v="2016-11-17T00:00:00"/>
    <s v="Nov"/>
    <n v="2016"/>
    <n v="344619071"/>
    <d v="2016-12-16T00:00:00"/>
    <n v="6"/>
    <n v="29"/>
    <n v="9296"/>
    <n v="47.45"/>
    <n v="31.79"/>
    <n v="15.66"/>
    <n v="295519.84000000003"/>
    <n v="145575.35999999999"/>
    <n v="-149944.48000000001"/>
    <n v="-0.50739226171752105"/>
  </r>
  <r>
    <s v="Sub-Saharan Africa"/>
    <s v="GHANA"/>
    <s v="Baby Food"/>
    <s v="Offline"/>
    <x v="0"/>
    <d v="2017-01-20T00:00:00"/>
    <s v="Jan"/>
    <n v="2017"/>
    <n v="572469079"/>
    <d v="2017-06-02T00:00:00"/>
    <n v="6"/>
    <n v="133"/>
    <n v="5177"/>
    <n v="255.28"/>
    <n v="159.41999999999999"/>
    <n v="95.86"/>
    <n v="825317.34"/>
    <n v="496267.22"/>
    <n v="-329050.12"/>
    <n v="-0.39869527035503699"/>
  </r>
  <r>
    <s v="Sub-Saharan Africa"/>
    <s v="LESOTHO"/>
    <s v="Beverages"/>
    <s v="Offline"/>
    <x v="0"/>
    <d v="2011-08-22T00:00:00"/>
    <s v="Aug"/>
    <n v="2011"/>
    <n v="332699763"/>
    <d v="2011-05-10T00:00:00"/>
    <n v="3"/>
    <s v=""/>
    <n v="2108"/>
    <n v="47.45"/>
    <n v="31.79"/>
    <n v="15.66"/>
    <n v="67013.320000000007"/>
    <n v="33011.279999999999"/>
    <n v="-34002.04"/>
    <n v="-0.50739226171752105"/>
  </r>
  <r>
    <s v="Europe"/>
    <s v="CYPRUS"/>
    <s v="Snacks"/>
    <s v="Online"/>
    <x v="3"/>
    <d v="2012-01-10T00:00:00"/>
    <s v="Jan"/>
    <n v="2012"/>
    <n v="255047452"/>
    <d v="2012-10-30T00:00:00"/>
    <n v="3"/>
    <n v="294"/>
    <n v="3064"/>
    <n v="152.58000000000001"/>
    <n v="97.44"/>
    <n v="55.14"/>
    <n v="298556.15999999997"/>
    <n v="168948.96"/>
    <n v="-129607.2"/>
    <n v="-0.43411330049261099"/>
  </r>
  <r>
    <s v="Australia/Oceania"/>
    <s v="SAMOA"/>
    <s v="Cosmetics"/>
    <s v="Online"/>
    <x v="3"/>
    <d v="2014-08-22T00:00:00"/>
    <s v="Aug"/>
    <n v="2014"/>
    <n v="139560973"/>
    <d v="2014-09-21T00:00:00"/>
    <n v="1"/>
    <n v="30"/>
    <n v="8048"/>
    <n v="437.2"/>
    <n v="263.33"/>
    <n v="173.87"/>
    <n v="2119279.84"/>
    <n v="1399305.76"/>
    <n v="-719974.08"/>
    <n v="-0.33972581931416901"/>
  </r>
  <r>
    <s v="Middle East/North Africa"/>
    <s v="TUNISIA"/>
    <s v="Clothes"/>
    <s v="Online"/>
    <x v="0"/>
    <d v="2012-08-14T00:00:00"/>
    <s v="Aug"/>
    <n v="2012"/>
    <n v="306601655"/>
    <d v="2012-02-09T00:00:00"/>
    <n v="5"/>
    <s v=""/>
    <n v="9098"/>
    <n v="109.28"/>
    <n v="35.840000000000003"/>
    <n v="73.44"/>
    <n v="326072.32000000001"/>
    <n v="668157.12"/>
    <n v="342084.8"/>
    <n v="1.0491071428571399"/>
  </r>
  <r>
    <s v="Asia"/>
    <s v="INDONESIA"/>
    <s v="Beverages"/>
    <s v="Offline"/>
    <x v="0"/>
    <d v="2014-06-06T00:00:00"/>
    <s v="Jun"/>
    <n v="2014"/>
    <n v="246843326"/>
    <d v="2014-12-06T00:00:00"/>
    <n v="7"/>
    <n v="183"/>
    <n v="5280"/>
    <n v="47.45"/>
    <n v="31.79"/>
    <n v="15.66"/>
    <n v="167851.2"/>
    <n v="82684.800000000003"/>
    <n v="-85166.399999999994"/>
    <n v="-0.50739226171752105"/>
  </r>
  <r>
    <s v="Asia"/>
    <s v="SINGAPORE"/>
    <s v="Office Supplies"/>
    <s v="Online"/>
    <x v="0"/>
    <d v="2013-09-24T00:00:00"/>
    <s v="Sep"/>
    <n v="2013"/>
    <n v="871272313"/>
    <d v="2013-09-10T00:00:00"/>
    <n v="3"/>
    <s v=""/>
    <n v="7694"/>
    <n v="651.21"/>
    <n v="524.96"/>
    <n v="126.25"/>
    <n v="4039042.24"/>
    <n v="971367.5"/>
    <n v="-3067674.74"/>
    <n v="-0.75950548613227697"/>
  </r>
  <r>
    <s v="Central America"/>
    <s v="PANAMA"/>
    <s v="Fruits"/>
    <s v="Online"/>
    <x v="0"/>
    <d v="2016-08-08T00:00:00"/>
    <s v="Aug"/>
    <n v="2016"/>
    <n v="461187446"/>
    <d v="2016-08-14T00:00:00"/>
    <n v="1"/>
    <n v="6"/>
    <n v="4469"/>
    <n v="9.33"/>
    <n v="6.92"/>
    <n v="2.41"/>
    <n v="30925.48"/>
    <n v="10770.29"/>
    <n v="-20155.189999999999"/>
    <n v="-0.65173410404624299"/>
  </r>
  <r>
    <s v="Sub-Saharan Africa"/>
    <s v="BURUNDI"/>
    <s v="Cosmetics"/>
    <s v="Offline"/>
    <x v="0"/>
    <d v="2015-01-18T00:00:00"/>
    <s v="Jan"/>
    <n v="2015"/>
    <n v="518200051"/>
    <d v="2015-01-22T00:00:00"/>
    <n v="5"/>
    <n v="4"/>
    <n v="5766"/>
    <n v="437.2"/>
    <n v="263.33"/>
    <n v="173.87"/>
    <n v="1518360.78"/>
    <n v="1002534.42"/>
    <n v="-515826.36"/>
    <n v="-0.33972581931416901"/>
  </r>
  <r>
    <s v="Sub-Saharan Africa"/>
    <s v="CHAD"/>
    <s v="Beverages"/>
    <s v="Offline"/>
    <x v="0"/>
    <d v="2013-06-30T00:00:00"/>
    <s v="Jun"/>
    <n v="2013"/>
    <n v="814233958"/>
    <d v="2013-07-23T00:00:00"/>
    <n v="3"/>
    <n v="23"/>
    <n v="8777"/>
    <n v="47.45"/>
    <n v="31.79"/>
    <n v="15.66"/>
    <n v="279020.83"/>
    <n v="137447.82"/>
    <n v="-141573.01"/>
    <n v="-0.50739226171752105"/>
  </r>
  <r>
    <s v="Asia"/>
    <s v="JAPAN"/>
    <s v="Cosmetics"/>
    <s v="Offline"/>
    <x v="3"/>
    <d v="2017-07-06T00:00:00"/>
    <s v="Jul"/>
    <n v="2017"/>
    <n v="741525495"/>
    <d v="2017-07-16T00:00:00"/>
    <n v="1"/>
    <n v="10"/>
    <n v="2727"/>
    <n v="437.2"/>
    <n v="263.33"/>
    <n v="173.87"/>
    <n v="718100.91"/>
    <n v="474143.49"/>
    <n v="-243957.42"/>
    <n v="-0.33972581931416901"/>
  </r>
  <r>
    <s v="Europe"/>
    <s v="MALTA"/>
    <s v="Meat"/>
    <s v="Offline"/>
    <x v="1"/>
    <d v="2014-06-26T00:00:00"/>
    <s v="Jun"/>
    <n v="2014"/>
    <n v="662623488"/>
    <d v="2014-11-07T00:00:00"/>
    <n v="6"/>
    <n v="134"/>
    <n v="3870"/>
    <n v="421.89"/>
    <n v="364.69"/>
    <n v="57.2"/>
    <n v="1411350.3"/>
    <n v="221364"/>
    <n v="-1189986.3"/>
    <n v="-0.84315445995228799"/>
  </r>
  <r>
    <s v="Europe"/>
    <s v="SAN MARINO"/>
    <s v="Vegetables"/>
    <s v="Offline"/>
    <x v="0"/>
    <d v="2016-01-22T00:00:00"/>
    <s v="Jan"/>
    <n v="2016"/>
    <n v="560389268"/>
    <d v="2016-02-22T00:00:00"/>
    <n v="2"/>
    <n v="31"/>
    <n v="492"/>
    <n v="154.06"/>
    <n v="90.93"/>
    <n v="63.13"/>
    <n v="44737.56"/>
    <n v="31059.96"/>
    <n v="-13677.6"/>
    <n v="-0.30572968217309998"/>
  </r>
  <r>
    <s v="Middle East/North Africa"/>
    <s v="MOROCCO"/>
    <s v="Fruits"/>
    <s v="Offline"/>
    <x v="1"/>
    <d v="2015-12-09T00:00:00"/>
    <s v="Dec"/>
    <n v="2015"/>
    <n v="487996661"/>
    <d v="2015-09-13T00:00:00"/>
    <n v="1"/>
    <s v=""/>
    <n v="7911"/>
    <n v="9.33"/>
    <n v="6.92"/>
    <n v="2.41"/>
    <n v="54744.12"/>
    <n v="19065.509999999998"/>
    <n v="-35678.61"/>
    <n v="-0.65173410404624299"/>
  </r>
  <r>
    <s v="North America"/>
    <s v="GREENLAND"/>
    <s v="Vegetables"/>
    <s v="Online"/>
    <x v="2"/>
    <d v="2015-07-29T00:00:00"/>
    <s v="Jul"/>
    <n v="2015"/>
    <n v="118931996"/>
    <d v="2015-04-08T00:00:00"/>
    <n v="4"/>
    <s v=""/>
    <n v="3475"/>
    <n v="154.06"/>
    <n v="90.93"/>
    <n v="63.13"/>
    <n v="315981.75"/>
    <n v="219376.75"/>
    <n v="-96605"/>
    <n v="-0.30572968217309998"/>
  </r>
  <r>
    <s v="Sub-Saharan Africa"/>
    <s v="ETHIOPIA"/>
    <s v="Cosmetics"/>
    <s v="Online"/>
    <x v="2"/>
    <d v="2015-02-24T00:00:00"/>
    <s v="Feb"/>
    <n v="2015"/>
    <n v="996994102"/>
    <d v="2015-10-03T00:00:00"/>
    <n v="7"/>
    <n v="221"/>
    <n v="1565"/>
    <n v="437.2"/>
    <n v="263.33"/>
    <n v="173.87"/>
    <n v="412111.45"/>
    <n v="272106.55"/>
    <n v="-140004.9"/>
    <n v="-0.33972581931416901"/>
  </r>
  <r>
    <s v="Asia"/>
    <s v="INDIA"/>
    <s v="Personal Care"/>
    <s v="Online"/>
    <x v="1"/>
    <d v="2014-10-12T00:00:00"/>
    <s v="Oct"/>
    <n v="2014"/>
    <n v="686294305"/>
    <d v="2014-12-15T00:00:00"/>
    <n v="2"/>
    <n v="64"/>
    <n v="8591"/>
    <n v="81.73"/>
    <n v="56.67"/>
    <n v="25.06"/>
    <n v="486851.97"/>
    <n v="215290.46"/>
    <n v="-271561.51"/>
    <n v="-0.55779071819304704"/>
  </r>
  <r>
    <s v="Australia/Oceania"/>
    <s v="NEW ZEALAND"/>
    <s v="Baby Food"/>
    <s v="Offline"/>
    <x v="1"/>
    <d v="2012-02-10T00:00:00"/>
    <s v="Feb"/>
    <n v="2012"/>
    <n v="421256434"/>
    <d v="2012-11-20T00:00:00"/>
    <n v="3"/>
    <n v="284"/>
    <n v="7995"/>
    <n v="255.28"/>
    <n v="159.41999999999999"/>
    <n v="95.86"/>
    <n v="1274562.8999999999"/>
    <n v="766400.7"/>
    <n v="-508162.2"/>
    <n v="-0.39869527035503699"/>
  </r>
  <r>
    <s v="Asia"/>
    <s v="BANGLADESH"/>
    <s v="Fruits"/>
    <s v="Online"/>
    <x v="2"/>
    <d v="2015-08-01T00:00:00"/>
    <s v="Aug"/>
    <n v="2015"/>
    <n v="156616818"/>
    <d v="2015-04-02T00:00:00"/>
    <n v="5"/>
    <s v=""/>
    <n v="5252"/>
    <n v="9.33"/>
    <n v="6.92"/>
    <n v="2.41"/>
    <n v="36343.839999999997"/>
    <n v="12657.32"/>
    <n v="-23686.52"/>
    <n v="-0.65173410404624299"/>
  </r>
  <r>
    <s v="Asia"/>
    <s v="BRUNEI"/>
    <s v="Vegetables"/>
    <s v="Online"/>
    <x v="1"/>
    <d v="2010-04-25T00:00:00"/>
    <s v="Apr"/>
    <n v="2010"/>
    <n v="817424285"/>
    <d v="2010-06-05T00:00:00"/>
    <n v="7"/>
    <n v="41"/>
    <n v="2866"/>
    <n v="154.06"/>
    <n v="90.93"/>
    <n v="63.13"/>
    <n v="260605.38"/>
    <n v="180930.58"/>
    <n v="-79674.8"/>
    <n v="-0.30572968217309998"/>
  </r>
  <r>
    <s v="Sub-Saharan Africa"/>
    <s v="ETHIOPIA"/>
    <s v="Cereal"/>
    <s v="Offline"/>
    <x v="0"/>
    <d v="2010-12-27T00:00:00"/>
    <s v="Dec"/>
    <n v="2010"/>
    <n v="249040162"/>
    <d v="2011-01-02T00:00:00"/>
    <n v="1"/>
    <n v="6"/>
    <n v="5373"/>
    <n v="205.7"/>
    <n v="117.11"/>
    <n v="88.59"/>
    <n v="629232.03"/>
    <n v="475994.07"/>
    <n v="-153237.96"/>
    <n v="-0.24353172231235601"/>
  </r>
  <r>
    <s v="Europe"/>
    <s v="FRANCE"/>
    <s v="Office Supplies"/>
    <s v="Offline"/>
    <x v="1"/>
    <d v="2011-12-07T00:00:00"/>
    <s v="Dec"/>
    <n v="2011"/>
    <n v="867138278"/>
    <d v="2011-04-08T00:00:00"/>
    <n v="6"/>
    <s v=""/>
    <n v="4341"/>
    <n v="651.21"/>
    <n v="524.96"/>
    <n v="126.25"/>
    <n v="2278851.36"/>
    <n v="548051.25"/>
    <n v="-1730800.11"/>
    <n v="-0.75950548613227697"/>
  </r>
  <r>
    <s v="Sub-Saharan Africa"/>
    <s v="NIGER"/>
    <s v="Beverages"/>
    <s v="Offline"/>
    <x v="2"/>
    <d v="2015-01-22T00:00:00"/>
    <s v="Jan"/>
    <n v="2015"/>
    <n v="207704961"/>
    <d v="2015-01-29T00:00:00"/>
    <n v="5"/>
    <n v="7"/>
    <n v="3368"/>
    <n v="47.45"/>
    <n v="31.79"/>
    <n v="15.66"/>
    <n v="107068.72"/>
    <n v="52742.879999999997"/>
    <n v="-54325.84"/>
    <n v="-0.50739226171752105"/>
  </r>
  <r>
    <s v="Central America"/>
    <s v="NICARAGUA"/>
    <s v="Vegetables"/>
    <s v="Offline"/>
    <x v="3"/>
    <d v="2014-05-31T00:00:00"/>
    <s v="May"/>
    <n v="2014"/>
    <n v="377039039"/>
    <d v="2014-06-14T00:00:00"/>
    <n v="7"/>
    <n v="14"/>
    <n v="3085"/>
    <n v="154.06"/>
    <n v="90.93"/>
    <n v="63.13"/>
    <n v="280519.05"/>
    <n v="194756.05"/>
    <n v="-85763.000000000102"/>
    <n v="-0.30572968217310098"/>
  </r>
  <r>
    <s v="Asia"/>
    <s v="KAZAKHSTAN"/>
    <s v="Cereal"/>
    <s v="Offline"/>
    <x v="3"/>
    <d v="2011-01-21T00:00:00"/>
    <s v="Jan"/>
    <n v="2011"/>
    <n v="401751840"/>
    <d v="2011-02-21T00:00:00"/>
    <n v="2"/>
    <n v="31"/>
    <n v="6152"/>
    <n v="205.7"/>
    <n v="117.11"/>
    <n v="88.59"/>
    <n v="720460.72"/>
    <n v="545005.68000000005"/>
    <n v="-175455.04"/>
    <n v="-0.24353172231235601"/>
  </r>
  <r>
    <s v="Sub-Saharan Africa"/>
    <s v="LESOTHO"/>
    <s v="Clothes"/>
    <s v="Offline"/>
    <x v="2"/>
    <d v="2011-04-23T00:00:00"/>
    <s v="Apr"/>
    <n v="2011"/>
    <n v="278767192"/>
    <d v="2011-05-25T00:00:00"/>
    <n v="4"/>
    <n v="32"/>
    <n v="2262"/>
    <n v="109.28"/>
    <n v="35.840000000000003"/>
    <n v="73.44"/>
    <n v="81070.080000000002"/>
    <n v="166121.28"/>
    <n v="85051.199999999997"/>
    <n v="1.0491071428571399"/>
  </r>
  <r>
    <s v="Europe"/>
    <s v="MONTENEGRO"/>
    <s v="Household"/>
    <s v="Online"/>
    <x v="3"/>
    <d v="2014-12-25T00:00:00"/>
    <s v="Dec"/>
    <n v="2014"/>
    <n v="525321424"/>
    <d v="2014-12-31T00:00:00"/>
    <n v="4"/>
    <n v="6"/>
    <n v="3138"/>
    <n v="668.27"/>
    <n v="502.54"/>
    <n v="165.73"/>
    <n v="1576970.52"/>
    <n v="520060.74"/>
    <n v="-1056909.78"/>
    <n v="-0.67021530624427905"/>
  </r>
  <r>
    <s v="Australia/Oceania"/>
    <s v="VANUATU"/>
    <s v="Vegetables"/>
    <s v="Online"/>
    <x v="3"/>
    <d v="2011-05-08T00:00:00"/>
    <s v="May"/>
    <n v="2011"/>
    <n v="828963363"/>
    <d v="2011-06-09T00:00:00"/>
    <n v="5"/>
    <n v="32"/>
    <n v="7535"/>
    <n v="154.06"/>
    <n v="90.93"/>
    <n v="63.13"/>
    <n v="685157.55"/>
    <n v="475684.55"/>
    <n v="-209473"/>
    <n v="-0.30572968217309998"/>
  </r>
  <r>
    <s v="Europe"/>
    <s v="CYPRUS"/>
    <s v="Clothes"/>
    <s v="Online"/>
    <x v="3"/>
    <d v="2014-10-06T00:00:00"/>
    <s v="Oct"/>
    <n v="2014"/>
    <n v="497554337"/>
    <d v="2014-07-28T00:00:00"/>
    <n v="2"/>
    <s v=""/>
    <n v="6240"/>
    <n v="109.28"/>
    <n v="35.840000000000003"/>
    <n v="73.44"/>
    <n v="223641.60000000001"/>
    <n v="458265.59999999998"/>
    <n v="234624"/>
    <n v="1.0491071428571399"/>
  </r>
  <r>
    <s v="Sub-Saharan Africa"/>
    <s v="BURUNDI"/>
    <s v="Fruits"/>
    <s v="Offline"/>
    <x v="0"/>
    <d v="2011-05-22T00:00:00"/>
    <s v="May"/>
    <n v="2011"/>
    <n v="709268176"/>
    <d v="2011-06-25T00:00:00"/>
    <n v="7"/>
    <n v="34"/>
    <n v="7070"/>
    <n v="9.33"/>
    <n v="6.92"/>
    <n v="2.41"/>
    <n v="48924.4"/>
    <n v="17038.7"/>
    <n v="-31885.7"/>
    <n v="-0.65173410404624299"/>
  </r>
  <r>
    <s v="Middle East/North Africa"/>
    <s v="SAUDI ARABIA"/>
    <s v="Snacks"/>
    <s v="Offline"/>
    <x v="2"/>
    <d v="2014-01-29T00:00:00"/>
    <s v="Jan"/>
    <n v="2014"/>
    <n v="462591207"/>
    <d v="2014-01-03T00:00:00"/>
    <n v="6"/>
    <s v=""/>
    <n v="9873"/>
    <n v="152.58000000000001"/>
    <n v="97.44"/>
    <n v="55.14"/>
    <n v="962025.12"/>
    <n v="544397.22"/>
    <n v="-417627.9"/>
    <n v="-0.43411330049261099"/>
  </r>
  <r>
    <s v="Europe"/>
    <s v="VATICAN CITY"/>
    <s v="Personal Care"/>
    <s v="Offline"/>
    <x v="0"/>
    <d v="2016-04-15T00:00:00"/>
    <s v="Apr"/>
    <n v="2016"/>
    <n v="626322257"/>
    <d v="2016-05-05T00:00:00"/>
    <n v="5"/>
    <n v="20"/>
    <n v="1529"/>
    <n v="81.73"/>
    <n v="56.67"/>
    <n v="25.06"/>
    <n v="86648.43"/>
    <n v="38316.74"/>
    <n v="-48331.69"/>
    <n v="-0.55779071819304704"/>
  </r>
  <r>
    <s v="Australia/Oceania"/>
    <s v="TONGA"/>
    <s v="Vegetables"/>
    <s v="Offline"/>
    <x v="0"/>
    <d v="2012-09-11T00:00:00"/>
    <s v="Sep"/>
    <n v="2012"/>
    <n v="789572656"/>
    <d v="2012-12-24T00:00:00"/>
    <n v="2"/>
    <n v="104"/>
    <n v="950"/>
    <n v="154.06"/>
    <n v="90.93"/>
    <n v="63.13"/>
    <n v="86383.5"/>
    <n v="59973.5"/>
    <n v="-26410"/>
    <n v="-0.30572968217309998"/>
  </r>
  <r>
    <s v="Europe"/>
    <s v="NETHERLANDS"/>
    <s v="Baby Food"/>
    <s v="Offline"/>
    <x v="1"/>
    <d v="2011-01-21T00:00:00"/>
    <s v="Jan"/>
    <n v="2011"/>
    <n v="611766231"/>
    <d v="2011-02-26T00:00:00"/>
    <n v="7"/>
    <n v="36"/>
    <n v="4077"/>
    <n v="255.28"/>
    <n v="159.41999999999999"/>
    <n v="95.86"/>
    <n v="649955.34"/>
    <n v="390821.22"/>
    <n v="-259134.12"/>
    <n v="-0.39869527035503699"/>
  </r>
  <r>
    <s v="Central America"/>
    <s v="HONDURAS"/>
    <s v="Office Supplies"/>
    <s v="Offline"/>
    <x v="1"/>
    <d v="2011-08-21T00:00:00"/>
    <s v="Aug"/>
    <n v="2011"/>
    <n v="272639310"/>
    <d v="2011-09-29T00:00:00"/>
    <n v="5"/>
    <n v="39"/>
    <n v="8885"/>
    <n v="651.21"/>
    <n v="524.96"/>
    <n v="126.25"/>
    <n v="4664269.5999999996"/>
    <n v="1121731.25"/>
    <n v="-3542538.35"/>
    <n v="-0.75950548613227697"/>
  </r>
  <r>
    <s v="Central America"/>
    <s v="HONDURAS"/>
    <s v="Fruits"/>
    <s v="Online"/>
    <x v="3"/>
    <d v="2012-08-22T00:00:00"/>
    <s v="Aug"/>
    <n v="2012"/>
    <n v="922240722"/>
    <d v="2012-09-29T00:00:00"/>
    <n v="7"/>
    <n v="38"/>
    <n v="379"/>
    <n v="9.33"/>
    <n v="6.92"/>
    <n v="2.41"/>
    <n v="2622.68"/>
    <n v="913.39"/>
    <n v="-1709.29"/>
    <n v="-0.65173410404624299"/>
  </r>
  <r>
    <s v="Europe"/>
    <s v="MONTENEGRO"/>
    <s v="Baby Food"/>
    <s v="Offline"/>
    <x v="3"/>
    <d v="2013-03-03T00:00:00"/>
    <s v="Mar"/>
    <n v="2013"/>
    <n v="630931794"/>
    <d v="2013-01-04T00:00:00"/>
    <n v="6"/>
    <s v=""/>
    <n v="5593"/>
    <n v="255.28"/>
    <n v="159.41999999999999"/>
    <n v="95.86"/>
    <n v="891636.06"/>
    <n v="536144.98"/>
    <n v="-355491.08"/>
    <n v="-0.39869527035503699"/>
  </r>
  <r>
    <s v="Europe"/>
    <s v="SAN MARINO"/>
    <s v="Office Supplies"/>
    <s v="Offline"/>
    <x v="2"/>
    <d v="2017-04-03T00:00:00"/>
    <s v="Apr"/>
    <n v="2017"/>
    <n v="239386355"/>
    <d v="2017-04-20T00:00:00"/>
    <n v="5"/>
    <n v="17"/>
    <n v="8597"/>
    <n v="651.21"/>
    <n v="524.96"/>
    <n v="126.25"/>
    <n v="4513081.12"/>
    <n v="1085371.25"/>
    <n v="-3427709.87"/>
    <n v="-0.75950548613227697"/>
  </r>
  <r>
    <s v="Asia"/>
    <s v="BANGLADESH"/>
    <s v="Clothes"/>
    <s v="Online"/>
    <x v="1"/>
    <d v="2014-11-07T00:00:00"/>
    <s v="Nov"/>
    <n v="2014"/>
    <n v="208590734"/>
    <d v="2014-08-19T00:00:00"/>
    <n v="3"/>
    <s v=""/>
    <n v="5488"/>
    <n v="109.28"/>
    <n v="35.840000000000003"/>
    <n v="73.44"/>
    <n v="196689.92000000001"/>
    <n v="403038.71999999997"/>
    <n v="206348.79999999999"/>
    <n v="1.0491071428571399"/>
  </r>
  <r>
    <s v="Sub-Saharan Africa"/>
    <s v="CAMEROON"/>
    <s v="Personal Care"/>
    <s v="Offline"/>
    <x v="0"/>
    <d v="2015-03-02T00:00:00"/>
    <s v="Mar"/>
    <n v="2015"/>
    <n v="169843757"/>
    <d v="2015-03-19T00:00:00"/>
    <n v="5"/>
    <n v="17"/>
    <n v="9397"/>
    <n v="81.73"/>
    <n v="56.67"/>
    <n v="25.06"/>
    <n v="532527.99"/>
    <n v="235488.82"/>
    <n v="-297039.17"/>
    <n v="-0.55779071819304704"/>
  </r>
  <r>
    <s v="Asia"/>
    <s v="PHILIPPINES"/>
    <s v="Cereal"/>
    <s v="Online"/>
    <x v="3"/>
    <d v="2014-01-09T00:00:00"/>
    <s v="Jan"/>
    <n v="2014"/>
    <n v="274756753"/>
    <d v="2014-09-09T00:00:00"/>
    <n v="3"/>
    <n v="243"/>
    <n v="5484"/>
    <n v="205.7"/>
    <n v="117.11"/>
    <n v="88.59"/>
    <n v="642231.24"/>
    <n v="485827.56"/>
    <n v="-156403.68"/>
    <n v="-0.24353172231235601"/>
  </r>
  <r>
    <s v="Middle East/North Africa"/>
    <s v="IRAQ"/>
    <s v="Personal Care"/>
    <s v="Online"/>
    <x v="3"/>
    <d v="2013-11-19T00:00:00"/>
    <s v="Nov"/>
    <n v="2013"/>
    <n v="745253551"/>
    <d v="2013-12-12T00:00:00"/>
    <n v="5"/>
    <n v="23"/>
    <n v="5942"/>
    <n v="81.73"/>
    <n v="56.67"/>
    <n v="25.06"/>
    <n v="336733.14"/>
    <n v="148906.51999999999"/>
    <n v="-187826.62"/>
    <n v="-0.55779071819304704"/>
  </r>
  <r>
    <s v="Sub-Saharan Africa"/>
    <s v="LESOTHO"/>
    <s v="Cereal"/>
    <s v="Online"/>
    <x v="1"/>
    <d v="2014-06-15T00:00:00"/>
    <s v="Jun"/>
    <n v="2014"/>
    <n v="523570477"/>
    <d v="2014-07-23T00:00:00"/>
    <n v="4"/>
    <n v="38"/>
    <n v="4994"/>
    <n v="205.7"/>
    <n v="117.11"/>
    <n v="88.59"/>
    <n v="584847.34"/>
    <n v="442418.46"/>
    <n v="-142428.88"/>
    <n v="-0.24353172231235601"/>
  </r>
  <r>
    <s v="Asia"/>
    <s v="UZBEKISTAN"/>
    <s v="Snacks"/>
    <s v="Online"/>
    <x v="3"/>
    <d v="2015-10-05T00:00:00"/>
    <s v="Oct"/>
    <n v="2015"/>
    <n v="422256362"/>
    <d v="2015-06-23T00:00:00"/>
    <n v="3"/>
    <s v=""/>
    <n v="3896"/>
    <n v="152.58000000000001"/>
    <n v="97.44"/>
    <n v="55.14"/>
    <n v="379626.23999999999"/>
    <n v="214825.44"/>
    <n v="-164800.79999999999"/>
    <n v="-0.43411330049261099"/>
  </r>
  <r>
    <s v="Europe"/>
    <s v="GERMANY"/>
    <s v="Household"/>
    <s v="Offline"/>
    <x v="0"/>
    <d v="2016-08-21T00:00:00"/>
    <s v="Aug"/>
    <n v="2016"/>
    <n v="874172532"/>
    <d v="2016-02-10T00:00:00"/>
    <n v="4"/>
    <s v=""/>
    <n v="5933"/>
    <n v="668.27"/>
    <n v="502.54"/>
    <n v="165.73"/>
    <n v="2981569.82"/>
    <n v="983276.09"/>
    <n v="-1998293.73"/>
    <n v="-0.67021530624427905"/>
  </r>
  <r>
    <s v="Australia/Oceania"/>
    <s v="PAPUA NEW GUINEA"/>
    <s v="Household"/>
    <s v="Offline"/>
    <x v="1"/>
    <d v="2015-08-18T00:00:00"/>
    <s v="Aug"/>
    <n v="2015"/>
    <n v="582492816"/>
    <d v="2015-11-09T00:00:00"/>
    <n v="2"/>
    <n v="83"/>
    <n v="1423"/>
    <n v="668.27"/>
    <n v="502.54"/>
    <n v="165.73"/>
    <n v="715114.42"/>
    <n v="235833.79"/>
    <n v="-479280.63"/>
    <n v="-0.67021530624427905"/>
  </r>
  <r>
    <s v="Europe"/>
    <s v="ICELAND"/>
    <s v="Personal Care"/>
    <s v="Offline"/>
    <x v="1"/>
    <d v="2010-09-19T00:00:00"/>
    <s v="Sep"/>
    <n v="2010"/>
    <n v="570703542"/>
    <d v="2010-03-11T00:00:00"/>
    <n v="5"/>
    <s v=""/>
    <n v="2715"/>
    <n v="81.73"/>
    <n v="56.67"/>
    <n v="25.06"/>
    <n v="153859.04999999999"/>
    <n v="68037.899999999994"/>
    <n v="-85821.15"/>
    <n v="-0.55779071819304704"/>
  </r>
  <r>
    <s v="Europe"/>
    <s v="HUNGARY"/>
    <s v="Cosmetics"/>
    <s v="Online"/>
    <x v="0"/>
    <d v="2012-09-20T00:00:00"/>
    <s v="Sep"/>
    <n v="2012"/>
    <n v="132603538"/>
    <d v="2012-06-11T00:00:00"/>
    <n v="2"/>
    <s v=""/>
    <n v="9188"/>
    <n v="437.2"/>
    <n v="263.33"/>
    <n v="173.87"/>
    <n v="2419476.04"/>
    <n v="1597517.56"/>
    <n v="-821958.48"/>
    <n v="-0.33972581931416901"/>
  </r>
  <r>
    <s v="Central America"/>
    <s v="PANAMA"/>
    <s v="Cereal"/>
    <s v="Offline"/>
    <x v="0"/>
    <d v="2010-10-20T00:00:00"/>
    <s v="Oct"/>
    <n v="2010"/>
    <n v="882304131"/>
    <d v="2010-11-25T00:00:00"/>
    <n v="5"/>
    <n v="36"/>
    <n v="2254"/>
    <n v="205.7"/>
    <n v="117.11"/>
    <n v="88.59"/>
    <n v="263965.94"/>
    <n v="199681.86"/>
    <n v="-64284.08"/>
    <n v="-0.24353172231235601"/>
  </r>
  <r>
    <s v="Middle East/North Africa"/>
    <s v="TUNISIA"/>
    <s v="Baby Food"/>
    <s v="Online"/>
    <x v="0"/>
    <d v="2014-02-13T00:00:00"/>
    <s v="Feb"/>
    <n v="2014"/>
    <n v="904229152"/>
    <d v="2014-02-19T00:00:00"/>
    <n v="4"/>
    <n v="6"/>
    <n v="355"/>
    <n v="255.28"/>
    <n v="159.41999999999999"/>
    <n v="95.86"/>
    <n v="56594.1"/>
    <n v="34030.300000000003"/>
    <n v="-22563.8"/>
    <n v="-0.39869527035503699"/>
  </r>
  <r>
    <s v="Middle East/North Africa"/>
    <s v="IRAQ"/>
    <s v="Office Supplies"/>
    <s v="Offline"/>
    <x v="2"/>
    <d v="2010-06-03T00:00:00"/>
    <s v="Jun"/>
    <n v="2010"/>
    <n v="603114926"/>
    <d v="2010-03-22T00:00:00"/>
    <n v="2"/>
    <s v=""/>
    <n v="3964"/>
    <n v="651.21"/>
    <n v="524.96"/>
    <n v="126.25"/>
    <n v="2080941.44"/>
    <n v="500455"/>
    <n v="-1580486.44"/>
    <n v="-0.75950548613227697"/>
  </r>
  <r>
    <s v="Sub-Saharan Africa"/>
    <s v="LIBERIA"/>
    <s v="Snacks"/>
    <s v="Online"/>
    <x v="3"/>
    <d v="2014-01-20T00:00:00"/>
    <s v="Jan"/>
    <n v="2014"/>
    <n v="454010283"/>
    <d v="2014-01-30T00:00:00"/>
    <n v="5"/>
    <n v="10"/>
    <n v="587"/>
    <n v="152.58000000000001"/>
    <n v="97.44"/>
    <n v="55.14"/>
    <n v="57197.279999999999"/>
    <n v="32367.18"/>
    <n v="-24830.1"/>
    <n v="-0.43411330049261099"/>
  </r>
  <r>
    <s v="Europe"/>
    <s v="CZECH REPUBLIC"/>
    <s v="Meat"/>
    <s v="Offline"/>
    <x v="2"/>
    <d v="2011-06-08T00:00:00"/>
    <s v="Jun"/>
    <n v="2011"/>
    <n v="552276551"/>
    <d v="2011-09-24T00:00:00"/>
    <n v="7"/>
    <n v="108"/>
    <n v="9759"/>
    <n v="421.89"/>
    <n v="364.69"/>
    <n v="57.2"/>
    <n v="3559009.71"/>
    <n v="558214.80000000005"/>
    <n v="-3000794.91"/>
    <n v="-0.84315445995228799"/>
  </r>
  <r>
    <s v="Europe"/>
    <s v="MACEDONIA"/>
    <s v="Snacks"/>
    <s v="Offline"/>
    <x v="0"/>
    <d v="2016-03-22T00:00:00"/>
    <s v="Mar"/>
    <n v="2016"/>
    <n v="163587558"/>
    <d v="2016-04-19T00:00:00"/>
    <n v="3"/>
    <n v="28"/>
    <n v="8048"/>
    <n v="152.58000000000001"/>
    <n v="97.44"/>
    <n v="55.14"/>
    <n v="784197.12"/>
    <n v="443766.72"/>
    <n v="-340430.4"/>
    <n v="-0.43411330049261099"/>
  </r>
  <r>
    <s v="Central America"/>
    <s v="HAITI"/>
    <s v="Beverages"/>
    <s v="Offline"/>
    <x v="0"/>
    <d v="2012-02-16T00:00:00"/>
    <s v="Feb"/>
    <n v="2012"/>
    <n v="873929631"/>
    <d v="2012-02-25T00:00:00"/>
    <n v="7"/>
    <n v="9"/>
    <n v="4053"/>
    <n v="47.45"/>
    <n v="31.79"/>
    <n v="15.66"/>
    <n v="128844.87"/>
    <n v="63469.98"/>
    <n v="-65374.89"/>
    <n v="-0.50739226171752105"/>
  </r>
  <r>
    <s v="Sub-Saharan Africa"/>
    <s v="MAURITANIA"/>
    <s v="Cereal"/>
    <s v="Online"/>
    <x v="2"/>
    <d v="2011-01-26T00:00:00"/>
    <s v="Jan"/>
    <n v="2011"/>
    <n v="739601600"/>
    <d v="2011-10-03T00:00:00"/>
    <n v="2"/>
    <n v="250"/>
    <n v="3404"/>
    <n v="205.7"/>
    <n v="117.11"/>
    <n v="88.59"/>
    <n v="398642.44"/>
    <n v="301560.36"/>
    <n v="-97082.08"/>
    <n v="-0.24353172231235601"/>
  </r>
  <r>
    <s v="Sub-Saharan Africa"/>
    <s v="NIGERIA"/>
    <s v="Cosmetics"/>
    <s v="Online"/>
    <x v="0"/>
    <d v="2010-09-25T00:00:00"/>
    <s v="Sep"/>
    <n v="2010"/>
    <n v="137214791"/>
    <d v="2010-02-11T00:00:00"/>
    <n v="5"/>
    <s v=""/>
    <n v="3761"/>
    <n v="437.2"/>
    <n v="263.33"/>
    <n v="173.87"/>
    <n v="990384.13"/>
    <n v="653925.06999999995"/>
    <n v="-336459.06"/>
    <n v="-0.33972581931416901"/>
  </r>
  <r>
    <s v="Sub-Saharan Africa"/>
    <s v="TANZANIA"/>
    <s v="Fruits"/>
    <s v="Offline"/>
    <x v="1"/>
    <d v="2013-08-26T00:00:00"/>
    <s v="Aug"/>
    <n v="2013"/>
    <n v="413693034"/>
    <d v="2013-10-13T00:00:00"/>
    <n v="1"/>
    <n v="48"/>
    <n v="9817"/>
    <n v="9.33"/>
    <n v="6.92"/>
    <n v="2.41"/>
    <n v="67933.64"/>
    <n v="23658.97"/>
    <n v="-44274.67"/>
    <n v="-0.65173410404624299"/>
  </r>
  <r>
    <s v="Asia"/>
    <s v="LAOS"/>
    <s v="Fruits"/>
    <s v="Offline"/>
    <x v="3"/>
    <d v="2015-07-11T00:00:00"/>
    <s v="Jul"/>
    <n v="2015"/>
    <n v="736272656"/>
    <d v="2015-12-12T00:00:00"/>
    <n v="7"/>
    <n v="154"/>
    <n v="8296"/>
    <n v="9.33"/>
    <n v="6.92"/>
    <n v="2.41"/>
    <n v="57408.32"/>
    <n v="19993.36"/>
    <n v="-37414.959999999999"/>
    <n v="-0.65173410404624299"/>
  </r>
  <r>
    <s v="Sub-Saharan Africa"/>
    <s v="NIGERIA"/>
    <s v="Baby Food"/>
    <s v="Offline"/>
    <x v="2"/>
    <d v="2010-08-18T00:00:00"/>
    <s v="Aug"/>
    <n v="2010"/>
    <n v="342502486"/>
    <d v="2010-08-18T00:00:00"/>
    <n v="4"/>
    <n v="0"/>
    <n v="2952"/>
    <n v="255.28"/>
    <n v="159.41999999999999"/>
    <n v="95.86"/>
    <n v="470607.84"/>
    <n v="282978.71999999997"/>
    <n v="-187629.12"/>
    <n v="-0.39869527035503699"/>
  </r>
  <r>
    <s v="Central America"/>
    <s v="DOMINICA"/>
    <s v="Cosmetics"/>
    <s v="Offline"/>
    <x v="2"/>
    <d v="2015-01-29T00:00:00"/>
    <s v="Jan"/>
    <n v="2015"/>
    <n v="790243852"/>
    <d v="2015-10-02T00:00:00"/>
    <n v="6"/>
    <n v="246"/>
    <n v="9572"/>
    <n v="437.2"/>
    <n v="263.33"/>
    <n v="173.87"/>
    <n v="2520594.7599999998"/>
    <n v="1664283.64"/>
    <n v="-856311.12"/>
    <n v="-0.33972581931416901"/>
  </r>
  <r>
    <s v="Asia"/>
    <s v="MALAYSIA"/>
    <s v="Personal Care"/>
    <s v="Online"/>
    <x v="0"/>
    <d v="2013-09-04T00:00:00"/>
    <s v="Sep"/>
    <n v="2013"/>
    <n v="107670581"/>
    <d v="2013-01-05T00:00:00"/>
    <n v="7"/>
    <s v=""/>
    <n v="972"/>
    <n v="81.73"/>
    <n v="56.67"/>
    <n v="25.06"/>
    <n v="55083.24"/>
    <n v="24358.32"/>
    <n v="-30724.92"/>
    <n v="-0.55779071819304704"/>
  </r>
  <r>
    <s v="Australia/Oceania"/>
    <s v="NAURU"/>
    <s v="Household"/>
    <s v="Online"/>
    <x v="3"/>
    <d v="2013-01-24T00:00:00"/>
    <s v="Jan"/>
    <n v="2013"/>
    <n v="443269002"/>
    <d v="2013-03-13T00:00:00"/>
    <n v="4"/>
    <n v="48"/>
    <n v="2003"/>
    <n v="668.27"/>
    <n v="502.54"/>
    <n v="165.73"/>
    <n v="1006587.62"/>
    <n v="331957.19"/>
    <n v="-674630.43"/>
    <n v="-0.67021530624427905"/>
  </r>
  <r>
    <s v="Europe"/>
    <s v="ANDORRA"/>
    <s v="Baby Food"/>
    <s v="Offline"/>
    <x v="0"/>
    <d v="2012-10-01T00:00:00"/>
    <s v="Oct"/>
    <n v="2012"/>
    <n v="415837943"/>
    <d v="2012-02-23T00:00:00"/>
    <n v="5"/>
    <s v=""/>
    <n v="4543"/>
    <n v="255.28"/>
    <n v="159.41999999999999"/>
    <n v="95.86"/>
    <n v="724245.06"/>
    <n v="435491.98"/>
    <n v="-288753.08"/>
    <n v="-0.39869527035503699"/>
  </r>
  <r>
    <s v="Australia/Oceania"/>
    <s v="PAPUA NEW GUINEA"/>
    <s v="Beverages"/>
    <s v="Offline"/>
    <x v="2"/>
    <d v="2016-08-05T00:00:00"/>
    <s v="Aug"/>
    <n v="2016"/>
    <n v="964488732"/>
    <d v="2016-06-06T00:00:00"/>
    <n v="2"/>
    <s v=""/>
    <n v="2504"/>
    <n v="47.45"/>
    <n v="31.79"/>
    <n v="15.66"/>
    <n v="79602.16"/>
    <n v="39212.639999999999"/>
    <n v="-40389.519999999997"/>
    <n v="-0.50739226171752105"/>
  </r>
  <r>
    <s v="Europe"/>
    <s v="HUNGARY"/>
    <s v="Baby Food"/>
    <s v="Offline"/>
    <x v="3"/>
    <d v="2014-05-17T00:00:00"/>
    <s v="May"/>
    <n v="2014"/>
    <n v="398645198"/>
    <d v="2014-05-26T00:00:00"/>
    <n v="2"/>
    <n v="9"/>
    <n v="6828"/>
    <n v="255.28"/>
    <n v="159.41999999999999"/>
    <n v="95.86"/>
    <n v="1088519.76"/>
    <n v="654532.07999999996"/>
    <n v="-433987.68"/>
    <n v="-0.39869527035503699"/>
  </r>
  <r>
    <s v="Sub-Saharan Africa"/>
    <s v="BURUNDI"/>
    <s v="Fruits"/>
    <s v="Online"/>
    <x v="1"/>
    <d v="2010-08-23T00:00:00"/>
    <s v="Aug"/>
    <n v="2010"/>
    <n v="248043668"/>
    <d v="2010-08-29T00:00:00"/>
    <n v="1"/>
    <n v="6"/>
    <n v="488"/>
    <n v="9.33"/>
    <n v="6.92"/>
    <n v="2.41"/>
    <n v="3376.96"/>
    <n v="1176.08"/>
    <n v="-2200.88"/>
    <n v="-0.65173410404624299"/>
  </r>
  <r>
    <s v="North America"/>
    <s v="CANADA"/>
    <s v="Cosmetics"/>
    <s v="Online"/>
    <x v="1"/>
    <d v="2014-07-20T00:00:00"/>
    <s v="Jul"/>
    <n v="2014"/>
    <n v="312732970"/>
    <d v="2014-08-17T00:00:00"/>
    <n v="1"/>
    <n v="28"/>
    <n v="3490"/>
    <n v="437.2"/>
    <n v="263.33"/>
    <n v="173.87"/>
    <n v="919021.7"/>
    <n v="606806.30000000005"/>
    <n v="-312215.40000000002"/>
    <n v="-0.33972581931416901"/>
  </r>
  <r>
    <s v="Europe"/>
    <s v="LATVIA"/>
    <s v="Personal Care"/>
    <s v="Offline"/>
    <x v="3"/>
    <d v="2013-02-11T00:00:00"/>
    <s v="Feb"/>
    <n v="2013"/>
    <n v="913074433"/>
    <d v="2013-12-17T00:00:00"/>
    <n v="3"/>
    <n v="309"/>
    <n v="7870"/>
    <n v="81.73"/>
    <n v="56.67"/>
    <n v="25.06"/>
    <n v="445992.9"/>
    <n v="197222.2"/>
    <n v="-248770.7"/>
    <n v="-0.55779071819304704"/>
  </r>
  <r>
    <s v="Middle East/North Africa"/>
    <s v="IRAQ"/>
    <s v="Household"/>
    <s v="Offline"/>
    <x v="1"/>
    <d v="2016-03-31T00:00:00"/>
    <s v="Mar"/>
    <n v="2016"/>
    <n v="639741885"/>
    <d v="2016-04-18T00:00:00"/>
    <n v="2"/>
    <n v="18"/>
    <n v="2695"/>
    <n v="668.27"/>
    <n v="502.54"/>
    <n v="165.73"/>
    <n v="1354345.3"/>
    <n v="446642.35"/>
    <n v="-907702.95"/>
    <n v="-0.67021530624427905"/>
  </r>
  <r>
    <s v="Sub-Saharan Africa"/>
    <s v="ANGOLA"/>
    <s v="Office Supplies"/>
    <s v="Online"/>
    <x v="1"/>
    <d v="2015-09-06T00:00:00"/>
    <s v="Sep"/>
    <n v="2015"/>
    <n v="403721654"/>
    <d v="2015-06-29T00:00:00"/>
    <n v="2"/>
    <s v=""/>
    <n v="9064"/>
    <n v="651.21"/>
    <n v="524.96"/>
    <n v="126.25"/>
    <n v="4758237.4400000004"/>
    <n v="1144330"/>
    <n v="-3613907.44"/>
    <n v="-0.75950548613227697"/>
  </r>
  <r>
    <s v="Asia"/>
    <s v="BHUTAN"/>
    <s v="Clothes"/>
    <s v="Offline"/>
    <x v="3"/>
    <d v="2017-06-27T00:00:00"/>
    <s v="Jun"/>
    <n v="2017"/>
    <n v="286312568"/>
    <d v="2017-09-07T00:00:00"/>
    <n v="5"/>
    <n v="72"/>
    <n v="5106"/>
    <n v="109.28"/>
    <n v="35.840000000000003"/>
    <n v="73.44"/>
    <n v="182999.04000000001"/>
    <n v="374984.64"/>
    <n v="191985.6"/>
    <n v="1.0491071428571399"/>
  </r>
  <r>
    <s v="Europe"/>
    <s v="ANDORRA"/>
    <s v="Fruits"/>
    <s v="Offline"/>
    <x v="3"/>
    <d v="2014-05-27T00:00:00"/>
    <s v="May"/>
    <n v="2014"/>
    <n v="889125955"/>
    <d v="2014-06-15T00:00:00"/>
    <n v="1"/>
    <n v="19"/>
    <n v="983"/>
    <n v="9.33"/>
    <n v="6.92"/>
    <n v="2.41"/>
    <n v="6802.36"/>
    <n v="2369.0300000000002"/>
    <n v="-4433.33"/>
    <n v="-0.65173410404624299"/>
  </r>
  <r>
    <s v="Australia/Oceania"/>
    <s v="AUSTRALIA"/>
    <s v="Beverages"/>
    <s v="Offline"/>
    <x v="0"/>
    <d v="2010-10-08T00:00:00"/>
    <s v="Oct"/>
    <n v="2010"/>
    <n v="184085643"/>
    <d v="2010-08-14T00:00:00"/>
    <n v="7"/>
    <s v=""/>
    <n v="3887"/>
    <n v="47.45"/>
    <n v="31.79"/>
    <n v="15.66"/>
    <n v="123567.73"/>
    <n v="60870.42"/>
    <n v="-62697.31"/>
    <n v="-0.50739226171752105"/>
  </r>
  <r>
    <s v="Europe"/>
    <s v="AUSTRIA"/>
    <s v="Fruits"/>
    <s v="Offline"/>
    <x v="3"/>
    <d v="2011-06-08T00:00:00"/>
    <s v="Jun"/>
    <n v="2011"/>
    <n v="263427960"/>
    <d v="2011-09-20T00:00:00"/>
    <n v="3"/>
    <n v="104"/>
    <n v="3042"/>
    <n v="9.33"/>
    <n v="6.92"/>
    <n v="2.41"/>
    <n v="21050.639999999999"/>
    <n v="7331.22"/>
    <n v="-13719.42"/>
    <n v="-0.65173410404624299"/>
  </r>
  <r>
    <s v="Asia"/>
    <s v="SRI LANKA"/>
    <s v="Beverages"/>
    <s v="Offline"/>
    <x v="3"/>
    <d v="2012-07-23T00:00:00"/>
    <s v="Jul"/>
    <n v="2012"/>
    <n v="589701735"/>
    <d v="2012-07-26T00:00:00"/>
    <n v="5"/>
    <n v="3"/>
    <n v="4703"/>
    <n v="47.45"/>
    <n v="31.79"/>
    <n v="15.66"/>
    <n v="149508.37"/>
    <n v="73648.98"/>
    <n v="-75859.39"/>
    <n v="-0.50739226171752105"/>
  </r>
  <r>
    <s v="Asia"/>
    <s v="BHUTAN"/>
    <s v="Vegetables"/>
    <s v="Offline"/>
    <x v="1"/>
    <d v="2017-03-05T00:00:00"/>
    <s v="Mar"/>
    <n v="2017"/>
    <n v="245768296"/>
    <d v="2017-12-05T00:00:00"/>
    <n v="3"/>
    <n v="275"/>
    <n v="7155"/>
    <n v="154.06"/>
    <n v="90.93"/>
    <n v="63.13"/>
    <n v="650604.15"/>
    <n v="451695.15"/>
    <n v="-198909"/>
    <n v="-0.30572968217309998"/>
  </r>
  <r>
    <s v="Australia/Oceania"/>
    <s v="VANUATU"/>
    <s v="Beverages"/>
    <s v="Offline"/>
    <x v="2"/>
    <d v="2011-11-22T00:00:00"/>
    <s v="Nov"/>
    <n v="2011"/>
    <n v="184801471"/>
    <d v="2011-12-20T00:00:00"/>
    <n v="3"/>
    <n v="28"/>
    <n v="5717"/>
    <n v="47.45"/>
    <n v="31.79"/>
    <n v="15.66"/>
    <n v="181743.43"/>
    <n v="89528.22"/>
    <n v="-92215.21"/>
    <n v="-0.50739226171752105"/>
  </r>
  <r>
    <s v="Australia/Oceania"/>
    <s v="SOLOMON ISLANDS"/>
    <s v="Baby Food"/>
    <s v="Online"/>
    <x v="0"/>
    <d v="2013-07-21T00:00:00"/>
    <s v="Jul"/>
    <n v="2013"/>
    <n v="980287587"/>
    <d v="2013-08-30T00:00:00"/>
    <n v="6"/>
    <n v="40"/>
    <n v="7736"/>
    <n v="255.28"/>
    <n v="159.41999999999999"/>
    <n v="95.86"/>
    <n v="1233273.1200000001"/>
    <n v="741572.96"/>
    <n v="-491700.16"/>
    <n v="-0.39869527035503699"/>
  </r>
  <r>
    <s v="Middle East/North Africa"/>
    <s v="TUNISIA"/>
    <s v="Baby Food"/>
    <s v="Online"/>
    <x v="1"/>
    <d v="2014-03-14T00:00:00"/>
    <s v="Mar"/>
    <n v="2014"/>
    <n v="576025474"/>
    <d v="2014-03-25T00:00:00"/>
    <n v="3"/>
    <n v="11"/>
    <n v="7593"/>
    <n v="255.28"/>
    <n v="159.41999999999999"/>
    <n v="95.86"/>
    <n v="1210476.06"/>
    <n v="727864.98"/>
    <n v="-482611.08"/>
    <n v="-0.39869527035503699"/>
  </r>
  <r>
    <s v="Asia"/>
    <s v="BANGLADESH"/>
    <s v="Snacks"/>
    <s v="Online"/>
    <x v="3"/>
    <d v="2014-10-05T00:00:00"/>
    <s v="Oct"/>
    <n v="2014"/>
    <n v="136126458"/>
    <d v="2014-02-06T00:00:00"/>
    <n v="5"/>
    <s v=""/>
    <n v="1699"/>
    <n v="152.58000000000001"/>
    <n v="97.44"/>
    <n v="55.14"/>
    <n v="165550.56"/>
    <n v="93682.86"/>
    <n v="-71867.7"/>
    <n v="-0.43411330049261099"/>
  </r>
  <r>
    <s v="Sub-Saharan Africa"/>
    <s v="MALI"/>
    <s v="Beverages"/>
    <s v="Online"/>
    <x v="2"/>
    <d v="2011-10-26T00:00:00"/>
    <s v="Oct"/>
    <n v="2011"/>
    <n v="895014369"/>
    <d v="2011-11-12T00:00:00"/>
    <n v="7"/>
    <n v="17"/>
    <n v="3496"/>
    <n v="47.45"/>
    <n v="31.79"/>
    <n v="15.66"/>
    <n v="111137.84"/>
    <n v="54747.360000000001"/>
    <n v="-56390.48"/>
    <n v="-0.50739226171752105"/>
  </r>
  <r>
    <s v="Asia"/>
    <s v="TURKMENISTAN"/>
    <s v="Beverages"/>
    <s v="Online"/>
    <x v="1"/>
    <d v="2013-10-01T00:00:00"/>
    <s v="Oct"/>
    <n v="2013"/>
    <n v="107425534"/>
    <d v="2013-01-21T00:00:00"/>
    <n v="2"/>
    <s v=""/>
    <n v="8458"/>
    <n v="47.45"/>
    <n v="31.79"/>
    <n v="15.66"/>
    <n v="268879.82"/>
    <n v="132452.28"/>
    <n v="-136427.54"/>
    <n v="-0.50739226171752105"/>
  </r>
  <r>
    <s v="Sub-Saharan Africa"/>
    <s v="NIGER"/>
    <s v="Cosmetics"/>
    <s v="Offline"/>
    <x v="0"/>
    <d v="2014-02-15T00:00:00"/>
    <s v="Feb"/>
    <n v="2014"/>
    <n v="498408782"/>
    <d v="2014-03-28T00:00:00"/>
    <n v="6"/>
    <n v="41"/>
    <n v="9089"/>
    <n v="437.2"/>
    <n v="263.33"/>
    <n v="173.87"/>
    <n v="2393406.37"/>
    <n v="1580304.43"/>
    <n v="-813101.94"/>
    <n v="-0.33972581931416901"/>
  </r>
  <r>
    <s v="Sub-Saharan Africa"/>
    <s v="BENIN"/>
    <s v="Cosmetics"/>
    <s v="Online"/>
    <x v="0"/>
    <d v="2012-04-27T00:00:00"/>
    <s v="Apr"/>
    <n v="2012"/>
    <n v="813325440"/>
    <d v="2012-05-15T00:00:00"/>
    <n v="3"/>
    <n v="18"/>
    <n v="9927"/>
    <n v="437.2"/>
    <n v="263.33"/>
    <n v="173.87"/>
    <n v="2614076.91"/>
    <n v="1726007.49"/>
    <n v="-888069.42"/>
    <n v="-0.33972581931416901"/>
  </r>
  <r>
    <s v="Sub-Saharan Africa"/>
    <s v="THE GAMBIA"/>
    <s v="Baby Food"/>
    <s v="Offline"/>
    <x v="0"/>
    <d v="2017-01-04T00:00:00"/>
    <s v="Jan"/>
    <n v="2017"/>
    <n v="767849338"/>
    <d v="2017-04-17T00:00:00"/>
    <n v="2"/>
    <n v="103"/>
    <n v="2537"/>
    <n v="255.28"/>
    <n v="159.41999999999999"/>
    <n v="95.86"/>
    <n v="404448.54"/>
    <n v="243196.82"/>
    <n v="-161251.72"/>
    <n v="-0.39869527035503699"/>
  </r>
  <r>
    <s v="Middle East/North Africa"/>
    <s v="ALGERIA"/>
    <s v="Fruits"/>
    <s v="Offline"/>
    <x v="2"/>
    <d v="2016-11-18T00:00:00"/>
    <s v="Nov"/>
    <n v="2016"/>
    <n v="597966802"/>
    <d v="2016-07-12T00:00:00"/>
    <n v="3"/>
    <s v=""/>
    <n v="520"/>
    <n v="9.33"/>
    <n v="6.92"/>
    <n v="2.41"/>
    <n v="3598.4"/>
    <n v="1253.2"/>
    <n v="-2345.1999999999998"/>
    <n v="-0.65173410404624299"/>
  </r>
  <r>
    <s v="Middle East/North Africa"/>
    <s v="UNITED ARAB EMIRATES"/>
    <s v="Personal Care"/>
    <s v="Online"/>
    <x v="1"/>
    <d v="2011-08-18T00:00:00"/>
    <s v="Aug"/>
    <n v="2011"/>
    <n v="609976661"/>
    <d v="2011-08-20T00:00:00"/>
    <n v="7"/>
    <n v="2"/>
    <n v="4504"/>
    <n v="81.73"/>
    <n v="56.67"/>
    <n v="25.06"/>
    <n v="255241.68"/>
    <n v="112870.24"/>
    <n v="-142371.44"/>
    <n v="-0.55779071819304704"/>
  </r>
  <r>
    <s v="Europe"/>
    <s v="LIECHTENSTEIN"/>
    <s v="Meat"/>
    <s v="Online"/>
    <x v="3"/>
    <d v="2010-12-07T00:00:00"/>
    <s v="Dec"/>
    <n v="2010"/>
    <n v="730490243"/>
    <d v="2010-07-14T00:00:00"/>
    <n v="4"/>
    <s v=""/>
    <n v="7151"/>
    <n v="421.89"/>
    <n v="364.69"/>
    <n v="57.2"/>
    <n v="2607898.19"/>
    <n v="409037.2"/>
    <n v="-2198860.9900000002"/>
    <n v="-0.84315445995228799"/>
  </r>
  <r>
    <s v="Middle East/North Africa"/>
    <s v="YEMEN"/>
    <s v="Personal Care"/>
    <s v="Online"/>
    <x v="3"/>
    <d v="2012-04-29T00:00:00"/>
    <s v="Apr"/>
    <n v="2012"/>
    <n v="956431376"/>
    <d v="2012-06-14T00:00:00"/>
    <n v="5"/>
    <n v="46"/>
    <n v="8153"/>
    <n v="81.73"/>
    <n v="56.67"/>
    <n v="25.06"/>
    <n v="462030.51"/>
    <n v="204314.18"/>
    <n v="-257716.33"/>
    <n v="-0.55779071819304704"/>
  </r>
  <r>
    <s v="Europe"/>
    <s v="POLAND"/>
    <s v="Cereal"/>
    <s v="Online"/>
    <x v="2"/>
    <d v="2016-01-11T00:00:00"/>
    <s v="Jan"/>
    <n v="2016"/>
    <n v="905036389"/>
    <d v="2016-11-20T00:00:00"/>
    <n v="1"/>
    <n v="314"/>
    <n v="9234"/>
    <n v="205.7"/>
    <n v="117.11"/>
    <n v="88.59"/>
    <n v="1081393.74"/>
    <n v="818040.06"/>
    <n v="-263353.68"/>
    <n v="-0.24353172231235601"/>
  </r>
  <r>
    <s v="Australia/Oceania"/>
    <s v="FEDERATED STATES OF MICRONESIA"/>
    <s v="Meat"/>
    <s v="Offline"/>
    <x v="3"/>
    <d v="2013-07-28T00:00:00"/>
    <s v="Jul"/>
    <n v="2013"/>
    <n v="263854110"/>
    <d v="2013-07-30T00:00:00"/>
    <n v="3"/>
    <n v="2"/>
    <n v="9149"/>
    <n v="421.89"/>
    <n v="364.69"/>
    <n v="57.2"/>
    <n v="3336548.81"/>
    <n v="523322.8"/>
    <n v="-2813226.01"/>
    <n v="-0.84315445995228799"/>
  </r>
  <r>
    <s v="Central America"/>
    <s v="HONDURAS"/>
    <s v="Baby Food"/>
    <s v="Online"/>
    <x v="1"/>
    <d v="2015-02-11T00:00:00"/>
    <s v="Feb"/>
    <n v="2015"/>
    <n v="140745866"/>
    <d v="2015-06-12T00:00:00"/>
    <n v="6"/>
    <n v="121"/>
    <n v="8684"/>
    <n v="255.28"/>
    <n v="159.41999999999999"/>
    <n v="95.86"/>
    <n v="1384403.28"/>
    <n v="832448.24"/>
    <n v="-551955.04"/>
    <n v="-0.39869527035503699"/>
  </r>
  <r>
    <s v="Sub-Saharan Africa"/>
    <s v="DJIBOUTI"/>
    <s v="Clothes"/>
    <s v="Online"/>
    <x v="1"/>
    <d v="2011-06-28T00:00:00"/>
    <s v="Jun"/>
    <n v="2011"/>
    <n v="813885486"/>
    <d v="2011-10-08T00:00:00"/>
    <n v="7"/>
    <n v="102"/>
    <n v="5656"/>
    <n v="109.28"/>
    <n v="35.840000000000003"/>
    <n v="73.44"/>
    <n v="202711.04000000001"/>
    <n v="415376.64000000001"/>
    <n v="212665.60000000001"/>
    <n v="1.0491071428571399"/>
  </r>
  <r>
    <s v="Europe"/>
    <s v="MONTENEGRO"/>
    <s v="Clothes"/>
    <s v="Online"/>
    <x v="1"/>
    <d v="2012-04-03T00:00:00"/>
    <s v="Apr"/>
    <n v="2012"/>
    <n v="381759297"/>
    <d v="2012-03-25T00:00:00"/>
    <n v="1"/>
    <s v=""/>
    <n v="9914"/>
    <n v="109.28"/>
    <n v="35.840000000000003"/>
    <n v="73.44"/>
    <n v="355317.76000000001"/>
    <n v="728084.16"/>
    <n v="372766.4"/>
    <n v="1.0491071428571399"/>
  </r>
  <r>
    <s v="Europe"/>
    <s v="BELARUS"/>
    <s v="Cosmetics"/>
    <s v="Offline"/>
    <x v="0"/>
    <d v="2011-02-09T00:00:00"/>
    <s v="Feb"/>
    <n v="2011"/>
    <n v="613166129"/>
    <d v="2011-10-21T00:00:00"/>
    <n v="6"/>
    <n v="254"/>
    <n v="8338"/>
    <n v="437.2"/>
    <n v="263.33"/>
    <n v="173.87"/>
    <n v="2195645.54"/>
    <n v="1449728.06"/>
    <n v="-745917.48"/>
    <n v="-0.33972581931416901"/>
  </r>
  <r>
    <s v="Sub-Saharan Africa"/>
    <s v="DEMOCRATIC REPUBLIC OF THE CONGO"/>
    <s v="Snacks"/>
    <s v="Offline"/>
    <x v="3"/>
    <d v="2012-05-22T00:00:00"/>
    <s v="May"/>
    <n v="2012"/>
    <n v="197217309"/>
    <d v="2012-11-06T00:00:00"/>
    <n v="3"/>
    <n v="168"/>
    <n v="9839"/>
    <n v="152.58000000000001"/>
    <n v="97.44"/>
    <n v="55.14"/>
    <n v="958712.16"/>
    <n v="542522.46"/>
    <n v="-416189.7"/>
    <n v="-0.43411330049261099"/>
  </r>
  <r>
    <s v="Central America"/>
    <s v="THE BAHAMAS"/>
    <s v="Clothes"/>
    <s v="Offline"/>
    <x v="0"/>
    <d v="2014-09-01T00:00:00"/>
    <s v="Sep"/>
    <n v="2014"/>
    <n v="593336665"/>
    <d v="2014-01-24T00:00:00"/>
    <n v="6"/>
    <s v=""/>
    <n v="359"/>
    <n v="109.28"/>
    <n v="35.840000000000003"/>
    <n v="73.44"/>
    <n v="12866.56"/>
    <n v="26364.959999999999"/>
    <n v="13498.4"/>
    <n v="1.0491071428571399"/>
  </r>
  <r>
    <s v="Europe"/>
    <s v="UKRAINE"/>
    <s v="Office Supplies"/>
    <s v="Offline"/>
    <x v="0"/>
    <d v="2017-03-05T00:00:00"/>
    <s v="Mar"/>
    <n v="2017"/>
    <n v="181260526"/>
    <d v="2017-03-06T00:00:00"/>
    <n v="2"/>
    <n v="1"/>
    <n v="7872"/>
    <n v="651.21"/>
    <n v="524.96"/>
    <n v="126.25"/>
    <n v="4132485.1200000001"/>
    <n v="993840"/>
    <n v="-3138645.12"/>
    <n v="-0.75950548613227697"/>
  </r>
  <r>
    <s v="Sub-Saharan Africa"/>
    <s v="CHAD"/>
    <s v="Snacks"/>
    <s v="Online"/>
    <x v="2"/>
    <d v="2012-10-14T00:00:00"/>
    <s v="Oct"/>
    <n v="2012"/>
    <n v="111037719"/>
    <d v="2012-03-12T00:00:00"/>
    <n v="2"/>
    <s v=""/>
    <n v="7383"/>
    <n v="152.58000000000001"/>
    <n v="97.44"/>
    <n v="55.14"/>
    <n v="719399.52"/>
    <n v="407098.62"/>
    <n v="-312300.90000000002"/>
    <n v="-0.43411330049261099"/>
  </r>
  <r>
    <s v="Asia"/>
    <s v="TAJIKISTAN"/>
    <s v="Office Supplies"/>
    <s v="Online"/>
    <x v="0"/>
    <d v="2014-08-16T00:00:00"/>
    <s v="Aug"/>
    <n v="2014"/>
    <n v="253029572"/>
    <d v="2014-03-09T00:00:00"/>
    <n v="1"/>
    <s v=""/>
    <n v="5928"/>
    <n v="651.21"/>
    <n v="524.96"/>
    <n v="126.25"/>
    <n v="3111962.88"/>
    <n v="748410"/>
    <n v="-2363552.88"/>
    <n v="-0.75950548613227697"/>
  </r>
  <r>
    <s v="Middle East/North Africa"/>
    <s v="ALGERIA"/>
    <s v="Clothes"/>
    <s v="Offline"/>
    <x v="3"/>
    <d v="2011-08-27T00:00:00"/>
    <s v="Aug"/>
    <n v="2011"/>
    <n v="547909915"/>
    <d v="2011-09-17T00:00:00"/>
    <n v="7"/>
    <n v="21"/>
    <n v="7574"/>
    <n v="109.28"/>
    <n v="35.840000000000003"/>
    <n v="73.44"/>
    <n v="271452.15999999997"/>
    <n v="556234.56000000006"/>
    <n v="284782.40000000002"/>
    <n v="1.0491071428571399"/>
  </r>
  <r>
    <s v="Asia"/>
    <s v="MYANMAR"/>
    <s v="Vegetables"/>
    <s v="Online"/>
    <x v="0"/>
    <d v="2016-06-19T00:00:00"/>
    <s v="Jun"/>
    <n v="2016"/>
    <n v="556665074"/>
    <d v="2016-06-26T00:00:00"/>
    <n v="1"/>
    <n v="7"/>
    <n v="8421"/>
    <n v="154.06"/>
    <n v="90.93"/>
    <n v="63.13"/>
    <n v="765721.53"/>
    <n v="531617.73"/>
    <n v="-234103.8"/>
    <n v="-0.30572968217309998"/>
  </r>
  <r>
    <s v="Central America"/>
    <s v="DOMINICAN REPUBLIC"/>
    <s v="Household"/>
    <s v="Offline"/>
    <x v="2"/>
    <d v="2016-03-19T00:00:00"/>
    <s v="Mar"/>
    <n v="2016"/>
    <n v="810593879"/>
    <d v="2016-01-04T00:00:00"/>
    <n v="2"/>
    <s v=""/>
    <n v="1597"/>
    <n v="668.27"/>
    <n v="502.54"/>
    <n v="165.73"/>
    <n v="802556.38"/>
    <n v="264670.81"/>
    <n v="-537885.56999999995"/>
    <n v="-0.67021530624427905"/>
  </r>
  <r>
    <s v="Middle East/North Africa"/>
    <s v="OMAN"/>
    <s v="Clothes"/>
    <s v="Offline"/>
    <x v="2"/>
    <d v="2014-04-04T00:00:00"/>
    <s v="Apr"/>
    <n v="2014"/>
    <n v="561307656"/>
    <d v="2014-12-05T00:00:00"/>
    <n v="6"/>
    <n v="245"/>
    <n v="2264"/>
    <n v="109.28"/>
    <n v="35.840000000000003"/>
    <n v="73.44"/>
    <n v="81141.759999999995"/>
    <n v="166268.16"/>
    <n v="85126.399999999994"/>
    <n v="1.0491071428571399"/>
  </r>
  <r>
    <s v="Australia/Oceania"/>
    <s v="FIJI"/>
    <s v="Cosmetics"/>
    <s v="Offline"/>
    <x v="2"/>
    <d v="2011-03-27T00:00:00"/>
    <s v="Mar"/>
    <n v="2011"/>
    <n v="930730235"/>
    <d v="2011-04-15T00:00:00"/>
    <n v="6"/>
    <n v="19"/>
    <n v="2614"/>
    <n v="437.2"/>
    <n v="263.33"/>
    <n v="173.87"/>
    <n v="688344.62"/>
    <n v="454496.18"/>
    <n v="-233848.44"/>
    <n v="-0.33972581931416901"/>
  </r>
  <r>
    <s v="Central America"/>
    <s v="BARBADOS"/>
    <s v="Clothes"/>
    <s v="Online"/>
    <x v="2"/>
    <d v="2016-04-06T00:00:00"/>
    <s v="Apr"/>
    <n v="2016"/>
    <n v="861097943"/>
    <d v="2016-12-06T00:00:00"/>
    <n v="3"/>
    <n v="244"/>
    <n v="6872"/>
    <n v="109.28"/>
    <n v="35.840000000000003"/>
    <n v="73.44"/>
    <n v="246292.48000000001"/>
    <n v="504679.67999999999"/>
    <n v="258387.20000000001"/>
    <n v="1.0491071428571399"/>
  </r>
  <r>
    <s v="Europe"/>
    <s v="GEORGIA"/>
    <s v="Snacks"/>
    <s v="Online"/>
    <x v="1"/>
    <d v="2013-01-09T00:00:00"/>
    <s v="Jan"/>
    <n v="2013"/>
    <n v="264959609"/>
    <d v="2013-10-18T00:00:00"/>
    <n v="6"/>
    <n v="282"/>
    <n v="6291"/>
    <n v="152.58000000000001"/>
    <n v="97.44"/>
    <n v="55.14"/>
    <n v="612995.04"/>
    <n v="346885.74"/>
    <n v="-266109.3"/>
    <n v="-0.43411330049261099"/>
  </r>
  <r>
    <s v="Europe"/>
    <s v="MALTA"/>
    <s v="Fruits"/>
    <s v="Online"/>
    <x v="2"/>
    <d v="2010-07-31T00:00:00"/>
    <s v="Jul"/>
    <n v="2010"/>
    <n v="475176560"/>
    <d v="2010-04-09T00:00:00"/>
    <n v="6"/>
    <s v=""/>
    <n v="4159"/>
    <n v="9.33"/>
    <n v="6.92"/>
    <n v="2.41"/>
    <n v="28780.28"/>
    <n v="10023.19"/>
    <n v="-18757.09"/>
    <n v="-0.65173410404624299"/>
  </r>
  <r>
    <s v="Europe"/>
    <s v="ARMENIA"/>
    <s v="Baby Food"/>
    <s v="Offline"/>
    <x v="3"/>
    <d v="2012-01-23T00:00:00"/>
    <s v="Jan"/>
    <n v="2012"/>
    <n v="194922626"/>
    <d v="2012-07-02T00:00:00"/>
    <n v="2"/>
    <n v="161"/>
    <n v="791"/>
    <n v="255.28"/>
    <n v="159.41999999999999"/>
    <n v="95.86"/>
    <n v="126101.22"/>
    <n v="75825.259999999995"/>
    <n v="-50275.96"/>
    <n v="-0.39869527035503699"/>
  </r>
  <r>
    <s v="Europe"/>
    <s v="FRANCE"/>
    <s v="Snacks"/>
    <s v="Offline"/>
    <x v="0"/>
    <d v="2016-03-07T00:00:00"/>
    <s v="Mar"/>
    <n v="2016"/>
    <n v="447684133"/>
    <d v="2016-08-14T00:00:00"/>
    <n v="1"/>
    <n v="160"/>
    <n v="8538"/>
    <n v="152.58000000000001"/>
    <n v="97.44"/>
    <n v="55.14"/>
    <n v="831942.72"/>
    <n v="470785.32"/>
    <n v="-361157.4"/>
    <n v="-0.43411330049261099"/>
  </r>
  <r>
    <s v="Europe"/>
    <s v="LIECHTENSTEIN"/>
    <s v="Personal Care"/>
    <s v="Online"/>
    <x v="3"/>
    <d v="2012-04-01T00:00:00"/>
    <s v="Apr"/>
    <n v="2012"/>
    <n v="527259910"/>
    <d v="2012-11-01T00:00:00"/>
    <n v="5"/>
    <n v="214"/>
    <n v="6779"/>
    <n v="81.73"/>
    <n v="56.67"/>
    <n v="25.06"/>
    <n v="384165.93"/>
    <n v="169881.74"/>
    <n v="-214284.19"/>
    <n v="-0.55779071819304704"/>
  </r>
  <r>
    <s v="Asia"/>
    <s v="UZBEKISTAN"/>
    <s v="Beverages"/>
    <s v="Online"/>
    <x v="0"/>
    <d v="2010-06-15T00:00:00"/>
    <s v="Jun"/>
    <n v="2010"/>
    <n v="247761285"/>
    <d v="2010-03-07T00:00:00"/>
    <n v="1"/>
    <s v=""/>
    <n v="6925"/>
    <n v="47.45"/>
    <n v="31.79"/>
    <n v="15.66"/>
    <n v="220145.75"/>
    <n v="108445.5"/>
    <n v="-111700.25"/>
    <n v="-0.50739226171752105"/>
  </r>
  <r>
    <s v="Central America"/>
    <s v="NICARAGUA"/>
    <s v="Meat"/>
    <s v="Offline"/>
    <x v="1"/>
    <d v="2013-03-06T00:00:00"/>
    <s v="Mar"/>
    <n v="2013"/>
    <n v="393612086"/>
    <d v="2013-06-21T00:00:00"/>
    <n v="6"/>
    <n v="107"/>
    <n v="7418"/>
    <n v="421.89"/>
    <n v="364.69"/>
    <n v="57.2"/>
    <n v="2705270.42"/>
    <n v="424309.6"/>
    <n v="-2280960.8199999998"/>
    <n v="-0.84315445995228799"/>
  </r>
  <r>
    <s v="Sub-Saharan Africa"/>
    <s v="RWANDA"/>
    <s v="Clothes"/>
    <s v="Offline"/>
    <x v="0"/>
    <d v="2015-12-30T00:00:00"/>
    <s v="Dec"/>
    <n v="2015"/>
    <n v="469548642"/>
    <d v="2016-01-13T00:00:00"/>
    <n v="4"/>
    <n v="14"/>
    <n v="8732"/>
    <n v="109.28"/>
    <n v="35.840000000000003"/>
    <n v="73.44"/>
    <n v="312954.88"/>
    <n v="641278.07999999996"/>
    <n v="328323.20000000001"/>
    <n v="1.0491071428571399"/>
  </r>
  <r>
    <s v="Asia"/>
    <s v="VIETNAM"/>
    <s v="Fruits"/>
    <s v="Online"/>
    <x v="0"/>
    <d v="2010-07-13T00:00:00"/>
    <s v="Jul"/>
    <n v="2010"/>
    <n v="950619781"/>
    <d v="2010-07-17T00:00:00"/>
    <n v="7"/>
    <n v="4"/>
    <n v="8373"/>
    <n v="9.33"/>
    <n v="6.92"/>
    <n v="2.41"/>
    <n v="57941.16"/>
    <n v="20178.93"/>
    <n v="-37762.230000000003"/>
    <n v="-0.65173410404624299"/>
  </r>
  <r>
    <s v="Sub-Saharan Africa"/>
    <s v="GUINEA"/>
    <s v="Cosmetics"/>
    <s v="Offline"/>
    <x v="0"/>
    <d v="2013-02-03T00:00:00"/>
    <s v="Feb"/>
    <n v="2013"/>
    <n v="132186830"/>
    <d v="2013-04-16T00:00:00"/>
    <n v="3"/>
    <n v="72"/>
    <n v="5875"/>
    <n v="437.2"/>
    <n v="263.33"/>
    <n v="173.87"/>
    <n v="1547063.75"/>
    <n v="1021486.25"/>
    <n v="-525577.5"/>
    <n v="-0.33972581931416901"/>
  </r>
  <r>
    <s v="Europe"/>
    <s v="HUNGARY"/>
    <s v="Baby Food"/>
    <s v="Online"/>
    <x v="0"/>
    <d v="2014-10-08T00:00:00"/>
    <s v="Oct"/>
    <n v="2014"/>
    <n v="879923617"/>
    <d v="2014-09-15T00:00:00"/>
    <n v="2"/>
    <s v=""/>
    <n v="7807"/>
    <n v="255.28"/>
    <n v="159.41999999999999"/>
    <n v="95.86"/>
    <n v="1244591.94"/>
    <n v="748379.02"/>
    <n v="-496212.92"/>
    <n v="-0.39869527035503699"/>
  </r>
  <r>
    <s v="Europe"/>
    <s v="PORTUGAL"/>
    <s v="Snacks"/>
    <s v="Offline"/>
    <x v="3"/>
    <d v="2014-09-03T00:00:00"/>
    <s v="Sep"/>
    <n v="2014"/>
    <n v="279816472"/>
    <d v="2014-04-14T00:00:00"/>
    <n v="2"/>
    <s v=""/>
    <n v="2767"/>
    <n v="152.58000000000001"/>
    <n v="97.44"/>
    <n v="55.14"/>
    <n v="269616.48"/>
    <n v="152572.38"/>
    <n v="-117044.1"/>
    <n v="-0.43411330049261099"/>
  </r>
  <r>
    <s v="Australia/Oceania"/>
    <s v="SOLOMON ISLANDS"/>
    <s v="Beverages"/>
    <s v="Offline"/>
    <x v="1"/>
    <d v="2016-04-02T00:00:00"/>
    <s v="Apr"/>
    <n v="2016"/>
    <n v="888164222"/>
    <d v="2016-03-20T00:00:00"/>
    <n v="1"/>
    <s v=""/>
    <n v="6385"/>
    <n v="47.45"/>
    <n v="31.79"/>
    <n v="15.66"/>
    <n v="202979.15"/>
    <n v="99989.1"/>
    <n v="-102990.05"/>
    <n v="-0.50739226171752105"/>
  </r>
  <r>
    <s v="Sub-Saharan Africa"/>
    <s v="COTE D'IVOIRE"/>
    <s v="Cosmetics"/>
    <s v="Online"/>
    <x v="3"/>
    <d v="2010-11-06T00:00:00"/>
    <s v="Nov"/>
    <n v="2010"/>
    <n v="381578195"/>
    <d v="2010-05-07T00:00:00"/>
    <n v="6"/>
    <s v=""/>
    <n v="6322"/>
    <n v="437.2"/>
    <n v="263.33"/>
    <n v="173.87"/>
    <n v="1664772.26"/>
    <n v="1099206.1399999999"/>
    <n v="-565566.12"/>
    <n v="-0.33972581931416901"/>
  </r>
  <r>
    <s v="Sub-Saharan Africa"/>
    <s v="UGANDA"/>
    <s v="Household"/>
    <s v="Online"/>
    <x v="0"/>
    <d v="2014-11-27T00:00:00"/>
    <s v="Nov"/>
    <n v="2014"/>
    <n v="106982219"/>
    <d v="2014-12-22T00:00:00"/>
    <n v="2"/>
    <n v="25"/>
    <n v="7271"/>
    <n v="668.27"/>
    <n v="502.54"/>
    <n v="165.73"/>
    <n v="3653968.34"/>
    <n v="1205022.83"/>
    <n v="-2448945.5099999998"/>
    <n v="-0.67021530624427905"/>
  </r>
  <r>
    <s v="Central America"/>
    <s v="HAITI"/>
    <s v="Fruits"/>
    <s v="Offline"/>
    <x v="3"/>
    <d v="2010-05-14T00:00:00"/>
    <s v="May"/>
    <n v="2010"/>
    <n v="131612622"/>
    <d v="2010-05-25T00:00:00"/>
    <n v="3"/>
    <n v="11"/>
    <n v="5954"/>
    <n v="9.33"/>
    <n v="6.92"/>
    <n v="2.41"/>
    <n v="41201.68"/>
    <n v="14349.14"/>
    <n v="-26852.54"/>
    <n v="-0.65173410404624299"/>
  </r>
  <r>
    <s v="Europe"/>
    <s v="CYPRUS"/>
    <s v="Snacks"/>
    <s v="Online"/>
    <x v="0"/>
    <d v="2012-05-11T00:00:00"/>
    <s v="May"/>
    <n v="2012"/>
    <n v="593018233"/>
    <d v="2012-11-12T00:00:00"/>
    <n v="2"/>
    <n v="185"/>
    <n v="6128"/>
    <n v="152.58000000000001"/>
    <n v="97.44"/>
    <n v="55.14"/>
    <n v="597112.31999999995"/>
    <n v="337897.92"/>
    <n v="-259214.4"/>
    <n v="-0.43411330049261099"/>
  </r>
  <r>
    <s v="Europe"/>
    <s v="MACEDONIA"/>
    <s v="Baby Food"/>
    <s v="Online"/>
    <x v="3"/>
    <d v="2016-09-16T00:00:00"/>
    <s v="Sep"/>
    <n v="2016"/>
    <n v="349060380"/>
    <d v="2016-09-28T00:00:00"/>
    <n v="4"/>
    <n v="12"/>
    <n v="3578"/>
    <n v="255.28"/>
    <n v="159.41999999999999"/>
    <n v="95.86"/>
    <n v="570404.76"/>
    <n v="342987.08"/>
    <n v="-227417.68"/>
    <n v="-0.39869527035503699"/>
  </r>
  <r>
    <s v="Central America"/>
    <s v="TRINIDAD AND TOBAGO"/>
    <s v="Household"/>
    <s v="Online"/>
    <x v="0"/>
    <d v="2013-11-08T00:00:00"/>
    <s v="Nov"/>
    <n v="2013"/>
    <n v="127912890"/>
    <d v="2013-09-26T00:00:00"/>
    <n v="5"/>
    <s v=""/>
    <n v="1122"/>
    <n v="668.27"/>
    <n v="502.54"/>
    <n v="165.73"/>
    <n v="563849.88"/>
    <n v="185949.06"/>
    <n v="-377900.82"/>
    <n v="-0.67021530624427905"/>
  </r>
  <r>
    <s v="Sub-Saharan Africa"/>
    <s v="CAPE VERDE"/>
    <s v="Cosmetics"/>
    <s v="Offline"/>
    <x v="1"/>
    <d v="2011-05-27T00:00:00"/>
    <s v="May"/>
    <n v="2011"/>
    <n v="278062093"/>
    <d v="2011-05-28T00:00:00"/>
    <n v="7"/>
    <n v="1"/>
    <n v="3607"/>
    <n v="437.2"/>
    <n v="263.33"/>
    <n v="173.87"/>
    <n v="949831.31"/>
    <n v="627149.09"/>
    <n v="-322682.21999999997"/>
    <n v="-0.33972581931416901"/>
  </r>
  <r>
    <s v="Central America"/>
    <s v="COSTA RICA"/>
    <s v="Fruits"/>
    <s v="Offline"/>
    <x v="3"/>
    <d v="2015-03-21T00:00:00"/>
    <s v="Mar"/>
    <n v="2015"/>
    <n v="318306815"/>
    <d v="2015-04-26T00:00:00"/>
    <n v="1"/>
    <n v="36"/>
    <n v="2915"/>
    <n v="9.33"/>
    <n v="6.92"/>
    <n v="2.41"/>
    <n v="20171.8"/>
    <n v="7025.15"/>
    <n v="-13146.65"/>
    <n v="-0.65173410404624299"/>
  </r>
  <r>
    <s v="Middle East/North Africa"/>
    <s v="SOMALIA"/>
    <s v="Cereal"/>
    <s v="Online"/>
    <x v="3"/>
    <d v="2016-02-13T00:00:00"/>
    <s v="Feb"/>
    <n v="2016"/>
    <n v="287758386"/>
    <d v="2016-02-03T00:00:00"/>
    <n v="4"/>
    <s v=""/>
    <n v="2956"/>
    <n v="205.7"/>
    <n v="117.11"/>
    <n v="88.59"/>
    <n v="346177.16"/>
    <n v="261872.04"/>
    <n v="-84305.12"/>
    <n v="-0.24353172231235601"/>
  </r>
  <r>
    <s v="Asia"/>
    <s v="BRUNEI"/>
    <s v="Fruits"/>
    <s v="Offline"/>
    <x v="2"/>
    <d v="2010-03-01T00:00:00"/>
    <s v="Mar"/>
    <n v="2010"/>
    <n v="295840632"/>
    <d v="2010-06-01T00:00:00"/>
    <n v="3"/>
    <n v="92"/>
    <n v="4672"/>
    <n v="9.33"/>
    <n v="6.92"/>
    <n v="2.41"/>
    <n v="32330.240000000002"/>
    <n v="11259.52"/>
    <n v="-21070.720000000001"/>
    <n v="-0.65173410404624299"/>
  </r>
  <r>
    <s v="Asia"/>
    <s v="TAIWAN"/>
    <s v="Beverages"/>
    <s v="Online"/>
    <x v="3"/>
    <d v="2016-07-30T00:00:00"/>
    <s v="Jul"/>
    <n v="2016"/>
    <n v="972289884"/>
    <d v="2016-11-08T00:00:00"/>
    <n v="3"/>
    <n v="101"/>
    <n v="1038"/>
    <n v="47.45"/>
    <n v="31.79"/>
    <n v="15.66"/>
    <n v="32998.019999999997"/>
    <n v="16255.08"/>
    <n v="-16742.939999999999"/>
    <n v="-0.50739226171752105"/>
  </r>
  <r>
    <s v="Middle East/North Africa"/>
    <s v="AFGHANISTAN"/>
    <s v="Vegetables"/>
    <s v="Online"/>
    <x v="1"/>
    <d v="2014-06-12T00:00:00"/>
    <s v="Jun"/>
    <n v="2014"/>
    <n v="317154967"/>
    <d v="2014-09-12T00:00:00"/>
    <n v="6"/>
    <n v="92"/>
    <n v="2058"/>
    <n v="154.06"/>
    <n v="90.93"/>
    <n v="63.13"/>
    <n v="187133.94"/>
    <n v="129921.54"/>
    <n v="-57212.4"/>
    <n v="-0.30572968217309998"/>
  </r>
  <r>
    <s v="Central America"/>
    <s v="GUATEMALA"/>
    <s v="Meat"/>
    <s v="Offline"/>
    <x v="3"/>
    <d v="2015-12-07T00:00:00"/>
    <s v="Dec"/>
    <n v="2015"/>
    <n v="450797212"/>
    <d v="2015-08-30T00:00:00"/>
    <n v="1"/>
    <s v=""/>
    <n v="9767"/>
    <n v="421.89"/>
    <n v="364.69"/>
    <n v="57.2"/>
    <n v="3561927.23"/>
    <n v="558672.4"/>
    <n v="-3003254.83"/>
    <n v="-0.84315445995228799"/>
  </r>
  <r>
    <s v="Europe"/>
    <s v="LATVIA"/>
    <s v="Household"/>
    <s v="Offline"/>
    <x v="1"/>
    <d v="2010-12-18T00:00:00"/>
    <s v="Dec"/>
    <n v="2010"/>
    <n v="863890445"/>
    <d v="2010-12-25T00:00:00"/>
    <n v="7"/>
    <n v="7"/>
    <n v="3235"/>
    <n v="668.27"/>
    <n v="502.54"/>
    <n v="165.73"/>
    <n v="1625716.9"/>
    <n v="536136.55000000005"/>
    <n v="-1089580.3500000001"/>
    <n v="-0.67021530624427905"/>
  </r>
  <r>
    <s v="Europe"/>
    <s v="ARMENIA"/>
    <s v="Personal Care"/>
    <s v="Online"/>
    <x v="1"/>
    <d v="2010-01-16T00:00:00"/>
    <s v="Jan"/>
    <n v="2010"/>
    <n v="667420995"/>
    <d v="2010-01-18T00:00:00"/>
    <n v="2"/>
    <n v="2"/>
    <n v="3559"/>
    <n v="81.73"/>
    <n v="56.67"/>
    <n v="25.06"/>
    <n v="201688.53"/>
    <n v="89188.54"/>
    <n v="-112499.99"/>
    <n v="-0.55779071819304704"/>
  </r>
  <r>
    <s v="Europe"/>
    <s v="MONTENEGRO"/>
    <s v="Vegetables"/>
    <s v="Offline"/>
    <x v="3"/>
    <d v="2011-10-04T00:00:00"/>
    <s v="Oct"/>
    <n v="2011"/>
    <n v="842687690"/>
    <d v="2011-05-26T00:00:00"/>
    <n v="5"/>
    <s v=""/>
    <n v="8869"/>
    <n v="154.06"/>
    <n v="90.93"/>
    <n v="63.13"/>
    <n v="806458.17"/>
    <n v="559899.97"/>
    <n v="-246558.2"/>
    <n v="-0.30572968217309998"/>
  </r>
  <r>
    <s v="Australia/Oceania"/>
    <s v="EAST TIMOR"/>
    <s v="Personal Care"/>
    <s v="Offline"/>
    <x v="3"/>
    <d v="2014-03-25T00:00:00"/>
    <s v="Mar"/>
    <n v="2014"/>
    <n v="191301858"/>
    <d v="2014-06-04T00:00:00"/>
    <n v="4"/>
    <n v="71"/>
    <n v="9326"/>
    <n v="81.73"/>
    <n v="56.67"/>
    <n v="25.06"/>
    <n v="528504.42000000004"/>
    <n v="233709.56"/>
    <n v="-294794.86"/>
    <n v="-0.55779071819304704"/>
  </r>
  <r>
    <s v="Middle East/North Africa"/>
    <s v="LEBANON"/>
    <s v="Cereal"/>
    <s v="Online"/>
    <x v="2"/>
    <d v="2015-08-10T00:00:00"/>
    <s v="Aug"/>
    <n v="2015"/>
    <n v="285187327"/>
    <d v="2015-10-22T00:00:00"/>
    <n v="5"/>
    <n v="73"/>
    <n v="2123"/>
    <n v="205.7"/>
    <n v="117.11"/>
    <n v="88.59"/>
    <n v="248624.53"/>
    <n v="188076.57"/>
    <n v="-60547.96"/>
    <n v="-0.24353172231235601"/>
  </r>
  <r>
    <s v="Central America"/>
    <s v="GRENADA"/>
    <s v="Meat"/>
    <s v="Offline"/>
    <x v="0"/>
    <d v="2013-10-20T00:00:00"/>
    <s v="Oct"/>
    <n v="2013"/>
    <n v="516580426"/>
    <d v="2013-11-18T00:00:00"/>
    <n v="2"/>
    <n v="29"/>
    <n v="6483"/>
    <n v="421.89"/>
    <n v="364.69"/>
    <n v="57.2"/>
    <n v="2364285.27"/>
    <n v="370827.6"/>
    <n v="-1993457.67"/>
    <n v="-0.84315445995228799"/>
  </r>
  <r>
    <s v="Sub-Saharan Africa"/>
    <s v="SEYCHELLES"/>
    <s v="Meat"/>
    <s v="Offline"/>
    <x v="2"/>
    <d v="2011-09-02T00:00:00"/>
    <s v="Sep"/>
    <n v="2011"/>
    <n v="348029983"/>
    <d v="2011-02-03T00:00:00"/>
    <n v="5"/>
    <s v=""/>
    <n v="8661"/>
    <n v="421.89"/>
    <n v="364.69"/>
    <n v="57.2"/>
    <n v="3158580.09"/>
    <n v="495409.2"/>
    <n v="-2663170.89"/>
    <n v="-0.84315445995228799"/>
  </r>
  <r>
    <s v="Central America"/>
    <s v="GRENADA"/>
    <s v="Office Supplies"/>
    <s v="Offline"/>
    <x v="2"/>
    <d v="2011-07-07T00:00:00"/>
    <s v="Jul"/>
    <n v="2011"/>
    <n v="662397325"/>
    <d v="2011-07-23T00:00:00"/>
    <n v="7"/>
    <n v="16"/>
    <n v="6943"/>
    <n v="651.21"/>
    <n v="524.96"/>
    <n v="126.25"/>
    <n v="3644797.28"/>
    <n v="876553.75"/>
    <n v="-2768243.53"/>
    <n v="-0.75950548613227697"/>
  </r>
  <r>
    <s v="Sub-Saharan Africa"/>
    <s v="NIGERIA"/>
    <s v="Snacks"/>
    <s v="Offline"/>
    <x v="2"/>
    <d v="2016-02-19T00:00:00"/>
    <s v="Feb"/>
    <n v="2016"/>
    <n v="612856280"/>
    <d v="2016-03-24T00:00:00"/>
    <n v="5"/>
    <n v="34"/>
    <n v="6647"/>
    <n v="152.58000000000001"/>
    <n v="97.44"/>
    <n v="55.14"/>
    <n v="647683.68000000005"/>
    <n v="366515.58"/>
    <n v="-281168.09999999998"/>
    <n v="-0.43411330049261099"/>
  </r>
  <r>
    <s v="Europe"/>
    <s v="SAN MARINO"/>
    <s v="Beverages"/>
    <s v="Offline"/>
    <x v="2"/>
    <d v="2012-02-01T00:00:00"/>
    <s v="Feb"/>
    <n v="2012"/>
    <n v="772893178"/>
    <d v="2012-02-01T00:00:00"/>
    <n v="4"/>
    <n v="0"/>
    <n v="5122"/>
    <n v="47.45"/>
    <n v="31.79"/>
    <n v="15.66"/>
    <n v="162828.38"/>
    <n v="80210.52"/>
    <n v="-82617.86"/>
    <n v="-0.50739226171752105"/>
  </r>
  <r>
    <s v="Sub-Saharan Africa"/>
    <s v="MAURITIUS"/>
    <s v="Baby Food"/>
    <s v="Online"/>
    <x v="3"/>
    <d v="2013-09-21T00:00:00"/>
    <s v="Sep"/>
    <n v="2013"/>
    <n v="886306846"/>
    <d v="2013-10-27T00:00:00"/>
    <n v="1"/>
    <n v="36"/>
    <n v="6746"/>
    <n v="255.28"/>
    <n v="159.41999999999999"/>
    <n v="95.86"/>
    <n v="1075447.32"/>
    <n v="646671.56000000006"/>
    <n v="-428775.76"/>
    <n v="-0.39869527035503699"/>
  </r>
  <r>
    <s v="Asia"/>
    <s v="INDONESIA"/>
    <s v="Vegetables"/>
    <s v="Online"/>
    <x v="1"/>
    <d v="2014-03-29T00:00:00"/>
    <s v="Mar"/>
    <n v="2014"/>
    <n v="317208611"/>
    <d v="2014-04-17T00:00:00"/>
    <n v="5"/>
    <n v="19"/>
    <n v="7932"/>
    <n v="154.06"/>
    <n v="90.93"/>
    <n v="63.13"/>
    <n v="721256.76"/>
    <n v="500747.16"/>
    <n v="-220509.6"/>
    <n v="-0.30572968217309998"/>
  </r>
  <r>
    <s v="Sub-Saharan Africa"/>
    <s v="REPUBLIC OF THE CONGO"/>
    <s v="Baby Food"/>
    <s v="Offline"/>
    <x v="2"/>
    <d v="2011-11-05T00:00:00"/>
    <s v="Nov"/>
    <n v="2011"/>
    <n v="300022304"/>
    <d v="2011-02-06T00:00:00"/>
    <n v="1"/>
    <s v=""/>
    <n v="2122"/>
    <n v="255.28"/>
    <n v="159.41999999999999"/>
    <n v="95.86"/>
    <n v="338289.24"/>
    <n v="203414.92"/>
    <n v="-134874.32"/>
    <n v="-0.39869527035503699"/>
  </r>
  <r>
    <s v="Europe"/>
    <s v="CZECH REPUBLIC"/>
    <s v="Snacks"/>
    <s v="Online"/>
    <x v="0"/>
    <d v="2011-05-07T00:00:00"/>
    <s v="May"/>
    <n v="2011"/>
    <n v="789484250"/>
    <d v="2011-07-30T00:00:00"/>
    <n v="7"/>
    <n v="84"/>
    <n v="4789"/>
    <n v="152.58000000000001"/>
    <n v="97.44"/>
    <n v="55.14"/>
    <n v="466640.16"/>
    <n v="264065.46000000002"/>
    <n v="-202574.7"/>
    <n v="-0.43411330049261099"/>
  </r>
  <r>
    <s v="Sub-Saharan Africa"/>
    <s v="REPUBLIC OF THE CONGO"/>
    <s v="Cereal"/>
    <s v="Offline"/>
    <x v="0"/>
    <d v="2010-03-11T00:00:00"/>
    <s v="Mar"/>
    <n v="2010"/>
    <n v="910643279"/>
    <d v="2010-12-22T00:00:00"/>
    <n v="4"/>
    <n v="286"/>
    <n v="8438"/>
    <n v="205.7"/>
    <n v="117.11"/>
    <n v="88.59"/>
    <n v="988174.18"/>
    <n v="747522.42"/>
    <n v="-240651.76"/>
    <n v="-0.24353172231235601"/>
  </r>
  <r>
    <s v="Central America"/>
    <s v="SAINT KITTS AND NEVIS"/>
    <s v="Meat"/>
    <s v="Offline"/>
    <x v="2"/>
    <d v="2014-02-17T00:00:00"/>
    <s v="Feb"/>
    <n v="2014"/>
    <n v="308860719"/>
    <d v="2014-03-18T00:00:00"/>
    <n v="3"/>
    <n v="29"/>
    <n v="7605"/>
    <n v="421.89"/>
    <n v="364.69"/>
    <n v="57.2"/>
    <n v="2773467.45"/>
    <n v="435006"/>
    <n v="-2338461.4500000002"/>
    <n v="-0.84315445995228799"/>
  </r>
  <r>
    <s v="Middle East/North Africa"/>
    <s v="SOMALIA"/>
    <s v="Snacks"/>
    <s v="Online"/>
    <x v="0"/>
    <d v="2015-11-14T00:00:00"/>
    <s v="Nov"/>
    <n v="2015"/>
    <n v="499810397"/>
    <d v="2015-12-21T00:00:00"/>
    <n v="2"/>
    <n v="37"/>
    <n v="3858"/>
    <n v="152.58000000000001"/>
    <n v="97.44"/>
    <n v="55.14"/>
    <n v="375923.52"/>
    <n v="212730.12"/>
    <n v="-163193.4"/>
    <n v="-0.43411330049261099"/>
  </r>
  <r>
    <s v="North America"/>
    <s v="GREENLAND"/>
    <s v="Clothes"/>
    <s v="Online"/>
    <x v="1"/>
    <d v="2011-10-08T00:00:00"/>
    <s v="Oct"/>
    <n v="2011"/>
    <n v="819478642"/>
    <d v="2011-08-18T00:00:00"/>
    <n v="5"/>
    <s v=""/>
    <n v="796"/>
    <n v="109.28"/>
    <n v="35.840000000000003"/>
    <n v="73.44"/>
    <n v="28528.639999999999"/>
    <n v="58458.239999999998"/>
    <n v="29929.599999999999"/>
    <n v="1.0491071428571399"/>
  </r>
  <r>
    <s v="Australia/Oceania"/>
    <s v="PALAU"/>
    <s v="Baby Food"/>
    <s v="Offline"/>
    <x v="2"/>
    <d v="2016-11-22T00:00:00"/>
    <s v="Nov"/>
    <n v="2016"/>
    <n v="674164283"/>
    <d v="2016-10-12T00:00:00"/>
    <n v="4"/>
    <s v=""/>
    <n v="9048"/>
    <n v="255.28"/>
    <n v="159.41999999999999"/>
    <n v="95.86"/>
    <n v="1442432.16"/>
    <n v="867341.28"/>
    <n v="-575090.88"/>
    <n v="-0.39869527035503699"/>
  </r>
  <r>
    <s v="Sub-Saharan Africa"/>
    <s v="MAURITIUS"/>
    <s v="Cereal"/>
    <s v="Offline"/>
    <x v="2"/>
    <d v="2010-06-22T00:00:00"/>
    <s v="Jun"/>
    <n v="2010"/>
    <n v="890478646"/>
    <d v="2010-06-24T00:00:00"/>
    <n v="5"/>
    <n v="2"/>
    <n v="1275"/>
    <n v="205.7"/>
    <n v="117.11"/>
    <n v="88.59"/>
    <n v="149315.25"/>
    <n v="112952.25"/>
    <n v="-36363"/>
    <n v="-0.24353172231235601"/>
  </r>
  <r>
    <s v="Sub-Saharan Africa"/>
    <s v="MAURITANIA"/>
    <s v="Meat"/>
    <s v="Online"/>
    <x v="0"/>
    <d v="2013-10-26T00:00:00"/>
    <s v="Oct"/>
    <n v="2013"/>
    <n v="565345561"/>
    <d v="2013-02-12T00:00:00"/>
    <n v="3"/>
    <s v=""/>
    <n v="7170"/>
    <n v="421.89"/>
    <n v="364.69"/>
    <n v="57.2"/>
    <n v="2614827.2999999998"/>
    <n v="410124"/>
    <n v="-2204703.2999999998"/>
    <n v="-0.84315445995228799"/>
  </r>
  <r>
    <s v="North America"/>
    <s v="CANADA"/>
    <s v="Household"/>
    <s v="Online"/>
    <x v="3"/>
    <d v="2011-04-08T00:00:00"/>
    <s v="Apr"/>
    <n v="2011"/>
    <n v="216001355"/>
    <d v="2011-08-15T00:00:00"/>
    <n v="2"/>
    <n v="129"/>
    <n v="8456"/>
    <n v="668.27"/>
    <n v="502.54"/>
    <n v="165.73"/>
    <n v="4249478.24"/>
    <n v="1401412.88"/>
    <n v="-2848065.36"/>
    <n v="-0.67021530624427905"/>
  </r>
  <r>
    <s v="Australia/Oceania"/>
    <s v="PALAU"/>
    <s v="Beverages"/>
    <s v="Online"/>
    <x v="0"/>
    <d v="2016-10-01T00:00:00"/>
    <s v="Oct"/>
    <n v="2016"/>
    <n v="429994857"/>
    <d v="2016-11-01T00:00:00"/>
    <n v="3"/>
    <n v="31"/>
    <n v="3888"/>
    <n v="47.45"/>
    <n v="31.79"/>
    <n v="15.66"/>
    <n v="123599.52"/>
    <n v="60886.080000000002"/>
    <n v="-62713.440000000002"/>
    <n v="-0.50739226171752105"/>
  </r>
  <r>
    <s v="Australia/Oceania"/>
    <s v="SOLOMON ISLANDS"/>
    <s v="Office Supplies"/>
    <s v="Online"/>
    <x v="1"/>
    <d v="2010-02-17T00:00:00"/>
    <s v="Feb"/>
    <n v="2010"/>
    <n v="515187394"/>
    <d v="2010-06-04T00:00:00"/>
    <n v="6"/>
    <n v="107"/>
    <n v="4253"/>
    <n v="651.21"/>
    <n v="524.96"/>
    <n v="126.25"/>
    <n v="2232654.88"/>
    <n v="536941.25"/>
    <n v="-1695713.63"/>
    <n v="-0.75950548613227697"/>
  </r>
  <r>
    <s v="Sub-Saharan Africa"/>
    <s v="NIGERIA"/>
    <s v="Office Supplies"/>
    <s v="Online"/>
    <x v="2"/>
    <d v="2012-01-24T00:00:00"/>
    <s v="Jan"/>
    <n v="2012"/>
    <n v="749752795"/>
    <d v="2012-02-23T00:00:00"/>
    <n v="5"/>
    <n v="30"/>
    <n v="7368"/>
    <n v="651.21"/>
    <n v="524.96"/>
    <n v="126.25"/>
    <n v="3867905.28"/>
    <n v="930210"/>
    <n v="-2937695.28"/>
    <n v="-0.75950548613227697"/>
  </r>
  <r>
    <s v="Sub-Saharan Africa"/>
    <s v="COMOROS"/>
    <s v="Beverages"/>
    <s v="Offline"/>
    <x v="0"/>
    <d v="2010-09-29T00:00:00"/>
    <s v="Sep"/>
    <n v="2010"/>
    <n v="132177388"/>
    <d v="2010-07-11T00:00:00"/>
    <n v="1"/>
    <s v=""/>
    <n v="3081"/>
    <n v="47.45"/>
    <n v="31.79"/>
    <n v="15.66"/>
    <n v="97944.99"/>
    <n v="48248.46"/>
    <n v="-49696.53"/>
    <n v="-0.50739226171752105"/>
  </r>
  <r>
    <s v="Asia"/>
    <s v="THAILAND"/>
    <s v="Baby Food"/>
    <s v="Online"/>
    <x v="2"/>
    <d v="2015-06-02T00:00:00"/>
    <s v="Jun"/>
    <n v="2015"/>
    <n v="431260001"/>
    <d v="2015-11-02T00:00:00"/>
    <n v="2"/>
    <n v="153"/>
    <n v="8273"/>
    <n v="255.28"/>
    <n v="159.41999999999999"/>
    <n v="95.86"/>
    <n v="1318881.6599999999"/>
    <n v="793049.78"/>
    <n v="-525831.88"/>
    <n v="-0.39869527035503699"/>
  </r>
  <r>
    <s v="Europe"/>
    <s v="VATICAN CITY"/>
    <s v="Personal Care"/>
    <s v="Offline"/>
    <x v="0"/>
    <d v="2012-05-24T00:00:00"/>
    <s v="May"/>
    <n v="2012"/>
    <n v="336111962"/>
    <d v="2012-06-16T00:00:00"/>
    <n v="7"/>
    <n v="23"/>
    <n v="1854"/>
    <n v="81.73"/>
    <n v="56.67"/>
    <n v="25.06"/>
    <n v="105066.18"/>
    <n v="46461.24"/>
    <n v="-58604.94"/>
    <n v="-0.55779071819304704"/>
  </r>
  <r>
    <s v="Sub-Saharan Africa"/>
    <s v="EQUATORIAL GUINEA"/>
    <s v="Personal Care"/>
    <s v="Online"/>
    <x v="0"/>
    <d v="2017-06-20T00:00:00"/>
    <s v="Jun"/>
    <n v="2017"/>
    <n v="406157100"/>
    <d v="2017-07-13T00:00:00"/>
    <n v="5"/>
    <n v="23"/>
    <n v="9766"/>
    <n v="81.73"/>
    <n v="56.67"/>
    <n v="25.06"/>
    <n v="553439.22"/>
    <n v="244735.96"/>
    <n v="-308703.26"/>
    <n v="-0.55779071819304704"/>
  </r>
  <r>
    <s v="Europe"/>
    <s v="SAN MARINO"/>
    <s v="Household"/>
    <s v="Offline"/>
    <x v="3"/>
    <d v="2015-09-12T00:00:00"/>
    <s v="Sep"/>
    <n v="2015"/>
    <n v="821131742"/>
    <d v="2015-09-12T00:00:00"/>
    <n v="7"/>
    <n v="0"/>
    <n v="9985"/>
    <n v="668.27"/>
    <n v="502.54"/>
    <n v="165.73"/>
    <n v="5017861.9000000004"/>
    <n v="1654814.05"/>
    <n v="-3363047.85"/>
    <n v="-0.67021530624427905"/>
  </r>
  <r>
    <s v="Sub-Saharan Africa"/>
    <s v="SAO TOME AND PRINCIPE"/>
    <s v="Personal Care"/>
    <s v="Online"/>
    <x v="0"/>
    <d v="2013-05-28T00:00:00"/>
    <s v="May"/>
    <n v="2013"/>
    <n v="931084716"/>
    <d v="2013-07-07T00:00:00"/>
    <n v="1"/>
    <n v="40"/>
    <n v="7513"/>
    <n v="81.73"/>
    <n v="56.67"/>
    <n v="25.06"/>
    <n v="425761.71"/>
    <n v="188275.78"/>
    <n v="-237485.93"/>
    <n v="-0.55779071819304704"/>
  </r>
  <r>
    <s v="Sub-Saharan Africa"/>
    <s v="SEYCHELLES"/>
    <s v="Baby Food"/>
    <s v="Offline"/>
    <x v="3"/>
    <d v="2016-07-20T00:00:00"/>
    <s v="Jul"/>
    <n v="2016"/>
    <n v="606377351"/>
    <d v="2016-08-25T00:00:00"/>
    <n v="5"/>
    <n v="36"/>
    <n v="9388"/>
    <n v="255.28"/>
    <n v="159.41999999999999"/>
    <n v="95.86"/>
    <n v="1496634.96"/>
    <n v="899933.68"/>
    <n v="-596701.28"/>
    <n v="-0.39869527035503699"/>
  </r>
  <r>
    <s v="Sub-Saharan Africa"/>
    <s v="TOGO"/>
    <s v="Vegetables"/>
    <s v="Online"/>
    <x v="2"/>
    <d v="2014-07-03T00:00:00"/>
    <s v="Jul"/>
    <n v="2014"/>
    <n v="687683475"/>
    <d v="2014-01-04T00:00:00"/>
    <n v="7"/>
    <s v=""/>
    <n v="9677"/>
    <n v="154.06"/>
    <n v="90.93"/>
    <n v="63.13"/>
    <n v="879929.61"/>
    <n v="610909.01"/>
    <n v="-269020.59999999998"/>
    <n v="-0.30572968217309998"/>
  </r>
  <r>
    <s v="Middle East/North Africa"/>
    <s v="SOMALIA"/>
    <s v="Cosmetics"/>
    <s v="Offline"/>
    <x v="1"/>
    <d v="2011-04-23T00:00:00"/>
    <s v="Apr"/>
    <n v="2011"/>
    <n v="735989415"/>
    <d v="2011-04-27T00:00:00"/>
    <n v="4"/>
    <n v="4"/>
    <n v="4478"/>
    <n v="437.2"/>
    <n v="263.33"/>
    <n v="173.87"/>
    <n v="1179191.74"/>
    <n v="778589.86"/>
    <n v="-400601.88"/>
    <n v="-0.33972581931416901"/>
  </r>
  <r>
    <s v="Central America"/>
    <s v="ANTIGUA AND BARBUDA"/>
    <s v="Snacks"/>
    <s v="Offline"/>
    <x v="0"/>
    <d v="2010-03-27T00:00:00"/>
    <s v="Mar"/>
    <n v="2010"/>
    <n v="382594001"/>
    <d v="2010-07-04T00:00:00"/>
    <n v="1"/>
    <n v="99"/>
    <n v="6922"/>
    <n v="152.58000000000001"/>
    <n v="97.44"/>
    <n v="55.14"/>
    <n v="674479.68"/>
    <n v="381679.08"/>
    <n v="-292800.59999999998"/>
    <n v="-0.43411330049261099"/>
  </r>
  <r>
    <s v="Europe"/>
    <s v="LIECHTENSTEIN"/>
    <s v="Household"/>
    <s v="Online"/>
    <x v="0"/>
    <d v="2014-04-27T00:00:00"/>
    <s v="Apr"/>
    <n v="2014"/>
    <n v="679108560"/>
    <d v="2014-11-06T00:00:00"/>
    <n v="5"/>
    <n v="193"/>
    <n v="2169"/>
    <n v="668.27"/>
    <n v="502.54"/>
    <n v="165.73"/>
    <n v="1090009.26"/>
    <n v="359468.37"/>
    <n v="-730540.89"/>
    <n v="-0.67021530624427905"/>
  </r>
  <r>
    <s v="Sub-Saharan Africa"/>
    <s v="EQUATORIAL GUINEA"/>
    <s v="Beverages"/>
    <s v="Online"/>
    <x v="0"/>
    <d v="2016-08-18T00:00:00"/>
    <s v="Aug"/>
    <n v="2016"/>
    <n v="947456920"/>
    <d v="2016-09-30T00:00:00"/>
    <n v="6"/>
    <n v="43"/>
    <n v="2412"/>
    <n v="47.45"/>
    <n v="31.79"/>
    <n v="15.66"/>
    <n v="76677.48"/>
    <n v="37771.919999999998"/>
    <n v="-38905.56"/>
    <n v="-0.50739226171752105"/>
  </r>
  <r>
    <s v="Europe"/>
    <s v="LITHUANIA"/>
    <s v="Personal Care"/>
    <s v="Offline"/>
    <x v="2"/>
    <d v="2011-04-19T00:00:00"/>
    <s v="Apr"/>
    <n v="2011"/>
    <n v="129875409"/>
    <d v="2011-04-26T00:00:00"/>
    <n v="3"/>
    <n v="7"/>
    <n v="1875"/>
    <n v="81.73"/>
    <n v="56.67"/>
    <n v="25.06"/>
    <n v="106256.25"/>
    <n v="46987.5"/>
    <n v="-59268.75"/>
    <n v="-0.55779071819304704"/>
  </r>
  <r>
    <s v="Central America"/>
    <s v="PANAMA"/>
    <s v="Baby Food"/>
    <s v="Offline"/>
    <x v="3"/>
    <d v="2012-06-14T00:00:00"/>
    <s v="Jun"/>
    <n v="2012"/>
    <n v="838912856"/>
    <d v="2012-11-07T00:00:00"/>
    <n v="4"/>
    <n v="146"/>
    <n v="1811"/>
    <n v="255.28"/>
    <n v="159.41999999999999"/>
    <n v="95.86"/>
    <n v="288709.62"/>
    <n v="173602.46"/>
    <n v="-115107.16"/>
    <n v="-0.39869527035503699"/>
  </r>
  <r>
    <s v="North America"/>
    <s v="UNITED STATES OF AMERICA"/>
    <s v="Beverages"/>
    <s v="Offline"/>
    <x v="1"/>
    <d v="2012-07-25T00:00:00"/>
    <s v="Jul"/>
    <n v="2012"/>
    <n v="807430589"/>
    <d v="2012-07-30T00:00:00"/>
    <n v="2"/>
    <n v="5"/>
    <n v="5509"/>
    <n v="47.45"/>
    <n v="31.79"/>
    <n v="15.66"/>
    <n v="175131.11"/>
    <n v="86270.94"/>
    <n v="-88860.17"/>
    <n v="-0.50739226171752105"/>
  </r>
  <r>
    <s v="Sub-Saharan Africa"/>
    <s v="ANGOLA"/>
    <s v="Office Supplies"/>
    <s v="Online"/>
    <x v="2"/>
    <d v="2016-07-16T00:00:00"/>
    <s v="Jul"/>
    <n v="2016"/>
    <n v="538602435"/>
    <d v="2016-08-19T00:00:00"/>
    <n v="6"/>
    <n v="34"/>
    <n v="3284"/>
    <n v="651.21"/>
    <n v="524.96"/>
    <n v="126.25"/>
    <n v="1723968.64"/>
    <n v="414605"/>
    <n v="-1309363.6399999999"/>
    <n v="-0.75950548613227697"/>
  </r>
  <r>
    <s v="Europe"/>
    <s v="IRELAND"/>
    <s v="Fruits"/>
    <s v="Offline"/>
    <x v="3"/>
    <d v="2015-12-03T00:00:00"/>
    <s v="Dec"/>
    <n v="2015"/>
    <n v="155914723"/>
    <d v="2015-03-29T00:00:00"/>
    <n v="1"/>
    <s v=""/>
    <n v="7486"/>
    <n v="9.33"/>
    <n v="6.92"/>
    <n v="2.41"/>
    <n v="51803.12"/>
    <n v="18041.259999999998"/>
    <n v="-33761.86"/>
    <n v="-0.65173410404624299"/>
  </r>
  <r>
    <s v="Europe"/>
    <s v="SPAIN"/>
    <s v="Fruits"/>
    <s v="Online"/>
    <x v="3"/>
    <d v="2011-09-10T00:00:00"/>
    <s v="Sep"/>
    <n v="2011"/>
    <n v="753166282"/>
    <d v="2011-11-25T00:00:00"/>
    <n v="6"/>
    <n v="76"/>
    <n v="7495"/>
    <n v="9.33"/>
    <n v="6.92"/>
    <n v="2.41"/>
    <n v="51865.4"/>
    <n v="18062.95"/>
    <n v="-33802.449999999997"/>
    <n v="-0.65173410404624299"/>
  </r>
  <r>
    <s v="Sub-Saharan Africa"/>
    <s v="CHAD"/>
    <s v="Baby Food"/>
    <s v="Online"/>
    <x v="1"/>
    <d v="2010-07-30T00:00:00"/>
    <s v="Jul"/>
    <n v="2010"/>
    <n v="344468438"/>
    <d v="2010-08-27T00:00:00"/>
    <n v="6"/>
    <n v="28"/>
    <n v="4721"/>
    <n v="255.28"/>
    <n v="159.41999999999999"/>
    <n v="95.86"/>
    <n v="752621.82"/>
    <n v="452555.06"/>
    <n v="-300066.76"/>
    <n v="-0.39869527035503699"/>
  </r>
  <r>
    <s v="Asia"/>
    <s v="MALAYSIA"/>
    <s v="Cosmetics"/>
    <s v="Offline"/>
    <x v="2"/>
    <d v="2013-03-13T00:00:00"/>
    <s v="Mar"/>
    <n v="2013"/>
    <n v="614245021"/>
    <d v="2013-03-20T00:00:00"/>
    <n v="4"/>
    <n v="7"/>
    <n v="7606"/>
    <n v="437.2"/>
    <n v="263.33"/>
    <n v="173.87"/>
    <n v="2002887.98"/>
    <n v="1322455.22"/>
    <n v="-680432.76"/>
    <n v="-0.33972581931416901"/>
  </r>
  <r>
    <s v="Central America"/>
    <s v="BELIZE"/>
    <s v="Fruits"/>
    <s v="Online"/>
    <x v="2"/>
    <d v="2014-09-18T00:00:00"/>
    <s v="Sep"/>
    <n v="2014"/>
    <n v="167232358"/>
    <d v="2014-10-30T00:00:00"/>
    <n v="5"/>
    <n v="42"/>
    <n v="6626"/>
    <n v="9.33"/>
    <n v="6.92"/>
    <n v="2.41"/>
    <n v="45851.92"/>
    <n v="15968.66"/>
    <n v="-29883.26"/>
    <n v="-0.65173410404624299"/>
  </r>
  <r>
    <s v="Central America"/>
    <s v="ANTIGUA AND BARBUDA"/>
    <s v="Snacks"/>
    <s v="Online"/>
    <x v="1"/>
    <d v="2015-01-20T00:00:00"/>
    <s v="Jan"/>
    <n v="2015"/>
    <n v="378479278"/>
    <d v="2015-02-15T00:00:00"/>
    <n v="1"/>
    <n v="26"/>
    <n v="9284"/>
    <n v="152.58000000000001"/>
    <n v="97.44"/>
    <n v="55.14"/>
    <n v="904632.96"/>
    <n v="511919.76"/>
    <n v="-392713.2"/>
    <n v="-0.43411330049261099"/>
  </r>
  <r>
    <s v="Europe"/>
    <s v="ANDORRA"/>
    <s v="Cereal"/>
    <s v="Offline"/>
    <x v="0"/>
    <d v="2015-03-20T00:00:00"/>
    <s v="Mar"/>
    <n v="2015"/>
    <n v="443347108"/>
    <d v="2015-09-04T00:00:00"/>
    <n v="6"/>
    <n v="168"/>
    <n v="5116"/>
    <n v="205.7"/>
    <n v="117.11"/>
    <n v="88.59"/>
    <n v="599134.76"/>
    <n v="453226.44"/>
    <n v="-145908.32"/>
    <n v="-0.24353172231235601"/>
  </r>
  <r>
    <s v="Europe"/>
    <s v="ICELAND"/>
    <s v="Office Supplies"/>
    <s v="Online"/>
    <x v="1"/>
    <d v="2013-06-19T00:00:00"/>
    <s v="Jun"/>
    <n v="2013"/>
    <n v="527509677"/>
    <d v="2013-10-07T00:00:00"/>
    <n v="2"/>
    <n v="110"/>
    <n v="691"/>
    <n v="651.21"/>
    <n v="524.96"/>
    <n v="126.25"/>
    <n v="362747.36"/>
    <n v="87238.75"/>
    <n v="-275508.61"/>
    <n v="-0.75950548613227697"/>
  </r>
  <r>
    <s v="Europe"/>
    <s v="IRELAND"/>
    <s v="Beverages"/>
    <s v="Offline"/>
    <x v="3"/>
    <d v="2016-09-20T00:00:00"/>
    <s v="Sep"/>
    <n v="2016"/>
    <n v="416953313"/>
    <d v="2016-10-29T00:00:00"/>
    <n v="7"/>
    <n v="39"/>
    <n v="4606"/>
    <n v="47.45"/>
    <n v="31.79"/>
    <n v="15.66"/>
    <n v="146424.74"/>
    <n v="72129.960000000006"/>
    <n v="-74294.78"/>
    <n v="-0.50739226171752105"/>
  </r>
  <r>
    <s v="Middle East/North Africa"/>
    <s v="LIBYA"/>
    <s v="Beverages"/>
    <s v="Online"/>
    <x v="0"/>
    <d v="2014-08-01T00:00:00"/>
    <s v="Aug"/>
    <n v="2014"/>
    <n v="867976844"/>
    <d v="2014-01-02T00:00:00"/>
    <n v="5"/>
    <s v=""/>
    <n v="2491"/>
    <n v="47.45"/>
    <n v="31.79"/>
    <n v="15.66"/>
    <n v="79188.89"/>
    <n v="39009.06"/>
    <n v="-40179.83"/>
    <n v="-0.50739226171752105"/>
  </r>
  <r>
    <s v="Sub-Saharan Africa"/>
    <s v="BURKINA FASO"/>
    <s v="Vegetables"/>
    <s v="Offline"/>
    <x v="0"/>
    <d v="2010-08-16T00:00:00"/>
    <s v="Aug"/>
    <n v="2010"/>
    <n v="457191598"/>
    <d v="2010-09-23T00:00:00"/>
    <n v="5"/>
    <n v="38"/>
    <n v="2008"/>
    <n v="154.06"/>
    <n v="90.93"/>
    <n v="63.13"/>
    <n v="182587.44"/>
    <n v="126765.04"/>
    <n v="-55822.400000000001"/>
    <n v="-0.30572968217309998"/>
  </r>
  <r>
    <s v="Australia/Oceania"/>
    <s v="SOLOMON ISLANDS"/>
    <s v="Fruits"/>
    <s v="Offline"/>
    <x v="3"/>
    <d v="2016-08-19T00:00:00"/>
    <s v="Aug"/>
    <n v="2016"/>
    <n v="531521403"/>
    <d v="2016-09-19T00:00:00"/>
    <n v="2"/>
    <n v="31"/>
    <n v="7850"/>
    <n v="9.33"/>
    <n v="6.92"/>
    <n v="2.41"/>
    <n v="54322"/>
    <n v="18918.5"/>
    <n v="-35403.5"/>
    <n v="-0.65173410404624299"/>
  </r>
  <r>
    <s v="Middle East/North Africa"/>
    <s v="OMAN"/>
    <s v="Office Supplies"/>
    <s v="Online"/>
    <x v="2"/>
    <d v="2012-06-12T00:00:00"/>
    <s v="Jun"/>
    <n v="2012"/>
    <n v="258202588"/>
    <d v="2012-12-23T00:00:00"/>
    <n v="1"/>
    <n v="194"/>
    <n v="6738"/>
    <n v="651.21"/>
    <n v="524.96"/>
    <n v="126.25"/>
    <n v="3537180.48"/>
    <n v="850672.5"/>
    <n v="-2686507.98"/>
    <n v="-0.75950548613227697"/>
  </r>
  <r>
    <s v="Sub-Saharan Africa"/>
    <s v="SIERRA LEONE"/>
    <s v="Snacks"/>
    <s v="Online"/>
    <x v="0"/>
    <d v="2015-07-15T00:00:00"/>
    <s v="Jul"/>
    <n v="2015"/>
    <n v="674783980"/>
    <d v="2015-02-09T00:00:00"/>
    <n v="2"/>
    <s v=""/>
    <n v="2430"/>
    <n v="152.58000000000001"/>
    <n v="97.44"/>
    <n v="55.14"/>
    <n v="236779.2"/>
    <n v="133990.20000000001"/>
    <n v="-102789"/>
    <n v="-0.43411330049261099"/>
  </r>
  <r>
    <s v="Europe"/>
    <s v="BOSNIA AND HERZEGOVINA"/>
    <s v="Cereal"/>
    <s v="Online"/>
    <x v="1"/>
    <d v="2011-03-30T00:00:00"/>
    <s v="Mar"/>
    <n v="2011"/>
    <n v="639126908"/>
    <d v="2011-10-05T00:00:00"/>
    <n v="4"/>
    <n v="189"/>
    <n v="710"/>
    <n v="205.7"/>
    <n v="117.11"/>
    <n v="88.59"/>
    <n v="83148.100000000006"/>
    <n v="62898.9"/>
    <n v="-20249.2"/>
    <n v="-0.24353172231235601"/>
  </r>
  <r>
    <s v="Europe"/>
    <s v="BELARUS"/>
    <s v="Beverages"/>
    <s v="Online"/>
    <x v="2"/>
    <d v="2014-03-06T00:00:00"/>
    <s v="Mar"/>
    <n v="2014"/>
    <n v="879405200"/>
    <d v="2014-07-20T00:00:00"/>
    <n v="1"/>
    <n v="136"/>
    <n v="4396"/>
    <n v="47.45"/>
    <n v="31.79"/>
    <n v="15.66"/>
    <n v="139748.84"/>
    <n v="68841.36"/>
    <n v="-70907.48"/>
    <n v="-0.50739226171752105"/>
  </r>
  <r>
    <s v="Europe"/>
    <s v="SLOVENIA"/>
    <s v="Beverages"/>
    <s v="Offline"/>
    <x v="3"/>
    <d v="2010-03-17T00:00:00"/>
    <s v="Mar"/>
    <n v="2010"/>
    <n v="844105184"/>
    <d v="2010-04-20T00:00:00"/>
    <n v="3"/>
    <n v="34"/>
    <n v="8337"/>
    <n v="47.45"/>
    <n v="31.79"/>
    <n v="15.66"/>
    <n v="265033.23"/>
    <n v="130557.42"/>
    <n v="-134475.81"/>
    <n v="-0.50739226171752105"/>
  </r>
  <r>
    <s v="Australia/Oceania"/>
    <s v="KIRIBATI"/>
    <s v="Household"/>
    <s v="Offline"/>
    <x v="1"/>
    <d v="2011-04-24T00:00:00"/>
    <s v="Apr"/>
    <n v="2011"/>
    <n v="952025687"/>
    <d v="2011-01-05T00:00:00"/>
    <n v="4"/>
    <s v=""/>
    <n v="4412"/>
    <n v="668.27"/>
    <n v="502.54"/>
    <n v="165.73"/>
    <n v="2217206.48"/>
    <n v="731200.76"/>
    <n v="-1486005.72"/>
    <n v="-0.67021530624427905"/>
  </r>
  <r>
    <s v="Central America"/>
    <s v="COSTA RICA"/>
    <s v="Office Supplies"/>
    <s v="Online"/>
    <x v="1"/>
    <d v="2016-11-05T00:00:00"/>
    <s v="Nov"/>
    <n v="2016"/>
    <n v="342278039"/>
    <d v="2016-06-16T00:00:00"/>
    <n v="5"/>
    <s v=""/>
    <n v="6533"/>
    <n v="651.21"/>
    <n v="524.96"/>
    <n v="126.25"/>
    <n v="3429563.68"/>
    <n v="824791.25"/>
    <n v="-2604772.4300000002"/>
    <n v="-0.75950548613227697"/>
  </r>
  <r>
    <s v="Sub-Saharan Africa"/>
    <s v="DEMOCRATIC REPUBLIC OF THE CONGO"/>
    <s v="Clothes"/>
    <s v="Online"/>
    <x v="3"/>
    <d v="2013-09-09T00:00:00"/>
    <s v="Sep"/>
    <n v="2013"/>
    <n v="924286067"/>
    <d v="2013-04-10T00:00:00"/>
    <n v="4"/>
    <s v=""/>
    <n v="5642"/>
    <n v="109.28"/>
    <n v="35.840000000000003"/>
    <n v="73.44"/>
    <n v="202209.28"/>
    <n v="414348.48"/>
    <n v="212139.2"/>
    <n v="1.0491071428571399"/>
  </r>
  <r>
    <s v="Central America"/>
    <s v="GRENADA"/>
    <s v="Clothes"/>
    <s v="Offline"/>
    <x v="2"/>
    <d v="2015-01-06T00:00:00"/>
    <s v="Jan"/>
    <n v="2015"/>
    <n v="627786099"/>
    <d v="2015-07-18T00:00:00"/>
    <n v="7"/>
    <n v="193"/>
    <n v="4712"/>
    <n v="109.28"/>
    <n v="35.840000000000003"/>
    <n v="73.44"/>
    <n v="168878.07999999999"/>
    <n v="346049.28000000003"/>
    <n v="177171.20000000001"/>
    <n v="1.0491071428571399"/>
  </r>
  <r>
    <s v="Sub-Saharan Africa"/>
    <s v="MOZAMBIQUE"/>
    <s v="Household"/>
    <s v="Online"/>
    <x v="0"/>
    <d v="2015-10-15T00:00:00"/>
    <s v="Oct"/>
    <n v="2015"/>
    <n v="152826964"/>
    <d v="2015-10-22T00:00:00"/>
    <n v="5"/>
    <n v="7"/>
    <n v="3750"/>
    <n v="668.27"/>
    <n v="502.54"/>
    <n v="165.73"/>
    <n v="1884525"/>
    <n v="621487.5"/>
    <n v="-1263037.5"/>
    <n v="-0.67021530624427905"/>
  </r>
  <r>
    <s v="Sub-Saharan Africa"/>
    <s v="SUDAN"/>
    <s v="Household"/>
    <s v="Online"/>
    <x v="0"/>
    <d v="2010-02-13T00:00:00"/>
    <s v="Feb"/>
    <n v="2010"/>
    <n v="719769990"/>
    <d v="2010-03-15T00:00:00"/>
    <n v="2"/>
    <n v="30"/>
    <n v="4790"/>
    <n v="668.27"/>
    <n v="502.54"/>
    <n v="165.73"/>
    <n v="2407166.6"/>
    <n v="793846.7"/>
    <n v="-1613319.9"/>
    <n v="-0.67021530624427905"/>
  </r>
  <r>
    <s v="Sub-Saharan Africa"/>
    <s v="BENIN"/>
    <s v="Snacks"/>
    <s v="Online"/>
    <x v="3"/>
    <d v="2013-09-23T00:00:00"/>
    <s v="Sep"/>
    <n v="2013"/>
    <n v="919289004"/>
    <d v="2013-10-17T00:00:00"/>
    <n v="5"/>
    <n v="24"/>
    <n v="6900"/>
    <n v="152.58000000000001"/>
    <n v="97.44"/>
    <n v="55.14"/>
    <n v="672336"/>
    <n v="380466"/>
    <n v="-291870"/>
    <n v="-0.43411330049261099"/>
  </r>
  <r>
    <s v="Australia/Oceania"/>
    <s v="PALAU"/>
    <s v="Baby Food"/>
    <s v="Online"/>
    <x v="0"/>
    <d v="2012-10-09T00:00:00"/>
    <s v="Oct"/>
    <n v="2012"/>
    <n v="762370336"/>
    <d v="2012-09-23T00:00:00"/>
    <n v="1"/>
    <s v=""/>
    <n v="1179"/>
    <n v="255.28"/>
    <n v="159.41999999999999"/>
    <n v="95.86"/>
    <n v="187956.18"/>
    <n v="113018.94"/>
    <n v="-74937.240000000005"/>
    <n v="-0.39869527035503699"/>
  </r>
  <r>
    <s v="Australia/Oceania"/>
    <s v="FIJI"/>
    <s v="Cosmetics"/>
    <s v="Online"/>
    <x v="0"/>
    <d v="2013-07-02T00:00:00"/>
    <s v="Jul"/>
    <n v="2013"/>
    <n v="330312812"/>
    <d v="2013-02-14T00:00:00"/>
    <n v="5"/>
    <s v=""/>
    <n v="5756"/>
    <n v="437.2"/>
    <n v="263.33"/>
    <n v="173.87"/>
    <n v="1515727.48"/>
    <n v="1000795.72"/>
    <n v="-514931.76"/>
    <n v="-0.33972581931416901"/>
  </r>
  <r>
    <s v="Central America"/>
    <s v="SAINT LUCIA"/>
    <s v="Cereal"/>
    <s v="Online"/>
    <x v="2"/>
    <d v="2014-07-13T00:00:00"/>
    <s v="Jul"/>
    <n v="2014"/>
    <n v="224727761"/>
    <d v="2014-08-15T00:00:00"/>
    <n v="6"/>
    <n v="33"/>
    <n v="793"/>
    <n v="205.7"/>
    <n v="117.11"/>
    <n v="88.59"/>
    <n v="92868.23"/>
    <n v="70251.87"/>
    <n v="-22616.36"/>
    <n v="-0.24353172231235601"/>
  </r>
  <r>
    <s v="North America"/>
    <s v="MEXICO"/>
    <s v="Meat"/>
    <s v="Online"/>
    <x v="3"/>
    <d v="2013-10-29T00:00:00"/>
    <s v="Oct"/>
    <n v="2013"/>
    <n v="217539012"/>
    <d v="2013-10-31T00:00:00"/>
    <n v="5"/>
    <n v="2"/>
    <n v="3483"/>
    <n v="421.89"/>
    <n v="364.69"/>
    <n v="57.2"/>
    <n v="1270215.27"/>
    <n v="199227.6"/>
    <n v="-1070987.67"/>
    <n v="-0.84315445995228799"/>
  </r>
  <r>
    <s v="Australia/Oceania"/>
    <s v="SAMOA"/>
    <s v="Baby Food"/>
    <s v="Online"/>
    <x v="3"/>
    <d v="2016-06-26T00:00:00"/>
    <s v="Jun"/>
    <n v="2016"/>
    <n v="600982892"/>
    <d v="2016-07-08T00:00:00"/>
    <n v="6"/>
    <n v="12"/>
    <n v="3048"/>
    <n v="255.28"/>
    <n v="159.41999999999999"/>
    <n v="95.86"/>
    <n v="485912.16"/>
    <n v="292181.28000000003"/>
    <n v="-193730.88"/>
    <n v="-0.39869527035503699"/>
  </r>
  <r>
    <s v="Sub-Saharan Africa"/>
    <s v="BOTSWANA"/>
    <s v="Vegetables"/>
    <s v="Online"/>
    <x v="0"/>
    <d v="2010-02-16T00:00:00"/>
    <s v="Feb"/>
    <n v="2010"/>
    <n v="837608230"/>
    <d v="2010-03-03T00:00:00"/>
    <n v="4"/>
    <n v="15"/>
    <n v="5744"/>
    <n v="154.06"/>
    <n v="90.93"/>
    <n v="63.13"/>
    <n v="522301.92"/>
    <n v="362618.72"/>
    <n v="-159683.20000000001"/>
    <n v="-0.30572968217309998"/>
  </r>
  <r>
    <s v="Middle East/North Africa"/>
    <s v="TURKEY"/>
    <s v="Clothes"/>
    <s v="Offline"/>
    <x v="2"/>
    <d v="2013-09-26T00:00:00"/>
    <s v="Sep"/>
    <n v="2013"/>
    <n v="910276353"/>
    <d v="2013-09-27T00:00:00"/>
    <n v="6"/>
    <n v="1"/>
    <n v="9856"/>
    <n v="109.28"/>
    <n v="35.840000000000003"/>
    <n v="73.44"/>
    <n v="353239.03999999998"/>
    <n v="723824.64000000001"/>
    <n v="370585.59999999998"/>
    <n v="1.0491071428571399"/>
  </r>
  <r>
    <s v="Sub-Saharan Africa"/>
    <s v="ETHIOPIA"/>
    <s v="Snacks"/>
    <s v="Offline"/>
    <x v="2"/>
    <d v="2013-11-04T00:00:00"/>
    <s v="Nov"/>
    <n v="2013"/>
    <n v="872161090"/>
    <d v="2013-04-28T00:00:00"/>
    <n v="1"/>
    <s v=""/>
    <n v="703"/>
    <n v="152.58000000000001"/>
    <n v="97.44"/>
    <n v="55.14"/>
    <n v="68500.320000000007"/>
    <n v="38763.42"/>
    <n v="-29736.9"/>
    <n v="-0.43411330049261099"/>
  </r>
  <r>
    <s v="Asia"/>
    <s v="KAZAKHSTAN"/>
    <s v="Beverages"/>
    <s v="Offline"/>
    <x v="3"/>
    <d v="2010-06-12T00:00:00"/>
    <s v="Jun"/>
    <n v="2010"/>
    <n v="396748769"/>
    <d v="2011-01-15T00:00:00"/>
    <n v="7"/>
    <n v="217"/>
    <n v="5632"/>
    <n v="47.45"/>
    <n v="31.79"/>
    <n v="15.66"/>
    <n v="179041.28"/>
    <n v="88197.119999999995"/>
    <n v="-90844.160000000003"/>
    <n v="-0.50739226171752105"/>
  </r>
  <r>
    <s v="Europe"/>
    <s v="NETHERLANDS"/>
    <s v="Fruits"/>
    <s v="Offline"/>
    <x v="1"/>
    <d v="2013-09-20T00:00:00"/>
    <s v="Sep"/>
    <n v="2013"/>
    <n v="127838218"/>
    <d v="2013-10-29T00:00:00"/>
    <n v="3"/>
    <n v="39"/>
    <n v="9024"/>
    <n v="9.33"/>
    <n v="6.92"/>
    <n v="2.41"/>
    <n v="62446.080000000002"/>
    <n v="21747.84"/>
    <n v="-40698.239999999998"/>
    <n v="-0.65173410404624299"/>
  </r>
  <r>
    <s v="Asia"/>
    <s v="UZBEKISTAN"/>
    <s v="Beverages"/>
    <s v="Online"/>
    <x v="3"/>
    <d v="2014-08-08T00:00:00"/>
    <s v="Aug"/>
    <n v="2014"/>
    <n v="329540765"/>
    <d v="2014-09-21T00:00:00"/>
    <n v="1"/>
    <n v="44"/>
    <n v="7290"/>
    <n v="47.45"/>
    <n v="31.79"/>
    <n v="15.66"/>
    <n v="231749.1"/>
    <n v="114161.4"/>
    <n v="-117587.7"/>
    <n v="-0.50739226171752105"/>
  </r>
  <r>
    <s v="Sub-Saharan Africa"/>
    <s v="CAMEROON"/>
    <s v="Fruits"/>
    <s v="Offline"/>
    <x v="3"/>
    <d v="2011-05-15T00:00:00"/>
    <s v="May"/>
    <n v="2011"/>
    <n v="436280238"/>
    <d v="2011-10-06T00:00:00"/>
    <n v="5"/>
    <n v="144"/>
    <n v="3872"/>
    <n v="9.33"/>
    <n v="6.92"/>
    <n v="2.41"/>
    <n v="26794.240000000002"/>
    <n v="9331.52"/>
    <n v="-17462.72"/>
    <n v="-0.65173410404624299"/>
  </r>
  <r>
    <s v="Central America"/>
    <s v="CUBA"/>
    <s v="Baby Food"/>
    <s v="Offline"/>
    <x v="3"/>
    <d v="2010-06-19T00:00:00"/>
    <s v="Jun"/>
    <n v="2010"/>
    <n v="402792966"/>
    <d v="2010-04-07T00:00:00"/>
    <n v="4"/>
    <s v=""/>
    <n v="4244"/>
    <n v="255.28"/>
    <n v="159.41999999999999"/>
    <n v="95.86"/>
    <n v="676578.48"/>
    <n v="406829.84"/>
    <n v="-269748.64"/>
    <n v="-0.39869527035503699"/>
  </r>
  <r>
    <s v="Sub-Saharan Africa"/>
    <s v="ANGOLA"/>
    <s v="Vegetables"/>
    <s v="Online"/>
    <x v="0"/>
    <d v="2015-08-08T00:00:00"/>
    <s v="Aug"/>
    <n v="2015"/>
    <n v="254127776"/>
    <d v="2015-12-09T00:00:00"/>
    <n v="4"/>
    <n v="123"/>
    <n v="911"/>
    <n v="154.06"/>
    <n v="90.93"/>
    <n v="63.13"/>
    <n v="82837.23"/>
    <n v="57511.43"/>
    <n v="-25325.8"/>
    <n v="-0.30572968217309998"/>
  </r>
  <r>
    <s v="Sub-Saharan Africa"/>
    <s v="BURKINA FASO"/>
    <s v="Beverages"/>
    <s v="Online"/>
    <x v="0"/>
    <d v="2016-05-31T00:00:00"/>
    <s v="May"/>
    <n v="2016"/>
    <n v="535645997"/>
    <d v="2016-06-18T00:00:00"/>
    <n v="7"/>
    <n v="18"/>
    <n v="8409"/>
    <n v="47.45"/>
    <n v="31.79"/>
    <n v="15.66"/>
    <n v="267322.11"/>
    <n v="131684.94"/>
    <n v="-135637.17000000001"/>
    <n v="-0.50739226171752105"/>
  </r>
  <r>
    <s v="Sub-Saharan Africa"/>
    <s v="KENYA"/>
    <s v="Clothes"/>
    <s v="Offline"/>
    <x v="0"/>
    <d v="2014-12-19T00:00:00"/>
    <s v="Dec"/>
    <n v="2014"/>
    <n v="963021457"/>
    <d v="2015-01-25T00:00:00"/>
    <n v="1"/>
    <n v="37"/>
    <n v="8304"/>
    <n v="109.28"/>
    <n v="35.840000000000003"/>
    <n v="73.44"/>
    <n v="297615.35999999999"/>
    <n v="609845.76000000001"/>
    <n v="312230.40000000002"/>
    <n v="1.0491071428571399"/>
  </r>
  <r>
    <s v="Australia/Oceania"/>
    <s v="TONGA"/>
    <s v="Office Supplies"/>
    <s v="Online"/>
    <x v="2"/>
    <d v="2014-05-18T00:00:00"/>
    <s v="May"/>
    <n v="2014"/>
    <n v="872240483"/>
    <d v="2014-06-13T00:00:00"/>
    <n v="6"/>
    <n v="26"/>
    <n v="4197"/>
    <n v="651.21"/>
    <n v="524.96"/>
    <n v="126.25"/>
    <n v="2203257.12"/>
    <n v="529871.25"/>
    <n v="-1673385.87"/>
    <n v="-0.75950548613227697"/>
  </r>
  <r>
    <s v="Sub-Saharan Africa"/>
    <s v="DEMOCRATIC REPUBLIC OF THE CONGO"/>
    <s v="Household"/>
    <s v="Offline"/>
    <x v="1"/>
    <d v="2015-01-21T00:00:00"/>
    <s v="Jan"/>
    <n v="2015"/>
    <n v="569601905"/>
    <d v="2015-02-02T00:00:00"/>
    <n v="2"/>
    <n v="12"/>
    <n v="6716"/>
    <n v="668.27"/>
    <n v="502.54"/>
    <n v="165.73"/>
    <n v="3375058.64"/>
    <n v="1113042.68"/>
    <n v="-2262015.96"/>
    <n v="-0.67021530624427905"/>
  </r>
  <r>
    <s v="Europe"/>
    <s v="BELGIUM"/>
    <s v="Snacks"/>
    <s v="Online"/>
    <x v="0"/>
    <d v="2010-11-22T00:00:00"/>
    <s v="Nov"/>
    <n v="2010"/>
    <n v="881717050"/>
    <d v="2010-12-23T00:00:00"/>
    <n v="5"/>
    <n v="31"/>
    <n v="8524"/>
    <n v="152.58000000000001"/>
    <n v="97.44"/>
    <n v="55.14"/>
    <n v="830578.56"/>
    <n v="470013.36"/>
    <n v="-360565.2"/>
    <n v="-0.43411330049261099"/>
  </r>
  <r>
    <s v="Europe"/>
    <s v="MACEDONIA"/>
    <s v="Household"/>
    <s v="Offline"/>
    <x v="2"/>
    <d v="2015-10-13T00:00:00"/>
    <s v="Oct"/>
    <n v="2015"/>
    <n v="905509746"/>
    <d v="2015-10-20T00:00:00"/>
    <n v="3"/>
    <n v="7"/>
    <n v="9311"/>
    <n v="668.27"/>
    <n v="502.54"/>
    <n v="165.73"/>
    <n v="4679149.9400000004"/>
    <n v="1543112.03"/>
    <n v="-3136037.91"/>
    <n v="-0.67021530624427905"/>
  </r>
  <r>
    <s v="Sub-Saharan Africa"/>
    <s v="BOTSWANA"/>
    <s v="Office Supplies"/>
    <s v="Online"/>
    <x v="3"/>
    <d v="2014-05-23T00:00:00"/>
    <s v="May"/>
    <n v="2014"/>
    <n v="258216321"/>
    <d v="2014-06-23T00:00:00"/>
    <n v="2"/>
    <n v="31"/>
    <n v="802"/>
    <n v="651.21"/>
    <n v="524.96"/>
    <n v="126.25"/>
    <n v="421017.92"/>
    <n v="101252.5"/>
    <n v="-319765.42"/>
    <n v="-0.75950548613227697"/>
  </r>
  <r>
    <s v="Asia"/>
    <s v="JAPAN"/>
    <s v="Meat"/>
    <s v="Offline"/>
    <x v="3"/>
    <d v="2011-05-18T00:00:00"/>
    <s v="May"/>
    <n v="2011"/>
    <n v="427385604"/>
    <d v="2011-06-15T00:00:00"/>
    <n v="4"/>
    <n v="28"/>
    <n v="1752"/>
    <n v="421.89"/>
    <n v="364.69"/>
    <n v="57.2"/>
    <n v="638936.88"/>
    <n v="100214.39999999999"/>
    <n v="-538722.48"/>
    <n v="-0.84315445995228799"/>
  </r>
  <r>
    <s v="Europe"/>
    <s v="LIECHTENSTEIN"/>
    <s v="Baby Food"/>
    <s v="Online"/>
    <x v="3"/>
    <d v="2012-06-22T00:00:00"/>
    <s v="Jun"/>
    <n v="2012"/>
    <n v="720878922"/>
    <d v="2012-01-08T00:00:00"/>
    <n v="1"/>
    <s v=""/>
    <n v="2948"/>
    <n v="255.28"/>
    <n v="159.41999999999999"/>
    <n v="95.86"/>
    <n v="469970.16"/>
    <n v="282595.28000000003"/>
    <n v="-187374.88"/>
    <n v="-0.39869527035503699"/>
  </r>
  <r>
    <s v="Asia"/>
    <s v="BRUNEI"/>
    <s v="Fruits"/>
    <s v="Offline"/>
    <x v="2"/>
    <d v="2013-09-02T00:00:00"/>
    <s v="Sep"/>
    <n v="2013"/>
    <n v="516870105"/>
    <d v="2013-03-27T00:00:00"/>
    <n v="4"/>
    <s v=""/>
    <n v="2205"/>
    <n v="9.33"/>
    <n v="6.92"/>
    <n v="2.41"/>
    <n v="15258.6"/>
    <n v="5314.05"/>
    <n v="-9944.5499999999993"/>
    <n v="-0.65173410404624299"/>
  </r>
  <r>
    <s v="Asia"/>
    <s v="JAPAN"/>
    <s v="Fruits"/>
    <s v="Offline"/>
    <x v="3"/>
    <d v="2017-12-05T00:00:00"/>
    <s v="Dec"/>
    <n v="2017"/>
    <n v="613845479"/>
    <d v="2017-06-17T00:00:00"/>
    <n v="7"/>
    <s v=""/>
    <n v="9373"/>
    <n v="9.33"/>
    <n v="6.92"/>
    <n v="2.41"/>
    <n v="64861.16"/>
    <n v="22588.93"/>
    <n v="-42272.23"/>
    <n v="-0.65173410404624299"/>
  </r>
  <r>
    <s v="Asia"/>
    <s v="CAMBODIA"/>
    <s v="Cereal"/>
    <s v="Offline"/>
    <x v="3"/>
    <d v="2011-06-06T00:00:00"/>
    <s v="Jun"/>
    <n v="2011"/>
    <n v="980603873"/>
    <d v="2011-07-17T00:00:00"/>
    <n v="1"/>
    <n v="41"/>
    <n v="1332"/>
    <n v="205.7"/>
    <n v="117.11"/>
    <n v="88.59"/>
    <n v="155990.51999999999"/>
    <n v="118001.88"/>
    <n v="-37988.639999999999"/>
    <n v="-0.24353172231235601"/>
  </r>
  <r>
    <s v="Europe"/>
    <s v="ITALY"/>
    <s v="Personal Care"/>
    <s v="Offline"/>
    <x v="2"/>
    <d v="2012-11-14T00:00:00"/>
    <s v="Nov"/>
    <n v="2012"/>
    <n v="306256616"/>
    <d v="2012-11-18T00:00:00"/>
    <n v="1"/>
    <n v="4"/>
    <n v="6993"/>
    <n v="81.73"/>
    <n v="56.67"/>
    <n v="25.06"/>
    <n v="396293.31"/>
    <n v="175244.58"/>
    <n v="-221048.73"/>
    <n v="-0.55779071819304704"/>
  </r>
  <r>
    <s v="Australia/Oceania"/>
    <s v="SAMOA"/>
    <s v="Household"/>
    <s v="Offline"/>
    <x v="2"/>
    <d v="2013-10-24T00:00:00"/>
    <s v="Oct"/>
    <n v="2013"/>
    <n v="950227534"/>
    <d v="2013-02-11T00:00:00"/>
    <n v="2"/>
    <s v=""/>
    <n v="2298"/>
    <n v="668.27"/>
    <n v="502.54"/>
    <n v="165.73"/>
    <n v="1154836.92"/>
    <n v="380847.54"/>
    <n v="-773989.38"/>
    <n v="-0.67021530624427905"/>
  </r>
  <r>
    <s v="Europe"/>
    <s v="SPAIN"/>
    <s v="Cereal"/>
    <s v="Offline"/>
    <x v="0"/>
    <d v="2015-04-01T00:00:00"/>
    <s v="Apr"/>
    <n v="2015"/>
    <n v="392252957"/>
    <d v="2015-02-22T00:00:00"/>
    <n v="1"/>
    <s v=""/>
    <n v="5222"/>
    <n v="205.7"/>
    <n v="117.11"/>
    <n v="88.59"/>
    <n v="611548.42000000004"/>
    <n v="462616.98"/>
    <n v="-148931.44"/>
    <n v="-0.24353172231235601"/>
  </r>
  <r>
    <s v="Asia"/>
    <s v="KYRGYZSTAN"/>
    <s v="Personal Care"/>
    <s v="Online"/>
    <x v="0"/>
    <d v="2014-01-07T00:00:00"/>
    <s v="Jan"/>
    <n v="2014"/>
    <n v="682381713"/>
    <d v="2014-08-07T00:00:00"/>
    <n v="5"/>
    <n v="212"/>
    <n v="768"/>
    <n v="81.73"/>
    <n v="56.67"/>
    <n v="25.06"/>
    <n v="43522.559999999998"/>
    <n v="19246.080000000002"/>
    <n v="-24276.48"/>
    <n v="-0.55779071819304704"/>
  </r>
  <r>
    <s v="Sub-Saharan Africa"/>
    <s v="BENIN"/>
    <s v="Clothes"/>
    <s v="Online"/>
    <x v="3"/>
    <d v="2011-05-19T00:00:00"/>
    <s v="May"/>
    <n v="2011"/>
    <n v="790975129"/>
    <d v="2011-06-20T00:00:00"/>
    <n v="2"/>
    <n v="32"/>
    <n v="5973"/>
    <n v="109.28"/>
    <n v="35.840000000000003"/>
    <n v="73.44"/>
    <n v="214072.32000000001"/>
    <n v="438657.12"/>
    <n v="224584.8"/>
    <n v="1.0491071428571399"/>
  </r>
  <r>
    <s v="Sub-Saharan Africa"/>
    <s v="CHAD"/>
    <s v="Cosmetics"/>
    <s v="Offline"/>
    <x v="2"/>
    <d v="2017-07-03T00:00:00"/>
    <s v="Jul"/>
    <n v="2017"/>
    <n v="658707034"/>
    <d v="2017-03-13T00:00:00"/>
    <n v="2"/>
    <s v=""/>
    <n v="4904"/>
    <n v="437.2"/>
    <n v="263.33"/>
    <n v="173.87"/>
    <n v="1291370.32"/>
    <n v="852658.48"/>
    <n v="-438711.84"/>
    <n v="-0.33972581931416901"/>
  </r>
  <r>
    <s v="Europe"/>
    <s v="NORWAY"/>
    <s v="Cosmetics"/>
    <s v="Offline"/>
    <x v="1"/>
    <d v="2014-03-14T00:00:00"/>
    <s v="Mar"/>
    <n v="2014"/>
    <n v="746563756"/>
    <d v="2014-12-04T00:00:00"/>
    <n v="5"/>
    <n v="265"/>
    <n v="3661"/>
    <n v="437.2"/>
    <n v="263.33"/>
    <n v="173.87"/>
    <n v="964051.13"/>
    <n v="636538.06999999995"/>
    <n v="-327513.06"/>
    <n v="-0.33972581931416901"/>
  </r>
  <r>
    <s v="Central America"/>
    <s v="CUBA"/>
    <s v="Fruits"/>
    <s v="Offline"/>
    <x v="0"/>
    <d v="2012-04-21T00:00:00"/>
    <s v="Apr"/>
    <n v="2012"/>
    <n v="685844123"/>
    <d v="2012-05-28T00:00:00"/>
    <n v="2"/>
    <n v="37"/>
    <n v="5372"/>
    <n v="9.33"/>
    <n v="6.92"/>
    <n v="2.41"/>
    <n v="37174.239999999998"/>
    <n v="12946.52"/>
    <n v="-24227.72"/>
    <n v="-0.65173410404624299"/>
  </r>
  <r>
    <s v="Central America"/>
    <s v="SAINT VINCENT AND THE GRENADINES"/>
    <s v="Clothes"/>
    <s v="Offline"/>
    <x v="0"/>
    <d v="2014-10-11T00:00:00"/>
    <s v="Oct"/>
    <n v="2014"/>
    <n v="628159463"/>
    <d v="2014-09-12T00:00:00"/>
    <n v="6"/>
    <s v=""/>
    <n v="5199"/>
    <n v="109.28"/>
    <n v="35.840000000000003"/>
    <n v="73.44"/>
    <n v="186332.16"/>
    <n v="381814.56"/>
    <n v="195482.4"/>
    <n v="1.0491071428571399"/>
  </r>
  <r>
    <s v="Central America"/>
    <s v="HAITI"/>
    <s v="Snacks"/>
    <s v="Online"/>
    <x v="2"/>
    <d v="2014-05-12T00:00:00"/>
    <s v="May"/>
    <n v="2014"/>
    <n v="795433604"/>
    <d v="2015-01-19T00:00:00"/>
    <n v="2"/>
    <n v="252"/>
    <n v="5335"/>
    <n v="152.58000000000001"/>
    <n v="97.44"/>
    <n v="55.14"/>
    <n v="519842.4"/>
    <n v="294171.90000000002"/>
    <n v="-225670.5"/>
    <n v="-0.43411330049261099"/>
  </r>
  <r>
    <s v="Europe"/>
    <s v="BULGARIA"/>
    <s v="Household"/>
    <s v="Online"/>
    <x v="1"/>
    <d v="2014-03-21T00:00:00"/>
    <s v="Mar"/>
    <n v="2014"/>
    <n v="129902875"/>
    <d v="2014-04-24T00:00:00"/>
    <n v="5"/>
    <n v="34"/>
    <n v="2"/>
    <n v="668.27"/>
    <n v="502.54"/>
    <n v="165.73"/>
    <n v="1005.08"/>
    <n v="331.46"/>
    <n v="-673.62"/>
    <n v="-0.67021530624427905"/>
  </r>
  <r>
    <s v="Australia/Oceania"/>
    <s v="SAMOA"/>
    <s v="Office Supplies"/>
    <s v="Offline"/>
    <x v="0"/>
    <d v="2011-09-17T00:00:00"/>
    <s v="Sep"/>
    <n v="2011"/>
    <n v="344116103"/>
    <d v="2011-10-23T00:00:00"/>
    <n v="1"/>
    <n v="36"/>
    <n v="457"/>
    <n v="651.21"/>
    <n v="524.96"/>
    <n v="126.25"/>
    <n v="239906.72"/>
    <n v="57696.25"/>
    <n v="-182210.47"/>
    <n v="-0.75950548613227697"/>
  </r>
  <r>
    <s v="Sub-Saharan Africa"/>
    <s v="EQUATORIAL GUINEA"/>
    <s v="Snacks"/>
    <s v="Online"/>
    <x v="0"/>
    <d v="2015-10-01T00:00:00"/>
    <s v="Oct"/>
    <n v="2015"/>
    <n v="970934617"/>
    <d v="2015-01-15T00:00:00"/>
    <n v="5"/>
    <s v=""/>
    <n v="9984"/>
    <n v="152.58000000000001"/>
    <n v="97.44"/>
    <n v="55.14"/>
    <n v="972840.95999999996"/>
    <n v="550517.76000000001"/>
    <n v="-422323.20000000001"/>
    <n v="-0.43411330049261099"/>
  </r>
  <r>
    <s v="Asia"/>
    <s v="PHILIPPINES"/>
    <s v="Cereal"/>
    <s v="Online"/>
    <x v="2"/>
    <d v="2013-02-12T00:00:00"/>
    <s v="Feb"/>
    <n v="2013"/>
    <n v="713532245"/>
    <d v="2014-03-01T00:00:00"/>
    <n v="7"/>
    <n v="382"/>
    <n v="8902"/>
    <n v="205.7"/>
    <n v="117.11"/>
    <n v="88.59"/>
    <n v="1042513.22"/>
    <n v="788628.18"/>
    <n v="-253885.04"/>
    <n v="-0.24353172231235601"/>
  </r>
  <r>
    <s v="Europe"/>
    <s v="SAN MARINO"/>
    <s v="Beverages"/>
    <s v="Offline"/>
    <x v="0"/>
    <d v="2014-10-05T00:00:00"/>
    <s v="Oct"/>
    <n v="2014"/>
    <n v="595395314"/>
    <d v="2014-05-30T00:00:00"/>
    <n v="6"/>
    <s v=""/>
    <n v="9559"/>
    <n v="47.45"/>
    <n v="31.79"/>
    <n v="15.66"/>
    <n v="303880.61"/>
    <n v="149693.94"/>
    <n v="-154186.67000000001"/>
    <n v="-0.50739226171752105"/>
  </r>
  <r>
    <s v="Central America"/>
    <s v="TRINIDAD AND TOBAGO"/>
    <s v="Cereal"/>
    <s v="Offline"/>
    <x v="2"/>
    <d v="2012-02-01T00:00:00"/>
    <s v="Feb"/>
    <n v="2012"/>
    <n v="810322654"/>
    <d v="2012-01-15T00:00:00"/>
    <n v="1"/>
    <s v=""/>
    <n v="1335"/>
    <n v="205.7"/>
    <n v="117.11"/>
    <n v="88.59"/>
    <n v="156341.85"/>
    <n v="118267.65"/>
    <n v="-38074.199999999997"/>
    <n v="-0.24353172231235601"/>
  </r>
  <r>
    <s v="Europe"/>
    <s v="DENMARK"/>
    <s v="Fruits"/>
    <s v="Online"/>
    <x v="2"/>
    <d v="2011-04-03T00:00:00"/>
    <s v="Apr"/>
    <n v="2011"/>
    <n v="272425591"/>
    <d v="2011-03-21T00:00:00"/>
    <n v="2"/>
    <s v=""/>
    <n v="5641"/>
    <n v="9.33"/>
    <n v="6.92"/>
    <n v="2.41"/>
    <n v="39035.72"/>
    <n v="13594.81"/>
    <n v="-25440.91"/>
    <n v="-0.65173410404624299"/>
  </r>
  <r>
    <s v="Central America"/>
    <s v="COSTA RICA"/>
    <s v="Cereal"/>
    <s v="Offline"/>
    <x v="2"/>
    <d v="2013-12-06T00:00:00"/>
    <s v="Dec"/>
    <n v="2013"/>
    <n v="666127955"/>
    <d v="2013-08-07T00:00:00"/>
    <n v="4"/>
    <s v=""/>
    <n v="920"/>
    <n v="205.7"/>
    <n v="117.11"/>
    <n v="88.59"/>
    <n v="107741.2"/>
    <n v="81502.8"/>
    <n v="-26238.400000000001"/>
    <n v="-0.24353172231235601"/>
  </r>
  <r>
    <s v="Europe"/>
    <s v="GERMANY"/>
    <s v="Baby Food"/>
    <s v="Offline"/>
    <x v="3"/>
    <d v="2013-11-27T00:00:00"/>
    <s v="Nov"/>
    <n v="2013"/>
    <n v="596166074"/>
    <d v="2014-01-13T00:00:00"/>
    <n v="2"/>
    <n v="47"/>
    <n v="7644"/>
    <n v="255.28"/>
    <n v="159.41999999999999"/>
    <n v="95.86"/>
    <n v="1218606.48"/>
    <n v="732753.84"/>
    <n v="-485852.64"/>
    <n v="-0.39869527035503699"/>
  </r>
  <r>
    <s v="Asia"/>
    <s v="INDIA"/>
    <s v="Personal Care"/>
    <s v="Offline"/>
    <x v="1"/>
    <d v="2012-06-23T00:00:00"/>
    <s v="Jun"/>
    <n v="2012"/>
    <n v="537588775"/>
    <d v="2012-07-19T00:00:00"/>
    <n v="5"/>
    <n v="26"/>
    <n v="3320"/>
    <n v="81.73"/>
    <n v="56.67"/>
    <n v="25.06"/>
    <n v="188144.4"/>
    <n v="83199.199999999997"/>
    <n v="-104945.2"/>
    <n v="-0.55779071819304704"/>
  </r>
  <r>
    <s v="Sub-Saharan Africa"/>
    <s v="SAO TOME AND PRINCIPE"/>
    <s v="Cereal"/>
    <s v="Offline"/>
    <x v="2"/>
    <d v="2010-02-28T00:00:00"/>
    <s v="Feb"/>
    <n v="2010"/>
    <n v="585757386"/>
    <d v="2010-03-23T00:00:00"/>
    <n v="3"/>
    <n v="23"/>
    <n v="7482"/>
    <n v="205.7"/>
    <n v="117.11"/>
    <n v="88.59"/>
    <n v="876217.02"/>
    <n v="662830.38"/>
    <n v="-213386.64"/>
    <n v="-0.24353172231235601"/>
  </r>
  <r>
    <s v="Europe"/>
    <s v="NETHERLANDS"/>
    <s v="Beverages"/>
    <s v="Offline"/>
    <x v="1"/>
    <d v="2012-10-18T00:00:00"/>
    <s v="Oct"/>
    <n v="2012"/>
    <n v="906345736"/>
    <d v="2012-11-21T00:00:00"/>
    <n v="4"/>
    <n v="34"/>
    <n v="6699"/>
    <n v="47.45"/>
    <n v="31.79"/>
    <n v="15.66"/>
    <n v="212961.21"/>
    <n v="104906.34"/>
    <n v="-108054.87"/>
    <n v="-0.50739226171752105"/>
  </r>
  <r>
    <s v="Europe"/>
    <s v="GERMANY"/>
    <s v="Cosmetics"/>
    <s v="Offline"/>
    <x v="0"/>
    <d v="2012-02-26T00:00:00"/>
    <s v="Feb"/>
    <n v="2012"/>
    <n v="385340154"/>
    <d v="2012-03-18T00:00:00"/>
    <n v="1"/>
    <n v="21"/>
    <n v="9569"/>
    <n v="437.2"/>
    <n v="263.33"/>
    <n v="173.87"/>
    <n v="2519804.77"/>
    <n v="1663762.03"/>
    <n v="-856042.74"/>
    <n v="-0.33972581931416901"/>
  </r>
  <r>
    <s v="Europe"/>
    <s v="SWEDEN"/>
    <s v="Cosmetics"/>
    <s v="Offline"/>
    <x v="3"/>
    <d v="2012-03-06T00:00:00"/>
    <s v="Mar"/>
    <n v="2012"/>
    <n v="679039466"/>
    <d v="2012-05-07T00:00:00"/>
    <n v="2"/>
    <n v="62"/>
    <n v="1723"/>
    <n v="437.2"/>
    <n v="263.33"/>
    <n v="173.87"/>
    <n v="453717.59"/>
    <n v="299578.01"/>
    <n v="-154139.57999999999"/>
    <n v="-0.33972581931416901"/>
  </r>
  <r>
    <s v="Sub-Saharan Africa"/>
    <s v="CAMEROON"/>
    <s v="Household"/>
    <s v="Offline"/>
    <x v="2"/>
    <d v="2011-04-13T00:00:00"/>
    <s v="Apr"/>
    <n v="2011"/>
    <n v="364055001"/>
    <d v="2011-05-13T00:00:00"/>
    <n v="6"/>
    <n v="30"/>
    <n v="820"/>
    <n v="668.27"/>
    <n v="502.54"/>
    <n v="165.73"/>
    <n v="412082.8"/>
    <n v="135898.6"/>
    <n v="-276184.2"/>
    <n v="-0.67021530624427905"/>
  </r>
  <r>
    <s v="Asia"/>
    <s v="TAJIKISTAN"/>
    <s v="Baby Food"/>
    <s v="Online"/>
    <x v="3"/>
    <d v="2011-06-04T00:00:00"/>
    <s v="Jun"/>
    <n v="2011"/>
    <n v="787310588"/>
    <d v="2011-04-21T00:00:00"/>
    <n v="5"/>
    <s v=""/>
    <n v="1554"/>
    <n v="255.28"/>
    <n v="159.41999999999999"/>
    <n v="95.86"/>
    <n v="247738.68"/>
    <n v="148966.44"/>
    <n v="-98772.24"/>
    <n v="-0.39869527035503699"/>
  </r>
  <r>
    <s v="Sub-Saharan Africa"/>
    <s v="SWAZILAND"/>
    <s v="Clothes"/>
    <s v="Online"/>
    <x v="3"/>
    <d v="2015-12-20T00:00:00"/>
    <s v="Dec"/>
    <n v="2015"/>
    <n v="216042554"/>
    <d v="2015-12-20T00:00:00"/>
    <n v="1"/>
    <n v="0"/>
    <n v="647"/>
    <n v="109.28"/>
    <n v="35.840000000000003"/>
    <n v="73.44"/>
    <n v="23188.48"/>
    <n v="47515.68"/>
    <n v="24327.200000000001"/>
    <n v="1.0491071428571399"/>
  </r>
  <r>
    <s v="Europe"/>
    <s v="SAN MARINO"/>
    <s v="Baby Food"/>
    <s v="Offline"/>
    <x v="2"/>
    <d v="2011-02-15T00:00:00"/>
    <s v="Feb"/>
    <n v="2011"/>
    <n v="587799727"/>
    <d v="2011-03-27T00:00:00"/>
    <n v="1"/>
    <n v="40"/>
    <n v="1856"/>
    <n v="255.28"/>
    <n v="159.41999999999999"/>
    <n v="95.86"/>
    <n v="295883.52000000002"/>
    <n v="177916.16"/>
    <n v="-117967.36"/>
    <n v="-0.39869527035503699"/>
  </r>
  <r>
    <s v="Middle East/North Africa"/>
    <s v="UNITED ARAB EMIRATES"/>
    <s v="Fruits"/>
    <s v="Online"/>
    <x v="2"/>
    <d v="2013-10-27T00:00:00"/>
    <s v="Oct"/>
    <n v="2013"/>
    <n v="760443437"/>
    <d v="2013-12-13T00:00:00"/>
    <n v="6"/>
    <n v="47"/>
    <n v="966"/>
    <n v="9.33"/>
    <n v="6.92"/>
    <n v="2.41"/>
    <n v="6684.72"/>
    <n v="2328.06"/>
    <n v="-4356.66"/>
    <n v="-0.65173410404624299"/>
  </r>
  <r>
    <s v="Asia"/>
    <s v="BANGLADESH"/>
    <s v="Office Supplies"/>
    <s v="Offline"/>
    <x v="0"/>
    <d v="2015-09-15T00:00:00"/>
    <s v="Sep"/>
    <n v="2015"/>
    <n v="562147510"/>
    <d v="2015-11-10T00:00:00"/>
    <n v="3"/>
    <n v="56"/>
    <n v="795"/>
    <n v="651.21"/>
    <n v="524.96"/>
    <n v="126.25"/>
    <n v="417343.2"/>
    <n v="100368.75"/>
    <n v="-316974.45"/>
    <n v="-0.75950548613227697"/>
  </r>
  <r>
    <s v="Europe"/>
    <s v="GEORGIA"/>
    <s v="Snacks"/>
    <s v="Offline"/>
    <x v="2"/>
    <d v="2017-01-22T00:00:00"/>
    <s v="Jan"/>
    <n v="2017"/>
    <n v="341398274"/>
    <d v="2017-07-03T00:00:00"/>
    <n v="2"/>
    <n v="162"/>
    <n v="6191"/>
    <n v="152.58000000000001"/>
    <n v="97.44"/>
    <n v="55.14"/>
    <n v="603251.04"/>
    <n v="341371.74"/>
    <n v="-261879.3"/>
    <n v="-0.43411330049261099"/>
  </r>
  <r>
    <s v="Europe"/>
    <s v="GREECE"/>
    <s v="Fruits"/>
    <s v="Offline"/>
    <x v="3"/>
    <d v="2015-06-14T00:00:00"/>
    <s v="Jun"/>
    <n v="2015"/>
    <n v="516994559"/>
    <d v="2015-06-20T00:00:00"/>
    <n v="7"/>
    <n v="6"/>
    <n v="9034"/>
    <n v="9.33"/>
    <n v="6.92"/>
    <n v="2.41"/>
    <n v="62515.28"/>
    <n v="21771.94"/>
    <n v="-40743.339999999997"/>
    <n v="-0.65173410404624299"/>
  </r>
  <r>
    <s v="Australia/Oceania"/>
    <s v="PAPUA NEW GUINEA"/>
    <s v="Beverages"/>
    <s v="Offline"/>
    <x v="1"/>
    <d v="2017-01-27T00:00:00"/>
    <s v="Jan"/>
    <n v="2017"/>
    <n v="228047692"/>
    <d v="2017-02-27T00:00:00"/>
    <n v="2"/>
    <n v="31"/>
    <n v="3235"/>
    <n v="47.45"/>
    <n v="31.79"/>
    <n v="15.66"/>
    <n v="102840.65"/>
    <n v="50660.1"/>
    <n v="-52180.55"/>
    <n v="-0.50739226171752105"/>
  </r>
  <r>
    <s v="Europe"/>
    <s v="SLOVENIA"/>
    <s v="Office Supplies"/>
    <s v="Online"/>
    <x v="3"/>
    <d v="2010-09-04T00:00:00"/>
    <s v="Sep"/>
    <n v="2010"/>
    <n v="483981502"/>
    <d v="2010-04-05T00:00:00"/>
    <n v="2"/>
    <s v=""/>
    <n v="9736"/>
    <n v="651.21"/>
    <n v="524.96"/>
    <n v="126.25"/>
    <n v="5111010.5599999996"/>
    <n v="1229170"/>
    <n v="-3881840.56"/>
    <n v="-0.75950548613227697"/>
  </r>
  <r>
    <s v="Middle East/North Africa"/>
    <s v="AZERBAIJAN"/>
    <s v="Clothes"/>
    <s v="Offline"/>
    <x v="0"/>
    <d v="2014-09-22T00:00:00"/>
    <s v="Sep"/>
    <n v="2014"/>
    <n v="114532315"/>
    <d v="2014-09-30T00:00:00"/>
    <n v="3"/>
    <n v="8"/>
    <n v="1512"/>
    <n v="109.28"/>
    <n v="35.840000000000003"/>
    <n v="73.44"/>
    <n v="54190.080000000002"/>
    <n v="111041.28"/>
    <n v="56851.199999999997"/>
    <n v="1.0491071428571399"/>
  </r>
  <r>
    <s v="Central America"/>
    <s v="BARBADOS"/>
    <s v="Fruits"/>
    <s v="Offline"/>
    <x v="3"/>
    <d v="2017-11-02T00:00:00"/>
    <s v="Nov"/>
    <n v="2017"/>
    <n v="719748961"/>
    <d v="2017-03-23T00:00:00"/>
    <n v="5"/>
    <s v=""/>
    <n v="8567"/>
    <n v="9.33"/>
    <n v="6.92"/>
    <n v="2.41"/>
    <n v="59283.64"/>
    <n v="20646.47"/>
    <n v="-38637.17"/>
    <n v="-0.65173410404624299"/>
  </r>
  <r>
    <s v="Middle East/North Africa"/>
    <s v="OMAN"/>
    <s v="Cereal"/>
    <s v="Online"/>
    <x v="3"/>
    <d v="2012-03-10T00:00:00"/>
    <s v="Mar"/>
    <n v="2012"/>
    <n v="819992768"/>
    <d v="2012-11-13T00:00:00"/>
    <n v="3"/>
    <n v="248"/>
    <n v="2937"/>
    <n v="205.7"/>
    <n v="117.11"/>
    <n v="88.59"/>
    <n v="343952.07"/>
    <n v="260188.83"/>
    <n v="-83763.240000000005"/>
    <n v="-0.24353172231235601"/>
  </r>
  <r>
    <s v="Asia"/>
    <s v="BHUTAN"/>
    <s v="Cosmetics"/>
    <s v="Offline"/>
    <x v="1"/>
    <d v="2016-12-18T00:00:00"/>
    <s v="Dec"/>
    <n v="2016"/>
    <n v="805937564"/>
    <d v="2017-07-01T00:00:00"/>
    <n v="7"/>
    <n v="195"/>
    <n v="3690"/>
    <n v="437.2"/>
    <n v="263.33"/>
    <n v="173.87"/>
    <n v="971687.7"/>
    <n v="641580.30000000005"/>
    <n v="-330107.40000000002"/>
    <n v="-0.33972581931416901"/>
  </r>
  <r>
    <s v="Sub-Saharan Africa"/>
    <s v="CHAD"/>
    <s v="Personal Care"/>
    <s v="Online"/>
    <x v="1"/>
    <d v="2015-10-27T00:00:00"/>
    <s v="Oct"/>
    <n v="2015"/>
    <n v="688569676"/>
    <d v="2015-10-29T00:00:00"/>
    <n v="5"/>
    <n v="2"/>
    <n v="1924"/>
    <n v="81.73"/>
    <n v="56.67"/>
    <n v="25.06"/>
    <n v="109033.08"/>
    <n v="48215.44"/>
    <n v="-60817.64"/>
    <n v="-0.55779071819304704"/>
  </r>
  <r>
    <s v="Europe"/>
    <s v="SLOVAKIA"/>
    <s v="Cosmetics"/>
    <s v="Online"/>
    <x v="3"/>
    <d v="2015-05-30T00:00:00"/>
    <s v="May"/>
    <n v="2015"/>
    <n v="549187934"/>
    <d v="2015-07-17T00:00:00"/>
    <n v="6"/>
    <n v="48"/>
    <n v="5769"/>
    <n v="437.2"/>
    <n v="263.33"/>
    <n v="173.87"/>
    <n v="1519150.77"/>
    <n v="1003056.03"/>
    <n v="-516094.74"/>
    <n v="-0.33972581931416901"/>
  </r>
  <r>
    <s v="Europe"/>
    <s v="MACEDONIA"/>
    <s v="Clothes"/>
    <s v="Online"/>
    <x v="0"/>
    <d v="2015-04-22T00:00:00"/>
    <s v="Apr"/>
    <n v="2015"/>
    <n v="989403665"/>
    <d v="2015-05-25T00:00:00"/>
    <n v="2"/>
    <n v="33"/>
    <n v="5386"/>
    <n v="109.28"/>
    <n v="35.840000000000003"/>
    <n v="73.44"/>
    <n v="193034.23999999999"/>
    <n v="395547.84"/>
    <n v="202513.6"/>
    <n v="1.0491071428571399"/>
  </r>
  <r>
    <s v="Australia/Oceania"/>
    <s v="FEDERATED STATES OF MICRONESIA"/>
    <s v="Baby Food"/>
    <s v="Online"/>
    <x v="1"/>
    <d v="2012-11-05T00:00:00"/>
    <s v="Nov"/>
    <n v="2012"/>
    <n v="881140697"/>
    <d v="2012-05-29T00:00:00"/>
    <n v="3"/>
    <s v=""/>
    <n v="7968"/>
    <n v="255.28"/>
    <n v="159.41999999999999"/>
    <n v="95.86"/>
    <n v="1270258.56"/>
    <n v="763812.48"/>
    <n v="-506446.08000000002"/>
    <n v="-0.39869527035503699"/>
  </r>
  <r>
    <s v="Europe"/>
    <s v="LITHUANIA"/>
    <s v="Household"/>
    <s v="Online"/>
    <x v="3"/>
    <d v="2012-01-25T00:00:00"/>
    <s v="Jan"/>
    <n v="2012"/>
    <n v="516635358"/>
    <d v="2012-02-26T00:00:00"/>
    <n v="1"/>
    <n v="32"/>
    <n v="2738"/>
    <n v="668.27"/>
    <n v="502.54"/>
    <n v="165.73"/>
    <n v="1375954.52"/>
    <n v="453768.74"/>
    <n v="-922185.78"/>
    <n v="-0.67021530624427905"/>
  </r>
  <r>
    <s v="North America"/>
    <s v="UNITED STATES OF AMERICA"/>
    <s v="Fruits"/>
    <s v="Online"/>
    <x v="0"/>
    <d v="2017-12-03T00:00:00"/>
    <s v="Dec"/>
    <n v="2017"/>
    <n v="258436477"/>
    <d v="2017-04-20T00:00:00"/>
    <n v="5"/>
    <s v=""/>
    <n v="5951"/>
    <n v="9.33"/>
    <n v="6.92"/>
    <n v="2.41"/>
    <n v="41180.92"/>
    <n v="14341.91"/>
    <n v="-26839.01"/>
    <n v="-0.65173410404624299"/>
  </r>
  <r>
    <s v="Australia/Oceania"/>
    <s v="SAMOA"/>
    <s v="Fruits"/>
    <s v="Offline"/>
    <x v="1"/>
    <d v="2016-07-06T00:00:00"/>
    <s v="Jul"/>
    <n v="2016"/>
    <n v="989405381"/>
    <d v="2016-06-22T00:00:00"/>
    <n v="4"/>
    <s v=""/>
    <n v="5894"/>
    <n v="9.33"/>
    <n v="6.92"/>
    <n v="2.41"/>
    <n v="40786.480000000003"/>
    <n v="14204.54"/>
    <n v="-26581.94"/>
    <n v="-0.65173410404624299"/>
  </r>
  <r>
    <s v="Sub-Saharan Africa"/>
    <s v="REPUBLIC OF THE CONGO"/>
    <s v="Cosmetics"/>
    <s v="Offline"/>
    <x v="0"/>
    <d v="2010-11-23T00:00:00"/>
    <s v="Nov"/>
    <n v="2010"/>
    <n v="962715899"/>
    <d v="2010-12-21T00:00:00"/>
    <n v="3"/>
    <n v="28"/>
    <n v="7883"/>
    <n v="437.2"/>
    <n v="263.33"/>
    <n v="173.87"/>
    <n v="2075830.39"/>
    <n v="1370617.21"/>
    <n v="-705213.18"/>
    <n v="-0.33972581931416901"/>
  </r>
  <r>
    <s v="Sub-Saharan Africa"/>
    <s v="BOTSWANA"/>
    <s v="Cosmetics"/>
    <s v="Offline"/>
    <x v="1"/>
    <d v="2010-04-30T00:00:00"/>
    <s v="Apr"/>
    <n v="2010"/>
    <n v="751854360"/>
    <d v="2010-07-05T00:00:00"/>
    <n v="2"/>
    <n v="66"/>
    <n v="9268"/>
    <n v="437.2"/>
    <n v="263.33"/>
    <n v="173.87"/>
    <n v="2440542.44"/>
    <n v="1611427.16"/>
    <n v="-829115.28"/>
    <n v="-0.33972581931416901"/>
  </r>
  <r>
    <s v="Asia"/>
    <s v="UZBEKISTAN"/>
    <s v="Household"/>
    <s v="Online"/>
    <x v="3"/>
    <d v="2014-11-03T00:00:00"/>
    <s v="Nov"/>
    <n v="2014"/>
    <n v="100619590"/>
    <d v="2014-03-31T00:00:00"/>
    <n v="2"/>
    <s v=""/>
    <n v="4427"/>
    <n v="668.27"/>
    <n v="502.54"/>
    <n v="165.73"/>
    <n v="2224744.58"/>
    <n v="733686.71"/>
    <n v="-1491057.87"/>
    <n v="-0.67021530624427905"/>
  </r>
  <r>
    <s v="Europe"/>
    <s v="BELARUS"/>
    <s v="Clothes"/>
    <s v="Offline"/>
    <x v="0"/>
    <d v="2015-08-06T00:00:00"/>
    <s v="Aug"/>
    <n v="2015"/>
    <n v="173122918"/>
    <d v="2015-07-25T00:00:00"/>
    <n v="7"/>
    <s v=""/>
    <n v="9773"/>
    <n v="109.28"/>
    <n v="35.840000000000003"/>
    <n v="73.44"/>
    <n v="350264.32000000001"/>
    <n v="717729.12"/>
    <n v="367464.8"/>
    <n v="1.0491071428571399"/>
  </r>
  <r>
    <s v="Sub-Saharan Africa"/>
    <s v="COTE D'IVOIRE"/>
    <s v="Household"/>
    <s v="Offline"/>
    <x v="1"/>
    <d v="2011-09-11T00:00:00"/>
    <s v="Sep"/>
    <n v="2011"/>
    <n v="403788173"/>
    <d v="2011-11-16T00:00:00"/>
    <n v="4"/>
    <n v="66"/>
    <n v="8748"/>
    <n v="668.27"/>
    <n v="502.54"/>
    <n v="165.73"/>
    <n v="4396219.92"/>
    <n v="1449806.04"/>
    <n v="-2946413.88"/>
    <n v="-0.67021530624427905"/>
  </r>
  <r>
    <s v="Sub-Saharan Africa"/>
    <s v="TOGO"/>
    <s v="Fruits"/>
    <s v="Online"/>
    <x v="0"/>
    <d v="2017-06-19T00:00:00"/>
    <s v="Jun"/>
    <n v="2017"/>
    <n v="747351682"/>
    <d v="2017-07-24T00:00:00"/>
    <n v="2"/>
    <n v="35"/>
    <n v="6825"/>
    <n v="9.33"/>
    <n v="6.92"/>
    <n v="2.41"/>
    <n v="47229"/>
    <n v="16448.25"/>
    <n v="-30780.75"/>
    <n v="-0.65173410404624299"/>
  </r>
  <r>
    <s v="Sub-Saharan Africa"/>
    <s v="BENIN"/>
    <s v="Household"/>
    <s v="Online"/>
    <x v="3"/>
    <d v="2013-05-04T00:00:00"/>
    <s v="May"/>
    <n v="2013"/>
    <n v="328862273"/>
    <d v="2013-05-24T00:00:00"/>
    <n v="6"/>
    <n v="20"/>
    <n v="6510"/>
    <n v="668.27"/>
    <n v="502.54"/>
    <n v="165.73"/>
    <n v="3271535.4"/>
    <n v="1078902.3"/>
    <n v="-2192633.1"/>
    <n v="-0.67021530624427905"/>
  </r>
  <r>
    <s v="Sub-Saharan Africa"/>
    <s v="KENYA"/>
    <s v="Personal Care"/>
    <s v="Online"/>
    <x v="0"/>
    <d v="2011-07-08T00:00:00"/>
    <s v="Jul"/>
    <n v="2011"/>
    <n v="593681275"/>
    <d v="2011-11-09T00:00:00"/>
    <n v="4"/>
    <n v="124"/>
    <n v="2337"/>
    <n v="81.73"/>
    <n v="56.67"/>
    <n v="25.06"/>
    <n v="132437.79"/>
    <n v="58565.22"/>
    <n v="-73872.570000000007"/>
    <n v="-0.55779071819304704"/>
  </r>
  <r>
    <s v="Europe"/>
    <s v="IRELAND"/>
    <s v="Beverages"/>
    <s v="Online"/>
    <x v="1"/>
    <d v="2014-07-14T00:00:00"/>
    <s v="Jul"/>
    <n v="2014"/>
    <n v="357482516"/>
    <d v="2014-07-28T00:00:00"/>
    <n v="2"/>
    <n v="14"/>
    <n v="5875"/>
    <n v="47.45"/>
    <n v="31.79"/>
    <n v="15.66"/>
    <n v="186766.25"/>
    <n v="92002.5"/>
    <n v="-94763.75"/>
    <n v="-0.50739226171752105"/>
  </r>
  <r>
    <s v="Europe"/>
    <s v="SLOVENIA"/>
    <s v="Fruits"/>
    <s v="Online"/>
    <x v="2"/>
    <d v="2010-01-18T00:00:00"/>
    <s v="Jan"/>
    <n v="2010"/>
    <n v="756252324"/>
    <d v="2010-09-02T00:00:00"/>
    <n v="5"/>
    <n v="227"/>
    <n v="723"/>
    <n v="9.33"/>
    <n v="6.92"/>
    <n v="2.41"/>
    <n v="5003.16"/>
    <n v="1742.43"/>
    <n v="-3260.73"/>
    <n v="-0.65173410404624299"/>
  </r>
  <r>
    <s v="North America"/>
    <s v="UNITED STATES OF AMERICA"/>
    <s v="Office Supplies"/>
    <s v="Online"/>
    <x v="0"/>
    <d v="2013-10-09T00:00:00"/>
    <s v="Oct"/>
    <n v="2013"/>
    <n v="296289527"/>
    <d v="2013-10-14T00:00:00"/>
    <n v="2"/>
    <n v="5"/>
    <n v="7510"/>
    <n v="651.21"/>
    <n v="524.96"/>
    <n v="126.25"/>
    <n v="3942449.6"/>
    <n v="948137.5"/>
    <n v="-2994312.1"/>
    <n v="-0.75950548613227697"/>
  </r>
  <r>
    <s v="Sub-Saharan Africa"/>
    <s v="RWANDA"/>
    <s v="Snacks"/>
    <s v="Online"/>
    <x v="0"/>
    <d v="2011-10-14T00:00:00"/>
    <s v="Oct"/>
    <n v="2011"/>
    <n v="704205453"/>
    <d v="2011-11-20T00:00:00"/>
    <n v="1"/>
    <n v="37"/>
    <n v="8897"/>
    <n v="152.58000000000001"/>
    <n v="97.44"/>
    <n v="55.14"/>
    <n v="866923.68"/>
    <n v="490580.58"/>
    <n v="-376343.1"/>
    <n v="-0.43411330049261099"/>
  </r>
  <r>
    <s v="Asia"/>
    <s v="MYANMAR"/>
    <s v="Cereal"/>
    <s v="Offline"/>
    <x v="0"/>
    <d v="2010-08-25T00:00:00"/>
    <s v="Aug"/>
    <n v="2010"/>
    <n v="176923930"/>
    <d v="2010-08-30T00:00:00"/>
    <n v="2"/>
    <n v="5"/>
    <n v="4577"/>
    <n v="205.7"/>
    <n v="117.11"/>
    <n v="88.59"/>
    <n v="536012.47"/>
    <n v="405476.43"/>
    <n v="-130536.04"/>
    <n v="-0.24353172231235601"/>
  </r>
  <r>
    <s v="Sub-Saharan Africa"/>
    <s v="SOUTH AFRICA"/>
    <s v="Vegetables"/>
    <s v="Online"/>
    <x v="0"/>
    <d v="2010-02-02T00:00:00"/>
    <s v="Feb"/>
    <n v="2010"/>
    <n v="131681287"/>
    <d v="2010-02-03T00:00:00"/>
    <n v="4"/>
    <n v="1"/>
    <n v="6274"/>
    <n v="154.06"/>
    <n v="90.93"/>
    <n v="63.13"/>
    <n v="570494.81999999995"/>
    <n v="396077.62"/>
    <n v="-174417.2"/>
    <n v="-0.30572968217309998"/>
  </r>
  <r>
    <s v="Middle East/North Africa"/>
    <s v="IRAQ"/>
    <s v="Fruits"/>
    <s v="Online"/>
    <x v="1"/>
    <d v="2014-11-10T00:00:00"/>
    <s v="Nov"/>
    <n v="2014"/>
    <n v="256026351"/>
    <d v="2014-11-13T00:00:00"/>
    <n v="5"/>
    <n v="3"/>
    <n v="2742"/>
    <n v="9.33"/>
    <n v="6.92"/>
    <n v="2.41"/>
    <n v="18974.64"/>
    <n v="6608.22"/>
    <n v="-12366.42"/>
    <n v="-0.65173410404624299"/>
  </r>
  <r>
    <s v="Sub-Saharan Africa"/>
    <s v="SUDAN"/>
    <s v="Snacks"/>
    <s v="Offline"/>
    <x v="2"/>
    <d v="2015-04-16T00:00:00"/>
    <s v="Apr"/>
    <n v="2015"/>
    <n v="757820451"/>
    <d v="2015-04-26T00:00:00"/>
    <n v="1"/>
    <n v="10"/>
    <n v="4767"/>
    <n v="152.58000000000001"/>
    <n v="97.44"/>
    <n v="55.14"/>
    <n v="464496.48"/>
    <n v="262852.38"/>
    <n v="-201644.1"/>
    <n v="-0.43411330049261099"/>
  </r>
  <r>
    <s v="Middle East/North Africa"/>
    <s v="TUNISIA"/>
    <s v="Vegetables"/>
    <s v="Offline"/>
    <x v="3"/>
    <d v="2014-08-19T00:00:00"/>
    <s v="Aug"/>
    <n v="2014"/>
    <n v="115237414"/>
    <d v="2014-09-27T00:00:00"/>
    <n v="7"/>
    <n v="39"/>
    <n v="167"/>
    <n v="154.06"/>
    <n v="90.93"/>
    <n v="63.13"/>
    <n v="15185.31"/>
    <n v="10542.71"/>
    <n v="-4642.6000000000004"/>
    <n v="-0.30572968217309998"/>
  </r>
  <r>
    <s v="Europe"/>
    <s v="MONACO"/>
    <s v="Clothes"/>
    <s v="Offline"/>
    <x v="3"/>
    <d v="2016-11-16T00:00:00"/>
    <s v="Nov"/>
    <n v="2016"/>
    <n v="926763570"/>
    <d v="2016-11-25T00:00:00"/>
    <n v="6"/>
    <n v="9"/>
    <n v="8790"/>
    <n v="109.28"/>
    <n v="35.840000000000003"/>
    <n v="73.44"/>
    <n v="315033.59999999998"/>
    <n v="645537.6"/>
    <n v="330504"/>
    <n v="1.0491071428571399"/>
  </r>
  <r>
    <s v="Australia/Oceania"/>
    <s v="SAMOA"/>
    <s v="Fruits"/>
    <s v="Online"/>
    <x v="3"/>
    <d v="2015-10-21T00:00:00"/>
    <s v="Oct"/>
    <n v="2015"/>
    <n v="461197745"/>
    <d v="2015-10-24T00:00:00"/>
    <n v="7"/>
    <n v="3"/>
    <n v="7517"/>
    <n v="9.33"/>
    <n v="6.92"/>
    <n v="2.41"/>
    <n v="52017.64"/>
    <n v="18115.97"/>
    <n v="-33901.67"/>
    <n v="-0.65173410404624299"/>
  </r>
  <r>
    <s v="Europe"/>
    <s v="CROATIA"/>
    <s v="Household"/>
    <s v="Online"/>
    <x v="0"/>
    <d v="2013-10-28T00:00:00"/>
    <s v="Oct"/>
    <n v="2013"/>
    <n v="107651269"/>
    <d v="2013-11-11T00:00:00"/>
    <n v="2"/>
    <n v="14"/>
    <n v="5258"/>
    <n v="668.27"/>
    <n v="502.54"/>
    <n v="165.73"/>
    <n v="2642355.3199999998"/>
    <n v="871408.34"/>
    <n v="-1770946.98"/>
    <n v="-0.67021530624427905"/>
  </r>
  <r>
    <s v="Europe"/>
    <s v="ANDORRA"/>
    <s v="Beverages"/>
    <s v="Online"/>
    <x v="3"/>
    <d v="2010-08-19T00:00:00"/>
    <s v="Aug"/>
    <n v="2010"/>
    <n v="425547969"/>
    <d v="2010-11-09T00:00:00"/>
    <n v="3"/>
    <n v="82"/>
    <n v="7955"/>
    <n v="47.45"/>
    <n v="31.79"/>
    <n v="15.66"/>
    <n v="252889.45"/>
    <n v="124575.3"/>
    <n v="-128314.15"/>
    <n v="-0.50739226171752105"/>
  </r>
  <r>
    <s v="Central America"/>
    <s v="CUBA"/>
    <s v="Household"/>
    <s v="Offline"/>
    <x v="1"/>
    <d v="2014-07-22T00:00:00"/>
    <s v="Jul"/>
    <n v="2014"/>
    <n v="694624173"/>
    <d v="2014-08-16T00:00:00"/>
    <n v="7"/>
    <n v="25"/>
    <n v="3584"/>
    <n v="668.27"/>
    <n v="502.54"/>
    <n v="165.73"/>
    <n v="1801103.3600000001"/>
    <n v="593976.31999999995"/>
    <n v="-1207127.04"/>
    <n v="-0.67021530624427905"/>
  </r>
  <r>
    <s v="Europe"/>
    <s v="ESTONIA"/>
    <s v="Clothes"/>
    <s v="Offline"/>
    <x v="2"/>
    <d v="2016-01-24T00:00:00"/>
    <s v="Jan"/>
    <n v="2016"/>
    <n v="264928710"/>
    <d v="2016-01-27T00:00:00"/>
    <n v="4"/>
    <n v="3"/>
    <n v="7147"/>
    <n v="109.28"/>
    <n v="35.840000000000003"/>
    <n v="73.44"/>
    <n v="256148.48000000001"/>
    <n v="524875.68000000005"/>
    <n v="268727.2"/>
    <n v="1.0491071428571399"/>
  </r>
  <r>
    <s v="North America"/>
    <s v="GREENLAND"/>
    <s v="Household"/>
    <s v="Online"/>
    <x v="0"/>
    <d v="2014-03-04T00:00:00"/>
    <s v="Mar"/>
    <n v="2014"/>
    <n v="806822907"/>
    <d v="2014-08-04T00:00:00"/>
    <n v="2"/>
    <n v="153"/>
    <n v="5683"/>
    <n v="668.27"/>
    <n v="502.54"/>
    <n v="165.73"/>
    <n v="2855934.82"/>
    <n v="941843.59"/>
    <n v="-1914091.23"/>
    <n v="-0.67021530624427905"/>
  </r>
  <r>
    <s v="Central America"/>
    <s v="COSTA RICA"/>
    <s v="Cereal"/>
    <s v="Offline"/>
    <x v="1"/>
    <d v="2013-01-29T00:00:00"/>
    <s v="Jan"/>
    <n v="2013"/>
    <n v="460980594"/>
    <d v="2013-02-13T00:00:00"/>
    <n v="4"/>
    <n v="15"/>
    <n v="3257"/>
    <n v="205.7"/>
    <n v="117.11"/>
    <n v="88.59"/>
    <n v="381427.27"/>
    <n v="288537.63"/>
    <n v="-92889.640000000101"/>
    <n v="-0.24353172231235601"/>
  </r>
  <r>
    <s v="Sub-Saharan Africa"/>
    <s v="COTE D'IVOIRE"/>
    <s v="Vegetables"/>
    <s v="Online"/>
    <x v="3"/>
    <d v="2017-07-24T00:00:00"/>
    <s v="Jul"/>
    <n v="2017"/>
    <n v="588388097"/>
    <d v="2017-08-25T00:00:00"/>
    <n v="6"/>
    <n v="32"/>
    <n v="5968"/>
    <n v="154.06"/>
    <n v="90.93"/>
    <n v="63.13"/>
    <n v="542670.24"/>
    <n v="376759.84"/>
    <n v="-165910.39999999999"/>
    <n v="-0.30572968217309998"/>
  </r>
  <r>
    <s v="Sub-Saharan Africa"/>
    <s v="BENIN"/>
    <s v="Beverages"/>
    <s v="Offline"/>
    <x v="2"/>
    <d v="2014-05-11T00:00:00"/>
    <s v="May"/>
    <n v="2014"/>
    <n v="820344245"/>
    <d v="2014-12-16T00:00:00"/>
    <n v="3"/>
    <n v="219"/>
    <n v="6947"/>
    <n v="47.45"/>
    <n v="31.79"/>
    <n v="15.66"/>
    <n v="220845.13"/>
    <n v="108790.02"/>
    <n v="-112055.11"/>
    <n v="-0.50739226171752105"/>
  </r>
  <r>
    <s v="Australia/Oceania"/>
    <s v="NEW ZEALAND"/>
    <s v="Baby Food"/>
    <s v="Online"/>
    <x v="2"/>
    <d v="2015-11-14T00:00:00"/>
    <s v="Nov"/>
    <n v="2015"/>
    <n v="408460366"/>
    <d v="2015-12-27T00:00:00"/>
    <n v="1"/>
    <n v="43"/>
    <n v="1354"/>
    <n v="255.28"/>
    <n v="159.41999999999999"/>
    <n v="95.86"/>
    <n v="215854.68"/>
    <n v="129794.44"/>
    <n v="-86060.24"/>
    <n v="-0.39869527035503699"/>
  </r>
  <r>
    <s v="North America"/>
    <s v="UNITED STATES OF AMERICA"/>
    <s v="Baby Food"/>
    <s v="Offline"/>
    <x v="3"/>
    <d v="2013-12-09T00:00:00"/>
    <s v="Dec"/>
    <n v="2013"/>
    <n v="474660289"/>
    <d v="2013-06-10T00:00:00"/>
    <n v="2"/>
    <s v=""/>
    <n v="1382"/>
    <n v="255.28"/>
    <n v="159.41999999999999"/>
    <n v="95.86"/>
    <n v="220318.44"/>
    <n v="132478.51999999999"/>
    <n v="-87839.92"/>
    <n v="-0.39869527035503699"/>
  </r>
  <r>
    <s v="Europe"/>
    <s v="ANDORRA"/>
    <s v="Beverages"/>
    <s v="Offline"/>
    <x v="2"/>
    <d v="2010-01-13T00:00:00"/>
    <s v="Jan"/>
    <n v="2010"/>
    <n v="861180341"/>
    <d v="2010-02-20T00:00:00"/>
    <n v="7"/>
    <n v="38"/>
    <n v="1255"/>
    <n v="47.45"/>
    <n v="31.79"/>
    <n v="15.66"/>
    <n v="39896.449999999997"/>
    <n v="19653.3"/>
    <n v="-20243.150000000001"/>
    <n v="-0.50739226171752105"/>
  </r>
  <r>
    <s v="Europe"/>
    <s v="IRELAND"/>
    <s v="Beverages"/>
    <s v="Offline"/>
    <x v="0"/>
    <d v="2011-10-06T00:00:00"/>
    <s v="Oct"/>
    <n v="2011"/>
    <n v="580569350"/>
    <d v="2011-03-07T00:00:00"/>
    <n v="2"/>
    <s v=""/>
    <n v="2227"/>
    <n v="47.45"/>
    <n v="31.79"/>
    <n v="15.66"/>
    <n v="70796.33"/>
    <n v="34874.82"/>
    <n v="-35921.51"/>
    <n v="-0.50739226171752105"/>
  </r>
  <r>
    <s v="Australia/Oceania"/>
    <s v="TONGA"/>
    <s v="Beverages"/>
    <s v="Offline"/>
    <x v="0"/>
    <d v="2010-05-21T00:00:00"/>
    <s v="May"/>
    <n v="2010"/>
    <n v="965688645"/>
    <d v="2010-06-23T00:00:00"/>
    <n v="4"/>
    <n v="33"/>
    <n v="7585"/>
    <n v="47.45"/>
    <n v="31.79"/>
    <n v="15.66"/>
    <n v="241127.15"/>
    <n v="118781.1"/>
    <n v="-122346.05"/>
    <n v="-0.50739226171752105"/>
  </r>
  <r>
    <s v="Central America"/>
    <s v="GRENADA"/>
    <s v="Beverages"/>
    <s v="Offline"/>
    <x v="1"/>
    <d v="2011-10-10T00:00:00"/>
    <s v="Oct"/>
    <n v="2011"/>
    <n v="719712054"/>
    <d v="2011-10-17T00:00:00"/>
    <n v="2"/>
    <n v="7"/>
    <n v="7645"/>
    <n v="47.45"/>
    <n v="31.79"/>
    <n v="15.66"/>
    <n v="243034.55"/>
    <n v="119720.7"/>
    <n v="-123313.85"/>
    <n v="-0.50739226171752105"/>
  </r>
  <r>
    <s v="Central America"/>
    <s v="PANAMA"/>
    <s v="Household"/>
    <s v="Online"/>
    <x v="2"/>
    <d v="2013-12-28T00:00:00"/>
    <s v="Dec"/>
    <n v="2013"/>
    <n v="866125905"/>
    <d v="2013-12-29T00:00:00"/>
    <n v="1"/>
    <n v="1"/>
    <n v="4757"/>
    <n v="668.27"/>
    <n v="502.54"/>
    <n v="165.73"/>
    <n v="2390582.7799999998"/>
    <n v="788377.61"/>
    <n v="-1602205.17"/>
    <n v="-0.67021530624427905"/>
  </r>
  <r>
    <s v="Sub-Saharan Africa"/>
    <s v="SOUTH SUDAN"/>
    <s v="Cereal"/>
    <s v="Offline"/>
    <x v="0"/>
    <d v="2012-09-17T00:00:00"/>
    <s v="Sep"/>
    <n v="2012"/>
    <n v="698729026"/>
    <d v="2012-09-25T00:00:00"/>
    <n v="3"/>
    <n v="8"/>
    <n v="8301"/>
    <n v="205.7"/>
    <n v="117.11"/>
    <n v="88.59"/>
    <n v="972130.11"/>
    <n v="735385.59"/>
    <n v="-236744.52"/>
    <n v="-0.24353172231235601"/>
  </r>
  <r>
    <s v="Asia"/>
    <s v="CHINA"/>
    <s v="Household"/>
    <s v="Online"/>
    <x v="2"/>
    <d v="2012-03-29T00:00:00"/>
    <s v="Mar"/>
    <n v="2012"/>
    <n v="931632745"/>
    <d v="2012-02-05T00:00:00"/>
    <n v="1"/>
    <s v=""/>
    <n v="9687"/>
    <n v="668.27"/>
    <n v="502.54"/>
    <n v="165.73"/>
    <n v="4868104.9800000004"/>
    <n v="1605426.51"/>
    <n v="-3262678.47"/>
    <n v="-0.67021530624427905"/>
  </r>
  <r>
    <s v="Asia"/>
    <s v="VIETNAM"/>
    <s v="Cereal"/>
    <s v="Offline"/>
    <x v="3"/>
    <d v="2014-03-03T00:00:00"/>
    <s v="Mar"/>
    <n v="2014"/>
    <n v="549260890"/>
    <d v="2014-03-25T00:00:00"/>
    <n v="3"/>
    <n v="22"/>
    <n v="7358"/>
    <n v="205.7"/>
    <n v="117.11"/>
    <n v="88.59"/>
    <n v="861695.38"/>
    <n v="651845.22"/>
    <n v="-209850.16"/>
    <n v="-0.24353172231235601"/>
  </r>
  <r>
    <s v="Middle East/North Africa"/>
    <s v="LIBYA"/>
    <s v="Beverages"/>
    <s v="Online"/>
    <x v="1"/>
    <d v="2013-07-27T00:00:00"/>
    <s v="Jul"/>
    <n v="2013"/>
    <n v="856349790"/>
    <d v="2013-08-26T00:00:00"/>
    <n v="2"/>
    <n v="30"/>
    <n v="1788"/>
    <n v="47.45"/>
    <n v="31.79"/>
    <n v="15.66"/>
    <n v="56840.52"/>
    <n v="28000.080000000002"/>
    <n v="-28840.44"/>
    <n v="-0.50739226171752105"/>
  </r>
  <r>
    <s v="Central America"/>
    <s v="BELIZE"/>
    <s v="Personal Care"/>
    <s v="Offline"/>
    <x v="3"/>
    <d v="2010-05-17T00:00:00"/>
    <s v="May"/>
    <n v="2010"/>
    <n v="527948272"/>
    <d v="2010-05-21T00:00:00"/>
    <n v="6"/>
    <n v="4"/>
    <n v="481"/>
    <n v="81.73"/>
    <n v="56.67"/>
    <n v="25.06"/>
    <n v="27258.27"/>
    <n v="12053.86"/>
    <n v="-15204.41"/>
    <n v="-0.55779071819304704"/>
  </r>
  <r>
    <s v="Europe"/>
    <s v="SERBIA"/>
    <s v="Vegetables"/>
    <s v="Offline"/>
    <x v="0"/>
    <d v="2013-02-25T00:00:00"/>
    <s v="Feb"/>
    <n v="2013"/>
    <n v="559417665"/>
    <d v="2013-02-28T00:00:00"/>
    <n v="5"/>
    <n v="3"/>
    <n v="2973"/>
    <n v="154.06"/>
    <n v="90.93"/>
    <n v="63.13"/>
    <n v="270334.89"/>
    <n v="187685.49"/>
    <n v="-82649.399999999994"/>
    <n v="-0.30572968217309998"/>
  </r>
  <r>
    <s v="Central America"/>
    <s v="CUBA"/>
    <s v="Household"/>
    <s v="Online"/>
    <x v="1"/>
    <d v="2012-08-08T00:00:00"/>
    <s v="Aug"/>
    <n v="2012"/>
    <n v="216431796"/>
    <d v="2012-03-09T00:00:00"/>
    <n v="6"/>
    <s v=""/>
    <n v="5833"/>
    <n v="668.27"/>
    <n v="502.54"/>
    <n v="165.73"/>
    <n v="2931315.82"/>
    <n v="966703.09"/>
    <n v="-1964612.73"/>
    <n v="-0.67021530624427905"/>
  </r>
  <r>
    <s v="Europe"/>
    <s v="LIECHTENSTEIN"/>
    <s v="Household"/>
    <s v="Online"/>
    <x v="1"/>
    <d v="2015-08-21T00:00:00"/>
    <s v="Aug"/>
    <n v="2015"/>
    <n v="184976994"/>
    <d v="2015-09-21T00:00:00"/>
    <n v="2"/>
    <n v="31"/>
    <n v="7658"/>
    <n v="668.27"/>
    <n v="502.54"/>
    <n v="165.73"/>
    <n v="3848451.32"/>
    <n v="1269160.3400000001"/>
    <n v="-2579290.98"/>
    <n v="-0.67021530624427905"/>
  </r>
  <r>
    <s v="Sub-Saharan Africa"/>
    <s v="SENEGAL"/>
    <s v="Personal Care"/>
    <s v="Offline"/>
    <x v="0"/>
    <d v="2011-04-18T00:00:00"/>
    <s v="Apr"/>
    <n v="2011"/>
    <n v="321352088"/>
    <d v="2011-06-05T00:00:00"/>
    <n v="1"/>
    <n v="48"/>
    <n v="4079"/>
    <n v="81.73"/>
    <n v="56.67"/>
    <n v="25.06"/>
    <n v="231156.93"/>
    <n v="102219.74"/>
    <n v="-128937.19"/>
    <n v="-0.55779071819304704"/>
  </r>
  <r>
    <s v="Sub-Saharan Africa"/>
    <s v="GHANA"/>
    <s v="Fruits"/>
    <s v="Offline"/>
    <x v="0"/>
    <d v="2012-05-29T00:00:00"/>
    <s v="May"/>
    <n v="2012"/>
    <n v="102168405"/>
    <d v="2012-05-29T00:00:00"/>
    <n v="3"/>
    <n v="0"/>
    <n v="2756"/>
    <n v="9.33"/>
    <n v="6.92"/>
    <n v="2.41"/>
    <n v="19071.52"/>
    <n v="6641.96"/>
    <n v="-12429.56"/>
    <n v="-0.65173410404624299"/>
  </r>
  <r>
    <s v="Europe"/>
    <s v="CYPRUS"/>
    <s v="Beverages"/>
    <s v="Online"/>
    <x v="0"/>
    <d v="2013-08-12T00:00:00"/>
    <s v="Aug"/>
    <n v="2013"/>
    <n v="874349772"/>
    <d v="2014-04-01T00:00:00"/>
    <n v="3"/>
    <n v="232"/>
    <n v="8383"/>
    <n v="47.45"/>
    <n v="31.79"/>
    <n v="15.66"/>
    <n v="266495.57"/>
    <n v="131277.78"/>
    <n v="-135217.79"/>
    <n v="-0.50739226171752105"/>
  </r>
  <r>
    <s v="Central America"/>
    <s v="JAMAICA"/>
    <s v="Vegetables"/>
    <s v="Online"/>
    <x v="3"/>
    <d v="2011-11-27T00:00:00"/>
    <s v="Nov"/>
    <n v="2011"/>
    <n v="905132520"/>
    <d v="2011-09-12T00:00:00"/>
    <n v="2"/>
    <s v=""/>
    <n v="7681"/>
    <n v="154.06"/>
    <n v="90.93"/>
    <n v="63.13"/>
    <n v="698433.33"/>
    <n v="484901.53"/>
    <n v="-213531.8"/>
    <n v="-0.30572968217309998"/>
  </r>
  <r>
    <s v="Middle East/North Africa"/>
    <s v="AFGHANISTAN"/>
    <s v="Vegetables"/>
    <s v="Offline"/>
    <x v="3"/>
    <d v="2014-05-10T00:00:00"/>
    <s v="May"/>
    <n v="2014"/>
    <n v="332065474"/>
    <d v="2014-10-13T00:00:00"/>
    <n v="2"/>
    <n v="156"/>
    <n v="4408"/>
    <n v="154.06"/>
    <n v="90.93"/>
    <n v="63.13"/>
    <n v="400819.44"/>
    <n v="278277.03999999998"/>
    <n v="-122542.39999999999"/>
    <n v="-0.30572968217309998"/>
  </r>
  <r>
    <s v="Europe"/>
    <s v="ANDORRA"/>
    <s v="Household"/>
    <s v="Online"/>
    <x v="3"/>
    <d v="2016-11-15T00:00:00"/>
    <s v="Nov"/>
    <n v="2016"/>
    <n v="713009965"/>
    <d v="2016-12-16T00:00:00"/>
    <n v="6"/>
    <n v="31"/>
    <n v="4348"/>
    <n v="668.27"/>
    <n v="502.54"/>
    <n v="165.73"/>
    <n v="2185043.92"/>
    <n v="720594.04"/>
    <n v="-1464449.88"/>
    <n v="-0.67021530624427905"/>
  </r>
  <r>
    <s v="Sub-Saharan Africa"/>
    <s v="GHANA"/>
    <s v="Baby Food"/>
    <s v="Offline"/>
    <x v="0"/>
    <d v="2017-06-18T00:00:00"/>
    <s v="Jun"/>
    <n v="2017"/>
    <n v="976139819"/>
    <d v="2017-07-22T00:00:00"/>
    <n v="7"/>
    <n v="34"/>
    <n v="319"/>
    <n v="255.28"/>
    <n v="159.41999999999999"/>
    <n v="95.86"/>
    <n v="50854.98"/>
    <n v="30579.34"/>
    <n v="-20275.64"/>
    <n v="-0.39869527035503699"/>
  </r>
  <r>
    <s v="Europe"/>
    <s v="ANDORRA"/>
    <s v="Baby Food"/>
    <s v="Online"/>
    <x v="0"/>
    <d v="2016-10-24T00:00:00"/>
    <s v="Oct"/>
    <n v="2016"/>
    <n v="569941365"/>
    <d v="2016-11-26T00:00:00"/>
    <n v="7"/>
    <n v="33"/>
    <n v="7170"/>
    <n v="255.28"/>
    <n v="159.41999999999999"/>
    <n v="95.86"/>
    <n v="1143041.3999999999"/>
    <n v="687316.2"/>
    <n v="-455725.2"/>
    <n v="-0.39869527035503699"/>
  </r>
  <r>
    <s v="Sub-Saharan Africa"/>
    <s v="SAO TOME AND PRINCIPE"/>
    <s v="Cereal"/>
    <s v="Online"/>
    <x v="1"/>
    <d v="2012-06-27T00:00:00"/>
    <s v="Jun"/>
    <n v="2012"/>
    <n v="813213431"/>
    <d v="2012-07-31T00:00:00"/>
    <n v="3"/>
    <n v="34"/>
    <n v="6781"/>
    <n v="205.7"/>
    <n v="117.11"/>
    <n v="88.59"/>
    <n v="794122.91"/>
    <n v="600728.79"/>
    <n v="-193394.12"/>
    <n v="-0.24353172231235601"/>
  </r>
  <r>
    <s v="Europe"/>
    <s v="MALTA"/>
    <s v="Household"/>
    <s v="Online"/>
    <x v="3"/>
    <d v="2010-09-09T00:00:00"/>
    <s v="Sep"/>
    <n v="2010"/>
    <n v="845067346"/>
    <d v="2010-09-13T00:00:00"/>
    <n v="2"/>
    <n v="4"/>
    <n v="3062"/>
    <n v="668.27"/>
    <n v="502.54"/>
    <n v="165.73"/>
    <n v="1538777.48"/>
    <n v="507465.26"/>
    <n v="-1031312.22"/>
    <n v="-0.67021530624427905"/>
  </r>
  <r>
    <s v="Europe"/>
    <s v="CZECH REPUBLIC"/>
    <s v="Fruits"/>
    <s v="Offline"/>
    <x v="0"/>
    <d v="2014-11-24T00:00:00"/>
    <s v="Nov"/>
    <n v="2014"/>
    <n v="774926936"/>
    <d v="2014-11-27T00:00:00"/>
    <n v="5"/>
    <n v="3"/>
    <n v="6956"/>
    <n v="9.33"/>
    <n v="6.92"/>
    <n v="2.41"/>
    <n v="48135.519999999997"/>
    <n v="16763.96"/>
    <n v="-31371.56"/>
    <n v="-0.65173410404624299"/>
  </r>
  <r>
    <s v="Sub-Saharan Africa"/>
    <s v="GUINEA"/>
    <s v="Beverages"/>
    <s v="Online"/>
    <x v="2"/>
    <d v="2014-04-07T00:00:00"/>
    <s v="Apr"/>
    <n v="2014"/>
    <n v="332528531"/>
    <d v="2014-08-22T00:00:00"/>
    <n v="6"/>
    <n v="137"/>
    <n v="1437"/>
    <n v="47.45"/>
    <n v="31.79"/>
    <n v="15.66"/>
    <n v="45682.23"/>
    <n v="22503.42"/>
    <n v="-23178.81"/>
    <n v="-0.50739226171752105"/>
  </r>
  <r>
    <s v="Europe"/>
    <s v="HUNGARY"/>
    <s v="Baby Food"/>
    <s v="Online"/>
    <x v="3"/>
    <d v="2011-06-05T00:00:00"/>
    <s v="Jun"/>
    <n v="2011"/>
    <n v="217920958"/>
    <d v="2011-06-25T00:00:00"/>
    <n v="7"/>
    <n v="20"/>
    <n v="6509"/>
    <n v="255.28"/>
    <n v="159.41999999999999"/>
    <n v="95.86"/>
    <n v="1037664.78"/>
    <n v="623952.74"/>
    <n v="-413712.04"/>
    <n v="-0.39869527035503699"/>
  </r>
  <r>
    <s v="Central America"/>
    <s v="HONDURAS"/>
    <s v="Personal Care"/>
    <s v="Offline"/>
    <x v="3"/>
    <d v="2015-11-14T00:00:00"/>
    <s v="Nov"/>
    <n v="2015"/>
    <n v="751465547"/>
    <d v="2015-12-12T00:00:00"/>
    <n v="7"/>
    <n v="28"/>
    <n v="4209"/>
    <n v="81.73"/>
    <n v="56.67"/>
    <n v="25.06"/>
    <n v="238524.03"/>
    <n v="105477.54"/>
    <n v="-133046.49"/>
    <n v="-0.55779071819304704"/>
  </r>
  <r>
    <s v="Europe"/>
    <s v="LITHUANIA"/>
    <s v="Clothes"/>
    <s v="Online"/>
    <x v="1"/>
    <d v="2013-06-02T00:00:00"/>
    <s v="Jun"/>
    <n v="2013"/>
    <n v="523836123"/>
    <d v="2013-03-22T00:00:00"/>
    <n v="6"/>
    <s v=""/>
    <n v="3605"/>
    <n v="109.28"/>
    <n v="35.840000000000003"/>
    <n v="73.44"/>
    <n v="129203.2"/>
    <n v="264751.2"/>
    <n v="135548"/>
    <n v="1.0491071428571399"/>
  </r>
  <r>
    <s v="Europe"/>
    <s v="UKRAINE"/>
    <s v="Vegetables"/>
    <s v="Online"/>
    <x v="1"/>
    <d v="2011-06-11T00:00:00"/>
    <s v="Jun"/>
    <n v="2011"/>
    <n v="446019017"/>
    <d v="2011-11-25T00:00:00"/>
    <n v="6"/>
    <n v="167"/>
    <n v="5794"/>
    <n v="154.06"/>
    <n v="90.93"/>
    <n v="63.13"/>
    <n v="526848.42000000004"/>
    <n v="365775.22"/>
    <n v="-161073.20000000001"/>
    <n v="-0.30572968217309998"/>
  </r>
  <r>
    <s v="Asia"/>
    <s v="SRI LANKA"/>
    <s v="Office Supplies"/>
    <s v="Offline"/>
    <x v="3"/>
    <d v="2010-08-13T00:00:00"/>
    <s v="Aug"/>
    <n v="2010"/>
    <n v="599313056"/>
    <d v="2010-08-29T00:00:00"/>
    <n v="1"/>
    <n v="16"/>
    <n v="8906"/>
    <n v="651.21"/>
    <n v="524.96"/>
    <n v="126.25"/>
    <n v="4675293.76"/>
    <n v="1124382.5"/>
    <n v="-3550911.26"/>
    <n v="-0.75950548613227697"/>
  </r>
  <r>
    <s v="Middle East/North Africa"/>
    <s v="UNITED ARAB EMIRATES"/>
    <s v="Personal Care"/>
    <s v="Online"/>
    <x v="0"/>
    <d v="2016-07-20T00:00:00"/>
    <s v="Jul"/>
    <n v="2016"/>
    <n v="685329568"/>
    <d v="2016-07-29T00:00:00"/>
    <n v="6"/>
    <n v="9"/>
    <n v="3104"/>
    <n v="81.73"/>
    <n v="56.67"/>
    <n v="25.06"/>
    <n v="175903.68"/>
    <n v="77786.240000000005"/>
    <n v="-98117.440000000002"/>
    <n v="-0.55779071819304704"/>
  </r>
  <r>
    <s v="Europe"/>
    <s v="LUXEMBOURG"/>
    <s v="Clothes"/>
    <s v="Online"/>
    <x v="3"/>
    <d v="2011-05-14T00:00:00"/>
    <s v="May"/>
    <n v="2011"/>
    <n v="475992381"/>
    <d v="2011-05-26T00:00:00"/>
    <n v="5"/>
    <n v="12"/>
    <n v="5578"/>
    <n v="109.28"/>
    <n v="35.840000000000003"/>
    <n v="73.44"/>
    <n v="199915.51999999999"/>
    <n v="409648.32"/>
    <n v="209732.8"/>
    <n v="1.0491071428571399"/>
  </r>
  <r>
    <s v="Sub-Saharan Africa"/>
    <s v="ZAMBIA"/>
    <s v="Meat"/>
    <s v="Offline"/>
    <x v="0"/>
    <d v="2015-12-09T00:00:00"/>
    <s v="Dec"/>
    <n v="2015"/>
    <n v="263537824"/>
    <d v="2015-09-13T00:00:00"/>
    <n v="1"/>
    <s v=""/>
    <n v="5553"/>
    <n v="421.89"/>
    <n v="364.69"/>
    <n v="57.2"/>
    <n v="2025123.57"/>
    <n v="317631.59999999998"/>
    <n v="-1707491.97"/>
    <n v="-0.84315445995228799"/>
  </r>
  <r>
    <s v="Europe"/>
    <s v="SERBIA"/>
    <s v="Office Supplies"/>
    <s v="Offline"/>
    <x v="1"/>
    <d v="2017-01-03T00:00:00"/>
    <s v="Jan"/>
    <n v="2017"/>
    <n v="410514724"/>
    <d v="2017-10-04T00:00:00"/>
    <n v="4"/>
    <n v="274"/>
    <n v="9284"/>
    <n v="651.21"/>
    <n v="524.96"/>
    <n v="126.25"/>
    <n v="4873728.6399999997"/>
    <n v="1172105"/>
    <n v="-3701623.64"/>
    <n v="-0.75950548613227697"/>
  </r>
  <r>
    <s v="Sub-Saharan Africa"/>
    <s v="THE GAMBIA"/>
    <s v="Beverages"/>
    <s v="Offline"/>
    <x v="0"/>
    <d v="2012-12-01T00:00:00"/>
    <s v="Dec"/>
    <n v="2012"/>
    <n v="899784409"/>
    <d v="2012-01-18T00:00:00"/>
    <n v="4"/>
    <s v=""/>
    <n v="5057"/>
    <n v="47.45"/>
    <n v="31.79"/>
    <n v="15.66"/>
    <n v="160762.03"/>
    <n v="79192.62"/>
    <n v="-81569.41"/>
    <n v="-0.50739226171752105"/>
  </r>
  <r>
    <s v="Sub-Saharan Africa"/>
    <s v="ETHIOPIA"/>
    <s v="Personal Care"/>
    <s v="Online"/>
    <x v="3"/>
    <d v="2016-07-22T00:00:00"/>
    <s v="Jul"/>
    <n v="2016"/>
    <n v="884520709"/>
    <d v="2016-09-08T00:00:00"/>
    <n v="5"/>
    <n v="48"/>
    <n v="8189"/>
    <n v="81.73"/>
    <n v="56.67"/>
    <n v="25.06"/>
    <n v="464070.63"/>
    <n v="205216.34"/>
    <n v="-258854.29"/>
    <n v="-0.55779071819304704"/>
  </r>
  <r>
    <s v="Europe"/>
    <s v="GERMANY"/>
    <s v="Personal Care"/>
    <s v="Offline"/>
    <x v="1"/>
    <d v="2010-03-14T00:00:00"/>
    <s v="Mar"/>
    <n v="2010"/>
    <n v="938209950"/>
    <d v="2010-03-16T00:00:00"/>
    <n v="3"/>
    <n v="2"/>
    <n v="6028"/>
    <n v="81.73"/>
    <n v="56.67"/>
    <n v="25.06"/>
    <n v="341606.76"/>
    <n v="151061.68"/>
    <n v="-190545.08"/>
    <n v="-0.55779071819304704"/>
  </r>
  <r>
    <s v="Sub-Saharan Africa"/>
    <s v="SWAZILAND"/>
    <s v="Fruits"/>
    <s v="Online"/>
    <x v="0"/>
    <d v="2015-02-19T00:00:00"/>
    <s v="Feb"/>
    <n v="2015"/>
    <n v="804650962"/>
    <d v="2015-03-20T00:00:00"/>
    <n v="6"/>
    <n v="29"/>
    <n v="2956"/>
    <n v="9.33"/>
    <n v="6.92"/>
    <n v="2.41"/>
    <n v="20455.52"/>
    <n v="7123.96"/>
    <n v="-13331.56"/>
    <n v="-0.65173410404624299"/>
  </r>
  <r>
    <s v="Europe"/>
    <s v="UKRAINE"/>
    <s v="Clothes"/>
    <s v="Offline"/>
    <x v="3"/>
    <d v="2016-09-27T00:00:00"/>
    <s v="Sep"/>
    <n v="2016"/>
    <n v="747955071"/>
    <d v="2016-10-25T00:00:00"/>
    <n v="3"/>
    <n v="28"/>
    <n v="5382"/>
    <n v="109.28"/>
    <n v="35.840000000000003"/>
    <n v="73.44"/>
    <n v="192890.88"/>
    <n v="395254.08"/>
    <n v="202363.2"/>
    <n v="1.0491071428571399"/>
  </r>
  <r>
    <s v="Sub-Saharan Africa"/>
    <s v="MOZAMBIQUE"/>
    <s v="Vegetables"/>
    <s v="Offline"/>
    <x v="1"/>
    <d v="2012-10-24T00:00:00"/>
    <s v="Oct"/>
    <n v="2012"/>
    <n v="202546107"/>
    <d v="2012-10-11T00:00:00"/>
    <n v="5"/>
    <s v=""/>
    <n v="6749"/>
    <n v="154.06"/>
    <n v="90.93"/>
    <n v="63.13"/>
    <n v="613686.56999999995"/>
    <n v="426064.37"/>
    <n v="-187622.2"/>
    <n v="-0.30572968217309998"/>
  </r>
  <r>
    <s v="Europe"/>
    <s v="ANDORRA"/>
    <s v="Clothes"/>
    <s v="Offline"/>
    <x v="2"/>
    <d v="2017-05-14T00:00:00"/>
    <s v="May"/>
    <n v="2017"/>
    <n v="923160398"/>
    <d v="2017-06-15T00:00:00"/>
    <n v="5"/>
    <n v="32"/>
    <n v="2531"/>
    <n v="109.28"/>
    <n v="35.840000000000003"/>
    <n v="73.44"/>
    <n v="90711.039999999994"/>
    <n v="185876.64"/>
    <n v="95165.6"/>
    <n v="1.0491071428571399"/>
  </r>
  <r>
    <s v="Sub-Saharan Africa"/>
    <s v="EQUATORIAL GUINEA"/>
    <s v="Fruits"/>
    <s v="Online"/>
    <x v="1"/>
    <d v="2011-05-25T00:00:00"/>
    <s v="May"/>
    <n v="2011"/>
    <n v="234846770"/>
    <d v="2011-06-07T00:00:00"/>
    <n v="3"/>
    <n v="13"/>
    <n v="5233"/>
    <n v="9.33"/>
    <n v="6.92"/>
    <n v="2.41"/>
    <n v="36212.36"/>
    <n v="12611.53"/>
    <n v="-23600.83"/>
    <n v="-0.65173410404624299"/>
  </r>
  <r>
    <s v="Australia/Oceania"/>
    <s v="FEDERATED STATES OF MICRONESIA"/>
    <s v="Office Supplies"/>
    <s v="Offline"/>
    <x v="2"/>
    <d v="2014-10-29T00:00:00"/>
    <s v="Oct"/>
    <n v="2014"/>
    <n v="482966554"/>
    <d v="2014-11-28T00:00:00"/>
    <n v="6"/>
    <n v="30"/>
    <n v="9391"/>
    <n v="651.21"/>
    <n v="524.96"/>
    <n v="126.25"/>
    <n v="4929899.3600000003"/>
    <n v="1185613.75"/>
    <n v="-3744285.61"/>
    <n v="-0.75950548613227697"/>
  </r>
  <r>
    <s v="Asia"/>
    <s v="KAZAKHSTAN"/>
    <s v="Fruits"/>
    <s v="Online"/>
    <x v="2"/>
    <d v="2014-07-30T00:00:00"/>
    <s v="Jul"/>
    <n v="2014"/>
    <n v="483193576"/>
    <d v="2014-08-18T00:00:00"/>
    <n v="2"/>
    <n v="19"/>
    <n v="6572"/>
    <n v="9.33"/>
    <n v="6.92"/>
    <n v="2.41"/>
    <n v="45478.239999999998"/>
    <n v="15838.52"/>
    <n v="-29639.72"/>
    <n v="-0.65173410404624299"/>
  </r>
  <r>
    <s v="Asia"/>
    <s v="LAOS"/>
    <s v="Vegetables"/>
    <s v="Online"/>
    <x v="1"/>
    <d v="2013-07-10T00:00:00"/>
    <s v="Jul"/>
    <n v="2013"/>
    <n v="471514165"/>
    <d v="2013-11-23T00:00:00"/>
    <n v="7"/>
    <n v="136"/>
    <n v="374"/>
    <n v="154.06"/>
    <n v="90.93"/>
    <n v="63.13"/>
    <n v="34007.82"/>
    <n v="23610.62"/>
    <n v="-10397.200000000001"/>
    <n v="-0.30572968217309998"/>
  </r>
  <r>
    <s v="Europe"/>
    <s v="MONACO"/>
    <s v="Office Supplies"/>
    <s v="Online"/>
    <x v="3"/>
    <d v="2012-10-20T00:00:00"/>
    <s v="Oct"/>
    <n v="2012"/>
    <n v="754227149"/>
    <d v="2012-11-24T00:00:00"/>
    <n v="7"/>
    <n v="35"/>
    <n v="1429"/>
    <n v="651.21"/>
    <n v="524.96"/>
    <n v="126.25"/>
    <n v="750167.84"/>
    <n v="180411.25"/>
    <n v="-569756.59"/>
    <n v="-0.75950548613227697"/>
  </r>
  <r>
    <s v="Europe"/>
    <s v="NORWAY"/>
    <s v="Baby Food"/>
    <s v="Offline"/>
    <x v="2"/>
    <d v="2013-02-24T00:00:00"/>
    <s v="Feb"/>
    <n v="2013"/>
    <n v="357943856"/>
    <d v="2013-03-17T00:00:00"/>
    <n v="1"/>
    <n v="21"/>
    <n v="2396"/>
    <n v="255.28"/>
    <n v="159.41999999999999"/>
    <n v="95.86"/>
    <n v="381970.32"/>
    <n v="229680.56"/>
    <n v="-152289.76"/>
    <n v="-0.39869527035503699"/>
  </r>
  <r>
    <s v="Sub-Saharan Africa"/>
    <s v="MAURITIUS"/>
    <s v="Personal Care"/>
    <s v="Offline"/>
    <x v="3"/>
    <d v="2013-07-23T00:00:00"/>
    <s v="Jul"/>
    <n v="2013"/>
    <n v="179588115"/>
    <d v="2013-08-23T00:00:00"/>
    <n v="6"/>
    <n v="31"/>
    <n v="2969"/>
    <n v="81.73"/>
    <n v="56.67"/>
    <n v="25.06"/>
    <n v="168253.23"/>
    <n v="74403.14"/>
    <n v="-93850.09"/>
    <n v="-0.55779071819304704"/>
  </r>
  <r>
    <s v="Asia"/>
    <s v="UZBEKISTAN"/>
    <s v="Meat"/>
    <s v="Offline"/>
    <x v="3"/>
    <d v="2013-02-11T00:00:00"/>
    <s v="Feb"/>
    <n v="2013"/>
    <n v="736396253"/>
    <d v="2013-05-11T00:00:00"/>
    <n v="7"/>
    <n v="89"/>
    <n v="4870"/>
    <n v="421.89"/>
    <n v="364.69"/>
    <n v="57.2"/>
    <n v="1776040.3"/>
    <n v="278564"/>
    <n v="-1497476.3"/>
    <n v="-0.84315445995228799"/>
  </r>
  <r>
    <s v="Europe"/>
    <s v="IRELAND"/>
    <s v="Cosmetics"/>
    <s v="Online"/>
    <x v="0"/>
    <d v="2011-01-28T00:00:00"/>
    <s v="Jan"/>
    <n v="2011"/>
    <n v="815917098"/>
    <d v="2011-02-13T00:00:00"/>
    <n v="1"/>
    <n v="16"/>
    <n v="6856"/>
    <n v="437.2"/>
    <n v="263.33"/>
    <n v="173.87"/>
    <n v="1805390.48"/>
    <n v="1192052.72"/>
    <n v="-613337.76"/>
    <n v="-0.33972581931416901"/>
  </r>
  <r>
    <s v="Europe"/>
    <s v="MONACO"/>
    <s v="Clothes"/>
    <s v="Offline"/>
    <x v="2"/>
    <d v="2011-02-01T00:00:00"/>
    <s v="Feb"/>
    <n v="2011"/>
    <n v="626011979"/>
    <d v="2011-11-01T00:00:00"/>
    <n v="3"/>
    <n v="273"/>
    <n v="9711"/>
    <n v="109.28"/>
    <n v="35.840000000000003"/>
    <n v="73.44"/>
    <n v="348042.23999999999"/>
    <n v="713175.84"/>
    <n v="365133.6"/>
    <n v="1.0491071428571399"/>
  </r>
  <r>
    <s v="North America"/>
    <s v="UNITED STATES OF AMERICA"/>
    <s v="Personal Care"/>
    <s v="Offline"/>
    <x v="2"/>
    <d v="2016-08-16T00:00:00"/>
    <s v="Aug"/>
    <n v="2016"/>
    <n v="444854724"/>
    <d v="2016-08-26T00:00:00"/>
    <n v="6"/>
    <n v="10"/>
    <n v="1253"/>
    <n v="81.73"/>
    <n v="56.67"/>
    <n v="25.06"/>
    <n v="71007.509999999995"/>
    <n v="31400.18"/>
    <n v="-39607.33"/>
    <n v="-0.55779071819304704"/>
  </r>
  <r>
    <s v="Sub-Saharan Africa"/>
    <s v="SWAZILAND"/>
    <s v="Meat"/>
    <s v="Offline"/>
    <x v="2"/>
    <d v="2016-11-13T00:00:00"/>
    <s v="Nov"/>
    <n v="2016"/>
    <n v="170931661"/>
    <d v="2016-11-25T00:00:00"/>
    <n v="6"/>
    <n v="12"/>
    <n v="1332"/>
    <n v="421.89"/>
    <n v="364.69"/>
    <n v="57.2"/>
    <n v="485767.08"/>
    <n v="76190.399999999994"/>
    <n v="-409576.68"/>
    <n v="-0.84315445995228799"/>
  </r>
  <r>
    <s v="Australia/Oceania"/>
    <s v="TUVALU"/>
    <s v="Household"/>
    <s v="Online"/>
    <x v="0"/>
    <d v="2013-01-29T00:00:00"/>
    <s v="Jan"/>
    <n v="2013"/>
    <n v="673041617"/>
    <d v="2013-03-15T00:00:00"/>
    <n v="6"/>
    <n v="45"/>
    <n v="6826"/>
    <n v="668.27"/>
    <n v="502.54"/>
    <n v="165.73"/>
    <n v="3430338.04"/>
    <n v="1131272.98"/>
    <n v="-2299065.06"/>
    <n v="-0.67021530624427905"/>
  </r>
  <r>
    <s v="Europe"/>
    <s v="BOSNIA AND HERZEGOVINA"/>
    <s v="Baby Food"/>
    <s v="Online"/>
    <x v="0"/>
    <d v="2015-01-04T00:00:00"/>
    <s v="Jan"/>
    <n v="2015"/>
    <n v="640295922"/>
    <d v="2015-03-04T00:00:00"/>
    <n v="4"/>
    <n v="59"/>
    <n v="6647"/>
    <n v="255.28"/>
    <n v="159.41999999999999"/>
    <n v="95.86"/>
    <n v="1059664.74"/>
    <n v="637181.42000000004"/>
    <n v="-422483.32"/>
    <n v="-0.39869527035503699"/>
  </r>
  <r>
    <s v="Central America"/>
    <s v="SAINT KITTS AND NEVIS"/>
    <s v="Vegetables"/>
    <s v="Offline"/>
    <x v="3"/>
    <d v="2015-06-30T00:00:00"/>
    <s v="Jun"/>
    <n v="2015"/>
    <n v="632118403"/>
    <d v="2015-07-15T00:00:00"/>
    <n v="4"/>
    <n v="15"/>
    <n v="6737"/>
    <n v="154.06"/>
    <n v="90.93"/>
    <n v="63.13"/>
    <n v="612595.41"/>
    <n v="425306.81"/>
    <n v="-187288.6"/>
    <n v="-0.30572968217309998"/>
  </r>
  <r>
    <s v="Sub-Saharan Africa"/>
    <s v="COTE D'IVOIRE"/>
    <s v="Office Supplies"/>
    <s v="Online"/>
    <x v="2"/>
    <d v="2014-07-29T00:00:00"/>
    <s v="Jul"/>
    <n v="2014"/>
    <n v="828245389"/>
    <d v="2014-08-27T00:00:00"/>
    <n v="4"/>
    <n v="29"/>
    <n v="5071"/>
    <n v="651.21"/>
    <n v="524.96"/>
    <n v="126.25"/>
    <n v="2662072.16"/>
    <n v="640213.75"/>
    <n v="-2021858.41"/>
    <n v="-0.75950548613227697"/>
  </r>
  <r>
    <s v="Sub-Saharan Africa"/>
    <s v="BOTSWANA"/>
    <s v="Cereal"/>
    <s v="Offline"/>
    <x v="0"/>
    <d v="2010-12-07T00:00:00"/>
    <s v="Dec"/>
    <n v="2010"/>
    <n v="578725707"/>
    <d v="2010-09-08T00:00:00"/>
    <n v="4"/>
    <s v=""/>
    <n v="6652"/>
    <n v="205.7"/>
    <n v="117.11"/>
    <n v="88.59"/>
    <n v="779015.72"/>
    <n v="589300.68000000005"/>
    <n v="-189715.04"/>
    <n v="-0.24353172231235601"/>
  </r>
  <r>
    <s v="Europe"/>
    <s v="ROMANIA"/>
    <s v="Snacks"/>
    <s v="Online"/>
    <x v="1"/>
    <d v="2010-11-01T00:00:00"/>
    <s v="Nov"/>
    <n v="2010"/>
    <n v="653920686"/>
    <d v="2010-01-18T00:00:00"/>
    <n v="2"/>
    <s v=""/>
    <n v="8517"/>
    <n v="152.58000000000001"/>
    <n v="97.44"/>
    <n v="55.14"/>
    <n v="829896.48"/>
    <n v="469627.38"/>
    <n v="-360269.1"/>
    <n v="-0.43411330049261099"/>
  </r>
  <r>
    <s v="Europe"/>
    <s v="SWEDEN"/>
    <s v="Fruits"/>
    <s v="Online"/>
    <x v="0"/>
    <d v="2017-10-01T00:00:00"/>
    <s v="Oct"/>
    <n v="2017"/>
    <n v="994504153"/>
    <d v="2017-01-13T00:00:00"/>
    <n v="6"/>
    <s v=""/>
    <n v="4734"/>
    <n v="9.33"/>
    <n v="6.92"/>
    <n v="2.41"/>
    <n v="32759.279999999999"/>
    <n v="11408.94"/>
    <n v="-21350.34"/>
    <n v="-0.65173410404624299"/>
  </r>
  <r>
    <s v="Asia"/>
    <s v="LAOS"/>
    <s v="Household"/>
    <s v="Online"/>
    <x v="1"/>
    <d v="2013-10-28T00:00:00"/>
    <s v="Oct"/>
    <n v="2013"/>
    <n v="261462438"/>
    <d v="2013-10-11T00:00:00"/>
    <n v="6"/>
    <s v=""/>
    <n v="1400"/>
    <n v="668.27"/>
    <n v="502.54"/>
    <n v="165.73"/>
    <n v="703556"/>
    <n v="232022"/>
    <n v="-471534"/>
    <n v="-0.67021530624427905"/>
  </r>
  <r>
    <s v="Sub-Saharan Africa"/>
    <s v="MAURITIUS"/>
    <s v="Household"/>
    <s v="Online"/>
    <x v="0"/>
    <d v="2010-04-15T00:00:00"/>
    <s v="Apr"/>
    <n v="2010"/>
    <n v="786094367"/>
    <d v="2010-08-05T00:00:00"/>
    <n v="5"/>
    <n v="112"/>
    <n v="1647"/>
    <n v="668.27"/>
    <n v="502.54"/>
    <n v="165.73"/>
    <n v="827683.38"/>
    <n v="272957.31"/>
    <n v="-554726.06999999995"/>
    <n v="-0.67021530624427905"/>
  </r>
  <r>
    <s v="Europe"/>
    <s v="CZECH REPUBLIC"/>
    <s v="Meat"/>
    <s v="Offline"/>
    <x v="0"/>
    <d v="2017-09-05T00:00:00"/>
    <s v="Sep"/>
    <n v="2017"/>
    <n v="920011270"/>
    <d v="2017-12-06T00:00:00"/>
    <n v="4"/>
    <n v="92"/>
    <n v="634"/>
    <n v="421.89"/>
    <n v="364.69"/>
    <n v="57.2"/>
    <n v="231213.46"/>
    <n v="36264.800000000003"/>
    <n v="-194948.66"/>
    <n v="-0.84315445995228799"/>
  </r>
  <r>
    <s v="North America"/>
    <s v="MEXICO"/>
    <s v="Vegetables"/>
    <s v="Offline"/>
    <x v="1"/>
    <d v="2012-09-12T00:00:00"/>
    <s v="Sep"/>
    <n v="2012"/>
    <n v="885136973"/>
    <d v="2013-11-01T00:00:00"/>
    <n v="6"/>
    <n v="415"/>
    <n v="555"/>
    <n v="154.06"/>
    <n v="90.93"/>
    <n v="63.13"/>
    <n v="50466.15"/>
    <n v="35037.15"/>
    <n v="-15429"/>
    <n v="-0.30572968217309998"/>
  </r>
  <r>
    <s v="Europe"/>
    <s v="BOSNIA AND HERZEGOVINA"/>
    <s v="Vegetables"/>
    <s v="Online"/>
    <x v="0"/>
    <d v="2013-11-25T00:00:00"/>
    <s v="Nov"/>
    <n v="2013"/>
    <n v="523707807"/>
    <d v="2013-12-16T00:00:00"/>
    <n v="2"/>
    <n v="21"/>
    <n v="5633"/>
    <n v="154.06"/>
    <n v="90.93"/>
    <n v="63.13"/>
    <n v="512208.69"/>
    <n v="355611.29"/>
    <n v="-156597.4"/>
    <n v="-0.30572968217309998"/>
  </r>
  <r>
    <s v="Sub-Saharan Africa"/>
    <s v="SAO TOME AND PRINCIPE"/>
    <s v="Household"/>
    <s v="Offline"/>
    <x v="0"/>
    <d v="2011-08-24T00:00:00"/>
    <s v="Aug"/>
    <n v="2011"/>
    <n v="648272597"/>
    <d v="2011-02-10T00:00:00"/>
    <n v="5"/>
    <s v=""/>
    <n v="7122"/>
    <n v="668.27"/>
    <n v="502.54"/>
    <n v="165.73"/>
    <n v="3579089.88"/>
    <n v="1180329.06"/>
    <n v="-2398760.8199999998"/>
    <n v="-0.67021530624427905"/>
  </r>
  <r>
    <s v="Europe"/>
    <s v="BELGIUM"/>
    <s v="Fruits"/>
    <s v="Online"/>
    <x v="2"/>
    <d v="2013-10-17T00:00:00"/>
    <s v="Oct"/>
    <n v="2013"/>
    <n v="791692674"/>
    <d v="2013-11-24T00:00:00"/>
    <n v="1"/>
    <n v="38"/>
    <n v="8310"/>
    <n v="9.33"/>
    <n v="6.92"/>
    <n v="2.41"/>
    <n v="57505.2"/>
    <n v="20027.099999999999"/>
    <n v="-37478.1"/>
    <n v="-0.65173410404624299"/>
  </r>
  <r>
    <s v="Middle East/North Africa"/>
    <s v="BAHRAIN"/>
    <s v="Baby Food"/>
    <s v="Offline"/>
    <x v="0"/>
    <d v="2010-05-02T00:00:00"/>
    <s v="May"/>
    <n v="2010"/>
    <n v="557141864"/>
    <d v="2010-02-16T00:00:00"/>
    <n v="3"/>
    <s v=""/>
    <n v="9513"/>
    <n v="255.28"/>
    <n v="159.41999999999999"/>
    <n v="95.86"/>
    <n v="1516562.46"/>
    <n v="911916.18"/>
    <n v="-604646.28"/>
    <n v="-0.39869527035503699"/>
  </r>
  <r>
    <s v="Sub-Saharan Africa"/>
    <s v="SENEGAL"/>
    <s v="Household"/>
    <s v="Online"/>
    <x v="0"/>
    <d v="2014-06-02T00:00:00"/>
    <s v="Jun"/>
    <n v="2014"/>
    <n v="968106496"/>
    <d v="2014-02-17T00:00:00"/>
    <n v="2"/>
    <s v=""/>
    <n v="3080"/>
    <n v="668.27"/>
    <n v="502.54"/>
    <n v="165.73"/>
    <n v="1547823.2"/>
    <n v="510448.4"/>
    <n v="-1037374.8"/>
    <n v="-0.67021530624427905"/>
  </r>
  <r>
    <s v="Middle East/North Africa"/>
    <s v="BAHRAIN"/>
    <s v="Fruits"/>
    <s v="Offline"/>
    <x v="0"/>
    <d v="2013-11-22T00:00:00"/>
    <s v="Nov"/>
    <n v="2013"/>
    <n v="418385398"/>
    <d v="2013-12-24T00:00:00"/>
    <n v="3"/>
    <n v="32"/>
    <n v="8392"/>
    <n v="9.33"/>
    <n v="6.92"/>
    <n v="2.41"/>
    <n v="58072.639999999999"/>
    <n v="20224.72"/>
    <n v="-37847.919999999998"/>
    <n v="-0.65173410404624299"/>
  </r>
  <r>
    <s v="Sub-Saharan Africa"/>
    <s v="KENYA"/>
    <s v="Fruits"/>
    <s v="Online"/>
    <x v="1"/>
    <d v="2013-10-14T00:00:00"/>
    <s v="Oct"/>
    <n v="2013"/>
    <n v="522089898"/>
    <d v="2013-11-11T00:00:00"/>
    <n v="2"/>
    <n v="28"/>
    <n v="6858"/>
    <n v="9.33"/>
    <n v="6.92"/>
    <n v="2.41"/>
    <n v="47457.36"/>
    <n v="16527.78"/>
    <n v="-30929.58"/>
    <n v="-0.65173410404624299"/>
  </r>
  <r>
    <s v="Sub-Saharan Africa"/>
    <s v="GUINEA-BISSAU"/>
    <s v="Vegetables"/>
    <s v="Online"/>
    <x v="2"/>
    <d v="2015-05-14T00:00:00"/>
    <s v="May"/>
    <n v="2015"/>
    <n v="263643825"/>
    <d v="2015-06-29T00:00:00"/>
    <n v="2"/>
    <n v="46"/>
    <n v="6921"/>
    <n v="154.06"/>
    <n v="90.93"/>
    <n v="63.13"/>
    <n v="629326.53"/>
    <n v="436922.73"/>
    <n v="-192403.8"/>
    <n v="-0.30572968217309998"/>
  </r>
  <r>
    <s v="Asia"/>
    <s v="TAJIKISTAN"/>
    <s v="Baby Food"/>
    <s v="Offline"/>
    <x v="1"/>
    <d v="2013-09-16T00:00:00"/>
    <s v="Sep"/>
    <n v="2013"/>
    <n v="947783505"/>
    <d v="2013-10-27T00:00:00"/>
    <n v="1"/>
    <n v="41"/>
    <n v="9056"/>
    <n v="255.28"/>
    <n v="159.41999999999999"/>
    <n v="95.86"/>
    <n v="1443707.52"/>
    <n v="868108.16"/>
    <n v="-575599.35999999999"/>
    <n v="-0.39869527035503699"/>
  </r>
  <r>
    <s v="Middle East/North Africa"/>
    <s v="EGYPT"/>
    <s v="Household"/>
    <s v="Offline"/>
    <x v="2"/>
    <d v="2016-04-26T00:00:00"/>
    <s v="Apr"/>
    <n v="2016"/>
    <n v="349557769"/>
    <d v="2016-06-05T00:00:00"/>
    <n v="1"/>
    <n v="40"/>
    <n v="767"/>
    <n v="668.27"/>
    <n v="502.54"/>
    <n v="165.73"/>
    <n v="385448.18"/>
    <n v="127114.91"/>
    <n v="-258333.27"/>
    <n v="-0.67021530624427905"/>
  </r>
  <r>
    <s v="Middle East/North Africa"/>
    <s v="IRAN"/>
    <s v="Clothes"/>
    <s v="Offline"/>
    <x v="3"/>
    <d v="2016-08-14T00:00:00"/>
    <s v="Aug"/>
    <n v="2016"/>
    <n v="364327943"/>
    <d v="2016-08-26T00:00:00"/>
    <n v="6"/>
    <n v="12"/>
    <n v="1589"/>
    <n v="109.28"/>
    <n v="35.840000000000003"/>
    <n v="73.44"/>
    <n v="56949.760000000002"/>
    <n v="116696.16"/>
    <n v="59746.400000000001"/>
    <n v="1.0491071428571399"/>
  </r>
  <r>
    <s v="Sub-Saharan Africa"/>
    <s v="KENYA"/>
    <s v="Personal Care"/>
    <s v="Online"/>
    <x v="0"/>
    <d v="2012-11-18T00:00:00"/>
    <s v="Nov"/>
    <n v="2012"/>
    <n v="257767856"/>
    <d v="2013-03-01T00:00:00"/>
    <n v="6"/>
    <n v="103"/>
    <n v="8092"/>
    <n v="81.73"/>
    <n v="56.67"/>
    <n v="25.06"/>
    <n v="458573.64"/>
    <n v="202785.52"/>
    <n v="-255788.12"/>
    <n v="-0.55779071819304704"/>
  </r>
  <r>
    <s v="Europe"/>
    <s v="SWEDEN"/>
    <s v="Vegetables"/>
    <s v="Online"/>
    <x v="1"/>
    <d v="2012-07-01T00:00:00"/>
    <s v="Jul"/>
    <n v="2012"/>
    <n v="715863835"/>
    <d v="2012-01-26T00:00:00"/>
    <n v="5"/>
    <s v=""/>
    <n v="8872"/>
    <n v="154.06"/>
    <n v="90.93"/>
    <n v="63.13"/>
    <n v="806730.96"/>
    <n v="560089.36"/>
    <n v="-246641.6"/>
    <n v="-0.30572968217309998"/>
  </r>
  <r>
    <s v="Europe"/>
    <s v="ALBANIA"/>
    <s v="Cosmetics"/>
    <s v="Offline"/>
    <x v="1"/>
    <d v="2010-08-23T00:00:00"/>
    <s v="Aug"/>
    <n v="2010"/>
    <n v="694914710"/>
    <d v="2010-09-25T00:00:00"/>
    <n v="7"/>
    <n v="33"/>
    <n v="9560"/>
    <n v="437.2"/>
    <n v="263.33"/>
    <n v="173.87"/>
    <n v="2517434.7999999998"/>
    <n v="1662197.2"/>
    <n v="-855237.6"/>
    <n v="-0.33972581931416901"/>
  </r>
  <r>
    <s v="Sub-Saharan Africa"/>
    <s v="TOGO"/>
    <s v="Baby Food"/>
    <s v="Offline"/>
    <x v="0"/>
    <d v="2014-04-01T00:00:00"/>
    <s v="Apr"/>
    <n v="2014"/>
    <n v="571531808"/>
    <d v="2014-02-22T00:00:00"/>
    <n v="7"/>
    <s v=""/>
    <n v="7818"/>
    <n v="255.28"/>
    <n v="159.41999999999999"/>
    <n v="95.86"/>
    <n v="1246345.56"/>
    <n v="749433.48"/>
    <n v="-496912.08"/>
    <n v="-0.39869527035503699"/>
  </r>
  <r>
    <s v="Central America"/>
    <s v="DOMINICA"/>
    <s v="Cereal"/>
    <s v="Online"/>
    <x v="1"/>
    <d v="2017-01-31T00:00:00"/>
    <s v="Jan"/>
    <n v="2017"/>
    <n v="792638957"/>
    <d v="2017-02-17T00:00:00"/>
    <n v="6"/>
    <n v="17"/>
    <n v="8336"/>
    <n v="205.7"/>
    <n v="117.11"/>
    <n v="88.59"/>
    <n v="976228.96"/>
    <n v="738486.24"/>
    <n v="-237742.72"/>
    <n v="-0.24353172231235601"/>
  </r>
  <r>
    <s v="Europe"/>
    <s v="MACEDONIA"/>
    <s v="Baby Food"/>
    <s v="Online"/>
    <x v="0"/>
    <d v="2015-11-21T00:00:00"/>
    <s v="Nov"/>
    <n v="2015"/>
    <n v="525472486"/>
    <d v="2015-11-23T00:00:00"/>
    <n v="2"/>
    <n v="2"/>
    <n v="7840"/>
    <n v="255.28"/>
    <n v="159.41999999999999"/>
    <n v="95.86"/>
    <n v="1249852.8"/>
    <n v="751542.4"/>
    <n v="-498310.40000000002"/>
    <n v="-0.39869527035503699"/>
  </r>
  <r>
    <s v="Sub-Saharan Africa"/>
    <s v="SUDAN"/>
    <s v="Snacks"/>
    <s v="Offline"/>
    <x v="3"/>
    <d v="2011-04-19T00:00:00"/>
    <s v="Apr"/>
    <n v="2011"/>
    <n v="807581222"/>
    <d v="2011-04-25T00:00:00"/>
    <n v="2"/>
    <n v="6"/>
    <n v="85"/>
    <n v="152.58000000000001"/>
    <n v="97.44"/>
    <n v="55.14"/>
    <n v="8282.4"/>
    <n v="4686.8999999999996"/>
    <n v="-3595.5"/>
    <n v="-0.43411330049261099"/>
  </r>
  <r>
    <s v="Europe"/>
    <s v="GEORGIA"/>
    <s v="Fruits"/>
    <s v="Online"/>
    <x v="2"/>
    <d v="2012-10-28T00:00:00"/>
    <s v="Oct"/>
    <n v="2012"/>
    <n v="496826493"/>
    <d v="2012-11-12T00:00:00"/>
    <n v="2"/>
    <n v="15"/>
    <n v="855"/>
    <n v="9.33"/>
    <n v="6.92"/>
    <n v="2.41"/>
    <n v="5916.6"/>
    <n v="2060.5500000000002"/>
    <n v="-3856.05"/>
    <n v="-0.65173410404624299"/>
  </r>
  <r>
    <s v="Central America"/>
    <s v="EL SALVADOR"/>
    <s v="Snacks"/>
    <s v="Online"/>
    <x v="1"/>
    <d v="2012-02-14T00:00:00"/>
    <s v="Feb"/>
    <n v="2012"/>
    <n v="321382129"/>
    <d v="2012-04-03T00:00:00"/>
    <n v="3"/>
    <n v="49"/>
    <n v="2969"/>
    <n v="152.58000000000001"/>
    <n v="97.44"/>
    <n v="55.14"/>
    <n v="289299.36"/>
    <n v="163710.66"/>
    <n v="-125588.7"/>
    <n v="-0.43411330049261099"/>
  </r>
  <r>
    <s v="Middle East/North Africa"/>
    <s v="UNITED ARAB EMIRATES"/>
    <s v="Fruits"/>
    <s v="Online"/>
    <x v="0"/>
    <d v="2017-01-15T00:00:00"/>
    <s v="Jan"/>
    <n v="2017"/>
    <n v="629734456"/>
    <d v="2017-06-03T00:00:00"/>
    <n v="7"/>
    <n v="139"/>
    <n v="1274"/>
    <n v="9.33"/>
    <n v="6.92"/>
    <n v="2.41"/>
    <n v="8816.08"/>
    <n v="3070.34"/>
    <n v="-5745.74"/>
    <n v="-0.65173410404624299"/>
  </r>
  <r>
    <s v="Europe"/>
    <s v="LIECHTENSTEIN"/>
    <s v="Cereal"/>
    <s v="Online"/>
    <x v="2"/>
    <d v="2010-01-01T00:00:00"/>
    <s v="Jan"/>
    <n v="2010"/>
    <n v="940682303"/>
    <d v="2010-09-02T00:00:00"/>
    <n v="5"/>
    <n v="244"/>
    <n v="7652"/>
    <n v="205.7"/>
    <n v="117.11"/>
    <n v="88.59"/>
    <n v="896125.72"/>
    <n v="677890.68"/>
    <n v="-218235.04"/>
    <n v="-0.24353172231235601"/>
  </r>
  <r>
    <s v="Australia/Oceania"/>
    <s v="MARSHALL ISLANDS"/>
    <s v="Personal Care"/>
    <s v="Offline"/>
    <x v="1"/>
    <d v="2012-08-05T00:00:00"/>
    <s v="Aug"/>
    <n v="2012"/>
    <n v="393336999"/>
    <d v="2012-05-14T00:00:00"/>
    <n v="2"/>
    <s v=""/>
    <n v="6014"/>
    <n v="81.73"/>
    <n v="56.67"/>
    <n v="25.06"/>
    <n v="340813.38"/>
    <n v="150710.84"/>
    <n v="-190102.54"/>
    <n v="-0.55779071819304704"/>
  </r>
  <r>
    <s v="Middle East/North Africa"/>
    <s v="PAKISTAN"/>
    <s v="Fruits"/>
    <s v="Offline"/>
    <x v="1"/>
    <d v="2012-04-06T00:00:00"/>
    <s v="Apr"/>
    <n v="2012"/>
    <n v="897122371"/>
    <d v="2012-06-13T00:00:00"/>
    <n v="4"/>
    <n v="68"/>
    <n v="7300"/>
    <n v="9.33"/>
    <n v="6.92"/>
    <n v="2.41"/>
    <n v="50516"/>
    <n v="17593"/>
    <n v="-32923"/>
    <n v="-0.65173410404624299"/>
  </r>
  <r>
    <s v="Europe"/>
    <s v="NORWAY"/>
    <s v="Fruits"/>
    <s v="Offline"/>
    <x v="1"/>
    <d v="2014-06-10T00:00:00"/>
    <s v="Jun"/>
    <n v="2014"/>
    <n v="381774747"/>
    <d v="2014-10-23T00:00:00"/>
    <n v="5"/>
    <n v="135"/>
    <n v="4486"/>
    <n v="9.33"/>
    <n v="6.92"/>
    <n v="2.41"/>
    <n v="31043.119999999999"/>
    <n v="10811.26"/>
    <n v="-20231.86"/>
    <n v="-0.65173410404624299"/>
  </r>
  <r>
    <s v="Middle East/North Africa"/>
    <s v="SAUDI ARABIA"/>
    <s v="Baby Food"/>
    <s v="Online"/>
    <x v="0"/>
    <d v="2013-08-14T00:00:00"/>
    <s v="Aug"/>
    <n v="2013"/>
    <n v="447342956"/>
    <d v="2013-09-21T00:00:00"/>
    <n v="7"/>
    <n v="38"/>
    <n v="7576"/>
    <n v="255.28"/>
    <n v="159.41999999999999"/>
    <n v="95.86"/>
    <n v="1207765.92"/>
    <n v="726235.36"/>
    <n v="-481530.56"/>
    <n v="-0.39869527035503699"/>
  </r>
  <r>
    <s v="Asia"/>
    <s v="MALDIVES"/>
    <s v="Vegetables"/>
    <s v="Online"/>
    <x v="0"/>
    <d v="2011-11-18T00:00:00"/>
    <s v="Nov"/>
    <n v="2011"/>
    <n v="514188325"/>
    <d v="2012-02-01T00:00:00"/>
    <n v="4"/>
    <n v="75"/>
    <n v="8607"/>
    <n v="154.06"/>
    <n v="90.93"/>
    <n v="63.13"/>
    <n v="782634.51"/>
    <n v="543359.91"/>
    <n v="-239274.6"/>
    <n v="-0.30572968217309998"/>
  </r>
  <r>
    <s v="Sub-Saharan Africa"/>
    <s v="SIERRA LEONE"/>
    <s v="Meat"/>
    <s v="Online"/>
    <x v="3"/>
    <d v="2017-04-14T00:00:00"/>
    <s v="Apr"/>
    <n v="2017"/>
    <n v="972984683"/>
    <d v="2017-05-30T00:00:00"/>
    <n v="3"/>
    <n v="46"/>
    <n v="6644"/>
    <n v="421.89"/>
    <n v="364.69"/>
    <n v="57.2"/>
    <n v="2423000.36"/>
    <n v="380036.8"/>
    <n v="-2042963.56"/>
    <n v="-0.84315445995228799"/>
  </r>
  <r>
    <s v="Europe"/>
    <s v="IRELAND"/>
    <s v="Vegetables"/>
    <s v="Online"/>
    <x v="3"/>
    <d v="2015-02-12T00:00:00"/>
    <s v="Feb"/>
    <n v="2015"/>
    <n v="934718358"/>
    <d v="2015-12-16T00:00:00"/>
    <n v="4"/>
    <n v="307"/>
    <n v="2789"/>
    <n v="154.06"/>
    <n v="90.93"/>
    <n v="63.13"/>
    <n v="253603.77"/>
    <n v="176069.57"/>
    <n v="-77534.2"/>
    <n v="-0.30572968217309998"/>
  </r>
  <r>
    <s v="Sub-Saharan Africa"/>
    <s v="MADAGASCAR"/>
    <s v="Snacks"/>
    <s v="Offline"/>
    <x v="0"/>
    <d v="2013-12-11T00:00:00"/>
    <s v="Dec"/>
    <n v="2013"/>
    <n v="480688178"/>
    <d v="2013-11-24T00:00:00"/>
    <n v="1"/>
    <s v=""/>
    <n v="5169"/>
    <n v="152.58000000000001"/>
    <n v="97.44"/>
    <n v="55.14"/>
    <n v="503667.36"/>
    <n v="285018.65999999997"/>
    <n v="-218648.7"/>
    <n v="-0.43411330049261099"/>
  </r>
  <r>
    <s v="Middle East/North Africa"/>
    <s v="BAHRAIN"/>
    <s v="Household"/>
    <s v="Online"/>
    <x v="1"/>
    <d v="2010-09-13T00:00:00"/>
    <s v="Sep"/>
    <n v="2010"/>
    <n v="212505471"/>
    <d v="2010-09-28T00:00:00"/>
    <n v="3"/>
    <n v="15"/>
    <n v="3946"/>
    <n v="668.27"/>
    <n v="502.54"/>
    <n v="165.73"/>
    <n v="1983022.84"/>
    <n v="653970.57999999996"/>
    <n v="-1329052.26"/>
    <n v="-0.67021530624427905"/>
  </r>
  <r>
    <s v="Australia/Oceania"/>
    <s v="MARSHALL ISLANDS"/>
    <s v="Clothes"/>
    <s v="Online"/>
    <x v="0"/>
    <d v="2010-05-11T00:00:00"/>
    <s v="May"/>
    <n v="2010"/>
    <n v="802094066"/>
    <d v="2010-10-12T00:00:00"/>
    <n v="3"/>
    <n v="154"/>
    <n v="6313"/>
    <n v="109.28"/>
    <n v="35.840000000000003"/>
    <n v="73.44"/>
    <n v="226257.92000000001"/>
    <n v="463626.72"/>
    <n v="237368.8"/>
    <n v="1.0491071428571399"/>
  </r>
  <r>
    <s v="Europe"/>
    <s v="ROMANIA"/>
    <s v="Meat"/>
    <s v="Offline"/>
    <x v="1"/>
    <d v="2012-03-23T00:00:00"/>
    <s v="Mar"/>
    <n v="2012"/>
    <n v="741690289"/>
    <d v="2012-10-05T00:00:00"/>
    <n v="6"/>
    <n v="196"/>
    <n v="1494"/>
    <n v="421.89"/>
    <n v="364.69"/>
    <n v="57.2"/>
    <n v="544846.86"/>
    <n v="85456.8"/>
    <n v="-459390.06"/>
    <n v="-0.84315445995228799"/>
  </r>
  <r>
    <s v="Europe"/>
    <s v="SERBIA"/>
    <s v="Clothes"/>
    <s v="Offline"/>
    <x v="2"/>
    <d v="2010-12-01T00:00:00"/>
    <s v="Dec"/>
    <n v="2010"/>
    <n v="393842971"/>
    <d v="2010-01-31T00:00:00"/>
    <n v="1"/>
    <s v=""/>
    <n v="5742"/>
    <n v="109.28"/>
    <n v="35.840000000000003"/>
    <n v="73.44"/>
    <n v="205793.28"/>
    <n v="421692.48"/>
    <n v="215899.2"/>
    <n v="1.0491071428571399"/>
  </r>
  <r>
    <s v="Central America"/>
    <s v="GRENADA"/>
    <s v="Snacks"/>
    <s v="Online"/>
    <x v="0"/>
    <d v="2015-04-09T00:00:00"/>
    <s v="Apr"/>
    <n v="2015"/>
    <n v="641413438"/>
    <d v="2015-09-30T00:00:00"/>
    <n v="4"/>
    <n v="174"/>
    <n v="7345"/>
    <n v="152.58000000000001"/>
    <n v="97.44"/>
    <n v="55.14"/>
    <n v="715696.8"/>
    <n v="405003.3"/>
    <n v="-310693.5"/>
    <n v="-0.43411330049261099"/>
  </r>
  <r>
    <s v="Sub-Saharan Africa"/>
    <s v="RWANDA"/>
    <s v="Cosmetics"/>
    <s v="Offline"/>
    <x v="0"/>
    <d v="2015-02-13T00:00:00"/>
    <s v="Feb"/>
    <n v="2015"/>
    <n v="637575519"/>
    <d v="2015-03-21T00:00:00"/>
    <n v="7"/>
    <n v="36"/>
    <n v="1619"/>
    <n v="437.2"/>
    <n v="263.33"/>
    <n v="173.87"/>
    <n v="426331.27"/>
    <n v="281495.53000000003"/>
    <n v="-144835.74"/>
    <n v="-0.33972581931416901"/>
  </r>
  <r>
    <s v="Asia"/>
    <s v="TAIWAN"/>
    <s v="Cosmetics"/>
    <s v="Offline"/>
    <x v="0"/>
    <d v="2010-07-18T00:00:00"/>
    <s v="Jul"/>
    <n v="2010"/>
    <n v="955815541"/>
    <d v="2010-08-13T00:00:00"/>
    <n v="6"/>
    <n v="26"/>
    <n v="5914"/>
    <n v="437.2"/>
    <n v="263.33"/>
    <n v="173.87"/>
    <n v="1557333.62"/>
    <n v="1028267.18"/>
    <n v="-529066.43999999994"/>
    <n v="-0.33972581931416801"/>
  </r>
  <r>
    <s v="Sub-Saharan Africa"/>
    <s v="CHAD"/>
    <s v="Cereal"/>
    <s v="Online"/>
    <x v="3"/>
    <d v="2016-07-21T00:00:00"/>
    <s v="Jul"/>
    <n v="2016"/>
    <n v="439932334"/>
    <d v="2016-06-08T00:00:00"/>
    <n v="4"/>
    <s v=""/>
    <n v="4609"/>
    <n v="205.7"/>
    <n v="117.11"/>
    <n v="88.59"/>
    <n v="539759.99"/>
    <n v="408311.31"/>
    <n v="-131448.68"/>
    <n v="-0.24353172231235601"/>
  </r>
  <r>
    <s v="Sub-Saharan Africa"/>
    <s v="MALAWI"/>
    <s v="Baby Food"/>
    <s v="Offline"/>
    <x v="3"/>
    <d v="2010-12-12T00:00:00"/>
    <s v="Dec"/>
    <n v="2010"/>
    <n v="254037225"/>
    <d v="2011-01-18T00:00:00"/>
    <n v="3"/>
    <n v="37"/>
    <n v="4115"/>
    <n v="255.28"/>
    <n v="159.41999999999999"/>
    <n v="95.86"/>
    <n v="656013.30000000005"/>
    <n v="394463.9"/>
    <n v="-261549.4"/>
    <n v="-0.39869527035503699"/>
  </r>
  <r>
    <s v="Australia/Oceania"/>
    <s v="TONGA"/>
    <s v="Cosmetics"/>
    <s v="Online"/>
    <x v="0"/>
    <d v="2014-03-31T00:00:00"/>
    <s v="Mar"/>
    <n v="2014"/>
    <n v="732554042"/>
    <d v="2014-05-04T00:00:00"/>
    <n v="1"/>
    <n v="34"/>
    <n v="7875"/>
    <n v="437.2"/>
    <n v="263.33"/>
    <n v="173.87"/>
    <n v="2073723.75"/>
    <n v="1369226.25"/>
    <n v="-704497.5"/>
    <n v="-0.33972581931416901"/>
  </r>
  <r>
    <s v="Sub-Saharan Africa"/>
    <s v="DEMOCRATIC REPUBLIC OF THE CONGO"/>
    <s v="Office Supplies"/>
    <s v="Online"/>
    <x v="0"/>
    <d v="2010-03-03T00:00:00"/>
    <s v="Mar"/>
    <n v="2010"/>
    <n v="930219113"/>
    <d v="2010-10-03T00:00:00"/>
    <n v="1"/>
    <n v="214"/>
    <n v="1362"/>
    <n v="651.21"/>
    <n v="524.96"/>
    <n v="126.25"/>
    <n v="714995.52"/>
    <n v="171952.5"/>
    <n v="-543043.02"/>
    <n v="-0.75950548613227697"/>
  </r>
  <r>
    <s v="Sub-Saharan Africa"/>
    <s v="SIERRA LEONE"/>
    <s v="Beverages"/>
    <s v="Online"/>
    <x v="3"/>
    <d v="2010-01-01T00:00:00"/>
    <s v="Jan"/>
    <n v="2010"/>
    <n v="872081267"/>
    <d v="2010-12-01T00:00:00"/>
    <n v="4"/>
    <n v="334"/>
    <n v="7081"/>
    <n v="47.45"/>
    <n v="31.79"/>
    <n v="15.66"/>
    <n v="225104.99"/>
    <n v="110888.46"/>
    <n v="-114216.53"/>
    <n v="-0.50739226171752105"/>
  </r>
  <r>
    <s v="Middle East/North Africa"/>
    <s v="IRAN"/>
    <s v="Office Supplies"/>
    <s v="Offline"/>
    <x v="3"/>
    <d v="2010-12-16T00:00:00"/>
    <s v="Dec"/>
    <n v="2010"/>
    <n v="203501832"/>
    <d v="2010-12-18T00:00:00"/>
    <n v="7"/>
    <n v="2"/>
    <n v="9569"/>
    <n v="651.21"/>
    <n v="524.96"/>
    <n v="126.25"/>
    <n v="5023342.24"/>
    <n v="1208086.25"/>
    <n v="-3815255.99"/>
    <n v="-0.75950548613227697"/>
  </r>
  <r>
    <s v="Sub-Saharan Africa"/>
    <s v="GUINEA-BISSAU"/>
    <s v="Clothes"/>
    <s v="Online"/>
    <x v="2"/>
    <d v="2015-03-02T00:00:00"/>
    <s v="Mar"/>
    <n v="2015"/>
    <n v="440154635"/>
    <d v="2015-06-02T00:00:00"/>
    <n v="3"/>
    <n v="92"/>
    <n v="393"/>
    <n v="109.28"/>
    <n v="35.840000000000003"/>
    <n v="73.44"/>
    <n v="14085.12"/>
    <n v="28861.919999999998"/>
    <n v="14776.8"/>
    <n v="1.0491071428571399"/>
  </r>
  <r>
    <s v="Sub-Saharan Africa"/>
    <s v="CHAD"/>
    <s v="Personal Care"/>
    <s v="Online"/>
    <x v="0"/>
    <d v="2010-05-21T00:00:00"/>
    <s v="May"/>
    <n v="2010"/>
    <n v="918026006"/>
    <d v="2010-09-07T00:00:00"/>
    <n v="3"/>
    <n v="109"/>
    <n v="3151"/>
    <n v="81.73"/>
    <n v="56.67"/>
    <n v="25.06"/>
    <n v="178567.17"/>
    <n v="78964.06"/>
    <n v="-99603.11"/>
    <n v="-0.55779071819304704"/>
  </r>
  <r>
    <s v="Europe"/>
    <s v="IRELAND"/>
    <s v="Household"/>
    <s v="Offline"/>
    <x v="3"/>
    <d v="2012-05-21T00:00:00"/>
    <s v="May"/>
    <n v="2012"/>
    <n v="143414771"/>
    <d v="2012-03-06T00:00:00"/>
    <n v="3"/>
    <s v=""/>
    <n v="8473"/>
    <n v="668.27"/>
    <n v="502.54"/>
    <n v="165.73"/>
    <n v="4258021.42"/>
    <n v="1404230.29"/>
    <n v="-2853791.13"/>
    <n v="-0.67021530624427905"/>
  </r>
  <r>
    <s v="Asia"/>
    <s v="TAIWAN"/>
    <s v="Vegetables"/>
    <s v="Offline"/>
    <x v="0"/>
    <d v="2014-12-28T00:00:00"/>
    <s v="Dec"/>
    <n v="2014"/>
    <n v="742932260"/>
    <d v="2015-01-30T00:00:00"/>
    <n v="6"/>
    <n v="33"/>
    <n v="9020"/>
    <n v="154.06"/>
    <n v="90.93"/>
    <n v="63.13"/>
    <n v="820188.6"/>
    <n v="569432.6"/>
    <n v="-250756"/>
    <n v="-0.30572968217309998"/>
  </r>
  <r>
    <s v="Central America"/>
    <s v="HAITI"/>
    <s v="Vegetables"/>
    <s v="Offline"/>
    <x v="2"/>
    <d v="2016-10-12T00:00:00"/>
    <s v="Oct"/>
    <n v="2016"/>
    <n v="913502299"/>
    <d v="2017-01-14T00:00:00"/>
    <n v="7"/>
    <n v="94"/>
    <n v="4485"/>
    <n v="154.06"/>
    <n v="90.93"/>
    <n v="63.13"/>
    <n v="407821.05"/>
    <n v="283138.05"/>
    <n v="-124683"/>
    <n v="-0.30572968217309998"/>
  </r>
  <r>
    <s v="Europe"/>
    <s v="PORTUGAL"/>
    <s v="Snacks"/>
    <s v="Offline"/>
    <x v="1"/>
    <d v="2010-06-26T00:00:00"/>
    <s v="Jun"/>
    <n v="2010"/>
    <n v="272361218"/>
    <d v="2010-03-07T00:00:00"/>
    <n v="1"/>
    <s v=""/>
    <n v="6592"/>
    <n v="152.58000000000001"/>
    <n v="97.44"/>
    <n v="55.14"/>
    <n v="642324.47999999998"/>
    <n v="363482.88"/>
    <n v="-278841.59999999998"/>
    <n v="-0.43411330049261099"/>
  </r>
  <r>
    <s v="Central America"/>
    <s v="SAINT LUCIA"/>
    <s v="Vegetables"/>
    <s v="Offline"/>
    <x v="1"/>
    <d v="2015-04-06T00:00:00"/>
    <s v="Apr"/>
    <n v="2015"/>
    <n v="307057845"/>
    <d v="2015-02-07T00:00:00"/>
    <n v="7"/>
    <s v=""/>
    <n v="4095"/>
    <n v="154.06"/>
    <n v="90.93"/>
    <n v="63.13"/>
    <n v="372358.35"/>
    <n v="258517.35"/>
    <n v="-113841"/>
    <n v="-0.30572968217309998"/>
  </r>
  <r>
    <s v="Asia"/>
    <s v="JAPAN"/>
    <s v="Beverages"/>
    <s v="Online"/>
    <x v="1"/>
    <d v="2014-07-10T00:00:00"/>
    <s v="Jul"/>
    <n v="2014"/>
    <n v="325453507"/>
    <d v="2014-12-11T00:00:00"/>
    <n v="5"/>
    <n v="154"/>
    <n v="7780"/>
    <n v="47.45"/>
    <n v="31.79"/>
    <n v="15.66"/>
    <n v="247326.2"/>
    <n v="121834.8"/>
    <n v="-125491.4"/>
    <n v="-0.50739226171752105"/>
  </r>
  <r>
    <s v="Sub-Saharan Africa"/>
    <s v="ZAMBIA"/>
    <s v="Baby Food"/>
    <s v="Online"/>
    <x v="2"/>
    <d v="2011-10-07T00:00:00"/>
    <s v="Oct"/>
    <n v="2011"/>
    <n v="605722033"/>
    <d v="2011-07-20T00:00:00"/>
    <n v="4"/>
    <s v=""/>
    <n v="5465"/>
    <n v="255.28"/>
    <n v="159.41999999999999"/>
    <n v="95.86"/>
    <n v="871230.3"/>
    <n v="523874.9"/>
    <n v="-347355.4"/>
    <n v="-0.39869527035503699"/>
  </r>
  <r>
    <s v="Europe"/>
    <s v="LITHUANIA"/>
    <s v="Vegetables"/>
    <s v="Online"/>
    <x v="0"/>
    <d v="2017-01-05T00:00:00"/>
    <s v="Jan"/>
    <n v="2017"/>
    <n v="146349751"/>
    <d v="2017-06-13T00:00:00"/>
    <n v="3"/>
    <n v="159"/>
    <n v="6999"/>
    <n v="154.06"/>
    <n v="90.93"/>
    <n v="63.13"/>
    <n v="636419.06999999995"/>
    <n v="441846.87"/>
    <n v="-194572.2"/>
    <n v="-0.30572968217309998"/>
  </r>
  <r>
    <s v="Asia"/>
    <s v="MALAYSIA"/>
    <s v="Fruits"/>
    <s v="Online"/>
    <x v="1"/>
    <d v="2010-10-30T00:00:00"/>
    <s v="Oct"/>
    <n v="2010"/>
    <n v="716135489"/>
    <d v="2010-11-13T00:00:00"/>
    <n v="7"/>
    <n v="14"/>
    <n v="9260"/>
    <n v="9.33"/>
    <n v="6.92"/>
    <n v="2.41"/>
    <n v="64079.199999999997"/>
    <n v="22316.6"/>
    <n v="-41762.6"/>
    <n v="-0.65173410404624299"/>
  </r>
  <r>
    <s v="Europe"/>
    <s v="GEORGIA"/>
    <s v="Meat"/>
    <s v="Offline"/>
    <x v="1"/>
    <d v="2017-02-22T00:00:00"/>
    <s v="Feb"/>
    <n v="2017"/>
    <n v="104190576"/>
    <d v="2017-12-03T00:00:00"/>
    <n v="1"/>
    <n v="284"/>
    <n v="1162"/>
    <n v="421.89"/>
    <n v="364.69"/>
    <n v="57.2"/>
    <n v="423769.78"/>
    <n v="66466.399999999994"/>
    <n v="-357303.38"/>
    <n v="-0.84315445995228799"/>
  </r>
  <r>
    <s v="Asia"/>
    <s v="LAOS"/>
    <s v="Baby Food"/>
    <s v="Offline"/>
    <x v="0"/>
    <d v="2013-04-04T00:00:00"/>
    <s v="Apr"/>
    <n v="2013"/>
    <n v="669938838"/>
    <d v="2013-10-05T00:00:00"/>
    <n v="7"/>
    <n v="184"/>
    <n v="8645"/>
    <n v="255.28"/>
    <n v="159.41999999999999"/>
    <n v="95.86"/>
    <n v="1378185.9"/>
    <n v="828709.7"/>
    <n v="-549476.19999999995"/>
    <n v="-0.39869527035503699"/>
  </r>
  <r>
    <s v="Australia/Oceania"/>
    <s v="KIRIBATI"/>
    <s v="Office Supplies"/>
    <s v="Offline"/>
    <x v="2"/>
    <d v="2015-01-26T00:00:00"/>
    <s v="Jan"/>
    <n v="2015"/>
    <n v="793116605"/>
    <d v="2015-07-02T00:00:00"/>
    <n v="5"/>
    <n v="157"/>
    <n v="9683"/>
    <n v="651.21"/>
    <n v="524.96"/>
    <n v="126.25"/>
    <n v="5083187.68"/>
    <n v="1222478.75"/>
    <n v="-3860708.93"/>
    <n v="-0.75950548613227697"/>
  </r>
  <r>
    <s v="Asia"/>
    <s v="LAOS"/>
    <s v="Household"/>
    <s v="Offline"/>
    <x v="0"/>
    <d v="2013-01-15T00:00:00"/>
    <s v="Jan"/>
    <n v="2013"/>
    <n v="723772704"/>
    <d v="2013-02-15T00:00:00"/>
    <n v="6"/>
    <n v="31"/>
    <n v="9282"/>
    <n v="668.27"/>
    <n v="502.54"/>
    <n v="165.73"/>
    <n v="4664576.28"/>
    <n v="1538305.86"/>
    <n v="-3126270.42"/>
    <n v="-0.67021530624427905"/>
  </r>
  <r>
    <s v="Europe"/>
    <s v="POLAND"/>
    <s v="Cereal"/>
    <s v="Online"/>
    <x v="1"/>
    <d v="2013-06-11T00:00:00"/>
    <s v="Jun"/>
    <n v="2013"/>
    <n v="332268464"/>
    <d v="2013-12-14T00:00:00"/>
    <n v="7"/>
    <n v="186"/>
    <n v="4477"/>
    <n v="205.7"/>
    <n v="117.11"/>
    <n v="88.59"/>
    <n v="524301.47"/>
    <n v="396617.43"/>
    <n v="-127684.04"/>
    <n v="-0.24353172231235601"/>
  </r>
  <r>
    <s v="Europe"/>
    <s v="SPAIN"/>
    <s v="Meat"/>
    <s v="Online"/>
    <x v="0"/>
    <d v="2013-11-15T00:00:00"/>
    <s v="Nov"/>
    <n v="2013"/>
    <n v="459277713"/>
    <d v="2013-04-12T00:00:00"/>
    <n v="6"/>
    <s v=""/>
    <n v="9336"/>
    <n v="421.89"/>
    <n v="364.69"/>
    <n v="57.2"/>
    <n v="3404745.84"/>
    <n v="534019.19999999995"/>
    <n v="-2870726.64"/>
    <n v="-0.84315445995228799"/>
  </r>
  <r>
    <s v="Europe"/>
    <s v="ROMANIA"/>
    <s v="Fruits"/>
    <s v="Offline"/>
    <x v="2"/>
    <d v="2010-07-24T00:00:00"/>
    <s v="Jul"/>
    <n v="2010"/>
    <n v="665786778"/>
    <d v="2010-08-15T00:00:00"/>
    <n v="1"/>
    <n v="22"/>
    <n v="9958"/>
    <n v="9.33"/>
    <n v="6.92"/>
    <n v="2.41"/>
    <n v="68909.36"/>
    <n v="23998.78"/>
    <n v="-44910.58"/>
    <n v="-0.65173410404624299"/>
  </r>
  <r>
    <s v="Asia"/>
    <s v="INDONESIA"/>
    <s v="Household"/>
    <s v="Online"/>
    <x v="0"/>
    <d v="2013-10-10T00:00:00"/>
    <s v="Oct"/>
    <n v="2013"/>
    <n v="583094489"/>
    <d v="2013-11-13T00:00:00"/>
    <n v="4"/>
    <n v="34"/>
    <n v="9472"/>
    <n v="668.27"/>
    <n v="502.54"/>
    <n v="165.73"/>
    <n v="4760058.88"/>
    <n v="1569794.56"/>
    <n v="-3190264.32"/>
    <n v="-0.67021530624427905"/>
  </r>
  <r>
    <s v="Sub-Saharan Africa"/>
    <s v="GHANA"/>
    <s v="Cereal"/>
    <s v="Offline"/>
    <x v="0"/>
    <d v="2011-09-27T00:00:00"/>
    <s v="Sep"/>
    <n v="2011"/>
    <n v="362812173"/>
    <d v="2011-09-30T00:00:00"/>
    <n v="6"/>
    <n v="3"/>
    <n v="3039"/>
    <n v="205.7"/>
    <n v="117.11"/>
    <n v="88.59"/>
    <n v="355897.29"/>
    <n v="269225.01"/>
    <n v="-86672.28"/>
    <n v="-0.24353172231235601"/>
  </r>
  <r>
    <s v="Central America"/>
    <s v="GRENADA"/>
    <s v="Snacks"/>
    <s v="Online"/>
    <x v="1"/>
    <d v="2012-08-28T00:00:00"/>
    <s v="Aug"/>
    <n v="2012"/>
    <n v="226863658"/>
    <d v="2012-09-16T00:00:00"/>
    <n v="1"/>
    <n v="19"/>
    <n v="2853"/>
    <n v="152.58000000000001"/>
    <n v="97.44"/>
    <n v="55.14"/>
    <n v="277996.32"/>
    <n v="157314.42000000001"/>
    <n v="-120681.9"/>
    <n v="-0.43411330049261099"/>
  </r>
  <r>
    <s v="Europe"/>
    <s v="LATVIA"/>
    <s v="Baby Food"/>
    <s v="Online"/>
    <x v="2"/>
    <d v="2010-01-09T00:00:00"/>
    <s v="Jan"/>
    <n v="2010"/>
    <n v="917485272"/>
    <d v="2010-03-10T00:00:00"/>
    <n v="4"/>
    <n v="60"/>
    <n v="3136"/>
    <n v="255.28"/>
    <n v="159.41999999999999"/>
    <n v="95.86"/>
    <n v="499941.12"/>
    <n v="300616.96000000002"/>
    <n v="-199324.16"/>
    <n v="-0.39869527035503699"/>
  </r>
  <r>
    <s v="Europe"/>
    <s v="IRELAND"/>
    <s v="Personal Care"/>
    <s v="Offline"/>
    <x v="2"/>
    <d v="2012-04-28T00:00:00"/>
    <s v="Apr"/>
    <n v="2012"/>
    <n v="547225844"/>
    <d v="2012-05-30T00:00:00"/>
    <n v="4"/>
    <n v="32"/>
    <n v="5143"/>
    <n v="81.73"/>
    <n v="56.67"/>
    <n v="25.06"/>
    <n v="291453.81"/>
    <n v="128883.58"/>
    <n v="-162570.23000000001"/>
    <n v="-0.55779071819304704"/>
  </r>
  <r>
    <s v="Sub-Saharan Africa"/>
    <s v="BOTSWANA"/>
    <s v="Household"/>
    <s v="Offline"/>
    <x v="0"/>
    <d v="2010-06-02T00:00:00"/>
    <s v="Jun"/>
    <n v="2010"/>
    <n v="448946702"/>
    <d v="2010-02-28T00:00:00"/>
    <n v="1"/>
    <s v=""/>
    <n v="2161"/>
    <n v="668.27"/>
    <n v="502.54"/>
    <n v="165.73"/>
    <n v="1085988.94"/>
    <n v="358142.53"/>
    <n v="-727846.41"/>
    <n v="-0.67021530624427905"/>
  </r>
  <r>
    <s v="Sub-Saharan Africa"/>
    <s v="LIBERIA"/>
    <s v="Cosmetics"/>
    <s v="Online"/>
    <x v="3"/>
    <d v="2016-06-21T00:00:00"/>
    <s v="Jun"/>
    <n v="2016"/>
    <n v="225821673"/>
    <d v="2016-03-08T00:00:00"/>
    <n v="3"/>
    <s v=""/>
    <n v="4506"/>
    <n v="437.2"/>
    <n v="263.33"/>
    <n v="173.87"/>
    <n v="1186564.98"/>
    <n v="783458.22"/>
    <n v="-403106.76"/>
    <n v="-0.33972581931416901"/>
  </r>
  <r>
    <s v="Asia"/>
    <s v="UZBEKISTAN"/>
    <s v="Beverages"/>
    <s v="Online"/>
    <x v="2"/>
    <d v="2014-06-09T00:00:00"/>
    <s v="Jun"/>
    <n v="2014"/>
    <n v="901337087"/>
    <d v="2014-10-25T00:00:00"/>
    <n v="7"/>
    <n v="138"/>
    <n v="4529"/>
    <n v="47.45"/>
    <n v="31.79"/>
    <n v="15.66"/>
    <n v="143976.91"/>
    <n v="70924.14"/>
    <n v="-73052.77"/>
    <n v="-0.50739226171752105"/>
  </r>
  <r>
    <s v="Europe"/>
    <s v="SWITZERLAND"/>
    <s v="Household"/>
    <s v="Offline"/>
    <x v="2"/>
    <d v="2015-07-19T00:00:00"/>
    <s v="Jul"/>
    <n v="2015"/>
    <n v="869291770"/>
    <d v="2015-08-21T00:00:00"/>
    <n v="6"/>
    <n v="33"/>
    <n v="1607"/>
    <n v="668.27"/>
    <n v="502.54"/>
    <n v="165.73"/>
    <n v="807581.78"/>
    <n v="266328.11"/>
    <n v="-541253.67000000004"/>
    <n v="-0.67021530624427905"/>
  </r>
  <r>
    <s v="Central America"/>
    <s v="EL SALVADOR"/>
    <s v="Baby Food"/>
    <s v="Offline"/>
    <x v="2"/>
    <d v="2015-10-20T00:00:00"/>
    <s v="Oct"/>
    <n v="2015"/>
    <n v="843797051"/>
    <d v="2015-10-21T00:00:00"/>
    <n v="4"/>
    <n v="1"/>
    <n v="7153"/>
    <n v="255.28"/>
    <n v="159.41999999999999"/>
    <n v="95.86"/>
    <n v="1140331.26"/>
    <n v="685686.58"/>
    <n v="-454644.68"/>
    <n v="-0.39869527035503699"/>
  </r>
  <r>
    <s v="Europe"/>
    <s v="ROMANIA"/>
    <s v="Clothes"/>
    <s v="Offline"/>
    <x v="2"/>
    <d v="2017-12-01T00:00:00"/>
    <s v="Dec"/>
    <n v="2017"/>
    <n v="709276759"/>
    <d v="2017-01-03T00:00:00"/>
    <n v="3"/>
    <s v=""/>
    <n v="9610"/>
    <n v="109.28"/>
    <n v="35.840000000000003"/>
    <n v="73.44"/>
    <n v="344422.40000000002"/>
    <n v="705758.4"/>
    <n v="361336"/>
    <n v="1.0491071428571399"/>
  </r>
  <r>
    <s v="Asia"/>
    <s v="NEPAL"/>
    <s v="Fruits"/>
    <s v="Online"/>
    <x v="0"/>
    <d v="2014-04-27T00:00:00"/>
    <s v="Apr"/>
    <n v="2014"/>
    <n v="870467221"/>
    <d v="2014-05-28T00:00:00"/>
    <n v="4"/>
    <n v="31"/>
    <n v="9449"/>
    <n v="9.33"/>
    <n v="6.92"/>
    <n v="2.41"/>
    <n v="65387.08"/>
    <n v="22772.09"/>
    <n v="-42614.99"/>
    <n v="-0.65173410404624299"/>
  </r>
  <r>
    <s v="Sub-Saharan Africa"/>
    <s v="NIGER"/>
    <s v="Baby Food"/>
    <s v="Online"/>
    <x v="0"/>
    <d v="2015-01-03T00:00:00"/>
    <s v="Jan"/>
    <n v="2015"/>
    <n v="902417266"/>
    <d v="2015-04-15T00:00:00"/>
    <n v="4"/>
    <n v="102"/>
    <n v="4178"/>
    <n v="255.28"/>
    <n v="159.41999999999999"/>
    <n v="95.86"/>
    <n v="666056.76"/>
    <n v="400503.08"/>
    <n v="-265553.68"/>
    <n v="-0.39869527035503699"/>
  </r>
  <r>
    <s v="Australia/Oceania"/>
    <s v="KIRIBATI"/>
    <s v="Office Supplies"/>
    <s v="Offline"/>
    <x v="0"/>
    <d v="2012-12-26T00:00:00"/>
    <s v="Dec"/>
    <n v="2012"/>
    <n v="900488221"/>
    <d v="2013-02-14T00:00:00"/>
    <n v="5"/>
    <n v="50"/>
    <n v="3330"/>
    <n v="651.21"/>
    <n v="524.96"/>
    <n v="126.25"/>
    <n v="1748116.8"/>
    <n v="420412.5"/>
    <n v="-1327704.3"/>
    <n v="-0.75950548613227697"/>
  </r>
  <r>
    <s v="Asia"/>
    <s v="INDONESIA"/>
    <s v="Clothes"/>
    <s v="Online"/>
    <x v="3"/>
    <d v="2013-08-19T00:00:00"/>
    <s v="Aug"/>
    <n v="2013"/>
    <n v="130353915"/>
    <d v="2013-01-10T00:00:00"/>
    <n v="5"/>
    <s v=""/>
    <n v="3475"/>
    <n v="109.28"/>
    <n v="35.840000000000003"/>
    <n v="73.44"/>
    <n v="124544"/>
    <n v="255204"/>
    <n v="130660"/>
    <n v="1.0491071428571399"/>
  </r>
  <r>
    <s v="Sub-Saharan Africa"/>
    <s v="BOTSWANA"/>
    <s v="Cosmetics"/>
    <s v="Offline"/>
    <x v="3"/>
    <d v="2016-11-06T00:00:00"/>
    <s v="Nov"/>
    <n v="2016"/>
    <n v="178000676"/>
    <d v="2016-07-16T00:00:00"/>
    <n v="7"/>
    <s v=""/>
    <n v="3210"/>
    <n v="437.2"/>
    <n v="263.33"/>
    <n v="173.87"/>
    <n v="845289.3"/>
    <n v="558122.69999999995"/>
    <n v="-287166.59999999998"/>
    <n v="-0.33972581931416901"/>
  </r>
  <r>
    <s v="Sub-Saharan Africa"/>
    <s v="GABON"/>
    <s v="Beverages"/>
    <s v="Online"/>
    <x v="2"/>
    <d v="2010-06-18T00:00:00"/>
    <s v="Jun"/>
    <n v="2010"/>
    <n v="899727332"/>
    <d v="2010-07-13T00:00:00"/>
    <n v="3"/>
    <n v="25"/>
    <n v="8166"/>
    <n v="47.45"/>
    <n v="31.79"/>
    <n v="15.66"/>
    <n v="259597.14"/>
    <n v="127879.56"/>
    <n v="-131717.57999999999"/>
    <n v="-0.50739226171752105"/>
  </r>
  <r>
    <s v="Asia"/>
    <s v="PHILIPPINES"/>
    <s v="Baby Food"/>
    <s v="Offline"/>
    <x v="1"/>
    <d v="2016-01-02T00:00:00"/>
    <s v="Jan"/>
    <n v="2016"/>
    <n v="872145211"/>
    <d v="2016-02-26T00:00:00"/>
    <n v="6"/>
    <n v="55"/>
    <n v="6004"/>
    <n v="255.28"/>
    <n v="159.41999999999999"/>
    <n v="95.86"/>
    <n v="957157.68"/>
    <n v="575543.43999999994"/>
    <n v="-381614.24"/>
    <n v="-0.39869527035503699"/>
  </r>
  <r>
    <s v="Sub-Saharan Africa"/>
    <s v="ZAMBIA"/>
    <s v="Office Supplies"/>
    <s v="Online"/>
    <x v="1"/>
    <d v="2013-02-18T00:00:00"/>
    <s v="Feb"/>
    <n v="2013"/>
    <n v="542178142"/>
    <d v="2013-03-26T00:00:00"/>
    <n v="3"/>
    <n v="36"/>
    <n v="1415"/>
    <n v="651.21"/>
    <n v="524.96"/>
    <n v="126.25"/>
    <n v="742818.4"/>
    <n v="178643.75"/>
    <n v="-564174.65"/>
    <n v="-0.75950548613227697"/>
  </r>
  <r>
    <s v="Europe"/>
    <s v="ALBANIA"/>
    <s v="Beverages"/>
    <s v="Online"/>
    <x v="1"/>
    <d v="2012-09-10T00:00:00"/>
    <s v="Sep"/>
    <n v="2012"/>
    <n v="877062451"/>
    <d v="2012-10-29T00:00:00"/>
    <n v="2"/>
    <n v="49"/>
    <n v="1124"/>
    <n v="47.45"/>
    <n v="31.79"/>
    <n v="15.66"/>
    <n v="35731.96"/>
    <n v="17601.84"/>
    <n v="-18130.12"/>
    <n v="-0.50739226171752105"/>
  </r>
  <r>
    <s v="Sub-Saharan Africa"/>
    <s v="BURKINA FASO"/>
    <s v="Personal Care"/>
    <s v="Offline"/>
    <x v="0"/>
    <d v="2015-11-18T00:00:00"/>
    <s v="Nov"/>
    <n v="2015"/>
    <n v="214346969"/>
    <d v="2015-12-20T00:00:00"/>
    <n v="1"/>
    <n v="32"/>
    <n v="8886"/>
    <n v="81.73"/>
    <n v="56.67"/>
    <n v="25.06"/>
    <n v="503569.62"/>
    <n v="222683.16"/>
    <n v="-280886.46000000002"/>
    <n v="-0.55779071819304704"/>
  </r>
  <r>
    <s v="Europe"/>
    <s v="SLOVENIA"/>
    <s v="Baby Food"/>
    <s v="Online"/>
    <x v="2"/>
    <d v="2016-10-28T00:00:00"/>
    <s v="Oct"/>
    <n v="2016"/>
    <n v="111893022"/>
    <d v="2016-02-12T00:00:00"/>
    <n v="6"/>
    <s v=""/>
    <n v="486"/>
    <n v="255.28"/>
    <n v="159.41999999999999"/>
    <n v="95.86"/>
    <n v="77478.12"/>
    <n v="46587.96"/>
    <n v="-30890.16"/>
    <n v="-0.39869527035503699"/>
  </r>
  <r>
    <s v="Europe"/>
    <s v="SLOVAKIA"/>
    <s v="Beverages"/>
    <s v="Online"/>
    <x v="0"/>
    <d v="2014-10-29T00:00:00"/>
    <s v="Oct"/>
    <n v="2014"/>
    <n v="397874438"/>
    <d v="2014-01-12T00:00:00"/>
    <n v="1"/>
    <s v=""/>
    <n v="8743"/>
    <n v="47.45"/>
    <n v="31.79"/>
    <n v="15.66"/>
    <n v="277939.96999999997"/>
    <n v="136915.38"/>
    <n v="-141024.59"/>
    <n v="-0.50739226171752105"/>
  </r>
  <r>
    <s v="Europe"/>
    <s v="BULGARIA"/>
    <s v="Clothes"/>
    <s v="Offline"/>
    <x v="1"/>
    <d v="2010-02-03T00:00:00"/>
    <s v="Feb"/>
    <n v="2010"/>
    <n v="520777547"/>
    <d v="2010-04-15T00:00:00"/>
    <n v="5"/>
    <n v="71"/>
    <n v="8504"/>
    <n v="109.28"/>
    <n v="35.840000000000003"/>
    <n v="73.44"/>
    <n v="304783.35999999999"/>
    <n v="624533.76000000001"/>
    <n v="319750.40000000002"/>
    <n v="1.0491071428571399"/>
  </r>
  <r>
    <s v="Asia"/>
    <s v="BRUNEI"/>
    <s v="Fruits"/>
    <s v="Offline"/>
    <x v="1"/>
    <d v="2015-07-24T00:00:00"/>
    <s v="Jul"/>
    <n v="2015"/>
    <n v="899401175"/>
    <d v="2015-08-15T00:00:00"/>
    <n v="7"/>
    <n v="22"/>
    <n v="1649"/>
    <n v="9.33"/>
    <n v="6.92"/>
    <n v="2.41"/>
    <n v="11411.08"/>
    <n v="3974.09"/>
    <n v="-7436.99"/>
    <n v="-0.65173410404624299"/>
  </r>
  <r>
    <s v="Europe"/>
    <s v="VATICAN CITY"/>
    <s v="Household"/>
    <s v="Online"/>
    <x v="1"/>
    <d v="2014-06-27T00:00:00"/>
    <s v="Jun"/>
    <n v="2014"/>
    <n v="672856652"/>
    <d v="2014-03-08T00:00:00"/>
    <n v="7"/>
    <s v=""/>
    <n v="2091"/>
    <n v="668.27"/>
    <n v="502.54"/>
    <n v="165.73"/>
    <n v="1050811.1399999999"/>
    <n v="346541.43"/>
    <n v="-704269.71"/>
    <n v="-0.67021530624427905"/>
  </r>
  <r>
    <s v="Middle East/North Africa"/>
    <s v="IRAQ"/>
    <s v="Meat"/>
    <s v="Offline"/>
    <x v="2"/>
    <d v="2010-04-06T00:00:00"/>
    <s v="Apr"/>
    <n v="2010"/>
    <n v="850567805"/>
    <d v="2010-07-18T00:00:00"/>
    <n v="1"/>
    <n v="103"/>
    <n v="770"/>
    <n v="421.89"/>
    <n v="364.69"/>
    <n v="57.2"/>
    <n v="280811.3"/>
    <n v="44044"/>
    <n v="-236767.3"/>
    <n v="-0.84315445995228799"/>
  </r>
  <r>
    <s v="Middle East/North Africa"/>
    <s v="JORDAN"/>
    <s v="Snacks"/>
    <s v="Online"/>
    <x v="2"/>
    <d v="2015-06-29T00:00:00"/>
    <s v="Jun"/>
    <n v="2015"/>
    <n v="262270963"/>
    <d v="2015-12-07T00:00:00"/>
    <n v="2"/>
    <n v="161"/>
    <n v="661"/>
    <n v="152.58000000000001"/>
    <n v="97.44"/>
    <n v="55.14"/>
    <n v="64407.839999999997"/>
    <n v="36447.54"/>
    <n v="-27960.3"/>
    <n v="-0.43411330049261099"/>
  </r>
  <r>
    <s v="Middle East/North Africa"/>
    <s v="BAHRAIN"/>
    <s v="Cereal"/>
    <s v="Offline"/>
    <x v="3"/>
    <d v="2016-05-14T00:00:00"/>
    <s v="May"/>
    <n v="2016"/>
    <n v="508014953"/>
    <d v="2016-05-18T00:00:00"/>
    <n v="4"/>
    <n v="4"/>
    <n v="1769"/>
    <n v="205.7"/>
    <n v="117.11"/>
    <n v="88.59"/>
    <n v="207167.59"/>
    <n v="156715.71"/>
    <n v="-50451.88"/>
    <n v="-0.24353172231235601"/>
  </r>
  <r>
    <s v="Central America"/>
    <s v="GRENADA"/>
    <s v="Fruits"/>
    <s v="Offline"/>
    <x v="1"/>
    <d v="2015-09-12T00:00:00"/>
    <s v="Sep"/>
    <n v="2015"/>
    <n v="108161103"/>
    <d v="2016-01-17T00:00:00"/>
    <n v="1"/>
    <n v="127"/>
    <n v="6129"/>
    <n v="9.33"/>
    <n v="6.92"/>
    <n v="2.41"/>
    <n v="42412.68"/>
    <n v="14770.89"/>
    <n v="-27641.79"/>
    <n v="-0.65173410404624299"/>
  </r>
  <r>
    <s v="Europe"/>
    <s v="KOSOVO"/>
    <s v="Office Supplies"/>
    <s v="Online"/>
    <x v="2"/>
    <d v="2014-05-15T00:00:00"/>
    <s v="May"/>
    <n v="2014"/>
    <n v="353383243"/>
    <d v="2014-09-06T00:00:00"/>
    <n v="7"/>
    <n v="114"/>
    <n v="2809"/>
    <n v="651.21"/>
    <n v="524.96"/>
    <n v="126.25"/>
    <n v="1474612.64"/>
    <n v="354636.25"/>
    <n v="-1119976.3899999999"/>
    <n v="-0.75950548613227697"/>
  </r>
  <r>
    <s v="Europe"/>
    <s v="CROATIA"/>
    <s v="Office Supplies"/>
    <s v="Offline"/>
    <x v="2"/>
    <d v="2012-11-21T00:00:00"/>
    <s v="Nov"/>
    <n v="2012"/>
    <n v="354667699"/>
    <d v="2012-12-29T00:00:00"/>
    <n v="7"/>
    <n v="38"/>
    <n v="2908"/>
    <n v="651.21"/>
    <n v="524.96"/>
    <n v="126.25"/>
    <n v="1526583.68"/>
    <n v="367135"/>
    <n v="-1159448.68"/>
    <n v="-0.75950548613227697"/>
  </r>
  <r>
    <s v="North America"/>
    <s v="GREENLAND"/>
    <s v="Vegetables"/>
    <s v="Offline"/>
    <x v="1"/>
    <d v="2010-07-01T00:00:00"/>
    <s v="Jul"/>
    <n v="2010"/>
    <n v="193313300"/>
    <d v="2010-02-13T00:00:00"/>
    <n v="7"/>
    <s v=""/>
    <n v="4556"/>
    <n v="154.06"/>
    <n v="90.93"/>
    <n v="63.13"/>
    <n v="414277.08"/>
    <n v="287620.28000000003"/>
    <n v="-126656.8"/>
    <n v="-0.30572968217309998"/>
  </r>
  <r>
    <s v="Asia"/>
    <s v="THAILAND"/>
    <s v="Beverages"/>
    <s v="Online"/>
    <x v="0"/>
    <d v="2012-11-22T00:00:00"/>
    <s v="Nov"/>
    <n v="2012"/>
    <n v="470931375"/>
    <d v="2013-10-01T00:00:00"/>
    <n v="3"/>
    <n v="313"/>
    <n v="7914"/>
    <n v="47.45"/>
    <n v="31.79"/>
    <n v="15.66"/>
    <n v="251586.06"/>
    <n v="123933.24"/>
    <n v="-127652.82"/>
    <n v="-0.50739226171752105"/>
  </r>
  <r>
    <s v="North America"/>
    <s v="CANADA"/>
    <s v="Snacks"/>
    <s v="Offline"/>
    <x v="0"/>
    <d v="2010-10-19T00:00:00"/>
    <s v="Oct"/>
    <n v="2010"/>
    <n v="959445750"/>
    <d v="2010-11-23T00:00:00"/>
    <n v="3"/>
    <n v="35"/>
    <n v="173"/>
    <n v="152.58000000000001"/>
    <n v="97.44"/>
    <n v="55.14"/>
    <n v="16857.12"/>
    <n v="9539.2199999999993"/>
    <n v="-7317.9"/>
    <n v="-0.43411330049261099"/>
  </r>
  <r>
    <s v="Asia"/>
    <s v="NEPAL"/>
    <s v="Clothes"/>
    <s v="Online"/>
    <x v="1"/>
    <d v="2016-10-19T00:00:00"/>
    <s v="Oct"/>
    <n v="2016"/>
    <n v="151092755"/>
    <d v="2016-11-11T00:00:00"/>
    <n v="6"/>
    <n v="23"/>
    <n v="559"/>
    <n v="109.28"/>
    <n v="35.840000000000003"/>
    <n v="73.44"/>
    <n v="20034.560000000001"/>
    <n v="41052.959999999999"/>
    <n v="21018.400000000001"/>
    <n v="1.0491071428571399"/>
  </r>
  <r>
    <s v="North America"/>
    <s v="MEXICO"/>
    <s v="Fruits"/>
    <s v="Online"/>
    <x v="2"/>
    <d v="2010-12-12T00:00:00"/>
    <s v="Dec"/>
    <n v="2010"/>
    <n v="208421218"/>
    <d v="2011-08-01T00:00:00"/>
    <n v="2"/>
    <n v="232"/>
    <n v="5325"/>
    <n v="9.33"/>
    <n v="6.92"/>
    <n v="2.41"/>
    <n v="36849"/>
    <n v="12833.25"/>
    <n v="-24015.75"/>
    <n v="-0.65173410404624299"/>
  </r>
  <r>
    <s v="Europe"/>
    <s v="SWITZERLAND"/>
    <s v="Snacks"/>
    <s v="Online"/>
    <x v="2"/>
    <d v="2012-03-20T00:00:00"/>
    <s v="Mar"/>
    <n v="2012"/>
    <n v="214292466"/>
    <d v="2012-04-13T00:00:00"/>
    <n v="6"/>
    <n v="24"/>
    <n v="2758"/>
    <n v="152.58000000000001"/>
    <n v="97.44"/>
    <n v="55.14"/>
    <n v="268739.52"/>
    <n v="152076.12"/>
    <n v="-116663.4"/>
    <n v="-0.43411330049261099"/>
  </r>
  <r>
    <s v="Asia"/>
    <s v="BANGLADESH"/>
    <s v="Baby Food"/>
    <s v="Online"/>
    <x v="2"/>
    <d v="2014-02-26T00:00:00"/>
    <s v="Feb"/>
    <n v="2014"/>
    <n v="221880328"/>
    <d v="2014-03-30T00:00:00"/>
    <n v="1"/>
    <n v="32"/>
    <n v="8175"/>
    <n v="255.28"/>
    <n v="159.41999999999999"/>
    <n v="95.86"/>
    <n v="1303258.5"/>
    <n v="783655.5"/>
    <n v="-519603"/>
    <n v="-0.39869527035503699"/>
  </r>
  <r>
    <s v="Australia/Oceania"/>
    <s v="EAST TIMOR"/>
    <s v="Beverages"/>
    <s v="Online"/>
    <x v="3"/>
    <d v="2011-05-13T00:00:00"/>
    <s v="May"/>
    <n v="2011"/>
    <n v="804671132"/>
    <d v="2011-10-06T00:00:00"/>
    <n v="5"/>
    <n v="146"/>
    <n v="8924"/>
    <n v="47.45"/>
    <n v="31.79"/>
    <n v="15.66"/>
    <n v="283693.96000000002"/>
    <n v="139749.84"/>
    <n v="-143944.12"/>
    <n v="-0.50739226171752105"/>
  </r>
  <r>
    <s v="Central America"/>
    <s v="CUBA"/>
    <s v="Cereal"/>
    <s v="Online"/>
    <x v="3"/>
    <d v="2010-11-14T00:00:00"/>
    <s v="Nov"/>
    <n v="2010"/>
    <n v="806463706"/>
    <d v="2010-12-16T00:00:00"/>
    <n v="5"/>
    <n v="32"/>
    <n v="9387"/>
    <n v="205.7"/>
    <n v="117.11"/>
    <n v="88.59"/>
    <n v="1099311.57"/>
    <n v="831594.33"/>
    <n v="-267717.24"/>
    <n v="-0.24353172231235601"/>
  </r>
  <r>
    <s v="Middle East/North Africa"/>
    <s v="ALGERIA"/>
    <s v="Vegetables"/>
    <s v="Offline"/>
    <x v="0"/>
    <d v="2013-03-14T00:00:00"/>
    <s v="Mar"/>
    <n v="2013"/>
    <n v="491369378"/>
    <d v="2013-06-04T00:00:00"/>
    <n v="3"/>
    <n v="82"/>
    <n v="5973"/>
    <n v="154.06"/>
    <n v="90.93"/>
    <n v="63.13"/>
    <n v="543124.89"/>
    <n v="377075.49"/>
    <n v="-166049.4"/>
    <n v="-0.30572968217309998"/>
  </r>
  <r>
    <s v="Middle East/North Africa"/>
    <s v="MOROCCO"/>
    <s v="Cosmetics"/>
    <s v="Online"/>
    <x v="1"/>
    <d v="2016-02-25T00:00:00"/>
    <s v="Feb"/>
    <n v="2016"/>
    <n v="193811976"/>
    <d v="2016-03-18T00:00:00"/>
    <n v="6"/>
    <n v="22"/>
    <n v="2126"/>
    <n v="437.2"/>
    <n v="263.33"/>
    <n v="173.87"/>
    <n v="559839.57999999996"/>
    <n v="369647.62"/>
    <n v="-190191.96"/>
    <n v="-0.33972581931416901"/>
  </r>
  <r>
    <s v="Middle East/North Africa"/>
    <s v="QATAR"/>
    <s v="Vegetables"/>
    <s v="Offline"/>
    <x v="2"/>
    <d v="2011-06-01T00:00:00"/>
    <s v="Jun"/>
    <n v="2011"/>
    <n v="768527829"/>
    <d v="2011-01-17T00:00:00"/>
    <n v="2"/>
    <s v=""/>
    <n v="3318"/>
    <n v="154.06"/>
    <n v="90.93"/>
    <n v="63.13"/>
    <n v="301705.74"/>
    <n v="209465.34"/>
    <n v="-92240.400000000096"/>
    <n v="-0.30572968217310098"/>
  </r>
  <r>
    <s v="Asia"/>
    <s v="KYRGYZSTAN"/>
    <s v="Beverages"/>
    <s v="Online"/>
    <x v="0"/>
    <d v="2016-08-27T00:00:00"/>
    <s v="Aug"/>
    <n v="2016"/>
    <n v="440565764"/>
    <d v="2016-06-09T00:00:00"/>
    <n v="5"/>
    <s v=""/>
    <n v="2055"/>
    <n v="47.45"/>
    <n v="31.79"/>
    <n v="15.66"/>
    <n v="65328.45"/>
    <n v="32181.3"/>
    <n v="-33147.15"/>
    <n v="-0.50739226171752105"/>
  </r>
  <r>
    <s v="Europe"/>
    <s v="PORTUGAL"/>
    <s v="Household"/>
    <s v="Offline"/>
    <x v="3"/>
    <d v="2015-02-18T00:00:00"/>
    <s v="Feb"/>
    <n v="2015"/>
    <n v="655287110"/>
    <d v="2015-02-22T00:00:00"/>
    <n v="1"/>
    <n v="4"/>
    <n v="2873"/>
    <n v="668.27"/>
    <n v="502.54"/>
    <n v="165.73"/>
    <n v="1443797.42"/>
    <n v="476142.29"/>
    <n v="-967655.13"/>
    <n v="-0.67021530624427905"/>
  </r>
  <r>
    <s v="Central America"/>
    <s v="BARBADOS"/>
    <s v="Meat"/>
    <s v="Online"/>
    <x v="3"/>
    <d v="2016-01-30T00:00:00"/>
    <s v="Jan"/>
    <n v="2016"/>
    <n v="228365695"/>
    <d v="2016-02-14T00:00:00"/>
    <n v="1"/>
    <n v="15"/>
    <n v="7339"/>
    <n v="421.89"/>
    <n v="364.69"/>
    <n v="57.2"/>
    <n v="2676459.91"/>
    <n v="419790.8"/>
    <n v="-2256669.11"/>
    <n v="-0.84315445995228799"/>
  </r>
  <r>
    <s v="Europe"/>
    <s v="LIECHTENSTEIN"/>
    <s v="Baby Food"/>
    <s v="Online"/>
    <x v="3"/>
    <d v="2015-01-18T00:00:00"/>
    <s v="Jan"/>
    <n v="2015"/>
    <n v="295787847"/>
    <d v="2015-02-16T00:00:00"/>
    <n v="2"/>
    <n v="29"/>
    <n v="9052"/>
    <n v="255.28"/>
    <n v="159.41999999999999"/>
    <n v="95.86"/>
    <n v="1443069.84"/>
    <n v="867724.72"/>
    <n v="-575345.12"/>
    <n v="-0.39869527035503699"/>
  </r>
  <r>
    <s v="Europe"/>
    <s v="KOSOVO"/>
    <s v="Baby Food"/>
    <s v="Offline"/>
    <x v="2"/>
    <d v="2012-10-06T00:00:00"/>
    <s v="Oct"/>
    <n v="2012"/>
    <n v="263852393"/>
    <d v="2012-06-29T00:00:00"/>
    <n v="6"/>
    <s v=""/>
    <n v="8641"/>
    <n v="255.28"/>
    <n v="159.41999999999999"/>
    <n v="95.86"/>
    <n v="1377548.22"/>
    <n v="828326.26"/>
    <n v="-549221.96"/>
    <n v="-0.39869527035503699"/>
  </r>
  <r>
    <s v="Sub-Saharan Africa"/>
    <s v="RWANDA"/>
    <s v="Beverages"/>
    <s v="Offline"/>
    <x v="0"/>
    <d v="2017-04-20T00:00:00"/>
    <s v="Apr"/>
    <n v="2017"/>
    <n v="959170663"/>
    <d v="2017-05-14T00:00:00"/>
    <n v="1"/>
    <n v="24"/>
    <n v="8769"/>
    <n v="47.45"/>
    <n v="31.79"/>
    <n v="15.66"/>
    <n v="278766.51"/>
    <n v="137322.54"/>
    <n v="-141443.97"/>
    <n v="-0.50739226171752105"/>
  </r>
  <r>
    <s v="Europe"/>
    <s v="RUSSIA"/>
    <s v="Fruits"/>
    <s v="Offline"/>
    <x v="3"/>
    <d v="2013-03-24T00:00:00"/>
    <s v="Mar"/>
    <n v="2013"/>
    <n v="578666484"/>
    <d v="2013-11-04T00:00:00"/>
    <n v="2"/>
    <n v="225"/>
    <n v="9127"/>
    <n v="9.33"/>
    <n v="6.92"/>
    <n v="2.41"/>
    <n v="63158.84"/>
    <n v="21996.07"/>
    <n v="-41162.769999999997"/>
    <n v="-0.65173410404624299"/>
  </r>
  <r>
    <s v="Sub-Saharan Africa"/>
    <s v="SAO TOME AND PRINCIPE"/>
    <s v="Vegetables"/>
    <s v="Online"/>
    <x v="3"/>
    <d v="2015-07-03T00:00:00"/>
    <s v="Jul"/>
    <n v="2015"/>
    <n v="539576184"/>
    <d v="2015-04-16T00:00:00"/>
    <n v="5"/>
    <s v=""/>
    <n v="1438"/>
    <n v="154.06"/>
    <n v="90.93"/>
    <n v="63.13"/>
    <n v="130757.34"/>
    <n v="90780.94"/>
    <n v="-39976.400000000001"/>
    <n v="-0.30572968217309998"/>
  </r>
  <r>
    <s v="Australia/Oceania"/>
    <s v="SAMOA"/>
    <s v="Household"/>
    <s v="Offline"/>
    <x v="2"/>
    <d v="2012-01-09T00:00:00"/>
    <s v="Jan"/>
    <n v="2012"/>
    <n v="529448592"/>
    <d v="2012-09-18T00:00:00"/>
    <n v="3"/>
    <n v="253"/>
    <n v="4459"/>
    <n v="668.27"/>
    <n v="502.54"/>
    <n v="165.73"/>
    <n v="2240825.86"/>
    <n v="738990.07"/>
    <n v="-1501835.79"/>
    <n v="-0.67021530624427905"/>
  </r>
  <r>
    <s v="Sub-Saharan Africa"/>
    <s v="REPUBLIC OF THE CONGO"/>
    <s v="Vegetables"/>
    <s v="Online"/>
    <x v="2"/>
    <d v="2011-06-06T00:00:00"/>
    <s v="Jun"/>
    <n v="2011"/>
    <n v="756145036"/>
    <d v="2011-07-17T00:00:00"/>
    <n v="1"/>
    <n v="41"/>
    <n v="8974"/>
    <n v="154.06"/>
    <n v="90.93"/>
    <n v="63.13"/>
    <n v="816005.82"/>
    <n v="566528.62"/>
    <n v="-249477.2"/>
    <n v="-0.30572968217309998"/>
  </r>
  <r>
    <s v="Europe"/>
    <s v="DENMARK"/>
    <s v="Personal Care"/>
    <s v="Offline"/>
    <x v="1"/>
    <d v="2014-06-18T00:00:00"/>
    <s v="Jun"/>
    <n v="2014"/>
    <n v="597839343"/>
    <d v="2014-07-26T00:00:00"/>
    <n v="7"/>
    <n v="38"/>
    <n v="2802"/>
    <n v="81.73"/>
    <n v="56.67"/>
    <n v="25.06"/>
    <n v="158789.34"/>
    <n v="70218.12"/>
    <n v="-88571.22"/>
    <n v="-0.55779071819304704"/>
  </r>
  <r>
    <s v="Australia/Oceania"/>
    <s v="TONGA"/>
    <s v="Office Supplies"/>
    <s v="Offline"/>
    <x v="0"/>
    <d v="2010-11-09T00:00:00"/>
    <s v="Nov"/>
    <n v="2010"/>
    <n v="853017842"/>
    <d v="2010-12-09T00:00:00"/>
    <n v="5"/>
    <n v="30"/>
    <n v="5790"/>
    <n v="651.21"/>
    <n v="524.96"/>
    <n v="126.25"/>
    <n v="3039518.4"/>
    <n v="730987.5"/>
    <n v="-2308530.9"/>
    <n v="-0.75950548613227697"/>
  </r>
  <r>
    <s v="Middle East/North Africa"/>
    <s v="OMAN"/>
    <s v="Baby Food"/>
    <s v="Offline"/>
    <x v="2"/>
    <d v="2016-08-16T00:00:00"/>
    <s v="Aug"/>
    <n v="2016"/>
    <n v="590479362"/>
    <d v="2016-08-28T00:00:00"/>
    <n v="1"/>
    <n v="12"/>
    <n v="4820"/>
    <n v="255.28"/>
    <n v="159.41999999999999"/>
    <n v="95.86"/>
    <n v="768404.4"/>
    <n v="462045.2"/>
    <n v="-306359.2"/>
    <n v="-0.39869527035503699"/>
  </r>
  <r>
    <s v="Europe"/>
    <s v="ROMANIA"/>
    <s v="Cosmetics"/>
    <s v="Offline"/>
    <x v="0"/>
    <d v="2011-12-12T00:00:00"/>
    <s v="Dec"/>
    <n v="2011"/>
    <n v="299335229"/>
    <d v="2011-12-24T00:00:00"/>
    <n v="7"/>
    <n v="12"/>
    <n v="8801"/>
    <n v="437.2"/>
    <n v="263.33"/>
    <n v="173.87"/>
    <n v="2317567.33"/>
    <n v="1530229.87"/>
    <n v="-787337.46"/>
    <n v="-0.33972581931416901"/>
  </r>
  <r>
    <s v="Central America"/>
    <s v="THE BAHAMAS"/>
    <s v="Clothes"/>
    <s v="Online"/>
    <x v="1"/>
    <d v="2011-01-07T00:00:00"/>
    <s v="Jan"/>
    <n v="2011"/>
    <n v="539009273"/>
    <d v="2011-04-08T00:00:00"/>
    <n v="6"/>
    <n v="91"/>
    <n v="3677"/>
    <n v="109.28"/>
    <n v="35.840000000000003"/>
    <n v="73.44"/>
    <n v="131783.67999999999"/>
    <n v="270038.88"/>
    <n v="138255.20000000001"/>
    <n v="1.0491071428571399"/>
  </r>
  <r>
    <s v="Middle East/North Africa"/>
    <s v="LIBYA"/>
    <s v="Personal Care"/>
    <s v="Online"/>
    <x v="3"/>
    <d v="2016-01-13T00:00:00"/>
    <s v="Jan"/>
    <n v="2016"/>
    <n v="589237821"/>
    <d v="2016-04-02T00:00:00"/>
    <n v="7"/>
    <n v="80"/>
    <n v="7420"/>
    <n v="81.73"/>
    <n v="56.67"/>
    <n v="25.06"/>
    <n v="420491.4"/>
    <n v="185945.2"/>
    <n v="-234546.2"/>
    <n v="-0.55779071819304704"/>
  </r>
  <r>
    <s v="Europe"/>
    <s v="VATICAN CITY"/>
    <s v="Vegetables"/>
    <s v="Offline"/>
    <x v="2"/>
    <d v="2016-10-01T00:00:00"/>
    <s v="Oct"/>
    <n v="2016"/>
    <n v="700069701"/>
    <d v="2016-01-21T00:00:00"/>
    <n v="5"/>
    <s v=""/>
    <n v="5037"/>
    <n v="154.06"/>
    <n v="90.93"/>
    <n v="63.13"/>
    <n v="458014.41"/>
    <n v="317985.81"/>
    <n v="-140028.6"/>
    <n v="-0.30572968217309998"/>
  </r>
  <r>
    <s v="Europe"/>
    <s v="UKRAINE"/>
    <s v="Household"/>
    <s v="Online"/>
    <x v="3"/>
    <d v="2010-07-28T00:00:00"/>
    <s v="Jul"/>
    <n v="2010"/>
    <n v="741866242"/>
    <d v="2010-09-13T00:00:00"/>
    <n v="2"/>
    <n v="47"/>
    <n v="3562"/>
    <n v="668.27"/>
    <n v="502.54"/>
    <n v="165.73"/>
    <n v="1790047.48"/>
    <n v="590330.26"/>
    <n v="-1199717.22"/>
    <n v="-0.67021530624427905"/>
  </r>
  <r>
    <s v="Central America"/>
    <s v="ANTIGUA AND BARBUDA"/>
    <s v="Cereal"/>
    <s v="Offline"/>
    <x v="2"/>
    <d v="2011-12-03T00:00:00"/>
    <s v="Dec"/>
    <n v="2011"/>
    <n v="655301272"/>
    <d v="2011-03-25T00:00:00"/>
    <n v="6"/>
    <s v=""/>
    <n v="7064"/>
    <n v="205.7"/>
    <n v="117.11"/>
    <n v="88.59"/>
    <n v="827265.04"/>
    <n v="625799.76"/>
    <n v="-201465.28"/>
    <n v="-0.24353172231235601"/>
  </r>
  <r>
    <s v="Australia/Oceania"/>
    <s v="FIJI"/>
    <s v="Beverages"/>
    <s v="Online"/>
    <x v="1"/>
    <d v="2015-05-05T00:00:00"/>
    <s v="May"/>
    <n v="2015"/>
    <n v="901361119"/>
    <d v="2015-05-14T00:00:00"/>
    <n v="5"/>
    <n v="9"/>
    <n v="1640"/>
    <n v="47.45"/>
    <n v="31.79"/>
    <n v="15.66"/>
    <n v="52135.6"/>
    <n v="25682.400000000001"/>
    <n v="-26453.200000000001"/>
    <n v="-0.50739226171752105"/>
  </r>
  <r>
    <s v="Europe"/>
    <s v="BULGARIA"/>
    <s v="Snacks"/>
    <s v="Offline"/>
    <x v="2"/>
    <d v="2010-01-03T00:00:00"/>
    <s v="Jan"/>
    <n v="2010"/>
    <n v="211344611"/>
    <d v="2010-03-23T00:00:00"/>
    <n v="3"/>
    <n v="79"/>
    <n v="422"/>
    <n v="152.58000000000001"/>
    <n v="97.44"/>
    <n v="55.14"/>
    <n v="41119.68"/>
    <n v="23269.08"/>
    <n v="-17850.599999999999"/>
    <n v="-0.43411330049261099"/>
  </r>
  <r>
    <s v="Middle East/North Africa"/>
    <s v="TURKEY"/>
    <s v="Beverages"/>
    <s v="Online"/>
    <x v="2"/>
    <d v="2014-02-03T00:00:00"/>
    <s v="Feb"/>
    <n v="2014"/>
    <n v="536863076"/>
    <d v="2014-02-03T00:00:00"/>
    <n v="2"/>
    <n v="0"/>
    <n v="8569"/>
    <n v="47.45"/>
    <n v="31.79"/>
    <n v="15.66"/>
    <n v="272408.51"/>
    <n v="134190.54"/>
    <n v="-138217.97"/>
    <n v="-0.50739226171752105"/>
  </r>
  <r>
    <s v="Sub-Saharan Africa"/>
    <s v="COTE D'IVOIRE"/>
    <s v="Personal Care"/>
    <s v="Online"/>
    <x v="0"/>
    <d v="2012-05-11T00:00:00"/>
    <s v="May"/>
    <n v="2012"/>
    <n v="299840342"/>
    <d v="2012-08-12T00:00:00"/>
    <n v="1"/>
    <n v="93"/>
    <n v="8275"/>
    <n v="81.73"/>
    <n v="56.67"/>
    <n v="25.06"/>
    <n v="468944.25"/>
    <n v="207371.5"/>
    <n v="-261572.75"/>
    <n v="-0.55779071819304704"/>
  </r>
  <r>
    <s v="Central America"/>
    <s v="ANTIGUA AND BARBUDA"/>
    <s v="Clothes"/>
    <s v="Offline"/>
    <x v="3"/>
    <d v="2015-06-24T00:00:00"/>
    <s v="Jun"/>
    <n v="2015"/>
    <n v="242512738"/>
    <d v="2015-07-15T00:00:00"/>
    <n v="4"/>
    <n v="21"/>
    <n v="3763"/>
    <n v="109.28"/>
    <n v="35.840000000000003"/>
    <n v="73.44"/>
    <n v="134865.92000000001"/>
    <n v="276354.71999999997"/>
    <n v="141488.79999999999"/>
    <n v="1.0491071428571399"/>
  </r>
  <r>
    <s v="Australia/Oceania"/>
    <s v="SAMOA"/>
    <s v="Clothes"/>
    <s v="Online"/>
    <x v="0"/>
    <d v="2013-06-22T00:00:00"/>
    <s v="Jun"/>
    <n v="2013"/>
    <n v="277429091"/>
    <d v="2013-06-25T00:00:00"/>
    <n v="3"/>
    <n v="3"/>
    <n v="6288"/>
    <n v="109.28"/>
    <n v="35.840000000000003"/>
    <n v="73.44"/>
    <n v="225361.92000000001"/>
    <n v="461790.71999999997"/>
    <n v="236428.79999999999"/>
    <n v="1.0491071428571399"/>
  </r>
  <r>
    <s v="Asia"/>
    <s v="SRI LANKA"/>
    <s v="Vegetables"/>
    <s v="Offline"/>
    <x v="3"/>
    <d v="2014-06-15T00:00:00"/>
    <s v="Jun"/>
    <n v="2014"/>
    <n v="837450730"/>
    <d v="2014-07-19T00:00:00"/>
    <n v="7"/>
    <n v="34"/>
    <n v="9136"/>
    <n v="154.06"/>
    <n v="90.93"/>
    <n v="63.13"/>
    <n v="830736.48"/>
    <n v="576755.68000000005"/>
    <n v="-253980.79999999999"/>
    <n v="-0.30572968217309998"/>
  </r>
  <r>
    <s v="Europe"/>
    <s v="SAN MARINO"/>
    <s v="Personal Care"/>
    <s v="Offline"/>
    <x v="3"/>
    <d v="2015-09-29T00:00:00"/>
    <s v="Sep"/>
    <n v="2015"/>
    <n v="625751483"/>
    <d v="2015-01-10T00:00:00"/>
    <n v="7"/>
    <s v=""/>
    <n v="2624"/>
    <n v="81.73"/>
    <n v="56.67"/>
    <n v="25.06"/>
    <n v="148702.07999999999"/>
    <n v="65757.440000000002"/>
    <n v="-82944.639999999999"/>
    <n v="-0.55779071819304704"/>
  </r>
  <r>
    <s v="Europe"/>
    <s v="SERBIA"/>
    <s v="Fruits"/>
    <s v="Online"/>
    <x v="1"/>
    <d v="2015-09-26T00:00:00"/>
    <s v="Sep"/>
    <n v="2015"/>
    <n v="665817677"/>
    <d v="2015-10-10T00:00:00"/>
    <n v="7"/>
    <n v="14"/>
    <n v="9102"/>
    <n v="9.33"/>
    <n v="6.92"/>
    <n v="2.41"/>
    <n v="62985.84"/>
    <n v="21935.82"/>
    <n v="-41050.019999999997"/>
    <n v="-0.65173410404624299"/>
  </r>
  <r>
    <s v="Australia/Oceania"/>
    <s v="AUSTRALIA"/>
    <s v="Fruits"/>
    <s v="Online"/>
    <x v="0"/>
    <d v="2010-06-02T00:00:00"/>
    <s v="Jun"/>
    <n v="2010"/>
    <n v="251448142"/>
    <d v="2010-02-18T00:00:00"/>
    <n v="5"/>
    <s v=""/>
    <n v="7948"/>
    <n v="9.33"/>
    <n v="6.92"/>
    <n v="2.41"/>
    <n v="55000.160000000003"/>
    <n v="19154.68"/>
    <n v="-35845.480000000003"/>
    <n v="-0.65173410404624299"/>
  </r>
  <r>
    <s v="Europe"/>
    <s v="RUSSIA"/>
    <s v="Baby Food"/>
    <s v="Offline"/>
    <x v="2"/>
    <d v="2010-09-20T00:00:00"/>
    <s v="Sep"/>
    <n v="2010"/>
    <n v="996754205"/>
    <d v="2010-09-22T00:00:00"/>
    <n v="4"/>
    <n v="2"/>
    <n v="574"/>
    <n v="255.28"/>
    <n v="159.41999999999999"/>
    <n v="95.86"/>
    <n v="91507.08"/>
    <n v="55023.64"/>
    <n v="-36483.440000000002"/>
    <n v="-0.39869527035503699"/>
  </r>
  <r>
    <s v="Middle East/North Africa"/>
    <s v="PAKISTAN"/>
    <s v="Vegetables"/>
    <s v="Offline"/>
    <x v="3"/>
    <d v="2011-08-08T00:00:00"/>
    <s v="Aug"/>
    <n v="2011"/>
    <n v="986159694"/>
    <d v="2011-06-09T00:00:00"/>
    <n v="5"/>
    <s v=""/>
    <n v="5423"/>
    <n v="154.06"/>
    <n v="90.93"/>
    <n v="63.13"/>
    <n v="493113.39"/>
    <n v="342353.99"/>
    <n v="-150759.4"/>
    <n v="-0.30572968217309998"/>
  </r>
  <r>
    <s v="Asia"/>
    <s v="TURKMENISTAN"/>
    <s v="Household"/>
    <s v="Offline"/>
    <x v="3"/>
    <d v="2015-05-28T00:00:00"/>
    <s v="May"/>
    <n v="2015"/>
    <n v="624400937"/>
    <d v="2015-07-16T00:00:00"/>
    <n v="5"/>
    <n v="49"/>
    <n v="2968"/>
    <n v="668.27"/>
    <n v="502.54"/>
    <n v="165.73"/>
    <n v="1491538.72"/>
    <n v="491886.64"/>
    <n v="-999652.08"/>
    <n v="-0.67021530624427905"/>
  </r>
  <r>
    <s v="Central America"/>
    <s v="THE BAHAMAS"/>
    <s v="Personal Care"/>
    <s v="Offline"/>
    <x v="0"/>
    <d v="2014-06-24T00:00:00"/>
    <s v="Jun"/>
    <n v="2014"/>
    <n v="386526763"/>
    <d v="2014-01-07T00:00:00"/>
    <n v="3"/>
    <s v=""/>
    <n v="713"/>
    <n v="81.73"/>
    <n v="56.67"/>
    <n v="25.06"/>
    <n v="40405.71"/>
    <n v="17867.78"/>
    <n v="-22537.93"/>
    <n v="-0.55779071819304704"/>
  </r>
  <r>
    <s v="Sub-Saharan Africa"/>
    <s v="GABON"/>
    <s v="Cosmetics"/>
    <s v="Online"/>
    <x v="3"/>
    <d v="2017-05-25T00:00:00"/>
    <s v="May"/>
    <n v="2017"/>
    <n v="367898499"/>
    <d v="2017-09-06T00:00:00"/>
    <n v="4"/>
    <n v="104"/>
    <n v="8196"/>
    <n v="437.2"/>
    <n v="263.33"/>
    <n v="173.87"/>
    <n v="2158252.6800000002"/>
    <n v="1425038.52"/>
    <n v="-733214.16"/>
    <n v="-0.33972581931416901"/>
  </r>
  <r>
    <s v="Europe"/>
    <s v="GERMANY"/>
    <s v="Cereal"/>
    <s v="Online"/>
    <x v="3"/>
    <d v="2014-10-11T00:00:00"/>
    <s v="Oct"/>
    <n v="2014"/>
    <n v="734189975"/>
    <d v="2014-11-29T00:00:00"/>
    <n v="7"/>
    <n v="49"/>
    <n v="1984"/>
    <n v="205.7"/>
    <n v="117.11"/>
    <n v="88.59"/>
    <n v="232346.23999999999"/>
    <n v="175762.56"/>
    <n v="-56583.68"/>
    <n v="-0.24353172231235601"/>
  </r>
  <r>
    <s v="Sub-Saharan Africa"/>
    <s v="TOGO"/>
    <s v="Cosmetics"/>
    <s v="Offline"/>
    <x v="2"/>
    <d v="2013-09-10T00:00:00"/>
    <s v="Sep"/>
    <n v="2013"/>
    <n v="371387517"/>
    <d v="2013-08-11T00:00:00"/>
    <n v="1"/>
    <s v=""/>
    <n v="674"/>
    <n v="437.2"/>
    <n v="263.33"/>
    <n v="173.87"/>
    <n v="177484.42"/>
    <n v="117188.38"/>
    <n v="-60296.04"/>
    <n v="-0.33972581931416901"/>
  </r>
  <r>
    <s v="Europe"/>
    <s v="BELARUS"/>
    <s v="Beverages"/>
    <s v="Online"/>
    <x v="2"/>
    <d v="2010-03-10T00:00:00"/>
    <s v="Mar"/>
    <n v="2010"/>
    <n v="935789954"/>
    <d v="2010-11-18T00:00:00"/>
    <n v="5"/>
    <n v="253"/>
    <n v="9898"/>
    <n v="47.45"/>
    <n v="31.79"/>
    <n v="15.66"/>
    <n v="314657.42"/>
    <n v="155002.68"/>
    <n v="-159654.74"/>
    <n v="-0.50739226171752105"/>
  </r>
  <r>
    <s v="Europe"/>
    <s v="GERMANY"/>
    <s v="Cereal"/>
    <s v="Online"/>
    <x v="0"/>
    <d v="2011-01-23T00:00:00"/>
    <s v="Jan"/>
    <n v="2011"/>
    <n v="104008615"/>
    <d v="2011-02-22T00:00:00"/>
    <n v="3"/>
    <n v="30"/>
    <n v="7315"/>
    <n v="205.7"/>
    <n v="117.11"/>
    <n v="88.59"/>
    <n v="856659.65"/>
    <n v="648035.85"/>
    <n v="-208623.8"/>
    <n v="-0.24353172231235601"/>
  </r>
  <r>
    <s v="Europe"/>
    <s v="BELARUS"/>
    <s v="Beverages"/>
    <s v="Online"/>
    <x v="3"/>
    <d v="2017-03-24T00:00:00"/>
    <s v="Mar"/>
    <n v="2017"/>
    <n v="122967326"/>
    <d v="2017-04-25T00:00:00"/>
    <n v="3"/>
    <n v="32"/>
    <n v="7619"/>
    <n v="47.45"/>
    <n v="31.79"/>
    <n v="15.66"/>
    <n v="242208.01"/>
    <n v="119313.54"/>
    <n v="-122894.47"/>
    <n v="-0.50739226171752105"/>
  </r>
  <r>
    <s v="Middle East/North Africa"/>
    <s v="KUWAIT"/>
    <s v="Baby Food"/>
    <s v="Online"/>
    <x v="1"/>
    <d v="2010-02-17T00:00:00"/>
    <s v="Feb"/>
    <n v="2010"/>
    <n v="159902417"/>
    <d v="2010-05-03T00:00:00"/>
    <n v="2"/>
    <n v="75"/>
    <n v="7533"/>
    <n v="255.28"/>
    <n v="159.41999999999999"/>
    <n v="95.86"/>
    <n v="1200910.8600000001"/>
    <n v="722113.38"/>
    <n v="-478797.48"/>
    <n v="-0.39869527035503699"/>
  </r>
  <r>
    <s v="North America"/>
    <s v="GREENLAND"/>
    <s v="Meat"/>
    <s v="Offline"/>
    <x v="1"/>
    <d v="2013-12-05T00:00:00"/>
    <s v="Dec"/>
    <n v="2013"/>
    <n v="352362716"/>
    <d v="2013-06-16T00:00:00"/>
    <n v="1"/>
    <s v=""/>
    <n v="813"/>
    <n v="421.89"/>
    <n v="364.69"/>
    <n v="57.2"/>
    <n v="296492.96999999997"/>
    <n v="46503.6"/>
    <n v="-249989.37"/>
    <n v="-0.84315445995228799"/>
  </r>
  <r>
    <s v="Sub-Saharan Africa"/>
    <s v="CENTRAL AFRICAN REPUBLIC"/>
    <s v="Beverages"/>
    <s v="Online"/>
    <x v="1"/>
    <d v="2013-09-21T00:00:00"/>
    <s v="Sep"/>
    <n v="2013"/>
    <n v="458209550"/>
    <d v="2013-09-24T00:00:00"/>
    <n v="3"/>
    <n v="3"/>
    <n v="3243"/>
    <n v="47.45"/>
    <n v="31.79"/>
    <n v="15.66"/>
    <n v="103094.97"/>
    <n v="50785.38"/>
    <n v="-52309.59"/>
    <n v="-0.50739226171752105"/>
  </r>
  <r>
    <s v="Europe"/>
    <s v="MONTENEGRO"/>
    <s v="Cereal"/>
    <s v="Offline"/>
    <x v="0"/>
    <d v="2010-06-06T00:00:00"/>
    <s v="Jun"/>
    <n v="2010"/>
    <n v="305616748"/>
    <d v="2010-01-07T00:00:00"/>
    <n v="5"/>
    <s v=""/>
    <n v="7642"/>
    <n v="205.7"/>
    <n v="117.11"/>
    <n v="88.59"/>
    <n v="894954.62"/>
    <n v="677004.78"/>
    <n v="-217949.84"/>
    <n v="-0.24353172231235601"/>
  </r>
  <r>
    <s v="Europe"/>
    <s v="MALTA"/>
    <s v="Office Supplies"/>
    <s v="Offline"/>
    <x v="0"/>
    <d v="2011-05-05T00:00:00"/>
    <s v="May"/>
    <n v="2011"/>
    <n v="243070638"/>
    <d v="2011-05-22T00:00:00"/>
    <n v="1"/>
    <n v="17"/>
    <n v="8858"/>
    <n v="651.21"/>
    <n v="524.96"/>
    <n v="126.25"/>
    <n v="4650095.68"/>
    <n v="1118322.5"/>
    <n v="-3531773.18"/>
    <n v="-0.75950548613227697"/>
  </r>
  <r>
    <s v="Sub-Saharan Africa"/>
    <s v="CAMEROON"/>
    <s v="Personal Care"/>
    <s v="Offline"/>
    <x v="0"/>
    <d v="2014-07-01T00:00:00"/>
    <s v="Jul"/>
    <n v="2014"/>
    <n v="689370048"/>
    <d v="2014-10-02T00:00:00"/>
    <n v="5"/>
    <n v="93"/>
    <n v="8771"/>
    <n v="81.73"/>
    <n v="56.67"/>
    <n v="25.06"/>
    <n v="497052.57"/>
    <n v="219801.26"/>
    <n v="-277251.31"/>
    <n v="-0.55779071819304704"/>
  </r>
  <r>
    <s v="Middle East/North Africa"/>
    <s v="EGYPT"/>
    <s v="Beverages"/>
    <s v="Offline"/>
    <x v="3"/>
    <d v="2017-03-02T00:00:00"/>
    <s v="Mar"/>
    <n v="2017"/>
    <n v="783626306"/>
    <d v="2017-03-20T00:00:00"/>
    <n v="2"/>
    <n v="18"/>
    <n v="1293"/>
    <n v="47.45"/>
    <n v="31.79"/>
    <n v="15.66"/>
    <n v="41104.47"/>
    <n v="20248.38"/>
    <n v="-20856.09"/>
    <n v="-0.50739226171752105"/>
  </r>
  <r>
    <s v="Middle East/North Africa"/>
    <s v="LEBANON"/>
    <s v="Beverages"/>
    <s v="Offline"/>
    <x v="1"/>
    <d v="2016-06-21T00:00:00"/>
    <s v="Jun"/>
    <n v="2016"/>
    <n v="635263240"/>
    <d v="2016-06-27T00:00:00"/>
    <n v="2"/>
    <n v="6"/>
    <n v="7364"/>
    <n v="47.45"/>
    <n v="31.79"/>
    <n v="15.66"/>
    <n v="234101.56"/>
    <n v="115320.24"/>
    <n v="-118781.32"/>
    <n v="-0.50739226171752105"/>
  </r>
  <r>
    <s v="Australia/Oceania"/>
    <s v="TUVALU"/>
    <s v="Personal Care"/>
    <s v="Offline"/>
    <x v="2"/>
    <d v="2016-11-09T00:00:00"/>
    <s v="Nov"/>
    <n v="2016"/>
    <n v="874017179"/>
    <d v="2016-10-19T00:00:00"/>
    <n v="4"/>
    <s v=""/>
    <n v="9961"/>
    <n v="81.73"/>
    <n v="56.67"/>
    <n v="25.06"/>
    <n v="564489.87"/>
    <n v="249622.66"/>
    <n v="-314867.21000000002"/>
    <n v="-0.55779071819304704"/>
  </r>
  <r>
    <s v="Middle East/North Africa"/>
    <s v="AZERBAIJAN"/>
    <s v="Office Supplies"/>
    <s v="Online"/>
    <x v="3"/>
    <d v="2012-07-01T00:00:00"/>
    <s v="Jul"/>
    <n v="2012"/>
    <n v="399936950"/>
    <d v="2012-02-26T00:00:00"/>
    <n v="1"/>
    <s v=""/>
    <n v="9086"/>
    <n v="651.21"/>
    <n v="524.96"/>
    <n v="126.25"/>
    <n v="4769786.5599999996"/>
    <n v="1147107.5"/>
    <n v="-3622679.06"/>
    <n v="-0.75950548613227697"/>
  </r>
  <r>
    <s v="Middle East/North Africa"/>
    <s v="JORDAN"/>
    <s v="Vegetables"/>
    <s v="Online"/>
    <x v="1"/>
    <d v="2012-11-23T00:00:00"/>
    <s v="Nov"/>
    <n v="2012"/>
    <n v="433383882"/>
    <d v="2012-04-12T00:00:00"/>
    <n v="5"/>
    <s v=""/>
    <n v="6776"/>
    <n v="154.06"/>
    <n v="90.93"/>
    <n v="63.13"/>
    <n v="616141.68000000005"/>
    <n v="427768.88"/>
    <n v="-188372.8"/>
    <n v="-0.30572968217309998"/>
  </r>
  <r>
    <s v="Australia/Oceania"/>
    <s v="SOLOMON ISLANDS"/>
    <s v="Meat"/>
    <s v="Offline"/>
    <x v="0"/>
    <d v="2011-04-12T00:00:00"/>
    <s v="Apr"/>
    <n v="2011"/>
    <n v="465031802"/>
    <d v="2012-06-01T00:00:00"/>
    <n v="6"/>
    <n v="416"/>
    <n v="2099"/>
    <n v="421.89"/>
    <n v="364.69"/>
    <n v="57.2"/>
    <n v="765484.31"/>
    <n v="120062.8"/>
    <n v="-645421.51"/>
    <n v="-0.84315445995228799"/>
  </r>
  <r>
    <s v="Europe"/>
    <s v="BULGARIA"/>
    <s v="Clothes"/>
    <s v="Offline"/>
    <x v="2"/>
    <d v="2010-04-05T00:00:00"/>
    <s v="Apr"/>
    <n v="2010"/>
    <n v="505867040"/>
    <d v="2010-12-06T00:00:00"/>
    <n v="2"/>
    <n v="245"/>
    <n v="6153"/>
    <n v="109.28"/>
    <n v="35.840000000000003"/>
    <n v="73.44"/>
    <n v="220523.51999999999"/>
    <n v="451876.32"/>
    <n v="231352.8"/>
    <n v="1.0491071428571399"/>
  </r>
  <r>
    <s v="Europe"/>
    <s v="FRANCE"/>
    <s v="Cosmetics"/>
    <s v="Online"/>
    <x v="1"/>
    <d v="2014-03-20T00:00:00"/>
    <s v="Mar"/>
    <n v="2014"/>
    <n v="637188422"/>
    <d v="2014-04-29T00:00:00"/>
    <n v="3"/>
    <n v="40"/>
    <n v="7069"/>
    <n v="437.2"/>
    <n v="263.33"/>
    <n v="173.87"/>
    <n v="1861479.77"/>
    <n v="1229087.03"/>
    <n v="-632392.74"/>
    <n v="-0.33972581931416901"/>
  </r>
  <r>
    <s v="Middle East/North Africa"/>
    <s v="ALGERIA"/>
    <s v="Vegetables"/>
    <s v="Online"/>
    <x v="0"/>
    <d v="2015-07-24T00:00:00"/>
    <s v="Jul"/>
    <n v="2015"/>
    <n v="560607278"/>
    <d v="2015-03-08T00:00:00"/>
    <n v="1"/>
    <s v=""/>
    <n v="5006"/>
    <n v="154.06"/>
    <n v="90.93"/>
    <n v="63.13"/>
    <n v="455195.58"/>
    <n v="316028.78000000003"/>
    <n v="-139166.79999999999"/>
    <n v="-0.30572968217309998"/>
  </r>
  <r>
    <s v="Middle East/North Africa"/>
    <s v="ISRAEL"/>
    <s v="Cosmetics"/>
    <s v="Offline"/>
    <x v="0"/>
    <d v="2011-03-24T00:00:00"/>
    <s v="Mar"/>
    <n v="2011"/>
    <n v="948047435"/>
    <d v="2011-06-04T00:00:00"/>
    <n v="7"/>
    <n v="72"/>
    <n v="7159"/>
    <n v="437.2"/>
    <n v="263.33"/>
    <n v="173.87"/>
    <n v="1885179.47"/>
    <n v="1244735.33"/>
    <n v="-640444.14"/>
    <n v="-0.33972581931416901"/>
  </r>
  <r>
    <s v="Sub-Saharan Africa"/>
    <s v="GUINEA-BISSAU"/>
    <s v="Cosmetics"/>
    <s v="Offline"/>
    <x v="1"/>
    <d v="2014-11-04T00:00:00"/>
    <s v="Nov"/>
    <n v="2014"/>
    <n v="291745221"/>
    <d v="2014-07-05T00:00:00"/>
    <n v="7"/>
    <s v=""/>
    <n v="2749"/>
    <n v="437.2"/>
    <n v="263.33"/>
    <n v="173.87"/>
    <n v="723894.17"/>
    <n v="477968.63"/>
    <n v="-245925.54"/>
    <n v="-0.33972581931416901"/>
  </r>
  <r>
    <s v="Sub-Saharan Africa"/>
    <s v="BENIN"/>
    <s v="Baby Food"/>
    <s v="Online"/>
    <x v="3"/>
    <d v="2012-02-05T00:00:00"/>
    <s v="Feb"/>
    <n v="2012"/>
    <n v="754249465"/>
    <d v="2012-05-14T00:00:00"/>
    <n v="2"/>
    <n v="99"/>
    <n v="8033"/>
    <n v="255.28"/>
    <n v="159.41999999999999"/>
    <n v="95.86"/>
    <n v="1280620.8600000001"/>
    <n v="770043.38"/>
    <n v="-510577.48"/>
    <n v="-0.39869527035503699"/>
  </r>
  <r>
    <s v="Europe"/>
    <s v="SAN MARINO"/>
    <s v="Cereal"/>
    <s v="Online"/>
    <x v="3"/>
    <d v="2016-10-22T00:00:00"/>
    <s v="Oct"/>
    <n v="2016"/>
    <n v="518421494"/>
    <d v="2016-10-22T00:00:00"/>
    <n v="7"/>
    <n v="0"/>
    <n v="1296"/>
    <n v="205.7"/>
    <n v="117.11"/>
    <n v="88.59"/>
    <n v="151774.56"/>
    <n v="114812.64"/>
    <n v="-36961.919999999998"/>
    <n v="-0.24353172231235601"/>
  </r>
  <r>
    <s v="Middle East/North Africa"/>
    <s v="PAKISTAN"/>
    <s v="Baby Food"/>
    <s v="Online"/>
    <x v="2"/>
    <d v="2013-08-31T00:00:00"/>
    <s v="Aug"/>
    <n v="2013"/>
    <n v="537435138"/>
    <d v="2013-05-09T00:00:00"/>
    <n v="5"/>
    <s v=""/>
    <n v="7855"/>
    <n v="255.28"/>
    <n v="159.41999999999999"/>
    <n v="95.86"/>
    <n v="1252244.1000000001"/>
    <n v="752980.3"/>
    <n v="-499263.8"/>
    <n v="-0.39869527035503699"/>
  </r>
  <r>
    <s v="Sub-Saharan Africa"/>
    <s v="MALI"/>
    <s v="Beverages"/>
    <s v="Online"/>
    <x v="3"/>
    <d v="2012-08-27T00:00:00"/>
    <s v="Aug"/>
    <n v="2012"/>
    <n v="484776723"/>
    <d v="2012-04-09T00:00:00"/>
    <n v="2"/>
    <s v=""/>
    <n v="5060"/>
    <n v="47.45"/>
    <n v="31.79"/>
    <n v="15.66"/>
    <n v="160857.4"/>
    <n v="79239.600000000006"/>
    <n v="-81617.8"/>
    <n v="-0.50739226171752105"/>
  </r>
  <r>
    <s v="Europe"/>
    <s v="UNITED KINGDOM"/>
    <s v="Fruits"/>
    <s v="Offline"/>
    <x v="0"/>
    <d v="2013-03-27T00:00:00"/>
    <s v="Mar"/>
    <n v="2013"/>
    <n v="104245078"/>
    <d v="2013-04-21T00:00:00"/>
    <n v="1"/>
    <n v="25"/>
    <n v="7290"/>
    <n v="9.33"/>
    <n v="6.92"/>
    <n v="2.41"/>
    <n v="50446.8"/>
    <n v="17568.900000000001"/>
    <n v="-32877.9"/>
    <n v="-0.65173410404624299"/>
  </r>
  <r>
    <s v="Central America"/>
    <s v="THE BAHAMAS"/>
    <s v="Beverages"/>
    <s v="Offline"/>
    <x v="3"/>
    <d v="2015-05-12T00:00:00"/>
    <s v="May"/>
    <n v="2015"/>
    <n v="559951531"/>
    <d v="2016-01-13T00:00:00"/>
    <n v="4"/>
    <n v="246"/>
    <n v="956"/>
    <n v="47.45"/>
    <n v="31.79"/>
    <n v="15.66"/>
    <n v="30391.24"/>
    <n v="14970.96"/>
    <n v="-15420.28"/>
    <n v="-0.50739226171752105"/>
  </r>
  <r>
    <s v="Europe"/>
    <s v="SPAIN"/>
    <s v="Vegetables"/>
    <s v="Online"/>
    <x v="1"/>
    <d v="2010-12-16T00:00:00"/>
    <s v="Dec"/>
    <n v="2010"/>
    <n v="386319911"/>
    <d v="2011-02-01T00:00:00"/>
    <n v="3"/>
    <n v="47"/>
    <n v="9501"/>
    <n v="154.06"/>
    <n v="90.93"/>
    <n v="63.13"/>
    <n v="863925.93"/>
    <n v="599798.13"/>
    <n v="-264127.8"/>
    <n v="-0.30572968217309998"/>
  </r>
  <r>
    <s v="Sub-Saharan Africa"/>
    <s v="MADAGASCAR"/>
    <s v="Vegetables"/>
    <s v="Offline"/>
    <x v="1"/>
    <d v="2012-03-05T00:00:00"/>
    <s v="Mar"/>
    <n v="2012"/>
    <n v="438086545"/>
    <d v="2012-06-15T00:00:00"/>
    <n v="6"/>
    <n v="102"/>
    <n v="8399"/>
    <n v="154.06"/>
    <n v="90.93"/>
    <n v="63.13"/>
    <n v="763721.07"/>
    <n v="530228.87"/>
    <n v="-233492.2"/>
    <n v="-0.30572968217309998"/>
  </r>
  <r>
    <s v="Europe"/>
    <s v="CYPRUS"/>
    <s v="Baby Food"/>
    <s v="Online"/>
    <x v="0"/>
    <d v="2016-03-17T00:00:00"/>
    <s v="Mar"/>
    <n v="2016"/>
    <n v="740300261"/>
    <d v="2016-04-23T00:00:00"/>
    <n v="7"/>
    <n v="37"/>
    <n v="153"/>
    <n v="255.28"/>
    <n v="159.41999999999999"/>
    <n v="95.86"/>
    <n v="24391.26"/>
    <n v="14666.58"/>
    <n v="-9724.68"/>
    <n v="-0.39869527035503699"/>
  </r>
  <r>
    <s v="Sub-Saharan Africa"/>
    <s v="MAURITANIA"/>
    <s v="Baby Food"/>
    <s v="Offline"/>
    <x v="0"/>
    <d v="2012-03-17T00:00:00"/>
    <s v="Mar"/>
    <n v="2012"/>
    <n v="938322389"/>
    <d v="2012-04-20T00:00:00"/>
    <n v="6"/>
    <n v="34"/>
    <n v="9301"/>
    <n v="255.28"/>
    <n v="159.41999999999999"/>
    <n v="95.86"/>
    <n v="1482765.42"/>
    <n v="891593.86"/>
    <n v="-591171.56000000006"/>
    <n v="-0.39869527035503699"/>
  </r>
  <r>
    <s v="Europe"/>
    <s v="MACEDONIA"/>
    <s v="Office Supplies"/>
    <s v="Offline"/>
    <x v="1"/>
    <d v="2017-07-17T00:00:00"/>
    <s v="Jul"/>
    <n v="2017"/>
    <n v="747826755"/>
    <d v="2017-07-22T00:00:00"/>
    <n v="7"/>
    <n v="5"/>
    <n v="7410"/>
    <n v="651.21"/>
    <n v="524.96"/>
    <n v="126.25"/>
    <n v="3889953.6"/>
    <n v="935512.5"/>
    <n v="-2954441.1"/>
    <n v="-0.75950548613227697"/>
  </r>
  <r>
    <s v="Middle East/North Africa"/>
    <s v="AZERBAIJAN"/>
    <s v="Household"/>
    <s v="Online"/>
    <x v="0"/>
    <d v="2012-12-08T00:00:00"/>
    <s v="Dec"/>
    <n v="2012"/>
    <n v="404799687"/>
    <d v="2012-09-18T00:00:00"/>
    <n v="3"/>
    <s v=""/>
    <n v="8078"/>
    <n v="668.27"/>
    <n v="502.54"/>
    <n v="165.73"/>
    <n v="4059518.12"/>
    <n v="1338766.94"/>
    <n v="-2720751.18"/>
    <n v="-0.67021530624427905"/>
  </r>
  <r>
    <s v="Europe"/>
    <s v="ROMANIA"/>
    <s v="Personal Care"/>
    <s v="Offline"/>
    <x v="0"/>
    <d v="2012-12-21T00:00:00"/>
    <s v="Dec"/>
    <n v="2012"/>
    <n v="215540015"/>
    <d v="2012-12-24T00:00:00"/>
    <n v="2"/>
    <n v="3"/>
    <n v="1935"/>
    <n v="81.73"/>
    <n v="56.67"/>
    <n v="25.06"/>
    <n v="109656.45"/>
    <n v="48491.1"/>
    <n v="-61165.35"/>
    <n v="-0.55779071819304704"/>
  </r>
  <r>
    <s v="Central America"/>
    <s v="SAINT KITTS AND NEVIS"/>
    <s v="Personal Care"/>
    <s v="Offline"/>
    <x v="2"/>
    <d v="2012-07-07T00:00:00"/>
    <s v="Jul"/>
    <n v="2012"/>
    <n v="106659066"/>
    <d v="2012-08-19T00:00:00"/>
    <n v="1"/>
    <n v="43"/>
    <n v="1643"/>
    <n v="81.73"/>
    <n v="56.67"/>
    <n v="25.06"/>
    <n v="93108.81"/>
    <n v="41173.58"/>
    <n v="-51935.23"/>
    <n v="-0.55779071819304704"/>
  </r>
  <r>
    <s v="Europe"/>
    <s v="KOSOVO"/>
    <s v="Vegetables"/>
    <s v="Offline"/>
    <x v="1"/>
    <d v="2017-07-23T00:00:00"/>
    <s v="Jul"/>
    <n v="2017"/>
    <n v="975080668"/>
    <d v="2017-08-20T00:00:00"/>
    <n v="1"/>
    <n v="28"/>
    <n v="6893"/>
    <n v="154.06"/>
    <n v="90.93"/>
    <n v="63.13"/>
    <n v="626780.49"/>
    <n v="435155.09"/>
    <n v="-191625.4"/>
    <n v="-0.30572968217309998"/>
  </r>
  <r>
    <s v="Europe"/>
    <s v="BOSNIA AND HERZEGOVINA"/>
    <s v="Baby Food"/>
    <s v="Online"/>
    <x v="2"/>
    <d v="2012-09-10T00:00:00"/>
    <s v="Sep"/>
    <n v="2012"/>
    <n v="638041150"/>
    <d v="2012-11-28T00:00:00"/>
    <n v="4"/>
    <n v="79"/>
    <n v="9410"/>
    <n v="255.28"/>
    <n v="159.41999999999999"/>
    <n v="95.86"/>
    <n v="1500142.2"/>
    <n v="902042.6"/>
    <n v="-598099.6"/>
    <n v="-0.39869527035503699"/>
  </r>
  <r>
    <s v="Europe"/>
    <s v="GREECE"/>
    <s v="Cosmetics"/>
    <s v="Online"/>
    <x v="1"/>
    <d v="2010-05-22T00:00:00"/>
    <s v="May"/>
    <n v="2010"/>
    <n v="583089339"/>
    <d v="2010-06-26T00:00:00"/>
    <n v="7"/>
    <n v="35"/>
    <n v="7948"/>
    <n v="437.2"/>
    <n v="263.33"/>
    <n v="173.87"/>
    <n v="2092946.84"/>
    <n v="1381918.76"/>
    <n v="-711028.08"/>
    <n v="-0.33972581931416901"/>
  </r>
  <r>
    <s v="Europe"/>
    <s v="NORWAY"/>
    <s v="Snacks"/>
    <s v="Online"/>
    <x v="0"/>
    <d v="2016-02-19T00:00:00"/>
    <s v="Feb"/>
    <n v="2016"/>
    <n v="118086564"/>
    <d v="2016-03-13T00:00:00"/>
    <n v="1"/>
    <n v="23"/>
    <n v="3293"/>
    <n v="152.58000000000001"/>
    <n v="97.44"/>
    <n v="55.14"/>
    <n v="320869.92"/>
    <n v="181576.02"/>
    <n v="-139293.9"/>
    <n v="-0.43411330049261099"/>
  </r>
  <r>
    <s v="Sub-Saharan Africa"/>
    <s v="MAURITIUS"/>
    <s v="Office Supplies"/>
    <s v="Online"/>
    <x v="2"/>
    <d v="2010-04-21T00:00:00"/>
    <s v="Apr"/>
    <n v="2010"/>
    <n v="421206653"/>
    <d v="2010-04-06T00:00:00"/>
    <n v="3"/>
    <s v=""/>
    <n v="3264"/>
    <n v="651.21"/>
    <n v="524.96"/>
    <n v="126.25"/>
    <n v="1713469.4399999999"/>
    <n v="412080"/>
    <n v="-1301389.44"/>
    <n v="-0.75950548613227697"/>
  </r>
  <r>
    <s v="Central America"/>
    <s v="NICARAGUA"/>
    <s v="Clothes"/>
    <s v="Offline"/>
    <x v="1"/>
    <d v="2012-08-02T00:00:00"/>
    <s v="Aug"/>
    <n v="2012"/>
    <n v="490935933"/>
    <d v="2012-03-18T00:00:00"/>
    <n v="1"/>
    <s v=""/>
    <n v="7707"/>
    <n v="109.28"/>
    <n v="35.840000000000003"/>
    <n v="73.44"/>
    <n v="276218.88"/>
    <n v="566002.07999999996"/>
    <n v="289783.2"/>
    <n v="1.0491071428571399"/>
  </r>
  <r>
    <s v="Europe"/>
    <s v="MALTA"/>
    <s v="Baby Food"/>
    <s v="Offline"/>
    <x v="1"/>
    <d v="2015-04-27T00:00:00"/>
    <s v="Apr"/>
    <n v="2015"/>
    <n v="296073234"/>
    <d v="2015-04-06T00:00:00"/>
    <n v="2"/>
    <s v=""/>
    <n v="3504"/>
    <n v="255.28"/>
    <n v="159.41999999999999"/>
    <n v="95.86"/>
    <n v="558607.68000000005"/>
    <n v="335893.44"/>
    <n v="-222714.23999999999"/>
    <n v="-0.39869527035503699"/>
  </r>
  <r>
    <s v="Central America"/>
    <s v="SAINT LUCIA"/>
    <s v="Baby Food"/>
    <s v="Online"/>
    <x v="0"/>
    <d v="2014-10-16T00:00:00"/>
    <s v="Oct"/>
    <n v="2014"/>
    <n v="325729882"/>
    <d v="2014-11-19T00:00:00"/>
    <n v="4"/>
    <n v="34"/>
    <n v="9565"/>
    <n v="255.28"/>
    <n v="159.41999999999999"/>
    <n v="95.86"/>
    <n v="1524852.3"/>
    <n v="916900.9"/>
    <n v="-607951.4"/>
    <n v="-0.39869527035503699"/>
  </r>
  <r>
    <s v="Asia"/>
    <s v="SRI LANKA"/>
    <s v="Clothes"/>
    <s v="Online"/>
    <x v="2"/>
    <d v="2010-03-17T00:00:00"/>
    <s v="Mar"/>
    <n v="2010"/>
    <n v="239329707"/>
    <d v="2010-03-27T00:00:00"/>
    <n v="7"/>
    <n v="10"/>
    <n v="1834"/>
    <n v="109.28"/>
    <n v="35.840000000000003"/>
    <n v="73.44"/>
    <n v="65730.559999999998"/>
    <n v="134688.95999999999"/>
    <n v="68958.399999999994"/>
    <n v="1.0491071428571399"/>
  </r>
  <r>
    <s v="North America"/>
    <s v="MEXICO"/>
    <s v="Beverages"/>
    <s v="Offline"/>
    <x v="2"/>
    <d v="2017-06-22T00:00:00"/>
    <s v="Jun"/>
    <n v="2017"/>
    <n v="216609036"/>
    <d v="2017-03-07T00:00:00"/>
    <n v="3"/>
    <s v=""/>
    <n v="8282"/>
    <n v="47.45"/>
    <n v="31.79"/>
    <n v="15.66"/>
    <n v="263284.78000000003"/>
    <n v="129696.12"/>
    <n v="-133588.66"/>
    <n v="-0.50739226171752105"/>
  </r>
  <r>
    <s v="Asia"/>
    <s v="NORTH KOREA"/>
    <s v="Fruits"/>
    <s v="Offline"/>
    <x v="3"/>
    <d v="2011-11-29T00:00:00"/>
    <s v="Nov"/>
    <n v="2011"/>
    <n v="507616698"/>
    <d v="2011-12-18T00:00:00"/>
    <n v="1"/>
    <n v="19"/>
    <n v="3916"/>
    <n v="9.33"/>
    <n v="6.92"/>
    <n v="2.41"/>
    <n v="27098.720000000001"/>
    <n v="9437.56"/>
    <n v="-17661.16"/>
    <n v="-0.65173410404624299"/>
  </r>
  <r>
    <s v="Central America"/>
    <s v="NICARAGUA"/>
    <s v="Vegetables"/>
    <s v="Online"/>
    <x v="2"/>
    <d v="2015-04-05T00:00:00"/>
    <s v="Apr"/>
    <n v="2015"/>
    <n v="982714021"/>
    <d v="2015-06-06T00:00:00"/>
    <n v="7"/>
    <n v="62"/>
    <n v="5772"/>
    <n v="154.06"/>
    <n v="90.93"/>
    <n v="63.13"/>
    <n v="524847.96"/>
    <n v="364386.36"/>
    <n v="-160461.6"/>
    <n v="-0.30572968217309998"/>
  </r>
  <r>
    <s v="Sub-Saharan Africa"/>
    <s v="BOTSWANA"/>
    <s v="Clothes"/>
    <s v="Offline"/>
    <x v="3"/>
    <d v="2016-07-24T00:00:00"/>
    <s v="Jul"/>
    <n v="2016"/>
    <n v="682574832"/>
    <d v="2016-08-28T00:00:00"/>
    <n v="1"/>
    <n v="35"/>
    <n v="7916"/>
    <n v="109.28"/>
    <n v="35.840000000000003"/>
    <n v="73.44"/>
    <n v="283709.44"/>
    <n v="581351.04"/>
    <n v="297641.59999999998"/>
    <n v="1.0491071428571399"/>
  </r>
  <r>
    <s v="Europe"/>
    <s v="POLAND"/>
    <s v="Snacks"/>
    <s v="Online"/>
    <x v="0"/>
    <d v="2013-09-01T00:00:00"/>
    <s v="Sep"/>
    <n v="2013"/>
    <n v="968185460"/>
    <d v="2013-03-02T00:00:00"/>
    <n v="7"/>
    <s v=""/>
    <n v="6448"/>
    <n v="152.58000000000001"/>
    <n v="97.44"/>
    <n v="55.14"/>
    <n v="628293.12"/>
    <n v="355542.72"/>
    <n v="-272750.40000000002"/>
    <n v="-0.43411330049261099"/>
  </r>
  <r>
    <s v="Central America"/>
    <s v="SAINT VINCENT AND THE GRENADINES"/>
    <s v="Fruits"/>
    <s v="Offline"/>
    <x v="3"/>
    <d v="2014-07-08T00:00:00"/>
    <s v="Jul"/>
    <n v="2014"/>
    <n v="570844733"/>
    <d v="2014-09-15T00:00:00"/>
    <n v="2"/>
    <n v="69"/>
    <n v="4497"/>
    <n v="9.33"/>
    <n v="6.92"/>
    <n v="2.41"/>
    <n v="31119.24"/>
    <n v="10837.77"/>
    <n v="-20281.47"/>
    <n v="-0.65173410404624299"/>
  </r>
  <r>
    <s v="Sub-Saharan Africa"/>
    <s v="MAURITIUS"/>
    <s v="Baby Food"/>
    <s v="Online"/>
    <x v="0"/>
    <d v="2017-01-26T00:00:00"/>
    <s v="Jan"/>
    <n v="2017"/>
    <n v="542163980"/>
    <d v="2017-02-21T00:00:00"/>
    <n v="3"/>
    <n v="26"/>
    <n v="7224"/>
    <n v="255.28"/>
    <n v="159.41999999999999"/>
    <n v="95.86"/>
    <n v="1151650.08"/>
    <n v="692492.64"/>
    <n v="-459157.44"/>
    <n v="-0.39869527035503699"/>
  </r>
  <r>
    <s v="Sub-Saharan Africa"/>
    <s v="ZAMBIA"/>
    <s v="Meat"/>
    <s v="Online"/>
    <x v="3"/>
    <d v="2013-05-07T00:00:00"/>
    <s v="May"/>
    <n v="2013"/>
    <n v="204067027"/>
    <d v="2013-07-31T00:00:00"/>
    <n v="4"/>
    <n v="85"/>
    <n v="6823"/>
    <n v="421.89"/>
    <n v="364.69"/>
    <n v="57.2"/>
    <n v="2488279.87"/>
    <n v="390275.6"/>
    <n v="-2098004.27"/>
    <n v="-0.84315445995228799"/>
  </r>
  <r>
    <s v="Sub-Saharan Africa"/>
    <s v="GUINEA"/>
    <s v="Clothes"/>
    <s v="Offline"/>
    <x v="3"/>
    <d v="2013-11-03T00:00:00"/>
    <s v="Nov"/>
    <n v="2013"/>
    <n v="298790204"/>
    <d v="2013-04-18T00:00:00"/>
    <n v="5"/>
    <s v=""/>
    <n v="7516"/>
    <n v="109.28"/>
    <n v="35.840000000000003"/>
    <n v="73.44"/>
    <n v="269373.44"/>
    <n v="551975.04"/>
    <n v="282601.59999999998"/>
    <n v="1.0491071428571399"/>
  </r>
  <r>
    <s v="Central America"/>
    <s v="NICARAGUA"/>
    <s v="Cereal"/>
    <s v="Online"/>
    <x v="0"/>
    <d v="2015-06-02T00:00:00"/>
    <s v="Jun"/>
    <n v="2015"/>
    <n v="738882339"/>
    <d v="2015-09-02T00:00:00"/>
    <n v="4"/>
    <n v="92"/>
    <n v="558"/>
    <n v="205.7"/>
    <n v="117.11"/>
    <n v="88.59"/>
    <n v="65347.38"/>
    <n v="49433.22"/>
    <n v="-15914.16"/>
    <n v="-0.24353172231235601"/>
  </r>
  <r>
    <s v="Central America"/>
    <s v="HAITI"/>
    <s v="Cosmetics"/>
    <s v="Online"/>
    <x v="0"/>
    <d v="2011-09-16T00:00:00"/>
    <s v="Sep"/>
    <n v="2011"/>
    <n v="157204759"/>
    <d v="2011-09-10T00:00:00"/>
    <n v="7"/>
    <s v=""/>
    <n v="9236"/>
    <n v="437.2"/>
    <n v="263.33"/>
    <n v="173.87"/>
    <n v="2432115.88"/>
    <n v="1605863.32"/>
    <n v="-826252.56"/>
    <n v="-0.33972581931416901"/>
  </r>
  <r>
    <s v="Middle East/North Africa"/>
    <s v="QATAR"/>
    <s v="Fruits"/>
    <s v="Offline"/>
    <x v="2"/>
    <d v="2015-06-28T00:00:00"/>
    <s v="Jun"/>
    <n v="2015"/>
    <n v="856931293"/>
    <d v="2015-08-08T00:00:00"/>
    <n v="7"/>
    <n v="41"/>
    <n v="3867"/>
    <n v="9.33"/>
    <n v="6.92"/>
    <n v="2.41"/>
    <n v="26759.64"/>
    <n v="9319.4699999999993"/>
    <n v="-17440.169999999998"/>
    <n v="-0.65173410404624299"/>
  </r>
  <r>
    <s v="Sub-Saharan Africa"/>
    <s v="TANZANIA"/>
    <s v="Snacks"/>
    <s v="Offline"/>
    <x v="2"/>
    <d v="2017-07-04T00:00:00"/>
    <s v="Jul"/>
    <n v="2017"/>
    <n v="261548268"/>
    <d v="2017-04-15T00:00:00"/>
    <n v="7"/>
    <s v=""/>
    <n v="6800"/>
    <n v="152.58000000000001"/>
    <n v="97.44"/>
    <n v="55.14"/>
    <n v="662592"/>
    <n v="374952"/>
    <n v="-287640"/>
    <n v="-0.43411330049261099"/>
  </r>
  <r>
    <s v="Europe"/>
    <s v="KOSOVO"/>
    <s v="Baby Food"/>
    <s v="Offline"/>
    <x v="0"/>
    <d v="2012-09-13T00:00:00"/>
    <s v="Sep"/>
    <n v="2012"/>
    <n v="364854514"/>
    <d v="2012-03-10T00:00:00"/>
    <n v="7"/>
    <s v=""/>
    <n v="7413"/>
    <n v="255.28"/>
    <n v="159.41999999999999"/>
    <n v="95.86"/>
    <n v="1181780.46"/>
    <n v="710610.18"/>
    <n v="-471170.28"/>
    <n v="-0.39869527035503699"/>
  </r>
  <r>
    <s v="Europe"/>
    <s v="LUXEMBOURG"/>
    <s v="Cosmetics"/>
    <s v="Online"/>
    <x v="1"/>
    <d v="2013-06-09T00:00:00"/>
    <s v="Jun"/>
    <n v="2013"/>
    <n v="980961358"/>
    <d v="2013-08-10T00:00:00"/>
    <n v="7"/>
    <n v="62"/>
    <n v="7120"/>
    <n v="437.2"/>
    <n v="263.33"/>
    <n v="173.87"/>
    <n v="1874909.6"/>
    <n v="1237954.3999999999"/>
    <n v="-636955.19999999995"/>
    <n v="-0.33972581931416901"/>
  </r>
  <r>
    <s v="Asia"/>
    <s v="JAPAN"/>
    <s v="Cosmetics"/>
    <s v="Offline"/>
    <x v="2"/>
    <d v="2014-03-21T00:00:00"/>
    <s v="Mar"/>
    <n v="2014"/>
    <n v="194292628"/>
    <d v="2014-04-27T00:00:00"/>
    <n v="1"/>
    <n v="37"/>
    <n v="4361"/>
    <n v="437.2"/>
    <n v="263.33"/>
    <n v="173.87"/>
    <n v="1148382.1299999999"/>
    <n v="758247.07"/>
    <n v="-390135.06"/>
    <n v="-0.33972581931416901"/>
  </r>
  <r>
    <s v="Middle East/North Africa"/>
    <s v="QATAR"/>
    <s v="Vegetables"/>
    <s v="Offline"/>
    <x v="3"/>
    <d v="2016-12-17T00:00:00"/>
    <s v="Dec"/>
    <n v="2016"/>
    <n v="209584653"/>
    <d v="2017-01-30T00:00:00"/>
    <n v="2"/>
    <n v="44"/>
    <n v="9611"/>
    <n v="154.06"/>
    <n v="90.93"/>
    <n v="63.13"/>
    <n v="873928.23"/>
    <n v="606742.43000000005"/>
    <n v="-267185.8"/>
    <n v="-0.30572968217309998"/>
  </r>
  <r>
    <s v="Europe"/>
    <s v="FRANCE"/>
    <s v="Fruits"/>
    <s v="Offline"/>
    <x v="1"/>
    <d v="2014-09-04T00:00:00"/>
    <s v="Sep"/>
    <n v="2014"/>
    <n v="601886260"/>
    <d v="2014-05-27T00:00:00"/>
    <n v="3"/>
    <s v=""/>
    <n v="374"/>
    <n v="9.33"/>
    <n v="6.92"/>
    <n v="2.41"/>
    <n v="2588.08"/>
    <n v="901.34"/>
    <n v="-1686.74"/>
    <n v="-0.65173410404624299"/>
  </r>
  <r>
    <s v="Central America"/>
    <s v="SAINT KITTS AND NEVIS"/>
    <s v="Cosmetics"/>
    <s v="Online"/>
    <x v="1"/>
    <d v="2014-09-17T00:00:00"/>
    <s v="Sep"/>
    <n v="2014"/>
    <n v="566558778"/>
    <d v="2014-09-25T00:00:00"/>
    <n v="5"/>
    <n v="8"/>
    <n v="6187"/>
    <n v="437.2"/>
    <n v="263.33"/>
    <n v="173.87"/>
    <n v="1629222.71"/>
    <n v="1075733.69"/>
    <n v="-553489.02"/>
    <n v="-0.33972581931416901"/>
  </r>
  <r>
    <s v="Sub-Saharan Africa"/>
    <s v="ERITREA"/>
    <s v="Personal Care"/>
    <s v="Offline"/>
    <x v="0"/>
    <d v="2016-07-22T00:00:00"/>
    <s v="Jul"/>
    <n v="2016"/>
    <n v="269276034"/>
    <d v="2016-08-14T00:00:00"/>
    <n v="1"/>
    <n v="23"/>
    <n v="3617"/>
    <n v="81.73"/>
    <n v="56.67"/>
    <n v="25.06"/>
    <n v="204975.39"/>
    <n v="90642.02"/>
    <n v="-114333.37"/>
    <n v="-0.55779071819304704"/>
  </r>
  <r>
    <s v="Middle East/North Africa"/>
    <s v="JORDAN"/>
    <s v="Office Supplies"/>
    <s v="Offline"/>
    <x v="2"/>
    <d v="2011-07-29T00:00:00"/>
    <s v="Jul"/>
    <n v="2011"/>
    <n v="396024358"/>
    <d v="2011-07-30T00:00:00"/>
    <n v="7"/>
    <n v="1"/>
    <n v="1263"/>
    <n v="651.21"/>
    <n v="524.96"/>
    <n v="126.25"/>
    <n v="663024.48"/>
    <n v="159453.75"/>
    <n v="-503570.73"/>
    <n v="-0.75950548613227697"/>
  </r>
  <r>
    <s v="Sub-Saharan Africa"/>
    <s v="TOGO"/>
    <s v="Cereal"/>
    <s v="Offline"/>
    <x v="1"/>
    <d v="2011-10-07T00:00:00"/>
    <s v="Oct"/>
    <n v="2011"/>
    <n v="803102576"/>
    <d v="2011-08-24T00:00:00"/>
    <n v="4"/>
    <s v=""/>
    <n v="4754"/>
    <n v="205.7"/>
    <n v="117.11"/>
    <n v="88.59"/>
    <n v="556740.93999999994"/>
    <n v="421156.86"/>
    <n v="-135584.07999999999"/>
    <n v="-0.24353172231235601"/>
  </r>
  <r>
    <s v="Sub-Saharan Africa"/>
    <s v="BURUNDI"/>
    <s v="Office Supplies"/>
    <s v="Online"/>
    <x v="0"/>
    <d v="2014-01-31T00:00:00"/>
    <s v="Jan"/>
    <n v="2014"/>
    <n v="967122018"/>
    <d v="2014-12-02T00:00:00"/>
    <n v="3"/>
    <n v="305"/>
    <n v="1752"/>
    <n v="651.21"/>
    <n v="524.96"/>
    <n v="126.25"/>
    <n v="919729.92"/>
    <n v="221190"/>
    <n v="-698539.92"/>
    <n v="-0.75950548613227697"/>
  </r>
  <r>
    <s v="Sub-Saharan Africa"/>
    <s v="ETHIOPIA"/>
    <s v="Personal Care"/>
    <s v="Online"/>
    <x v="2"/>
    <d v="2014-03-23T00:00:00"/>
    <s v="Mar"/>
    <n v="2014"/>
    <n v="435006511"/>
    <d v="2014-03-29T00:00:00"/>
    <n v="7"/>
    <n v="6"/>
    <n v="6948"/>
    <n v="81.73"/>
    <n v="56.67"/>
    <n v="25.06"/>
    <n v="393743.16"/>
    <n v="174116.88"/>
    <n v="-219626.28"/>
    <n v="-0.55779071819304704"/>
  </r>
  <r>
    <s v="Middle East/North Africa"/>
    <s v="IRAN"/>
    <s v="Vegetables"/>
    <s v="Online"/>
    <x v="1"/>
    <d v="2015-07-14T00:00:00"/>
    <s v="Jul"/>
    <n v="2015"/>
    <n v="173992383"/>
    <d v="2015-08-24T00:00:00"/>
    <n v="2"/>
    <n v="41"/>
    <n v="7067"/>
    <n v="154.06"/>
    <n v="90.93"/>
    <n v="63.13"/>
    <n v="642602.31000000006"/>
    <n v="446139.71"/>
    <n v="-196462.6"/>
    <n v="-0.30572968217309998"/>
  </r>
  <r>
    <s v="Europe"/>
    <s v="POLAND"/>
    <s v="Household"/>
    <s v="Online"/>
    <x v="2"/>
    <d v="2011-04-27T00:00:00"/>
    <s v="Apr"/>
    <n v="2011"/>
    <n v="321628463"/>
    <d v="2011-05-14T00:00:00"/>
    <n v="7"/>
    <n v="17"/>
    <n v="5864"/>
    <n v="668.27"/>
    <n v="502.54"/>
    <n v="165.73"/>
    <n v="2946894.56"/>
    <n v="971840.72"/>
    <n v="-1975053.84"/>
    <n v="-0.67021530624427905"/>
  </r>
  <r>
    <s v="Australia/Oceania"/>
    <s v="PALAU"/>
    <s v="Cereal"/>
    <s v="Offline"/>
    <x v="0"/>
    <d v="2011-04-02T00:00:00"/>
    <s v="Apr"/>
    <n v="2011"/>
    <n v="635776078"/>
    <d v="2011-04-02T00:00:00"/>
    <n v="7"/>
    <n v="0"/>
    <n v="9125"/>
    <n v="205.7"/>
    <n v="117.11"/>
    <n v="88.59"/>
    <n v="1068628.75"/>
    <n v="808383.75"/>
    <n v="-260245"/>
    <n v="-0.24353172231235601"/>
  </r>
  <r>
    <s v="Europe"/>
    <s v="PORTUGAL"/>
    <s v="Meat"/>
    <s v="Online"/>
    <x v="2"/>
    <d v="2014-01-30T00:00:00"/>
    <s v="Jan"/>
    <n v="2014"/>
    <n v="944609057"/>
    <d v="2014-03-16T00:00:00"/>
    <n v="1"/>
    <n v="45"/>
    <n v="9666"/>
    <n v="421.89"/>
    <n v="364.69"/>
    <n v="57.2"/>
    <n v="3525093.54"/>
    <n v="552895.19999999995"/>
    <n v="-2972198.34"/>
    <n v="-0.84315445995228799"/>
  </r>
  <r>
    <s v="Central America"/>
    <s v="EL SALVADOR"/>
    <s v="Vegetables"/>
    <s v="Online"/>
    <x v="0"/>
    <d v="2012-12-26T00:00:00"/>
    <s v="Dec"/>
    <n v="2012"/>
    <n v="696613729"/>
    <d v="2013-01-13T00:00:00"/>
    <n v="1"/>
    <n v="18"/>
    <n v="2337"/>
    <n v="154.06"/>
    <n v="90.93"/>
    <n v="63.13"/>
    <n v="212503.41"/>
    <n v="147534.81"/>
    <n v="-64968.6"/>
    <n v="-0.30572968217309998"/>
  </r>
  <r>
    <s v="Europe"/>
    <s v="MALTA"/>
    <s v="Cosmetics"/>
    <s v="Offline"/>
    <x v="3"/>
    <d v="2012-12-14T00:00:00"/>
    <s v="Dec"/>
    <n v="2012"/>
    <n v="310588920"/>
    <d v="2013-06-01T00:00:00"/>
    <n v="7"/>
    <n v="169"/>
    <n v="9018"/>
    <n v="437.2"/>
    <n v="263.33"/>
    <n v="173.87"/>
    <n v="2374709.94"/>
    <n v="1567959.66"/>
    <n v="-806750.28"/>
    <n v="-0.33972581931416901"/>
  </r>
  <r>
    <s v="Sub-Saharan Africa"/>
    <s v="SOUTH SUDAN"/>
    <s v="Office Supplies"/>
    <s v="Online"/>
    <x v="1"/>
    <d v="2012-08-08T00:00:00"/>
    <s v="Aug"/>
    <n v="2012"/>
    <n v="725645959"/>
    <d v="2012-08-09T00:00:00"/>
    <n v="5"/>
    <n v="1"/>
    <n v="3620"/>
    <n v="651.21"/>
    <n v="524.96"/>
    <n v="126.25"/>
    <n v="1900355.2"/>
    <n v="457025"/>
    <n v="-1443330.2"/>
    <n v="-0.75950548613227697"/>
  </r>
  <r>
    <s v="Europe"/>
    <s v="ARMENIA"/>
    <s v="Meat"/>
    <s v="Offline"/>
    <x v="0"/>
    <d v="2015-02-06T00:00:00"/>
    <s v="Feb"/>
    <n v="2015"/>
    <n v="251208674"/>
    <d v="2015-07-19T00:00:00"/>
    <n v="1"/>
    <n v="163"/>
    <n v="7084"/>
    <n v="421.89"/>
    <n v="364.69"/>
    <n v="57.2"/>
    <n v="2583463.96"/>
    <n v="405204.8"/>
    <n v="-2178259.16"/>
    <n v="-0.84315445995228799"/>
  </r>
  <r>
    <s v="Sub-Saharan Africa"/>
    <s v="SENEGAL"/>
    <s v="Personal Care"/>
    <s v="Online"/>
    <x v="3"/>
    <d v="2010-10-19T00:00:00"/>
    <s v="Oct"/>
    <n v="2010"/>
    <n v="417013394"/>
    <d v="2010-11-29T00:00:00"/>
    <n v="2"/>
    <n v="41"/>
    <n v="2385"/>
    <n v="81.73"/>
    <n v="56.67"/>
    <n v="25.06"/>
    <n v="135157.95000000001"/>
    <n v="59768.1"/>
    <n v="-75389.850000000006"/>
    <n v="-0.55779071819304704"/>
  </r>
  <r>
    <s v="Middle East/North Africa"/>
    <s v="MOROCCO"/>
    <s v="Beverages"/>
    <s v="Online"/>
    <x v="0"/>
    <d v="2015-09-17T00:00:00"/>
    <s v="Sep"/>
    <n v="2015"/>
    <n v="123108947"/>
    <d v="2015-09-10T00:00:00"/>
    <n v="5"/>
    <s v=""/>
    <n v="9528"/>
    <n v="47.45"/>
    <n v="31.79"/>
    <n v="15.66"/>
    <n v="302895.12"/>
    <n v="149208.48000000001"/>
    <n v="-153686.64000000001"/>
    <n v="-0.50739226171752105"/>
  </r>
  <r>
    <s v="Sub-Saharan Africa"/>
    <s v="NIGERIA"/>
    <s v="Personal Care"/>
    <s v="Online"/>
    <x v="1"/>
    <d v="2010-04-29T00:00:00"/>
    <s v="Apr"/>
    <n v="2010"/>
    <n v="589856660"/>
    <d v="2010-10-05T00:00:00"/>
    <n v="3"/>
    <n v="159"/>
    <n v="548"/>
    <n v="81.73"/>
    <n v="56.67"/>
    <n v="25.06"/>
    <n v="31055.16"/>
    <n v="13732.88"/>
    <n v="-17322.28"/>
    <n v="-0.55779071819304704"/>
  </r>
  <r>
    <s v="Central America"/>
    <s v="NICARAGUA"/>
    <s v="Clothes"/>
    <s v="Online"/>
    <x v="2"/>
    <d v="2017-12-07T00:00:00"/>
    <s v="Dec"/>
    <n v="2017"/>
    <n v="407930362"/>
    <d v="2017-07-31T00:00:00"/>
    <n v="2"/>
    <s v=""/>
    <n v="4514"/>
    <n v="109.28"/>
    <n v="35.840000000000003"/>
    <n v="73.44"/>
    <n v="161781.76000000001"/>
    <n v="331508.15999999997"/>
    <n v="169726.4"/>
    <n v="1.0491071428571399"/>
  </r>
  <r>
    <s v="Europe"/>
    <s v="GREECE"/>
    <s v="Fruits"/>
    <s v="Online"/>
    <x v="2"/>
    <d v="2015-10-31T00:00:00"/>
    <s v="Oct"/>
    <n v="2015"/>
    <n v="488316380"/>
    <d v="2015-11-18T00:00:00"/>
    <n v="4"/>
    <n v="18"/>
    <n v="2523"/>
    <n v="9.33"/>
    <n v="6.92"/>
    <n v="2.41"/>
    <n v="17459.16"/>
    <n v="6080.43"/>
    <n v="-11378.73"/>
    <n v="-0.65173410404624299"/>
  </r>
  <r>
    <s v="Middle East/North Africa"/>
    <s v="OMAN"/>
    <s v="Cereal"/>
    <s v="Offline"/>
    <x v="3"/>
    <d v="2011-04-25T00:00:00"/>
    <s v="Apr"/>
    <n v="2011"/>
    <n v="912313544"/>
    <d v="2011-05-15T00:00:00"/>
    <n v="1"/>
    <n v="20"/>
    <n v="2706"/>
    <n v="205.7"/>
    <n v="117.11"/>
    <n v="88.59"/>
    <n v="316899.65999999997"/>
    <n v="239724.54"/>
    <n v="-77175.12"/>
    <n v="-0.24353172231235601"/>
  </r>
  <r>
    <s v="Middle East/North Africa"/>
    <s v="SYRIA"/>
    <s v="Beverages"/>
    <s v="Online"/>
    <x v="2"/>
    <d v="2011-02-16T00:00:00"/>
    <s v="Feb"/>
    <n v="2011"/>
    <n v="481533181"/>
    <d v="2011-07-04T00:00:00"/>
    <n v="2"/>
    <n v="138"/>
    <n v="5224"/>
    <n v="47.45"/>
    <n v="31.79"/>
    <n v="15.66"/>
    <n v="166070.96"/>
    <n v="81807.839999999997"/>
    <n v="-84263.12"/>
    <n v="-0.50739226171752105"/>
  </r>
  <r>
    <s v="Sub-Saharan Africa"/>
    <s v="TOGO"/>
    <s v="Personal Care"/>
    <s v="Online"/>
    <x v="2"/>
    <d v="2012-02-16T00:00:00"/>
    <s v="Feb"/>
    <n v="2012"/>
    <n v="767899119"/>
    <d v="2012-07-03T00:00:00"/>
    <n v="3"/>
    <n v="138"/>
    <n v="7269"/>
    <n v="81.73"/>
    <n v="56.67"/>
    <n v="25.06"/>
    <n v="411934.23"/>
    <n v="182161.14"/>
    <n v="-229773.09"/>
    <n v="-0.55779071819304704"/>
  </r>
  <r>
    <s v="Europe"/>
    <s v="VATICAN CITY"/>
    <s v="Clothes"/>
    <s v="Online"/>
    <x v="0"/>
    <d v="2012-03-23T00:00:00"/>
    <s v="Mar"/>
    <n v="2012"/>
    <n v="263647687"/>
    <d v="2012-03-30T00:00:00"/>
    <n v="6"/>
    <n v="7"/>
    <n v="8064"/>
    <n v="109.28"/>
    <n v="35.840000000000003"/>
    <n v="73.44"/>
    <n v="289013.76000000001"/>
    <n v="592220.16000000003"/>
    <n v="303206.40000000002"/>
    <n v="1.0491071428571399"/>
  </r>
  <r>
    <s v="Sub-Saharan Africa"/>
    <s v="SENEGAL"/>
    <s v="Beverages"/>
    <s v="Online"/>
    <x v="2"/>
    <d v="2014-03-13T00:00:00"/>
    <s v="Mar"/>
    <n v="2014"/>
    <n v="231327712"/>
    <d v="2014-08-04T00:00:00"/>
    <n v="2"/>
    <n v="144"/>
    <n v="3865"/>
    <n v="47.45"/>
    <n v="31.79"/>
    <n v="15.66"/>
    <n v="122868.35"/>
    <n v="60525.9"/>
    <n v="-62342.45"/>
    <n v="-0.50739226171752105"/>
  </r>
  <r>
    <s v="Europe"/>
    <s v="SWITZERLAND"/>
    <s v="Personal Care"/>
    <s v="Offline"/>
    <x v="3"/>
    <d v="2014-04-19T00:00:00"/>
    <s v="Apr"/>
    <n v="2014"/>
    <n v="653800523"/>
    <d v="2014-04-23T00:00:00"/>
    <n v="4"/>
    <n v="4"/>
    <n v="2958"/>
    <n v="81.73"/>
    <n v="56.67"/>
    <n v="25.06"/>
    <n v="167629.85999999999"/>
    <n v="74127.48"/>
    <n v="-93502.38"/>
    <n v="-0.55779071819304804"/>
  </r>
  <r>
    <s v="Europe"/>
    <s v="SWEDEN"/>
    <s v="Cosmetics"/>
    <s v="Online"/>
    <x v="2"/>
    <d v="2013-08-24T00:00:00"/>
    <s v="Aug"/>
    <n v="2013"/>
    <n v="684239947"/>
    <d v="2013-08-31T00:00:00"/>
    <n v="7"/>
    <n v="7"/>
    <n v="661"/>
    <n v="437.2"/>
    <n v="263.33"/>
    <n v="173.87"/>
    <n v="174061.13"/>
    <n v="114928.07"/>
    <n v="-59133.06"/>
    <n v="-0.33972581931416901"/>
  </r>
  <r>
    <s v="Sub-Saharan Africa"/>
    <s v="ERITREA"/>
    <s v="Cereal"/>
    <s v="Offline"/>
    <x v="0"/>
    <d v="2014-03-06T00:00:00"/>
    <s v="Mar"/>
    <n v="2014"/>
    <n v="896132314"/>
    <d v="2014-06-19T00:00:00"/>
    <n v="5"/>
    <n v="105"/>
    <n v="4321"/>
    <n v="205.7"/>
    <n v="117.11"/>
    <n v="88.59"/>
    <n v="506032.31"/>
    <n v="382797.39"/>
    <n v="-123234.92"/>
    <n v="-0.24353172231235601"/>
  </r>
  <r>
    <s v="Europe"/>
    <s v="VATICAN CITY"/>
    <s v="Personal Care"/>
    <s v="Online"/>
    <x v="3"/>
    <d v="2016-01-27T00:00:00"/>
    <s v="Jan"/>
    <n v="2016"/>
    <n v="133276450"/>
    <d v="2016-03-15T00:00:00"/>
    <n v="3"/>
    <n v="48"/>
    <n v="8318"/>
    <n v="81.73"/>
    <n v="56.67"/>
    <n v="25.06"/>
    <n v="471381.06"/>
    <n v="208449.08"/>
    <n v="-262931.98"/>
    <n v="-0.55779071819304704"/>
  </r>
  <r>
    <s v="Asia"/>
    <s v="INDONESIA"/>
    <s v="Clothes"/>
    <s v="Offline"/>
    <x v="3"/>
    <d v="2011-07-22T00:00:00"/>
    <s v="Jul"/>
    <n v="2011"/>
    <n v="459783685"/>
    <d v="2011-08-23T00:00:00"/>
    <n v="3"/>
    <n v="32"/>
    <n v="9065"/>
    <n v="109.28"/>
    <n v="35.840000000000003"/>
    <n v="73.44"/>
    <n v="324889.59999999998"/>
    <n v="665733.6"/>
    <n v="340844"/>
    <n v="1.0491071428571399"/>
  </r>
  <r>
    <s v="Sub-Saharan Africa"/>
    <s v="RWANDA"/>
    <s v="Clothes"/>
    <s v="Online"/>
    <x v="0"/>
    <d v="2013-10-23T00:00:00"/>
    <s v="Oct"/>
    <n v="2013"/>
    <n v="410077846"/>
    <d v="2013-02-12T00:00:00"/>
    <n v="3"/>
    <s v=""/>
    <n v="2"/>
    <n v="109.28"/>
    <n v="35.840000000000003"/>
    <n v="73.44"/>
    <n v="71.680000000000007"/>
    <n v="146.88"/>
    <n v="75.2"/>
    <n v="1.0491071428571399"/>
  </r>
  <r>
    <s v="Europe"/>
    <s v="MOLDOVA"/>
    <s v="Personal Care"/>
    <s v="Offline"/>
    <x v="2"/>
    <d v="2014-02-17T00:00:00"/>
    <s v="Feb"/>
    <n v="2014"/>
    <n v="838895261"/>
    <d v="2014-02-19T00:00:00"/>
    <n v="4"/>
    <n v="2"/>
    <n v="6605"/>
    <n v="81.73"/>
    <n v="56.67"/>
    <n v="25.06"/>
    <n v="374305.35"/>
    <n v="165521.29999999999"/>
    <n v="-208784.05"/>
    <n v="-0.55779071819304704"/>
  </r>
  <r>
    <s v="Central America"/>
    <s v="SAINT KITTS AND NEVIS"/>
    <s v="Vegetables"/>
    <s v="Online"/>
    <x v="0"/>
    <d v="2016-03-27T00:00:00"/>
    <s v="Mar"/>
    <n v="2016"/>
    <n v="871284759"/>
    <d v="2016-08-05T00:00:00"/>
    <n v="6"/>
    <n v="131"/>
    <n v="1377"/>
    <n v="154.06"/>
    <n v="90.93"/>
    <n v="63.13"/>
    <n v="125210.61"/>
    <n v="86930.01"/>
    <n v="-38280.6"/>
    <n v="-0.30572968217309998"/>
  </r>
  <r>
    <s v="Middle East/North Africa"/>
    <s v="QATAR"/>
    <s v="Household"/>
    <s v="Offline"/>
    <x v="1"/>
    <d v="2017-01-05T00:00:00"/>
    <s v="Jan"/>
    <n v="2017"/>
    <n v="152607667"/>
    <d v="2017-11-06T00:00:00"/>
    <n v="2"/>
    <n v="305"/>
    <n v="8855"/>
    <n v="668.27"/>
    <n v="502.54"/>
    <n v="165.73"/>
    <n v="4449991.7"/>
    <n v="1467539.15"/>
    <n v="-2982452.55"/>
    <n v="-0.67021530624427905"/>
  </r>
  <r>
    <s v="Europe"/>
    <s v="DENMARK"/>
    <s v="Meat"/>
    <s v="Online"/>
    <x v="1"/>
    <d v="2011-11-26T00:00:00"/>
    <s v="Nov"/>
    <n v="2011"/>
    <n v="198537814"/>
    <d v="2011-12-19T00:00:00"/>
    <n v="2"/>
    <n v="23"/>
    <n v="606"/>
    <n v="421.89"/>
    <n v="364.69"/>
    <n v="57.2"/>
    <n v="221002.14"/>
    <n v="34663.199999999997"/>
    <n v="-186338.94"/>
    <n v="-0.84315445995228799"/>
  </r>
  <r>
    <s v="Australia/Oceania"/>
    <s v="TONGA"/>
    <s v="Meat"/>
    <s v="Offline"/>
    <x v="1"/>
    <d v="2010-08-26T00:00:00"/>
    <s v="Aug"/>
    <n v="2010"/>
    <n v="345061528"/>
    <d v="2010-09-19T00:00:00"/>
    <n v="1"/>
    <n v="24"/>
    <n v="229"/>
    <n v="421.89"/>
    <n v="364.69"/>
    <n v="57.2"/>
    <n v="83514.009999999995"/>
    <n v="13098.8"/>
    <n v="-70415.210000000006"/>
    <n v="-0.84315445995228799"/>
  </r>
  <r>
    <s v="Central America"/>
    <s v="GRENADA"/>
    <s v="Vegetables"/>
    <s v="Offline"/>
    <x v="0"/>
    <d v="2013-12-22T00:00:00"/>
    <s v="Dec"/>
    <n v="2013"/>
    <n v="898477637"/>
    <d v="2014-07-01T00:00:00"/>
    <n v="3"/>
    <n v="191"/>
    <n v="8354"/>
    <n v="154.06"/>
    <n v="90.93"/>
    <n v="63.13"/>
    <n v="759629.22"/>
    <n v="527388.02"/>
    <n v="-232241.2"/>
    <n v="-0.30572968217309998"/>
  </r>
  <r>
    <s v="Europe"/>
    <s v="SLOVENIA"/>
    <s v="Meat"/>
    <s v="Online"/>
    <x v="0"/>
    <d v="2015-10-10T00:00:00"/>
    <s v="Oct"/>
    <n v="2015"/>
    <n v="885397469"/>
    <d v="2015-11-18T00:00:00"/>
    <n v="4"/>
    <n v="39"/>
    <n v="7642"/>
    <n v="421.89"/>
    <n v="364.69"/>
    <n v="57.2"/>
    <n v="2786960.98"/>
    <n v="437122.4"/>
    <n v="-2349838.58"/>
    <n v="-0.84315445995228799"/>
  </r>
  <r>
    <s v="Europe"/>
    <s v="HUNGARY"/>
    <s v="Personal Care"/>
    <s v="Offline"/>
    <x v="3"/>
    <d v="2014-10-16T00:00:00"/>
    <s v="Oct"/>
    <n v="2014"/>
    <n v="302744853"/>
    <d v="2014-02-11T00:00:00"/>
    <n v="3"/>
    <s v=""/>
    <n v="7785"/>
    <n v="81.73"/>
    <n v="56.67"/>
    <n v="25.06"/>
    <n v="441175.95"/>
    <n v="195092.1"/>
    <n v="-246083.85"/>
    <n v="-0.55779071819304704"/>
  </r>
  <r>
    <s v="Sub-Saharan Africa"/>
    <s v="MAURITIUS"/>
    <s v="Beverages"/>
    <s v="Online"/>
    <x v="2"/>
    <d v="2010-03-11T00:00:00"/>
    <s v="Mar"/>
    <n v="2010"/>
    <n v="567756116"/>
    <d v="2010-12-12T00:00:00"/>
    <n v="1"/>
    <n v="276"/>
    <n v="506"/>
    <n v="47.45"/>
    <n v="31.79"/>
    <n v="15.66"/>
    <n v="16085.74"/>
    <n v="7923.96"/>
    <n v="-8161.78"/>
    <n v="-0.50739226171752105"/>
  </r>
  <r>
    <s v="Sub-Saharan Africa"/>
    <s v="MAURITIUS"/>
    <s v="Beverages"/>
    <s v="Online"/>
    <x v="0"/>
    <d v="2016-02-26T00:00:00"/>
    <s v="Feb"/>
    <n v="2016"/>
    <n v="467980086"/>
    <d v="2016-03-28T00:00:00"/>
    <n v="2"/>
    <n v="31"/>
    <n v="4562"/>
    <n v="47.45"/>
    <n v="31.79"/>
    <n v="15.66"/>
    <n v="145025.98000000001"/>
    <n v="71440.92"/>
    <n v="-73585.06"/>
    <n v="-0.50739226171752105"/>
  </r>
  <r>
    <s v="Middle East/North Africa"/>
    <s v="SYRIA"/>
    <s v="Personal Care"/>
    <s v="Online"/>
    <x v="2"/>
    <d v="2013-09-29T00:00:00"/>
    <s v="Sep"/>
    <n v="2013"/>
    <n v="211278092"/>
    <d v="2013-03-11T00:00:00"/>
    <n v="2"/>
    <s v=""/>
    <n v="737"/>
    <n v="81.73"/>
    <n v="56.67"/>
    <n v="25.06"/>
    <n v="41765.79"/>
    <n v="18469.22"/>
    <n v="-23296.57"/>
    <n v="-0.55779071819304704"/>
  </r>
  <r>
    <s v="Europe"/>
    <s v="GREECE"/>
    <s v="Office Supplies"/>
    <s v="Online"/>
    <x v="2"/>
    <d v="2014-11-03T00:00:00"/>
    <s v="Nov"/>
    <n v="2014"/>
    <n v="975823962"/>
    <d v="2014-08-04T00:00:00"/>
    <n v="2"/>
    <s v=""/>
    <n v="6850"/>
    <n v="651.21"/>
    <n v="524.96"/>
    <n v="126.25"/>
    <n v="3595976"/>
    <n v="864812.5"/>
    <n v="-2731163.5"/>
    <n v="-0.75950548613227697"/>
  </r>
  <r>
    <s v="Europe"/>
    <s v="DENMARK"/>
    <s v="Cosmetics"/>
    <s v="Offline"/>
    <x v="0"/>
    <d v="2013-12-27T00:00:00"/>
    <s v="Dec"/>
    <n v="2013"/>
    <n v="860104024"/>
    <d v="2013-12-30T00:00:00"/>
    <n v="2"/>
    <n v="3"/>
    <n v="2749"/>
    <n v="437.2"/>
    <n v="263.33"/>
    <n v="173.87"/>
    <n v="723894.17"/>
    <n v="477968.63"/>
    <n v="-245925.54"/>
    <n v="-0.33972581931416901"/>
  </r>
  <r>
    <s v="Sub-Saharan Africa"/>
    <s v="CAPE VERDE"/>
    <s v="Cosmetics"/>
    <s v="Online"/>
    <x v="0"/>
    <d v="2014-06-28T00:00:00"/>
    <s v="Jun"/>
    <n v="2014"/>
    <n v="732917106"/>
    <d v="2014-09-08T00:00:00"/>
    <n v="2"/>
    <n v="72"/>
    <n v="5313"/>
    <n v="437.2"/>
    <n v="263.33"/>
    <n v="173.87"/>
    <n v="1399072.29"/>
    <n v="923771.31"/>
    <n v="-475300.98"/>
    <n v="-0.33972581931416901"/>
  </r>
  <r>
    <s v="Sub-Saharan Africa"/>
    <s v="SUDAN"/>
    <s v="Cereal"/>
    <s v="Online"/>
    <x v="2"/>
    <d v="2010-07-14T00:00:00"/>
    <s v="Jul"/>
    <n v="2010"/>
    <n v="183374536"/>
    <d v="2010-08-18T00:00:00"/>
    <n v="4"/>
    <n v="35"/>
    <n v="3455"/>
    <n v="205.7"/>
    <n v="117.11"/>
    <n v="88.59"/>
    <n v="404615.05"/>
    <n v="306078.45"/>
    <n v="-98536.6"/>
    <n v="-0.24353172231235601"/>
  </r>
  <r>
    <s v="Sub-Saharan Africa"/>
    <s v="COTE D'IVOIRE"/>
    <s v="Baby Food"/>
    <s v="Offline"/>
    <x v="1"/>
    <d v="2016-12-18T00:00:00"/>
    <s v="Dec"/>
    <n v="2016"/>
    <n v="670900142"/>
    <d v="2017-02-01T00:00:00"/>
    <n v="4"/>
    <n v="45"/>
    <n v="3116"/>
    <n v="255.28"/>
    <n v="159.41999999999999"/>
    <n v="95.86"/>
    <n v="496752.72"/>
    <n v="298699.76"/>
    <n v="-198052.96"/>
    <n v="-0.39869527035503699"/>
  </r>
  <r>
    <s v="Australia/Oceania"/>
    <s v="KIRIBATI"/>
    <s v="Meat"/>
    <s v="Online"/>
    <x v="2"/>
    <d v="2011-10-25T00:00:00"/>
    <s v="Oct"/>
    <n v="2011"/>
    <n v="575230252"/>
    <d v="2011-11-22T00:00:00"/>
    <n v="3"/>
    <n v="28"/>
    <n v="2269"/>
    <n v="421.89"/>
    <n v="364.69"/>
    <n v="57.2"/>
    <n v="827481.61"/>
    <n v="129786.8"/>
    <n v="-697694.81"/>
    <n v="-0.84315445995228799"/>
  </r>
  <r>
    <s v="Central America"/>
    <s v="PANAMA"/>
    <s v="Office Supplies"/>
    <s v="Offline"/>
    <x v="3"/>
    <d v="2015-05-11T00:00:00"/>
    <s v="May"/>
    <n v="2015"/>
    <n v="146413695"/>
    <d v="2015-11-11T00:00:00"/>
    <n v="4"/>
    <n v="184"/>
    <n v="5921"/>
    <n v="651.21"/>
    <n v="524.96"/>
    <n v="126.25"/>
    <n v="3108288.16"/>
    <n v="747526.25"/>
    <n v="-2360761.91"/>
    <n v="-0.75950548613227697"/>
  </r>
  <r>
    <s v="Sub-Saharan Africa"/>
    <s v="MALI"/>
    <s v="Fruits"/>
    <s v="Offline"/>
    <x v="2"/>
    <d v="2013-02-01T00:00:00"/>
    <s v="Feb"/>
    <n v="2013"/>
    <n v="154811799"/>
    <d v="2013-02-19T00:00:00"/>
    <n v="3"/>
    <n v="18"/>
    <n v="1106"/>
    <n v="9.33"/>
    <n v="6.92"/>
    <n v="2.41"/>
    <n v="7653.52"/>
    <n v="2665.46"/>
    <n v="-4988.0600000000004"/>
    <n v="-0.65173410404624299"/>
  </r>
  <r>
    <s v="Sub-Saharan Africa"/>
    <s v="SAO TOME AND PRINCIPE"/>
    <s v="Household"/>
    <s v="Online"/>
    <x v="1"/>
    <d v="2014-10-30T00:00:00"/>
    <s v="Oct"/>
    <n v="2014"/>
    <n v="541098392"/>
    <d v="2014-04-12T00:00:00"/>
    <n v="7"/>
    <s v=""/>
    <n v="1893"/>
    <n v="668.27"/>
    <n v="502.54"/>
    <n v="165.73"/>
    <n v="951308.22"/>
    <n v="313726.89"/>
    <n v="-637581.32999999996"/>
    <n v="-0.67021530624427905"/>
  </r>
  <r>
    <s v="Asia"/>
    <s v="KAZAKHSTAN"/>
    <s v="Baby Food"/>
    <s v="Online"/>
    <x v="0"/>
    <d v="2011-07-03T00:00:00"/>
    <s v="Jul"/>
    <n v="2011"/>
    <n v="866259801"/>
    <d v="2011-03-25T00:00:00"/>
    <n v="6"/>
    <s v=""/>
    <n v="4380"/>
    <n v="255.28"/>
    <n v="159.41999999999999"/>
    <n v="95.86"/>
    <n v="698259.6"/>
    <n v="419866.8"/>
    <n v="-278392.8"/>
    <n v="-0.39869527035503699"/>
  </r>
  <r>
    <s v="Asia"/>
    <s v="NORTH KOREA"/>
    <s v="Clothes"/>
    <s v="Offline"/>
    <x v="1"/>
    <d v="2011-08-12T00:00:00"/>
    <s v="Aug"/>
    <n v="2011"/>
    <n v="761594855"/>
    <d v="2012-11-01T00:00:00"/>
    <n v="5"/>
    <n v="447"/>
    <n v="1697"/>
    <n v="109.28"/>
    <n v="35.840000000000003"/>
    <n v="73.44"/>
    <n v="60820.480000000003"/>
    <n v="124627.68"/>
    <n v="63807.199999999997"/>
    <n v="1.0491071428571399"/>
  </r>
  <r>
    <s v="Europe"/>
    <s v="MONTENEGRO"/>
    <s v="Cosmetics"/>
    <s v="Offline"/>
    <x v="0"/>
    <d v="2012-11-16T00:00:00"/>
    <s v="Nov"/>
    <n v="2012"/>
    <n v="378714883"/>
    <d v="2012-12-16T00:00:00"/>
    <n v="1"/>
    <n v="30"/>
    <n v="9005"/>
    <n v="437.2"/>
    <n v="263.33"/>
    <n v="173.87"/>
    <n v="2371286.65"/>
    <n v="1565699.35"/>
    <n v="-805587.3"/>
    <n v="-0.33972581931416901"/>
  </r>
  <r>
    <s v="Middle East/North Africa"/>
    <s v="AZERBAIJAN"/>
    <s v="Personal Care"/>
    <s v="Online"/>
    <x v="3"/>
    <d v="2014-08-24T00:00:00"/>
    <s v="Aug"/>
    <n v="2014"/>
    <n v="839543712"/>
    <d v="2014-10-10T00:00:00"/>
    <n v="6"/>
    <n v="47"/>
    <n v="8496"/>
    <n v="81.73"/>
    <n v="56.67"/>
    <n v="25.06"/>
    <n v="481468.32"/>
    <n v="212909.76"/>
    <n v="-268558.56"/>
    <n v="-0.55779071819304704"/>
  </r>
  <r>
    <s v="Asia"/>
    <s v="NORTH KOREA"/>
    <s v="Beverages"/>
    <s v="Online"/>
    <x v="0"/>
    <d v="2011-05-18T00:00:00"/>
    <s v="May"/>
    <n v="2011"/>
    <n v="186317670"/>
    <d v="2011-06-21T00:00:00"/>
    <n v="3"/>
    <n v="34"/>
    <n v="4394"/>
    <n v="47.45"/>
    <n v="31.79"/>
    <n v="15.66"/>
    <n v="139685.26"/>
    <n v="68810.039999999994"/>
    <n v="-70875.22"/>
    <n v="-0.50739226171752105"/>
  </r>
  <r>
    <s v="Europe"/>
    <s v="FRANCE"/>
    <s v="Personal Care"/>
    <s v="Offline"/>
    <x v="1"/>
    <d v="2017-03-13T00:00:00"/>
    <s v="Mar"/>
    <n v="2017"/>
    <n v="131585586"/>
    <d v="2017-04-13T00:00:00"/>
    <n v="5"/>
    <n v="31"/>
    <n v="7954"/>
    <n v="81.73"/>
    <n v="56.67"/>
    <n v="25.06"/>
    <n v="450753.18"/>
    <n v="199327.24"/>
    <n v="-251425.94"/>
    <n v="-0.55779071819304704"/>
  </r>
  <r>
    <s v="Middle East/North Africa"/>
    <s v="IRAN"/>
    <s v="Fruits"/>
    <s v="Offline"/>
    <x v="1"/>
    <d v="2017-03-01T00:00:00"/>
    <s v="Mar"/>
    <n v="2017"/>
    <n v="208208787"/>
    <d v="2017-02-14T00:00:00"/>
    <n v="3"/>
    <s v=""/>
    <n v="2462"/>
    <n v="9.33"/>
    <n v="6.92"/>
    <n v="2.41"/>
    <n v="17037.04"/>
    <n v="5933.42"/>
    <n v="-11103.62"/>
    <n v="-0.65173410404624299"/>
  </r>
  <r>
    <s v="Asia"/>
    <s v="KAZAKHSTAN"/>
    <s v="Baby Food"/>
    <s v="Offline"/>
    <x v="0"/>
    <d v="2015-09-17T00:00:00"/>
    <s v="Sep"/>
    <n v="2015"/>
    <n v="919361102"/>
    <d v="2015-09-23T00:00:00"/>
    <n v="4"/>
    <n v="6"/>
    <n v="8235"/>
    <n v="255.28"/>
    <n v="159.41999999999999"/>
    <n v="95.86"/>
    <n v="1312823.7"/>
    <n v="789407.1"/>
    <n v="-523416.6"/>
    <n v="-0.39869527035503699"/>
  </r>
  <r>
    <s v="Europe"/>
    <s v="GREECE"/>
    <s v="Personal Care"/>
    <s v="Online"/>
    <x v="2"/>
    <d v="2011-11-09T00:00:00"/>
    <s v="Nov"/>
    <n v="2011"/>
    <n v="588528859"/>
    <d v="2011-12-10T00:00:00"/>
    <n v="7"/>
    <n v="31"/>
    <n v="7623"/>
    <n v="81.73"/>
    <n v="56.67"/>
    <n v="25.06"/>
    <n v="431995.41"/>
    <n v="191032.38"/>
    <n v="-240963.03"/>
    <n v="-0.55779071819304704"/>
  </r>
  <r>
    <s v="Australia/Oceania"/>
    <s v="EAST TIMOR"/>
    <s v="Beverages"/>
    <s v="Offline"/>
    <x v="2"/>
    <d v="2015-11-10T00:00:00"/>
    <s v="Nov"/>
    <n v="2015"/>
    <n v="309510886"/>
    <d v="2015-10-17T00:00:00"/>
    <n v="7"/>
    <s v=""/>
    <n v="4"/>
    <n v="47.45"/>
    <n v="31.79"/>
    <n v="15.66"/>
    <n v="127.16"/>
    <n v="62.64"/>
    <n v="-64.52"/>
    <n v="-0.50739226171752105"/>
  </r>
  <r>
    <s v="Europe"/>
    <s v="MACEDONIA"/>
    <s v="Meat"/>
    <s v="Online"/>
    <x v="2"/>
    <d v="2017-12-02T00:00:00"/>
    <s v="Dec"/>
    <n v="2017"/>
    <n v="796418511"/>
    <d v="2017-03-23T00:00:00"/>
    <n v="5"/>
    <s v=""/>
    <n v="6791"/>
    <n v="421.89"/>
    <n v="364.69"/>
    <n v="57.2"/>
    <n v="2476609.79"/>
    <n v="388445.2"/>
    <n v="-2088164.59"/>
    <n v="-0.84315445995228799"/>
  </r>
  <r>
    <s v="Australia/Oceania"/>
    <s v="AUSTRALIA"/>
    <s v="Cosmetics"/>
    <s v="Offline"/>
    <x v="2"/>
    <d v="2017-04-22T00:00:00"/>
    <s v="Apr"/>
    <n v="2017"/>
    <n v="133675563"/>
    <d v="2017-05-16T00:00:00"/>
    <n v="3"/>
    <n v="24"/>
    <n v="6424"/>
    <n v="437.2"/>
    <n v="263.33"/>
    <n v="173.87"/>
    <n v="1691631.92"/>
    <n v="1116940.8799999999"/>
    <n v="-574691.04"/>
    <n v="-0.33972581931416901"/>
  </r>
  <r>
    <s v="Europe"/>
    <s v="KOSOVO"/>
    <s v="Cosmetics"/>
    <s v="Online"/>
    <x v="0"/>
    <d v="2011-03-06T00:00:00"/>
    <s v="Mar"/>
    <n v="2011"/>
    <n v="526018369"/>
    <d v="2011-06-21T00:00:00"/>
    <n v="3"/>
    <n v="107"/>
    <n v="9379"/>
    <n v="437.2"/>
    <n v="263.33"/>
    <n v="173.87"/>
    <n v="2469772.0699999998"/>
    <n v="1630726.73"/>
    <n v="-839045.34"/>
    <n v="-0.33972581931416901"/>
  </r>
  <r>
    <s v="Middle East/North Africa"/>
    <s v="KUWAIT"/>
    <s v="Cosmetics"/>
    <s v="Online"/>
    <x v="2"/>
    <d v="2014-07-14T00:00:00"/>
    <s v="Jul"/>
    <n v="2014"/>
    <n v="648495757"/>
    <d v="2014-07-31T00:00:00"/>
    <n v="5"/>
    <n v="17"/>
    <n v="3160"/>
    <n v="437.2"/>
    <n v="263.33"/>
    <n v="173.87"/>
    <n v="832122.8"/>
    <n v="549429.19999999995"/>
    <n v="-282693.59999999998"/>
    <n v="-0.33972581931416901"/>
  </r>
  <r>
    <s v="Central America"/>
    <s v="DOMINICA"/>
    <s v="Vegetables"/>
    <s v="Offline"/>
    <x v="3"/>
    <d v="2012-06-30T00:00:00"/>
    <s v="Jun"/>
    <n v="2012"/>
    <n v="596469056"/>
    <d v="2012-07-30T00:00:00"/>
    <n v="2"/>
    <n v="30"/>
    <n v="7303"/>
    <n v="154.06"/>
    <n v="90.93"/>
    <n v="63.13"/>
    <n v="664061.79"/>
    <n v="461038.39"/>
    <n v="-203023.4"/>
    <n v="-0.30572968217309998"/>
  </r>
  <r>
    <s v="Middle East/North Africa"/>
    <s v="JORDAN"/>
    <s v="Fruits"/>
    <s v="Online"/>
    <x v="3"/>
    <d v="2011-02-26T00:00:00"/>
    <s v="Feb"/>
    <n v="2011"/>
    <n v="535612094"/>
    <d v="2011-03-03T00:00:00"/>
    <n v="5"/>
    <n v="5"/>
    <n v="8376"/>
    <n v="9.33"/>
    <n v="6.92"/>
    <n v="2.41"/>
    <n v="57961.919999999998"/>
    <n v="20186.16"/>
    <n v="-37775.760000000002"/>
    <n v="-0.65173410404624299"/>
  </r>
  <r>
    <s v="North America"/>
    <s v="MEXICO"/>
    <s v="Snacks"/>
    <s v="Offline"/>
    <x v="2"/>
    <d v="2017-02-06T00:00:00"/>
    <s v="Feb"/>
    <n v="2017"/>
    <n v="251911199"/>
    <d v="2017-04-06T00:00:00"/>
    <n v="5"/>
    <n v="59"/>
    <n v="4977"/>
    <n v="152.58000000000001"/>
    <n v="97.44"/>
    <n v="55.14"/>
    <n v="484958.88"/>
    <n v="274431.78000000003"/>
    <n v="-210527.1"/>
    <n v="-0.43411330049261099"/>
  </r>
  <r>
    <s v="Central America"/>
    <s v="BELIZE"/>
    <s v="Office Supplies"/>
    <s v="Offline"/>
    <x v="2"/>
    <d v="2012-05-10T00:00:00"/>
    <s v="May"/>
    <n v="2012"/>
    <n v="501665198"/>
    <d v="2012-10-26T00:00:00"/>
    <n v="6"/>
    <n v="169"/>
    <n v="2735"/>
    <n v="651.21"/>
    <n v="524.96"/>
    <n v="126.25"/>
    <n v="1435765.6"/>
    <n v="345293.75"/>
    <n v="-1090471.8500000001"/>
    <n v="-0.75950548613227697"/>
  </r>
  <r>
    <s v="Asia"/>
    <s v="MALAYSIA"/>
    <s v="Beverages"/>
    <s v="Offline"/>
    <x v="2"/>
    <d v="2010-03-01T00:00:00"/>
    <s v="Mar"/>
    <n v="2010"/>
    <n v="761485421"/>
    <d v="2010-01-26T00:00:00"/>
    <n v="3"/>
    <s v=""/>
    <n v="9313"/>
    <n v="47.45"/>
    <n v="31.79"/>
    <n v="15.66"/>
    <n v="296060.27"/>
    <n v="145841.57999999999"/>
    <n v="-150218.69"/>
    <n v="-0.50739226171752105"/>
  </r>
  <r>
    <s v="Middle East/North Africa"/>
    <s v="UNITED ARAB EMIRATES"/>
    <s v="Meat"/>
    <s v="Offline"/>
    <x v="2"/>
    <d v="2011-10-09T00:00:00"/>
    <s v="Oct"/>
    <n v="2011"/>
    <n v="578295695"/>
    <d v="2011-09-19T00:00:00"/>
    <n v="2"/>
    <s v=""/>
    <n v="9402"/>
    <n v="421.89"/>
    <n v="364.69"/>
    <n v="57.2"/>
    <n v="3428815.38"/>
    <n v="537794.4"/>
    <n v="-2891020.98"/>
    <n v="-0.84315445995228799"/>
  </r>
  <r>
    <s v="Middle East/North Africa"/>
    <s v="PAKISTAN"/>
    <s v="Snacks"/>
    <s v="Offline"/>
    <x v="0"/>
    <d v="2013-02-11T00:00:00"/>
    <s v="Feb"/>
    <n v="2013"/>
    <n v="919332349"/>
    <d v="2013-12-15T00:00:00"/>
    <n v="1"/>
    <n v="307"/>
    <n v="9726"/>
    <n v="152.58000000000001"/>
    <n v="97.44"/>
    <n v="55.14"/>
    <n v="947701.44"/>
    <n v="536291.64"/>
    <n v="-411409.8"/>
    <n v="-0.43411330049261099"/>
  </r>
  <r>
    <s v="Europe"/>
    <s v="MONTENEGRO"/>
    <s v="Beverages"/>
    <s v="Offline"/>
    <x v="1"/>
    <d v="2017-04-27T00:00:00"/>
    <s v="Apr"/>
    <n v="2017"/>
    <n v="122144210"/>
    <d v="2017-05-24T00:00:00"/>
    <n v="4"/>
    <n v="27"/>
    <n v="4041"/>
    <n v="47.45"/>
    <n v="31.79"/>
    <n v="15.66"/>
    <n v="128463.39"/>
    <n v="63282.06"/>
    <n v="-65181.33"/>
    <n v="-0.50739226171752105"/>
  </r>
  <r>
    <s v="Europe"/>
    <s v="BELARUS"/>
    <s v="Office Supplies"/>
    <s v="Offline"/>
    <x v="3"/>
    <d v="2016-06-07T00:00:00"/>
    <s v="Jun"/>
    <n v="2016"/>
    <n v="644592607"/>
    <d v="2016-07-31T00:00:00"/>
    <n v="1"/>
    <n v="54"/>
    <n v="8131"/>
    <n v="651.21"/>
    <n v="524.96"/>
    <n v="126.25"/>
    <n v="4268449.76"/>
    <n v="1026538.75"/>
    <n v="-3241911.01"/>
    <n v="-0.75950548613227697"/>
  </r>
  <r>
    <s v="North America"/>
    <s v="GREENLAND"/>
    <s v="Cereal"/>
    <s v="Offline"/>
    <x v="3"/>
    <d v="2010-08-19T00:00:00"/>
    <s v="Aug"/>
    <n v="2010"/>
    <n v="514851367"/>
    <d v="2010-02-10T00:00:00"/>
    <n v="4"/>
    <s v=""/>
    <n v="4815"/>
    <n v="205.7"/>
    <n v="117.11"/>
    <n v="88.59"/>
    <n v="563884.65"/>
    <n v="426560.85"/>
    <n v="-137323.79999999999"/>
    <n v="-0.24353172231235601"/>
  </r>
  <r>
    <s v="Sub-Saharan Africa"/>
    <s v="NIGER"/>
    <s v="Vegetables"/>
    <s v="Offline"/>
    <x v="1"/>
    <d v="2015-09-02T00:00:00"/>
    <s v="Sep"/>
    <n v="2015"/>
    <n v="981406819"/>
    <d v="2015-03-28T00:00:00"/>
    <n v="7"/>
    <s v=""/>
    <n v="8942"/>
    <n v="154.06"/>
    <n v="90.93"/>
    <n v="63.13"/>
    <n v="813096.06"/>
    <n v="564508.46"/>
    <n v="-248587.6"/>
    <n v="-0.30572968217309998"/>
  </r>
  <r>
    <s v="Middle East/North Africa"/>
    <s v="PAKISTAN"/>
    <s v="Beverages"/>
    <s v="Offline"/>
    <x v="0"/>
    <d v="2012-11-05T00:00:00"/>
    <s v="Nov"/>
    <n v="2012"/>
    <n v="663057792"/>
    <d v="2012-06-22T00:00:00"/>
    <n v="6"/>
    <s v=""/>
    <n v="2390"/>
    <n v="47.45"/>
    <n v="31.79"/>
    <n v="15.66"/>
    <n v="75978.100000000006"/>
    <n v="37427.4"/>
    <n v="-38550.699999999997"/>
    <n v="-0.50739226171752105"/>
  </r>
  <r>
    <s v="Central America"/>
    <s v="SAINT VINCENT AND THE GRENADINES"/>
    <s v="Cereal"/>
    <s v="Online"/>
    <x v="1"/>
    <d v="2016-02-27T00:00:00"/>
    <s v="Feb"/>
    <n v="2016"/>
    <n v="498915612"/>
    <d v="2016-04-13T00:00:00"/>
    <n v="4"/>
    <n v="46"/>
    <n v="9072"/>
    <n v="205.7"/>
    <n v="117.11"/>
    <n v="88.59"/>
    <n v="1062421.92"/>
    <n v="803688.48"/>
    <n v="-258733.44"/>
    <n v="-0.24353172231235601"/>
  </r>
  <r>
    <s v="Europe"/>
    <s v="MOLDOVA"/>
    <s v="Fruits"/>
    <s v="Online"/>
    <x v="3"/>
    <d v="2014-03-11T00:00:00"/>
    <s v="Mar"/>
    <n v="2014"/>
    <n v="598404109"/>
    <d v="2014-11-18T00:00:00"/>
    <n v="3"/>
    <n v="252"/>
    <n v="9929"/>
    <n v="9.33"/>
    <n v="6.92"/>
    <n v="2.41"/>
    <n v="68708.679999999993"/>
    <n v="23928.89"/>
    <n v="-44779.79"/>
    <n v="-0.65173410404624299"/>
  </r>
  <r>
    <s v="Sub-Saharan Africa"/>
    <s v="LESOTHO"/>
    <s v="Household"/>
    <s v="Offline"/>
    <x v="2"/>
    <d v="2012-12-12T00:00:00"/>
    <s v="Dec"/>
    <n v="2012"/>
    <n v="691259610"/>
    <d v="2013-03-01T00:00:00"/>
    <n v="6"/>
    <n v="79"/>
    <n v="7935"/>
    <n v="668.27"/>
    <n v="502.54"/>
    <n v="165.73"/>
    <n v="3987654.9"/>
    <n v="1315067.55"/>
    <n v="-2672587.35"/>
    <n v="-0.67021530624427905"/>
  </r>
  <r>
    <s v="Europe"/>
    <s v="CZECH REPUBLIC"/>
    <s v="Personal Care"/>
    <s v="Online"/>
    <x v="1"/>
    <d v="2012-04-22T00:00:00"/>
    <s v="Apr"/>
    <n v="2012"/>
    <n v="577530944"/>
    <d v="2012-05-15T00:00:00"/>
    <n v="3"/>
    <n v="23"/>
    <n v="3095"/>
    <n v="81.73"/>
    <n v="56.67"/>
    <n v="25.06"/>
    <n v="175393.65"/>
    <n v="77560.7"/>
    <n v="-97832.95"/>
    <n v="-0.55779071819304704"/>
  </r>
  <r>
    <s v="North America"/>
    <s v="UNITED STATES OF AMERICA"/>
    <s v="Cereal"/>
    <s v="Offline"/>
    <x v="0"/>
    <d v="2015-10-21T00:00:00"/>
    <s v="Oct"/>
    <n v="2015"/>
    <n v="577579438"/>
    <d v="2015-11-30T00:00:00"/>
    <n v="2"/>
    <n v="40"/>
    <n v="7446"/>
    <n v="205.7"/>
    <n v="117.11"/>
    <n v="88.59"/>
    <n v="872001.06"/>
    <n v="659641.14"/>
    <n v="-212359.92"/>
    <n v="-0.24353172231235601"/>
  </r>
  <r>
    <s v="Europe"/>
    <s v="FINLAND"/>
    <s v="Fruits"/>
    <s v="Offline"/>
    <x v="3"/>
    <d v="2016-12-01T00:00:00"/>
    <s v="Dec"/>
    <n v="2016"/>
    <n v="182078921"/>
    <d v="2016-02-14T00:00:00"/>
    <n v="1"/>
    <s v=""/>
    <n v="54"/>
    <n v="9.33"/>
    <n v="6.92"/>
    <n v="2.41"/>
    <n v="373.68"/>
    <n v="130.13999999999999"/>
    <n v="-243.54"/>
    <n v="-0.65173410404624299"/>
  </r>
  <r>
    <s v="Europe"/>
    <s v="SERBIA"/>
    <s v="Baby Food"/>
    <s v="Online"/>
    <x v="3"/>
    <d v="2014-03-22T00:00:00"/>
    <s v="Mar"/>
    <n v="2014"/>
    <n v="302015721"/>
    <d v="2014-04-17T00:00:00"/>
    <n v="5"/>
    <n v="26"/>
    <n v="2018"/>
    <n v="255.28"/>
    <n v="159.41999999999999"/>
    <n v="95.86"/>
    <n v="321709.56"/>
    <n v="193445.48"/>
    <n v="-128264.08"/>
    <n v="-0.39869527035503699"/>
  </r>
  <r>
    <s v="Middle East/North Africa"/>
    <s v="AFGHANISTAN"/>
    <s v="Fruits"/>
    <s v="Online"/>
    <x v="2"/>
    <d v="2016-06-16T00:00:00"/>
    <s v="Jun"/>
    <n v="2016"/>
    <n v="118688666"/>
    <d v="2016-07-15T00:00:00"/>
    <n v="6"/>
    <n v="29"/>
    <n v="1469"/>
    <n v="9.33"/>
    <n v="6.92"/>
    <n v="2.41"/>
    <n v="10165.48"/>
    <n v="3540.29"/>
    <n v="-6625.19"/>
    <n v="-0.65173410404624299"/>
  </r>
  <r>
    <s v="Europe"/>
    <s v="LATVIA"/>
    <s v="Clothes"/>
    <s v="Offline"/>
    <x v="0"/>
    <d v="2014-09-28T00:00:00"/>
    <s v="Sep"/>
    <n v="2014"/>
    <n v="233709084"/>
    <d v="2014-10-16T00:00:00"/>
    <n v="5"/>
    <n v="18"/>
    <n v="8566"/>
    <n v="109.28"/>
    <n v="35.840000000000003"/>
    <n v="73.44"/>
    <n v="307005.44"/>
    <n v="629087.04"/>
    <n v="322081.59999999998"/>
    <n v="1.0491071428571399"/>
  </r>
  <r>
    <s v="Sub-Saharan Africa"/>
    <s v="BURKINA FASO"/>
    <s v="Vegetables"/>
    <s v="Online"/>
    <x v="0"/>
    <d v="2013-01-07T00:00:00"/>
    <s v="Jan"/>
    <n v="2013"/>
    <n v="419000804"/>
    <d v="2013-05-07T00:00:00"/>
    <n v="3"/>
    <n v="120"/>
    <n v="504"/>
    <n v="154.06"/>
    <n v="90.93"/>
    <n v="63.13"/>
    <n v="45828.72"/>
    <n v="31817.52"/>
    <n v="-14011.2"/>
    <n v="-0.30572968217309998"/>
  </r>
  <r>
    <s v="Europe"/>
    <s v="ESTONIA"/>
    <s v="Meat"/>
    <s v="Offline"/>
    <x v="0"/>
    <d v="2010-08-25T00:00:00"/>
    <s v="Aug"/>
    <n v="2010"/>
    <n v="966800153"/>
    <d v="2010-10-09T00:00:00"/>
    <n v="7"/>
    <n v="45"/>
    <n v="6505"/>
    <n v="421.89"/>
    <n v="364.69"/>
    <n v="57.2"/>
    <n v="2372308.4500000002"/>
    <n v="372086"/>
    <n v="-2000222.45"/>
    <n v="-0.84315445995228799"/>
  </r>
  <r>
    <s v="Asia"/>
    <s v="SINGAPORE"/>
    <s v="Baby Food"/>
    <s v="Online"/>
    <x v="2"/>
    <d v="2016-12-07T00:00:00"/>
    <s v="Dec"/>
    <n v="2016"/>
    <n v="439655959"/>
    <d v="2016-07-30T00:00:00"/>
    <n v="7"/>
    <s v=""/>
    <n v="2823"/>
    <n v="255.28"/>
    <n v="159.41999999999999"/>
    <n v="95.86"/>
    <n v="450042.66"/>
    <n v="270612.78000000003"/>
    <n v="-179429.88"/>
    <n v="-0.39869527035503699"/>
  </r>
  <r>
    <s v="Central America"/>
    <s v="GRENADA"/>
    <s v="Cosmetics"/>
    <s v="Offline"/>
    <x v="3"/>
    <d v="2012-05-04T00:00:00"/>
    <s v="May"/>
    <n v="2012"/>
    <n v="620429551"/>
    <d v="2012-11-05T00:00:00"/>
    <n v="2"/>
    <n v="185"/>
    <n v="7746"/>
    <n v="437.2"/>
    <n v="263.33"/>
    <n v="173.87"/>
    <n v="2039754.18"/>
    <n v="1346797.02"/>
    <n v="-692957.16"/>
    <n v="-0.33972581931416901"/>
  </r>
  <r>
    <s v="Sub-Saharan Africa"/>
    <s v="SAO TOME AND PRINCIPE"/>
    <s v="Personal Care"/>
    <s v="Online"/>
    <x v="3"/>
    <d v="2014-07-02T00:00:00"/>
    <s v="Jul"/>
    <n v="2014"/>
    <n v="662294757"/>
    <d v="2014-03-17T00:00:00"/>
    <n v="2"/>
    <s v=""/>
    <n v="6591"/>
    <n v="81.73"/>
    <n v="56.67"/>
    <n v="25.06"/>
    <n v="373511.97"/>
    <n v="165170.46"/>
    <n v="-208341.51"/>
    <n v="-0.55779071819304704"/>
  </r>
  <r>
    <s v="Sub-Saharan Africa"/>
    <s v="ETHIOPIA"/>
    <s v="Office Supplies"/>
    <s v="Offline"/>
    <x v="3"/>
    <d v="2016-08-28T00:00:00"/>
    <s v="Aug"/>
    <n v="2016"/>
    <n v="238737905"/>
    <d v="2016-08-30T00:00:00"/>
    <n v="3"/>
    <n v="2"/>
    <n v="6706"/>
    <n v="651.21"/>
    <n v="524.96"/>
    <n v="126.25"/>
    <n v="3520381.76"/>
    <n v="846632.5"/>
    <n v="-2673749.2599999998"/>
    <n v="-0.75950548613227697"/>
  </r>
  <r>
    <s v="Central America"/>
    <s v="DOMINICAN REPUBLIC"/>
    <s v="Cereal"/>
    <s v="Offline"/>
    <x v="3"/>
    <d v="2011-10-23T00:00:00"/>
    <s v="Oct"/>
    <n v="2011"/>
    <n v="893557822"/>
    <d v="2011-09-12T00:00:00"/>
    <n v="2"/>
    <s v=""/>
    <n v="2471"/>
    <n v="205.7"/>
    <n v="117.11"/>
    <n v="88.59"/>
    <n v="289378.81"/>
    <n v="218905.89"/>
    <n v="-70472.92"/>
    <n v="-0.24353172231235601"/>
  </r>
  <r>
    <s v="Central America"/>
    <s v="BELIZE"/>
    <s v="Household"/>
    <s v="Offline"/>
    <x v="0"/>
    <d v="2015-03-24T00:00:00"/>
    <s v="Mar"/>
    <n v="2015"/>
    <n v="190865838"/>
    <d v="2015-03-27T00:00:00"/>
    <n v="6"/>
    <n v="3"/>
    <n v="298"/>
    <n v="668.27"/>
    <n v="502.54"/>
    <n v="165.73"/>
    <n v="149756.92000000001"/>
    <n v="49387.54"/>
    <n v="-100369.38"/>
    <n v="-0.67021530624427905"/>
  </r>
  <r>
    <s v="Middle East/North Africa"/>
    <s v="TURKEY"/>
    <s v="Vegetables"/>
    <s v="Online"/>
    <x v="1"/>
    <d v="2017-02-18T00:00:00"/>
    <s v="Feb"/>
    <n v="2017"/>
    <n v="265085780"/>
    <d v="2017-03-30T00:00:00"/>
    <n v="5"/>
    <n v="40"/>
    <n v="3628"/>
    <n v="154.06"/>
    <n v="90.93"/>
    <n v="63.13"/>
    <n v="329894.03999999998"/>
    <n v="229035.64"/>
    <n v="-100858.4"/>
    <n v="-0.30572968217309998"/>
  </r>
  <r>
    <s v="Asia"/>
    <s v="TAJIKISTAN"/>
    <s v="Baby Food"/>
    <s v="Offline"/>
    <x v="2"/>
    <d v="2016-05-26T00:00:00"/>
    <s v="May"/>
    <n v="2016"/>
    <n v="170953977"/>
    <d v="2016-05-07T00:00:00"/>
    <n v="7"/>
    <s v=""/>
    <n v="7936"/>
    <n v="255.28"/>
    <n v="159.41999999999999"/>
    <n v="95.86"/>
    <n v="1265157.1200000001"/>
    <n v="760744.95999999996"/>
    <n v="-504412.15999999997"/>
    <n v="-0.39869527035503699"/>
  </r>
  <r>
    <s v="Asia"/>
    <s v="CHINA"/>
    <s v="Clothes"/>
    <s v="Offline"/>
    <x v="1"/>
    <d v="2016-09-26T00:00:00"/>
    <s v="Sep"/>
    <n v="2016"/>
    <n v="833519256"/>
    <d v="2016-10-20T00:00:00"/>
    <n v="5"/>
    <n v="24"/>
    <n v="5725"/>
    <n v="109.28"/>
    <n v="35.840000000000003"/>
    <n v="73.44"/>
    <n v="205184"/>
    <n v="420444"/>
    <n v="215260"/>
    <n v="1.0491071428571399"/>
  </r>
  <r>
    <s v="Sub-Saharan Africa"/>
    <s v="CHAD"/>
    <s v="Office Supplies"/>
    <s v="Offline"/>
    <x v="2"/>
    <d v="2015-10-05T00:00:00"/>
    <s v="Oct"/>
    <n v="2015"/>
    <n v="998142945"/>
    <d v="2015-06-06T00:00:00"/>
    <n v="7"/>
    <s v=""/>
    <n v="1533"/>
    <n v="651.21"/>
    <n v="524.96"/>
    <n v="126.25"/>
    <n v="804763.68"/>
    <n v="193541.25"/>
    <n v="-611222.43000000005"/>
    <n v="-0.75950548613227697"/>
  </r>
  <r>
    <s v="Europe"/>
    <s v="BULGARIA"/>
    <s v="Clothes"/>
    <s v="Online"/>
    <x v="3"/>
    <d v="2014-04-24T00:00:00"/>
    <s v="Apr"/>
    <n v="2014"/>
    <n v="380498874"/>
    <d v="2014-05-13T00:00:00"/>
    <n v="3"/>
    <n v="19"/>
    <n v="6927"/>
    <n v="109.28"/>
    <n v="35.840000000000003"/>
    <n v="73.44"/>
    <n v="248263.67999999999"/>
    <n v="508718.88"/>
    <n v="260455.2"/>
    <n v="1.0491071428571399"/>
  </r>
  <r>
    <s v="Sub-Saharan Africa"/>
    <s v="SIERRA LEONE"/>
    <s v="Meat"/>
    <s v="Offline"/>
    <x v="1"/>
    <d v="2016-09-25T00:00:00"/>
    <s v="Sep"/>
    <n v="2016"/>
    <n v="116573369"/>
    <d v="2016-03-11T00:00:00"/>
    <n v="6"/>
    <s v=""/>
    <n v="5505"/>
    <n v="421.89"/>
    <n v="364.69"/>
    <n v="57.2"/>
    <n v="2007618.45"/>
    <n v="314886"/>
    <n v="-1692732.45"/>
    <n v="-0.84315445995228799"/>
  </r>
  <r>
    <s v="Sub-Saharan Africa"/>
    <s v="MALAWI"/>
    <s v="Fruits"/>
    <s v="Offline"/>
    <x v="1"/>
    <d v="2015-06-15T00:00:00"/>
    <s v="Jun"/>
    <n v="2015"/>
    <n v="512665259"/>
    <d v="2015-06-22T00:00:00"/>
    <n v="2"/>
    <n v="7"/>
    <n v="7898"/>
    <n v="9.33"/>
    <n v="6.92"/>
    <n v="2.41"/>
    <n v="54654.16"/>
    <n v="19034.18"/>
    <n v="-35619.980000000003"/>
    <n v="-0.65173410404624299"/>
  </r>
  <r>
    <s v="Europe"/>
    <s v="LUXEMBOURG"/>
    <s v="Personal Care"/>
    <s v="Offline"/>
    <x v="0"/>
    <d v="2011-07-12T00:00:00"/>
    <s v="Jul"/>
    <n v="2011"/>
    <n v="595385873"/>
    <d v="2011-12-21T00:00:00"/>
    <n v="4"/>
    <n v="162"/>
    <n v="6765"/>
    <n v="81.73"/>
    <n v="56.67"/>
    <n v="25.06"/>
    <n v="383372.55"/>
    <n v="169530.9"/>
    <n v="-213841.65"/>
    <n v="-0.55779071819304704"/>
  </r>
  <r>
    <s v="Europe"/>
    <s v="LUXEMBOURG"/>
    <s v="Cereal"/>
    <s v="Online"/>
    <x v="2"/>
    <d v="2012-06-30T00:00:00"/>
    <s v="Jun"/>
    <n v="2012"/>
    <n v="361659038"/>
    <d v="2012-03-08T00:00:00"/>
    <n v="5"/>
    <s v=""/>
    <n v="1801"/>
    <n v="205.7"/>
    <n v="117.11"/>
    <n v="88.59"/>
    <n v="210915.11"/>
    <n v="159550.59"/>
    <n v="-51364.52"/>
    <n v="-0.24353172231235601"/>
  </r>
  <r>
    <s v="Europe"/>
    <s v="KOSOVO"/>
    <s v="Baby Food"/>
    <s v="Online"/>
    <x v="2"/>
    <d v="2016-12-14T00:00:00"/>
    <s v="Dec"/>
    <n v="2016"/>
    <n v="328721082"/>
    <d v="2016-12-18T00:00:00"/>
    <n v="1"/>
    <n v="4"/>
    <n v="4728"/>
    <n v="255.28"/>
    <n v="159.41999999999999"/>
    <n v="95.86"/>
    <n v="753737.76"/>
    <n v="453226.08"/>
    <n v="-300511.68"/>
    <n v="-0.39869527035503699"/>
  </r>
  <r>
    <s v="Europe"/>
    <s v="DENMARK"/>
    <s v="Clothes"/>
    <s v="Offline"/>
    <x v="3"/>
    <d v="2014-10-27T00:00:00"/>
    <s v="Oct"/>
    <n v="2014"/>
    <n v="184120833"/>
    <d v="2014-10-31T00:00:00"/>
    <n v="6"/>
    <n v="4"/>
    <n v="4301"/>
    <n v="109.28"/>
    <n v="35.840000000000003"/>
    <n v="73.44"/>
    <n v="154147.84"/>
    <n v="315865.44"/>
    <n v="161717.6"/>
    <n v="1.0491071428571399"/>
  </r>
  <r>
    <s v="Asia"/>
    <s v="SINGAPORE"/>
    <s v="Meat"/>
    <s v="Online"/>
    <x v="3"/>
    <d v="2011-10-29T00:00:00"/>
    <s v="Oct"/>
    <n v="2011"/>
    <n v="135719621"/>
    <d v="2011-11-22T00:00:00"/>
    <n v="3"/>
    <n v="24"/>
    <n v="1307"/>
    <n v="421.89"/>
    <n v="364.69"/>
    <n v="57.2"/>
    <n v="476649.83"/>
    <n v="74760.399999999994"/>
    <n v="-401889.43"/>
    <n v="-0.84315445995228799"/>
  </r>
  <r>
    <s v="Australia/Oceania"/>
    <s v="SAMOA"/>
    <s v="Personal Care"/>
    <s v="Offline"/>
    <x v="1"/>
    <d v="2010-12-23T00:00:00"/>
    <s v="Dec"/>
    <n v="2010"/>
    <n v="461691272"/>
    <d v="2011-02-02T00:00:00"/>
    <n v="4"/>
    <n v="41"/>
    <n v="3562"/>
    <n v="81.73"/>
    <n v="56.67"/>
    <n v="25.06"/>
    <n v="201858.54"/>
    <n v="89263.72"/>
    <n v="-112594.82"/>
    <n v="-0.55779071819304704"/>
  </r>
  <r>
    <s v="Asia"/>
    <s v="PHILIPPINES"/>
    <s v="Snacks"/>
    <s v="Offline"/>
    <x v="0"/>
    <d v="2016-06-05T00:00:00"/>
    <s v="Jun"/>
    <n v="2016"/>
    <n v="160522115"/>
    <d v="2016-06-22T00:00:00"/>
    <n v="4"/>
    <n v="17"/>
    <n v="916"/>
    <n v="152.58000000000001"/>
    <n v="97.44"/>
    <n v="55.14"/>
    <n v="89255.039999999994"/>
    <n v="50508.24"/>
    <n v="-38746.800000000003"/>
    <n v="-0.43411330049261099"/>
  </r>
  <r>
    <s v="Asia"/>
    <s v="CHINA"/>
    <s v="Meat"/>
    <s v="Online"/>
    <x v="3"/>
    <d v="2014-02-17T00:00:00"/>
    <s v="Feb"/>
    <n v="2014"/>
    <n v="101010978"/>
    <d v="2014-12-03T00:00:00"/>
    <n v="4"/>
    <n v="289"/>
    <n v="248"/>
    <n v="421.89"/>
    <n v="364.69"/>
    <n v="57.2"/>
    <n v="90443.12"/>
    <n v="14185.6"/>
    <n v="-76257.52"/>
    <n v="-0.84315445995228799"/>
  </r>
  <r>
    <s v="Middle East/North Africa"/>
    <s v="IRAQ"/>
    <s v="Vegetables"/>
    <s v="Online"/>
    <x v="0"/>
    <d v="2014-04-29T00:00:00"/>
    <s v="Apr"/>
    <n v="2014"/>
    <n v="772269189"/>
    <d v="2014-12-05T00:00:00"/>
    <n v="6"/>
    <n v="220"/>
    <n v="469"/>
    <n v="154.06"/>
    <n v="90.93"/>
    <n v="63.13"/>
    <n v="42646.17"/>
    <n v="29607.97"/>
    <n v="-13038.2"/>
    <n v="-0.30572968217309998"/>
  </r>
  <r>
    <s v="Europe"/>
    <s v="LIECHTENSTEIN"/>
    <s v="Vegetables"/>
    <s v="Offline"/>
    <x v="3"/>
    <d v="2016-08-14T00:00:00"/>
    <s v="Aug"/>
    <n v="2016"/>
    <n v="933720576"/>
    <d v="2016-01-10T00:00:00"/>
    <n v="1"/>
    <s v=""/>
    <n v="7523"/>
    <n v="154.06"/>
    <n v="90.93"/>
    <n v="63.13"/>
    <n v="684066.39"/>
    <n v="474926.99"/>
    <n v="-209139.4"/>
    <n v="-0.30572968217309998"/>
  </r>
  <r>
    <s v="Europe"/>
    <s v="LATVIA"/>
    <s v="Cosmetics"/>
    <s v="Online"/>
    <x v="3"/>
    <d v="2014-03-14T00:00:00"/>
    <s v="Mar"/>
    <n v="2014"/>
    <n v="765101468"/>
    <d v="2014-06-04T00:00:00"/>
    <n v="4"/>
    <n v="82"/>
    <n v="9382"/>
    <n v="437.2"/>
    <n v="263.33"/>
    <n v="173.87"/>
    <n v="2470562.06"/>
    <n v="1631248.34"/>
    <n v="-839313.72"/>
    <n v="-0.33972581931416901"/>
  </r>
  <r>
    <s v="Europe"/>
    <s v="ARMENIA"/>
    <s v="Household"/>
    <s v="Offline"/>
    <x v="0"/>
    <d v="2012-03-09T00:00:00"/>
    <s v="Mar"/>
    <n v="2012"/>
    <n v="516460692"/>
    <d v="2012-09-24T00:00:00"/>
    <n v="2"/>
    <n v="199"/>
    <n v="1051"/>
    <n v="668.27"/>
    <n v="502.54"/>
    <n v="165.73"/>
    <n v="528169.54"/>
    <n v="174182.23"/>
    <n v="-353987.31"/>
    <n v="-0.67021530624427905"/>
  </r>
  <r>
    <s v="Asia"/>
    <s v="NORTH KOREA"/>
    <s v="Fruits"/>
    <s v="Online"/>
    <x v="2"/>
    <d v="2011-02-23T00:00:00"/>
    <s v="Feb"/>
    <n v="2011"/>
    <n v="958159577"/>
    <d v="2011-04-04T00:00:00"/>
    <n v="2"/>
    <n v="40"/>
    <n v="9566"/>
    <n v="9.33"/>
    <n v="6.92"/>
    <n v="2.41"/>
    <n v="66196.72"/>
    <n v="23054.06"/>
    <n v="-43142.66"/>
    <n v="-0.65173410404624299"/>
  </r>
  <r>
    <s v="Asia"/>
    <s v="NEPAL"/>
    <s v="Household"/>
    <s v="Offline"/>
    <x v="3"/>
    <d v="2013-07-26T00:00:00"/>
    <s v="Jul"/>
    <n v="2013"/>
    <n v="230871951"/>
    <d v="2013-08-08T00:00:00"/>
    <n v="5"/>
    <n v="13"/>
    <n v="8996"/>
    <n v="668.27"/>
    <n v="502.54"/>
    <n v="165.73"/>
    <n v="4520849.84"/>
    <n v="1490907.08"/>
    <n v="-3029942.76"/>
    <n v="-0.67021530624427905"/>
  </r>
  <r>
    <s v="Sub-Saharan Africa"/>
    <s v="CAPE VERDE"/>
    <s v="Fruits"/>
    <s v="Online"/>
    <x v="0"/>
    <d v="2017-05-20T00:00:00"/>
    <s v="May"/>
    <n v="2017"/>
    <n v="595584142"/>
    <d v="2017-06-29T00:00:00"/>
    <n v="5"/>
    <n v="40"/>
    <n v="5438"/>
    <n v="9.33"/>
    <n v="6.92"/>
    <n v="2.41"/>
    <n v="37630.959999999999"/>
    <n v="13105.58"/>
    <n v="-24525.38"/>
    <n v="-0.65173410404624299"/>
  </r>
  <r>
    <s v="Europe"/>
    <s v="UKRAINE"/>
    <s v="Meat"/>
    <s v="Offline"/>
    <x v="3"/>
    <d v="2017-04-25T00:00:00"/>
    <s v="Apr"/>
    <n v="2017"/>
    <n v="783594977"/>
    <d v="2017-01-05T00:00:00"/>
    <n v="5"/>
    <s v=""/>
    <n v="2022"/>
    <n v="421.89"/>
    <n v="364.69"/>
    <n v="57.2"/>
    <n v="737403.18"/>
    <n v="115658.4"/>
    <n v="-621744.78"/>
    <n v="-0.84315445995228799"/>
  </r>
  <r>
    <s v="Asia"/>
    <s v="TAJIKISTAN"/>
    <s v="Personal Care"/>
    <s v="Online"/>
    <x v="2"/>
    <d v="2016-09-22T00:00:00"/>
    <s v="Sep"/>
    <n v="2016"/>
    <n v="946515786"/>
    <d v="2016-04-10T00:00:00"/>
    <n v="1"/>
    <s v=""/>
    <n v="3910"/>
    <n v="81.73"/>
    <n v="56.67"/>
    <n v="25.06"/>
    <n v="221579.7"/>
    <n v="97984.6"/>
    <n v="-123595.1"/>
    <n v="-0.55779071819304704"/>
  </r>
  <r>
    <s v="Europe"/>
    <s v="ROMANIA"/>
    <s v="Snacks"/>
    <s v="Online"/>
    <x v="2"/>
    <d v="2016-03-04T00:00:00"/>
    <s v="Mar"/>
    <n v="2016"/>
    <n v="406270396"/>
    <d v="2016-05-19T00:00:00"/>
    <n v="5"/>
    <n v="76"/>
    <n v="3293"/>
    <n v="152.58000000000001"/>
    <n v="97.44"/>
    <n v="55.14"/>
    <n v="320869.92"/>
    <n v="181576.02"/>
    <n v="-139293.9"/>
    <n v="-0.43411330049261099"/>
  </r>
  <r>
    <s v="Europe"/>
    <s v="KOSOVO"/>
    <s v="Vegetables"/>
    <s v="Online"/>
    <x v="2"/>
    <d v="2010-01-13T00:00:00"/>
    <s v="Jan"/>
    <n v="2010"/>
    <n v="805095136"/>
    <d v="2010-01-20T00:00:00"/>
    <n v="4"/>
    <n v="7"/>
    <n v="4396"/>
    <n v="154.06"/>
    <n v="90.93"/>
    <n v="63.13"/>
    <n v="399728.28"/>
    <n v="277519.48"/>
    <n v="-122208.8"/>
    <n v="-0.30572968217309998"/>
  </r>
  <r>
    <s v="Asia"/>
    <s v="THAILAND"/>
    <s v="Fruits"/>
    <s v="Offline"/>
    <x v="0"/>
    <d v="2012-12-03T00:00:00"/>
    <s v="Dec"/>
    <n v="2012"/>
    <n v="255538833"/>
    <d v="2012-04-18T00:00:00"/>
    <n v="4"/>
    <s v=""/>
    <n v="8474"/>
    <n v="9.33"/>
    <n v="6.92"/>
    <n v="2.41"/>
    <n v="58640.08"/>
    <n v="20422.34"/>
    <n v="-38217.74"/>
    <n v="-0.65173410404624299"/>
  </r>
  <r>
    <s v="Sub-Saharan Africa"/>
    <s v="MADAGASCAR"/>
    <s v="Office Supplies"/>
    <s v="Online"/>
    <x v="1"/>
    <d v="2015-03-17T00:00:00"/>
    <s v="Mar"/>
    <n v="2015"/>
    <n v="990462815"/>
    <d v="2015-04-24T00:00:00"/>
    <n v="6"/>
    <n v="38"/>
    <n v="8812"/>
    <n v="651.21"/>
    <n v="524.96"/>
    <n v="126.25"/>
    <n v="4625947.5199999996"/>
    <n v="1112515"/>
    <n v="-3513432.52"/>
    <n v="-0.75950548613227697"/>
  </r>
  <r>
    <s v="Australia/Oceania"/>
    <s v="AUSTRALIA"/>
    <s v="Baby Food"/>
    <s v="Offline"/>
    <x v="0"/>
    <d v="2016-05-26T00:00:00"/>
    <s v="May"/>
    <n v="2016"/>
    <n v="813040912"/>
    <d v="2016-05-26T00:00:00"/>
    <n v="5"/>
    <n v="0"/>
    <n v="5728"/>
    <n v="255.28"/>
    <n v="159.41999999999999"/>
    <n v="95.86"/>
    <n v="913157.76"/>
    <n v="549086.07999999996"/>
    <n v="-364071.67999999999"/>
    <n v="-0.39869527035503699"/>
  </r>
  <r>
    <s v="Sub-Saharan Africa"/>
    <s v="TANZANIA"/>
    <s v="Personal Care"/>
    <s v="Online"/>
    <x v="1"/>
    <d v="2014-03-03T00:00:00"/>
    <s v="Mar"/>
    <n v="2014"/>
    <n v="746759450"/>
    <d v="2014-03-04T00:00:00"/>
    <n v="3"/>
    <n v="1"/>
    <n v="1571"/>
    <n v="81.73"/>
    <n v="56.67"/>
    <n v="25.06"/>
    <n v="89028.57"/>
    <n v="39369.26"/>
    <n v="-49659.31"/>
    <n v="-0.55779071819304704"/>
  </r>
  <r>
    <s v="Europe"/>
    <s v="UNITED KINGDOM"/>
    <s v="Cereal"/>
    <s v="Online"/>
    <x v="0"/>
    <d v="2011-01-10T00:00:00"/>
    <s v="Jan"/>
    <n v="2011"/>
    <n v="985417258"/>
    <d v="2011-10-21T00:00:00"/>
    <n v="6"/>
    <n v="284"/>
    <n v="5720"/>
    <n v="205.7"/>
    <n v="117.11"/>
    <n v="88.59"/>
    <n v="669869.19999999995"/>
    <n v="506734.8"/>
    <n v="-163134.39999999999"/>
    <n v="-0.24353172231235601"/>
  </r>
  <r>
    <s v="Europe"/>
    <s v="SERBIA"/>
    <s v="Cereal"/>
    <s v="Offline"/>
    <x v="0"/>
    <d v="2013-06-15T00:00:00"/>
    <s v="Jun"/>
    <n v="2013"/>
    <n v="443125665"/>
    <d v="2013-09-07T00:00:00"/>
    <n v="7"/>
    <n v="84"/>
    <n v="9586"/>
    <n v="205.7"/>
    <n v="117.11"/>
    <n v="88.59"/>
    <n v="1122616.46"/>
    <n v="849223.74"/>
    <n v="-273392.71999999997"/>
    <n v="-0.24353172231235601"/>
  </r>
  <r>
    <s v="Sub-Saharan Africa"/>
    <s v="SEYCHELLES"/>
    <s v="Vegetables"/>
    <s v="Offline"/>
    <x v="1"/>
    <d v="2013-04-18T00:00:00"/>
    <s v="Apr"/>
    <n v="2013"/>
    <n v="804308497"/>
    <d v="2013-05-27T00:00:00"/>
    <n v="2"/>
    <n v="39"/>
    <n v="1613"/>
    <n v="154.06"/>
    <n v="90.93"/>
    <n v="63.13"/>
    <n v="146670.09"/>
    <n v="101828.69"/>
    <n v="-44841.4"/>
    <n v="-0.30572968217309998"/>
  </r>
  <r>
    <s v="Central America"/>
    <s v="HONDURAS"/>
    <s v="Cosmetics"/>
    <s v="Online"/>
    <x v="3"/>
    <d v="2013-04-12T00:00:00"/>
    <s v="Apr"/>
    <n v="2013"/>
    <n v="673702085"/>
    <d v="2013-12-24T00:00:00"/>
    <n v="3"/>
    <n v="256"/>
    <n v="2273"/>
    <n v="437.2"/>
    <n v="263.33"/>
    <n v="173.87"/>
    <n v="598549.09"/>
    <n v="395206.51"/>
    <n v="-203342.58"/>
    <n v="-0.33972581931416901"/>
  </r>
  <r>
    <s v="Asia"/>
    <s v="SRI LANKA"/>
    <s v="Fruits"/>
    <s v="Offline"/>
    <x v="2"/>
    <d v="2015-09-04T00:00:00"/>
    <s v="Sep"/>
    <n v="2015"/>
    <n v="526355254"/>
    <d v="2015-04-22T00:00:00"/>
    <n v="4"/>
    <s v=""/>
    <n v="9071"/>
    <n v="9.33"/>
    <n v="6.92"/>
    <n v="2.41"/>
    <n v="62771.32"/>
    <n v="21861.11"/>
    <n v="-40910.21"/>
    <n v="-0.65173410404624299"/>
  </r>
  <r>
    <s v="Central America"/>
    <s v="DOMINICAN REPUBLIC"/>
    <s v="Clothes"/>
    <s v="Offline"/>
    <x v="2"/>
    <d v="2010-03-10T00:00:00"/>
    <s v="Mar"/>
    <n v="2010"/>
    <n v="457629334"/>
    <d v="2010-02-11T00:00:00"/>
    <n v="5"/>
    <s v=""/>
    <n v="1544"/>
    <n v="109.28"/>
    <n v="35.840000000000003"/>
    <n v="73.44"/>
    <n v="55336.959999999999"/>
    <n v="113391.36"/>
    <n v="58054.400000000001"/>
    <n v="1.0491071428571399"/>
  </r>
  <r>
    <s v="Sub-Saharan Africa"/>
    <s v="CENTRAL AFRICAN REPUBLIC"/>
    <s v="Cereal"/>
    <s v="Offline"/>
    <x v="3"/>
    <d v="2013-10-19T00:00:00"/>
    <s v="Oct"/>
    <n v="2013"/>
    <n v="633198153"/>
    <d v="2013-03-11T00:00:00"/>
    <n v="2"/>
    <s v=""/>
    <n v="6260"/>
    <n v="205.7"/>
    <n v="117.11"/>
    <n v="88.59"/>
    <n v="733108.6"/>
    <n v="554573.4"/>
    <n v="-178535.2"/>
    <n v="-0.24353172231235601"/>
  </r>
  <r>
    <s v="Australia/Oceania"/>
    <s v="NEW ZEALAND"/>
    <s v="Office Supplies"/>
    <s v="Offline"/>
    <x v="3"/>
    <d v="2016-02-03T00:00:00"/>
    <s v="Feb"/>
    <n v="2016"/>
    <n v="839048039"/>
    <d v="2016-02-04T00:00:00"/>
    <n v="5"/>
    <n v="1"/>
    <n v="1815"/>
    <n v="651.21"/>
    <n v="524.96"/>
    <n v="126.25"/>
    <n v="952802.4"/>
    <n v="229143.75"/>
    <n v="-723658.65"/>
    <n v="-0.75950548613227697"/>
  </r>
  <r>
    <s v="Europe"/>
    <s v="BELGIUM"/>
    <s v="Beverages"/>
    <s v="Online"/>
    <x v="2"/>
    <d v="2014-06-23T00:00:00"/>
    <s v="Jun"/>
    <n v="2014"/>
    <n v="931477820"/>
    <d v="2014-07-19T00:00:00"/>
    <n v="7"/>
    <n v="26"/>
    <n v="3841"/>
    <n v="47.45"/>
    <n v="31.79"/>
    <n v="15.66"/>
    <n v="122105.39"/>
    <n v="60150.06"/>
    <n v="-61955.33"/>
    <n v="-0.50739226171752105"/>
  </r>
  <r>
    <s v="Europe"/>
    <s v="UNITED KINGDOM"/>
    <s v="Personal Care"/>
    <s v="Offline"/>
    <x v="3"/>
    <d v="2013-12-23T00:00:00"/>
    <s v="Dec"/>
    <n v="2013"/>
    <n v="387098824"/>
    <d v="2014-04-01T00:00:00"/>
    <n v="3"/>
    <n v="99"/>
    <n v="9999"/>
    <n v="81.73"/>
    <n v="56.67"/>
    <n v="25.06"/>
    <n v="566643.32999999996"/>
    <n v="250574.94"/>
    <n v="-316068.39"/>
    <n v="-0.55779071819304704"/>
  </r>
  <r>
    <s v="Sub-Saharan Africa"/>
    <s v="NIGER"/>
    <s v="Meat"/>
    <s v="Online"/>
    <x v="2"/>
    <d v="2017-03-16T00:00:00"/>
    <s v="Mar"/>
    <n v="2017"/>
    <n v="552834880"/>
    <d v="2017-04-25T00:00:00"/>
    <n v="3"/>
    <n v="40"/>
    <n v="4981"/>
    <n v="421.89"/>
    <n v="364.69"/>
    <n v="57.2"/>
    <n v="1816520.89"/>
    <n v="284913.2"/>
    <n v="-1531607.69"/>
    <n v="-0.84315445995228799"/>
  </r>
  <r>
    <s v="Europe"/>
    <s v="DENMARK"/>
    <s v="Meat"/>
    <s v="Offline"/>
    <x v="0"/>
    <d v="2012-12-08T00:00:00"/>
    <s v="Dec"/>
    <n v="2012"/>
    <n v="595922315"/>
    <d v="2012-04-09T00:00:00"/>
    <n v="2"/>
    <s v=""/>
    <n v="5510"/>
    <n v="421.89"/>
    <n v="364.69"/>
    <n v="57.2"/>
    <n v="2009441.9"/>
    <n v="315172"/>
    <n v="-1694269.9"/>
    <n v="-0.84315445995228799"/>
  </r>
  <r>
    <s v="Europe"/>
    <s v="SLOVAKIA"/>
    <s v="Office Supplies"/>
    <s v="Online"/>
    <x v="0"/>
    <d v="2016-03-23T00:00:00"/>
    <s v="Mar"/>
    <n v="2016"/>
    <n v="653909957"/>
    <d v="2016-06-04T00:00:00"/>
    <n v="7"/>
    <n v="73"/>
    <n v="5342"/>
    <n v="651.21"/>
    <n v="524.96"/>
    <n v="126.25"/>
    <n v="2804336.32"/>
    <n v="674427.5"/>
    <n v="-2129908.8199999998"/>
    <n v="-0.75950548613227697"/>
  </r>
  <r>
    <s v="Sub-Saharan Africa"/>
    <s v="BURUNDI"/>
    <s v="Beverages"/>
    <s v="Online"/>
    <x v="0"/>
    <d v="2014-10-31T00:00:00"/>
    <s v="Oct"/>
    <n v="2014"/>
    <n v="484659135"/>
    <d v="2014-11-29T00:00:00"/>
    <n v="7"/>
    <n v="29"/>
    <n v="263"/>
    <n v="47.45"/>
    <n v="31.79"/>
    <n v="15.66"/>
    <n v="8360.77"/>
    <n v="4118.58"/>
    <n v="-4242.1899999999996"/>
    <n v="-0.50739226171752105"/>
  </r>
  <r>
    <s v="Sub-Saharan Africa"/>
    <s v="BURKINA FASO"/>
    <s v="Snacks"/>
    <s v="Online"/>
    <x v="3"/>
    <d v="2015-03-25T00:00:00"/>
    <s v="Mar"/>
    <n v="2015"/>
    <n v="816343677"/>
    <d v="2015-04-13T00:00:00"/>
    <n v="2"/>
    <n v="19"/>
    <n v="3090"/>
    <n v="152.58000000000001"/>
    <n v="97.44"/>
    <n v="55.14"/>
    <n v="301089.59999999998"/>
    <n v="170382.6"/>
    <n v="-130707"/>
    <n v="-0.43411330049261099"/>
  </r>
  <r>
    <s v="Asia"/>
    <s v="TURKMENISTAN"/>
    <s v="Personal Care"/>
    <s v="Online"/>
    <x v="0"/>
    <d v="2010-02-16T00:00:00"/>
    <s v="Feb"/>
    <n v="2010"/>
    <n v="197449910"/>
    <d v="2010-02-20T00:00:00"/>
    <n v="7"/>
    <n v="4"/>
    <n v="8671"/>
    <n v="81.73"/>
    <n v="56.67"/>
    <n v="25.06"/>
    <n v="491385.57"/>
    <n v="217295.26"/>
    <n v="-274090.31"/>
    <n v="-0.55779071819304704"/>
  </r>
  <r>
    <s v="Asia"/>
    <s v="MYANMAR"/>
    <s v="Snacks"/>
    <s v="Offline"/>
    <x v="2"/>
    <d v="2012-03-27T00:00:00"/>
    <s v="Mar"/>
    <n v="2012"/>
    <n v="846776664"/>
    <d v="2012-03-05T00:00:00"/>
    <n v="2"/>
    <s v=""/>
    <n v="8887"/>
    <n v="152.58000000000001"/>
    <n v="97.44"/>
    <n v="55.14"/>
    <n v="865949.28"/>
    <n v="490029.18"/>
    <n v="-375920.1"/>
    <n v="-0.43411330049261099"/>
  </r>
  <r>
    <s v="Europe"/>
    <s v="SERBIA"/>
    <s v="Beverages"/>
    <s v="Offline"/>
    <x v="3"/>
    <d v="2012-11-08T00:00:00"/>
    <s v="Nov"/>
    <n v="2012"/>
    <n v="103435266"/>
    <d v="2012-09-18T00:00:00"/>
    <n v="3"/>
    <s v=""/>
    <n v="7648"/>
    <n v="47.45"/>
    <n v="31.79"/>
    <n v="15.66"/>
    <n v="243129.92"/>
    <n v="119767.67999999999"/>
    <n v="-123362.24000000001"/>
    <n v="-0.50739226171752105"/>
  </r>
  <r>
    <s v="Central America"/>
    <s v="SAINT KITTS AND NEVIS"/>
    <s v="Fruits"/>
    <s v="Online"/>
    <x v="3"/>
    <d v="2014-09-25T00:00:00"/>
    <s v="Sep"/>
    <n v="2014"/>
    <n v="776849544"/>
    <d v="2014-07-10T00:00:00"/>
    <n v="5"/>
    <s v=""/>
    <n v="5898"/>
    <n v="9.33"/>
    <n v="6.92"/>
    <n v="2.41"/>
    <n v="40814.160000000003"/>
    <n v="14214.18"/>
    <n v="-26599.98"/>
    <n v="-0.65173410404624299"/>
  </r>
  <r>
    <s v="Sub-Saharan Africa"/>
    <s v="GUINEA-BISSAU"/>
    <s v="Baby Food"/>
    <s v="Offline"/>
    <x v="2"/>
    <d v="2015-07-28T00:00:00"/>
    <s v="Jul"/>
    <n v="2015"/>
    <n v="796755826"/>
    <d v="2015-08-28T00:00:00"/>
    <n v="6"/>
    <n v="31"/>
    <n v="6609"/>
    <n v="255.28"/>
    <n v="159.41999999999999"/>
    <n v="95.86"/>
    <n v="1053606.78"/>
    <n v="633538.74"/>
    <n v="-420068.04"/>
    <n v="-0.39869527035503699"/>
  </r>
  <r>
    <s v="Europe"/>
    <s v="SWEDEN"/>
    <s v="Meat"/>
    <s v="Offline"/>
    <x v="2"/>
    <d v="2016-12-12T00:00:00"/>
    <s v="Dec"/>
    <n v="2016"/>
    <n v="863202941"/>
    <d v="2016-12-13T00:00:00"/>
    <n v="3"/>
    <n v="1"/>
    <n v="9787"/>
    <n v="421.89"/>
    <n v="364.69"/>
    <n v="57.2"/>
    <n v="3569221.03"/>
    <n v="559816.4"/>
    <n v="-3009404.63"/>
    <n v="-0.84315445995228799"/>
  </r>
  <r>
    <s v="Europe"/>
    <s v="CYPRUS"/>
    <s v="Clothes"/>
    <s v="Offline"/>
    <x v="0"/>
    <d v="2014-08-03T00:00:00"/>
    <s v="Aug"/>
    <n v="2014"/>
    <n v="396552217"/>
    <d v="2014-04-24T00:00:00"/>
    <n v="5"/>
    <s v=""/>
    <n v="7468"/>
    <n v="109.28"/>
    <n v="35.840000000000003"/>
    <n v="73.44"/>
    <n v="267653.12"/>
    <n v="548449.92000000004"/>
    <n v="280796.79999999999"/>
    <n v="1.0491071428571399"/>
  </r>
  <r>
    <s v="Asia"/>
    <s v="TAIWAN"/>
    <s v="Beverages"/>
    <s v="Offline"/>
    <x v="1"/>
    <d v="2015-04-01T00:00:00"/>
    <s v="Apr"/>
    <n v="2015"/>
    <n v="687477481"/>
    <d v="2015-01-30T00:00:00"/>
    <n v="6"/>
    <s v=""/>
    <n v="8719"/>
    <n v="47.45"/>
    <n v="31.79"/>
    <n v="15.66"/>
    <n v="277177.01"/>
    <n v="136539.54"/>
    <n v="-140637.47"/>
    <n v="-0.50739226171752105"/>
  </r>
  <r>
    <s v="Sub-Saharan Africa"/>
    <s v="BENIN"/>
    <s v="Snacks"/>
    <s v="Online"/>
    <x v="3"/>
    <d v="2013-01-02T00:00:00"/>
    <s v="Jan"/>
    <n v="2013"/>
    <n v="846965062"/>
    <d v="2013-12-02T00:00:00"/>
    <n v="2"/>
    <n v="334"/>
    <n v="4638"/>
    <n v="152.58000000000001"/>
    <n v="97.44"/>
    <n v="55.14"/>
    <n v="451926.72"/>
    <n v="255739.32"/>
    <n v="-196187.4"/>
    <n v="-0.43411330049261099"/>
  </r>
  <r>
    <s v="Middle East/North Africa"/>
    <s v="AFGHANISTAN"/>
    <s v="Personal Care"/>
    <s v="Online"/>
    <x v="0"/>
    <d v="2014-03-07T00:00:00"/>
    <s v="Mar"/>
    <n v="2014"/>
    <n v="956313788"/>
    <d v="2014-07-19T00:00:00"/>
    <n v="7"/>
    <n v="134"/>
    <n v="3356"/>
    <n v="81.73"/>
    <n v="56.67"/>
    <n v="25.06"/>
    <n v="190184.52"/>
    <n v="84101.36"/>
    <n v="-106083.16"/>
    <n v="-0.55779071819304704"/>
  </r>
  <r>
    <s v="Central America"/>
    <s v="HAITI"/>
    <s v="Clothes"/>
    <s v="Offline"/>
    <x v="3"/>
    <d v="2011-04-04T00:00:00"/>
    <s v="Apr"/>
    <n v="2011"/>
    <n v="717134988"/>
    <d v="2011-04-17T00:00:00"/>
    <n v="1"/>
    <n v="13"/>
    <n v="5034"/>
    <n v="109.28"/>
    <n v="35.840000000000003"/>
    <n v="73.44"/>
    <n v="180418.56"/>
    <n v="369696.96"/>
    <n v="189278.4"/>
    <n v="1.0491071428571399"/>
  </r>
  <r>
    <s v="Europe"/>
    <s v="UNITED KINGDOM"/>
    <s v="Cosmetics"/>
    <s v="Offline"/>
    <x v="0"/>
    <d v="2015-06-05T00:00:00"/>
    <s v="Jun"/>
    <n v="2015"/>
    <n v="801352488"/>
    <d v="2015-05-23T00:00:00"/>
    <n v="7"/>
    <s v=""/>
    <n v="6864"/>
    <n v="437.2"/>
    <n v="263.33"/>
    <n v="173.87"/>
    <n v="1807497.12"/>
    <n v="1193443.68"/>
    <n v="-614053.43999999994"/>
    <n v="-0.33972581931416901"/>
  </r>
  <r>
    <s v="Middle East/North Africa"/>
    <s v="LIBYA"/>
    <s v="Office Supplies"/>
    <s v="Offline"/>
    <x v="0"/>
    <d v="2017-11-02T00:00:00"/>
    <s v="Nov"/>
    <n v="2017"/>
    <n v="601202619"/>
    <d v="2017-02-15T00:00:00"/>
    <n v="4"/>
    <s v=""/>
    <n v="8070"/>
    <n v="651.21"/>
    <n v="524.96"/>
    <n v="126.25"/>
    <n v="4236427.2"/>
    <n v="1018837.5"/>
    <n v="-3217589.7"/>
    <n v="-0.75950548613227697"/>
  </r>
  <r>
    <s v="Europe"/>
    <s v="LUXEMBOURG"/>
    <s v="Fruits"/>
    <s v="Online"/>
    <x v="3"/>
    <d v="2011-07-10T00:00:00"/>
    <s v="Jul"/>
    <n v="2011"/>
    <n v="479234206"/>
    <d v="2011-11-14T00:00:00"/>
    <n v="2"/>
    <n v="127"/>
    <n v="4906"/>
    <n v="9.33"/>
    <n v="6.92"/>
    <n v="2.41"/>
    <n v="33949.519999999997"/>
    <n v="11823.46"/>
    <n v="-22126.06"/>
    <n v="-0.65173410404624299"/>
  </r>
  <r>
    <s v="Sub-Saharan Africa"/>
    <s v="THE GAMBIA"/>
    <s v="Baby Food"/>
    <s v="Offline"/>
    <x v="2"/>
    <d v="2010-09-13T00:00:00"/>
    <s v="Sep"/>
    <n v="2010"/>
    <n v="418308579"/>
    <d v="2010-10-30T00:00:00"/>
    <n v="7"/>
    <n v="47"/>
    <n v="5659"/>
    <n v="255.28"/>
    <n v="159.41999999999999"/>
    <n v="95.86"/>
    <n v="902157.78"/>
    <n v="542471.74"/>
    <n v="-359686.04"/>
    <n v="-0.39869527035503699"/>
  </r>
  <r>
    <s v="Middle East/North Africa"/>
    <s v="TURKEY"/>
    <s v="Cosmetics"/>
    <s v="Offline"/>
    <x v="2"/>
    <d v="2015-12-01T00:00:00"/>
    <s v="Dec"/>
    <n v="2015"/>
    <n v="471599566"/>
    <d v="2015-02-28T00:00:00"/>
    <n v="7"/>
    <s v=""/>
    <n v="5647"/>
    <n v="437.2"/>
    <n v="263.33"/>
    <n v="173.87"/>
    <n v="1487024.51"/>
    <n v="981843.89"/>
    <n v="-505180.62"/>
    <n v="-0.33972581931416901"/>
  </r>
  <r>
    <s v="Sub-Saharan Africa"/>
    <s v="MAURITANIA"/>
    <s v="Baby Food"/>
    <s v="Online"/>
    <x v="3"/>
    <d v="2011-10-18T00:00:00"/>
    <s v="Oct"/>
    <n v="2011"/>
    <n v="312593495"/>
    <d v="2011-03-11T00:00:00"/>
    <n v="6"/>
    <s v=""/>
    <n v="2217"/>
    <n v="255.28"/>
    <n v="159.41999999999999"/>
    <n v="95.86"/>
    <n v="353434.14"/>
    <n v="212521.62"/>
    <n v="-140912.51999999999"/>
    <n v="-0.39869527035503699"/>
  </r>
  <r>
    <s v="Sub-Saharan Africa"/>
    <s v="DEMOCRATIC REPUBLIC OF THE CONGO"/>
    <s v="Snacks"/>
    <s v="Offline"/>
    <x v="0"/>
    <d v="2015-05-08T00:00:00"/>
    <s v="May"/>
    <n v="2015"/>
    <n v="585089194"/>
    <d v="2015-08-30T00:00:00"/>
    <n v="1"/>
    <n v="114"/>
    <n v="9749"/>
    <n v="152.58000000000001"/>
    <n v="97.44"/>
    <n v="55.14"/>
    <n v="949942.56"/>
    <n v="537559.86"/>
    <n v="-412382.7"/>
    <n v="-0.43411330049261099"/>
  </r>
  <r>
    <s v="Middle East/North Africa"/>
    <s v="EGYPT"/>
    <s v="Snacks"/>
    <s v="Online"/>
    <x v="1"/>
    <d v="2011-10-20T00:00:00"/>
    <s v="Oct"/>
    <n v="2011"/>
    <n v="653197991"/>
    <d v="2011-10-22T00:00:00"/>
    <n v="7"/>
    <n v="2"/>
    <n v="4656"/>
    <n v="152.58000000000001"/>
    <n v="97.44"/>
    <n v="55.14"/>
    <n v="453680.64000000001"/>
    <n v="256731.84"/>
    <n v="-196948.8"/>
    <n v="-0.43411330049261099"/>
  </r>
  <r>
    <s v="Sub-Saharan Africa"/>
    <s v="DJIBOUTI"/>
    <s v="Cereal"/>
    <s v="Online"/>
    <x v="1"/>
    <d v="2013-12-05T00:00:00"/>
    <s v="Dec"/>
    <n v="2013"/>
    <n v="851343715"/>
    <d v="2013-05-31T00:00:00"/>
    <n v="6"/>
    <s v=""/>
    <n v="379"/>
    <n v="205.7"/>
    <n v="117.11"/>
    <n v="88.59"/>
    <n v="44384.69"/>
    <n v="33575.61"/>
    <n v="-10809.08"/>
    <n v="-0.24353172231235601"/>
  </r>
  <r>
    <s v="Sub-Saharan Africa"/>
    <s v="SOUTH SUDAN"/>
    <s v="Household"/>
    <s v="Offline"/>
    <x v="1"/>
    <d v="2011-07-27T00:00:00"/>
    <s v="Jul"/>
    <n v="2011"/>
    <n v="234262692"/>
    <d v="2011-02-08T00:00:00"/>
    <n v="3"/>
    <s v=""/>
    <n v="2391"/>
    <n v="668.27"/>
    <n v="502.54"/>
    <n v="165.73"/>
    <n v="1201573.1399999999"/>
    <n v="396260.43"/>
    <n v="-805312.71"/>
    <n v="-0.67021530624427905"/>
  </r>
  <r>
    <s v="Europe"/>
    <s v="ROMANIA"/>
    <s v="Meat"/>
    <s v="Offline"/>
    <x v="0"/>
    <d v="2010-02-19T00:00:00"/>
    <s v="Feb"/>
    <n v="2010"/>
    <n v="627003753"/>
    <d v="2010-03-26T00:00:00"/>
    <n v="6"/>
    <n v="35"/>
    <n v="3199"/>
    <n v="421.89"/>
    <n v="364.69"/>
    <n v="57.2"/>
    <n v="1166643.31"/>
    <n v="182982.8"/>
    <n v="-983660.51"/>
    <n v="-0.84315445995228799"/>
  </r>
  <r>
    <s v="Middle East/North Africa"/>
    <s v="SYRIA"/>
    <s v="Vegetables"/>
    <s v="Offline"/>
    <x v="1"/>
    <d v="2013-06-11T00:00:00"/>
    <s v="Jun"/>
    <n v="2013"/>
    <n v="774928224"/>
    <d v="2013-12-17T00:00:00"/>
    <n v="3"/>
    <n v="189"/>
    <n v="7337"/>
    <n v="154.06"/>
    <n v="90.93"/>
    <n v="63.13"/>
    <n v="667153.41"/>
    <n v="463184.81"/>
    <n v="-203968.6"/>
    <n v="-0.30572968217309998"/>
  </r>
  <r>
    <s v="Europe"/>
    <s v="FRANCE"/>
    <s v="Fruits"/>
    <s v="Offline"/>
    <x v="1"/>
    <d v="2017-12-03T00:00:00"/>
    <s v="Dec"/>
    <n v="2017"/>
    <n v="393709933"/>
    <d v="2017-04-25T00:00:00"/>
    <n v="3"/>
    <s v=""/>
    <n v="6373"/>
    <n v="9.33"/>
    <n v="6.92"/>
    <n v="2.41"/>
    <n v="44101.16"/>
    <n v="15358.93"/>
    <n v="-28742.23"/>
    <n v="-0.65173410404624299"/>
  </r>
  <r>
    <s v="Sub-Saharan Africa"/>
    <s v="MAURITIUS"/>
    <s v="Household"/>
    <s v="Online"/>
    <x v="1"/>
    <d v="2015-09-20T00:00:00"/>
    <s v="Sep"/>
    <n v="2015"/>
    <n v="619335210"/>
    <d v="2015-10-21T00:00:00"/>
    <n v="4"/>
    <n v="31"/>
    <n v="3906"/>
    <n v="668.27"/>
    <n v="502.54"/>
    <n v="165.73"/>
    <n v="1962921.24"/>
    <n v="647341.38"/>
    <n v="-1315579.8600000001"/>
    <n v="-0.67021530624427905"/>
  </r>
  <r>
    <s v="Asia"/>
    <s v="KYRGYZSTAN"/>
    <s v="Office Supplies"/>
    <s v="Online"/>
    <x v="0"/>
    <d v="2017-05-27T00:00:00"/>
    <s v="May"/>
    <n v="2017"/>
    <n v="858102881"/>
    <d v="2017-06-23T00:00:00"/>
    <n v="6"/>
    <n v="27"/>
    <n v="566"/>
    <n v="651.21"/>
    <n v="524.96"/>
    <n v="126.25"/>
    <n v="297127.36"/>
    <n v="71457.5"/>
    <n v="-225669.86"/>
    <n v="-0.75950548613227697"/>
  </r>
  <r>
    <s v="Europe"/>
    <s v="LATVIA"/>
    <s v="Beverages"/>
    <s v="Offline"/>
    <x v="2"/>
    <d v="2016-02-20T00:00:00"/>
    <s v="Feb"/>
    <n v="2016"/>
    <n v="136624276"/>
    <d v="2016-08-03T00:00:00"/>
    <n v="4"/>
    <n v="165"/>
    <n v="9014"/>
    <n v="47.45"/>
    <n v="31.79"/>
    <n v="15.66"/>
    <n v="286555.06"/>
    <n v="141159.24"/>
    <n v="-145395.82"/>
    <n v="-0.50739226171752105"/>
  </r>
  <r>
    <s v="Europe"/>
    <s v="UNITED KINGDOM"/>
    <s v="Clothes"/>
    <s v="Online"/>
    <x v="2"/>
    <d v="2010-03-09T00:00:00"/>
    <s v="Mar"/>
    <n v="2010"/>
    <n v="251823222"/>
    <d v="2010-01-10T00:00:00"/>
    <n v="1"/>
    <s v=""/>
    <n v="8942"/>
    <n v="109.28"/>
    <n v="35.840000000000003"/>
    <n v="73.44"/>
    <n v="320481.28000000003"/>
    <n v="656700.48"/>
    <n v="336219.2"/>
    <n v="1.0491071428571399"/>
  </r>
  <r>
    <s v="Asia"/>
    <s v="INDIA"/>
    <s v="Fruits"/>
    <s v="Online"/>
    <x v="3"/>
    <d v="2015-12-20T00:00:00"/>
    <s v="Dec"/>
    <n v="2015"/>
    <n v="820936048"/>
    <d v="2016-08-02T00:00:00"/>
    <n v="3"/>
    <n v="226"/>
    <n v="2074"/>
    <n v="9.33"/>
    <n v="6.92"/>
    <n v="2.41"/>
    <n v="14352.08"/>
    <n v="4998.34"/>
    <n v="-9353.74"/>
    <n v="-0.65173410404624299"/>
  </r>
  <r>
    <s v="Sub-Saharan Africa"/>
    <s v="ZAMBIA"/>
    <s v="Snacks"/>
    <s v="Online"/>
    <x v="0"/>
    <d v="2013-12-17T00:00:00"/>
    <s v="Dec"/>
    <n v="2013"/>
    <n v="631511580"/>
    <d v="2013-12-23T00:00:00"/>
    <n v="2"/>
    <n v="6"/>
    <n v="7165"/>
    <n v="152.58000000000001"/>
    <n v="97.44"/>
    <n v="55.14"/>
    <n v="698157.6"/>
    <n v="395078.1"/>
    <n v="-303079.5"/>
    <n v="-0.43411330049261099"/>
  </r>
  <r>
    <s v="Asia"/>
    <s v="INDIA"/>
    <s v="Household"/>
    <s v="Online"/>
    <x v="1"/>
    <d v="2010-05-20T00:00:00"/>
    <s v="May"/>
    <n v="2010"/>
    <n v="791411149"/>
    <d v="2010-06-30T00:00:00"/>
    <n v="4"/>
    <n v="41"/>
    <n v="5001"/>
    <n v="668.27"/>
    <n v="502.54"/>
    <n v="165.73"/>
    <n v="2513202.54"/>
    <n v="828815.73"/>
    <n v="-1684386.81"/>
    <n v="-0.67021530624427905"/>
  </r>
  <r>
    <s v="Central America"/>
    <s v="SAINT VINCENT AND THE GRENADINES"/>
    <s v="Beverages"/>
    <s v="Online"/>
    <x v="0"/>
    <d v="2015-10-24T00:00:00"/>
    <s v="Oct"/>
    <n v="2015"/>
    <n v="678808581"/>
    <d v="2015-11-24T00:00:00"/>
    <n v="3"/>
    <n v="31"/>
    <n v="3399"/>
    <n v="47.45"/>
    <n v="31.79"/>
    <n v="15.66"/>
    <n v="108054.21"/>
    <n v="53228.34"/>
    <n v="-54825.87"/>
    <n v="-0.50739226171752105"/>
  </r>
  <r>
    <s v="Australia/Oceania"/>
    <s v="FIJI"/>
    <s v="Household"/>
    <s v="Online"/>
    <x v="1"/>
    <d v="2011-08-08T00:00:00"/>
    <s v="Aug"/>
    <n v="2011"/>
    <n v="192190206"/>
    <d v="2011-08-26T00:00:00"/>
    <n v="6"/>
    <n v="18"/>
    <n v="2208"/>
    <n v="668.27"/>
    <n v="502.54"/>
    <n v="165.73"/>
    <n v="1109608.32"/>
    <n v="365931.84"/>
    <n v="-743676.48"/>
    <n v="-0.67021530624427905"/>
  </r>
  <r>
    <s v="Europe"/>
    <s v="MACEDONIA"/>
    <s v="Baby Food"/>
    <s v="Offline"/>
    <x v="3"/>
    <d v="2014-01-04T00:00:00"/>
    <s v="Jan"/>
    <n v="2014"/>
    <n v="200354850"/>
    <d v="2014-04-05T00:00:00"/>
    <n v="7"/>
    <n v="91"/>
    <n v="8307"/>
    <n v="255.28"/>
    <n v="159.41999999999999"/>
    <n v="95.86"/>
    <n v="1324301.94"/>
    <n v="796309.02"/>
    <n v="-527992.92000000004"/>
    <n v="-0.39869527035503699"/>
  </r>
  <r>
    <s v="North America"/>
    <s v="UNITED STATES OF AMERICA"/>
    <s v="Clothes"/>
    <s v="Offline"/>
    <x v="3"/>
    <d v="2011-07-01T00:00:00"/>
    <s v="Jul"/>
    <n v="2011"/>
    <n v="292413842"/>
    <d v="2011-01-26T00:00:00"/>
    <n v="4"/>
    <s v=""/>
    <n v="609"/>
    <n v="109.28"/>
    <n v="35.840000000000003"/>
    <n v="73.44"/>
    <n v="21826.560000000001"/>
    <n v="44724.959999999999"/>
    <n v="22898.400000000001"/>
    <n v="1.0491071428571399"/>
  </r>
  <r>
    <s v="Asia"/>
    <s v="VIETNAM"/>
    <s v="Beverages"/>
    <s v="Offline"/>
    <x v="1"/>
    <d v="2016-01-10T00:00:00"/>
    <s v="Jan"/>
    <n v="2016"/>
    <n v="127791011"/>
    <d v="2016-09-10T00:00:00"/>
    <n v="7"/>
    <n v="244"/>
    <n v="5055"/>
    <n v="47.45"/>
    <n v="31.79"/>
    <n v="15.66"/>
    <n v="160698.45000000001"/>
    <n v="79161.3"/>
    <n v="-81537.149999999994"/>
    <n v="-0.50739226171752105"/>
  </r>
  <r>
    <s v="Australia/Oceania"/>
    <s v="AUSTRALIA"/>
    <s v="Cereal"/>
    <s v="Online"/>
    <x v="2"/>
    <d v="2017-01-22T00:00:00"/>
    <s v="Jan"/>
    <n v="2017"/>
    <n v="786222684"/>
    <d v="2017-09-03T00:00:00"/>
    <n v="1"/>
    <n v="224"/>
    <n v="9619"/>
    <n v="205.7"/>
    <n v="117.11"/>
    <n v="88.59"/>
    <n v="1126481.0900000001"/>
    <n v="852147.21"/>
    <n v="-274333.88"/>
    <n v="-0.24353172231235601"/>
  </r>
  <r>
    <s v="Australia/Oceania"/>
    <s v="TUVALU"/>
    <s v="Cosmetics"/>
    <s v="Online"/>
    <x v="1"/>
    <d v="2017-07-21T00:00:00"/>
    <s v="Jul"/>
    <n v="2017"/>
    <n v="717757689"/>
    <d v="2017-04-08T00:00:00"/>
    <n v="7"/>
    <s v=""/>
    <n v="9305"/>
    <n v="437.2"/>
    <n v="263.33"/>
    <n v="173.87"/>
    <n v="2450285.65"/>
    <n v="1617860.35"/>
    <n v="-832425.3"/>
    <n v="-0.33972581931416901"/>
  </r>
  <r>
    <s v="Europe"/>
    <s v="GERMANY"/>
    <s v="Meat"/>
    <s v="Offline"/>
    <x v="3"/>
    <d v="2017-02-05T00:00:00"/>
    <s v="Feb"/>
    <n v="2017"/>
    <n v="692757356"/>
    <d v="2017-12-05T00:00:00"/>
    <n v="3"/>
    <n v="303"/>
    <n v="1151"/>
    <n v="421.89"/>
    <n v="364.69"/>
    <n v="57.2"/>
    <n v="419758.19"/>
    <n v="65837.2"/>
    <n v="-353920.99"/>
    <n v="-0.84315445995228799"/>
  </r>
  <r>
    <s v="Europe"/>
    <s v="LIECHTENSTEIN"/>
    <s v="Baby Food"/>
    <s v="Offline"/>
    <x v="2"/>
    <d v="2012-12-10T00:00:00"/>
    <s v="Dec"/>
    <n v="2012"/>
    <n v="651895511"/>
    <d v="2012-01-11T00:00:00"/>
    <n v="4"/>
    <s v=""/>
    <n v="9223"/>
    <n v="255.28"/>
    <n v="159.41999999999999"/>
    <n v="95.86"/>
    <n v="1470330.66"/>
    <n v="884116.78"/>
    <n v="-586213.88"/>
    <n v="-0.39869527035503699"/>
  </r>
  <r>
    <s v="Europe"/>
    <s v="LITHUANIA"/>
    <s v="Clothes"/>
    <s v="Offline"/>
    <x v="1"/>
    <d v="2016-06-26T00:00:00"/>
    <s v="Jun"/>
    <n v="2016"/>
    <n v="156158483"/>
    <d v="2016-05-08T00:00:00"/>
    <n v="1"/>
    <s v=""/>
    <n v="9620"/>
    <n v="109.28"/>
    <n v="35.840000000000003"/>
    <n v="73.44"/>
    <n v="344780.79999999999"/>
    <n v="706492.8"/>
    <n v="361712"/>
    <n v="1.0491071428571399"/>
  </r>
  <r>
    <s v="Asia"/>
    <s v="JAPAN"/>
    <s v="Office Supplies"/>
    <s v="Offline"/>
    <x v="2"/>
    <d v="2015-06-08T00:00:00"/>
    <s v="Jun"/>
    <n v="2015"/>
    <n v="636845099"/>
    <d v="2015-08-13T00:00:00"/>
    <n v="5"/>
    <n v="66"/>
    <n v="5472"/>
    <n v="651.21"/>
    <n v="524.96"/>
    <n v="126.25"/>
    <n v="2872581.12"/>
    <n v="690840"/>
    <n v="-2181741.12"/>
    <n v="-0.75950548613227697"/>
  </r>
  <r>
    <s v="Sub-Saharan Africa"/>
    <s v="SIERRA LEONE"/>
    <s v="Cosmetics"/>
    <s v="Offline"/>
    <x v="3"/>
    <d v="2013-06-23T00:00:00"/>
    <s v="Jun"/>
    <n v="2013"/>
    <n v="445566689"/>
    <d v="2013-07-15T00:00:00"/>
    <n v="2"/>
    <n v="22"/>
    <n v="1940"/>
    <n v="437.2"/>
    <n v="263.33"/>
    <n v="173.87"/>
    <n v="510860.2"/>
    <n v="337307.8"/>
    <n v="-173552.4"/>
    <n v="-0.33972581931416901"/>
  </r>
  <r>
    <s v="Sub-Saharan Africa"/>
    <s v="NIGERIA"/>
    <s v="Vegetables"/>
    <s v="Offline"/>
    <x v="3"/>
    <d v="2010-07-10T00:00:00"/>
    <s v="Jul"/>
    <n v="2010"/>
    <n v="704247081"/>
    <d v="2010-10-29T00:00:00"/>
    <n v="6"/>
    <n v="111"/>
    <n v="1216"/>
    <n v="154.06"/>
    <n v="90.93"/>
    <n v="63.13"/>
    <n v="110570.88"/>
    <n v="76766.080000000002"/>
    <n v="-33804.800000000003"/>
    <n v="-0.30572968217309998"/>
  </r>
  <r>
    <s v="Sub-Saharan Africa"/>
    <s v="MADAGASCAR"/>
    <s v="Beverages"/>
    <s v="Online"/>
    <x v="2"/>
    <d v="2016-09-27T00:00:00"/>
    <s v="Sep"/>
    <n v="2016"/>
    <n v="355122601"/>
    <d v="2016-05-10T00:00:00"/>
    <n v="3"/>
    <s v=""/>
    <n v="7524"/>
    <n v="47.45"/>
    <n v="31.79"/>
    <n v="15.66"/>
    <n v="239187.96"/>
    <n v="117825.84"/>
    <n v="-121362.12"/>
    <n v="-0.50739226171752105"/>
  </r>
  <r>
    <s v="Australia/Oceania"/>
    <s v="PAPUA NEW GUINEA"/>
    <s v="Cereal"/>
    <s v="Online"/>
    <x v="0"/>
    <d v="2015-03-29T00:00:00"/>
    <s v="Mar"/>
    <n v="2015"/>
    <n v="210742080"/>
    <d v="2015-04-19T00:00:00"/>
    <n v="1"/>
    <n v="21"/>
    <n v="2119"/>
    <n v="205.7"/>
    <n v="117.11"/>
    <n v="88.59"/>
    <n v="248156.09"/>
    <n v="187722.21"/>
    <n v="-60433.88"/>
    <n v="-0.24353172231235601"/>
  </r>
  <r>
    <s v="Europe"/>
    <s v="SERBIA"/>
    <s v="Snacks"/>
    <s v="Offline"/>
    <x v="1"/>
    <d v="2013-11-18T00:00:00"/>
    <s v="Nov"/>
    <n v="2013"/>
    <n v="703966844"/>
    <d v="2013-11-30T00:00:00"/>
    <n v="7"/>
    <n v="12"/>
    <n v="8288"/>
    <n v="152.58000000000001"/>
    <n v="97.44"/>
    <n v="55.14"/>
    <n v="807582.71999999997"/>
    <n v="457000.32"/>
    <n v="-350582.4"/>
    <n v="-0.43411330049261099"/>
  </r>
  <r>
    <s v="Sub-Saharan Africa"/>
    <s v="SENEGAL"/>
    <s v="Cosmetics"/>
    <s v="Online"/>
    <x v="1"/>
    <d v="2017-07-26T00:00:00"/>
    <s v="Jul"/>
    <n v="2017"/>
    <n v="537970721"/>
    <d v="2017-08-18T00:00:00"/>
    <n v="6"/>
    <n v="23"/>
    <n v="6346"/>
    <n v="437.2"/>
    <n v="263.33"/>
    <n v="173.87"/>
    <n v="1671092.18"/>
    <n v="1103379.02"/>
    <n v="-567713.16"/>
    <n v="-0.33972581931416901"/>
  </r>
  <r>
    <s v="Europe"/>
    <s v="SLOVENIA"/>
    <s v="Household"/>
    <s v="Offline"/>
    <x v="2"/>
    <d v="2017-11-02T00:00:00"/>
    <s v="Nov"/>
    <n v="2017"/>
    <n v="736240041"/>
    <d v="2017-02-20T00:00:00"/>
    <n v="2"/>
    <s v=""/>
    <n v="8644"/>
    <n v="668.27"/>
    <n v="502.54"/>
    <n v="165.73"/>
    <n v="4343955.76"/>
    <n v="1432570.12"/>
    <n v="-2911385.64"/>
    <n v="-0.67021530624427905"/>
  </r>
  <r>
    <s v="Middle East/North Africa"/>
    <s v="IRAQ"/>
    <s v="Office Supplies"/>
    <s v="Online"/>
    <x v="3"/>
    <d v="2015-09-10T00:00:00"/>
    <s v="Sep"/>
    <n v="2015"/>
    <n v="592573630"/>
    <d v="2015-10-21T00:00:00"/>
    <n v="4"/>
    <n v="41"/>
    <n v="4560"/>
    <n v="651.21"/>
    <n v="524.96"/>
    <n v="126.25"/>
    <n v="2393817.6"/>
    <n v="575700"/>
    <n v="-1818117.6"/>
    <n v="-0.75950548613227697"/>
  </r>
  <r>
    <s v="Central America"/>
    <s v="HAITI"/>
    <s v="Snacks"/>
    <s v="Online"/>
    <x v="2"/>
    <d v="2010-07-04T00:00:00"/>
    <s v="Jul"/>
    <n v="2010"/>
    <n v="821082818"/>
    <d v="2010-05-15T00:00:00"/>
    <n v="7"/>
    <s v=""/>
    <n v="5507"/>
    <n v="152.58000000000001"/>
    <n v="97.44"/>
    <n v="55.14"/>
    <n v="536602.07999999996"/>
    <n v="303655.98"/>
    <n v="-232946.1"/>
    <n v="-0.43411330049261099"/>
  </r>
  <r>
    <s v="Sub-Saharan Africa"/>
    <s v="SIERRA LEONE"/>
    <s v="Household"/>
    <s v="Offline"/>
    <x v="2"/>
    <d v="2017-01-05T00:00:00"/>
    <s v="Jan"/>
    <n v="2017"/>
    <n v="406191432"/>
    <d v="2017-01-06T00:00:00"/>
    <n v="6"/>
    <n v="1"/>
    <n v="9926"/>
    <n v="668.27"/>
    <n v="502.54"/>
    <n v="165.73"/>
    <n v="4988212.04"/>
    <n v="1645035.98"/>
    <n v="-3343176.06"/>
    <n v="-0.67021530624427905"/>
  </r>
  <r>
    <s v="Sub-Saharan Africa"/>
    <s v="UGANDA"/>
    <s v="Office Supplies"/>
    <s v="Online"/>
    <x v="3"/>
    <d v="2016-11-25T00:00:00"/>
    <s v="Nov"/>
    <n v="2016"/>
    <n v="652635800"/>
    <d v="2017-01-14T00:00:00"/>
    <n v="7"/>
    <n v="50"/>
    <n v="8291"/>
    <n v="651.21"/>
    <n v="524.96"/>
    <n v="126.25"/>
    <n v="4352443.3600000003"/>
    <n v="1046738.75"/>
    <n v="-3305704.61"/>
    <n v="-0.75950548613227697"/>
  </r>
  <r>
    <s v="Asia"/>
    <s v="MYANMAR"/>
    <s v="Meat"/>
    <s v="Offline"/>
    <x v="3"/>
    <d v="2016-06-24T00:00:00"/>
    <s v="Jun"/>
    <n v="2016"/>
    <n v="235464751"/>
    <d v="2016-02-08T00:00:00"/>
    <n v="2"/>
    <s v=""/>
    <n v="8107"/>
    <n v="421.89"/>
    <n v="364.69"/>
    <n v="57.2"/>
    <n v="2956541.83"/>
    <n v="463720.4"/>
    <n v="-2492821.4300000002"/>
    <n v="-0.84315445995228799"/>
  </r>
  <r>
    <s v="Sub-Saharan Africa"/>
    <s v="ANGOLA"/>
    <s v="Fruits"/>
    <s v="Offline"/>
    <x v="0"/>
    <d v="2017-01-23T00:00:00"/>
    <s v="Jan"/>
    <n v="2017"/>
    <n v="150039613"/>
    <d v="2017-01-30T00:00:00"/>
    <n v="2"/>
    <n v="7"/>
    <n v="8910"/>
    <n v="9.33"/>
    <n v="6.92"/>
    <n v="2.41"/>
    <n v="61657.2"/>
    <n v="21473.1"/>
    <n v="-40184.1"/>
    <n v="-0.65173410404624299"/>
  </r>
  <r>
    <s v="Middle East/North Africa"/>
    <s v="YEMEN"/>
    <s v="Cosmetics"/>
    <s v="Offline"/>
    <x v="0"/>
    <d v="2016-01-12T00:00:00"/>
    <s v="Jan"/>
    <n v="2016"/>
    <n v="562034213"/>
    <d v="2016-04-12T00:00:00"/>
    <n v="3"/>
    <n v="91"/>
    <n v="7268"/>
    <n v="437.2"/>
    <n v="263.33"/>
    <n v="173.87"/>
    <n v="1913882.44"/>
    <n v="1263687.1599999999"/>
    <n v="-650195.28"/>
    <n v="-0.33972581931416901"/>
  </r>
  <r>
    <s v="Europe"/>
    <s v="MONTENEGRO"/>
    <s v="Cosmetics"/>
    <s v="Online"/>
    <x v="1"/>
    <d v="2015-05-22T00:00:00"/>
    <s v="May"/>
    <n v="2015"/>
    <n v="357434880"/>
    <d v="2015-06-29T00:00:00"/>
    <n v="2"/>
    <n v="38"/>
    <n v="1779"/>
    <n v="437.2"/>
    <n v="263.33"/>
    <n v="173.87"/>
    <n v="468464.07"/>
    <n v="309314.73"/>
    <n v="-159149.34"/>
    <n v="-0.33972581931416901"/>
  </r>
  <r>
    <s v="Asia"/>
    <s v="MYANMAR"/>
    <s v="Household"/>
    <s v="Offline"/>
    <x v="3"/>
    <d v="2016-08-29T00:00:00"/>
    <s v="Aug"/>
    <n v="2016"/>
    <n v="292540442"/>
    <d v="2016-07-09T00:00:00"/>
    <n v="7"/>
    <s v=""/>
    <n v="8073"/>
    <n v="668.27"/>
    <n v="502.54"/>
    <n v="165.73"/>
    <n v="4057005.42"/>
    <n v="1337938.29"/>
    <n v="-2719067.13"/>
    <n v="-0.67021530624427905"/>
  </r>
  <r>
    <s v="Asia"/>
    <s v="INDONESIA"/>
    <s v="Meat"/>
    <s v="Online"/>
    <x v="3"/>
    <d v="2010-05-11T00:00:00"/>
    <s v="May"/>
    <n v="2010"/>
    <n v="743962228"/>
    <d v="2010-04-12T00:00:00"/>
    <n v="2"/>
    <s v=""/>
    <n v="3811"/>
    <n v="421.89"/>
    <n v="364.69"/>
    <n v="57.2"/>
    <n v="1389833.59"/>
    <n v="217989.2"/>
    <n v="-1171844.3899999999"/>
    <n v="-0.84315445995228799"/>
  </r>
  <r>
    <s v="Europe"/>
    <s v="RUSSIA"/>
    <s v="Clothes"/>
    <s v="Offline"/>
    <x v="3"/>
    <d v="2015-08-15T00:00:00"/>
    <s v="Aug"/>
    <n v="2015"/>
    <n v="358624064"/>
    <d v="2015-03-10T00:00:00"/>
    <n v="3"/>
    <s v=""/>
    <n v="3685"/>
    <n v="109.28"/>
    <n v="35.840000000000003"/>
    <n v="73.44"/>
    <n v="132070.39999999999"/>
    <n v="270626.40000000002"/>
    <n v="138556"/>
    <n v="1.0491071428571399"/>
  </r>
  <r>
    <s v="Europe"/>
    <s v="SPAIN"/>
    <s v="Vegetables"/>
    <s v="Online"/>
    <x v="0"/>
    <d v="2011-12-11T00:00:00"/>
    <s v="Dec"/>
    <n v="2011"/>
    <n v="103762280"/>
    <d v="2011-12-14T00:00:00"/>
    <n v="4"/>
    <n v="3"/>
    <n v="4419"/>
    <n v="154.06"/>
    <n v="90.93"/>
    <n v="63.13"/>
    <n v="401819.67"/>
    <n v="278971.46999999997"/>
    <n v="-122848.2"/>
    <n v="-0.30572968217309998"/>
  </r>
  <r>
    <s v="Central America"/>
    <s v="EL SALVADOR"/>
    <s v="Cereal"/>
    <s v="Online"/>
    <x v="3"/>
    <d v="2015-08-08T00:00:00"/>
    <s v="Aug"/>
    <n v="2015"/>
    <n v="116925704"/>
    <d v="2015-08-09T00:00:00"/>
    <n v="1"/>
    <n v="1"/>
    <n v="9769"/>
    <n v="205.7"/>
    <n v="117.11"/>
    <n v="88.59"/>
    <n v="1144047.5900000001"/>
    <n v="865435.71"/>
    <n v="-278611.88"/>
    <n v="-0.24353172231235601"/>
  </r>
  <r>
    <s v="Asia"/>
    <s v="UZBEKISTAN"/>
    <s v="Household"/>
    <s v="Online"/>
    <x v="1"/>
    <d v="2013-08-16T00:00:00"/>
    <s v="Aug"/>
    <n v="2013"/>
    <n v="155975663"/>
    <d v="2013-08-26T00:00:00"/>
    <n v="2"/>
    <n v="10"/>
    <n v="5520"/>
    <n v="668.27"/>
    <n v="502.54"/>
    <n v="165.73"/>
    <n v="2774020.8"/>
    <n v="914829.6"/>
    <n v="-1859191.2"/>
    <n v="-0.67021530624427905"/>
  </r>
  <r>
    <s v="Sub-Saharan Africa"/>
    <s v="SUDAN"/>
    <s v="Clothes"/>
    <s v="Online"/>
    <x v="0"/>
    <d v="2012-09-22T00:00:00"/>
    <s v="Sep"/>
    <n v="2012"/>
    <n v="949085986"/>
    <d v="2012-10-16T00:00:00"/>
    <n v="3"/>
    <n v="24"/>
    <n v="4489"/>
    <n v="109.28"/>
    <n v="35.840000000000003"/>
    <n v="73.44"/>
    <n v="160885.76000000001"/>
    <n v="329672.15999999997"/>
    <n v="168786.4"/>
    <n v="1.0491071428571399"/>
  </r>
  <r>
    <s v="Europe"/>
    <s v="SLOVENIA"/>
    <s v="Baby Food"/>
    <s v="Offline"/>
    <x v="0"/>
    <d v="2013-12-03T00:00:00"/>
    <s v="Dec"/>
    <n v="2013"/>
    <n v="144743001"/>
    <d v="2013-04-21T00:00:00"/>
    <n v="1"/>
    <s v=""/>
    <n v="1525"/>
    <n v="255.28"/>
    <n v="159.41999999999999"/>
    <n v="95.86"/>
    <n v="243115.5"/>
    <n v="146186.5"/>
    <n v="-96928.999999999898"/>
    <n v="-0.39869527035503699"/>
  </r>
  <r>
    <s v="Asia"/>
    <s v="BRUNEI"/>
    <s v="Baby Food"/>
    <s v="Online"/>
    <x v="0"/>
    <d v="2012-03-08T00:00:00"/>
    <s v="Mar"/>
    <n v="2012"/>
    <n v="861745536"/>
    <d v="2012-08-14T00:00:00"/>
    <n v="3"/>
    <n v="159"/>
    <n v="8509"/>
    <n v="255.28"/>
    <n v="159.41999999999999"/>
    <n v="95.86"/>
    <n v="1356504.78"/>
    <n v="815672.74"/>
    <n v="-540832.04"/>
    <n v="-0.39869527035503699"/>
  </r>
  <r>
    <s v="Europe"/>
    <s v="ICELAND"/>
    <s v="Beverages"/>
    <s v="Online"/>
    <x v="2"/>
    <d v="2017-11-02T00:00:00"/>
    <s v="Nov"/>
    <n v="2017"/>
    <n v="439204919"/>
    <d v="2017-02-19T00:00:00"/>
    <n v="1"/>
    <s v=""/>
    <n v="9350"/>
    <n v="47.45"/>
    <n v="31.79"/>
    <n v="15.66"/>
    <n v="297236.5"/>
    <n v="146421"/>
    <n v="-150815.5"/>
    <n v="-0.50739226171752105"/>
  </r>
  <r>
    <s v="Sub-Saharan Africa"/>
    <s v="ZAMBIA"/>
    <s v="Office Supplies"/>
    <s v="Offline"/>
    <x v="2"/>
    <d v="2015-06-02T00:00:00"/>
    <s v="Jun"/>
    <n v="2015"/>
    <n v="786544978"/>
    <d v="2015-03-15T00:00:00"/>
    <n v="1"/>
    <s v=""/>
    <n v="4993"/>
    <n v="651.21"/>
    <n v="524.96"/>
    <n v="126.25"/>
    <n v="2621125.2799999998"/>
    <n v="630366.25"/>
    <n v="-1990759.03"/>
    <n v="-0.75950548613227697"/>
  </r>
  <r>
    <s v="Sub-Saharan Africa"/>
    <s v="NAMIBIA"/>
    <s v="Meat"/>
    <s v="Online"/>
    <x v="1"/>
    <d v="2011-04-02T00:00:00"/>
    <s v="Apr"/>
    <n v="2011"/>
    <n v="733502042"/>
    <d v="2011-02-22T00:00:00"/>
    <n v="3"/>
    <s v=""/>
    <n v="8409"/>
    <n v="421.89"/>
    <n v="364.69"/>
    <n v="57.2"/>
    <n v="3066678.21"/>
    <n v="480994.8"/>
    <n v="-2585683.41"/>
    <n v="-0.84315445995228799"/>
  </r>
  <r>
    <s v="Sub-Saharan Africa"/>
    <s v="ETHIOPIA"/>
    <s v="Personal Care"/>
    <s v="Online"/>
    <x v="1"/>
    <d v="2014-06-29T00:00:00"/>
    <s v="Jun"/>
    <n v="2014"/>
    <n v="980124938"/>
    <d v="2014-07-07T00:00:00"/>
    <n v="2"/>
    <n v="8"/>
    <n v="9605"/>
    <n v="81.73"/>
    <n v="56.67"/>
    <n v="25.06"/>
    <n v="544315.35"/>
    <n v="240701.3"/>
    <n v="-303614.05"/>
    <n v="-0.55779071819304704"/>
  </r>
  <r>
    <s v="Middle East/North Africa"/>
    <s v="AZERBAIJAN"/>
    <s v="Personal Care"/>
    <s v="Online"/>
    <x v="0"/>
    <d v="2013-12-01T00:00:00"/>
    <s v="Dec"/>
    <n v="2013"/>
    <n v="946774995"/>
    <d v="2013-02-13T00:00:00"/>
    <n v="4"/>
    <s v=""/>
    <n v="615"/>
    <n v="81.73"/>
    <n v="56.67"/>
    <n v="25.06"/>
    <n v="34852.050000000003"/>
    <n v="15411.9"/>
    <n v="-19440.150000000001"/>
    <n v="-0.55779071819304704"/>
  </r>
  <r>
    <s v="Australia/Oceania"/>
    <s v="NAURU"/>
    <s v="Clothes"/>
    <s v="Offline"/>
    <x v="3"/>
    <d v="2014-06-17T00:00:00"/>
    <s v="Jun"/>
    <n v="2014"/>
    <n v="124126040"/>
    <d v="2014-02-08T00:00:00"/>
    <n v="7"/>
    <s v=""/>
    <n v="509"/>
    <n v="109.28"/>
    <n v="35.840000000000003"/>
    <n v="73.44"/>
    <n v="18242.560000000001"/>
    <n v="37380.959999999999"/>
    <n v="19138.400000000001"/>
    <n v="1.0491071428571399"/>
  </r>
  <r>
    <s v="Sub-Saharan Africa"/>
    <s v="ZAMBIA"/>
    <s v="Beverages"/>
    <s v="Online"/>
    <x v="3"/>
    <d v="2012-05-06T00:00:00"/>
    <s v="May"/>
    <n v="2012"/>
    <n v="323164403"/>
    <d v="2012-06-30T00:00:00"/>
    <n v="7"/>
    <n v="55"/>
    <n v="383"/>
    <n v="47.45"/>
    <n v="31.79"/>
    <n v="15.66"/>
    <n v="12175.57"/>
    <n v="5997.78"/>
    <n v="-6177.79"/>
    <n v="-0.50739226171752105"/>
  </r>
  <r>
    <s v="Middle East/North Africa"/>
    <s v="LEBANON"/>
    <s v="Cereal"/>
    <s v="Online"/>
    <x v="2"/>
    <d v="2013-08-01T00:00:00"/>
    <s v="Aug"/>
    <n v="2013"/>
    <n v="725188910"/>
    <d v="2013-08-02T00:00:00"/>
    <n v="6"/>
    <n v="1"/>
    <n v="8369"/>
    <n v="205.7"/>
    <n v="117.11"/>
    <n v="88.59"/>
    <n v="980093.59"/>
    <n v="741409.71"/>
    <n v="-238683.88"/>
    <n v="-0.24353172231235601"/>
  </r>
  <r>
    <s v="Sub-Saharan Africa"/>
    <s v="SWAZILAND"/>
    <s v="Beverages"/>
    <s v="Online"/>
    <x v="0"/>
    <d v="2015-10-26T00:00:00"/>
    <s v="Oct"/>
    <n v="2015"/>
    <n v="131810891"/>
    <d v="2015-03-12T00:00:00"/>
    <n v="5"/>
    <s v=""/>
    <n v="4627"/>
    <n v="47.45"/>
    <n v="31.79"/>
    <n v="15.66"/>
    <n v="147092.32999999999"/>
    <n v="72458.820000000007"/>
    <n v="-74633.509999999995"/>
    <n v="-0.50739226171752105"/>
  </r>
  <r>
    <s v="Europe"/>
    <s v="MALTA"/>
    <s v="Fruits"/>
    <s v="Offline"/>
    <x v="1"/>
    <d v="2010-03-02T00:00:00"/>
    <s v="Mar"/>
    <n v="2010"/>
    <n v="114954173"/>
    <d v="2010-11-02T00:00:00"/>
    <n v="3"/>
    <n v="245"/>
    <n v="6349"/>
    <n v="9.33"/>
    <n v="6.92"/>
    <n v="2.41"/>
    <n v="43935.08"/>
    <n v="15301.09"/>
    <n v="-28633.99"/>
    <n v="-0.65173410404624299"/>
  </r>
  <r>
    <s v="Middle East/North Africa"/>
    <s v="AFGHANISTAN"/>
    <s v="Personal Care"/>
    <s v="Online"/>
    <x v="1"/>
    <d v="2016-06-26T00:00:00"/>
    <s v="Jun"/>
    <n v="2016"/>
    <n v="966855084"/>
    <d v="2016-07-16T00:00:00"/>
    <n v="7"/>
    <n v="20"/>
    <n v="2760"/>
    <n v="81.73"/>
    <n v="56.67"/>
    <n v="25.06"/>
    <n v="156409.20000000001"/>
    <n v="69165.600000000006"/>
    <n v="-87243.6"/>
    <n v="-0.55779071819304704"/>
  </r>
  <r>
    <s v="Sub-Saharan Africa"/>
    <s v="LIBERIA"/>
    <s v="Clothes"/>
    <s v="Offline"/>
    <x v="2"/>
    <d v="2015-01-17T00:00:00"/>
    <s v="Jan"/>
    <n v="2015"/>
    <n v="350062453"/>
    <d v="2015-02-22T00:00:00"/>
    <n v="1"/>
    <n v="36"/>
    <n v="114"/>
    <n v="109.28"/>
    <n v="35.840000000000003"/>
    <n v="73.44"/>
    <n v="4085.76"/>
    <n v="8372.16"/>
    <n v="4286.3999999999996"/>
    <n v="1.0491071428571399"/>
  </r>
  <r>
    <s v="Australia/Oceania"/>
    <s v="SOLOMON ISLANDS"/>
    <s v="Baby Food"/>
    <s v="Online"/>
    <x v="2"/>
    <d v="2017-08-03T00:00:00"/>
    <s v="Aug"/>
    <n v="2017"/>
    <n v="947437608"/>
    <d v="2017-12-04T00:00:00"/>
    <n v="2"/>
    <n v="123"/>
    <n v="6697"/>
    <n v="255.28"/>
    <n v="159.41999999999999"/>
    <n v="95.86"/>
    <n v="1067635.74"/>
    <n v="641974.42000000004"/>
    <n v="-425661.32"/>
    <n v="-0.39869527035503699"/>
  </r>
  <r>
    <s v="Sub-Saharan Africa"/>
    <s v="COTE D'IVOIRE"/>
    <s v="Beverages"/>
    <s v="Online"/>
    <x v="1"/>
    <d v="2016-08-06T00:00:00"/>
    <s v="Aug"/>
    <n v="2016"/>
    <n v="112154376"/>
    <d v="2016-11-07T00:00:00"/>
    <n v="2"/>
    <n v="93"/>
    <n v="7827"/>
    <n v="47.45"/>
    <n v="31.79"/>
    <n v="15.66"/>
    <n v="248820.33"/>
    <n v="122570.82"/>
    <n v="-126249.51"/>
    <n v="-0.50739226171752105"/>
  </r>
  <r>
    <s v="Australia/Oceania"/>
    <s v="KIRIBATI"/>
    <s v="Household"/>
    <s v="Offline"/>
    <x v="0"/>
    <d v="2014-12-25T00:00:00"/>
    <s v="Dec"/>
    <n v="2014"/>
    <n v="217699086"/>
    <d v="2015-02-01T00:00:00"/>
    <n v="1"/>
    <n v="38"/>
    <n v="852"/>
    <n v="668.27"/>
    <n v="502.54"/>
    <n v="165.73"/>
    <n v="428164.08"/>
    <n v="141201.96"/>
    <n v="-286962.12"/>
    <n v="-0.67021530624427905"/>
  </r>
  <r>
    <s v="Sub-Saharan Africa"/>
    <s v="ZAMBIA"/>
    <s v="Clothes"/>
    <s v="Offline"/>
    <x v="1"/>
    <d v="2012-11-04T00:00:00"/>
    <s v="Nov"/>
    <n v="2012"/>
    <n v="107870566"/>
    <d v="2012-12-05T00:00:00"/>
    <n v="4"/>
    <n v="31"/>
    <n v="153"/>
    <n v="109.28"/>
    <n v="35.840000000000003"/>
    <n v="73.44"/>
    <n v="5483.52"/>
    <n v="11236.32"/>
    <n v="5752.8"/>
    <n v="1.0491071428571399"/>
  </r>
  <r>
    <s v="Sub-Saharan Africa"/>
    <s v="NAMIBIA"/>
    <s v="Cereal"/>
    <s v="Online"/>
    <x v="1"/>
    <d v="2016-02-06T00:00:00"/>
    <s v="Feb"/>
    <n v="2016"/>
    <n v="946780145"/>
    <d v="2016-02-07T00:00:00"/>
    <n v="1"/>
    <n v="1"/>
    <n v="2139"/>
    <n v="205.7"/>
    <n v="117.11"/>
    <n v="88.59"/>
    <n v="250498.29"/>
    <n v="189494.01"/>
    <n v="-61004.28"/>
    <n v="-0.24353172231235601"/>
  </r>
  <r>
    <s v="Middle East/North Africa"/>
    <s v="YEMEN"/>
    <s v="Cereal"/>
    <s v="Online"/>
    <x v="3"/>
    <d v="2010-01-22T00:00:00"/>
    <s v="Jan"/>
    <n v="2010"/>
    <n v="368851649"/>
    <d v="2010-02-17T00:00:00"/>
    <n v="4"/>
    <n v="26"/>
    <n v="255"/>
    <n v="205.7"/>
    <n v="117.11"/>
    <n v="88.59"/>
    <n v="29863.05"/>
    <n v="22590.45"/>
    <n v="-7272.6"/>
    <n v="-0.24353172231235601"/>
  </r>
  <r>
    <s v="Sub-Saharan Africa"/>
    <s v="CAPE VERDE"/>
    <s v="Office Supplies"/>
    <s v="Online"/>
    <x v="2"/>
    <d v="2014-10-13T00:00:00"/>
    <s v="Oct"/>
    <n v="2014"/>
    <n v="128821408"/>
    <d v="2014-10-13T00:00:00"/>
    <n v="2"/>
    <n v="0"/>
    <n v="9972"/>
    <n v="651.21"/>
    <n v="524.96"/>
    <n v="126.25"/>
    <n v="5234901.12"/>
    <n v="1258965"/>
    <n v="-3975936.12"/>
    <n v="-0.75950548613227697"/>
  </r>
  <r>
    <s v="Australia/Oceania"/>
    <s v="SAMOA"/>
    <s v="Vegetables"/>
    <s v="Offline"/>
    <x v="2"/>
    <d v="2011-02-08T00:00:00"/>
    <s v="Feb"/>
    <n v="2011"/>
    <n v="251738250"/>
    <d v="2011-08-26T00:00:00"/>
    <n v="6"/>
    <n v="199"/>
    <n v="3797"/>
    <n v="154.06"/>
    <n v="90.93"/>
    <n v="63.13"/>
    <n v="345261.21"/>
    <n v="239704.61"/>
    <n v="-105556.6"/>
    <n v="-0.30572968217309998"/>
  </r>
  <r>
    <s v="Sub-Saharan Africa"/>
    <s v="RWANDA"/>
    <s v="Meat"/>
    <s v="Online"/>
    <x v="0"/>
    <d v="2012-10-26T00:00:00"/>
    <s v="Oct"/>
    <n v="2012"/>
    <n v="382963502"/>
    <d v="2012-11-27T00:00:00"/>
    <n v="3"/>
    <n v="32"/>
    <n v="6265"/>
    <n v="421.89"/>
    <n v="364.69"/>
    <n v="57.2"/>
    <n v="2284782.85"/>
    <n v="358358"/>
    <n v="-1926424.85"/>
    <n v="-0.84315445995228799"/>
  </r>
  <r>
    <s v="Europe"/>
    <s v="NORWAY"/>
    <s v="Beverages"/>
    <s v="Offline"/>
    <x v="2"/>
    <d v="2012-12-22T00:00:00"/>
    <s v="Dec"/>
    <n v="2012"/>
    <n v="238170993"/>
    <d v="2013-07-02T00:00:00"/>
    <n v="3"/>
    <n v="192"/>
    <n v="8944"/>
    <n v="47.45"/>
    <n v="31.79"/>
    <n v="15.66"/>
    <n v="284329.76"/>
    <n v="140063.04000000001"/>
    <n v="-144266.72"/>
    <n v="-0.50739226171752105"/>
  </r>
  <r>
    <s v="Sub-Saharan Africa"/>
    <s v="MOZAMBIQUE"/>
    <s v="Baby Food"/>
    <s v="Offline"/>
    <x v="0"/>
    <d v="2015-06-03T00:00:00"/>
    <s v="Jun"/>
    <n v="2015"/>
    <n v="953347051"/>
    <d v="2015-08-03T00:00:00"/>
    <n v="2"/>
    <n v="61"/>
    <n v="5433"/>
    <n v="255.28"/>
    <n v="159.41999999999999"/>
    <n v="95.86"/>
    <n v="866128.86"/>
    <n v="520807.38"/>
    <n v="-345321.48"/>
    <n v="-0.39869527035503699"/>
  </r>
  <r>
    <s v="Europe"/>
    <s v="ITALY"/>
    <s v="Clothes"/>
    <s v="Online"/>
    <x v="0"/>
    <d v="2012-02-04T00:00:00"/>
    <s v="Feb"/>
    <n v="2012"/>
    <n v="134790503"/>
    <d v="2012-04-26T00:00:00"/>
    <n v="5"/>
    <n v="82"/>
    <n v="6360"/>
    <n v="109.28"/>
    <n v="35.840000000000003"/>
    <n v="73.44"/>
    <n v="227942.39999999999"/>
    <n v="467078.40000000002"/>
    <n v="239136"/>
    <n v="1.0491071428571399"/>
  </r>
  <r>
    <s v="Europe"/>
    <s v="MONTENEGRO"/>
    <s v="Vegetables"/>
    <s v="Online"/>
    <x v="3"/>
    <d v="2013-03-30T00:00:00"/>
    <s v="Mar"/>
    <n v="2013"/>
    <n v="409112679"/>
    <d v="2013-05-18T00:00:00"/>
    <n v="7"/>
    <n v="49"/>
    <n v="4388"/>
    <n v="154.06"/>
    <n v="90.93"/>
    <n v="63.13"/>
    <n v="399000.84"/>
    <n v="277014.44"/>
    <n v="-121986.4"/>
    <n v="-0.30572968217309998"/>
  </r>
  <r>
    <s v="Sub-Saharan Africa"/>
    <s v="CAMEROON"/>
    <s v="Personal Care"/>
    <s v="Offline"/>
    <x v="2"/>
    <d v="2016-11-24T00:00:00"/>
    <s v="Nov"/>
    <n v="2016"/>
    <n v="873237407"/>
    <d v="2016-11-25T00:00:00"/>
    <n v="6"/>
    <n v="1"/>
    <n v="9209"/>
    <n v="81.73"/>
    <n v="56.67"/>
    <n v="25.06"/>
    <n v="521874.03"/>
    <n v="230777.54"/>
    <n v="-291096.49"/>
    <n v="-0.55779071819304704"/>
  </r>
  <r>
    <s v="Sub-Saharan Africa"/>
    <s v="DJIBOUTI"/>
    <s v="Household"/>
    <s v="Offline"/>
    <x v="1"/>
    <d v="2015-06-15T00:00:00"/>
    <s v="Jun"/>
    <n v="2015"/>
    <n v="244401013"/>
    <d v="2015-07-07T00:00:00"/>
    <n v="3"/>
    <n v="22"/>
    <n v="2546"/>
    <n v="668.27"/>
    <n v="502.54"/>
    <n v="165.73"/>
    <n v="1279466.8400000001"/>
    <n v="421948.58"/>
    <n v="-857518.26"/>
    <n v="-0.67021530624427905"/>
  </r>
  <r>
    <s v="North America"/>
    <s v="UNITED STATES OF AMERICA"/>
    <s v="Cereal"/>
    <s v="Online"/>
    <x v="1"/>
    <d v="2013-07-28T00:00:00"/>
    <s v="Jul"/>
    <n v="2013"/>
    <n v="910152328"/>
    <d v="2013-03-09T00:00:00"/>
    <n v="7"/>
    <s v=""/>
    <n v="3154"/>
    <n v="205.7"/>
    <n v="117.11"/>
    <n v="88.59"/>
    <n v="369364.94"/>
    <n v="279412.86"/>
    <n v="-89952.08"/>
    <n v="-0.24353172231235601"/>
  </r>
  <r>
    <s v="Asia"/>
    <s v="BRUNEI"/>
    <s v="Beverages"/>
    <s v="Online"/>
    <x v="3"/>
    <d v="2016-12-25T00:00:00"/>
    <s v="Dec"/>
    <n v="2016"/>
    <n v="378352677"/>
    <d v="2017-01-30T00:00:00"/>
    <n v="2"/>
    <n v="36"/>
    <n v="1820"/>
    <n v="47.45"/>
    <n v="31.79"/>
    <n v="15.66"/>
    <n v="57857.8"/>
    <n v="28501.200000000001"/>
    <n v="-29356.6"/>
    <n v="-0.50739226171752105"/>
  </r>
  <r>
    <s v="Europe"/>
    <s v="ITALY"/>
    <s v="Meat"/>
    <s v="Offline"/>
    <x v="3"/>
    <d v="2013-07-19T00:00:00"/>
    <s v="Jul"/>
    <n v="2013"/>
    <n v="727175891"/>
    <d v="2013-07-09T00:00:00"/>
    <n v="3"/>
    <s v=""/>
    <n v="6360"/>
    <n v="421.89"/>
    <n v="364.69"/>
    <n v="57.2"/>
    <n v="2319428.4"/>
    <n v="363792"/>
    <n v="-1955636.4"/>
    <n v="-0.84315445995228799"/>
  </r>
  <r>
    <s v="Sub-Saharan Africa"/>
    <s v="MOZAMBIQUE"/>
    <s v="Household"/>
    <s v="Offline"/>
    <x v="0"/>
    <d v="2014-11-27T00:00:00"/>
    <s v="Nov"/>
    <n v="2014"/>
    <n v="955108296"/>
    <d v="2014-12-14T00:00:00"/>
    <n v="1"/>
    <n v="17"/>
    <n v="6624"/>
    <n v="668.27"/>
    <n v="502.54"/>
    <n v="165.73"/>
    <n v="3328824.96"/>
    <n v="1097795.52"/>
    <n v="-2231029.44"/>
    <n v="-0.67021530624427905"/>
  </r>
  <r>
    <s v="Sub-Saharan Africa"/>
    <s v="SOUTH AFRICA"/>
    <s v="Clothes"/>
    <s v="Offline"/>
    <x v="2"/>
    <d v="2014-02-11T00:00:00"/>
    <s v="Feb"/>
    <n v="2014"/>
    <n v="130948722"/>
    <d v="2014-11-23T00:00:00"/>
    <n v="1"/>
    <n v="285"/>
    <n v="9492"/>
    <n v="109.28"/>
    <n v="35.840000000000003"/>
    <n v="73.44"/>
    <n v="340193.28000000003"/>
    <n v="697092.48"/>
    <n v="356899.2"/>
    <n v="1.0491071428571399"/>
  </r>
  <r>
    <s v="Australia/Oceania"/>
    <s v="PAPUA NEW GUINEA"/>
    <s v="Office Supplies"/>
    <s v="Online"/>
    <x v="0"/>
    <d v="2015-03-10T00:00:00"/>
    <s v="Mar"/>
    <n v="2015"/>
    <n v="543808495"/>
    <d v="2015-07-10T00:00:00"/>
    <n v="6"/>
    <n v="122"/>
    <n v="3873"/>
    <n v="651.21"/>
    <n v="524.96"/>
    <n v="126.25"/>
    <n v="2033170.08"/>
    <n v="488966.25"/>
    <n v="-1544203.83"/>
    <n v="-0.75950548613227697"/>
  </r>
  <r>
    <s v="Australia/Oceania"/>
    <s v="MARSHALL ISLANDS"/>
    <s v="Household"/>
    <s v="Offline"/>
    <x v="3"/>
    <d v="2017-10-05T00:00:00"/>
    <s v="Oct"/>
    <n v="2017"/>
    <n v="953111445"/>
    <d v="2017-06-27T00:00:00"/>
    <n v="3"/>
    <s v=""/>
    <n v="5712"/>
    <n v="668.27"/>
    <n v="502.54"/>
    <n v="165.73"/>
    <n v="2870508.48"/>
    <n v="946649.76"/>
    <n v="-1923858.72"/>
    <n v="-0.67021530624427905"/>
  </r>
  <r>
    <s v="Europe"/>
    <s v="SWEDEN"/>
    <s v="Cosmetics"/>
    <s v="Online"/>
    <x v="2"/>
    <d v="2012-10-26T00:00:00"/>
    <s v="Oct"/>
    <n v="2012"/>
    <n v="638593900"/>
    <d v="2012-12-12T00:00:00"/>
    <n v="4"/>
    <n v="47"/>
    <n v="2981"/>
    <n v="437.2"/>
    <n v="263.33"/>
    <n v="173.87"/>
    <n v="784986.73"/>
    <n v="518306.47"/>
    <n v="-266680.26"/>
    <n v="-0.33972581931416901"/>
  </r>
  <r>
    <s v="Sub-Saharan Africa"/>
    <s v="GHANA"/>
    <s v="Snacks"/>
    <s v="Online"/>
    <x v="1"/>
    <d v="2015-02-05T00:00:00"/>
    <s v="Feb"/>
    <n v="2015"/>
    <n v="750304687"/>
    <d v="2015-07-06T00:00:00"/>
    <n v="2"/>
    <n v="151"/>
    <n v="685"/>
    <n v="152.58000000000001"/>
    <n v="97.44"/>
    <n v="55.14"/>
    <n v="66746.399999999994"/>
    <n v="37770.9"/>
    <n v="-28975.5"/>
    <n v="-0.43411330049261099"/>
  </r>
  <r>
    <s v="Sub-Saharan Africa"/>
    <s v="COTE D'IVOIRE"/>
    <s v="Baby Food"/>
    <s v="Online"/>
    <x v="3"/>
    <d v="2016-03-06T00:00:00"/>
    <s v="Mar"/>
    <n v="2016"/>
    <n v="258605134"/>
    <d v="2016-12-06T00:00:00"/>
    <n v="3"/>
    <n v="275"/>
    <n v="5861"/>
    <n v="255.28"/>
    <n v="159.41999999999999"/>
    <n v="95.86"/>
    <n v="934360.62"/>
    <n v="561835.46"/>
    <n v="-372525.16"/>
    <n v="-0.39869527035503699"/>
  </r>
  <r>
    <s v="Sub-Saharan Africa"/>
    <s v="GUINEA"/>
    <s v="Office Supplies"/>
    <s v="Offline"/>
    <x v="0"/>
    <d v="2012-06-20T00:00:00"/>
    <s v="Jun"/>
    <n v="2012"/>
    <n v="904169070"/>
    <d v="2012-06-24T00:00:00"/>
    <n v="1"/>
    <n v="4"/>
    <n v="2575"/>
    <n v="651.21"/>
    <n v="524.96"/>
    <n v="126.25"/>
    <n v="1351772"/>
    <n v="325093.75"/>
    <n v="-1026678.25"/>
    <n v="-0.75950548613227697"/>
  </r>
  <r>
    <s v="Middle East/North Africa"/>
    <s v="IRAQ"/>
    <s v="Office Supplies"/>
    <s v="Offline"/>
    <x v="2"/>
    <d v="2016-01-23T00:00:00"/>
    <s v="Jan"/>
    <n v="2016"/>
    <n v="447982823"/>
    <d v="2016-10-02T00:00:00"/>
    <n v="1"/>
    <n v="253"/>
    <n v="6927"/>
    <n v="651.21"/>
    <n v="524.96"/>
    <n v="126.25"/>
    <n v="3636397.92"/>
    <n v="874533.75"/>
    <n v="-2761864.17"/>
    <n v="-0.75950548613227697"/>
  </r>
  <r>
    <s v="Central America"/>
    <s v="NICARAGUA"/>
    <s v="Meat"/>
    <s v="Offline"/>
    <x v="0"/>
    <d v="2014-09-05T00:00:00"/>
    <s v="Sep"/>
    <n v="2014"/>
    <n v="321345221"/>
    <d v="2014-06-15T00:00:00"/>
    <n v="1"/>
    <s v=""/>
    <n v="2047"/>
    <n v="421.89"/>
    <n v="364.69"/>
    <n v="57.2"/>
    <n v="746520.43"/>
    <n v="117088.4"/>
    <n v="-629432.03"/>
    <n v="-0.84315445995228799"/>
  </r>
  <r>
    <s v="Sub-Saharan Africa"/>
    <s v="BURKINA FASO"/>
    <s v="Beverages"/>
    <s v="Online"/>
    <x v="3"/>
    <d v="2010-09-13T00:00:00"/>
    <s v="Sep"/>
    <n v="2010"/>
    <n v="675867593"/>
    <d v="2010-09-23T00:00:00"/>
    <n v="5"/>
    <n v="10"/>
    <n v="3095"/>
    <n v="47.45"/>
    <n v="31.79"/>
    <n v="15.66"/>
    <n v="98390.05"/>
    <n v="48467.7"/>
    <n v="-49922.35"/>
    <n v="-0.50739226171752105"/>
  </r>
  <r>
    <s v="Europe"/>
    <s v="ALBANIA"/>
    <s v="Beverages"/>
    <s v="Offline"/>
    <x v="3"/>
    <d v="2013-04-28T00:00:00"/>
    <s v="Apr"/>
    <n v="2013"/>
    <n v="833473765"/>
    <d v="2013-05-25T00:00:00"/>
    <n v="7"/>
    <n v="27"/>
    <n v="2264"/>
    <n v="47.45"/>
    <n v="31.79"/>
    <n v="15.66"/>
    <n v="71972.56"/>
    <n v="35454.239999999998"/>
    <n v="-36518.32"/>
    <n v="-0.50739226171752105"/>
  </r>
  <r>
    <s v="Middle East/North Africa"/>
    <s v="UNITED ARAB EMIRATES"/>
    <s v="Household"/>
    <s v="Online"/>
    <x v="2"/>
    <d v="2016-06-05T00:00:00"/>
    <s v="Jun"/>
    <n v="2016"/>
    <n v="636400067"/>
    <d v="2016-06-13T00:00:00"/>
    <n v="2"/>
    <n v="8"/>
    <n v="3777"/>
    <n v="668.27"/>
    <n v="502.54"/>
    <n v="165.73"/>
    <n v="1898093.58"/>
    <n v="625962.21"/>
    <n v="-1272131.3700000001"/>
    <n v="-0.67021530624427905"/>
  </r>
  <r>
    <s v="Sub-Saharan Africa"/>
    <s v="SOUTH AFRICA"/>
    <s v="Cosmetics"/>
    <s v="Offline"/>
    <x v="2"/>
    <d v="2011-09-03T00:00:00"/>
    <s v="Sep"/>
    <n v="2011"/>
    <n v="897195327"/>
    <d v="2011-11-04T00:00:00"/>
    <n v="6"/>
    <n v="62"/>
    <n v="8890"/>
    <n v="437.2"/>
    <n v="263.33"/>
    <n v="173.87"/>
    <n v="2341003.7000000002"/>
    <n v="1545704.3"/>
    <n v="-795299.4"/>
    <n v="-0.33972581931416901"/>
  </r>
  <r>
    <s v="Middle East/North Africa"/>
    <s v="SAUDI ARABIA"/>
    <s v="Office Supplies"/>
    <s v="Online"/>
    <x v="0"/>
    <d v="2013-10-01T00:00:00"/>
    <s v="Oct"/>
    <n v="2013"/>
    <n v="248720872"/>
    <d v="2013-01-24T00:00:00"/>
    <n v="5"/>
    <s v=""/>
    <n v="888"/>
    <n v="651.21"/>
    <n v="524.96"/>
    <n v="126.25"/>
    <n v="466164.47999999998"/>
    <n v="112110"/>
    <n v="-354054.48"/>
    <n v="-0.75950548613227697"/>
  </r>
  <r>
    <s v="Sub-Saharan Africa"/>
    <s v="SEYCHELLES"/>
    <s v="Meat"/>
    <s v="Online"/>
    <x v="2"/>
    <d v="2011-08-20T00:00:00"/>
    <s v="Aug"/>
    <n v="2011"/>
    <n v="994150531"/>
    <d v="2011-09-13T00:00:00"/>
    <n v="3"/>
    <n v="24"/>
    <n v="89"/>
    <n v="421.89"/>
    <n v="364.69"/>
    <n v="57.2"/>
    <n v="32457.41"/>
    <n v="5090.8"/>
    <n v="-27366.61"/>
    <n v="-0.84315445995228799"/>
  </r>
  <r>
    <s v="Middle East/North Africa"/>
    <s v="AFGHANISTAN"/>
    <s v="Baby Food"/>
    <s v="Offline"/>
    <x v="2"/>
    <d v="2012-12-18T00:00:00"/>
    <s v="Dec"/>
    <n v="2012"/>
    <n v="556970632"/>
    <d v="2013-02-01T00:00:00"/>
    <n v="6"/>
    <n v="45"/>
    <n v="8842"/>
    <n v="255.28"/>
    <n v="159.41999999999999"/>
    <n v="95.86"/>
    <n v="1409591.64"/>
    <n v="847594.12"/>
    <n v="-561997.52"/>
    <n v="-0.39869527035503699"/>
  </r>
  <r>
    <s v="Sub-Saharan Africa"/>
    <s v="UGANDA"/>
    <s v="Beverages"/>
    <s v="Offline"/>
    <x v="0"/>
    <d v="2012-09-09T00:00:00"/>
    <s v="Sep"/>
    <n v="2012"/>
    <n v="930980002"/>
    <d v="2012-11-10T00:00:00"/>
    <n v="7"/>
    <n v="62"/>
    <n v="6526"/>
    <n v="47.45"/>
    <n v="31.79"/>
    <n v="15.66"/>
    <n v="207461.54"/>
    <n v="102197.16"/>
    <n v="-105264.38"/>
    <n v="-0.50739226171752105"/>
  </r>
  <r>
    <s v="Sub-Saharan Africa"/>
    <s v="MALI"/>
    <s v="Clothes"/>
    <s v="Online"/>
    <x v="0"/>
    <d v="2015-02-14T00:00:00"/>
    <s v="Feb"/>
    <n v="2015"/>
    <n v="130289971"/>
    <d v="2015-03-16T00:00:00"/>
    <n v="2"/>
    <n v="30"/>
    <n v="4553"/>
    <n v="109.28"/>
    <n v="35.840000000000003"/>
    <n v="73.44"/>
    <n v="163179.51999999999"/>
    <n v="334372.32"/>
    <n v="171192.8"/>
    <n v="1.0491071428571399"/>
  </r>
  <r>
    <s v="Australia/Oceania"/>
    <s v="FIJI"/>
    <s v="Fruits"/>
    <s v="Online"/>
    <x v="0"/>
    <d v="2014-08-04T00:00:00"/>
    <s v="Aug"/>
    <n v="2014"/>
    <n v="739324367"/>
    <d v="2014-10-04T00:00:00"/>
    <n v="7"/>
    <n v="61"/>
    <n v="1364"/>
    <n v="9.33"/>
    <n v="6.92"/>
    <n v="2.41"/>
    <n v="9438.8799999999992"/>
    <n v="3287.24"/>
    <n v="-6151.64"/>
    <n v="-0.65173410404624299"/>
  </r>
  <r>
    <s v="Middle East/North Africa"/>
    <s v="TURKEY"/>
    <s v="Clothes"/>
    <s v="Online"/>
    <x v="0"/>
    <d v="2012-12-10T00:00:00"/>
    <s v="Dec"/>
    <n v="2012"/>
    <n v="462819516"/>
    <d v="2012-10-20T00:00:00"/>
    <n v="7"/>
    <s v=""/>
    <n v="7435"/>
    <n v="109.28"/>
    <n v="35.840000000000003"/>
    <n v="73.44"/>
    <n v="266470.40000000002"/>
    <n v="546026.4"/>
    <n v="279556"/>
    <n v="1.0491071428571399"/>
  </r>
  <r>
    <s v="Asia"/>
    <s v="THAILAND"/>
    <s v="Baby Food"/>
    <s v="Online"/>
    <x v="1"/>
    <d v="2010-04-08T00:00:00"/>
    <s v="Apr"/>
    <n v="2010"/>
    <n v="675824248"/>
    <d v="2010-09-15T00:00:00"/>
    <n v="4"/>
    <n v="160"/>
    <n v="268"/>
    <n v="255.28"/>
    <n v="159.41999999999999"/>
    <n v="95.86"/>
    <n v="42724.56"/>
    <n v="25690.48"/>
    <n v="-17034.080000000002"/>
    <n v="-0.39869527035503699"/>
  </r>
  <r>
    <s v="Sub-Saharan Africa"/>
    <s v="MADAGASCAR"/>
    <s v="Baby Food"/>
    <s v="Offline"/>
    <x v="2"/>
    <d v="2016-08-04T00:00:00"/>
    <s v="Aug"/>
    <n v="2016"/>
    <n v="573699891"/>
    <d v="2016-04-21T00:00:00"/>
    <n v="5"/>
    <s v=""/>
    <n v="9402"/>
    <n v="255.28"/>
    <n v="159.41999999999999"/>
    <n v="95.86"/>
    <n v="1498866.84"/>
    <n v="901275.72"/>
    <n v="-597591.12"/>
    <n v="-0.39869527035503699"/>
  </r>
  <r>
    <s v="Sub-Saharan Africa"/>
    <s v="UGANDA"/>
    <s v="Office Supplies"/>
    <s v="Offline"/>
    <x v="1"/>
    <d v="2012-08-12T00:00:00"/>
    <s v="Aug"/>
    <n v="2012"/>
    <n v="322120273"/>
    <d v="2012-12-28T00:00:00"/>
    <n v="6"/>
    <n v="138"/>
    <n v="1402"/>
    <n v="651.21"/>
    <n v="524.96"/>
    <n v="126.25"/>
    <n v="735993.92"/>
    <n v="177002.5"/>
    <n v="-558991.42000000004"/>
    <n v="-0.75950548613227697"/>
  </r>
  <r>
    <s v="Australia/Oceania"/>
    <s v="SOLOMON ISLANDS"/>
    <s v="Cosmetics"/>
    <s v="Online"/>
    <x v="3"/>
    <d v="2015-01-31T00:00:00"/>
    <s v="Jan"/>
    <n v="2015"/>
    <n v="607071721"/>
    <d v="2015-02-23T00:00:00"/>
    <n v="2"/>
    <n v="23"/>
    <n v="4868"/>
    <n v="437.2"/>
    <n v="263.33"/>
    <n v="173.87"/>
    <n v="1281890.44"/>
    <n v="846399.16"/>
    <n v="-435491.28"/>
    <n v="-0.33972581931416901"/>
  </r>
  <r>
    <s v="Australia/Oceania"/>
    <s v="MARSHALL ISLANDS"/>
    <s v="Personal Care"/>
    <s v="Online"/>
    <x v="2"/>
    <d v="2011-01-10T00:00:00"/>
    <s v="Jan"/>
    <n v="2011"/>
    <n v="384853065"/>
    <d v="2011-10-21T00:00:00"/>
    <n v="6"/>
    <n v="284"/>
    <n v="5429"/>
    <n v="81.73"/>
    <n v="56.67"/>
    <n v="25.06"/>
    <n v="307661.43"/>
    <n v="136050.74"/>
    <n v="-171610.69"/>
    <n v="-0.55779071819304704"/>
  </r>
  <r>
    <s v="Central America"/>
    <s v="GUATEMALA"/>
    <s v="Personal Care"/>
    <s v="Offline"/>
    <x v="0"/>
    <d v="2015-05-10T00:00:00"/>
    <s v="May"/>
    <n v="2015"/>
    <n v="932075631"/>
    <d v="2015-10-29T00:00:00"/>
    <n v="5"/>
    <n v="172"/>
    <n v="747"/>
    <n v="81.73"/>
    <n v="56.67"/>
    <n v="25.06"/>
    <n v="42332.49"/>
    <n v="18719.82"/>
    <n v="-23612.67"/>
    <n v="-0.55779071819304704"/>
  </r>
  <r>
    <s v="Middle East/North Africa"/>
    <s v="IRAN"/>
    <s v="Fruits"/>
    <s v="Online"/>
    <x v="3"/>
    <d v="2014-05-07T00:00:00"/>
    <s v="May"/>
    <n v="2014"/>
    <n v="895663249"/>
    <d v="2014-10-08T00:00:00"/>
    <n v="4"/>
    <n v="154"/>
    <n v="5514"/>
    <n v="9.33"/>
    <n v="6.92"/>
    <n v="2.41"/>
    <n v="38156.879999999997"/>
    <n v="13288.74"/>
    <n v="-24868.14"/>
    <n v="-0.65173410404624299"/>
  </r>
  <r>
    <s v="Sub-Saharan Africa"/>
    <s v="DJIBOUTI"/>
    <s v="Vegetables"/>
    <s v="Offline"/>
    <x v="1"/>
    <d v="2011-03-08T00:00:00"/>
    <s v="Mar"/>
    <n v="2011"/>
    <n v="342852246"/>
    <d v="2011-08-22T00:00:00"/>
    <n v="2"/>
    <n v="167"/>
    <n v="6453"/>
    <n v="154.06"/>
    <n v="90.93"/>
    <n v="63.13"/>
    <n v="586771.29"/>
    <n v="407377.89"/>
    <n v="-179393.4"/>
    <n v="-0.30572968217309998"/>
  </r>
  <r>
    <s v="Sub-Saharan Africa"/>
    <s v="GUINEA"/>
    <s v="Beverages"/>
    <s v="Online"/>
    <x v="0"/>
    <d v="2015-06-14T00:00:00"/>
    <s v="Jun"/>
    <n v="2015"/>
    <n v="311191451"/>
    <d v="2015-09-07T00:00:00"/>
    <n v="2"/>
    <n v="85"/>
    <n v="7321"/>
    <n v="47.45"/>
    <n v="31.79"/>
    <n v="15.66"/>
    <n v="232734.59"/>
    <n v="114646.86"/>
    <n v="-118087.73"/>
    <n v="-0.50739226171752105"/>
  </r>
  <r>
    <s v="Central America"/>
    <s v="SAINT VINCENT AND THE GRENADINES"/>
    <s v="Meat"/>
    <s v="Online"/>
    <x v="2"/>
    <d v="2012-11-20T00:00:00"/>
    <s v="Nov"/>
    <n v="2012"/>
    <n v="558542191"/>
    <d v="2012-09-12T00:00:00"/>
    <n v="4"/>
    <s v=""/>
    <n v="3901"/>
    <n v="421.89"/>
    <n v="364.69"/>
    <n v="57.2"/>
    <n v="1422655.69"/>
    <n v="223137.2"/>
    <n v="-1199518.49"/>
    <n v="-0.84315445995228799"/>
  </r>
  <r>
    <s v="Middle East/North Africa"/>
    <s v="ALGERIA"/>
    <s v="Beverages"/>
    <s v="Offline"/>
    <x v="1"/>
    <d v="2010-12-09T00:00:00"/>
    <s v="Dec"/>
    <n v="2010"/>
    <n v="913078296"/>
    <d v="2010-09-18T00:00:00"/>
    <n v="7"/>
    <s v=""/>
    <n v="9013"/>
    <n v="47.45"/>
    <n v="31.79"/>
    <n v="15.66"/>
    <n v="286523.27"/>
    <n v="141143.57999999999"/>
    <n v="-145379.69"/>
    <n v="-0.50739226171752105"/>
  </r>
  <r>
    <s v="Australia/Oceania"/>
    <s v="AUSTRALIA"/>
    <s v="Household"/>
    <s v="Online"/>
    <x v="2"/>
    <d v="2016-09-25T00:00:00"/>
    <s v="Sep"/>
    <n v="2016"/>
    <n v="823286092"/>
    <d v="2016-09-27T00:00:00"/>
    <n v="3"/>
    <n v="2"/>
    <n v="7505"/>
    <n v="668.27"/>
    <n v="502.54"/>
    <n v="165.73"/>
    <n v="3771562.7"/>
    <n v="1243803.6499999999"/>
    <n v="-2527759.0499999998"/>
    <n v="-0.67021530624427905"/>
  </r>
  <r>
    <s v="Asia"/>
    <s v="BANGLADESH"/>
    <s v="Fruits"/>
    <s v="Online"/>
    <x v="2"/>
    <d v="2013-01-06T00:00:00"/>
    <s v="Jan"/>
    <n v="2013"/>
    <n v="707964408"/>
    <d v="2013-06-14T00:00:00"/>
    <n v="6"/>
    <n v="159"/>
    <n v="1256"/>
    <n v="9.33"/>
    <n v="6.92"/>
    <n v="2.41"/>
    <n v="8691.52"/>
    <n v="3026.96"/>
    <n v="-5664.56"/>
    <n v="-0.65173410404624299"/>
  </r>
  <r>
    <s v="Europe"/>
    <s v="DENMARK"/>
    <s v="Cosmetics"/>
    <s v="Offline"/>
    <x v="0"/>
    <d v="2014-08-07T00:00:00"/>
    <s v="Aug"/>
    <n v="2014"/>
    <n v="606224572"/>
    <d v="2014-07-15T00:00:00"/>
    <n v="3"/>
    <s v=""/>
    <n v="4177"/>
    <n v="437.2"/>
    <n v="263.33"/>
    <n v="173.87"/>
    <n v="1099929.4099999999"/>
    <n v="726254.99"/>
    <n v="-373674.42"/>
    <n v="-0.33972581931416901"/>
  </r>
  <r>
    <s v="Middle East/North Africa"/>
    <s v="SOMALIA"/>
    <s v="Clothes"/>
    <s v="Offline"/>
    <x v="0"/>
    <d v="2015-10-12T00:00:00"/>
    <s v="Oct"/>
    <n v="2015"/>
    <n v="627490413"/>
    <d v="2016-01-19T00:00:00"/>
    <n v="3"/>
    <n v="99"/>
    <n v="7212"/>
    <n v="109.28"/>
    <n v="35.840000000000003"/>
    <n v="73.44"/>
    <n v="258478.07999999999"/>
    <n v="529649.28"/>
    <n v="271171.20000000001"/>
    <n v="1.0491071428571399"/>
  </r>
  <r>
    <s v="Australia/Oceania"/>
    <s v="MARSHALL ISLANDS"/>
    <s v="Cosmetics"/>
    <s v="Online"/>
    <x v="2"/>
    <d v="2014-08-31T00:00:00"/>
    <s v="Aug"/>
    <n v="2014"/>
    <n v="501498258"/>
    <d v="2014-03-10T00:00:00"/>
    <n v="2"/>
    <s v=""/>
    <n v="3334"/>
    <n v="437.2"/>
    <n v="263.33"/>
    <n v="173.87"/>
    <n v="877942.22"/>
    <n v="579682.57999999996"/>
    <n v="-298259.64"/>
    <n v="-0.33972581931416901"/>
  </r>
  <r>
    <s v="Asia"/>
    <s v="NORTH KOREA"/>
    <s v="Snacks"/>
    <s v="Offline"/>
    <x v="0"/>
    <d v="2012-04-07T00:00:00"/>
    <s v="Apr"/>
    <n v="2012"/>
    <n v="928296935"/>
    <d v="2012-08-17T00:00:00"/>
    <n v="6"/>
    <n v="132"/>
    <n v="2547"/>
    <n v="152.58000000000001"/>
    <n v="97.44"/>
    <n v="55.14"/>
    <n v="248179.68"/>
    <n v="140441.57999999999"/>
    <n v="-107738.1"/>
    <n v="-0.43411330049261099"/>
  </r>
  <r>
    <s v="Asia"/>
    <s v="SOUTH KOREA"/>
    <s v="Household"/>
    <s v="Online"/>
    <x v="1"/>
    <d v="2012-10-05T00:00:00"/>
    <s v="Oct"/>
    <n v="2012"/>
    <n v="428247773"/>
    <d v="2012-06-24T00:00:00"/>
    <n v="1"/>
    <s v=""/>
    <n v="6888"/>
    <n v="668.27"/>
    <n v="502.54"/>
    <n v="165.73"/>
    <n v="3461495.52"/>
    <n v="1141548.24"/>
    <n v="-2319947.2799999998"/>
    <n v="-0.67021530624427905"/>
  </r>
  <r>
    <s v="Sub-Saharan Africa"/>
    <s v="SAO TOME AND PRINCIPE"/>
    <s v="Snacks"/>
    <s v="Offline"/>
    <x v="0"/>
    <d v="2014-05-20T00:00:00"/>
    <s v="May"/>
    <n v="2014"/>
    <n v="292024600"/>
    <d v="2014-04-07T00:00:00"/>
    <n v="2"/>
    <s v=""/>
    <n v="5423"/>
    <n v="152.58000000000001"/>
    <n v="97.44"/>
    <n v="55.14"/>
    <n v="528417.12"/>
    <n v="299024.21999999997"/>
    <n v="-229392.9"/>
    <n v="-0.43411330049261099"/>
  </r>
  <r>
    <s v="Middle East/North Africa"/>
    <s v="OMAN"/>
    <s v="Fruits"/>
    <s v="Online"/>
    <x v="2"/>
    <d v="2012-03-28T00:00:00"/>
    <s v="Mar"/>
    <n v="2012"/>
    <n v="530613744"/>
    <d v="2012-04-14T00:00:00"/>
    <n v="7"/>
    <n v="17"/>
    <n v="9253"/>
    <n v="9.33"/>
    <n v="6.92"/>
    <n v="2.41"/>
    <n v="64030.76"/>
    <n v="22299.73"/>
    <n v="-41731.03"/>
    <n v="-0.65173410404624299"/>
  </r>
  <r>
    <s v="Europe"/>
    <s v="CYPRUS"/>
    <s v="Clothes"/>
    <s v="Online"/>
    <x v="3"/>
    <d v="2012-06-01T00:00:00"/>
    <s v="Jun"/>
    <n v="2012"/>
    <n v="325314033"/>
    <d v="2012-01-30T00:00:00"/>
    <n v="2"/>
    <s v=""/>
    <n v="6506"/>
    <n v="109.28"/>
    <n v="35.840000000000003"/>
    <n v="73.44"/>
    <n v="233175.04000000001"/>
    <n v="477800.64"/>
    <n v="244625.6"/>
    <n v="1.0491071428571399"/>
  </r>
  <r>
    <s v="Middle East/North Africa"/>
    <s v="QATAR"/>
    <s v="Fruits"/>
    <s v="Online"/>
    <x v="1"/>
    <d v="2013-11-04T00:00:00"/>
    <s v="Nov"/>
    <n v="2013"/>
    <n v="277736794"/>
    <d v="2013-05-21T00:00:00"/>
    <n v="3"/>
    <s v=""/>
    <n v="7344"/>
    <n v="9.33"/>
    <n v="6.92"/>
    <n v="2.41"/>
    <n v="50820.480000000003"/>
    <n v="17699.04"/>
    <n v="-33121.440000000002"/>
    <n v="-0.65173410404624299"/>
  </r>
  <r>
    <s v="Europe"/>
    <s v="KOSOVO"/>
    <s v="Meat"/>
    <s v="Offline"/>
    <x v="0"/>
    <d v="2012-11-19T00:00:00"/>
    <s v="Nov"/>
    <n v="2012"/>
    <n v="159805858"/>
    <d v="2012-12-17T00:00:00"/>
    <n v="2"/>
    <n v="28"/>
    <n v="8959"/>
    <n v="421.89"/>
    <n v="364.69"/>
    <n v="57.2"/>
    <n v="3267257.71"/>
    <n v="512454.8"/>
    <n v="-2754802.91"/>
    <n v="-0.84315445995228799"/>
  </r>
  <r>
    <s v="Asia"/>
    <s v="VIETNAM"/>
    <s v="Beverages"/>
    <s v="Online"/>
    <x v="2"/>
    <d v="2016-04-29T00:00:00"/>
    <s v="Apr"/>
    <n v="2016"/>
    <n v="263757550"/>
    <d v="2016-12-05T00:00:00"/>
    <n v="2"/>
    <n v="220"/>
    <n v="575"/>
    <n v="47.45"/>
    <n v="31.79"/>
    <n v="15.66"/>
    <n v="18279.25"/>
    <n v="9004.5"/>
    <n v="-9274.75"/>
    <n v="-0.50739226171752105"/>
  </r>
  <r>
    <s v="Middle East/North Africa"/>
    <s v="PAKISTAN"/>
    <s v="Office Supplies"/>
    <s v="Offline"/>
    <x v="2"/>
    <d v="2011-03-24T00:00:00"/>
    <s v="Mar"/>
    <n v="2011"/>
    <n v="952140700"/>
    <d v="2011-05-04T00:00:00"/>
    <n v="4"/>
    <n v="41"/>
    <n v="8447"/>
    <n v="651.21"/>
    <n v="524.96"/>
    <n v="126.25"/>
    <n v="4434337.12"/>
    <n v="1066433.75"/>
    <n v="-3367903.37"/>
    <n v="-0.75950548613227697"/>
  </r>
  <r>
    <s v="Middle East/North Africa"/>
    <s v="UNITED ARAB EMIRATES"/>
    <s v="Cosmetics"/>
    <s v="Offline"/>
    <x v="2"/>
    <d v="2016-07-25T00:00:00"/>
    <s v="Jul"/>
    <n v="2016"/>
    <n v="407816636"/>
    <d v="2016-07-26T00:00:00"/>
    <n v="3"/>
    <n v="1"/>
    <n v="860"/>
    <n v="437.2"/>
    <n v="263.33"/>
    <n v="173.87"/>
    <n v="226463.8"/>
    <n v="149528.20000000001"/>
    <n v="-76935.600000000006"/>
    <n v="-0.33972581931416901"/>
  </r>
  <r>
    <s v="Middle East/North Africa"/>
    <s v="TURKEY"/>
    <s v="Snacks"/>
    <s v="Online"/>
    <x v="3"/>
    <d v="2010-09-27T00:00:00"/>
    <s v="Sep"/>
    <n v="2010"/>
    <n v="483959186"/>
    <d v="2010-11-14T00:00:00"/>
    <n v="1"/>
    <n v="48"/>
    <n v="3133"/>
    <n v="152.58000000000001"/>
    <n v="97.44"/>
    <n v="55.14"/>
    <n v="305279.52"/>
    <n v="172753.62"/>
    <n v="-132525.9"/>
    <n v="-0.43411330049261099"/>
  </r>
  <r>
    <s v="Asia"/>
    <s v="THAILAND"/>
    <s v="Personal Care"/>
    <s v="Online"/>
    <x v="1"/>
    <d v="2011-01-25T00:00:00"/>
    <s v="Jan"/>
    <n v="2011"/>
    <n v="854054677"/>
    <d v="2011-02-23T00:00:00"/>
    <n v="4"/>
    <n v="29"/>
    <n v="2613"/>
    <n v="81.73"/>
    <n v="56.67"/>
    <n v="25.06"/>
    <n v="148078.71"/>
    <n v="65481.78"/>
    <n v="-82596.929999999993"/>
    <n v="-0.55779071819304704"/>
  </r>
  <r>
    <s v="Middle East/North Africa"/>
    <s v="BAHRAIN"/>
    <s v="Snacks"/>
    <s v="Online"/>
    <x v="1"/>
    <d v="2017-03-01T00:00:00"/>
    <s v="Mar"/>
    <n v="2017"/>
    <n v="361901938"/>
    <d v="2017-01-18T00:00:00"/>
    <n v="4"/>
    <s v=""/>
    <n v="3681"/>
    <n v="152.58000000000001"/>
    <n v="97.44"/>
    <n v="55.14"/>
    <n v="358676.64"/>
    <n v="202970.34"/>
    <n v="-155706.29999999999"/>
    <n v="-0.43411330049261099"/>
  </r>
  <r>
    <s v="North America"/>
    <s v="UNITED STATES OF AMERICA"/>
    <s v="Household"/>
    <s v="Offline"/>
    <x v="3"/>
    <d v="2013-09-12T00:00:00"/>
    <s v="Sep"/>
    <n v="2013"/>
    <n v="171612298"/>
    <d v="2014-01-14T00:00:00"/>
    <n v="3"/>
    <n v="124"/>
    <n v="2747"/>
    <n v="668.27"/>
    <n v="502.54"/>
    <n v="165.73"/>
    <n v="1380477.38"/>
    <n v="455260.31"/>
    <n v="-925217.07"/>
    <n v="-0.67021530624427905"/>
  </r>
  <r>
    <s v="Sub-Saharan Africa"/>
    <s v="SIERRA LEONE"/>
    <s v="Cosmetics"/>
    <s v="Offline"/>
    <x v="2"/>
    <d v="2014-10-21T00:00:00"/>
    <s v="Oct"/>
    <n v="2014"/>
    <n v="617609584"/>
    <d v="2014-01-11T00:00:00"/>
    <n v="7"/>
    <s v=""/>
    <n v="3255"/>
    <n v="437.2"/>
    <n v="263.33"/>
    <n v="173.87"/>
    <n v="857139.15"/>
    <n v="565946.85"/>
    <n v="-291192.3"/>
    <n v="-0.33972581931416901"/>
  </r>
  <r>
    <s v="Central America"/>
    <s v="COSTA RICA"/>
    <s v="Office Supplies"/>
    <s v="Online"/>
    <x v="0"/>
    <d v="2010-11-24T00:00:00"/>
    <s v="Nov"/>
    <n v="2010"/>
    <n v="754630124"/>
    <d v="2010-12-16T00:00:00"/>
    <n v="5"/>
    <n v="22"/>
    <n v="678"/>
    <n v="651.21"/>
    <n v="524.96"/>
    <n v="126.25"/>
    <n v="355922.88"/>
    <n v="85597.5"/>
    <n v="-270325.38"/>
    <n v="-0.75950548613227697"/>
  </r>
  <r>
    <s v="North America"/>
    <s v="MEXICO"/>
    <s v="Office Supplies"/>
    <s v="Offline"/>
    <x v="1"/>
    <d v="2013-03-07T00:00:00"/>
    <s v="Mar"/>
    <n v="2013"/>
    <n v="607722747"/>
    <d v="2013-08-14T00:00:00"/>
    <n v="4"/>
    <n v="160"/>
    <n v="7521"/>
    <n v="651.21"/>
    <n v="524.96"/>
    <n v="126.25"/>
    <n v="3948224.16"/>
    <n v="949526.25"/>
    <n v="-2998697.91"/>
    <n v="-0.75950548613227697"/>
  </r>
  <r>
    <s v="Europe"/>
    <s v="SWITZERLAND"/>
    <s v="Snacks"/>
    <s v="Online"/>
    <x v="3"/>
    <d v="2012-06-04T00:00:00"/>
    <s v="Jun"/>
    <n v="2012"/>
    <n v="722248780"/>
    <d v="2012-08-04T00:00:00"/>
    <n v="7"/>
    <n v="61"/>
    <n v="8319"/>
    <n v="152.58000000000001"/>
    <n v="97.44"/>
    <n v="55.14"/>
    <n v="810603.36"/>
    <n v="458709.66"/>
    <n v="-351893.7"/>
    <n v="-0.43411330049261099"/>
  </r>
  <r>
    <s v="Central America"/>
    <s v="HONDURAS"/>
    <s v="Clothes"/>
    <s v="Online"/>
    <x v="1"/>
    <d v="2016-10-20T00:00:00"/>
    <s v="Oct"/>
    <n v="2016"/>
    <n v="813882052"/>
    <d v="2016-11-16T00:00:00"/>
    <n v="4"/>
    <n v="27"/>
    <n v="4640"/>
    <n v="109.28"/>
    <n v="35.840000000000003"/>
    <n v="73.44"/>
    <n v="166297.60000000001"/>
    <n v="340761.59999999998"/>
    <n v="174464"/>
    <n v="1.0491071428571399"/>
  </r>
  <r>
    <s v="Sub-Saharan Africa"/>
    <s v="TOGO"/>
    <s v="Personal Care"/>
    <s v="Online"/>
    <x v="3"/>
    <d v="2015-09-02T00:00:00"/>
    <s v="Sep"/>
    <n v="2015"/>
    <n v="218608891"/>
    <d v="2015-10-02T00:00:00"/>
    <n v="6"/>
    <n v="30"/>
    <n v="84"/>
    <n v="81.73"/>
    <n v="56.67"/>
    <n v="25.06"/>
    <n v="4760.28"/>
    <n v="2105.04"/>
    <n v="-2655.24"/>
    <n v="-0.55779071819304704"/>
  </r>
  <r>
    <s v="Sub-Saharan Africa"/>
    <s v="GUINEA"/>
    <s v="Fruits"/>
    <s v="Offline"/>
    <x v="1"/>
    <d v="2015-02-24T00:00:00"/>
    <s v="Feb"/>
    <n v="2015"/>
    <n v="142728126"/>
    <d v="2015-04-14T00:00:00"/>
    <n v="3"/>
    <n v="49"/>
    <n v="5279"/>
    <n v="9.33"/>
    <n v="6.92"/>
    <n v="2.41"/>
    <n v="36530.68"/>
    <n v="12722.39"/>
    <n v="-23808.29"/>
    <n v="-0.65173410404624299"/>
  </r>
  <r>
    <s v="North America"/>
    <s v="MEXICO"/>
    <s v="Baby Food"/>
    <s v="Online"/>
    <x v="1"/>
    <d v="2010-10-28T00:00:00"/>
    <s v="Oct"/>
    <n v="2010"/>
    <n v="512851083"/>
    <d v="2010-04-11T00:00:00"/>
    <n v="1"/>
    <s v=""/>
    <n v="2887"/>
    <n v="255.28"/>
    <n v="159.41999999999999"/>
    <n v="95.86"/>
    <n v="460245.54"/>
    <n v="276747.82"/>
    <n v="-183497.72"/>
    <n v="-0.39869527035503699"/>
  </r>
  <r>
    <s v="Australia/Oceania"/>
    <s v="AUSTRALIA"/>
    <s v="Household"/>
    <s v="Offline"/>
    <x v="3"/>
    <d v="2016-09-01T00:00:00"/>
    <s v="Sep"/>
    <n v="2016"/>
    <n v="425901591"/>
    <d v="2016-11-01T00:00:00"/>
    <n v="3"/>
    <n v="61"/>
    <n v="2600"/>
    <n v="668.27"/>
    <n v="502.54"/>
    <n v="165.73"/>
    <n v="1306604"/>
    <n v="430898"/>
    <n v="-875706"/>
    <n v="-0.67021530624427905"/>
  </r>
  <r>
    <s v="Europe"/>
    <s v="SPAIN"/>
    <s v="Vegetables"/>
    <s v="Online"/>
    <x v="3"/>
    <d v="2015-01-06T00:00:00"/>
    <s v="Jan"/>
    <n v="2015"/>
    <n v="399115979"/>
    <d v="2015-06-24T00:00:00"/>
    <n v="4"/>
    <n v="169"/>
    <n v="6142"/>
    <n v="154.06"/>
    <n v="90.93"/>
    <n v="63.13"/>
    <n v="558492.06000000006"/>
    <n v="387744.46"/>
    <n v="-170747.6"/>
    <n v="-0.30572968217309998"/>
  </r>
  <r>
    <s v="Middle East/North Africa"/>
    <s v="TUNISIA"/>
    <s v="Personal Care"/>
    <s v="Online"/>
    <x v="2"/>
    <d v="2013-08-29T00:00:00"/>
    <s v="Aug"/>
    <n v="2013"/>
    <n v="120043075"/>
    <d v="2013-10-13T00:00:00"/>
    <n v="1"/>
    <n v="45"/>
    <n v="2268"/>
    <n v="81.73"/>
    <n v="56.67"/>
    <n v="25.06"/>
    <n v="128527.56"/>
    <n v="56836.08"/>
    <n v="-71691.48"/>
    <n v="-0.55779071819304704"/>
  </r>
  <r>
    <s v="Asia"/>
    <s v="SOUTH KOREA"/>
    <s v="Office Supplies"/>
    <s v="Offline"/>
    <x v="2"/>
    <d v="2016-06-26T00:00:00"/>
    <s v="Jun"/>
    <n v="2016"/>
    <n v="696544206"/>
    <d v="2016-05-07T00:00:00"/>
    <n v="7"/>
    <s v=""/>
    <n v="1764"/>
    <n v="651.21"/>
    <n v="524.96"/>
    <n v="126.25"/>
    <n v="926029.44"/>
    <n v="222705"/>
    <n v="-703324.44"/>
    <n v="-0.75950548613227697"/>
  </r>
  <r>
    <s v="Middle East/North Africa"/>
    <s v="IRAQ"/>
    <s v="Cosmetics"/>
    <s v="Offline"/>
    <x v="0"/>
    <d v="2011-03-10T00:00:00"/>
    <s v="Mar"/>
    <n v="2011"/>
    <n v="606793200"/>
    <d v="2011-11-18T00:00:00"/>
    <n v="6"/>
    <n v="253"/>
    <n v="2447"/>
    <n v="437.2"/>
    <n v="263.33"/>
    <n v="173.87"/>
    <n v="644368.51"/>
    <n v="425459.89"/>
    <n v="-218908.62"/>
    <n v="-0.33972581931416901"/>
  </r>
  <r>
    <s v="Sub-Saharan Africa"/>
    <s v="KENYA"/>
    <s v="Beverages"/>
    <s v="Online"/>
    <x v="0"/>
    <d v="2011-09-02T00:00:00"/>
    <s v="Sep"/>
    <n v="2011"/>
    <n v="649276387"/>
    <d v="2011-03-26T00:00:00"/>
    <n v="7"/>
    <s v=""/>
    <n v="4166"/>
    <n v="47.45"/>
    <n v="31.79"/>
    <n v="15.66"/>
    <n v="132437.14000000001"/>
    <n v="65239.56"/>
    <n v="-67197.58"/>
    <n v="-0.50739226171752105"/>
  </r>
  <r>
    <s v="Europe"/>
    <s v="KOSOVO"/>
    <s v="Household"/>
    <s v="Offline"/>
    <x v="0"/>
    <d v="2015-11-25T00:00:00"/>
    <s v="Nov"/>
    <n v="2015"/>
    <n v="792792594"/>
    <d v="2016-02-01T00:00:00"/>
    <n v="2"/>
    <n v="68"/>
    <n v="3801"/>
    <n v="668.27"/>
    <n v="502.54"/>
    <n v="165.73"/>
    <n v="1910154.54"/>
    <n v="629939.73"/>
    <n v="-1280214.81"/>
    <n v="-0.67021530624427905"/>
  </r>
  <r>
    <s v="Europe"/>
    <s v="PORTUGAL"/>
    <s v="Cosmetics"/>
    <s v="Offline"/>
    <x v="1"/>
    <d v="2013-05-24T00:00:00"/>
    <s v="May"/>
    <n v="2013"/>
    <n v="626453149"/>
    <d v="2013-10-06T00:00:00"/>
    <n v="1"/>
    <n v="135"/>
    <n v="263"/>
    <n v="437.2"/>
    <n v="263.33"/>
    <n v="173.87"/>
    <n v="69255.789999999994"/>
    <n v="45727.81"/>
    <n v="-23527.98"/>
    <n v="-0.33972581931416901"/>
  </r>
  <r>
    <s v="Sub-Saharan Africa"/>
    <s v="MALI"/>
    <s v="Personal Care"/>
    <s v="Offline"/>
    <x v="0"/>
    <d v="2010-10-11T00:00:00"/>
    <s v="Oct"/>
    <n v="2010"/>
    <n v="709681880"/>
    <d v="2010-11-25T00:00:00"/>
    <n v="5"/>
    <n v="45"/>
    <n v="9494"/>
    <n v="81.73"/>
    <n v="56.67"/>
    <n v="25.06"/>
    <n v="538024.98"/>
    <n v="237919.64"/>
    <n v="-300105.34000000003"/>
    <n v="-0.55779071819304704"/>
  </r>
  <r>
    <s v="Middle East/North Africa"/>
    <s v="ALGERIA"/>
    <s v="Meat"/>
    <s v="Online"/>
    <x v="1"/>
    <d v="2016-08-16T00:00:00"/>
    <s v="Aug"/>
    <n v="2016"/>
    <n v="322215116"/>
    <d v="2016-11-09T00:00:00"/>
    <n v="4"/>
    <n v="85"/>
    <n v="9468"/>
    <n v="421.89"/>
    <n v="364.69"/>
    <n v="57.2"/>
    <n v="3452884.92"/>
    <n v="541569.6"/>
    <n v="-2911315.32"/>
    <n v="-0.84315445995228799"/>
  </r>
  <r>
    <s v="Central America"/>
    <s v="GRENADA"/>
    <s v="Household"/>
    <s v="Offline"/>
    <x v="1"/>
    <d v="2013-02-08T00:00:00"/>
    <s v="Feb"/>
    <n v="2013"/>
    <n v="614101684"/>
    <d v="2013-06-09T00:00:00"/>
    <n v="1"/>
    <n v="121"/>
    <n v="5190"/>
    <n v="668.27"/>
    <n v="502.54"/>
    <n v="165.73"/>
    <n v="2608182.6"/>
    <n v="860138.7"/>
    <n v="-1748043.9"/>
    <n v="-0.67021530624427905"/>
  </r>
  <r>
    <s v="Middle East/North Africa"/>
    <s v="ALGERIA"/>
    <s v="Personal Care"/>
    <s v="Online"/>
    <x v="3"/>
    <d v="2015-12-26T00:00:00"/>
    <s v="Dec"/>
    <n v="2015"/>
    <n v="555702912"/>
    <d v="2016-01-02T00:00:00"/>
    <n v="7"/>
    <n v="7"/>
    <n v="3696"/>
    <n v="81.73"/>
    <n v="56.67"/>
    <n v="25.06"/>
    <n v="209452.32"/>
    <n v="92621.759999999995"/>
    <n v="-116830.56"/>
    <n v="-0.55779071819304704"/>
  </r>
  <r>
    <s v="Middle East/North Africa"/>
    <s v="LEBANON"/>
    <s v="Cereal"/>
    <s v="Offline"/>
    <x v="0"/>
    <d v="2012-08-17T00:00:00"/>
    <s v="Aug"/>
    <n v="2012"/>
    <n v="987692630"/>
    <d v="2012-03-09T00:00:00"/>
    <n v="6"/>
    <s v=""/>
    <n v="9053"/>
    <n v="205.7"/>
    <n v="117.11"/>
    <n v="88.59"/>
    <n v="1060196.83"/>
    <n v="802005.27"/>
    <n v="-258191.56"/>
    <n v="-0.24353172231235601"/>
  </r>
  <r>
    <s v="Asia"/>
    <s v="CAMBODIA"/>
    <s v="Fruits"/>
    <s v="Online"/>
    <x v="1"/>
    <d v="2016-10-02T00:00:00"/>
    <s v="Oct"/>
    <n v="2016"/>
    <n v="571057164"/>
    <d v="2016-05-03T00:00:00"/>
    <n v="3"/>
    <s v=""/>
    <n v="7360"/>
    <n v="9.33"/>
    <n v="6.92"/>
    <n v="2.41"/>
    <n v="50931.199999999997"/>
    <n v="17737.599999999999"/>
    <n v="-33193.599999999999"/>
    <n v="-0.65173410404624299"/>
  </r>
  <r>
    <s v="Europe"/>
    <s v="ARMENIA"/>
    <s v="Snacks"/>
    <s v="Offline"/>
    <x v="2"/>
    <d v="2013-07-31T00:00:00"/>
    <s v="Jul"/>
    <n v="2013"/>
    <n v="737095344"/>
    <d v="2013-09-13T00:00:00"/>
    <n v="6"/>
    <n v="44"/>
    <n v="1747"/>
    <n v="152.58000000000001"/>
    <n v="97.44"/>
    <n v="55.14"/>
    <n v="170227.68"/>
    <n v="96329.58"/>
    <n v="-73898.100000000006"/>
    <n v="-0.43411330049261099"/>
  </r>
  <r>
    <s v="North America"/>
    <s v="UNITED STATES OF AMERICA"/>
    <s v="Beverages"/>
    <s v="Online"/>
    <x v="3"/>
    <d v="2015-12-21T00:00:00"/>
    <s v="Dec"/>
    <n v="2015"/>
    <n v="737418496"/>
    <d v="2016-01-17T00:00:00"/>
    <n v="1"/>
    <n v="27"/>
    <n v="7375"/>
    <n v="47.45"/>
    <n v="31.79"/>
    <n v="15.66"/>
    <n v="234451.25"/>
    <n v="115492.5"/>
    <n v="-118958.75"/>
    <n v="-0.50739226171752105"/>
  </r>
  <r>
    <s v="Sub-Saharan Africa"/>
    <s v="GUINEA"/>
    <s v="Clothes"/>
    <s v="Online"/>
    <x v="0"/>
    <d v="2016-08-05T00:00:00"/>
    <s v="Aug"/>
    <n v="2016"/>
    <n v="793950450"/>
    <d v="2016-05-18T00:00:00"/>
    <n v="4"/>
    <s v=""/>
    <n v="6436"/>
    <n v="109.28"/>
    <n v="35.840000000000003"/>
    <n v="73.44"/>
    <n v="230666.23999999999"/>
    <n v="472659.84"/>
    <n v="241993.60000000001"/>
    <n v="1.0491071428571399"/>
  </r>
  <r>
    <s v="Sub-Saharan Africa"/>
    <s v="LIBERIA"/>
    <s v="Personal Care"/>
    <s v="Online"/>
    <x v="3"/>
    <d v="2016-04-06T00:00:00"/>
    <s v="Apr"/>
    <n v="2016"/>
    <n v="748927533"/>
    <d v="2016-07-20T00:00:00"/>
    <n v="4"/>
    <n v="105"/>
    <n v="3155"/>
    <n v="81.73"/>
    <n v="56.67"/>
    <n v="25.06"/>
    <n v="178793.85"/>
    <n v="79064.3"/>
    <n v="-99729.55"/>
    <n v="-0.55779071819304704"/>
  </r>
  <r>
    <s v="Sub-Saharan Africa"/>
    <s v="RWANDA"/>
    <s v="Office Supplies"/>
    <s v="Online"/>
    <x v="0"/>
    <d v="2015-05-03T00:00:00"/>
    <s v="May"/>
    <n v="2015"/>
    <n v="514898574"/>
    <d v="2015-03-28T00:00:00"/>
    <n v="7"/>
    <s v=""/>
    <n v="8785"/>
    <n v="651.21"/>
    <n v="524.96"/>
    <n v="126.25"/>
    <n v="4611773.5999999996"/>
    <n v="1109106.25"/>
    <n v="-3502667.35"/>
    <n v="-0.75950548613227697"/>
  </r>
  <r>
    <s v="Asia"/>
    <s v="NORTH KOREA"/>
    <s v="Fruits"/>
    <s v="Offline"/>
    <x v="3"/>
    <d v="2012-08-25T00:00:00"/>
    <s v="Aug"/>
    <n v="2012"/>
    <n v="524724900"/>
    <d v="2012-09-10T00:00:00"/>
    <n v="2"/>
    <n v="16"/>
    <n v="6613"/>
    <n v="9.33"/>
    <n v="6.92"/>
    <n v="2.41"/>
    <n v="45761.96"/>
    <n v="15937.33"/>
    <n v="-29824.63"/>
    <n v="-0.65173410404624299"/>
  </r>
  <r>
    <s v="Australia/Oceania"/>
    <s v="AUSTRALIA"/>
    <s v="Baby Food"/>
    <s v="Online"/>
    <x v="2"/>
    <d v="2013-09-30T00:00:00"/>
    <s v="Sep"/>
    <n v="2013"/>
    <n v="381580340"/>
    <d v="2013-02-10T00:00:00"/>
    <n v="1"/>
    <s v=""/>
    <n v="6957"/>
    <n v="255.28"/>
    <n v="159.41999999999999"/>
    <n v="95.86"/>
    <n v="1109084.94"/>
    <n v="666898.02"/>
    <n v="-442186.92"/>
    <n v="-0.39869527035503699"/>
  </r>
  <r>
    <s v="Sub-Saharan Africa"/>
    <s v="SOUTH AFRICA"/>
    <s v="Meat"/>
    <s v="Online"/>
    <x v="1"/>
    <d v="2016-10-11T00:00:00"/>
    <s v="Oct"/>
    <n v="2016"/>
    <n v="208951222"/>
    <d v="2016-10-11T00:00:00"/>
    <n v="3"/>
    <n v="0"/>
    <n v="2165"/>
    <n v="421.89"/>
    <n v="364.69"/>
    <n v="57.2"/>
    <n v="789553.85"/>
    <n v="123838"/>
    <n v="-665715.85"/>
    <n v="-0.84315445995228799"/>
  </r>
  <r>
    <s v="Sub-Saharan Africa"/>
    <s v="CAMEROON"/>
    <s v="Personal Care"/>
    <s v="Offline"/>
    <x v="1"/>
    <d v="2010-01-31T00:00:00"/>
    <s v="Jan"/>
    <n v="2010"/>
    <n v="200636374"/>
    <d v="2010-03-03T00:00:00"/>
    <n v="4"/>
    <n v="31"/>
    <n v="1617"/>
    <n v="81.73"/>
    <n v="56.67"/>
    <n v="25.06"/>
    <n v="91635.39"/>
    <n v="40522.019999999997"/>
    <n v="-51113.37"/>
    <n v="-0.55779071819304704"/>
  </r>
  <r>
    <s v="Asia"/>
    <s v="KYRGYZSTAN"/>
    <s v="Snacks"/>
    <s v="Online"/>
    <x v="3"/>
    <d v="2012-11-16T00:00:00"/>
    <s v="Nov"/>
    <n v="2012"/>
    <n v="170747125"/>
    <d v="2013-05-01T00:00:00"/>
    <n v="4"/>
    <n v="166"/>
    <n v="6723"/>
    <n v="152.58000000000001"/>
    <n v="97.44"/>
    <n v="55.14"/>
    <n v="655089.12"/>
    <n v="370706.22"/>
    <n v="-284382.90000000002"/>
    <n v="-0.43411330049261099"/>
  </r>
  <r>
    <s v="Asia"/>
    <s v="KYRGYZSTAN"/>
    <s v="Beverages"/>
    <s v="Offline"/>
    <x v="2"/>
    <d v="2011-04-09T00:00:00"/>
    <s v="Apr"/>
    <n v="2011"/>
    <n v="903707301"/>
    <d v="2011-05-09T00:00:00"/>
    <n v="2"/>
    <n v="30"/>
    <n v="5928"/>
    <n v="47.45"/>
    <n v="31.79"/>
    <n v="15.66"/>
    <n v="188451.12"/>
    <n v="92832.48"/>
    <n v="-95618.64"/>
    <n v="-0.50739226171752105"/>
  </r>
  <r>
    <s v="Sub-Saharan Africa"/>
    <s v="BENIN"/>
    <s v="Vegetables"/>
    <s v="Offline"/>
    <x v="1"/>
    <d v="2016-09-14T00:00:00"/>
    <s v="Sep"/>
    <n v="2016"/>
    <n v="104253232"/>
    <d v="2016-10-29T00:00:00"/>
    <n v="7"/>
    <n v="45"/>
    <n v="9703"/>
    <n v="154.06"/>
    <n v="90.93"/>
    <n v="63.13"/>
    <n v="882293.79"/>
    <n v="612550.39"/>
    <n v="-269743.40000000002"/>
    <n v="-0.30572968217309998"/>
  </r>
  <r>
    <s v="Middle East/North Africa"/>
    <s v="PAKISTAN"/>
    <s v="Personal Care"/>
    <s v="Offline"/>
    <x v="1"/>
    <d v="2012-09-30T00:00:00"/>
    <s v="Sep"/>
    <n v="2012"/>
    <n v="947433745"/>
    <d v="2012-10-23T00:00:00"/>
    <n v="3"/>
    <n v="23"/>
    <n v="5554"/>
    <n v="81.73"/>
    <n v="56.67"/>
    <n v="25.06"/>
    <n v="314745.18"/>
    <n v="139183.24"/>
    <n v="-175561.94"/>
    <n v="-0.55779071819304704"/>
  </r>
  <r>
    <s v="Australia/Oceania"/>
    <s v="TUVALU"/>
    <s v="Baby Food"/>
    <s v="Offline"/>
    <x v="1"/>
    <d v="2015-12-13T00:00:00"/>
    <s v="Dec"/>
    <n v="2015"/>
    <n v="828610169"/>
    <d v="2016-01-30T00:00:00"/>
    <n v="7"/>
    <n v="48"/>
    <n v="3018"/>
    <n v="255.28"/>
    <n v="159.41999999999999"/>
    <n v="95.86"/>
    <n v="481129.56"/>
    <n v="289305.48"/>
    <n v="-191824.08"/>
    <n v="-0.39869527035503699"/>
  </r>
  <r>
    <s v="Central America"/>
    <s v="GRENADA"/>
    <s v="Snacks"/>
    <s v="Offline"/>
    <x v="1"/>
    <d v="2017-01-01T00:00:00"/>
    <s v="Jan"/>
    <n v="2017"/>
    <n v="813456332"/>
    <d v="2017-01-16T00:00:00"/>
    <n v="2"/>
    <n v="15"/>
    <n v="8660"/>
    <n v="152.58000000000001"/>
    <n v="97.44"/>
    <n v="55.14"/>
    <n v="843830.4"/>
    <n v="477512.4"/>
    <n v="-366318"/>
    <n v="-0.43411330049261099"/>
  </r>
  <r>
    <s v="Central America"/>
    <s v="CUBA"/>
    <s v="Vegetables"/>
    <s v="Online"/>
    <x v="2"/>
    <d v="2015-02-04T00:00:00"/>
    <s v="Feb"/>
    <n v="2015"/>
    <n v="687958562"/>
    <d v="2015-08-05T00:00:00"/>
    <n v="4"/>
    <n v="182"/>
    <n v="1081"/>
    <n v="154.06"/>
    <n v="90.93"/>
    <n v="63.13"/>
    <n v="98295.33"/>
    <n v="68243.53"/>
    <n v="-30051.8"/>
    <n v="-0.30572968217309998"/>
  </r>
  <r>
    <s v="Sub-Saharan Africa"/>
    <s v="SEYCHELLES"/>
    <s v="Household"/>
    <s v="Offline"/>
    <x v="2"/>
    <d v="2014-11-18T00:00:00"/>
    <s v="Nov"/>
    <n v="2014"/>
    <n v="308415687"/>
    <d v="2014-11-27T00:00:00"/>
    <n v="5"/>
    <n v="9"/>
    <n v="5910"/>
    <n v="668.27"/>
    <n v="502.54"/>
    <n v="165.73"/>
    <n v="2970011.4"/>
    <n v="979464.3"/>
    <n v="-1990547.1"/>
    <n v="-0.67021530624427905"/>
  </r>
  <r>
    <s v="Middle East/North Africa"/>
    <s v="SYRIA"/>
    <s v="Snacks"/>
    <s v="Offline"/>
    <x v="1"/>
    <d v="2013-07-30T00:00:00"/>
    <s v="Jul"/>
    <n v="2013"/>
    <n v="951439034"/>
    <d v="2013-09-16T00:00:00"/>
    <n v="2"/>
    <n v="48"/>
    <n v="808"/>
    <n v="152.58000000000001"/>
    <n v="97.44"/>
    <n v="55.14"/>
    <n v="78731.520000000004"/>
    <n v="44553.120000000003"/>
    <n v="-34178.400000000001"/>
    <n v="-0.43411330049261099"/>
  </r>
  <r>
    <s v="Australia/Oceania"/>
    <s v="KIRIBATI"/>
    <s v="Snacks"/>
    <s v="Online"/>
    <x v="3"/>
    <d v="2013-11-14T00:00:00"/>
    <s v="Nov"/>
    <n v="2013"/>
    <n v="363952434"/>
    <d v="2013-11-15T00:00:00"/>
    <n v="6"/>
    <n v="1"/>
    <n v="468"/>
    <n v="152.58000000000001"/>
    <n v="97.44"/>
    <n v="55.14"/>
    <n v="45601.919999999998"/>
    <n v="25805.52"/>
    <n v="-19796.400000000001"/>
    <n v="-0.43411330049261099"/>
  </r>
  <r>
    <s v="Asia"/>
    <s v="INDIA"/>
    <s v="Personal Care"/>
    <s v="Online"/>
    <x v="2"/>
    <d v="2011-10-14T00:00:00"/>
    <s v="Oct"/>
    <n v="2011"/>
    <n v="413192212"/>
    <d v="2011-11-17T00:00:00"/>
    <n v="5"/>
    <n v="34"/>
    <n v="1612"/>
    <n v="81.73"/>
    <n v="56.67"/>
    <n v="25.06"/>
    <n v="91352.04"/>
    <n v="40396.720000000001"/>
    <n v="-50955.32"/>
    <n v="-0.55779071819304704"/>
  </r>
  <r>
    <s v="Asia"/>
    <s v="BANGLADESH"/>
    <s v="Baby Food"/>
    <s v="Online"/>
    <x v="2"/>
    <d v="2015-10-10T00:00:00"/>
    <s v="Oct"/>
    <n v="2015"/>
    <n v="336707198"/>
    <d v="2015-11-27T00:00:00"/>
    <n v="6"/>
    <n v="48"/>
    <n v="7997"/>
    <n v="255.28"/>
    <n v="159.41999999999999"/>
    <n v="95.86"/>
    <n v="1274881.74"/>
    <n v="766592.42"/>
    <n v="-508289.32"/>
    <n v="-0.39869527035503699"/>
  </r>
  <r>
    <s v="Middle East/North Africa"/>
    <s v="QATAR"/>
    <s v="Personal Care"/>
    <s v="Online"/>
    <x v="2"/>
    <d v="2012-08-17T00:00:00"/>
    <s v="Aug"/>
    <n v="2012"/>
    <n v="792358720"/>
    <d v="2012-08-24T00:00:00"/>
    <n v="6"/>
    <n v="7"/>
    <n v="5408"/>
    <n v="81.73"/>
    <n v="56.67"/>
    <n v="25.06"/>
    <n v="306471.36"/>
    <n v="135524.48000000001"/>
    <n v="-170946.88"/>
    <n v="-0.55779071819304704"/>
  </r>
  <r>
    <s v="Europe"/>
    <s v="SAN MARINO"/>
    <s v="Fruits"/>
    <s v="Offline"/>
    <x v="2"/>
    <d v="2016-09-18T00:00:00"/>
    <s v="Sep"/>
    <n v="2016"/>
    <n v="708320605"/>
    <d v="2016-05-10T00:00:00"/>
    <n v="3"/>
    <s v=""/>
    <n v="6662"/>
    <n v="9.33"/>
    <n v="6.92"/>
    <n v="2.41"/>
    <n v="46101.04"/>
    <n v="16055.42"/>
    <n v="-30045.62"/>
    <n v="-0.65173410404624299"/>
  </r>
  <r>
    <s v="Europe"/>
    <s v="LITHUANIA"/>
    <s v="Office Supplies"/>
    <s v="Offline"/>
    <x v="0"/>
    <d v="2013-05-03T00:00:00"/>
    <s v="May"/>
    <n v="2013"/>
    <n v="433079183"/>
    <d v="2013-04-19T00:00:00"/>
    <n v="6"/>
    <s v=""/>
    <n v="6609"/>
    <n v="651.21"/>
    <n v="524.96"/>
    <n v="126.25"/>
    <n v="3469460.64"/>
    <n v="834386.25"/>
    <n v="-2635074.39"/>
    <n v="-0.75950548613227697"/>
  </r>
  <r>
    <s v="Asia"/>
    <s v="NORTH KOREA"/>
    <s v="Clothes"/>
    <s v="Offline"/>
    <x v="1"/>
    <d v="2014-09-18T00:00:00"/>
    <s v="Sep"/>
    <n v="2014"/>
    <n v="385433280"/>
    <d v="2014-01-11T00:00:00"/>
    <n v="7"/>
    <s v=""/>
    <n v="7128"/>
    <n v="109.28"/>
    <n v="35.840000000000003"/>
    <n v="73.44"/>
    <n v="255467.51999999999"/>
    <n v="523480.32000000001"/>
    <n v="268012.79999999999"/>
    <n v="1.0491071428571399"/>
  </r>
  <r>
    <s v="Europe"/>
    <s v="GEORGIA"/>
    <s v="Personal Care"/>
    <s v="Offline"/>
    <x v="2"/>
    <d v="2012-05-22T00:00:00"/>
    <s v="May"/>
    <n v="2012"/>
    <n v="604494225"/>
    <d v="2012-06-25T00:00:00"/>
    <n v="2"/>
    <n v="34"/>
    <n v="2129"/>
    <n v="81.73"/>
    <n v="56.67"/>
    <n v="25.06"/>
    <n v="120650.43"/>
    <n v="53352.74"/>
    <n v="-67297.69"/>
    <n v="-0.55779071819304704"/>
  </r>
  <r>
    <s v="Central America"/>
    <s v="SAINT KITTS AND NEVIS"/>
    <s v="Fruits"/>
    <s v="Online"/>
    <x v="0"/>
    <d v="2017-03-04T00:00:00"/>
    <s v="Mar"/>
    <n v="2017"/>
    <n v="299685847"/>
    <d v="2017-04-24T00:00:00"/>
    <n v="2"/>
    <n v="51"/>
    <n v="2557"/>
    <n v="9.33"/>
    <n v="6.92"/>
    <n v="2.41"/>
    <n v="17694.439999999999"/>
    <n v="6162.37"/>
    <n v="-11532.07"/>
    <n v="-0.65173410404624299"/>
  </r>
  <r>
    <s v="Asia"/>
    <s v="TAJIKISTAN"/>
    <s v="Cereal"/>
    <s v="Online"/>
    <x v="2"/>
    <d v="2011-02-18T00:00:00"/>
    <s v="Feb"/>
    <n v="2011"/>
    <n v="100744473"/>
    <d v="2011-03-16T00:00:00"/>
    <n v="4"/>
    <n v="26"/>
    <n v="1383"/>
    <n v="205.7"/>
    <n v="117.11"/>
    <n v="88.59"/>
    <n v="161963.13"/>
    <n v="122519.97"/>
    <n v="-39443.160000000003"/>
    <n v="-0.24353172231235601"/>
  </r>
  <r>
    <s v="Europe"/>
    <s v="MACEDONIA"/>
    <s v="Fruits"/>
    <s v="Online"/>
    <x v="0"/>
    <d v="2010-12-30T00:00:00"/>
    <s v="Dec"/>
    <n v="2010"/>
    <n v="707718932"/>
    <d v="2011-06-01T00:00:00"/>
    <n v="4"/>
    <n v="153"/>
    <n v="8614"/>
    <n v="9.33"/>
    <n v="6.92"/>
    <n v="2.41"/>
    <n v="59608.88"/>
    <n v="20759.740000000002"/>
    <n v="-38849.14"/>
    <n v="-0.65173410404624299"/>
  </r>
  <r>
    <s v="Asia"/>
    <s v="CAMBODIA"/>
    <s v="Beverages"/>
    <s v="Offline"/>
    <x v="2"/>
    <d v="2012-02-26T00:00:00"/>
    <s v="Feb"/>
    <n v="2012"/>
    <n v="640970551"/>
    <d v="2012-02-04T00:00:00"/>
    <n v="7"/>
    <s v=""/>
    <n v="6285"/>
    <n v="47.45"/>
    <n v="31.79"/>
    <n v="15.66"/>
    <n v="199800.15"/>
    <n v="98423.1"/>
    <n v="-101377.05"/>
    <n v="-0.50739226171752105"/>
  </r>
  <r>
    <s v="Sub-Saharan Africa"/>
    <s v="MAURITANIA"/>
    <s v="Cereal"/>
    <s v="Online"/>
    <x v="3"/>
    <d v="2014-12-10T00:00:00"/>
    <s v="Dec"/>
    <n v="2014"/>
    <n v="291173160"/>
    <d v="2014-02-11T00:00:00"/>
    <n v="3"/>
    <s v=""/>
    <n v="3463"/>
    <n v="205.7"/>
    <n v="117.11"/>
    <n v="88.59"/>
    <n v="405551.93"/>
    <n v="306787.17"/>
    <n v="-98764.76"/>
    <n v="-0.24353172231235601"/>
  </r>
  <r>
    <s v="Central America"/>
    <s v="DOMINICA"/>
    <s v="Household"/>
    <s v="Offline"/>
    <x v="0"/>
    <d v="2012-11-07T00:00:00"/>
    <s v="Nov"/>
    <n v="2012"/>
    <n v="569313085"/>
    <d v="2012-08-18T00:00:00"/>
    <n v="7"/>
    <s v=""/>
    <n v="1248"/>
    <n v="668.27"/>
    <n v="502.54"/>
    <n v="165.73"/>
    <n v="627169.92000000004"/>
    <n v="206831.04"/>
    <n v="-420338.88"/>
    <n v="-0.67021530624427905"/>
  </r>
  <r>
    <s v="Europe"/>
    <s v="SWEDEN"/>
    <s v="Household"/>
    <s v="Offline"/>
    <x v="1"/>
    <d v="2011-06-24T00:00:00"/>
    <s v="Jun"/>
    <n v="2011"/>
    <n v="656689155"/>
    <d v="2011-09-08T00:00:00"/>
    <n v="5"/>
    <n v="76"/>
    <n v="7769"/>
    <n v="668.27"/>
    <n v="502.54"/>
    <n v="165.73"/>
    <n v="3904233.26"/>
    <n v="1287556.3700000001"/>
    <n v="-2616676.89"/>
    <n v="-0.67021530624427905"/>
  </r>
  <r>
    <s v="Central America"/>
    <s v="PANAMA"/>
    <s v="Snacks"/>
    <s v="Online"/>
    <x v="1"/>
    <d v="2011-03-19T00:00:00"/>
    <s v="Mar"/>
    <n v="2011"/>
    <n v="254912698"/>
    <d v="2011-08-04T00:00:00"/>
    <n v="5"/>
    <n v="138"/>
    <n v="3187"/>
    <n v="152.58000000000001"/>
    <n v="97.44"/>
    <n v="55.14"/>
    <n v="310541.28000000003"/>
    <n v="175731.18"/>
    <n v="-134810.1"/>
    <n v="-0.43411330049261099"/>
  </r>
  <r>
    <s v="Europe"/>
    <s v="MACEDONIA"/>
    <s v="Beverages"/>
    <s v="Offline"/>
    <x v="0"/>
    <d v="2016-02-25T00:00:00"/>
    <s v="Feb"/>
    <n v="2016"/>
    <n v="935907542"/>
    <d v="2016-03-21T00:00:00"/>
    <n v="2"/>
    <n v="25"/>
    <n v="4695"/>
    <n v="47.45"/>
    <n v="31.79"/>
    <n v="15.66"/>
    <n v="149254.04999999999"/>
    <n v="73523.7"/>
    <n v="-75730.350000000006"/>
    <n v="-0.50739226171752105"/>
  </r>
  <r>
    <s v="Middle East/North Africa"/>
    <s v="LEBANON"/>
    <s v="Meat"/>
    <s v="Offline"/>
    <x v="1"/>
    <d v="2016-08-22T00:00:00"/>
    <s v="Aug"/>
    <n v="2016"/>
    <n v="291910016"/>
    <d v="2016-09-27T00:00:00"/>
    <n v="3"/>
    <n v="36"/>
    <n v="1515"/>
    <n v="421.89"/>
    <n v="364.69"/>
    <n v="57.2"/>
    <n v="552505.35"/>
    <n v="86658"/>
    <n v="-465847.35"/>
    <n v="-0.84315445995228799"/>
  </r>
  <r>
    <s v="Sub-Saharan Africa"/>
    <s v="COTE D'IVOIRE"/>
    <s v="Fruits"/>
    <s v="Online"/>
    <x v="1"/>
    <d v="2015-06-15T00:00:00"/>
    <s v="Jun"/>
    <n v="2015"/>
    <n v="485468947"/>
    <d v="2015-01-07T00:00:00"/>
    <n v="4"/>
    <s v=""/>
    <n v="9905"/>
    <n v="9.33"/>
    <n v="6.92"/>
    <n v="2.41"/>
    <n v="68542.600000000006"/>
    <n v="23871.05"/>
    <n v="-44671.55"/>
    <n v="-0.65173410404624299"/>
  </r>
  <r>
    <s v="Central America"/>
    <s v="GRENADA"/>
    <s v="Personal Care"/>
    <s v="Offline"/>
    <x v="3"/>
    <d v="2016-03-06T00:00:00"/>
    <s v="Mar"/>
    <n v="2016"/>
    <n v="599445664"/>
    <d v="2016-07-19T00:00:00"/>
    <n v="3"/>
    <n v="135"/>
    <n v="8148"/>
    <n v="81.73"/>
    <n v="56.67"/>
    <n v="25.06"/>
    <n v="461747.16"/>
    <n v="204188.88"/>
    <n v="-257558.28"/>
    <n v="-0.55779071819304704"/>
  </r>
  <r>
    <s v="Sub-Saharan Africa"/>
    <s v="SENEGAL"/>
    <s v="Baby Food"/>
    <s v="Offline"/>
    <x v="1"/>
    <d v="2013-01-02T00:00:00"/>
    <s v="Jan"/>
    <n v="2013"/>
    <n v="687013995"/>
    <d v="2013-03-13T00:00:00"/>
    <n v="4"/>
    <n v="70"/>
    <n v="1563"/>
    <n v="255.28"/>
    <n v="159.41999999999999"/>
    <n v="95.86"/>
    <n v="249173.46"/>
    <n v="149829.18"/>
    <n v="-99344.28"/>
    <n v="-0.39869527035503699"/>
  </r>
  <r>
    <s v="Europe"/>
    <s v="IRELAND"/>
    <s v="Household"/>
    <s v="Offline"/>
    <x v="1"/>
    <d v="2015-03-14T00:00:00"/>
    <s v="Mar"/>
    <n v="2015"/>
    <n v="421660268"/>
    <d v="2015-11-04T00:00:00"/>
    <n v="4"/>
    <n v="235"/>
    <n v="7498"/>
    <n v="668.27"/>
    <n v="502.54"/>
    <n v="165.73"/>
    <n v="3768044.92"/>
    <n v="1242643.54"/>
    <n v="-2525401.38"/>
    <n v="-0.67021530624427905"/>
  </r>
  <r>
    <s v="Europe"/>
    <s v="SAN MARINO"/>
    <s v="Cosmetics"/>
    <s v="Offline"/>
    <x v="1"/>
    <d v="2014-08-22T00:00:00"/>
    <s v="Aug"/>
    <n v="2014"/>
    <n v="447183310"/>
    <d v="2014-09-19T00:00:00"/>
    <n v="6"/>
    <n v="28"/>
    <n v="334"/>
    <n v="437.2"/>
    <n v="263.33"/>
    <n v="173.87"/>
    <n v="87952.22"/>
    <n v="58072.58"/>
    <n v="-29879.64"/>
    <n v="-0.33972581931416901"/>
  </r>
  <r>
    <s v="Europe"/>
    <s v="ESTONIA"/>
    <s v="Vegetables"/>
    <s v="Offline"/>
    <x v="2"/>
    <d v="2011-07-12T00:00:00"/>
    <s v="Jul"/>
    <n v="2011"/>
    <n v="127694451"/>
    <d v="2011-12-27T00:00:00"/>
    <n v="3"/>
    <n v="168"/>
    <n v="6481"/>
    <n v="154.06"/>
    <n v="90.93"/>
    <n v="63.13"/>
    <n v="589317.32999999996"/>
    <n v="409145.53"/>
    <n v="-180171.8"/>
    <n v="-0.30572968217309998"/>
  </r>
  <r>
    <s v="Europe"/>
    <s v="VATICAN CITY"/>
    <s v="Meat"/>
    <s v="Offline"/>
    <x v="0"/>
    <d v="2012-06-13T00:00:00"/>
    <s v="Jun"/>
    <n v="2012"/>
    <n v="697617518"/>
    <d v="2012-07-07T00:00:00"/>
    <n v="7"/>
    <n v="24"/>
    <n v="9381"/>
    <n v="421.89"/>
    <n v="364.69"/>
    <n v="57.2"/>
    <n v="3421156.89"/>
    <n v="536593.19999999995"/>
    <n v="-2884563.69"/>
    <n v="-0.84315445995228799"/>
  </r>
  <r>
    <s v="Europe"/>
    <s v="UNITED KINGDOM"/>
    <s v="Personal Care"/>
    <s v="Offline"/>
    <x v="2"/>
    <d v="2015-01-22T00:00:00"/>
    <s v="Jan"/>
    <n v="2015"/>
    <n v="311688840"/>
    <d v="2015-02-14T00:00:00"/>
    <n v="7"/>
    <n v="23"/>
    <n v="4509"/>
    <n v="81.73"/>
    <n v="56.67"/>
    <n v="25.06"/>
    <n v="255525.03"/>
    <n v="112995.54"/>
    <n v="-142529.49"/>
    <n v="-0.55779071819304704"/>
  </r>
  <r>
    <s v="Middle East/North Africa"/>
    <s v="IRAN"/>
    <s v="Household"/>
    <s v="Offline"/>
    <x v="0"/>
    <d v="2015-11-24T00:00:00"/>
    <s v="Nov"/>
    <n v="2015"/>
    <n v="794957244"/>
    <d v="2015-12-31T00:00:00"/>
    <n v="5"/>
    <n v="37"/>
    <n v="4369"/>
    <n v="668.27"/>
    <n v="502.54"/>
    <n v="165.73"/>
    <n v="2195597.2599999998"/>
    <n v="724074.37"/>
    <n v="-1471522.89"/>
    <n v="-0.67021530624427905"/>
  </r>
  <r>
    <s v="Middle East/North Africa"/>
    <s v="SAUDI ARABIA"/>
    <s v="Vegetables"/>
    <s v="Offline"/>
    <x v="3"/>
    <d v="2012-06-03T00:00:00"/>
    <s v="Jun"/>
    <n v="2012"/>
    <n v="892784059"/>
    <d v="2012-06-03T00:00:00"/>
    <n v="1"/>
    <n v="0"/>
    <n v="3497"/>
    <n v="154.06"/>
    <n v="90.93"/>
    <n v="63.13"/>
    <n v="317982.21000000002"/>
    <n v="220765.61"/>
    <n v="-97216.6"/>
    <n v="-0.30572968217309998"/>
  </r>
  <r>
    <s v="Sub-Saharan Africa"/>
    <s v="RWANDA"/>
    <s v="Clothes"/>
    <s v="Online"/>
    <x v="2"/>
    <d v="2013-07-13T00:00:00"/>
    <s v="Jul"/>
    <n v="2013"/>
    <n v="320843112"/>
    <d v="2013-08-18T00:00:00"/>
    <n v="1"/>
    <n v="36"/>
    <n v="3462"/>
    <n v="109.28"/>
    <n v="35.840000000000003"/>
    <n v="73.44"/>
    <n v="124078.08"/>
    <n v="254249.28"/>
    <n v="130171.2"/>
    <n v="1.0491071428571399"/>
  </r>
  <r>
    <s v="Asia"/>
    <s v="INDONESIA"/>
    <s v="Vegetables"/>
    <s v="Offline"/>
    <x v="3"/>
    <d v="2015-06-07T00:00:00"/>
    <s v="Jun"/>
    <n v="2015"/>
    <n v="215120732"/>
    <d v="2015-03-08T00:00:00"/>
    <n v="1"/>
    <s v=""/>
    <n v="7860"/>
    <n v="154.06"/>
    <n v="90.93"/>
    <n v="63.13"/>
    <n v="714709.8"/>
    <n v="496201.8"/>
    <n v="-218508"/>
    <n v="-0.30572968217309998"/>
  </r>
  <r>
    <s v="Middle East/North Africa"/>
    <s v="OMAN"/>
    <s v="Beverages"/>
    <s v="Offline"/>
    <x v="0"/>
    <d v="2010-12-12T00:00:00"/>
    <s v="Dec"/>
    <n v="2010"/>
    <n v="881915748"/>
    <d v="2010-12-14T00:00:00"/>
    <n v="3"/>
    <n v="2"/>
    <n v="7323"/>
    <n v="47.45"/>
    <n v="31.79"/>
    <n v="15.66"/>
    <n v="232798.17"/>
    <n v="114678.18"/>
    <n v="-118119.99"/>
    <n v="-0.50739226171752105"/>
  </r>
  <r>
    <s v="Sub-Saharan Africa"/>
    <s v="COMOROS"/>
    <s v="Beverages"/>
    <s v="Offline"/>
    <x v="3"/>
    <d v="2016-06-13T00:00:00"/>
    <s v="Jun"/>
    <n v="2016"/>
    <n v="447839486"/>
    <d v="2016-07-28T00:00:00"/>
    <n v="5"/>
    <n v="45"/>
    <n v="4511"/>
    <n v="47.45"/>
    <n v="31.79"/>
    <n v="15.66"/>
    <n v="143404.69"/>
    <n v="70642.259999999995"/>
    <n v="-72762.429999999993"/>
    <n v="-0.50739226171752105"/>
  </r>
  <r>
    <s v="Middle East/North Africa"/>
    <s v="OMAN"/>
    <s v="Beverages"/>
    <s v="Offline"/>
    <x v="1"/>
    <d v="2015-08-15T00:00:00"/>
    <s v="Aug"/>
    <n v="2015"/>
    <n v="709815776"/>
    <d v="2015-09-16T00:00:00"/>
    <n v="4"/>
    <n v="32"/>
    <n v="9117"/>
    <n v="47.45"/>
    <n v="31.79"/>
    <n v="15.66"/>
    <n v="289829.43"/>
    <n v="142772.22"/>
    <n v="-147057.21"/>
    <n v="-0.50739226171752105"/>
  </r>
  <r>
    <s v="Europe"/>
    <s v="CYPRUS"/>
    <s v="Cosmetics"/>
    <s v="Offline"/>
    <x v="0"/>
    <d v="2015-06-11T00:00:00"/>
    <s v="Jun"/>
    <n v="2015"/>
    <n v="385080945"/>
    <d v="2015-07-11T00:00:00"/>
    <n v="7"/>
    <n v="30"/>
    <n v="2864"/>
    <n v="437.2"/>
    <n v="263.33"/>
    <n v="173.87"/>
    <n v="754177.12"/>
    <n v="497963.68"/>
    <n v="-256213.44"/>
    <n v="-0.33972581931416901"/>
  </r>
  <r>
    <s v="Asia"/>
    <s v="CAMBODIA"/>
    <s v="Cosmetics"/>
    <s v="Online"/>
    <x v="2"/>
    <d v="2014-03-21T00:00:00"/>
    <s v="Mar"/>
    <n v="2014"/>
    <n v="961183822"/>
    <d v="2014-04-21T00:00:00"/>
    <n v="2"/>
    <n v="31"/>
    <n v="4507"/>
    <n v="437.2"/>
    <n v="263.33"/>
    <n v="173.87"/>
    <n v="1186828.31"/>
    <n v="783632.09"/>
    <n v="-403196.22"/>
    <n v="-0.33972581931416901"/>
  </r>
  <r>
    <s v="Middle East/North Africa"/>
    <s v="EGYPT"/>
    <s v="Cereal"/>
    <s v="Offline"/>
    <x v="0"/>
    <d v="2016-06-17T00:00:00"/>
    <s v="Jun"/>
    <n v="2016"/>
    <n v="845985734"/>
    <d v="2016-06-28T00:00:00"/>
    <n v="3"/>
    <n v="11"/>
    <n v="4833"/>
    <n v="205.7"/>
    <n v="117.11"/>
    <n v="88.59"/>
    <n v="565992.63"/>
    <n v="428155.47"/>
    <n v="-137837.16"/>
    <n v="-0.24353172231235601"/>
  </r>
  <r>
    <s v="Asia"/>
    <s v="KAZAKHSTAN"/>
    <s v="Cosmetics"/>
    <s v="Offline"/>
    <x v="1"/>
    <d v="2010-08-06T00:00:00"/>
    <s v="Aug"/>
    <n v="2010"/>
    <n v="317660510"/>
    <d v="2010-06-29T00:00:00"/>
    <n v="3"/>
    <s v=""/>
    <n v="1659"/>
    <n v="437.2"/>
    <n v="263.33"/>
    <n v="173.87"/>
    <n v="436864.47"/>
    <n v="288450.33"/>
    <n v="-148414.14000000001"/>
    <n v="-0.33972581931416901"/>
  </r>
  <r>
    <s v="Sub-Saharan Africa"/>
    <s v="MADAGASCAR"/>
    <s v="Vegetables"/>
    <s v="Online"/>
    <x v="2"/>
    <d v="2015-11-05T00:00:00"/>
    <s v="Nov"/>
    <n v="2015"/>
    <n v="174694478"/>
    <d v="2015-11-05T00:00:00"/>
    <n v="5"/>
    <n v="0"/>
    <n v="4833"/>
    <n v="154.06"/>
    <n v="90.93"/>
    <n v="63.13"/>
    <n v="439464.69"/>
    <n v="305107.28999999998"/>
    <n v="-134357.4"/>
    <n v="-0.30572968217309998"/>
  </r>
  <r>
    <s v="Australia/Oceania"/>
    <s v="SAMOA"/>
    <s v="Clothes"/>
    <s v="Offline"/>
    <x v="0"/>
    <d v="2017-08-06T00:00:00"/>
    <s v="Aug"/>
    <n v="2017"/>
    <n v="385886466"/>
    <d v="2017-10-07T00:00:00"/>
    <n v="7"/>
    <n v="62"/>
    <n v="1235"/>
    <n v="109.28"/>
    <n v="35.840000000000003"/>
    <n v="73.44"/>
    <n v="44262.400000000001"/>
    <n v="90698.4"/>
    <n v="46436"/>
    <n v="1.0491071428571399"/>
  </r>
  <r>
    <s v="Asia"/>
    <s v="BRUNEI"/>
    <s v="Cosmetics"/>
    <s v="Offline"/>
    <x v="1"/>
    <d v="2011-04-07T00:00:00"/>
    <s v="Apr"/>
    <n v="2011"/>
    <n v="540347802"/>
    <d v="2011-11-07T00:00:00"/>
    <n v="2"/>
    <n v="214"/>
    <n v="9777"/>
    <n v="437.2"/>
    <n v="263.33"/>
    <n v="173.87"/>
    <n v="2574577.41"/>
    <n v="1699926.99"/>
    <n v="-874650.42"/>
    <n v="-0.33972581931416901"/>
  </r>
  <r>
    <s v="Sub-Saharan Africa"/>
    <s v="DJIBOUTI"/>
    <s v="Clothes"/>
    <s v="Online"/>
    <x v="3"/>
    <d v="2012-05-29T00:00:00"/>
    <s v="May"/>
    <n v="2012"/>
    <n v="297502315"/>
    <d v="2012-08-06T00:00:00"/>
    <n v="2"/>
    <n v="69"/>
    <n v="6401"/>
    <n v="109.28"/>
    <n v="35.840000000000003"/>
    <n v="73.44"/>
    <n v="229411.84"/>
    <n v="470089.44"/>
    <n v="240677.6"/>
    <n v="1.0491071428571399"/>
  </r>
  <r>
    <s v="Sub-Saharan Africa"/>
    <s v="SEYCHELLES"/>
    <s v="Beverages"/>
    <s v="Offline"/>
    <x v="0"/>
    <d v="2013-01-05T00:00:00"/>
    <s v="Jan"/>
    <n v="2013"/>
    <n v="737086331"/>
    <d v="2013-04-06T00:00:00"/>
    <n v="7"/>
    <n v="91"/>
    <n v="9080"/>
    <n v="47.45"/>
    <n v="31.79"/>
    <n v="15.66"/>
    <n v="288653.2"/>
    <n v="142192.79999999999"/>
    <n v="-146460.4"/>
    <n v="-0.50739226171752105"/>
  </r>
  <r>
    <s v="Europe"/>
    <s v="SPAIN"/>
    <s v="Household"/>
    <s v="Offline"/>
    <x v="0"/>
    <d v="2012-04-23T00:00:00"/>
    <s v="Apr"/>
    <n v="2012"/>
    <n v="309148681"/>
    <d v="2012-05-05T00:00:00"/>
    <n v="7"/>
    <n v="12"/>
    <n v="2819"/>
    <n v="668.27"/>
    <n v="502.54"/>
    <n v="165.73"/>
    <n v="1416660.26"/>
    <n v="467192.87"/>
    <n v="-949467.39"/>
    <n v="-0.67021530624427905"/>
  </r>
  <r>
    <s v="Central America"/>
    <s v="SAINT LUCIA"/>
    <s v="Office Supplies"/>
    <s v="Offline"/>
    <x v="2"/>
    <d v="2016-07-01T00:00:00"/>
    <s v="Jul"/>
    <n v="2016"/>
    <n v="684050691"/>
    <d v="2016-02-18T00:00:00"/>
    <n v="5"/>
    <s v=""/>
    <n v="4655"/>
    <n v="651.21"/>
    <n v="524.96"/>
    <n v="126.25"/>
    <n v="2443688.7999999998"/>
    <n v="587693.75"/>
    <n v="-1855995.05"/>
    <n v="-0.75950548613227697"/>
  </r>
  <r>
    <s v="Sub-Saharan Africa"/>
    <s v="CAPE VERDE"/>
    <s v="Snacks"/>
    <s v="Online"/>
    <x v="1"/>
    <d v="2013-06-04T00:00:00"/>
    <s v="Jun"/>
    <n v="2013"/>
    <n v="902466189"/>
    <d v="2013-04-13T00:00:00"/>
    <n v="7"/>
    <s v=""/>
    <n v="8655"/>
    <n v="152.58000000000001"/>
    <n v="97.44"/>
    <n v="55.14"/>
    <n v="843343.2"/>
    <n v="477236.7"/>
    <n v="-366106.5"/>
    <n v="-0.43411330049261099"/>
  </r>
  <r>
    <s v="Australia/Oceania"/>
    <s v="AUSTRALIA"/>
    <s v="Vegetables"/>
    <s v="Offline"/>
    <x v="3"/>
    <d v="2016-08-19T00:00:00"/>
    <s v="Aug"/>
    <n v="2016"/>
    <n v="525381505"/>
    <d v="2016-08-27T00:00:00"/>
    <n v="7"/>
    <n v="8"/>
    <n v="917"/>
    <n v="154.06"/>
    <n v="90.93"/>
    <n v="63.13"/>
    <n v="83382.81"/>
    <n v="57890.21"/>
    <n v="-25492.6"/>
    <n v="-0.30572968217309998"/>
  </r>
  <r>
    <s v="Australia/Oceania"/>
    <s v="VANUATU"/>
    <s v="Vegetables"/>
    <s v="Online"/>
    <x v="3"/>
    <d v="2013-04-13T00:00:00"/>
    <s v="Apr"/>
    <n v="2013"/>
    <n v="984095466"/>
    <d v="2013-12-05T00:00:00"/>
    <n v="5"/>
    <n v="236"/>
    <n v="4572"/>
    <n v="154.06"/>
    <n v="90.93"/>
    <n v="63.13"/>
    <n v="415731.96"/>
    <n v="288630.36"/>
    <n v="-127101.6"/>
    <n v="-0.30572968217309998"/>
  </r>
  <r>
    <s v="Europe"/>
    <s v="SERBIA"/>
    <s v="Baby Food"/>
    <s v="Offline"/>
    <x v="2"/>
    <d v="2014-02-21T00:00:00"/>
    <s v="Feb"/>
    <n v="2014"/>
    <n v="630219399"/>
    <d v="2014-03-14T00:00:00"/>
    <n v="6"/>
    <n v="21"/>
    <n v="4780"/>
    <n v="255.28"/>
    <n v="159.41999999999999"/>
    <n v="95.86"/>
    <n v="762027.6"/>
    <n v="458210.8"/>
    <n v="-303816.8"/>
    <n v="-0.39869527035503699"/>
  </r>
  <r>
    <s v="Europe"/>
    <s v="DENMARK"/>
    <s v="Snacks"/>
    <s v="Online"/>
    <x v="3"/>
    <d v="2012-04-13T00:00:00"/>
    <s v="Apr"/>
    <n v="2012"/>
    <n v="585677134"/>
    <d v="2012-04-05T00:00:00"/>
    <n v="5"/>
    <s v=""/>
    <n v="3734"/>
    <n v="152.58000000000001"/>
    <n v="97.44"/>
    <n v="55.14"/>
    <n v="363840.96"/>
    <n v="205892.76"/>
    <n v="-157948.20000000001"/>
    <n v="-0.43411330049261099"/>
  </r>
  <r>
    <s v="Europe"/>
    <s v="ITALY"/>
    <s v="Household"/>
    <s v="Online"/>
    <x v="1"/>
    <d v="2016-12-23T00:00:00"/>
    <s v="Dec"/>
    <n v="2016"/>
    <n v="692704999"/>
    <d v="2017-01-24T00:00:00"/>
    <n v="3"/>
    <n v="32"/>
    <n v="5657"/>
    <n v="668.27"/>
    <n v="502.54"/>
    <n v="165.73"/>
    <n v="2842868.78"/>
    <n v="937534.61"/>
    <n v="-1905334.17"/>
    <n v="-0.67021530624427905"/>
  </r>
  <r>
    <s v="Sub-Saharan Africa"/>
    <s v="SOUTH AFRICA"/>
    <s v="Snacks"/>
    <s v="Offline"/>
    <x v="3"/>
    <d v="2012-01-25T00:00:00"/>
    <s v="Jan"/>
    <n v="2012"/>
    <n v="863851821"/>
    <d v="2012-07-03T00:00:00"/>
    <n v="3"/>
    <n v="160"/>
    <n v="1805"/>
    <n v="152.58000000000001"/>
    <n v="97.44"/>
    <n v="55.14"/>
    <n v="175879.2"/>
    <n v="99527.7"/>
    <n v="-76351.5"/>
    <n v="-0.43411330049261099"/>
  </r>
  <r>
    <s v="Australia/Oceania"/>
    <s v="EAST TIMOR"/>
    <s v="Cosmetics"/>
    <s v="Offline"/>
    <x v="0"/>
    <d v="2012-09-28T00:00:00"/>
    <s v="Sep"/>
    <n v="2012"/>
    <n v="631978929"/>
    <d v="2012-01-10T00:00:00"/>
    <n v="3"/>
    <s v=""/>
    <n v="5464"/>
    <n v="437.2"/>
    <n v="263.33"/>
    <n v="173.87"/>
    <n v="1438835.12"/>
    <n v="950025.68"/>
    <n v="-488809.44"/>
    <n v="-0.33972581931416901"/>
  </r>
  <r>
    <s v="Asia"/>
    <s v="NORTH KOREA"/>
    <s v="Clothes"/>
    <s v="Online"/>
    <x v="1"/>
    <d v="2016-01-05T00:00:00"/>
    <s v="Jan"/>
    <n v="2016"/>
    <n v="500260150"/>
    <d v="2016-10-05T00:00:00"/>
    <n v="4"/>
    <n v="274"/>
    <n v="6950"/>
    <n v="109.28"/>
    <n v="35.840000000000003"/>
    <n v="73.44"/>
    <n v="249088"/>
    <n v="510408"/>
    <n v="261320"/>
    <n v="1.0491071428571399"/>
  </r>
  <r>
    <s v="Central America"/>
    <s v="TRINIDAD AND TOBAGO"/>
    <s v="Cosmetics"/>
    <s v="Online"/>
    <x v="0"/>
    <d v="2013-08-27T00:00:00"/>
    <s v="Aug"/>
    <n v="2013"/>
    <n v="592181813"/>
    <d v="2013-09-09T00:00:00"/>
    <n v="2"/>
    <n v="13"/>
    <n v="8613"/>
    <n v="437.2"/>
    <n v="263.33"/>
    <n v="173.87"/>
    <n v="2268061.29"/>
    <n v="1497542.31"/>
    <n v="-770518.98"/>
    <n v="-0.33972581931416901"/>
  </r>
  <r>
    <s v="North America"/>
    <s v="GREENLAND"/>
    <s v="Meat"/>
    <s v="Online"/>
    <x v="1"/>
    <d v="2015-12-07T00:00:00"/>
    <s v="Dec"/>
    <n v="2015"/>
    <n v="201542747"/>
    <d v="2015-07-18T00:00:00"/>
    <n v="7"/>
    <s v=""/>
    <n v="9832"/>
    <n v="421.89"/>
    <n v="364.69"/>
    <n v="57.2"/>
    <n v="3585632.08"/>
    <n v="562390.4"/>
    <n v="-3023241.68"/>
    <n v="-0.84315445995228799"/>
  </r>
  <r>
    <s v="Europe"/>
    <s v="ICELAND"/>
    <s v="Cosmetics"/>
    <s v="Online"/>
    <x v="0"/>
    <d v="2011-09-02T00:00:00"/>
    <s v="Sep"/>
    <n v="2011"/>
    <n v="942454278"/>
    <d v="2011-03-29T00:00:00"/>
    <n v="3"/>
    <s v=""/>
    <n v="2019"/>
    <n v="437.2"/>
    <n v="263.33"/>
    <n v="173.87"/>
    <n v="531663.27"/>
    <n v="351043.53"/>
    <n v="-180619.74"/>
    <n v="-0.33972581931416901"/>
  </r>
  <r>
    <s v="Middle East/North Africa"/>
    <s v="TURKEY"/>
    <s v="Beverages"/>
    <s v="Online"/>
    <x v="3"/>
    <d v="2017-02-17T00:00:00"/>
    <s v="Feb"/>
    <n v="2017"/>
    <n v="899340236"/>
    <d v="2017-03-18T00:00:00"/>
    <n v="7"/>
    <n v="29"/>
    <n v="3616"/>
    <n v="47.45"/>
    <n v="31.79"/>
    <n v="15.66"/>
    <n v="114952.64"/>
    <n v="56626.559999999998"/>
    <n v="-58326.080000000002"/>
    <n v="-0.50739226171752105"/>
  </r>
  <r>
    <s v="Asia"/>
    <s v="VIETNAM"/>
    <s v="Cereal"/>
    <s v="Online"/>
    <x v="1"/>
    <d v="2013-12-07T00:00:00"/>
    <s v="Dec"/>
    <n v="2013"/>
    <n v="476936948"/>
    <d v="2013-07-20T00:00:00"/>
    <n v="7"/>
    <s v=""/>
    <n v="5096"/>
    <n v="205.7"/>
    <n v="117.11"/>
    <n v="88.59"/>
    <n v="596792.56000000006"/>
    <n v="451454.64"/>
    <n v="-145337.92000000001"/>
    <n v="-0.24353172231235601"/>
  </r>
  <r>
    <s v="Europe"/>
    <s v="KOSOVO"/>
    <s v="Office Supplies"/>
    <s v="Offline"/>
    <x v="3"/>
    <d v="2015-05-19T00:00:00"/>
    <s v="May"/>
    <n v="2015"/>
    <n v="150293242"/>
    <d v="2015-06-21T00:00:00"/>
    <n v="1"/>
    <n v="33"/>
    <n v="3965"/>
    <n v="651.21"/>
    <n v="524.96"/>
    <n v="126.25"/>
    <n v="2081466.4"/>
    <n v="500581.25"/>
    <n v="-1580885.15"/>
    <n v="-0.75950548613227697"/>
  </r>
  <r>
    <s v="Middle East/North Africa"/>
    <s v="TUNISIA"/>
    <s v="Cereal"/>
    <s v="Online"/>
    <x v="2"/>
    <d v="2016-06-02T00:00:00"/>
    <s v="Jun"/>
    <n v="2016"/>
    <n v="914770448"/>
    <d v="2016-02-16T00:00:00"/>
    <n v="3"/>
    <s v=""/>
    <n v="9759"/>
    <n v="205.7"/>
    <n v="117.11"/>
    <n v="88.59"/>
    <n v="1142876.49"/>
    <n v="864549.81"/>
    <n v="-278326.68"/>
    <n v="-0.24353172231235601"/>
  </r>
  <r>
    <s v="Europe"/>
    <s v="GERMANY"/>
    <s v="Office Supplies"/>
    <s v="Offline"/>
    <x v="3"/>
    <d v="2013-12-19T00:00:00"/>
    <s v="Dec"/>
    <n v="2013"/>
    <n v="236042392"/>
    <d v="2014-01-26T00:00:00"/>
    <n v="1"/>
    <n v="38"/>
    <n v="9044"/>
    <n v="651.21"/>
    <n v="524.96"/>
    <n v="126.25"/>
    <n v="4747738.24"/>
    <n v="1141805"/>
    <n v="-3605933.24"/>
    <n v="-0.75950548613227697"/>
  </r>
  <r>
    <s v="Middle East/North Africa"/>
    <s v="TUNISIA"/>
    <s v="Household"/>
    <s v="Offline"/>
    <x v="3"/>
    <d v="2015-11-22T00:00:00"/>
    <s v="Nov"/>
    <n v="2015"/>
    <n v="600095403"/>
    <d v="2015-12-19T00:00:00"/>
    <n v="7"/>
    <n v="27"/>
    <n v="420"/>
    <n v="668.27"/>
    <n v="502.54"/>
    <n v="165.73"/>
    <n v="211066.8"/>
    <n v="69606.600000000006"/>
    <n v="-141460.20000000001"/>
    <n v="-0.67021530624427905"/>
  </r>
  <r>
    <s v="Sub-Saharan Africa"/>
    <s v="NIGERIA"/>
    <s v="Beverages"/>
    <s v="Online"/>
    <x v="1"/>
    <d v="2010-11-30T00:00:00"/>
    <s v="Nov"/>
    <n v="2010"/>
    <n v="963228309"/>
    <d v="2010-12-27T00:00:00"/>
    <n v="2"/>
    <n v="27"/>
    <n v="9516"/>
    <n v="47.45"/>
    <n v="31.79"/>
    <n v="15.66"/>
    <n v="302513.64"/>
    <n v="149020.56"/>
    <n v="-153493.07999999999"/>
    <n v="-0.50739226171752105"/>
  </r>
  <r>
    <s v="Australia/Oceania"/>
    <s v="MARSHALL ISLANDS"/>
    <s v="Fruits"/>
    <s v="Offline"/>
    <x v="2"/>
    <d v="2011-11-13T00:00:00"/>
    <s v="Nov"/>
    <n v="2011"/>
    <n v="802052438"/>
    <d v="2012-02-01T00:00:00"/>
    <n v="4"/>
    <n v="80"/>
    <n v="3995"/>
    <n v="9.33"/>
    <n v="6.92"/>
    <n v="2.41"/>
    <n v="27645.4"/>
    <n v="9627.9500000000007"/>
    <n v="-18017.45"/>
    <n v="-0.65173410404624299"/>
  </r>
  <r>
    <s v="Sub-Saharan Africa"/>
    <s v="GHANA"/>
    <s v="Household"/>
    <s v="Offline"/>
    <x v="2"/>
    <d v="2013-09-14T00:00:00"/>
    <s v="Sep"/>
    <n v="2013"/>
    <n v="563491618"/>
    <d v="2013-10-29T00:00:00"/>
    <n v="3"/>
    <n v="45"/>
    <n v="8547"/>
    <n v="668.27"/>
    <n v="502.54"/>
    <n v="165.73"/>
    <n v="4295209.38"/>
    <n v="1416494.31"/>
    <n v="-2878715.07"/>
    <n v="-0.67021530624427905"/>
  </r>
  <r>
    <s v="Europe"/>
    <s v="ITALY"/>
    <s v="Baby Food"/>
    <s v="Offline"/>
    <x v="2"/>
    <d v="2012-06-15T00:00:00"/>
    <s v="Jun"/>
    <n v="2012"/>
    <n v="314782178"/>
    <d v="2012-12-07T00:00:00"/>
    <n v="6"/>
    <n v="175"/>
    <n v="9896"/>
    <n v="255.28"/>
    <n v="159.41999999999999"/>
    <n v="95.86"/>
    <n v="1577620.32"/>
    <n v="948630.56"/>
    <n v="-628989.76"/>
    <n v="-0.39869527035503699"/>
  </r>
  <r>
    <s v="Europe"/>
    <s v="BELGIUM"/>
    <s v="Cosmetics"/>
    <s v="Offline"/>
    <x v="0"/>
    <d v="2016-07-27T00:00:00"/>
    <s v="Jul"/>
    <n v="2016"/>
    <n v="193472945"/>
    <d v="2016-09-13T00:00:00"/>
    <n v="3"/>
    <n v="48"/>
    <n v="1799"/>
    <n v="437.2"/>
    <n v="263.33"/>
    <n v="173.87"/>
    <n v="473730.67"/>
    <n v="312792.13"/>
    <n v="-160938.54"/>
    <n v="-0.33972581931416901"/>
  </r>
  <r>
    <s v="Sub-Saharan Africa"/>
    <s v="SOUTH AFRICA"/>
    <s v="Snacks"/>
    <s v="Online"/>
    <x v="3"/>
    <d v="2012-02-11T00:00:00"/>
    <s v="Feb"/>
    <n v="2012"/>
    <n v="857425248"/>
    <d v="2012-11-25T00:00:00"/>
    <n v="1"/>
    <n v="288"/>
    <n v="40"/>
    <n v="152.58000000000001"/>
    <n v="97.44"/>
    <n v="55.14"/>
    <n v="3897.6"/>
    <n v="2205.6"/>
    <n v="-1692"/>
    <n v="-0.43411330049261099"/>
  </r>
  <r>
    <s v="Sub-Saharan Africa"/>
    <s v="SOUTH AFRICA"/>
    <s v="Clothes"/>
    <s v="Online"/>
    <x v="1"/>
    <d v="2015-08-20T00:00:00"/>
    <s v="Aug"/>
    <n v="2015"/>
    <n v="334812915"/>
    <d v="2015-08-26T00:00:00"/>
    <n v="4"/>
    <n v="6"/>
    <n v="7437"/>
    <n v="109.28"/>
    <n v="35.840000000000003"/>
    <n v="73.44"/>
    <n v="266542.08000000002"/>
    <n v="546173.28"/>
    <n v="279631.2"/>
    <n v="1.0491071428571399"/>
  </r>
  <r>
    <s v="Australia/Oceania"/>
    <s v="NAURU"/>
    <s v="Office Supplies"/>
    <s v="Offline"/>
    <x v="3"/>
    <d v="2010-01-02T00:00:00"/>
    <s v="Jan"/>
    <n v="2010"/>
    <n v="774122273"/>
    <d v="2010-02-15T00:00:00"/>
    <n v="2"/>
    <n v="44"/>
    <n v="8838"/>
    <n v="651.21"/>
    <n v="524.96"/>
    <n v="126.25"/>
    <n v="4639596.4800000004"/>
    <n v="1115797.5"/>
    <n v="-3523798.98"/>
    <n v="-0.75950548613227697"/>
  </r>
  <r>
    <s v="Middle East/North Africa"/>
    <s v="BAHRAIN"/>
    <s v="Office Supplies"/>
    <s v="Offline"/>
    <x v="2"/>
    <d v="2016-06-27T00:00:00"/>
    <s v="Jun"/>
    <n v="2016"/>
    <n v="794152152"/>
    <d v="2016-06-29T00:00:00"/>
    <n v="4"/>
    <n v="2"/>
    <n v="6124"/>
    <n v="651.21"/>
    <n v="524.96"/>
    <n v="126.25"/>
    <n v="3214855.04"/>
    <n v="773155"/>
    <n v="-2441700.04"/>
    <n v="-0.75950548613227697"/>
  </r>
  <r>
    <s v="Europe"/>
    <s v="MONACO"/>
    <s v="Cosmetics"/>
    <s v="Offline"/>
    <x v="3"/>
    <d v="2010-09-27T00:00:00"/>
    <s v="Sep"/>
    <n v="2010"/>
    <n v="434013879"/>
    <d v="2010-05-11T00:00:00"/>
    <n v="3"/>
    <s v=""/>
    <n v="3206"/>
    <n v="437.2"/>
    <n v="263.33"/>
    <n v="173.87"/>
    <n v="844235.98"/>
    <n v="557427.22"/>
    <n v="-286808.76"/>
    <n v="-0.33972581931416901"/>
  </r>
  <r>
    <s v="Asia"/>
    <s v="NEPAL"/>
    <s v="Baby Food"/>
    <s v="Online"/>
    <x v="2"/>
    <d v="2011-06-21T00:00:00"/>
    <s v="Jun"/>
    <n v="2011"/>
    <n v="703131282"/>
    <d v="2011-07-22T00:00:00"/>
    <n v="6"/>
    <n v="31"/>
    <n v="1026"/>
    <n v="255.28"/>
    <n v="159.41999999999999"/>
    <n v="95.86"/>
    <n v="163564.92000000001"/>
    <n v="98352.36"/>
    <n v="-65212.56"/>
    <n v="-0.39869527035503699"/>
  </r>
  <r>
    <s v="Europe"/>
    <s v="GREECE"/>
    <s v="Cereal"/>
    <s v="Online"/>
    <x v="2"/>
    <d v="2015-08-26T00:00:00"/>
    <s v="Aug"/>
    <n v="2015"/>
    <n v="431240689"/>
    <d v="2015-10-13T00:00:00"/>
    <n v="3"/>
    <n v="48"/>
    <n v="2558"/>
    <n v="205.7"/>
    <n v="117.11"/>
    <n v="88.59"/>
    <n v="299567.38"/>
    <n v="226613.22"/>
    <n v="-72954.16"/>
    <n v="-0.24353172231235601"/>
  </r>
  <r>
    <s v="Sub-Saharan Africa"/>
    <s v="RWANDA"/>
    <s v="Beverages"/>
    <s v="Online"/>
    <x v="0"/>
    <d v="2017-07-13T00:00:00"/>
    <s v="Jul"/>
    <n v="2017"/>
    <n v="318390929"/>
    <d v="2017-08-31T00:00:00"/>
    <n v="5"/>
    <n v="49"/>
    <n v="7806"/>
    <n v="47.45"/>
    <n v="31.79"/>
    <n v="15.66"/>
    <n v="248152.74"/>
    <n v="122241.96"/>
    <n v="-125910.78"/>
    <n v="-0.50739226171752105"/>
  </r>
  <r>
    <s v="Asia"/>
    <s v="JAPAN"/>
    <s v="Vegetables"/>
    <s v="Online"/>
    <x v="1"/>
    <d v="2012-04-06T00:00:00"/>
    <s v="Apr"/>
    <n v="2012"/>
    <n v="684943330"/>
    <d v="2012-08-06T00:00:00"/>
    <n v="2"/>
    <n v="122"/>
    <n v="8807"/>
    <n v="154.06"/>
    <n v="90.93"/>
    <n v="63.13"/>
    <n v="800820.51"/>
    <n v="555985.91"/>
    <n v="-244834.6"/>
    <n v="-0.30572968217309998"/>
  </r>
  <r>
    <s v="Sub-Saharan Africa"/>
    <s v="NIGERIA"/>
    <s v="Meat"/>
    <s v="Offline"/>
    <x v="0"/>
    <d v="2015-08-26T00:00:00"/>
    <s v="Aug"/>
    <n v="2015"/>
    <n v="121571719"/>
    <d v="2015-09-21T00:00:00"/>
    <n v="2"/>
    <n v="26"/>
    <n v="4628"/>
    <n v="421.89"/>
    <n v="364.69"/>
    <n v="57.2"/>
    <n v="1687785.32"/>
    <n v="264721.59999999998"/>
    <n v="-1423063.72"/>
    <n v="-0.84315445995228799"/>
  </r>
  <r>
    <s v="Asia"/>
    <s v="CAMBODIA"/>
    <s v="Vegetables"/>
    <s v="Offline"/>
    <x v="0"/>
    <d v="2013-04-14T00:00:00"/>
    <s v="Apr"/>
    <n v="2013"/>
    <n v="439262425"/>
    <d v="2013-05-20T00:00:00"/>
    <n v="2"/>
    <n v="36"/>
    <n v="6368"/>
    <n v="154.06"/>
    <n v="90.93"/>
    <n v="63.13"/>
    <n v="579042.24"/>
    <n v="402011.84"/>
    <n v="-177030.39999999999"/>
    <n v="-0.30572968217309998"/>
  </r>
  <r>
    <s v="Sub-Saharan Africa"/>
    <s v="GABON"/>
    <s v="Clothes"/>
    <s v="Online"/>
    <x v="3"/>
    <d v="2011-02-06T00:00:00"/>
    <s v="Feb"/>
    <n v="2011"/>
    <n v="819314277"/>
    <d v="2011-07-17T00:00:00"/>
    <n v="1"/>
    <n v="161"/>
    <n v="2156"/>
    <n v="109.28"/>
    <n v="35.840000000000003"/>
    <n v="73.44"/>
    <n v="77271.039999999994"/>
    <n v="158336.64000000001"/>
    <n v="81065.600000000006"/>
    <n v="1.0491071428571399"/>
  </r>
  <r>
    <s v="Asia"/>
    <s v="PHILIPPINES"/>
    <s v="Personal Care"/>
    <s v="Online"/>
    <x v="1"/>
    <d v="2017-11-03T00:00:00"/>
    <s v="Nov"/>
    <n v="2017"/>
    <n v="963338601"/>
    <d v="2017-09-04T00:00:00"/>
    <n v="2"/>
    <s v=""/>
    <n v="2154"/>
    <n v="81.73"/>
    <n v="56.67"/>
    <n v="25.06"/>
    <n v="122067.18"/>
    <n v="53979.24"/>
    <n v="-68087.94"/>
    <n v="-0.55779071819304704"/>
  </r>
  <r>
    <s v="Europe"/>
    <s v="SWITZERLAND"/>
    <s v="Meat"/>
    <s v="Offline"/>
    <x v="2"/>
    <d v="2012-04-26T00:00:00"/>
    <s v="Apr"/>
    <n v="2012"/>
    <n v="643259227"/>
    <d v="2012-04-26T00:00:00"/>
    <n v="5"/>
    <n v="0"/>
    <n v="3555"/>
    <n v="421.89"/>
    <n v="364.69"/>
    <n v="57.2"/>
    <n v="1296472.95"/>
    <n v="203346"/>
    <n v="-1093126.95"/>
    <n v="-0.84315445995228799"/>
  </r>
  <r>
    <s v="Europe"/>
    <s v="CZECH REPUBLIC"/>
    <s v="Cosmetics"/>
    <s v="Online"/>
    <x v="3"/>
    <d v="2017-06-06T00:00:00"/>
    <s v="Jun"/>
    <n v="2017"/>
    <n v="151312482"/>
    <d v="2017-12-07T00:00:00"/>
    <n v="5"/>
    <n v="184"/>
    <n v="5581"/>
    <n v="437.2"/>
    <n v="263.33"/>
    <n v="173.87"/>
    <n v="1469644.73"/>
    <n v="970368.47"/>
    <n v="-499276.26"/>
    <n v="-0.33972581931416901"/>
  </r>
  <r>
    <s v="Europe"/>
    <s v="AUSTRIA"/>
    <s v="Fruits"/>
    <s v="Online"/>
    <x v="0"/>
    <d v="2012-07-31T00:00:00"/>
    <s v="Jul"/>
    <n v="2012"/>
    <n v="750047194"/>
    <d v="2012-09-18T00:00:00"/>
    <n v="3"/>
    <n v="49"/>
    <n v="4487"/>
    <n v="9.33"/>
    <n v="6.92"/>
    <n v="2.41"/>
    <n v="31050.04"/>
    <n v="10813.67"/>
    <n v="-20236.37"/>
    <n v="-0.65173410404624299"/>
  </r>
  <r>
    <s v="Asia"/>
    <s v="BHUTAN"/>
    <s v="Cereal"/>
    <s v="Online"/>
    <x v="1"/>
    <d v="2016-02-10T00:00:00"/>
    <s v="Feb"/>
    <n v="2016"/>
    <n v="622324693"/>
    <d v="2016-10-21T00:00:00"/>
    <n v="6"/>
    <n v="254"/>
    <n v="8561"/>
    <n v="205.7"/>
    <n v="117.11"/>
    <n v="88.59"/>
    <n v="1002578.71"/>
    <n v="758418.99"/>
    <n v="-244159.72"/>
    <n v="-0.24353172231235601"/>
  </r>
  <r>
    <s v="Europe"/>
    <s v="SWITZERLAND"/>
    <s v="Fruits"/>
    <s v="Offline"/>
    <x v="2"/>
    <d v="2015-11-29T00:00:00"/>
    <s v="Nov"/>
    <n v="2015"/>
    <n v="721318805"/>
    <d v="2015-09-12T00:00:00"/>
    <n v="7"/>
    <s v=""/>
    <n v="3118"/>
    <n v="9.33"/>
    <n v="6.92"/>
    <n v="2.41"/>
    <n v="21576.560000000001"/>
    <n v="7514.38"/>
    <n v="-14062.18"/>
    <n v="-0.65173410404624299"/>
  </r>
  <r>
    <s v="Sub-Saharan Africa"/>
    <s v="CAPE VERDE"/>
    <s v="Baby Food"/>
    <s v="Offline"/>
    <x v="3"/>
    <d v="2012-03-25T00:00:00"/>
    <s v="Mar"/>
    <n v="2012"/>
    <n v="720515859"/>
    <d v="2012-03-29T00:00:00"/>
    <n v="5"/>
    <n v="4"/>
    <n v="5509"/>
    <n v="255.28"/>
    <n v="159.41999999999999"/>
    <n v="95.86"/>
    <n v="878244.78"/>
    <n v="528092.74"/>
    <n v="-350152.04"/>
    <n v="-0.39869527035503699"/>
  </r>
  <r>
    <s v="Sub-Saharan Africa"/>
    <s v="SENEGAL"/>
    <s v="Personal Care"/>
    <s v="Online"/>
    <x v="0"/>
    <d v="2012-09-29T00:00:00"/>
    <s v="Sep"/>
    <n v="2012"/>
    <n v="363714683"/>
    <d v="2012-10-17T00:00:00"/>
    <n v="4"/>
    <n v="18"/>
    <n v="112"/>
    <n v="81.73"/>
    <n v="56.67"/>
    <n v="25.06"/>
    <n v="6347.04"/>
    <n v="2806.72"/>
    <n v="-3540.32"/>
    <n v="-0.55779071819304704"/>
  </r>
  <r>
    <s v="Middle East/North Africa"/>
    <s v="ISRAEL"/>
    <s v="Fruits"/>
    <s v="Offline"/>
    <x v="0"/>
    <d v="2010-05-26T00:00:00"/>
    <s v="May"/>
    <n v="2010"/>
    <n v="815026605"/>
    <d v="2010-06-27T00:00:00"/>
    <n v="1"/>
    <n v="32"/>
    <n v="3339"/>
    <n v="9.33"/>
    <n v="6.92"/>
    <n v="2.41"/>
    <n v="23105.88"/>
    <n v="8046.99"/>
    <n v="-15058.89"/>
    <n v="-0.65173410404624299"/>
  </r>
  <r>
    <s v="Middle East/North Africa"/>
    <s v="TUNISIA"/>
    <s v="Baby Food"/>
    <s v="Online"/>
    <x v="2"/>
    <d v="2010-07-27T00:00:00"/>
    <s v="Jul"/>
    <n v="2010"/>
    <n v="608875453"/>
    <d v="2010-11-08T00:00:00"/>
    <n v="2"/>
    <n v="104"/>
    <n v="8632"/>
    <n v="255.28"/>
    <n v="159.41999999999999"/>
    <n v="95.86"/>
    <n v="1376113.44"/>
    <n v="827463.52"/>
    <n v="-548649.92000000004"/>
    <n v="-0.39869527035503699"/>
  </r>
  <r>
    <s v="Europe"/>
    <s v="VATICAN CITY"/>
    <s v="Beverages"/>
    <s v="Offline"/>
    <x v="3"/>
    <d v="2012-02-13T00:00:00"/>
    <s v="Feb"/>
    <n v="2012"/>
    <n v="599997556"/>
    <d v="2012-02-14T00:00:00"/>
    <n v="3"/>
    <n v="1"/>
    <n v="1465"/>
    <n v="47.45"/>
    <n v="31.79"/>
    <n v="15.66"/>
    <n v="46572.35"/>
    <n v="22941.9"/>
    <n v="-23630.45"/>
    <n v="-0.50739226171752105"/>
  </r>
  <r>
    <s v="Sub-Saharan Africa"/>
    <s v="SIERRA LEONE"/>
    <s v="Cereal"/>
    <s v="Offline"/>
    <x v="0"/>
    <d v="2011-12-03T00:00:00"/>
    <s v="Dec"/>
    <n v="2011"/>
    <n v="813441741"/>
    <d v="2011-03-22T00:00:00"/>
    <n v="3"/>
    <s v=""/>
    <n v="4342"/>
    <n v="205.7"/>
    <n v="117.11"/>
    <n v="88.59"/>
    <n v="508491.62"/>
    <n v="384657.78"/>
    <n v="-123833.84"/>
    <n v="-0.24353172231235601"/>
  </r>
  <r>
    <s v="Asia"/>
    <s v="CHINA"/>
    <s v="Cereal"/>
    <s v="Online"/>
    <x v="2"/>
    <d v="2012-07-26T00:00:00"/>
    <s v="Jul"/>
    <n v="2012"/>
    <n v="894569337"/>
    <d v="2012-08-22T00:00:00"/>
    <n v="4"/>
    <n v="27"/>
    <n v="1801"/>
    <n v="205.7"/>
    <n v="117.11"/>
    <n v="88.59"/>
    <n v="210915.11"/>
    <n v="159550.59"/>
    <n v="-51364.52"/>
    <n v="-0.24353172231235601"/>
  </r>
  <r>
    <s v="Asia"/>
    <s v="UZBEKISTAN"/>
    <s v="Baby Food"/>
    <s v="Offline"/>
    <x v="0"/>
    <d v="2010-09-25T00:00:00"/>
    <s v="Sep"/>
    <n v="2010"/>
    <n v="559054172"/>
    <d v="2010-10-17T00:00:00"/>
    <n v="1"/>
    <n v="22"/>
    <n v="5408"/>
    <n v="255.28"/>
    <n v="159.41999999999999"/>
    <n v="95.86"/>
    <n v="862143.36"/>
    <n v="518410.88"/>
    <n v="-343732.47999999998"/>
    <n v="-0.39869527035503699"/>
  </r>
  <r>
    <s v="Middle East/North Africa"/>
    <s v="QATAR"/>
    <s v="Fruits"/>
    <s v="Online"/>
    <x v="2"/>
    <d v="2016-05-22T00:00:00"/>
    <s v="May"/>
    <n v="2016"/>
    <n v="942882573"/>
    <d v="2016-06-25T00:00:00"/>
    <n v="7"/>
    <n v="34"/>
    <n v="8761"/>
    <n v="9.33"/>
    <n v="6.92"/>
    <n v="2.41"/>
    <n v="60626.12"/>
    <n v="21114.01"/>
    <n v="-39512.11"/>
    <n v="-0.65173410404624299"/>
  </r>
  <r>
    <s v="Sub-Saharan Africa"/>
    <s v="COTE D'IVOIRE"/>
    <s v="Clothes"/>
    <s v="Online"/>
    <x v="0"/>
    <d v="2014-10-15T00:00:00"/>
    <s v="Oct"/>
    <n v="2014"/>
    <n v="552353370"/>
    <d v="2014-11-18T00:00:00"/>
    <n v="3"/>
    <n v="34"/>
    <n v="2491"/>
    <n v="109.28"/>
    <n v="35.840000000000003"/>
    <n v="73.44"/>
    <n v="89277.440000000002"/>
    <n v="182939.04"/>
    <n v="93661.6"/>
    <n v="1.0491071428571399"/>
  </r>
  <r>
    <s v="Australia/Oceania"/>
    <s v="MARSHALL ISLANDS"/>
    <s v="Beverages"/>
    <s v="Offline"/>
    <x v="2"/>
    <d v="2014-12-22T00:00:00"/>
    <s v="Dec"/>
    <n v="2014"/>
    <n v="214077889"/>
    <d v="2015-01-01T00:00:00"/>
    <n v="5"/>
    <n v="10"/>
    <n v="9260"/>
    <n v="47.45"/>
    <n v="31.79"/>
    <n v="15.66"/>
    <n v="294375.40000000002"/>
    <n v="145011.6"/>
    <n v="-149363.79999999999"/>
    <n v="-0.50739226171752105"/>
  </r>
  <r>
    <s v="Central America"/>
    <s v="COSTA RICA"/>
    <s v="Fruits"/>
    <s v="Offline"/>
    <x v="3"/>
    <d v="2015-11-09T00:00:00"/>
    <s v="Nov"/>
    <n v="2015"/>
    <n v="824979960"/>
    <d v="2015-10-20T00:00:00"/>
    <n v="3"/>
    <s v=""/>
    <n v="8758"/>
    <n v="9.33"/>
    <n v="6.92"/>
    <n v="2.41"/>
    <n v="60605.36"/>
    <n v="21106.78"/>
    <n v="-39498.58"/>
    <n v="-0.65173410404624299"/>
  </r>
  <r>
    <s v="Middle East/North Africa"/>
    <s v="MOROCCO"/>
    <s v="Cosmetics"/>
    <s v="Online"/>
    <x v="3"/>
    <d v="2016-03-10T00:00:00"/>
    <s v="Mar"/>
    <n v="2016"/>
    <n v="202295911"/>
    <d v="2016-11-10T00:00:00"/>
    <n v="5"/>
    <n v="245"/>
    <n v="2710"/>
    <n v="437.2"/>
    <n v="263.33"/>
    <n v="173.87"/>
    <n v="713624.3"/>
    <n v="471187.7"/>
    <n v="-242436.6"/>
    <n v="-0.33972581931416901"/>
  </r>
  <r>
    <s v="Sub-Saharan Africa"/>
    <s v="RWANDA"/>
    <s v="Baby Food"/>
    <s v="Offline"/>
    <x v="3"/>
    <d v="2015-02-04T00:00:00"/>
    <s v="Feb"/>
    <n v="2015"/>
    <n v="733574569"/>
    <d v="2015-05-18T00:00:00"/>
    <n v="2"/>
    <n v="103"/>
    <n v="9871"/>
    <n v="255.28"/>
    <n v="159.41999999999999"/>
    <n v="95.86"/>
    <n v="1573634.82"/>
    <n v="946234.06"/>
    <n v="-627400.76"/>
    <n v="-0.39869527035503699"/>
  </r>
  <r>
    <s v="Europe"/>
    <s v="ESTONIA"/>
    <s v="Beverages"/>
    <s v="Online"/>
    <x v="0"/>
    <d v="2016-11-28T00:00:00"/>
    <s v="Nov"/>
    <n v="2016"/>
    <n v="826677262"/>
    <d v="2017-09-01T00:00:00"/>
    <n v="6"/>
    <n v="277"/>
    <n v="1027"/>
    <n v="47.45"/>
    <n v="31.79"/>
    <n v="15.66"/>
    <n v="32648.33"/>
    <n v="16082.82"/>
    <n v="-16565.509999999998"/>
    <n v="-0.50739226171752105"/>
  </r>
  <r>
    <s v="Australia/Oceania"/>
    <s v="PALAU"/>
    <s v="Fruits"/>
    <s v="Online"/>
    <x v="2"/>
    <d v="2017-02-28T00:00:00"/>
    <s v="Feb"/>
    <n v="2017"/>
    <n v="759777820"/>
    <d v="2017-03-23T00:00:00"/>
    <n v="5"/>
    <n v="23"/>
    <n v="3996"/>
    <n v="9.33"/>
    <n v="6.92"/>
    <n v="2.41"/>
    <n v="27652.32"/>
    <n v="9630.36"/>
    <n v="-18021.96"/>
    <n v="-0.65173410404624299"/>
  </r>
  <r>
    <s v="Sub-Saharan Africa"/>
    <s v="SOUTH SUDAN"/>
    <s v="Beverages"/>
    <s v="Online"/>
    <x v="3"/>
    <d v="2012-05-07T00:00:00"/>
    <s v="May"/>
    <n v="2012"/>
    <n v="431362569"/>
    <d v="2012-09-08T00:00:00"/>
    <n v="7"/>
    <n v="124"/>
    <n v="8625"/>
    <n v="47.45"/>
    <n v="31.79"/>
    <n v="15.66"/>
    <n v="274188.75"/>
    <n v="135067.5"/>
    <n v="-139121.25"/>
    <n v="-0.50739226171752105"/>
  </r>
  <r>
    <s v="Central America"/>
    <s v="HONDURAS"/>
    <s v="Baby Food"/>
    <s v="Offline"/>
    <x v="2"/>
    <d v="2011-11-15T00:00:00"/>
    <s v="Nov"/>
    <n v="2011"/>
    <n v="710230338"/>
    <d v="2011-11-19T00:00:00"/>
    <n v="7"/>
    <n v="4"/>
    <n v="1795"/>
    <n v="255.28"/>
    <n v="159.41999999999999"/>
    <n v="95.86"/>
    <n v="286158.90000000002"/>
    <n v="172068.7"/>
    <n v="-114090.2"/>
    <n v="-0.39869527035503699"/>
  </r>
  <r>
    <s v="Central America"/>
    <s v="JAMAICA"/>
    <s v="Office Supplies"/>
    <s v="Offline"/>
    <x v="1"/>
    <d v="2010-02-02T00:00:00"/>
    <s v="Feb"/>
    <n v="2010"/>
    <n v="285492455"/>
    <d v="2010-01-03T00:00:00"/>
    <n v="1"/>
    <s v=""/>
    <n v="2417"/>
    <n v="651.21"/>
    <n v="524.96"/>
    <n v="126.25"/>
    <n v="1268828.32"/>
    <n v="305146.25"/>
    <n v="-963682.07"/>
    <n v="-0.75950548613227697"/>
  </r>
  <r>
    <s v="Sub-Saharan Africa"/>
    <s v="DEMOCRATIC REPUBLIC OF THE CONGO"/>
    <s v="Baby Food"/>
    <s v="Online"/>
    <x v="3"/>
    <d v="2014-08-06T00:00:00"/>
    <s v="Aug"/>
    <n v="2014"/>
    <n v="616572749"/>
    <d v="2014-12-07T00:00:00"/>
    <n v="1"/>
    <n v="123"/>
    <n v="6433"/>
    <n v="255.28"/>
    <n v="159.41999999999999"/>
    <n v="95.86"/>
    <n v="1025548.86"/>
    <n v="616667.38"/>
    <n v="-408881.48"/>
    <n v="-0.39869527035503699"/>
  </r>
  <r>
    <s v="Central America"/>
    <s v="PANAMA"/>
    <s v="Personal Care"/>
    <s v="Offline"/>
    <x v="0"/>
    <d v="2010-06-07T00:00:00"/>
    <s v="Jun"/>
    <n v="2010"/>
    <n v="983207547"/>
    <d v="2010-07-25T00:00:00"/>
    <n v="1"/>
    <n v="48"/>
    <n v="1817"/>
    <n v="81.73"/>
    <n v="56.67"/>
    <n v="25.06"/>
    <n v="102969.39"/>
    <n v="45534.02"/>
    <n v="-57435.37"/>
    <n v="-0.55779071819304704"/>
  </r>
  <r>
    <s v="Europe"/>
    <s v="POLAND"/>
    <s v="Beverages"/>
    <s v="Offline"/>
    <x v="3"/>
    <d v="2011-05-07T00:00:00"/>
    <s v="May"/>
    <n v="2011"/>
    <n v="735445678"/>
    <d v="2011-07-22T00:00:00"/>
    <n v="6"/>
    <n v="76"/>
    <n v="3574"/>
    <n v="47.45"/>
    <n v="31.79"/>
    <n v="15.66"/>
    <n v="113617.46"/>
    <n v="55968.84"/>
    <n v="-57648.62"/>
    <n v="-0.50739226171752105"/>
  </r>
  <r>
    <s v="Middle East/North Africa"/>
    <s v="LEBANON"/>
    <s v="Office Supplies"/>
    <s v="Offline"/>
    <x v="0"/>
    <d v="2016-11-07T00:00:00"/>
    <s v="Nov"/>
    <n v="2016"/>
    <n v="643648469"/>
    <d v="2016-05-08T00:00:00"/>
    <n v="1"/>
    <s v=""/>
    <n v="8740"/>
    <n v="651.21"/>
    <n v="524.96"/>
    <n v="126.25"/>
    <n v="4588150.4000000004"/>
    <n v="1103425"/>
    <n v="-3484725.4"/>
    <n v="-0.75950548613227697"/>
  </r>
  <r>
    <s v="Middle East/North Africa"/>
    <s v="TUNISIA"/>
    <s v="Beverages"/>
    <s v="Online"/>
    <x v="2"/>
    <d v="2014-05-15T00:00:00"/>
    <s v="May"/>
    <n v="2014"/>
    <n v="648489749"/>
    <d v="2014-11-06T00:00:00"/>
    <n v="5"/>
    <n v="175"/>
    <n v="1382"/>
    <n v="47.45"/>
    <n v="31.79"/>
    <n v="15.66"/>
    <n v="43933.78"/>
    <n v="21642.12"/>
    <n v="-22291.66"/>
    <n v="-0.50739226171752105"/>
  </r>
  <r>
    <s v="Sub-Saharan Africa"/>
    <s v="SUDAN"/>
    <s v="Personal Care"/>
    <s v="Online"/>
    <x v="1"/>
    <d v="2010-01-21T00:00:00"/>
    <s v="Jan"/>
    <n v="2010"/>
    <n v="310955846"/>
    <d v="2010-10-02T00:00:00"/>
    <n v="7"/>
    <n v="254"/>
    <n v="7600"/>
    <n v="81.73"/>
    <n v="56.67"/>
    <n v="25.06"/>
    <n v="430692"/>
    <n v="190456"/>
    <n v="-240236"/>
    <n v="-0.55779071819304704"/>
  </r>
  <r>
    <s v="Sub-Saharan Africa"/>
    <s v="GUINEA-BISSAU"/>
    <s v="Baby Food"/>
    <s v="Online"/>
    <x v="1"/>
    <d v="2013-06-16T00:00:00"/>
    <s v="Jun"/>
    <n v="2013"/>
    <n v="162345588"/>
    <d v="2013-07-29T00:00:00"/>
    <n v="2"/>
    <n v="43"/>
    <n v="522"/>
    <n v="255.28"/>
    <n v="159.41999999999999"/>
    <n v="95.86"/>
    <n v="83217.240000000005"/>
    <n v="50038.92"/>
    <n v="-33178.32"/>
    <n v="-0.39869527035503699"/>
  </r>
  <r>
    <s v="Europe"/>
    <s v="SAN MARINO"/>
    <s v="Vegetables"/>
    <s v="Offline"/>
    <x v="2"/>
    <d v="2012-10-14T00:00:00"/>
    <s v="Oct"/>
    <n v="2012"/>
    <n v="354270303"/>
    <d v="2012-11-27T00:00:00"/>
    <n v="3"/>
    <n v="44"/>
    <n v="5310"/>
    <n v="154.06"/>
    <n v="90.93"/>
    <n v="63.13"/>
    <n v="482838.3"/>
    <n v="335220.3"/>
    <n v="-147618"/>
    <n v="-0.30572968217309998"/>
  </r>
  <r>
    <s v="Australia/Oceania"/>
    <s v="NAURU"/>
    <s v="Baby Food"/>
    <s v="Offline"/>
    <x v="1"/>
    <d v="2016-04-04T00:00:00"/>
    <s v="Apr"/>
    <n v="2016"/>
    <n v="208653819"/>
    <d v="2016-04-15T00:00:00"/>
    <n v="6"/>
    <n v="11"/>
    <n v="4157"/>
    <n v="255.28"/>
    <n v="159.41999999999999"/>
    <n v="95.86"/>
    <n v="662708.93999999994"/>
    <n v="398490.02"/>
    <n v="-264218.92"/>
    <n v="-0.39869527035503699"/>
  </r>
  <r>
    <s v="Asia"/>
    <s v="JAPAN"/>
    <s v="Baby Food"/>
    <s v="Online"/>
    <x v="1"/>
    <d v="2010-06-06T00:00:00"/>
    <s v="Jun"/>
    <n v="2010"/>
    <n v="467732465"/>
    <d v="2010-07-22T00:00:00"/>
    <n v="5"/>
    <n v="46"/>
    <n v="1285"/>
    <n v="255.28"/>
    <n v="159.41999999999999"/>
    <n v="95.86"/>
    <n v="204854.7"/>
    <n v="123180.1"/>
    <n v="-81674.600000000006"/>
    <n v="-0.39869527035503699"/>
  </r>
  <r>
    <s v="Australia/Oceania"/>
    <s v="PALAU"/>
    <s v="Meat"/>
    <s v="Offline"/>
    <x v="0"/>
    <d v="2017-01-01T00:00:00"/>
    <s v="Jan"/>
    <n v="2017"/>
    <n v="144055068"/>
    <d v="2017-08-02T00:00:00"/>
    <n v="4"/>
    <n v="213"/>
    <n v="7951"/>
    <n v="421.89"/>
    <n v="364.69"/>
    <n v="57.2"/>
    <n v="2899650.19"/>
    <n v="454797.2"/>
    <n v="-2444852.9900000002"/>
    <n v="-0.84315445995228799"/>
  </r>
  <r>
    <s v="Sub-Saharan Africa"/>
    <s v="SEYCHELLES"/>
    <s v="Vegetables"/>
    <s v="Online"/>
    <x v="2"/>
    <d v="2013-04-23T00:00:00"/>
    <s v="Apr"/>
    <n v="2013"/>
    <n v="570482957"/>
    <d v="2013-03-06T00:00:00"/>
    <n v="4"/>
    <s v=""/>
    <n v="7439"/>
    <n v="154.06"/>
    <n v="90.93"/>
    <n v="63.13"/>
    <n v="676428.27"/>
    <n v="469624.07"/>
    <n v="-206804.2"/>
    <n v="-0.30572968217309998"/>
  </r>
  <r>
    <s v="Middle East/North Africa"/>
    <s v="SOMALIA"/>
    <s v="Household"/>
    <s v="Online"/>
    <x v="0"/>
    <d v="2011-10-27T00:00:00"/>
    <s v="Oct"/>
    <n v="2011"/>
    <n v="450189960"/>
    <d v="2011-11-12T00:00:00"/>
    <n v="7"/>
    <n v="16"/>
    <n v="68"/>
    <n v="668.27"/>
    <n v="502.54"/>
    <n v="165.73"/>
    <n v="34172.720000000001"/>
    <n v="11269.64"/>
    <n v="-22903.08"/>
    <n v="-0.67021530624427905"/>
  </r>
  <r>
    <s v="Europe"/>
    <s v="SPAIN"/>
    <s v="Cereal"/>
    <s v="Offline"/>
    <x v="3"/>
    <d v="2010-04-12T00:00:00"/>
    <s v="Apr"/>
    <n v="2010"/>
    <n v="806662404"/>
    <d v="2010-07-12T00:00:00"/>
    <n v="2"/>
    <n v="91"/>
    <n v="8186"/>
    <n v="205.7"/>
    <n v="117.11"/>
    <n v="88.59"/>
    <n v="958662.46"/>
    <n v="725197.74"/>
    <n v="-233464.72"/>
    <n v="-0.24353172231235601"/>
  </r>
  <r>
    <s v="Europe"/>
    <s v="NETHERLANDS"/>
    <s v="Personal Care"/>
    <s v="Offline"/>
    <x v="1"/>
    <d v="2013-11-13T00:00:00"/>
    <s v="Nov"/>
    <n v="2013"/>
    <n v="933699119"/>
    <d v="2013-11-24T00:00:00"/>
    <n v="1"/>
    <n v="11"/>
    <n v="1173"/>
    <n v="81.73"/>
    <n v="56.67"/>
    <n v="25.06"/>
    <n v="66473.91"/>
    <n v="29395.38"/>
    <n v="-37078.53"/>
    <n v="-0.55779071819304704"/>
  </r>
  <r>
    <s v="Sub-Saharan Africa"/>
    <s v="GABON"/>
    <s v="Personal Care"/>
    <s v="Offline"/>
    <x v="1"/>
    <d v="2017-05-20T00:00:00"/>
    <s v="May"/>
    <n v="2017"/>
    <n v="645411431"/>
    <d v="2017-12-06T00:00:00"/>
    <n v="4"/>
    <n v="200"/>
    <n v="440"/>
    <n v="81.73"/>
    <n v="56.67"/>
    <n v="25.06"/>
    <n v="24934.799999999999"/>
    <n v="11026.4"/>
    <n v="-13908.4"/>
    <n v="-0.55779071819304704"/>
  </r>
  <r>
    <s v="Europe"/>
    <s v="SWITZERLAND"/>
    <s v="Baby Food"/>
    <s v="Offline"/>
    <x v="1"/>
    <d v="2015-06-27T00:00:00"/>
    <s v="Jun"/>
    <n v="2015"/>
    <n v="726223170"/>
    <d v="2015-07-31T00:00:00"/>
    <n v="6"/>
    <n v="34"/>
    <n v="4429"/>
    <n v="255.28"/>
    <n v="159.41999999999999"/>
    <n v="95.86"/>
    <n v="706071.18"/>
    <n v="424563.94"/>
    <n v="-281507.24"/>
    <n v="-0.39869527035503699"/>
  </r>
  <r>
    <s v="Sub-Saharan Africa"/>
    <s v="BURKINA FASO"/>
    <s v="Cereal"/>
    <s v="Online"/>
    <x v="3"/>
    <d v="2010-10-30T00:00:00"/>
    <s v="Oct"/>
    <n v="2010"/>
    <n v="680870664"/>
    <d v="2010-10-31T00:00:00"/>
    <n v="1"/>
    <n v="1"/>
    <n v="3615"/>
    <n v="205.7"/>
    <n v="117.11"/>
    <n v="88.59"/>
    <n v="423352.65"/>
    <n v="320252.84999999998"/>
    <n v="-103099.8"/>
    <n v="-0.24353172231235601"/>
  </r>
  <r>
    <s v="Central America"/>
    <s v="HAITI"/>
    <s v="Meat"/>
    <s v="Offline"/>
    <x v="2"/>
    <d v="2010-11-28T00:00:00"/>
    <s v="Nov"/>
    <n v="2010"/>
    <n v="984402740"/>
    <d v="2010-12-18T00:00:00"/>
    <n v="7"/>
    <n v="20"/>
    <n v="5501"/>
    <n v="421.89"/>
    <n v="364.69"/>
    <n v="57.2"/>
    <n v="2006159.69"/>
    <n v="314657.2"/>
    <n v="-1691502.49"/>
    <n v="-0.84315445995228799"/>
  </r>
  <r>
    <s v="Central America"/>
    <s v="BELIZE"/>
    <s v="Office Supplies"/>
    <s v="Online"/>
    <x v="1"/>
    <d v="2016-09-22T00:00:00"/>
    <s v="Sep"/>
    <n v="2016"/>
    <n v="832180726"/>
    <d v="2016-09-22T00:00:00"/>
    <n v="5"/>
    <n v="0"/>
    <n v="9625"/>
    <n v="651.21"/>
    <n v="524.96"/>
    <n v="126.25"/>
    <n v="5052740"/>
    <n v="1215156.25"/>
    <n v="-3837583.75"/>
    <n v="-0.75950548613227697"/>
  </r>
  <r>
    <s v="Middle East/North Africa"/>
    <s v="IRAQ"/>
    <s v="Fruits"/>
    <s v="Online"/>
    <x v="2"/>
    <d v="2011-05-29T00:00:00"/>
    <s v="May"/>
    <n v="2011"/>
    <n v="389878451"/>
    <d v="2011-07-07T00:00:00"/>
    <n v="5"/>
    <n v="39"/>
    <n v="2553"/>
    <n v="9.33"/>
    <n v="6.92"/>
    <n v="2.41"/>
    <n v="17666.759999999998"/>
    <n v="6152.73"/>
    <n v="-11514.03"/>
    <n v="-0.65173410404624299"/>
  </r>
  <r>
    <s v="Australia/Oceania"/>
    <s v="SOLOMON ISLANDS"/>
    <s v="Cosmetics"/>
    <s v="Online"/>
    <x v="0"/>
    <d v="2017-02-01T00:00:00"/>
    <s v="Feb"/>
    <n v="2017"/>
    <n v="343482244"/>
    <d v="2017-02-18T00:00:00"/>
    <n v="7"/>
    <n v="17"/>
    <n v="2884"/>
    <n v="437.2"/>
    <n v="263.33"/>
    <n v="173.87"/>
    <n v="759443.72"/>
    <n v="501441.08"/>
    <n v="-258002.64"/>
    <n v="-0.33972581931416901"/>
  </r>
  <r>
    <s v="Sub-Saharan Africa"/>
    <s v="SUDAN"/>
    <s v="Office Supplies"/>
    <s v="Offline"/>
    <x v="0"/>
    <d v="2014-12-29T00:00:00"/>
    <s v="Dec"/>
    <n v="2014"/>
    <n v="549290931"/>
    <d v="2015-01-20T00:00:00"/>
    <n v="3"/>
    <n v="22"/>
    <n v="6248"/>
    <n v="651.21"/>
    <n v="524.96"/>
    <n v="126.25"/>
    <n v="3279950.08"/>
    <n v="788810"/>
    <n v="-2491140.08"/>
    <n v="-0.75950548613227697"/>
  </r>
  <r>
    <s v="Sub-Saharan Africa"/>
    <s v="CHAD"/>
    <s v="Beverages"/>
    <s v="Offline"/>
    <x v="1"/>
    <d v="2010-08-18T00:00:00"/>
    <s v="Aug"/>
    <n v="2010"/>
    <n v="483915841"/>
    <d v="2010-09-16T00:00:00"/>
    <n v="5"/>
    <n v="29"/>
    <n v="306"/>
    <n v="47.45"/>
    <n v="31.79"/>
    <n v="15.66"/>
    <n v="9727.74"/>
    <n v="4791.96"/>
    <n v="-4935.78"/>
    <n v="-0.50739226171752105"/>
  </r>
  <r>
    <s v="Central America"/>
    <s v="SAINT VINCENT AND THE GRENADINES"/>
    <s v="Household"/>
    <s v="Offline"/>
    <x v="0"/>
    <d v="2014-05-01T00:00:00"/>
    <s v="May"/>
    <n v="2014"/>
    <n v="594280803"/>
    <d v="2014-01-21T00:00:00"/>
    <n v="3"/>
    <s v=""/>
    <n v="9751"/>
    <n v="668.27"/>
    <n v="502.54"/>
    <n v="165.73"/>
    <n v="4900267.54"/>
    <n v="1616033.23"/>
    <n v="-3284234.31"/>
    <n v="-0.67021530624427905"/>
  </r>
  <r>
    <s v="Sub-Saharan Africa"/>
    <s v="MALI"/>
    <s v="Personal Care"/>
    <s v="Online"/>
    <x v="3"/>
    <d v="2013-07-08T00:00:00"/>
    <s v="Jul"/>
    <n v="2013"/>
    <n v="947622144"/>
    <d v="2013-09-24T00:00:00"/>
    <n v="3"/>
    <n v="78"/>
    <n v="1305"/>
    <n v="81.73"/>
    <n v="56.67"/>
    <n v="25.06"/>
    <n v="73954.350000000006"/>
    <n v="32703.3"/>
    <n v="-41251.050000000003"/>
    <n v="-0.55779071819304704"/>
  </r>
  <r>
    <s v="Central America"/>
    <s v="TRINIDAD AND TOBAGO"/>
    <s v="Household"/>
    <s v="Online"/>
    <x v="0"/>
    <d v="2010-07-04T00:00:00"/>
    <s v="Jul"/>
    <n v="2010"/>
    <n v="781488692"/>
    <d v="2010-03-05T00:00:00"/>
    <n v="6"/>
    <s v=""/>
    <n v="8725"/>
    <n v="668.27"/>
    <n v="502.54"/>
    <n v="165.73"/>
    <n v="4384661.5"/>
    <n v="1445994.25"/>
    <n v="-2938667.25"/>
    <n v="-0.67021530624427905"/>
  </r>
  <r>
    <s v="Central America"/>
    <s v="COSTA RICA"/>
    <s v="Vegetables"/>
    <s v="Offline"/>
    <x v="1"/>
    <d v="2013-11-07T00:00:00"/>
    <s v="Nov"/>
    <n v="2013"/>
    <n v="753741776"/>
    <d v="2013-07-28T00:00:00"/>
    <n v="1"/>
    <s v=""/>
    <n v="7796"/>
    <n v="154.06"/>
    <n v="90.93"/>
    <n v="63.13"/>
    <n v="708890.28"/>
    <n v="492161.48"/>
    <n v="-216728.8"/>
    <n v="-0.30572968217309998"/>
  </r>
  <r>
    <s v="Europe"/>
    <s v="CZECH REPUBLIC"/>
    <s v="Meat"/>
    <s v="Online"/>
    <x v="0"/>
    <d v="2015-09-01T00:00:00"/>
    <s v="Sep"/>
    <n v="2015"/>
    <n v="692555224"/>
    <d v="2015-01-02T00:00:00"/>
    <n v="6"/>
    <s v=""/>
    <n v="1336"/>
    <n v="421.89"/>
    <n v="364.69"/>
    <n v="57.2"/>
    <n v="487225.84"/>
    <n v="76419.199999999997"/>
    <n v="-410806.64"/>
    <n v="-0.84315445995228799"/>
  </r>
  <r>
    <s v="Central America"/>
    <s v="BARBADOS"/>
    <s v="Personal Care"/>
    <s v="Online"/>
    <x v="0"/>
    <d v="2015-01-18T00:00:00"/>
    <s v="Jan"/>
    <n v="2015"/>
    <n v="946415364"/>
    <d v="2015-01-30T00:00:00"/>
    <n v="6"/>
    <n v="12"/>
    <n v="4193"/>
    <n v="81.73"/>
    <n v="56.67"/>
    <n v="25.06"/>
    <n v="237617.31"/>
    <n v="105076.58"/>
    <n v="-132540.73000000001"/>
    <n v="-0.55779071819304704"/>
  </r>
  <r>
    <s v="Europe"/>
    <s v="ESTONIA"/>
    <s v="Vegetables"/>
    <s v="Online"/>
    <x v="2"/>
    <d v="2011-02-28T00:00:00"/>
    <s v="Feb"/>
    <n v="2011"/>
    <n v="134121024"/>
    <d v="2011-08-04T00:00:00"/>
    <n v="5"/>
    <n v="157"/>
    <n v="8246"/>
    <n v="154.06"/>
    <n v="90.93"/>
    <n v="63.13"/>
    <n v="749808.78"/>
    <n v="520569.98"/>
    <n v="-229238.8"/>
    <n v="-0.30572968217309998"/>
  </r>
  <r>
    <s v="Central America"/>
    <s v="CUBA"/>
    <s v="Beverages"/>
    <s v="Online"/>
    <x v="1"/>
    <d v="2017-02-18T00:00:00"/>
    <s v="Feb"/>
    <n v="2017"/>
    <n v="994783532"/>
    <d v="2017-12-03T00:00:00"/>
    <n v="1"/>
    <n v="288"/>
    <n v="7408"/>
    <n v="47.45"/>
    <n v="31.79"/>
    <n v="15.66"/>
    <n v="235500.32"/>
    <n v="116009.28"/>
    <n v="-119491.04"/>
    <n v="-0.50739226171752105"/>
  </r>
  <r>
    <s v="Central America"/>
    <s v="HONDURAS"/>
    <s v="Beverages"/>
    <s v="Online"/>
    <x v="0"/>
    <d v="2013-09-23T00:00:00"/>
    <s v="Sep"/>
    <n v="2013"/>
    <n v="937826716"/>
    <d v="2013-11-10T00:00:00"/>
    <n v="1"/>
    <n v="48"/>
    <n v="2621"/>
    <n v="47.45"/>
    <n v="31.79"/>
    <n v="15.66"/>
    <n v="83321.59"/>
    <n v="41044.86"/>
    <n v="-42276.73"/>
    <n v="-0.50739226171752105"/>
  </r>
  <r>
    <s v="Sub-Saharan Africa"/>
    <s v="BENIN"/>
    <s v="Office Supplies"/>
    <s v="Online"/>
    <x v="0"/>
    <d v="2013-01-24T00:00:00"/>
    <s v="Jan"/>
    <n v="2013"/>
    <n v="592986905"/>
    <d v="2013-03-13T00:00:00"/>
    <n v="4"/>
    <n v="48"/>
    <n v="6858"/>
    <n v="651.21"/>
    <n v="524.96"/>
    <n v="126.25"/>
    <n v="3600175.68"/>
    <n v="865822.5"/>
    <n v="-2734353.18"/>
    <n v="-0.75950548613227697"/>
  </r>
  <r>
    <s v="Europe"/>
    <s v="ESTONIA"/>
    <s v="Clothes"/>
    <s v="Offline"/>
    <x v="1"/>
    <d v="2016-12-18T00:00:00"/>
    <s v="Dec"/>
    <n v="2016"/>
    <n v="660312926"/>
    <d v="2017-05-01T00:00:00"/>
    <n v="2"/>
    <n v="134"/>
    <n v="123"/>
    <n v="109.28"/>
    <n v="35.840000000000003"/>
    <n v="73.44"/>
    <n v="4408.32"/>
    <n v="9033.1200000000008"/>
    <n v="4624.8"/>
    <n v="1.0491071428571399"/>
  </r>
  <r>
    <s v="Asia"/>
    <s v="THAILAND"/>
    <s v="Beverages"/>
    <s v="Online"/>
    <x v="3"/>
    <d v="2013-03-03T00:00:00"/>
    <s v="Mar"/>
    <n v="2013"/>
    <n v="560166108"/>
    <d v="2013-05-03T00:00:00"/>
    <n v="6"/>
    <n v="61"/>
    <n v="4454"/>
    <n v="47.45"/>
    <n v="31.79"/>
    <n v="15.66"/>
    <n v="141592.66"/>
    <n v="69749.64"/>
    <n v="-71843.02"/>
    <n v="-0.50739226171752105"/>
  </r>
  <r>
    <s v="Australia/Oceania"/>
    <s v="EAST TIMOR"/>
    <s v="Cereal"/>
    <s v="Offline"/>
    <x v="2"/>
    <d v="2016-12-28T00:00:00"/>
    <s v="Dec"/>
    <n v="2016"/>
    <n v="683220279"/>
    <d v="2017-06-01T00:00:00"/>
    <n v="5"/>
    <n v="155"/>
    <n v="8918"/>
    <n v="205.7"/>
    <n v="117.11"/>
    <n v="88.59"/>
    <n v="1044386.98"/>
    <n v="790045.62"/>
    <n v="-254341.36"/>
    <n v="-0.24353172231235601"/>
  </r>
  <r>
    <s v="Europe"/>
    <s v="UKRAINE"/>
    <s v="Cosmetics"/>
    <s v="Online"/>
    <x v="1"/>
    <d v="2014-08-07T00:00:00"/>
    <s v="Aug"/>
    <n v="2014"/>
    <n v="140461766"/>
    <d v="2014-07-20T00:00:00"/>
    <n v="1"/>
    <s v=""/>
    <n v="4613"/>
    <n v="437.2"/>
    <n v="263.33"/>
    <n v="173.87"/>
    <n v="1214741.29"/>
    <n v="802062.31"/>
    <n v="-412678.98"/>
    <n v="-0.33972581931416901"/>
  </r>
  <r>
    <s v="Asia"/>
    <s v="KYRGYZSTAN"/>
    <s v="Baby Food"/>
    <s v="Online"/>
    <x v="0"/>
    <d v="2011-10-30T00:00:00"/>
    <s v="Oct"/>
    <n v="2011"/>
    <n v="813189399"/>
    <d v="2011-11-22T00:00:00"/>
    <n v="3"/>
    <n v="23"/>
    <n v="9669"/>
    <n v="255.28"/>
    <n v="159.41999999999999"/>
    <n v="95.86"/>
    <n v="1541431.98"/>
    <n v="926870.34"/>
    <n v="-614561.64"/>
    <n v="-0.39869527035503699"/>
  </r>
  <r>
    <s v="Central America"/>
    <s v="JAMAICA"/>
    <s v="Meat"/>
    <s v="Online"/>
    <x v="0"/>
    <d v="2016-01-27T00:00:00"/>
    <s v="Jan"/>
    <n v="2016"/>
    <n v="603014504"/>
    <d v="2016-11-02T00:00:00"/>
    <n v="4"/>
    <n v="280"/>
    <n v="4247"/>
    <n v="421.89"/>
    <n v="364.69"/>
    <n v="57.2"/>
    <n v="1548838.43"/>
    <n v="242928.4"/>
    <n v="-1305910.03"/>
    <n v="-0.84315445995228799"/>
  </r>
  <r>
    <s v="Sub-Saharan Africa"/>
    <s v="ANGOLA"/>
    <s v="Vegetables"/>
    <s v="Online"/>
    <x v="3"/>
    <d v="2016-12-07T00:00:00"/>
    <s v="Dec"/>
    <n v="2016"/>
    <n v="181860911"/>
    <d v="2016-07-15T00:00:00"/>
    <n v="6"/>
    <s v=""/>
    <n v="5540"/>
    <n v="154.06"/>
    <n v="90.93"/>
    <n v="63.13"/>
    <n v="503752.2"/>
    <n v="349740.2"/>
    <n v="-154012"/>
    <n v="-0.30572968217309998"/>
  </r>
  <r>
    <s v="Europe"/>
    <s v="UKRAINE"/>
    <s v="Cereal"/>
    <s v="Offline"/>
    <x v="1"/>
    <d v="2011-02-13T00:00:00"/>
    <s v="Feb"/>
    <n v="2011"/>
    <n v="741964948"/>
    <d v="2011-02-26T00:00:00"/>
    <n v="7"/>
    <n v="13"/>
    <n v="2771"/>
    <n v="205.7"/>
    <n v="117.11"/>
    <n v="88.59"/>
    <n v="324511.81"/>
    <n v="245482.89"/>
    <n v="-79028.92"/>
    <n v="-0.24353172231235601"/>
  </r>
  <r>
    <s v="Sub-Saharan Africa"/>
    <s v="ZAMBIA"/>
    <s v="Meat"/>
    <s v="Online"/>
    <x v="3"/>
    <d v="2010-08-03T00:00:00"/>
    <s v="Aug"/>
    <n v="2010"/>
    <n v="845875442"/>
    <d v="2010-03-17T00:00:00"/>
    <n v="4"/>
    <s v=""/>
    <n v="2195"/>
    <n v="421.89"/>
    <n v="364.69"/>
    <n v="57.2"/>
    <n v="800494.55"/>
    <n v="125554"/>
    <n v="-674940.55"/>
    <n v="-0.84315445995228799"/>
  </r>
  <r>
    <s v="Europe"/>
    <s v="SAN MARINO"/>
    <s v="Snacks"/>
    <s v="Offline"/>
    <x v="1"/>
    <d v="2017-07-22T00:00:00"/>
    <s v="Jul"/>
    <n v="2017"/>
    <n v="476453721"/>
    <d v="2017-10-08T00:00:00"/>
    <n v="1"/>
    <n v="78"/>
    <n v="2099"/>
    <n v="152.58000000000001"/>
    <n v="97.44"/>
    <n v="55.14"/>
    <n v="204526.56"/>
    <n v="115738.86"/>
    <n v="-88787.7"/>
    <n v="-0.43411330049261099"/>
  </r>
  <r>
    <s v="Middle East/North Africa"/>
    <s v="QATAR"/>
    <s v="Snacks"/>
    <s v="Online"/>
    <x v="3"/>
    <d v="2011-08-20T00:00:00"/>
    <s v="Aug"/>
    <n v="2011"/>
    <n v="586873614"/>
    <d v="2011-08-29T00:00:00"/>
    <n v="2"/>
    <n v="9"/>
    <n v="7799"/>
    <n v="152.58000000000001"/>
    <n v="97.44"/>
    <n v="55.14"/>
    <n v="759934.56"/>
    <n v="430036.86"/>
    <n v="-329897.7"/>
    <n v="-0.43411330049261099"/>
  </r>
  <r>
    <s v="Asia"/>
    <s v="MALAYSIA"/>
    <s v="Meat"/>
    <s v="Online"/>
    <x v="2"/>
    <d v="2017-04-23T00:00:00"/>
    <s v="Apr"/>
    <n v="2017"/>
    <n v="850621449"/>
    <d v="2017-02-05T00:00:00"/>
    <n v="1"/>
    <s v=""/>
    <n v="6644"/>
    <n v="421.89"/>
    <n v="364.69"/>
    <n v="57.2"/>
    <n v="2423000.36"/>
    <n v="380036.8"/>
    <n v="-2042963.56"/>
    <n v="-0.84315445995228799"/>
  </r>
  <r>
    <s v="Europe"/>
    <s v="BELGIUM"/>
    <s v="Fruits"/>
    <s v="Online"/>
    <x v="0"/>
    <d v="2011-04-28T00:00:00"/>
    <s v="Apr"/>
    <n v="2011"/>
    <n v="111496055"/>
    <d v="2011-04-06T00:00:00"/>
    <n v="4"/>
    <s v=""/>
    <n v="3015"/>
    <n v="9.33"/>
    <n v="6.92"/>
    <n v="2.41"/>
    <n v="20863.8"/>
    <n v="7266.15"/>
    <n v="-13597.65"/>
    <n v="-0.65173410404624299"/>
  </r>
  <r>
    <s v="Asia"/>
    <s v="NEPAL"/>
    <s v="Vegetables"/>
    <s v="Offline"/>
    <x v="2"/>
    <d v="2016-11-29T00:00:00"/>
    <s v="Nov"/>
    <n v="2016"/>
    <n v="433608758"/>
    <d v="2016-12-21T00:00:00"/>
    <n v="4"/>
    <n v="22"/>
    <n v="3322"/>
    <n v="154.06"/>
    <n v="90.93"/>
    <n v="63.13"/>
    <n v="302069.46000000002"/>
    <n v="209717.86"/>
    <n v="-92351.6"/>
    <n v="-0.30572968217309998"/>
  </r>
  <r>
    <s v="Asia"/>
    <s v="JAPAN"/>
    <s v="Clothes"/>
    <s v="Online"/>
    <x v="3"/>
    <d v="2016-09-25T00:00:00"/>
    <s v="Sep"/>
    <n v="2016"/>
    <n v="351383388"/>
    <d v="2016-10-30T00:00:00"/>
    <n v="1"/>
    <n v="35"/>
    <n v="1008"/>
    <n v="109.28"/>
    <n v="35.840000000000003"/>
    <n v="73.44"/>
    <n v="36126.720000000001"/>
    <n v="74027.520000000004"/>
    <n v="37900.800000000003"/>
    <n v="1.0491071428571399"/>
  </r>
  <r>
    <s v="Central America"/>
    <s v="EL SALVADOR"/>
    <s v="Meat"/>
    <s v="Offline"/>
    <x v="3"/>
    <d v="2017-03-24T00:00:00"/>
    <s v="Mar"/>
    <n v="2017"/>
    <n v="719556272"/>
    <d v="2017-01-04T00:00:00"/>
    <n v="4"/>
    <s v=""/>
    <n v="1546"/>
    <n v="421.89"/>
    <n v="364.69"/>
    <n v="57.2"/>
    <n v="563810.74"/>
    <n v="88431.2"/>
    <n v="-475379.54"/>
    <n v="-0.84315445995228799"/>
  </r>
  <r>
    <s v="Central America"/>
    <s v="JAMAICA"/>
    <s v="Household"/>
    <s v="Offline"/>
    <x v="2"/>
    <d v="2014-07-14T00:00:00"/>
    <s v="Jul"/>
    <n v="2014"/>
    <n v="663176238"/>
    <d v="2014-07-26T00:00:00"/>
    <n v="7"/>
    <n v="12"/>
    <n v="7441"/>
    <n v="668.27"/>
    <n v="502.54"/>
    <n v="165.73"/>
    <n v="3739400.14"/>
    <n v="1233196.93"/>
    <n v="-2506203.21"/>
    <n v="-0.67021530624427905"/>
  </r>
  <r>
    <s v="Sub-Saharan Africa"/>
    <s v="SOUTH SUDAN"/>
    <s v="Baby Food"/>
    <s v="Offline"/>
    <x v="0"/>
    <d v="2013-06-06T00:00:00"/>
    <s v="Jun"/>
    <n v="2013"/>
    <n v="727604615"/>
    <d v="2013-07-07T00:00:00"/>
    <n v="1"/>
    <n v="31"/>
    <n v="3229"/>
    <n v="255.28"/>
    <n v="159.41999999999999"/>
    <n v="95.86"/>
    <n v="514767.18"/>
    <n v="309531.94"/>
    <n v="-205235.24"/>
    <n v="-0.39869527035503699"/>
  </r>
  <r>
    <s v="Europe"/>
    <s v="SLOVAKIA"/>
    <s v="Vegetables"/>
    <s v="Online"/>
    <x v="2"/>
    <d v="2015-12-25T00:00:00"/>
    <s v="Dec"/>
    <n v="2015"/>
    <n v="628515231"/>
    <d v="2016-01-02T00:00:00"/>
    <n v="7"/>
    <n v="8"/>
    <n v="479"/>
    <n v="154.06"/>
    <n v="90.93"/>
    <n v="63.13"/>
    <n v="43555.47"/>
    <n v="30239.27"/>
    <n v="-13316.2"/>
    <n v="-0.30572968217309998"/>
  </r>
  <r>
    <s v="Europe"/>
    <s v="SLOVAKIA"/>
    <s v="Office Supplies"/>
    <s v="Offline"/>
    <x v="0"/>
    <d v="2010-02-03T00:00:00"/>
    <s v="Feb"/>
    <n v="2010"/>
    <n v="601894414"/>
    <d v="2010-03-19T00:00:00"/>
    <n v="6"/>
    <n v="44"/>
    <n v="2787"/>
    <n v="651.21"/>
    <n v="524.96"/>
    <n v="126.25"/>
    <n v="1463063.52"/>
    <n v="351858.75"/>
    <n v="-1111204.77"/>
    <n v="-0.75950548613227697"/>
  </r>
  <r>
    <s v="Europe"/>
    <s v="BOSNIA AND HERZEGOVINA"/>
    <s v="Snacks"/>
    <s v="Offline"/>
    <x v="2"/>
    <d v="2011-07-14T00:00:00"/>
    <s v="Jul"/>
    <n v="2011"/>
    <n v="954040992"/>
    <d v="2011-08-27T00:00:00"/>
    <n v="7"/>
    <n v="44"/>
    <n v="785"/>
    <n v="152.58000000000001"/>
    <n v="97.44"/>
    <n v="55.14"/>
    <n v="76490.399999999994"/>
    <n v="43284.9"/>
    <n v="-33205.5"/>
    <n v="-0.43411330049261099"/>
  </r>
  <r>
    <s v="Middle East/North Africa"/>
    <s v="SAUDI ARABIA"/>
    <s v="Cosmetics"/>
    <s v="Offline"/>
    <x v="0"/>
    <d v="2013-12-22T00:00:00"/>
    <s v="Dec"/>
    <n v="2013"/>
    <n v="711566293"/>
    <d v="2013-12-26T00:00:00"/>
    <n v="5"/>
    <n v="4"/>
    <n v="7133"/>
    <n v="437.2"/>
    <n v="263.33"/>
    <n v="173.87"/>
    <n v="1878332.89"/>
    <n v="1240214.71"/>
    <n v="-638118.18000000005"/>
    <n v="-0.33972581931416901"/>
  </r>
  <r>
    <s v="Australia/Oceania"/>
    <s v="TUVALU"/>
    <s v="Beverages"/>
    <s v="Offline"/>
    <x v="0"/>
    <d v="2016-03-28T00:00:00"/>
    <s v="Mar"/>
    <n v="2016"/>
    <n v="771394145"/>
    <d v="2016-04-22T00:00:00"/>
    <n v="6"/>
    <n v="25"/>
    <n v="1524"/>
    <n v="47.45"/>
    <n v="31.79"/>
    <n v="15.66"/>
    <n v="48447.96"/>
    <n v="23865.84"/>
    <n v="-24582.12"/>
    <n v="-0.50739226171752105"/>
  </r>
  <r>
    <s v="Middle East/North Africa"/>
    <s v="BAHRAIN"/>
    <s v="Vegetables"/>
    <s v="Offline"/>
    <x v="0"/>
    <d v="2010-07-25T00:00:00"/>
    <s v="Jul"/>
    <n v="2010"/>
    <n v="750760877"/>
    <d v="2010-07-09T00:00:00"/>
    <n v="6"/>
    <s v=""/>
    <n v="5682"/>
    <n v="154.06"/>
    <n v="90.93"/>
    <n v="63.13"/>
    <n v="516664.26"/>
    <n v="358704.66"/>
    <n v="-157959.6"/>
    <n v="-0.30572968217309998"/>
  </r>
  <r>
    <s v="Sub-Saharan Africa"/>
    <s v="DJIBOUTI"/>
    <s v="Baby Food"/>
    <s v="Offline"/>
    <x v="2"/>
    <d v="2016-03-10T00:00:00"/>
    <s v="Mar"/>
    <n v="2016"/>
    <n v="337215316"/>
    <d v="2016-11-11T00:00:00"/>
    <n v="6"/>
    <n v="246"/>
    <n v="8360"/>
    <n v="255.28"/>
    <n v="159.41999999999999"/>
    <n v="95.86"/>
    <n v="1332751.2"/>
    <n v="801389.6"/>
    <n v="-531361.6"/>
    <n v="-0.39869527035503699"/>
  </r>
  <r>
    <s v="Central America"/>
    <s v="COSTA RICA"/>
    <s v="Baby Food"/>
    <s v="Offline"/>
    <x v="2"/>
    <d v="2010-05-04T00:00:00"/>
    <s v="May"/>
    <n v="2010"/>
    <n v="638618791"/>
    <d v="2010-05-25T00:00:00"/>
    <n v="3"/>
    <n v="21"/>
    <n v="347"/>
    <n v="255.28"/>
    <n v="159.41999999999999"/>
    <n v="95.86"/>
    <n v="55318.74"/>
    <n v="33263.42"/>
    <n v="-22055.32"/>
    <n v="-0.39869527035503699"/>
  </r>
  <r>
    <s v="Australia/Oceania"/>
    <s v="NAURU"/>
    <s v="Meat"/>
    <s v="Online"/>
    <x v="2"/>
    <d v="2016-10-15T00:00:00"/>
    <s v="Oct"/>
    <n v="2016"/>
    <n v="133145129"/>
    <d v="2016-10-19T00:00:00"/>
    <n v="4"/>
    <n v="4"/>
    <n v="9457"/>
    <n v="421.89"/>
    <n v="364.69"/>
    <n v="57.2"/>
    <n v="3448873.33"/>
    <n v="540940.4"/>
    <n v="-2907932.93"/>
    <n v="-0.84315445995228799"/>
  </r>
  <r>
    <s v="Asia"/>
    <s v="CAMBODIA"/>
    <s v="Household"/>
    <s v="Offline"/>
    <x v="1"/>
    <d v="2010-02-18T00:00:00"/>
    <s v="Feb"/>
    <n v="2010"/>
    <n v="519280660"/>
    <d v="2010-06-04T00:00:00"/>
    <n v="6"/>
    <n v="106"/>
    <n v="5542"/>
    <n v="668.27"/>
    <n v="502.54"/>
    <n v="165.73"/>
    <n v="2785076.68"/>
    <n v="918475.66"/>
    <n v="-1866601.02"/>
    <n v="-0.67021530624427905"/>
  </r>
  <r>
    <s v="Europe"/>
    <s v="CZECH REPUBLIC"/>
    <s v="Office Supplies"/>
    <s v="Online"/>
    <x v="0"/>
    <d v="2014-09-05T00:00:00"/>
    <s v="Sep"/>
    <n v="2014"/>
    <n v="865824210"/>
    <d v="2014-05-14T00:00:00"/>
    <n v="4"/>
    <s v=""/>
    <n v="5479"/>
    <n v="651.21"/>
    <n v="524.96"/>
    <n v="126.25"/>
    <n v="2876255.84"/>
    <n v="691723.75"/>
    <n v="-2184532.09"/>
    <n v="-0.75950548613227697"/>
  </r>
  <r>
    <s v="Europe"/>
    <s v="BELGIUM"/>
    <s v="Clothes"/>
    <s v="Offline"/>
    <x v="0"/>
    <d v="2016-09-20T00:00:00"/>
    <s v="Sep"/>
    <n v="2016"/>
    <n v="761887109"/>
    <d v="2016-10-14T00:00:00"/>
    <n v="6"/>
    <n v="24"/>
    <n v="8181"/>
    <n v="109.28"/>
    <n v="35.840000000000003"/>
    <n v="73.44"/>
    <n v="293207.03999999998"/>
    <n v="600812.64"/>
    <n v="307605.59999999998"/>
    <n v="1.0491071428571399"/>
  </r>
  <r>
    <s v="Sub-Saharan Africa"/>
    <s v="GUINEA-BISSAU"/>
    <s v="Meat"/>
    <s v="Offline"/>
    <x v="0"/>
    <d v="2016-06-12T00:00:00"/>
    <s v="Jun"/>
    <n v="2016"/>
    <n v="766893184"/>
    <d v="2017-10-01T00:00:00"/>
    <n v="1"/>
    <n v="476"/>
    <n v="9590"/>
    <n v="421.89"/>
    <n v="364.69"/>
    <n v="57.2"/>
    <n v="3497377.1"/>
    <n v="548548"/>
    <n v="-2948829.1"/>
    <n v="-0.84315445995228799"/>
  </r>
  <r>
    <s v="Europe"/>
    <s v="ROMANIA"/>
    <s v="Office Supplies"/>
    <s v="Online"/>
    <x v="2"/>
    <d v="2015-09-27T00:00:00"/>
    <s v="Sep"/>
    <n v="2015"/>
    <n v="160578763"/>
    <d v="2015-10-30T00:00:00"/>
    <n v="6"/>
    <n v="33"/>
    <n v="7679"/>
    <n v="651.21"/>
    <n v="524.96"/>
    <n v="126.25"/>
    <n v="4031167.84"/>
    <n v="969473.75"/>
    <n v="-3061694.09"/>
    <n v="-0.75950548613227697"/>
  </r>
  <r>
    <s v="Europe"/>
    <s v="SERBIA"/>
    <s v="Vegetables"/>
    <s v="Offline"/>
    <x v="0"/>
    <d v="2011-08-03T00:00:00"/>
    <s v="Aug"/>
    <n v="2011"/>
    <n v="992992675"/>
    <d v="2011-09-03T00:00:00"/>
    <n v="7"/>
    <n v="31"/>
    <n v="7454"/>
    <n v="154.06"/>
    <n v="90.93"/>
    <n v="63.13"/>
    <n v="677792.22"/>
    <n v="470571.02"/>
    <n v="-207221.2"/>
    <n v="-0.30572968217309998"/>
  </r>
  <r>
    <s v="Sub-Saharan Africa"/>
    <s v="MAURITIUS"/>
    <s v="Household"/>
    <s v="Online"/>
    <x v="0"/>
    <d v="2017-04-07T00:00:00"/>
    <s v="Apr"/>
    <n v="2017"/>
    <n v="434496247"/>
    <d v="2017-10-08T00:00:00"/>
    <n v="1"/>
    <n v="184"/>
    <n v="5950"/>
    <n v="668.27"/>
    <n v="502.54"/>
    <n v="165.73"/>
    <n v="2990113"/>
    <n v="986093.5"/>
    <n v="-2004019.5"/>
    <n v="-0.67021530624427905"/>
  </r>
  <r>
    <s v="Sub-Saharan Africa"/>
    <s v="SIERRA LEONE"/>
    <s v="Cereal"/>
    <s v="Online"/>
    <x v="2"/>
    <d v="2015-12-13T00:00:00"/>
    <s v="Dec"/>
    <n v="2015"/>
    <n v="225763309"/>
    <d v="2016-06-01T00:00:00"/>
    <n v="4"/>
    <n v="171"/>
    <n v="7235"/>
    <n v="205.7"/>
    <n v="117.11"/>
    <n v="88.59"/>
    <n v="847290.85"/>
    <n v="640948.65"/>
    <n v="-206342.2"/>
    <n v="-0.24353172231235601"/>
  </r>
  <r>
    <s v="Sub-Saharan Africa"/>
    <s v="ZAMBIA"/>
    <s v="Baby Food"/>
    <s v="Offline"/>
    <x v="1"/>
    <d v="2011-11-07T00:00:00"/>
    <s v="Nov"/>
    <n v="2011"/>
    <n v="827780187"/>
    <d v="2011-07-22T00:00:00"/>
    <n v="6"/>
    <s v=""/>
    <n v="7407"/>
    <n v="255.28"/>
    <n v="159.41999999999999"/>
    <n v="95.86"/>
    <n v="1180823.94"/>
    <n v="710035.02"/>
    <n v="-470788.92"/>
    <n v="-0.39869527035503699"/>
  </r>
  <r>
    <s v="Central America"/>
    <s v="HAITI"/>
    <s v="Snacks"/>
    <s v="Online"/>
    <x v="1"/>
    <d v="2014-08-02T00:00:00"/>
    <s v="Aug"/>
    <n v="2014"/>
    <n v="971845710"/>
    <d v="2014-03-15T00:00:00"/>
    <n v="7"/>
    <s v=""/>
    <n v="9597"/>
    <n v="152.58000000000001"/>
    <n v="97.44"/>
    <n v="55.14"/>
    <n v="935131.68"/>
    <n v="529178.57999999996"/>
    <n v="-405953.1"/>
    <n v="-0.43411330049261099"/>
  </r>
  <r>
    <s v="North America"/>
    <s v="GREENLAND"/>
    <s v="Beverages"/>
    <s v="Online"/>
    <x v="2"/>
    <d v="2011-11-27T00:00:00"/>
    <s v="Nov"/>
    <n v="2011"/>
    <n v="809571206"/>
    <d v="2012-11-01T00:00:00"/>
    <n v="5"/>
    <n v="340"/>
    <n v="8965"/>
    <n v="47.45"/>
    <n v="31.79"/>
    <n v="15.66"/>
    <n v="284997.34999999998"/>
    <n v="140391.9"/>
    <n v="-144605.45000000001"/>
    <n v="-0.50739226171752105"/>
  </r>
  <r>
    <s v="Central America"/>
    <s v="SAINT KITTS AND NEVIS"/>
    <s v="Office Supplies"/>
    <s v="Online"/>
    <x v="3"/>
    <d v="2013-02-18T00:00:00"/>
    <s v="Feb"/>
    <n v="2013"/>
    <n v="562880504"/>
    <d v="2013-03-19T00:00:00"/>
    <n v="3"/>
    <n v="29"/>
    <n v="7704"/>
    <n v="651.21"/>
    <n v="524.96"/>
    <n v="126.25"/>
    <n v="4044291.84"/>
    <n v="972630"/>
    <n v="-3071661.84"/>
    <n v="-0.75950548613227697"/>
  </r>
  <r>
    <s v="Sub-Saharan Africa"/>
    <s v="GABON"/>
    <s v="Meat"/>
    <s v="Offline"/>
    <x v="3"/>
    <d v="2011-06-12T00:00:00"/>
    <s v="Jun"/>
    <n v="2011"/>
    <n v="974009931"/>
    <d v="2012-01-13T00:00:00"/>
    <n v="6"/>
    <n v="215"/>
    <n v="38"/>
    <n v="421.89"/>
    <n v="364.69"/>
    <n v="57.2"/>
    <n v="13858.22"/>
    <n v="2173.6"/>
    <n v="-11684.62"/>
    <n v="-0.84315445995228799"/>
  </r>
  <r>
    <s v="Asia"/>
    <s v="TAJIKISTAN"/>
    <s v="Fruits"/>
    <s v="Offline"/>
    <x v="1"/>
    <d v="2014-04-11T00:00:00"/>
    <s v="Apr"/>
    <n v="2014"/>
    <n v="155508315"/>
    <d v="2014-11-17T00:00:00"/>
    <n v="2"/>
    <n v="220"/>
    <n v="7221"/>
    <n v="9.33"/>
    <n v="6.92"/>
    <n v="2.41"/>
    <n v="49969.32"/>
    <n v="17402.61"/>
    <n v="-32566.71"/>
    <n v="-0.65173410404624299"/>
  </r>
  <r>
    <s v="Sub-Saharan Africa"/>
    <s v="SEYCHELLES"/>
    <s v="Household"/>
    <s v="Online"/>
    <x v="0"/>
    <d v="2014-08-05T00:00:00"/>
    <s v="Aug"/>
    <n v="2014"/>
    <n v="340236985"/>
    <d v="2014-05-13T00:00:00"/>
    <n v="3"/>
    <s v=""/>
    <n v="2540"/>
    <n v="668.27"/>
    <n v="502.54"/>
    <n v="165.73"/>
    <n v="1276451.6000000001"/>
    <n v="420954.2"/>
    <n v="-855497.4"/>
    <n v="-0.67021530624427905"/>
  </r>
  <r>
    <s v="Europe"/>
    <s v="SLOVAKIA"/>
    <s v="Clothes"/>
    <s v="Online"/>
    <x v="0"/>
    <d v="2015-09-05T00:00:00"/>
    <s v="Sep"/>
    <n v="2015"/>
    <n v="231369769"/>
    <d v="2015-05-16T00:00:00"/>
    <n v="7"/>
    <s v=""/>
    <n v="6311"/>
    <n v="109.28"/>
    <n v="35.840000000000003"/>
    <n v="73.44"/>
    <n v="226186.23999999999"/>
    <n v="463479.84"/>
    <n v="237293.6"/>
    <n v="1.0491071428571399"/>
  </r>
  <r>
    <s v="Europe"/>
    <s v="LITHUANIA"/>
    <s v="Cosmetics"/>
    <s v="Online"/>
    <x v="0"/>
    <d v="2016-03-28T00:00:00"/>
    <s v="Mar"/>
    <n v="2016"/>
    <n v="852392995"/>
    <d v="2016-04-19T00:00:00"/>
    <n v="3"/>
    <n v="22"/>
    <n v="884"/>
    <n v="437.2"/>
    <n v="263.33"/>
    <n v="173.87"/>
    <n v="232783.72"/>
    <n v="153701.07999999999"/>
    <n v="-79082.64"/>
    <n v="-0.33972581931416901"/>
  </r>
  <r>
    <s v="Europe"/>
    <s v="MACEDONIA"/>
    <s v="Snacks"/>
    <s v="Offline"/>
    <x v="0"/>
    <d v="2012-06-09T00:00:00"/>
    <s v="Jun"/>
    <n v="2012"/>
    <n v="597105491"/>
    <d v="2012-10-20T00:00:00"/>
    <n v="7"/>
    <n v="133"/>
    <n v="5639"/>
    <n v="152.58000000000001"/>
    <n v="97.44"/>
    <n v="55.14"/>
    <n v="549464.16"/>
    <n v="310934.46000000002"/>
    <n v="-238529.7"/>
    <n v="-0.43411330049261099"/>
  </r>
  <r>
    <s v="Middle East/North Africa"/>
    <s v="KUWAIT"/>
    <s v="Fruits"/>
    <s v="Offline"/>
    <x v="2"/>
    <d v="2016-07-23T00:00:00"/>
    <s v="Jul"/>
    <n v="2016"/>
    <n v="179618585"/>
    <d v="2016-08-20T00:00:00"/>
    <n v="7"/>
    <n v="28"/>
    <n v="1986"/>
    <n v="9.33"/>
    <n v="6.92"/>
    <n v="2.41"/>
    <n v="13743.12"/>
    <n v="4786.26"/>
    <n v="-8956.86"/>
    <n v="-0.65173410404624299"/>
  </r>
  <r>
    <s v="Sub-Saharan Africa"/>
    <s v="NAMIBIA"/>
    <s v="Fruits"/>
    <s v="Offline"/>
    <x v="3"/>
    <d v="2014-04-26T00:00:00"/>
    <s v="Apr"/>
    <n v="2014"/>
    <n v="384356105"/>
    <d v="2014-05-14T00:00:00"/>
    <n v="4"/>
    <n v="18"/>
    <n v="8368"/>
    <n v="9.33"/>
    <n v="6.92"/>
    <n v="2.41"/>
    <n v="57906.559999999998"/>
    <n v="20166.88"/>
    <n v="-37739.68"/>
    <n v="-0.65173410404624299"/>
  </r>
  <r>
    <s v="Europe"/>
    <s v="ANDORRA"/>
    <s v="Fruits"/>
    <s v="Offline"/>
    <x v="2"/>
    <d v="2016-04-03T00:00:00"/>
    <s v="Apr"/>
    <n v="2016"/>
    <n v="716054379"/>
    <d v="2016-03-26T00:00:00"/>
    <n v="7"/>
    <s v=""/>
    <n v="5258"/>
    <n v="9.33"/>
    <n v="6.92"/>
    <n v="2.41"/>
    <n v="36385.360000000001"/>
    <n v="12671.78"/>
    <n v="-23713.58"/>
    <n v="-0.65173410404624299"/>
  </r>
  <r>
    <s v="Sub-Saharan Africa"/>
    <s v="UGANDA"/>
    <s v="Household"/>
    <s v="Online"/>
    <x v="2"/>
    <d v="2014-06-27T00:00:00"/>
    <s v="Jun"/>
    <n v="2014"/>
    <n v="749762237"/>
    <d v="2014-02-08T00:00:00"/>
    <n v="7"/>
    <s v=""/>
    <n v="162"/>
    <n v="668.27"/>
    <n v="502.54"/>
    <n v="165.73"/>
    <n v="81411.48"/>
    <n v="26848.26"/>
    <n v="-54563.22"/>
    <n v="-0.67021530624427905"/>
  </r>
  <r>
    <s v="Australia/Oceania"/>
    <s v="NAURU"/>
    <s v="Beverages"/>
    <s v="Offline"/>
    <x v="3"/>
    <d v="2010-03-04T00:00:00"/>
    <s v="Mar"/>
    <n v="2010"/>
    <n v="580841004"/>
    <d v="2010-04-22T00:00:00"/>
    <n v="5"/>
    <n v="49"/>
    <n v="2616"/>
    <n v="47.45"/>
    <n v="31.79"/>
    <n v="15.66"/>
    <n v="83162.64"/>
    <n v="40966.559999999998"/>
    <n v="-42196.08"/>
    <n v="-0.50739226171752105"/>
  </r>
  <r>
    <s v="Asia"/>
    <s v="KYRGYZSTAN"/>
    <s v="Fruits"/>
    <s v="Online"/>
    <x v="0"/>
    <d v="2016-11-21T00:00:00"/>
    <s v="Nov"/>
    <n v="2016"/>
    <n v="374964511"/>
    <d v="2016-09-12T00:00:00"/>
    <n v="2"/>
    <s v=""/>
    <n v="9186"/>
    <n v="9.33"/>
    <n v="6.92"/>
    <n v="2.41"/>
    <n v="63567.12"/>
    <n v="22138.26"/>
    <n v="-41428.86"/>
    <n v="-0.65173410404624299"/>
  </r>
  <r>
    <s v="Sub-Saharan Africa"/>
    <s v="GUINEA"/>
    <s v="Beverages"/>
    <s v="Online"/>
    <x v="2"/>
    <d v="2011-08-01T00:00:00"/>
    <s v="Aug"/>
    <n v="2011"/>
    <n v="818119084"/>
    <d v="2011-02-21T00:00:00"/>
    <n v="2"/>
    <s v=""/>
    <n v="8472"/>
    <n v="47.45"/>
    <n v="31.79"/>
    <n v="15.66"/>
    <n v="269324.88"/>
    <n v="132671.51999999999"/>
    <n v="-136653.35999999999"/>
    <n v="-0.50739226171752105"/>
  </r>
  <r>
    <s v="Australia/Oceania"/>
    <s v="TONGA"/>
    <s v="Cereal"/>
    <s v="Offline"/>
    <x v="0"/>
    <d v="2011-12-22T00:00:00"/>
    <s v="Dec"/>
    <n v="2011"/>
    <n v="866603553"/>
    <d v="2012-07-02T00:00:00"/>
    <n v="2"/>
    <n v="193"/>
    <n v="6104"/>
    <n v="205.7"/>
    <n v="117.11"/>
    <n v="88.59"/>
    <n v="714839.44"/>
    <n v="540753.36"/>
    <n v="-174086.08"/>
    <n v="-0.24353172231235601"/>
  </r>
  <r>
    <s v="North America"/>
    <s v="CANADA"/>
    <s v="Household"/>
    <s v="Online"/>
    <x v="0"/>
    <d v="2017-09-06T00:00:00"/>
    <s v="Sep"/>
    <n v="2017"/>
    <n v="897029244"/>
    <d v="2017-07-16T00:00:00"/>
    <n v="1"/>
    <s v=""/>
    <n v="9742"/>
    <n v="668.27"/>
    <n v="502.54"/>
    <n v="165.73"/>
    <n v="4895744.68"/>
    <n v="1614541.66"/>
    <n v="-3281203.02"/>
    <n v="-0.67021530624427905"/>
  </r>
  <r>
    <s v="Central America"/>
    <s v="GRENADA"/>
    <s v="Beverages"/>
    <s v="Online"/>
    <x v="0"/>
    <d v="2014-10-17T00:00:00"/>
    <s v="Oct"/>
    <n v="2014"/>
    <n v="456319987"/>
    <d v="2014-01-11T00:00:00"/>
    <n v="7"/>
    <s v=""/>
    <n v="4080"/>
    <n v="47.45"/>
    <n v="31.79"/>
    <n v="15.66"/>
    <n v="129703.2"/>
    <n v="63892.800000000003"/>
    <n v="-65810.399999999994"/>
    <n v="-0.50739226171752105"/>
  </r>
  <r>
    <s v="Europe"/>
    <s v="AUSTRIA"/>
    <s v="Office Supplies"/>
    <s v="Offline"/>
    <x v="1"/>
    <d v="2015-03-21T00:00:00"/>
    <s v="Mar"/>
    <n v="2015"/>
    <n v="511712110"/>
    <d v="2015-07-05T00:00:00"/>
    <n v="1"/>
    <n v="106"/>
    <n v="5839"/>
    <n v="651.21"/>
    <n v="524.96"/>
    <n v="126.25"/>
    <n v="3065241.44"/>
    <n v="737173.75"/>
    <n v="-2328067.69"/>
    <n v="-0.75950548613227697"/>
  </r>
  <r>
    <s v="Asia"/>
    <s v="MALDIVES"/>
    <s v="Fruits"/>
    <s v="Online"/>
    <x v="1"/>
    <d v="2012-04-01T00:00:00"/>
    <s v="Apr"/>
    <n v="2012"/>
    <n v="300754439"/>
    <d v="2012-06-02T00:00:00"/>
    <n v="7"/>
    <n v="62"/>
    <n v="8777"/>
    <n v="9.33"/>
    <n v="6.92"/>
    <n v="2.41"/>
    <n v="60736.84"/>
    <n v="21152.57"/>
    <n v="-39584.269999999997"/>
    <n v="-0.65173410404624299"/>
  </r>
  <r>
    <s v="Europe"/>
    <s v="FINLAND"/>
    <s v="Baby Food"/>
    <s v="Offline"/>
    <x v="1"/>
    <d v="2014-07-09T00:00:00"/>
    <s v="Jul"/>
    <n v="2014"/>
    <n v="481308305"/>
    <d v="2014-10-16T00:00:00"/>
    <n v="5"/>
    <n v="99"/>
    <n v="8678"/>
    <n v="255.28"/>
    <n v="159.41999999999999"/>
    <n v="95.86"/>
    <n v="1383446.76"/>
    <n v="831873.08"/>
    <n v="-551573.68000000005"/>
    <n v="-0.39869527035503699"/>
  </r>
  <r>
    <s v="Sub-Saharan Africa"/>
    <s v="RWANDA"/>
    <s v="Office Supplies"/>
    <s v="Online"/>
    <x v="3"/>
    <d v="2014-11-21T00:00:00"/>
    <s v="Nov"/>
    <n v="2014"/>
    <n v="881547534"/>
    <d v="2014-09-12T00:00:00"/>
    <n v="6"/>
    <s v=""/>
    <n v="8360"/>
    <n v="651.21"/>
    <n v="524.96"/>
    <n v="126.25"/>
    <n v="4388665.5999999996"/>
    <n v="1055450"/>
    <n v="-3333215.6"/>
    <n v="-0.75950548613227697"/>
  </r>
  <r>
    <s v="Middle East/North Africa"/>
    <s v="SOMALIA"/>
    <s v="Baby Food"/>
    <s v="Offline"/>
    <x v="1"/>
    <d v="2012-11-27T00:00:00"/>
    <s v="Nov"/>
    <n v="2012"/>
    <n v="949958455"/>
    <d v="2013-04-01T00:00:00"/>
    <n v="2"/>
    <n v="125"/>
    <n v="2672"/>
    <n v="255.28"/>
    <n v="159.41999999999999"/>
    <n v="95.86"/>
    <n v="425970.24"/>
    <n v="256137.92"/>
    <n v="-169832.32000000001"/>
    <n v="-0.39869527035503699"/>
  </r>
  <r>
    <s v="Central America"/>
    <s v="COSTA RICA"/>
    <s v="Office Supplies"/>
    <s v="Online"/>
    <x v="1"/>
    <d v="2013-11-17T00:00:00"/>
    <s v="Nov"/>
    <n v="2013"/>
    <n v="205339896"/>
    <d v="2013-11-20T00:00:00"/>
    <n v="4"/>
    <n v="3"/>
    <n v="3493"/>
    <n v="651.21"/>
    <n v="524.96"/>
    <n v="126.25"/>
    <n v="1833685.28"/>
    <n v="440991.25"/>
    <n v="-1392694.03"/>
    <n v="-0.75950548613227697"/>
  </r>
  <r>
    <s v="Sub-Saharan Africa"/>
    <s v="LESOTHO"/>
    <s v="Beverages"/>
    <s v="Online"/>
    <x v="3"/>
    <d v="2016-05-06T00:00:00"/>
    <s v="May"/>
    <n v="2016"/>
    <n v="486803185"/>
    <d v="2016-08-07T00:00:00"/>
    <n v="1"/>
    <n v="93"/>
    <n v="4735"/>
    <n v="47.45"/>
    <n v="31.79"/>
    <n v="15.66"/>
    <n v="150525.65"/>
    <n v="74150.100000000006"/>
    <n v="-76375.55"/>
    <n v="-0.50739226171752105"/>
  </r>
  <r>
    <s v="Middle East/North Africa"/>
    <s v="LEBANON"/>
    <s v="Baby Food"/>
    <s v="Online"/>
    <x v="0"/>
    <d v="2016-06-18T00:00:00"/>
    <s v="Jun"/>
    <n v="2016"/>
    <n v="103772151"/>
    <d v="2016-07-22T00:00:00"/>
    <n v="6"/>
    <n v="34"/>
    <n v="7340"/>
    <n v="255.28"/>
    <n v="159.41999999999999"/>
    <n v="95.86"/>
    <n v="1170142.8"/>
    <n v="703612.4"/>
    <n v="-466530.4"/>
    <n v="-0.39869527035503699"/>
  </r>
  <r>
    <s v="Asia"/>
    <s v="INDIA"/>
    <s v="Snacks"/>
    <s v="Online"/>
    <x v="3"/>
    <d v="2010-12-15T00:00:00"/>
    <s v="Dec"/>
    <n v="2010"/>
    <n v="585983121"/>
    <d v="2011-09-01T00:00:00"/>
    <n v="5"/>
    <n v="260"/>
    <n v="4282"/>
    <n v="152.58000000000001"/>
    <n v="97.44"/>
    <n v="55.14"/>
    <n v="417238.08"/>
    <n v="236109.48"/>
    <n v="-181128.6"/>
    <n v="-0.43411330049261099"/>
  </r>
  <r>
    <s v="Sub-Saharan Africa"/>
    <s v="SWAZILAND"/>
    <s v="Clothes"/>
    <s v="Offline"/>
    <x v="2"/>
    <d v="2016-11-15T00:00:00"/>
    <s v="Nov"/>
    <n v="2016"/>
    <n v="833484923"/>
    <d v="2016-01-12T00:00:00"/>
    <n v="3"/>
    <s v=""/>
    <n v="5566"/>
    <n v="109.28"/>
    <n v="35.840000000000003"/>
    <n v="73.44"/>
    <n v="199485.44"/>
    <n v="408767.04"/>
    <n v="209281.6"/>
    <n v="1.0491071428571399"/>
  </r>
  <r>
    <s v="Europe"/>
    <s v="ANDORRA"/>
    <s v="Household"/>
    <s v="Online"/>
    <x v="1"/>
    <d v="2014-05-22T00:00:00"/>
    <s v="May"/>
    <n v="2014"/>
    <n v="266638886"/>
    <d v="2014-06-19T00:00:00"/>
    <n v="5"/>
    <n v="28"/>
    <n v="3227"/>
    <n v="668.27"/>
    <n v="502.54"/>
    <n v="165.73"/>
    <n v="1621696.58"/>
    <n v="534810.71"/>
    <n v="-1086885.8700000001"/>
    <n v="-0.67021530624427905"/>
  </r>
  <r>
    <s v="Asia"/>
    <s v="MALDIVES"/>
    <s v="Beverages"/>
    <s v="Offline"/>
    <x v="0"/>
    <d v="2011-03-28T00:00:00"/>
    <s v="Mar"/>
    <n v="2011"/>
    <n v="176118838"/>
    <d v="2011-04-17T00:00:00"/>
    <n v="1"/>
    <n v="20"/>
    <n v="6333"/>
    <n v="47.45"/>
    <n v="31.79"/>
    <n v="15.66"/>
    <n v="201326.07"/>
    <n v="99174.78"/>
    <n v="-102151.29"/>
    <n v="-0.50739226171752105"/>
  </r>
  <r>
    <s v="Asia"/>
    <s v="MALAYSIA"/>
    <s v="Cosmetics"/>
    <s v="Online"/>
    <x v="0"/>
    <d v="2016-03-22T00:00:00"/>
    <s v="Mar"/>
    <n v="2016"/>
    <n v="572911107"/>
    <d v="2016-07-04T00:00:00"/>
    <n v="2"/>
    <n v="104"/>
    <n v="5983"/>
    <n v="437.2"/>
    <n v="263.33"/>
    <n v="173.87"/>
    <n v="1575503.39"/>
    <n v="1040264.21"/>
    <n v="-535239.18000000005"/>
    <n v="-0.33972581931416901"/>
  </r>
  <r>
    <s v="Europe"/>
    <s v="MOLDOVA"/>
    <s v="Meat"/>
    <s v="Online"/>
    <x v="3"/>
    <d v="2012-09-17T00:00:00"/>
    <s v="Sep"/>
    <n v="2012"/>
    <n v="638314521"/>
    <d v="2012-10-15T00:00:00"/>
    <n v="2"/>
    <n v="28"/>
    <n v="306"/>
    <n v="421.89"/>
    <n v="364.69"/>
    <n v="57.2"/>
    <n v="111595.14"/>
    <n v="17503.2"/>
    <n v="-94091.94"/>
    <n v="-0.84315445995228799"/>
  </r>
  <r>
    <s v="Middle East/North Africa"/>
    <s v="MOROCCO"/>
    <s v="Personal Care"/>
    <s v="Online"/>
    <x v="3"/>
    <d v="2015-05-06T00:00:00"/>
    <s v="May"/>
    <n v="2015"/>
    <n v="973940408"/>
    <d v="2015-05-07T00:00:00"/>
    <n v="5"/>
    <n v="1"/>
    <n v="9465"/>
    <n v="81.73"/>
    <n v="56.67"/>
    <n v="25.06"/>
    <n v="536381.55000000005"/>
    <n v="237192.9"/>
    <n v="-299188.65000000002"/>
    <n v="-0.55779071819304704"/>
  </r>
  <r>
    <s v="Sub-Saharan Africa"/>
    <s v="SOUTH SUDAN"/>
    <s v="Vegetables"/>
    <s v="Online"/>
    <x v="3"/>
    <d v="2013-08-23T00:00:00"/>
    <s v="Aug"/>
    <n v="2013"/>
    <n v="451712596"/>
    <d v="2013-09-28T00:00:00"/>
    <n v="7"/>
    <n v="36"/>
    <n v="650"/>
    <n v="154.06"/>
    <n v="90.93"/>
    <n v="63.13"/>
    <n v="59104.5"/>
    <n v="41034.5"/>
    <n v="-18070"/>
    <n v="-0.30572968217309998"/>
  </r>
  <r>
    <s v="Sub-Saharan Africa"/>
    <s v="THE GAMBIA"/>
    <s v="Cosmetics"/>
    <s v="Online"/>
    <x v="1"/>
    <d v="2012-08-11T00:00:00"/>
    <s v="Aug"/>
    <n v="2012"/>
    <n v="263867413"/>
    <d v="2012-11-28T00:00:00"/>
    <n v="4"/>
    <n v="109"/>
    <n v="3086"/>
    <n v="437.2"/>
    <n v="263.33"/>
    <n v="173.87"/>
    <n v="812636.38"/>
    <n v="536562.81999999995"/>
    <n v="-276073.56"/>
    <n v="-0.33972581931416901"/>
  </r>
  <r>
    <s v="Central America"/>
    <s v="EL SALVADOR"/>
    <s v="Beverages"/>
    <s v="Online"/>
    <x v="0"/>
    <d v="2015-10-31T00:00:00"/>
    <s v="Oct"/>
    <n v="2015"/>
    <n v="772953689"/>
    <d v="2015-12-19T00:00:00"/>
    <n v="7"/>
    <n v="49"/>
    <n v="3028"/>
    <n v="47.45"/>
    <n v="31.79"/>
    <n v="15.66"/>
    <n v="96260.12"/>
    <n v="47418.48"/>
    <n v="-48841.64"/>
    <n v="-0.50739226171752105"/>
  </r>
  <r>
    <s v="Asia"/>
    <s v="BHUTAN"/>
    <s v="Snacks"/>
    <s v="Offline"/>
    <x v="0"/>
    <d v="2011-06-04T00:00:00"/>
    <s v="Jun"/>
    <n v="2011"/>
    <n v="161832749"/>
    <d v="2011-05-25T00:00:00"/>
    <n v="4"/>
    <s v=""/>
    <n v="8762"/>
    <n v="152.58000000000001"/>
    <n v="97.44"/>
    <n v="55.14"/>
    <n v="853769.28"/>
    <n v="483136.68"/>
    <n v="-370632.6"/>
    <n v="-0.43411330049261099"/>
  </r>
  <r>
    <s v="Asia"/>
    <s v="BRUNEI"/>
    <s v="Meat"/>
    <s v="Online"/>
    <x v="2"/>
    <d v="2015-05-27T00:00:00"/>
    <s v="May"/>
    <n v="2015"/>
    <n v="283678424"/>
    <d v="2015-03-07T00:00:00"/>
    <n v="7"/>
    <s v=""/>
    <n v="5604"/>
    <n v="421.89"/>
    <n v="364.69"/>
    <n v="57.2"/>
    <n v="2043722.76"/>
    <n v="320548.8"/>
    <n v="-1723173.96"/>
    <n v="-0.84315445995228799"/>
  </r>
  <r>
    <s v="Europe"/>
    <s v="SWITZERLAND"/>
    <s v="Cosmetics"/>
    <s v="Online"/>
    <x v="0"/>
    <d v="2015-04-15T00:00:00"/>
    <s v="Apr"/>
    <n v="2015"/>
    <n v="811977040"/>
    <d v="2015-05-28T00:00:00"/>
    <n v="5"/>
    <n v="43"/>
    <n v="905"/>
    <n v="437.2"/>
    <n v="263.33"/>
    <n v="173.87"/>
    <n v="238313.65"/>
    <n v="157352.35"/>
    <n v="-80961.3"/>
    <n v="-0.33972581931416901"/>
  </r>
  <r>
    <s v="Sub-Saharan Africa"/>
    <s v="MALAWI"/>
    <s v="Cosmetics"/>
    <s v="Offline"/>
    <x v="0"/>
    <d v="2010-05-16T00:00:00"/>
    <s v="May"/>
    <n v="2010"/>
    <n v="590527427"/>
    <d v="2010-06-19T00:00:00"/>
    <n v="7"/>
    <n v="34"/>
    <n v="9043"/>
    <n v="437.2"/>
    <n v="263.33"/>
    <n v="173.87"/>
    <n v="2381293.19"/>
    <n v="1572306.41"/>
    <n v="-808986.78"/>
    <n v="-0.33972581931416901"/>
  </r>
  <r>
    <s v="Asia"/>
    <s v="LAOS"/>
    <s v="Personal Care"/>
    <s v="Offline"/>
    <x v="1"/>
    <d v="2016-04-29T00:00:00"/>
    <s v="Apr"/>
    <n v="2016"/>
    <n v="783440911"/>
    <d v="2016-09-06T00:00:00"/>
    <n v="3"/>
    <n v="130"/>
    <n v="6430"/>
    <n v="81.73"/>
    <n v="56.67"/>
    <n v="25.06"/>
    <n v="364388.1"/>
    <n v="161135.79999999999"/>
    <n v="-203252.3"/>
    <n v="-0.55779071819304704"/>
  </r>
  <r>
    <s v="Sub-Saharan Africa"/>
    <s v="SWAZILAND"/>
    <s v="Personal Care"/>
    <s v="Online"/>
    <x v="1"/>
    <d v="2015-10-20T00:00:00"/>
    <s v="Oct"/>
    <n v="2015"/>
    <n v="825141322"/>
    <d v="2015-11-22T00:00:00"/>
    <n v="1"/>
    <n v="33"/>
    <n v="6509"/>
    <n v="81.73"/>
    <n v="56.67"/>
    <n v="25.06"/>
    <n v="368865.03"/>
    <n v="163115.54"/>
    <n v="-205749.49"/>
    <n v="-0.55779071819304704"/>
  </r>
  <r>
    <s v="Sub-Saharan Africa"/>
    <s v="COTE D'IVOIRE"/>
    <s v="Fruits"/>
    <s v="Offline"/>
    <x v="0"/>
    <d v="2015-03-27T00:00:00"/>
    <s v="Mar"/>
    <n v="2015"/>
    <n v="670364987"/>
    <d v="2015-09-05T00:00:00"/>
    <n v="7"/>
    <n v="162"/>
    <n v="4752"/>
    <n v="9.33"/>
    <n v="6.92"/>
    <n v="2.41"/>
    <n v="32883.839999999997"/>
    <n v="11452.32"/>
    <n v="-21431.52"/>
    <n v="-0.65173410404624299"/>
  </r>
  <r>
    <s v="Europe"/>
    <s v="NETHERLANDS"/>
    <s v="Meat"/>
    <s v="Online"/>
    <x v="0"/>
    <d v="2010-09-10T00:00:00"/>
    <s v="Sep"/>
    <n v="2010"/>
    <n v="344160735"/>
    <d v="2010-11-20T00:00:00"/>
    <n v="7"/>
    <n v="71"/>
    <n v="3664"/>
    <n v="421.89"/>
    <n v="364.69"/>
    <n v="57.2"/>
    <n v="1336224.1599999999"/>
    <n v="209580.79999999999"/>
    <n v="-1126643.3600000001"/>
    <n v="-0.84315445995228799"/>
  </r>
  <r>
    <s v="Sub-Saharan Africa"/>
    <s v="LIBERIA"/>
    <s v="Cereal"/>
    <s v="Online"/>
    <x v="0"/>
    <d v="2014-07-10T00:00:00"/>
    <s v="Jul"/>
    <n v="2014"/>
    <n v="391889894"/>
    <d v="2014-10-20T00:00:00"/>
    <n v="2"/>
    <n v="102"/>
    <n v="7783"/>
    <n v="205.7"/>
    <n v="117.11"/>
    <n v="88.59"/>
    <n v="911467.13"/>
    <n v="689495.97"/>
    <n v="-221971.16"/>
    <n v="-0.24353172231235601"/>
  </r>
  <r>
    <s v="Sub-Saharan Africa"/>
    <s v="UGANDA"/>
    <s v="Beverages"/>
    <s v="Offline"/>
    <x v="3"/>
    <d v="2014-02-17T00:00:00"/>
    <s v="Feb"/>
    <n v="2014"/>
    <n v="529226291"/>
    <d v="2014-03-20T00:00:00"/>
    <n v="5"/>
    <n v="31"/>
    <n v="8675"/>
    <n v="47.45"/>
    <n v="31.79"/>
    <n v="15.66"/>
    <n v="275778.25"/>
    <n v="135850.5"/>
    <n v="-139927.75"/>
    <n v="-0.50739226171752105"/>
  </r>
  <r>
    <s v="Sub-Saharan Africa"/>
    <s v="MAURITANIA"/>
    <s v="Household"/>
    <s v="Offline"/>
    <x v="0"/>
    <d v="2011-12-28T00:00:00"/>
    <s v="Dec"/>
    <n v="2011"/>
    <n v="992156255"/>
    <d v="2012-01-25T00:00:00"/>
    <n v="4"/>
    <n v="28"/>
    <n v="9939"/>
    <n v="668.27"/>
    <n v="502.54"/>
    <n v="165.73"/>
    <n v="4994745.0599999996"/>
    <n v="1647190.47"/>
    <n v="-3347554.59"/>
    <n v="-0.67021530624427905"/>
  </r>
  <r>
    <s v="Australia/Oceania"/>
    <s v="KIRIBATI"/>
    <s v="Cereal"/>
    <s v="Online"/>
    <x v="3"/>
    <d v="2016-04-27T00:00:00"/>
    <s v="Apr"/>
    <n v="2016"/>
    <n v="286978614"/>
    <d v="2016-05-28T00:00:00"/>
    <n v="7"/>
    <n v="31"/>
    <n v="2204"/>
    <n v="205.7"/>
    <n v="117.11"/>
    <n v="88.59"/>
    <n v="258110.44"/>
    <n v="195252.36"/>
    <n v="-62858.080000000002"/>
    <n v="-0.24353172231235601"/>
  </r>
  <r>
    <s v="Central America"/>
    <s v="DOMINICAN REPUBLIC"/>
    <s v="Personal Care"/>
    <s v="Offline"/>
    <x v="2"/>
    <d v="2013-12-06T00:00:00"/>
    <s v="Dec"/>
    <n v="2013"/>
    <n v="140304696"/>
    <d v="2013-08-07T00:00:00"/>
    <n v="4"/>
    <s v=""/>
    <n v="8132"/>
    <n v="81.73"/>
    <n v="56.67"/>
    <n v="25.06"/>
    <n v="460840.44"/>
    <n v="203787.92"/>
    <n v="-257052.52"/>
    <n v="-0.55779071819304704"/>
  </r>
  <r>
    <s v="Europe"/>
    <s v="RUSSIA"/>
    <s v="Household"/>
    <s v="Online"/>
    <x v="3"/>
    <d v="2017-03-04T00:00:00"/>
    <s v="Mar"/>
    <n v="2017"/>
    <n v="549058330"/>
    <d v="2017-11-05T00:00:00"/>
    <n v="1"/>
    <n v="246"/>
    <n v="7416"/>
    <n v="668.27"/>
    <n v="502.54"/>
    <n v="165.73"/>
    <n v="3726836.64"/>
    <n v="1229053.68"/>
    <n v="-2497782.96"/>
    <n v="-0.67021530624427905"/>
  </r>
  <r>
    <s v="Middle East/North Africa"/>
    <s v="IRAN"/>
    <s v="Clothes"/>
    <s v="Offline"/>
    <x v="2"/>
    <d v="2012-01-06T00:00:00"/>
    <s v="Jan"/>
    <n v="2012"/>
    <n v="230475842"/>
    <d v="2012-08-06T00:00:00"/>
    <n v="2"/>
    <n v="213"/>
    <n v="1778"/>
    <n v="109.28"/>
    <n v="35.840000000000003"/>
    <n v="73.44"/>
    <n v="63723.519999999997"/>
    <n v="130576.32000000001"/>
    <n v="66852.800000000003"/>
    <n v="1.0491071428571399"/>
  </r>
  <r>
    <s v="Sub-Saharan Africa"/>
    <s v="BURUNDI"/>
    <s v="Fruits"/>
    <s v="Offline"/>
    <x v="2"/>
    <d v="2011-01-03T00:00:00"/>
    <s v="Jan"/>
    <n v="2011"/>
    <n v="672106063"/>
    <d v="2011-10-03T00:00:00"/>
    <n v="2"/>
    <n v="273"/>
    <n v="9975"/>
    <n v="9.33"/>
    <n v="6.92"/>
    <n v="2.41"/>
    <n v="69027"/>
    <n v="24039.75"/>
    <n v="-44987.25"/>
    <n v="-0.65173410404624299"/>
  </r>
  <r>
    <s v="Sub-Saharan Africa"/>
    <s v="SOUTH AFRICA"/>
    <s v="Fruits"/>
    <s v="Online"/>
    <x v="0"/>
    <d v="2011-08-27T00:00:00"/>
    <s v="Aug"/>
    <n v="2011"/>
    <n v="281810319"/>
    <d v="2011-01-10T00:00:00"/>
    <n v="2"/>
    <s v=""/>
    <n v="2791"/>
    <n v="9.33"/>
    <n v="6.92"/>
    <n v="2.41"/>
    <n v="19313.72"/>
    <n v="6726.31"/>
    <n v="-12587.41"/>
    <n v="-0.65173410404624299"/>
  </r>
  <r>
    <s v="Asia"/>
    <s v="BANGLADESH"/>
    <s v="Baby Food"/>
    <s v="Offline"/>
    <x v="3"/>
    <d v="2016-11-21T00:00:00"/>
    <s v="Nov"/>
    <n v="2016"/>
    <n v="237762439"/>
    <d v="2016-04-12T00:00:00"/>
    <n v="3"/>
    <s v=""/>
    <n v="8044"/>
    <n v="255.28"/>
    <n v="159.41999999999999"/>
    <n v="95.86"/>
    <n v="1282374.48"/>
    <n v="771097.84"/>
    <n v="-511276.64"/>
    <n v="-0.39869527035503699"/>
  </r>
  <r>
    <s v="Middle East/North Africa"/>
    <s v="PAKISTAN"/>
    <s v="Personal Care"/>
    <s v="Offline"/>
    <x v="3"/>
    <d v="2015-10-20T00:00:00"/>
    <s v="Oct"/>
    <n v="2015"/>
    <n v="438448750"/>
    <d v="2015-11-26T00:00:00"/>
    <n v="5"/>
    <n v="37"/>
    <n v="5583"/>
    <n v="81.73"/>
    <n v="56.67"/>
    <n v="25.06"/>
    <n v="316388.61"/>
    <n v="139909.98000000001"/>
    <n v="-176478.63"/>
    <n v="-0.55779071819304704"/>
  </r>
  <r>
    <s v="Asia"/>
    <s v="NEPAL"/>
    <s v="Cereal"/>
    <s v="Online"/>
    <x v="0"/>
    <d v="2017-04-23T00:00:00"/>
    <s v="Apr"/>
    <n v="2017"/>
    <n v="852668082"/>
    <d v="2017-05-27T00:00:00"/>
    <n v="7"/>
    <n v="34"/>
    <n v="2289"/>
    <n v="205.7"/>
    <n v="117.11"/>
    <n v="88.59"/>
    <n v="268064.78999999998"/>
    <n v="202782.51"/>
    <n v="-65282.28"/>
    <n v="-0.24353172231235601"/>
  </r>
  <r>
    <s v="Asia"/>
    <s v="JAPAN"/>
    <s v="Vegetables"/>
    <s v="Online"/>
    <x v="3"/>
    <d v="2016-02-04T00:00:00"/>
    <s v="Feb"/>
    <n v="2016"/>
    <n v="169531762"/>
    <d v="2016-05-22T00:00:00"/>
    <n v="1"/>
    <n v="108"/>
    <n v="7071"/>
    <n v="154.06"/>
    <n v="90.93"/>
    <n v="63.13"/>
    <n v="642966.03"/>
    <n v="446392.23"/>
    <n v="-196573.8"/>
    <n v="-0.30572968217309998"/>
  </r>
  <r>
    <s v="Sub-Saharan Africa"/>
    <s v="SWAZILAND"/>
    <s v="Fruits"/>
    <s v="Offline"/>
    <x v="3"/>
    <d v="2012-04-30T00:00:00"/>
    <s v="Apr"/>
    <n v="2012"/>
    <n v="748463618"/>
    <d v="2012-05-14T00:00:00"/>
    <n v="2"/>
    <n v="14"/>
    <n v="5872"/>
    <n v="9.33"/>
    <n v="6.92"/>
    <n v="2.41"/>
    <n v="40634.239999999998"/>
    <n v="14151.52"/>
    <n v="-26482.720000000001"/>
    <n v="-0.65173410404624299"/>
  </r>
  <r>
    <s v="Europe"/>
    <s v="GREECE"/>
    <s v="Meat"/>
    <s v="Online"/>
    <x v="3"/>
    <d v="2013-12-11T00:00:00"/>
    <s v="Dec"/>
    <n v="2013"/>
    <n v="969199979"/>
    <d v="2013-07-12T00:00:00"/>
    <n v="6"/>
    <s v=""/>
    <n v="6666"/>
    <n v="421.89"/>
    <n v="364.69"/>
    <n v="57.2"/>
    <n v="2431023.54"/>
    <n v="381295.2"/>
    <n v="-2049728.34"/>
    <n v="-0.84315445995228799"/>
  </r>
  <r>
    <s v="Central America"/>
    <s v="BARBADOS"/>
    <s v="Beverages"/>
    <s v="Offline"/>
    <x v="1"/>
    <d v="2011-04-30T00:00:00"/>
    <s v="Apr"/>
    <n v="2011"/>
    <n v="181789672"/>
    <d v="2011-05-13T00:00:00"/>
    <n v="6"/>
    <n v="13"/>
    <n v="4459"/>
    <n v="47.45"/>
    <n v="31.79"/>
    <n v="15.66"/>
    <n v="141751.60999999999"/>
    <n v="69827.94"/>
    <n v="-71923.67"/>
    <n v="-0.50739226171752105"/>
  </r>
  <r>
    <s v="Europe"/>
    <s v="SPAIN"/>
    <s v="Baby Food"/>
    <s v="Offline"/>
    <x v="2"/>
    <d v="2011-05-22T00:00:00"/>
    <s v="May"/>
    <n v="2011"/>
    <n v="956594026"/>
    <d v="2011-06-17T00:00:00"/>
    <n v="6"/>
    <n v="26"/>
    <n v="6285"/>
    <n v="255.28"/>
    <n v="159.41999999999999"/>
    <n v="95.86"/>
    <n v="1001954.7"/>
    <n v="602480.1"/>
    <n v="-399474.6"/>
    <n v="-0.39869527035503699"/>
  </r>
  <r>
    <s v="North America"/>
    <s v="UNITED STATES OF AMERICA"/>
    <s v="Meat"/>
    <s v="Online"/>
    <x v="1"/>
    <d v="2010-06-06T00:00:00"/>
    <s v="Jun"/>
    <n v="2010"/>
    <n v="534286868"/>
    <d v="2010-07-25T00:00:00"/>
    <n v="1"/>
    <n v="49"/>
    <n v="6212"/>
    <n v="421.89"/>
    <n v="364.69"/>
    <n v="57.2"/>
    <n v="2265454.2799999998"/>
    <n v="355326.4"/>
    <n v="-1910127.88"/>
    <n v="-0.84315445995228799"/>
  </r>
  <r>
    <s v="Australia/Oceania"/>
    <s v="VANUATU"/>
    <s v="Personal Care"/>
    <s v="Online"/>
    <x v="0"/>
    <d v="2013-06-20T00:00:00"/>
    <s v="Jun"/>
    <n v="2013"/>
    <n v="275854527"/>
    <d v="2013-07-19T00:00:00"/>
    <n v="6"/>
    <n v="29"/>
    <n v="340"/>
    <n v="81.73"/>
    <n v="56.67"/>
    <n v="25.06"/>
    <n v="19267.8"/>
    <n v="8520.4"/>
    <n v="-10747.4"/>
    <n v="-0.55779071819304704"/>
  </r>
  <r>
    <s v="Europe"/>
    <s v="UKRAINE"/>
    <s v="Beverages"/>
    <s v="Online"/>
    <x v="3"/>
    <d v="2015-03-24T00:00:00"/>
    <s v="Mar"/>
    <n v="2015"/>
    <n v="712595832"/>
    <d v="2015-03-28T00:00:00"/>
    <n v="7"/>
    <n v="4"/>
    <n v="1797"/>
    <n v="47.45"/>
    <n v="31.79"/>
    <n v="15.66"/>
    <n v="57126.63"/>
    <n v="28141.02"/>
    <n v="-28985.61"/>
    <n v="-0.50739226171752105"/>
  </r>
  <r>
    <s v="Central America"/>
    <s v="TRINIDAD AND TOBAGO"/>
    <s v="Personal Care"/>
    <s v="Online"/>
    <x v="3"/>
    <d v="2011-06-30T00:00:00"/>
    <s v="Jun"/>
    <n v="2011"/>
    <n v="196122109"/>
    <d v="2011-07-23T00:00:00"/>
    <n v="7"/>
    <n v="23"/>
    <n v="5745"/>
    <n v="81.73"/>
    <n v="56.67"/>
    <n v="25.06"/>
    <n v="325569.15000000002"/>
    <n v="143969.70000000001"/>
    <n v="-181599.45"/>
    <n v="-0.55779071819304704"/>
  </r>
  <r>
    <s v="Europe"/>
    <s v="ITALY"/>
    <s v="Baby Food"/>
    <s v="Offline"/>
    <x v="1"/>
    <d v="2010-06-26T00:00:00"/>
    <s v="Jun"/>
    <n v="2010"/>
    <n v="748357188"/>
    <d v="2010-07-20T00:00:00"/>
    <n v="3"/>
    <n v="24"/>
    <n v="4377"/>
    <n v="255.28"/>
    <n v="159.41999999999999"/>
    <n v="95.86"/>
    <n v="697781.34"/>
    <n v="419579.22"/>
    <n v="-278202.12"/>
    <n v="-0.39869527035503699"/>
  </r>
  <r>
    <s v="North America"/>
    <s v="CANADA"/>
    <s v="Cosmetics"/>
    <s v="Online"/>
    <x v="1"/>
    <d v="2013-11-25T00:00:00"/>
    <s v="Nov"/>
    <n v="2013"/>
    <n v="411537396"/>
    <d v="2013-03-12T00:00:00"/>
    <n v="3"/>
    <s v=""/>
    <n v="1916"/>
    <n v="437.2"/>
    <n v="263.33"/>
    <n v="173.87"/>
    <n v="504540.28"/>
    <n v="333134.92"/>
    <n v="-171405.36"/>
    <n v="-0.33972581931416901"/>
  </r>
  <r>
    <s v="Europe"/>
    <s v="ESTONIA"/>
    <s v="Fruits"/>
    <s v="Offline"/>
    <x v="2"/>
    <d v="2013-02-25T00:00:00"/>
    <s v="Feb"/>
    <n v="2013"/>
    <n v="898211562"/>
    <d v="2013-12-03T00:00:00"/>
    <n v="3"/>
    <n v="281"/>
    <n v="9616"/>
    <n v="9.33"/>
    <n v="6.92"/>
    <n v="2.41"/>
    <n v="66542.720000000001"/>
    <n v="23174.560000000001"/>
    <n v="-43368.160000000003"/>
    <n v="-0.65173410404624299"/>
  </r>
  <r>
    <s v="Australia/Oceania"/>
    <s v="EAST TIMOR"/>
    <s v="Fruits"/>
    <s v="Offline"/>
    <x v="0"/>
    <d v="2015-12-11T00:00:00"/>
    <s v="Dec"/>
    <n v="2015"/>
    <n v="841241014"/>
    <d v="2015-12-31T00:00:00"/>
    <n v="5"/>
    <n v="20"/>
    <n v="765"/>
    <n v="9.33"/>
    <n v="6.92"/>
    <n v="2.41"/>
    <n v="5293.8"/>
    <n v="1843.65"/>
    <n v="-3450.15"/>
    <n v="-0.65173410404624299"/>
  </r>
  <r>
    <s v="Sub-Saharan Africa"/>
    <s v="MALAWI"/>
    <s v="Baby Food"/>
    <s v="Online"/>
    <x v="2"/>
    <d v="2011-10-14T00:00:00"/>
    <s v="Oct"/>
    <n v="2011"/>
    <n v="743799579"/>
    <d v="2011-02-12T00:00:00"/>
    <n v="7"/>
    <s v=""/>
    <n v="5679"/>
    <n v="255.28"/>
    <n v="159.41999999999999"/>
    <n v="95.86"/>
    <n v="905346.18"/>
    <n v="544388.93999999994"/>
    <n v="-360957.24"/>
    <n v="-0.39869527035503699"/>
  </r>
  <r>
    <s v="Europe"/>
    <s v="IRELAND"/>
    <s v="Office Supplies"/>
    <s v="Offline"/>
    <x v="1"/>
    <d v="2014-06-15T00:00:00"/>
    <s v="Jun"/>
    <n v="2014"/>
    <n v="729373586"/>
    <d v="2014-05-07T00:00:00"/>
    <n v="4"/>
    <s v=""/>
    <n v="6707"/>
    <n v="651.21"/>
    <n v="524.96"/>
    <n v="126.25"/>
    <n v="3520906.72"/>
    <n v="846758.75"/>
    <n v="-2674147.9700000002"/>
    <n v="-0.75950548613227697"/>
  </r>
  <r>
    <s v="Europe"/>
    <s v="NORWAY"/>
    <s v="Fruits"/>
    <s v="Offline"/>
    <x v="0"/>
    <d v="2011-12-20T00:00:00"/>
    <s v="Dec"/>
    <n v="2011"/>
    <n v="991761863"/>
    <d v="2011-12-24T00:00:00"/>
    <n v="7"/>
    <n v="4"/>
    <n v="3229"/>
    <n v="9.33"/>
    <n v="6.92"/>
    <n v="2.41"/>
    <n v="22344.68"/>
    <n v="7781.89"/>
    <n v="-14562.79"/>
    <n v="-0.65173410404624299"/>
  </r>
  <r>
    <s v="Sub-Saharan Africa"/>
    <s v="CENTRAL AFRICAN REPUBLIC"/>
    <s v="Cosmetics"/>
    <s v="Online"/>
    <x v="2"/>
    <d v="2016-03-17T00:00:00"/>
    <s v="Mar"/>
    <n v="2016"/>
    <n v="445075738"/>
    <d v="2016-03-27T00:00:00"/>
    <n v="1"/>
    <n v="10"/>
    <n v="6656"/>
    <n v="437.2"/>
    <n v="263.33"/>
    <n v="173.87"/>
    <n v="1752724.48"/>
    <n v="1157278.72"/>
    <n v="-595445.76000000001"/>
    <n v="-0.33972581931416901"/>
  </r>
  <r>
    <s v="Middle East/North Africa"/>
    <s v="LIBYA"/>
    <s v="Clothes"/>
    <s v="Online"/>
    <x v="2"/>
    <d v="2013-08-14T00:00:00"/>
    <s v="Aug"/>
    <n v="2013"/>
    <n v="773739039"/>
    <d v="2013-09-13T00:00:00"/>
    <n v="6"/>
    <n v="30"/>
    <n v="5431"/>
    <n v="109.28"/>
    <n v="35.840000000000003"/>
    <n v="73.44"/>
    <n v="194647.04000000001"/>
    <n v="398852.64"/>
    <n v="204205.6"/>
    <n v="1.0491071428571399"/>
  </r>
  <r>
    <s v="Australia/Oceania"/>
    <s v="MARSHALL ISLANDS"/>
    <s v="Personal Care"/>
    <s v="Offline"/>
    <x v="0"/>
    <d v="2014-02-06T00:00:00"/>
    <s v="Feb"/>
    <n v="2014"/>
    <n v="582488095"/>
    <d v="2014-06-23T00:00:00"/>
    <n v="2"/>
    <n v="137"/>
    <n v="26"/>
    <n v="81.73"/>
    <n v="56.67"/>
    <n v="25.06"/>
    <n v="1473.42"/>
    <n v="651.55999999999995"/>
    <n v="-821.86"/>
    <n v="-0.55779071819304704"/>
  </r>
  <r>
    <s v="Middle East/North Africa"/>
    <s v="TURKEY"/>
    <s v="Cereal"/>
    <s v="Online"/>
    <x v="1"/>
    <d v="2010-12-18T00:00:00"/>
    <s v="Dec"/>
    <n v="2010"/>
    <n v="346371734"/>
    <d v="2011-01-17T00:00:00"/>
    <n v="2"/>
    <n v="30"/>
    <n v="7948"/>
    <n v="205.7"/>
    <n v="117.11"/>
    <n v="88.59"/>
    <n v="930790.28"/>
    <n v="704113.32"/>
    <n v="-226676.96"/>
    <n v="-0.24353172231235601"/>
  </r>
  <r>
    <s v="Europe"/>
    <s v="LATVIA"/>
    <s v="Personal Care"/>
    <s v="Offline"/>
    <x v="1"/>
    <d v="2011-10-29T00:00:00"/>
    <s v="Oct"/>
    <n v="2011"/>
    <n v="160751283"/>
    <d v="2011-11-13T00:00:00"/>
    <n v="1"/>
    <n v="15"/>
    <n v="8732"/>
    <n v="81.73"/>
    <n v="56.67"/>
    <n v="25.06"/>
    <n v="494842.44"/>
    <n v="218823.92"/>
    <n v="-276018.52"/>
    <n v="-0.55779071819304704"/>
  </r>
  <r>
    <s v="Asia"/>
    <s v="BRUNEI"/>
    <s v="Office Supplies"/>
    <s v="Offline"/>
    <x v="2"/>
    <d v="2015-11-04T00:00:00"/>
    <s v="Nov"/>
    <n v="2015"/>
    <n v="191300570"/>
    <d v="2015-06-05T00:00:00"/>
    <n v="6"/>
    <s v=""/>
    <n v="8945"/>
    <n v="651.21"/>
    <n v="524.96"/>
    <n v="126.25"/>
    <n v="4695767.2"/>
    <n v="1129306.25"/>
    <n v="-3566460.95"/>
    <n v="-0.75950548613227697"/>
  </r>
  <r>
    <s v="Central America"/>
    <s v="JAMAICA"/>
    <s v="Snacks"/>
    <s v="Online"/>
    <x v="0"/>
    <d v="2013-01-29T00:00:00"/>
    <s v="Jan"/>
    <n v="2013"/>
    <n v="224005925"/>
    <d v="2013-02-18T00:00:00"/>
    <n v="2"/>
    <n v="20"/>
    <n v="7186"/>
    <n v="152.58000000000001"/>
    <n v="97.44"/>
    <n v="55.14"/>
    <n v="700203.84"/>
    <n v="396236.04"/>
    <n v="-303967.8"/>
    <n v="-0.43411330049261099"/>
  </r>
  <r>
    <s v="Middle East/North Africa"/>
    <s v="ALGERIA"/>
    <s v="Beverages"/>
    <s v="Online"/>
    <x v="2"/>
    <d v="2016-12-31T00:00:00"/>
    <s v="Dec"/>
    <n v="2016"/>
    <n v="115166175"/>
    <d v="2017-02-17T00:00:00"/>
    <n v="6"/>
    <n v="48"/>
    <n v="9085"/>
    <n v="47.45"/>
    <n v="31.79"/>
    <n v="15.66"/>
    <n v="288812.15000000002"/>
    <n v="142271.1"/>
    <n v="-146541.04999999999"/>
    <n v="-0.50739226171752105"/>
  </r>
  <r>
    <s v="Europe"/>
    <s v="MACEDONIA"/>
    <s v="Household"/>
    <s v="Online"/>
    <x v="3"/>
    <d v="2017-02-22T00:00:00"/>
    <s v="Feb"/>
    <n v="2017"/>
    <n v="241392648"/>
    <d v="2017-03-16T00:00:00"/>
    <n v="5"/>
    <n v="22"/>
    <n v="2304"/>
    <n v="668.27"/>
    <n v="502.54"/>
    <n v="165.73"/>
    <n v="1157852.1599999999"/>
    <n v="381841.91999999998"/>
    <n v="-776010.23999999999"/>
    <n v="-0.67021530624427905"/>
  </r>
  <r>
    <s v="Central America"/>
    <s v="HAITI"/>
    <s v="Fruits"/>
    <s v="Online"/>
    <x v="1"/>
    <d v="2016-01-19T00:00:00"/>
    <s v="Jan"/>
    <n v="2016"/>
    <n v="149609172"/>
    <d v="2016-02-03T00:00:00"/>
    <n v="4"/>
    <n v="15"/>
    <n v="1533"/>
    <n v="9.33"/>
    <n v="6.92"/>
    <n v="2.41"/>
    <n v="10608.36"/>
    <n v="3694.53"/>
    <n v="-6913.83"/>
    <n v="-0.65173410404624299"/>
  </r>
  <r>
    <s v="Sub-Saharan Africa"/>
    <s v="NIGER"/>
    <s v="Office Supplies"/>
    <s v="Offline"/>
    <x v="1"/>
    <d v="2017-04-22T00:00:00"/>
    <s v="Apr"/>
    <n v="2017"/>
    <n v="807052075"/>
    <d v="2017-05-16T00:00:00"/>
    <n v="3"/>
    <n v="24"/>
    <n v="3498"/>
    <n v="651.21"/>
    <n v="524.96"/>
    <n v="126.25"/>
    <n v="1836310.08"/>
    <n v="441622.5"/>
    <n v="-1394687.58"/>
    <n v="-0.75950548613227697"/>
  </r>
  <r>
    <s v="Central America"/>
    <s v="THE BAHAMAS"/>
    <s v="Baby Food"/>
    <s v="Online"/>
    <x v="0"/>
    <d v="2014-03-23T00:00:00"/>
    <s v="Mar"/>
    <n v="2014"/>
    <n v="551270186"/>
    <d v="2014-09-04T00:00:00"/>
    <n v="5"/>
    <n v="165"/>
    <n v="1953"/>
    <n v="255.28"/>
    <n v="159.41999999999999"/>
    <n v="95.86"/>
    <n v="311347.26"/>
    <n v="187214.58"/>
    <n v="-124132.68"/>
    <n v="-0.39869527035503699"/>
  </r>
  <r>
    <s v="Middle East/North Africa"/>
    <s v="EGYPT"/>
    <s v="Clothes"/>
    <s v="Online"/>
    <x v="0"/>
    <d v="2016-04-25T00:00:00"/>
    <s v="Apr"/>
    <n v="2016"/>
    <n v="940124833"/>
    <d v="2016-03-06T00:00:00"/>
    <n v="1"/>
    <s v=""/>
    <n v="2685"/>
    <n v="109.28"/>
    <n v="35.840000000000003"/>
    <n v="73.44"/>
    <n v="96230.399999999994"/>
    <n v="197186.4"/>
    <n v="100956"/>
    <n v="1.0491071428571399"/>
  </r>
  <r>
    <s v="Europe"/>
    <s v="MALTA"/>
    <s v="Meat"/>
    <s v="Online"/>
    <x v="3"/>
    <d v="2015-03-24T00:00:00"/>
    <s v="Mar"/>
    <n v="2015"/>
    <n v="901789844"/>
    <d v="2015-05-05T00:00:00"/>
    <n v="3"/>
    <n v="42"/>
    <n v="8509"/>
    <n v="421.89"/>
    <n v="364.69"/>
    <n v="57.2"/>
    <n v="3103147.21"/>
    <n v="486714.8"/>
    <n v="-2616432.41"/>
    <n v="-0.84315445995228799"/>
  </r>
  <r>
    <s v="Australia/Oceania"/>
    <s v="SAMOA"/>
    <s v="Meat"/>
    <s v="Online"/>
    <x v="2"/>
    <d v="2011-03-30T00:00:00"/>
    <s v="Mar"/>
    <n v="2011"/>
    <n v="784751546"/>
    <d v="2011-11-05T00:00:00"/>
    <n v="7"/>
    <n v="220"/>
    <n v="4276"/>
    <n v="421.89"/>
    <n v="364.69"/>
    <n v="57.2"/>
    <n v="1559414.44"/>
    <n v="244587.2"/>
    <n v="-1314827.24"/>
    <n v="-0.84315445995228799"/>
  </r>
  <r>
    <s v="Sub-Saharan Africa"/>
    <s v="SOUTH SUDAN"/>
    <s v="Personal Care"/>
    <s v="Online"/>
    <x v="0"/>
    <d v="2017-01-26T00:00:00"/>
    <s v="Jan"/>
    <n v="2017"/>
    <n v="107808768"/>
    <d v="2017-03-14T00:00:00"/>
    <n v="3"/>
    <n v="47"/>
    <n v="1865"/>
    <n v="81.73"/>
    <n v="56.67"/>
    <n v="25.06"/>
    <n v="105689.55"/>
    <n v="46736.9"/>
    <n v="-58952.65"/>
    <n v="-0.55779071819304704"/>
  </r>
  <r>
    <s v="Asia"/>
    <s v="SOUTH KOREA"/>
    <s v="Baby Food"/>
    <s v="Offline"/>
    <x v="2"/>
    <d v="2016-12-03T00:00:00"/>
    <s v="Dec"/>
    <n v="2016"/>
    <n v="710072839"/>
    <d v="2016-03-04T00:00:00"/>
    <n v="6"/>
    <s v=""/>
    <n v="5187"/>
    <n v="255.28"/>
    <n v="159.41999999999999"/>
    <n v="95.86"/>
    <n v="826911.54"/>
    <n v="497225.82"/>
    <n v="-329685.71999999997"/>
    <n v="-0.39869527035503699"/>
  </r>
  <r>
    <s v="Sub-Saharan Africa"/>
    <s v="RWANDA"/>
    <s v="Fruits"/>
    <s v="Online"/>
    <x v="2"/>
    <d v="2012-05-02T00:00:00"/>
    <s v="May"/>
    <n v="2012"/>
    <n v="900967586"/>
    <d v="2012-03-03T00:00:00"/>
    <n v="7"/>
    <s v=""/>
    <n v="5185"/>
    <n v="9.33"/>
    <n v="6.92"/>
    <n v="2.41"/>
    <n v="35880.199999999997"/>
    <n v="12495.85"/>
    <n v="-23384.35"/>
    <n v="-0.65173410404624299"/>
  </r>
  <r>
    <s v="Europe"/>
    <s v="PORTUGAL"/>
    <s v="Office Supplies"/>
    <s v="Online"/>
    <x v="0"/>
    <d v="2016-11-21T00:00:00"/>
    <s v="Nov"/>
    <n v="2016"/>
    <n v="410229337"/>
    <d v="2016-12-22T00:00:00"/>
    <n v="5"/>
    <n v="31"/>
    <n v="4832"/>
    <n v="651.21"/>
    <n v="524.96"/>
    <n v="126.25"/>
    <n v="2536606.7200000002"/>
    <n v="610040"/>
    <n v="-1926566.72"/>
    <n v="-0.75950548613227697"/>
  </r>
  <r>
    <s v="Europe"/>
    <s v="SWITZERLAND"/>
    <s v="Beverages"/>
    <s v="Online"/>
    <x v="2"/>
    <d v="2017-04-04T00:00:00"/>
    <s v="Apr"/>
    <n v="2017"/>
    <n v="837906920"/>
    <d v="2017-05-16T00:00:00"/>
    <n v="3"/>
    <n v="42"/>
    <n v="4133"/>
    <n v="47.45"/>
    <n v="31.79"/>
    <n v="15.66"/>
    <n v="131388.07"/>
    <n v="64722.78"/>
    <n v="-66665.289999999994"/>
    <n v="-0.50739226171752105"/>
  </r>
  <r>
    <s v="Europe"/>
    <s v="SLOVAKIA"/>
    <s v="Household"/>
    <s v="Online"/>
    <x v="1"/>
    <d v="2016-01-30T00:00:00"/>
    <s v="Jan"/>
    <n v="2016"/>
    <n v="704361665"/>
    <d v="2016-01-03T00:00:00"/>
    <n v="1"/>
    <s v=""/>
    <n v="5124"/>
    <n v="668.27"/>
    <n v="502.54"/>
    <n v="165.73"/>
    <n v="2575014.96"/>
    <n v="849200.52"/>
    <n v="-1725814.44"/>
    <n v="-0.67021530624427905"/>
  </r>
  <r>
    <s v="Europe"/>
    <s v="AUSTRIA"/>
    <s v="Snacks"/>
    <s v="Offline"/>
    <x v="0"/>
    <d v="2013-11-07T00:00:00"/>
    <s v="Nov"/>
    <n v="2013"/>
    <n v="400267398"/>
    <d v="2013-07-20T00:00:00"/>
    <n v="7"/>
    <s v=""/>
    <n v="6873"/>
    <n v="152.58000000000001"/>
    <n v="97.44"/>
    <n v="55.14"/>
    <n v="669705.12"/>
    <n v="378977.22"/>
    <n v="-290727.90000000002"/>
    <n v="-0.43411330049261099"/>
  </r>
  <r>
    <s v="Sub-Saharan Africa"/>
    <s v="CAMEROON"/>
    <s v="Vegetables"/>
    <s v="Offline"/>
    <x v="0"/>
    <d v="2010-10-30T00:00:00"/>
    <s v="Oct"/>
    <n v="2010"/>
    <n v="836610448"/>
    <d v="2010-12-19T00:00:00"/>
    <n v="1"/>
    <n v="50"/>
    <n v="478"/>
    <n v="154.06"/>
    <n v="90.93"/>
    <n v="63.13"/>
    <n v="43464.54"/>
    <n v="30176.14"/>
    <n v="-13288.4"/>
    <n v="-0.30572968217309998"/>
  </r>
  <r>
    <s v="Sub-Saharan Africa"/>
    <s v="SEYCHELLES"/>
    <s v="Cereal"/>
    <s v="Online"/>
    <x v="3"/>
    <d v="2014-01-26T00:00:00"/>
    <s v="Jan"/>
    <n v="2014"/>
    <n v="294689643"/>
    <d v="2014-07-02T00:00:00"/>
    <n v="4"/>
    <n v="157"/>
    <n v="4069"/>
    <n v="205.7"/>
    <n v="117.11"/>
    <n v="88.59"/>
    <n v="476520.59"/>
    <n v="360472.71"/>
    <n v="-116047.88"/>
    <n v="-0.24353172231235601"/>
  </r>
  <r>
    <s v="Sub-Saharan Africa"/>
    <s v="SIERRA LEONE"/>
    <s v="Beverages"/>
    <s v="Online"/>
    <x v="0"/>
    <d v="2015-03-04T00:00:00"/>
    <s v="Mar"/>
    <n v="2015"/>
    <n v="276116311"/>
    <d v="2015-04-26T00:00:00"/>
    <n v="1"/>
    <n v="53"/>
    <n v="7807"/>
    <n v="47.45"/>
    <n v="31.79"/>
    <n v="15.66"/>
    <n v="248184.53"/>
    <n v="122257.62"/>
    <n v="-125926.91"/>
    <n v="-0.50739226171752105"/>
  </r>
  <r>
    <s v="Middle East/North Africa"/>
    <s v="AZERBAIJAN"/>
    <s v="Meat"/>
    <s v="Offline"/>
    <x v="0"/>
    <d v="2011-03-26T00:00:00"/>
    <s v="Mar"/>
    <n v="2011"/>
    <n v="552814280"/>
    <d v="2011-10-05T00:00:00"/>
    <n v="4"/>
    <n v="193"/>
    <n v="8885"/>
    <n v="421.89"/>
    <n v="364.69"/>
    <n v="57.2"/>
    <n v="3240270.65"/>
    <n v="508222"/>
    <n v="-2732048.65"/>
    <n v="-0.84315445995228799"/>
  </r>
  <r>
    <s v="Asia"/>
    <s v="MALAYSIA"/>
    <s v="Office Supplies"/>
    <s v="Offline"/>
    <x v="3"/>
    <d v="2015-01-24T00:00:00"/>
    <s v="Jan"/>
    <n v="2015"/>
    <n v="517019879"/>
    <d v="2015-01-28T00:00:00"/>
    <n v="4"/>
    <n v="4"/>
    <n v="6526"/>
    <n v="651.21"/>
    <n v="524.96"/>
    <n v="126.25"/>
    <n v="3425888.96"/>
    <n v="823907.5"/>
    <n v="-2601981.46"/>
    <n v="-0.75950548613227697"/>
  </r>
  <r>
    <s v="Europe"/>
    <s v="FRANCE"/>
    <s v="Meat"/>
    <s v="Online"/>
    <x v="1"/>
    <d v="2014-05-19T00:00:00"/>
    <s v="May"/>
    <n v="2014"/>
    <n v="531281936"/>
    <d v="2014-03-06T00:00:00"/>
    <n v="5"/>
    <s v=""/>
    <n v="6986"/>
    <n v="421.89"/>
    <n v="364.69"/>
    <n v="57.2"/>
    <n v="2547724.34"/>
    <n v="399599.2"/>
    <n v="-2148125.14"/>
    <n v="-0.84315445995228799"/>
  </r>
  <r>
    <s v="Central America"/>
    <s v="GRENADA"/>
    <s v="Beverages"/>
    <s v="Online"/>
    <x v="1"/>
    <d v="2013-04-01T00:00:00"/>
    <s v="Apr"/>
    <n v="2013"/>
    <n v="578461778"/>
    <d v="2013-09-01T00:00:00"/>
    <n v="1"/>
    <n v="153"/>
    <n v="8550"/>
    <n v="47.45"/>
    <n v="31.79"/>
    <n v="15.66"/>
    <n v="271804.5"/>
    <n v="133893"/>
    <n v="-137911.5"/>
    <n v="-0.50739226171752105"/>
  </r>
  <r>
    <s v="Sub-Saharan Africa"/>
    <s v="SENEGAL"/>
    <s v="Vegetables"/>
    <s v="Offline"/>
    <x v="2"/>
    <d v="2012-01-27T00:00:00"/>
    <s v="Jan"/>
    <n v="2012"/>
    <n v="711733233"/>
    <d v="2012-09-03T00:00:00"/>
    <n v="2"/>
    <n v="220"/>
    <n v="6535"/>
    <n v="154.06"/>
    <n v="90.93"/>
    <n v="63.13"/>
    <n v="594227.55000000005"/>
    <n v="412554.55"/>
    <n v="-181673"/>
    <n v="-0.30572968217309998"/>
  </r>
  <r>
    <s v="Asia"/>
    <s v="BRUNEI"/>
    <s v="Baby Food"/>
    <s v="Offline"/>
    <x v="2"/>
    <d v="2013-09-27T00:00:00"/>
    <s v="Sep"/>
    <n v="2013"/>
    <n v="604582631"/>
    <d v="2013-09-30T00:00:00"/>
    <n v="2"/>
    <n v="3"/>
    <n v="8291"/>
    <n v="255.28"/>
    <n v="159.41999999999999"/>
    <n v="95.86"/>
    <n v="1321751.22"/>
    <n v="794775.26"/>
    <n v="-526975.96"/>
    <n v="-0.39869527035503699"/>
  </r>
  <r>
    <s v="Europe"/>
    <s v="GREECE"/>
    <s v="Cosmetics"/>
    <s v="Online"/>
    <x v="1"/>
    <d v="2017-06-20T00:00:00"/>
    <s v="Jun"/>
    <n v="2017"/>
    <n v="900808799"/>
    <d v="2017-06-28T00:00:00"/>
    <n v="4"/>
    <n v="8"/>
    <n v="8196"/>
    <n v="437.2"/>
    <n v="263.33"/>
    <n v="173.87"/>
    <n v="2158252.6800000002"/>
    <n v="1425038.52"/>
    <n v="-733214.16"/>
    <n v="-0.33972581931416901"/>
  </r>
  <r>
    <s v="Asia"/>
    <s v="SINGAPORE"/>
    <s v="Baby Food"/>
    <s v="Online"/>
    <x v="2"/>
    <d v="2016-03-18T00:00:00"/>
    <s v="Mar"/>
    <n v="2016"/>
    <n v="964523065"/>
    <d v="2016-04-24T00:00:00"/>
    <n v="1"/>
    <n v="37"/>
    <n v="2664"/>
    <n v="255.28"/>
    <n v="159.41999999999999"/>
    <n v="95.86"/>
    <n v="424694.88"/>
    <n v="255371.04"/>
    <n v="-169323.84"/>
    <n v="-0.39869527035503699"/>
  </r>
  <r>
    <s v="Sub-Saharan Africa"/>
    <s v="MADAGASCAR"/>
    <s v="Household"/>
    <s v="Online"/>
    <x v="3"/>
    <d v="2015-05-05T00:00:00"/>
    <s v="May"/>
    <n v="2015"/>
    <n v="230149257"/>
    <d v="2015-05-13T00:00:00"/>
    <n v="4"/>
    <n v="8"/>
    <n v="5134"/>
    <n v="668.27"/>
    <n v="502.54"/>
    <n v="165.73"/>
    <n v="2580040.36"/>
    <n v="850857.82"/>
    <n v="-1729182.54"/>
    <n v="-0.67021530624427905"/>
  </r>
  <r>
    <s v="Australia/Oceania"/>
    <s v="AUSTRALIA"/>
    <s v="Cosmetics"/>
    <s v="Offline"/>
    <x v="1"/>
    <d v="2013-09-19T00:00:00"/>
    <s v="Sep"/>
    <n v="2013"/>
    <n v="452423703"/>
    <d v="2013-09-24T00:00:00"/>
    <n v="3"/>
    <n v="5"/>
    <n v="1082"/>
    <n v="437.2"/>
    <n v="263.33"/>
    <n v="173.87"/>
    <n v="284923.06"/>
    <n v="188127.34"/>
    <n v="-96795.72"/>
    <n v="-0.33972581931416901"/>
  </r>
  <r>
    <s v="Europe"/>
    <s v="CZECH REPUBLIC"/>
    <s v="Meat"/>
    <s v="Online"/>
    <x v="3"/>
    <d v="2015-01-22T00:00:00"/>
    <s v="Jan"/>
    <n v="2015"/>
    <n v="756395232"/>
    <d v="2015-03-13T00:00:00"/>
    <n v="6"/>
    <n v="50"/>
    <n v="3013"/>
    <n v="421.89"/>
    <n v="364.69"/>
    <n v="57.2"/>
    <n v="1098810.97"/>
    <n v="172343.6"/>
    <n v="-926467.37"/>
    <n v="-0.84315445995228799"/>
  </r>
  <r>
    <s v="Sub-Saharan Africa"/>
    <s v="GUINEA"/>
    <s v="Vegetables"/>
    <s v="Online"/>
    <x v="2"/>
    <d v="2016-07-29T00:00:00"/>
    <s v="Jul"/>
    <n v="2016"/>
    <n v="787425172"/>
    <d v="2016-08-22T00:00:00"/>
    <n v="2"/>
    <n v="24"/>
    <n v="5462"/>
    <n v="154.06"/>
    <n v="90.93"/>
    <n v="63.13"/>
    <n v="496659.66"/>
    <n v="344816.06"/>
    <n v="-151843.6"/>
    <n v="-0.30572968217309998"/>
  </r>
  <r>
    <s v="Europe"/>
    <s v="IRELAND"/>
    <s v="Clothes"/>
    <s v="Online"/>
    <x v="1"/>
    <d v="2012-02-10T00:00:00"/>
    <s v="Feb"/>
    <n v="2012"/>
    <n v="261187350"/>
    <d v="2012-03-10T00:00:00"/>
    <n v="7"/>
    <n v="29"/>
    <n v="9996"/>
    <n v="109.28"/>
    <n v="35.840000000000003"/>
    <n v="73.44"/>
    <n v="358256.64000000001"/>
    <n v="734106.24"/>
    <n v="375849.6"/>
    <n v="1.0491071428571399"/>
  </r>
  <r>
    <s v="Middle East/North Africa"/>
    <s v="KUWAIT"/>
    <s v="Cosmetics"/>
    <s v="Online"/>
    <x v="2"/>
    <d v="2014-04-16T00:00:00"/>
    <s v="Apr"/>
    <n v="2014"/>
    <n v="313668096"/>
    <d v="2014-04-05T00:00:00"/>
    <n v="7"/>
    <s v=""/>
    <n v="215"/>
    <n v="437.2"/>
    <n v="263.33"/>
    <n v="173.87"/>
    <n v="56615.95"/>
    <n v="37382.050000000003"/>
    <n v="-19233.900000000001"/>
    <n v="-0.33972581931416901"/>
  </r>
  <r>
    <s v="Central America"/>
    <s v="PANAMA"/>
    <s v="Meat"/>
    <s v="Offline"/>
    <x v="1"/>
    <d v="2014-05-01T00:00:00"/>
    <s v="May"/>
    <n v="2014"/>
    <n v="351166236"/>
    <d v="2014-02-21T00:00:00"/>
    <n v="6"/>
    <s v=""/>
    <n v="6748"/>
    <n v="421.89"/>
    <n v="364.69"/>
    <n v="57.2"/>
    <n v="2460928.12"/>
    <n v="385985.6"/>
    <n v="-2074942.52"/>
    <n v="-0.84315445995228799"/>
  </r>
  <r>
    <s v="Asia"/>
    <s v="BHUTAN"/>
    <s v="Cosmetics"/>
    <s v="Offline"/>
    <x v="1"/>
    <d v="2013-05-23T00:00:00"/>
    <s v="May"/>
    <n v="2013"/>
    <n v="300293099"/>
    <d v="2013-06-18T00:00:00"/>
    <n v="3"/>
    <n v="26"/>
    <n v="2256"/>
    <n v="437.2"/>
    <n v="263.33"/>
    <n v="173.87"/>
    <n v="594072.48"/>
    <n v="392250.72"/>
    <n v="-201821.76"/>
    <n v="-0.33972581931416901"/>
  </r>
  <r>
    <s v="Asia"/>
    <s v="CAMBODIA"/>
    <s v="Household"/>
    <s v="Online"/>
    <x v="3"/>
    <d v="2011-05-03T00:00:00"/>
    <s v="May"/>
    <n v="2011"/>
    <n v="157972514"/>
    <d v="2011-04-04T00:00:00"/>
    <n v="2"/>
    <s v=""/>
    <n v="6432"/>
    <n v="668.27"/>
    <n v="502.54"/>
    <n v="165.73"/>
    <n v="3232337.28"/>
    <n v="1065975.3600000001"/>
    <n v="-2166361.92"/>
    <n v="-0.67021530624427905"/>
  </r>
  <r>
    <s v="Middle East/North Africa"/>
    <s v="TUNISIA"/>
    <s v="Vegetables"/>
    <s v="Offline"/>
    <x v="0"/>
    <d v="2014-09-29T00:00:00"/>
    <s v="Sep"/>
    <n v="2014"/>
    <n v="441440808"/>
    <d v="2014-11-17T00:00:00"/>
    <n v="2"/>
    <n v="49"/>
    <n v="1000"/>
    <n v="154.06"/>
    <n v="90.93"/>
    <n v="63.13"/>
    <n v="90930"/>
    <n v="63130"/>
    <n v="-27800"/>
    <n v="-0.30572968217309998"/>
  </r>
  <r>
    <s v="Sub-Saharan Africa"/>
    <s v="CENTRAL AFRICAN REPUBLIC"/>
    <s v="Personal Care"/>
    <s v="Offline"/>
    <x v="3"/>
    <d v="2013-08-13T00:00:00"/>
    <s v="Aug"/>
    <n v="2013"/>
    <n v="838246810"/>
    <d v="2013-08-21T00:00:00"/>
    <n v="4"/>
    <n v="8"/>
    <n v="4714"/>
    <n v="81.73"/>
    <n v="56.67"/>
    <n v="25.06"/>
    <n v="267142.38"/>
    <n v="118132.84"/>
    <n v="-149009.54"/>
    <n v="-0.55779071819304704"/>
  </r>
  <r>
    <s v="Middle East/North Africa"/>
    <s v="QATAR"/>
    <s v="Household"/>
    <s v="Offline"/>
    <x v="0"/>
    <d v="2013-10-07T00:00:00"/>
    <s v="Oct"/>
    <n v="2013"/>
    <n v="656251847"/>
    <d v="2013-08-29T00:00:00"/>
    <n v="5"/>
    <s v=""/>
    <n v="8360"/>
    <n v="668.27"/>
    <n v="502.54"/>
    <n v="165.73"/>
    <n v="4201234.4000000004"/>
    <n v="1385502.8"/>
    <n v="-2815731.6"/>
    <n v="-0.67021530624427905"/>
  </r>
  <r>
    <s v="Asia"/>
    <s v="SRI LANKA"/>
    <s v="Household"/>
    <s v="Offline"/>
    <x v="1"/>
    <d v="2017-06-19T00:00:00"/>
    <s v="Jun"/>
    <n v="2017"/>
    <n v="173629748"/>
    <d v="2017-06-19T00:00:00"/>
    <n v="2"/>
    <n v="0"/>
    <n v="9756"/>
    <n v="668.27"/>
    <n v="502.54"/>
    <n v="165.73"/>
    <n v="4902780.24"/>
    <n v="1616861.88"/>
    <n v="-3285918.36"/>
    <n v="-0.67021530624427905"/>
  </r>
  <r>
    <s v="Europe"/>
    <s v="SLOVENIA"/>
    <s v="Clothes"/>
    <s v="Offline"/>
    <x v="2"/>
    <d v="2014-05-16T00:00:00"/>
    <s v="May"/>
    <n v="2014"/>
    <n v="188866841"/>
    <d v="2014-05-20T00:00:00"/>
    <n v="3"/>
    <n v="4"/>
    <n v="8750"/>
    <n v="109.28"/>
    <n v="35.840000000000003"/>
    <n v="73.44"/>
    <n v="313600"/>
    <n v="642600"/>
    <n v="329000"/>
    <n v="1.0491071428571399"/>
  </r>
  <r>
    <s v="Australia/Oceania"/>
    <s v="EAST TIMOR"/>
    <s v="Beverages"/>
    <s v="Offline"/>
    <x v="2"/>
    <d v="2013-01-03T00:00:00"/>
    <s v="Jan"/>
    <n v="2013"/>
    <n v="670761954"/>
    <d v="2013-11-04T00:00:00"/>
    <n v="2"/>
    <n v="305"/>
    <n v="2223"/>
    <n v="47.45"/>
    <n v="31.79"/>
    <n v="15.66"/>
    <n v="70669.17"/>
    <n v="34812.18"/>
    <n v="-35856.99"/>
    <n v="-0.50739226171752105"/>
  </r>
  <r>
    <s v="Sub-Saharan Africa"/>
    <s v="NIGERIA"/>
    <s v="Cereal"/>
    <s v="Offline"/>
    <x v="0"/>
    <d v="2016-04-04T00:00:00"/>
    <s v="Apr"/>
    <n v="2016"/>
    <n v="308426415"/>
    <d v="2016-06-04T00:00:00"/>
    <n v="7"/>
    <n v="61"/>
    <n v="9085"/>
    <n v="205.7"/>
    <n v="117.11"/>
    <n v="88.59"/>
    <n v="1063944.3500000001"/>
    <n v="804840.15"/>
    <n v="-259104.2"/>
    <n v="-0.24353172231235601"/>
  </r>
  <r>
    <s v="Asia"/>
    <s v="LAOS"/>
    <s v="Cereal"/>
    <s v="Online"/>
    <x v="1"/>
    <d v="2015-09-10T00:00:00"/>
    <s v="Sep"/>
    <n v="2015"/>
    <n v="561284053"/>
    <d v="2015-10-31T00:00:00"/>
    <n v="7"/>
    <n v="51"/>
    <n v="5279"/>
    <n v="205.7"/>
    <n v="117.11"/>
    <n v="88.59"/>
    <n v="618223.68999999994"/>
    <n v="467666.61"/>
    <n v="-150557.07999999999"/>
    <n v="-0.24353172231235601"/>
  </r>
  <r>
    <s v="Europe"/>
    <s v="CYPRUS"/>
    <s v="Household"/>
    <s v="Online"/>
    <x v="1"/>
    <d v="2012-06-18T00:00:00"/>
    <s v="Jun"/>
    <n v="2012"/>
    <n v="709071195"/>
    <d v="2012-02-08T00:00:00"/>
    <n v="4"/>
    <s v=""/>
    <n v="8778"/>
    <n v="668.27"/>
    <n v="502.54"/>
    <n v="165.73"/>
    <n v="4411296.12"/>
    <n v="1454777.94"/>
    <n v="-2956518.18"/>
    <n v="-0.67021530624427905"/>
  </r>
  <r>
    <s v="Sub-Saharan Africa"/>
    <s v="REPUBLIC OF THE CONGO"/>
    <s v="Household"/>
    <s v="Online"/>
    <x v="0"/>
    <d v="2011-12-12T00:00:00"/>
    <s v="Dec"/>
    <n v="2011"/>
    <n v="101836669"/>
    <d v="2011-12-14T00:00:00"/>
    <n v="4"/>
    <n v="2"/>
    <n v="4588"/>
    <n v="668.27"/>
    <n v="502.54"/>
    <n v="165.73"/>
    <n v="2305653.52"/>
    <n v="760369.24"/>
    <n v="-1545284.28"/>
    <n v="-0.67021530624427905"/>
  </r>
  <r>
    <s v="Middle East/North Africa"/>
    <s v="SOMALIA"/>
    <s v="Personal Care"/>
    <s v="Online"/>
    <x v="0"/>
    <d v="2013-04-25T00:00:00"/>
    <s v="Apr"/>
    <n v="2013"/>
    <n v="409941804"/>
    <d v="2013-08-06T00:00:00"/>
    <n v="3"/>
    <n v="103"/>
    <n v="9744"/>
    <n v="81.73"/>
    <n v="56.67"/>
    <n v="25.06"/>
    <n v="552192.48"/>
    <n v="244184.64"/>
    <n v="-308007.84000000003"/>
    <n v="-0.55779071819304704"/>
  </r>
  <r>
    <s v="Europe"/>
    <s v="BELARUS"/>
    <s v="Cereal"/>
    <s v="Online"/>
    <x v="2"/>
    <d v="2012-12-15T00:00:00"/>
    <s v="Dec"/>
    <n v="2012"/>
    <n v="674060428"/>
    <d v="2012-12-17T00:00:00"/>
    <n v="2"/>
    <n v="2"/>
    <n v="8315"/>
    <n v="205.7"/>
    <n v="117.11"/>
    <n v="88.59"/>
    <n v="973769.65"/>
    <n v="736625.85"/>
    <n v="-237143.8"/>
    <n v="-0.24353172231235601"/>
  </r>
  <r>
    <s v="Middle East/North Africa"/>
    <s v="AFGHANISTAN"/>
    <s v="Office Supplies"/>
    <s v="Offline"/>
    <x v="1"/>
    <d v="2015-11-19T00:00:00"/>
    <s v="Nov"/>
    <n v="2015"/>
    <n v="455178868"/>
    <d v="2015-12-15T00:00:00"/>
    <n v="3"/>
    <n v="26"/>
    <n v="6397"/>
    <n v="651.21"/>
    <n v="524.96"/>
    <n v="126.25"/>
    <n v="3358169.12"/>
    <n v="807621.25"/>
    <n v="-2550547.87"/>
    <n v="-0.75950548613227697"/>
  </r>
  <r>
    <s v="Europe"/>
    <s v="SAN MARINO"/>
    <s v="Cosmetics"/>
    <s v="Offline"/>
    <x v="1"/>
    <d v="2016-10-27T00:00:00"/>
    <s v="Oct"/>
    <n v="2016"/>
    <n v="284595954"/>
    <d v="2016-10-29T00:00:00"/>
    <n v="7"/>
    <n v="2"/>
    <n v="7122"/>
    <n v="437.2"/>
    <n v="263.33"/>
    <n v="173.87"/>
    <n v="1875436.26"/>
    <n v="1238302.1399999999"/>
    <n v="-637134.12"/>
    <n v="-0.33972581931416901"/>
  </r>
  <r>
    <s v="Sub-Saharan Africa"/>
    <s v="NIGERIA"/>
    <s v="Meat"/>
    <s v="Online"/>
    <x v="1"/>
    <d v="2011-07-24T00:00:00"/>
    <s v="Jul"/>
    <n v="2011"/>
    <n v="313923013"/>
    <d v="2011-08-23T00:00:00"/>
    <n v="3"/>
    <n v="30"/>
    <n v="5650"/>
    <n v="421.89"/>
    <n v="364.69"/>
    <n v="57.2"/>
    <n v="2060498.5"/>
    <n v="323180"/>
    <n v="-1737318.5"/>
    <n v="-0.84315445995228799"/>
  </r>
  <r>
    <s v="Middle East/North Africa"/>
    <s v="KUWAIT"/>
    <s v="Clothes"/>
    <s v="Online"/>
    <x v="2"/>
    <d v="2015-11-18T00:00:00"/>
    <s v="Nov"/>
    <n v="2015"/>
    <n v="765083873"/>
    <d v="2016-05-01T00:00:00"/>
    <n v="1"/>
    <n v="165"/>
    <n v="4175"/>
    <n v="109.28"/>
    <n v="35.840000000000003"/>
    <n v="73.44"/>
    <n v="149632"/>
    <n v="306612"/>
    <n v="156980"/>
    <n v="1.0491071428571399"/>
  </r>
  <r>
    <s v="Europe"/>
    <s v="ICELAND"/>
    <s v="Baby Food"/>
    <s v="Offline"/>
    <x v="1"/>
    <d v="2016-06-05T00:00:00"/>
    <s v="Jun"/>
    <n v="2016"/>
    <n v="580314862"/>
    <d v="2016-12-05T00:00:00"/>
    <n v="2"/>
    <n v="183"/>
    <n v="6918"/>
    <n v="255.28"/>
    <n v="159.41999999999999"/>
    <n v="95.86"/>
    <n v="1102867.56"/>
    <n v="663159.48"/>
    <n v="-439708.08"/>
    <n v="-0.39869527035503699"/>
  </r>
  <r>
    <s v="Central America"/>
    <s v="HONDURAS"/>
    <s v="Meat"/>
    <s v="Offline"/>
    <x v="1"/>
    <d v="2011-09-12T00:00:00"/>
    <s v="Sep"/>
    <n v="2011"/>
    <n v="572164809"/>
    <d v="2012-01-25T00:00:00"/>
    <n v="4"/>
    <n v="135"/>
    <n v="5137"/>
    <n v="421.89"/>
    <n v="364.69"/>
    <n v="57.2"/>
    <n v="1873412.53"/>
    <n v="293836.40000000002"/>
    <n v="-1579576.13"/>
    <n v="-0.84315445995228799"/>
  </r>
  <r>
    <s v="Asia"/>
    <s v="NORTH KOREA"/>
    <s v="Beverages"/>
    <s v="Online"/>
    <x v="1"/>
    <d v="2010-11-04T00:00:00"/>
    <s v="Nov"/>
    <n v="2010"/>
    <n v="273495042"/>
    <d v="2010-01-05T00:00:00"/>
    <n v="3"/>
    <s v=""/>
    <n v="2115"/>
    <n v="47.45"/>
    <n v="31.79"/>
    <n v="15.66"/>
    <n v="67235.850000000006"/>
    <n v="33120.9"/>
    <n v="-34114.949999999997"/>
    <n v="-0.50739226171752105"/>
  </r>
  <r>
    <s v="Middle East/North Africa"/>
    <s v="IRAQ"/>
    <s v="Meat"/>
    <s v="Offline"/>
    <x v="3"/>
    <d v="2016-06-04T00:00:00"/>
    <s v="Jun"/>
    <n v="2016"/>
    <n v="187479388"/>
    <d v="2016-04-24T00:00:00"/>
    <n v="1"/>
    <s v=""/>
    <n v="8172"/>
    <n v="421.89"/>
    <n v="364.69"/>
    <n v="57.2"/>
    <n v="2980246.68"/>
    <n v="467438.4"/>
    <n v="-2512808.2799999998"/>
    <n v="-0.84315445995228799"/>
  </r>
  <r>
    <s v="Europe"/>
    <s v="LUXEMBOURG"/>
    <s v="Snacks"/>
    <s v="Online"/>
    <x v="2"/>
    <d v="2013-02-21T00:00:00"/>
    <s v="Feb"/>
    <n v="2013"/>
    <n v="437604176"/>
    <d v="2013-07-04T00:00:00"/>
    <n v="5"/>
    <n v="133"/>
    <n v="5655"/>
    <n v="152.58000000000001"/>
    <n v="97.44"/>
    <n v="55.14"/>
    <n v="551023.19999999995"/>
    <n v="311816.7"/>
    <n v="-239206.5"/>
    <n v="-0.43411330049261099"/>
  </r>
  <r>
    <s v="North America"/>
    <s v="UNITED STATES OF AMERICA"/>
    <s v="Beverages"/>
    <s v="Offline"/>
    <x v="0"/>
    <d v="2011-09-24T00:00:00"/>
    <s v="Sep"/>
    <n v="2011"/>
    <n v="317668235"/>
    <d v="2011-07-11T00:00:00"/>
    <n v="2"/>
    <s v=""/>
    <n v="3945"/>
    <n v="47.45"/>
    <n v="31.79"/>
    <n v="15.66"/>
    <n v="125411.55"/>
    <n v="61778.7"/>
    <n v="-63632.85"/>
    <n v="-0.50739226171752105"/>
  </r>
  <r>
    <s v="Middle East/North Africa"/>
    <s v="YEMEN"/>
    <s v="Cosmetics"/>
    <s v="Offline"/>
    <x v="3"/>
    <d v="2016-01-05T00:00:00"/>
    <s v="Jan"/>
    <n v="2016"/>
    <n v="541782891"/>
    <d v="2016-05-21T00:00:00"/>
    <n v="7"/>
    <n v="137"/>
    <n v="4452"/>
    <n v="437.2"/>
    <n v="263.33"/>
    <n v="173.87"/>
    <n v="1172345.1599999999"/>
    <n v="774069.24"/>
    <n v="-398275.92"/>
    <n v="-0.33972581931416901"/>
  </r>
  <r>
    <s v="Central America"/>
    <s v="SAINT VINCENT AND THE GRENADINES"/>
    <s v="Office Supplies"/>
    <s v="Online"/>
    <x v="0"/>
    <d v="2013-05-24T00:00:00"/>
    <s v="May"/>
    <n v="2013"/>
    <n v="994371974"/>
    <d v="2013-12-06T00:00:00"/>
    <n v="6"/>
    <n v="196"/>
    <n v="5619"/>
    <n v="651.21"/>
    <n v="524.96"/>
    <n v="126.25"/>
    <n v="2949750.24"/>
    <n v="709398.75"/>
    <n v="-2240351.4900000002"/>
    <n v="-0.75950548613227697"/>
  </r>
  <r>
    <s v="Sub-Saharan Africa"/>
    <s v="BENIN"/>
    <s v="Cereal"/>
    <s v="Online"/>
    <x v="2"/>
    <d v="2013-02-18T00:00:00"/>
    <s v="Feb"/>
    <n v="2013"/>
    <n v="280171811"/>
    <d v="2013-07-04T00:00:00"/>
    <n v="5"/>
    <n v="136"/>
    <n v="7920"/>
    <n v="205.7"/>
    <n v="117.11"/>
    <n v="88.59"/>
    <n v="927511.2"/>
    <n v="701632.8"/>
    <n v="-225878.39999999999"/>
    <n v="-0.24353172231235601"/>
  </r>
  <r>
    <s v="Sub-Saharan Africa"/>
    <s v="BENIN"/>
    <s v="Household"/>
    <s v="Online"/>
    <x v="0"/>
    <d v="2015-06-27T00:00:00"/>
    <s v="Jun"/>
    <n v="2015"/>
    <n v="674231231"/>
    <d v="2015-06-28T00:00:00"/>
    <n v="1"/>
    <n v="1"/>
    <n v="8859"/>
    <n v="668.27"/>
    <n v="502.54"/>
    <n v="165.73"/>
    <n v="4452001.8600000003"/>
    <n v="1468202.07"/>
    <n v="-2983799.79"/>
    <n v="-0.67021530624427905"/>
  </r>
  <r>
    <s v="Sub-Saharan Africa"/>
    <s v="UGANDA"/>
    <s v="Office Supplies"/>
    <s v="Online"/>
    <x v="1"/>
    <d v="2013-11-14T00:00:00"/>
    <s v="Nov"/>
    <n v="2013"/>
    <n v="471911561"/>
    <d v="2013-12-24T00:00:00"/>
    <n v="3"/>
    <n v="40"/>
    <n v="7973"/>
    <n v="651.21"/>
    <n v="524.96"/>
    <n v="126.25"/>
    <n v="4185506.08"/>
    <n v="1006591.25"/>
    <n v="-3178914.83"/>
    <n v="-0.75950548613227697"/>
  </r>
  <r>
    <s v="Asia"/>
    <s v="CAMBODIA"/>
    <s v="Snacks"/>
    <s v="Online"/>
    <x v="3"/>
    <d v="2014-02-18T00:00:00"/>
    <s v="Feb"/>
    <n v="2014"/>
    <n v="738886630"/>
    <d v="2014-02-28T00:00:00"/>
    <n v="6"/>
    <n v="10"/>
    <n v="1828"/>
    <n v="152.58000000000001"/>
    <n v="97.44"/>
    <n v="55.14"/>
    <n v="178120.32000000001"/>
    <n v="100795.92"/>
    <n v="-77324.399999999994"/>
    <n v="-0.43411330049261099"/>
  </r>
  <r>
    <s v="North America"/>
    <s v="GREENLAND"/>
    <s v="Beverages"/>
    <s v="Online"/>
    <x v="0"/>
    <d v="2015-08-13T00:00:00"/>
    <s v="Aug"/>
    <n v="2015"/>
    <n v="361142766"/>
    <d v="2015-05-09T00:00:00"/>
    <n v="7"/>
    <s v=""/>
    <n v="9025"/>
    <n v="47.45"/>
    <n v="31.79"/>
    <n v="15.66"/>
    <n v="286904.75"/>
    <n v="141331.5"/>
    <n v="-145573.25"/>
    <n v="-0.50739226171752105"/>
  </r>
  <r>
    <s v="Europe"/>
    <s v="ITALY"/>
    <s v="Beverages"/>
    <s v="Offline"/>
    <x v="3"/>
    <d v="2014-05-12T00:00:00"/>
    <s v="May"/>
    <n v="2014"/>
    <n v="994978797"/>
    <d v="2015-02-01T00:00:00"/>
    <n v="1"/>
    <n v="265"/>
    <n v="5192"/>
    <n v="47.45"/>
    <n v="31.79"/>
    <n v="15.66"/>
    <n v="165053.68"/>
    <n v="81306.720000000001"/>
    <n v="-83746.960000000006"/>
    <n v="-0.50739226171752105"/>
  </r>
  <r>
    <s v="Europe"/>
    <s v="GREECE"/>
    <s v="Beverages"/>
    <s v="Offline"/>
    <x v="3"/>
    <d v="2017-04-30T00:00:00"/>
    <s v="Apr"/>
    <n v="2017"/>
    <n v="317006051"/>
    <d v="2017-05-06T00:00:00"/>
    <n v="7"/>
    <n v="6"/>
    <n v="7990"/>
    <n v="47.45"/>
    <n v="31.79"/>
    <n v="15.66"/>
    <n v="254002.1"/>
    <n v="125123.4"/>
    <n v="-128878.7"/>
    <n v="-0.50739226171752105"/>
  </r>
  <r>
    <s v="Sub-Saharan Africa"/>
    <s v="CAMEROON"/>
    <s v="Snacks"/>
    <s v="Online"/>
    <x v="0"/>
    <d v="2010-03-16T00:00:00"/>
    <s v="Mar"/>
    <n v="2010"/>
    <n v="574148356"/>
    <d v="2010-04-05T00:00:00"/>
    <n v="2"/>
    <n v="20"/>
    <n v="2112"/>
    <n v="152.58000000000001"/>
    <n v="97.44"/>
    <n v="55.14"/>
    <n v="205793.28"/>
    <n v="116455.67999999999"/>
    <n v="-89337.600000000006"/>
    <n v="-0.43411330049261099"/>
  </r>
  <r>
    <s v="Europe"/>
    <s v="MONTENEGRO"/>
    <s v="Personal Care"/>
    <s v="Online"/>
    <x v="3"/>
    <d v="2012-04-19T00:00:00"/>
    <s v="Apr"/>
    <n v="2012"/>
    <n v="933642041"/>
    <d v="2012-05-19T00:00:00"/>
    <n v="7"/>
    <n v="30"/>
    <n v="4282"/>
    <n v="81.73"/>
    <n v="56.67"/>
    <n v="25.06"/>
    <n v="242660.94"/>
    <n v="107306.92"/>
    <n v="-135354.01999999999"/>
    <n v="-0.55779071819304704"/>
  </r>
  <r>
    <s v="Asia"/>
    <s v="SINGAPORE"/>
    <s v="Baby Food"/>
    <s v="Online"/>
    <x v="0"/>
    <d v="2016-11-30T00:00:00"/>
    <s v="Nov"/>
    <n v="2016"/>
    <n v="633035933"/>
    <d v="2016-12-31T00:00:00"/>
    <n v="7"/>
    <n v="31"/>
    <n v="8255"/>
    <n v="255.28"/>
    <n v="159.41999999999999"/>
    <n v="95.86"/>
    <n v="1316012.1000000001"/>
    <n v="791324.3"/>
    <n v="-524687.80000000005"/>
    <n v="-0.39869527035503699"/>
  </r>
  <r>
    <s v="Asia"/>
    <s v="KYRGYZSTAN"/>
    <s v="Snacks"/>
    <s v="Online"/>
    <x v="1"/>
    <d v="2010-06-11T00:00:00"/>
    <s v="Jun"/>
    <n v="2010"/>
    <n v="330191361"/>
    <d v="2010-11-23T00:00:00"/>
    <n v="3"/>
    <n v="165"/>
    <n v="9816"/>
    <n v="152.58000000000001"/>
    <n v="97.44"/>
    <n v="55.14"/>
    <n v="956471.04"/>
    <n v="541254.24"/>
    <n v="-415216.8"/>
    <n v="-0.43411330049261099"/>
  </r>
  <r>
    <s v="Asia"/>
    <s v="KYRGYZSTAN"/>
    <s v="Clothes"/>
    <s v="Online"/>
    <x v="0"/>
    <d v="2016-01-14T00:00:00"/>
    <s v="Jan"/>
    <n v="2016"/>
    <n v="753282153"/>
    <d v="2016-02-26T00:00:00"/>
    <n v="6"/>
    <n v="43"/>
    <n v="1784"/>
    <n v="109.28"/>
    <n v="35.840000000000003"/>
    <n v="73.44"/>
    <n v="63938.559999999998"/>
    <n v="131016.96000000001"/>
    <n v="67078.399999999994"/>
    <n v="1.0491071428571399"/>
  </r>
  <r>
    <s v="Sub-Saharan Africa"/>
    <s v="GUINEA-BISSAU"/>
    <s v="Fruits"/>
    <s v="Offline"/>
    <x v="1"/>
    <d v="2010-01-18T00:00:00"/>
    <s v="Jan"/>
    <n v="2010"/>
    <n v="450794637"/>
    <d v="2010-11-02T00:00:00"/>
    <n v="3"/>
    <n v="288"/>
    <n v="9006"/>
    <n v="9.33"/>
    <n v="6.92"/>
    <n v="2.41"/>
    <n v="62321.52"/>
    <n v="21704.46"/>
    <n v="-40617.06"/>
    <n v="-0.65173410404624299"/>
  </r>
  <r>
    <s v="Middle East/North Africa"/>
    <s v="SOMALIA"/>
    <s v="Cereal"/>
    <s v="Offline"/>
    <x v="0"/>
    <d v="2013-01-03T00:00:00"/>
    <s v="Jan"/>
    <n v="2013"/>
    <n v="741527640"/>
    <d v="2013-03-18T00:00:00"/>
    <n v="2"/>
    <n v="74"/>
    <n v="3362"/>
    <n v="205.7"/>
    <n v="117.11"/>
    <n v="88.59"/>
    <n v="393723.82"/>
    <n v="297839.58"/>
    <n v="-95884.24"/>
    <n v="-0.24353172231235601"/>
  </r>
  <r>
    <s v="Europe"/>
    <s v="ITALY"/>
    <s v="Office Supplies"/>
    <s v="Offline"/>
    <x v="0"/>
    <d v="2016-09-06T00:00:00"/>
    <s v="Sep"/>
    <n v="2016"/>
    <n v="764592492"/>
    <d v="2016-07-19T00:00:00"/>
    <n v="3"/>
    <s v=""/>
    <n v="8764"/>
    <n v="651.21"/>
    <n v="524.96"/>
    <n v="126.25"/>
    <n v="4600749.4400000004"/>
    <n v="1106455"/>
    <n v="-3494294.44"/>
    <n v="-0.75950548613227697"/>
  </r>
  <r>
    <s v="Central America"/>
    <s v="ANTIGUA AND BARBUDA"/>
    <s v="Clothes"/>
    <s v="Offline"/>
    <x v="3"/>
    <d v="2015-12-10T00:00:00"/>
    <s v="Dec"/>
    <n v="2015"/>
    <n v="629413020"/>
    <d v="2015-01-12T00:00:00"/>
    <n v="2"/>
    <s v=""/>
    <n v="6154"/>
    <n v="109.28"/>
    <n v="35.840000000000003"/>
    <n v="73.44"/>
    <n v="220559.35999999999"/>
    <n v="451949.76"/>
    <n v="231390.4"/>
    <n v="1.0491071428571399"/>
  </r>
  <r>
    <s v="Australia/Oceania"/>
    <s v="FEDERATED STATES OF MICRONESIA"/>
    <s v="Fruits"/>
    <s v="Offline"/>
    <x v="1"/>
    <d v="2015-09-23T00:00:00"/>
    <s v="Sep"/>
    <n v="2015"/>
    <n v="965725553"/>
    <d v="2015-08-10T00:00:00"/>
    <n v="2"/>
    <s v=""/>
    <n v="8506"/>
    <n v="9.33"/>
    <n v="6.92"/>
    <n v="2.41"/>
    <n v="58861.52"/>
    <n v="20499.46"/>
    <n v="-38362.06"/>
    <n v="-0.65173410404624299"/>
  </r>
  <r>
    <s v="Middle East/North Africa"/>
    <s v="ISRAEL"/>
    <s v="Vegetables"/>
    <s v="Online"/>
    <x v="3"/>
    <d v="2010-07-16T00:00:00"/>
    <s v="Jul"/>
    <n v="2010"/>
    <n v="673578917"/>
    <d v="2010-08-31T00:00:00"/>
    <n v="3"/>
    <n v="46"/>
    <n v="5825"/>
    <n v="154.06"/>
    <n v="90.93"/>
    <n v="63.13"/>
    <n v="529667.25"/>
    <n v="367732.25"/>
    <n v="-161935"/>
    <n v="-0.30572968217309998"/>
  </r>
  <r>
    <s v="Sub-Saharan Africa"/>
    <s v="THE GAMBIA"/>
    <s v="Snacks"/>
    <s v="Offline"/>
    <x v="3"/>
    <d v="2010-02-09T00:00:00"/>
    <s v="Feb"/>
    <n v="2010"/>
    <n v="973334443"/>
    <d v="2010-09-15T00:00:00"/>
    <n v="4"/>
    <n v="218"/>
    <n v="146"/>
    <n v="152.58000000000001"/>
    <n v="97.44"/>
    <n v="55.14"/>
    <n v="14226.24"/>
    <n v="8050.44"/>
    <n v="-6175.8"/>
    <n v="-0.43411330049261099"/>
  </r>
  <r>
    <s v="Central America"/>
    <s v="BARBADOS"/>
    <s v="Baby Food"/>
    <s v="Online"/>
    <x v="2"/>
    <d v="2016-04-16T00:00:00"/>
    <s v="Apr"/>
    <n v="2016"/>
    <n v="455665957"/>
    <d v="2016-05-13T00:00:00"/>
    <n v="6"/>
    <n v="27"/>
    <n v="538"/>
    <n v="255.28"/>
    <n v="159.41999999999999"/>
    <n v="95.86"/>
    <n v="85767.96"/>
    <n v="51572.68"/>
    <n v="-34195.279999999999"/>
    <n v="-0.39869527035503699"/>
  </r>
  <r>
    <s v="Europe"/>
    <s v="HUNGARY"/>
    <s v="Clothes"/>
    <s v="Offline"/>
    <x v="1"/>
    <d v="2013-06-25T00:00:00"/>
    <s v="Jun"/>
    <n v="2013"/>
    <n v="931559789"/>
    <d v="2013-05-07T00:00:00"/>
    <n v="3"/>
    <s v=""/>
    <n v="8098"/>
    <n v="109.28"/>
    <n v="35.840000000000003"/>
    <n v="73.44"/>
    <n v="290232.32000000001"/>
    <n v="594717.12"/>
    <n v="304484.8"/>
    <n v="1.0491071428571399"/>
  </r>
  <r>
    <s v="Europe"/>
    <s v="GERMANY"/>
    <s v="Beverages"/>
    <s v="Offline"/>
    <x v="2"/>
    <d v="2015-11-26T00:00:00"/>
    <s v="Nov"/>
    <n v="2015"/>
    <n v="682314765"/>
    <d v="2015-12-20T00:00:00"/>
    <n v="1"/>
    <n v="24"/>
    <n v="956"/>
    <n v="47.45"/>
    <n v="31.79"/>
    <n v="15.66"/>
    <n v="30391.24"/>
    <n v="14970.96"/>
    <n v="-15420.28"/>
    <n v="-0.50739226171752105"/>
  </r>
  <r>
    <s v="Central America"/>
    <s v="CUBA"/>
    <s v="Office Supplies"/>
    <s v="Offline"/>
    <x v="1"/>
    <d v="2015-07-22T00:00:00"/>
    <s v="Jul"/>
    <n v="2015"/>
    <n v="309542214"/>
    <d v="2015-05-09T00:00:00"/>
    <n v="7"/>
    <s v=""/>
    <n v="9275"/>
    <n v="651.21"/>
    <n v="524.96"/>
    <n v="126.25"/>
    <n v="4869004"/>
    <n v="1170968.75"/>
    <n v="-3698035.25"/>
    <n v="-0.75950548613227697"/>
  </r>
  <r>
    <s v="Europe"/>
    <s v="SPAIN"/>
    <s v="Snacks"/>
    <s v="Online"/>
    <x v="1"/>
    <d v="2016-11-11T00:00:00"/>
    <s v="Nov"/>
    <n v="2016"/>
    <n v="485165965"/>
    <d v="2016-12-14T00:00:00"/>
    <n v="4"/>
    <n v="33"/>
    <n v="245"/>
    <n v="152.58000000000001"/>
    <n v="97.44"/>
    <n v="55.14"/>
    <n v="23872.799999999999"/>
    <n v="13509.3"/>
    <n v="-10363.5"/>
    <n v="-0.43411330049261099"/>
  </r>
  <r>
    <s v="Europe"/>
    <s v="NETHERLANDS"/>
    <s v="Beverages"/>
    <s v="Online"/>
    <x v="1"/>
    <d v="2010-04-03T00:00:00"/>
    <s v="Apr"/>
    <n v="2010"/>
    <n v="601422345"/>
    <d v="2010-03-20T00:00:00"/>
    <n v="7"/>
    <s v=""/>
    <n v="3092"/>
    <n v="47.45"/>
    <n v="31.79"/>
    <n v="15.66"/>
    <n v="98294.68"/>
    <n v="48420.72"/>
    <n v="-49873.96"/>
    <n v="-0.50739226171752105"/>
  </r>
  <r>
    <s v="Middle East/North Africa"/>
    <s v="AZERBAIJAN"/>
    <s v="Fruits"/>
    <s v="Online"/>
    <x v="2"/>
    <d v="2013-05-26T00:00:00"/>
    <s v="May"/>
    <n v="2013"/>
    <n v="120860183"/>
    <d v="2013-05-06T00:00:00"/>
    <n v="2"/>
    <s v=""/>
    <n v="4069"/>
    <n v="9.33"/>
    <n v="6.92"/>
    <n v="2.41"/>
    <n v="28157.48"/>
    <n v="9806.2900000000009"/>
    <n v="-18351.189999999999"/>
    <n v="-0.65173410404624299"/>
  </r>
  <r>
    <s v="Middle East/North Africa"/>
    <s v="UNITED ARAB EMIRATES"/>
    <s v="Fruits"/>
    <s v="Offline"/>
    <x v="1"/>
    <d v="2015-03-27T00:00:00"/>
    <s v="Mar"/>
    <n v="2015"/>
    <n v="826340806"/>
    <d v="2015-07-05T00:00:00"/>
    <n v="1"/>
    <n v="100"/>
    <n v="1462"/>
    <n v="9.33"/>
    <n v="6.92"/>
    <n v="2.41"/>
    <n v="10117.040000000001"/>
    <n v="3523.42"/>
    <n v="-6593.62"/>
    <n v="-0.65173410404624299"/>
  </r>
  <r>
    <s v="Sub-Saharan Africa"/>
    <s v="GHANA"/>
    <s v="Office Supplies"/>
    <s v="Online"/>
    <x v="2"/>
    <d v="2016-10-14T00:00:00"/>
    <s v="Oct"/>
    <n v="2016"/>
    <n v="971038043"/>
    <d v="2016-08-11T00:00:00"/>
    <n v="5"/>
    <s v=""/>
    <n v="590"/>
    <n v="651.21"/>
    <n v="524.96"/>
    <n v="126.25"/>
    <n v="309726.40000000002"/>
    <n v="74487.5"/>
    <n v="-235238.9"/>
    <n v="-0.75950548613227697"/>
  </r>
  <r>
    <s v="Central America"/>
    <s v="CUBA"/>
    <s v="Baby Food"/>
    <s v="Offline"/>
    <x v="3"/>
    <d v="2012-08-30T00:00:00"/>
    <s v="Aug"/>
    <n v="2012"/>
    <n v="228438222"/>
    <d v="2012-12-10T00:00:00"/>
    <n v="2"/>
    <n v="102"/>
    <n v="8801"/>
    <n v="255.28"/>
    <n v="159.41999999999999"/>
    <n v="95.86"/>
    <n v="1403055.42"/>
    <n v="843663.86"/>
    <n v="-559391.56000000006"/>
    <n v="-0.39869527035503699"/>
  </r>
  <r>
    <s v="Australia/Oceania"/>
    <s v="VANUATU"/>
    <s v="Office Supplies"/>
    <s v="Offline"/>
    <x v="2"/>
    <d v="2017-06-20T00:00:00"/>
    <s v="Jun"/>
    <n v="2017"/>
    <n v="142340171"/>
    <d v="2017-01-07T00:00:00"/>
    <n v="7"/>
    <s v=""/>
    <n v="475"/>
    <n v="651.21"/>
    <n v="524.96"/>
    <n v="126.25"/>
    <n v="249356"/>
    <n v="59968.75"/>
    <n v="-189387.25"/>
    <n v="-0.75950548613227697"/>
  </r>
  <r>
    <s v="Middle East/North Africa"/>
    <s v="LEBANON"/>
    <s v="Household"/>
    <s v="Offline"/>
    <x v="1"/>
    <d v="2016-07-28T00:00:00"/>
    <s v="Jul"/>
    <n v="2016"/>
    <n v="976855218"/>
    <d v="2016-08-08T00:00:00"/>
    <n v="2"/>
    <n v="11"/>
    <n v="2022"/>
    <n v="668.27"/>
    <n v="502.54"/>
    <n v="165.73"/>
    <n v="1016135.88"/>
    <n v="335106.06"/>
    <n v="-681029.82"/>
    <n v="-0.67021530624427905"/>
  </r>
  <r>
    <s v="Sub-Saharan Africa"/>
    <s v="GUINEA"/>
    <s v="Baby Food"/>
    <s v="Online"/>
    <x v="0"/>
    <d v="2015-09-05T00:00:00"/>
    <s v="Sep"/>
    <n v="2015"/>
    <n v="366407191"/>
    <d v="2015-05-21T00:00:00"/>
    <n v="5"/>
    <s v=""/>
    <n v="6885"/>
    <n v="255.28"/>
    <n v="159.41999999999999"/>
    <n v="95.86"/>
    <n v="1097606.7"/>
    <n v="659996.1"/>
    <n v="-437610.6"/>
    <n v="-0.39869527035503699"/>
  </r>
  <r>
    <s v="Middle East/North Africa"/>
    <s v="IRAN"/>
    <s v="Fruits"/>
    <s v="Offline"/>
    <x v="2"/>
    <d v="2012-02-09T00:00:00"/>
    <s v="Feb"/>
    <n v="2012"/>
    <n v="965732419"/>
    <d v="2012-10-19T00:00:00"/>
    <n v="6"/>
    <n v="253"/>
    <n v="538"/>
    <n v="9.33"/>
    <n v="6.92"/>
    <n v="2.41"/>
    <n v="3722.96"/>
    <n v="1296.58"/>
    <n v="-2426.38"/>
    <n v="-0.65173410404624299"/>
  </r>
  <r>
    <s v="Europe"/>
    <s v="ALBANIA"/>
    <s v="Household"/>
    <s v="Offline"/>
    <x v="0"/>
    <d v="2012-03-31T00:00:00"/>
    <s v="Mar"/>
    <n v="2012"/>
    <n v="999879729"/>
    <d v="2012-06-05T00:00:00"/>
    <n v="3"/>
    <n v="66"/>
    <n v="5486"/>
    <n v="668.27"/>
    <n v="502.54"/>
    <n v="165.73"/>
    <n v="2756934.44"/>
    <n v="909194.78"/>
    <n v="-1847739.66"/>
    <n v="-0.67021530624427905"/>
  </r>
  <r>
    <s v="Sub-Saharan Africa"/>
    <s v="MALI"/>
    <s v="Snacks"/>
    <s v="Online"/>
    <x v="0"/>
    <d v="2011-04-15T00:00:00"/>
    <s v="Apr"/>
    <n v="2011"/>
    <n v="114210450"/>
    <d v="2011-04-28T00:00:00"/>
    <n v="5"/>
    <n v="13"/>
    <n v="6265"/>
    <n v="152.58000000000001"/>
    <n v="97.44"/>
    <n v="55.14"/>
    <n v="610461.6"/>
    <n v="345452.1"/>
    <n v="-265009.5"/>
    <n v="-0.43411330049261099"/>
  </r>
  <r>
    <s v="Australia/Oceania"/>
    <s v="AUSTRALIA"/>
    <s v="Household"/>
    <s v="Online"/>
    <x v="3"/>
    <d v="2011-06-11T00:00:00"/>
    <s v="Jun"/>
    <n v="2011"/>
    <n v="724398410"/>
    <d v="2011-07-11T00:00:00"/>
    <n v="2"/>
    <n v="30"/>
    <n v="4442"/>
    <n v="668.27"/>
    <n v="502.54"/>
    <n v="165.73"/>
    <n v="2232282.6800000002"/>
    <n v="736172.66"/>
    <n v="-1496110.02"/>
    <n v="-0.67021530624427905"/>
  </r>
  <r>
    <s v="Central America"/>
    <s v="SAINT LUCIA"/>
    <s v="Beverages"/>
    <s v="Online"/>
    <x v="0"/>
    <d v="2017-01-22T00:00:00"/>
    <s v="Jan"/>
    <n v="2017"/>
    <n v="366429936"/>
    <d v="2017-02-27T00:00:00"/>
    <n v="2"/>
    <n v="36"/>
    <n v="3616"/>
    <n v="47.45"/>
    <n v="31.79"/>
    <n v="15.66"/>
    <n v="114952.64"/>
    <n v="56626.559999999998"/>
    <n v="-58326.080000000002"/>
    <n v="-0.50739226171752105"/>
  </r>
  <r>
    <s v="Europe"/>
    <s v="LATVIA"/>
    <s v="Cosmetics"/>
    <s v="Offline"/>
    <x v="3"/>
    <d v="2012-05-03T00:00:00"/>
    <s v="May"/>
    <n v="2012"/>
    <n v="246603858"/>
    <d v="2012-04-15T00:00:00"/>
    <n v="1"/>
    <s v=""/>
    <n v="4417"/>
    <n v="437.2"/>
    <n v="263.33"/>
    <n v="173.87"/>
    <n v="1163128.6100000001"/>
    <n v="767983.79"/>
    <n v="-395144.82"/>
    <n v="-0.33972581931416901"/>
  </r>
  <r>
    <s v="Europe"/>
    <s v="SLOVAKIA"/>
    <s v="Beverages"/>
    <s v="Online"/>
    <x v="2"/>
    <d v="2013-10-23T00:00:00"/>
    <s v="Oct"/>
    <n v="2013"/>
    <n v="291531503"/>
    <d v="2013-10-26T00:00:00"/>
    <n v="7"/>
    <n v="3"/>
    <n v="9505"/>
    <n v="47.45"/>
    <n v="31.79"/>
    <n v="15.66"/>
    <n v="302163.95"/>
    <n v="148848.29999999999"/>
    <n v="-153315.65"/>
    <n v="-0.50739226171752105"/>
  </r>
  <r>
    <s v="Central America"/>
    <s v="JAMAICA"/>
    <s v="Snacks"/>
    <s v="Offline"/>
    <x v="2"/>
    <d v="2013-02-20T00:00:00"/>
    <s v="Feb"/>
    <n v="2013"/>
    <n v="498136699"/>
    <d v="2013-11-04T00:00:00"/>
    <n v="2"/>
    <n v="257"/>
    <n v="8574"/>
    <n v="152.58000000000001"/>
    <n v="97.44"/>
    <n v="55.14"/>
    <n v="835450.56"/>
    <n v="472770.36"/>
    <n v="-362680.2"/>
    <n v="-0.43411330049261099"/>
  </r>
  <r>
    <s v="Europe"/>
    <s v="KOSOVO"/>
    <s v="Cereal"/>
    <s v="Offline"/>
    <x v="3"/>
    <d v="2017-07-18T00:00:00"/>
    <s v="Jul"/>
    <n v="2017"/>
    <n v="483655774"/>
    <d v="2017-05-08T00:00:00"/>
    <n v="2"/>
    <s v=""/>
    <n v="3346"/>
    <n v="205.7"/>
    <n v="117.11"/>
    <n v="88.59"/>
    <n v="391850.06"/>
    <n v="296422.14"/>
    <n v="-95427.92"/>
    <n v="-0.24353172231235601"/>
  </r>
  <r>
    <s v="Sub-Saharan Africa"/>
    <s v="GUINEA-BISSAU"/>
    <s v="Cosmetics"/>
    <s v="Offline"/>
    <x v="2"/>
    <d v="2016-07-17T00:00:00"/>
    <s v="Jul"/>
    <n v="2016"/>
    <n v="835637557"/>
    <d v="2016-08-21T00:00:00"/>
    <n v="1"/>
    <n v="35"/>
    <n v="2578"/>
    <n v="437.2"/>
    <n v="263.33"/>
    <n v="173.87"/>
    <n v="678864.74"/>
    <n v="448236.86"/>
    <n v="-230627.88"/>
    <n v="-0.33972581931416901"/>
  </r>
  <r>
    <s v="Central America"/>
    <s v="SAINT VINCENT AND THE GRENADINES"/>
    <s v="Fruits"/>
    <s v="Offline"/>
    <x v="1"/>
    <d v="2015-12-11T00:00:00"/>
    <s v="Dec"/>
    <n v="2015"/>
    <n v="861943376"/>
    <d v="2015-12-24T00:00:00"/>
    <n v="5"/>
    <n v="13"/>
    <n v="7054"/>
    <n v="9.33"/>
    <n v="6.92"/>
    <n v="2.41"/>
    <n v="48813.68"/>
    <n v="17000.14"/>
    <n v="-31813.54"/>
    <n v="-0.65173410404624299"/>
  </r>
  <r>
    <s v="Europe"/>
    <s v="ARMENIA"/>
    <s v="Personal Care"/>
    <s v="Online"/>
    <x v="1"/>
    <d v="2010-10-12T00:00:00"/>
    <s v="Oct"/>
    <n v="2010"/>
    <n v="840747058"/>
    <d v="2010-12-26T00:00:00"/>
    <n v="1"/>
    <n v="75"/>
    <n v="4593"/>
    <n v="81.73"/>
    <n v="56.67"/>
    <n v="25.06"/>
    <n v="260285.31"/>
    <n v="115100.58"/>
    <n v="-145184.73000000001"/>
    <n v="-0.55779071819304704"/>
  </r>
  <r>
    <s v="Sub-Saharan Africa"/>
    <s v="MOZAMBIQUE"/>
    <s v="Cereal"/>
    <s v="Online"/>
    <x v="0"/>
    <d v="2013-01-06T00:00:00"/>
    <s v="Jan"/>
    <n v="2013"/>
    <n v="670534932"/>
    <d v="2013-01-06T00:00:00"/>
    <n v="1"/>
    <n v="0"/>
    <n v="5042"/>
    <n v="205.7"/>
    <n v="117.11"/>
    <n v="88.59"/>
    <n v="590468.62"/>
    <n v="446670.78"/>
    <n v="-143797.84"/>
    <n v="-0.24353172231235601"/>
  </r>
  <r>
    <s v="Sub-Saharan Africa"/>
    <s v="MAURITIUS"/>
    <s v="Baby Food"/>
    <s v="Offline"/>
    <x v="3"/>
    <d v="2017-01-24T00:00:00"/>
    <s v="Jan"/>
    <n v="2017"/>
    <n v="320105826"/>
    <d v="2017-02-19T00:00:00"/>
    <n v="1"/>
    <n v="26"/>
    <n v="5282"/>
    <n v="255.28"/>
    <n v="159.41999999999999"/>
    <n v="95.86"/>
    <n v="842056.44"/>
    <n v="506332.52"/>
    <n v="-335723.92"/>
    <n v="-0.39869527035503699"/>
  </r>
  <r>
    <s v="Sub-Saharan Africa"/>
    <s v="CHAD"/>
    <s v="Baby Food"/>
    <s v="Online"/>
    <x v="2"/>
    <d v="2016-09-26T00:00:00"/>
    <s v="Sep"/>
    <n v="2016"/>
    <n v="278571069"/>
    <d v="2016-10-30T00:00:00"/>
    <n v="1"/>
    <n v="34"/>
    <n v="4225"/>
    <n v="255.28"/>
    <n v="159.41999999999999"/>
    <n v="95.86"/>
    <n v="673549.5"/>
    <n v="405008.5"/>
    <n v="-268541"/>
    <n v="-0.39869527035503699"/>
  </r>
  <r>
    <s v="Europe"/>
    <s v="BOSNIA AND HERZEGOVINA"/>
    <s v="Cosmetics"/>
    <s v="Offline"/>
    <x v="3"/>
    <d v="2012-12-02T00:00:00"/>
    <s v="Dec"/>
    <n v="2012"/>
    <n v="205354487"/>
    <d v="2012-02-20T00:00:00"/>
    <n v="2"/>
    <s v=""/>
    <n v="7811"/>
    <n v="437.2"/>
    <n v="263.33"/>
    <n v="173.87"/>
    <n v="2056870.63"/>
    <n v="1358098.57"/>
    <n v="-698772.06"/>
    <n v="-0.33972581931416901"/>
  </r>
  <r>
    <s v="Europe"/>
    <s v="FINLAND"/>
    <s v="Cereal"/>
    <s v="Online"/>
    <x v="3"/>
    <d v="2011-07-16T00:00:00"/>
    <s v="Jul"/>
    <n v="2011"/>
    <n v="280192410"/>
    <d v="2011-08-28T00:00:00"/>
    <n v="1"/>
    <n v="43"/>
    <n v="4016"/>
    <n v="205.7"/>
    <n v="117.11"/>
    <n v="88.59"/>
    <n v="470313.76"/>
    <n v="355777.44"/>
    <n v="-114536.32000000001"/>
    <n v="-0.24353172231235601"/>
  </r>
  <r>
    <s v="Australia/Oceania"/>
    <s v="EAST TIMOR"/>
    <s v="Household"/>
    <s v="Online"/>
    <x v="2"/>
    <d v="2013-01-14T00:00:00"/>
    <s v="Jan"/>
    <n v="2013"/>
    <n v="753133666"/>
    <d v="2013-04-02T00:00:00"/>
    <n v="3"/>
    <n v="78"/>
    <n v="7843"/>
    <n v="668.27"/>
    <n v="502.54"/>
    <n v="165.73"/>
    <n v="3941421.22"/>
    <n v="1299820.3899999999"/>
    <n v="-2641600.83"/>
    <n v="-0.67021530624427905"/>
  </r>
  <r>
    <s v="Asia"/>
    <s v="KAZAKHSTAN"/>
    <s v="Vegetables"/>
    <s v="Offline"/>
    <x v="0"/>
    <d v="2015-09-19T00:00:00"/>
    <s v="Sep"/>
    <n v="2015"/>
    <n v="594539582"/>
    <d v="2015-10-29T00:00:00"/>
    <n v="5"/>
    <n v="40"/>
    <n v="6329"/>
    <n v="154.06"/>
    <n v="90.93"/>
    <n v="63.13"/>
    <n v="575495.97"/>
    <n v="399549.77"/>
    <n v="-175946.2"/>
    <n v="-0.30572968217309998"/>
  </r>
  <r>
    <s v="Asia"/>
    <s v="PHILIPPINES"/>
    <s v="Snacks"/>
    <s v="Online"/>
    <x v="2"/>
    <d v="2015-12-16T00:00:00"/>
    <s v="Dec"/>
    <n v="2015"/>
    <n v="645083987"/>
    <d v="2016-01-19T00:00:00"/>
    <n v="3"/>
    <n v="34"/>
    <n v="3542"/>
    <n v="152.58000000000001"/>
    <n v="97.44"/>
    <n v="55.14"/>
    <n v="345132.48"/>
    <n v="195305.88"/>
    <n v="-149826.6"/>
    <n v="-0.43411330049261099"/>
  </r>
  <r>
    <s v="Europe"/>
    <s v="GERMANY"/>
    <s v="Vegetables"/>
    <s v="Offline"/>
    <x v="1"/>
    <d v="2011-03-14T00:00:00"/>
    <s v="Mar"/>
    <n v="2011"/>
    <n v="465753209"/>
    <d v="2011-03-14T00:00:00"/>
    <n v="2"/>
    <n v="0"/>
    <n v="5579"/>
    <n v="154.06"/>
    <n v="90.93"/>
    <n v="63.13"/>
    <n v="507298.47"/>
    <n v="352202.27"/>
    <n v="-155096.20000000001"/>
    <n v="-0.30572968217309998"/>
  </r>
  <r>
    <s v="Europe"/>
    <s v="SWEDEN"/>
    <s v="Personal Care"/>
    <s v="Online"/>
    <x v="1"/>
    <d v="2011-04-26T00:00:00"/>
    <s v="Apr"/>
    <n v="2011"/>
    <n v="587846076"/>
    <d v="2011-05-24T00:00:00"/>
    <n v="3"/>
    <n v="28"/>
    <n v="5572"/>
    <n v="81.73"/>
    <n v="56.67"/>
    <n v="25.06"/>
    <n v="315765.24"/>
    <n v="139634.32"/>
    <n v="-176130.92"/>
    <n v="-0.55779071819304704"/>
  </r>
  <r>
    <s v="Asia"/>
    <s v="MYANMAR"/>
    <s v="Personal Care"/>
    <s v="Online"/>
    <x v="1"/>
    <d v="2012-05-02T00:00:00"/>
    <s v="May"/>
    <n v="2012"/>
    <n v="262973916"/>
    <d v="2012-02-20T00:00:00"/>
    <n v="2"/>
    <s v=""/>
    <n v="8680"/>
    <n v="81.73"/>
    <n v="56.67"/>
    <n v="25.06"/>
    <n v="491895.6"/>
    <n v="217520.8"/>
    <n v="-274374.8"/>
    <n v="-0.55779071819304704"/>
  </r>
  <r>
    <s v="Asia"/>
    <s v="LAOS"/>
    <s v="Clothes"/>
    <s v="Online"/>
    <x v="1"/>
    <d v="2014-06-03T00:00:00"/>
    <s v="Jun"/>
    <n v="2014"/>
    <n v="613060557"/>
    <d v="2014-04-25T00:00:00"/>
    <n v="6"/>
    <s v=""/>
    <n v="7097"/>
    <n v="109.28"/>
    <n v="35.840000000000003"/>
    <n v="73.44"/>
    <n v="254356.48000000001"/>
    <n v="521203.68"/>
    <n v="266847.2"/>
    <n v="1.0491071428571399"/>
  </r>
  <r>
    <s v="Europe"/>
    <s v="ARMENIA"/>
    <s v="Cereal"/>
    <s v="Offline"/>
    <x v="3"/>
    <d v="2011-10-09T00:00:00"/>
    <s v="Oct"/>
    <n v="2011"/>
    <n v="580342328"/>
    <d v="2011-10-14T00:00:00"/>
    <n v="6"/>
    <n v="5"/>
    <n v="5046"/>
    <n v="205.7"/>
    <n v="117.11"/>
    <n v="88.59"/>
    <n v="590937.06000000006"/>
    <n v="447025.14"/>
    <n v="-143911.92000000001"/>
    <n v="-0.24353172231235601"/>
  </r>
  <r>
    <s v="Australia/Oceania"/>
    <s v="PALAU"/>
    <s v="Snacks"/>
    <s v="Offline"/>
    <x v="0"/>
    <d v="2011-03-13T00:00:00"/>
    <s v="Mar"/>
    <n v="2011"/>
    <n v="977368056"/>
    <d v="2011-03-18T00:00:00"/>
    <n v="6"/>
    <n v="5"/>
    <n v="3782"/>
    <n v="152.58000000000001"/>
    <n v="97.44"/>
    <n v="55.14"/>
    <n v="368518.08"/>
    <n v="208539.48"/>
    <n v="-159978.6"/>
    <n v="-0.43411330049261099"/>
  </r>
  <r>
    <s v="Middle East/North Africa"/>
    <s v="SAUDI ARABIA"/>
    <s v="Snacks"/>
    <s v="Offline"/>
    <x v="0"/>
    <d v="2012-09-26T00:00:00"/>
    <s v="Sep"/>
    <n v="2012"/>
    <n v="436999070"/>
    <d v="2012-10-15T00:00:00"/>
    <n v="2"/>
    <n v="19"/>
    <n v="6591"/>
    <n v="152.58000000000001"/>
    <n v="97.44"/>
    <n v="55.14"/>
    <n v="642227.04"/>
    <n v="363427.74"/>
    <n v="-278799.3"/>
    <n v="-0.43411330049261099"/>
  </r>
  <r>
    <s v="Central America"/>
    <s v="HONDURAS"/>
    <s v="Cosmetics"/>
    <s v="Offline"/>
    <x v="3"/>
    <d v="2013-08-23T00:00:00"/>
    <s v="Aug"/>
    <n v="2013"/>
    <n v="362409198"/>
    <d v="2013-07-09T00:00:00"/>
    <n v="3"/>
    <s v=""/>
    <n v="3790"/>
    <n v="437.2"/>
    <n v="263.33"/>
    <n v="173.87"/>
    <n v="998020.7"/>
    <n v="658967.30000000005"/>
    <n v="-339053.4"/>
    <n v="-0.33972581931416901"/>
  </r>
  <r>
    <s v="Europe"/>
    <s v="SWITZERLAND"/>
    <s v="Meat"/>
    <s v="Online"/>
    <x v="1"/>
    <d v="2012-04-21T00:00:00"/>
    <s v="Apr"/>
    <n v="2012"/>
    <n v="877084767"/>
    <d v="2012-09-06T00:00:00"/>
    <n v="5"/>
    <n v="138"/>
    <n v="7728"/>
    <n v="421.89"/>
    <n v="364.69"/>
    <n v="57.2"/>
    <n v="2818324.32"/>
    <n v="442041.59999999998"/>
    <n v="-2376282.7200000002"/>
    <n v="-0.84315445995228799"/>
  </r>
  <r>
    <s v="Sub-Saharan Africa"/>
    <s v="CHAD"/>
    <s v="Clothes"/>
    <s v="Online"/>
    <x v="1"/>
    <d v="2011-12-18T00:00:00"/>
    <s v="Dec"/>
    <n v="2011"/>
    <n v="374824607"/>
    <d v="2011-12-28T00:00:00"/>
    <n v="4"/>
    <n v="10"/>
    <n v="7785"/>
    <n v="109.28"/>
    <n v="35.840000000000003"/>
    <n v="73.44"/>
    <n v="279014.40000000002"/>
    <n v="571730.4"/>
    <n v="292716"/>
    <n v="1.0491071428571399"/>
  </r>
  <r>
    <s v="Sub-Saharan Africa"/>
    <s v="TOGO"/>
    <s v="Office Supplies"/>
    <s v="Online"/>
    <x v="1"/>
    <d v="2016-05-12T00:00:00"/>
    <s v="May"/>
    <n v="2016"/>
    <n v="469740045"/>
    <d v="2016-12-14T00:00:00"/>
    <n v="4"/>
    <n v="216"/>
    <n v="5373"/>
    <n v="651.21"/>
    <n v="524.96"/>
    <n v="126.25"/>
    <n v="2820610.08"/>
    <n v="678341.25"/>
    <n v="-2142268.83"/>
    <n v="-0.75950548613227697"/>
  </r>
  <r>
    <s v="Middle East/North Africa"/>
    <s v="AZERBAIJAN"/>
    <s v="Vegetables"/>
    <s v="Offline"/>
    <x v="0"/>
    <d v="2013-08-23T00:00:00"/>
    <s v="Aug"/>
    <n v="2013"/>
    <n v="146254909"/>
    <d v="2013-09-29T00:00:00"/>
    <n v="1"/>
    <n v="37"/>
    <n v="8932"/>
    <n v="154.06"/>
    <n v="90.93"/>
    <n v="63.13"/>
    <n v="812186.76"/>
    <n v="563877.16"/>
    <n v="-248309.6"/>
    <n v="-0.30572968217309998"/>
  </r>
  <r>
    <s v="Europe"/>
    <s v="NORWAY"/>
    <s v="Clothes"/>
    <s v="Online"/>
    <x v="1"/>
    <d v="2012-04-29T00:00:00"/>
    <s v="Apr"/>
    <n v="2012"/>
    <n v="709105527"/>
    <d v="2012-01-05T00:00:00"/>
    <n v="5"/>
    <s v=""/>
    <n v="8938"/>
    <n v="109.28"/>
    <n v="35.840000000000003"/>
    <n v="73.44"/>
    <n v="320337.91999999998"/>
    <n v="656406.72"/>
    <n v="336068.8"/>
    <n v="1.0491071428571399"/>
  </r>
  <r>
    <s v="Asia"/>
    <s v="VIETNAM"/>
    <s v="Office Supplies"/>
    <s v="Offline"/>
    <x v="0"/>
    <d v="2012-11-28T00:00:00"/>
    <s v="Nov"/>
    <n v="2012"/>
    <n v="833340728"/>
    <d v="2012-11-29T00:00:00"/>
    <n v="5"/>
    <n v="1"/>
    <n v="2895"/>
    <n v="651.21"/>
    <n v="524.96"/>
    <n v="126.25"/>
    <n v="1519759.2"/>
    <n v="365493.75"/>
    <n v="-1154265.45"/>
    <n v="-0.75950548613227697"/>
  </r>
  <r>
    <s v="Europe"/>
    <s v="SAN MARINO"/>
    <s v="Meat"/>
    <s v="Online"/>
    <x v="3"/>
    <d v="2016-05-23T00:00:00"/>
    <s v="May"/>
    <n v="2016"/>
    <n v="614321839"/>
    <d v="2016-05-07T00:00:00"/>
    <n v="7"/>
    <s v=""/>
    <n v="339"/>
    <n v="421.89"/>
    <n v="364.69"/>
    <n v="57.2"/>
    <n v="123629.91"/>
    <n v="19390.8"/>
    <n v="-104239.11"/>
    <n v="-0.84315445995228799"/>
  </r>
  <r>
    <s v="Asia"/>
    <s v="MYANMAR"/>
    <s v="Vegetables"/>
    <s v="Offline"/>
    <x v="1"/>
    <d v="2013-06-19T00:00:00"/>
    <s v="Jun"/>
    <n v="2013"/>
    <n v="217722690"/>
    <d v="2013-07-13T00:00:00"/>
    <n v="7"/>
    <n v="24"/>
    <n v="7837"/>
    <n v="154.06"/>
    <n v="90.93"/>
    <n v="63.13"/>
    <n v="712618.41"/>
    <n v="494749.81"/>
    <n v="-217868.6"/>
    <n v="-0.30572968217309998"/>
  </r>
  <r>
    <s v="Europe"/>
    <s v="UKRAINE"/>
    <s v="Cosmetics"/>
    <s v="Online"/>
    <x v="2"/>
    <d v="2011-01-18T00:00:00"/>
    <s v="Jan"/>
    <n v="2011"/>
    <n v="329529607"/>
    <d v="2011-01-23T00:00:00"/>
    <n v="1"/>
    <n v="5"/>
    <n v="3988"/>
    <n v="437.2"/>
    <n v="263.33"/>
    <n v="173.87"/>
    <n v="1050160.04"/>
    <n v="693393.56"/>
    <n v="-356766.48"/>
    <n v="-0.33972581931416901"/>
  </r>
  <r>
    <s v="Sub-Saharan Africa"/>
    <s v="BURKINA FASO"/>
    <s v="Cosmetics"/>
    <s v="Online"/>
    <x v="1"/>
    <d v="2013-04-30T00:00:00"/>
    <s v="Apr"/>
    <n v="2013"/>
    <n v="806041419"/>
    <d v="2013-05-06T00:00:00"/>
    <n v="2"/>
    <n v="6"/>
    <n v="4423"/>
    <n v="437.2"/>
    <n v="263.33"/>
    <n v="173.87"/>
    <n v="1164708.5900000001"/>
    <n v="769027.01"/>
    <n v="-395681.58"/>
    <n v="-0.33972581931416901"/>
  </r>
  <r>
    <s v="Europe"/>
    <s v="IRELAND"/>
    <s v="Fruits"/>
    <s v="Online"/>
    <x v="2"/>
    <d v="2010-05-30T00:00:00"/>
    <s v="May"/>
    <n v="2010"/>
    <n v="223869454"/>
    <d v="2010-06-27T00:00:00"/>
    <n v="1"/>
    <n v="28"/>
    <n v="6801"/>
    <n v="9.33"/>
    <n v="6.92"/>
    <n v="2.41"/>
    <n v="47062.92"/>
    <n v="16390.41"/>
    <n v="-30672.51"/>
    <n v="-0.65173410404624299"/>
  </r>
  <r>
    <s v="Sub-Saharan Africa"/>
    <s v="MOZAMBIQUE"/>
    <s v="Personal Care"/>
    <s v="Offline"/>
    <x v="0"/>
    <d v="2012-05-28T00:00:00"/>
    <s v="May"/>
    <n v="2012"/>
    <n v="829937541"/>
    <d v="2012-06-30T00:00:00"/>
    <n v="7"/>
    <n v="33"/>
    <n v="5816"/>
    <n v="81.73"/>
    <n v="56.67"/>
    <n v="25.06"/>
    <n v="329592.71999999997"/>
    <n v="145748.96"/>
    <n v="-183843.76"/>
    <n v="-0.55779071819304804"/>
  </r>
  <r>
    <s v="Asia"/>
    <s v="SRI LANKA"/>
    <s v="Beverages"/>
    <s v="Online"/>
    <x v="2"/>
    <d v="2015-03-05T00:00:00"/>
    <s v="Mar"/>
    <n v="2015"/>
    <n v="891482007"/>
    <d v="2015-05-16T00:00:00"/>
    <n v="7"/>
    <n v="72"/>
    <n v="8191"/>
    <n v="47.45"/>
    <n v="31.79"/>
    <n v="15.66"/>
    <n v="260391.89"/>
    <n v="128271.06"/>
    <n v="-132120.82999999999"/>
    <n v="-0.50739226171752105"/>
  </r>
  <r>
    <s v="Sub-Saharan Africa"/>
    <s v="REPUBLIC OF THE CONGO"/>
    <s v="Cosmetics"/>
    <s v="Online"/>
    <x v="2"/>
    <d v="2012-03-07T00:00:00"/>
    <s v="Mar"/>
    <n v="2012"/>
    <n v="546051681"/>
    <d v="2012-07-25T00:00:00"/>
    <n v="4"/>
    <n v="140"/>
    <n v="7682"/>
    <n v="437.2"/>
    <n v="263.33"/>
    <n v="173.87"/>
    <n v="2022901.06"/>
    <n v="1335669.3400000001"/>
    <n v="-687231.72"/>
    <n v="-0.33972581931416901"/>
  </r>
  <r>
    <s v="Asia"/>
    <s v="BRUNEI"/>
    <s v="Baby Food"/>
    <s v="Offline"/>
    <x v="1"/>
    <d v="2013-05-06T00:00:00"/>
    <s v="May"/>
    <n v="2013"/>
    <n v="451507890"/>
    <d v="2013-06-28T00:00:00"/>
    <n v="6"/>
    <n v="53"/>
    <n v="73"/>
    <n v="255.28"/>
    <n v="159.41999999999999"/>
    <n v="95.86"/>
    <n v="11637.66"/>
    <n v="6997.78"/>
    <n v="-4639.88"/>
    <n v="-0.39869527035503699"/>
  </r>
  <r>
    <s v="Sub-Saharan Africa"/>
    <s v="GUINEA"/>
    <s v="Cosmetics"/>
    <s v="Offline"/>
    <x v="3"/>
    <d v="2017-04-27T00:00:00"/>
    <s v="Apr"/>
    <n v="2017"/>
    <n v="436024463"/>
    <d v="2017-05-19T00:00:00"/>
    <n v="6"/>
    <n v="22"/>
    <n v="8183"/>
    <n v="437.2"/>
    <n v="263.33"/>
    <n v="173.87"/>
    <n v="2154829.39"/>
    <n v="1422778.21"/>
    <n v="-732051.18"/>
    <n v="-0.33972581931416901"/>
  </r>
  <r>
    <s v="Central America"/>
    <s v="PANAMA"/>
    <s v="Cosmetics"/>
    <s v="Online"/>
    <x v="0"/>
    <d v="2016-11-25T00:00:00"/>
    <s v="Nov"/>
    <n v="2016"/>
    <n v="848087728"/>
    <d v="2016-12-30T00:00:00"/>
    <n v="6"/>
    <n v="35"/>
    <n v="6860"/>
    <n v="437.2"/>
    <n v="263.33"/>
    <n v="173.87"/>
    <n v="1806443.8"/>
    <n v="1192748.2"/>
    <n v="-613695.6"/>
    <n v="-0.33972581931416901"/>
  </r>
  <r>
    <s v="Sub-Saharan Africa"/>
    <s v="ANGOLA"/>
    <s v="Household"/>
    <s v="Online"/>
    <x v="2"/>
    <d v="2017-04-20T00:00:00"/>
    <s v="Apr"/>
    <n v="2017"/>
    <n v="306496512"/>
    <d v="2017-06-05T00:00:00"/>
    <n v="2"/>
    <n v="46"/>
    <n v="7984"/>
    <n v="668.27"/>
    <n v="502.54"/>
    <n v="165.73"/>
    <n v="4012279.36"/>
    <n v="1323188.32"/>
    <n v="-2689091.04"/>
    <n v="-0.67021530624427905"/>
  </r>
  <r>
    <s v="Sub-Saharan Africa"/>
    <s v="KENYA"/>
    <s v="Beverages"/>
    <s v="Online"/>
    <x v="0"/>
    <d v="2017-02-25T00:00:00"/>
    <s v="Feb"/>
    <n v="2017"/>
    <n v="650362145"/>
    <d v="2017-02-04T00:00:00"/>
    <n v="7"/>
    <s v=""/>
    <n v="5466"/>
    <n v="47.45"/>
    <n v="31.79"/>
    <n v="15.66"/>
    <n v="173764.14"/>
    <n v="85597.56"/>
    <n v="-88166.58"/>
    <n v="-0.50739226171752105"/>
  </r>
  <r>
    <s v="Europe"/>
    <s v="CZECH REPUBLIC"/>
    <s v="Office Supplies"/>
    <s v="Offline"/>
    <x v="3"/>
    <d v="2012-11-05T00:00:00"/>
    <s v="Nov"/>
    <n v="2012"/>
    <n v="189108455"/>
    <d v="2012-06-30T00:00:00"/>
    <n v="7"/>
    <s v=""/>
    <n v="249"/>
    <n v="651.21"/>
    <n v="524.96"/>
    <n v="126.25"/>
    <n v="130715.04"/>
    <n v="31436.25"/>
    <n v="-99278.79"/>
    <n v="-0.75950548613227697"/>
  </r>
  <r>
    <s v="Europe"/>
    <s v="SWEDEN"/>
    <s v="Fruits"/>
    <s v="Offline"/>
    <x v="2"/>
    <d v="2015-01-14T00:00:00"/>
    <s v="Jan"/>
    <n v="2015"/>
    <n v="452471768"/>
    <d v="2015-10-02T00:00:00"/>
    <n v="6"/>
    <n v="261"/>
    <n v="5306"/>
    <n v="9.33"/>
    <n v="6.92"/>
    <n v="2.41"/>
    <n v="36717.519999999997"/>
    <n v="12787.46"/>
    <n v="-23930.06"/>
    <n v="-0.65173410404624299"/>
  </r>
  <r>
    <s v="Australia/Oceania"/>
    <s v="EAST TIMOR"/>
    <s v="Snacks"/>
    <s v="Online"/>
    <x v="1"/>
    <d v="2011-11-13T00:00:00"/>
    <s v="Nov"/>
    <n v="2011"/>
    <n v="340500915"/>
    <d v="2011-11-12T00:00:00"/>
    <n v="7"/>
    <s v=""/>
    <n v="642"/>
    <n v="152.58000000000001"/>
    <n v="97.44"/>
    <n v="55.14"/>
    <n v="62556.480000000003"/>
    <n v="35399.879999999997"/>
    <n v="-27156.6"/>
    <n v="-0.43411330049261099"/>
  </r>
  <r>
    <s v="Asia"/>
    <s v="PHILIPPINES"/>
    <s v="Cosmetics"/>
    <s v="Online"/>
    <x v="1"/>
    <d v="2013-04-23T00:00:00"/>
    <s v="Apr"/>
    <n v="2013"/>
    <n v="173557221"/>
    <d v="2013-05-16T00:00:00"/>
    <n v="5"/>
    <n v="23"/>
    <n v="8293"/>
    <n v="437.2"/>
    <n v="263.33"/>
    <n v="173.87"/>
    <n v="2183795.69"/>
    <n v="1441903.91"/>
    <n v="-741891.78"/>
    <n v="-0.33972581931416901"/>
  </r>
  <r>
    <s v="Sub-Saharan Africa"/>
    <s v="TOGO"/>
    <s v="Office Supplies"/>
    <s v="Offline"/>
    <x v="3"/>
    <d v="2011-12-15T00:00:00"/>
    <s v="Dec"/>
    <n v="2011"/>
    <n v="342314517"/>
    <d v="2012-06-01T00:00:00"/>
    <n v="6"/>
    <n v="169"/>
    <n v="7327"/>
    <n v="651.21"/>
    <n v="524.96"/>
    <n v="126.25"/>
    <n v="3846381.92"/>
    <n v="925033.75"/>
    <n v="-2921348.17"/>
    <n v="-0.75950548613227697"/>
  </r>
  <r>
    <s v="Asia"/>
    <s v="TAIWAN"/>
    <s v="Vegetables"/>
    <s v="Offline"/>
    <x v="0"/>
    <d v="2016-10-08T00:00:00"/>
    <s v="Oct"/>
    <n v="2016"/>
    <n v="857759130"/>
    <d v="2016-09-28T00:00:00"/>
    <n v="4"/>
    <s v=""/>
    <n v="8843"/>
    <n v="154.06"/>
    <n v="90.93"/>
    <n v="63.13"/>
    <n v="804093.99"/>
    <n v="558258.59"/>
    <n v="-245835.4"/>
    <n v="-0.30572968217309998"/>
  </r>
  <r>
    <s v="Sub-Saharan Africa"/>
    <s v="ZIMBABWE"/>
    <s v="Baby Food"/>
    <s v="Offline"/>
    <x v="3"/>
    <d v="2010-08-20T00:00:00"/>
    <s v="Aug"/>
    <n v="2010"/>
    <n v="901189887"/>
    <d v="2010-03-09T00:00:00"/>
    <n v="3"/>
    <s v=""/>
    <n v="969"/>
    <n v="255.28"/>
    <n v="159.41999999999999"/>
    <n v="95.86"/>
    <n v="154477.98000000001"/>
    <n v="92888.34"/>
    <n v="-61589.64"/>
    <n v="-0.39869527035503699"/>
  </r>
  <r>
    <s v="Europe"/>
    <s v="GERMANY"/>
    <s v="Cereal"/>
    <s v="Offline"/>
    <x v="0"/>
    <d v="2016-04-30T00:00:00"/>
    <s v="Apr"/>
    <n v="2016"/>
    <n v="174218118"/>
    <d v="2016-06-13T00:00:00"/>
    <n v="2"/>
    <n v="44"/>
    <n v="3867"/>
    <n v="205.7"/>
    <n v="117.11"/>
    <n v="88.59"/>
    <n v="452864.37"/>
    <n v="342577.53"/>
    <n v="-110286.84"/>
    <n v="-0.24353172231235601"/>
  </r>
  <r>
    <s v="Sub-Saharan Africa"/>
    <s v="TOGO"/>
    <s v="Office Supplies"/>
    <s v="Offline"/>
    <x v="2"/>
    <d v="2015-05-25T00:00:00"/>
    <s v="May"/>
    <n v="2015"/>
    <n v="248767650"/>
    <d v="2015-07-13T00:00:00"/>
    <n v="2"/>
    <n v="49"/>
    <n v="4731"/>
    <n v="651.21"/>
    <n v="524.96"/>
    <n v="126.25"/>
    <n v="2483585.7599999998"/>
    <n v="597288.75"/>
    <n v="-1886297.01"/>
    <n v="-0.75950548613227697"/>
  </r>
  <r>
    <s v="Sub-Saharan Africa"/>
    <s v="SUDAN"/>
    <s v="Personal Care"/>
    <s v="Online"/>
    <x v="1"/>
    <d v="2013-04-30T00:00:00"/>
    <s v="Apr"/>
    <n v="2013"/>
    <n v="517074811"/>
    <d v="2013-07-05T00:00:00"/>
    <n v="6"/>
    <n v="66"/>
    <n v="2782"/>
    <n v="81.73"/>
    <n v="56.67"/>
    <n v="25.06"/>
    <n v="157655.94"/>
    <n v="69716.92"/>
    <n v="-87939.02"/>
    <n v="-0.55779071819304704"/>
  </r>
  <r>
    <s v="Asia"/>
    <s v="INDONESIA"/>
    <s v="Fruits"/>
    <s v="Online"/>
    <x v="1"/>
    <d v="2012-11-23T00:00:00"/>
    <s v="Nov"/>
    <n v="2012"/>
    <n v="441688430"/>
    <d v="2012-12-26T00:00:00"/>
    <n v="4"/>
    <n v="33"/>
    <n v="4277"/>
    <n v="9.33"/>
    <n v="6.92"/>
    <n v="2.41"/>
    <n v="29596.84"/>
    <n v="10307.57"/>
    <n v="-19289.27"/>
    <n v="-0.65173410404624299"/>
  </r>
  <r>
    <s v="Australia/Oceania"/>
    <s v="SOLOMON ISLANDS"/>
    <s v="Clothes"/>
    <s v="Offline"/>
    <x v="0"/>
    <d v="2010-11-05T00:00:00"/>
    <s v="Nov"/>
    <n v="2010"/>
    <n v="905469834"/>
    <d v="2010-05-15T00:00:00"/>
    <n v="7"/>
    <s v=""/>
    <n v="7500"/>
    <n v="109.28"/>
    <n v="35.840000000000003"/>
    <n v="73.44"/>
    <n v="268800"/>
    <n v="550800"/>
    <n v="282000"/>
    <n v="1.0491071428571399"/>
  </r>
  <r>
    <s v="Sub-Saharan Africa"/>
    <s v="EQUATORIAL GUINEA"/>
    <s v="Household"/>
    <s v="Offline"/>
    <x v="0"/>
    <d v="2014-05-27T00:00:00"/>
    <s v="May"/>
    <n v="2014"/>
    <n v="161592853"/>
    <d v="2014-03-07T00:00:00"/>
    <n v="6"/>
    <s v=""/>
    <n v="7771"/>
    <n v="668.27"/>
    <n v="502.54"/>
    <n v="165.73"/>
    <n v="3905238.34"/>
    <n v="1287887.83"/>
    <n v="-2617350.5099999998"/>
    <n v="-0.67021530624427905"/>
  </r>
  <r>
    <s v="Middle East/North Africa"/>
    <s v="LIBYA"/>
    <s v="Fruits"/>
    <s v="Online"/>
    <x v="1"/>
    <d v="2012-01-23T00:00:00"/>
    <s v="Jan"/>
    <n v="2012"/>
    <n v="583543813"/>
    <d v="2012-02-02T00:00:00"/>
    <n v="5"/>
    <n v="10"/>
    <n v="2437"/>
    <n v="9.33"/>
    <n v="6.92"/>
    <n v="2.41"/>
    <n v="16864.04"/>
    <n v="5873.17"/>
    <n v="-10990.87"/>
    <n v="-0.65173410404624299"/>
  </r>
  <r>
    <s v="Sub-Saharan Africa"/>
    <s v="BURUNDI"/>
    <s v="Snacks"/>
    <s v="Online"/>
    <x v="2"/>
    <d v="2010-05-13T00:00:00"/>
    <s v="May"/>
    <n v="2010"/>
    <n v="115121543"/>
    <d v="2010-06-25T00:00:00"/>
    <n v="6"/>
    <n v="43"/>
    <n v="5878"/>
    <n v="152.58000000000001"/>
    <n v="97.44"/>
    <n v="55.14"/>
    <n v="572752.31999999995"/>
    <n v="324112.92"/>
    <n v="-248639.4"/>
    <n v="-0.43411330049261099"/>
  </r>
  <r>
    <s v="Europe"/>
    <s v="GERMANY"/>
    <s v="Meat"/>
    <s v="Online"/>
    <x v="3"/>
    <d v="2017-05-28T00:00:00"/>
    <s v="May"/>
    <n v="2017"/>
    <n v="820437371"/>
    <d v="2017-11-06T00:00:00"/>
    <n v="2"/>
    <n v="162"/>
    <n v="4505"/>
    <n v="421.89"/>
    <n v="364.69"/>
    <n v="57.2"/>
    <n v="1642928.45"/>
    <n v="257686"/>
    <n v="-1385242.45"/>
    <n v="-0.84315445995228799"/>
  </r>
  <r>
    <s v="Sub-Saharan Africa"/>
    <s v="MALI"/>
    <s v="Office Supplies"/>
    <s v="Offline"/>
    <x v="3"/>
    <d v="2015-02-11T00:00:00"/>
    <s v="Feb"/>
    <n v="2015"/>
    <n v="333915126"/>
    <d v="2015-12-17T00:00:00"/>
    <n v="5"/>
    <n v="309"/>
    <n v="1761"/>
    <n v="651.21"/>
    <n v="524.96"/>
    <n v="126.25"/>
    <n v="924454.56"/>
    <n v="222326.25"/>
    <n v="-702128.31"/>
    <n v="-0.75950548613227697"/>
  </r>
  <r>
    <s v="Europe"/>
    <s v="SLOVENIA"/>
    <s v="Personal Care"/>
    <s v="Offline"/>
    <x v="2"/>
    <d v="2012-06-02T00:00:00"/>
    <s v="Jun"/>
    <n v="2012"/>
    <n v="410291135"/>
    <d v="2012-02-22T00:00:00"/>
    <n v="4"/>
    <s v=""/>
    <n v="3119"/>
    <n v="81.73"/>
    <n v="56.67"/>
    <n v="25.06"/>
    <n v="176753.73"/>
    <n v="78162.14"/>
    <n v="-98591.59"/>
    <n v="-0.55779071819304704"/>
  </r>
  <r>
    <s v="Europe"/>
    <s v="ANDORRA"/>
    <s v="Baby Food"/>
    <s v="Offline"/>
    <x v="1"/>
    <d v="2017-06-24T00:00:00"/>
    <s v="Jun"/>
    <n v="2017"/>
    <n v="174614226"/>
    <d v="2017-08-13T00:00:00"/>
    <n v="1"/>
    <n v="50"/>
    <n v="1085"/>
    <n v="255.28"/>
    <n v="159.41999999999999"/>
    <n v="95.86"/>
    <n v="172970.7"/>
    <n v="104008.1"/>
    <n v="-68962.600000000006"/>
    <n v="-0.39869527035503699"/>
  </r>
  <r>
    <s v="Sub-Saharan Africa"/>
    <s v="ZAMBIA"/>
    <s v="Office Supplies"/>
    <s v="Online"/>
    <x v="0"/>
    <d v="2014-01-15T00:00:00"/>
    <s v="Jan"/>
    <n v="2014"/>
    <n v="172245728"/>
    <d v="2014-02-14T00:00:00"/>
    <n v="6"/>
    <n v="30"/>
    <n v="194"/>
    <n v="651.21"/>
    <n v="524.96"/>
    <n v="126.25"/>
    <n v="101842.24000000001"/>
    <n v="24492.5"/>
    <n v="-77349.740000000005"/>
    <n v="-0.75950548613227697"/>
  </r>
  <r>
    <s v="Europe"/>
    <s v="VATICAN CITY"/>
    <s v="Snacks"/>
    <s v="Offline"/>
    <x v="2"/>
    <d v="2011-02-06T00:00:00"/>
    <s v="Feb"/>
    <n v="2011"/>
    <n v="118859469"/>
    <d v="2011-01-07T00:00:00"/>
    <n v="6"/>
    <s v=""/>
    <n v="2013"/>
    <n v="152.58000000000001"/>
    <n v="97.44"/>
    <n v="55.14"/>
    <n v="196146.72"/>
    <n v="110996.82"/>
    <n v="-85149.9"/>
    <n v="-0.43411330049261099"/>
  </r>
  <r>
    <s v="Middle East/North Africa"/>
    <s v="ALGERIA"/>
    <s v="Clothes"/>
    <s v="Online"/>
    <x v="3"/>
    <d v="2012-09-23T00:00:00"/>
    <s v="Sep"/>
    <n v="2012"/>
    <n v="250441777"/>
    <d v="2012-10-25T00:00:00"/>
    <n v="5"/>
    <n v="32"/>
    <n v="142"/>
    <n v="109.28"/>
    <n v="35.840000000000003"/>
    <n v="73.44"/>
    <n v="5089.28"/>
    <n v="10428.48"/>
    <n v="5339.2"/>
    <n v="1.0491071428571399"/>
  </r>
  <r>
    <s v="Middle East/North Africa"/>
    <s v="PAKISTAN"/>
    <s v="Baby Food"/>
    <s v="Online"/>
    <x v="2"/>
    <d v="2010-10-24T00:00:00"/>
    <s v="Oct"/>
    <n v="2010"/>
    <n v="873291480"/>
    <d v="2010-06-11T00:00:00"/>
    <n v="6"/>
    <s v=""/>
    <n v="5210"/>
    <n v="255.28"/>
    <n v="159.41999999999999"/>
    <n v="95.86"/>
    <n v="830578.2"/>
    <n v="499430.6"/>
    <n v="-331147.59999999998"/>
    <n v="-0.39869527035503699"/>
  </r>
  <r>
    <s v="Asia"/>
    <s v="INDONESIA"/>
    <s v="Beverages"/>
    <s v="Online"/>
    <x v="2"/>
    <d v="2014-09-14T00:00:00"/>
    <s v="Sep"/>
    <n v="2014"/>
    <n v="114019906"/>
    <d v="2014-09-24T00:00:00"/>
    <n v="4"/>
    <n v="10"/>
    <n v="9879"/>
    <n v="47.45"/>
    <n v="31.79"/>
    <n v="15.66"/>
    <n v="314053.40999999997"/>
    <n v="154705.14000000001"/>
    <n v="-159348.26999999999"/>
    <n v="-0.50739226171752105"/>
  </r>
  <r>
    <s v="Europe"/>
    <s v="BELARUS"/>
    <s v="Cosmetics"/>
    <s v="Offline"/>
    <x v="3"/>
    <d v="2015-07-30T00:00:00"/>
    <s v="Jul"/>
    <n v="2015"/>
    <n v="669550883"/>
    <d v="2015-09-16T00:00:00"/>
    <n v="4"/>
    <n v="48"/>
    <n v="3840"/>
    <n v="437.2"/>
    <n v="263.33"/>
    <n v="173.87"/>
    <n v="1011187.2"/>
    <n v="667660.80000000005"/>
    <n v="-343526.40000000002"/>
    <n v="-0.33972581931416901"/>
  </r>
  <r>
    <s v="Central America"/>
    <s v="DOMINICAN REPUBLIC"/>
    <s v="Baby Food"/>
    <s v="Offline"/>
    <x v="2"/>
    <d v="2013-03-30T00:00:00"/>
    <s v="Mar"/>
    <n v="2013"/>
    <n v="357120740"/>
    <d v="2013-04-14T00:00:00"/>
    <n v="1"/>
    <n v="15"/>
    <n v="8818"/>
    <n v="255.28"/>
    <n v="159.41999999999999"/>
    <n v="95.86"/>
    <n v="1405765.56"/>
    <n v="845293.48"/>
    <n v="-560472.07999999996"/>
    <n v="-0.39869527035503699"/>
  </r>
  <r>
    <s v="Sub-Saharan Africa"/>
    <s v="ZIMBABWE"/>
    <s v="Beverages"/>
    <s v="Offline"/>
    <x v="2"/>
    <d v="2012-05-15T00:00:00"/>
    <s v="May"/>
    <n v="2012"/>
    <n v="664278304"/>
    <d v="2012-06-24T00:00:00"/>
    <n v="1"/>
    <n v="40"/>
    <n v="3567"/>
    <n v="47.45"/>
    <n v="31.79"/>
    <n v="15.66"/>
    <n v="113394.93"/>
    <n v="55859.22"/>
    <n v="-57535.71"/>
    <n v="-0.50739226171752105"/>
  </r>
  <r>
    <s v="Asia"/>
    <s v="UZBEKISTAN"/>
    <s v="Cereal"/>
    <s v="Offline"/>
    <x v="0"/>
    <d v="2011-08-02T00:00:00"/>
    <s v="Aug"/>
    <n v="2011"/>
    <n v="898884904"/>
    <d v="2011-02-20T00:00:00"/>
    <n v="1"/>
    <s v=""/>
    <n v="8873"/>
    <n v="205.7"/>
    <n v="117.11"/>
    <n v="88.59"/>
    <n v="1039117.03"/>
    <n v="786059.07"/>
    <n v="-253057.96"/>
    <n v="-0.24353172231235601"/>
  </r>
  <r>
    <s v="Europe"/>
    <s v="UNITED KINGDOM"/>
    <s v="Personal Care"/>
    <s v="Online"/>
    <x v="0"/>
    <d v="2012-06-17T00:00:00"/>
    <s v="Jun"/>
    <n v="2012"/>
    <n v="439114367"/>
    <d v="2012-06-26T00:00:00"/>
    <n v="3"/>
    <n v="9"/>
    <n v="2554"/>
    <n v="81.73"/>
    <n v="56.67"/>
    <n v="25.06"/>
    <n v="144735.18"/>
    <n v="64003.24"/>
    <n v="-80731.94"/>
    <n v="-0.55779071819304704"/>
  </r>
  <r>
    <s v="Middle East/North Africa"/>
    <s v="OMAN"/>
    <s v="Personal Care"/>
    <s v="Offline"/>
    <x v="2"/>
    <d v="2012-06-12T00:00:00"/>
    <s v="Jun"/>
    <n v="2012"/>
    <n v="983453023"/>
    <d v="2012-12-31T00:00:00"/>
    <n v="2"/>
    <n v="202"/>
    <n v="4459"/>
    <n v="81.73"/>
    <n v="56.67"/>
    <n v="25.06"/>
    <n v="252691.53"/>
    <n v="111742.54"/>
    <n v="-140948.99"/>
    <n v="-0.55779071819304704"/>
  </r>
  <r>
    <s v="Sub-Saharan Africa"/>
    <s v="GUINEA-BISSAU"/>
    <s v="Cosmetics"/>
    <s v="Online"/>
    <x v="3"/>
    <d v="2013-11-14T00:00:00"/>
    <s v="Nov"/>
    <n v="2013"/>
    <n v="700699698"/>
    <d v="2013-12-23T00:00:00"/>
    <n v="2"/>
    <n v="39"/>
    <n v="1467"/>
    <n v="437.2"/>
    <n v="263.33"/>
    <n v="173.87"/>
    <n v="386305.11"/>
    <n v="255067.29"/>
    <n v="-131237.82"/>
    <n v="-0.33972581931416901"/>
  </r>
  <r>
    <s v="Central America"/>
    <s v="NICARAGUA"/>
    <s v="Cereal"/>
    <s v="Offline"/>
    <x v="0"/>
    <d v="2010-11-02T00:00:00"/>
    <s v="Nov"/>
    <n v="2010"/>
    <n v="979965722"/>
    <d v="2010-03-27T00:00:00"/>
    <n v="7"/>
    <s v=""/>
    <n v="2489"/>
    <n v="205.7"/>
    <n v="117.11"/>
    <n v="88.59"/>
    <n v="291486.78999999998"/>
    <n v="220500.51"/>
    <n v="-70986.28"/>
    <n v="-0.24353172231235601"/>
  </r>
  <r>
    <s v="Central America"/>
    <s v="GUATEMALA"/>
    <s v="Office Supplies"/>
    <s v="Online"/>
    <x v="1"/>
    <d v="2016-04-07T00:00:00"/>
    <s v="Apr"/>
    <n v="2016"/>
    <n v="580674922"/>
    <d v="2016-07-26T00:00:00"/>
    <n v="3"/>
    <n v="110"/>
    <n v="3468"/>
    <n v="651.21"/>
    <n v="524.96"/>
    <n v="126.25"/>
    <n v="1820561.28"/>
    <n v="437835"/>
    <n v="-1382726.28"/>
    <n v="-0.75950548613227697"/>
  </r>
  <r>
    <s v="Europe"/>
    <s v="MOLDOVA"/>
    <s v="Household"/>
    <s v="Online"/>
    <x v="0"/>
    <d v="2011-01-31T00:00:00"/>
    <s v="Jan"/>
    <n v="2011"/>
    <n v="582563626"/>
    <d v="2011-02-19T00:00:00"/>
    <n v="7"/>
    <n v="19"/>
    <n v="2378"/>
    <n v="668.27"/>
    <n v="502.54"/>
    <n v="165.73"/>
    <n v="1195040.1200000001"/>
    <n v="394105.94"/>
    <n v="-800934.18"/>
    <n v="-0.67021530624427905"/>
  </r>
  <r>
    <s v="Middle East/North Africa"/>
    <s v="KUWAIT"/>
    <s v="Snacks"/>
    <s v="Offline"/>
    <x v="1"/>
    <d v="2014-08-08T00:00:00"/>
    <s v="Aug"/>
    <n v="2014"/>
    <n v="335680663"/>
    <d v="2014-08-25T00:00:00"/>
    <n v="2"/>
    <n v="17"/>
    <n v="4223"/>
    <n v="152.58000000000001"/>
    <n v="97.44"/>
    <n v="55.14"/>
    <n v="411489.12"/>
    <n v="232856.22"/>
    <n v="-178632.9"/>
    <n v="-0.43411330049261099"/>
  </r>
  <r>
    <s v="Sub-Saharan Africa"/>
    <s v="ZIMBABWE"/>
    <s v="Vegetables"/>
    <s v="Online"/>
    <x v="2"/>
    <d v="2011-07-01T00:00:00"/>
    <s v="Jul"/>
    <n v="2011"/>
    <n v="610387361"/>
    <d v="2011-01-20T00:00:00"/>
    <n v="5"/>
    <s v=""/>
    <n v="6039"/>
    <n v="154.06"/>
    <n v="90.93"/>
    <n v="63.13"/>
    <n v="549126.27"/>
    <n v="381242.07"/>
    <n v="-167884.2"/>
    <n v="-0.30572968217309998"/>
  </r>
  <r>
    <s v="Australia/Oceania"/>
    <s v="PALAU"/>
    <s v="Clothes"/>
    <s v="Online"/>
    <x v="1"/>
    <d v="2011-09-11T00:00:00"/>
    <s v="Sep"/>
    <n v="2011"/>
    <n v="447357547"/>
    <d v="2011-12-22T00:00:00"/>
    <n v="5"/>
    <n v="102"/>
    <n v="1894"/>
    <n v="109.28"/>
    <n v="35.840000000000003"/>
    <n v="73.44"/>
    <n v="67880.960000000006"/>
    <n v="139095.35999999999"/>
    <n v="71214.399999999994"/>
    <n v="1.0491071428571399"/>
  </r>
  <r>
    <s v="Central America"/>
    <s v="PANAMA"/>
    <s v="Personal Care"/>
    <s v="Online"/>
    <x v="3"/>
    <d v="2014-07-24T00:00:00"/>
    <s v="Jul"/>
    <n v="2014"/>
    <n v="307577550"/>
    <d v="2014-07-27T00:00:00"/>
    <n v="1"/>
    <n v="3"/>
    <n v="7887"/>
    <n v="81.73"/>
    <n v="56.67"/>
    <n v="25.06"/>
    <n v="446956.29"/>
    <n v="197648.22"/>
    <n v="-249308.07"/>
    <n v="-0.55779071819304704"/>
  </r>
  <r>
    <s v="Central America"/>
    <s v="DOMINICAN REPUBLIC"/>
    <s v="Cosmetics"/>
    <s v="Online"/>
    <x v="3"/>
    <d v="2013-09-11T00:00:00"/>
    <s v="Sep"/>
    <n v="2013"/>
    <n v="722346198"/>
    <d v="2013-11-12T00:00:00"/>
    <n v="3"/>
    <n v="62"/>
    <n v="7147"/>
    <n v="437.2"/>
    <n v="263.33"/>
    <n v="173.87"/>
    <n v="1882019.51"/>
    <n v="1242648.8899999999"/>
    <n v="-639370.62"/>
    <n v="-0.33972581931416901"/>
  </r>
  <r>
    <s v="Europe"/>
    <s v="LATVIA"/>
    <s v="Snacks"/>
    <s v="Online"/>
    <x v="0"/>
    <d v="2013-08-02T00:00:00"/>
    <s v="Aug"/>
    <n v="2013"/>
    <n v="943274819"/>
    <d v="2013-08-03T00:00:00"/>
    <n v="7"/>
    <n v="1"/>
    <n v="4836"/>
    <n v="152.58000000000001"/>
    <n v="97.44"/>
    <n v="55.14"/>
    <n v="471219.84"/>
    <n v="266657.03999999998"/>
    <n v="-204562.8"/>
    <n v="-0.43411330049261099"/>
  </r>
  <r>
    <s v="Asia"/>
    <s v="BANGLADESH"/>
    <s v="Beverages"/>
    <s v="Offline"/>
    <x v="0"/>
    <d v="2012-12-12T00:00:00"/>
    <s v="Dec"/>
    <n v="2012"/>
    <n v="292287242"/>
    <d v="2013-11-01T00:00:00"/>
    <n v="6"/>
    <n v="324"/>
    <n v="3145"/>
    <n v="47.45"/>
    <n v="31.79"/>
    <n v="15.66"/>
    <n v="99979.55"/>
    <n v="49250.7"/>
    <n v="-50728.85"/>
    <n v="-0.50739226171752105"/>
  </r>
  <r>
    <s v="Middle East/North Africa"/>
    <s v="SYRIA"/>
    <s v="Vegetables"/>
    <s v="Offline"/>
    <x v="1"/>
    <d v="2015-01-31T00:00:00"/>
    <s v="Jan"/>
    <n v="2015"/>
    <n v="411619794"/>
    <d v="2015-10-03T00:00:00"/>
    <n v="7"/>
    <n v="245"/>
    <n v="6299"/>
    <n v="154.06"/>
    <n v="90.93"/>
    <n v="63.13"/>
    <n v="572768.06999999995"/>
    <n v="397655.87"/>
    <n v="-175112.2"/>
    <n v="-0.30572968217309998"/>
  </r>
  <r>
    <s v="Europe"/>
    <s v="HUNGARY"/>
    <s v="Office Supplies"/>
    <s v="Online"/>
    <x v="3"/>
    <d v="2010-05-12T00:00:00"/>
    <s v="May"/>
    <n v="2010"/>
    <n v="313821303"/>
    <d v="2011-01-17T00:00:00"/>
    <n v="2"/>
    <n v="250"/>
    <n v="5552"/>
    <n v="651.21"/>
    <n v="524.96"/>
    <n v="126.25"/>
    <n v="2914577.92"/>
    <n v="700940"/>
    <n v="-2213637.92"/>
    <n v="-0.75950548613227697"/>
  </r>
  <r>
    <s v="Europe"/>
    <s v="SLOVAKIA"/>
    <s v="Beverages"/>
    <s v="Online"/>
    <x v="0"/>
    <d v="2015-02-09T00:00:00"/>
    <s v="Feb"/>
    <n v="2015"/>
    <n v="431753098"/>
    <d v="2015-10-19T00:00:00"/>
    <n v="2"/>
    <n v="252"/>
    <n v="4191"/>
    <n v="47.45"/>
    <n v="31.79"/>
    <n v="15.66"/>
    <n v="133231.89000000001"/>
    <n v="65631.06"/>
    <n v="-67600.83"/>
    <n v="-0.50739226171752105"/>
  </r>
  <r>
    <s v="Asia"/>
    <s v="TAJIKISTAN"/>
    <s v="Baby Food"/>
    <s v="Online"/>
    <x v="0"/>
    <d v="2011-06-30T00:00:00"/>
    <s v="Jun"/>
    <n v="2011"/>
    <n v="368589007"/>
    <d v="2011-10-08T00:00:00"/>
    <n v="7"/>
    <n v="100"/>
    <n v="2533"/>
    <n v="255.28"/>
    <n v="159.41999999999999"/>
    <n v="95.86"/>
    <n v="403810.86"/>
    <n v="242813.38"/>
    <n v="-160997.48000000001"/>
    <n v="-0.39869527035503699"/>
  </r>
  <r>
    <s v="Sub-Saharan Africa"/>
    <s v="BENIN"/>
    <s v="Vegetables"/>
    <s v="Offline"/>
    <x v="0"/>
    <d v="2011-09-12T00:00:00"/>
    <s v="Sep"/>
    <n v="2011"/>
    <n v="247815358"/>
    <d v="2012-08-01T00:00:00"/>
    <n v="4"/>
    <n v="324"/>
    <n v="2926"/>
    <n v="154.06"/>
    <n v="90.93"/>
    <n v="63.13"/>
    <n v="266061.18"/>
    <n v="184718.38"/>
    <n v="-81342.8"/>
    <n v="-0.30572968217309998"/>
  </r>
  <r>
    <s v="Australia/Oceania"/>
    <s v="EAST TIMOR"/>
    <s v="Clothes"/>
    <s v="Online"/>
    <x v="2"/>
    <d v="2012-02-09T00:00:00"/>
    <s v="Feb"/>
    <n v="2012"/>
    <n v="263230979"/>
    <d v="2012-08-09T00:00:00"/>
    <n v="5"/>
    <n v="182"/>
    <n v="4751"/>
    <n v="109.28"/>
    <n v="35.840000000000003"/>
    <n v="73.44"/>
    <n v="170275.84"/>
    <n v="348913.44"/>
    <n v="178637.6"/>
    <n v="1.0491071428571399"/>
  </r>
  <r>
    <s v="Central America"/>
    <s v="DOMINICAN REPUBLIC"/>
    <s v="Snacks"/>
    <s v="Offline"/>
    <x v="1"/>
    <d v="2010-05-06T00:00:00"/>
    <s v="May"/>
    <n v="2010"/>
    <n v="228947198"/>
    <d v="2010-01-07T00:00:00"/>
    <n v="5"/>
    <s v=""/>
    <n v="9418"/>
    <n v="152.58000000000001"/>
    <n v="97.44"/>
    <n v="55.14"/>
    <n v="917689.92"/>
    <n v="519308.52"/>
    <n v="-398381.4"/>
    <n v="-0.43411330049261099"/>
  </r>
  <r>
    <s v="Sub-Saharan Africa"/>
    <s v="COTE D'IVOIRE"/>
    <s v="Vegetables"/>
    <s v="Offline"/>
    <x v="1"/>
    <d v="2014-05-13T00:00:00"/>
    <s v="May"/>
    <n v="2014"/>
    <n v="929387843"/>
    <d v="2014-06-15T00:00:00"/>
    <n v="1"/>
    <n v="33"/>
    <n v="5371"/>
    <n v="154.06"/>
    <n v="90.93"/>
    <n v="63.13"/>
    <n v="488385.03"/>
    <n v="339071.23"/>
    <n v="-149313.79999999999"/>
    <n v="-0.30572968217309998"/>
  </r>
  <r>
    <s v="Europe"/>
    <s v="BOSNIA AND HERZEGOVINA"/>
    <s v="Household"/>
    <s v="Online"/>
    <x v="1"/>
    <d v="2011-12-28T00:00:00"/>
    <s v="Dec"/>
    <n v="2011"/>
    <n v="969289243"/>
    <d v="2012-02-02T00:00:00"/>
    <n v="5"/>
    <n v="36"/>
    <n v="3082"/>
    <n v="668.27"/>
    <n v="502.54"/>
    <n v="165.73"/>
    <n v="1548828.28"/>
    <n v="510779.86"/>
    <n v="-1038048.42"/>
    <n v="-0.67021530624427905"/>
  </r>
  <r>
    <s v="Sub-Saharan Africa"/>
    <s v="BURUNDI"/>
    <s v="Office Supplies"/>
    <s v="Offline"/>
    <x v="0"/>
    <d v="2010-10-22T00:00:00"/>
    <s v="Oct"/>
    <n v="2010"/>
    <n v="823700225"/>
    <d v="2010-11-21T00:00:00"/>
    <n v="1"/>
    <n v="30"/>
    <n v="56"/>
    <n v="651.21"/>
    <n v="524.96"/>
    <n v="126.25"/>
    <n v="29397.759999999998"/>
    <n v="7070"/>
    <n v="-22327.759999999998"/>
    <n v="-0.75950548613227697"/>
  </r>
  <r>
    <s v="Asia"/>
    <s v="SRI LANKA"/>
    <s v="Clothes"/>
    <s v="Online"/>
    <x v="1"/>
    <d v="2011-10-24T00:00:00"/>
    <s v="Oct"/>
    <n v="2011"/>
    <n v="587982118"/>
    <d v="2011-11-17T00:00:00"/>
    <n v="5"/>
    <n v="24"/>
    <n v="5830"/>
    <n v="109.28"/>
    <n v="35.840000000000003"/>
    <n v="73.44"/>
    <n v="208947.20000000001"/>
    <n v="428155.2"/>
    <n v="219208"/>
    <n v="1.0491071428571399"/>
  </r>
  <r>
    <s v="Middle East/North Africa"/>
    <s v="PAKISTAN"/>
    <s v="Cereal"/>
    <s v="Online"/>
    <x v="1"/>
    <d v="2013-09-04T00:00:00"/>
    <s v="Sep"/>
    <n v="2013"/>
    <n v="427808749"/>
    <d v="2013-04-24T00:00:00"/>
    <n v="4"/>
    <s v=""/>
    <n v="6971"/>
    <n v="205.7"/>
    <n v="117.11"/>
    <n v="88.59"/>
    <n v="816373.81"/>
    <n v="617560.89"/>
    <n v="-198812.92"/>
    <n v="-0.24353172231235601"/>
  </r>
  <r>
    <s v="Central America"/>
    <s v="THE BAHAMAS"/>
    <s v="Household"/>
    <s v="Offline"/>
    <x v="3"/>
    <d v="2014-07-13T00:00:00"/>
    <s v="Jul"/>
    <n v="2014"/>
    <n v="129166448"/>
    <d v="2014-07-28T00:00:00"/>
    <n v="2"/>
    <n v="15"/>
    <n v="2077"/>
    <n v="668.27"/>
    <n v="502.54"/>
    <n v="165.73"/>
    <n v="1043775.58"/>
    <n v="344221.21"/>
    <n v="-699554.37"/>
    <n v="-0.67021530624427905"/>
  </r>
  <r>
    <s v="Asia"/>
    <s v="INDIA"/>
    <s v="Personal Care"/>
    <s v="Offline"/>
    <x v="3"/>
    <d v="2012-03-14T00:00:00"/>
    <s v="Mar"/>
    <n v="2012"/>
    <n v="448354041"/>
    <d v="2012-05-04T00:00:00"/>
    <n v="6"/>
    <n v="51"/>
    <n v="6779"/>
    <n v="81.73"/>
    <n v="56.67"/>
    <n v="25.06"/>
    <n v="384165.93"/>
    <n v="169881.74"/>
    <n v="-214284.19"/>
    <n v="-0.55779071819304704"/>
  </r>
  <r>
    <s v="Europe"/>
    <s v="NORWAY"/>
    <s v="Snacks"/>
    <s v="Offline"/>
    <x v="0"/>
    <d v="2011-07-17T00:00:00"/>
    <s v="Jul"/>
    <n v="2011"/>
    <n v="861982858"/>
    <d v="2011-04-09T00:00:00"/>
    <n v="7"/>
    <s v=""/>
    <n v="8738"/>
    <n v="152.58000000000001"/>
    <n v="97.44"/>
    <n v="55.14"/>
    <n v="851430.72"/>
    <n v="481813.32"/>
    <n v="-369617.4"/>
    <n v="-0.43411330049261099"/>
  </r>
  <r>
    <s v="Asia"/>
    <s v="CHINA"/>
    <s v="Meat"/>
    <s v="Online"/>
    <x v="1"/>
    <d v="2015-01-30T00:00:00"/>
    <s v="Jan"/>
    <n v="2015"/>
    <n v="916976726"/>
    <d v="2015-03-16T00:00:00"/>
    <n v="2"/>
    <n v="45"/>
    <n v="2645"/>
    <n v="421.89"/>
    <n v="364.69"/>
    <n v="57.2"/>
    <n v="964605.05"/>
    <n v="151294"/>
    <n v="-813311.05"/>
    <n v="-0.84315445995228799"/>
  </r>
  <r>
    <s v="Sub-Saharan Africa"/>
    <s v="RWANDA"/>
    <s v="Office Supplies"/>
    <s v="Online"/>
    <x v="2"/>
    <d v="2011-10-04T00:00:00"/>
    <s v="Oct"/>
    <n v="2011"/>
    <n v="680571973"/>
    <d v="2011-05-05T00:00:00"/>
    <n v="5"/>
    <s v=""/>
    <n v="5225"/>
    <n v="651.21"/>
    <n v="524.96"/>
    <n v="126.25"/>
    <n v="2742916"/>
    <n v="659656.25"/>
    <n v="-2083259.75"/>
    <n v="-0.75950548613227697"/>
  </r>
  <r>
    <s v="Europe"/>
    <s v="ITALY"/>
    <s v="Meat"/>
    <s v="Online"/>
    <x v="0"/>
    <d v="2016-02-21T00:00:00"/>
    <s v="Feb"/>
    <n v="2016"/>
    <n v="290317428"/>
    <d v="2016-02-04T00:00:00"/>
    <n v="5"/>
    <s v=""/>
    <n v="233"/>
    <n v="421.89"/>
    <n v="364.69"/>
    <n v="57.2"/>
    <n v="84972.77"/>
    <n v="13327.6"/>
    <n v="-71645.17"/>
    <n v="-0.84315445995228799"/>
  </r>
  <r>
    <s v="Asia"/>
    <s v="INDIA"/>
    <s v="Office Supplies"/>
    <s v="Online"/>
    <x v="3"/>
    <d v="2016-06-23T00:00:00"/>
    <s v="Jun"/>
    <n v="2016"/>
    <n v="404074418"/>
    <d v="2016-06-30T00:00:00"/>
    <n v="5"/>
    <n v="7"/>
    <n v="3455"/>
    <n v="651.21"/>
    <n v="524.96"/>
    <n v="126.25"/>
    <n v="1813736.8"/>
    <n v="436193.75"/>
    <n v="-1377543.05"/>
    <n v="-0.75950548613227697"/>
  </r>
  <r>
    <s v="North America"/>
    <s v="GREENLAND"/>
    <s v="Snacks"/>
    <s v="Offline"/>
    <x v="3"/>
    <d v="2011-04-07T00:00:00"/>
    <s v="Apr"/>
    <n v="2011"/>
    <n v="850016772"/>
    <d v="2011-03-08T00:00:00"/>
    <n v="3"/>
    <s v=""/>
    <n v="7707"/>
    <n v="152.58000000000001"/>
    <n v="97.44"/>
    <n v="55.14"/>
    <n v="750970.08"/>
    <n v="424963.98"/>
    <n v="-326006.09999999998"/>
    <n v="-0.43411330049261099"/>
  </r>
  <r>
    <s v="Central America"/>
    <s v="THE BAHAMAS"/>
    <s v="Vegetables"/>
    <s v="Offline"/>
    <x v="3"/>
    <d v="2016-08-27T00:00:00"/>
    <s v="Aug"/>
    <n v="2016"/>
    <n v="176630818"/>
    <d v="2016-09-19T00:00:00"/>
    <n v="2"/>
    <n v="23"/>
    <n v="7839"/>
    <n v="154.06"/>
    <n v="90.93"/>
    <n v="63.13"/>
    <n v="712800.27"/>
    <n v="494876.07"/>
    <n v="-217924.2"/>
    <n v="-0.30572968217309998"/>
  </r>
  <r>
    <s v="Middle East/North Africa"/>
    <s v="AFGHANISTAN"/>
    <s v="Meat"/>
    <s v="Offline"/>
    <x v="3"/>
    <d v="2014-05-05T00:00:00"/>
    <s v="May"/>
    <n v="2014"/>
    <n v="602715384"/>
    <d v="2014-06-18T00:00:00"/>
    <n v="4"/>
    <n v="44"/>
    <n v="5731"/>
    <n v="421.89"/>
    <n v="364.69"/>
    <n v="57.2"/>
    <n v="2090038.39"/>
    <n v="327813.2"/>
    <n v="-1762225.19"/>
    <n v="-0.84315445995228799"/>
  </r>
  <r>
    <s v="Middle East/North Africa"/>
    <s v="SOMALIA"/>
    <s v="Personal Care"/>
    <s v="Online"/>
    <x v="2"/>
    <d v="2010-08-10T00:00:00"/>
    <s v="Aug"/>
    <n v="2010"/>
    <n v="367381799"/>
    <d v="2010-10-17T00:00:00"/>
    <n v="1"/>
    <n v="68"/>
    <n v="5293"/>
    <n v="81.73"/>
    <n v="56.67"/>
    <n v="25.06"/>
    <n v="299954.31"/>
    <n v="132642.57999999999"/>
    <n v="-167311.73000000001"/>
    <n v="-0.55779071819304704"/>
  </r>
  <r>
    <s v="Middle East/North Africa"/>
    <s v="AZERBAIJAN"/>
    <s v="Fruits"/>
    <s v="Online"/>
    <x v="0"/>
    <d v="2016-12-26T00:00:00"/>
    <s v="Dec"/>
    <n v="2016"/>
    <n v="480053889"/>
    <d v="2017-01-22T00:00:00"/>
    <n v="1"/>
    <n v="27"/>
    <n v="7469"/>
    <n v="9.33"/>
    <n v="6.92"/>
    <n v="2.41"/>
    <n v="51685.48"/>
    <n v="18000.29"/>
    <n v="-33685.19"/>
    <n v="-0.65173410404624299"/>
  </r>
  <r>
    <s v="Asia"/>
    <s v="TAJIKISTAN"/>
    <s v="Office Supplies"/>
    <s v="Offline"/>
    <x v="2"/>
    <d v="2014-10-27T00:00:00"/>
    <s v="Oct"/>
    <n v="2014"/>
    <n v="670467984"/>
    <d v="2014-11-13T00:00:00"/>
    <n v="5"/>
    <n v="17"/>
    <n v="5231"/>
    <n v="651.21"/>
    <n v="524.96"/>
    <n v="126.25"/>
    <n v="2746065.76"/>
    <n v="660413.75"/>
    <n v="-2085652.01"/>
    <n v="-0.75950548613227697"/>
  </r>
  <r>
    <s v="Sub-Saharan Africa"/>
    <s v="DJIBOUTI"/>
    <s v="Personal Care"/>
    <s v="Online"/>
    <x v="1"/>
    <d v="2013-02-09T00:00:00"/>
    <s v="Feb"/>
    <n v="2013"/>
    <n v="738672912"/>
    <d v="2013-10-10T00:00:00"/>
    <n v="5"/>
    <n v="243"/>
    <n v="8584"/>
    <n v="81.73"/>
    <n v="56.67"/>
    <n v="25.06"/>
    <n v="486455.28"/>
    <n v="215115.04"/>
    <n v="-271340.24"/>
    <n v="-0.55779071819304704"/>
  </r>
  <r>
    <s v="Europe"/>
    <s v="SLOVENIA"/>
    <s v="Clothes"/>
    <s v="Offline"/>
    <x v="1"/>
    <d v="2016-02-06T00:00:00"/>
    <s v="Feb"/>
    <n v="2016"/>
    <n v="105030000"/>
    <d v="2016-06-13T00:00:00"/>
    <n v="2"/>
    <n v="128"/>
    <n v="9566"/>
    <n v="109.28"/>
    <n v="35.840000000000003"/>
    <n v="73.44"/>
    <n v="342845.44"/>
    <n v="702527.04"/>
    <n v="359681.6"/>
    <n v="1.0491071428571399"/>
  </r>
  <r>
    <s v="Europe"/>
    <s v="BELGIUM"/>
    <s v="Beverages"/>
    <s v="Online"/>
    <x v="3"/>
    <d v="2015-08-31T00:00:00"/>
    <s v="Aug"/>
    <n v="2015"/>
    <n v="960213077"/>
    <d v="2015-10-16T00:00:00"/>
    <n v="6"/>
    <n v="46"/>
    <n v="7242"/>
    <n v="47.45"/>
    <n v="31.79"/>
    <n v="15.66"/>
    <n v="230223.18"/>
    <n v="113409.72"/>
    <n v="-116813.46"/>
    <n v="-0.50739226171752105"/>
  </r>
  <r>
    <s v="Australia/Oceania"/>
    <s v="AUSTRALIA"/>
    <s v="Cereal"/>
    <s v="Online"/>
    <x v="0"/>
    <d v="2012-08-19T00:00:00"/>
    <s v="Aug"/>
    <n v="2012"/>
    <n v="615208470"/>
    <d v="2012-04-09T00:00:00"/>
    <n v="2"/>
    <s v=""/>
    <n v="2713"/>
    <n v="205.7"/>
    <n v="117.11"/>
    <n v="88.59"/>
    <n v="317719.43"/>
    <n v="240344.67"/>
    <n v="-77374.759999999995"/>
    <n v="-0.24353172231235601"/>
  </r>
  <r>
    <s v="North America"/>
    <s v="GREENLAND"/>
    <s v="Cosmetics"/>
    <s v="Offline"/>
    <x v="3"/>
    <d v="2013-05-31T00:00:00"/>
    <s v="May"/>
    <n v="2013"/>
    <n v="951315009"/>
    <d v="2013-03-07T00:00:00"/>
    <n v="5"/>
    <s v=""/>
    <n v="4106"/>
    <n v="437.2"/>
    <n v="263.33"/>
    <n v="173.87"/>
    <n v="1081232.98"/>
    <n v="713910.22"/>
    <n v="-367322.76"/>
    <n v="-0.33972581931416901"/>
  </r>
  <r>
    <s v="Middle East/North Africa"/>
    <s v="LEBANON"/>
    <s v="Beverages"/>
    <s v="Offline"/>
    <x v="2"/>
    <d v="2010-01-01T00:00:00"/>
    <s v="Jan"/>
    <n v="2010"/>
    <n v="770144021"/>
    <d v="2010-01-21T00:00:00"/>
    <n v="5"/>
    <n v="20"/>
    <n v="1585"/>
    <n v="47.45"/>
    <n v="31.79"/>
    <n v="15.66"/>
    <n v="50387.15"/>
    <n v="24821.1"/>
    <n v="-25566.05"/>
    <n v="-0.50739226171752105"/>
  </r>
  <r>
    <s v="Europe"/>
    <s v="HUNGARY"/>
    <s v="Cosmetics"/>
    <s v="Offline"/>
    <x v="2"/>
    <d v="2014-05-27T00:00:00"/>
    <s v="May"/>
    <n v="2014"/>
    <n v="743619334"/>
    <d v="2014-09-07T00:00:00"/>
    <n v="1"/>
    <n v="103"/>
    <n v="2341"/>
    <n v="437.2"/>
    <n v="263.33"/>
    <n v="173.87"/>
    <n v="616455.53"/>
    <n v="407029.67"/>
    <n v="-209425.86"/>
    <n v="-0.33972581931416901"/>
  </r>
  <r>
    <s v="Europe"/>
    <s v="IRELAND"/>
    <s v="Office Supplies"/>
    <s v="Offline"/>
    <x v="3"/>
    <d v="2016-12-15T00:00:00"/>
    <s v="Dec"/>
    <n v="2016"/>
    <n v="263977277"/>
    <d v="2017-10-01T00:00:00"/>
    <n v="1"/>
    <n v="290"/>
    <n v="5597"/>
    <n v="651.21"/>
    <n v="524.96"/>
    <n v="126.25"/>
    <n v="2938201.12"/>
    <n v="706621.25"/>
    <n v="-2231579.87"/>
    <n v="-0.75950548613227697"/>
  </r>
  <r>
    <s v="Australia/Oceania"/>
    <s v="PAPUA NEW GUINEA"/>
    <s v="Vegetables"/>
    <s v="Offline"/>
    <x v="3"/>
    <d v="2012-11-11T00:00:00"/>
    <s v="Nov"/>
    <n v="2012"/>
    <n v="593766677"/>
    <d v="2012-12-16T00:00:00"/>
    <n v="1"/>
    <n v="35"/>
    <n v="7609"/>
    <n v="154.06"/>
    <n v="90.93"/>
    <n v="63.13"/>
    <n v="691886.37"/>
    <n v="480356.17"/>
    <n v="-211530.2"/>
    <n v="-0.30572968217309998"/>
  </r>
  <r>
    <s v="Sub-Saharan Africa"/>
    <s v="THE GAMBIA"/>
    <s v="Office Supplies"/>
    <s v="Offline"/>
    <x v="1"/>
    <d v="2013-12-07T00:00:00"/>
    <s v="Dec"/>
    <n v="2013"/>
    <n v="815848863"/>
    <d v="2013-08-27T00:00:00"/>
    <n v="3"/>
    <s v=""/>
    <n v="6663"/>
    <n v="651.21"/>
    <n v="524.96"/>
    <n v="126.25"/>
    <n v="3497808.48"/>
    <n v="841203.75"/>
    <n v="-2656604.73"/>
    <n v="-0.75950548613227697"/>
  </r>
  <r>
    <s v="Sub-Saharan Africa"/>
    <s v="GUINEA"/>
    <s v="Cereal"/>
    <s v="Online"/>
    <x v="3"/>
    <d v="2012-06-29T00:00:00"/>
    <s v="Jun"/>
    <n v="2012"/>
    <n v="983397662"/>
    <d v="2012-07-25T00:00:00"/>
    <n v="4"/>
    <n v="26"/>
    <n v="8076"/>
    <n v="205.7"/>
    <n v="117.11"/>
    <n v="88.59"/>
    <n v="945780.36"/>
    <n v="715452.84"/>
    <n v="-230327.52"/>
    <n v="-0.24353172231235601"/>
  </r>
  <r>
    <s v="Sub-Saharan Africa"/>
    <s v="TANZANIA"/>
    <s v="Household"/>
    <s v="Offline"/>
    <x v="3"/>
    <d v="2011-08-12T00:00:00"/>
    <s v="Aug"/>
    <n v="2011"/>
    <n v="769899404"/>
    <d v="2011-12-13T00:00:00"/>
    <n v="3"/>
    <n v="123"/>
    <n v="9197"/>
    <n v="668.27"/>
    <n v="502.54"/>
    <n v="165.73"/>
    <n v="4621860.38"/>
    <n v="1524218.81"/>
    <n v="-3097641.57"/>
    <n v="-0.67021530624427905"/>
  </r>
  <r>
    <s v="Europe"/>
    <s v="MONTENEGRO"/>
    <s v="Office Supplies"/>
    <s v="Offline"/>
    <x v="3"/>
    <d v="2011-04-23T00:00:00"/>
    <s v="Apr"/>
    <n v="2011"/>
    <n v="819152915"/>
    <d v="2011-04-24T00:00:00"/>
    <n v="1"/>
    <n v="1"/>
    <n v="4406"/>
    <n v="651.21"/>
    <n v="524.96"/>
    <n v="126.25"/>
    <n v="2312973.7599999998"/>
    <n v="556257.5"/>
    <n v="-1756716.26"/>
    <n v="-0.75950548613227697"/>
  </r>
  <r>
    <s v="Central America"/>
    <s v="CUBA"/>
    <s v="Meat"/>
    <s v="Offline"/>
    <x v="1"/>
    <d v="2011-02-20T00:00:00"/>
    <s v="Feb"/>
    <n v="2011"/>
    <n v="495269525"/>
    <d v="2011-06-04T00:00:00"/>
    <n v="7"/>
    <n v="104"/>
    <n v="113"/>
    <n v="421.89"/>
    <n v="364.69"/>
    <n v="57.2"/>
    <n v="41209.97"/>
    <n v="6463.6"/>
    <n v="-34746.370000000003"/>
    <n v="-0.84315445995228799"/>
  </r>
  <r>
    <s v="Sub-Saharan Africa"/>
    <s v="UGANDA"/>
    <s v="Cereal"/>
    <s v="Offline"/>
    <x v="0"/>
    <d v="2016-10-18T00:00:00"/>
    <s v="Oct"/>
    <n v="2016"/>
    <n v="132673060"/>
    <d v="2016-10-22T00:00:00"/>
    <n v="7"/>
    <n v="4"/>
    <n v="9762"/>
    <n v="205.7"/>
    <n v="117.11"/>
    <n v="88.59"/>
    <n v="1143227.82"/>
    <n v="864815.58"/>
    <n v="-278412.24"/>
    <n v="-0.24353172231235601"/>
  </r>
  <r>
    <s v="Sub-Saharan Africa"/>
    <s v="SOUTH SUDAN"/>
    <s v="Cereal"/>
    <s v="Online"/>
    <x v="3"/>
    <d v="2012-01-01T00:00:00"/>
    <s v="Jan"/>
    <n v="2012"/>
    <n v="586099851"/>
    <d v="2012-01-14T00:00:00"/>
    <n v="7"/>
    <n v="13"/>
    <n v="8825"/>
    <n v="205.7"/>
    <n v="117.11"/>
    <n v="88.59"/>
    <n v="1033495.75"/>
    <n v="781806.75"/>
    <n v="-251689"/>
    <n v="-0.24353172231235601"/>
  </r>
  <r>
    <s v="Europe"/>
    <s v="FRANCE"/>
    <s v="Personal Care"/>
    <s v="Offline"/>
    <x v="1"/>
    <d v="2015-08-13T00:00:00"/>
    <s v="Aug"/>
    <n v="2015"/>
    <n v="980598723"/>
    <d v="2015-09-24T00:00:00"/>
    <n v="5"/>
    <n v="42"/>
    <n v="9808"/>
    <n v="81.73"/>
    <n v="56.67"/>
    <n v="25.06"/>
    <n v="555819.36"/>
    <n v="245788.48"/>
    <n v="-310030.88"/>
    <n v="-0.55779071819304704"/>
  </r>
  <r>
    <s v="Asia"/>
    <s v="MALAYSIA"/>
    <s v="Fruits"/>
    <s v="Offline"/>
    <x v="2"/>
    <d v="2017-09-04T00:00:00"/>
    <s v="Sep"/>
    <n v="2017"/>
    <n v="961531007"/>
    <d v="2017-04-05T00:00:00"/>
    <n v="4"/>
    <s v=""/>
    <n v="7247"/>
    <n v="9.33"/>
    <n v="6.92"/>
    <n v="2.41"/>
    <n v="50149.24"/>
    <n v="17465.27"/>
    <n v="-32683.97"/>
    <n v="-0.65173410404624299"/>
  </r>
  <r>
    <s v="Middle East/North Africa"/>
    <s v="JORDAN"/>
    <s v="Cosmetics"/>
    <s v="Offline"/>
    <x v="0"/>
    <d v="2011-06-17T00:00:00"/>
    <s v="Jun"/>
    <n v="2011"/>
    <n v="244570529"/>
    <d v="2011-07-21T00:00:00"/>
    <n v="5"/>
    <n v="34"/>
    <n v="2709"/>
    <n v="437.2"/>
    <n v="263.33"/>
    <n v="173.87"/>
    <n v="713360.97"/>
    <n v="471013.83"/>
    <n v="-242347.14"/>
    <n v="-0.33972581931416901"/>
  </r>
  <r>
    <s v="Sub-Saharan Africa"/>
    <s v="COTE D'IVOIRE"/>
    <s v="Snacks"/>
    <s v="Online"/>
    <x v="0"/>
    <d v="2016-12-06T00:00:00"/>
    <s v="Dec"/>
    <n v="2016"/>
    <n v="865703618"/>
    <d v="2016-06-17T00:00:00"/>
    <n v="6"/>
    <s v=""/>
    <n v="9793"/>
    <n v="152.58000000000001"/>
    <n v="97.44"/>
    <n v="55.14"/>
    <n v="954229.92"/>
    <n v="539986.02"/>
    <n v="-414243.9"/>
    <n v="-0.43411330049261099"/>
  </r>
  <r>
    <s v="Asia"/>
    <s v="SINGAPORE"/>
    <s v="Baby Food"/>
    <s v="Online"/>
    <x v="0"/>
    <d v="2017-06-30T00:00:00"/>
    <s v="Jun"/>
    <n v="2017"/>
    <n v="431229102"/>
    <d v="2017-07-13T00:00:00"/>
    <n v="5"/>
    <n v="13"/>
    <n v="9129"/>
    <n v="255.28"/>
    <n v="159.41999999999999"/>
    <n v="95.86"/>
    <n v="1455345.18"/>
    <n v="875105.94"/>
    <n v="-580239.24"/>
    <n v="-0.39869527035503699"/>
  </r>
  <r>
    <s v="Central America"/>
    <s v="SAINT KITTS AND NEVIS"/>
    <s v="Cereal"/>
    <s v="Offline"/>
    <x v="3"/>
    <d v="2016-01-26T00:00:00"/>
    <s v="Jan"/>
    <n v="2016"/>
    <n v="667758309"/>
    <d v="2016-11-03T00:00:00"/>
    <n v="5"/>
    <n v="282"/>
    <n v="3378"/>
    <n v="205.7"/>
    <n v="117.11"/>
    <n v="88.59"/>
    <n v="395597.58"/>
    <n v="299257.02"/>
    <n v="-96340.5600000001"/>
    <n v="-0.24353172231235601"/>
  </r>
  <r>
    <s v="Asia"/>
    <s v="CHINA"/>
    <s v="Household"/>
    <s v="Online"/>
    <x v="3"/>
    <d v="2010-11-30T00:00:00"/>
    <s v="Nov"/>
    <n v="2010"/>
    <n v="672215068"/>
    <d v="2010-12-24T00:00:00"/>
    <n v="6"/>
    <n v="24"/>
    <n v="2232"/>
    <n v="668.27"/>
    <n v="502.54"/>
    <n v="165.73"/>
    <n v="1121669.28"/>
    <n v="369909.36"/>
    <n v="-751759.92"/>
    <n v="-0.67021530624427905"/>
  </r>
  <r>
    <s v="Sub-Saharan Africa"/>
    <s v="SENEGAL"/>
    <s v="Cosmetics"/>
    <s v="Online"/>
    <x v="3"/>
    <d v="2016-12-28T00:00:00"/>
    <s v="Dec"/>
    <n v="2016"/>
    <n v="961835706"/>
    <d v="2017-08-02T00:00:00"/>
    <n v="4"/>
    <n v="217"/>
    <n v="7414"/>
    <n v="437.2"/>
    <n v="263.33"/>
    <n v="173.87"/>
    <n v="1952328.62"/>
    <n v="1289072.18"/>
    <n v="-663256.43999999994"/>
    <n v="-0.33972581931416901"/>
  </r>
  <r>
    <s v="Asia"/>
    <s v="TAJIKISTAN"/>
    <s v="Beverages"/>
    <s v="Offline"/>
    <x v="1"/>
    <d v="2016-03-29T00:00:00"/>
    <s v="Mar"/>
    <n v="2016"/>
    <n v="324169051"/>
    <d v="2016-04-21T00:00:00"/>
    <n v="5"/>
    <n v="23"/>
    <n v="7681"/>
    <n v="47.45"/>
    <n v="31.79"/>
    <n v="15.66"/>
    <n v="244178.99"/>
    <n v="120284.46"/>
    <n v="-123894.53"/>
    <n v="-0.50739226171752105"/>
  </r>
  <r>
    <s v="Sub-Saharan Africa"/>
    <s v="BURUNDI"/>
    <s v="Baby Food"/>
    <s v="Offline"/>
    <x v="0"/>
    <d v="2014-05-24T00:00:00"/>
    <s v="May"/>
    <n v="2014"/>
    <n v="767076432"/>
    <d v="2014-03-06T00:00:00"/>
    <n v="5"/>
    <s v=""/>
    <n v="3817"/>
    <n v="255.28"/>
    <n v="159.41999999999999"/>
    <n v="95.86"/>
    <n v="608506.14"/>
    <n v="365897.62"/>
    <n v="-242608.52"/>
    <n v="-0.39869527035503699"/>
  </r>
  <r>
    <s v="Sub-Saharan Africa"/>
    <s v="MAURITIUS"/>
    <s v="Snacks"/>
    <s v="Online"/>
    <x v="1"/>
    <d v="2014-06-16T00:00:00"/>
    <s v="Jun"/>
    <n v="2014"/>
    <n v="768731677"/>
    <d v="2014-07-18T00:00:00"/>
    <n v="6"/>
    <n v="32"/>
    <n v="3641"/>
    <n v="152.58000000000001"/>
    <n v="97.44"/>
    <n v="55.14"/>
    <n v="354779.04"/>
    <n v="200764.74"/>
    <n v="-154014.29999999999"/>
    <n v="-0.43411330049261099"/>
  </r>
  <r>
    <s v="Sub-Saharan Africa"/>
    <s v="BOTSWANA"/>
    <s v="Vegetables"/>
    <s v="Offline"/>
    <x v="1"/>
    <d v="2012-03-12T00:00:00"/>
    <s v="Mar"/>
    <n v="2012"/>
    <n v="227621114"/>
    <d v="2012-12-31T00:00:00"/>
    <n v="2"/>
    <n v="294"/>
    <n v="7001"/>
    <n v="154.06"/>
    <n v="90.93"/>
    <n v="63.13"/>
    <n v="636600.93000000005"/>
    <n v="441973.13"/>
    <n v="-194627.8"/>
    <n v="-0.30572968217309998"/>
  </r>
  <r>
    <s v="Sub-Saharan Africa"/>
    <s v="LIBERIA"/>
    <s v="Personal Care"/>
    <s v="Offline"/>
    <x v="3"/>
    <d v="2011-02-23T00:00:00"/>
    <s v="Feb"/>
    <n v="2011"/>
    <n v="912543570"/>
    <d v="2011-03-25T00:00:00"/>
    <n v="6"/>
    <n v="30"/>
    <n v="776"/>
    <n v="81.73"/>
    <n v="56.67"/>
    <n v="25.06"/>
    <n v="43975.92"/>
    <n v="19446.560000000001"/>
    <n v="-24529.360000000001"/>
    <n v="-0.55779071819304704"/>
  </r>
  <r>
    <s v="Central America"/>
    <s v="HONDURAS"/>
    <s v="Office Supplies"/>
    <s v="Offline"/>
    <x v="0"/>
    <d v="2011-07-17T00:00:00"/>
    <s v="Jul"/>
    <n v="2011"/>
    <n v="612610375"/>
    <d v="2011-08-18T00:00:00"/>
    <n v="5"/>
    <n v="32"/>
    <n v="3878"/>
    <n v="651.21"/>
    <n v="524.96"/>
    <n v="126.25"/>
    <n v="2035794.88"/>
    <n v="489597.5"/>
    <n v="-1546197.38"/>
    <n v="-0.75950548613227697"/>
  </r>
  <r>
    <s v="Australia/Oceania"/>
    <s v="PAPUA NEW GUINEA"/>
    <s v="Snacks"/>
    <s v="Offline"/>
    <x v="2"/>
    <d v="2013-10-18T00:00:00"/>
    <s v="Oct"/>
    <n v="2013"/>
    <n v="787245357"/>
    <d v="2013-01-11T00:00:00"/>
    <n v="6"/>
    <s v=""/>
    <n v="2250"/>
    <n v="152.58000000000001"/>
    <n v="97.44"/>
    <n v="55.14"/>
    <n v="219240"/>
    <n v="124065"/>
    <n v="-95175"/>
    <n v="-0.43411330049261099"/>
  </r>
  <r>
    <s v="Central America"/>
    <s v="COSTA RICA"/>
    <s v="Meat"/>
    <s v="Offline"/>
    <x v="3"/>
    <d v="2011-07-02T00:00:00"/>
    <s v="Jul"/>
    <n v="2011"/>
    <n v="716184842"/>
    <d v="2011-02-03T00:00:00"/>
    <n v="5"/>
    <s v=""/>
    <n v="3865"/>
    <n v="421.89"/>
    <n v="364.69"/>
    <n v="57.2"/>
    <n v="1409526.85"/>
    <n v="221078"/>
    <n v="-1188448.8500000001"/>
    <n v="-0.84315445995228799"/>
  </r>
  <r>
    <s v="North America"/>
    <s v="CANADA"/>
    <s v="Cosmetics"/>
    <s v="Offline"/>
    <x v="2"/>
    <d v="2016-08-22T00:00:00"/>
    <s v="Aug"/>
    <n v="2016"/>
    <n v="649477660"/>
    <d v="2016-03-10T00:00:00"/>
    <n v="5"/>
    <s v=""/>
    <n v="3727"/>
    <n v="437.2"/>
    <n v="263.33"/>
    <n v="173.87"/>
    <n v="981430.91"/>
    <n v="648013.49"/>
    <n v="-333417.42"/>
    <n v="-0.33972581931416901"/>
  </r>
  <r>
    <s v="Sub-Saharan Africa"/>
    <s v="RWANDA"/>
    <s v="Office Supplies"/>
    <s v="Offline"/>
    <x v="0"/>
    <d v="2014-05-14T00:00:00"/>
    <s v="May"/>
    <n v="2014"/>
    <n v="457485139"/>
    <d v="2014-05-29T00:00:00"/>
    <n v="5"/>
    <n v="15"/>
    <n v="8874"/>
    <n v="651.21"/>
    <n v="524.96"/>
    <n v="126.25"/>
    <n v="4658495.04"/>
    <n v="1120342.5"/>
    <n v="-3538152.54"/>
    <n v="-0.75950548613227697"/>
  </r>
  <r>
    <s v="Sub-Saharan Africa"/>
    <s v="TOGO"/>
    <s v="Beverages"/>
    <s v="Offline"/>
    <x v="0"/>
    <d v="2015-10-21T00:00:00"/>
    <s v="Oct"/>
    <n v="2015"/>
    <n v="980881106"/>
    <d v="2015-11-21T00:00:00"/>
    <n v="7"/>
    <n v="31"/>
    <n v="3372"/>
    <n v="47.45"/>
    <n v="31.79"/>
    <n v="15.66"/>
    <n v="107195.88"/>
    <n v="52805.52"/>
    <n v="-54390.36"/>
    <n v="-0.50739226171752105"/>
  </r>
  <r>
    <s v="Australia/Oceania"/>
    <s v="SAMOA"/>
    <s v="Beverages"/>
    <s v="Offline"/>
    <x v="1"/>
    <d v="2010-10-28T00:00:00"/>
    <s v="Oct"/>
    <n v="2010"/>
    <n v="880651891"/>
    <d v="2010-02-12T00:00:00"/>
    <n v="6"/>
    <s v=""/>
    <n v="3319"/>
    <n v="47.45"/>
    <n v="31.79"/>
    <n v="15.66"/>
    <n v="105511.01"/>
    <n v="51975.54"/>
    <n v="-53535.47"/>
    <n v="-0.50739226171752105"/>
  </r>
  <r>
    <s v="Sub-Saharan Africa"/>
    <s v="ERITREA"/>
    <s v="Baby Food"/>
    <s v="Offline"/>
    <x v="1"/>
    <d v="2016-11-15T00:00:00"/>
    <s v="Nov"/>
    <n v="2016"/>
    <n v="688096320"/>
    <d v="2016-11-29T00:00:00"/>
    <n v="3"/>
    <n v="14"/>
    <n v="1847"/>
    <n v="255.28"/>
    <n v="159.41999999999999"/>
    <n v="95.86"/>
    <n v="294448.74"/>
    <n v="177053.42"/>
    <n v="-117395.32"/>
    <n v="-0.39869527035503699"/>
  </r>
  <r>
    <s v="Sub-Saharan Africa"/>
    <s v="GUINEA"/>
    <s v="Vegetables"/>
    <s v="Offline"/>
    <x v="3"/>
    <d v="2014-04-08T00:00:00"/>
    <s v="Apr"/>
    <n v="2014"/>
    <n v="554825723"/>
    <d v="2014-08-24T00:00:00"/>
    <n v="1"/>
    <n v="138"/>
    <n v="4116"/>
    <n v="154.06"/>
    <n v="90.93"/>
    <n v="63.13"/>
    <n v="374267.88"/>
    <n v="259843.08"/>
    <n v="-114424.8"/>
    <n v="-0.30572968217309998"/>
  </r>
  <r>
    <s v="Australia/Oceania"/>
    <s v="VANUATU"/>
    <s v="Fruits"/>
    <s v="Offline"/>
    <x v="3"/>
    <d v="2012-10-03T00:00:00"/>
    <s v="Oct"/>
    <n v="2012"/>
    <n v="702763926"/>
    <d v="2012-04-17T00:00:00"/>
    <n v="3"/>
    <s v=""/>
    <n v="2318"/>
    <n v="9.33"/>
    <n v="6.92"/>
    <n v="2.41"/>
    <n v="16040.56"/>
    <n v="5586.38"/>
    <n v="-10454.18"/>
    <n v="-0.65173410404624299"/>
  </r>
  <r>
    <s v="Europe"/>
    <s v="ANDORRA"/>
    <s v="Clothes"/>
    <s v="Offline"/>
    <x v="2"/>
    <d v="2011-05-18T00:00:00"/>
    <s v="May"/>
    <n v="2011"/>
    <n v="974147260"/>
    <d v="2011-08-06T00:00:00"/>
    <n v="7"/>
    <n v="80"/>
    <n v="677"/>
    <n v="109.28"/>
    <n v="35.840000000000003"/>
    <n v="73.44"/>
    <n v="24263.68"/>
    <n v="49718.879999999997"/>
    <n v="25455.200000000001"/>
    <n v="1.0491071428571399"/>
  </r>
  <r>
    <s v="Sub-Saharan Africa"/>
    <s v="NIGER"/>
    <s v="Cosmetics"/>
    <s v="Offline"/>
    <x v="3"/>
    <d v="2011-02-17T00:00:00"/>
    <s v="Feb"/>
    <n v="2011"/>
    <n v="381524550"/>
    <d v="2011-02-25T00:00:00"/>
    <n v="6"/>
    <n v="8"/>
    <n v="448"/>
    <n v="437.2"/>
    <n v="263.33"/>
    <n v="173.87"/>
    <n v="117971.84"/>
    <n v="77893.759999999995"/>
    <n v="-40078.080000000002"/>
    <n v="-0.33972581931416901"/>
  </r>
  <r>
    <s v="Sub-Saharan Africa"/>
    <s v="MALAWI"/>
    <s v="Fruits"/>
    <s v="Online"/>
    <x v="2"/>
    <d v="2011-04-07T00:00:00"/>
    <s v="Apr"/>
    <n v="2011"/>
    <n v="257757127"/>
    <d v="2011-06-07T00:00:00"/>
    <n v="3"/>
    <n v="61"/>
    <n v="4917"/>
    <n v="9.33"/>
    <n v="6.92"/>
    <n v="2.41"/>
    <n v="34025.64"/>
    <n v="11849.97"/>
    <n v="-22175.67"/>
    <n v="-0.65173410404624299"/>
  </r>
  <r>
    <s v="Sub-Saharan Africa"/>
    <s v="BURUNDI"/>
    <s v="Baby Food"/>
    <s v="Online"/>
    <x v="1"/>
    <d v="2017-05-24T00:00:00"/>
    <s v="May"/>
    <n v="2017"/>
    <n v="206018817"/>
    <d v="2017-08-07T00:00:00"/>
    <n v="2"/>
    <n v="75"/>
    <n v="4401"/>
    <n v="255.28"/>
    <n v="159.41999999999999"/>
    <n v="95.86"/>
    <n v="701607.42"/>
    <n v="421879.86"/>
    <n v="-279727.56"/>
    <n v="-0.39869527035503699"/>
  </r>
  <r>
    <s v="Sub-Saharan Africa"/>
    <s v="SWAZILAND"/>
    <s v="Vegetables"/>
    <s v="Offline"/>
    <x v="3"/>
    <d v="2012-01-18T00:00:00"/>
    <s v="Jan"/>
    <n v="2012"/>
    <n v="349795949"/>
    <d v="2012-02-26T00:00:00"/>
    <n v="1"/>
    <n v="39"/>
    <n v="1249"/>
    <n v="154.06"/>
    <n v="90.93"/>
    <n v="63.13"/>
    <n v="113571.57"/>
    <n v="78849.37"/>
    <n v="-34722.199999999997"/>
    <n v="-0.30572968217309998"/>
  </r>
  <r>
    <s v="Middle East/North Africa"/>
    <s v="MOROCCO"/>
    <s v="Beverages"/>
    <s v="Offline"/>
    <x v="2"/>
    <d v="2013-07-11T00:00:00"/>
    <s v="Jul"/>
    <n v="2013"/>
    <n v="882887351"/>
    <d v="2013-06-12T00:00:00"/>
    <n v="4"/>
    <s v=""/>
    <n v="4842"/>
    <n v="47.45"/>
    <n v="31.79"/>
    <n v="15.66"/>
    <n v="153927.18"/>
    <n v="75825.72"/>
    <n v="-78101.460000000006"/>
    <n v="-0.50739226171752105"/>
  </r>
  <r>
    <s v="Europe"/>
    <s v="FINLAND"/>
    <s v="Office Supplies"/>
    <s v="Online"/>
    <x v="3"/>
    <d v="2011-12-21T00:00:00"/>
    <s v="Dec"/>
    <n v="2011"/>
    <n v="719404351"/>
    <d v="2012-10-01T00:00:00"/>
    <n v="2"/>
    <n v="285"/>
    <n v="6589"/>
    <n v="651.21"/>
    <n v="524.96"/>
    <n v="126.25"/>
    <n v="3458961.44"/>
    <n v="831861.25"/>
    <n v="-2627100.19"/>
    <n v="-0.75950548613227697"/>
  </r>
  <r>
    <s v="Europe"/>
    <s v="GEORGIA"/>
    <s v="Personal Care"/>
    <s v="Offline"/>
    <x v="2"/>
    <d v="2015-07-24T00:00:00"/>
    <s v="Jul"/>
    <n v="2015"/>
    <n v="643770778"/>
    <d v="2015-07-31T00:00:00"/>
    <n v="6"/>
    <n v="7"/>
    <n v="4934"/>
    <n v="81.73"/>
    <n v="56.67"/>
    <n v="25.06"/>
    <n v="279609.78000000003"/>
    <n v="123646.04"/>
    <n v="-155963.74"/>
    <n v="-0.55779071819304704"/>
  </r>
  <r>
    <s v="Middle East/North Africa"/>
    <s v="MOROCCO"/>
    <s v="Clothes"/>
    <s v="Online"/>
    <x v="1"/>
    <d v="2012-02-17T00:00:00"/>
    <s v="Feb"/>
    <n v="2012"/>
    <n v="160722959"/>
    <d v="2012-05-04T00:00:00"/>
    <n v="6"/>
    <n v="77"/>
    <n v="350"/>
    <n v="109.28"/>
    <n v="35.840000000000003"/>
    <n v="73.44"/>
    <n v="12544"/>
    <n v="25704"/>
    <n v="13160"/>
    <n v="1.0491071428571399"/>
  </r>
  <r>
    <s v="Europe"/>
    <s v="ARMENIA"/>
    <s v="Meat"/>
    <s v="Offline"/>
    <x v="1"/>
    <d v="2016-01-10T00:00:00"/>
    <s v="Jan"/>
    <n v="2016"/>
    <n v="645309722"/>
    <d v="2016-06-11T00:00:00"/>
    <n v="7"/>
    <n v="153"/>
    <n v="342"/>
    <n v="421.89"/>
    <n v="364.69"/>
    <n v="57.2"/>
    <n v="124723.98"/>
    <n v="19562.400000000001"/>
    <n v="-105161.58"/>
    <n v="-0.84315445995228799"/>
  </r>
  <r>
    <s v="Sub-Saharan Africa"/>
    <s v="MALAWI"/>
    <s v="Cosmetics"/>
    <s v="Offline"/>
    <x v="1"/>
    <d v="2015-11-04T00:00:00"/>
    <s v="Nov"/>
    <n v="2015"/>
    <n v="392892396"/>
    <d v="2015-05-14T00:00:00"/>
    <n v="5"/>
    <s v=""/>
    <n v="4446"/>
    <n v="437.2"/>
    <n v="263.33"/>
    <n v="173.87"/>
    <n v="1170765.18"/>
    <n v="773026.02"/>
    <n v="-397739.16"/>
    <n v="-0.33972581931416901"/>
  </r>
  <r>
    <s v="Europe"/>
    <s v="MALTA"/>
    <s v="Cereal"/>
    <s v="Offline"/>
    <x v="0"/>
    <d v="2013-07-20T00:00:00"/>
    <s v="Jul"/>
    <n v="2013"/>
    <n v="469144809"/>
    <d v="2013-08-24T00:00:00"/>
    <n v="7"/>
    <n v="35"/>
    <n v="9229"/>
    <n v="205.7"/>
    <n v="117.11"/>
    <n v="88.59"/>
    <n v="1080808.19"/>
    <n v="817597.11"/>
    <n v="-263211.08"/>
    <n v="-0.24353172231235601"/>
  </r>
  <r>
    <s v="Sub-Saharan Africa"/>
    <s v="ANGOLA"/>
    <s v="Vegetables"/>
    <s v="Offline"/>
    <x v="3"/>
    <d v="2010-11-29T00:00:00"/>
    <s v="Nov"/>
    <n v="2010"/>
    <n v="660053288"/>
    <d v="2010-02-12T00:00:00"/>
    <n v="6"/>
    <s v=""/>
    <n v="3291"/>
    <n v="154.06"/>
    <n v="90.93"/>
    <n v="63.13"/>
    <n v="299250.63"/>
    <n v="207760.83"/>
    <n v="-91489.8"/>
    <n v="-0.30572968217309998"/>
  </r>
  <r>
    <s v="Europe"/>
    <s v="NORWAY"/>
    <s v="Cosmetics"/>
    <s v="Online"/>
    <x v="2"/>
    <d v="2011-07-20T00:00:00"/>
    <s v="Jul"/>
    <n v="2011"/>
    <n v="821916663"/>
    <d v="2011-08-26T00:00:00"/>
    <n v="6"/>
    <n v="37"/>
    <n v="2260"/>
    <n v="437.2"/>
    <n v="263.33"/>
    <n v="173.87"/>
    <n v="595125.80000000005"/>
    <n v="392946.2"/>
    <n v="-202179.6"/>
    <n v="-0.33972581931416901"/>
  </r>
  <r>
    <s v="Central America"/>
    <s v="DOMINICAN REPUBLIC"/>
    <s v="Personal Care"/>
    <s v="Online"/>
    <x v="0"/>
    <d v="2013-02-21T00:00:00"/>
    <s v="Feb"/>
    <n v="2013"/>
    <n v="431346261"/>
    <d v="2013-09-04T00:00:00"/>
    <n v="4"/>
    <n v="195"/>
    <n v="3799"/>
    <n v="81.73"/>
    <n v="56.67"/>
    <n v="25.06"/>
    <n v="215289.33"/>
    <n v="95202.94"/>
    <n v="-120086.39"/>
    <n v="-0.55779071819304704"/>
  </r>
  <r>
    <s v="Europe"/>
    <s v="AUSTRIA"/>
    <s v="Household"/>
    <s v="Offline"/>
    <x v="0"/>
    <d v="2010-08-27T00:00:00"/>
    <s v="Aug"/>
    <n v="2010"/>
    <n v="835265910"/>
    <d v="2010-01-10T00:00:00"/>
    <n v="1"/>
    <s v=""/>
    <n v="2599"/>
    <n v="668.27"/>
    <n v="502.54"/>
    <n v="165.73"/>
    <n v="1306101.46"/>
    <n v="430732.27"/>
    <n v="-875369.19"/>
    <n v="-0.67021530624427905"/>
  </r>
  <r>
    <s v="Central America"/>
    <s v="SAINT KITTS AND NEVIS"/>
    <s v="Cosmetics"/>
    <s v="Online"/>
    <x v="1"/>
    <d v="2015-04-04T00:00:00"/>
    <s v="Apr"/>
    <n v="2015"/>
    <n v="300911939"/>
    <d v="2015-04-19T00:00:00"/>
    <n v="1"/>
    <n v="15"/>
    <n v="5384"/>
    <n v="437.2"/>
    <n v="263.33"/>
    <n v="173.87"/>
    <n v="1417768.72"/>
    <n v="936116.08"/>
    <n v="-481652.64"/>
    <n v="-0.33972581931416901"/>
  </r>
  <r>
    <s v="Asia"/>
    <s v="TAJIKISTAN"/>
    <s v="Cereal"/>
    <s v="Offline"/>
    <x v="3"/>
    <d v="2012-04-09T00:00:00"/>
    <s v="Apr"/>
    <n v="2012"/>
    <n v="765833175"/>
    <d v="2012-12-10T00:00:00"/>
    <n v="2"/>
    <n v="245"/>
    <n v="5910"/>
    <n v="205.7"/>
    <n v="117.11"/>
    <n v="88.59"/>
    <n v="692120.1"/>
    <n v="523566.9"/>
    <n v="-168553.2"/>
    <n v="-0.24353172231235601"/>
  </r>
  <r>
    <s v="Asia"/>
    <s v="SINGAPORE"/>
    <s v="Baby Food"/>
    <s v="Offline"/>
    <x v="1"/>
    <d v="2012-06-06T00:00:00"/>
    <s v="Jun"/>
    <n v="2012"/>
    <n v="187890946"/>
    <d v="2012-06-26T00:00:00"/>
    <n v="3"/>
    <n v="20"/>
    <n v="9961"/>
    <n v="255.28"/>
    <n v="159.41999999999999"/>
    <n v="95.86"/>
    <n v="1587982.62"/>
    <n v="954861.46"/>
    <n v="-633121.16"/>
    <n v="-0.39869527035503699"/>
  </r>
  <r>
    <s v="Europe"/>
    <s v="GREECE"/>
    <s v="Household"/>
    <s v="Online"/>
    <x v="2"/>
    <d v="2013-09-26T00:00:00"/>
    <s v="Sep"/>
    <n v="2013"/>
    <n v="195259082"/>
    <d v="2013-11-10T00:00:00"/>
    <n v="1"/>
    <n v="45"/>
    <n v="356"/>
    <n v="668.27"/>
    <n v="502.54"/>
    <n v="165.73"/>
    <n v="178904.24"/>
    <n v="58999.88"/>
    <n v="-119904.36"/>
    <n v="-0.67021530624427905"/>
  </r>
  <r>
    <s v="North America"/>
    <s v="UNITED STATES OF AMERICA"/>
    <s v="Personal Care"/>
    <s v="Offline"/>
    <x v="3"/>
    <d v="2016-11-18T00:00:00"/>
    <s v="Nov"/>
    <n v="2016"/>
    <n v="236423909"/>
    <d v="2016-12-28T00:00:00"/>
    <n v="4"/>
    <n v="40"/>
    <n v="1943"/>
    <n v="81.73"/>
    <n v="56.67"/>
    <n v="25.06"/>
    <n v="110109.81"/>
    <n v="48691.58"/>
    <n v="-61418.23"/>
    <n v="-0.55779071819304704"/>
  </r>
  <r>
    <s v="Sub-Saharan Africa"/>
    <s v="CENTRAL AFRICAN REPUBLIC"/>
    <s v="Meat"/>
    <s v="Offline"/>
    <x v="3"/>
    <d v="2011-09-11T00:00:00"/>
    <s v="Sep"/>
    <n v="2011"/>
    <n v="730184257"/>
    <d v="2011-12-28T00:00:00"/>
    <n v="4"/>
    <n v="108"/>
    <n v="6603"/>
    <n v="421.89"/>
    <n v="364.69"/>
    <n v="57.2"/>
    <n v="2408048.0699999998"/>
    <n v="377691.6"/>
    <n v="-2030356.47"/>
    <n v="-0.84315445995228799"/>
  </r>
  <r>
    <s v="Sub-Saharan Africa"/>
    <s v="THE GAMBIA"/>
    <s v="Meat"/>
    <s v="Online"/>
    <x v="0"/>
    <d v="2012-06-06T00:00:00"/>
    <s v="Jun"/>
    <n v="2012"/>
    <n v="815651452"/>
    <d v="2012-06-17T00:00:00"/>
    <n v="1"/>
    <n v="11"/>
    <n v="8245"/>
    <n v="421.89"/>
    <n v="364.69"/>
    <n v="57.2"/>
    <n v="3006869.05"/>
    <n v="471614"/>
    <n v="-2535255.0499999998"/>
    <n v="-0.84315445995228799"/>
  </r>
  <r>
    <s v="Asia"/>
    <s v="NORTH KOREA"/>
    <s v="Fruits"/>
    <s v="Online"/>
    <x v="1"/>
    <d v="2014-07-07T00:00:00"/>
    <s v="Jul"/>
    <n v="2014"/>
    <n v="602249324"/>
    <d v="2014-10-08T00:00:00"/>
    <n v="4"/>
    <n v="93"/>
    <n v="7813"/>
    <n v="9.33"/>
    <n v="6.92"/>
    <n v="2.41"/>
    <n v="54065.96"/>
    <n v="18829.330000000002"/>
    <n v="-35236.629999999997"/>
    <n v="-0.65173410404624299"/>
  </r>
  <r>
    <s v="Sub-Saharan Africa"/>
    <s v="MADAGASCAR"/>
    <s v="Snacks"/>
    <s v="Offline"/>
    <x v="3"/>
    <d v="2015-01-29T00:00:00"/>
    <s v="Jan"/>
    <n v="2015"/>
    <n v="719714200"/>
    <d v="2015-06-03T00:00:00"/>
    <n v="4"/>
    <n v="125"/>
    <n v="8280"/>
    <n v="152.58000000000001"/>
    <n v="97.44"/>
    <n v="55.14"/>
    <n v="806803.2"/>
    <n v="456559.2"/>
    <n v="-350244"/>
    <n v="-0.43411330049261099"/>
  </r>
  <r>
    <s v="Central America"/>
    <s v="EL SALVADOR"/>
    <s v="Personal Care"/>
    <s v="Online"/>
    <x v="3"/>
    <d v="2015-12-12T00:00:00"/>
    <s v="Dec"/>
    <n v="2015"/>
    <n v="968094909"/>
    <d v="2016-07-01T00:00:00"/>
    <n v="6"/>
    <n v="202"/>
    <n v="9652"/>
    <n v="81.73"/>
    <n v="56.67"/>
    <n v="25.06"/>
    <n v="546978.84"/>
    <n v="241879.12"/>
    <n v="-305099.71999999997"/>
    <n v="-0.55779071819304704"/>
  </r>
  <r>
    <s v="Australia/Oceania"/>
    <s v="NEW ZEALAND"/>
    <s v="Office Supplies"/>
    <s v="Offline"/>
    <x v="3"/>
    <d v="2012-06-06T00:00:00"/>
    <s v="Jun"/>
    <n v="2012"/>
    <n v="767752778"/>
    <d v="2012-03-07T00:00:00"/>
    <n v="4"/>
    <s v=""/>
    <n v="3963"/>
    <n v="651.21"/>
    <n v="524.96"/>
    <n v="126.25"/>
    <n v="2080416.48"/>
    <n v="500328.75"/>
    <n v="-1580087.73"/>
    <n v="-0.75950548613227697"/>
  </r>
  <r>
    <s v="Sub-Saharan Africa"/>
    <s v="THE GAMBIA"/>
    <s v="Household"/>
    <s v="Online"/>
    <x v="0"/>
    <d v="2012-10-04T00:00:00"/>
    <s v="Oct"/>
    <n v="2012"/>
    <n v="509361636"/>
    <d v="2012-05-28T00:00:00"/>
    <n v="2"/>
    <s v=""/>
    <n v="282"/>
    <n v="668.27"/>
    <n v="502.54"/>
    <n v="165.73"/>
    <n v="141716.28"/>
    <n v="46735.86"/>
    <n v="-94980.42"/>
    <n v="-0.67021530624427905"/>
  </r>
  <r>
    <s v="Sub-Saharan Africa"/>
    <s v="LIBERIA"/>
    <s v="Baby Food"/>
    <s v="Offline"/>
    <x v="2"/>
    <d v="2016-09-15T00:00:00"/>
    <s v="Sep"/>
    <n v="2016"/>
    <n v="203907811"/>
    <d v="2016-09-26T00:00:00"/>
    <n v="2"/>
    <n v="11"/>
    <n v="9707"/>
    <n v="255.28"/>
    <n v="159.41999999999999"/>
    <n v="95.86"/>
    <n v="1547489.94"/>
    <n v="930513.02"/>
    <n v="-616976.92000000004"/>
    <n v="-0.39869527035503699"/>
  </r>
  <r>
    <s v="Middle East/North Africa"/>
    <s v="OMAN"/>
    <s v="Personal Care"/>
    <s v="Offline"/>
    <x v="0"/>
    <d v="2016-08-31T00:00:00"/>
    <s v="Aug"/>
    <n v="2016"/>
    <n v="832690131"/>
    <d v="2016-09-29T00:00:00"/>
    <n v="5"/>
    <n v="29"/>
    <n v="369"/>
    <n v="81.73"/>
    <n v="56.67"/>
    <n v="25.06"/>
    <n v="20911.23"/>
    <n v="9247.14"/>
    <n v="-11664.09"/>
    <n v="-0.55779071819304704"/>
  </r>
  <r>
    <s v="Asia"/>
    <s v="SINGAPORE"/>
    <s v="Baby Food"/>
    <s v="Offline"/>
    <x v="1"/>
    <d v="2011-09-22T00:00:00"/>
    <s v="Sep"/>
    <n v="2011"/>
    <n v="297319924"/>
    <d v="2011-10-18T00:00:00"/>
    <n v="3"/>
    <n v="26"/>
    <n v="2428"/>
    <n v="255.28"/>
    <n v="159.41999999999999"/>
    <n v="95.86"/>
    <n v="387071.76"/>
    <n v="232748.08"/>
    <n v="-154323.68"/>
    <n v="-0.39869527035503699"/>
  </r>
  <r>
    <s v="Sub-Saharan Africa"/>
    <s v="TANZANIA"/>
    <s v="Cereal"/>
    <s v="Offline"/>
    <x v="3"/>
    <d v="2013-11-18T00:00:00"/>
    <s v="Nov"/>
    <n v="2013"/>
    <n v="169721019"/>
    <d v="2013-03-12T00:00:00"/>
    <n v="3"/>
    <s v=""/>
    <n v="3076"/>
    <n v="205.7"/>
    <n v="117.11"/>
    <n v="88.59"/>
    <n v="360230.36"/>
    <n v="272502.84000000003"/>
    <n v="-87727.52"/>
    <n v="-0.24353172231235601"/>
  </r>
  <r>
    <s v="Australia/Oceania"/>
    <s v="MARSHALL ISLANDS"/>
    <s v="Office Supplies"/>
    <s v="Offline"/>
    <x v="2"/>
    <d v="2013-06-26T00:00:00"/>
    <s v="Jun"/>
    <n v="2013"/>
    <n v="742129743"/>
    <d v="2013-07-19T00:00:00"/>
    <n v="6"/>
    <n v="23"/>
    <n v="1537"/>
    <n v="651.21"/>
    <n v="524.96"/>
    <n v="126.25"/>
    <n v="806863.52"/>
    <n v="194046.25"/>
    <n v="-612817.27"/>
    <n v="-0.75950548613227697"/>
  </r>
  <r>
    <s v="Australia/Oceania"/>
    <s v="PAPUA NEW GUINEA"/>
    <s v="Clothes"/>
    <s v="Offline"/>
    <x v="1"/>
    <d v="2013-04-21T00:00:00"/>
    <s v="Apr"/>
    <n v="2013"/>
    <n v="577094924"/>
    <d v="2013-04-05T00:00:00"/>
    <n v="6"/>
    <s v=""/>
    <n v="4067"/>
    <n v="109.28"/>
    <n v="35.840000000000003"/>
    <n v="73.44"/>
    <n v="145761.28"/>
    <n v="298680.48"/>
    <n v="152919.20000000001"/>
    <n v="1.0491071428571399"/>
  </r>
  <r>
    <s v="Central America"/>
    <s v="GRENADA"/>
    <s v="Vegetables"/>
    <s v="Online"/>
    <x v="1"/>
    <d v="2017-04-03T00:00:00"/>
    <s v="Apr"/>
    <n v="2017"/>
    <n v="557477891"/>
    <d v="2017-03-19T00:00:00"/>
    <n v="1"/>
    <s v=""/>
    <n v="8951"/>
    <n v="154.06"/>
    <n v="90.93"/>
    <n v="63.13"/>
    <n v="813914.43"/>
    <n v="565076.63"/>
    <n v="-248837.8"/>
    <n v="-0.30572968217309998"/>
  </r>
  <r>
    <s v="Sub-Saharan Africa"/>
    <s v="SEYCHELLES"/>
    <s v="Clothes"/>
    <s v="Online"/>
    <x v="0"/>
    <d v="2011-01-21T00:00:00"/>
    <s v="Jan"/>
    <n v="2011"/>
    <n v="736452472"/>
    <d v="2011-07-03T00:00:00"/>
    <n v="1"/>
    <n v="163"/>
    <n v="1507"/>
    <n v="109.28"/>
    <n v="35.840000000000003"/>
    <n v="73.44"/>
    <n v="54010.879999999997"/>
    <n v="110674.08"/>
    <n v="56663.199999999997"/>
    <n v="1.0491071428571399"/>
  </r>
  <r>
    <s v="Central America"/>
    <s v="SAINT LUCIA"/>
    <s v="Fruits"/>
    <s v="Offline"/>
    <x v="0"/>
    <d v="2012-12-04T00:00:00"/>
    <s v="Dec"/>
    <n v="2012"/>
    <n v="787504994"/>
    <d v="2012-12-05T00:00:00"/>
    <n v="4"/>
    <n v="1"/>
    <n v="9083"/>
    <n v="9.33"/>
    <n v="6.92"/>
    <n v="2.41"/>
    <n v="62854.36"/>
    <n v="21890.03"/>
    <n v="-40964.33"/>
    <n v="-0.65173410404624299"/>
  </r>
  <r>
    <s v="Middle East/North Africa"/>
    <s v="TURKEY"/>
    <s v="Fruits"/>
    <s v="Online"/>
    <x v="1"/>
    <d v="2012-09-22T00:00:00"/>
    <s v="Sep"/>
    <n v="2012"/>
    <n v="454434287"/>
    <d v="2012-10-31T00:00:00"/>
    <n v="4"/>
    <n v="39"/>
    <n v="6059"/>
    <n v="9.33"/>
    <n v="6.92"/>
    <n v="2.41"/>
    <n v="41928.28"/>
    <n v="14602.19"/>
    <n v="-27326.09"/>
    <n v="-0.65173410404624299"/>
  </r>
  <r>
    <s v="Sub-Saharan Africa"/>
    <s v="SIERRA LEONE"/>
    <s v="Household"/>
    <s v="Online"/>
    <x v="1"/>
    <d v="2012-01-12T00:00:00"/>
    <s v="Jan"/>
    <n v="2012"/>
    <n v="901351678"/>
    <d v="2012-04-12T00:00:00"/>
    <n v="5"/>
    <n v="91"/>
    <n v="8846"/>
    <n v="668.27"/>
    <n v="502.54"/>
    <n v="165.73"/>
    <n v="4445468.84"/>
    <n v="1466047.58"/>
    <n v="-2979421.26"/>
    <n v="-0.67021530624427905"/>
  </r>
  <r>
    <s v="Asia"/>
    <s v="LAOS"/>
    <s v="Beverages"/>
    <s v="Online"/>
    <x v="2"/>
    <d v="2010-08-28T00:00:00"/>
    <s v="Aug"/>
    <n v="2010"/>
    <n v="662680995"/>
    <d v="2010-10-10T00:00:00"/>
    <n v="1"/>
    <n v="43"/>
    <n v="888"/>
    <n v="47.45"/>
    <n v="31.79"/>
    <n v="15.66"/>
    <n v="28229.52"/>
    <n v="13906.08"/>
    <n v="-14323.44"/>
    <n v="-0.50739226171752105"/>
  </r>
  <r>
    <s v="Europe"/>
    <s v="CYPRUS"/>
    <s v="Clothes"/>
    <s v="Online"/>
    <x v="1"/>
    <d v="2012-05-17T00:00:00"/>
    <s v="May"/>
    <n v="2012"/>
    <n v="593158566"/>
    <d v="2012-06-25T00:00:00"/>
    <n v="2"/>
    <n v="39"/>
    <n v="7656"/>
    <n v="109.28"/>
    <n v="35.840000000000003"/>
    <n v="73.44"/>
    <n v="274391.03999999998"/>
    <n v="562256.64000000001"/>
    <n v="287865.59999999998"/>
    <n v="1.0491071428571399"/>
  </r>
  <r>
    <s v="Europe"/>
    <s v="SERBIA"/>
    <s v="Vegetables"/>
    <s v="Offline"/>
    <x v="1"/>
    <d v="2014-03-22T00:00:00"/>
    <s v="Mar"/>
    <n v="2014"/>
    <n v="717833220"/>
    <d v="2014-03-04T00:00:00"/>
    <n v="3"/>
    <s v=""/>
    <n v="1657"/>
    <n v="154.06"/>
    <n v="90.93"/>
    <n v="63.13"/>
    <n v="150671.01"/>
    <n v="104606.41"/>
    <n v="-46064.6"/>
    <n v="-0.30572968217309998"/>
  </r>
  <r>
    <s v="Europe"/>
    <s v="BELGIUM"/>
    <s v="Vegetables"/>
    <s v="Online"/>
    <x v="3"/>
    <d v="2013-05-26T00:00:00"/>
    <s v="May"/>
    <n v="2013"/>
    <n v="682066285"/>
    <d v="2013-07-13T00:00:00"/>
    <n v="7"/>
    <n v="48"/>
    <n v="7426"/>
    <n v="154.06"/>
    <n v="90.93"/>
    <n v="63.13"/>
    <n v="675246.18"/>
    <n v="468803.38"/>
    <n v="-206442.8"/>
    <n v="-0.30572968217309998"/>
  </r>
  <r>
    <s v="Sub-Saharan Africa"/>
    <s v="ZIMBABWE"/>
    <s v="Clothes"/>
    <s v="Online"/>
    <x v="0"/>
    <d v="2011-12-22T00:00:00"/>
    <s v="Dec"/>
    <n v="2011"/>
    <n v="201531589"/>
    <d v="2012-09-01T00:00:00"/>
    <n v="7"/>
    <n v="254"/>
    <n v="6530"/>
    <n v="109.28"/>
    <n v="35.840000000000003"/>
    <n v="73.44"/>
    <n v="234035.20000000001"/>
    <n v="479563.2"/>
    <n v="245528"/>
    <n v="1.0491071428571399"/>
  </r>
  <r>
    <s v="Europe"/>
    <s v="GREECE"/>
    <s v="Cereal"/>
    <s v="Online"/>
    <x v="3"/>
    <d v="2013-01-24T00:00:00"/>
    <s v="Jan"/>
    <n v="2013"/>
    <n v="412215459"/>
    <d v="2013-01-31T00:00:00"/>
    <n v="5"/>
    <n v="7"/>
    <n v="2569"/>
    <n v="205.7"/>
    <n v="117.11"/>
    <n v="88.59"/>
    <n v="300855.59000000003"/>
    <n v="227587.71"/>
    <n v="-73267.880000000107"/>
    <n v="-0.24353172231235601"/>
  </r>
  <r>
    <s v="Asia"/>
    <s v="SOUTH KOREA"/>
    <s v="Cosmetics"/>
    <s v="Offline"/>
    <x v="2"/>
    <d v="2017-01-29T00:00:00"/>
    <s v="Jan"/>
    <n v="2017"/>
    <n v="720416724"/>
    <d v="2017-12-03T00:00:00"/>
    <n v="1"/>
    <n v="308"/>
    <n v="6173"/>
    <n v="437.2"/>
    <n v="263.33"/>
    <n v="173.87"/>
    <n v="1625536.09"/>
    <n v="1073299.51"/>
    <n v="-552236.57999999996"/>
    <n v="-0.33972581931416901"/>
  </r>
  <r>
    <s v="Europe"/>
    <s v="BOSNIA AND HERZEGOVINA"/>
    <s v="Office Supplies"/>
    <s v="Offline"/>
    <x v="1"/>
    <d v="2010-02-05T00:00:00"/>
    <s v="Feb"/>
    <n v="2010"/>
    <n v="152746713"/>
    <d v="2010-08-05T00:00:00"/>
    <n v="5"/>
    <n v="181"/>
    <n v="2"/>
    <n v="651.21"/>
    <n v="524.96"/>
    <n v="126.25"/>
    <n v="1049.92"/>
    <n v="252.5"/>
    <n v="-797.42"/>
    <n v="-0.75950548613227697"/>
  </r>
  <r>
    <s v="Sub-Saharan Africa"/>
    <s v="MAURITIUS"/>
    <s v="Office Supplies"/>
    <s v="Offline"/>
    <x v="0"/>
    <d v="2014-04-20T00:00:00"/>
    <s v="Apr"/>
    <n v="2014"/>
    <n v="506129252"/>
    <d v="2014-05-18T00:00:00"/>
    <n v="1"/>
    <n v="28"/>
    <n v="3748"/>
    <n v="651.21"/>
    <n v="524.96"/>
    <n v="126.25"/>
    <n v="1967550.08"/>
    <n v="473185"/>
    <n v="-1494365.08"/>
    <n v="-0.75950548613227697"/>
  </r>
  <r>
    <s v="Middle East/North Africa"/>
    <s v="ISRAEL"/>
    <s v="Meat"/>
    <s v="Online"/>
    <x v="3"/>
    <d v="2013-08-21T00:00:00"/>
    <s v="Aug"/>
    <n v="2013"/>
    <n v="497800672"/>
    <d v="2013-06-10T00:00:00"/>
    <n v="2"/>
    <s v=""/>
    <n v="9136"/>
    <n v="421.89"/>
    <n v="364.69"/>
    <n v="57.2"/>
    <n v="3331807.84"/>
    <n v="522579.20000000001"/>
    <n v="-2809228.64"/>
    <n v="-0.84315445995228799"/>
  </r>
  <r>
    <s v="Europe"/>
    <s v="ITALY"/>
    <s v="Cereal"/>
    <s v="Online"/>
    <x v="0"/>
    <d v="2013-06-01T00:00:00"/>
    <s v="Jun"/>
    <n v="2013"/>
    <n v="715309798"/>
    <d v="2013-10-02T00:00:00"/>
    <n v="4"/>
    <n v="123"/>
    <n v="4920"/>
    <n v="205.7"/>
    <n v="117.11"/>
    <n v="88.59"/>
    <n v="576181.19999999995"/>
    <n v="435862.8"/>
    <n v="-140318.39999999999"/>
    <n v="-0.24353172231235601"/>
  </r>
  <r>
    <s v="Europe"/>
    <s v="BELARUS"/>
    <s v="Fruits"/>
    <s v="Online"/>
    <x v="2"/>
    <d v="2010-01-08T00:00:00"/>
    <s v="Jan"/>
    <n v="2010"/>
    <n v="466517961"/>
    <d v="2010-07-09T00:00:00"/>
    <n v="6"/>
    <n v="182"/>
    <n v="1886"/>
    <n v="9.33"/>
    <n v="6.92"/>
    <n v="2.41"/>
    <n v="13051.12"/>
    <n v="4545.26"/>
    <n v="-8505.86"/>
    <n v="-0.65173410404624299"/>
  </r>
  <r>
    <s v="Middle East/North Africa"/>
    <s v="IRAN"/>
    <s v="Fruits"/>
    <s v="Online"/>
    <x v="1"/>
    <d v="2016-03-12T00:00:00"/>
    <s v="Mar"/>
    <n v="2016"/>
    <n v="929598987"/>
    <d v="2017-03-01T00:00:00"/>
    <n v="4"/>
    <n v="354"/>
    <n v="7853"/>
    <n v="9.33"/>
    <n v="6.92"/>
    <n v="2.41"/>
    <n v="54342.76"/>
    <n v="18925.73"/>
    <n v="-35417.03"/>
    <n v="-0.65173410404624299"/>
  </r>
  <r>
    <s v="Middle East/North Africa"/>
    <s v="JORDAN"/>
    <s v="Fruits"/>
    <s v="Online"/>
    <x v="2"/>
    <d v="2013-05-21T00:00:00"/>
    <s v="May"/>
    <n v="2013"/>
    <n v="203039205"/>
    <d v="2013-05-29T00:00:00"/>
    <n v="4"/>
    <n v="8"/>
    <n v="2667"/>
    <n v="9.33"/>
    <n v="6.92"/>
    <n v="2.41"/>
    <n v="18455.64"/>
    <n v="6427.47"/>
    <n v="-12028.17"/>
    <n v="-0.65173410404624299"/>
  </r>
  <r>
    <s v="Sub-Saharan Africa"/>
    <s v="SOUTH AFRICA"/>
    <s v="Cosmetics"/>
    <s v="Online"/>
    <x v="1"/>
    <d v="2016-06-20T00:00:00"/>
    <s v="Jun"/>
    <n v="2016"/>
    <n v="955637443"/>
    <d v="2016-09-08T00:00:00"/>
    <n v="5"/>
    <n v="80"/>
    <n v="3210"/>
    <n v="437.2"/>
    <n v="263.33"/>
    <n v="173.87"/>
    <n v="845289.3"/>
    <n v="558122.69999999995"/>
    <n v="-287166.59999999998"/>
    <n v="-0.33972581931416901"/>
  </r>
  <r>
    <s v="Sub-Saharan Africa"/>
    <s v="BENIN"/>
    <s v="Beverages"/>
    <s v="Online"/>
    <x v="2"/>
    <d v="2013-09-06T00:00:00"/>
    <s v="Sep"/>
    <n v="2013"/>
    <n v="976505029"/>
    <d v="2013-07-27T00:00:00"/>
    <n v="7"/>
    <s v=""/>
    <n v="8393"/>
    <n v="47.45"/>
    <n v="31.79"/>
    <n v="15.66"/>
    <n v="266813.46999999997"/>
    <n v="131434.38"/>
    <n v="-135379.09"/>
    <n v="-0.50739226171752105"/>
  </r>
  <r>
    <s v="Europe"/>
    <s v="LATVIA"/>
    <s v="Meat"/>
    <s v="Offline"/>
    <x v="1"/>
    <d v="2011-07-24T00:00:00"/>
    <s v="Jul"/>
    <n v="2011"/>
    <n v="825065791"/>
    <d v="2011-08-28T00:00:00"/>
    <n v="1"/>
    <n v="35"/>
    <n v="4157"/>
    <n v="421.89"/>
    <n v="364.69"/>
    <n v="57.2"/>
    <n v="1516016.33"/>
    <n v="237780.4"/>
    <n v="-1278235.93"/>
    <n v="-0.84315445995228799"/>
  </r>
  <r>
    <s v="Sub-Saharan Africa"/>
    <s v="LESOTHO"/>
    <s v="Meat"/>
    <s v="Offline"/>
    <x v="0"/>
    <d v="2011-06-08T00:00:00"/>
    <s v="Jun"/>
    <n v="2011"/>
    <n v="681056058"/>
    <d v="2011-11-08T00:00:00"/>
    <n v="3"/>
    <n v="153"/>
    <n v="8477"/>
    <n v="421.89"/>
    <n v="364.69"/>
    <n v="57.2"/>
    <n v="3091477.13"/>
    <n v="484884.4"/>
    <n v="-2606592.73"/>
    <n v="-0.84315445995228799"/>
  </r>
  <r>
    <s v="Australia/Oceania"/>
    <s v="FIJI"/>
    <s v="Clothes"/>
    <s v="Online"/>
    <x v="2"/>
    <d v="2011-07-31T00:00:00"/>
    <s v="Jul"/>
    <n v="2011"/>
    <n v="794524657"/>
    <d v="2011-09-13T00:00:00"/>
    <n v="3"/>
    <n v="44"/>
    <n v="6357"/>
    <n v="109.28"/>
    <n v="35.840000000000003"/>
    <n v="73.44"/>
    <n v="227834.88"/>
    <n v="466858.08"/>
    <n v="239023.2"/>
    <n v="1.0491071428571399"/>
  </r>
  <r>
    <s v="Sub-Saharan Africa"/>
    <s v="NIGER"/>
    <s v="Clothes"/>
    <s v="Offline"/>
    <x v="3"/>
    <d v="2010-12-08T00:00:00"/>
    <s v="Dec"/>
    <n v="2010"/>
    <n v="135832917"/>
    <d v="2010-09-27T00:00:00"/>
    <n v="2"/>
    <s v=""/>
    <n v="4834"/>
    <n v="109.28"/>
    <n v="35.840000000000003"/>
    <n v="73.44"/>
    <n v="173250.56"/>
    <n v="355008.96"/>
    <n v="181758.4"/>
    <n v="1.0491071428571399"/>
  </r>
  <r>
    <s v="Sub-Saharan Africa"/>
    <s v="SWAZILAND"/>
    <s v="Fruits"/>
    <s v="Offline"/>
    <x v="0"/>
    <d v="2012-08-25T00:00:00"/>
    <s v="Aug"/>
    <n v="2012"/>
    <n v="445654666"/>
    <d v="2012-11-10T00:00:00"/>
    <n v="7"/>
    <n v="77"/>
    <n v="7974"/>
    <n v="9.33"/>
    <n v="6.92"/>
    <n v="2.41"/>
    <n v="55180.08"/>
    <n v="19217.34"/>
    <n v="-35962.74"/>
    <n v="-0.65173410404624299"/>
  </r>
  <r>
    <s v="Europe"/>
    <s v="ICELAND"/>
    <s v="Office Supplies"/>
    <s v="Online"/>
    <x v="2"/>
    <d v="2015-02-18T00:00:00"/>
    <s v="Feb"/>
    <n v="2015"/>
    <n v="384976232"/>
    <d v="2015-03-04T00:00:00"/>
    <n v="4"/>
    <n v="14"/>
    <n v="1877"/>
    <n v="651.21"/>
    <n v="524.96"/>
    <n v="126.25"/>
    <n v="985349.92"/>
    <n v="236971.25"/>
    <n v="-748378.67"/>
    <n v="-0.75950548613227697"/>
  </r>
  <r>
    <s v="Australia/Oceania"/>
    <s v="NEW ZEALAND"/>
    <s v="Baby Food"/>
    <s v="Offline"/>
    <x v="1"/>
    <d v="2012-10-15T00:00:00"/>
    <s v="Oct"/>
    <n v="2012"/>
    <n v="485096442"/>
    <d v="2012-09-11T00:00:00"/>
    <n v="3"/>
    <s v=""/>
    <n v="9672"/>
    <n v="255.28"/>
    <n v="159.41999999999999"/>
    <n v="95.86"/>
    <n v="1541910.24"/>
    <n v="927157.92"/>
    <n v="-614752.31999999995"/>
    <n v="-0.39869527035503699"/>
  </r>
  <r>
    <s v="Middle East/North Africa"/>
    <s v="LEBANON"/>
    <s v="Beverages"/>
    <s v="Offline"/>
    <x v="3"/>
    <d v="2016-07-19T00:00:00"/>
    <s v="Jul"/>
    <n v="2016"/>
    <n v="897626626"/>
    <d v="2016-08-27T00:00:00"/>
    <n v="7"/>
    <n v="39"/>
    <n v="6521"/>
    <n v="47.45"/>
    <n v="31.79"/>
    <n v="15.66"/>
    <n v="207302.59"/>
    <n v="102118.86"/>
    <n v="-105183.73"/>
    <n v="-0.50739226171752105"/>
  </r>
  <r>
    <s v="Asia"/>
    <s v="SOUTH KOREA"/>
    <s v="Clothes"/>
    <s v="Online"/>
    <x v="3"/>
    <d v="2011-11-28T00:00:00"/>
    <s v="Nov"/>
    <n v="2011"/>
    <n v="944490611"/>
    <d v="2011-12-22T00:00:00"/>
    <n v="5"/>
    <n v="24"/>
    <n v="4615"/>
    <n v="109.28"/>
    <n v="35.840000000000003"/>
    <n v="73.44"/>
    <n v="165401.60000000001"/>
    <n v="338925.6"/>
    <n v="173524"/>
    <n v="1.0491071428571399"/>
  </r>
  <r>
    <s v="Europe"/>
    <s v="HUNGARY"/>
    <s v="Office Supplies"/>
    <s v="Offline"/>
    <x v="1"/>
    <d v="2015-09-18T00:00:00"/>
    <s v="Sep"/>
    <n v="2015"/>
    <n v="467924726"/>
    <d v="2015-10-20T00:00:00"/>
    <n v="3"/>
    <n v="32"/>
    <n v="8179"/>
    <n v="651.21"/>
    <n v="524.96"/>
    <n v="126.25"/>
    <n v="4293647.84"/>
    <n v="1032598.75"/>
    <n v="-3261049.09"/>
    <n v="-0.75950548613227697"/>
  </r>
  <r>
    <s v="Europe"/>
    <s v="GREECE"/>
    <s v="Cereal"/>
    <s v="Offline"/>
    <x v="2"/>
    <d v="2011-10-23T00:00:00"/>
    <s v="Oct"/>
    <n v="2011"/>
    <n v="280477797"/>
    <d v="2011-10-24T00:00:00"/>
    <n v="2"/>
    <n v="1"/>
    <n v="8468"/>
    <n v="205.7"/>
    <n v="117.11"/>
    <n v="88.59"/>
    <n v="991687.48"/>
    <n v="750180.12"/>
    <n v="-241507.36"/>
    <n v="-0.24353172231235601"/>
  </r>
  <r>
    <s v="Middle East/North Africa"/>
    <s v="IRAN"/>
    <s v="Household"/>
    <s v="Online"/>
    <x v="0"/>
    <d v="2015-05-21T00:00:00"/>
    <s v="May"/>
    <n v="2015"/>
    <n v="815011155"/>
    <d v="2015-06-26T00:00:00"/>
    <n v="6"/>
    <n v="36"/>
    <n v="8767"/>
    <n v="668.27"/>
    <n v="502.54"/>
    <n v="165.73"/>
    <n v="4405768.18"/>
    <n v="1452954.91"/>
    <n v="-2952813.27"/>
    <n v="-0.67021530624427905"/>
  </r>
  <r>
    <s v="Europe"/>
    <s v="BULGARIA"/>
    <s v="Fruits"/>
    <s v="Online"/>
    <x v="2"/>
    <d v="2016-12-03T00:00:00"/>
    <s v="Dec"/>
    <n v="2016"/>
    <n v="774698626"/>
    <d v="2016-07-04T00:00:00"/>
    <n v="2"/>
    <s v=""/>
    <n v="9394"/>
    <n v="9.33"/>
    <n v="6.92"/>
    <n v="2.41"/>
    <n v="65006.48"/>
    <n v="22639.54"/>
    <n v="-42366.94"/>
    <n v="-0.65173410404624299"/>
  </r>
  <r>
    <s v="Middle East/North Africa"/>
    <s v="EGYPT"/>
    <s v="Meat"/>
    <s v="Online"/>
    <x v="3"/>
    <d v="2012-08-17T00:00:00"/>
    <s v="Aug"/>
    <n v="2012"/>
    <n v="283026540"/>
    <d v="2012-09-13T00:00:00"/>
    <n v="5"/>
    <n v="27"/>
    <n v="2697"/>
    <n v="421.89"/>
    <n v="364.69"/>
    <n v="57.2"/>
    <n v="983568.93"/>
    <n v="154268.4"/>
    <n v="-829300.53"/>
    <n v="-0.84315445995228799"/>
  </r>
  <r>
    <s v="Central America"/>
    <s v="THE BAHAMAS"/>
    <s v="Vegetables"/>
    <s v="Online"/>
    <x v="1"/>
    <d v="2015-04-07T00:00:00"/>
    <s v="Apr"/>
    <n v="2015"/>
    <n v="433793723"/>
    <d v="2015-04-08T00:00:00"/>
    <n v="4"/>
    <n v="1"/>
    <n v="8057"/>
    <n v="154.06"/>
    <n v="90.93"/>
    <n v="63.13"/>
    <n v="732623.01"/>
    <n v="508638.41"/>
    <n v="-223984.6"/>
    <n v="-0.30572968217309998"/>
  </r>
  <r>
    <s v="Middle East/North Africa"/>
    <s v="AZERBAIJAN"/>
    <s v="Fruits"/>
    <s v="Offline"/>
    <x v="1"/>
    <d v="2013-12-26T00:00:00"/>
    <s v="Dec"/>
    <n v="2013"/>
    <n v="141111505"/>
    <d v="2014-08-02T00:00:00"/>
    <n v="7"/>
    <n v="219"/>
    <n v="6885"/>
    <n v="9.33"/>
    <n v="6.92"/>
    <n v="2.41"/>
    <n v="47644.2"/>
    <n v="16592.849999999999"/>
    <n v="-31051.35"/>
    <n v="-0.65173410404624299"/>
  </r>
  <r>
    <s v="Asia"/>
    <s v="KAZAKHSTAN"/>
    <s v="Baby Food"/>
    <s v="Offline"/>
    <x v="2"/>
    <d v="2017-03-25T00:00:00"/>
    <s v="Mar"/>
    <n v="2017"/>
    <n v="189403712"/>
    <d v="2017-03-04T00:00:00"/>
    <n v="7"/>
    <s v=""/>
    <n v="7622"/>
    <n v="255.28"/>
    <n v="159.41999999999999"/>
    <n v="95.86"/>
    <n v="1215099.24"/>
    <n v="730644.92"/>
    <n v="-484454.32"/>
    <n v="-0.39869527035503699"/>
  </r>
  <r>
    <s v="Middle East/North Africa"/>
    <s v="JORDAN"/>
    <s v="Baby Food"/>
    <s v="Online"/>
    <x v="0"/>
    <d v="2012-09-27T00:00:00"/>
    <s v="Sep"/>
    <n v="2012"/>
    <n v="983406674"/>
    <d v="2012-03-11T00:00:00"/>
    <n v="1"/>
    <s v=""/>
    <n v="743"/>
    <n v="255.28"/>
    <n v="159.41999999999999"/>
    <n v="95.86"/>
    <n v="118449.06"/>
    <n v="71223.98"/>
    <n v="-47225.08"/>
    <n v="-0.39869527035503699"/>
  </r>
  <r>
    <s v="Australia/Oceania"/>
    <s v="MARSHALL ISLANDS"/>
    <s v="Snacks"/>
    <s v="Online"/>
    <x v="1"/>
    <d v="2015-06-08T00:00:00"/>
    <s v="Jun"/>
    <n v="2015"/>
    <n v="298169219"/>
    <d v="2015-08-26T00:00:00"/>
    <n v="4"/>
    <n v="79"/>
    <n v="3753"/>
    <n v="152.58000000000001"/>
    <n v="97.44"/>
    <n v="55.14"/>
    <n v="365692.32"/>
    <n v="206940.42"/>
    <n v="-158751.9"/>
    <n v="-0.43411330049261099"/>
  </r>
  <r>
    <s v="Central America"/>
    <s v="BARBADOS"/>
    <s v="Clothes"/>
    <s v="Online"/>
    <x v="3"/>
    <d v="2011-08-23T00:00:00"/>
    <s v="Aug"/>
    <n v="2011"/>
    <n v="929052674"/>
    <d v="2011-12-09T00:00:00"/>
    <n v="6"/>
    <n v="108"/>
    <n v="6187"/>
    <n v="109.28"/>
    <n v="35.840000000000003"/>
    <n v="73.44"/>
    <n v="221742.07999999999"/>
    <n v="454373.28"/>
    <n v="232631.2"/>
    <n v="1.0491071428571399"/>
  </r>
  <r>
    <s v="Sub-Saharan Africa"/>
    <s v="BURKINA FASO"/>
    <s v="Cosmetics"/>
    <s v="Online"/>
    <x v="3"/>
    <d v="2014-04-21T00:00:00"/>
    <s v="Apr"/>
    <n v="2014"/>
    <n v="341730868"/>
    <d v="2014-05-24T00:00:00"/>
    <n v="7"/>
    <n v="33"/>
    <n v="4613"/>
    <n v="437.2"/>
    <n v="263.33"/>
    <n v="173.87"/>
    <n v="1214741.29"/>
    <n v="802062.31"/>
    <n v="-412678.98"/>
    <n v="-0.33972581931416901"/>
  </r>
  <r>
    <s v="Sub-Saharan Africa"/>
    <s v="NAMIBIA"/>
    <s v="Cosmetics"/>
    <s v="Online"/>
    <x v="0"/>
    <d v="2015-04-05T00:00:00"/>
    <s v="Apr"/>
    <n v="2015"/>
    <n v="122190129"/>
    <d v="2015-05-23T00:00:00"/>
    <n v="7"/>
    <n v="48"/>
    <n v="7629"/>
    <n v="437.2"/>
    <n v="263.33"/>
    <n v="173.87"/>
    <n v="2008944.57"/>
    <n v="1326454.23"/>
    <n v="-682490.34"/>
    <n v="-0.33972581931416901"/>
  </r>
  <r>
    <s v="Australia/Oceania"/>
    <s v="EAST TIMOR"/>
    <s v="Beverages"/>
    <s v="Offline"/>
    <x v="0"/>
    <d v="2011-05-15T00:00:00"/>
    <s v="May"/>
    <n v="2011"/>
    <n v="126729285"/>
    <d v="2011-06-13T00:00:00"/>
    <n v="2"/>
    <n v="29"/>
    <n v="867"/>
    <n v="47.45"/>
    <n v="31.79"/>
    <n v="15.66"/>
    <n v="27561.93"/>
    <n v="13577.22"/>
    <n v="-13984.71"/>
    <n v="-0.50739226171752105"/>
  </r>
  <r>
    <s v="Sub-Saharan Africa"/>
    <s v="LIBERIA"/>
    <s v="Meat"/>
    <s v="Offline"/>
    <x v="2"/>
    <d v="2015-03-21T00:00:00"/>
    <s v="Mar"/>
    <n v="2015"/>
    <n v="731959664"/>
    <d v="2015-04-13T00:00:00"/>
    <n v="2"/>
    <n v="23"/>
    <n v="1985"/>
    <n v="421.89"/>
    <n v="364.69"/>
    <n v="57.2"/>
    <n v="723909.65"/>
    <n v="113542"/>
    <n v="-610367.65"/>
    <n v="-0.84315445995228799"/>
  </r>
  <r>
    <s v="Central America"/>
    <s v="HAITI"/>
    <s v="Baby Food"/>
    <s v="Offline"/>
    <x v="0"/>
    <d v="2014-11-04T00:00:00"/>
    <s v="Nov"/>
    <n v="2014"/>
    <n v="584805095"/>
    <d v="2014-04-14T00:00:00"/>
    <n v="2"/>
    <s v=""/>
    <n v="5678"/>
    <n v="255.28"/>
    <n v="159.41999999999999"/>
    <n v="95.86"/>
    <n v="905186.76"/>
    <n v="544293.07999999996"/>
    <n v="-360893.68"/>
    <n v="-0.39869527035503699"/>
  </r>
  <r>
    <s v="Europe"/>
    <s v="SLOVENIA"/>
    <s v="Cereal"/>
    <s v="Online"/>
    <x v="0"/>
    <d v="2012-02-21T00:00:00"/>
    <s v="Feb"/>
    <n v="2012"/>
    <n v="652501904"/>
    <d v="2012-03-25T00:00:00"/>
    <n v="1"/>
    <n v="33"/>
    <n v="8668"/>
    <n v="205.7"/>
    <n v="117.11"/>
    <n v="88.59"/>
    <n v="1015109.48"/>
    <n v="767898.12"/>
    <n v="-247211.36"/>
    <n v="-0.24353172231235601"/>
  </r>
  <r>
    <s v="Sub-Saharan Africa"/>
    <s v="ZIMBABWE"/>
    <s v="Snacks"/>
    <s v="Online"/>
    <x v="0"/>
    <d v="2017-05-04T00:00:00"/>
    <s v="May"/>
    <n v="2017"/>
    <n v="172598922"/>
    <d v="2017-04-18T00:00:00"/>
    <n v="3"/>
    <s v=""/>
    <n v="4711"/>
    <n v="152.58000000000001"/>
    <n v="97.44"/>
    <n v="55.14"/>
    <n v="459039.84"/>
    <n v="259764.54"/>
    <n v="-199275.3"/>
    <n v="-0.43411330049261099"/>
  </r>
  <r>
    <s v="Middle East/North Africa"/>
    <s v="SYRIA"/>
    <s v="Clothes"/>
    <s v="Online"/>
    <x v="2"/>
    <d v="2016-05-06T00:00:00"/>
    <s v="May"/>
    <n v="2016"/>
    <n v="702957475"/>
    <d v="2016-06-16T00:00:00"/>
    <n v="5"/>
    <n v="41"/>
    <n v="9593"/>
    <n v="109.28"/>
    <n v="35.840000000000003"/>
    <n v="73.44"/>
    <n v="343813.12"/>
    <n v="704509.92"/>
    <n v="360696.8"/>
    <n v="1.0491071428571399"/>
  </r>
  <r>
    <s v="Middle East/North Africa"/>
    <s v="TURKEY"/>
    <s v="Household"/>
    <s v="Online"/>
    <x v="3"/>
    <d v="2016-10-06T00:00:00"/>
    <s v="Oct"/>
    <n v="2016"/>
    <n v="271751391"/>
    <d v="2016-09-07T00:00:00"/>
    <n v="4"/>
    <s v=""/>
    <n v="6130"/>
    <n v="668.27"/>
    <n v="502.54"/>
    <n v="165.73"/>
    <n v="3080570.2"/>
    <n v="1015924.9"/>
    <n v="-2064645.3"/>
    <n v="-0.67021530624427905"/>
  </r>
  <r>
    <s v="Central America"/>
    <s v="EL SALVADOR"/>
    <s v="Cereal"/>
    <s v="Online"/>
    <x v="2"/>
    <d v="2010-03-01T00:00:00"/>
    <s v="Mar"/>
    <n v="2010"/>
    <n v="127467000"/>
    <d v="2010-07-02T00:00:00"/>
    <n v="6"/>
    <n v="123"/>
    <n v="9173"/>
    <n v="205.7"/>
    <n v="117.11"/>
    <n v="88.59"/>
    <n v="1074250.03"/>
    <n v="812636.07"/>
    <n v="-261613.96"/>
    <n v="-0.24353172231235601"/>
  </r>
  <r>
    <s v="Europe"/>
    <s v="BULGARIA"/>
    <s v="Household"/>
    <s v="Online"/>
    <x v="0"/>
    <d v="2017-05-31T00:00:00"/>
    <s v="May"/>
    <n v="2017"/>
    <n v="688903129"/>
    <d v="2017-02-07T00:00:00"/>
    <n v="3"/>
    <s v=""/>
    <n v="600"/>
    <n v="668.27"/>
    <n v="502.54"/>
    <n v="165.73"/>
    <n v="301524"/>
    <n v="99438"/>
    <n v="-202086"/>
    <n v="-0.67021530624427905"/>
  </r>
  <r>
    <s v="Europe"/>
    <s v="FINLAND"/>
    <s v="Personal Care"/>
    <s v="Online"/>
    <x v="0"/>
    <d v="2014-07-25T00:00:00"/>
    <s v="Jul"/>
    <n v="2014"/>
    <n v="195171105"/>
    <d v="2014-04-09T00:00:00"/>
    <n v="4"/>
    <s v=""/>
    <n v="4322"/>
    <n v="81.73"/>
    <n v="56.67"/>
    <n v="25.06"/>
    <n v="244927.74"/>
    <n v="108309.32"/>
    <n v="-136618.42000000001"/>
    <n v="-0.55779071819304804"/>
  </r>
  <r>
    <s v="Asia"/>
    <s v="BRUNEI"/>
    <s v="Meat"/>
    <s v="Online"/>
    <x v="2"/>
    <d v="2012-06-07T00:00:00"/>
    <s v="Jun"/>
    <n v="2012"/>
    <n v="555694758"/>
    <d v="2012-07-24T00:00:00"/>
    <n v="3"/>
    <n v="47"/>
    <n v="1283"/>
    <n v="421.89"/>
    <n v="364.69"/>
    <n v="57.2"/>
    <n v="467897.27"/>
    <n v="73387.600000000006"/>
    <n v="-394509.67"/>
    <n v="-0.84315445995228799"/>
  </r>
  <r>
    <s v="North America"/>
    <s v="GREENLAND"/>
    <s v="Office Supplies"/>
    <s v="Online"/>
    <x v="1"/>
    <d v="2015-10-22T00:00:00"/>
    <s v="Oct"/>
    <n v="2015"/>
    <n v="600210416"/>
    <d v="2015-11-23T00:00:00"/>
    <n v="2"/>
    <n v="32"/>
    <n v="4455"/>
    <n v="651.21"/>
    <n v="524.96"/>
    <n v="126.25"/>
    <n v="2338696.7999999998"/>
    <n v="562443.75"/>
    <n v="-1776253.05"/>
    <n v="-0.75950548613227697"/>
  </r>
  <r>
    <s v="Europe"/>
    <s v="VATICAN CITY"/>
    <s v="Household"/>
    <s v="Offline"/>
    <x v="1"/>
    <d v="2011-02-13T00:00:00"/>
    <s v="Feb"/>
    <n v="2011"/>
    <n v="128766906"/>
    <d v="2011-03-28T00:00:00"/>
    <n v="2"/>
    <n v="43"/>
    <n v="3844"/>
    <n v="668.27"/>
    <n v="502.54"/>
    <n v="165.73"/>
    <n v="1931763.76"/>
    <n v="637066.12"/>
    <n v="-1294697.6399999999"/>
    <n v="-0.67021530624427905"/>
  </r>
  <r>
    <s v="Europe"/>
    <s v="SAN MARINO"/>
    <s v="Vegetables"/>
    <s v="Offline"/>
    <x v="2"/>
    <d v="2016-06-27T00:00:00"/>
    <s v="Jun"/>
    <n v="2016"/>
    <n v="361725556"/>
    <d v="2016-07-18T00:00:00"/>
    <n v="2"/>
    <n v="21"/>
    <n v="1485"/>
    <n v="154.06"/>
    <n v="90.93"/>
    <n v="63.13"/>
    <n v="135031.04999999999"/>
    <n v="93748.05"/>
    <n v="-41283"/>
    <n v="-0.30572968217309998"/>
  </r>
  <r>
    <s v="Europe"/>
    <s v="ARMENIA"/>
    <s v="Personal Care"/>
    <s v="Online"/>
    <x v="1"/>
    <d v="2016-06-12T00:00:00"/>
    <s v="Jun"/>
    <n v="2016"/>
    <n v="789760196"/>
    <d v="2017-02-01T00:00:00"/>
    <n v="4"/>
    <n v="234"/>
    <n v="6447"/>
    <n v="81.73"/>
    <n v="56.67"/>
    <n v="25.06"/>
    <n v="365351.49"/>
    <n v="161561.82"/>
    <n v="-203789.67"/>
    <n v="-0.55779071819304704"/>
  </r>
  <r>
    <s v="Sub-Saharan Africa"/>
    <s v="DEMOCRATIC REPUBLIC OF THE CONGO"/>
    <s v="Cosmetics"/>
    <s v="Online"/>
    <x v="3"/>
    <d v="2013-05-09T00:00:00"/>
    <s v="May"/>
    <n v="2013"/>
    <n v="523857152"/>
    <d v="2013-09-10T00:00:00"/>
    <n v="3"/>
    <n v="124"/>
    <n v="9827"/>
    <n v="437.2"/>
    <n v="263.33"/>
    <n v="173.87"/>
    <n v="2587743.91"/>
    <n v="1708620.49"/>
    <n v="-879123.42"/>
    <n v="-0.33972581931416901"/>
  </r>
  <r>
    <s v="Australia/Oceania"/>
    <s v="PALAU"/>
    <s v="Cosmetics"/>
    <s v="Offline"/>
    <x v="3"/>
    <d v="2012-10-25T00:00:00"/>
    <s v="Oct"/>
    <n v="2012"/>
    <n v="545315253"/>
    <d v="2012-10-28T00:00:00"/>
    <n v="1"/>
    <n v="3"/>
    <n v="9756"/>
    <n v="437.2"/>
    <n v="263.33"/>
    <n v="173.87"/>
    <n v="2569047.48"/>
    <n v="1696275.72"/>
    <n v="-872771.76"/>
    <n v="-0.33972581931416901"/>
  </r>
  <r>
    <s v="Asia"/>
    <s v="LAOS"/>
    <s v="Cosmetics"/>
    <s v="Offline"/>
    <x v="2"/>
    <d v="2013-01-12T00:00:00"/>
    <s v="Jan"/>
    <n v="2013"/>
    <n v="555745828"/>
    <d v="2013-10-12T00:00:00"/>
    <n v="7"/>
    <n v="273"/>
    <n v="6395"/>
    <n v="437.2"/>
    <n v="263.33"/>
    <n v="173.87"/>
    <n v="1683995.35"/>
    <n v="1111898.6499999999"/>
    <n v="-572096.69999999995"/>
    <n v="-0.33972581931416901"/>
  </r>
  <r>
    <s v="Europe"/>
    <s v="SLOVAKIA"/>
    <s v="Cosmetics"/>
    <s v="Online"/>
    <x v="1"/>
    <d v="2013-01-11T00:00:00"/>
    <s v="Jan"/>
    <n v="2013"/>
    <n v="327072703"/>
    <d v="2013-11-16T00:00:00"/>
    <n v="7"/>
    <n v="309"/>
    <n v="6936"/>
    <n v="437.2"/>
    <n v="263.33"/>
    <n v="173.87"/>
    <n v="1826456.88"/>
    <n v="1205962.32"/>
    <n v="-620494.56000000006"/>
    <n v="-0.33972581931416901"/>
  </r>
  <r>
    <s v="Central America"/>
    <s v="BARBADOS"/>
    <s v="Household"/>
    <s v="Offline"/>
    <x v="2"/>
    <d v="2010-06-28T00:00:00"/>
    <s v="Jun"/>
    <n v="2010"/>
    <n v="151532208"/>
    <d v="2010-08-15T00:00:00"/>
    <n v="1"/>
    <n v="48"/>
    <n v="603"/>
    <n v="668.27"/>
    <n v="502.54"/>
    <n v="165.73"/>
    <n v="303031.62"/>
    <n v="99935.19"/>
    <n v="-203096.43"/>
    <n v="-0.67021530624427905"/>
  </r>
  <r>
    <s v="Asia"/>
    <s v="INDIA"/>
    <s v="Fruits"/>
    <s v="Offline"/>
    <x v="3"/>
    <d v="2014-03-21T00:00:00"/>
    <s v="Mar"/>
    <n v="2014"/>
    <n v="391673171"/>
    <d v="2014-11-04T00:00:00"/>
    <n v="3"/>
    <n v="228"/>
    <n v="3650"/>
    <n v="9.33"/>
    <n v="6.92"/>
    <n v="2.41"/>
    <n v="25258"/>
    <n v="8796.5"/>
    <n v="-16461.5"/>
    <n v="-0.65173410404624299"/>
  </r>
  <r>
    <s v="Europe"/>
    <s v="SWITZERLAND"/>
    <s v="Vegetables"/>
    <s v="Online"/>
    <x v="3"/>
    <d v="2013-09-18T00:00:00"/>
    <s v="Sep"/>
    <n v="2013"/>
    <n v="130356919"/>
    <d v="2013-01-10T00:00:00"/>
    <n v="5"/>
    <s v=""/>
    <n v="4364"/>
    <n v="154.06"/>
    <n v="90.93"/>
    <n v="63.13"/>
    <n v="396818.52"/>
    <n v="275499.32"/>
    <n v="-121319.2"/>
    <n v="-0.30572968217309998"/>
  </r>
  <r>
    <s v="Asia"/>
    <s v="CAMBODIA"/>
    <s v="Personal Care"/>
    <s v="Offline"/>
    <x v="2"/>
    <d v="2010-03-02T00:00:00"/>
    <s v="Mar"/>
    <n v="2010"/>
    <n v="320757281"/>
    <d v="2010-03-15T00:00:00"/>
    <n v="2"/>
    <n v="13"/>
    <n v="8062"/>
    <n v="81.73"/>
    <n v="56.67"/>
    <n v="25.06"/>
    <n v="456873.54"/>
    <n v="202033.72"/>
    <n v="-254839.82"/>
    <n v="-0.55779071819304704"/>
  </r>
  <r>
    <s v="Europe"/>
    <s v="PORTUGAL"/>
    <s v="Cereal"/>
    <s v="Offline"/>
    <x v="3"/>
    <d v="2013-05-02T00:00:00"/>
    <s v="May"/>
    <n v="2013"/>
    <n v="636360585"/>
    <d v="2013-08-03T00:00:00"/>
    <n v="7"/>
    <n v="93"/>
    <n v="2093"/>
    <n v="205.7"/>
    <n v="117.11"/>
    <n v="88.59"/>
    <n v="245111.23"/>
    <n v="185418.87"/>
    <n v="-59692.36"/>
    <n v="-0.24353172231235601"/>
  </r>
  <r>
    <s v="Asia"/>
    <s v="TURKMENISTAN"/>
    <s v="Cosmetics"/>
    <s v="Online"/>
    <x v="1"/>
    <d v="2014-08-14T00:00:00"/>
    <s v="Aug"/>
    <n v="2014"/>
    <n v="820965659"/>
    <d v="2014-08-18T00:00:00"/>
    <n v="2"/>
    <n v="4"/>
    <n v="837"/>
    <n v="437.2"/>
    <n v="263.33"/>
    <n v="173.87"/>
    <n v="220407.21"/>
    <n v="145529.19"/>
    <n v="-74878.02"/>
    <n v="-0.33972581931416901"/>
  </r>
  <r>
    <s v="Middle East/North Africa"/>
    <s v="OMAN"/>
    <s v="Cereal"/>
    <s v="Online"/>
    <x v="3"/>
    <d v="2015-04-03T00:00:00"/>
    <s v="Apr"/>
    <n v="2015"/>
    <n v="238683831"/>
    <d v="2015-04-14T00:00:00"/>
    <n v="3"/>
    <n v="11"/>
    <n v="705"/>
    <n v="205.7"/>
    <n v="117.11"/>
    <n v="88.59"/>
    <n v="82562.55"/>
    <n v="62455.95"/>
    <n v="-20106.599999999999"/>
    <n v="-0.24353172231235601"/>
  </r>
  <r>
    <s v="Europe"/>
    <s v="BELARUS"/>
    <s v="Beverages"/>
    <s v="Online"/>
    <x v="0"/>
    <d v="2012-07-24T00:00:00"/>
    <s v="Jul"/>
    <n v="2012"/>
    <n v="123938930"/>
    <d v="2012-02-08T00:00:00"/>
    <n v="4"/>
    <s v=""/>
    <n v="5138"/>
    <n v="47.45"/>
    <n v="31.79"/>
    <n v="15.66"/>
    <n v="163337.01999999999"/>
    <n v="80461.08"/>
    <n v="-82875.94"/>
    <n v="-0.50739226171752105"/>
  </r>
  <r>
    <s v="Sub-Saharan Africa"/>
    <s v="MOZAMBIQUE"/>
    <s v="Personal Care"/>
    <s v="Online"/>
    <x v="1"/>
    <d v="2013-03-23T00:00:00"/>
    <s v="Mar"/>
    <n v="2013"/>
    <n v="431467282"/>
    <d v="2013-04-05T00:00:00"/>
    <n v="6"/>
    <n v="13"/>
    <n v="9612"/>
    <n v="81.73"/>
    <n v="56.67"/>
    <n v="25.06"/>
    <n v="544712.04"/>
    <n v="240876.72"/>
    <n v="-303835.32"/>
    <n v="-0.55779071819304704"/>
  </r>
  <r>
    <s v="Sub-Saharan Africa"/>
    <s v="BOTSWANA"/>
    <s v="Fruits"/>
    <s v="Offline"/>
    <x v="0"/>
    <d v="2013-04-20T00:00:00"/>
    <s v="Apr"/>
    <n v="2013"/>
    <n v="286317718"/>
    <d v="2013-04-30T00:00:00"/>
    <n v="3"/>
    <n v="10"/>
    <n v="6630"/>
    <n v="9.33"/>
    <n v="6.92"/>
    <n v="2.41"/>
    <n v="45879.6"/>
    <n v="15978.3"/>
    <n v="-29901.3"/>
    <n v="-0.65173410404624299"/>
  </r>
  <r>
    <s v="Central America"/>
    <s v="DOMINICAN REPUBLIC"/>
    <s v="Meat"/>
    <s v="Offline"/>
    <x v="3"/>
    <d v="2010-02-01T00:00:00"/>
    <s v="Feb"/>
    <n v="2010"/>
    <n v="233851563"/>
    <d v="2010-02-21T00:00:00"/>
    <n v="1"/>
    <n v="20"/>
    <n v="729"/>
    <n v="421.89"/>
    <n v="364.69"/>
    <n v="57.2"/>
    <n v="265859.01"/>
    <n v="41698.800000000003"/>
    <n v="-224160.21"/>
    <n v="-0.84315445995228799"/>
  </r>
  <r>
    <s v="Sub-Saharan Africa"/>
    <s v="COMOROS"/>
    <s v="Office Supplies"/>
    <s v="Offline"/>
    <x v="2"/>
    <d v="2012-12-17T00:00:00"/>
    <s v="Dec"/>
    <n v="2012"/>
    <n v="889742648"/>
    <d v="2013-01-16T00:00:00"/>
    <n v="4"/>
    <n v="30"/>
    <n v="3476"/>
    <n v="651.21"/>
    <n v="524.96"/>
    <n v="126.25"/>
    <n v="1824760.96"/>
    <n v="438845"/>
    <n v="-1385915.96"/>
    <n v="-0.75950548613227697"/>
  </r>
  <r>
    <s v="Asia"/>
    <s v="KYRGYZSTAN"/>
    <s v="Meat"/>
    <s v="Online"/>
    <x v="1"/>
    <d v="2010-02-26T00:00:00"/>
    <s v="Feb"/>
    <n v="2010"/>
    <n v="689977300"/>
    <d v="2010-05-04T00:00:00"/>
    <n v="3"/>
    <n v="67"/>
    <n v="8471"/>
    <n v="421.89"/>
    <n v="364.69"/>
    <n v="57.2"/>
    <n v="3089288.99"/>
    <n v="484541.2"/>
    <n v="-2604747.79"/>
    <n v="-0.84315445995228799"/>
  </r>
  <r>
    <s v="Asia"/>
    <s v="LAOS"/>
    <s v="Meat"/>
    <s v="Online"/>
    <x v="1"/>
    <d v="2017-02-18T00:00:00"/>
    <s v="Feb"/>
    <n v="2017"/>
    <n v="840854346"/>
    <d v="2017-08-04T00:00:00"/>
    <n v="6"/>
    <n v="167"/>
    <n v="6342"/>
    <n v="421.89"/>
    <n v="364.69"/>
    <n v="57.2"/>
    <n v="2312863.98"/>
    <n v="362762.4"/>
    <n v="-1950101.58"/>
    <n v="-0.84315445995228799"/>
  </r>
  <r>
    <s v="Asia"/>
    <s v="JAPAN"/>
    <s v="Beverages"/>
    <s v="Online"/>
    <x v="1"/>
    <d v="2012-08-24T00:00:00"/>
    <s v="Aug"/>
    <n v="2012"/>
    <n v="368985116"/>
    <d v="2012-11-10T00:00:00"/>
    <n v="7"/>
    <n v="78"/>
    <n v="9750"/>
    <n v="47.45"/>
    <n v="31.79"/>
    <n v="15.66"/>
    <n v="309952.5"/>
    <n v="152685"/>
    <n v="-157267.5"/>
    <n v="-0.50739226171752105"/>
  </r>
  <r>
    <s v="Sub-Saharan Africa"/>
    <s v="BURKINA FASO"/>
    <s v="Vegetables"/>
    <s v="Online"/>
    <x v="3"/>
    <d v="2010-02-08T00:00:00"/>
    <s v="Feb"/>
    <n v="2010"/>
    <n v="171293437"/>
    <d v="2010-12-08T00:00:00"/>
    <n v="4"/>
    <n v="303"/>
    <n v="8389"/>
    <n v="154.06"/>
    <n v="90.93"/>
    <n v="63.13"/>
    <n v="762811.77"/>
    <n v="529597.56999999995"/>
    <n v="-233214.2"/>
    <n v="-0.30572968217309998"/>
  </r>
  <r>
    <s v="Central America"/>
    <s v="COSTA RICA"/>
    <s v="Baby Food"/>
    <s v="Offline"/>
    <x v="3"/>
    <d v="2010-05-10T00:00:00"/>
    <s v="May"/>
    <n v="2010"/>
    <n v="765015637"/>
    <d v="2010-01-11T00:00:00"/>
    <n v="2"/>
    <s v=""/>
    <n v="3982"/>
    <n v="255.28"/>
    <n v="159.41999999999999"/>
    <n v="95.86"/>
    <n v="634810.43999999994"/>
    <n v="381714.52"/>
    <n v="-253095.92"/>
    <n v="-0.39869527035503699"/>
  </r>
  <r>
    <s v="Sub-Saharan Africa"/>
    <s v="COMOROS"/>
    <s v="Vegetables"/>
    <s v="Online"/>
    <x v="0"/>
    <d v="2010-06-04T00:00:00"/>
    <s v="Jun"/>
    <n v="2010"/>
    <n v="937700545"/>
    <d v="2010-04-30T00:00:00"/>
    <n v="6"/>
    <s v=""/>
    <n v="5284"/>
    <n v="154.06"/>
    <n v="90.93"/>
    <n v="63.13"/>
    <n v="480474.12"/>
    <n v="333578.92"/>
    <n v="-146895.20000000001"/>
    <n v="-0.30572968217309998"/>
  </r>
  <r>
    <s v="Australia/Oceania"/>
    <s v="PALAU"/>
    <s v="Personal Care"/>
    <s v="Offline"/>
    <x v="3"/>
    <d v="2014-10-26T00:00:00"/>
    <s v="Oct"/>
    <n v="2014"/>
    <n v="897209489"/>
    <d v="2014-07-12T00:00:00"/>
    <n v="7"/>
    <s v=""/>
    <n v="3081"/>
    <n v="81.73"/>
    <n v="56.67"/>
    <n v="25.06"/>
    <n v="174600.27"/>
    <n v="77209.86"/>
    <n v="-97390.41"/>
    <n v="-0.55779071819304704"/>
  </r>
  <r>
    <s v="Central America"/>
    <s v="GRENADA"/>
    <s v="Beverages"/>
    <s v="Online"/>
    <x v="3"/>
    <d v="2012-04-16T00:00:00"/>
    <s v="Apr"/>
    <n v="2012"/>
    <n v="921716296"/>
    <d v="2012-04-25T00:00:00"/>
    <n v="4"/>
    <n v="9"/>
    <n v="5189"/>
    <n v="47.45"/>
    <n v="31.79"/>
    <n v="15.66"/>
    <n v="164958.31"/>
    <n v="81259.740000000005"/>
    <n v="-83698.570000000007"/>
    <n v="-0.50739226171752105"/>
  </r>
  <r>
    <s v="Sub-Saharan Africa"/>
    <s v="GUINEA"/>
    <s v="Vegetables"/>
    <s v="Offline"/>
    <x v="1"/>
    <d v="2014-04-28T00:00:00"/>
    <s v="Apr"/>
    <n v="2014"/>
    <n v="909707295"/>
    <d v="2014-05-15T00:00:00"/>
    <n v="5"/>
    <n v="17"/>
    <n v="1459"/>
    <n v="154.06"/>
    <n v="90.93"/>
    <n v="63.13"/>
    <n v="132666.87"/>
    <n v="92106.67"/>
    <n v="-40560.199999999997"/>
    <n v="-0.30572968217309998"/>
  </r>
  <r>
    <s v="Asia"/>
    <s v="CAMBODIA"/>
    <s v="Beverages"/>
    <s v="Offline"/>
    <x v="2"/>
    <d v="2014-09-09T00:00:00"/>
    <s v="Sep"/>
    <n v="2014"/>
    <n v="829981315"/>
    <d v="2014-10-26T00:00:00"/>
    <n v="1"/>
    <n v="47"/>
    <n v="8770"/>
    <n v="47.45"/>
    <n v="31.79"/>
    <n v="15.66"/>
    <n v="278798.3"/>
    <n v="137338.20000000001"/>
    <n v="-141460.1"/>
    <n v="-0.50739226171752105"/>
  </r>
  <r>
    <s v="Sub-Saharan Africa"/>
    <s v="KENYA"/>
    <s v="Personal Care"/>
    <s v="Online"/>
    <x v="0"/>
    <d v="2015-10-23T00:00:00"/>
    <s v="Oct"/>
    <n v="2015"/>
    <n v="271649682"/>
    <d v="2015-04-12T00:00:00"/>
    <n v="1"/>
    <s v=""/>
    <n v="6032"/>
    <n v="81.73"/>
    <n v="56.67"/>
    <n v="25.06"/>
    <n v="341833.44"/>
    <n v="151161.92000000001"/>
    <n v="-190671.52"/>
    <n v="-0.55779071819304704"/>
  </r>
  <r>
    <s v="Sub-Saharan Africa"/>
    <s v="SWAZILAND"/>
    <s v="Fruits"/>
    <s v="Online"/>
    <x v="0"/>
    <d v="2017-05-16T00:00:00"/>
    <s v="May"/>
    <n v="2017"/>
    <n v="694136226"/>
    <d v="2017-06-18T00:00:00"/>
    <n v="1"/>
    <n v="33"/>
    <n v="9189"/>
    <n v="9.33"/>
    <n v="6.92"/>
    <n v="2.41"/>
    <n v="63587.88"/>
    <n v="22145.49"/>
    <n v="-41442.39"/>
    <n v="-0.65173410404624299"/>
  </r>
  <r>
    <s v="Asia"/>
    <s v="SOUTH KOREA"/>
    <s v="Personal Care"/>
    <s v="Online"/>
    <x v="2"/>
    <d v="2012-07-24T00:00:00"/>
    <s v="Jul"/>
    <n v="2012"/>
    <n v="477177274"/>
    <d v="2012-09-08T00:00:00"/>
    <n v="7"/>
    <n v="46"/>
    <n v="6214"/>
    <n v="81.73"/>
    <n v="56.67"/>
    <n v="25.06"/>
    <n v="352147.38"/>
    <n v="155722.84"/>
    <n v="-196424.54"/>
    <n v="-0.55779071819304704"/>
  </r>
  <r>
    <s v="Europe"/>
    <s v="KOSOVO"/>
    <s v="Office Supplies"/>
    <s v="Offline"/>
    <x v="1"/>
    <d v="2014-07-26T00:00:00"/>
    <s v="Jul"/>
    <n v="2014"/>
    <n v="770821654"/>
    <d v="2014-08-19T00:00:00"/>
    <n v="3"/>
    <n v="24"/>
    <n v="2112"/>
    <n v="651.21"/>
    <n v="524.96"/>
    <n v="126.25"/>
    <n v="1108715.52"/>
    <n v="266640"/>
    <n v="-842075.52"/>
    <n v="-0.75950548613227697"/>
  </r>
  <r>
    <s v="Sub-Saharan Africa"/>
    <s v="SWAZILAND"/>
    <s v="Fruits"/>
    <s v="Online"/>
    <x v="0"/>
    <d v="2014-11-28T00:00:00"/>
    <s v="Nov"/>
    <n v="2014"/>
    <n v="545430696"/>
    <d v="2014-02-12T00:00:00"/>
    <n v="4"/>
    <s v=""/>
    <n v="3918"/>
    <n v="9.33"/>
    <n v="6.92"/>
    <n v="2.41"/>
    <n v="27112.560000000001"/>
    <n v="9442.3799999999992"/>
    <n v="-17670.18"/>
    <n v="-0.65173410404624299"/>
  </r>
  <r>
    <s v="Australia/Oceania"/>
    <s v="FEDERATED STATES OF MICRONESIA"/>
    <s v="Clothes"/>
    <s v="Online"/>
    <x v="0"/>
    <d v="2017-07-17T00:00:00"/>
    <s v="Jul"/>
    <n v="2017"/>
    <n v="641678225"/>
    <d v="2017-08-27T00:00:00"/>
    <n v="1"/>
    <n v="41"/>
    <n v="5701"/>
    <n v="109.28"/>
    <n v="35.840000000000003"/>
    <n v="73.44"/>
    <n v="204323.84"/>
    <n v="418681.44"/>
    <n v="214357.6"/>
    <n v="1.0491071428571399"/>
  </r>
  <r>
    <s v="Sub-Saharan Africa"/>
    <s v="NIGERIA"/>
    <s v="Cosmetics"/>
    <s v="Online"/>
    <x v="1"/>
    <d v="2012-05-05T00:00:00"/>
    <s v="May"/>
    <n v="2012"/>
    <n v="620550572"/>
    <d v="2012-05-06T00:00:00"/>
    <n v="1"/>
    <n v="1"/>
    <n v="3559"/>
    <n v="437.2"/>
    <n v="263.33"/>
    <n v="173.87"/>
    <n v="937191.47"/>
    <n v="618803.32999999996"/>
    <n v="-318388.14"/>
    <n v="-0.33972581931416901"/>
  </r>
  <r>
    <s v="Middle East/North Africa"/>
    <s v="SAUDI ARABIA"/>
    <s v="Cosmetics"/>
    <s v="Online"/>
    <x v="3"/>
    <d v="2016-01-10T00:00:00"/>
    <s v="Jan"/>
    <n v="2016"/>
    <n v="113346564"/>
    <d v="2016-10-14T00:00:00"/>
    <n v="6"/>
    <n v="278"/>
    <n v="622"/>
    <n v="437.2"/>
    <n v="263.33"/>
    <n v="173.87"/>
    <n v="163791.26"/>
    <n v="108147.14"/>
    <n v="-55644.12"/>
    <n v="-0.33972581931416901"/>
  </r>
  <r>
    <s v="Sub-Saharan Africa"/>
    <s v="CENTRAL AFRICAN REPUBLIC"/>
    <s v="Clothes"/>
    <s v="Online"/>
    <x v="0"/>
    <d v="2011-05-29T00:00:00"/>
    <s v="May"/>
    <n v="2011"/>
    <n v="171677529"/>
    <d v="2011-05-07T00:00:00"/>
    <n v="7"/>
    <s v=""/>
    <n v="2051"/>
    <n v="109.28"/>
    <n v="35.840000000000003"/>
    <n v="73.44"/>
    <n v="73507.839999999997"/>
    <n v="150625.44"/>
    <n v="77117.600000000006"/>
    <n v="1.0491071428571399"/>
  </r>
  <r>
    <s v="Middle East/North Africa"/>
    <s v="IRAQ"/>
    <s v="Office Supplies"/>
    <s v="Online"/>
    <x v="2"/>
    <d v="2012-05-02T00:00:00"/>
    <s v="May"/>
    <n v="2012"/>
    <n v="117467296"/>
    <d v="2012-03-15T00:00:00"/>
    <n v="5"/>
    <s v=""/>
    <n v="38"/>
    <n v="651.21"/>
    <n v="524.96"/>
    <n v="126.25"/>
    <n v="19948.48"/>
    <n v="4797.5"/>
    <n v="-15150.98"/>
    <n v="-0.75950548613227697"/>
  </r>
  <r>
    <s v="Europe"/>
    <s v="UNITED KINGDOM"/>
    <s v="Cosmetics"/>
    <s v="Online"/>
    <x v="0"/>
    <d v="2012-12-14T00:00:00"/>
    <s v="Dec"/>
    <n v="2012"/>
    <n v="692952191"/>
    <d v="2013-04-01T00:00:00"/>
    <n v="2"/>
    <n v="108"/>
    <n v="8807"/>
    <n v="437.2"/>
    <n v="263.33"/>
    <n v="173.87"/>
    <n v="2319147.31"/>
    <n v="1531273.09"/>
    <n v="-787874.22"/>
    <n v="-0.33972581931416901"/>
  </r>
  <r>
    <s v="Australia/Oceania"/>
    <s v="NEW ZEALAND"/>
    <s v="Cosmetics"/>
    <s v="Offline"/>
    <x v="0"/>
    <d v="2012-12-16T00:00:00"/>
    <s v="Dec"/>
    <n v="2012"/>
    <n v="910681045"/>
    <d v="2013-08-01T00:00:00"/>
    <n v="5"/>
    <n v="228"/>
    <n v="9613"/>
    <n v="437.2"/>
    <n v="263.33"/>
    <n v="173.87"/>
    <n v="2531391.29"/>
    <n v="1671412.31"/>
    <n v="-859978.98"/>
    <n v="-0.33972581931416901"/>
  </r>
  <r>
    <s v="Central America"/>
    <s v="HAITI"/>
    <s v="Vegetables"/>
    <s v="Online"/>
    <x v="3"/>
    <d v="2012-01-03T00:00:00"/>
    <s v="Jan"/>
    <n v="2012"/>
    <n v="303515183"/>
    <d v="2012-04-18T00:00:00"/>
    <n v="4"/>
    <n v="106"/>
    <n v="5742"/>
    <n v="154.06"/>
    <n v="90.93"/>
    <n v="63.13"/>
    <n v="522120.06"/>
    <n v="362492.46"/>
    <n v="-159627.6"/>
    <n v="-0.30572968217309998"/>
  </r>
  <r>
    <s v="Australia/Oceania"/>
    <s v="VANUATU"/>
    <s v="Household"/>
    <s v="Online"/>
    <x v="2"/>
    <d v="2015-06-20T00:00:00"/>
    <s v="Jun"/>
    <n v="2015"/>
    <n v="274628436"/>
    <d v="2015-07-26T00:00:00"/>
    <n v="1"/>
    <n v="36"/>
    <n v="7512"/>
    <n v="668.27"/>
    <n v="502.54"/>
    <n v="165.73"/>
    <n v="3775080.48"/>
    <n v="1244963.76"/>
    <n v="-2530116.7200000002"/>
    <n v="-0.67021530624427905"/>
  </r>
  <r>
    <s v="Europe"/>
    <s v="UKRAINE"/>
    <s v="Beverages"/>
    <s v="Offline"/>
    <x v="2"/>
    <d v="2013-07-09T00:00:00"/>
    <s v="Jul"/>
    <n v="2013"/>
    <n v="947507131"/>
    <d v="2013-10-20T00:00:00"/>
    <n v="1"/>
    <n v="103"/>
    <n v="7271"/>
    <n v="47.45"/>
    <n v="31.79"/>
    <n v="15.66"/>
    <n v="231145.09"/>
    <n v="113863.86"/>
    <n v="-117281.23"/>
    <n v="-0.50739226171752105"/>
  </r>
  <r>
    <s v="Australia/Oceania"/>
    <s v="PAPUA NEW GUINEA"/>
    <s v="Beverages"/>
    <s v="Offline"/>
    <x v="2"/>
    <d v="2010-01-22T00:00:00"/>
    <s v="Jan"/>
    <n v="2010"/>
    <n v="715950095"/>
    <d v="2010-01-02T00:00:00"/>
    <n v="7"/>
    <s v=""/>
    <n v="4398"/>
    <n v="47.45"/>
    <n v="31.79"/>
    <n v="15.66"/>
    <n v="139812.42000000001"/>
    <n v="68872.679999999993"/>
    <n v="-70939.740000000005"/>
    <n v="-0.50739226171752105"/>
  </r>
  <r>
    <s v="Asia"/>
    <s v="JAPAN"/>
    <s v="Fruits"/>
    <s v="Offline"/>
    <x v="1"/>
    <d v="2016-06-22T00:00:00"/>
    <s v="Jun"/>
    <n v="2016"/>
    <n v="294068658"/>
    <d v="2016-06-08T00:00:00"/>
    <n v="4"/>
    <s v=""/>
    <n v="306"/>
    <n v="9.33"/>
    <n v="6.92"/>
    <n v="2.41"/>
    <n v="2117.52"/>
    <n v="737.46"/>
    <n v="-1380.06"/>
    <n v="-0.65173410404624299"/>
  </r>
  <r>
    <s v="Sub-Saharan Africa"/>
    <s v="MALAWI"/>
    <s v="Personal Care"/>
    <s v="Offline"/>
    <x v="1"/>
    <d v="2011-10-19T00:00:00"/>
    <s v="Oct"/>
    <n v="2011"/>
    <n v="466286647"/>
    <d v="2011-11-28T00:00:00"/>
    <n v="2"/>
    <n v="40"/>
    <n v="3436"/>
    <n v="81.73"/>
    <n v="56.67"/>
    <n v="25.06"/>
    <n v="194718.12"/>
    <n v="86106.16"/>
    <n v="-108611.96"/>
    <n v="-0.55779071819304704"/>
  </r>
  <r>
    <s v="Middle East/North Africa"/>
    <s v="QATAR"/>
    <s v="Meat"/>
    <s v="Offline"/>
    <x v="1"/>
    <d v="2013-10-28T00:00:00"/>
    <s v="Oct"/>
    <n v="2013"/>
    <n v="737340390"/>
    <d v="2013-01-11T00:00:00"/>
    <n v="6"/>
    <s v=""/>
    <n v="4262"/>
    <n v="421.89"/>
    <n v="364.69"/>
    <n v="57.2"/>
    <n v="1554308.78"/>
    <n v="243786.4"/>
    <n v="-1310522.3799999999"/>
    <n v="-0.84315445995228799"/>
  </r>
  <r>
    <s v="Sub-Saharan Africa"/>
    <s v="BOTSWANA"/>
    <s v="Office Supplies"/>
    <s v="Offline"/>
    <x v="1"/>
    <d v="2014-11-29T00:00:00"/>
    <s v="Nov"/>
    <n v="2014"/>
    <n v="682278716"/>
    <d v="2015-01-01T00:00:00"/>
    <n v="5"/>
    <n v="33"/>
    <n v="289"/>
    <n v="651.21"/>
    <n v="524.96"/>
    <n v="126.25"/>
    <n v="151713.44"/>
    <n v="36486.25"/>
    <n v="-115227.19"/>
    <n v="-0.75950548613227697"/>
  </r>
  <r>
    <s v="Europe"/>
    <s v="IRELAND"/>
    <s v="Personal Care"/>
    <s v="Offline"/>
    <x v="2"/>
    <d v="2016-01-21T00:00:00"/>
    <s v="Jan"/>
    <n v="2016"/>
    <n v="396462953"/>
    <d v="2016-02-26T00:00:00"/>
    <n v="6"/>
    <n v="36"/>
    <n v="1053"/>
    <n v="81.73"/>
    <n v="56.67"/>
    <n v="25.06"/>
    <n v="59673.51"/>
    <n v="26388.18"/>
    <n v="-33285.33"/>
    <n v="-0.55779071819304704"/>
  </r>
  <r>
    <s v="Asia"/>
    <s v="BANGLADESH"/>
    <s v="Meat"/>
    <s v="Online"/>
    <x v="3"/>
    <d v="2015-12-07T00:00:00"/>
    <s v="Dec"/>
    <n v="2015"/>
    <n v="945566928"/>
    <d v="2015-07-20T00:00:00"/>
    <n v="2"/>
    <s v=""/>
    <n v="3121"/>
    <n v="421.89"/>
    <n v="364.69"/>
    <n v="57.2"/>
    <n v="1138197.49"/>
    <n v="178521.2"/>
    <n v="-959676.29"/>
    <n v="-0.84315445995228799"/>
  </r>
  <r>
    <s v="Asia"/>
    <s v="SOUTH KOREA"/>
    <s v="Cosmetics"/>
    <s v="Online"/>
    <x v="1"/>
    <d v="2012-08-31T00:00:00"/>
    <s v="Aug"/>
    <n v="2012"/>
    <n v="315576970"/>
    <d v="2012-09-14T00:00:00"/>
    <n v="6"/>
    <n v="14"/>
    <n v="5093"/>
    <n v="437.2"/>
    <n v="263.33"/>
    <n v="173.87"/>
    <n v="1341139.69"/>
    <n v="885519.91"/>
    <n v="-455619.78"/>
    <n v="-0.33972581931416901"/>
  </r>
  <r>
    <s v="Europe"/>
    <s v="RUSSIA"/>
    <s v="Beverages"/>
    <s v="Offline"/>
    <x v="0"/>
    <d v="2011-08-30T00:00:00"/>
    <s v="Aug"/>
    <n v="2011"/>
    <n v="162791907"/>
    <d v="2011-10-19T00:00:00"/>
    <n v="4"/>
    <n v="50"/>
    <n v="2598"/>
    <n v="47.45"/>
    <n v="31.79"/>
    <n v="15.66"/>
    <n v="82590.42"/>
    <n v="40684.68"/>
    <n v="-41905.74"/>
    <n v="-0.50739226171752105"/>
  </r>
  <r>
    <s v="Asia"/>
    <s v="NORTH KOREA"/>
    <s v="Household"/>
    <s v="Online"/>
    <x v="0"/>
    <d v="2010-12-03T00:00:00"/>
    <s v="Dec"/>
    <n v="2010"/>
    <n v="863823068"/>
    <d v="2010-09-04T00:00:00"/>
    <n v="7"/>
    <s v=""/>
    <n v="3297"/>
    <n v="668.27"/>
    <n v="502.54"/>
    <n v="165.73"/>
    <n v="1656874.38"/>
    <n v="546411.81000000006"/>
    <n v="-1110462.57"/>
    <n v="-0.67021530624427905"/>
  </r>
  <r>
    <s v="Asia"/>
    <s v="BANGLADESH"/>
    <s v="Meat"/>
    <s v="Online"/>
    <x v="2"/>
    <d v="2010-10-19T00:00:00"/>
    <s v="Oct"/>
    <n v="2010"/>
    <n v="165594279"/>
    <d v="2010-08-12T00:00:00"/>
    <n v="5"/>
    <s v=""/>
    <n v="1882"/>
    <n v="421.89"/>
    <n v="364.69"/>
    <n v="57.2"/>
    <n v="686346.58"/>
    <n v="107650.4"/>
    <n v="-578696.18000000005"/>
    <n v="-0.84315445995228799"/>
  </r>
  <r>
    <s v="Europe"/>
    <s v="LUXEMBOURG"/>
    <s v="Cosmetics"/>
    <s v="Online"/>
    <x v="0"/>
    <d v="2017-01-26T00:00:00"/>
    <s v="Jan"/>
    <n v="2017"/>
    <n v="835341870"/>
    <d v="2017-02-24T00:00:00"/>
    <n v="6"/>
    <n v="29"/>
    <n v="5077"/>
    <n v="437.2"/>
    <n v="263.33"/>
    <n v="173.87"/>
    <n v="1336926.4099999999"/>
    <n v="882737.99"/>
    <n v="-454188.42"/>
    <n v="-0.33972581931416901"/>
  </r>
  <r>
    <s v="Sub-Saharan Africa"/>
    <s v="GUINEA-BISSAU"/>
    <s v="Clothes"/>
    <s v="Offline"/>
    <x v="1"/>
    <d v="2014-09-28T00:00:00"/>
    <s v="Sep"/>
    <n v="2014"/>
    <n v="310614669"/>
    <d v="2014-10-15T00:00:00"/>
    <n v="4"/>
    <n v="17"/>
    <n v="6638"/>
    <n v="109.28"/>
    <n v="35.840000000000003"/>
    <n v="73.44"/>
    <n v="237905.92000000001"/>
    <n v="487494.72"/>
    <n v="249588.8"/>
    <n v="1.0491071428571399"/>
  </r>
  <r>
    <s v="Europe"/>
    <s v="NORWAY"/>
    <s v="Household"/>
    <s v="Offline"/>
    <x v="1"/>
    <d v="2013-04-29T00:00:00"/>
    <s v="Apr"/>
    <n v="2013"/>
    <n v="149274003"/>
    <d v="2013-05-29T00:00:00"/>
    <n v="4"/>
    <n v="30"/>
    <n v="2350"/>
    <n v="668.27"/>
    <n v="502.54"/>
    <n v="165.73"/>
    <n v="1180969"/>
    <n v="389465.5"/>
    <n v="-791503.5"/>
    <n v="-0.67021530624427905"/>
  </r>
  <r>
    <s v="Middle East/North Africa"/>
    <s v="LIBYA"/>
    <s v="Beverages"/>
    <s v="Offline"/>
    <x v="3"/>
    <d v="2012-01-17T00:00:00"/>
    <s v="Jan"/>
    <n v="2012"/>
    <n v="179493701"/>
    <d v="2012-07-02T00:00:00"/>
    <n v="2"/>
    <n v="167"/>
    <n v="5030"/>
    <n v="47.45"/>
    <n v="31.79"/>
    <n v="15.66"/>
    <n v="159903.70000000001"/>
    <n v="78769.8"/>
    <n v="-81133.899999999994"/>
    <n v="-0.50739226171752105"/>
  </r>
  <r>
    <s v="Sub-Saharan Africa"/>
    <s v="CHAD"/>
    <s v="Clothes"/>
    <s v="Online"/>
    <x v="0"/>
    <d v="2011-08-03T00:00:00"/>
    <s v="Aug"/>
    <n v="2011"/>
    <n v="749760091"/>
    <d v="2011-03-15T00:00:00"/>
    <n v="3"/>
    <s v=""/>
    <n v="9527"/>
    <n v="109.28"/>
    <n v="35.840000000000003"/>
    <n v="73.44"/>
    <n v="341447.67999999999"/>
    <n v="699662.88"/>
    <n v="358215.2"/>
    <n v="1.0491071428571399"/>
  </r>
  <r>
    <s v="Australia/Oceania"/>
    <s v="TONGA"/>
    <s v="Baby Food"/>
    <s v="Offline"/>
    <x v="1"/>
    <d v="2015-11-15T00:00:00"/>
    <s v="Nov"/>
    <n v="2015"/>
    <n v="478872001"/>
    <d v="2015-12-29T00:00:00"/>
    <n v="3"/>
    <n v="44"/>
    <n v="7721"/>
    <n v="255.28"/>
    <n v="159.41999999999999"/>
    <n v="95.86"/>
    <n v="1230881.82"/>
    <n v="740135.06"/>
    <n v="-490746.76"/>
    <n v="-0.39869527035503699"/>
  </r>
  <r>
    <s v="Australia/Oceania"/>
    <s v="TONGA"/>
    <s v="Beverages"/>
    <s v="Online"/>
    <x v="2"/>
    <d v="2017-04-03T00:00:00"/>
    <s v="Apr"/>
    <n v="2017"/>
    <n v="305940759"/>
    <d v="2017-04-23T00:00:00"/>
    <n v="1"/>
    <n v="20"/>
    <n v="3524"/>
    <n v="47.45"/>
    <n v="31.79"/>
    <n v="15.66"/>
    <n v="112027.96"/>
    <n v="55185.84"/>
    <n v="-56842.12"/>
    <n v="-0.50739226171752105"/>
  </r>
  <r>
    <s v="Asia"/>
    <s v="INDIA"/>
    <s v="Beverages"/>
    <s v="Online"/>
    <x v="1"/>
    <d v="2010-12-27T00:00:00"/>
    <s v="Dec"/>
    <n v="2010"/>
    <n v="340390193"/>
    <d v="2011-01-26T00:00:00"/>
    <n v="4"/>
    <n v="30"/>
    <n v="7877"/>
    <n v="47.45"/>
    <n v="31.79"/>
    <n v="15.66"/>
    <n v="250409.83"/>
    <n v="123353.82"/>
    <n v="-127056.01"/>
    <n v="-0.50739226171752105"/>
  </r>
  <r>
    <s v="Europe"/>
    <s v="ESTONIA"/>
    <s v="Cosmetics"/>
    <s v="Offline"/>
    <x v="1"/>
    <d v="2017-04-01T00:00:00"/>
    <s v="Apr"/>
    <n v="2017"/>
    <n v="311956632"/>
    <d v="2017-10-01T00:00:00"/>
    <n v="1"/>
    <n v="183"/>
    <n v="3755"/>
    <n v="437.2"/>
    <n v="263.33"/>
    <n v="173.87"/>
    <n v="988804.15"/>
    <n v="652881.85"/>
    <n v="-335922.3"/>
    <n v="-0.33972581931416901"/>
  </r>
  <r>
    <s v="Europe"/>
    <s v="UKRAINE"/>
    <s v="Baby Food"/>
    <s v="Offline"/>
    <x v="2"/>
    <d v="2014-05-05T00:00:00"/>
    <s v="May"/>
    <n v="2014"/>
    <n v="920688903"/>
    <d v="2014-12-06T00:00:00"/>
    <n v="7"/>
    <n v="215"/>
    <n v="1161"/>
    <n v="255.28"/>
    <n v="159.41999999999999"/>
    <n v="95.86"/>
    <n v="185086.62"/>
    <n v="111293.46"/>
    <n v="-73793.16"/>
    <n v="-0.39869527035503699"/>
  </r>
  <r>
    <s v="Asia"/>
    <s v="LAOS"/>
    <s v="Meat"/>
    <s v="Online"/>
    <x v="2"/>
    <d v="2013-12-06T00:00:00"/>
    <s v="Dec"/>
    <n v="2013"/>
    <n v="686948335"/>
    <d v="2013-07-26T00:00:00"/>
    <n v="6"/>
    <s v=""/>
    <n v="2133"/>
    <n v="421.89"/>
    <n v="364.69"/>
    <n v="57.2"/>
    <n v="777883.77"/>
    <n v="122007.6"/>
    <n v="-655876.17000000004"/>
    <n v="-0.84315445995228799"/>
  </r>
  <r>
    <s v="Sub-Saharan Africa"/>
    <s v="SOUTH AFRICA"/>
    <s v="Household"/>
    <s v="Offline"/>
    <x v="1"/>
    <d v="2014-06-27T00:00:00"/>
    <s v="Jun"/>
    <n v="2014"/>
    <n v="901408755"/>
    <d v="2014-01-08T00:00:00"/>
    <n v="4"/>
    <s v=""/>
    <n v="5737"/>
    <n v="668.27"/>
    <n v="502.54"/>
    <n v="165.73"/>
    <n v="2883071.98"/>
    <n v="950793.01"/>
    <n v="-1932278.97"/>
    <n v="-0.67021530624427905"/>
  </r>
  <r>
    <s v="Sub-Saharan Africa"/>
    <s v="REPUBLIC OF THE CONGO"/>
    <s v="Meat"/>
    <s v="Online"/>
    <x v="1"/>
    <d v="2011-02-15T00:00:00"/>
    <s v="Feb"/>
    <n v="2011"/>
    <n v="675056493"/>
    <d v="2011-03-23T00:00:00"/>
    <n v="4"/>
    <n v="36"/>
    <n v="3072"/>
    <n v="421.89"/>
    <n v="364.69"/>
    <n v="57.2"/>
    <n v="1120327.6799999999"/>
    <n v="175718.39999999999"/>
    <n v="-944609.28000000003"/>
    <n v="-0.84315445995228799"/>
  </r>
  <r>
    <s v="Sub-Saharan Africa"/>
    <s v="GUINEA"/>
    <s v="Beverages"/>
    <s v="Offline"/>
    <x v="1"/>
    <d v="2017-05-01T00:00:00"/>
    <s v="May"/>
    <n v="2017"/>
    <n v="989190375"/>
    <d v="2017-10-01T00:00:00"/>
    <n v="1"/>
    <n v="153"/>
    <n v="2269"/>
    <n v="47.45"/>
    <n v="31.79"/>
    <n v="15.66"/>
    <n v="72131.509999999995"/>
    <n v="35532.54"/>
    <n v="-36598.97"/>
    <n v="-0.50739226171752105"/>
  </r>
  <r>
    <s v="Asia"/>
    <s v="NEPAL"/>
    <s v="Household"/>
    <s v="Offline"/>
    <x v="2"/>
    <d v="2016-01-08T00:00:00"/>
    <s v="Jan"/>
    <n v="2016"/>
    <n v="645421731"/>
    <d v="2016-08-22T00:00:00"/>
    <n v="2"/>
    <n v="227"/>
    <n v="3488"/>
    <n v="668.27"/>
    <n v="502.54"/>
    <n v="165.73"/>
    <n v="1752859.52"/>
    <n v="578066.24"/>
    <n v="-1174793.28"/>
    <n v="-0.67021530624427905"/>
  </r>
  <r>
    <s v="Asia"/>
    <s v="VIETNAM"/>
    <s v="Meat"/>
    <s v="Online"/>
    <x v="3"/>
    <d v="2014-06-04T00:00:00"/>
    <s v="Jun"/>
    <n v="2014"/>
    <n v="315674388"/>
    <d v="2014-05-20T00:00:00"/>
    <n v="3"/>
    <s v=""/>
    <n v="3921"/>
    <n v="421.89"/>
    <n v="364.69"/>
    <n v="57.2"/>
    <n v="1429949.49"/>
    <n v="224281.2"/>
    <n v="-1205668.29"/>
    <n v="-0.84315445995228799"/>
  </r>
  <r>
    <s v="Middle East/North Africa"/>
    <s v="TUNISIA"/>
    <s v="Cereal"/>
    <s v="Offline"/>
    <x v="1"/>
    <d v="2015-07-16T00:00:00"/>
    <s v="Jul"/>
    <n v="2015"/>
    <n v="292184674"/>
    <d v="2015-07-16T00:00:00"/>
    <n v="5"/>
    <n v="0"/>
    <n v="2793"/>
    <n v="205.7"/>
    <n v="117.11"/>
    <n v="88.59"/>
    <n v="327088.23"/>
    <n v="247431.87"/>
    <n v="-79656.36"/>
    <n v="-0.24353172231235601"/>
  </r>
  <r>
    <s v="Middle East/North Africa"/>
    <s v="ALGERIA"/>
    <s v="Baby Food"/>
    <s v="Offline"/>
    <x v="0"/>
    <d v="2015-10-08T00:00:00"/>
    <s v="Oct"/>
    <n v="2015"/>
    <n v="937501418"/>
    <d v="2015-08-16T00:00:00"/>
    <n v="1"/>
    <s v=""/>
    <n v="6358"/>
    <n v="255.28"/>
    <n v="159.41999999999999"/>
    <n v="95.86"/>
    <n v="1013592.36"/>
    <n v="609477.88"/>
    <n v="-404114.48"/>
    <n v="-0.39869527035503699"/>
  </r>
  <r>
    <s v="Europe"/>
    <s v="SAN MARINO"/>
    <s v="Personal Care"/>
    <s v="Online"/>
    <x v="2"/>
    <d v="2010-09-25T00:00:00"/>
    <s v="Sep"/>
    <n v="2010"/>
    <n v="434485948"/>
    <d v="2010-03-11T00:00:00"/>
    <n v="5"/>
    <s v=""/>
    <n v="2902"/>
    <n v="81.73"/>
    <n v="56.67"/>
    <n v="25.06"/>
    <n v="164456.34"/>
    <n v="72724.12"/>
    <n v="-91732.22"/>
    <n v="-0.55779071819304704"/>
  </r>
  <r>
    <s v="Middle East/North Africa"/>
    <s v="SOMALIA"/>
    <s v="Personal Care"/>
    <s v="Offline"/>
    <x v="2"/>
    <d v="2017-04-03T00:00:00"/>
    <s v="Apr"/>
    <n v="2017"/>
    <n v="636312091"/>
    <d v="2017-03-18T00:00:00"/>
    <n v="7"/>
    <s v=""/>
    <n v="7743"/>
    <n v="81.73"/>
    <n v="56.67"/>
    <n v="25.06"/>
    <n v="438795.81"/>
    <n v="194039.58"/>
    <n v="-244756.23"/>
    <n v="-0.55779071819304704"/>
  </r>
  <r>
    <s v="Europe"/>
    <s v="ESTONIA"/>
    <s v="Baby Food"/>
    <s v="Offline"/>
    <x v="3"/>
    <d v="2014-05-22T00:00:00"/>
    <s v="May"/>
    <n v="2014"/>
    <n v="316466176"/>
    <d v="2014-02-06T00:00:00"/>
    <n v="5"/>
    <s v=""/>
    <n v="8229"/>
    <n v="255.28"/>
    <n v="159.41999999999999"/>
    <n v="95.86"/>
    <n v="1311867.18"/>
    <n v="788831.94"/>
    <n v="-523035.24"/>
    <n v="-0.39869527035503699"/>
  </r>
  <r>
    <s v="Asia"/>
    <s v="MALAYSIA"/>
    <s v="Vegetables"/>
    <s v="Offline"/>
    <x v="3"/>
    <d v="2016-12-24T00:00:00"/>
    <s v="Dec"/>
    <n v="2016"/>
    <n v="118747031"/>
    <d v="2017-10-02T00:00:00"/>
    <n v="2"/>
    <n v="282"/>
    <n v="8740"/>
    <n v="154.06"/>
    <n v="90.93"/>
    <n v="63.13"/>
    <n v="794728.2"/>
    <n v="551756.19999999995"/>
    <n v="-242972"/>
    <n v="-0.30572968217309998"/>
  </r>
  <r>
    <s v="Central America"/>
    <s v="NICARAGUA"/>
    <s v="Household"/>
    <s v="Online"/>
    <x v="1"/>
    <d v="2010-04-29T00:00:00"/>
    <s v="Apr"/>
    <n v="2010"/>
    <n v="307265985"/>
    <d v="2010-04-05T00:00:00"/>
    <n v="2"/>
    <s v=""/>
    <n v="5688"/>
    <n v="668.27"/>
    <n v="502.54"/>
    <n v="165.73"/>
    <n v="2858447.52"/>
    <n v="942672.24"/>
    <n v="-1915775.28"/>
    <n v="-0.67021530624427905"/>
  </r>
  <r>
    <s v="Central America"/>
    <s v="CUBA"/>
    <s v="Cereal"/>
    <s v="Offline"/>
    <x v="0"/>
    <d v="2014-10-12T00:00:00"/>
    <s v="Oct"/>
    <n v="2014"/>
    <n v="316446864"/>
    <d v="2014-12-13T00:00:00"/>
    <n v="7"/>
    <n v="62"/>
    <n v="2514"/>
    <n v="205.7"/>
    <n v="117.11"/>
    <n v="88.59"/>
    <n v="294414.53999999998"/>
    <n v="222715.26"/>
    <n v="-71699.28"/>
    <n v="-0.24353172231235601"/>
  </r>
  <r>
    <s v="Europe"/>
    <s v="KOSOVO"/>
    <s v="Household"/>
    <s v="Online"/>
    <x v="0"/>
    <d v="2014-07-18T00:00:00"/>
    <s v="Jul"/>
    <n v="2014"/>
    <n v="101025998"/>
    <d v="2014-11-08T00:00:00"/>
    <n v="7"/>
    <n v="113"/>
    <n v="4693"/>
    <n v="668.27"/>
    <n v="502.54"/>
    <n v="165.73"/>
    <n v="2358420.2200000002"/>
    <n v="777770.89"/>
    <n v="-1580649.33"/>
    <n v="-0.67021530624427905"/>
  </r>
  <r>
    <s v="Australia/Oceania"/>
    <s v="FIJI"/>
    <s v="Vegetables"/>
    <s v="Offline"/>
    <x v="3"/>
    <d v="2012-08-11T00:00:00"/>
    <s v="Aug"/>
    <n v="2012"/>
    <n v="586052215"/>
    <d v="2012-12-16T00:00:00"/>
    <n v="1"/>
    <n v="127"/>
    <n v="4729"/>
    <n v="154.06"/>
    <n v="90.93"/>
    <n v="63.13"/>
    <n v="430007.97"/>
    <n v="298541.77"/>
    <n v="-131466.20000000001"/>
    <n v="-0.30572968217309998"/>
  </r>
  <r>
    <s v="Australia/Oceania"/>
    <s v="MARSHALL ISLANDS"/>
    <s v="Beverages"/>
    <s v="Offline"/>
    <x v="0"/>
    <d v="2014-08-27T00:00:00"/>
    <s v="Aug"/>
    <n v="2014"/>
    <n v="516886842"/>
    <d v="2014-09-25T00:00:00"/>
    <n v="5"/>
    <n v="29"/>
    <n v="7158"/>
    <n v="47.45"/>
    <n v="31.79"/>
    <n v="15.66"/>
    <n v="227552.82"/>
    <n v="112094.28"/>
    <n v="-115458.54"/>
    <n v="-0.50739226171752105"/>
  </r>
  <r>
    <s v="Central America"/>
    <s v="THE BAHAMAS"/>
    <s v="Vegetables"/>
    <s v="Online"/>
    <x v="0"/>
    <d v="2014-04-06T00:00:00"/>
    <s v="Apr"/>
    <n v="2014"/>
    <n v="509203708"/>
    <d v="2014-06-24T00:00:00"/>
    <n v="3"/>
    <n v="79"/>
    <n v="3548"/>
    <n v="154.06"/>
    <n v="90.93"/>
    <n v="63.13"/>
    <n v="322619.64"/>
    <n v="223985.24"/>
    <n v="-98634.4"/>
    <n v="-0.30572968217309998"/>
  </r>
  <r>
    <s v="Sub-Saharan Africa"/>
    <s v="MAURITIUS"/>
    <s v="Cosmetics"/>
    <s v="Online"/>
    <x v="3"/>
    <d v="2015-04-18T00:00:00"/>
    <s v="Apr"/>
    <n v="2015"/>
    <n v="798989140"/>
    <d v="2015-04-06T00:00:00"/>
    <n v="2"/>
    <s v=""/>
    <n v="7497"/>
    <n v="437.2"/>
    <n v="263.33"/>
    <n v="173.87"/>
    <n v="1974185.01"/>
    <n v="1303503.3899999999"/>
    <n v="-670681.62"/>
    <n v="-0.33972581931416901"/>
  </r>
  <r>
    <s v="Asia"/>
    <s v="UZBEKISTAN"/>
    <s v="Cereal"/>
    <s v="Offline"/>
    <x v="2"/>
    <d v="2010-03-02T00:00:00"/>
    <s v="Mar"/>
    <n v="2010"/>
    <n v="792541968"/>
    <d v="2010-08-03T00:00:00"/>
    <n v="3"/>
    <n v="154"/>
    <n v="9635"/>
    <n v="205.7"/>
    <n v="117.11"/>
    <n v="88.59"/>
    <n v="1128354.8500000001"/>
    <n v="853564.65"/>
    <n v="-274790.2"/>
    <n v="-0.24353172231235601"/>
  </r>
  <r>
    <s v="Sub-Saharan Africa"/>
    <s v="NAMIBIA"/>
    <s v="Household"/>
    <s v="Online"/>
    <x v="3"/>
    <d v="2015-07-06T00:00:00"/>
    <s v="Jul"/>
    <n v="2015"/>
    <n v="416473519"/>
    <d v="2015-06-23T00:00:00"/>
    <n v="3"/>
    <s v=""/>
    <n v="2624"/>
    <n v="668.27"/>
    <n v="502.54"/>
    <n v="165.73"/>
    <n v="1318664.96"/>
    <n v="434875.52"/>
    <n v="-883789.44"/>
    <n v="-0.67021530624427905"/>
  </r>
  <r>
    <s v="Central America"/>
    <s v="EL SALVADOR"/>
    <s v="Office Supplies"/>
    <s v="Offline"/>
    <x v="1"/>
    <d v="2014-01-12T00:00:00"/>
    <s v="Jan"/>
    <n v="2014"/>
    <n v="567707622"/>
    <d v="2014-12-22T00:00:00"/>
    <n v="2"/>
    <n v="344"/>
    <n v="6156"/>
    <n v="651.21"/>
    <n v="524.96"/>
    <n v="126.25"/>
    <n v="3231653.76"/>
    <n v="777195"/>
    <n v="-2454458.7599999998"/>
    <n v="-0.75950548613227697"/>
  </r>
  <r>
    <s v="Asia"/>
    <s v="CHINA"/>
    <s v="Household"/>
    <s v="Offline"/>
    <x v="1"/>
    <d v="2015-05-12T00:00:00"/>
    <s v="May"/>
    <n v="2015"/>
    <n v="863480603"/>
    <d v="2016-12-01T00:00:00"/>
    <n v="5"/>
    <n v="569"/>
    <n v="1954"/>
    <n v="668.27"/>
    <n v="502.54"/>
    <n v="165.73"/>
    <n v="981963.16"/>
    <n v="323836.42"/>
    <n v="-658126.74"/>
    <n v="-0.67021530624427905"/>
  </r>
  <r>
    <s v="Asia"/>
    <s v="PHILIPPINES"/>
    <s v="Beverages"/>
    <s v="Offline"/>
    <x v="2"/>
    <d v="2015-07-22T00:00:00"/>
    <s v="Jul"/>
    <n v="2015"/>
    <n v="991341292"/>
    <d v="2015-02-09T00:00:00"/>
    <n v="2"/>
    <s v=""/>
    <n v="8773"/>
    <n v="47.45"/>
    <n v="31.79"/>
    <n v="15.66"/>
    <n v="278893.67"/>
    <n v="137385.18"/>
    <n v="-141508.49"/>
    <n v="-0.50739226171752105"/>
  </r>
  <r>
    <s v="Sub-Saharan Africa"/>
    <s v="CENTRAL AFRICAN REPUBLIC"/>
    <s v="Cereal"/>
    <s v="Online"/>
    <x v="3"/>
    <d v="2011-12-15T00:00:00"/>
    <s v="Dec"/>
    <n v="2011"/>
    <n v="259151017"/>
    <d v="2012-09-01T00:00:00"/>
    <n v="7"/>
    <n v="261"/>
    <n v="7400"/>
    <n v="205.7"/>
    <n v="117.11"/>
    <n v="88.59"/>
    <n v="866614"/>
    <n v="655566"/>
    <n v="-211048"/>
    <n v="-0.24353172231235601"/>
  </r>
  <r>
    <s v="Asia"/>
    <s v="MONGOLIA"/>
    <s v="Household"/>
    <s v="Offline"/>
    <x v="1"/>
    <d v="2015-09-15T00:00:00"/>
    <s v="Sep"/>
    <n v="2015"/>
    <n v="745083606"/>
    <d v="2015-09-30T00:00:00"/>
    <n v="4"/>
    <n v="15"/>
    <n v="5651"/>
    <n v="668.27"/>
    <n v="502.54"/>
    <n v="165.73"/>
    <n v="2839853.54"/>
    <n v="936540.23"/>
    <n v="-1903313.31"/>
    <n v="-0.67021530624427905"/>
  </r>
  <r>
    <s v="Europe"/>
    <s v="LUXEMBOURG"/>
    <s v="Personal Care"/>
    <s v="Offline"/>
    <x v="3"/>
    <d v="2015-09-25T00:00:00"/>
    <s v="Sep"/>
    <n v="2015"/>
    <n v="547625386"/>
    <d v="2015-09-29T00:00:00"/>
    <n v="3"/>
    <n v="4"/>
    <n v="3376"/>
    <n v="81.73"/>
    <n v="56.67"/>
    <n v="25.06"/>
    <n v="191317.92"/>
    <n v="84602.559999999998"/>
    <n v="-106715.36"/>
    <n v="-0.55779071819304704"/>
  </r>
  <r>
    <s v="Middle East/North Africa"/>
    <s v="PAKISTAN"/>
    <s v="Beverages"/>
    <s v="Offline"/>
    <x v="1"/>
    <d v="2013-05-21T00:00:00"/>
    <s v="May"/>
    <n v="2013"/>
    <n v="535575187"/>
    <d v="2013-06-13T00:00:00"/>
    <n v="5"/>
    <n v="23"/>
    <n v="7454"/>
    <n v="47.45"/>
    <n v="31.79"/>
    <n v="15.66"/>
    <n v="236962.66"/>
    <n v="116729.64"/>
    <n v="-120233.02"/>
    <n v="-0.50739226171752105"/>
  </r>
  <r>
    <s v="Australia/Oceania"/>
    <s v="NEW ZEALAND"/>
    <s v="Meat"/>
    <s v="Online"/>
    <x v="0"/>
    <d v="2011-01-30T00:00:00"/>
    <s v="Jan"/>
    <n v="2011"/>
    <n v="298044335"/>
    <d v="2011-02-13T00:00:00"/>
    <n v="1"/>
    <n v="14"/>
    <n v="6797"/>
    <n v="421.89"/>
    <n v="364.69"/>
    <n v="57.2"/>
    <n v="2478797.9300000002"/>
    <n v="388788.4"/>
    <n v="-2090009.53"/>
    <n v="-0.84315445995228799"/>
  </r>
  <r>
    <s v="Europe"/>
    <s v="MONTENEGRO"/>
    <s v="Fruits"/>
    <s v="Online"/>
    <x v="3"/>
    <d v="2016-01-31T00:00:00"/>
    <s v="Jan"/>
    <n v="2016"/>
    <n v="394456660"/>
    <d v="2016-09-02T00:00:00"/>
    <n v="6"/>
    <n v="215"/>
    <n v="7346"/>
    <n v="9.33"/>
    <n v="6.92"/>
    <n v="2.41"/>
    <n v="50834.32"/>
    <n v="17703.86"/>
    <n v="-33130.46"/>
    <n v="-0.65173410404624299"/>
  </r>
  <r>
    <s v="Europe"/>
    <s v="KOSOVO"/>
    <s v="Baby Food"/>
    <s v="Online"/>
    <x v="0"/>
    <d v="2014-01-01T00:00:00"/>
    <s v="Jan"/>
    <n v="2014"/>
    <n v="104548490"/>
    <d v="2014-05-01T00:00:00"/>
    <n v="5"/>
    <n v="120"/>
    <n v="7076"/>
    <n v="255.28"/>
    <n v="159.41999999999999"/>
    <n v="95.86"/>
    <n v="1128055.92"/>
    <n v="678305.36"/>
    <n v="-449750.56"/>
    <n v="-0.39869527035503699"/>
  </r>
  <r>
    <s v="Sub-Saharan Africa"/>
    <s v="ZAMBIA"/>
    <s v="Vegetables"/>
    <s v="Online"/>
    <x v="0"/>
    <d v="2010-06-14T00:00:00"/>
    <s v="Jun"/>
    <n v="2010"/>
    <n v="578368651"/>
    <d v="2010-07-17T00:00:00"/>
    <n v="7"/>
    <n v="33"/>
    <n v="991"/>
    <n v="154.06"/>
    <n v="90.93"/>
    <n v="63.13"/>
    <n v="90111.63"/>
    <n v="62561.83"/>
    <n v="-27549.8"/>
    <n v="-0.30572968217309998"/>
  </r>
  <r>
    <s v="Asia"/>
    <s v="BHUTAN"/>
    <s v="Beverages"/>
    <s v="Offline"/>
    <x v="3"/>
    <d v="2012-07-02T00:00:00"/>
    <s v="Jul"/>
    <n v="2012"/>
    <n v="786278474"/>
    <d v="2012-03-19T00:00:00"/>
    <n v="2"/>
    <s v=""/>
    <n v="6128"/>
    <n v="47.45"/>
    <n v="31.79"/>
    <n v="15.66"/>
    <n v="194809.12"/>
    <n v="95964.479999999996"/>
    <n v="-98844.64"/>
    <n v="-0.50739226171752105"/>
  </r>
  <r>
    <s v="Asia"/>
    <s v="LAOS"/>
    <s v="Office Supplies"/>
    <s v="Online"/>
    <x v="3"/>
    <d v="2015-03-05T00:00:00"/>
    <s v="Mar"/>
    <n v="2015"/>
    <n v="668951785"/>
    <d v="2015-05-15T00:00:00"/>
    <n v="6"/>
    <n v="71"/>
    <n v="6554"/>
    <n v="651.21"/>
    <n v="524.96"/>
    <n v="126.25"/>
    <n v="3440587.84"/>
    <n v="827442.5"/>
    <n v="-2613145.34"/>
    <n v="-0.75950548613227697"/>
  </r>
  <r>
    <s v="Europe"/>
    <s v="GREECE"/>
    <s v="Cereal"/>
    <s v="Online"/>
    <x v="0"/>
    <d v="2010-10-01T00:00:00"/>
    <s v="Oct"/>
    <n v="2010"/>
    <n v="687374913"/>
    <d v="2010-02-26T00:00:00"/>
    <n v="6"/>
    <s v=""/>
    <n v="8367"/>
    <n v="205.7"/>
    <n v="117.11"/>
    <n v="88.59"/>
    <n v="979859.37"/>
    <n v="741232.53"/>
    <n v="-238626.84"/>
    <n v="-0.24353172231235601"/>
  </r>
  <r>
    <s v="Central America"/>
    <s v="COSTA RICA"/>
    <s v="Meat"/>
    <s v="Online"/>
    <x v="2"/>
    <d v="2013-11-08T00:00:00"/>
    <s v="Nov"/>
    <n v="2013"/>
    <n v="472846686"/>
    <d v="2013-10-09T00:00:00"/>
    <n v="4"/>
    <s v=""/>
    <n v="4697"/>
    <n v="421.89"/>
    <n v="364.69"/>
    <n v="57.2"/>
    <n v="1712948.93"/>
    <n v="268668.40000000002"/>
    <n v="-1444280.53"/>
    <n v="-0.84315445995228799"/>
  </r>
  <r>
    <s v="Middle East/North Africa"/>
    <s v="TURKEY"/>
    <s v="Clothes"/>
    <s v="Online"/>
    <x v="1"/>
    <d v="2014-04-23T00:00:00"/>
    <s v="Apr"/>
    <n v="2014"/>
    <n v="176978433"/>
    <d v="2014-05-05T00:00:00"/>
    <n v="2"/>
    <n v="12"/>
    <n v="706"/>
    <n v="109.28"/>
    <n v="35.840000000000003"/>
    <n v="73.44"/>
    <n v="25303.040000000001"/>
    <n v="51848.639999999999"/>
    <n v="26545.599999999999"/>
    <n v="1.0491071428571399"/>
  </r>
  <r>
    <s v="Europe"/>
    <s v="GREECE"/>
    <s v="Vegetables"/>
    <s v="Online"/>
    <x v="0"/>
    <d v="2012-04-10T00:00:00"/>
    <s v="Apr"/>
    <n v="2012"/>
    <n v="921693980"/>
    <d v="2012-04-11T00:00:00"/>
    <n v="4"/>
    <n v="1"/>
    <n v="8586"/>
    <n v="154.06"/>
    <n v="90.93"/>
    <n v="63.13"/>
    <n v="780724.98"/>
    <n v="542034.18000000005"/>
    <n v="-238690.8"/>
    <n v="-0.30572968217309998"/>
  </r>
  <r>
    <s v="Sub-Saharan Africa"/>
    <s v="ERITREA"/>
    <s v="Cosmetics"/>
    <s v="Online"/>
    <x v="0"/>
    <d v="2010-08-31T00:00:00"/>
    <s v="Aug"/>
    <n v="2010"/>
    <n v="749229657"/>
    <d v="2010-08-10T00:00:00"/>
    <n v="3"/>
    <s v=""/>
    <n v="2560"/>
    <n v="437.2"/>
    <n v="263.33"/>
    <n v="173.87"/>
    <n v="674124.80000000005"/>
    <n v="445107.20000000001"/>
    <n v="-229017.60000000001"/>
    <n v="-0.33972581931416901"/>
  </r>
  <r>
    <s v="Central America"/>
    <s v="HAITI"/>
    <s v="Meat"/>
    <s v="Offline"/>
    <x v="0"/>
    <d v="2014-02-08T00:00:00"/>
    <s v="Feb"/>
    <n v="2014"/>
    <n v="472134292"/>
    <d v="2014-08-25T00:00:00"/>
    <n v="2"/>
    <n v="198"/>
    <n v="3884"/>
    <n v="421.89"/>
    <n v="364.69"/>
    <n v="57.2"/>
    <n v="1416455.96"/>
    <n v="222164.8"/>
    <n v="-1194291.1599999999"/>
    <n v="-0.84315445995228799"/>
  </r>
  <r>
    <s v="Asia"/>
    <s v="SRI LANKA"/>
    <s v="Cosmetics"/>
    <s v="Online"/>
    <x v="0"/>
    <d v="2016-12-28T00:00:00"/>
    <s v="Dec"/>
    <n v="2016"/>
    <n v="523269212"/>
    <d v="2017-04-02T00:00:00"/>
    <n v="1"/>
    <n v="95"/>
    <n v="5843"/>
    <n v="437.2"/>
    <n v="263.33"/>
    <n v="173.87"/>
    <n v="1538637.19"/>
    <n v="1015922.41"/>
    <n v="-522714.78"/>
    <n v="-0.33972581931416901"/>
  </r>
  <r>
    <s v="Sub-Saharan Africa"/>
    <s v="ETHIOPIA"/>
    <s v="Fruits"/>
    <s v="Online"/>
    <x v="3"/>
    <d v="2015-03-19T00:00:00"/>
    <s v="Mar"/>
    <n v="2015"/>
    <n v="505808246"/>
    <d v="2015-12-04T00:00:00"/>
    <n v="6"/>
    <n v="260"/>
    <n v="8755"/>
    <n v="9.33"/>
    <n v="6.92"/>
    <n v="2.41"/>
    <n v="60584.6"/>
    <n v="21099.55"/>
    <n v="-39485.050000000003"/>
    <n v="-0.65173410404624299"/>
  </r>
  <r>
    <s v="Australia/Oceania"/>
    <s v="EAST TIMOR"/>
    <s v="Office Supplies"/>
    <s v="Online"/>
    <x v="3"/>
    <d v="2015-03-19T00:00:00"/>
    <s v="Mar"/>
    <n v="2015"/>
    <n v="543237721"/>
    <d v="2015-04-25T00:00:00"/>
    <n v="7"/>
    <n v="37"/>
    <n v="4969"/>
    <n v="651.21"/>
    <n v="524.96"/>
    <n v="126.25"/>
    <n v="2608526.2400000002"/>
    <n v="627336.25"/>
    <n v="-1981189.99"/>
    <n v="-0.75950548613227697"/>
  </r>
  <r>
    <s v="Europe"/>
    <s v="MONTENEGRO"/>
    <s v="Household"/>
    <s v="Online"/>
    <x v="2"/>
    <d v="2012-08-29T00:00:00"/>
    <s v="Aug"/>
    <n v="2012"/>
    <n v="829356467"/>
    <d v="2012-09-16T00:00:00"/>
    <n v="1"/>
    <n v="18"/>
    <n v="3864"/>
    <n v="668.27"/>
    <n v="502.54"/>
    <n v="165.73"/>
    <n v="1941814.56"/>
    <n v="640380.72"/>
    <n v="-1301433.8400000001"/>
    <n v="-0.67021530624427905"/>
  </r>
  <r>
    <s v="Australia/Oceania"/>
    <s v="SOLOMON ISLANDS"/>
    <s v="Office Supplies"/>
    <s v="Online"/>
    <x v="3"/>
    <d v="2011-11-13T00:00:00"/>
    <s v="Nov"/>
    <n v="2011"/>
    <n v="278275811"/>
    <d v="2011-07-12T00:00:00"/>
    <n v="3"/>
    <s v=""/>
    <n v="6851"/>
    <n v="651.21"/>
    <n v="524.96"/>
    <n v="126.25"/>
    <n v="3596500.96"/>
    <n v="864938.75"/>
    <n v="-2731562.21"/>
    <n v="-0.75950548613227697"/>
  </r>
  <r>
    <s v="Central America"/>
    <s v="HONDURAS"/>
    <s v="Office Supplies"/>
    <s v="Online"/>
    <x v="2"/>
    <d v="2014-05-31T00:00:00"/>
    <s v="May"/>
    <n v="2014"/>
    <n v="574419581"/>
    <d v="2014-07-19T00:00:00"/>
    <n v="7"/>
    <n v="49"/>
    <n v="2374"/>
    <n v="651.21"/>
    <n v="524.96"/>
    <n v="126.25"/>
    <n v="1246255.04"/>
    <n v="299717.5"/>
    <n v="-946537.54"/>
    <n v="-0.75950548613227697"/>
  </r>
  <r>
    <s v="Europe"/>
    <s v="CZECH REPUBLIC"/>
    <s v="Cereal"/>
    <s v="Offline"/>
    <x v="1"/>
    <d v="2015-05-20T00:00:00"/>
    <s v="May"/>
    <n v="2015"/>
    <n v="322524106"/>
    <d v="2015-05-20T00:00:00"/>
    <n v="4"/>
    <n v="0"/>
    <n v="905"/>
    <n v="205.7"/>
    <n v="117.11"/>
    <n v="88.59"/>
    <n v="105984.55"/>
    <n v="80173.95"/>
    <n v="-25810.6"/>
    <n v="-0.24353172231235601"/>
  </r>
  <r>
    <s v="Europe"/>
    <s v="PORTUGAL"/>
    <s v="Cereal"/>
    <s v="Offline"/>
    <x v="0"/>
    <d v="2014-09-14T00:00:00"/>
    <s v="Sep"/>
    <n v="2014"/>
    <n v="897638213"/>
    <d v="2014-08-10T00:00:00"/>
    <n v="1"/>
    <s v=""/>
    <n v="9950"/>
    <n v="205.7"/>
    <n v="117.11"/>
    <n v="88.59"/>
    <n v="1165244.5"/>
    <n v="881470.5"/>
    <n v="-283774"/>
    <n v="-0.24353172231235601"/>
  </r>
  <r>
    <s v="Middle East/North Africa"/>
    <s v="YEMEN"/>
    <s v="Personal Care"/>
    <s v="Offline"/>
    <x v="0"/>
    <d v="2013-05-15T00:00:00"/>
    <s v="May"/>
    <n v="2013"/>
    <n v="595123231"/>
    <d v="2013-06-13T00:00:00"/>
    <n v="5"/>
    <n v="29"/>
    <n v="9044"/>
    <n v="81.73"/>
    <n v="56.67"/>
    <n v="25.06"/>
    <n v="512523.48"/>
    <n v="226642.64"/>
    <n v="-285880.84000000003"/>
    <n v="-0.55779071819304704"/>
  </r>
  <r>
    <s v="Europe"/>
    <s v="ITALY"/>
    <s v="Baby Food"/>
    <s v="Offline"/>
    <x v="2"/>
    <d v="2017-03-23T00:00:00"/>
    <s v="Mar"/>
    <n v="2017"/>
    <n v="480652987"/>
    <d v="2017-05-04T00:00:00"/>
    <n v="5"/>
    <n v="42"/>
    <n v="4755"/>
    <n v="255.28"/>
    <n v="159.41999999999999"/>
    <n v="95.86"/>
    <n v="758042.1"/>
    <n v="455814.3"/>
    <n v="-302227.8"/>
    <n v="-0.39869527035503699"/>
  </r>
  <r>
    <s v="Europe"/>
    <s v="FRANCE"/>
    <s v="Office Supplies"/>
    <s v="Online"/>
    <x v="1"/>
    <d v="2010-06-20T00:00:00"/>
    <s v="Jun"/>
    <n v="2010"/>
    <n v="340213811"/>
    <d v="2010-07-26T00:00:00"/>
    <n v="2"/>
    <n v="36"/>
    <n v="5682"/>
    <n v="651.21"/>
    <n v="524.96"/>
    <n v="126.25"/>
    <n v="2982822.72"/>
    <n v="717352.5"/>
    <n v="-2265470.2200000002"/>
    <n v="-0.75950548613227697"/>
  </r>
  <r>
    <s v="Asia"/>
    <s v="MALAYSIA"/>
    <s v="Cereal"/>
    <s v="Online"/>
    <x v="1"/>
    <d v="2012-05-06T00:00:00"/>
    <s v="May"/>
    <n v="2012"/>
    <n v="930104529"/>
    <d v="2012-07-24T00:00:00"/>
    <n v="3"/>
    <n v="79"/>
    <n v="7454"/>
    <n v="205.7"/>
    <n v="117.11"/>
    <n v="88.59"/>
    <n v="872937.94"/>
    <n v="660349.86"/>
    <n v="-212588.08"/>
    <n v="-0.24353172231235601"/>
  </r>
  <r>
    <s v="Europe"/>
    <s v="ICELAND"/>
    <s v="Baby Food"/>
    <s v="Online"/>
    <x v="3"/>
    <d v="2013-03-20T00:00:00"/>
    <s v="Mar"/>
    <n v="2013"/>
    <n v="826936471"/>
    <d v="2013-03-30T00:00:00"/>
    <n v="7"/>
    <n v="10"/>
    <n v="7733"/>
    <n v="255.28"/>
    <n v="159.41999999999999"/>
    <n v="95.86"/>
    <n v="1232794.8600000001"/>
    <n v="741285.38"/>
    <n v="-491509.48"/>
    <n v="-0.39869527035503699"/>
  </r>
  <r>
    <s v="Europe"/>
    <s v="NORWAY"/>
    <s v="Cosmetics"/>
    <s v="Online"/>
    <x v="3"/>
    <d v="2015-05-14T00:00:00"/>
    <s v="May"/>
    <n v="2015"/>
    <n v="477633464"/>
    <d v="2015-07-06T00:00:00"/>
    <n v="2"/>
    <n v="53"/>
    <n v="1211"/>
    <n v="437.2"/>
    <n v="263.33"/>
    <n v="173.87"/>
    <n v="318892.63"/>
    <n v="210556.57"/>
    <n v="-108336.06"/>
    <n v="-0.33972581931416901"/>
  </r>
  <r>
    <s v="Europe"/>
    <s v="LATVIA"/>
    <s v="Meat"/>
    <s v="Online"/>
    <x v="2"/>
    <d v="2014-11-25T00:00:00"/>
    <s v="Nov"/>
    <n v="2014"/>
    <n v="849431836"/>
    <d v="2014-11-28T00:00:00"/>
    <n v="6"/>
    <n v="3"/>
    <n v="4611"/>
    <n v="421.89"/>
    <n v="364.69"/>
    <n v="57.2"/>
    <n v="1681585.59"/>
    <n v="263749.2"/>
    <n v="-1417836.39"/>
    <n v="-0.84315445995228799"/>
  </r>
  <r>
    <s v="Sub-Saharan Africa"/>
    <s v="CAPE VERDE"/>
    <s v="Snacks"/>
    <s v="Online"/>
    <x v="1"/>
    <d v="2012-12-09T00:00:00"/>
    <s v="Dec"/>
    <n v="2012"/>
    <n v="279880416"/>
    <d v="2012-10-31T00:00:00"/>
    <n v="4"/>
    <s v=""/>
    <n v="1689"/>
    <n v="152.58000000000001"/>
    <n v="97.44"/>
    <n v="55.14"/>
    <n v="164576.16"/>
    <n v="93131.46"/>
    <n v="-71444.7"/>
    <n v="-0.43411330049261099"/>
  </r>
  <r>
    <s v="Sub-Saharan Africa"/>
    <s v="REPUBLIC OF THE CONGO"/>
    <s v="Snacks"/>
    <s v="Online"/>
    <x v="2"/>
    <d v="2010-09-13T00:00:00"/>
    <s v="Sep"/>
    <n v="2010"/>
    <n v="326840531"/>
    <d v="2010-10-10T00:00:00"/>
    <n v="1"/>
    <n v="27"/>
    <n v="8231"/>
    <n v="152.58000000000001"/>
    <n v="97.44"/>
    <n v="55.14"/>
    <n v="802028.64"/>
    <n v="453857.34"/>
    <n v="-348171.3"/>
    <n v="-0.43411330049261099"/>
  </r>
  <r>
    <s v="Middle East/North Africa"/>
    <s v="QATAR"/>
    <s v="Fruits"/>
    <s v="Online"/>
    <x v="0"/>
    <d v="2015-12-09T00:00:00"/>
    <s v="Dec"/>
    <n v="2015"/>
    <n v="818486011"/>
    <d v="2015-10-23T00:00:00"/>
    <n v="6"/>
    <s v=""/>
    <n v="7054"/>
    <n v="9.33"/>
    <n v="6.92"/>
    <n v="2.41"/>
    <n v="48813.68"/>
    <n v="17000.14"/>
    <n v="-31813.54"/>
    <n v="-0.65173410404624299"/>
  </r>
  <r>
    <s v="Sub-Saharan Africa"/>
    <s v="SUDAN"/>
    <s v="Household"/>
    <s v="Offline"/>
    <x v="0"/>
    <d v="2012-10-29T00:00:00"/>
    <s v="Oct"/>
    <n v="2012"/>
    <n v="303303182"/>
    <d v="2012-06-11T00:00:00"/>
    <n v="2"/>
    <s v=""/>
    <n v="3006"/>
    <n v="668.27"/>
    <n v="502.54"/>
    <n v="165.73"/>
    <n v="1510635.24"/>
    <n v="498184.38"/>
    <n v="-1012450.86"/>
    <n v="-0.67021530624427905"/>
  </r>
  <r>
    <s v="Sub-Saharan Africa"/>
    <s v="COTE D'IVOIRE"/>
    <s v="Personal Care"/>
    <s v="Online"/>
    <x v="2"/>
    <d v="2014-10-21T00:00:00"/>
    <s v="Oct"/>
    <n v="2014"/>
    <n v="100090873"/>
    <d v="2014-11-24T00:00:00"/>
    <n v="2"/>
    <n v="34"/>
    <n v="7968"/>
    <n v="81.73"/>
    <n v="56.67"/>
    <n v="25.06"/>
    <n v="451546.56"/>
    <n v="199678.07999999999"/>
    <n v="-251868.48"/>
    <n v="-0.55779071819304704"/>
  </r>
  <r>
    <s v="Sub-Saharan Africa"/>
    <s v="CAPE VERDE"/>
    <s v="Vegetables"/>
    <s v="Offline"/>
    <x v="0"/>
    <d v="2012-05-09T00:00:00"/>
    <s v="May"/>
    <n v="2012"/>
    <n v="247960412"/>
    <d v="2012-11-10T00:00:00"/>
    <n v="7"/>
    <n v="185"/>
    <n v="5851"/>
    <n v="154.06"/>
    <n v="90.93"/>
    <n v="63.13"/>
    <n v="532031.43000000005"/>
    <n v="369373.63"/>
    <n v="-162657.79999999999"/>
    <n v="-0.30572968217309998"/>
  </r>
  <r>
    <s v="Asia"/>
    <s v="TAIWAN"/>
    <s v="Meat"/>
    <s v="Online"/>
    <x v="0"/>
    <d v="2017-05-07T00:00:00"/>
    <s v="May"/>
    <n v="2017"/>
    <n v="856335628"/>
    <d v="2017-07-26T00:00:00"/>
    <n v="4"/>
    <n v="80"/>
    <n v="7597"/>
    <n v="421.89"/>
    <n v="364.69"/>
    <n v="57.2"/>
    <n v="2770549.93"/>
    <n v="434548.4"/>
    <n v="-2336001.5299999998"/>
    <n v="-0.84315445995228799"/>
  </r>
  <r>
    <s v="Middle East/North Africa"/>
    <s v="LIBYA"/>
    <s v="Cereal"/>
    <s v="Offline"/>
    <x v="3"/>
    <d v="2011-11-02T00:00:00"/>
    <s v="Nov"/>
    <n v="2011"/>
    <n v="754952847"/>
    <d v="2011-02-20T00:00:00"/>
    <n v="1"/>
    <s v=""/>
    <n v="6179"/>
    <n v="205.7"/>
    <n v="117.11"/>
    <n v="88.59"/>
    <n v="723622.69"/>
    <n v="547397.61"/>
    <n v="-176225.08"/>
    <n v="-0.24353172231235601"/>
  </r>
  <r>
    <s v="Central America"/>
    <s v="BELIZE"/>
    <s v="Meat"/>
    <s v="Online"/>
    <x v="1"/>
    <d v="2010-06-19T00:00:00"/>
    <s v="Jun"/>
    <n v="2010"/>
    <n v="643860900"/>
    <d v="2010-06-29T00:00:00"/>
    <n v="3"/>
    <n v="10"/>
    <n v="1603"/>
    <n v="421.89"/>
    <n v="364.69"/>
    <n v="57.2"/>
    <n v="584598.06999999995"/>
    <n v="91691.6"/>
    <n v="-492906.47"/>
    <n v="-0.84315445995228799"/>
  </r>
  <r>
    <s v="Sub-Saharan Africa"/>
    <s v="REPUBLIC OF THE CONGO"/>
    <s v="Clothes"/>
    <s v="Offline"/>
    <x v="1"/>
    <d v="2010-11-17T00:00:00"/>
    <s v="Nov"/>
    <n v="2010"/>
    <n v="843421113"/>
    <d v="2010-12-31T00:00:00"/>
    <n v="6"/>
    <n v="44"/>
    <n v="5905"/>
    <n v="109.28"/>
    <n v="35.840000000000003"/>
    <n v="73.44"/>
    <n v="211635.20000000001"/>
    <n v="433663.2"/>
    <n v="222028"/>
    <n v="1.0491071428571399"/>
  </r>
  <r>
    <s v="Europe"/>
    <s v="UNITED KINGDOM"/>
    <s v="Baby Food"/>
    <s v="Online"/>
    <x v="3"/>
    <d v="2012-08-07T00:00:00"/>
    <s v="Aug"/>
    <n v="2012"/>
    <n v="844307315"/>
    <d v="2012-07-29T00:00:00"/>
    <n v="1"/>
    <s v=""/>
    <n v="8152"/>
    <n v="255.28"/>
    <n v="159.41999999999999"/>
    <n v="95.86"/>
    <n v="1299591.8400000001"/>
    <n v="781450.72"/>
    <n v="-518141.12"/>
    <n v="-0.39869527035503699"/>
  </r>
  <r>
    <s v="Sub-Saharan Africa"/>
    <s v="GUINEA-BISSAU"/>
    <s v="Baby Food"/>
    <s v="Offline"/>
    <x v="3"/>
    <d v="2016-08-13T00:00:00"/>
    <s v="Aug"/>
    <n v="2016"/>
    <n v="657505834"/>
    <d v="2016-08-28T00:00:00"/>
    <n v="1"/>
    <n v="15"/>
    <n v="9442"/>
    <n v="255.28"/>
    <n v="159.41999999999999"/>
    <n v="95.86"/>
    <n v="1505243.64"/>
    <n v="905110.12"/>
    <n v="-600133.52"/>
    <n v="-0.39869527035503699"/>
  </r>
  <r>
    <s v="Central America"/>
    <s v="SAINT KITTS AND NEVIS"/>
    <s v="Snacks"/>
    <s v="Offline"/>
    <x v="3"/>
    <d v="2014-11-02T00:00:00"/>
    <s v="Nov"/>
    <n v="2014"/>
    <n v="364315497"/>
    <d v="2014-03-20T00:00:00"/>
    <n v="5"/>
    <s v=""/>
    <n v="7906"/>
    <n v="152.58000000000001"/>
    <n v="97.44"/>
    <n v="55.14"/>
    <n v="770360.64"/>
    <n v="435936.84"/>
    <n v="-334423.8"/>
    <n v="-0.43411330049261099"/>
  </r>
  <r>
    <s v="Middle East/North Africa"/>
    <s v="ISRAEL"/>
    <s v="Fruits"/>
    <s v="Offline"/>
    <x v="1"/>
    <d v="2012-02-25T00:00:00"/>
    <s v="Feb"/>
    <n v="2012"/>
    <n v="566347634"/>
    <d v="2012-06-03T00:00:00"/>
    <n v="1"/>
    <n v="99"/>
    <n v="3705"/>
    <n v="9.33"/>
    <n v="6.92"/>
    <n v="2.41"/>
    <n v="25638.6"/>
    <n v="8929.0499999999993"/>
    <n v="-16709.55"/>
    <n v="-0.65173410404624299"/>
  </r>
  <r>
    <s v="Sub-Saharan Africa"/>
    <s v="SENEGAL"/>
    <s v="Baby Food"/>
    <s v="Offline"/>
    <x v="0"/>
    <d v="2015-02-28T00:00:00"/>
    <s v="Feb"/>
    <n v="2015"/>
    <n v="135526072"/>
    <d v="2015-02-28T00:00:00"/>
    <n v="7"/>
    <n v="0"/>
    <n v="4031"/>
    <n v="255.28"/>
    <n v="159.41999999999999"/>
    <n v="95.86"/>
    <n v="642622.02"/>
    <n v="386411.66"/>
    <n v="-256210.36"/>
    <n v="-0.39869527035503699"/>
  </r>
  <r>
    <s v="Australia/Oceania"/>
    <s v="VANUATU"/>
    <s v="Household"/>
    <s v="Offline"/>
    <x v="0"/>
    <d v="2013-06-26T00:00:00"/>
    <s v="Jun"/>
    <n v="2013"/>
    <n v="264087140"/>
    <d v="2013-07-28T00:00:00"/>
    <n v="1"/>
    <n v="32"/>
    <n v="8108"/>
    <n v="668.27"/>
    <n v="502.54"/>
    <n v="165.73"/>
    <n v="4074594.32"/>
    <n v="1343738.84"/>
    <n v="-2730855.48"/>
    <n v="-0.67021530624427905"/>
  </r>
  <r>
    <s v="Europe"/>
    <s v="FINLAND"/>
    <s v="Snacks"/>
    <s v="Online"/>
    <x v="3"/>
    <d v="2017-06-20T00:00:00"/>
    <s v="Jun"/>
    <n v="2017"/>
    <n v="414579665"/>
    <d v="2017-10-07T00:00:00"/>
    <n v="7"/>
    <n v="109"/>
    <n v="2191"/>
    <n v="152.58000000000001"/>
    <n v="97.44"/>
    <n v="55.14"/>
    <n v="213491.04"/>
    <n v="120811.74"/>
    <n v="-92679.3"/>
    <n v="-0.43411330049261099"/>
  </r>
  <r>
    <s v="Europe"/>
    <s v="SWITZERLAND"/>
    <s v="Cereal"/>
    <s v="Offline"/>
    <x v="0"/>
    <d v="2015-10-18T00:00:00"/>
    <s v="Oct"/>
    <n v="2015"/>
    <n v="569864976"/>
    <d v="2015-11-30T00:00:00"/>
    <n v="2"/>
    <n v="43"/>
    <n v="4565"/>
    <n v="205.7"/>
    <n v="117.11"/>
    <n v="88.59"/>
    <n v="534607.15"/>
    <n v="404413.35"/>
    <n v="-130193.8"/>
    <n v="-0.24353172231235601"/>
  </r>
  <r>
    <s v="Europe"/>
    <s v="UNITED KINGDOM"/>
    <s v="Clothes"/>
    <s v="Online"/>
    <x v="2"/>
    <d v="2017-02-26T00:00:00"/>
    <s v="Feb"/>
    <n v="2017"/>
    <n v="783116900"/>
    <d v="2017-03-14T00:00:00"/>
    <n v="3"/>
    <n v="16"/>
    <n v="548"/>
    <n v="109.28"/>
    <n v="35.840000000000003"/>
    <n v="73.44"/>
    <n v="19640.32"/>
    <n v="40245.120000000003"/>
    <n v="20604.8"/>
    <n v="1.0491071428571399"/>
  </r>
  <r>
    <s v="Europe"/>
    <s v="ANDORRA"/>
    <s v="Cosmetics"/>
    <s v="Online"/>
    <x v="2"/>
    <d v="2016-02-26T00:00:00"/>
    <s v="Feb"/>
    <n v="2016"/>
    <n v="727821767"/>
    <d v="2016-03-16T00:00:00"/>
    <n v="4"/>
    <n v="19"/>
    <n v="7489"/>
    <n v="437.2"/>
    <n v="263.33"/>
    <n v="173.87"/>
    <n v="1972078.37"/>
    <n v="1302112.43"/>
    <n v="-669965.93999999994"/>
    <n v="-0.33972581931416901"/>
  </r>
  <r>
    <s v="Asia"/>
    <s v="MALDIVES"/>
    <s v="Clothes"/>
    <s v="Offline"/>
    <x v="1"/>
    <d v="2012-03-30T00:00:00"/>
    <s v="Mar"/>
    <n v="2012"/>
    <n v="147778403"/>
    <d v="2012-04-19T00:00:00"/>
    <n v="5"/>
    <n v="20"/>
    <n v="9768"/>
    <n v="109.28"/>
    <n v="35.840000000000003"/>
    <n v="73.44"/>
    <n v="350085.12"/>
    <n v="717361.92"/>
    <n v="367276.79999999999"/>
    <n v="1.0491071428571399"/>
  </r>
  <r>
    <s v="Asia"/>
    <s v="PHILIPPINES"/>
    <s v="Office Supplies"/>
    <s v="Online"/>
    <x v="1"/>
    <d v="2013-11-07T00:00:00"/>
    <s v="Nov"/>
    <n v="2013"/>
    <n v="207098138"/>
    <d v="2013-08-29T00:00:00"/>
    <n v="5"/>
    <s v=""/>
    <n v="3796"/>
    <n v="651.21"/>
    <n v="524.96"/>
    <n v="126.25"/>
    <n v="1992748.16"/>
    <n v="479245"/>
    <n v="-1513503.16"/>
    <n v="-0.75950548613227697"/>
  </r>
  <r>
    <s v="Australia/Oceania"/>
    <s v="EAST TIMOR"/>
    <s v="Meat"/>
    <s v="Online"/>
    <x v="2"/>
    <d v="2010-03-21T00:00:00"/>
    <s v="Mar"/>
    <n v="2010"/>
    <n v="340204799"/>
    <d v="2010-04-16T00:00:00"/>
    <n v="6"/>
    <n v="26"/>
    <n v="3015"/>
    <n v="421.89"/>
    <n v="364.69"/>
    <n v="57.2"/>
    <n v="1099540.3500000001"/>
    <n v="172458"/>
    <n v="-927082.35"/>
    <n v="-0.84315445995228799"/>
  </r>
  <r>
    <s v="Asia"/>
    <s v="CHINA"/>
    <s v="Beverages"/>
    <s v="Offline"/>
    <x v="1"/>
    <d v="2016-04-05T00:00:00"/>
    <s v="Apr"/>
    <n v="2016"/>
    <n v="501834714"/>
    <d v="2016-07-06T00:00:00"/>
    <n v="4"/>
    <n v="92"/>
    <n v="2899"/>
    <n v="47.45"/>
    <n v="31.79"/>
    <n v="15.66"/>
    <n v="92159.21"/>
    <n v="45398.34"/>
    <n v="-46760.87"/>
    <n v="-0.50739226171752105"/>
  </r>
  <r>
    <s v="Middle East/North Africa"/>
    <s v="TUNISIA"/>
    <s v="Household"/>
    <s v="Offline"/>
    <x v="0"/>
    <d v="2012-11-18T00:00:00"/>
    <s v="Nov"/>
    <n v="2012"/>
    <n v="717036712"/>
    <d v="2012-12-30T00:00:00"/>
    <n v="1"/>
    <n v="42"/>
    <n v="5952"/>
    <n v="668.27"/>
    <n v="502.54"/>
    <n v="165.73"/>
    <n v="2991118.08"/>
    <n v="986424.96"/>
    <n v="-2004693.12"/>
    <n v="-0.67021530624427905"/>
  </r>
  <r>
    <s v="Europe"/>
    <s v="GEORGIA"/>
    <s v="Meat"/>
    <s v="Offline"/>
    <x v="1"/>
    <d v="2012-03-15T00:00:00"/>
    <s v="Mar"/>
    <n v="2012"/>
    <n v="631172120"/>
    <d v="2012-04-20T00:00:00"/>
    <n v="6"/>
    <n v="36"/>
    <n v="6711"/>
    <n v="421.89"/>
    <n v="364.69"/>
    <n v="57.2"/>
    <n v="2447434.59"/>
    <n v="383869.2"/>
    <n v="-2063565.39"/>
    <n v="-0.84315445995228799"/>
  </r>
  <r>
    <s v="Europe"/>
    <s v="SAN MARINO"/>
    <s v="Office Supplies"/>
    <s v="Offline"/>
    <x v="0"/>
    <d v="2016-11-05T00:00:00"/>
    <s v="Nov"/>
    <n v="2016"/>
    <n v="859914767"/>
    <d v="2016-06-18T00:00:00"/>
    <n v="7"/>
    <s v=""/>
    <n v="6744"/>
    <n v="651.21"/>
    <n v="524.96"/>
    <n v="126.25"/>
    <n v="3540330.24"/>
    <n v="851430"/>
    <n v="-2688900.24"/>
    <n v="-0.75950548613227697"/>
  </r>
  <r>
    <s v="Central America"/>
    <s v="SAINT KITTS AND NEVIS"/>
    <s v="Beverages"/>
    <s v="Offline"/>
    <x v="2"/>
    <d v="2013-01-05T00:00:00"/>
    <s v="Jan"/>
    <n v="2013"/>
    <n v="739250981"/>
    <d v="2013-03-06T00:00:00"/>
    <n v="4"/>
    <n v="60"/>
    <n v="9648"/>
    <n v="47.45"/>
    <n v="31.79"/>
    <n v="15.66"/>
    <n v="306709.92"/>
    <n v="151087.67999999999"/>
    <n v="-155622.24"/>
    <n v="-0.50739226171752105"/>
  </r>
  <r>
    <s v="Europe"/>
    <s v="ANDORRA"/>
    <s v="Snacks"/>
    <s v="Online"/>
    <x v="2"/>
    <d v="2011-04-02T00:00:00"/>
    <s v="Apr"/>
    <n v="2011"/>
    <n v="575479590"/>
    <d v="2011-03-22T00:00:00"/>
    <n v="3"/>
    <s v=""/>
    <n v="6054"/>
    <n v="152.58000000000001"/>
    <n v="97.44"/>
    <n v="55.14"/>
    <n v="589901.76"/>
    <n v="333817.56"/>
    <n v="-256084.2"/>
    <n v="-0.43411330049261099"/>
  </r>
  <r>
    <s v="Sub-Saharan Africa"/>
    <s v="CAMEROON"/>
    <s v="Personal Care"/>
    <s v="Online"/>
    <x v="2"/>
    <d v="2011-02-13T00:00:00"/>
    <s v="Feb"/>
    <n v="2011"/>
    <n v="295211923"/>
    <d v="2011-02-25T00:00:00"/>
    <n v="6"/>
    <n v="12"/>
    <n v="8623"/>
    <n v="81.73"/>
    <n v="56.67"/>
    <n v="25.06"/>
    <n v="488665.41"/>
    <n v="216092.38"/>
    <n v="-272573.03000000003"/>
    <n v="-0.55779071819304804"/>
  </r>
  <r>
    <s v="Central America"/>
    <s v="COSTA RICA"/>
    <s v="Clothes"/>
    <s v="Offline"/>
    <x v="3"/>
    <d v="2012-02-24T00:00:00"/>
    <s v="Feb"/>
    <n v="2012"/>
    <n v="795371806"/>
    <d v="2012-04-03T00:00:00"/>
    <n v="3"/>
    <n v="39"/>
    <n v="7047"/>
    <n v="109.28"/>
    <n v="35.840000000000003"/>
    <n v="73.44"/>
    <n v="252564.48000000001"/>
    <n v="517531.68"/>
    <n v="264967.2"/>
    <n v="1.0491071428571399"/>
  </r>
  <r>
    <s v="North America"/>
    <s v="GREENLAND"/>
    <s v="Personal Care"/>
    <s v="Offline"/>
    <x v="2"/>
    <d v="2013-12-29T00:00:00"/>
    <s v="Dec"/>
    <n v="2013"/>
    <n v="793195569"/>
    <d v="2014-01-24T00:00:00"/>
    <n v="6"/>
    <n v="26"/>
    <n v="3050"/>
    <n v="81.73"/>
    <n v="56.67"/>
    <n v="25.06"/>
    <n v="172843.5"/>
    <n v="76433"/>
    <n v="-96410.5"/>
    <n v="-0.55779071819304704"/>
  </r>
  <r>
    <s v="Central America"/>
    <s v="ANTIGUA AND BARBUDA"/>
    <s v="Personal Care"/>
    <s v="Offline"/>
    <x v="3"/>
    <d v="2013-09-30T00:00:00"/>
    <s v="Sep"/>
    <n v="2013"/>
    <n v="876232039"/>
    <d v="2013-07-11T00:00:00"/>
    <n v="5"/>
    <s v=""/>
    <n v="5387"/>
    <n v="81.73"/>
    <n v="56.67"/>
    <n v="25.06"/>
    <n v="305281.28999999998"/>
    <n v="134998.22"/>
    <n v="-170283.07"/>
    <n v="-0.55779071819304704"/>
  </r>
  <r>
    <s v="Europe"/>
    <s v="SPAIN"/>
    <s v="Snacks"/>
    <s v="Offline"/>
    <x v="0"/>
    <d v="2017-02-19T00:00:00"/>
    <s v="Feb"/>
    <n v="2017"/>
    <n v="352342545"/>
    <d v="2017-03-27T00:00:00"/>
    <n v="2"/>
    <n v="36"/>
    <n v="4844"/>
    <n v="152.58000000000001"/>
    <n v="97.44"/>
    <n v="55.14"/>
    <n v="471999.36"/>
    <n v="267098.15999999997"/>
    <n v="-204901.2"/>
    <n v="-0.43411330049261099"/>
  </r>
  <r>
    <s v="Central America"/>
    <s v="PANAMA"/>
    <s v="Household"/>
    <s v="Offline"/>
    <x v="1"/>
    <d v="2012-08-01T00:00:00"/>
    <s v="Aug"/>
    <n v="2012"/>
    <n v="399700915"/>
    <d v="2012-02-27T00:00:00"/>
    <n v="2"/>
    <s v=""/>
    <n v="9238"/>
    <n v="668.27"/>
    <n v="502.54"/>
    <n v="165.73"/>
    <n v="4642464.5199999996"/>
    <n v="1531013.74"/>
    <n v="-3111450.78"/>
    <n v="-0.67021530624427905"/>
  </r>
  <r>
    <s v="Asia"/>
    <s v="TAIWAN"/>
    <s v="Baby Food"/>
    <s v="Online"/>
    <x v="1"/>
    <d v="2010-01-16T00:00:00"/>
    <s v="Jan"/>
    <n v="2010"/>
    <n v="916793477"/>
    <d v="2010-04-02T00:00:00"/>
    <n v="6"/>
    <n v="76"/>
    <n v="8418"/>
    <n v="255.28"/>
    <n v="159.41999999999999"/>
    <n v="95.86"/>
    <n v="1341997.56"/>
    <n v="806949.48"/>
    <n v="-535048.07999999996"/>
    <n v="-0.39869527035503699"/>
  </r>
  <r>
    <s v="Europe"/>
    <s v="SLOVENIA"/>
    <s v="Cereal"/>
    <s v="Online"/>
    <x v="3"/>
    <d v="2012-07-22T00:00:00"/>
    <s v="Jul"/>
    <n v="2012"/>
    <n v="972419059"/>
    <d v="2012-08-17T00:00:00"/>
    <n v="6"/>
    <n v="26"/>
    <n v="9264"/>
    <n v="205.7"/>
    <n v="117.11"/>
    <n v="88.59"/>
    <n v="1084907.04"/>
    <n v="820697.76"/>
    <n v="-264209.28000000003"/>
    <n v="-0.24353172231235601"/>
  </r>
  <r>
    <s v="Middle East/North Africa"/>
    <s v="KUWAIT"/>
    <s v="Meat"/>
    <s v="Online"/>
    <x v="2"/>
    <d v="2014-05-26T00:00:00"/>
    <s v="May"/>
    <n v="2014"/>
    <n v="155688989"/>
    <d v="2014-09-06T00:00:00"/>
    <n v="7"/>
    <n v="103"/>
    <n v="686"/>
    <n v="421.89"/>
    <n v="364.69"/>
    <n v="57.2"/>
    <n v="250177.34"/>
    <n v="39239.199999999997"/>
    <n v="-210938.14"/>
    <n v="-0.84315445995228799"/>
  </r>
  <r>
    <s v="Asia"/>
    <s v="SOUTH KOREA"/>
    <s v="Meat"/>
    <s v="Offline"/>
    <x v="0"/>
    <d v="2015-08-04T00:00:00"/>
    <s v="Aug"/>
    <n v="2015"/>
    <n v="826027095"/>
    <d v="2015-04-22T00:00:00"/>
    <n v="4"/>
    <s v=""/>
    <n v="8628"/>
    <n v="421.89"/>
    <n v="364.69"/>
    <n v="57.2"/>
    <n v="3146545.32"/>
    <n v="493521.6"/>
    <n v="-2653023.7200000002"/>
    <n v="-0.84315445995228799"/>
  </r>
  <r>
    <s v="Sub-Saharan Africa"/>
    <s v="LESOTHO"/>
    <s v="Meat"/>
    <s v="Offline"/>
    <x v="0"/>
    <d v="2015-01-12T00:00:00"/>
    <s v="Jan"/>
    <n v="2015"/>
    <n v="463169705"/>
    <d v="2015-12-22T00:00:00"/>
    <n v="3"/>
    <n v="344"/>
    <n v="1063"/>
    <n v="421.89"/>
    <n v="364.69"/>
    <n v="57.2"/>
    <n v="387665.47"/>
    <n v="60803.6"/>
    <n v="-326861.87"/>
    <n v="-0.84315445995228799"/>
  </r>
  <r>
    <s v="Europe"/>
    <s v="SPAIN"/>
    <s v="Meat"/>
    <s v="Offline"/>
    <x v="0"/>
    <d v="2014-05-20T00:00:00"/>
    <s v="May"/>
    <n v="2014"/>
    <n v="217165648"/>
    <d v="2014-08-06T00:00:00"/>
    <n v="4"/>
    <n v="78"/>
    <n v="2996"/>
    <n v="421.89"/>
    <n v="364.69"/>
    <n v="57.2"/>
    <n v="1092611.24"/>
    <n v="171371.2"/>
    <n v="-921240.04"/>
    <n v="-0.84315445995228799"/>
  </r>
  <r>
    <s v="Middle East/North Africa"/>
    <s v="ISRAEL"/>
    <s v="Snacks"/>
    <s v="Online"/>
    <x v="1"/>
    <d v="2017-05-05T00:00:00"/>
    <s v="May"/>
    <n v="2017"/>
    <n v="858376252"/>
    <d v="2017-09-05T00:00:00"/>
    <n v="3"/>
    <n v="123"/>
    <n v="1463"/>
    <n v="152.58000000000001"/>
    <n v="97.44"/>
    <n v="55.14"/>
    <n v="142554.72"/>
    <n v="80669.820000000007"/>
    <n v="-61884.9"/>
    <n v="-0.43411330049261099"/>
  </r>
  <r>
    <s v="Middle East/North Africa"/>
    <s v="SYRIA"/>
    <s v="Vegetables"/>
    <s v="Online"/>
    <x v="1"/>
    <d v="2013-08-08T00:00:00"/>
    <s v="Aug"/>
    <n v="2013"/>
    <n v="527475345"/>
    <d v="2013-08-20T00:00:00"/>
    <n v="3"/>
    <n v="12"/>
    <n v="531"/>
    <n v="154.06"/>
    <n v="90.93"/>
    <n v="63.13"/>
    <n v="48283.83"/>
    <n v="33522.03"/>
    <n v="-14761.8"/>
    <n v="-0.30572968217309998"/>
  </r>
  <r>
    <s v="Australia/Oceania"/>
    <s v="NAURU"/>
    <s v="Cosmetics"/>
    <s v="Offline"/>
    <x v="0"/>
    <d v="2015-03-10T00:00:00"/>
    <s v="Mar"/>
    <n v="2015"/>
    <n v="585449254"/>
    <d v="2015-11-13T00:00:00"/>
    <n v="6"/>
    <n v="248"/>
    <n v="6299"/>
    <n v="437.2"/>
    <n v="263.33"/>
    <n v="173.87"/>
    <n v="1658715.67"/>
    <n v="1095207.1299999999"/>
    <n v="-563508.54"/>
    <n v="-0.33972581931416901"/>
  </r>
  <r>
    <s v="Australia/Oceania"/>
    <s v="SAMOA"/>
    <s v="Baby Food"/>
    <s v="Offline"/>
    <x v="2"/>
    <d v="2010-12-12T00:00:00"/>
    <s v="Dec"/>
    <n v="2010"/>
    <n v="663596808"/>
    <d v="2011-06-01T00:00:00"/>
    <n v="4"/>
    <n v="171"/>
    <n v="1897"/>
    <n v="255.28"/>
    <n v="159.41999999999999"/>
    <n v="95.86"/>
    <n v="302419.74"/>
    <n v="181846.42"/>
    <n v="-120573.32"/>
    <n v="-0.39869527035503699"/>
  </r>
  <r>
    <s v="Sub-Saharan Africa"/>
    <s v="SOUTH SUDAN"/>
    <s v="Baby Food"/>
    <s v="Offline"/>
    <x v="1"/>
    <d v="2010-11-02T00:00:00"/>
    <s v="Nov"/>
    <n v="2010"/>
    <n v="913529336"/>
    <d v="2010-02-27T00:00:00"/>
    <n v="7"/>
    <s v=""/>
    <n v="2486"/>
    <n v="255.28"/>
    <n v="159.41999999999999"/>
    <n v="95.86"/>
    <n v="396318.12"/>
    <n v="238307.96"/>
    <n v="-158010.16"/>
    <n v="-0.39869527035503699"/>
  </r>
  <r>
    <s v="Central America"/>
    <s v="HAITI"/>
    <s v="Office Supplies"/>
    <s v="Online"/>
    <x v="0"/>
    <d v="2013-11-23T00:00:00"/>
    <s v="Nov"/>
    <n v="2013"/>
    <n v="657170665"/>
    <d v="2013-11-24T00:00:00"/>
    <n v="1"/>
    <n v="1"/>
    <n v="258"/>
    <n v="651.21"/>
    <n v="524.96"/>
    <n v="126.25"/>
    <n v="135439.67999999999"/>
    <n v="32572.5"/>
    <n v="-102867.18"/>
    <n v="-0.75950548613227697"/>
  </r>
  <r>
    <s v="Asia"/>
    <s v="CAMBODIA"/>
    <s v="Vegetables"/>
    <s v="Offline"/>
    <x v="2"/>
    <d v="2016-04-06T00:00:00"/>
    <s v="Apr"/>
    <n v="2016"/>
    <n v="636757123"/>
    <d v="2016-08-07T00:00:00"/>
    <n v="1"/>
    <n v="123"/>
    <n v="9438"/>
    <n v="154.06"/>
    <n v="90.93"/>
    <n v="63.13"/>
    <n v="858197.34"/>
    <n v="595820.93999999994"/>
    <n v="-262376.40000000002"/>
    <n v="-0.30572968217309998"/>
  </r>
  <r>
    <s v="Europe"/>
    <s v="DENMARK"/>
    <s v="Baby Food"/>
    <s v="Online"/>
    <x v="2"/>
    <d v="2016-06-09T00:00:00"/>
    <s v="Jun"/>
    <n v="2016"/>
    <n v="764837539"/>
    <d v="2016-06-09T00:00:00"/>
    <n v="5"/>
    <n v="0"/>
    <n v="1279"/>
    <n v="255.28"/>
    <n v="159.41999999999999"/>
    <n v="95.86"/>
    <n v="203898.18"/>
    <n v="122604.94"/>
    <n v="-81293.240000000005"/>
    <n v="-0.39869527035503699"/>
  </r>
  <r>
    <s v="Sub-Saharan Africa"/>
    <s v="BURKINA FASO"/>
    <s v="Fruits"/>
    <s v="Online"/>
    <x v="1"/>
    <d v="2014-09-20T00:00:00"/>
    <s v="Sep"/>
    <n v="2014"/>
    <n v="574273240"/>
    <d v="2014-09-25T00:00:00"/>
    <n v="5"/>
    <n v="5"/>
    <n v="9068"/>
    <n v="9.33"/>
    <n v="6.92"/>
    <n v="2.41"/>
    <n v="62750.559999999998"/>
    <n v="21853.88"/>
    <n v="-40896.68"/>
    <n v="-0.65173410404624299"/>
  </r>
  <r>
    <s v="Central America"/>
    <s v="BARBADOS"/>
    <s v="Cereal"/>
    <s v="Offline"/>
    <x v="1"/>
    <d v="2015-07-06T00:00:00"/>
    <s v="Jul"/>
    <n v="2015"/>
    <n v="568238055"/>
    <d v="2015-07-17T00:00:00"/>
    <n v="6"/>
    <n v="11"/>
    <n v="3123"/>
    <n v="205.7"/>
    <n v="117.11"/>
    <n v="88.59"/>
    <n v="365734.53"/>
    <n v="276666.57"/>
    <n v="-89067.96"/>
    <n v="-0.24353172231235601"/>
  </r>
  <r>
    <s v="Europe"/>
    <s v="LATVIA"/>
    <s v="Fruits"/>
    <s v="Offline"/>
    <x v="3"/>
    <d v="2017-03-19T00:00:00"/>
    <s v="Mar"/>
    <n v="2017"/>
    <n v="870218312"/>
    <d v="2017-03-27T00:00:00"/>
    <n v="2"/>
    <n v="8"/>
    <n v="5792"/>
    <n v="9.33"/>
    <n v="6.92"/>
    <n v="2.41"/>
    <n v="40080.639999999999"/>
    <n v="13958.72"/>
    <n v="-26121.919999999998"/>
    <n v="-0.65173410404624299"/>
  </r>
  <r>
    <s v="Australia/Oceania"/>
    <s v="SAMOA"/>
    <s v="Personal Care"/>
    <s v="Online"/>
    <x v="1"/>
    <d v="2015-09-26T00:00:00"/>
    <s v="Sep"/>
    <n v="2015"/>
    <n v="774012839"/>
    <d v="2015-09-29T00:00:00"/>
    <n v="3"/>
    <n v="3"/>
    <n v="6454"/>
    <n v="81.73"/>
    <n v="56.67"/>
    <n v="25.06"/>
    <n v="365748.18"/>
    <n v="161737.24"/>
    <n v="-204010.94"/>
    <n v="-0.55779071819304704"/>
  </r>
  <r>
    <s v="Australia/Oceania"/>
    <s v="TONGA"/>
    <s v="Clothes"/>
    <s v="Online"/>
    <x v="1"/>
    <d v="2015-04-21T00:00:00"/>
    <s v="Apr"/>
    <n v="2015"/>
    <n v="993732964"/>
    <d v="2015-05-22T00:00:00"/>
    <n v="6"/>
    <n v="31"/>
    <n v="6522"/>
    <n v="109.28"/>
    <n v="35.840000000000003"/>
    <n v="73.44"/>
    <n v="233748.48000000001"/>
    <n v="478975.68"/>
    <n v="245227.2"/>
    <n v="1.0491071428571399"/>
  </r>
  <r>
    <s v="Europe"/>
    <s v="SPAIN"/>
    <s v="Office Supplies"/>
    <s v="Online"/>
    <x v="2"/>
    <d v="2017-02-07T00:00:00"/>
    <s v="Feb"/>
    <n v="2017"/>
    <n v="513802516"/>
    <d v="2017-07-08T00:00:00"/>
    <n v="7"/>
    <n v="151"/>
    <n v="4437"/>
    <n v="651.21"/>
    <n v="524.96"/>
    <n v="126.25"/>
    <n v="2329247.52"/>
    <n v="560171.25"/>
    <n v="-1769076.27"/>
    <n v="-0.75950548613227697"/>
  </r>
  <r>
    <s v="Europe"/>
    <s v="SLOVAKIA"/>
    <s v="Beverages"/>
    <s v="Online"/>
    <x v="0"/>
    <d v="2017-05-31T00:00:00"/>
    <s v="May"/>
    <n v="2017"/>
    <n v="638957822"/>
    <d v="2017-06-24T00:00:00"/>
    <n v="7"/>
    <n v="24"/>
    <n v="673"/>
    <n v="47.45"/>
    <n v="31.79"/>
    <n v="15.66"/>
    <n v="21394.67"/>
    <n v="10539.18"/>
    <n v="-10855.49"/>
    <n v="-0.50739226171752105"/>
  </r>
  <r>
    <s v="Europe"/>
    <s v="BULGARIA"/>
    <s v="Baby Food"/>
    <s v="Online"/>
    <x v="3"/>
    <d v="2014-12-19T00:00:00"/>
    <s v="Dec"/>
    <n v="2014"/>
    <n v="944247710"/>
    <d v="2015-01-31T00:00:00"/>
    <n v="7"/>
    <n v="43"/>
    <n v="2736"/>
    <n v="255.28"/>
    <n v="159.41999999999999"/>
    <n v="95.86"/>
    <n v="436173.12"/>
    <n v="262272.96000000002"/>
    <n v="-173900.16"/>
    <n v="-0.39869527035503699"/>
  </r>
  <r>
    <s v="Middle East/North Africa"/>
    <s v="MOROCCO"/>
    <s v="Clothes"/>
    <s v="Online"/>
    <x v="2"/>
    <d v="2011-02-26T00:00:00"/>
    <s v="Feb"/>
    <n v="2011"/>
    <n v="625033509"/>
    <d v="2011-02-26T00:00:00"/>
    <n v="7"/>
    <n v="0"/>
    <n v="160"/>
    <n v="109.28"/>
    <n v="35.840000000000003"/>
    <n v="73.44"/>
    <n v="5734.4"/>
    <n v="11750.4"/>
    <n v="6016"/>
    <n v="1.0491071428571399"/>
  </r>
  <r>
    <s v="Sub-Saharan Africa"/>
    <s v="NIGER"/>
    <s v="Household"/>
    <s v="Offline"/>
    <x v="3"/>
    <d v="2011-10-29T00:00:00"/>
    <s v="Oct"/>
    <n v="2011"/>
    <n v="746989047"/>
    <d v="2011-12-13T00:00:00"/>
    <n v="3"/>
    <n v="45"/>
    <n v="9514"/>
    <n v="668.27"/>
    <n v="502.54"/>
    <n v="165.73"/>
    <n v="4781165.5599999996"/>
    <n v="1576755.22"/>
    <n v="-3204410.34"/>
    <n v="-0.67021530624427905"/>
  </r>
  <r>
    <s v="Sub-Saharan Africa"/>
    <s v="CENTRAL AFRICAN REPUBLIC"/>
    <s v="Snacks"/>
    <s v="Online"/>
    <x v="1"/>
    <d v="2016-04-24T00:00:00"/>
    <s v="Apr"/>
    <n v="2016"/>
    <n v="196100652"/>
    <d v="2016-05-31T00:00:00"/>
    <n v="3"/>
    <n v="37"/>
    <n v="9395"/>
    <n v="152.58000000000001"/>
    <n v="97.44"/>
    <n v="55.14"/>
    <n v="915448.8"/>
    <n v="518040.3"/>
    <n v="-397408.5"/>
    <n v="-0.43411330049261099"/>
  </r>
  <r>
    <s v="Sub-Saharan Africa"/>
    <s v="ERITREA"/>
    <s v="Office Supplies"/>
    <s v="Online"/>
    <x v="0"/>
    <d v="2013-01-09T00:00:00"/>
    <s v="Jan"/>
    <n v="2013"/>
    <n v="628667151"/>
    <d v="2013-09-26T00:00:00"/>
    <n v="5"/>
    <n v="260"/>
    <n v="5435"/>
    <n v="651.21"/>
    <n v="524.96"/>
    <n v="126.25"/>
    <n v="2853157.6"/>
    <n v="686168.75"/>
    <n v="-2166988.85"/>
    <n v="-0.75950548613227697"/>
  </r>
  <r>
    <s v="Sub-Saharan Africa"/>
    <s v="GHANA"/>
    <s v="Meat"/>
    <s v="Offline"/>
    <x v="2"/>
    <d v="2016-09-17T00:00:00"/>
    <s v="Sep"/>
    <n v="2016"/>
    <n v="621299874"/>
    <d v="2016-08-10T00:00:00"/>
    <n v="4"/>
    <s v=""/>
    <n v="5294"/>
    <n v="421.89"/>
    <n v="364.69"/>
    <n v="57.2"/>
    <n v="1930668.86"/>
    <n v="302816.8"/>
    <n v="-1627852.06"/>
    <n v="-0.84315445995228799"/>
  </r>
  <r>
    <s v="Australia/Oceania"/>
    <s v="PALAU"/>
    <s v="Cereal"/>
    <s v="Online"/>
    <x v="3"/>
    <d v="2012-10-31T00:00:00"/>
    <s v="Oct"/>
    <n v="2012"/>
    <n v="620922648"/>
    <d v="2012-11-27T00:00:00"/>
    <n v="3"/>
    <n v="27"/>
    <n v="3665"/>
    <n v="205.7"/>
    <n v="117.11"/>
    <n v="88.59"/>
    <n v="429208.15"/>
    <n v="324682.34999999998"/>
    <n v="-104525.8"/>
    <n v="-0.24353172231235601"/>
  </r>
  <r>
    <s v="Europe"/>
    <s v="NETHERLANDS"/>
    <s v="Baby Food"/>
    <s v="Offline"/>
    <x v="3"/>
    <d v="2013-03-16T00:00:00"/>
    <s v="Mar"/>
    <n v="2013"/>
    <n v="694771802"/>
    <d v="2013-03-21T00:00:00"/>
    <n v="5"/>
    <n v="5"/>
    <n v="7270"/>
    <n v="255.28"/>
    <n v="159.41999999999999"/>
    <n v="95.86"/>
    <n v="1158983.3999999999"/>
    <n v="696902.2"/>
    <n v="-462081.2"/>
    <n v="-0.39869527035503699"/>
  </r>
  <r>
    <s v="Sub-Saharan Africa"/>
    <s v="BURKINA FASO"/>
    <s v="Cosmetics"/>
    <s v="Online"/>
    <x v="3"/>
    <d v="2011-02-16T00:00:00"/>
    <s v="Feb"/>
    <n v="2011"/>
    <n v="980396163"/>
    <d v="2011-02-24T00:00:00"/>
    <n v="5"/>
    <n v="8"/>
    <n v="9866"/>
    <n v="437.2"/>
    <n v="263.33"/>
    <n v="173.87"/>
    <n v="2598013.7799999998"/>
    <n v="1715401.42"/>
    <n v="-882612.36"/>
    <n v="-0.33972581931416901"/>
  </r>
  <r>
    <s v="Asia"/>
    <s v="KAZAKHSTAN"/>
    <s v="Cosmetics"/>
    <s v="Online"/>
    <x v="0"/>
    <d v="2016-02-13T00:00:00"/>
    <s v="Feb"/>
    <n v="2016"/>
    <n v="335657060"/>
    <d v="2016-02-15T00:00:00"/>
    <n v="2"/>
    <n v="2"/>
    <n v="7238"/>
    <n v="437.2"/>
    <n v="263.33"/>
    <n v="173.87"/>
    <n v="1905982.54"/>
    <n v="1258471.06"/>
    <n v="-647511.48"/>
    <n v="-0.33972581931416901"/>
  </r>
  <r>
    <s v="Europe"/>
    <s v="BOSNIA AND HERZEGOVINA"/>
    <s v="Snacks"/>
    <s v="Offline"/>
    <x v="1"/>
    <d v="2012-03-31T00:00:00"/>
    <s v="Mar"/>
    <n v="2012"/>
    <n v="388728320"/>
    <d v="2012-10-05T00:00:00"/>
    <n v="6"/>
    <n v="188"/>
    <n v="2203"/>
    <n v="152.58000000000001"/>
    <n v="97.44"/>
    <n v="55.14"/>
    <n v="214660.32"/>
    <n v="121473.42"/>
    <n v="-93186.9"/>
    <n v="-0.43411330049261099"/>
  </r>
  <r>
    <s v="Asia"/>
    <s v="TAIWAN"/>
    <s v="Clothes"/>
    <s v="Online"/>
    <x v="2"/>
    <d v="2014-12-13T00:00:00"/>
    <s v="Dec"/>
    <n v="2014"/>
    <n v="588096272"/>
    <d v="2015-01-20T00:00:00"/>
    <n v="3"/>
    <n v="38"/>
    <n v="9611"/>
    <n v="109.28"/>
    <n v="35.840000000000003"/>
    <n v="73.44"/>
    <n v="344458.23999999999"/>
    <n v="705831.84"/>
    <n v="361373.6"/>
    <n v="1.0491071428571399"/>
  </r>
  <r>
    <s v="Europe"/>
    <s v="VATICAN CITY"/>
    <s v="Vegetables"/>
    <s v="Offline"/>
    <x v="2"/>
    <d v="2014-03-18T00:00:00"/>
    <s v="Mar"/>
    <n v="2014"/>
    <n v="452559745"/>
    <d v="2014-03-19T00:00:00"/>
    <n v="4"/>
    <n v="1"/>
    <n v="1340"/>
    <n v="154.06"/>
    <n v="90.93"/>
    <n v="63.13"/>
    <n v="121846.2"/>
    <n v="84594.2"/>
    <n v="-37252"/>
    <n v="-0.30572968217309998"/>
  </r>
  <r>
    <s v="Europe"/>
    <s v="PORTUGAL"/>
    <s v="Baby Food"/>
    <s v="Offline"/>
    <x v="0"/>
    <d v="2016-03-27T00:00:00"/>
    <s v="Mar"/>
    <n v="2016"/>
    <n v="921230065"/>
    <d v="2016-05-16T00:00:00"/>
    <n v="2"/>
    <n v="50"/>
    <n v="1303"/>
    <n v="255.28"/>
    <n v="159.41999999999999"/>
    <n v="95.86"/>
    <n v="207724.26"/>
    <n v="124905.58"/>
    <n v="-82818.679999999993"/>
    <n v="-0.39869527035503699"/>
  </r>
  <r>
    <s v="Middle East/North Africa"/>
    <s v="UNITED ARAB EMIRATES"/>
    <s v="Fruits"/>
    <s v="Offline"/>
    <x v="3"/>
    <d v="2016-05-12T00:00:00"/>
    <s v="May"/>
    <n v="2016"/>
    <n v="303531062"/>
    <d v="2017-01-14T00:00:00"/>
    <n v="7"/>
    <n v="247"/>
    <n v="441"/>
    <n v="9.33"/>
    <n v="6.92"/>
    <n v="2.41"/>
    <n v="3051.72"/>
    <n v="1062.81"/>
    <n v="-1988.91"/>
    <n v="-0.65173410404624299"/>
  </r>
  <r>
    <s v="Asia"/>
    <s v="TURKMENISTAN"/>
    <s v="Fruits"/>
    <s v="Offline"/>
    <x v="1"/>
    <d v="2013-06-04T00:00:00"/>
    <s v="Jun"/>
    <n v="2013"/>
    <n v="129199063"/>
    <d v="2013-05-17T00:00:00"/>
    <n v="6"/>
    <s v=""/>
    <n v="1729"/>
    <n v="9.33"/>
    <n v="6.92"/>
    <n v="2.41"/>
    <n v="11964.68"/>
    <n v="4166.8900000000003"/>
    <n v="-7797.79"/>
    <n v="-0.65173410404624299"/>
  </r>
  <r>
    <s v="Sub-Saharan Africa"/>
    <s v="CAMEROON"/>
    <s v="Cosmetics"/>
    <s v="Online"/>
    <x v="2"/>
    <d v="2014-08-19T00:00:00"/>
    <s v="Aug"/>
    <n v="2014"/>
    <n v="198282897"/>
    <d v="2014-08-30T00:00:00"/>
    <n v="7"/>
    <n v="11"/>
    <n v="5170"/>
    <n v="437.2"/>
    <n v="263.33"/>
    <n v="173.87"/>
    <n v="1361416.1"/>
    <n v="898907.9"/>
    <n v="-462508.2"/>
    <n v="-0.33972581931416901"/>
  </r>
  <r>
    <s v="Europe"/>
    <s v="MALTA"/>
    <s v="Fruits"/>
    <s v="Online"/>
    <x v="0"/>
    <d v="2016-09-05T00:00:00"/>
    <s v="Sep"/>
    <n v="2016"/>
    <n v="831143891"/>
    <d v="2016-01-06T00:00:00"/>
    <n v="4"/>
    <s v=""/>
    <n v="2802"/>
    <n v="9.33"/>
    <n v="6.92"/>
    <n v="2.41"/>
    <n v="19389.84"/>
    <n v="6752.82"/>
    <n v="-12637.02"/>
    <n v="-0.65173410404624299"/>
  </r>
  <r>
    <s v="Middle East/North Africa"/>
    <s v="SAUDI ARABIA"/>
    <s v="Office Supplies"/>
    <s v="Offline"/>
    <x v="2"/>
    <d v="2011-08-01T00:00:00"/>
    <s v="Aug"/>
    <n v="2011"/>
    <n v="618455874"/>
    <d v="2011-02-13T00:00:00"/>
    <n v="1"/>
    <s v=""/>
    <n v="3692"/>
    <n v="651.21"/>
    <n v="524.96"/>
    <n v="126.25"/>
    <n v="1938152.32"/>
    <n v="466115"/>
    <n v="-1472037.32"/>
    <n v="-0.75950548613227697"/>
  </r>
  <r>
    <s v="Sub-Saharan Africa"/>
    <s v="TANZANIA"/>
    <s v="Household"/>
    <s v="Online"/>
    <x v="2"/>
    <d v="2015-04-01T00:00:00"/>
    <s v="Apr"/>
    <n v="2015"/>
    <n v="471205174"/>
    <d v="2015-01-27T00:00:00"/>
    <n v="3"/>
    <s v=""/>
    <n v="8937"/>
    <n v="668.27"/>
    <n v="502.54"/>
    <n v="165.73"/>
    <n v="4491199.9800000004"/>
    <n v="1481129.01"/>
    <n v="-3010070.97"/>
    <n v="-0.67021530624427905"/>
  </r>
  <r>
    <s v="Central America"/>
    <s v="COSTA RICA"/>
    <s v="Baby Food"/>
    <s v="Online"/>
    <x v="2"/>
    <d v="2011-08-09T00:00:00"/>
    <s v="Aug"/>
    <n v="2011"/>
    <n v="470690619"/>
    <d v="2011-10-24T00:00:00"/>
    <n v="2"/>
    <n v="76"/>
    <n v="6669"/>
    <n v="255.28"/>
    <n v="159.41999999999999"/>
    <n v="95.86"/>
    <n v="1063171.98"/>
    <n v="639290.34"/>
    <n v="-423881.64"/>
    <n v="-0.39869527035503699"/>
  </r>
  <r>
    <s v="Europe"/>
    <s v="ESTONIA"/>
    <s v="Cereal"/>
    <s v="Online"/>
    <x v="0"/>
    <d v="2015-07-10T00:00:00"/>
    <s v="Jul"/>
    <n v="2015"/>
    <n v="318523538"/>
    <d v="2015-05-11T00:00:00"/>
    <n v="2"/>
    <s v=""/>
    <n v="7048"/>
    <n v="205.7"/>
    <n v="117.11"/>
    <n v="88.59"/>
    <n v="825391.28"/>
    <n v="624382.31999999995"/>
    <n v="-201008.96"/>
    <n v="-0.24353172231235601"/>
  </r>
  <r>
    <s v="Central America"/>
    <s v="PANAMA"/>
    <s v="Household"/>
    <s v="Offline"/>
    <x v="3"/>
    <d v="2016-07-14T00:00:00"/>
    <s v="Jul"/>
    <n v="2016"/>
    <n v="686627757"/>
    <d v="2016-08-18T00:00:00"/>
    <n v="5"/>
    <n v="35"/>
    <n v="7267"/>
    <n v="668.27"/>
    <n v="502.54"/>
    <n v="165.73"/>
    <n v="3651958.18"/>
    <n v="1204359.9099999999"/>
    <n v="-2447598.27"/>
    <n v="-0.67021530624427905"/>
  </r>
  <r>
    <s v="Sub-Saharan Africa"/>
    <s v="MALI"/>
    <s v="Office Supplies"/>
    <s v="Online"/>
    <x v="3"/>
    <d v="2011-11-28T00:00:00"/>
    <s v="Nov"/>
    <n v="2011"/>
    <n v="967239606"/>
    <d v="2012-09-01T00:00:00"/>
    <n v="7"/>
    <n v="278"/>
    <n v="6548"/>
    <n v="651.21"/>
    <n v="524.96"/>
    <n v="126.25"/>
    <n v="3437438.08"/>
    <n v="826685"/>
    <n v="-2610753.08"/>
    <n v="-0.75950548613227697"/>
  </r>
  <r>
    <s v="Central America"/>
    <s v="DOMINICAN REPUBLIC"/>
    <s v="Beverages"/>
    <s v="Offline"/>
    <x v="3"/>
    <d v="2012-03-24T00:00:00"/>
    <s v="Mar"/>
    <n v="2012"/>
    <n v="622907912"/>
    <d v="2012-05-04T00:00:00"/>
    <n v="6"/>
    <n v="41"/>
    <n v="1148"/>
    <n v="47.45"/>
    <n v="31.79"/>
    <n v="15.66"/>
    <n v="36494.92"/>
    <n v="17977.68"/>
    <n v="-18517.240000000002"/>
    <n v="-0.50739226171752105"/>
  </r>
  <r>
    <s v="Central America"/>
    <s v="GUATEMALA"/>
    <s v="Household"/>
    <s v="Offline"/>
    <x v="2"/>
    <d v="2013-04-10T00:00:00"/>
    <s v="Apr"/>
    <n v="2013"/>
    <n v="536494004"/>
    <d v="2013-10-29T00:00:00"/>
    <n v="3"/>
    <n v="202"/>
    <n v="9353"/>
    <n v="668.27"/>
    <n v="502.54"/>
    <n v="165.73"/>
    <n v="4700256.62"/>
    <n v="1550072.69"/>
    <n v="-3150183.93"/>
    <n v="-0.67021530624427905"/>
  </r>
  <r>
    <s v="Sub-Saharan Africa"/>
    <s v="SIERRA LEONE"/>
    <s v="Cosmetics"/>
    <s v="Online"/>
    <x v="3"/>
    <d v="2010-01-15T00:00:00"/>
    <s v="Jan"/>
    <n v="2010"/>
    <n v="761171710"/>
    <d v="2010-03-03T00:00:00"/>
    <n v="4"/>
    <n v="47"/>
    <n v="6479"/>
    <n v="437.2"/>
    <n v="263.33"/>
    <n v="173.87"/>
    <n v="1706115.07"/>
    <n v="1126503.73"/>
    <n v="-579611.34"/>
    <n v="-0.33972581931416901"/>
  </r>
  <r>
    <s v="Europe"/>
    <s v="ARMENIA"/>
    <s v="Meat"/>
    <s v="Offline"/>
    <x v="3"/>
    <d v="2010-10-26T00:00:00"/>
    <s v="Oct"/>
    <n v="2010"/>
    <n v="970427358"/>
    <d v="2010-10-31T00:00:00"/>
    <n v="1"/>
    <n v="5"/>
    <n v="9875"/>
    <n v="421.89"/>
    <n v="364.69"/>
    <n v="57.2"/>
    <n v="3601313.75"/>
    <n v="564850"/>
    <n v="-3036463.75"/>
    <n v="-0.84315445995228799"/>
  </r>
  <r>
    <s v="Asia"/>
    <s v="VIETNAM"/>
    <s v="Fruits"/>
    <s v="Offline"/>
    <x v="2"/>
    <d v="2015-07-23T00:00:00"/>
    <s v="Jul"/>
    <n v="2015"/>
    <n v="908059775"/>
    <d v="2015-11-08T00:00:00"/>
    <n v="1"/>
    <n v="108"/>
    <n v="3921"/>
    <n v="9.33"/>
    <n v="6.92"/>
    <n v="2.41"/>
    <n v="27133.32"/>
    <n v="9449.61"/>
    <n v="-17683.71"/>
    <n v="-0.65173410404624299"/>
  </r>
  <r>
    <s v="Central America"/>
    <s v="PANAMA"/>
    <s v="Vegetables"/>
    <s v="Online"/>
    <x v="3"/>
    <d v="2017-03-13T00:00:00"/>
    <s v="Mar"/>
    <n v="2017"/>
    <n v="838180291"/>
    <d v="2017-02-04T00:00:00"/>
    <n v="7"/>
    <s v=""/>
    <n v="5029"/>
    <n v="154.06"/>
    <n v="90.93"/>
    <n v="63.13"/>
    <n v="457286.97"/>
    <n v="317480.77"/>
    <n v="-139806.20000000001"/>
    <n v="-0.30572968217309998"/>
  </r>
  <r>
    <s v="Europe"/>
    <s v="ESTONIA"/>
    <s v="Cereal"/>
    <s v="Offline"/>
    <x v="3"/>
    <d v="2013-07-18T00:00:00"/>
    <s v="Jul"/>
    <n v="2013"/>
    <n v="195212733"/>
    <d v="2013-08-14T00:00:00"/>
    <n v="4"/>
    <n v="27"/>
    <n v="6641"/>
    <n v="205.7"/>
    <n v="117.11"/>
    <n v="88.59"/>
    <n v="777727.51"/>
    <n v="588326.18999999994"/>
    <n v="-189401.32"/>
    <n v="-0.24353172231235601"/>
  </r>
  <r>
    <s v="Sub-Saharan Africa"/>
    <s v="REPUBLIC OF THE CONGO"/>
    <s v="Vegetables"/>
    <s v="Online"/>
    <x v="1"/>
    <d v="2011-01-13T00:00:00"/>
    <s v="Jan"/>
    <n v="2011"/>
    <n v="733893430"/>
    <d v="2011-03-02T00:00:00"/>
    <n v="4"/>
    <n v="48"/>
    <n v="4229"/>
    <n v="154.06"/>
    <n v="90.93"/>
    <n v="63.13"/>
    <n v="384542.97"/>
    <n v="266976.77"/>
    <n v="-117566.2"/>
    <n v="-0.30572968217309998"/>
  </r>
  <r>
    <s v="Central America"/>
    <s v="PANAMA"/>
    <s v="Cosmetics"/>
    <s v="Online"/>
    <x v="2"/>
    <d v="2013-05-20T00:00:00"/>
    <s v="May"/>
    <n v="2013"/>
    <n v="679271209"/>
    <d v="2013-06-14T00:00:00"/>
    <n v="6"/>
    <n v="25"/>
    <n v="300"/>
    <n v="437.2"/>
    <n v="263.33"/>
    <n v="173.87"/>
    <n v="78999"/>
    <n v="52161"/>
    <n v="-26838"/>
    <n v="-0.33972581931416901"/>
  </r>
  <r>
    <s v="Sub-Saharan Africa"/>
    <s v="NIGER"/>
    <s v="Fruits"/>
    <s v="Online"/>
    <x v="2"/>
    <d v="2010-03-23T00:00:00"/>
    <s v="Mar"/>
    <n v="2010"/>
    <n v="576707398"/>
    <d v="2010-04-14T00:00:00"/>
    <n v="4"/>
    <n v="22"/>
    <n v="9390"/>
    <n v="9.33"/>
    <n v="6.92"/>
    <n v="2.41"/>
    <n v="64978.8"/>
    <n v="22629.9"/>
    <n v="-42348.9"/>
    <n v="-0.65173410404624299"/>
  </r>
  <r>
    <s v="Europe"/>
    <s v="POLAND"/>
    <s v="Household"/>
    <s v="Online"/>
    <x v="1"/>
    <d v="2011-03-13T00:00:00"/>
    <s v="Mar"/>
    <n v="2011"/>
    <n v="141875827"/>
    <d v="2011-04-16T00:00:00"/>
    <n v="7"/>
    <n v="34"/>
    <n v="3065"/>
    <n v="668.27"/>
    <n v="502.54"/>
    <n v="165.73"/>
    <n v="1540285.1"/>
    <n v="507962.45"/>
    <n v="-1032322.65"/>
    <n v="-0.67021530624427905"/>
  </r>
  <r>
    <s v="Europe"/>
    <s v="VATICAN CITY"/>
    <s v="Beverages"/>
    <s v="Offline"/>
    <x v="2"/>
    <d v="2011-04-11T00:00:00"/>
    <s v="Apr"/>
    <n v="2011"/>
    <n v="510762822"/>
    <d v="2011-12-22T00:00:00"/>
    <n v="5"/>
    <n v="255"/>
    <n v="4924"/>
    <n v="47.45"/>
    <n v="31.79"/>
    <n v="15.66"/>
    <n v="156533.96"/>
    <n v="77109.84"/>
    <n v="-79424.12"/>
    <n v="-0.50739226171752105"/>
  </r>
  <r>
    <s v="Europe"/>
    <s v="RUSSIA"/>
    <s v="Snacks"/>
    <s v="Offline"/>
    <x v="3"/>
    <d v="2012-07-28T00:00:00"/>
    <s v="Jul"/>
    <n v="2012"/>
    <n v="189667212"/>
    <d v="2012-03-09T00:00:00"/>
    <n v="6"/>
    <s v=""/>
    <n v="5598"/>
    <n v="152.58000000000001"/>
    <n v="97.44"/>
    <n v="55.14"/>
    <n v="545469.12"/>
    <n v="308673.71999999997"/>
    <n v="-236795.4"/>
    <n v="-0.43411330049261099"/>
  </r>
  <r>
    <s v="Central America"/>
    <s v="GRENADA"/>
    <s v="Household"/>
    <s v="Offline"/>
    <x v="2"/>
    <d v="2014-07-11T00:00:00"/>
    <s v="Jul"/>
    <n v="2014"/>
    <n v="905200326"/>
    <d v="2014-12-15T00:00:00"/>
    <n v="2"/>
    <n v="157"/>
    <n v="7747"/>
    <n v="668.27"/>
    <n v="502.54"/>
    <n v="165.73"/>
    <n v="3893177.38"/>
    <n v="1283910.31"/>
    <n v="-2609267.0699999998"/>
    <n v="-0.67021530624427905"/>
  </r>
  <r>
    <s v="Central America"/>
    <s v="HONDURAS"/>
    <s v="Fruits"/>
    <s v="Online"/>
    <x v="2"/>
    <d v="2017-04-06T00:00:00"/>
    <s v="Apr"/>
    <n v="2017"/>
    <n v="854285991"/>
    <d v="2017-06-30T00:00:00"/>
    <n v="6"/>
    <n v="85"/>
    <n v="1064"/>
    <n v="9.33"/>
    <n v="6.92"/>
    <n v="2.41"/>
    <n v="7362.88"/>
    <n v="2564.2399999999998"/>
    <n v="-4798.6400000000003"/>
    <n v="-0.65173410404624299"/>
  </r>
  <r>
    <s v="Asia"/>
    <s v="TAIWAN"/>
    <s v="Household"/>
    <s v="Offline"/>
    <x v="1"/>
    <d v="2012-07-14T00:00:00"/>
    <s v="Jul"/>
    <n v="2012"/>
    <n v="554160535"/>
    <d v="2012-08-25T00:00:00"/>
    <n v="7"/>
    <n v="42"/>
    <n v="7272"/>
    <n v="668.27"/>
    <n v="502.54"/>
    <n v="165.73"/>
    <n v="3654470.88"/>
    <n v="1205188.56"/>
    <n v="-2449282.3199999998"/>
    <n v="-0.67021530624427905"/>
  </r>
  <r>
    <s v="Asia"/>
    <s v="LAOS"/>
    <s v="Meat"/>
    <s v="Offline"/>
    <x v="1"/>
    <d v="2012-05-31T00:00:00"/>
    <s v="May"/>
    <n v="2012"/>
    <n v="592372786"/>
    <d v="2012-11-06T00:00:00"/>
    <n v="3"/>
    <n v="159"/>
    <n v="5126"/>
    <n v="421.89"/>
    <n v="364.69"/>
    <n v="57.2"/>
    <n v="1869400.94"/>
    <n v="293207.2"/>
    <n v="-1576193.74"/>
    <n v="-0.84315445995228799"/>
  </r>
  <r>
    <s v="Europe"/>
    <s v="GERMANY"/>
    <s v="Clothes"/>
    <s v="Online"/>
    <x v="1"/>
    <d v="2015-03-21T00:00:00"/>
    <s v="Mar"/>
    <n v="2015"/>
    <n v="276784074"/>
    <d v="2015-04-15T00:00:00"/>
    <n v="4"/>
    <n v="25"/>
    <n v="5413"/>
    <n v="109.28"/>
    <n v="35.840000000000003"/>
    <n v="73.44"/>
    <n v="194001.92000000001"/>
    <n v="397530.72"/>
    <n v="203528.8"/>
    <n v="1.0491071428571399"/>
  </r>
  <r>
    <s v="Middle East/North Africa"/>
    <s v="SYRIA"/>
    <s v="Snacks"/>
    <s v="Online"/>
    <x v="3"/>
    <d v="2016-05-19T00:00:00"/>
    <s v="May"/>
    <n v="2016"/>
    <n v="785568225"/>
    <d v="2016-05-30T00:00:00"/>
    <n v="2"/>
    <n v="11"/>
    <n v="5950"/>
    <n v="152.58000000000001"/>
    <n v="97.44"/>
    <n v="55.14"/>
    <n v="579768"/>
    <n v="328083"/>
    <n v="-251685"/>
    <n v="-0.43411330049261099"/>
  </r>
  <r>
    <s v="Sub-Saharan Africa"/>
    <s v="SUDAN"/>
    <s v="Household"/>
    <s v="Offline"/>
    <x v="1"/>
    <d v="2012-05-26T00:00:00"/>
    <s v="May"/>
    <n v="2012"/>
    <n v="217211568"/>
    <d v="2012-07-06T00:00:00"/>
    <n v="6"/>
    <n v="41"/>
    <n v="6585"/>
    <n v="668.27"/>
    <n v="502.54"/>
    <n v="165.73"/>
    <n v="3309225.9"/>
    <n v="1091332.05"/>
    <n v="-2217893.85"/>
    <n v="-0.67021530624427905"/>
  </r>
  <r>
    <s v="Sub-Saharan Africa"/>
    <s v="MOZAMBIQUE"/>
    <s v="Office Supplies"/>
    <s v="Online"/>
    <x v="1"/>
    <d v="2012-03-13T00:00:00"/>
    <s v="Mar"/>
    <n v="2012"/>
    <n v="340512931"/>
    <d v="2012-03-21T00:00:00"/>
    <n v="4"/>
    <n v="8"/>
    <n v="4198"/>
    <n v="651.21"/>
    <n v="524.96"/>
    <n v="126.25"/>
    <n v="2203782.08"/>
    <n v="529997.5"/>
    <n v="-1673784.58"/>
    <n v="-0.75950548613227697"/>
  </r>
  <r>
    <s v="Europe"/>
    <s v="SPAIN"/>
    <s v="Clothes"/>
    <s v="Online"/>
    <x v="3"/>
    <d v="2010-08-14T00:00:00"/>
    <s v="Aug"/>
    <n v="2010"/>
    <n v="744583642"/>
    <d v="2010-09-26T00:00:00"/>
    <n v="1"/>
    <n v="43"/>
    <n v="7701"/>
    <n v="109.28"/>
    <n v="35.840000000000003"/>
    <n v="73.44"/>
    <n v="276003.84000000003"/>
    <n v="565561.43999999994"/>
    <n v="289557.59999999998"/>
    <n v="1.0491071428571399"/>
  </r>
  <r>
    <s v="Sub-Saharan Africa"/>
    <s v="DJIBOUTI"/>
    <s v="Snacks"/>
    <s v="Offline"/>
    <x v="1"/>
    <d v="2014-03-12T00:00:00"/>
    <s v="Mar"/>
    <n v="2014"/>
    <n v="188847529"/>
    <d v="2015-01-19T00:00:00"/>
    <n v="2"/>
    <n v="313"/>
    <n v="3035"/>
    <n v="152.58000000000001"/>
    <n v="97.44"/>
    <n v="55.14"/>
    <n v="295730.40000000002"/>
    <n v="167349.9"/>
    <n v="-128380.5"/>
    <n v="-0.43411330049261099"/>
  </r>
  <r>
    <s v="Middle East/North Africa"/>
    <s v="SYRIA"/>
    <s v="Fruits"/>
    <s v="Offline"/>
    <x v="2"/>
    <d v="2010-09-23T00:00:00"/>
    <s v="Sep"/>
    <n v="2010"/>
    <n v="653040921"/>
    <d v="2010-09-10T00:00:00"/>
    <n v="6"/>
    <s v=""/>
    <n v="8175"/>
    <n v="9.33"/>
    <n v="6.92"/>
    <n v="2.41"/>
    <n v="56571"/>
    <n v="19701.75"/>
    <n v="-36869.25"/>
    <n v="-0.65173410404624299"/>
  </r>
  <r>
    <s v="Asia"/>
    <s v="VIETNAM"/>
    <s v="Clothes"/>
    <s v="Offline"/>
    <x v="2"/>
    <d v="2011-03-20T00:00:00"/>
    <s v="Mar"/>
    <n v="2011"/>
    <n v="587212646"/>
    <d v="2011-04-24T00:00:00"/>
    <n v="1"/>
    <n v="35"/>
    <n v="8126"/>
    <n v="109.28"/>
    <n v="35.840000000000003"/>
    <n v="73.44"/>
    <n v="291235.84000000003"/>
    <n v="596773.43999999994"/>
    <n v="305537.59999999998"/>
    <n v="1.0491071428571399"/>
  </r>
  <r>
    <s v="Europe"/>
    <s v="MOLDOVA"/>
    <s v="Beverages"/>
    <s v="Online"/>
    <x v="3"/>
    <d v="2015-06-26T00:00:00"/>
    <s v="Jun"/>
    <n v="2015"/>
    <n v="761724030"/>
    <d v="2015-08-13T00:00:00"/>
    <n v="5"/>
    <n v="48"/>
    <n v="9923"/>
    <n v="47.45"/>
    <n v="31.79"/>
    <n v="15.66"/>
    <n v="315452.17"/>
    <n v="155394.18"/>
    <n v="-160057.99"/>
    <n v="-0.50739226171752105"/>
  </r>
  <r>
    <s v="Europe"/>
    <s v="SLOVAKIA"/>
    <s v="Office Supplies"/>
    <s v="Online"/>
    <x v="1"/>
    <d v="2012-05-05T00:00:00"/>
    <s v="May"/>
    <n v="2012"/>
    <n v="217248904"/>
    <d v="2012-06-15T00:00:00"/>
    <n v="6"/>
    <n v="41"/>
    <n v="7633"/>
    <n v="651.21"/>
    <n v="524.96"/>
    <n v="126.25"/>
    <n v="4007019.68"/>
    <n v="963666.25"/>
    <n v="-3043353.43"/>
    <n v="-0.75950548613227697"/>
  </r>
  <r>
    <s v="Central America"/>
    <s v="GRENADA"/>
    <s v="Meat"/>
    <s v="Online"/>
    <x v="0"/>
    <d v="2014-05-20T00:00:00"/>
    <s v="May"/>
    <n v="2014"/>
    <n v="314773595"/>
    <d v="2014-01-06T00:00:00"/>
    <n v="2"/>
    <s v=""/>
    <n v="7357"/>
    <n v="421.89"/>
    <n v="364.69"/>
    <n v="57.2"/>
    <n v="2683024.33"/>
    <n v="420820.4"/>
    <n v="-2262203.9300000002"/>
    <n v="-0.84315445995228799"/>
  </r>
  <r>
    <s v="Europe"/>
    <s v="MONTENEGRO"/>
    <s v="Clothes"/>
    <s v="Online"/>
    <x v="2"/>
    <d v="2016-04-29T00:00:00"/>
    <s v="Apr"/>
    <n v="2016"/>
    <n v="685596930"/>
    <d v="2016-06-16T00:00:00"/>
    <n v="5"/>
    <n v="48"/>
    <n v="2222"/>
    <n v="109.28"/>
    <n v="35.840000000000003"/>
    <n v="73.44"/>
    <n v="79636.479999999996"/>
    <n v="163183.67999999999"/>
    <n v="83547.199999999997"/>
    <n v="1.0491071428571399"/>
  </r>
  <r>
    <s v="Central America"/>
    <s v="BARBADOS"/>
    <s v="Office Supplies"/>
    <s v="Online"/>
    <x v="3"/>
    <d v="2013-12-18T00:00:00"/>
    <s v="Dec"/>
    <n v="2013"/>
    <n v="581330239"/>
    <d v="2014-05-02T00:00:00"/>
    <n v="6"/>
    <n v="135"/>
    <n v="7391"/>
    <n v="651.21"/>
    <n v="524.96"/>
    <n v="126.25"/>
    <n v="3879979.36"/>
    <n v="933113.75"/>
    <n v="-2946865.61"/>
    <n v="-0.75950548613227697"/>
  </r>
  <r>
    <s v="Australia/Oceania"/>
    <s v="AUSTRALIA"/>
    <s v="Household"/>
    <s v="Online"/>
    <x v="2"/>
    <d v="2015-04-07T00:00:00"/>
    <s v="Apr"/>
    <n v="2015"/>
    <n v="223897349"/>
    <d v="2015-04-07T00:00:00"/>
    <n v="3"/>
    <n v="0"/>
    <n v="5056"/>
    <n v="668.27"/>
    <n v="502.54"/>
    <n v="165.73"/>
    <n v="2540842.2400000002"/>
    <n v="837930.88"/>
    <n v="-1702911.36"/>
    <n v="-0.67021530624427905"/>
  </r>
  <r>
    <s v="Europe"/>
    <s v="GREECE"/>
    <s v="Clothes"/>
    <s v="Online"/>
    <x v="3"/>
    <d v="2015-01-31T00:00:00"/>
    <s v="Jan"/>
    <n v="2015"/>
    <n v="355534589"/>
    <d v="2015-06-02T00:00:00"/>
    <n v="3"/>
    <n v="122"/>
    <n v="9440"/>
    <n v="109.28"/>
    <n v="35.840000000000003"/>
    <n v="73.44"/>
    <n v="338329.59999999998"/>
    <n v="693273.59999999998"/>
    <n v="354944"/>
    <n v="1.0491071428571399"/>
  </r>
  <r>
    <s v="Asia"/>
    <s v="TAIWAN"/>
    <s v="Household"/>
    <s v="Offline"/>
    <x v="0"/>
    <d v="2011-06-09T00:00:00"/>
    <s v="Jun"/>
    <n v="2011"/>
    <n v="888790786"/>
    <d v="2011-12-09T00:00:00"/>
    <n v="6"/>
    <n v="183"/>
    <n v="1799"/>
    <n v="668.27"/>
    <n v="502.54"/>
    <n v="165.73"/>
    <n v="904069.46"/>
    <n v="298148.27"/>
    <n v="-605921.18999999994"/>
    <n v="-0.67021530624427905"/>
  </r>
  <r>
    <s v="Europe"/>
    <s v="BELGIUM"/>
    <s v="Office Supplies"/>
    <s v="Offline"/>
    <x v="2"/>
    <d v="2012-01-12T00:00:00"/>
    <s v="Jan"/>
    <n v="2012"/>
    <n v="456527268"/>
    <d v="2012-02-12T00:00:00"/>
    <n v="1"/>
    <n v="31"/>
    <n v="5419"/>
    <n v="651.21"/>
    <n v="524.96"/>
    <n v="126.25"/>
    <n v="2844758.24"/>
    <n v="684148.75"/>
    <n v="-2160609.4900000002"/>
    <n v="-0.75950548613227697"/>
  </r>
  <r>
    <s v="Europe"/>
    <s v="MONTENEGRO"/>
    <s v="Baby Food"/>
    <s v="Offline"/>
    <x v="1"/>
    <d v="2016-02-15T00:00:00"/>
    <s v="Feb"/>
    <n v="2016"/>
    <n v="461917865"/>
    <d v="2016-03-21T00:00:00"/>
    <n v="2"/>
    <n v="35"/>
    <n v="616"/>
    <n v="255.28"/>
    <n v="159.41999999999999"/>
    <n v="95.86"/>
    <n v="98202.72"/>
    <n v="59049.760000000002"/>
    <n v="-39152.959999999999"/>
    <n v="-0.39869527035503699"/>
  </r>
  <r>
    <s v="Australia/Oceania"/>
    <s v="FIJI"/>
    <s v="Cosmetics"/>
    <s v="Online"/>
    <x v="2"/>
    <d v="2012-12-02T00:00:00"/>
    <s v="Dec"/>
    <n v="2012"/>
    <n v="128448903"/>
    <d v="2012-02-21T00:00:00"/>
    <n v="3"/>
    <s v=""/>
    <n v="9740"/>
    <n v="437.2"/>
    <n v="263.33"/>
    <n v="173.87"/>
    <n v="2564834.2000000002"/>
    <n v="1693493.8"/>
    <n v="-871340.4"/>
    <n v="-0.33972581931416901"/>
  </r>
  <r>
    <s v="Central America"/>
    <s v="BELIZE"/>
    <s v="Clothes"/>
    <s v="Offline"/>
    <x v="0"/>
    <d v="2011-09-16T00:00:00"/>
    <s v="Sep"/>
    <n v="2011"/>
    <n v="549919211"/>
    <d v="2011-03-10T00:00:00"/>
    <n v="5"/>
    <s v=""/>
    <n v="2170"/>
    <n v="109.28"/>
    <n v="35.840000000000003"/>
    <n v="73.44"/>
    <n v="77772.800000000003"/>
    <n v="159364.79999999999"/>
    <n v="81592"/>
    <n v="1.0491071428571399"/>
  </r>
  <r>
    <s v="Asia"/>
    <s v="NORTH KOREA"/>
    <s v="Fruits"/>
    <s v="Online"/>
    <x v="2"/>
    <d v="2011-08-22T00:00:00"/>
    <s v="Aug"/>
    <n v="2011"/>
    <n v="640440118"/>
    <d v="2011-07-09T00:00:00"/>
    <n v="7"/>
    <s v=""/>
    <n v="9318"/>
    <n v="9.33"/>
    <n v="6.92"/>
    <n v="2.41"/>
    <n v="64480.56"/>
    <n v="22456.38"/>
    <n v="-42024.18"/>
    <n v="-0.65173410404624299"/>
  </r>
  <r>
    <s v="Europe"/>
    <s v="MONTENEGRO"/>
    <s v="Personal Care"/>
    <s v="Offline"/>
    <x v="1"/>
    <d v="2013-06-29T00:00:00"/>
    <s v="Jun"/>
    <n v="2013"/>
    <n v="284435451"/>
    <d v="2013-06-29T00:00:00"/>
    <n v="7"/>
    <n v="0"/>
    <n v="9625"/>
    <n v="81.73"/>
    <n v="56.67"/>
    <n v="25.06"/>
    <n v="545448.75"/>
    <n v="241202.5"/>
    <n v="-304246.25"/>
    <n v="-0.55779071819304704"/>
  </r>
  <r>
    <s v="Sub-Saharan Africa"/>
    <s v="REPUBLIC OF THE CONGO"/>
    <s v="Baby Food"/>
    <s v="Online"/>
    <x v="1"/>
    <d v="2012-06-05T00:00:00"/>
    <s v="Jun"/>
    <n v="2012"/>
    <n v="786641538"/>
    <d v="2012-01-06T00:00:00"/>
    <n v="6"/>
    <s v=""/>
    <n v="3567"/>
    <n v="255.28"/>
    <n v="159.41999999999999"/>
    <n v="95.86"/>
    <n v="568651.14"/>
    <n v="341932.62"/>
    <n v="-226718.52"/>
    <n v="-0.39869527035503699"/>
  </r>
  <r>
    <s v="Middle East/North Africa"/>
    <s v="PAKISTAN"/>
    <s v="Cereal"/>
    <s v="Offline"/>
    <x v="3"/>
    <d v="2015-09-14T00:00:00"/>
    <s v="Sep"/>
    <n v="2015"/>
    <n v="822107207"/>
    <d v="2015-10-24T00:00:00"/>
    <n v="7"/>
    <n v="40"/>
    <n v="8647"/>
    <n v="205.7"/>
    <n v="117.11"/>
    <n v="88.59"/>
    <n v="1012650.17"/>
    <n v="766037.73"/>
    <n v="-246612.44"/>
    <n v="-0.24353172231235601"/>
  </r>
  <r>
    <s v="Middle East/North Africa"/>
    <s v="OMAN"/>
    <s v="Cereal"/>
    <s v="Offline"/>
    <x v="3"/>
    <d v="2016-12-26T00:00:00"/>
    <s v="Dec"/>
    <n v="2016"/>
    <n v="486193788"/>
    <d v="2016-12-26T00:00:00"/>
    <n v="2"/>
    <n v="0"/>
    <n v="4401"/>
    <n v="205.7"/>
    <n v="117.11"/>
    <n v="88.59"/>
    <n v="515401.11"/>
    <n v="389884.59"/>
    <n v="-125516.52"/>
    <n v="-0.24353172231235601"/>
  </r>
  <r>
    <s v="Europe"/>
    <s v="FINLAND"/>
    <s v="Meat"/>
    <s v="Online"/>
    <x v="3"/>
    <d v="2014-06-21T00:00:00"/>
    <s v="Jun"/>
    <n v="2014"/>
    <n v="844575107"/>
    <d v="2014-06-26T00:00:00"/>
    <n v="5"/>
    <n v="5"/>
    <n v="7397"/>
    <n v="421.89"/>
    <n v="364.69"/>
    <n v="57.2"/>
    <n v="2697611.93"/>
    <n v="423108.4"/>
    <n v="-2274503.5299999998"/>
    <n v="-0.84315445995228799"/>
  </r>
  <r>
    <s v="Asia"/>
    <s v="TAIWAN"/>
    <s v="Office Supplies"/>
    <s v="Online"/>
    <x v="0"/>
    <d v="2015-01-23T00:00:00"/>
    <s v="Jan"/>
    <n v="2015"/>
    <n v="783237493"/>
    <d v="2015-07-02T00:00:00"/>
    <n v="5"/>
    <n v="160"/>
    <n v="6234"/>
    <n v="651.21"/>
    <n v="524.96"/>
    <n v="126.25"/>
    <n v="3272600.64"/>
    <n v="787042.5"/>
    <n v="-2485558.14"/>
    <n v="-0.75950548613227697"/>
  </r>
  <r>
    <s v="Europe"/>
    <s v="RUSSIA"/>
    <s v="Baby Food"/>
    <s v="Offline"/>
    <x v="2"/>
    <d v="2015-05-19T00:00:00"/>
    <s v="May"/>
    <n v="2015"/>
    <n v="158479773"/>
    <d v="2015-06-18T00:00:00"/>
    <n v="5"/>
    <n v="30"/>
    <n v="6542"/>
    <n v="255.28"/>
    <n v="159.41999999999999"/>
    <n v="95.86"/>
    <n v="1042925.64"/>
    <n v="627116.12"/>
    <n v="-415809.52"/>
    <n v="-0.39869527035503699"/>
  </r>
  <r>
    <s v="Middle East/North Africa"/>
    <s v="MOROCCO"/>
    <s v="Cosmetics"/>
    <s v="Online"/>
    <x v="3"/>
    <d v="2013-08-02T00:00:00"/>
    <s v="Aug"/>
    <n v="2013"/>
    <n v="246913278"/>
    <d v="2013-02-18T00:00:00"/>
    <n v="2"/>
    <s v=""/>
    <n v="5981"/>
    <n v="437.2"/>
    <n v="263.33"/>
    <n v="173.87"/>
    <n v="1574976.73"/>
    <n v="1039916.47"/>
    <n v="-535060.26"/>
    <n v="-0.33972581931416901"/>
  </r>
  <r>
    <s v="North America"/>
    <s v="MEXICO"/>
    <s v="Cosmetics"/>
    <s v="Online"/>
    <x v="3"/>
    <d v="2010-10-10T00:00:00"/>
    <s v="Oct"/>
    <n v="2010"/>
    <n v="595461833"/>
    <d v="2010-10-17T00:00:00"/>
    <n v="1"/>
    <n v="7"/>
    <n v="9244"/>
    <n v="437.2"/>
    <n v="263.33"/>
    <n v="173.87"/>
    <n v="2434222.52"/>
    <n v="1607254.28"/>
    <n v="-826968.24"/>
    <n v="-0.33972581931416901"/>
  </r>
  <r>
    <s v="North America"/>
    <s v="UNITED STATES OF AMERICA"/>
    <s v="Household"/>
    <s v="Offline"/>
    <x v="1"/>
    <d v="2011-12-25T00:00:00"/>
    <s v="Dec"/>
    <n v="2011"/>
    <n v="371361768"/>
    <d v="2012-01-30T00:00:00"/>
    <n v="2"/>
    <n v="36"/>
    <n v="3054"/>
    <n v="668.27"/>
    <n v="502.54"/>
    <n v="165.73"/>
    <n v="1534757.16"/>
    <n v="506139.42"/>
    <n v="-1028617.74"/>
    <n v="-0.67021530624427905"/>
  </r>
  <r>
    <s v="Sub-Saharan Africa"/>
    <s v="COTE D'IVOIRE"/>
    <s v="Personal Care"/>
    <s v="Offline"/>
    <x v="0"/>
    <d v="2010-11-01T00:00:00"/>
    <s v="Nov"/>
    <n v="2010"/>
    <n v="612161910"/>
    <d v="2010-02-27T00:00:00"/>
    <n v="7"/>
    <s v=""/>
    <n v="1168"/>
    <n v="81.73"/>
    <n v="56.67"/>
    <n v="25.06"/>
    <n v="66190.559999999998"/>
    <n v="29270.080000000002"/>
    <n v="-36920.480000000003"/>
    <n v="-0.55779071819304704"/>
  </r>
  <r>
    <s v="Europe"/>
    <s v="MONACO"/>
    <s v="Household"/>
    <s v="Online"/>
    <x v="2"/>
    <d v="2014-09-06T00:00:00"/>
    <s v="Sep"/>
    <n v="2014"/>
    <n v="175723588"/>
    <d v="2014-06-14T00:00:00"/>
    <n v="7"/>
    <s v=""/>
    <n v="9370"/>
    <n v="668.27"/>
    <n v="502.54"/>
    <n v="165.73"/>
    <n v="4708799.8"/>
    <n v="1552890.1"/>
    <n v="-3155909.7"/>
    <n v="-0.67021530624427905"/>
  </r>
  <r>
    <s v="Europe"/>
    <s v="NETHERLANDS"/>
    <s v="Household"/>
    <s v="Online"/>
    <x v="1"/>
    <d v="2016-04-11T00:00:00"/>
    <s v="Apr"/>
    <n v="2016"/>
    <n v="690220630"/>
    <d v="2016-11-19T00:00:00"/>
    <n v="7"/>
    <n v="222"/>
    <n v="477"/>
    <n v="668.27"/>
    <n v="502.54"/>
    <n v="165.73"/>
    <n v="239711.58"/>
    <n v="79053.210000000006"/>
    <n v="-160658.37"/>
    <n v="-0.67021530624427905"/>
  </r>
  <r>
    <s v="Europe"/>
    <s v="MACEDONIA"/>
    <s v="Beverages"/>
    <s v="Offline"/>
    <x v="0"/>
    <d v="2017-07-17T00:00:00"/>
    <s v="Jul"/>
    <n v="2017"/>
    <n v="704139363"/>
    <d v="2017-08-31T00:00:00"/>
    <n v="5"/>
    <n v="45"/>
    <n v="9340"/>
    <n v="47.45"/>
    <n v="31.79"/>
    <n v="15.66"/>
    <n v="296918.59999999998"/>
    <n v="146264.4"/>
    <n v="-150654.20000000001"/>
    <n v="-0.50739226171752105"/>
  </r>
  <r>
    <s v="Europe"/>
    <s v="ITALY"/>
    <s v="Fruits"/>
    <s v="Online"/>
    <x v="3"/>
    <d v="2014-02-02T00:00:00"/>
    <s v="Feb"/>
    <n v="2014"/>
    <n v="636278617"/>
    <d v="2014-03-22T00:00:00"/>
    <n v="7"/>
    <n v="48"/>
    <n v="7837"/>
    <n v="9.33"/>
    <n v="6.92"/>
    <n v="2.41"/>
    <n v="54232.04"/>
    <n v="18887.169999999998"/>
    <n v="-35344.870000000003"/>
    <n v="-0.65173410404624299"/>
  </r>
  <r>
    <s v="Europe"/>
    <s v="BELARUS"/>
    <s v="Snacks"/>
    <s v="Online"/>
    <x v="2"/>
    <d v="2012-09-09T00:00:00"/>
    <s v="Sep"/>
    <n v="2012"/>
    <n v="525749719"/>
    <d v="2012-10-22T00:00:00"/>
    <n v="2"/>
    <n v="43"/>
    <n v="9880"/>
    <n v="152.58000000000001"/>
    <n v="97.44"/>
    <n v="55.14"/>
    <n v="962707.2"/>
    <n v="544783.19999999995"/>
    <n v="-417924"/>
    <n v="-0.43411330049261099"/>
  </r>
  <r>
    <s v="Europe"/>
    <s v="ROMANIA"/>
    <s v="Fruits"/>
    <s v="Online"/>
    <x v="3"/>
    <d v="2016-10-27T00:00:00"/>
    <s v="Oct"/>
    <n v="2016"/>
    <n v="481976497"/>
    <d v="2016-03-12T00:00:00"/>
    <n v="7"/>
    <s v=""/>
    <n v="6411"/>
    <n v="9.33"/>
    <n v="6.92"/>
    <n v="2.41"/>
    <n v="44364.12"/>
    <n v="15450.51"/>
    <n v="-28913.61"/>
    <n v="-0.65173410404624299"/>
  </r>
  <r>
    <s v="Asia"/>
    <s v="TAJIKISTAN"/>
    <s v="Meat"/>
    <s v="Offline"/>
    <x v="1"/>
    <d v="2015-11-20T00:00:00"/>
    <s v="Nov"/>
    <n v="2015"/>
    <n v="234695279"/>
    <d v="2016-09-01T00:00:00"/>
    <n v="5"/>
    <n v="286"/>
    <n v="403"/>
    <n v="421.89"/>
    <n v="364.69"/>
    <n v="57.2"/>
    <n v="146970.07"/>
    <n v="23051.599999999999"/>
    <n v="-123918.47"/>
    <n v="-0.84315445995228799"/>
  </r>
  <r>
    <s v="Sub-Saharan Africa"/>
    <s v="SIERRA LEONE"/>
    <s v="Cereal"/>
    <s v="Online"/>
    <x v="0"/>
    <d v="2011-09-14T00:00:00"/>
    <s v="Sep"/>
    <n v="2011"/>
    <n v="483954894"/>
    <d v="2011-10-24T00:00:00"/>
    <n v="2"/>
    <n v="40"/>
    <n v="1863"/>
    <n v="205.7"/>
    <n v="117.11"/>
    <n v="88.59"/>
    <n v="218175.93"/>
    <n v="165043.17000000001"/>
    <n v="-53132.76"/>
    <n v="-0.24353172231235601"/>
  </r>
  <r>
    <s v="Middle East/North Africa"/>
    <s v="LEBANON"/>
    <s v="Beverages"/>
    <s v="Online"/>
    <x v="3"/>
    <d v="2014-09-25T00:00:00"/>
    <s v="Sep"/>
    <n v="2014"/>
    <n v="650116670"/>
    <d v="2014-10-25T00:00:00"/>
    <n v="7"/>
    <n v="30"/>
    <n v="2824"/>
    <n v="47.45"/>
    <n v="31.79"/>
    <n v="15.66"/>
    <n v="89774.96"/>
    <n v="44223.839999999997"/>
    <n v="-45551.12"/>
    <n v="-0.50739226171752105"/>
  </r>
  <r>
    <s v="Asia"/>
    <s v="BHUTAN"/>
    <s v="Cereal"/>
    <s v="Offline"/>
    <x v="0"/>
    <d v="2017-07-28T00:00:00"/>
    <s v="Jul"/>
    <n v="2017"/>
    <n v="223854434"/>
    <d v="2017-08-25T00:00:00"/>
    <n v="6"/>
    <n v="28"/>
    <n v="2356"/>
    <n v="205.7"/>
    <n v="117.11"/>
    <n v="88.59"/>
    <n v="275911.15999999997"/>
    <n v="208718.04"/>
    <n v="-67193.119999999995"/>
    <n v="-0.24353172231235601"/>
  </r>
  <r>
    <s v="Asia"/>
    <s v="MALDIVES"/>
    <s v="Personal Care"/>
    <s v="Offline"/>
    <x v="0"/>
    <d v="2013-11-16T00:00:00"/>
    <s v="Nov"/>
    <n v="2013"/>
    <n v="116154515"/>
    <d v="2013-11-24T00:00:00"/>
    <n v="1"/>
    <n v="8"/>
    <n v="1557"/>
    <n v="81.73"/>
    <n v="56.67"/>
    <n v="25.06"/>
    <n v="88235.19"/>
    <n v="39018.42"/>
    <n v="-49216.77"/>
    <n v="-0.55779071819304704"/>
  </r>
  <r>
    <s v="Central America"/>
    <s v="BELIZE"/>
    <s v="Vegetables"/>
    <s v="Online"/>
    <x v="2"/>
    <d v="2017-04-21T00:00:00"/>
    <s v="Apr"/>
    <n v="2017"/>
    <n v="408315742"/>
    <d v="2017-05-23T00:00:00"/>
    <n v="3"/>
    <n v="32"/>
    <n v="8556"/>
    <n v="154.06"/>
    <n v="90.93"/>
    <n v="63.13"/>
    <n v="777997.08"/>
    <n v="540140.28"/>
    <n v="-237856.8"/>
    <n v="-0.30572968217309998"/>
  </r>
  <r>
    <s v="Central America"/>
    <s v="ANTIGUA AND BARBUDA"/>
    <s v="Baby Food"/>
    <s v="Online"/>
    <x v="0"/>
    <d v="2012-12-04T00:00:00"/>
    <s v="Dec"/>
    <n v="2012"/>
    <n v="801949441"/>
    <d v="2012-07-05T00:00:00"/>
    <n v="5"/>
    <s v=""/>
    <n v="3516"/>
    <n v="255.28"/>
    <n v="159.41999999999999"/>
    <n v="95.86"/>
    <n v="560520.72"/>
    <n v="337043.76"/>
    <n v="-223476.96"/>
    <n v="-0.39869527035503699"/>
  </r>
  <r>
    <s v="Europe"/>
    <s v="SAN MARINO"/>
    <s v="Meat"/>
    <s v="Online"/>
    <x v="3"/>
    <d v="2010-10-22T00:00:00"/>
    <s v="Oct"/>
    <n v="2010"/>
    <n v="168979442"/>
    <d v="2010-10-12T00:00:00"/>
    <n v="3"/>
    <s v=""/>
    <n v="3627"/>
    <n v="421.89"/>
    <n v="364.69"/>
    <n v="57.2"/>
    <n v="1322730.6299999999"/>
    <n v="207464.4"/>
    <n v="-1115266.23"/>
    <n v="-0.84315445995228799"/>
  </r>
  <r>
    <s v="Sub-Saharan Africa"/>
    <s v="BURUNDI"/>
    <s v="Vegetables"/>
    <s v="Offline"/>
    <x v="3"/>
    <d v="2010-10-21T00:00:00"/>
    <s v="Oct"/>
    <n v="2010"/>
    <n v="601642072"/>
    <d v="2010-11-19T00:00:00"/>
    <n v="6"/>
    <n v="29"/>
    <n v="8114"/>
    <n v="154.06"/>
    <n v="90.93"/>
    <n v="63.13"/>
    <n v="737806.02"/>
    <n v="512236.82"/>
    <n v="-225569.2"/>
    <n v="-0.30572968217309998"/>
  </r>
  <r>
    <s v="Sub-Saharan Africa"/>
    <s v="TOGO"/>
    <s v="Fruits"/>
    <s v="Offline"/>
    <x v="0"/>
    <d v="2015-01-14T00:00:00"/>
    <s v="Jan"/>
    <n v="2015"/>
    <n v="662486159"/>
    <d v="2015-02-15T00:00:00"/>
    <n v="1"/>
    <n v="32"/>
    <n v="3231"/>
    <n v="9.33"/>
    <n v="6.92"/>
    <n v="2.41"/>
    <n v="22358.52"/>
    <n v="7786.71"/>
    <n v="-14571.81"/>
    <n v="-0.65173410404624299"/>
  </r>
  <r>
    <s v="Sub-Saharan Africa"/>
    <s v="GHANA"/>
    <s v="Meat"/>
    <s v="Online"/>
    <x v="3"/>
    <d v="2012-03-13T00:00:00"/>
    <s v="Mar"/>
    <n v="2012"/>
    <n v="334373033"/>
    <d v="2012-04-18T00:00:00"/>
    <n v="4"/>
    <n v="36"/>
    <n v="7266"/>
    <n v="421.89"/>
    <n v="364.69"/>
    <n v="57.2"/>
    <n v="2649837.54"/>
    <n v="415615.2"/>
    <n v="-2234222.34"/>
    <n v="-0.84315445995228799"/>
  </r>
  <r>
    <s v="Europe"/>
    <s v="ALBANIA"/>
    <s v="Household"/>
    <s v="Online"/>
    <x v="2"/>
    <d v="2010-12-20T00:00:00"/>
    <s v="Dec"/>
    <n v="2010"/>
    <n v="570476520"/>
    <d v="2010-12-24T00:00:00"/>
    <n v="6"/>
    <n v="4"/>
    <n v="5534"/>
    <n v="668.27"/>
    <n v="502.54"/>
    <n v="165.73"/>
    <n v="2781056.36"/>
    <n v="917149.82"/>
    <n v="-1863906.54"/>
    <n v="-0.67021530624427905"/>
  </r>
  <r>
    <s v="Europe"/>
    <s v="FINLAND"/>
    <s v="Cereal"/>
    <s v="Online"/>
    <x v="3"/>
    <d v="2013-07-13T00:00:00"/>
    <s v="Jul"/>
    <n v="2013"/>
    <n v="144282948"/>
    <d v="2013-01-08T00:00:00"/>
    <n v="3"/>
    <s v=""/>
    <n v="5386"/>
    <n v="205.7"/>
    <n v="117.11"/>
    <n v="88.59"/>
    <n v="630754.46"/>
    <n v="477145.74"/>
    <n v="-153608.72"/>
    <n v="-0.24353172231235601"/>
  </r>
  <r>
    <s v="Middle East/North Africa"/>
    <s v="YEMEN"/>
    <s v="Baby Food"/>
    <s v="Offline"/>
    <x v="1"/>
    <d v="2011-08-10T00:00:00"/>
    <s v="Aug"/>
    <n v="2011"/>
    <n v="599591147"/>
    <d v="2011-11-25T00:00:00"/>
    <n v="6"/>
    <n v="107"/>
    <n v="1200"/>
    <n v="255.28"/>
    <n v="159.41999999999999"/>
    <n v="95.86"/>
    <n v="191304"/>
    <n v="115032"/>
    <n v="-76272"/>
    <n v="-0.39869527035503699"/>
  </r>
  <r>
    <s v="Middle East/North Africa"/>
    <s v="SAUDI ARABIA"/>
    <s v="Meat"/>
    <s v="Offline"/>
    <x v="2"/>
    <d v="2013-09-10T00:00:00"/>
    <s v="Sep"/>
    <n v="2013"/>
    <n v="400512444"/>
    <d v="2013-10-29T00:00:00"/>
    <n v="3"/>
    <n v="49"/>
    <n v="9387"/>
    <n v="421.89"/>
    <n v="364.69"/>
    <n v="57.2"/>
    <n v="3423345.03"/>
    <n v="536936.4"/>
    <n v="-2886408.63"/>
    <n v="-0.84315445995228799"/>
  </r>
  <r>
    <s v="Sub-Saharan Africa"/>
    <s v="MAURITANIA"/>
    <s v="Snacks"/>
    <s v="Online"/>
    <x v="3"/>
    <d v="2017-05-05T00:00:00"/>
    <s v="May"/>
    <n v="2017"/>
    <n v="781470668"/>
    <d v="2017-10-05T00:00:00"/>
    <n v="5"/>
    <n v="153"/>
    <n v="3391"/>
    <n v="152.58000000000001"/>
    <n v="97.44"/>
    <n v="55.14"/>
    <n v="330419.03999999998"/>
    <n v="186979.74"/>
    <n v="-143439.29999999999"/>
    <n v="-0.43411330049261099"/>
  </r>
  <r>
    <s v="Europe"/>
    <s v="RUSSIA"/>
    <s v="Beverages"/>
    <s v="Online"/>
    <x v="0"/>
    <d v="2013-10-10T00:00:00"/>
    <s v="Oct"/>
    <n v="2013"/>
    <n v="797202146"/>
    <d v="2013-11-17T00:00:00"/>
    <n v="1"/>
    <n v="38"/>
    <n v="8685"/>
    <n v="47.45"/>
    <n v="31.79"/>
    <n v="15.66"/>
    <n v="276096.15000000002"/>
    <n v="136007.1"/>
    <n v="-140089.04999999999"/>
    <n v="-0.50739226171752105"/>
  </r>
  <r>
    <s v="Asia"/>
    <s v="MALDIVES"/>
    <s v="Snacks"/>
    <s v="Online"/>
    <x v="0"/>
    <d v="2014-10-05T00:00:00"/>
    <s v="Oct"/>
    <n v="2014"/>
    <n v="472755706"/>
    <d v="2014-06-15T00:00:00"/>
    <n v="1"/>
    <s v=""/>
    <n v="7774"/>
    <n v="152.58000000000001"/>
    <n v="97.44"/>
    <n v="55.14"/>
    <n v="757498.56"/>
    <n v="428658.36"/>
    <n v="-328840.2"/>
    <n v="-0.43411330049261099"/>
  </r>
  <r>
    <s v="Europe"/>
    <s v="HUNGARY"/>
    <s v="Fruits"/>
    <s v="Offline"/>
    <x v="1"/>
    <d v="2016-04-17T00:00:00"/>
    <s v="Apr"/>
    <n v="2016"/>
    <n v="353492677"/>
    <d v="2016-05-23T00:00:00"/>
    <n v="2"/>
    <n v="36"/>
    <n v="5193"/>
    <n v="9.33"/>
    <n v="6.92"/>
    <n v="2.41"/>
    <n v="35935.56"/>
    <n v="12515.13"/>
    <n v="-23420.43"/>
    <n v="-0.65173410404624299"/>
  </r>
  <r>
    <s v="Europe"/>
    <s v="SLOVENIA"/>
    <s v="Cosmetics"/>
    <s v="Offline"/>
    <x v="0"/>
    <d v="2014-01-28T00:00:00"/>
    <s v="Jan"/>
    <n v="2014"/>
    <n v="155086886"/>
    <d v="2014-05-02T00:00:00"/>
    <n v="6"/>
    <n v="94"/>
    <n v="2511"/>
    <n v="437.2"/>
    <n v="263.33"/>
    <n v="173.87"/>
    <n v="661221.63"/>
    <n v="436587.57"/>
    <n v="-224634.06"/>
    <n v="-0.33972581931416901"/>
  </r>
  <r>
    <s v="Europe"/>
    <s v="RUSSIA"/>
    <s v="Cosmetics"/>
    <s v="Online"/>
    <x v="2"/>
    <d v="2010-10-29T00:00:00"/>
    <s v="Oct"/>
    <n v="2010"/>
    <n v="113524663"/>
    <d v="2010-09-12T00:00:00"/>
    <n v="1"/>
    <s v=""/>
    <n v="3325"/>
    <n v="437.2"/>
    <n v="263.33"/>
    <n v="173.87"/>
    <n v="875572.25"/>
    <n v="578117.75"/>
    <n v="-297454.5"/>
    <n v="-0.33972581931416901"/>
  </r>
  <r>
    <s v="Sub-Saharan Africa"/>
    <s v="EQUATORIAL GUINEA"/>
    <s v="Beverages"/>
    <s v="Online"/>
    <x v="1"/>
    <d v="2014-10-07T00:00:00"/>
    <s v="Oct"/>
    <n v="2014"/>
    <n v="535104835"/>
    <d v="2014-07-15T00:00:00"/>
    <n v="3"/>
    <s v=""/>
    <n v="8267"/>
    <n v="47.45"/>
    <n v="31.79"/>
    <n v="15.66"/>
    <n v="262807.93"/>
    <n v="129461.22"/>
    <n v="-133346.71"/>
    <n v="-0.50739226171752105"/>
  </r>
  <r>
    <s v="Central America"/>
    <s v="DOMINICA"/>
    <s v="Baby Food"/>
    <s v="Online"/>
    <x v="1"/>
    <d v="2011-06-26T00:00:00"/>
    <s v="Jun"/>
    <n v="2011"/>
    <n v="446438729"/>
    <d v="2011-06-08T00:00:00"/>
    <n v="4"/>
    <s v=""/>
    <n v="9996"/>
    <n v="255.28"/>
    <n v="159.41999999999999"/>
    <n v="95.86"/>
    <n v="1593562.32"/>
    <n v="958216.56"/>
    <n v="-635345.76"/>
    <n v="-0.39869527035503699"/>
  </r>
  <r>
    <s v="Sub-Saharan Africa"/>
    <s v="COTE D'IVOIRE"/>
    <s v="Beverages"/>
    <s v="Online"/>
    <x v="2"/>
    <d v="2015-09-08T00:00:00"/>
    <s v="Sep"/>
    <n v="2015"/>
    <n v="744450175"/>
    <d v="2015-08-30T00:00:00"/>
    <n v="1"/>
    <s v=""/>
    <n v="8205"/>
    <n v="47.45"/>
    <n v="31.79"/>
    <n v="15.66"/>
    <n v="260836.95"/>
    <n v="128490.3"/>
    <n v="-132346.65"/>
    <n v="-0.50739226171752105"/>
  </r>
  <r>
    <s v="Sub-Saharan Africa"/>
    <s v="GABON"/>
    <s v="Beverages"/>
    <s v="Offline"/>
    <x v="3"/>
    <d v="2011-07-20T00:00:00"/>
    <s v="Jul"/>
    <n v="2011"/>
    <n v="146375501"/>
    <d v="2011-08-26T00:00:00"/>
    <n v="6"/>
    <n v="37"/>
    <n v="4618"/>
    <n v="47.45"/>
    <n v="31.79"/>
    <n v="15.66"/>
    <n v="146806.22"/>
    <n v="72317.88"/>
    <n v="-74488.34"/>
    <n v="-0.50739226171752105"/>
  </r>
  <r>
    <s v="Central America"/>
    <s v="SAINT LUCIA"/>
    <s v="Personal Care"/>
    <s v="Offline"/>
    <x v="1"/>
    <d v="2011-07-21T00:00:00"/>
    <s v="Jul"/>
    <n v="2011"/>
    <n v="139763534"/>
    <d v="2011-03-08T00:00:00"/>
    <n v="3"/>
    <s v=""/>
    <n v="7990"/>
    <n v="81.73"/>
    <n v="56.67"/>
    <n v="25.06"/>
    <n v="452793.3"/>
    <n v="200229.4"/>
    <n v="-252563.9"/>
    <n v="-0.55779071819304704"/>
  </r>
  <r>
    <s v="Europe"/>
    <s v="ANDORRA"/>
    <s v="Beverages"/>
    <s v="Offline"/>
    <x v="2"/>
    <d v="2013-09-10T00:00:00"/>
    <s v="Sep"/>
    <n v="2013"/>
    <n v="932475602"/>
    <d v="2013-11-21T00:00:00"/>
    <n v="5"/>
    <n v="72"/>
    <n v="9107"/>
    <n v="47.45"/>
    <n v="31.79"/>
    <n v="15.66"/>
    <n v="289511.53000000003"/>
    <n v="142615.62"/>
    <n v="-146895.91"/>
    <n v="-0.50739226171752105"/>
  </r>
  <r>
    <s v="Sub-Saharan Africa"/>
    <s v="ZIMBABWE"/>
    <s v="Fruits"/>
    <s v="Online"/>
    <x v="2"/>
    <d v="2013-08-22T00:00:00"/>
    <s v="Aug"/>
    <n v="2013"/>
    <n v="102685534"/>
    <d v="2013-08-23T00:00:00"/>
    <n v="6"/>
    <n v="1"/>
    <n v="5786"/>
    <n v="9.33"/>
    <n v="6.92"/>
    <n v="2.41"/>
    <n v="40039.120000000003"/>
    <n v="13944.26"/>
    <n v="-26094.86"/>
    <n v="-0.65173410404624299"/>
  </r>
  <r>
    <s v="Sub-Saharan Africa"/>
    <s v="REPUBLIC OF THE CONGO"/>
    <s v="Meat"/>
    <s v="Offline"/>
    <x v="3"/>
    <d v="2015-03-25T00:00:00"/>
    <s v="Mar"/>
    <n v="2015"/>
    <n v="248879659"/>
    <d v="2015-04-28T00:00:00"/>
    <n v="3"/>
    <n v="34"/>
    <n v="7877"/>
    <n v="421.89"/>
    <n v="364.69"/>
    <n v="57.2"/>
    <n v="2872663.13"/>
    <n v="450564.4"/>
    <n v="-2422098.73"/>
    <n v="-0.84315445995228799"/>
  </r>
  <r>
    <s v="Middle East/North Africa"/>
    <s v="OMAN"/>
    <s v="Beverages"/>
    <s v="Offline"/>
    <x v="3"/>
    <d v="2012-04-24T00:00:00"/>
    <s v="Apr"/>
    <n v="2012"/>
    <n v="439856803"/>
    <d v="2012-12-05T00:00:00"/>
    <n v="4"/>
    <n v="225"/>
    <n v="2257"/>
    <n v="47.45"/>
    <n v="31.79"/>
    <n v="15.66"/>
    <n v="71750.03"/>
    <n v="35344.620000000003"/>
    <n v="-36405.410000000003"/>
    <n v="-0.50739226171752105"/>
  </r>
  <r>
    <s v="Sub-Saharan Africa"/>
    <s v="SEYCHELLES"/>
    <s v="Fruits"/>
    <s v="Online"/>
    <x v="3"/>
    <d v="2014-11-18T00:00:00"/>
    <s v="Nov"/>
    <n v="2014"/>
    <n v="264728295"/>
    <d v="2015-07-01T00:00:00"/>
    <n v="4"/>
    <n v="225"/>
    <n v="7840"/>
    <n v="9.33"/>
    <n v="6.92"/>
    <n v="2.41"/>
    <n v="54252.800000000003"/>
    <n v="18894.400000000001"/>
    <n v="-35358.400000000001"/>
    <n v="-0.65173410404624299"/>
  </r>
  <r>
    <s v="Europe"/>
    <s v="RUSSIA"/>
    <s v="Office Supplies"/>
    <s v="Offline"/>
    <x v="2"/>
    <d v="2015-01-20T00:00:00"/>
    <s v="Jan"/>
    <n v="2015"/>
    <n v="282917964"/>
    <d v="2015-01-27T00:00:00"/>
    <n v="3"/>
    <n v="7"/>
    <n v="567"/>
    <n v="651.21"/>
    <n v="524.96"/>
    <n v="126.25"/>
    <n v="297652.32"/>
    <n v="71583.75"/>
    <n v="-226068.57"/>
    <n v="-0.75950548613227697"/>
  </r>
  <r>
    <s v="Sub-Saharan Africa"/>
    <s v="GHANA"/>
    <s v="Cosmetics"/>
    <s v="Offline"/>
    <x v="0"/>
    <d v="2013-03-08T00:00:00"/>
    <s v="Mar"/>
    <n v="2013"/>
    <n v="674162137"/>
    <d v="2013-12-09T00:00:00"/>
    <n v="2"/>
    <n v="276"/>
    <n v="8413"/>
    <n v="437.2"/>
    <n v="263.33"/>
    <n v="173.87"/>
    <n v="2215395.29"/>
    <n v="1462768.31"/>
    <n v="-752626.98"/>
    <n v="-0.33972581931416901"/>
  </r>
  <r>
    <s v="Sub-Saharan Africa"/>
    <s v="SENEGAL"/>
    <s v="Fruits"/>
    <s v="Online"/>
    <x v="3"/>
    <d v="2016-04-02T00:00:00"/>
    <s v="Apr"/>
    <n v="2016"/>
    <n v="788509643"/>
    <d v="2016-03-03T00:00:00"/>
    <n v="5"/>
    <s v=""/>
    <n v="6381"/>
    <n v="9.33"/>
    <n v="6.92"/>
    <n v="2.41"/>
    <n v="44156.52"/>
    <n v="15378.21"/>
    <n v="-28778.31"/>
    <n v="-0.65173410404624299"/>
  </r>
  <r>
    <s v="Sub-Saharan Africa"/>
    <s v="EQUATORIAL GUINEA"/>
    <s v="Cosmetics"/>
    <s v="Online"/>
    <x v="2"/>
    <d v="2014-05-02T00:00:00"/>
    <s v="May"/>
    <n v="2014"/>
    <n v="496321809"/>
    <d v="2014-02-23T00:00:00"/>
    <n v="1"/>
    <s v=""/>
    <n v="1507"/>
    <n v="437.2"/>
    <n v="263.33"/>
    <n v="173.87"/>
    <n v="396838.31"/>
    <n v="262022.09"/>
    <n v="-134816.22"/>
    <n v="-0.33972581931416901"/>
  </r>
  <r>
    <s v="Sub-Saharan Africa"/>
    <s v="MADAGASCAR"/>
    <s v="Household"/>
    <s v="Online"/>
    <x v="0"/>
    <d v="2011-07-23T00:00:00"/>
    <s v="Jul"/>
    <n v="2011"/>
    <n v="638272464"/>
    <d v="2011-09-09T00:00:00"/>
    <n v="6"/>
    <n v="48"/>
    <n v="7861"/>
    <n v="668.27"/>
    <n v="502.54"/>
    <n v="165.73"/>
    <n v="3950466.94"/>
    <n v="1302803.53"/>
    <n v="-2647663.41"/>
    <n v="-0.67021530624427905"/>
  </r>
  <r>
    <s v="Europe"/>
    <s v="CROATIA"/>
    <s v="Baby Food"/>
    <s v="Offline"/>
    <x v="1"/>
    <d v="2013-06-27T00:00:00"/>
    <s v="Jun"/>
    <n v="2013"/>
    <n v="775347936"/>
    <d v="2013-08-07T00:00:00"/>
    <n v="4"/>
    <n v="41"/>
    <n v="1539"/>
    <n v="255.28"/>
    <n v="159.41999999999999"/>
    <n v="95.86"/>
    <n v="245347.38"/>
    <n v="147528.54"/>
    <n v="-97818.84"/>
    <n v="-0.39869527035503699"/>
  </r>
  <r>
    <s v="Australia/Oceania"/>
    <s v="PALAU"/>
    <s v="Household"/>
    <s v="Offline"/>
    <x v="3"/>
    <d v="2014-11-08T00:00:00"/>
    <s v="Nov"/>
    <n v="2014"/>
    <n v="538847053"/>
    <d v="2014-09-29T00:00:00"/>
    <n v="2"/>
    <s v=""/>
    <n v="5672"/>
    <n v="668.27"/>
    <n v="502.54"/>
    <n v="165.73"/>
    <n v="2850406.88"/>
    <n v="940020.56"/>
    <n v="-1910386.32"/>
    <n v="-0.67021530624427905"/>
  </r>
  <r>
    <s v="Europe"/>
    <s v="BULGARIA"/>
    <s v="Baby Food"/>
    <s v="Offline"/>
    <x v="1"/>
    <d v="2010-09-18T00:00:00"/>
    <s v="Sep"/>
    <n v="2010"/>
    <n v="980381143"/>
    <d v="2010-09-26T00:00:00"/>
    <n v="1"/>
    <n v="8"/>
    <n v="5421"/>
    <n v="255.28"/>
    <n v="159.41999999999999"/>
    <n v="95.86"/>
    <n v="864215.82"/>
    <n v="519657.06"/>
    <n v="-344558.76"/>
    <n v="-0.39869527035503699"/>
  </r>
  <r>
    <s v="Europe"/>
    <s v="BELARUS"/>
    <s v="Cosmetics"/>
    <s v="Offline"/>
    <x v="0"/>
    <d v="2010-06-01T00:00:00"/>
    <s v="Jun"/>
    <n v="2010"/>
    <n v="521874034"/>
    <d v="2010-03-02T00:00:00"/>
    <n v="3"/>
    <s v=""/>
    <n v="2979"/>
    <n v="437.2"/>
    <n v="263.33"/>
    <n v="173.87"/>
    <n v="784460.07"/>
    <n v="517958.73"/>
    <n v="-266501.34000000003"/>
    <n v="-0.33972581931416901"/>
  </r>
  <r>
    <s v="Sub-Saharan Africa"/>
    <s v="GHANA"/>
    <s v="Vegetables"/>
    <s v="Offline"/>
    <x v="1"/>
    <d v="2014-03-20T00:00:00"/>
    <s v="Mar"/>
    <n v="2014"/>
    <n v="805562055"/>
    <d v="2014-03-28T00:00:00"/>
    <n v="6"/>
    <n v="8"/>
    <n v="2568"/>
    <n v="154.06"/>
    <n v="90.93"/>
    <n v="63.13"/>
    <n v="233508.24"/>
    <n v="162117.84"/>
    <n v="-71390.399999999994"/>
    <n v="-0.30572968217309998"/>
  </r>
  <r>
    <s v="Australia/Oceania"/>
    <s v="NAURU"/>
    <s v="Personal Care"/>
    <s v="Online"/>
    <x v="0"/>
    <d v="2014-09-22T00:00:00"/>
    <s v="Sep"/>
    <n v="2014"/>
    <n v="843994033"/>
    <d v="2014-02-11T00:00:00"/>
    <n v="3"/>
    <s v=""/>
    <n v="5445"/>
    <n v="81.73"/>
    <n v="56.67"/>
    <n v="25.06"/>
    <n v="308568.15000000002"/>
    <n v="136451.70000000001"/>
    <n v="-172116.45"/>
    <n v="-0.55779071819304704"/>
  </r>
  <r>
    <s v="Australia/Oceania"/>
    <s v="TONGA"/>
    <s v="Snacks"/>
    <s v="Online"/>
    <x v="1"/>
    <d v="2011-05-08T00:00:00"/>
    <s v="May"/>
    <n v="2011"/>
    <n v="170031297"/>
    <d v="2011-08-31T00:00:00"/>
    <n v="4"/>
    <n v="115"/>
    <n v="4894"/>
    <n v="152.58000000000001"/>
    <n v="97.44"/>
    <n v="55.14"/>
    <n v="476871.36"/>
    <n v="269855.15999999997"/>
    <n v="-207016.2"/>
    <n v="-0.43411330049261099"/>
  </r>
  <r>
    <s v="Europe"/>
    <s v="ICELAND"/>
    <s v="Cosmetics"/>
    <s v="Online"/>
    <x v="0"/>
    <d v="2017-04-16T00:00:00"/>
    <s v="Apr"/>
    <n v="2017"/>
    <n v="186847674"/>
    <d v="2017-04-23T00:00:00"/>
    <n v="1"/>
    <n v="7"/>
    <n v="1234"/>
    <n v="437.2"/>
    <n v="263.33"/>
    <n v="173.87"/>
    <n v="324949.21999999997"/>
    <n v="214555.58"/>
    <n v="-110393.64"/>
    <n v="-0.33972581931416901"/>
  </r>
  <r>
    <s v="Europe"/>
    <s v="VATICAN CITY"/>
    <s v="Fruits"/>
    <s v="Offline"/>
    <x v="3"/>
    <d v="2015-01-24T00:00:00"/>
    <s v="Jan"/>
    <n v="2015"/>
    <n v="117929494"/>
    <d v="2015-02-03T00:00:00"/>
    <n v="3"/>
    <n v="10"/>
    <n v="6813"/>
    <n v="9.33"/>
    <n v="6.92"/>
    <n v="2.41"/>
    <n v="47145.96"/>
    <n v="16419.330000000002"/>
    <n v="-30726.63"/>
    <n v="-0.65173410404624299"/>
  </r>
  <r>
    <s v="Middle East/North Africa"/>
    <s v="QATAR"/>
    <s v="Baby Food"/>
    <s v="Offline"/>
    <x v="0"/>
    <d v="2015-09-24T00:00:00"/>
    <s v="Sep"/>
    <n v="2015"/>
    <n v="157075583"/>
    <d v="2015-03-10T00:00:00"/>
    <n v="3"/>
    <s v=""/>
    <n v="1011"/>
    <n v="255.28"/>
    <n v="159.41999999999999"/>
    <n v="95.86"/>
    <n v="161173.62"/>
    <n v="96914.46"/>
    <n v="-64259.16"/>
    <n v="-0.39869527035503699"/>
  </r>
  <r>
    <s v="Middle East/North Africa"/>
    <s v="IRAQ"/>
    <s v="Baby Food"/>
    <s v="Online"/>
    <x v="1"/>
    <d v="2016-09-01T00:00:00"/>
    <s v="Sep"/>
    <n v="2016"/>
    <n v="118397271"/>
    <d v="2016-08-02T00:00:00"/>
    <n v="3"/>
    <s v=""/>
    <n v="5238"/>
    <n v="255.28"/>
    <n v="159.41999999999999"/>
    <n v="95.86"/>
    <n v="835041.96"/>
    <n v="502114.68"/>
    <n v="-332927.28000000003"/>
    <n v="-0.39869527035503699"/>
  </r>
  <r>
    <s v="Europe"/>
    <s v="NETHERLANDS"/>
    <s v="Beverages"/>
    <s v="Offline"/>
    <x v="0"/>
    <d v="2017-11-07T00:00:00"/>
    <s v="Nov"/>
    <n v="2017"/>
    <n v="786318385"/>
    <d v="2017-08-23T00:00:00"/>
    <n v="4"/>
    <s v=""/>
    <n v="7939"/>
    <n v="47.45"/>
    <n v="31.79"/>
    <n v="15.66"/>
    <n v="252380.81"/>
    <n v="124324.74"/>
    <n v="-128056.07"/>
    <n v="-0.50739226171752105"/>
  </r>
  <r>
    <s v="Asia"/>
    <s v="BANGLADESH"/>
    <s v="Cosmetics"/>
    <s v="Offline"/>
    <x v="1"/>
    <d v="2015-04-29T00:00:00"/>
    <s v="Apr"/>
    <n v="2015"/>
    <n v="765575253"/>
    <d v="2015-04-05T00:00:00"/>
    <n v="1"/>
    <s v=""/>
    <n v="9585"/>
    <n v="437.2"/>
    <n v="263.33"/>
    <n v="173.87"/>
    <n v="2524018.0499999998"/>
    <n v="1666543.95"/>
    <n v="-857474.1"/>
    <n v="-0.33972581931416901"/>
  </r>
  <r>
    <s v="Middle East/North Africa"/>
    <s v="KUWAIT"/>
    <s v="Vegetables"/>
    <s v="Offline"/>
    <x v="2"/>
    <d v="2016-11-29T00:00:00"/>
    <s v="Nov"/>
    <n v="2016"/>
    <n v="531216704"/>
    <d v="2016-12-13T00:00:00"/>
    <n v="3"/>
    <n v="14"/>
    <n v="7682"/>
    <n v="154.06"/>
    <n v="90.93"/>
    <n v="63.13"/>
    <n v="698524.26"/>
    <n v="484964.66"/>
    <n v="-213559.6"/>
    <n v="-0.30572968217309998"/>
  </r>
  <r>
    <s v="Europe"/>
    <s v="AUSTRIA"/>
    <s v="Household"/>
    <s v="Online"/>
    <x v="1"/>
    <d v="2015-09-20T00:00:00"/>
    <s v="Sep"/>
    <n v="2015"/>
    <n v="178604066"/>
    <d v="2015-10-18T00:00:00"/>
    <n v="1"/>
    <n v="28"/>
    <n v="1767"/>
    <n v="668.27"/>
    <n v="502.54"/>
    <n v="165.73"/>
    <n v="887988.18"/>
    <n v="292844.90999999997"/>
    <n v="-595143.27"/>
    <n v="-0.67021530624427905"/>
  </r>
  <r>
    <s v="Sub-Saharan Africa"/>
    <s v="ZAMBIA"/>
    <s v="Personal Care"/>
    <s v="Offline"/>
    <x v="0"/>
    <d v="2010-06-01T00:00:00"/>
    <s v="Jun"/>
    <n v="2010"/>
    <n v="773411166"/>
    <d v="2010-02-19T00:00:00"/>
    <n v="6"/>
    <s v=""/>
    <n v="8406"/>
    <n v="81.73"/>
    <n v="56.67"/>
    <n v="25.06"/>
    <n v="476368.02"/>
    <n v="210654.36"/>
    <n v="-265713.65999999997"/>
    <n v="-0.55779071819304704"/>
  </r>
  <r>
    <s v="Central America"/>
    <s v="EL SALVADOR"/>
    <s v="Cosmetics"/>
    <s v="Online"/>
    <x v="3"/>
    <d v="2014-04-13T00:00:00"/>
    <s v="Apr"/>
    <n v="2014"/>
    <n v="301624333"/>
    <d v="2014-05-05T00:00:00"/>
    <n v="2"/>
    <n v="22"/>
    <n v="6198"/>
    <n v="437.2"/>
    <n v="263.33"/>
    <n v="173.87"/>
    <n v="1632119.34"/>
    <n v="1077646.26"/>
    <n v="-554473.07999999996"/>
    <n v="-0.33972581931416901"/>
  </r>
  <r>
    <s v="Middle East/North Africa"/>
    <s v="UNITED ARAB EMIRATES"/>
    <s v="Household"/>
    <s v="Online"/>
    <x v="1"/>
    <d v="2017-07-26T00:00:00"/>
    <s v="Jul"/>
    <n v="2017"/>
    <n v="419542396"/>
    <d v="2017-08-08T00:00:00"/>
    <n v="3"/>
    <n v="13"/>
    <n v="773"/>
    <n v="668.27"/>
    <n v="502.54"/>
    <n v="165.73"/>
    <n v="388463.42"/>
    <n v="128109.29"/>
    <n v="-260354.13"/>
    <n v="-0.67021530624427905"/>
  </r>
  <r>
    <s v="Sub-Saharan Africa"/>
    <s v="COTE D'IVOIRE"/>
    <s v="Cereal"/>
    <s v="Offline"/>
    <x v="1"/>
    <d v="2017-07-20T00:00:00"/>
    <s v="Jul"/>
    <n v="2017"/>
    <n v="603776681"/>
    <d v="2017-08-17T00:00:00"/>
    <n v="5"/>
    <n v="28"/>
    <n v="9792"/>
    <n v="205.7"/>
    <n v="117.11"/>
    <n v="88.59"/>
    <n v="1146741.1200000001"/>
    <n v="867473.28"/>
    <n v="-279267.84000000003"/>
    <n v="-0.24353172231235601"/>
  </r>
  <r>
    <s v="Middle East/North Africa"/>
    <s v="IRAQ"/>
    <s v="Office Supplies"/>
    <s v="Online"/>
    <x v="2"/>
    <d v="2016-05-10T00:00:00"/>
    <s v="May"/>
    <n v="2016"/>
    <n v="401251018"/>
    <d v="2016-10-22T00:00:00"/>
    <n v="7"/>
    <n v="165"/>
    <n v="7948"/>
    <n v="651.21"/>
    <n v="524.96"/>
    <n v="126.25"/>
    <n v="4172382.08"/>
    <n v="1003435"/>
    <n v="-3168947.08"/>
    <n v="-0.75950548613227697"/>
  </r>
  <r>
    <s v="Sub-Saharan Africa"/>
    <s v="DEMOCRATIC REPUBLIC OF THE CONGO"/>
    <s v="Meat"/>
    <s v="Online"/>
    <x v="1"/>
    <d v="2011-03-26T00:00:00"/>
    <s v="Mar"/>
    <n v="2011"/>
    <n v="779201734"/>
    <d v="2011-10-05T00:00:00"/>
    <n v="4"/>
    <n v="193"/>
    <n v="1963"/>
    <n v="421.89"/>
    <n v="364.69"/>
    <n v="57.2"/>
    <n v="715886.47"/>
    <n v="112283.6"/>
    <n v="-603602.87"/>
    <n v="-0.84315445995228799"/>
  </r>
  <r>
    <s v="Sub-Saharan Africa"/>
    <s v="NIGER"/>
    <s v="Fruits"/>
    <s v="Offline"/>
    <x v="0"/>
    <d v="2016-12-24T00:00:00"/>
    <s v="Dec"/>
    <n v="2016"/>
    <n v="975177657"/>
    <d v="2017-05-01T00:00:00"/>
    <n v="2"/>
    <n v="128"/>
    <n v="5594"/>
    <n v="9.33"/>
    <n v="6.92"/>
    <n v="2.41"/>
    <n v="38710.480000000003"/>
    <n v="13481.54"/>
    <n v="-25228.94"/>
    <n v="-0.65173410404624299"/>
  </r>
  <r>
    <s v="Sub-Saharan Africa"/>
    <s v="SWAZILAND"/>
    <s v="Office Supplies"/>
    <s v="Online"/>
    <x v="3"/>
    <d v="2013-03-24T00:00:00"/>
    <s v="Mar"/>
    <n v="2013"/>
    <n v="747040116"/>
    <d v="2013-04-30T00:00:00"/>
    <n v="3"/>
    <n v="37"/>
    <n v="4626"/>
    <n v="651.21"/>
    <n v="524.96"/>
    <n v="126.25"/>
    <n v="2428464.96"/>
    <n v="584032.5"/>
    <n v="-1844432.46"/>
    <n v="-0.75950548613227697"/>
  </r>
  <r>
    <s v="Central America"/>
    <s v="SAINT VINCENT AND THE GRENADINES"/>
    <s v="Personal Care"/>
    <s v="Online"/>
    <x v="3"/>
    <d v="2014-05-05T00:00:00"/>
    <s v="May"/>
    <n v="2014"/>
    <n v="822962939"/>
    <d v="2014-05-25T00:00:00"/>
    <n v="1"/>
    <n v="20"/>
    <n v="1877"/>
    <n v="81.73"/>
    <n v="56.67"/>
    <n v="25.06"/>
    <n v="106369.59"/>
    <n v="47037.62"/>
    <n v="-59331.97"/>
    <n v="-0.55779071819304704"/>
  </r>
  <r>
    <s v="Sub-Saharan Africa"/>
    <s v="KENYA"/>
    <s v="Office Supplies"/>
    <s v="Online"/>
    <x v="0"/>
    <d v="2013-01-13T00:00:00"/>
    <s v="Jan"/>
    <n v="2013"/>
    <n v="651432454"/>
    <d v="2013-12-02T00:00:00"/>
    <n v="2"/>
    <n v="323"/>
    <n v="2194"/>
    <n v="651.21"/>
    <n v="524.96"/>
    <n v="126.25"/>
    <n v="1151762.24"/>
    <n v="276992.5"/>
    <n v="-874769.74"/>
    <n v="-0.75950548613227697"/>
  </r>
  <r>
    <s v="Europe"/>
    <s v="BULGARIA"/>
    <s v="Vegetables"/>
    <s v="Offline"/>
    <x v="1"/>
    <d v="2014-11-06T00:00:00"/>
    <s v="Nov"/>
    <n v="2014"/>
    <n v="651247489"/>
    <d v="2014-02-07T00:00:00"/>
    <n v="6"/>
    <s v=""/>
    <n v="7459"/>
    <n v="154.06"/>
    <n v="90.93"/>
    <n v="63.13"/>
    <n v="678246.87"/>
    <n v="470886.67"/>
    <n v="-207360.2"/>
    <n v="-0.30572968217309998"/>
  </r>
  <r>
    <s v="Middle East/North Africa"/>
    <s v="JORDAN"/>
    <s v="Beverages"/>
    <s v="Online"/>
    <x v="3"/>
    <d v="2017-11-03T00:00:00"/>
    <s v="Nov"/>
    <n v="2017"/>
    <n v="861519372"/>
    <d v="2017-03-24T00:00:00"/>
    <n v="6"/>
    <s v=""/>
    <n v="1582"/>
    <n v="47.45"/>
    <n v="31.79"/>
    <n v="15.66"/>
    <n v="50291.78"/>
    <n v="24774.12"/>
    <n v="-25517.66"/>
    <n v="-0.50739226171752105"/>
  </r>
  <r>
    <s v="Sub-Saharan Africa"/>
    <s v="EQUATORIAL GUINEA"/>
    <s v="Office Supplies"/>
    <s v="Offline"/>
    <x v="2"/>
    <d v="2017-10-03T00:00:00"/>
    <s v="Oct"/>
    <n v="2017"/>
    <n v="491671931"/>
    <d v="2017-03-21T00:00:00"/>
    <n v="3"/>
    <s v=""/>
    <n v="5505"/>
    <n v="651.21"/>
    <n v="524.96"/>
    <n v="126.25"/>
    <n v="2889904.8"/>
    <n v="695006.25"/>
    <n v="-2194898.5499999998"/>
    <n v="-0.75950548613227697"/>
  </r>
  <r>
    <s v="Middle East/North Africa"/>
    <s v="IRAN"/>
    <s v="Baby Food"/>
    <s v="Online"/>
    <x v="3"/>
    <d v="2011-05-30T00:00:00"/>
    <s v="May"/>
    <n v="2011"/>
    <n v="171441495"/>
    <d v="2011-06-07T00:00:00"/>
    <n v="3"/>
    <n v="8"/>
    <n v="2203"/>
    <n v="255.28"/>
    <n v="159.41999999999999"/>
    <n v="95.86"/>
    <n v="351202.26"/>
    <n v="211179.58"/>
    <n v="-140022.68"/>
    <n v="-0.39869527035503699"/>
  </r>
  <r>
    <s v="Asia"/>
    <s v="SRI LANKA"/>
    <s v="Cosmetics"/>
    <s v="Online"/>
    <x v="2"/>
    <d v="2016-10-25T00:00:00"/>
    <s v="Oct"/>
    <n v="2016"/>
    <n v="600876891"/>
    <d v="2016-11-12T00:00:00"/>
    <n v="7"/>
    <n v="18"/>
    <n v="1680"/>
    <n v="437.2"/>
    <n v="263.33"/>
    <n v="173.87"/>
    <n v="442394.4"/>
    <n v="292101.59999999998"/>
    <n v="-150292.79999999999"/>
    <n v="-0.33972581931416901"/>
  </r>
  <r>
    <s v="Asia"/>
    <s v="INDONESIA"/>
    <s v="Clothes"/>
    <s v="Online"/>
    <x v="0"/>
    <d v="2013-01-08T00:00:00"/>
    <s v="Jan"/>
    <n v="2013"/>
    <n v="300339448"/>
    <d v="2013-08-15T00:00:00"/>
    <n v="5"/>
    <n v="219"/>
    <n v="5972"/>
    <n v="109.28"/>
    <n v="35.840000000000003"/>
    <n v="73.44"/>
    <n v="214036.48000000001"/>
    <n v="438583.68"/>
    <n v="224547.20000000001"/>
    <n v="1.0491071428571399"/>
  </r>
  <r>
    <s v="Sub-Saharan Africa"/>
    <s v="RWANDA"/>
    <s v="Baby Food"/>
    <s v="Offline"/>
    <x v="0"/>
    <d v="2017-08-01T00:00:00"/>
    <s v="Aug"/>
    <n v="2017"/>
    <n v="560502994"/>
    <d v="2017-02-26T00:00:00"/>
    <n v="1"/>
    <s v=""/>
    <n v="4146"/>
    <n v="255.28"/>
    <n v="159.41999999999999"/>
    <n v="95.86"/>
    <n v="660955.31999999995"/>
    <n v="397435.56"/>
    <n v="-263519.76"/>
    <n v="-0.39869527035503699"/>
  </r>
  <r>
    <s v="Europe"/>
    <s v="CYPRUS"/>
    <s v="Household"/>
    <s v="Online"/>
    <x v="2"/>
    <d v="2013-03-20T00:00:00"/>
    <s v="Mar"/>
    <n v="2013"/>
    <n v="492353856"/>
    <d v="2013-11-04T00:00:00"/>
    <n v="2"/>
    <n v="229"/>
    <n v="7302"/>
    <n v="668.27"/>
    <n v="502.54"/>
    <n v="165.73"/>
    <n v="3669547.08"/>
    <n v="1210160.46"/>
    <n v="-2459386.62"/>
    <n v="-0.67021530624427905"/>
  </r>
  <r>
    <s v="Central America"/>
    <s v="NICARAGUA"/>
    <s v="Snacks"/>
    <s v="Offline"/>
    <x v="2"/>
    <d v="2015-10-27T00:00:00"/>
    <s v="Oct"/>
    <n v="2015"/>
    <n v="177190864"/>
    <d v="2015-12-14T00:00:00"/>
    <n v="2"/>
    <n v="48"/>
    <n v="3569"/>
    <n v="152.58000000000001"/>
    <n v="97.44"/>
    <n v="55.14"/>
    <n v="347763.36"/>
    <n v="196794.66"/>
    <n v="-150968.70000000001"/>
    <n v="-0.43411330049261099"/>
  </r>
  <r>
    <s v="Sub-Saharan Africa"/>
    <s v="NAMIBIA"/>
    <s v="Fruits"/>
    <s v="Offline"/>
    <x v="2"/>
    <d v="2016-03-11T00:00:00"/>
    <s v="Mar"/>
    <n v="2016"/>
    <n v="216625344"/>
    <d v="2016-12-22T00:00:00"/>
    <n v="5"/>
    <n v="286"/>
    <n v="3108"/>
    <n v="9.33"/>
    <n v="6.92"/>
    <n v="2.41"/>
    <n v="21507.360000000001"/>
    <n v="7490.28"/>
    <n v="-14017.08"/>
    <n v="-0.65173410404624299"/>
  </r>
  <r>
    <s v="Europe"/>
    <s v="IRELAND"/>
    <s v="Personal Care"/>
    <s v="Offline"/>
    <x v="0"/>
    <d v="2013-02-16T00:00:00"/>
    <s v="Feb"/>
    <n v="2013"/>
    <n v="382581126"/>
    <d v="2013-03-27T00:00:00"/>
    <n v="4"/>
    <n v="39"/>
    <n v="3112"/>
    <n v="81.73"/>
    <n v="56.67"/>
    <n v="25.06"/>
    <n v="176357.04"/>
    <n v="77986.720000000001"/>
    <n v="-98370.32"/>
    <n v="-0.55779071819304704"/>
  </r>
  <r>
    <s v="Central America"/>
    <s v="HONDURAS"/>
    <s v="Meat"/>
    <s v="Online"/>
    <x v="2"/>
    <d v="2010-04-03T00:00:00"/>
    <s v="Apr"/>
    <n v="2010"/>
    <n v="967294538"/>
    <d v="2010-04-18T00:00:00"/>
    <n v="1"/>
    <n v="15"/>
    <n v="2804"/>
    <n v="421.89"/>
    <n v="364.69"/>
    <n v="57.2"/>
    <n v="1022590.76"/>
    <n v="160388.79999999999"/>
    <n v="-862201.96"/>
    <n v="-0.84315445995228799"/>
  </r>
  <r>
    <s v="Europe"/>
    <s v="ANDORRA"/>
    <s v="Household"/>
    <s v="Online"/>
    <x v="1"/>
    <d v="2010-09-29T00:00:00"/>
    <s v="Sep"/>
    <n v="2010"/>
    <n v="533314406"/>
    <d v="2010-10-29T00:00:00"/>
    <n v="6"/>
    <n v="30"/>
    <n v="8439"/>
    <n v="668.27"/>
    <n v="502.54"/>
    <n v="165.73"/>
    <n v="4240935.0599999996"/>
    <n v="1398595.47"/>
    <n v="-2842339.59"/>
    <n v="-0.67021530624427905"/>
  </r>
  <r>
    <s v="Australia/Oceania"/>
    <s v="SOLOMON ISLANDS"/>
    <s v="Meat"/>
    <s v="Online"/>
    <x v="1"/>
    <d v="2011-09-02T00:00:00"/>
    <s v="Sep"/>
    <n v="2011"/>
    <n v="863502061"/>
    <d v="2011-05-03T00:00:00"/>
    <n v="3"/>
    <s v=""/>
    <n v="8304"/>
    <n v="421.89"/>
    <n v="364.69"/>
    <n v="57.2"/>
    <n v="3028385.76"/>
    <n v="474988.79999999999"/>
    <n v="-2553396.96"/>
    <n v="-0.84315445995228799"/>
  </r>
  <r>
    <s v="Sub-Saharan Africa"/>
    <s v="ERITREA"/>
    <s v="Office Supplies"/>
    <s v="Online"/>
    <x v="1"/>
    <d v="2012-05-15T00:00:00"/>
    <s v="May"/>
    <n v="2012"/>
    <n v="211031329"/>
    <d v="2012-06-25T00:00:00"/>
    <n v="2"/>
    <n v="41"/>
    <n v="7715"/>
    <n v="651.21"/>
    <n v="524.96"/>
    <n v="126.25"/>
    <n v="4050066.4"/>
    <n v="974018.75"/>
    <n v="-3076047.65"/>
    <n v="-0.75950548613227697"/>
  </r>
  <r>
    <s v="Europe"/>
    <s v="RUSSIA"/>
    <s v="Snacks"/>
    <s v="Online"/>
    <x v="0"/>
    <d v="2016-09-18T00:00:00"/>
    <s v="Sep"/>
    <n v="2016"/>
    <n v="949388539"/>
    <d v="2016-09-30T00:00:00"/>
    <n v="6"/>
    <n v="12"/>
    <n v="4021"/>
    <n v="152.58000000000001"/>
    <n v="97.44"/>
    <n v="55.14"/>
    <n v="391806.24"/>
    <n v="221717.94"/>
    <n v="-170088.3"/>
    <n v="-0.43411330049261099"/>
  </r>
  <r>
    <s v="Europe"/>
    <s v="PORTUGAL"/>
    <s v="Beverages"/>
    <s v="Offline"/>
    <x v="2"/>
    <d v="2016-10-01T00:00:00"/>
    <s v="Oct"/>
    <n v="2016"/>
    <n v="122372519"/>
    <d v="2016-01-13T00:00:00"/>
    <n v="4"/>
    <s v=""/>
    <n v="1603"/>
    <n v="47.45"/>
    <n v="31.79"/>
    <n v="15.66"/>
    <n v="50959.37"/>
    <n v="25102.98"/>
    <n v="-25856.39"/>
    <n v="-0.50739226171752105"/>
  </r>
  <r>
    <s v="Sub-Saharan Africa"/>
    <s v="TANZANIA"/>
    <s v="Snacks"/>
    <s v="Offline"/>
    <x v="2"/>
    <d v="2010-10-26T00:00:00"/>
    <s v="Oct"/>
    <n v="2010"/>
    <n v="694094598"/>
    <d v="2010-12-13T00:00:00"/>
    <n v="2"/>
    <n v="48"/>
    <n v="6871"/>
    <n v="152.58000000000001"/>
    <n v="97.44"/>
    <n v="55.14"/>
    <n v="669510.24"/>
    <n v="378866.94"/>
    <n v="-290643.3"/>
    <n v="-0.43411330049261099"/>
  </r>
  <r>
    <s v="Europe"/>
    <s v="FRANCE"/>
    <s v="Clothes"/>
    <s v="Offline"/>
    <x v="0"/>
    <d v="2014-01-16T00:00:00"/>
    <s v="Jan"/>
    <n v="2014"/>
    <n v="298978602"/>
    <d v="2014-01-28T00:00:00"/>
    <n v="3"/>
    <n v="12"/>
    <n v="3267"/>
    <n v="109.28"/>
    <n v="35.840000000000003"/>
    <n v="73.44"/>
    <n v="117089.28"/>
    <n v="239928.48"/>
    <n v="122839.2"/>
    <n v="1.0491071428571399"/>
  </r>
  <r>
    <s v="Europe"/>
    <s v="BELARUS"/>
    <s v="Clothes"/>
    <s v="Offline"/>
    <x v="1"/>
    <d v="2016-12-27T00:00:00"/>
    <s v="Dec"/>
    <n v="2016"/>
    <n v="691760861"/>
    <d v="2017-01-28T00:00:00"/>
    <n v="7"/>
    <n v="32"/>
    <n v="6266"/>
    <n v="109.28"/>
    <n v="35.840000000000003"/>
    <n v="73.44"/>
    <n v="224573.44"/>
    <n v="460175.04"/>
    <n v="235601.6"/>
    <n v="1.0491071428571399"/>
  </r>
  <r>
    <s v="Central America"/>
    <s v="DOMINICA"/>
    <s v="Household"/>
    <s v="Online"/>
    <x v="0"/>
    <d v="2015-10-21T00:00:00"/>
    <s v="Oct"/>
    <n v="2015"/>
    <n v="997490203"/>
    <d v="2015-11-15T00:00:00"/>
    <n v="1"/>
    <n v="25"/>
    <n v="8372"/>
    <n v="668.27"/>
    <n v="502.54"/>
    <n v="165.73"/>
    <n v="4207264.88"/>
    <n v="1387491.56"/>
    <n v="-2819773.32"/>
    <n v="-0.67021530624427905"/>
  </r>
  <r>
    <s v="Australia/Oceania"/>
    <s v="SAMOA"/>
    <s v="Office Supplies"/>
    <s v="Online"/>
    <x v="0"/>
    <d v="2015-07-04T00:00:00"/>
    <s v="Jul"/>
    <n v="2015"/>
    <n v="861527955"/>
    <d v="2015-04-05T00:00:00"/>
    <n v="1"/>
    <s v=""/>
    <n v="4122"/>
    <n v="651.21"/>
    <n v="524.96"/>
    <n v="126.25"/>
    <n v="2163885.12"/>
    <n v="520402.5"/>
    <n v="-1643482.62"/>
    <n v="-0.75950548613227697"/>
  </r>
  <r>
    <s v="Central America"/>
    <s v="EL SALVADOR"/>
    <s v="Snacks"/>
    <s v="Offline"/>
    <x v="0"/>
    <d v="2017-06-06T00:00:00"/>
    <s v="Jun"/>
    <n v="2017"/>
    <n v="899547946"/>
    <d v="2017-06-17T00:00:00"/>
    <n v="7"/>
    <n v="11"/>
    <n v="5082"/>
    <n v="152.58000000000001"/>
    <n v="97.44"/>
    <n v="55.14"/>
    <n v="495190.08"/>
    <n v="280221.48"/>
    <n v="-214968.6"/>
    <n v="-0.43411330049261099"/>
  </r>
  <r>
    <s v="Europe"/>
    <s v="SERBIA"/>
    <s v="Meat"/>
    <s v="Offline"/>
    <x v="3"/>
    <d v="2010-04-14T00:00:00"/>
    <s v="Apr"/>
    <n v="2010"/>
    <n v="447536504"/>
    <d v="2010-04-25T00:00:00"/>
    <n v="1"/>
    <n v="11"/>
    <n v="4852"/>
    <n v="421.89"/>
    <n v="364.69"/>
    <n v="57.2"/>
    <n v="1769475.88"/>
    <n v="277534.40000000002"/>
    <n v="-1491941.48"/>
    <n v="-0.84315445995228799"/>
  </r>
  <r>
    <s v="Asia"/>
    <s v="SOUTH KOREA"/>
    <s v="Fruits"/>
    <s v="Online"/>
    <x v="1"/>
    <d v="2016-11-12T00:00:00"/>
    <s v="Nov"/>
    <n v="2016"/>
    <n v="711792457"/>
    <d v="2016-12-13T00:00:00"/>
    <n v="3"/>
    <n v="31"/>
    <n v="4060"/>
    <n v="9.33"/>
    <n v="6.92"/>
    <n v="2.41"/>
    <n v="28095.200000000001"/>
    <n v="9784.6"/>
    <n v="-18310.599999999999"/>
    <n v="-0.65173410404624299"/>
  </r>
  <r>
    <s v="Central America"/>
    <s v="NICARAGUA"/>
    <s v="Office Supplies"/>
    <s v="Offline"/>
    <x v="0"/>
    <d v="2016-02-29T00:00:00"/>
    <s v="Feb"/>
    <n v="2016"/>
    <n v="718927133"/>
    <d v="2016-03-22T00:00:00"/>
    <n v="3"/>
    <n v="22"/>
    <n v="5370"/>
    <n v="651.21"/>
    <n v="524.96"/>
    <n v="126.25"/>
    <n v="2819035.2"/>
    <n v="677962.5"/>
    <n v="-2141072.7000000002"/>
    <n v="-0.75950548613227697"/>
  </r>
  <r>
    <s v="Sub-Saharan Africa"/>
    <s v="TANZANIA"/>
    <s v="Clothes"/>
    <s v="Offline"/>
    <x v="2"/>
    <d v="2014-03-04T00:00:00"/>
    <s v="Mar"/>
    <n v="2014"/>
    <n v="465864360"/>
    <d v="2014-05-18T00:00:00"/>
    <n v="1"/>
    <n v="75"/>
    <n v="8471"/>
    <n v="109.28"/>
    <n v="35.840000000000003"/>
    <n v="73.44"/>
    <n v="303600.64000000001"/>
    <n v="622110.24"/>
    <n v="318509.59999999998"/>
    <n v="1.0491071428571399"/>
  </r>
  <r>
    <s v="Europe"/>
    <s v="POLAND"/>
    <s v="Vegetables"/>
    <s v="Offline"/>
    <x v="3"/>
    <d v="2011-01-13T00:00:00"/>
    <s v="Jan"/>
    <n v="2011"/>
    <n v="469840466"/>
    <d v="2011-01-22T00:00:00"/>
    <n v="7"/>
    <n v="9"/>
    <n v="5090"/>
    <n v="154.06"/>
    <n v="90.93"/>
    <n v="63.13"/>
    <n v="462833.7"/>
    <n v="321331.7"/>
    <n v="-141502"/>
    <n v="-0.30572968217309998"/>
  </r>
  <r>
    <s v="Europe"/>
    <s v="ARMENIA"/>
    <s v="Snacks"/>
    <s v="Offline"/>
    <x v="0"/>
    <d v="2011-02-03T00:00:00"/>
    <s v="Feb"/>
    <n v="2011"/>
    <n v="418404281"/>
    <d v="2011-04-15T00:00:00"/>
    <n v="6"/>
    <n v="71"/>
    <n v="3979"/>
    <n v="152.58000000000001"/>
    <n v="97.44"/>
    <n v="55.14"/>
    <n v="387713.76"/>
    <n v="219402.06"/>
    <n v="-168311.7"/>
    <n v="-0.43411330049261099"/>
  </r>
  <r>
    <s v="Middle East/North Africa"/>
    <s v="UNITED ARAB EMIRATES"/>
    <s v="Cosmetics"/>
    <s v="Offline"/>
    <x v="1"/>
    <d v="2012-10-20T00:00:00"/>
    <s v="Oct"/>
    <n v="2012"/>
    <n v="519417130"/>
    <d v="2012-11-27T00:00:00"/>
    <n v="3"/>
    <n v="38"/>
    <n v="5926"/>
    <n v="437.2"/>
    <n v="263.33"/>
    <n v="173.87"/>
    <n v="1560493.58"/>
    <n v="1030353.62"/>
    <n v="-530139.96"/>
    <n v="-0.33972581931416901"/>
  </r>
  <r>
    <s v="Central America"/>
    <s v="SAINT VINCENT AND THE GRENADINES"/>
    <s v="Clothes"/>
    <s v="Online"/>
    <x v="0"/>
    <d v="2011-05-18T00:00:00"/>
    <s v="May"/>
    <n v="2011"/>
    <n v="151052844"/>
    <d v="2011-07-06T00:00:00"/>
    <n v="4"/>
    <n v="49"/>
    <n v="8748"/>
    <n v="109.28"/>
    <n v="35.840000000000003"/>
    <n v="73.44"/>
    <n v="313528.32000000001"/>
    <n v="642453.12"/>
    <n v="328924.79999999999"/>
    <n v="1.0491071428571399"/>
  </r>
  <r>
    <s v="Central America"/>
    <s v="GUATEMALA"/>
    <s v="Meat"/>
    <s v="Offline"/>
    <x v="2"/>
    <d v="2010-12-17T00:00:00"/>
    <s v="Dec"/>
    <n v="2010"/>
    <n v="111797749"/>
    <d v="2011-01-19T00:00:00"/>
    <n v="4"/>
    <n v="33"/>
    <n v="2293"/>
    <n v="421.89"/>
    <n v="364.69"/>
    <n v="57.2"/>
    <n v="836234.17"/>
    <n v="131159.6"/>
    <n v="-705074.57"/>
    <n v="-0.84315445995228799"/>
  </r>
  <r>
    <s v="Sub-Saharan Africa"/>
    <s v="BOTSWANA"/>
    <s v="Personal Care"/>
    <s v="Online"/>
    <x v="0"/>
    <d v="2012-11-25T00:00:00"/>
    <s v="Nov"/>
    <n v="2012"/>
    <n v="370450675"/>
    <d v="2012-01-12T00:00:00"/>
    <n v="5"/>
    <s v=""/>
    <n v="3442"/>
    <n v="81.73"/>
    <n v="56.67"/>
    <n v="25.06"/>
    <n v="195058.14"/>
    <n v="86256.52"/>
    <n v="-108801.62"/>
    <n v="-0.55779071819304704"/>
  </r>
  <r>
    <s v="Europe"/>
    <s v="AUSTRIA"/>
    <s v="Snacks"/>
    <s v="Online"/>
    <x v="0"/>
    <d v="2012-01-18T00:00:00"/>
    <s v="Jan"/>
    <n v="2012"/>
    <n v="516122949"/>
    <d v="2012-02-21T00:00:00"/>
    <n v="3"/>
    <n v="34"/>
    <n v="1105"/>
    <n v="152.58000000000001"/>
    <n v="97.44"/>
    <n v="55.14"/>
    <n v="107671.2"/>
    <n v="60929.7"/>
    <n v="-46741.5"/>
    <n v="-0.43411330049261099"/>
  </r>
  <r>
    <s v="Europe"/>
    <s v="ALBANIA"/>
    <s v="Cosmetics"/>
    <s v="Offline"/>
    <x v="2"/>
    <d v="2015-08-29T00:00:00"/>
    <s v="Aug"/>
    <n v="2015"/>
    <n v="208238399"/>
    <d v="2015-10-15T00:00:00"/>
    <n v="5"/>
    <n v="47"/>
    <n v="1224"/>
    <n v="437.2"/>
    <n v="263.33"/>
    <n v="173.87"/>
    <n v="322315.92"/>
    <n v="212816.88"/>
    <n v="-109499.04"/>
    <n v="-0.33972581931416901"/>
  </r>
  <r>
    <s v="Europe"/>
    <s v="GEORGIA"/>
    <s v="Fruits"/>
    <s v="Online"/>
    <x v="0"/>
    <d v="2016-02-12T00:00:00"/>
    <s v="Feb"/>
    <n v="2016"/>
    <n v="526533353"/>
    <d v="2017-12-01T00:00:00"/>
    <n v="6"/>
    <n v="658"/>
    <n v="1775"/>
    <n v="9.33"/>
    <n v="6.92"/>
    <n v="2.41"/>
    <n v="12283"/>
    <n v="4277.75"/>
    <n v="-8005.25"/>
    <n v="-0.65173410404624299"/>
  </r>
  <r>
    <s v="Central America"/>
    <s v="NICARAGUA"/>
    <s v="Beverages"/>
    <s v="Online"/>
    <x v="3"/>
    <d v="2013-11-15T00:00:00"/>
    <s v="Nov"/>
    <n v="2013"/>
    <n v="821056640"/>
    <d v="2014-03-01T00:00:00"/>
    <n v="7"/>
    <n v="106"/>
    <n v="7760"/>
    <n v="47.45"/>
    <n v="31.79"/>
    <n v="15.66"/>
    <n v="246690.4"/>
    <n v="121521.60000000001"/>
    <n v="-125168.8"/>
    <n v="-0.50739226171752105"/>
  </r>
  <r>
    <s v="Asia"/>
    <s v="SINGAPORE"/>
    <s v="Personal Care"/>
    <s v="Offline"/>
    <x v="0"/>
    <d v="2013-09-03T00:00:00"/>
    <s v="Sep"/>
    <n v="2013"/>
    <n v="962169587"/>
    <d v="2013-03-26T00:00:00"/>
    <n v="3"/>
    <s v=""/>
    <n v="6217"/>
    <n v="81.73"/>
    <n v="56.67"/>
    <n v="25.06"/>
    <n v="352317.39"/>
    <n v="155798.01999999999"/>
    <n v="-196519.37"/>
    <n v="-0.55779071819304704"/>
  </r>
  <r>
    <s v="Middle East/North Africa"/>
    <s v="BAHRAIN"/>
    <s v="Cereal"/>
    <s v="Online"/>
    <x v="3"/>
    <d v="2011-03-31T00:00:00"/>
    <s v="Mar"/>
    <n v="2011"/>
    <n v="890546023"/>
    <d v="2011-02-05T00:00:00"/>
    <n v="7"/>
    <s v=""/>
    <n v="1213"/>
    <n v="205.7"/>
    <n v="117.11"/>
    <n v="88.59"/>
    <n v="142054.43"/>
    <n v="107459.67"/>
    <n v="-34594.76"/>
    <n v="-0.24353172231235601"/>
  </r>
  <r>
    <s v="Asia"/>
    <s v="MYANMAR"/>
    <s v="Household"/>
    <s v="Offline"/>
    <x v="2"/>
    <d v="2013-01-23T00:00:00"/>
    <s v="Jan"/>
    <n v="2013"/>
    <n v="167172276"/>
    <d v="2013-04-03T00:00:00"/>
    <n v="4"/>
    <n v="70"/>
    <n v="8846"/>
    <n v="668.27"/>
    <n v="502.54"/>
    <n v="165.73"/>
    <n v="4445468.84"/>
    <n v="1466047.58"/>
    <n v="-2979421.26"/>
    <n v="-0.67021530624427905"/>
  </r>
  <r>
    <s v="Central America"/>
    <s v="ANTIGUA AND BARBUDA"/>
    <s v="Snacks"/>
    <s v="Online"/>
    <x v="3"/>
    <d v="2013-05-13T00:00:00"/>
    <s v="May"/>
    <n v="2013"/>
    <n v="223347175"/>
    <d v="2013-10-06T00:00:00"/>
    <n v="1"/>
    <n v="146"/>
    <n v="2247"/>
    <n v="152.58000000000001"/>
    <n v="97.44"/>
    <n v="55.14"/>
    <n v="218947.68"/>
    <n v="123899.58"/>
    <n v="-95048.1"/>
    <n v="-0.43411330049261099"/>
  </r>
  <r>
    <s v="Asia"/>
    <s v="TAIWAN"/>
    <s v="Clothes"/>
    <s v="Online"/>
    <x v="2"/>
    <d v="2015-07-07T00:00:00"/>
    <s v="Jul"/>
    <n v="2015"/>
    <n v="310682046"/>
    <d v="2015-08-23T00:00:00"/>
    <n v="1"/>
    <n v="47"/>
    <n v="6576"/>
    <n v="109.28"/>
    <n v="35.840000000000003"/>
    <n v="73.44"/>
    <n v="235683.84"/>
    <n v="482941.44"/>
    <n v="247257.60000000001"/>
    <n v="1.0491071428571399"/>
  </r>
  <r>
    <s v="Sub-Saharan Africa"/>
    <s v="DJIBOUTI"/>
    <s v="Snacks"/>
    <s v="Offline"/>
    <x v="0"/>
    <d v="2012-07-28T00:00:00"/>
    <s v="Jul"/>
    <n v="2012"/>
    <n v="651100718"/>
    <d v="2012-08-30T00:00:00"/>
    <n v="5"/>
    <n v="33"/>
    <n v="4026"/>
    <n v="152.58000000000001"/>
    <n v="97.44"/>
    <n v="55.14"/>
    <n v="392293.44"/>
    <n v="221993.64"/>
    <n v="-170299.8"/>
    <n v="-0.43411330049261099"/>
  </r>
  <r>
    <s v="Middle East/North Africa"/>
    <s v="SAUDI ARABIA"/>
    <s v="Baby Food"/>
    <s v="Online"/>
    <x v="1"/>
    <d v="2013-10-27T00:00:00"/>
    <s v="Oct"/>
    <n v="2013"/>
    <n v="186839520"/>
    <d v="2013-04-12T00:00:00"/>
    <n v="6"/>
    <s v=""/>
    <n v="8821"/>
    <n v="255.28"/>
    <n v="159.41999999999999"/>
    <n v="95.86"/>
    <n v="1406243.82"/>
    <n v="845581.06"/>
    <n v="-560662.76"/>
    <n v="-0.39869527035503699"/>
  </r>
  <r>
    <s v="Sub-Saharan Africa"/>
    <s v="SEYCHELLES"/>
    <s v="Household"/>
    <s v="Online"/>
    <x v="2"/>
    <d v="2010-02-09T00:00:00"/>
    <s v="Feb"/>
    <n v="2010"/>
    <n v="630447280"/>
    <d v="2010-04-09T00:00:00"/>
    <n v="6"/>
    <n v="59"/>
    <n v="2215"/>
    <n v="668.27"/>
    <n v="502.54"/>
    <n v="165.73"/>
    <n v="1113126.1000000001"/>
    <n v="367091.95"/>
    <n v="-746034.15"/>
    <n v="-0.67021530624427905"/>
  </r>
  <r>
    <s v="Sub-Saharan Africa"/>
    <s v="EQUATORIAL GUINEA"/>
    <s v="Office Supplies"/>
    <s v="Offline"/>
    <x v="0"/>
    <d v="2010-09-27T00:00:00"/>
    <s v="Sep"/>
    <n v="2010"/>
    <n v="614785325"/>
    <d v="2010-10-26T00:00:00"/>
    <n v="3"/>
    <n v="29"/>
    <n v="7494"/>
    <n v="651.21"/>
    <n v="524.96"/>
    <n v="126.25"/>
    <n v="3934050.24"/>
    <n v="946117.5"/>
    <n v="-2987932.74"/>
    <n v="-0.75950548613227697"/>
  </r>
  <r>
    <s v="Europe"/>
    <s v="ICELAND"/>
    <s v="Meat"/>
    <s v="Online"/>
    <x v="3"/>
    <d v="2011-11-05T00:00:00"/>
    <s v="Nov"/>
    <n v="2011"/>
    <n v="643027484"/>
    <d v="2011-05-18T00:00:00"/>
    <n v="4"/>
    <s v=""/>
    <n v="4977"/>
    <n v="421.89"/>
    <n v="364.69"/>
    <n v="57.2"/>
    <n v="1815062.13"/>
    <n v="284684.40000000002"/>
    <n v="-1530377.73"/>
    <n v="-0.84315445995228799"/>
  </r>
  <r>
    <s v="Middle East/North Africa"/>
    <s v="ISRAEL"/>
    <s v="Personal Care"/>
    <s v="Offline"/>
    <x v="3"/>
    <d v="2010-11-30T00:00:00"/>
    <s v="Nov"/>
    <n v="2010"/>
    <n v="838660085"/>
    <d v="2011-01-13T00:00:00"/>
    <n v="5"/>
    <n v="44"/>
    <n v="7011"/>
    <n v="81.73"/>
    <n v="56.67"/>
    <n v="25.06"/>
    <n v="397313.37"/>
    <n v="175695.66"/>
    <n v="-221617.71"/>
    <n v="-0.55779071819304704"/>
  </r>
  <r>
    <s v="Australia/Oceania"/>
    <s v="NAURU"/>
    <s v="Personal Care"/>
    <s v="Online"/>
    <x v="2"/>
    <d v="2012-08-25T00:00:00"/>
    <s v="Aug"/>
    <n v="2012"/>
    <n v="495481956"/>
    <d v="2012-09-24T00:00:00"/>
    <n v="2"/>
    <n v="30"/>
    <n v="2976"/>
    <n v="81.73"/>
    <n v="56.67"/>
    <n v="25.06"/>
    <n v="168649.92"/>
    <n v="74578.559999999998"/>
    <n v="-94071.360000000001"/>
    <n v="-0.55779071819304704"/>
  </r>
  <r>
    <s v="Europe"/>
    <s v="HUNGARY"/>
    <s v="Beverages"/>
    <s v="Online"/>
    <x v="2"/>
    <d v="2013-04-21T00:00:00"/>
    <s v="Apr"/>
    <n v="2013"/>
    <n v="327604424"/>
    <d v="2013-05-13T00:00:00"/>
    <n v="2"/>
    <n v="22"/>
    <n v="4284"/>
    <n v="47.45"/>
    <n v="31.79"/>
    <n v="15.66"/>
    <n v="136188.35999999999"/>
    <n v="67087.44"/>
    <n v="-69100.92"/>
    <n v="-0.50739226171752105"/>
  </r>
  <r>
    <s v="Europe"/>
    <s v="UKRAINE"/>
    <s v="Meat"/>
    <s v="Offline"/>
    <x v="0"/>
    <d v="2014-06-18T00:00:00"/>
    <s v="Jun"/>
    <n v="2014"/>
    <n v="219451320"/>
    <d v="2014-02-07T00:00:00"/>
    <n v="6"/>
    <s v=""/>
    <n v="9377"/>
    <n v="421.89"/>
    <n v="364.69"/>
    <n v="57.2"/>
    <n v="3419698.13"/>
    <n v="536364.4"/>
    <n v="-2883333.73"/>
    <n v="-0.84315445995228799"/>
  </r>
  <r>
    <s v="Europe"/>
    <s v="FRANCE"/>
    <s v="Personal Care"/>
    <s v="Online"/>
    <x v="3"/>
    <d v="2011-03-15T00:00:00"/>
    <s v="Mar"/>
    <n v="2011"/>
    <n v="575758969"/>
    <d v="2011-03-29T00:00:00"/>
    <n v="3"/>
    <n v="14"/>
    <n v="8729"/>
    <n v="81.73"/>
    <n v="56.67"/>
    <n v="25.06"/>
    <n v="494672.43"/>
    <n v="218748.74"/>
    <n v="-275923.69"/>
    <n v="-0.55779071819304704"/>
  </r>
  <r>
    <s v="Middle East/North Africa"/>
    <s v="SAUDI ARABIA"/>
    <s v="Snacks"/>
    <s v="Online"/>
    <x v="3"/>
    <d v="2011-09-01T00:00:00"/>
    <s v="Sep"/>
    <n v="2011"/>
    <n v="971576201"/>
    <d v="2011-01-26T00:00:00"/>
    <n v="4"/>
    <s v=""/>
    <n v="9843"/>
    <n v="152.58000000000001"/>
    <n v="97.44"/>
    <n v="55.14"/>
    <n v="959101.92"/>
    <n v="542743.02"/>
    <n v="-416358.9"/>
    <n v="-0.43411330049261099"/>
  </r>
  <r>
    <s v="Europe"/>
    <s v="MALTA"/>
    <s v="Office Supplies"/>
    <s v="Offline"/>
    <x v="3"/>
    <d v="2014-04-12T00:00:00"/>
    <s v="Apr"/>
    <n v="2014"/>
    <n v="602264344"/>
    <d v="2015-07-01T00:00:00"/>
    <n v="4"/>
    <n v="445"/>
    <n v="2258"/>
    <n v="651.21"/>
    <n v="524.96"/>
    <n v="126.25"/>
    <n v="1185359.68"/>
    <n v="285072.5"/>
    <n v="-900287.18"/>
    <n v="-0.75950548613227697"/>
  </r>
  <r>
    <s v="North America"/>
    <s v="UNITED STATES OF AMERICA"/>
    <s v="Snacks"/>
    <s v="Online"/>
    <x v="3"/>
    <d v="2013-09-08T00:00:00"/>
    <s v="Sep"/>
    <n v="2013"/>
    <n v="533497226"/>
    <d v="2013-08-19T00:00:00"/>
    <n v="2"/>
    <s v=""/>
    <n v="2539"/>
    <n v="152.58000000000001"/>
    <n v="97.44"/>
    <n v="55.14"/>
    <n v="247400.16"/>
    <n v="140000.46"/>
    <n v="-107399.7"/>
    <n v="-0.43411330049261099"/>
  </r>
  <r>
    <s v="Asia"/>
    <s v="UZBEKISTAN"/>
    <s v="Cosmetics"/>
    <s v="Online"/>
    <x v="0"/>
    <d v="2013-12-23T00:00:00"/>
    <s v="Dec"/>
    <n v="2013"/>
    <n v="551261174"/>
    <d v="2013-12-30T00:00:00"/>
    <n v="2"/>
    <n v="7"/>
    <n v="9287"/>
    <n v="437.2"/>
    <n v="263.33"/>
    <n v="173.87"/>
    <n v="2445545.71"/>
    <n v="1614730.69"/>
    <n v="-830815.02"/>
    <n v="-0.33972581931416901"/>
  </r>
  <r>
    <s v="Asia"/>
    <s v="TAJIKISTAN"/>
    <s v="Personal Care"/>
    <s v="Offline"/>
    <x v="0"/>
    <d v="2012-08-27T00:00:00"/>
    <s v="Aug"/>
    <n v="2012"/>
    <n v="511855018"/>
    <d v="2012-09-20T00:00:00"/>
    <n v="5"/>
    <n v="24"/>
    <n v="8129"/>
    <n v="81.73"/>
    <n v="56.67"/>
    <n v="25.06"/>
    <n v="460670.43"/>
    <n v="203712.74"/>
    <n v="-256957.69"/>
    <n v="-0.55779071819304704"/>
  </r>
  <r>
    <s v="Europe"/>
    <s v="BELGIUM"/>
    <s v="Cereal"/>
    <s v="Offline"/>
    <x v="3"/>
    <d v="2014-11-22T00:00:00"/>
    <s v="Nov"/>
    <n v="2014"/>
    <n v="791890084"/>
    <d v="2014-12-15T00:00:00"/>
    <n v="2"/>
    <n v="23"/>
    <n v="6728"/>
    <n v="205.7"/>
    <n v="117.11"/>
    <n v="88.59"/>
    <n v="787916.08"/>
    <n v="596033.52"/>
    <n v="-191882.56"/>
    <n v="-0.24353172231235601"/>
  </r>
  <r>
    <s v="Sub-Saharan Africa"/>
    <s v="SOUTH SUDAN"/>
    <s v="Snacks"/>
    <s v="Offline"/>
    <x v="2"/>
    <d v="2015-08-26T00:00:00"/>
    <s v="Aug"/>
    <n v="2015"/>
    <n v="938290202"/>
    <d v="2015-08-29T00:00:00"/>
    <n v="7"/>
    <n v="3"/>
    <n v="9777"/>
    <n v="152.58000000000001"/>
    <n v="97.44"/>
    <n v="55.14"/>
    <n v="952670.88"/>
    <n v="539103.78"/>
    <n v="-413567.1"/>
    <n v="-0.43411330049261099"/>
  </r>
  <r>
    <s v="Australia/Oceania"/>
    <s v="NAURU"/>
    <s v="Meat"/>
    <s v="Offline"/>
    <x v="0"/>
    <d v="2010-12-15T00:00:00"/>
    <s v="Dec"/>
    <n v="2010"/>
    <n v="118291699"/>
    <d v="2011-01-15T00:00:00"/>
    <n v="7"/>
    <n v="31"/>
    <n v="3997"/>
    <n v="421.89"/>
    <n v="364.69"/>
    <n v="57.2"/>
    <n v="1457665.93"/>
    <n v="228628.4"/>
    <n v="-1229037.53"/>
    <n v="-0.84315445995228799"/>
  </r>
  <r>
    <s v="Asia"/>
    <s v="BANGLADESH"/>
    <s v="Cosmetics"/>
    <s v="Online"/>
    <x v="0"/>
    <d v="2016-10-30T00:00:00"/>
    <s v="Oct"/>
    <n v="2016"/>
    <n v="269443404"/>
    <d v="2016-05-11T00:00:00"/>
    <n v="4"/>
    <s v=""/>
    <n v="3146"/>
    <n v="437.2"/>
    <n v="263.33"/>
    <n v="173.87"/>
    <n v="828436.18"/>
    <n v="546995.02"/>
    <n v="-281441.15999999997"/>
    <n v="-0.33972581931416901"/>
  </r>
  <r>
    <s v="Europe"/>
    <s v="LIECHTENSTEIN"/>
    <s v="Fruits"/>
    <s v="Offline"/>
    <x v="1"/>
    <d v="2012-06-29T00:00:00"/>
    <s v="Jun"/>
    <n v="2012"/>
    <n v="249606645"/>
    <d v="2012-08-14T00:00:00"/>
    <n v="3"/>
    <n v="46"/>
    <n v="3008"/>
    <n v="9.33"/>
    <n v="6.92"/>
    <n v="2.41"/>
    <n v="20815.36"/>
    <n v="7249.28"/>
    <n v="-13566.08"/>
    <n v="-0.65173410404624299"/>
  </r>
  <r>
    <s v="Australia/Oceania"/>
    <s v="AUSTRALIA"/>
    <s v="Clothes"/>
    <s v="Offline"/>
    <x v="2"/>
    <d v="2012-04-24T00:00:00"/>
    <s v="Apr"/>
    <n v="2012"/>
    <n v="786955249"/>
    <d v="2012-04-26T00:00:00"/>
    <n v="5"/>
    <n v="2"/>
    <n v="6401"/>
    <n v="109.28"/>
    <n v="35.840000000000003"/>
    <n v="73.44"/>
    <n v="229411.84"/>
    <n v="470089.44"/>
    <n v="240677.6"/>
    <n v="1.0491071428571399"/>
  </r>
  <r>
    <s v="Middle East/North Africa"/>
    <s v="LEBANON"/>
    <s v="Baby Food"/>
    <s v="Online"/>
    <x v="2"/>
    <d v="2016-07-29T00:00:00"/>
    <s v="Jul"/>
    <n v="2016"/>
    <n v="429975545"/>
    <d v="2016-11-09T00:00:00"/>
    <n v="4"/>
    <n v="103"/>
    <n v="8174"/>
    <n v="255.28"/>
    <n v="159.41999999999999"/>
    <n v="95.86"/>
    <n v="1303099.08"/>
    <n v="783559.64"/>
    <n v="-519539.44"/>
    <n v="-0.39869527035503699"/>
  </r>
  <r>
    <s v="Europe"/>
    <s v="BELGIUM"/>
    <s v="Household"/>
    <s v="Offline"/>
    <x v="1"/>
    <d v="2015-08-04T00:00:00"/>
    <s v="Aug"/>
    <n v="2015"/>
    <n v="497466361"/>
    <d v="2015-01-05T00:00:00"/>
    <n v="2"/>
    <s v=""/>
    <n v="206"/>
    <n v="668.27"/>
    <n v="502.54"/>
    <n v="165.73"/>
    <n v="103523.24"/>
    <n v="34140.379999999997"/>
    <n v="-69382.86"/>
    <n v="-0.67021530624427905"/>
  </r>
  <r>
    <s v="Middle East/North Africa"/>
    <s v="AFGHANISTAN"/>
    <s v="Cereal"/>
    <s v="Online"/>
    <x v="1"/>
    <d v="2014-05-08T00:00:00"/>
    <s v="May"/>
    <n v="2014"/>
    <n v="128539025"/>
    <d v="2014-08-16T00:00:00"/>
    <n v="7"/>
    <n v="100"/>
    <n v="6409"/>
    <n v="205.7"/>
    <n v="117.11"/>
    <n v="88.59"/>
    <n v="750557.99"/>
    <n v="567773.31000000006"/>
    <n v="-182784.68"/>
    <n v="-0.24353172231235601"/>
  </r>
  <r>
    <s v="Asia"/>
    <s v="MALAYSIA"/>
    <s v="Clothes"/>
    <s v="Online"/>
    <x v="0"/>
    <d v="2010-06-16T00:00:00"/>
    <s v="Jun"/>
    <n v="2010"/>
    <n v="332617366"/>
    <d v="2010-06-30T00:00:00"/>
    <n v="4"/>
    <n v="14"/>
    <n v="7725"/>
    <n v="109.28"/>
    <n v="35.840000000000003"/>
    <n v="73.44"/>
    <n v="276864"/>
    <n v="567324"/>
    <n v="290460"/>
    <n v="1.0491071428571399"/>
  </r>
  <r>
    <s v="Europe"/>
    <s v="BELARUS"/>
    <s v="Clothes"/>
    <s v="Offline"/>
    <x v="2"/>
    <d v="2014-12-23T00:00:00"/>
    <s v="Dec"/>
    <n v="2014"/>
    <n v="839437711"/>
    <d v="2014-12-24T00:00:00"/>
    <n v="4"/>
    <n v="1"/>
    <n v="7128"/>
    <n v="109.28"/>
    <n v="35.840000000000003"/>
    <n v="73.44"/>
    <n v="255467.51999999999"/>
    <n v="523480.32000000001"/>
    <n v="268012.79999999999"/>
    <n v="1.0491071428571399"/>
  </r>
  <r>
    <s v="Europe"/>
    <s v="LUXEMBOURG"/>
    <s v="Office Supplies"/>
    <s v="Online"/>
    <x v="3"/>
    <d v="2014-10-31T00:00:00"/>
    <s v="Oct"/>
    <n v="2014"/>
    <n v="549048888"/>
    <d v="2014-02-12T00:00:00"/>
    <n v="4"/>
    <s v=""/>
    <n v="4622"/>
    <n v="651.21"/>
    <n v="524.96"/>
    <n v="126.25"/>
    <n v="2426365.12"/>
    <n v="583527.5"/>
    <n v="-1842837.62"/>
    <n v="-0.75950548613227697"/>
  </r>
  <r>
    <s v="Australia/Oceania"/>
    <s v="FIJI"/>
    <s v="Clothes"/>
    <s v="Online"/>
    <x v="2"/>
    <d v="2012-11-27T00:00:00"/>
    <s v="Nov"/>
    <n v="2012"/>
    <n v="681812226"/>
    <d v="2012-12-24T00:00:00"/>
    <n v="2"/>
    <n v="27"/>
    <n v="2244"/>
    <n v="109.28"/>
    <n v="35.840000000000003"/>
    <n v="73.44"/>
    <n v="80424.960000000006"/>
    <n v="164799.35999999999"/>
    <n v="84374.399999999994"/>
    <n v="1.0491071428571399"/>
  </r>
  <r>
    <s v="Sub-Saharan Africa"/>
    <s v="ETHIOPIA"/>
    <s v="Baby Food"/>
    <s v="Offline"/>
    <x v="1"/>
    <d v="2016-11-12T00:00:00"/>
    <s v="Nov"/>
    <n v="2016"/>
    <n v="728401553"/>
    <d v="2017-01-27T00:00:00"/>
    <n v="6"/>
    <n v="76"/>
    <n v="9061"/>
    <n v="255.28"/>
    <n v="159.41999999999999"/>
    <n v="95.86"/>
    <n v="1444504.62"/>
    <n v="868587.46"/>
    <n v="-575917.16"/>
    <n v="-0.39869527035503699"/>
  </r>
  <r>
    <s v="Central America"/>
    <s v="NICARAGUA"/>
    <s v="Beverages"/>
    <s v="Offline"/>
    <x v="3"/>
    <d v="2013-10-01T00:00:00"/>
    <s v="Oct"/>
    <n v="2013"/>
    <n v="699803197"/>
    <d v="2013-01-24T00:00:00"/>
    <n v="5"/>
    <s v=""/>
    <n v="6172"/>
    <n v="47.45"/>
    <n v="31.79"/>
    <n v="15.66"/>
    <n v="196207.88"/>
    <n v="96653.52"/>
    <n v="-99554.36"/>
    <n v="-0.50739226171752105"/>
  </r>
  <r>
    <s v="Sub-Saharan Africa"/>
    <s v="ETHIOPIA"/>
    <s v="Personal Care"/>
    <s v="Online"/>
    <x v="3"/>
    <d v="2014-10-24T00:00:00"/>
    <s v="Oct"/>
    <n v="2014"/>
    <n v="677315986"/>
    <d v="2014-04-12T00:00:00"/>
    <n v="7"/>
    <s v=""/>
    <n v="1706"/>
    <n v="81.73"/>
    <n v="56.67"/>
    <n v="25.06"/>
    <n v="96679.02"/>
    <n v="42752.36"/>
    <n v="-53926.66"/>
    <n v="-0.55779071819304704"/>
  </r>
  <r>
    <s v="Middle East/North Africa"/>
    <s v="EGYPT"/>
    <s v="Personal Care"/>
    <s v="Offline"/>
    <x v="3"/>
    <d v="2014-04-20T00:00:00"/>
    <s v="Apr"/>
    <n v="2014"/>
    <n v="362551248"/>
    <d v="2014-04-20T00:00:00"/>
    <n v="1"/>
    <n v="0"/>
    <n v="5826"/>
    <n v="81.73"/>
    <n v="56.67"/>
    <n v="25.06"/>
    <n v="330159.42"/>
    <n v="145999.56"/>
    <n v="-184159.86"/>
    <n v="-0.55779071819304704"/>
  </r>
  <r>
    <s v="Europe"/>
    <s v="FINLAND"/>
    <s v="Snacks"/>
    <s v="Online"/>
    <x v="3"/>
    <d v="2015-03-12T00:00:00"/>
    <s v="Mar"/>
    <n v="2015"/>
    <n v="427432811"/>
    <d v="2015-11-12T00:00:00"/>
    <n v="5"/>
    <n v="245"/>
    <n v="5722"/>
    <n v="152.58000000000001"/>
    <n v="97.44"/>
    <n v="55.14"/>
    <n v="557551.68000000005"/>
    <n v="315511.08"/>
    <n v="-242040.6"/>
    <n v="-0.43411330049261099"/>
  </r>
  <r>
    <s v="Central America"/>
    <s v="HAITI"/>
    <s v="Snacks"/>
    <s v="Online"/>
    <x v="0"/>
    <d v="2010-06-01T00:00:00"/>
    <s v="Jun"/>
    <n v="2010"/>
    <n v="264197003"/>
    <d v="2010-02-14T00:00:00"/>
    <n v="1"/>
    <s v=""/>
    <n v="619"/>
    <n v="152.58000000000001"/>
    <n v="97.44"/>
    <n v="55.14"/>
    <n v="60315.360000000001"/>
    <n v="34131.660000000003"/>
    <n v="-26183.7"/>
    <n v="-0.43411330049261099"/>
  </r>
  <r>
    <s v="Sub-Saharan Africa"/>
    <s v="COMOROS"/>
    <s v="Vegetables"/>
    <s v="Online"/>
    <x v="1"/>
    <d v="2014-02-07T00:00:00"/>
    <s v="Feb"/>
    <n v="2014"/>
    <n v="235392653"/>
    <d v="2014-08-07T00:00:00"/>
    <n v="5"/>
    <n v="181"/>
    <n v="6772"/>
    <n v="154.06"/>
    <n v="90.93"/>
    <n v="63.13"/>
    <n v="615777.96"/>
    <n v="427516.36"/>
    <n v="-188261.6"/>
    <n v="-0.30572968217309998"/>
  </r>
  <r>
    <s v="Middle East/North Africa"/>
    <s v="UNITED ARAB EMIRATES"/>
    <s v="Household"/>
    <s v="Offline"/>
    <x v="3"/>
    <d v="2010-06-28T00:00:00"/>
    <s v="Jun"/>
    <n v="2010"/>
    <n v="323881089"/>
    <d v="2010-08-08T00:00:00"/>
    <n v="1"/>
    <n v="41"/>
    <n v="2467"/>
    <n v="668.27"/>
    <n v="502.54"/>
    <n v="165.73"/>
    <n v="1239766.18"/>
    <n v="408855.91"/>
    <n v="-830910.27"/>
    <n v="-0.67021530624427905"/>
  </r>
  <r>
    <s v="Europe"/>
    <s v="ANDORRA"/>
    <s v="Office Supplies"/>
    <s v="Online"/>
    <x v="3"/>
    <d v="2014-03-31T00:00:00"/>
    <s v="Mar"/>
    <n v="2014"/>
    <n v="582836139"/>
    <d v="2014-05-04T00:00:00"/>
    <n v="1"/>
    <n v="34"/>
    <n v="3020"/>
    <n v="651.21"/>
    <n v="524.96"/>
    <n v="126.25"/>
    <n v="1585379.2"/>
    <n v="381275"/>
    <n v="-1204104.2"/>
    <n v="-0.75950548613227697"/>
  </r>
  <r>
    <s v="Sub-Saharan Africa"/>
    <s v="ANGOLA"/>
    <s v="Household"/>
    <s v="Online"/>
    <x v="3"/>
    <d v="2012-10-19T00:00:00"/>
    <s v="Oct"/>
    <n v="2012"/>
    <n v="685744130"/>
    <d v="2012-11-20T00:00:00"/>
    <n v="3"/>
    <n v="32"/>
    <n v="5782"/>
    <n v="668.27"/>
    <n v="502.54"/>
    <n v="165.73"/>
    <n v="2905686.28"/>
    <n v="958250.86"/>
    <n v="-1947435.42"/>
    <n v="-0.67021530624427905"/>
  </r>
  <r>
    <s v="Sub-Saharan Africa"/>
    <s v="COMOROS"/>
    <s v="Baby Food"/>
    <s v="Offline"/>
    <x v="0"/>
    <d v="2013-07-03T00:00:00"/>
    <s v="Jul"/>
    <n v="2013"/>
    <n v="376403892"/>
    <d v="2013-04-14T00:00:00"/>
    <n v="1"/>
    <s v=""/>
    <n v="5131"/>
    <n v="255.28"/>
    <n v="159.41999999999999"/>
    <n v="95.86"/>
    <n v="817984.02"/>
    <n v="491857.66"/>
    <n v="-326126.36"/>
    <n v="-0.39869527035503699"/>
  </r>
  <r>
    <s v="Central America"/>
    <s v="HAITI"/>
    <s v="Vegetables"/>
    <s v="Online"/>
    <x v="1"/>
    <d v="2015-11-29T00:00:00"/>
    <s v="Nov"/>
    <n v="2015"/>
    <n v="818926751"/>
    <d v="2015-02-12T00:00:00"/>
    <n v="5"/>
    <s v=""/>
    <n v="7479"/>
    <n v="154.06"/>
    <n v="90.93"/>
    <n v="63.13"/>
    <n v="680065.47"/>
    <n v="472149.27"/>
    <n v="-207916.2"/>
    <n v="-0.30572968217309998"/>
  </r>
  <r>
    <s v="Australia/Oceania"/>
    <s v="FEDERATED STATES OF MICRONESIA"/>
    <s v="Beverages"/>
    <s v="Online"/>
    <x v="1"/>
    <d v="2011-03-20T00:00:00"/>
    <s v="Mar"/>
    <n v="2011"/>
    <n v="547736537"/>
    <d v="2011-07-05T00:00:00"/>
    <n v="3"/>
    <n v="107"/>
    <n v="6268"/>
    <n v="47.45"/>
    <n v="31.79"/>
    <n v="15.66"/>
    <n v="199259.72"/>
    <n v="98156.88"/>
    <n v="-101102.84"/>
    <n v="-0.50739226171752105"/>
  </r>
  <r>
    <s v="Middle East/North Africa"/>
    <s v="IRAN"/>
    <s v="Household"/>
    <s v="Offline"/>
    <x v="1"/>
    <d v="2013-07-02T00:00:00"/>
    <s v="Jul"/>
    <n v="2013"/>
    <n v="417569577"/>
    <d v="2013-10-02T00:00:00"/>
    <n v="4"/>
    <n v="92"/>
    <n v="6972"/>
    <n v="668.27"/>
    <n v="502.54"/>
    <n v="165.73"/>
    <n v="3503708.88"/>
    <n v="1155469.56"/>
    <n v="-2348239.3199999998"/>
    <n v="-0.67021530624427905"/>
  </r>
  <r>
    <s v="Middle East/North Africa"/>
    <s v="ALGERIA"/>
    <s v="Clothes"/>
    <s v="Online"/>
    <x v="1"/>
    <d v="2010-02-24T00:00:00"/>
    <s v="Feb"/>
    <n v="2010"/>
    <n v="453474700"/>
    <d v="2010-08-04T00:00:00"/>
    <n v="4"/>
    <n v="161"/>
    <n v="2096"/>
    <n v="109.28"/>
    <n v="35.840000000000003"/>
    <n v="73.44"/>
    <n v="75120.639999999999"/>
    <n v="153930.23999999999"/>
    <n v="78809.600000000006"/>
    <n v="1.0491071428571399"/>
  </r>
  <r>
    <s v="Central America"/>
    <s v="SAINT KITTS AND NEVIS"/>
    <s v="Clothes"/>
    <s v="Offline"/>
    <x v="3"/>
    <d v="2014-09-15T00:00:00"/>
    <s v="Sep"/>
    <n v="2014"/>
    <n v="300813233"/>
    <d v="2014-02-11T00:00:00"/>
    <n v="3"/>
    <s v=""/>
    <n v="6175"/>
    <n v="109.28"/>
    <n v="35.840000000000003"/>
    <n v="73.44"/>
    <n v="221312"/>
    <n v="453492"/>
    <n v="232180"/>
    <n v="1.0491071428571399"/>
  </r>
  <r>
    <s v="Sub-Saharan Africa"/>
    <s v="GHANA"/>
    <s v="Household"/>
    <s v="Online"/>
    <x v="2"/>
    <d v="2013-08-09T00:00:00"/>
    <s v="Aug"/>
    <n v="2013"/>
    <n v="575259006"/>
    <d v="2013-10-20T00:00:00"/>
    <n v="1"/>
    <n v="72"/>
    <n v="778"/>
    <n v="668.27"/>
    <n v="502.54"/>
    <n v="165.73"/>
    <n v="390976.12"/>
    <n v="128937.94"/>
    <n v="-262038.18"/>
    <n v="-0.67021530624427905"/>
  </r>
  <r>
    <s v="Central America"/>
    <s v="THE BAHAMAS"/>
    <s v="Cereal"/>
    <s v="Online"/>
    <x v="1"/>
    <d v="2010-03-20T00:00:00"/>
    <s v="Mar"/>
    <n v="2010"/>
    <n v="612798345"/>
    <d v="2010-03-30T00:00:00"/>
    <n v="3"/>
    <n v="10"/>
    <n v="9503"/>
    <n v="205.7"/>
    <n v="117.11"/>
    <n v="88.59"/>
    <n v="1112896.33"/>
    <n v="841870.77"/>
    <n v="-271025.56"/>
    <n v="-0.24353172231235601"/>
  </r>
  <r>
    <s v="Europe"/>
    <s v="NETHERLANDS"/>
    <s v="Clothes"/>
    <s v="Offline"/>
    <x v="3"/>
    <d v="2012-08-04T00:00:00"/>
    <s v="Aug"/>
    <n v="2012"/>
    <n v="719730079"/>
    <d v="2012-06-05T00:00:00"/>
    <n v="3"/>
    <s v=""/>
    <n v="2979"/>
    <n v="109.28"/>
    <n v="35.840000000000003"/>
    <n v="73.44"/>
    <n v="106767.36"/>
    <n v="218777.76"/>
    <n v="112010.4"/>
    <n v="1.0491071428571399"/>
  </r>
  <r>
    <s v="Sub-Saharan Africa"/>
    <s v="DJIBOUTI"/>
    <s v="Cereal"/>
    <s v="Offline"/>
    <x v="0"/>
    <d v="2013-09-28T00:00:00"/>
    <s v="Sep"/>
    <n v="2013"/>
    <n v="822665536"/>
    <d v="2013-10-29T00:00:00"/>
    <n v="3"/>
    <n v="31"/>
    <n v="3868"/>
    <n v="205.7"/>
    <n v="117.11"/>
    <n v="88.59"/>
    <n v="452981.48"/>
    <n v="342666.12"/>
    <n v="-110315.36"/>
    <n v="-0.24353172231235601"/>
  </r>
  <r>
    <s v="Asia"/>
    <s v="THAILAND"/>
    <s v="Clothes"/>
    <s v="Offline"/>
    <x v="3"/>
    <d v="2013-05-19T00:00:00"/>
    <s v="May"/>
    <n v="2013"/>
    <n v="918528544"/>
    <d v="2013-04-07T00:00:00"/>
    <n v="1"/>
    <s v=""/>
    <n v="1863"/>
    <n v="109.28"/>
    <n v="35.840000000000003"/>
    <n v="73.44"/>
    <n v="66769.919999999998"/>
    <n v="136818.72"/>
    <n v="70048.800000000003"/>
    <n v="1.0491071428571399"/>
  </r>
  <r>
    <s v="Middle East/North Africa"/>
    <s v="OMAN"/>
    <s v="Baby Food"/>
    <s v="Offline"/>
    <x v="3"/>
    <d v="2010-12-30T00:00:00"/>
    <s v="Dec"/>
    <n v="2010"/>
    <n v="624555432"/>
    <d v="2011-09-01T00:00:00"/>
    <n v="5"/>
    <n v="245"/>
    <n v="8686"/>
    <n v="255.28"/>
    <n v="159.41999999999999"/>
    <n v="95.86"/>
    <n v="1384722.12"/>
    <n v="832639.96"/>
    <n v="-552082.16"/>
    <n v="-0.39869527035503699"/>
  </r>
  <r>
    <s v="Australia/Oceania"/>
    <s v="TONGA"/>
    <s v="Fruits"/>
    <s v="Online"/>
    <x v="3"/>
    <d v="2011-03-04T00:00:00"/>
    <s v="Mar"/>
    <n v="2011"/>
    <n v="528295028"/>
    <d v="2011-04-04T00:00:00"/>
    <n v="2"/>
    <n v="31"/>
    <n v="3093"/>
    <n v="9.33"/>
    <n v="6.92"/>
    <n v="2.41"/>
    <n v="21403.56"/>
    <n v="7454.13"/>
    <n v="-13949.43"/>
    <n v="-0.65173410404624299"/>
  </r>
  <r>
    <s v="Europe"/>
    <s v="BULGARIA"/>
    <s v="Household"/>
    <s v="Online"/>
    <x v="3"/>
    <d v="2012-04-21T00:00:00"/>
    <s v="Apr"/>
    <n v="2012"/>
    <n v="837608659"/>
    <d v="2012-02-05T00:00:00"/>
    <n v="1"/>
    <s v=""/>
    <n v="5871"/>
    <n v="668.27"/>
    <n v="502.54"/>
    <n v="165.73"/>
    <n v="2950412.34"/>
    <n v="973000.83"/>
    <n v="-1977411.51"/>
    <n v="-0.67021530624427905"/>
  </r>
  <r>
    <s v="Europe"/>
    <s v="NORWAY"/>
    <s v="Meat"/>
    <s v="Online"/>
    <x v="2"/>
    <d v="2017-02-26T00:00:00"/>
    <s v="Feb"/>
    <n v="2017"/>
    <n v="930670154"/>
    <d v="2017-03-15T00:00:00"/>
    <n v="4"/>
    <n v="17"/>
    <n v="4835"/>
    <n v="421.89"/>
    <n v="364.69"/>
    <n v="57.2"/>
    <n v="1763276.15"/>
    <n v="276562"/>
    <n v="-1486714.15"/>
    <n v="-0.84315445995228799"/>
  </r>
  <r>
    <s v="Central America"/>
    <s v="BARBADOS"/>
    <s v="Clothes"/>
    <s v="Online"/>
    <x v="2"/>
    <d v="2014-09-26T00:00:00"/>
    <s v="Sep"/>
    <n v="2014"/>
    <n v="705965840"/>
    <d v="2014-06-10T00:00:00"/>
    <n v="3"/>
    <s v=""/>
    <n v="9835"/>
    <n v="109.28"/>
    <n v="35.840000000000003"/>
    <n v="73.44"/>
    <n v="352486.40000000002"/>
    <n v="722282.4"/>
    <n v="369796"/>
    <n v="1.0491071428571399"/>
  </r>
  <r>
    <s v="Middle East/North Africa"/>
    <s v="JORDAN"/>
    <s v="Meat"/>
    <s v="Offline"/>
    <x v="3"/>
    <d v="2013-12-18T00:00:00"/>
    <s v="Dec"/>
    <n v="2013"/>
    <n v="132294547"/>
    <d v="2014-10-01T00:00:00"/>
    <n v="4"/>
    <n v="287"/>
    <n v="7751"/>
    <n v="421.89"/>
    <n v="364.69"/>
    <n v="57.2"/>
    <n v="2826712.19"/>
    <n v="443357.2"/>
    <n v="-2383354.9900000002"/>
    <n v="-0.84315445995228799"/>
  </r>
  <r>
    <s v="Sub-Saharan Africa"/>
    <s v="GUINEA-BISSAU"/>
    <s v="Household"/>
    <s v="Offline"/>
    <x v="1"/>
    <d v="2017-04-04T00:00:00"/>
    <s v="Apr"/>
    <n v="2017"/>
    <n v="598767602"/>
    <d v="2017-05-21T00:00:00"/>
    <n v="1"/>
    <n v="47"/>
    <n v="7494"/>
    <n v="668.27"/>
    <n v="502.54"/>
    <n v="165.73"/>
    <n v="3766034.76"/>
    <n v="1241980.6200000001"/>
    <n v="-2524054.14"/>
    <n v="-0.67021530624427905"/>
  </r>
  <r>
    <s v="Asia"/>
    <s v="UZBEKISTAN"/>
    <s v="Cereal"/>
    <s v="Offline"/>
    <x v="1"/>
    <d v="2016-09-25T00:00:00"/>
    <s v="Sep"/>
    <n v="2016"/>
    <n v="864808833"/>
    <d v="2016-09-10T00:00:00"/>
    <n v="7"/>
    <s v=""/>
    <n v="5007"/>
    <n v="205.7"/>
    <n v="117.11"/>
    <n v="88.59"/>
    <n v="586369.77"/>
    <n v="443570.13"/>
    <n v="-142799.64000000001"/>
    <n v="-0.24353172231235601"/>
  </r>
  <r>
    <s v="Australia/Oceania"/>
    <s v="VANUATU"/>
    <s v="Meat"/>
    <s v="Offline"/>
    <x v="2"/>
    <d v="2013-02-25T00:00:00"/>
    <s v="Feb"/>
    <n v="2013"/>
    <n v="210154569"/>
    <d v="2013-03-17T00:00:00"/>
    <n v="1"/>
    <n v="20"/>
    <n v="8262"/>
    <n v="421.89"/>
    <n v="364.69"/>
    <n v="57.2"/>
    <n v="3013068.78"/>
    <n v="472586.4"/>
    <n v="-2540482.38"/>
    <n v="-0.84315445995228799"/>
  </r>
  <r>
    <s v="Europe"/>
    <s v="PORTUGAL"/>
    <s v="Clothes"/>
    <s v="Offline"/>
    <x v="3"/>
    <d v="2012-02-15T00:00:00"/>
    <s v="Feb"/>
    <n v="2012"/>
    <n v="684853637"/>
    <d v="2012-03-04T00:00:00"/>
    <n v="1"/>
    <n v="18"/>
    <n v="2265"/>
    <n v="109.28"/>
    <n v="35.840000000000003"/>
    <n v="73.44"/>
    <n v="81177.600000000006"/>
    <n v="166341.6"/>
    <n v="85164"/>
    <n v="1.0491071428571399"/>
  </r>
  <r>
    <s v="North America"/>
    <s v="CANADA"/>
    <s v="Fruits"/>
    <s v="Offline"/>
    <x v="0"/>
    <d v="2012-09-30T00:00:00"/>
    <s v="Sep"/>
    <n v="2012"/>
    <n v="359267365"/>
    <d v="2012-11-14T00:00:00"/>
    <n v="4"/>
    <n v="45"/>
    <n v="4052"/>
    <n v="9.33"/>
    <n v="6.92"/>
    <n v="2.41"/>
    <n v="28039.84"/>
    <n v="9765.32"/>
    <n v="-18274.52"/>
    <n v="-0.65173410404624299"/>
  </r>
  <r>
    <s v="Central America"/>
    <s v="DOMINICAN REPUBLIC"/>
    <s v="Clothes"/>
    <s v="Online"/>
    <x v="0"/>
    <d v="2011-05-28T00:00:00"/>
    <s v="May"/>
    <n v="2011"/>
    <n v="974069583"/>
    <d v="2011-12-07T00:00:00"/>
    <n v="4"/>
    <n v="193"/>
    <n v="7690"/>
    <n v="109.28"/>
    <n v="35.840000000000003"/>
    <n v="73.44"/>
    <n v="275609.59999999998"/>
    <n v="564753.6"/>
    <n v="289144"/>
    <n v="1.0491071428571399"/>
  </r>
  <r>
    <s v="Australia/Oceania"/>
    <s v="EAST TIMOR"/>
    <s v="Meat"/>
    <s v="Offline"/>
    <x v="1"/>
    <d v="2013-10-02T00:00:00"/>
    <s v="Oct"/>
    <n v="2013"/>
    <n v="290246617"/>
    <d v="2013-03-28T00:00:00"/>
    <n v="5"/>
    <s v=""/>
    <n v="9279"/>
    <n v="421.89"/>
    <n v="364.69"/>
    <n v="57.2"/>
    <n v="3383958.51"/>
    <n v="530758.80000000005"/>
    <n v="-2853199.71"/>
    <n v="-0.84315445995228799"/>
  </r>
  <r>
    <s v="Middle East/North Africa"/>
    <s v="LIBYA"/>
    <s v="Cereal"/>
    <s v="Online"/>
    <x v="3"/>
    <d v="2012-04-08T00:00:00"/>
    <s v="Apr"/>
    <n v="2012"/>
    <n v="639097297"/>
    <d v="2012-08-09T00:00:00"/>
    <n v="5"/>
    <n v="123"/>
    <n v="1947"/>
    <n v="205.7"/>
    <n v="117.11"/>
    <n v="88.59"/>
    <n v="228013.17"/>
    <n v="172484.73"/>
    <n v="-55528.44"/>
    <n v="-0.24353172231235601"/>
  </r>
  <r>
    <s v="Australia/Oceania"/>
    <s v="TUVALU"/>
    <s v="Household"/>
    <s v="Online"/>
    <x v="1"/>
    <d v="2013-03-18T00:00:00"/>
    <s v="Mar"/>
    <n v="2013"/>
    <n v="372232949"/>
    <d v="2013-03-30T00:00:00"/>
    <n v="7"/>
    <n v="12"/>
    <n v="856"/>
    <n v="668.27"/>
    <n v="502.54"/>
    <n v="165.73"/>
    <n v="430174.24"/>
    <n v="141864.88"/>
    <n v="-288309.36"/>
    <n v="-0.67021530624427905"/>
  </r>
  <r>
    <s v="Middle East/North Africa"/>
    <s v="QATAR"/>
    <s v="Household"/>
    <s v="Online"/>
    <x v="2"/>
    <d v="2015-08-08T00:00:00"/>
    <s v="Aug"/>
    <n v="2015"/>
    <n v="611577403"/>
    <d v="2015-08-23T00:00:00"/>
    <n v="1"/>
    <n v="15"/>
    <n v="8199"/>
    <n v="668.27"/>
    <n v="502.54"/>
    <n v="165.73"/>
    <n v="4120325.46"/>
    <n v="1358820.27"/>
    <n v="-2761505.19"/>
    <n v="-0.67021530624427905"/>
  </r>
  <r>
    <s v="Sub-Saharan Africa"/>
    <s v="GHANA"/>
    <s v="Baby Food"/>
    <s v="Offline"/>
    <x v="0"/>
    <d v="2013-11-25T00:00:00"/>
    <s v="Nov"/>
    <n v="2013"/>
    <n v="299366986"/>
    <d v="2014-10-01T00:00:00"/>
    <n v="4"/>
    <n v="310"/>
    <n v="8199"/>
    <n v="255.28"/>
    <n v="159.41999999999999"/>
    <n v="95.86"/>
    <n v="1307084.58"/>
    <n v="785956.14"/>
    <n v="-521128.44"/>
    <n v="-0.39869527035503699"/>
  </r>
  <r>
    <s v="Sub-Saharan Africa"/>
    <s v="NAMIBIA"/>
    <s v="Snacks"/>
    <s v="Online"/>
    <x v="3"/>
    <d v="2014-08-30T00:00:00"/>
    <s v="Aug"/>
    <n v="2014"/>
    <n v="248150527"/>
    <d v="2014-12-10T00:00:00"/>
    <n v="4"/>
    <n v="102"/>
    <n v="2110"/>
    <n v="152.58000000000001"/>
    <n v="97.44"/>
    <n v="55.14"/>
    <n v="205598.4"/>
    <n v="116345.4"/>
    <n v="-89253"/>
    <n v="-0.43411330049261099"/>
  </r>
  <r>
    <s v="Central America"/>
    <s v="ANTIGUA AND BARBUDA"/>
    <s v="Fruits"/>
    <s v="Online"/>
    <x v="3"/>
    <d v="2010-12-05T00:00:00"/>
    <s v="Dec"/>
    <n v="2010"/>
    <n v="890789353"/>
    <d v="2010-05-21T00:00:00"/>
    <n v="6"/>
    <s v=""/>
    <n v="3220"/>
    <n v="9.33"/>
    <n v="6.92"/>
    <n v="2.41"/>
    <n v="22282.400000000001"/>
    <n v="7760.2"/>
    <n v="-14522.2"/>
    <n v="-0.65173410404624299"/>
  </r>
  <r>
    <s v="Europe"/>
    <s v="MONTENEGRO"/>
    <s v="Cereal"/>
    <s v="Offline"/>
    <x v="3"/>
    <d v="2013-06-20T00:00:00"/>
    <s v="Jun"/>
    <n v="2013"/>
    <n v="930457293"/>
    <d v="2013-07-26T00:00:00"/>
    <n v="6"/>
    <n v="36"/>
    <n v="1845"/>
    <n v="205.7"/>
    <n v="117.11"/>
    <n v="88.59"/>
    <n v="216067.95"/>
    <n v="163448.54999999999"/>
    <n v="-52619.4"/>
    <n v="-0.24353172231235601"/>
  </r>
  <r>
    <s v="Sub-Saharan Africa"/>
    <s v="UGANDA"/>
    <s v="Cereal"/>
    <s v="Online"/>
    <x v="0"/>
    <d v="2014-10-22T00:00:00"/>
    <s v="Oct"/>
    <n v="2014"/>
    <n v="490640676"/>
    <d v="2014-11-19T00:00:00"/>
    <n v="4"/>
    <n v="28"/>
    <n v="334"/>
    <n v="205.7"/>
    <n v="117.11"/>
    <n v="88.59"/>
    <n v="39114.74"/>
    <n v="29589.06"/>
    <n v="-9525.68"/>
    <n v="-0.24353172231235601"/>
  </r>
  <r>
    <s v="Sub-Saharan Africa"/>
    <s v="EQUATORIAL GUINEA"/>
    <s v="Fruits"/>
    <s v="Online"/>
    <x v="3"/>
    <d v="2010-01-17T00:00:00"/>
    <s v="Jan"/>
    <n v="2010"/>
    <n v="665138328"/>
    <d v="2010-02-14T00:00:00"/>
    <n v="1"/>
    <n v="28"/>
    <n v="8067"/>
    <n v="9.33"/>
    <n v="6.92"/>
    <n v="2.41"/>
    <n v="55823.64"/>
    <n v="19441.47"/>
    <n v="-36382.17"/>
    <n v="-0.65173410404624299"/>
  </r>
  <r>
    <s v="Central America"/>
    <s v="JAMAICA"/>
    <s v="Baby Food"/>
    <s v="Online"/>
    <x v="0"/>
    <d v="2011-01-23T00:00:00"/>
    <s v="Jan"/>
    <n v="2011"/>
    <n v="368061578"/>
    <d v="2011-06-03T00:00:00"/>
    <n v="6"/>
    <n v="131"/>
    <n v="6455"/>
    <n v="255.28"/>
    <n v="159.41999999999999"/>
    <n v="95.86"/>
    <n v="1029056.1"/>
    <n v="618776.30000000005"/>
    <n v="-410279.8"/>
    <n v="-0.39869527035503699"/>
  </r>
  <r>
    <s v="Central America"/>
    <s v="SAINT LUCIA"/>
    <s v="Cosmetics"/>
    <s v="Offline"/>
    <x v="0"/>
    <d v="2011-11-15T00:00:00"/>
    <s v="Nov"/>
    <n v="2011"/>
    <n v="383834254"/>
    <d v="2011-11-28T00:00:00"/>
    <n v="2"/>
    <n v="13"/>
    <n v="3940"/>
    <n v="437.2"/>
    <n v="263.33"/>
    <n v="173.87"/>
    <n v="1037520.2"/>
    <n v="685047.8"/>
    <n v="-352472.4"/>
    <n v="-0.33972581931416901"/>
  </r>
  <r>
    <s v="Sub-Saharan Africa"/>
    <s v="GHANA"/>
    <s v="Cosmetics"/>
    <s v="Offline"/>
    <x v="1"/>
    <d v="2015-02-15T00:00:00"/>
    <s v="Feb"/>
    <n v="2015"/>
    <n v="217192685"/>
    <d v="2015-02-15T00:00:00"/>
    <n v="1"/>
    <n v="0"/>
    <n v="997"/>
    <n v="437.2"/>
    <n v="263.33"/>
    <n v="173.87"/>
    <n v="262540.01"/>
    <n v="173348.39"/>
    <n v="-89191.62"/>
    <n v="-0.33972581931416901"/>
  </r>
  <r>
    <s v="Europe"/>
    <s v="ESTONIA"/>
    <s v="Office Supplies"/>
    <s v="Offline"/>
    <x v="3"/>
    <d v="2013-07-03T00:00:00"/>
    <s v="Jul"/>
    <n v="2013"/>
    <n v="343185698"/>
    <d v="2013-04-25T00:00:00"/>
    <n v="5"/>
    <s v=""/>
    <n v="5129"/>
    <n v="651.21"/>
    <n v="524.96"/>
    <n v="126.25"/>
    <n v="2692519.84"/>
    <n v="647536.25"/>
    <n v="-2044983.59"/>
    <n v="-0.75950548613227697"/>
  </r>
  <r>
    <s v="Central America"/>
    <s v="HONDURAS"/>
    <s v="Vegetables"/>
    <s v="Online"/>
    <x v="2"/>
    <d v="2014-09-08T00:00:00"/>
    <s v="Sep"/>
    <n v="2014"/>
    <n v="857174623"/>
    <d v="2014-08-27T00:00:00"/>
    <n v="4"/>
    <s v=""/>
    <n v="5874"/>
    <n v="154.06"/>
    <n v="90.93"/>
    <n v="63.13"/>
    <n v="534122.81999999995"/>
    <n v="370825.62"/>
    <n v="-163297.20000000001"/>
    <n v="-0.30572968217309998"/>
  </r>
  <r>
    <s v="Middle East/North Africa"/>
    <s v="SYRIA"/>
    <s v="Fruits"/>
    <s v="Offline"/>
    <x v="1"/>
    <d v="2010-05-02T00:00:00"/>
    <s v="May"/>
    <n v="2010"/>
    <n v="124833285"/>
    <d v="2010-10-02T00:00:00"/>
    <n v="7"/>
    <n v="153"/>
    <n v="9798"/>
    <n v="9.33"/>
    <n v="6.92"/>
    <n v="2.41"/>
    <n v="67802.16"/>
    <n v="23613.18"/>
    <n v="-44188.98"/>
    <n v="-0.65173410404624299"/>
  </r>
  <r>
    <s v="Sub-Saharan Africa"/>
    <s v="ERITREA"/>
    <s v="Fruits"/>
    <s v="Offline"/>
    <x v="2"/>
    <d v="2014-02-22T00:00:00"/>
    <s v="Feb"/>
    <n v="2014"/>
    <n v="632148015"/>
    <d v="2014-03-14T00:00:00"/>
    <n v="6"/>
    <n v="20"/>
    <n v="5500"/>
    <n v="9.33"/>
    <n v="6.92"/>
    <n v="2.41"/>
    <n v="38060"/>
    <n v="13255"/>
    <n v="-24805"/>
    <n v="-0.65173410404624299"/>
  </r>
  <r>
    <s v="Asia"/>
    <s v="INDONESIA"/>
    <s v="Household"/>
    <s v="Online"/>
    <x v="0"/>
    <d v="2015-10-15T00:00:00"/>
    <s v="Oct"/>
    <n v="2015"/>
    <n v="435417640"/>
    <d v="2015-10-28T00:00:00"/>
    <n v="4"/>
    <n v="13"/>
    <n v="8610"/>
    <n v="668.27"/>
    <n v="502.54"/>
    <n v="165.73"/>
    <n v="4326869.4000000004"/>
    <n v="1426935.3"/>
    <n v="-2899934.1"/>
    <n v="-0.67021530624427905"/>
  </r>
  <r>
    <s v="Australia/Oceania"/>
    <s v="KIRIBATI"/>
    <s v="Office Supplies"/>
    <s v="Offline"/>
    <x v="2"/>
    <d v="2012-09-15T00:00:00"/>
    <s v="Sep"/>
    <n v="2012"/>
    <n v="811253488"/>
    <d v="2012-10-31T00:00:00"/>
    <n v="4"/>
    <n v="46"/>
    <n v="6790"/>
    <n v="651.21"/>
    <n v="524.96"/>
    <n v="126.25"/>
    <n v="3564478.4"/>
    <n v="857237.5"/>
    <n v="-2707240.9"/>
    <n v="-0.75950548613227697"/>
  </r>
  <r>
    <s v="Central America"/>
    <s v="SAINT KITTS AND NEVIS"/>
    <s v="Meat"/>
    <s v="Online"/>
    <x v="2"/>
    <d v="2015-05-01T00:00:00"/>
    <s v="May"/>
    <n v="2015"/>
    <n v="406579387"/>
    <d v="2015-01-24T00:00:00"/>
    <n v="7"/>
    <s v=""/>
    <n v="4730"/>
    <n v="421.89"/>
    <n v="364.69"/>
    <n v="57.2"/>
    <n v="1724983.7"/>
    <n v="270556"/>
    <n v="-1454427.7"/>
    <n v="-0.84315445995228799"/>
  </r>
  <r>
    <s v="Middle East/North Africa"/>
    <s v="TUNISIA"/>
    <s v="Clothes"/>
    <s v="Online"/>
    <x v="3"/>
    <d v="2011-02-26T00:00:00"/>
    <s v="Feb"/>
    <n v="2011"/>
    <n v="188631665"/>
    <d v="2011-04-13T00:00:00"/>
    <n v="4"/>
    <n v="46"/>
    <n v="9156"/>
    <n v="109.28"/>
    <n v="35.840000000000003"/>
    <n v="73.44"/>
    <n v="328151.03999999998"/>
    <n v="672416.64"/>
    <n v="344265.6"/>
    <n v="1.0491071428571399"/>
  </r>
  <r>
    <s v="Middle East/North Africa"/>
    <s v="SOMALIA"/>
    <s v="Cosmetics"/>
    <s v="Online"/>
    <x v="1"/>
    <d v="2017-02-25T00:00:00"/>
    <s v="Feb"/>
    <n v="2017"/>
    <n v="294959151"/>
    <d v="2017-03-26T00:00:00"/>
    <n v="1"/>
    <n v="29"/>
    <n v="3822"/>
    <n v="437.2"/>
    <n v="263.33"/>
    <n v="173.87"/>
    <n v="1006447.26"/>
    <n v="664531.14"/>
    <n v="-341916.12"/>
    <n v="-0.33972581931416901"/>
  </r>
  <r>
    <s v="Australia/Oceania"/>
    <s v="SOLOMON ISLANDS"/>
    <s v="Vegetables"/>
    <s v="Online"/>
    <x v="1"/>
    <d v="2012-03-26T00:00:00"/>
    <s v="Mar"/>
    <n v="2012"/>
    <n v="483423173"/>
    <d v="2012-04-29T00:00:00"/>
    <n v="1"/>
    <n v="34"/>
    <n v="4514"/>
    <n v="154.06"/>
    <n v="90.93"/>
    <n v="63.13"/>
    <n v="410458.02"/>
    <n v="284968.82"/>
    <n v="-125489.2"/>
    <n v="-0.30572968217309998"/>
  </r>
  <r>
    <s v="Middle East/North Africa"/>
    <s v="TUNISIA"/>
    <s v="Cereal"/>
    <s v="Offline"/>
    <x v="0"/>
    <d v="2010-04-10T00:00:00"/>
    <s v="Apr"/>
    <n v="2010"/>
    <n v="582197558"/>
    <d v="2010-10-17T00:00:00"/>
    <n v="1"/>
    <n v="190"/>
    <n v="4050"/>
    <n v="205.7"/>
    <n v="117.11"/>
    <n v="88.59"/>
    <n v="474295.5"/>
    <n v="358789.5"/>
    <n v="-115506"/>
    <n v="-0.24353172231235601"/>
  </r>
  <r>
    <s v="Sub-Saharan Africa"/>
    <s v="CAMEROON"/>
    <s v="Snacks"/>
    <s v="Online"/>
    <x v="3"/>
    <d v="2013-06-01T00:00:00"/>
    <s v="Jun"/>
    <n v="2013"/>
    <n v="939768636"/>
    <d v="2013-10-02T00:00:00"/>
    <n v="4"/>
    <n v="123"/>
    <n v="7278"/>
    <n v="152.58000000000001"/>
    <n v="97.44"/>
    <n v="55.14"/>
    <n v="709168.32"/>
    <n v="401308.92"/>
    <n v="-307859.40000000002"/>
    <n v="-0.43411330049261099"/>
  </r>
  <r>
    <s v="Europe"/>
    <s v="FRANCE"/>
    <s v="Cosmetics"/>
    <s v="Online"/>
    <x v="0"/>
    <d v="2016-07-26T00:00:00"/>
    <s v="Jul"/>
    <n v="2016"/>
    <n v="174935233"/>
    <d v="2016-07-29T00:00:00"/>
    <n v="6"/>
    <n v="3"/>
    <n v="6078"/>
    <n v="437.2"/>
    <n v="263.33"/>
    <n v="173.87"/>
    <n v="1600519.74"/>
    <n v="1056781.8600000001"/>
    <n v="-543737.88"/>
    <n v="-0.33972581931416901"/>
  </r>
  <r>
    <s v="Middle East/North Africa"/>
    <s v="EGYPT"/>
    <s v="Meat"/>
    <s v="Online"/>
    <x v="3"/>
    <d v="2012-06-20T00:00:00"/>
    <s v="Jun"/>
    <n v="2012"/>
    <n v="126808679"/>
    <d v="2012-07-29T00:00:00"/>
    <n v="1"/>
    <n v="39"/>
    <n v="4361"/>
    <n v="421.89"/>
    <n v="364.69"/>
    <n v="57.2"/>
    <n v="1590413.09"/>
    <n v="249449.2"/>
    <n v="-1340963.8899999999"/>
    <n v="-0.84315445995228799"/>
  </r>
  <r>
    <s v="Europe"/>
    <s v="ROMANIA"/>
    <s v="Fruits"/>
    <s v="Offline"/>
    <x v="0"/>
    <d v="2011-09-10T00:00:00"/>
    <s v="Sep"/>
    <n v="2011"/>
    <n v="904812800"/>
    <d v="2011-11-24T00:00:00"/>
    <n v="5"/>
    <n v="75"/>
    <n v="3069"/>
    <n v="9.33"/>
    <n v="6.92"/>
    <n v="2.41"/>
    <n v="21237.48"/>
    <n v="7396.29"/>
    <n v="-13841.19"/>
    <n v="-0.65173410404624299"/>
  </r>
  <r>
    <s v="Europe"/>
    <s v="ROMANIA"/>
    <s v="Personal Care"/>
    <s v="Online"/>
    <x v="2"/>
    <d v="2011-06-13T00:00:00"/>
    <s v="Jun"/>
    <n v="2011"/>
    <n v="438683927"/>
    <d v="2011-07-29T00:00:00"/>
    <n v="6"/>
    <n v="46"/>
    <n v="5177"/>
    <n v="81.73"/>
    <n v="56.67"/>
    <n v="25.06"/>
    <n v="293380.59000000003"/>
    <n v="129735.62"/>
    <n v="-163644.97"/>
    <n v="-0.55779071819304704"/>
  </r>
  <r>
    <s v="Sub-Saharan Africa"/>
    <s v="KENYA"/>
    <s v="Snacks"/>
    <s v="Online"/>
    <x v="3"/>
    <d v="2013-04-27T00:00:00"/>
    <s v="Apr"/>
    <n v="2013"/>
    <n v="328470885"/>
    <d v="2013-12-06T00:00:00"/>
    <n v="6"/>
    <n v="223"/>
    <n v="689"/>
    <n v="152.58000000000001"/>
    <n v="97.44"/>
    <n v="55.14"/>
    <n v="67136.160000000003"/>
    <n v="37991.46"/>
    <n v="-29144.7"/>
    <n v="-0.43411330049261099"/>
  </r>
  <r>
    <s v="Sub-Saharan Africa"/>
    <s v="TANZANIA"/>
    <s v="Baby Food"/>
    <s v="Offline"/>
    <x v="0"/>
    <d v="2012-09-15T00:00:00"/>
    <s v="Sep"/>
    <n v="2012"/>
    <n v="894535005"/>
    <d v="2012-03-10T00:00:00"/>
    <n v="7"/>
    <s v=""/>
    <n v="1641"/>
    <n v="255.28"/>
    <n v="159.41999999999999"/>
    <n v="95.86"/>
    <n v="261608.22"/>
    <n v="157306.26"/>
    <n v="-104301.96"/>
    <n v="-0.39869527035503699"/>
  </r>
  <r>
    <s v="Sub-Saharan Africa"/>
    <s v="COMOROS"/>
    <s v="Fruits"/>
    <s v="Online"/>
    <x v="2"/>
    <d v="2017-05-05T00:00:00"/>
    <s v="May"/>
    <n v="2017"/>
    <n v="727550113"/>
    <d v="2017-05-29T00:00:00"/>
    <n v="2"/>
    <n v="24"/>
    <n v="7101"/>
    <n v="9.33"/>
    <n v="6.92"/>
    <n v="2.41"/>
    <n v="49138.92"/>
    <n v="17113.41"/>
    <n v="-32025.51"/>
    <n v="-0.65173410404624299"/>
  </r>
  <r>
    <s v="Australia/Oceania"/>
    <s v="VANUATU"/>
    <s v="Office Supplies"/>
    <s v="Online"/>
    <x v="1"/>
    <d v="2013-04-25T00:00:00"/>
    <s v="Apr"/>
    <n v="2013"/>
    <n v="738502538"/>
    <d v="2013-05-29T00:00:00"/>
    <n v="4"/>
    <n v="34"/>
    <n v="8167"/>
    <n v="651.21"/>
    <n v="524.96"/>
    <n v="126.25"/>
    <n v="4287348.32"/>
    <n v="1031083.75"/>
    <n v="-3256264.57"/>
    <n v="-0.75950548613227697"/>
  </r>
  <r>
    <s v="Australia/Oceania"/>
    <s v="FIJI"/>
    <s v="Office Supplies"/>
    <s v="Offline"/>
    <x v="1"/>
    <d v="2014-12-04T00:00:00"/>
    <s v="Dec"/>
    <n v="2014"/>
    <n v="108691108"/>
    <d v="2014-04-24T00:00:00"/>
    <n v="5"/>
    <s v=""/>
    <n v="2969"/>
    <n v="651.21"/>
    <n v="524.96"/>
    <n v="126.25"/>
    <n v="1558606.24"/>
    <n v="374836.25"/>
    <n v="-1183769.99"/>
    <n v="-0.75950548613227697"/>
  </r>
  <r>
    <s v="Central America"/>
    <s v="COSTA RICA"/>
    <s v="Cosmetics"/>
    <s v="Online"/>
    <x v="1"/>
    <d v="2012-03-27T00:00:00"/>
    <s v="Mar"/>
    <n v="2012"/>
    <n v="339727151"/>
    <d v="2012-04-27T00:00:00"/>
    <n v="6"/>
    <n v="31"/>
    <n v="1668"/>
    <n v="437.2"/>
    <n v="263.33"/>
    <n v="173.87"/>
    <n v="439234.44"/>
    <n v="290015.15999999997"/>
    <n v="-149219.28"/>
    <n v="-0.33972581931416901"/>
  </r>
  <r>
    <s v="Europe"/>
    <s v="ICELAND"/>
    <s v="Fruits"/>
    <s v="Offline"/>
    <x v="3"/>
    <d v="2011-08-13T00:00:00"/>
    <s v="Aug"/>
    <n v="2011"/>
    <n v="303534495"/>
    <d v="2011-08-18T00:00:00"/>
    <n v="5"/>
    <n v="5"/>
    <n v="1457"/>
    <n v="9.33"/>
    <n v="6.92"/>
    <n v="2.41"/>
    <n v="10082.44"/>
    <n v="3511.37"/>
    <n v="-6571.07"/>
    <n v="-0.65173410404624299"/>
  </r>
  <r>
    <s v="Sub-Saharan Africa"/>
    <s v="BURKINA FASO"/>
    <s v="Office Supplies"/>
    <s v="Online"/>
    <x v="2"/>
    <d v="2010-01-05T00:00:00"/>
    <s v="Jan"/>
    <n v="2010"/>
    <n v="292349469"/>
    <d v="2010-11-05T00:00:00"/>
    <n v="6"/>
    <n v="304"/>
    <n v="1559"/>
    <n v="651.21"/>
    <n v="524.96"/>
    <n v="126.25"/>
    <n v="818412.64"/>
    <n v="196823.75"/>
    <n v="-621588.89"/>
    <n v="-0.75950548613227697"/>
  </r>
  <r>
    <s v="Middle East/North Africa"/>
    <s v="MOROCCO"/>
    <s v="Cosmetics"/>
    <s v="Offline"/>
    <x v="3"/>
    <d v="2011-02-26T00:00:00"/>
    <s v="Feb"/>
    <n v="2011"/>
    <n v="668720901"/>
    <d v="2011-09-03T00:00:00"/>
    <n v="7"/>
    <n v="189"/>
    <n v="8230"/>
    <n v="437.2"/>
    <n v="263.33"/>
    <n v="173.87"/>
    <n v="2167205.9"/>
    <n v="1430950.1"/>
    <n v="-736255.8"/>
    <n v="-0.33972581931416901"/>
  </r>
  <r>
    <s v="Central America"/>
    <s v="GUATEMALA"/>
    <s v="Cereal"/>
    <s v="Offline"/>
    <x v="2"/>
    <d v="2010-07-05T00:00:00"/>
    <s v="Jul"/>
    <n v="2010"/>
    <n v="515510118"/>
    <d v="2010-11-06T00:00:00"/>
    <n v="7"/>
    <n v="124"/>
    <n v="9754"/>
    <n v="205.7"/>
    <n v="117.11"/>
    <n v="88.59"/>
    <n v="1142290.94"/>
    <n v="864106.86"/>
    <n v="-278184.08"/>
    <n v="-0.24353172231235601"/>
  </r>
  <r>
    <s v="Sub-Saharan Africa"/>
    <s v="SOUTH AFRICA"/>
    <s v="Meat"/>
    <s v="Offline"/>
    <x v="1"/>
    <d v="2016-06-08T00:00:00"/>
    <s v="Jun"/>
    <n v="2016"/>
    <n v="785890948"/>
    <d v="2016-09-24T00:00:00"/>
    <n v="7"/>
    <n v="108"/>
    <n v="1451"/>
    <n v="421.89"/>
    <n v="364.69"/>
    <n v="57.2"/>
    <n v="529165.18999999994"/>
    <n v="82997.2"/>
    <n v="-446167.99"/>
    <n v="-0.84315445995228799"/>
  </r>
  <r>
    <s v="Sub-Saharan Africa"/>
    <s v="ZIMBABWE"/>
    <s v="Snacks"/>
    <s v="Online"/>
    <x v="1"/>
    <d v="2016-06-12T00:00:00"/>
    <s v="Jun"/>
    <n v="2016"/>
    <n v="253349721"/>
    <d v="2017-06-01T00:00:00"/>
    <n v="5"/>
    <n v="354"/>
    <n v="667"/>
    <n v="152.58000000000001"/>
    <n v="97.44"/>
    <n v="55.14"/>
    <n v="64992.480000000003"/>
    <n v="36778.379999999997"/>
    <n v="-28214.1"/>
    <n v="-0.43411330049261099"/>
  </r>
  <r>
    <s v="Asia"/>
    <s v="INDIA"/>
    <s v="Fruits"/>
    <s v="Offline"/>
    <x v="2"/>
    <d v="2010-10-24T00:00:00"/>
    <s v="Oct"/>
    <n v="2010"/>
    <n v="461685264"/>
    <d v="2010-10-24T00:00:00"/>
    <n v="1"/>
    <n v="0"/>
    <n v="1784"/>
    <n v="9.33"/>
    <n v="6.92"/>
    <n v="2.41"/>
    <n v="12345.28"/>
    <n v="4299.4399999999996"/>
    <n v="-8045.84"/>
    <n v="-0.65173410404624299"/>
  </r>
  <r>
    <s v="Europe"/>
    <s v="LIECHTENSTEIN"/>
    <s v="Baby Food"/>
    <s v="Online"/>
    <x v="0"/>
    <d v="2013-11-26T00:00:00"/>
    <s v="Nov"/>
    <n v="2013"/>
    <n v="775008904"/>
    <d v="2014-02-01T00:00:00"/>
    <n v="7"/>
    <n v="67"/>
    <n v="1212"/>
    <n v="255.28"/>
    <n v="159.41999999999999"/>
    <n v="95.86"/>
    <n v="193217.04"/>
    <n v="116182.32"/>
    <n v="-77034.720000000001"/>
    <n v="-0.39869527035503699"/>
  </r>
  <r>
    <s v="Central America"/>
    <s v="GUATEMALA"/>
    <s v="Fruits"/>
    <s v="Online"/>
    <x v="1"/>
    <d v="2016-07-06T00:00:00"/>
    <s v="Jul"/>
    <n v="2016"/>
    <n v="627744472"/>
    <d v="2016-06-18T00:00:00"/>
    <n v="7"/>
    <s v=""/>
    <n v="2394"/>
    <n v="9.33"/>
    <n v="6.92"/>
    <n v="2.41"/>
    <n v="16566.48"/>
    <n v="5769.54"/>
    <n v="-10796.94"/>
    <n v="-0.65173410404624299"/>
  </r>
  <r>
    <s v="Asia"/>
    <s v="TAIWAN"/>
    <s v="Beverages"/>
    <s v="Online"/>
    <x v="3"/>
    <d v="2017-07-04T00:00:00"/>
    <s v="Jul"/>
    <n v="2017"/>
    <n v="874628293"/>
    <d v="2017-11-04T00:00:00"/>
    <n v="7"/>
    <n v="123"/>
    <n v="803"/>
    <n v="47.45"/>
    <n v="31.79"/>
    <n v="15.66"/>
    <n v="25527.37"/>
    <n v="12574.98"/>
    <n v="-12952.39"/>
    <n v="-0.50739226171752105"/>
  </r>
  <r>
    <s v="Sub-Saharan Africa"/>
    <s v="LESOTHO"/>
    <s v="Baby Food"/>
    <s v="Online"/>
    <x v="0"/>
    <d v="2012-07-17T00:00:00"/>
    <s v="Jul"/>
    <n v="2012"/>
    <n v="640709197"/>
    <d v="2012-08-24T00:00:00"/>
    <n v="6"/>
    <n v="38"/>
    <n v="8944"/>
    <n v="255.28"/>
    <n v="159.41999999999999"/>
    <n v="95.86"/>
    <n v="1425852.48"/>
    <n v="857371.84"/>
    <n v="-568480.64"/>
    <n v="-0.39869527035503699"/>
  </r>
  <r>
    <s v="Europe"/>
    <s v="GREECE"/>
    <s v="Fruits"/>
    <s v="Online"/>
    <x v="0"/>
    <d v="2014-08-16T00:00:00"/>
    <s v="Aug"/>
    <n v="2014"/>
    <n v="471348512"/>
    <d v="2014-01-10T00:00:00"/>
    <n v="6"/>
    <s v=""/>
    <n v="1354"/>
    <n v="9.33"/>
    <n v="6.92"/>
    <n v="2.41"/>
    <n v="9369.68"/>
    <n v="3263.14"/>
    <n v="-6106.54"/>
    <n v="-0.65173410404624299"/>
  </r>
  <r>
    <s v="Australia/Oceania"/>
    <s v="TUVALU"/>
    <s v="Household"/>
    <s v="Offline"/>
    <x v="3"/>
    <d v="2010-01-06T00:00:00"/>
    <s v="Jan"/>
    <n v="2010"/>
    <n v="982220065"/>
    <d v="2010-01-06T00:00:00"/>
    <n v="4"/>
    <n v="0"/>
    <n v="9599"/>
    <n v="668.27"/>
    <n v="502.54"/>
    <n v="165.73"/>
    <n v="4823881.46"/>
    <n v="1590842.27"/>
    <n v="-3233039.19"/>
    <n v="-0.67021530624427905"/>
  </r>
  <r>
    <s v="Sub-Saharan Africa"/>
    <s v="CAPE VERDE"/>
    <s v="Snacks"/>
    <s v="Offline"/>
    <x v="1"/>
    <d v="2010-08-14T00:00:00"/>
    <s v="Aug"/>
    <n v="2010"/>
    <n v="609310185"/>
    <d v="2010-09-21T00:00:00"/>
    <n v="3"/>
    <n v="38"/>
    <n v="7279"/>
    <n v="152.58000000000001"/>
    <n v="97.44"/>
    <n v="55.14"/>
    <n v="709265.76"/>
    <n v="401364.06"/>
    <n v="-307901.7"/>
    <n v="-0.43411330049261099"/>
  </r>
  <r>
    <s v="Sub-Saharan Africa"/>
    <s v="TANZANIA"/>
    <s v="Office Supplies"/>
    <s v="Offline"/>
    <x v="2"/>
    <d v="2015-08-21T00:00:00"/>
    <s v="Aug"/>
    <n v="2015"/>
    <n v="558917701"/>
    <d v="2015-09-21T00:00:00"/>
    <n v="2"/>
    <n v="31"/>
    <n v="5023"/>
    <n v="651.21"/>
    <n v="524.96"/>
    <n v="126.25"/>
    <n v="2636874.08"/>
    <n v="634153.75"/>
    <n v="-2002720.33"/>
    <n v="-0.75950548613227697"/>
  </r>
  <r>
    <s v="Sub-Saharan Africa"/>
    <s v="TOGO"/>
    <s v="Beverages"/>
    <s v="Online"/>
    <x v="0"/>
    <d v="2011-10-17T00:00:00"/>
    <s v="Oct"/>
    <n v="2011"/>
    <n v="757653939"/>
    <d v="2011-04-11T00:00:00"/>
    <n v="2"/>
    <s v=""/>
    <n v="5492"/>
    <n v="47.45"/>
    <n v="31.79"/>
    <n v="15.66"/>
    <n v="174590.68"/>
    <n v="86004.72"/>
    <n v="-88585.96"/>
    <n v="-0.50739226171752105"/>
  </r>
  <r>
    <s v="Europe"/>
    <s v="MALTA"/>
    <s v="Baby Food"/>
    <s v="Offline"/>
    <x v="1"/>
    <d v="2012-12-23T00:00:00"/>
    <s v="Dec"/>
    <n v="2012"/>
    <n v="302442729"/>
    <d v="2013-01-17T00:00:00"/>
    <n v="5"/>
    <n v="25"/>
    <n v="8379"/>
    <n v="255.28"/>
    <n v="159.41999999999999"/>
    <n v="95.86"/>
    <n v="1335780.18"/>
    <n v="803210.94"/>
    <n v="-532569.24"/>
    <n v="-0.39869527035503699"/>
  </r>
  <r>
    <s v="Asia"/>
    <s v="KAZAKHSTAN"/>
    <s v="Snacks"/>
    <s v="Online"/>
    <x v="2"/>
    <d v="2011-06-06T00:00:00"/>
    <s v="Jun"/>
    <n v="2011"/>
    <n v="610520398"/>
    <d v="2011-07-15T00:00:00"/>
    <n v="6"/>
    <n v="39"/>
    <n v="5408"/>
    <n v="152.58000000000001"/>
    <n v="97.44"/>
    <n v="55.14"/>
    <n v="526955.52000000002"/>
    <n v="298197.12"/>
    <n v="-228758.39999999999"/>
    <n v="-0.43411330049261099"/>
  </r>
  <r>
    <s v="Sub-Saharan Africa"/>
    <s v="GABON"/>
    <s v="Beverages"/>
    <s v="Online"/>
    <x v="3"/>
    <d v="2011-10-24T00:00:00"/>
    <s v="Oct"/>
    <n v="2011"/>
    <n v="469435775"/>
    <d v="2011-02-12T00:00:00"/>
    <n v="7"/>
    <s v=""/>
    <n v="5333"/>
    <n v="47.45"/>
    <n v="31.79"/>
    <n v="15.66"/>
    <n v="169536.07"/>
    <n v="83514.78"/>
    <n v="-86021.29"/>
    <n v="-0.50739226171752105"/>
  </r>
  <r>
    <s v="Europe"/>
    <s v="MACEDONIA"/>
    <s v="Vegetables"/>
    <s v="Online"/>
    <x v="1"/>
    <d v="2012-12-04T00:00:00"/>
    <s v="Dec"/>
    <n v="2012"/>
    <n v="987050187"/>
    <d v="2012-04-25T00:00:00"/>
    <n v="4"/>
    <s v=""/>
    <n v="8940"/>
    <n v="154.06"/>
    <n v="90.93"/>
    <n v="63.13"/>
    <n v="812914.2"/>
    <n v="564382.19999999995"/>
    <n v="-248532"/>
    <n v="-0.30572968217309998"/>
  </r>
  <r>
    <s v="Europe"/>
    <s v="BULGARIA"/>
    <s v="Office Supplies"/>
    <s v="Online"/>
    <x v="3"/>
    <d v="2015-02-11T00:00:00"/>
    <s v="Feb"/>
    <n v="2015"/>
    <n v="641537463"/>
    <d v="2015-12-14T00:00:00"/>
    <n v="2"/>
    <n v="306"/>
    <n v="4047"/>
    <n v="651.21"/>
    <n v="524.96"/>
    <n v="126.25"/>
    <n v="2124513.12"/>
    <n v="510933.75"/>
    <n v="-1613579.37"/>
    <n v="-0.75950548613227697"/>
  </r>
  <r>
    <s v="Central America"/>
    <s v="CUBA"/>
    <s v="Cosmetics"/>
    <s v="Offline"/>
    <x v="1"/>
    <d v="2011-05-31T00:00:00"/>
    <s v="May"/>
    <n v="2011"/>
    <n v="231383931"/>
    <d v="2011-06-16T00:00:00"/>
    <n v="5"/>
    <n v="16"/>
    <n v="502"/>
    <n v="437.2"/>
    <n v="263.33"/>
    <n v="173.87"/>
    <n v="132191.66"/>
    <n v="87282.74"/>
    <n v="-44908.92"/>
    <n v="-0.33972581931416901"/>
  </r>
  <r>
    <s v="Sub-Saharan Africa"/>
    <s v="GUINEA-BISSAU"/>
    <s v="Personal Care"/>
    <s v="Online"/>
    <x v="3"/>
    <d v="2015-02-07T00:00:00"/>
    <s v="Feb"/>
    <n v="2015"/>
    <n v="625388419"/>
    <d v="2015-07-19T00:00:00"/>
    <n v="1"/>
    <n v="162"/>
    <n v="5186"/>
    <n v="81.73"/>
    <n v="56.67"/>
    <n v="25.06"/>
    <n v="293890.62"/>
    <n v="129961.16"/>
    <n v="-163929.46"/>
    <n v="-0.55779071819304704"/>
  </r>
  <r>
    <s v="Europe"/>
    <s v="CZECH REPUBLIC"/>
    <s v="Household"/>
    <s v="Offline"/>
    <x v="2"/>
    <d v="2015-05-15T00:00:00"/>
    <s v="May"/>
    <n v="2015"/>
    <n v="512662255"/>
    <d v="2015-06-22T00:00:00"/>
    <n v="2"/>
    <n v="38"/>
    <n v="7009"/>
    <n v="668.27"/>
    <n v="502.54"/>
    <n v="165.73"/>
    <n v="3522302.86"/>
    <n v="1161601.57"/>
    <n v="-2360701.29"/>
    <n v="-0.67021530624427905"/>
  </r>
  <r>
    <s v="Asia"/>
    <s v="LAOS"/>
    <s v="Fruits"/>
    <s v="Online"/>
    <x v="2"/>
    <d v="2010-09-17T00:00:00"/>
    <s v="Sep"/>
    <n v="2010"/>
    <n v="452629268"/>
    <d v="2010-09-26T00:00:00"/>
    <n v="1"/>
    <n v="9"/>
    <n v="1914"/>
    <n v="9.33"/>
    <n v="6.92"/>
    <n v="2.41"/>
    <n v="13244.88"/>
    <n v="4612.74"/>
    <n v="-8632.14"/>
    <n v="-0.65173410404624299"/>
  </r>
  <r>
    <s v="Sub-Saharan Africa"/>
    <s v="CHAD"/>
    <s v="Baby Food"/>
    <s v="Online"/>
    <x v="3"/>
    <d v="2017-07-06T00:00:00"/>
    <s v="Jul"/>
    <n v="2017"/>
    <n v="625025784"/>
    <d v="2017-04-07T00:00:00"/>
    <n v="6"/>
    <s v=""/>
    <n v="7874"/>
    <n v="255.28"/>
    <n v="159.41999999999999"/>
    <n v="95.86"/>
    <n v="1255273.08"/>
    <n v="754801.64"/>
    <n v="-500471.44"/>
    <n v="-0.39869527035503699"/>
  </r>
  <r>
    <s v="Europe"/>
    <s v="GERMANY"/>
    <s v="Clothes"/>
    <s v="Offline"/>
    <x v="2"/>
    <d v="2010-07-11T00:00:00"/>
    <s v="Jul"/>
    <n v="2010"/>
    <n v="379900634"/>
    <d v="2010-02-12T00:00:00"/>
    <n v="6"/>
    <s v=""/>
    <n v="9895"/>
    <n v="109.28"/>
    <n v="35.840000000000003"/>
    <n v="73.44"/>
    <n v="354636.79999999999"/>
    <n v="726688.8"/>
    <n v="372052"/>
    <n v="1.0491071428571399"/>
  </r>
  <r>
    <s v="Asia"/>
    <s v="CHINA"/>
    <s v="Cereal"/>
    <s v="Online"/>
    <x v="1"/>
    <d v="2012-12-10T00:00:00"/>
    <s v="Dec"/>
    <n v="2012"/>
    <n v="487615144"/>
    <d v="2012-01-12T00:00:00"/>
    <n v="5"/>
    <s v=""/>
    <n v="5012"/>
    <n v="205.7"/>
    <n v="117.11"/>
    <n v="88.59"/>
    <n v="586955.31999999995"/>
    <n v="444013.08"/>
    <n v="-142942.24"/>
    <n v="-0.24353172231235601"/>
  </r>
  <r>
    <s v="Asia"/>
    <s v="MYANMAR"/>
    <s v="Personal Care"/>
    <s v="Offline"/>
    <x v="2"/>
    <d v="2012-01-15T00:00:00"/>
    <s v="Jan"/>
    <n v="2012"/>
    <n v="888843142"/>
    <d v="2012-02-19T00:00:00"/>
    <n v="1"/>
    <n v="35"/>
    <n v="7293"/>
    <n v="81.73"/>
    <n v="56.67"/>
    <n v="25.06"/>
    <n v="413294.31"/>
    <n v="182762.58"/>
    <n v="-230531.73"/>
    <n v="-0.55779071819304704"/>
  </r>
  <r>
    <s v="Sub-Saharan Africa"/>
    <s v="NAMIBIA"/>
    <s v="Personal Care"/>
    <s v="Offline"/>
    <x v="3"/>
    <d v="2013-08-20T00:00:00"/>
    <s v="Aug"/>
    <n v="2013"/>
    <n v="244570958"/>
    <d v="2013-09-19T00:00:00"/>
    <n v="5"/>
    <n v="30"/>
    <n v="2836"/>
    <n v="81.73"/>
    <n v="56.67"/>
    <n v="25.06"/>
    <n v="160716.12"/>
    <n v="71070.16"/>
    <n v="-89645.96"/>
    <n v="-0.55779071819304704"/>
  </r>
  <r>
    <s v="Australia/Oceania"/>
    <s v="AUSTRALIA"/>
    <s v="Personal Care"/>
    <s v="Offline"/>
    <x v="2"/>
    <d v="2012-04-17T00:00:00"/>
    <s v="Apr"/>
    <n v="2012"/>
    <n v="886097419"/>
    <d v="2012-08-05T00:00:00"/>
    <n v="1"/>
    <n v="110"/>
    <n v="4772"/>
    <n v="81.73"/>
    <n v="56.67"/>
    <n v="25.06"/>
    <n v="270429.24"/>
    <n v="119586.32"/>
    <n v="-150842.92000000001"/>
    <n v="-0.55779071819304704"/>
  </r>
  <r>
    <s v="Australia/Oceania"/>
    <s v="AUSTRALIA"/>
    <s v="Snacks"/>
    <s v="Offline"/>
    <x v="0"/>
    <d v="2011-05-19T00:00:00"/>
    <s v="May"/>
    <n v="2011"/>
    <n v="265033853"/>
    <d v="2011-05-26T00:00:00"/>
    <n v="5"/>
    <n v="7"/>
    <n v="8261"/>
    <n v="152.58000000000001"/>
    <n v="97.44"/>
    <n v="55.14"/>
    <n v="804951.84"/>
    <n v="455511.54"/>
    <n v="-349440.3"/>
    <n v="-0.43411330049261099"/>
  </r>
  <r>
    <s v="Sub-Saharan Africa"/>
    <s v="LESOTHO"/>
    <s v="Household"/>
    <s v="Online"/>
    <x v="0"/>
    <d v="2011-07-13T00:00:00"/>
    <s v="Jul"/>
    <n v="2011"/>
    <n v="403304088"/>
    <d v="2011-09-08T00:00:00"/>
    <n v="5"/>
    <n v="57"/>
    <n v="5497"/>
    <n v="668.27"/>
    <n v="502.54"/>
    <n v="165.73"/>
    <n v="2762462.38"/>
    <n v="911017.81"/>
    <n v="-1851444.57"/>
    <n v="-0.67021530624427905"/>
  </r>
  <r>
    <s v="Europe"/>
    <s v="GEORGIA"/>
    <s v="Cereal"/>
    <s v="Online"/>
    <x v="3"/>
    <d v="2014-06-14T00:00:00"/>
    <s v="Jun"/>
    <n v="2014"/>
    <n v="243144452"/>
    <d v="2014-07-16T00:00:00"/>
    <n v="4"/>
    <n v="32"/>
    <n v="701"/>
    <n v="205.7"/>
    <n v="117.11"/>
    <n v="88.59"/>
    <n v="82094.11"/>
    <n v="62101.59"/>
    <n v="-19992.52"/>
    <n v="-0.24353172231235601"/>
  </r>
  <r>
    <s v="Sub-Saharan Africa"/>
    <s v="SEYCHELLES"/>
    <s v="Vegetables"/>
    <s v="Online"/>
    <x v="3"/>
    <d v="2011-07-21T00:00:00"/>
    <s v="Jul"/>
    <n v="2011"/>
    <n v="597103774"/>
    <d v="2011-01-08T00:00:00"/>
    <n v="7"/>
    <s v=""/>
    <n v="5131"/>
    <n v="154.06"/>
    <n v="90.93"/>
    <n v="63.13"/>
    <n v="466561.83"/>
    <n v="323920.03000000003"/>
    <n v="-142641.79999999999"/>
    <n v="-0.30572968217309998"/>
  </r>
  <r>
    <s v="Europe"/>
    <s v="MALTA"/>
    <s v="Cosmetics"/>
    <s v="Online"/>
    <x v="3"/>
    <d v="2010-06-15T00:00:00"/>
    <s v="Jun"/>
    <n v="2010"/>
    <n v="998043382"/>
    <d v="2010-03-07T00:00:00"/>
    <n v="1"/>
    <s v=""/>
    <n v="2070"/>
    <n v="437.2"/>
    <n v="263.33"/>
    <n v="173.87"/>
    <n v="545093.1"/>
    <n v="359910.9"/>
    <n v="-185182.2"/>
    <n v="-0.33972581931416901"/>
  </r>
  <r>
    <s v="Central America"/>
    <s v="BELIZE"/>
    <s v="Clothes"/>
    <s v="Offline"/>
    <x v="0"/>
    <d v="2016-01-21T00:00:00"/>
    <s v="Jan"/>
    <n v="2016"/>
    <n v="149137103"/>
    <d v="2016-04-03T00:00:00"/>
    <n v="1"/>
    <n v="73"/>
    <n v="1838"/>
    <n v="109.28"/>
    <n v="35.840000000000003"/>
    <n v="73.44"/>
    <n v="65873.919999999998"/>
    <n v="134982.72"/>
    <n v="69108.800000000003"/>
    <n v="1.0491071428571399"/>
  </r>
  <r>
    <s v="Sub-Saharan Africa"/>
    <s v="CAMEROON"/>
    <s v="Snacks"/>
    <s v="Offline"/>
    <x v="1"/>
    <d v="2011-09-08T00:00:00"/>
    <s v="Sep"/>
    <n v="2011"/>
    <n v="873871266"/>
    <d v="2011-09-19T00:00:00"/>
    <n v="2"/>
    <n v="11"/>
    <n v="6782"/>
    <n v="152.58000000000001"/>
    <n v="97.44"/>
    <n v="55.14"/>
    <n v="660838.07999999996"/>
    <n v="373959.48"/>
    <n v="-286878.59999999998"/>
    <n v="-0.43411330049261099"/>
  </r>
  <r>
    <s v="Central America"/>
    <s v="DOMINICA"/>
    <s v="Cosmetics"/>
    <s v="Offline"/>
    <x v="1"/>
    <d v="2015-06-27T00:00:00"/>
    <s v="Jun"/>
    <n v="2015"/>
    <n v="666044700"/>
    <d v="2015-01-07T00:00:00"/>
    <n v="4"/>
    <s v=""/>
    <n v="6282"/>
    <n v="437.2"/>
    <n v="263.33"/>
    <n v="173.87"/>
    <n v="1654239.06"/>
    <n v="1092251.3400000001"/>
    <n v="-561987.72"/>
    <n v="-0.33972581931416901"/>
  </r>
  <r>
    <s v="Australia/Oceania"/>
    <s v="MARSHALL ISLANDS"/>
    <s v="Vegetables"/>
    <s v="Online"/>
    <x v="2"/>
    <d v="2016-12-11T00:00:00"/>
    <s v="Dec"/>
    <n v="2016"/>
    <n v="239768731"/>
    <d v="2016-12-22T00:00:00"/>
    <n v="5"/>
    <n v="11"/>
    <n v="1751"/>
    <n v="154.06"/>
    <n v="90.93"/>
    <n v="63.13"/>
    <n v="159218.43"/>
    <n v="110540.63"/>
    <n v="-48677.8"/>
    <n v="-0.30572968217309998"/>
  </r>
  <r>
    <s v="Sub-Saharan Africa"/>
    <s v="NIGER"/>
    <s v="Cereal"/>
    <s v="Offline"/>
    <x v="1"/>
    <d v="2017-04-29T00:00:00"/>
    <s v="Apr"/>
    <n v="2017"/>
    <n v="379467189"/>
    <d v="2017-09-06T00:00:00"/>
    <n v="4"/>
    <n v="130"/>
    <n v="1629"/>
    <n v="205.7"/>
    <n v="117.11"/>
    <n v="88.59"/>
    <n v="190772.19"/>
    <n v="144313.10999999999"/>
    <n v="-46459.08"/>
    <n v="-0.24353172231235601"/>
  </r>
  <r>
    <s v="Middle East/North Africa"/>
    <s v="SOMALIA"/>
    <s v="Beverages"/>
    <s v="Online"/>
    <x v="2"/>
    <d v="2011-12-14T00:00:00"/>
    <s v="Dec"/>
    <n v="2011"/>
    <n v="589876401"/>
    <d v="2011-12-29T00:00:00"/>
    <n v="5"/>
    <n v="15"/>
    <n v="6390"/>
    <n v="47.45"/>
    <n v="31.79"/>
    <n v="15.66"/>
    <n v="203138.1"/>
    <n v="100067.4"/>
    <n v="-103070.7"/>
    <n v="-0.50739226171752105"/>
  </r>
  <r>
    <s v="Europe"/>
    <s v="SPAIN"/>
    <s v="Fruits"/>
    <s v="Offline"/>
    <x v="2"/>
    <d v="2015-10-24T00:00:00"/>
    <s v="Oct"/>
    <n v="2015"/>
    <n v="446045196"/>
    <d v="2015-01-11T00:00:00"/>
    <n v="1"/>
    <s v=""/>
    <n v="3540"/>
    <n v="9.33"/>
    <n v="6.92"/>
    <n v="2.41"/>
    <n v="24496.799999999999"/>
    <n v="8531.4"/>
    <n v="-15965.4"/>
    <n v="-0.65173410404624299"/>
  </r>
  <r>
    <s v="Sub-Saharan Africa"/>
    <s v="SOUTH SUDAN"/>
    <s v="Meat"/>
    <s v="Offline"/>
    <x v="0"/>
    <d v="2014-04-10T00:00:00"/>
    <s v="Apr"/>
    <n v="2014"/>
    <n v="943334901"/>
    <d v="2014-03-11T00:00:00"/>
    <n v="3"/>
    <s v=""/>
    <n v="2615"/>
    <n v="421.89"/>
    <n v="364.69"/>
    <n v="57.2"/>
    <n v="953664.35"/>
    <n v="149578"/>
    <n v="-804086.35"/>
    <n v="-0.84315445995228799"/>
  </r>
  <r>
    <s v="Asia"/>
    <s v="BANGLADESH"/>
    <s v="Beverages"/>
    <s v="Offline"/>
    <x v="3"/>
    <d v="2014-08-21T00:00:00"/>
    <s v="Aug"/>
    <n v="2014"/>
    <n v="447419345"/>
    <d v="2014-09-18T00:00:00"/>
    <n v="5"/>
    <n v="28"/>
    <n v="182"/>
    <n v="47.45"/>
    <n v="31.79"/>
    <n v="15.66"/>
    <n v="5785.78"/>
    <n v="2850.12"/>
    <n v="-2935.66"/>
    <n v="-0.50739226171752105"/>
  </r>
  <r>
    <s v="Europe"/>
    <s v="LITHUANIA"/>
    <s v="Household"/>
    <s v="Offline"/>
    <x v="0"/>
    <d v="2014-10-14T00:00:00"/>
    <s v="Oct"/>
    <n v="2014"/>
    <n v="544284856"/>
    <d v="2014-10-25T00:00:00"/>
    <n v="7"/>
    <n v="11"/>
    <n v="4839"/>
    <n v="668.27"/>
    <n v="502.54"/>
    <n v="165.73"/>
    <n v="2431791.06"/>
    <n v="801967.47"/>
    <n v="-1629823.59"/>
    <n v="-0.67021530624427905"/>
  </r>
  <r>
    <s v="Asia"/>
    <s v="BRUNEI"/>
    <s v="Baby Food"/>
    <s v="Online"/>
    <x v="2"/>
    <d v="2011-10-27T00:00:00"/>
    <s v="Oct"/>
    <n v="2011"/>
    <n v="190230262"/>
    <d v="2011-11-27T00:00:00"/>
    <n v="1"/>
    <n v="31"/>
    <n v="2217"/>
    <n v="255.28"/>
    <n v="159.41999999999999"/>
    <n v="95.86"/>
    <n v="353434.14"/>
    <n v="212521.62"/>
    <n v="-140912.51999999999"/>
    <n v="-0.39869527035503699"/>
  </r>
  <r>
    <s v="Central America"/>
    <s v="PANAMA"/>
    <s v="Snacks"/>
    <s v="Online"/>
    <x v="2"/>
    <d v="2010-12-30T00:00:00"/>
    <s v="Dec"/>
    <n v="2010"/>
    <n v="661866891"/>
    <d v="2011-02-16T00:00:00"/>
    <n v="4"/>
    <n v="48"/>
    <n v="9976"/>
    <n v="152.58000000000001"/>
    <n v="97.44"/>
    <n v="55.14"/>
    <n v="972061.44"/>
    <n v="550076.64"/>
    <n v="-421984.8"/>
    <n v="-0.43411330049261099"/>
  </r>
  <r>
    <s v="Europe"/>
    <s v="ROMANIA"/>
    <s v="Vegetables"/>
    <s v="Offline"/>
    <x v="3"/>
    <d v="2014-06-11T00:00:00"/>
    <s v="Jun"/>
    <n v="2014"/>
    <n v="606118571"/>
    <d v="2014-11-18T00:00:00"/>
    <n v="3"/>
    <n v="160"/>
    <n v="2809"/>
    <n v="154.06"/>
    <n v="90.93"/>
    <n v="63.13"/>
    <n v="255422.37"/>
    <n v="177332.17"/>
    <n v="-78090.2"/>
    <n v="-0.30572968217309998"/>
  </r>
  <r>
    <s v="Central America"/>
    <s v="GUATEMALA"/>
    <s v="Cosmetics"/>
    <s v="Offline"/>
    <x v="3"/>
    <d v="2011-10-28T00:00:00"/>
    <s v="Oct"/>
    <n v="2011"/>
    <n v="990221631"/>
    <d v="2011-06-12T00:00:00"/>
    <n v="1"/>
    <s v=""/>
    <n v="7440"/>
    <n v="437.2"/>
    <n v="263.33"/>
    <n v="173.87"/>
    <n v="1959175.2"/>
    <n v="1293592.8"/>
    <n v="-665582.4"/>
    <n v="-0.33972581931416901"/>
  </r>
  <r>
    <s v="North America"/>
    <s v="CANADA"/>
    <s v="Office Supplies"/>
    <s v="Online"/>
    <x v="2"/>
    <d v="2010-05-17T00:00:00"/>
    <s v="May"/>
    <n v="2010"/>
    <n v="151724898"/>
    <d v="2010-06-16T00:00:00"/>
    <n v="4"/>
    <n v="30"/>
    <n v="7624"/>
    <n v="651.21"/>
    <n v="524.96"/>
    <n v="126.25"/>
    <n v="4002295.04"/>
    <n v="962530"/>
    <n v="-3039765.04"/>
    <n v="-0.75950548613227697"/>
  </r>
  <r>
    <s v="Central America"/>
    <s v="JAMAICA"/>
    <s v="Personal Care"/>
    <s v="Offline"/>
    <x v="0"/>
    <d v="2012-11-06T00:00:00"/>
    <s v="Nov"/>
    <n v="2012"/>
    <n v="548489701"/>
    <d v="2012-07-31T00:00:00"/>
    <n v="3"/>
    <s v=""/>
    <n v="9146"/>
    <n v="81.73"/>
    <n v="56.67"/>
    <n v="25.06"/>
    <n v="518303.82"/>
    <n v="229198.76"/>
    <n v="-289105.06"/>
    <n v="-0.55779071819304704"/>
  </r>
  <r>
    <s v="Central America"/>
    <s v="SAINT KITTS AND NEVIS"/>
    <s v="Personal Care"/>
    <s v="Online"/>
    <x v="2"/>
    <d v="2017-01-04T00:00:00"/>
    <s v="Jan"/>
    <n v="2017"/>
    <n v="208689868"/>
    <d v="2017-03-04T00:00:00"/>
    <n v="7"/>
    <n v="59"/>
    <n v="4824"/>
    <n v="81.73"/>
    <n v="56.67"/>
    <n v="25.06"/>
    <n v="273376.08"/>
    <n v="120889.44"/>
    <n v="-152486.64000000001"/>
    <n v="-0.55779071819304704"/>
  </r>
  <r>
    <s v="Middle East/North Africa"/>
    <s v="SOMALIA"/>
    <s v="Clothes"/>
    <s v="Online"/>
    <x v="3"/>
    <d v="2017-02-07T00:00:00"/>
    <s v="Feb"/>
    <n v="2017"/>
    <n v="380811727"/>
    <d v="2017-06-07T00:00:00"/>
    <n v="4"/>
    <n v="120"/>
    <n v="9507"/>
    <n v="109.28"/>
    <n v="35.840000000000003"/>
    <n v="73.44"/>
    <n v="340730.88"/>
    <n v="698194.08"/>
    <n v="357463.2"/>
    <n v="1.0491071428571399"/>
  </r>
  <r>
    <s v="Europe"/>
    <s v="PORTUGAL"/>
    <s v="Snacks"/>
    <s v="Online"/>
    <x v="1"/>
    <d v="2010-07-10T00:00:00"/>
    <s v="Jul"/>
    <n v="2010"/>
    <n v="583654105"/>
    <d v="2010-10-19T00:00:00"/>
    <n v="3"/>
    <n v="101"/>
    <n v="5075"/>
    <n v="152.58000000000001"/>
    <n v="97.44"/>
    <n v="55.14"/>
    <n v="494508"/>
    <n v="279835.5"/>
    <n v="-214672.5"/>
    <n v="-0.43411330049261099"/>
  </r>
  <r>
    <s v="Middle East/North Africa"/>
    <s v="TUNISIA"/>
    <s v="Cereal"/>
    <s v="Online"/>
    <x v="2"/>
    <d v="2010-10-25T00:00:00"/>
    <s v="Oct"/>
    <n v="2010"/>
    <n v="856328332"/>
    <d v="2010-08-12T00:00:00"/>
    <n v="5"/>
    <s v=""/>
    <n v="5438"/>
    <n v="205.7"/>
    <n v="117.11"/>
    <n v="88.59"/>
    <n v="636844.18000000005"/>
    <n v="481752.42"/>
    <n v="-155091.76"/>
    <n v="-0.24353172231235601"/>
  </r>
  <r>
    <s v="Australia/Oceania"/>
    <s v="EAST TIMOR"/>
    <s v="Baby Food"/>
    <s v="Offline"/>
    <x v="1"/>
    <d v="2013-07-23T00:00:00"/>
    <s v="Jul"/>
    <n v="2013"/>
    <n v="408258235"/>
    <d v="2013-07-27T00:00:00"/>
    <n v="7"/>
    <n v="4"/>
    <n v="1539"/>
    <n v="255.28"/>
    <n v="159.41999999999999"/>
    <n v="95.86"/>
    <n v="245347.38"/>
    <n v="147528.54"/>
    <n v="-97818.84"/>
    <n v="-0.39869527035503699"/>
  </r>
  <r>
    <s v="Sub-Saharan Africa"/>
    <s v="COMOROS"/>
    <s v="Household"/>
    <s v="Online"/>
    <x v="1"/>
    <d v="2015-12-19T00:00:00"/>
    <s v="Dec"/>
    <n v="2015"/>
    <n v="769180142"/>
    <d v="2016-04-01T00:00:00"/>
    <n v="6"/>
    <n v="104"/>
    <n v="6352"/>
    <n v="668.27"/>
    <n v="502.54"/>
    <n v="165.73"/>
    <n v="3192134.08"/>
    <n v="1052716.96"/>
    <n v="-2139417.12"/>
    <n v="-0.67021530624427905"/>
  </r>
  <r>
    <s v="Middle East/North Africa"/>
    <s v="LIBYA"/>
    <s v="Meat"/>
    <s v="Online"/>
    <x v="3"/>
    <d v="2012-04-13T00:00:00"/>
    <s v="Apr"/>
    <n v="2012"/>
    <n v="839142882"/>
    <d v="2012-05-20T00:00:00"/>
    <n v="1"/>
    <n v="37"/>
    <n v="9881"/>
    <n v="421.89"/>
    <n v="364.69"/>
    <n v="57.2"/>
    <n v="3603501.89"/>
    <n v="565193.19999999995"/>
    <n v="-3038308.69"/>
    <n v="-0.84315445995228799"/>
  </r>
  <r>
    <s v="Australia/Oceania"/>
    <s v="AUSTRALIA"/>
    <s v="Office Supplies"/>
    <s v="Online"/>
    <x v="2"/>
    <d v="2012-12-23T00:00:00"/>
    <s v="Dec"/>
    <n v="2012"/>
    <n v="938507783"/>
    <d v="2013-01-30T00:00:00"/>
    <n v="4"/>
    <n v="38"/>
    <n v="4164"/>
    <n v="651.21"/>
    <n v="524.96"/>
    <n v="126.25"/>
    <n v="2185933.44"/>
    <n v="525705"/>
    <n v="-1660228.44"/>
    <n v="-0.75950548613227697"/>
  </r>
  <r>
    <s v="Sub-Saharan Africa"/>
    <s v="DJIBOUTI"/>
    <s v="Household"/>
    <s v="Offline"/>
    <x v="2"/>
    <d v="2010-08-22T00:00:00"/>
    <s v="Aug"/>
    <n v="2010"/>
    <n v="557948672"/>
    <d v="2010-09-19T00:00:00"/>
    <n v="1"/>
    <n v="28"/>
    <n v="8266"/>
    <n v="668.27"/>
    <n v="502.54"/>
    <n v="165.73"/>
    <n v="4153995.64"/>
    <n v="1369924.18"/>
    <n v="-2784071.46"/>
    <n v="-0.67021530624427905"/>
  </r>
  <r>
    <s v="Europe"/>
    <s v="MOLDOVA"/>
    <s v="Baby Food"/>
    <s v="Online"/>
    <x v="1"/>
    <d v="2014-01-27T00:00:00"/>
    <s v="Jan"/>
    <n v="2014"/>
    <n v="608451879"/>
    <d v="2014-01-03T00:00:00"/>
    <n v="6"/>
    <s v=""/>
    <n v="3287"/>
    <n v="255.28"/>
    <n v="159.41999999999999"/>
    <n v="95.86"/>
    <n v="524013.54"/>
    <n v="315091.82"/>
    <n v="-208921.72"/>
    <n v="-0.39869527035503699"/>
  </r>
  <r>
    <s v="Middle East/North Africa"/>
    <s v="IRAN"/>
    <s v="Meat"/>
    <s v="Offline"/>
    <x v="3"/>
    <d v="2014-03-20T00:00:00"/>
    <s v="Mar"/>
    <n v="2014"/>
    <n v="271316230"/>
    <d v="2014-03-31T00:00:00"/>
    <n v="2"/>
    <n v="11"/>
    <n v="7356"/>
    <n v="421.89"/>
    <n v="364.69"/>
    <n v="57.2"/>
    <n v="2682659.64"/>
    <n v="420763.2"/>
    <n v="-2261896.44"/>
    <n v="-0.84315445995228799"/>
  </r>
  <r>
    <s v="Asia"/>
    <s v="JAPAN"/>
    <s v="Snacks"/>
    <s v="Offline"/>
    <x v="3"/>
    <d v="2010-08-23T00:00:00"/>
    <s v="Aug"/>
    <n v="2010"/>
    <n v="148153054"/>
    <d v="2010-02-10T00:00:00"/>
    <n v="4"/>
    <s v=""/>
    <n v="636"/>
    <n v="152.58000000000001"/>
    <n v="97.44"/>
    <n v="55.14"/>
    <n v="61971.839999999997"/>
    <n v="35069.040000000001"/>
    <n v="-26902.799999999999"/>
    <n v="-0.43411330049261099"/>
  </r>
  <r>
    <s v="Europe"/>
    <s v="ROMANIA"/>
    <s v="Beverages"/>
    <s v="Online"/>
    <x v="0"/>
    <d v="2015-10-05T00:00:00"/>
    <s v="Oct"/>
    <n v="2015"/>
    <n v="910886180"/>
    <d v="2015-10-06T00:00:00"/>
    <n v="3"/>
    <n v="1"/>
    <n v="317"/>
    <n v="47.45"/>
    <n v="31.79"/>
    <n v="15.66"/>
    <n v="10077.43"/>
    <n v="4964.22"/>
    <n v="-5113.21"/>
    <n v="-0.50739226171752105"/>
  </r>
  <r>
    <s v="Sub-Saharan Africa"/>
    <s v="MADAGASCAR"/>
    <s v="Cereal"/>
    <s v="Online"/>
    <x v="1"/>
    <d v="2011-02-13T00:00:00"/>
    <s v="Feb"/>
    <n v="2011"/>
    <n v="151751935"/>
    <d v="2011-02-23T00:00:00"/>
    <n v="4"/>
    <n v="10"/>
    <n v="5625"/>
    <n v="205.7"/>
    <n v="117.11"/>
    <n v="88.59"/>
    <n v="658743.75"/>
    <n v="498318.75"/>
    <n v="-160425"/>
    <n v="-0.24353172231235601"/>
  </r>
  <r>
    <s v="Sub-Saharan Africa"/>
    <s v="GUINEA-BISSAU"/>
    <s v="Fruits"/>
    <s v="Offline"/>
    <x v="2"/>
    <d v="2015-09-11T00:00:00"/>
    <s v="Sep"/>
    <n v="2015"/>
    <n v="933299148"/>
    <d v="2015-12-23T00:00:00"/>
    <n v="4"/>
    <n v="103"/>
    <n v="2813"/>
    <n v="9.33"/>
    <n v="6.92"/>
    <n v="2.41"/>
    <n v="19465.96"/>
    <n v="6779.33"/>
    <n v="-12686.63"/>
    <n v="-0.65173410404624299"/>
  </r>
  <r>
    <s v="Asia"/>
    <s v="BRUNEI"/>
    <s v="Personal Care"/>
    <s v="Offline"/>
    <x v="0"/>
    <d v="2010-05-09T00:00:00"/>
    <s v="May"/>
    <n v="2010"/>
    <n v="538389146"/>
    <d v="2010-12-09T00:00:00"/>
    <n v="5"/>
    <n v="214"/>
    <n v="167"/>
    <n v="81.73"/>
    <n v="56.67"/>
    <n v="25.06"/>
    <n v="9463.89"/>
    <n v="4185.0200000000004"/>
    <n v="-5278.87"/>
    <n v="-0.55779071819304704"/>
  </r>
  <r>
    <s v="Europe"/>
    <s v="VATICAN CITY"/>
    <s v="Snacks"/>
    <s v="Offline"/>
    <x v="2"/>
    <d v="2011-05-11T00:00:00"/>
    <s v="May"/>
    <n v="2011"/>
    <n v="820195758"/>
    <d v="2011-11-24T00:00:00"/>
    <n v="5"/>
    <n v="197"/>
    <n v="3006"/>
    <n v="152.58000000000001"/>
    <n v="97.44"/>
    <n v="55.14"/>
    <n v="292904.64"/>
    <n v="165750.84"/>
    <n v="-127153.8"/>
    <n v="-0.43411330049261099"/>
  </r>
  <r>
    <s v="Middle East/North Africa"/>
    <s v="QATAR"/>
    <s v="Cereal"/>
    <s v="Online"/>
    <x v="3"/>
    <d v="2013-12-18T00:00:00"/>
    <s v="Dec"/>
    <n v="2013"/>
    <n v="552205312"/>
    <d v="2013-12-25T00:00:00"/>
    <n v="4"/>
    <n v="7"/>
    <n v="8678"/>
    <n v="205.7"/>
    <n v="117.11"/>
    <n v="88.59"/>
    <n v="1016280.58"/>
    <n v="768784.02"/>
    <n v="-247496.56"/>
    <n v="-0.24353172231235601"/>
  </r>
  <r>
    <s v="Europe"/>
    <s v="LITHUANIA"/>
    <s v="Clothes"/>
    <s v="Online"/>
    <x v="3"/>
    <d v="2016-06-28T00:00:00"/>
    <s v="Jun"/>
    <n v="2016"/>
    <n v="378216636"/>
    <d v="2016-08-08T00:00:00"/>
    <n v="2"/>
    <n v="41"/>
    <n v="1562"/>
    <n v="109.28"/>
    <n v="35.840000000000003"/>
    <n v="73.44"/>
    <n v="55982.080000000002"/>
    <n v="114713.28"/>
    <n v="58731.199999999997"/>
    <n v="1.0491071428571399"/>
  </r>
  <r>
    <s v="Middle East/North Africa"/>
    <s v="TUNISIA"/>
    <s v="Beverages"/>
    <s v="Online"/>
    <x v="3"/>
    <d v="2012-05-15T00:00:00"/>
    <s v="May"/>
    <n v="2012"/>
    <n v="562341058"/>
    <d v="2012-04-07T00:00:00"/>
    <n v="7"/>
    <s v=""/>
    <n v="8070"/>
    <n v="47.45"/>
    <n v="31.79"/>
    <n v="15.66"/>
    <n v="256545.3"/>
    <n v="126376.2"/>
    <n v="-130169.1"/>
    <n v="-0.50739226171752105"/>
  </r>
  <r>
    <s v="Europe"/>
    <s v="DENMARK"/>
    <s v="Clothes"/>
    <s v="Online"/>
    <x v="1"/>
    <d v="2014-07-21T00:00:00"/>
    <s v="Jul"/>
    <n v="2014"/>
    <n v="539002406"/>
    <d v="2014-07-23T00:00:00"/>
    <n v="4"/>
    <n v="2"/>
    <n v="1645"/>
    <n v="109.28"/>
    <n v="35.840000000000003"/>
    <n v="73.44"/>
    <n v="58956.800000000003"/>
    <n v="120808.8"/>
    <n v="61852"/>
    <n v="1.0491071428571399"/>
  </r>
  <r>
    <s v="Asia"/>
    <s v="TAJIKISTAN"/>
    <s v="Fruits"/>
    <s v="Online"/>
    <x v="2"/>
    <d v="2014-04-30T00:00:00"/>
    <s v="Apr"/>
    <n v="2014"/>
    <n v="262937009"/>
    <d v="2014-02-06T00:00:00"/>
    <n v="5"/>
    <s v=""/>
    <n v="7759"/>
    <n v="9.33"/>
    <n v="6.92"/>
    <n v="2.41"/>
    <n v="53692.28"/>
    <n v="18699.189999999999"/>
    <n v="-34993.089999999997"/>
    <n v="-0.65173410404624299"/>
  </r>
  <r>
    <s v="Europe"/>
    <s v="SERBIA"/>
    <s v="Office Supplies"/>
    <s v="Online"/>
    <x v="0"/>
    <d v="2015-05-31T00:00:00"/>
    <s v="May"/>
    <n v="2015"/>
    <n v="659193694"/>
    <d v="2015-11-06T00:00:00"/>
    <n v="6"/>
    <n v="159"/>
    <n v="8918"/>
    <n v="651.21"/>
    <n v="524.96"/>
    <n v="126.25"/>
    <n v="4681593.28"/>
    <n v="1125897.5"/>
    <n v="-3555695.78"/>
    <n v="-0.75950548613227697"/>
  </r>
  <r>
    <s v="Middle East/North Africa"/>
    <s v="ALGERIA"/>
    <s v="Baby Food"/>
    <s v="Online"/>
    <x v="2"/>
    <d v="2015-05-01T00:00:00"/>
    <s v="May"/>
    <n v="2015"/>
    <n v="473133790"/>
    <d v="2015-01-27T00:00:00"/>
    <n v="3"/>
    <s v=""/>
    <n v="9657"/>
    <n v="255.28"/>
    <n v="159.41999999999999"/>
    <n v="95.86"/>
    <n v="1539518.94"/>
    <n v="925720.02"/>
    <n v="-613798.92000000004"/>
    <n v="-0.39869527035503699"/>
  </r>
  <r>
    <s v="Europe"/>
    <s v="ANDORRA"/>
    <s v="Beverages"/>
    <s v="Online"/>
    <x v="3"/>
    <d v="2015-11-03T00:00:00"/>
    <s v="Nov"/>
    <n v="2015"/>
    <n v="320431125"/>
    <d v="2015-04-17T00:00:00"/>
    <n v="6"/>
    <s v=""/>
    <n v="1545"/>
    <n v="47.45"/>
    <n v="31.79"/>
    <n v="15.66"/>
    <n v="49115.55"/>
    <n v="24194.7"/>
    <n v="-24920.85"/>
    <n v="-0.50739226171752105"/>
  </r>
  <r>
    <s v="Sub-Saharan Africa"/>
    <s v="SWAZILAND"/>
    <s v="Clothes"/>
    <s v="Online"/>
    <x v="0"/>
    <d v="2011-01-07T00:00:00"/>
    <s v="Jan"/>
    <n v="2011"/>
    <n v="437072026"/>
    <d v="2011-08-13T00:00:00"/>
    <n v="7"/>
    <n v="218"/>
    <n v="8180"/>
    <n v="109.28"/>
    <n v="35.840000000000003"/>
    <n v="73.44"/>
    <n v="293171.20000000001"/>
    <n v="600739.19999999995"/>
    <n v="307568"/>
    <n v="1.0491071428571399"/>
  </r>
  <r>
    <s v="Europe"/>
    <s v="LIECHTENSTEIN"/>
    <s v="Vegetables"/>
    <s v="Offline"/>
    <x v="2"/>
    <d v="2011-11-28T00:00:00"/>
    <s v="Nov"/>
    <n v="2011"/>
    <n v="229355323"/>
    <d v="2011-10-12T00:00:00"/>
    <n v="4"/>
    <s v=""/>
    <n v="192"/>
    <n v="154.06"/>
    <n v="90.93"/>
    <n v="63.13"/>
    <n v="17458.560000000001"/>
    <n v="12120.96"/>
    <n v="-5337.6"/>
    <n v="-0.30572968217309998"/>
  </r>
  <r>
    <s v="Asia"/>
    <s v="TURKMENISTAN"/>
    <s v="Baby Food"/>
    <s v="Offline"/>
    <x v="1"/>
    <d v="2010-04-27T00:00:00"/>
    <s v="Apr"/>
    <n v="2010"/>
    <n v="523892343"/>
    <d v="2010-05-31T00:00:00"/>
    <n v="2"/>
    <n v="34"/>
    <n v="241"/>
    <n v="255.28"/>
    <n v="159.41999999999999"/>
    <n v="95.86"/>
    <n v="38420.22"/>
    <n v="23102.26"/>
    <n v="-15317.96"/>
    <n v="-0.39869527035503699"/>
  </r>
  <r>
    <s v="Sub-Saharan Africa"/>
    <s v="KENYA"/>
    <s v="Office Supplies"/>
    <s v="Offline"/>
    <x v="3"/>
    <d v="2013-01-18T00:00:00"/>
    <s v="Jan"/>
    <n v="2013"/>
    <n v="417606914"/>
    <d v="2013-02-19T00:00:00"/>
    <n v="3"/>
    <n v="32"/>
    <n v="8021"/>
    <n v="651.21"/>
    <n v="524.96"/>
    <n v="126.25"/>
    <n v="4210704.16"/>
    <n v="1012651.25"/>
    <n v="-3198052.91"/>
    <n v="-0.75950548613227697"/>
  </r>
  <r>
    <s v="Australia/Oceania"/>
    <s v="FIJI"/>
    <s v="Snacks"/>
    <s v="Online"/>
    <x v="3"/>
    <d v="2012-03-05T00:00:00"/>
    <s v="Mar"/>
    <n v="2012"/>
    <n v="427735364"/>
    <d v="2012-06-18T00:00:00"/>
    <n v="2"/>
    <n v="105"/>
    <n v="5254"/>
    <n v="152.58000000000001"/>
    <n v="97.44"/>
    <n v="55.14"/>
    <n v="511949.76"/>
    <n v="289705.56"/>
    <n v="-222244.2"/>
    <n v="-0.43411330049261099"/>
  </r>
  <r>
    <s v="Central America"/>
    <s v="CUBA"/>
    <s v="Clothes"/>
    <s v="Offline"/>
    <x v="2"/>
    <d v="2012-04-11T00:00:00"/>
    <s v="Apr"/>
    <n v="2012"/>
    <n v="241826522"/>
    <d v="2012-06-11T00:00:00"/>
    <n v="2"/>
    <n v="61"/>
    <n v="697"/>
    <n v="109.28"/>
    <n v="35.840000000000003"/>
    <n v="73.44"/>
    <n v="24980.48"/>
    <n v="51187.68"/>
    <n v="26207.200000000001"/>
    <n v="1.0491071428571399"/>
  </r>
  <r>
    <s v="Central America"/>
    <s v="DOMINICAN REPUBLIC"/>
    <s v="Cosmetics"/>
    <s v="Offline"/>
    <x v="3"/>
    <d v="2012-09-22T00:00:00"/>
    <s v="Sep"/>
    <n v="2012"/>
    <n v="967741715"/>
    <d v="2012-04-11T00:00:00"/>
    <n v="4"/>
    <s v=""/>
    <n v="5134"/>
    <n v="437.2"/>
    <n v="263.33"/>
    <n v="173.87"/>
    <n v="1351936.22"/>
    <n v="892648.58"/>
    <n v="-459287.64"/>
    <n v="-0.33972581931416901"/>
  </r>
  <r>
    <s v="Middle East/North Africa"/>
    <s v="SAUDI ARABIA"/>
    <s v="Personal Care"/>
    <s v="Offline"/>
    <x v="1"/>
    <d v="2014-12-29T00:00:00"/>
    <s v="Dec"/>
    <n v="2014"/>
    <n v="183654773"/>
    <d v="2015-12-02T00:00:00"/>
    <n v="4"/>
    <n v="338"/>
    <n v="6383"/>
    <n v="81.73"/>
    <n v="56.67"/>
    <n v="25.06"/>
    <n v="361724.61"/>
    <n v="159957.98000000001"/>
    <n v="-201766.63"/>
    <n v="-0.55779071819304704"/>
  </r>
  <r>
    <s v="Sub-Saharan Africa"/>
    <s v="ANGOLA"/>
    <s v="Clothes"/>
    <s v="Online"/>
    <x v="0"/>
    <d v="2016-02-19T00:00:00"/>
    <s v="Feb"/>
    <n v="2016"/>
    <n v="488052022"/>
    <d v="2016-02-19T00:00:00"/>
    <n v="6"/>
    <n v="0"/>
    <n v="4294"/>
    <n v="109.28"/>
    <n v="35.840000000000003"/>
    <n v="73.44"/>
    <n v="153896.95999999999"/>
    <n v="315351.36"/>
    <n v="161454.39999999999"/>
    <n v="1.0491071428571399"/>
  </r>
  <r>
    <s v="Europe"/>
    <s v="MACEDONIA"/>
    <s v="Beverages"/>
    <s v="Offline"/>
    <x v="2"/>
    <d v="2017-05-07T00:00:00"/>
    <s v="May"/>
    <n v="2017"/>
    <n v="949732291"/>
    <d v="2017-08-14T00:00:00"/>
    <n v="2"/>
    <n v="99"/>
    <n v="5745"/>
    <n v="47.45"/>
    <n v="31.79"/>
    <n v="15.66"/>
    <n v="182633.55"/>
    <n v="89966.7"/>
    <n v="-92666.85"/>
    <n v="-0.50739226171752105"/>
  </r>
  <r>
    <s v="Australia/Oceania"/>
    <s v="KIRIBATI"/>
    <s v="Snacks"/>
    <s v="Online"/>
    <x v="1"/>
    <d v="2013-12-15T00:00:00"/>
    <s v="Dec"/>
    <n v="2013"/>
    <n v="257806909"/>
    <d v="2013-12-21T00:00:00"/>
    <n v="7"/>
    <n v="6"/>
    <n v="9648"/>
    <n v="152.58000000000001"/>
    <n v="97.44"/>
    <n v="55.14"/>
    <n v="940101.12"/>
    <n v="531990.72"/>
    <n v="-408110.4"/>
    <n v="-0.43411330049261099"/>
  </r>
  <r>
    <s v="Asia"/>
    <s v="SOUTH KOREA"/>
    <s v="Meat"/>
    <s v="Online"/>
    <x v="2"/>
    <d v="2012-09-26T00:00:00"/>
    <s v="Sep"/>
    <n v="2012"/>
    <n v="771699702"/>
    <d v="2012-10-29T00:00:00"/>
    <n v="2"/>
    <n v="33"/>
    <n v="1946"/>
    <n v="421.89"/>
    <n v="364.69"/>
    <n v="57.2"/>
    <n v="709686.74"/>
    <n v="111311.2"/>
    <n v="-598375.54"/>
    <n v="-0.84315445995228799"/>
  </r>
  <r>
    <s v="Europe"/>
    <s v="SAN MARINO"/>
    <s v="Household"/>
    <s v="Online"/>
    <x v="1"/>
    <d v="2014-12-08T00:00:00"/>
    <s v="Dec"/>
    <n v="2014"/>
    <n v="871147000"/>
    <d v="2014-08-25T00:00:00"/>
    <n v="2"/>
    <s v=""/>
    <n v="611"/>
    <n v="668.27"/>
    <n v="502.54"/>
    <n v="165.73"/>
    <n v="307051.94"/>
    <n v="101261.03"/>
    <n v="-205790.91"/>
    <n v="-0.67021530624427905"/>
  </r>
  <r>
    <s v="Europe"/>
    <s v="CYPRUS"/>
    <s v="Baby Food"/>
    <s v="Online"/>
    <x v="0"/>
    <d v="2010-01-18T00:00:00"/>
    <s v="Jan"/>
    <n v="2010"/>
    <n v="806197631"/>
    <d v="2010-02-18T00:00:00"/>
    <n v="5"/>
    <n v="31"/>
    <n v="649"/>
    <n v="255.28"/>
    <n v="159.41999999999999"/>
    <n v="95.86"/>
    <n v="103463.58"/>
    <n v="62213.14"/>
    <n v="-41250.44"/>
    <n v="-0.39869527035503699"/>
  </r>
  <r>
    <s v="Central America"/>
    <s v="CUBA"/>
    <s v="Cereal"/>
    <s v="Online"/>
    <x v="2"/>
    <d v="2013-04-16T00:00:00"/>
    <s v="Apr"/>
    <n v="2013"/>
    <n v="447212922"/>
    <d v="2013-05-19T00:00:00"/>
    <n v="1"/>
    <n v="33"/>
    <n v="9097"/>
    <n v="205.7"/>
    <n v="117.11"/>
    <n v="88.59"/>
    <n v="1065349.67"/>
    <n v="805903.23"/>
    <n v="-259446.44"/>
    <n v="-0.24353172231235601"/>
  </r>
  <r>
    <s v="Central America"/>
    <s v="SAINT LUCIA"/>
    <s v="Personal Care"/>
    <s v="Offline"/>
    <x v="0"/>
    <d v="2013-02-22T00:00:00"/>
    <s v="Feb"/>
    <n v="2013"/>
    <n v="634866702"/>
    <d v="2013-02-25T00:00:00"/>
    <n v="2"/>
    <n v="3"/>
    <n v="20"/>
    <n v="81.73"/>
    <n v="56.67"/>
    <n v="25.06"/>
    <n v="1133.4000000000001"/>
    <n v="501.2"/>
    <n v="-632.20000000000005"/>
    <n v="-0.55779071819304704"/>
  </r>
  <r>
    <s v="Sub-Saharan Africa"/>
    <s v="LIBERIA"/>
    <s v="Clothes"/>
    <s v="Online"/>
    <x v="1"/>
    <d v="2014-08-18T00:00:00"/>
    <s v="Aug"/>
    <n v="2014"/>
    <n v="930145299"/>
    <d v="2014-09-30T00:00:00"/>
    <n v="3"/>
    <n v="43"/>
    <n v="9519"/>
    <n v="109.28"/>
    <n v="35.840000000000003"/>
    <n v="73.44"/>
    <n v="341160.96000000002"/>
    <n v="699075.36"/>
    <n v="357914.4"/>
    <n v="1.0491071428571399"/>
  </r>
  <r>
    <s v="Sub-Saharan Africa"/>
    <s v="CENTRAL AFRICAN REPUBLIC"/>
    <s v="Fruits"/>
    <s v="Offline"/>
    <x v="0"/>
    <d v="2012-06-20T00:00:00"/>
    <s v="Jun"/>
    <n v="2012"/>
    <n v="964347541"/>
    <d v="2012-07-24T00:00:00"/>
    <n v="3"/>
    <n v="34"/>
    <n v="722"/>
    <n v="9.33"/>
    <n v="6.92"/>
    <n v="2.41"/>
    <n v="4996.24"/>
    <n v="1740.02"/>
    <n v="-3256.22"/>
    <n v="-0.65173410404624299"/>
  </r>
  <r>
    <s v="Australia/Oceania"/>
    <s v="AUSTRALIA"/>
    <s v="Cosmetics"/>
    <s v="Offline"/>
    <x v="3"/>
    <d v="2010-09-01T00:00:00"/>
    <s v="Sep"/>
    <n v="2010"/>
    <n v="889084756"/>
    <d v="2010-08-02T00:00:00"/>
    <n v="2"/>
    <s v=""/>
    <n v="8792"/>
    <n v="437.2"/>
    <n v="263.33"/>
    <n v="173.87"/>
    <n v="2315197.36"/>
    <n v="1528665.04"/>
    <n v="-786532.32"/>
    <n v="-0.33972581931416901"/>
  </r>
  <r>
    <s v="Europe"/>
    <s v="LITHUANIA"/>
    <s v="Beverages"/>
    <s v="Offline"/>
    <x v="3"/>
    <d v="2015-05-07T00:00:00"/>
    <s v="May"/>
    <n v="2015"/>
    <n v="926280772"/>
    <d v="2015-07-21T00:00:00"/>
    <n v="3"/>
    <n v="75"/>
    <n v="5919"/>
    <n v="47.45"/>
    <n v="31.79"/>
    <n v="15.66"/>
    <n v="188165.01"/>
    <n v="92691.54"/>
    <n v="-95473.47"/>
    <n v="-0.50739226171752105"/>
  </r>
  <r>
    <s v="Asia"/>
    <s v="BHUTAN"/>
    <s v="Office Supplies"/>
    <s v="Online"/>
    <x v="3"/>
    <d v="2015-06-24T00:00:00"/>
    <s v="Jun"/>
    <n v="2015"/>
    <n v="918171918"/>
    <d v="2015-09-08T00:00:00"/>
    <n v="3"/>
    <n v="76"/>
    <n v="6329"/>
    <n v="651.21"/>
    <n v="524.96"/>
    <n v="126.25"/>
    <n v="3322471.84"/>
    <n v="799036.25"/>
    <n v="-2523435.59"/>
    <n v="-0.75950548613227697"/>
  </r>
  <r>
    <s v="Australia/Oceania"/>
    <s v="NAURU"/>
    <s v="Beverages"/>
    <s v="Online"/>
    <x v="3"/>
    <d v="2016-06-28T00:00:00"/>
    <s v="Jun"/>
    <n v="2016"/>
    <n v="777307021"/>
    <d v="2016-05-07T00:00:00"/>
    <n v="7"/>
    <s v=""/>
    <n v="1276"/>
    <n v="47.45"/>
    <n v="31.79"/>
    <n v="15.66"/>
    <n v="40564.04"/>
    <n v="19982.16"/>
    <n v="-20581.88"/>
    <n v="-0.50739226171752105"/>
  </r>
  <r>
    <s v="Europe"/>
    <s v="GREECE"/>
    <s v="Vegetables"/>
    <s v="Offline"/>
    <x v="2"/>
    <d v="2011-08-01T00:00:00"/>
    <s v="Aug"/>
    <n v="2011"/>
    <n v="936547410"/>
    <d v="2011-12-01T00:00:00"/>
    <n v="5"/>
    <n v="122"/>
    <n v="4046"/>
    <n v="154.06"/>
    <n v="90.93"/>
    <n v="63.13"/>
    <n v="367902.78"/>
    <n v="255423.98"/>
    <n v="-112478.8"/>
    <n v="-0.30572968217309998"/>
  </r>
  <r>
    <s v="Sub-Saharan Africa"/>
    <s v="GABON"/>
    <s v="Household"/>
    <s v="Offline"/>
    <x v="1"/>
    <d v="2011-07-17T00:00:00"/>
    <s v="Jul"/>
    <n v="2011"/>
    <n v="999066913"/>
    <d v="2011-08-14T00:00:00"/>
    <n v="1"/>
    <n v="28"/>
    <n v="4956"/>
    <n v="668.27"/>
    <n v="502.54"/>
    <n v="165.73"/>
    <n v="2490588.2400000002"/>
    <n v="821357.88"/>
    <n v="-1669230.36"/>
    <n v="-0.67021530624427905"/>
  </r>
  <r>
    <s v="North America"/>
    <s v="CANADA"/>
    <s v="Household"/>
    <s v="Online"/>
    <x v="1"/>
    <d v="2016-11-06T00:00:00"/>
    <s v="Nov"/>
    <n v="2016"/>
    <n v="188351857"/>
    <d v="2016-07-13T00:00:00"/>
    <n v="4"/>
    <s v=""/>
    <n v="6355"/>
    <n v="668.27"/>
    <n v="502.54"/>
    <n v="165.73"/>
    <n v="3193641.7"/>
    <n v="1053214.1499999999"/>
    <n v="-2140427.5499999998"/>
    <n v="-0.67021530624427905"/>
  </r>
  <r>
    <s v="Europe"/>
    <s v="SLOVENIA"/>
    <s v="Cosmetics"/>
    <s v="Online"/>
    <x v="3"/>
    <d v="2013-10-29T00:00:00"/>
    <s v="Oct"/>
    <n v="2013"/>
    <n v="498201072"/>
    <d v="2013-07-11T00:00:00"/>
    <n v="5"/>
    <s v=""/>
    <n v="7623"/>
    <n v="437.2"/>
    <n v="263.33"/>
    <n v="173.87"/>
    <n v="2007364.59"/>
    <n v="1325411.01"/>
    <n v="-681953.58"/>
    <n v="-0.33972581931416901"/>
  </r>
  <r>
    <s v="Europe"/>
    <s v="CYPRUS"/>
    <s v="Snacks"/>
    <s v="Offline"/>
    <x v="3"/>
    <d v="2015-07-27T00:00:00"/>
    <s v="Jul"/>
    <n v="2015"/>
    <n v="842725884"/>
    <d v="2015-11-08T00:00:00"/>
    <n v="1"/>
    <n v="104"/>
    <n v="171"/>
    <n v="152.58000000000001"/>
    <n v="97.44"/>
    <n v="55.14"/>
    <n v="16662.240000000002"/>
    <n v="9428.94"/>
    <n v="-7233.3"/>
    <n v="-0.43411330049261099"/>
  </r>
  <r>
    <s v="Asia"/>
    <s v="NEPAL"/>
    <s v="Fruits"/>
    <s v="Offline"/>
    <x v="1"/>
    <d v="2015-07-09T00:00:00"/>
    <s v="Jul"/>
    <n v="2015"/>
    <n v="206350123"/>
    <d v="2015-10-23T00:00:00"/>
    <n v="6"/>
    <n v="106"/>
    <n v="2442"/>
    <n v="9.33"/>
    <n v="6.92"/>
    <n v="2.41"/>
    <n v="16898.64"/>
    <n v="5885.22"/>
    <n v="-11013.42"/>
    <n v="-0.65173410404624299"/>
  </r>
  <r>
    <s v="Sub-Saharan Africa"/>
    <s v="GUINEA-BISSAU"/>
    <s v="Snacks"/>
    <s v="Online"/>
    <x v="1"/>
    <d v="2016-10-27T00:00:00"/>
    <s v="Oct"/>
    <n v="2016"/>
    <n v="793810117"/>
    <d v="2016-03-11T00:00:00"/>
    <n v="6"/>
    <s v=""/>
    <n v="4909"/>
    <n v="152.58000000000001"/>
    <n v="97.44"/>
    <n v="55.14"/>
    <n v="478332.96"/>
    <n v="270682.26"/>
    <n v="-207650.7"/>
    <n v="-0.43411330049261099"/>
  </r>
  <r>
    <s v="Sub-Saharan Africa"/>
    <s v="COTE D'IVOIRE"/>
    <s v="Vegetables"/>
    <s v="Offline"/>
    <x v="3"/>
    <d v="2011-05-05T00:00:00"/>
    <s v="May"/>
    <n v="2011"/>
    <n v="380154693"/>
    <d v="2011-06-20T00:00:00"/>
    <n v="2"/>
    <n v="46"/>
    <n v="5076"/>
    <n v="154.06"/>
    <n v="90.93"/>
    <n v="63.13"/>
    <n v="461560.68"/>
    <n v="320447.88"/>
    <n v="-141112.79999999999"/>
    <n v="-0.30572968217309998"/>
  </r>
  <r>
    <s v="Middle East/North Africa"/>
    <s v="KUWAIT"/>
    <s v="Clothes"/>
    <s v="Offline"/>
    <x v="0"/>
    <d v="2015-05-21T00:00:00"/>
    <s v="May"/>
    <n v="2015"/>
    <n v="860745179"/>
    <d v="2015-10-06T00:00:00"/>
    <n v="3"/>
    <n v="138"/>
    <n v="2481"/>
    <n v="109.28"/>
    <n v="35.840000000000003"/>
    <n v="73.44"/>
    <n v="88919.039999999994"/>
    <n v="182204.64"/>
    <n v="93285.6"/>
    <n v="1.0491071428571399"/>
  </r>
  <r>
    <s v="Sub-Saharan Africa"/>
    <s v="MOZAMBIQUE"/>
    <s v="Household"/>
    <s v="Online"/>
    <x v="2"/>
    <d v="2012-01-28T00:00:00"/>
    <s v="Jan"/>
    <n v="2012"/>
    <n v="601255404"/>
    <d v="2012-02-26T00:00:00"/>
    <n v="1"/>
    <n v="29"/>
    <n v="3690"/>
    <n v="668.27"/>
    <n v="502.54"/>
    <n v="165.73"/>
    <n v="1854372.6"/>
    <n v="611543.69999999995"/>
    <n v="-1242828.8999999999"/>
    <n v="-0.67021530624427905"/>
  </r>
  <r>
    <s v="Asia"/>
    <s v="UZBEKISTAN"/>
    <s v="Cosmetics"/>
    <s v="Offline"/>
    <x v="2"/>
    <d v="2015-11-25T00:00:00"/>
    <s v="Nov"/>
    <n v="2015"/>
    <n v="287671697"/>
    <d v="2015-12-26T00:00:00"/>
    <n v="7"/>
    <n v="31"/>
    <n v="7303"/>
    <n v="437.2"/>
    <n v="263.33"/>
    <n v="173.87"/>
    <n v="1923098.99"/>
    <n v="1269772.6100000001"/>
    <n v="-653326.38"/>
    <n v="-0.33972581931416901"/>
  </r>
  <r>
    <s v="Asia"/>
    <s v="SOUTH KOREA"/>
    <s v="Office Supplies"/>
    <s v="Online"/>
    <x v="0"/>
    <d v="2015-11-25T00:00:00"/>
    <s v="Nov"/>
    <n v="2015"/>
    <n v="676292884"/>
    <d v="2015-12-21T00:00:00"/>
    <n v="2"/>
    <n v="26"/>
    <n v="8948"/>
    <n v="651.21"/>
    <n v="524.96"/>
    <n v="126.25"/>
    <n v="4697342.08"/>
    <n v="1129685"/>
    <n v="-3567657.08"/>
    <n v="-0.75950548613227697"/>
  </r>
  <r>
    <s v="Europe"/>
    <s v="LATVIA"/>
    <s v="Office Supplies"/>
    <s v="Online"/>
    <x v="2"/>
    <d v="2017-01-05T00:00:00"/>
    <s v="Jan"/>
    <n v="2017"/>
    <n v="343730294"/>
    <d v="2017-05-28T00:00:00"/>
    <n v="1"/>
    <n v="143"/>
    <n v="6287"/>
    <n v="651.21"/>
    <n v="524.96"/>
    <n v="126.25"/>
    <n v="3300423.52"/>
    <n v="793733.75"/>
    <n v="-2506689.77"/>
    <n v="-0.75950548613227697"/>
  </r>
  <r>
    <s v="Europe"/>
    <s v="GEORGIA"/>
    <s v="Vegetables"/>
    <s v="Online"/>
    <x v="1"/>
    <d v="2015-02-26T00:00:00"/>
    <s v="Feb"/>
    <n v="2015"/>
    <n v="636907756"/>
    <d v="2015-01-04T00:00:00"/>
    <n v="1"/>
    <s v=""/>
    <n v="4013"/>
    <n v="154.06"/>
    <n v="90.93"/>
    <n v="63.13"/>
    <n v="364902.09"/>
    <n v="253340.69"/>
    <n v="-111561.4"/>
    <n v="-0.30572968217309998"/>
  </r>
  <r>
    <s v="Asia"/>
    <s v="CHINA"/>
    <s v="Clothes"/>
    <s v="Online"/>
    <x v="2"/>
    <d v="2012-12-19T00:00:00"/>
    <s v="Dec"/>
    <n v="2012"/>
    <n v="723061597"/>
    <d v="2012-12-29T00:00:00"/>
    <n v="7"/>
    <n v="10"/>
    <n v="8849"/>
    <n v="109.28"/>
    <n v="35.840000000000003"/>
    <n v="73.44"/>
    <n v="317148.15999999997"/>
    <n v="649870.56000000006"/>
    <n v="332722.40000000002"/>
    <n v="1.0491071428571399"/>
  </r>
  <r>
    <s v="Sub-Saharan Africa"/>
    <s v="TANZANIA"/>
    <s v="Snacks"/>
    <s v="Online"/>
    <x v="2"/>
    <d v="2011-08-24T00:00:00"/>
    <s v="Aug"/>
    <n v="2011"/>
    <n v="739740645"/>
    <d v="2011-01-09T00:00:00"/>
    <n v="1"/>
    <s v=""/>
    <n v="4551"/>
    <n v="152.58000000000001"/>
    <n v="97.44"/>
    <n v="55.14"/>
    <n v="443449.44"/>
    <n v="250942.14"/>
    <n v="-192507.3"/>
    <n v="-0.43411330049261099"/>
  </r>
  <r>
    <s v="Europe"/>
    <s v="CZECH REPUBLIC"/>
    <s v="Cereal"/>
    <s v="Online"/>
    <x v="3"/>
    <d v="2013-02-16T00:00:00"/>
    <s v="Feb"/>
    <n v="2013"/>
    <n v="444806230"/>
    <d v="2013-01-04T00:00:00"/>
    <n v="6"/>
    <s v=""/>
    <n v="6903"/>
    <n v="205.7"/>
    <n v="117.11"/>
    <n v="88.59"/>
    <n v="808410.33"/>
    <n v="611536.77"/>
    <n v="-196873.56"/>
    <n v="-0.24353172231235601"/>
  </r>
  <r>
    <s v="Asia"/>
    <s v="NEPAL"/>
    <s v="Vegetables"/>
    <s v="Online"/>
    <x v="3"/>
    <d v="2016-08-21T00:00:00"/>
    <s v="Aug"/>
    <n v="2016"/>
    <n v="566432178"/>
    <d v="2016-09-09T00:00:00"/>
    <n v="6"/>
    <n v="19"/>
    <n v="8724"/>
    <n v="154.06"/>
    <n v="90.93"/>
    <n v="63.13"/>
    <n v="793273.32"/>
    <n v="550746.12"/>
    <n v="-242527.2"/>
    <n v="-0.30572968217309998"/>
  </r>
  <r>
    <s v="Sub-Saharan Africa"/>
    <s v="SAO TOME AND PRINCIPE"/>
    <s v="Baby Food"/>
    <s v="Online"/>
    <x v="3"/>
    <d v="2014-11-21T00:00:00"/>
    <s v="Nov"/>
    <n v="2014"/>
    <n v="553104817"/>
    <d v="2014-11-23T00:00:00"/>
    <n v="1"/>
    <n v="2"/>
    <n v="4862"/>
    <n v="255.28"/>
    <n v="159.41999999999999"/>
    <n v="95.86"/>
    <n v="775100.04"/>
    <n v="466071.32"/>
    <n v="-309028.71999999997"/>
    <n v="-0.39869527035503699"/>
  </r>
  <r>
    <s v="Central America"/>
    <s v="SAINT KITTS AND NEVIS"/>
    <s v="Clothes"/>
    <s v="Offline"/>
    <x v="1"/>
    <d v="2013-04-01T00:00:00"/>
    <s v="Apr"/>
    <n v="2013"/>
    <n v="823622977"/>
    <d v="2013-02-22T00:00:00"/>
    <n v="6"/>
    <s v=""/>
    <n v="7197"/>
    <n v="109.28"/>
    <n v="35.840000000000003"/>
    <n v="73.44"/>
    <n v="257940.48000000001"/>
    <n v="528547.68000000005"/>
    <n v="270607.2"/>
    <n v="1.0491071428571399"/>
  </r>
  <r>
    <s v="Europe"/>
    <s v="LATVIA"/>
    <s v="Snacks"/>
    <s v="Online"/>
    <x v="0"/>
    <d v="2017-03-18T00:00:00"/>
    <s v="Mar"/>
    <n v="2017"/>
    <n v="517097985"/>
    <d v="2017-04-14T00:00:00"/>
    <n v="6"/>
    <n v="27"/>
    <n v="9640"/>
    <n v="152.58000000000001"/>
    <n v="97.44"/>
    <n v="55.14"/>
    <n v="939321.6"/>
    <n v="531549.6"/>
    <n v="-407772"/>
    <n v="-0.43411330049261099"/>
  </r>
  <r>
    <s v="Europe"/>
    <s v="NETHERLANDS"/>
    <s v="Beverages"/>
    <s v="Offline"/>
    <x v="0"/>
    <d v="2015-10-27T00:00:00"/>
    <s v="Oct"/>
    <n v="2015"/>
    <n v="642953670"/>
    <d v="2015-09-12T00:00:00"/>
    <n v="7"/>
    <s v=""/>
    <n v="3134"/>
    <n v="47.45"/>
    <n v="31.79"/>
    <n v="15.66"/>
    <n v="99629.86"/>
    <n v="49078.44"/>
    <n v="-50551.42"/>
    <n v="-0.50739226171752105"/>
  </r>
  <r>
    <s v="Asia"/>
    <s v="BRUNEI"/>
    <s v="Beverages"/>
    <s v="Online"/>
    <x v="0"/>
    <d v="2013-05-19T00:00:00"/>
    <s v="May"/>
    <n v="2013"/>
    <n v="930926358"/>
    <d v="2013-04-06T00:00:00"/>
    <n v="7"/>
    <s v=""/>
    <n v="651"/>
    <n v="47.45"/>
    <n v="31.79"/>
    <n v="15.66"/>
    <n v="20695.29"/>
    <n v="10194.66"/>
    <n v="-10500.63"/>
    <n v="-0.50739226171752105"/>
  </r>
  <r>
    <s v="Sub-Saharan Africa"/>
    <s v="CENTRAL AFRICAN REPUBLIC"/>
    <s v="Vegetables"/>
    <s v="Offline"/>
    <x v="2"/>
    <d v="2011-09-20T00:00:00"/>
    <s v="Sep"/>
    <n v="2011"/>
    <n v="281064879"/>
    <d v="2011-09-26T00:00:00"/>
    <n v="2"/>
    <n v="6"/>
    <n v="2199"/>
    <n v="154.06"/>
    <n v="90.93"/>
    <n v="63.13"/>
    <n v="199955.07"/>
    <n v="138822.87"/>
    <n v="-61132.2"/>
    <n v="-0.30572968217309998"/>
  </r>
  <r>
    <s v="Asia"/>
    <s v="BHUTAN"/>
    <s v="Baby Food"/>
    <s v="Offline"/>
    <x v="1"/>
    <d v="2013-09-21T00:00:00"/>
    <s v="Sep"/>
    <n v="2013"/>
    <n v="813730561"/>
    <d v="2013-10-26T00:00:00"/>
    <n v="7"/>
    <n v="35"/>
    <n v="9811"/>
    <n v="255.28"/>
    <n v="159.41999999999999"/>
    <n v="95.86"/>
    <n v="1564069.62"/>
    <n v="940482.46"/>
    <n v="-623587.16"/>
    <n v="-0.39869527035503699"/>
  </r>
  <r>
    <s v="Sub-Saharan Africa"/>
    <s v="MAURITIUS"/>
    <s v="Fruits"/>
    <s v="Offline"/>
    <x v="3"/>
    <d v="2011-12-25T00:00:00"/>
    <s v="Dec"/>
    <n v="2011"/>
    <n v="219597232"/>
    <d v="2012-05-01T00:00:00"/>
    <n v="3"/>
    <n v="128"/>
    <n v="2556"/>
    <n v="9.33"/>
    <n v="6.92"/>
    <n v="2.41"/>
    <n v="17687.52"/>
    <n v="6159.96"/>
    <n v="-11527.56"/>
    <n v="-0.65173410404624299"/>
  </r>
  <r>
    <s v="Australia/Oceania"/>
    <s v="AUSTRALIA"/>
    <s v="Snacks"/>
    <s v="Offline"/>
    <x v="3"/>
    <d v="2015-04-22T00:00:00"/>
    <s v="Apr"/>
    <n v="2015"/>
    <n v="309651219"/>
    <d v="2015-01-05T00:00:00"/>
    <n v="2"/>
    <s v=""/>
    <n v="1532"/>
    <n v="152.58000000000001"/>
    <n v="97.44"/>
    <n v="55.14"/>
    <n v="149278.07999999999"/>
    <n v="84474.48"/>
    <n v="-64803.6"/>
    <n v="-0.43411330049261099"/>
  </r>
  <r>
    <s v="Europe"/>
    <s v="SERBIA"/>
    <s v="Snacks"/>
    <s v="Offline"/>
    <x v="0"/>
    <d v="2014-08-18T00:00:00"/>
    <s v="Aug"/>
    <n v="2014"/>
    <n v="265191352"/>
    <d v="2014-09-26T00:00:00"/>
    <n v="6"/>
    <n v="39"/>
    <n v="4869"/>
    <n v="152.58000000000001"/>
    <n v="97.44"/>
    <n v="55.14"/>
    <n v="474435.36"/>
    <n v="268476.65999999997"/>
    <n v="-205958.7"/>
    <n v="-0.43411330049261099"/>
  </r>
  <r>
    <s v="Central America"/>
    <s v="BARBADOS"/>
    <s v="Snacks"/>
    <s v="Offline"/>
    <x v="2"/>
    <d v="2017-04-02T00:00:00"/>
    <s v="Apr"/>
    <n v="2017"/>
    <n v="687828958"/>
    <d v="2017-02-03T00:00:00"/>
    <n v="6"/>
    <s v=""/>
    <n v="2728"/>
    <n v="152.58000000000001"/>
    <n v="97.44"/>
    <n v="55.14"/>
    <n v="265816.32000000001"/>
    <n v="150421.92000000001"/>
    <n v="-115394.4"/>
    <n v="-0.43411330049261099"/>
  </r>
  <r>
    <s v="Central America"/>
    <s v="HONDURAS"/>
    <s v="Household"/>
    <s v="Offline"/>
    <x v="1"/>
    <d v="2011-12-29T00:00:00"/>
    <s v="Dec"/>
    <n v="2011"/>
    <n v="449487864"/>
    <d v="2012-01-02T00:00:00"/>
    <n v="2"/>
    <n v="4"/>
    <n v="2303"/>
    <n v="668.27"/>
    <n v="502.54"/>
    <n v="165.73"/>
    <n v="1157349.6200000001"/>
    <n v="381676.19"/>
    <n v="-775673.43"/>
    <n v="-0.67021530624427905"/>
  </r>
  <r>
    <s v="Australia/Oceania"/>
    <s v="TONGA"/>
    <s v="Baby Food"/>
    <s v="Online"/>
    <x v="2"/>
    <d v="2012-05-19T00:00:00"/>
    <s v="May"/>
    <n v="2012"/>
    <n v="742404401"/>
    <d v="2012-06-27T00:00:00"/>
    <n v="4"/>
    <n v="39"/>
    <n v="2815"/>
    <n v="255.28"/>
    <n v="159.41999999999999"/>
    <n v="95.86"/>
    <n v="448767.3"/>
    <n v="269845.90000000002"/>
    <n v="-178921.4"/>
    <n v="-0.39869527035503699"/>
  </r>
  <r>
    <s v="Europe"/>
    <s v="LATVIA"/>
    <s v="Office Supplies"/>
    <s v="Online"/>
    <x v="2"/>
    <d v="2013-06-16T00:00:00"/>
    <s v="Jun"/>
    <n v="2013"/>
    <n v="129127395"/>
    <d v="2013-06-20T00:00:00"/>
    <n v="5"/>
    <n v="4"/>
    <n v="520"/>
    <n v="651.21"/>
    <n v="524.96"/>
    <n v="126.25"/>
    <n v="272979.20000000001"/>
    <n v="65650"/>
    <n v="-207329.2"/>
    <n v="-0.75950548613227697"/>
  </r>
  <r>
    <s v="Europe"/>
    <s v="SERBIA"/>
    <s v="Vegetables"/>
    <s v="Offline"/>
    <x v="0"/>
    <d v="2011-06-25T00:00:00"/>
    <s v="Jun"/>
    <n v="2011"/>
    <n v="392518174"/>
    <d v="2011-03-07T00:00:00"/>
    <n v="2"/>
    <s v=""/>
    <n v="3705"/>
    <n v="154.06"/>
    <n v="90.93"/>
    <n v="63.13"/>
    <n v="336895.65"/>
    <n v="233896.65"/>
    <n v="-102999"/>
    <n v="-0.30572968217309998"/>
  </r>
  <r>
    <s v="Middle East/North Africa"/>
    <s v="TUNISIA"/>
    <s v="Vegetables"/>
    <s v="Online"/>
    <x v="3"/>
    <d v="2015-02-21T00:00:00"/>
    <s v="Feb"/>
    <n v="2015"/>
    <n v="685750567"/>
    <d v="2015-11-03T00:00:00"/>
    <n v="3"/>
    <n v="255"/>
    <n v="7687"/>
    <n v="154.06"/>
    <n v="90.93"/>
    <n v="63.13"/>
    <n v="698978.91"/>
    <n v="485280.31"/>
    <n v="-213698.6"/>
    <n v="-0.30572968217309998"/>
  </r>
  <r>
    <s v="Central America"/>
    <s v="GUATEMALA"/>
    <s v="Personal Care"/>
    <s v="Offline"/>
    <x v="2"/>
    <d v="2011-06-21T00:00:00"/>
    <s v="Jun"/>
    <n v="2011"/>
    <n v="682310903"/>
    <d v="2011-03-07T00:00:00"/>
    <n v="2"/>
    <s v=""/>
    <n v="9813"/>
    <n v="81.73"/>
    <n v="56.67"/>
    <n v="25.06"/>
    <n v="556102.71"/>
    <n v="245913.78"/>
    <n v="-310188.93"/>
    <n v="-0.55779071819304704"/>
  </r>
  <r>
    <s v="Sub-Saharan Africa"/>
    <s v="RWANDA"/>
    <s v="Office Supplies"/>
    <s v="Online"/>
    <x v="1"/>
    <d v="2015-01-25T00:00:00"/>
    <s v="Jan"/>
    <n v="2015"/>
    <n v="125998008"/>
    <d v="2015-03-02T00:00:00"/>
    <n v="2"/>
    <n v="36"/>
    <n v="4465"/>
    <n v="651.21"/>
    <n v="524.96"/>
    <n v="126.25"/>
    <n v="2343946.4"/>
    <n v="563706.25"/>
    <n v="-1780240.15"/>
    <n v="-0.75950548613227697"/>
  </r>
  <r>
    <s v="Middle East/North Africa"/>
    <s v="AZERBAIJAN"/>
    <s v="Baby Food"/>
    <s v="Online"/>
    <x v="0"/>
    <d v="2011-04-24T00:00:00"/>
    <s v="Apr"/>
    <n v="2011"/>
    <n v="180923211"/>
    <d v="2011-02-06T00:00:00"/>
    <n v="1"/>
    <s v=""/>
    <n v="8054"/>
    <n v="255.28"/>
    <n v="159.41999999999999"/>
    <n v="95.86"/>
    <n v="1283968.68"/>
    <n v="772056.44"/>
    <n v="-511912.24"/>
    <n v="-0.39869527035503699"/>
  </r>
  <r>
    <s v="Asia"/>
    <s v="TAIWAN"/>
    <s v="Meat"/>
    <s v="Online"/>
    <x v="0"/>
    <d v="2013-02-22T00:00:00"/>
    <s v="Feb"/>
    <n v="2013"/>
    <n v="281510341"/>
    <d v="2013-03-16T00:00:00"/>
    <n v="7"/>
    <n v="22"/>
    <n v="4020"/>
    <n v="421.89"/>
    <n v="364.69"/>
    <n v="57.2"/>
    <n v="1466053.8"/>
    <n v="229944"/>
    <n v="-1236109.8"/>
    <n v="-0.84315445995228799"/>
  </r>
  <r>
    <s v="Middle East/North Africa"/>
    <s v="JORDAN"/>
    <s v="Clothes"/>
    <s v="Offline"/>
    <x v="2"/>
    <d v="2011-11-11T00:00:00"/>
    <s v="Nov"/>
    <n v="2011"/>
    <n v="382495725"/>
    <d v="2011-12-21T00:00:00"/>
    <n v="4"/>
    <n v="40"/>
    <n v="7840"/>
    <n v="109.28"/>
    <n v="35.840000000000003"/>
    <n v="73.44"/>
    <n v="280985.59999999998"/>
    <n v="575769.59999999998"/>
    <n v="294784"/>
    <n v="1.0491071428571399"/>
  </r>
  <r>
    <s v="Middle East/North Africa"/>
    <s v="SOMALIA"/>
    <s v="Baby Food"/>
    <s v="Online"/>
    <x v="2"/>
    <d v="2011-07-03T00:00:00"/>
    <s v="Jul"/>
    <n v="2011"/>
    <n v="508928191"/>
    <d v="2011-03-19T00:00:00"/>
    <n v="7"/>
    <s v=""/>
    <n v="2016"/>
    <n v="255.28"/>
    <n v="159.41999999999999"/>
    <n v="95.86"/>
    <n v="321390.71999999997"/>
    <n v="193253.76000000001"/>
    <n v="-128136.96000000001"/>
    <n v="-0.39869527035503699"/>
  </r>
  <r>
    <s v="Asia"/>
    <s v="BHUTAN"/>
    <s v="Snacks"/>
    <s v="Online"/>
    <x v="0"/>
    <d v="2015-11-16T00:00:00"/>
    <s v="Nov"/>
    <n v="2015"/>
    <n v="306169068"/>
    <d v="2015-12-12T00:00:00"/>
    <n v="7"/>
    <n v="26"/>
    <n v="1086"/>
    <n v="152.58000000000001"/>
    <n v="97.44"/>
    <n v="55.14"/>
    <n v="105819.84"/>
    <n v="59882.04"/>
    <n v="-45937.8"/>
    <n v="-0.43411330049261099"/>
  </r>
  <r>
    <s v="Central America"/>
    <s v="PANAMA"/>
    <s v="Fruits"/>
    <s v="Online"/>
    <x v="0"/>
    <d v="2012-12-11T00:00:00"/>
    <s v="Dec"/>
    <n v="2012"/>
    <n v="389892184"/>
    <d v="2012-11-14T00:00:00"/>
    <n v="4"/>
    <s v=""/>
    <n v="6616"/>
    <n v="9.33"/>
    <n v="6.92"/>
    <n v="2.41"/>
    <n v="45782.720000000001"/>
    <n v="15944.56"/>
    <n v="-29838.16"/>
    <n v="-0.65173410404624299"/>
  </r>
  <r>
    <s v="Middle East/North Africa"/>
    <s v="AFGHANISTAN"/>
    <s v="Snacks"/>
    <s v="Offline"/>
    <x v="3"/>
    <d v="2012-05-11T00:00:00"/>
    <s v="May"/>
    <n v="2012"/>
    <n v="996083867"/>
    <d v="2012-01-12T00:00:00"/>
    <n v="5"/>
    <s v=""/>
    <n v="2206"/>
    <n v="152.58000000000001"/>
    <n v="97.44"/>
    <n v="55.14"/>
    <n v="214952.64"/>
    <n v="121638.84"/>
    <n v="-93313.8"/>
    <n v="-0.43411330049261099"/>
  </r>
  <r>
    <s v="Australia/Oceania"/>
    <s v="SAMOA"/>
    <s v="Vegetables"/>
    <s v="Offline"/>
    <x v="1"/>
    <d v="2016-03-23T00:00:00"/>
    <s v="Mar"/>
    <n v="2016"/>
    <n v="631042945"/>
    <d v="2016-04-14T00:00:00"/>
    <n v="5"/>
    <n v="22"/>
    <n v="8485"/>
    <n v="154.06"/>
    <n v="90.93"/>
    <n v="63.13"/>
    <n v="771541.05"/>
    <n v="535658.05000000005"/>
    <n v="-235883"/>
    <n v="-0.30572968217309998"/>
  </r>
  <r>
    <s v="Europe"/>
    <s v="MALTA"/>
    <s v="Fruits"/>
    <s v="Online"/>
    <x v="1"/>
    <d v="2016-11-21T00:00:00"/>
    <s v="Nov"/>
    <n v="2016"/>
    <n v="121380746"/>
    <d v="2016-12-18T00:00:00"/>
    <n v="1"/>
    <n v="27"/>
    <n v="8115"/>
    <n v="9.33"/>
    <n v="6.92"/>
    <n v="2.41"/>
    <n v="56155.8"/>
    <n v="19557.150000000001"/>
    <n v="-36598.65"/>
    <n v="-0.65173410404624299"/>
  </r>
  <r>
    <s v="Middle East/North Africa"/>
    <s v="KUWAIT"/>
    <s v="Baby Food"/>
    <s v="Offline"/>
    <x v="0"/>
    <d v="2013-05-08T00:00:00"/>
    <s v="May"/>
    <n v="2013"/>
    <n v="364021098"/>
    <d v="2013-08-22T00:00:00"/>
    <n v="5"/>
    <n v="106"/>
    <n v="787"/>
    <n v="255.28"/>
    <n v="159.41999999999999"/>
    <n v="95.86"/>
    <n v="125463.54"/>
    <n v="75441.820000000007"/>
    <n v="-50021.72"/>
    <n v="-0.39869527035503699"/>
  </r>
  <r>
    <s v="Sub-Saharan Africa"/>
    <s v="SUDAN"/>
    <s v="Baby Food"/>
    <s v="Online"/>
    <x v="0"/>
    <d v="2013-09-19T00:00:00"/>
    <s v="Sep"/>
    <n v="2013"/>
    <n v="976200330"/>
    <d v="2013-10-20T00:00:00"/>
    <n v="1"/>
    <n v="31"/>
    <n v="8226"/>
    <n v="255.28"/>
    <n v="159.41999999999999"/>
    <n v="95.86"/>
    <n v="1311388.92"/>
    <n v="788544.36"/>
    <n v="-522844.56"/>
    <n v="-0.39869527035503699"/>
  </r>
  <r>
    <s v="Europe"/>
    <s v="RUSSIA"/>
    <s v="Clothes"/>
    <s v="Offline"/>
    <x v="0"/>
    <d v="2014-08-05T00:00:00"/>
    <s v="Aug"/>
    <n v="2014"/>
    <n v="745467269"/>
    <d v="2014-06-23T00:00:00"/>
    <n v="2"/>
    <s v=""/>
    <n v="9186"/>
    <n v="109.28"/>
    <n v="35.840000000000003"/>
    <n v="73.44"/>
    <n v="329226.23999999999"/>
    <n v="674619.84"/>
    <n v="345393.6"/>
    <n v="1.0491071428571399"/>
  </r>
  <r>
    <s v="Sub-Saharan Africa"/>
    <s v="NAMIBIA"/>
    <s v="Fruits"/>
    <s v="Offline"/>
    <x v="0"/>
    <d v="2013-08-25T00:00:00"/>
    <s v="Aug"/>
    <n v="2013"/>
    <n v="779683244"/>
    <d v="2013-08-25T00:00:00"/>
    <n v="1"/>
    <n v="0"/>
    <n v="4453"/>
    <n v="9.33"/>
    <n v="6.92"/>
    <n v="2.41"/>
    <n v="30814.76"/>
    <n v="10731.73"/>
    <n v="-20083.03"/>
    <n v="-0.65173410404624299"/>
  </r>
  <r>
    <s v="Middle East/North Africa"/>
    <s v="OMAN"/>
    <s v="Snacks"/>
    <s v="Online"/>
    <x v="1"/>
    <d v="2014-08-15T00:00:00"/>
    <s v="Aug"/>
    <n v="2014"/>
    <n v="457022082"/>
    <d v="2014-10-09T00:00:00"/>
    <n v="5"/>
    <n v="55"/>
    <n v="1845"/>
    <n v="152.58000000000001"/>
    <n v="97.44"/>
    <n v="55.14"/>
    <n v="179776.8"/>
    <n v="101733.3"/>
    <n v="-78043.5"/>
    <n v="-0.43411330049261099"/>
  </r>
  <r>
    <s v="Sub-Saharan Africa"/>
    <s v="MALAWI"/>
    <s v="Meat"/>
    <s v="Offline"/>
    <x v="0"/>
    <d v="2013-04-10T00:00:00"/>
    <s v="Apr"/>
    <n v="2013"/>
    <n v="575970113"/>
    <d v="2013-10-16T00:00:00"/>
    <n v="4"/>
    <n v="189"/>
    <n v="1211"/>
    <n v="421.89"/>
    <n v="364.69"/>
    <n v="57.2"/>
    <n v="441639.59"/>
    <n v="69269.2"/>
    <n v="-372370.39"/>
    <n v="-0.84315445995228799"/>
  </r>
  <r>
    <s v="Asia"/>
    <s v="TAJIKISTAN"/>
    <s v="Vegetables"/>
    <s v="Online"/>
    <x v="3"/>
    <d v="2012-02-06T00:00:00"/>
    <s v="Feb"/>
    <n v="2012"/>
    <n v="205326163"/>
    <d v="2012-12-07T00:00:00"/>
    <n v="6"/>
    <n v="305"/>
    <n v="9429"/>
    <n v="154.06"/>
    <n v="90.93"/>
    <n v="63.13"/>
    <n v="857378.97"/>
    <n v="595252.77"/>
    <n v="-262126.2"/>
    <n v="-0.30572968217309998"/>
  </r>
  <r>
    <s v="Central America"/>
    <s v="HAITI"/>
    <s v="Cosmetics"/>
    <s v="Offline"/>
    <x v="0"/>
    <d v="2013-05-01T00:00:00"/>
    <s v="May"/>
    <n v="2013"/>
    <n v="734201562"/>
    <d v="2013-08-01T00:00:00"/>
    <n v="5"/>
    <n v="92"/>
    <n v="5413"/>
    <n v="437.2"/>
    <n v="263.33"/>
    <n v="173.87"/>
    <n v="1425405.29"/>
    <n v="941158.31"/>
    <n v="-484246.98"/>
    <n v="-0.33972581931416901"/>
  </r>
  <r>
    <s v="Asia"/>
    <s v="SINGAPORE"/>
    <s v="Baby Food"/>
    <s v="Offline"/>
    <x v="1"/>
    <d v="2015-03-27T00:00:00"/>
    <s v="Mar"/>
    <n v="2015"/>
    <n v="922020137"/>
    <d v="2015-04-30T00:00:00"/>
    <n v="5"/>
    <n v="34"/>
    <n v="5103"/>
    <n v="255.28"/>
    <n v="159.41999999999999"/>
    <n v="95.86"/>
    <n v="813520.26"/>
    <n v="489173.58"/>
    <n v="-324346.68"/>
    <n v="-0.39869527035503699"/>
  </r>
  <r>
    <s v="Europe"/>
    <s v="BULGARIA"/>
    <s v="Meat"/>
    <s v="Offline"/>
    <x v="3"/>
    <d v="2012-07-04T00:00:00"/>
    <s v="Jul"/>
    <n v="2012"/>
    <n v="948518216"/>
    <d v="2012-04-05T00:00:00"/>
    <n v="5"/>
    <s v=""/>
    <n v="6473"/>
    <n v="421.89"/>
    <n v="364.69"/>
    <n v="57.2"/>
    <n v="2360638.37"/>
    <n v="370255.6"/>
    <n v="-1990382.77"/>
    <n v="-0.84315445995228799"/>
  </r>
  <r>
    <s v="Europe"/>
    <s v="FINLAND"/>
    <s v="Office Supplies"/>
    <s v="Offline"/>
    <x v="2"/>
    <d v="2017-04-17T00:00:00"/>
    <s v="Apr"/>
    <n v="2017"/>
    <n v="163744628"/>
    <d v="2017-01-05T00:00:00"/>
    <n v="5"/>
    <s v=""/>
    <n v="4529"/>
    <n v="651.21"/>
    <n v="524.96"/>
    <n v="126.25"/>
    <n v="2377543.84"/>
    <n v="571786.25"/>
    <n v="-1805757.59"/>
    <n v="-0.75950548613227697"/>
  </r>
  <r>
    <s v="Middle East/North Africa"/>
    <s v="KUWAIT"/>
    <s v="Fruits"/>
    <s v="Offline"/>
    <x v="2"/>
    <d v="2014-09-04T00:00:00"/>
    <s v="Sep"/>
    <n v="2014"/>
    <n v="238060700"/>
    <d v="2014-05-24T00:00:00"/>
    <n v="7"/>
    <s v=""/>
    <n v="6306"/>
    <n v="9.33"/>
    <n v="6.92"/>
    <n v="2.41"/>
    <n v="43637.52"/>
    <n v="15197.46"/>
    <n v="-28440.06"/>
    <n v="-0.65173410404624299"/>
  </r>
  <r>
    <s v="Middle East/North Africa"/>
    <s v="UNITED ARAB EMIRATES"/>
    <s v="Clothes"/>
    <s v="Offline"/>
    <x v="0"/>
    <d v="2014-09-22T00:00:00"/>
    <s v="Sep"/>
    <n v="2014"/>
    <n v="212140262"/>
    <d v="2014-09-22T00:00:00"/>
    <n v="2"/>
    <n v="0"/>
    <n v="5872"/>
    <n v="109.28"/>
    <n v="35.840000000000003"/>
    <n v="73.44"/>
    <n v="210452.48000000001"/>
    <n v="431239.67999999999"/>
    <n v="220787.20000000001"/>
    <n v="1.0491071428571399"/>
  </r>
  <r>
    <s v="Sub-Saharan Africa"/>
    <s v="MAURITIUS"/>
    <s v="Fruits"/>
    <s v="Offline"/>
    <x v="1"/>
    <d v="2016-06-02T00:00:00"/>
    <s v="Jun"/>
    <n v="2016"/>
    <n v="546969640"/>
    <d v="2016-10-03T00:00:00"/>
    <n v="2"/>
    <n v="123"/>
    <n v="9326"/>
    <n v="9.33"/>
    <n v="6.92"/>
    <n v="2.41"/>
    <n v="64535.92"/>
    <n v="22475.66"/>
    <n v="-42060.26"/>
    <n v="-0.65173410404624299"/>
  </r>
  <r>
    <s v="North America"/>
    <s v="GREENLAND"/>
    <s v="Cosmetics"/>
    <s v="Online"/>
    <x v="0"/>
    <d v="2013-12-02T00:00:00"/>
    <s v="Dec"/>
    <n v="2013"/>
    <n v="873847663"/>
    <d v="2013-10-03T00:00:00"/>
    <n v="5"/>
    <s v=""/>
    <n v="9797"/>
    <n v="437.2"/>
    <n v="263.33"/>
    <n v="173.87"/>
    <n v="2579844.0099999998"/>
    <n v="1703404.39"/>
    <n v="-876439.62"/>
    <n v="-0.33972581931416901"/>
  </r>
  <r>
    <s v="Australia/Oceania"/>
    <s v="SAMOA"/>
    <s v="Household"/>
    <s v="Online"/>
    <x v="0"/>
    <d v="2016-09-18T00:00:00"/>
    <s v="Sep"/>
    <n v="2016"/>
    <n v="444385659"/>
    <d v="2016-10-18T00:00:00"/>
    <n v="3"/>
    <n v="30"/>
    <n v="2447"/>
    <n v="668.27"/>
    <n v="502.54"/>
    <n v="165.73"/>
    <n v="1229715.3799999999"/>
    <n v="405541.31"/>
    <n v="-824174.07"/>
    <n v="-0.67021530624427905"/>
  </r>
  <r>
    <s v="Asia"/>
    <s v="NEPAL"/>
    <s v="Fruits"/>
    <s v="Online"/>
    <x v="0"/>
    <d v="2012-05-20T00:00:00"/>
    <s v="May"/>
    <n v="2012"/>
    <n v="380507457"/>
    <d v="2012-06-23T00:00:00"/>
    <n v="7"/>
    <n v="34"/>
    <n v="9467"/>
    <n v="9.33"/>
    <n v="6.92"/>
    <n v="2.41"/>
    <n v="65511.64"/>
    <n v="22815.47"/>
    <n v="-42696.17"/>
    <n v="-0.65173410404624299"/>
  </r>
  <r>
    <s v="Sub-Saharan Africa"/>
    <s v="COTE D'IVOIRE"/>
    <s v="Beverages"/>
    <s v="Offline"/>
    <x v="0"/>
    <d v="2016-12-22T00:00:00"/>
    <s v="Dec"/>
    <n v="2016"/>
    <n v="524449384"/>
    <d v="2017-01-29T00:00:00"/>
    <n v="1"/>
    <n v="38"/>
    <n v="5082"/>
    <n v="47.45"/>
    <n v="31.79"/>
    <n v="15.66"/>
    <n v="161556.78"/>
    <n v="79584.12"/>
    <n v="-81972.66"/>
    <n v="-0.50739226171752105"/>
  </r>
  <r>
    <s v="Asia"/>
    <s v="SRI LANKA"/>
    <s v="Clothes"/>
    <s v="Offline"/>
    <x v="2"/>
    <d v="2014-04-30T00:00:00"/>
    <s v="Apr"/>
    <n v="2014"/>
    <n v="788760268"/>
    <d v="2014-01-06T00:00:00"/>
    <n v="2"/>
    <s v=""/>
    <n v="546"/>
    <n v="109.28"/>
    <n v="35.840000000000003"/>
    <n v="73.44"/>
    <n v="19568.64"/>
    <n v="40098.239999999998"/>
    <n v="20529.599999999999"/>
    <n v="1.0491071428571399"/>
  </r>
  <r>
    <s v="Europe"/>
    <s v="GREECE"/>
    <s v="Household"/>
    <s v="Offline"/>
    <x v="0"/>
    <d v="2012-01-23T00:00:00"/>
    <s v="Jan"/>
    <n v="2012"/>
    <n v="706301438"/>
    <d v="2012-11-02T00:00:00"/>
    <n v="6"/>
    <n v="284"/>
    <n v="9146"/>
    <n v="668.27"/>
    <n v="502.54"/>
    <n v="165.73"/>
    <n v="4596230.84"/>
    <n v="1515766.58"/>
    <n v="-3080464.26"/>
    <n v="-0.67021530624427905"/>
  </r>
  <r>
    <s v="Asia"/>
    <s v="BHUTAN"/>
    <s v="Snacks"/>
    <s v="Online"/>
    <x v="1"/>
    <d v="2015-01-27T00:00:00"/>
    <s v="Jan"/>
    <n v="2015"/>
    <n v="780246722"/>
    <d v="2015-09-03T00:00:00"/>
    <n v="5"/>
    <n v="219"/>
    <n v="1199"/>
    <n v="152.58000000000001"/>
    <n v="97.44"/>
    <n v="55.14"/>
    <n v="116830.56"/>
    <n v="66112.86"/>
    <n v="-50717.7"/>
    <n v="-0.43411330049261099"/>
  </r>
  <r>
    <s v="Europe"/>
    <s v="MONTENEGRO"/>
    <s v="Clothes"/>
    <s v="Online"/>
    <x v="1"/>
    <d v="2014-09-03T00:00:00"/>
    <s v="Sep"/>
    <n v="2014"/>
    <n v="234082448"/>
    <d v="2014-09-03T00:00:00"/>
    <n v="4"/>
    <n v="0"/>
    <n v="9053"/>
    <n v="109.28"/>
    <n v="35.840000000000003"/>
    <n v="73.44"/>
    <n v="324459.52000000002"/>
    <n v="664852.31999999995"/>
    <n v="340392.8"/>
    <n v="1.0491071428571399"/>
  </r>
  <r>
    <s v="Europe"/>
    <s v="ROMANIA"/>
    <s v="Meat"/>
    <s v="Offline"/>
    <x v="2"/>
    <d v="2012-08-22T00:00:00"/>
    <s v="Aug"/>
    <n v="2012"/>
    <n v="161607444"/>
    <d v="2012-03-10T00:00:00"/>
    <n v="7"/>
    <s v=""/>
    <n v="2089"/>
    <n v="421.89"/>
    <n v="364.69"/>
    <n v="57.2"/>
    <n v="761837.41"/>
    <n v="119490.8"/>
    <n v="-642346.61"/>
    <n v="-0.84315445995228799"/>
  </r>
  <r>
    <s v="Sub-Saharan Africa"/>
    <s v="GHANA"/>
    <s v="Meat"/>
    <s v="Offline"/>
    <x v="1"/>
    <d v="2014-09-29T00:00:00"/>
    <s v="Sep"/>
    <n v="2014"/>
    <n v="376933038"/>
    <d v="2014-10-19T00:00:00"/>
    <n v="1"/>
    <n v="20"/>
    <n v="1717"/>
    <n v="421.89"/>
    <n v="364.69"/>
    <n v="57.2"/>
    <n v="626172.73"/>
    <n v="98212.4"/>
    <n v="-527960.32999999996"/>
    <n v="-0.84315445995228799"/>
  </r>
  <r>
    <s v="Europe"/>
    <s v="LITHUANIA"/>
    <s v="Meat"/>
    <s v="Offline"/>
    <x v="1"/>
    <d v="2014-06-07T00:00:00"/>
    <s v="Jun"/>
    <n v="2014"/>
    <n v="764483058"/>
    <d v="2014-05-08T00:00:00"/>
    <n v="5"/>
    <s v=""/>
    <n v="6380"/>
    <n v="421.89"/>
    <n v="364.69"/>
    <n v="57.2"/>
    <n v="2326722.2000000002"/>
    <n v="364936"/>
    <n v="-1961786.2"/>
    <n v="-0.84315445995228799"/>
  </r>
  <r>
    <s v="Europe"/>
    <s v="ICELAND"/>
    <s v="Baby Food"/>
    <s v="Offline"/>
    <x v="0"/>
    <d v="2014-05-08T00:00:00"/>
    <s v="May"/>
    <n v="2014"/>
    <n v="828993833"/>
    <d v="2014-02-09T00:00:00"/>
    <n v="1"/>
    <s v=""/>
    <n v="6552"/>
    <n v="255.28"/>
    <n v="159.41999999999999"/>
    <n v="95.86"/>
    <n v="1044519.84"/>
    <n v="628074.72"/>
    <n v="-416445.12"/>
    <n v="-0.39869527035503699"/>
  </r>
  <r>
    <s v="Asia"/>
    <s v="BRUNEI"/>
    <s v="Meat"/>
    <s v="Online"/>
    <x v="3"/>
    <d v="2014-02-12T00:00:00"/>
    <s v="Feb"/>
    <n v="2014"/>
    <n v="145514190"/>
    <d v="2014-12-13T00:00:00"/>
    <n v="7"/>
    <n v="304"/>
    <n v="9737"/>
    <n v="421.89"/>
    <n v="364.69"/>
    <n v="57.2"/>
    <n v="3550986.53"/>
    <n v="556956.4"/>
    <n v="-2994030.13"/>
    <n v="-0.84315445995228799"/>
  </r>
  <r>
    <s v="Central America"/>
    <s v="CUBA"/>
    <s v="Fruits"/>
    <s v="Online"/>
    <x v="2"/>
    <d v="2016-06-25T00:00:00"/>
    <s v="Jun"/>
    <n v="2016"/>
    <n v="609405457"/>
    <d v="2016-03-08T00:00:00"/>
    <n v="3"/>
    <s v=""/>
    <n v="5472"/>
    <n v="9.33"/>
    <n v="6.92"/>
    <n v="2.41"/>
    <n v="37866.239999999998"/>
    <n v="13187.52"/>
    <n v="-24678.720000000001"/>
    <n v="-0.65173410404624299"/>
  </r>
  <r>
    <s v="Sub-Saharan Africa"/>
    <s v="CHAD"/>
    <s v="Household"/>
    <s v="Online"/>
    <x v="2"/>
    <d v="2017-07-24T00:00:00"/>
    <s v="Jul"/>
    <n v="2017"/>
    <n v="586341464"/>
    <d v="2017-07-31T00:00:00"/>
    <n v="2"/>
    <n v="7"/>
    <n v="324"/>
    <n v="668.27"/>
    <n v="502.54"/>
    <n v="165.73"/>
    <n v="162822.96"/>
    <n v="53696.52"/>
    <n v="-109126.44"/>
    <n v="-0.67021530624427905"/>
  </r>
  <r>
    <s v="Australia/Oceania"/>
    <s v="EAST TIMOR"/>
    <s v="Beverages"/>
    <s v="Offline"/>
    <x v="1"/>
    <d v="2017-06-27T00:00:00"/>
    <s v="Jun"/>
    <n v="2017"/>
    <n v="762308537"/>
    <d v="2017-07-25T00:00:00"/>
    <n v="3"/>
    <n v="28"/>
    <n v="2891"/>
    <n v="47.45"/>
    <n v="31.79"/>
    <n v="15.66"/>
    <n v="91904.89"/>
    <n v="45273.06"/>
    <n v="-46631.83"/>
    <n v="-0.50739226171752105"/>
  </r>
  <r>
    <s v="Middle East/North Africa"/>
    <s v="BAHRAIN"/>
    <s v="Cereal"/>
    <s v="Online"/>
    <x v="3"/>
    <d v="2012-11-17T00:00:00"/>
    <s v="Nov"/>
    <n v="2012"/>
    <n v="993605506"/>
    <d v="2012-11-17T00:00:00"/>
    <n v="7"/>
    <n v="0"/>
    <n v="8804"/>
    <n v="205.7"/>
    <n v="117.11"/>
    <n v="88.59"/>
    <n v="1031036.44"/>
    <n v="779946.36"/>
    <n v="-251090.08"/>
    <n v="-0.24353172231235601"/>
  </r>
  <r>
    <s v="Middle East/North Africa"/>
    <s v="OMAN"/>
    <s v="Fruits"/>
    <s v="Online"/>
    <x v="3"/>
    <d v="2016-07-26T00:00:00"/>
    <s v="Jul"/>
    <n v="2016"/>
    <n v="756843698"/>
    <d v="2016-08-30T00:00:00"/>
    <n v="3"/>
    <n v="35"/>
    <n v="5724"/>
    <n v="9.33"/>
    <n v="6.92"/>
    <n v="2.41"/>
    <n v="39610.080000000002"/>
    <n v="13794.84"/>
    <n v="-25815.24"/>
    <n v="-0.65173410404624299"/>
  </r>
  <r>
    <s v="Europe"/>
    <s v="BOSNIA AND HERZEGOVINA"/>
    <s v="Meat"/>
    <s v="Offline"/>
    <x v="1"/>
    <d v="2015-09-12T00:00:00"/>
    <s v="Sep"/>
    <n v="2015"/>
    <n v="498946940"/>
    <d v="2016-11-01T00:00:00"/>
    <n v="3"/>
    <n v="416"/>
    <n v="8342"/>
    <n v="421.89"/>
    <n v="364.69"/>
    <n v="57.2"/>
    <n v="3042243.98"/>
    <n v="477162.4"/>
    <n v="-2565081.58"/>
    <n v="-0.84315445995228799"/>
  </r>
  <r>
    <s v="Europe"/>
    <s v="SWITZERLAND"/>
    <s v="Personal Care"/>
    <s v="Offline"/>
    <x v="0"/>
    <d v="2014-02-08T00:00:00"/>
    <s v="Feb"/>
    <n v="2014"/>
    <n v="287151563"/>
    <d v="2014-11-08T00:00:00"/>
    <n v="7"/>
    <n v="273"/>
    <n v="3383"/>
    <n v="81.73"/>
    <n v="56.67"/>
    <n v="25.06"/>
    <n v="191714.61"/>
    <n v="84777.98"/>
    <n v="-106936.63"/>
    <n v="-0.55779071819304704"/>
  </r>
  <r>
    <s v="Europe"/>
    <s v="CROATIA"/>
    <s v="Office Supplies"/>
    <s v="Online"/>
    <x v="1"/>
    <d v="2013-05-22T00:00:00"/>
    <s v="May"/>
    <n v="2013"/>
    <n v="259006392"/>
    <d v="2013-06-06T00:00:00"/>
    <n v="5"/>
    <n v="15"/>
    <n v="4602"/>
    <n v="651.21"/>
    <n v="524.96"/>
    <n v="126.25"/>
    <n v="2415865.92"/>
    <n v="581002.5"/>
    <n v="-1834863.42"/>
    <n v="-0.75950548613227697"/>
  </r>
  <r>
    <s v="Asia"/>
    <s v="NEPAL"/>
    <s v="Clothes"/>
    <s v="Online"/>
    <x v="3"/>
    <d v="2014-04-15T00:00:00"/>
    <s v="Apr"/>
    <n v="2014"/>
    <n v="172372758"/>
    <d v="2014-04-30T00:00:00"/>
    <n v="4"/>
    <n v="15"/>
    <n v="7784"/>
    <n v="109.28"/>
    <n v="35.840000000000003"/>
    <n v="73.44"/>
    <n v="278978.56"/>
    <n v="571656.95999999996"/>
    <n v="292678.40000000002"/>
    <n v="1.0491071428571399"/>
  </r>
  <r>
    <s v="Central America"/>
    <s v="HAITI"/>
    <s v="Cosmetics"/>
    <s v="Online"/>
    <x v="1"/>
    <d v="2016-03-07T00:00:00"/>
    <s v="Mar"/>
    <n v="2016"/>
    <n v="755424487"/>
    <d v="2016-07-17T00:00:00"/>
    <n v="1"/>
    <n v="132"/>
    <n v="5748"/>
    <n v="437.2"/>
    <n v="263.33"/>
    <n v="173.87"/>
    <n v="1513620.84"/>
    <n v="999404.76"/>
    <n v="-514216.08"/>
    <n v="-0.33972581931416901"/>
  </r>
  <r>
    <s v="Europe"/>
    <s v="UNITED KINGDOM"/>
    <s v="Vegetables"/>
    <s v="Online"/>
    <x v="1"/>
    <d v="2012-09-30T00:00:00"/>
    <s v="Sep"/>
    <n v="2012"/>
    <n v="556647908"/>
    <d v="2012-10-29T00:00:00"/>
    <n v="2"/>
    <n v="29"/>
    <n v="3341"/>
    <n v="154.06"/>
    <n v="90.93"/>
    <n v="63.13"/>
    <n v="303797.13"/>
    <n v="210917.33"/>
    <n v="-92879.8"/>
    <n v="-0.30572968217309998"/>
  </r>
  <r>
    <s v="Sub-Saharan Africa"/>
    <s v="SOUTH AFRICA"/>
    <s v="Clothes"/>
    <s v="Online"/>
    <x v="0"/>
    <d v="2015-09-25T00:00:00"/>
    <s v="Sep"/>
    <n v="2015"/>
    <n v="894841849"/>
    <d v="2015-08-10T00:00:00"/>
    <n v="2"/>
    <s v=""/>
    <n v="2443"/>
    <n v="109.28"/>
    <n v="35.840000000000003"/>
    <n v="73.44"/>
    <n v="87557.119999999995"/>
    <n v="179413.92"/>
    <n v="91856.8"/>
    <n v="1.0491071428571399"/>
  </r>
  <r>
    <s v="Central America"/>
    <s v="GRENADA"/>
    <s v="Snacks"/>
    <s v="Online"/>
    <x v="2"/>
    <d v="2016-03-07T00:00:00"/>
    <s v="Mar"/>
    <n v="2016"/>
    <n v="909117639"/>
    <d v="2016-10-08T00:00:00"/>
    <n v="7"/>
    <n v="215"/>
    <n v="6967"/>
    <n v="152.58000000000001"/>
    <n v="97.44"/>
    <n v="55.14"/>
    <n v="678864.48"/>
    <n v="384160.38"/>
    <n v="-294704.09999999998"/>
    <n v="-0.43411330049261099"/>
  </r>
  <r>
    <s v="Asia"/>
    <s v="INDIA"/>
    <s v="Baby Food"/>
    <s v="Offline"/>
    <x v="0"/>
    <d v="2010-12-24T00:00:00"/>
    <s v="Dec"/>
    <n v="2010"/>
    <n v="708899104"/>
    <d v="2011-01-01T00:00:00"/>
    <n v="7"/>
    <n v="8"/>
    <n v="7853"/>
    <n v="255.28"/>
    <n v="159.41999999999999"/>
    <n v="95.86"/>
    <n v="1251925.26"/>
    <n v="752788.58"/>
    <n v="-499136.68"/>
    <n v="-0.39869527035503699"/>
  </r>
  <r>
    <s v="Europe"/>
    <s v="IRELAND"/>
    <s v="Vegetables"/>
    <s v="Offline"/>
    <x v="0"/>
    <d v="2011-09-04T00:00:00"/>
    <s v="Sep"/>
    <n v="2011"/>
    <n v="923922574"/>
    <d v="2011-05-23T00:00:00"/>
    <n v="2"/>
    <s v=""/>
    <n v="8076"/>
    <n v="154.06"/>
    <n v="90.93"/>
    <n v="63.13"/>
    <n v="734350.68"/>
    <n v="509837.88"/>
    <n v="-224512.8"/>
    <n v="-0.30572968217309998"/>
  </r>
  <r>
    <s v="Middle East/North Africa"/>
    <s v="TUNISIA"/>
    <s v="Vegetables"/>
    <s v="Offline"/>
    <x v="0"/>
    <d v="2011-08-18T00:00:00"/>
    <s v="Aug"/>
    <n v="2011"/>
    <n v="454236876"/>
    <d v="2011-08-22T00:00:00"/>
    <n v="2"/>
    <n v="4"/>
    <n v="7641"/>
    <n v="154.06"/>
    <n v="90.93"/>
    <n v="63.13"/>
    <n v="694796.13"/>
    <n v="482376.33"/>
    <n v="-212419.8"/>
    <n v="-0.30572968217309998"/>
  </r>
  <r>
    <s v="Middle East/North Africa"/>
    <s v="ALGERIA"/>
    <s v="Snacks"/>
    <s v="Online"/>
    <x v="2"/>
    <d v="2014-09-12T00:00:00"/>
    <s v="Sep"/>
    <n v="2014"/>
    <n v="520203340"/>
    <d v="2014-12-19T00:00:00"/>
    <n v="6"/>
    <n v="98"/>
    <n v="8583"/>
    <n v="152.58000000000001"/>
    <n v="97.44"/>
    <n v="55.14"/>
    <n v="836327.52"/>
    <n v="473266.62"/>
    <n v="-363060.9"/>
    <n v="-0.43411330049261099"/>
  </r>
  <r>
    <s v="Australia/Oceania"/>
    <s v="PAPUA NEW GUINEA"/>
    <s v="Cereal"/>
    <s v="Online"/>
    <x v="2"/>
    <d v="2013-10-19T00:00:00"/>
    <s v="Oct"/>
    <n v="2013"/>
    <n v="612495791"/>
    <d v="2013-10-11T00:00:00"/>
    <n v="6"/>
    <s v=""/>
    <n v="9971"/>
    <n v="205.7"/>
    <n v="117.11"/>
    <n v="88.59"/>
    <n v="1167703.81"/>
    <n v="883330.89"/>
    <n v="-284372.92"/>
    <n v="-0.24353172231235601"/>
  </r>
  <r>
    <s v="Europe"/>
    <s v="SAN MARINO"/>
    <s v="Snacks"/>
    <s v="Offline"/>
    <x v="1"/>
    <d v="2017-04-01T00:00:00"/>
    <s v="Apr"/>
    <n v="2017"/>
    <n v="742100560"/>
    <d v="2017-01-17T00:00:00"/>
    <n v="3"/>
    <s v=""/>
    <n v="2902"/>
    <n v="152.58000000000001"/>
    <n v="97.44"/>
    <n v="55.14"/>
    <n v="282770.88"/>
    <n v="160016.28"/>
    <n v="-122754.6"/>
    <n v="-0.43411330049261099"/>
  </r>
  <r>
    <s v="Sub-Saharan Africa"/>
    <s v="SENEGAL"/>
    <s v="Fruits"/>
    <s v="Online"/>
    <x v="3"/>
    <d v="2015-07-07T00:00:00"/>
    <s v="Jul"/>
    <n v="2015"/>
    <n v="990316474"/>
    <d v="2015-08-21T00:00:00"/>
    <n v="6"/>
    <n v="45"/>
    <n v="5507"/>
    <n v="9.33"/>
    <n v="6.92"/>
    <n v="2.41"/>
    <n v="38108.44"/>
    <n v="13271.87"/>
    <n v="-24836.57"/>
    <n v="-0.65173410404624299"/>
  </r>
  <r>
    <s v="Middle East/North Africa"/>
    <s v="ALGERIA"/>
    <s v="Beverages"/>
    <s v="Offline"/>
    <x v="0"/>
    <d v="2016-06-13T00:00:00"/>
    <s v="Jun"/>
    <n v="2016"/>
    <n v="158754861"/>
    <d v="2016-07-24T00:00:00"/>
    <n v="1"/>
    <n v="41"/>
    <n v="7946"/>
    <n v="47.45"/>
    <n v="31.79"/>
    <n v="15.66"/>
    <n v="252603.34"/>
    <n v="124434.36"/>
    <n v="-128168.98"/>
    <n v="-0.50739226171752105"/>
  </r>
  <r>
    <s v="Sub-Saharan Africa"/>
    <s v="NIGER"/>
    <s v="Household"/>
    <s v="Offline"/>
    <x v="1"/>
    <d v="2016-05-09T00:00:00"/>
    <s v="May"/>
    <n v="2016"/>
    <n v="719339549"/>
    <d v="2016-09-21T00:00:00"/>
    <n v="4"/>
    <n v="135"/>
    <n v="7413"/>
    <n v="668.27"/>
    <n v="502.54"/>
    <n v="165.73"/>
    <n v="3725329.02"/>
    <n v="1228556.49"/>
    <n v="-2496772.5299999998"/>
    <n v="-0.67021530624427905"/>
  </r>
  <r>
    <s v="Middle East/North Africa"/>
    <s v="SAUDI ARABIA"/>
    <s v="Cereal"/>
    <s v="Online"/>
    <x v="2"/>
    <d v="2014-12-02T00:00:00"/>
    <s v="Dec"/>
    <n v="2014"/>
    <n v="264306867"/>
    <d v="2014-03-29T00:00:00"/>
    <n v="7"/>
    <s v=""/>
    <n v="3130"/>
    <n v="205.7"/>
    <n v="117.11"/>
    <n v="88.59"/>
    <n v="366554.3"/>
    <n v="277286.7"/>
    <n v="-89267.6"/>
    <n v="-0.24353172231235601"/>
  </r>
  <r>
    <s v="Asia"/>
    <s v="MONGOLIA"/>
    <s v="Snacks"/>
    <s v="Offline"/>
    <x v="1"/>
    <d v="2011-07-13T00:00:00"/>
    <s v="Jul"/>
    <n v="2011"/>
    <n v="956205642"/>
    <d v="2011-08-25T00:00:00"/>
    <n v="5"/>
    <n v="43"/>
    <n v="1353"/>
    <n v="152.58000000000001"/>
    <n v="97.44"/>
    <n v="55.14"/>
    <n v="131836.32"/>
    <n v="74604.42"/>
    <n v="-57231.9"/>
    <n v="-0.43411330049261099"/>
  </r>
  <r>
    <s v="Asia"/>
    <s v="BRUNEI"/>
    <s v="Vegetables"/>
    <s v="Offline"/>
    <x v="2"/>
    <d v="2012-04-10T00:00:00"/>
    <s v="Apr"/>
    <n v="2012"/>
    <n v="977897202"/>
    <d v="2012-11-11T00:00:00"/>
    <n v="1"/>
    <n v="215"/>
    <n v="368"/>
    <n v="154.06"/>
    <n v="90.93"/>
    <n v="63.13"/>
    <n v="33462.239999999998"/>
    <n v="23231.84"/>
    <n v="-10230.4"/>
    <n v="-0.30572968217309998"/>
  </r>
  <r>
    <s v="Asia"/>
    <s v="INDIA"/>
    <s v="Baby Food"/>
    <s v="Online"/>
    <x v="2"/>
    <d v="2011-04-05T00:00:00"/>
    <s v="Apr"/>
    <n v="2011"/>
    <n v="382555377"/>
    <d v="2011-06-19T00:00:00"/>
    <n v="1"/>
    <n v="75"/>
    <n v="5492"/>
    <n v="255.28"/>
    <n v="159.41999999999999"/>
    <n v="95.86"/>
    <n v="875534.64"/>
    <n v="526463.12"/>
    <n v="-349071.52"/>
    <n v="-0.39869527035503699"/>
  </r>
  <r>
    <s v="Asia"/>
    <s v="KAZAKHSTAN"/>
    <s v="Fruits"/>
    <s v="Offline"/>
    <x v="2"/>
    <d v="2017-08-01T00:00:00"/>
    <s v="Aug"/>
    <n v="2017"/>
    <n v="643666493"/>
    <d v="2017-02-23T00:00:00"/>
    <n v="5"/>
    <s v=""/>
    <n v="4074"/>
    <n v="9.33"/>
    <n v="6.92"/>
    <n v="2.41"/>
    <n v="28192.080000000002"/>
    <n v="9818.34"/>
    <n v="-18373.740000000002"/>
    <n v="-0.65173410404624299"/>
  </r>
  <r>
    <s v="Europe"/>
    <s v="FRANCE"/>
    <s v="Fruits"/>
    <s v="Offline"/>
    <x v="3"/>
    <d v="2014-12-02T00:00:00"/>
    <s v="Dec"/>
    <n v="2014"/>
    <n v="605029380"/>
    <d v="2014-02-18T00:00:00"/>
    <n v="3"/>
    <s v=""/>
    <n v="493"/>
    <n v="9.33"/>
    <n v="6.92"/>
    <n v="2.41"/>
    <n v="3411.56"/>
    <n v="1188.1300000000001"/>
    <n v="-2223.4299999999998"/>
    <n v="-0.65173410404624299"/>
  </r>
  <r>
    <s v="Asia"/>
    <s v="TURKMENISTAN"/>
    <s v="Fruits"/>
    <s v="Online"/>
    <x v="2"/>
    <d v="2010-09-22T00:00:00"/>
    <s v="Sep"/>
    <n v="2010"/>
    <n v="530755364"/>
    <d v="2010-09-29T00:00:00"/>
    <n v="4"/>
    <n v="7"/>
    <n v="1162"/>
    <n v="9.33"/>
    <n v="6.92"/>
    <n v="2.41"/>
    <n v="8041.04"/>
    <n v="2800.42"/>
    <n v="-5240.62"/>
    <n v="-0.65173410404624299"/>
  </r>
  <r>
    <s v="Australia/Oceania"/>
    <s v="PALAU"/>
    <s v="Vegetables"/>
    <s v="Offline"/>
    <x v="0"/>
    <d v="2012-03-18T00:00:00"/>
    <s v="Mar"/>
    <n v="2012"/>
    <n v="755268275"/>
    <d v="2012-06-04T00:00:00"/>
    <n v="2"/>
    <n v="78"/>
    <n v="9521"/>
    <n v="154.06"/>
    <n v="90.93"/>
    <n v="63.13"/>
    <n v="865744.53"/>
    <n v="601060.73"/>
    <n v="-264683.8"/>
    <n v="-0.30572968217309998"/>
  </r>
  <r>
    <s v="Europe"/>
    <s v="CYPRUS"/>
    <s v="Meat"/>
    <s v="Online"/>
    <x v="2"/>
    <d v="2017-11-06T00:00:00"/>
    <s v="Nov"/>
    <n v="2017"/>
    <n v="333304440"/>
    <d v="2017-05-07T00:00:00"/>
    <n v="1"/>
    <s v=""/>
    <n v="1046"/>
    <n v="421.89"/>
    <n v="364.69"/>
    <n v="57.2"/>
    <n v="381465.74"/>
    <n v="59831.199999999997"/>
    <n v="-321634.53999999998"/>
    <n v="-0.84315445995228799"/>
  </r>
  <r>
    <s v="Asia"/>
    <s v="SOUTH KOREA"/>
    <s v="Snacks"/>
    <s v="Offline"/>
    <x v="0"/>
    <d v="2014-12-28T00:00:00"/>
    <s v="Dec"/>
    <n v="2014"/>
    <n v="189912688"/>
    <d v="2015-09-02T00:00:00"/>
    <n v="4"/>
    <n v="248"/>
    <n v="8240"/>
    <n v="152.58000000000001"/>
    <n v="97.44"/>
    <n v="55.14"/>
    <n v="802905.59999999998"/>
    <n v="454353.6"/>
    <n v="-348552"/>
    <n v="-0.43411330049261099"/>
  </r>
  <r>
    <s v="Australia/Oceania"/>
    <s v="AUSTRALIA"/>
    <s v="Beverages"/>
    <s v="Online"/>
    <x v="0"/>
    <d v="2017-03-18T00:00:00"/>
    <s v="Mar"/>
    <n v="2017"/>
    <n v="870454347"/>
    <d v="2017-03-26T00:00:00"/>
    <n v="1"/>
    <n v="8"/>
    <n v="5639"/>
    <n v="47.45"/>
    <n v="31.79"/>
    <n v="15.66"/>
    <n v="179263.81"/>
    <n v="88306.74"/>
    <n v="-90957.07"/>
    <n v="-0.50739226171752105"/>
  </r>
  <r>
    <s v="Asia"/>
    <s v="KAZAKHSTAN"/>
    <s v="Beverages"/>
    <s v="Online"/>
    <x v="1"/>
    <d v="2011-06-01T00:00:00"/>
    <s v="Jun"/>
    <n v="2011"/>
    <n v="290603244"/>
    <d v="2011-02-21T00:00:00"/>
    <n v="2"/>
    <s v=""/>
    <n v="4813"/>
    <n v="47.45"/>
    <n v="31.79"/>
    <n v="15.66"/>
    <n v="153005.26999999999"/>
    <n v="75371.58"/>
    <n v="-77633.69"/>
    <n v="-0.50739226171752105"/>
  </r>
  <r>
    <s v="Europe"/>
    <s v="RUSSIA"/>
    <s v="Cosmetics"/>
    <s v="Offline"/>
    <x v="3"/>
    <d v="2014-03-09T00:00:00"/>
    <s v="Mar"/>
    <n v="2014"/>
    <n v="486345708"/>
    <d v="2014-11-10T00:00:00"/>
    <n v="2"/>
    <n v="246"/>
    <n v="9357"/>
    <n v="437.2"/>
    <n v="263.33"/>
    <n v="173.87"/>
    <n v="2463978.81"/>
    <n v="1626901.59"/>
    <n v="-837077.22"/>
    <n v="-0.33972581931416901"/>
  </r>
  <r>
    <s v="Central America"/>
    <s v="HAITI"/>
    <s v="Personal Care"/>
    <s v="Offline"/>
    <x v="0"/>
    <d v="2013-10-06T00:00:00"/>
    <s v="Oct"/>
    <n v="2013"/>
    <n v="863980567"/>
    <d v="2013-06-20T00:00:00"/>
    <n v="5"/>
    <s v=""/>
    <n v="9904"/>
    <n v="81.73"/>
    <n v="56.67"/>
    <n v="25.06"/>
    <n v="561259.68000000005"/>
    <n v="248194.24"/>
    <n v="-313065.44"/>
    <n v="-0.55779071819304704"/>
  </r>
  <r>
    <s v="Sub-Saharan Africa"/>
    <s v="KENYA"/>
    <s v="Personal Care"/>
    <s v="Offline"/>
    <x v="1"/>
    <d v="2016-12-05T00:00:00"/>
    <s v="Dec"/>
    <n v="2016"/>
    <n v="450119149"/>
    <d v="2016-01-07T00:00:00"/>
    <n v="5"/>
    <s v=""/>
    <n v="9114"/>
    <n v="81.73"/>
    <n v="56.67"/>
    <n v="25.06"/>
    <n v="516490.38"/>
    <n v="228396.84"/>
    <n v="-288093.53999999998"/>
    <n v="-0.55779071819304704"/>
  </r>
  <r>
    <s v="Sub-Saharan Africa"/>
    <s v="BURKINA FASO"/>
    <s v="Snacks"/>
    <s v="Online"/>
    <x v="3"/>
    <d v="2014-12-08T00:00:00"/>
    <s v="Dec"/>
    <n v="2014"/>
    <n v="141685283"/>
    <d v="2014-12-09T00:00:00"/>
    <n v="3"/>
    <n v="1"/>
    <n v="6679"/>
    <n v="152.58000000000001"/>
    <n v="97.44"/>
    <n v="55.14"/>
    <n v="650801.76"/>
    <n v="368280.06"/>
    <n v="-282521.7"/>
    <n v="-0.43411330049261099"/>
  </r>
  <r>
    <s v="Sub-Saharan Africa"/>
    <s v="TOGO"/>
    <s v="Office Supplies"/>
    <s v="Online"/>
    <x v="2"/>
    <d v="2015-07-28T00:00:00"/>
    <s v="Jul"/>
    <n v="2015"/>
    <n v="455915296"/>
    <d v="2015-11-09T00:00:00"/>
    <n v="2"/>
    <n v="104"/>
    <n v="4322"/>
    <n v="651.21"/>
    <n v="524.96"/>
    <n v="126.25"/>
    <n v="2268877.12"/>
    <n v="545652.5"/>
    <n v="-1723224.62"/>
    <n v="-0.75950548613227697"/>
  </r>
  <r>
    <s v="Europe"/>
    <s v="MALTA"/>
    <s v="Beverages"/>
    <s v="Online"/>
    <x v="0"/>
    <d v="2016-04-30T00:00:00"/>
    <s v="Apr"/>
    <n v="2016"/>
    <n v="180358016"/>
    <d v="2016-05-16T00:00:00"/>
    <n v="2"/>
    <n v="16"/>
    <n v="800"/>
    <n v="47.45"/>
    <n v="31.79"/>
    <n v="15.66"/>
    <n v="25432"/>
    <n v="12528"/>
    <n v="-12904"/>
    <n v="-0.50739226171752105"/>
  </r>
  <r>
    <s v="Asia"/>
    <s v="THAILAND"/>
    <s v="Meat"/>
    <s v="Offline"/>
    <x v="3"/>
    <d v="2015-01-17T00:00:00"/>
    <s v="Jan"/>
    <n v="2015"/>
    <n v="422874772"/>
    <d v="2015-02-23T00:00:00"/>
    <n v="2"/>
    <n v="37"/>
    <n v="6897"/>
    <n v="421.89"/>
    <n v="364.69"/>
    <n v="57.2"/>
    <n v="2515266.9300000002"/>
    <n v="394508.4"/>
    <n v="-2120758.5299999998"/>
    <n v="-0.84315445995228799"/>
  </r>
  <r>
    <s v="Middle East/North Africa"/>
    <s v="YEMEN"/>
    <s v="Vegetables"/>
    <s v="Offline"/>
    <x v="0"/>
    <d v="2014-09-20T00:00:00"/>
    <s v="Sep"/>
    <n v="2014"/>
    <n v="561639392"/>
    <d v="2014-10-25T00:00:00"/>
    <n v="7"/>
    <n v="35"/>
    <n v="432"/>
    <n v="154.06"/>
    <n v="90.93"/>
    <n v="63.13"/>
    <n v="39281.760000000002"/>
    <n v="27272.16"/>
    <n v="-12009.6"/>
    <n v="-0.30572968217309998"/>
  </r>
  <r>
    <s v="Asia"/>
    <s v="BHUTAN"/>
    <s v="Meat"/>
    <s v="Offline"/>
    <x v="2"/>
    <d v="2011-09-11T00:00:00"/>
    <s v="Sep"/>
    <n v="2011"/>
    <n v="495138204"/>
    <d v="2011-11-11T00:00:00"/>
    <n v="6"/>
    <n v="61"/>
    <n v="1252"/>
    <n v="421.89"/>
    <n v="364.69"/>
    <n v="57.2"/>
    <n v="456591.88"/>
    <n v="71614.399999999994"/>
    <n v="-384977.48"/>
    <n v="-0.84315445995228799"/>
  </r>
  <r>
    <s v="Sub-Saharan Africa"/>
    <s v="TANZANIA"/>
    <s v="Baby Food"/>
    <s v="Online"/>
    <x v="3"/>
    <d v="2015-05-17T00:00:00"/>
    <s v="May"/>
    <n v="2015"/>
    <n v="192170035"/>
    <d v="2015-05-06T00:00:00"/>
    <n v="4"/>
    <s v=""/>
    <n v="6239"/>
    <n v="255.28"/>
    <n v="159.41999999999999"/>
    <n v="95.86"/>
    <n v="994621.38"/>
    <n v="598070.54"/>
    <n v="-396550.84"/>
    <n v="-0.39869527035503699"/>
  </r>
  <r>
    <s v="Europe"/>
    <s v="GEORGIA"/>
    <s v="Clothes"/>
    <s v="Online"/>
    <x v="3"/>
    <d v="2012-07-18T00:00:00"/>
    <s v="Jul"/>
    <n v="2012"/>
    <n v="141846215"/>
    <d v="2012-08-16T00:00:00"/>
    <n v="5"/>
    <n v="29"/>
    <n v="4302"/>
    <n v="109.28"/>
    <n v="35.840000000000003"/>
    <n v="73.44"/>
    <n v="154183.67999999999"/>
    <n v="315938.88"/>
    <n v="161755.20000000001"/>
    <n v="1.0491071428571399"/>
  </r>
  <r>
    <s v="Middle East/North Africa"/>
    <s v="OMAN"/>
    <s v="Clothes"/>
    <s v="Offline"/>
    <x v="2"/>
    <d v="2010-08-19T00:00:00"/>
    <s v="Aug"/>
    <n v="2010"/>
    <n v="903590571"/>
    <d v="2010-01-09T00:00:00"/>
    <n v="7"/>
    <s v=""/>
    <n v="1385"/>
    <n v="109.28"/>
    <n v="35.840000000000003"/>
    <n v="73.44"/>
    <n v="49638.400000000001"/>
    <n v="101714.4"/>
    <n v="52076"/>
    <n v="1.0491071428571399"/>
  </r>
  <r>
    <s v="Middle East/North Africa"/>
    <s v="LIBYA"/>
    <s v="Meat"/>
    <s v="Online"/>
    <x v="2"/>
    <d v="2010-05-24T00:00:00"/>
    <s v="May"/>
    <n v="2010"/>
    <n v="857139432"/>
    <d v="2010-11-06T00:00:00"/>
    <n v="7"/>
    <n v="166"/>
    <n v="5460"/>
    <n v="421.89"/>
    <n v="364.69"/>
    <n v="57.2"/>
    <n v="1991207.4"/>
    <n v="312312"/>
    <n v="-1678895.4"/>
    <n v="-0.84315445995228799"/>
  </r>
  <r>
    <s v="Europe"/>
    <s v="MOLDOVA"/>
    <s v="Baby Food"/>
    <s v="Offline"/>
    <x v="1"/>
    <d v="2017-09-06T00:00:00"/>
    <s v="Sep"/>
    <n v="2017"/>
    <n v="252541625"/>
    <d v="2017-05-07T00:00:00"/>
    <n v="1"/>
    <s v=""/>
    <n v="1534"/>
    <n v="255.28"/>
    <n v="159.41999999999999"/>
    <n v="95.86"/>
    <n v="244550.28"/>
    <n v="147049.24"/>
    <n v="-97501.039999999906"/>
    <n v="-0.39869527035503699"/>
  </r>
  <r>
    <s v="Sub-Saharan Africa"/>
    <s v="SOUTH SUDAN"/>
    <s v="Household"/>
    <s v="Offline"/>
    <x v="3"/>
    <d v="2015-09-22T00:00:00"/>
    <s v="Sep"/>
    <n v="2015"/>
    <n v="760158479"/>
    <d v="2015-10-26T00:00:00"/>
    <n v="2"/>
    <n v="34"/>
    <n v="6641"/>
    <n v="668.27"/>
    <n v="502.54"/>
    <n v="165.73"/>
    <n v="3337368.14"/>
    <n v="1100612.93"/>
    <n v="-2236755.21"/>
    <n v="-0.67021530624427905"/>
  </r>
  <r>
    <s v="Australia/Oceania"/>
    <s v="MARSHALL ISLANDS"/>
    <s v="Cosmetics"/>
    <s v="Offline"/>
    <x v="1"/>
    <d v="2016-11-10T00:00:00"/>
    <s v="Nov"/>
    <n v="2016"/>
    <n v="520663821"/>
    <d v="2016-06-11T00:00:00"/>
    <n v="7"/>
    <s v=""/>
    <n v="4850"/>
    <n v="437.2"/>
    <n v="263.33"/>
    <n v="173.87"/>
    <n v="1277150.5"/>
    <n v="843269.5"/>
    <n v="-433881"/>
    <n v="-0.33972581931416901"/>
  </r>
  <r>
    <s v="Sub-Saharan Africa"/>
    <s v="UGANDA"/>
    <s v="Snacks"/>
    <s v="Offline"/>
    <x v="3"/>
    <d v="2010-06-20T00:00:00"/>
    <s v="Jun"/>
    <n v="2010"/>
    <n v="895043981"/>
    <d v="2010-06-21T00:00:00"/>
    <n v="2"/>
    <n v="1"/>
    <n v="2259"/>
    <n v="152.58000000000001"/>
    <n v="97.44"/>
    <n v="55.14"/>
    <n v="220116.96"/>
    <n v="124561.26"/>
    <n v="-95555.7"/>
    <n v="-0.43411330049261099"/>
  </r>
  <r>
    <s v="Europe"/>
    <s v="MONTENEGRO"/>
    <s v="Cosmetics"/>
    <s v="Offline"/>
    <x v="1"/>
    <d v="2014-03-29T00:00:00"/>
    <s v="Mar"/>
    <n v="2014"/>
    <n v="614597785"/>
    <d v="2014-05-14T00:00:00"/>
    <n v="4"/>
    <n v="46"/>
    <n v="1997"/>
    <n v="437.2"/>
    <n v="263.33"/>
    <n v="173.87"/>
    <n v="525870.01"/>
    <n v="347218.39"/>
    <n v="-178651.62"/>
    <n v="-0.33972581931416901"/>
  </r>
  <r>
    <s v="Asia"/>
    <s v="PHILIPPINES"/>
    <s v="Office Supplies"/>
    <s v="Online"/>
    <x v="2"/>
    <d v="2016-04-21T00:00:00"/>
    <s v="Apr"/>
    <n v="2016"/>
    <n v="730936563"/>
    <d v="2016-04-30T00:00:00"/>
    <n v="7"/>
    <n v="9"/>
    <n v="9227"/>
    <n v="651.21"/>
    <n v="524.96"/>
    <n v="126.25"/>
    <n v="4843805.92"/>
    <n v="1164908.75"/>
    <n v="-3678897.17"/>
    <n v="-0.75950548613227697"/>
  </r>
  <r>
    <s v="Sub-Saharan Africa"/>
    <s v="NIGERIA"/>
    <s v="Snacks"/>
    <s v="Online"/>
    <x v="1"/>
    <d v="2017-04-22T00:00:00"/>
    <s v="Apr"/>
    <n v="2017"/>
    <n v="565984141"/>
    <d v="2017-05-22T00:00:00"/>
    <n v="2"/>
    <n v="30"/>
    <n v="6140"/>
    <n v="152.58000000000001"/>
    <n v="97.44"/>
    <n v="55.14"/>
    <n v="598281.6"/>
    <n v="338559.6"/>
    <n v="-259722"/>
    <n v="-0.43411330049261099"/>
  </r>
  <r>
    <s v="Europe"/>
    <s v="SWEDEN"/>
    <s v="Personal Care"/>
    <s v="Offline"/>
    <x v="3"/>
    <d v="2011-05-17T00:00:00"/>
    <s v="May"/>
    <n v="2011"/>
    <n v="861976850"/>
    <d v="2011-05-25T00:00:00"/>
    <n v="4"/>
    <n v="8"/>
    <n v="6960"/>
    <n v="81.73"/>
    <n v="56.67"/>
    <n v="25.06"/>
    <n v="394423.2"/>
    <n v="174417.6"/>
    <n v="-220005.6"/>
    <n v="-0.55779071819304704"/>
  </r>
  <r>
    <s v="Europe"/>
    <s v="CZECH REPUBLIC"/>
    <s v="Clothes"/>
    <s v="Offline"/>
    <x v="2"/>
    <d v="2012-08-21T00:00:00"/>
    <s v="Aug"/>
    <n v="2012"/>
    <n v="631463515"/>
    <d v="2012-09-25T00:00:00"/>
    <n v="3"/>
    <n v="35"/>
    <n v="2942"/>
    <n v="109.28"/>
    <n v="35.840000000000003"/>
    <n v="73.44"/>
    <n v="105441.28"/>
    <n v="216060.48"/>
    <n v="110619.2"/>
    <n v="1.0491071428571399"/>
  </r>
  <r>
    <s v="Europe"/>
    <s v="MOLDOVA"/>
    <s v="Fruits"/>
    <s v="Online"/>
    <x v="0"/>
    <d v="2013-07-29T00:00:00"/>
    <s v="Jul"/>
    <n v="2013"/>
    <n v="307305467"/>
    <d v="2013-10-08T00:00:00"/>
    <n v="3"/>
    <n v="71"/>
    <n v="7371"/>
    <n v="9.33"/>
    <n v="6.92"/>
    <n v="2.41"/>
    <n v="51007.32"/>
    <n v="17764.11"/>
    <n v="-33243.21"/>
    <n v="-0.65173410404624299"/>
  </r>
  <r>
    <s v="Europe"/>
    <s v="CYPRUS"/>
    <s v="Cereal"/>
    <s v="Offline"/>
    <x v="3"/>
    <d v="2011-05-07T00:00:00"/>
    <s v="May"/>
    <n v="2011"/>
    <n v="392676532"/>
    <d v="2011-06-08T00:00:00"/>
    <n v="4"/>
    <n v="32"/>
    <n v="567"/>
    <n v="205.7"/>
    <n v="117.11"/>
    <n v="88.59"/>
    <n v="66401.37"/>
    <n v="50230.53"/>
    <n v="-16170.84"/>
    <n v="-0.24353172231235601"/>
  </r>
  <r>
    <s v="Europe"/>
    <s v="LUXEMBOURG"/>
    <s v="Baby Food"/>
    <s v="Online"/>
    <x v="2"/>
    <d v="2012-05-26T00:00:00"/>
    <s v="May"/>
    <n v="2012"/>
    <n v="111063039"/>
    <d v="2012-07-13T00:00:00"/>
    <n v="6"/>
    <n v="48"/>
    <n v="4876"/>
    <n v="255.28"/>
    <n v="159.41999999999999"/>
    <n v="95.86"/>
    <n v="777331.92"/>
    <n v="467413.36"/>
    <n v="-309918.56"/>
    <n v="-0.39869527035503699"/>
  </r>
  <r>
    <s v="Europe"/>
    <s v="SPAIN"/>
    <s v="Beverages"/>
    <s v="Online"/>
    <x v="0"/>
    <d v="2011-05-12T00:00:00"/>
    <s v="May"/>
    <n v="2011"/>
    <n v="556263816"/>
    <d v="2011-07-12T00:00:00"/>
    <n v="3"/>
    <n v="61"/>
    <n v="9679"/>
    <n v="47.45"/>
    <n v="31.79"/>
    <n v="15.66"/>
    <n v="307695.40999999997"/>
    <n v="151573.14000000001"/>
    <n v="-156122.26999999999"/>
    <n v="-0.50739226171752105"/>
  </r>
  <r>
    <s v="Middle East/North Africa"/>
    <s v="YEMEN"/>
    <s v="Vegetables"/>
    <s v="Online"/>
    <x v="1"/>
    <d v="2014-05-24T00:00:00"/>
    <s v="May"/>
    <n v="2014"/>
    <n v="642390191"/>
    <d v="2014-05-26T00:00:00"/>
    <n v="2"/>
    <n v="2"/>
    <n v="6388"/>
    <n v="154.06"/>
    <n v="90.93"/>
    <n v="63.13"/>
    <n v="580860.84"/>
    <n v="403274.44"/>
    <n v="-177586.4"/>
    <n v="-0.30572968217309998"/>
  </r>
  <r>
    <s v="Sub-Saharan Africa"/>
    <s v="LIBERIA"/>
    <s v="Baby Food"/>
    <s v="Online"/>
    <x v="0"/>
    <d v="2013-10-24T00:00:00"/>
    <s v="Oct"/>
    <n v="2013"/>
    <n v="253865993"/>
    <d v="2013-04-12T00:00:00"/>
    <n v="6"/>
    <s v=""/>
    <n v="3444"/>
    <n v="255.28"/>
    <n v="159.41999999999999"/>
    <n v="95.86"/>
    <n v="549042.48"/>
    <n v="330141.84000000003"/>
    <n v="-218900.64"/>
    <n v="-0.39869527035503699"/>
  </r>
  <r>
    <s v="Asia"/>
    <s v="INDONESIA"/>
    <s v="Vegetables"/>
    <s v="Offline"/>
    <x v="0"/>
    <d v="2012-02-11T00:00:00"/>
    <s v="Feb"/>
    <n v="2012"/>
    <n v="695427548"/>
    <d v="2012-11-29T00:00:00"/>
    <n v="5"/>
    <n v="292"/>
    <n v="1320"/>
    <n v="154.06"/>
    <n v="90.93"/>
    <n v="63.13"/>
    <n v="120027.6"/>
    <n v="83331.600000000006"/>
    <n v="-36696"/>
    <n v="-0.30572968217309998"/>
  </r>
  <r>
    <s v="Europe"/>
    <s v="GREECE"/>
    <s v="Beverages"/>
    <s v="Online"/>
    <x v="0"/>
    <d v="2011-05-25T00:00:00"/>
    <s v="May"/>
    <n v="2011"/>
    <n v="642123687"/>
    <d v="2011-05-30T00:00:00"/>
    <n v="2"/>
    <n v="5"/>
    <n v="7523"/>
    <n v="47.45"/>
    <n v="31.79"/>
    <n v="15.66"/>
    <n v="239156.17"/>
    <n v="117810.18"/>
    <n v="-121345.99"/>
    <n v="-0.50739226171752105"/>
  </r>
  <r>
    <s v="Asia"/>
    <s v="CHINA"/>
    <s v="Beverages"/>
    <s v="Online"/>
    <x v="0"/>
    <d v="2010-06-26T00:00:00"/>
    <s v="Jun"/>
    <n v="2010"/>
    <n v="189315736"/>
    <d v="2010-01-08T00:00:00"/>
    <n v="6"/>
    <s v=""/>
    <n v="1588"/>
    <n v="47.45"/>
    <n v="31.79"/>
    <n v="15.66"/>
    <n v="50482.52"/>
    <n v="24868.080000000002"/>
    <n v="-25614.44"/>
    <n v="-0.50739226171752105"/>
  </r>
  <r>
    <s v="Central America"/>
    <s v="TRINIDAD AND TOBAGO"/>
    <s v="Snacks"/>
    <s v="Offline"/>
    <x v="1"/>
    <d v="2015-12-12T00:00:00"/>
    <s v="Dec"/>
    <n v="2015"/>
    <n v="402677524"/>
    <d v="2015-12-27T00:00:00"/>
    <n v="1"/>
    <n v="15"/>
    <n v="82"/>
    <n v="152.58000000000001"/>
    <n v="97.44"/>
    <n v="55.14"/>
    <n v="7990.08"/>
    <n v="4521.4799999999996"/>
    <n v="-3468.6"/>
    <n v="-0.43411330049261099"/>
  </r>
  <r>
    <s v="Sub-Saharan Africa"/>
    <s v="KENYA"/>
    <s v="Clothes"/>
    <s v="Offline"/>
    <x v="2"/>
    <d v="2011-12-23T00:00:00"/>
    <s v="Dec"/>
    <n v="2011"/>
    <n v="168195378"/>
    <d v="2011-12-27T00:00:00"/>
    <n v="3"/>
    <n v="4"/>
    <n v="1605"/>
    <n v="109.28"/>
    <n v="35.840000000000003"/>
    <n v="73.44"/>
    <n v="57523.199999999997"/>
    <n v="117871.2"/>
    <n v="60348"/>
    <n v="1.0491071428571399"/>
  </r>
  <r>
    <s v="Europe"/>
    <s v="CZECH REPUBLIC"/>
    <s v="Beverages"/>
    <s v="Online"/>
    <x v="0"/>
    <d v="2010-02-05T00:00:00"/>
    <s v="Feb"/>
    <n v="2010"/>
    <n v="242168128"/>
    <d v="2010-03-05T00:00:00"/>
    <n v="6"/>
    <n v="28"/>
    <n v="1785"/>
    <n v="47.45"/>
    <n v="31.79"/>
    <n v="15.66"/>
    <n v="56745.15"/>
    <n v="27953.1"/>
    <n v="-28792.05"/>
    <n v="-0.50739226171752105"/>
  </r>
  <r>
    <s v="Asia"/>
    <s v="SINGAPORE"/>
    <s v="Fruits"/>
    <s v="Offline"/>
    <x v="1"/>
    <d v="2016-11-04T00:00:00"/>
    <s v="Nov"/>
    <n v="2016"/>
    <n v="101207101"/>
    <d v="2016-02-05T00:00:00"/>
    <n v="6"/>
    <s v=""/>
    <n v="8285"/>
    <n v="9.33"/>
    <n v="6.92"/>
    <n v="2.41"/>
    <n v="57332.2"/>
    <n v="19966.849999999999"/>
    <n v="-37365.35"/>
    <n v="-0.65173410404624299"/>
  </r>
  <r>
    <s v="Europe"/>
    <s v="CROATIA"/>
    <s v="Beverages"/>
    <s v="Offline"/>
    <x v="3"/>
    <d v="2017-11-03T00:00:00"/>
    <s v="Nov"/>
    <n v="2017"/>
    <n v="192236125"/>
    <d v="2017-03-22T00:00:00"/>
    <n v="4"/>
    <s v=""/>
    <n v="5796"/>
    <n v="47.45"/>
    <n v="31.79"/>
    <n v="15.66"/>
    <n v="184254.84"/>
    <n v="90765.36"/>
    <n v="-93489.48"/>
    <n v="-0.50739226171752105"/>
  </r>
  <r>
    <s v="Asia"/>
    <s v="SOUTH KOREA"/>
    <s v="Personal Care"/>
    <s v="Offline"/>
    <x v="0"/>
    <d v="2016-03-09T00:00:00"/>
    <s v="Mar"/>
    <n v="2016"/>
    <n v="582491528"/>
    <d v="2016-10-10T00:00:00"/>
    <n v="2"/>
    <n v="215"/>
    <n v="1042"/>
    <n v="81.73"/>
    <n v="56.67"/>
    <n v="25.06"/>
    <n v="59050.14"/>
    <n v="26112.52"/>
    <n v="-32937.620000000003"/>
    <n v="-0.55779071819304704"/>
  </r>
  <r>
    <s v="Sub-Saharan Africa"/>
    <s v="MADAGASCAR"/>
    <s v="Fruits"/>
    <s v="Offline"/>
    <x v="2"/>
    <d v="2015-09-08T00:00:00"/>
    <s v="Sep"/>
    <n v="2015"/>
    <n v="509522140"/>
    <d v="2015-09-28T00:00:00"/>
    <n v="2"/>
    <n v="20"/>
    <n v="7779"/>
    <n v="9.33"/>
    <n v="6.92"/>
    <n v="2.41"/>
    <n v="53830.68"/>
    <n v="18747.39"/>
    <n v="-35083.29"/>
    <n v="-0.65173410404624299"/>
  </r>
  <r>
    <s v="Australia/Oceania"/>
    <s v="AUSTRALIA"/>
    <s v="Personal Care"/>
    <s v="Offline"/>
    <x v="0"/>
    <d v="2015-02-12T00:00:00"/>
    <s v="Feb"/>
    <n v="2015"/>
    <n v="631189286"/>
    <d v="2015-12-17T00:00:00"/>
    <n v="5"/>
    <n v="308"/>
    <n v="1791"/>
    <n v="81.73"/>
    <n v="56.67"/>
    <n v="25.06"/>
    <n v="101495.97"/>
    <n v="44882.46"/>
    <n v="-56613.51"/>
    <n v="-0.55779071819304704"/>
  </r>
  <r>
    <s v="Middle East/North Africa"/>
    <s v="JORDAN"/>
    <s v="Fruits"/>
    <s v="Online"/>
    <x v="1"/>
    <d v="2016-03-11T00:00:00"/>
    <s v="Mar"/>
    <n v="2016"/>
    <n v="775666797"/>
    <d v="2016-11-12T00:00:00"/>
    <n v="7"/>
    <n v="246"/>
    <n v="5897"/>
    <n v="9.33"/>
    <n v="6.92"/>
    <n v="2.41"/>
    <n v="40807.24"/>
    <n v="14211.77"/>
    <n v="-26595.47"/>
    <n v="-0.65173410404624299"/>
  </r>
  <r>
    <s v="Middle East/North Africa"/>
    <s v="UNITED ARAB EMIRATES"/>
    <s v="Beverages"/>
    <s v="Offline"/>
    <x v="2"/>
    <d v="2011-01-31T00:00:00"/>
    <s v="Jan"/>
    <n v="2011"/>
    <n v="391440999"/>
    <d v="2011-05-03T00:00:00"/>
    <n v="3"/>
    <n v="92"/>
    <n v="4945"/>
    <n v="47.45"/>
    <n v="31.79"/>
    <n v="15.66"/>
    <n v="157201.54999999999"/>
    <n v="77438.7"/>
    <n v="-79762.850000000006"/>
    <n v="-0.50739226171752105"/>
  </r>
  <r>
    <s v="Middle East/North Africa"/>
    <s v="IRAN"/>
    <s v="Baby Food"/>
    <s v="Offline"/>
    <x v="1"/>
    <d v="2011-08-05T00:00:00"/>
    <s v="Aug"/>
    <n v="2011"/>
    <n v="797310721"/>
    <d v="2011-05-14T00:00:00"/>
    <n v="7"/>
    <s v=""/>
    <n v="815"/>
    <n v="255.28"/>
    <n v="159.41999999999999"/>
    <n v="95.86"/>
    <n v="129927.3"/>
    <n v="78125.899999999994"/>
    <n v="-51801.4"/>
    <n v="-0.39869527035503699"/>
  </r>
  <r>
    <s v="Sub-Saharan Africa"/>
    <s v="SOUTH AFRICA"/>
    <s v="Baby Food"/>
    <s v="Offline"/>
    <x v="3"/>
    <d v="2016-10-04T00:00:00"/>
    <s v="Oct"/>
    <n v="2016"/>
    <n v="232387292"/>
    <d v="2016-07-05T00:00:00"/>
    <n v="3"/>
    <s v=""/>
    <n v="7419"/>
    <n v="255.28"/>
    <n v="159.41999999999999"/>
    <n v="95.86"/>
    <n v="1182736.98"/>
    <n v="711185.34"/>
    <n v="-471551.64"/>
    <n v="-0.39869527035503699"/>
  </r>
  <r>
    <s v="Sub-Saharan Africa"/>
    <s v="BURKINA FASO"/>
    <s v="Fruits"/>
    <s v="Offline"/>
    <x v="2"/>
    <d v="2014-09-03T00:00:00"/>
    <s v="Sep"/>
    <n v="2014"/>
    <n v="606094539"/>
    <d v="2014-10-03T00:00:00"/>
    <n v="6"/>
    <n v="30"/>
    <n v="5698"/>
    <n v="9.33"/>
    <n v="6.92"/>
    <n v="2.41"/>
    <n v="39430.160000000003"/>
    <n v="13732.18"/>
    <n v="-25697.98"/>
    <n v="-0.65173410404624299"/>
  </r>
  <r>
    <s v="Sub-Saharan Africa"/>
    <s v="MALI"/>
    <s v="Baby Food"/>
    <s v="Offline"/>
    <x v="0"/>
    <d v="2017-03-16T00:00:00"/>
    <s v="Mar"/>
    <n v="2017"/>
    <n v="748168790"/>
    <d v="2017-05-05T00:00:00"/>
    <n v="6"/>
    <n v="50"/>
    <n v="8626"/>
    <n v="255.28"/>
    <n v="159.41999999999999"/>
    <n v="95.86"/>
    <n v="1375156.92"/>
    <n v="826888.36"/>
    <n v="-548268.56000000006"/>
    <n v="-0.39869527035503699"/>
  </r>
  <r>
    <s v="Sub-Saharan Africa"/>
    <s v="SIERRA LEONE"/>
    <s v="Meat"/>
    <s v="Offline"/>
    <x v="0"/>
    <d v="2012-04-01T00:00:00"/>
    <s v="Apr"/>
    <n v="2012"/>
    <n v="458658874"/>
    <d v="2012-03-02T00:00:00"/>
    <n v="6"/>
    <s v=""/>
    <n v="6208"/>
    <n v="421.89"/>
    <n v="364.69"/>
    <n v="57.2"/>
    <n v="2263995.52"/>
    <n v="355097.59999999998"/>
    <n v="-1908897.92"/>
    <n v="-0.84315445995228799"/>
  </r>
  <r>
    <s v="Europe"/>
    <s v="GREECE"/>
    <s v="Snacks"/>
    <s v="Online"/>
    <x v="2"/>
    <d v="2016-08-18T00:00:00"/>
    <s v="Aug"/>
    <n v="2016"/>
    <n v="957926118"/>
    <d v="2016-01-09T00:00:00"/>
    <n v="7"/>
    <s v=""/>
    <n v="480"/>
    <n v="152.58000000000001"/>
    <n v="97.44"/>
    <n v="55.14"/>
    <n v="46771.199999999997"/>
    <n v="26467.200000000001"/>
    <n v="-20304"/>
    <n v="-0.43411330049261099"/>
  </r>
  <r>
    <s v="Middle East/North Africa"/>
    <s v="IRAQ"/>
    <s v="Baby Food"/>
    <s v="Offline"/>
    <x v="2"/>
    <d v="2016-02-02T00:00:00"/>
    <s v="Feb"/>
    <n v="2016"/>
    <n v="836644351"/>
    <d v="2016-02-13T00:00:00"/>
    <n v="7"/>
    <n v="11"/>
    <n v="510"/>
    <n v="255.28"/>
    <n v="159.41999999999999"/>
    <n v="95.86"/>
    <n v="81304.2"/>
    <n v="48888.6"/>
    <n v="-32415.599999999999"/>
    <n v="-0.39869527035503699"/>
  </r>
  <r>
    <s v="Asia"/>
    <s v="PHILIPPINES"/>
    <s v="Cereal"/>
    <s v="Online"/>
    <x v="1"/>
    <d v="2011-08-14T00:00:00"/>
    <s v="Aug"/>
    <n v="2011"/>
    <n v="105799901"/>
    <d v="2011-09-29T00:00:00"/>
    <n v="5"/>
    <n v="46"/>
    <n v="7397"/>
    <n v="205.7"/>
    <n v="117.11"/>
    <n v="88.59"/>
    <n v="866262.67"/>
    <n v="655300.23"/>
    <n v="-210962.44"/>
    <n v="-0.24353172231235601"/>
  </r>
  <r>
    <s v="Europe"/>
    <s v="AUSTRIA"/>
    <s v="Beverages"/>
    <s v="Online"/>
    <x v="3"/>
    <d v="2016-11-14T00:00:00"/>
    <s v="Nov"/>
    <n v="2016"/>
    <n v="646691596"/>
    <d v="2016-12-13T00:00:00"/>
    <n v="3"/>
    <n v="29"/>
    <n v="9269"/>
    <n v="47.45"/>
    <n v="31.79"/>
    <n v="15.66"/>
    <n v="294661.51"/>
    <n v="145152.54"/>
    <n v="-149508.97"/>
    <n v="-0.50739226171752105"/>
  </r>
  <r>
    <s v="Sub-Saharan Africa"/>
    <s v="MALI"/>
    <s v="Cosmetics"/>
    <s v="Offline"/>
    <x v="0"/>
    <d v="2016-11-04T00:00:00"/>
    <s v="Nov"/>
    <n v="2016"/>
    <n v="360930764"/>
    <d v="2016-05-15T00:00:00"/>
    <n v="1"/>
    <s v=""/>
    <n v="6289"/>
    <n v="437.2"/>
    <n v="263.33"/>
    <n v="173.87"/>
    <n v="1656082.37"/>
    <n v="1093468.43"/>
    <n v="-562613.93999999994"/>
    <n v="-0.33972581931416801"/>
  </r>
  <r>
    <s v="Asia"/>
    <s v="SRI LANKA"/>
    <s v="Snacks"/>
    <s v="Online"/>
    <x v="1"/>
    <d v="2014-07-04T00:00:00"/>
    <s v="Jul"/>
    <n v="2014"/>
    <n v="820441234"/>
    <d v="2014-02-05T00:00:00"/>
    <n v="4"/>
    <s v=""/>
    <n v="5648"/>
    <n v="152.58000000000001"/>
    <n v="97.44"/>
    <n v="55.14"/>
    <n v="550341.12"/>
    <n v="311430.71999999997"/>
    <n v="-238910.4"/>
    <n v="-0.43411330049261099"/>
  </r>
  <r>
    <s v="North America"/>
    <s v="MEXICO"/>
    <s v="Vegetables"/>
    <s v="Online"/>
    <x v="1"/>
    <d v="2016-04-28T00:00:00"/>
    <s v="Apr"/>
    <n v="2016"/>
    <n v="517459332"/>
    <d v="2016-05-27T00:00:00"/>
    <n v="6"/>
    <n v="29"/>
    <n v="6570"/>
    <n v="154.06"/>
    <n v="90.93"/>
    <n v="63.13"/>
    <n v="597410.1"/>
    <n v="414764.1"/>
    <n v="-182646"/>
    <n v="-0.30572968217309998"/>
  </r>
  <r>
    <s v="Sub-Saharan Africa"/>
    <s v="NIGER"/>
    <s v="Office Supplies"/>
    <s v="Online"/>
    <x v="3"/>
    <d v="2010-01-29T00:00:00"/>
    <s v="Jan"/>
    <n v="2010"/>
    <n v="714533889"/>
    <d v="2010-07-02T00:00:00"/>
    <n v="6"/>
    <n v="154"/>
    <n v="5311"/>
    <n v="651.21"/>
    <n v="524.96"/>
    <n v="126.25"/>
    <n v="2788062.56"/>
    <n v="670513.75"/>
    <n v="-2117548.81"/>
    <n v="-0.75950548613227697"/>
  </r>
  <r>
    <s v="Central America"/>
    <s v="GUATEMALA"/>
    <s v="Office Supplies"/>
    <s v="Online"/>
    <x v="0"/>
    <d v="2014-05-07T00:00:00"/>
    <s v="May"/>
    <n v="2014"/>
    <n v="494526231"/>
    <d v="2014-08-19T00:00:00"/>
    <n v="3"/>
    <n v="104"/>
    <n v="156"/>
    <n v="651.21"/>
    <n v="524.96"/>
    <n v="126.25"/>
    <n v="81893.759999999995"/>
    <n v="19695"/>
    <n v="-62198.76"/>
    <n v="-0.75950548613227697"/>
  </r>
  <r>
    <s v="Sub-Saharan Africa"/>
    <s v="SOUTH SUDAN"/>
    <s v="Beverages"/>
    <s v="Offline"/>
    <x v="2"/>
    <d v="2015-07-31T00:00:00"/>
    <s v="Jul"/>
    <n v="2015"/>
    <n v="810610187"/>
    <d v="2015-07-31T00:00:00"/>
    <n v="6"/>
    <n v="0"/>
    <n v="6423"/>
    <n v="47.45"/>
    <n v="31.79"/>
    <n v="15.66"/>
    <n v="204187.17"/>
    <n v="100584.18"/>
    <n v="-103602.99"/>
    <n v="-0.50739226171752105"/>
  </r>
  <r>
    <s v="North America"/>
    <s v="UNITED STATES OF AMERICA"/>
    <s v="Cereal"/>
    <s v="Online"/>
    <x v="2"/>
    <d v="2015-06-22T00:00:00"/>
    <s v="Jun"/>
    <n v="2015"/>
    <n v="436272084"/>
    <d v="2015-06-28T00:00:00"/>
    <n v="1"/>
    <n v="6"/>
    <n v="1460"/>
    <n v="205.7"/>
    <n v="117.11"/>
    <n v="88.59"/>
    <n v="170980.6"/>
    <n v="129341.4"/>
    <n v="-41639.199999999997"/>
    <n v="-0.24353172231235601"/>
  </r>
  <r>
    <s v="Sub-Saharan Africa"/>
    <s v="ZIMBABWE"/>
    <s v="Vegetables"/>
    <s v="Online"/>
    <x v="2"/>
    <d v="2013-08-23T00:00:00"/>
    <s v="Aug"/>
    <n v="2013"/>
    <n v="915310752"/>
    <d v="2013-09-23T00:00:00"/>
    <n v="2"/>
    <n v="31"/>
    <n v="9647"/>
    <n v="154.06"/>
    <n v="90.93"/>
    <n v="63.13"/>
    <n v="877201.71"/>
    <n v="609015.11"/>
    <n v="-268186.59999999998"/>
    <n v="-0.30572968217309998"/>
  </r>
  <r>
    <s v="Middle East/North Africa"/>
    <s v="EGYPT"/>
    <s v="Household"/>
    <s v="Offline"/>
    <x v="0"/>
    <d v="2010-11-08T00:00:00"/>
    <s v="Nov"/>
    <n v="2010"/>
    <n v="711837518"/>
    <d v="2010-08-14T00:00:00"/>
    <n v="7"/>
    <s v=""/>
    <n v="7395"/>
    <n v="668.27"/>
    <n v="502.54"/>
    <n v="165.73"/>
    <n v="3716283.3"/>
    <n v="1225573.3500000001"/>
    <n v="-2490709.9500000002"/>
    <n v="-0.67021530624427905"/>
  </r>
  <r>
    <s v="Sub-Saharan Africa"/>
    <s v="SOUTH SUDAN"/>
    <s v="Office Supplies"/>
    <s v="Online"/>
    <x v="0"/>
    <d v="2011-01-10T00:00:00"/>
    <s v="Jan"/>
    <n v="2011"/>
    <n v="160276210"/>
    <d v="2011-11-15T00:00:00"/>
    <n v="3"/>
    <n v="309"/>
    <n v="8147"/>
    <n v="651.21"/>
    <n v="524.96"/>
    <n v="126.25"/>
    <n v="4276849.12"/>
    <n v="1028558.75"/>
    <n v="-3248290.37"/>
    <n v="-0.75950548613227697"/>
  </r>
  <r>
    <s v="Europe"/>
    <s v="UKRAINE"/>
    <s v="Office Supplies"/>
    <s v="Offline"/>
    <x v="3"/>
    <d v="2015-04-12T00:00:00"/>
    <s v="Apr"/>
    <n v="2015"/>
    <n v="115363156"/>
    <d v="2016-10-01T00:00:00"/>
    <n v="7"/>
    <n v="538"/>
    <n v="7376"/>
    <n v="651.21"/>
    <n v="524.96"/>
    <n v="126.25"/>
    <n v="3872104.96"/>
    <n v="931220"/>
    <n v="-2940884.96"/>
    <n v="-0.75950548613227697"/>
  </r>
  <r>
    <s v="Australia/Oceania"/>
    <s v="KIRIBATI"/>
    <s v="Snacks"/>
    <s v="Offline"/>
    <x v="3"/>
    <d v="2011-09-15T00:00:00"/>
    <s v="Sep"/>
    <n v="2011"/>
    <n v="602147185"/>
    <d v="2011-09-15T00:00:00"/>
    <n v="5"/>
    <n v="0"/>
    <n v="7588"/>
    <n v="152.58000000000001"/>
    <n v="97.44"/>
    <n v="55.14"/>
    <n v="739374.72"/>
    <n v="418402.32"/>
    <n v="-320972.40000000002"/>
    <n v="-0.43411330049261099"/>
  </r>
  <r>
    <s v="Sub-Saharan Africa"/>
    <s v="TANZANIA"/>
    <s v="Fruits"/>
    <s v="Online"/>
    <x v="1"/>
    <d v="2011-06-13T00:00:00"/>
    <s v="Jun"/>
    <n v="2011"/>
    <n v="365989625"/>
    <d v="2011-02-07T00:00:00"/>
    <n v="2"/>
    <s v=""/>
    <n v="3318"/>
    <n v="9.33"/>
    <n v="6.92"/>
    <n v="2.41"/>
    <n v="22960.560000000001"/>
    <n v="7996.38"/>
    <n v="-14964.18"/>
    <n v="-0.65173410404624299"/>
  </r>
  <r>
    <s v="Europe"/>
    <s v="VATICAN CITY"/>
    <s v="Household"/>
    <s v="Offline"/>
    <x v="2"/>
    <d v="2017-03-17T00:00:00"/>
    <s v="Mar"/>
    <n v="2017"/>
    <n v="922564303"/>
    <d v="2017-02-04T00:00:00"/>
    <n v="7"/>
    <s v=""/>
    <n v="6134"/>
    <n v="668.27"/>
    <n v="502.54"/>
    <n v="165.73"/>
    <n v="3082580.36"/>
    <n v="1016587.82"/>
    <n v="-2065992.54"/>
    <n v="-0.67021530624427905"/>
  </r>
  <r>
    <s v="Sub-Saharan Africa"/>
    <s v="SENEGAL"/>
    <s v="Household"/>
    <s v="Online"/>
    <x v="0"/>
    <d v="2016-12-20T00:00:00"/>
    <s v="Dec"/>
    <n v="2016"/>
    <n v="707857549"/>
    <d v="2017-01-16T00:00:00"/>
    <n v="2"/>
    <n v="27"/>
    <n v="9634"/>
    <n v="668.27"/>
    <n v="502.54"/>
    <n v="165.73"/>
    <n v="4841470.3600000003"/>
    <n v="1596642.82"/>
    <n v="-3244827.54"/>
    <n v="-0.67021530624427905"/>
  </r>
  <r>
    <s v="Europe"/>
    <s v="BULGARIA"/>
    <s v="Cereal"/>
    <s v="Offline"/>
    <x v="3"/>
    <d v="2011-02-17T00:00:00"/>
    <s v="Feb"/>
    <n v="2011"/>
    <n v="928168189"/>
    <d v="2011-03-15T00:00:00"/>
    <n v="3"/>
    <n v="26"/>
    <n v="4448"/>
    <n v="205.7"/>
    <n v="117.11"/>
    <n v="88.59"/>
    <n v="520905.28"/>
    <n v="394048.32"/>
    <n v="-126856.96000000001"/>
    <n v="-0.24353172231235601"/>
  </r>
  <r>
    <s v="Middle East/North Africa"/>
    <s v="KUWAIT"/>
    <s v="Fruits"/>
    <s v="Online"/>
    <x v="0"/>
    <d v="2016-04-23T00:00:00"/>
    <s v="Apr"/>
    <n v="2016"/>
    <n v="610107553"/>
    <d v="2016-12-06T00:00:00"/>
    <n v="3"/>
    <n v="227"/>
    <n v="3238"/>
    <n v="9.33"/>
    <n v="6.92"/>
    <n v="2.41"/>
    <n v="22406.959999999999"/>
    <n v="7803.58"/>
    <n v="-14603.38"/>
    <n v="-0.65173410404624299"/>
  </r>
  <r>
    <s v="Middle East/North Africa"/>
    <s v="PAKISTAN"/>
    <s v="Clothes"/>
    <s v="Offline"/>
    <x v="3"/>
    <d v="2016-07-02T00:00:00"/>
    <s v="Jul"/>
    <n v="2016"/>
    <n v="650599467"/>
    <d v="2016-01-03T00:00:00"/>
    <n v="1"/>
    <s v=""/>
    <n v="5695"/>
    <n v="109.28"/>
    <n v="35.840000000000003"/>
    <n v="73.44"/>
    <n v="204108.79999999999"/>
    <n v="418240.8"/>
    <n v="214132"/>
    <n v="1.0491071428571399"/>
  </r>
  <r>
    <s v="Australia/Oceania"/>
    <s v="SAMOA"/>
    <s v="Baby Food"/>
    <s v="Online"/>
    <x v="0"/>
    <d v="2010-04-29T00:00:00"/>
    <s v="Apr"/>
    <n v="2010"/>
    <n v="666880261"/>
    <d v="2010-04-06T00:00:00"/>
    <n v="3"/>
    <s v=""/>
    <n v="3544"/>
    <n v="255.28"/>
    <n v="159.41999999999999"/>
    <n v="95.86"/>
    <n v="564984.48"/>
    <n v="339727.84"/>
    <n v="-225256.64"/>
    <n v="-0.39869527035503699"/>
  </r>
  <r>
    <s v="Europe"/>
    <s v="MONACO"/>
    <s v="Vegetables"/>
    <s v="Online"/>
    <x v="2"/>
    <d v="2011-03-18T00:00:00"/>
    <s v="Mar"/>
    <n v="2011"/>
    <n v="346498763"/>
    <d v="2011-02-04T00:00:00"/>
    <n v="6"/>
    <s v=""/>
    <n v="5539"/>
    <n v="154.06"/>
    <n v="90.93"/>
    <n v="63.13"/>
    <n v="503661.27"/>
    <n v="349677.07"/>
    <n v="-153984.20000000001"/>
    <n v="-0.30572968217309998"/>
  </r>
  <r>
    <s v="Europe"/>
    <s v="SERBIA"/>
    <s v="Beverages"/>
    <s v="Offline"/>
    <x v="3"/>
    <d v="2016-11-29T00:00:00"/>
    <s v="Nov"/>
    <n v="2016"/>
    <n v="797316300"/>
    <d v="2016-11-29T00:00:00"/>
    <n v="3"/>
    <n v="0"/>
    <n v="2466"/>
    <n v="47.45"/>
    <n v="31.79"/>
    <n v="15.66"/>
    <n v="78394.14"/>
    <n v="38617.56"/>
    <n v="-39776.58"/>
    <n v="-0.50739226171752105"/>
  </r>
  <r>
    <s v="Europe"/>
    <s v="IRELAND"/>
    <s v="Baby Food"/>
    <s v="Online"/>
    <x v="3"/>
    <d v="2015-04-18T00:00:00"/>
    <s v="Apr"/>
    <n v="2015"/>
    <n v="497506701"/>
    <d v="2015-10-05T00:00:00"/>
    <n v="2"/>
    <n v="170"/>
    <n v="2144"/>
    <n v="255.28"/>
    <n v="159.41999999999999"/>
    <n v="95.86"/>
    <n v="341796.48"/>
    <n v="205523.84"/>
    <n v="-136272.64000000001"/>
    <n v="-0.39869527035503699"/>
  </r>
  <r>
    <s v="Europe"/>
    <s v="ANDORRA"/>
    <s v="Personal Care"/>
    <s v="Online"/>
    <x v="1"/>
    <d v="2010-05-06T00:00:00"/>
    <s v="May"/>
    <n v="2010"/>
    <n v="245556294"/>
    <d v="2010-06-25T00:00:00"/>
    <n v="6"/>
    <n v="50"/>
    <n v="4419"/>
    <n v="81.73"/>
    <n v="56.67"/>
    <n v="25.06"/>
    <n v="250424.73"/>
    <n v="110740.14"/>
    <n v="-139684.59"/>
    <n v="-0.55779071819304704"/>
  </r>
  <r>
    <s v="Sub-Saharan Africa"/>
    <s v="DEMOCRATIC REPUBLIC OF THE CONGO"/>
    <s v="Snacks"/>
    <s v="Offline"/>
    <x v="0"/>
    <d v="2011-03-26T00:00:00"/>
    <s v="Mar"/>
    <n v="2011"/>
    <n v="910263907"/>
    <d v="2011-04-21T00:00:00"/>
    <n v="5"/>
    <n v="26"/>
    <n v="6173"/>
    <n v="152.58000000000001"/>
    <n v="97.44"/>
    <n v="55.14"/>
    <n v="601497.12"/>
    <n v="340379.22"/>
    <n v="-261117.9"/>
    <n v="-0.43411330049261099"/>
  </r>
  <r>
    <s v="Middle East/North Africa"/>
    <s v="ALGERIA"/>
    <s v="Meat"/>
    <s v="Online"/>
    <x v="3"/>
    <d v="2012-07-19T00:00:00"/>
    <s v="Jul"/>
    <n v="2012"/>
    <n v="280740869"/>
    <d v="2012-08-20T00:00:00"/>
    <n v="2"/>
    <n v="32"/>
    <n v="6317"/>
    <n v="421.89"/>
    <n v="364.69"/>
    <n v="57.2"/>
    <n v="2303746.73"/>
    <n v="361332.4"/>
    <n v="-1942414.33"/>
    <n v="-0.84315445995228799"/>
  </r>
  <r>
    <s v="Europe"/>
    <s v="LATVIA"/>
    <s v="Personal Care"/>
    <s v="Online"/>
    <x v="2"/>
    <d v="2014-01-27T00:00:00"/>
    <s v="Jan"/>
    <n v="2014"/>
    <n v="716411006"/>
    <d v="2014-02-17T00:00:00"/>
    <n v="2"/>
    <n v="21"/>
    <n v="792"/>
    <n v="81.73"/>
    <n v="56.67"/>
    <n v="25.06"/>
    <n v="44882.64"/>
    <n v="19847.52"/>
    <n v="-25035.119999999999"/>
    <n v="-0.55779071819304704"/>
  </r>
  <r>
    <s v="Middle East/North Africa"/>
    <s v="EGYPT"/>
    <s v="Clothes"/>
    <s v="Offline"/>
    <x v="2"/>
    <d v="2016-07-25T00:00:00"/>
    <s v="Jul"/>
    <n v="2016"/>
    <n v="597010648"/>
    <d v="2016-02-09T00:00:00"/>
    <n v="3"/>
    <s v=""/>
    <n v="7572"/>
    <n v="109.28"/>
    <n v="35.840000000000003"/>
    <n v="73.44"/>
    <n v="271380.47999999998"/>
    <n v="556087.68000000005"/>
    <n v="284707.20000000001"/>
    <n v="1.0491071428571399"/>
  </r>
  <r>
    <s v="Central America"/>
    <s v="COSTA RICA"/>
    <s v="Clothes"/>
    <s v="Offline"/>
    <x v="2"/>
    <d v="2010-06-26T00:00:00"/>
    <s v="Jun"/>
    <n v="2010"/>
    <n v="172588622"/>
    <d v="2010-12-07T00:00:00"/>
    <n v="3"/>
    <n v="164"/>
    <n v="1663"/>
    <n v="109.28"/>
    <n v="35.840000000000003"/>
    <n v="73.44"/>
    <n v="59601.919999999998"/>
    <n v="122130.72"/>
    <n v="62528.800000000003"/>
    <n v="1.0491071428571399"/>
  </r>
  <r>
    <s v="Central America"/>
    <s v="HONDURAS"/>
    <s v="Fruits"/>
    <s v="Offline"/>
    <x v="2"/>
    <d v="2010-01-30T00:00:00"/>
    <s v="Jan"/>
    <n v="2010"/>
    <n v="213506257"/>
    <d v="2010-01-31T00:00:00"/>
    <n v="1"/>
    <n v="1"/>
    <n v="101"/>
    <n v="9.33"/>
    <n v="6.92"/>
    <n v="2.41"/>
    <n v="698.92"/>
    <n v="243.41"/>
    <n v="-455.51"/>
    <n v="-0.65173410404624299"/>
  </r>
  <r>
    <s v="Sub-Saharan Africa"/>
    <s v="BURUNDI"/>
    <s v="Clothes"/>
    <s v="Offline"/>
    <x v="0"/>
    <d v="2011-09-25T00:00:00"/>
    <s v="Sep"/>
    <n v="2011"/>
    <n v="660437381"/>
    <d v="2011-10-24T00:00:00"/>
    <n v="2"/>
    <n v="29"/>
    <n v="6952"/>
    <n v="109.28"/>
    <n v="35.840000000000003"/>
    <n v="73.44"/>
    <n v="249159.67999999999"/>
    <n v="510554.88"/>
    <n v="261395.20000000001"/>
    <n v="1.0491071428571399"/>
  </r>
  <r>
    <s v="Asia"/>
    <s v="SOUTH KOREA"/>
    <s v="Personal Care"/>
    <s v="Online"/>
    <x v="1"/>
    <d v="2012-11-19T00:00:00"/>
    <s v="Nov"/>
    <n v="2012"/>
    <n v="174368321"/>
    <d v="2013-06-01T00:00:00"/>
    <n v="7"/>
    <n v="194"/>
    <n v="8316"/>
    <n v="81.73"/>
    <n v="56.67"/>
    <n v="25.06"/>
    <n v="471267.72"/>
    <n v="208398.96"/>
    <n v="-262868.76"/>
    <n v="-0.55779071819304704"/>
  </r>
  <r>
    <s v="Europe"/>
    <s v="LIECHTENSTEIN"/>
    <s v="Office Supplies"/>
    <s v="Online"/>
    <x v="0"/>
    <d v="2015-01-11T00:00:00"/>
    <s v="Jan"/>
    <n v="2015"/>
    <n v="186597907"/>
    <d v="2015-12-15T00:00:00"/>
    <n v="3"/>
    <n v="338"/>
    <n v="7322"/>
    <n v="651.21"/>
    <n v="524.96"/>
    <n v="126.25"/>
    <n v="3843757.12"/>
    <n v="924402.5"/>
    <n v="-2919354.62"/>
    <n v="-0.75950548613227697"/>
  </r>
  <r>
    <s v="Europe"/>
    <s v="ARMENIA"/>
    <s v="Vegetables"/>
    <s v="Online"/>
    <x v="2"/>
    <d v="2016-05-15T00:00:00"/>
    <s v="May"/>
    <n v="2016"/>
    <n v="848737466"/>
    <d v="2016-05-31T00:00:00"/>
    <n v="3"/>
    <n v="16"/>
    <n v="9132"/>
    <n v="154.06"/>
    <n v="90.93"/>
    <n v="63.13"/>
    <n v="830372.76"/>
    <n v="576503.16"/>
    <n v="-253869.6"/>
    <n v="-0.30572968217309998"/>
  </r>
  <r>
    <s v="Central America"/>
    <s v="SAINT VINCENT AND THE GRENADINES"/>
    <s v="Household"/>
    <s v="Online"/>
    <x v="1"/>
    <d v="2015-02-17T00:00:00"/>
    <s v="Feb"/>
    <n v="2015"/>
    <n v="582710826"/>
    <d v="2015-02-20T00:00:00"/>
    <n v="6"/>
    <n v="3"/>
    <n v="5937"/>
    <n v="668.27"/>
    <n v="502.54"/>
    <n v="165.73"/>
    <n v="2983579.98"/>
    <n v="983939.01"/>
    <n v="-1999640.97"/>
    <n v="-0.67021530624427905"/>
  </r>
  <r>
    <s v="Europe"/>
    <s v="FRANCE"/>
    <s v="Office Supplies"/>
    <s v="Online"/>
    <x v="3"/>
    <d v="2013-10-27T00:00:00"/>
    <s v="Oct"/>
    <n v="2013"/>
    <n v="130754315"/>
    <d v="2013-02-11T00:00:00"/>
    <n v="2"/>
    <s v=""/>
    <n v="1962"/>
    <n v="651.21"/>
    <n v="524.96"/>
    <n v="126.25"/>
    <n v="1029971.52"/>
    <n v="247702.5"/>
    <n v="-782269.02"/>
    <n v="-0.75950548613227697"/>
  </r>
  <r>
    <s v="Central America"/>
    <s v="GUATEMALA"/>
    <s v="Beverages"/>
    <s v="Online"/>
    <x v="2"/>
    <d v="2011-04-06T00:00:00"/>
    <s v="Apr"/>
    <n v="2011"/>
    <n v="305416762"/>
    <d v="2011-06-20T00:00:00"/>
    <n v="2"/>
    <n v="75"/>
    <n v="8462"/>
    <n v="47.45"/>
    <n v="31.79"/>
    <n v="15.66"/>
    <n v="269006.98"/>
    <n v="132514.92000000001"/>
    <n v="-136492.06"/>
    <n v="-0.50739226171752105"/>
  </r>
  <r>
    <s v="Central America"/>
    <s v="ANTIGUA AND BARBUDA"/>
    <s v="Beverages"/>
    <s v="Offline"/>
    <x v="2"/>
    <d v="2015-07-24T00:00:00"/>
    <s v="Jul"/>
    <n v="2015"/>
    <n v="639559495"/>
    <d v="2015-08-27T00:00:00"/>
    <n v="5"/>
    <n v="34"/>
    <n v="8722"/>
    <n v="47.45"/>
    <n v="31.79"/>
    <n v="15.66"/>
    <n v="277272.38"/>
    <n v="136586.51999999999"/>
    <n v="-140685.85999999999"/>
    <n v="-0.50739226171752105"/>
  </r>
  <r>
    <s v="Sub-Saharan Africa"/>
    <s v="CENTRAL AFRICAN REPUBLIC"/>
    <s v="Personal Care"/>
    <s v="Online"/>
    <x v="2"/>
    <d v="2015-12-27T00:00:00"/>
    <s v="Dec"/>
    <n v="2015"/>
    <n v="736356341"/>
    <d v="2015-12-28T00:00:00"/>
    <n v="2"/>
    <n v="1"/>
    <n v="3060"/>
    <n v="81.73"/>
    <n v="56.67"/>
    <n v="25.06"/>
    <n v="173410.2"/>
    <n v="76683.600000000006"/>
    <n v="-96726.6"/>
    <n v="-0.55779071819304704"/>
  </r>
  <r>
    <s v="Europe"/>
    <s v="NETHERLANDS"/>
    <s v="Office Supplies"/>
    <s v="Offline"/>
    <x v="0"/>
    <d v="2011-02-02T00:00:00"/>
    <s v="Feb"/>
    <n v="2011"/>
    <n v="719293630"/>
    <d v="2011-02-25T00:00:00"/>
    <n v="6"/>
    <n v="23"/>
    <n v="3824"/>
    <n v="651.21"/>
    <n v="524.96"/>
    <n v="126.25"/>
    <n v="2007447.04"/>
    <n v="482780"/>
    <n v="-1524667.04"/>
    <n v="-0.75950548613227697"/>
  </r>
  <r>
    <s v="Central America"/>
    <s v="EL SALVADOR"/>
    <s v="Personal Care"/>
    <s v="Online"/>
    <x v="2"/>
    <d v="2011-09-09T00:00:00"/>
    <s v="Sep"/>
    <n v="2011"/>
    <n v="782170188"/>
    <d v="2011-10-21T00:00:00"/>
    <n v="6"/>
    <n v="42"/>
    <n v="395"/>
    <n v="81.73"/>
    <n v="56.67"/>
    <n v="25.06"/>
    <n v="22384.65"/>
    <n v="9898.7000000000007"/>
    <n v="-12485.95"/>
    <n v="-0.55779071819304704"/>
  </r>
  <r>
    <s v="Sub-Saharan Africa"/>
    <s v="NIGER"/>
    <s v="Vegetables"/>
    <s v="Offline"/>
    <x v="0"/>
    <d v="2014-08-07T00:00:00"/>
    <s v="Aug"/>
    <n v="2014"/>
    <n v="739097344"/>
    <d v="2014-07-20T00:00:00"/>
    <n v="1"/>
    <s v=""/>
    <n v="4183"/>
    <n v="154.06"/>
    <n v="90.93"/>
    <n v="63.13"/>
    <n v="380360.19"/>
    <n v="264072.78999999998"/>
    <n v="-116287.4"/>
    <n v="-0.30572968217309998"/>
  </r>
  <r>
    <s v="Middle East/North Africa"/>
    <s v="SAUDI ARABIA"/>
    <s v="Household"/>
    <s v="Online"/>
    <x v="3"/>
    <d v="2013-03-08T00:00:00"/>
    <s v="Mar"/>
    <n v="2013"/>
    <n v="474498927"/>
    <d v="2013-03-09T00:00:00"/>
    <n v="7"/>
    <n v="1"/>
    <n v="3632"/>
    <n v="668.27"/>
    <n v="502.54"/>
    <n v="165.73"/>
    <n v="1825225.28"/>
    <n v="601931.36"/>
    <n v="-1223293.92"/>
    <n v="-0.67021530624427905"/>
  </r>
  <r>
    <s v="Sub-Saharan Africa"/>
    <s v="THE GAMBIA"/>
    <s v="Snacks"/>
    <s v="Online"/>
    <x v="0"/>
    <d v="2011-07-23T00:00:00"/>
    <s v="Jul"/>
    <n v="2011"/>
    <n v="393111264"/>
    <d v="2011-07-26T00:00:00"/>
    <n v="3"/>
    <n v="3"/>
    <n v="9214"/>
    <n v="152.58000000000001"/>
    <n v="97.44"/>
    <n v="55.14"/>
    <n v="897812.16"/>
    <n v="508059.96"/>
    <n v="-389752.2"/>
    <n v="-0.43411330049261099"/>
  </r>
  <r>
    <s v="Sub-Saharan Africa"/>
    <s v="KENYA"/>
    <s v="Meat"/>
    <s v="Online"/>
    <x v="1"/>
    <d v="2015-02-12T00:00:00"/>
    <s v="Feb"/>
    <n v="2015"/>
    <n v="969983184"/>
    <d v="2015-12-29T00:00:00"/>
    <n v="3"/>
    <n v="320"/>
    <n v="8434"/>
    <n v="421.89"/>
    <n v="364.69"/>
    <n v="57.2"/>
    <n v="3075795.46"/>
    <n v="482424.8"/>
    <n v="-2593370.66"/>
    <n v="-0.84315445995228799"/>
  </r>
  <r>
    <s v="North America"/>
    <s v="CANADA"/>
    <s v="Snacks"/>
    <s v="Offline"/>
    <x v="0"/>
    <d v="2012-12-07T00:00:00"/>
    <s v="Dec"/>
    <n v="2012"/>
    <n v="500476014"/>
    <d v="2012-07-22T00:00:00"/>
    <n v="1"/>
    <s v=""/>
    <n v="829"/>
    <n v="152.58000000000001"/>
    <n v="97.44"/>
    <n v="55.14"/>
    <n v="80777.759999999995"/>
    <n v="45711.06"/>
    <n v="-35066.699999999997"/>
    <n v="-0.43411330049261099"/>
  </r>
  <r>
    <s v="Sub-Saharan Africa"/>
    <s v="ANGOLA"/>
    <s v="Fruits"/>
    <s v="Offline"/>
    <x v="3"/>
    <d v="2014-10-21T00:00:00"/>
    <s v="Oct"/>
    <n v="2014"/>
    <n v="950263583"/>
    <d v="2014-10-21T00:00:00"/>
    <n v="3"/>
    <n v="0"/>
    <n v="2966"/>
    <n v="9.33"/>
    <n v="6.92"/>
    <n v="2.41"/>
    <n v="20524.72"/>
    <n v="7148.06"/>
    <n v="-13376.66"/>
    <n v="-0.65173410404624299"/>
  </r>
  <r>
    <s v="Sub-Saharan Africa"/>
    <s v="CENTRAL AFRICAN REPUBLIC"/>
    <s v="Snacks"/>
    <s v="Offline"/>
    <x v="2"/>
    <d v="2014-05-07T00:00:00"/>
    <s v="May"/>
    <n v="2014"/>
    <n v="305332219"/>
    <d v="2014-12-07T00:00:00"/>
    <n v="1"/>
    <n v="214"/>
    <n v="3444"/>
    <n v="152.58000000000001"/>
    <n v="97.44"/>
    <n v="55.14"/>
    <n v="335583.36"/>
    <n v="189902.16"/>
    <n v="-145681.20000000001"/>
    <n v="-0.43411330049261099"/>
  </r>
  <r>
    <s v="Central America"/>
    <s v="THE BAHAMAS"/>
    <s v="Baby Food"/>
    <s v="Online"/>
    <x v="1"/>
    <d v="2015-01-11T00:00:00"/>
    <s v="Jan"/>
    <n v="2015"/>
    <n v="221980750"/>
    <d v="2015-03-12T00:00:00"/>
    <n v="5"/>
    <n v="60"/>
    <n v="7892"/>
    <n v="255.28"/>
    <n v="159.41999999999999"/>
    <n v="95.86"/>
    <n v="1258142.6399999999"/>
    <n v="756527.12"/>
    <n v="-501615.52"/>
    <n v="-0.39869527035503699"/>
  </r>
  <r>
    <s v="Asia"/>
    <s v="SOUTH KOREA"/>
    <s v="Meat"/>
    <s v="Online"/>
    <x v="3"/>
    <d v="2016-06-17T00:00:00"/>
    <s v="Jun"/>
    <n v="2016"/>
    <n v="176820504"/>
    <d v="2016-07-22T00:00:00"/>
    <n v="6"/>
    <n v="35"/>
    <n v="3971"/>
    <n v="421.89"/>
    <n v="364.69"/>
    <n v="57.2"/>
    <n v="1448183.99"/>
    <n v="227141.2"/>
    <n v="-1221042.79"/>
    <n v="-0.84315445995228799"/>
  </r>
  <r>
    <s v="Europe"/>
    <s v="KOSOVO"/>
    <s v="Office Supplies"/>
    <s v="Offline"/>
    <x v="1"/>
    <d v="2011-07-05T00:00:00"/>
    <s v="Jul"/>
    <n v="2011"/>
    <n v="616775310"/>
    <d v="2011-05-24T00:00:00"/>
    <n v="3"/>
    <s v=""/>
    <n v="6375"/>
    <n v="651.21"/>
    <n v="524.96"/>
    <n v="126.25"/>
    <n v="3346620"/>
    <n v="804843.75"/>
    <n v="-2541776.25"/>
    <n v="-0.75950548613227697"/>
  </r>
  <r>
    <s v="Sub-Saharan Africa"/>
    <s v="ANGOLA"/>
    <s v="Clothes"/>
    <s v="Online"/>
    <x v="2"/>
    <d v="2011-01-09T00:00:00"/>
    <s v="Jan"/>
    <n v="2011"/>
    <n v="709081494"/>
    <d v="2011-10-13T00:00:00"/>
    <n v="5"/>
    <n v="277"/>
    <n v="1826"/>
    <n v="109.28"/>
    <n v="35.840000000000003"/>
    <n v="73.44"/>
    <n v="65443.839999999997"/>
    <n v="134101.44"/>
    <n v="68657.600000000006"/>
    <n v="1.0491071428571399"/>
  </r>
  <r>
    <s v="Europe"/>
    <s v="FINLAND"/>
    <s v="Fruits"/>
    <s v="Offline"/>
    <x v="2"/>
    <d v="2010-09-20T00:00:00"/>
    <s v="Sep"/>
    <n v="2010"/>
    <n v="591287887"/>
    <d v="2010-02-10T00:00:00"/>
    <n v="4"/>
    <s v=""/>
    <n v="4080"/>
    <n v="9.33"/>
    <n v="6.92"/>
    <n v="2.41"/>
    <n v="28233.599999999999"/>
    <n v="9832.7999999999993"/>
    <n v="-18400.8"/>
    <n v="-0.65173410404624299"/>
  </r>
  <r>
    <s v="Sub-Saharan Africa"/>
    <s v="MAURITANIA"/>
    <s v="Personal Care"/>
    <s v="Offline"/>
    <x v="3"/>
    <d v="2010-06-14T00:00:00"/>
    <s v="Jun"/>
    <n v="2010"/>
    <n v="921255815"/>
    <d v="2010-07-28T00:00:00"/>
    <n v="4"/>
    <n v="44"/>
    <n v="8923"/>
    <n v="81.73"/>
    <n v="56.67"/>
    <n v="25.06"/>
    <n v="505666.41"/>
    <n v="223610.38"/>
    <n v="-282056.03000000003"/>
    <n v="-0.55779071819304804"/>
  </r>
  <r>
    <s v="Sub-Saharan Africa"/>
    <s v="NIGER"/>
    <s v="Meat"/>
    <s v="Online"/>
    <x v="0"/>
    <d v="2010-01-29T00:00:00"/>
    <s v="Jan"/>
    <n v="2010"/>
    <n v="627159106"/>
    <d v="2010-09-03T00:00:00"/>
    <n v="6"/>
    <n v="217"/>
    <n v="9171"/>
    <n v="421.89"/>
    <n v="364.69"/>
    <n v="57.2"/>
    <n v="3344571.99"/>
    <n v="524581.19999999995"/>
    <n v="-2819990.79"/>
    <n v="-0.84315445995228799"/>
  </r>
  <r>
    <s v="Asia"/>
    <s v="SOUTH KOREA"/>
    <s v="Household"/>
    <s v="Online"/>
    <x v="2"/>
    <d v="2017-06-18T00:00:00"/>
    <s v="Jun"/>
    <n v="2017"/>
    <n v="957484090"/>
    <d v="2017-03-07T00:00:00"/>
    <n v="3"/>
    <s v=""/>
    <n v="9674"/>
    <n v="668.27"/>
    <n v="502.54"/>
    <n v="165.73"/>
    <n v="4861571.96"/>
    <n v="1603272.02"/>
    <n v="-3258299.94"/>
    <n v="-0.67021530624427905"/>
  </r>
  <r>
    <s v="North America"/>
    <s v="GREENLAND"/>
    <s v="Office Supplies"/>
    <s v="Online"/>
    <x v="1"/>
    <d v="2015-06-01T00:00:00"/>
    <s v="Jun"/>
    <n v="2015"/>
    <n v="531029593"/>
    <d v="2015-02-02T00:00:00"/>
    <n v="2"/>
    <s v=""/>
    <n v="2312"/>
    <n v="651.21"/>
    <n v="524.96"/>
    <n v="126.25"/>
    <n v="1213707.52"/>
    <n v="291890"/>
    <n v="-921817.52"/>
    <n v="-0.75950548613227697"/>
  </r>
  <r>
    <s v="Middle East/North Africa"/>
    <s v="LEBANON"/>
    <s v="Vegetables"/>
    <s v="Offline"/>
    <x v="1"/>
    <d v="2016-07-07T00:00:00"/>
    <s v="Jul"/>
    <n v="2016"/>
    <n v="286906945"/>
    <d v="2016-08-21T00:00:00"/>
    <n v="1"/>
    <n v="45"/>
    <n v="996"/>
    <n v="154.06"/>
    <n v="90.93"/>
    <n v="63.13"/>
    <n v="90566.28"/>
    <n v="62877.48"/>
    <n v="-27688.799999999999"/>
    <n v="-0.30572968217309998"/>
  </r>
  <r>
    <s v="Europe"/>
    <s v="ITALY"/>
    <s v="Clothes"/>
    <s v="Online"/>
    <x v="0"/>
    <d v="2010-04-18T00:00:00"/>
    <s v="Apr"/>
    <n v="2010"/>
    <n v="334539973"/>
    <d v="2010-11-05T00:00:00"/>
    <n v="6"/>
    <n v="201"/>
    <n v="6667"/>
    <n v="109.28"/>
    <n v="35.840000000000003"/>
    <n v="73.44"/>
    <n v="238945.28"/>
    <n v="489624.48"/>
    <n v="250679.2"/>
    <n v="1.0491071428571399"/>
  </r>
  <r>
    <s v="Europe"/>
    <s v="BELARUS"/>
    <s v="Snacks"/>
    <s v="Offline"/>
    <x v="1"/>
    <d v="2016-01-16T00:00:00"/>
    <s v="Jan"/>
    <n v="2016"/>
    <n v="403665006"/>
    <d v="2016-02-19T00:00:00"/>
    <n v="6"/>
    <n v="34"/>
    <n v="2300"/>
    <n v="152.58000000000001"/>
    <n v="97.44"/>
    <n v="55.14"/>
    <n v="224112"/>
    <n v="126822"/>
    <n v="-97290"/>
    <n v="-0.43411330049261099"/>
  </r>
  <r>
    <s v="North America"/>
    <s v="UNITED STATES OF AMERICA"/>
    <s v="Beverages"/>
    <s v="Offline"/>
    <x v="1"/>
    <d v="2012-12-11T00:00:00"/>
    <s v="Dec"/>
    <n v="2012"/>
    <n v="294330871"/>
    <d v="2012-12-16T00:00:00"/>
    <n v="1"/>
    <n v="5"/>
    <n v="7900"/>
    <n v="47.45"/>
    <n v="31.79"/>
    <n v="15.66"/>
    <n v="251141"/>
    <n v="123714"/>
    <n v="-127427"/>
    <n v="-0.50739226171752105"/>
  </r>
  <r>
    <s v="Central America"/>
    <s v="SAINT KITTS AND NEVIS"/>
    <s v="Baby Food"/>
    <s v="Offline"/>
    <x v="3"/>
    <d v="2011-03-22T00:00:00"/>
    <s v="Mar"/>
    <n v="2011"/>
    <n v="326898896"/>
    <d v="2011-07-05T00:00:00"/>
    <n v="3"/>
    <n v="105"/>
    <n v="5503"/>
    <n v="255.28"/>
    <n v="159.41999999999999"/>
    <n v="95.86"/>
    <n v="877288.26"/>
    <n v="527517.57999999996"/>
    <n v="-349770.68"/>
    <n v="-0.39869527035503699"/>
  </r>
  <r>
    <s v="Europe"/>
    <s v="POLAND"/>
    <s v="Cosmetics"/>
    <s v="Offline"/>
    <x v="3"/>
    <d v="2011-04-13T00:00:00"/>
    <s v="Apr"/>
    <n v="2011"/>
    <n v="892042911"/>
    <d v="2011-12-05T00:00:00"/>
    <n v="2"/>
    <n v="236"/>
    <n v="4175"/>
    <n v="437.2"/>
    <n v="263.33"/>
    <n v="173.87"/>
    <n v="1099402.75"/>
    <n v="725907.25"/>
    <n v="-373495.5"/>
    <n v="-0.33972581931416901"/>
  </r>
  <r>
    <s v="Sub-Saharan Africa"/>
    <s v="KENYA"/>
    <s v="Office Supplies"/>
    <s v="Offline"/>
    <x v="3"/>
    <d v="2014-09-04T00:00:00"/>
    <s v="Sep"/>
    <n v="2014"/>
    <n v="200749242"/>
    <d v="2014-04-15T00:00:00"/>
    <n v="3"/>
    <s v=""/>
    <n v="5017"/>
    <n v="651.21"/>
    <n v="524.96"/>
    <n v="126.25"/>
    <n v="2633724.3199999998"/>
    <n v="633396.25"/>
    <n v="-2000328.07"/>
    <n v="-0.75950548613227697"/>
  </r>
  <r>
    <s v="Sub-Saharan Africa"/>
    <s v="KENYA"/>
    <s v="Clothes"/>
    <s v="Offline"/>
    <x v="2"/>
    <d v="2011-02-17T00:00:00"/>
    <s v="Feb"/>
    <n v="2011"/>
    <n v="134316718"/>
    <d v="2011-03-30T00:00:00"/>
    <n v="4"/>
    <n v="41"/>
    <n v="6157"/>
    <n v="109.28"/>
    <n v="35.840000000000003"/>
    <n v="73.44"/>
    <n v="220666.88"/>
    <n v="452170.08"/>
    <n v="231503.2"/>
    <n v="1.0491071428571399"/>
  </r>
  <r>
    <s v="Europe"/>
    <s v="UNITED KINGDOM"/>
    <s v="Household"/>
    <s v="Online"/>
    <x v="1"/>
    <d v="2016-07-30T00:00:00"/>
    <s v="Jul"/>
    <n v="2016"/>
    <n v="394356667"/>
    <d v="2016-04-08T00:00:00"/>
    <n v="6"/>
    <s v=""/>
    <n v="7756"/>
    <n v="668.27"/>
    <n v="502.54"/>
    <n v="165.73"/>
    <n v="3897700.24"/>
    <n v="1285401.8799999999"/>
    <n v="-2612298.36"/>
    <n v="-0.67021530624427905"/>
  </r>
  <r>
    <s v="Europe"/>
    <s v="NORWAY"/>
    <s v="Fruits"/>
    <s v="Offline"/>
    <x v="0"/>
    <d v="2012-04-29T00:00:00"/>
    <s v="Apr"/>
    <n v="2012"/>
    <n v="752792918"/>
    <d v="2012-12-05T00:00:00"/>
    <n v="4"/>
    <n v="220"/>
    <n v="7008"/>
    <n v="9.33"/>
    <n v="6.92"/>
    <n v="2.41"/>
    <n v="48495.360000000001"/>
    <n v="16889.28"/>
    <n v="-31606.080000000002"/>
    <n v="-0.65173410404624299"/>
  </r>
  <r>
    <s v="Sub-Saharan Africa"/>
    <s v="ZIMBABWE"/>
    <s v="Snacks"/>
    <s v="Offline"/>
    <x v="2"/>
    <d v="2011-08-06T00:00:00"/>
    <s v="Aug"/>
    <n v="2011"/>
    <n v="601861798"/>
    <d v="2011-07-20T00:00:00"/>
    <n v="4"/>
    <s v=""/>
    <n v="3136"/>
    <n v="152.58000000000001"/>
    <n v="97.44"/>
    <n v="55.14"/>
    <n v="305571.84000000003"/>
    <n v="172919.04000000001"/>
    <n v="-132652.79999999999"/>
    <n v="-0.43411330049261099"/>
  </r>
  <r>
    <s v="Central America"/>
    <s v="SAINT LUCIA"/>
    <s v="Fruits"/>
    <s v="Offline"/>
    <x v="3"/>
    <d v="2016-03-09T00:00:00"/>
    <s v="Mar"/>
    <n v="2016"/>
    <n v="304112136"/>
    <d v="2016-07-09T00:00:00"/>
    <n v="7"/>
    <n v="122"/>
    <n v="2394"/>
    <n v="9.33"/>
    <n v="6.92"/>
    <n v="2.41"/>
    <n v="16566.48"/>
    <n v="5769.54"/>
    <n v="-10796.94"/>
    <n v="-0.65173410404624299"/>
  </r>
  <r>
    <s v="Middle East/North Africa"/>
    <s v="UNITED ARAB EMIRATES"/>
    <s v="Clothes"/>
    <s v="Online"/>
    <x v="0"/>
    <d v="2016-09-24T00:00:00"/>
    <s v="Sep"/>
    <n v="2016"/>
    <n v="742405259"/>
    <d v="2016-10-24T00:00:00"/>
    <n v="2"/>
    <n v="30"/>
    <n v="3069"/>
    <n v="109.28"/>
    <n v="35.840000000000003"/>
    <n v="73.44"/>
    <n v="109992.96000000001"/>
    <n v="225387.36"/>
    <n v="115394.4"/>
    <n v="1.0491071428571399"/>
  </r>
  <r>
    <s v="Sub-Saharan Africa"/>
    <s v="LESOTHO"/>
    <s v="Baby Food"/>
    <s v="Online"/>
    <x v="2"/>
    <d v="2012-09-21T00:00:00"/>
    <s v="Sep"/>
    <n v="2012"/>
    <n v="169914996"/>
    <d v="2012-10-25T00:00:00"/>
    <n v="5"/>
    <n v="34"/>
    <n v="478"/>
    <n v="255.28"/>
    <n v="159.41999999999999"/>
    <n v="95.86"/>
    <n v="76202.759999999995"/>
    <n v="45821.08"/>
    <n v="-30381.68"/>
    <n v="-0.39869527035503699"/>
  </r>
  <r>
    <s v="Asia"/>
    <s v="SRI LANKA"/>
    <s v="Cereal"/>
    <s v="Offline"/>
    <x v="3"/>
    <d v="2014-05-26T00:00:00"/>
    <s v="May"/>
    <n v="2014"/>
    <n v="960127675"/>
    <d v="2014-11-07T00:00:00"/>
    <n v="6"/>
    <n v="165"/>
    <n v="1970"/>
    <n v="205.7"/>
    <n v="117.11"/>
    <n v="88.59"/>
    <n v="230706.7"/>
    <n v="174522.3"/>
    <n v="-56184.4"/>
    <n v="-0.24353172231235601"/>
  </r>
  <r>
    <s v="North America"/>
    <s v="MEXICO"/>
    <s v="Personal Care"/>
    <s v="Offline"/>
    <x v="0"/>
    <d v="2013-08-22T00:00:00"/>
    <s v="Aug"/>
    <n v="2013"/>
    <n v="156842124"/>
    <d v="2013-09-25T00:00:00"/>
    <n v="4"/>
    <n v="34"/>
    <n v="1925"/>
    <n v="81.73"/>
    <n v="56.67"/>
    <n v="25.06"/>
    <n v="109089.75"/>
    <n v="48240.5"/>
    <n v="-60849.25"/>
    <n v="-0.55779071819304704"/>
  </r>
  <r>
    <s v="Middle East/North Africa"/>
    <s v="YEMEN"/>
    <s v="Vegetables"/>
    <s v="Offline"/>
    <x v="2"/>
    <d v="2010-12-21T00:00:00"/>
    <s v="Dec"/>
    <n v="2010"/>
    <n v="724169671"/>
    <d v="2011-01-18T00:00:00"/>
    <n v="3"/>
    <n v="28"/>
    <n v="6753"/>
    <n v="154.06"/>
    <n v="90.93"/>
    <n v="63.13"/>
    <n v="614050.29"/>
    <n v="426316.89"/>
    <n v="-187733.4"/>
    <n v="-0.30572968217309998"/>
  </r>
  <r>
    <s v="Sub-Saharan Africa"/>
    <s v="SAO TOME AND PRINCIPE"/>
    <s v="Clothes"/>
    <s v="Offline"/>
    <x v="1"/>
    <d v="2011-06-10T00:00:00"/>
    <s v="Jun"/>
    <n v="2011"/>
    <n v="296534144"/>
    <d v="2011-11-24T00:00:00"/>
    <n v="5"/>
    <n v="167"/>
    <n v="9898"/>
    <n v="109.28"/>
    <n v="35.840000000000003"/>
    <n v="73.44"/>
    <n v="354744.32000000001"/>
    <n v="726909.12"/>
    <n v="372164.8"/>
    <n v="1.0491071428571399"/>
  </r>
  <r>
    <s v="Sub-Saharan Africa"/>
    <s v="GUINEA"/>
    <s v="Personal Care"/>
    <s v="Online"/>
    <x v="1"/>
    <d v="2014-11-17T00:00:00"/>
    <s v="Nov"/>
    <n v="2014"/>
    <n v="628671872"/>
    <d v="2014-12-15T00:00:00"/>
    <n v="2"/>
    <n v="28"/>
    <n v="6832"/>
    <n v="81.73"/>
    <n v="56.67"/>
    <n v="25.06"/>
    <n v="387169.44"/>
    <n v="171209.92"/>
    <n v="-215959.52"/>
    <n v="-0.55779071819304704"/>
  </r>
  <r>
    <s v="Sub-Saharan Africa"/>
    <s v="SUDAN"/>
    <s v="Baby Food"/>
    <s v="Online"/>
    <x v="0"/>
    <d v="2016-06-19T00:00:00"/>
    <s v="Jun"/>
    <n v="2016"/>
    <n v="845631682"/>
    <d v="2016-07-26T00:00:00"/>
    <n v="3"/>
    <n v="37"/>
    <n v="61"/>
    <n v="255.28"/>
    <n v="159.41999999999999"/>
    <n v="95.86"/>
    <n v="9724.6200000000008"/>
    <n v="5847.46"/>
    <n v="-3877.16"/>
    <n v="-0.39869527035503699"/>
  </r>
  <r>
    <s v="Australia/Oceania"/>
    <s v="KIRIBATI"/>
    <s v="Household"/>
    <s v="Offline"/>
    <x v="0"/>
    <d v="2013-09-24T00:00:00"/>
    <s v="Sep"/>
    <n v="2013"/>
    <n v="592774903"/>
    <d v="2013-02-10T00:00:00"/>
    <n v="1"/>
    <s v=""/>
    <n v="4122"/>
    <n v="668.27"/>
    <n v="502.54"/>
    <n v="165.73"/>
    <n v="2071469.88"/>
    <n v="683139.06"/>
    <n v="-1388330.82"/>
    <n v="-0.67021530624427905"/>
  </r>
  <r>
    <s v="Asia"/>
    <s v="LAOS"/>
    <s v="Personal Care"/>
    <s v="Offline"/>
    <x v="2"/>
    <d v="2016-04-21T00:00:00"/>
    <s v="Apr"/>
    <n v="2016"/>
    <n v="485775363"/>
    <d v="2016-07-05T00:00:00"/>
    <n v="3"/>
    <n v="75"/>
    <n v="580"/>
    <n v="81.73"/>
    <n v="56.67"/>
    <n v="25.06"/>
    <n v="32868.6"/>
    <n v="14534.8"/>
    <n v="-18333.8"/>
    <n v="-0.55779071819304704"/>
  </r>
  <r>
    <s v="Europe"/>
    <s v="BOSNIA AND HERZEGOVINA"/>
    <s v="Vegetables"/>
    <s v="Online"/>
    <x v="1"/>
    <d v="2012-02-03T00:00:00"/>
    <s v="Feb"/>
    <n v="2012"/>
    <n v="760619390"/>
    <d v="2012-04-16T00:00:00"/>
    <n v="2"/>
    <n v="73"/>
    <n v="3035"/>
    <n v="154.06"/>
    <n v="90.93"/>
    <n v="63.13"/>
    <n v="275972.55"/>
    <n v="191599.55"/>
    <n v="-84373.000000000102"/>
    <n v="-0.30572968217310098"/>
  </r>
  <r>
    <s v="Asia"/>
    <s v="MALAYSIA"/>
    <s v="Household"/>
    <s v="Offline"/>
    <x v="0"/>
    <d v="2016-11-13T00:00:00"/>
    <s v="Nov"/>
    <n v="2016"/>
    <n v="823605811"/>
    <d v="2016-03-12T00:00:00"/>
    <n v="7"/>
    <s v=""/>
    <n v="2117"/>
    <n v="668.27"/>
    <n v="502.54"/>
    <n v="165.73"/>
    <n v="1063877.18"/>
    <n v="350850.41"/>
    <n v="-713026.77"/>
    <n v="-0.67021530624427905"/>
  </r>
  <r>
    <s v="Sub-Saharan Africa"/>
    <s v="BURKINA FASO"/>
    <s v="Baby Food"/>
    <s v="Offline"/>
    <x v="3"/>
    <d v="2016-09-23T00:00:00"/>
    <s v="Sep"/>
    <n v="2016"/>
    <n v="601345956"/>
    <d v="2016-10-20T00:00:00"/>
    <n v="5"/>
    <n v="27"/>
    <n v="486"/>
    <n v="255.28"/>
    <n v="159.41999999999999"/>
    <n v="95.86"/>
    <n v="77478.12"/>
    <n v="46587.96"/>
    <n v="-30890.16"/>
    <n v="-0.39869527035503699"/>
  </r>
  <r>
    <s v="Sub-Saharan Africa"/>
    <s v="NAMIBIA"/>
    <s v="Beverages"/>
    <s v="Offline"/>
    <x v="2"/>
    <d v="2010-06-30T00:00:00"/>
    <s v="Jun"/>
    <n v="2010"/>
    <n v="990763652"/>
    <d v="2010-12-08T00:00:00"/>
    <n v="4"/>
    <n v="161"/>
    <n v="7836"/>
    <n v="47.45"/>
    <n v="31.79"/>
    <n v="15.66"/>
    <n v="249106.44"/>
    <n v="122711.76"/>
    <n v="-126394.68"/>
    <n v="-0.50739226171752105"/>
  </r>
  <r>
    <s v="Asia"/>
    <s v="TAIWAN"/>
    <s v="Clothes"/>
    <s v="Online"/>
    <x v="0"/>
    <d v="2013-02-15T00:00:00"/>
    <s v="Feb"/>
    <n v="2013"/>
    <n v="709095227"/>
    <d v="2013-02-20T00:00:00"/>
    <n v="4"/>
    <n v="5"/>
    <n v="5890"/>
    <n v="109.28"/>
    <n v="35.840000000000003"/>
    <n v="73.44"/>
    <n v="211097.60000000001"/>
    <n v="432561.6"/>
    <n v="221464"/>
    <n v="1.0491071428571399"/>
  </r>
  <r>
    <s v="Europe"/>
    <s v="UKRAINE"/>
    <s v="Beverages"/>
    <s v="Online"/>
    <x v="0"/>
    <d v="2014-02-19T00:00:00"/>
    <s v="Feb"/>
    <n v="2014"/>
    <n v="343889510"/>
    <d v="2014-02-04T00:00:00"/>
    <n v="3"/>
    <s v=""/>
    <n v="3403"/>
    <n v="47.45"/>
    <n v="31.79"/>
    <n v="15.66"/>
    <n v="108181.37"/>
    <n v="53290.98"/>
    <n v="-54890.39"/>
    <n v="-0.50739226171752105"/>
  </r>
  <r>
    <s v="Sub-Saharan Africa"/>
    <s v="UGANDA"/>
    <s v="Meat"/>
    <s v="Offline"/>
    <x v="0"/>
    <d v="2011-07-09T00:00:00"/>
    <s v="Jul"/>
    <n v="2011"/>
    <n v="103007829"/>
    <d v="2011-10-20T00:00:00"/>
    <n v="5"/>
    <n v="103"/>
    <n v="1160"/>
    <n v="421.89"/>
    <n v="364.69"/>
    <n v="57.2"/>
    <n v="423040.4"/>
    <n v="66352"/>
    <n v="-356688.4"/>
    <n v="-0.84315445995228799"/>
  </r>
  <r>
    <s v="Central America"/>
    <s v="ANTIGUA AND BARBUDA"/>
    <s v="Snacks"/>
    <s v="Offline"/>
    <x v="3"/>
    <d v="2016-05-05T00:00:00"/>
    <s v="May"/>
    <n v="2016"/>
    <n v="264624011"/>
    <d v="2016-12-06T00:00:00"/>
    <n v="3"/>
    <n v="215"/>
    <n v="6980"/>
    <n v="152.58000000000001"/>
    <n v="97.44"/>
    <n v="55.14"/>
    <n v="680131.2"/>
    <n v="384877.2"/>
    <n v="-295254"/>
    <n v="-0.43411330049261099"/>
  </r>
  <r>
    <s v="Central America"/>
    <s v="GUATEMALA"/>
    <s v="Beverages"/>
    <s v="Online"/>
    <x v="1"/>
    <d v="2017-01-16T00:00:00"/>
    <s v="Jan"/>
    <n v="2017"/>
    <n v="727224385"/>
    <d v="2017-01-02T00:00:00"/>
    <n v="2"/>
    <s v=""/>
    <n v="711"/>
    <n v="47.45"/>
    <n v="31.79"/>
    <n v="15.66"/>
    <n v="22602.69"/>
    <n v="11134.26"/>
    <n v="-11468.43"/>
    <n v="-0.50739226171752105"/>
  </r>
  <r>
    <s v="Central America"/>
    <s v="HONDURAS"/>
    <s v="Snacks"/>
    <s v="Offline"/>
    <x v="3"/>
    <d v="2015-02-18T00:00:00"/>
    <s v="Feb"/>
    <n v="2015"/>
    <n v="559607779"/>
    <d v="2015-01-03T00:00:00"/>
    <n v="7"/>
    <s v=""/>
    <n v="9233"/>
    <n v="152.58000000000001"/>
    <n v="97.44"/>
    <n v="55.14"/>
    <n v="899663.52"/>
    <n v="509107.62"/>
    <n v="-390555.9"/>
    <n v="-0.43411330049261099"/>
  </r>
  <r>
    <s v="Asia"/>
    <s v="CAMBODIA"/>
    <s v="Office Supplies"/>
    <s v="Online"/>
    <x v="2"/>
    <d v="2013-10-01T00:00:00"/>
    <s v="Oct"/>
    <n v="2013"/>
    <n v="250885522"/>
    <d v="2013-01-24T00:00:00"/>
    <n v="5"/>
    <s v=""/>
    <n v="1456"/>
    <n v="651.21"/>
    <n v="524.96"/>
    <n v="126.25"/>
    <n v="764341.76000000001"/>
    <n v="183820"/>
    <n v="-580521.76"/>
    <n v="-0.75950548613227697"/>
  </r>
  <r>
    <s v="Central America"/>
    <s v="PANAMA"/>
    <s v="Household"/>
    <s v="Offline"/>
    <x v="1"/>
    <d v="2010-02-06T00:00:00"/>
    <s v="Feb"/>
    <n v="2010"/>
    <n v="360481441"/>
    <d v="2010-09-06T00:00:00"/>
    <n v="2"/>
    <n v="212"/>
    <n v="3324"/>
    <n v="668.27"/>
    <n v="502.54"/>
    <n v="165.73"/>
    <n v="1670442.96"/>
    <n v="550886.52"/>
    <n v="-1119556.44"/>
    <n v="-0.67021530624427905"/>
  </r>
  <r>
    <s v="Middle East/North Africa"/>
    <s v="JORDAN"/>
    <s v="Cosmetics"/>
    <s v="Online"/>
    <x v="2"/>
    <d v="2015-08-22T00:00:00"/>
    <s v="Aug"/>
    <n v="2015"/>
    <n v="168131864"/>
    <d v="2015-09-28T00:00:00"/>
    <n v="2"/>
    <n v="37"/>
    <n v="2810"/>
    <n v="437.2"/>
    <n v="263.33"/>
    <n v="173.87"/>
    <n v="739957.3"/>
    <n v="488574.7"/>
    <n v="-251382.6"/>
    <n v="-0.33972581931416901"/>
  </r>
  <r>
    <s v="Sub-Saharan Africa"/>
    <s v="LESOTHO"/>
    <s v="Clothes"/>
    <s v="Offline"/>
    <x v="1"/>
    <d v="2011-07-30T00:00:00"/>
    <s v="Jul"/>
    <n v="2011"/>
    <n v="823885619"/>
    <d v="2011-02-09T00:00:00"/>
    <n v="4"/>
    <s v=""/>
    <n v="4918"/>
    <n v="109.28"/>
    <n v="35.840000000000003"/>
    <n v="73.44"/>
    <n v="176261.12"/>
    <n v="361177.92"/>
    <n v="184916.8"/>
    <n v="1.0491071428571399"/>
  </r>
  <r>
    <s v="Europe"/>
    <s v="MALTA"/>
    <s v="Baby Food"/>
    <s v="Offline"/>
    <x v="2"/>
    <d v="2012-06-25T00:00:00"/>
    <s v="Jun"/>
    <n v="2012"/>
    <n v="398104035"/>
    <d v="2012-12-08T00:00:00"/>
    <n v="7"/>
    <n v="166"/>
    <n v="6686"/>
    <n v="255.28"/>
    <n v="159.41999999999999"/>
    <n v="95.86"/>
    <n v="1065882.1200000001"/>
    <n v="640919.96"/>
    <n v="-424962.16"/>
    <n v="-0.39869527035503699"/>
  </r>
  <r>
    <s v="Europe"/>
    <s v="SLOVENIA"/>
    <s v="Meat"/>
    <s v="Offline"/>
    <x v="0"/>
    <d v="2014-09-25T00:00:00"/>
    <s v="Sep"/>
    <n v="2014"/>
    <n v="631460940"/>
    <d v="2014-05-10T00:00:00"/>
    <n v="7"/>
    <s v=""/>
    <n v="2180"/>
    <n v="421.89"/>
    <n v="364.69"/>
    <n v="57.2"/>
    <n v="795024.2"/>
    <n v="124696"/>
    <n v="-670328.19999999995"/>
    <n v="-0.84315445995228799"/>
  </r>
  <r>
    <s v="Middle East/North Africa"/>
    <s v="YEMEN"/>
    <s v="Personal Care"/>
    <s v="Online"/>
    <x v="1"/>
    <d v="2015-10-10T00:00:00"/>
    <s v="Oct"/>
    <n v="2015"/>
    <n v="184942662"/>
    <d v="2015-02-11T00:00:00"/>
    <n v="4"/>
    <s v=""/>
    <n v="7498"/>
    <n v="81.73"/>
    <n v="56.67"/>
    <n v="25.06"/>
    <n v="424911.66"/>
    <n v="187899.88"/>
    <n v="-237011.78"/>
    <n v="-0.55779071819304704"/>
  </r>
  <r>
    <s v="Europe"/>
    <s v="MOLDOVA"/>
    <s v="Snacks"/>
    <s v="Offline"/>
    <x v="0"/>
    <d v="2010-01-05T00:00:00"/>
    <s v="Jan"/>
    <n v="2010"/>
    <n v="489848029"/>
    <d v="2010-05-20T00:00:00"/>
    <n v="5"/>
    <n v="135"/>
    <n v="5772"/>
    <n v="152.58000000000001"/>
    <n v="97.44"/>
    <n v="55.14"/>
    <n v="562423.68000000005"/>
    <n v="318268.08"/>
    <n v="-244155.6"/>
    <n v="-0.43411330049261099"/>
  </r>
  <r>
    <s v="Europe"/>
    <s v="VATICAN CITY"/>
    <s v="Office Supplies"/>
    <s v="Online"/>
    <x v="2"/>
    <d v="2016-11-27T00:00:00"/>
    <s v="Nov"/>
    <n v="2016"/>
    <n v="797788369"/>
    <d v="2016-11-28T00:00:00"/>
    <n v="2"/>
    <n v="1"/>
    <n v="2162"/>
    <n v="651.21"/>
    <n v="524.96"/>
    <n v="126.25"/>
    <n v="1134963.52"/>
    <n v="272952.5"/>
    <n v="-862011.02"/>
    <n v="-0.75950548613227697"/>
  </r>
  <r>
    <s v="Europe"/>
    <s v="UNITED KINGDOM"/>
    <s v="Personal Care"/>
    <s v="Online"/>
    <x v="1"/>
    <d v="2013-05-06T00:00:00"/>
    <s v="May"/>
    <n v="2013"/>
    <n v="430687510"/>
    <d v="2013-10-06T00:00:00"/>
    <n v="1"/>
    <n v="153"/>
    <n v="8860"/>
    <n v="81.73"/>
    <n v="56.67"/>
    <n v="25.06"/>
    <n v="502096.2"/>
    <n v="222031.6"/>
    <n v="-280064.59999999998"/>
    <n v="-0.55779071819304704"/>
  </r>
  <r>
    <s v="Middle East/North Africa"/>
    <s v="TUNISIA"/>
    <s v="Meat"/>
    <s v="Offline"/>
    <x v="0"/>
    <d v="2016-09-27T00:00:00"/>
    <s v="Sep"/>
    <n v="2016"/>
    <n v="130781781"/>
    <d v="2016-10-31T00:00:00"/>
    <n v="2"/>
    <n v="34"/>
    <n v="90"/>
    <n v="421.89"/>
    <n v="364.69"/>
    <n v="57.2"/>
    <n v="32822.1"/>
    <n v="5148"/>
    <n v="-27674.1"/>
    <n v="-0.84315445995228799"/>
  </r>
  <r>
    <s v="Australia/Oceania"/>
    <s v="FEDERATED STATES OF MICRONESIA"/>
    <s v="Vegetables"/>
    <s v="Offline"/>
    <x v="3"/>
    <d v="2010-06-09T00:00:00"/>
    <s v="Jun"/>
    <n v="2010"/>
    <n v="710620009"/>
    <d v="2010-01-10T00:00:00"/>
    <n v="1"/>
    <s v=""/>
    <n v="7107"/>
    <n v="154.06"/>
    <n v="90.93"/>
    <n v="63.13"/>
    <n v="646239.51"/>
    <n v="448664.91"/>
    <n v="-197574.6"/>
    <n v="-0.30572968217309998"/>
  </r>
  <r>
    <s v="Sub-Saharan Africa"/>
    <s v="EQUATORIAL GUINEA"/>
    <s v="Snacks"/>
    <s v="Online"/>
    <x v="0"/>
    <d v="2010-06-13T00:00:00"/>
    <s v="Jun"/>
    <n v="2010"/>
    <n v="803063523"/>
    <d v="2010-07-16T00:00:00"/>
    <n v="6"/>
    <n v="33"/>
    <n v="3197"/>
    <n v="152.58000000000001"/>
    <n v="97.44"/>
    <n v="55.14"/>
    <n v="311515.68"/>
    <n v="176282.58"/>
    <n v="-135233.1"/>
    <n v="-0.43411330049261099"/>
  </r>
  <r>
    <s v="Asia"/>
    <s v="UZBEKISTAN"/>
    <s v="Fruits"/>
    <s v="Online"/>
    <x v="2"/>
    <d v="2013-05-13T00:00:00"/>
    <s v="May"/>
    <n v="2013"/>
    <n v="911286151"/>
    <d v="2013-01-07T00:00:00"/>
    <n v="2"/>
    <s v=""/>
    <n v="8678"/>
    <n v="9.33"/>
    <n v="6.92"/>
    <n v="2.41"/>
    <n v="60051.76"/>
    <n v="20913.98"/>
    <n v="-39137.78"/>
    <n v="-0.65173410404624299"/>
  </r>
  <r>
    <s v="North America"/>
    <s v="MEXICO"/>
    <s v="Cereal"/>
    <s v="Offline"/>
    <x v="0"/>
    <d v="2010-02-04T00:00:00"/>
    <s v="Feb"/>
    <n v="2010"/>
    <n v="258774220"/>
    <d v="2010-04-28T00:00:00"/>
    <n v="4"/>
    <n v="83"/>
    <n v="5897"/>
    <n v="205.7"/>
    <n v="117.11"/>
    <n v="88.59"/>
    <n v="690597.67"/>
    <n v="522415.23"/>
    <n v="-168182.44"/>
    <n v="-0.24353172231235601"/>
  </r>
  <r>
    <s v="Sub-Saharan Africa"/>
    <s v="THE GAMBIA"/>
    <s v="Vegetables"/>
    <s v="Offline"/>
    <x v="1"/>
    <d v="2011-04-12T00:00:00"/>
    <s v="Apr"/>
    <n v="2011"/>
    <n v="839326560"/>
    <d v="2011-12-12T00:00:00"/>
    <n v="2"/>
    <n v="244"/>
    <n v="4236"/>
    <n v="154.06"/>
    <n v="90.93"/>
    <n v="63.13"/>
    <n v="385179.48"/>
    <n v="267418.68"/>
    <n v="-117760.8"/>
    <n v="-0.30572968217309998"/>
  </r>
  <r>
    <s v="Europe"/>
    <s v="PORTUGAL"/>
    <s v="Personal Care"/>
    <s v="Online"/>
    <x v="3"/>
    <d v="2015-11-02T00:00:00"/>
    <s v="Nov"/>
    <n v="2015"/>
    <n v="667054498"/>
    <d v="2015-12-02T00:00:00"/>
    <n v="4"/>
    <n v="30"/>
    <n v="5104"/>
    <n v="81.73"/>
    <n v="56.67"/>
    <n v="25.06"/>
    <n v="289243.68"/>
    <n v="127906.24000000001"/>
    <n v="-161337.44"/>
    <n v="-0.55779071819304704"/>
  </r>
  <r>
    <s v="Sub-Saharan Africa"/>
    <s v="EQUATORIAL GUINEA"/>
    <s v="Meat"/>
    <s v="Offline"/>
    <x v="0"/>
    <d v="2013-02-11T00:00:00"/>
    <s v="Feb"/>
    <n v="2013"/>
    <n v="526381862"/>
    <d v="2013-12-21T00:00:00"/>
    <n v="7"/>
    <n v="313"/>
    <n v="6945"/>
    <n v="421.89"/>
    <n v="364.69"/>
    <n v="57.2"/>
    <n v="2532772.0499999998"/>
    <n v="397254"/>
    <n v="-2135518.0499999998"/>
    <n v="-0.84315445995228799"/>
  </r>
  <r>
    <s v="North America"/>
    <s v="UNITED STATES OF AMERICA"/>
    <s v="Personal Care"/>
    <s v="Online"/>
    <x v="1"/>
    <d v="2010-09-30T00:00:00"/>
    <s v="Sep"/>
    <n v="2010"/>
    <n v="822044980"/>
    <d v="2010-09-10T00:00:00"/>
    <n v="6"/>
    <s v=""/>
    <n v="232"/>
    <n v="81.73"/>
    <n v="56.67"/>
    <n v="25.06"/>
    <n v="13147.44"/>
    <n v="5813.92"/>
    <n v="-7333.52"/>
    <n v="-0.55779071819304704"/>
  </r>
  <r>
    <s v="Middle East/North Africa"/>
    <s v="TURKEY"/>
    <s v="Fruits"/>
    <s v="Offline"/>
    <x v="1"/>
    <d v="2013-05-05T00:00:00"/>
    <s v="May"/>
    <n v="2013"/>
    <n v="229092681"/>
    <d v="2013-01-06T00:00:00"/>
    <n v="1"/>
    <s v=""/>
    <n v="2470"/>
    <n v="9.33"/>
    <n v="6.92"/>
    <n v="2.41"/>
    <n v="17092.400000000001"/>
    <n v="5952.7"/>
    <n v="-11139.7"/>
    <n v="-0.65173410404624299"/>
  </r>
  <r>
    <s v="Asia"/>
    <s v="SINGAPORE"/>
    <s v="Snacks"/>
    <s v="Online"/>
    <x v="1"/>
    <d v="2015-01-18T00:00:00"/>
    <s v="Jan"/>
    <n v="2015"/>
    <n v="642886292"/>
    <d v="2015-01-31T00:00:00"/>
    <n v="7"/>
    <n v="13"/>
    <n v="3195"/>
    <n v="152.58000000000001"/>
    <n v="97.44"/>
    <n v="55.14"/>
    <n v="311320.8"/>
    <n v="176172.3"/>
    <n v="-135148.5"/>
    <n v="-0.43411330049261099"/>
  </r>
  <r>
    <s v="Sub-Saharan Africa"/>
    <s v="DJIBOUTI"/>
    <s v="Snacks"/>
    <s v="Offline"/>
    <x v="3"/>
    <d v="2014-02-19T00:00:00"/>
    <s v="Feb"/>
    <n v="2014"/>
    <n v="429099643"/>
    <d v="2014-04-03T00:00:00"/>
    <n v="5"/>
    <n v="43"/>
    <n v="8975"/>
    <n v="152.58000000000001"/>
    <n v="97.44"/>
    <n v="55.14"/>
    <n v="874524"/>
    <n v="494881.5"/>
    <n v="-379642.5"/>
    <n v="-0.43411330049261099"/>
  </r>
  <r>
    <s v="Sub-Saharan Africa"/>
    <s v="BURKINA FASO"/>
    <s v="Cosmetics"/>
    <s v="Offline"/>
    <x v="1"/>
    <d v="2017-08-07T00:00:00"/>
    <s v="Aug"/>
    <n v="2017"/>
    <n v="273719060"/>
    <d v="2017-08-17T00:00:00"/>
    <n v="5"/>
    <n v="10"/>
    <n v="8407"/>
    <n v="437.2"/>
    <n v="263.33"/>
    <n v="173.87"/>
    <n v="2213815.31"/>
    <n v="1461725.09"/>
    <n v="-752090.22"/>
    <n v="-0.33972581931416901"/>
  </r>
  <r>
    <s v="Sub-Saharan Africa"/>
    <s v="SAO TOME AND PRINCIPE"/>
    <s v="Cosmetics"/>
    <s v="Offline"/>
    <x v="2"/>
    <d v="2014-03-27T00:00:00"/>
    <s v="Mar"/>
    <n v="2014"/>
    <n v="933043372"/>
    <d v="2014-06-05T00:00:00"/>
    <n v="5"/>
    <n v="70"/>
    <n v="7123"/>
    <n v="437.2"/>
    <n v="263.33"/>
    <n v="173.87"/>
    <n v="1875699.59"/>
    <n v="1238476.01"/>
    <n v="-637223.57999999996"/>
    <n v="-0.33972581931416901"/>
  </r>
  <r>
    <s v="Asia"/>
    <s v="LAOS"/>
    <s v="Snacks"/>
    <s v="Online"/>
    <x v="0"/>
    <d v="2017-11-02T00:00:00"/>
    <s v="Nov"/>
    <n v="2017"/>
    <n v="983683907"/>
    <d v="2017-10-03T00:00:00"/>
    <n v="3"/>
    <s v=""/>
    <n v="2783"/>
    <n v="152.58000000000001"/>
    <n v="97.44"/>
    <n v="55.14"/>
    <n v="271175.52"/>
    <n v="153454.62"/>
    <n v="-117720.9"/>
    <n v="-0.43411330049261099"/>
  </r>
  <r>
    <s v="North America"/>
    <s v="CANADA"/>
    <s v="Fruits"/>
    <s v="Offline"/>
    <x v="1"/>
    <d v="2013-07-19T00:00:00"/>
    <s v="Jul"/>
    <n v="2013"/>
    <n v="872564494"/>
    <d v="2013-07-19T00:00:00"/>
    <n v="6"/>
    <n v="0"/>
    <n v="79"/>
    <n v="9.33"/>
    <n v="6.92"/>
    <n v="2.41"/>
    <n v="546.67999999999995"/>
    <n v="190.39"/>
    <n v="-356.29"/>
    <n v="-0.65173410404624299"/>
  </r>
  <r>
    <s v="Europe"/>
    <s v="DENMARK"/>
    <s v="Cereal"/>
    <s v="Online"/>
    <x v="3"/>
    <d v="2014-09-14T00:00:00"/>
    <s v="Sep"/>
    <n v="2014"/>
    <n v="666921460"/>
    <d v="2014-10-10T00:00:00"/>
    <n v="6"/>
    <n v="26"/>
    <n v="5735"/>
    <n v="205.7"/>
    <n v="117.11"/>
    <n v="88.59"/>
    <n v="671625.85"/>
    <n v="508063.65"/>
    <n v="-163562.20000000001"/>
    <n v="-0.24353172231235601"/>
  </r>
  <r>
    <s v="Australia/Oceania"/>
    <s v="NAURU"/>
    <s v="Office Supplies"/>
    <s v="Online"/>
    <x v="1"/>
    <d v="2013-11-19T00:00:00"/>
    <s v="Nov"/>
    <n v="2013"/>
    <n v="504303634"/>
    <d v="2013-11-22T00:00:00"/>
    <n v="6"/>
    <n v="3"/>
    <n v="3507"/>
    <n v="651.21"/>
    <n v="524.96"/>
    <n v="126.25"/>
    <n v="1841034.72"/>
    <n v="442758.75"/>
    <n v="-1398275.97"/>
    <n v="-0.75950548613227697"/>
  </r>
  <r>
    <s v="Sub-Saharan Africa"/>
    <s v="GHANA"/>
    <s v="Clothes"/>
    <s v="Offline"/>
    <x v="3"/>
    <d v="2013-11-01T00:00:00"/>
    <s v="Nov"/>
    <n v="2013"/>
    <n v="142572343"/>
    <d v="2013-02-03T00:00:00"/>
    <n v="1"/>
    <s v=""/>
    <n v="9179"/>
    <n v="109.28"/>
    <n v="35.840000000000003"/>
    <n v="73.44"/>
    <n v="328975.35999999999"/>
    <n v="674105.76"/>
    <n v="345130.4"/>
    <n v="1.0491071428571399"/>
  </r>
  <r>
    <s v="North America"/>
    <s v="GREENLAND"/>
    <s v="Baby Food"/>
    <s v="Offline"/>
    <x v="1"/>
    <d v="2011-05-14T00:00:00"/>
    <s v="May"/>
    <n v="2011"/>
    <n v="309901416"/>
    <d v="2011-01-06T00:00:00"/>
    <n v="5"/>
    <s v=""/>
    <n v="5570"/>
    <n v="255.28"/>
    <n v="159.41999999999999"/>
    <n v="95.86"/>
    <n v="887969.4"/>
    <n v="533940.19999999995"/>
    <n v="-354029.2"/>
    <n v="-0.39869527035503699"/>
  </r>
  <r>
    <s v="Australia/Oceania"/>
    <s v="AUSTRALIA"/>
    <s v="Personal Care"/>
    <s v="Offline"/>
    <x v="3"/>
    <d v="2016-09-28T00:00:00"/>
    <s v="Sep"/>
    <n v="2016"/>
    <n v="454777181"/>
    <d v="2016-10-23T00:00:00"/>
    <n v="1"/>
    <n v="25"/>
    <n v="7529"/>
    <n v="81.73"/>
    <n v="56.67"/>
    <n v="25.06"/>
    <n v="426668.43"/>
    <n v="188676.74"/>
    <n v="-237991.69"/>
    <n v="-0.55779071819304704"/>
  </r>
  <r>
    <s v="Australia/Oceania"/>
    <s v="PALAU"/>
    <s v="Cereal"/>
    <s v="Online"/>
    <x v="3"/>
    <d v="2011-01-08T00:00:00"/>
    <s v="Jan"/>
    <n v="2011"/>
    <n v="995998466"/>
    <d v="2011-08-27T00:00:00"/>
    <n v="7"/>
    <n v="231"/>
    <n v="6934"/>
    <n v="205.7"/>
    <n v="117.11"/>
    <n v="88.59"/>
    <n v="812040.74"/>
    <n v="614283.06000000006"/>
    <n v="-197757.68"/>
    <n v="-0.24353172231235601"/>
  </r>
  <r>
    <s v="Central America"/>
    <s v="EL SALVADOR"/>
    <s v="Snacks"/>
    <s v="Offline"/>
    <x v="1"/>
    <d v="2017-03-25T00:00:00"/>
    <s v="Mar"/>
    <n v="2017"/>
    <n v="172676599"/>
    <d v="2017-04-05T00:00:00"/>
    <n v="4"/>
    <n v="11"/>
    <n v="7698"/>
    <n v="152.58000000000001"/>
    <n v="97.44"/>
    <n v="55.14"/>
    <n v="750093.12"/>
    <n v="424467.72"/>
    <n v="-325625.40000000002"/>
    <n v="-0.43411330049261099"/>
  </r>
  <r>
    <s v="Middle East/North Africa"/>
    <s v="ALGERIA"/>
    <s v="Vegetables"/>
    <s v="Online"/>
    <x v="3"/>
    <d v="2014-06-13T00:00:00"/>
    <s v="Jun"/>
    <n v="2014"/>
    <n v="794235408"/>
    <d v="2014-06-07T00:00:00"/>
    <n v="7"/>
    <s v=""/>
    <n v="762"/>
    <n v="154.06"/>
    <n v="90.93"/>
    <n v="63.13"/>
    <n v="69288.66"/>
    <n v="48105.06"/>
    <n v="-21183.599999999999"/>
    <n v="-0.30572968217309998"/>
  </r>
  <r>
    <s v="Sub-Saharan Africa"/>
    <s v="SAO TOME AND PRINCIPE"/>
    <s v="Snacks"/>
    <s v="Online"/>
    <x v="2"/>
    <d v="2015-09-05T00:00:00"/>
    <s v="Sep"/>
    <n v="2015"/>
    <n v="790411221"/>
    <d v="2015-06-24T00:00:00"/>
    <n v="4"/>
    <s v=""/>
    <n v="9100"/>
    <n v="152.58000000000001"/>
    <n v="97.44"/>
    <n v="55.14"/>
    <n v="886704"/>
    <n v="501774"/>
    <n v="-384930"/>
    <n v="-0.43411330049261099"/>
  </r>
  <r>
    <s v="Europe"/>
    <s v="AUSTRIA"/>
    <s v="Office Supplies"/>
    <s v="Online"/>
    <x v="2"/>
    <d v="2014-12-03T00:00:00"/>
    <s v="Dec"/>
    <n v="2014"/>
    <n v="861252868"/>
    <d v="2014-03-28T00:00:00"/>
    <n v="6"/>
    <s v=""/>
    <n v="2717"/>
    <n v="651.21"/>
    <n v="524.96"/>
    <n v="126.25"/>
    <n v="1426316.32"/>
    <n v="343021.25"/>
    <n v="-1083295.07"/>
    <n v="-0.75950548613227697"/>
  </r>
  <r>
    <s v="Australia/Oceania"/>
    <s v="SAMOA"/>
    <s v="Vegetables"/>
    <s v="Offline"/>
    <x v="2"/>
    <d v="2013-10-11T00:00:00"/>
    <s v="Oct"/>
    <n v="2013"/>
    <n v="427121675"/>
    <d v="2013-11-15T00:00:00"/>
    <n v="6"/>
    <n v="35"/>
    <n v="3650"/>
    <n v="154.06"/>
    <n v="90.93"/>
    <n v="63.13"/>
    <n v="331894.5"/>
    <n v="230424.5"/>
    <n v="-101470"/>
    <n v="-0.30572968217309998"/>
  </r>
  <r>
    <s v="Sub-Saharan Africa"/>
    <s v="LIBERIA"/>
    <s v="Personal Care"/>
    <s v="Offline"/>
    <x v="2"/>
    <d v="2014-08-07T00:00:00"/>
    <s v="Aug"/>
    <n v="2014"/>
    <n v="778691470"/>
    <d v="2014-01-08T00:00:00"/>
    <n v="4"/>
    <s v=""/>
    <n v="965"/>
    <n v="81.73"/>
    <n v="56.67"/>
    <n v="25.06"/>
    <n v="54686.55"/>
    <n v="24182.9"/>
    <n v="-30503.65"/>
    <n v="-0.55779071819304704"/>
  </r>
  <r>
    <s v="Europe"/>
    <s v="VATICAN CITY"/>
    <s v="Baby Food"/>
    <s v="Online"/>
    <x v="1"/>
    <d v="2017-05-24T00:00:00"/>
    <s v="May"/>
    <n v="2017"/>
    <n v="126948583"/>
    <d v="2017-09-07T00:00:00"/>
    <n v="5"/>
    <n v="106"/>
    <n v="5762"/>
    <n v="255.28"/>
    <n v="159.41999999999999"/>
    <n v="95.86"/>
    <n v="918578.04"/>
    <n v="552345.31999999995"/>
    <n v="-366232.72"/>
    <n v="-0.39869527035503699"/>
  </r>
  <r>
    <s v="Europe"/>
    <s v="ESTONIA"/>
    <s v="Clothes"/>
    <s v="Offline"/>
    <x v="3"/>
    <d v="2013-08-06T00:00:00"/>
    <s v="Aug"/>
    <n v="2013"/>
    <n v="353191840"/>
    <d v="2013-09-07T00:00:00"/>
    <n v="7"/>
    <n v="32"/>
    <n v="6169"/>
    <n v="109.28"/>
    <n v="35.840000000000003"/>
    <n v="73.44"/>
    <n v="221096.95999999999"/>
    <n v="453051.36"/>
    <n v="231954.4"/>
    <n v="1.0491071428571399"/>
  </r>
  <r>
    <s v="Europe"/>
    <s v="BELGIUM"/>
    <s v="Vegetables"/>
    <s v="Online"/>
    <x v="2"/>
    <d v="2017-09-05T00:00:00"/>
    <s v="Sep"/>
    <n v="2017"/>
    <n v="259032571"/>
    <d v="2017-05-13T00:00:00"/>
    <n v="7"/>
    <s v=""/>
    <n v="2349"/>
    <n v="154.06"/>
    <n v="90.93"/>
    <n v="63.13"/>
    <n v="213594.57"/>
    <n v="148292.37"/>
    <n v="-65302.2"/>
    <n v="-0.30572968217309998"/>
  </r>
  <r>
    <s v="Sub-Saharan Africa"/>
    <s v="SENEGAL"/>
    <s v="Clothes"/>
    <s v="Online"/>
    <x v="0"/>
    <d v="2010-10-11T00:00:00"/>
    <s v="Oct"/>
    <n v="2010"/>
    <n v="516394603"/>
    <d v="2010-09-12T00:00:00"/>
    <n v="1"/>
    <s v=""/>
    <n v="1493"/>
    <n v="109.28"/>
    <n v="35.840000000000003"/>
    <n v="73.44"/>
    <n v="53509.120000000003"/>
    <n v="109645.92"/>
    <n v="56136.800000000003"/>
    <n v="1.0491071428571399"/>
  </r>
  <r>
    <s v="Europe"/>
    <s v="GEORGIA"/>
    <s v="Meat"/>
    <s v="Offline"/>
    <x v="2"/>
    <d v="2014-03-08T00:00:00"/>
    <s v="Mar"/>
    <n v="2014"/>
    <n v="517514264"/>
    <d v="2014-04-09T00:00:00"/>
    <n v="4"/>
    <n v="32"/>
    <n v="2826"/>
    <n v="421.89"/>
    <n v="364.69"/>
    <n v="57.2"/>
    <n v="1030613.94"/>
    <n v="161647.20000000001"/>
    <n v="-868966.74"/>
    <n v="-0.84315445995228799"/>
  </r>
  <r>
    <s v="Europe"/>
    <s v="UNITED KINGDOM"/>
    <s v="Cosmetics"/>
    <s v="Offline"/>
    <x v="3"/>
    <d v="2016-02-03T00:00:00"/>
    <s v="Feb"/>
    <n v="2016"/>
    <n v="624940383"/>
    <d v="2016-03-30T00:00:00"/>
    <n v="4"/>
    <n v="56"/>
    <n v="2602"/>
    <n v="437.2"/>
    <n v="263.33"/>
    <n v="173.87"/>
    <n v="685184.66"/>
    <n v="452409.74"/>
    <n v="-232774.92"/>
    <n v="-0.33972581931416901"/>
  </r>
  <r>
    <s v="Australia/Oceania"/>
    <s v="SOLOMON ISLANDS"/>
    <s v="Fruits"/>
    <s v="Offline"/>
    <x v="2"/>
    <d v="2011-09-11T00:00:00"/>
    <s v="Sep"/>
    <n v="2011"/>
    <n v="821534287"/>
    <d v="2011-12-23T00:00:00"/>
    <n v="6"/>
    <n v="103"/>
    <n v="9107"/>
    <n v="9.33"/>
    <n v="6.92"/>
    <n v="2.41"/>
    <n v="63020.44"/>
    <n v="21947.87"/>
    <n v="-41072.57"/>
    <n v="-0.65173410404624299"/>
  </r>
  <r>
    <s v="Sub-Saharan Africa"/>
    <s v="GABON"/>
    <s v="Fruits"/>
    <s v="Online"/>
    <x v="0"/>
    <d v="2010-04-05T00:00:00"/>
    <s v="Apr"/>
    <n v="2010"/>
    <n v="260469806"/>
    <d v="2010-06-19T00:00:00"/>
    <n v="7"/>
    <n v="75"/>
    <n v="7659"/>
    <n v="9.33"/>
    <n v="6.92"/>
    <n v="2.41"/>
    <n v="53000.28"/>
    <n v="18458.189999999999"/>
    <n v="-34542.089999999997"/>
    <n v="-0.65173410404624299"/>
  </r>
  <r>
    <s v="Sub-Saharan Africa"/>
    <s v="EQUATORIAL GUINEA"/>
    <s v="Vegetables"/>
    <s v="Online"/>
    <x v="3"/>
    <d v="2013-10-18T00:00:00"/>
    <s v="Oct"/>
    <n v="2013"/>
    <n v="415233266"/>
    <d v="2013-10-31T00:00:00"/>
    <n v="5"/>
    <n v="13"/>
    <n v="5606"/>
    <n v="154.06"/>
    <n v="90.93"/>
    <n v="63.13"/>
    <n v="509753.58"/>
    <n v="353906.78"/>
    <n v="-155846.79999999999"/>
    <n v="-0.30572968217309998"/>
  </r>
  <r>
    <s v="Middle East/North Africa"/>
    <s v="SAUDI ARABIA"/>
    <s v="Baby Food"/>
    <s v="Online"/>
    <x v="0"/>
    <d v="2014-10-02T00:00:00"/>
    <s v="Oct"/>
    <n v="2014"/>
    <n v="129623496"/>
    <d v="2014-02-25T00:00:00"/>
    <n v="3"/>
    <s v=""/>
    <n v="7328"/>
    <n v="255.28"/>
    <n v="159.41999999999999"/>
    <n v="95.86"/>
    <n v="1168229.76"/>
    <n v="702462.08"/>
    <n v="-465767.67999999999"/>
    <n v="-0.39869527035503699"/>
  </r>
  <r>
    <s v="Europe"/>
    <s v="MALTA"/>
    <s v="Cosmetics"/>
    <s v="Online"/>
    <x v="1"/>
    <d v="2011-10-21T00:00:00"/>
    <s v="Oct"/>
    <n v="2011"/>
    <n v="567751824"/>
    <d v="2011-11-21T00:00:00"/>
    <n v="2"/>
    <n v="31"/>
    <n v="9236"/>
    <n v="437.2"/>
    <n v="263.33"/>
    <n v="173.87"/>
    <n v="2432115.88"/>
    <n v="1605863.32"/>
    <n v="-826252.56"/>
    <n v="-0.33972581931416901"/>
  </r>
  <r>
    <s v="Sub-Saharan Africa"/>
    <s v="SWAZILAND"/>
    <s v="Cosmetics"/>
    <s v="Online"/>
    <x v="2"/>
    <d v="2012-03-31T00:00:00"/>
    <s v="Mar"/>
    <n v="2012"/>
    <n v="264042079"/>
    <d v="2012-01-05T00:00:00"/>
    <n v="5"/>
    <s v=""/>
    <n v="4774"/>
    <n v="437.2"/>
    <n v="263.33"/>
    <n v="173.87"/>
    <n v="1257137.42"/>
    <n v="830055.38"/>
    <n v="-427082.04"/>
    <n v="-0.33972581931416901"/>
  </r>
  <r>
    <s v="Asia"/>
    <s v="MYANMAR"/>
    <s v="Snacks"/>
    <s v="Online"/>
    <x v="3"/>
    <d v="2014-04-22T00:00:00"/>
    <s v="Apr"/>
    <n v="2014"/>
    <n v="973230588"/>
    <d v="2014-08-06T00:00:00"/>
    <n v="4"/>
    <n v="106"/>
    <n v="9413"/>
    <n v="152.58000000000001"/>
    <n v="97.44"/>
    <n v="55.14"/>
    <n v="917202.72"/>
    <n v="519032.82"/>
    <n v="-398169.9"/>
    <n v="-0.43411330049261099"/>
  </r>
  <r>
    <s v="Sub-Saharan Africa"/>
    <s v="SWAZILAND"/>
    <s v="Vegetables"/>
    <s v="Online"/>
    <x v="1"/>
    <d v="2014-02-15T00:00:00"/>
    <s v="Feb"/>
    <n v="2014"/>
    <n v="920366179"/>
    <d v="2014-02-15T00:00:00"/>
    <n v="7"/>
    <n v="0"/>
    <n v="5660"/>
    <n v="154.06"/>
    <n v="90.93"/>
    <n v="63.13"/>
    <n v="514663.8"/>
    <n v="357315.8"/>
    <n v="-157348"/>
    <n v="-0.30572968217309998"/>
  </r>
  <r>
    <s v="Asia"/>
    <s v="INDONESIA"/>
    <s v="Vegetables"/>
    <s v="Offline"/>
    <x v="0"/>
    <d v="2016-06-26T00:00:00"/>
    <s v="Jun"/>
    <n v="2016"/>
    <n v="650810182"/>
    <d v="2016-07-21T00:00:00"/>
    <n v="5"/>
    <n v="25"/>
    <n v="8050"/>
    <n v="154.06"/>
    <n v="90.93"/>
    <n v="63.13"/>
    <n v="731986.5"/>
    <n v="508196.5"/>
    <n v="-223790"/>
    <n v="-0.30572968217309998"/>
  </r>
  <r>
    <s v="Sub-Saharan Africa"/>
    <s v="BENIN"/>
    <s v="Clothes"/>
    <s v="Offline"/>
    <x v="3"/>
    <d v="2015-11-15T00:00:00"/>
    <s v="Nov"/>
    <n v="2015"/>
    <n v="780236423"/>
    <d v="2015-12-29T00:00:00"/>
    <n v="3"/>
    <n v="44"/>
    <n v="8151"/>
    <n v="109.28"/>
    <n v="35.840000000000003"/>
    <n v="73.44"/>
    <n v="292131.84000000003"/>
    <n v="598609.43999999994"/>
    <n v="306477.59999999998"/>
    <n v="1.0491071428571399"/>
  </r>
  <r>
    <s v="Sub-Saharan Africa"/>
    <s v="MAURITANIA"/>
    <s v="Fruits"/>
    <s v="Offline"/>
    <x v="1"/>
    <d v="2015-05-31T00:00:00"/>
    <s v="May"/>
    <n v="2015"/>
    <n v="644631230"/>
    <d v="2015-11-07T00:00:00"/>
    <n v="7"/>
    <n v="160"/>
    <n v="9561"/>
    <n v="9.33"/>
    <n v="6.92"/>
    <n v="2.41"/>
    <n v="66162.12"/>
    <n v="23042.01"/>
    <n v="-43120.11"/>
    <n v="-0.65173410404624299"/>
  </r>
  <r>
    <s v="Sub-Saharan Africa"/>
    <s v="TANZANIA"/>
    <s v="Meat"/>
    <s v="Online"/>
    <x v="1"/>
    <d v="2015-04-07T00:00:00"/>
    <s v="Apr"/>
    <n v="2015"/>
    <n v="550293433"/>
    <d v="2015-08-15T00:00:00"/>
    <n v="7"/>
    <n v="130"/>
    <n v="2910"/>
    <n v="421.89"/>
    <n v="364.69"/>
    <n v="57.2"/>
    <n v="1061247.8999999999"/>
    <n v="166452"/>
    <n v="-894795.9"/>
    <n v="-0.84315445995228799"/>
  </r>
  <r>
    <s v="Middle East/North Africa"/>
    <s v="PAKISTAN"/>
    <s v="Baby Food"/>
    <s v="Offline"/>
    <x v="3"/>
    <d v="2010-01-18T00:00:00"/>
    <s v="Jan"/>
    <n v="2010"/>
    <n v="423834359"/>
    <d v="2010-02-20T00:00:00"/>
    <n v="7"/>
    <n v="33"/>
    <n v="860"/>
    <n v="255.28"/>
    <n v="159.41999999999999"/>
    <n v="95.86"/>
    <n v="137101.20000000001"/>
    <n v="82439.600000000006"/>
    <n v="-54661.599999999999"/>
    <n v="-0.39869527035503699"/>
  </r>
  <r>
    <s v="Europe"/>
    <s v="SPAIN"/>
    <s v="Fruits"/>
    <s v="Offline"/>
    <x v="3"/>
    <d v="2012-06-12T00:00:00"/>
    <s v="Jun"/>
    <n v="2012"/>
    <n v="262177836"/>
    <d v="2013-01-16T00:00:00"/>
    <n v="4"/>
    <n v="218"/>
    <n v="3103"/>
    <n v="9.33"/>
    <n v="6.92"/>
    <n v="2.41"/>
    <n v="21472.76"/>
    <n v="7478.23"/>
    <n v="-13994.53"/>
    <n v="-0.65173410404624299"/>
  </r>
  <r>
    <s v="Europe"/>
    <s v="CROATIA"/>
    <s v="Household"/>
    <s v="Online"/>
    <x v="2"/>
    <d v="2016-05-25T00:00:00"/>
    <s v="May"/>
    <n v="2016"/>
    <n v="582560193"/>
    <d v="2016-05-28T00:00:00"/>
    <n v="7"/>
    <n v="3"/>
    <n v="1362"/>
    <n v="668.27"/>
    <n v="502.54"/>
    <n v="165.73"/>
    <n v="684459.48"/>
    <n v="225724.26"/>
    <n v="-458735.22"/>
    <n v="-0.67021530624427905"/>
  </r>
  <r>
    <s v="Central America"/>
    <s v="TRINIDAD AND TOBAGO"/>
    <s v="Household"/>
    <s v="Online"/>
    <x v="3"/>
    <d v="2017-07-14T00:00:00"/>
    <s v="Jul"/>
    <n v="2017"/>
    <n v="172530257"/>
    <d v="2017-08-31T00:00:00"/>
    <n v="5"/>
    <n v="48"/>
    <n v="4392"/>
    <n v="668.27"/>
    <n v="502.54"/>
    <n v="165.73"/>
    <n v="2207155.6800000002"/>
    <n v="727886.16"/>
    <n v="-1479269.52"/>
    <n v="-0.67021530624427905"/>
  </r>
  <r>
    <s v="Europe"/>
    <s v="KOSOVO"/>
    <s v="Vegetables"/>
    <s v="Online"/>
    <x v="3"/>
    <d v="2014-01-07T00:00:00"/>
    <s v="Jan"/>
    <n v="2014"/>
    <n v="139949357"/>
    <d v="2014-07-14T00:00:00"/>
    <n v="2"/>
    <n v="188"/>
    <n v="2980"/>
    <n v="154.06"/>
    <n v="90.93"/>
    <n v="63.13"/>
    <n v="270971.40000000002"/>
    <n v="188127.4"/>
    <n v="-82844"/>
    <n v="-0.30572968217309998"/>
  </r>
  <r>
    <s v="Sub-Saharan Africa"/>
    <s v="LESOTHO"/>
    <s v="Beverages"/>
    <s v="Offline"/>
    <x v="2"/>
    <d v="2010-04-16T00:00:00"/>
    <s v="Apr"/>
    <n v="2010"/>
    <n v="762991321"/>
    <d v="2010-05-17T00:00:00"/>
    <n v="2"/>
    <n v="31"/>
    <n v="4942"/>
    <n v="47.45"/>
    <n v="31.79"/>
    <n v="15.66"/>
    <n v="157106.18"/>
    <n v="77391.72"/>
    <n v="-79714.460000000006"/>
    <n v="-0.50739226171752105"/>
  </r>
  <r>
    <s v="Australia/Oceania"/>
    <s v="VANUATU"/>
    <s v="Meat"/>
    <s v="Offline"/>
    <x v="1"/>
    <d v="2016-07-23T00:00:00"/>
    <s v="Jul"/>
    <n v="2016"/>
    <n v="140142476"/>
    <d v="2016-02-09T00:00:00"/>
    <n v="3"/>
    <s v=""/>
    <n v="128"/>
    <n v="421.89"/>
    <n v="364.69"/>
    <n v="57.2"/>
    <n v="46680.32"/>
    <n v="7321.6"/>
    <n v="-39358.720000000001"/>
    <n v="-0.84315445995228799"/>
  </r>
  <r>
    <s v="Central America"/>
    <s v="COSTA RICA"/>
    <s v="Cereal"/>
    <s v="Offline"/>
    <x v="1"/>
    <d v="2011-08-12T00:00:00"/>
    <s v="Aug"/>
    <n v="2011"/>
    <n v="940201652"/>
    <d v="2012-01-01T00:00:00"/>
    <n v="1"/>
    <n v="142"/>
    <n v="5417"/>
    <n v="205.7"/>
    <n v="117.11"/>
    <n v="88.59"/>
    <n v="634384.87"/>
    <n v="479892.03"/>
    <n v="-154492.84"/>
    <n v="-0.24353172231235601"/>
  </r>
  <r>
    <s v="Australia/Oceania"/>
    <s v="MARSHALL ISLANDS"/>
    <s v="Personal Care"/>
    <s v="Offline"/>
    <x v="0"/>
    <d v="2013-12-23T00:00:00"/>
    <s v="Dec"/>
    <n v="2013"/>
    <n v="952280175"/>
    <d v="2014-01-15T00:00:00"/>
    <n v="4"/>
    <n v="23"/>
    <n v="9720"/>
    <n v="81.73"/>
    <n v="56.67"/>
    <n v="25.06"/>
    <n v="550832.4"/>
    <n v="243583.2"/>
    <n v="-307249.2"/>
    <n v="-0.55779071819304704"/>
  </r>
  <r>
    <s v="Australia/Oceania"/>
    <s v="KIRIBATI"/>
    <s v="Beverages"/>
    <s v="Online"/>
    <x v="0"/>
    <d v="2014-10-23T00:00:00"/>
    <s v="Oct"/>
    <n v="2014"/>
    <n v="735801875"/>
    <d v="2014-11-13T00:00:00"/>
    <n v="5"/>
    <n v="21"/>
    <n v="8981"/>
    <n v="47.45"/>
    <n v="31.79"/>
    <n v="15.66"/>
    <n v="285505.99"/>
    <n v="140642.46"/>
    <n v="-144863.53"/>
    <n v="-0.50739226171752105"/>
  </r>
  <r>
    <s v="Europe"/>
    <s v="ALBANIA"/>
    <s v="Clothes"/>
    <s v="Offline"/>
    <x v="3"/>
    <d v="2015-09-03T00:00:00"/>
    <s v="Sep"/>
    <n v="2015"/>
    <n v="470503079"/>
    <d v="2015-03-21T00:00:00"/>
    <n v="7"/>
    <s v=""/>
    <n v="1172"/>
    <n v="109.28"/>
    <n v="35.840000000000003"/>
    <n v="73.44"/>
    <n v="42004.480000000003"/>
    <n v="86071.679999999993"/>
    <n v="44067.199999999997"/>
    <n v="1.0491071428571399"/>
  </r>
  <r>
    <s v="Asia"/>
    <s v="SOUTH KOREA"/>
    <s v="Beverages"/>
    <s v="Online"/>
    <x v="3"/>
    <d v="2013-02-21T00:00:00"/>
    <s v="Feb"/>
    <n v="2013"/>
    <n v="406432616"/>
    <d v="2013-03-23T00:00:00"/>
    <n v="7"/>
    <n v="30"/>
    <n v="1298"/>
    <n v="47.45"/>
    <n v="31.79"/>
    <n v="15.66"/>
    <n v="41263.42"/>
    <n v="20326.68"/>
    <n v="-20936.740000000002"/>
    <n v="-0.50739226171752105"/>
  </r>
  <r>
    <s v="Europe"/>
    <s v="AUSTRIA"/>
    <s v="Beverages"/>
    <s v="Offline"/>
    <x v="1"/>
    <d v="2015-10-05T00:00:00"/>
    <s v="Oct"/>
    <n v="2015"/>
    <n v="413951814"/>
    <d v="2015-05-31T00:00:00"/>
    <n v="1"/>
    <s v=""/>
    <n v="6395"/>
    <n v="47.45"/>
    <n v="31.79"/>
    <n v="15.66"/>
    <n v="203297.05"/>
    <n v="100145.7"/>
    <n v="-103151.35"/>
    <n v="-0.50739226171752105"/>
  </r>
  <r>
    <s v="Europe"/>
    <s v="GERMANY"/>
    <s v="Office Supplies"/>
    <s v="Offline"/>
    <x v="2"/>
    <d v="2010-08-19T00:00:00"/>
    <s v="Aug"/>
    <n v="2010"/>
    <n v="433734500"/>
    <d v="2010-08-09T00:00:00"/>
    <n v="2"/>
    <s v=""/>
    <n v="532"/>
    <n v="651.21"/>
    <n v="524.96"/>
    <n v="126.25"/>
    <n v="279278.71999999997"/>
    <n v="67165"/>
    <n v="-212113.72"/>
    <n v="-0.75950548613227697"/>
  </r>
  <r>
    <s v="North America"/>
    <s v="MEXICO"/>
    <s v="Clothes"/>
    <s v="Offline"/>
    <x v="3"/>
    <d v="2011-07-25T00:00:00"/>
    <s v="Jul"/>
    <n v="2011"/>
    <n v="926767003"/>
    <d v="2011-08-20T00:00:00"/>
    <n v="7"/>
    <n v="26"/>
    <n v="9806"/>
    <n v="109.28"/>
    <n v="35.840000000000003"/>
    <n v="73.44"/>
    <n v="351447.03999999998"/>
    <n v="720152.64"/>
    <n v="368705.6"/>
    <n v="1.0491071428571399"/>
  </r>
  <r>
    <s v="Europe"/>
    <s v="UKRAINE"/>
    <s v="Office Supplies"/>
    <s v="Online"/>
    <x v="1"/>
    <d v="2012-11-14T00:00:00"/>
    <s v="Nov"/>
    <n v="2012"/>
    <n v="624348151"/>
    <d v="2012-08-12T00:00:00"/>
    <n v="1"/>
    <s v=""/>
    <n v="7347"/>
    <n v="651.21"/>
    <n v="524.96"/>
    <n v="126.25"/>
    <n v="3856881.12"/>
    <n v="927558.75"/>
    <n v="-2929322.37"/>
    <n v="-0.75950548613227697"/>
  </r>
  <r>
    <s v="Sub-Saharan Africa"/>
    <s v="NIGERIA"/>
    <s v="Household"/>
    <s v="Online"/>
    <x v="1"/>
    <d v="2010-06-05T00:00:00"/>
    <s v="Jun"/>
    <n v="2010"/>
    <n v="578089272"/>
    <d v="2010-05-20T00:00:00"/>
    <n v="5"/>
    <s v=""/>
    <n v="8317"/>
    <n v="668.27"/>
    <n v="502.54"/>
    <n v="165.73"/>
    <n v="4179625.18"/>
    <n v="1378376.41"/>
    <n v="-2801248.77"/>
    <n v="-0.67021530624427905"/>
  </r>
  <r>
    <s v="Europe"/>
    <s v="POLAND"/>
    <s v="Clothes"/>
    <s v="Offline"/>
    <x v="0"/>
    <d v="2012-12-03T00:00:00"/>
    <s v="Dec"/>
    <n v="2012"/>
    <n v="109914195"/>
    <d v="2012-04-16T00:00:00"/>
    <n v="2"/>
    <s v=""/>
    <n v="4908"/>
    <n v="109.28"/>
    <n v="35.840000000000003"/>
    <n v="73.44"/>
    <n v="175902.72"/>
    <n v="360443.52"/>
    <n v="184540.79999999999"/>
    <n v="1.0491071428571399"/>
  </r>
  <r>
    <s v="Middle East/North Africa"/>
    <s v="OMAN"/>
    <s v="Clothes"/>
    <s v="Online"/>
    <x v="3"/>
    <d v="2012-07-23T00:00:00"/>
    <s v="Jul"/>
    <n v="2012"/>
    <n v="862059247"/>
    <d v="2012-08-30T00:00:00"/>
    <n v="5"/>
    <n v="38"/>
    <n v="1343"/>
    <n v="109.28"/>
    <n v="35.840000000000003"/>
    <n v="73.44"/>
    <n v="48133.120000000003"/>
    <n v="98629.92"/>
    <n v="50496.800000000003"/>
    <n v="1.0491071428571399"/>
  </r>
  <r>
    <s v="Europe"/>
    <s v="GEORGIA"/>
    <s v="Snacks"/>
    <s v="Online"/>
    <x v="1"/>
    <d v="2010-05-31T00:00:00"/>
    <s v="May"/>
    <n v="2010"/>
    <n v="947073256"/>
    <d v="2010-12-06T00:00:00"/>
    <n v="2"/>
    <n v="189"/>
    <n v="8878"/>
    <n v="152.58000000000001"/>
    <n v="97.44"/>
    <n v="55.14"/>
    <n v="865072.32"/>
    <n v="489532.92"/>
    <n v="-375539.4"/>
    <n v="-0.43411330049261099"/>
  </r>
  <r>
    <s v="Australia/Oceania"/>
    <s v="TUVALU"/>
    <s v="Beverages"/>
    <s v="Offline"/>
    <x v="0"/>
    <d v="2013-05-19T00:00:00"/>
    <s v="May"/>
    <n v="2013"/>
    <n v="797817552"/>
    <d v="2013-05-29T00:00:00"/>
    <n v="4"/>
    <n v="10"/>
    <n v="798"/>
    <n v="47.45"/>
    <n v="31.79"/>
    <n v="15.66"/>
    <n v="25368.42"/>
    <n v="12496.68"/>
    <n v="-12871.74"/>
    <n v="-0.50739226171752105"/>
  </r>
  <r>
    <s v="Central America"/>
    <s v="PANAMA"/>
    <s v="Cereal"/>
    <s v="Offline"/>
    <x v="1"/>
    <d v="2011-03-21T00:00:00"/>
    <s v="Mar"/>
    <n v="2011"/>
    <n v="917465960"/>
    <d v="2011-04-14T00:00:00"/>
    <n v="5"/>
    <n v="24"/>
    <n v="7421"/>
    <n v="205.7"/>
    <n v="117.11"/>
    <n v="88.59"/>
    <n v="869073.31"/>
    <n v="657426.39"/>
    <n v="-211646.92"/>
    <n v="-0.24353172231235601"/>
  </r>
  <r>
    <s v="Sub-Saharan Africa"/>
    <s v="CENTRAL AFRICAN REPUBLIC"/>
    <s v="Beverages"/>
    <s v="Offline"/>
    <x v="1"/>
    <d v="2017-06-17T00:00:00"/>
    <s v="Jun"/>
    <n v="2017"/>
    <n v="529504811"/>
    <d v="2017-06-24T00:00:00"/>
    <n v="7"/>
    <n v="7"/>
    <n v="1095"/>
    <n v="47.45"/>
    <n v="31.79"/>
    <n v="15.66"/>
    <n v="34810.050000000003"/>
    <n v="17147.7"/>
    <n v="-17662.349999999999"/>
    <n v="-0.50739226171752105"/>
  </r>
  <r>
    <s v="Australia/Oceania"/>
    <s v="SOLOMON ISLANDS"/>
    <s v="Vegetables"/>
    <s v="Offline"/>
    <x v="2"/>
    <d v="2012-08-18T00:00:00"/>
    <s v="Aug"/>
    <n v="2012"/>
    <n v="727732932"/>
    <d v="2012-08-21T00:00:00"/>
    <n v="3"/>
    <n v="3"/>
    <n v="1201"/>
    <n v="154.06"/>
    <n v="90.93"/>
    <n v="63.13"/>
    <n v="109206.93"/>
    <n v="75819.13"/>
    <n v="-33387.800000000003"/>
    <n v="-0.30572968217309998"/>
  </r>
  <r>
    <s v="Middle East/North Africa"/>
    <s v="ALGERIA"/>
    <s v="Baby Food"/>
    <s v="Offline"/>
    <x v="3"/>
    <d v="2016-08-03T00:00:00"/>
    <s v="Aug"/>
    <n v="2016"/>
    <n v="426261651"/>
    <d v="2016-03-26T00:00:00"/>
    <n v="7"/>
    <s v=""/>
    <n v="9150"/>
    <n v="255.28"/>
    <n v="159.41999999999999"/>
    <n v="95.86"/>
    <n v="1458693"/>
    <n v="877119"/>
    <n v="-581574"/>
    <n v="-0.39869527035503699"/>
  </r>
  <r>
    <s v="Europe"/>
    <s v="BOSNIA AND HERZEGOVINA"/>
    <s v="Personal Care"/>
    <s v="Online"/>
    <x v="2"/>
    <d v="2014-07-24T00:00:00"/>
    <s v="Jul"/>
    <n v="2014"/>
    <n v="409514796"/>
    <d v="2014-07-09T00:00:00"/>
    <n v="4"/>
    <s v=""/>
    <n v="3383"/>
    <n v="81.73"/>
    <n v="56.67"/>
    <n v="25.06"/>
    <n v="191714.61"/>
    <n v="84777.98"/>
    <n v="-106936.63"/>
    <n v="-0.55779071819304704"/>
  </r>
  <r>
    <s v="Europe"/>
    <s v="LATVIA"/>
    <s v="Office Supplies"/>
    <s v="Online"/>
    <x v="2"/>
    <d v="2010-05-31T00:00:00"/>
    <s v="May"/>
    <n v="2010"/>
    <n v="182228696"/>
    <d v="2010-12-07T00:00:00"/>
    <n v="3"/>
    <n v="190"/>
    <n v="4375"/>
    <n v="651.21"/>
    <n v="524.96"/>
    <n v="126.25"/>
    <n v="2296700"/>
    <n v="552343.75"/>
    <n v="-1744356.25"/>
    <n v="-0.75950548613227697"/>
  </r>
  <r>
    <s v="Sub-Saharan Africa"/>
    <s v="LIBERIA"/>
    <s v="Fruits"/>
    <s v="Offline"/>
    <x v="1"/>
    <d v="2011-03-29T00:00:00"/>
    <s v="Mar"/>
    <n v="2011"/>
    <n v="219452178"/>
    <d v="2011-03-04T00:00:00"/>
    <n v="6"/>
    <s v=""/>
    <n v="9631"/>
    <n v="9.33"/>
    <n v="6.92"/>
    <n v="2.41"/>
    <n v="66646.52"/>
    <n v="23210.71"/>
    <n v="-43435.81"/>
    <n v="-0.65173410404624299"/>
  </r>
  <r>
    <s v="Sub-Saharan Africa"/>
    <s v="EQUATORIAL GUINEA"/>
    <s v="Cereal"/>
    <s v="Offline"/>
    <x v="0"/>
    <d v="2010-06-20T00:00:00"/>
    <s v="Jun"/>
    <n v="2010"/>
    <n v="616546571"/>
    <d v="2010-03-08T00:00:00"/>
    <n v="2"/>
    <s v=""/>
    <n v="8686"/>
    <n v="205.7"/>
    <n v="117.11"/>
    <n v="88.59"/>
    <n v="1017217.46"/>
    <n v="769492.74"/>
    <n v="-247724.72"/>
    <n v="-0.24353172231235601"/>
  </r>
  <r>
    <s v="Sub-Saharan Africa"/>
    <s v="SIERRA LEONE"/>
    <s v="Personal Care"/>
    <s v="Offline"/>
    <x v="3"/>
    <d v="2013-10-12T00:00:00"/>
    <s v="Oct"/>
    <n v="2013"/>
    <n v="639185702"/>
    <d v="2013-12-15T00:00:00"/>
    <n v="1"/>
    <n v="64"/>
    <n v="8108"/>
    <n v="81.73"/>
    <n v="56.67"/>
    <n v="25.06"/>
    <n v="459480.36"/>
    <n v="203186.48"/>
    <n v="-256293.88"/>
    <n v="-0.55779071819304704"/>
  </r>
  <r>
    <s v="Sub-Saharan Africa"/>
    <s v="REPUBLIC OF THE CONGO"/>
    <s v="Personal Care"/>
    <s v="Online"/>
    <x v="0"/>
    <d v="2013-04-06T00:00:00"/>
    <s v="Apr"/>
    <n v="2013"/>
    <n v="973355901"/>
    <d v="2013-07-24T00:00:00"/>
    <n v="4"/>
    <n v="109"/>
    <n v="6496"/>
    <n v="81.73"/>
    <n v="56.67"/>
    <n v="25.06"/>
    <n v="368128.32"/>
    <n v="162789.76000000001"/>
    <n v="-205338.56"/>
    <n v="-0.55779071819304704"/>
  </r>
  <r>
    <s v="Middle East/North Africa"/>
    <s v="LIBYA"/>
    <s v="Personal Care"/>
    <s v="Online"/>
    <x v="1"/>
    <d v="2013-08-02T00:00:00"/>
    <s v="Aug"/>
    <n v="2013"/>
    <n v="575355994"/>
    <d v="2013-06-03T00:00:00"/>
    <n v="2"/>
    <s v=""/>
    <n v="9479"/>
    <n v="81.73"/>
    <n v="56.67"/>
    <n v="25.06"/>
    <n v="537174.93000000005"/>
    <n v="237543.74"/>
    <n v="-299631.19"/>
    <n v="-0.55779071819304704"/>
  </r>
  <r>
    <s v="Asia"/>
    <s v="VIETNAM"/>
    <s v="Office Supplies"/>
    <s v="Online"/>
    <x v="3"/>
    <d v="2010-02-09T00:00:00"/>
    <s v="Feb"/>
    <n v="2010"/>
    <n v="721797311"/>
    <d v="2010-10-19T00:00:00"/>
    <n v="3"/>
    <n v="252"/>
    <n v="4719"/>
    <n v="651.21"/>
    <n v="524.96"/>
    <n v="126.25"/>
    <n v="2477286.2400000002"/>
    <n v="595773.75"/>
    <n v="-1881512.49"/>
    <n v="-0.75950548613227697"/>
  </r>
  <r>
    <s v="Sub-Saharan Africa"/>
    <s v="DJIBOUTI"/>
    <s v="Cosmetics"/>
    <s v="Offline"/>
    <x v="3"/>
    <d v="2016-03-22T00:00:00"/>
    <s v="Mar"/>
    <n v="2016"/>
    <n v="959603679"/>
    <d v="2016-04-04T00:00:00"/>
    <n v="2"/>
    <n v="13"/>
    <n v="6908"/>
    <n v="437.2"/>
    <n v="263.33"/>
    <n v="173.87"/>
    <n v="1819083.64"/>
    <n v="1201093.96"/>
    <n v="-617989.68000000005"/>
    <n v="-0.33972581931416901"/>
  </r>
  <r>
    <s v="Asia"/>
    <s v="KYRGYZSTAN"/>
    <s v="Personal Care"/>
    <s v="Online"/>
    <x v="3"/>
    <d v="2010-08-22T00:00:00"/>
    <s v="Aug"/>
    <n v="2010"/>
    <n v="456011426"/>
    <d v="2010-09-29T00:00:00"/>
    <n v="4"/>
    <n v="38"/>
    <n v="2769"/>
    <n v="81.73"/>
    <n v="56.67"/>
    <n v="25.06"/>
    <n v="156919.23000000001"/>
    <n v="69391.14"/>
    <n v="-87528.09"/>
    <n v="-0.55779071819304704"/>
  </r>
  <r>
    <s v="Central America"/>
    <s v="JAMAICA"/>
    <s v="Clothes"/>
    <s v="Online"/>
    <x v="0"/>
    <d v="2017-09-07T00:00:00"/>
    <s v="Sep"/>
    <n v="2017"/>
    <n v="248569381"/>
    <d v="2017-01-08T00:00:00"/>
    <n v="1"/>
    <s v=""/>
    <n v="6058"/>
    <n v="109.28"/>
    <n v="35.840000000000003"/>
    <n v="73.44"/>
    <n v="217118.72"/>
    <n v="444899.52"/>
    <n v="227780.8"/>
    <n v="1.0491071428571399"/>
  </r>
  <r>
    <s v="Sub-Saharan Africa"/>
    <s v="KENYA"/>
    <s v="Cosmetics"/>
    <s v="Offline"/>
    <x v="0"/>
    <d v="2016-01-31T00:00:00"/>
    <s v="Jan"/>
    <n v="2016"/>
    <n v="995138871"/>
    <d v="2016-05-03T00:00:00"/>
    <n v="3"/>
    <n v="93"/>
    <n v="2561"/>
    <n v="437.2"/>
    <n v="263.33"/>
    <n v="173.87"/>
    <n v="674388.13"/>
    <n v="445281.07"/>
    <n v="-229107.06"/>
    <n v="-0.33972581931416901"/>
  </r>
  <r>
    <s v="Europe"/>
    <s v="BOSNIA AND HERZEGOVINA"/>
    <s v="Household"/>
    <s v="Online"/>
    <x v="1"/>
    <d v="2013-02-13T00:00:00"/>
    <s v="Feb"/>
    <n v="2013"/>
    <n v="723893725"/>
    <d v="2013-11-03T00:00:00"/>
    <n v="1"/>
    <n v="263"/>
    <n v="5095"/>
    <n v="668.27"/>
    <n v="502.54"/>
    <n v="165.73"/>
    <n v="2560441.2999999998"/>
    <n v="844394.35"/>
    <n v="-1716046.95"/>
    <n v="-0.67021530624427905"/>
  </r>
  <r>
    <s v="Sub-Saharan Africa"/>
    <s v="RWANDA"/>
    <s v="Household"/>
    <s v="Online"/>
    <x v="1"/>
    <d v="2016-06-30T00:00:00"/>
    <s v="Jun"/>
    <n v="2016"/>
    <n v="683320271"/>
    <d v="2016-07-13T00:00:00"/>
    <n v="4"/>
    <n v="13"/>
    <n v="8508"/>
    <n v="668.27"/>
    <n v="502.54"/>
    <n v="165.73"/>
    <n v="4275610.32"/>
    <n v="1410030.84"/>
    <n v="-2865579.48"/>
    <n v="-0.67021530624427905"/>
  </r>
  <r>
    <s v="Europe"/>
    <s v="NORWAY"/>
    <s v="Snacks"/>
    <s v="Offline"/>
    <x v="2"/>
    <d v="2016-12-03T00:00:00"/>
    <s v="Dec"/>
    <n v="2016"/>
    <n v="392217338"/>
    <d v="2016-03-15T00:00:00"/>
    <n v="3"/>
    <s v=""/>
    <n v="4681"/>
    <n v="152.58000000000001"/>
    <n v="97.44"/>
    <n v="55.14"/>
    <n v="456116.64"/>
    <n v="258110.34"/>
    <n v="-198006.3"/>
    <n v="-0.43411330049261099"/>
  </r>
  <r>
    <s v="Asia"/>
    <s v="SOUTH KOREA"/>
    <s v="Personal Care"/>
    <s v="Offline"/>
    <x v="3"/>
    <d v="2010-05-11T00:00:00"/>
    <s v="May"/>
    <n v="2010"/>
    <n v="789696252"/>
    <d v="2010-11-19T00:00:00"/>
    <n v="6"/>
    <n v="192"/>
    <n v="7525"/>
    <n v="81.73"/>
    <n v="56.67"/>
    <n v="25.06"/>
    <n v="426441.75"/>
    <n v="188576.5"/>
    <n v="-237865.25"/>
    <n v="-0.55779071819304704"/>
  </r>
  <r>
    <s v="Australia/Oceania"/>
    <s v="TONGA"/>
    <s v="Fruits"/>
    <s v="Offline"/>
    <x v="0"/>
    <d v="2011-03-07T00:00:00"/>
    <s v="Mar"/>
    <n v="2011"/>
    <n v="185180842"/>
    <d v="2011-04-07T00:00:00"/>
    <n v="5"/>
    <n v="31"/>
    <n v="7981"/>
    <n v="9.33"/>
    <n v="6.92"/>
    <n v="2.41"/>
    <n v="55228.52"/>
    <n v="19234.21"/>
    <n v="-35994.31"/>
    <n v="-0.65173410404624299"/>
  </r>
  <r>
    <s v="Europe"/>
    <s v="ROMANIA"/>
    <s v="Baby Food"/>
    <s v="Offline"/>
    <x v="1"/>
    <d v="2015-02-19T00:00:00"/>
    <s v="Feb"/>
    <n v="2015"/>
    <n v="108407437"/>
    <d v="2015-03-27T00:00:00"/>
    <n v="6"/>
    <n v="36"/>
    <n v="9025"/>
    <n v="255.28"/>
    <n v="159.41999999999999"/>
    <n v="95.86"/>
    <n v="1438765.5"/>
    <n v="865136.5"/>
    <n v="-573629"/>
    <n v="-0.39869527035503699"/>
  </r>
  <r>
    <s v="Asia"/>
    <s v="NEPAL"/>
    <s v="Cosmetics"/>
    <s v="Offline"/>
    <x v="2"/>
    <d v="2015-12-30T00:00:00"/>
    <s v="Dec"/>
    <n v="2015"/>
    <n v="359424865"/>
    <d v="2016-01-25T00:00:00"/>
    <n v="2"/>
    <n v="26"/>
    <n v="660"/>
    <n v="437.2"/>
    <n v="263.33"/>
    <n v="173.87"/>
    <n v="173797.8"/>
    <n v="114754.2"/>
    <n v="-59043.6"/>
    <n v="-0.33972581931416901"/>
  </r>
  <r>
    <s v="Europe"/>
    <s v="ICELAND"/>
    <s v="Snacks"/>
    <s v="Offline"/>
    <x v="2"/>
    <d v="2016-12-20T00:00:00"/>
    <s v="Dec"/>
    <n v="2016"/>
    <n v="358594453"/>
    <d v="2017-02-02T00:00:00"/>
    <n v="5"/>
    <n v="44"/>
    <n v="4922"/>
    <n v="152.58000000000001"/>
    <n v="97.44"/>
    <n v="55.14"/>
    <n v="479599.68"/>
    <n v="271399.08"/>
    <n v="-208200.6"/>
    <n v="-0.43411330049261099"/>
  </r>
  <r>
    <s v="Middle East/North Africa"/>
    <s v="JORDAN"/>
    <s v="Cereal"/>
    <s v="Online"/>
    <x v="2"/>
    <d v="2010-08-27T00:00:00"/>
    <s v="Aug"/>
    <n v="2010"/>
    <n v="496590030"/>
    <d v="2010-10-14T00:00:00"/>
    <n v="5"/>
    <n v="48"/>
    <n v="880"/>
    <n v="205.7"/>
    <n v="117.11"/>
    <n v="88.59"/>
    <n v="103056.8"/>
    <n v="77959.199999999997"/>
    <n v="-25097.599999999999"/>
    <n v="-0.24353172231235601"/>
  </r>
  <r>
    <s v="Europe"/>
    <s v="DENMARK"/>
    <s v="Snacks"/>
    <s v="Offline"/>
    <x v="1"/>
    <d v="2013-03-06T00:00:00"/>
    <s v="Mar"/>
    <n v="2013"/>
    <n v="784397923"/>
    <d v="2013-06-15T00:00:00"/>
    <n v="7"/>
    <n v="101"/>
    <n v="9631"/>
    <n v="152.58000000000001"/>
    <n v="97.44"/>
    <n v="55.14"/>
    <n v="938444.64"/>
    <n v="531053.34"/>
    <n v="-407391.3"/>
    <n v="-0.43411330049261099"/>
  </r>
  <r>
    <s v="Australia/Oceania"/>
    <s v="NEW ZEALAND"/>
    <s v="Beverages"/>
    <s v="Online"/>
    <x v="3"/>
    <d v="2016-03-18T00:00:00"/>
    <s v="Mar"/>
    <n v="2016"/>
    <n v="403316962"/>
    <d v="2016-06-05T00:00:00"/>
    <n v="1"/>
    <n v="79"/>
    <n v="9307"/>
    <n v="47.45"/>
    <n v="31.79"/>
    <n v="15.66"/>
    <n v="295869.53000000003"/>
    <n v="145747.62"/>
    <n v="-150121.91"/>
    <n v="-0.50739226171752105"/>
  </r>
  <r>
    <s v="Asia"/>
    <s v="VIETNAM"/>
    <s v="Fruits"/>
    <s v="Online"/>
    <x v="2"/>
    <d v="2011-10-01T00:00:00"/>
    <s v="Oct"/>
    <n v="2011"/>
    <n v="854958474"/>
    <d v="2011-10-02T00:00:00"/>
    <n v="1"/>
    <n v="1"/>
    <n v="66"/>
    <n v="9.33"/>
    <n v="6.92"/>
    <n v="2.41"/>
    <n v="456.72"/>
    <n v="159.06"/>
    <n v="-297.66000000000003"/>
    <n v="-0.65173410404624299"/>
  </r>
  <r>
    <s v="Europe"/>
    <s v="CYPRUS"/>
    <s v="Meat"/>
    <s v="Offline"/>
    <x v="0"/>
    <d v="2017-09-06T00:00:00"/>
    <s v="Sep"/>
    <n v="2017"/>
    <n v="111246287"/>
    <d v="2017-02-07T00:00:00"/>
    <n v="3"/>
    <s v=""/>
    <n v="9103"/>
    <n v="421.89"/>
    <n v="364.69"/>
    <n v="57.2"/>
    <n v="3319773.07"/>
    <n v="520691.6"/>
    <n v="-2799081.47"/>
    <n v="-0.84315445995228799"/>
  </r>
  <r>
    <s v="Sub-Saharan Africa"/>
    <s v="SAO TOME AND PRINCIPE"/>
    <s v="Vegetables"/>
    <s v="Online"/>
    <x v="1"/>
    <d v="2010-08-24T00:00:00"/>
    <s v="Aug"/>
    <n v="2010"/>
    <n v="264416730"/>
    <d v="2010-08-24T00:00:00"/>
    <n v="3"/>
    <n v="0"/>
    <n v="5641"/>
    <n v="154.06"/>
    <n v="90.93"/>
    <n v="63.13"/>
    <n v="512936.13"/>
    <n v="356116.33"/>
    <n v="-156819.79999999999"/>
    <n v="-0.30572968217309998"/>
  </r>
  <r>
    <s v="Europe"/>
    <s v="POLAND"/>
    <s v="Vegetables"/>
    <s v="Online"/>
    <x v="2"/>
    <d v="2016-02-19T00:00:00"/>
    <s v="Feb"/>
    <n v="2016"/>
    <n v="777018630"/>
    <d v="2016-03-19T00:00:00"/>
    <n v="7"/>
    <n v="29"/>
    <n v="5935"/>
    <n v="154.06"/>
    <n v="90.93"/>
    <n v="63.13"/>
    <n v="539669.55000000005"/>
    <n v="374676.55"/>
    <n v="-164993"/>
    <n v="-0.30572968217309998"/>
  </r>
  <r>
    <s v="Sub-Saharan Africa"/>
    <s v="GHANA"/>
    <s v="Beverages"/>
    <s v="Offline"/>
    <x v="0"/>
    <d v="2015-10-01T00:00:00"/>
    <s v="Oct"/>
    <n v="2015"/>
    <n v="731913316"/>
    <d v="2015-02-14T00:00:00"/>
    <n v="7"/>
    <s v=""/>
    <n v="8270"/>
    <n v="47.45"/>
    <n v="31.79"/>
    <n v="15.66"/>
    <n v="262903.3"/>
    <n v="129508.2"/>
    <n v="-133395.1"/>
    <n v="-0.50739226171752105"/>
  </r>
  <r>
    <s v="Sub-Saharan Africa"/>
    <s v="LESOTHO"/>
    <s v="Household"/>
    <s v="Online"/>
    <x v="3"/>
    <d v="2016-01-01T00:00:00"/>
    <s v="Jan"/>
    <n v="2016"/>
    <n v="182274615"/>
    <d v="2016-05-02T00:00:00"/>
    <n v="2"/>
    <n v="122"/>
    <n v="7964"/>
    <n v="668.27"/>
    <n v="502.54"/>
    <n v="165.73"/>
    <n v="4002228.56"/>
    <n v="1319873.72"/>
    <n v="-2682354.84"/>
    <n v="-0.67021530624427905"/>
  </r>
  <r>
    <s v="Europe"/>
    <s v="MOLDOVA"/>
    <s v="Clothes"/>
    <s v="Offline"/>
    <x v="3"/>
    <d v="2013-01-09T00:00:00"/>
    <s v="Jan"/>
    <n v="2013"/>
    <n v="601588857"/>
    <d v="2013-10-09T00:00:00"/>
    <n v="4"/>
    <n v="273"/>
    <n v="2366"/>
    <n v="109.28"/>
    <n v="35.840000000000003"/>
    <n v="73.44"/>
    <n v="84797.440000000002"/>
    <n v="173759.04"/>
    <n v="88961.600000000006"/>
    <n v="1.0491071428571399"/>
  </r>
  <r>
    <s v="Australia/Oceania"/>
    <s v="TONGA"/>
    <s v="Personal Care"/>
    <s v="Offline"/>
    <x v="1"/>
    <d v="2015-01-20T00:00:00"/>
    <s v="Jan"/>
    <n v="2015"/>
    <n v="833654868"/>
    <d v="2015-02-13T00:00:00"/>
    <n v="6"/>
    <n v="24"/>
    <n v="5856"/>
    <n v="81.73"/>
    <n v="56.67"/>
    <n v="25.06"/>
    <n v="331859.52"/>
    <n v="146751.35999999999"/>
    <n v="-185108.16"/>
    <n v="-0.55779071819304704"/>
  </r>
  <r>
    <s v="Central America"/>
    <s v="SAINT LUCIA"/>
    <s v="Cosmetics"/>
    <s v="Online"/>
    <x v="2"/>
    <d v="2013-09-02T00:00:00"/>
    <s v="Sep"/>
    <n v="2013"/>
    <n v="242583978"/>
    <d v="2013-02-20T00:00:00"/>
    <n v="4"/>
    <s v=""/>
    <n v="4845"/>
    <n v="437.2"/>
    <n v="263.33"/>
    <n v="173.87"/>
    <n v="1275833.8500000001"/>
    <n v="842400.15"/>
    <n v="-433433.7"/>
    <n v="-0.33972581931416901"/>
  </r>
  <r>
    <s v="Australia/Oceania"/>
    <s v="TONGA"/>
    <s v="Snacks"/>
    <s v="Online"/>
    <x v="2"/>
    <d v="2013-03-16T00:00:00"/>
    <s v="Mar"/>
    <n v="2013"/>
    <n v="962800014"/>
    <d v="2013-04-26T00:00:00"/>
    <n v="6"/>
    <n v="41"/>
    <n v="2774"/>
    <n v="152.58000000000001"/>
    <n v="97.44"/>
    <n v="55.14"/>
    <n v="270298.56"/>
    <n v="152958.35999999999"/>
    <n v="-117340.2"/>
    <n v="-0.43411330049261099"/>
  </r>
  <r>
    <s v="Europe"/>
    <s v="RUSSIA"/>
    <s v="Vegetables"/>
    <s v="Offline"/>
    <x v="2"/>
    <d v="2014-03-17T00:00:00"/>
    <s v="Mar"/>
    <n v="2014"/>
    <n v="249039304"/>
    <d v="2014-01-05T00:00:00"/>
    <n v="1"/>
    <s v=""/>
    <n v="5119"/>
    <n v="154.06"/>
    <n v="90.93"/>
    <n v="63.13"/>
    <n v="465470.67"/>
    <n v="323162.46999999997"/>
    <n v="-142308.20000000001"/>
    <n v="-0.30572968217309998"/>
  </r>
  <r>
    <s v="Australia/Oceania"/>
    <s v="NEW ZEALAND"/>
    <s v="Beverages"/>
    <s v="Online"/>
    <x v="1"/>
    <d v="2012-05-04T00:00:00"/>
    <s v="May"/>
    <n v="2012"/>
    <n v="826350677"/>
    <d v="2012-05-18T00:00:00"/>
    <n v="6"/>
    <n v="14"/>
    <n v="4383"/>
    <n v="47.45"/>
    <n v="31.79"/>
    <n v="15.66"/>
    <n v="139335.57"/>
    <n v="68637.78"/>
    <n v="-70697.789999999994"/>
    <n v="-0.50739226171752105"/>
  </r>
  <r>
    <s v="Middle East/North Africa"/>
    <s v="LEBANON"/>
    <s v="Cosmetics"/>
    <s v="Online"/>
    <x v="2"/>
    <d v="2012-02-22T00:00:00"/>
    <s v="Feb"/>
    <n v="2012"/>
    <n v="540095460"/>
    <d v="2012-03-13T00:00:00"/>
    <n v="3"/>
    <n v="20"/>
    <n v="5104"/>
    <n v="437.2"/>
    <n v="263.33"/>
    <n v="173.87"/>
    <n v="1344036.32"/>
    <n v="887432.48"/>
    <n v="-456603.84"/>
    <n v="-0.33972581931416901"/>
  </r>
  <r>
    <s v="Europe"/>
    <s v="DENMARK"/>
    <s v="Cereal"/>
    <s v="Online"/>
    <x v="1"/>
    <d v="2015-11-30T00:00:00"/>
    <s v="Nov"/>
    <n v="2015"/>
    <n v="905947482"/>
    <d v="2016-01-18T00:00:00"/>
    <n v="2"/>
    <n v="49"/>
    <n v="8847"/>
    <n v="205.7"/>
    <n v="117.11"/>
    <n v="88.59"/>
    <n v="1036072.17"/>
    <n v="783755.73"/>
    <n v="-252316.44"/>
    <n v="-0.24353172231235601"/>
  </r>
  <r>
    <s v="Europe"/>
    <s v="ITALY"/>
    <s v="Vegetables"/>
    <s v="Online"/>
    <x v="3"/>
    <d v="2011-07-22T00:00:00"/>
    <s v="Jul"/>
    <n v="2011"/>
    <n v="359893071"/>
    <d v="2011-06-08T00:00:00"/>
    <n v="4"/>
    <s v=""/>
    <n v="9212"/>
    <n v="154.06"/>
    <n v="90.93"/>
    <n v="63.13"/>
    <n v="837647.16"/>
    <n v="581553.56000000006"/>
    <n v="-256093.6"/>
    <n v="-0.30572968217309998"/>
  </r>
  <r>
    <s v="Sub-Saharan Africa"/>
    <s v="KENYA"/>
    <s v="Meat"/>
    <s v="Online"/>
    <x v="2"/>
    <d v="2014-08-13T00:00:00"/>
    <s v="Aug"/>
    <n v="2014"/>
    <n v="108231055"/>
    <d v="2014-09-24T00:00:00"/>
    <n v="4"/>
    <n v="42"/>
    <n v="6829"/>
    <n v="421.89"/>
    <n v="364.69"/>
    <n v="57.2"/>
    <n v="2490468.0099999998"/>
    <n v="390618.8"/>
    <n v="-2099849.21"/>
    <n v="-0.84315445995228799"/>
  </r>
  <r>
    <s v="Sub-Saharan Africa"/>
    <s v="NAMIBIA"/>
    <s v="Cosmetics"/>
    <s v="Online"/>
    <x v="0"/>
    <d v="2011-05-31T00:00:00"/>
    <s v="May"/>
    <n v="2011"/>
    <n v="977572762"/>
    <d v="2011-06-17T00:00:00"/>
    <n v="6"/>
    <n v="17"/>
    <n v="4359"/>
    <n v="437.2"/>
    <n v="263.33"/>
    <n v="173.87"/>
    <n v="1147855.47"/>
    <n v="757899.33"/>
    <n v="-389956.14"/>
    <n v="-0.33972581931416901"/>
  </r>
  <r>
    <s v="Middle East/North Africa"/>
    <s v="QATAR"/>
    <s v="Snacks"/>
    <s v="Online"/>
    <x v="3"/>
    <d v="2015-05-11T00:00:00"/>
    <s v="May"/>
    <n v="2015"/>
    <n v="264842021"/>
    <d v="2015-11-22T00:00:00"/>
    <n v="1"/>
    <n v="195"/>
    <n v="1494"/>
    <n v="152.58000000000001"/>
    <n v="97.44"/>
    <n v="55.14"/>
    <n v="145575.35999999999"/>
    <n v="82379.16"/>
    <n v="-63196.2"/>
    <n v="-0.43411330049261099"/>
  </r>
  <r>
    <s v="Central America"/>
    <s v="CUBA"/>
    <s v="Snacks"/>
    <s v="Offline"/>
    <x v="3"/>
    <d v="2012-07-28T00:00:00"/>
    <s v="Jul"/>
    <n v="2012"/>
    <n v="287275159"/>
    <d v="2012-08-26T00:00:00"/>
    <n v="1"/>
    <n v="29"/>
    <n v="9958"/>
    <n v="152.58000000000001"/>
    <n v="97.44"/>
    <n v="55.14"/>
    <n v="970307.52"/>
    <n v="549084.12"/>
    <n v="-421223.4"/>
    <n v="-0.43411330049261099"/>
  </r>
  <r>
    <s v="Sub-Saharan Africa"/>
    <s v="SENEGAL"/>
    <s v="Personal Care"/>
    <s v="Online"/>
    <x v="0"/>
    <d v="2013-01-11T00:00:00"/>
    <s v="Jan"/>
    <n v="2013"/>
    <n v="732421004"/>
    <d v="2013-01-12T00:00:00"/>
    <n v="7"/>
    <n v="1"/>
    <n v="8506"/>
    <n v="81.73"/>
    <n v="56.67"/>
    <n v="25.06"/>
    <n v="482035.02"/>
    <n v="213160.36"/>
    <n v="-268874.65999999997"/>
    <n v="-0.55779071819304704"/>
  </r>
  <r>
    <s v="Australia/Oceania"/>
    <s v="KIRIBATI"/>
    <s v="Vegetables"/>
    <s v="Online"/>
    <x v="3"/>
    <d v="2010-03-19T00:00:00"/>
    <s v="Mar"/>
    <n v="2010"/>
    <n v="908140885"/>
    <d v="2010-03-31T00:00:00"/>
    <n v="4"/>
    <n v="12"/>
    <n v="7924"/>
    <n v="154.06"/>
    <n v="90.93"/>
    <n v="63.13"/>
    <n v="720529.32"/>
    <n v="500242.12"/>
    <n v="-220287.2"/>
    <n v="-0.30572968217309998"/>
  </r>
  <r>
    <s v="Asia"/>
    <s v="MONGOLIA"/>
    <s v="Cosmetics"/>
    <s v="Offline"/>
    <x v="3"/>
    <d v="2012-04-14T00:00:00"/>
    <s v="Apr"/>
    <n v="2012"/>
    <n v="192608630"/>
    <d v="2012-04-16T00:00:00"/>
    <n v="2"/>
    <n v="2"/>
    <n v="6029"/>
    <n v="437.2"/>
    <n v="263.33"/>
    <n v="173.87"/>
    <n v="1587616.57"/>
    <n v="1048262.23"/>
    <n v="-539354.34"/>
    <n v="-0.33972581931416901"/>
  </r>
  <r>
    <s v="Europe"/>
    <s v="POLAND"/>
    <s v="Cosmetics"/>
    <s v="Offline"/>
    <x v="0"/>
    <d v="2016-07-20T00:00:00"/>
    <s v="Jul"/>
    <n v="2016"/>
    <n v="284310567"/>
    <d v="2016-02-09T00:00:00"/>
    <n v="3"/>
    <s v=""/>
    <n v="2670"/>
    <n v="437.2"/>
    <n v="263.33"/>
    <n v="173.87"/>
    <n v="703091.1"/>
    <n v="464232.9"/>
    <n v="-238858.2"/>
    <n v="-0.33972581931416901"/>
  </r>
  <r>
    <s v="Central America"/>
    <s v="DOMINICAN REPUBLIC"/>
    <s v="Meat"/>
    <s v="Offline"/>
    <x v="3"/>
    <d v="2016-10-13T00:00:00"/>
    <s v="Oct"/>
    <n v="2016"/>
    <n v="252045524"/>
    <d v="2016-10-28T00:00:00"/>
    <n v="6"/>
    <n v="15"/>
    <n v="4726"/>
    <n v="421.89"/>
    <n v="364.69"/>
    <n v="57.2"/>
    <n v="1723524.94"/>
    <n v="270327.2"/>
    <n v="-1453197.74"/>
    <n v="-0.84315445995228799"/>
  </r>
  <r>
    <s v="Australia/Oceania"/>
    <s v="FIJI"/>
    <s v="Snacks"/>
    <s v="Offline"/>
    <x v="0"/>
    <d v="2015-05-28T00:00:00"/>
    <s v="May"/>
    <n v="2015"/>
    <n v="584924829"/>
    <d v="2015-08-06T00:00:00"/>
    <n v="5"/>
    <n v="70"/>
    <n v="1110"/>
    <n v="152.58000000000001"/>
    <n v="97.44"/>
    <n v="55.14"/>
    <n v="108158.39999999999"/>
    <n v="61205.4"/>
    <n v="-46953"/>
    <n v="-0.43411330049261099"/>
  </r>
  <r>
    <s v="Europe"/>
    <s v="BOSNIA AND HERZEGOVINA"/>
    <s v="Vegetables"/>
    <s v="Offline"/>
    <x v="0"/>
    <d v="2012-06-02T00:00:00"/>
    <s v="Jun"/>
    <n v="2012"/>
    <n v="942372310"/>
    <d v="2012-02-19T00:00:00"/>
    <n v="1"/>
    <s v=""/>
    <n v="7763"/>
    <n v="154.06"/>
    <n v="90.93"/>
    <n v="63.13"/>
    <n v="705889.59"/>
    <n v="490078.19"/>
    <n v="-215811.4"/>
    <n v="-0.30572968217309998"/>
  </r>
  <r>
    <s v="Europe"/>
    <s v="MACEDONIA"/>
    <s v="Meat"/>
    <s v="Online"/>
    <x v="1"/>
    <d v="2015-03-16T00:00:00"/>
    <s v="Mar"/>
    <n v="2015"/>
    <n v="604124295"/>
    <d v="2015-02-04T00:00:00"/>
    <n v="4"/>
    <s v=""/>
    <n v="2659"/>
    <n v="421.89"/>
    <n v="364.69"/>
    <n v="57.2"/>
    <n v="969710.71"/>
    <n v="152094.79999999999"/>
    <n v="-817615.91"/>
    <n v="-0.84315445995228799"/>
  </r>
  <r>
    <s v="Europe"/>
    <s v="KOSOVO"/>
    <s v="Fruits"/>
    <s v="Online"/>
    <x v="1"/>
    <d v="2015-07-03T00:00:00"/>
    <s v="Jul"/>
    <n v="2015"/>
    <n v="720229613"/>
    <d v="2015-11-03T00:00:00"/>
    <n v="3"/>
    <n v="123"/>
    <n v="803"/>
    <n v="9.33"/>
    <n v="6.92"/>
    <n v="2.41"/>
    <n v="5556.76"/>
    <n v="1935.23"/>
    <n v="-3621.53"/>
    <n v="-0.65173410404624299"/>
  </r>
  <r>
    <s v="Middle East/North Africa"/>
    <s v="OMAN"/>
    <s v="Cereal"/>
    <s v="Online"/>
    <x v="2"/>
    <d v="2011-02-17T00:00:00"/>
    <s v="Feb"/>
    <n v="2011"/>
    <n v="261049592"/>
    <d v="2011-12-03T00:00:00"/>
    <n v="7"/>
    <n v="289"/>
    <n v="9230"/>
    <n v="205.7"/>
    <n v="117.11"/>
    <n v="88.59"/>
    <n v="1080925.3"/>
    <n v="817685.7"/>
    <n v="-263239.59999999998"/>
    <n v="-0.24353172231235601"/>
  </r>
  <r>
    <s v="Europe"/>
    <s v="AUSTRIA"/>
    <s v="Personal Care"/>
    <s v="Online"/>
    <x v="0"/>
    <d v="2014-07-31T00:00:00"/>
    <s v="Jul"/>
    <n v="2014"/>
    <n v="967258059"/>
    <d v="2014-08-08T00:00:00"/>
    <n v="6"/>
    <n v="8"/>
    <n v="2009"/>
    <n v="81.73"/>
    <n v="56.67"/>
    <n v="25.06"/>
    <n v="113850.03"/>
    <n v="50345.54"/>
    <n v="-63504.49"/>
    <n v="-0.55779071819304704"/>
  </r>
  <r>
    <s v="Sub-Saharan Africa"/>
    <s v="SUDAN"/>
    <s v="Cosmetics"/>
    <s v="Offline"/>
    <x v="2"/>
    <d v="2015-05-26T00:00:00"/>
    <s v="May"/>
    <n v="2015"/>
    <n v="599841344"/>
    <d v="2015-01-06T00:00:00"/>
    <n v="3"/>
    <s v=""/>
    <n v="5238"/>
    <n v="437.2"/>
    <n v="263.33"/>
    <n v="173.87"/>
    <n v="1379322.54"/>
    <n v="910731.06"/>
    <n v="-468591.48"/>
    <n v="-0.33972581931416901"/>
  </r>
  <r>
    <s v="Sub-Saharan Africa"/>
    <s v="BENIN"/>
    <s v="Fruits"/>
    <s v="Offline"/>
    <x v="0"/>
    <d v="2015-11-20T00:00:00"/>
    <s v="Nov"/>
    <n v="2015"/>
    <n v="590098273"/>
    <d v="2015-11-26T00:00:00"/>
    <n v="5"/>
    <n v="6"/>
    <n v="2047"/>
    <n v="9.33"/>
    <n v="6.92"/>
    <n v="2.41"/>
    <n v="14165.24"/>
    <n v="4933.2700000000004"/>
    <n v="-9231.9699999999993"/>
    <n v="-0.65173410404624299"/>
  </r>
  <r>
    <s v="Middle East/North Africa"/>
    <s v="LIBYA"/>
    <s v="Cereal"/>
    <s v="Offline"/>
    <x v="2"/>
    <d v="2011-10-30T00:00:00"/>
    <s v="Oct"/>
    <n v="2011"/>
    <n v="189640176"/>
    <d v="2011-04-11T00:00:00"/>
    <n v="2"/>
    <s v=""/>
    <n v="7597"/>
    <n v="205.7"/>
    <n v="117.11"/>
    <n v="88.59"/>
    <n v="889684.67"/>
    <n v="673018.23"/>
    <n v="-216666.44"/>
    <n v="-0.24353172231235601"/>
  </r>
  <r>
    <s v="Europe"/>
    <s v="POLAND"/>
    <s v="Cereal"/>
    <s v="Offline"/>
    <x v="0"/>
    <d v="2011-10-06T00:00:00"/>
    <s v="Oct"/>
    <n v="2011"/>
    <n v="520390880"/>
    <d v="2011-07-24T00:00:00"/>
    <n v="1"/>
    <s v=""/>
    <n v="4080"/>
    <n v="205.7"/>
    <n v="117.11"/>
    <n v="88.59"/>
    <n v="477808.8"/>
    <n v="361447.2"/>
    <n v="-116361.60000000001"/>
    <n v="-0.24353172231235601"/>
  </r>
  <r>
    <s v="Middle East/North Africa"/>
    <s v="TUNISIA"/>
    <s v="Cosmetics"/>
    <s v="Offline"/>
    <x v="1"/>
    <d v="2016-03-06T00:00:00"/>
    <s v="Mar"/>
    <n v="2016"/>
    <n v="524586713"/>
    <d v="2016-06-24T00:00:00"/>
    <n v="6"/>
    <n v="110"/>
    <n v="5721"/>
    <n v="437.2"/>
    <n v="263.33"/>
    <n v="173.87"/>
    <n v="1506510.93"/>
    <n v="994710.27"/>
    <n v="-511800.66"/>
    <n v="-0.33972581931416901"/>
  </r>
  <r>
    <s v="Sub-Saharan Africa"/>
    <s v="MOZAMBIQUE"/>
    <s v="Personal Care"/>
    <s v="Offline"/>
    <x v="3"/>
    <d v="2010-08-14T00:00:00"/>
    <s v="Aug"/>
    <n v="2010"/>
    <n v="114776504"/>
    <d v="2010-10-09T00:00:00"/>
    <n v="7"/>
    <n v="56"/>
    <n v="3773"/>
    <n v="81.73"/>
    <n v="56.67"/>
    <n v="25.06"/>
    <n v="213815.91"/>
    <n v="94551.38"/>
    <n v="-119264.53"/>
    <n v="-0.55779071819304704"/>
  </r>
  <r>
    <s v="Europe"/>
    <s v="BOSNIA AND HERZEGOVINA"/>
    <s v="Fruits"/>
    <s v="Offline"/>
    <x v="2"/>
    <d v="2016-10-15T00:00:00"/>
    <s v="Oct"/>
    <n v="2016"/>
    <n v="623821580"/>
    <d v="2016-10-31T00:00:00"/>
    <n v="2"/>
    <n v="16"/>
    <n v="1523"/>
    <n v="9.33"/>
    <n v="6.92"/>
    <n v="2.41"/>
    <n v="10539.16"/>
    <n v="3670.43"/>
    <n v="-6868.73"/>
    <n v="-0.65173410404624299"/>
  </r>
  <r>
    <s v="Middle East/North Africa"/>
    <s v="LEBANON"/>
    <s v="Cereal"/>
    <s v="Online"/>
    <x v="0"/>
    <d v="2017-12-02T00:00:00"/>
    <s v="Dec"/>
    <n v="2017"/>
    <n v="754895770"/>
    <d v="2017-12-03T00:00:00"/>
    <n v="1"/>
    <n v="1"/>
    <n v="9289"/>
    <n v="205.7"/>
    <n v="117.11"/>
    <n v="88.59"/>
    <n v="1087834.79"/>
    <n v="822912.51"/>
    <n v="-264922.28000000003"/>
    <n v="-0.24353172231235601"/>
  </r>
  <r>
    <s v="Australia/Oceania"/>
    <s v="AUSTRALIA"/>
    <s v="Beverages"/>
    <s v="Online"/>
    <x v="2"/>
    <d v="2017-07-26T00:00:00"/>
    <s v="Jul"/>
    <n v="2017"/>
    <n v="631485402"/>
    <d v="2017-12-08T00:00:00"/>
    <n v="6"/>
    <n v="135"/>
    <n v="9418"/>
    <n v="47.45"/>
    <n v="31.79"/>
    <n v="15.66"/>
    <n v="299398.21999999997"/>
    <n v="147485.88"/>
    <n v="-151912.34"/>
    <n v="-0.50739226171752105"/>
  </r>
  <r>
    <s v="Middle East/North Africa"/>
    <s v="UNITED ARAB EMIRATES"/>
    <s v="Personal Care"/>
    <s v="Online"/>
    <x v="2"/>
    <d v="2013-10-23T00:00:00"/>
    <s v="Oct"/>
    <n v="2013"/>
    <n v="447389304"/>
    <d v="2013-11-19T00:00:00"/>
    <n v="3"/>
    <n v="27"/>
    <n v="1292"/>
    <n v="81.73"/>
    <n v="56.67"/>
    <n v="25.06"/>
    <n v="73217.64"/>
    <n v="32377.52"/>
    <n v="-40840.120000000003"/>
    <n v="-0.55779071819304704"/>
  </r>
  <r>
    <s v="Sub-Saharan Africa"/>
    <s v="ZAMBIA"/>
    <s v="Household"/>
    <s v="Online"/>
    <x v="0"/>
    <d v="2010-02-25T00:00:00"/>
    <s v="Feb"/>
    <n v="2010"/>
    <n v="916718804"/>
    <d v="2010-09-03T00:00:00"/>
    <n v="6"/>
    <n v="190"/>
    <n v="6321"/>
    <n v="668.27"/>
    <n v="502.54"/>
    <n v="165.73"/>
    <n v="3176555.34"/>
    <n v="1047579.33"/>
    <n v="-2128976.0099999998"/>
    <n v="-0.67021530624427905"/>
  </r>
  <r>
    <s v="Australia/Oceania"/>
    <s v="KIRIBATI"/>
    <s v="Snacks"/>
    <s v="Offline"/>
    <x v="0"/>
    <d v="2015-04-10T00:00:00"/>
    <s v="Apr"/>
    <n v="2015"/>
    <n v="123897731"/>
    <d v="2015-10-23T00:00:00"/>
    <n v="6"/>
    <n v="196"/>
    <n v="2947"/>
    <n v="152.58000000000001"/>
    <n v="97.44"/>
    <n v="55.14"/>
    <n v="287155.68"/>
    <n v="162497.57999999999"/>
    <n v="-124658.1"/>
    <n v="-0.43411330049261099"/>
  </r>
  <r>
    <s v="Europe"/>
    <s v="BULGARIA"/>
    <s v="Meat"/>
    <s v="Online"/>
    <x v="1"/>
    <d v="2010-07-20T00:00:00"/>
    <s v="Jul"/>
    <n v="2010"/>
    <n v="273662412"/>
    <d v="2010-07-23T00:00:00"/>
    <n v="6"/>
    <n v="3"/>
    <n v="1644"/>
    <n v="421.89"/>
    <n v="364.69"/>
    <n v="57.2"/>
    <n v="599550.36"/>
    <n v="94036.800000000003"/>
    <n v="-505513.56"/>
    <n v="-0.84315445995228799"/>
  </r>
  <r>
    <s v="Europe"/>
    <s v="KOSOVO"/>
    <s v="Vegetables"/>
    <s v="Offline"/>
    <x v="0"/>
    <d v="2017-08-03T00:00:00"/>
    <s v="Aug"/>
    <n v="2017"/>
    <n v="941061675"/>
    <d v="2017-03-20T00:00:00"/>
    <n v="2"/>
    <s v=""/>
    <n v="9917"/>
    <n v="154.06"/>
    <n v="90.93"/>
    <n v="63.13"/>
    <n v="901752.81"/>
    <n v="626060.21"/>
    <n v="-275692.59999999998"/>
    <n v="-0.30572968217309998"/>
  </r>
  <r>
    <s v="Europe"/>
    <s v="MOLDOVA"/>
    <s v="Meat"/>
    <s v="Online"/>
    <x v="0"/>
    <d v="2013-07-12T00:00:00"/>
    <s v="Jul"/>
    <n v="2013"/>
    <n v="421456849"/>
    <d v="2013-10-12T00:00:00"/>
    <n v="7"/>
    <n v="92"/>
    <n v="7302"/>
    <n v="421.89"/>
    <n v="364.69"/>
    <n v="57.2"/>
    <n v="2662966.38"/>
    <n v="417674.4"/>
    <n v="-2245291.98"/>
    <n v="-0.84315445995228799"/>
  </r>
  <r>
    <s v="Asia"/>
    <s v="KYRGYZSTAN"/>
    <s v="Meat"/>
    <s v="Offline"/>
    <x v="2"/>
    <d v="2014-03-21T00:00:00"/>
    <s v="Mar"/>
    <n v="2014"/>
    <n v="680521762"/>
    <d v="2014-04-15T00:00:00"/>
    <n v="3"/>
    <n v="25"/>
    <n v="367"/>
    <n v="421.89"/>
    <n v="364.69"/>
    <n v="57.2"/>
    <n v="133841.23000000001"/>
    <n v="20992.400000000001"/>
    <n v="-112848.83"/>
    <n v="-0.84315445995228799"/>
  </r>
  <r>
    <s v="Sub-Saharan Africa"/>
    <s v="MOZAMBIQUE"/>
    <s v="Fruits"/>
    <s v="Online"/>
    <x v="0"/>
    <d v="2017-05-18T00:00:00"/>
    <s v="May"/>
    <n v="2017"/>
    <n v="604242742"/>
    <d v="2017-06-25T00:00:00"/>
    <n v="1"/>
    <n v="38"/>
    <n v="7710"/>
    <n v="9.33"/>
    <n v="6.92"/>
    <n v="2.41"/>
    <n v="53353.2"/>
    <n v="18581.099999999999"/>
    <n v="-34772.1"/>
    <n v="-0.65173410404624299"/>
  </r>
  <r>
    <s v="Central America"/>
    <s v="JAMAICA"/>
    <s v="Cosmetics"/>
    <s v="Offline"/>
    <x v="0"/>
    <d v="2012-06-14T00:00:00"/>
    <s v="Jun"/>
    <n v="2012"/>
    <n v="948918616"/>
    <d v="2012-07-25T00:00:00"/>
    <n v="4"/>
    <n v="41"/>
    <n v="4960"/>
    <n v="437.2"/>
    <n v="263.33"/>
    <n v="173.87"/>
    <n v="1306116.8"/>
    <n v="862395.2"/>
    <n v="-443721.6"/>
    <n v="-0.33972581931416901"/>
  </r>
  <r>
    <s v="Europe"/>
    <s v="ANDORRA"/>
    <s v="Cosmetics"/>
    <s v="Online"/>
    <x v="3"/>
    <d v="2012-10-04T00:00:00"/>
    <s v="Oct"/>
    <n v="2012"/>
    <n v="291160714"/>
    <d v="2012-05-26T00:00:00"/>
    <n v="7"/>
    <s v=""/>
    <n v="9780"/>
    <n v="437.2"/>
    <n v="263.33"/>
    <n v="173.87"/>
    <n v="2575367.4"/>
    <n v="1700448.6"/>
    <n v="-874918.8"/>
    <n v="-0.33972581931416901"/>
  </r>
  <r>
    <s v="Australia/Oceania"/>
    <s v="VANUATU"/>
    <s v="Fruits"/>
    <s v="Online"/>
    <x v="1"/>
    <d v="2011-10-19T00:00:00"/>
    <s v="Oct"/>
    <n v="2011"/>
    <n v="877892863"/>
    <d v="2011-10-21T00:00:00"/>
    <n v="6"/>
    <n v="2"/>
    <n v="6862"/>
    <n v="9.33"/>
    <n v="6.92"/>
    <n v="2.41"/>
    <n v="47485.04"/>
    <n v="16537.419999999998"/>
    <n v="-30947.62"/>
    <n v="-0.65173410404624299"/>
  </r>
  <r>
    <s v="Sub-Saharan Africa"/>
    <s v="SEYCHELLES"/>
    <s v="Vegetables"/>
    <s v="Online"/>
    <x v="0"/>
    <d v="2014-08-16T00:00:00"/>
    <s v="Aug"/>
    <n v="2014"/>
    <n v="976351392"/>
    <d v="2014-12-09T00:00:00"/>
    <n v="3"/>
    <n v="115"/>
    <n v="2928"/>
    <n v="154.06"/>
    <n v="90.93"/>
    <n v="63.13"/>
    <n v="266243.03999999998"/>
    <n v="184844.64"/>
    <n v="-81398.400000000096"/>
    <n v="-0.30572968217310098"/>
  </r>
  <r>
    <s v="Europe"/>
    <s v="GEORGIA"/>
    <s v="Fruits"/>
    <s v="Offline"/>
    <x v="0"/>
    <d v="2014-01-21T00:00:00"/>
    <s v="Jan"/>
    <n v="2014"/>
    <n v="724085128"/>
    <d v="2014-10-02T00:00:00"/>
    <n v="5"/>
    <n v="254"/>
    <n v="1735"/>
    <n v="9.33"/>
    <n v="6.92"/>
    <n v="2.41"/>
    <n v="12006.2"/>
    <n v="4181.3500000000004"/>
    <n v="-7824.85"/>
    <n v="-0.65173410404624299"/>
  </r>
  <r>
    <s v="Sub-Saharan Africa"/>
    <s v="SEYCHELLES"/>
    <s v="Clothes"/>
    <s v="Offline"/>
    <x v="3"/>
    <d v="2012-01-13T00:00:00"/>
    <s v="Jan"/>
    <n v="2012"/>
    <n v="778955399"/>
    <d v="2012-02-29T00:00:00"/>
    <n v="4"/>
    <n v="47"/>
    <n v="9068"/>
    <n v="109.28"/>
    <n v="35.840000000000003"/>
    <n v="73.44"/>
    <n v="324997.12"/>
    <n v="665953.92000000004"/>
    <n v="340956.8"/>
    <n v="1.0491071428571399"/>
  </r>
  <r>
    <s v="Asia"/>
    <s v="TURKMENISTAN"/>
    <s v="Meat"/>
    <s v="Online"/>
    <x v="0"/>
    <d v="2015-09-05T00:00:00"/>
    <s v="Sep"/>
    <n v="2015"/>
    <n v="969136035"/>
    <d v="2015-05-20T00:00:00"/>
    <n v="4"/>
    <s v=""/>
    <n v="7744"/>
    <n v="421.89"/>
    <n v="364.69"/>
    <n v="57.2"/>
    <n v="2824159.36"/>
    <n v="442956.79999999999"/>
    <n v="-2381202.56"/>
    <n v="-0.84315445995228799"/>
  </r>
  <r>
    <s v="Sub-Saharan Africa"/>
    <s v="NAMIBIA"/>
    <s v="Baby Food"/>
    <s v="Online"/>
    <x v="3"/>
    <d v="2016-09-21T00:00:00"/>
    <s v="Sep"/>
    <n v="2016"/>
    <n v="743113362"/>
    <d v="2016-10-21T00:00:00"/>
    <n v="6"/>
    <n v="30"/>
    <n v="2612"/>
    <n v="255.28"/>
    <n v="159.41999999999999"/>
    <n v="95.86"/>
    <n v="416405.04"/>
    <n v="250386.32"/>
    <n v="-166018.72"/>
    <n v="-0.39869527035503699"/>
  </r>
  <r>
    <s v="Asia"/>
    <s v="BANGLADESH"/>
    <s v="Snacks"/>
    <s v="Offline"/>
    <x v="2"/>
    <d v="2013-09-15T00:00:00"/>
    <s v="Sep"/>
    <n v="2013"/>
    <n v="519686210"/>
    <d v="2013-09-24T00:00:00"/>
    <n v="3"/>
    <n v="9"/>
    <n v="5553"/>
    <n v="152.58000000000001"/>
    <n v="97.44"/>
    <n v="55.14"/>
    <n v="541084.31999999995"/>
    <n v="306192.42"/>
    <n v="-234891.9"/>
    <n v="-0.43411330049261099"/>
  </r>
  <r>
    <s v="Central America"/>
    <s v="COSTA RICA"/>
    <s v="Meat"/>
    <s v="Online"/>
    <x v="1"/>
    <d v="2012-04-07T00:00:00"/>
    <s v="Apr"/>
    <n v="2012"/>
    <n v="337965905"/>
    <d v="2012-07-20T00:00:00"/>
    <n v="6"/>
    <n v="104"/>
    <n v="477"/>
    <n v="421.89"/>
    <n v="364.69"/>
    <n v="57.2"/>
    <n v="173957.13"/>
    <n v="27284.400000000001"/>
    <n v="-146672.73000000001"/>
    <n v="-0.84315445995228799"/>
  </r>
  <r>
    <s v="Sub-Saharan Africa"/>
    <s v="SUDAN"/>
    <s v="Fruits"/>
    <s v="Offline"/>
    <x v="1"/>
    <d v="2016-08-08T00:00:00"/>
    <s v="Aug"/>
    <n v="2016"/>
    <n v="307376277"/>
    <d v="2016-08-15T00:00:00"/>
    <n v="2"/>
    <n v="7"/>
    <n v="8326"/>
    <n v="9.33"/>
    <n v="6.92"/>
    <n v="2.41"/>
    <n v="57615.92"/>
    <n v="20065.66"/>
    <n v="-37550.26"/>
    <n v="-0.65173410404624299"/>
  </r>
  <r>
    <s v="Asia"/>
    <s v="VIETNAM"/>
    <s v="Vegetables"/>
    <s v="Offline"/>
    <x v="3"/>
    <d v="2015-05-23T00:00:00"/>
    <s v="May"/>
    <n v="2015"/>
    <n v="157653653"/>
    <d v="2015-05-27T00:00:00"/>
    <n v="4"/>
    <n v="4"/>
    <n v="2074"/>
    <n v="154.06"/>
    <n v="90.93"/>
    <n v="63.13"/>
    <n v="188588.82"/>
    <n v="130931.62"/>
    <n v="-57657.2"/>
    <n v="-0.30572968217309998"/>
  </r>
  <r>
    <s v="Australia/Oceania"/>
    <s v="NEW ZEALAND"/>
    <s v="Cosmetics"/>
    <s v="Offline"/>
    <x v="1"/>
    <d v="2010-12-09T00:00:00"/>
    <s v="Dec"/>
    <n v="2010"/>
    <n v="588846862"/>
    <d v="2010-09-26T00:00:00"/>
    <n v="1"/>
    <s v=""/>
    <n v="1727"/>
    <n v="437.2"/>
    <n v="263.33"/>
    <n v="173.87"/>
    <n v="454770.91"/>
    <n v="300273.49"/>
    <n v="-154497.42000000001"/>
    <n v="-0.33972581931416901"/>
  </r>
  <r>
    <s v="Sub-Saharan Africa"/>
    <s v="NIGER"/>
    <s v="Personal Care"/>
    <s v="Offline"/>
    <x v="1"/>
    <d v="2012-12-24T00:00:00"/>
    <s v="Dec"/>
    <n v="2012"/>
    <n v="121317231"/>
    <d v="2013-02-01T00:00:00"/>
    <n v="6"/>
    <n v="39"/>
    <n v="9319"/>
    <n v="81.73"/>
    <n v="56.67"/>
    <n v="25.06"/>
    <n v="528107.73"/>
    <n v="233534.14"/>
    <n v="-294573.59000000003"/>
    <n v="-0.55779071819304704"/>
  </r>
  <r>
    <s v="Central America"/>
    <s v="TRINIDAD AND TOBAGO"/>
    <s v="Snacks"/>
    <s v="Online"/>
    <x v="1"/>
    <d v="2014-02-11T00:00:00"/>
    <s v="Feb"/>
    <n v="2014"/>
    <n v="945738589"/>
    <d v="2014-12-22T00:00:00"/>
    <n v="2"/>
    <n v="314"/>
    <n v="3920"/>
    <n v="152.58000000000001"/>
    <n v="97.44"/>
    <n v="55.14"/>
    <n v="381964.79999999999"/>
    <n v="216148.8"/>
    <n v="-165816"/>
    <n v="-0.43411330049261099"/>
  </r>
  <r>
    <s v="Middle East/North Africa"/>
    <s v="LEBANON"/>
    <s v="Clothes"/>
    <s v="Offline"/>
    <x v="3"/>
    <d v="2017-06-29T00:00:00"/>
    <s v="Jun"/>
    <n v="2017"/>
    <n v="373097264"/>
    <d v="2017-06-07T00:00:00"/>
    <n v="4"/>
    <s v=""/>
    <n v="6626"/>
    <n v="109.28"/>
    <n v="35.840000000000003"/>
    <n v="73.44"/>
    <n v="237475.84"/>
    <n v="486613.44"/>
    <n v="249137.6"/>
    <n v="1.0491071428571399"/>
  </r>
  <r>
    <s v="Central America"/>
    <s v="SAINT LUCIA"/>
    <s v="Vegetables"/>
    <s v="Offline"/>
    <x v="0"/>
    <d v="2011-11-22T00:00:00"/>
    <s v="Nov"/>
    <n v="2011"/>
    <n v="284692084"/>
    <d v="2012-07-01T00:00:00"/>
    <n v="1"/>
    <n v="222"/>
    <n v="5569"/>
    <n v="154.06"/>
    <n v="90.93"/>
    <n v="63.13"/>
    <n v="506389.17"/>
    <n v="351570.97"/>
    <n v="-154818.20000000001"/>
    <n v="-0.30572968217309998"/>
  </r>
  <r>
    <s v="Asia"/>
    <s v="KAZAKHSTAN"/>
    <s v="Fruits"/>
    <s v="Online"/>
    <x v="1"/>
    <d v="2012-09-30T00:00:00"/>
    <s v="Sep"/>
    <n v="2012"/>
    <n v="382134377"/>
    <d v="2012-06-11T00:00:00"/>
    <n v="2"/>
    <s v=""/>
    <n v="909"/>
    <n v="9.33"/>
    <n v="6.92"/>
    <n v="2.41"/>
    <n v="6290.28"/>
    <n v="2190.69"/>
    <n v="-4099.59"/>
    <n v="-0.65173410404624299"/>
  </r>
  <r>
    <s v="Sub-Saharan Africa"/>
    <s v="SAO TOME AND PRINCIPE"/>
    <s v="Office Supplies"/>
    <s v="Online"/>
    <x v="1"/>
    <d v="2016-01-12T00:00:00"/>
    <s v="Jan"/>
    <n v="2016"/>
    <n v="437347972"/>
    <d v="2017-01-16T00:00:00"/>
    <n v="2"/>
    <n v="370"/>
    <n v="9839"/>
    <n v="651.21"/>
    <n v="524.96"/>
    <n v="126.25"/>
    <n v="5165081.4400000004"/>
    <n v="1242173.75"/>
    <n v="-3922907.69"/>
    <n v="-0.75950548613227697"/>
  </r>
  <r>
    <s v="Europe"/>
    <s v="LUXEMBOURG"/>
    <s v="Vegetables"/>
    <s v="Online"/>
    <x v="0"/>
    <d v="2014-09-30T00:00:00"/>
    <s v="Sep"/>
    <n v="2014"/>
    <n v="742569196"/>
    <d v="2014-11-17T00:00:00"/>
    <n v="2"/>
    <n v="48"/>
    <n v="1581"/>
    <n v="154.06"/>
    <n v="90.93"/>
    <n v="63.13"/>
    <n v="143760.32999999999"/>
    <n v="99808.53"/>
    <n v="-43951.8"/>
    <n v="-0.30572968217309998"/>
  </r>
  <r>
    <s v="Europe"/>
    <s v="POLAND"/>
    <s v="Household"/>
    <s v="Online"/>
    <x v="0"/>
    <d v="2016-07-29T00:00:00"/>
    <s v="Jul"/>
    <n v="2016"/>
    <n v="760346877"/>
    <d v="2016-06-08T00:00:00"/>
    <n v="4"/>
    <s v=""/>
    <n v="2392"/>
    <n v="668.27"/>
    <n v="502.54"/>
    <n v="165.73"/>
    <n v="1202075.68"/>
    <n v="396426.16"/>
    <n v="-805649.52"/>
    <n v="-0.67021530624427905"/>
  </r>
  <r>
    <s v="Central America"/>
    <s v="GUATEMALA"/>
    <s v="Snacks"/>
    <s v="Online"/>
    <x v="3"/>
    <d v="2011-05-02T00:00:00"/>
    <s v="May"/>
    <n v="2011"/>
    <n v="473542344"/>
    <d v="2011-09-02T00:00:00"/>
    <n v="6"/>
    <n v="123"/>
    <n v="558"/>
    <n v="152.58000000000001"/>
    <n v="97.44"/>
    <n v="55.14"/>
    <n v="54371.519999999997"/>
    <n v="30768.12"/>
    <n v="-23603.4"/>
    <n v="-0.43411330049261099"/>
  </r>
  <r>
    <s v="Sub-Saharan Africa"/>
    <s v="SUDAN"/>
    <s v="Vegetables"/>
    <s v="Online"/>
    <x v="0"/>
    <d v="2014-07-25T00:00:00"/>
    <s v="Jul"/>
    <n v="2014"/>
    <n v="835329425"/>
    <d v="2014-07-27T00:00:00"/>
    <n v="1"/>
    <n v="2"/>
    <n v="1395"/>
    <n v="154.06"/>
    <n v="90.93"/>
    <n v="63.13"/>
    <n v="126847.35"/>
    <n v="88066.35"/>
    <n v="-38781"/>
    <n v="-0.30572968217309998"/>
  </r>
  <r>
    <s v="Middle East/North Africa"/>
    <s v="IRAQ"/>
    <s v="Vegetables"/>
    <s v="Online"/>
    <x v="2"/>
    <d v="2014-05-01T00:00:00"/>
    <s v="May"/>
    <n v="2014"/>
    <n v="619194447"/>
    <d v="2014-07-02T00:00:00"/>
    <n v="4"/>
    <n v="62"/>
    <n v="2252"/>
    <n v="154.06"/>
    <n v="90.93"/>
    <n v="63.13"/>
    <n v="204774.36"/>
    <n v="142168.76"/>
    <n v="-62605.599999999999"/>
    <n v="-0.30572968217309998"/>
  </r>
  <r>
    <s v="Sub-Saharan Africa"/>
    <s v="MALAWI"/>
    <s v="Vegetables"/>
    <s v="Online"/>
    <x v="0"/>
    <d v="2016-06-21T00:00:00"/>
    <s v="Jun"/>
    <n v="2016"/>
    <n v="468936240"/>
    <d v="2016-02-07T00:00:00"/>
    <n v="1"/>
    <s v=""/>
    <n v="7509"/>
    <n v="154.06"/>
    <n v="90.93"/>
    <n v="63.13"/>
    <n v="682793.37"/>
    <n v="474043.17"/>
    <n v="-208750.2"/>
    <n v="-0.30572968217309998"/>
  </r>
  <r>
    <s v="Australia/Oceania"/>
    <s v="FIJI"/>
    <s v="Office Supplies"/>
    <s v="Offline"/>
    <x v="2"/>
    <d v="2014-11-21T00:00:00"/>
    <s v="Nov"/>
    <n v="2014"/>
    <n v="648666131"/>
    <d v="2014-12-12T00:00:00"/>
    <n v="6"/>
    <n v="21"/>
    <n v="3578"/>
    <n v="651.21"/>
    <n v="524.96"/>
    <n v="126.25"/>
    <n v="1878306.88"/>
    <n v="451722.5"/>
    <n v="-1426584.38"/>
    <n v="-0.75950548613227697"/>
  </r>
  <r>
    <s v="Middle East/North Africa"/>
    <s v="AFGHANISTAN"/>
    <s v="Household"/>
    <s v="Offline"/>
    <x v="1"/>
    <d v="2014-08-21T00:00:00"/>
    <s v="Aug"/>
    <n v="2014"/>
    <n v="592807948"/>
    <d v="2014-09-19T00:00:00"/>
    <n v="6"/>
    <n v="29"/>
    <n v="3900"/>
    <n v="668.27"/>
    <n v="502.54"/>
    <n v="165.73"/>
    <n v="1959906"/>
    <n v="646347"/>
    <n v="-1313559"/>
    <n v="-0.67021530624427905"/>
  </r>
  <r>
    <s v="Sub-Saharan Africa"/>
    <s v="ZIMBABWE"/>
    <s v="Baby Food"/>
    <s v="Offline"/>
    <x v="0"/>
    <d v="2014-01-08T00:00:00"/>
    <s v="Jan"/>
    <n v="2014"/>
    <n v="256098020"/>
    <d v="2014-08-21T00:00:00"/>
    <n v="5"/>
    <n v="225"/>
    <n v="3950"/>
    <n v="255.28"/>
    <n v="159.41999999999999"/>
    <n v="95.86"/>
    <n v="629709"/>
    <n v="378647"/>
    <n v="-251062"/>
    <n v="-0.39869527035503699"/>
  </r>
  <r>
    <s v="Asia"/>
    <s v="NEPAL"/>
    <s v="Household"/>
    <s v="Online"/>
    <x v="1"/>
    <d v="2010-11-13T00:00:00"/>
    <s v="Nov"/>
    <n v="2010"/>
    <n v="563585174"/>
    <d v="2010-11-26T00:00:00"/>
    <n v="6"/>
    <n v="13"/>
    <n v="6232"/>
    <n v="668.27"/>
    <n v="502.54"/>
    <n v="165.73"/>
    <n v="3131829.28"/>
    <n v="1032829.36"/>
    <n v="-2098999.92"/>
    <n v="-0.67021530624427905"/>
  </r>
  <r>
    <s v="Europe"/>
    <s v="MOLDOVA"/>
    <s v="Cosmetics"/>
    <s v="Online"/>
    <x v="0"/>
    <d v="2015-05-11T00:00:00"/>
    <s v="May"/>
    <n v="2015"/>
    <n v="260630738"/>
    <d v="2015-12-19T00:00:00"/>
    <n v="7"/>
    <n v="222"/>
    <n v="5282"/>
    <n v="437.2"/>
    <n v="263.33"/>
    <n v="173.87"/>
    <n v="1390909.06"/>
    <n v="918381.34"/>
    <n v="-472527.72"/>
    <n v="-0.33972581931416901"/>
  </r>
  <r>
    <s v="Asia"/>
    <s v="KYRGYZSTAN"/>
    <s v="Household"/>
    <s v="Offline"/>
    <x v="3"/>
    <d v="2016-06-06T00:00:00"/>
    <s v="Jun"/>
    <n v="2016"/>
    <n v="862908542"/>
    <d v="2016-09-07T00:00:00"/>
    <n v="4"/>
    <n v="93"/>
    <n v="2668"/>
    <n v="668.27"/>
    <n v="502.54"/>
    <n v="165.73"/>
    <n v="1340776.72"/>
    <n v="442167.64"/>
    <n v="-898609.08"/>
    <n v="-0.67021530624427905"/>
  </r>
  <r>
    <s v="Asia"/>
    <s v="CHINA"/>
    <s v="Personal Care"/>
    <s v="Offline"/>
    <x v="1"/>
    <d v="2015-09-30T00:00:00"/>
    <s v="Sep"/>
    <n v="2015"/>
    <n v="806404912"/>
    <d v="2015-10-17T00:00:00"/>
    <n v="7"/>
    <n v="17"/>
    <n v="1988"/>
    <n v="81.73"/>
    <n v="56.67"/>
    <n v="25.06"/>
    <n v="112659.96"/>
    <n v="49819.28"/>
    <n v="-62840.68"/>
    <n v="-0.55779071819304704"/>
  </r>
  <r>
    <s v="Sub-Saharan Africa"/>
    <s v="DJIBOUTI"/>
    <s v="Household"/>
    <s v="Offline"/>
    <x v="1"/>
    <d v="2014-03-13T00:00:00"/>
    <s v="Mar"/>
    <n v="2014"/>
    <n v="397418677"/>
    <d v="2014-02-04T00:00:00"/>
    <n v="3"/>
    <s v=""/>
    <n v="3873"/>
    <n v="668.27"/>
    <n v="502.54"/>
    <n v="165.73"/>
    <n v="1946337.42"/>
    <n v="641872.29"/>
    <n v="-1304465.1299999999"/>
    <n v="-0.67021530624427905"/>
  </r>
  <r>
    <s v="Europe"/>
    <s v="SPAIN"/>
    <s v="Meat"/>
    <s v="Online"/>
    <x v="3"/>
    <d v="2013-02-04T00:00:00"/>
    <s v="Feb"/>
    <n v="2013"/>
    <n v="462561166"/>
    <d v="2013-02-05T00:00:00"/>
    <n v="3"/>
    <n v="1"/>
    <n v="983"/>
    <n v="421.89"/>
    <n v="364.69"/>
    <n v="57.2"/>
    <n v="358490.27"/>
    <n v="56227.6"/>
    <n v="-302262.67"/>
    <n v="-0.84315445995228799"/>
  </r>
  <r>
    <s v="Asia"/>
    <s v="CHINA"/>
    <s v="Personal Care"/>
    <s v="Online"/>
    <x v="0"/>
    <d v="2011-08-28T00:00:00"/>
    <s v="Aug"/>
    <n v="2011"/>
    <n v="998756206"/>
    <d v="2011-09-18T00:00:00"/>
    <n v="1"/>
    <n v="21"/>
    <n v="3011"/>
    <n v="81.73"/>
    <n v="56.67"/>
    <n v="25.06"/>
    <n v="170633.37"/>
    <n v="75455.66"/>
    <n v="-95177.71"/>
    <n v="-0.55779071819304704"/>
  </r>
  <r>
    <s v="Sub-Saharan Africa"/>
    <s v="UGANDA"/>
    <s v="Cosmetics"/>
    <s v="Offline"/>
    <x v="3"/>
    <d v="2016-10-16T00:00:00"/>
    <s v="Oct"/>
    <n v="2016"/>
    <n v="723240125"/>
    <d v="2016-11-18T00:00:00"/>
    <n v="6"/>
    <n v="33"/>
    <n v="1680"/>
    <n v="437.2"/>
    <n v="263.33"/>
    <n v="173.87"/>
    <n v="442394.4"/>
    <n v="292101.59999999998"/>
    <n v="-150292.79999999999"/>
    <n v="-0.33972581931416901"/>
  </r>
  <r>
    <s v="Asia"/>
    <s v="TAJIKISTAN"/>
    <s v="Clothes"/>
    <s v="Offline"/>
    <x v="3"/>
    <d v="2010-10-08T00:00:00"/>
    <s v="Oct"/>
    <n v="2010"/>
    <n v="223561751"/>
    <d v="2010-09-21T00:00:00"/>
    <n v="3"/>
    <s v=""/>
    <n v="5745"/>
    <n v="109.28"/>
    <n v="35.840000000000003"/>
    <n v="73.44"/>
    <n v="205900.79999999999"/>
    <n v="421912.8"/>
    <n v="216012"/>
    <n v="1.0491071428571399"/>
  </r>
  <r>
    <s v="North America"/>
    <s v="UNITED STATES OF AMERICA"/>
    <s v="Meat"/>
    <s v="Offline"/>
    <x v="0"/>
    <d v="2013-12-22T00:00:00"/>
    <s v="Dec"/>
    <n v="2013"/>
    <n v="607582414"/>
    <d v="2014-01-30T00:00:00"/>
    <n v="5"/>
    <n v="39"/>
    <n v="5993"/>
    <n v="421.89"/>
    <n v="364.69"/>
    <n v="57.2"/>
    <n v="2185587.17"/>
    <n v="342799.6"/>
    <n v="-1842787.57"/>
    <n v="-0.84315445995228799"/>
  </r>
  <r>
    <s v="Europe"/>
    <s v="NETHERLANDS"/>
    <s v="Personal Care"/>
    <s v="Offline"/>
    <x v="3"/>
    <d v="2014-02-10T00:00:00"/>
    <s v="Feb"/>
    <n v="2014"/>
    <n v="353475940"/>
    <d v="2014-04-10T00:00:00"/>
    <n v="5"/>
    <n v="59"/>
    <n v="240"/>
    <n v="81.73"/>
    <n v="56.67"/>
    <n v="25.06"/>
    <n v="13600.8"/>
    <n v="6014.4"/>
    <n v="-7586.4"/>
    <n v="-0.55779071819304704"/>
  </r>
  <r>
    <s v="Australia/Oceania"/>
    <s v="PAPUA NEW GUINEA"/>
    <s v="Cereal"/>
    <s v="Offline"/>
    <x v="3"/>
    <d v="2017-05-01T00:00:00"/>
    <s v="May"/>
    <n v="2017"/>
    <n v="259728658"/>
    <d v="2017-01-29T00:00:00"/>
    <n v="1"/>
    <s v=""/>
    <n v="8336"/>
    <n v="205.7"/>
    <n v="117.11"/>
    <n v="88.59"/>
    <n v="976228.96"/>
    <n v="738486.24"/>
    <n v="-237742.72"/>
    <n v="-0.24353172231235601"/>
  </r>
  <r>
    <s v="Sub-Saharan Africa"/>
    <s v="BOTSWANA"/>
    <s v="Cereal"/>
    <s v="Offline"/>
    <x v="2"/>
    <d v="2014-07-14T00:00:00"/>
    <s v="Jul"/>
    <n v="2014"/>
    <n v="295139396"/>
    <d v="2014-08-18T00:00:00"/>
    <n v="2"/>
    <n v="35"/>
    <n v="7161"/>
    <n v="205.7"/>
    <n v="117.11"/>
    <n v="88.59"/>
    <n v="838624.71"/>
    <n v="634392.99"/>
    <n v="-204231.72"/>
    <n v="-0.24353172231235601"/>
  </r>
  <r>
    <s v="Australia/Oceania"/>
    <s v="SOLOMON ISLANDS"/>
    <s v="Vegetables"/>
    <s v="Online"/>
    <x v="2"/>
    <d v="2017-04-20T00:00:00"/>
    <s v="Apr"/>
    <n v="2017"/>
    <n v="948819482"/>
    <d v="2017-05-17T00:00:00"/>
    <n v="4"/>
    <n v="27"/>
    <n v="5624"/>
    <n v="154.06"/>
    <n v="90.93"/>
    <n v="63.13"/>
    <n v="511390.32"/>
    <n v="355043.12"/>
    <n v="-156347.20000000001"/>
    <n v="-0.30572968217309998"/>
  </r>
  <r>
    <s v="Sub-Saharan Africa"/>
    <s v="DJIBOUTI"/>
    <s v="Baby Food"/>
    <s v="Offline"/>
    <x v="0"/>
    <d v="2017-08-06T00:00:00"/>
    <s v="Aug"/>
    <n v="2017"/>
    <n v="980192744"/>
    <d v="2017-12-07T00:00:00"/>
    <n v="5"/>
    <n v="123"/>
    <n v="9670"/>
    <n v="255.28"/>
    <n v="159.41999999999999"/>
    <n v="95.86"/>
    <n v="1541591.4"/>
    <n v="926966.2"/>
    <n v="-614625.19999999995"/>
    <n v="-0.39869527035503699"/>
  </r>
  <r>
    <s v="Central America"/>
    <s v="NICARAGUA"/>
    <s v="Meat"/>
    <s v="Online"/>
    <x v="1"/>
    <d v="2015-12-09T00:00:00"/>
    <s v="Dec"/>
    <n v="2015"/>
    <n v="568995511"/>
    <d v="2015-01-11T00:00:00"/>
    <n v="1"/>
    <s v=""/>
    <n v="7271"/>
    <n v="421.89"/>
    <n v="364.69"/>
    <n v="57.2"/>
    <n v="2651660.9900000002"/>
    <n v="415901.2"/>
    <n v="-2235759.79"/>
    <n v="-0.84315445995228799"/>
  </r>
  <r>
    <s v="Sub-Saharan Africa"/>
    <s v="LIBERIA"/>
    <s v="Snacks"/>
    <s v="Online"/>
    <x v="1"/>
    <d v="2010-02-13T00:00:00"/>
    <s v="Feb"/>
    <n v="2010"/>
    <n v="865276610"/>
    <d v="2010-02-19T00:00:00"/>
    <n v="6"/>
    <n v="6"/>
    <n v="3432"/>
    <n v="152.58000000000001"/>
    <n v="97.44"/>
    <n v="55.14"/>
    <n v="334414.08000000002"/>
    <n v="189240.48"/>
    <n v="-145173.6"/>
    <n v="-0.43411330049261099"/>
  </r>
  <r>
    <s v="Middle East/North Africa"/>
    <s v="MOROCCO"/>
    <s v="Office Supplies"/>
    <s v="Online"/>
    <x v="2"/>
    <d v="2014-12-14T00:00:00"/>
    <s v="Dec"/>
    <n v="2014"/>
    <n v="839397370"/>
    <d v="2014-12-17T00:00:00"/>
    <n v="4"/>
    <n v="3"/>
    <n v="5190"/>
    <n v="651.21"/>
    <n v="524.96"/>
    <n v="126.25"/>
    <n v="2724542.4"/>
    <n v="655237.5"/>
    <n v="-2069304.9"/>
    <n v="-0.75950548613227697"/>
  </r>
  <r>
    <s v="Europe"/>
    <s v="ARMENIA"/>
    <s v="Beverages"/>
    <s v="Online"/>
    <x v="3"/>
    <d v="2011-05-06T00:00:00"/>
    <s v="May"/>
    <n v="2011"/>
    <n v="432031619"/>
    <d v="2011-06-29T00:00:00"/>
    <n v="4"/>
    <n v="54"/>
    <n v="6612"/>
    <n v="47.45"/>
    <n v="31.79"/>
    <n v="15.66"/>
    <n v="210195.48"/>
    <n v="103543.92"/>
    <n v="-106651.56"/>
    <n v="-0.50739226171752105"/>
  </r>
  <r>
    <s v="Europe"/>
    <s v="ARMENIA"/>
    <s v="Household"/>
    <s v="Online"/>
    <x v="2"/>
    <d v="2012-02-19T00:00:00"/>
    <s v="Feb"/>
    <n v="2012"/>
    <n v="104165685"/>
    <d v="2012-06-03T00:00:00"/>
    <n v="1"/>
    <n v="105"/>
    <n v="3796"/>
    <n v="668.27"/>
    <n v="502.54"/>
    <n v="165.73"/>
    <n v="1907641.84"/>
    <n v="629111.07999999996"/>
    <n v="-1278530.76"/>
    <n v="-0.67021530624427905"/>
  </r>
  <r>
    <s v="Sub-Saharan Africa"/>
    <s v="SUDAN"/>
    <s v="Fruits"/>
    <s v="Offline"/>
    <x v="0"/>
    <d v="2011-10-20T00:00:00"/>
    <s v="Oct"/>
    <n v="2011"/>
    <n v="387098395"/>
    <d v="2011-05-11T00:00:00"/>
    <n v="4"/>
    <s v=""/>
    <n v="9872"/>
    <n v="9.33"/>
    <n v="6.92"/>
    <n v="2.41"/>
    <n v="68314.240000000005"/>
    <n v="23791.52"/>
    <n v="-44522.720000000001"/>
    <n v="-0.65173410404624299"/>
  </r>
  <r>
    <s v="Central America"/>
    <s v="SAINT KITTS AND NEVIS"/>
    <s v="Clothes"/>
    <s v="Offline"/>
    <x v="2"/>
    <d v="2013-10-14T00:00:00"/>
    <s v="Oct"/>
    <n v="2013"/>
    <n v="532441079"/>
    <d v="2013-08-11T00:00:00"/>
    <n v="1"/>
    <s v=""/>
    <n v="2"/>
    <n v="109.28"/>
    <n v="35.840000000000003"/>
    <n v="73.44"/>
    <n v="71.680000000000007"/>
    <n v="146.88"/>
    <n v="75.2"/>
    <n v="1.0491071428571399"/>
  </r>
  <r>
    <s v="Europe"/>
    <s v="UKRAINE"/>
    <s v="Personal Care"/>
    <s v="Online"/>
    <x v="0"/>
    <d v="2011-02-26T00:00:00"/>
    <s v="Feb"/>
    <n v="2011"/>
    <n v="762117564"/>
    <d v="2011-03-28T00:00:00"/>
    <n v="2"/>
    <n v="30"/>
    <n v="6378"/>
    <n v="81.73"/>
    <n v="56.67"/>
    <n v="25.06"/>
    <n v="361441.26"/>
    <n v="159832.68"/>
    <n v="-201608.58"/>
    <n v="-0.55779071819304704"/>
  </r>
  <r>
    <s v="Europe"/>
    <s v="FINLAND"/>
    <s v="Snacks"/>
    <s v="Offline"/>
    <x v="3"/>
    <d v="2013-10-03T00:00:00"/>
    <s v="Oct"/>
    <n v="2013"/>
    <n v="918364179"/>
    <d v="2013-11-04T00:00:00"/>
    <n v="2"/>
    <n v="32"/>
    <n v="3223"/>
    <n v="152.58000000000001"/>
    <n v="97.44"/>
    <n v="55.14"/>
    <n v="314049.12"/>
    <n v="177716.22"/>
    <n v="-136332.9"/>
    <n v="-0.43411330049261099"/>
  </r>
  <r>
    <s v="Europe"/>
    <s v="GEORGIA"/>
    <s v="Meat"/>
    <s v="Online"/>
    <x v="0"/>
    <d v="2011-04-18T00:00:00"/>
    <s v="Apr"/>
    <n v="2011"/>
    <n v="913729751"/>
    <d v="2011-09-05T00:00:00"/>
    <n v="2"/>
    <n v="140"/>
    <n v="1793"/>
    <n v="421.89"/>
    <n v="364.69"/>
    <n v="57.2"/>
    <n v="653889.17000000004"/>
    <n v="102559.6"/>
    <n v="-551329.56999999995"/>
    <n v="-0.84315445995228799"/>
  </r>
  <r>
    <s v="Sub-Saharan Africa"/>
    <s v="BURKINA FASO"/>
    <s v="Household"/>
    <s v="Offline"/>
    <x v="3"/>
    <d v="2013-04-02T00:00:00"/>
    <s v="Apr"/>
    <n v="2013"/>
    <n v="281075608"/>
    <d v="2013-03-26T00:00:00"/>
    <n v="3"/>
    <s v=""/>
    <n v="5373"/>
    <n v="668.27"/>
    <n v="502.54"/>
    <n v="165.73"/>
    <n v="2700147.42"/>
    <n v="890467.29"/>
    <n v="-1809680.13"/>
    <n v="-0.67021530624427905"/>
  </r>
  <r>
    <s v="Sub-Saharan Africa"/>
    <s v="NAMIBIA"/>
    <s v="Vegetables"/>
    <s v="Offline"/>
    <x v="3"/>
    <d v="2015-01-12T00:00:00"/>
    <s v="Jan"/>
    <n v="2015"/>
    <n v="423575580"/>
    <d v="2015-10-12T00:00:00"/>
    <n v="2"/>
    <n v="273"/>
    <n v="4282"/>
    <n v="154.06"/>
    <n v="90.93"/>
    <n v="63.13"/>
    <n v="389362.26"/>
    <n v="270322.65999999997"/>
    <n v="-119039.6"/>
    <n v="-0.30572968217309998"/>
  </r>
  <r>
    <s v="Middle East/North Africa"/>
    <s v="LIBYA"/>
    <s v="Cereal"/>
    <s v="Offline"/>
    <x v="2"/>
    <d v="2010-07-30T00:00:00"/>
    <s v="Jul"/>
    <n v="2010"/>
    <n v="564715993"/>
    <d v="2010-03-08T00:00:00"/>
    <n v="2"/>
    <s v=""/>
    <n v="866"/>
    <n v="205.7"/>
    <n v="117.11"/>
    <n v="88.59"/>
    <n v="101417.26"/>
    <n v="76718.94"/>
    <n v="-24698.32"/>
    <n v="-0.24353172231235601"/>
  </r>
  <r>
    <s v="Central America"/>
    <s v="GUATEMALA"/>
    <s v="Beverages"/>
    <s v="Offline"/>
    <x v="3"/>
    <d v="2015-06-19T00:00:00"/>
    <s v="Jun"/>
    <n v="2015"/>
    <n v="898295676"/>
    <d v="2015-07-17T00:00:00"/>
    <n v="6"/>
    <n v="28"/>
    <n v="4508"/>
    <n v="47.45"/>
    <n v="31.79"/>
    <n v="15.66"/>
    <n v="143309.32"/>
    <n v="70595.28"/>
    <n v="-72714.039999999994"/>
    <n v="-0.50739226171752105"/>
  </r>
  <r>
    <s v="Sub-Saharan Africa"/>
    <s v="COTE D'IVOIRE"/>
    <s v="Office Supplies"/>
    <s v="Offline"/>
    <x v="3"/>
    <d v="2012-03-03T00:00:00"/>
    <s v="Mar"/>
    <n v="2012"/>
    <n v="338425958"/>
    <d v="2012-08-04T00:00:00"/>
    <n v="7"/>
    <n v="154"/>
    <n v="6616"/>
    <n v="651.21"/>
    <n v="524.96"/>
    <n v="126.25"/>
    <n v="3473135.36"/>
    <n v="835270"/>
    <n v="-2637865.36"/>
    <n v="-0.75950548613227697"/>
  </r>
  <r>
    <s v="Central America"/>
    <s v="NICARAGUA"/>
    <s v="Fruits"/>
    <s v="Online"/>
    <x v="0"/>
    <d v="2017-04-06T00:00:00"/>
    <s v="Apr"/>
    <n v="2017"/>
    <n v="569530665"/>
    <d v="2017-06-25T00:00:00"/>
    <n v="1"/>
    <n v="80"/>
    <n v="5635"/>
    <n v="9.33"/>
    <n v="6.92"/>
    <n v="2.41"/>
    <n v="38994.199999999997"/>
    <n v="13580.35"/>
    <n v="-25413.85"/>
    <n v="-0.65173410404624299"/>
  </r>
  <r>
    <s v="Europe"/>
    <s v="ARMENIA"/>
    <s v="Snacks"/>
    <s v="Online"/>
    <x v="3"/>
    <d v="2011-02-28T00:00:00"/>
    <s v="Feb"/>
    <n v="2011"/>
    <n v="196346127"/>
    <d v="2011-12-04T00:00:00"/>
    <n v="1"/>
    <n v="279"/>
    <n v="2037"/>
    <n v="152.58000000000001"/>
    <n v="97.44"/>
    <n v="55.14"/>
    <n v="198485.28"/>
    <n v="112320.18"/>
    <n v="-86165.1"/>
    <n v="-0.43411330049261099"/>
  </r>
  <r>
    <s v="Asia"/>
    <s v="SOUTH KOREA"/>
    <s v="Household"/>
    <s v="Online"/>
    <x v="0"/>
    <d v="2016-11-01T00:00:00"/>
    <s v="Nov"/>
    <n v="2016"/>
    <n v="593921172"/>
    <d v="2016-02-27T00:00:00"/>
    <n v="7"/>
    <s v=""/>
    <n v="3328"/>
    <n v="668.27"/>
    <n v="502.54"/>
    <n v="165.73"/>
    <n v="1672453.1200000001"/>
    <n v="551549.43999999994"/>
    <n v="-1120903.6799999999"/>
    <n v="-0.67021530624427905"/>
  </r>
  <r>
    <s v="Middle East/North Africa"/>
    <s v="JORDAN"/>
    <s v="Cosmetics"/>
    <s v="Online"/>
    <x v="2"/>
    <d v="2010-04-20T00:00:00"/>
    <s v="Apr"/>
    <n v="2010"/>
    <n v="957617127"/>
    <d v="2010-05-31T00:00:00"/>
    <n v="2"/>
    <n v="41"/>
    <n v="9043"/>
    <n v="437.2"/>
    <n v="263.33"/>
    <n v="173.87"/>
    <n v="2381293.19"/>
    <n v="1572306.41"/>
    <n v="-808986.78"/>
    <n v="-0.33972581931416901"/>
  </r>
  <r>
    <s v="Europe"/>
    <s v="CYPRUS"/>
    <s v="Personal Care"/>
    <s v="Online"/>
    <x v="0"/>
    <d v="2014-12-21T00:00:00"/>
    <s v="Dec"/>
    <n v="2014"/>
    <n v="553107821"/>
    <d v="2015-01-13T00:00:00"/>
    <n v="3"/>
    <n v="23"/>
    <n v="5751"/>
    <n v="81.73"/>
    <n v="56.67"/>
    <n v="25.06"/>
    <n v="325909.17"/>
    <n v="144120.06"/>
    <n v="-181789.11"/>
    <n v="-0.55779071819304704"/>
  </r>
  <r>
    <s v="Australia/Oceania"/>
    <s v="TONGA"/>
    <s v="Cereal"/>
    <s v="Offline"/>
    <x v="2"/>
    <d v="2014-03-26T00:00:00"/>
    <s v="Mar"/>
    <n v="2014"/>
    <n v="966379582"/>
    <d v="2014-03-29T00:00:00"/>
    <n v="7"/>
    <n v="3"/>
    <n v="2048"/>
    <n v="205.7"/>
    <n v="117.11"/>
    <n v="88.59"/>
    <n v="239841.28"/>
    <n v="181432.32000000001"/>
    <n v="-58408.959999999999"/>
    <n v="-0.24353172231235601"/>
  </r>
  <r>
    <s v="Asia"/>
    <s v="SINGAPORE"/>
    <s v="Baby Food"/>
    <s v="Online"/>
    <x v="3"/>
    <d v="2012-10-04T00:00:00"/>
    <s v="Oct"/>
    <n v="2012"/>
    <n v="253731238"/>
    <d v="2012-05-13T00:00:00"/>
    <n v="1"/>
    <s v=""/>
    <n v="3567"/>
    <n v="255.28"/>
    <n v="159.41999999999999"/>
    <n v="95.86"/>
    <n v="568651.14"/>
    <n v="341932.62"/>
    <n v="-226718.52"/>
    <n v="-0.39869527035503699"/>
  </r>
  <r>
    <s v="Europe"/>
    <s v="SAN MARINO"/>
    <s v="Cereal"/>
    <s v="Online"/>
    <x v="0"/>
    <d v="2014-08-05T00:00:00"/>
    <s v="Aug"/>
    <n v="2014"/>
    <n v="591774117"/>
    <d v="2014-05-30T00:00:00"/>
    <n v="6"/>
    <s v=""/>
    <n v="7967"/>
    <n v="205.7"/>
    <n v="117.11"/>
    <n v="88.59"/>
    <n v="933015.37"/>
    <n v="705796.53"/>
    <n v="-227218.84"/>
    <n v="-0.24353172231235601"/>
  </r>
  <r>
    <s v="Europe"/>
    <s v="CYPRUS"/>
    <s v="Personal Care"/>
    <s v="Online"/>
    <x v="1"/>
    <d v="2015-02-06T00:00:00"/>
    <s v="Feb"/>
    <n v="2015"/>
    <n v="627432048"/>
    <d v="2015-06-23T00:00:00"/>
    <n v="3"/>
    <n v="137"/>
    <n v="9941"/>
    <n v="81.73"/>
    <n v="56.67"/>
    <n v="25.06"/>
    <n v="563356.47"/>
    <n v="249121.46"/>
    <n v="-314235.01"/>
    <n v="-0.55779071819304704"/>
  </r>
  <r>
    <s v="Sub-Saharan Africa"/>
    <s v="REPUBLIC OF THE CONGO"/>
    <s v="Fruits"/>
    <s v="Online"/>
    <x v="1"/>
    <d v="2011-05-07T00:00:00"/>
    <s v="May"/>
    <n v="2011"/>
    <n v="427941358"/>
    <d v="2011-08-20T00:00:00"/>
    <n v="7"/>
    <n v="105"/>
    <n v="6212"/>
    <n v="9.33"/>
    <n v="6.92"/>
    <n v="2.41"/>
    <n v="42987.040000000001"/>
    <n v="14970.92"/>
    <n v="-28016.12"/>
    <n v="-0.65173410404624299"/>
  </r>
  <r>
    <s v="Middle East/North Africa"/>
    <s v="ALGERIA"/>
    <s v="Baby Food"/>
    <s v="Online"/>
    <x v="2"/>
    <d v="2011-01-24T00:00:00"/>
    <s v="Jan"/>
    <n v="2011"/>
    <n v="130850875"/>
    <d v="2011-11-03T00:00:00"/>
    <n v="5"/>
    <n v="283"/>
    <n v="537"/>
    <n v="255.28"/>
    <n v="159.41999999999999"/>
    <n v="95.86"/>
    <n v="85608.54"/>
    <n v="51476.82"/>
    <n v="-34131.72"/>
    <n v="-0.39869527035503699"/>
  </r>
  <r>
    <s v="Asia"/>
    <s v="BANGLADESH"/>
    <s v="Meat"/>
    <s v="Offline"/>
    <x v="1"/>
    <d v="2016-01-13T00:00:00"/>
    <s v="Jan"/>
    <n v="2016"/>
    <n v="394021928"/>
    <d v="2016-02-20T00:00:00"/>
    <n v="7"/>
    <n v="38"/>
    <n v="8699"/>
    <n v="421.89"/>
    <n v="364.69"/>
    <n v="57.2"/>
    <n v="3172438.31"/>
    <n v="497582.8"/>
    <n v="-2674855.5099999998"/>
    <n v="-0.84315445995228799"/>
  </r>
  <r>
    <s v="Asia"/>
    <s v="CHINA"/>
    <s v="Meat"/>
    <s v="Online"/>
    <x v="1"/>
    <d v="2010-06-26T00:00:00"/>
    <s v="Jun"/>
    <n v="2010"/>
    <n v="145628345"/>
    <d v="2010-07-21T00:00:00"/>
    <n v="4"/>
    <n v="25"/>
    <n v="3518"/>
    <n v="421.89"/>
    <n v="364.69"/>
    <n v="57.2"/>
    <n v="1282979.42"/>
    <n v="201229.6"/>
    <n v="-1081749.82"/>
    <n v="-0.84315445995228799"/>
  </r>
  <r>
    <s v="Sub-Saharan Africa"/>
    <s v="SOUTH SUDAN"/>
    <s v="Meat"/>
    <s v="Offline"/>
    <x v="0"/>
    <d v="2017-03-06T00:00:00"/>
    <s v="Mar"/>
    <n v="2017"/>
    <n v="634156453"/>
    <d v="2017-06-28T00:00:00"/>
    <n v="4"/>
    <n v="114"/>
    <n v="9842"/>
    <n v="421.89"/>
    <n v="364.69"/>
    <n v="57.2"/>
    <n v="3589278.98"/>
    <n v="562962.4"/>
    <n v="-3026316.58"/>
    <n v="-0.84315445995228799"/>
  </r>
  <r>
    <s v="Central America"/>
    <s v="HAITI"/>
    <s v="Cereal"/>
    <s v="Online"/>
    <x v="2"/>
    <d v="2011-11-09T00:00:00"/>
    <s v="Nov"/>
    <n v="2011"/>
    <n v="478405082"/>
    <d v="2011-10-24T00:00:00"/>
    <n v="2"/>
    <s v=""/>
    <n v="9550"/>
    <n v="205.7"/>
    <n v="117.11"/>
    <n v="88.59"/>
    <n v="1118400.5"/>
    <n v="846034.5"/>
    <n v="-272366"/>
    <n v="-0.24353172231235601"/>
  </r>
  <r>
    <s v="Middle East/North Africa"/>
    <s v="AZERBAIJAN"/>
    <s v="Personal Care"/>
    <s v="Offline"/>
    <x v="1"/>
    <d v="2014-08-23T00:00:00"/>
    <s v="Aug"/>
    <n v="2014"/>
    <n v="617485558"/>
    <d v="2014-08-10T00:00:00"/>
    <n v="1"/>
    <s v=""/>
    <n v="6554"/>
    <n v="81.73"/>
    <n v="56.67"/>
    <n v="25.06"/>
    <n v="371415.18"/>
    <n v="164243.24"/>
    <n v="-207171.94"/>
    <n v="-0.55779071819304704"/>
  </r>
  <r>
    <s v="Sub-Saharan Africa"/>
    <s v="NIGERIA"/>
    <s v="Meat"/>
    <s v="Offline"/>
    <x v="1"/>
    <d v="2014-08-08T00:00:00"/>
    <s v="Aug"/>
    <n v="2014"/>
    <n v="260821712"/>
    <d v="2014-09-19T00:00:00"/>
    <n v="6"/>
    <n v="42"/>
    <n v="1795"/>
    <n v="421.89"/>
    <n v="364.69"/>
    <n v="57.2"/>
    <n v="654618.55000000005"/>
    <n v="102674"/>
    <n v="-551944.55000000005"/>
    <n v="-0.84315445995228799"/>
  </r>
  <r>
    <s v="Sub-Saharan Africa"/>
    <s v="SUDAN"/>
    <s v="Beverages"/>
    <s v="Offline"/>
    <x v="1"/>
    <d v="2016-02-14T00:00:00"/>
    <s v="Feb"/>
    <n v="2016"/>
    <n v="938149869"/>
    <d v="2016-02-14T00:00:00"/>
    <n v="1"/>
    <n v="0"/>
    <n v="8249"/>
    <n v="47.45"/>
    <n v="31.79"/>
    <n v="15.66"/>
    <n v="262235.71000000002"/>
    <n v="129179.34"/>
    <n v="-133056.37"/>
    <n v="-0.50739226171752105"/>
  </r>
  <r>
    <s v="Sub-Saharan Africa"/>
    <s v="SWAZILAND"/>
    <s v="Fruits"/>
    <s v="Online"/>
    <x v="2"/>
    <d v="2013-12-06T00:00:00"/>
    <s v="Dec"/>
    <n v="2013"/>
    <n v="649518859"/>
    <d v="2013-07-13T00:00:00"/>
    <n v="7"/>
    <s v=""/>
    <n v="5919"/>
    <n v="9.33"/>
    <n v="6.92"/>
    <n v="2.41"/>
    <n v="40959.480000000003"/>
    <n v="14264.79"/>
    <n v="-26694.69"/>
    <n v="-0.65173410404624299"/>
  </r>
  <r>
    <s v="Europe"/>
    <s v="GERMANY"/>
    <s v="Meat"/>
    <s v="Offline"/>
    <x v="0"/>
    <d v="2017-01-14T00:00:00"/>
    <s v="Jan"/>
    <n v="2017"/>
    <n v="615290009"/>
    <d v="2017-01-18T00:00:00"/>
    <n v="4"/>
    <n v="4"/>
    <n v="6842"/>
    <n v="421.89"/>
    <n v="364.69"/>
    <n v="57.2"/>
    <n v="2495208.98"/>
    <n v="391362.4"/>
    <n v="-2103846.58"/>
    <n v="-0.84315445995228799"/>
  </r>
  <r>
    <s v="Middle East/North Africa"/>
    <s v="IRAQ"/>
    <s v="Clothes"/>
    <s v="Online"/>
    <x v="0"/>
    <d v="2011-03-12T00:00:00"/>
    <s v="Mar"/>
    <n v="2011"/>
    <n v="326137149"/>
    <d v="2012-02-01T00:00:00"/>
    <n v="4"/>
    <n v="326"/>
    <n v="85"/>
    <n v="109.28"/>
    <n v="35.840000000000003"/>
    <n v="73.44"/>
    <n v="3046.4"/>
    <n v="6242.4"/>
    <n v="3196"/>
    <n v="1.0491071428571399"/>
  </r>
  <r>
    <s v="Asia"/>
    <s v="TURKMENISTAN"/>
    <s v="Beverages"/>
    <s v="Online"/>
    <x v="2"/>
    <d v="2014-06-20T00:00:00"/>
    <s v="Jun"/>
    <n v="2014"/>
    <n v="693046605"/>
    <d v="2014-07-21T00:00:00"/>
    <n v="2"/>
    <n v="31"/>
    <n v="6746"/>
    <n v="47.45"/>
    <n v="31.79"/>
    <n v="15.66"/>
    <n v="214455.34"/>
    <n v="105642.36"/>
    <n v="-108812.98"/>
    <n v="-0.50739226171752105"/>
  </r>
  <r>
    <s v="Europe"/>
    <s v="ITALY"/>
    <s v="Beverages"/>
    <s v="Online"/>
    <x v="3"/>
    <d v="2015-08-13T00:00:00"/>
    <s v="Aug"/>
    <n v="2015"/>
    <n v="897317206"/>
    <d v="2015-01-09T00:00:00"/>
    <n v="6"/>
    <s v=""/>
    <n v="4957"/>
    <n v="47.45"/>
    <n v="31.79"/>
    <n v="15.66"/>
    <n v="157583.03"/>
    <n v="77626.62"/>
    <n v="-79956.41"/>
    <n v="-0.50739226171752105"/>
  </r>
  <r>
    <s v="Asia"/>
    <s v="BHUTAN"/>
    <s v="Meat"/>
    <s v="Offline"/>
    <x v="2"/>
    <d v="2014-10-12T00:00:00"/>
    <s v="Oct"/>
    <n v="2014"/>
    <n v="640560281"/>
    <d v="2014-12-30T00:00:00"/>
    <n v="3"/>
    <n v="79"/>
    <n v="4877"/>
    <n v="421.89"/>
    <n v="364.69"/>
    <n v="57.2"/>
    <n v="1778593.13"/>
    <n v="278964.40000000002"/>
    <n v="-1499628.73"/>
    <n v="-0.84315445995228799"/>
  </r>
  <r>
    <s v="Europe"/>
    <s v="MONTENEGRO"/>
    <s v="Personal Care"/>
    <s v="Offline"/>
    <x v="2"/>
    <d v="2016-11-14T00:00:00"/>
    <s v="Nov"/>
    <n v="2016"/>
    <n v="594699656"/>
    <d v="2016-12-30T00:00:00"/>
    <n v="6"/>
    <n v="46"/>
    <n v="3699"/>
    <n v="81.73"/>
    <n v="56.67"/>
    <n v="25.06"/>
    <n v="209622.33"/>
    <n v="92696.94"/>
    <n v="-116925.39"/>
    <n v="-0.55779071819304704"/>
  </r>
  <r>
    <s v="Asia"/>
    <s v="INDONESIA"/>
    <s v="Personal Care"/>
    <s v="Offline"/>
    <x v="0"/>
    <d v="2011-01-10T00:00:00"/>
    <s v="Jan"/>
    <n v="2011"/>
    <n v="151971662"/>
    <d v="2011-10-24T00:00:00"/>
    <n v="2"/>
    <n v="287"/>
    <n v="647"/>
    <n v="81.73"/>
    <n v="56.67"/>
    <n v="25.06"/>
    <n v="36665.49"/>
    <n v="16213.82"/>
    <n v="-20451.669999999998"/>
    <n v="-0.55779071819304704"/>
  </r>
  <r>
    <s v="Europe"/>
    <s v="UKRAINE"/>
    <s v="Cosmetics"/>
    <s v="Offline"/>
    <x v="0"/>
    <d v="2017-06-28T00:00:00"/>
    <s v="Jun"/>
    <n v="2017"/>
    <n v="574925124"/>
    <d v="2017-07-13T00:00:00"/>
    <n v="5"/>
    <n v="15"/>
    <n v="1975"/>
    <n v="437.2"/>
    <n v="263.33"/>
    <n v="173.87"/>
    <n v="520076.75"/>
    <n v="343393.25"/>
    <n v="-176683.5"/>
    <n v="-0.33972581931416901"/>
  </r>
  <r>
    <s v="Europe"/>
    <s v="UKRAINE"/>
    <s v="Beverages"/>
    <s v="Offline"/>
    <x v="0"/>
    <d v="2015-03-19T00:00:00"/>
    <s v="Mar"/>
    <n v="2015"/>
    <n v="946421372"/>
    <d v="2015-03-21T00:00:00"/>
    <n v="7"/>
    <n v="2"/>
    <n v="5971"/>
    <n v="47.45"/>
    <n v="31.79"/>
    <n v="15.66"/>
    <n v="189818.09"/>
    <n v="93505.86"/>
    <n v="-96312.23"/>
    <n v="-0.50739226171752105"/>
  </r>
  <r>
    <s v="Asia"/>
    <s v="JAPAN"/>
    <s v="Cereal"/>
    <s v="Offline"/>
    <x v="2"/>
    <d v="2013-07-08T00:00:00"/>
    <s v="Jul"/>
    <n v="2013"/>
    <n v="419634234"/>
    <d v="2013-09-25T00:00:00"/>
    <n v="4"/>
    <n v="79"/>
    <n v="7950"/>
    <n v="205.7"/>
    <n v="117.11"/>
    <n v="88.59"/>
    <n v="931024.5"/>
    <n v="704290.5"/>
    <n v="-226734"/>
    <n v="-0.24353172231235601"/>
  </r>
  <r>
    <s v="Australia/Oceania"/>
    <s v="VANUATU"/>
    <s v="Cosmetics"/>
    <s v="Offline"/>
    <x v="3"/>
    <d v="2014-10-31T00:00:00"/>
    <s v="Oct"/>
    <n v="2014"/>
    <n v="468050038"/>
    <d v="2014-04-12T00:00:00"/>
    <n v="7"/>
    <s v=""/>
    <n v="5262"/>
    <n v="437.2"/>
    <n v="263.33"/>
    <n v="173.87"/>
    <n v="1385642.46"/>
    <n v="914903.94"/>
    <n v="-470738.52"/>
    <n v="-0.33972581931416901"/>
  </r>
  <r>
    <s v="Sub-Saharan Africa"/>
    <s v="BURUNDI"/>
    <s v="Vegetables"/>
    <s v="Online"/>
    <x v="2"/>
    <d v="2010-10-16T00:00:00"/>
    <s v="Oct"/>
    <n v="2010"/>
    <n v="835467612"/>
    <d v="2010-12-11T00:00:00"/>
    <n v="7"/>
    <n v="56"/>
    <n v="2287"/>
    <n v="154.06"/>
    <n v="90.93"/>
    <n v="63.13"/>
    <n v="207956.91"/>
    <n v="144378.31"/>
    <n v="-63578.6"/>
    <n v="-0.30572968217309998"/>
  </r>
  <r>
    <s v="Europe"/>
    <s v="ARMENIA"/>
    <s v="Clothes"/>
    <s v="Offline"/>
    <x v="1"/>
    <d v="2017-02-21T00:00:00"/>
    <s v="Feb"/>
    <n v="2017"/>
    <n v="885998284"/>
    <d v="2017-02-28T00:00:00"/>
    <n v="3"/>
    <n v="7"/>
    <n v="5436"/>
    <n v="109.28"/>
    <n v="35.840000000000003"/>
    <n v="73.44"/>
    <n v="194826.23999999999"/>
    <n v="399219.84"/>
    <n v="204393.60000000001"/>
    <n v="1.0491071428571399"/>
  </r>
  <r>
    <s v="Europe"/>
    <s v="HUNGARY"/>
    <s v="Household"/>
    <s v="Offline"/>
    <x v="2"/>
    <d v="2016-07-17T00:00:00"/>
    <s v="Jul"/>
    <n v="2016"/>
    <n v="954065883"/>
    <d v="2016-01-09T00:00:00"/>
    <n v="7"/>
    <s v=""/>
    <n v="8151"/>
    <n v="668.27"/>
    <n v="502.54"/>
    <n v="165.73"/>
    <n v="4096203.54"/>
    <n v="1350865.23"/>
    <n v="-2745338.31"/>
    <n v="-0.67021530624427905"/>
  </r>
  <r>
    <s v="Europe"/>
    <s v="MALTA"/>
    <s v="Beverages"/>
    <s v="Online"/>
    <x v="0"/>
    <d v="2015-07-06T00:00:00"/>
    <s v="Jul"/>
    <n v="2015"/>
    <n v="994406735"/>
    <d v="2015-06-30T00:00:00"/>
    <n v="3"/>
    <s v=""/>
    <n v="5906"/>
    <n v="47.45"/>
    <n v="31.79"/>
    <n v="15.66"/>
    <n v="187751.74"/>
    <n v="92487.96"/>
    <n v="-95263.78"/>
    <n v="-0.50739226171752105"/>
  </r>
  <r>
    <s v="Europe"/>
    <s v="AUSTRIA"/>
    <s v="Personal Care"/>
    <s v="Online"/>
    <x v="0"/>
    <d v="2017-09-07T00:00:00"/>
    <s v="Sep"/>
    <n v="2017"/>
    <n v="132069671"/>
    <d v="2017-07-20T00:00:00"/>
    <n v="5"/>
    <s v=""/>
    <n v="1205"/>
    <n v="81.73"/>
    <n v="56.67"/>
    <n v="25.06"/>
    <n v="68287.350000000006"/>
    <n v="30197.3"/>
    <n v="-38090.050000000003"/>
    <n v="-0.55779071819304704"/>
  </r>
  <r>
    <s v="Sub-Saharan Africa"/>
    <s v="REPUBLIC OF THE CONGO"/>
    <s v="Office Supplies"/>
    <s v="Offline"/>
    <x v="3"/>
    <d v="2012-12-06T00:00:00"/>
    <s v="Dec"/>
    <n v="2012"/>
    <n v="712416017"/>
    <d v="2012-07-27T00:00:00"/>
    <n v="6"/>
    <s v=""/>
    <n v="8586"/>
    <n v="651.21"/>
    <n v="524.96"/>
    <n v="126.25"/>
    <n v="4507306.5599999996"/>
    <n v="1083982.5"/>
    <n v="-3423324.06"/>
    <n v="-0.75950548613227697"/>
  </r>
  <r>
    <s v="Sub-Saharan Africa"/>
    <s v="SAO TOME AND PRINCIPE"/>
    <s v="Vegetables"/>
    <s v="Offline"/>
    <x v="0"/>
    <d v="2017-02-06T00:00:00"/>
    <s v="Feb"/>
    <n v="2017"/>
    <n v="651119601"/>
    <d v="2017-07-17T00:00:00"/>
    <n v="2"/>
    <n v="161"/>
    <n v="9614"/>
    <n v="154.06"/>
    <n v="90.93"/>
    <n v="63.13"/>
    <n v="874201.02"/>
    <n v="606931.81999999995"/>
    <n v="-267269.2"/>
    <n v="-0.30572968217309998"/>
  </r>
  <r>
    <s v="Sub-Saharan Africa"/>
    <s v="DEMOCRATIC REPUBLIC OF THE CONGO"/>
    <s v="Baby Food"/>
    <s v="Online"/>
    <x v="2"/>
    <d v="2012-02-11T00:00:00"/>
    <s v="Feb"/>
    <n v="2012"/>
    <n v="184166753"/>
    <d v="2012-12-20T00:00:00"/>
    <n v="5"/>
    <n v="313"/>
    <n v="7890"/>
    <n v="255.28"/>
    <n v="159.41999999999999"/>
    <n v="95.86"/>
    <n v="1257823.8"/>
    <n v="756335.4"/>
    <n v="-501488.4"/>
    <n v="-0.39869527035503699"/>
  </r>
  <r>
    <s v="Sub-Saharan Africa"/>
    <s v="ERITREA"/>
    <s v="Cereal"/>
    <s v="Online"/>
    <x v="3"/>
    <d v="2014-03-04T00:00:00"/>
    <s v="Mar"/>
    <n v="2014"/>
    <n v="517856299"/>
    <d v="2014-04-30T00:00:00"/>
    <n v="4"/>
    <n v="57"/>
    <n v="4042"/>
    <n v="205.7"/>
    <n v="117.11"/>
    <n v="88.59"/>
    <n v="473358.62"/>
    <n v="358080.78"/>
    <n v="-115277.84"/>
    <n v="-0.24353172231235601"/>
  </r>
  <r>
    <s v="Middle East/North Africa"/>
    <s v="QATAR"/>
    <s v="Baby Food"/>
    <s v="Offline"/>
    <x v="3"/>
    <d v="2015-07-26T00:00:00"/>
    <s v="Jul"/>
    <n v="2015"/>
    <n v="678799569"/>
    <d v="2015-08-15T00:00:00"/>
    <n v="7"/>
    <n v="20"/>
    <n v="732"/>
    <n v="255.28"/>
    <n v="159.41999999999999"/>
    <n v="95.86"/>
    <n v="116695.44"/>
    <n v="70169.52"/>
    <n v="-46525.919999999998"/>
    <n v="-0.39869527035503699"/>
  </r>
  <r>
    <s v="Sub-Saharan Africa"/>
    <s v="SUDAN"/>
    <s v="Meat"/>
    <s v="Online"/>
    <x v="1"/>
    <d v="2015-07-07T00:00:00"/>
    <s v="Jul"/>
    <n v="2015"/>
    <n v="663920390"/>
    <d v="2015-10-07T00:00:00"/>
    <n v="4"/>
    <n v="92"/>
    <n v="7652"/>
    <n v="421.89"/>
    <n v="364.69"/>
    <n v="57.2"/>
    <n v="2790607.88"/>
    <n v="437694.4"/>
    <n v="-2352913.48"/>
    <n v="-0.84315445995228799"/>
  </r>
  <r>
    <s v="Europe"/>
    <s v="BELARUS"/>
    <s v="Household"/>
    <s v="Online"/>
    <x v="0"/>
    <d v="2013-11-30T00:00:00"/>
    <s v="Nov"/>
    <n v="2013"/>
    <n v="990455090"/>
    <d v="2013-12-14T00:00:00"/>
    <n v="7"/>
    <n v="14"/>
    <n v="6526"/>
    <n v="668.27"/>
    <n v="502.54"/>
    <n v="165.73"/>
    <n v="3279576.04"/>
    <n v="1081553.98"/>
    <n v="-2198022.06"/>
    <n v="-0.67021530624427905"/>
  </r>
  <r>
    <s v="Europe"/>
    <s v="NORWAY"/>
    <s v="Cereal"/>
    <s v="Offline"/>
    <x v="1"/>
    <d v="2015-06-06T00:00:00"/>
    <s v="Jun"/>
    <n v="2015"/>
    <n v="445952498"/>
    <d v="2015-07-07T00:00:00"/>
    <n v="3"/>
    <n v="31"/>
    <n v="6109"/>
    <n v="205.7"/>
    <n v="117.11"/>
    <n v="88.59"/>
    <n v="715424.99"/>
    <n v="541196.31000000006"/>
    <n v="-174228.68"/>
    <n v="-0.24353172231235601"/>
  </r>
  <r>
    <s v="Middle East/North Africa"/>
    <s v="OMAN"/>
    <s v="Snacks"/>
    <s v="Offline"/>
    <x v="1"/>
    <d v="2010-08-21T00:00:00"/>
    <s v="Aug"/>
    <n v="2010"/>
    <n v="138273942"/>
    <d v="2010-04-10T00:00:00"/>
    <n v="7"/>
    <s v=""/>
    <n v="7187"/>
    <n v="152.58000000000001"/>
    <n v="97.44"/>
    <n v="55.14"/>
    <n v="700301.28"/>
    <n v="396291.18"/>
    <n v="-304010.09999999998"/>
    <n v="-0.43411330049261099"/>
  </r>
  <r>
    <s v="Sub-Saharan Africa"/>
    <s v="SIERRA LEONE"/>
    <s v="Cosmetics"/>
    <s v="Offline"/>
    <x v="2"/>
    <d v="2010-02-13T00:00:00"/>
    <s v="Feb"/>
    <n v="2010"/>
    <n v="345593249"/>
    <d v="2010-03-15T00:00:00"/>
    <n v="2"/>
    <n v="30"/>
    <n v="7577"/>
    <n v="437.2"/>
    <n v="263.33"/>
    <n v="173.87"/>
    <n v="1995251.41"/>
    <n v="1317412.99"/>
    <n v="-677838.42"/>
    <n v="-0.33972581931416901"/>
  </r>
  <r>
    <s v="Central America"/>
    <s v="ANTIGUA AND BARBUDA"/>
    <s v="Cosmetics"/>
    <s v="Offline"/>
    <x v="3"/>
    <d v="2010-05-18T00:00:00"/>
    <s v="May"/>
    <n v="2010"/>
    <n v="966396749"/>
    <d v="2010-06-20T00:00:00"/>
    <n v="1"/>
    <n v="33"/>
    <n v="7128"/>
    <n v="437.2"/>
    <n v="263.33"/>
    <n v="173.87"/>
    <n v="1877016.24"/>
    <n v="1239345.3600000001"/>
    <n v="-637670.88"/>
    <n v="-0.33972581931416901"/>
  </r>
  <r>
    <s v="Sub-Saharan Africa"/>
    <s v="MAURITIUS"/>
    <s v="Snacks"/>
    <s v="Online"/>
    <x v="2"/>
    <d v="2012-03-10T00:00:00"/>
    <s v="Mar"/>
    <n v="2012"/>
    <n v="169483268"/>
    <d v="2012-04-11T00:00:00"/>
    <n v="4"/>
    <n v="32"/>
    <n v="2720"/>
    <n v="152.58000000000001"/>
    <n v="97.44"/>
    <n v="55.14"/>
    <n v="265036.79999999999"/>
    <n v="149980.79999999999"/>
    <n v="-115056"/>
    <n v="-0.43411330049261099"/>
  </r>
  <r>
    <s v="Asia"/>
    <s v="NEPAL"/>
    <s v="Cereal"/>
    <s v="Online"/>
    <x v="0"/>
    <d v="2012-06-02T00:00:00"/>
    <s v="Jun"/>
    <n v="2012"/>
    <n v="243964135"/>
    <d v="2012-02-27T00:00:00"/>
    <n v="2"/>
    <s v=""/>
    <n v="3264"/>
    <n v="205.7"/>
    <n v="117.11"/>
    <n v="88.59"/>
    <n v="382247.04"/>
    <n v="289157.76000000001"/>
    <n v="-93089.279999999999"/>
    <n v="-0.24353172231235601"/>
  </r>
  <r>
    <s v="Middle East/North Africa"/>
    <s v="OMAN"/>
    <s v="Clothes"/>
    <s v="Online"/>
    <x v="1"/>
    <d v="2015-04-09T00:00:00"/>
    <s v="Apr"/>
    <n v="2015"/>
    <n v="849263179"/>
    <d v="2015-06-10T00:00:00"/>
    <n v="4"/>
    <n v="62"/>
    <n v="4702"/>
    <n v="109.28"/>
    <n v="35.840000000000003"/>
    <n v="73.44"/>
    <n v="168519.67999999999"/>
    <n v="345314.88"/>
    <n v="176795.2"/>
    <n v="1.0491071428571399"/>
  </r>
  <r>
    <s v="Sub-Saharan Africa"/>
    <s v="TOGO"/>
    <s v="Household"/>
    <s v="Offline"/>
    <x v="0"/>
    <d v="2016-08-30T00:00:00"/>
    <s v="Aug"/>
    <n v="2016"/>
    <n v="365116727"/>
    <d v="2016-08-09T00:00:00"/>
    <n v="3"/>
    <s v=""/>
    <n v="5008"/>
    <n v="668.27"/>
    <n v="502.54"/>
    <n v="165.73"/>
    <n v="2516720.3199999998"/>
    <n v="829975.84"/>
    <n v="-1686744.48"/>
    <n v="-0.67021530624427905"/>
  </r>
  <r>
    <s v="Middle East/North Africa"/>
    <s v="TUNISIA"/>
    <s v="Meat"/>
    <s v="Online"/>
    <x v="3"/>
    <d v="2013-07-02T00:00:00"/>
    <s v="Jul"/>
    <n v="2013"/>
    <n v="841573607"/>
    <d v="2013-03-17T00:00:00"/>
    <n v="1"/>
    <s v=""/>
    <n v="9187"/>
    <n v="421.89"/>
    <n v="364.69"/>
    <n v="57.2"/>
    <n v="3350407.03"/>
    <n v="525496.4"/>
    <n v="-2824910.63"/>
    <n v="-0.84315445995228799"/>
  </r>
  <r>
    <s v="Middle East/North Africa"/>
    <s v="YEMEN"/>
    <s v="Beverages"/>
    <s v="Offline"/>
    <x v="1"/>
    <d v="2011-03-09T00:00:00"/>
    <s v="Mar"/>
    <n v="2011"/>
    <n v="348995149"/>
    <d v="2011-09-14T00:00:00"/>
    <n v="4"/>
    <n v="189"/>
    <n v="4275"/>
    <n v="47.45"/>
    <n v="31.79"/>
    <n v="15.66"/>
    <n v="135902.25"/>
    <n v="66946.5"/>
    <n v="-68955.75"/>
    <n v="-0.50739226171752105"/>
  </r>
  <r>
    <s v="Europe"/>
    <s v="ESTONIA"/>
    <s v="Office Supplies"/>
    <s v="Offline"/>
    <x v="0"/>
    <d v="2016-04-26T00:00:00"/>
    <s v="Apr"/>
    <n v="2016"/>
    <n v="628055179"/>
    <d v="2016-05-13T00:00:00"/>
    <n v="6"/>
    <n v="17"/>
    <n v="4339"/>
    <n v="651.21"/>
    <n v="524.96"/>
    <n v="126.25"/>
    <n v="2277801.44"/>
    <n v="547798.75"/>
    <n v="-1730002.69"/>
    <n v="-0.75950548613227697"/>
  </r>
  <r>
    <s v="Sub-Saharan Africa"/>
    <s v="ETHIOPIA"/>
    <s v="Office Supplies"/>
    <s v="Offline"/>
    <x v="1"/>
    <d v="2016-01-12T00:00:00"/>
    <s v="Jan"/>
    <n v="2016"/>
    <n v="339740025"/>
    <d v="2016-04-12T00:00:00"/>
    <n v="3"/>
    <n v="91"/>
    <n v="5478"/>
    <n v="651.21"/>
    <n v="524.96"/>
    <n v="126.25"/>
    <n v="2875730.88"/>
    <n v="691597.5"/>
    <n v="-2184133.38"/>
    <n v="-0.75950548613227697"/>
  </r>
  <r>
    <s v="Middle East/North Africa"/>
    <s v="AZERBAIJAN"/>
    <s v="Office Supplies"/>
    <s v="Online"/>
    <x v="2"/>
    <d v="2015-06-10T00:00:00"/>
    <s v="Jun"/>
    <n v="2015"/>
    <n v="915348517"/>
    <d v="2015-10-10T00:00:00"/>
    <n v="7"/>
    <n v="122"/>
    <n v="822"/>
    <n v="651.21"/>
    <n v="524.96"/>
    <n v="126.25"/>
    <n v="431517.12"/>
    <n v="103777.5"/>
    <n v="-327739.62"/>
    <n v="-0.75950548613227697"/>
  </r>
  <r>
    <s v="Asia"/>
    <s v="UZBEKISTAN"/>
    <s v="Personal Care"/>
    <s v="Online"/>
    <x v="1"/>
    <d v="2016-03-20T00:00:00"/>
    <s v="Mar"/>
    <n v="2016"/>
    <n v="706491982"/>
    <d v="2016-11-04T00:00:00"/>
    <n v="6"/>
    <n v="229"/>
    <n v="5532"/>
    <n v="81.73"/>
    <n v="56.67"/>
    <n v="25.06"/>
    <n v="313498.44"/>
    <n v="138631.92000000001"/>
    <n v="-174866.52"/>
    <n v="-0.55779071819304704"/>
  </r>
  <r>
    <s v="Central America"/>
    <s v="PANAMA"/>
    <s v="Vegetables"/>
    <s v="Offline"/>
    <x v="1"/>
    <d v="2011-07-05T00:00:00"/>
    <s v="Jul"/>
    <n v="2011"/>
    <n v="835094249"/>
    <d v="2011-06-20T00:00:00"/>
    <n v="2"/>
    <s v=""/>
    <n v="1801"/>
    <n v="154.06"/>
    <n v="90.93"/>
    <n v="63.13"/>
    <n v="163764.93"/>
    <n v="113697.13"/>
    <n v="-50067.8"/>
    <n v="-0.30572968217309998"/>
  </r>
  <r>
    <s v="Europe"/>
    <s v="SLOVENIA"/>
    <s v="Personal Care"/>
    <s v="Online"/>
    <x v="1"/>
    <d v="2010-06-06T00:00:00"/>
    <s v="Jun"/>
    <n v="2010"/>
    <n v="243391644"/>
    <d v="2010-06-27T00:00:00"/>
    <n v="1"/>
    <n v="21"/>
    <n v="3851"/>
    <n v="81.73"/>
    <n v="56.67"/>
    <n v="25.06"/>
    <n v="218236.17"/>
    <n v="96506.06"/>
    <n v="-121730.11"/>
    <n v="-0.55779071819304704"/>
  </r>
  <r>
    <s v="Australia/Oceania"/>
    <s v="FEDERATED STATES OF MICRONESIA"/>
    <s v="Household"/>
    <s v="Offline"/>
    <x v="3"/>
    <d v="2012-12-06T00:00:00"/>
    <s v="Dec"/>
    <n v="2012"/>
    <n v="643932998"/>
    <d v="2012-07-25T00:00:00"/>
    <n v="4"/>
    <s v=""/>
    <n v="2938"/>
    <n v="668.27"/>
    <n v="502.54"/>
    <n v="165.73"/>
    <n v="1476462.52"/>
    <n v="486914.74"/>
    <n v="-989547.78"/>
    <n v="-0.67021530624427905"/>
  </r>
  <r>
    <s v="Asia"/>
    <s v="TAIWAN"/>
    <s v="Vegetables"/>
    <s v="Offline"/>
    <x v="3"/>
    <d v="2017-06-13T00:00:00"/>
    <s v="Jun"/>
    <n v="2017"/>
    <n v="669579637"/>
    <d v="2017-06-24T00:00:00"/>
    <n v="7"/>
    <n v="11"/>
    <n v="2349"/>
    <n v="154.06"/>
    <n v="90.93"/>
    <n v="63.13"/>
    <n v="213594.57"/>
    <n v="148292.37"/>
    <n v="-65302.2"/>
    <n v="-0.30572968217309998"/>
  </r>
  <r>
    <s v="Europe"/>
    <s v="UKRAINE"/>
    <s v="Clothes"/>
    <s v="Online"/>
    <x v="3"/>
    <d v="2015-11-03T00:00:00"/>
    <s v="Nov"/>
    <n v="2015"/>
    <n v="823505389"/>
    <d v="2015-03-30T00:00:00"/>
    <n v="2"/>
    <s v=""/>
    <n v="2400"/>
    <n v="109.28"/>
    <n v="35.840000000000003"/>
    <n v="73.44"/>
    <n v="86016"/>
    <n v="176256"/>
    <n v="90240"/>
    <n v="1.0491071428571399"/>
  </r>
  <r>
    <s v="Central America"/>
    <s v="ANTIGUA AND BARBUDA"/>
    <s v="Meat"/>
    <s v="Offline"/>
    <x v="3"/>
    <d v="2011-08-19T00:00:00"/>
    <s v="Aug"/>
    <n v="2011"/>
    <n v="329196584"/>
    <d v="2011-09-09T00:00:00"/>
    <n v="6"/>
    <n v="21"/>
    <n v="5439"/>
    <n v="421.89"/>
    <n v="364.69"/>
    <n v="57.2"/>
    <n v="1983548.91"/>
    <n v="311110.8"/>
    <n v="-1672438.11"/>
    <n v="-0.84315445995228799"/>
  </r>
  <r>
    <s v="Asia"/>
    <s v="CAMBODIA"/>
    <s v="Meat"/>
    <s v="Online"/>
    <x v="2"/>
    <d v="2010-07-01T00:00:00"/>
    <s v="Jul"/>
    <n v="2010"/>
    <n v="280452048"/>
    <d v="2010-01-14T00:00:00"/>
    <n v="5"/>
    <s v=""/>
    <n v="848"/>
    <n v="421.89"/>
    <n v="364.69"/>
    <n v="57.2"/>
    <n v="309257.12"/>
    <n v="48505.599999999999"/>
    <n v="-260751.52"/>
    <n v="-0.84315445995228799"/>
  </r>
  <r>
    <s v="Central America"/>
    <s v="GRENADA"/>
    <s v="Office Supplies"/>
    <s v="Offline"/>
    <x v="3"/>
    <d v="2014-08-29T00:00:00"/>
    <s v="Aug"/>
    <n v="2014"/>
    <n v="491383111"/>
    <d v="2014-05-10T00:00:00"/>
    <n v="7"/>
    <s v=""/>
    <n v="37"/>
    <n v="651.21"/>
    <n v="524.96"/>
    <n v="126.25"/>
    <n v="19423.52"/>
    <n v="4671.25"/>
    <n v="-14752.27"/>
    <n v="-0.75950548613227697"/>
  </r>
  <r>
    <s v="Europe"/>
    <s v="IRELAND"/>
    <s v="Snacks"/>
    <s v="Online"/>
    <x v="2"/>
    <d v="2011-12-30T00:00:00"/>
    <s v="Dec"/>
    <n v="2011"/>
    <n v="846413600"/>
    <d v="2011-12-31T00:00:00"/>
    <n v="7"/>
    <n v="1"/>
    <n v="1448"/>
    <n v="152.58000000000001"/>
    <n v="97.44"/>
    <n v="55.14"/>
    <n v="141093.12"/>
    <n v="79842.720000000001"/>
    <n v="-61250.400000000001"/>
    <n v="-0.43411330049261099"/>
  </r>
  <r>
    <s v="Europe"/>
    <s v="CYPRUS"/>
    <s v="Fruits"/>
    <s v="Offline"/>
    <x v="1"/>
    <d v="2012-03-31T00:00:00"/>
    <s v="Mar"/>
    <n v="2012"/>
    <n v="850279843"/>
    <d v="2012-10-04T00:00:00"/>
    <n v="5"/>
    <n v="187"/>
    <n v="5556"/>
    <n v="9.33"/>
    <n v="6.92"/>
    <n v="2.41"/>
    <n v="38447.519999999997"/>
    <n v="13389.96"/>
    <n v="-25057.56"/>
    <n v="-0.65173410404624299"/>
  </r>
  <r>
    <s v="Sub-Saharan Africa"/>
    <s v="KENYA"/>
    <s v="Fruits"/>
    <s v="Offline"/>
    <x v="0"/>
    <d v="2015-06-05T00:00:00"/>
    <s v="Jun"/>
    <n v="2015"/>
    <n v="978030669"/>
    <d v="2015-05-14T00:00:00"/>
    <n v="5"/>
    <s v=""/>
    <n v="9864"/>
    <n v="9.33"/>
    <n v="6.92"/>
    <n v="2.41"/>
    <n v="68258.880000000005"/>
    <n v="23772.240000000002"/>
    <n v="-44486.64"/>
    <n v="-0.65173410404624299"/>
  </r>
  <r>
    <s v="Asia"/>
    <s v="BHUTAN"/>
    <s v="Beverages"/>
    <s v="Offline"/>
    <x v="3"/>
    <d v="2014-09-18T00:00:00"/>
    <s v="Sep"/>
    <n v="2014"/>
    <n v="425027406"/>
    <d v="2014-09-23T00:00:00"/>
    <n v="3"/>
    <n v="5"/>
    <n v="3909"/>
    <n v="47.45"/>
    <n v="31.79"/>
    <n v="15.66"/>
    <n v="124267.11"/>
    <n v="61214.94"/>
    <n v="-63052.17"/>
    <n v="-0.50739226171752105"/>
  </r>
  <r>
    <s v="Central America"/>
    <s v="SAINT LUCIA"/>
    <s v="Beverages"/>
    <s v="Online"/>
    <x v="0"/>
    <d v="2016-12-03T00:00:00"/>
    <s v="Dec"/>
    <n v="2016"/>
    <n v="256943881"/>
    <d v="2016-04-30T00:00:00"/>
    <n v="7"/>
    <s v=""/>
    <n v="4259"/>
    <n v="47.45"/>
    <n v="31.79"/>
    <n v="15.66"/>
    <n v="135393.60999999999"/>
    <n v="66695.94"/>
    <n v="-68697.67"/>
    <n v="-0.50739226171752105"/>
  </r>
  <r>
    <s v="Middle East/North Africa"/>
    <s v="OMAN"/>
    <s v="Cosmetics"/>
    <s v="Offline"/>
    <x v="3"/>
    <d v="2011-07-24T00:00:00"/>
    <s v="Jul"/>
    <n v="2011"/>
    <n v="259766423"/>
    <d v="2011-11-09T00:00:00"/>
    <n v="4"/>
    <n v="108"/>
    <n v="9512"/>
    <n v="437.2"/>
    <n v="263.33"/>
    <n v="173.87"/>
    <n v="2504794.96"/>
    <n v="1653851.44"/>
    <n v="-850943.52"/>
    <n v="-0.33972581931416901"/>
  </r>
  <r>
    <s v="Central America"/>
    <s v="SAINT LUCIA"/>
    <s v="Beverages"/>
    <s v="Online"/>
    <x v="3"/>
    <d v="2012-07-26T00:00:00"/>
    <s v="Jul"/>
    <n v="2012"/>
    <n v="289793860"/>
    <d v="2012-07-29T00:00:00"/>
    <n v="1"/>
    <n v="3"/>
    <n v="5298"/>
    <n v="47.45"/>
    <n v="31.79"/>
    <n v="15.66"/>
    <n v="168423.42"/>
    <n v="82966.679999999993"/>
    <n v="-85456.74"/>
    <n v="-0.50739226171752105"/>
  </r>
  <r>
    <s v="Sub-Saharan Africa"/>
    <s v="ERITREA"/>
    <s v="Fruits"/>
    <s v="Offline"/>
    <x v="3"/>
    <d v="2016-11-24T00:00:00"/>
    <s v="Nov"/>
    <n v="2016"/>
    <n v="723637521"/>
    <d v="2016-12-20T00:00:00"/>
    <n v="3"/>
    <n v="26"/>
    <n v="9278"/>
    <n v="9.33"/>
    <n v="6.92"/>
    <n v="2.41"/>
    <n v="64203.76"/>
    <n v="22359.98"/>
    <n v="-41843.78"/>
    <n v="-0.65173410404624299"/>
  </r>
  <r>
    <s v="Sub-Saharan Africa"/>
    <s v="COMOROS"/>
    <s v="Cereal"/>
    <s v="Offline"/>
    <x v="3"/>
    <d v="2011-10-12T00:00:00"/>
    <s v="Oct"/>
    <n v="2011"/>
    <n v="208221232"/>
    <d v="2011-12-28T00:00:00"/>
    <n v="4"/>
    <n v="77"/>
    <n v="6145"/>
    <n v="205.7"/>
    <n v="117.11"/>
    <n v="88.59"/>
    <n v="719640.95"/>
    <n v="544385.55000000005"/>
    <n v="-175255.4"/>
    <n v="-0.24353172231235601"/>
  </r>
  <r>
    <s v="Central America"/>
    <s v="PANAMA"/>
    <s v="Vegetables"/>
    <s v="Online"/>
    <x v="1"/>
    <d v="2016-09-06T00:00:00"/>
    <s v="Sep"/>
    <n v="2016"/>
    <n v="610781323"/>
    <d v="2016-07-21T00:00:00"/>
    <n v="5"/>
    <s v=""/>
    <n v="2621"/>
    <n v="154.06"/>
    <n v="90.93"/>
    <n v="63.13"/>
    <n v="238327.53"/>
    <n v="165463.73000000001"/>
    <n v="-72863.8"/>
    <n v="-0.30572968217309998"/>
  </r>
  <r>
    <s v="Asia"/>
    <s v="BRUNEI"/>
    <s v="Beverages"/>
    <s v="Offline"/>
    <x v="3"/>
    <d v="2016-02-14T00:00:00"/>
    <s v="Feb"/>
    <n v="2016"/>
    <n v="268866622"/>
    <d v="2016-04-04T00:00:00"/>
    <n v="2"/>
    <n v="50"/>
    <n v="2463"/>
    <n v="47.45"/>
    <n v="31.79"/>
    <n v="15.66"/>
    <n v="78298.77"/>
    <n v="38570.58"/>
    <n v="-39728.19"/>
    <n v="-0.50739226171752105"/>
  </r>
  <r>
    <s v="Middle East/North Africa"/>
    <s v="LEBANON"/>
    <s v="Office Supplies"/>
    <s v="Offline"/>
    <x v="3"/>
    <d v="2012-06-12T00:00:00"/>
    <s v="Jun"/>
    <n v="2012"/>
    <n v="740338456"/>
    <d v="2012-12-12T00:00:00"/>
    <n v="4"/>
    <n v="183"/>
    <n v="1456"/>
    <n v="651.21"/>
    <n v="524.96"/>
    <n v="126.25"/>
    <n v="764341.76000000001"/>
    <n v="183820"/>
    <n v="-580521.76"/>
    <n v="-0.75950548613227697"/>
  </r>
  <r>
    <s v="Australia/Oceania"/>
    <s v="SOLOMON ISLANDS"/>
    <s v="Household"/>
    <s v="Offline"/>
    <x v="1"/>
    <d v="2013-08-30T00:00:00"/>
    <s v="Aug"/>
    <n v="2013"/>
    <n v="953370654"/>
    <d v="2013-09-16T00:00:00"/>
    <n v="2"/>
    <n v="17"/>
    <n v="2417"/>
    <n v="668.27"/>
    <n v="502.54"/>
    <n v="165.73"/>
    <n v="1214639.18"/>
    <n v="400569.41"/>
    <n v="-814069.77"/>
    <n v="-0.67021530624427905"/>
  </r>
  <r>
    <s v="Australia/Oceania"/>
    <s v="TUVALU"/>
    <s v="Cosmetics"/>
    <s v="Offline"/>
    <x v="3"/>
    <d v="2011-09-01T00:00:00"/>
    <s v="Sep"/>
    <n v="2011"/>
    <n v="356449544"/>
    <d v="2011-02-26T00:00:00"/>
    <n v="7"/>
    <s v=""/>
    <n v="196"/>
    <n v="437.2"/>
    <n v="263.33"/>
    <n v="173.87"/>
    <n v="51612.68"/>
    <n v="34078.519999999997"/>
    <n v="-17534.16"/>
    <n v="-0.33972581931416901"/>
  </r>
  <r>
    <s v="Europe"/>
    <s v="AUSTRIA"/>
    <s v="Office Supplies"/>
    <s v="Online"/>
    <x v="3"/>
    <d v="2010-02-25T00:00:00"/>
    <s v="Feb"/>
    <n v="2010"/>
    <n v="268373954"/>
    <d v="2010-02-28T00:00:00"/>
    <n v="1"/>
    <n v="3"/>
    <n v="6672"/>
    <n v="651.21"/>
    <n v="524.96"/>
    <n v="126.25"/>
    <n v="3502533.12"/>
    <n v="842340"/>
    <n v="-2660193.12"/>
    <n v="-0.75950548613227697"/>
  </r>
  <r>
    <s v="Sub-Saharan Africa"/>
    <s v="MALAWI"/>
    <s v="Snacks"/>
    <s v="Offline"/>
    <x v="3"/>
    <d v="2017-01-04T00:00:00"/>
    <s v="Jan"/>
    <n v="2017"/>
    <n v="728255212"/>
    <d v="2017-04-04T00:00:00"/>
    <n v="3"/>
    <n v="90"/>
    <n v="5755"/>
    <n v="152.58000000000001"/>
    <n v="97.44"/>
    <n v="55.14"/>
    <n v="560767.19999999995"/>
    <n v="317330.7"/>
    <n v="-243436.5"/>
    <n v="-0.43411330049261099"/>
  </r>
  <r>
    <s v="Sub-Saharan Africa"/>
    <s v="SEYCHELLES"/>
    <s v="Snacks"/>
    <s v="Offline"/>
    <x v="1"/>
    <d v="2013-01-28T00:00:00"/>
    <s v="Jan"/>
    <n v="2013"/>
    <n v="945517146"/>
    <d v="2013-01-02T00:00:00"/>
    <n v="4"/>
    <s v=""/>
    <n v="8390"/>
    <n v="152.58000000000001"/>
    <n v="97.44"/>
    <n v="55.14"/>
    <n v="817521.6"/>
    <n v="462624.6"/>
    <n v="-354897"/>
    <n v="-0.43411330049261099"/>
  </r>
  <r>
    <s v="Sub-Saharan Africa"/>
    <s v="BURUNDI"/>
    <s v="Household"/>
    <s v="Offline"/>
    <x v="3"/>
    <d v="2017-04-28T00:00:00"/>
    <s v="Apr"/>
    <n v="2017"/>
    <n v="649896085"/>
    <d v="2017-05-24T00:00:00"/>
    <n v="4"/>
    <n v="26"/>
    <n v="7548"/>
    <n v="668.27"/>
    <n v="502.54"/>
    <n v="165.73"/>
    <n v="3793171.92"/>
    <n v="1250930.04"/>
    <n v="-2542241.88"/>
    <n v="-0.67021530624427905"/>
  </r>
  <r>
    <s v="Sub-Saharan Africa"/>
    <s v="SOUTH SUDAN"/>
    <s v="Personal Care"/>
    <s v="Online"/>
    <x v="0"/>
    <d v="2016-01-09T00:00:00"/>
    <s v="Jan"/>
    <n v="2016"/>
    <n v="541440856"/>
    <d v="2016-09-27T00:00:00"/>
    <n v="3"/>
    <n v="262"/>
    <n v="3236"/>
    <n v="81.73"/>
    <n v="56.67"/>
    <n v="25.06"/>
    <n v="183384.12"/>
    <n v="81094.16"/>
    <n v="-102289.96"/>
    <n v="-0.55779071819304704"/>
  </r>
  <r>
    <s v="Australia/Oceania"/>
    <s v="MARSHALL ISLANDS"/>
    <s v="Personal Care"/>
    <s v="Offline"/>
    <x v="0"/>
    <d v="2013-12-30T00:00:00"/>
    <s v="Dec"/>
    <n v="2013"/>
    <n v="940512788"/>
    <d v="2014-01-25T00:00:00"/>
    <n v="7"/>
    <n v="26"/>
    <n v="7489"/>
    <n v="81.73"/>
    <n v="56.67"/>
    <n v="25.06"/>
    <n v="424401.63"/>
    <n v="187674.34"/>
    <n v="-236727.29"/>
    <n v="-0.55779071819304704"/>
  </r>
  <r>
    <s v="Sub-Saharan Africa"/>
    <s v="GHANA"/>
    <s v="Snacks"/>
    <s v="Offline"/>
    <x v="3"/>
    <d v="2017-01-18T00:00:00"/>
    <s v="Jan"/>
    <n v="2017"/>
    <n v="437785708"/>
    <d v="2017-02-25T00:00:00"/>
    <n v="7"/>
    <n v="38"/>
    <n v="9375"/>
    <n v="152.58000000000001"/>
    <n v="97.44"/>
    <n v="55.14"/>
    <n v="913500"/>
    <n v="516937.5"/>
    <n v="-396562.5"/>
    <n v="-0.43411330049261099"/>
  </r>
  <r>
    <s v="Asia"/>
    <s v="THAILAND"/>
    <s v="Fruits"/>
    <s v="Online"/>
    <x v="0"/>
    <d v="2011-11-30T00:00:00"/>
    <s v="Nov"/>
    <n v="2011"/>
    <n v="844245946"/>
    <d v="2012-01-01T00:00:00"/>
    <n v="1"/>
    <n v="32"/>
    <n v="9991"/>
    <n v="9.33"/>
    <n v="6.92"/>
    <n v="2.41"/>
    <n v="69137.72"/>
    <n v="24078.31"/>
    <n v="-45059.41"/>
    <n v="-0.65173410404624299"/>
  </r>
  <r>
    <s v="Middle East/North Africa"/>
    <s v="KUWAIT"/>
    <s v="Household"/>
    <s v="Offline"/>
    <x v="1"/>
    <d v="2012-03-29T00:00:00"/>
    <s v="Mar"/>
    <n v="2012"/>
    <n v="441192328"/>
    <d v="2012-04-20T00:00:00"/>
    <n v="6"/>
    <n v="22"/>
    <n v="7469"/>
    <n v="668.27"/>
    <n v="502.54"/>
    <n v="165.73"/>
    <n v="3753471.26"/>
    <n v="1237837.3700000001"/>
    <n v="-2515633.89"/>
    <n v="-0.67021530624427905"/>
  </r>
  <r>
    <s v="Asia"/>
    <s v="INDONESIA"/>
    <s v="Beverages"/>
    <s v="Online"/>
    <x v="2"/>
    <d v="2010-01-13T00:00:00"/>
    <s v="Jan"/>
    <n v="2010"/>
    <n v="730236184"/>
    <d v="2010-02-14T00:00:00"/>
    <n v="1"/>
    <n v="32"/>
    <n v="1969"/>
    <n v="47.45"/>
    <n v="31.79"/>
    <n v="15.66"/>
    <n v="62594.51"/>
    <n v="30834.54"/>
    <n v="-31759.97"/>
    <n v="-0.50739226171752105"/>
  </r>
  <r>
    <s v="Asia"/>
    <s v="NEPAL"/>
    <s v="Snacks"/>
    <s v="Offline"/>
    <x v="2"/>
    <d v="2017-04-19T00:00:00"/>
    <s v="Apr"/>
    <n v="2017"/>
    <n v="583301341"/>
    <d v="2017-05-13T00:00:00"/>
    <n v="7"/>
    <n v="24"/>
    <n v="684"/>
    <n v="152.58000000000001"/>
    <n v="97.44"/>
    <n v="55.14"/>
    <n v="66648.960000000006"/>
    <n v="37715.760000000002"/>
    <n v="-28933.200000000001"/>
    <n v="-0.43411330049261099"/>
  </r>
  <r>
    <s v="Sub-Saharan Africa"/>
    <s v="DEMOCRATIC REPUBLIC OF THE CONGO"/>
    <s v="Beverages"/>
    <s v="Online"/>
    <x v="2"/>
    <d v="2016-10-18T00:00:00"/>
    <s v="Oct"/>
    <n v="2016"/>
    <n v="292624127"/>
    <d v="2016-11-13T00:00:00"/>
    <n v="1"/>
    <n v="26"/>
    <n v="2837"/>
    <n v="47.45"/>
    <n v="31.79"/>
    <n v="15.66"/>
    <n v="90188.23"/>
    <n v="44427.42"/>
    <n v="-45760.81"/>
    <n v="-0.50739226171752105"/>
  </r>
  <r>
    <s v="Central America"/>
    <s v="SAINT KITTS AND NEVIS"/>
    <s v="Beverages"/>
    <s v="Online"/>
    <x v="1"/>
    <d v="2011-04-22T00:00:00"/>
    <s v="Apr"/>
    <n v="2011"/>
    <n v="220753371"/>
    <d v="2011-04-23T00:00:00"/>
    <n v="7"/>
    <n v="1"/>
    <n v="4683"/>
    <n v="47.45"/>
    <n v="31.79"/>
    <n v="15.66"/>
    <n v="148872.57"/>
    <n v="73335.78"/>
    <n v="-75536.789999999994"/>
    <n v="-0.50739226171752105"/>
  </r>
  <r>
    <s v="Europe"/>
    <s v="SERBIA"/>
    <s v="Cosmetics"/>
    <s v="Online"/>
    <x v="3"/>
    <d v="2012-03-25T00:00:00"/>
    <s v="Mar"/>
    <n v="2012"/>
    <n v="350550401"/>
    <d v="2012-04-22T00:00:00"/>
    <n v="1"/>
    <n v="28"/>
    <n v="4508"/>
    <n v="437.2"/>
    <n v="263.33"/>
    <n v="173.87"/>
    <n v="1187091.6399999999"/>
    <n v="783805.96"/>
    <n v="-403285.68"/>
    <n v="-0.33972581931416901"/>
  </r>
  <r>
    <s v="Middle East/North Africa"/>
    <s v="TURKEY"/>
    <s v="Cereal"/>
    <s v="Offline"/>
    <x v="2"/>
    <d v="2013-09-02T00:00:00"/>
    <s v="Sep"/>
    <n v="2013"/>
    <n v="735189044"/>
    <d v="2013-03-03T00:00:00"/>
    <n v="1"/>
    <s v=""/>
    <n v="7631"/>
    <n v="205.7"/>
    <n v="117.11"/>
    <n v="88.59"/>
    <n v="893666.41"/>
    <n v="676030.29"/>
    <n v="-217636.12"/>
    <n v="-0.24353172231235601"/>
  </r>
  <r>
    <s v="Sub-Saharan Africa"/>
    <s v="SOUTH AFRICA"/>
    <s v="Cereal"/>
    <s v="Offline"/>
    <x v="0"/>
    <d v="2016-02-15T00:00:00"/>
    <s v="Feb"/>
    <n v="2016"/>
    <n v="148155629"/>
    <d v="2016-02-29T00:00:00"/>
    <n v="2"/>
    <n v="14"/>
    <n v="1398"/>
    <n v="205.7"/>
    <n v="117.11"/>
    <n v="88.59"/>
    <n v="163719.78"/>
    <n v="123848.82"/>
    <n v="-39870.959999999999"/>
    <n v="-0.24353172231235601"/>
  </r>
  <r>
    <s v="Central America"/>
    <s v="JAMAICA"/>
    <s v="Meat"/>
    <s v="Offline"/>
    <x v="1"/>
    <d v="2013-02-25T00:00:00"/>
    <s v="Feb"/>
    <n v="2013"/>
    <n v="133248984"/>
    <d v="2013-03-17T00:00:00"/>
    <n v="1"/>
    <n v="20"/>
    <n v="190"/>
    <n v="421.89"/>
    <n v="364.69"/>
    <n v="57.2"/>
    <n v="69291.100000000006"/>
    <n v="10868"/>
    <n v="-58423.1"/>
    <n v="-0.84315445995228799"/>
  </r>
  <r>
    <s v="Sub-Saharan Africa"/>
    <s v="CAPE VERDE"/>
    <s v="Vegetables"/>
    <s v="Offline"/>
    <x v="2"/>
    <d v="2012-04-18T00:00:00"/>
    <s v="Apr"/>
    <n v="2012"/>
    <n v="954580438"/>
    <d v="2012-11-05T00:00:00"/>
    <n v="2"/>
    <n v="201"/>
    <n v="419"/>
    <n v="154.06"/>
    <n v="90.93"/>
    <n v="63.13"/>
    <n v="38099.67"/>
    <n v="26451.47"/>
    <n v="-11648.2"/>
    <n v="-0.30572968217309998"/>
  </r>
  <r>
    <s v="Central America"/>
    <s v="TRINIDAD AND TOBAGO"/>
    <s v="Snacks"/>
    <s v="Offline"/>
    <x v="2"/>
    <d v="2011-08-05T00:00:00"/>
    <s v="Aug"/>
    <n v="2011"/>
    <n v="246573817"/>
    <d v="2011-06-17T00:00:00"/>
    <n v="6"/>
    <s v=""/>
    <n v="5527"/>
    <n v="152.58000000000001"/>
    <n v="97.44"/>
    <n v="55.14"/>
    <n v="538550.88"/>
    <n v="304758.78000000003"/>
    <n v="-233792.1"/>
    <n v="-0.43411330049261099"/>
  </r>
  <r>
    <s v="Australia/Oceania"/>
    <s v="TUVALU"/>
    <s v="Beverages"/>
    <s v="Offline"/>
    <x v="2"/>
    <d v="2016-01-10T00:00:00"/>
    <s v="Jan"/>
    <n v="2016"/>
    <n v="663965451"/>
    <d v="2016-05-10T00:00:00"/>
    <n v="3"/>
    <n v="121"/>
    <n v="987"/>
    <n v="47.45"/>
    <n v="31.79"/>
    <n v="15.66"/>
    <n v="31376.73"/>
    <n v="15456.42"/>
    <n v="-15920.31"/>
    <n v="-0.50739226171752105"/>
  </r>
  <r>
    <s v="North America"/>
    <s v="MEXICO"/>
    <s v="Household"/>
    <s v="Offline"/>
    <x v="3"/>
    <d v="2017-01-27T00:00:00"/>
    <s v="Jan"/>
    <n v="2017"/>
    <n v="431804168"/>
    <d v="2017-06-03T00:00:00"/>
    <n v="7"/>
    <n v="127"/>
    <n v="9304"/>
    <n v="668.27"/>
    <n v="502.54"/>
    <n v="165.73"/>
    <n v="4675632.16"/>
    <n v="1541951.92"/>
    <n v="-3133680.24"/>
    <n v="-0.67021530624427905"/>
  </r>
  <r>
    <s v="Asia"/>
    <s v="LAOS"/>
    <s v="Snacks"/>
    <s v="Online"/>
    <x v="0"/>
    <d v="2017-04-02T00:00:00"/>
    <s v="Apr"/>
    <n v="2017"/>
    <n v="995451295"/>
    <d v="2017-02-28T00:00:00"/>
    <n v="3"/>
    <s v=""/>
    <n v="5014"/>
    <n v="152.58000000000001"/>
    <n v="97.44"/>
    <n v="55.14"/>
    <n v="488564.16"/>
    <n v="276471.96000000002"/>
    <n v="-212092.2"/>
    <n v="-0.43411330049261099"/>
  </r>
  <r>
    <s v="Sub-Saharan Africa"/>
    <s v="CHAD"/>
    <s v="Fruits"/>
    <s v="Offline"/>
    <x v="3"/>
    <d v="2011-04-23T00:00:00"/>
    <s v="Apr"/>
    <n v="2011"/>
    <n v="270580661"/>
    <d v="2011-05-28T00:00:00"/>
    <n v="7"/>
    <n v="35"/>
    <n v="9685"/>
    <n v="9.33"/>
    <n v="6.92"/>
    <n v="2.41"/>
    <n v="67020.2"/>
    <n v="23340.85"/>
    <n v="-43679.35"/>
    <n v="-0.65173410404624299"/>
  </r>
  <r>
    <s v="Europe"/>
    <s v="SAN MARINO"/>
    <s v="Personal Care"/>
    <s v="Online"/>
    <x v="1"/>
    <d v="2010-05-27T00:00:00"/>
    <s v="May"/>
    <n v="2010"/>
    <n v="293178594"/>
    <d v="2010-01-06T00:00:00"/>
    <n v="4"/>
    <s v=""/>
    <n v="6916"/>
    <n v="81.73"/>
    <n v="56.67"/>
    <n v="25.06"/>
    <n v="391929.72"/>
    <n v="173314.96"/>
    <n v="-218614.76"/>
    <n v="-0.55779071819304704"/>
  </r>
  <r>
    <s v="Sub-Saharan Africa"/>
    <s v="MAURITANIA"/>
    <s v="Household"/>
    <s v="Offline"/>
    <x v="1"/>
    <d v="2014-10-14T00:00:00"/>
    <s v="Oct"/>
    <n v="2014"/>
    <n v="469543921"/>
    <d v="2014-10-25T00:00:00"/>
    <n v="7"/>
    <n v="11"/>
    <n v="7336"/>
    <n v="668.27"/>
    <n v="502.54"/>
    <n v="165.73"/>
    <n v="3686633.44"/>
    <n v="1215795.28"/>
    <n v="-2470838.16"/>
    <n v="-0.67021530624427905"/>
  </r>
  <r>
    <s v="Asia"/>
    <s v="CAMBODIA"/>
    <s v="Clothes"/>
    <s v="Online"/>
    <x v="0"/>
    <d v="2010-11-10T00:00:00"/>
    <s v="Nov"/>
    <n v="2010"/>
    <n v="726287972"/>
    <d v="2010-11-19T00:00:00"/>
    <n v="6"/>
    <n v="9"/>
    <n v="3606"/>
    <n v="109.28"/>
    <n v="35.840000000000003"/>
    <n v="73.44"/>
    <n v="129239.03999999999"/>
    <n v="264824.64"/>
    <n v="135585.60000000001"/>
    <n v="1.0491071428571399"/>
  </r>
  <r>
    <s v="Sub-Saharan Africa"/>
    <s v="MALAWI"/>
    <s v="Personal Care"/>
    <s v="Offline"/>
    <x v="1"/>
    <d v="2012-09-04T00:00:00"/>
    <s v="Sep"/>
    <n v="2012"/>
    <n v="160334575"/>
    <d v="2012-04-23T00:00:00"/>
    <n v="2"/>
    <s v=""/>
    <n v="5418"/>
    <n v="81.73"/>
    <n v="56.67"/>
    <n v="25.06"/>
    <n v="307038.06"/>
    <n v="135775.07999999999"/>
    <n v="-171262.98"/>
    <n v="-0.55779071819304704"/>
  </r>
  <r>
    <s v="Sub-Saharan Africa"/>
    <s v="ERITREA"/>
    <s v="Vegetables"/>
    <s v="Online"/>
    <x v="1"/>
    <d v="2011-05-07T00:00:00"/>
    <s v="May"/>
    <n v="2011"/>
    <n v="188920056"/>
    <d v="2011-07-30T00:00:00"/>
    <n v="7"/>
    <n v="84"/>
    <n v="4498"/>
    <n v="154.06"/>
    <n v="90.93"/>
    <n v="63.13"/>
    <n v="409003.14"/>
    <n v="283958.74"/>
    <n v="-125044.4"/>
    <n v="-0.30572968217309998"/>
  </r>
  <r>
    <s v="Sub-Saharan Africa"/>
    <s v="NIGERIA"/>
    <s v="Personal Care"/>
    <s v="Online"/>
    <x v="3"/>
    <d v="2013-02-23T00:00:00"/>
    <s v="Feb"/>
    <n v="2013"/>
    <n v="499593245"/>
    <d v="2013-04-13T00:00:00"/>
    <n v="7"/>
    <n v="49"/>
    <n v="9598"/>
    <n v="81.73"/>
    <n v="56.67"/>
    <n v="25.06"/>
    <n v="543918.66"/>
    <n v="240525.88"/>
    <n v="-303392.78000000003"/>
    <n v="-0.55779071819304704"/>
  </r>
  <r>
    <s v="Australia/Oceania"/>
    <s v="NAURU"/>
    <s v="Office Supplies"/>
    <s v="Offline"/>
    <x v="1"/>
    <d v="2015-06-05T00:00:00"/>
    <s v="Jun"/>
    <n v="2015"/>
    <n v="400215470"/>
    <d v="2015-01-06T00:00:00"/>
    <n v="3"/>
    <s v=""/>
    <n v="1506"/>
    <n v="651.21"/>
    <n v="524.96"/>
    <n v="126.25"/>
    <n v="790589.76"/>
    <n v="190132.5"/>
    <n v="-600457.26"/>
    <n v="-0.75950548613227697"/>
  </r>
  <r>
    <s v="Europe"/>
    <s v="GEORGIA"/>
    <s v="Baby Food"/>
    <s v="Online"/>
    <x v="3"/>
    <d v="2013-07-14T00:00:00"/>
    <s v="Jul"/>
    <n v="2013"/>
    <n v="168960559"/>
    <d v="2013-08-19T00:00:00"/>
    <n v="2"/>
    <n v="36"/>
    <n v="8039"/>
    <n v="255.28"/>
    <n v="159.41999999999999"/>
    <n v="95.86"/>
    <n v="1281577.3799999999"/>
    <n v="770618.54"/>
    <n v="-510958.84"/>
    <n v="-0.39869527035503699"/>
  </r>
  <r>
    <s v="Middle East/North Africa"/>
    <s v="KUWAIT"/>
    <s v="Office Supplies"/>
    <s v="Offline"/>
    <x v="0"/>
    <d v="2011-10-15T00:00:00"/>
    <s v="Oct"/>
    <n v="2011"/>
    <n v="604314839"/>
    <d v="2011-04-11T00:00:00"/>
    <n v="2"/>
    <s v=""/>
    <n v="9045"/>
    <n v="651.21"/>
    <n v="524.96"/>
    <n v="126.25"/>
    <n v="4748263.2"/>
    <n v="1141931.25"/>
    <n v="-3606331.95"/>
    <n v="-0.75950548613227697"/>
  </r>
  <r>
    <s v="Asia"/>
    <s v="CHINA"/>
    <s v="Snacks"/>
    <s v="Offline"/>
    <x v="2"/>
    <d v="2011-06-15T00:00:00"/>
    <s v="Jun"/>
    <n v="2011"/>
    <n v="775077140"/>
    <d v="2011-06-22T00:00:00"/>
    <n v="4"/>
    <n v="7"/>
    <n v="1404"/>
    <n v="152.58000000000001"/>
    <n v="97.44"/>
    <n v="55.14"/>
    <n v="136805.76000000001"/>
    <n v="77416.56"/>
    <n v="-59389.2"/>
    <n v="-0.43411330049261099"/>
  </r>
  <r>
    <s v="Europe"/>
    <s v="ALBANIA"/>
    <s v="Beverages"/>
    <s v="Offline"/>
    <x v="0"/>
    <d v="2014-11-12T00:00:00"/>
    <s v="Nov"/>
    <n v="2014"/>
    <n v="270358788"/>
    <d v="2015-01-24T00:00:00"/>
    <n v="7"/>
    <n v="73"/>
    <n v="4028"/>
    <n v="47.45"/>
    <n v="31.79"/>
    <n v="15.66"/>
    <n v="128050.12"/>
    <n v="63078.48"/>
    <n v="-64971.64"/>
    <n v="-0.50739226171752105"/>
  </r>
  <r>
    <s v="Sub-Saharan Africa"/>
    <s v="GUINEA"/>
    <s v="Clothes"/>
    <s v="Online"/>
    <x v="1"/>
    <d v="2014-05-21T00:00:00"/>
    <s v="May"/>
    <n v="2014"/>
    <n v="549583613"/>
    <d v="2014-05-29T00:00:00"/>
    <n v="5"/>
    <n v="8"/>
    <n v="2859"/>
    <n v="109.28"/>
    <n v="35.840000000000003"/>
    <n v="73.44"/>
    <n v="102466.56"/>
    <n v="209964.96"/>
    <n v="107498.4"/>
    <n v="1.0491071428571399"/>
  </r>
  <r>
    <s v="Middle East/North Africa"/>
    <s v="SAUDI ARABIA"/>
    <s v="Baby Food"/>
    <s v="Offline"/>
    <x v="3"/>
    <d v="2010-07-13T00:00:00"/>
    <s v="Jul"/>
    <n v="2010"/>
    <n v="892487943"/>
    <d v="2010-08-31T00:00:00"/>
    <n v="3"/>
    <n v="49"/>
    <n v="5870"/>
    <n v="255.28"/>
    <n v="159.41999999999999"/>
    <n v="95.86"/>
    <n v="935795.4"/>
    <n v="562698.19999999995"/>
    <n v="-373097.2"/>
    <n v="-0.39869527035503699"/>
  </r>
  <r>
    <s v="Sub-Saharan Africa"/>
    <s v="GUINEA-BISSAU"/>
    <s v="Office Supplies"/>
    <s v="Online"/>
    <x v="2"/>
    <d v="2016-07-24T00:00:00"/>
    <s v="Jul"/>
    <n v="2016"/>
    <n v="649120604"/>
    <d v="2016-08-09T00:00:00"/>
    <n v="3"/>
    <n v="16"/>
    <n v="8067"/>
    <n v="651.21"/>
    <n v="524.96"/>
    <n v="126.25"/>
    <n v="4234852.32"/>
    <n v="1018458.75"/>
    <n v="-3216393.57"/>
    <n v="-0.75950548613227697"/>
  </r>
  <r>
    <s v="Europe"/>
    <s v="ITALY"/>
    <s v="Personal Care"/>
    <s v="Offline"/>
    <x v="0"/>
    <d v="2016-09-06T00:00:00"/>
    <s v="Sep"/>
    <n v="2016"/>
    <n v="589842927"/>
    <d v="2016-07-28T00:00:00"/>
    <n v="5"/>
    <s v=""/>
    <n v="6485"/>
    <n v="81.73"/>
    <n v="56.67"/>
    <n v="25.06"/>
    <n v="367504.95"/>
    <n v="162514.1"/>
    <n v="-204990.85"/>
    <n v="-0.55779071819304704"/>
  </r>
  <r>
    <s v="Europe"/>
    <s v="POLAND"/>
    <s v="Cereal"/>
    <s v="Offline"/>
    <x v="1"/>
    <d v="2014-10-02T00:00:00"/>
    <s v="Oct"/>
    <n v="2014"/>
    <n v="655328738"/>
    <d v="2014-03-22T00:00:00"/>
    <n v="7"/>
    <s v=""/>
    <n v="5191"/>
    <n v="205.7"/>
    <n v="117.11"/>
    <n v="88.59"/>
    <n v="607918.01"/>
    <n v="459870.69"/>
    <n v="-148047.32"/>
    <n v="-0.24353172231235601"/>
  </r>
  <r>
    <s v="Europe"/>
    <s v="ALBANIA"/>
    <s v="Vegetables"/>
    <s v="Online"/>
    <x v="0"/>
    <d v="2014-07-08T00:00:00"/>
    <s v="Jul"/>
    <n v="2014"/>
    <n v="406564366"/>
    <d v="2014-08-25T00:00:00"/>
    <n v="2"/>
    <n v="48"/>
    <n v="286"/>
    <n v="154.06"/>
    <n v="90.93"/>
    <n v="63.13"/>
    <n v="26005.98"/>
    <n v="18055.18"/>
    <n v="-7950.8"/>
    <n v="-0.30572968217309998"/>
  </r>
  <r>
    <s v="Europe"/>
    <s v="SPAIN"/>
    <s v="Clothes"/>
    <s v="Online"/>
    <x v="3"/>
    <d v="2012-08-16T00:00:00"/>
    <s v="Aug"/>
    <n v="2012"/>
    <n v="374848639"/>
    <d v="2012-06-09T00:00:00"/>
    <n v="7"/>
    <s v=""/>
    <n v="4897"/>
    <n v="109.28"/>
    <n v="35.840000000000003"/>
    <n v="73.44"/>
    <n v="175508.48000000001"/>
    <n v="359635.68"/>
    <n v="184127.2"/>
    <n v="1.0491071428571399"/>
  </r>
  <r>
    <s v="Sub-Saharan Africa"/>
    <s v="CENTRAL AFRICAN REPUBLIC"/>
    <s v="Personal Care"/>
    <s v="Online"/>
    <x v="2"/>
    <d v="2011-07-19T00:00:00"/>
    <s v="Jul"/>
    <n v="2011"/>
    <n v="711792886"/>
    <d v="2011-06-09T00:00:00"/>
    <n v="5"/>
    <s v=""/>
    <n v="4187"/>
    <n v="81.73"/>
    <n v="56.67"/>
    <n v="25.06"/>
    <n v="237277.29"/>
    <n v="104926.22"/>
    <n v="-132351.07"/>
    <n v="-0.55779071819304704"/>
  </r>
  <r>
    <s v="Sub-Saharan Africa"/>
    <s v="MAURITIUS"/>
    <s v="Fruits"/>
    <s v="Online"/>
    <x v="2"/>
    <d v="2012-04-01T00:00:00"/>
    <s v="Apr"/>
    <n v="2012"/>
    <n v="739320933"/>
    <d v="2012-10-02T00:00:00"/>
    <n v="3"/>
    <n v="184"/>
    <n v="348"/>
    <n v="9.33"/>
    <n v="6.92"/>
    <n v="2.41"/>
    <n v="2408.16"/>
    <n v="838.68"/>
    <n v="-1569.48"/>
    <n v="-0.65173410404624299"/>
  </r>
  <r>
    <s v="Sub-Saharan Africa"/>
    <s v="COMOROS"/>
    <s v="Personal Care"/>
    <s v="Online"/>
    <x v="2"/>
    <d v="2015-09-18T00:00:00"/>
    <s v="Sep"/>
    <n v="2015"/>
    <n v="299669110"/>
    <d v="2015-10-26T00:00:00"/>
    <n v="2"/>
    <n v="38"/>
    <n v="7604"/>
    <n v="81.73"/>
    <n v="56.67"/>
    <n v="25.06"/>
    <n v="430918.68"/>
    <n v="190556.24"/>
    <n v="-240362.44"/>
    <n v="-0.55779071819304704"/>
  </r>
  <r>
    <s v="Central America"/>
    <s v="GRENADA"/>
    <s v="Baby Food"/>
    <s v="Offline"/>
    <x v="3"/>
    <d v="2014-01-26T00:00:00"/>
    <s v="Jan"/>
    <n v="2014"/>
    <n v="205386245"/>
    <d v="2014-09-03T00:00:00"/>
    <n v="4"/>
    <n v="220"/>
    <n v="7209"/>
    <n v="255.28"/>
    <n v="159.41999999999999"/>
    <n v="95.86"/>
    <n v="1149258.78"/>
    <n v="691054.74"/>
    <n v="-458204.04"/>
    <n v="-0.39869527035503699"/>
  </r>
  <r>
    <s v="Central America"/>
    <s v="HAITI"/>
    <s v="Cosmetics"/>
    <s v="Offline"/>
    <x v="0"/>
    <d v="2014-09-14T00:00:00"/>
    <s v="Sep"/>
    <n v="2014"/>
    <n v="889333665"/>
    <d v="2014-09-15T00:00:00"/>
    <n v="2"/>
    <n v="1"/>
    <n v="2449"/>
    <n v="437.2"/>
    <n v="263.33"/>
    <n v="173.87"/>
    <n v="644895.17000000004"/>
    <n v="425807.63"/>
    <n v="-219087.54"/>
    <n v="-0.33972581931416901"/>
  </r>
  <r>
    <s v="Middle East/North Africa"/>
    <s v="YEMEN"/>
    <s v="Vegetables"/>
    <s v="Offline"/>
    <x v="2"/>
    <d v="2014-08-12T00:00:00"/>
    <s v="Aug"/>
    <n v="2014"/>
    <n v="154685199"/>
    <d v="2014-12-15T00:00:00"/>
    <n v="2"/>
    <n v="125"/>
    <n v="3643"/>
    <n v="154.06"/>
    <n v="90.93"/>
    <n v="63.13"/>
    <n v="331257.99"/>
    <n v="229982.59"/>
    <n v="-101275.4"/>
    <n v="-0.30572968217309998"/>
  </r>
  <r>
    <s v="Australia/Oceania"/>
    <s v="NEW ZEALAND"/>
    <s v="Cereal"/>
    <s v="Offline"/>
    <x v="1"/>
    <d v="2013-02-27T00:00:00"/>
    <s v="Feb"/>
    <n v="2013"/>
    <n v="824927175"/>
    <d v="2013-03-13T00:00:00"/>
    <n v="4"/>
    <n v="14"/>
    <n v="3138"/>
    <n v="205.7"/>
    <n v="117.11"/>
    <n v="88.59"/>
    <n v="367491.18"/>
    <n v="277995.42"/>
    <n v="-89495.76"/>
    <n v="-0.24353172231235601"/>
  </r>
  <r>
    <s v="Europe"/>
    <s v="SLOVAKIA"/>
    <s v="Fruits"/>
    <s v="Offline"/>
    <x v="2"/>
    <d v="2012-08-14T00:00:00"/>
    <s v="Aug"/>
    <n v="2012"/>
    <n v="393858420"/>
    <d v="2012-08-29T00:00:00"/>
    <n v="4"/>
    <n v="15"/>
    <n v="314"/>
    <n v="9.33"/>
    <n v="6.92"/>
    <n v="2.41"/>
    <n v="2172.88"/>
    <n v="756.74"/>
    <n v="-1416.14"/>
    <n v="-0.65173410404624299"/>
  </r>
  <r>
    <s v="North America"/>
    <s v="MEXICO"/>
    <s v="Personal Care"/>
    <s v="Online"/>
    <x v="0"/>
    <d v="2010-01-19T00:00:00"/>
    <s v="Jan"/>
    <n v="2010"/>
    <n v="475590264"/>
    <d v="2010-04-02T00:00:00"/>
    <n v="6"/>
    <n v="73"/>
    <n v="6583"/>
    <n v="81.73"/>
    <n v="56.67"/>
    <n v="25.06"/>
    <n v="373058.61"/>
    <n v="164969.98000000001"/>
    <n v="-208088.63"/>
    <n v="-0.55779071819304704"/>
  </r>
  <r>
    <s v="Middle East/North Africa"/>
    <s v="LEBANON"/>
    <s v="Household"/>
    <s v="Online"/>
    <x v="0"/>
    <d v="2014-11-08T00:00:00"/>
    <s v="Nov"/>
    <n v="2014"/>
    <n v="954546535"/>
    <d v="2014-08-21T00:00:00"/>
    <n v="5"/>
    <s v=""/>
    <n v="387"/>
    <n v="668.27"/>
    <n v="502.54"/>
    <n v="165.73"/>
    <n v="194482.98"/>
    <n v="64137.51"/>
    <n v="-130345.47"/>
    <n v="-0.67021530624427905"/>
  </r>
  <r>
    <s v="Europe"/>
    <s v="MALTA"/>
    <s v="Beverages"/>
    <s v="Online"/>
    <x v="1"/>
    <d v="2013-10-21T00:00:00"/>
    <s v="Oct"/>
    <n v="2013"/>
    <n v="435463559"/>
    <d v="2013-10-27T00:00:00"/>
    <n v="1"/>
    <n v="6"/>
    <n v="2199"/>
    <n v="47.45"/>
    <n v="31.79"/>
    <n v="15.66"/>
    <n v="69906.210000000006"/>
    <n v="34436.339999999997"/>
    <n v="-35469.870000000003"/>
    <n v="-0.50739226171752105"/>
  </r>
  <r>
    <s v="Central America"/>
    <s v="BELIZE"/>
    <s v="Beverages"/>
    <s v="Offline"/>
    <x v="1"/>
    <d v="2015-02-19T00:00:00"/>
    <s v="Feb"/>
    <n v="2015"/>
    <n v="293390166"/>
    <d v="2015-10-04T00:00:00"/>
    <n v="1"/>
    <n v="227"/>
    <n v="9525"/>
    <n v="47.45"/>
    <n v="31.79"/>
    <n v="15.66"/>
    <n v="302799.75"/>
    <n v="149161.5"/>
    <n v="-153638.25"/>
    <n v="-0.50739226171752105"/>
  </r>
  <r>
    <s v="Sub-Saharan Africa"/>
    <s v="TANZANIA"/>
    <s v="Beverages"/>
    <s v="Offline"/>
    <x v="3"/>
    <d v="2012-10-01T00:00:00"/>
    <s v="Oct"/>
    <n v="2012"/>
    <n v="623687684"/>
    <d v="2012-02-29T00:00:00"/>
    <n v="4"/>
    <s v=""/>
    <n v="1900"/>
    <n v="47.45"/>
    <n v="31.79"/>
    <n v="15.66"/>
    <n v="60401"/>
    <n v="29754"/>
    <n v="-30647"/>
    <n v="-0.50739226171752105"/>
  </r>
  <r>
    <s v="Asia"/>
    <s v="INDIA"/>
    <s v="Office Supplies"/>
    <s v="Offline"/>
    <x v="2"/>
    <d v="2010-04-28T00:00:00"/>
    <s v="Apr"/>
    <n v="2010"/>
    <n v="692029941"/>
    <d v="2010-04-30T00:00:00"/>
    <n v="6"/>
    <n v="2"/>
    <n v="5893"/>
    <n v="651.21"/>
    <n v="524.96"/>
    <n v="126.25"/>
    <n v="3093589.28"/>
    <n v="743991.25"/>
    <n v="-2349598.0299999998"/>
    <n v="-0.75950548613227697"/>
  </r>
  <r>
    <s v="Europe"/>
    <s v="SWEDEN"/>
    <s v="Vegetables"/>
    <s v="Offline"/>
    <x v="1"/>
    <d v="2016-07-12T00:00:00"/>
    <s v="Jul"/>
    <n v="2016"/>
    <n v="284403264"/>
    <d v="2016-12-27T00:00:00"/>
    <n v="3"/>
    <n v="168"/>
    <n v="101"/>
    <n v="154.06"/>
    <n v="90.93"/>
    <n v="63.13"/>
    <n v="9183.93"/>
    <n v="6376.13"/>
    <n v="-2807.8"/>
    <n v="-0.30572968217309998"/>
  </r>
  <r>
    <s v="Middle East/North Africa"/>
    <s v="TUNISIA"/>
    <s v="Cereal"/>
    <s v="Offline"/>
    <x v="2"/>
    <d v="2013-02-05T00:00:00"/>
    <s v="Feb"/>
    <n v="2013"/>
    <n v="157106482"/>
    <d v="2013-03-05T00:00:00"/>
    <n v="3"/>
    <n v="28"/>
    <n v="154"/>
    <n v="205.7"/>
    <n v="117.11"/>
    <n v="88.59"/>
    <n v="18034.939999999999"/>
    <n v="13642.86"/>
    <n v="-4392.08"/>
    <n v="-0.24353172231235601"/>
  </r>
  <r>
    <s v="Asia"/>
    <s v="LAOS"/>
    <s v="Personal Care"/>
    <s v="Offline"/>
    <x v="3"/>
    <d v="2012-07-05T00:00:00"/>
    <s v="Jul"/>
    <n v="2012"/>
    <n v="686750924"/>
    <d v="2012-05-16T00:00:00"/>
    <n v="4"/>
    <s v=""/>
    <n v="3714"/>
    <n v="81.73"/>
    <n v="56.67"/>
    <n v="25.06"/>
    <n v="210472.38"/>
    <n v="93072.84"/>
    <n v="-117399.54"/>
    <n v="-0.55779071819304704"/>
  </r>
  <r>
    <s v="Middle East/North Africa"/>
    <s v="AZERBAIJAN"/>
    <s v="Snacks"/>
    <s v="Offline"/>
    <x v="2"/>
    <d v="2016-04-07T00:00:00"/>
    <s v="Apr"/>
    <n v="2016"/>
    <n v="520260417"/>
    <d v="2016-08-16T00:00:00"/>
    <n v="3"/>
    <n v="131"/>
    <n v="5474"/>
    <n v="152.58000000000001"/>
    <n v="97.44"/>
    <n v="55.14"/>
    <n v="533386.56000000006"/>
    <n v="301836.36"/>
    <n v="-231550.2"/>
    <n v="-0.43411330049261099"/>
  </r>
  <r>
    <s v="Central America"/>
    <s v="HONDURAS"/>
    <s v="Household"/>
    <s v="Online"/>
    <x v="3"/>
    <d v="2014-08-04T00:00:00"/>
    <s v="Aug"/>
    <n v="2014"/>
    <n v="624871289"/>
    <d v="2014-04-23T00:00:00"/>
    <n v="4"/>
    <s v=""/>
    <n v="2155"/>
    <n v="668.27"/>
    <n v="502.54"/>
    <n v="165.73"/>
    <n v="1082973.7"/>
    <n v="357148.15"/>
    <n v="-725825.55"/>
    <n v="-0.67021530624427905"/>
  </r>
  <r>
    <s v="Australia/Oceania"/>
    <s v="FIJI"/>
    <s v="Cereal"/>
    <s v="Online"/>
    <x v="1"/>
    <d v="2014-01-29T00:00:00"/>
    <s v="Jan"/>
    <n v="2014"/>
    <n v="238132369"/>
    <d v="2014-01-03T00:00:00"/>
    <n v="6"/>
    <s v=""/>
    <n v="7515"/>
    <n v="205.7"/>
    <n v="117.11"/>
    <n v="88.59"/>
    <n v="880081.65"/>
    <n v="665753.85"/>
    <n v="-214327.8"/>
    <n v="-0.24353172231235601"/>
  </r>
  <r>
    <s v="Europe"/>
    <s v="ROMANIA"/>
    <s v="Personal Care"/>
    <s v="Online"/>
    <x v="2"/>
    <d v="2010-04-21T00:00:00"/>
    <s v="Apr"/>
    <n v="2010"/>
    <n v="917904984"/>
    <d v="2010-04-24T00:00:00"/>
    <n v="7"/>
    <n v="3"/>
    <n v="7338"/>
    <n v="81.73"/>
    <n v="56.67"/>
    <n v="25.06"/>
    <n v="415844.46"/>
    <n v="183890.28"/>
    <n v="-231954.18"/>
    <n v="-0.55779071819304704"/>
  </r>
  <r>
    <s v="Australia/Oceania"/>
    <s v="VANUATU"/>
    <s v="Cereal"/>
    <s v="Offline"/>
    <x v="3"/>
    <d v="2017-04-24T00:00:00"/>
    <s v="Apr"/>
    <n v="2017"/>
    <n v="692362964"/>
    <d v="2017-05-31T00:00:00"/>
    <n v="4"/>
    <n v="37"/>
    <n v="4442"/>
    <n v="205.7"/>
    <n v="117.11"/>
    <n v="88.59"/>
    <n v="520202.62"/>
    <n v="393516.78"/>
    <n v="-126685.84"/>
    <n v="-0.24353172231235601"/>
  </r>
  <r>
    <s v="Middle East/North Africa"/>
    <s v="BAHRAIN"/>
    <s v="Baby Food"/>
    <s v="Online"/>
    <x v="3"/>
    <d v="2012-01-09T00:00:00"/>
    <s v="Jan"/>
    <n v="2012"/>
    <n v="809992635"/>
    <d v="2012-10-20T00:00:00"/>
    <n v="7"/>
    <n v="285"/>
    <n v="3675"/>
    <n v="255.28"/>
    <n v="159.41999999999999"/>
    <n v="95.86"/>
    <n v="585868.5"/>
    <n v="352285.5"/>
    <n v="-233583"/>
    <n v="-0.39869527035503699"/>
  </r>
  <r>
    <s v="Asia"/>
    <s v="CHINA"/>
    <s v="Baby Food"/>
    <s v="Offline"/>
    <x v="1"/>
    <d v="2016-08-28T00:00:00"/>
    <s v="Aug"/>
    <n v="2016"/>
    <n v="789592826"/>
    <d v="2016-11-10T00:00:00"/>
    <n v="5"/>
    <n v="74"/>
    <n v="6919"/>
    <n v="255.28"/>
    <n v="159.41999999999999"/>
    <n v="95.86"/>
    <n v="1103026.98"/>
    <n v="663255.34"/>
    <n v="-439771.64"/>
    <n v="-0.39869527035503699"/>
  </r>
  <r>
    <s v="Europe"/>
    <s v="SWITZERLAND"/>
    <s v="Vegetables"/>
    <s v="Online"/>
    <x v="1"/>
    <d v="2012-04-10T00:00:00"/>
    <s v="Apr"/>
    <n v="2012"/>
    <n v="670274865"/>
    <d v="2012-11-13T00:00:00"/>
    <n v="3"/>
    <n v="217"/>
    <n v="8082"/>
    <n v="154.06"/>
    <n v="90.93"/>
    <n v="63.13"/>
    <n v="734896.26"/>
    <n v="510216.66"/>
    <n v="-224679.6"/>
    <n v="-0.30572968217309998"/>
  </r>
  <r>
    <s v="Australia/Oceania"/>
    <s v="FEDERATED STATES OF MICRONESIA"/>
    <s v="Meat"/>
    <s v="Offline"/>
    <x v="0"/>
    <d v="2012-10-01T00:00:00"/>
    <s v="Oct"/>
    <n v="2012"/>
    <n v="561462581"/>
    <d v="2012-02-24T00:00:00"/>
    <n v="6"/>
    <s v=""/>
    <n v="8109"/>
    <n v="421.89"/>
    <n v="364.69"/>
    <n v="57.2"/>
    <n v="2957271.21"/>
    <n v="463834.8"/>
    <n v="-2493436.41"/>
    <n v="-0.84315445995228799"/>
  </r>
  <r>
    <s v="Central America"/>
    <s v="ANTIGUA AND BARBUDA"/>
    <s v="Personal Care"/>
    <s v="Offline"/>
    <x v="0"/>
    <d v="2011-06-06T00:00:00"/>
    <s v="Jun"/>
    <n v="2011"/>
    <n v="192892301"/>
    <d v="2011-04-07T00:00:00"/>
    <n v="5"/>
    <s v=""/>
    <n v="9973"/>
    <n v="81.73"/>
    <n v="56.67"/>
    <n v="25.06"/>
    <n v="565169.91"/>
    <n v="249923.38"/>
    <n v="-315246.53000000003"/>
    <n v="-0.55779071819304704"/>
  </r>
  <r>
    <s v="Australia/Oceania"/>
    <s v="FIJI"/>
    <s v="Cereal"/>
    <s v="Offline"/>
    <x v="2"/>
    <d v="2012-10-15T00:00:00"/>
    <s v="Oct"/>
    <n v="2012"/>
    <n v="264612853"/>
    <d v="2012-03-12T00:00:00"/>
    <n v="2"/>
    <s v=""/>
    <n v="3678"/>
    <n v="205.7"/>
    <n v="117.11"/>
    <n v="88.59"/>
    <n v="430730.58"/>
    <n v="325834.02"/>
    <n v="-104896.56"/>
    <n v="-0.24353172231235601"/>
  </r>
  <r>
    <s v="Central America"/>
    <s v="DOMINICAN REPUBLIC"/>
    <s v="Beverages"/>
    <s v="Offline"/>
    <x v="2"/>
    <d v="2011-06-06T00:00:00"/>
    <s v="Jun"/>
    <n v="2011"/>
    <n v="196985566"/>
    <d v="2011-03-07T00:00:00"/>
    <n v="2"/>
    <s v=""/>
    <n v="1261"/>
    <n v="47.45"/>
    <n v="31.79"/>
    <n v="15.66"/>
    <n v="40087.19"/>
    <n v="19747.259999999998"/>
    <n v="-20339.93"/>
    <n v="-0.50739226171752105"/>
  </r>
  <r>
    <s v="Europe"/>
    <s v="LUXEMBOURG"/>
    <s v="Cosmetics"/>
    <s v="Offline"/>
    <x v="0"/>
    <d v="2015-01-30T00:00:00"/>
    <s v="Jan"/>
    <n v="2015"/>
    <n v="380684268"/>
    <d v="2015-02-23T00:00:00"/>
    <n v="2"/>
    <n v="24"/>
    <n v="1789"/>
    <n v="437.2"/>
    <n v="263.33"/>
    <n v="173.87"/>
    <n v="471097.37"/>
    <n v="311053.43"/>
    <n v="-160043.94"/>
    <n v="-0.33972581931416901"/>
  </r>
  <r>
    <s v="Middle East/North Africa"/>
    <s v="ISRAEL"/>
    <s v="Clothes"/>
    <s v="Offline"/>
    <x v="2"/>
    <d v="2017-05-28T00:00:00"/>
    <s v="May"/>
    <n v="2017"/>
    <n v="826695287"/>
    <d v="2017-09-06T00:00:00"/>
    <n v="4"/>
    <n v="101"/>
    <n v="6361"/>
    <n v="109.28"/>
    <n v="35.840000000000003"/>
    <n v="73.44"/>
    <n v="227978.23999999999"/>
    <n v="467151.84"/>
    <n v="239173.6"/>
    <n v="1.0491071428571399"/>
  </r>
  <r>
    <s v="Asia"/>
    <s v="LAOS"/>
    <s v="Household"/>
    <s v="Offline"/>
    <x v="3"/>
    <d v="2016-11-29T00:00:00"/>
    <s v="Nov"/>
    <n v="2016"/>
    <n v="716317451"/>
    <d v="2016-01-12T00:00:00"/>
    <n v="3"/>
    <s v=""/>
    <n v="3107"/>
    <n v="668.27"/>
    <n v="502.54"/>
    <n v="165.73"/>
    <n v="1561391.78"/>
    <n v="514923.11"/>
    <n v="-1046468.67"/>
    <n v="-0.67021530624427905"/>
  </r>
  <r>
    <s v="Asia"/>
    <s v="THAILAND"/>
    <s v="Personal Care"/>
    <s v="Online"/>
    <x v="1"/>
    <d v="2013-05-03T00:00:00"/>
    <s v="May"/>
    <n v="2013"/>
    <n v="651162087"/>
    <d v="2013-03-26T00:00:00"/>
    <n v="3"/>
    <s v=""/>
    <n v="2187"/>
    <n v="81.73"/>
    <n v="56.67"/>
    <n v="25.06"/>
    <n v="123937.29"/>
    <n v="54806.22"/>
    <n v="-69131.070000000007"/>
    <n v="-0.55779071819304804"/>
  </r>
  <r>
    <s v="Sub-Saharan Africa"/>
    <s v="MAURITANIA"/>
    <s v="Vegetables"/>
    <s v="Online"/>
    <x v="3"/>
    <d v="2010-08-16T00:00:00"/>
    <s v="Aug"/>
    <n v="2010"/>
    <n v="403153026"/>
    <d v="2010-09-16T00:00:00"/>
    <n v="5"/>
    <n v="31"/>
    <n v="794"/>
    <n v="154.06"/>
    <n v="90.93"/>
    <n v="63.13"/>
    <n v="72198.42"/>
    <n v="50125.22"/>
    <n v="-22073.200000000001"/>
    <n v="-0.30572968217309998"/>
  </r>
  <r>
    <s v="Europe"/>
    <s v="ROMANIA"/>
    <s v="Personal Care"/>
    <s v="Offline"/>
    <x v="3"/>
    <d v="2014-09-30T00:00:00"/>
    <s v="Sep"/>
    <n v="2014"/>
    <n v="264526593"/>
    <d v="2014-07-10T00:00:00"/>
    <n v="5"/>
    <s v=""/>
    <n v="8152"/>
    <n v="81.73"/>
    <n v="56.67"/>
    <n v="25.06"/>
    <n v="461973.84"/>
    <n v="204289.12"/>
    <n v="-257684.72"/>
    <n v="-0.55779071819304704"/>
  </r>
  <r>
    <s v="Sub-Saharan Africa"/>
    <s v="NAMIBIA"/>
    <s v="Snacks"/>
    <s v="Offline"/>
    <x v="0"/>
    <d v="2013-02-03T00:00:00"/>
    <s v="Feb"/>
    <n v="2013"/>
    <n v="597831618"/>
    <d v="2013-03-17T00:00:00"/>
    <n v="1"/>
    <n v="42"/>
    <n v="516"/>
    <n v="152.58000000000001"/>
    <n v="97.44"/>
    <n v="55.14"/>
    <n v="50279.040000000001"/>
    <n v="28452.240000000002"/>
    <n v="-21826.799999999999"/>
    <n v="-0.43411330049261099"/>
  </r>
  <r>
    <s v="Europe"/>
    <s v="UKRAINE"/>
    <s v="Personal Care"/>
    <s v="Offline"/>
    <x v="1"/>
    <d v="2017-04-17T00:00:00"/>
    <s v="Apr"/>
    <n v="2017"/>
    <n v="485929429"/>
    <d v="2017-05-19T00:00:00"/>
    <n v="6"/>
    <n v="32"/>
    <n v="6171"/>
    <n v="81.73"/>
    <n v="56.67"/>
    <n v="25.06"/>
    <n v="349710.57"/>
    <n v="154645.26"/>
    <n v="-195065.31"/>
    <n v="-0.55779071819304704"/>
  </r>
  <r>
    <s v="North America"/>
    <s v="MEXICO"/>
    <s v="Vegetables"/>
    <s v="Online"/>
    <x v="2"/>
    <d v="2013-03-02T00:00:00"/>
    <s v="Mar"/>
    <n v="2013"/>
    <n v="881993854"/>
    <d v="2013-02-28T00:00:00"/>
    <n v="5"/>
    <s v=""/>
    <n v="436"/>
    <n v="154.06"/>
    <n v="90.93"/>
    <n v="63.13"/>
    <n v="39645.480000000003"/>
    <n v="27524.68"/>
    <n v="-12120.8"/>
    <n v="-0.30572968217309998"/>
  </r>
  <r>
    <s v="Sub-Saharan Africa"/>
    <s v="MAURITANIA"/>
    <s v="Fruits"/>
    <s v="Online"/>
    <x v="2"/>
    <d v="2010-04-25T00:00:00"/>
    <s v="Apr"/>
    <n v="2010"/>
    <n v="559511220"/>
    <d v="2010-05-17T00:00:00"/>
    <n v="2"/>
    <n v="22"/>
    <n v="658"/>
    <n v="9.33"/>
    <n v="6.92"/>
    <n v="2.41"/>
    <n v="4553.3599999999997"/>
    <n v="1585.78"/>
    <n v="-2967.58"/>
    <n v="-0.65173410404624299"/>
  </r>
  <r>
    <s v="Central America"/>
    <s v="JAMAICA"/>
    <s v="Snacks"/>
    <s v="Offline"/>
    <x v="0"/>
    <d v="2015-12-29T00:00:00"/>
    <s v="Dec"/>
    <n v="2015"/>
    <n v="162280356"/>
    <d v="2016-10-02T00:00:00"/>
    <n v="1"/>
    <n v="278"/>
    <n v="1219"/>
    <n v="152.58000000000001"/>
    <n v="97.44"/>
    <n v="55.14"/>
    <n v="118779.36"/>
    <n v="67215.66"/>
    <n v="-51563.7"/>
    <n v="-0.43411330049261099"/>
  </r>
  <r>
    <s v="Middle East/North Africa"/>
    <s v="BAHRAIN"/>
    <s v="Cereal"/>
    <s v="Online"/>
    <x v="2"/>
    <d v="2015-01-07T00:00:00"/>
    <s v="Jan"/>
    <n v="2015"/>
    <n v="854412591"/>
    <d v="2015-07-17T00:00:00"/>
    <n v="6"/>
    <n v="191"/>
    <n v="8527"/>
    <n v="205.7"/>
    <n v="117.11"/>
    <n v="88.59"/>
    <n v="998596.97"/>
    <n v="755406.93"/>
    <n v="-243190.04"/>
    <n v="-0.24353172231235601"/>
  </r>
  <r>
    <s v="Asia"/>
    <s v="BHUTAN"/>
    <s v="Fruits"/>
    <s v="Offline"/>
    <x v="1"/>
    <d v="2014-03-15T00:00:00"/>
    <s v="Mar"/>
    <n v="2014"/>
    <n v="270331752"/>
    <d v="2014-03-27T00:00:00"/>
    <n v="5"/>
    <n v="12"/>
    <n v="6028"/>
    <n v="9.33"/>
    <n v="6.92"/>
    <n v="2.41"/>
    <n v="41713.760000000002"/>
    <n v="14527.48"/>
    <n v="-27186.28"/>
    <n v="-0.65173410404624299"/>
  </r>
  <r>
    <s v="Central America"/>
    <s v="HONDURAS"/>
    <s v="Cosmetics"/>
    <s v="Online"/>
    <x v="0"/>
    <d v="2010-12-22T00:00:00"/>
    <s v="Dec"/>
    <n v="2010"/>
    <n v="164774167"/>
    <d v="2011-05-01T00:00:00"/>
    <n v="1"/>
    <n v="130"/>
    <n v="9193"/>
    <n v="437.2"/>
    <n v="263.33"/>
    <n v="173.87"/>
    <n v="2420792.69"/>
    <n v="1598386.91"/>
    <n v="-822405.78"/>
    <n v="-0.33972581931416901"/>
  </r>
  <r>
    <s v="Sub-Saharan Africa"/>
    <s v="SEYCHELLES"/>
    <s v="Baby Food"/>
    <s v="Online"/>
    <x v="0"/>
    <d v="2017-06-02T00:00:00"/>
    <s v="Jun"/>
    <n v="2017"/>
    <n v="562788665"/>
    <d v="2017-03-21T00:00:00"/>
    <n v="3"/>
    <s v=""/>
    <n v="527"/>
    <n v="255.28"/>
    <n v="159.41999999999999"/>
    <n v="95.86"/>
    <n v="84014.34"/>
    <n v="50518.22"/>
    <n v="-33496.120000000003"/>
    <n v="-0.39869527035503699"/>
  </r>
  <r>
    <s v="Europe"/>
    <s v="SERBIA"/>
    <s v="Office Supplies"/>
    <s v="Offline"/>
    <x v="1"/>
    <d v="2014-08-24T00:00:00"/>
    <s v="Aug"/>
    <n v="2014"/>
    <n v="209736573"/>
    <d v="2014-09-24T00:00:00"/>
    <n v="4"/>
    <n v="31"/>
    <n v="4568"/>
    <n v="651.21"/>
    <n v="524.96"/>
    <n v="126.25"/>
    <n v="2398017.2799999998"/>
    <n v="576710"/>
    <n v="-1821307.28"/>
    <n v="-0.75950548613227697"/>
  </r>
  <r>
    <s v="Central America"/>
    <s v="HONDURAS"/>
    <s v="Vegetables"/>
    <s v="Offline"/>
    <x v="3"/>
    <d v="2013-03-29T00:00:00"/>
    <s v="Mar"/>
    <n v="2013"/>
    <n v="621291720"/>
    <d v="2013-03-31T00:00:00"/>
    <n v="1"/>
    <n v="2"/>
    <n v="2881"/>
    <n v="154.06"/>
    <n v="90.93"/>
    <n v="63.13"/>
    <n v="261969.33"/>
    <n v="181877.53"/>
    <n v="-80091.8"/>
    <n v="-0.30572968217309998"/>
  </r>
  <r>
    <s v="Europe"/>
    <s v="BELGIUM"/>
    <s v="Office Supplies"/>
    <s v="Offline"/>
    <x v="0"/>
    <d v="2016-05-01T00:00:00"/>
    <s v="May"/>
    <n v="2016"/>
    <n v="233440434"/>
    <d v="2016-02-17T00:00:00"/>
    <n v="4"/>
    <s v=""/>
    <n v="9067"/>
    <n v="651.21"/>
    <n v="524.96"/>
    <n v="126.25"/>
    <n v="4759812.32"/>
    <n v="1144708.75"/>
    <n v="-3615103.57"/>
    <n v="-0.75950548613227697"/>
  </r>
  <r>
    <s v="Australia/Oceania"/>
    <s v="FEDERATED STATES OF MICRONESIA"/>
    <s v="Office Supplies"/>
    <s v="Online"/>
    <x v="3"/>
    <d v="2015-10-15T00:00:00"/>
    <s v="Oct"/>
    <n v="2015"/>
    <n v="252481544"/>
    <d v="2015-08-11T00:00:00"/>
    <n v="3"/>
    <s v=""/>
    <n v="3754"/>
    <n v="651.21"/>
    <n v="524.96"/>
    <n v="126.25"/>
    <n v="1970699.84"/>
    <n v="473942.5"/>
    <n v="-1496757.34"/>
    <n v="-0.75950548613227697"/>
  </r>
  <r>
    <s v="Sub-Saharan Africa"/>
    <s v="SOUTH SUDAN"/>
    <s v="Household"/>
    <s v="Offline"/>
    <x v="3"/>
    <d v="2014-01-13T00:00:00"/>
    <s v="Jan"/>
    <n v="2014"/>
    <n v="605026376"/>
    <d v="2014-02-18T00:00:00"/>
    <n v="3"/>
    <n v="36"/>
    <n v="9604"/>
    <n v="668.27"/>
    <n v="502.54"/>
    <n v="165.73"/>
    <n v="4826394.16"/>
    <n v="1591670.92"/>
    <n v="-3234723.24"/>
    <n v="-0.67021530624427905"/>
  </r>
  <r>
    <s v="Sub-Saharan Africa"/>
    <s v="KENYA"/>
    <s v="Snacks"/>
    <s v="Online"/>
    <x v="3"/>
    <d v="2017-01-28T00:00:00"/>
    <s v="Jan"/>
    <n v="2017"/>
    <n v="387998759"/>
    <d v="2017-01-30T00:00:00"/>
    <n v="2"/>
    <n v="2"/>
    <n v="6310"/>
    <n v="152.58000000000001"/>
    <n v="97.44"/>
    <n v="55.14"/>
    <n v="614846.4"/>
    <n v="347933.4"/>
    <n v="-266913"/>
    <n v="-0.43411330049261099"/>
  </r>
  <r>
    <s v="Middle East/North Africa"/>
    <s v="UNITED ARAB EMIRATES"/>
    <s v="Fruits"/>
    <s v="Online"/>
    <x v="2"/>
    <d v="2017-02-23T00:00:00"/>
    <s v="Feb"/>
    <n v="2017"/>
    <n v="118635022"/>
    <d v="2017-08-03T00:00:00"/>
    <n v="5"/>
    <n v="161"/>
    <n v="5594"/>
    <n v="9.33"/>
    <n v="6.92"/>
    <n v="2.41"/>
    <n v="38710.480000000003"/>
    <n v="13481.54"/>
    <n v="-25228.94"/>
    <n v="-0.65173410404624299"/>
  </r>
  <r>
    <s v="Europe"/>
    <s v="AUSTRIA"/>
    <s v="Vegetables"/>
    <s v="Offline"/>
    <x v="2"/>
    <d v="2011-05-05T00:00:00"/>
    <s v="May"/>
    <n v="2011"/>
    <n v="384483993"/>
    <d v="2011-06-19T00:00:00"/>
    <n v="1"/>
    <n v="45"/>
    <n v="6212"/>
    <n v="154.06"/>
    <n v="90.93"/>
    <n v="63.13"/>
    <n v="564857.16"/>
    <n v="392163.56"/>
    <n v="-172693.6"/>
    <n v="-0.30572968217309998"/>
  </r>
  <r>
    <s v="Sub-Saharan Africa"/>
    <s v="ETHIOPIA"/>
    <s v="Cereal"/>
    <s v="Offline"/>
    <x v="1"/>
    <d v="2012-12-14T00:00:00"/>
    <s v="Dec"/>
    <n v="2012"/>
    <n v="493406999"/>
    <d v="2013-01-21T00:00:00"/>
    <n v="2"/>
    <n v="38"/>
    <n v="8950"/>
    <n v="205.7"/>
    <n v="117.11"/>
    <n v="88.59"/>
    <n v="1048134.5"/>
    <n v="792880.5"/>
    <n v="-255254"/>
    <n v="-0.24353172231235601"/>
  </r>
  <r>
    <s v="Sub-Saharan Africa"/>
    <s v="TOGO"/>
    <s v="Baby Food"/>
    <s v="Online"/>
    <x v="3"/>
    <d v="2017-03-06T00:00:00"/>
    <s v="Mar"/>
    <n v="2017"/>
    <n v="723577868"/>
    <d v="2017-06-23T00:00:00"/>
    <n v="6"/>
    <n v="109"/>
    <n v="1626"/>
    <n v="255.28"/>
    <n v="159.41999999999999"/>
    <n v="95.86"/>
    <n v="259216.92"/>
    <n v="155868.35999999999"/>
    <n v="-103348.56"/>
    <n v="-0.39869527035503699"/>
  </r>
  <r>
    <s v="Sub-Saharan Africa"/>
    <s v="TOGO"/>
    <s v="Beverages"/>
    <s v="Online"/>
    <x v="3"/>
    <d v="2013-02-09T00:00:00"/>
    <s v="Feb"/>
    <n v="2013"/>
    <n v="973482930"/>
    <d v="2013-07-10T00:00:00"/>
    <n v="4"/>
    <n v="151"/>
    <n v="4087"/>
    <n v="47.45"/>
    <n v="31.79"/>
    <n v="15.66"/>
    <n v="129925.73"/>
    <n v="64002.42"/>
    <n v="-65923.31"/>
    <n v="-0.50739226171752105"/>
  </r>
  <r>
    <s v="Europe"/>
    <s v="BELARUS"/>
    <s v="Beverages"/>
    <s v="Online"/>
    <x v="3"/>
    <d v="2010-08-15T00:00:00"/>
    <s v="Aug"/>
    <n v="2010"/>
    <n v="311921012"/>
    <d v="2010-08-26T00:00:00"/>
    <n v="5"/>
    <n v="11"/>
    <n v="3214"/>
    <n v="47.45"/>
    <n v="31.79"/>
    <n v="15.66"/>
    <n v="102173.06"/>
    <n v="50331.24"/>
    <n v="-51841.82"/>
    <n v="-0.50739226171752105"/>
  </r>
  <r>
    <s v="Europe"/>
    <s v="SWITZERLAND"/>
    <s v="Baby Food"/>
    <s v="Online"/>
    <x v="2"/>
    <d v="2010-09-09T00:00:00"/>
    <s v="Sep"/>
    <n v="2010"/>
    <n v="128003442"/>
    <d v="2010-10-23T00:00:00"/>
    <n v="7"/>
    <n v="44"/>
    <n v="7918"/>
    <n v="255.28"/>
    <n v="159.41999999999999"/>
    <n v="95.86"/>
    <n v="1262287.56"/>
    <n v="759019.48"/>
    <n v="-503268.08"/>
    <n v="-0.39869527035503699"/>
  </r>
  <r>
    <s v="Europe"/>
    <s v="ITALY"/>
    <s v="Beverages"/>
    <s v="Offline"/>
    <x v="1"/>
    <d v="2013-07-27T00:00:00"/>
    <s v="Jul"/>
    <n v="2013"/>
    <n v="981154048"/>
    <d v="2013-09-08T00:00:00"/>
    <n v="1"/>
    <n v="43"/>
    <n v="4141"/>
    <n v="47.45"/>
    <n v="31.79"/>
    <n v="15.66"/>
    <n v="131642.39000000001"/>
    <n v="64848.06"/>
    <n v="-66794.33"/>
    <n v="-0.50739226171752105"/>
  </r>
  <r>
    <s v="Central America"/>
    <s v="PANAMA"/>
    <s v="Meat"/>
    <s v="Online"/>
    <x v="3"/>
    <d v="2012-11-06T00:00:00"/>
    <s v="Nov"/>
    <n v="2012"/>
    <n v="351109158"/>
    <d v="2012-06-26T00:00:00"/>
    <n v="3"/>
    <s v=""/>
    <n v="9857"/>
    <n v="421.89"/>
    <n v="364.69"/>
    <n v="57.2"/>
    <n v="3594749.33"/>
    <n v="563820.4"/>
    <n v="-3030928.93"/>
    <n v="-0.84315445995228799"/>
  </r>
  <r>
    <s v="Europe"/>
    <s v="GERMANY"/>
    <s v="Personal Care"/>
    <s v="Online"/>
    <x v="2"/>
    <d v="2012-03-12T00:00:00"/>
    <s v="Mar"/>
    <n v="2012"/>
    <n v="287917602"/>
    <d v="2013-05-01T00:00:00"/>
    <n v="4"/>
    <n v="415"/>
    <n v="71"/>
    <n v="81.73"/>
    <n v="56.67"/>
    <n v="25.06"/>
    <n v="4023.57"/>
    <n v="1779.26"/>
    <n v="-2244.31"/>
    <n v="-0.55779071819304704"/>
  </r>
  <r>
    <s v="Central America"/>
    <s v="BARBADOS"/>
    <s v="Meat"/>
    <s v="Offline"/>
    <x v="3"/>
    <d v="2014-09-02T00:00:00"/>
    <s v="Sep"/>
    <n v="2014"/>
    <n v="661940705"/>
    <d v="2014-02-21T00:00:00"/>
    <n v="6"/>
    <s v=""/>
    <n v="1819"/>
    <n v="421.89"/>
    <n v="364.69"/>
    <n v="57.2"/>
    <n v="663371.11"/>
    <n v="104046.8"/>
    <n v="-559324.31000000006"/>
    <n v="-0.84315445995228799"/>
  </r>
  <r>
    <s v="Central America"/>
    <s v="SAINT KITTS AND NEVIS"/>
    <s v="Baby Food"/>
    <s v="Offline"/>
    <x v="2"/>
    <d v="2012-05-18T00:00:00"/>
    <s v="May"/>
    <n v="2012"/>
    <n v="513852298"/>
    <d v="2012-06-27T00:00:00"/>
    <n v="4"/>
    <n v="40"/>
    <n v="9169"/>
    <n v="255.28"/>
    <n v="159.41999999999999"/>
    <n v="95.86"/>
    <n v="1461721.98"/>
    <n v="878940.34"/>
    <n v="-582781.64"/>
    <n v="-0.39869527035503699"/>
  </r>
  <r>
    <s v="Sub-Saharan Africa"/>
    <s v="SEYCHELLES"/>
    <s v="Office Supplies"/>
    <s v="Offline"/>
    <x v="3"/>
    <d v="2012-03-10T00:00:00"/>
    <s v="Mar"/>
    <n v="2012"/>
    <n v="304638707"/>
    <d v="2012-10-15T00:00:00"/>
    <n v="2"/>
    <n v="219"/>
    <n v="8218"/>
    <n v="651.21"/>
    <n v="524.96"/>
    <n v="126.25"/>
    <n v="4314121.28"/>
    <n v="1037522.5"/>
    <n v="-3276598.78"/>
    <n v="-0.75950548613227697"/>
  </r>
  <r>
    <s v="Sub-Saharan Africa"/>
    <s v="TOGO"/>
    <s v="Vegetables"/>
    <s v="Online"/>
    <x v="3"/>
    <d v="2017-07-13T00:00:00"/>
    <s v="Jul"/>
    <n v="2017"/>
    <n v="565598762"/>
    <d v="2017-07-29T00:00:00"/>
    <n v="7"/>
    <n v="16"/>
    <n v="2097"/>
    <n v="154.06"/>
    <n v="90.93"/>
    <n v="63.13"/>
    <n v="190680.21"/>
    <n v="132383.60999999999"/>
    <n v="-58296.6"/>
    <n v="-0.30572968217309998"/>
  </r>
  <r>
    <s v="Europe"/>
    <s v="CYPRUS"/>
    <s v="Snacks"/>
    <s v="Offline"/>
    <x v="2"/>
    <d v="2014-04-12T00:00:00"/>
    <s v="Apr"/>
    <n v="2014"/>
    <n v="548343789"/>
    <d v="2014-06-12T00:00:00"/>
    <n v="5"/>
    <n v="61"/>
    <n v="5967"/>
    <n v="152.58000000000001"/>
    <n v="97.44"/>
    <n v="55.14"/>
    <n v="581424.48"/>
    <n v="329020.38"/>
    <n v="-252404.1"/>
    <n v="-0.43411330049261099"/>
  </r>
  <r>
    <s v="Asia"/>
    <s v="LAOS"/>
    <s v="Vegetables"/>
    <s v="Offline"/>
    <x v="2"/>
    <d v="2013-02-22T00:00:00"/>
    <s v="Feb"/>
    <n v="2013"/>
    <n v="474797618"/>
    <d v="2013-01-03T00:00:00"/>
    <n v="5"/>
    <s v=""/>
    <n v="2021"/>
    <n v="154.06"/>
    <n v="90.93"/>
    <n v="63.13"/>
    <n v="183769.53"/>
    <n v="127585.73"/>
    <n v="-56183.8"/>
    <n v="-0.30572968217309998"/>
  </r>
  <r>
    <s v="Australia/Oceania"/>
    <s v="TUVALU"/>
    <s v="Clothes"/>
    <s v="Offline"/>
    <x v="1"/>
    <d v="2013-11-24T00:00:00"/>
    <s v="Nov"/>
    <n v="2013"/>
    <n v="187196576"/>
    <d v="2013-12-27T00:00:00"/>
    <n v="6"/>
    <n v="33"/>
    <n v="4482"/>
    <n v="109.28"/>
    <n v="35.840000000000003"/>
    <n v="73.44"/>
    <n v="160634.88"/>
    <n v="329158.08"/>
    <n v="168523.2"/>
    <n v="1.0491071428571399"/>
  </r>
  <r>
    <s v="Europe"/>
    <s v="CYPRUS"/>
    <s v="Meat"/>
    <s v="Online"/>
    <x v="2"/>
    <d v="2016-02-03T00:00:00"/>
    <s v="Feb"/>
    <n v="2016"/>
    <n v="498089492"/>
    <d v="2016-03-22T00:00:00"/>
    <n v="3"/>
    <n v="48"/>
    <n v="4604"/>
    <n v="421.89"/>
    <n v="364.69"/>
    <n v="57.2"/>
    <n v="1679032.76"/>
    <n v="263348.8"/>
    <n v="-1415683.96"/>
    <n v="-0.84315445995228799"/>
  </r>
  <r>
    <s v="Middle East/North Africa"/>
    <s v="IRAQ"/>
    <s v="Fruits"/>
    <s v="Offline"/>
    <x v="1"/>
    <d v="2012-06-06T00:00:00"/>
    <s v="Jun"/>
    <n v="2012"/>
    <n v="940337693"/>
    <d v="2012-06-25T00:00:00"/>
    <n v="2"/>
    <n v="19"/>
    <n v="5675"/>
    <n v="9.33"/>
    <n v="6.92"/>
    <n v="2.41"/>
    <n v="39271"/>
    <n v="13676.75"/>
    <n v="-25594.25"/>
    <n v="-0.65173410404624299"/>
  </r>
  <r>
    <s v="Asia"/>
    <s v="MALDIVES"/>
    <s v="Cereal"/>
    <s v="Online"/>
    <x v="0"/>
    <d v="2015-02-26T00:00:00"/>
    <s v="Feb"/>
    <n v="2015"/>
    <n v="217115008"/>
    <d v="2015-03-22T00:00:00"/>
    <n v="1"/>
    <n v="24"/>
    <n v="8011"/>
    <n v="205.7"/>
    <n v="117.11"/>
    <n v="88.59"/>
    <n v="938168.21"/>
    <n v="709694.49"/>
    <n v="-228473.72"/>
    <n v="-0.24353172231235601"/>
  </r>
  <r>
    <s v="Europe"/>
    <s v="MOLDOVA"/>
    <s v="Snacks"/>
    <s v="Offline"/>
    <x v="1"/>
    <d v="2015-01-03T00:00:00"/>
    <s v="Jan"/>
    <n v="2015"/>
    <n v="251907765"/>
    <d v="2015-07-04T00:00:00"/>
    <n v="7"/>
    <n v="182"/>
    <n v="3961"/>
    <n v="152.58000000000001"/>
    <n v="97.44"/>
    <n v="55.14"/>
    <n v="385959.84"/>
    <n v="218409.54"/>
    <n v="-167550.29999999999"/>
    <n v="-0.43411330049261099"/>
  </r>
  <r>
    <s v="Asia"/>
    <s v="CHINA"/>
    <s v="Fruits"/>
    <s v="Offline"/>
    <x v="3"/>
    <d v="2015-11-09T00:00:00"/>
    <s v="Nov"/>
    <n v="2015"/>
    <n v="338514792"/>
    <d v="2015-12-09T00:00:00"/>
    <n v="4"/>
    <n v="30"/>
    <n v="2904"/>
    <n v="9.33"/>
    <n v="6.92"/>
    <n v="2.41"/>
    <n v="20095.68"/>
    <n v="6998.64"/>
    <n v="-13097.04"/>
    <n v="-0.65173410404624299"/>
  </r>
  <r>
    <s v="North America"/>
    <s v="UNITED STATES OF AMERICA"/>
    <s v="Beverages"/>
    <s v="Online"/>
    <x v="3"/>
    <d v="2013-06-27T00:00:00"/>
    <s v="Jun"/>
    <n v="2013"/>
    <n v="291047418"/>
    <d v="2013-07-20T00:00:00"/>
    <n v="7"/>
    <n v="23"/>
    <n v="6253"/>
    <n v="47.45"/>
    <n v="31.79"/>
    <n v="15.66"/>
    <n v="198782.87"/>
    <n v="97921.98"/>
    <n v="-100860.89"/>
    <n v="-0.50739226171752105"/>
  </r>
  <r>
    <s v="Asia"/>
    <s v="MALDIVES"/>
    <s v="Household"/>
    <s v="Online"/>
    <x v="0"/>
    <d v="2010-02-15T00:00:00"/>
    <s v="Feb"/>
    <n v="2010"/>
    <n v="893929469"/>
    <d v="2010-03-04T00:00:00"/>
    <n v="5"/>
    <n v="17"/>
    <n v="2450"/>
    <n v="668.27"/>
    <n v="502.54"/>
    <n v="165.73"/>
    <n v="1231223"/>
    <n v="406038.5"/>
    <n v="-825184.5"/>
    <n v="-0.67021530624427905"/>
  </r>
  <r>
    <s v="Central America"/>
    <s v="DOMINICA"/>
    <s v="Clothes"/>
    <s v="Online"/>
    <x v="3"/>
    <d v="2015-01-11T00:00:00"/>
    <s v="Jan"/>
    <n v="2015"/>
    <n v="751897275"/>
    <d v="2015-01-12T00:00:00"/>
    <n v="2"/>
    <n v="1"/>
    <n v="1967"/>
    <n v="109.28"/>
    <n v="35.840000000000003"/>
    <n v="73.44"/>
    <n v="70497.279999999999"/>
    <n v="144456.48000000001"/>
    <n v="73959.199999999997"/>
    <n v="1.0491071428571399"/>
  </r>
  <r>
    <s v="Europe"/>
    <s v="MALTA"/>
    <s v="Snacks"/>
    <s v="Online"/>
    <x v="2"/>
    <d v="2015-05-26T00:00:00"/>
    <s v="May"/>
    <n v="2015"/>
    <n v="339999663"/>
    <d v="2015-06-13T00:00:00"/>
    <n v="7"/>
    <n v="18"/>
    <n v="2311"/>
    <n v="152.58000000000001"/>
    <n v="97.44"/>
    <n v="55.14"/>
    <n v="225183.84"/>
    <n v="127428.54"/>
    <n v="-97755.3"/>
    <n v="-0.43411330049261099"/>
  </r>
  <r>
    <s v="Sub-Saharan Africa"/>
    <s v="NIGERIA"/>
    <s v="Cosmetics"/>
    <s v="Online"/>
    <x v="3"/>
    <d v="2017-05-21T00:00:00"/>
    <s v="May"/>
    <n v="2017"/>
    <n v="653597962"/>
    <d v="2017-11-06T00:00:00"/>
    <n v="2"/>
    <n v="169"/>
    <n v="3016"/>
    <n v="437.2"/>
    <n v="263.33"/>
    <n v="173.87"/>
    <n v="794203.28"/>
    <n v="524391.92000000004"/>
    <n v="-269811.36"/>
    <n v="-0.33972581931416901"/>
  </r>
  <r>
    <s v="Europe"/>
    <s v="RUSSIA"/>
    <s v="Cereal"/>
    <s v="Offline"/>
    <x v="0"/>
    <d v="2012-06-29T00:00:00"/>
    <s v="Jun"/>
    <n v="2012"/>
    <n v="958366000"/>
    <d v="2012-03-08T00:00:00"/>
    <n v="5"/>
    <s v=""/>
    <n v="651"/>
    <n v="205.7"/>
    <n v="117.11"/>
    <n v="88.59"/>
    <n v="76238.61"/>
    <n v="57672.09"/>
    <n v="-18566.52"/>
    <n v="-0.24353172231235601"/>
  </r>
  <r>
    <s v="Sub-Saharan Africa"/>
    <s v="SEYCHELLES"/>
    <s v="Clothes"/>
    <s v="Offline"/>
    <x v="3"/>
    <d v="2015-03-18T00:00:00"/>
    <s v="Mar"/>
    <n v="2015"/>
    <n v="140290105"/>
    <d v="2015-08-04T00:00:00"/>
    <n v="3"/>
    <n v="139"/>
    <n v="3814"/>
    <n v="109.28"/>
    <n v="35.840000000000003"/>
    <n v="73.44"/>
    <n v="136693.76000000001"/>
    <n v="280100.15999999997"/>
    <n v="143406.39999999999"/>
    <n v="1.0491071428571399"/>
  </r>
  <r>
    <s v="Sub-Saharan Africa"/>
    <s v="ZIMBABWE"/>
    <s v="Office Supplies"/>
    <s v="Offline"/>
    <x v="0"/>
    <d v="2014-07-29T00:00:00"/>
    <s v="Jul"/>
    <n v="2014"/>
    <n v="755669105"/>
    <d v="2014-08-27T00:00:00"/>
    <n v="4"/>
    <n v="29"/>
    <n v="8136"/>
    <n v="651.21"/>
    <n v="524.96"/>
    <n v="126.25"/>
    <n v="4271074.5599999996"/>
    <n v="1027170"/>
    <n v="-3243904.56"/>
    <n v="-0.75950548613227697"/>
  </r>
  <r>
    <s v="Europe"/>
    <s v="NORWAY"/>
    <s v="Cereal"/>
    <s v="Online"/>
    <x v="0"/>
    <d v="2015-04-11T00:00:00"/>
    <s v="Apr"/>
    <n v="2015"/>
    <n v="481114327"/>
    <d v="2015-11-24T00:00:00"/>
    <n v="3"/>
    <n v="227"/>
    <n v="1276"/>
    <n v="205.7"/>
    <n v="117.11"/>
    <n v="88.59"/>
    <n v="149432.35999999999"/>
    <n v="113040.84"/>
    <n v="-36391.519999999997"/>
    <n v="-0.24353172231235601"/>
  </r>
  <r>
    <s v="Sub-Saharan Africa"/>
    <s v="BOTSWANA"/>
    <s v="Household"/>
    <s v="Online"/>
    <x v="0"/>
    <d v="2013-12-23T00:00:00"/>
    <s v="Dec"/>
    <n v="2013"/>
    <n v="663549602"/>
    <d v="2014-06-02T00:00:00"/>
    <n v="2"/>
    <n v="161"/>
    <n v="7927"/>
    <n v="668.27"/>
    <n v="502.54"/>
    <n v="165.73"/>
    <n v="3983634.58"/>
    <n v="1313741.71"/>
    <n v="-2669892.87"/>
    <n v="-0.67021530624427905"/>
  </r>
  <r>
    <s v="Sub-Saharan Africa"/>
    <s v="ANGOLA"/>
    <s v="Cosmetics"/>
    <s v="Offline"/>
    <x v="2"/>
    <d v="2012-07-28T00:00:00"/>
    <s v="Jul"/>
    <n v="2012"/>
    <n v="470211255"/>
    <d v="2012-08-15T00:00:00"/>
    <n v="4"/>
    <n v="18"/>
    <n v="4814"/>
    <n v="437.2"/>
    <n v="263.33"/>
    <n v="173.87"/>
    <n v="1267670.6200000001"/>
    <n v="837010.18"/>
    <n v="-430660.44"/>
    <n v="-0.33972581931416901"/>
  </r>
  <r>
    <s v="Sub-Saharan Africa"/>
    <s v="ZIMBABWE"/>
    <s v="Vegetables"/>
    <s v="Online"/>
    <x v="3"/>
    <d v="2012-04-07T00:00:00"/>
    <s v="Apr"/>
    <n v="2012"/>
    <n v="938648116"/>
    <d v="2012-08-14T00:00:00"/>
    <n v="3"/>
    <n v="129"/>
    <n v="5691"/>
    <n v="154.06"/>
    <n v="90.93"/>
    <n v="63.13"/>
    <n v="517482.63"/>
    <n v="359272.83"/>
    <n v="-158209.79999999999"/>
    <n v="-0.30572968217309998"/>
  </r>
  <r>
    <s v="Sub-Saharan Africa"/>
    <s v="MADAGASCAR"/>
    <s v="Beverages"/>
    <s v="Online"/>
    <x v="2"/>
    <d v="2015-09-21T00:00:00"/>
    <s v="Sep"/>
    <n v="2015"/>
    <n v="926721513"/>
    <d v="2015-10-20T00:00:00"/>
    <n v="3"/>
    <n v="29"/>
    <n v="6344"/>
    <n v="47.45"/>
    <n v="31.79"/>
    <n v="15.66"/>
    <n v="201675.76"/>
    <n v="99347.04"/>
    <n v="-102328.72"/>
    <n v="-0.50739226171752105"/>
  </r>
  <r>
    <s v="Asia"/>
    <s v="MALAYSIA"/>
    <s v="Household"/>
    <s v="Offline"/>
    <x v="2"/>
    <d v="2013-11-11T00:00:00"/>
    <s v="Nov"/>
    <n v="2013"/>
    <n v="262605273"/>
    <d v="2013-12-16T00:00:00"/>
    <n v="2"/>
    <n v="35"/>
    <n v="9591"/>
    <n v="668.27"/>
    <n v="502.54"/>
    <n v="165.73"/>
    <n v="4819861.1399999997"/>
    <n v="1589516.43"/>
    <n v="-3230344.71"/>
    <n v="-0.67021530624427905"/>
  </r>
  <r>
    <s v="Europe"/>
    <s v="LIECHTENSTEIN"/>
    <s v="Cereal"/>
    <s v="Offline"/>
    <x v="2"/>
    <d v="2014-10-16T00:00:00"/>
    <s v="Oct"/>
    <n v="2014"/>
    <n v="194785726"/>
    <d v="2014-11-13T00:00:00"/>
    <n v="5"/>
    <n v="28"/>
    <n v="280"/>
    <n v="205.7"/>
    <n v="117.11"/>
    <n v="88.59"/>
    <n v="32790.800000000003"/>
    <n v="24805.200000000001"/>
    <n v="-7985.6000000000104"/>
    <n v="-0.24353172231235601"/>
  </r>
  <r>
    <s v="Sub-Saharan Africa"/>
    <s v="MOZAMBIQUE"/>
    <s v="Clothes"/>
    <s v="Online"/>
    <x v="3"/>
    <d v="2016-01-24T00:00:00"/>
    <s v="Jan"/>
    <n v="2016"/>
    <n v="242061698"/>
    <d v="2016-04-02T00:00:00"/>
    <n v="7"/>
    <n v="69"/>
    <n v="290"/>
    <n v="109.28"/>
    <n v="35.840000000000003"/>
    <n v="73.44"/>
    <n v="10393.6"/>
    <n v="21297.599999999999"/>
    <n v="10904"/>
    <n v="1.0491071428571399"/>
  </r>
  <r>
    <s v="Europe"/>
    <s v="ANDORRA"/>
    <s v="Beverages"/>
    <s v="Online"/>
    <x v="1"/>
    <d v="2016-04-24T00:00:00"/>
    <s v="Apr"/>
    <n v="2016"/>
    <n v="443544518"/>
    <d v="2016-04-28T00:00:00"/>
    <n v="5"/>
    <n v="4"/>
    <n v="3534"/>
    <n v="47.45"/>
    <n v="31.79"/>
    <n v="15.66"/>
    <n v="112345.86"/>
    <n v="55342.44"/>
    <n v="-57003.42"/>
    <n v="-0.50739226171752105"/>
  </r>
  <r>
    <s v="Asia"/>
    <s v="MYANMAR"/>
    <s v="Fruits"/>
    <s v="Online"/>
    <x v="3"/>
    <d v="2011-12-06T00:00:00"/>
    <s v="Dec"/>
    <n v="2011"/>
    <n v="908658015"/>
    <d v="2011-06-25T00:00:00"/>
    <n v="7"/>
    <s v=""/>
    <n v="954"/>
    <n v="9.33"/>
    <n v="6.92"/>
    <n v="2.41"/>
    <n v="6601.68"/>
    <n v="2299.14"/>
    <n v="-4302.54"/>
    <n v="-0.65173410404624299"/>
  </r>
  <r>
    <s v="Europe"/>
    <s v="SAN MARINO"/>
    <s v="Clothes"/>
    <s v="Online"/>
    <x v="3"/>
    <d v="2013-07-30T00:00:00"/>
    <s v="Jul"/>
    <n v="2013"/>
    <n v="467138516"/>
    <d v="2013-08-08T00:00:00"/>
    <n v="5"/>
    <n v="9"/>
    <n v="5523"/>
    <n v="109.28"/>
    <n v="35.840000000000003"/>
    <n v="73.44"/>
    <n v="197944.32000000001"/>
    <n v="405609.12"/>
    <n v="207664.8"/>
    <n v="1.0491071428571399"/>
  </r>
  <r>
    <s v="Asia"/>
    <s v="NORTH KOREA"/>
    <s v="Clothes"/>
    <s v="Offline"/>
    <x v="0"/>
    <d v="2016-12-16T00:00:00"/>
    <s v="Dec"/>
    <n v="2016"/>
    <n v="719034850"/>
    <d v="2017-04-02T00:00:00"/>
    <n v="1"/>
    <n v="107"/>
    <n v="7246"/>
    <n v="109.28"/>
    <n v="35.840000000000003"/>
    <n v="73.44"/>
    <n v="259696.64000000001"/>
    <n v="532146.24"/>
    <n v="272449.59999999998"/>
    <n v="1.0491071428571399"/>
  </r>
  <r>
    <s v="Europe"/>
    <s v="BOSNIA AND HERZEGOVINA"/>
    <s v="Vegetables"/>
    <s v="Online"/>
    <x v="3"/>
    <d v="2016-11-27T00:00:00"/>
    <s v="Nov"/>
    <n v="2016"/>
    <n v="184708344"/>
    <d v="2016-02-12T00:00:00"/>
    <n v="6"/>
    <s v=""/>
    <n v="8159"/>
    <n v="154.06"/>
    <n v="90.93"/>
    <n v="63.13"/>
    <n v="741897.87"/>
    <n v="515077.67"/>
    <n v="-226820.2"/>
    <n v="-0.30572968217309998"/>
  </r>
  <r>
    <s v="Asia"/>
    <s v="THAILAND"/>
    <s v="Household"/>
    <s v="Offline"/>
    <x v="1"/>
    <d v="2013-01-08T00:00:00"/>
    <s v="Jan"/>
    <n v="2013"/>
    <n v="154832828"/>
    <d v="2013-08-09T00:00:00"/>
    <n v="6"/>
    <n v="213"/>
    <n v="7329"/>
    <n v="668.27"/>
    <n v="502.54"/>
    <n v="165.73"/>
    <n v="3683115.66"/>
    <n v="1214635.17"/>
    <n v="-2468480.4900000002"/>
    <n v="-0.67021530624427905"/>
  </r>
  <r>
    <s v="Europe"/>
    <s v="BOSNIA AND HERZEGOVINA"/>
    <s v="Office Supplies"/>
    <s v="Offline"/>
    <x v="3"/>
    <d v="2015-10-19T00:00:00"/>
    <s v="Oct"/>
    <n v="2015"/>
    <n v="640394628"/>
    <d v="2015-07-11T00:00:00"/>
    <n v="7"/>
    <s v=""/>
    <n v="5856"/>
    <n v="651.21"/>
    <n v="524.96"/>
    <n v="126.25"/>
    <n v="3074165.76"/>
    <n v="739320"/>
    <n v="-2334845.7599999998"/>
    <n v="-0.75950548613227697"/>
  </r>
  <r>
    <s v="Australia/Oceania"/>
    <s v="VANUATU"/>
    <s v="Clothes"/>
    <s v="Online"/>
    <x v="2"/>
    <d v="2014-06-26T00:00:00"/>
    <s v="Jun"/>
    <n v="2014"/>
    <n v="822692573"/>
    <d v="2014-07-07T00:00:00"/>
    <n v="2"/>
    <n v="11"/>
    <n v="1869"/>
    <n v="109.28"/>
    <n v="35.840000000000003"/>
    <n v="73.44"/>
    <n v="66984.960000000006"/>
    <n v="137259.35999999999"/>
    <n v="70274.399999999994"/>
    <n v="1.0491071428571399"/>
  </r>
  <r>
    <s v="Europe"/>
    <s v="ANDORRA"/>
    <s v="Vegetables"/>
    <s v="Offline"/>
    <x v="2"/>
    <d v="2016-10-15T00:00:00"/>
    <s v="Oct"/>
    <n v="2016"/>
    <n v="403337991"/>
    <d v="2016-11-24T00:00:00"/>
    <n v="5"/>
    <n v="40"/>
    <n v="5529"/>
    <n v="154.06"/>
    <n v="90.93"/>
    <n v="63.13"/>
    <n v="502751.97"/>
    <n v="349045.77"/>
    <n v="-153706.20000000001"/>
    <n v="-0.30572968217309998"/>
  </r>
  <r>
    <s v="Central America"/>
    <s v="DOMINICAN REPUBLIC"/>
    <s v="Baby Food"/>
    <s v="Online"/>
    <x v="1"/>
    <d v="2011-12-31T00:00:00"/>
    <s v="Dec"/>
    <n v="2011"/>
    <n v="954254710"/>
    <d v="2012-01-15T00:00:00"/>
    <n v="1"/>
    <n v="15"/>
    <n v="4029"/>
    <n v="255.28"/>
    <n v="159.41999999999999"/>
    <n v="95.86"/>
    <n v="642303.18000000005"/>
    <n v="386219.94"/>
    <n v="-256083.24"/>
    <n v="-0.39869527035503699"/>
  </r>
  <r>
    <s v="Europe"/>
    <s v="ANDORRA"/>
    <s v="Vegetables"/>
    <s v="Online"/>
    <x v="1"/>
    <d v="2013-03-03T00:00:00"/>
    <s v="Mar"/>
    <n v="2013"/>
    <n v="967679059"/>
    <d v="2013-03-19T00:00:00"/>
    <n v="3"/>
    <n v="16"/>
    <n v="6592"/>
    <n v="154.06"/>
    <n v="90.93"/>
    <n v="63.13"/>
    <n v="599410.56000000006"/>
    <n v="416152.96"/>
    <n v="-183257.60000000001"/>
    <n v="-0.30572968217309998"/>
  </r>
  <r>
    <s v="Asia"/>
    <s v="MALDIVES"/>
    <s v="Beverages"/>
    <s v="Online"/>
    <x v="0"/>
    <d v="2015-03-07T00:00:00"/>
    <s v="Mar"/>
    <n v="2015"/>
    <n v="806159865"/>
    <d v="2015-09-07T00:00:00"/>
    <n v="2"/>
    <n v="184"/>
    <n v="9474"/>
    <n v="47.45"/>
    <n v="31.79"/>
    <n v="15.66"/>
    <n v="301178.46000000002"/>
    <n v="148362.84"/>
    <n v="-152815.62"/>
    <n v="-0.50739226171752105"/>
  </r>
  <r>
    <s v="Central America"/>
    <s v="GUATEMALA"/>
    <s v="Cosmetics"/>
    <s v="Offline"/>
    <x v="3"/>
    <d v="2015-04-04T00:00:00"/>
    <s v="Apr"/>
    <n v="2015"/>
    <n v="452558457"/>
    <d v="2015-04-18T00:00:00"/>
    <n v="7"/>
    <n v="14"/>
    <n v="959"/>
    <n v="437.2"/>
    <n v="263.33"/>
    <n v="173.87"/>
    <n v="252533.47"/>
    <n v="166741.32999999999"/>
    <n v="-85792.14"/>
    <n v="-0.33972581931416901"/>
  </r>
  <r>
    <s v="Sub-Saharan Africa"/>
    <s v="SUDAN"/>
    <s v="Household"/>
    <s v="Offline"/>
    <x v="3"/>
    <d v="2013-07-19T00:00:00"/>
    <s v="Jul"/>
    <n v="2013"/>
    <n v="860048663"/>
    <d v="2013-07-23T00:00:00"/>
    <n v="3"/>
    <n v="4"/>
    <n v="6366"/>
    <n v="668.27"/>
    <n v="502.54"/>
    <n v="165.73"/>
    <n v="3199169.64"/>
    <n v="1055037.18"/>
    <n v="-2144132.46"/>
    <n v="-0.67021530624427905"/>
  </r>
  <r>
    <s v="Sub-Saharan Africa"/>
    <s v="MAURITANIA"/>
    <s v="Household"/>
    <s v="Online"/>
    <x v="0"/>
    <d v="2012-07-21T00:00:00"/>
    <s v="Jul"/>
    <n v="2012"/>
    <n v="802116811"/>
    <d v="2012-07-29T00:00:00"/>
    <n v="1"/>
    <n v="8"/>
    <n v="3044"/>
    <n v="668.27"/>
    <n v="502.54"/>
    <n v="165.73"/>
    <n v="1529731.76"/>
    <n v="504482.12"/>
    <n v="-1025249.64"/>
    <n v="-0.67021530624427905"/>
  </r>
  <r>
    <s v="Sub-Saharan Africa"/>
    <s v="CAMEROON"/>
    <s v="Office Supplies"/>
    <s v="Offline"/>
    <x v="0"/>
    <d v="2011-09-24T00:00:00"/>
    <s v="Sep"/>
    <n v="2011"/>
    <n v="922561728"/>
    <d v="2011-05-11T00:00:00"/>
    <n v="4"/>
    <s v=""/>
    <n v="5372"/>
    <n v="651.21"/>
    <n v="524.96"/>
    <n v="126.25"/>
    <n v="2820085.12"/>
    <n v="678215"/>
    <n v="-2141870.12"/>
    <n v="-0.75950548613227697"/>
  </r>
  <r>
    <s v="Sub-Saharan Africa"/>
    <s v="CENTRAL AFRICAN REPUBLIC"/>
    <s v="Cereal"/>
    <s v="Offline"/>
    <x v="1"/>
    <d v="2011-06-08T00:00:00"/>
    <s v="Jun"/>
    <n v="2011"/>
    <n v="585494744"/>
    <d v="2011-09-13T00:00:00"/>
    <n v="3"/>
    <n v="97"/>
    <n v="9761"/>
    <n v="205.7"/>
    <n v="117.11"/>
    <n v="88.59"/>
    <n v="1143110.71"/>
    <n v="864726.99"/>
    <n v="-278383.71999999997"/>
    <n v="-0.24353172231235601"/>
  </r>
  <r>
    <s v="Europe"/>
    <s v="MACEDONIA"/>
    <s v="Snacks"/>
    <s v="Online"/>
    <x v="2"/>
    <d v="2017-11-07T00:00:00"/>
    <s v="Nov"/>
    <n v="2017"/>
    <n v="125339686"/>
    <d v="2017-07-24T00:00:00"/>
    <n v="2"/>
    <s v=""/>
    <n v="9653"/>
    <n v="152.58000000000001"/>
    <n v="97.44"/>
    <n v="55.14"/>
    <n v="940588.32"/>
    <n v="532266.42000000004"/>
    <n v="-408321.9"/>
    <n v="-0.43411330049261099"/>
  </r>
  <r>
    <s v="Europe"/>
    <s v="CROATIA"/>
    <s v="Personal Care"/>
    <s v="Offline"/>
    <x v="0"/>
    <d v="2013-03-29T00:00:00"/>
    <s v="Mar"/>
    <n v="2013"/>
    <n v="396832883"/>
    <d v="2013-03-31T00:00:00"/>
    <n v="1"/>
    <n v="2"/>
    <n v="523"/>
    <n v="81.73"/>
    <n v="56.67"/>
    <n v="25.06"/>
    <n v="29638.41"/>
    <n v="13106.38"/>
    <n v="-16532.03"/>
    <n v="-0.55779071819304704"/>
  </r>
  <r>
    <s v="Middle East/North Africa"/>
    <s v="SYRIA"/>
    <s v="Meat"/>
    <s v="Offline"/>
    <x v="2"/>
    <d v="2010-11-01T00:00:00"/>
    <s v="Nov"/>
    <n v="2010"/>
    <n v="525023162"/>
    <d v="2010-06-02T00:00:00"/>
    <n v="4"/>
    <s v=""/>
    <n v="4876"/>
    <n v="421.89"/>
    <n v="364.69"/>
    <n v="57.2"/>
    <n v="1778228.44"/>
    <n v="278907.2"/>
    <n v="-1499321.24"/>
    <n v="-0.84315445995228799"/>
  </r>
  <r>
    <s v="Australia/Oceania"/>
    <s v="NEW ZEALAND"/>
    <s v="Cosmetics"/>
    <s v="Online"/>
    <x v="1"/>
    <d v="2012-01-09T00:00:00"/>
    <s v="Jan"/>
    <n v="2012"/>
    <n v="155271852"/>
    <d v="2012-09-18T00:00:00"/>
    <n v="3"/>
    <n v="253"/>
    <n v="7246"/>
    <n v="437.2"/>
    <n v="263.33"/>
    <n v="173.87"/>
    <n v="1908089.18"/>
    <n v="1259862.02"/>
    <n v="-648227.16"/>
    <n v="-0.33972581931416901"/>
  </r>
  <r>
    <s v="Central America"/>
    <s v="EL SALVADOR"/>
    <s v="Personal Care"/>
    <s v="Offline"/>
    <x v="0"/>
    <d v="2015-08-26T00:00:00"/>
    <s v="Aug"/>
    <n v="2015"/>
    <n v="803252780"/>
    <d v="2015-10-14T00:00:00"/>
    <n v="4"/>
    <n v="49"/>
    <n v="9202"/>
    <n v="81.73"/>
    <n v="56.67"/>
    <n v="25.06"/>
    <n v="521477.34"/>
    <n v="230602.12"/>
    <n v="-290875.21999999997"/>
    <n v="-0.55779071819304704"/>
  </r>
  <r>
    <s v="Middle East/North Africa"/>
    <s v="ISRAEL"/>
    <s v="Office Supplies"/>
    <s v="Offline"/>
    <x v="3"/>
    <d v="2014-10-07T00:00:00"/>
    <s v="Oct"/>
    <n v="2014"/>
    <n v="904952275"/>
    <d v="2014-07-17T00:00:00"/>
    <n v="5"/>
    <s v=""/>
    <n v="4343"/>
    <n v="651.21"/>
    <n v="524.96"/>
    <n v="126.25"/>
    <n v="2279901.2799999998"/>
    <n v="548303.75"/>
    <n v="-1731597.53"/>
    <n v="-0.75950548613227697"/>
  </r>
  <r>
    <s v="Middle East/North Africa"/>
    <s v="AFGHANISTAN"/>
    <s v="Vegetables"/>
    <s v="Offline"/>
    <x v="0"/>
    <d v="2017-06-04T00:00:00"/>
    <s v="Jun"/>
    <n v="2017"/>
    <n v="766669166"/>
    <d v="2017-04-21T00:00:00"/>
    <n v="6"/>
    <s v=""/>
    <n v="3298"/>
    <n v="154.06"/>
    <n v="90.93"/>
    <n v="63.13"/>
    <n v="299887.14"/>
    <n v="208202.74"/>
    <n v="-91684.4"/>
    <n v="-0.30572968217309998"/>
  </r>
  <r>
    <s v="Sub-Saharan Africa"/>
    <s v="MADAGASCAR"/>
    <s v="Clothes"/>
    <s v="Online"/>
    <x v="3"/>
    <d v="2010-12-03T00:00:00"/>
    <s v="Dec"/>
    <n v="2010"/>
    <n v="315014779"/>
    <d v="2010-03-23T00:00:00"/>
    <n v="3"/>
    <s v=""/>
    <n v="8728"/>
    <n v="109.28"/>
    <n v="35.840000000000003"/>
    <n v="73.44"/>
    <n v="312811.52000000002"/>
    <n v="640984.31999999995"/>
    <n v="328172.79999999999"/>
    <n v="1.0491071428571399"/>
  </r>
  <r>
    <s v="Sub-Saharan Africa"/>
    <s v="MOZAMBIQUE"/>
    <s v="Vegetables"/>
    <s v="Offline"/>
    <x v="2"/>
    <d v="2014-10-13T00:00:00"/>
    <s v="Oct"/>
    <n v="2014"/>
    <n v="446912944"/>
    <d v="2014-01-11T00:00:00"/>
    <n v="7"/>
    <s v=""/>
    <n v="326"/>
    <n v="154.06"/>
    <n v="90.93"/>
    <n v="63.13"/>
    <n v="29643.18"/>
    <n v="20580.38"/>
    <n v="-9062.8000000000102"/>
    <n v="-0.30572968217310098"/>
  </r>
  <r>
    <s v="Sub-Saharan Africa"/>
    <s v="NIGER"/>
    <s v="Vegetables"/>
    <s v="Online"/>
    <x v="1"/>
    <d v="2015-09-09T00:00:00"/>
    <s v="Sep"/>
    <n v="2015"/>
    <n v="779599988"/>
    <d v="2015-09-10T00:00:00"/>
    <n v="5"/>
    <n v="1"/>
    <n v="9816"/>
    <n v="154.06"/>
    <n v="90.93"/>
    <n v="63.13"/>
    <n v="892568.88"/>
    <n v="619684.07999999996"/>
    <n v="-272884.8"/>
    <n v="-0.30572968217309998"/>
  </r>
  <r>
    <s v="Sub-Saharan Africa"/>
    <s v="MALI"/>
    <s v="Cosmetics"/>
    <s v="Online"/>
    <x v="0"/>
    <d v="2010-02-01T00:00:00"/>
    <s v="Feb"/>
    <n v="2010"/>
    <n v="100624740"/>
    <d v="2010-01-20T00:00:00"/>
    <n v="4"/>
    <s v=""/>
    <n v="5951"/>
    <n v="437.2"/>
    <n v="263.33"/>
    <n v="173.87"/>
    <n v="1567076.83"/>
    <n v="1034700.37"/>
    <n v="-532376.46"/>
    <n v="-0.33972581931416901"/>
  </r>
  <r>
    <s v="Central America"/>
    <s v="GUATEMALA"/>
    <s v="Baby Food"/>
    <s v="Offline"/>
    <x v="0"/>
    <d v="2011-01-13T00:00:00"/>
    <s v="Jan"/>
    <n v="2011"/>
    <n v="417848527"/>
    <d v="2011-09-02T00:00:00"/>
    <n v="6"/>
    <n v="232"/>
    <n v="9519"/>
    <n v="255.28"/>
    <n v="159.41999999999999"/>
    <n v="95.86"/>
    <n v="1517518.98"/>
    <n v="912491.34"/>
    <n v="-605027.64"/>
    <n v="-0.39869527035503699"/>
  </r>
  <r>
    <s v="Europe"/>
    <s v="SWITZERLAND"/>
    <s v="Cosmetics"/>
    <s v="Offline"/>
    <x v="0"/>
    <d v="2014-03-18T00:00:00"/>
    <s v="Mar"/>
    <n v="2014"/>
    <n v="209445178"/>
    <d v="2014-04-20T00:00:00"/>
    <n v="1"/>
    <n v="33"/>
    <n v="8337"/>
    <n v="437.2"/>
    <n v="263.33"/>
    <n v="173.87"/>
    <n v="2195382.21"/>
    <n v="1449554.19"/>
    <n v="-745828.02"/>
    <n v="-0.33972581931416901"/>
  </r>
  <r>
    <s v="Sub-Saharan Africa"/>
    <s v="BENIN"/>
    <s v="Meat"/>
    <s v="Online"/>
    <x v="3"/>
    <d v="2016-11-01T00:00:00"/>
    <s v="Nov"/>
    <n v="2016"/>
    <n v="273901021"/>
    <d v="2016-08-02T00:00:00"/>
    <n v="3"/>
    <s v=""/>
    <n v="2254"/>
    <n v="421.89"/>
    <n v="364.69"/>
    <n v="57.2"/>
    <n v="822011.26"/>
    <n v="128928.8"/>
    <n v="-693082.46"/>
    <n v="-0.84315445995228799"/>
  </r>
  <r>
    <s v="Central America"/>
    <s v="JAMAICA"/>
    <s v="Fruits"/>
    <s v="Online"/>
    <x v="1"/>
    <d v="2010-07-04T00:00:00"/>
    <s v="Jul"/>
    <n v="2010"/>
    <n v="580014884"/>
    <d v="2010-05-21T00:00:00"/>
    <n v="6"/>
    <s v=""/>
    <n v="8148"/>
    <n v="9.33"/>
    <n v="6.92"/>
    <n v="2.41"/>
    <n v="56384.160000000003"/>
    <n v="19636.68"/>
    <n v="-36747.480000000003"/>
    <n v="-0.65173410404624299"/>
  </r>
  <r>
    <s v="Sub-Saharan Africa"/>
    <s v="MAURITANIA"/>
    <s v="Fruits"/>
    <s v="Offline"/>
    <x v="3"/>
    <d v="2014-06-25T00:00:00"/>
    <s v="Jun"/>
    <n v="2014"/>
    <n v="716898095"/>
    <d v="2014-07-17T00:00:00"/>
    <n v="5"/>
    <n v="22"/>
    <n v="4932"/>
    <n v="9.33"/>
    <n v="6.92"/>
    <n v="2.41"/>
    <n v="34129.440000000002"/>
    <n v="11886.12"/>
    <n v="-22243.32"/>
    <n v="-0.65173410404624299"/>
  </r>
  <r>
    <s v="Asia"/>
    <s v="KYRGYZSTAN"/>
    <s v="Vegetables"/>
    <s v="Offline"/>
    <x v="0"/>
    <d v="2013-03-24T00:00:00"/>
    <s v="Mar"/>
    <n v="2013"/>
    <n v="343974483"/>
    <d v="2013-09-05T00:00:00"/>
    <n v="5"/>
    <n v="165"/>
    <n v="8548"/>
    <n v="154.06"/>
    <n v="90.93"/>
    <n v="63.13"/>
    <n v="777269.64"/>
    <n v="539635.24"/>
    <n v="-237634.4"/>
    <n v="-0.30572968217309998"/>
  </r>
  <r>
    <s v="Asia"/>
    <s v="NEPAL"/>
    <s v="Fruits"/>
    <s v="Offline"/>
    <x v="0"/>
    <d v="2014-10-30T00:00:00"/>
    <s v="Oct"/>
    <n v="2014"/>
    <n v="540980374"/>
    <d v="2014-09-11T00:00:00"/>
    <n v="5"/>
    <s v=""/>
    <n v="6969"/>
    <n v="9.33"/>
    <n v="6.92"/>
    <n v="2.41"/>
    <n v="48225.48"/>
    <n v="16795.29"/>
    <n v="-31430.19"/>
    <n v="-0.65173410404624299"/>
  </r>
  <r>
    <s v="Asia"/>
    <s v="BHUTAN"/>
    <s v="Snacks"/>
    <s v="Online"/>
    <x v="1"/>
    <d v="2017-04-30T00:00:00"/>
    <s v="Apr"/>
    <n v="2017"/>
    <n v="657964599"/>
    <d v="2017-06-17T00:00:00"/>
    <n v="7"/>
    <n v="48"/>
    <n v="5201"/>
    <n v="152.58000000000001"/>
    <n v="97.44"/>
    <n v="55.14"/>
    <n v="506785.44"/>
    <n v="286783.14"/>
    <n v="-220002.3"/>
    <n v="-0.43411330049261099"/>
  </r>
  <r>
    <s v="Sub-Saharan Africa"/>
    <s v="MALI"/>
    <s v="Personal Care"/>
    <s v="Offline"/>
    <x v="0"/>
    <d v="2012-01-04T00:00:00"/>
    <s v="Jan"/>
    <n v="2012"/>
    <n v="565288484"/>
    <d v="2012-06-04T00:00:00"/>
    <n v="2"/>
    <n v="152"/>
    <n v="279"/>
    <n v="81.73"/>
    <n v="56.67"/>
    <n v="25.06"/>
    <n v="15810.93"/>
    <n v="6991.74"/>
    <n v="-8819.19"/>
    <n v="-0.55779071819304704"/>
  </r>
  <r>
    <s v="Sub-Saharan Africa"/>
    <s v="SUDAN"/>
    <s v="Cereal"/>
    <s v="Offline"/>
    <x v="1"/>
    <d v="2011-02-13T00:00:00"/>
    <s v="Feb"/>
    <n v="2011"/>
    <n v="203625857"/>
    <d v="2011-03-03T00:00:00"/>
    <n v="5"/>
    <n v="18"/>
    <n v="6271"/>
    <n v="205.7"/>
    <n v="117.11"/>
    <n v="88.59"/>
    <n v="734396.81"/>
    <n v="555547.89"/>
    <n v="-178848.92"/>
    <n v="-0.24353172231235601"/>
  </r>
  <r>
    <s v="Europe"/>
    <s v="SWITZERLAND"/>
    <s v="Clothes"/>
    <s v="Offline"/>
    <x v="0"/>
    <d v="2011-05-21T00:00:00"/>
    <s v="May"/>
    <n v="2011"/>
    <n v="933963048"/>
    <d v="2011-06-24T00:00:00"/>
    <n v="6"/>
    <n v="34"/>
    <n v="9275"/>
    <n v="109.28"/>
    <n v="35.840000000000003"/>
    <n v="73.44"/>
    <n v="332416"/>
    <n v="681156"/>
    <n v="348740"/>
    <n v="1.0491071428571399"/>
  </r>
  <r>
    <s v="Europe"/>
    <s v="GREECE"/>
    <s v="Cereal"/>
    <s v="Online"/>
    <x v="3"/>
    <d v="2015-05-05T00:00:00"/>
    <s v="May"/>
    <n v="2015"/>
    <n v="587598884"/>
    <d v="2015-06-13T00:00:00"/>
    <n v="7"/>
    <n v="39"/>
    <n v="2422"/>
    <n v="205.7"/>
    <n v="117.11"/>
    <n v="88.59"/>
    <n v="283640.42"/>
    <n v="214564.98"/>
    <n v="-69075.44"/>
    <n v="-0.24353172231235601"/>
  </r>
  <r>
    <s v="Asia"/>
    <s v="BANGLADESH"/>
    <s v="Fruits"/>
    <s v="Online"/>
    <x v="1"/>
    <d v="2011-03-15T00:00:00"/>
    <s v="Mar"/>
    <n v="2011"/>
    <n v="216144692"/>
    <d v="2011-04-18T00:00:00"/>
    <n v="2"/>
    <n v="34"/>
    <n v="873"/>
    <n v="9.33"/>
    <n v="6.92"/>
    <n v="2.41"/>
    <n v="6041.16"/>
    <n v="2103.9299999999998"/>
    <n v="-3937.23"/>
    <n v="-0.65173410404624299"/>
  </r>
  <r>
    <s v="Europe"/>
    <s v="IRELAND"/>
    <s v="Personal Care"/>
    <s v="Online"/>
    <x v="1"/>
    <d v="2014-03-10T00:00:00"/>
    <s v="Mar"/>
    <n v="2014"/>
    <n v="941524302"/>
    <d v="2014-09-10T00:00:00"/>
    <n v="4"/>
    <n v="184"/>
    <n v="6819"/>
    <n v="81.73"/>
    <n v="56.67"/>
    <n v="25.06"/>
    <n v="386432.73"/>
    <n v="170884.14"/>
    <n v="-215548.59"/>
    <n v="-0.55779071819304704"/>
  </r>
  <r>
    <s v="Europe"/>
    <s v="DENMARK"/>
    <s v="Cosmetics"/>
    <s v="Offline"/>
    <x v="0"/>
    <d v="2012-07-22T00:00:00"/>
    <s v="Jul"/>
    <n v="2012"/>
    <n v="805974042"/>
    <d v="2012-07-28T00:00:00"/>
    <n v="7"/>
    <n v="6"/>
    <n v="4484"/>
    <n v="437.2"/>
    <n v="263.33"/>
    <n v="173.87"/>
    <n v="1180771.72"/>
    <n v="779633.08"/>
    <n v="-401138.64"/>
    <n v="-0.33972581931416901"/>
  </r>
  <r>
    <s v="Asia"/>
    <s v="PHILIPPINES"/>
    <s v="Cosmetics"/>
    <s v="Online"/>
    <x v="3"/>
    <d v="2011-02-03T00:00:00"/>
    <s v="Feb"/>
    <n v="2011"/>
    <n v="622042739"/>
    <d v="2011-03-28T00:00:00"/>
    <n v="2"/>
    <n v="53"/>
    <n v="5124"/>
    <n v="437.2"/>
    <n v="263.33"/>
    <n v="173.87"/>
    <n v="1349302.92"/>
    <n v="890909.88"/>
    <n v="-458393.04"/>
    <n v="-0.33972581931416901"/>
  </r>
  <r>
    <s v="Sub-Saharan Africa"/>
    <s v="MALAWI"/>
    <s v="Office Supplies"/>
    <s v="Online"/>
    <x v="2"/>
    <d v="2010-08-18T00:00:00"/>
    <s v="Aug"/>
    <n v="2010"/>
    <n v="822591722"/>
    <d v="2010-03-09T00:00:00"/>
    <n v="3"/>
    <s v=""/>
    <n v="2025"/>
    <n v="651.21"/>
    <n v="524.96"/>
    <n v="126.25"/>
    <n v="1063044"/>
    <n v="255656.25"/>
    <n v="-807387.75"/>
    <n v="-0.75950548613227697"/>
  </r>
  <r>
    <s v="Australia/Oceania"/>
    <s v="NAURU"/>
    <s v="Cereal"/>
    <s v="Online"/>
    <x v="0"/>
    <d v="2015-06-11T00:00:00"/>
    <s v="Jun"/>
    <n v="2015"/>
    <n v="110794818"/>
    <d v="2015-11-24T00:00:00"/>
    <n v="3"/>
    <n v="166"/>
    <n v="5504"/>
    <n v="205.7"/>
    <n v="117.11"/>
    <n v="88.59"/>
    <n v="644573.43999999994"/>
    <n v="487599.35999999999"/>
    <n v="-156974.07999999999"/>
    <n v="-0.24353172231235601"/>
  </r>
  <r>
    <s v="Australia/Oceania"/>
    <s v="PALAU"/>
    <s v="Clothes"/>
    <s v="Offline"/>
    <x v="3"/>
    <d v="2010-01-24T00:00:00"/>
    <s v="Jan"/>
    <n v="2010"/>
    <n v="410138356"/>
    <d v="2010-02-03T00:00:00"/>
    <n v="4"/>
    <n v="10"/>
    <n v="7909"/>
    <n v="109.28"/>
    <n v="35.840000000000003"/>
    <n v="73.44"/>
    <n v="283458.56"/>
    <n v="580836.96"/>
    <n v="297378.40000000002"/>
    <n v="1.0491071428571399"/>
  </r>
  <r>
    <s v="Central America"/>
    <s v="JAMAICA"/>
    <s v="Vegetables"/>
    <s v="Offline"/>
    <x v="2"/>
    <d v="2011-02-09T00:00:00"/>
    <s v="Feb"/>
    <n v="2011"/>
    <n v="114421164"/>
    <d v="2011-09-17T00:00:00"/>
    <n v="7"/>
    <n v="220"/>
    <n v="8620"/>
    <n v="154.06"/>
    <n v="90.93"/>
    <n v="63.13"/>
    <n v="783816.6"/>
    <n v="544180.6"/>
    <n v="-239636"/>
    <n v="-0.30572968217309998"/>
  </r>
  <r>
    <s v="Central America"/>
    <s v="HONDURAS"/>
    <s v="Meat"/>
    <s v="Online"/>
    <x v="1"/>
    <d v="2017-05-25T00:00:00"/>
    <s v="May"/>
    <n v="2017"/>
    <n v="837754571"/>
    <d v="2017-02-06T00:00:00"/>
    <n v="2"/>
    <s v=""/>
    <n v="9049"/>
    <n v="421.89"/>
    <n v="364.69"/>
    <n v="57.2"/>
    <n v="3300079.81"/>
    <n v="517602.8"/>
    <n v="-2782477.01"/>
    <n v="-0.84315445995228799"/>
  </r>
  <r>
    <s v="Asia"/>
    <s v="CHINA"/>
    <s v="Snacks"/>
    <s v="Offline"/>
    <x v="2"/>
    <d v="2013-08-09T00:00:00"/>
    <s v="Aug"/>
    <n v="2013"/>
    <n v="664562404"/>
    <d v="2013-09-19T00:00:00"/>
    <n v="5"/>
    <n v="41"/>
    <n v="7638"/>
    <n v="152.58000000000001"/>
    <n v="97.44"/>
    <n v="55.14"/>
    <n v="744246.72"/>
    <n v="421159.32"/>
    <n v="-323087.40000000002"/>
    <n v="-0.43411330049261099"/>
  </r>
  <r>
    <s v="Sub-Saharan Africa"/>
    <s v="MALI"/>
    <s v="Clothes"/>
    <s v="Online"/>
    <x v="1"/>
    <d v="2010-07-10T00:00:00"/>
    <s v="Jul"/>
    <n v="2010"/>
    <n v="899580991"/>
    <d v="2010-08-11T00:00:00"/>
    <n v="4"/>
    <n v="32"/>
    <n v="4861"/>
    <n v="109.28"/>
    <n v="35.840000000000003"/>
    <n v="73.44"/>
    <n v="174218.23999999999"/>
    <n v="356991.84"/>
    <n v="182773.6"/>
    <n v="1.0491071428571399"/>
  </r>
  <r>
    <s v="Europe"/>
    <s v="ESTONIA"/>
    <s v="Beverages"/>
    <s v="Offline"/>
    <x v="2"/>
    <d v="2016-02-19T00:00:00"/>
    <s v="Feb"/>
    <n v="2016"/>
    <n v="217859160"/>
    <d v="2016-05-03T00:00:00"/>
    <n v="3"/>
    <n v="74"/>
    <n v="8222"/>
    <n v="47.45"/>
    <n v="31.79"/>
    <n v="15.66"/>
    <n v="261377.38"/>
    <n v="128756.52"/>
    <n v="-132620.85999999999"/>
    <n v="-0.50739226171752105"/>
  </r>
  <r>
    <s v="Sub-Saharan Africa"/>
    <s v="RWANDA"/>
    <s v="Meat"/>
    <s v="Online"/>
    <x v="2"/>
    <d v="2015-08-24T00:00:00"/>
    <s v="Aug"/>
    <n v="2015"/>
    <n v="514758241"/>
    <d v="2015-09-13T00:00:00"/>
    <n v="1"/>
    <n v="20"/>
    <n v="7257"/>
    <n v="421.89"/>
    <n v="364.69"/>
    <n v="57.2"/>
    <n v="2646555.33"/>
    <n v="415100.4"/>
    <n v="-2231454.9300000002"/>
    <n v="-0.84315445995228799"/>
  </r>
  <r>
    <s v="Australia/Oceania"/>
    <s v="TONGA"/>
    <s v="Beverages"/>
    <s v="Online"/>
    <x v="0"/>
    <d v="2015-02-20T00:00:00"/>
    <s v="Feb"/>
    <n v="2015"/>
    <n v="155952060"/>
    <d v="2015-06-04T00:00:00"/>
    <n v="5"/>
    <n v="104"/>
    <n v="8535"/>
    <n v="47.45"/>
    <n v="31.79"/>
    <n v="15.66"/>
    <n v="271327.65000000002"/>
    <n v="133658.1"/>
    <n v="-137669.54999999999"/>
    <n v="-0.50739226171752105"/>
  </r>
  <r>
    <s v="Europe"/>
    <s v="ANDORRA"/>
    <s v="Vegetables"/>
    <s v="Offline"/>
    <x v="2"/>
    <d v="2013-12-15T00:00:00"/>
    <s v="Dec"/>
    <n v="2013"/>
    <n v="727426946"/>
    <d v="2014-03-02T00:00:00"/>
    <n v="1"/>
    <n v="77"/>
    <n v="653"/>
    <n v="154.06"/>
    <n v="90.93"/>
    <n v="63.13"/>
    <n v="59377.29"/>
    <n v="41223.89"/>
    <n v="-18153.400000000001"/>
    <n v="-0.30572968217309998"/>
  </r>
  <r>
    <s v="Central America"/>
    <s v="SAINT LUCIA"/>
    <s v="Baby Food"/>
    <s v="Online"/>
    <x v="0"/>
    <d v="2016-04-14T00:00:00"/>
    <s v="Apr"/>
    <n v="2016"/>
    <n v="285481727"/>
    <d v="2016-05-18T00:00:00"/>
    <n v="4"/>
    <n v="34"/>
    <n v="9242"/>
    <n v="255.28"/>
    <n v="159.41999999999999"/>
    <n v="95.86"/>
    <n v="1473359.64"/>
    <n v="885938.12"/>
    <n v="-587421.52"/>
    <n v="-0.39869527035503699"/>
  </r>
  <r>
    <s v="Sub-Saharan Africa"/>
    <s v="TOGO"/>
    <s v="Clothes"/>
    <s v="Online"/>
    <x v="1"/>
    <d v="2012-03-28T00:00:00"/>
    <s v="Mar"/>
    <n v="2012"/>
    <n v="106727731"/>
    <d v="2012-05-04T00:00:00"/>
    <n v="6"/>
    <n v="37"/>
    <n v="1962"/>
    <n v="109.28"/>
    <n v="35.840000000000003"/>
    <n v="73.44"/>
    <n v="70318.080000000002"/>
    <n v="144089.28"/>
    <n v="73771.199999999997"/>
    <n v="1.0491071428571399"/>
  </r>
  <r>
    <s v="Middle East/North Africa"/>
    <s v="SYRIA"/>
    <s v="Clothes"/>
    <s v="Offline"/>
    <x v="2"/>
    <d v="2011-02-12T00:00:00"/>
    <s v="Feb"/>
    <n v="2011"/>
    <n v="638088786"/>
    <d v="2011-12-28T00:00:00"/>
    <n v="4"/>
    <n v="319"/>
    <n v="3506"/>
    <n v="109.28"/>
    <n v="35.840000000000003"/>
    <n v="73.44"/>
    <n v="125655.03999999999"/>
    <n v="257480.64"/>
    <n v="131825.60000000001"/>
    <n v="1.0491071428571399"/>
  </r>
  <r>
    <s v="Sub-Saharan Africa"/>
    <s v="GUINEA"/>
    <s v="Snacks"/>
    <s v="Offline"/>
    <x v="0"/>
    <d v="2011-08-05T00:00:00"/>
    <s v="Aug"/>
    <n v="2011"/>
    <n v="146801221"/>
    <d v="2011-06-26T00:00:00"/>
    <n v="1"/>
    <s v=""/>
    <n v="598"/>
    <n v="152.58000000000001"/>
    <n v="97.44"/>
    <n v="55.14"/>
    <n v="58269.120000000003"/>
    <n v="32973.72"/>
    <n v="-25295.4"/>
    <n v="-0.43411330049261099"/>
  </r>
  <r>
    <s v="Australia/Oceania"/>
    <s v="NEW ZEALAND"/>
    <s v="Snacks"/>
    <s v="Offline"/>
    <x v="2"/>
    <d v="2011-05-30T00:00:00"/>
    <s v="May"/>
    <n v="2011"/>
    <n v="570413863"/>
    <d v="2011-06-28T00:00:00"/>
    <n v="3"/>
    <n v="29"/>
    <n v="6993"/>
    <n v="152.58000000000001"/>
    <n v="97.44"/>
    <n v="55.14"/>
    <n v="681397.92"/>
    <n v="385594.02"/>
    <n v="-295803.90000000002"/>
    <n v="-0.43411330049261099"/>
  </r>
  <r>
    <s v="Middle East/North Africa"/>
    <s v="ISRAEL"/>
    <s v="Office Supplies"/>
    <s v="Offline"/>
    <x v="2"/>
    <d v="2014-01-15T00:00:00"/>
    <s v="Jan"/>
    <n v="2014"/>
    <n v="766788041"/>
    <d v="2014-02-16T00:00:00"/>
    <n v="1"/>
    <n v="32"/>
    <n v="8476"/>
    <n v="651.21"/>
    <n v="524.96"/>
    <n v="126.25"/>
    <n v="4449560.96"/>
    <n v="1070095"/>
    <n v="-3379465.96"/>
    <n v="-0.75950548613227697"/>
  </r>
  <r>
    <s v="Middle East/North Africa"/>
    <s v="OMAN"/>
    <s v="Office Supplies"/>
    <s v="Online"/>
    <x v="2"/>
    <d v="2010-11-21T00:00:00"/>
    <s v="Nov"/>
    <n v="2010"/>
    <n v="564097583"/>
    <d v="2010-02-12T00:00:00"/>
    <n v="6"/>
    <s v=""/>
    <n v="7865"/>
    <n v="651.21"/>
    <n v="524.96"/>
    <n v="126.25"/>
    <n v="4128810.4"/>
    <n v="992956.25"/>
    <n v="-3135854.15"/>
    <n v="-0.75950548613227697"/>
  </r>
  <r>
    <s v="Sub-Saharan Africa"/>
    <s v="CENTRAL AFRICAN REPUBLIC"/>
    <s v="Vegetables"/>
    <s v="Online"/>
    <x v="3"/>
    <d v="2017-05-20T00:00:00"/>
    <s v="May"/>
    <n v="2017"/>
    <n v="310828816"/>
    <d v="2017-06-24T00:00:00"/>
    <n v="7"/>
    <n v="35"/>
    <n v="9"/>
    <n v="154.06"/>
    <n v="90.93"/>
    <n v="63.13"/>
    <n v="818.37"/>
    <n v="568.16999999999996"/>
    <n v="-250.2"/>
    <n v="-0.30572968217309998"/>
  </r>
  <r>
    <s v="Sub-Saharan Africa"/>
    <s v="CAMEROON"/>
    <s v="Household"/>
    <s v="Online"/>
    <x v="2"/>
    <d v="2015-11-12T00:00:00"/>
    <s v="Nov"/>
    <n v="2015"/>
    <n v="425780570"/>
    <d v="2015-12-18T00:00:00"/>
    <n v="6"/>
    <n v="36"/>
    <n v="6787"/>
    <n v="668.27"/>
    <n v="502.54"/>
    <n v="165.73"/>
    <n v="3410738.98"/>
    <n v="1124809.51"/>
    <n v="-2285929.4700000002"/>
    <n v="-0.67021530624427905"/>
  </r>
  <r>
    <s v="Asia"/>
    <s v="SRI LANKA"/>
    <s v="Snacks"/>
    <s v="Offline"/>
    <x v="3"/>
    <d v="2012-07-10T00:00:00"/>
    <s v="Jul"/>
    <n v="2012"/>
    <n v="948064172"/>
    <d v="2012-11-23T00:00:00"/>
    <n v="6"/>
    <n v="136"/>
    <n v="2111"/>
    <n v="152.58000000000001"/>
    <n v="97.44"/>
    <n v="55.14"/>
    <n v="205695.84"/>
    <n v="116400.54"/>
    <n v="-89295.3"/>
    <n v="-0.43411330049261099"/>
  </r>
  <r>
    <s v="Europe"/>
    <s v="BELGIUM"/>
    <s v="Fruits"/>
    <s v="Offline"/>
    <x v="0"/>
    <d v="2011-04-05T00:00:00"/>
    <s v="Apr"/>
    <n v="2011"/>
    <n v="187103450"/>
    <d v="2011-05-14T00:00:00"/>
    <n v="7"/>
    <n v="39"/>
    <n v="6924"/>
    <n v="9.33"/>
    <n v="6.92"/>
    <n v="2.41"/>
    <n v="47914.080000000002"/>
    <n v="16686.84"/>
    <n v="-31227.24"/>
    <n v="-0.65173410404624299"/>
  </r>
  <r>
    <s v="Europe"/>
    <s v="ROMANIA"/>
    <s v="Cereal"/>
    <s v="Online"/>
    <x v="3"/>
    <d v="2016-03-14T00:00:00"/>
    <s v="Mar"/>
    <n v="2016"/>
    <n v="572634732"/>
    <d v="2016-01-04T00:00:00"/>
    <n v="2"/>
    <s v=""/>
    <n v="4197"/>
    <n v="205.7"/>
    <n v="117.11"/>
    <n v="88.59"/>
    <n v="491510.67"/>
    <n v="371812.23"/>
    <n v="-119698.44"/>
    <n v="-0.24353172231235601"/>
  </r>
  <r>
    <s v="Middle East/North Africa"/>
    <s v="QATAR"/>
    <s v="Household"/>
    <s v="Online"/>
    <x v="3"/>
    <d v="2014-10-01T00:00:00"/>
    <s v="Oct"/>
    <n v="2014"/>
    <n v="104706847"/>
    <d v="2014-07-02T00:00:00"/>
    <n v="4"/>
    <s v=""/>
    <n v="3938"/>
    <n v="668.27"/>
    <n v="502.54"/>
    <n v="165.73"/>
    <n v="1979002.52"/>
    <n v="652644.74"/>
    <n v="-1326357.78"/>
    <n v="-0.67021530624427905"/>
  </r>
  <r>
    <s v="Asia"/>
    <s v="MALDIVES"/>
    <s v="Baby Food"/>
    <s v="Online"/>
    <x v="1"/>
    <d v="2015-04-14T00:00:00"/>
    <s v="Apr"/>
    <n v="2015"/>
    <n v="903681123"/>
    <d v="2015-04-26T00:00:00"/>
    <n v="1"/>
    <n v="12"/>
    <n v="8181"/>
    <n v="255.28"/>
    <n v="159.41999999999999"/>
    <n v="95.86"/>
    <n v="1304215.02"/>
    <n v="784230.66"/>
    <n v="-519984.36"/>
    <n v="-0.39869527035503699"/>
  </r>
  <r>
    <s v="Sub-Saharan Africa"/>
    <s v="UGANDA"/>
    <s v="Vegetables"/>
    <s v="Online"/>
    <x v="2"/>
    <d v="2012-07-24T00:00:00"/>
    <s v="Jul"/>
    <n v="2012"/>
    <n v="660231387"/>
    <d v="2012-08-23T00:00:00"/>
    <n v="5"/>
    <n v="30"/>
    <n v="5994"/>
    <n v="154.06"/>
    <n v="90.93"/>
    <n v="63.13"/>
    <n v="545034.42000000004"/>
    <n v="378401.22"/>
    <n v="-166633.20000000001"/>
    <n v="-0.30572968217309998"/>
  </r>
  <r>
    <s v="Europe"/>
    <s v="SERBIA"/>
    <s v="Vegetables"/>
    <s v="Online"/>
    <x v="1"/>
    <d v="2014-08-31T00:00:00"/>
    <s v="Aug"/>
    <n v="2014"/>
    <n v="285343968"/>
    <d v="2014-05-09T00:00:00"/>
    <n v="6"/>
    <s v=""/>
    <n v="8476"/>
    <n v="154.06"/>
    <n v="90.93"/>
    <n v="63.13"/>
    <n v="770722.68"/>
    <n v="535089.88"/>
    <n v="-235632.8"/>
    <n v="-0.30572968217309998"/>
  </r>
  <r>
    <s v="Australia/Oceania"/>
    <s v="VANUATU"/>
    <s v="Cereal"/>
    <s v="Online"/>
    <x v="2"/>
    <d v="2012-12-07T00:00:00"/>
    <s v="Dec"/>
    <n v="2012"/>
    <n v="760317695"/>
    <d v="2012-08-30T00:00:00"/>
    <n v="5"/>
    <s v=""/>
    <n v="3757"/>
    <n v="205.7"/>
    <n v="117.11"/>
    <n v="88.59"/>
    <n v="439982.27"/>
    <n v="332832.63"/>
    <n v="-107149.64"/>
    <n v="-0.24353172231235601"/>
  </r>
  <r>
    <s v="Europe"/>
    <s v="SLOVENIA"/>
    <s v="Vegetables"/>
    <s v="Offline"/>
    <x v="0"/>
    <d v="2013-04-21T00:00:00"/>
    <s v="Apr"/>
    <n v="2013"/>
    <n v="886763894"/>
    <d v="2013-05-27T00:00:00"/>
    <n v="2"/>
    <n v="36"/>
    <n v="1997"/>
    <n v="154.06"/>
    <n v="90.93"/>
    <n v="63.13"/>
    <n v="181587.21"/>
    <n v="126070.61"/>
    <n v="-55516.6"/>
    <n v="-0.30572968217309998"/>
  </r>
  <r>
    <s v="Europe"/>
    <s v="MOLDOVA"/>
    <s v="Beverages"/>
    <s v="Offline"/>
    <x v="1"/>
    <d v="2013-04-11T00:00:00"/>
    <s v="Apr"/>
    <n v="2013"/>
    <n v="436606395"/>
    <d v="2013-03-12T00:00:00"/>
    <n v="3"/>
    <s v=""/>
    <n v="389"/>
    <n v="47.45"/>
    <n v="31.79"/>
    <n v="15.66"/>
    <n v="12366.31"/>
    <n v="6091.74"/>
    <n v="-6274.57"/>
    <n v="-0.50739226171752105"/>
  </r>
  <r>
    <s v="Middle East/North Africa"/>
    <s v="ALGERIA"/>
    <s v="Fruits"/>
    <s v="Online"/>
    <x v="3"/>
    <d v="2012-01-24T00:00:00"/>
    <s v="Jan"/>
    <n v="2012"/>
    <n v="602081525"/>
    <d v="2012-01-28T00:00:00"/>
    <n v="7"/>
    <n v="4"/>
    <n v="8158"/>
    <n v="9.33"/>
    <n v="6.92"/>
    <n v="2.41"/>
    <n v="56453.36"/>
    <n v="19660.78"/>
    <n v="-36792.58"/>
    <n v="-0.65173410404624299"/>
  </r>
  <r>
    <s v="Europe"/>
    <s v="KOSOVO"/>
    <s v="Cosmetics"/>
    <s v="Online"/>
    <x v="2"/>
    <d v="2010-09-26T00:00:00"/>
    <s v="Sep"/>
    <n v="2010"/>
    <n v="845738112"/>
    <d v="2010-10-23T00:00:00"/>
    <n v="7"/>
    <n v="27"/>
    <n v="1557"/>
    <n v="437.2"/>
    <n v="263.33"/>
    <n v="173.87"/>
    <n v="410004.81"/>
    <n v="270715.59000000003"/>
    <n v="-139289.22"/>
    <n v="-0.33972581931416901"/>
  </r>
  <r>
    <s v="Sub-Saharan Africa"/>
    <s v="GHANA"/>
    <s v="Baby Food"/>
    <s v="Online"/>
    <x v="2"/>
    <d v="2013-11-09T00:00:00"/>
    <s v="Nov"/>
    <n v="2013"/>
    <n v="250437486"/>
    <d v="2013-05-10T00:00:00"/>
    <n v="6"/>
    <s v=""/>
    <n v="8872"/>
    <n v="255.28"/>
    <n v="159.41999999999999"/>
    <n v="95.86"/>
    <n v="1414374.24"/>
    <n v="850469.92"/>
    <n v="-563904.31999999995"/>
    <n v="-0.39869527035503699"/>
  </r>
  <r>
    <s v="Europe"/>
    <s v="BELARUS"/>
    <s v="Fruits"/>
    <s v="Online"/>
    <x v="1"/>
    <d v="2014-06-24T00:00:00"/>
    <s v="Jun"/>
    <n v="2014"/>
    <n v="669353473"/>
    <d v="2014-07-07T00:00:00"/>
    <n v="2"/>
    <n v="13"/>
    <n v="5422"/>
    <n v="9.33"/>
    <n v="6.92"/>
    <n v="2.41"/>
    <n v="37520.239999999998"/>
    <n v="13067.02"/>
    <n v="-24453.22"/>
    <n v="-0.65173410404624299"/>
  </r>
  <r>
    <s v="Sub-Saharan Africa"/>
    <s v="SOUTH SUDAN"/>
    <s v="Cosmetics"/>
    <s v="Offline"/>
    <x v="0"/>
    <d v="2015-07-04T00:00:00"/>
    <s v="Jul"/>
    <n v="2015"/>
    <n v="875972402"/>
    <d v="2015-04-29T00:00:00"/>
    <n v="4"/>
    <s v=""/>
    <n v="8555"/>
    <n v="437.2"/>
    <n v="263.33"/>
    <n v="173.87"/>
    <n v="2252788.15"/>
    <n v="1487457.85"/>
    <n v="-765330.3"/>
    <n v="-0.33972581931416901"/>
  </r>
  <r>
    <s v="Sub-Saharan Africa"/>
    <s v="MAURITIUS"/>
    <s v="Cosmetics"/>
    <s v="Offline"/>
    <x v="2"/>
    <d v="2015-07-07T00:00:00"/>
    <s v="Jul"/>
    <n v="2015"/>
    <n v="614093101"/>
    <d v="2015-07-27T00:00:00"/>
    <n v="2"/>
    <n v="20"/>
    <n v="2650"/>
    <n v="437.2"/>
    <n v="263.33"/>
    <n v="173.87"/>
    <n v="697824.5"/>
    <n v="460755.5"/>
    <n v="-237069"/>
    <n v="-0.33972581931416901"/>
  </r>
  <r>
    <s v="Europe"/>
    <s v="BELGIUM"/>
    <s v="Cosmetics"/>
    <s v="Online"/>
    <x v="0"/>
    <d v="2015-09-29T00:00:00"/>
    <s v="Sep"/>
    <n v="2015"/>
    <n v="147826898"/>
    <d v="2015-05-11T00:00:00"/>
    <n v="2"/>
    <s v=""/>
    <n v="4119"/>
    <n v="437.2"/>
    <n v="263.33"/>
    <n v="173.87"/>
    <n v="1084656.27"/>
    <n v="716170.53"/>
    <n v="-368485.74"/>
    <n v="-0.33972581931416901"/>
  </r>
  <r>
    <s v="Sub-Saharan Africa"/>
    <s v="TANZANIA"/>
    <s v="Personal Care"/>
    <s v="Offline"/>
    <x v="0"/>
    <d v="2013-02-10T00:00:00"/>
    <s v="Feb"/>
    <n v="2013"/>
    <n v="711597621"/>
    <d v="2013-11-14T00:00:00"/>
    <n v="5"/>
    <n v="277"/>
    <n v="6404"/>
    <n v="81.73"/>
    <n v="56.67"/>
    <n v="25.06"/>
    <n v="362914.68"/>
    <n v="160484.24"/>
    <n v="-202430.44"/>
    <n v="-0.55779071819304704"/>
  </r>
  <r>
    <s v="Asia"/>
    <s v="MALAYSIA"/>
    <s v="Cosmetics"/>
    <s v="Online"/>
    <x v="2"/>
    <d v="2015-12-25T00:00:00"/>
    <s v="Dec"/>
    <n v="2015"/>
    <n v="460141599"/>
    <d v="2016-12-01T00:00:00"/>
    <n v="5"/>
    <n v="342"/>
    <n v="4979"/>
    <n v="437.2"/>
    <n v="263.33"/>
    <n v="173.87"/>
    <n v="1311120.07"/>
    <n v="865698.73"/>
    <n v="-445421.34"/>
    <n v="-0.33972581931416901"/>
  </r>
  <r>
    <s v="Sub-Saharan Africa"/>
    <s v="CAMEROON"/>
    <s v="Cosmetics"/>
    <s v="Online"/>
    <x v="0"/>
    <d v="2011-01-01T00:00:00"/>
    <s v="Jan"/>
    <n v="2011"/>
    <n v="318507659"/>
    <d v="2011-07-02T00:00:00"/>
    <n v="7"/>
    <n v="182"/>
    <n v="2349"/>
    <n v="437.2"/>
    <n v="263.33"/>
    <n v="173.87"/>
    <n v="618562.17000000004"/>
    <n v="408420.63"/>
    <n v="-210141.54"/>
    <n v="-0.33972581931416901"/>
  </r>
  <r>
    <s v="Europe"/>
    <s v="SPAIN"/>
    <s v="Cosmetics"/>
    <s v="Online"/>
    <x v="1"/>
    <d v="2011-02-03T00:00:00"/>
    <s v="Feb"/>
    <n v="2011"/>
    <n v="832057130"/>
    <d v="2011-02-04T00:00:00"/>
    <n v="6"/>
    <n v="1"/>
    <n v="3050"/>
    <n v="437.2"/>
    <n v="263.33"/>
    <n v="173.87"/>
    <n v="803156.5"/>
    <n v="530303.5"/>
    <n v="-272853"/>
    <n v="-0.33972581931416901"/>
  </r>
  <r>
    <s v="Central America"/>
    <s v="PANAMA"/>
    <s v="Cereal"/>
    <s v="Online"/>
    <x v="3"/>
    <d v="2010-12-17T00:00:00"/>
    <s v="Dec"/>
    <n v="2010"/>
    <n v="816463840"/>
    <d v="2011-09-01T00:00:00"/>
    <n v="5"/>
    <n v="258"/>
    <n v="8649"/>
    <n v="205.7"/>
    <n v="117.11"/>
    <n v="88.59"/>
    <n v="1012884.39"/>
    <n v="766214.91"/>
    <n v="-246669.48"/>
    <n v="-0.24353172231235601"/>
  </r>
  <r>
    <s v="Asia"/>
    <s v="TURKMENISTAN"/>
    <s v="Personal Care"/>
    <s v="Online"/>
    <x v="0"/>
    <d v="2013-04-07T00:00:00"/>
    <s v="Apr"/>
    <n v="2013"/>
    <n v="507714116"/>
    <d v="2013-08-23T00:00:00"/>
    <n v="6"/>
    <n v="138"/>
    <n v="2744"/>
    <n v="81.73"/>
    <n v="56.67"/>
    <n v="25.06"/>
    <n v="155502.48000000001"/>
    <n v="68764.639999999999"/>
    <n v="-86737.84"/>
    <n v="-0.55779071819304704"/>
  </r>
  <r>
    <s v="Europe"/>
    <s v="LITHUANIA"/>
    <s v="Office Supplies"/>
    <s v="Online"/>
    <x v="3"/>
    <d v="2011-08-23T00:00:00"/>
    <s v="Aug"/>
    <n v="2011"/>
    <n v="212106788"/>
    <d v="2011-09-26T00:00:00"/>
    <n v="2"/>
    <n v="34"/>
    <n v="5967"/>
    <n v="651.21"/>
    <n v="524.96"/>
    <n v="126.25"/>
    <n v="3132436.32"/>
    <n v="753333.75"/>
    <n v="-2379102.5699999998"/>
    <n v="-0.75950548613227697"/>
  </r>
  <r>
    <s v="Sub-Saharan Africa"/>
    <s v="GUINEA-BISSAU"/>
    <s v="Baby Food"/>
    <s v="Online"/>
    <x v="3"/>
    <d v="2014-05-26T00:00:00"/>
    <s v="May"/>
    <n v="2014"/>
    <n v="756253182"/>
    <d v="2014-09-06T00:00:00"/>
    <n v="7"/>
    <n v="103"/>
    <n v="977"/>
    <n v="255.28"/>
    <n v="159.41999999999999"/>
    <n v="95.86"/>
    <n v="155753.34"/>
    <n v="93655.22"/>
    <n v="-62098.12"/>
    <n v="-0.39869527035503699"/>
  </r>
  <r>
    <s v="Australia/Oceania"/>
    <s v="FIJI"/>
    <s v="Baby Food"/>
    <s v="Offline"/>
    <x v="0"/>
    <d v="2012-12-16T00:00:00"/>
    <s v="Dec"/>
    <n v="2012"/>
    <n v="337077128"/>
    <d v="2012-12-30T00:00:00"/>
    <n v="1"/>
    <n v="14"/>
    <n v="7468"/>
    <n v="255.28"/>
    <n v="159.41999999999999"/>
    <n v="95.86"/>
    <n v="1190548.56"/>
    <n v="715882.48"/>
    <n v="-474666.08"/>
    <n v="-0.39869527035503699"/>
  </r>
  <r>
    <s v="Europe"/>
    <s v="RUSSIA"/>
    <s v="Personal Care"/>
    <s v="Online"/>
    <x v="0"/>
    <d v="2014-09-14T00:00:00"/>
    <s v="Sep"/>
    <n v="2014"/>
    <n v="371814954"/>
    <d v="2014-08-10T00:00:00"/>
    <n v="1"/>
    <s v=""/>
    <n v="7162"/>
    <n v="81.73"/>
    <n v="56.67"/>
    <n v="25.06"/>
    <n v="405870.54"/>
    <n v="179479.72"/>
    <n v="-226390.82"/>
    <n v="-0.55779071819304704"/>
  </r>
  <r>
    <s v="Europe"/>
    <s v="IRELAND"/>
    <s v="Fruits"/>
    <s v="Online"/>
    <x v="2"/>
    <d v="2016-09-19T00:00:00"/>
    <s v="Sep"/>
    <n v="2016"/>
    <n v="548015487"/>
    <d v="2016-09-10T00:00:00"/>
    <n v="7"/>
    <s v=""/>
    <n v="8815"/>
    <n v="9.33"/>
    <n v="6.92"/>
    <n v="2.41"/>
    <n v="60999.8"/>
    <n v="21244.15"/>
    <n v="-39755.65"/>
    <n v="-0.65173410404624299"/>
  </r>
  <r>
    <s v="North America"/>
    <s v="CANADA"/>
    <s v="Cosmetics"/>
    <s v="Offline"/>
    <x v="0"/>
    <d v="2017-01-03T00:00:00"/>
    <s v="Jan"/>
    <n v="2017"/>
    <n v="173540055"/>
    <d v="2017-04-14T00:00:00"/>
    <n v="6"/>
    <n v="101"/>
    <n v="3214"/>
    <n v="437.2"/>
    <n v="263.33"/>
    <n v="173.87"/>
    <n v="846342.62"/>
    <n v="558818.18000000005"/>
    <n v="-287524.44"/>
    <n v="-0.33972581931416901"/>
  </r>
  <r>
    <s v="Middle East/North Africa"/>
    <s v="ISRAEL"/>
    <s v="Meat"/>
    <s v="Offline"/>
    <x v="1"/>
    <d v="2011-06-21T00:00:00"/>
    <s v="Jun"/>
    <n v="2011"/>
    <n v="426562488"/>
    <d v="2011-07-14T00:00:00"/>
    <n v="5"/>
    <n v="23"/>
    <n v="8174"/>
    <n v="421.89"/>
    <n v="364.69"/>
    <n v="57.2"/>
    <n v="2980976.06"/>
    <n v="467552.8"/>
    <n v="-2513423.2599999998"/>
    <n v="-0.84315445995228799"/>
  </r>
  <r>
    <s v="Europe"/>
    <s v="SPAIN"/>
    <s v="Vegetables"/>
    <s v="Offline"/>
    <x v="0"/>
    <d v="2011-04-14T00:00:00"/>
    <s v="Apr"/>
    <n v="2011"/>
    <n v="305569112"/>
    <d v="2011-03-06T00:00:00"/>
    <n v="1"/>
    <s v=""/>
    <n v="3545"/>
    <n v="154.06"/>
    <n v="90.93"/>
    <n v="63.13"/>
    <n v="322346.84999999998"/>
    <n v="223795.85"/>
    <n v="-98551.000000000102"/>
    <n v="-0.30572968217310098"/>
  </r>
  <r>
    <s v="Asia"/>
    <s v="CAMBODIA"/>
    <s v="Snacks"/>
    <s v="Online"/>
    <x v="1"/>
    <d v="2010-05-19T00:00:00"/>
    <s v="May"/>
    <n v="2010"/>
    <n v="679358756"/>
    <d v="2010-05-22T00:00:00"/>
    <n v="7"/>
    <n v="3"/>
    <n v="6208"/>
    <n v="152.58000000000001"/>
    <n v="97.44"/>
    <n v="55.14"/>
    <n v="604907.52000000002"/>
    <n v="342309.12"/>
    <n v="-262598.40000000002"/>
    <n v="-0.43411330049261099"/>
  </r>
  <r>
    <s v="Middle East/North Africa"/>
    <s v="IRAN"/>
    <s v="Household"/>
    <s v="Online"/>
    <x v="3"/>
    <d v="2011-05-03T00:00:00"/>
    <s v="May"/>
    <n v="2011"/>
    <n v="237042748"/>
    <d v="2011-03-04T00:00:00"/>
    <n v="6"/>
    <s v=""/>
    <n v="5072"/>
    <n v="668.27"/>
    <n v="502.54"/>
    <n v="165.73"/>
    <n v="2548882.88"/>
    <n v="840582.56"/>
    <n v="-1708300.32"/>
    <n v="-0.67021530624427905"/>
  </r>
  <r>
    <s v="Sub-Saharan Africa"/>
    <s v="MALAWI"/>
    <s v="Beverages"/>
    <s v="Offline"/>
    <x v="3"/>
    <d v="2013-10-05T00:00:00"/>
    <s v="Oct"/>
    <n v="2013"/>
    <n v="438044917"/>
    <d v="2013-05-17T00:00:00"/>
    <n v="6"/>
    <s v=""/>
    <n v="6080"/>
    <n v="47.45"/>
    <n v="31.79"/>
    <n v="15.66"/>
    <n v="193283.20000000001"/>
    <n v="95212.800000000003"/>
    <n v="-98070.399999999994"/>
    <n v="-0.50739226171752105"/>
  </r>
  <r>
    <s v="Central America"/>
    <s v="HAITI"/>
    <s v="Cosmetics"/>
    <s v="Online"/>
    <x v="1"/>
    <d v="2010-12-02T00:00:00"/>
    <s v="Dec"/>
    <n v="2010"/>
    <n v="562101590"/>
    <d v="2010-03-17T00:00:00"/>
    <n v="4"/>
    <s v=""/>
    <n v="7207"/>
    <n v="437.2"/>
    <n v="263.33"/>
    <n v="173.87"/>
    <n v="1897819.31"/>
    <n v="1253081.0900000001"/>
    <n v="-644738.22"/>
    <n v="-0.33972581931416901"/>
  </r>
  <r>
    <s v="Sub-Saharan Africa"/>
    <s v="REPUBLIC OF THE CONGO"/>
    <s v="Vegetables"/>
    <s v="Offline"/>
    <x v="0"/>
    <d v="2014-08-19T00:00:00"/>
    <s v="Aug"/>
    <n v="2014"/>
    <n v="859261596"/>
    <d v="2014-09-29T00:00:00"/>
    <n v="2"/>
    <n v="41"/>
    <n v="3456"/>
    <n v="154.06"/>
    <n v="90.93"/>
    <n v="63.13"/>
    <n v="314254.08000000002"/>
    <n v="218177.28"/>
    <n v="-96076.800000000003"/>
    <n v="-0.30572968217309998"/>
  </r>
  <r>
    <s v="Asia"/>
    <s v="SRI LANKA"/>
    <s v="Snacks"/>
    <s v="Offline"/>
    <x v="1"/>
    <d v="2010-12-11T00:00:00"/>
    <s v="Dec"/>
    <n v="2010"/>
    <n v="299886262"/>
    <d v="2010-08-12T00:00:00"/>
    <n v="5"/>
    <s v=""/>
    <n v="1864"/>
    <n v="152.58000000000001"/>
    <n v="97.44"/>
    <n v="55.14"/>
    <n v="181628.16"/>
    <n v="102780.96"/>
    <n v="-78847.199999999997"/>
    <n v="-0.43411330049261099"/>
  </r>
  <r>
    <s v="Middle East/North Africa"/>
    <s v="ISRAEL"/>
    <s v="Vegetables"/>
    <s v="Offline"/>
    <x v="0"/>
    <d v="2010-02-05T00:00:00"/>
    <s v="Feb"/>
    <n v="2010"/>
    <n v="624649417"/>
    <d v="2010-05-26T00:00:00"/>
    <n v="4"/>
    <n v="110"/>
    <n v="6498"/>
    <n v="154.06"/>
    <n v="90.93"/>
    <n v="63.13"/>
    <n v="590863.14"/>
    <n v="410218.74"/>
    <n v="-180644.4"/>
    <n v="-0.30572968217309998"/>
  </r>
  <r>
    <s v="Middle East/North Africa"/>
    <s v="PAKISTAN"/>
    <s v="Fruits"/>
    <s v="Online"/>
    <x v="1"/>
    <d v="2010-06-27T00:00:00"/>
    <s v="Jun"/>
    <n v="2010"/>
    <n v="494537389"/>
    <d v="2010-07-31T00:00:00"/>
    <n v="7"/>
    <n v="34"/>
    <n v="3458"/>
    <n v="9.33"/>
    <n v="6.92"/>
    <n v="2.41"/>
    <n v="23929.360000000001"/>
    <n v="8333.7800000000007"/>
    <n v="-15595.58"/>
    <n v="-0.65173410404624299"/>
  </r>
  <r>
    <s v="Sub-Saharan Africa"/>
    <s v="SWAZILAND"/>
    <s v="Baby Food"/>
    <s v="Online"/>
    <x v="2"/>
    <d v="2013-08-15T00:00:00"/>
    <s v="Aug"/>
    <n v="2013"/>
    <n v="440849006"/>
    <d v="2013-09-24T00:00:00"/>
    <n v="3"/>
    <n v="40"/>
    <n v="5872"/>
    <n v="255.28"/>
    <n v="159.41999999999999"/>
    <n v="95.86"/>
    <n v="936114.24"/>
    <n v="562889.92000000004"/>
    <n v="-373224.32"/>
    <n v="-0.39869527035503699"/>
  </r>
  <r>
    <s v="Sub-Saharan Africa"/>
    <s v="ETHIOPIA"/>
    <s v="Snacks"/>
    <s v="Offline"/>
    <x v="0"/>
    <d v="2015-11-07T00:00:00"/>
    <s v="Nov"/>
    <n v="2015"/>
    <n v="615195596"/>
    <d v="2015-08-24T00:00:00"/>
    <n v="2"/>
    <s v=""/>
    <n v="8903"/>
    <n v="152.58000000000001"/>
    <n v="97.44"/>
    <n v="55.14"/>
    <n v="867508.32"/>
    <n v="490911.42"/>
    <n v="-376596.9"/>
    <n v="-0.43411330049261099"/>
  </r>
  <r>
    <s v="Sub-Saharan Africa"/>
    <s v="ETHIOPIA"/>
    <s v="Baby Food"/>
    <s v="Offline"/>
    <x v="2"/>
    <d v="2016-02-11T00:00:00"/>
    <s v="Feb"/>
    <n v="2016"/>
    <n v="339500987"/>
    <d v="2016-05-12T00:00:00"/>
    <n v="5"/>
    <n v="91"/>
    <n v="4741"/>
    <n v="255.28"/>
    <n v="159.41999999999999"/>
    <n v="95.86"/>
    <n v="755810.22"/>
    <n v="454472.26"/>
    <n v="-301337.96000000002"/>
    <n v="-0.39869527035503699"/>
  </r>
  <r>
    <s v="Sub-Saharan Africa"/>
    <s v="EQUATORIAL GUINEA"/>
    <s v="Clothes"/>
    <s v="Online"/>
    <x v="3"/>
    <d v="2011-09-09T00:00:00"/>
    <s v="Sep"/>
    <n v="2011"/>
    <n v="356001508"/>
    <d v="2011-09-17T00:00:00"/>
    <n v="7"/>
    <n v="8"/>
    <n v="7612"/>
    <n v="109.28"/>
    <n v="35.840000000000003"/>
    <n v="73.44"/>
    <n v="272814.08000000002"/>
    <n v="559025.28"/>
    <n v="286211.20000000001"/>
    <n v="1.0491071428571399"/>
  </r>
  <r>
    <s v="Australia/Oceania"/>
    <s v="MARSHALL ISLANDS"/>
    <s v="Baby Food"/>
    <s v="Online"/>
    <x v="3"/>
    <d v="2014-03-18T00:00:00"/>
    <s v="Mar"/>
    <n v="2014"/>
    <n v="577245986"/>
    <d v="2014-03-27T00:00:00"/>
    <n v="5"/>
    <n v="9"/>
    <n v="8770"/>
    <n v="255.28"/>
    <n v="159.41999999999999"/>
    <n v="95.86"/>
    <n v="1398113.4"/>
    <n v="840692.2"/>
    <n v="-557421.19999999995"/>
    <n v="-0.39869527035503699"/>
  </r>
  <r>
    <s v="Europe"/>
    <s v="SLOVAKIA"/>
    <s v="Snacks"/>
    <s v="Offline"/>
    <x v="1"/>
    <d v="2016-11-16T00:00:00"/>
    <s v="Nov"/>
    <n v="2016"/>
    <n v="536095750"/>
    <d v="2016-12-26T00:00:00"/>
    <n v="2"/>
    <n v="40"/>
    <n v="1500"/>
    <n v="152.58000000000001"/>
    <n v="97.44"/>
    <n v="55.14"/>
    <n v="146160"/>
    <n v="82710"/>
    <n v="-63450"/>
    <n v="-0.43411330049261099"/>
  </r>
  <r>
    <s v="Sub-Saharan Africa"/>
    <s v="TANZANIA"/>
    <s v="Fruits"/>
    <s v="Offline"/>
    <x v="1"/>
    <d v="2017-05-01T00:00:00"/>
    <s v="May"/>
    <n v="2017"/>
    <n v="735724627"/>
    <d v="2017-02-15T00:00:00"/>
    <n v="4"/>
    <s v=""/>
    <n v="6122"/>
    <n v="9.33"/>
    <n v="6.92"/>
    <n v="2.41"/>
    <n v="42364.24"/>
    <n v="14754.02"/>
    <n v="-27610.22"/>
    <n v="-0.65173410404624299"/>
  </r>
  <r>
    <s v="Central America"/>
    <s v="THE BAHAMAS"/>
    <s v="Beverages"/>
    <s v="Online"/>
    <x v="2"/>
    <d v="2013-04-01T00:00:00"/>
    <s v="Apr"/>
    <n v="2013"/>
    <n v="399618947"/>
    <d v="2013-01-19T00:00:00"/>
    <n v="7"/>
    <s v=""/>
    <n v="4982"/>
    <n v="47.45"/>
    <n v="31.79"/>
    <n v="15.66"/>
    <n v="158377.78"/>
    <n v="78018.12"/>
    <n v="-80359.66"/>
    <n v="-0.50739226171752105"/>
  </r>
  <r>
    <s v="Europe"/>
    <s v="ARMENIA"/>
    <s v="Household"/>
    <s v="Offline"/>
    <x v="2"/>
    <d v="2015-09-09T00:00:00"/>
    <s v="Sep"/>
    <n v="2015"/>
    <n v="621577537"/>
    <d v="2015-09-16T00:00:00"/>
    <n v="4"/>
    <n v="7"/>
    <n v="7461"/>
    <n v="668.27"/>
    <n v="502.54"/>
    <n v="165.73"/>
    <n v="3749450.94"/>
    <n v="1236511.53"/>
    <n v="-2512939.41"/>
    <n v="-0.67021530624427905"/>
  </r>
  <r>
    <s v="Sub-Saharan Africa"/>
    <s v="ERITREA"/>
    <s v="Cosmetics"/>
    <s v="Online"/>
    <x v="3"/>
    <d v="2014-03-17T00:00:00"/>
    <s v="Mar"/>
    <n v="2014"/>
    <n v="315711724"/>
    <d v="2014-08-04T00:00:00"/>
    <n v="2"/>
    <n v="140"/>
    <n v="4970"/>
    <n v="437.2"/>
    <n v="263.33"/>
    <n v="173.87"/>
    <n v="1308750.1000000001"/>
    <n v="864133.9"/>
    <n v="-444616.2"/>
    <n v="-0.33972581931416901"/>
  </r>
  <r>
    <s v="Asia"/>
    <s v="INDIA"/>
    <s v="Cosmetics"/>
    <s v="Online"/>
    <x v="3"/>
    <d v="2010-02-24T00:00:00"/>
    <s v="Feb"/>
    <n v="2010"/>
    <n v="266445338"/>
    <d v="2010-02-28T00:00:00"/>
    <n v="1"/>
    <n v="4"/>
    <n v="5951"/>
    <n v="437.2"/>
    <n v="263.33"/>
    <n v="173.87"/>
    <n v="1567076.83"/>
    <n v="1034700.37"/>
    <n v="-532376.46"/>
    <n v="-0.33972581931416901"/>
  </r>
  <r>
    <s v="Asia"/>
    <s v="PHILIPPINES"/>
    <s v="Beverages"/>
    <s v="Offline"/>
    <x v="1"/>
    <d v="2013-09-29T00:00:00"/>
    <s v="Sep"/>
    <n v="2013"/>
    <n v="878514707"/>
    <d v="2013-11-10T00:00:00"/>
    <n v="1"/>
    <n v="42"/>
    <n v="879"/>
    <n v="47.45"/>
    <n v="31.79"/>
    <n v="15.66"/>
    <n v="27943.41"/>
    <n v="13765.14"/>
    <n v="-14178.27"/>
    <n v="-0.50739226171752105"/>
  </r>
  <r>
    <s v="Europe"/>
    <s v="BULGARIA"/>
    <s v="Cosmetics"/>
    <s v="Offline"/>
    <x v="3"/>
    <d v="2017-06-05T00:00:00"/>
    <s v="Jun"/>
    <n v="2017"/>
    <n v="826968657"/>
    <d v="2017-06-15T00:00:00"/>
    <n v="5"/>
    <n v="10"/>
    <n v="7258"/>
    <n v="437.2"/>
    <n v="263.33"/>
    <n v="173.87"/>
    <n v="1911249.14"/>
    <n v="1261948.46"/>
    <n v="-649300.68000000005"/>
    <n v="-0.33972581931416901"/>
  </r>
  <r>
    <s v="Sub-Saharan Africa"/>
    <s v="ZIMBABWE"/>
    <s v="Cereal"/>
    <s v="Offline"/>
    <x v="2"/>
    <d v="2014-05-18T00:00:00"/>
    <s v="May"/>
    <n v="2014"/>
    <n v="207168519"/>
    <d v="2014-06-07T00:00:00"/>
    <n v="7"/>
    <n v="20"/>
    <n v="4623"/>
    <n v="205.7"/>
    <n v="117.11"/>
    <n v="88.59"/>
    <n v="541399.53"/>
    <n v="409551.57"/>
    <n v="-131847.96"/>
    <n v="-0.24353172231235601"/>
  </r>
  <r>
    <s v="Central America"/>
    <s v="ANTIGUA AND BARBUDA"/>
    <s v="Baby Food"/>
    <s v="Online"/>
    <x v="2"/>
    <d v="2010-07-09T00:00:00"/>
    <s v="Jul"/>
    <n v="2010"/>
    <n v="984788119"/>
    <d v="2010-11-10T00:00:00"/>
    <n v="4"/>
    <n v="124"/>
    <n v="9544"/>
    <n v="255.28"/>
    <n v="159.41999999999999"/>
    <n v="95.86"/>
    <n v="1521504.48"/>
    <n v="914887.84"/>
    <n v="-606616.64"/>
    <n v="-0.39869527035503699"/>
  </r>
  <r>
    <s v="Sub-Saharan Africa"/>
    <s v="GABON"/>
    <s v="Cosmetics"/>
    <s v="Offline"/>
    <x v="0"/>
    <d v="2013-06-03T00:00:00"/>
    <s v="Jun"/>
    <n v="2013"/>
    <n v="245813786"/>
    <d v="2013-12-03T00:00:00"/>
    <n v="3"/>
    <n v="183"/>
    <n v="617"/>
    <n v="437.2"/>
    <n v="263.33"/>
    <n v="173.87"/>
    <n v="162474.60999999999"/>
    <n v="107277.79"/>
    <n v="-55196.82"/>
    <n v="-0.33972581931416901"/>
  </r>
  <r>
    <s v="Europe"/>
    <s v="MONTENEGRO"/>
    <s v="Household"/>
    <s v="Offline"/>
    <x v="2"/>
    <d v="2010-11-25T00:00:00"/>
    <s v="Nov"/>
    <n v="2010"/>
    <n v="546544349"/>
    <d v="2010-12-12T00:00:00"/>
    <n v="1"/>
    <n v="17"/>
    <n v="3473"/>
    <n v="668.27"/>
    <n v="502.54"/>
    <n v="165.73"/>
    <n v="1745321.42"/>
    <n v="575580.29"/>
    <n v="-1169741.1299999999"/>
    <n v="-0.67021530624427905"/>
  </r>
  <r>
    <s v="Europe"/>
    <s v="LUXEMBOURG"/>
    <s v="Household"/>
    <s v="Offline"/>
    <x v="1"/>
    <d v="2016-05-09T00:00:00"/>
    <s v="May"/>
    <n v="2016"/>
    <n v="463591134"/>
    <d v="2016-01-10T00:00:00"/>
    <n v="1"/>
    <s v=""/>
    <n v="5773"/>
    <n v="668.27"/>
    <n v="502.54"/>
    <n v="165.73"/>
    <n v="2901163.42"/>
    <n v="956759.29"/>
    <n v="-1944404.13"/>
    <n v="-0.67021530624427905"/>
  </r>
  <r>
    <s v="Sub-Saharan Africa"/>
    <s v="SUDAN"/>
    <s v="Baby Food"/>
    <s v="Offline"/>
    <x v="3"/>
    <d v="2010-02-05T00:00:00"/>
    <s v="Feb"/>
    <n v="2010"/>
    <n v="443877971"/>
    <d v="2010-06-06T00:00:00"/>
    <n v="1"/>
    <n v="121"/>
    <n v="2210"/>
    <n v="255.28"/>
    <n v="159.41999999999999"/>
    <n v="95.86"/>
    <n v="352318.2"/>
    <n v="211850.6"/>
    <n v="-140467.6"/>
    <n v="-0.39869527035503699"/>
  </r>
  <r>
    <s v="Australia/Oceania"/>
    <s v="MARSHALL ISLANDS"/>
    <s v="Household"/>
    <s v="Online"/>
    <x v="0"/>
    <d v="2010-07-08T00:00:00"/>
    <s v="Jul"/>
    <n v="2010"/>
    <n v="554641187"/>
    <d v="2010-08-13T00:00:00"/>
    <n v="6"/>
    <n v="36"/>
    <n v="9507"/>
    <n v="668.27"/>
    <n v="502.54"/>
    <n v="165.73"/>
    <n v="4777647.78"/>
    <n v="1575595.11"/>
    <n v="-3202052.67"/>
    <n v="-0.67021530624427905"/>
  </r>
  <r>
    <s v="Asia"/>
    <s v="MALAYSIA"/>
    <s v="Meat"/>
    <s v="Offline"/>
    <x v="0"/>
    <d v="2010-10-14T00:00:00"/>
    <s v="Oct"/>
    <n v="2010"/>
    <n v="933429610"/>
    <d v="2010-11-28T00:00:00"/>
    <n v="1"/>
    <n v="45"/>
    <n v="1419"/>
    <n v="421.89"/>
    <n v="364.69"/>
    <n v="57.2"/>
    <n v="517495.11"/>
    <n v="81166.8"/>
    <n v="-436328.31"/>
    <n v="-0.84315445995228799"/>
  </r>
  <r>
    <s v="Central America"/>
    <s v="SAINT KITTS AND NEVIS"/>
    <s v="Cosmetics"/>
    <s v="Offline"/>
    <x v="3"/>
    <d v="2012-10-31T00:00:00"/>
    <s v="Oct"/>
    <n v="2012"/>
    <n v="438104569"/>
    <d v="2012-11-13T00:00:00"/>
    <n v="3"/>
    <n v="13"/>
    <n v="3733"/>
    <n v="437.2"/>
    <n v="263.33"/>
    <n v="173.87"/>
    <n v="983010.89"/>
    <n v="649056.71"/>
    <n v="-333954.18"/>
    <n v="-0.33972581931416901"/>
  </r>
  <r>
    <s v="Europe"/>
    <s v="MACEDONIA"/>
    <s v="Office Supplies"/>
    <s v="Offline"/>
    <x v="1"/>
    <d v="2015-12-17T00:00:00"/>
    <s v="Dec"/>
    <n v="2015"/>
    <n v="696839892"/>
    <d v="2016-02-01T00:00:00"/>
    <n v="2"/>
    <n v="46"/>
    <n v="9264"/>
    <n v="651.21"/>
    <n v="524.96"/>
    <n v="126.25"/>
    <n v="4863229.4400000004"/>
    <n v="1169580"/>
    <n v="-3693649.44"/>
    <n v="-0.75950548613227697"/>
  </r>
  <r>
    <s v="Asia"/>
    <s v="KYRGYZSTAN"/>
    <s v="Clothes"/>
    <s v="Offline"/>
    <x v="3"/>
    <d v="2012-11-16T00:00:00"/>
    <s v="Nov"/>
    <n v="2012"/>
    <n v="258121907"/>
    <d v="2012-06-12T00:00:00"/>
    <n v="3"/>
    <s v=""/>
    <n v="2863"/>
    <n v="109.28"/>
    <n v="35.840000000000003"/>
    <n v="73.44"/>
    <n v="102609.92"/>
    <n v="210258.72"/>
    <n v="107648.8"/>
    <n v="1.0491071428571399"/>
  </r>
  <r>
    <s v="Central America"/>
    <s v="HAITI"/>
    <s v="Clothes"/>
    <s v="Online"/>
    <x v="0"/>
    <d v="2016-04-17T00:00:00"/>
    <s v="Apr"/>
    <n v="2016"/>
    <n v="440749442"/>
    <d v="2016-05-19T00:00:00"/>
    <n v="5"/>
    <n v="32"/>
    <n v="6409"/>
    <n v="109.28"/>
    <n v="35.840000000000003"/>
    <n v="73.44"/>
    <n v="229698.56"/>
    <n v="470676.96"/>
    <n v="240978.4"/>
    <n v="1.0491071428571399"/>
  </r>
  <r>
    <s v="Asia"/>
    <s v="BHUTAN"/>
    <s v="Snacks"/>
    <s v="Offline"/>
    <x v="2"/>
    <d v="2017-08-04T00:00:00"/>
    <s v="Aug"/>
    <n v="2017"/>
    <n v="383833825"/>
    <d v="2017-04-25T00:00:00"/>
    <n v="3"/>
    <s v=""/>
    <n v="3813"/>
    <n v="152.58000000000001"/>
    <n v="97.44"/>
    <n v="55.14"/>
    <n v="371538.72"/>
    <n v="210248.82"/>
    <n v="-161289.9"/>
    <n v="-0.43411330049261099"/>
  </r>
  <r>
    <s v="Central America"/>
    <s v="BELIZE"/>
    <s v="Vegetables"/>
    <s v="Online"/>
    <x v="2"/>
    <d v="2011-09-15T00:00:00"/>
    <s v="Sep"/>
    <n v="2011"/>
    <n v="196798884"/>
    <d v="2011-10-21T00:00:00"/>
    <n v="6"/>
    <n v="36"/>
    <n v="6018"/>
    <n v="154.06"/>
    <n v="90.93"/>
    <n v="63.13"/>
    <n v="547216.74"/>
    <n v="379916.34"/>
    <n v="-167300.4"/>
    <n v="-0.30572968217309998"/>
  </r>
  <r>
    <s v="Europe"/>
    <s v="UNITED KINGDOM"/>
    <s v="Personal Care"/>
    <s v="Offline"/>
    <x v="0"/>
    <d v="2011-09-22T00:00:00"/>
    <s v="Sep"/>
    <n v="2011"/>
    <n v="509380948"/>
    <d v="2011-09-27T00:00:00"/>
    <n v="3"/>
    <n v="5"/>
    <n v="5997"/>
    <n v="81.73"/>
    <n v="56.67"/>
    <n v="25.06"/>
    <n v="339849.99"/>
    <n v="150284.82"/>
    <n v="-189565.17"/>
    <n v="-0.55779071819304704"/>
  </r>
  <r>
    <s v="Europe"/>
    <s v="RUSSIA"/>
    <s v="Clothes"/>
    <s v="Offline"/>
    <x v="0"/>
    <d v="2011-07-28T00:00:00"/>
    <s v="Jul"/>
    <n v="2011"/>
    <n v="221628844"/>
    <d v="2011-01-09T00:00:00"/>
    <n v="1"/>
    <s v=""/>
    <n v="3755"/>
    <n v="109.28"/>
    <n v="35.840000000000003"/>
    <n v="73.44"/>
    <n v="134579.20000000001"/>
    <n v="275767.2"/>
    <n v="141188"/>
    <n v="1.0491071428571399"/>
  </r>
  <r>
    <s v="Sub-Saharan Africa"/>
    <s v="ZIMBABWE"/>
    <s v="Beverages"/>
    <s v="Offline"/>
    <x v="3"/>
    <d v="2014-02-18T00:00:00"/>
    <s v="Feb"/>
    <n v="2014"/>
    <n v="553903901"/>
    <d v="2014-06-04T00:00:00"/>
    <n v="4"/>
    <n v="106"/>
    <n v="1328"/>
    <n v="47.45"/>
    <n v="31.79"/>
    <n v="15.66"/>
    <n v="42217.120000000003"/>
    <n v="20796.48"/>
    <n v="-21420.639999999999"/>
    <n v="-0.50739226171752105"/>
  </r>
  <r>
    <s v="Sub-Saharan Africa"/>
    <s v="EQUATORIAL GUINEA"/>
    <s v="Cosmetics"/>
    <s v="Offline"/>
    <x v="1"/>
    <d v="2012-05-01T00:00:00"/>
    <s v="May"/>
    <n v="2012"/>
    <n v="996879947"/>
    <d v="2012-05-01T00:00:00"/>
    <n v="3"/>
    <n v="0"/>
    <n v="7784"/>
    <n v="437.2"/>
    <n v="263.33"/>
    <n v="173.87"/>
    <n v="2049760.72"/>
    <n v="1353404.08"/>
    <n v="-696356.64"/>
    <n v="-0.33972581931416901"/>
  </r>
  <r>
    <s v="Sub-Saharan Africa"/>
    <s v="COTE D'IVOIRE"/>
    <s v="Office Supplies"/>
    <s v="Offline"/>
    <x v="3"/>
    <d v="2014-01-01T00:00:00"/>
    <s v="Jan"/>
    <n v="2014"/>
    <n v="661543309"/>
    <d v="2014-01-20T00:00:00"/>
    <n v="2"/>
    <n v="19"/>
    <n v="4221"/>
    <n v="651.21"/>
    <n v="524.96"/>
    <n v="126.25"/>
    <n v="2215856.16"/>
    <n v="532901.25"/>
    <n v="-1682954.91"/>
    <n v="-0.75950548613227697"/>
  </r>
  <r>
    <s v="Asia"/>
    <s v="NORTH KOREA"/>
    <s v="Household"/>
    <s v="Offline"/>
    <x v="2"/>
    <d v="2011-01-18T00:00:00"/>
    <s v="Jan"/>
    <n v="2011"/>
    <n v="529192817"/>
    <d v="2011-01-02T00:00:00"/>
    <n v="1"/>
    <s v=""/>
    <n v="8769"/>
    <n v="668.27"/>
    <n v="502.54"/>
    <n v="165.73"/>
    <n v="4406773.26"/>
    <n v="1453286.37"/>
    <n v="-2953486.89"/>
    <n v="-0.67021530624427905"/>
  </r>
  <r>
    <s v="Sub-Saharan Africa"/>
    <s v="GUINEA"/>
    <s v="Meat"/>
    <s v="Online"/>
    <x v="2"/>
    <d v="2010-04-17T00:00:00"/>
    <s v="Apr"/>
    <n v="2010"/>
    <n v="301439797"/>
    <d v="2010-04-26T00:00:00"/>
    <n v="2"/>
    <n v="9"/>
    <n v="1590"/>
    <n v="421.89"/>
    <n v="364.69"/>
    <n v="57.2"/>
    <n v="579857.1"/>
    <n v="90948"/>
    <n v="-488909.1"/>
    <n v="-0.84315445995228799"/>
  </r>
  <r>
    <s v="Europe"/>
    <s v="ESTONIA"/>
    <s v="Beverages"/>
    <s v="Online"/>
    <x v="3"/>
    <d v="2016-02-29T00:00:00"/>
    <s v="Feb"/>
    <n v="2016"/>
    <n v="650208079"/>
    <d v="2016-03-19T00:00:00"/>
    <n v="7"/>
    <n v="19"/>
    <n v="9875"/>
    <n v="47.45"/>
    <n v="31.79"/>
    <n v="15.66"/>
    <n v="313926.25"/>
    <n v="154642.5"/>
    <n v="-159283.75"/>
    <n v="-0.50739226171752105"/>
  </r>
  <r>
    <s v="Asia"/>
    <s v="MYANMAR"/>
    <s v="Office Supplies"/>
    <s v="Offline"/>
    <x v="0"/>
    <d v="2011-08-06T00:00:00"/>
    <s v="Aug"/>
    <n v="2011"/>
    <n v="967733991"/>
    <d v="2011-06-28T00:00:00"/>
    <n v="3"/>
    <s v=""/>
    <n v="2848"/>
    <n v="651.21"/>
    <n v="524.96"/>
    <n v="126.25"/>
    <n v="1495086.0800000001"/>
    <n v="359560"/>
    <n v="-1135526.08"/>
    <n v="-0.75950548613227697"/>
  </r>
  <r>
    <s v="Sub-Saharan Africa"/>
    <s v="GHANA"/>
    <s v="Household"/>
    <s v="Online"/>
    <x v="0"/>
    <d v="2014-07-01T00:00:00"/>
    <s v="Jul"/>
    <n v="2014"/>
    <n v="716566359"/>
    <d v="2014-01-02T00:00:00"/>
    <n v="5"/>
    <s v=""/>
    <n v="6764"/>
    <n v="668.27"/>
    <n v="502.54"/>
    <n v="165.73"/>
    <n v="3399180.56"/>
    <n v="1120997.72"/>
    <n v="-2278182.84"/>
    <n v="-0.67021530624427905"/>
  </r>
  <r>
    <s v="Australia/Oceania"/>
    <s v="SOLOMON ISLANDS"/>
    <s v="Baby Food"/>
    <s v="Online"/>
    <x v="0"/>
    <d v="2012-09-08T00:00:00"/>
    <s v="Sep"/>
    <n v="2012"/>
    <n v="779566514"/>
    <d v="2012-08-22T00:00:00"/>
    <n v="4"/>
    <s v=""/>
    <n v="9910"/>
    <n v="255.28"/>
    <n v="159.41999999999999"/>
    <n v="95.86"/>
    <n v="1579852.2"/>
    <n v="949972.6"/>
    <n v="-629879.6"/>
    <n v="-0.39869527035503699"/>
  </r>
  <r>
    <s v="Sub-Saharan Africa"/>
    <s v="GHANA"/>
    <s v="Baby Food"/>
    <s v="Offline"/>
    <x v="1"/>
    <d v="2015-11-18T00:00:00"/>
    <s v="Nov"/>
    <n v="2015"/>
    <n v="309908282"/>
    <d v="2016-07-01T00:00:00"/>
    <n v="6"/>
    <n v="226"/>
    <n v="7602"/>
    <n v="255.28"/>
    <n v="159.41999999999999"/>
    <n v="95.86"/>
    <n v="1211910.8400000001"/>
    <n v="728727.72"/>
    <n v="-483183.12"/>
    <n v="-0.39869527035503699"/>
  </r>
  <r>
    <s v="Asia"/>
    <s v="BHUTAN"/>
    <s v="Beverages"/>
    <s v="Online"/>
    <x v="2"/>
    <d v="2010-11-17T00:00:00"/>
    <s v="Nov"/>
    <n v="2010"/>
    <n v="781077992"/>
    <d v="2010-02-12T00:00:00"/>
    <n v="6"/>
    <s v=""/>
    <n v="7190"/>
    <n v="47.45"/>
    <n v="31.79"/>
    <n v="15.66"/>
    <n v="228570.1"/>
    <n v="112595.4"/>
    <n v="-115974.7"/>
    <n v="-0.50739226171752105"/>
  </r>
  <r>
    <s v="Asia"/>
    <s v="BHUTAN"/>
    <s v="Cereal"/>
    <s v="Offline"/>
    <x v="3"/>
    <d v="2012-03-13T00:00:00"/>
    <s v="Mar"/>
    <n v="2012"/>
    <n v="136874473"/>
    <d v="2012-08-04T00:00:00"/>
    <n v="7"/>
    <n v="144"/>
    <n v="3053"/>
    <n v="205.7"/>
    <n v="117.11"/>
    <n v="88.59"/>
    <n v="357536.83"/>
    <n v="270465.27"/>
    <n v="-87071.5600000001"/>
    <n v="-0.24353172231235601"/>
  </r>
  <r>
    <s v="Australia/Oceania"/>
    <s v="NEW ZEALAND"/>
    <s v="Meat"/>
    <s v="Online"/>
    <x v="0"/>
    <d v="2012-10-15T00:00:00"/>
    <s v="Oct"/>
    <n v="2012"/>
    <n v="441409051"/>
    <d v="2012-10-29T00:00:00"/>
    <n v="2"/>
    <n v="14"/>
    <n v="1602"/>
    <n v="421.89"/>
    <n v="364.69"/>
    <n v="57.2"/>
    <n v="584233.38"/>
    <n v="91634.4"/>
    <n v="-492598.98"/>
    <n v="-0.84315445995228799"/>
  </r>
  <r>
    <s v="Europe"/>
    <s v="MOLDOVA"/>
    <s v="Meat"/>
    <s v="Offline"/>
    <x v="2"/>
    <d v="2010-06-14T00:00:00"/>
    <s v="Jun"/>
    <n v="2010"/>
    <n v="229105556"/>
    <d v="2010-03-08T00:00:00"/>
    <n v="2"/>
    <s v=""/>
    <n v="6280"/>
    <n v="421.89"/>
    <n v="364.69"/>
    <n v="57.2"/>
    <n v="2290253.2000000002"/>
    <n v="359216"/>
    <n v="-1931037.2"/>
    <n v="-0.84315445995228799"/>
  </r>
  <r>
    <s v="Sub-Saharan Africa"/>
    <s v="SWAZILAND"/>
    <s v="Baby Food"/>
    <s v="Offline"/>
    <x v="0"/>
    <d v="2011-08-17T00:00:00"/>
    <s v="Aug"/>
    <n v="2011"/>
    <n v="354700314"/>
    <d v="2011-08-29T00:00:00"/>
    <n v="2"/>
    <n v="12"/>
    <n v="2560"/>
    <n v="255.28"/>
    <n v="159.41999999999999"/>
    <n v="95.86"/>
    <n v="408115.20000000001"/>
    <n v="245401.60000000001"/>
    <n v="-162713.60000000001"/>
    <n v="-0.39869527035503699"/>
  </r>
  <r>
    <s v="Middle East/North Africa"/>
    <s v="KUWAIT"/>
    <s v="Baby Food"/>
    <s v="Offline"/>
    <x v="0"/>
    <d v="2012-06-13T00:00:00"/>
    <s v="Jun"/>
    <n v="2012"/>
    <n v="843242156"/>
    <d v="2012-09-07T00:00:00"/>
    <n v="6"/>
    <n v="86"/>
    <n v="2948"/>
    <n v="255.28"/>
    <n v="159.41999999999999"/>
    <n v="95.86"/>
    <n v="469970.16"/>
    <n v="282595.28000000003"/>
    <n v="-187374.88"/>
    <n v="-0.39869527035503699"/>
  </r>
  <r>
    <s v="Asia"/>
    <s v="PHILIPPINES"/>
    <s v="Fruits"/>
    <s v="Offline"/>
    <x v="0"/>
    <d v="2010-02-19T00:00:00"/>
    <s v="Feb"/>
    <n v="2010"/>
    <n v="440092408"/>
    <d v="2010-03-14T00:00:00"/>
    <n v="1"/>
    <n v="23"/>
    <n v="1978"/>
    <n v="9.33"/>
    <n v="6.92"/>
    <n v="2.41"/>
    <n v="13687.76"/>
    <n v="4766.9799999999996"/>
    <n v="-8920.7800000000007"/>
    <n v="-0.65173410404624299"/>
  </r>
  <r>
    <s v="Sub-Saharan Africa"/>
    <s v="EQUATORIAL GUINEA"/>
    <s v="Clothes"/>
    <s v="Online"/>
    <x v="1"/>
    <d v="2014-04-25T00:00:00"/>
    <s v="Apr"/>
    <n v="2014"/>
    <n v="660924899"/>
    <d v="2014-05-21T00:00:00"/>
    <n v="4"/>
    <n v="26"/>
    <n v="1220"/>
    <n v="109.28"/>
    <n v="35.840000000000003"/>
    <n v="73.44"/>
    <n v="43724.800000000003"/>
    <n v="89596.800000000003"/>
    <n v="45872"/>
    <n v="1.0491071428571399"/>
  </r>
  <r>
    <s v="Asia"/>
    <s v="VIETNAM"/>
    <s v="Baby Food"/>
    <s v="Online"/>
    <x v="1"/>
    <d v="2012-12-18T00:00:00"/>
    <s v="Dec"/>
    <n v="2012"/>
    <n v="841725957"/>
    <d v="2013-08-01T00:00:00"/>
    <n v="5"/>
    <n v="226"/>
    <n v="4271"/>
    <n v="255.28"/>
    <n v="159.41999999999999"/>
    <n v="95.86"/>
    <n v="680882.82"/>
    <n v="409418.06"/>
    <n v="-271464.76"/>
    <n v="-0.39869527035503699"/>
  </r>
  <r>
    <s v="Sub-Saharan Africa"/>
    <s v="DJIBOUTI"/>
    <s v="Clothes"/>
    <s v="Online"/>
    <x v="3"/>
    <d v="2014-01-24T00:00:00"/>
    <s v="Jan"/>
    <n v="2014"/>
    <n v="388794410"/>
    <d v="2014-02-24T00:00:00"/>
    <n v="2"/>
    <n v="31"/>
    <n v="1761"/>
    <n v="109.28"/>
    <n v="35.840000000000003"/>
    <n v="73.44"/>
    <n v="63114.239999999998"/>
    <n v="129327.84"/>
    <n v="66213.600000000006"/>
    <n v="1.0491071428571399"/>
  </r>
  <r>
    <s v="Sub-Saharan Africa"/>
    <s v="MAURITIUS"/>
    <s v="Meat"/>
    <s v="Offline"/>
    <x v="1"/>
    <d v="2011-04-07T00:00:00"/>
    <s v="Apr"/>
    <n v="2011"/>
    <n v="128741586"/>
    <d v="2011-08-18T00:00:00"/>
    <n v="5"/>
    <n v="133"/>
    <n v="6351"/>
    <n v="421.89"/>
    <n v="364.69"/>
    <n v="57.2"/>
    <n v="2316146.19"/>
    <n v="363277.2"/>
    <n v="-1952868.99"/>
    <n v="-0.84315445995228799"/>
  </r>
  <r>
    <s v="Asia"/>
    <s v="PHILIPPINES"/>
    <s v="Snacks"/>
    <s v="Offline"/>
    <x v="2"/>
    <d v="2011-12-08T00:00:00"/>
    <s v="Dec"/>
    <n v="2011"/>
    <n v="958491313"/>
    <d v="2011-09-18T00:00:00"/>
    <n v="1"/>
    <s v=""/>
    <n v="7734"/>
    <n v="152.58000000000001"/>
    <n v="97.44"/>
    <n v="55.14"/>
    <n v="753600.96"/>
    <n v="426452.76"/>
    <n v="-327148.2"/>
    <n v="-0.43411330049261099"/>
  </r>
  <r>
    <s v="Middle East/North Africa"/>
    <s v="IRAN"/>
    <s v="Baby Food"/>
    <s v="Online"/>
    <x v="3"/>
    <d v="2014-10-03T00:00:00"/>
    <s v="Oct"/>
    <n v="2014"/>
    <n v="695279920"/>
    <d v="2014-04-26T00:00:00"/>
    <n v="7"/>
    <s v=""/>
    <n v="7634"/>
    <n v="255.28"/>
    <n v="159.41999999999999"/>
    <n v="95.86"/>
    <n v="1217012.28"/>
    <n v="731795.24"/>
    <n v="-485217.04"/>
    <n v="-0.39869527035503699"/>
  </r>
  <r>
    <s v="Asia"/>
    <s v="CHINA"/>
    <s v="Meat"/>
    <s v="Online"/>
    <x v="3"/>
    <d v="2016-01-05T00:00:00"/>
    <s v="Jan"/>
    <n v="2016"/>
    <n v="826656234"/>
    <d v="2016-01-05T00:00:00"/>
    <n v="3"/>
    <n v="0"/>
    <n v="4805"/>
    <n v="421.89"/>
    <n v="364.69"/>
    <n v="57.2"/>
    <n v="1752335.45"/>
    <n v="274846"/>
    <n v="-1477489.45"/>
    <n v="-0.84315445995228799"/>
  </r>
  <r>
    <s v="Europe"/>
    <s v="UKRAINE"/>
    <s v="Office Supplies"/>
    <s v="Offline"/>
    <x v="0"/>
    <d v="2016-11-03T00:00:00"/>
    <s v="Nov"/>
    <n v="2016"/>
    <n v="660481584"/>
    <d v="2016-04-20T00:00:00"/>
    <n v="4"/>
    <s v=""/>
    <n v="33"/>
    <n v="651.21"/>
    <n v="524.96"/>
    <n v="126.25"/>
    <n v="17323.68"/>
    <n v="4166.25"/>
    <n v="-13157.43"/>
    <n v="-0.75950548613227697"/>
  </r>
  <r>
    <s v="Australia/Oceania"/>
    <s v="AUSTRALIA"/>
    <s v="Cereal"/>
    <s v="Offline"/>
    <x v="2"/>
    <d v="2016-11-10T00:00:00"/>
    <s v="Nov"/>
    <n v="2016"/>
    <n v="474929797"/>
    <d v="2016-11-22T00:00:00"/>
    <n v="3"/>
    <n v="12"/>
    <n v="1136"/>
    <n v="205.7"/>
    <n v="117.11"/>
    <n v="88.59"/>
    <n v="133036.96"/>
    <n v="100638.24"/>
    <n v="-32398.720000000001"/>
    <n v="-0.24353172231235601"/>
  </r>
  <r>
    <s v="Europe"/>
    <s v="KOSOVO"/>
    <s v="Office Supplies"/>
    <s v="Offline"/>
    <x v="3"/>
    <d v="2014-03-08T00:00:00"/>
    <s v="Mar"/>
    <n v="2014"/>
    <n v="168487203"/>
    <d v="2014-09-21T00:00:00"/>
    <n v="1"/>
    <n v="197"/>
    <n v="7962"/>
    <n v="651.21"/>
    <n v="524.96"/>
    <n v="126.25"/>
    <n v="4179731.52"/>
    <n v="1005202.5"/>
    <n v="-3174529.02"/>
    <n v="-0.75950548613227697"/>
  </r>
  <r>
    <s v="Europe"/>
    <s v="RUSSIA"/>
    <s v="Meat"/>
    <s v="Online"/>
    <x v="0"/>
    <d v="2010-12-20T00:00:00"/>
    <s v="Dec"/>
    <n v="2010"/>
    <n v="609952628"/>
    <d v="2011-01-31T00:00:00"/>
    <n v="2"/>
    <n v="42"/>
    <n v="7392"/>
    <n v="421.89"/>
    <n v="364.69"/>
    <n v="57.2"/>
    <n v="2695788.48"/>
    <n v="422822.40000000002"/>
    <n v="-2272966.08"/>
    <n v="-0.84315445995228799"/>
  </r>
  <r>
    <s v="Central America"/>
    <s v="GRENADA"/>
    <s v="Fruits"/>
    <s v="Online"/>
    <x v="0"/>
    <d v="2015-11-29T00:00:00"/>
    <s v="Nov"/>
    <n v="2015"/>
    <n v="488437402"/>
    <d v="2015-12-12T00:00:00"/>
    <n v="7"/>
    <n v="13"/>
    <n v="8336"/>
    <n v="9.33"/>
    <n v="6.92"/>
    <n v="2.41"/>
    <n v="57685.120000000003"/>
    <n v="20089.759999999998"/>
    <n v="-37595.360000000001"/>
    <n v="-0.65173410404624299"/>
  </r>
  <r>
    <s v="Central America"/>
    <s v="GRENADA"/>
    <s v="Household"/>
    <s v="Offline"/>
    <x v="3"/>
    <d v="2013-12-17T00:00:00"/>
    <s v="Dec"/>
    <n v="2013"/>
    <n v="363365352"/>
    <d v="2014-01-02T00:00:00"/>
    <n v="5"/>
    <n v="16"/>
    <n v="6737"/>
    <n v="668.27"/>
    <n v="502.54"/>
    <n v="165.73"/>
    <n v="3385611.98"/>
    <n v="1116523.01"/>
    <n v="-2269088.9700000002"/>
    <n v="-0.67021530624427905"/>
  </r>
  <r>
    <s v="Middle East/North Africa"/>
    <s v="KUWAIT"/>
    <s v="Fruits"/>
    <s v="Offline"/>
    <x v="1"/>
    <d v="2013-06-13T00:00:00"/>
    <s v="Jun"/>
    <n v="2013"/>
    <n v="414472806"/>
    <d v="2013-07-17T00:00:00"/>
    <n v="4"/>
    <n v="34"/>
    <n v="569"/>
    <n v="9.33"/>
    <n v="6.92"/>
    <n v="2.41"/>
    <n v="3937.48"/>
    <n v="1371.29"/>
    <n v="-2566.19"/>
    <n v="-0.65173410404624299"/>
  </r>
  <r>
    <s v="Europe"/>
    <s v="SLOVAKIA"/>
    <s v="Baby Food"/>
    <s v="Offline"/>
    <x v="3"/>
    <d v="2012-05-30T00:00:00"/>
    <s v="May"/>
    <n v="2012"/>
    <n v="891808593"/>
    <d v="2012-11-06T00:00:00"/>
    <n v="3"/>
    <n v="160"/>
    <n v="4835"/>
    <n v="255.28"/>
    <n v="159.41999999999999"/>
    <n v="95.86"/>
    <n v="770795.7"/>
    <n v="463483.1"/>
    <n v="-307312.59999999998"/>
    <n v="-0.39869527035503699"/>
  </r>
  <r>
    <s v="Europe"/>
    <s v="SAN MARINO"/>
    <s v="Fruits"/>
    <s v="Online"/>
    <x v="2"/>
    <d v="2017-10-07T00:00:00"/>
    <s v="Oct"/>
    <n v="2017"/>
    <n v="765734040"/>
    <d v="2017-04-08T00:00:00"/>
    <n v="7"/>
    <s v=""/>
    <n v="6574"/>
    <n v="9.33"/>
    <n v="6.92"/>
    <n v="2.41"/>
    <n v="45492.08"/>
    <n v="15843.34"/>
    <n v="-29648.74"/>
    <n v="-0.65173410404624299"/>
  </r>
  <r>
    <s v="Central America"/>
    <s v="THE BAHAMAS"/>
    <s v="Clothes"/>
    <s v="Online"/>
    <x v="3"/>
    <d v="2010-08-01T00:00:00"/>
    <s v="Aug"/>
    <n v="2010"/>
    <n v="876922976"/>
    <d v="2010-01-17T00:00:00"/>
    <n v="1"/>
    <s v=""/>
    <n v="9851"/>
    <n v="109.28"/>
    <n v="35.840000000000003"/>
    <n v="73.44"/>
    <n v="353059.84000000003"/>
    <n v="723457.44"/>
    <n v="370397.6"/>
    <n v="1.0491071428571399"/>
  </r>
  <r>
    <s v="Australia/Oceania"/>
    <s v="VANUATU"/>
    <s v="Beverages"/>
    <s v="Online"/>
    <x v="2"/>
    <d v="2010-01-23T00:00:00"/>
    <s v="Jan"/>
    <n v="2010"/>
    <n v="786361730"/>
    <d v="2010-03-02T00:00:00"/>
    <n v="3"/>
    <n v="38"/>
    <n v="765"/>
    <n v="47.45"/>
    <n v="31.79"/>
    <n v="15.66"/>
    <n v="24319.35"/>
    <n v="11979.9"/>
    <n v="-12339.45"/>
    <n v="-0.50739226171752105"/>
  </r>
  <r>
    <s v="Europe"/>
    <s v="SAN MARINO"/>
    <s v="Cereal"/>
    <s v="Offline"/>
    <x v="2"/>
    <d v="2012-05-18T00:00:00"/>
    <s v="May"/>
    <n v="2012"/>
    <n v="125349128"/>
    <d v="2012-06-06T00:00:00"/>
    <n v="4"/>
    <n v="19"/>
    <n v="2447"/>
    <n v="205.7"/>
    <n v="117.11"/>
    <n v="88.59"/>
    <n v="286568.17"/>
    <n v="216779.73"/>
    <n v="-69788.44"/>
    <n v="-0.24353172231235601"/>
  </r>
  <r>
    <s v="Central America"/>
    <s v="THE BAHAMAS"/>
    <s v="Personal Care"/>
    <s v="Online"/>
    <x v="0"/>
    <d v="2012-01-10T00:00:00"/>
    <s v="Jan"/>
    <n v="2012"/>
    <n v="845496499"/>
    <d v="2012-02-11T00:00:00"/>
    <n v="7"/>
    <n v="32"/>
    <n v="58"/>
    <n v="81.73"/>
    <n v="56.67"/>
    <n v="25.06"/>
    <n v="3286.86"/>
    <n v="1453.48"/>
    <n v="-1833.38"/>
    <n v="-0.55779071819304704"/>
  </r>
  <r>
    <s v="Middle East/North Africa"/>
    <s v="ISRAEL"/>
    <s v="Household"/>
    <s v="Offline"/>
    <x v="2"/>
    <d v="2011-10-27T00:00:00"/>
    <s v="Oct"/>
    <n v="2011"/>
    <n v="468727672"/>
    <d v="2011-04-12T00:00:00"/>
    <n v="3"/>
    <s v=""/>
    <n v="5789"/>
    <n v="668.27"/>
    <n v="502.54"/>
    <n v="165.73"/>
    <n v="2909204.06"/>
    <n v="959410.97"/>
    <n v="-1949793.09"/>
    <n v="-0.67021530624427905"/>
  </r>
  <r>
    <s v="Middle East/North Africa"/>
    <s v="LEBANON"/>
    <s v="Office Supplies"/>
    <s v="Offline"/>
    <x v="3"/>
    <d v="2011-04-18T00:00:00"/>
    <s v="Apr"/>
    <n v="2011"/>
    <n v="637278974"/>
    <d v="2011-05-26T00:00:00"/>
    <n v="5"/>
    <n v="38"/>
    <n v="3865"/>
    <n v="651.21"/>
    <n v="524.96"/>
    <n v="126.25"/>
    <n v="2028970.4"/>
    <n v="487956.25"/>
    <n v="-1541014.15"/>
    <n v="-0.75950548613227697"/>
  </r>
  <r>
    <s v="Sub-Saharan Africa"/>
    <s v="SAO TOME AND PRINCIPE"/>
    <s v="Cereal"/>
    <s v="Online"/>
    <x v="0"/>
    <d v="2010-02-26T00:00:00"/>
    <s v="Feb"/>
    <n v="2010"/>
    <n v="363699233"/>
    <d v="2010-03-20T00:00:00"/>
    <n v="7"/>
    <n v="22"/>
    <n v="5540"/>
    <n v="205.7"/>
    <n v="117.11"/>
    <n v="88.59"/>
    <n v="648789.4"/>
    <n v="490788.6"/>
    <n v="-158000.79999999999"/>
    <n v="-0.24353172231235601"/>
  </r>
  <r>
    <s v="Middle East/North Africa"/>
    <s v="SOMALIA"/>
    <s v="Office Supplies"/>
    <s v="Online"/>
    <x v="0"/>
    <d v="2016-09-01T00:00:00"/>
    <s v="Sep"/>
    <n v="2016"/>
    <n v="980849778"/>
    <d v="2016-02-21T00:00:00"/>
    <n v="1"/>
    <s v=""/>
    <n v="4101"/>
    <n v="651.21"/>
    <n v="524.96"/>
    <n v="126.25"/>
    <n v="2152860.96"/>
    <n v="517751.25"/>
    <n v="-1635109.71"/>
    <n v="-0.75950548613227697"/>
  </r>
  <r>
    <s v="Sub-Saharan Africa"/>
    <s v="TANZANIA"/>
    <s v="Personal Care"/>
    <s v="Offline"/>
    <x v="2"/>
    <d v="2011-01-29T00:00:00"/>
    <s v="Jan"/>
    <n v="2011"/>
    <n v="291904437"/>
    <d v="2011-11-03T00:00:00"/>
    <n v="5"/>
    <n v="278"/>
    <n v="9865"/>
    <n v="81.73"/>
    <n v="56.67"/>
    <n v="25.06"/>
    <n v="559049.55000000005"/>
    <n v="247216.9"/>
    <n v="-311832.65000000002"/>
    <n v="-0.55779071819304704"/>
  </r>
  <r>
    <s v="Middle East/North Africa"/>
    <s v="OMAN"/>
    <s v="Cosmetics"/>
    <s v="Online"/>
    <x v="2"/>
    <d v="2016-07-06T00:00:00"/>
    <s v="Jul"/>
    <n v="2016"/>
    <n v="220349538"/>
    <d v="2016-06-29T00:00:00"/>
    <n v="4"/>
    <s v=""/>
    <n v="5180"/>
    <n v="437.2"/>
    <n v="263.33"/>
    <n v="173.87"/>
    <n v="1364049.4"/>
    <n v="900646.6"/>
    <n v="-463402.8"/>
    <n v="-0.33972581931416901"/>
  </r>
  <r>
    <s v="Asia"/>
    <s v="BANGLADESH"/>
    <s v="Cosmetics"/>
    <s v="Offline"/>
    <x v="1"/>
    <d v="2012-11-08T00:00:00"/>
    <s v="Nov"/>
    <n v="2012"/>
    <n v="959983909"/>
    <d v="2012-07-09T00:00:00"/>
    <n v="2"/>
    <s v=""/>
    <n v="9426"/>
    <n v="437.2"/>
    <n v="263.33"/>
    <n v="173.87"/>
    <n v="2482148.58"/>
    <n v="1638898.62"/>
    <n v="-843249.96"/>
    <n v="-0.33972581931416901"/>
  </r>
  <r>
    <s v="Australia/Oceania"/>
    <s v="KIRIBATI"/>
    <s v="Cereal"/>
    <s v="Online"/>
    <x v="1"/>
    <d v="2011-06-28T00:00:00"/>
    <s v="Jun"/>
    <n v="2011"/>
    <n v="524918878"/>
    <d v="2011-12-07T00:00:00"/>
    <n v="4"/>
    <n v="162"/>
    <n v="4016"/>
    <n v="205.7"/>
    <n v="117.11"/>
    <n v="88.59"/>
    <n v="470313.76"/>
    <n v="355777.44"/>
    <n v="-114536.32000000001"/>
    <n v="-0.24353172231235601"/>
  </r>
  <r>
    <s v="Asia"/>
    <s v="NEPAL"/>
    <s v="Household"/>
    <s v="Offline"/>
    <x v="3"/>
    <d v="2014-08-29T00:00:00"/>
    <s v="Aug"/>
    <n v="2014"/>
    <n v="599578273"/>
    <d v="2014-09-24T00:00:00"/>
    <n v="4"/>
    <n v="26"/>
    <n v="7390"/>
    <n v="668.27"/>
    <n v="502.54"/>
    <n v="165.73"/>
    <n v="3713770.6"/>
    <n v="1224744.7"/>
    <n v="-2489025.9"/>
    <n v="-0.67021530624427905"/>
  </r>
  <r>
    <s v="Europe"/>
    <s v="NETHERLANDS"/>
    <s v="Vegetables"/>
    <s v="Offline"/>
    <x v="3"/>
    <d v="2017-12-03T00:00:00"/>
    <s v="Dec"/>
    <n v="2017"/>
    <n v="688698422"/>
    <d v="2017-01-04T00:00:00"/>
    <n v="4"/>
    <s v=""/>
    <n v="22"/>
    <n v="154.06"/>
    <n v="90.93"/>
    <n v="63.13"/>
    <n v="2000.46"/>
    <n v="1388.86"/>
    <n v="-611.6"/>
    <n v="-0.30572968217309998"/>
  </r>
  <r>
    <s v="Europe"/>
    <s v="FRANCE"/>
    <s v="Household"/>
    <s v="Online"/>
    <x v="2"/>
    <d v="2011-06-16T00:00:00"/>
    <s v="Jun"/>
    <n v="2011"/>
    <n v="367328155"/>
    <d v="2011-07-30T00:00:00"/>
    <n v="7"/>
    <n v="44"/>
    <n v="9419"/>
    <n v="668.27"/>
    <n v="502.54"/>
    <n v="165.73"/>
    <n v="4733424.26"/>
    <n v="1561010.87"/>
    <n v="-3172413.39"/>
    <n v="-0.67021530624427905"/>
  </r>
  <r>
    <s v="Asia"/>
    <s v="NORTH KOREA"/>
    <s v="Snacks"/>
    <s v="Online"/>
    <x v="2"/>
    <d v="2013-01-08T00:00:00"/>
    <s v="Jan"/>
    <n v="2013"/>
    <n v="630828797"/>
    <d v="2013-05-08T00:00:00"/>
    <n v="4"/>
    <n v="120"/>
    <n v="5114"/>
    <n v="152.58000000000001"/>
    <n v="97.44"/>
    <n v="55.14"/>
    <n v="498308.16"/>
    <n v="281985.96000000002"/>
    <n v="-216322.2"/>
    <n v="-0.43411330049261099"/>
  </r>
  <r>
    <s v="Middle East/North Africa"/>
    <s v="JORDAN"/>
    <s v="Fruits"/>
    <s v="Online"/>
    <x v="3"/>
    <d v="2014-11-04T00:00:00"/>
    <s v="Nov"/>
    <n v="2014"/>
    <n v="744874179"/>
    <d v="2014-11-04T00:00:00"/>
    <n v="3"/>
    <n v="0"/>
    <n v="3677"/>
    <n v="9.33"/>
    <n v="6.92"/>
    <n v="2.41"/>
    <n v="25444.84"/>
    <n v="8861.57"/>
    <n v="-16583.27"/>
    <n v="-0.65173410404624299"/>
  </r>
  <r>
    <s v="Europe"/>
    <s v="BELGIUM"/>
    <s v="Cereal"/>
    <s v="Offline"/>
    <x v="2"/>
    <d v="2012-11-14T00:00:00"/>
    <s v="Nov"/>
    <n v="2012"/>
    <n v="495450627"/>
    <d v="2012-12-26T00:00:00"/>
    <n v="4"/>
    <n v="42"/>
    <n v="3705"/>
    <n v="205.7"/>
    <n v="117.11"/>
    <n v="88.59"/>
    <n v="433892.55"/>
    <n v="328225.95"/>
    <n v="-105666.6"/>
    <n v="-0.24353172231235601"/>
  </r>
  <r>
    <s v="Europe"/>
    <s v="BELARUS"/>
    <s v="Personal Care"/>
    <s v="Online"/>
    <x v="0"/>
    <d v="2013-07-24T00:00:00"/>
    <s v="Jul"/>
    <n v="2013"/>
    <n v="638856971"/>
    <d v="2013-08-21T00:00:00"/>
    <n v="4"/>
    <n v="28"/>
    <n v="829"/>
    <n v="81.73"/>
    <n v="56.67"/>
    <n v="25.06"/>
    <n v="46979.43"/>
    <n v="20774.740000000002"/>
    <n v="-26204.69"/>
    <n v="-0.55779071819304704"/>
  </r>
  <r>
    <s v="Australia/Oceania"/>
    <s v="TONGA"/>
    <s v="Household"/>
    <s v="Online"/>
    <x v="3"/>
    <d v="2014-09-01T00:00:00"/>
    <s v="Sep"/>
    <n v="2014"/>
    <n v="651704537"/>
    <d v="2014-01-30T00:00:00"/>
    <n v="5"/>
    <s v=""/>
    <n v="2710"/>
    <n v="668.27"/>
    <n v="502.54"/>
    <n v="165.73"/>
    <n v="1361883.4"/>
    <n v="449128.3"/>
    <n v="-912755.1"/>
    <n v="-0.67021530624427905"/>
  </r>
  <r>
    <s v="Central America"/>
    <s v="DOMINICA"/>
    <s v="Meat"/>
    <s v="Offline"/>
    <x v="1"/>
    <d v="2016-10-17T00:00:00"/>
    <s v="Oct"/>
    <n v="2016"/>
    <n v="980917155"/>
    <d v="2016-08-11T00:00:00"/>
    <n v="5"/>
    <s v=""/>
    <n v="4039"/>
    <n v="421.89"/>
    <n v="364.69"/>
    <n v="57.2"/>
    <n v="1472982.91"/>
    <n v="231030.8"/>
    <n v="-1241952.1100000001"/>
    <n v="-0.84315445995228799"/>
  </r>
  <r>
    <s v="Middle East/North Africa"/>
    <s v="IRAN"/>
    <s v="Household"/>
    <s v="Offline"/>
    <x v="1"/>
    <d v="2010-04-29T00:00:00"/>
    <s v="Apr"/>
    <n v="2010"/>
    <n v="793731153"/>
    <d v="2010-12-06T00:00:00"/>
    <n v="2"/>
    <n v="221"/>
    <n v="1541"/>
    <n v="668.27"/>
    <n v="502.54"/>
    <n v="165.73"/>
    <n v="774414.14"/>
    <n v="255389.93"/>
    <n v="-519024.21"/>
    <n v="-0.67021530624427905"/>
  </r>
  <r>
    <s v="Middle East/North Africa"/>
    <s v="SOMALIA"/>
    <s v="Vegetables"/>
    <s v="Online"/>
    <x v="0"/>
    <d v="2010-08-20T00:00:00"/>
    <s v="Aug"/>
    <n v="2010"/>
    <n v="227695357"/>
    <d v="2010-09-28T00:00:00"/>
    <n v="3"/>
    <n v="39"/>
    <n v="8971"/>
    <n v="154.06"/>
    <n v="90.93"/>
    <n v="63.13"/>
    <n v="815733.03"/>
    <n v="566339.23"/>
    <n v="-249393.8"/>
    <n v="-0.30572968217309998"/>
  </r>
  <r>
    <s v="Middle East/North Africa"/>
    <s v="AZERBAIJAN"/>
    <s v="Baby Food"/>
    <s v="Offline"/>
    <x v="1"/>
    <d v="2012-05-02T00:00:00"/>
    <s v="May"/>
    <n v="2012"/>
    <n v="840671098"/>
    <d v="2012-02-27T00:00:00"/>
    <n v="2"/>
    <s v=""/>
    <n v="2114"/>
    <n v="255.28"/>
    <n v="159.41999999999999"/>
    <n v="95.86"/>
    <n v="337013.88"/>
    <n v="202648.04"/>
    <n v="-134365.84"/>
    <n v="-0.39869527035503699"/>
  </r>
  <r>
    <s v="Sub-Saharan Africa"/>
    <s v="CAMEROON"/>
    <s v="Personal Care"/>
    <s v="Online"/>
    <x v="0"/>
    <d v="2013-06-12T00:00:00"/>
    <s v="Jun"/>
    <n v="2013"/>
    <n v="660832202"/>
    <d v="2014-01-24T00:00:00"/>
    <n v="6"/>
    <n v="226"/>
    <n v="3789"/>
    <n v="81.73"/>
    <n v="56.67"/>
    <n v="25.06"/>
    <n v="214722.63"/>
    <n v="94952.34"/>
    <n v="-119770.29"/>
    <n v="-0.55779071819304704"/>
  </r>
  <r>
    <s v="Europe"/>
    <s v="SLOVAKIA"/>
    <s v="Vegetables"/>
    <s v="Offline"/>
    <x v="0"/>
    <d v="2016-01-06T00:00:00"/>
    <s v="Jan"/>
    <n v="2016"/>
    <n v="936664998"/>
    <d v="2016-05-07T00:00:00"/>
    <n v="7"/>
    <n v="122"/>
    <n v="8843"/>
    <n v="154.06"/>
    <n v="90.93"/>
    <n v="63.13"/>
    <n v="804093.99"/>
    <n v="558258.59"/>
    <n v="-245835.4"/>
    <n v="-0.30572968217309998"/>
  </r>
  <r>
    <s v="Central America"/>
    <s v="EL SALVADOR"/>
    <s v="Cereal"/>
    <s v="Online"/>
    <x v="0"/>
    <d v="2017-02-13T00:00:00"/>
    <s v="Feb"/>
    <n v="2017"/>
    <n v="286968314"/>
    <d v="2017-03-19T00:00:00"/>
    <n v="1"/>
    <n v="34"/>
    <n v="9156"/>
    <n v="205.7"/>
    <n v="117.11"/>
    <n v="88.59"/>
    <n v="1072259.1599999999"/>
    <n v="811130.04"/>
    <n v="-261129.12"/>
    <n v="-0.24353172231235601"/>
  </r>
  <r>
    <s v="Australia/Oceania"/>
    <s v="PALAU"/>
    <s v="Baby Food"/>
    <s v="Online"/>
    <x v="0"/>
    <d v="2014-02-09T00:00:00"/>
    <s v="Feb"/>
    <n v="2014"/>
    <n v="550853478"/>
    <d v="2014-09-18T00:00:00"/>
    <n v="5"/>
    <n v="221"/>
    <n v="8640"/>
    <n v="255.28"/>
    <n v="159.41999999999999"/>
    <n v="95.86"/>
    <n v="1377388.8"/>
    <n v="828230.4"/>
    <n v="-549158.40000000002"/>
    <n v="-0.39869527035503699"/>
  </r>
  <r>
    <s v="Sub-Saharan Africa"/>
    <s v="UGANDA"/>
    <s v="Clothes"/>
    <s v="Offline"/>
    <x v="0"/>
    <d v="2012-07-18T00:00:00"/>
    <s v="Jul"/>
    <n v="2012"/>
    <n v="937744319"/>
    <d v="2012-08-26T00:00:00"/>
    <n v="1"/>
    <n v="39"/>
    <n v="8238"/>
    <n v="109.28"/>
    <n v="35.840000000000003"/>
    <n v="73.44"/>
    <n v="295249.91999999998"/>
    <n v="604998.72"/>
    <n v="309748.8"/>
    <n v="1.0491071428571399"/>
  </r>
  <r>
    <s v="Central America"/>
    <s v="SAINT KITTS AND NEVIS"/>
    <s v="Fruits"/>
    <s v="Offline"/>
    <x v="1"/>
    <d v="2015-04-17T00:00:00"/>
    <s v="Apr"/>
    <n v="2015"/>
    <n v="277377164"/>
    <d v="2015-07-05T00:00:00"/>
    <n v="1"/>
    <n v="79"/>
    <n v="922"/>
    <n v="9.33"/>
    <n v="6.92"/>
    <n v="2.41"/>
    <n v="6380.24"/>
    <n v="2222.02"/>
    <n v="-4158.22"/>
    <n v="-0.65173410404624299"/>
  </r>
  <r>
    <s v="Sub-Saharan Africa"/>
    <s v="GUINEA-BISSAU"/>
    <s v="Baby Food"/>
    <s v="Online"/>
    <x v="1"/>
    <d v="2017-02-27T00:00:00"/>
    <s v="Feb"/>
    <n v="2017"/>
    <n v="169800841"/>
    <d v="2017-03-19T00:00:00"/>
    <n v="1"/>
    <n v="20"/>
    <n v="6697"/>
    <n v="255.28"/>
    <n v="159.41999999999999"/>
    <n v="95.86"/>
    <n v="1067635.74"/>
    <n v="641974.42000000004"/>
    <n v="-425661.32"/>
    <n v="-0.39869527035503699"/>
  </r>
  <r>
    <s v="Sub-Saharan Africa"/>
    <s v="MAURITANIA"/>
    <s v="Beverages"/>
    <s v="Online"/>
    <x v="2"/>
    <d v="2013-06-17T00:00:00"/>
    <s v="Jun"/>
    <n v="2013"/>
    <n v="935376679"/>
    <d v="2013-06-27T00:00:00"/>
    <n v="5"/>
    <n v="10"/>
    <n v="7600"/>
    <n v="47.45"/>
    <n v="31.79"/>
    <n v="15.66"/>
    <n v="241604"/>
    <n v="119016"/>
    <n v="-122588"/>
    <n v="-0.50739226171752105"/>
  </r>
  <r>
    <s v="Central America"/>
    <s v="SAINT KITTS AND NEVIS"/>
    <s v="Cosmetics"/>
    <s v="Offline"/>
    <x v="3"/>
    <d v="2011-08-12T00:00:00"/>
    <s v="Aug"/>
    <n v="2011"/>
    <n v="264778506"/>
    <d v="2012-01-27T00:00:00"/>
    <n v="6"/>
    <n v="168"/>
    <n v="2699"/>
    <n v="437.2"/>
    <n v="263.33"/>
    <n v="173.87"/>
    <n v="710727.67"/>
    <n v="469275.13"/>
    <n v="-241452.54"/>
    <n v="-0.33972581931416901"/>
  </r>
  <r>
    <s v="Asia"/>
    <s v="INDONESIA"/>
    <s v="Household"/>
    <s v="Offline"/>
    <x v="2"/>
    <d v="2013-10-25T00:00:00"/>
    <s v="Oct"/>
    <n v="2013"/>
    <n v="868992650"/>
    <d v="2013-05-11T00:00:00"/>
    <n v="7"/>
    <s v=""/>
    <n v="3091"/>
    <n v="668.27"/>
    <n v="502.54"/>
    <n v="165.73"/>
    <n v="1553351.14"/>
    <n v="512271.43"/>
    <n v="-1041079.71"/>
    <n v="-0.67021530624427905"/>
  </r>
  <r>
    <s v="Middle East/North Africa"/>
    <s v="EGYPT"/>
    <s v="Vegetables"/>
    <s v="Offline"/>
    <x v="3"/>
    <d v="2010-01-15T00:00:00"/>
    <s v="Jan"/>
    <n v="2010"/>
    <n v="129317939"/>
    <d v="2010-01-22T00:00:00"/>
    <n v="6"/>
    <n v="7"/>
    <n v="6907"/>
    <n v="154.06"/>
    <n v="90.93"/>
    <n v="63.13"/>
    <n v="628053.51"/>
    <n v="436038.91"/>
    <n v="-192014.6"/>
    <n v="-0.30572968217309998"/>
  </r>
  <r>
    <s v="Asia"/>
    <s v="SRI LANKA"/>
    <s v="Beverages"/>
    <s v="Online"/>
    <x v="3"/>
    <d v="2015-04-30T00:00:00"/>
    <s v="Apr"/>
    <n v="2015"/>
    <n v="447365701"/>
    <d v="2015-12-05T00:00:00"/>
    <n v="7"/>
    <n v="219"/>
    <n v="4307"/>
    <n v="47.45"/>
    <n v="31.79"/>
    <n v="15.66"/>
    <n v="136919.53"/>
    <n v="67447.62"/>
    <n v="-69471.91"/>
    <n v="-0.50739226171752105"/>
  </r>
  <r>
    <s v="Europe"/>
    <s v="BELGIUM"/>
    <s v="Cosmetics"/>
    <s v="Offline"/>
    <x v="1"/>
    <d v="2011-05-21T00:00:00"/>
    <s v="May"/>
    <n v="2011"/>
    <n v="695059764"/>
    <d v="2011-06-29T00:00:00"/>
    <n v="4"/>
    <n v="39"/>
    <n v="2485"/>
    <n v="437.2"/>
    <n v="263.33"/>
    <n v="173.87"/>
    <n v="654375.05000000005"/>
    <n v="432066.95"/>
    <n v="-222308.1"/>
    <n v="-0.33972581931416901"/>
  </r>
  <r>
    <s v="Asia"/>
    <s v="MYANMAR"/>
    <s v="Clothes"/>
    <s v="Offline"/>
    <x v="3"/>
    <d v="2011-11-04T00:00:00"/>
    <s v="Nov"/>
    <n v="2011"/>
    <n v="264636456"/>
    <d v="2011-04-24T00:00:00"/>
    <n v="1"/>
    <s v=""/>
    <n v="663"/>
    <n v="109.28"/>
    <n v="35.840000000000003"/>
    <n v="73.44"/>
    <n v="23761.919999999998"/>
    <n v="48690.720000000001"/>
    <n v="24928.799999999999"/>
    <n v="1.0491071428571399"/>
  </r>
  <r>
    <s v="Middle East/North Africa"/>
    <s v="LEBANON"/>
    <s v="Vegetables"/>
    <s v="Online"/>
    <x v="0"/>
    <d v="2010-03-14T00:00:00"/>
    <s v="Mar"/>
    <n v="2010"/>
    <n v="418644607"/>
    <d v="2010-03-15T00:00:00"/>
    <n v="2"/>
    <n v="1"/>
    <n v="5097"/>
    <n v="154.06"/>
    <n v="90.93"/>
    <n v="63.13"/>
    <n v="463470.21"/>
    <n v="321773.61"/>
    <n v="-141696.6"/>
    <n v="-0.30572968217309998"/>
  </r>
  <r>
    <s v="Middle East/North Africa"/>
    <s v="YEMEN"/>
    <s v="Cosmetics"/>
    <s v="Offline"/>
    <x v="2"/>
    <d v="2011-12-27T00:00:00"/>
    <s v="Dec"/>
    <n v="2011"/>
    <n v="239945542"/>
    <d v="2012-01-25T00:00:00"/>
    <n v="4"/>
    <n v="29"/>
    <n v="4073"/>
    <n v="437.2"/>
    <n v="263.33"/>
    <n v="173.87"/>
    <n v="1072543.0900000001"/>
    <n v="708172.51"/>
    <n v="-364370.58"/>
    <n v="-0.33972581931416901"/>
  </r>
  <r>
    <s v="Europe"/>
    <s v="BELARUS"/>
    <s v="Beverages"/>
    <s v="Online"/>
    <x v="3"/>
    <d v="2010-08-03T00:00:00"/>
    <s v="Aug"/>
    <n v="2010"/>
    <n v="681713092"/>
    <d v="2010-03-22T00:00:00"/>
    <n v="2"/>
    <s v=""/>
    <n v="2908"/>
    <n v="47.45"/>
    <n v="31.79"/>
    <n v="15.66"/>
    <n v="92445.32"/>
    <n v="45539.28"/>
    <n v="-46906.04"/>
    <n v="-0.50739226171752105"/>
  </r>
  <r>
    <s v="Middle East/North Africa"/>
    <s v="KUWAIT"/>
    <s v="Snacks"/>
    <s v="Offline"/>
    <x v="3"/>
    <d v="2014-07-15T00:00:00"/>
    <s v="Jul"/>
    <n v="2014"/>
    <n v="517433583"/>
    <d v="2014-08-20T00:00:00"/>
    <n v="4"/>
    <n v="36"/>
    <n v="8951"/>
    <n v="152.58000000000001"/>
    <n v="97.44"/>
    <n v="55.14"/>
    <n v="872185.44"/>
    <n v="493558.14"/>
    <n v="-378627.3"/>
    <n v="-0.43411330049261099"/>
  </r>
  <r>
    <s v="Middle East/North Africa"/>
    <s v="UNITED ARAB EMIRATES"/>
    <s v="Cosmetics"/>
    <s v="Offline"/>
    <x v="3"/>
    <d v="2016-05-12T00:00:00"/>
    <s v="May"/>
    <n v="2016"/>
    <n v="390905845"/>
    <d v="2016-12-15T00:00:00"/>
    <n v="5"/>
    <n v="217"/>
    <n v="6581"/>
    <n v="437.2"/>
    <n v="263.33"/>
    <n v="173.87"/>
    <n v="1732974.73"/>
    <n v="1144238.47"/>
    <n v="-588736.26"/>
    <n v="-0.33972581931416901"/>
  </r>
  <r>
    <s v="Sub-Saharan Africa"/>
    <s v="BURKINA FASO"/>
    <s v="Baby Food"/>
    <s v="Offline"/>
    <x v="2"/>
    <d v="2010-04-23T00:00:00"/>
    <s v="Apr"/>
    <n v="2010"/>
    <n v="566241204"/>
    <d v="2010-05-13T00:00:00"/>
    <n v="5"/>
    <n v="20"/>
    <n v="2210"/>
    <n v="255.28"/>
    <n v="159.41999999999999"/>
    <n v="95.86"/>
    <n v="352318.2"/>
    <n v="211850.6"/>
    <n v="-140467.6"/>
    <n v="-0.39869527035503699"/>
  </r>
  <r>
    <s v="Asia"/>
    <s v="INDIA"/>
    <s v="Household"/>
    <s v="Online"/>
    <x v="0"/>
    <d v="2015-03-14T00:00:00"/>
    <s v="Mar"/>
    <n v="2015"/>
    <n v="477863490"/>
    <d v="2015-04-17T00:00:00"/>
    <n v="6"/>
    <n v="34"/>
    <n v="9281"/>
    <n v="668.27"/>
    <n v="502.54"/>
    <n v="165.73"/>
    <n v="4664073.74"/>
    <n v="1538140.13"/>
    <n v="-3125933.61"/>
    <n v="-0.67021530624427905"/>
  </r>
  <r>
    <s v="Sub-Saharan Africa"/>
    <s v="GUINEA"/>
    <s v="Baby Food"/>
    <s v="Offline"/>
    <x v="0"/>
    <d v="2015-04-24T00:00:00"/>
    <s v="Apr"/>
    <n v="2015"/>
    <n v="980509030"/>
    <d v="2015-05-29T00:00:00"/>
    <n v="6"/>
    <n v="35"/>
    <n v="3266"/>
    <n v="255.28"/>
    <n v="159.41999999999999"/>
    <n v="95.86"/>
    <n v="520665.72"/>
    <n v="313078.76"/>
    <n v="-207586.96"/>
    <n v="-0.39869527035503699"/>
  </r>
  <r>
    <s v="Sub-Saharan Africa"/>
    <s v="GHANA"/>
    <s v="Cereal"/>
    <s v="Offline"/>
    <x v="1"/>
    <d v="2014-05-15T00:00:00"/>
    <s v="May"/>
    <n v="2014"/>
    <n v="299226653"/>
    <d v="2014-06-27T00:00:00"/>
    <n v="6"/>
    <n v="43"/>
    <n v="6671"/>
    <n v="205.7"/>
    <n v="117.11"/>
    <n v="88.59"/>
    <n v="781240.81"/>
    <n v="590983.89"/>
    <n v="-190256.92"/>
    <n v="-0.24353172231235601"/>
  </r>
  <r>
    <s v="Sub-Saharan Africa"/>
    <s v="GHANA"/>
    <s v="Personal Care"/>
    <s v="Offline"/>
    <x v="3"/>
    <d v="2017-02-24T00:00:00"/>
    <s v="Feb"/>
    <n v="2017"/>
    <n v="779377686"/>
    <d v="2017-08-04T00:00:00"/>
    <n v="6"/>
    <n v="161"/>
    <n v="4032"/>
    <n v="81.73"/>
    <n v="56.67"/>
    <n v="25.06"/>
    <n v="228493.44"/>
    <n v="101041.92"/>
    <n v="-127451.52"/>
    <n v="-0.55779071819304704"/>
  </r>
  <r>
    <s v="Sub-Saharan Africa"/>
    <s v="UGANDA"/>
    <s v="Personal Care"/>
    <s v="Offline"/>
    <x v="3"/>
    <d v="2010-07-27T00:00:00"/>
    <s v="Jul"/>
    <n v="2010"/>
    <n v="336635959"/>
    <d v="2010-02-08T00:00:00"/>
    <n v="2"/>
    <s v=""/>
    <n v="6916"/>
    <n v="81.73"/>
    <n v="56.67"/>
    <n v="25.06"/>
    <n v="391929.72"/>
    <n v="173314.96"/>
    <n v="-218614.76"/>
    <n v="-0.55779071819304704"/>
  </r>
  <r>
    <s v="Middle East/North Africa"/>
    <s v="OMAN"/>
    <s v="Meat"/>
    <s v="Online"/>
    <x v="2"/>
    <d v="2012-11-23T00:00:00"/>
    <s v="Nov"/>
    <n v="2012"/>
    <n v="106987798"/>
    <d v="2012-12-13T00:00:00"/>
    <n v="5"/>
    <n v="20"/>
    <n v="8922"/>
    <n v="421.89"/>
    <n v="364.69"/>
    <n v="57.2"/>
    <n v="3253764.18"/>
    <n v="510338.4"/>
    <n v="-2743425.78"/>
    <n v="-0.84315445995228799"/>
  </r>
  <r>
    <s v="Asia"/>
    <s v="TAJIKISTAN"/>
    <s v="Fruits"/>
    <s v="Offline"/>
    <x v="0"/>
    <d v="2016-12-17T00:00:00"/>
    <s v="Dec"/>
    <n v="2016"/>
    <n v="396732032"/>
    <d v="2016-12-23T00:00:00"/>
    <n v="6"/>
    <n v="6"/>
    <n v="679"/>
    <n v="9.33"/>
    <n v="6.92"/>
    <n v="2.41"/>
    <n v="4698.68"/>
    <n v="1636.39"/>
    <n v="-3062.29"/>
    <n v="-0.65173410404624299"/>
  </r>
  <r>
    <s v="Australia/Oceania"/>
    <s v="AUSTRALIA"/>
    <s v="Cosmetics"/>
    <s v="Offline"/>
    <x v="2"/>
    <d v="2016-08-28T00:00:00"/>
    <s v="Aug"/>
    <n v="2016"/>
    <n v="232479989"/>
    <d v="2016-01-09T00:00:00"/>
    <n v="7"/>
    <s v=""/>
    <n v="4850"/>
    <n v="437.2"/>
    <n v="263.33"/>
    <n v="173.87"/>
    <n v="1277150.5"/>
    <n v="843269.5"/>
    <n v="-433881"/>
    <n v="-0.33972581931416901"/>
  </r>
  <r>
    <s v="Europe"/>
    <s v="DENMARK"/>
    <s v="Beverages"/>
    <s v="Offline"/>
    <x v="3"/>
    <d v="2010-09-26T00:00:00"/>
    <s v="Sep"/>
    <n v="2010"/>
    <n v="511155498"/>
    <d v="2010-04-11T00:00:00"/>
    <n v="1"/>
    <s v=""/>
    <n v="1126"/>
    <n v="47.45"/>
    <n v="31.79"/>
    <n v="15.66"/>
    <n v="35795.54"/>
    <n v="17633.16"/>
    <n v="-18162.38"/>
    <n v="-0.50739226171752105"/>
  </r>
  <r>
    <s v="Australia/Oceania"/>
    <s v="KIRIBATI"/>
    <s v="Household"/>
    <s v="Online"/>
    <x v="3"/>
    <d v="2014-02-24T00:00:00"/>
    <s v="Feb"/>
    <n v="2014"/>
    <n v="849994885"/>
    <d v="2014-04-13T00:00:00"/>
    <n v="1"/>
    <n v="48"/>
    <n v="1230"/>
    <n v="668.27"/>
    <n v="502.54"/>
    <n v="165.73"/>
    <n v="618124.19999999995"/>
    <n v="203847.9"/>
    <n v="-414276.3"/>
    <n v="-0.67021530624427905"/>
  </r>
  <r>
    <s v="Sub-Saharan Africa"/>
    <s v="COTE D'IVOIRE"/>
    <s v="Baby Food"/>
    <s v="Offline"/>
    <x v="1"/>
    <d v="2016-01-06T00:00:00"/>
    <s v="Jan"/>
    <n v="2016"/>
    <n v="936546981"/>
    <d v="2016-10-06T00:00:00"/>
    <n v="5"/>
    <n v="274"/>
    <n v="3919"/>
    <n v="255.28"/>
    <n v="159.41999999999999"/>
    <n v="95.86"/>
    <n v="624766.98"/>
    <n v="375675.34"/>
    <n v="-249091.64"/>
    <n v="-0.39869527035503699"/>
  </r>
  <r>
    <s v="Central America"/>
    <s v="BARBADOS"/>
    <s v="Beverages"/>
    <s v="Online"/>
    <x v="1"/>
    <d v="2015-11-09T00:00:00"/>
    <s v="Nov"/>
    <n v="2015"/>
    <n v="978673112"/>
    <d v="2015-09-24T00:00:00"/>
    <n v="5"/>
    <s v=""/>
    <n v="9977"/>
    <n v="47.45"/>
    <n v="31.79"/>
    <n v="15.66"/>
    <n v="317168.83"/>
    <n v="156239.82"/>
    <n v="-160929.01"/>
    <n v="-0.50739226171752105"/>
  </r>
  <r>
    <s v="Sub-Saharan Africa"/>
    <s v="DEMOCRATIC REPUBLIC OF THE CONGO"/>
    <s v="Snacks"/>
    <s v="Offline"/>
    <x v="1"/>
    <d v="2014-12-26T00:00:00"/>
    <s v="Dec"/>
    <n v="2014"/>
    <n v="354547107"/>
    <d v="2015-02-02T00:00:00"/>
    <n v="2"/>
    <n v="38"/>
    <n v="7223"/>
    <n v="152.58000000000001"/>
    <n v="97.44"/>
    <n v="55.14"/>
    <n v="703809.12"/>
    <n v="398276.22"/>
    <n v="-305532.90000000002"/>
    <n v="-0.43411330049261099"/>
  </r>
  <r>
    <s v="Europe"/>
    <s v="FRANCE"/>
    <s v="Personal Care"/>
    <s v="Online"/>
    <x v="3"/>
    <d v="2010-10-16T00:00:00"/>
    <s v="Oct"/>
    <n v="2010"/>
    <n v="762655293"/>
    <d v="2010-11-11T00:00:00"/>
    <n v="5"/>
    <n v="26"/>
    <n v="5504"/>
    <n v="81.73"/>
    <n v="56.67"/>
    <n v="25.06"/>
    <n v="311911.67999999999"/>
    <n v="137930.23999999999"/>
    <n v="-173981.44"/>
    <n v="-0.55779071819304704"/>
  </r>
  <r>
    <s v="Australia/Oceania"/>
    <s v="TUVALU"/>
    <s v="Office Supplies"/>
    <s v="Offline"/>
    <x v="3"/>
    <d v="2012-12-01T00:00:00"/>
    <s v="Dec"/>
    <n v="2012"/>
    <n v="371796500"/>
    <d v="2012-01-19T00:00:00"/>
    <n v="5"/>
    <s v=""/>
    <n v="1701"/>
    <n v="651.21"/>
    <n v="524.96"/>
    <n v="126.25"/>
    <n v="892956.96"/>
    <n v="214751.25"/>
    <n v="-678205.71"/>
    <n v="-0.75950548613227697"/>
  </r>
  <r>
    <s v="Asia"/>
    <s v="MYANMAR"/>
    <s v="Cereal"/>
    <s v="Offline"/>
    <x v="1"/>
    <d v="2013-07-20T00:00:00"/>
    <s v="Jul"/>
    <n v="2013"/>
    <n v="571082055"/>
    <d v="2013-08-15T00:00:00"/>
    <n v="5"/>
    <n v="26"/>
    <n v="4726"/>
    <n v="205.7"/>
    <n v="117.11"/>
    <n v="88.59"/>
    <n v="553461.86"/>
    <n v="418676.34"/>
    <n v="-134785.51999999999"/>
    <n v="-0.24353172231235601"/>
  </r>
  <r>
    <s v="Europe"/>
    <s v="ROMANIA"/>
    <s v="Personal Care"/>
    <s v="Offline"/>
    <x v="2"/>
    <d v="2015-01-14T00:00:00"/>
    <s v="Jan"/>
    <n v="2015"/>
    <n v="119935786"/>
    <d v="2015-01-27T00:00:00"/>
    <n v="3"/>
    <n v="13"/>
    <n v="519"/>
    <n v="81.73"/>
    <n v="56.67"/>
    <n v="25.06"/>
    <n v="29411.73"/>
    <n v="13006.14"/>
    <n v="-16405.59"/>
    <n v="-0.55779071819304704"/>
  </r>
  <r>
    <s v="Sub-Saharan Africa"/>
    <s v="RWANDA"/>
    <s v="Personal Care"/>
    <s v="Offline"/>
    <x v="3"/>
    <d v="2017-03-04T00:00:00"/>
    <s v="Mar"/>
    <n v="2017"/>
    <n v="998094022"/>
    <d v="2017-04-16T00:00:00"/>
    <n v="1"/>
    <n v="43"/>
    <n v="7056"/>
    <n v="81.73"/>
    <n v="56.67"/>
    <n v="25.06"/>
    <n v="399863.52"/>
    <n v="176823.36"/>
    <n v="-223040.16"/>
    <n v="-0.55779071819304704"/>
  </r>
  <r>
    <s v="Europe"/>
    <s v="CZECH REPUBLIC"/>
    <s v="Snacks"/>
    <s v="Online"/>
    <x v="0"/>
    <d v="2010-08-31T00:00:00"/>
    <s v="Aug"/>
    <n v="2010"/>
    <n v="755605590"/>
    <d v="2010-11-09T00:00:00"/>
    <n v="3"/>
    <n v="70"/>
    <n v="9340"/>
    <n v="152.58000000000001"/>
    <n v="97.44"/>
    <n v="55.14"/>
    <n v="910089.6"/>
    <n v="515007.6"/>
    <n v="-395082"/>
    <n v="-0.43411330049261099"/>
  </r>
  <r>
    <s v="Sub-Saharan Africa"/>
    <s v="ZAMBIA"/>
    <s v="Beverages"/>
    <s v="Offline"/>
    <x v="1"/>
    <d v="2017-01-31T00:00:00"/>
    <s v="Jan"/>
    <n v="2017"/>
    <n v="162831819"/>
    <d v="2017-02-02T00:00:00"/>
    <n v="5"/>
    <n v="2"/>
    <n v="4408"/>
    <n v="47.45"/>
    <n v="31.79"/>
    <n v="15.66"/>
    <n v="140130.32"/>
    <n v="69029.279999999999"/>
    <n v="-71101.039999999994"/>
    <n v="-0.50739226171752105"/>
  </r>
  <r>
    <s v="Australia/Oceania"/>
    <s v="TONGA"/>
    <s v="Office Supplies"/>
    <s v="Offline"/>
    <x v="3"/>
    <d v="2010-07-03T00:00:00"/>
    <s v="Jul"/>
    <n v="2010"/>
    <n v="960446536"/>
    <d v="2010-03-28T00:00:00"/>
    <n v="1"/>
    <s v=""/>
    <n v="6328"/>
    <n v="651.21"/>
    <n v="524.96"/>
    <n v="126.25"/>
    <n v="3321946.88"/>
    <n v="798910"/>
    <n v="-2523036.88"/>
    <n v="-0.75950548613227697"/>
  </r>
  <r>
    <s v="Sub-Saharan Africa"/>
    <s v="NIGERIA"/>
    <s v="Clothes"/>
    <s v="Offline"/>
    <x v="2"/>
    <d v="2010-10-02T00:00:00"/>
    <s v="Oct"/>
    <n v="2010"/>
    <n v="909436070"/>
    <d v="2010-02-27T00:00:00"/>
    <n v="7"/>
    <s v=""/>
    <n v="1198"/>
    <n v="109.28"/>
    <n v="35.840000000000003"/>
    <n v="73.44"/>
    <n v="42936.32"/>
    <n v="87981.119999999995"/>
    <n v="45044.800000000003"/>
    <n v="1.0491071428571399"/>
  </r>
  <r>
    <s v="Asia"/>
    <s v="TURKMENISTAN"/>
    <s v="Office Supplies"/>
    <s v="Online"/>
    <x v="2"/>
    <d v="2011-10-08T00:00:00"/>
    <s v="Oct"/>
    <n v="2011"/>
    <n v="541099250"/>
    <d v="2011-06-09T00:00:00"/>
    <n v="5"/>
    <s v=""/>
    <n v="2147"/>
    <n v="651.21"/>
    <n v="524.96"/>
    <n v="126.25"/>
    <n v="1127089.1200000001"/>
    <n v="271058.75"/>
    <n v="-856030.37"/>
    <n v="-0.75950548613227697"/>
  </r>
  <r>
    <s v="Europe"/>
    <s v="MOLDOVA"/>
    <s v="Meat"/>
    <s v="Online"/>
    <x v="0"/>
    <d v="2010-06-13T00:00:00"/>
    <s v="Jun"/>
    <n v="2010"/>
    <n v="907047402"/>
    <d v="2010-01-08T00:00:00"/>
    <n v="6"/>
    <s v=""/>
    <n v="4338"/>
    <n v="421.89"/>
    <n v="364.69"/>
    <n v="57.2"/>
    <n v="1582025.22"/>
    <n v="248133.6"/>
    <n v="-1333891.6200000001"/>
    <n v="-0.84315445995228799"/>
  </r>
  <r>
    <s v="Sub-Saharan Africa"/>
    <s v="BURUNDI"/>
    <s v="Meat"/>
    <s v="Online"/>
    <x v="1"/>
    <d v="2014-07-11T00:00:00"/>
    <s v="Jul"/>
    <n v="2014"/>
    <n v="429204356"/>
    <d v="2014-11-28T00:00:00"/>
    <n v="6"/>
    <n v="140"/>
    <n v="9962"/>
    <n v="421.89"/>
    <n v="364.69"/>
    <n v="57.2"/>
    <n v="3633041.78"/>
    <n v="569826.4"/>
    <n v="-3063215.38"/>
    <n v="-0.84315445995228799"/>
  </r>
  <r>
    <s v="Sub-Saharan Africa"/>
    <s v="DJIBOUTI"/>
    <s v="Office Supplies"/>
    <s v="Offline"/>
    <x v="2"/>
    <d v="2011-05-17T00:00:00"/>
    <s v="May"/>
    <n v="2011"/>
    <n v="749806439"/>
    <d v="2011-02-07T00:00:00"/>
    <n v="2"/>
    <s v=""/>
    <n v="3243"/>
    <n v="651.21"/>
    <n v="524.96"/>
    <n v="126.25"/>
    <n v="1702445.28"/>
    <n v="409428.75"/>
    <n v="-1293016.53"/>
    <n v="-0.75950548613227697"/>
  </r>
  <r>
    <s v="Sub-Saharan Africa"/>
    <s v="MAURITIUS"/>
    <s v="Vegetables"/>
    <s v="Online"/>
    <x v="1"/>
    <d v="2014-02-23T00:00:00"/>
    <s v="Feb"/>
    <n v="2014"/>
    <n v="881402480"/>
    <d v="2014-07-03T00:00:00"/>
    <n v="5"/>
    <n v="130"/>
    <n v="5435"/>
    <n v="154.06"/>
    <n v="90.93"/>
    <n v="63.13"/>
    <n v="494204.55"/>
    <n v="343111.55"/>
    <n v="-151093"/>
    <n v="-0.30572968217309998"/>
  </r>
  <r>
    <s v="Asia"/>
    <s v="SOUTH KOREA"/>
    <s v="Fruits"/>
    <s v="Offline"/>
    <x v="3"/>
    <d v="2015-08-24T00:00:00"/>
    <s v="Aug"/>
    <n v="2015"/>
    <n v="356853806"/>
    <d v="2015-09-16T00:00:00"/>
    <n v="4"/>
    <n v="23"/>
    <n v="9826"/>
    <n v="9.33"/>
    <n v="6.92"/>
    <n v="2.41"/>
    <n v="67995.92"/>
    <n v="23680.66"/>
    <n v="-44315.26"/>
    <n v="-0.65173410404624299"/>
  </r>
  <r>
    <s v="Australia/Oceania"/>
    <s v="NEW ZEALAND"/>
    <s v="Cereal"/>
    <s v="Online"/>
    <x v="2"/>
    <d v="2013-11-03T00:00:00"/>
    <s v="Nov"/>
    <n v="2013"/>
    <n v="579334247"/>
    <d v="2013-03-30T00:00:00"/>
    <n v="7"/>
    <s v=""/>
    <n v="6733"/>
    <n v="205.7"/>
    <n v="117.11"/>
    <n v="88.59"/>
    <n v="788501.63"/>
    <n v="596476.47"/>
    <n v="-192025.16"/>
    <n v="-0.24353172231235601"/>
  </r>
  <r>
    <s v="Australia/Oceania"/>
    <s v="KIRIBATI"/>
    <s v="Clothes"/>
    <s v="Offline"/>
    <x v="1"/>
    <d v="2012-03-10T00:00:00"/>
    <s v="Mar"/>
    <n v="2012"/>
    <n v="772330129"/>
    <d v="2012-09-10T00:00:00"/>
    <n v="2"/>
    <n v="184"/>
    <n v="8503"/>
    <n v="109.28"/>
    <n v="35.840000000000003"/>
    <n v="73.44"/>
    <n v="304747.52000000002"/>
    <n v="624460.31999999995"/>
    <n v="319712.8"/>
    <n v="1.0491071428571399"/>
  </r>
  <r>
    <s v="Sub-Saharan Africa"/>
    <s v="LESOTHO"/>
    <s v="Beverages"/>
    <s v="Offline"/>
    <x v="0"/>
    <d v="2010-02-01T00:00:00"/>
    <s v="Feb"/>
    <n v="2010"/>
    <n v="229640281"/>
    <d v="2010-01-28T00:00:00"/>
    <n v="5"/>
    <s v=""/>
    <n v="4517"/>
    <n v="47.45"/>
    <n v="31.79"/>
    <n v="15.66"/>
    <n v="143595.43"/>
    <n v="70736.22"/>
    <n v="-72859.210000000006"/>
    <n v="-0.50739226171752105"/>
  </r>
  <r>
    <s v="Middle East/North Africa"/>
    <s v="JORDAN"/>
    <s v="Fruits"/>
    <s v="Offline"/>
    <x v="2"/>
    <d v="2016-10-26T00:00:00"/>
    <s v="Oct"/>
    <n v="2016"/>
    <n v="565376031"/>
    <d v="2016-11-29T00:00:00"/>
    <n v="3"/>
    <n v="34"/>
    <n v="6186"/>
    <n v="9.33"/>
    <n v="6.92"/>
    <n v="2.41"/>
    <n v="42807.12"/>
    <n v="14908.26"/>
    <n v="-27898.86"/>
    <n v="-0.65173410404624299"/>
  </r>
  <r>
    <s v="Middle East/North Africa"/>
    <s v="PAKISTAN"/>
    <s v="Office Supplies"/>
    <s v="Offline"/>
    <x v="0"/>
    <d v="2012-01-25T00:00:00"/>
    <s v="Jan"/>
    <n v="2012"/>
    <n v="763961207"/>
    <d v="2012-02-19T00:00:00"/>
    <n v="1"/>
    <n v="25"/>
    <n v="1953"/>
    <n v="651.21"/>
    <n v="524.96"/>
    <n v="126.25"/>
    <n v="1025246.88"/>
    <n v="246566.25"/>
    <n v="-778680.63"/>
    <n v="-0.75950548613227697"/>
  </r>
  <r>
    <s v="Sub-Saharan Africa"/>
    <s v="SEYCHELLES"/>
    <s v="Beverages"/>
    <s v="Offline"/>
    <x v="2"/>
    <d v="2013-07-19T00:00:00"/>
    <s v="Jul"/>
    <n v="2013"/>
    <n v="330132138"/>
    <d v="2013-07-25T00:00:00"/>
    <n v="5"/>
    <n v="6"/>
    <n v="2291"/>
    <n v="47.45"/>
    <n v="31.79"/>
    <n v="15.66"/>
    <n v="72830.89"/>
    <n v="35877.06"/>
    <n v="-36953.83"/>
    <n v="-0.50739226171752105"/>
  </r>
  <r>
    <s v="Europe"/>
    <s v="NORWAY"/>
    <s v="Fruits"/>
    <s v="Offline"/>
    <x v="2"/>
    <d v="2013-12-08T00:00:00"/>
    <s v="Dec"/>
    <n v="2013"/>
    <n v="638937652"/>
    <d v="2013-06-09T00:00:00"/>
    <n v="1"/>
    <s v=""/>
    <n v="4705"/>
    <n v="9.33"/>
    <n v="6.92"/>
    <n v="2.41"/>
    <n v="32558.6"/>
    <n v="11339.05"/>
    <n v="-21219.55"/>
    <n v="-0.65173410404624299"/>
  </r>
  <r>
    <s v="Middle East/North Africa"/>
    <s v="SYRIA"/>
    <s v="Clothes"/>
    <s v="Online"/>
    <x v="3"/>
    <d v="2013-06-04T00:00:00"/>
    <s v="Jun"/>
    <n v="2013"/>
    <n v="885739076"/>
    <d v="2013-05-14T00:00:00"/>
    <n v="3"/>
    <s v=""/>
    <n v="8730"/>
    <n v="109.28"/>
    <n v="35.840000000000003"/>
    <n v="73.44"/>
    <n v="312883.20000000001"/>
    <n v="641131.19999999995"/>
    <n v="328248"/>
    <n v="1.0491071428571399"/>
  </r>
  <r>
    <s v="Sub-Saharan Africa"/>
    <s v="SUDAN"/>
    <s v="Household"/>
    <s v="Offline"/>
    <x v="3"/>
    <d v="2010-08-10T00:00:00"/>
    <s v="Aug"/>
    <n v="2010"/>
    <n v="336210238"/>
    <d v="2010-11-22T00:00:00"/>
    <n v="2"/>
    <n v="104"/>
    <n v="936"/>
    <n v="668.27"/>
    <n v="502.54"/>
    <n v="165.73"/>
    <n v="470377.44"/>
    <n v="155123.28"/>
    <n v="-315254.15999999997"/>
    <n v="-0.67021530624427905"/>
  </r>
  <r>
    <s v="Sub-Saharan Africa"/>
    <s v="TOGO"/>
    <s v="Fruits"/>
    <s v="Online"/>
    <x v="1"/>
    <d v="2013-01-14T00:00:00"/>
    <s v="Jan"/>
    <n v="2013"/>
    <n v="576337468"/>
    <d v="2013-01-18T00:00:00"/>
    <n v="6"/>
    <n v="4"/>
    <n v="9919"/>
    <n v="9.33"/>
    <n v="6.92"/>
    <n v="2.41"/>
    <n v="68639.48"/>
    <n v="23904.79"/>
    <n v="-44734.69"/>
    <n v="-0.65173410404624299"/>
  </r>
  <r>
    <s v="Middle East/North Africa"/>
    <s v="LIBYA"/>
    <s v="Household"/>
    <s v="Offline"/>
    <x v="3"/>
    <d v="2016-10-09T00:00:00"/>
    <s v="Oct"/>
    <n v="2016"/>
    <n v="562419593"/>
    <d v="2016-09-27T00:00:00"/>
    <n v="3"/>
    <s v=""/>
    <n v="1311"/>
    <n v="668.27"/>
    <n v="502.54"/>
    <n v="165.73"/>
    <n v="658829.93999999994"/>
    <n v="217272.03"/>
    <n v="-441557.91"/>
    <n v="-0.67021530624427905"/>
  </r>
  <r>
    <s v="Central America"/>
    <s v="JAMAICA"/>
    <s v="Beverages"/>
    <s v="Offline"/>
    <x v="2"/>
    <d v="2011-03-11T00:00:00"/>
    <s v="Mar"/>
    <n v="2011"/>
    <n v="671067941"/>
    <d v="2011-12-18T00:00:00"/>
    <n v="1"/>
    <n v="282"/>
    <n v="2771"/>
    <n v="47.45"/>
    <n v="31.79"/>
    <n v="15.66"/>
    <n v="88090.09"/>
    <n v="43393.86"/>
    <n v="-44696.23"/>
    <n v="-0.50739226171752105"/>
  </r>
  <r>
    <s v="Europe"/>
    <s v="FRANCE"/>
    <s v="Cereal"/>
    <s v="Offline"/>
    <x v="3"/>
    <d v="2016-02-26T00:00:00"/>
    <s v="Feb"/>
    <n v="2016"/>
    <n v="449206340"/>
    <d v="2016-03-04T00:00:00"/>
    <n v="6"/>
    <n v="7"/>
    <n v="8993"/>
    <n v="205.7"/>
    <n v="117.11"/>
    <n v="88.59"/>
    <n v="1053170.23"/>
    <n v="796689.87"/>
    <n v="-256480.36"/>
    <n v="-0.24353172231235601"/>
  </r>
  <r>
    <s v="Europe"/>
    <s v="ROMANIA"/>
    <s v="Beverages"/>
    <s v="Online"/>
    <x v="2"/>
    <d v="2010-10-07T00:00:00"/>
    <s v="Oct"/>
    <n v="2010"/>
    <n v="864071118"/>
    <d v="2010-07-18T00:00:00"/>
    <n v="1"/>
    <s v=""/>
    <n v="6700"/>
    <n v="47.45"/>
    <n v="31.79"/>
    <n v="15.66"/>
    <n v="212993"/>
    <n v="104922"/>
    <n v="-108071"/>
    <n v="-0.50739226171752105"/>
  </r>
  <r>
    <s v="Europe"/>
    <s v="RUSSIA"/>
    <s v="Office Supplies"/>
    <s v="Online"/>
    <x v="1"/>
    <d v="2010-12-16T00:00:00"/>
    <s v="Dec"/>
    <n v="2010"/>
    <n v="253211104"/>
    <d v="2010-12-27T00:00:00"/>
    <n v="2"/>
    <n v="11"/>
    <n v="9648"/>
    <n v="651.21"/>
    <n v="524.96"/>
    <n v="126.25"/>
    <n v="5064814.08"/>
    <n v="1218060"/>
    <n v="-3846754.08"/>
    <n v="-0.75950548613227697"/>
  </r>
  <r>
    <s v="Sub-Saharan Africa"/>
    <s v="EQUATORIAL GUINEA"/>
    <s v="Cereal"/>
    <s v="Offline"/>
    <x v="3"/>
    <d v="2011-02-11T00:00:00"/>
    <s v="Feb"/>
    <n v="2011"/>
    <n v="174487626"/>
    <d v="2011-12-11T00:00:00"/>
    <n v="1"/>
    <n v="303"/>
    <n v="3621"/>
    <n v="205.7"/>
    <n v="117.11"/>
    <n v="88.59"/>
    <n v="424055.31"/>
    <n v="320784.39"/>
    <n v="-103270.92"/>
    <n v="-0.24353172231235601"/>
  </r>
  <r>
    <s v="Asia"/>
    <s v="CAMBODIA"/>
    <s v="Beverages"/>
    <s v="Online"/>
    <x v="3"/>
    <d v="2012-05-16T00:00:00"/>
    <s v="May"/>
    <n v="2012"/>
    <n v="456074512"/>
    <d v="2012-05-25T00:00:00"/>
    <n v="6"/>
    <n v="9"/>
    <n v="1438"/>
    <n v="47.45"/>
    <n v="31.79"/>
    <n v="15.66"/>
    <n v="45714.02"/>
    <n v="22519.08"/>
    <n v="-23194.94"/>
    <n v="-0.50739226171752105"/>
  </r>
  <r>
    <s v="Australia/Oceania"/>
    <s v="SAMOA"/>
    <s v="Cosmetics"/>
    <s v="Online"/>
    <x v="1"/>
    <d v="2012-09-11T00:00:00"/>
    <s v="Sep"/>
    <n v="2012"/>
    <n v="546458089"/>
    <d v="2012-04-12T00:00:00"/>
    <n v="5"/>
    <s v=""/>
    <n v="7947"/>
    <n v="437.2"/>
    <n v="263.33"/>
    <n v="173.87"/>
    <n v="2092683.51"/>
    <n v="1381744.89"/>
    <n v="-710938.62"/>
    <n v="-0.33972581931416901"/>
  </r>
  <r>
    <s v="Central America"/>
    <s v="SAINT VINCENT AND THE GRENADINES"/>
    <s v="Personal Care"/>
    <s v="Offline"/>
    <x v="2"/>
    <d v="2010-05-11T00:00:00"/>
    <s v="May"/>
    <n v="2010"/>
    <n v="864437186"/>
    <d v="2010-11-19T00:00:00"/>
    <n v="6"/>
    <n v="192"/>
    <n v="5028"/>
    <n v="81.73"/>
    <n v="56.67"/>
    <n v="25.06"/>
    <n v="284936.76"/>
    <n v="126001.68"/>
    <n v="-158935.07999999999"/>
    <n v="-0.55779071819304704"/>
  </r>
  <r>
    <s v="Australia/Oceania"/>
    <s v="SOLOMON ISLANDS"/>
    <s v="Office Supplies"/>
    <s v="Offline"/>
    <x v="2"/>
    <d v="2012-07-18T00:00:00"/>
    <s v="Jul"/>
    <n v="2012"/>
    <n v="549123132"/>
    <d v="2012-08-30T00:00:00"/>
    <n v="5"/>
    <n v="43"/>
    <n v="6592"/>
    <n v="651.21"/>
    <n v="524.96"/>
    <n v="126.25"/>
    <n v="3460536.3199999998"/>
    <n v="832240"/>
    <n v="-2628296.3199999998"/>
    <n v="-0.75950548613227697"/>
  </r>
  <r>
    <s v="Europe"/>
    <s v="BELGIUM"/>
    <s v="Fruits"/>
    <s v="Online"/>
    <x v="0"/>
    <d v="2013-10-11T00:00:00"/>
    <s v="Oct"/>
    <n v="2013"/>
    <n v="609939754"/>
    <d v="2013-11-30T00:00:00"/>
    <n v="7"/>
    <n v="50"/>
    <n v="3582"/>
    <n v="9.33"/>
    <n v="6.92"/>
    <n v="2.41"/>
    <n v="24787.439999999999"/>
    <n v="8632.6200000000008"/>
    <n v="-16154.82"/>
    <n v="-0.65173410404624299"/>
  </r>
  <r>
    <s v="Sub-Saharan Africa"/>
    <s v="MAURITANIA"/>
    <s v="Cosmetics"/>
    <s v="Online"/>
    <x v="1"/>
    <d v="2011-06-10T00:00:00"/>
    <s v="Jun"/>
    <n v="2011"/>
    <n v="776623380"/>
    <d v="2011-10-20T00:00:00"/>
    <n v="5"/>
    <n v="132"/>
    <n v="8971"/>
    <n v="437.2"/>
    <n v="263.33"/>
    <n v="173.87"/>
    <n v="2362333.4300000002"/>
    <n v="1559787.77"/>
    <n v="-802545.66"/>
    <n v="-0.33972581931416901"/>
  </r>
  <r>
    <s v="Asia"/>
    <s v="VIETNAM"/>
    <s v="Office Supplies"/>
    <s v="Offline"/>
    <x v="2"/>
    <d v="2015-08-25T00:00:00"/>
    <s v="Aug"/>
    <n v="2015"/>
    <n v="849222838"/>
    <d v="2015-09-28T00:00:00"/>
    <n v="2"/>
    <n v="34"/>
    <n v="2764"/>
    <n v="651.21"/>
    <n v="524.96"/>
    <n v="126.25"/>
    <n v="1450989.44"/>
    <n v="348955"/>
    <n v="-1102034.44"/>
    <n v="-0.75950548613227697"/>
  </r>
  <r>
    <s v="Sub-Saharan Africa"/>
    <s v="GUINEA-BISSAU"/>
    <s v="Cosmetics"/>
    <s v="Offline"/>
    <x v="0"/>
    <d v="2013-04-04T00:00:00"/>
    <s v="Apr"/>
    <n v="2013"/>
    <n v="248099458"/>
    <d v="2013-05-04T00:00:00"/>
    <n v="7"/>
    <n v="30"/>
    <n v="6998"/>
    <n v="437.2"/>
    <n v="263.33"/>
    <n v="173.87"/>
    <n v="1842783.34"/>
    <n v="1216742.26"/>
    <n v="-626041.07999999996"/>
    <n v="-0.33972581931416901"/>
  </r>
  <r>
    <s v="Central America"/>
    <s v="GRENADA"/>
    <s v="Office Supplies"/>
    <s v="Offline"/>
    <x v="1"/>
    <d v="2012-01-05T00:00:00"/>
    <s v="Jan"/>
    <n v="2012"/>
    <n v="263927066"/>
    <d v="2012-05-27T00:00:00"/>
    <n v="1"/>
    <n v="143"/>
    <n v="739"/>
    <n v="651.21"/>
    <n v="524.96"/>
    <n v="126.25"/>
    <n v="387945.44"/>
    <n v="93298.75"/>
    <n v="-294646.69"/>
    <n v="-0.75950548613227697"/>
  </r>
  <r>
    <s v="Europe"/>
    <s v="LITHUANIA"/>
    <s v="Cereal"/>
    <s v="Offline"/>
    <x v="0"/>
    <d v="2014-06-02T00:00:00"/>
    <s v="Jun"/>
    <n v="2014"/>
    <n v="907691991"/>
    <d v="2014-09-03T00:00:00"/>
    <n v="4"/>
    <n v="93"/>
    <n v="5086"/>
    <n v="205.7"/>
    <n v="117.11"/>
    <n v="88.59"/>
    <n v="595621.46"/>
    <n v="450568.74"/>
    <n v="-145052.72"/>
    <n v="-0.24353172231235601"/>
  </r>
  <r>
    <s v="Europe"/>
    <s v="GEORGIA"/>
    <s v="Fruits"/>
    <s v="Offline"/>
    <x v="1"/>
    <d v="2017-01-28T00:00:00"/>
    <s v="Jan"/>
    <n v="2017"/>
    <n v="460693061"/>
    <d v="2017-02-25T00:00:00"/>
    <n v="7"/>
    <n v="28"/>
    <n v="8169"/>
    <n v="9.33"/>
    <n v="6.92"/>
    <n v="2.41"/>
    <n v="56529.48"/>
    <n v="19687.29"/>
    <n v="-36842.19"/>
    <n v="-0.65173410404624299"/>
  </r>
  <r>
    <s v="Europe"/>
    <s v="SWITZERLAND"/>
    <s v="Office Supplies"/>
    <s v="Offline"/>
    <x v="3"/>
    <d v="2013-05-04T00:00:00"/>
    <s v="May"/>
    <n v="2013"/>
    <n v="424541604"/>
    <d v="2013-05-17T00:00:00"/>
    <n v="6"/>
    <n v="13"/>
    <n v="150"/>
    <n v="651.21"/>
    <n v="524.96"/>
    <n v="126.25"/>
    <n v="78744"/>
    <n v="18937.5"/>
    <n v="-59806.5"/>
    <n v="-0.75950548613227697"/>
  </r>
  <r>
    <s v="Europe"/>
    <s v="CZECH REPUBLIC"/>
    <s v="Household"/>
    <s v="Online"/>
    <x v="2"/>
    <d v="2014-08-25T00:00:00"/>
    <s v="Aug"/>
    <n v="2014"/>
    <n v="571161448"/>
    <d v="2014-09-30T00:00:00"/>
    <n v="3"/>
    <n v="36"/>
    <n v="8220"/>
    <n v="668.27"/>
    <n v="502.54"/>
    <n v="165.73"/>
    <n v="4130878.8"/>
    <n v="1362300.6"/>
    <n v="-2768578.2"/>
    <n v="-0.67021530624427905"/>
  </r>
  <r>
    <s v="Middle East/North Africa"/>
    <s v="AFGHANISTAN"/>
    <s v="Vegetables"/>
    <s v="Online"/>
    <x v="0"/>
    <d v="2011-04-08T00:00:00"/>
    <s v="Apr"/>
    <n v="2011"/>
    <n v="292788922"/>
    <d v="2011-08-09T00:00:00"/>
    <n v="3"/>
    <n v="123"/>
    <n v="1603"/>
    <n v="154.06"/>
    <n v="90.93"/>
    <n v="63.13"/>
    <n v="145760.79"/>
    <n v="101197.39"/>
    <n v="-44563.4"/>
    <n v="-0.30572968217309998"/>
  </r>
  <r>
    <s v="Sub-Saharan Africa"/>
    <s v="CENTRAL AFRICAN REPUBLIC"/>
    <s v="Cosmetics"/>
    <s v="Online"/>
    <x v="2"/>
    <d v="2014-05-06T00:00:00"/>
    <s v="May"/>
    <n v="2014"/>
    <n v="851972854"/>
    <d v="2014-10-06T00:00:00"/>
    <n v="2"/>
    <n v="153"/>
    <n v="6555"/>
    <n v="437.2"/>
    <n v="263.33"/>
    <n v="173.87"/>
    <n v="1726128.15"/>
    <n v="1139717.8500000001"/>
    <n v="-586410.30000000005"/>
    <n v="-0.33972581931416901"/>
  </r>
  <r>
    <s v="Central America"/>
    <s v="GUATEMALA"/>
    <s v="Personal Care"/>
    <s v="Offline"/>
    <x v="1"/>
    <d v="2011-05-11T00:00:00"/>
    <s v="May"/>
    <n v="2011"/>
    <n v="431574571"/>
    <d v="2011-11-29T00:00:00"/>
    <n v="3"/>
    <n v="202"/>
    <n v="1361"/>
    <n v="81.73"/>
    <n v="56.67"/>
    <n v="25.06"/>
    <n v="77127.87"/>
    <n v="34106.660000000003"/>
    <n v="-43021.21"/>
    <n v="-0.55779071819304704"/>
  </r>
  <r>
    <s v="Sub-Saharan Africa"/>
    <s v="SWAZILAND"/>
    <s v="Cereal"/>
    <s v="Offline"/>
    <x v="1"/>
    <d v="2012-07-13T00:00:00"/>
    <s v="Jul"/>
    <n v="2012"/>
    <n v="884767901"/>
    <d v="2012-07-20T00:00:00"/>
    <n v="6"/>
    <n v="7"/>
    <n v="1338"/>
    <n v="205.7"/>
    <n v="117.11"/>
    <n v="88.59"/>
    <n v="156693.18"/>
    <n v="118533.42"/>
    <n v="-38159.760000000002"/>
    <n v="-0.24353172231235601"/>
  </r>
  <r>
    <s v="Europe"/>
    <s v="NETHERLANDS"/>
    <s v="Beverages"/>
    <s v="Online"/>
    <x v="3"/>
    <d v="2011-04-02T00:00:00"/>
    <s v="Apr"/>
    <n v="2011"/>
    <n v="985039174"/>
    <d v="2011-10-03T00:00:00"/>
    <n v="2"/>
    <n v="184"/>
    <n v="3836"/>
    <n v="47.45"/>
    <n v="31.79"/>
    <n v="15.66"/>
    <n v="121946.44"/>
    <n v="60071.76"/>
    <n v="-61874.68"/>
    <n v="-0.50739226171752105"/>
  </r>
  <r>
    <s v="Central America"/>
    <s v="COSTA RICA"/>
    <s v="Office Supplies"/>
    <s v="Offline"/>
    <x v="0"/>
    <d v="2014-07-23T00:00:00"/>
    <s v="Jul"/>
    <n v="2014"/>
    <n v="476187217"/>
    <d v="2014-08-15T00:00:00"/>
    <n v="6"/>
    <n v="23"/>
    <n v="3234"/>
    <n v="651.21"/>
    <n v="524.96"/>
    <n v="126.25"/>
    <n v="1697720.64"/>
    <n v="408292.5"/>
    <n v="-1289428.1399999999"/>
    <n v="-0.75950548613227697"/>
  </r>
  <r>
    <s v="Europe"/>
    <s v="ROMANIA"/>
    <s v="Clothes"/>
    <s v="Online"/>
    <x v="3"/>
    <d v="2015-11-16T00:00:00"/>
    <s v="Nov"/>
    <n v="2015"/>
    <n v="522323358"/>
    <d v="2015-11-20T00:00:00"/>
    <n v="6"/>
    <n v="4"/>
    <n v="5944"/>
    <n v="109.28"/>
    <n v="35.840000000000003"/>
    <n v="73.44"/>
    <n v="213032.95999999999"/>
    <n v="436527.35999999999"/>
    <n v="223494.39999999999"/>
    <n v="1.0491071428571399"/>
  </r>
  <r>
    <s v="Sub-Saharan Africa"/>
    <s v="CAMEROON"/>
    <s v="Baby Food"/>
    <s v="Online"/>
    <x v="3"/>
    <d v="2012-04-11T00:00:00"/>
    <s v="Apr"/>
    <n v="2012"/>
    <n v="557871425"/>
    <d v="2012-12-22T00:00:00"/>
    <n v="7"/>
    <n v="255"/>
    <n v="5407"/>
    <n v="255.28"/>
    <n v="159.41999999999999"/>
    <n v="95.86"/>
    <n v="861983.94"/>
    <n v="518315.02"/>
    <n v="-343668.92"/>
    <n v="-0.39869527035503699"/>
  </r>
  <r>
    <s v="Sub-Saharan Africa"/>
    <s v="REPUBLIC OF THE CONGO"/>
    <s v="Cosmetics"/>
    <s v="Online"/>
    <x v="0"/>
    <d v="2011-11-25T00:00:00"/>
    <s v="Nov"/>
    <n v="2011"/>
    <n v="537567746"/>
    <d v="2011-12-30T00:00:00"/>
    <n v="6"/>
    <n v="35"/>
    <n v="7097"/>
    <n v="437.2"/>
    <n v="263.33"/>
    <n v="173.87"/>
    <n v="1868853.01"/>
    <n v="1233955.3899999999"/>
    <n v="-634897.62"/>
    <n v="-0.33972581931416901"/>
  </r>
  <r>
    <s v="Europe"/>
    <s v="LATVIA"/>
    <s v="Vegetables"/>
    <s v="Offline"/>
    <x v="0"/>
    <d v="2016-05-10T00:00:00"/>
    <s v="May"/>
    <n v="2016"/>
    <n v="486461150"/>
    <d v="2016-11-13T00:00:00"/>
    <n v="1"/>
    <n v="187"/>
    <n v="3519"/>
    <n v="154.06"/>
    <n v="90.93"/>
    <n v="63.13"/>
    <n v="319982.67"/>
    <n v="222154.47"/>
    <n v="-97828.200000000099"/>
    <n v="-0.30572968217310098"/>
  </r>
  <r>
    <s v="Europe"/>
    <s v="SLOVENIA"/>
    <s v="Cosmetics"/>
    <s v="Online"/>
    <x v="0"/>
    <d v="2017-01-24T00:00:00"/>
    <s v="Jan"/>
    <n v="2017"/>
    <n v="949912965"/>
    <d v="2017-06-03T00:00:00"/>
    <n v="7"/>
    <n v="130"/>
    <n v="9210"/>
    <n v="437.2"/>
    <n v="263.33"/>
    <n v="173.87"/>
    <n v="2425269.2999999998"/>
    <n v="1601342.7"/>
    <n v="-823926.6"/>
    <n v="-0.33972581931416901"/>
  </r>
  <r>
    <s v="Asia"/>
    <s v="TURKMENISTAN"/>
    <s v="Personal Care"/>
    <s v="Offline"/>
    <x v="1"/>
    <d v="2014-11-14T00:00:00"/>
    <s v="Nov"/>
    <n v="2014"/>
    <n v="743597018"/>
    <d v="2014-11-29T00:00:00"/>
    <n v="7"/>
    <n v="15"/>
    <n v="5737"/>
    <n v="81.73"/>
    <n v="56.67"/>
    <n v="25.06"/>
    <n v="325115.78999999998"/>
    <n v="143769.22"/>
    <n v="-181346.57"/>
    <n v="-0.55779071819304704"/>
  </r>
  <r>
    <s v="Europe"/>
    <s v="FRANCE"/>
    <s v="Fruits"/>
    <s v="Online"/>
    <x v="2"/>
    <d v="2013-04-20T00:00:00"/>
    <s v="Apr"/>
    <n v="2013"/>
    <n v="103499639"/>
    <d v="2013-06-06T00:00:00"/>
    <n v="5"/>
    <n v="47"/>
    <n v="6698"/>
    <n v="9.33"/>
    <n v="6.92"/>
    <n v="2.41"/>
    <n v="46350.16"/>
    <n v="16142.18"/>
    <n v="-30207.98"/>
    <n v="-0.65173410404624299"/>
  </r>
  <r>
    <s v="Central America"/>
    <s v="BARBADOS"/>
    <s v="Beverages"/>
    <s v="Offline"/>
    <x v="1"/>
    <d v="2012-03-10T00:00:00"/>
    <s v="Mar"/>
    <n v="2012"/>
    <n v="235919654"/>
    <d v="2012-10-13T00:00:00"/>
    <n v="7"/>
    <n v="217"/>
    <n v="2723"/>
    <n v="47.45"/>
    <n v="31.79"/>
    <n v="15.66"/>
    <n v="86564.17"/>
    <n v="42642.18"/>
    <n v="-43921.99"/>
    <n v="-0.50739226171752105"/>
  </r>
  <r>
    <s v="Asia"/>
    <s v="NEPAL"/>
    <s v="Baby Food"/>
    <s v="Online"/>
    <x v="1"/>
    <d v="2014-09-17T00:00:00"/>
    <s v="Sep"/>
    <n v="2014"/>
    <n v="167468392"/>
    <d v="2014-10-29T00:00:00"/>
    <n v="4"/>
    <n v="42"/>
    <n v="6474"/>
    <n v="255.28"/>
    <n v="159.41999999999999"/>
    <n v="95.86"/>
    <n v="1032085.08"/>
    <n v="620597.64"/>
    <n v="-411487.44"/>
    <n v="-0.39869527035503699"/>
  </r>
  <r>
    <s v="Central America"/>
    <s v="NICARAGUA"/>
    <s v="Cereal"/>
    <s v="Online"/>
    <x v="1"/>
    <d v="2010-02-05T00:00:00"/>
    <s v="Feb"/>
    <n v="2010"/>
    <n v="795069682"/>
    <d v="2010-05-19T00:00:00"/>
    <n v="4"/>
    <n v="103"/>
    <n v="7642"/>
    <n v="205.7"/>
    <n v="117.11"/>
    <n v="88.59"/>
    <n v="894954.62"/>
    <n v="677004.78"/>
    <n v="-217949.84"/>
    <n v="-0.24353172231235601"/>
  </r>
  <r>
    <s v="Sub-Saharan Africa"/>
    <s v="GHANA"/>
    <s v="Meat"/>
    <s v="Offline"/>
    <x v="2"/>
    <d v="2014-01-08T00:00:00"/>
    <s v="Jan"/>
    <n v="2014"/>
    <n v="835959851"/>
    <d v="2014-08-27T00:00:00"/>
    <n v="4"/>
    <n v="231"/>
    <n v="7952"/>
    <n v="421.89"/>
    <n v="364.69"/>
    <n v="57.2"/>
    <n v="2900014.88"/>
    <n v="454854.40000000002"/>
    <n v="-2445160.48"/>
    <n v="-0.84315445995228799"/>
  </r>
  <r>
    <s v="Europe"/>
    <s v="SLOVAKIA"/>
    <s v="Personal Care"/>
    <s v="Offline"/>
    <x v="1"/>
    <d v="2016-12-23T00:00:00"/>
    <s v="Dec"/>
    <n v="2016"/>
    <n v="877687728"/>
    <d v="2017-07-02T00:00:00"/>
    <n v="1"/>
    <n v="191"/>
    <n v="6158"/>
    <n v="81.73"/>
    <n v="56.67"/>
    <n v="25.06"/>
    <n v="348973.86"/>
    <n v="154319.48000000001"/>
    <n v="-194654.38"/>
    <n v="-0.55779071819304704"/>
  </r>
  <r>
    <s v="Sub-Saharan Africa"/>
    <s v="BOTSWANA"/>
    <s v="Personal Care"/>
    <s v="Online"/>
    <x v="2"/>
    <d v="2015-02-09T00:00:00"/>
    <s v="Feb"/>
    <n v="2015"/>
    <n v="228114640"/>
    <d v="2015-09-16T00:00:00"/>
    <n v="4"/>
    <n v="219"/>
    <n v="3046"/>
    <n v="81.73"/>
    <n v="56.67"/>
    <n v="25.06"/>
    <n v="172616.82"/>
    <n v="76332.759999999995"/>
    <n v="-96284.06"/>
    <n v="-0.55779071819304704"/>
  </r>
  <r>
    <s v="Central America"/>
    <s v="CUBA"/>
    <s v="Clothes"/>
    <s v="Offline"/>
    <x v="0"/>
    <d v="2013-01-09T00:00:00"/>
    <s v="Jan"/>
    <n v="2013"/>
    <n v="965414416"/>
    <d v="2013-09-13T00:00:00"/>
    <n v="6"/>
    <n v="247"/>
    <n v="6434"/>
    <n v="109.28"/>
    <n v="35.840000000000003"/>
    <n v="73.44"/>
    <n v="230594.56"/>
    <n v="472512.96"/>
    <n v="241918.4"/>
    <n v="1.0491071428571399"/>
  </r>
  <r>
    <s v="Europe"/>
    <s v="GREECE"/>
    <s v="Baby Food"/>
    <s v="Offline"/>
    <x v="3"/>
    <d v="2015-01-15T00:00:00"/>
    <s v="Jan"/>
    <n v="2015"/>
    <n v="288073384"/>
    <d v="2015-02-16T00:00:00"/>
    <n v="2"/>
    <n v="32"/>
    <n v="6171"/>
    <n v="255.28"/>
    <n v="159.41999999999999"/>
    <n v="95.86"/>
    <n v="983780.82"/>
    <n v="591552.06000000006"/>
    <n v="-392228.76"/>
    <n v="-0.39869527035503699"/>
  </r>
  <r>
    <s v="Central America"/>
    <s v="COSTA RICA"/>
    <s v="Meat"/>
    <s v="Online"/>
    <x v="3"/>
    <d v="2013-07-26T00:00:00"/>
    <s v="Jul"/>
    <n v="2013"/>
    <n v="864890372"/>
    <d v="2013-07-28T00:00:00"/>
    <n v="1"/>
    <n v="2"/>
    <n v="9136"/>
    <n v="421.89"/>
    <n v="364.69"/>
    <n v="57.2"/>
    <n v="3331807.84"/>
    <n v="522579.20000000001"/>
    <n v="-2809228.64"/>
    <n v="-0.84315445995228799"/>
  </r>
  <r>
    <s v="Central America"/>
    <s v="SAINT KITTS AND NEVIS"/>
    <s v="Cereal"/>
    <s v="Offline"/>
    <x v="2"/>
    <d v="2011-08-30T00:00:00"/>
    <s v="Aug"/>
    <n v="2011"/>
    <n v="484976708"/>
    <d v="2011-09-16T00:00:00"/>
    <n v="6"/>
    <n v="17"/>
    <n v="4240"/>
    <n v="205.7"/>
    <n v="117.11"/>
    <n v="88.59"/>
    <n v="496546.4"/>
    <n v="375621.6"/>
    <n v="-120924.8"/>
    <n v="-0.24353172231235601"/>
  </r>
  <r>
    <s v="Europe"/>
    <s v="LATVIA"/>
    <s v="Household"/>
    <s v="Online"/>
    <x v="3"/>
    <d v="2016-03-08T00:00:00"/>
    <s v="Mar"/>
    <n v="2016"/>
    <n v="607756221"/>
    <d v="2016-11-08T00:00:00"/>
    <n v="3"/>
    <n v="245"/>
    <n v="7426"/>
    <n v="668.27"/>
    <n v="502.54"/>
    <n v="165.73"/>
    <n v="3731862.04"/>
    <n v="1230710.98"/>
    <n v="-2501151.06"/>
    <n v="-0.67021530624427905"/>
  </r>
  <r>
    <s v="Central America"/>
    <s v="ANTIGUA AND BARBUDA"/>
    <s v="Baby Food"/>
    <s v="Online"/>
    <x v="1"/>
    <d v="2013-12-17T00:00:00"/>
    <s v="Dec"/>
    <n v="2013"/>
    <n v="512965238"/>
    <d v="2014-07-01T00:00:00"/>
    <n v="3"/>
    <n v="196"/>
    <n v="6668"/>
    <n v="255.28"/>
    <n v="159.41999999999999"/>
    <n v="95.86"/>
    <n v="1063012.56"/>
    <n v="639194.48"/>
    <n v="-423818.08"/>
    <n v="-0.39869527035503699"/>
  </r>
  <r>
    <s v="Middle East/North Africa"/>
    <s v="PAKISTAN"/>
    <s v="Snacks"/>
    <s v="Online"/>
    <x v="1"/>
    <d v="2016-12-17T00:00:00"/>
    <s v="Dec"/>
    <n v="2016"/>
    <n v="450652587"/>
    <d v="2017-01-25T00:00:00"/>
    <n v="4"/>
    <n v="39"/>
    <n v="6970"/>
    <n v="152.58000000000001"/>
    <n v="97.44"/>
    <n v="55.14"/>
    <n v="679156.8"/>
    <n v="384325.8"/>
    <n v="-294831"/>
    <n v="-0.43411330049261099"/>
  </r>
  <r>
    <s v="Europe"/>
    <s v="LIECHTENSTEIN"/>
    <s v="Household"/>
    <s v="Online"/>
    <x v="3"/>
    <d v="2017-02-13T00:00:00"/>
    <s v="Feb"/>
    <n v="2017"/>
    <n v="291179597"/>
    <d v="2017-02-20T00:00:00"/>
    <n v="2"/>
    <n v="7"/>
    <n v="5368"/>
    <n v="668.27"/>
    <n v="502.54"/>
    <n v="165.73"/>
    <n v="2697634.72"/>
    <n v="889638.64"/>
    <n v="-1807996.08"/>
    <n v="-0.67021530624427905"/>
  </r>
  <r>
    <s v="Europe"/>
    <s v="SAN MARINO"/>
    <s v="Fruits"/>
    <s v="Online"/>
    <x v="2"/>
    <d v="2010-10-25T00:00:00"/>
    <s v="Oct"/>
    <n v="2010"/>
    <n v="875220096"/>
    <d v="2010-06-11T00:00:00"/>
    <n v="6"/>
    <s v=""/>
    <n v="5930"/>
    <n v="9.33"/>
    <n v="6.92"/>
    <n v="2.41"/>
    <n v="41035.599999999999"/>
    <n v="14291.3"/>
    <n v="-26744.3"/>
    <n v="-0.65173410404624299"/>
  </r>
  <r>
    <s v="Sub-Saharan Africa"/>
    <s v="EQUATORIAL GUINEA"/>
    <s v="Clothes"/>
    <s v="Offline"/>
    <x v="3"/>
    <d v="2010-08-20T00:00:00"/>
    <s v="Aug"/>
    <n v="2010"/>
    <n v="863760411"/>
    <d v="2010-08-21T00:00:00"/>
    <n v="7"/>
    <n v="1"/>
    <n v="4755"/>
    <n v="109.28"/>
    <n v="35.840000000000003"/>
    <n v="73.44"/>
    <n v="170419.20000000001"/>
    <n v="349207.2"/>
    <n v="178788"/>
    <n v="1.0491071428571399"/>
  </r>
  <r>
    <s v="Sub-Saharan Africa"/>
    <s v="RWANDA"/>
    <s v="Snacks"/>
    <s v="Offline"/>
    <x v="3"/>
    <d v="2011-04-23T00:00:00"/>
    <s v="Apr"/>
    <n v="2011"/>
    <n v="788099372"/>
    <d v="2011-05-05T00:00:00"/>
    <n v="5"/>
    <n v="12"/>
    <n v="4972"/>
    <n v="152.58000000000001"/>
    <n v="97.44"/>
    <n v="55.14"/>
    <n v="484471.68"/>
    <n v="274156.08"/>
    <n v="-210315.6"/>
    <n v="-0.43411330049261099"/>
  </r>
  <r>
    <s v="Europe"/>
    <s v="GREECE"/>
    <s v="Household"/>
    <s v="Offline"/>
    <x v="1"/>
    <d v="2016-11-03T00:00:00"/>
    <s v="Nov"/>
    <n v="2016"/>
    <n v="799848306"/>
    <d v="2016-04-23T00:00:00"/>
    <n v="7"/>
    <s v=""/>
    <n v="1743"/>
    <n v="668.27"/>
    <n v="502.54"/>
    <n v="165.73"/>
    <n v="875927.22"/>
    <n v="288867.39"/>
    <n v="-587059.82999999996"/>
    <n v="-0.67021530624427905"/>
  </r>
  <r>
    <s v="Middle East/North Africa"/>
    <s v="SOMALIA"/>
    <s v="Meat"/>
    <s v="Online"/>
    <x v="0"/>
    <d v="2010-12-10T00:00:00"/>
    <s v="Dec"/>
    <n v="2010"/>
    <n v="220931041"/>
    <d v="2010-11-13T00:00:00"/>
    <n v="7"/>
    <s v=""/>
    <n v="7259"/>
    <n v="421.89"/>
    <n v="364.69"/>
    <n v="57.2"/>
    <n v="2647284.71"/>
    <n v="415214.8"/>
    <n v="-2232069.91"/>
    <n v="-0.84315445995228799"/>
  </r>
  <r>
    <s v="Europe"/>
    <s v="CZECH REPUBLIC"/>
    <s v="Meat"/>
    <s v="Offline"/>
    <x v="0"/>
    <d v="2011-05-12T00:00:00"/>
    <s v="May"/>
    <n v="2011"/>
    <n v="693583905"/>
    <d v="2012-06-01T00:00:00"/>
    <n v="6"/>
    <n v="386"/>
    <n v="5745"/>
    <n v="421.89"/>
    <n v="364.69"/>
    <n v="57.2"/>
    <n v="2095144.05"/>
    <n v="328614"/>
    <n v="-1766530.05"/>
    <n v="-0.84315445995228799"/>
  </r>
  <r>
    <s v="Sub-Saharan Africa"/>
    <s v="RWANDA"/>
    <s v="Clothes"/>
    <s v="Online"/>
    <x v="1"/>
    <d v="2011-01-14T00:00:00"/>
    <s v="Jan"/>
    <n v="2011"/>
    <n v="330355727"/>
    <d v="2011-02-14T00:00:00"/>
    <n v="2"/>
    <n v="31"/>
    <n v="8456"/>
    <n v="109.28"/>
    <n v="35.840000000000003"/>
    <n v="73.44"/>
    <n v="303063.03999999998"/>
    <n v="621008.64000000001"/>
    <n v="317945.59999999998"/>
    <n v="1.0491071428571399"/>
  </r>
  <r>
    <s v="Australia/Oceania"/>
    <s v="EAST TIMOR"/>
    <s v="Cosmetics"/>
    <s v="Offline"/>
    <x v="3"/>
    <d v="2015-09-27T00:00:00"/>
    <s v="Sep"/>
    <n v="2015"/>
    <n v="464107835"/>
    <d v="2015-10-29T00:00:00"/>
    <n v="5"/>
    <n v="32"/>
    <n v="8677"/>
    <n v="437.2"/>
    <n v="263.33"/>
    <n v="173.87"/>
    <n v="2284914.41"/>
    <n v="1508669.99"/>
    <n v="-776244.42"/>
    <n v="-0.33972581931416901"/>
  </r>
  <r>
    <s v="Asia"/>
    <s v="MONGOLIA"/>
    <s v="Snacks"/>
    <s v="Offline"/>
    <x v="1"/>
    <d v="2015-12-10T00:00:00"/>
    <s v="Dec"/>
    <n v="2015"/>
    <n v="698014056"/>
    <d v="2015-07-11T00:00:00"/>
    <n v="7"/>
    <s v=""/>
    <n v="6726"/>
    <n v="152.58000000000001"/>
    <n v="97.44"/>
    <n v="55.14"/>
    <n v="655381.43999999994"/>
    <n v="370871.64"/>
    <n v="-284509.8"/>
    <n v="-0.43411330049261099"/>
  </r>
  <r>
    <s v="Sub-Saharan Africa"/>
    <s v="DEMOCRATIC REPUBLIC OF THE CONGO"/>
    <s v="Office Supplies"/>
    <s v="Offline"/>
    <x v="2"/>
    <d v="2017-02-14T00:00:00"/>
    <s v="Feb"/>
    <n v="2017"/>
    <n v="255560719"/>
    <d v="2017-05-03T00:00:00"/>
    <n v="4"/>
    <n v="78"/>
    <n v="4951"/>
    <n v="651.21"/>
    <n v="524.96"/>
    <n v="126.25"/>
    <n v="2599076.96"/>
    <n v="625063.75"/>
    <n v="-1974013.21"/>
    <n v="-0.75950548613227697"/>
  </r>
  <r>
    <s v="Central America"/>
    <s v="PANAMA"/>
    <s v="Clothes"/>
    <s v="Online"/>
    <x v="3"/>
    <d v="2015-12-06T00:00:00"/>
    <s v="Dec"/>
    <n v="2015"/>
    <n v="230546653"/>
    <d v="2015-06-14T00:00:00"/>
    <n v="1"/>
    <s v=""/>
    <n v="2733"/>
    <n v="109.28"/>
    <n v="35.840000000000003"/>
    <n v="73.44"/>
    <n v="97950.720000000001"/>
    <n v="200711.52"/>
    <n v="102760.8"/>
    <n v="1.0491071428571399"/>
  </r>
  <r>
    <s v="Europe"/>
    <s v="SWEDEN"/>
    <s v="Meat"/>
    <s v="Online"/>
    <x v="1"/>
    <d v="2015-01-18T00:00:00"/>
    <s v="Jan"/>
    <n v="2015"/>
    <n v="437083184"/>
    <d v="2015-02-19T00:00:00"/>
    <n v="5"/>
    <n v="32"/>
    <n v="1482"/>
    <n v="421.89"/>
    <n v="364.69"/>
    <n v="57.2"/>
    <n v="540470.57999999996"/>
    <n v="84770.4"/>
    <n v="-455700.18"/>
    <n v="-0.84315445995228799"/>
  </r>
  <r>
    <s v="Europe"/>
    <s v="MACEDONIA"/>
    <s v="Vegetables"/>
    <s v="Offline"/>
    <x v="1"/>
    <d v="2017-10-07T00:00:00"/>
    <s v="Oct"/>
    <n v="2017"/>
    <n v="759594142"/>
    <d v="2017-12-07T00:00:00"/>
    <n v="5"/>
    <n v="61"/>
    <n v="9641"/>
    <n v="154.06"/>
    <n v="90.93"/>
    <n v="63.13"/>
    <n v="876656.13"/>
    <n v="608636.32999999996"/>
    <n v="-268019.8"/>
    <n v="-0.30572968217309998"/>
  </r>
  <r>
    <s v="Europe"/>
    <s v="DENMARK"/>
    <s v="Household"/>
    <s v="Online"/>
    <x v="2"/>
    <d v="2010-05-16T00:00:00"/>
    <s v="May"/>
    <n v="2010"/>
    <n v="702815854"/>
    <d v="2010-06-06T00:00:00"/>
    <n v="1"/>
    <n v="21"/>
    <n v="7684"/>
    <n v="668.27"/>
    <n v="502.54"/>
    <n v="165.73"/>
    <n v="3861517.36"/>
    <n v="1273469.32"/>
    <n v="-2588048.04"/>
    <n v="-0.67021530624427905"/>
  </r>
  <r>
    <s v="Central America"/>
    <s v="HAITI"/>
    <s v="Cereal"/>
    <s v="Offline"/>
    <x v="3"/>
    <d v="2016-03-30T00:00:00"/>
    <s v="Mar"/>
    <n v="2016"/>
    <n v="741797149"/>
    <d v="2016-03-05T00:00:00"/>
    <n v="7"/>
    <s v=""/>
    <n v="3116"/>
    <n v="205.7"/>
    <n v="117.11"/>
    <n v="88.59"/>
    <n v="364914.76"/>
    <n v="276046.44"/>
    <n v="-88868.320000000094"/>
    <n v="-0.24353172231235601"/>
  </r>
  <r>
    <s v="Europe"/>
    <s v="SWEDEN"/>
    <s v="Snacks"/>
    <s v="Online"/>
    <x v="1"/>
    <d v="2013-01-06T00:00:00"/>
    <s v="Jan"/>
    <n v="2013"/>
    <n v="971899354"/>
    <d v="2013-01-06T00:00:00"/>
    <n v="1"/>
    <n v="0"/>
    <n v="5471"/>
    <n v="152.58000000000001"/>
    <n v="97.44"/>
    <n v="55.14"/>
    <n v="533094.24"/>
    <n v="301670.94"/>
    <n v="-231423.3"/>
    <n v="-0.43411330049261099"/>
  </r>
  <r>
    <s v="Central America"/>
    <s v="SAINT LUCIA"/>
    <s v="Vegetables"/>
    <s v="Online"/>
    <x v="0"/>
    <d v="2015-04-22T00:00:00"/>
    <s v="Apr"/>
    <n v="2015"/>
    <n v="658796298"/>
    <d v="2015-09-05T00:00:00"/>
    <n v="7"/>
    <n v="136"/>
    <n v="1319"/>
    <n v="154.06"/>
    <n v="90.93"/>
    <n v="63.13"/>
    <n v="119936.67"/>
    <n v="83268.47"/>
    <n v="-36668.199999999997"/>
    <n v="-0.30572968217309998"/>
  </r>
  <r>
    <s v="Central America"/>
    <s v="BARBADOS"/>
    <s v="Personal Care"/>
    <s v="Online"/>
    <x v="2"/>
    <d v="2013-05-09T00:00:00"/>
    <s v="May"/>
    <n v="2013"/>
    <n v="488474309"/>
    <d v="2013-10-21T00:00:00"/>
    <n v="2"/>
    <n v="165"/>
    <n v="9258"/>
    <n v="81.73"/>
    <n v="56.67"/>
    <n v="25.06"/>
    <n v="524650.86"/>
    <n v="232005.48"/>
    <n v="-292645.38"/>
    <n v="-0.55779071819304704"/>
  </r>
  <r>
    <s v="Middle East/North Africa"/>
    <s v="JORDAN"/>
    <s v="Baby Food"/>
    <s v="Offline"/>
    <x v="2"/>
    <d v="2012-09-22T00:00:00"/>
    <s v="Sep"/>
    <n v="2012"/>
    <n v="317232215"/>
    <d v="2012-10-27T00:00:00"/>
    <n v="7"/>
    <n v="35"/>
    <n v="4917"/>
    <n v="255.28"/>
    <n v="159.41999999999999"/>
    <n v="95.86"/>
    <n v="783868.14"/>
    <n v="471343.62"/>
    <n v="-312524.52"/>
    <n v="-0.39869527035503699"/>
  </r>
  <r>
    <s v="Europe"/>
    <s v="CZECH REPUBLIC"/>
    <s v="Office Supplies"/>
    <s v="Online"/>
    <x v="0"/>
    <d v="2010-02-16T00:00:00"/>
    <s v="Feb"/>
    <n v="2010"/>
    <n v="521681344"/>
    <d v="2010-03-04T00:00:00"/>
    <n v="5"/>
    <n v="16"/>
    <n v="5957"/>
    <n v="651.21"/>
    <n v="524.96"/>
    <n v="126.25"/>
    <n v="3127186.72"/>
    <n v="752071.25"/>
    <n v="-2375115.4700000002"/>
    <n v="-0.75950548613227697"/>
  </r>
  <r>
    <s v="Middle East/North Africa"/>
    <s v="IRAN"/>
    <s v="Beverages"/>
    <s v="Online"/>
    <x v="2"/>
    <d v="2015-12-28T00:00:00"/>
    <s v="Dec"/>
    <n v="2015"/>
    <n v="648745524"/>
    <d v="2016-01-27T00:00:00"/>
    <n v="4"/>
    <n v="30"/>
    <n v="7072"/>
    <n v="47.45"/>
    <n v="31.79"/>
    <n v="15.66"/>
    <n v="224818.88"/>
    <n v="110747.52"/>
    <n v="-114071.36"/>
    <n v="-0.50739226171752105"/>
  </r>
  <r>
    <s v="Sub-Saharan Africa"/>
    <s v="NAMIBIA"/>
    <s v="Vegetables"/>
    <s v="Offline"/>
    <x v="1"/>
    <d v="2011-11-03T00:00:00"/>
    <s v="Nov"/>
    <n v="2011"/>
    <n v="765661084"/>
    <d v="2011-12-03T00:00:00"/>
    <n v="7"/>
    <n v="30"/>
    <n v="4984"/>
    <n v="154.06"/>
    <n v="90.93"/>
    <n v="63.13"/>
    <n v="453195.12"/>
    <n v="314639.92"/>
    <n v="-138555.20000000001"/>
    <n v="-0.30572968217309998"/>
  </r>
  <r>
    <s v="Sub-Saharan Africa"/>
    <s v="GUINEA"/>
    <s v="Household"/>
    <s v="Online"/>
    <x v="2"/>
    <d v="2011-03-10T00:00:00"/>
    <s v="Mar"/>
    <n v="2011"/>
    <n v="109976851"/>
    <d v="2011-10-14T00:00:00"/>
    <n v="6"/>
    <n v="218"/>
    <n v="3449"/>
    <n v="668.27"/>
    <n v="502.54"/>
    <n v="165.73"/>
    <n v="1733260.46"/>
    <n v="571602.77"/>
    <n v="-1161657.69"/>
    <n v="-0.67021530624427905"/>
  </r>
  <r>
    <s v="Europe"/>
    <s v="ICELAND"/>
    <s v="Office Supplies"/>
    <s v="Offline"/>
    <x v="2"/>
    <d v="2012-01-18T00:00:00"/>
    <s v="Jan"/>
    <n v="2012"/>
    <n v="239554154"/>
    <d v="2012-02-13T00:00:00"/>
    <n v="2"/>
    <n v="26"/>
    <n v="8253"/>
    <n v="651.21"/>
    <n v="524.96"/>
    <n v="126.25"/>
    <n v="4332494.88"/>
    <n v="1041941.25"/>
    <n v="-3290553.63"/>
    <n v="-0.75950548613227697"/>
  </r>
  <r>
    <s v="Europe"/>
    <s v="LITHUANIA"/>
    <s v="Office Supplies"/>
    <s v="Online"/>
    <x v="0"/>
    <d v="2011-04-17T00:00:00"/>
    <s v="Apr"/>
    <n v="2011"/>
    <n v="982566821"/>
    <d v="2011-05-06T00:00:00"/>
    <n v="6"/>
    <n v="19"/>
    <n v="2212"/>
    <n v="651.21"/>
    <n v="524.96"/>
    <n v="126.25"/>
    <n v="1161211.52"/>
    <n v="279265"/>
    <n v="-881946.52"/>
    <n v="-0.75950548613227697"/>
  </r>
  <r>
    <s v="Europe"/>
    <s v="UNITED KINGDOM"/>
    <s v="Cosmetics"/>
    <s v="Online"/>
    <x v="1"/>
    <d v="2017-05-05T00:00:00"/>
    <s v="May"/>
    <n v="2017"/>
    <n v="887501180"/>
    <d v="2017-06-20T00:00:00"/>
    <n v="3"/>
    <n v="46"/>
    <n v="176"/>
    <n v="437.2"/>
    <n v="263.33"/>
    <n v="173.87"/>
    <n v="46346.080000000002"/>
    <n v="30601.119999999999"/>
    <n v="-15744.96"/>
    <n v="-0.33972581931416901"/>
  </r>
  <r>
    <s v="Sub-Saharan Africa"/>
    <s v="GHANA"/>
    <s v="Fruits"/>
    <s v="Online"/>
    <x v="0"/>
    <d v="2012-08-14T00:00:00"/>
    <s v="Aug"/>
    <n v="2012"/>
    <n v="373156058"/>
    <d v="2012-05-09T00:00:00"/>
    <n v="4"/>
    <s v=""/>
    <n v="4025"/>
    <n v="9.33"/>
    <n v="6.92"/>
    <n v="2.41"/>
    <n v="27853"/>
    <n v="9700.25"/>
    <n v="-18152.75"/>
    <n v="-0.65173410404624299"/>
  </r>
  <r>
    <s v="Asia"/>
    <s v="LAOS"/>
    <s v="Baby Food"/>
    <s v="Online"/>
    <x v="3"/>
    <d v="2010-11-23T00:00:00"/>
    <s v="Nov"/>
    <n v="2010"/>
    <n v="378642785"/>
    <d v="2011-10-01T00:00:00"/>
    <n v="7"/>
    <n v="312"/>
    <n v="7669"/>
    <n v="255.28"/>
    <n v="159.41999999999999"/>
    <n v="95.86"/>
    <n v="1222591.98"/>
    <n v="735150.34"/>
    <n v="-487441.64"/>
    <n v="-0.39869527035503699"/>
  </r>
  <r>
    <s v="Sub-Saharan Africa"/>
    <s v="THE GAMBIA"/>
    <s v="Baby Food"/>
    <s v="Online"/>
    <x v="1"/>
    <d v="2015-08-25T00:00:00"/>
    <s v="Aug"/>
    <n v="2015"/>
    <n v="113385188"/>
    <d v="2015-09-23T00:00:00"/>
    <n v="4"/>
    <n v="29"/>
    <n v="2052"/>
    <n v="255.28"/>
    <n v="159.41999999999999"/>
    <n v="95.86"/>
    <n v="327129.84000000003"/>
    <n v="196704.72"/>
    <n v="-130425.12"/>
    <n v="-0.39869527035503699"/>
  </r>
  <r>
    <s v="Asia"/>
    <s v="SOUTH KOREA"/>
    <s v="Cosmetics"/>
    <s v="Offline"/>
    <x v="3"/>
    <d v="2016-11-04T00:00:00"/>
    <s v="Nov"/>
    <n v="2016"/>
    <n v="207119596"/>
    <d v="2016-05-16T00:00:00"/>
    <n v="2"/>
    <s v=""/>
    <n v="146"/>
    <n v="437.2"/>
    <n v="263.33"/>
    <n v="173.87"/>
    <n v="38446.18"/>
    <n v="25385.02"/>
    <n v="-13061.16"/>
    <n v="-0.33972581931416901"/>
  </r>
  <r>
    <s v="Central America"/>
    <s v="BELIZE"/>
    <s v="Cereal"/>
    <s v="Offline"/>
    <x v="1"/>
    <d v="2014-11-08T00:00:00"/>
    <s v="Nov"/>
    <n v="2014"/>
    <n v="459894835"/>
    <d v="2014-05-09T00:00:00"/>
    <n v="6"/>
    <s v=""/>
    <n v="1957"/>
    <n v="205.7"/>
    <n v="117.11"/>
    <n v="88.59"/>
    <n v="229184.27"/>
    <n v="173370.63"/>
    <n v="-55813.64"/>
    <n v="-0.24353172231235601"/>
  </r>
  <r>
    <s v="Sub-Saharan Africa"/>
    <s v="MADAGASCAR"/>
    <s v="Personal Care"/>
    <s v="Online"/>
    <x v="0"/>
    <d v="2013-12-07T00:00:00"/>
    <s v="Dec"/>
    <n v="2013"/>
    <n v="292072236"/>
    <d v="2013-01-08T00:00:00"/>
    <n v="3"/>
    <s v=""/>
    <n v="9520"/>
    <n v="81.73"/>
    <n v="56.67"/>
    <n v="25.06"/>
    <n v="539498.4"/>
    <n v="238571.2"/>
    <n v="-300927.2"/>
    <n v="-0.55779071819304704"/>
  </r>
  <r>
    <s v="Central America"/>
    <s v="JAMAICA"/>
    <s v="Snacks"/>
    <s v="Offline"/>
    <x v="3"/>
    <d v="2013-03-15T00:00:00"/>
    <s v="Mar"/>
    <n v="2013"/>
    <n v="994325625"/>
    <d v="2013-04-15T00:00:00"/>
    <n v="2"/>
    <n v="31"/>
    <n v="1904"/>
    <n v="152.58000000000001"/>
    <n v="97.44"/>
    <n v="55.14"/>
    <n v="185525.76000000001"/>
    <n v="104986.56"/>
    <n v="-80539.199999999997"/>
    <n v="-0.43411330049261099"/>
  </r>
  <r>
    <s v="Sub-Saharan Africa"/>
    <s v="NIGER"/>
    <s v="Clothes"/>
    <s v="Offline"/>
    <x v="0"/>
    <d v="2014-11-11T00:00:00"/>
    <s v="Nov"/>
    <n v="2014"/>
    <n v="777641332"/>
    <d v="2014-10-12T00:00:00"/>
    <n v="1"/>
    <s v=""/>
    <n v="206"/>
    <n v="109.28"/>
    <n v="35.840000000000003"/>
    <n v="73.44"/>
    <n v="7383.04"/>
    <n v="15128.64"/>
    <n v="7745.6"/>
    <n v="1.0491071428571399"/>
  </r>
  <r>
    <s v="Central America"/>
    <s v="GRENADA"/>
    <s v="Vegetables"/>
    <s v="Offline"/>
    <x v="3"/>
    <d v="2017-06-01T00:00:00"/>
    <s v="Jun"/>
    <n v="2017"/>
    <n v="623318183"/>
    <d v="2017-03-02T00:00:00"/>
    <n v="5"/>
    <s v=""/>
    <n v="2557"/>
    <n v="154.06"/>
    <n v="90.93"/>
    <n v="63.13"/>
    <n v="232508.01"/>
    <n v="161423.41"/>
    <n v="-71084.600000000006"/>
    <n v="-0.30572968217309998"/>
  </r>
  <r>
    <s v="Australia/Oceania"/>
    <s v="SAMOA"/>
    <s v="Cosmetics"/>
    <s v="Online"/>
    <x v="3"/>
    <d v="2011-01-09T00:00:00"/>
    <s v="Jan"/>
    <n v="2011"/>
    <n v="232967507"/>
    <d v="2011-01-09T00:00:00"/>
    <n v="1"/>
    <n v="0"/>
    <n v="9117"/>
    <n v="437.2"/>
    <n v="263.33"/>
    <n v="173.87"/>
    <n v="2400779.61"/>
    <n v="1585172.79"/>
    <n v="-815606.82"/>
    <n v="-0.33972581931416901"/>
  </r>
  <r>
    <s v="Europe"/>
    <s v="MACEDONIA"/>
    <s v="Fruits"/>
    <s v="Online"/>
    <x v="3"/>
    <d v="2010-10-25T00:00:00"/>
    <s v="Oct"/>
    <n v="2010"/>
    <n v="278513133"/>
    <d v="2010-05-11T00:00:00"/>
    <n v="3"/>
    <s v=""/>
    <n v="7080"/>
    <n v="9.33"/>
    <n v="6.92"/>
    <n v="2.41"/>
    <n v="48993.599999999999"/>
    <n v="17062.8"/>
    <n v="-31930.799999999999"/>
    <n v="-0.65173410404624299"/>
  </r>
  <r>
    <s v="Europe"/>
    <s v="ALBANIA"/>
    <s v="Baby Food"/>
    <s v="Offline"/>
    <x v="2"/>
    <d v="2012-05-18T00:00:00"/>
    <s v="May"/>
    <n v="2012"/>
    <n v="152191388"/>
    <d v="2012-06-22T00:00:00"/>
    <n v="6"/>
    <n v="35"/>
    <n v="5669"/>
    <n v="255.28"/>
    <n v="159.41999999999999"/>
    <n v="95.86"/>
    <n v="903751.98"/>
    <n v="543430.34"/>
    <n v="-360321.64"/>
    <n v="-0.39869527035503699"/>
  </r>
  <r>
    <s v="Middle East/North Africa"/>
    <s v="UNITED ARAB EMIRATES"/>
    <s v="Cosmetics"/>
    <s v="Online"/>
    <x v="3"/>
    <d v="2011-07-22T00:00:00"/>
    <s v="Jul"/>
    <n v="2011"/>
    <n v="216551101"/>
    <d v="2011-08-29T00:00:00"/>
    <n v="2"/>
    <n v="38"/>
    <n v="1138"/>
    <n v="437.2"/>
    <n v="263.33"/>
    <n v="173.87"/>
    <n v="299669.53999999998"/>
    <n v="197864.06"/>
    <n v="-101805.48"/>
    <n v="-0.33972581931416901"/>
  </r>
  <r>
    <s v="Asia"/>
    <s v="BRUNEI"/>
    <s v="Cosmetics"/>
    <s v="Offline"/>
    <x v="2"/>
    <d v="2012-05-03T00:00:00"/>
    <s v="May"/>
    <n v="2012"/>
    <n v="454453599"/>
    <d v="2012-04-21T00:00:00"/>
    <n v="7"/>
    <s v=""/>
    <n v="1774"/>
    <n v="437.2"/>
    <n v="263.33"/>
    <n v="173.87"/>
    <n v="467147.42"/>
    <n v="308445.38"/>
    <n v="-158702.04"/>
    <n v="-0.33972581931416901"/>
  </r>
  <r>
    <s v="North America"/>
    <s v="UNITED STATES OF AMERICA"/>
    <s v="Office Supplies"/>
    <s v="Offline"/>
    <x v="1"/>
    <d v="2015-10-05T00:00:00"/>
    <s v="Oct"/>
    <n v="2015"/>
    <n v="919072711"/>
    <d v="2015-07-06T00:00:00"/>
    <n v="2"/>
    <s v=""/>
    <n v="2894"/>
    <n v="651.21"/>
    <n v="524.96"/>
    <n v="126.25"/>
    <n v="1519234.24"/>
    <n v="365367.5"/>
    <n v="-1153866.74"/>
    <n v="-0.75950548613227697"/>
  </r>
  <r>
    <s v="Sub-Saharan Africa"/>
    <s v="GHANA"/>
    <s v="Cosmetics"/>
    <s v="Online"/>
    <x v="0"/>
    <d v="2015-09-13T00:00:00"/>
    <s v="Sep"/>
    <n v="2015"/>
    <n v="383894765"/>
    <d v="2015-09-23T00:00:00"/>
    <n v="4"/>
    <n v="10"/>
    <n v="1847"/>
    <n v="437.2"/>
    <n v="263.33"/>
    <n v="173.87"/>
    <n v="486370.51"/>
    <n v="321137.89"/>
    <n v="-165232.62"/>
    <n v="-0.33972581931416901"/>
  </r>
  <r>
    <s v="Australia/Oceania"/>
    <s v="NAURU"/>
    <s v="Beverages"/>
    <s v="Online"/>
    <x v="1"/>
    <d v="2012-08-30T00:00:00"/>
    <s v="Aug"/>
    <n v="2012"/>
    <n v="392718589"/>
    <d v="2012-12-09T00:00:00"/>
    <n v="1"/>
    <n v="101"/>
    <n v="3012"/>
    <n v="47.45"/>
    <n v="31.79"/>
    <n v="15.66"/>
    <n v="95751.48"/>
    <n v="47167.92"/>
    <n v="-48583.56"/>
    <n v="-0.50739226171752105"/>
  </r>
  <r>
    <s v="Europe"/>
    <s v="CROATIA"/>
    <s v="Personal Care"/>
    <s v="Offline"/>
    <x v="1"/>
    <d v="2014-05-05T00:00:00"/>
    <s v="May"/>
    <n v="2014"/>
    <n v="309655511"/>
    <d v="2014-05-21T00:00:00"/>
    <n v="4"/>
    <n v="16"/>
    <n v="2802"/>
    <n v="81.73"/>
    <n v="56.67"/>
    <n v="25.06"/>
    <n v="158789.34"/>
    <n v="70218.12"/>
    <n v="-88571.22"/>
    <n v="-0.55779071819304704"/>
  </r>
  <r>
    <s v="Europe"/>
    <s v="LUXEMBOURG"/>
    <s v="Meat"/>
    <s v="Offline"/>
    <x v="0"/>
    <d v="2010-12-18T00:00:00"/>
    <s v="Dec"/>
    <n v="2010"/>
    <n v="469129359"/>
    <d v="2011-01-26T00:00:00"/>
    <n v="4"/>
    <n v="39"/>
    <n v="4657"/>
    <n v="421.89"/>
    <n v="364.69"/>
    <n v="57.2"/>
    <n v="1698361.33"/>
    <n v="266380.40000000002"/>
    <n v="-1431980.93"/>
    <n v="-0.84315445995228799"/>
  </r>
  <r>
    <s v="Sub-Saharan Africa"/>
    <s v="DEMOCRATIC REPUBLIC OF THE CONGO"/>
    <s v="Meat"/>
    <s v="Offline"/>
    <x v="3"/>
    <d v="2016-07-14T00:00:00"/>
    <s v="Jul"/>
    <n v="2016"/>
    <n v="825876462"/>
    <d v="2016-07-28T00:00:00"/>
    <n v="5"/>
    <n v="14"/>
    <n v="4053"/>
    <n v="421.89"/>
    <n v="364.69"/>
    <n v="57.2"/>
    <n v="1478088.57"/>
    <n v="231831.6"/>
    <n v="-1246256.97"/>
    <n v="-0.84315445995228799"/>
  </r>
  <r>
    <s v="Asia"/>
    <s v="NEPAL"/>
    <s v="Clothes"/>
    <s v="Offline"/>
    <x v="0"/>
    <d v="2012-01-22T00:00:00"/>
    <s v="Jan"/>
    <n v="2012"/>
    <n v="504945647"/>
    <d v="2012-03-02T00:00:00"/>
    <n v="6"/>
    <n v="40"/>
    <n v="3493"/>
    <n v="109.28"/>
    <n v="35.840000000000003"/>
    <n v="73.44"/>
    <n v="125189.12"/>
    <n v="256525.92"/>
    <n v="131336.79999999999"/>
    <n v="1.0491071428571399"/>
  </r>
  <r>
    <s v="Europe"/>
    <s v="ARMENIA"/>
    <s v="Snacks"/>
    <s v="Online"/>
    <x v="2"/>
    <d v="2017-06-16T00:00:00"/>
    <s v="Jun"/>
    <n v="2017"/>
    <n v="951698243"/>
    <d v="2017-03-07T00:00:00"/>
    <n v="3"/>
    <s v=""/>
    <n v="7514"/>
    <n v="152.58000000000001"/>
    <n v="97.44"/>
    <n v="55.14"/>
    <n v="732164.16"/>
    <n v="414321.96"/>
    <n v="-317842.2"/>
    <n v="-0.43411330049261099"/>
  </r>
  <r>
    <s v="Europe"/>
    <s v="MALTA"/>
    <s v="Snacks"/>
    <s v="Online"/>
    <x v="2"/>
    <d v="2012-01-27T00:00:00"/>
    <s v="Jan"/>
    <n v="2012"/>
    <n v="981808078"/>
    <d v="2012-01-28T00:00:00"/>
    <n v="7"/>
    <n v="1"/>
    <n v="7683"/>
    <n v="152.58000000000001"/>
    <n v="97.44"/>
    <n v="55.14"/>
    <n v="748631.52"/>
    <n v="423640.62"/>
    <n v="-324990.90000000002"/>
    <n v="-0.43411330049261099"/>
  </r>
  <r>
    <s v="North America"/>
    <s v="UNITED STATES OF AMERICA"/>
    <s v="Fruits"/>
    <s v="Online"/>
    <x v="3"/>
    <d v="2014-06-03T00:00:00"/>
    <s v="Jun"/>
    <n v="2014"/>
    <n v="831261479"/>
    <d v="2014-08-03T00:00:00"/>
    <n v="1"/>
    <n v="61"/>
    <n v="7599"/>
    <n v="9.33"/>
    <n v="6.92"/>
    <n v="2.41"/>
    <n v="52585.08"/>
    <n v="18313.59"/>
    <n v="-34271.49"/>
    <n v="-0.65173410404624299"/>
  </r>
  <r>
    <s v="Asia"/>
    <s v="MALDIVES"/>
    <s v="Snacks"/>
    <s v="Offline"/>
    <x v="1"/>
    <d v="2016-07-08T00:00:00"/>
    <s v="Jul"/>
    <n v="2016"/>
    <n v="806357276"/>
    <d v="2016-09-18T00:00:00"/>
    <n v="1"/>
    <n v="72"/>
    <n v="7892"/>
    <n v="152.58000000000001"/>
    <n v="97.44"/>
    <n v="55.14"/>
    <n v="768996.48"/>
    <n v="435164.88"/>
    <n v="-333831.59999999998"/>
    <n v="-0.43411330049261099"/>
  </r>
  <r>
    <s v="Europe"/>
    <s v="CYPRUS"/>
    <s v="Cereal"/>
    <s v="Online"/>
    <x v="0"/>
    <d v="2013-03-27T00:00:00"/>
    <s v="Mar"/>
    <n v="2013"/>
    <n v="833706796"/>
    <d v="2013-03-04T00:00:00"/>
    <n v="2"/>
    <s v=""/>
    <n v="1223"/>
    <n v="205.7"/>
    <n v="117.11"/>
    <n v="88.59"/>
    <n v="143225.53"/>
    <n v="108345.57"/>
    <n v="-34879.96"/>
    <n v="-0.24353172231235601"/>
  </r>
  <r>
    <s v="Australia/Oceania"/>
    <s v="TONGA"/>
    <s v="Meat"/>
    <s v="Offline"/>
    <x v="1"/>
    <d v="2010-05-28T00:00:00"/>
    <s v="May"/>
    <n v="2010"/>
    <n v="910233867"/>
    <d v="2010-06-22T00:00:00"/>
    <n v="3"/>
    <n v="25"/>
    <n v="7283"/>
    <n v="421.89"/>
    <n v="364.69"/>
    <n v="57.2"/>
    <n v="2656037.27"/>
    <n v="416587.6"/>
    <n v="-2239449.67"/>
    <n v="-0.84315445995228799"/>
  </r>
  <r>
    <s v="Central America"/>
    <s v="TRINIDAD AND TOBAGO"/>
    <s v="Meat"/>
    <s v="Offline"/>
    <x v="0"/>
    <d v="2015-06-29T00:00:00"/>
    <s v="Jun"/>
    <n v="2015"/>
    <n v="653174817"/>
    <d v="2015-02-08T00:00:00"/>
    <n v="1"/>
    <s v=""/>
    <n v="7798"/>
    <n v="421.89"/>
    <n v="364.69"/>
    <n v="57.2"/>
    <n v="2843852.62"/>
    <n v="446045.6"/>
    <n v="-2397807.02"/>
    <n v="-0.84315445995228799"/>
  </r>
  <r>
    <s v="Europe"/>
    <s v="CROATIA"/>
    <s v="Office Supplies"/>
    <s v="Online"/>
    <x v="3"/>
    <d v="2010-09-06T00:00:00"/>
    <s v="Sep"/>
    <n v="2010"/>
    <n v="650078475"/>
    <d v="2010-06-18T00:00:00"/>
    <n v="6"/>
    <s v=""/>
    <n v="1522"/>
    <n v="651.21"/>
    <n v="524.96"/>
    <n v="126.25"/>
    <n v="798989.12"/>
    <n v="192152.5"/>
    <n v="-606836.62"/>
    <n v="-0.75950548613227697"/>
  </r>
  <r>
    <s v="Sub-Saharan Africa"/>
    <s v="RWANDA"/>
    <s v="Office Supplies"/>
    <s v="Online"/>
    <x v="2"/>
    <d v="2016-02-13T00:00:00"/>
    <s v="Feb"/>
    <n v="2016"/>
    <n v="208806169"/>
    <d v="2016-03-29T00:00:00"/>
    <n v="3"/>
    <n v="45"/>
    <n v="9240"/>
    <n v="651.21"/>
    <n v="524.96"/>
    <n v="126.25"/>
    <n v="4850630.4000000004"/>
    <n v="1166550"/>
    <n v="-3684080.4"/>
    <n v="-0.75950548613227697"/>
  </r>
  <r>
    <s v="Europe"/>
    <s v="SWEDEN"/>
    <s v="Snacks"/>
    <s v="Offline"/>
    <x v="3"/>
    <d v="2012-10-27T00:00:00"/>
    <s v="Oct"/>
    <n v="2012"/>
    <n v="507531726"/>
    <d v="2012-11-11T00:00:00"/>
    <n v="1"/>
    <n v="15"/>
    <n v="8771"/>
    <n v="152.58000000000001"/>
    <n v="97.44"/>
    <n v="55.14"/>
    <n v="854646.24"/>
    <n v="483632.94"/>
    <n v="-371013.3"/>
    <n v="-0.43411330049261099"/>
  </r>
  <r>
    <s v="Europe"/>
    <s v="NETHERLANDS"/>
    <s v="Personal Care"/>
    <s v="Online"/>
    <x v="1"/>
    <d v="2012-10-03T00:00:00"/>
    <s v="Oct"/>
    <n v="2012"/>
    <n v="544741475"/>
    <d v="2012-03-25T00:00:00"/>
    <n v="1"/>
    <s v=""/>
    <n v="9963"/>
    <n v="81.73"/>
    <n v="56.67"/>
    <n v="25.06"/>
    <n v="564603.21"/>
    <n v="249672.78"/>
    <n v="-314930.43"/>
    <n v="-0.55779071819304704"/>
  </r>
  <r>
    <s v="Middle East/North Africa"/>
    <s v="OMAN"/>
    <s v="Clothes"/>
    <s v="Online"/>
    <x v="0"/>
    <d v="2015-07-30T00:00:00"/>
    <s v="Jul"/>
    <n v="2015"/>
    <n v="289234244"/>
    <d v="2015-08-24T00:00:00"/>
    <n v="2"/>
    <n v="25"/>
    <n v="9695"/>
    <n v="109.28"/>
    <n v="35.840000000000003"/>
    <n v="73.44"/>
    <n v="347468.79999999999"/>
    <n v="712000.8"/>
    <n v="364532"/>
    <n v="1.0491071428571399"/>
  </r>
  <r>
    <s v="Middle East/North Africa"/>
    <s v="TURKEY"/>
    <s v="Fruits"/>
    <s v="Online"/>
    <x v="1"/>
    <d v="2010-03-31T00:00:00"/>
    <s v="Mar"/>
    <n v="2010"/>
    <n v="230121362"/>
    <d v="2010-06-05T00:00:00"/>
    <n v="7"/>
    <n v="66"/>
    <n v="6880"/>
    <n v="9.33"/>
    <n v="6.92"/>
    <n v="2.41"/>
    <n v="47609.599999999999"/>
    <n v="16580.8"/>
    <n v="-31028.799999999999"/>
    <n v="-0.65173410404624299"/>
  </r>
  <r>
    <s v="Europe"/>
    <s v="ITALY"/>
    <s v="Baby Food"/>
    <s v="Online"/>
    <x v="3"/>
    <d v="2011-01-15T00:00:00"/>
    <s v="Jan"/>
    <n v="2011"/>
    <n v="926826655"/>
    <d v="2011-02-16T00:00:00"/>
    <n v="4"/>
    <n v="32"/>
    <n v="7458"/>
    <n v="255.28"/>
    <n v="159.41999999999999"/>
    <n v="95.86"/>
    <n v="1188954.3600000001"/>
    <n v="714923.88"/>
    <n v="-474030.48"/>
    <n v="-0.39869527035503699"/>
  </r>
  <r>
    <s v="Europe"/>
    <s v="CZECH REPUBLIC"/>
    <s v="Household"/>
    <s v="Online"/>
    <x v="2"/>
    <d v="2011-02-21T00:00:00"/>
    <s v="Feb"/>
    <n v="2011"/>
    <n v="759086453"/>
    <d v="2011-02-27T00:00:00"/>
    <n v="1"/>
    <n v="6"/>
    <n v="9405"/>
    <n v="668.27"/>
    <n v="502.54"/>
    <n v="165.73"/>
    <n v="4726388.7"/>
    <n v="1558690.65"/>
    <n v="-3167698.05"/>
    <n v="-0.67021530624427905"/>
  </r>
  <r>
    <s v="Middle East/North Africa"/>
    <s v="IRAQ"/>
    <s v="Cereal"/>
    <s v="Online"/>
    <x v="2"/>
    <d v="2016-02-29T00:00:00"/>
    <s v="Feb"/>
    <n v="2016"/>
    <n v="876949584"/>
    <d v="2016-04-13T00:00:00"/>
    <n v="4"/>
    <n v="44"/>
    <n v="7725"/>
    <n v="205.7"/>
    <n v="117.11"/>
    <n v="88.59"/>
    <n v="904674.75"/>
    <n v="684357.75"/>
    <n v="-220317"/>
    <n v="-0.24353172231235601"/>
  </r>
  <r>
    <s v="Australia/Oceania"/>
    <s v="NEW ZEALAND"/>
    <s v="Clothes"/>
    <s v="Offline"/>
    <x v="1"/>
    <d v="2010-01-20T00:00:00"/>
    <s v="Jan"/>
    <n v="2010"/>
    <n v="250777375"/>
    <d v="2010-02-03T00:00:00"/>
    <n v="4"/>
    <n v="14"/>
    <n v="9453"/>
    <n v="109.28"/>
    <n v="35.840000000000003"/>
    <n v="73.44"/>
    <n v="338795.52000000002"/>
    <n v="694228.32"/>
    <n v="355432.8"/>
    <n v="1.0491071428571399"/>
  </r>
  <r>
    <s v="Asia"/>
    <s v="INDONESIA"/>
    <s v="Fruits"/>
    <s v="Offline"/>
    <x v="0"/>
    <d v="2011-03-12T00:00:00"/>
    <s v="Mar"/>
    <n v="2011"/>
    <n v="621243655"/>
    <d v="2012-03-01T00:00:00"/>
    <n v="5"/>
    <n v="355"/>
    <n v="8658"/>
    <n v="9.33"/>
    <n v="6.92"/>
    <n v="2.41"/>
    <n v="59913.36"/>
    <n v="20865.78"/>
    <n v="-39047.58"/>
    <n v="-0.65173410404624299"/>
  </r>
  <r>
    <s v="Sub-Saharan Africa"/>
    <s v="CENTRAL AFRICAN REPUBLIC"/>
    <s v="Baby Food"/>
    <s v="Offline"/>
    <x v="1"/>
    <d v="2011-08-19T00:00:00"/>
    <s v="Aug"/>
    <n v="2011"/>
    <n v="649334752"/>
    <d v="2011-02-09T00:00:00"/>
    <n v="4"/>
    <s v=""/>
    <n v="1438"/>
    <n v="255.28"/>
    <n v="159.41999999999999"/>
    <n v="95.86"/>
    <n v="229245.96"/>
    <n v="137846.68"/>
    <n v="-91399.28"/>
    <n v="-0.39869527035503699"/>
  </r>
  <r>
    <s v="Central America"/>
    <s v="JAMAICA"/>
    <s v="Meat"/>
    <s v="Online"/>
    <x v="1"/>
    <d v="2011-06-26T00:00:00"/>
    <s v="Jun"/>
    <n v="2011"/>
    <n v="866349494"/>
    <d v="2011-07-22T00:00:00"/>
    <n v="6"/>
    <n v="26"/>
    <n v="922"/>
    <n v="421.89"/>
    <n v="364.69"/>
    <n v="57.2"/>
    <n v="336244.18"/>
    <n v="52738.400000000001"/>
    <n v="-283505.78000000003"/>
    <n v="-0.84315445995228799"/>
  </r>
  <r>
    <s v="Europe"/>
    <s v="GERMANY"/>
    <s v="Baby Food"/>
    <s v="Offline"/>
    <x v="1"/>
    <d v="2014-01-11T00:00:00"/>
    <s v="Jan"/>
    <n v="2014"/>
    <n v="523899209"/>
    <d v="2014-11-16T00:00:00"/>
    <n v="1"/>
    <n v="309"/>
    <n v="2273"/>
    <n v="255.28"/>
    <n v="159.41999999999999"/>
    <n v="95.86"/>
    <n v="362361.66"/>
    <n v="217889.78"/>
    <n v="-144471.88"/>
    <n v="-0.39869527035503699"/>
  </r>
  <r>
    <s v="Sub-Saharan Africa"/>
    <s v="SEYCHELLES"/>
    <s v="Clothes"/>
    <s v="Online"/>
    <x v="0"/>
    <d v="2014-04-10T00:00:00"/>
    <s v="Apr"/>
    <n v="2014"/>
    <n v="743907725"/>
    <d v="2014-10-26T00:00:00"/>
    <n v="1"/>
    <n v="199"/>
    <n v="7682"/>
    <n v="109.28"/>
    <n v="35.840000000000003"/>
    <n v="73.44"/>
    <n v="275322.88"/>
    <n v="564166.07999999996"/>
    <n v="288843.2"/>
    <n v="1.0491071428571399"/>
  </r>
  <r>
    <s v="Australia/Oceania"/>
    <s v="SOLOMON ISLANDS"/>
    <s v="Snacks"/>
    <s v="Offline"/>
    <x v="0"/>
    <d v="2012-12-13T00:00:00"/>
    <s v="Dec"/>
    <n v="2012"/>
    <n v="468611371"/>
    <d v="2013-01-28T00:00:00"/>
    <n v="2"/>
    <n v="46"/>
    <n v="1373"/>
    <n v="152.58000000000001"/>
    <n v="97.44"/>
    <n v="55.14"/>
    <n v="133785.12"/>
    <n v="75707.22"/>
    <n v="-58077.9"/>
    <n v="-0.43411330049261099"/>
  </r>
  <r>
    <s v="Australia/Oceania"/>
    <s v="KIRIBATI"/>
    <s v="Office Supplies"/>
    <s v="Online"/>
    <x v="3"/>
    <d v="2015-12-23T00:00:00"/>
    <s v="Dec"/>
    <n v="2015"/>
    <n v="510558974"/>
    <d v="2016-01-19T00:00:00"/>
    <n v="3"/>
    <n v="27"/>
    <n v="4601"/>
    <n v="651.21"/>
    <n v="524.96"/>
    <n v="126.25"/>
    <n v="2415340.96"/>
    <n v="580876.25"/>
    <n v="-1834464.71"/>
    <n v="-0.75950548613227697"/>
  </r>
  <r>
    <s v="Sub-Saharan Africa"/>
    <s v="SIERRA LEONE"/>
    <s v="Vegetables"/>
    <s v="Online"/>
    <x v="2"/>
    <d v="2016-04-21T00:00:00"/>
    <s v="Apr"/>
    <n v="2016"/>
    <n v="402611863"/>
    <d v="2016-09-05T00:00:00"/>
    <n v="2"/>
    <n v="137"/>
    <n v="652"/>
    <n v="154.06"/>
    <n v="90.93"/>
    <n v="63.13"/>
    <n v="59286.36"/>
    <n v="41160.76"/>
    <n v="-18125.599999999999"/>
    <n v="-0.30572968217309998"/>
  </r>
  <r>
    <s v="Europe"/>
    <s v="ALBANIA"/>
    <s v="Clothes"/>
    <s v="Online"/>
    <x v="0"/>
    <d v="2011-07-04T00:00:00"/>
    <s v="Jul"/>
    <n v="2011"/>
    <n v="647943866"/>
    <d v="2011-04-18T00:00:00"/>
    <n v="2"/>
    <s v=""/>
    <n v="9843"/>
    <n v="109.28"/>
    <n v="35.840000000000003"/>
    <n v="73.44"/>
    <n v="352773.12"/>
    <n v="722869.92"/>
    <n v="370096.8"/>
    <n v="1.0491071428571399"/>
  </r>
  <r>
    <s v="Central America"/>
    <s v="BELIZE"/>
    <s v="Fruits"/>
    <s v="Online"/>
    <x v="0"/>
    <d v="2014-05-23T00:00:00"/>
    <s v="May"/>
    <n v="2014"/>
    <n v="470041310"/>
    <d v="2014-01-06T00:00:00"/>
    <n v="2"/>
    <s v=""/>
    <n v="4524"/>
    <n v="9.33"/>
    <n v="6.92"/>
    <n v="2.41"/>
    <n v="31306.080000000002"/>
    <n v="10902.84"/>
    <n v="-20403.240000000002"/>
    <n v="-0.65173410404624299"/>
  </r>
  <r>
    <s v="North America"/>
    <s v="MEXICO"/>
    <s v="Snacks"/>
    <s v="Offline"/>
    <x v="0"/>
    <d v="2013-10-14T00:00:00"/>
    <s v="Oct"/>
    <n v="2013"/>
    <n v="962703025"/>
    <d v="2013-10-20T00:00:00"/>
    <n v="1"/>
    <n v="6"/>
    <n v="4073"/>
    <n v="152.58000000000001"/>
    <n v="97.44"/>
    <n v="55.14"/>
    <n v="396873.12"/>
    <n v="224585.22"/>
    <n v="-172287.9"/>
    <n v="-0.43411330049261099"/>
  </r>
  <r>
    <s v="Sub-Saharan Africa"/>
    <s v="SWAZILAND"/>
    <s v="Baby Food"/>
    <s v="Offline"/>
    <x v="0"/>
    <d v="2013-02-10T00:00:00"/>
    <s v="Feb"/>
    <n v="2013"/>
    <n v="140040338"/>
    <d v="2013-09-10T00:00:00"/>
    <n v="3"/>
    <n v="212"/>
    <n v="9903"/>
    <n v="255.28"/>
    <n v="159.41999999999999"/>
    <n v="95.86"/>
    <n v="1578736.26"/>
    <n v="949301.58"/>
    <n v="-629434.68000000005"/>
    <n v="-0.39869527035503699"/>
  </r>
  <r>
    <s v="Sub-Saharan Africa"/>
    <s v="BOTSWANA"/>
    <s v="Meat"/>
    <s v="Online"/>
    <x v="2"/>
    <d v="2015-11-17T00:00:00"/>
    <s v="Nov"/>
    <n v="2015"/>
    <n v="586477077"/>
    <d v="2015-11-24T00:00:00"/>
    <n v="3"/>
    <n v="7"/>
    <n v="455"/>
    <n v="421.89"/>
    <n v="364.69"/>
    <n v="57.2"/>
    <n v="165933.95000000001"/>
    <n v="26026"/>
    <n v="-139907.95000000001"/>
    <n v="-0.84315445995228799"/>
  </r>
  <r>
    <s v="Sub-Saharan Africa"/>
    <s v="SOUTH AFRICA"/>
    <s v="Household"/>
    <s v="Offline"/>
    <x v="1"/>
    <d v="2015-03-30T00:00:00"/>
    <s v="Mar"/>
    <n v="2015"/>
    <n v="906749570"/>
    <d v="2015-12-04T00:00:00"/>
    <n v="6"/>
    <n v="249"/>
    <n v="6203"/>
    <n v="668.27"/>
    <n v="502.54"/>
    <n v="165.73"/>
    <n v="3117255.62"/>
    <n v="1028023.19"/>
    <n v="-2089232.43"/>
    <n v="-0.67021530624427905"/>
  </r>
  <r>
    <s v="Sub-Saharan Africa"/>
    <s v="NIGERIA"/>
    <s v="Cosmetics"/>
    <s v="Offline"/>
    <x v="2"/>
    <d v="2011-10-10T00:00:00"/>
    <s v="Oct"/>
    <n v="2011"/>
    <n v="675906646"/>
    <d v="2011-01-11T00:00:00"/>
    <n v="3"/>
    <s v=""/>
    <n v="4651"/>
    <n v="437.2"/>
    <n v="263.33"/>
    <n v="173.87"/>
    <n v="1224747.83"/>
    <n v="808669.37"/>
    <n v="-416078.46"/>
    <n v="-0.33972581931416901"/>
  </r>
  <r>
    <s v="Sub-Saharan Africa"/>
    <s v="MOZAMBIQUE"/>
    <s v="Cosmetics"/>
    <s v="Online"/>
    <x v="1"/>
    <d v="2014-01-16T00:00:00"/>
    <s v="Jan"/>
    <n v="2014"/>
    <n v="889309632"/>
    <d v="2014-02-26T00:00:00"/>
    <n v="4"/>
    <n v="41"/>
    <n v="5337"/>
    <n v="437.2"/>
    <n v="263.33"/>
    <n v="173.87"/>
    <n v="1405392.21"/>
    <n v="927944.19"/>
    <n v="-477448.02"/>
    <n v="-0.33972581931416901"/>
  </r>
  <r>
    <s v="Europe"/>
    <s v="ROMANIA"/>
    <s v="Cereal"/>
    <s v="Offline"/>
    <x v="1"/>
    <d v="2012-09-29T00:00:00"/>
    <s v="Sep"/>
    <n v="2012"/>
    <n v="812632358"/>
    <d v="2012-10-17T00:00:00"/>
    <n v="4"/>
    <n v="18"/>
    <n v="4828"/>
    <n v="205.7"/>
    <n v="117.11"/>
    <n v="88.59"/>
    <n v="565407.07999999996"/>
    <n v="427712.52"/>
    <n v="-137694.56"/>
    <n v="-0.24353172231235601"/>
  </r>
  <r>
    <s v="Europe"/>
    <s v="BELARUS"/>
    <s v="Cosmetics"/>
    <s v="Online"/>
    <x v="2"/>
    <d v="2014-10-17T00:00:00"/>
    <s v="Oct"/>
    <n v="2014"/>
    <n v="231861150"/>
    <d v="2014-01-11T00:00:00"/>
    <n v="7"/>
    <s v=""/>
    <n v="1722"/>
    <n v="437.2"/>
    <n v="263.33"/>
    <n v="173.87"/>
    <n v="453454.26"/>
    <n v="299404.14"/>
    <n v="-154050.12"/>
    <n v="-0.33972581931416901"/>
  </r>
  <r>
    <s v="Middle East/North Africa"/>
    <s v="QATAR"/>
    <s v="Office Supplies"/>
    <s v="Online"/>
    <x v="3"/>
    <d v="2016-10-21T00:00:00"/>
    <s v="Oct"/>
    <n v="2016"/>
    <n v="803294837"/>
    <d v="2016-11-20T00:00:00"/>
    <n v="1"/>
    <n v="30"/>
    <n v="1648"/>
    <n v="651.21"/>
    <n v="524.96"/>
    <n v="126.25"/>
    <n v="865134.07999999996"/>
    <n v="208060"/>
    <n v="-657074.07999999996"/>
    <n v="-0.75950548613227697"/>
  </r>
  <r>
    <s v="Asia"/>
    <s v="MYANMAR"/>
    <s v="Baby Food"/>
    <s v="Online"/>
    <x v="2"/>
    <d v="2016-06-18T00:00:00"/>
    <s v="Jun"/>
    <n v="2016"/>
    <n v="203544747"/>
    <d v="2016-07-13T00:00:00"/>
    <n v="4"/>
    <n v="25"/>
    <n v="2269"/>
    <n v="255.28"/>
    <n v="159.41999999999999"/>
    <n v="95.86"/>
    <n v="361723.98"/>
    <n v="217506.34"/>
    <n v="-144217.64000000001"/>
    <n v="-0.39869527035503699"/>
  </r>
  <r>
    <s v="Asia"/>
    <s v="KYRGYZSTAN"/>
    <s v="Beverages"/>
    <s v="Online"/>
    <x v="0"/>
    <d v="2016-04-19T00:00:00"/>
    <s v="Apr"/>
    <n v="2016"/>
    <n v="679534709"/>
    <d v="2016-04-20T00:00:00"/>
    <n v="4"/>
    <n v="1"/>
    <n v="8276"/>
    <n v="47.45"/>
    <n v="31.79"/>
    <n v="15.66"/>
    <n v="263094.03999999998"/>
    <n v="129602.16"/>
    <n v="-133491.88"/>
    <n v="-0.50739226171752105"/>
  </r>
  <r>
    <s v="Middle East/North Africa"/>
    <s v="SYRIA"/>
    <s v="Beverages"/>
    <s v="Online"/>
    <x v="3"/>
    <d v="2012-02-05T00:00:00"/>
    <s v="Feb"/>
    <n v="2012"/>
    <n v="498501050"/>
    <d v="2012-05-24T00:00:00"/>
    <n v="5"/>
    <n v="109"/>
    <n v="6393"/>
    <n v="47.45"/>
    <n v="31.79"/>
    <n v="15.66"/>
    <n v="203233.47"/>
    <n v="100114.38"/>
    <n v="-103119.09"/>
    <n v="-0.50739226171752105"/>
  </r>
  <r>
    <s v="Asia"/>
    <s v="THAILAND"/>
    <s v="Cereal"/>
    <s v="Online"/>
    <x v="2"/>
    <d v="2013-09-01T00:00:00"/>
    <s v="Sep"/>
    <n v="2013"/>
    <n v="697992599"/>
    <d v="2013-02-18T00:00:00"/>
    <n v="2"/>
    <s v=""/>
    <n v="376"/>
    <n v="205.7"/>
    <n v="117.11"/>
    <n v="88.59"/>
    <n v="44033.36"/>
    <n v="33309.839999999997"/>
    <n v="-10723.52"/>
    <n v="-0.24353172231235601"/>
  </r>
  <r>
    <s v="Asia"/>
    <s v="MALDIVES"/>
    <s v="Snacks"/>
    <s v="Online"/>
    <x v="3"/>
    <d v="2012-09-25T00:00:00"/>
    <s v="Sep"/>
    <n v="2012"/>
    <n v="135870683"/>
    <d v="2012-10-15T00:00:00"/>
    <n v="2"/>
    <n v="20"/>
    <n v="6009"/>
    <n v="152.58000000000001"/>
    <n v="97.44"/>
    <n v="55.14"/>
    <n v="585516.96"/>
    <n v="331336.26"/>
    <n v="-254180.7"/>
    <n v="-0.43411330049261099"/>
  </r>
  <r>
    <s v="Sub-Saharan Africa"/>
    <s v="SEYCHELLES"/>
    <s v="Cereal"/>
    <s v="Online"/>
    <x v="1"/>
    <d v="2010-07-09T00:00:00"/>
    <s v="Jul"/>
    <n v="2010"/>
    <n v="440309131"/>
    <d v="2010-09-22T00:00:00"/>
    <n v="4"/>
    <n v="75"/>
    <n v="6111"/>
    <n v="205.7"/>
    <n v="117.11"/>
    <n v="88.59"/>
    <n v="715659.21"/>
    <n v="541373.49"/>
    <n v="-174285.72"/>
    <n v="-0.24353172231235601"/>
  </r>
  <r>
    <s v="Asia"/>
    <s v="TURKMENISTAN"/>
    <s v="Vegetables"/>
    <s v="Offline"/>
    <x v="3"/>
    <d v="2014-09-24T00:00:00"/>
    <s v="Sep"/>
    <n v="2014"/>
    <n v="159794270"/>
    <d v="2014-06-11T00:00:00"/>
    <n v="4"/>
    <s v=""/>
    <n v="5530"/>
    <n v="154.06"/>
    <n v="90.93"/>
    <n v="63.13"/>
    <n v="502842.9"/>
    <n v="349108.9"/>
    <n v="-153734"/>
    <n v="-0.30572968217309998"/>
  </r>
  <r>
    <s v="Australia/Oceania"/>
    <s v="KIRIBATI"/>
    <s v="Cereal"/>
    <s v="Offline"/>
    <x v="0"/>
    <d v="2014-12-11T00:00:00"/>
    <s v="Dec"/>
    <n v="2014"/>
    <n v="613124930"/>
    <d v="2014-11-21T00:00:00"/>
    <n v="6"/>
    <s v=""/>
    <n v="6147"/>
    <n v="205.7"/>
    <n v="117.11"/>
    <n v="88.59"/>
    <n v="719875.17"/>
    <n v="544562.73"/>
    <n v="-175312.44"/>
    <n v="-0.24353172231235601"/>
  </r>
  <r>
    <s v="Middle East/North Africa"/>
    <s v="LIBYA"/>
    <s v="Snacks"/>
    <s v="Offline"/>
    <x v="1"/>
    <d v="2017-04-15T00:00:00"/>
    <s v="Apr"/>
    <n v="2017"/>
    <n v="939412438"/>
    <d v="2017-05-16T00:00:00"/>
    <n v="3"/>
    <n v="31"/>
    <n v="1871"/>
    <n v="152.58000000000001"/>
    <n v="97.44"/>
    <n v="55.14"/>
    <n v="182310.24"/>
    <n v="103166.94"/>
    <n v="-79143.3"/>
    <n v="-0.43411330049261099"/>
  </r>
  <r>
    <s v="Europe"/>
    <s v="ANDORRA"/>
    <s v="Snacks"/>
    <s v="Online"/>
    <x v="0"/>
    <d v="2010-03-05T00:00:00"/>
    <s v="Mar"/>
    <n v="2010"/>
    <n v="348080623"/>
    <d v="2010-05-19T00:00:00"/>
    <n v="4"/>
    <n v="75"/>
    <n v="3646"/>
    <n v="152.58000000000001"/>
    <n v="97.44"/>
    <n v="55.14"/>
    <n v="355266.24"/>
    <n v="201040.44"/>
    <n v="-154225.79999999999"/>
    <n v="-0.43411330049261099"/>
  </r>
  <r>
    <s v="Europe"/>
    <s v="GERMANY"/>
    <s v="Office Supplies"/>
    <s v="Online"/>
    <x v="2"/>
    <d v="2013-11-09T00:00:00"/>
    <s v="Nov"/>
    <n v="2013"/>
    <n v="368865811"/>
    <d v="2013-10-16T00:00:00"/>
    <n v="4"/>
    <s v=""/>
    <n v="4445"/>
    <n v="651.21"/>
    <n v="524.96"/>
    <n v="126.25"/>
    <n v="2333447.2000000002"/>
    <n v="561181.25"/>
    <n v="-1772265.95"/>
    <n v="-0.75950548613227697"/>
  </r>
  <r>
    <s v="Asia"/>
    <s v="KYRGYZSTAN"/>
    <s v="Beverages"/>
    <s v="Online"/>
    <x v="0"/>
    <d v="2014-01-17T00:00:00"/>
    <s v="Jan"/>
    <n v="2014"/>
    <n v="801816833"/>
    <d v="2014-03-03T00:00:00"/>
    <n v="2"/>
    <n v="45"/>
    <n v="4274"/>
    <n v="47.45"/>
    <n v="31.79"/>
    <n v="15.66"/>
    <n v="135870.46"/>
    <n v="66930.84"/>
    <n v="-68939.62"/>
    <n v="-0.50739226171752105"/>
  </r>
  <r>
    <s v="Sub-Saharan Africa"/>
    <s v="SUDAN"/>
    <s v="Cosmetics"/>
    <s v="Offline"/>
    <x v="1"/>
    <d v="2014-10-04T00:00:00"/>
    <s v="Oct"/>
    <n v="2014"/>
    <n v="167295014"/>
    <d v="2014-04-28T00:00:00"/>
    <n v="2"/>
    <s v=""/>
    <n v="5167"/>
    <n v="437.2"/>
    <n v="263.33"/>
    <n v="173.87"/>
    <n v="1360626.11"/>
    <n v="898386.29"/>
    <n v="-462239.82"/>
    <n v="-0.33972581931416901"/>
  </r>
  <r>
    <s v="Sub-Saharan Africa"/>
    <s v="COMOROS"/>
    <s v="Office Supplies"/>
    <s v="Offline"/>
    <x v="0"/>
    <d v="2014-07-18T00:00:00"/>
    <s v="Jul"/>
    <n v="2014"/>
    <n v="655974185"/>
    <d v="2014-07-31T00:00:00"/>
    <n v="5"/>
    <n v="13"/>
    <n v="6193"/>
    <n v="651.21"/>
    <n v="524.96"/>
    <n v="126.25"/>
    <n v="3251077.28"/>
    <n v="781866.25"/>
    <n v="-2469211.0299999998"/>
    <n v="-0.75950548613227697"/>
  </r>
  <r>
    <s v="Europe"/>
    <s v="DENMARK"/>
    <s v="Personal Care"/>
    <s v="Online"/>
    <x v="2"/>
    <d v="2016-04-02T00:00:00"/>
    <s v="Apr"/>
    <n v="2016"/>
    <n v="478840672"/>
    <d v="2016-09-02T00:00:00"/>
    <n v="6"/>
    <n v="153"/>
    <n v="8451"/>
    <n v="81.73"/>
    <n v="56.67"/>
    <n v="25.06"/>
    <n v="478918.17"/>
    <n v="211782.06"/>
    <n v="-267136.11"/>
    <n v="-0.55779071819304704"/>
  </r>
  <r>
    <s v="Sub-Saharan Africa"/>
    <s v="ZAMBIA"/>
    <s v="Personal Care"/>
    <s v="Offline"/>
    <x v="0"/>
    <d v="2017-05-06T00:00:00"/>
    <s v="May"/>
    <n v="2017"/>
    <n v="617193305"/>
    <d v="2017-10-06T00:00:00"/>
    <n v="6"/>
    <n v="153"/>
    <n v="69"/>
    <n v="81.73"/>
    <n v="56.67"/>
    <n v="25.06"/>
    <n v="3910.23"/>
    <n v="1729.14"/>
    <n v="-2181.09"/>
    <n v="-0.55779071819304704"/>
  </r>
  <r>
    <s v="Europe"/>
    <s v="SWEDEN"/>
    <s v="Cereal"/>
    <s v="Online"/>
    <x v="2"/>
    <d v="2010-07-19T00:00:00"/>
    <s v="Jul"/>
    <n v="2010"/>
    <n v="772643411"/>
    <d v="2010-08-25T00:00:00"/>
    <n v="4"/>
    <n v="37"/>
    <n v="1210"/>
    <n v="205.7"/>
    <n v="117.11"/>
    <n v="88.59"/>
    <n v="141703.1"/>
    <n v="107193.9"/>
    <n v="-34509.199999999997"/>
    <n v="-0.24353172231235601"/>
  </r>
  <r>
    <s v="Central America"/>
    <s v="COSTA RICA"/>
    <s v="Cereal"/>
    <s v="Offline"/>
    <x v="2"/>
    <d v="2015-11-01T00:00:00"/>
    <s v="Nov"/>
    <n v="2015"/>
    <n v="717114818"/>
    <d v="2015-01-25T00:00:00"/>
    <n v="1"/>
    <s v=""/>
    <n v="9065"/>
    <n v="205.7"/>
    <n v="117.11"/>
    <n v="88.59"/>
    <n v="1061602.1499999999"/>
    <n v="803068.35"/>
    <n v="-258533.8"/>
    <n v="-0.24353172231235601"/>
  </r>
  <r>
    <s v="Europe"/>
    <s v="POLAND"/>
    <s v="Beverages"/>
    <s v="Online"/>
    <x v="0"/>
    <d v="2013-08-22T00:00:00"/>
    <s v="Aug"/>
    <n v="2013"/>
    <n v="742843854"/>
    <d v="2013-04-09T00:00:00"/>
    <n v="3"/>
    <s v=""/>
    <n v="2859"/>
    <n v="47.45"/>
    <n v="31.79"/>
    <n v="15.66"/>
    <n v="90887.61"/>
    <n v="44771.94"/>
    <n v="-46115.67"/>
    <n v="-0.50739226171752105"/>
  </r>
  <r>
    <s v="Sub-Saharan Africa"/>
    <s v="SUDAN"/>
    <s v="Office Supplies"/>
    <s v="Offline"/>
    <x v="1"/>
    <d v="2016-09-23T00:00:00"/>
    <s v="Sep"/>
    <n v="2016"/>
    <n v="312379348"/>
    <d v="2016-11-11T00:00:00"/>
    <n v="6"/>
    <n v="49"/>
    <n v="8846"/>
    <n v="651.21"/>
    <n v="524.96"/>
    <n v="126.25"/>
    <n v="4643796.16"/>
    <n v="1116807.5"/>
    <n v="-3526988.66"/>
    <n v="-0.75950548613227697"/>
  </r>
  <r>
    <s v="Europe"/>
    <s v="SERBIA"/>
    <s v="Beverages"/>
    <s v="Offline"/>
    <x v="1"/>
    <d v="2012-12-23T00:00:00"/>
    <s v="Dec"/>
    <n v="2012"/>
    <n v="308582627"/>
    <d v="2013-09-02T00:00:00"/>
    <n v="2"/>
    <n v="253"/>
    <n v="5312"/>
    <n v="47.45"/>
    <n v="31.79"/>
    <n v="15.66"/>
    <n v="168868.48000000001"/>
    <n v="83185.919999999998"/>
    <n v="-85682.559999999998"/>
    <n v="-0.50739226171752105"/>
  </r>
  <r>
    <s v="Middle East/North Africa"/>
    <s v="YEMEN"/>
    <s v="Beverages"/>
    <s v="Online"/>
    <x v="3"/>
    <d v="2011-01-29T00:00:00"/>
    <s v="Jan"/>
    <n v="2011"/>
    <n v="784627521"/>
    <d v="2011-02-25T00:00:00"/>
    <n v="6"/>
    <n v="27"/>
    <n v="7574"/>
    <n v="47.45"/>
    <n v="31.79"/>
    <n v="15.66"/>
    <n v="240777.46"/>
    <n v="118608.84"/>
    <n v="-122168.62"/>
    <n v="-0.50739226171752105"/>
  </r>
  <r>
    <s v="Asia"/>
    <s v="UZBEKISTAN"/>
    <s v="Household"/>
    <s v="Offline"/>
    <x v="1"/>
    <d v="2013-03-15T00:00:00"/>
    <s v="Mar"/>
    <n v="2013"/>
    <n v="514000356"/>
    <d v="2013-03-30T00:00:00"/>
    <n v="7"/>
    <n v="15"/>
    <n v="2982"/>
    <n v="668.27"/>
    <n v="502.54"/>
    <n v="165.73"/>
    <n v="1498574.28"/>
    <n v="494206.86"/>
    <n v="-1004367.42"/>
    <n v="-0.67021530624427905"/>
  </r>
  <r>
    <s v="Europe"/>
    <s v="LATVIA"/>
    <s v="Personal Care"/>
    <s v="Online"/>
    <x v="2"/>
    <d v="2011-03-29T00:00:00"/>
    <s v="Mar"/>
    <n v="2011"/>
    <n v="140499961"/>
    <d v="2011-04-30T00:00:00"/>
    <n v="7"/>
    <n v="32"/>
    <n v="5915"/>
    <n v="81.73"/>
    <n v="56.67"/>
    <n v="25.06"/>
    <n v="335203.05"/>
    <n v="148229.9"/>
    <n v="-186973.15"/>
    <n v="-0.55779071819304704"/>
  </r>
  <r>
    <s v="Middle East/North Africa"/>
    <s v="PAKISTAN"/>
    <s v="Household"/>
    <s v="Offline"/>
    <x v="3"/>
    <d v="2013-04-13T00:00:00"/>
    <s v="Apr"/>
    <n v="2013"/>
    <n v="828237664"/>
    <d v="2013-04-19T00:00:00"/>
    <n v="6"/>
    <n v="6"/>
    <n v="2785"/>
    <n v="668.27"/>
    <n v="502.54"/>
    <n v="165.73"/>
    <n v="1399573.9"/>
    <n v="461558.05"/>
    <n v="-938015.85"/>
    <n v="-0.67021530624427905"/>
  </r>
  <r>
    <s v="Middle East/North Africa"/>
    <s v="KUWAIT"/>
    <s v="Fruits"/>
    <s v="Offline"/>
    <x v="1"/>
    <d v="2017-02-15T00:00:00"/>
    <s v="Feb"/>
    <n v="2017"/>
    <n v="211637294"/>
    <d v="2017-02-23T00:00:00"/>
    <n v="5"/>
    <n v="8"/>
    <n v="7033"/>
    <n v="9.33"/>
    <n v="6.92"/>
    <n v="2.41"/>
    <n v="48668.36"/>
    <n v="16949.53"/>
    <n v="-31718.83"/>
    <n v="-0.65173410404624299"/>
  </r>
  <r>
    <s v="Sub-Saharan Africa"/>
    <s v="LESOTHO"/>
    <s v="Cereal"/>
    <s v="Online"/>
    <x v="1"/>
    <d v="2014-01-26T00:00:00"/>
    <s v="Jan"/>
    <n v="2014"/>
    <n v="945435178"/>
    <d v="2014-02-15T00:00:00"/>
    <n v="7"/>
    <n v="20"/>
    <n v="4134"/>
    <n v="205.7"/>
    <n v="117.11"/>
    <n v="88.59"/>
    <n v="484132.74"/>
    <n v="366231.06"/>
    <n v="-117901.68"/>
    <n v="-0.24353172231235601"/>
  </r>
  <r>
    <s v="Sub-Saharan Africa"/>
    <s v="SAO TOME AND PRINCIPE"/>
    <s v="Vegetables"/>
    <s v="Offline"/>
    <x v="2"/>
    <d v="2015-05-26T00:00:00"/>
    <s v="May"/>
    <n v="2015"/>
    <n v="354680144"/>
    <d v="2015-08-06T00:00:00"/>
    <n v="5"/>
    <n v="72"/>
    <n v="6591"/>
    <n v="154.06"/>
    <n v="90.93"/>
    <n v="63.13"/>
    <n v="599319.63"/>
    <n v="416089.83"/>
    <n v="-183229.8"/>
    <n v="-0.30572968217309998"/>
  </r>
  <r>
    <s v="Asia"/>
    <s v="TURKMENISTAN"/>
    <s v="Clothes"/>
    <s v="Online"/>
    <x v="0"/>
    <d v="2010-09-30T00:00:00"/>
    <s v="Sep"/>
    <n v="2010"/>
    <n v="784733521"/>
    <d v="2010-10-21T00:00:00"/>
    <n v="5"/>
    <n v="21"/>
    <n v="8942"/>
    <n v="109.28"/>
    <n v="35.840000000000003"/>
    <n v="73.44"/>
    <n v="320481.28000000003"/>
    <n v="656700.48"/>
    <n v="336219.2"/>
    <n v="1.0491071428571399"/>
  </r>
  <r>
    <s v="Sub-Saharan Africa"/>
    <s v="GUINEA-BISSAU"/>
    <s v="Fruits"/>
    <s v="Offline"/>
    <x v="1"/>
    <d v="2017-04-27T00:00:00"/>
    <s v="Apr"/>
    <n v="2017"/>
    <n v="151269137"/>
    <d v="2017-05-14T00:00:00"/>
    <n v="1"/>
    <n v="17"/>
    <n v="2754"/>
    <n v="9.33"/>
    <n v="6.92"/>
    <n v="2.41"/>
    <n v="19057.68"/>
    <n v="6637.14"/>
    <n v="-12420.54"/>
    <n v="-0.65173410404624299"/>
  </r>
  <r>
    <s v="Sub-Saharan Africa"/>
    <s v="MALI"/>
    <s v="Vegetables"/>
    <s v="Offline"/>
    <x v="2"/>
    <d v="2015-07-13T00:00:00"/>
    <s v="Jul"/>
    <n v="2015"/>
    <n v="490273320"/>
    <d v="2015-08-18T00:00:00"/>
    <n v="3"/>
    <n v="36"/>
    <n v="1625"/>
    <n v="154.06"/>
    <n v="90.93"/>
    <n v="63.13"/>
    <n v="147761.25"/>
    <n v="102586.25"/>
    <n v="-45175"/>
    <n v="-0.30572968217309998"/>
  </r>
  <r>
    <s v="Central America"/>
    <s v="SAINT VINCENT AND THE GRENADINES"/>
    <s v="Beverages"/>
    <s v="Offline"/>
    <x v="3"/>
    <d v="2013-06-05T00:00:00"/>
    <s v="Jun"/>
    <n v="2013"/>
    <n v="308044898"/>
    <d v="2013-07-05T00:00:00"/>
    <n v="6"/>
    <n v="30"/>
    <n v="6186"/>
    <n v="47.45"/>
    <n v="31.79"/>
    <n v="15.66"/>
    <n v="196652.94"/>
    <n v="96872.76"/>
    <n v="-99780.18"/>
    <n v="-0.50739226171752105"/>
  </r>
  <r>
    <s v="Central America"/>
    <s v="HAITI"/>
    <s v="Fruits"/>
    <s v="Online"/>
    <x v="3"/>
    <d v="2012-03-27T00:00:00"/>
    <s v="Mar"/>
    <n v="2012"/>
    <n v="431195199"/>
    <d v="2012-03-27T00:00:00"/>
    <n v="3"/>
    <n v="0"/>
    <n v="9096"/>
    <n v="9.33"/>
    <n v="6.92"/>
    <n v="2.41"/>
    <n v="62944.32"/>
    <n v="21921.360000000001"/>
    <n v="-41022.959999999999"/>
    <n v="-0.65173410404624299"/>
  </r>
  <r>
    <s v="Europe"/>
    <s v="LIECHTENSTEIN"/>
    <s v="Cereal"/>
    <s v="Online"/>
    <x v="0"/>
    <d v="2010-12-13T00:00:00"/>
    <s v="Dec"/>
    <n v="2010"/>
    <n v="856648051"/>
    <d v="2010-12-23T00:00:00"/>
    <n v="5"/>
    <n v="10"/>
    <n v="50"/>
    <n v="205.7"/>
    <n v="117.11"/>
    <n v="88.59"/>
    <n v="5855.5"/>
    <n v="4429.5"/>
    <n v="-1426"/>
    <n v="-0.24353172231235601"/>
  </r>
  <r>
    <s v="Central America"/>
    <s v="GUATEMALA"/>
    <s v="Household"/>
    <s v="Offline"/>
    <x v="0"/>
    <d v="2016-11-14T00:00:00"/>
    <s v="Nov"/>
    <n v="2016"/>
    <n v="301639783"/>
    <d v="2016-02-12T00:00:00"/>
    <n v="6"/>
    <s v=""/>
    <n v="770"/>
    <n v="668.27"/>
    <n v="502.54"/>
    <n v="165.73"/>
    <n v="386955.8"/>
    <n v="127612.1"/>
    <n v="-259343.7"/>
    <n v="-0.67021530624427905"/>
  </r>
  <r>
    <s v="Middle East/North Africa"/>
    <s v="LIBYA"/>
    <s v="Office Supplies"/>
    <s v="Online"/>
    <x v="1"/>
    <d v="2011-11-12T00:00:00"/>
    <s v="Nov"/>
    <n v="2011"/>
    <n v="253719222"/>
    <d v="2011-12-13T00:00:00"/>
    <n v="3"/>
    <n v="31"/>
    <n v="11"/>
    <n v="651.21"/>
    <n v="524.96"/>
    <n v="126.25"/>
    <n v="5774.56"/>
    <n v="1388.75"/>
    <n v="-4385.8100000000004"/>
    <n v="-0.75950548613227697"/>
  </r>
  <r>
    <s v="Asia"/>
    <s v="MALDIVES"/>
    <s v="Meat"/>
    <s v="Online"/>
    <x v="3"/>
    <d v="2017-01-15T00:00:00"/>
    <s v="Jan"/>
    <n v="2017"/>
    <n v="920747697"/>
    <d v="2017-01-17T00:00:00"/>
    <n v="3"/>
    <n v="2"/>
    <n v="8559"/>
    <n v="421.89"/>
    <n v="364.69"/>
    <n v="57.2"/>
    <n v="3121381.71"/>
    <n v="489574.8"/>
    <n v="-2631806.91"/>
    <n v="-0.84315445995228799"/>
  </r>
  <r>
    <s v="Europe"/>
    <s v="SLOVAKIA"/>
    <s v="Cosmetics"/>
    <s v="Offline"/>
    <x v="3"/>
    <d v="2012-06-13T00:00:00"/>
    <s v="Jun"/>
    <n v="2012"/>
    <n v="780899035"/>
    <d v="2012-07-30T00:00:00"/>
    <n v="2"/>
    <n v="47"/>
    <n v="4233"/>
    <n v="437.2"/>
    <n v="263.33"/>
    <n v="173.87"/>
    <n v="1114675.8899999999"/>
    <n v="735991.71"/>
    <n v="-378684.18"/>
    <n v="-0.33972581931416901"/>
  </r>
  <r>
    <s v="Central America"/>
    <s v="DOMINICA"/>
    <s v="Vegetables"/>
    <s v="Offline"/>
    <x v="2"/>
    <d v="2017-05-21T00:00:00"/>
    <s v="May"/>
    <n v="2017"/>
    <n v="632659566"/>
    <d v="2017-06-18T00:00:00"/>
    <n v="1"/>
    <n v="28"/>
    <n v="6880"/>
    <n v="154.06"/>
    <n v="90.93"/>
    <n v="63.13"/>
    <n v="625598.4"/>
    <n v="434334.4"/>
    <n v="-191264"/>
    <n v="-0.30572968217309998"/>
  </r>
  <r>
    <s v="Australia/Oceania"/>
    <s v="AUSTRALIA"/>
    <s v="Fruits"/>
    <s v="Offline"/>
    <x v="3"/>
    <d v="2010-06-26T00:00:00"/>
    <s v="Jun"/>
    <n v="2010"/>
    <n v="444828116"/>
    <d v="2010-07-21T00:00:00"/>
    <n v="4"/>
    <n v="25"/>
    <n v="3380"/>
    <n v="9.33"/>
    <n v="6.92"/>
    <n v="2.41"/>
    <n v="23389.599999999999"/>
    <n v="8145.8"/>
    <n v="-15243.8"/>
    <n v="-0.65173410404624299"/>
  </r>
  <r>
    <s v="Australia/Oceania"/>
    <s v="FIJI"/>
    <s v="Household"/>
    <s v="Online"/>
    <x v="0"/>
    <d v="2016-11-16T00:00:00"/>
    <s v="Nov"/>
    <n v="2016"/>
    <n v="706516015"/>
    <d v="2016-12-19T00:00:00"/>
    <n v="2"/>
    <n v="33"/>
    <n v="2644"/>
    <n v="668.27"/>
    <n v="502.54"/>
    <n v="165.73"/>
    <n v="1328715.76"/>
    <n v="438190.12"/>
    <n v="-890525.64"/>
    <n v="-0.67021530624427905"/>
  </r>
  <r>
    <s v="Europe"/>
    <s v="MONACO"/>
    <s v="Meat"/>
    <s v="Offline"/>
    <x v="2"/>
    <d v="2013-07-15T00:00:00"/>
    <s v="Jul"/>
    <n v="2013"/>
    <n v="177147090"/>
    <d v="2013-08-17T00:00:00"/>
    <n v="7"/>
    <n v="33"/>
    <n v="615"/>
    <n v="421.89"/>
    <n v="364.69"/>
    <n v="57.2"/>
    <n v="224284.35"/>
    <n v="35178"/>
    <n v="-189106.35"/>
    <n v="-0.84315445995228799"/>
  </r>
  <r>
    <s v="Middle East/North Africa"/>
    <s v="AZERBAIJAN"/>
    <s v="Meat"/>
    <s v="Offline"/>
    <x v="1"/>
    <d v="2016-05-14T00:00:00"/>
    <s v="May"/>
    <n v="2016"/>
    <n v="836457669"/>
    <d v="2016-03-06T00:00:00"/>
    <n v="1"/>
    <s v=""/>
    <n v="5267"/>
    <n v="421.89"/>
    <n v="364.69"/>
    <n v="57.2"/>
    <n v="1920822.23"/>
    <n v="301272.40000000002"/>
    <n v="-1619549.83"/>
    <n v="-0.84315445995228799"/>
  </r>
  <r>
    <s v="Middle East/North Africa"/>
    <s v="LIBYA"/>
    <s v="Meat"/>
    <s v="Online"/>
    <x v="1"/>
    <d v="2015-01-11T00:00:00"/>
    <s v="Jan"/>
    <n v="2015"/>
    <n v="234496581"/>
    <d v="2015-11-29T00:00:00"/>
    <n v="1"/>
    <n v="322"/>
    <n v="1604"/>
    <n v="421.89"/>
    <n v="364.69"/>
    <n v="57.2"/>
    <n v="584962.76"/>
    <n v="91748.800000000003"/>
    <n v="-493213.96"/>
    <n v="-0.84315445995228799"/>
  </r>
  <r>
    <s v="Central America"/>
    <s v="COSTA RICA"/>
    <s v="Beverages"/>
    <s v="Online"/>
    <x v="1"/>
    <d v="2011-01-14T00:00:00"/>
    <s v="Jan"/>
    <n v="2011"/>
    <n v="941625154"/>
    <d v="2011-01-15T00:00:00"/>
    <n v="7"/>
    <n v="1"/>
    <n v="6663"/>
    <n v="47.45"/>
    <n v="31.79"/>
    <n v="15.66"/>
    <n v="211816.77"/>
    <n v="104342.58"/>
    <n v="-107474.19"/>
    <n v="-0.50739226171752105"/>
  </r>
  <r>
    <s v="Central America"/>
    <s v="TRINIDAD AND TOBAGO"/>
    <s v="Office Supplies"/>
    <s v="Online"/>
    <x v="0"/>
    <d v="2013-02-07T00:00:00"/>
    <s v="Feb"/>
    <n v="2013"/>
    <n v="198517215"/>
    <d v="2013-07-30T00:00:00"/>
    <n v="3"/>
    <n v="173"/>
    <n v="4510"/>
    <n v="651.21"/>
    <n v="524.96"/>
    <n v="126.25"/>
    <n v="2367569.6"/>
    <n v="569387.5"/>
    <n v="-1798182.1"/>
    <n v="-0.75950548613227697"/>
  </r>
  <r>
    <s v="Sub-Saharan Africa"/>
    <s v="COTE D'IVOIRE"/>
    <s v="Office Supplies"/>
    <s v="Offline"/>
    <x v="1"/>
    <d v="2013-06-02T00:00:00"/>
    <s v="Jun"/>
    <n v="2013"/>
    <n v="266159093"/>
    <d v="2013-10-02T00:00:00"/>
    <n v="4"/>
    <n v="122"/>
    <n v="1245"/>
    <n v="651.21"/>
    <n v="524.96"/>
    <n v="126.25"/>
    <n v="653575.19999999995"/>
    <n v="157181.25"/>
    <n v="-496393.95"/>
    <n v="-0.75950548613227697"/>
  </r>
  <r>
    <s v="Europe"/>
    <s v="PORTUGAL"/>
    <s v="Office Supplies"/>
    <s v="Offline"/>
    <x v="1"/>
    <d v="2012-02-17T00:00:00"/>
    <s v="Feb"/>
    <n v="2012"/>
    <n v="775849616"/>
    <d v="2012-05-03T00:00:00"/>
    <n v="5"/>
    <n v="76"/>
    <n v="9997"/>
    <n v="651.21"/>
    <n v="524.96"/>
    <n v="126.25"/>
    <n v="5248025.12"/>
    <n v="1262121.25"/>
    <n v="-3985903.87"/>
    <n v="-0.75950548613227697"/>
  </r>
  <r>
    <s v="Europe"/>
    <s v="MACEDONIA"/>
    <s v="Meat"/>
    <s v="Online"/>
    <x v="1"/>
    <d v="2013-12-14T00:00:00"/>
    <s v="Dec"/>
    <n v="2013"/>
    <n v="979200112"/>
    <d v="2013-12-30T00:00:00"/>
    <n v="2"/>
    <n v="16"/>
    <n v="5928"/>
    <n v="421.89"/>
    <n v="364.69"/>
    <n v="57.2"/>
    <n v="2161882.3199999998"/>
    <n v="339081.6"/>
    <n v="-1822800.72"/>
    <n v="-0.84315445995228799"/>
  </r>
  <r>
    <s v="North America"/>
    <s v="UNITED STATES OF AMERICA"/>
    <s v="Cosmetics"/>
    <s v="Online"/>
    <x v="2"/>
    <d v="2011-08-20T00:00:00"/>
    <s v="Aug"/>
    <n v="2011"/>
    <n v="198134410"/>
    <d v="2011-09-29T00:00:00"/>
    <n v="5"/>
    <n v="40"/>
    <n v="1230"/>
    <n v="437.2"/>
    <n v="263.33"/>
    <n v="173.87"/>
    <n v="323895.90000000002"/>
    <n v="213860.1"/>
    <n v="-110035.8"/>
    <n v="-0.33972581931416901"/>
  </r>
  <r>
    <s v="Sub-Saharan Africa"/>
    <s v="CENTRAL AFRICAN REPUBLIC"/>
    <s v="Vegetables"/>
    <s v="Online"/>
    <x v="1"/>
    <d v="2014-06-14T00:00:00"/>
    <s v="Jun"/>
    <n v="2014"/>
    <n v="974888837"/>
    <d v="2014-07-22T00:00:00"/>
    <n v="3"/>
    <n v="38"/>
    <n v="126"/>
    <n v="154.06"/>
    <n v="90.93"/>
    <n v="63.13"/>
    <n v="11457.18"/>
    <n v="7954.38"/>
    <n v="-3502.8"/>
    <n v="-0.30572968217309998"/>
  </r>
  <r>
    <s v="Asia"/>
    <s v="NEPAL"/>
    <s v="Cosmetics"/>
    <s v="Offline"/>
    <x v="2"/>
    <d v="2013-10-24T00:00:00"/>
    <s v="Oct"/>
    <n v="2013"/>
    <n v="522012221"/>
    <d v="2013-10-25T00:00:00"/>
    <n v="6"/>
    <n v="1"/>
    <n v="3871"/>
    <n v="437.2"/>
    <n v="263.33"/>
    <n v="173.87"/>
    <n v="1019350.43"/>
    <n v="673050.77"/>
    <n v="-346299.66"/>
    <n v="-0.33972581931416901"/>
  </r>
  <r>
    <s v="Sub-Saharan Africa"/>
    <s v="SIERRA LEONE"/>
    <s v="Household"/>
    <s v="Online"/>
    <x v="0"/>
    <d v="2017-06-05T00:00:00"/>
    <s v="Jun"/>
    <n v="2017"/>
    <n v="172365891"/>
    <d v="2017-09-06T00:00:00"/>
    <n v="4"/>
    <n v="93"/>
    <n v="5752"/>
    <n v="668.27"/>
    <n v="502.54"/>
    <n v="165.73"/>
    <n v="2890610.08"/>
    <n v="953278.96"/>
    <n v="-1937331.12"/>
    <n v="-0.67021530624427905"/>
  </r>
  <r>
    <s v="Europe"/>
    <s v="VATICAN CITY"/>
    <s v="Snacks"/>
    <s v="Offline"/>
    <x v="0"/>
    <d v="2014-10-18T00:00:00"/>
    <s v="Oct"/>
    <n v="2014"/>
    <n v="429123675"/>
    <d v="2014-11-11T00:00:00"/>
    <n v="3"/>
    <n v="24"/>
    <n v="6086"/>
    <n v="152.58000000000001"/>
    <n v="97.44"/>
    <n v="55.14"/>
    <n v="593019.84"/>
    <n v="335582.04"/>
    <n v="-257437.8"/>
    <n v="-0.43411330049261099"/>
  </r>
  <r>
    <s v="Europe"/>
    <s v="SAN MARINO"/>
    <s v="Vegetables"/>
    <s v="Offline"/>
    <x v="2"/>
    <d v="2012-02-19T00:00:00"/>
    <s v="Feb"/>
    <n v="2012"/>
    <n v="515771901"/>
    <d v="2012-03-19T00:00:00"/>
    <n v="2"/>
    <n v="29"/>
    <n v="7222"/>
    <n v="154.06"/>
    <n v="90.93"/>
    <n v="63.13"/>
    <n v="656696.46"/>
    <n v="455924.86"/>
    <n v="-200771.6"/>
    <n v="-0.30572968217309998"/>
  </r>
  <r>
    <s v="Europe"/>
    <s v="UKRAINE"/>
    <s v="Cereal"/>
    <s v="Online"/>
    <x v="1"/>
    <d v="2012-07-08T00:00:00"/>
    <s v="Jul"/>
    <n v="2012"/>
    <n v="626109397"/>
    <d v="2012-09-15T00:00:00"/>
    <n v="7"/>
    <n v="69"/>
    <n v="8539"/>
    <n v="205.7"/>
    <n v="117.11"/>
    <n v="88.59"/>
    <n v="1000002.29"/>
    <n v="756470.01"/>
    <n v="-243532.28"/>
    <n v="-0.24353172231235601"/>
  </r>
  <r>
    <s v="Europe"/>
    <s v="CZECH REPUBLIC"/>
    <s v="Household"/>
    <s v="Offline"/>
    <x v="3"/>
    <d v="2012-05-12T00:00:00"/>
    <s v="May"/>
    <n v="2012"/>
    <n v="574247491"/>
    <d v="2012-12-17T00:00:00"/>
    <n v="2"/>
    <n v="219"/>
    <n v="1448"/>
    <n v="668.27"/>
    <n v="502.54"/>
    <n v="165.73"/>
    <n v="727677.92"/>
    <n v="239977.04"/>
    <n v="-487700.88"/>
    <n v="-0.67021530624427905"/>
  </r>
  <r>
    <s v="Australia/Oceania"/>
    <s v="TUVALU"/>
    <s v="Clothes"/>
    <s v="Online"/>
    <x v="1"/>
    <d v="2014-09-16T00:00:00"/>
    <s v="Sep"/>
    <n v="2014"/>
    <n v="244610011"/>
    <d v="2014-10-27T00:00:00"/>
    <n v="2"/>
    <n v="41"/>
    <n v="4393"/>
    <n v="109.28"/>
    <n v="35.840000000000003"/>
    <n v="73.44"/>
    <n v="157445.12"/>
    <n v="322621.92"/>
    <n v="165176.79999999999"/>
    <n v="1.0491071428571399"/>
  </r>
  <r>
    <s v="Europe"/>
    <s v="RUSSIA"/>
    <s v="Snacks"/>
    <s v="Online"/>
    <x v="0"/>
    <d v="2013-05-01T00:00:00"/>
    <s v="May"/>
    <n v="2013"/>
    <n v="941933286"/>
    <d v="2013-08-02T00:00:00"/>
    <n v="6"/>
    <n v="93"/>
    <n v="7846"/>
    <n v="152.58000000000001"/>
    <n v="97.44"/>
    <n v="55.14"/>
    <n v="764514.24"/>
    <n v="432628.44"/>
    <n v="-331885.8"/>
    <n v="-0.43411330049261099"/>
  </r>
  <r>
    <s v="Asia"/>
    <s v="THAILAND"/>
    <s v="Vegetables"/>
    <s v="Online"/>
    <x v="2"/>
    <d v="2015-09-05T00:00:00"/>
    <s v="Sep"/>
    <n v="2015"/>
    <n v="441266143"/>
    <d v="2015-06-16T00:00:00"/>
    <n v="3"/>
    <s v=""/>
    <n v="9312"/>
    <n v="154.06"/>
    <n v="90.93"/>
    <n v="63.13"/>
    <n v="846740.16"/>
    <n v="587866.56000000006"/>
    <n v="-258873.60000000001"/>
    <n v="-0.30572968217309998"/>
  </r>
  <r>
    <s v="Middle East/North Africa"/>
    <s v="LIBYA"/>
    <s v="Household"/>
    <s v="Offline"/>
    <x v="0"/>
    <d v="2015-02-21T00:00:00"/>
    <s v="Feb"/>
    <n v="2015"/>
    <n v="637969911"/>
    <d v="2015-02-03T00:00:00"/>
    <n v="3"/>
    <s v=""/>
    <n v="8329"/>
    <n v="668.27"/>
    <n v="502.54"/>
    <n v="165.73"/>
    <n v="4185655.66"/>
    <n v="1380365.17"/>
    <n v="-2805290.49"/>
    <n v="-0.67021530624427905"/>
  </r>
  <r>
    <s v="Europe"/>
    <s v="FRANCE"/>
    <s v="Cereal"/>
    <s v="Offline"/>
    <x v="2"/>
    <d v="2010-08-28T00:00:00"/>
    <s v="Aug"/>
    <n v="2010"/>
    <n v="797718417"/>
    <d v="2010-10-15T00:00:00"/>
    <n v="6"/>
    <n v="48"/>
    <n v="1462"/>
    <n v="205.7"/>
    <n v="117.11"/>
    <n v="88.59"/>
    <n v="171214.82"/>
    <n v="129518.58"/>
    <n v="-41696.239999999998"/>
    <n v="-0.24353172231235601"/>
  </r>
  <r>
    <s v="Asia"/>
    <s v="MYANMAR"/>
    <s v="Snacks"/>
    <s v="Online"/>
    <x v="3"/>
    <d v="2016-05-19T00:00:00"/>
    <s v="May"/>
    <n v="2016"/>
    <n v="706497991"/>
    <d v="2016-05-31T00:00:00"/>
    <n v="3"/>
    <n v="12"/>
    <n v="7310"/>
    <n v="152.58000000000001"/>
    <n v="97.44"/>
    <n v="55.14"/>
    <n v="712286.4"/>
    <n v="403073.4"/>
    <n v="-309213"/>
    <n v="-0.43411330049261099"/>
  </r>
  <r>
    <s v="Europe"/>
    <s v="ESTONIA"/>
    <s v="Cereal"/>
    <s v="Online"/>
    <x v="1"/>
    <d v="2013-10-14T00:00:00"/>
    <s v="Oct"/>
    <n v="2013"/>
    <n v="220607459"/>
    <d v="2013-10-17T00:00:00"/>
    <n v="5"/>
    <n v="3"/>
    <n v="1504"/>
    <n v="205.7"/>
    <n v="117.11"/>
    <n v="88.59"/>
    <n v="176133.44"/>
    <n v="133239.35999999999"/>
    <n v="-42894.080000000002"/>
    <n v="-0.24353172231235601"/>
  </r>
  <r>
    <s v="Sub-Saharan Africa"/>
    <s v="ZAMBIA"/>
    <s v="Snacks"/>
    <s v="Offline"/>
    <x v="3"/>
    <d v="2015-09-13T00:00:00"/>
    <s v="Sep"/>
    <n v="2015"/>
    <n v="616658151"/>
    <d v="2015-10-16T00:00:00"/>
    <n v="6"/>
    <n v="33"/>
    <n v="1705"/>
    <n v="152.58000000000001"/>
    <n v="97.44"/>
    <n v="55.14"/>
    <n v="166135.20000000001"/>
    <n v="94013.7"/>
    <n v="-72121.5"/>
    <n v="-0.43411330049261099"/>
  </r>
  <r>
    <s v="Asia"/>
    <s v="BRUNEI"/>
    <s v="Cereal"/>
    <s v="Offline"/>
    <x v="0"/>
    <d v="2017-01-29T00:00:00"/>
    <s v="Jan"/>
    <n v="2017"/>
    <n v="541573894"/>
    <d v="2017-01-30T00:00:00"/>
    <n v="2"/>
    <n v="1"/>
    <n v="2605"/>
    <n v="205.7"/>
    <n v="117.11"/>
    <n v="88.59"/>
    <n v="305071.55"/>
    <n v="230776.95"/>
    <n v="-74294.600000000006"/>
    <n v="-0.24353172231235601"/>
  </r>
  <r>
    <s v="Sub-Saharan Africa"/>
    <s v="DJIBOUTI"/>
    <s v="Clothes"/>
    <s v="Offline"/>
    <x v="1"/>
    <d v="2013-12-14T00:00:00"/>
    <s v="Dec"/>
    <n v="2013"/>
    <n v="962591016"/>
    <d v="2014-05-01T00:00:00"/>
    <n v="5"/>
    <n v="138"/>
    <n v="927"/>
    <n v="109.28"/>
    <n v="35.840000000000003"/>
    <n v="73.44"/>
    <n v="33223.68"/>
    <n v="68078.880000000005"/>
    <n v="34855.199999999997"/>
    <n v="1.0491071428571399"/>
  </r>
  <r>
    <s v="North America"/>
    <s v="UNITED STATES OF AMERICA"/>
    <s v="Household"/>
    <s v="Online"/>
    <x v="3"/>
    <d v="2014-07-10T00:00:00"/>
    <s v="Jul"/>
    <n v="2014"/>
    <n v="217258346"/>
    <d v="2014-11-23T00:00:00"/>
    <n v="1"/>
    <n v="136"/>
    <n v="427"/>
    <n v="668.27"/>
    <n v="502.54"/>
    <n v="165.73"/>
    <n v="214584.58"/>
    <n v="70766.710000000006"/>
    <n v="-143817.87"/>
    <n v="-0.67021530624427905"/>
  </r>
  <r>
    <s v="Sub-Saharan Africa"/>
    <s v="RWANDA"/>
    <s v="Meat"/>
    <s v="Online"/>
    <x v="0"/>
    <d v="2013-11-22T00:00:00"/>
    <s v="Nov"/>
    <n v="2013"/>
    <n v="763437211"/>
    <d v="2014-03-01T00:00:00"/>
    <n v="7"/>
    <n v="99"/>
    <n v="6891"/>
    <n v="421.89"/>
    <n v="364.69"/>
    <n v="57.2"/>
    <n v="2513078.79"/>
    <n v="394165.2"/>
    <n v="-2118913.59"/>
    <n v="-0.84315445995228799"/>
  </r>
  <r>
    <s v="Europe"/>
    <s v="IRELAND"/>
    <s v="Baby Food"/>
    <s v="Offline"/>
    <x v="2"/>
    <d v="2010-07-19T00:00:00"/>
    <s v="Jul"/>
    <n v="2010"/>
    <n v="629301440"/>
    <d v="2010-07-29T00:00:00"/>
    <n v="5"/>
    <n v="10"/>
    <n v="3135"/>
    <n v="255.28"/>
    <n v="159.41999999999999"/>
    <n v="95.86"/>
    <n v="499781.7"/>
    <n v="300521.09999999998"/>
    <n v="-199260.6"/>
    <n v="-0.39869527035503699"/>
  </r>
  <r>
    <s v="Sub-Saharan Africa"/>
    <s v="MALI"/>
    <s v="Household"/>
    <s v="Offline"/>
    <x v="2"/>
    <d v="2012-03-08T00:00:00"/>
    <s v="Mar"/>
    <n v="2012"/>
    <n v="163337361"/>
    <d v="2012-08-22T00:00:00"/>
    <n v="4"/>
    <n v="167"/>
    <n v="4010"/>
    <n v="668.27"/>
    <n v="502.54"/>
    <n v="165.73"/>
    <n v="2015185.4"/>
    <n v="664577.30000000005"/>
    <n v="-1350608.1"/>
    <n v="-0.67021530624427905"/>
  </r>
  <r>
    <s v="Middle East/North Africa"/>
    <s v="IRAN"/>
    <s v="Cosmetics"/>
    <s v="Offline"/>
    <x v="2"/>
    <d v="2010-04-01T00:00:00"/>
    <s v="Apr"/>
    <n v="2010"/>
    <n v="684343802"/>
    <d v="2010-01-28T00:00:00"/>
    <n v="5"/>
    <s v=""/>
    <n v="1394"/>
    <n v="437.2"/>
    <n v="263.33"/>
    <n v="173.87"/>
    <n v="367082.02"/>
    <n v="242374.78"/>
    <n v="-124707.24"/>
    <n v="-0.33972581931416901"/>
  </r>
  <r>
    <s v="Europe"/>
    <s v="MACEDONIA"/>
    <s v="Clothes"/>
    <s v="Offline"/>
    <x v="3"/>
    <d v="2016-01-08T00:00:00"/>
    <s v="Jan"/>
    <n v="2016"/>
    <n v="431432092"/>
    <d v="2016-09-13T00:00:00"/>
    <n v="3"/>
    <n v="249"/>
    <n v="9198"/>
    <n v="109.28"/>
    <n v="35.840000000000003"/>
    <n v="73.44"/>
    <n v="329656.32000000001"/>
    <n v="675501.12"/>
    <n v="345844.8"/>
    <n v="1.0491071428571399"/>
  </r>
  <r>
    <s v="Sub-Saharan Africa"/>
    <s v="SEYCHELLES"/>
    <s v="Baby Food"/>
    <s v="Online"/>
    <x v="0"/>
    <d v="2013-01-25T00:00:00"/>
    <s v="Jan"/>
    <n v="2013"/>
    <n v="414026057"/>
    <d v="2013-02-26T00:00:00"/>
    <n v="3"/>
    <n v="32"/>
    <n v="8366"/>
    <n v="255.28"/>
    <n v="159.41999999999999"/>
    <n v="95.86"/>
    <n v="1333707.72"/>
    <n v="801964.76"/>
    <n v="-531742.96"/>
    <n v="-0.39869527035503699"/>
  </r>
  <r>
    <s v="Sub-Saharan Africa"/>
    <s v="COTE D'IVOIRE"/>
    <s v="Beverages"/>
    <s v="Offline"/>
    <x v="0"/>
    <d v="2011-02-08T00:00:00"/>
    <s v="Feb"/>
    <n v="2011"/>
    <n v="361862027"/>
    <d v="2011-08-14T00:00:00"/>
    <n v="1"/>
    <n v="187"/>
    <n v="1870"/>
    <n v="47.45"/>
    <n v="31.79"/>
    <n v="15.66"/>
    <n v="59447.3"/>
    <n v="29284.2"/>
    <n v="-30163.1"/>
    <n v="-0.50739226171752105"/>
  </r>
  <r>
    <s v="Central America"/>
    <s v="HAITI"/>
    <s v="Beverages"/>
    <s v="Online"/>
    <x v="3"/>
    <d v="2013-12-14T00:00:00"/>
    <s v="Dec"/>
    <n v="2013"/>
    <n v="974988830"/>
    <d v="2014-01-26T00:00:00"/>
    <n v="1"/>
    <n v="43"/>
    <n v="9716"/>
    <n v="47.45"/>
    <n v="31.79"/>
    <n v="15.66"/>
    <n v="308871.64"/>
    <n v="152152.56"/>
    <n v="-156719.07999999999"/>
    <n v="-0.50739226171752105"/>
  </r>
  <r>
    <s v="Asia"/>
    <s v="INDIA"/>
    <s v="Beverages"/>
    <s v="Online"/>
    <x v="0"/>
    <d v="2015-06-29T00:00:00"/>
    <s v="Jun"/>
    <n v="2015"/>
    <n v="773767793"/>
    <d v="2015-12-08T00:00:00"/>
    <n v="3"/>
    <n v="162"/>
    <n v="3940"/>
    <n v="47.45"/>
    <n v="31.79"/>
    <n v="15.66"/>
    <n v="125252.6"/>
    <n v="61700.4"/>
    <n v="-63552.2"/>
    <n v="-0.50739226171752105"/>
  </r>
  <r>
    <s v="Sub-Saharan Africa"/>
    <s v="SEYCHELLES"/>
    <s v="Fruits"/>
    <s v="Online"/>
    <x v="3"/>
    <d v="2016-12-05T00:00:00"/>
    <s v="Dec"/>
    <n v="2016"/>
    <n v="148872745"/>
    <d v="2016-06-06T00:00:00"/>
    <n v="2"/>
    <s v=""/>
    <n v="3608"/>
    <n v="9.33"/>
    <n v="6.92"/>
    <n v="2.41"/>
    <n v="24967.360000000001"/>
    <n v="8695.2800000000007"/>
    <n v="-16272.08"/>
    <n v="-0.65173410404624299"/>
  </r>
  <r>
    <s v="Sub-Saharan Africa"/>
    <s v="SWAZILAND"/>
    <s v="Personal Care"/>
    <s v="Online"/>
    <x v="0"/>
    <d v="2010-03-24T00:00:00"/>
    <s v="Mar"/>
    <n v="2010"/>
    <n v="911290013"/>
    <d v="2010-03-04T00:00:00"/>
    <n v="5"/>
    <s v=""/>
    <n v="9821"/>
    <n v="81.73"/>
    <n v="56.67"/>
    <n v="25.06"/>
    <n v="556556.06999999995"/>
    <n v="246114.26"/>
    <n v="-310441.81"/>
    <n v="-0.55779071819304704"/>
  </r>
  <r>
    <s v="Europe"/>
    <s v="ANDORRA"/>
    <s v="Baby Food"/>
    <s v="Online"/>
    <x v="3"/>
    <d v="2010-09-27T00:00:00"/>
    <s v="Sep"/>
    <n v="2010"/>
    <n v="442318427"/>
    <d v="2010-08-10T00:00:00"/>
    <n v="3"/>
    <s v=""/>
    <n v="707"/>
    <n v="255.28"/>
    <n v="159.41999999999999"/>
    <n v="95.86"/>
    <n v="112709.94"/>
    <n v="67773.02"/>
    <n v="-44936.92"/>
    <n v="-0.39869527035503699"/>
  </r>
  <r>
    <s v="Asia"/>
    <s v="NEPAL"/>
    <s v="Fruits"/>
    <s v="Online"/>
    <x v="0"/>
    <d v="2017-06-23T00:00:00"/>
    <s v="Jun"/>
    <n v="2017"/>
    <n v="243569314"/>
    <d v="2017-06-25T00:00:00"/>
    <n v="1"/>
    <n v="2"/>
    <n v="6428"/>
    <n v="9.33"/>
    <n v="6.92"/>
    <n v="2.41"/>
    <n v="44481.760000000002"/>
    <n v="15491.48"/>
    <n v="-28990.28"/>
    <n v="-0.65173410404624299"/>
  </r>
  <r>
    <s v="Sub-Saharan Africa"/>
    <s v="LIBERIA"/>
    <s v="Baby Food"/>
    <s v="Offline"/>
    <x v="0"/>
    <d v="2012-02-22T00:00:00"/>
    <s v="Feb"/>
    <n v="2012"/>
    <n v="986966502"/>
    <d v="2012-09-04T00:00:00"/>
    <n v="3"/>
    <n v="195"/>
    <n v="4175"/>
    <n v="255.28"/>
    <n v="159.41999999999999"/>
    <n v="95.86"/>
    <n v="665578.5"/>
    <n v="400215.5"/>
    <n v="-265363"/>
    <n v="-0.39869527035503699"/>
  </r>
  <r>
    <s v="Sub-Saharan Africa"/>
    <s v="CHAD"/>
    <s v="Baby Food"/>
    <s v="Offline"/>
    <x v="0"/>
    <d v="2015-05-18T00:00:00"/>
    <s v="May"/>
    <n v="2015"/>
    <n v="264746320"/>
    <d v="2015-06-06T00:00:00"/>
    <n v="7"/>
    <n v="19"/>
    <n v="3174"/>
    <n v="255.28"/>
    <n v="159.41999999999999"/>
    <n v="95.86"/>
    <n v="505999.08"/>
    <n v="304259.64"/>
    <n v="-201739.44"/>
    <n v="-0.39869527035503699"/>
  </r>
  <r>
    <s v="Central America"/>
    <s v="BELIZE"/>
    <s v="Snacks"/>
    <s v="Online"/>
    <x v="3"/>
    <d v="2014-10-21T00:00:00"/>
    <s v="Oct"/>
    <n v="2014"/>
    <n v="239457595"/>
    <d v="2014-11-27T00:00:00"/>
    <n v="5"/>
    <n v="37"/>
    <n v="9678"/>
    <n v="152.58000000000001"/>
    <n v="97.44"/>
    <n v="55.14"/>
    <n v="943024.32"/>
    <n v="533644.92000000004"/>
    <n v="-409379.4"/>
    <n v="-0.43411330049261099"/>
  </r>
  <r>
    <s v="Asia"/>
    <s v="BRUNEI"/>
    <s v="Snacks"/>
    <s v="Offline"/>
    <x v="3"/>
    <d v="2014-04-04T00:00:00"/>
    <s v="Apr"/>
    <n v="2014"/>
    <n v="893961656"/>
    <d v="2014-01-05T00:00:00"/>
    <n v="1"/>
    <s v=""/>
    <n v="1975"/>
    <n v="152.58000000000001"/>
    <n v="97.44"/>
    <n v="55.14"/>
    <n v="192444"/>
    <n v="108901.5"/>
    <n v="-83542.5"/>
    <n v="-0.43411330049261099"/>
  </r>
  <r>
    <s v="Asia"/>
    <s v="NORTH KOREA"/>
    <s v="Personal Care"/>
    <s v="Online"/>
    <x v="2"/>
    <d v="2014-06-11T00:00:00"/>
    <s v="Jun"/>
    <n v="2014"/>
    <n v="481432330"/>
    <d v="2014-09-11T00:00:00"/>
    <n v="5"/>
    <n v="92"/>
    <n v="5380"/>
    <n v="81.73"/>
    <n v="56.67"/>
    <n v="25.06"/>
    <n v="304884.59999999998"/>
    <n v="134822.79999999999"/>
    <n v="-170061.8"/>
    <n v="-0.55779071819304704"/>
  </r>
  <r>
    <s v="Central America"/>
    <s v="CUBA"/>
    <s v="Vegetables"/>
    <s v="Offline"/>
    <x v="2"/>
    <d v="2011-08-03T00:00:00"/>
    <s v="Aug"/>
    <n v="2011"/>
    <n v="475355947"/>
    <d v="2011-04-26T00:00:00"/>
    <n v="3"/>
    <s v=""/>
    <n v="7243"/>
    <n v="154.06"/>
    <n v="90.93"/>
    <n v="63.13"/>
    <n v="658605.99"/>
    <n v="457250.59"/>
    <n v="-201355.4"/>
    <n v="-0.30572968217309998"/>
  </r>
  <r>
    <s v="Sub-Saharan Africa"/>
    <s v="TOGO"/>
    <s v="Office Supplies"/>
    <s v="Offline"/>
    <x v="1"/>
    <d v="2010-04-17T00:00:00"/>
    <s v="Apr"/>
    <n v="2010"/>
    <n v="619531333"/>
    <d v="2010-05-16T00:00:00"/>
    <n v="1"/>
    <n v="29"/>
    <n v="1944"/>
    <n v="651.21"/>
    <n v="524.96"/>
    <n v="126.25"/>
    <n v="1020522.24"/>
    <n v="245430"/>
    <n v="-775092.24"/>
    <n v="-0.75950548613227697"/>
  </r>
  <r>
    <s v="Middle East/North Africa"/>
    <s v="KUWAIT"/>
    <s v="Beverages"/>
    <s v="Offline"/>
    <x v="0"/>
    <d v="2012-10-09T00:00:00"/>
    <s v="Oct"/>
    <n v="2012"/>
    <n v="278069818"/>
    <d v="2012-05-10T00:00:00"/>
    <n v="5"/>
    <s v=""/>
    <n v="5893"/>
    <n v="47.45"/>
    <n v="31.79"/>
    <n v="15.66"/>
    <n v="187338.47"/>
    <n v="92284.38"/>
    <n v="-95054.09"/>
    <n v="-0.50739226171752105"/>
  </r>
  <r>
    <s v="Asia"/>
    <s v="KAZAKHSTAN"/>
    <s v="Cereal"/>
    <s v="Offline"/>
    <x v="2"/>
    <d v="2016-11-03T00:00:00"/>
    <s v="Nov"/>
    <n v="2016"/>
    <n v="685395228"/>
    <d v="2016-03-17T00:00:00"/>
    <n v="5"/>
    <s v=""/>
    <n v="2534"/>
    <n v="205.7"/>
    <n v="117.11"/>
    <n v="88.59"/>
    <n v="296756.74"/>
    <n v="224487.06"/>
    <n v="-72269.679999999993"/>
    <n v="-0.24353172231235601"/>
  </r>
  <r>
    <s v="Australia/Oceania"/>
    <s v="AUSTRALIA"/>
    <s v="Snacks"/>
    <s v="Online"/>
    <x v="3"/>
    <d v="2012-01-29T00:00:00"/>
    <s v="Jan"/>
    <n v="2012"/>
    <n v="896243894"/>
    <d v="2012-03-02T00:00:00"/>
    <n v="6"/>
    <n v="33"/>
    <n v="7340"/>
    <n v="152.58000000000001"/>
    <n v="97.44"/>
    <n v="55.14"/>
    <n v="715209.6"/>
    <n v="404727.6"/>
    <n v="-310482"/>
    <n v="-0.43411330049261099"/>
  </r>
  <r>
    <s v="Sub-Saharan Africa"/>
    <s v="BENIN"/>
    <s v="Cosmetics"/>
    <s v="Online"/>
    <x v="0"/>
    <d v="2011-08-21T00:00:00"/>
    <s v="Aug"/>
    <n v="2011"/>
    <n v="935664641"/>
    <d v="2011-04-10T00:00:00"/>
    <n v="1"/>
    <s v=""/>
    <n v="2815"/>
    <n v="437.2"/>
    <n v="263.33"/>
    <n v="173.87"/>
    <n v="741273.95"/>
    <n v="489444.05"/>
    <n v="-251829.9"/>
    <n v="-0.33972581931416901"/>
  </r>
  <r>
    <s v="Asia"/>
    <s v="KAZAKHSTAN"/>
    <s v="Snacks"/>
    <s v="Online"/>
    <x v="0"/>
    <d v="2012-01-31T00:00:00"/>
    <s v="Jan"/>
    <n v="2012"/>
    <n v="449018800"/>
    <d v="2012-04-02T00:00:00"/>
    <n v="2"/>
    <n v="62"/>
    <n v="3496"/>
    <n v="152.58000000000001"/>
    <n v="97.44"/>
    <n v="55.14"/>
    <n v="340650.23999999999"/>
    <n v="192769.44"/>
    <n v="-147880.79999999999"/>
    <n v="-0.43411330049261099"/>
  </r>
  <r>
    <s v="Middle East/North Africa"/>
    <s v="JORDAN"/>
    <s v="Snacks"/>
    <s v="Offline"/>
    <x v="0"/>
    <d v="2015-06-21T00:00:00"/>
    <s v="Jun"/>
    <n v="2015"/>
    <n v="951980197"/>
    <d v="2015-01-07T00:00:00"/>
    <n v="4"/>
    <s v=""/>
    <n v="950"/>
    <n v="152.58000000000001"/>
    <n v="97.44"/>
    <n v="55.14"/>
    <n v="92568"/>
    <n v="52383"/>
    <n v="-40185"/>
    <n v="-0.43411330049261099"/>
  </r>
  <r>
    <s v="Asia"/>
    <s v="TURKMENISTAN"/>
    <s v="Household"/>
    <s v="Offline"/>
    <x v="1"/>
    <d v="2017-09-05T00:00:00"/>
    <s v="Sep"/>
    <n v="2017"/>
    <n v="880535161"/>
    <d v="2017-06-25T00:00:00"/>
    <n v="1"/>
    <s v=""/>
    <n v="8776"/>
    <n v="668.27"/>
    <n v="502.54"/>
    <n v="165.73"/>
    <n v="4410291.04"/>
    <n v="1454446.48"/>
    <n v="-2955844.56"/>
    <n v="-0.67021530624427905"/>
  </r>
  <r>
    <s v="Europe"/>
    <s v="AUSTRIA"/>
    <s v="Cosmetics"/>
    <s v="Offline"/>
    <x v="2"/>
    <d v="2010-07-24T00:00:00"/>
    <s v="Jul"/>
    <n v="2010"/>
    <n v="540982520"/>
    <d v="2010-01-09T00:00:00"/>
    <n v="7"/>
    <s v=""/>
    <n v="7604"/>
    <n v="437.2"/>
    <n v="263.33"/>
    <n v="173.87"/>
    <n v="2002361.32"/>
    <n v="1322107.48"/>
    <n v="-680253.84"/>
    <n v="-0.33972581931416901"/>
  </r>
  <r>
    <s v="Australia/Oceania"/>
    <s v="PAPUA NEW GUINEA"/>
    <s v="Household"/>
    <s v="Online"/>
    <x v="0"/>
    <d v="2011-09-16T00:00:00"/>
    <s v="Sep"/>
    <n v="2011"/>
    <n v="759933602"/>
    <d v="2011-09-10T00:00:00"/>
    <n v="7"/>
    <s v=""/>
    <n v="95"/>
    <n v="668.27"/>
    <n v="502.54"/>
    <n v="165.73"/>
    <n v="47741.3"/>
    <n v="15744.35"/>
    <n v="-31996.95"/>
    <n v="-0.67021530624427905"/>
  </r>
  <r>
    <s v="Sub-Saharan Africa"/>
    <s v="SUDAN"/>
    <s v="Beverages"/>
    <s v="Offline"/>
    <x v="3"/>
    <d v="2011-12-20T00:00:00"/>
    <s v="Dec"/>
    <n v="2011"/>
    <n v="634312236"/>
    <d v="2012-01-13T00:00:00"/>
    <n v="6"/>
    <n v="24"/>
    <n v="5941"/>
    <n v="47.45"/>
    <n v="31.79"/>
    <n v="15.66"/>
    <n v="188864.39"/>
    <n v="93036.06"/>
    <n v="-95828.33"/>
    <n v="-0.50739226171752105"/>
  </r>
  <r>
    <s v="Central America"/>
    <s v="HONDURAS"/>
    <s v="Cereal"/>
    <s v="Offline"/>
    <x v="2"/>
    <d v="2011-02-25T00:00:00"/>
    <s v="Feb"/>
    <n v="2011"/>
    <n v="681354749"/>
    <d v="2011-03-29T00:00:00"/>
    <n v="3"/>
    <n v="32"/>
    <n v="6866"/>
    <n v="205.7"/>
    <n v="117.11"/>
    <n v="88.59"/>
    <n v="804077.26"/>
    <n v="608258.93999999994"/>
    <n v="-195818.32"/>
    <n v="-0.24353172231235601"/>
  </r>
  <r>
    <s v="Middle East/North Africa"/>
    <s v="AZERBAIJAN"/>
    <s v="Household"/>
    <s v="Offline"/>
    <x v="1"/>
    <d v="2013-03-12T00:00:00"/>
    <s v="Mar"/>
    <n v="2013"/>
    <n v="588609969"/>
    <d v="2013-12-26T00:00:00"/>
    <n v="5"/>
    <n v="289"/>
    <n v="1625"/>
    <n v="668.27"/>
    <n v="502.54"/>
    <n v="165.73"/>
    <n v="816627.5"/>
    <n v="269311.25"/>
    <n v="-547316.25"/>
    <n v="-0.67021530624427905"/>
  </r>
  <r>
    <s v="Europe"/>
    <s v="ICELAND"/>
    <s v="Clothes"/>
    <s v="Offline"/>
    <x v="1"/>
    <d v="2010-11-11T00:00:00"/>
    <s v="Nov"/>
    <n v="2010"/>
    <n v="563939225"/>
    <d v="2010-12-19T00:00:00"/>
    <n v="1"/>
    <n v="38"/>
    <n v="1004"/>
    <n v="109.28"/>
    <n v="35.840000000000003"/>
    <n v="73.44"/>
    <n v="35983.360000000001"/>
    <n v="73733.759999999995"/>
    <n v="37750.400000000001"/>
    <n v="1.0491071428571399"/>
  </r>
  <r>
    <s v="North America"/>
    <s v="GREENLAND"/>
    <s v="Household"/>
    <s v="Online"/>
    <x v="2"/>
    <d v="2012-07-20T00:00:00"/>
    <s v="Jul"/>
    <n v="2012"/>
    <n v="885516345"/>
    <d v="2012-07-25T00:00:00"/>
    <n v="4"/>
    <n v="5"/>
    <n v="2819"/>
    <n v="668.27"/>
    <n v="502.54"/>
    <n v="165.73"/>
    <n v="1416660.26"/>
    <n v="467192.87"/>
    <n v="-949467.39"/>
    <n v="-0.67021530624427905"/>
  </r>
  <r>
    <s v="Sub-Saharan Africa"/>
    <s v="LIBERIA"/>
    <s v="Vegetables"/>
    <s v="Offline"/>
    <x v="1"/>
    <d v="2015-06-26T00:00:00"/>
    <s v="Jun"/>
    <n v="2015"/>
    <n v="551827657"/>
    <d v="2015-07-13T00:00:00"/>
    <n v="2"/>
    <n v="17"/>
    <n v="6921"/>
    <n v="154.06"/>
    <n v="90.93"/>
    <n v="63.13"/>
    <n v="629326.53"/>
    <n v="436922.73"/>
    <n v="-192403.8"/>
    <n v="-0.30572968217309998"/>
  </r>
  <r>
    <s v="Sub-Saharan Africa"/>
    <s v="CAMEROON"/>
    <s v="Beverages"/>
    <s v="Offline"/>
    <x v="3"/>
    <d v="2013-10-06T00:00:00"/>
    <s v="Oct"/>
    <n v="2013"/>
    <n v="431671988"/>
    <d v="2013-06-14T00:00:00"/>
    <n v="6"/>
    <s v=""/>
    <n v="189"/>
    <n v="47.45"/>
    <n v="31.79"/>
    <n v="15.66"/>
    <n v="6008.31"/>
    <n v="2959.74"/>
    <n v="-3048.57"/>
    <n v="-0.50739226171752105"/>
  </r>
  <r>
    <s v="Sub-Saharan Africa"/>
    <s v="BENIN"/>
    <s v="Cosmetics"/>
    <s v="Online"/>
    <x v="3"/>
    <d v="2016-05-29T00:00:00"/>
    <s v="May"/>
    <n v="2016"/>
    <n v="114160668"/>
    <d v="2016-06-06T00:00:00"/>
    <n v="2"/>
    <n v="8"/>
    <n v="1534"/>
    <n v="437.2"/>
    <n v="263.33"/>
    <n v="173.87"/>
    <n v="403948.22"/>
    <n v="266716.58"/>
    <n v="-137231.64000000001"/>
    <n v="-0.33972581931416901"/>
  </r>
  <r>
    <s v="North America"/>
    <s v="UNITED STATES OF AMERICA"/>
    <s v="Cosmetics"/>
    <s v="Offline"/>
    <x v="3"/>
    <d v="2016-04-07T00:00:00"/>
    <s v="Apr"/>
    <n v="2016"/>
    <n v="158717525"/>
    <d v="2016-07-17T00:00:00"/>
    <n v="1"/>
    <n v="101"/>
    <n v="6897"/>
    <n v="437.2"/>
    <n v="263.33"/>
    <n v="173.87"/>
    <n v="1816187.01"/>
    <n v="1199181.3899999999"/>
    <n v="-617005.62"/>
    <n v="-0.33972581931416901"/>
  </r>
  <r>
    <s v="Asia"/>
    <s v="SOUTH KOREA"/>
    <s v="Personal Care"/>
    <s v="Offline"/>
    <x v="0"/>
    <d v="2014-06-29T00:00:00"/>
    <s v="Jun"/>
    <n v="2014"/>
    <n v="745078885"/>
    <d v="2014-11-07T00:00:00"/>
    <n v="6"/>
    <n v="131"/>
    <n v="4254"/>
    <n v="81.73"/>
    <n v="56.67"/>
    <n v="25.06"/>
    <n v="241074.18"/>
    <n v="106605.24"/>
    <n v="-134468.94"/>
    <n v="-0.55779071819304704"/>
  </r>
  <r>
    <s v="Europe"/>
    <s v="AUSTRIA"/>
    <s v="Cereal"/>
    <s v="Online"/>
    <x v="3"/>
    <d v="2015-12-24T00:00:00"/>
    <s v="Dec"/>
    <n v="2015"/>
    <n v="323293578"/>
    <d v="2016-02-02T00:00:00"/>
    <n v="3"/>
    <n v="40"/>
    <n v="8609"/>
    <n v="205.7"/>
    <n v="117.11"/>
    <n v="88.59"/>
    <n v="1008199.99"/>
    <n v="762671.31"/>
    <n v="-245528.68"/>
    <n v="-0.24353172231235601"/>
  </r>
  <r>
    <s v="Middle East/North Africa"/>
    <s v="TURKEY"/>
    <s v="Fruits"/>
    <s v="Online"/>
    <x v="0"/>
    <d v="2012-06-28T00:00:00"/>
    <s v="Jun"/>
    <n v="2012"/>
    <n v="563722932"/>
    <d v="2012-09-08T00:00:00"/>
    <n v="7"/>
    <n v="72"/>
    <n v="6998"/>
    <n v="9.33"/>
    <n v="6.92"/>
    <n v="2.41"/>
    <n v="48426.16"/>
    <n v="16865.18"/>
    <n v="-31560.98"/>
    <n v="-0.65173410404624299"/>
  </r>
  <r>
    <s v="Europe"/>
    <s v="ESTONIA"/>
    <s v="Snacks"/>
    <s v="Online"/>
    <x v="2"/>
    <d v="2015-07-22T00:00:00"/>
    <s v="Jul"/>
    <n v="2015"/>
    <n v="507040774"/>
    <d v="2015-07-25T00:00:00"/>
    <n v="7"/>
    <n v="3"/>
    <n v="3488"/>
    <n v="152.58000000000001"/>
    <n v="97.44"/>
    <n v="55.14"/>
    <n v="339870.71999999997"/>
    <n v="192328.32000000001"/>
    <n v="-147542.39999999999"/>
    <n v="-0.43411330049261099"/>
  </r>
  <r>
    <s v="Sub-Saharan Africa"/>
    <s v="MAURITANIA"/>
    <s v="Cereal"/>
    <s v="Offline"/>
    <x v="3"/>
    <d v="2015-01-16T00:00:00"/>
    <s v="Jan"/>
    <n v="2015"/>
    <n v="614233434"/>
    <d v="2015-08-02T00:00:00"/>
    <n v="1"/>
    <n v="198"/>
    <n v="4178"/>
    <n v="205.7"/>
    <n v="117.11"/>
    <n v="88.59"/>
    <n v="489285.58"/>
    <n v="370129.02"/>
    <n v="-119156.56"/>
    <n v="-0.24353172231235601"/>
  </r>
  <r>
    <s v="Europe"/>
    <s v="GREECE"/>
    <s v="Office Supplies"/>
    <s v="Offline"/>
    <x v="0"/>
    <d v="2013-02-04T00:00:00"/>
    <s v="Feb"/>
    <n v="2013"/>
    <n v="516599738"/>
    <d v="2013-09-05T00:00:00"/>
    <n v="5"/>
    <n v="213"/>
    <n v="2197"/>
    <n v="651.21"/>
    <n v="524.96"/>
    <n v="126.25"/>
    <n v="1153337.1200000001"/>
    <n v="277371.25"/>
    <n v="-875965.87"/>
    <n v="-0.75950548613227697"/>
  </r>
  <r>
    <s v="North America"/>
    <s v="GREENLAND"/>
    <s v="Fruits"/>
    <s v="Online"/>
    <x v="0"/>
    <d v="2013-07-17T00:00:00"/>
    <s v="Jul"/>
    <n v="2013"/>
    <n v="365751016"/>
    <d v="2013-08-31T00:00:00"/>
    <n v="7"/>
    <n v="45"/>
    <n v="2708"/>
    <n v="9.33"/>
    <n v="6.92"/>
    <n v="2.41"/>
    <n v="18739.36"/>
    <n v="6526.28"/>
    <n v="-12213.08"/>
    <n v="-0.65173410404624299"/>
  </r>
  <r>
    <s v="Europe"/>
    <s v="BELARUS"/>
    <s v="Clothes"/>
    <s v="Online"/>
    <x v="3"/>
    <d v="2016-07-22T00:00:00"/>
    <s v="Jul"/>
    <n v="2016"/>
    <n v="383611094"/>
    <d v="2016-08-26T00:00:00"/>
    <n v="6"/>
    <n v="35"/>
    <n v="7902"/>
    <n v="109.28"/>
    <n v="35.840000000000003"/>
    <n v="73.44"/>
    <n v="283207.67999999999"/>
    <n v="580322.88"/>
    <n v="297115.2"/>
    <n v="1.0491071428571399"/>
  </r>
  <r>
    <s v="Europe"/>
    <s v="SAN MARINO"/>
    <s v="Baby Food"/>
    <s v="Offline"/>
    <x v="0"/>
    <d v="2016-03-06T00:00:00"/>
    <s v="Mar"/>
    <n v="2016"/>
    <n v="412416303"/>
    <d v="2016-11-06T00:00:00"/>
    <n v="1"/>
    <n v="245"/>
    <n v="2004"/>
    <n v="255.28"/>
    <n v="159.41999999999999"/>
    <n v="95.86"/>
    <n v="319477.68"/>
    <n v="192103.44"/>
    <n v="-127374.24"/>
    <n v="-0.39869527035503699"/>
  </r>
  <r>
    <s v="Europe"/>
    <s v="CROATIA"/>
    <s v="Cosmetics"/>
    <s v="Offline"/>
    <x v="0"/>
    <d v="2012-02-15T00:00:00"/>
    <s v="Feb"/>
    <n v="2012"/>
    <n v="364715468"/>
    <d v="2012-02-19T00:00:00"/>
    <n v="1"/>
    <n v="4"/>
    <n v="6267"/>
    <n v="437.2"/>
    <n v="263.33"/>
    <n v="173.87"/>
    <n v="1650289.11"/>
    <n v="1089643.29"/>
    <n v="-560645.81999999995"/>
    <n v="-0.33972581931416901"/>
  </r>
  <r>
    <s v="Australia/Oceania"/>
    <s v="EAST TIMOR"/>
    <s v="Fruits"/>
    <s v="Offline"/>
    <x v="0"/>
    <d v="2011-04-15T00:00:00"/>
    <s v="Apr"/>
    <n v="2011"/>
    <n v="673369920"/>
    <d v="2011-12-05T00:00:00"/>
    <n v="2"/>
    <n v="234"/>
    <n v="3978"/>
    <n v="9.33"/>
    <n v="6.92"/>
    <n v="2.41"/>
    <n v="27527.759999999998"/>
    <n v="9586.98"/>
    <n v="-17940.78"/>
    <n v="-0.65173410404624299"/>
  </r>
  <r>
    <s v="Sub-Saharan Africa"/>
    <s v="NIGERIA"/>
    <s v="Cosmetics"/>
    <s v="Offline"/>
    <x v="2"/>
    <d v="2011-03-25T00:00:00"/>
    <s v="Mar"/>
    <n v="2011"/>
    <n v="941553485"/>
    <d v="2011-09-04T00:00:00"/>
    <n v="1"/>
    <n v="163"/>
    <n v="5454"/>
    <n v="437.2"/>
    <n v="263.33"/>
    <n v="173.87"/>
    <n v="1436201.82"/>
    <n v="948286.98"/>
    <n v="-487914.84"/>
    <n v="-0.33972581931416901"/>
  </r>
  <r>
    <s v="Europe"/>
    <s v="NETHERLANDS"/>
    <s v="Personal Care"/>
    <s v="Offline"/>
    <x v="3"/>
    <d v="2010-08-05T00:00:00"/>
    <s v="Aug"/>
    <n v="2010"/>
    <n v="392752492"/>
    <d v="2010-03-06T00:00:00"/>
    <n v="7"/>
    <s v=""/>
    <n v="3045"/>
    <n v="81.73"/>
    <n v="56.67"/>
    <n v="25.06"/>
    <n v="172560.15"/>
    <n v="76307.7"/>
    <n v="-96252.45"/>
    <n v="-0.55779071819304704"/>
  </r>
  <r>
    <s v="North America"/>
    <s v="UNITED STATES OF AMERICA"/>
    <s v="Personal Care"/>
    <s v="Offline"/>
    <x v="2"/>
    <d v="2011-11-21T00:00:00"/>
    <s v="Nov"/>
    <n v="2011"/>
    <n v="120765769"/>
    <d v="2012-10-01T00:00:00"/>
    <n v="2"/>
    <n v="315"/>
    <n v="6130"/>
    <n v="81.73"/>
    <n v="56.67"/>
    <n v="25.06"/>
    <n v="347387.1"/>
    <n v="153617.79999999999"/>
    <n v="-193769.3"/>
    <n v="-0.55779071819304704"/>
  </r>
  <r>
    <s v="Sub-Saharan Africa"/>
    <s v="NAMIBIA"/>
    <s v="Meat"/>
    <s v="Offline"/>
    <x v="3"/>
    <d v="2012-07-30T00:00:00"/>
    <s v="Jul"/>
    <n v="2012"/>
    <n v="839704644"/>
    <d v="2012-09-13T00:00:00"/>
    <n v="5"/>
    <n v="45"/>
    <n v="6119"/>
    <n v="421.89"/>
    <n v="364.69"/>
    <n v="57.2"/>
    <n v="2231538.11"/>
    <n v="350006.8"/>
    <n v="-1881531.31"/>
    <n v="-0.84315445995228799"/>
  </r>
  <r>
    <s v="Europe"/>
    <s v="HUNGARY"/>
    <s v="Fruits"/>
    <s v="Offline"/>
    <x v="3"/>
    <d v="2014-04-01T00:00:00"/>
    <s v="Apr"/>
    <n v="2014"/>
    <n v="633992946"/>
    <d v="2014-06-01T00:00:00"/>
    <n v="1"/>
    <n v="61"/>
    <n v="1456"/>
    <n v="9.33"/>
    <n v="6.92"/>
    <n v="2.41"/>
    <n v="10075.52"/>
    <n v="3508.96"/>
    <n v="-6566.56"/>
    <n v="-0.65173410404624299"/>
  </r>
  <r>
    <s v="Asia"/>
    <s v="TURKMENISTAN"/>
    <s v="Cosmetics"/>
    <s v="Online"/>
    <x v="3"/>
    <d v="2011-05-04T00:00:00"/>
    <s v="May"/>
    <n v="2011"/>
    <n v="808367002"/>
    <d v="2011-08-05T00:00:00"/>
    <n v="6"/>
    <n v="93"/>
    <n v="2614"/>
    <n v="437.2"/>
    <n v="263.33"/>
    <n v="173.87"/>
    <n v="688344.62"/>
    <n v="454496.18"/>
    <n v="-233848.44"/>
    <n v="-0.33972581931416901"/>
  </r>
  <r>
    <s v="Europe"/>
    <s v="SAN MARINO"/>
    <s v="Clothes"/>
    <s v="Online"/>
    <x v="1"/>
    <d v="2011-10-30T00:00:00"/>
    <s v="Oct"/>
    <n v="2011"/>
    <n v="937875640"/>
    <d v="2011-11-30T00:00:00"/>
    <n v="4"/>
    <n v="31"/>
    <n v="7098"/>
    <n v="109.28"/>
    <n v="35.840000000000003"/>
    <n v="73.44"/>
    <n v="254392.32000000001"/>
    <n v="521277.12"/>
    <n v="266884.8"/>
    <n v="1.0491071428571399"/>
  </r>
  <r>
    <s v="Central America"/>
    <s v="SAINT VINCENT AND THE GRENADINES"/>
    <s v="Vegetables"/>
    <s v="Offline"/>
    <x v="1"/>
    <d v="2016-09-18T00:00:00"/>
    <s v="Sep"/>
    <n v="2016"/>
    <n v="217880189"/>
    <d v="2016-09-23T00:00:00"/>
    <n v="6"/>
    <n v="5"/>
    <n v="4445"/>
    <n v="154.06"/>
    <n v="90.93"/>
    <n v="63.13"/>
    <n v="404183.85"/>
    <n v="280612.84999999998"/>
    <n v="-123571"/>
    <n v="-0.30572968217309998"/>
  </r>
  <r>
    <s v="Europe"/>
    <s v="BELARUS"/>
    <s v="Vegetables"/>
    <s v="Online"/>
    <x v="1"/>
    <d v="2016-12-08T00:00:00"/>
    <s v="Dec"/>
    <n v="2016"/>
    <n v="614054477"/>
    <d v="2016-08-16T00:00:00"/>
    <n v="3"/>
    <s v=""/>
    <n v="1220"/>
    <n v="154.06"/>
    <n v="90.93"/>
    <n v="63.13"/>
    <n v="110934.6"/>
    <n v="77018.600000000006"/>
    <n v="-33916"/>
    <n v="-0.30572968217309998"/>
  </r>
  <r>
    <s v="Australia/Oceania"/>
    <s v="MARSHALL ISLANDS"/>
    <s v="Clothes"/>
    <s v="Offline"/>
    <x v="2"/>
    <d v="2010-11-14T00:00:00"/>
    <s v="Nov"/>
    <n v="2010"/>
    <n v="112384831"/>
    <d v="2010-12-23T00:00:00"/>
    <n v="5"/>
    <n v="39"/>
    <n v="6024"/>
    <n v="109.28"/>
    <n v="35.840000000000003"/>
    <n v="73.44"/>
    <n v="215900.16"/>
    <n v="442402.56"/>
    <n v="226502.39999999999"/>
    <n v="1.0491071428571399"/>
  </r>
  <r>
    <s v="Europe"/>
    <s v="SWEDEN"/>
    <s v="Baby Food"/>
    <s v="Offline"/>
    <x v="3"/>
    <d v="2011-03-29T00:00:00"/>
    <s v="Mar"/>
    <n v="2011"/>
    <n v="369170081"/>
    <d v="2011-03-04T00:00:00"/>
    <n v="6"/>
    <s v=""/>
    <n v="4486"/>
    <n v="255.28"/>
    <n v="159.41999999999999"/>
    <n v="95.86"/>
    <n v="715158.12"/>
    <n v="430027.96"/>
    <n v="-285130.15999999997"/>
    <n v="-0.39869527035503699"/>
  </r>
  <r>
    <s v="Sub-Saharan Africa"/>
    <s v="MADAGASCAR"/>
    <s v="Snacks"/>
    <s v="Offline"/>
    <x v="1"/>
    <d v="2015-05-30T00:00:00"/>
    <s v="May"/>
    <n v="2015"/>
    <n v="861021554"/>
    <d v="2015-06-18T00:00:00"/>
    <n v="5"/>
    <n v="19"/>
    <n v="4266"/>
    <n v="152.58000000000001"/>
    <n v="97.44"/>
    <n v="55.14"/>
    <n v="415679.04"/>
    <n v="235227.24"/>
    <n v="-180451.8"/>
    <n v="-0.43411330049261099"/>
  </r>
  <r>
    <s v="Asia"/>
    <s v="CHINA"/>
    <s v="Meat"/>
    <s v="Online"/>
    <x v="2"/>
    <d v="2010-05-10T00:00:00"/>
    <s v="May"/>
    <n v="2010"/>
    <n v="234863078"/>
    <d v="2010-03-11T00:00:00"/>
    <n v="5"/>
    <s v=""/>
    <n v="59"/>
    <n v="421.89"/>
    <n v="364.69"/>
    <n v="57.2"/>
    <n v="21516.71"/>
    <n v="3374.8"/>
    <n v="-18141.91"/>
    <n v="-0.84315445995228799"/>
  </r>
  <r>
    <s v="Europe"/>
    <s v="ALBANIA"/>
    <s v="Clothes"/>
    <s v="Offline"/>
    <x v="1"/>
    <d v="2016-01-16T00:00:00"/>
    <s v="Jan"/>
    <n v="2016"/>
    <n v="357930982"/>
    <d v="2016-05-03T00:00:00"/>
    <n v="3"/>
    <n v="108"/>
    <n v="8586"/>
    <n v="109.28"/>
    <n v="35.840000000000003"/>
    <n v="73.44"/>
    <n v="307722.23999999999"/>
    <n v="630555.84"/>
    <n v="322833.59999999998"/>
    <n v="1.0491071428571399"/>
  </r>
  <r>
    <s v="Asia"/>
    <s v="INDONESIA"/>
    <s v="Office Supplies"/>
    <s v="Offline"/>
    <x v="2"/>
    <d v="2016-12-25T00:00:00"/>
    <s v="Dec"/>
    <n v="2016"/>
    <n v="467774093"/>
    <d v="2017-01-26T00:00:00"/>
    <n v="5"/>
    <n v="32"/>
    <n v="3604"/>
    <n v="651.21"/>
    <n v="524.96"/>
    <n v="126.25"/>
    <n v="1891955.84"/>
    <n v="455005"/>
    <n v="-1436950.84"/>
    <n v="-0.75950548613227697"/>
  </r>
  <r>
    <s v="Sub-Saharan Africa"/>
    <s v="BOTSWANA"/>
    <s v="Vegetables"/>
    <s v="Offline"/>
    <x v="2"/>
    <d v="2015-11-07T00:00:00"/>
    <s v="Nov"/>
    <n v="2015"/>
    <n v="322253739"/>
    <d v="2015-08-22T00:00:00"/>
    <n v="7"/>
    <s v=""/>
    <n v="898"/>
    <n v="154.06"/>
    <n v="90.93"/>
    <n v="63.13"/>
    <n v="81655.14"/>
    <n v="56690.74"/>
    <n v="-24964.400000000001"/>
    <n v="-0.30572968217309998"/>
  </r>
  <r>
    <s v="Australia/Oceania"/>
    <s v="NEW ZEALAND"/>
    <s v="Cereal"/>
    <s v="Online"/>
    <x v="2"/>
    <d v="2010-11-19T00:00:00"/>
    <s v="Nov"/>
    <n v="2010"/>
    <n v="649543750"/>
    <d v="2010-12-22T00:00:00"/>
    <n v="4"/>
    <n v="33"/>
    <n v="3285"/>
    <n v="205.7"/>
    <n v="117.11"/>
    <n v="88.59"/>
    <n v="384706.35"/>
    <n v="291018.15000000002"/>
    <n v="-93688.2"/>
    <n v="-0.24353172231235601"/>
  </r>
  <r>
    <s v="North America"/>
    <s v="MEXICO"/>
    <s v="Fruits"/>
    <s v="Online"/>
    <x v="0"/>
    <d v="2010-04-12T00:00:00"/>
    <s v="Apr"/>
    <n v="2010"/>
    <n v="898130452"/>
    <d v="2010-12-27T00:00:00"/>
    <n v="2"/>
    <n v="259"/>
    <n v="5614"/>
    <n v="9.33"/>
    <n v="6.92"/>
    <n v="2.41"/>
    <n v="38848.879999999997"/>
    <n v="13529.74"/>
    <n v="-25319.14"/>
    <n v="-0.65173410404624299"/>
  </r>
  <r>
    <s v="Europe"/>
    <s v="RUSSIA"/>
    <s v="Office Supplies"/>
    <s v="Offline"/>
    <x v="0"/>
    <d v="2013-03-15T00:00:00"/>
    <s v="Mar"/>
    <n v="2013"/>
    <n v="586812674"/>
    <d v="2013-03-31T00:00:00"/>
    <n v="1"/>
    <n v="16"/>
    <n v="9766"/>
    <n v="651.21"/>
    <n v="524.96"/>
    <n v="126.25"/>
    <n v="5126759.3600000003"/>
    <n v="1232957.5"/>
    <n v="-3893801.86"/>
    <n v="-0.75950548613227697"/>
  </r>
  <r>
    <s v="Sub-Saharan Africa"/>
    <s v="CAMEROON"/>
    <s v="Beverages"/>
    <s v="Online"/>
    <x v="2"/>
    <d v="2016-08-05T00:00:00"/>
    <s v="Aug"/>
    <n v="2016"/>
    <n v="654701745"/>
    <d v="2016-09-06T00:00:00"/>
    <n v="3"/>
    <n v="32"/>
    <n v="9650"/>
    <n v="47.45"/>
    <n v="31.79"/>
    <n v="15.66"/>
    <n v="306773.5"/>
    <n v="151119"/>
    <n v="-155654.5"/>
    <n v="-0.50739226171752105"/>
  </r>
  <r>
    <s v="Europe"/>
    <s v="SWEDEN"/>
    <s v="Fruits"/>
    <s v="Online"/>
    <x v="2"/>
    <d v="2016-11-04T00:00:00"/>
    <s v="Nov"/>
    <n v="2016"/>
    <n v="311221492"/>
    <d v="2016-07-05T00:00:00"/>
    <n v="3"/>
    <s v=""/>
    <n v="6210"/>
    <n v="9.33"/>
    <n v="6.92"/>
    <n v="2.41"/>
    <n v="42973.2"/>
    <n v="14966.1"/>
    <n v="-28007.1"/>
    <n v="-0.65173410404624299"/>
  </r>
  <r>
    <s v="Middle East/North Africa"/>
    <s v="ALGERIA"/>
    <s v="Meat"/>
    <s v="Offline"/>
    <x v="2"/>
    <d v="2017-09-07T00:00:00"/>
    <s v="Sep"/>
    <n v="2017"/>
    <n v="186108243"/>
    <d v="2017-07-27T00:00:00"/>
    <n v="5"/>
    <s v=""/>
    <n v="2420"/>
    <n v="421.89"/>
    <n v="364.69"/>
    <n v="57.2"/>
    <n v="882549.8"/>
    <n v="138424"/>
    <n v="-744125.8"/>
    <n v="-0.84315445995228799"/>
  </r>
  <r>
    <s v="Middle East/North Africa"/>
    <s v="QATAR"/>
    <s v="Cereal"/>
    <s v="Offline"/>
    <x v="3"/>
    <d v="2014-03-05T00:00:00"/>
    <s v="Mar"/>
    <n v="2014"/>
    <n v="979410827"/>
    <d v="2014-05-21T00:00:00"/>
    <n v="4"/>
    <n v="77"/>
    <n v="8283"/>
    <n v="205.7"/>
    <n v="117.11"/>
    <n v="88.59"/>
    <n v="970022.13"/>
    <n v="733790.97"/>
    <n v="-236231.16"/>
    <n v="-0.24353172231235601"/>
  </r>
  <r>
    <s v="Middle East/North Africa"/>
    <s v="SOMALIA"/>
    <s v="Beverages"/>
    <s v="Online"/>
    <x v="2"/>
    <d v="2017-07-03T00:00:00"/>
    <s v="Jul"/>
    <n v="2017"/>
    <n v="311490571"/>
    <d v="2017-04-23T00:00:00"/>
    <n v="1"/>
    <s v=""/>
    <n v="5837"/>
    <n v="47.45"/>
    <n v="31.79"/>
    <n v="15.66"/>
    <n v="185558.23"/>
    <n v="91407.42"/>
    <n v="-94150.81"/>
    <n v="-0.50739226171752105"/>
  </r>
  <r>
    <s v="Asia"/>
    <s v="MALAYSIA"/>
    <s v="Fruits"/>
    <s v="Online"/>
    <x v="3"/>
    <d v="2011-01-29T00:00:00"/>
    <s v="Jan"/>
    <n v="2011"/>
    <n v="373021304"/>
    <d v="2011-12-02T00:00:00"/>
    <n v="6"/>
    <n v="307"/>
    <n v="4148"/>
    <n v="9.33"/>
    <n v="6.92"/>
    <n v="2.41"/>
    <n v="28704.16"/>
    <n v="9996.68"/>
    <n v="-18707.48"/>
    <n v="-0.65173410404624299"/>
  </r>
  <r>
    <s v="Europe"/>
    <s v="SWEDEN"/>
    <s v="Snacks"/>
    <s v="Online"/>
    <x v="0"/>
    <d v="2012-05-28T00:00:00"/>
    <s v="May"/>
    <n v="2012"/>
    <n v="274989354"/>
    <d v="2012-10-07T00:00:00"/>
    <n v="1"/>
    <n v="132"/>
    <n v="4316"/>
    <n v="152.58000000000001"/>
    <n v="97.44"/>
    <n v="55.14"/>
    <n v="420551.04"/>
    <n v="237984.24"/>
    <n v="-182566.8"/>
    <n v="-0.43411330049261099"/>
  </r>
  <r>
    <s v="Sub-Saharan Africa"/>
    <s v="COMOROS"/>
    <s v="Household"/>
    <s v="Offline"/>
    <x v="0"/>
    <d v="2012-05-02T00:00:00"/>
    <s v="May"/>
    <n v="2012"/>
    <n v="998693549"/>
    <d v="2012-03-21T00:00:00"/>
    <n v="4"/>
    <s v=""/>
    <n v="4469"/>
    <n v="668.27"/>
    <n v="502.54"/>
    <n v="165.73"/>
    <n v="2245851.2599999998"/>
    <n v="740647.37"/>
    <n v="-1505203.89"/>
    <n v="-0.67021530624427905"/>
  </r>
  <r>
    <s v="Sub-Saharan Africa"/>
    <s v="ETHIOPIA"/>
    <s v="Meat"/>
    <s v="Online"/>
    <x v="2"/>
    <d v="2017-04-20T00:00:00"/>
    <s v="Apr"/>
    <n v="2017"/>
    <n v="445745217"/>
    <d v="2017-04-06T00:00:00"/>
    <n v="5"/>
    <s v=""/>
    <n v="4770"/>
    <n v="421.89"/>
    <n v="364.69"/>
    <n v="57.2"/>
    <n v="1739571.3"/>
    <n v="272844"/>
    <n v="-1466727.3"/>
    <n v="-0.84315445995228799"/>
  </r>
  <r>
    <s v="Asia"/>
    <s v="LAOS"/>
    <s v="Fruits"/>
    <s v="Online"/>
    <x v="2"/>
    <d v="2017-04-20T00:00:00"/>
    <s v="Apr"/>
    <n v="2017"/>
    <n v="188068187"/>
    <d v="2017-04-25T00:00:00"/>
    <n v="3"/>
    <n v="5"/>
    <n v="2411"/>
    <n v="9.33"/>
    <n v="6.92"/>
    <n v="2.41"/>
    <n v="16684.12"/>
    <n v="5810.51"/>
    <n v="-10873.61"/>
    <n v="-0.65173410404624299"/>
  </r>
  <r>
    <s v="Asia"/>
    <s v="BRUNEI"/>
    <s v="Fruits"/>
    <s v="Online"/>
    <x v="1"/>
    <d v="2010-05-01T00:00:00"/>
    <s v="May"/>
    <n v="2010"/>
    <n v="517898786"/>
    <d v="2010-09-01T00:00:00"/>
    <n v="4"/>
    <n v="123"/>
    <n v="6614"/>
    <n v="9.33"/>
    <n v="6.92"/>
    <n v="2.41"/>
    <n v="45768.88"/>
    <n v="15939.74"/>
    <n v="-29829.14"/>
    <n v="-0.65173410404624299"/>
  </r>
  <r>
    <s v="Europe"/>
    <s v="CYPRUS"/>
    <s v="Office Supplies"/>
    <s v="Offline"/>
    <x v="2"/>
    <d v="2013-08-05T00:00:00"/>
    <s v="Aug"/>
    <n v="2013"/>
    <n v="897785842"/>
    <d v="2013-12-05T00:00:00"/>
    <n v="5"/>
    <n v="122"/>
    <n v="3636"/>
    <n v="651.21"/>
    <n v="524.96"/>
    <n v="126.25"/>
    <n v="1908754.56"/>
    <n v="459045"/>
    <n v="-1449709.56"/>
    <n v="-0.75950548613227697"/>
  </r>
  <r>
    <s v="Central America"/>
    <s v="GUATEMALA"/>
    <s v="Beverages"/>
    <s v="Online"/>
    <x v="1"/>
    <d v="2016-03-01T00:00:00"/>
    <s v="Mar"/>
    <n v="2016"/>
    <n v="410590684"/>
    <d v="2016-06-02T00:00:00"/>
    <n v="5"/>
    <n v="93"/>
    <n v="1762"/>
    <n v="47.45"/>
    <n v="31.79"/>
    <n v="15.66"/>
    <n v="56013.98"/>
    <n v="27592.92"/>
    <n v="-28421.06"/>
    <n v="-0.50739226171752105"/>
  </r>
  <r>
    <s v="Sub-Saharan Africa"/>
    <s v="TANZANIA"/>
    <s v="Meat"/>
    <s v="Online"/>
    <x v="2"/>
    <d v="2011-08-07T00:00:00"/>
    <s v="Aug"/>
    <n v="2011"/>
    <n v="909487140"/>
    <d v="2011-07-17T00:00:00"/>
    <n v="1"/>
    <s v=""/>
    <n v="6310"/>
    <n v="421.89"/>
    <n v="364.69"/>
    <n v="57.2"/>
    <n v="2301193.9"/>
    <n v="360932"/>
    <n v="-1940261.9"/>
    <n v="-0.84315445995228799"/>
  </r>
  <r>
    <s v="Asia"/>
    <s v="MONGOLIA"/>
    <s v="Cosmetics"/>
    <s v="Online"/>
    <x v="1"/>
    <d v="2017-03-17T00:00:00"/>
    <s v="Mar"/>
    <n v="2017"/>
    <n v="267961537"/>
    <d v="2017-03-26T00:00:00"/>
    <n v="1"/>
    <n v="9"/>
    <n v="4628"/>
    <n v="437.2"/>
    <n v="263.33"/>
    <n v="173.87"/>
    <n v="1218691.24"/>
    <n v="804670.36"/>
    <n v="-414020.88"/>
    <n v="-0.33972581931416901"/>
  </r>
  <r>
    <s v="Europe"/>
    <s v="ROMANIA"/>
    <s v="Meat"/>
    <s v="Online"/>
    <x v="3"/>
    <d v="2017-05-22T00:00:00"/>
    <s v="May"/>
    <n v="2017"/>
    <n v="929812705"/>
    <d v="2017-05-25T00:00:00"/>
    <n v="5"/>
    <n v="3"/>
    <n v="1097"/>
    <n v="421.89"/>
    <n v="364.69"/>
    <n v="57.2"/>
    <n v="400064.93"/>
    <n v="62748.4"/>
    <n v="-337316.53"/>
    <n v="-0.84315445995228799"/>
  </r>
  <r>
    <s v="Middle East/North Africa"/>
    <s v="SAUDI ARABIA"/>
    <s v="Office Supplies"/>
    <s v="Online"/>
    <x v="3"/>
    <d v="2012-07-31T00:00:00"/>
    <s v="Jul"/>
    <n v="2012"/>
    <n v="459151971"/>
    <d v="2012-08-21T00:00:00"/>
    <n v="3"/>
    <n v="21"/>
    <n v="2126"/>
    <n v="651.21"/>
    <n v="524.96"/>
    <n v="126.25"/>
    <n v="1116064.96"/>
    <n v="268407.5"/>
    <n v="-847657.46"/>
    <n v="-0.75950548613227697"/>
  </r>
  <r>
    <s v="Australia/Oceania"/>
    <s v="NEW ZEALAND"/>
    <s v="Cosmetics"/>
    <s v="Offline"/>
    <x v="2"/>
    <d v="2015-09-25T00:00:00"/>
    <s v="Sep"/>
    <n v="2015"/>
    <n v="990403163"/>
    <d v="2015-10-27T00:00:00"/>
    <n v="3"/>
    <n v="32"/>
    <n v="1160"/>
    <n v="437.2"/>
    <n v="263.33"/>
    <n v="173.87"/>
    <n v="305462.8"/>
    <n v="201689.2"/>
    <n v="-103773.6"/>
    <n v="-0.33972581931416901"/>
  </r>
  <r>
    <s v="Asia"/>
    <s v="SRI LANKA"/>
    <s v="Clothes"/>
    <s v="Online"/>
    <x v="2"/>
    <d v="2010-07-23T00:00:00"/>
    <s v="Jul"/>
    <n v="2010"/>
    <n v="678302609"/>
    <d v="2010-10-08T00:00:00"/>
    <n v="6"/>
    <n v="77"/>
    <n v="3670"/>
    <n v="109.28"/>
    <n v="35.840000000000003"/>
    <n v="73.44"/>
    <n v="131532.79999999999"/>
    <n v="269524.8"/>
    <n v="137992"/>
    <n v="1.0491071428571399"/>
  </r>
  <r>
    <s v="Central America"/>
    <s v="ANTIGUA AND BARBUDA"/>
    <s v="Cosmetics"/>
    <s v="Online"/>
    <x v="3"/>
    <d v="2015-04-12T00:00:00"/>
    <s v="Apr"/>
    <n v="2015"/>
    <n v="447899138"/>
    <d v="2015-05-12T00:00:00"/>
    <n v="3"/>
    <n v="30"/>
    <n v="2163"/>
    <n v="437.2"/>
    <n v="263.33"/>
    <n v="173.87"/>
    <n v="569582.79"/>
    <n v="376080.81"/>
    <n v="-193501.98"/>
    <n v="-0.33972581931416901"/>
  </r>
  <r>
    <s v="Asia"/>
    <s v="CHINA"/>
    <s v="Cereal"/>
    <s v="Online"/>
    <x v="1"/>
    <d v="2013-11-22T00:00:00"/>
    <s v="Nov"/>
    <n v="2013"/>
    <n v="844554078"/>
    <d v="2013-06-12T00:00:00"/>
    <n v="4"/>
    <s v=""/>
    <n v="1174"/>
    <n v="205.7"/>
    <n v="117.11"/>
    <n v="88.59"/>
    <n v="137487.14000000001"/>
    <n v="104004.66"/>
    <n v="-33482.480000000003"/>
    <n v="-0.24353172231235601"/>
  </r>
  <r>
    <s v="Sub-Saharan Africa"/>
    <s v="BENIN"/>
    <s v="Personal Care"/>
    <s v="Offline"/>
    <x v="3"/>
    <d v="2014-03-02T00:00:00"/>
    <s v="Mar"/>
    <n v="2014"/>
    <n v="683941256"/>
    <d v="2014-06-03T00:00:00"/>
    <n v="3"/>
    <n v="93"/>
    <n v="2271"/>
    <n v="81.73"/>
    <n v="56.67"/>
    <n v="25.06"/>
    <n v="128697.57"/>
    <n v="56911.26"/>
    <n v="-71786.31"/>
    <n v="-0.55779071819304704"/>
  </r>
  <r>
    <s v="Europe"/>
    <s v="UKRAINE"/>
    <s v="Cosmetics"/>
    <s v="Online"/>
    <x v="3"/>
    <d v="2012-01-29T00:00:00"/>
    <s v="Jan"/>
    <n v="2012"/>
    <n v="202047002"/>
    <d v="2012-06-03T00:00:00"/>
    <n v="1"/>
    <n v="126"/>
    <n v="9053"/>
    <n v="437.2"/>
    <n v="263.33"/>
    <n v="173.87"/>
    <n v="2383926.4900000002"/>
    <n v="1574045.11"/>
    <n v="-809881.38"/>
    <n v="-0.33972581931416901"/>
  </r>
  <r>
    <s v="Australia/Oceania"/>
    <s v="TONGA"/>
    <s v="Personal Care"/>
    <s v="Offline"/>
    <x v="2"/>
    <d v="2015-10-28T00:00:00"/>
    <s v="Oct"/>
    <n v="2015"/>
    <n v="605170142"/>
    <d v="2015-01-11T00:00:00"/>
    <n v="1"/>
    <s v=""/>
    <n v="2148"/>
    <n v="81.73"/>
    <n v="56.67"/>
    <n v="25.06"/>
    <n v="121727.16"/>
    <n v="53828.88"/>
    <n v="-67898.28"/>
    <n v="-0.55779071819304704"/>
  </r>
  <r>
    <s v="Europe"/>
    <s v="KOSOVO"/>
    <s v="Fruits"/>
    <s v="Online"/>
    <x v="2"/>
    <d v="2011-08-27T00:00:00"/>
    <s v="Aug"/>
    <n v="2011"/>
    <n v="919922006"/>
    <d v="2011-09-18T00:00:00"/>
    <n v="1"/>
    <n v="22"/>
    <n v="4219"/>
    <n v="9.33"/>
    <n v="6.92"/>
    <n v="2.41"/>
    <n v="29195.48"/>
    <n v="10167.790000000001"/>
    <n v="-19027.689999999999"/>
    <n v="-0.65173410404624299"/>
  </r>
  <r>
    <s v="Europe"/>
    <s v="MOLDOVA"/>
    <s v="Beverages"/>
    <s v="Offline"/>
    <x v="3"/>
    <d v="2013-06-17T00:00:00"/>
    <s v="Jun"/>
    <n v="2013"/>
    <n v="243226420"/>
    <d v="2013-03-07T00:00:00"/>
    <n v="5"/>
    <s v=""/>
    <n v="4958"/>
    <n v="47.45"/>
    <n v="31.79"/>
    <n v="15.66"/>
    <n v="157614.82"/>
    <n v="77642.28"/>
    <n v="-79972.539999999994"/>
    <n v="-0.50739226171752105"/>
  </r>
  <r>
    <s v="Sub-Saharan Africa"/>
    <s v="CAPE VERDE"/>
    <s v="Household"/>
    <s v="Offline"/>
    <x v="0"/>
    <d v="2013-06-24T00:00:00"/>
    <s v="Jun"/>
    <n v="2013"/>
    <n v="892319715"/>
    <d v="2013-07-17T00:00:00"/>
    <n v="4"/>
    <n v="23"/>
    <n v="6088"/>
    <n v="668.27"/>
    <n v="502.54"/>
    <n v="165.73"/>
    <n v="3059463.52"/>
    <n v="1008964.24"/>
    <n v="-2050499.28"/>
    <n v="-0.67021530624427905"/>
  </r>
  <r>
    <s v="Middle East/North Africa"/>
    <s v="IRAN"/>
    <s v="Baby Food"/>
    <s v="Online"/>
    <x v="3"/>
    <d v="2016-05-17T00:00:00"/>
    <s v="May"/>
    <n v="2016"/>
    <n v="754750716"/>
    <d v="2016-08-06T00:00:00"/>
    <n v="7"/>
    <n v="81"/>
    <n v="6364"/>
    <n v="255.28"/>
    <n v="159.41999999999999"/>
    <n v="95.86"/>
    <n v="1014548.88"/>
    <n v="610053.04"/>
    <n v="-404495.84"/>
    <n v="-0.39869527035503699"/>
  </r>
  <r>
    <s v="Sub-Saharan Africa"/>
    <s v="EQUATORIAL GUINEA"/>
    <s v="Cosmetics"/>
    <s v="Online"/>
    <x v="1"/>
    <d v="2012-09-24T00:00:00"/>
    <s v="Sep"/>
    <n v="2012"/>
    <n v="938380753"/>
    <d v="2012-09-26T00:00:00"/>
    <n v="4"/>
    <n v="2"/>
    <n v="6573"/>
    <n v="437.2"/>
    <n v="263.33"/>
    <n v="173.87"/>
    <n v="1730868.09"/>
    <n v="1142847.51"/>
    <n v="-588020.57999999996"/>
    <n v="-0.33972581931416901"/>
  </r>
  <r>
    <s v="Central America"/>
    <s v="SAINT LUCIA"/>
    <s v="Vegetables"/>
    <s v="Online"/>
    <x v="0"/>
    <d v="2013-02-14T00:00:00"/>
    <s v="Feb"/>
    <n v="2013"/>
    <n v="821383655"/>
    <d v="2013-03-29T00:00:00"/>
    <n v="6"/>
    <n v="43"/>
    <n v="4531"/>
    <n v="154.06"/>
    <n v="90.93"/>
    <n v="63.13"/>
    <n v="412003.83"/>
    <n v="286042.03000000003"/>
    <n v="-125961.8"/>
    <n v="-0.30572968217309998"/>
  </r>
  <r>
    <s v="Asia"/>
    <s v="KYRGYZSTAN"/>
    <s v="Office Supplies"/>
    <s v="Online"/>
    <x v="0"/>
    <d v="2014-01-20T00:00:00"/>
    <s v="Jan"/>
    <n v="2014"/>
    <n v="302245748"/>
    <d v="2014-02-25T00:00:00"/>
    <n v="3"/>
    <n v="36"/>
    <n v="88"/>
    <n v="651.21"/>
    <n v="524.96"/>
    <n v="126.25"/>
    <n v="46196.480000000003"/>
    <n v="11110"/>
    <n v="-35086.480000000003"/>
    <n v="-0.75950548613227697"/>
  </r>
  <r>
    <s v="Europe"/>
    <s v="UNITED KINGDOM"/>
    <s v="Clothes"/>
    <s v="Online"/>
    <x v="0"/>
    <d v="2016-11-13T00:00:00"/>
    <s v="Nov"/>
    <n v="2016"/>
    <n v="249765861"/>
    <d v="2016-11-24T00:00:00"/>
    <n v="5"/>
    <n v="11"/>
    <n v="123"/>
    <n v="109.28"/>
    <n v="35.840000000000003"/>
    <n v="73.44"/>
    <n v="4408.32"/>
    <n v="9033.1200000000008"/>
    <n v="4624.8"/>
    <n v="1.0491071428571399"/>
  </r>
  <r>
    <s v="Europe"/>
    <s v="ROMANIA"/>
    <s v="Beverages"/>
    <s v="Online"/>
    <x v="3"/>
    <d v="2016-05-31T00:00:00"/>
    <s v="May"/>
    <n v="2016"/>
    <n v="253055322"/>
    <d v="2016-12-06T00:00:00"/>
    <n v="3"/>
    <n v="189"/>
    <n v="3548"/>
    <n v="47.45"/>
    <n v="31.79"/>
    <n v="15.66"/>
    <n v="112790.92"/>
    <n v="55561.68"/>
    <n v="-57229.24"/>
    <n v="-0.50739226171752105"/>
  </r>
  <r>
    <s v="Sub-Saharan Africa"/>
    <s v="COTE D'IVOIRE"/>
    <s v="Cereal"/>
    <s v="Online"/>
    <x v="3"/>
    <d v="2012-05-18T00:00:00"/>
    <s v="May"/>
    <n v="2012"/>
    <n v="871537959"/>
    <d v="2012-08-06T00:00:00"/>
    <n v="2"/>
    <n v="80"/>
    <n v="6304"/>
    <n v="205.7"/>
    <n v="117.11"/>
    <n v="88.59"/>
    <n v="738261.44"/>
    <n v="558471.36"/>
    <n v="-179790.07999999999"/>
    <n v="-0.24353172231235601"/>
  </r>
  <r>
    <s v="Asia"/>
    <s v="BRUNEI"/>
    <s v="Clothes"/>
    <s v="Online"/>
    <x v="3"/>
    <d v="2013-03-02T00:00:00"/>
    <s v="Mar"/>
    <n v="2013"/>
    <n v="484950101"/>
    <d v="2013-07-03T00:00:00"/>
    <n v="4"/>
    <n v="123"/>
    <n v="6366"/>
    <n v="109.28"/>
    <n v="35.840000000000003"/>
    <n v="73.44"/>
    <n v="228157.44"/>
    <n v="467519.04"/>
    <n v="239361.6"/>
    <n v="1.0491071428571399"/>
  </r>
  <r>
    <s v="Europe"/>
    <s v="MONTENEGRO"/>
    <s v="Beverages"/>
    <s v="Offline"/>
    <x v="1"/>
    <d v="2016-06-08T00:00:00"/>
    <s v="Jun"/>
    <n v="2016"/>
    <n v="243340575"/>
    <d v="2016-04-09T00:00:00"/>
    <n v="7"/>
    <s v=""/>
    <n v="8739"/>
    <n v="47.45"/>
    <n v="31.79"/>
    <n v="15.66"/>
    <n v="277812.81"/>
    <n v="136852.74"/>
    <n v="-140960.07"/>
    <n v="-0.50739226171752105"/>
  </r>
  <r>
    <s v="Australia/Oceania"/>
    <s v="VANUATU"/>
    <s v="Snacks"/>
    <s v="Online"/>
    <x v="3"/>
    <d v="2014-02-06T00:00:00"/>
    <s v="Feb"/>
    <n v="2014"/>
    <n v="917070710"/>
    <d v="2014-11-06T00:00:00"/>
    <n v="5"/>
    <n v="273"/>
    <n v="457"/>
    <n v="152.58000000000001"/>
    <n v="97.44"/>
    <n v="55.14"/>
    <n v="44530.080000000002"/>
    <n v="25198.98"/>
    <n v="-19331.099999999999"/>
    <n v="-0.43411330049261099"/>
  </r>
  <r>
    <s v="Asia"/>
    <s v="MALDIVES"/>
    <s v="Office Supplies"/>
    <s v="Online"/>
    <x v="0"/>
    <d v="2010-05-07T00:00:00"/>
    <s v="May"/>
    <n v="2010"/>
    <n v="646814334"/>
    <d v="2010-11-07T00:00:00"/>
    <n v="1"/>
    <n v="184"/>
    <n v="5590"/>
    <n v="651.21"/>
    <n v="524.96"/>
    <n v="126.25"/>
    <n v="2934526.4"/>
    <n v="705737.5"/>
    <n v="-2228788.9"/>
    <n v="-0.75950548613227697"/>
  </r>
  <r>
    <s v="Australia/Oceania"/>
    <s v="PALAU"/>
    <s v="Snacks"/>
    <s v="Online"/>
    <x v="1"/>
    <d v="2017-06-16T00:00:00"/>
    <s v="Jun"/>
    <n v="2017"/>
    <n v="793557775"/>
    <d v="2017-06-07T00:00:00"/>
    <n v="4"/>
    <s v=""/>
    <n v="235"/>
    <n v="152.58000000000001"/>
    <n v="97.44"/>
    <n v="55.14"/>
    <n v="22898.400000000001"/>
    <n v="12957.9"/>
    <n v="-9940.4999999999909"/>
    <n v="-0.43411330049260999"/>
  </r>
  <r>
    <s v="Europe"/>
    <s v="CZECH REPUBLIC"/>
    <s v="Household"/>
    <s v="Offline"/>
    <x v="3"/>
    <d v="2014-06-11T00:00:00"/>
    <s v="Jun"/>
    <n v="2014"/>
    <n v="988599860"/>
    <d v="2014-11-12T00:00:00"/>
    <n v="4"/>
    <n v="154"/>
    <n v="7522"/>
    <n v="668.27"/>
    <n v="502.54"/>
    <n v="165.73"/>
    <n v="3780105.88"/>
    <n v="1246621.06"/>
    <n v="-2533484.8199999998"/>
    <n v="-0.67021530624427905"/>
  </r>
  <r>
    <s v="Sub-Saharan Africa"/>
    <s v="DEMOCRATIC REPUBLIC OF THE CONGO"/>
    <s v="Cereal"/>
    <s v="Online"/>
    <x v="3"/>
    <d v="2013-10-08T00:00:00"/>
    <s v="Oct"/>
    <n v="2013"/>
    <n v="483551919"/>
    <d v="2013-11-08T00:00:00"/>
    <n v="6"/>
    <n v="31"/>
    <n v="2613"/>
    <n v="205.7"/>
    <n v="117.11"/>
    <n v="88.59"/>
    <n v="306008.43"/>
    <n v="231485.67"/>
    <n v="-74522.759999999995"/>
    <n v="-0.24353172231235601"/>
  </r>
  <r>
    <s v="Asia"/>
    <s v="SINGAPORE"/>
    <s v="Meat"/>
    <s v="Online"/>
    <x v="3"/>
    <d v="2014-05-19T00:00:00"/>
    <s v="May"/>
    <n v="2014"/>
    <n v="400337779"/>
    <d v="2014-05-27T00:00:00"/>
    <n v="3"/>
    <n v="8"/>
    <n v="7700"/>
    <n v="421.89"/>
    <n v="364.69"/>
    <n v="57.2"/>
    <n v="2808113"/>
    <n v="440440"/>
    <n v="-2367673"/>
    <n v="-0.84315445995228799"/>
  </r>
  <r>
    <s v="Europe"/>
    <s v="CYPRUS"/>
    <s v="Snacks"/>
    <s v="Online"/>
    <x v="0"/>
    <d v="2011-04-18T00:00:00"/>
    <s v="Apr"/>
    <n v="2011"/>
    <n v="581193768"/>
    <d v="2011-04-24T00:00:00"/>
    <n v="1"/>
    <n v="6"/>
    <n v="7006"/>
    <n v="152.58000000000001"/>
    <n v="97.44"/>
    <n v="55.14"/>
    <n v="682664.64"/>
    <n v="386310.84"/>
    <n v="-296353.8"/>
    <n v="-0.43411330049261099"/>
  </r>
  <r>
    <s v="Central America"/>
    <s v="DOMINICAN REPUBLIC"/>
    <s v="Office Supplies"/>
    <s v="Online"/>
    <x v="2"/>
    <d v="2010-11-28T00:00:00"/>
    <s v="Nov"/>
    <n v="2010"/>
    <n v="938668715"/>
    <d v="2011-03-01T00:00:00"/>
    <n v="3"/>
    <n v="93"/>
    <n v="1787"/>
    <n v="651.21"/>
    <n v="524.96"/>
    <n v="126.25"/>
    <n v="938103.52"/>
    <n v="225608.75"/>
    <n v="-712494.77"/>
    <n v="-0.75950548613227697"/>
  </r>
  <r>
    <s v="Asia"/>
    <s v="SOUTH KOREA"/>
    <s v="Beverages"/>
    <s v="Online"/>
    <x v="2"/>
    <d v="2013-09-04T00:00:00"/>
    <s v="Sep"/>
    <n v="2013"/>
    <n v="105623948"/>
    <d v="2013-05-27T00:00:00"/>
    <n v="2"/>
    <s v=""/>
    <n v="5328"/>
    <n v="47.45"/>
    <n v="31.79"/>
    <n v="15.66"/>
    <n v="169377.12"/>
    <n v="83436.479999999996"/>
    <n v="-85940.64"/>
    <n v="-0.50739226171752105"/>
  </r>
  <r>
    <s v="Middle East/North Africa"/>
    <s v="MOROCCO"/>
    <s v="Personal Care"/>
    <s v="Online"/>
    <x v="3"/>
    <d v="2015-09-16T00:00:00"/>
    <s v="Sep"/>
    <n v="2015"/>
    <n v="385233294"/>
    <d v="2015-10-21T00:00:00"/>
    <n v="4"/>
    <n v="35"/>
    <n v="7947"/>
    <n v="81.73"/>
    <n v="56.67"/>
    <n v="25.06"/>
    <n v="450356.49"/>
    <n v="199151.82"/>
    <n v="-251204.67"/>
    <n v="-0.55779071819304704"/>
  </r>
  <r>
    <s v="Europe"/>
    <s v="SERBIA"/>
    <s v="Cereal"/>
    <s v="Offline"/>
    <x v="1"/>
    <d v="2016-11-08T00:00:00"/>
    <s v="Nov"/>
    <n v="2016"/>
    <n v="100983083"/>
    <d v="2016-11-08T00:00:00"/>
    <n v="3"/>
    <n v="0"/>
    <n v="1993"/>
    <n v="205.7"/>
    <n v="117.11"/>
    <n v="88.59"/>
    <n v="233400.23"/>
    <n v="176559.87"/>
    <n v="-56840.36"/>
    <n v="-0.24353172231235601"/>
  </r>
  <r>
    <s v="Central America"/>
    <s v="SAINT LUCIA"/>
    <s v="Cosmetics"/>
    <s v="Offline"/>
    <x v="2"/>
    <d v="2011-08-25T00:00:00"/>
    <s v="Aug"/>
    <n v="2011"/>
    <n v="346672141"/>
    <d v="2011-03-10T00:00:00"/>
    <n v="5"/>
    <s v=""/>
    <n v="6845"/>
    <n v="437.2"/>
    <n v="263.33"/>
    <n v="173.87"/>
    <n v="1802493.85"/>
    <n v="1190140.1499999999"/>
    <n v="-612353.69999999995"/>
    <n v="-0.33972581931416901"/>
  </r>
  <r>
    <s v="Europe"/>
    <s v="LATVIA"/>
    <s v="Personal Care"/>
    <s v="Offline"/>
    <x v="2"/>
    <d v="2012-09-13T00:00:00"/>
    <s v="Sep"/>
    <n v="2012"/>
    <n v="936411798"/>
    <d v="2012-09-17T00:00:00"/>
    <n v="2"/>
    <n v="4"/>
    <n v="3915"/>
    <n v="81.73"/>
    <n v="56.67"/>
    <n v="25.06"/>
    <n v="221863.05"/>
    <n v="98109.9"/>
    <n v="-123753.15"/>
    <n v="-0.55779071819304704"/>
  </r>
  <r>
    <s v="Sub-Saharan Africa"/>
    <s v="MAURITANIA"/>
    <s v="Beverages"/>
    <s v="Offline"/>
    <x v="3"/>
    <d v="2013-10-14T00:00:00"/>
    <s v="Oct"/>
    <n v="2013"/>
    <n v="854625880"/>
    <d v="2013-11-26T00:00:00"/>
    <n v="3"/>
    <n v="43"/>
    <n v="1644"/>
    <n v="47.45"/>
    <n v="31.79"/>
    <n v="15.66"/>
    <n v="52262.76"/>
    <n v="25745.040000000001"/>
    <n v="-26517.72"/>
    <n v="-0.50739226171752105"/>
  </r>
  <r>
    <s v="Sub-Saharan Africa"/>
    <s v="SENEGAL"/>
    <s v="Household"/>
    <s v="Online"/>
    <x v="0"/>
    <d v="2017-07-20T00:00:00"/>
    <s v="Jul"/>
    <n v="2017"/>
    <n v="506050717"/>
    <d v="2017-07-30T00:00:00"/>
    <n v="1"/>
    <n v="10"/>
    <n v="508"/>
    <n v="668.27"/>
    <n v="502.54"/>
    <n v="165.73"/>
    <n v="255290.32"/>
    <n v="84190.84"/>
    <n v="-171099.48"/>
    <n v="-0.67021530624427905"/>
  </r>
  <r>
    <s v="Sub-Saharan Africa"/>
    <s v="SWAZILAND"/>
    <s v="Vegetables"/>
    <s v="Online"/>
    <x v="0"/>
    <d v="2016-08-05T00:00:00"/>
    <s v="Aug"/>
    <n v="2016"/>
    <n v="365735137"/>
    <d v="2016-11-05T00:00:00"/>
    <n v="7"/>
    <n v="92"/>
    <n v="8009"/>
    <n v="154.06"/>
    <n v="90.93"/>
    <n v="63.13"/>
    <n v="728258.37"/>
    <n v="505608.17"/>
    <n v="-222650.2"/>
    <n v="-0.30572968217309998"/>
  </r>
  <r>
    <s v="Middle East/North Africa"/>
    <s v="AZERBAIJAN"/>
    <s v="Cosmetics"/>
    <s v="Offline"/>
    <x v="3"/>
    <d v="2011-10-03T00:00:00"/>
    <s v="Oct"/>
    <n v="2011"/>
    <n v="529040467"/>
    <d v="2011-10-04T00:00:00"/>
    <n v="3"/>
    <n v="1"/>
    <n v="3686"/>
    <n v="437.2"/>
    <n v="263.33"/>
    <n v="173.87"/>
    <n v="970634.38"/>
    <n v="640884.81999999995"/>
    <n v="-329749.56"/>
    <n v="-0.33972581931416901"/>
  </r>
  <r>
    <s v="Europe"/>
    <s v="BOSNIA AND HERZEGOVINA"/>
    <s v="Household"/>
    <s v="Offline"/>
    <x v="0"/>
    <d v="2015-06-22T00:00:00"/>
    <s v="Jun"/>
    <n v="2015"/>
    <n v="261640536"/>
    <d v="2015-01-08T00:00:00"/>
    <n v="5"/>
    <s v=""/>
    <n v="4104"/>
    <n v="668.27"/>
    <n v="502.54"/>
    <n v="165.73"/>
    <n v="2062424.16"/>
    <n v="680155.92"/>
    <n v="-1382268.24"/>
    <n v="-0.67021530624427905"/>
  </r>
  <r>
    <s v="Sub-Saharan Africa"/>
    <s v="SENEGAL"/>
    <s v="Snacks"/>
    <s v="Online"/>
    <x v="2"/>
    <d v="2013-05-27T00:00:00"/>
    <s v="May"/>
    <n v="2013"/>
    <n v="249521672"/>
    <d v="2013-08-07T00:00:00"/>
    <n v="4"/>
    <n v="72"/>
    <n v="7863"/>
    <n v="152.58000000000001"/>
    <n v="97.44"/>
    <n v="55.14"/>
    <n v="766170.72"/>
    <n v="433565.82"/>
    <n v="-332604.90000000002"/>
    <n v="-0.43411330049261099"/>
  </r>
  <r>
    <s v="Sub-Saharan Africa"/>
    <s v="DJIBOUTI"/>
    <s v="Baby Food"/>
    <s v="Offline"/>
    <x v="2"/>
    <d v="2016-09-27T00:00:00"/>
    <s v="Sep"/>
    <n v="2016"/>
    <n v="348982703"/>
    <d v="2016-02-11T00:00:00"/>
    <n v="5"/>
    <s v=""/>
    <n v="592"/>
    <n v="255.28"/>
    <n v="159.41999999999999"/>
    <n v="95.86"/>
    <n v="94376.639999999999"/>
    <n v="56749.120000000003"/>
    <n v="-37627.519999999997"/>
    <n v="-0.39869527035503699"/>
  </r>
  <r>
    <s v="Sub-Saharan Africa"/>
    <s v="ETHIOPIA"/>
    <s v="Baby Food"/>
    <s v="Online"/>
    <x v="1"/>
    <d v="2015-04-08T00:00:00"/>
    <s v="Apr"/>
    <n v="2015"/>
    <n v="936634957"/>
    <d v="2015-06-09T00:00:00"/>
    <n v="3"/>
    <n v="62"/>
    <n v="9953"/>
    <n v="255.28"/>
    <n v="159.41999999999999"/>
    <n v="95.86"/>
    <n v="1586707.26"/>
    <n v="954094.58"/>
    <n v="-632612.68000000005"/>
    <n v="-0.39869527035503699"/>
  </r>
  <r>
    <s v="Asia"/>
    <s v="PHILIPPINES"/>
    <s v="Cereal"/>
    <s v="Offline"/>
    <x v="0"/>
    <d v="2012-06-27T00:00:00"/>
    <s v="Jun"/>
    <n v="2012"/>
    <n v="659402263"/>
    <d v="2012-01-08T00:00:00"/>
    <n v="1"/>
    <s v=""/>
    <n v="638"/>
    <n v="205.7"/>
    <n v="117.11"/>
    <n v="88.59"/>
    <n v="74716.179999999993"/>
    <n v="56520.42"/>
    <n v="-18195.759999999998"/>
    <n v="-0.24353172231235601"/>
  </r>
  <r>
    <s v="Sub-Saharan Africa"/>
    <s v="SUDAN"/>
    <s v="Beverages"/>
    <s v="Online"/>
    <x v="3"/>
    <d v="2011-01-13T00:00:00"/>
    <s v="Jan"/>
    <n v="2011"/>
    <n v="484520947"/>
    <d v="2011-01-17T00:00:00"/>
    <n v="2"/>
    <n v="4"/>
    <n v="9370"/>
    <n v="47.45"/>
    <n v="31.79"/>
    <n v="15.66"/>
    <n v="297872.3"/>
    <n v="146734.20000000001"/>
    <n v="-151138.1"/>
    <n v="-0.50739226171752105"/>
  </r>
  <r>
    <s v="Central America"/>
    <s v="CUBA"/>
    <s v="Office Supplies"/>
    <s v="Offline"/>
    <x v="2"/>
    <d v="2012-06-02T00:00:00"/>
    <s v="Jun"/>
    <n v="2012"/>
    <n v="549539840"/>
    <d v="2012-03-22T00:00:00"/>
    <n v="5"/>
    <s v=""/>
    <n v="9905"/>
    <n v="651.21"/>
    <n v="524.96"/>
    <n v="126.25"/>
    <n v="5199728.8"/>
    <n v="1250506.25"/>
    <n v="-3949222.55"/>
    <n v="-0.75950548613227697"/>
  </r>
  <r>
    <s v="Central America"/>
    <s v="BARBADOS"/>
    <s v="Vegetables"/>
    <s v="Offline"/>
    <x v="0"/>
    <d v="2010-01-21T00:00:00"/>
    <s v="Jan"/>
    <n v="2010"/>
    <n v="612320268"/>
    <d v="2010-10-02T00:00:00"/>
    <n v="7"/>
    <n v="254"/>
    <n v="8029"/>
    <n v="154.06"/>
    <n v="90.93"/>
    <n v="63.13"/>
    <n v="730076.97"/>
    <n v="506870.77"/>
    <n v="-223206.2"/>
    <n v="-0.30572968217309998"/>
  </r>
  <r>
    <s v="Central America"/>
    <s v="GRENADA"/>
    <s v="Vegetables"/>
    <s v="Online"/>
    <x v="3"/>
    <d v="2011-12-09T00:00:00"/>
    <s v="Dec"/>
    <n v="2011"/>
    <n v="501036059"/>
    <d v="2011-10-17T00:00:00"/>
    <n v="2"/>
    <s v=""/>
    <n v="6559"/>
    <n v="154.06"/>
    <n v="90.93"/>
    <n v="63.13"/>
    <n v="596409.87"/>
    <n v="414069.67"/>
    <n v="-182340.2"/>
    <n v="-0.30572968217309998"/>
  </r>
  <r>
    <s v="Europe"/>
    <s v="FINLAND"/>
    <s v="Baby Food"/>
    <s v="Offline"/>
    <x v="2"/>
    <d v="2017-04-21T00:00:00"/>
    <s v="Apr"/>
    <n v="2017"/>
    <n v="564173543"/>
    <d v="2017-04-26T00:00:00"/>
    <n v="4"/>
    <n v="5"/>
    <n v="343"/>
    <n v="255.28"/>
    <n v="159.41999999999999"/>
    <n v="95.86"/>
    <n v="54681.06"/>
    <n v="32879.980000000003"/>
    <n v="-21801.08"/>
    <n v="-0.39869527035503699"/>
  </r>
  <r>
    <s v="Sub-Saharan Africa"/>
    <s v="NIGER"/>
    <s v="Snacks"/>
    <s v="Offline"/>
    <x v="0"/>
    <d v="2016-11-13T00:00:00"/>
    <s v="Nov"/>
    <n v="2016"/>
    <n v="320531547"/>
    <d v="2016-12-21T00:00:00"/>
    <n v="4"/>
    <n v="38"/>
    <n v="1262"/>
    <n v="152.58000000000001"/>
    <n v="97.44"/>
    <n v="55.14"/>
    <n v="122969.28"/>
    <n v="69586.679999999993"/>
    <n v="-53382.6"/>
    <n v="-0.43411330049261099"/>
  </r>
  <r>
    <s v="Asia"/>
    <s v="CAMBODIA"/>
    <s v="Fruits"/>
    <s v="Online"/>
    <x v="0"/>
    <d v="2016-04-08T00:00:00"/>
    <s v="Apr"/>
    <n v="2016"/>
    <n v="709221398"/>
    <d v="2016-09-23T00:00:00"/>
    <n v="6"/>
    <n v="168"/>
    <n v="3227"/>
    <n v="9.33"/>
    <n v="6.92"/>
    <n v="2.41"/>
    <n v="22330.84"/>
    <n v="7777.07"/>
    <n v="-14553.77"/>
    <n v="-0.65173410404624299"/>
  </r>
  <r>
    <s v="Middle East/North Africa"/>
    <s v="MOROCCO"/>
    <s v="Clothes"/>
    <s v="Offline"/>
    <x v="0"/>
    <d v="2012-05-20T00:00:00"/>
    <s v="May"/>
    <n v="2012"/>
    <n v="939666926"/>
    <d v="2012-07-07T00:00:00"/>
    <n v="7"/>
    <n v="48"/>
    <n v="7180"/>
    <n v="109.28"/>
    <n v="35.840000000000003"/>
    <n v="73.44"/>
    <n v="257331.20000000001"/>
    <n v="527299.19999999995"/>
    <n v="269968"/>
    <n v="1.0491071428571399"/>
  </r>
  <r>
    <s v="Central America"/>
    <s v="SAINT KITTS AND NEVIS"/>
    <s v="Vegetables"/>
    <s v="Online"/>
    <x v="3"/>
    <d v="2016-10-05T00:00:00"/>
    <s v="Oct"/>
    <n v="2016"/>
    <n v="741604459"/>
    <d v="2016-12-05T00:00:00"/>
    <n v="2"/>
    <n v="61"/>
    <n v="6094"/>
    <n v="154.06"/>
    <n v="90.93"/>
    <n v="63.13"/>
    <n v="554127.42000000004"/>
    <n v="384714.22"/>
    <n v="-169413.2"/>
    <n v="-0.30572968217309998"/>
  </r>
  <r>
    <s v="Sub-Saharan Africa"/>
    <s v="ZAMBIA"/>
    <s v="Meat"/>
    <s v="Offline"/>
    <x v="2"/>
    <d v="2015-11-03T00:00:00"/>
    <s v="Nov"/>
    <n v="2015"/>
    <n v="815082824"/>
    <d v="2015-02-04T00:00:00"/>
    <n v="4"/>
    <s v=""/>
    <n v="9975"/>
    <n v="421.89"/>
    <n v="364.69"/>
    <n v="57.2"/>
    <n v="3637782.75"/>
    <n v="570570"/>
    <n v="-3067212.75"/>
    <n v="-0.84315445995228799"/>
  </r>
  <r>
    <s v="Europe"/>
    <s v="UKRAINE"/>
    <s v="Cereal"/>
    <s v="Offline"/>
    <x v="1"/>
    <d v="2011-10-10T00:00:00"/>
    <s v="Oct"/>
    <n v="2011"/>
    <n v="580463349"/>
    <d v="2011-08-11T00:00:00"/>
    <n v="5"/>
    <s v=""/>
    <n v="859"/>
    <n v="205.7"/>
    <n v="117.11"/>
    <n v="88.59"/>
    <n v="100597.49"/>
    <n v="76098.81"/>
    <n v="-24498.68"/>
    <n v="-0.24353172231235601"/>
  </r>
  <r>
    <s v="Europe"/>
    <s v="FRANCE"/>
    <s v="Office Supplies"/>
    <s v="Offline"/>
    <x v="0"/>
    <d v="2013-04-11T00:00:00"/>
    <s v="Apr"/>
    <n v="2013"/>
    <n v="428419864"/>
    <d v="2013-05-12T00:00:00"/>
    <n v="1"/>
    <n v="31"/>
    <n v="7813"/>
    <n v="651.21"/>
    <n v="524.96"/>
    <n v="126.25"/>
    <n v="4101512.48"/>
    <n v="986391.25"/>
    <n v="-3115121.23"/>
    <n v="-0.75950548613227697"/>
  </r>
  <r>
    <s v="Middle East/North Africa"/>
    <s v="JORDAN"/>
    <s v="Cosmetics"/>
    <s v="Online"/>
    <x v="2"/>
    <d v="2015-01-21T00:00:00"/>
    <s v="Jan"/>
    <n v="2015"/>
    <n v="369938695"/>
    <d v="2015-01-24T00:00:00"/>
    <n v="7"/>
    <n v="3"/>
    <n v="1936"/>
    <n v="437.2"/>
    <n v="263.33"/>
    <n v="173.87"/>
    <n v="509806.88"/>
    <n v="336612.32"/>
    <n v="-173194.56"/>
    <n v="-0.33972581931416901"/>
  </r>
  <r>
    <s v="Middle East/North Africa"/>
    <s v="LIBYA"/>
    <s v="Meat"/>
    <s v="Offline"/>
    <x v="2"/>
    <d v="2013-05-12T00:00:00"/>
    <s v="May"/>
    <n v="2013"/>
    <n v="486318671"/>
    <d v="2013-11-12T00:00:00"/>
    <n v="3"/>
    <n v="184"/>
    <n v="1357"/>
    <n v="421.89"/>
    <n v="364.69"/>
    <n v="57.2"/>
    <n v="494884.33"/>
    <n v="77620.399999999994"/>
    <n v="-417263.93"/>
    <n v="-0.84315445995228799"/>
  </r>
  <r>
    <s v="Europe"/>
    <s v="PORTUGAL"/>
    <s v="Baby Food"/>
    <s v="Offline"/>
    <x v="1"/>
    <d v="2010-11-01T00:00:00"/>
    <s v="Nov"/>
    <n v="2010"/>
    <n v="479171121"/>
    <d v="2010-01-27T00:00:00"/>
    <n v="4"/>
    <s v=""/>
    <n v="6238"/>
    <n v="255.28"/>
    <n v="159.41999999999999"/>
    <n v="95.86"/>
    <n v="994461.96"/>
    <n v="597974.68000000005"/>
    <n v="-396487.28"/>
    <n v="-0.39869527035503699"/>
  </r>
  <r>
    <s v="Europe"/>
    <s v="LITHUANIA"/>
    <s v="Personal Care"/>
    <s v="Online"/>
    <x v="3"/>
    <d v="2015-05-13T00:00:00"/>
    <s v="May"/>
    <n v="2015"/>
    <n v="120419871"/>
    <d v="2015-06-26T00:00:00"/>
    <n v="6"/>
    <n v="44"/>
    <n v="3771"/>
    <n v="81.73"/>
    <n v="56.67"/>
    <n v="25.06"/>
    <n v="213702.57"/>
    <n v="94501.26"/>
    <n v="-119201.31"/>
    <n v="-0.55779071819304704"/>
  </r>
  <r>
    <s v="Europe"/>
    <s v="ITALY"/>
    <s v="Clothes"/>
    <s v="Offline"/>
    <x v="0"/>
    <d v="2012-11-09T00:00:00"/>
    <s v="Nov"/>
    <n v="2012"/>
    <n v="602301251"/>
    <d v="2012-09-27T00:00:00"/>
    <n v="5"/>
    <s v=""/>
    <n v="3180"/>
    <n v="109.28"/>
    <n v="35.840000000000003"/>
    <n v="73.44"/>
    <n v="113971.2"/>
    <n v="233539.20000000001"/>
    <n v="119568"/>
    <n v="1.0491071428571399"/>
  </r>
  <r>
    <s v="Asia"/>
    <s v="TURKMENISTAN"/>
    <s v="Cosmetics"/>
    <s v="Online"/>
    <x v="0"/>
    <d v="2012-05-16T00:00:00"/>
    <s v="May"/>
    <n v="2012"/>
    <n v="487364089"/>
    <d v="2012-04-07T00:00:00"/>
    <n v="7"/>
    <s v=""/>
    <n v="719"/>
    <n v="437.2"/>
    <n v="263.33"/>
    <n v="173.87"/>
    <n v="189334.27"/>
    <n v="125012.53"/>
    <n v="-64321.74"/>
    <n v="-0.33972581931416901"/>
  </r>
  <r>
    <s v="Middle East/North Africa"/>
    <s v="YEMEN"/>
    <s v="Fruits"/>
    <s v="Online"/>
    <x v="1"/>
    <d v="2010-08-28T00:00:00"/>
    <s v="Aug"/>
    <n v="2010"/>
    <n v="658469712"/>
    <d v="2010-09-16T00:00:00"/>
    <n v="5"/>
    <n v="19"/>
    <n v="4675"/>
    <n v="9.33"/>
    <n v="6.92"/>
    <n v="2.41"/>
    <n v="32351"/>
    <n v="11266.75"/>
    <n v="-21084.25"/>
    <n v="-0.65173410404624299"/>
  </r>
  <r>
    <s v="Sub-Saharan Africa"/>
    <s v="MALAWI"/>
    <s v="Meat"/>
    <s v="Online"/>
    <x v="1"/>
    <d v="2016-03-26T00:00:00"/>
    <s v="Mar"/>
    <n v="2016"/>
    <n v="268791949"/>
    <d v="2016-08-05T00:00:00"/>
    <n v="6"/>
    <n v="132"/>
    <n v="366"/>
    <n v="421.89"/>
    <n v="364.69"/>
    <n v="57.2"/>
    <n v="133476.54"/>
    <n v="20935.2"/>
    <n v="-112541.34"/>
    <n v="-0.84315445995228799"/>
  </r>
  <r>
    <s v="Central America"/>
    <s v="SAINT LUCIA"/>
    <s v="Fruits"/>
    <s v="Online"/>
    <x v="0"/>
    <d v="2016-02-18T00:00:00"/>
    <s v="Feb"/>
    <n v="2016"/>
    <n v="791817128"/>
    <d v="2016-08-04T00:00:00"/>
    <n v="5"/>
    <n v="168"/>
    <n v="5139"/>
    <n v="9.33"/>
    <n v="6.92"/>
    <n v="2.41"/>
    <n v="35561.879999999997"/>
    <n v="12384.99"/>
    <n v="-23176.89"/>
    <n v="-0.65173410404624299"/>
  </r>
  <r>
    <s v="Asia"/>
    <s v="NEPAL"/>
    <s v="Household"/>
    <s v="Offline"/>
    <x v="3"/>
    <d v="2017-05-21T00:00:00"/>
    <s v="May"/>
    <n v="2017"/>
    <n v="171344077"/>
    <d v="2017-05-27T00:00:00"/>
    <n v="7"/>
    <n v="6"/>
    <n v="3375"/>
    <n v="668.27"/>
    <n v="502.54"/>
    <n v="165.73"/>
    <n v="1696072.5"/>
    <n v="559338.75"/>
    <n v="-1136733.75"/>
    <n v="-0.67021530624427905"/>
  </r>
  <r>
    <s v="Europe"/>
    <s v="DENMARK"/>
    <s v="Baby Food"/>
    <s v="Online"/>
    <x v="0"/>
    <d v="2012-09-12T00:00:00"/>
    <s v="Sep"/>
    <n v="2012"/>
    <n v="471484124"/>
    <d v="2013-01-24T00:00:00"/>
    <n v="5"/>
    <n v="134"/>
    <n v="1485"/>
    <n v="255.28"/>
    <n v="159.41999999999999"/>
    <n v="95.86"/>
    <n v="236738.7"/>
    <n v="142352.1"/>
    <n v="-94386.6"/>
    <n v="-0.39869527035503699"/>
  </r>
  <r>
    <s v="Australia/Oceania"/>
    <s v="FIJI"/>
    <s v="Office Supplies"/>
    <s v="Offline"/>
    <x v="3"/>
    <d v="2015-09-29T00:00:00"/>
    <s v="Sep"/>
    <n v="2015"/>
    <n v="226661098"/>
    <d v="2015-04-11T00:00:00"/>
    <n v="7"/>
    <s v=""/>
    <n v="2911"/>
    <n v="651.21"/>
    <n v="524.96"/>
    <n v="126.25"/>
    <n v="1528158.56"/>
    <n v="367513.75"/>
    <n v="-1160644.81"/>
    <n v="-0.75950548613227697"/>
  </r>
  <r>
    <s v="Europe"/>
    <s v="HUNGARY"/>
    <s v="Snacks"/>
    <s v="Offline"/>
    <x v="0"/>
    <d v="2017-01-02T00:00:00"/>
    <s v="Jan"/>
    <n v="2017"/>
    <n v="291611325"/>
    <d v="2017-10-02T00:00:00"/>
    <n v="2"/>
    <n v="273"/>
    <n v="3126"/>
    <n v="152.58000000000001"/>
    <n v="97.44"/>
    <n v="55.14"/>
    <n v="304597.44"/>
    <n v="172367.64"/>
    <n v="-132229.79999999999"/>
    <n v="-0.43411330049261099"/>
  </r>
  <r>
    <s v="Europe"/>
    <s v="SLOVENIA"/>
    <s v="Vegetables"/>
    <s v="Offline"/>
    <x v="0"/>
    <d v="2013-10-02T00:00:00"/>
    <s v="Oct"/>
    <n v="2013"/>
    <n v="691383635"/>
    <d v="2013-03-19T00:00:00"/>
    <n v="3"/>
    <s v=""/>
    <n v="4637"/>
    <n v="154.06"/>
    <n v="90.93"/>
    <n v="63.13"/>
    <n v="421642.41"/>
    <n v="292733.81"/>
    <n v="-128908.6"/>
    <n v="-0.30572968217309998"/>
  </r>
  <r>
    <s v="Asia"/>
    <s v="KYRGYZSTAN"/>
    <s v="Personal Care"/>
    <s v="Offline"/>
    <x v="0"/>
    <d v="2016-04-03T00:00:00"/>
    <s v="Apr"/>
    <n v="2016"/>
    <n v="171339356"/>
    <d v="2016-07-03T00:00:00"/>
    <n v="1"/>
    <n v="91"/>
    <n v="1978"/>
    <n v="81.73"/>
    <n v="56.67"/>
    <n v="25.06"/>
    <n v="112093.26"/>
    <n v="49568.68"/>
    <n v="-62524.58"/>
    <n v="-0.55779071819304704"/>
  </r>
  <r>
    <s v="Middle East/North Africa"/>
    <s v="LIBYA"/>
    <s v="Personal Care"/>
    <s v="Offline"/>
    <x v="0"/>
    <d v="2013-09-03T00:00:00"/>
    <s v="Sep"/>
    <n v="2013"/>
    <n v="247152316"/>
    <d v="2013-09-04T00:00:00"/>
    <n v="4"/>
    <n v="1"/>
    <n v="6717"/>
    <n v="81.73"/>
    <n v="56.67"/>
    <n v="25.06"/>
    <n v="380652.39"/>
    <n v="168328.02"/>
    <n v="-212324.37"/>
    <n v="-0.55779071819304704"/>
  </r>
  <r>
    <s v="Australia/Oceania"/>
    <s v="PALAU"/>
    <s v="Snacks"/>
    <s v="Online"/>
    <x v="2"/>
    <d v="2014-06-11T00:00:00"/>
    <s v="Jun"/>
    <n v="2014"/>
    <n v="254808843"/>
    <d v="2014-10-11T00:00:00"/>
    <n v="7"/>
    <n v="122"/>
    <n v="2454"/>
    <n v="152.58000000000001"/>
    <n v="97.44"/>
    <n v="55.14"/>
    <n v="239117.76"/>
    <n v="135313.56"/>
    <n v="-103804.2"/>
    <n v="-0.43411330049261099"/>
  </r>
  <r>
    <s v="Sub-Saharan Africa"/>
    <s v="ETHIOPIA"/>
    <s v="Cosmetics"/>
    <s v="Offline"/>
    <x v="2"/>
    <d v="2013-12-27T00:00:00"/>
    <s v="Dec"/>
    <n v="2013"/>
    <n v="500607764"/>
    <d v="2014-02-14T00:00:00"/>
    <n v="6"/>
    <n v="49"/>
    <n v="9817"/>
    <n v="437.2"/>
    <n v="263.33"/>
    <n v="173.87"/>
    <n v="2585110.61"/>
    <n v="1706881.79"/>
    <n v="-878228.82"/>
    <n v="-0.33972581931416901"/>
  </r>
  <r>
    <s v="Sub-Saharan Africa"/>
    <s v="SOUTH AFRICA"/>
    <s v="Cereal"/>
    <s v="Online"/>
    <x v="0"/>
    <d v="2012-01-27T00:00:00"/>
    <s v="Jan"/>
    <n v="2012"/>
    <n v="911160409"/>
    <d v="2012-01-27T00:00:00"/>
    <n v="6"/>
    <n v="0"/>
    <n v="1468"/>
    <n v="205.7"/>
    <n v="117.11"/>
    <n v="88.59"/>
    <n v="171917.48"/>
    <n v="130050.12"/>
    <n v="-41867.360000000001"/>
    <n v="-0.24353172231235601"/>
  </r>
  <r>
    <s v="Asia"/>
    <s v="INDONESIA"/>
    <s v="Cereal"/>
    <s v="Online"/>
    <x v="0"/>
    <d v="2015-04-06T00:00:00"/>
    <s v="Apr"/>
    <n v="2015"/>
    <n v="583390605"/>
    <d v="2015-10-07T00:00:00"/>
    <n v="4"/>
    <n v="184"/>
    <n v="7099"/>
    <n v="205.7"/>
    <n v="117.11"/>
    <n v="88.59"/>
    <n v="831363.89"/>
    <n v="628900.41"/>
    <n v="-202463.48"/>
    <n v="-0.24353172231235601"/>
  </r>
  <r>
    <s v="Sub-Saharan Africa"/>
    <s v="NIGER"/>
    <s v="Office Supplies"/>
    <s v="Offline"/>
    <x v="0"/>
    <d v="2016-12-04T00:00:00"/>
    <s v="Dec"/>
    <n v="2016"/>
    <n v="934534680"/>
    <d v="2016-05-25T00:00:00"/>
    <n v="4"/>
    <s v=""/>
    <n v="8434"/>
    <n v="651.21"/>
    <n v="524.96"/>
    <n v="126.25"/>
    <n v="4427512.6399999997"/>
    <n v="1064792.5"/>
    <n v="-3362720.14"/>
    <n v="-0.75950548613227697"/>
  </r>
  <r>
    <s v="Middle East/North Africa"/>
    <s v="TUNISIA"/>
    <s v="Personal Care"/>
    <s v="Offline"/>
    <x v="1"/>
    <d v="2011-09-24T00:00:00"/>
    <s v="Sep"/>
    <n v="2011"/>
    <n v="752141463"/>
    <d v="2011-12-11T00:00:00"/>
    <n v="1"/>
    <n v="78"/>
    <n v="4228"/>
    <n v="81.73"/>
    <n v="56.67"/>
    <n v="25.06"/>
    <n v="239600.76"/>
    <n v="105953.68"/>
    <n v="-133647.07999999999"/>
    <n v="-0.55779071819304704"/>
  </r>
  <r>
    <s v="Middle East/North Africa"/>
    <s v="AZERBAIJAN"/>
    <s v="Clothes"/>
    <s v="Online"/>
    <x v="3"/>
    <d v="2015-01-27T00:00:00"/>
    <s v="Jan"/>
    <n v="2015"/>
    <n v="244072282"/>
    <d v="2015-03-13T00:00:00"/>
    <n v="6"/>
    <n v="45"/>
    <n v="5267"/>
    <n v="109.28"/>
    <n v="35.840000000000003"/>
    <n v="73.44"/>
    <n v="188769.28"/>
    <n v="386808.48"/>
    <n v="198039.2"/>
    <n v="1.0491071428571399"/>
  </r>
  <r>
    <s v="Sub-Saharan Africa"/>
    <s v="MAURITIUS"/>
    <s v="Cosmetics"/>
    <s v="Online"/>
    <x v="0"/>
    <d v="2014-04-03T00:00:00"/>
    <s v="Apr"/>
    <n v="2014"/>
    <n v="588500964"/>
    <d v="2014-12-03T00:00:00"/>
    <n v="4"/>
    <n v="244"/>
    <n v="9368"/>
    <n v="437.2"/>
    <n v="263.33"/>
    <n v="173.87"/>
    <n v="2466875.44"/>
    <n v="1628814.16"/>
    <n v="-838061.28"/>
    <n v="-0.33972581931416901"/>
  </r>
  <r>
    <s v="Europe"/>
    <s v="KOSOVO"/>
    <s v="Snacks"/>
    <s v="Online"/>
    <x v="3"/>
    <d v="2013-05-02T00:00:00"/>
    <s v="May"/>
    <n v="2013"/>
    <n v="783913838"/>
    <d v="2013-09-03T00:00:00"/>
    <n v="3"/>
    <n v="124"/>
    <n v="6380"/>
    <n v="152.58000000000001"/>
    <n v="97.44"/>
    <n v="55.14"/>
    <n v="621667.19999999995"/>
    <n v="351793.2"/>
    <n v="-269874"/>
    <n v="-0.43411330049261099"/>
  </r>
  <r>
    <s v="Europe"/>
    <s v="MACEDONIA"/>
    <s v="Clothes"/>
    <s v="Online"/>
    <x v="1"/>
    <d v="2013-03-14T00:00:00"/>
    <s v="Mar"/>
    <n v="2013"/>
    <n v="799109733"/>
    <d v="2013-04-29T00:00:00"/>
    <n v="2"/>
    <n v="46"/>
    <n v="3183"/>
    <n v="109.28"/>
    <n v="35.840000000000003"/>
    <n v="73.44"/>
    <n v="114078.72"/>
    <n v="233759.52"/>
    <n v="119680.8"/>
    <n v="1.0491071428571399"/>
  </r>
  <r>
    <s v="Europe"/>
    <s v="DENMARK"/>
    <s v="Beverages"/>
    <s v="Online"/>
    <x v="2"/>
    <d v="2016-11-21T00:00:00"/>
    <s v="Nov"/>
    <n v="2016"/>
    <n v="223199975"/>
    <d v="2017-04-01T00:00:00"/>
    <n v="7"/>
    <n v="131"/>
    <n v="8687"/>
    <n v="47.45"/>
    <n v="31.79"/>
    <n v="15.66"/>
    <n v="276159.73"/>
    <n v="136038.42000000001"/>
    <n v="-140121.31"/>
    <n v="-0.50739226171752105"/>
  </r>
  <r>
    <s v="Australia/Oceania"/>
    <s v="PAPUA NEW GUINEA"/>
    <s v="Cosmetics"/>
    <s v="Offline"/>
    <x v="0"/>
    <d v="2016-04-17T00:00:00"/>
    <s v="Apr"/>
    <n v="2016"/>
    <n v="515608394"/>
    <d v="2016-04-23T00:00:00"/>
    <n v="7"/>
    <n v="6"/>
    <n v="8836"/>
    <n v="437.2"/>
    <n v="263.33"/>
    <n v="173.87"/>
    <n v="2326783.88"/>
    <n v="1536315.32"/>
    <n v="-790468.56"/>
    <n v="-0.33972581931416901"/>
  </r>
  <r>
    <s v="Asia"/>
    <s v="INDONESIA"/>
    <s v="Cosmetics"/>
    <s v="Offline"/>
    <x v="0"/>
    <d v="2012-01-03T00:00:00"/>
    <s v="Jan"/>
    <n v="2012"/>
    <n v="956071317"/>
    <d v="2012-03-31T00:00:00"/>
    <n v="7"/>
    <n v="88"/>
    <n v="1603"/>
    <n v="437.2"/>
    <n v="263.33"/>
    <n v="173.87"/>
    <n v="422117.99"/>
    <n v="278713.61"/>
    <n v="-143404.38"/>
    <n v="-0.33972581931416901"/>
  </r>
  <r>
    <s v="Central America"/>
    <s v="SAINT LUCIA"/>
    <s v="Snacks"/>
    <s v="Offline"/>
    <x v="1"/>
    <d v="2010-12-02T00:00:00"/>
    <s v="Dec"/>
    <n v="2010"/>
    <n v="894637572"/>
    <d v="2010-01-04T00:00:00"/>
    <n v="2"/>
    <s v=""/>
    <n v="1993"/>
    <n v="152.58000000000001"/>
    <n v="97.44"/>
    <n v="55.14"/>
    <n v="194197.92"/>
    <n v="109894.02"/>
    <n v="-84303.9"/>
    <n v="-0.43411330049261099"/>
  </r>
  <r>
    <s v="Sub-Saharan Africa"/>
    <s v="MALAWI"/>
    <s v="Personal Care"/>
    <s v="Online"/>
    <x v="1"/>
    <d v="2016-10-26T00:00:00"/>
    <s v="Oct"/>
    <n v="2016"/>
    <n v="201668488"/>
    <d v="2016-10-31T00:00:00"/>
    <n v="2"/>
    <n v="5"/>
    <n v="7042"/>
    <n v="81.73"/>
    <n v="56.67"/>
    <n v="25.06"/>
    <n v="399070.14"/>
    <n v="176472.52"/>
    <n v="-222597.62"/>
    <n v="-0.55779071819304704"/>
  </r>
  <r>
    <s v="Sub-Saharan Africa"/>
    <s v="SUDAN"/>
    <s v="Cosmetics"/>
    <s v="Online"/>
    <x v="0"/>
    <d v="2013-05-07T00:00:00"/>
    <s v="May"/>
    <n v="2013"/>
    <n v="617837893"/>
    <d v="2013-12-08T00:00:00"/>
    <n v="1"/>
    <n v="215"/>
    <n v="817"/>
    <n v="437.2"/>
    <n v="263.33"/>
    <n v="173.87"/>
    <n v="215140.61"/>
    <n v="142051.79"/>
    <n v="-73088.820000000007"/>
    <n v="-0.33972581931416901"/>
  </r>
  <r>
    <s v="Middle East/North Africa"/>
    <s v="IRAQ"/>
    <s v="Snacks"/>
    <s v="Online"/>
    <x v="1"/>
    <d v="2012-10-10T00:00:00"/>
    <s v="Oct"/>
    <n v="2012"/>
    <n v="804132115"/>
    <d v="2012-11-24T00:00:00"/>
    <n v="7"/>
    <n v="45"/>
    <n v="9417"/>
    <n v="152.58000000000001"/>
    <n v="97.44"/>
    <n v="55.14"/>
    <n v="917592.48"/>
    <n v="519253.38"/>
    <n v="-398339.1"/>
    <n v="-0.43411330049261099"/>
  </r>
  <r>
    <s v="Europe"/>
    <s v="GEORGIA"/>
    <s v="Cereal"/>
    <s v="Offline"/>
    <x v="3"/>
    <d v="2016-11-30T00:00:00"/>
    <s v="Nov"/>
    <n v="2016"/>
    <n v="391849982"/>
    <d v="2016-11-12T00:00:00"/>
    <n v="7"/>
    <s v=""/>
    <n v="5972"/>
    <n v="205.7"/>
    <n v="117.11"/>
    <n v="88.59"/>
    <n v="699380.92"/>
    <n v="529059.48"/>
    <n v="-170321.44"/>
    <n v="-0.24353172231235601"/>
  </r>
  <r>
    <s v="Australia/Oceania"/>
    <s v="PAPUA NEW GUINEA"/>
    <s v="Cosmetics"/>
    <s v="Online"/>
    <x v="3"/>
    <d v="2014-02-22T00:00:00"/>
    <s v="Feb"/>
    <n v="2014"/>
    <n v="432602822"/>
    <d v="2014-03-31T00:00:00"/>
    <n v="2"/>
    <n v="37"/>
    <n v="5643"/>
    <n v="437.2"/>
    <n v="263.33"/>
    <n v="173.87"/>
    <n v="1485971.19"/>
    <n v="981148.41"/>
    <n v="-504822.78"/>
    <n v="-0.33972581931416901"/>
  </r>
  <r>
    <s v="Australia/Oceania"/>
    <s v="SOLOMON ISLANDS"/>
    <s v="Meat"/>
    <s v="Online"/>
    <x v="3"/>
    <d v="2012-04-09T00:00:00"/>
    <s v="Apr"/>
    <n v="2012"/>
    <n v="248314464"/>
    <d v="2012-09-14T00:00:00"/>
    <n v="6"/>
    <n v="158"/>
    <n v="623"/>
    <n v="421.89"/>
    <n v="364.69"/>
    <n v="57.2"/>
    <n v="227201.87"/>
    <n v="35635.599999999999"/>
    <n v="-191566.27"/>
    <n v="-0.84315445995228799"/>
  </r>
  <r>
    <s v="Middle East/North Africa"/>
    <s v="PAKISTAN"/>
    <s v="Beverages"/>
    <s v="Online"/>
    <x v="2"/>
    <d v="2014-03-19T00:00:00"/>
    <s v="Mar"/>
    <n v="2014"/>
    <n v="581221234"/>
    <d v="2014-04-21T00:00:00"/>
    <n v="2"/>
    <n v="33"/>
    <n v="5134"/>
    <n v="47.45"/>
    <n v="31.79"/>
    <n v="15.66"/>
    <n v="163209.85999999999"/>
    <n v="80398.44"/>
    <n v="-82811.42"/>
    <n v="-0.50739226171752105"/>
  </r>
  <r>
    <s v="Australia/Oceania"/>
    <s v="KIRIBATI"/>
    <s v="Clothes"/>
    <s v="Online"/>
    <x v="3"/>
    <d v="2010-02-03T00:00:00"/>
    <s v="Feb"/>
    <n v="2010"/>
    <n v="443871963"/>
    <d v="2010-04-16T00:00:00"/>
    <n v="6"/>
    <n v="72"/>
    <n v="432"/>
    <n v="109.28"/>
    <n v="35.840000000000003"/>
    <n v="73.44"/>
    <n v="15482.88"/>
    <n v="31726.080000000002"/>
    <n v="16243.2"/>
    <n v="1.0491071428571399"/>
  </r>
  <r>
    <s v="Middle East/North Africa"/>
    <s v="SOMALIA"/>
    <s v="Snacks"/>
    <s v="Offline"/>
    <x v="0"/>
    <d v="2015-09-25T00:00:00"/>
    <s v="Sep"/>
    <n v="2015"/>
    <n v="269127976"/>
    <d v="2015-11-11T00:00:00"/>
    <n v="4"/>
    <n v="47"/>
    <n v="9804"/>
    <n v="152.58000000000001"/>
    <n v="97.44"/>
    <n v="55.14"/>
    <n v="955301.76"/>
    <n v="540592.56000000006"/>
    <n v="-414709.2"/>
    <n v="-0.43411330049261099"/>
  </r>
  <r>
    <s v="Central America"/>
    <s v="TRINIDAD AND TOBAGO"/>
    <s v="Fruits"/>
    <s v="Online"/>
    <x v="3"/>
    <d v="2013-01-02T00:00:00"/>
    <s v="Jan"/>
    <n v="2013"/>
    <n v="560163104"/>
    <d v="2013-05-03T00:00:00"/>
    <n v="6"/>
    <n v="121"/>
    <n v="3565"/>
    <n v="9.33"/>
    <n v="6.92"/>
    <n v="2.41"/>
    <n v="24669.8"/>
    <n v="8591.65"/>
    <n v="-16078.15"/>
    <n v="-0.65173410404624299"/>
  </r>
  <r>
    <s v="Central America"/>
    <s v="COSTA RICA"/>
    <s v="Household"/>
    <s v="Offline"/>
    <x v="3"/>
    <d v="2015-10-10T00:00:00"/>
    <s v="Oct"/>
    <n v="2015"/>
    <n v="540463674"/>
    <d v="2015-10-14T00:00:00"/>
    <n v="4"/>
    <n v="4"/>
    <n v="4066"/>
    <n v="668.27"/>
    <n v="502.54"/>
    <n v="165.73"/>
    <n v="2043327.64"/>
    <n v="673858.18"/>
    <n v="-1369469.46"/>
    <n v="-0.67021530624427905"/>
  </r>
  <r>
    <s v="Sub-Saharan Africa"/>
    <s v="MALI"/>
    <s v="Baby Food"/>
    <s v="Online"/>
    <x v="3"/>
    <d v="2011-11-19T00:00:00"/>
    <s v="Nov"/>
    <n v="2011"/>
    <n v="403828513"/>
    <d v="2011-11-25T00:00:00"/>
    <n v="6"/>
    <n v="6"/>
    <n v="686"/>
    <n v="255.28"/>
    <n v="159.41999999999999"/>
    <n v="95.86"/>
    <n v="109362.12"/>
    <n v="65759.960000000006"/>
    <n v="-43602.16"/>
    <n v="-0.39869527035503699"/>
  </r>
  <r>
    <s v="Asia"/>
    <s v="INDIA"/>
    <s v="Snacks"/>
    <s v="Online"/>
    <x v="0"/>
    <d v="2013-04-19T00:00:00"/>
    <s v="Apr"/>
    <n v="2013"/>
    <n v="864368951"/>
    <d v="2013-02-06T00:00:00"/>
    <n v="4"/>
    <s v=""/>
    <n v="4836"/>
    <n v="152.58000000000001"/>
    <n v="97.44"/>
    <n v="55.14"/>
    <n v="471219.84"/>
    <n v="266657.03999999998"/>
    <n v="-204562.8"/>
    <n v="-0.43411330049261099"/>
  </r>
  <r>
    <s v="Europe"/>
    <s v="CROATIA"/>
    <s v="Clothes"/>
    <s v="Online"/>
    <x v="3"/>
    <d v="2014-01-13T00:00:00"/>
    <s v="Jan"/>
    <n v="2014"/>
    <n v="906508815"/>
    <d v="2014-01-23T00:00:00"/>
    <n v="5"/>
    <n v="10"/>
    <n v="4958"/>
    <n v="109.28"/>
    <n v="35.840000000000003"/>
    <n v="73.44"/>
    <n v="177694.72"/>
    <n v="364115.52"/>
    <n v="186420.8"/>
    <n v="1.0491071428571399"/>
  </r>
  <r>
    <s v="Central America"/>
    <s v="SAINT LUCIA"/>
    <s v="Vegetables"/>
    <s v="Online"/>
    <x v="1"/>
    <d v="2016-09-28T00:00:00"/>
    <s v="Sep"/>
    <n v="2016"/>
    <n v="934984433"/>
    <d v="2016-10-13T00:00:00"/>
    <n v="5"/>
    <n v="15"/>
    <n v="1526"/>
    <n v="154.06"/>
    <n v="90.93"/>
    <n v="63.13"/>
    <n v="138759.18"/>
    <n v="96336.38"/>
    <n v="-42422.8"/>
    <n v="-0.30572968217309998"/>
  </r>
  <r>
    <s v="Europe"/>
    <s v="GREECE"/>
    <s v="Cereal"/>
    <s v="Offline"/>
    <x v="0"/>
    <d v="2013-10-10T00:00:00"/>
    <s v="Oct"/>
    <n v="2013"/>
    <n v="524844634"/>
    <d v="2013-10-13T00:00:00"/>
    <n v="1"/>
    <n v="3"/>
    <n v="2045"/>
    <n v="205.7"/>
    <n v="117.11"/>
    <n v="88.59"/>
    <n v="239489.95"/>
    <n v="181166.55"/>
    <n v="-58323.4"/>
    <n v="-0.24353172231235601"/>
  </r>
  <r>
    <s v="Sub-Saharan Africa"/>
    <s v="DJIBOUTI"/>
    <s v="Fruits"/>
    <s v="Offline"/>
    <x v="0"/>
    <d v="2013-09-15T00:00:00"/>
    <s v="Sep"/>
    <n v="2013"/>
    <n v="671450746"/>
    <d v="2013-10-18T00:00:00"/>
    <n v="6"/>
    <n v="33"/>
    <n v="6052"/>
    <n v="9.33"/>
    <n v="6.92"/>
    <n v="2.41"/>
    <n v="41879.839999999997"/>
    <n v="14585.32"/>
    <n v="-27294.52"/>
    <n v="-0.65173410404624299"/>
  </r>
  <r>
    <s v="Europe"/>
    <s v="ICELAND"/>
    <s v="Fruits"/>
    <s v="Online"/>
    <x v="3"/>
    <d v="2014-10-21T00:00:00"/>
    <s v="Oct"/>
    <n v="2014"/>
    <n v="640476596"/>
    <d v="2014-10-24T00:00:00"/>
    <n v="6"/>
    <n v="3"/>
    <n v="112"/>
    <n v="9.33"/>
    <n v="6.92"/>
    <n v="2.41"/>
    <n v="775.04"/>
    <n v="269.92"/>
    <n v="-505.12"/>
    <n v="-0.65173410404624299"/>
  </r>
  <r>
    <s v="Sub-Saharan Africa"/>
    <s v="NIGER"/>
    <s v="Cosmetics"/>
    <s v="Online"/>
    <x v="3"/>
    <d v="2016-05-30T00:00:00"/>
    <s v="May"/>
    <n v="2016"/>
    <n v="217908513"/>
    <d v="2016-06-23T00:00:00"/>
    <n v="5"/>
    <n v="24"/>
    <n v="2826"/>
    <n v="437.2"/>
    <n v="263.33"/>
    <n v="173.87"/>
    <n v="744170.58"/>
    <n v="491356.62"/>
    <n v="-252813.96"/>
    <n v="-0.33972581931416901"/>
  </r>
  <r>
    <s v="Asia"/>
    <s v="CHINA"/>
    <s v="Fruits"/>
    <s v="Online"/>
    <x v="2"/>
    <d v="2015-02-20T00:00:00"/>
    <s v="Feb"/>
    <n v="2015"/>
    <n v="160045325"/>
    <d v="2015-05-04T00:00:00"/>
    <n v="2"/>
    <n v="73"/>
    <n v="9823"/>
    <n v="9.33"/>
    <n v="6.92"/>
    <n v="2.41"/>
    <n v="67975.16"/>
    <n v="23673.43"/>
    <n v="-44301.73"/>
    <n v="-0.65173410404624299"/>
  </r>
  <r>
    <s v="Sub-Saharan Africa"/>
    <s v="THE GAMBIA"/>
    <s v="Office Supplies"/>
    <s v="Offline"/>
    <x v="0"/>
    <d v="2016-03-31T00:00:00"/>
    <s v="Mar"/>
    <n v="2016"/>
    <n v="843498361"/>
    <d v="2016-04-25T00:00:00"/>
    <n v="2"/>
    <n v="25"/>
    <n v="8764"/>
    <n v="651.21"/>
    <n v="524.96"/>
    <n v="126.25"/>
    <n v="4600749.4400000004"/>
    <n v="1106455"/>
    <n v="-3494294.44"/>
    <n v="-0.75950548613227697"/>
  </r>
  <r>
    <s v="Middle East/North Africa"/>
    <s v="SAUDI ARABIA"/>
    <s v="Snacks"/>
    <s v="Online"/>
    <x v="0"/>
    <d v="2014-09-09T00:00:00"/>
    <s v="Sep"/>
    <n v="2014"/>
    <n v="915191447"/>
    <d v="2014-09-27T00:00:00"/>
    <n v="7"/>
    <n v="18"/>
    <n v="4342"/>
    <n v="152.58000000000001"/>
    <n v="97.44"/>
    <n v="55.14"/>
    <n v="423084.48"/>
    <n v="239417.88"/>
    <n v="-183666.6"/>
    <n v="-0.43411330049261099"/>
  </r>
  <r>
    <s v="Central America"/>
    <s v="ANTIGUA AND BARBUDA"/>
    <s v="Fruits"/>
    <s v="Online"/>
    <x v="1"/>
    <d v="2014-01-26T00:00:00"/>
    <s v="Jan"/>
    <n v="2014"/>
    <n v="442360913"/>
    <d v="2014-05-03T00:00:00"/>
    <n v="7"/>
    <n v="97"/>
    <n v="3279"/>
    <n v="9.33"/>
    <n v="6.92"/>
    <n v="2.41"/>
    <n v="22690.68"/>
    <n v="7902.39"/>
    <n v="-14788.29"/>
    <n v="-0.65173410404624299"/>
  </r>
  <r>
    <s v="Middle East/North Africa"/>
    <s v="ISRAEL"/>
    <s v="Personal Care"/>
    <s v="Online"/>
    <x v="1"/>
    <d v="2015-06-04T00:00:00"/>
    <s v="Jun"/>
    <n v="2015"/>
    <n v="462555587"/>
    <d v="2015-12-05T00:00:00"/>
    <n v="7"/>
    <n v="184"/>
    <n v="9332"/>
    <n v="81.73"/>
    <n v="56.67"/>
    <n v="25.06"/>
    <n v="528844.43999999994"/>
    <n v="233859.92"/>
    <n v="-294984.52"/>
    <n v="-0.55779071819304804"/>
  </r>
  <r>
    <s v="Europe"/>
    <s v="UKRAINE"/>
    <s v="Meat"/>
    <s v="Online"/>
    <x v="0"/>
    <d v="2012-08-20T00:00:00"/>
    <s v="Aug"/>
    <n v="2012"/>
    <n v="733636796"/>
    <d v="2012-09-15T00:00:00"/>
    <n v="7"/>
    <n v="26"/>
    <n v="8286"/>
    <n v="421.89"/>
    <n v="364.69"/>
    <n v="57.2"/>
    <n v="3021821.34"/>
    <n v="473959.2"/>
    <n v="-2547862.14"/>
    <n v="-0.84315445995228799"/>
  </r>
  <r>
    <s v="Europe"/>
    <s v="BOSNIA AND HERZEGOVINA"/>
    <s v="Snacks"/>
    <s v="Online"/>
    <x v="2"/>
    <d v="2012-12-24T00:00:00"/>
    <s v="Dec"/>
    <n v="2012"/>
    <n v="183778369"/>
    <d v="2013-07-01T00:00:00"/>
    <n v="2"/>
    <n v="189"/>
    <n v="2958"/>
    <n v="152.58000000000001"/>
    <n v="97.44"/>
    <n v="55.14"/>
    <n v="288227.52"/>
    <n v="163104.12"/>
    <n v="-125123.4"/>
    <n v="-0.43411330049261099"/>
  </r>
  <r>
    <s v="Middle East/North Africa"/>
    <s v="LEBANON"/>
    <s v="Beverages"/>
    <s v="Online"/>
    <x v="3"/>
    <d v="2016-01-08T00:00:00"/>
    <s v="Jan"/>
    <n v="2016"/>
    <n v="961466634"/>
    <d v="2016-08-17T00:00:00"/>
    <n v="4"/>
    <n v="222"/>
    <n v="8198"/>
    <n v="47.45"/>
    <n v="31.79"/>
    <n v="15.66"/>
    <n v="260614.42"/>
    <n v="128380.68"/>
    <n v="-132233.74"/>
    <n v="-0.50739226171752105"/>
  </r>
  <r>
    <s v="Middle East/North Africa"/>
    <s v="UNITED ARAB EMIRATES"/>
    <s v="Meat"/>
    <s v="Offline"/>
    <x v="0"/>
    <d v="2013-08-06T00:00:00"/>
    <s v="Aug"/>
    <n v="2013"/>
    <n v="785500419"/>
    <d v="2013-07-15T00:00:00"/>
    <n v="2"/>
    <s v=""/>
    <n v="5884"/>
    <n v="421.89"/>
    <n v="364.69"/>
    <n v="57.2"/>
    <n v="2145835.96"/>
    <n v="336564.8"/>
    <n v="-1809271.16"/>
    <n v="-0.84315445995228799"/>
  </r>
  <r>
    <s v="Europe"/>
    <s v="LUXEMBOURG"/>
    <s v="Snacks"/>
    <s v="Offline"/>
    <x v="0"/>
    <d v="2017-04-22T00:00:00"/>
    <s v="Apr"/>
    <n v="2017"/>
    <n v="594991052"/>
    <d v="2017-06-06T00:00:00"/>
    <n v="3"/>
    <n v="45"/>
    <n v="9929"/>
    <n v="152.58000000000001"/>
    <n v="97.44"/>
    <n v="55.14"/>
    <n v="967481.76"/>
    <n v="547485.06000000006"/>
    <n v="-419996.7"/>
    <n v="-0.43411330049261099"/>
  </r>
  <r>
    <s v="Australia/Oceania"/>
    <s v="TONGA"/>
    <s v="Vegetables"/>
    <s v="Offline"/>
    <x v="0"/>
    <d v="2016-07-15T00:00:00"/>
    <s v="Jul"/>
    <n v="2016"/>
    <n v="499362361"/>
    <d v="2016-01-09T00:00:00"/>
    <n v="7"/>
    <s v=""/>
    <n v="1274"/>
    <n v="154.06"/>
    <n v="90.93"/>
    <n v="63.13"/>
    <n v="115844.82"/>
    <n v="80427.62"/>
    <n v="-35417.199999999997"/>
    <n v="-0.30572968217309998"/>
  </r>
  <r>
    <s v="Middle East/North Africa"/>
    <s v="KUWAIT"/>
    <s v="Vegetables"/>
    <s v="Online"/>
    <x v="1"/>
    <d v="2015-01-09T00:00:00"/>
    <s v="Jan"/>
    <n v="2015"/>
    <n v="228350675"/>
    <d v="2015-09-15T00:00:00"/>
    <n v="3"/>
    <n v="249"/>
    <n v="2894"/>
    <n v="154.06"/>
    <n v="90.93"/>
    <n v="63.13"/>
    <n v="263151.42"/>
    <n v="182698.22"/>
    <n v="-80453.2"/>
    <n v="-0.30572968217309998"/>
  </r>
  <r>
    <s v="Central America"/>
    <s v="SAINT VINCENT AND THE GRENADINES"/>
    <s v="Baby Food"/>
    <s v="Offline"/>
    <x v="0"/>
    <d v="2016-08-07T00:00:00"/>
    <s v="Aug"/>
    <n v="2016"/>
    <n v="482004821"/>
    <d v="2016-12-07T00:00:00"/>
    <n v="4"/>
    <n v="122"/>
    <n v="4793"/>
    <n v="255.28"/>
    <n v="159.41999999999999"/>
    <n v="95.86"/>
    <n v="764100.06"/>
    <n v="459456.98"/>
    <n v="-304643.08"/>
    <n v="-0.39869527035503699"/>
  </r>
  <r>
    <s v="Sub-Saharan Africa"/>
    <s v="SAO TOME AND PRINCIPE"/>
    <s v="Office Supplies"/>
    <s v="Offline"/>
    <x v="0"/>
    <d v="2014-05-30T00:00:00"/>
    <s v="May"/>
    <n v="2014"/>
    <n v="680686128"/>
    <d v="2014-08-07T00:00:00"/>
    <n v="5"/>
    <n v="69"/>
    <n v="9006"/>
    <n v="651.21"/>
    <n v="524.96"/>
    <n v="126.25"/>
    <n v="4727789.76"/>
    <n v="1137007.5"/>
    <n v="-3590782.26"/>
    <n v="-0.75950548613227697"/>
  </r>
  <r>
    <s v="Sub-Saharan Africa"/>
    <s v="BURUNDI"/>
    <s v="Clothes"/>
    <s v="Offline"/>
    <x v="3"/>
    <d v="2017-01-29T00:00:00"/>
    <s v="Jan"/>
    <n v="2017"/>
    <n v="315068423"/>
    <d v="2017-02-25T00:00:00"/>
    <n v="7"/>
    <n v="27"/>
    <n v="4603"/>
    <n v="109.28"/>
    <n v="35.840000000000003"/>
    <n v="73.44"/>
    <n v="164971.51999999999"/>
    <n v="338044.32"/>
    <n v="173072.8"/>
    <n v="1.0491071428571399"/>
  </r>
  <r>
    <s v="Australia/Oceania"/>
    <s v="FIJI"/>
    <s v="Clothes"/>
    <s v="Online"/>
    <x v="0"/>
    <d v="2010-11-08T00:00:00"/>
    <s v="Nov"/>
    <n v="2010"/>
    <n v="296138036"/>
    <d v="2010-09-23T00:00:00"/>
    <n v="5"/>
    <s v=""/>
    <n v="2680"/>
    <n v="109.28"/>
    <n v="35.840000000000003"/>
    <n v="73.44"/>
    <n v="96051.199999999997"/>
    <n v="196819.20000000001"/>
    <n v="100768"/>
    <n v="1.0491071428571399"/>
  </r>
  <r>
    <s v="Sub-Saharan Africa"/>
    <s v="GHANA"/>
    <s v="Meat"/>
    <s v="Offline"/>
    <x v="0"/>
    <d v="2016-03-26T00:00:00"/>
    <s v="Mar"/>
    <n v="2016"/>
    <n v="705193793"/>
    <d v="2016-12-05T00:00:00"/>
    <n v="2"/>
    <n v="254"/>
    <n v="1369"/>
    <n v="421.89"/>
    <n v="364.69"/>
    <n v="57.2"/>
    <n v="499260.61"/>
    <n v="78306.8"/>
    <n v="-420953.81"/>
    <n v="-0.84315445995228799"/>
  </r>
  <r>
    <s v="Middle East/North Africa"/>
    <s v="SOMALIA"/>
    <s v="Household"/>
    <s v="Offline"/>
    <x v="2"/>
    <d v="2010-10-21T00:00:00"/>
    <s v="Oct"/>
    <n v="2010"/>
    <n v="343847024"/>
    <d v="2010-05-11T00:00:00"/>
    <n v="3"/>
    <s v=""/>
    <n v="830"/>
    <n v="668.27"/>
    <n v="502.54"/>
    <n v="165.73"/>
    <n v="417108.2"/>
    <n v="137555.9"/>
    <n v="-279552.3"/>
    <n v="-0.67021530624427905"/>
  </r>
  <r>
    <s v="Sub-Saharan Africa"/>
    <s v="MAURITANIA"/>
    <s v="Cosmetics"/>
    <s v="Offline"/>
    <x v="3"/>
    <d v="2013-11-23T00:00:00"/>
    <s v="Nov"/>
    <n v="2013"/>
    <n v="784021556"/>
    <d v="2013-02-12T00:00:00"/>
    <n v="3"/>
    <s v=""/>
    <n v="8256"/>
    <n v="437.2"/>
    <n v="263.33"/>
    <n v="173.87"/>
    <n v="2174052.48"/>
    <n v="1435470.72"/>
    <n v="-738581.76"/>
    <n v="-0.33972581931416901"/>
  </r>
  <r>
    <s v="Sub-Saharan Africa"/>
    <s v="MOZAMBIQUE"/>
    <s v="Office Supplies"/>
    <s v="Offline"/>
    <x v="0"/>
    <d v="2015-07-11T00:00:00"/>
    <s v="Jul"/>
    <n v="2015"/>
    <n v="517953717"/>
    <d v="2015-11-14T00:00:00"/>
    <n v="7"/>
    <n v="126"/>
    <n v="2870"/>
    <n v="651.21"/>
    <n v="524.96"/>
    <n v="126.25"/>
    <n v="1506635.2"/>
    <n v="362337.5"/>
    <n v="-1144297.7"/>
    <n v="-0.75950548613227697"/>
  </r>
  <r>
    <s v="Asia"/>
    <s v="BHUTAN"/>
    <s v="Cosmetics"/>
    <s v="Online"/>
    <x v="2"/>
    <d v="2011-11-13T00:00:00"/>
    <s v="Nov"/>
    <n v="2011"/>
    <n v="808192336"/>
    <d v="2011-05-12T00:00:00"/>
    <n v="5"/>
    <s v=""/>
    <n v="927"/>
    <n v="437.2"/>
    <n v="263.33"/>
    <n v="173.87"/>
    <n v="244106.91"/>
    <n v="161177.49"/>
    <n v="-82929.42"/>
    <n v="-0.33972581931416901"/>
  </r>
  <r>
    <s v="Australia/Oceania"/>
    <s v="TONGA"/>
    <s v="Clothes"/>
    <s v="Offline"/>
    <x v="3"/>
    <d v="2013-09-05T00:00:00"/>
    <s v="Sep"/>
    <n v="2013"/>
    <n v="737598741"/>
    <d v="2013-10-06T00:00:00"/>
    <n v="1"/>
    <n v="31"/>
    <n v="713"/>
    <n v="109.28"/>
    <n v="35.840000000000003"/>
    <n v="73.44"/>
    <n v="25553.919999999998"/>
    <n v="52362.720000000001"/>
    <n v="26808.799999999999"/>
    <n v="1.0491071428571399"/>
  </r>
  <r>
    <s v="Sub-Saharan Africa"/>
    <s v="GUINEA"/>
    <s v="Clothes"/>
    <s v="Online"/>
    <x v="0"/>
    <d v="2013-06-11T00:00:00"/>
    <s v="Jun"/>
    <n v="2013"/>
    <n v="359346759"/>
    <d v="2013-09-11T00:00:00"/>
    <n v="4"/>
    <n v="92"/>
    <n v="7546"/>
    <n v="109.28"/>
    <n v="35.840000000000003"/>
    <n v="73.44"/>
    <n v="270448.64000000001"/>
    <n v="554178.24"/>
    <n v="283729.59999999998"/>
    <n v="1.0491071428571399"/>
  </r>
  <r>
    <s v="Europe"/>
    <s v="ALBANIA"/>
    <s v="Office Supplies"/>
    <s v="Online"/>
    <x v="3"/>
    <d v="2015-07-13T00:00:00"/>
    <s v="Jul"/>
    <n v="2015"/>
    <n v="246922719"/>
    <d v="2015-07-29T00:00:00"/>
    <n v="4"/>
    <n v="16"/>
    <n v="8775"/>
    <n v="651.21"/>
    <n v="524.96"/>
    <n v="126.25"/>
    <n v="4606524"/>
    <n v="1107843.75"/>
    <n v="-3498680.25"/>
    <n v="-0.75950548613227697"/>
  </r>
  <r>
    <s v="Sub-Saharan Africa"/>
    <s v="LESOTHO"/>
    <s v="Cereal"/>
    <s v="Online"/>
    <x v="3"/>
    <d v="2010-04-14T00:00:00"/>
    <s v="Apr"/>
    <n v="2010"/>
    <n v="144125449"/>
    <d v="2010-05-22T00:00:00"/>
    <n v="7"/>
    <n v="38"/>
    <n v="8778"/>
    <n v="205.7"/>
    <n v="117.11"/>
    <n v="88.59"/>
    <n v="1027991.58"/>
    <n v="777643.02"/>
    <n v="-250348.56"/>
    <n v="-0.24353172231235601"/>
  </r>
  <r>
    <s v="Europe"/>
    <s v="SLOVAKIA"/>
    <s v="Snacks"/>
    <s v="Offline"/>
    <x v="2"/>
    <d v="2013-10-10T00:00:00"/>
    <s v="Oct"/>
    <n v="2013"/>
    <n v="315066277"/>
    <d v="2013-11-28T00:00:00"/>
    <n v="5"/>
    <n v="49"/>
    <n v="3968"/>
    <n v="152.58000000000001"/>
    <n v="97.44"/>
    <n v="55.14"/>
    <n v="386641.91999999998"/>
    <n v="218795.51999999999"/>
    <n v="-167846.39999999999"/>
    <n v="-0.43411330049261099"/>
  </r>
  <r>
    <s v="Australia/Oceania"/>
    <s v="PAPUA NEW GUINEA"/>
    <s v="Beverages"/>
    <s v="Online"/>
    <x v="1"/>
    <d v="2016-03-25T00:00:00"/>
    <s v="Mar"/>
    <n v="2016"/>
    <n v="194169032"/>
    <d v="2016-11-04T00:00:00"/>
    <n v="6"/>
    <n v="224"/>
    <n v="7786"/>
    <n v="47.45"/>
    <n v="31.79"/>
    <n v="15.66"/>
    <n v="247516.94"/>
    <n v="121928.76"/>
    <n v="-125588.18"/>
    <n v="-0.50739226171752105"/>
  </r>
  <r>
    <s v="Sub-Saharan Africa"/>
    <s v="CAMEROON"/>
    <s v="Cosmetics"/>
    <s v="Offline"/>
    <x v="2"/>
    <d v="2016-07-07T00:00:00"/>
    <s v="Jul"/>
    <n v="2016"/>
    <n v="636170041"/>
    <d v="2016-04-08T00:00:00"/>
    <n v="6"/>
    <s v=""/>
    <n v="5707"/>
    <n v="437.2"/>
    <n v="263.33"/>
    <n v="173.87"/>
    <n v="1502824.31"/>
    <n v="992276.09"/>
    <n v="-510548.22"/>
    <n v="-0.33972581931416901"/>
  </r>
  <r>
    <s v="Europe"/>
    <s v="SWEDEN"/>
    <s v="Household"/>
    <s v="Offline"/>
    <x v="1"/>
    <d v="2010-09-10T00:00:00"/>
    <s v="Sep"/>
    <n v="2010"/>
    <n v="766118133"/>
    <d v="2010-10-10T00:00:00"/>
    <n v="1"/>
    <n v="30"/>
    <n v="235"/>
    <n v="668.27"/>
    <n v="502.54"/>
    <n v="165.73"/>
    <n v="118096.9"/>
    <n v="38946.550000000003"/>
    <n v="-79150.350000000006"/>
    <n v="-0.67021530624427905"/>
  </r>
  <r>
    <s v="Middle East/North Africa"/>
    <s v="BAHRAIN"/>
    <s v="Fruits"/>
    <s v="Offline"/>
    <x v="0"/>
    <d v="2011-11-05T00:00:00"/>
    <s v="Nov"/>
    <n v="2011"/>
    <n v="229374635"/>
    <d v="2011-05-31T00:00:00"/>
    <n v="3"/>
    <s v=""/>
    <n v="5906"/>
    <n v="9.33"/>
    <n v="6.92"/>
    <n v="2.41"/>
    <n v="40869.519999999997"/>
    <n v="14233.46"/>
    <n v="-26636.06"/>
    <n v="-0.65173410404624299"/>
  </r>
  <r>
    <s v="Sub-Saharan Africa"/>
    <s v="MAURITANIA"/>
    <s v="Household"/>
    <s v="Online"/>
    <x v="1"/>
    <d v="2012-03-10T00:00:00"/>
    <s v="Mar"/>
    <n v="2012"/>
    <n v="541613376"/>
    <d v="2012-11-10T00:00:00"/>
    <n v="7"/>
    <n v="245"/>
    <n v="4289"/>
    <n v="668.27"/>
    <n v="502.54"/>
    <n v="165.73"/>
    <n v="2155394.06"/>
    <n v="710815.97"/>
    <n v="-1444578.09"/>
    <n v="-0.67021530624427905"/>
  </r>
  <r>
    <s v="Europe"/>
    <s v="RUSSIA"/>
    <s v="Clothes"/>
    <s v="Offline"/>
    <x v="2"/>
    <d v="2010-09-07T00:00:00"/>
    <s v="Sep"/>
    <n v="2010"/>
    <n v="138820683"/>
    <d v="2010-09-07T00:00:00"/>
    <n v="3"/>
    <n v="0"/>
    <n v="8980"/>
    <n v="109.28"/>
    <n v="35.840000000000003"/>
    <n v="73.44"/>
    <n v="321843.20000000001"/>
    <n v="659491.19999999995"/>
    <n v="337648"/>
    <n v="1.0491071428571399"/>
  </r>
  <r>
    <s v="Central America"/>
    <s v="BELIZE"/>
    <s v="Baby Food"/>
    <s v="Online"/>
    <x v="3"/>
    <d v="2012-08-16T00:00:00"/>
    <s v="Aug"/>
    <n v="2012"/>
    <n v="227295386"/>
    <d v="2012-06-09T00:00:00"/>
    <n v="7"/>
    <s v=""/>
    <n v="611"/>
    <n v="255.28"/>
    <n v="159.41999999999999"/>
    <n v="95.86"/>
    <n v="97405.62"/>
    <n v="58570.46"/>
    <n v="-38835.160000000003"/>
    <n v="-0.39869527035503699"/>
  </r>
  <r>
    <s v="Europe"/>
    <s v="LUXEMBOURG"/>
    <s v="Cereal"/>
    <s v="Online"/>
    <x v="0"/>
    <d v="2012-12-18T00:00:00"/>
    <s v="Dec"/>
    <n v="2012"/>
    <n v="733648812"/>
    <d v="2012-12-24T00:00:00"/>
    <n v="2"/>
    <n v="6"/>
    <n v="1842"/>
    <n v="205.7"/>
    <n v="117.11"/>
    <n v="88.59"/>
    <n v="215716.62"/>
    <n v="163182.78"/>
    <n v="-52533.84"/>
    <n v="-0.24353172231235601"/>
  </r>
  <r>
    <s v="Sub-Saharan Africa"/>
    <s v="CHAD"/>
    <s v="Office Supplies"/>
    <s v="Online"/>
    <x v="3"/>
    <d v="2010-04-16T00:00:00"/>
    <s v="Apr"/>
    <n v="2010"/>
    <n v="754804790"/>
    <d v="2010-05-20T00:00:00"/>
    <n v="5"/>
    <n v="34"/>
    <n v="2366"/>
    <n v="651.21"/>
    <n v="524.96"/>
    <n v="126.25"/>
    <n v="1242055.3600000001"/>
    <n v="298707.5"/>
    <n v="-943347.86"/>
    <n v="-0.75950548613227697"/>
  </r>
  <r>
    <s v="Asia"/>
    <s v="INDONESIA"/>
    <s v="Vegetables"/>
    <s v="Offline"/>
    <x v="2"/>
    <d v="2011-12-24T00:00:00"/>
    <s v="Dec"/>
    <n v="2011"/>
    <n v="807999646"/>
    <d v="2012-03-02T00:00:00"/>
    <n v="6"/>
    <n v="69"/>
    <n v="3906"/>
    <n v="154.06"/>
    <n v="90.93"/>
    <n v="63.13"/>
    <n v="355172.58"/>
    <n v="246585.78"/>
    <n v="-108586.8"/>
    <n v="-0.30572968217309998"/>
  </r>
  <r>
    <s v="Europe"/>
    <s v="KOSOVO"/>
    <s v="Office Supplies"/>
    <s v="Online"/>
    <x v="1"/>
    <d v="2015-02-16T00:00:00"/>
    <s v="Feb"/>
    <n v="2015"/>
    <n v="580782210"/>
    <d v="2015-02-20T00:00:00"/>
    <n v="6"/>
    <n v="4"/>
    <n v="5217"/>
    <n v="651.21"/>
    <n v="524.96"/>
    <n v="126.25"/>
    <n v="2738716.32"/>
    <n v="658646.25"/>
    <n v="-2080070.07"/>
    <n v="-0.75950548613227697"/>
  </r>
  <r>
    <s v="Central America"/>
    <s v="SAINT KITTS AND NEVIS"/>
    <s v="Personal Care"/>
    <s v="Offline"/>
    <x v="1"/>
    <d v="2010-04-25T00:00:00"/>
    <s v="Apr"/>
    <n v="2010"/>
    <n v="281013810"/>
    <d v="2010-10-05T00:00:00"/>
    <n v="3"/>
    <n v="163"/>
    <n v="7086"/>
    <n v="81.73"/>
    <n v="56.67"/>
    <n v="25.06"/>
    <n v="401563.62"/>
    <n v="177575.16"/>
    <n v="-223988.46"/>
    <n v="-0.55779071819304704"/>
  </r>
  <r>
    <s v="Asia"/>
    <s v="SOUTH KOREA"/>
    <s v="Fruits"/>
    <s v="Online"/>
    <x v="1"/>
    <d v="2015-11-09T00:00:00"/>
    <s v="Nov"/>
    <n v="2015"/>
    <n v="186868274"/>
    <d v="2015-12-09T00:00:00"/>
    <n v="4"/>
    <n v="30"/>
    <n v="7330"/>
    <n v="9.33"/>
    <n v="6.92"/>
    <n v="2.41"/>
    <n v="50723.6"/>
    <n v="17665.3"/>
    <n v="-33058.300000000003"/>
    <n v="-0.65173410404624299"/>
  </r>
  <r>
    <s v="Sub-Saharan Africa"/>
    <s v="KENYA"/>
    <s v="Vegetables"/>
    <s v="Offline"/>
    <x v="0"/>
    <d v="2012-12-08T00:00:00"/>
    <s v="Dec"/>
    <n v="2012"/>
    <n v="196831929"/>
    <d v="2012-08-18T00:00:00"/>
    <n v="7"/>
    <s v=""/>
    <n v="5797"/>
    <n v="154.06"/>
    <n v="90.93"/>
    <n v="63.13"/>
    <n v="527121.21"/>
    <n v="365964.61"/>
    <n v="-161156.6"/>
    <n v="-0.30572968217309998"/>
  </r>
  <r>
    <s v="Europe"/>
    <s v="HUNGARY"/>
    <s v="Baby Food"/>
    <s v="Offline"/>
    <x v="1"/>
    <d v="2010-01-01T00:00:00"/>
    <s v="Jan"/>
    <n v="2010"/>
    <n v="279703605"/>
    <d v="2010-10-01T00:00:00"/>
    <n v="6"/>
    <n v="273"/>
    <n v="9367"/>
    <n v="255.28"/>
    <n v="159.41999999999999"/>
    <n v="95.86"/>
    <n v="1493287.14"/>
    <n v="897920.62"/>
    <n v="-595366.52"/>
    <n v="-0.39869527035503699"/>
  </r>
  <r>
    <s v="Middle East/North Africa"/>
    <s v="TURKEY"/>
    <s v="Baby Food"/>
    <s v="Offline"/>
    <x v="0"/>
    <d v="2010-09-04T00:00:00"/>
    <s v="Sep"/>
    <n v="2010"/>
    <n v="924594628"/>
    <d v="2010-12-04T00:00:00"/>
    <n v="7"/>
    <n v="91"/>
    <n v="6952"/>
    <n v="255.28"/>
    <n v="159.41999999999999"/>
    <n v="95.86"/>
    <n v="1108287.8400000001"/>
    <n v="666418.72"/>
    <n v="-441869.12"/>
    <n v="-0.39869527035503699"/>
  </r>
  <r>
    <s v="Middle East/North Africa"/>
    <s v="YEMEN"/>
    <s v="Office Supplies"/>
    <s v="Online"/>
    <x v="1"/>
    <d v="2013-10-02T00:00:00"/>
    <s v="Oct"/>
    <n v="2013"/>
    <n v="890928828"/>
    <d v="2013-02-03T00:00:00"/>
    <n v="1"/>
    <s v=""/>
    <n v="4494"/>
    <n v="651.21"/>
    <n v="524.96"/>
    <n v="126.25"/>
    <n v="2359170.2400000002"/>
    <n v="567367.5"/>
    <n v="-1791802.74"/>
    <n v="-0.75950548613227697"/>
  </r>
  <r>
    <s v="Asia"/>
    <s v="TAJIKISTAN"/>
    <s v="Clothes"/>
    <s v="Online"/>
    <x v="1"/>
    <d v="2011-09-18T00:00:00"/>
    <s v="Sep"/>
    <n v="2011"/>
    <n v="358442533"/>
    <d v="2011-09-24T00:00:00"/>
    <n v="7"/>
    <n v="6"/>
    <n v="9966"/>
    <n v="109.28"/>
    <n v="35.840000000000003"/>
    <n v="73.44"/>
    <n v="357181.44"/>
    <n v="731903.04"/>
    <n v="374721.6"/>
    <n v="1.0491071428571399"/>
  </r>
  <r>
    <s v="Australia/Oceania"/>
    <s v="AUSTRALIA"/>
    <s v="Baby Food"/>
    <s v="Online"/>
    <x v="0"/>
    <d v="2011-06-09T00:00:00"/>
    <s v="Jun"/>
    <n v="2011"/>
    <n v="477184569"/>
    <d v="2011-10-20T00:00:00"/>
    <n v="5"/>
    <n v="133"/>
    <n v="8373"/>
    <n v="255.28"/>
    <n v="159.41999999999999"/>
    <n v="95.86"/>
    <n v="1334823.6599999999"/>
    <n v="802635.78"/>
    <n v="-532187.88"/>
    <n v="-0.39869527035503699"/>
  </r>
  <r>
    <s v="Sub-Saharan Africa"/>
    <s v="BENIN"/>
    <s v="Personal Care"/>
    <s v="Online"/>
    <x v="0"/>
    <d v="2012-02-14T00:00:00"/>
    <s v="Feb"/>
    <n v="2012"/>
    <n v="217516267"/>
    <d v="2012-03-14T00:00:00"/>
    <n v="4"/>
    <n v="29"/>
    <n v="6752"/>
    <n v="81.73"/>
    <n v="56.67"/>
    <n v="25.06"/>
    <n v="382635.84"/>
    <n v="169205.12"/>
    <n v="-213430.72"/>
    <n v="-0.55779071819304704"/>
  </r>
  <r>
    <s v="Sub-Saharan Africa"/>
    <s v="GABON"/>
    <s v="Cereal"/>
    <s v="Online"/>
    <x v="2"/>
    <d v="2016-12-24T00:00:00"/>
    <s v="Dec"/>
    <n v="2016"/>
    <n v="420111453"/>
    <d v="2017-10-02T00:00:00"/>
    <n v="2"/>
    <n v="282"/>
    <n v="9170"/>
    <n v="205.7"/>
    <n v="117.11"/>
    <n v="88.59"/>
    <n v="1073898.7"/>
    <n v="812370.3"/>
    <n v="-261528.4"/>
    <n v="-0.24353172231235601"/>
  </r>
  <r>
    <s v="Europe"/>
    <s v="POLAND"/>
    <s v="Baby Food"/>
    <s v="Offline"/>
    <x v="3"/>
    <d v="2016-02-20T00:00:00"/>
    <s v="Feb"/>
    <n v="2016"/>
    <n v="645956456"/>
    <d v="2016-08-04T00:00:00"/>
    <n v="5"/>
    <n v="166"/>
    <n v="1725"/>
    <n v="255.28"/>
    <n v="159.41999999999999"/>
    <n v="95.86"/>
    <n v="274999.5"/>
    <n v="165358.5"/>
    <n v="-109641"/>
    <n v="-0.39869527035503699"/>
  </r>
  <r>
    <s v="Europe"/>
    <s v="MONTENEGRO"/>
    <s v="Clothes"/>
    <s v="Offline"/>
    <x v="0"/>
    <d v="2011-11-19T00:00:00"/>
    <s v="Nov"/>
    <n v="2011"/>
    <n v="526350104"/>
    <d v="2011-04-12T00:00:00"/>
    <n v="3"/>
    <s v=""/>
    <n v="7547"/>
    <n v="109.28"/>
    <n v="35.840000000000003"/>
    <n v="73.44"/>
    <n v="270484.47999999998"/>
    <n v="554251.68000000005"/>
    <n v="283767.2"/>
    <n v="1.0491071428571399"/>
  </r>
  <r>
    <s v="Europe"/>
    <s v="ANDORRA"/>
    <s v="Meat"/>
    <s v="Online"/>
    <x v="2"/>
    <d v="2015-02-26T00:00:00"/>
    <s v="Feb"/>
    <n v="2015"/>
    <n v="212903726"/>
    <d v="2015-02-26T00:00:00"/>
    <n v="5"/>
    <n v="0"/>
    <n v="1798"/>
    <n v="421.89"/>
    <n v="364.69"/>
    <n v="57.2"/>
    <n v="655712.62"/>
    <n v="102845.6"/>
    <n v="-552867.02"/>
    <n v="-0.84315445995228799"/>
  </r>
  <r>
    <s v="Sub-Saharan Africa"/>
    <s v="ZAMBIA"/>
    <s v="Personal Care"/>
    <s v="Offline"/>
    <x v="2"/>
    <d v="2011-12-06T00:00:00"/>
    <s v="Dec"/>
    <n v="2011"/>
    <n v="827541148"/>
    <d v="2011-07-23T00:00:00"/>
    <n v="7"/>
    <s v=""/>
    <n v="6670"/>
    <n v="81.73"/>
    <n v="56.67"/>
    <n v="25.06"/>
    <n v="377988.9"/>
    <n v="167150.20000000001"/>
    <n v="-210838.7"/>
    <n v="-0.55779071819304704"/>
  </r>
  <r>
    <s v="Middle East/North Africa"/>
    <s v="JORDAN"/>
    <s v="Cosmetics"/>
    <s v="Online"/>
    <x v="0"/>
    <d v="2010-12-01T00:00:00"/>
    <s v="Dec"/>
    <n v="2010"/>
    <n v="412498700"/>
    <d v="2010-02-19T00:00:00"/>
    <n v="6"/>
    <s v=""/>
    <n v="6387"/>
    <n v="437.2"/>
    <n v="263.33"/>
    <n v="173.87"/>
    <n v="1681888.71"/>
    <n v="1110507.69"/>
    <n v="-571381.02"/>
    <n v="-0.33972581931416901"/>
  </r>
  <r>
    <s v="Europe"/>
    <s v="FINLAND"/>
    <s v="Vegetables"/>
    <s v="Online"/>
    <x v="1"/>
    <d v="2017-06-21T00:00:00"/>
    <s v="Jun"/>
    <n v="2017"/>
    <n v="680325210"/>
    <d v="2017-07-23T00:00:00"/>
    <n v="1"/>
    <n v="32"/>
    <n v="2203"/>
    <n v="154.06"/>
    <n v="90.93"/>
    <n v="63.13"/>
    <n v="200318.79"/>
    <n v="139075.39000000001"/>
    <n v="-61243.4"/>
    <n v="-0.30572968217309998"/>
  </r>
  <r>
    <s v="Europe"/>
    <s v="SLOVENIA"/>
    <s v="Beverages"/>
    <s v="Online"/>
    <x v="0"/>
    <d v="2011-03-02T00:00:00"/>
    <s v="Mar"/>
    <n v="2011"/>
    <n v="263882005"/>
    <d v="2011-02-27T00:00:00"/>
    <n v="1"/>
    <s v=""/>
    <n v="7404"/>
    <n v="47.45"/>
    <n v="31.79"/>
    <n v="15.66"/>
    <n v="235373.16"/>
    <n v="115946.64"/>
    <n v="-119426.52"/>
    <n v="-0.50739226171752105"/>
  </r>
  <r>
    <s v="Middle East/North Africa"/>
    <s v="ALGERIA"/>
    <s v="Cereal"/>
    <s v="Offline"/>
    <x v="0"/>
    <d v="2010-10-12T00:00:00"/>
    <s v="Oct"/>
    <n v="2010"/>
    <n v="566342914"/>
    <d v="2010-12-17T00:00:00"/>
    <n v="6"/>
    <n v="66"/>
    <n v="2308"/>
    <n v="205.7"/>
    <n v="117.11"/>
    <n v="88.59"/>
    <n v="270289.88"/>
    <n v="204465.72"/>
    <n v="-65824.160000000003"/>
    <n v="-0.24353172231235601"/>
  </r>
  <r>
    <s v="Sub-Saharan Africa"/>
    <s v="EQUATORIAL GUINEA"/>
    <s v="Meat"/>
    <s v="Online"/>
    <x v="0"/>
    <d v="2015-05-29T00:00:00"/>
    <s v="May"/>
    <n v="2015"/>
    <n v="811194264"/>
    <d v="2015-04-07T00:00:00"/>
    <n v="3"/>
    <s v=""/>
    <n v="9264"/>
    <n v="421.89"/>
    <n v="364.69"/>
    <n v="57.2"/>
    <n v="3378488.16"/>
    <n v="529900.80000000005"/>
    <n v="-2848587.36"/>
    <n v="-0.84315445995228799"/>
  </r>
  <r>
    <s v="Asia"/>
    <s v="INDIA"/>
    <s v="Baby Food"/>
    <s v="Online"/>
    <x v="1"/>
    <d v="2012-03-08T00:00:00"/>
    <s v="Mar"/>
    <n v="2012"/>
    <n v="292234885"/>
    <d v="2012-04-08T00:00:00"/>
    <n v="1"/>
    <n v="31"/>
    <n v="7651"/>
    <n v="255.28"/>
    <n v="159.41999999999999"/>
    <n v="95.86"/>
    <n v="1219722.42"/>
    <n v="733424.86"/>
    <n v="-486297.56"/>
    <n v="-0.39869527035503699"/>
  </r>
  <r>
    <s v="Sub-Saharan Africa"/>
    <s v="DEMOCRATIC REPUBLIC OF THE CONGO"/>
    <s v="Fruits"/>
    <s v="Offline"/>
    <x v="0"/>
    <d v="2014-05-15T00:00:00"/>
    <s v="May"/>
    <n v="2014"/>
    <n v="623576104"/>
    <d v="2014-05-25T00:00:00"/>
    <n v="1"/>
    <n v="10"/>
    <n v="8881"/>
    <n v="9.33"/>
    <n v="6.92"/>
    <n v="2.41"/>
    <n v="61456.52"/>
    <n v="21403.21"/>
    <n v="-40053.31"/>
    <n v="-0.65173410404624299"/>
  </r>
  <r>
    <s v="Sub-Saharan Africa"/>
    <s v="SUDAN"/>
    <s v="Snacks"/>
    <s v="Online"/>
    <x v="0"/>
    <d v="2014-04-10T00:00:00"/>
    <s v="Apr"/>
    <n v="2014"/>
    <n v="789641749"/>
    <d v="2014-10-10T00:00:00"/>
    <n v="6"/>
    <n v="183"/>
    <n v="1396"/>
    <n v="152.58000000000001"/>
    <n v="97.44"/>
    <n v="55.14"/>
    <n v="136026.23999999999"/>
    <n v="76975.44"/>
    <n v="-59050.8"/>
    <n v="-0.43411330049261099"/>
  </r>
  <r>
    <s v="Europe"/>
    <s v="SLOVENIA"/>
    <s v="Fruits"/>
    <s v="Offline"/>
    <x v="2"/>
    <d v="2016-05-28T00:00:00"/>
    <s v="May"/>
    <n v="2016"/>
    <n v="295168149"/>
    <d v="2016-07-16T00:00:00"/>
    <n v="7"/>
    <n v="49"/>
    <n v="5669"/>
    <n v="9.33"/>
    <n v="6.92"/>
    <n v="2.41"/>
    <n v="39229.480000000003"/>
    <n v="13662.29"/>
    <n v="-25567.19"/>
    <n v="-0.65173410404624299"/>
  </r>
  <r>
    <s v="Sub-Saharan Africa"/>
    <s v="UGANDA"/>
    <s v="Cereal"/>
    <s v="Offline"/>
    <x v="0"/>
    <d v="2011-03-09T00:00:00"/>
    <s v="Mar"/>
    <n v="2011"/>
    <n v="515204131"/>
    <d v="2011-04-10T00:00:00"/>
    <n v="1"/>
    <n v="32"/>
    <n v="9206"/>
    <n v="205.7"/>
    <n v="117.11"/>
    <n v="88.59"/>
    <n v="1078114.6599999999"/>
    <n v="815559.54"/>
    <n v="-262555.12"/>
    <n v="-0.24353172231235601"/>
  </r>
  <r>
    <s v="Europe"/>
    <s v="GREECE"/>
    <s v="Meat"/>
    <s v="Offline"/>
    <x v="1"/>
    <d v="2016-12-09T00:00:00"/>
    <s v="Dec"/>
    <n v="2016"/>
    <n v="645111024"/>
    <d v="2016-09-26T00:00:00"/>
    <n v="2"/>
    <s v=""/>
    <n v="1543"/>
    <n v="421.89"/>
    <n v="364.69"/>
    <n v="57.2"/>
    <n v="562716.67000000004"/>
    <n v="88259.6"/>
    <n v="-474457.07"/>
    <n v="-0.84315445995228799"/>
  </r>
  <r>
    <s v="Europe"/>
    <s v="SWITZERLAND"/>
    <s v="Baby Food"/>
    <s v="Offline"/>
    <x v="0"/>
    <d v="2014-11-08T00:00:00"/>
    <s v="Nov"/>
    <n v="2014"/>
    <n v="850562655"/>
    <d v="2014-09-25T00:00:00"/>
    <n v="5"/>
    <s v=""/>
    <n v="9246"/>
    <n v="255.28"/>
    <n v="159.41999999999999"/>
    <n v="95.86"/>
    <n v="1473997.32"/>
    <n v="886321.56"/>
    <n v="-587675.76"/>
    <n v="-0.39869527035503699"/>
  </r>
  <r>
    <s v="Sub-Saharan Africa"/>
    <s v="SOUTH SUDAN"/>
    <s v="Personal Care"/>
    <s v="Offline"/>
    <x v="2"/>
    <d v="2012-04-26T00:00:00"/>
    <s v="Apr"/>
    <n v="2012"/>
    <n v="917545354"/>
    <d v="2012-05-30T00:00:00"/>
    <n v="4"/>
    <n v="34"/>
    <n v="915"/>
    <n v="81.73"/>
    <n v="56.67"/>
    <n v="25.06"/>
    <n v="51853.05"/>
    <n v="22929.9"/>
    <n v="-28923.15"/>
    <n v="-0.55779071819304704"/>
  </r>
  <r>
    <s v="Europe"/>
    <s v="IRELAND"/>
    <s v="Personal Care"/>
    <s v="Offline"/>
    <x v="2"/>
    <d v="2014-05-01T00:00:00"/>
    <s v="May"/>
    <n v="2014"/>
    <n v="702357947"/>
    <d v="2014-04-02T00:00:00"/>
    <n v="4"/>
    <s v=""/>
    <n v="2179"/>
    <n v="81.73"/>
    <n v="56.67"/>
    <n v="25.06"/>
    <n v="123483.93"/>
    <n v="54605.74"/>
    <n v="-68878.19"/>
    <n v="-0.55779071819304704"/>
  </r>
  <r>
    <s v="Sub-Saharan Africa"/>
    <s v="NIGER"/>
    <s v="Baby Food"/>
    <s v="Online"/>
    <x v="3"/>
    <d v="2017-05-17T00:00:00"/>
    <s v="May"/>
    <n v="2017"/>
    <n v="581611764"/>
    <d v="2017-02-07T00:00:00"/>
    <n v="3"/>
    <s v=""/>
    <n v="701"/>
    <n v="255.28"/>
    <n v="159.41999999999999"/>
    <n v="95.86"/>
    <n v="111753.42"/>
    <n v="67197.86"/>
    <n v="-44555.56"/>
    <n v="-0.39869527035503699"/>
  </r>
  <r>
    <s v="Europe"/>
    <s v="MONTENEGRO"/>
    <s v="Clothes"/>
    <s v="Online"/>
    <x v="2"/>
    <d v="2017-05-13T00:00:00"/>
    <s v="May"/>
    <n v="2017"/>
    <n v="102230632"/>
    <d v="2017-06-13T00:00:00"/>
    <n v="3"/>
    <n v="31"/>
    <n v="1171"/>
    <n v="109.28"/>
    <n v="35.840000000000003"/>
    <n v="73.44"/>
    <n v="41968.639999999999"/>
    <n v="85998.24"/>
    <n v="44029.599999999999"/>
    <n v="1.0491071428571399"/>
  </r>
  <r>
    <s v="Europe"/>
    <s v="ARMENIA"/>
    <s v="Clothes"/>
    <s v="Online"/>
    <x v="2"/>
    <d v="2010-03-01T00:00:00"/>
    <s v="Mar"/>
    <n v="2010"/>
    <n v="231450879"/>
    <d v="2010-02-22T00:00:00"/>
    <n v="2"/>
    <s v=""/>
    <n v="313"/>
    <n v="109.28"/>
    <n v="35.840000000000003"/>
    <n v="73.44"/>
    <n v="11217.92"/>
    <n v="22986.720000000001"/>
    <n v="11768.8"/>
    <n v="1.0491071428571399"/>
  </r>
  <r>
    <s v="Sub-Saharan Africa"/>
    <s v="SEYCHELLES"/>
    <s v="Beverages"/>
    <s v="Online"/>
    <x v="2"/>
    <d v="2011-04-29T00:00:00"/>
    <s v="Apr"/>
    <n v="2011"/>
    <n v="206821334"/>
    <d v="2011-03-05T00:00:00"/>
    <n v="7"/>
    <s v=""/>
    <n v="1884"/>
    <n v="47.45"/>
    <n v="31.79"/>
    <n v="15.66"/>
    <n v="59892.36"/>
    <n v="29503.439999999999"/>
    <n v="-30388.92"/>
    <n v="-0.50739226171752105"/>
  </r>
  <r>
    <s v="North America"/>
    <s v="CANADA"/>
    <s v="Beverages"/>
    <s v="Offline"/>
    <x v="2"/>
    <d v="2015-08-09T00:00:00"/>
    <s v="Aug"/>
    <n v="2015"/>
    <n v="686203324"/>
    <d v="2015-09-18T00:00:00"/>
    <n v="6"/>
    <n v="40"/>
    <n v="1667"/>
    <n v="47.45"/>
    <n v="31.79"/>
    <n v="15.66"/>
    <n v="52993.93"/>
    <n v="26105.22"/>
    <n v="-26888.71"/>
    <n v="-0.50739226171752105"/>
  </r>
  <r>
    <s v="Asia"/>
    <s v="MALAYSIA"/>
    <s v="Office Supplies"/>
    <s v="Online"/>
    <x v="2"/>
    <d v="2014-09-27T00:00:00"/>
    <s v="Sep"/>
    <n v="2014"/>
    <n v="597770678"/>
    <d v="2014-10-19T00:00:00"/>
    <n v="1"/>
    <n v="22"/>
    <n v="2482"/>
    <n v="651.21"/>
    <n v="524.96"/>
    <n v="126.25"/>
    <n v="1302950.72"/>
    <n v="313352.5"/>
    <n v="-989598.22"/>
    <n v="-0.75950548613227697"/>
  </r>
  <r>
    <s v="Asia"/>
    <s v="THAILAND"/>
    <s v="Baby Food"/>
    <s v="Offline"/>
    <x v="1"/>
    <d v="2016-03-05T00:00:00"/>
    <s v="Mar"/>
    <n v="2016"/>
    <n v="290009725"/>
    <d v="2016-07-05T00:00:00"/>
    <n v="3"/>
    <n v="122"/>
    <n v="9177"/>
    <n v="255.28"/>
    <n v="159.41999999999999"/>
    <n v="95.86"/>
    <n v="1462997.34"/>
    <n v="879707.22"/>
    <n v="-583290.12"/>
    <n v="-0.39869527035503699"/>
  </r>
  <r>
    <s v="Sub-Saharan Africa"/>
    <s v="ETHIOPIA"/>
    <s v="Fruits"/>
    <s v="Online"/>
    <x v="3"/>
    <d v="2010-06-22T00:00:00"/>
    <s v="Jun"/>
    <n v="2010"/>
    <n v="181719291"/>
    <d v="2010-05-07T00:00:00"/>
    <n v="6"/>
    <s v=""/>
    <n v="3631"/>
    <n v="9.33"/>
    <n v="6.92"/>
    <n v="2.41"/>
    <n v="25126.52"/>
    <n v="8750.7099999999991"/>
    <n v="-16375.81"/>
    <n v="-0.65173410404624299"/>
  </r>
  <r>
    <s v="Sub-Saharan Africa"/>
    <s v="SOUTH AFRICA"/>
    <s v="Meat"/>
    <s v="Online"/>
    <x v="2"/>
    <d v="2010-03-12T00:00:00"/>
    <s v="Mar"/>
    <n v="2010"/>
    <n v="312010705"/>
    <d v="2010-12-21T00:00:00"/>
    <n v="3"/>
    <n v="284"/>
    <n v="9756"/>
    <n v="421.89"/>
    <n v="364.69"/>
    <n v="57.2"/>
    <n v="3557915.64"/>
    <n v="558043.19999999995"/>
    <n v="-2999872.44"/>
    <n v="-0.84315445995228799"/>
  </r>
  <r>
    <s v="Sub-Saharan Africa"/>
    <s v="MAURITIUS"/>
    <s v="Fruits"/>
    <s v="Online"/>
    <x v="0"/>
    <d v="2013-04-08T00:00:00"/>
    <s v="Apr"/>
    <n v="2013"/>
    <n v="790307796"/>
    <d v="2013-08-30T00:00:00"/>
    <n v="6"/>
    <n v="144"/>
    <n v="8494"/>
    <n v="9.33"/>
    <n v="6.92"/>
    <n v="2.41"/>
    <n v="58778.48"/>
    <n v="20470.54"/>
    <n v="-38307.94"/>
    <n v="-0.65173410404624299"/>
  </r>
  <r>
    <s v="Sub-Saharan Africa"/>
    <s v="MAURITANIA"/>
    <s v="Meat"/>
    <s v="Offline"/>
    <x v="1"/>
    <d v="2015-06-14T00:00:00"/>
    <s v="Jun"/>
    <n v="2015"/>
    <n v="446346890"/>
    <d v="2015-06-18T00:00:00"/>
    <n v="5"/>
    <n v="4"/>
    <n v="2819"/>
    <n v="421.89"/>
    <n v="364.69"/>
    <n v="57.2"/>
    <n v="1028061.11"/>
    <n v="161246.79999999999"/>
    <n v="-866814.31"/>
    <n v="-0.84315445995228799"/>
  </r>
  <r>
    <s v="Europe"/>
    <s v="POLAND"/>
    <s v="Clothes"/>
    <s v="Online"/>
    <x v="0"/>
    <d v="2010-01-10T00:00:00"/>
    <s v="Jan"/>
    <n v="2010"/>
    <n v="880176818"/>
    <d v="2010-10-15T00:00:00"/>
    <n v="6"/>
    <n v="278"/>
    <n v="2735"/>
    <n v="109.28"/>
    <n v="35.840000000000003"/>
    <n v="73.44"/>
    <n v="98022.399999999994"/>
    <n v="200858.4"/>
    <n v="102836"/>
    <n v="1.0491071428571399"/>
  </r>
  <r>
    <s v="Middle East/North Africa"/>
    <s v="TUNISIA"/>
    <s v="Baby Food"/>
    <s v="Offline"/>
    <x v="0"/>
    <d v="2017-09-07T00:00:00"/>
    <s v="Sep"/>
    <n v="2017"/>
    <n v="612158906"/>
    <d v="2017-04-08T00:00:00"/>
    <n v="7"/>
    <s v=""/>
    <n v="279"/>
    <n v="255.28"/>
    <n v="159.41999999999999"/>
    <n v="95.86"/>
    <n v="44478.18"/>
    <n v="26744.94"/>
    <n v="-17733.240000000002"/>
    <n v="-0.39869527035503699"/>
  </r>
  <r>
    <s v="Asia"/>
    <s v="MONGOLIA"/>
    <s v="Fruits"/>
    <s v="Online"/>
    <x v="1"/>
    <d v="2013-03-20T00:00:00"/>
    <s v="Mar"/>
    <n v="2013"/>
    <n v="932966983"/>
    <d v="2013-03-20T00:00:00"/>
    <n v="4"/>
    <n v="0"/>
    <n v="4518"/>
    <n v="9.33"/>
    <n v="6.92"/>
    <n v="2.41"/>
    <n v="31264.560000000001"/>
    <n v="10888.38"/>
    <n v="-20376.18"/>
    <n v="-0.65173410404624299"/>
  </r>
  <r>
    <s v="Sub-Saharan Africa"/>
    <s v="EQUATORIAL GUINEA"/>
    <s v="Meat"/>
    <s v="Online"/>
    <x v="3"/>
    <d v="2014-03-18T00:00:00"/>
    <s v="Mar"/>
    <n v="2014"/>
    <n v="953587377"/>
    <d v="2014-03-27T00:00:00"/>
    <n v="5"/>
    <n v="9"/>
    <n v="6550"/>
    <n v="421.89"/>
    <n v="364.69"/>
    <n v="57.2"/>
    <n v="2388719.5"/>
    <n v="374660"/>
    <n v="-2014059.5"/>
    <n v="-0.84315445995228799"/>
  </r>
  <r>
    <s v="Europe"/>
    <s v="ITALY"/>
    <s v="Clothes"/>
    <s v="Online"/>
    <x v="3"/>
    <d v="2011-10-06T00:00:00"/>
    <s v="Oct"/>
    <n v="2011"/>
    <n v="755318915"/>
    <d v="2011-06-25T00:00:00"/>
    <n v="7"/>
    <s v=""/>
    <n v="4507"/>
    <n v="109.28"/>
    <n v="35.840000000000003"/>
    <n v="73.44"/>
    <n v="161530.88"/>
    <n v="330994.08"/>
    <n v="169463.2"/>
    <n v="1.0491071428571399"/>
  </r>
  <r>
    <s v="Asia"/>
    <s v="MALDIVES"/>
    <s v="Personal Care"/>
    <s v="Online"/>
    <x v="1"/>
    <d v="2012-01-20T00:00:00"/>
    <s v="Jan"/>
    <n v="2012"/>
    <n v="939772927"/>
    <d v="2012-03-03T00:00:00"/>
    <n v="7"/>
    <n v="43"/>
    <n v="8548"/>
    <n v="81.73"/>
    <n v="56.67"/>
    <n v="25.06"/>
    <n v="484415.16"/>
    <n v="214212.88"/>
    <n v="-270202.28000000003"/>
    <n v="-0.55779071819304804"/>
  </r>
  <r>
    <s v="Europe"/>
    <s v="ANDORRA"/>
    <s v="Beverages"/>
    <s v="Online"/>
    <x v="3"/>
    <d v="2012-11-25T00:00:00"/>
    <s v="Nov"/>
    <n v="2012"/>
    <n v="378873240"/>
    <d v="2012-11-28T00:00:00"/>
    <n v="4"/>
    <n v="3"/>
    <n v="5866"/>
    <n v="47.45"/>
    <n v="31.79"/>
    <n v="15.66"/>
    <n v="186480.14"/>
    <n v="91861.56"/>
    <n v="-94618.58"/>
    <n v="-0.50739226171752105"/>
  </r>
  <r>
    <s v="Europe"/>
    <s v="CYPRUS"/>
    <s v="Fruits"/>
    <s v="Online"/>
    <x v="2"/>
    <d v="2011-11-27T00:00:00"/>
    <s v="Nov"/>
    <n v="2011"/>
    <n v="264856183"/>
    <d v="2011-12-23T00:00:00"/>
    <n v="6"/>
    <n v="26"/>
    <n v="5685"/>
    <n v="9.33"/>
    <n v="6.92"/>
    <n v="2.41"/>
    <n v="39340.199999999997"/>
    <n v="13700.85"/>
    <n v="-25639.35"/>
    <n v="-0.65173410404624299"/>
  </r>
  <r>
    <s v="Australia/Oceania"/>
    <s v="MARSHALL ISLANDS"/>
    <s v="Vegetables"/>
    <s v="Offline"/>
    <x v="1"/>
    <d v="2011-01-11T00:00:00"/>
    <s v="Jan"/>
    <n v="2011"/>
    <n v="960270583"/>
    <d v="2011-11-24T00:00:00"/>
    <n v="5"/>
    <n v="317"/>
    <n v="4260"/>
    <n v="154.06"/>
    <n v="90.93"/>
    <n v="63.13"/>
    <n v="387361.8"/>
    <n v="268933.8"/>
    <n v="-118428"/>
    <n v="-0.30572968217309998"/>
  </r>
  <r>
    <s v="Sub-Saharan Africa"/>
    <s v="GHANA"/>
    <s v="Office Supplies"/>
    <s v="Offline"/>
    <x v="2"/>
    <d v="2016-10-07T00:00:00"/>
    <s v="Oct"/>
    <n v="2016"/>
    <n v="647977769"/>
    <d v="2016-03-08T00:00:00"/>
    <n v="3"/>
    <s v=""/>
    <n v="9876"/>
    <n v="651.21"/>
    <n v="524.96"/>
    <n v="126.25"/>
    <n v="5184504.96"/>
    <n v="1246845"/>
    <n v="-3937659.96"/>
    <n v="-0.75950548613227697"/>
  </r>
  <r>
    <s v="Sub-Saharan Africa"/>
    <s v="MALAWI"/>
    <s v="Fruits"/>
    <s v="Offline"/>
    <x v="3"/>
    <d v="2011-09-12T00:00:00"/>
    <s v="Sep"/>
    <n v="2011"/>
    <n v="281151568"/>
    <d v="2012-01-22T00:00:00"/>
    <n v="1"/>
    <n v="132"/>
    <n v="7852"/>
    <n v="9.33"/>
    <n v="6.92"/>
    <n v="2.41"/>
    <n v="54335.839999999997"/>
    <n v="18923.32"/>
    <n v="-35412.519999999997"/>
    <n v="-0.65173410404624299"/>
  </r>
  <r>
    <s v="Australia/Oceania"/>
    <s v="PALAU"/>
    <s v="Snacks"/>
    <s v="Online"/>
    <x v="3"/>
    <d v="2015-05-27T00:00:00"/>
    <s v="May"/>
    <n v="2015"/>
    <n v="433278310"/>
    <d v="2015-08-06T00:00:00"/>
    <n v="5"/>
    <n v="71"/>
    <n v="5535"/>
    <n v="152.58000000000001"/>
    <n v="97.44"/>
    <n v="55.14"/>
    <n v="539330.4"/>
    <n v="305199.90000000002"/>
    <n v="-234130.5"/>
    <n v="-0.43411330049261099"/>
  </r>
  <r>
    <s v="North America"/>
    <s v="GREENLAND"/>
    <s v="Clothes"/>
    <s v="Offline"/>
    <x v="0"/>
    <d v="2011-03-25T00:00:00"/>
    <s v="Mar"/>
    <n v="2011"/>
    <n v="848156821"/>
    <d v="2011-11-05T00:00:00"/>
    <n v="7"/>
    <n v="225"/>
    <n v="7306"/>
    <n v="109.28"/>
    <n v="35.840000000000003"/>
    <n v="73.44"/>
    <n v="261847.04000000001"/>
    <n v="536552.64"/>
    <n v="274705.59999999998"/>
    <n v="1.0491071428571399"/>
  </r>
  <r>
    <s v="Sub-Saharan Africa"/>
    <s v="REPUBLIC OF THE CONGO"/>
    <s v="Snacks"/>
    <s v="Offline"/>
    <x v="0"/>
    <d v="2015-01-30T00:00:00"/>
    <s v="Jan"/>
    <n v="2015"/>
    <n v="889898431"/>
    <d v="2015-02-28T00:00:00"/>
    <n v="7"/>
    <n v="29"/>
    <n v="9576"/>
    <n v="152.58000000000001"/>
    <n v="97.44"/>
    <n v="55.14"/>
    <n v="933085.44"/>
    <n v="528020.64"/>
    <n v="-405064.8"/>
    <n v="-0.43411330049261099"/>
  </r>
  <r>
    <s v="Asia"/>
    <s v="LAOS"/>
    <s v="Personal Care"/>
    <s v="Online"/>
    <x v="1"/>
    <d v="2017-10-03T00:00:00"/>
    <s v="Oct"/>
    <n v="2017"/>
    <n v="892926967"/>
    <d v="2017-07-04T00:00:00"/>
    <n v="3"/>
    <s v=""/>
    <n v="5787"/>
    <n v="81.73"/>
    <n v="56.67"/>
    <n v="25.06"/>
    <n v="327949.28999999998"/>
    <n v="145022.22"/>
    <n v="-182927.07"/>
    <n v="-0.55779071819304704"/>
  </r>
  <r>
    <s v="Asia"/>
    <s v="LAOS"/>
    <s v="Household"/>
    <s v="Online"/>
    <x v="1"/>
    <d v="2016-01-06T00:00:00"/>
    <s v="Jan"/>
    <n v="2016"/>
    <n v="811978757"/>
    <d v="2016-06-26T00:00:00"/>
    <n v="1"/>
    <n v="172"/>
    <n v="1413"/>
    <n v="668.27"/>
    <n v="502.54"/>
    <n v="165.73"/>
    <n v="710089.02"/>
    <n v="234176.49"/>
    <n v="-475912.53"/>
    <n v="-0.67021530624427905"/>
  </r>
  <r>
    <s v="Central America"/>
    <s v="BELIZE"/>
    <s v="Fruits"/>
    <s v="Offline"/>
    <x v="1"/>
    <d v="2016-06-24T00:00:00"/>
    <s v="Jun"/>
    <n v="2016"/>
    <n v="672102630"/>
    <d v="2016-07-08T00:00:00"/>
    <n v="6"/>
    <n v="14"/>
    <n v="8959"/>
    <n v="9.33"/>
    <n v="6.92"/>
    <n v="2.41"/>
    <n v="61996.28"/>
    <n v="21591.19"/>
    <n v="-40405.089999999997"/>
    <n v="-0.65173410404624299"/>
  </r>
  <r>
    <s v="Europe"/>
    <s v="CZECH REPUBLIC"/>
    <s v="Cereal"/>
    <s v="Online"/>
    <x v="1"/>
    <d v="2014-02-08T00:00:00"/>
    <s v="Feb"/>
    <n v="2014"/>
    <n v="118659913"/>
    <d v="2014-08-17T00:00:00"/>
    <n v="1"/>
    <n v="190"/>
    <n v="2960"/>
    <n v="205.7"/>
    <n v="117.11"/>
    <n v="88.59"/>
    <n v="346645.6"/>
    <n v="262226.40000000002"/>
    <n v="-84419.199999999997"/>
    <n v="-0.24353172231235601"/>
  </r>
  <r>
    <s v="Europe"/>
    <s v="SAN MARINO"/>
    <s v="Baby Food"/>
    <s v="Online"/>
    <x v="2"/>
    <d v="2012-10-18T00:00:00"/>
    <s v="Oct"/>
    <n v="2012"/>
    <n v="667324435"/>
    <d v="2012-10-31T00:00:00"/>
    <n v="4"/>
    <n v="13"/>
    <n v="4985"/>
    <n v="255.28"/>
    <n v="159.41999999999999"/>
    <n v="95.86"/>
    <n v="794708.7"/>
    <n v="477862.1"/>
    <n v="-316846.59999999998"/>
    <n v="-0.39869527035503699"/>
  </r>
  <r>
    <s v="Asia"/>
    <s v="KAZAKHSTAN"/>
    <s v="Clothes"/>
    <s v="Online"/>
    <x v="1"/>
    <d v="2014-03-28T00:00:00"/>
    <s v="Mar"/>
    <n v="2014"/>
    <n v="754082524"/>
    <d v="2014-04-21T00:00:00"/>
    <n v="2"/>
    <n v="24"/>
    <n v="8631"/>
    <n v="109.28"/>
    <n v="35.840000000000003"/>
    <n v="73.44"/>
    <n v="309335.03999999998"/>
    <n v="633860.64"/>
    <n v="324525.59999999998"/>
    <n v="1.0491071428571399"/>
  </r>
  <r>
    <s v="Europe"/>
    <s v="POLAND"/>
    <s v="Baby Food"/>
    <s v="Online"/>
    <x v="1"/>
    <d v="2011-09-26T00:00:00"/>
    <s v="Sep"/>
    <n v="2011"/>
    <n v="685233008"/>
    <d v="2011-10-17T00:00:00"/>
    <n v="2"/>
    <n v="21"/>
    <n v="4529"/>
    <n v="255.28"/>
    <n v="159.41999999999999"/>
    <n v="95.86"/>
    <n v="722013.18"/>
    <n v="434149.94"/>
    <n v="-287863.24"/>
    <n v="-0.39869527035503699"/>
  </r>
  <r>
    <s v="Asia"/>
    <s v="CAMBODIA"/>
    <s v="Cosmetics"/>
    <s v="Offline"/>
    <x v="1"/>
    <d v="2014-01-05T00:00:00"/>
    <s v="Jan"/>
    <n v="2014"/>
    <n v="387387216"/>
    <d v="2014-11-06T00:00:00"/>
    <n v="5"/>
    <n v="305"/>
    <n v="5341"/>
    <n v="437.2"/>
    <n v="263.33"/>
    <n v="173.87"/>
    <n v="1406445.53"/>
    <n v="928639.67"/>
    <n v="-477805.86"/>
    <n v="-0.33972581931416901"/>
  </r>
  <r>
    <s v="Europe"/>
    <s v="MONACO"/>
    <s v="Beverages"/>
    <s v="Online"/>
    <x v="3"/>
    <d v="2013-03-14T00:00:00"/>
    <s v="Mar"/>
    <n v="2013"/>
    <n v="757468974"/>
    <d v="2013-03-23T00:00:00"/>
    <n v="7"/>
    <n v="9"/>
    <n v="757"/>
    <n v="47.45"/>
    <n v="31.79"/>
    <n v="15.66"/>
    <n v="24065.03"/>
    <n v="11854.62"/>
    <n v="-12210.41"/>
    <n v="-0.50739226171752105"/>
  </r>
  <r>
    <s v="Europe"/>
    <s v="BELGIUM"/>
    <s v="Meat"/>
    <s v="Online"/>
    <x v="3"/>
    <d v="2015-09-23T00:00:00"/>
    <s v="Sep"/>
    <n v="2015"/>
    <n v="512714612"/>
    <d v="2015-09-10T00:00:00"/>
    <n v="5"/>
    <s v=""/>
    <n v="2502"/>
    <n v="421.89"/>
    <n v="364.69"/>
    <n v="57.2"/>
    <n v="912454.38"/>
    <n v="143114.4"/>
    <n v="-769339.98"/>
    <n v="-0.84315445995228799"/>
  </r>
  <r>
    <s v="Central America"/>
    <s v="DOMINICAN REPUBLIC"/>
    <s v="Vegetables"/>
    <s v="Online"/>
    <x v="3"/>
    <d v="2011-06-06T00:00:00"/>
    <s v="Jun"/>
    <n v="2011"/>
    <n v="240672957"/>
    <d v="2011-07-14T00:00:00"/>
    <n v="5"/>
    <n v="38"/>
    <n v="9331"/>
    <n v="154.06"/>
    <n v="90.93"/>
    <n v="63.13"/>
    <n v="848467.83"/>
    <n v="589066.03"/>
    <n v="-259401.8"/>
    <n v="-0.30572968217309998"/>
  </r>
  <r>
    <s v="Middle East/North Africa"/>
    <s v="JORDAN"/>
    <s v="Personal Care"/>
    <s v="Online"/>
    <x v="2"/>
    <d v="2013-08-08T00:00:00"/>
    <s v="Aug"/>
    <n v="2013"/>
    <n v="149205338"/>
    <d v="2013-08-21T00:00:00"/>
    <n v="4"/>
    <n v="13"/>
    <n v="2030"/>
    <n v="81.73"/>
    <n v="56.67"/>
    <n v="25.06"/>
    <n v="115040.1"/>
    <n v="50871.8"/>
    <n v="-64168.3"/>
    <n v="-0.55779071819304704"/>
  </r>
  <r>
    <s v="Europe"/>
    <s v="GEORGIA"/>
    <s v="Meat"/>
    <s v="Offline"/>
    <x v="0"/>
    <d v="2010-11-02T00:00:00"/>
    <s v="Nov"/>
    <n v="2010"/>
    <n v="516485583"/>
    <d v="2010-06-03T00:00:00"/>
    <n v="5"/>
    <s v=""/>
    <n v="8416"/>
    <n v="421.89"/>
    <n v="364.69"/>
    <n v="57.2"/>
    <n v="3069231.04"/>
    <n v="481395.20000000001"/>
    <n v="-2587835.84"/>
    <n v="-0.84315445995228799"/>
  </r>
  <r>
    <s v="Middle East/North Africa"/>
    <s v="SOMALIA"/>
    <s v="Baby Food"/>
    <s v="Offline"/>
    <x v="2"/>
    <d v="2012-09-08T00:00:00"/>
    <s v="Sep"/>
    <n v="2012"/>
    <n v="341000020"/>
    <d v="2012-08-18T00:00:00"/>
    <n v="7"/>
    <s v=""/>
    <n v="8339"/>
    <n v="255.28"/>
    <n v="159.41999999999999"/>
    <n v="95.86"/>
    <n v="1329403.3799999999"/>
    <n v="799376.54"/>
    <n v="-530026.84"/>
    <n v="-0.39869527035503699"/>
  </r>
  <r>
    <s v="Europe"/>
    <s v="KOSOVO"/>
    <s v="Vegetables"/>
    <s v="Online"/>
    <x v="3"/>
    <d v="2014-07-11T00:00:00"/>
    <s v="Jul"/>
    <n v="2014"/>
    <n v="491547477"/>
    <d v="2014-07-11T00:00:00"/>
    <n v="6"/>
    <n v="0"/>
    <n v="8676"/>
    <n v="154.06"/>
    <n v="90.93"/>
    <n v="63.13"/>
    <n v="788908.68"/>
    <n v="547715.88"/>
    <n v="-241192.8"/>
    <n v="-0.30572968217309998"/>
  </r>
  <r>
    <s v="Middle East/North Africa"/>
    <s v="SYRIA"/>
    <s v="Vegetables"/>
    <s v="Offline"/>
    <x v="0"/>
    <d v="2011-11-09T00:00:00"/>
    <s v="Nov"/>
    <n v="2011"/>
    <n v="557239282"/>
    <d v="2011-10-22T00:00:00"/>
    <n v="7"/>
    <s v=""/>
    <n v="8341"/>
    <n v="154.06"/>
    <n v="90.93"/>
    <n v="63.13"/>
    <n v="758447.13"/>
    <n v="526567.32999999996"/>
    <n v="-231879.8"/>
    <n v="-0.30572968217309998"/>
  </r>
  <r>
    <s v="Central America"/>
    <s v="PANAMA"/>
    <s v="Snacks"/>
    <s v="Offline"/>
    <x v="1"/>
    <d v="2010-05-27T00:00:00"/>
    <s v="May"/>
    <n v="2010"/>
    <n v="197499263"/>
    <d v="2010-08-06T00:00:00"/>
    <n v="6"/>
    <n v="71"/>
    <n v="3276"/>
    <n v="152.58000000000001"/>
    <n v="97.44"/>
    <n v="55.14"/>
    <n v="319213.44"/>
    <n v="180638.64"/>
    <n v="-138574.79999999999"/>
    <n v="-0.43411330049261099"/>
  </r>
  <r>
    <s v="Middle East/North Africa"/>
    <s v="YEMEN"/>
    <s v="Personal Care"/>
    <s v="Offline"/>
    <x v="2"/>
    <d v="2011-09-25T00:00:00"/>
    <s v="Sep"/>
    <n v="2011"/>
    <n v="492063748"/>
    <d v="2011-05-10T00:00:00"/>
    <n v="3"/>
    <s v=""/>
    <n v="1453"/>
    <n v="81.73"/>
    <n v="56.67"/>
    <n v="25.06"/>
    <n v="82341.509999999995"/>
    <n v="36412.18"/>
    <n v="-45929.33"/>
    <n v="-0.55779071819304704"/>
  </r>
  <r>
    <s v="Middle East/North Africa"/>
    <s v="TURKEY"/>
    <s v="Vegetables"/>
    <s v="Online"/>
    <x v="3"/>
    <d v="2013-09-20T00:00:00"/>
    <s v="Sep"/>
    <n v="2013"/>
    <n v="790981566"/>
    <d v="2013-08-10T00:00:00"/>
    <n v="7"/>
    <s v=""/>
    <n v="7878"/>
    <n v="154.06"/>
    <n v="90.93"/>
    <n v="63.13"/>
    <n v="716346.54"/>
    <n v="497338.14"/>
    <n v="-219008.4"/>
    <n v="-0.30572968217309998"/>
  </r>
  <r>
    <s v="Central America"/>
    <s v="EL SALVADOR"/>
    <s v="Household"/>
    <s v="Offline"/>
    <x v="1"/>
    <d v="2015-06-20T00:00:00"/>
    <s v="Jun"/>
    <n v="2015"/>
    <n v="964614045"/>
    <d v="2015-07-21T00:00:00"/>
    <n v="3"/>
    <n v="31"/>
    <n v="9587"/>
    <n v="668.27"/>
    <n v="502.54"/>
    <n v="165.73"/>
    <n v="4817850.9800000004"/>
    <n v="1588853.51"/>
    <n v="-3228997.47"/>
    <n v="-0.67021530624427905"/>
  </r>
  <r>
    <s v="Sub-Saharan Africa"/>
    <s v="BURUNDI"/>
    <s v="Fruits"/>
    <s v="Offline"/>
    <x v="3"/>
    <d v="2013-10-05T00:00:00"/>
    <s v="Oct"/>
    <n v="2013"/>
    <n v="953635013"/>
    <d v="2013-06-14T00:00:00"/>
    <n v="6"/>
    <s v=""/>
    <n v="647"/>
    <n v="9.33"/>
    <n v="6.92"/>
    <n v="2.41"/>
    <n v="4477.24"/>
    <n v="1559.27"/>
    <n v="-2917.97"/>
    <n v="-0.65173410404624299"/>
  </r>
  <r>
    <s v="Sub-Saharan Africa"/>
    <s v="LIBERIA"/>
    <s v="Vegetables"/>
    <s v="Offline"/>
    <x v="2"/>
    <d v="2012-05-26T00:00:00"/>
    <s v="May"/>
    <n v="2012"/>
    <n v="319030797"/>
    <d v="2012-06-23T00:00:00"/>
    <n v="7"/>
    <n v="28"/>
    <n v="7157"/>
    <n v="154.06"/>
    <n v="90.93"/>
    <n v="63.13"/>
    <n v="650786.01"/>
    <n v="451821.41"/>
    <n v="-198964.6"/>
    <n v="-0.30572968217309998"/>
  </r>
  <r>
    <s v="Central America"/>
    <s v="DOMINICAN REPUBLIC"/>
    <s v="Meat"/>
    <s v="Online"/>
    <x v="1"/>
    <d v="2014-11-24T00:00:00"/>
    <s v="Nov"/>
    <n v="2014"/>
    <n v="492100226"/>
    <d v="2015-11-01T00:00:00"/>
    <n v="1"/>
    <n v="342"/>
    <n v="2247"/>
    <n v="421.89"/>
    <n v="364.69"/>
    <n v="57.2"/>
    <n v="819458.43"/>
    <n v="128528.4"/>
    <n v="-690930.03"/>
    <n v="-0.84315445995228799"/>
  </r>
  <r>
    <s v="Central America"/>
    <s v="SAINT VINCENT AND THE GRENADINES"/>
    <s v="Beverages"/>
    <s v="Offline"/>
    <x v="0"/>
    <d v="2016-08-21T00:00:00"/>
    <s v="Aug"/>
    <n v="2016"/>
    <n v="724454629"/>
    <d v="2016-02-10T00:00:00"/>
    <n v="4"/>
    <s v=""/>
    <n v="1079"/>
    <n v="47.45"/>
    <n v="31.79"/>
    <n v="15.66"/>
    <n v="34301.410000000003"/>
    <n v="16897.14"/>
    <n v="-17404.27"/>
    <n v="-0.50739226171752105"/>
  </r>
  <r>
    <s v="Sub-Saharan Africa"/>
    <s v="ZAMBIA"/>
    <s v="Beverages"/>
    <s v="Offline"/>
    <x v="0"/>
    <d v="2010-09-09T00:00:00"/>
    <s v="Sep"/>
    <n v="2010"/>
    <n v="338017833"/>
    <d v="2010-10-28T00:00:00"/>
    <n v="5"/>
    <n v="49"/>
    <n v="5843"/>
    <n v="47.45"/>
    <n v="31.79"/>
    <n v="15.66"/>
    <n v="185748.97"/>
    <n v="91501.38"/>
    <n v="-94247.59"/>
    <n v="-0.50739226171752105"/>
  </r>
  <r>
    <s v="Middle East/North Africa"/>
    <s v="OMAN"/>
    <s v="Personal Care"/>
    <s v="Online"/>
    <x v="0"/>
    <d v="2013-11-24T00:00:00"/>
    <s v="Nov"/>
    <n v="2013"/>
    <n v="975026166"/>
    <d v="2013-12-15T00:00:00"/>
    <n v="1"/>
    <n v="21"/>
    <n v="765"/>
    <n v="81.73"/>
    <n v="56.67"/>
    <n v="25.06"/>
    <n v="43352.55"/>
    <n v="19170.900000000001"/>
    <n v="-24181.65"/>
    <n v="-0.55779071819304704"/>
  </r>
  <r>
    <s v="Sub-Saharan Africa"/>
    <s v="MALI"/>
    <s v="Cereal"/>
    <s v="Online"/>
    <x v="1"/>
    <d v="2010-07-02T00:00:00"/>
    <s v="Jul"/>
    <n v="2010"/>
    <n v="748028457"/>
    <d v="2010-03-26T00:00:00"/>
    <n v="6"/>
    <s v=""/>
    <n v="7098"/>
    <n v="205.7"/>
    <n v="117.11"/>
    <n v="88.59"/>
    <n v="831246.78"/>
    <n v="628811.81999999995"/>
    <n v="-202434.96"/>
    <n v="-0.24353172231235601"/>
  </r>
  <r>
    <s v="Sub-Saharan Africa"/>
    <s v="MALAWI"/>
    <s v="Fruits"/>
    <s v="Online"/>
    <x v="2"/>
    <d v="2014-02-07T00:00:00"/>
    <s v="Feb"/>
    <n v="2014"/>
    <n v="989886033"/>
    <d v="2014-01-08T00:00:00"/>
    <n v="4"/>
    <s v=""/>
    <n v="8129"/>
    <n v="9.33"/>
    <n v="6.92"/>
    <n v="2.41"/>
    <n v="56252.68"/>
    <n v="19590.89"/>
    <n v="-36661.79"/>
    <n v="-0.65173410404624299"/>
  </r>
  <r>
    <s v="Sub-Saharan Africa"/>
    <s v="DEMOCRATIC REPUBLIC OF THE CONGO"/>
    <s v="Cosmetics"/>
    <s v="Offline"/>
    <x v="1"/>
    <d v="2016-02-11T00:00:00"/>
    <s v="Feb"/>
    <n v="2016"/>
    <n v="403772723"/>
    <d v="2016-11-13T00:00:00"/>
    <n v="1"/>
    <n v="276"/>
    <n v="4176"/>
    <n v="437.2"/>
    <n v="263.33"/>
    <n v="173.87"/>
    <n v="1099666.08"/>
    <n v="726081.12"/>
    <n v="-373584.96"/>
    <n v="-0.33972581931416901"/>
  </r>
  <r>
    <s v="Australia/Oceania"/>
    <s v="NAURU"/>
    <s v="Meat"/>
    <s v="Online"/>
    <x v="3"/>
    <d v="2015-08-07T00:00:00"/>
    <s v="Aug"/>
    <n v="2015"/>
    <n v="913174855"/>
    <d v="2015-08-23T00:00:00"/>
    <n v="1"/>
    <n v="16"/>
    <n v="7587"/>
    <n v="421.89"/>
    <n v="364.69"/>
    <n v="57.2"/>
    <n v="2766903.03"/>
    <n v="433976.4"/>
    <n v="-2332926.63"/>
    <n v="-0.84315445995228799"/>
  </r>
  <r>
    <s v="Europe"/>
    <s v="BULGARIA"/>
    <s v="Fruits"/>
    <s v="Offline"/>
    <x v="1"/>
    <d v="2013-08-10T00:00:00"/>
    <s v="Aug"/>
    <n v="2013"/>
    <n v="911891257"/>
    <d v="2013-01-11T00:00:00"/>
    <n v="6"/>
    <s v=""/>
    <n v="7742"/>
    <n v="9.33"/>
    <n v="6.92"/>
    <n v="2.41"/>
    <n v="53574.64"/>
    <n v="18658.22"/>
    <n v="-34916.42"/>
    <n v="-0.65173410404624299"/>
  </r>
  <r>
    <s v="Europe"/>
    <s v="RUSSIA"/>
    <s v="Snacks"/>
    <s v="Offline"/>
    <x v="2"/>
    <d v="2015-11-29T00:00:00"/>
    <s v="Nov"/>
    <n v="2015"/>
    <n v="214033257"/>
    <d v="2015-03-12T00:00:00"/>
    <n v="5"/>
    <s v=""/>
    <n v="6052"/>
    <n v="152.58000000000001"/>
    <n v="97.44"/>
    <n v="55.14"/>
    <n v="589706.88"/>
    <n v="333707.28000000003"/>
    <n v="-255999.6"/>
    <n v="-0.43411330049261099"/>
  </r>
  <r>
    <s v="Europe"/>
    <s v="UKRAINE"/>
    <s v="Cereal"/>
    <s v="Online"/>
    <x v="3"/>
    <d v="2015-12-14T00:00:00"/>
    <s v="Dec"/>
    <n v="2015"/>
    <n v="504024684"/>
    <d v="2016-01-14T00:00:00"/>
    <n v="5"/>
    <n v="31"/>
    <n v="959"/>
    <n v="205.7"/>
    <n v="117.11"/>
    <n v="88.59"/>
    <n v="112308.49"/>
    <n v="84957.81"/>
    <n v="-27350.68"/>
    <n v="-0.24353172231235601"/>
  </r>
  <r>
    <s v="Europe"/>
    <s v="LITHUANIA"/>
    <s v="Vegetables"/>
    <s v="Online"/>
    <x v="2"/>
    <d v="2016-07-17T00:00:00"/>
    <s v="Jul"/>
    <n v="2016"/>
    <n v="386601865"/>
    <d v="2016-07-26T00:00:00"/>
    <n v="3"/>
    <n v="9"/>
    <n v="2938"/>
    <n v="154.06"/>
    <n v="90.93"/>
    <n v="63.13"/>
    <n v="267152.34000000003"/>
    <n v="185475.94"/>
    <n v="-81676.400000000096"/>
    <n v="-0.30572968217310098"/>
  </r>
  <r>
    <s v="Europe"/>
    <s v="SWEDEN"/>
    <s v="Cosmetics"/>
    <s v="Offline"/>
    <x v="1"/>
    <d v="2010-01-16T00:00:00"/>
    <s v="Jan"/>
    <n v="2010"/>
    <n v="336813628"/>
    <d v="2010-02-23T00:00:00"/>
    <n v="3"/>
    <n v="38"/>
    <n v="9492"/>
    <n v="437.2"/>
    <n v="263.33"/>
    <n v="173.87"/>
    <n v="2499528.36"/>
    <n v="1650374.04"/>
    <n v="-849154.32"/>
    <n v="-0.33972581931416901"/>
  </r>
  <r>
    <s v="Asia"/>
    <s v="KYRGYZSTAN"/>
    <s v="Beverages"/>
    <s v="Offline"/>
    <x v="1"/>
    <d v="2012-04-08T00:00:00"/>
    <s v="Apr"/>
    <n v="2012"/>
    <n v="450021302"/>
    <d v="2012-08-27T00:00:00"/>
    <n v="2"/>
    <n v="141"/>
    <n v="159"/>
    <n v="47.45"/>
    <n v="31.79"/>
    <n v="15.66"/>
    <n v="5054.6099999999997"/>
    <n v="2489.94"/>
    <n v="-2564.67"/>
    <n v="-0.50739226171752105"/>
  </r>
  <r>
    <s v="Sub-Saharan Africa"/>
    <s v="CHAD"/>
    <s v="Beverages"/>
    <s v="Online"/>
    <x v="2"/>
    <d v="2014-11-21T00:00:00"/>
    <s v="Nov"/>
    <n v="2014"/>
    <n v="891898715"/>
    <d v="2014-05-12T00:00:00"/>
    <n v="2"/>
    <s v=""/>
    <n v="1505"/>
    <n v="47.45"/>
    <n v="31.79"/>
    <n v="15.66"/>
    <n v="47843.95"/>
    <n v="23568.3"/>
    <n v="-24275.65"/>
    <n v="-0.50739226171752105"/>
  </r>
  <r>
    <s v="Australia/Oceania"/>
    <s v="SOLOMON ISLANDS"/>
    <s v="Fruits"/>
    <s v="Offline"/>
    <x v="2"/>
    <d v="2016-09-04T00:00:00"/>
    <s v="Sep"/>
    <n v="2016"/>
    <n v="548432195"/>
    <d v="2016-01-05T00:00:00"/>
    <n v="3"/>
    <s v=""/>
    <n v="2129"/>
    <n v="9.33"/>
    <n v="6.92"/>
    <n v="2.41"/>
    <n v="14732.68"/>
    <n v="5130.8900000000003"/>
    <n v="-9601.7900000000009"/>
    <n v="-0.65173410404624299"/>
  </r>
  <r>
    <s v="Sub-Saharan Africa"/>
    <s v="MADAGASCAR"/>
    <s v="Fruits"/>
    <s v="Offline"/>
    <x v="3"/>
    <d v="2013-11-05T00:00:00"/>
    <s v="Nov"/>
    <n v="2013"/>
    <n v="175920569"/>
    <d v="2013-06-24T00:00:00"/>
    <n v="2"/>
    <s v=""/>
    <n v="7661"/>
    <n v="9.33"/>
    <n v="6.92"/>
    <n v="2.41"/>
    <n v="53014.12"/>
    <n v="18463.009999999998"/>
    <n v="-34551.11"/>
    <n v="-0.65173410404624299"/>
  </r>
  <r>
    <s v="Australia/Oceania"/>
    <s v="PAPUA NEW GUINEA"/>
    <s v="Clothes"/>
    <s v="Offline"/>
    <x v="3"/>
    <d v="2011-05-28T00:00:00"/>
    <s v="May"/>
    <n v="2011"/>
    <n v="150975167"/>
    <d v="2011-11-07T00:00:00"/>
    <n v="2"/>
    <n v="163"/>
    <n v="5762"/>
    <n v="109.28"/>
    <n v="35.840000000000003"/>
    <n v="73.44"/>
    <n v="206510.07999999999"/>
    <n v="423161.28"/>
    <n v="216651.2"/>
    <n v="1.0491071428571399"/>
  </r>
  <r>
    <s v="Sub-Saharan Africa"/>
    <s v="CENTRAL AFRICAN REPUBLIC"/>
    <s v="Beverages"/>
    <s v="Offline"/>
    <x v="0"/>
    <d v="2012-09-12T00:00:00"/>
    <s v="Sep"/>
    <n v="2012"/>
    <n v="920519816"/>
    <d v="2012-12-30T00:00:00"/>
    <n v="1"/>
    <n v="109"/>
    <n v="1125"/>
    <n v="47.45"/>
    <n v="31.79"/>
    <n v="15.66"/>
    <n v="35763.75"/>
    <n v="17617.5"/>
    <n v="-18146.25"/>
    <n v="-0.50739226171752105"/>
  </r>
  <r>
    <s v="Asia"/>
    <s v="MALDIVES"/>
    <s v="Meat"/>
    <s v="Online"/>
    <x v="1"/>
    <d v="2013-12-28T00:00:00"/>
    <s v="Dec"/>
    <n v="2013"/>
    <n v="751790845"/>
    <d v="2014-06-02T00:00:00"/>
    <n v="2"/>
    <n v="156"/>
    <n v="472"/>
    <n v="421.89"/>
    <n v="364.69"/>
    <n v="57.2"/>
    <n v="172133.68"/>
    <n v="26998.400000000001"/>
    <n v="-145135.28"/>
    <n v="-0.84315445995228799"/>
  </r>
  <r>
    <s v="Central America"/>
    <s v="DOMINICAN REPUBLIC"/>
    <s v="Meat"/>
    <s v="Online"/>
    <x v="0"/>
    <d v="2015-08-06T00:00:00"/>
    <s v="Aug"/>
    <n v="2015"/>
    <n v="682337081"/>
    <d v="2015-10-06T00:00:00"/>
    <n v="3"/>
    <n v="61"/>
    <n v="7560"/>
    <n v="421.89"/>
    <n v="364.69"/>
    <n v="57.2"/>
    <n v="2757056.4"/>
    <n v="432432"/>
    <n v="-2324624.4"/>
    <n v="-0.84315445995228799"/>
  </r>
  <r>
    <s v="Central America"/>
    <s v="HAITI"/>
    <s v="Meat"/>
    <s v="Online"/>
    <x v="3"/>
    <d v="2011-08-22T00:00:00"/>
    <s v="Aug"/>
    <n v="2011"/>
    <n v="470019853"/>
    <d v="2011-09-14T00:00:00"/>
    <n v="4"/>
    <n v="23"/>
    <n v="8174"/>
    <n v="421.89"/>
    <n v="364.69"/>
    <n v="57.2"/>
    <n v="2980976.06"/>
    <n v="467552.8"/>
    <n v="-2513423.2599999998"/>
    <n v="-0.84315445995228799"/>
  </r>
  <r>
    <s v="Sub-Saharan Africa"/>
    <s v="TOGO"/>
    <s v="Fruits"/>
    <s v="Offline"/>
    <x v="3"/>
    <d v="2016-12-19T00:00:00"/>
    <s v="Dec"/>
    <n v="2016"/>
    <n v="843012988"/>
    <d v="2016-12-26T00:00:00"/>
    <n v="2"/>
    <n v="7"/>
    <n v="5132"/>
    <n v="9.33"/>
    <n v="6.92"/>
    <n v="2.41"/>
    <n v="35513.440000000002"/>
    <n v="12368.12"/>
    <n v="-23145.32"/>
    <n v="-0.65173410404624299"/>
  </r>
  <r>
    <s v="Asia"/>
    <s v="TAIWAN"/>
    <s v="Vegetables"/>
    <s v="Offline"/>
    <x v="1"/>
    <d v="2016-07-25T00:00:00"/>
    <s v="Jul"/>
    <n v="2016"/>
    <n v="349802815"/>
    <d v="2016-08-15T00:00:00"/>
    <n v="2"/>
    <n v="21"/>
    <n v="3281"/>
    <n v="154.06"/>
    <n v="90.93"/>
    <n v="63.13"/>
    <n v="298341.33"/>
    <n v="207129.53"/>
    <n v="-91211.8"/>
    <n v="-0.30572968217309998"/>
  </r>
  <r>
    <s v="Europe"/>
    <s v="BELGIUM"/>
    <s v="Fruits"/>
    <s v="Online"/>
    <x v="1"/>
    <d v="2015-07-24T00:00:00"/>
    <s v="Jul"/>
    <n v="2015"/>
    <n v="309188163"/>
    <d v="2015-12-08T00:00:00"/>
    <n v="3"/>
    <n v="137"/>
    <n v="4503"/>
    <n v="9.33"/>
    <n v="6.92"/>
    <n v="2.41"/>
    <n v="31160.76"/>
    <n v="10852.23"/>
    <n v="-20308.53"/>
    <n v="-0.65173410404624299"/>
  </r>
  <r>
    <s v="Europe"/>
    <s v="KOSOVO"/>
    <s v="Office Supplies"/>
    <s v="Offline"/>
    <x v="0"/>
    <d v="2012-01-08T00:00:00"/>
    <s v="Jan"/>
    <n v="2012"/>
    <n v="760280358"/>
    <d v="2012-08-21T00:00:00"/>
    <n v="3"/>
    <n v="226"/>
    <n v="2708"/>
    <n v="651.21"/>
    <n v="524.96"/>
    <n v="126.25"/>
    <n v="1421591.68"/>
    <n v="341885"/>
    <n v="-1079706.68"/>
    <n v="-0.75950548613227697"/>
  </r>
  <r>
    <s v="Sub-Saharan Africa"/>
    <s v="REPUBLIC OF THE CONGO"/>
    <s v="Fruits"/>
    <s v="Online"/>
    <x v="3"/>
    <d v="2011-02-13T00:00:00"/>
    <s v="Feb"/>
    <n v="2011"/>
    <n v="912503230"/>
    <d v="2011-03-17T00:00:00"/>
    <n v="5"/>
    <n v="32"/>
    <n v="8838"/>
    <n v="9.33"/>
    <n v="6.92"/>
    <n v="2.41"/>
    <n v="61158.96"/>
    <n v="21299.58"/>
    <n v="-39859.379999999997"/>
    <n v="-0.65173410404624299"/>
  </r>
  <r>
    <s v="Europe"/>
    <s v="SLOVAKIA"/>
    <s v="Beverages"/>
    <s v="Offline"/>
    <x v="0"/>
    <d v="2015-09-15T00:00:00"/>
    <s v="Sep"/>
    <n v="2015"/>
    <n v="495593106"/>
    <d v="2015-08-10T00:00:00"/>
    <n v="2"/>
    <s v=""/>
    <n v="5868"/>
    <n v="47.45"/>
    <n v="31.79"/>
    <n v="15.66"/>
    <n v="186543.72"/>
    <n v="91892.88"/>
    <n v="-94650.84"/>
    <n v="-0.50739226171752105"/>
  </r>
  <r>
    <s v="Europe"/>
    <s v="CYPRUS"/>
    <s v="Clothes"/>
    <s v="Offline"/>
    <x v="2"/>
    <d v="2013-09-01T00:00:00"/>
    <s v="Sep"/>
    <n v="2013"/>
    <n v="209598815"/>
    <d v="2013-11-01T00:00:00"/>
    <n v="6"/>
    <n v="61"/>
    <n v="3802"/>
    <n v="109.28"/>
    <n v="35.840000000000003"/>
    <n v="73.44"/>
    <n v="136263.67999999999"/>
    <n v="279218.88"/>
    <n v="142955.20000000001"/>
    <n v="1.0491071428571399"/>
  </r>
  <r>
    <s v="Sub-Saharan Africa"/>
    <s v="COMOROS"/>
    <s v="Clothes"/>
    <s v="Offline"/>
    <x v="2"/>
    <d v="2013-07-13T00:00:00"/>
    <s v="Jul"/>
    <n v="2013"/>
    <n v="374881684"/>
    <d v="2013-08-25T00:00:00"/>
    <n v="1"/>
    <n v="43"/>
    <n v="4676"/>
    <n v="109.28"/>
    <n v="35.840000000000003"/>
    <n v="73.44"/>
    <n v="167587.84"/>
    <n v="343405.44"/>
    <n v="175817.60000000001"/>
    <n v="1.0491071428571399"/>
  </r>
  <r>
    <s v="North America"/>
    <s v="UNITED STATES OF AMERICA"/>
    <s v="Baby Food"/>
    <s v="Offline"/>
    <x v="3"/>
    <d v="2017-05-26T00:00:00"/>
    <s v="May"/>
    <n v="2017"/>
    <n v="482115542"/>
    <d v="2017-05-28T00:00:00"/>
    <n v="1"/>
    <n v="2"/>
    <n v="7558"/>
    <n v="255.28"/>
    <n v="159.41999999999999"/>
    <n v="95.86"/>
    <n v="1204896.3600000001"/>
    <n v="724509.88"/>
    <n v="-480386.48"/>
    <n v="-0.39869527035503699"/>
  </r>
  <r>
    <s v="Central America"/>
    <s v="GUATEMALA"/>
    <s v="Meat"/>
    <s v="Online"/>
    <x v="0"/>
    <d v="2010-09-16T00:00:00"/>
    <s v="Sep"/>
    <n v="2010"/>
    <n v="542286717"/>
    <d v="2010-09-20T00:00:00"/>
    <n v="2"/>
    <n v="4"/>
    <n v="3545"/>
    <n v="421.89"/>
    <n v="364.69"/>
    <n v="57.2"/>
    <n v="1292826.05"/>
    <n v="202774"/>
    <n v="-1090052.05"/>
    <n v="-0.84315445995228799"/>
  </r>
  <r>
    <s v="Asia"/>
    <s v="LAOS"/>
    <s v="Cereal"/>
    <s v="Online"/>
    <x v="2"/>
    <d v="2014-09-09T00:00:00"/>
    <s v="Sep"/>
    <n v="2014"/>
    <n v="636694037"/>
    <d v="2014-09-20T00:00:00"/>
    <n v="7"/>
    <n v="11"/>
    <n v="769"/>
    <n v="205.7"/>
    <n v="117.11"/>
    <n v="88.59"/>
    <n v="90057.59"/>
    <n v="68125.710000000006"/>
    <n v="-21931.88"/>
    <n v="-0.24353172231235601"/>
  </r>
  <r>
    <s v="Australia/Oceania"/>
    <s v="SOLOMON ISLANDS"/>
    <s v="Personal Care"/>
    <s v="Offline"/>
    <x v="3"/>
    <d v="2013-09-10T00:00:00"/>
    <s v="Sep"/>
    <n v="2013"/>
    <n v="466948831"/>
    <d v="2013-11-26T00:00:00"/>
    <n v="3"/>
    <n v="77"/>
    <n v="9390"/>
    <n v="81.73"/>
    <n v="56.67"/>
    <n v="25.06"/>
    <n v="532131.30000000005"/>
    <n v="235313.4"/>
    <n v="-296817.90000000002"/>
    <n v="-0.55779071819304704"/>
  </r>
  <r>
    <s v="Sub-Saharan Africa"/>
    <s v="MALI"/>
    <s v="Snacks"/>
    <s v="Offline"/>
    <x v="2"/>
    <d v="2012-05-19T00:00:00"/>
    <s v="May"/>
    <n v="2012"/>
    <n v="704974925"/>
    <d v="2012-06-14T00:00:00"/>
    <n v="5"/>
    <n v="26"/>
    <n v="6601"/>
    <n v="152.58000000000001"/>
    <n v="97.44"/>
    <n v="55.14"/>
    <n v="643201.43999999994"/>
    <n v="363979.14"/>
    <n v="-279222.3"/>
    <n v="-0.43411330049261099"/>
  </r>
  <r>
    <s v="Sub-Saharan Africa"/>
    <s v="SUDAN"/>
    <s v="Fruits"/>
    <s v="Online"/>
    <x v="3"/>
    <d v="2016-04-01T00:00:00"/>
    <s v="Apr"/>
    <n v="2016"/>
    <n v="743008649"/>
    <d v="2016-01-27T00:00:00"/>
    <n v="4"/>
    <s v=""/>
    <n v="1625"/>
    <n v="9.33"/>
    <n v="6.92"/>
    <n v="2.41"/>
    <n v="11245"/>
    <n v="3916.25"/>
    <n v="-7328.75"/>
    <n v="-0.65173410404624299"/>
  </r>
  <r>
    <s v="Australia/Oceania"/>
    <s v="MARSHALL ISLANDS"/>
    <s v="Household"/>
    <s v="Offline"/>
    <x v="2"/>
    <d v="2012-11-04T00:00:00"/>
    <s v="Nov"/>
    <n v="2012"/>
    <n v="943598830"/>
    <d v="2012-04-13T00:00:00"/>
    <n v="6"/>
    <s v=""/>
    <n v="718"/>
    <n v="668.27"/>
    <n v="502.54"/>
    <n v="165.73"/>
    <n v="360823.72"/>
    <n v="118994.14"/>
    <n v="-241829.58"/>
    <n v="-0.67021530624427905"/>
  </r>
  <r>
    <s v="Central America"/>
    <s v="GUATEMALA"/>
    <s v="Vegetables"/>
    <s v="Online"/>
    <x v="2"/>
    <d v="2012-05-08T00:00:00"/>
    <s v="May"/>
    <n v="2012"/>
    <n v="389606797"/>
    <d v="2012-09-18T00:00:00"/>
    <n v="3"/>
    <n v="133"/>
    <n v="2164"/>
    <n v="154.06"/>
    <n v="90.93"/>
    <n v="63.13"/>
    <n v="196772.52"/>
    <n v="136613.32"/>
    <n v="-60159.199999999997"/>
    <n v="-0.30572968217309998"/>
  </r>
  <r>
    <s v="Sub-Saharan Africa"/>
    <s v="TOGO"/>
    <s v="Snacks"/>
    <s v="Online"/>
    <x v="0"/>
    <d v="2010-02-07T00:00:00"/>
    <s v="Feb"/>
    <n v="2010"/>
    <n v="934206378"/>
    <d v="2010-07-13T00:00:00"/>
    <n v="3"/>
    <n v="156"/>
    <n v="1282"/>
    <n v="152.58000000000001"/>
    <n v="97.44"/>
    <n v="55.14"/>
    <n v="124918.08"/>
    <n v="70689.48"/>
    <n v="-54228.6"/>
    <n v="-0.43411330049261099"/>
  </r>
  <r>
    <s v="Sub-Saharan Africa"/>
    <s v="REPUBLIC OF THE CONGO"/>
    <s v="Meat"/>
    <s v="Online"/>
    <x v="2"/>
    <d v="2015-09-30T00:00:00"/>
    <s v="Sep"/>
    <n v="2015"/>
    <n v="450883901"/>
    <d v="2015-05-11T00:00:00"/>
    <n v="2"/>
    <s v=""/>
    <n v="5421"/>
    <n v="421.89"/>
    <n v="364.69"/>
    <n v="57.2"/>
    <n v="1976984.49"/>
    <n v="310081.2"/>
    <n v="-1666903.29"/>
    <n v="-0.84315445995228799"/>
  </r>
  <r>
    <s v="Europe"/>
    <s v="GEORGIA"/>
    <s v="Meat"/>
    <s v="Online"/>
    <x v="3"/>
    <d v="2012-08-23T00:00:00"/>
    <s v="Aug"/>
    <n v="2012"/>
    <n v="483438193"/>
    <d v="2012-09-26T00:00:00"/>
    <n v="4"/>
    <n v="34"/>
    <n v="8959"/>
    <n v="421.89"/>
    <n v="364.69"/>
    <n v="57.2"/>
    <n v="3267257.71"/>
    <n v="512454.8"/>
    <n v="-2754802.91"/>
    <n v="-0.84315445995228799"/>
  </r>
  <r>
    <s v="Australia/Oceania"/>
    <s v="VANUATU"/>
    <s v="Cereal"/>
    <s v="Online"/>
    <x v="0"/>
    <d v="2016-10-11T00:00:00"/>
    <s v="Oct"/>
    <n v="2016"/>
    <n v="395980584"/>
    <d v="2016-12-18T00:00:00"/>
    <n v="1"/>
    <n v="68"/>
    <n v="8309"/>
    <n v="205.7"/>
    <n v="117.11"/>
    <n v="88.59"/>
    <n v="973066.99"/>
    <n v="736094.31"/>
    <n v="-236972.68"/>
    <n v="-0.24353172231235601"/>
  </r>
  <r>
    <s v="Middle East/North Africa"/>
    <s v="QATAR"/>
    <s v="Vegetables"/>
    <s v="Offline"/>
    <x v="0"/>
    <d v="2011-01-18T00:00:00"/>
    <s v="Jan"/>
    <n v="2011"/>
    <n v="522934901"/>
    <d v="2011-03-02T00:00:00"/>
    <n v="4"/>
    <n v="43"/>
    <n v="6913"/>
    <n v="154.06"/>
    <n v="90.93"/>
    <n v="63.13"/>
    <n v="628599.09"/>
    <n v="436417.69"/>
    <n v="-192181.4"/>
    <n v="-0.30572968217309998"/>
  </r>
  <r>
    <s v="Europe"/>
    <s v="SWITZERLAND"/>
    <s v="Vegetables"/>
    <s v="Online"/>
    <x v="2"/>
    <d v="2016-10-15T00:00:00"/>
    <s v="Oct"/>
    <n v="2016"/>
    <n v="819037473"/>
    <d v="2016-10-15T00:00:00"/>
    <n v="7"/>
    <n v="0"/>
    <n v="244"/>
    <n v="154.06"/>
    <n v="90.93"/>
    <n v="63.13"/>
    <n v="22186.92"/>
    <n v="15403.72"/>
    <n v="-6783.2"/>
    <n v="-0.30572968217309998"/>
  </r>
  <r>
    <s v="Sub-Saharan Africa"/>
    <s v="CHAD"/>
    <s v="Baby Food"/>
    <s v="Offline"/>
    <x v="1"/>
    <d v="2015-01-02T00:00:00"/>
    <s v="Jan"/>
    <n v="2015"/>
    <n v="409337127"/>
    <d v="2015-02-14T00:00:00"/>
    <n v="7"/>
    <n v="43"/>
    <n v="807"/>
    <n v="255.28"/>
    <n v="159.41999999999999"/>
    <n v="95.86"/>
    <n v="128651.94"/>
    <n v="77359.02"/>
    <n v="-51292.92"/>
    <n v="-0.39869527035503699"/>
  </r>
  <r>
    <s v="Central America"/>
    <s v="ANTIGUA AND BARBUDA"/>
    <s v="Cereal"/>
    <s v="Online"/>
    <x v="0"/>
    <d v="2010-09-19T00:00:00"/>
    <s v="Sep"/>
    <n v="2010"/>
    <n v="739195191"/>
    <d v="2010-10-28T00:00:00"/>
    <n v="5"/>
    <n v="39"/>
    <n v="3139"/>
    <n v="205.7"/>
    <n v="117.11"/>
    <n v="88.59"/>
    <n v="367608.29"/>
    <n v="278084.01"/>
    <n v="-89524.28"/>
    <n v="-0.24353172231235601"/>
  </r>
  <r>
    <s v="Middle East/North Africa"/>
    <s v="LEBANON"/>
    <s v="Personal Care"/>
    <s v="Offline"/>
    <x v="2"/>
    <d v="2013-04-24T00:00:00"/>
    <s v="Apr"/>
    <n v="2013"/>
    <n v="624285495"/>
    <d v="2013-11-06T00:00:00"/>
    <n v="4"/>
    <n v="196"/>
    <n v="8806"/>
    <n v="81.73"/>
    <n v="56.67"/>
    <n v="25.06"/>
    <n v="499036.02"/>
    <n v="220678.36"/>
    <n v="-278357.65999999997"/>
    <n v="-0.55779071819304704"/>
  </r>
  <r>
    <s v="Sub-Saharan Africa"/>
    <s v="BURKINA FASO"/>
    <s v="Baby Food"/>
    <s v="Offline"/>
    <x v="2"/>
    <d v="2010-08-11T00:00:00"/>
    <s v="Aug"/>
    <n v="2010"/>
    <n v="300594365"/>
    <d v="2010-04-12T00:00:00"/>
    <n v="2"/>
    <s v=""/>
    <n v="1407"/>
    <n v="255.28"/>
    <n v="159.41999999999999"/>
    <n v="95.86"/>
    <n v="224303.94"/>
    <n v="134875.01999999999"/>
    <n v="-89428.92"/>
    <n v="-0.39869527035503699"/>
  </r>
  <r>
    <s v="Europe"/>
    <s v="LIECHTENSTEIN"/>
    <s v="Fruits"/>
    <s v="Offline"/>
    <x v="3"/>
    <d v="2011-04-26T00:00:00"/>
    <s v="Apr"/>
    <n v="2011"/>
    <n v="974420630"/>
    <d v="2011-06-15T00:00:00"/>
    <n v="4"/>
    <n v="50"/>
    <n v="1573"/>
    <n v="9.33"/>
    <n v="6.92"/>
    <n v="2.41"/>
    <n v="10885.16"/>
    <n v="3790.93"/>
    <n v="-7094.23"/>
    <n v="-0.65173410404624299"/>
  </r>
  <r>
    <s v="Sub-Saharan Africa"/>
    <s v="CAMEROON"/>
    <s v="Personal Care"/>
    <s v="Online"/>
    <x v="2"/>
    <d v="2016-03-03T00:00:00"/>
    <s v="Mar"/>
    <n v="2016"/>
    <n v="772375619"/>
    <d v="2016-06-03T00:00:00"/>
    <n v="6"/>
    <n v="92"/>
    <n v="1964"/>
    <n v="81.73"/>
    <n v="56.67"/>
    <n v="25.06"/>
    <n v="111299.88"/>
    <n v="49217.84"/>
    <n v="-62082.04"/>
    <n v="-0.55779071819304704"/>
  </r>
  <r>
    <s v="Middle East/North Africa"/>
    <s v="QATAR"/>
    <s v="Household"/>
    <s v="Online"/>
    <x v="0"/>
    <d v="2016-01-08T00:00:00"/>
    <s v="Jan"/>
    <n v="2016"/>
    <n v="591383159"/>
    <d v="2016-08-15T00:00:00"/>
    <n v="2"/>
    <n v="220"/>
    <n v="2273"/>
    <n v="668.27"/>
    <n v="502.54"/>
    <n v="165.73"/>
    <n v="1142273.42"/>
    <n v="376704.29"/>
    <n v="-765569.13"/>
    <n v="-0.67021530624427905"/>
  </r>
  <r>
    <s v="Central America"/>
    <s v="JAMAICA"/>
    <s v="Snacks"/>
    <s v="Online"/>
    <x v="3"/>
    <d v="2012-05-16T00:00:00"/>
    <s v="May"/>
    <n v="2012"/>
    <n v="948679578"/>
    <d v="2012-05-06T00:00:00"/>
    <n v="1"/>
    <s v=""/>
    <n v="4224"/>
    <n v="152.58000000000001"/>
    <n v="97.44"/>
    <n v="55.14"/>
    <n v="411586.56"/>
    <n v="232911.35999999999"/>
    <n v="-178675.20000000001"/>
    <n v="-0.43411330049261099"/>
  </r>
  <r>
    <s v="Sub-Saharan Africa"/>
    <s v="SENEGAL"/>
    <s v="Meat"/>
    <s v="Online"/>
    <x v="2"/>
    <d v="2015-10-10T00:00:00"/>
    <s v="Oct"/>
    <n v="2015"/>
    <n v="631813704"/>
    <d v="2015-11-28T00:00:00"/>
    <n v="7"/>
    <n v="49"/>
    <n v="6570"/>
    <n v="421.89"/>
    <n v="364.69"/>
    <n v="57.2"/>
    <n v="2396013.2999999998"/>
    <n v="375804"/>
    <n v="-2020209.3"/>
    <n v="-0.84315445995228799"/>
  </r>
  <r>
    <s v="Sub-Saharan Africa"/>
    <s v="MADAGASCAR"/>
    <s v="Clothes"/>
    <s v="Online"/>
    <x v="1"/>
    <d v="2017-05-13T00:00:00"/>
    <s v="May"/>
    <n v="2017"/>
    <n v="748646867"/>
    <d v="2017-06-22T00:00:00"/>
    <n v="5"/>
    <n v="40"/>
    <n v="99"/>
    <n v="109.28"/>
    <n v="35.840000000000003"/>
    <n v="73.44"/>
    <n v="3548.16"/>
    <n v="7270.56"/>
    <n v="3722.4"/>
    <n v="1.0491071428571399"/>
  </r>
  <r>
    <s v="Sub-Saharan Africa"/>
    <s v="REPUBLIC OF THE CONGO"/>
    <s v="Beverages"/>
    <s v="Online"/>
    <x v="0"/>
    <d v="2012-07-31T00:00:00"/>
    <s v="Jul"/>
    <n v="2012"/>
    <n v="677352893"/>
    <d v="2012-08-23T00:00:00"/>
    <n v="5"/>
    <n v="23"/>
    <n v="2628"/>
    <n v="47.45"/>
    <n v="31.79"/>
    <n v="15.66"/>
    <n v="83544.12"/>
    <n v="41154.480000000003"/>
    <n v="-42389.64"/>
    <n v="-0.50739226171752105"/>
  </r>
  <r>
    <s v="Sub-Saharan Africa"/>
    <s v="GABON"/>
    <s v="Beverages"/>
    <s v="Offline"/>
    <x v="0"/>
    <d v="2013-01-25T00:00:00"/>
    <s v="Jan"/>
    <n v="2013"/>
    <n v="316418111"/>
    <d v="2013-06-03T00:00:00"/>
    <n v="2"/>
    <n v="129"/>
    <n v="4005"/>
    <n v="47.45"/>
    <n v="31.79"/>
    <n v="15.66"/>
    <n v="127318.95"/>
    <n v="62718.3"/>
    <n v="-64600.65"/>
    <n v="-0.50739226171752105"/>
  </r>
  <r>
    <s v="Europe"/>
    <s v="RUSSIA"/>
    <s v="Beverages"/>
    <s v="Offline"/>
    <x v="2"/>
    <d v="2012-07-08T00:00:00"/>
    <s v="Jul"/>
    <n v="2012"/>
    <n v="534641349"/>
    <d v="2012-08-27T00:00:00"/>
    <n v="2"/>
    <n v="50"/>
    <n v="1111"/>
    <n v="47.45"/>
    <n v="31.79"/>
    <n v="15.66"/>
    <n v="35318.69"/>
    <n v="17398.259999999998"/>
    <n v="-17920.43"/>
    <n v="-0.50739226171752105"/>
  </r>
  <r>
    <s v="Europe"/>
    <s v="BELGIUM"/>
    <s v="Snacks"/>
    <s v="Online"/>
    <x v="2"/>
    <d v="2013-05-08T00:00:00"/>
    <s v="May"/>
    <n v="2013"/>
    <n v="921133935"/>
    <d v="2013-11-08T00:00:00"/>
    <n v="6"/>
    <n v="184"/>
    <n v="2856"/>
    <n v="152.58000000000001"/>
    <n v="97.44"/>
    <n v="55.14"/>
    <n v="278288.64000000001"/>
    <n v="157479.84"/>
    <n v="-120808.8"/>
    <n v="-0.43411330049261099"/>
  </r>
  <r>
    <s v="Asia"/>
    <s v="KYRGYZSTAN"/>
    <s v="Office Supplies"/>
    <s v="Offline"/>
    <x v="3"/>
    <d v="2015-09-28T00:00:00"/>
    <s v="Sep"/>
    <n v="2015"/>
    <n v="235319697"/>
    <d v="2015-10-31T00:00:00"/>
    <n v="7"/>
    <n v="33"/>
    <n v="5183"/>
    <n v="651.21"/>
    <n v="524.96"/>
    <n v="126.25"/>
    <n v="2720867.68"/>
    <n v="654353.75"/>
    <n v="-2066513.93"/>
    <n v="-0.75950548613227697"/>
  </r>
  <r>
    <s v="Europe"/>
    <s v="SAN MARINO"/>
    <s v="Meat"/>
    <s v="Offline"/>
    <x v="2"/>
    <d v="2012-03-23T00:00:00"/>
    <s v="Mar"/>
    <n v="2012"/>
    <n v="456934964"/>
    <d v="2012-05-05T00:00:00"/>
    <n v="7"/>
    <n v="43"/>
    <n v="6065"/>
    <n v="421.89"/>
    <n v="364.69"/>
    <n v="57.2"/>
    <n v="2211844.85"/>
    <n v="346918"/>
    <n v="-1864926.85"/>
    <n v="-0.84315445995228799"/>
  </r>
  <r>
    <s v="Central America"/>
    <s v="SAINT VINCENT AND THE GRENADINES"/>
    <s v="Beverages"/>
    <s v="Offline"/>
    <x v="3"/>
    <d v="2016-03-25T00:00:00"/>
    <s v="Mar"/>
    <n v="2016"/>
    <n v="936028563"/>
    <d v="2016-04-14T00:00:00"/>
    <n v="5"/>
    <n v="20"/>
    <n v="507"/>
    <n v="47.45"/>
    <n v="31.79"/>
    <n v="15.66"/>
    <n v="16117.53"/>
    <n v="7939.62"/>
    <n v="-8177.91"/>
    <n v="-0.50739226171752105"/>
  </r>
  <r>
    <s v="Central America"/>
    <s v="DOMINICAN REPUBLIC"/>
    <s v="Baby Food"/>
    <s v="Offline"/>
    <x v="1"/>
    <d v="2011-09-19T00:00:00"/>
    <s v="Sep"/>
    <n v="2011"/>
    <n v="642961823"/>
    <d v="2011-09-30T00:00:00"/>
    <n v="6"/>
    <n v="11"/>
    <n v="5546"/>
    <n v="255.28"/>
    <n v="159.41999999999999"/>
    <n v="95.86"/>
    <n v="884143.32"/>
    <n v="531639.56000000006"/>
    <n v="-352503.76"/>
    <n v="-0.39869527035503699"/>
  </r>
  <r>
    <s v="Sub-Saharan Africa"/>
    <s v="BURKINA FASO"/>
    <s v="Personal Care"/>
    <s v="Offline"/>
    <x v="3"/>
    <d v="2010-03-15T00:00:00"/>
    <s v="Mar"/>
    <n v="2010"/>
    <n v="418408572"/>
    <d v="2010-03-15T00:00:00"/>
    <n v="2"/>
    <n v="0"/>
    <n v="5249"/>
    <n v="81.73"/>
    <n v="56.67"/>
    <n v="25.06"/>
    <n v="297460.83"/>
    <n v="131539.94"/>
    <n v="-165920.89000000001"/>
    <n v="-0.55779071819304704"/>
  </r>
  <r>
    <s v="Middle East/North Africa"/>
    <s v="JORDAN"/>
    <s v="Beverages"/>
    <s v="Offline"/>
    <x v="2"/>
    <d v="2016-09-16T00:00:00"/>
    <s v="Sep"/>
    <n v="2016"/>
    <n v="723355138"/>
    <d v="2016-10-24T00:00:00"/>
    <n v="2"/>
    <n v="38"/>
    <n v="5715"/>
    <n v="47.45"/>
    <n v="31.79"/>
    <n v="15.66"/>
    <n v="181679.85"/>
    <n v="89496.9"/>
    <n v="-92182.95"/>
    <n v="-0.50739226171752105"/>
  </r>
  <r>
    <s v="Sub-Saharan Africa"/>
    <s v="MALI"/>
    <s v="Meat"/>
    <s v="Online"/>
    <x v="1"/>
    <d v="2010-10-24T00:00:00"/>
    <s v="Oct"/>
    <n v="2010"/>
    <n v="289100348"/>
    <d v="2010-10-31T00:00:00"/>
    <n v="1"/>
    <n v="7"/>
    <n v="72"/>
    <n v="421.89"/>
    <n v="364.69"/>
    <n v="57.2"/>
    <n v="26257.68"/>
    <n v="4118.3999999999996"/>
    <n v="-22139.279999999999"/>
    <n v="-0.84315445995228799"/>
  </r>
  <r>
    <s v="Asia"/>
    <s v="MONGOLIA"/>
    <s v="Personal Care"/>
    <s v="Offline"/>
    <x v="0"/>
    <d v="2011-09-01T00:00:00"/>
    <s v="Sep"/>
    <n v="2011"/>
    <n v="167255532"/>
    <d v="2011-01-20T00:00:00"/>
    <n v="5"/>
    <s v=""/>
    <n v="3484"/>
    <n v="81.73"/>
    <n v="56.67"/>
    <n v="25.06"/>
    <n v="197438.28"/>
    <n v="87309.04"/>
    <n v="-110129.24"/>
    <n v="-0.55779071819304704"/>
  </r>
  <r>
    <s v="Australia/Oceania"/>
    <s v="PAPUA NEW GUINEA"/>
    <s v="Meat"/>
    <s v="Online"/>
    <x v="2"/>
    <d v="2010-05-28T00:00:00"/>
    <s v="May"/>
    <n v="2010"/>
    <n v="579744517"/>
    <d v="2010-02-07T00:00:00"/>
    <n v="1"/>
    <s v=""/>
    <n v="8141"/>
    <n v="421.89"/>
    <n v="364.69"/>
    <n v="57.2"/>
    <n v="2968941.29"/>
    <n v="465665.2"/>
    <n v="-2503276.09"/>
    <n v="-0.84315445995228799"/>
  </r>
  <r>
    <s v="Europe"/>
    <s v="BULGARIA"/>
    <s v="Fruits"/>
    <s v="Online"/>
    <x v="2"/>
    <d v="2010-08-31T00:00:00"/>
    <s v="Aug"/>
    <n v="2010"/>
    <n v="468803632"/>
    <d v="2010-02-10T00:00:00"/>
    <n v="4"/>
    <s v=""/>
    <n v="8267"/>
    <n v="9.33"/>
    <n v="6.92"/>
    <n v="2.41"/>
    <n v="57207.64"/>
    <n v="19923.47"/>
    <n v="-37284.17"/>
    <n v="-0.65173410404624299"/>
  </r>
  <r>
    <s v="Europe"/>
    <s v="FINLAND"/>
    <s v="Baby Food"/>
    <s v="Online"/>
    <x v="0"/>
    <d v="2010-10-13T00:00:00"/>
    <s v="Oct"/>
    <n v="2010"/>
    <n v="646981704"/>
    <d v="2010-11-23T00:00:00"/>
    <n v="3"/>
    <n v="41"/>
    <n v="5118"/>
    <n v="255.28"/>
    <n v="159.41999999999999"/>
    <n v="95.86"/>
    <n v="815911.56"/>
    <n v="490611.48"/>
    <n v="-325300.08"/>
    <n v="-0.39869527035503699"/>
  </r>
  <r>
    <s v="Middle East/North Africa"/>
    <s v="IRAQ"/>
    <s v="Household"/>
    <s v="Online"/>
    <x v="3"/>
    <d v="2010-10-22T00:00:00"/>
    <s v="Oct"/>
    <n v="2010"/>
    <n v="647140061"/>
    <d v="2010-05-11T00:00:00"/>
    <n v="3"/>
    <s v=""/>
    <n v="1980"/>
    <n v="668.27"/>
    <n v="502.54"/>
    <n v="165.73"/>
    <n v="995029.2"/>
    <n v="328145.40000000002"/>
    <n v="-666883.80000000005"/>
    <n v="-0.67021530624427905"/>
  </r>
  <r>
    <s v="Europe"/>
    <s v="FINLAND"/>
    <s v="Vegetables"/>
    <s v="Online"/>
    <x v="2"/>
    <d v="2015-08-22T00:00:00"/>
    <s v="Aug"/>
    <n v="2015"/>
    <n v="972452533"/>
    <d v="2015-04-10T00:00:00"/>
    <n v="6"/>
    <s v=""/>
    <n v="9169"/>
    <n v="154.06"/>
    <n v="90.93"/>
    <n v="63.13"/>
    <n v="833737.17"/>
    <n v="578838.97"/>
    <n v="-254898.2"/>
    <n v="-0.30572968217309998"/>
  </r>
  <r>
    <s v="Middle East/North Africa"/>
    <s v="SOMALIA"/>
    <s v="Household"/>
    <s v="Offline"/>
    <x v="0"/>
    <d v="2016-05-02T00:00:00"/>
    <s v="May"/>
    <n v="2016"/>
    <n v="846405446"/>
    <d v="2016-09-03T00:00:00"/>
    <n v="7"/>
    <n v="124"/>
    <n v="9035"/>
    <n v="668.27"/>
    <n v="502.54"/>
    <n v="165.73"/>
    <n v="4540448.9000000004"/>
    <n v="1497370.55"/>
    <n v="-3043078.35"/>
    <n v="-0.67021530624427905"/>
  </r>
  <r>
    <s v="Central America"/>
    <s v="TRINIDAD AND TOBAGO"/>
    <s v="Personal Care"/>
    <s v="Online"/>
    <x v="3"/>
    <d v="2015-04-06T00:00:00"/>
    <s v="Apr"/>
    <n v="2015"/>
    <n v="462797629"/>
    <d v="2015-06-30T00:00:00"/>
    <n v="3"/>
    <n v="85"/>
    <n v="958"/>
    <n v="81.73"/>
    <n v="56.67"/>
    <n v="25.06"/>
    <n v="54289.86"/>
    <n v="24007.48"/>
    <n v="-30282.38"/>
    <n v="-0.55779071819304704"/>
  </r>
  <r>
    <s v="Europe"/>
    <s v="AUSTRIA"/>
    <s v="Personal Care"/>
    <s v="Offline"/>
    <x v="0"/>
    <d v="2010-10-05T00:00:00"/>
    <s v="Oct"/>
    <n v="2010"/>
    <n v="535740411"/>
    <d v="2010-07-06T00:00:00"/>
    <n v="3"/>
    <s v=""/>
    <n v="6348"/>
    <n v="81.73"/>
    <n v="56.67"/>
    <n v="25.06"/>
    <n v="359741.16"/>
    <n v="159080.88"/>
    <n v="-200660.28"/>
    <n v="-0.55779071819304704"/>
  </r>
  <r>
    <s v="Middle East/North Africa"/>
    <s v="LIBYA"/>
    <s v="Meat"/>
    <s v="Online"/>
    <x v="3"/>
    <d v="2010-01-18T00:00:00"/>
    <s v="Jan"/>
    <n v="2010"/>
    <n v="949657618"/>
    <d v="2010-02-20T00:00:00"/>
    <n v="7"/>
    <n v="33"/>
    <n v="3648"/>
    <n v="421.89"/>
    <n v="364.69"/>
    <n v="57.2"/>
    <n v="1330389.1200000001"/>
    <n v="208665.60000000001"/>
    <n v="-1121723.52"/>
    <n v="-0.84315445995228799"/>
  </r>
  <r>
    <s v="Europe"/>
    <s v="IRELAND"/>
    <s v="Personal Care"/>
    <s v="Offline"/>
    <x v="3"/>
    <d v="2017-02-26T00:00:00"/>
    <s v="Feb"/>
    <n v="2017"/>
    <n v="309285581"/>
    <d v="2017-04-17T00:00:00"/>
    <n v="2"/>
    <n v="50"/>
    <n v="3331"/>
    <n v="81.73"/>
    <n v="56.67"/>
    <n v="25.06"/>
    <n v="188767.77"/>
    <n v="83474.86"/>
    <n v="-105292.91"/>
    <n v="-0.55779071819304704"/>
  </r>
  <r>
    <s v="Middle East/North Africa"/>
    <s v="EGYPT"/>
    <s v="Meat"/>
    <s v="Online"/>
    <x v="1"/>
    <d v="2016-06-17T00:00:00"/>
    <s v="Jun"/>
    <n v="2016"/>
    <n v="889673125"/>
    <d v="2016-09-07T00:00:00"/>
    <n v="4"/>
    <n v="82"/>
    <n v="2903"/>
    <n v="421.89"/>
    <n v="364.69"/>
    <n v="57.2"/>
    <n v="1058695.07"/>
    <n v="166051.6"/>
    <n v="-892643.47"/>
    <n v="-0.84315445995228799"/>
  </r>
  <r>
    <s v="Sub-Saharan Africa"/>
    <s v="MAURITIUS"/>
    <s v="Meat"/>
    <s v="Offline"/>
    <x v="3"/>
    <d v="2016-07-13T00:00:00"/>
    <s v="Jul"/>
    <n v="2016"/>
    <n v="986181581"/>
    <d v="2016-07-23T00:00:00"/>
    <n v="7"/>
    <n v="10"/>
    <n v="1900"/>
    <n v="421.89"/>
    <n v="364.69"/>
    <n v="57.2"/>
    <n v="692911"/>
    <n v="108680"/>
    <n v="-584231"/>
    <n v="-0.84315445995228799"/>
  </r>
  <r>
    <s v="Australia/Oceania"/>
    <s v="PALAU"/>
    <s v="Baby Food"/>
    <s v="Offline"/>
    <x v="0"/>
    <d v="2015-08-22T00:00:00"/>
    <s v="Aug"/>
    <n v="2015"/>
    <n v="764484775"/>
    <d v="2015-03-09T00:00:00"/>
    <n v="2"/>
    <s v=""/>
    <n v="6888"/>
    <n v="255.28"/>
    <n v="159.41999999999999"/>
    <n v="95.86"/>
    <n v="1098084.96"/>
    <n v="660283.68000000005"/>
    <n v="-437801.28"/>
    <n v="-0.39869527035503699"/>
  </r>
  <r>
    <s v="Middle East/North Africa"/>
    <s v="AFGHANISTAN"/>
    <s v="Cereal"/>
    <s v="Online"/>
    <x v="1"/>
    <d v="2013-02-15T00:00:00"/>
    <s v="Feb"/>
    <n v="2013"/>
    <n v="910569036"/>
    <d v="2013-03-25T00:00:00"/>
    <n v="2"/>
    <n v="38"/>
    <n v="6467"/>
    <n v="205.7"/>
    <n v="117.11"/>
    <n v="88.59"/>
    <n v="757350.37"/>
    <n v="572911.53"/>
    <n v="-184438.84"/>
    <n v="-0.24353172231235601"/>
  </r>
  <r>
    <s v="Europe"/>
    <s v="ANDORRA"/>
    <s v="Baby Food"/>
    <s v="Offline"/>
    <x v="1"/>
    <d v="2013-07-03T00:00:00"/>
    <s v="Jul"/>
    <n v="2013"/>
    <n v="380733191"/>
    <d v="2013-04-13T00:00:00"/>
    <n v="7"/>
    <s v=""/>
    <n v="6267"/>
    <n v="255.28"/>
    <n v="159.41999999999999"/>
    <n v="95.86"/>
    <n v="999085.14"/>
    <n v="600754.62"/>
    <n v="-398330.52"/>
    <n v="-0.39869527035503699"/>
  </r>
  <r>
    <s v="Middle East/North Africa"/>
    <s v="EGYPT"/>
    <s v="Household"/>
    <s v="Online"/>
    <x v="0"/>
    <d v="2013-06-24T00:00:00"/>
    <s v="Jun"/>
    <n v="2013"/>
    <n v="451588571"/>
    <d v="2013-07-14T00:00:00"/>
    <n v="1"/>
    <n v="20"/>
    <n v="3948"/>
    <n v="668.27"/>
    <n v="502.54"/>
    <n v="165.73"/>
    <n v="1984027.92"/>
    <n v="654302.04"/>
    <n v="-1329725.8799999999"/>
    <n v="-0.67021530624427905"/>
  </r>
  <r>
    <s v="Asia"/>
    <s v="CHINA"/>
    <s v="Fruits"/>
    <s v="Online"/>
    <x v="3"/>
    <d v="2016-07-24T00:00:00"/>
    <s v="Jul"/>
    <n v="2016"/>
    <n v="670059001"/>
    <d v="2016-01-09T00:00:00"/>
    <n v="7"/>
    <s v=""/>
    <n v="4203"/>
    <n v="9.33"/>
    <n v="6.92"/>
    <n v="2.41"/>
    <n v="29084.76"/>
    <n v="10129.23"/>
    <n v="-18955.53"/>
    <n v="-0.65173410404624299"/>
  </r>
  <r>
    <s v="Australia/Oceania"/>
    <s v="KIRIBATI"/>
    <s v="Office Supplies"/>
    <s v="Online"/>
    <x v="2"/>
    <d v="2010-11-16T00:00:00"/>
    <s v="Nov"/>
    <n v="2010"/>
    <n v="203380811"/>
    <d v="2010-11-23T00:00:00"/>
    <n v="3"/>
    <n v="7"/>
    <n v="3756"/>
    <n v="651.21"/>
    <n v="524.96"/>
    <n v="126.25"/>
    <n v="1971749.76"/>
    <n v="474195"/>
    <n v="-1497554.76"/>
    <n v="-0.75950548613227697"/>
  </r>
  <r>
    <s v="Europe"/>
    <s v="KOSOVO"/>
    <s v="Fruits"/>
    <s v="Online"/>
    <x v="2"/>
    <d v="2012-11-06T00:00:00"/>
    <s v="Nov"/>
    <n v="2012"/>
    <n v="989102828"/>
    <d v="2012-08-07T00:00:00"/>
    <n v="3"/>
    <s v=""/>
    <n v="6362"/>
    <n v="9.33"/>
    <n v="6.92"/>
    <n v="2.41"/>
    <n v="44025.04"/>
    <n v="15332.42"/>
    <n v="-28692.62"/>
    <n v="-0.65173410404624299"/>
  </r>
  <r>
    <s v="Sub-Saharan Africa"/>
    <s v="GABON"/>
    <s v="Fruits"/>
    <s v="Offline"/>
    <x v="3"/>
    <d v="2015-08-21T00:00:00"/>
    <s v="Aug"/>
    <n v="2015"/>
    <n v="985086381"/>
    <d v="2015-04-09T00:00:00"/>
    <n v="5"/>
    <s v=""/>
    <n v="7806"/>
    <n v="9.33"/>
    <n v="6.92"/>
    <n v="2.41"/>
    <n v="54017.52"/>
    <n v="18812.46"/>
    <n v="-35205.06"/>
    <n v="-0.65173410404624299"/>
  </r>
  <r>
    <s v="Sub-Saharan Africa"/>
    <s v="LIBERIA"/>
    <s v="Vegetables"/>
    <s v="Online"/>
    <x v="2"/>
    <d v="2012-06-02T00:00:00"/>
    <s v="Jun"/>
    <n v="2012"/>
    <n v="919505298"/>
    <d v="2012-02-27T00:00:00"/>
    <n v="2"/>
    <s v=""/>
    <n v="906"/>
    <n v="154.06"/>
    <n v="90.93"/>
    <n v="63.13"/>
    <n v="82382.58"/>
    <n v="57195.78"/>
    <n v="-25186.799999999999"/>
    <n v="-0.30572968217309998"/>
  </r>
  <r>
    <s v="Middle East/North Africa"/>
    <s v="BAHRAIN"/>
    <s v="Snacks"/>
    <s v="Online"/>
    <x v="0"/>
    <d v="2017-06-04T00:00:00"/>
    <s v="Jun"/>
    <n v="2017"/>
    <n v="240845906"/>
    <d v="2017-04-21T00:00:00"/>
    <n v="6"/>
    <s v=""/>
    <n v="511"/>
    <n v="152.58000000000001"/>
    <n v="97.44"/>
    <n v="55.14"/>
    <n v="49791.839999999997"/>
    <n v="28176.54"/>
    <n v="-21615.3"/>
    <n v="-0.43411330049261099"/>
  </r>
  <r>
    <s v="Sub-Saharan Africa"/>
    <s v="ZAMBIA"/>
    <s v="Office Supplies"/>
    <s v="Offline"/>
    <x v="3"/>
    <d v="2013-07-18T00:00:00"/>
    <s v="Jul"/>
    <n v="2013"/>
    <n v="267907035"/>
    <d v="2013-07-20T00:00:00"/>
    <n v="7"/>
    <n v="2"/>
    <n v="8500"/>
    <n v="651.21"/>
    <n v="524.96"/>
    <n v="126.25"/>
    <n v="4462160"/>
    <n v="1073125"/>
    <n v="-3389035"/>
    <n v="-0.75950548613227697"/>
  </r>
  <r>
    <s v="Australia/Oceania"/>
    <s v="PAPUA NEW GUINEA"/>
    <s v="Meat"/>
    <s v="Online"/>
    <x v="0"/>
    <d v="2014-09-20T00:00:00"/>
    <s v="Sep"/>
    <n v="2014"/>
    <n v="139800012"/>
    <d v="2014-09-20T00:00:00"/>
    <n v="7"/>
    <n v="0"/>
    <n v="8785"/>
    <n v="421.89"/>
    <n v="364.69"/>
    <n v="57.2"/>
    <n v="3203801.65"/>
    <n v="502502"/>
    <n v="-2701299.65"/>
    <n v="-0.84315445995228799"/>
  </r>
  <r>
    <s v="Sub-Saharan Africa"/>
    <s v="BOTSWANA"/>
    <s v="Meat"/>
    <s v="Online"/>
    <x v="1"/>
    <d v="2016-10-09T00:00:00"/>
    <s v="Oct"/>
    <n v="2016"/>
    <n v="865948665"/>
    <d v="2016-09-26T00:00:00"/>
    <n v="2"/>
    <s v=""/>
    <n v="2308"/>
    <n v="421.89"/>
    <n v="364.69"/>
    <n v="57.2"/>
    <n v="841704.52"/>
    <n v="132017.60000000001"/>
    <n v="-709686.92"/>
    <n v="-0.84315445995228799"/>
  </r>
  <r>
    <s v="Middle East/North Africa"/>
    <s v="QATAR"/>
    <s v="Meat"/>
    <s v="Offline"/>
    <x v="3"/>
    <d v="2016-08-06T00:00:00"/>
    <s v="Aug"/>
    <n v="2016"/>
    <n v="376089322"/>
    <d v="2016-06-27T00:00:00"/>
    <n v="2"/>
    <s v=""/>
    <n v="2043"/>
    <n v="421.89"/>
    <n v="364.69"/>
    <n v="57.2"/>
    <n v="745061.67"/>
    <n v="116859.6"/>
    <n v="-628202.06999999995"/>
    <n v="-0.84315445995228799"/>
  </r>
  <r>
    <s v="Middle East/North Africa"/>
    <s v="TUNISIA"/>
    <s v="Snacks"/>
    <s v="Online"/>
    <x v="3"/>
    <d v="2015-09-10T00:00:00"/>
    <s v="Sep"/>
    <n v="2015"/>
    <n v="270270812"/>
    <d v="2015-10-28T00:00:00"/>
    <n v="4"/>
    <n v="48"/>
    <n v="7994"/>
    <n v="152.58000000000001"/>
    <n v="97.44"/>
    <n v="55.14"/>
    <n v="778935.36"/>
    <n v="440789.16"/>
    <n v="-338146.2"/>
    <n v="-0.43411330049261099"/>
  </r>
  <r>
    <s v="Middle East/North Africa"/>
    <s v="SAUDI ARABIA"/>
    <s v="Personal Care"/>
    <s v="Offline"/>
    <x v="0"/>
    <d v="2010-06-01T00:00:00"/>
    <s v="Jun"/>
    <n v="2010"/>
    <n v="868854463"/>
    <d v="2010-12-02T00:00:00"/>
    <n v="5"/>
    <n v="184"/>
    <n v="2198"/>
    <n v="81.73"/>
    <n v="56.67"/>
    <n v="25.06"/>
    <n v="124560.66"/>
    <n v="55081.88"/>
    <n v="-69478.78"/>
    <n v="-0.55779071819304704"/>
  </r>
  <r>
    <s v="Asia"/>
    <s v="MALAYSIA"/>
    <s v="Beverages"/>
    <s v="Online"/>
    <x v="2"/>
    <d v="2014-06-26T00:00:00"/>
    <s v="Jun"/>
    <n v="2014"/>
    <n v="762514102"/>
    <d v="2014-07-28T00:00:00"/>
    <n v="2"/>
    <n v="32"/>
    <n v="3722"/>
    <n v="47.45"/>
    <n v="31.79"/>
    <n v="15.66"/>
    <n v="118322.38"/>
    <n v="58286.52"/>
    <n v="-60035.86"/>
    <n v="-0.50739226171752105"/>
  </r>
  <r>
    <s v="North America"/>
    <s v="MEXICO"/>
    <s v="Personal Care"/>
    <s v="Offline"/>
    <x v="3"/>
    <d v="2015-03-04T00:00:00"/>
    <s v="Mar"/>
    <n v="2015"/>
    <n v="862236058"/>
    <d v="2015-01-05T00:00:00"/>
    <n v="2"/>
    <s v=""/>
    <n v="3665"/>
    <n v="81.73"/>
    <n v="56.67"/>
    <n v="25.06"/>
    <n v="207695.55"/>
    <n v="91844.9"/>
    <n v="-115850.65"/>
    <n v="-0.55779071819304704"/>
  </r>
  <r>
    <s v="Sub-Saharan Africa"/>
    <s v="MAURITANIA"/>
    <s v="Household"/>
    <s v="Online"/>
    <x v="3"/>
    <d v="2010-04-11T00:00:00"/>
    <s v="Apr"/>
    <n v="2010"/>
    <n v="349319159"/>
    <d v="2010-10-12T00:00:00"/>
    <n v="3"/>
    <n v="184"/>
    <n v="157"/>
    <n v="668.27"/>
    <n v="502.54"/>
    <n v="165.73"/>
    <n v="78898.78"/>
    <n v="26019.61"/>
    <n v="-52879.17"/>
    <n v="-0.67021530624427905"/>
  </r>
  <r>
    <s v="Australia/Oceania"/>
    <s v="FEDERATED STATES OF MICRONESIA"/>
    <s v="Snacks"/>
    <s v="Online"/>
    <x v="1"/>
    <d v="2015-12-19T00:00:00"/>
    <s v="Dec"/>
    <n v="2015"/>
    <n v="725374734"/>
    <d v="2016-01-19T00:00:00"/>
    <n v="3"/>
    <n v="31"/>
    <n v="3358"/>
    <n v="152.58000000000001"/>
    <n v="97.44"/>
    <n v="55.14"/>
    <n v="327203.52"/>
    <n v="185160.12"/>
    <n v="-142043.4"/>
    <n v="-0.43411330049261099"/>
  </r>
  <r>
    <s v="Europe"/>
    <s v="LATVIA"/>
    <s v="Beverages"/>
    <s v="Online"/>
    <x v="0"/>
    <d v="2012-02-05T00:00:00"/>
    <s v="Feb"/>
    <n v="2012"/>
    <n v="862326610"/>
    <d v="2012-05-28T00:00:00"/>
    <n v="2"/>
    <n v="113"/>
    <n v="461"/>
    <n v="47.45"/>
    <n v="31.79"/>
    <n v="15.66"/>
    <n v="14655.19"/>
    <n v="7219.26"/>
    <n v="-7435.93"/>
    <n v="-0.50739226171752105"/>
  </r>
  <r>
    <s v="Europe"/>
    <s v="SWEDEN"/>
    <s v="Meat"/>
    <s v="Online"/>
    <x v="3"/>
    <d v="2013-04-01T00:00:00"/>
    <s v="Apr"/>
    <n v="2013"/>
    <n v="152411115"/>
    <d v="2013-02-21T00:00:00"/>
    <n v="5"/>
    <s v=""/>
    <n v="691"/>
    <n v="421.89"/>
    <n v="364.69"/>
    <n v="57.2"/>
    <n v="252000.79"/>
    <n v="39525.199999999997"/>
    <n v="-212475.59"/>
    <n v="-0.84315445995228799"/>
  </r>
  <r>
    <s v="Asia"/>
    <s v="BANGLADESH"/>
    <s v="Cosmetics"/>
    <s v="Online"/>
    <x v="2"/>
    <d v="2013-11-03T00:00:00"/>
    <s v="Nov"/>
    <n v="2013"/>
    <n v="758177077"/>
    <d v="2013-03-21T00:00:00"/>
    <n v="5"/>
    <s v=""/>
    <n v="300"/>
    <n v="437.2"/>
    <n v="263.33"/>
    <n v="173.87"/>
    <n v="78999"/>
    <n v="52161"/>
    <n v="-26838"/>
    <n v="-0.33972581931416901"/>
  </r>
  <r>
    <s v="Europe"/>
    <s v="UKRAINE"/>
    <s v="Office Supplies"/>
    <s v="Offline"/>
    <x v="1"/>
    <d v="2016-09-16T00:00:00"/>
    <s v="Sep"/>
    <n v="2016"/>
    <n v="862485826"/>
    <d v="2016-10-27T00:00:00"/>
    <n v="5"/>
    <n v="41"/>
    <n v="7577"/>
    <n v="651.21"/>
    <n v="524.96"/>
    <n v="126.25"/>
    <n v="3977621.92"/>
    <n v="956596.25"/>
    <n v="-3021025.67"/>
    <n v="-0.75950548613227697"/>
  </r>
  <r>
    <s v="Asia"/>
    <s v="SOUTH KOREA"/>
    <s v="Household"/>
    <s v="Offline"/>
    <x v="1"/>
    <d v="2017-09-02T00:00:00"/>
    <s v="Sep"/>
    <n v="2017"/>
    <n v="518511188"/>
    <d v="2017-02-16T00:00:00"/>
    <n v="5"/>
    <s v=""/>
    <n v="7838"/>
    <n v="668.27"/>
    <n v="502.54"/>
    <n v="165.73"/>
    <n v="3938908.52"/>
    <n v="1298991.74"/>
    <n v="-2639916.7799999998"/>
    <n v="-0.67021530624427905"/>
  </r>
  <r>
    <s v="Europe"/>
    <s v="VATICAN CITY"/>
    <s v="Fruits"/>
    <s v="Offline"/>
    <x v="0"/>
    <d v="2016-07-25T00:00:00"/>
    <s v="Jul"/>
    <n v="2016"/>
    <n v="299739491"/>
    <d v="2016-01-09T00:00:00"/>
    <n v="7"/>
    <s v=""/>
    <n v="8431"/>
    <n v="9.33"/>
    <n v="6.92"/>
    <n v="2.41"/>
    <n v="58342.52"/>
    <n v="20318.71"/>
    <n v="-38023.81"/>
    <n v="-0.65173410404624299"/>
  </r>
  <r>
    <s v="Middle East/North Africa"/>
    <s v="QATAR"/>
    <s v="Meat"/>
    <s v="Online"/>
    <x v="3"/>
    <d v="2014-07-15T00:00:00"/>
    <s v="Jul"/>
    <n v="2014"/>
    <n v="849969565"/>
    <d v="2014-03-09T00:00:00"/>
    <n v="1"/>
    <s v=""/>
    <n v="3737"/>
    <n v="421.89"/>
    <n v="364.69"/>
    <n v="57.2"/>
    <n v="1362846.53"/>
    <n v="213756.4"/>
    <n v="-1149090.1299999999"/>
    <n v="-0.84315445995228799"/>
  </r>
  <r>
    <s v="Europe"/>
    <s v="FRANCE"/>
    <s v="Meat"/>
    <s v="Offline"/>
    <x v="2"/>
    <d v="2011-07-17T00:00:00"/>
    <s v="Jul"/>
    <n v="2011"/>
    <n v="633312737"/>
    <d v="2011-11-08T00:00:00"/>
    <n v="3"/>
    <n v="114"/>
    <n v="167"/>
    <n v="421.89"/>
    <n v="364.69"/>
    <n v="57.2"/>
    <n v="60903.23"/>
    <n v="9552.4"/>
    <n v="-51350.83"/>
    <n v="-0.84315445995228799"/>
  </r>
  <r>
    <s v="Europe"/>
    <s v="NORWAY"/>
    <s v="Office Supplies"/>
    <s v="Offline"/>
    <x v="1"/>
    <d v="2012-12-14T00:00:00"/>
    <s v="Dec"/>
    <n v="2012"/>
    <n v="884192836"/>
    <d v="2013-01-15T00:00:00"/>
    <n v="3"/>
    <n v="32"/>
    <n v="1164"/>
    <n v="651.21"/>
    <n v="524.96"/>
    <n v="126.25"/>
    <n v="611053.43999999994"/>
    <n v="146955"/>
    <n v="-464098.44"/>
    <n v="-0.75950548613227697"/>
  </r>
  <r>
    <s v="Asia"/>
    <s v="CAMBODIA"/>
    <s v="Cosmetics"/>
    <s v="Offline"/>
    <x v="1"/>
    <d v="2010-01-24T00:00:00"/>
    <s v="Jan"/>
    <n v="2010"/>
    <n v="657346189"/>
    <d v="2010-01-28T00:00:00"/>
    <n v="5"/>
    <n v="4"/>
    <n v="2200"/>
    <n v="437.2"/>
    <n v="263.33"/>
    <n v="173.87"/>
    <n v="579326"/>
    <n v="382514"/>
    <n v="-196812"/>
    <n v="-0.33972581931416901"/>
  </r>
  <r>
    <s v="Sub-Saharan Africa"/>
    <s v="TOGO"/>
    <s v="Beverages"/>
    <s v="Offline"/>
    <x v="0"/>
    <d v="2014-02-03T00:00:00"/>
    <s v="Feb"/>
    <n v="2014"/>
    <n v="877821624"/>
    <d v="2014-03-14T00:00:00"/>
    <n v="6"/>
    <n v="39"/>
    <n v="5780"/>
    <n v="47.45"/>
    <n v="31.79"/>
    <n v="15.66"/>
    <n v="183746.2"/>
    <n v="90514.8"/>
    <n v="-93231.4"/>
    <n v="-0.50739226171752105"/>
  </r>
  <r>
    <s v="Sub-Saharan Africa"/>
    <s v="RWANDA"/>
    <s v="Fruits"/>
    <s v="Online"/>
    <x v="0"/>
    <d v="2014-11-22T00:00:00"/>
    <s v="Nov"/>
    <n v="2014"/>
    <n v="290980470"/>
    <d v="2015-01-01T00:00:00"/>
    <n v="5"/>
    <n v="40"/>
    <n v="6442"/>
    <n v="9.33"/>
    <n v="6.92"/>
    <n v="2.41"/>
    <n v="44578.64"/>
    <n v="15525.22"/>
    <n v="-29053.42"/>
    <n v="-0.65173410404624299"/>
  </r>
  <r>
    <s v="Australia/Oceania"/>
    <s v="VANUATU"/>
    <s v="Fruits"/>
    <s v="Online"/>
    <x v="3"/>
    <d v="2014-04-20T00:00:00"/>
    <s v="Apr"/>
    <n v="2014"/>
    <n v="412496554"/>
    <d v="2014-04-29T00:00:00"/>
    <n v="3"/>
    <n v="9"/>
    <n v="5752"/>
    <n v="9.33"/>
    <n v="6.92"/>
    <n v="2.41"/>
    <n v="39803.839999999997"/>
    <n v="13862.32"/>
    <n v="-25941.52"/>
    <n v="-0.65173410404624299"/>
  </r>
  <r>
    <s v="Europe"/>
    <s v="ICELAND"/>
    <s v="Meat"/>
    <s v="Online"/>
    <x v="0"/>
    <d v="2015-09-07T00:00:00"/>
    <s v="Sep"/>
    <n v="2015"/>
    <n v="578356206"/>
    <d v="2015-07-15T00:00:00"/>
    <n v="4"/>
    <s v=""/>
    <n v="7309"/>
    <n v="421.89"/>
    <n v="364.69"/>
    <n v="57.2"/>
    <n v="2665519.21"/>
    <n v="418074.8"/>
    <n v="-2247444.41"/>
    <n v="-0.84315445995228799"/>
  </r>
  <r>
    <s v="Europe"/>
    <s v="LUXEMBOURG"/>
    <s v="Personal Care"/>
    <s v="Online"/>
    <x v="2"/>
    <d v="2011-05-17T00:00:00"/>
    <s v="May"/>
    <n v="2011"/>
    <n v="194858253"/>
    <d v="2011-05-22T00:00:00"/>
    <n v="1"/>
    <n v="5"/>
    <n v="1742"/>
    <n v="81.73"/>
    <n v="56.67"/>
    <n v="25.06"/>
    <n v="98719.14"/>
    <n v="43654.52"/>
    <n v="-55064.62"/>
    <n v="-0.55779071819304704"/>
  </r>
  <r>
    <s v="Europe"/>
    <s v="MACEDONIA"/>
    <s v="Cereal"/>
    <s v="Offline"/>
    <x v="2"/>
    <d v="2010-11-28T00:00:00"/>
    <s v="Nov"/>
    <n v="2010"/>
    <n v="988614022"/>
    <d v="2011-11-01T00:00:00"/>
    <n v="3"/>
    <n v="338"/>
    <n v="1713"/>
    <n v="205.7"/>
    <n v="117.11"/>
    <n v="88.59"/>
    <n v="200609.43"/>
    <n v="151754.67000000001"/>
    <n v="-48854.76"/>
    <n v="-0.24353172231235601"/>
  </r>
  <r>
    <s v="Asia"/>
    <s v="MYANMAR"/>
    <s v="Personal Care"/>
    <s v="Online"/>
    <x v="1"/>
    <d v="2012-11-13T00:00:00"/>
    <s v="Nov"/>
    <n v="2012"/>
    <n v="256547343"/>
    <d v="2012-12-30T00:00:00"/>
    <n v="1"/>
    <n v="47"/>
    <n v="6915"/>
    <n v="81.73"/>
    <n v="56.67"/>
    <n v="25.06"/>
    <n v="391873.05"/>
    <n v="173289.9"/>
    <n v="-218583.15"/>
    <n v="-0.55779071819304704"/>
  </r>
  <r>
    <s v="Asia"/>
    <s v="BRUNEI"/>
    <s v="Vegetables"/>
    <s v="Offline"/>
    <x v="0"/>
    <d v="2017-01-25T00:00:00"/>
    <s v="Jan"/>
    <n v="2017"/>
    <n v="315894544"/>
    <d v="2017-01-27T00:00:00"/>
    <n v="6"/>
    <n v="2"/>
    <n v="9070"/>
    <n v="154.06"/>
    <n v="90.93"/>
    <n v="63.13"/>
    <n v="824735.1"/>
    <n v="572589.1"/>
    <n v="-252146"/>
    <n v="-0.30572968217309998"/>
  </r>
  <r>
    <s v="Middle East/North Africa"/>
    <s v="ISRAEL"/>
    <s v="Snacks"/>
    <s v="Online"/>
    <x v="2"/>
    <d v="2013-07-01T00:00:00"/>
    <s v="Jul"/>
    <n v="2013"/>
    <n v="854204452"/>
    <d v="2013-02-14T00:00:00"/>
    <n v="5"/>
    <s v=""/>
    <n v="6934"/>
    <n v="152.58000000000001"/>
    <n v="97.44"/>
    <n v="55.14"/>
    <n v="675648.96"/>
    <n v="382340.76"/>
    <n v="-293308.2"/>
    <n v="-0.43411330049261099"/>
  </r>
  <r>
    <s v="Europe"/>
    <s v="RUSSIA"/>
    <s v="Cereal"/>
    <s v="Online"/>
    <x v="2"/>
    <d v="2014-10-01T00:00:00"/>
    <s v="Oct"/>
    <n v="2014"/>
    <n v="279338395"/>
    <d v="2014-02-24T00:00:00"/>
    <n v="2"/>
    <s v=""/>
    <n v="1293"/>
    <n v="205.7"/>
    <n v="117.11"/>
    <n v="88.59"/>
    <n v="151423.23000000001"/>
    <n v="114546.87"/>
    <n v="-36876.36"/>
    <n v="-0.24353172231235601"/>
  </r>
  <r>
    <s v="Asia"/>
    <s v="UZBEKISTAN"/>
    <s v="Meat"/>
    <s v="Online"/>
    <x v="1"/>
    <d v="2015-10-07T00:00:00"/>
    <s v="Oct"/>
    <n v="2015"/>
    <n v="669470202"/>
    <d v="2015-11-07T00:00:00"/>
    <n v="7"/>
    <n v="31"/>
    <n v="9965"/>
    <n v="421.89"/>
    <n v="364.69"/>
    <n v="57.2"/>
    <n v="3634135.85"/>
    <n v="569998"/>
    <n v="-3064137.85"/>
    <n v="-0.84315445995228799"/>
  </r>
  <r>
    <s v="Europe"/>
    <s v="ESTONIA"/>
    <s v="Baby Food"/>
    <s v="Offline"/>
    <x v="0"/>
    <d v="2014-02-01T00:00:00"/>
    <s v="Feb"/>
    <n v="2014"/>
    <n v="123086202"/>
    <d v="2014-02-20T00:00:00"/>
    <n v="5"/>
    <n v="19"/>
    <n v="2797"/>
    <n v="255.28"/>
    <n v="159.41999999999999"/>
    <n v="95.86"/>
    <n v="445897.74"/>
    <n v="268120.42"/>
    <n v="-177777.32"/>
    <n v="-0.39869527035503699"/>
  </r>
  <r>
    <s v="Central America"/>
    <s v="HONDURAS"/>
    <s v="Clothes"/>
    <s v="Online"/>
    <x v="0"/>
    <d v="2010-10-28T00:00:00"/>
    <s v="Oct"/>
    <n v="2010"/>
    <n v="408985221"/>
    <d v="2010-11-14T00:00:00"/>
    <n v="1"/>
    <n v="17"/>
    <n v="6670"/>
    <n v="109.28"/>
    <n v="35.840000000000003"/>
    <n v="73.44"/>
    <n v="239052.79999999999"/>
    <n v="489844.8"/>
    <n v="250792"/>
    <n v="1.0491071428571399"/>
  </r>
  <r>
    <s v="Europe"/>
    <s v="LUXEMBOURG"/>
    <s v="Meat"/>
    <s v="Online"/>
    <x v="0"/>
    <d v="2015-12-19T00:00:00"/>
    <s v="Dec"/>
    <n v="2015"/>
    <n v="216278588"/>
    <d v="2015-12-19T00:00:00"/>
    <n v="7"/>
    <n v="0"/>
    <n v="495"/>
    <n v="421.89"/>
    <n v="364.69"/>
    <n v="57.2"/>
    <n v="180521.55"/>
    <n v="28314"/>
    <n v="-152207.54999999999"/>
    <n v="-0.84315445995228799"/>
  </r>
  <r>
    <s v="North America"/>
    <s v="UNITED STATES OF AMERICA"/>
    <s v="Fruits"/>
    <s v="Online"/>
    <x v="2"/>
    <d v="2013-12-23T00:00:00"/>
    <s v="Dec"/>
    <n v="2013"/>
    <n v="104390132"/>
    <d v="2014-01-23T00:00:00"/>
    <n v="5"/>
    <n v="31"/>
    <n v="215"/>
    <n v="9.33"/>
    <n v="6.92"/>
    <n v="2.41"/>
    <n v="1487.8"/>
    <n v="518.15"/>
    <n v="-969.65"/>
    <n v="-0.65173410404624299"/>
  </r>
  <r>
    <s v="Sub-Saharan Africa"/>
    <s v="ETHIOPIA"/>
    <s v="Household"/>
    <s v="Online"/>
    <x v="1"/>
    <d v="2013-11-03T00:00:00"/>
    <s v="Nov"/>
    <n v="2013"/>
    <n v="253056180"/>
    <d v="2013-03-14T00:00:00"/>
    <n v="5"/>
    <s v=""/>
    <n v="3802"/>
    <n v="668.27"/>
    <n v="502.54"/>
    <n v="165.73"/>
    <n v="1910657.08"/>
    <n v="630105.46"/>
    <n v="-1280551.6200000001"/>
    <n v="-0.67021530624427905"/>
  </r>
  <r>
    <s v="Asia"/>
    <s v="TAIWAN"/>
    <s v="Personal Care"/>
    <s v="Online"/>
    <x v="0"/>
    <d v="2011-08-24T00:00:00"/>
    <s v="Aug"/>
    <n v="2011"/>
    <n v="912325561"/>
    <d v="2011-08-24T00:00:00"/>
    <n v="4"/>
    <n v="0"/>
    <n v="6262"/>
    <n v="81.73"/>
    <n v="56.67"/>
    <n v="25.06"/>
    <n v="354867.54"/>
    <n v="156925.72"/>
    <n v="-197941.82"/>
    <n v="-0.55779071819304704"/>
  </r>
  <r>
    <s v="Central America"/>
    <s v="SAINT LUCIA"/>
    <s v="Meat"/>
    <s v="Online"/>
    <x v="3"/>
    <d v="2016-04-01T00:00:00"/>
    <s v="Apr"/>
    <n v="2016"/>
    <n v="152559602"/>
    <d v="2016-01-23T00:00:00"/>
    <n v="7"/>
    <s v=""/>
    <n v="4631"/>
    <n v="421.89"/>
    <n v="364.69"/>
    <n v="57.2"/>
    <n v="1688879.39"/>
    <n v="264893.2"/>
    <n v="-1423986.19"/>
    <n v="-0.84315445995228799"/>
  </r>
  <r>
    <s v="Sub-Saharan Africa"/>
    <s v="DJIBOUTI"/>
    <s v="Cereal"/>
    <s v="Online"/>
    <x v="0"/>
    <d v="2015-04-02T00:00:00"/>
    <s v="Apr"/>
    <n v="2015"/>
    <n v="614432132"/>
    <d v="2015-03-21T00:00:00"/>
    <n v="7"/>
    <s v=""/>
    <n v="2977"/>
    <n v="205.7"/>
    <n v="117.11"/>
    <n v="88.59"/>
    <n v="348636.47"/>
    <n v="263732.43"/>
    <n v="-84904.04"/>
    <n v="-0.24353172231235601"/>
  </r>
  <r>
    <s v="Central America"/>
    <s v="TRINIDAD AND TOBAGO"/>
    <s v="Household"/>
    <s v="Offline"/>
    <x v="1"/>
    <d v="2013-01-12T00:00:00"/>
    <s v="Jan"/>
    <n v="2013"/>
    <n v="958929479"/>
    <d v="2013-12-26T00:00:00"/>
    <n v="5"/>
    <n v="348"/>
    <n v="7397"/>
    <n v="668.27"/>
    <n v="502.54"/>
    <n v="165.73"/>
    <n v="3717288.38"/>
    <n v="1225904.81"/>
    <n v="-2491383.5699999998"/>
    <n v="-0.67021530624427905"/>
  </r>
  <r>
    <s v="Asia"/>
    <s v="MONGOLIA"/>
    <s v="Household"/>
    <s v="Offline"/>
    <x v="3"/>
    <d v="2014-10-10T00:00:00"/>
    <s v="Oct"/>
    <n v="2014"/>
    <n v="817350471"/>
    <d v="2014-11-26T00:00:00"/>
    <n v="4"/>
    <n v="47"/>
    <n v="1022"/>
    <n v="668.27"/>
    <n v="502.54"/>
    <n v="165.73"/>
    <n v="513595.88"/>
    <n v="169376.06"/>
    <n v="-344219.82"/>
    <n v="-0.67021530624427905"/>
  </r>
  <r>
    <s v="Central America"/>
    <s v="CUBA"/>
    <s v="Office Supplies"/>
    <s v="Online"/>
    <x v="2"/>
    <d v="2013-06-15T00:00:00"/>
    <s v="Jun"/>
    <n v="2013"/>
    <n v="341306436"/>
    <d v="2013-06-23T00:00:00"/>
    <n v="1"/>
    <n v="8"/>
    <n v="9014"/>
    <n v="651.21"/>
    <n v="524.96"/>
    <n v="126.25"/>
    <n v="4731989.4400000004"/>
    <n v="1138017.5"/>
    <n v="-3593971.94"/>
    <n v="-0.75950548613227697"/>
  </r>
  <r>
    <s v="Asia"/>
    <s v="NEPAL"/>
    <s v="Cosmetics"/>
    <s v="Offline"/>
    <x v="1"/>
    <d v="2010-06-08T00:00:00"/>
    <s v="Jun"/>
    <n v="2010"/>
    <n v="652721202"/>
    <d v="2010-09-25T00:00:00"/>
    <n v="7"/>
    <n v="109"/>
    <n v="3563"/>
    <n v="437.2"/>
    <n v="263.33"/>
    <n v="173.87"/>
    <n v="938244.79"/>
    <n v="619498.81000000006"/>
    <n v="-318745.98"/>
    <n v="-0.33972581931416901"/>
  </r>
  <r>
    <s v="Europe"/>
    <s v="ROMANIA"/>
    <s v="Baby Food"/>
    <s v="Offline"/>
    <x v="3"/>
    <d v="2015-06-23T00:00:00"/>
    <s v="Jun"/>
    <n v="2015"/>
    <n v="693831098"/>
    <d v="2015-07-14T00:00:00"/>
    <n v="3"/>
    <n v="21"/>
    <n v="8895"/>
    <n v="255.28"/>
    <n v="159.41999999999999"/>
    <n v="95.86"/>
    <n v="1418040.9"/>
    <n v="852674.7"/>
    <n v="-565366.19999999995"/>
    <n v="-0.39869527035503699"/>
  </r>
  <r>
    <s v="Australia/Oceania"/>
    <s v="FIJI"/>
    <s v="Cereal"/>
    <s v="Offline"/>
    <x v="3"/>
    <d v="2011-07-12T00:00:00"/>
    <s v="Jul"/>
    <n v="2011"/>
    <n v="377184951"/>
    <d v="2011-12-19T00:00:00"/>
    <n v="2"/>
    <n v="160"/>
    <n v="6264"/>
    <n v="205.7"/>
    <n v="117.11"/>
    <n v="88.59"/>
    <n v="733577.04"/>
    <n v="554927.76"/>
    <n v="-178649.28"/>
    <n v="-0.24353172231235601"/>
  </r>
  <r>
    <s v="Central America"/>
    <s v="HONDURAS"/>
    <s v="Vegetables"/>
    <s v="Online"/>
    <x v="3"/>
    <d v="2015-02-28T00:00:00"/>
    <s v="Feb"/>
    <n v="2015"/>
    <n v="135644090"/>
    <d v="2015-03-26T00:00:00"/>
    <n v="5"/>
    <n v="26"/>
    <n v="8955"/>
    <n v="154.06"/>
    <n v="90.93"/>
    <n v="63.13"/>
    <n v="814278.15"/>
    <n v="565329.15"/>
    <n v="-248949"/>
    <n v="-0.30572968217309998"/>
  </r>
  <r>
    <s v="Asia"/>
    <s v="INDONESIA"/>
    <s v="Clothes"/>
    <s v="Offline"/>
    <x v="2"/>
    <d v="2014-11-29T00:00:00"/>
    <s v="Nov"/>
    <n v="2014"/>
    <n v="472382342"/>
    <d v="2014-02-12T00:00:00"/>
    <n v="4"/>
    <s v=""/>
    <n v="7287"/>
    <n v="109.28"/>
    <n v="35.840000000000003"/>
    <n v="73.44"/>
    <n v="261166.07999999999"/>
    <n v="535157.28"/>
    <n v="273991.2"/>
    <n v="1.0491071428571399"/>
  </r>
  <r>
    <s v="Central America"/>
    <s v="DOMINICA"/>
    <s v="Cereal"/>
    <s v="Online"/>
    <x v="2"/>
    <d v="2017-02-25T00:00:00"/>
    <s v="Feb"/>
    <n v="2017"/>
    <n v="610886037"/>
    <d v="2017-04-15T00:00:00"/>
    <n v="7"/>
    <n v="49"/>
    <n v="3608"/>
    <n v="205.7"/>
    <n v="117.11"/>
    <n v="88.59"/>
    <n v="422532.88"/>
    <n v="319632.71999999997"/>
    <n v="-102900.16"/>
    <n v="-0.24353172231235601"/>
  </r>
  <r>
    <s v="Asia"/>
    <s v="LAOS"/>
    <s v="Cosmetics"/>
    <s v="Offline"/>
    <x v="1"/>
    <d v="2017-07-20T00:00:00"/>
    <s v="Jul"/>
    <n v="2017"/>
    <n v="744954001"/>
    <d v="2017-07-25T00:00:00"/>
    <n v="3"/>
    <n v="5"/>
    <n v="7298"/>
    <n v="437.2"/>
    <n v="263.33"/>
    <n v="173.87"/>
    <n v="1921782.34"/>
    <n v="1268903.26"/>
    <n v="-652879.07999999996"/>
    <n v="-0.33972581931416901"/>
  </r>
  <r>
    <s v="Middle East/North Africa"/>
    <s v="EGYPT"/>
    <s v="Personal Care"/>
    <s v="Offline"/>
    <x v="0"/>
    <d v="2012-04-11T00:00:00"/>
    <s v="Apr"/>
    <n v="2012"/>
    <n v="688697564"/>
    <d v="2012-03-12T00:00:00"/>
    <n v="2"/>
    <s v=""/>
    <n v="9768"/>
    <n v="81.73"/>
    <n v="56.67"/>
    <n v="25.06"/>
    <n v="553552.56000000006"/>
    <n v="244786.08"/>
    <n v="-308766.48"/>
    <n v="-0.55779071819304704"/>
  </r>
  <r>
    <s v="Australia/Oceania"/>
    <s v="PALAU"/>
    <s v="Cereal"/>
    <s v="Online"/>
    <x v="2"/>
    <d v="2012-10-03T00:00:00"/>
    <s v="Oct"/>
    <n v="2012"/>
    <n v="326540553"/>
    <d v="2012-03-23T00:00:00"/>
    <n v="6"/>
    <s v=""/>
    <n v="9461"/>
    <n v="205.7"/>
    <n v="117.11"/>
    <n v="88.59"/>
    <n v="1107977.71"/>
    <n v="838149.99"/>
    <n v="-269827.71999999997"/>
    <n v="-0.24353172231235601"/>
  </r>
  <r>
    <s v="Europe"/>
    <s v="MACEDONIA"/>
    <s v="Cereal"/>
    <s v="Online"/>
    <x v="1"/>
    <d v="2010-01-09T00:00:00"/>
    <s v="Jan"/>
    <n v="2010"/>
    <n v="963219296"/>
    <d v="2010-09-18T00:00:00"/>
    <n v="7"/>
    <n v="252"/>
    <n v="6850"/>
    <n v="205.7"/>
    <n v="117.11"/>
    <n v="88.59"/>
    <n v="802203.5"/>
    <n v="606841.5"/>
    <n v="-195362"/>
    <n v="-0.24353172231235601"/>
  </r>
  <r>
    <s v="Sub-Saharan Africa"/>
    <s v="TANZANIA"/>
    <s v="Cereal"/>
    <s v="Offline"/>
    <x v="1"/>
    <d v="2015-11-10T00:00:00"/>
    <s v="Nov"/>
    <n v="2015"/>
    <n v="373782622"/>
    <d v="2015-11-15T00:00:00"/>
    <n v="1"/>
    <n v="5"/>
    <n v="9439"/>
    <n v="205.7"/>
    <n v="117.11"/>
    <n v="88.59"/>
    <n v="1105401.29"/>
    <n v="836201.01"/>
    <n v="-269200.28000000003"/>
    <n v="-0.24353172231235601"/>
  </r>
  <r>
    <s v="Central America"/>
    <s v="SAINT KITTS AND NEVIS"/>
    <s v="Vegetables"/>
    <s v="Online"/>
    <x v="2"/>
    <d v="2013-05-15T00:00:00"/>
    <s v="May"/>
    <n v="2013"/>
    <n v="453591859"/>
    <d v="2013-10-06T00:00:00"/>
    <n v="1"/>
    <n v="144"/>
    <n v="6766"/>
    <n v="154.06"/>
    <n v="90.93"/>
    <n v="63.13"/>
    <n v="615232.38"/>
    <n v="427137.58"/>
    <n v="-188094.8"/>
    <n v="-0.30572968217309998"/>
  </r>
  <r>
    <s v="Europe"/>
    <s v="AUSTRIA"/>
    <s v="Vegetables"/>
    <s v="Offline"/>
    <x v="0"/>
    <d v="2016-12-11T00:00:00"/>
    <s v="Dec"/>
    <n v="2016"/>
    <n v="468320834"/>
    <d v="2016-12-21T00:00:00"/>
    <n v="4"/>
    <n v="10"/>
    <n v="5397"/>
    <n v="154.06"/>
    <n v="90.93"/>
    <n v="63.13"/>
    <n v="490749.21"/>
    <n v="340712.61"/>
    <n v="-150036.6"/>
    <n v="-0.30572968217309998"/>
  </r>
  <r>
    <s v="Europe"/>
    <s v="ICELAND"/>
    <s v="Cereal"/>
    <s v="Online"/>
    <x v="0"/>
    <d v="2010-06-15T00:00:00"/>
    <s v="Jun"/>
    <n v="2010"/>
    <n v="203955876"/>
    <d v="2010-07-18T00:00:00"/>
    <n v="1"/>
    <n v="33"/>
    <n v="3931"/>
    <n v="205.7"/>
    <n v="117.11"/>
    <n v="88.59"/>
    <n v="460359.41"/>
    <n v="348247.29"/>
    <n v="-112112.12"/>
    <n v="-0.24353172231235601"/>
  </r>
  <r>
    <s v="Sub-Saharan Africa"/>
    <s v="MAURITIUS"/>
    <s v="Baby Food"/>
    <s v="Offline"/>
    <x v="1"/>
    <d v="2013-06-22T00:00:00"/>
    <s v="Jun"/>
    <n v="2013"/>
    <n v="416795814"/>
    <d v="2013-06-29T00:00:00"/>
    <n v="7"/>
    <n v="7"/>
    <n v="7998"/>
    <n v="255.28"/>
    <n v="159.41999999999999"/>
    <n v="95.86"/>
    <n v="1275041.1599999999"/>
    <n v="766688.28"/>
    <n v="-508352.88"/>
    <n v="-0.39869527035503699"/>
  </r>
  <r>
    <s v="Europe"/>
    <s v="MOLDOVA"/>
    <s v="Snacks"/>
    <s v="Offline"/>
    <x v="3"/>
    <d v="2016-11-01T00:00:00"/>
    <s v="Nov"/>
    <n v="2016"/>
    <n v="583451974"/>
    <d v="2016-05-02T00:00:00"/>
    <n v="2"/>
    <s v=""/>
    <n v="5260"/>
    <n v="152.58000000000001"/>
    <n v="97.44"/>
    <n v="55.14"/>
    <n v="512534.4"/>
    <n v="290036.40000000002"/>
    <n v="-222498"/>
    <n v="-0.43411330049261099"/>
  </r>
  <r>
    <s v="Europe"/>
    <s v="LUXEMBOURG"/>
    <s v="Clothes"/>
    <s v="Online"/>
    <x v="0"/>
    <d v="2013-01-30T00:00:00"/>
    <s v="Jan"/>
    <n v="2013"/>
    <n v="250848186"/>
    <d v="2013-07-03T00:00:00"/>
    <n v="4"/>
    <n v="154"/>
    <n v="407"/>
    <n v="109.28"/>
    <n v="35.840000000000003"/>
    <n v="73.44"/>
    <n v="14586.88"/>
    <n v="29890.080000000002"/>
    <n v="15303.2"/>
    <n v="1.0491071428571399"/>
  </r>
  <r>
    <s v="Sub-Saharan Africa"/>
    <s v="SENEGAL"/>
    <s v="Meat"/>
    <s v="Online"/>
    <x v="0"/>
    <d v="2015-10-22T00:00:00"/>
    <s v="Oct"/>
    <n v="2015"/>
    <n v="386220777"/>
    <d v="2015-10-25T00:00:00"/>
    <n v="1"/>
    <n v="3"/>
    <n v="165"/>
    <n v="421.89"/>
    <n v="364.69"/>
    <n v="57.2"/>
    <n v="60173.85"/>
    <n v="9438"/>
    <n v="-50735.85"/>
    <n v="-0.84315445995228799"/>
  </r>
  <r>
    <s v="Middle East/North Africa"/>
    <s v="SYRIA"/>
    <s v="Cosmetics"/>
    <s v="Online"/>
    <x v="3"/>
    <d v="2017-02-07T00:00:00"/>
    <s v="Feb"/>
    <n v="2017"/>
    <n v="227118575"/>
    <d v="2017-02-08T00:00:00"/>
    <n v="4"/>
    <n v="1"/>
    <n v="8288"/>
    <n v="437.2"/>
    <n v="263.33"/>
    <n v="173.87"/>
    <n v="2182479.04"/>
    <n v="1441034.56"/>
    <n v="-741444.48"/>
    <n v="-0.33972581931416901"/>
  </r>
  <r>
    <s v="Australia/Oceania"/>
    <s v="NAURU"/>
    <s v="Fruits"/>
    <s v="Offline"/>
    <x v="0"/>
    <d v="2012-07-14T00:00:00"/>
    <s v="Jul"/>
    <n v="2012"/>
    <n v="431402909"/>
    <d v="2012-08-16T00:00:00"/>
    <n v="5"/>
    <n v="33"/>
    <n v="562"/>
    <n v="9.33"/>
    <n v="6.92"/>
    <n v="2.41"/>
    <n v="3889.04"/>
    <n v="1354.42"/>
    <n v="-2534.62"/>
    <n v="-0.65173410404624299"/>
  </r>
  <r>
    <s v="Sub-Saharan Africa"/>
    <s v="ETHIOPIA"/>
    <s v="Meat"/>
    <s v="Offline"/>
    <x v="2"/>
    <d v="2015-12-04T00:00:00"/>
    <s v="Dec"/>
    <n v="2015"/>
    <n v="827247607"/>
    <d v="2015-04-25T00:00:00"/>
    <n v="7"/>
    <s v=""/>
    <n v="9805"/>
    <n v="421.89"/>
    <n v="364.69"/>
    <n v="57.2"/>
    <n v="3575785.45"/>
    <n v="560846"/>
    <n v="-3014939.45"/>
    <n v="-0.84315445995228799"/>
  </r>
  <r>
    <s v="Europe"/>
    <s v="ALBANIA"/>
    <s v="Meat"/>
    <s v="Online"/>
    <x v="1"/>
    <d v="2010-12-11T00:00:00"/>
    <s v="Dec"/>
    <n v="2010"/>
    <n v="863138997"/>
    <d v="2010-12-21T00:00:00"/>
    <n v="3"/>
    <n v="10"/>
    <n v="865"/>
    <n v="421.89"/>
    <n v="364.69"/>
    <n v="57.2"/>
    <n v="315456.84999999998"/>
    <n v="49478"/>
    <n v="-265978.84999999998"/>
    <n v="-0.84315445995228799"/>
  </r>
  <r>
    <s v="Central America"/>
    <s v="DOMINICA"/>
    <s v="Snacks"/>
    <s v="Offline"/>
    <x v="2"/>
    <d v="2012-02-01T00:00:00"/>
    <s v="Feb"/>
    <n v="2012"/>
    <n v="957875907"/>
    <d v="2012-01-16T00:00:00"/>
    <n v="2"/>
    <s v=""/>
    <n v="5622"/>
    <n v="152.58000000000001"/>
    <n v="97.44"/>
    <n v="55.14"/>
    <n v="547807.68000000005"/>
    <n v="309997.08"/>
    <n v="-237810.6"/>
    <n v="-0.43411330049261099"/>
  </r>
  <r>
    <s v="Central America"/>
    <s v="HONDURAS"/>
    <s v="Clothes"/>
    <s v="Offline"/>
    <x v="2"/>
    <d v="2017-04-30T00:00:00"/>
    <s v="Apr"/>
    <n v="2017"/>
    <n v="250569665"/>
    <d v="2017-08-05T00:00:00"/>
    <n v="7"/>
    <n v="97"/>
    <n v="7987"/>
    <n v="109.28"/>
    <n v="35.840000000000003"/>
    <n v="73.44"/>
    <n v="286254.08000000002"/>
    <n v="586565.28"/>
    <n v="300311.2"/>
    <n v="1.0491071428571399"/>
  </r>
  <r>
    <s v="Sub-Saharan Africa"/>
    <s v="CAPE VERDE"/>
    <s v="Snacks"/>
    <s v="Online"/>
    <x v="3"/>
    <d v="2015-02-03T00:00:00"/>
    <s v="Feb"/>
    <n v="2015"/>
    <n v="650644099"/>
    <d v="2015-03-31T00:00:00"/>
    <n v="3"/>
    <n v="56"/>
    <n v="8903"/>
    <n v="152.58000000000001"/>
    <n v="97.44"/>
    <n v="55.14"/>
    <n v="867508.32"/>
    <n v="490911.42"/>
    <n v="-376596.9"/>
    <n v="-0.43411330049261099"/>
  </r>
  <r>
    <s v="Asia"/>
    <s v="INDONESIA"/>
    <s v="Fruits"/>
    <s v="Offline"/>
    <x v="3"/>
    <d v="2010-01-24T00:00:00"/>
    <s v="Jan"/>
    <n v="2010"/>
    <n v="987835538"/>
    <d v="2010-10-03T00:00:00"/>
    <n v="1"/>
    <n v="252"/>
    <n v="1342"/>
    <n v="9.33"/>
    <n v="6.92"/>
    <n v="2.41"/>
    <n v="9286.64"/>
    <n v="3234.22"/>
    <n v="-6052.42"/>
    <n v="-0.65173410404624299"/>
  </r>
  <r>
    <s v="Middle East/North Africa"/>
    <s v="SOMALIA"/>
    <s v="Cosmetics"/>
    <s v="Online"/>
    <x v="3"/>
    <d v="2011-03-06T00:00:00"/>
    <s v="Mar"/>
    <n v="2011"/>
    <n v="162192809"/>
    <d v="2011-06-17T00:00:00"/>
    <n v="6"/>
    <n v="103"/>
    <n v="5311"/>
    <n v="437.2"/>
    <n v="263.33"/>
    <n v="173.87"/>
    <n v="1398545.63"/>
    <n v="923423.57"/>
    <n v="-475122.06"/>
    <n v="-0.33972581931416901"/>
  </r>
  <r>
    <s v="Sub-Saharan Africa"/>
    <s v="MOZAMBIQUE"/>
    <s v="Clothes"/>
    <s v="Offline"/>
    <x v="3"/>
    <d v="2014-07-19T00:00:00"/>
    <s v="Jul"/>
    <n v="2014"/>
    <n v="294077241"/>
    <d v="2014-07-28T00:00:00"/>
    <n v="2"/>
    <n v="9"/>
    <n v="2845"/>
    <n v="109.28"/>
    <n v="35.840000000000003"/>
    <n v="73.44"/>
    <n v="101964.8"/>
    <n v="208936.8"/>
    <n v="106972"/>
    <n v="1.0491071428571399"/>
  </r>
  <r>
    <s v="Sub-Saharan Africa"/>
    <s v="ANGOLA"/>
    <s v="Baby Food"/>
    <s v="Offline"/>
    <x v="2"/>
    <d v="2012-01-15T00:00:00"/>
    <s v="Jan"/>
    <n v="2012"/>
    <n v="874162662"/>
    <d v="2012-02-24T00:00:00"/>
    <n v="6"/>
    <n v="40"/>
    <n v="3012"/>
    <n v="255.28"/>
    <n v="159.41999999999999"/>
    <n v="95.86"/>
    <n v="480173.04"/>
    <n v="288730.32"/>
    <n v="-191442.72"/>
    <n v="-0.39869527035503699"/>
  </r>
  <r>
    <s v="North America"/>
    <s v="GREENLAND"/>
    <s v="Beverages"/>
    <s v="Offline"/>
    <x v="1"/>
    <d v="2012-09-13T00:00:00"/>
    <s v="Sep"/>
    <n v="2012"/>
    <n v="113435399"/>
    <d v="2012-12-10T00:00:00"/>
    <n v="2"/>
    <n v="88"/>
    <n v="6910"/>
    <n v="47.45"/>
    <n v="31.79"/>
    <n v="15.66"/>
    <n v="219668.9"/>
    <n v="108210.6"/>
    <n v="-111458.3"/>
    <n v="-0.50739226171752105"/>
  </r>
  <r>
    <s v="Central America"/>
    <s v="HONDURAS"/>
    <s v="Meat"/>
    <s v="Offline"/>
    <x v="3"/>
    <d v="2015-01-15T00:00:00"/>
    <s v="Jan"/>
    <n v="2015"/>
    <n v="793194282"/>
    <d v="2015-02-23T00:00:00"/>
    <n v="2"/>
    <n v="39"/>
    <n v="2669"/>
    <n v="421.89"/>
    <n v="364.69"/>
    <n v="57.2"/>
    <n v="973357.61"/>
    <n v="152666.79999999999"/>
    <n v="-820690.81"/>
    <n v="-0.84315445995228799"/>
  </r>
  <r>
    <s v="Australia/Oceania"/>
    <s v="SAMOA"/>
    <s v="Fruits"/>
    <s v="Offline"/>
    <x v="1"/>
    <d v="2011-01-23T00:00:00"/>
    <s v="Jan"/>
    <n v="2011"/>
    <n v="815050637"/>
    <d v="2011-07-03T00:00:00"/>
    <n v="1"/>
    <n v="161"/>
    <n v="451"/>
    <n v="9.33"/>
    <n v="6.92"/>
    <n v="2.41"/>
    <n v="3120.92"/>
    <n v="1086.9100000000001"/>
    <n v="-2034.01"/>
    <n v="-0.65173410404624299"/>
  </r>
  <r>
    <s v="Asia"/>
    <s v="NORTH KOREA"/>
    <s v="Fruits"/>
    <s v="Online"/>
    <x v="0"/>
    <d v="2012-05-10T00:00:00"/>
    <s v="May"/>
    <n v="2012"/>
    <n v="850928294"/>
    <d v="2012-09-10T00:00:00"/>
    <n v="2"/>
    <n v="123"/>
    <n v="7447"/>
    <n v="9.33"/>
    <n v="6.92"/>
    <n v="2.41"/>
    <n v="51533.24"/>
    <n v="17947.27"/>
    <n v="-33585.97"/>
    <n v="-0.65173410404624299"/>
  </r>
  <r>
    <s v="Middle East/North Africa"/>
    <s v="JORDAN"/>
    <s v="Snacks"/>
    <s v="Online"/>
    <x v="0"/>
    <d v="2010-06-27T00:00:00"/>
    <s v="Jun"/>
    <n v="2010"/>
    <n v="293063580"/>
    <d v="2010-06-27T00:00:00"/>
    <n v="1"/>
    <n v="0"/>
    <n v="2881"/>
    <n v="152.58000000000001"/>
    <n v="97.44"/>
    <n v="55.14"/>
    <n v="280724.64"/>
    <n v="158858.34"/>
    <n v="-121866.3"/>
    <n v="-0.43411330049261099"/>
  </r>
  <r>
    <s v="Asia"/>
    <s v="THAILAND"/>
    <s v="Beverages"/>
    <s v="Online"/>
    <x v="3"/>
    <d v="2014-07-31T00:00:00"/>
    <s v="Jul"/>
    <n v="2014"/>
    <n v="404005324"/>
    <d v="2014-09-15T00:00:00"/>
    <n v="2"/>
    <n v="46"/>
    <n v="3008"/>
    <n v="47.45"/>
    <n v="31.79"/>
    <n v="15.66"/>
    <n v="95624.320000000007"/>
    <n v="47105.279999999999"/>
    <n v="-48519.040000000001"/>
    <n v="-0.50739226171752105"/>
  </r>
  <r>
    <s v="Europe"/>
    <s v="SERBIA"/>
    <s v="Household"/>
    <s v="Online"/>
    <x v="0"/>
    <d v="2013-09-23T00:00:00"/>
    <s v="Sep"/>
    <n v="2013"/>
    <n v="266614854"/>
    <d v="2013-10-10T00:00:00"/>
    <n v="5"/>
    <n v="17"/>
    <n v="6115"/>
    <n v="668.27"/>
    <n v="502.54"/>
    <n v="165.73"/>
    <n v="3073032.1"/>
    <n v="1013438.95"/>
    <n v="-2059593.15"/>
    <n v="-0.67021530624427905"/>
  </r>
  <r>
    <s v="Europe"/>
    <s v="ANDORRA"/>
    <s v="Household"/>
    <s v="Offline"/>
    <x v="2"/>
    <d v="2016-08-14T00:00:00"/>
    <s v="Aug"/>
    <n v="2016"/>
    <n v="834065997"/>
    <d v="2016-09-14T00:00:00"/>
    <n v="4"/>
    <n v="31"/>
    <n v="7518"/>
    <n v="668.27"/>
    <n v="502.54"/>
    <n v="165.73"/>
    <n v="3778095.72"/>
    <n v="1245958.1399999999"/>
    <n v="-2532137.58"/>
    <n v="-0.67021530624427905"/>
  </r>
  <r>
    <s v="Europe"/>
    <s v="LITHUANIA"/>
    <s v="Fruits"/>
    <s v="Offline"/>
    <x v="0"/>
    <d v="2010-04-14T00:00:00"/>
    <s v="Apr"/>
    <n v="2010"/>
    <n v="879845082"/>
    <d v="2010-01-05T00:00:00"/>
    <n v="3"/>
    <s v=""/>
    <n v="4567"/>
    <n v="9.33"/>
    <n v="6.92"/>
    <n v="2.41"/>
    <n v="31603.64"/>
    <n v="11006.47"/>
    <n v="-20597.169999999998"/>
    <n v="-0.65173410404624299"/>
  </r>
  <r>
    <s v="Middle East/North Africa"/>
    <s v="EGYPT"/>
    <s v="Household"/>
    <s v="Offline"/>
    <x v="0"/>
    <d v="2016-11-24T00:00:00"/>
    <s v="Nov"/>
    <n v="2016"/>
    <n v="147750937"/>
    <d v="2017-06-01T00:00:00"/>
    <n v="5"/>
    <n v="189"/>
    <n v="1641"/>
    <n v="668.27"/>
    <n v="502.54"/>
    <n v="165.73"/>
    <n v="824668.14"/>
    <n v="271962.93"/>
    <n v="-552705.21"/>
    <n v="-0.67021530624427905"/>
  </r>
  <r>
    <s v="Sub-Saharan Africa"/>
    <s v="THE GAMBIA"/>
    <s v="Baby Food"/>
    <s v="Online"/>
    <x v="0"/>
    <d v="2014-08-04T00:00:00"/>
    <s v="Aug"/>
    <n v="2014"/>
    <n v="701894891"/>
    <d v="2014-05-18T00:00:00"/>
    <n v="1"/>
    <s v=""/>
    <n v="5151"/>
    <n v="255.28"/>
    <n v="159.41999999999999"/>
    <n v="95.86"/>
    <n v="821172.42"/>
    <n v="493774.86"/>
    <n v="-327397.56"/>
    <n v="-0.39869527035503699"/>
  </r>
  <r>
    <s v="Sub-Saharan Africa"/>
    <s v="EQUATORIAL GUINEA"/>
    <s v="Personal Care"/>
    <s v="Online"/>
    <x v="1"/>
    <d v="2015-02-05T00:00:00"/>
    <s v="Feb"/>
    <n v="2015"/>
    <n v="176700770"/>
    <d v="2015-05-29T00:00:00"/>
    <n v="6"/>
    <n v="113"/>
    <n v="8539"/>
    <n v="81.73"/>
    <n v="56.67"/>
    <n v="25.06"/>
    <n v="483905.13"/>
    <n v="213987.34"/>
    <n v="-269917.78999999998"/>
    <n v="-0.55779071819304704"/>
  </r>
  <r>
    <s v="Central America"/>
    <s v="DOMINICA"/>
    <s v="Fruits"/>
    <s v="Offline"/>
    <x v="3"/>
    <d v="2011-05-22T00:00:00"/>
    <s v="May"/>
    <n v="2011"/>
    <n v="326904904"/>
    <d v="2011-06-27T00:00:00"/>
    <n v="2"/>
    <n v="36"/>
    <n v="7281"/>
    <n v="9.33"/>
    <n v="6.92"/>
    <n v="2.41"/>
    <n v="50384.52"/>
    <n v="17547.21"/>
    <n v="-32837.31"/>
    <n v="-0.65173410404624299"/>
  </r>
  <r>
    <s v="Middle East/North Africa"/>
    <s v="ALGERIA"/>
    <s v="Baby Food"/>
    <s v="Online"/>
    <x v="3"/>
    <d v="2013-09-20T00:00:00"/>
    <s v="Sep"/>
    <n v="2013"/>
    <n v="277556121"/>
    <d v="2013-10-29T00:00:00"/>
    <n v="3"/>
    <n v="39"/>
    <n v="3879"/>
    <n v="255.28"/>
    <n v="159.41999999999999"/>
    <n v="95.86"/>
    <n v="618390.18000000005"/>
    <n v="371840.94"/>
    <n v="-246549.24"/>
    <n v="-0.39869527035503699"/>
  </r>
  <r>
    <s v="Middle East/North Africa"/>
    <s v="KUWAIT"/>
    <s v="Household"/>
    <s v="Online"/>
    <x v="0"/>
    <d v="2011-12-20T00:00:00"/>
    <s v="Dec"/>
    <n v="2011"/>
    <n v="574015748"/>
    <d v="2012-08-01T00:00:00"/>
    <n v="4"/>
    <n v="225"/>
    <n v="2871"/>
    <n v="668.27"/>
    <n v="502.54"/>
    <n v="165.73"/>
    <n v="1442792.34"/>
    <n v="475810.83"/>
    <n v="-966981.51"/>
    <n v="-0.67021530624427905"/>
  </r>
  <r>
    <s v="Sub-Saharan Africa"/>
    <s v="RWANDA"/>
    <s v="Cosmetics"/>
    <s v="Offline"/>
    <x v="2"/>
    <d v="2015-06-10T00:00:00"/>
    <s v="Jun"/>
    <n v="2015"/>
    <n v="931957614"/>
    <d v="2015-11-25T00:00:00"/>
    <n v="4"/>
    <n v="168"/>
    <n v="5823"/>
    <n v="437.2"/>
    <n v="263.33"/>
    <n v="173.87"/>
    <n v="1533370.59"/>
    <n v="1012445.01"/>
    <n v="-520925.58"/>
    <n v="-0.33972581931416901"/>
  </r>
  <r>
    <s v="Asia"/>
    <s v="UZBEKISTAN"/>
    <s v="Cereal"/>
    <s v="Online"/>
    <x v="2"/>
    <d v="2013-01-30T00:00:00"/>
    <s v="Jan"/>
    <n v="2013"/>
    <n v="687368047"/>
    <d v="2013-02-14T00:00:00"/>
    <n v="5"/>
    <n v="15"/>
    <n v="6335"/>
    <n v="205.7"/>
    <n v="117.11"/>
    <n v="88.59"/>
    <n v="741891.85"/>
    <n v="561217.65"/>
    <n v="-180674.2"/>
    <n v="-0.24353172231235601"/>
  </r>
  <r>
    <s v="Europe"/>
    <s v="SLOVAKIA"/>
    <s v="Cosmetics"/>
    <s v="Offline"/>
    <x v="0"/>
    <d v="2011-11-27T00:00:00"/>
    <s v="Nov"/>
    <n v="2011"/>
    <n v="146545875"/>
    <d v="2012-07-01T00:00:00"/>
    <n v="1"/>
    <n v="217"/>
    <n v="5036"/>
    <n v="437.2"/>
    <n v="263.33"/>
    <n v="173.87"/>
    <n v="1326129.8799999999"/>
    <n v="875609.32"/>
    <n v="-450520.56"/>
    <n v="-0.33972581931416901"/>
  </r>
  <r>
    <s v="Middle East/North Africa"/>
    <s v="MOROCCO"/>
    <s v="Snacks"/>
    <s v="Offline"/>
    <x v="1"/>
    <d v="2013-11-09T00:00:00"/>
    <s v="Nov"/>
    <n v="2013"/>
    <n v="136102426"/>
    <d v="2013-09-23T00:00:00"/>
    <n v="2"/>
    <s v=""/>
    <n v="4587"/>
    <n v="152.58000000000001"/>
    <n v="97.44"/>
    <n v="55.14"/>
    <n v="446957.28"/>
    <n v="252927.18"/>
    <n v="-194030.1"/>
    <n v="-0.43411330049261099"/>
  </r>
  <r>
    <s v="Asia"/>
    <s v="BHUTAN"/>
    <s v="Household"/>
    <s v="Online"/>
    <x v="1"/>
    <d v="2017-03-14T00:00:00"/>
    <s v="Mar"/>
    <n v="2017"/>
    <n v="652961528"/>
    <d v="2017-03-20T00:00:00"/>
    <n v="2"/>
    <n v="6"/>
    <n v="4681"/>
    <n v="668.27"/>
    <n v="502.54"/>
    <n v="165.73"/>
    <n v="2352389.7400000002"/>
    <n v="775782.13"/>
    <n v="-1576607.61"/>
    <n v="-0.67021530624427905"/>
  </r>
  <r>
    <s v="Europe"/>
    <s v="ROMANIA"/>
    <s v="Baby Food"/>
    <s v="Offline"/>
    <x v="1"/>
    <d v="2014-08-30T00:00:00"/>
    <s v="Aug"/>
    <n v="2014"/>
    <n v="414359509"/>
    <d v="2014-11-09T00:00:00"/>
    <n v="1"/>
    <n v="71"/>
    <n v="7042"/>
    <n v="255.28"/>
    <n v="159.41999999999999"/>
    <n v="95.86"/>
    <n v="1122635.6399999999"/>
    <n v="675046.12"/>
    <n v="-447589.52"/>
    <n v="-0.39869527035503699"/>
  </r>
  <r>
    <s v="Central America"/>
    <s v="COSTA RICA"/>
    <s v="Vegetables"/>
    <s v="Online"/>
    <x v="2"/>
    <d v="2010-09-27T00:00:00"/>
    <s v="Sep"/>
    <n v="2010"/>
    <n v="907845199"/>
    <d v="2010-02-10T00:00:00"/>
    <n v="4"/>
    <s v=""/>
    <n v="423"/>
    <n v="154.06"/>
    <n v="90.93"/>
    <n v="63.13"/>
    <n v="38463.39"/>
    <n v="26703.99"/>
    <n v="-11759.4"/>
    <n v="-0.30572968217309998"/>
  </r>
  <r>
    <s v="Middle East/North Africa"/>
    <s v="LIBYA"/>
    <s v="Household"/>
    <s v="Offline"/>
    <x v="0"/>
    <d v="2011-01-03T00:00:00"/>
    <s v="Jan"/>
    <n v="2011"/>
    <n v="541279923"/>
    <d v="2011-03-29T00:00:00"/>
    <n v="3"/>
    <n v="85"/>
    <n v="5613"/>
    <n v="668.27"/>
    <n v="502.54"/>
    <n v="165.73"/>
    <n v="2820757.02"/>
    <n v="930242.49"/>
    <n v="-1890514.53"/>
    <n v="-0.67021530624427905"/>
  </r>
  <r>
    <s v="Central America"/>
    <s v="JAMAICA"/>
    <s v="Vegetables"/>
    <s v="Offline"/>
    <x v="0"/>
    <d v="2011-05-13T00:00:00"/>
    <s v="May"/>
    <n v="2011"/>
    <n v="492837512"/>
    <d v="2011-05-20T00:00:00"/>
    <n v="6"/>
    <n v="7"/>
    <n v="427"/>
    <n v="154.06"/>
    <n v="90.93"/>
    <n v="63.13"/>
    <n v="38827.11"/>
    <n v="26956.51"/>
    <n v="-11870.6"/>
    <n v="-0.30572968217309998"/>
  </r>
  <r>
    <s v="Australia/Oceania"/>
    <s v="SOLOMON ISLANDS"/>
    <s v="Fruits"/>
    <s v="Offline"/>
    <x v="1"/>
    <d v="2015-01-06T00:00:00"/>
    <s v="Jan"/>
    <n v="2015"/>
    <n v="661004292"/>
    <d v="2015-07-07T00:00:00"/>
    <n v="3"/>
    <n v="182"/>
    <n v="4714"/>
    <n v="9.33"/>
    <n v="6.92"/>
    <n v="2.41"/>
    <n v="32620.880000000001"/>
    <n v="11360.74"/>
    <n v="-21260.14"/>
    <n v="-0.65173410404624299"/>
  </r>
  <r>
    <s v="Sub-Saharan Africa"/>
    <s v="MOZAMBIQUE"/>
    <s v="Household"/>
    <s v="Online"/>
    <x v="2"/>
    <d v="2017-02-02T00:00:00"/>
    <s v="Feb"/>
    <n v="2017"/>
    <n v="114579093"/>
    <d v="2017-03-17T00:00:00"/>
    <n v="6"/>
    <n v="43"/>
    <n v="5355"/>
    <n v="668.27"/>
    <n v="502.54"/>
    <n v="165.73"/>
    <n v="2691101.7"/>
    <n v="887484.15"/>
    <n v="-1803617.55"/>
    <n v="-0.67021530624427905"/>
  </r>
  <r>
    <s v="Central America"/>
    <s v="DOMINICA"/>
    <s v="Vegetables"/>
    <s v="Offline"/>
    <x v="0"/>
    <d v="2011-03-28T00:00:00"/>
    <s v="Mar"/>
    <n v="2011"/>
    <n v="242673242"/>
    <d v="2011-04-20T00:00:00"/>
    <n v="4"/>
    <n v="23"/>
    <n v="1260"/>
    <n v="154.06"/>
    <n v="90.93"/>
    <n v="63.13"/>
    <n v="114571.8"/>
    <n v="79543.8"/>
    <n v="-35028"/>
    <n v="-0.30572968217309998"/>
  </r>
  <r>
    <s v="Asia"/>
    <s v="PHILIPPINES"/>
    <s v="Fruits"/>
    <s v="Online"/>
    <x v="0"/>
    <d v="2012-08-09T00:00:00"/>
    <s v="Aug"/>
    <n v="2012"/>
    <n v="704710566"/>
    <d v="2012-09-15T00:00:00"/>
    <n v="7"/>
    <n v="37"/>
    <n v="8372"/>
    <n v="9.33"/>
    <n v="6.92"/>
    <n v="2.41"/>
    <n v="57934.239999999998"/>
    <n v="20176.52"/>
    <n v="-37757.72"/>
    <n v="-0.65173410404624299"/>
  </r>
  <r>
    <s v="Asia"/>
    <s v="MONGOLIA"/>
    <s v="Cereal"/>
    <s v="Online"/>
    <x v="2"/>
    <d v="2014-08-19T00:00:00"/>
    <s v="Aug"/>
    <n v="2014"/>
    <n v="780427396"/>
    <d v="2014-09-30T00:00:00"/>
    <n v="3"/>
    <n v="42"/>
    <n v="4664"/>
    <n v="205.7"/>
    <n v="117.11"/>
    <n v="88.59"/>
    <n v="546201.04"/>
    <n v="413183.76"/>
    <n v="-133017.28"/>
    <n v="-0.24353172231235601"/>
  </r>
  <r>
    <s v="Central America"/>
    <s v="PANAMA"/>
    <s v="Meat"/>
    <s v="Offline"/>
    <x v="1"/>
    <d v="2015-07-02T00:00:00"/>
    <s v="Jul"/>
    <n v="2015"/>
    <n v="719872558"/>
    <d v="2015-02-16T00:00:00"/>
    <n v="2"/>
    <s v=""/>
    <n v="5142"/>
    <n v="421.89"/>
    <n v="364.69"/>
    <n v="57.2"/>
    <n v="1875235.98"/>
    <n v="294122.40000000002"/>
    <n v="-1581113.58"/>
    <n v="-0.84315445995228799"/>
  </r>
  <r>
    <s v="Sub-Saharan Africa"/>
    <s v="GHANA"/>
    <s v="Fruits"/>
    <s v="Online"/>
    <x v="2"/>
    <d v="2013-03-16T00:00:00"/>
    <s v="Mar"/>
    <n v="2013"/>
    <n v="393407380"/>
    <d v="2013-03-21T00:00:00"/>
    <n v="5"/>
    <n v="5"/>
    <n v="6841"/>
    <n v="9.33"/>
    <n v="6.92"/>
    <n v="2.41"/>
    <n v="47339.72"/>
    <n v="16486.810000000001"/>
    <n v="-30852.91"/>
    <n v="-0.65173410404624299"/>
  </r>
  <r>
    <s v="Sub-Saharan Africa"/>
    <s v="SAO TOME AND PRINCIPE"/>
    <s v="Clothes"/>
    <s v="Online"/>
    <x v="1"/>
    <d v="2012-11-20T00:00:00"/>
    <s v="Nov"/>
    <n v="2012"/>
    <n v="641705691"/>
    <d v="2012-07-12T00:00:00"/>
    <n v="5"/>
    <s v=""/>
    <n v="3829"/>
    <n v="109.28"/>
    <n v="35.840000000000003"/>
    <n v="73.44"/>
    <n v="137231.35999999999"/>
    <n v="281201.76"/>
    <n v="143970.4"/>
    <n v="1.0491071428571399"/>
  </r>
  <r>
    <s v="Middle East/North Africa"/>
    <s v="IRAQ"/>
    <s v="Personal Care"/>
    <s v="Offline"/>
    <x v="0"/>
    <d v="2011-08-08T00:00:00"/>
    <s v="Aug"/>
    <n v="2011"/>
    <n v="125753819"/>
    <d v="2011-09-18T00:00:00"/>
    <n v="1"/>
    <n v="41"/>
    <n v="2205"/>
    <n v="81.73"/>
    <n v="56.67"/>
    <n v="25.06"/>
    <n v="124957.35"/>
    <n v="55257.3"/>
    <n v="-69700.05"/>
    <n v="-0.55779071819304704"/>
  </r>
  <r>
    <s v="Europe"/>
    <s v="MALTA"/>
    <s v="Baby Food"/>
    <s v="Offline"/>
    <x v="2"/>
    <d v="2011-08-21T00:00:00"/>
    <s v="Aug"/>
    <n v="2011"/>
    <n v="276850593"/>
    <d v="2011-03-09T00:00:00"/>
    <n v="4"/>
    <s v=""/>
    <n v="5097"/>
    <n v="255.28"/>
    <n v="159.41999999999999"/>
    <n v="95.86"/>
    <n v="812563.74"/>
    <n v="488598.42"/>
    <n v="-323965.32"/>
    <n v="-0.39869527035503699"/>
  </r>
  <r>
    <s v="Asia"/>
    <s v="UZBEKISTAN"/>
    <s v="Office Supplies"/>
    <s v="Online"/>
    <x v="3"/>
    <d v="2016-10-05T00:00:00"/>
    <s v="Oct"/>
    <n v="2016"/>
    <n v="346607339"/>
    <d v="2016-06-13T00:00:00"/>
    <n v="2"/>
    <s v=""/>
    <n v="7669"/>
    <n v="651.21"/>
    <n v="524.96"/>
    <n v="126.25"/>
    <n v="4025918.24"/>
    <n v="968211.25"/>
    <n v="-3057706.99"/>
    <n v="-0.75950548613227697"/>
  </r>
  <r>
    <s v="Europe"/>
    <s v="ANDORRA"/>
    <s v="Cereal"/>
    <s v="Online"/>
    <x v="2"/>
    <d v="2011-05-04T00:00:00"/>
    <s v="May"/>
    <n v="2011"/>
    <n v="556947886"/>
    <d v="2011-05-17T00:00:00"/>
    <n v="3"/>
    <n v="13"/>
    <n v="2111"/>
    <n v="205.7"/>
    <n v="117.11"/>
    <n v="88.59"/>
    <n v="247219.21"/>
    <n v="187013.49"/>
    <n v="-60205.72"/>
    <n v="-0.24353172231235601"/>
  </r>
  <r>
    <s v="Sub-Saharan Africa"/>
    <s v="BURUNDI"/>
    <s v="Baby Food"/>
    <s v="Offline"/>
    <x v="1"/>
    <d v="2013-09-03T00:00:00"/>
    <s v="Sep"/>
    <n v="2013"/>
    <n v="750108563"/>
    <d v="2013-04-16T00:00:00"/>
    <n v="3"/>
    <s v=""/>
    <n v="2648"/>
    <n v="255.28"/>
    <n v="159.41999999999999"/>
    <n v="95.86"/>
    <n v="422144.16"/>
    <n v="253837.28"/>
    <n v="-168306.88"/>
    <n v="-0.39869527035503699"/>
  </r>
  <r>
    <s v="Central America"/>
    <s v="DOMINICA"/>
    <s v="Office Supplies"/>
    <s v="Offline"/>
    <x v="3"/>
    <d v="2013-07-22T00:00:00"/>
    <s v="Jul"/>
    <n v="2013"/>
    <n v="838638198"/>
    <d v="2013-02-08T00:00:00"/>
    <n v="6"/>
    <s v=""/>
    <n v="534"/>
    <n v="651.21"/>
    <n v="524.96"/>
    <n v="126.25"/>
    <n v="280328.64"/>
    <n v="67417.5"/>
    <n v="-212911.14"/>
    <n v="-0.75950548613227697"/>
  </r>
  <r>
    <s v="Asia"/>
    <s v="TAIWAN"/>
    <s v="Cosmetics"/>
    <s v="Online"/>
    <x v="3"/>
    <d v="2012-05-31T00:00:00"/>
    <s v="May"/>
    <n v="2012"/>
    <n v="355398118"/>
    <d v="2012-06-15T00:00:00"/>
    <n v="6"/>
    <n v="15"/>
    <n v="9056"/>
    <n v="437.2"/>
    <n v="263.33"/>
    <n v="173.87"/>
    <n v="2384716.48"/>
    <n v="1574566.72"/>
    <n v="-810149.76"/>
    <n v="-0.33972581931416901"/>
  </r>
  <r>
    <s v="Sub-Saharan Africa"/>
    <s v="LESOTHO"/>
    <s v="Vegetables"/>
    <s v="Offline"/>
    <x v="3"/>
    <d v="2014-08-29T00:00:00"/>
    <s v="Aug"/>
    <n v="2014"/>
    <n v="703562152"/>
    <d v="2014-09-10T00:00:00"/>
    <n v="4"/>
    <n v="12"/>
    <n v="8530"/>
    <n v="154.06"/>
    <n v="90.93"/>
    <n v="63.13"/>
    <n v="775632.9"/>
    <n v="538498.9"/>
    <n v="-237134"/>
    <n v="-0.30572968217309998"/>
  </r>
  <r>
    <s v="Australia/Oceania"/>
    <s v="TUVALU"/>
    <s v="Household"/>
    <s v="Offline"/>
    <x v="0"/>
    <d v="2011-09-02T00:00:00"/>
    <s v="Sep"/>
    <n v="2011"/>
    <n v="206616628"/>
    <d v="2011-03-24T00:00:00"/>
    <n v="5"/>
    <s v=""/>
    <n v="1306"/>
    <n v="668.27"/>
    <n v="502.54"/>
    <n v="165.73"/>
    <n v="656317.24"/>
    <n v="216443.38"/>
    <n v="-439873.86"/>
    <n v="-0.67021530624427905"/>
  </r>
  <r>
    <s v="North America"/>
    <s v="GREENLAND"/>
    <s v="Beverages"/>
    <s v="Online"/>
    <x v="1"/>
    <d v="2012-07-30T00:00:00"/>
    <s v="Jul"/>
    <n v="2012"/>
    <n v="858360373"/>
    <d v="2012-12-08T00:00:00"/>
    <n v="7"/>
    <n v="131"/>
    <n v="6764"/>
    <n v="47.45"/>
    <n v="31.79"/>
    <n v="15.66"/>
    <n v="215027.56"/>
    <n v="105924.24"/>
    <n v="-109103.32"/>
    <n v="-0.50739226171752105"/>
  </r>
  <r>
    <s v="Asia"/>
    <s v="SRI LANKA"/>
    <s v="Clothes"/>
    <s v="Online"/>
    <x v="2"/>
    <d v="2015-10-22T00:00:00"/>
    <s v="Oct"/>
    <n v="2015"/>
    <n v="672904717"/>
    <d v="2015-10-30T00:00:00"/>
    <n v="6"/>
    <n v="8"/>
    <n v="6314"/>
    <n v="109.28"/>
    <n v="35.840000000000003"/>
    <n v="73.44"/>
    <n v="226293.76000000001"/>
    <n v="463700.16"/>
    <n v="237406.4"/>
    <n v="1.0491071428571399"/>
  </r>
  <r>
    <s v="Sub-Saharan Africa"/>
    <s v="KENYA"/>
    <s v="Beverages"/>
    <s v="Offline"/>
    <x v="3"/>
    <d v="2014-10-21T00:00:00"/>
    <s v="Oct"/>
    <n v="2014"/>
    <n v="434673488"/>
    <d v="2014-12-11T00:00:00"/>
    <n v="5"/>
    <n v="51"/>
    <n v="8399"/>
    <n v="47.45"/>
    <n v="31.79"/>
    <n v="15.66"/>
    <n v="267004.21000000002"/>
    <n v="131528.34"/>
    <n v="-135475.87"/>
    <n v="-0.50739226171752105"/>
  </r>
  <r>
    <s v="Europe"/>
    <s v="UNITED KINGDOM"/>
    <s v="Household"/>
    <s v="Online"/>
    <x v="1"/>
    <d v="2012-03-23T00:00:00"/>
    <s v="Mar"/>
    <n v="2012"/>
    <n v="548403012"/>
    <d v="2012-04-04T00:00:00"/>
    <n v="4"/>
    <n v="12"/>
    <n v="3493"/>
    <n v="668.27"/>
    <n v="502.54"/>
    <n v="165.73"/>
    <n v="1755372.22"/>
    <n v="578894.89"/>
    <n v="-1176477.33"/>
    <n v="-0.67021530624427905"/>
  </r>
  <r>
    <s v="Sub-Saharan Africa"/>
    <s v="BURUNDI"/>
    <s v="Clothes"/>
    <s v="Offline"/>
    <x v="0"/>
    <d v="2015-07-27T00:00:00"/>
    <s v="Jul"/>
    <n v="2015"/>
    <n v="589142119"/>
    <d v="2015-08-21T00:00:00"/>
    <n v="6"/>
    <n v="25"/>
    <n v="9100"/>
    <n v="109.28"/>
    <n v="35.840000000000003"/>
    <n v="73.44"/>
    <n v="326144"/>
    <n v="668304"/>
    <n v="342160"/>
    <n v="1.0491071428571399"/>
  </r>
  <r>
    <s v="Europe"/>
    <s v="UNITED KINGDOM"/>
    <s v="Vegetables"/>
    <s v="Online"/>
    <x v="2"/>
    <d v="2010-07-09T00:00:00"/>
    <s v="Jul"/>
    <n v="2010"/>
    <n v="652252137"/>
    <d v="2010-09-26T00:00:00"/>
    <n v="1"/>
    <n v="79"/>
    <n v="4757"/>
    <n v="154.06"/>
    <n v="90.93"/>
    <n v="63.13"/>
    <n v="432554.01"/>
    <n v="300309.40999999997"/>
    <n v="-132244.6"/>
    <n v="-0.30572968217309998"/>
  </r>
  <r>
    <s v="Sub-Saharan Africa"/>
    <s v="BOTSWANA"/>
    <s v="Snacks"/>
    <s v="Online"/>
    <x v="1"/>
    <d v="2010-12-28T00:00:00"/>
    <s v="Dec"/>
    <n v="2010"/>
    <n v="903406894"/>
    <d v="2011-09-02T00:00:00"/>
    <n v="6"/>
    <n v="248"/>
    <n v="7030"/>
    <n v="152.58000000000001"/>
    <n v="97.44"/>
    <n v="55.14"/>
    <n v="685003.2"/>
    <n v="387634.2"/>
    <n v="-297369"/>
    <n v="-0.43411330049261099"/>
  </r>
  <r>
    <s v="Sub-Saharan Africa"/>
    <s v="BENIN"/>
    <s v="Vegetables"/>
    <s v="Offline"/>
    <x v="3"/>
    <d v="2015-10-30T00:00:00"/>
    <s v="Oct"/>
    <n v="2015"/>
    <n v="228592717"/>
    <d v="2015-03-11T00:00:00"/>
    <n v="4"/>
    <s v=""/>
    <n v="4520"/>
    <n v="154.06"/>
    <n v="90.93"/>
    <n v="63.13"/>
    <n v="411003.6"/>
    <n v="285347.59999999998"/>
    <n v="-125656"/>
    <n v="-0.30572968217309998"/>
  </r>
  <r>
    <s v="Europe"/>
    <s v="MALTA"/>
    <s v="Cosmetics"/>
    <s v="Online"/>
    <x v="0"/>
    <d v="2014-03-29T00:00:00"/>
    <s v="Mar"/>
    <n v="2014"/>
    <n v="284108436"/>
    <d v="2014-03-04T00:00:00"/>
    <n v="3"/>
    <s v=""/>
    <n v="2854"/>
    <n v="437.2"/>
    <n v="263.33"/>
    <n v="173.87"/>
    <n v="751543.82"/>
    <n v="496224.98"/>
    <n v="-255318.84"/>
    <n v="-0.33972581931416901"/>
  </r>
  <r>
    <s v="Sub-Saharan Africa"/>
    <s v="GABON"/>
    <s v="Cereal"/>
    <s v="Offline"/>
    <x v="1"/>
    <d v="2011-06-24T00:00:00"/>
    <s v="Jun"/>
    <n v="2011"/>
    <n v="546565377"/>
    <d v="2011-01-07T00:00:00"/>
    <n v="6"/>
    <s v=""/>
    <n v="9696"/>
    <n v="205.7"/>
    <n v="117.11"/>
    <n v="88.59"/>
    <n v="1135498.56"/>
    <n v="858968.64"/>
    <n v="-276529.91999999998"/>
    <n v="-0.24353172231235601"/>
  </r>
  <r>
    <s v="Sub-Saharan Africa"/>
    <s v="SEYCHELLES"/>
    <s v="Office Supplies"/>
    <s v="Online"/>
    <x v="3"/>
    <d v="2010-01-29T00:00:00"/>
    <s v="Jan"/>
    <n v="2010"/>
    <n v="562887370"/>
    <d v="2010-08-02T00:00:00"/>
    <n v="2"/>
    <n v="185"/>
    <n v="9736"/>
    <n v="651.21"/>
    <n v="524.96"/>
    <n v="126.25"/>
    <n v="5111010.5599999996"/>
    <n v="1229170"/>
    <n v="-3881840.56"/>
    <n v="-0.75950548613227697"/>
  </r>
  <r>
    <s v="Sub-Saharan Africa"/>
    <s v="NIGERIA"/>
    <s v="Snacks"/>
    <s v="Online"/>
    <x v="2"/>
    <d v="2013-08-20T00:00:00"/>
    <s v="Aug"/>
    <n v="2013"/>
    <n v="400310742"/>
    <d v="2013-09-17T00:00:00"/>
    <n v="3"/>
    <n v="28"/>
    <n v="9699"/>
    <n v="152.58000000000001"/>
    <n v="97.44"/>
    <n v="55.14"/>
    <n v="945070.56"/>
    <n v="534802.86"/>
    <n v="-410267.7"/>
    <n v="-0.43411330049261099"/>
  </r>
  <r>
    <s v="Middle East/North Africa"/>
    <s v="EGYPT"/>
    <s v="Fruits"/>
    <s v="Online"/>
    <x v="3"/>
    <d v="2015-06-16T00:00:00"/>
    <s v="Jun"/>
    <n v="2015"/>
    <n v="196384322"/>
    <d v="2015-06-28T00:00:00"/>
    <n v="1"/>
    <n v="12"/>
    <n v="3340"/>
    <n v="9.33"/>
    <n v="6.92"/>
    <n v="2.41"/>
    <n v="23112.799999999999"/>
    <n v="8049.4"/>
    <n v="-15063.4"/>
    <n v="-0.65173410404624299"/>
  </r>
  <r>
    <s v="Middle East/North Africa"/>
    <s v="PAKISTAN"/>
    <s v="Vegetables"/>
    <s v="Offline"/>
    <x v="1"/>
    <d v="2017-06-25T00:00:00"/>
    <s v="Jun"/>
    <n v="2017"/>
    <n v="608969438"/>
    <d v="2017-07-25T00:00:00"/>
    <n v="3"/>
    <n v="30"/>
    <n v="6444"/>
    <n v="154.06"/>
    <n v="90.93"/>
    <n v="63.13"/>
    <n v="585952.92000000004"/>
    <n v="406809.72"/>
    <n v="-179143.2"/>
    <n v="-0.30572968217309998"/>
  </r>
  <r>
    <s v="Sub-Saharan Africa"/>
    <s v="GHANA"/>
    <s v="Beverages"/>
    <s v="Offline"/>
    <x v="1"/>
    <d v="2011-10-05T00:00:00"/>
    <s v="Oct"/>
    <n v="2011"/>
    <n v="566239917"/>
    <d v="2011-12-06T00:00:00"/>
    <n v="3"/>
    <n v="62"/>
    <n v="1829"/>
    <n v="47.45"/>
    <n v="31.79"/>
    <n v="15.66"/>
    <n v="58143.91"/>
    <n v="28642.14"/>
    <n v="-29501.77"/>
    <n v="-0.50739226171752105"/>
  </r>
  <r>
    <s v="Europe"/>
    <s v="NORWAY"/>
    <s v="Vegetables"/>
    <s v="Offline"/>
    <x v="3"/>
    <d v="2012-05-07T00:00:00"/>
    <s v="May"/>
    <n v="2012"/>
    <n v="416682088"/>
    <d v="2012-08-14T00:00:00"/>
    <n v="3"/>
    <n v="99"/>
    <n v="4344"/>
    <n v="154.06"/>
    <n v="90.93"/>
    <n v="63.13"/>
    <n v="394999.92"/>
    <n v="274236.71999999997"/>
    <n v="-120763.2"/>
    <n v="-0.30572968217309998"/>
  </r>
  <r>
    <s v="Europe"/>
    <s v="CYPRUS"/>
    <s v="Vegetables"/>
    <s v="Offline"/>
    <x v="0"/>
    <d v="2010-08-12T00:00:00"/>
    <s v="Aug"/>
    <n v="2010"/>
    <n v="579094779"/>
    <d v="2010-11-12T00:00:00"/>
    <n v="6"/>
    <n v="92"/>
    <n v="5869"/>
    <n v="154.06"/>
    <n v="90.93"/>
    <n v="63.13"/>
    <n v="533668.17000000004"/>
    <n v="370509.97"/>
    <n v="-163158.20000000001"/>
    <n v="-0.30572968217309998"/>
  </r>
  <r>
    <s v="Europe"/>
    <s v="CZECH REPUBLIC"/>
    <s v="Fruits"/>
    <s v="Online"/>
    <x v="0"/>
    <d v="2012-01-11T00:00:00"/>
    <s v="Jan"/>
    <n v="2012"/>
    <n v="192589318"/>
    <d v="2012-12-16T00:00:00"/>
    <n v="1"/>
    <n v="340"/>
    <n v="314"/>
    <n v="9.33"/>
    <n v="6.92"/>
    <n v="2.41"/>
    <n v="2172.88"/>
    <n v="756.74"/>
    <n v="-1416.14"/>
    <n v="-0.65173410404624299"/>
  </r>
  <r>
    <s v="Sub-Saharan Africa"/>
    <s v="GUINEA-BISSAU"/>
    <s v="Office Supplies"/>
    <s v="Online"/>
    <x v="0"/>
    <d v="2014-11-02T00:00:00"/>
    <s v="Nov"/>
    <n v="2014"/>
    <n v="266589534"/>
    <d v="2014-02-03T00:00:00"/>
    <n v="2"/>
    <s v=""/>
    <n v="8622"/>
    <n v="651.21"/>
    <n v="524.96"/>
    <n v="126.25"/>
    <n v="4526205.12"/>
    <n v="1088527.5"/>
    <n v="-3437677.62"/>
    <n v="-0.75950548613227697"/>
  </r>
  <r>
    <s v="Sub-Saharan Africa"/>
    <s v="TOGO"/>
    <s v="Cosmetics"/>
    <s v="Offline"/>
    <x v="2"/>
    <d v="2011-09-28T00:00:00"/>
    <s v="Sep"/>
    <n v="2011"/>
    <n v="530831754"/>
    <d v="2011-11-14T00:00:00"/>
    <n v="2"/>
    <n v="47"/>
    <n v="3767"/>
    <n v="437.2"/>
    <n v="263.33"/>
    <n v="173.87"/>
    <n v="991964.11"/>
    <n v="654968.29"/>
    <n v="-336995.82"/>
    <n v="-0.33972581931416901"/>
  </r>
  <r>
    <s v="Europe"/>
    <s v="BELARUS"/>
    <s v="Household"/>
    <s v="Offline"/>
    <x v="0"/>
    <d v="2015-12-02T00:00:00"/>
    <s v="Dec"/>
    <n v="2015"/>
    <n v="785364806"/>
    <d v="2015-03-21T00:00:00"/>
    <n v="7"/>
    <s v=""/>
    <n v="5754"/>
    <n v="668.27"/>
    <n v="502.54"/>
    <n v="165.73"/>
    <n v="2891615.16"/>
    <n v="953610.42"/>
    <n v="-1938004.74"/>
    <n v="-0.67021530624427905"/>
  </r>
  <r>
    <s v="Europe"/>
    <s v="RUSSIA"/>
    <s v="Baby Food"/>
    <s v="Offline"/>
    <x v="0"/>
    <d v="2011-12-24T00:00:00"/>
    <s v="Dec"/>
    <n v="2011"/>
    <n v="450550019"/>
    <d v="2012-02-01T00:00:00"/>
    <n v="4"/>
    <n v="39"/>
    <n v="6618"/>
    <n v="255.28"/>
    <n v="159.41999999999999"/>
    <n v="95.86"/>
    <n v="1055041.56"/>
    <n v="634401.48"/>
    <n v="-420640.08"/>
    <n v="-0.39869527035503699"/>
  </r>
  <r>
    <s v="Europe"/>
    <s v="BULGARIA"/>
    <s v="Vegetables"/>
    <s v="Offline"/>
    <x v="1"/>
    <d v="2010-01-26T00:00:00"/>
    <s v="Jan"/>
    <n v="2010"/>
    <n v="817061221"/>
    <d v="2010-02-21T00:00:00"/>
    <n v="1"/>
    <n v="26"/>
    <n v="5427"/>
    <n v="154.06"/>
    <n v="90.93"/>
    <n v="63.13"/>
    <n v="493477.11"/>
    <n v="342606.51"/>
    <n v="-150870.6"/>
    <n v="-0.30572968217309998"/>
  </r>
  <r>
    <s v="Central America"/>
    <s v="DOMINICAN REPUBLIC"/>
    <s v="Office Supplies"/>
    <s v="Online"/>
    <x v="3"/>
    <d v="2010-08-15T00:00:00"/>
    <s v="Aug"/>
    <n v="2010"/>
    <n v="995884740"/>
    <d v="2010-08-23T00:00:00"/>
    <n v="2"/>
    <n v="8"/>
    <n v="3280"/>
    <n v="651.21"/>
    <n v="524.96"/>
    <n v="126.25"/>
    <n v="1721868.8"/>
    <n v="414100"/>
    <n v="-1307768.8"/>
    <n v="-0.75950548613227697"/>
  </r>
  <r>
    <s v="Europe"/>
    <s v="SLOVAKIA"/>
    <s v="Office Supplies"/>
    <s v="Online"/>
    <x v="3"/>
    <d v="2012-02-20T00:00:00"/>
    <s v="Feb"/>
    <n v="2012"/>
    <n v="168319404"/>
    <d v="2012-10-03T00:00:00"/>
    <n v="4"/>
    <n v="226"/>
    <n v="8307"/>
    <n v="651.21"/>
    <n v="524.96"/>
    <n v="126.25"/>
    <n v="4360842.72"/>
    <n v="1048758.75"/>
    <n v="-3312083.97"/>
    <n v="-0.75950548613227697"/>
  </r>
  <r>
    <s v="Asia"/>
    <s v="LAOS"/>
    <s v="Beverages"/>
    <s v="Offline"/>
    <x v="3"/>
    <d v="2014-03-15T00:00:00"/>
    <s v="Mar"/>
    <n v="2014"/>
    <n v="735976541"/>
    <d v="2014-04-17T00:00:00"/>
    <n v="5"/>
    <n v="33"/>
    <n v="668"/>
    <n v="47.45"/>
    <n v="31.79"/>
    <n v="15.66"/>
    <n v="21235.72"/>
    <n v="10460.879999999999"/>
    <n v="-10774.84"/>
    <n v="-0.50739226171752105"/>
  </r>
  <r>
    <s v="Sub-Saharan Africa"/>
    <s v="GUINEA"/>
    <s v="Clothes"/>
    <s v="Offline"/>
    <x v="1"/>
    <d v="2013-08-29T00:00:00"/>
    <s v="Aug"/>
    <n v="2013"/>
    <n v="670779979"/>
    <d v="2013-09-09T00:00:00"/>
    <n v="2"/>
    <n v="11"/>
    <n v="7557"/>
    <n v="109.28"/>
    <n v="35.840000000000003"/>
    <n v="73.44"/>
    <n v="270842.88"/>
    <n v="554986.07999999996"/>
    <n v="284143.2"/>
    <n v="1.0491071428571399"/>
  </r>
  <r>
    <s v="Australia/Oceania"/>
    <s v="KIRIBATI"/>
    <s v="Office Supplies"/>
    <s v="Online"/>
    <x v="1"/>
    <d v="2016-04-01T00:00:00"/>
    <s v="Apr"/>
    <n v="2016"/>
    <n v="264966046"/>
    <d v="2016-05-02T00:00:00"/>
    <n v="2"/>
    <n v="31"/>
    <n v="8196"/>
    <n v="651.21"/>
    <n v="524.96"/>
    <n v="126.25"/>
    <n v="4302572.16"/>
    <n v="1034745"/>
    <n v="-3267827.16"/>
    <n v="-0.75950548613227697"/>
  </r>
  <r>
    <s v="Europe"/>
    <s v="CROATIA"/>
    <s v="Clothes"/>
    <s v="Online"/>
    <x v="1"/>
    <d v="2016-09-06T00:00:00"/>
    <s v="Sep"/>
    <n v="2016"/>
    <n v="781083571"/>
    <d v="2016-06-18T00:00:00"/>
    <n v="7"/>
    <s v=""/>
    <n v="8841"/>
    <n v="109.28"/>
    <n v="35.840000000000003"/>
    <n v="73.44"/>
    <n v="316861.44"/>
    <n v="649283.04"/>
    <n v="332421.59999999998"/>
    <n v="1.0491071428571399"/>
  </r>
  <r>
    <s v="Europe"/>
    <s v="UKRAINE"/>
    <s v="Cereal"/>
    <s v="Offline"/>
    <x v="0"/>
    <d v="2011-03-21T00:00:00"/>
    <s v="Mar"/>
    <n v="2011"/>
    <n v="401993882"/>
    <d v="2011-11-04T00:00:00"/>
    <n v="6"/>
    <n v="228"/>
    <n v="7778"/>
    <n v="205.7"/>
    <n v="117.11"/>
    <n v="88.59"/>
    <n v="910881.58"/>
    <n v="689053.02"/>
    <n v="-221828.56"/>
    <n v="-0.24353172231235601"/>
  </r>
  <r>
    <s v="Central America"/>
    <s v="THE BAHAMAS"/>
    <s v="Snacks"/>
    <s v="Offline"/>
    <x v="2"/>
    <d v="2016-07-08T00:00:00"/>
    <s v="Jul"/>
    <n v="2016"/>
    <n v="980870807"/>
    <d v="2016-09-09T00:00:00"/>
    <n v="6"/>
    <n v="63"/>
    <n v="324"/>
    <n v="152.58000000000001"/>
    <n v="97.44"/>
    <n v="55.14"/>
    <n v="31570.560000000001"/>
    <n v="17865.36"/>
    <n v="-13705.2"/>
    <n v="-0.43411330049261099"/>
  </r>
  <r>
    <s v="Europe"/>
    <s v="FRANCE"/>
    <s v="Office Supplies"/>
    <s v="Online"/>
    <x v="2"/>
    <d v="2012-01-19T00:00:00"/>
    <s v="Jan"/>
    <n v="2012"/>
    <n v="391200673"/>
    <d v="2012-02-13T00:00:00"/>
    <n v="2"/>
    <n v="25"/>
    <n v="3827"/>
    <n v="651.21"/>
    <n v="524.96"/>
    <n v="126.25"/>
    <n v="2009021.92"/>
    <n v="483158.75"/>
    <n v="-1525863.17"/>
    <n v="-0.75950548613227697"/>
  </r>
  <r>
    <s v="Middle East/North Africa"/>
    <s v="IRAN"/>
    <s v="Baby Food"/>
    <s v="Offline"/>
    <x v="3"/>
    <d v="2012-01-03T00:00:00"/>
    <s v="Jan"/>
    <n v="2012"/>
    <n v="176782310"/>
    <d v="2012-03-16T00:00:00"/>
    <n v="6"/>
    <n v="73"/>
    <n v="2669"/>
    <n v="255.28"/>
    <n v="159.41999999999999"/>
    <n v="95.86"/>
    <n v="425491.98"/>
    <n v="255850.34"/>
    <n v="-169641.64"/>
    <n v="-0.39869527035503699"/>
  </r>
  <r>
    <s v="Middle East/North Africa"/>
    <s v="QATAR"/>
    <s v="Snacks"/>
    <s v="Offline"/>
    <x v="0"/>
    <d v="2017-06-19T00:00:00"/>
    <s v="Jun"/>
    <n v="2017"/>
    <n v="601727044"/>
    <d v="2017-07-22T00:00:00"/>
    <n v="7"/>
    <n v="33"/>
    <n v="3259"/>
    <n v="152.58000000000001"/>
    <n v="97.44"/>
    <n v="55.14"/>
    <n v="317556.96000000002"/>
    <n v="179701.26"/>
    <n v="-137855.70000000001"/>
    <n v="-0.43411330049261099"/>
  </r>
  <r>
    <s v="Asia"/>
    <s v="MYANMAR"/>
    <s v="Baby Food"/>
    <s v="Online"/>
    <x v="0"/>
    <d v="2010-11-08T00:00:00"/>
    <s v="Nov"/>
    <n v="2010"/>
    <n v="200458705"/>
    <d v="2010-09-30T00:00:00"/>
    <n v="5"/>
    <s v=""/>
    <n v="9040"/>
    <n v="255.28"/>
    <n v="159.41999999999999"/>
    <n v="95.86"/>
    <n v="1441156.8"/>
    <n v="866574.4"/>
    <n v="-574582.4"/>
    <n v="-0.39869527035503699"/>
  </r>
  <r>
    <s v="Middle East/North Africa"/>
    <s v="OMAN"/>
    <s v="Office Supplies"/>
    <s v="Offline"/>
    <x v="1"/>
    <d v="2013-07-03T00:00:00"/>
    <s v="Jul"/>
    <n v="2013"/>
    <n v="727713620"/>
    <d v="2013-04-22T00:00:00"/>
    <n v="2"/>
    <s v=""/>
    <n v="5486"/>
    <n v="651.21"/>
    <n v="524.96"/>
    <n v="126.25"/>
    <n v="2879930.56"/>
    <n v="692607.5"/>
    <n v="-2187323.06"/>
    <n v="-0.75950548613227697"/>
  </r>
  <r>
    <s v="Europe"/>
    <s v="SAN MARINO"/>
    <s v="Vegetables"/>
    <s v="Offline"/>
    <x v="0"/>
    <d v="2013-09-30T00:00:00"/>
    <s v="Sep"/>
    <n v="2013"/>
    <n v="408540618"/>
    <d v="2013-11-13T00:00:00"/>
    <n v="4"/>
    <n v="44"/>
    <n v="5102"/>
    <n v="154.06"/>
    <n v="90.93"/>
    <n v="63.13"/>
    <n v="463924.86"/>
    <n v="322089.26"/>
    <n v="-141835.6"/>
    <n v="-0.30572968217309998"/>
  </r>
  <r>
    <s v="Central America"/>
    <s v="HAITI"/>
    <s v="Fruits"/>
    <s v="Online"/>
    <x v="3"/>
    <d v="2017-02-02T00:00:00"/>
    <s v="Feb"/>
    <n v="2017"/>
    <n v="688301026"/>
    <d v="2017-01-03T00:00:00"/>
    <n v="3"/>
    <s v=""/>
    <n v="2424"/>
    <n v="9.33"/>
    <n v="6.92"/>
    <n v="2.41"/>
    <n v="16774.080000000002"/>
    <n v="5841.84"/>
    <n v="-10932.24"/>
    <n v="-0.65173410404624299"/>
  </r>
  <r>
    <s v="Sub-Saharan Africa"/>
    <s v="GHANA"/>
    <s v="Fruits"/>
    <s v="Online"/>
    <x v="2"/>
    <d v="2010-02-15T00:00:00"/>
    <s v="Feb"/>
    <n v="2010"/>
    <n v="382668673"/>
    <d v="2010-04-03T00:00:00"/>
    <n v="7"/>
    <n v="47"/>
    <n v="9019"/>
    <n v="9.33"/>
    <n v="6.92"/>
    <n v="2.41"/>
    <n v="62411.48"/>
    <n v="21735.79"/>
    <n v="-40675.69"/>
    <n v="-0.65173410404624299"/>
  </r>
  <r>
    <s v="Australia/Oceania"/>
    <s v="NEW ZEALAND"/>
    <s v="Beverages"/>
    <s v="Offline"/>
    <x v="3"/>
    <d v="2011-02-13T00:00:00"/>
    <s v="Feb"/>
    <n v="2011"/>
    <n v="627629888"/>
    <d v="2011-02-14T00:00:00"/>
    <n v="2"/>
    <n v="1"/>
    <n v="8486"/>
    <n v="47.45"/>
    <n v="31.79"/>
    <n v="15.66"/>
    <n v="269769.94"/>
    <n v="132890.76"/>
    <n v="-136879.18"/>
    <n v="-0.50739226171752105"/>
  </r>
  <r>
    <s v="Central America"/>
    <s v="JAMAICA"/>
    <s v="Beverages"/>
    <s v="Online"/>
    <x v="0"/>
    <d v="2012-11-27T00:00:00"/>
    <s v="Nov"/>
    <n v="2012"/>
    <n v="829483497"/>
    <d v="2012-11-30T00:00:00"/>
    <n v="6"/>
    <n v="3"/>
    <n v="1454"/>
    <n v="47.45"/>
    <n v="31.79"/>
    <n v="15.66"/>
    <n v="46222.66"/>
    <n v="22769.64"/>
    <n v="-23453.02"/>
    <n v="-0.50739226171752105"/>
  </r>
  <r>
    <s v="Asia"/>
    <s v="LAOS"/>
    <s v="Clothes"/>
    <s v="Offline"/>
    <x v="0"/>
    <d v="2016-12-14T00:00:00"/>
    <s v="Dec"/>
    <n v="2016"/>
    <n v="914840829"/>
    <d v="2016-12-23T00:00:00"/>
    <n v="6"/>
    <n v="9"/>
    <n v="586"/>
    <n v="109.28"/>
    <n v="35.840000000000003"/>
    <n v="73.44"/>
    <n v="21002.240000000002"/>
    <n v="43035.839999999997"/>
    <n v="22033.599999999999"/>
    <n v="1.0491071428571399"/>
  </r>
  <r>
    <s v="Australia/Oceania"/>
    <s v="TONGA"/>
    <s v="Baby Food"/>
    <s v="Online"/>
    <x v="3"/>
    <d v="2014-07-06T00:00:00"/>
    <s v="Jul"/>
    <n v="2014"/>
    <n v="880625712"/>
    <d v="2014-07-23T00:00:00"/>
    <n v="4"/>
    <n v="17"/>
    <n v="5573"/>
    <n v="255.28"/>
    <n v="159.41999999999999"/>
    <n v="95.86"/>
    <n v="888447.66"/>
    <n v="534227.78"/>
    <n v="-354219.88"/>
    <n v="-0.39869527035503699"/>
  </r>
  <r>
    <s v="Australia/Oceania"/>
    <s v="SOLOMON ISLANDS"/>
    <s v="Beverages"/>
    <s v="Offline"/>
    <x v="2"/>
    <d v="2012-09-23T00:00:00"/>
    <s v="Sep"/>
    <n v="2012"/>
    <n v="344074475"/>
    <d v="2012-09-23T00:00:00"/>
    <n v="1"/>
    <n v="0"/>
    <n v="8138"/>
    <n v="47.45"/>
    <n v="31.79"/>
    <n v="15.66"/>
    <n v="258707.02"/>
    <n v="127441.08"/>
    <n v="-131265.94"/>
    <n v="-0.50739226171752105"/>
  </r>
  <r>
    <s v="Asia"/>
    <s v="INDIA"/>
    <s v="Baby Food"/>
    <s v="Online"/>
    <x v="3"/>
    <d v="2016-03-07T00:00:00"/>
    <s v="Mar"/>
    <n v="2016"/>
    <n v="792735946"/>
    <d v="2016-04-07T00:00:00"/>
    <n v="5"/>
    <n v="31"/>
    <n v="7038"/>
    <n v="255.28"/>
    <n v="159.41999999999999"/>
    <n v="95.86"/>
    <n v="1121997.96"/>
    <n v="674662.68"/>
    <n v="-447335.28"/>
    <n v="-0.39869527035503699"/>
  </r>
  <r>
    <s v="Asia"/>
    <s v="BANGLADESH"/>
    <s v="Vegetables"/>
    <s v="Online"/>
    <x v="2"/>
    <d v="2016-05-05T00:00:00"/>
    <s v="May"/>
    <n v="2016"/>
    <n v="634471452"/>
    <d v="2016-06-13T00:00:00"/>
    <n v="2"/>
    <n v="39"/>
    <n v="3057"/>
    <n v="154.06"/>
    <n v="90.93"/>
    <n v="63.13"/>
    <n v="277973.01"/>
    <n v="192988.41"/>
    <n v="-84984.6"/>
    <n v="-0.30572968217309998"/>
  </r>
  <r>
    <s v="Middle East/North Africa"/>
    <s v="EGYPT"/>
    <s v="Fruits"/>
    <s v="Offline"/>
    <x v="0"/>
    <d v="2015-02-04T00:00:00"/>
    <s v="Feb"/>
    <n v="2015"/>
    <n v="147454822"/>
    <d v="2015-05-14T00:00:00"/>
    <n v="5"/>
    <n v="99"/>
    <n v="4013"/>
    <n v="9.33"/>
    <n v="6.92"/>
    <n v="2.41"/>
    <n v="27769.96"/>
    <n v="9671.33"/>
    <n v="-18098.63"/>
    <n v="-0.65173410404624299"/>
  </r>
  <r>
    <s v="Sub-Saharan Africa"/>
    <s v="BURUNDI"/>
    <s v="Clothes"/>
    <s v="Online"/>
    <x v="2"/>
    <d v="2017-04-19T00:00:00"/>
    <s v="Apr"/>
    <n v="2017"/>
    <n v="130172383"/>
    <d v="2017-04-19T00:00:00"/>
    <n v="4"/>
    <n v="0"/>
    <n v="9756"/>
    <n v="109.28"/>
    <n v="35.840000000000003"/>
    <n v="73.44"/>
    <n v="349655.03999999998"/>
    <n v="716480.64"/>
    <n v="366825.6"/>
    <n v="1.0491071428571399"/>
  </r>
  <r>
    <s v="Asia"/>
    <s v="MYANMAR"/>
    <s v="Snacks"/>
    <s v="Offline"/>
    <x v="3"/>
    <d v="2016-05-04T00:00:00"/>
    <s v="May"/>
    <n v="2016"/>
    <n v="551422965"/>
    <d v="2016-05-22T00:00:00"/>
    <n v="1"/>
    <n v="18"/>
    <n v="7164"/>
    <n v="152.58000000000001"/>
    <n v="97.44"/>
    <n v="55.14"/>
    <n v="698060.16"/>
    <n v="395022.96"/>
    <n v="-303037.2"/>
    <n v="-0.43411330049261099"/>
  </r>
  <r>
    <s v="Sub-Saharan Africa"/>
    <s v="MOZAMBIQUE"/>
    <s v="Office Supplies"/>
    <s v="Offline"/>
    <x v="2"/>
    <d v="2014-07-22T00:00:00"/>
    <s v="Jul"/>
    <n v="2014"/>
    <n v="100317895"/>
    <d v="2014-08-14T00:00:00"/>
    <n v="5"/>
    <n v="23"/>
    <n v="5149"/>
    <n v="651.21"/>
    <n v="524.96"/>
    <n v="126.25"/>
    <n v="2703019.04"/>
    <n v="650061.25"/>
    <n v="-2052957.79"/>
    <n v="-0.75950548613227697"/>
  </r>
  <r>
    <s v="Sub-Saharan Africa"/>
    <s v="REPUBLIC OF THE CONGO"/>
    <s v="Office Supplies"/>
    <s v="Offline"/>
    <x v="0"/>
    <d v="2011-11-15T00:00:00"/>
    <s v="Nov"/>
    <n v="2011"/>
    <n v="236281001"/>
    <d v="2011-11-27T00:00:00"/>
    <n v="1"/>
    <n v="12"/>
    <n v="9654"/>
    <n v="651.21"/>
    <n v="524.96"/>
    <n v="126.25"/>
    <n v="5067963.84"/>
    <n v="1218817.5"/>
    <n v="-3849146.34"/>
    <n v="-0.75950548613227697"/>
  </r>
  <r>
    <s v="Europe"/>
    <s v="SAN MARINO"/>
    <s v="Personal Care"/>
    <s v="Online"/>
    <x v="2"/>
    <d v="2016-07-17T00:00:00"/>
    <s v="Jul"/>
    <n v="2016"/>
    <n v="239048612"/>
    <d v="2016-07-26T00:00:00"/>
    <n v="3"/>
    <n v="9"/>
    <n v="8651"/>
    <n v="81.73"/>
    <n v="56.67"/>
    <n v="25.06"/>
    <n v="490252.17"/>
    <n v="216794.06"/>
    <n v="-273458.11"/>
    <n v="-0.55779071819304704"/>
  </r>
  <r>
    <s v="Middle East/North Africa"/>
    <s v="PAKISTAN"/>
    <s v="Household"/>
    <s v="Online"/>
    <x v="1"/>
    <d v="2011-06-18T00:00:00"/>
    <s v="Jun"/>
    <n v="2011"/>
    <n v="358669555"/>
    <d v="2011-03-08T00:00:00"/>
    <n v="3"/>
    <s v=""/>
    <n v="7147"/>
    <n v="668.27"/>
    <n v="502.54"/>
    <n v="165.73"/>
    <n v="3591653.38"/>
    <n v="1184472.31"/>
    <n v="-2407181.0699999998"/>
    <n v="-0.67021530624427905"/>
  </r>
  <r>
    <s v="Australia/Oceania"/>
    <s v="MARSHALL ISLANDS"/>
    <s v="Cereal"/>
    <s v="Online"/>
    <x v="0"/>
    <d v="2010-11-15T00:00:00"/>
    <s v="Nov"/>
    <n v="2010"/>
    <n v="465505158"/>
    <d v="2010-05-12T00:00:00"/>
    <n v="4"/>
    <s v=""/>
    <n v="2176"/>
    <n v="205.7"/>
    <n v="117.11"/>
    <n v="88.59"/>
    <n v="254831.35999999999"/>
    <n v="192771.84"/>
    <n v="-62059.519999999997"/>
    <n v="-0.24353172231235601"/>
  </r>
  <r>
    <s v="Asia"/>
    <s v="INDONESIA"/>
    <s v="Household"/>
    <s v="Online"/>
    <x v="2"/>
    <d v="2011-02-26T00:00:00"/>
    <s v="Feb"/>
    <n v="2011"/>
    <n v="500229251"/>
    <d v="2011-03-15T00:00:00"/>
    <n v="3"/>
    <n v="17"/>
    <n v="7806"/>
    <n v="668.27"/>
    <n v="502.54"/>
    <n v="165.73"/>
    <n v="3922827.24"/>
    <n v="1293688.3799999999"/>
    <n v="-2629138.86"/>
    <n v="-0.67021530624427905"/>
  </r>
  <r>
    <s v="Sub-Saharan Africa"/>
    <s v="GUINEA"/>
    <s v="Household"/>
    <s v="Offline"/>
    <x v="3"/>
    <d v="2017-04-30T00:00:00"/>
    <s v="Apr"/>
    <n v="2017"/>
    <n v="923828160"/>
    <d v="2017-03-06T00:00:00"/>
    <n v="2"/>
    <s v=""/>
    <n v="137"/>
    <n v="668.27"/>
    <n v="502.54"/>
    <n v="165.73"/>
    <n v="68847.98"/>
    <n v="22705.01"/>
    <n v="-46142.97"/>
    <n v="-0.67021530624427905"/>
  </r>
  <r>
    <s v="Sub-Saharan Africa"/>
    <s v="MOZAMBIQUE"/>
    <s v="Personal Care"/>
    <s v="Online"/>
    <x v="2"/>
    <d v="2016-07-18T00:00:00"/>
    <s v="Jul"/>
    <n v="2016"/>
    <n v="467600715"/>
    <d v="2016-07-25T00:00:00"/>
    <n v="2"/>
    <n v="7"/>
    <n v="2297"/>
    <n v="81.73"/>
    <n v="56.67"/>
    <n v="25.06"/>
    <n v="130170.99"/>
    <n v="57562.82"/>
    <n v="-72608.17"/>
    <n v="-0.55779071819304704"/>
  </r>
  <r>
    <s v="Sub-Saharan Africa"/>
    <s v="THE GAMBIA"/>
    <s v="Household"/>
    <s v="Offline"/>
    <x v="3"/>
    <d v="2012-02-29T00:00:00"/>
    <s v="Feb"/>
    <n v="2012"/>
    <n v="183158242"/>
    <d v="2012-07-04T00:00:00"/>
    <n v="4"/>
    <n v="126"/>
    <n v="9449"/>
    <n v="668.27"/>
    <n v="502.54"/>
    <n v="165.73"/>
    <n v="4748500.46"/>
    <n v="1565982.77"/>
    <n v="-3182517.69"/>
    <n v="-0.67021530624427905"/>
  </r>
  <r>
    <s v="Europe"/>
    <s v="VATICAN CITY"/>
    <s v="Cosmetics"/>
    <s v="Offline"/>
    <x v="1"/>
    <d v="2012-05-24T00:00:00"/>
    <s v="May"/>
    <n v="2012"/>
    <n v="292424571"/>
    <d v="2012-05-06T00:00:00"/>
    <n v="1"/>
    <s v=""/>
    <n v="3784"/>
    <n v="437.2"/>
    <n v="263.33"/>
    <n v="173.87"/>
    <n v="996440.72"/>
    <n v="657924.07999999996"/>
    <n v="-338516.64"/>
    <n v="-0.33972581931416901"/>
  </r>
  <r>
    <s v="Australia/Oceania"/>
    <s v="PALAU"/>
    <s v="Cosmetics"/>
    <s v="Online"/>
    <x v="3"/>
    <d v="2011-05-17T00:00:00"/>
    <s v="May"/>
    <n v="2011"/>
    <n v="637636029"/>
    <d v="2011-06-19T00:00:00"/>
    <n v="1"/>
    <n v="33"/>
    <n v="9526"/>
    <n v="437.2"/>
    <n v="263.33"/>
    <n v="173.87"/>
    <n v="2508481.58"/>
    <n v="1656285.62"/>
    <n v="-852195.96"/>
    <n v="-0.33972581931416901"/>
  </r>
  <r>
    <s v="Europe"/>
    <s v="BOSNIA AND HERZEGOVINA"/>
    <s v="Beverages"/>
    <s v="Online"/>
    <x v="0"/>
    <d v="2015-08-28T00:00:00"/>
    <s v="Aug"/>
    <n v="2015"/>
    <n v="231341445"/>
    <d v="2015-07-10T00:00:00"/>
    <n v="6"/>
    <s v=""/>
    <n v="7929"/>
    <n v="47.45"/>
    <n v="31.79"/>
    <n v="15.66"/>
    <n v="252062.91"/>
    <n v="124168.14"/>
    <n v="-127894.77"/>
    <n v="-0.50739226171752105"/>
  </r>
  <r>
    <s v="Sub-Saharan Africa"/>
    <s v="BURKINA FASO"/>
    <s v="Fruits"/>
    <s v="Online"/>
    <x v="1"/>
    <d v="2010-02-21T00:00:00"/>
    <s v="Feb"/>
    <n v="2010"/>
    <n v="406402146"/>
    <d v="2010-03-27T00:00:00"/>
    <n v="7"/>
    <n v="34"/>
    <n v="2281"/>
    <n v="9.33"/>
    <n v="6.92"/>
    <n v="2.41"/>
    <n v="15784.52"/>
    <n v="5497.21"/>
    <n v="-10287.31"/>
    <n v="-0.65173410404624299"/>
  </r>
  <r>
    <s v="Central America"/>
    <s v="EL SALVADOR"/>
    <s v="Cosmetics"/>
    <s v="Offline"/>
    <x v="1"/>
    <d v="2014-11-17T00:00:00"/>
    <s v="Nov"/>
    <n v="2014"/>
    <n v="765991961"/>
    <d v="2014-11-24T00:00:00"/>
    <n v="2"/>
    <n v="7"/>
    <n v="2898"/>
    <n v="437.2"/>
    <n v="263.33"/>
    <n v="173.87"/>
    <n v="763130.34"/>
    <n v="503875.26"/>
    <n v="-259255.08"/>
    <n v="-0.33972581931416901"/>
  </r>
  <r>
    <s v="Europe"/>
    <s v="PORTUGAL"/>
    <s v="Office Supplies"/>
    <s v="Online"/>
    <x v="0"/>
    <d v="2013-09-02T00:00:00"/>
    <s v="Sep"/>
    <n v="2013"/>
    <n v="533597218"/>
    <d v="2013-02-24T00:00:00"/>
    <n v="1"/>
    <s v=""/>
    <n v="2130"/>
    <n v="651.21"/>
    <n v="524.96"/>
    <n v="126.25"/>
    <n v="1118164.8"/>
    <n v="268912.5"/>
    <n v="-849252.3"/>
    <n v="-0.75950548613227697"/>
  </r>
  <r>
    <s v="Asia"/>
    <s v="MALAYSIA"/>
    <s v="Beverages"/>
    <s v="Offline"/>
    <x v="3"/>
    <d v="2015-08-27T00:00:00"/>
    <s v="Aug"/>
    <n v="2015"/>
    <n v="803016746"/>
    <d v="2015-10-15T00:00:00"/>
    <n v="5"/>
    <n v="49"/>
    <n v="9355"/>
    <n v="47.45"/>
    <n v="31.79"/>
    <n v="15.66"/>
    <n v="297395.45"/>
    <n v="146499.29999999999"/>
    <n v="-150896.15"/>
    <n v="-0.50739226171752105"/>
  </r>
  <r>
    <s v="Asia"/>
    <s v="TAIWAN"/>
    <s v="Cereal"/>
    <s v="Offline"/>
    <x v="0"/>
    <d v="2011-03-09T00:00:00"/>
    <s v="Mar"/>
    <n v="2011"/>
    <n v="488361871"/>
    <d v="2011-09-18T00:00:00"/>
    <n v="1"/>
    <n v="193"/>
    <n v="5985"/>
    <n v="205.7"/>
    <n v="117.11"/>
    <n v="88.59"/>
    <n v="700903.35"/>
    <n v="530211.15"/>
    <n v="-170692.2"/>
    <n v="-0.24353172231235601"/>
  </r>
  <r>
    <s v="Sub-Saharan Africa"/>
    <s v="ANGOLA"/>
    <s v="Snacks"/>
    <s v="Offline"/>
    <x v="3"/>
    <d v="2010-04-28T00:00:00"/>
    <s v="Apr"/>
    <n v="2010"/>
    <n v="374056422"/>
    <d v="2010-06-05T00:00:00"/>
    <n v="7"/>
    <n v="38"/>
    <n v="463"/>
    <n v="152.58000000000001"/>
    <n v="97.44"/>
    <n v="55.14"/>
    <n v="45114.720000000001"/>
    <n v="25529.82"/>
    <n v="-19584.900000000001"/>
    <n v="-0.43411330049261099"/>
  </r>
  <r>
    <s v="Sub-Saharan Africa"/>
    <s v="BURUNDI"/>
    <s v="Meat"/>
    <s v="Offline"/>
    <x v="3"/>
    <d v="2014-04-04T00:00:00"/>
    <s v="Apr"/>
    <n v="2014"/>
    <n v="864836728"/>
    <d v="2014-10-05T00:00:00"/>
    <n v="1"/>
    <n v="184"/>
    <n v="3261"/>
    <n v="421.89"/>
    <n v="364.69"/>
    <n v="57.2"/>
    <n v="1189254.0900000001"/>
    <n v="186529.2"/>
    <n v="-1002724.89"/>
    <n v="-0.84315445995228799"/>
  </r>
  <r>
    <s v="North America"/>
    <s v="CANADA"/>
    <s v="Household"/>
    <s v="Offline"/>
    <x v="3"/>
    <d v="2015-10-31T00:00:00"/>
    <s v="Oct"/>
    <n v="2015"/>
    <n v="635751616"/>
    <d v="2015-12-14T00:00:00"/>
    <n v="2"/>
    <n v="44"/>
    <n v="1886"/>
    <n v="668.27"/>
    <n v="502.54"/>
    <n v="165.73"/>
    <n v="947790.44"/>
    <n v="312566.78000000003"/>
    <n v="-635223.66"/>
    <n v="-0.67021530624427905"/>
  </r>
  <r>
    <s v="Europe"/>
    <s v="ROMANIA"/>
    <s v="Meat"/>
    <s v="Offline"/>
    <x v="1"/>
    <d v="2016-01-16T00:00:00"/>
    <s v="Jan"/>
    <n v="2016"/>
    <n v="682162415"/>
    <d v="2016-02-26T00:00:00"/>
    <n v="6"/>
    <n v="41"/>
    <n v="5873"/>
    <n v="421.89"/>
    <n v="364.69"/>
    <n v="57.2"/>
    <n v="2141824.37"/>
    <n v="335935.6"/>
    <n v="-1805888.77"/>
    <n v="-0.84315445995228799"/>
  </r>
  <r>
    <s v="Asia"/>
    <s v="TAIWAN"/>
    <s v="Meat"/>
    <s v="Online"/>
    <x v="0"/>
    <d v="2013-01-03T00:00:00"/>
    <s v="Jan"/>
    <n v="2013"/>
    <n v="269742953"/>
    <d v="2013-03-26T00:00:00"/>
    <n v="3"/>
    <n v="82"/>
    <n v="1789"/>
    <n v="421.89"/>
    <n v="364.69"/>
    <n v="57.2"/>
    <n v="652430.41"/>
    <n v="102330.8"/>
    <n v="-550099.61"/>
    <n v="-0.84315445995228799"/>
  </r>
  <r>
    <s v="Asia"/>
    <s v="CAMBODIA"/>
    <s v="Clothes"/>
    <s v="Online"/>
    <x v="0"/>
    <d v="2014-07-02T00:00:00"/>
    <s v="Jul"/>
    <n v="2014"/>
    <n v="984479558"/>
    <d v="2014-12-02T00:00:00"/>
    <n v="3"/>
    <n v="153"/>
    <n v="8233"/>
    <n v="109.28"/>
    <n v="35.840000000000003"/>
    <n v="73.44"/>
    <n v="295070.71999999997"/>
    <n v="604631.52"/>
    <n v="309560.8"/>
    <n v="1.0491071428571399"/>
  </r>
  <r>
    <s v="Asia"/>
    <s v="MYANMAR"/>
    <s v="Meat"/>
    <s v="Online"/>
    <x v="3"/>
    <d v="2015-06-25T00:00:00"/>
    <s v="Jun"/>
    <n v="2015"/>
    <n v="882671058"/>
    <d v="2015-07-28T00:00:00"/>
    <n v="3"/>
    <n v="33"/>
    <n v="836"/>
    <n v="421.89"/>
    <n v="364.69"/>
    <n v="57.2"/>
    <n v="304880.84000000003"/>
    <n v="47819.199999999997"/>
    <n v="-257061.64"/>
    <n v="-0.84315445995228799"/>
  </r>
  <r>
    <s v="Asia"/>
    <s v="VIETNAM"/>
    <s v="Household"/>
    <s v="Online"/>
    <x v="3"/>
    <d v="2014-12-22T00:00:00"/>
    <s v="Dec"/>
    <n v="2014"/>
    <n v="340928781"/>
    <d v="2015-09-01T00:00:00"/>
    <n v="3"/>
    <n v="253"/>
    <n v="7257"/>
    <n v="668.27"/>
    <n v="502.54"/>
    <n v="165.73"/>
    <n v="3646932.78"/>
    <n v="1202702.6100000001"/>
    <n v="-2444230.17"/>
    <n v="-0.67021530624427905"/>
  </r>
  <r>
    <s v="Europe"/>
    <s v="ICELAND"/>
    <s v="Vegetables"/>
    <s v="Offline"/>
    <x v="1"/>
    <d v="2015-02-13T00:00:00"/>
    <s v="Feb"/>
    <n v="2015"/>
    <n v="706176555"/>
    <d v="2015-02-26T00:00:00"/>
    <n v="5"/>
    <n v="13"/>
    <n v="2190"/>
    <n v="154.06"/>
    <n v="90.93"/>
    <n v="63.13"/>
    <n v="199136.7"/>
    <n v="138254.70000000001"/>
    <n v="-60882"/>
    <n v="-0.30572968217309998"/>
  </r>
  <r>
    <s v="Sub-Saharan Africa"/>
    <s v="SUDAN"/>
    <s v="Vegetables"/>
    <s v="Offline"/>
    <x v="3"/>
    <d v="2011-10-12T00:00:00"/>
    <s v="Oct"/>
    <n v="2011"/>
    <n v="245650708"/>
    <d v="2012-09-01T00:00:00"/>
    <n v="7"/>
    <n v="325"/>
    <n v="2358"/>
    <n v="154.06"/>
    <n v="90.93"/>
    <n v="63.13"/>
    <n v="214412.94"/>
    <n v="148860.54"/>
    <n v="-65552.399999999994"/>
    <n v="-0.30572968217309998"/>
  </r>
  <r>
    <s v="Middle East/North Africa"/>
    <s v="ALGERIA"/>
    <s v="Personal Care"/>
    <s v="Online"/>
    <x v="3"/>
    <d v="2013-11-20T00:00:00"/>
    <s v="Nov"/>
    <n v="2013"/>
    <n v="896900069"/>
    <d v="2013-12-12T00:00:00"/>
    <n v="5"/>
    <n v="22"/>
    <n v="1516"/>
    <n v="81.73"/>
    <n v="56.67"/>
    <n v="25.06"/>
    <n v="85911.72"/>
    <n v="37990.959999999999"/>
    <n v="-47920.76"/>
    <n v="-0.55779071819304704"/>
  </r>
  <r>
    <s v="North America"/>
    <s v="UNITED STATES OF AMERICA"/>
    <s v="Household"/>
    <s v="Online"/>
    <x v="2"/>
    <d v="2015-04-30T00:00:00"/>
    <s v="Apr"/>
    <n v="2015"/>
    <n v="617785966"/>
    <d v="2015-05-05T00:00:00"/>
    <n v="3"/>
    <n v="5"/>
    <n v="5451"/>
    <n v="668.27"/>
    <n v="502.54"/>
    <n v="165.73"/>
    <n v="2739345.54"/>
    <n v="903394.23"/>
    <n v="-1835951.31"/>
    <n v="-0.67021530624427905"/>
  </r>
  <r>
    <s v="Sub-Saharan Africa"/>
    <s v="NIGERIA"/>
    <s v="Meat"/>
    <s v="Offline"/>
    <x v="2"/>
    <d v="2015-06-25T00:00:00"/>
    <s v="Jun"/>
    <n v="2015"/>
    <n v="136482226"/>
    <d v="2015-07-26T00:00:00"/>
    <n v="1"/>
    <n v="31"/>
    <n v="6979"/>
    <n v="421.89"/>
    <n v="364.69"/>
    <n v="57.2"/>
    <n v="2545171.5099999998"/>
    <n v="399198.8"/>
    <n v="-2145972.71"/>
    <n v="-0.84315445995228799"/>
  </r>
  <r>
    <s v="Sub-Saharan Africa"/>
    <s v="BURUNDI"/>
    <s v="Office Supplies"/>
    <s v="Online"/>
    <x v="0"/>
    <d v="2014-08-18T00:00:00"/>
    <s v="Aug"/>
    <n v="2014"/>
    <n v="701475179"/>
    <d v="2014-05-09T00:00:00"/>
    <n v="6"/>
    <s v=""/>
    <n v="949"/>
    <n v="651.21"/>
    <n v="524.96"/>
    <n v="126.25"/>
    <n v="498187.04"/>
    <n v="119811.25"/>
    <n v="-378375.79"/>
    <n v="-0.75950548613227697"/>
  </r>
  <r>
    <s v="Asia"/>
    <s v="TAJIKISTAN"/>
    <s v="Cereal"/>
    <s v="Offline"/>
    <x v="2"/>
    <d v="2010-05-05T00:00:00"/>
    <s v="May"/>
    <n v="2010"/>
    <n v="931563651"/>
    <d v="2010-05-26T00:00:00"/>
    <n v="4"/>
    <n v="21"/>
    <n v="9241"/>
    <n v="205.7"/>
    <n v="117.11"/>
    <n v="88.59"/>
    <n v="1082213.51"/>
    <n v="818660.19"/>
    <n v="-263553.32"/>
    <n v="-0.24353172231235601"/>
  </r>
  <r>
    <s v="Asia"/>
    <s v="NEPAL"/>
    <s v="Beverages"/>
    <s v="Online"/>
    <x v="0"/>
    <d v="2016-05-22T00:00:00"/>
    <s v="May"/>
    <n v="2016"/>
    <n v="865858972"/>
    <d v="2016-05-31T00:00:00"/>
    <n v="3"/>
    <n v="9"/>
    <n v="5766"/>
    <n v="47.45"/>
    <n v="31.79"/>
    <n v="15.66"/>
    <n v="183301.14"/>
    <n v="90295.56"/>
    <n v="-93005.58"/>
    <n v="-0.50739226171752105"/>
  </r>
  <r>
    <s v="Australia/Oceania"/>
    <s v="AUSTRALIA"/>
    <s v="Fruits"/>
    <s v="Offline"/>
    <x v="0"/>
    <d v="2013-07-14T00:00:00"/>
    <s v="Jul"/>
    <n v="2013"/>
    <n v="613784968"/>
    <d v="2013-08-21T00:00:00"/>
    <n v="4"/>
    <n v="38"/>
    <n v="1467"/>
    <n v="9.33"/>
    <n v="6.92"/>
    <n v="2.41"/>
    <n v="10151.64"/>
    <n v="3535.47"/>
    <n v="-6616.17"/>
    <n v="-0.65173410404624299"/>
  </r>
  <r>
    <s v="Sub-Saharan Africa"/>
    <s v="MOZAMBIQUE"/>
    <s v="Fruits"/>
    <s v="Online"/>
    <x v="3"/>
    <d v="2013-11-21T00:00:00"/>
    <s v="Nov"/>
    <n v="2013"/>
    <n v="805077970"/>
    <d v="2013-12-19T00:00:00"/>
    <n v="5"/>
    <n v="28"/>
    <n v="9317"/>
    <n v="9.33"/>
    <n v="6.92"/>
    <n v="2.41"/>
    <n v="64473.64"/>
    <n v="22453.97"/>
    <n v="-42019.67"/>
    <n v="-0.65173410404624299"/>
  </r>
  <r>
    <s v="Europe"/>
    <s v="LUXEMBOURG"/>
    <s v="Office Supplies"/>
    <s v="Offline"/>
    <x v="3"/>
    <d v="2011-09-17T00:00:00"/>
    <s v="Sep"/>
    <n v="2011"/>
    <n v="339786803"/>
    <d v="2011-10-25T00:00:00"/>
    <n v="3"/>
    <n v="38"/>
    <n v="9321"/>
    <n v="651.21"/>
    <n v="524.96"/>
    <n v="126.25"/>
    <n v="4893152.16"/>
    <n v="1176776.25"/>
    <n v="-3716375.91"/>
    <n v="-0.75950548613227697"/>
  </r>
  <r>
    <s v="Middle East/North Africa"/>
    <s v="IRAQ"/>
    <s v="Meat"/>
    <s v="Online"/>
    <x v="1"/>
    <d v="2017-06-16T00:00:00"/>
    <s v="Jun"/>
    <n v="2017"/>
    <n v="438272798"/>
    <d v="2017-07-24T00:00:00"/>
    <n v="2"/>
    <n v="38"/>
    <n v="3515"/>
    <n v="421.89"/>
    <n v="364.69"/>
    <n v="57.2"/>
    <n v="1281885.3500000001"/>
    <n v="201058"/>
    <n v="-1080827.3500000001"/>
    <n v="-0.84315445995228799"/>
  </r>
  <r>
    <s v="Asia"/>
    <s v="CAMBODIA"/>
    <s v="Snacks"/>
    <s v="Online"/>
    <x v="0"/>
    <d v="2016-02-23T00:00:00"/>
    <s v="Feb"/>
    <n v="2016"/>
    <n v="591209781"/>
    <d v="2016-03-04T00:00:00"/>
    <n v="6"/>
    <n v="10"/>
    <n v="967"/>
    <n v="152.58000000000001"/>
    <n v="97.44"/>
    <n v="55.14"/>
    <n v="94224.48"/>
    <n v="53320.38"/>
    <n v="-40904.1"/>
    <n v="-0.43411330049261099"/>
  </r>
  <r>
    <s v="Sub-Saharan Africa"/>
    <s v="COMOROS"/>
    <s v="Cosmetics"/>
    <s v="Online"/>
    <x v="2"/>
    <d v="2016-02-08T00:00:00"/>
    <s v="Feb"/>
    <n v="2016"/>
    <n v="809584081"/>
    <d v="2016-08-18T00:00:00"/>
    <n v="5"/>
    <n v="192"/>
    <n v="2775"/>
    <n v="437.2"/>
    <n v="263.33"/>
    <n v="173.87"/>
    <n v="730740.75"/>
    <n v="482489.25"/>
    <n v="-248251.5"/>
    <n v="-0.33972581931416901"/>
  </r>
  <r>
    <s v="Europe"/>
    <s v="MALTA"/>
    <s v="Personal Care"/>
    <s v="Offline"/>
    <x v="1"/>
    <d v="2017-04-13T00:00:00"/>
    <s v="Apr"/>
    <n v="2017"/>
    <n v="274694526"/>
    <d v="2017-11-05T00:00:00"/>
    <n v="1"/>
    <n v="206"/>
    <n v="7069"/>
    <n v="81.73"/>
    <n v="56.67"/>
    <n v="25.06"/>
    <n v="400600.23"/>
    <n v="177149.14"/>
    <n v="-223451.09"/>
    <n v="-0.55779071819304704"/>
  </r>
  <r>
    <s v="Middle East/North Africa"/>
    <s v="OMAN"/>
    <s v="Household"/>
    <s v="Online"/>
    <x v="2"/>
    <d v="2010-03-30T00:00:00"/>
    <s v="Mar"/>
    <n v="2010"/>
    <n v="488152444"/>
    <d v="2010-03-30T00:00:00"/>
    <n v="3"/>
    <n v="0"/>
    <n v="4011"/>
    <n v="668.27"/>
    <n v="502.54"/>
    <n v="165.73"/>
    <n v="2015687.94"/>
    <n v="664743.03"/>
    <n v="-1350944.91"/>
    <n v="-0.67021530624427905"/>
  </r>
  <r>
    <s v="North America"/>
    <s v="UNITED STATES OF AMERICA"/>
    <s v="Office Supplies"/>
    <s v="Offline"/>
    <x v="2"/>
    <d v="2015-01-13T00:00:00"/>
    <s v="Jan"/>
    <n v="2015"/>
    <n v="321881663"/>
    <d v="2015-02-28T00:00:00"/>
    <n v="7"/>
    <n v="46"/>
    <n v="792"/>
    <n v="651.21"/>
    <n v="524.96"/>
    <n v="126.25"/>
    <n v="415768.32000000001"/>
    <n v="99990"/>
    <n v="-315778.32"/>
    <n v="-0.75950548613227697"/>
  </r>
  <r>
    <s v="Sub-Saharan Africa"/>
    <s v="ETHIOPIA"/>
    <s v="Fruits"/>
    <s v="Offline"/>
    <x v="2"/>
    <d v="2014-06-06T00:00:00"/>
    <s v="Jun"/>
    <n v="2014"/>
    <n v="968118512"/>
    <d v="2014-07-18T00:00:00"/>
    <n v="6"/>
    <n v="42"/>
    <n v="6636"/>
    <n v="9.33"/>
    <n v="6.92"/>
    <n v="2.41"/>
    <n v="45921.120000000003"/>
    <n v="15992.76"/>
    <n v="-29928.36"/>
    <n v="-0.65173410404624299"/>
  </r>
  <r>
    <s v="Central America"/>
    <s v="BARBADOS"/>
    <s v="Snacks"/>
    <s v="Offline"/>
    <x v="1"/>
    <d v="2011-03-15T00:00:00"/>
    <s v="Mar"/>
    <n v="2011"/>
    <n v="989411818"/>
    <d v="2011-03-16T00:00:00"/>
    <n v="4"/>
    <n v="1"/>
    <n v="7799"/>
    <n v="152.58000000000001"/>
    <n v="97.44"/>
    <n v="55.14"/>
    <n v="759934.56"/>
    <n v="430036.86"/>
    <n v="-329897.7"/>
    <n v="-0.43411330049261099"/>
  </r>
  <r>
    <s v="Central America"/>
    <s v="GUATEMALA"/>
    <s v="Household"/>
    <s v="Offline"/>
    <x v="2"/>
    <d v="2016-02-10T00:00:00"/>
    <s v="Feb"/>
    <n v="2016"/>
    <n v="368622910"/>
    <d v="2016-05-10T00:00:00"/>
    <n v="3"/>
    <n v="90"/>
    <n v="2566"/>
    <n v="668.27"/>
    <n v="502.54"/>
    <n v="165.73"/>
    <n v="1289517.6399999999"/>
    <n v="425263.18"/>
    <n v="-864254.46"/>
    <n v="-0.67021530624427905"/>
  </r>
  <r>
    <s v="Sub-Saharan Africa"/>
    <s v="UGANDA"/>
    <s v="Fruits"/>
    <s v="Offline"/>
    <x v="3"/>
    <d v="2017-01-21T00:00:00"/>
    <s v="Jan"/>
    <n v="2017"/>
    <n v="958925616"/>
    <d v="2017-03-02T00:00:00"/>
    <n v="5"/>
    <n v="40"/>
    <n v="6254"/>
    <n v="9.33"/>
    <n v="6.92"/>
    <n v="2.41"/>
    <n v="43277.68"/>
    <n v="15072.14"/>
    <n v="-28205.54"/>
    <n v="-0.65173410404624299"/>
  </r>
  <r>
    <s v="Europe"/>
    <s v="FRANCE"/>
    <s v="Clothes"/>
    <s v="Online"/>
    <x v="0"/>
    <d v="2014-04-15T00:00:00"/>
    <s v="Apr"/>
    <n v="2014"/>
    <n v="633806264"/>
    <d v="2014-04-26T00:00:00"/>
    <n v="7"/>
    <n v="11"/>
    <n v="6213"/>
    <n v="109.28"/>
    <n v="35.840000000000003"/>
    <n v="73.44"/>
    <n v="222673.92000000001"/>
    <n v="456282.72"/>
    <n v="233608.8"/>
    <n v="1.0491071428571399"/>
  </r>
  <r>
    <s v="Middle East/North Africa"/>
    <s v="SOMALIA"/>
    <s v="Personal Care"/>
    <s v="Offline"/>
    <x v="3"/>
    <d v="2015-06-23T00:00:00"/>
    <s v="Jun"/>
    <n v="2015"/>
    <n v="937063682"/>
    <d v="2015-08-07T00:00:00"/>
    <n v="6"/>
    <n v="45"/>
    <n v="6822"/>
    <n v="81.73"/>
    <n v="56.67"/>
    <n v="25.06"/>
    <n v="386602.74"/>
    <n v="170959.32"/>
    <n v="-215643.42"/>
    <n v="-0.55779071819304704"/>
  </r>
  <r>
    <s v="Sub-Saharan Africa"/>
    <s v="GHANA"/>
    <s v="Clothes"/>
    <s v="Online"/>
    <x v="2"/>
    <d v="2013-07-26T00:00:00"/>
    <s v="Jul"/>
    <n v="2013"/>
    <n v="332809197"/>
    <d v="2013-07-30T00:00:00"/>
    <n v="3"/>
    <n v="4"/>
    <n v="4492"/>
    <n v="109.28"/>
    <n v="35.840000000000003"/>
    <n v="73.44"/>
    <n v="160993.28"/>
    <n v="329892.47999999998"/>
    <n v="168899.20000000001"/>
    <n v="1.0491071428571399"/>
  </r>
  <r>
    <s v="Europe"/>
    <s v="SPAIN"/>
    <s v="Personal Care"/>
    <s v="Online"/>
    <x v="1"/>
    <d v="2013-08-12T00:00:00"/>
    <s v="Aug"/>
    <n v="2013"/>
    <n v="955466639"/>
    <d v="2014-01-27T00:00:00"/>
    <n v="2"/>
    <n v="168"/>
    <n v="2666"/>
    <n v="81.73"/>
    <n v="56.67"/>
    <n v="25.06"/>
    <n v="151082.22"/>
    <n v="66809.960000000006"/>
    <n v="-84272.26"/>
    <n v="-0.55779071819304704"/>
  </r>
  <r>
    <s v="Sub-Saharan Africa"/>
    <s v="ZAMBIA"/>
    <s v="Beverages"/>
    <s v="Offline"/>
    <x v="1"/>
    <d v="2015-06-14T00:00:00"/>
    <s v="Jun"/>
    <n v="2015"/>
    <n v="959772336"/>
    <d v="2015-07-18T00:00:00"/>
    <n v="7"/>
    <n v="34"/>
    <n v="6817"/>
    <n v="47.45"/>
    <n v="31.79"/>
    <n v="15.66"/>
    <n v="216712.43"/>
    <n v="106754.22"/>
    <n v="-109958.21"/>
    <n v="-0.50739226171752105"/>
  </r>
  <r>
    <s v="Sub-Saharan Africa"/>
    <s v="SENEGAL"/>
    <s v="Snacks"/>
    <s v="Online"/>
    <x v="2"/>
    <d v="2014-01-04T00:00:00"/>
    <s v="Jan"/>
    <n v="2014"/>
    <n v="370775115"/>
    <d v="2014-04-27T00:00:00"/>
    <n v="1"/>
    <n v="113"/>
    <n v="9451"/>
    <n v="152.58000000000001"/>
    <n v="97.44"/>
    <n v="55.14"/>
    <n v="920905.44"/>
    <n v="521128.14"/>
    <n v="-399777.3"/>
    <n v="-0.43411330049261099"/>
  </r>
  <r>
    <s v="Asia"/>
    <s v="MYANMAR"/>
    <s v="Cereal"/>
    <s v="Online"/>
    <x v="1"/>
    <d v="2015-11-02T00:00:00"/>
    <s v="Nov"/>
    <n v="2015"/>
    <n v="633836305"/>
    <d v="2015-02-23T00:00:00"/>
    <n v="2"/>
    <s v=""/>
    <n v="5103"/>
    <n v="205.7"/>
    <n v="117.11"/>
    <n v="88.59"/>
    <n v="597612.32999999996"/>
    <n v="452074.77"/>
    <n v="-145537.56"/>
    <n v="-0.24353172231235601"/>
  </r>
  <r>
    <s v="Sub-Saharan Africa"/>
    <s v="EQUATORIAL GUINEA"/>
    <s v="Personal Care"/>
    <s v="Online"/>
    <x v="3"/>
    <d v="2012-07-13T00:00:00"/>
    <s v="Jul"/>
    <n v="2012"/>
    <n v="564629733"/>
    <d v="2012-07-26T00:00:00"/>
    <n v="5"/>
    <n v="13"/>
    <n v="5340"/>
    <n v="81.73"/>
    <n v="56.67"/>
    <n v="25.06"/>
    <n v="302617.8"/>
    <n v="133820.4"/>
    <n v="-168797.4"/>
    <n v="-0.55779071819304704"/>
  </r>
  <r>
    <s v="Sub-Saharan Africa"/>
    <s v="RWANDA"/>
    <s v="Beverages"/>
    <s v="Offline"/>
    <x v="1"/>
    <d v="2017-03-15T00:00:00"/>
    <s v="Mar"/>
    <n v="2017"/>
    <n v="399141728"/>
    <d v="2017-03-31T00:00:00"/>
    <n v="6"/>
    <n v="16"/>
    <n v="3762"/>
    <n v="47.45"/>
    <n v="31.79"/>
    <n v="15.66"/>
    <n v="119593.98"/>
    <n v="58912.92"/>
    <n v="-60681.06"/>
    <n v="-0.50739226171752105"/>
  </r>
  <r>
    <s v="Sub-Saharan Africa"/>
    <s v="MOZAMBIQUE"/>
    <s v="Snacks"/>
    <s v="Online"/>
    <x v="2"/>
    <d v="2014-05-20T00:00:00"/>
    <s v="May"/>
    <n v="2014"/>
    <n v="443671119"/>
    <d v="2014-03-07T00:00:00"/>
    <n v="6"/>
    <s v=""/>
    <n v="998"/>
    <n v="152.58000000000001"/>
    <n v="97.44"/>
    <n v="55.14"/>
    <n v="97245.119999999995"/>
    <n v="55029.72"/>
    <n v="-42215.4"/>
    <n v="-0.43411330049261099"/>
  </r>
  <r>
    <s v="Australia/Oceania"/>
    <s v="TONGA"/>
    <s v="Snacks"/>
    <s v="Offline"/>
    <x v="0"/>
    <d v="2013-10-02T00:00:00"/>
    <s v="Oct"/>
    <n v="2013"/>
    <n v="624829232"/>
    <d v="2013-03-16T00:00:00"/>
    <n v="7"/>
    <s v=""/>
    <n v="9710"/>
    <n v="152.58000000000001"/>
    <n v="97.44"/>
    <n v="55.14"/>
    <n v="946142.4"/>
    <n v="535409.4"/>
    <n v="-410733"/>
    <n v="-0.43411330049261099"/>
  </r>
  <r>
    <s v="Asia"/>
    <s v="INDIA"/>
    <s v="Office Supplies"/>
    <s v="Offline"/>
    <x v="2"/>
    <d v="2012-02-20T00:00:00"/>
    <s v="Feb"/>
    <n v="2012"/>
    <n v="939539897"/>
    <d v="2012-03-03T00:00:00"/>
    <n v="7"/>
    <n v="12"/>
    <n v="9589"/>
    <n v="651.21"/>
    <n v="524.96"/>
    <n v="126.25"/>
    <n v="5033841.4400000004"/>
    <n v="1210611.25"/>
    <n v="-3823230.19"/>
    <n v="-0.75950548613227697"/>
  </r>
  <r>
    <s v="Central America"/>
    <s v="THE BAHAMAS"/>
    <s v="Baby Food"/>
    <s v="Offline"/>
    <x v="1"/>
    <d v="2011-09-04T00:00:00"/>
    <s v="Sep"/>
    <n v="2011"/>
    <n v="105039441"/>
    <d v="2011-04-26T00:00:00"/>
    <n v="3"/>
    <s v=""/>
    <n v="2360"/>
    <n v="255.28"/>
    <n v="159.41999999999999"/>
    <n v="95.86"/>
    <n v="376231.2"/>
    <n v="226229.6"/>
    <n v="-150001.60000000001"/>
    <n v="-0.39869527035503699"/>
  </r>
  <r>
    <s v="North America"/>
    <s v="MEXICO"/>
    <s v="Beverages"/>
    <s v="Offline"/>
    <x v="3"/>
    <d v="2015-04-03T00:00:00"/>
    <s v="Apr"/>
    <n v="2015"/>
    <n v="508876693"/>
    <d v="2015-03-29T00:00:00"/>
    <n v="1"/>
    <s v=""/>
    <n v="6777"/>
    <n v="47.45"/>
    <n v="31.79"/>
    <n v="15.66"/>
    <n v="215440.83"/>
    <n v="106127.82"/>
    <n v="-109313.01"/>
    <n v="-0.50739226171752105"/>
  </r>
  <r>
    <s v="Sub-Saharan Africa"/>
    <s v="SEYCHELLES"/>
    <s v="Fruits"/>
    <s v="Offline"/>
    <x v="3"/>
    <d v="2014-05-06T00:00:00"/>
    <s v="May"/>
    <n v="2014"/>
    <n v="558912980"/>
    <d v="2014-03-07T00:00:00"/>
    <n v="6"/>
    <s v=""/>
    <n v="3626"/>
    <n v="9.33"/>
    <n v="6.92"/>
    <n v="2.41"/>
    <n v="25091.919999999998"/>
    <n v="8738.66"/>
    <n v="-16353.26"/>
    <n v="-0.65173410404624299"/>
  </r>
  <r>
    <s v="Sub-Saharan Africa"/>
    <s v="KENYA"/>
    <s v="Meat"/>
    <s v="Online"/>
    <x v="2"/>
    <d v="2012-01-15T00:00:00"/>
    <s v="Jan"/>
    <n v="2012"/>
    <n v="533322131"/>
    <d v="2012-01-18T00:00:00"/>
    <n v="4"/>
    <n v="3"/>
    <n v="725"/>
    <n v="421.89"/>
    <n v="364.69"/>
    <n v="57.2"/>
    <n v="264400.25"/>
    <n v="41470"/>
    <n v="-222930.25"/>
    <n v="-0.84315445995228799"/>
  </r>
  <r>
    <s v="Europe"/>
    <s v="NORWAY"/>
    <s v="Office Supplies"/>
    <s v="Online"/>
    <x v="2"/>
    <d v="2012-01-30T00:00:00"/>
    <s v="Jan"/>
    <n v="2012"/>
    <n v="330590474"/>
    <d v="2012-03-14T00:00:00"/>
    <n v="4"/>
    <n v="44"/>
    <n v="7923"/>
    <n v="651.21"/>
    <n v="524.96"/>
    <n v="126.25"/>
    <n v="4159258.08"/>
    <n v="1000278.75"/>
    <n v="-3158979.33"/>
    <n v="-0.75950548613227697"/>
  </r>
  <r>
    <s v="Europe"/>
    <s v="MALTA"/>
    <s v="Cosmetics"/>
    <s v="Offline"/>
    <x v="1"/>
    <d v="2015-11-26T00:00:00"/>
    <s v="Nov"/>
    <n v="2015"/>
    <n v="819516837"/>
    <d v="2015-12-25T00:00:00"/>
    <n v="6"/>
    <n v="29"/>
    <n v="2098"/>
    <n v="437.2"/>
    <n v="263.33"/>
    <n v="173.87"/>
    <n v="552466.34"/>
    <n v="364779.26"/>
    <n v="-187687.08"/>
    <n v="-0.33972581931416901"/>
  </r>
  <r>
    <s v="Asia"/>
    <s v="THAILAND"/>
    <s v="Household"/>
    <s v="Offline"/>
    <x v="3"/>
    <d v="2010-09-10T00:00:00"/>
    <s v="Sep"/>
    <n v="2010"/>
    <n v="689212548"/>
    <d v="2010-10-10T00:00:00"/>
    <n v="1"/>
    <n v="30"/>
    <n v="2164"/>
    <n v="668.27"/>
    <n v="502.54"/>
    <n v="165.73"/>
    <n v="1087496.56"/>
    <n v="358639.72"/>
    <n v="-728856.84"/>
    <n v="-0.67021530624427905"/>
  </r>
  <r>
    <s v="Europe"/>
    <s v="KOSOVO"/>
    <s v="Snacks"/>
    <s v="Offline"/>
    <x v="1"/>
    <d v="2011-07-13T00:00:00"/>
    <s v="Jul"/>
    <n v="2011"/>
    <n v="499101436"/>
    <d v="2011-08-28T00:00:00"/>
    <n v="1"/>
    <n v="46"/>
    <n v="4061"/>
    <n v="152.58000000000001"/>
    <n v="97.44"/>
    <n v="55.14"/>
    <n v="395703.84"/>
    <n v="223923.54"/>
    <n v="-171780.3"/>
    <n v="-0.43411330049261099"/>
  </r>
  <r>
    <s v="Australia/Oceania"/>
    <s v="KIRIBATI"/>
    <s v="Vegetables"/>
    <s v="Online"/>
    <x v="3"/>
    <d v="2011-11-05T00:00:00"/>
    <s v="Nov"/>
    <n v="2011"/>
    <n v="428919827"/>
    <d v="2011-05-14T00:00:00"/>
    <n v="7"/>
    <s v=""/>
    <n v="5763"/>
    <n v="154.06"/>
    <n v="90.93"/>
    <n v="63.13"/>
    <n v="524029.59"/>
    <n v="363818.19"/>
    <n v="-160211.4"/>
    <n v="-0.30572968217309998"/>
  </r>
  <r>
    <s v="Sub-Saharan Africa"/>
    <s v="SIERRA LEONE"/>
    <s v="Beverages"/>
    <s v="Online"/>
    <x v="3"/>
    <d v="2015-11-13T00:00:00"/>
    <s v="Nov"/>
    <n v="2015"/>
    <n v="728716552"/>
    <d v="2015-11-24T00:00:00"/>
    <n v="3"/>
    <n v="11"/>
    <n v="2276"/>
    <n v="47.45"/>
    <n v="31.79"/>
    <n v="15.66"/>
    <n v="72354.039999999994"/>
    <n v="35642.160000000003"/>
    <n v="-36711.879999999997"/>
    <n v="-0.50739226171752105"/>
  </r>
  <r>
    <s v="Middle East/North Africa"/>
    <s v="ISRAEL"/>
    <s v="Cosmetics"/>
    <s v="Online"/>
    <x v="2"/>
    <d v="2016-02-08T00:00:00"/>
    <s v="Feb"/>
    <n v="2016"/>
    <n v="368852937"/>
    <d v="2016-08-15T00:00:00"/>
    <n v="2"/>
    <n v="189"/>
    <n v="636"/>
    <n v="437.2"/>
    <n v="263.33"/>
    <n v="173.87"/>
    <n v="167477.88"/>
    <n v="110581.32"/>
    <n v="-56896.56"/>
    <n v="-0.33972581931416901"/>
  </r>
  <r>
    <s v="Europe"/>
    <s v="ANDORRA"/>
    <s v="Clothes"/>
    <s v="Online"/>
    <x v="1"/>
    <d v="2017-06-20T00:00:00"/>
    <s v="Jun"/>
    <n v="2017"/>
    <n v="190002810"/>
    <d v="2017-05-08T00:00:00"/>
    <n v="2"/>
    <s v=""/>
    <n v="4909"/>
    <n v="109.28"/>
    <n v="35.840000000000003"/>
    <n v="73.44"/>
    <n v="175938.56"/>
    <n v="360516.96"/>
    <n v="184578.4"/>
    <n v="1.0491071428571399"/>
  </r>
  <r>
    <s v="Europe"/>
    <s v="MACEDONIA"/>
    <s v="Beverages"/>
    <s v="Offline"/>
    <x v="0"/>
    <d v="2015-12-17T00:00:00"/>
    <s v="Dec"/>
    <n v="2015"/>
    <n v="653152501"/>
    <d v="2015-12-22T00:00:00"/>
    <n v="3"/>
    <n v="5"/>
    <n v="1194"/>
    <n v="47.45"/>
    <n v="31.79"/>
    <n v="15.66"/>
    <n v="37957.26"/>
    <n v="18698.04"/>
    <n v="-19259.22"/>
    <n v="-0.50739226171752105"/>
  </r>
  <r>
    <s v="Europe"/>
    <s v="AUSTRIA"/>
    <s v="Vegetables"/>
    <s v="Offline"/>
    <x v="1"/>
    <d v="2014-09-05T00:00:00"/>
    <s v="Sep"/>
    <n v="2014"/>
    <n v="489600837"/>
    <d v="2014-09-06T00:00:00"/>
    <n v="7"/>
    <n v="1"/>
    <n v="2622"/>
    <n v="154.06"/>
    <n v="90.93"/>
    <n v="63.13"/>
    <n v="238418.46"/>
    <n v="165526.85999999999"/>
    <n v="-72891.600000000006"/>
    <n v="-0.30572968217309998"/>
  </r>
  <r>
    <s v="Europe"/>
    <s v="MONTENEGRO"/>
    <s v="Baby Food"/>
    <s v="Online"/>
    <x v="0"/>
    <d v="2016-05-01T00:00:00"/>
    <s v="May"/>
    <n v="2016"/>
    <n v="750959146"/>
    <d v="2016-01-25T00:00:00"/>
    <n v="2"/>
    <s v=""/>
    <n v="4354"/>
    <n v="255.28"/>
    <n v="159.41999999999999"/>
    <n v="95.86"/>
    <n v="694114.68"/>
    <n v="417374.44"/>
    <n v="-276740.24"/>
    <n v="-0.39869527035503699"/>
  </r>
  <r>
    <s v="Sub-Saharan Africa"/>
    <s v="NIGER"/>
    <s v="Office Supplies"/>
    <s v="Offline"/>
    <x v="3"/>
    <d v="2014-02-01T00:00:00"/>
    <s v="Feb"/>
    <n v="2014"/>
    <n v="759151256"/>
    <d v="2014-01-13T00:00:00"/>
    <n v="2"/>
    <s v=""/>
    <n v="8581"/>
    <n v="651.21"/>
    <n v="524.96"/>
    <n v="126.25"/>
    <n v="4504681.76"/>
    <n v="1083351.25"/>
    <n v="-3421330.51"/>
    <n v="-0.75950548613227697"/>
  </r>
  <r>
    <s v="Europe"/>
    <s v="BOSNIA AND HERZEGOVINA"/>
    <s v="Personal Care"/>
    <s v="Offline"/>
    <x v="2"/>
    <d v="2010-12-01T00:00:00"/>
    <s v="Dec"/>
    <n v="2010"/>
    <n v="356413495"/>
    <d v="2010-01-18T00:00:00"/>
    <n v="2"/>
    <s v=""/>
    <n v="9528"/>
    <n v="81.73"/>
    <n v="56.67"/>
    <n v="25.06"/>
    <n v="539951.76"/>
    <n v="238771.68"/>
    <n v="-301180.08"/>
    <n v="-0.55779071819304704"/>
  </r>
  <r>
    <s v="Asia"/>
    <s v="MYANMAR"/>
    <s v="Personal Care"/>
    <s v="Online"/>
    <x v="3"/>
    <d v="2010-08-27T00:00:00"/>
    <s v="Aug"/>
    <n v="2010"/>
    <n v="355294692"/>
    <d v="2010-12-10T00:00:00"/>
    <n v="6"/>
    <n v="105"/>
    <n v="8450"/>
    <n v="81.73"/>
    <n v="56.67"/>
    <n v="25.06"/>
    <n v="478861.5"/>
    <n v="211757"/>
    <n v="-267104.5"/>
    <n v="-0.55779071819304704"/>
  </r>
  <r>
    <s v="Europe"/>
    <s v="BOSNIA AND HERZEGOVINA"/>
    <s v="Office Supplies"/>
    <s v="Offline"/>
    <x v="2"/>
    <d v="2015-11-30T00:00:00"/>
    <s v="Nov"/>
    <n v="2015"/>
    <n v="288656175"/>
    <d v="2015-12-30T00:00:00"/>
    <n v="4"/>
    <n v="30"/>
    <n v="8632"/>
    <n v="651.21"/>
    <n v="524.96"/>
    <n v="126.25"/>
    <n v="4531454.72"/>
    <n v="1089790"/>
    <n v="-3441664.72"/>
    <n v="-0.75950548613227697"/>
  </r>
  <r>
    <s v="Europe"/>
    <s v="RUSSIA"/>
    <s v="Cosmetics"/>
    <s v="Offline"/>
    <x v="1"/>
    <d v="2015-07-28T00:00:00"/>
    <s v="Jul"/>
    <n v="2015"/>
    <n v="659671771"/>
    <d v="2015-07-29T00:00:00"/>
    <n v="4"/>
    <n v="1"/>
    <n v="391"/>
    <n v="437.2"/>
    <n v="263.33"/>
    <n v="173.87"/>
    <n v="102962.03"/>
    <n v="67983.17"/>
    <n v="-34978.86"/>
    <n v="-0.33972581931416901"/>
  </r>
  <r>
    <s v="Australia/Oceania"/>
    <s v="VANUATU"/>
    <s v="Vegetables"/>
    <s v="Online"/>
    <x v="2"/>
    <d v="2015-02-08T00:00:00"/>
    <s v="Feb"/>
    <n v="2015"/>
    <n v="691827809"/>
    <d v="2015-08-17T00:00:00"/>
    <n v="2"/>
    <n v="190"/>
    <n v="6078"/>
    <n v="154.06"/>
    <n v="90.93"/>
    <n v="63.13"/>
    <n v="552672.54"/>
    <n v="383704.14"/>
    <n v="-168968.4"/>
    <n v="-0.30572968217309998"/>
  </r>
  <r>
    <s v="Sub-Saharan Africa"/>
    <s v="BOTSWANA"/>
    <s v="Baby Food"/>
    <s v="Online"/>
    <x v="1"/>
    <d v="2011-08-18T00:00:00"/>
    <s v="Aug"/>
    <n v="2011"/>
    <n v="578923118"/>
    <d v="2011-08-30T00:00:00"/>
    <n v="3"/>
    <n v="12"/>
    <n v="5070"/>
    <n v="255.28"/>
    <n v="159.41999999999999"/>
    <n v="95.86"/>
    <n v="808259.4"/>
    <n v="486010.2"/>
    <n v="-322249.2"/>
    <n v="-0.39869527035503699"/>
  </r>
  <r>
    <s v="Middle East/North Africa"/>
    <s v="IRAQ"/>
    <s v="Household"/>
    <s v="Online"/>
    <x v="3"/>
    <d v="2015-01-08T00:00:00"/>
    <s v="Jan"/>
    <n v="2015"/>
    <n v="135069024"/>
    <d v="2015-01-08T00:00:00"/>
    <n v="5"/>
    <n v="0"/>
    <n v="8781"/>
    <n v="668.27"/>
    <n v="502.54"/>
    <n v="165.73"/>
    <n v="4412803.74"/>
    <n v="1455275.13"/>
    <n v="-2957528.61"/>
    <n v="-0.67021530624427905"/>
  </r>
  <r>
    <s v="Central America"/>
    <s v="GRENADA"/>
    <s v="Baby Food"/>
    <s v="Online"/>
    <x v="0"/>
    <d v="2013-11-19T00:00:00"/>
    <s v="Nov"/>
    <n v="2013"/>
    <n v="144689357"/>
    <d v="2013-12-12T00:00:00"/>
    <n v="5"/>
    <n v="23"/>
    <n v="5651"/>
    <n v="255.28"/>
    <n v="159.41999999999999"/>
    <n v="95.86"/>
    <n v="900882.42"/>
    <n v="541704.86"/>
    <n v="-359177.56"/>
    <n v="-0.39869527035503699"/>
  </r>
  <r>
    <s v="Sub-Saharan Africa"/>
    <s v="UGANDA"/>
    <s v="Meat"/>
    <s v="Offline"/>
    <x v="1"/>
    <d v="2016-05-10T00:00:00"/>
    <s v="May"/>
    <n v="2016"/>
    <n v="112520444"/>
    <d v="2016-12-11T00:00:00"/>
    <n v="1"/>
    <n v="215"/>
    <n v="6155"/>
    <n v="421.89"/>
    <n v="364.69"/>
    <n v="57.2"/>
    <n v="2244666.9500000002"/>
    <n v="352066"/>
    <n v="-1892600.95"/>
    <n v="-0.84315445995228799"/>
  </r>
  <r>
    <s v="Europe"/>
    <s v="NETHERLANDS"/>
    <s v="Clothes"/>
    <s v="Offline"/>
    <x v="3"/>
    <d v="2016-07-26T00:00:00"/>
    <s v="Jul"/>
    <n v="2016"/>
    <n v="513611114"/>
    <d v="2016-05-09T00:00:00"/>
    <n v="2"/>
    <s v=""/>
    <n v="7797"/>
    <n v="109.28"/>
    <n v="35.840000000000003"/>
    <n v="73.44"/>
    <n v="279444.47999999998"/>
    <n v="572611.68000000005"/>
    <n v="293167.2"/>
    <n v="1.0491071428571399"/>
  </r>
  <r>
    <s v="Europe"/>
    <s v="RUSSIA"/>
    <s v="Beverages"/>
    <s v="Offline"/>
    <x v="0"/>
    <d v="2014-04-21T00:00:00"/>
    <s v="Apr"/>
    <n v="2014"/>
    <n v="543322694"/>
    <d v="2014-01-06T00:00:00"/>
    <n v="2"/>
    <s v=""/>
    <n v="114"/>
    <n v="47.45"/>
    <n v="31.79"/>
    <n v="15.66"/>
    <n v="3624.06"/>
    <n v="1785.24"/>
    <n v="-1838.82"/>
    <n v="-0.50739226171752105"/>
  </r>
  <r>
    <s v="Central America"/>
    <s v="NICARAGUA"/>
    <s v="Office Supplies"/>
    <s v="Online"/>
    <x v="0"/>
    <d v="2015-10-23T00:00:00"/>
    <s v="Oct"/>
    <n v="2015"/>
    <n v="367329013"/>
    <d v="2015-11-27T00:00:00"/>
    <n v="6"/>
    <n v="35"/>
    <n v="9673"/>
    <n v="651.21"/>
    <n v="524.96"/>
    <n v="126.25"/>
    <n v="5077938.08"/>
    <n v="1221216.25"/>
    <n v="-3856721.83"/>
    <n v="-0.75950548613227697"/>
  </r>
  <r>
    <s v="Europe"/>
    <s v="MONACO"/>
    <s v="Vegetables"/>
    <s v="Offline"/>
    <x v="1"/>
    <d v="2012-06-11T00:00:00"/>
    <s v="Jun"/>
    <n v="2012"/>
    <n v="671616399"/>
    <d v="2012-10-12T00:00:00"/>
    <n v="6"/>
    <n v="123"/>
    <n v="5072"/>
    <n v="154.06"/>
    <n v="90.93"/>
    <n v="63.13"/>
    <n v="461196.96"/>
    <n v="320195.36"/>
    <n v="-141001.60000000001"/>
    <n v="-0.30572968217309998"/>
  </r>
  <r>
    <s v="Sub-Saharan Africa"/>
    <s v="MAURITIUS"/>
    <s v="Baby Food"/>
    <s v="Online"/>
    <x v="3"/>
    <d v="2017-11-03T00:00:00"/>
    <s v="Nov"/>
    <n v="2017"/>
    <n v="412483680"/>
    <d v="2017-04-18T00:00:00"/>
    <n v="3"/>
    <s v=""/>
    <n v="1942"/>
    <n v="255.28"/>
    <n v="159.41999999999999"/>
    <n v="95.86"/>
    <n v="309593.64"/>
    <n v="186160.12"/>
    <n v="-123433.52"/>
    <n v="-0.39869527035503699"/>
  </r>
  <r>
    <s v="Central America"/>
    <s v="DOMINICAN REPUBLIC"/>
    <s v="Vegetables"/>
    <s v="Online"/>
    <x v="1"/>
    <d v="2011-05-15T00:00:00"/>
    <s v="May"/>
    <n v="2011"/>
    <n v="866542184"/>
    <d v="2011-05-22T00:00:00"/>
    <n v="1"/>
    <n v="7"/>
    <n v="7944"/>
    <n v="154.06"/>
    <n v="90.93"/>
    <n v="63.13"/>
    <n v="722347.92"/>
    <n v="501504.72"/>
    <n v="-220843.2"/>
    <n v="-0.30572968217309998"/>
  </r>
  <r>
    <s v="Australia/Oceania"/>
    <s v="NAURU"/>
    <s v="Office Supplies"/>
    <s v="Online"/>
    <x v="3"/>
    <d v="2013-01-22T00:00:00"/>
    <s v="Jan"/>
    <n v="2013"/>
    <n v="680715739"/>
    <d v="2013-07-03T00:00:00"/>
    <n v="4"/>
    <n v="162"/>
    <n v="7769"/>
    <n v="651.21"/>
    <n v="524.96"/>
    <n v="126.25"/>
    <n v="4078414.24"/>
    <n v="980836.25"/>
    <n v="-3097577.99"/>
    <n v="-0.75950548613227697"/>
  </r>
  <r>
    <s v="Australia/Oceania"/>
    <s v="TUVALU"/>
    <s v="Baby Food"/>
    <s v="Offline"/>
    <x v="1"/>
    <d v="2010-09-19T00:00:00"/>
    <s v="Sep"/>
    <n v="2010"/>
    <n v="822240674"/>
    <d v="2010-09-29T00:00:00"/>
    <n v="4"/>
    <n v="10"/>
    <n v="8142"/>
    <n v="255.28"/>
    <n v="159.41999999999999"/>
    <n v="95.86"/>
    <n v="1297997.6399999999"/>
    <n v="780492.12"/>
    <n v="-517505.52"/>
    <n v="-0.39869527035503699"/>
  </r>
  <r>
    <s v="Middle East/North Africa"/>
    <s v="KUWAIT"/>
    <s v="Baby Food"/>
    <s v="Offline"/>
    <x v="2"/>
    <d v="2012-10-15T00:00:00"/>
    <s v="Oct"/>
    <n v="2012"/>
    <n v="528665816"/>
    <d v="2012-10-25T00:00:00"/>
    <n v="5"/>
    <n v="10"/>
    <n v="2818"/>
    <n v="255.28"/>
    <n v="159.41999999999999"/>
    <n v="95.86"/>
    <n v="449245.56"/>
    <n v="270133.48"/>
    <n v="-179112.08"/>
    <n v="-0.39869527035503699"/>
  </r>
  <r>
    <s v="Australia/Oceania"/>
    <s v="MARSHALL ISLANDS"/>
    <s v="Cosmetics"/>
    <s v="Offline"/>
    <x v="1"/>
    <d v="2013-08-24T00:00:00"/>
    <s v="Aug"/>
    <n v="2013"/>
    <n v="457852494"/>
    <d v="2013-01-09T00:00:00"/>
    <n v="4"/>
    <s v=""/>
    <n v="7582"/>
    <n v="437.2"/>
    <n v="263.33"/>
    <n v="173.87"/>
    <n v="1996568.06"/>
    <n v="1318282.3400000001"/>
    <n v="-678285.72"/>
    <n v="-0.33972581931416901"/>
  </r>
  <r>
    <s v="Australia/Oceania"/>
    <s v="TONGA"/>
    <s v="Fruits"/>
    <s v="Online"/>
    <x v="0"/>
    <d v="2012-03-07T00:00:00"/>
    <s v="Mar"/>
    <n v="2012"/>
    <n v="437974536"/>
    <d v="2012-10-07T00:00:00"/>
    <n v="1"/>
    <n v="214"/>
    <n v="5253"/>
    <n v="9.33"/>
    <n v="6.92"/>
    <n v="2.41"/>
    <n v="36350.76"/>
    <n v="12659.73"/>
    <n v="-23691.03"/>
    <n v="-0.65173410404624299"/>
  </r>
  <r>
    <s v="Australia/Oceania"/>
    <s v="TONGA"/>
    <s v="Household"/>
    <s v="Offline"/>
    <x v="1"/>
    <d v="2017-03-23T00:00:00"/>
    <s v="Mar"/>
    <n v="2017"/>
    <n v="817518270"/>
    <d v="2017-04-18T00:00:00"/>
    <n v="3"/>
    <n v="26"/>
    <n v="678"/>
    <n v="668.27"/>
    <n v="502.54"/>
    <n v="165.73"/>
    <n v="340722.12"/>
    <n v="112364.94"/>
    <n v="-228357.18"/>
    <n v="-0.67021530624427905"/>
  </r>
  <r>
    <s v="Australia/Oceania"/>
    <s v="TONGA"/>
    <s v="Cereal"/>
    <s v="Offline"/>
    <x v="1"/>
    <d v="2010-03-22T00:00:00"/>
    <s v="Mar"/>
    <n v="2010"/>
    <n v="215282523"/>
    <d v="2010-08-04T00:00:00"/>
    <n v="4"/>
    <n v="135"/>
    <n v="5738"/>
    <n v="205.7"/>
    <n v="117.11"/>
    <n v="88.59"/>
    <n v="671977.18"/>
    <n v="508329.42"/>
    <n v="-163647.76"/>
    <n v="-0.24353172231235601"/>
  </r>
  <r>
    <s v="Australia/Oceania"/>
    <s v="EAST TIMOR"/>
    <s v="Clothes"/>
    <s v="Offline"/>
    <x v="2"/>
    <d v="2012-05-11T00:00:00"/>
    <s v="May"/>
    <n v="2012"/>
    <n v="470378625"/>
    <d v="2012-06-11T00:00:00"/>
    <n v="2"/>
    <n v="31"/>
    <n v="4343"/>
    <n v="109.28"/>
    <n v="35.840000000000003"/>
    <n v="73.44"/>
    <n v="155653.12"/>
    <n v="318949.92"/>
    <n v="163296.79999999999"/>
    <n v="1.0491071428571399"/>
  </r>
  <r>
    <s v="Asia"/>
    <s v="TURKMENISTAN"/>
    <s v="Cosmetics"/>
    <s v="Online"/>
    <x v="0"/>
    <d v="2013-05-06T00:00:00"/>
    <s v="May"/>
    <n v="2013"/>
    <n v="792230403"/>
    <d v="2013-10-07T00:00:00"/>
    <n v="2"/>
    <n v="154"/>
    <n v="7436"/>
    <n v="437.2"/>
    <n v="263.33"/>
    <n v="173.87"/>
    <n v="1958121.88"/>
    <n v="1292897.32"/>
    <n v="-665224.56000000006"/>
    <n v="-0.33972581931416901"/>
  </r>
  <r>
    <s v="Sub-Saharan Africa"/>
    <s v="MAURITANIA"/>
    <s v="Personal Care"/>
    <s v="Online"/>
    <x v="3"/>
    <d v="2016-06-07T00:00:00"/>
    <s v="Jun"/>
    <n v="2016"/>
    <n v="910574185"/>
    <d v="2016-12-08T00:00:00"/>
    <n v="5"/>
    <n v="184"/>
    <n v="7991"/>
    <n v="81.73"/>
    <n v="56.67"/>
    <n v="25.06"/>
    <n v="452849.97"/>
    <n v="200254.46"/>
    <n v="-252595.51"/>
    <n v="-0.55779071819304704"/>
  </r>
  <r>
    <s v="Central America"/>
    <s v="DOMINICAN REPUBLIC"/>
    <s v="Fruits"/>
    <s v="Offline"/>
    <x v="1"/>
    <d v="2016-09-05T00:00:00"/>
    <s v="Sep"/>
    <n v="2016"/>
    <n v="625458800"/>
    <d v="2016-05-25T00:00:00"/>
    <n v="4"/>
    <s v=""/>
    <n v="6013"/>
    <n v="9.33"/>
    <n v="6.92"/>
    <n v="2.41"/>
    <n v="41609.96"/>
    <n v="14491.33"/>
    <n v="-27118.63"/>
    <n v="-0.65173410404624299"/>
  </r>
  <r>
    <s v="Australia/Oceania"/>
    <s v="NAURU"/>
    <s v="Cosmetics"/>
    <s v="Online"/>
    <x v="2"/>
    <d v="2015-01-11T00:00:00"/>
    <s v="Jan"/>
    <n v="2015"/>
    <n v="257245576"/>
    <d v="2015-12-16T00:00:00"/>
    <n v="4"/>
    <n v="339"/>
    <n v="3537"/>
    <n v="437.2"/>
    <n v="263.33"/>
    <n v="173.87"/>
    <n v="931398.21"/>
    <n v="614978.18999999994"/>
    <n v="-316420.02"/>
    <n v="-0.33972581931416901"/>
  </r>
  <r>
    <s v="Sub-Saharan Africa"/>
    <s v="MADAGASCAR"/>
    <s v="Meat"/>
    <s v="Online"/>
    <x v="3"/>
    <d v="2015-02-15T00:00:00"/>
    <s v="Feb"/>
    <n v="2015"/>
    <n v="196608340"/>
    <d v="2015-03-20T00:00:00"/>
    <n v="6"/>
    <n v="33"/>
    <n v="9632"/>
    <n v="421.89"/>
    <n v="364.69"/>
    <n v="57.2"/>
    <n v="3512694.08"/>
    <n v="550950.40000000002"/>
    <n v="-2961743.68"/>
    <n v="-0.84315445995228799"/>
  </r>
  <r>
    <s v="Sub-Saharan Africa"/>
    <s v="TANZANIA"/>
    <s v="Cereal"/>
    <s v="Online"/>
    <x v="0"/>
    <d v="2015-06-14T00:00:00"/>
    <s v="Jun"/>
    <n v="2015"/>
    <n v="454533421"/>
    <d v="2015-06-15T00:00:00"/>
    <n v="2"/>
    <n v="1"/>
    <n v="5395"/>
    <n v="205.7"/>
    <n v="117.11"/>
    <n v="88.59"/>
    <n v="631808.44999999995"/>
    <n v="477943.05"/>
    <n v="-153865.4"/>
    <n v="-0.24353172231235601"/>
  </r>
  <r>
    <s v="Europe"/>
    <s v="MACEDONIA"/>
    <s v="Beverages"/>
    <s v="Offline"/>
    <x v="2"/>
    <d v="2015-04-30T00:00:00"/>
    <s v="Apr"/>
    <n v="2015"/>
    <n v="212319648"/>
    <d v="2015-05-15T00:00:00"/>
    <n v="6"/>
    <n v="15"/>
    <n v="8957"/>
    <n v="47.45"/>
    <n v="31.79"/>
    <n v="15.66"/>
    <n v="284743.03000000003"/>
    <n v="140266.62"/>
    <n v="-144476.41"/>
    <n v="-0.50739226171752105"/>
  </r>
  <r>
    <s v="Europe"/>
    <s v="MONACO"/>
    <s v="Household"/>
    <s v="Online"/>
    <x v="2"/>
    <d v="2014-04-30T00:00:00"/>
    <s v="Apr"/>
    <n v="2014"/>
    <n v="971578347"/>
    <d v="2014-06-16T00:00:00"/>
    <n v="2"/>
    <n v="47"/>
    <n v="478"/>
    <n v="668.27"/>
    <n v="502.54"/>
    <n v="165.73"/>
    <n v="240214.12"/>
    <n v="79218.94"/>
    <n v="-160995.18"/>
    <n v="-0.67021530624427905"/>
  </r>
  <r>
    <s v="Europe"/>
    <s v="ITALY"/>
    <s v="Fruits"/>
    <s v="Offline"/>
    <x v="2"/>
    <d v="2016-11-17T00:00:00"/>
    <s v="Nov"/>
    <n v="2016"/>
    <n v="704233348"/>
    <d v="2016-11-26T00:00:00"/>
    <n v="7"/>
    <n v="9"/>
    <n v="7152"/>
    <n v="9.33"/>
    <n v="6.92"/>
    <n v="2.41"/>
    <n v="49491.839999999997"/>
    <n v="17236.32"/>
    <n v="-32255.52"/>
    <n v="-0.65173410404624299"/>
  </r>
  <r>
    <s v="Central America"/>
    <s v="JAMAICA"/>
    <s v="Cosmetics"/>
    <s v="Online"/>
    <x v="1"/>
    <d v="2013-04-29T00:00:00"/>
    <s v="Apr"/>
    <n v="2013"/>
    <n v="602520978"/>
    <d v="2013-05-28T00:00:00"/>
    <n v="3"/>
    <n v="29"/>
    <n v="8202"/>
    <n v="437.2"/>
    <n v="263.33"/>
    <n v="173.87"/>
    <n v="2159832.66"/>
    <n v="1426081.74"/>
    <n v="-733750.92"/>
    <n v="-0.33972581931416901"/>
  </r>
  <r>
    <s v="Sub-Saharan Africa"/>
    <s v="SOUTH SUDAN"/>
    <s v="Cosmetics"/>
    <s v="Online"/>
    <x v="3"/>
    <d v="2014-03-01T00:00:00"/>
    <s v="Mar"/>
    <n v="2014"/>
    <n v="128990066"/>
    <d v="2014-01-24T00:00:00"/>
    <n v="6"/>
    <s v=""/>
    <n v="9882"/>
    <n v="437.2"/>
    <n v="263.33"/>
    <n v="173.87"/>
    <n v="2602227.06"/>
    <n v="1718183.34"/>
    <n v="-884043.72"/>
    <n v="-0.33972581931416901"/>
  </r>
  <r>
    <s v="Sub-Saharan Africa"/>
    <s v="GHANA"/>
    <s v="Meat"/>
    <s v="Online"/>
    <x v="3"/>
    <d v="2015-12-03T00:00:00"/>
    <s v="Dec"/>
    <n v="2015"/>
    <n v="166501939"/>
    <d v="2015-03-25T00:00:00"/>
    <n v="4"/>
    <s v=""/>
    <n v="479"/>
    <n v="421.89"/>
    <n v="364.69"/>
    <n v="57.2"/>
    <n v="174686.51"/>
    <n v="27398.799999999999"/>
    <n v="-147287.71"/>
    <n v="-0.84315445995228799"/>
  </r>
  <r>
    <s v="Europe"/>
    <s v="BULGARIA"/>
    <s v="Snacks"/>
    <s v="Online"/>
    <x v="1"/>
    <d v="2010-05-31T00:00:00"/>
    <s v="May"/>
    <n v="2010"/>
    <n v="768230426"/>
    <d v="2010-06-22T00:00:00"/>
    <n v="3"/>
    <n v="22"/>
    <n v="5310"/>
    <n v="152.58000000000001"/>
    <n v="97.44"/>
    <n v="55.14"/>
    <n v="517406.4"/>
    <n v="292793.40000000002"/>
    <n v="-224613"/>
    <n v="-0.43411330049261099"/>
  </r>
  <r>
    <s v="Europe"/>
    <s v="LUXEMBOURG"/>
    <s v="Fruits"/>
    <s v="Offline"/>
    <x v="0"/>
    <d v="2016-12-31T00:00:00"/>
    <s v="Dec"/>
    <n v="2016"/>
    <n v="707661855"/>
    <d v="2017-01-26T00:00:00"/>
    <n v="5"/>
    <n v="26"/>
    <n v="1723"/>
    <n v="9.33"/>
    <n v="6.92"/>
    <n v="2.41"/>
    <n v="11923.16"/>
    <n v="4152.43"/>
    <n v="-7770.73"/>
    <n v="-0.65173410404624299"/>
  </r>
  <r>
    <s v="Europe"/>
    <s v="HUNGARY"/>
    <s v="Fruits"/>
    <s v="Offline"/>
    <x v="0"/>
    <d v="2011-08-09T00:00:00"/>
    <s v="Aug"/>
    <n v="2011"/>
    <n v="628595054"/>
    <d v="2011-10-21T00:00:00"/>
    <n v="6"/>
    <n v="73"/>
    <n v="4100"/>
    <n v="9.33"/>
    <n v="6.92"/>
    <n v="2.41"/>
    <n v="28372"/>
    <n v="9881"/>
    <n v="-18491"/>
    <n v="-0.65173410404624299"/>
  </r>
  <r>
    <s v="Europe"/>
    <s v="GREECE"/>
    <s v="Beverages"/>
    <s v="Offline"/>
    <x v="3"/>
    <d v="2010-02-20T00:00:00"/>
    <s v="Feb"/>
    <n v="2010"/>
    <n v="795141351"/>
    <d v="2010-02-24T00:00:00"/>
    <n v="4"/>
    <n v="4"/>
    <n v="8850"/>
    <n v="47.45"/>
    <n v="31.79"/>
    <n v="15.66"/>
    <n v="281341.5"/>
    <n v="138591"/>
    <n v="-142750.5"/>
    <n v="-0.50739226171752105"/>
  </r>
  <r>
    <s v="Australia/Oceania"/>
    <s v="SAMOA"/>
    <s v="Vegetables"/>
    <s v="Offline"/>
    <x v="1"/>
    <d v="2010-01-03T00:00:00"/>
    <s v="Jan"/>
    <n v="2010"/>
    <n v="641724574"/>
    <d v="2010-03-30T00:00:00"/>
    <n v="3"/>
    <n v="86"/>
    <n v="9417"/>
    <n v="154.06"/>
    <n v="90.93"/>
    <n v="63.13"/>
    <n v="856287.81"/>
    <n v="594495.21"/>
    <n v="-261792.6"/>
    <n v="-0.30572968217309998"/>
  </r>
  <r>
    <s v="Sub-Saharan Africa"/>
    <s v="BENIN"/>
    <s v="Meat"/>
    <s v="Offline"/>
    <x v="3"/>
    <d v="2010-08-14T00:00:00"/>
    <s v="Aug"/>
    <n v="2010"/>
    <n v="123081052"/>
    <d v="2010-03-10T00:00:00"/>
    <n v="4"/>
    <s v=""/>
    <n v="1273"/>
    <n v="421.89"/>
    <n v="364.69"/>
    <n v="57.2"/>
    <n v="464250.37"/>
    <n v="72815.600000000006"/>
    <n v="-391434.77"/>
    <n v="-0.84315445995228799"/>
  </r>
  <r>
    <s v="Europe"/>
    <s v="BELGIUM"/>
    <s v="Meat"/>
    <s v="Offline"/>
    <x v="0"/>
    <d v="2015-03-22T00:00:00"/>
    <s v="Mar"/>
    <n v="2015"/>
    <n v="164259612"/>
    <d v="2015-04-29T00:00:00"/>
    <n v="4"/>
    <n v="38"/>
    <n v="6924"/>
    <n v="421.89"/>
    <n v="364.69"/>
    <n v="57.2"/>
    <n v="2525113.56"/>
    <n v="396052.8"/>
    <n v="-2129060.7599999998"/>
    <n v="-0.84315445995228799"/>
  </r>
  <r>
    <s v="Central America"/>
    <s v="JAMAICA"/>
    <s v="Baby Food"/>
    <s v="Online"/>
    <x v="3"/>
    <d v="2013-11-08T00:00:00"/>
    <s v="Nov"/>
    <n v="2013"/>
    <n v="410621583"/>
    <d v="2013-06-09T00:00:00"/>
    <n v="1"/>
    <s v=""/>
    <n v="906"/>
    <n v="255.28"/>
    <n v="159.41999999999999"/>
    <n v="95.86"/>
    <n v="144434.51999999999"/>
    <n v="86849.16"/>
    <n v="-57585.36"/>
    <n v="-0.39869527035503699"/>
  </r>
  <r>
    <s v="Sub-Saharan Africa"/>
    <s v="KENYA"/>
    <s v="Baby Food"/>
    <s v="Online"/>
    <x v="2"/>
    <d v="2015-01-06T00:00:00"/>
    <s v="Jan"/>
    <n v="2015"/>
    <n v="577840793"/>
    <d v="2015-09-07T00:00:00"/>
    <n v="2"/>
    <n v="244"/>
    <n v="4786"/>
    <n v="255.28"/>
    <n v="159.41999999999999"/>
    <n v="95.86"/>
    <n v="762984.12"/>
    <n v="458785.96"/>
    <n v="-304198.15999999997"/>
    <n v="-0.39869527035503699"/>
  </r>
  <r>
    <s v="Sub-Saharan Africa"/>
    <s v="LIBERIA"/>
    <s v="Cereal"/>
    <s v="Online"/>
    <x v="3"/>
    <d v="2016-10-03T00:00:00"/>
    <s v="Oct"/>
    <n v="2016"/>
    <n v="901903569"/>
    <d v="2016-03-19T00:00:00"/>
    <n v="7"/>
    <s v=""/>
    <n v="2163"/>
    <n v="205.7"/>
    <n v="117.11"/>
    <n v="88.59"/>
    <n v="253308.93"/>
    <n v="191620.17"/>
    <n v="-61688.76"/>
    <n v="-0.24353172231235601"/>
  </r>
  <r>
    <s v="Asia"/>
    <s v="MONGOLIA"/>
    <s v="Baby Food"/>
    <s v="Online"/>
    <x v="0"/>
    <d v="2016-01-05T00:00:00"/>
    <s v="Jan"/>
    <n v="2016"/>
    <n v="789108741"/>
    <d v="2016-05-14T00:00:00"/>
    <n v="7"/>
    <n v="130"/>
    <n v="3667"/>
    <n v="255.28"/>
    <n v="159.41999999999999"/>
    <n v="95.86"/>
    <n v="584593.14"/>
    <n v="351518.62"/>
    <n v="-233074.52"/>
    <n v="-0.39869527035503699"/>
  </r>
  <r>
    <s v="Australia/Oceania"/>
    <s v="PALAU"/>
    <s v="Cereal"/>
    <s v="Offline"/>
    <x v="2"/>
    <d v="2017-04-26T00:00:00"/>
    <s v="Apr"/>
    <n v="2017"/>
    <n v="166067636"/>
    <d v="2017-02-06T00:00:00"/>
    <n v="2"/>
    <s v=""/>
    <n v="1959"/>
    <n v="205.7"/>
    <n v="117.11"/>
    <n v="88.59"/>
    <n v="229418.49"/>
    <n v="173547.81"/>
    <n v="-55870.68"/>
    <n v="-0.24353172231235601"/>
  </r>
  <r>
    <s v="Asia"/>
    <s v="UZBEKISTAN"/>
    <s v="Cereal"/>
    <s v="Offline"/>
    <x v="0"/>
    <d v="2010-04-25T00:00:00"/>
    <s v="Apr"/>
    <n v="2010"/>
    <n v="829704082"/>
    <d v="2010-02-05T00:00:00"/>
    <n v="6"/>
    <s v=""/>
    <n v="6730"/>
    <n v="205.7"/>
    <n v="117.11"/>
    <n v="88.59"/>
    <n v="788150.3"/>
    <n v="596210.69999999995"/>
    <n v="-191939.6"/>
    <n v="-0.24353172231235601"/>
  </r>
  <r>
    <s v="Middle East/North Africa"/>
    <s v="KUWAIT"/>
    <s v="Fruits"/>
    <s v="Offline"/>
    <x v="0"/>
    <d v="2010-04-14T00:00:00"/>
    <s v="Apr"/>
    <n v="2010"/>
    <n v="597254407"/>
    <d v="2010-04-25T00:00:00"/>
    <n v="1"/>
    <n v="11"/>
    <n v="9706"/>
    <n v="9.33"/>
    <n v="6.92"/>
    <n v="2.41"/>
    <n v="67165.52"/>
    <n v="23391.46"/>
    <n v="-43774.06"/>
    <n v="-0.65173410404624299"/>
  </r>
  <r>
    <s v="Asia"/>
    <s v="TAJIKISTAN"/>
    <s v="Baby Food"/>
    <s v="Online"/>
    <x v="3"/>
    <d v="2014-04-24T00:00:00"/>
    <s v="Apr"/>
    <n v="2014"/>
    <n v="956267440"/>
    <d v="2014-05-21T00:00:00"/>
    <n v="4"/>
    <n v="27"/>
    <n v="9641"/>
    <n v="255.28"/>
    <n v="159.41999999999999"/>
    <n v="95.86"/>
    <n v="1536968.22"/>
    <n v="924186.26"/>
    <n v="-612781.96"/>
    <n v="-0.39869527035503699"/>
  </r>
  <r>
    <s v="Sub-Saharan Africa"/>
    <s v="LESOTHO"/>
    <s v="Office Supplies"/>
    <s v="Online"/>
    <x v="1"/>
    <d v="2012-12-24T00:00:00"/>
    <s v="Dec"/>
    <n v="2012"/>
    <n v="314604508"/>
    <d v="2013-08-02T00:00:00"/>
    <n v="6"/>
    <n v="221"/>
    <n v="7320"/>
    <n v="651.21"/>
    <n v="524.96"/>
    <n v="126.25"/>
    <n v="3842707.2"/>
    <n v="924150"/>
    <n v="-2918557.2"/>
    <n v="-0.75950548613227697"/>
  </r>
  <r>
    <s v="Europe"/>
    <s v="NORWAY"/>
    <s v="Snacks"/>
    <s v="Online"/>
    <x v="3"/>
    <d v="2016-11-15T00:00:00"/>
    <s v="Nov"/>
    <n v="2016"/>
    <n v="750439441"/>
    <d v="2016-12-29T00:00:00"/>
    <n v="5"/>
    <n v="44"/>
    <n v="562"/>
    <n v="152.58000000000001"/>
    <n v="97.44"/>
    <n v="55.14"/>
    <n v="54761.279999999999"/>
    <n v="30988.68"/>
    <n v="-23772.6"/>
    <n v="-0.43411330049261099"/>
  </r>
  <r>
    <s v="Europe"/>
    <s v="ARMENIA"/>
    <s v="Fruits"/>
    <s v="Offline"/>
    <x v="1"/>
    <d v="2014-11-29T00:00:00"/>
    <s v="Nov"/>
    <n v="2014"/>
    <n v="362258565"/>
    <d v="2014-12-14T00:00:00"/>
    <n v="1"/>
    <n v="15"/>
    <n v="9214"/>
    <n v="9.33"/>
    <n v="6.92"/>
    <n v="2.41"/>
    <n v="63760.88"/>
    <n v="22205.74"/>
    <n v="-41555.14"/>
    <n v="-0.65173410404624299"/>
  </r>
  <r>
    <s v="Sub-Saharan Africa"/>
    <s v="MAURITIUS"/>
    <s v="Household"/>
    <s v="Online"/>
    <x v="1"/>
    <d v="2016-08-01T00:00:00"/>
    <s v="Aug"/>
    <n v="2016"/>
    <n v="918860709"/>
    <d v="2016-02-16T00:00:00"/>
    <n v="3"/>
    <s v=""/>
    <n v="158"/>
    <n v="668.27"/>
    <n v="502.54"/>
    <n v="165.73"/>
    <n v="79401.320000000007"/>
    <n v="26185.34"/>
    <n v="-53215.98"/>
    <n v="-0.67021530624427905"/>
  </r>
  <r>
    <s v="Europe"/>
    <s v="SLOVAKIA"/>
    <s v="Cereal"/>
    <s v="Online"/>
    <x v="3"/>
    <d v="2015-01-14T00:00:00"/>
    <s v="Jan"/>
    <n v="2015"/>
    <n v="209357202"/>
    <d v="2015-01-22T00:00:00"/>
    <n v="5"/>
    <n v="8"/>
    <n v="2303"/>
    <n v="205.7"/>
    <n v="117.11"/>
    <n v="88.59"/>
    <n v="269704.33"/>
    <n v="204022.77"/>
    <n v="-65681.56"/>
    <n v="-0.24353172231235601"/>
  </r>
  <r>
    <s v="Asia"/>
    <s v="TURKMENISTAN"/>
    <s v="Office Supplies"/>
    <s v="Online"/>
    <x v="2"/>
    <d v="2011-08-29T00:00:00"/>
    <s v="Aug"/>
    <n v="2011"/>
    <n v="593171870"/>
    <d v="2011-04-09T00:00:00"/>
    <n v="7"/>
    <s v=""/>
    <n v="1593"/>
    <n v="651.21"/>
    <n v="524.96"/>
    <n v="126.25"/>
    <n v="836261.28"/>
    <n v="201116.25"/>
    <n v="-635145.03"/>
    <n v="-0.75950548613227697"/>
  </r>
  <r>
    <s v="Europe"/>
    <s v="PORTUGAL"/>
    <s v="Cosmetics"/>
    <s v="Offline"/>
    <x v="2"/>
    <d v="2014-03-20T00:00:00"/>
    <s v="Mar"/>
    <n v="2014"/>
    <n v="450041043"/>
    <d v="2014-04-16T00:00:00"/>
    <n v="4"/>
    <n v="27"/>
    <n v="6000"/>
    <n v="437.2"/>
    <n v="263.33"/>
    <n v="173.87"/>
    <n v="1579980"/>
    <n v="1043220"/>
    <n v="-536760"/>
    <n v="-0.33972581931416901"/>
  </r>
  <r>
    <s v="Central America"/>
    <s v="CUBA"/>
    <s v="Office Supplies"/>
    <s v="Offline"/>
    <x v="2"/>
    <d v="2013-04-03T00:00:00"/>
    <s v="Apr"/>
    <n v="2013"/>
    <n v="930013549"/>
    <d v="2013-07-03T00:00:00"/>
    <n v="4"/>
    <n v="91"/>
    <n v="531"/>
    <n v="651.21"/>
    <n v="524.96"/>
    <n v="126.25"/>
    <n v="278753.76"/>
    <n v="67038.75"/>
    <n v="-211715.01"/>
    <n v="-0.75950548613227697"/>
  </r>
  <r>
    <s v="Europe"/>
    <s v="SLOVAKIA"/>
    <s v="Office Supplies"/>
    <s v="Online"/>
    <x v="3"/>
    <d v="2015-03-15T00:00:00"/>
    <s v="Mar"/>
    <n v="2015"/>
    <n v="103450715"/>
    <d v="2015-04-18T00:00:00"/>
    <n v="7"/>
    <n v="34"/>
    <n v="2220"/>
    <n v="651.21"/>
    <n v="524.96"/>
    <n v="126.25"/>
    <n v="1165411.2"/>
    <n v="280275"/>
    <n v="-885136.2"/>
    <n v="-0.75950548613227697"/>
  </r>
  <r>
    <s v="Central America"/>
    <s v="CUBA"/>
    <s v="Baby Food"/>
    <s v="Online"/>
    <x v="3"/>
    <d v="2016-06-09T00:00:00"/>
    <s v="Jun"/>
    <n v="2016"/>
    <n v="611026370"/>
    <d v="2016-07-09T00:00:00"/>
    <n v="7"/>
    <n v="30"/>
    <n v="5136"/>
    <n v="255.28"/>
    <n v="159.41999999999999"/>
    <n v="95.86"/>
    <n v="818781.12"/>
    <n v="492336.96"/>
    <n v="-326444.15999999997"/>
    <n v="-0.39869527035503699"/>
  </r>
  <r>
    <s v="Asia"/>
    <s v="TURKMENISTAN"/>
    <s v="Office Supplies"/>
    <s v="Online"/>
    <x v="1"/>
    <d v="2015-01-23T00:00:00"/>
    <s v="Jan"/>
    <n v="2015"/>
    <n v="213726842"/>
    <d v="2015-01-28T00:00:00"/>
    <n v="4"/>
    <n v="5"/>
    <n v="5377"/>
    <n v="651.21"/>
    <n v="524.96"/>
    <n v="126.25"/>
    <n v="2822709.92"/>
    <n v="678846.25"/>
    <n v="-2143863.67"/>
    <n v="-0.75950548613227697"/>
  </r>
  <r>
    <s v="Sub-Saharan Africa"/>
    <s v="MAURITANIA"/>
    <s v="Fruits"/>
    <s v="Offline"/>
    <x v="0"/>
    <d v="2012-08-20T00:00:00"/>
    <s v="Aug"/>
    <n v="2012"/>
    <n v="342850959"/>
    <d v="2012-09-21T00:00:00"/>
    <n v="6"/>
    <n v="32"/>
    <n v="6072"/>
    <n v="9.33"/>
    <n v="6.92"/>
    <n v="2.41"/>
    <n v="42018.239999999998"/>
    <n v="14633.52"/>
    <n v="-27384.720000000001"/>
    <n v="-0.65173410404624299"/>
  </r>
  <r>
    <s v="Middle East/North Africa"/>
    <s v="ISRAEL"/>
    <s v="Personal Care"/>
    <s v="Offline"/>
    <x v="3"/>
    <d v="2012-06-10T00:00:00"/>
    <s v="Jun"/>
    <n v="2012"/>
    <n v="250010049"/>
    <d v="2012-05-11T00:00:00"/>
    <n v="6"/>
    <s v=""/>
    <n v="2384"/>
    <n v="81.73"/>
    <n v="56.67"/>
    <n v="25.06"/>
    <n v="135101.28"/>
    <n v="59743.040000000001"/>
    <n v="-75358.240000000005"/>
    <n v="-0.55779071819304704"/>
  </r>
  <r>
    <s v="Middle East/North Africa"/>
    <s v="LIBYA"/>
    <s v="Beverages"/>
    <s v="Offline"/>
    <x v="1"/>
    <d v="2016-01-02T00:00:00"/>
    <s v="Jan"/>
    <n v="2016"/>
    <n v="157127940"/>
    <d v="2016-11-03T00:00:00"/>
    <n v="5"/>
    <n v="306"/>
    <n v="6504"/>
    <n v="47.45"/>
    <n v="31.79"/>
    <n v="15.66"/>
    <n v="206762.16"/>
    <n v="101852.64"/>
    <n v="-104909.52"/>
    <n v="-0.50739226171752105"/>
  </r>
  <r>
    <s v="Sub-Saharan Africa"/>
    <s v="COMOROS"/>
    <s v="Cereal"/>
    <s v="Online"/>
    <x v="0"/>
    <d v="2016-09-26T00:00:00"/>
    <s v="Sep"/>
    <n v="2016"/>
    <n v="806440961"/>
    <d v="2016-04-10T00:00:00"/>
    <n v="1"/>
    <s v=""/>
    <n v="2656"/>
    <n v="205.7"/>
    <n v="117.11"/>
    <n v="88.59"/>
    <n v="311044.15999999997"/>
    <n v="235295.04"/>
    <n v="-75749.119999999995"/>
    <n v="-0.24353172231235601"/>
  </r>
  <r>
    <s v="Australia/Oceania"/>
    <s v="FIJI"/>
    <s v="Meat"/>
    <s v="Offline"/>
    <x v="1"/>
    <d v="2013-12-09T00:00:00"/>
    <s v="Dec"/>
    <n v="2013"/>
    <n v="310497939"/>
    <d v="2013-11-10T00:00:00"/>
    <n v="1"/>
    <s v=""/>
    <n v="2095"/>
    <n v="421.89"/>
    <n v="364.69"/>
    <n v="57.2"/>
    <n v="764025.55"/>
    <n v="119834"/>
    <n v="-644191.55000000005"/>
    <n v="-0.84315445995228799"/>
  </r>
  <r>
    <s v="Australia/Oceania"/>
    <s v="TUVALU"/>
    <s v="Snacks"/>
    <s v="Online"/>
    <x v="1"/>
    <d v="2014-03-08T00:00:00"/>
    <s v="Mar"/>
    <n v="2014"/>
    <n v="902160203"/>
    <d v="2014-07-08T00:00:00"/>
    <n v="3"/>
    <n v="122"/>
    <n v="8107"/>
    <n v="152.58000000000001"/>
    <n v="97.44"/>
    <n v="55.14"/>
    <n v="789946.08"/>
    <n v="447019.98"/>
    <n v="-342926.1"/>
    <n v="-0.43411330049261099"/>
  </r>
  <r>
    <s v="Europe"/>
    <s v="LUXEMBOURG"/>
    <s v="Fruits"/>
    <s v="Online"/>
    <x v="0"/>
    <d v="2016-09-25T00:00:00"/>
    <s v="Sep"/>
    <n v="2016"/>
    <n v="384601581"/>
    <d v="2016-10-19T00:00:00"/>
    <n v="4"/>
    <n v="24"/>
    <n v="1009"/>
    <n v="9.33"/>
    <n v="6.92"/>
    <n v="2.41"/>
    <n v="6982.28"/>
    <n v="2431.69"/>
    <n v="-4550.59"/>
    <n v="-0.65173410404624299"/>
  </r>
  <r>
    <s v="Central America"/>
    <s v="DOMINICAN REPUBLIC"/>
    <s v="Meat"/>
    <s v="Online"/>
    <x v="0"/>
    <d v="2010-12-17T00:00:00"/>
    <s v="Dec"/>
    <n v="2010"/>
    <n v="681308400"/>
    <d v="2011-01-30T00:00:00"/>
    <n v="1"/>
    <n v="44"/>
    <n v="3151"/>
    <n v="421.89"/>
    <n v="364.69"/>
    <n v="57.2"/>
    <n v="1149138.19"/>
    <n v="180237.2"/>
    <n v="-968900.99"/>
    <n v="-0.84315445995228799"/>
  </r>
  <r>
    <s v="Europe"/>
    <s v="DENMARK"/>
    <s v="Vegetables"/>
    <s v="Online"/>
    <x v="2"/>
    <d v="2015-08-25T00:00:00"/>
    <s v="Aug"/>
    <n v="2015"/>
    <n v="186079490"/>
    <d v="2015-08-29T00:00:00"/>
    <n v="7"/>
    <n v="4"/>
    <n v="3911"/>
    <n v="154.06"/>
    <n v="90.93"/>
    <n v="63.13"/>
    <n v="355627.23"/>
    <n v="246901.43"/>
    <n v="-108725.8"/>
    <n v="-0.30572968217309998"/>
  </r>
  <r>
    <s v="Europe"/>
    <s v="BULGARIA"/>
    <s v="Office Supplies"/>
    <s v="Online"/>
    <x v="0"/>
    <d v="2012-05-22T00:00:00"/>
    <s v="May"/>
    <n v="2012"/>
    <n v="513026177"/>
    <d v="2012-05-06T00:00:00"/>
    <n v="1"/>
    <s v=""/>
    <n v="4701"/>
    <n v="651.21"/>
    <n v="524.96"/>
    <n v="126.25"/>
    <n v="2467836.96"/>
    <n v="593501.25"/>
    <n v="-1874335.71"/>
    <n v="-0.75950548613227697"/>
  </r>
  <r>
    <s v="Central America"/>
    <s v="GUATEMALA"/>
    <s v="Office Supplies"/>
    <s v="Online"/>
    <x v="3"/>
    <d v="2010-07-05T00:00:00"/>
    <s v="Jul"/>
    <n v="2010"/>
    <n v="646572291"/>
    <d v="2010-05-23T00:00:00"/>
    <n v="1"/>
    <s v=""/>
    <n v="3964"/>
    <n v="651.21"/>
    <n v="524.96"/>
    <n v="126.25"/>
    <n v="2080941.44"/>
    <n v="500455"/>
    <n v="-1580486.44"/>
    <n v="-0.75950548613227697"/>
  </r>
  <r>
    <s v="Middle East/North Africa"/>
    <s v="JORDAN"/>
    <s v="Clothes"/>
    <s v="Offline"/>
    <x v="2"/>
    <d v="2012-01-03T00:00:00"/>
    <s v="Jan"/>
    <n v="2012"/>
    <n v="991454160"/>
    <d v="2012-03-19T00:00:00"/>
    <n v="2"/>
    <n v="76"/>
    <n v="2173"/>
    <n v="109.28"/>
    <n v="35.840000000000003"/>
    <n v="73.44"/>
    <n v="77880.320000000007"/>
    <n v="159585.12"/>
    <n v="81704.800000000003"/>
    <n v="1.0491071428571399"/>
  </r>
  <r>
    <s v="Europe"/>
    <s v="MALTA"/>
    <s v="Baby Food"/>
    <s v="Offline"/>
    <x v="2"/>
    <d v="2010-03-16T00:00:00"/>
    <s v="Mar"/>
    <n v="2010"/>
    <n v="222720611"/>
    <d v="2010-01-04T00:00:00"/>
    <n v="2"/>
    <s v=""/>
    <n v="6833"/>
    <n v="255.28"/>
    <n v="159.41999999999999"/>
    <n v="95.86"/>
    <n v="1089316.8600000001"/>
    <n v="655011.38"/>
    <n v="-434305.48"/>
    <n v="-0.39869527035503699"/>
  </r>
  <r>
    <s v="North America"/>
    <s v="MEXICO"/>
    <s v="Office Supplies"/>
    <s v="Offline"/>
    <x v="3"/>
    <d v="2013-01-13T00:00:00"/>
    <s v="Jan"/>
    <n v="2013"/>
    <n v="235732972"/>
    <d v="2013-01-31T00:00:00"/>
    <n v="5"/>
    <n v="18"/>
    <n v="7480"/>
    <n v="651.21"/>
    <n v="524.96"/>
    <n v="126.25"/>
    <n v="3926700.8"/>
    <n v="944350"/>
    <n v="-2982350.8"/>
    <n v="-0.75950548613227697"/>
  </r>
  <r>
    <s v="Middle East/North Africa"/>
    <s v="KUWAIT"/>
    <s v="Office Supplies"/>
    <s v="Online"/>
    <x v="2"/>
    <d v="2011-10-05T00:00:00"/>
    <s v="Oct"/>
    <n v="2011"/>
    <n v="296165072"/>
    <d v="2011-02-06T00:00:00"/>
    <n v="1"/>
    <s v=""/>
    <n v="681"/>
    <n v="651.21"/>
    <n v="524.96"/>
    <n v="126.25"/>
    <n v="357497.76"/>
    <n v="85976.25"/>
    <n v="-271521.51"/>
    <n v="-0.75950548613227697"/>
  </r>
  <r>
    <s v="Sub-Saharan Africa"/>
    <s v="ZIMBABWE"/>
    <s v="Cereal"/>
    <s v="Online"/>
    <x v="2"/>
    <d v="2012-01-27T00:00:00"/>
    <s v="Jan"/>
    <n v="2012"/>
    <n v="190003240"/>
    <d v="2012-08-03T00:00:00"/>
    <n v="6"/>
    <n v="189"/>
    <n v="5036"/>
    <n v="205.7"/>
    <n v="117.11"/>
    <n v="88.59"/>
    <n v="589765.96"/>
    <n v="446139.24"/>
    <n v="-143626.72"/>
    <n v="-0.24353172231235601"/>
  </r>
  <r>
    <s v="Central America"/>
    <s v="HAITI"/>
    <s v="Clothes"/>
    <s v="Online"/>
    <x v="0"/>
    <d v="2011-10-22T00:00:00"/>
    <s v="Oct"/>
    <n v="2011"/>
    <n v="673546302"/>
    <d v="2011-11-11T00:00:00"/>
    <n v="6"/>
    <n v="20"/>
    <n v="6173"/>
    <n v="109.28"/>
    <n v="35.840000000000003"/>
    <n v="73.44"/>
    <n v="221240.32000000001"/>
    <n v="453345.12"/>
    <n v="232104.8"/>
    <n v="1.0491071428571399"/>
  </r>
  <r>
    <s v="Asia"/>
    <s v="SINGAPORE"/>
    <s v="Cosmetics"/>
    <s v="Online"/>
    <x v="2"/>
    <d v="2015-10-24T00:00:00"/>
    <s v="Oct"/>
    <n v="2015"/>
    <n v="323405587"/>
    <d v="2015-11-17T00:00:00"/>
    <n v="3"/>
    <n v="24"/>
    <n v="1755"/>
    <n v="437.2"/>
    <n v="263.33"/>
    <n v="173.87"/>
    <n v="462144.15"/>
    <n v="305141.84999999998"/>
    <n v="-157002.29999999999"/>
    <n v="-0.33972581931416901"/>
  </r>
  <r>
    <s v="Central America"/>
    <s v="DOMINICAN REPUBLIC"/>
    <s v="Household"/>
    <s v="Offline"/>
    <x v="2"/>
    <d v="2011-06-23T00:00:00"/>
    <s v="Jun"/>
    <n v="2011"/>
    <n v="486504924"/>
    <d v="2011-06-25T00:00:00"/>
    <n v="7"/>
    <n v="2"/>
    <n v="6473"/>
    <n v="668.27"/>
    <n v="502.54"/>
    <n v="165.73"/>
    <n v="3252941.42"/>
    <n v="1072770.29"/>
    <n v="-2180171.13"/>
    <n v="-0.67021530624427905"/>
  </r>
  <r>
    <s v="Middle East/North Africa"/>
    <s v="BAHRAIN"/>
    <s v="Snacks"/>
    <s v="Online"/>
    <x v="3"/>
    <d v="2017-07-16T00:00:00"/>
    <s v="Jul"/>
    <n v="2017"/>
    <n v="330080640"/>
    <d v="2017-04-08T00:00:00"/>
    <n v="7"/>
    <s v=""/>
    <n v="7051"/>
    <n v="152.58000000000001"/>
    <n v="97.44"/>
    <n v="55.14"/>
    <n v="687049.44"/>
    <n v="388792.14"/>
    <n v="-298257.3"/>
    <n v="-0.43411330049261099"/>
  </r>
  <r>
    <s v="Europe"/>
    <s v="BOSNIA AND HERZEGOVINA"/>
    <s v="Household"/>
    <s v="Offline"/>
    <x v="0"/>
    <d v="2012-01-03T00:00:00"/>
    <s v="Jan"/>
    <n v="2012"/>
    <n v="891681563"/>
    <d v="2012-03-27T00:00:00"/>
    <n v="3"/>
    <n v="84"/>
    <n v="7245"/>
    <n v="668.27"/>
    <n v="502.54"/>
    <n v="165.73"/>
    <n v="3640902.3"/>
    <n v="1200713.8500000001"/>
    <n v="-2440188.4500000002"/>
    <n v="-0.67021530624427905"/>
  </r>
  <r>
    <s v="Europe"/>
    <s v="KOSOVO"/>
    <s v="Beverages"/>
    <s v="Offline"/>
    <x v="0"/>
    <d v="2012-08-06T00:00:00"/>
    <s v="Aug"/>
    <n v="2012"/>
    <n v="129169023"/>
    <d v="2012-07-18T00:00:00"/>
    <n v="4"/>
    <s v=""/>
    <n v="2839"/>
    <n v="47.45"/>
    <n v="31.79"/>
    <n v="15.66"/>
    <n v="90251.81"/>
    <n v="44458.74"/>
    <n v="-45793.07"/>
    <n v="-0.50739226171752105"/>
  </r>
  <r>
    <s v="Middle East/North Africa"/>
    <s v="ISRAEL"/>
    <s v="Cosmetics"/>
    <s v="Offline"/>
    <x v="2"/>
    <d v="2010-01-01T00:00:00"/>
    <s v="Jan"/>
    <n v="2010"/>
    <n v="570716845"/>
    <d v="2010-01-13T00:00:00"/>
    <n v="4"/>
    <n v="12"/>
    <n v="6652"/>
    <n v="437.2"/>
    <n v="263.33"/>
    <n v="173.87"/>
    <n v="1751671.16"/>
    <n v="1156583.24"/>
    <n v="-595087.92000000004"/>
    <n v="-0.33972581931416901"/>
  </r>
  <r>
    <s v="Europe"/>
    <s v="FRANCE"/>
    <s v="Cereal"/>
    <s v="Online"/>
    <x v="1"/>
    <d v="2012-09-19T00:00:00"/>
    <s v="Sep"/>
    <n v="2012"/>
    <n v="764811360"/>
    <d v="2012-09-30T00:00:00"/>
    <n v="1"/>
    <n v="11"/>
    <n v="3532"/>
    <n v="205.7"/>
    <n v="117.11"/>
    <n v="88.59"/>
    <n v="413632.52"/>
    <n v="312899.88"/>
    <n v="-100732.64"/>
    <n v="-0.24353172231235601"/>
  </r>
  <r>
    <s v="Sub-Saharan Africa"/>
    <s v="ZAMBIA"/>
    <s v="Cosmetics"/>
    <s v="Online"/>
    <x v="2"/>
    <d v="2010-07-29T00:00:00"/>
    <s v="Jul"/>
    <n v="2010"/>
    <n v="230251395"/>
    <d v="2010-09-09T00:00:00"/>
    <n v="5"/>
    <n v="42"/>
    <n v="5359"/>
    <n v="437.2"/>
    <n v="263.33"/>
    <n v="173.87"/>
    <n v="1411185.47"/>
    <n v="931769.33"/>
    <n v="-479416.14"/>
    <n v="-0.33972581931416901"/>
  </r>
  <r>
    <s v="Sub-Saharan Africa"/>
    <s v="MAURITIUS"/>
    <s v="Clothes"/>
    <s v="Online"/>
    <x v="3"/>
    <d v="2017-07-05T00:00:00"/>
    <s v="Jul"/>
    <n v="2017"/>
    <n v="806148278"/>
    <d v="2017-05-29T00:00:00"/>
    <n v="2"/>
    <s v=""/>
    <n v="6045"/>
    <n v="109.28"/>
    <n v="35.840000000000003"/>
    <n v="73.44"/>
    <n v="216652.79999999999"/>
    <n v="443944.8"/>
    <n v="227292"/>
    <n v="1.0491071428571399"/>
  </r>
  <r>
    <s v="Europe"/>
    <s v="LIECHTENSTEIN"/>
    <s v="Vegetables"/>
    <s v="Offline"/>
    <x v="1"/>
    <d v="2013-10-17T00:00:00"/>
    <s v="Oct"/>
    <n v="2013"/>
    <n v="801925837"/>
    <d v="2013-10-26T00:00:00"/>
    <n v="7"/>
    <n v="9"/>
    <n v="6531"/>
    <n v="154.06"/>
    <n v="90.93"/>
    <n v="63.13"/>
    <n v="593863.82999999996"/>
    <n v="412302.03"/>
    <n v="-181561.8"/>
    <n v="-0.30572968217309998"/>
  </r>
  <r>
    <s v="Sub-Saharan Africa"/>
    <s v="SIERRA LEONE"/>
    <s v="Cereal"/>
    <s v="Offline"/>
    <x v="0"/>
    <d v="2012-01-14T00:00:00"/>
    <s v="Jan"/>
    <n v="2012"/>
    <n v="847320401"/>
    <d v="2012-07-02T00:00:00"/>
    <n v="2"/>
    <n v="170"/>
    <n v="9791"/>
    <n v="205.7"/>
    <n v="117.11"/>
    <n v="88.59"/>
    <n v="1146624.01"/>
    <n v="867384.69"/>
    <n v="-279239.32"/>
    <n v="-0.24353172231235601"/>
  </r>
  <r>
    <s v="Sub-Saharan Africa"/>
    <s v="NIGER"/>
    <s v="Vegetables"/>
    <s v="Offline"/>
    <x v="3"/>
    <d v="2013-11-23T00:00:00"/>
    <s v="Nov"/>
    <n v="2013"/>
    <n v="742380797"/>
    <d v="2013-12-16T00:00:00"/>
    <n v="2"/>
    <n v="23"/>
    <n v="5830"/>
    <n v="154.06"/>
    <n v="90.93"/>
    <n v="63.13"/>
    <n v="530121.9"/>
    <n v="368047.9"/>
    <n v="-162074"/>
    <n v="-0.30572968217309998"/>
  </r>
  <r>
    <s v="Sub-Saharan Africa"/>
    <s v="LIBERIA"/>
    <s v="Baby Food"/>
    <s v="Offline"/>
    <x v="1"/>
    <d v="2014-08-09T00:00:00"/>
    <s v="Aug"/>
    <n v="2014"/>
    <n v="807468354"/>
    <d v="2014-08-10T00:00:00"/>
    <n v="1"/>
    <n v="1"/>
    <n v="6685"/>
    <n v="255.28"/>
    <n v="159.41999999999999"/>
    <n v="95.86"/>
    <n v="1065722.7"/>
    <n v="640824.1"/>
    <n v="-424898.6"/>
    <n v="-0.39869527035503699"/>
  </r>
  <r>
    <s v="Central America"/>
    <s v="PANAMA"/>
    <s v="Vegetables"/>
    <s v="Offline"/>
    <x v="3"/>
    <d v="2014-07-29T00:00:00"/>
    <s v="Jul"/>
    <n v="2014"/>
    <n v="533256900"/>
    <d v="2014-07-31T00:00:00"/>
    <n v="5"/>
    <n v="2"/>
    <n v="1422"/>
    <n v="154.06"/>
    <n v="90.93"/>
    <n v="63.13"/>
    <n v="129302.46"/>
    <n v="89770.86"/>
    <n v="-39531.599999999999"/>
    <n v="-0.30572968217309998"/>
  </r>
  <r>
    <s v="Asia"/>
    <s v="UZBEKISTAN"/>
    <s v="Cereal"/>
    <s v="Online"/>
    <x v="2"/>
    <d v="2014-10-16T00:00:00"/>
    <s v="Oct"/>
    <n v="2014"/>
    <n v="830732762"/>
    <d v="2014-01-11T00:00:00"/>
    <n v="7"/>
    <s v=""/>
    <n v="1140"/>
    <n v="205.7"/>
    <n v="117.11"/>
    <n v="88.59"/>
    <n v="133505.4"/>
    <n v="100992.6"/>
    <n v="-32512.799999999999"/>
    <n v="-0.24353172231235601"/>
  </r>
  <r>
    <s v="Europe"/>
    <s v="SAN MARINO"/>
    <s v="Office Supplies"/>
    <s v="Offline"/>
    <x v="1"/>
    <d v="2013-05-11T00:00:00"/>
    <s v="May"/>
    <n v="2013"/>
    <n v="881194770"/>
    <d v="2013-05-12T00:00:00"/>
    <n v="1"/>
    <n v="1"/>
    <n v="3969"/>
    <n v="651.21"/>
    <n v="524.96"/>
    <n v="126.25"/>
    <n v="2083566.24"/>
    <n v="501086.25"/>
    <n v="-1582479.99"/>
    <n v="-0.75950548613227697"/>
  </r>
  <r>
    <s v="Sub-Saharan Africa"/>
    <s v="COMOROS"/>
    <s v="Snacks"/>
    <s v="Offline"/>
    <x v="1"/>
    <d v="2011-04-26T00:00:00"/>
    <s v="Apr"/>
    <n v="2011"/>
    <n v="386254251"/>
    <d v="2011-05-16T00:00:00"/>
    <n v="2"/>
    <n v="20"/>
    <n v="71"/>
    <n v="152.58000000000001"/>
    <n v="97.44"/>
    <n v="55.14"/>
    <n v="6918.24"/>
    <n v="3914.94"/>
    <n v="-3003.3"/>
    <n v="-0.43411330049261099"/>
  </r>
  <r>
    <s v="Europe"/>
    <s v="AUSTRIA"/>
    <s v="Vegetables"/>
    <s v="Offline"/>
    <x v="1"/>
    <d v="2011-08-17T00:00:00"/>
    <s v="Aug"/>
    <n v="2011"/>
    <n v="917835032"/>
    <d v="2011-06-10T00:00:00"/>
    <n v="6"/>
    <s v=""/>
    <n v="6637"/>
    <n v="154.06"/>
    <n v="90.93"/>
    <n v="63.13"/>
    <n v="603502.41"/>
    <n v="418993.81"/>
    <n v="-184508.6"/>
    <n v="-0.30572968217309998"/>
  </r>
  <r>
    <s v="Central America"/>
    <s v="THE BAHAMAS"/>
    <s v="Vegetables"/>
    <s v="Offline"/>
    <x v="0"/>
    <d v="2012-10-09T00:00:00"/>
    <s v="Oct"/>
    <n v="2012"/>
    <n v="968173444"/>
    <d v="2012-10-25T00:00:00"/>
    <n v="5"/>
    <n v="16"/>
    <n v="2892"/>
    <n v="154.06"/>
    <n v="90.93"/>
    <n v="63.13"/>
    <n v="262969.56"/>
    <n v="182571.96"/>
    <n v="-80397.600000000006"/>
    <n v="-0.30572968217309998"/>
  </r>
  <r>
    <s v="Middle East/North Africa"/>
    <s v="TUNISIA"/>
    <s v="Personal Care"/>
    <s v="Offline"/>
    <x v="2"/>
    <d v="2017-04-16T00:00:00"/>
    <s v="Apr"/>
    <n v="2017"/>
    <n v="899818313"/>
    <d v="2017-05-05T00:00:00"/>
    <n v="6"/>
    <n v="19"/>
    <n v="5090"/>
    <n v="81.73"/>
    <n v="56.67"/>
    <n v="25.06"/>
    <n v="288450.3"/>
    <n v="127555.4"/>
    <n v="-160894.9"/>
    <n v="-0.55779071819304704"/>
  </r>
  <r>
    <s v="Australia/Oceania"/>
    <s v="TONGA"/>
    <s v="Meat"/>
    <s v="Online"/>
    <x v="1"/>
    <d v="2014-07-02T00:00:00"/>
    <s v="Jul"/>
    <n v="2014"/>
    <n v="695630967"/>
    <d v="2014-08-02T00:00:00"/>
    <n v="7"/>
    <n v="31"/>
    <n v="1516"/>
    <n v="421.89"/>
    <n v="364.69"/>
    <n v="57.2"/>
    <n v="552870.04"/>
    <n v="86715.199999999997"/>
    <n v="-466154.84"/>
    <n v="-0.84315445995228799"/>
  </r>
  <r>
    <s v="Sub-Saharan Africa"/>
    <s v="KENYA"/>
    <s v="Personal Care"/>
    <s v="Offline"/>
    <x v="1"/>
    <d v="2011-10-26T00:00:00"/>
    <s v="Oct"/>
    <n v="2011"/>
    <n v="408785235"/>
    <d v="2011-03-11T00:00:00"/>
    <n v="6"/>
    <s v=""/>
    <n v="7490"/>
    <n v="81.73"/>
    <n v="56.67"/>
    <n v="25.06"/>
    <n v="424458.3"/>
    <n v="187699.4"/>
    <n v="-236758.9"/>
    <n v="-0.55779071819304704"/>
  </r>
  <r>
    <s v="North America"/>
    <s v="GREENLAND"/>
    <s v="Baby Food"/>
    <s v="Online"/>
    <x v="2"/>
    <d v="2012-11-08T00:00:00"/>
    <s v="Nov"/>
    <n v="2012"/>
    <n v="612767446"/>
    <d v="2012-08-29T00:00:00"/>
    <n v="4"/>
    <s v=""/>
    <n v="359"/>
    <n v="255.28"/>
    <n v="159.41999999999999"/>
    <n v="95.86"/>
    <n v="57231.78"/>
    <n v="34413.74"/>
    <n v="-22818.04"/>
    <n v="-0.39869527035503699"/>
  </r>
  <r>
    <s v="Central America"/>
    <s v="THE BAHAMAS"/>
    <s v="Cosmetics"/>
    <s v="Offline"/>
    <x v="1"/>
    <d v="2015-11-12T00:00:00"/>
    <s v="Nov"/>
    <n v="2015"/>
    <n v="151376426"/>
    <d v="2016-01-29T00:00:00"/>
    <n v="6"/>
    <n v="78"/>
    <n v="4503"/>
    <n v="437.2"/>
    <n v="263.33"/>
    <n v="173.87"/>
    <n v="1185774.99"/>
    <n v="782936.61"/>
    <n v="-402838.38"/>
    <n v="-0.33972581931416901"/>
  </r>
  <r>
    <s v="Asia"/>
    <s v="CHINA"/>
    <s v="Cosmetics"/>
    <s v="Offline"/>
    <x v="3"/>
    <d v="2014-05-10T00:00:00"/>
    <s v="May"/>
    <n v="2014"/>
    <n v="188723504"/>
    <d v="2014-06-11T00:00:00"/>
    <n v="4"/>
    <n v="32"/>
    <n v="6334"/>
    <n v="437.2"/>
    <n v="263.33"/>
    <n v="173.87"/>
    <n v="1667932.22"/>
    <n v="1101292.58"/>
    <n v="-566639.64"/>
    <n v="-0.33972581931416901"/>
  </r>
  <r>
    <s v="Europe"/>
    <s v="SWITZERLAND"/>
    <s v="Fruits"/>
    <s v="Online"/>
    <x v="3"/>
    <d v="2014-08-06T00:00:00"/>
    <s v="Aug"/>
    <n v="2014"/>
    <n v="159232509"/>
    <d v="2014-07-14T00:00:00"/>
    <n v="2"/>
    <s v=""/>
    <n v="9293"/>
    <n v="9.33"/>
    <n v="6.92"/>
    <n v="2.41"/>
    <n v="64307.56"/>
    <n v="22396.13"/>
    <n v="-41911.43"/>
    <n v="-0.65173410404624299"/>
  </r>
  <r>
    <s v="Europe"/>
    <s v="SERBIA"/>
    <s v="Vegetables"/>
    <s v="Online"/>
    <x v="2"/>
    <d v="2013-10-31T00:00:00"/>
    <s v="Oct"/>
    <n v="2013"/>
    <n v="917639768"/>
    <d v="2013-12-14T00:00:00"/>
    <n v="7"/>
    <n v="44"/>
    <n v="8854"/>
    <n v="154.06"/>
    <n v="90.93"/>
    <n v="63.13"/>
    <n v="805094.22"/>
    <n v="558953.02"/>
    <n v="-246141.2"/>
    <n v="-0.30572968217309998"/>
  </r>
  <r>
    <s v="Sub-Saharan Africa"/>
    <s v="MALI"/>
    <s v="Vegetables"/>
    <s v="Online"/>
    <x v="0"/>
    <d v="2016-01-09T00:00:00"/>
    <s v="Jan"/>
    <n v="2016"/>
    <n v="688994109"/>
    <d v="2016-09-27T00:00:00"/>
    <n v="3"/>
    <n v="262"/>
    <n v="7523"/>
    <n v="154.06"/>
    <n v="90.93"/>
    <n v="63.13"/>
    <n v="684066.39"/>
    <n v="474926.99"/>
    <n v="-209139.4"/>
    <n v="-0.30572968217309998"/>
  </r>
  <r>
    <s v="Middle East/North Africa"/>
    <s v="QATAR"/>
    <s v="Cosmetics"/>
    <s v="Offline"/>
    <x v="0"/>
    <d v="2012-07-30T00:00:00"/>
    <s v="Jul"/>
    <n v="2012"/>
    <n v="918656861"/>
    <d v="2012-08-17T00:00:00"/>
    <n v="6"/>
    <n v="18"/>
    <n v="9835"/>
    <n v="437.2"/>
    <n v="263.33"/>
    <n v="173.87"/>
    <n v="2589850.5499999998"/>
    <n v="1710011.45"/>
    <n v="-879839.1"/>
    <n v="-0.33972581931416901"/>
  </r>
  <r>
    <s v="Sub-Saharan Africa"/>
    <s v="SUDAN"/>
    <s v="Household"/>
    <s v="Online"/>
    <x v="2"/>
    <d v="2011-03-13T00:00:00"/>
    <s v="Mar"/>
    <n v="2011"/>
    <n v="422301852"/>
    <d v="2011-04-23T00:00:00"/>
    <n v="7"/>
    <n v="41"/>
    <n v="7357"/>
    <n v="668.27"/>
    <n v="502.54"/>
    <n v="165.73"/>
    <n v="3697186.78"/>
    <n v="1219275.6100000001"/>
    <n v="-2477911.17"/>
    <n v="-0.67021530624427905"/>
  </r>
  <r>
    <s v="Sub-Saharan Africa"/>
    <s v="MALAWI"/>
    <s v="Office Supplies"/>
    <s v="Online"/>
    <x v="2"/>
    <d v="2015-08-24T00:00:00"/>
    <s v="Aug"/>
    <n v="2015"/>
    <n v="335915410"/>
    <d v="2015-09-23T00:00:00"/>
    <n v="4"/>
    <n v="30"/>
    <n v="3689"/>
    <n v="651.21"/>
    <n v="524.96"/>
    <n v="126.25"/>
    <n v="1936577.44"/>
    <n v="465736.25"/>
    <n v="-1470841.19"/>
    <n v="-0.75950548613227697"/>
  </r>
  <r>
    <s v="Europe"/>
    <s v="LITHUANIA"/>
    <s v="Fruits"/>
    <s v="Online"/>
    <x v="0"/>
    <d v="2011-09-03T00:00:00"/>
    <s v="Sep"/>
    <n v="2011"/>
    <n v="965796363"/>
    <d v="2011-03-19T00:00:00"/>
    <n v="7"/>
    <s v=""/>
    <n v="9461"/>
    <n v="9.33"/>
    <n v="6.92"/>
    <n v="2.41"/>
    <n v="65470.12"/>
    <n v="22801.01"/>
    <n v="-42669.11"/>
    <n v="-0.65173410404624299"/>
  </r>
  <r>
    <s v="Asia"/>
    <s v="BHUTAN"/>
    <s v="Personal Care"/>
    <s v="Online"/>
    <x v="3"/>
    <d v="2014-04-06T00:00:00"/>
    <s v="Apr"/>
    <n v="2014"/>
    <n v="438556039"/>
    <d v="2014-06-22T00:00:00"/>
    <n v="1"/>
    <n v="77"/>
    <n v="7332"/>
    <n v="81.73"/>
    <n v="56.67"/>
    <n v="25.06"/>
    <n v="415504.44"/>
    <n v="183739.92"/>
    <n v="-231764.52"/>
    <n v="-0.55779071819304704"/>
  </r>
  <r>
    <s v="Europe"/>
    <s v="BOSNIA AND HERZEGOVINA"/>
    <s v="Baby Food"/>
    <s v="Online"/>
    <x v="2"/>
    <d v="2016-07-16T00:00:00"/>
    <s v="Jul"/>
    <n v="2016"/>
    <n v="551118266"/>
    <d v="2016-08-15T00:00:00"/>
    <n v="2"/>
    <n v="30"/>
    <n v="6997"/>
    <n v="255.28"/>
    <n v="159.41999999999999"/>
    <n v="95.86"/>
    <n v="1115461.74"/>
    <n v="670732.42000000004"/>
    <n v="-444729.32"/>
    <n v="-0.39869527035503699"/>
  </r>
  <r>
    <s v="Sub-Saharan Africa"/>
    <s v="TANZANIA"/>
    <s v="Household"/>
    <s v="Offline"/>
    <x v="3"/>
    <d v="2017-05-05T00:00:00"/>
    <s v="May"/>
    <n v="2017"/>
    <n v="920719373"/>
    <d v="2017-08-06T00:00:00"/>
    <n v="1"/>
    <n v="93"/>
    <n v="178"/>
    <n v="668.27"/>
    <n v="502.54"/>
    <n v="165.73"/>
    <n v="89452.12"/>
    <n v="29499.94"/>
    <n v="-59952.18"/>
    <n v="-0.67021530624427905"/>
  </r>
  <r>
    <s v="Sub-Saharan Africa"/>
    <s v="THE GAMBIA"/>
    <s v="Fruits"/>
    <s v="Offline"/>
    <x v="2"/>
    <d v="2013-04-12T00:00:00"/>
    <s v="Apr"/>
    <n v="2013"/>
    <n v="334908187"/>
    <d v="2013-11-12T00:00:00"/>
    <n v="3"/>
    <n v="214"/>
    <n v="5630"/>
    <n v="9.33"/>
    <n v="6.92"/>
    <n v="2.41"/>
    <n v="38959.599999999999"/>
    <n v="13568.3"/>
    <n v="-25391.3"/>
    <n v="-0.65173410404624299"/>
  </r>
  <r>
    <s v="Sub-Saharan Africa"/>
    <s v="GUINEA"/>
    <s v="Household"/>
    <s v="Online"/>
    <x v="3"/>
    <d v="2012-05-01T00:00:00"/>
    <s v="May"/>
    <n v="2012"/>
    <n v="801546037"/>
    <d v="2012-02-15T00:00:00"/>
    <n v="4"/>
    <s v=""/>
    <n v="4139"/>
    <n v="668.27"/>
    <n v="502.54"/>
    <n v="165.73"/>
    <n v="2080013.06"/>
    <n v="685956.47"/>
    <n v="-1394056.59"/>
    <n v="-0.67021530624427905"/>
  </r>
  <r>
    <s v="Middle East/North Africa"/>
    <s v="JORDAN"/>
    <s v="Office Supplies"/>
    <s v="Offline"/>
    <x v="1"/>
    <d v="2014-10-08T00:00:00"/>
    <s v="Oct"/>
    <n v="2014"/>
    <n v="798806750"/>
    <d v="2014-08-22T00:00:00"/>
    <n v="6"/>
    <s v=""/>
    <n v="3524"/>
    <n v="651.21"/>
    <n v="524.96"/>
    <n v="126.25"/>
    <n v="1849959.04"/>
    <n v="444905"/>
    <n v="-1405054.04"/>
    <n v="-0.75950548613227697"/>
  </r>
  <r>
    <s v="Middle East/North Africa"/>
    <s v="IRAN"/>
    <s v="Fruits"/>
    <s v="Offline"/>
    <x v="0"/>
    <d v="2010-08-23T00:00:00"/>
    <s v="Aug"/>
    <n v="2010"/>
    <n v="225176656"/>
    <d v="2010-06-09T00:00:00"/>
    <n v="4"/>
    <s v=""/>
    <n v="3631"/>
    <n v="9.33"/>
    <n v="6.92"/>
    <n v="2.41"/>
    <n v="25126.52"/>
    <n v="8750.7099999999991"/>
    <n v="-16375.81"/>
    <n v="-0.65173410404624299"/>
  </r>
  <r>
    <s v="Europe"/>
    <s v="ALBANIA"/>
    <s v="Office Supplies"/>
    <s v="Online"/>
    <x v="0"/>
    <d v="2016-10-08T00:00:00"/>
    <s v="Oct"/>
    <n v="2016"/>
    <n v="849454581"/>
    <d v="2016-06-09T00:00:00"/>
    <n v="5"/>
    <s v=""/>
    <n v="1342"/>
    <n v="651.21"/>
    <n v="524.96"/>
    <n v="126.25"/>
    <n v="704496.32"/>
    <n v="169427.5"/>
    <n v="-535068.81999999995"/>
    <n v="-0.75950548613227697"/>
  </r>
  <r>
    <s v="Sub-Saharan Africa"/>
    <s v="ZIMBABWE"/>
    <s v="Clothes"/>
    <s v="Offline"/>
    <x v="0"/>
    <d v="2012-03-15T00:00:00"/>
    <s v="Mar"/>
    <n v="2012"/>
    <n v="460751855"/>
    <d v="2012-04-27T00:00:00"/>
    <n v="6"/>
    <n v="43"/>
    <n v="5568"/>
    <n v="109.28"/>
    <n v="35.840000000000003"/>
    <n v="73.44"/>
    <n v="199557.12"/>
    <n v="408913.91999999998"/>
    <n v="209356.79999999999"/>
    <n v="1.0491071428571399"/>
  </r>
  <r>
    <s v="Australia/Oceania"/>
    <s v="FIJI"/>
    <s v="Cosmetics"/>
    <s v="Offline"/>
    <x v="2"/>
    <d v="2012-06-04T00:00:00"/>
    <s v="Jun"/>
    <n v="2012"/>
    <n v="518492305"/>
    <d v="2012-05-21T00:00:00"/>
    <n v="2"/>
    <s v=""/>
    <n v="2250"/>
    <n v="437.2"/>
    <n v="263.33"/>
    <n v="173.87"/>
    <n v="592492.5"/>
    <n v="391207.5"/>
    <n v="-201285"/>
    <n v="-0.33972581931416901"/>
  </r>
  <r>
    <s v="Asia"/>
    <s v="KAZAKHSTAN"/>
    <s v="Vegetables"/>
    <s v="Online"/>
    <x v="2"/>
    <d v="2017-07-20T00:00:00"/>
    <s v="Jul"/>
    <n v="2017"/>
    <n v="302412259"/>
    <d v="2017-08-17T00:00:00"/>
    <n v="5"/>
    <n v="28"/>
    <n v="9363"/>
    <n v="154.06"/>
    <n v="90.93"/>
    <n v="63.13"/>
    <n v="851377.59"/>
    <n v="591086.18999999994"/>
    <n v="-260291.4"/>
    <n v="-0.30572968217309998"/>
  </r>
  <r>
    <s v="Europe"/>
    <s v="GEORGIA"/>
    <s v="Cereal"/>
    <s v="Offline"/>
    <x v="0"/>
    <d v="2010-12-14T00:00:00"/>
    <s v="Dec"/>
    <n v="2010"/>
    <n v="962560546"/>
    <d v="2011-08-01T00:00:00"/>
    <n v="2"/>
    <n v="230"/>
    <n v="1911"/>
    <n v="205.7"/>
    <n v="117.11"/>
    <n v="88.59"/>
    <n v="223797.21"/>
    <n v="169295.49"/>
    <n v="-54501.72"/>
    <n v="-0.24353172231235601"/>
  </r>
  <r>
    <s v="Sub-Saharan Africa"/>
    <s v="SENEGAL"/>
    <s v="Beverages"/>
    <s v="Online"/>
    <x v="1"/>
    <d v="2014-04-16T00:00:00"/>
    <s v="Apr"/>
    <n v="2014"/>
    <n v="569298493"/>
    <d v="2014-05-19T00:00:00"/>
    <n v="2"/>
    <n v="33"/>
    <n v="6930"/>
    <n v="47.45"/>
    <n v="31.79"/>
    <n v="15.66"/>
    <n v="220304.7"/>
    <n v="108523.8"/>
    <n v="-111780.9"/>
    <n v="-0.50739226171752105"/>
  </r>
  <r>
    <s v="Australia/Oceania"/>
    <s v="FEDERATED STATES OF MICRONESIA"/>
    <s v="Office Supplies"/>
    <s v="Offline"/>
    <x v="3"/>
    <d v="2016-05-15T00:00:00"/>
    <s v="May"/>
    <n v="2016"/>
    <n v="863299930"/>
    <d v="2016-06-20T00:00:00"/>
    <n v="2"/>
    <n v="36"/>
    <n v="8488"/>
    <n v="651.21"/>
    <n v="524.96"/>
    <n v="126.25"/>
    <n v="4455860.4800000004"/>
    <n v="1071610"/>
    <n v="-3384250.48"/>
    <n v="-0.75950548613227697"/>
  </r>
  <r>
    <s v="Sub-Saharan Africa"/>
    <s v="ZAMBIA"/>
    <s v="Cereal"/>
    <s v="Online"/>
    <x v="2"/>
    <d v="2014-08-21T00:00:00"/>
    <s v="Aug"/>
    <n v="2014"/>
    <n v="505551183"/>
    <d v="2014-09-23T00:00:00"/>
    <n v="3"/>
    <n v="33"/>
    <n v="2684"/>
    <n v="205.7"/>
    <n v="117.11"/>
    <n v="88.59"/>
    <n v="314323.24"/>
    <n v="237775.56"/>
    <n v="-76547.679999999993"/>
    <n v="-0.24353172231235601"/>
  </r>
  <r>
    <s v="Europe"/>
    <s v="LIECHTENSTEIN"/>
    <s v="Vegetables"/>
    <s v="Offline"/>
    <x v="3"/>
    <d v="2011-05-23T00:00:00"/>
    <s v="May"/>
    <n v="2011"/>
    <n v="927351081"/>
    <d v="2011-02-06T00:00:00"/>
    <n v="1"/>
    <s v=""/>
    <n v="2647"/>
    <n v="154.06"/>
    <n v="90.93"/>
    <n v="63.13"/>
    <n v="240691.71"/>
    <n v="167105.10999999999"/>
    <n v="-73586.600000000006"/>
    <n v="-0.30572968217309998"/>
  </r>
  <r>
    <s v="Australia/Oceania"/>
    <s v="VANUATU"/>
    <s v="Office Supplies"/>
    <s v="Online"/>
    <x v="1"/>
    <d v="2017-07-24T00:00:00"/>
    <s v="Jul"/>
    <n v="2017"/>
    <n v="480310952"/>
    <d v="2017-11-08T00:00:00"/>
    <n v="4"/>
    <n v="107"/>
    <n v="3539"/>
    <n v="651.21"/>
    <n v="524.96"/>
    <n v="126.25"/>
    <n v="1857833.44"/>
    <n v="446798.75"/>
    <n v="-1411034.69"/>
    <n v="-0.75950548613227697"/>
  </r>
  <r>
    <s v="Central America"/>
    <s v="SAINT KITTS AND NEVIS"/>
    <s v="Personal Care"/>
    <s v="Offline"/>
    <x v="1"/>
    <d v="2011-01-26T00:00:00"/>
    <s v="Jan"/>
    <n v="2011"/>
    <n v="286354625"/>
    <d v="2011-11-03T00:00:00"/>
    <n v="5"/>
    <n v="281"/>
    <n v="7552"/>
    <n v="81.73"/>
    <n v="56.67"/>
    <n v="25.06"/>
    <n v="427971.84000000003"/>
    <n v="189253.12"/>
    <n v="-238718.72"/>
    <n v="-0.55779071819304704"/>
  </r>
  <r>
    <s v="Middle East/North Africa"/>
    <s v="IRAN"/>
    <s v="Snacks"/>
    <s v="Offline"/>
    <x v="0"/>
    <d v="2016-05-05T00:00:00"/>
    <s v="May"/>
    <n v="2016"/>
    <n v="187718427"/>
    <d v="2016-12-06T00:00:00"/>
    <n v="3"/>
    <n v="215"/>
    <n v="8909"/>
    <n v="152.58000000000001"/>
    <n v="97.44"/>
    <n v="55.14"/>
    <n v="868092.96"/>
    <n v="491242.26"/>
    <n v="-376850.7"/>
    <n v="-0.43411330049261099"/>
  </r>
  <r>
    <s v="Sub-Saharan Africa"/>
    <s v="NIGER"/>
    <s v="Personal Care"/>
    <s v="Online"/>
    <x v="3"/>
    <d v="2017-03-19T00:00:00"/>
    <s v="Mar"/>
    <n v="2017"/>
    <n v="996951186"/>
    <d v="2017-04-30T00:00:00"/>
    <n v="1"/>
    <n v="42"/>
    <n v="8865"/>
    <n v="81.73"/>
    <n v="56.67"/>
    <n v="25.06"/>
    <n v="502379.55"/>
    <n v="222156.9"/>
    <n v="-280222.65000000002"/>
    <n v="-0.55779071819304704"/>
  </r>
  <r>
    <s v="Sub-Saharan Africa"/>
    <s v="ERITREA"/>
    <s v="Office Supplies"/>
    <s v="Offline"/>
    <x v="3"/>
    <d v="2013-09-25T00:00:00"/>
    <s v="Sep"/>
    <n v="2013"/>
    <n v="446914231"/>
    <d v="2013-01-10T00:00:00"/>
    <n v="5"/>
    <s v=""/>
    <n v="707"/>
    <n v="651.21"/>
    <n v="524.96"/>
    <n v="126.25"/>
    <n v="371146.72"/>
    <n v="89258.75"/>
    <n v="-281887.96999999997"/>
    <n v="-0.75950548613227697"/>
  </r>
  <r>
    <s v="Europe"/>
    <s v="LUXEMBOURG"/>
    <s v="Household"/>
    <s v="Online"/>
    <x v="3"/>
    <d v="2010-10-20T00:00:00"/>
    <s v="Oct"/>
    <n v="2010"/>
    <n v="840781390"/>
    <d v="2010-11-13T00:00:00"/>
    <n v="7"/>
    <n v="24"/>
    <n v="4752"/>
    <n v="668.27"/>
    <n v="502.54"/>
    <n v="165.73"/>
    <n v="2388070.08"/>
    <n v="787548.96"/>
    <n v="-1600521.12"/>
    <n v="-0.67021530624427905"/>
  </r>
  <r>
    <s v="Middle East/North Africa"/>
    <s v="TUNISIA"/>
    <s v="Snacks"/>
    <s v="Online"/>
    <x v="0"/>
    <d v="2014-05-19T00:00:00"/>
    <s v="May"/>
    <n v="2014"/>
    <n v="502038991"/>
    <d v="2014-08-07T00:00:00"/>
    <n v="5"/>
    <n v="80"/>
    <n v="3349"/>
    <n v="152.58000000000001"/>
    <n v="97.44"/>
    <n v="55.14"/>
    <n v="326326.56"/>
    <n v="184663.86"/>
    <n v="-141662.70000000001"/>
    <n v="-0.43411330049261099"/>
  </r>
  <r>
    <s v="Asia"/>
    <s v="NORTH KOREA"/>
    <s v="Snacks"/>
    <s v="Offline"/>
    <x v="1"/>
    <d v="2012-07-27T00:00:00"/>
    <s v="Jul"/>
    <n v="2012"/>
    <n v="524485862"/>
    <d v="2012-08-21T00:00:00"/>
    <n v="3"/>
    <n v="25"/>
    <n v="5877"/>
    <n v="152.58000000000001"/>
    <n v="97.44"/>
    <n v="55.14"/>
    <n v="572654.88"/>
    <n v="324057.78000000003"/>
    <n v="-248597.1"/>
    <n v="-0.43411330049261099"/>
  </r>
  <r>
    <s v="Europe"/>
    <s v="SPAIN"/>
    <s v="Vegetables"/>
    <s v="Online"/>
    <x v="3"/>
    <d v="2017-03-31T00:00:00"/>
    <s v="Mar"/>
    <n v="2017"/>
    <n v="722233331"/>
    <d v="2017-06-04T00:00:00"/>
    <n v="1"/>
    <n v="65"/>
    <n v="3747"/>
    <n v="154.06"/>
    <n v="90.93"/>
    <n v="63.13"/>
    <n v="340714.71"/>
    <n v="236548.11"/>
    <n v="-104166.6"/>
    <n v="-0.30572968217309998"/>
  </r>
  <r>
    <s v="Sub-Saharan Africa"/>
    <s v="BURKINA FASO"/>
    <s v="Beverages"/>
    <s v="Offline"/>
    <x v="1"/>
    <d v="2014-08-11T00:00:00"/>
    <s v="Aug"/>
    <n v="2014"/>
    <n v="979705226"/>
    <d v="2014-12-16T00:00:00"/>
    <n v="3"/>
    <n v="127"/>
    <n v="5402"/>
    <n v="47.45"/>
    <n v="31.79"/>
    <n v="15.66"/>
    <n v="171729.58"/>
    <n v="84595.32"/>
    <n v="-87134.26"/>
    <n v="-0.50739226171752105"/>
  </r>
  <r>
    <s v="North America"/>
    <s v="MEXICO"/>
    <s v="Cosmetics"/>
    <s v="Offline"/>
    <x v="3"/>
    <d v="2015-08-14T00:00:00"/>
    <s v="Aug"/>
    <n v="2015"/>
    <n v="801637876"/>
    <d v="2015-09-09T00:00:00"/>
    <n v="4"/>
    <n v="26"/>
    <n v="1316"/>
    <n v="437.2"/>
    <n v="263.33"/>
    <n v="173.87"/>
    <n v="346542.28"/>
    <n v="228812.92"/>
    <n v="-117729.36"/>
    <n v="-0.33972581931416901"/>
  </r>
  <r>
    <s v="Europe"/>
    <s v="PORTUGAL"/>
    <s v="Meat"/>
    <s v="Online"/>
    <x v="3"/>
    <d v="2011-11-21T00:00:00"/>
    <s v="Nov"/>
    <n v="2011"/>
    <n v="663080108"/>
    <d v="2011-10-12T00:00:00"/>
    <n v="4"/>
    <s v=""/>
    <n v="8994"/>
    <n v="421.89"/>
    <n v="364.69"/>
    <n v="57.2"/>
    <n v="3280021.86"/>
    <n v="514456.8"/>
    <n v="-2765565.06"/>
    <n v="-0.84315445995228799"/>
  </r>
  <r>
    <s v="Sub-Saharan Africa"/>
    <s v="BURKINA FASO"/>
    <s v="Cosmetics"/>
    <s v="Offline"/>
    <x v="3"/>
    <d v="2012-03-29T00:00:00"/>
    <s v="Mar"/>
    <n v="2012"/>
    <n v="659393250"/>
    <d v="2012-04-22T00:00:00"/>
    <n v="1"/>
    <n v="24"/>
    <n v="7971"/>
    <n v="437.2"/>
    <n v="263.33"/>
    <n v="173.87"/>
    <n v="2099003.4300000002"/>
    <n v="1385917.77"/>
    <n v="-713085.66"/>
    <n v="-0.33972581931416901"/>
  </r>
  <r>
    <s v="Sub-Saharan Africa"/>
    <s v="NIGER"/>
    <s v="Household"/>
    <s v="Online"/>
    <x v="0"/>
    <d v="2014-11-12T00:00:00"/>
    <s v="Nov"/>
    <n v="2014"/>
    <n v="956251132"/>
    <d v="2015-01-20T00:00:00"/>
    <n v="3"/>
    <n v="69"/>
    <n v="4815"/>
    <n v="668.27"/>
    <n v="502.54"/>
    <n v="165.73"/>
    <n v="2419730.1"/>
    <n v="797989.95"/>
    <n v="-1621740.15"/>
    <n v="-0.67021530624427905"/>
  </r>
  <r>
    <s v="Europe"/>
    <s v="POLAND"/>
    <s v="Cereal"/>
    <s v="Online"/>
    <x v="2"/>
    <d v="2011-07-10T00:00:00"/>
    <s v="Jul"/>
    <n v="2011"/>
    <n v="439640080"/>
    <d v="2011-02-11T00:00:00"/>
    <n v="6"/>
    <s v=""/>
    <n v="8124"/>
    <n v="205.7"/>
    <n v="117.11"/>
    <n v="88.59"/>
    <n v="951401.64"/>
    <n v="719705.16"/>
    <n v="-231696.48"/>
    <n v="-0.24353172231235601"/>
  </r>
  <r>
    <s v="Europe"/>
    <s v="ROMANIA"/>
    <s v="Household"/>
    <s v="Offline"/>
    <x v="3"/>
    <d v="2014-06-19T00:00:00"/>
    <s v="Jun"/>
    <n v="2014"/>
    <n v="765858924"/>
    <d v="2014-07-21T00:00:00"/>
    <n v="2"/>
    <n v="32"/>
    <n v="3530"/>
    <n v="668.27"/>
    <n v="502.54"/>
    <n v="165.73"/>
    <n v="1773966.2"/>
    <n v="585026.9"/>
    <n v="-1188939.3"/>
    <n v="-0.67021530624427905"/>
  </r>
  <r>
    <s v="Sub-Saharan Africa"/>
    <s v="BURKINA FASO"/>
    <s v="Fruits"/>
    <s v="Online"/>
    <x v="1"/>
    <d v="2013-02-25T00:00:00"/>
    <s v="Feb"/>
    <n v="2013"/>
    <n v="511518990"/>
    <d v="2013-03-16T00:00:00"/>
    <n v="7"/>
    <n v="19"/>
    <n v="8691"/>
    <n v="9.33"/>
    <n v="6.92"/>
    <n v="2.41"/>
    <n v="60141.72"/>
    <n v="20945.310000000001"/>
    <n v="-39196.410000000003"/>
    <n v="-0.65173410404624299"/>
  </r>
  <r>
    <s v="Europe"/>
    <s v="AUSTRIA"/>
    <s v="Cereal"/>
    <s v="Online"/>
    <x v="0"/>
    <d v="2010-05-13T00:00:00"/>
    <s v="May"/>
    <n v="2010"/>
    <n v="123544108"/>
    <d v="2010-06-22T00:00:00"/>
    <n v="3"/>
    <n v="40"/>
    <n v="8302"/>
    <n v="205.7"/>
    <n v="117.11"/>
    <n v="88.59"/>
    <n v="972247.22"/>
    <n v="735474.18"/>
    <n v="-236773.04"/>
    <n v="-0.24353172231235601"/>
  </r>
  <r>
    <s v="Europe"/>
    <s v="LATVIA"/>
    <s v="Snacks"/>
    <s v="Offline"/>
    <x v="0"/>
    <d v="2017-07-04T00:00:00"/>
    <s v="Jul"/>
    <n v="2017"/>
    <n v="569170606"/>
    <d v="2017-04-13T00:00:00"/>
    <n v="5"/>
    <s v=""/>
    <n v="9085"/>
    <n v="152.58000000000001"/>
    <n v="97.44"/>
    <n v="55.14"/>
    <n v="885242.4"/>
    <n v="500946.9"/>
    <n v="-384295.5"/>
    <n v="-0.43411330049261099"/>
  </r>
  <r>
    <s v="Europe"/>
    <s v="SAN MARINO"/>
    <s v="Personal Care"/>
    <s v="Online"/>
    <x v="2"/>
    <d v="2012-06-01T00:00:00"/>
    <s v="Jun"/>
    <n v="2012"/>
    <n v="185947310"/>
    <d v="2012-01-27T00:00:00"/>
    <n v="6"/>
    <s v=""/>
    <n v="4796"/>
    <n v="81.73"/>
    <n v="56.67"/>
    <n v="25.06"/>
    <n v="271789.32"/>
    <n v="120187.76"/>
    <n v="-151601.56"/>
    <n v="-0.55779071819304704"/>
  </r>
  <r>
    <s v="Sub-Saharan Africa"/>
    <s v="ZAMBIA"/>
    <s v="Clothes"/>
    <s v="Online"/>
    <x v="3"/>
    <d v="2011-09-14T00:00:00"/>
    <s v="Sep"/>
    <n v="2011"/>
    <n v="531735551"/>
    <d v="2011-02-11T00:00:00"/>
    <n v="6"/>
    <s v=""/>
    <n v="1221"/>
    <n v="109.28"/>
    <n v="35.840000000000003"/>
    <n v="73.44"/>
    <n v="43760.639999999999"/>
    <n v="89670.24"/>
    <n v="45909.599999999999"/>
    <n v="1.0491071428571399"/>
  </r>
  <r>
    <s v="Europe"/>
    <s v="POLAND"/>
    <s v="Vegetables"/>
    <s v="Online"/>
    <x v="3"/>
    <d v="2015-07-19T00:00:00"/>
    <s v="Jul"/>
    <n v="2015"/>
    <n v="534709155"/>
    <d v="2015-02-09T00:00:00"/>
    <n v="2"/>
    <s v=""/>
    <n v="1176"/>
    <n v="154.06"/>
    <n v="90.93"/>
    <n v="63.13"/>
    <n v="106933.68"/>
    <n v="74240.88"/>
    <n v="-32692.799999999999"/>
    <n v="-0.30572968217309998"/>
  </r>
  <r>
    <s v="Sub-Saharan Africa"/>
    <s v="GUINEA"/>
    <s v="Household"/>
    <s v="Online"/>
    <x v="3"/>
    <d v="2016-04-04T00:00:00"/>
    <s v="Apr"/>
    <n v="2016"/>
    <n v="543354451"/>
    <d v="2016-04-28T00:00:00"/>
    <n v="5"/>
    <n v="24"/>
    <n v="9511"/>
    <n v="668.27"/>
    <n v="502.54"/>
    <n v="165.73"/>
    <n v="4779657.9400000004"/>
    <n v="1576258.03"/>
    <n v="-3203399.91"/>
    <n v="-0.67021530624427905"/>
  </r>
  <r>
    <s v="Sub-Saharan Africa"/>
    <s v="TOGO"/>
    <s v="Meat"/>
    <s v="Online"/>
    <x v="1"/>
    <d v="2011-05-27T00:00:00"/>
    <s v="May"/>
    <n v="2011"/>
    <n v="976470267"/>
    <d v="2011-10-07T00:00:00"/>
    <n v="6"/>
    <n v="133"/>
    <n v="8106"/>
    <n v="421.89"/>
    <n v="364.69"/>
    <n v="57.2"/>
    <n v="2956177.14"/>
    <n v="463663.2"/>
    <n v="-2492513.94"/>
    <n v="-0.84315445995228799"/>
  </r>
  <r>
    <s v="Sub-Saharan Africa"/>
    <s v="GUINEA-BISSAU"/>
    <s v="Baby Food"/>
    <s v="Offline"/>
    <x v="1"/>
    <d v="2014-01-10T00:00:00"/>
    <s v="Jan"/>
    <n v="2014"/>
    <n v="973167932"/>
    <d v="2014-10-22T00:00:00"/>
    <n v="4"/>
    <n v="285"/>
    <n v="872"/>
    <n v="255.28"/>
    <n v="159.41999999999999"/>
    <n v="95.86"/>
    <n v="139014.24"/>
    <n v="83589.919999999998"/>
    <n v="-55424.32"/>
    <n v="-0.39869527035503699"/>
  </r>
  <r>
    <s v="Sub-Saharan Africa"/>
    <s v="DJIBOUTI"/>
    <s v="Household"/>
    <s v="Online"/>
    <x v="2"/>
    <d v="2014-08-20T00:00:00"/>
    <s v="Aug"/>
    <n v="2014"/>
    <n v="642871272"/>
    <d v="2014-01-09T00:00:00"/>
    <n v="5"/>
    <s v=""/>
    <n v="8750"/>
    <n v="668.27"/>
    <n v="502.54"/>
    <n v="165.73"/>
    <n v="4397225"/>
    <n v="1450137.5"/>
    <n v="-2947087.5"/>
    <n v="-0.67021530624427905"/>
  </r>
  <r>
    <s v="Australia/Oceania"/>
    <s v="TONGA"/>
    <s v="Snacks"/>
    <s v="Offline"/>
    <x v="3"/>
    <d v="2015-10-08T00:00:00"/>
    <s v="Oct"/>
    <n v="2015"/>
    <n v="615316617"/>
    <d v="2015-09-18T00:00:00"/>
    <n v="6"/>
    <s v=""/>
    <n v="4716"/>
    <n v="152.58000000000001"/>
    <n v="97.44"/>
    <n v="55.14"/>
    <n v="459527.04"/>
    <n v="260040.24"/>
    <n v="-199486.8"/>
    <n v="-0.43411330049261099"/>
  </r>
  <r>
    <s v="Asia"/>
    <s v="UZBEKISTAN"/>
    <s v="Personal Care"/>
    <s v="Offline"/>
    <x v="2"/>
    <d v="2011-11-29T00:00:00"/>
    <s v="Nov"/>
    <n v="2011"/>
    <n v="690552794"/>
    <d v="2011-07-12T00:00:00"/>
    <n v="3"/>
    <s v=""/>
    <n v="8772"/>
    <n v="81.73"/>
    <n v="56.67"/>
    <n v="25.06"/>
    <n v="497109.24"/>
    <n v="219826.32"/>
    <n v="-277282.92"/>
    <n v="-0.55779071819304704"/>
  </r>
  <r>
    <s v="Sub-Saharan Africa"/>
    <s v="CAMEROON"/>
    <s v="Cereal"/>
    <s v="Offline"/>
    <x v="0"/>
    <d v="2014-04-01T00:00:00"/>
    <s v="Apr"/>
    <n v="2014"/>
    <n v="288941133"/>
    <d v="2014-02-16T00:00:00"/>
    <n v="1"/>
    <s v=""/>
    <n v="2957"/>
    <n v="205.7"/>
    <n v="117.11"/>
    <n v="88.59"/>
    <n v="346294.27"/>
    <n v="261960.63"/>
    <n v="-84333.64"/>
    <n v="-0.24353172231235601"/>
  </r>
  <r>
    <s v="North America"/>
    <s v="CANADA"/>
    <s v="Vegetables"/>
    <s v="Offline"/>
    <x v="2"/>
    <d v="2014-01-07T00:00:00"/>
    <s v="Jan"/>
    <n v="2014"/>
    <n v="701155459"/>
    <d v="2014-02-07T00:00:00"/>
    <n v="6"/>
    <n v="31"/>
    <n v="6337"/>
    <n v="154.06"/>
    <n v="90.93"/>
    <n v="63.13"/>
    <n v="576223.41"/>
    <n v="400054.81"/>
    <n v="-176168.6"/>
    <n v="-0.30572968217309998"/>
  </r>
  <r>
    <s v="Europe"/>
    <s v="NETHERLANDS"/>
    <s v="Office Supplies"/>
    <s v="Online"/>
    <x v="1"/>
    <d v="2014-09-08T00:00:00"/>
    <s v="Sep"/>
    <n v="2014"/>
    <n v="138182103"/>
    <d v="2014-08-16T00:00:00"/>
    <n v="7"/>
    <s v=""/>
    <n v="2310"/>
    <n v="651.21"/>
    <n v="524.96"/>
    <n v="126.25"/>
    <n v="1212657.6000000001"/>
    <n v="291637.5"/>
    <n v="-921020.1"/>
    <n v="-0.75950548613227697"/>
  </r>
  <r>
    <s v="Central America"/>
    <s v="EL SALVADOR"/>
    <s v="Cereal"/>
    <s v="Offline"/>
    <x v="0"/>
    <d v="2012-02-11T00:00:00"/>
    <s v="Feb"/>
    <n v="2012"/>
    <n v="481319892"/>
    <d v="2012-11-25T00:00:00"/>
    <n v="1"/>
    <n v="288"/>
    <n v="2107"/>
    <n v="205.7"/>
    <n v="117.11"/>
    <n v="88.59"/>
    <n v="246750.77"/>
    <n v="186659.13"/>
    <n v="-60091.64"/>
    <n v="-0.24353172231235601"/>
  </r>
  <r>
    <s v="Asia"/>
    <s v="NORTH KOREA"/>
    <s v="Fruits"/>
    <s v="Offline"/>
    <x v="0"/>
    <d v="2016-08-05T00:00:00"/>
    <s v="Aug"/>
    <n v="2016"/>
    <n v="532180154"/>
    <d v="2016-05-31T00:00:00"/>
    <n v="3"/>
    <s v=""/>
    <n v="2789"/>
    <n v="9.33"/>
    <n v="6.92"/>
    <n v="2.41"/>
    <n v="19299.88"/>
    <n v="6721.49"/>
    <n v="-12578.39"/>
    <n v="-0.65173410404624299"/>
  </r>
  <r>
    <s v="Middle East/North Africa"/>
    <s v="TURKEY"/>
    <s v="Personal Care"/>
    <s v="Online"/>
    <x v="0"/>
    <d v="2014-02-06T00:00:00"/>
    <s v="Feb"/>
    <n v="2014"/>
    <n v="962686717"/>
    <d v="2014-06-21T00:00:00"/>
    <n v="7"/>
    <n v="135"/>
    <n v="9247"/>
    <n v="81.73"/>
    <n v="56.67"/>
    <n v="25.06"/>
    <n v="524027.49"/>
    <n v="231729.82"/>
    <n v="-292297.67"/>
    <n v="-0.55779071819304704"/>
  </r>
  <r>
    <s v="Central America"/>
    <s v="THE BAHAMAS"/>
    <s v="Household"/>
    <s v="Offline"/>
    <x v="3"/>
    <d v="2012-07-15T00:00:00"/>
    <s v="Jul"/>
    <n v="2012"/>
    <n v="265075910"/>
    <d v="2012-08-23T00:00:00"/>
    <n v="5"/>
    <n v="39"/>
    <n v="707"/>
    <n v="668.27"/>
    <n v="502.54"/>
    <n v="165.73"/>
    <n v="355295.78"/>
    <n v="117171.11"/>
    <n v="-238124.67"/>
    <n v="-0.67021530624427905"/>
  </r>
  <r>
    <s v="Sub-Saharan Africa"/>
    <s v="CAMEROON"/>
    <s v="Fruits"/>
    <s v="Offline"/>
    <x v="2"/>
    <d v="2013-06-21T00:00:00"/>
    <s v="Jun"/>
    <n v="2013"/>
    <n v="601896560"/>
    <d v="2013-06-08T00:00:00"/>
    <n v="7"/>
    <s v=""/>
    <n v="3422"/>
    <n v="9.33"/>
    <n v="6.92"/>
    <n v="2.41"/>
    <n v="23680.240000000002"/>
    <n v="8247.02"/>
    <n v="-15433.22"/>
    <n v="-0.65173410404624299"/>
  </r>
  <r>
    <s v="Middle East/North Africa"/>
    <s v="YEMEN"/>
    <s v="Household"/>
    <s v="Offline"/>
    <x v="1"/>
    <d v="2013-06-26T00:00:00"/>
    <s v="Jun"/>
    <n v="2013"/>
    <n v="156009995"/>
    <d v="2013-07-14T00:00:00"/>
    <n v="1"/>
    <n v="18"/>
    <n v="5679"/>
    <n v="668.27"/>
    <n v="502.54"/>
    <n v="165.73"/>
    <n v="2853924.66"/>
    <n v="941180.67"/>
    <n v="-1912743.99"/>
    <n v="-0.67021530624427905"/>
  </r>
  <r>
    <s v="Europe"/>
    <s v="BULGARIA"/>
    <s v="Meat"/>
    <s v="Offline"/>
    <x v="3"/>
    <d v="2013-10-09T00:00:00"/>
    <s v="Oct"/>
    <n v="2013"/>
    <n v="780590045"/>
    <d v="2013-03-10T00:00:00"/>
    <n v="1"/>
    <s v=""/>
    <n v="2796"/>
    <n v="421.89"/>
    <n v="364.69"/>
    <n v="57.2"/>
    <n v="1019673.24"/>
    <n v="159931.20000000001"/>
    <n v="-859742.04"/>
    <n v="-0.84315445995228799"/>
  </r>
  <r>
    <s v="Sub-Saharan Africa"/>
    <s v="DJIBOUTI"/>
    <s v="Beverages"/>
    <s v="Offline"/>
    <x v="3"/>
    <d v="2016-08-04T00:00:00"/>
    <s v="Aug"/>
    <n v="2016"/>
    <n v="349123036"/>
    <d v="2016-05-17T00:00:00"/>
    <n v="3"/>
    <s v=""/>
    <n v="2120"/>
    <n v="47.45"/>
    <n v="31.79"/>
    <n v="15.66"/>
    <n v="67394.8"/>
    <n v="33199.199999999997"/>
    <n v="-34195.599999999999"/>
    <n v="-0.50739226171752105"/>
  </r>
  <r>
    <s v="Sub-Saharan Africa"/>
    <s v="MAURITANIA"/>
    <s v="Vegetables"/>
    <s v="Offline"/>
    <x v="1"/>
    <d v="2013-06-02T00:00:00"/>
    <s v="Jun"/>
    <n v="2013"/>
    <n v="405407798"/>
    <d v="2013-11-03T00:00:00"/>
    <n v="1"/>
    <n v="154"/>
    <n v="8031"/>
    <n v="154.06"/>
    <n v="90.93"/>
    <n v="63.13"/>
    <n v="730258.83"/>
    <n v="506997.03"/>
    <n v="-223261.8"/>
    <n v="-0.30572968217309998"/>
  </r>
  <r>
    <s v="Sub-Saharan Africa"/>
    <s v="ETHIOPIA"/>
    <s v="Clothes"/>
    <s v="Online"/>
    <x v="0"/>
    <d v="2012-12-04T00:00:00"/>
    <s v="Dec"/>
    <n v="2012"/>
    <n v="313555657"/>
    <d v="2012-05-20T00:00:00"/>
    <n v="1"/>
    <s v=""/>
    <n v="6942"/>
    <n v="109.28"/>
    <n v="35.840000000000003"/>
    <n v="73.44"/>
    <n v="248801.28"/>
    <n v="509820.48"/>
    <n v="261019.2"/>
    <n v="1.0491071428571399"/>
  </r>
  <r>
    <s v="Asia"/>
    <s v="SRI LANKA"/>
    <s v="Office Supplies"/>
    <s v="Offline"/>
    <x v="2"/>
    <d v="2011-10-08T00:00:00"/>
    <s v="Oct"/>
    <n v="2011"/>
    <n v="407990443"/>
    <d v="2011-08-31T00:00:00"/>
    <n v="4"/>
    <s v=""/>
    <n v="2293"/>
    <n v="651.21"/>
    <n v="524.96"/>
    <n v="126.25"/>
    <n v="1203733.28"/>
    <n v="289491.25"/>
    <n v="-914242.03"/>
    <n v="-0.75950548613227697"/>
  </r>
  <r>
    <s v="Europe"/>
    <s v="GREECE"/>
    <s v="Fruits"/>
    <s v="Online"/>
    <x v="2"/>
    <d v="2017-09-07T00:00:00"/>
    <s v="Sep"/>
    <n v="2017"/>
    <n v="643448483"/>
    <d v="2017-07-25T00:00:00"/>
    <n v="3"/>
    <s v=""/>
    <n v="9560"/>
    <n v="9.33"/>
    <n v="6.92"/>
    <n v="2.41"/>
    <n v="66155.199999999997"/>
    <n v="23039.599999999999"/>
    <n v="-43115.6"/>
    <n v="-0.65173410404624299"/>
  </r>
  <r>
    <s v="Europe"/>
    <s v="IRELAND"/>
    <s v="Office Supplies"/>
    <s v="Online"/>
    <x v="1"/>
    <d v="2011-06-01T00:00:00"/>
    <s v="Jun"/>
    <n v="2011"/>
    <n v="144978606"/>
    <d v="2011-02-19T00:00:00"/>
    <n v="7"/>
    <s v=""/>
    <n v="1246"/>
    <n v="651.21"/>
    <n v="524.96"/>
    <n v="126.25"/>
    <n v="654100.16"/>
    <n v="157307.5"/>
    <n v="-496792.66"/>
    <n v="-0.75950548613227697"/>
  </r>
  <r>
    <s v="Sub-Saharan Africa"/>
    <s v="TANZANIA"/>
    <s v="Meat"/>
    <s v="Offline"/>
    <x v="0"/>
    <d v="2012-09-01T00:00:00"/>
    <s v="Sep"/>
    <n v="2012"/>
    <n v="357942140"/>
    <d v="2012-02-16T00:00:00"/>
    <n v="5"/>
    <s v=""/>
    <n v="1888"/>
    <n v="421.89"/>
    <n v="364.69"/>
    <n v="57.2"/>
    <n v="688534.72"/>
    <n v="107993.60000000001"/>
    <n v="-580541.12"/>
    <n v="-0.84315445995228799"/>
  </r>
  <r>
    <s v="Asia"/>
    <s v="KAZAKHSTAN"/>
    <s v="Meat"/>
    <s v="Offline"/>
    <x v="1"/>
    <d v="2015-10-01T00:00:00"/>
    <s v="Oct"/>
    <n v="2015"/>
    <n v="998012912"/>
    <d v="2015-01-31T00:00:00"/>
    <n v="7"/>
    <s v=""/>
    <n v="3054"/>
    <n v="421.89"/>
    <n v="364.69"/>
    <n v="57.2"/>
    <n v="1113763.26"/>
    <n v="174688.8"/>
    <n v="-939074.46"/>
    <n v="-0.84315445995228799"/>
  </r>
  <r>
    <s v="Sub-Saharan Africa"/>
    <s v="SOUTH AFRICA"/>
    <s v="Baby Food"/>
    <s v="Online"/>
    <x v="0"/>
    <d v="2015-07-30T00:00:00"/>
    <s v="Jul"/>
    <n v="2015"/>
    <n v="501177251"/>
    <d v="2015-08-28T00:00:00"/>
    <n v="6"/>
    <n v="29"/>
    <n v="8341"/>
    <n v="255.28"/>
    <n v="159.41999999999999"/>
    <n v="95.86"/>
    <n v="1329722.22"/>
    <n v="799568.26"/>
    <n v="-530153.96"/>
    <n v="-0.39869527035503699"/>
  </r>
  <r>
    <s v="Sub-Saharan Africa"/>
    <s v="LIBERIA"/>
    <s v="Clothes"/>
    <s v="Offline"/>
    <x v="2"/>
    <d v="2014-01-29T00:00:00"/>
    <s v="Jan"/>
    <n v="2014"/>
    <n v="973733985"/>
    <d v="2014-06-03T00:00:00"/>
    <n v="3"/>
    <n v="125"/>
    <n v="8380"/>
    <n v="109.28"/>
    <n v="35.840000000000003"/>
    <n v="73.44"/>
    <n v="300339.20000000001"/>
    <n v="615427.19999999995"/>
    <n v="315088"/>
    <n v="1.0491071428571399"/>
  </r>
  <r>
    <s v="Asia"/>
    <s v="TAIWAN"/>
    <s v="Fruits"/>
    <s v="Online"/>
    <x v="3"/>
    <d v="2012-02-01T00:00:00"/>
    <s v="Feb"/>
    <n v="2012"/>
    <n v="542294442"/>
    <d v="2012-01-30T00:00:00"/>
    <n v="2"/>
    <s v=""/>
    <n v="5831"/>
    <n v="9.33"/>
    <n v="6.92"/>
    <n v="2.41"/>
    <n v="40350.519999999997"/>
    <n v="14052.71"/>
    <n v="-26297.81"/>
    <n v="-0.65173410404624299"/>
  </r>
  <r>
    <s v="North America"/>
    <s v="GREENLAND"/>
    <s v="Baby Food"/>
    <s v="Offline"/>
    <x v="3"/>
    <d v="2015-08-31T00:00:00"/>
    <s v="Aug"/>
    <n v="2015"/>
    <n v="103782451"/>
    <d v="2015-01-10T00:00:00"/>
    <n v="7"/>
    <s v=""/>
    <n v="388"/>
    <n v="255.28"/>
    <n v="159.41999999999999"/>
    <n v="95.86"/>
    <n v="61854.96"/>
    <n v="37193.68"/>
    <n v="-24661.279999999999"/>
    <n v="-0.39869527035503699"/>
  </r>
  <r>
    <s v="Sub-Saharan Africa"/>
    <s v="ANGOLA"/>
    <s v="Vegetables"/>
    <s v="Offline"/>
    <x v="3"/>
    <d v="2017-04-21T00:00:00"/>
    <s v="Apr"/>
    <n v="2017"/>
    <n v="175434339"/>
    <d v="2017-05-26T00:00:00"/>
    <n v="6"/>
    <n v="35"/>
    <n v="3774"/>
    <n v="154.06"/>
    <n v="90.93"/>
    <n v="63.13"/>
    <n v="343169.82"/>
    <n v="238252.62"/>
    <n v="-104917.2"/>
    <n v="-0.30572968217309998"/>
  </r>
  <r>
    <s v="Europe"/>
    <s v="PORTUGAL"/>
    <s v="Household"/>
    <s v="Online"/>
    <x v="0"/>
    <d v="2014-04-01T00:00:00"/>
    <s v="Apr"/>
    <n v="2014"/>
    <n v="444798934"/>
    <d v="2014-01-20T00:00:00"/>
    <n v="2"/>
    <s v=""/>
    <n v="4744"/>
    <n v="668.27"/>
    <n v="502.54"/>
    <n v="165.73"/>
    <n v="2384049.7599999998"/>
    <n v="786223.12"/>
    <n v="-1597826.64"/>
    <n v="-0.67021530624427905"/>
  </r>
  <r>
    <s v="Sub-Saharan Africa"/>
    <s v="MAURITIUS"/>
    <s v="Cosmetics"/>
    <s v="Offline"/>
    <x v="2"/>
    <d v="2011-07-07T00:00:00"/>
    <s v="Jul"/>
    <n v="2011"/>
    <n v="219737565"/>
    <d v="2011-07-21T00:00:00"/>
    <n v="5"/>
    <n v="14"/>
    <n v="4083"/>
    <n v="437.2"/>
    <n v="263.33"/>
    <n v="173.87"/>
    <n v="1075176.3899999999"/>
    <n v="709911.21"/>
    <n v="-365265.18"/>
    <n v="-0.33972581931416901"/>
  </r>
  <r>
    <s v="Australia/Oceania"/>
    <s v="TONGA"/>
    <s v="Cereal"/>
    <s v="Online"/>
    <x v="3"/>
    <d v="2012-10-25T00:00:00"/>
    <s v="Oct"/>
    <n v="2012"/>
    <n v="678424060"/>
    <d v="2012-03-11T00:00:00"/>
    <n v="1"/>
    <s v=""/>
    <n v="9610"/>
    <n v="205.7"/>
    <n v="117.11"/>
    <n v="88.59"/>
    <n v="1125427.1000000001"/>
    <n v="851349.9"/>
    <n v="-274077.2"/>
    <n v="-0.24353172231235601"/>
  </r>
  <r>
    <s v="Asia"/>
    <s v="TURKMENISTAN"/>
    <s v="Office Supplies"/>
    <s v="Online"/>
    <x v="0"/>
    <d v="2014-02-06T00:00:00"/>
    <s v="Feb"/>
    <n v="2014"/>
    <n v="819344747"/>
    <d v="2014-07-14T00:00:00"/>
    <n v="2"/>
    <n v="158"/>
    <n v="1173"/>
    <n v="651.21"/>
    <n v="524.96"/>
    <n v="126.25"/>
    <n v="615778.07999999996"/>
    <n v="148091.25"/>
    <n v="-467686.83"/>
    <n v="-0.75950548613227697"/>
  </r>
  <r>
    <s v="Sub-Saharan Africa"/>
    <s v="LIBERIA"/>
    <s v="Vegetables"/>
    <s v="Online"/>
    <x v="3"/>
    <d v="2010-05-02T00:00:00"/>
    <s v="May"/>
    <n v="2010"/>
    <n v="611298453"/>
    <d v="2010-03-20T00:00:00"/>
    <n v="7"/>
    <s v=""/>
    <n v="5652"/>
    <n v="154.06"/>
    <n v="90.93"/>
    <n v="63.13"/>
    <n v="513936.36"/>
    <n v="356810.76"/>
    <n v="-157125.6"/>
    <n v="-0.30572968217309998"/>
  </r>
  <r>
    <s v="Europe"/>
    <s v="LIECHTENSTEIN"/>
    <s v="Meat"/>
    <s v="Online"/>
    <x v="1"/>
    <d v="2017-05-31T00:00:00"/>
    <s v="May"/>
    <n v="2017"/>
    <n v="543396508"/>
    <d v="2017-05-06T00:00:00"/>
    <n v="7"/>
    <s v=""/>
    <n v="1957"/>
    <n v="421.89"/>
    <n v="364.69"/>
    <n v="57.2"/>
    <n v="713698.33"/>
    <n v="111940.4"/>
    <n v="-601757.93000000005"/>
    <n v="-0.84315445995228799"/>
  </r>
  <r>
    <s v="Sub-Saharan Africa"/>
    <s v="MADAGASCAR"/>
    <s v="Cereal"/>
    <s v="Offline"/>
    <x v="3"/>
    <d v="2013-04-05T00:00:00"/>
    <s v="Apr"/>
    <n v="2013"/>
    <n v="275062739"/>
    <d v="2013-05-16T00:00:00"/>
    <n v="5"/>
    <n v="41"/>
    <n v="6032"/>
    <n v="205.7"/>
    <n v="117.11"/>
    <n v="88.59"/>
    <n v="706407.52"/>
    <n v="534374.88"/>
    <n v="-172032.64000000001"/>
    <n v="-0.24353172231235601"/>
  </r>
  <r>
    <s v="Sub-Saharan Africa"/>
    <s v="CAMEROON"/>
    <s v="Personal Care"/>
    <s v="Online"/>
    <x v="1"/>
    <d v="2013-10-13T00:00:00"/>
    <s v="Oct"/>
    <n v="2013"/>
    <n v="886033475"/>
    <d v="2013-10-20T00:00:00"/>
    <n v="1"/>
    <n v="7"/>
    <n v="5850"/>
    <n v="81.73"/>
    <n v="56.67"/>
    <n v="25.06"/>
    <n v="331519.5"/>
    <n v="146601"/>
    <n v="-184918.5"/>
    <n v="-0.55779071819304704"/>
  </r>
  <r>
    <s v="Middle East/North Africa"/>
    <s v="ISRAEL"/>
    <s v="Beverages"/>
    <s v="Online"/>
    <x v="2"/>
    <d v="2016-10-10T00:00:00"/>
    <s v="Oct"/>
    <n v="2016"/>
    <n v="826357543"/>
    <d v="2016-03-11T00:00:00"/>
    <n v="6"/>
    <s v=""/>
    <n v="6415"/>
    <n v="47.45"/>
    <n v="31.79"/>
    <n v="15.66"/>
    <n v="203932.85"/>
    <n v="100458.9"/>
    <n v="-103473.95"/>
    <n v="-0.50739226171752105"/>
  </r>
  <r>
    <s v="Europe"/>
    <s v="AUSTRIA"/>
    <s v="Meat"/>
    <s v="Online"/>
    <x v="3"/>
    <d v="2013-06-11T00:00:00"/>
    <s v="Jun"/>
    <n v="2013"/>
    <n v="866396272"/>
    <d v="2013-11-16T00:00:00"/>
    <n v="7"/>
    <n v="158"/>
    <n v="4765"/>
    <n v="421.89"/>
    <n v="364.69"/>
    <n v="57.2"/>
    <n v="1737747.85"/>
    <n v="272558"/>
    <n v="-1465189.85"/>
    <n v="-0.84315445995228799"/>
  </r>
  <r>
    <s v="Europe"/>
    <s v="IRELAND"/>
    <s v="Cereal"/>
    <s v="Online"/>
    <x v="3"/>
    <d v="2016-12-07T00:00:00"/>
    <s v="Dec"/>
    <n v="2016"/>
    <n v="946823489"/>
    <d v="2016-08-30T00:00:00"/>
    <n v="3"/>
    <s v=""/>
    <n v="4966"/>
    <n v="205.7"/>
    <n v="117.11"/>
    <n v="88.59"/>
    <n v="581568.26"/>
    <n v="439937.94"/>
    <n v="-141630.32"/>
    <n v="-0.24353172231235601"/>
  </r>
  <r>
    <s v="Sub-Saharan Africa"/>
    <s v="ETHIOPIA"/>
    <s v="Baby Food"/>
    <s v="Offline"/>
    <x v="2"/>
    <d v="2014-08-09T00:00:00"/>
    <s v="Aug"/>
    <n v="2014"/>
    <n v="628625524"/>
    <d v="2014-10-18T00:00:00"/>
    <n v="7"/>
    <n v="70"/>
    <n v="3117"/>
    <n v="255.28"/>
    <n v="159.41999999999999"/>
    <n v="95.86"/>
    <n v="496912.14"/>
    <n v="298795.62"/>
    <n v="-198116.52"/>
    <n v="-0.39869527035503699"/>
  </r>
  <r>
    <s v="Asia"/>
    <s v="SOUTH KOREA"/>
    <s v="Household"/>
    <s v="Offline"/>
    <x v="3"/>
    <d v="2010-08-14T00:00:00"/>
    <s v="Aug"/>
    <n v="2010"/>
    <n v="443101203"/>
    <d v="2010-01-09T00:00:00"/>
    <n v="7"/>
    <s v=""/>
    <n v="2347"/>
    <n v="668.27"/>
    <n v="502.54"/>
    <n v="165.73"/>
    <n v="1179461.3799999999"/>
    <n v="388968.31"/>
    <n v="-790493.07"/>
    <n v="-0.67021530624427905"/>
  </r>
  <r>
    <s v="Sub-Saharan Africa"/>
    <s v="SIERRA LEONE"/>
    <s v="Vegetables"/>
    <s v="Online"/>
    <x v="3"/>
    <d v="2015-05-04T00:00:00"/>
    <s v="May"/>
    <n v="2015"/>
    <n v="541861855"/>
    <d v="2015-09-05T00:00:00"/>
    <n v="7"/>
    <n v="124"/>
    <n v="7819"/>
    <n v="154.06"/>
    <n v="90.93"/>
    <n v="63.13"/>
    <n v="710981.67"/>
    <n v="493613.47"/>
    <n v="-217368.2"/>
    <n v="-0.30572968217309998"/>
  </r>
  <r>
    <s v="Asia"/>
    <s v="UZBEKISTAN"/>
    <s v="Office Supplies"/>
    <s v="Online"/>
    <x v="3"/>
    <d v="2014-06-02T00:00:00"/>
    <s v="Jun"/>
    <n v="2014"/>
    <n v="246831309"/>
    <d v="2014-05-03T00:00:00"/>
    <n v="7"/>
    <s v=""/>
    <n v="1724"/>
    <n v="651.21"/>
    <n v="524.96"/>
    <n v="126.25"/>
    <n v="905031.04"/>
    <n v="217655"/>
    <n v="-687376.04"/>
    <n v="-0.75950548613227697"/>
  </r>
  <r>
    <s v="Sub-Saharan Africa"/>
    <s v="CHAD"/>
    <s v="Snacks"/>
    <s v="Online"/>
    <x v="1"/>
    <d v="2016-03-06T00:00:00"/>
    <s v="Mar"/>
    <n v="2016"/>
    <n v="300245893"/>
    <d v="2016-07-19T00:00:00"/>
    <n v="3"/>
    <n v="135"/>
    <n v="8287"/>
    <n v="152.58000000000001"/>
    <n v="97.44"/>
    <n v="55.14"/>
    <n v="807485.28"/>
    <n v="456945.18"/>
    <n v="-350540.1"/>
    <n v="-0.43411330049261099"/>
  </r>
  <r>
    <s v="Sub-Saharan Africa"/>
    <s v="MALAWI"/>
    <s v="Snacks"/>
    <s v="Offline"/>
    <x v="1"/>
    <d v="2013-08-19T00:00:00"/>
    <s v="Aug"/>
    <n v="2013"/>
    <n v="614654433"/>
    <d v="2013-09-20T00:00:00"/>
    <n v="6"/>
    <n v="32"/>
    <n v="8761"/>
    <n v="152.58000000000001"/>
    <n v="97.44"/>
    <n v="55.14"/>
    <n v="853671.84"/>
    <n v="483081.54"/>
    <n v="-370590.3"/>
    <n v="-0.43411330049261099"/>
  </r>
  <r>
    <s v="Central America"/>
    <s v="ANTIGUA AND BARBUDA"/>
    <s v="Fruits"/>
    <s v="Online"/>
    <x v="3"/>
    <d v="2013-10-05T00:00:00"/>
    <s v="Oct"/>
    <n v="2013"/>
    <n v="722918260"/>
    <d v="2013-06-16T00:00:00"/>
    <n v="1"/>
    <s v=""/>
    <n v="6433"/>
    <n v="9.33"/>
    <n v="6.92"/>
    <n v="2.41"/>
    <n v="44516.36"/>
    <n v="15503.53"/>
    <n v="-29012.83"/>
    <n v="-0.65173410404624299"/>
  </r>
  <r>
    <s v="Europe"/>
    <s v="SAN MARINO"/>
    <s v="Cosmetics"/>
    <s v="Online"/>
    <x v="3"/>
    <d v="2012-11-30T00:00:00"/>
    <s v="Nov"/>
    <n v="2012"/>
    <n v="228211200"/>
    <d v="2012-03-12T00:00:00"/>
    <n v="2"/>
    <s v=""/>
    <n v="1620"/>
    <n v="437.2"/>
    <n v="263.33"/>
    <n v="173.87"/>
    <n v="426594.6"/>
    <n v="281669.40000000002"/>
    <n v="-144925.20000000001"/>
    <n v="-0.33972581931416901"/>
  </r>
  <r>
    <s v="Australia/Oceania"/>
    <s v="SAMOA"/>
    <s v="Vegetables"/>
    <s v="Offline"/>
    <x v="2"/>
    <d v="2010-09-14T00:00:00"/>
    <s v="Sep"/>
    <n v="2010"/>
    <n v="154019582"/>
    <d v="2010-10-18T00:00:00"/>
    <n v="2"/>
    <n v="34"/>
    <n v="6672"/>
    <n v="154.06"/>
    <n v="90.93"/>
    <n v="63.13"/>
    <n v="606684.96"/>
    <n v="421203.36"/>
    <n v="-185481.60000000001"/>
    <n v="-0.30572968217309998"/>
  </r>
  <r>
    <s v="Sub-Saharan Africa"/>
    <s v="NIGER"/>
    <s v="Personal Care"/>
    <s v="Online"/>
    <x v="0"/>
    <d v="2017-07-15T00:00:00"/>
    <s v="Jul"/>
    <n v="2017"/>
    <n v="694142234"/>
    <d v="2017-07-08T00:00:00"/>
    <n v="7"/>
    <s v=""/>
    <n v="967"/>
    <n v="81.73"/>
    <n v="56.67"/>
    <n v="25.06"/>
    <n v="54799.89"/>
    <n v="24233.02"/>
    <n v="-30566.87"/>
    <n v="-0.55779071819304704"/>
  </r>
  <r>
    <s v="Sub-Saharan Africa"/>
    <s v="GABON"/>
    <s v="Office Supplies"/>
    <s v="Offline"/>
    <x v="1"/>
    <d v="2015-02-01T00:00:00"/>
    <s v="Feb"/>
    <n v="2015"/>
    <n v="762690484"/>
    <d v="2015-01-28T00:00:00"/>
    <n v="4"/>
    <s v=""/>
    <n v="5918"/>
    <n v="651.21"/>
    <n v="524.96"/>
    <n v="126.25"/>
    <n v="3106713.28"/>
    <n v="747147.5"/>
    <n v="-2359565.7799999998"/>
    <n v="-0.75950548613227697"/>
  </r>
  <r>
    <s v="Sub-Saharan Africa"/>
    <s v="MALI"/>
    <s v="Household"/>
    <s v="Online"/>
    <x v="3"/>
    <d v="2012-06-04T00:00:00"/>
    <s v="Jun"/>
    <n v="2012"/>
    <n v="244088160"/>
    <d v="2012-05-13T00:00:00"/>
    <n v="1"/>
    <s v=""/>
    <n v="9966"/>
    <n v="668.27"/>
    <n v="502.54"/>
    <n v="165.73"/>
    <n v="5008313.6399999997"/>
    <n v="1651665.18"/>
    <n v="-3356648.46"/>
    <n v="-0.67021530624427905"/>
  </r>
  <r>
    <s v="Australia/Oceania"/>
    <s v="NAURU"/>
    <s v="Clothes"/>
    <s v="Offline"/>
    <x v="2"/>
    <d v="2011-12-20T00:00:00"/>
    <s v="Dec"/>
    <n v="2011"/>
    <n v="443071591"/>
    <d v="2012-01-01T00:00:00"/>
    <n v="1"/>
    <n v="12"/>
    <n v="3585"/>
    <n v="109.28"/>
    <n v="35.840000000000003"/>
    <n v="73.44"/>
    <n v="128486.39999999999"/>
    <n v="263282.40000000002"/>
    <n v="134796"/>
    <n v="1.0491071428571399"/>
  </r>
  <r>
    <s v="Central America"/>
    <s v="THE BAHAMAS"/>
    <s v="Cereal"/>
    <s v="Online"/>
    <x v="3"/>
    <d v="2014-01-17T00:00:00"/>
    <s v="Jan"/>
    <n v="2014"/>
    <n v="934689605"/>
    <d v="2014-01-17T00:00:00"/>
    <n v="6"/>
    <n v="0"/>
    <n v="4280"/>
    <n v="205.7"/>
    <n v="117.11"/>
    <n v="88.59"/>
    <n v="501230.8"/>
    <n v="379165.2"/>
    <n v="-122065.60000000001"/>
    <n v="-0.24353172231235601"/>
  </r>
  <r>
    <s v="Sub-Saharan Africa"/>
    <s v="SOUTH AFRICA"/>
    <s v="Cereal"/>
    <s v="Offline"/>
    <x v="2"/>
    <d v="2011-03-12T00:00:00"/>
    <s v="Mar"/>
    <n v="2011"/>
    <n v="914303529"/>
    <d v="2011-11-12T00:00:00"/>
    <n v="7"/>
    <n v="245"/>
    <n v="1587"/>
    <n v="205.7"/>
    <n v="117.11"/>
    <n v="88.59"/>
    <n v="185853.57"/>
    <n v="140592.32999999999"/>
    <n v="-45261.24"/>
    <n v="-0.24353172231235601"/>
  </r>
  <r>
    <s v="Europe"/>
    <s v="VATICAN CITY"/>
    <s v="Cereal"/>
    <s v="Online"/>
    <x v="0"/>
    <d v="2011-09-06T00:00:00"/>
    <s v="Sep"/>
    <n v="2011"/>
    <n v="547587192"/>
    <d v="2011-07-14T00:00:00"/>
    <n v="5"/>
    <s v=""/>
    <n v="2073"/>
    <n v="205.7"/>
    <n v="117.11"/>
    <n v="88.59"/>
    <n v="242769.03"/>
    <n v="183647.07"/>
    <n v="-59121.96"/>
    <n v="-0.24353172231235601"/>
  </r>
  <r>
    <s v="Asia"/>
    <s v="KYRGYZSTAN"/>
    <s v="Fruits"/>
    <s v="Offline"/>
    <x v="3"/>
    <d v="2011-07-12T00:00:00"/>
    <s v="Jul"/>
    <n v="2011"/>
    <n v="520526921"/>
    <d v="2012-01-15T00:00:00"/>
    <n v="1"/>
    <n v="187"/>
    <n v="4338"/>
    <n v="9.33"/>
    <n v="6.92"/>
    <n v="2.41"/>
    <n v="30018.959999999999"/>
    <n v="10454.58"/>
    <n v="-19564.38"/>
    <n v="-0.65173410404624299"/>
  </r>
  <r>
    <s v="Europe"/>
    <s v="ITALY"/>
    <s v="Clothes"/>
    <s v="Online"/>
    <x v="3"/>
    <d v="2010-10-01T00:00:00"/>
    <s v="Oct"/>
    <n v="2010"/>
    <n v="689421546"/>
    <d v="2010-01-31T00:00:00"/>
    <n v="1"/>
    <s v=""/>
    <n v="4011"/>
    <n v="109.28"/>
    <n v="35.840000000000003"/>
    <n v="73.44"/>
    <n v="143754.23999999999"/>
    <n v="294567.84000000003"/>
    <n v="150813.6"/>
    <n v="1.0491071428571399"/>
  </r>
  <r>
    <s v="Europe"/>
    <s v="CROATIA"/>
    <s v="Meat"/>
    <s v="Online"/>
    <x v="0"/>
    <d v="2010-12-21T00:00:00"/>
    <s v="Dec"/>
    <n v="2010"/>
    <n v="530882394"/>
    <d v="2011-02-02T00:00:00"/>
    <n v="4"/>
    <n v="43"/>
    <n v="8753"/>
    <n v="421.89"/>
    <n v="364.69"/>
    <n v="57.2"/>
    <n v="3192131.57"/>
    <n v="500671.6"/>
    <n v="-2691459.97"/>
    <n v="-0.84315445995228799"/>
  </r>
  <r>
    <s v="Asia"/>
    <s v="NORTH KOREA"/>
    <s v="Clothes"/>
    <s v="Online"/>
    <x v="2"/>
    <d v="2017-04-19T00:00:00"/>
    <s v="Apr"/>
    <n v="2017"/>
    <n v="491833293"/>
    <d v="2017-04-23T00:00:00"/>
    <n v="1"/>
    <n v="4"/>
    <n v="3256"/>
    <n v="109.28"/>
    <n v="35.840000000000003"/>
    <n v="73.44"/>
    <n v="116695.03999999999"/>
    <n v="239120.64000000001"/>
    <n v="122425.60000000001"/>
    <n v="1.0491071428571399"/>
  </r>
  <r>
    <s v="Sub-Saharan Africa"/>
    <s v="CAMEROON"/>
    <s v="Cereal"/>
    <s v="Online"/>
    <x v="3"/>
    <d v="2017-06-18T00:00:00"/>
    <s v="Jun"/>
    <n v="2017"/>
    <n v="639510571"/>
    <d v="2017-09-07T00:00:00"/>
    <n v="5"/>
    <n v="81"/>
    <n v="4244"/>
    <n v="205.7"/>
    <n v="117.11"/>
    <n v="88.59"/>
    <n v="497014.84"/>
    <n v="375975.96"/>
    <n v="-121038.88"/>
    <n v="-0.24353172231235601"/>
  </r>
  <r>
    <s v="Sub-Saharan Africa"/>
    <s v="COMOROS"/>
    <s v="Personal Care"/>
    <s v="Offline"/>
    <x v="1"/>
    <d v="2012-03-05T00:00:00"/>
    <s v="Mar"/>
    <n v="2012"/>
    <n v="211463057"/>
    <d v="2012-06-15T00:00:00"/>
    <n v="6"/>
    <n v="102"/>
    <n v="5473"/>
    <n v="81.73"/>
    <n v="56.67"/>
    <n v="25.06"/>
    <n v="310154.90999999997"/>
    <n v="137153.38"/>
    <n v="-173001.53"/>
    <n v="-0.55779071819304704"/>
  </r>
  <r>
    <s v="Europe"/>
    <s v="SLOVAKIA"/>
    <s v="Snacks"/>
    <s v="Offline"/>
    <x v="0"/>
    <d v="2011-10-06T00:00:00"/>
    <s v="Oct"/>
    <n v="2011"/>
    <n v="765552079"/>
    <d v="2011-07-17T00:00:00"/>
    <n v="1"/>
    <s v=""/>
    <n v="2727"/>
    <n v="152.58000000000001"/>
    <n v="97.44"/>
    <n v="55.14"/>
    <n v="265718.88"/>
    <n v="150366.78"/>
    <n v="-115352.1"/>
    <n v="-0.43411330049261099"/>
  </r>
  <r>
    <s v="Sub-Saharan Africa"/>
    <s v="LESOTHO"/>
    <s v="Household"/>
    <s v="Online"/>
    <x v="1"/>
    <d v="2013-12-28T00:00:00"/>
    <s v="Dec"/>
    <n v="2013"/>
    <n v="329951465"/>
    <d v="2014-02-01T00:00:00"/>
    <n v="7"/>
    <n v="35"/>
    <n v="8825"/>
    <n v="668.27"/>
    <n v="502.54"/>
    <n v="165.73"/>
    <n v="4434915.5"/>
    <n v="1462567.25"/>
    <n v="-2972348.25"/>
    <n v="-0.67021530624427905"/>
  </r>
  <r>
    <s v="Middle East/North Africa"/>
    <s v="TURKEY"/>
    <s v="Meat"/>
    <s v="Offline"/>
    <x v="1"/>
    <d v="2012-11-09T00:00:00"/>
    <s v="Nov"/>
    <n v="2012"/>
    <n v="153147542"/>
    <d v="2012-09-27T00:00:00"/>
    <n v="5"/>
    <s v=""/>
    <n v="8616"/>
    <n v="421.89"/>
    <n v="364.69"/>
    <n v="57.2"/>
    <n v="3142169.04"/>
    <n v="492835.2"/>
    <n v="-2649333.84"/>
    <n v="-0.84315445995228799"/>
  </r>
  <r>
    <s v="Australia/Oceania"/>
    <s v="FEDERATED STATES OF MICRONESIA"/>
    <s v="Baby Food"/>
    <s v="Offline"/>
    <x v="3"/>
    <d v="2012-12-09T00:00:00"/>
    <s v="Dec"/>
    <n v="2012"/>
    <n v="653939139"/>
    <d v="2012-06-10T00:00:00"/>
    <n v="1"/>
    <s v=""/>
    <n v="3978"/>
    <n v="255.28"/>
    <n v="159.41999999999999"/>
    <n v="95.86"/>
    <n v="634172.76"/>
    <n v="381331.08"/>
    <n v="-252841.68"/>
    <n v="-0.39869527035503699"/>
  </r>
  <r>
    <s v="Sub-Saharan Africa"/>
    <s v="MADAGASCAR"/>
    <s v="Office Supplies"/>
    <s v="Offline"/>
    <x v="3"/>
    <d v="2012-08-15T00:00:00"/>
    <s v="Aug"/>
    <n v="2012"/>
    <n v="971437585"/>
    <d v="2012-02-10T00:00:00"/>
    <n v="6"/>
    <s v=""/>
    <n v="8824"/>
    <n v="651.21"/>
    <n v="524.96"/>
    <n v="126.25"/>
    <n v="4632247.04"/>
    <n v="1114030"/>
    <n v="-3518217.04"/>
    <n v="-0.75950548613227697"/>
  </r>
  <r>
    <s v="Asia"/>
    <s v="TURKMENISTAN"/>
    <s v="Fruits"/>
    <s v="Offline"/>
    <x v="2"/>
    <d v="2015-12-13T00:00:00"/>
    <s v="Dec"/>
    <n v="2015"/>
    <n v="315066707"/>
    <d v="2016-01-26T00:00:00"/>
    <n v="3"/>
    <n v="44"/>
    <n v="4095"/>
    <n v="9.33"/>
    <n v="6.92"/>
    <n v="2.41"/>
    <n v="28337.4"/>
    <n v="9868.9500000000007"/>
    <n v="-18468.45"/>
    <n v="-0.65173410404624299"/>
  </r>
  <r>
    <s v="Middle East/North Africa"/>
    <s v="BAHRAIN"/>
    <s v="Household"/>
    <s v="Online"/>
    <x v="1"/>
    <d v="2012-01-29T00:00:00"/>
    <s v="Jan"/>
    <n v="2012"/>
    <n v="214562833"/>
    <d v="2012-02-03T00:00:00"/>
    <n v="6"/>
    <n v="5"/>
    <n v="2765"/>
    <n v="668.27"/>
    <n v="502.54"/>
    <n v="165.73"/>
    <n v="1389523.1"/>
    <n v="458243.45"/>
    <n v="-931279.65"/>
    <n v="-0.67021530624427905"/>
  </r>
  <r>
    <s v="Europe"/>
    <s v="SWEDEN"/>
    <s v="Baby Food"/>
    <s v="Offline"/>
    <x v="0"/>
    <d v="2010-05-26T00:00:00"/>
    <s v="May"/>
    <n v="2010"/>
    <n v="469974792"/>
    <d v="2010-06-17T00:00:00"/>
    <n v="5"/>
    <n v="22"/>
    <n v="4840"/>
    <n v="255.28"/>
    <n v="159.41999999999999"/>
    <n v="95.86"/>
    <n v="771592.8"/>
    <n v="463962.4"/>
    <n v="-307630.40000000002"/>
    <n v="-0.39869527035503699"/>
  </r>
  <r>
    <s v="Central America"/>
    <s v="SAINT VINCENT AND THE GRENADINES"/>
    <s v="Fruits"/>
    <s v="Offline"/>
    <x v="3"/>
    <d v="2013-10-22T00:00:00"/>
    <s v="Oct"/>
    <n v="2013"/>
    <n v="501663911"/>
    <d v="2013-11-25T00:00:00"/>
    <n v="2"/>
    <n v="34"/>
    <n v="2354"/>
    <n v="9.33"/>
    <n v="6.92"/>
    <n v="2.41"/>
    <n v="16289.68"/>
    <n v="5673.14"/>
    <n v="-10616.54"/>
    <n v="-0.65173410404624299"/>
  </r>
  <r>
    <s v="Europe"/>
    <s v="SLOVENIA"/>
    <s v="Personal Care"/>
    <s v="Offline"/>
    <x v="0"/>
    <d v="2014-11-23T00:00:00"/>
    <s v="Nov"/>
    <n v="2014"/>
    <n v="700304019"/>
    <d v="2014-12-21T00:00:00"/>
    <n v="1"/>
    <n v="28"/>
    <n v="4376"/>
    <n v="81.73"/>
    <n v="56.67"/>
    <n v="25.06"/>
    <n v="247987.92"/>
    <n v="109662.56"/>
    <n v="-138325.35999999999"/>
    <n v="-0.55779071819304704"/>
  </r>
  <r>
    <s v="Sub-Saharan Africa"/>
    <s v="MAURITANIA"/>
    <s v="Snacks"/>
    <s v="Offline"/>
    <x v="2"/>
    <d v="2014-11-21T00:00:00"/>
    <s v="Nov"/>
    <n v="2014"/>
    <n v="176881444"/>
    <d v="2014-12-19T00:00:00"/>
    <n v="6"/>
    <n v="28"/>
    <n v="2005"/>
    <n v="152.58000000000001"/>
    <n v="97.44"/>
    <n v="55.14"/>
    <n v="195367.2"/>
    <n v="110555.7"/>
    <n v="-84811.5"/>
    <n v="-0.43411330049261099"/>
  </r>
  <r>
    <s v="Sub-Saharan Africa"/>
    <s v="KENYA"/>
    <s v="Baby Food"/>
    <s v="Online"/>
    <x v="3"/>
    <d v="2012-04-20T00:00:00"/>
    <s v="Apr"/>
    <n v="2012"/>
    <n v="812695014"/>
    <d v="2012-04-06T00:00:00"/>
    <n v="6"/>
    <s v=""/>
    <n v="3369"/>
    <n v="255.28"/>
    <n v="159.41999999999999"/>
    <n v="95.86"/>
    <n v="537085.98"/>
    <n v="322952.34000000003"/>
    <n v="-214133.64"/>
    <n v="-0.39869527035503699"/>
  </r>
  <r>
    <s v="Europe"/>
    <s v="NORWAY"/>
    <s v="Clothes"/>
    <s v="Online"/>
    <x v="3"/>
    <d v="2014-04-14T00:00:00"/>
    <s v="Apr"/>
    <n v="2014"/>
    <n v="509356057"/>
    <d v="2014-04-17T00:00:00"/>
    <n v="5"/>
    <n v="3"/>
    <n v="8631"/>
    <n v="109.28"/>
    <n v="35.840000000000003"/>
    <n v="73.44"/>
    <n v="309335.03999999998"/>
    <n v="633860.64"/>
    <n v="324525.59999999998"/>
    <n v="1.0491071428571399"/>
  </r>
  <r>
    <s v="Europe"/>
    <s v="ARMENIA"/>
    <s v="Baby Food"/>
    <s v="Offline"/>
    <x v="0"/>
    <d v="2010-10-02T00:00:00"/>
    <s v="Oct"/>
    <n v="2010"/>
    <n v="838788402"/>
    <d v="2010-02-26T00:00:00"/>
    <n v="6"/>
    <s v=""/>
    <n v="4983"/>
    <n v="255.28"/>
    <n v="159.41999999999999"/>
    <n v="95.86"/>
    <n v="794389.86"/>
    <n v="477670.38"/>
    <n v="-316719.48"/>
    <n v="-0.39869527035503699"/>
  </r>
  <r>
    <s v="Central America"/>
    <s v="HONDURAS"/>
    <s v="Fruits"/>
    <s v="Offline"/>
    <x v="3"/>
    <d v="2012-07-11T00:00:00"/>
    <s v="Jul"/>
    <n v="2012"/>
    <n v="293228375"/>
    <d v="2012-11-17T00:00:00"/>
    <n v="7"/>
    <n v="129"/>
    <n v="1647"/>
    <n v="9.33"/>
    <n v="6.92"/>
    <n v="2.41"/>
    <n v="11397.24"/>
    <n v="3969.27"/>
    <n v="-7427.97"/>
    <n v="-0.65173410404624299"/>
  </r>
  <r>
    <s v="Middle East/North Africa"/>
    <s v="ISRAEL"/>
    <s v="Cereal"/>
    <s v="Online"/>
    <x v="1"/>
    <d v="2010-02-15T00:00:00"/>
    <s v="Feb"/>
    <n v="2010"/>
    <n v="135224807"/>
    <d v="2010-06-04T00:00:00"/>
    <n v="6"/>
    <n v="109"/>
    <n v="4880"/>
    <n v="205.7"/>
    <n v="117.11"/>
    <n v="88.59"/>
    <n v="571496.80000000005"/>
    <n v="432319.2"/>
    <n v="-139177.60000000001"/>
    <n v="-0.24353172231235601"/>
  </r>
  <r>
    <s v="Central America"/>
    <s v="HAITI"/>
    <s v="Cereal"/>
    <s v="Offline"/>
    <x v="0"/>
    <d v="2013-05-05T00:00:00"/>
    <s v="May"/>
    <n v="2013"/>
    <n v="347639024"/>
    <d v="2013-05-18T00:00:00"/>
    <n v="7"/>
    <n v="13"/>
    <n v="2967"/>
    <n v="205.7"/>
    <n v="117.11"/>
    <n v="88.59"/>
    <n v="347465.37"/>
    <n v="262846.53000000003"/>
    <n v="-84618.84"/>
    <n v="-0.24353172231235601"/>
  </r>
  <r>
    <s v="Sub-Saharan Africa"/>
    <s v="ZAMBIA"/>
    <s v="Household"/>
    <s v="Online"/>
    <x v="1"/>
    <d v="2016-01-16T00:00:00"/>
    <s v="Jan"/>
    <n v="2016"/>
    <n v="983644855"/>
    <d v="2016-01-31T00:00:00"/>
    <n v="1"/>
    <n v="15"/>
    <n v="1226"/>
    <n v="668.27"/>
    <n v="502.54"/>
    <n v="165.73"/>
    <n v="616114.04"/>
    <n v="203184.98"/>
    <n v="-412929.06"/>
    <n v="-0.67021530624427905"/>
  </r>
  <r>
    <s v="Australia/Oceania"/>
    <s v="SOLOMON ISLANDS"/>
    <s v="Baby Food"/>
    <s v="Online"/>
    <x v="3"/>
    <d v="2012-10-29T00:00:00"/>
    <s v="Oct"/>
    <n v="2012"/>
    <n v="816728627"/>
    <d v="2012-05-12T00:00:00"/>
    <n v="7"/>
    <s v=""/>
    <n v="7005"/>
    <n v="255.28"/>
    <n v="159.41999999999999"/>
    <n v="95.86"/>
    <n v="1116737.1000000001"/>
    <n v="671499.3"/>
    <n v="-445237.8"/>
    <n v="-0.39869527035503699"/>
  </r>
  <r>
    <s v="Asia"/>
    <s v="THAILAND"/>
    <s v="Personal Care"/>
    <s v="Offline"/>
    <x v="1"/>
    <d v="2010-09-24T00:00:00"/>
    <s v="Sep"/>
    <n v="2010"/>
    <n v="490689170"/>
    <d v="2010-09-11T00:00:00"/>
    <n v="7"/>
    <s v=""/>
    <n v="4684"/>
    <n v="81.73"/>
    <n v="56.67"/>
    <n v="25.06"/>
    <n v="265442.28000000003"/>
    <n v="117381.04"/>
    <n v="-148061.24"/>
    <n v="-0.55779071819304704"/>
  </r>
  <r>
    <s v="North America"/>
    <s v="CANADA"/>
    <s v="Office Supplies"/>
    <s v="Offline"/>
    <x v="1"/>
    <d v="2010-10-04T00:00:00"/>
    <s v="Oct"/>
    <n v="2010"/>
    <n v="269637811"/>
    <d v="2010-01-05T00:00:00"/>
    <n v="3"/>
    <s v=""/>
    <n v="675"/>
    <n v="651.21"/>
    <n v="524.96"/>
    <n v="126.25"/>
    <n v="354348"/>
    <n v="85218.75"/>
    <n v="-269129.25"/>
    <n v="-0.75950548613227697"/>
  </r>
  <r>
    <s v="Sub-Saharan Africa"/>
    <s v="GUINEA"/>
    <s v="Clothes"/>
    <s v="Offline"/>
    <x v="0"/>
    <d v="2016-10-28T00:00:00"/>
    <s v="Oct"/>
    <n v="2016"/>
    <n v="487998378"/>
    <d v="2016-01-12T00:00:00"/>
    <n v="3"/>
    <s v=""/>
    <n v="8419"/>
    <n v="109.28"/>
    <n v="35.840000000000003"/>
    <n v="73.44"/>
    <n v="301736.96000000002"/>
    <n v="618291.36"/>
    <n v="316554.40000000002"/>
    <n v="1.0491071428571399"/>
  </r>
  <r>
    <s v="Europe"/>
    <s v="BULGARIA"/>
    <s v="Office Supplies"/>
    <s v="Offline"/>
    <x v="1"/>
    <d v="2014-09-02T00:00:00"/>
    <s v="Sep"/>
    <n v="2014"/>
    <n v="200507199"/>
    <d v="2014-02-25T00:00:00"/>
    <n v="3"/>
    <s v=""/>
    <n v="3391"/>
    <n v="651.21"/>
    <n v="524.96"/>
    <n v="126.25"/>
    <n v="1780139.36"/>
    <n v="428113.75"/>
    <n v="-1352025.61"/>
    <n v="-0.75950548613227697"/>
  </r>
  <r>
    <s v="Asia"/>
    <s v="BHUTAN"/>
    <s v="Household"/>
    <s v="Online"/>
    <x v="0"/>
    <d v="2013-05-29T00:00:00"/>
    <s v="May"/>
    <n v="2013"/>
    <n v="332213103"/>
    <d v="2013-07-07T00:00:00"/>
    <n v="1"/>
    <n v="39"/>
    <n v="8095"/>
    <n v="668.27"/>
    <n v="502.54"/>
    <n v="165.73"/>
    <n v="4068061.3"/>
    <n v="1341584.3500000001"/>
    <n v="-2726476.95"/>
    <n v="-0.67021530624427905"/>
  </r>
  <r>
    <s v="Central America"/>
    <s v="HONDURAS"/>
    <s v="Baby Food"/>
    <s v="Online"/>
    <x v="0"/>
    <d v="2011-09-12T00:00:00"/>
    <s v="Sep"/>
    <n v="2011"/>
    <n v="528477418"/>
    <d v="2012-01-14T00:00:00"/>
    <n v="7"/>
    <n v="124"/>
    <n v="7067"/>
    <n v="255.28"/>
    <n v="159.41999999999999"/>
    <n v="95.86"/>
    <n v="1126621.1399999999"/>
    <n v="677442.62"/>
    <n v="-449178.52"/>
    <n v="-0.39869527035503699"/>
  </r>
  <r>
    <s v="Europe"/>
    <s v="ANDORRA"/>
    <s v="Meat"/>
    <s v="Online"/>
    <x v="0"/>
    <d v="2011-03-10T00:00:00"/>
    <s v="Mar"/>
    <n v="2011"/>
    <n v="504973971"/>
    <d v="2011-02-11T00:00:00"/>
    <n v="6"/>
    <s v=""/>
    <n v="1875"/>
    <n v="421.89"/>
    <n v="364.69"/>
    <n v="57.2"/>
    <n v="683793.75"/>
    <n v="107250"/>
    <n v="-576543.75"/>
    <n v="-0.84315445995228799"/>
  </r>
  <r>
    <s v="Asia"/>
    <s v="BHUTAN"/>
    <s v="Clothes"/>
    <s v="Online"/>
    <x v="0"/>
    <d v="2015-12-25T00:00:00"/>
    <s v="Dec"/>
    <n v="2015"/>
    <n v="497689092"/>
    <d v="2015-12-31T00:00:00"/>
    <n v="5"/>
    <n v="6"/>
    <n v="6117"/>
    <n v="109.28"/>
    <n v="35.840000000000003"/>
    <n v="73.44"/>
    <n v="219233.28"/>
    <n v="449232.48"/>
    <n v="229999.2"/>
    <n v="1.0491071428571399"/>
  </r>
  <r>
    <s v="Middle East/North Africa"/>
    <s v="SOMALIA"/>
    <s v="Meat"/>
    <s v="Online"/>
    <x v="3"/>
    <d v="2017-06-13T00:00:00"/>
    <s v="Jun"/>
    <n v="2017"/>
    <n v="812921607"/>
    <d v="2017-07-22T00:00:00"/>
    <n v="7"/>
    <n v="39"/>
    <n v="5674"/>
    <n v="421.89"/>
    <n v="364.69"/>
    <n v="57.2"/>
    <n v="2069251.06"/>
    <n v="324552.8"/>
    <n v="-1744698.26"/>
    <n v="-0.84315445995228799"/>
  </r>
  <r>
    <s v="Europe"/>
    <s v="ARMENIA"/>
    <s v="Cereal"/>
    <s v="Offline"/>
    <x v="3"/>
    <d v="2010-01-20T00:00:00"/>
    <s v="Jan"/>
    <n v="2010"/>
    <n v="477282845"/>
    <d v="2010-04-02T00:00:00"/>
    <n v="6"/>
    <n v="72"/>
    <n v="7455"/>
    <n v="205.7"/>
    <n v="117.11"/>
    <n v="88.59"/>
    <n v="873055.05"/>
    <n v="660438.44999999995"/>
    <n v="-212616.6"/>
    <n v="-0.24353172231235601"/>
  </r>
  <r>
    <s v="Sub-Saharan Africa"/>
    <s v="NIGER"/>
    <s v="Fruits"/>
    <s v="Online"/>
    <x v="1"/>
    <d v="2015-06-04T00:00:00"/>
    <s v="Jun"/>
    <n v="2015"/>
    <n v="387696635"/>
    <d v="2015-04-16T00:00:00"/>
    <n v="5"/>
    <s v=""/>
    <n v="6905"/>
    <n v="9.33"/>
    <n v="6.92"/>
    <n v="2.41"/>
    <n v="47782.6"/>
    <n v="16641.05"/>
    <n v="-31141.55"/>
    <n v="-0.65173410404624299"/>
  </r>
  <r>
    <s v="Europe"/>
    <s v="SLOVAKIA"/>
    <s v="Cosmetics"/>
    <s v="Online"/>
    <x v="2"/>
    <d v="2010-01-03T00:00:00"/>
    <s v="Jan"/>
    <n v="2010"/>
    <n v="161399304"/>
    <d v="2010-03-15T00:00:00"/>
    <n v="2"/>
    <n v="71"/>
    <n v="496"/>
    <n v="437.2"/>
    <n v="263.33"/>
    <n v="173.87"/>
    <n v="130611.68"/>
    <n v="86239.52"/>
    <n v="-44372.160000000003"/>
    <n v="-0.33972581931416901"/>
  </r>
  <r>
    <s v="Middle East/North Africa"/>
    <s v="PAKISTAN"/>
    <s v="Vegetables"/>
    <s v="Online"/>
    <x v="0"/>
    <d v="2014-07-27T00:00:00"/>
    <s v="Jul"/>
    <n v="2014"/>
    <n v="385939681"/>
    <d v="2014-07-29T00:00:00"/>
    <n v="3"/>
    <n v="2"/>
    <n v="6983"/>
    <n v="154.06"/>
    <n v="90.93"/>
    <n v="63.13"/>
    <n v="634964.18999999994"/>
    <n v="440836.79"/>
    <n v="-194127.4"/>
    <n v="-0.30572968217309998"/>
  </r>
  <r>
    <s v="Australia/Oceania"/>
    <s v="EAST TIMOR"/>
    <s v="Snacks"/>
    <s v="Offline"/>
    <x v="0"/>
    <d v="2011-06-28T00:00:00"/>
    <s v="Jun"/>
    <n v="2011"/>
    <n v="369179093"/>
    <d v="2011-07-14T00:00:00"/>
    <n v="5"/>
    <n v="16"/>
    <n v="7153"/>
    <n v="152.58000000000001"/>
    <n v="97.44"/>
    <n v="55.14"/>
    <n v="696988.32"/>
    <n v="394416.42"/>
    <n v="-302571.90000000002"/>
    <n v="-0.43411330049261099"/>
  </r>
  <r>
    <s v="Sub-Saharan Africa"/>
    <s v="RWANDA"/>
    <s v="Baby Food"/>
    <s v="Offline"/>
    <x v="2"/>
    <d v="2011-01-07T00:00:00"/>
    <s v="Jan"/>
    <n v="2011"/>
    <n v="389291369"/>
    <d v="2011-04-08T00:00:00"/>
    <n v="6"/>
    <n v="91"/>
    <n v="8822"/>
    <n v="255.28"/>
    <n v="159.41999999999999"/>
    <n v="95.86"/>
    <n v="1406403.24"/>
    <n v="845676.92"/>
    <n v="-560726.31999999995"/>
    <n v="-0.39869527035503699"/>
  </r>
  <r>
    <s v="Middle East/North Africa"/>
    <s v="AFGHANISTAN"/>
    <s v="Snacks"/>
    <s v="Offline"/>
    <x v="2"/>
    <d v="2011-04-02T00:00:00"/>
    <s v="Apr"/>
    <n v="2011"/>
    <n v="344762837"/>
    <d v="2011-03-24T00:00:00"/>
    <n v="5"/>
    <s v=""/>
    <n v="1840"/>
    <n v="152.58000000000001"/>
    <n v="97.44"/>
    <n v="55.14"/>
    <n v="179289.60000000001"/>
    <n v="101457.60000000001"/>
    <n v="-77832"/>
    <n v="-0.43411330049261099"/>
  </r>
  <r>
    <s v="Europe"/>
    <s v="HUNGARY"/>
    <s v="Office Supplies"/>
    <s v="Online"/>
    <x v="3"/>
    <d v="2011-08-20T00:00:00"/>
    <s v="Aug"/>
    <n v="2011"/>
    <n v="204392325"/>
    <d v="2011-09-26T00:00:00"/>
    <n v="2"/>
    <n v="37"/>
    <n v="3086"/>
    <n v="651.21"/>
    <n v="524.96"/>
    <n v="126.25"/>
    <n v="1620026.56"/>
    <n v="389607.5"/>
    <n v="-1230419.06"/>
    <n v="-0.75950548613227697"/>
  </r>
  <r>
    <s v="Australia/Oceania"/>
    <s v="NAURU"/>
    <s v="Meat"/>
    <s v="Online"/>
    <x v="2"/>
    <d v="2015-11-07T00:00:00"/>
    <s v="Nov"/>
    <n v="2015"/>
    <n v="457291162"/>
    <d v="2015-08-27T00:00:00"/>
    <n v="5"/>
    <s v=""/>
    <n v="1472"/>
    <n v="421.89"/>
    <n v="364.69"/>
    <n v="57.2"/>
    <n v="536823.68000000005"/>
    <n v="84198.399999999994"/>
    <n v="-452625.28"/>
    <n v="-0.84315445995228799"/>
  </r>
  <r>
    <s v="Sub-Saharan Africa"/>
    <s v="COTE D'IVOIRE"/>
    <s v="Cosmetics"/>
    <s v="Online"/>
    <x v="1"/>
    <d v="2014-11-22T00:00:00"/>
    <s v="Nov"/>
    <n v="2014"/>
    <n v="762883174"/>
    <d v="2014-11-29T00:00:00"/>
    <n v="7"/>
    <n v="7"/>
    <n v="2939"/>
    <n v="437.2"/>
    <n v="263.33"/>
    <n v="173.87"/>
    <n v="773926.87"/>
    <n v="511003.93"/>
    <n v="-262922.94"/>
    <n v="-0.33972581931416901"/>
  </r>
  <r>
    <s v="Europe"/>
    <s v="LATVIA"/>
    <s v="Cereal"/>
    <s v="Offline"/>
    <x v="0"/>
    <d v="2010-06-28T00:00:00"/>
    <s v="Jun"/>
    <n v="2010"/>
    <n v="400904691"/>
    <d v="2010-12-07T00:00:00"/>
    <n v="3"/>
    <n v="162"/>
    <n v="5462"/>
    <n v="205.7"/>
    <n v="117.11"/>
    <n v="88.59"/>
    <n v="639654.81999999995"/>
    <n v="483878.58"/>
    <n v="-155776.24"/>
    <n v="-0.24353172231235601"/>
  </r>
  <r>
    <s v="Asia"/>
    <s v="MONGOLIA"/>
    <s v="Beverages"/>
    <s v="Online"/>
    <x v="3"/>
    <d v="2015-03-07T00:00:00"/>
    <s v="Mar"/>
    <n v="2015"/>
    <n v="521404540"/>
    <d v="2015-04-07T00:00:00"/>
    <n v="3"/>
    <n v="31"/>
    <n v="4045"/>
    <n v="47.45"/>
    <n v="31.79"/>
    <n v="15.66"/>
    <n v="128590.55"/>
    <n v="63344.7"/>
    <n v="-65245.85"/>
    <n v="-0.50739226171752105"/>
  </r>
  <r>
    <s v="Sub-Saharan Africa"/>
    <s v="KENYA"/>
    <s v="Vegetables"/>
    <s v="Offline"/>
    <x v="0"/>
    <d v="2013-11-19T00:00:00"/>
    <s v="Nov"/>
    <n v="2013"/>
    <n v="994744050"/>
    <d v="2013-04-12T00:00:00"/>
    <n v="6"/>
    <s v=""/>
    <n v="5725"/>
    <n v="154.06"/>
    <n v="90.93"/>
    <n v="63.13"/>
    <n v="520574.25"/>
    <n v="361419.25"/>
    <n v="-159155"/>
    <n v="-0.30572968217309998"/>
  </r>
  <r>
    <s v="Sub-Saharan Africa"/>
    <s v="SOUTH AFRICA"/>
    <s v="Beverages"/>
    <s v="Offline"/>
    <x v="0"/>
    <d v="2017-02-28T00:00:00"/>
    <s v="Feb"/>
    <n v="2017"/>
    <n v="861597049"/>
    <d v="2017-09-04T00:00:00"/>
    <n v="2"/>
    <n v="188"/>
    <n v="4568"/>
    <n v="47.45"/>
    <n v="31.79"/>
    <n v="15.66"/>
    <n v="145216.72"/>
    <n v="71534.880000000005"/>
    <n v="-73681.84"/>
    <n v="-0.50739226171752105"/>
  </r>
  <r>
    <s v="Central America"/>
    <s v="SAINT LUCIA"/>
    <s v="Baby Food"/>
    <s v="Online"/>
    <x v="3"/>
    <d v="2015-03-18T00:00:00"/>
    <s v="Mar"/>
    <n v="2015"/>
    <n v="582949864"/>
    <d v="2015-10-04T00:00:00"/>
    <n v="1"/>
    <n v="200"/>
    <n v="6674"/>
    <n v="255.28"/>
    <n v="159.41999999999999"/>
    <n v="95.86"/>
    <n v="1063969.08"/>
    <n v="639769.64"/>
    <n v="-424199.44"/>
    <n v="-0.39869527035503699"/>
  </r>
  <r>
    <s v="Sub-Saharan Africa"/>
    <s v="GUINEA"/>
    <s v="Cosmetics"/>
    <s v="Online"/>
    <x v="2"/>
    <d v="2010-04-27T00:00:00"/>
    <s v="Apr"/>
    <n v="2010"/>
    <n v="690101325"/>
    <d v="2010-04-30T00:00:00"/>
    <n v="6"/>
    <n v="3"/>
    <n v="5173"/>
    <n v="437.2"/>
    <n v="263.33"/>
    <n v="173.87"/>
    <n v="1362206.09"/>
    <n v="899429.51"/>
    <n v="-462776.58"/>
    <n v="-0.33972581931416901"/>
  </r>
  <r>
    <s v="Sub-Saharan Africa"/>
    <s v="MALAWI"/>
    <s v="Meat"/>
    <s v="Offline"/>
    <x v="2"/>
    <d v="2013-06-06T00:00:00"/>
    <s v="Jun"/>
    <n v="2013"/>
    <n v="434662759"/>
    <d v="2013-05-07T00:00:00"/>
    <n v="3"/>
    <s v=""/>
    <n v="5224"/>
    <n v="421.89"/>
    <n v="364.69"/>
    <n v="57.2"/>
    <n v="1905140.56"/>
    <n v="298812.79999999999"/>
    <n v="-1606327.76"/>
    <n v="-0.84315445995228799"/>
  </r>
  <r>
    <s v="Sub-Saharan Africa"/>
    <s v="CENTRAL AFRICAN REPUBLIC"/>
    <s v="Office Supplies"/>
    <s v="Offline"/>
    <x v="2"/>
    <d v="2010-11-01T00:00:00"/>
    <s v="Nov"/>
    <n v="2010"/>
    <n v="938557994"/>
    <d v="2010-02-18T00:00:00"/>
    <n v="5"/>
    <s v=""/>
    <n v="9022"/>
    <n v="651.21"/>
    <n v="524.96"/>
    <n v="126.25"/>
    <n v="4736189.12"/>
    <n v="1139027.5"/>
    <n v="-3597161.62"/>
    <n v="-0.75950548613227697"/>
  </r>
  <r>
    <s v="Europe"/>
    <s v="BELGIUM"/>
    <s v="Beverages"/>
    <s v="Offline"/>
    <x v="2"/>
    <d v="2016-12-21T00:00:00"/>
    <s v="Dec"/>
    <n v="2016"/>
    <n v="244023358"/>
    <d v="2017-01-22T00:00:00"/>
    <n v="1"/>
    <n v="32"/>
    <n v="789"/>
    <n v="47.45"/>
    <n v="31.79"/>
    <n v="15.66"/>
    <n v="25082.31"/>
    <n v="12355.74"/>
    <n v="-12726.57"/>
    <n v="-0.50739226171752105"/>
  </r>
  <r>
    <s v="Sub-Saharan Africa"/>
    <s v="NIGER"/>
    <s v="Fruits"/>
    <s v="Online"/>
    <x v="2"/>
    <d v="2010-11-07T00:00:00"/>
    <s v="Nov"/>
    <n v="2010"/>
    <n v="963607680"/>
    <d v="2010-11-07T00:00:00"/>
    <n v="1"/>
    <n v="0"/>
    <n v="1781"/>
    <n v="9.33"/>
    <n v="6.92"/>
    <n v="2.41"/>
    <n v="12324.52"/>
    <n v="4292.21"/>
    <n v="-8032.31"/>
    <n v="-0.65173410404624299"/>
  </r>
  <r>
    <s v="Europe"/>
    <s v="MOLDOVA"/>
    <s v="Cosmetics"/>
    <s v="Online"/>
    <x v="3"/>
    <d v="2013-06-13T00:00:00"/>
    <s v="Jun"/>
    <n v="2013"/>
    <n v="830172288"/>
    <d v="2013-07-29T00:00:00"/>
    <n v="2"/>
    <n v="46"/>
    <n v="5283"/>
    <n v="437.2"/>
    <n v="263.33"/>
    <n v="173.87"/>
    <n v="1391172.39"/>
    <n v="918555.21"/>
    <n v="-472617.18"/>
    <n v="-0.33972581931416901"/>
  </r>
  <r>
    <s v="Central America"/>
    <s v="GRENADA"/>
    <s v="Beverages"/>
    <s v="Online"/>
    <x v="0"/>
    <d v="2015-02-07T00:00:00"/>
    <s v="Feb"/>
    <n v="2015"/>
    <n v="346891009"/>
    <d v="2015-12-07T00:00:00"/>
    <n v="2"/>
    <n v="303"/>
    <n v="1613"/>
    <n v="47.45"/>
    <n v="31.79"/>
    <n v="15.66"/>
    <n v="51277.27"/>
    <n v="25259.58"/>
    <n v="-26017.69"/>
    <n v="-0.50739226171752105"/>
  </r>
  <r>
    <s v="Sub-Saharan Africa"/>
    <s v="GABON"/>
    <s v="Baby Food"/>
    <s v="Online"/>
    <x v="3"/>
    <d v="2015-01-27T00:00:00"/>
    <s v="Jan"/>
    <n v="2015"/>
    <n v="537250173"/>
    <d v="2015-03-15T00:00:00"/>
    <n v="1"/>
    <n v="47"/>
    <n v="3120"/>
    <n v="255.28"/>
    <n v="159.41999999999999"/>
    <n v="95.86"/>
    <n v="497390.4"/>
    <n v="299083.2"/>
    <n v="-198307.20000000001"/>
    <n v="-0.39869527035503699"/>
  </r>
  <r>
    <s v="Sub-Saharan Africa"/>
    <s v="BURUNDI"/>
    <s v="Office Supplies"/>
    <s v="Offline"/>
    <x v="0"/>
    <d v="2015-05-28T00:00:00"/>
    <s v="May"/>
    <n v="2015"/>
    <n v="695048606"/>
    <d v="2015-07-17T00:00:00"/>
    <n v="6"/>
    <n v="50"/>
    <n v="9183"/>
    <n v="651.21"/>
    <n v="524.96"/>
    <n v="126.25"/>
    <n v="4820707.68"/>
    <n v="1159353.75"/>
    <n v="-3661353.93"/>
    <n v="-0.75950548613227697"/>
  </r>
  <r>
    <s v="Asia"/>
    <s v="MALAYSIA"/>
    <s v="Clothes"/>
    <s v="Offline"/>
    <x v="3"/>
    <d v="2013-03-26T00:00:00"/>
    <s v="Mar"/>
    <n v="2013"/>
    <n v="634397637"/>
    <d v="2013-04-19T00:00:00"/>
    <n v="6"/>
    <n v="24"/>
    <n v="1213"/>
    <n v="109.28"/>
    <n v="35.840000000000003"/>
    <n v="73.44"/>
    <n v="43473.919999999998"/>
    <n v="89082.72"/>
    <n v="45608.800000000003"/>
    <n v="1.0491071428571399"/>
  </r>
  <r>
    <s v="Australia/Oceania"/>
    <s v="VANUATU"/>
    <s v="Personal Care"/>
    <s v="Offline"/>
    <x v="2"/>
    <d v="2010-02-23T00:00:00"/>
    <s v="Feb"/>
    <n v="2010"/>
    <n v="239721095"/>
    <d v="2010-09-03T00:00:00"/>
    <n v="6"/>
    <n v="192"/>
    <n v="7654"/>
    <n v="81.73"/>
    <n v="56.67"/>
    <n v="25.06"/>
    <n v="433752.18"/>
    <n v="191809.24"/>
    <n v="-241942.94"/>
    <n v="-0.55779071819304704"/>
  </r>
  <r>
    <s v="Europe"/>
    <s v="MOLDOVA"/>
    <s v="Meat"/>
    <s v="Offline"/>
    <x v="2"/>
    <d v="2016-05-13T00:00:00"/>
    <s v="May"/>
    <n v="2016"/>
    <n v="815755307"/>
    <d v="2016-09-06T00:00:00"/>
    <n v="3"/>
    <n v="116"/>
    <n v="8978"/>
    <n v="421.89"/>
    <n v="364.69"/>
    <n v="57.2"/>
    <n v="3274186.82"/>
    <n v="513541.6"/>
    <n v="-2760645.22"/>
    <n v="-0.84315445995228799"/>
  </r>
  <r>
    <s v="Sub-Saharan Africa"/>
    <s v="COTE D'IVOIRE"/>
    <s v="Beverages"/>
    <s v="Offline"/>
    <x v="2"/>
    <d v="2016-04-09T00:00:00"/>
    <s v="Apr"/>
    <n v="2016"/>
    <n v="137549102"/>
    <d v="2016-09-13T00:00:00"/>
    <n v="3"/>
    <n v="157"/>
    <n v="2691"/>
    <n v="47.45"/>
    <n v="31.79"/>
    <n v="15.66"/>
    <n v="85546.89"/>
    <n v="42141.06"/>
    <n v="-43405.83"/>
    <n v="-0.50739226171752105"/>
  </r>
  <r>
    <s v="Asia"/>
    <s v="TURKMENISTAN"/>
    <s v="Fruits"/>
    <s v="Online"/>
    <x v="0"/>
    <d v="2012-01-28T00:00:00"/>
    <s v="Jan"/>
    <n v="2012"/>
    <n v="100463807"/>
    <d v="2012-02-18T00:00:00"/>
    <n v="7"/>
    <n v="21"/>
    <n v="8328"/>
    <n v="9.33"/>
    <n v="6.92"/>
    <n v="2.41"/>
    <n v="57629.760000000002"/>
    <n v="20070.48"/>
    <n v="-37559.279999999999"/>
    <n v="-0.65173410404624299"/>
  </r>
  <r>
    <s v="Europe"/>
    <s v="AUSTRIA"/>
    <s v="Clothes"/>
    <s v="Online"/>
    <x v="0"/>
    <d v="2015-12-23T00:00:00"/>
    <s v="Dec"/>
    <n v="2015"/>
    <n v="870173251"/>
    <d v="2015-12-30T00:00:00"/>
    <n v="4"/>
    <n v="7"/>
    <n v="2457"/>
    <n v="109.28"/>
    <n v="35.840000000000003"/>
    <n v="73.44"/>
    <n v="88058.880000000005"/>
    <n v="180442.08"/>
    <n v="92383.2"/>
    <n v="1.0491071428571399"/>
  </r>
  <r>
    <s v="Sub-Saharan Africa"/>
    <s v="COTE D'IVOIRE"/>
    <s v="Personal Care"/>
    <s v="Offline"/>
    <x v="1"/>
    <d v="2012-07-28T00:00:00"/>
    <s v="Jul"/>
    <n v="2012"/>
    <n v="432663762"/>
    <d v="2012-08-27T00:00:00"/>
    <n v="2"/>
    <n v="30"/>
    <n v="3677"/>
    <n v="81.73"/>
    <n v="56.67"/>
    <n v="25.06"/>
    <n v="208375.59"/>
    <n v="92145.62"/>
    <n v="-116229.97"/>
    <n v="-0.55779071819304704"/>
  </r>
  <r>
    <s v="Europe"/>
    <s v="GREECE"/>
    <s v="Baby Food"/>
    <s v="Online"/>
    <x v="0"/>
    <d v="2013-08-19T00:00:00"/>
    <s v="Aug"/>
    <n v="2013"/>
    <n v="444234168"/>
    <d v="2013-09-27T00:00:00"/>
    <n v="6"/>
    <n v="39"/>
    <n v="7617"/>
    <n v="255.28"/>
    <n v="159.41999999999999"/>
    <n v="95.86"/>
    <n v="1214302.1399999999"/>
    <n v="730165.62"/>
    <n v="-484136.52"/>
    <n v="-0.39869527035503699"/>
  </r>
  <r>
    <s v="Asia"/>
    <s v="BRUNEI"/>
    <s v="Baby Food"/>
    <s v="Offline"/>
    <x v="0"/>
    <d v="2016-10-31T00:00:00"/>
    <s v="Oct"/>
    <n v="2016"/>
    <n v="381495797"/>
    <d v="2016-12-15T00:00:00"/>
    <n v="5"/>
    <n v="45"/>
    <n v="1939"/>
    <n v="255.28"/>
    <n v="159.41999999999999"/>
    <n v="95.86"/>
    <n v="309115.38"/>
    <n v="185872.54"/>
    <n v="-123242.84"/>
    <n v="-0.39869527035503699"/>
  </r>
  <r>
    <s v="Sub-Saharan Africa"/>
    <s v="SOUTH SUDAN"/>
    <s v="Meat"/>
    <s v="Offline"/>
    <x v="1"/>
    <d v="2017-02-17T00:00:00"/>
    <s v="Feb"/>
    <n v="2017"/>
    <n v="691372478"/>
    <d v="2017-07-04T00:00:00"/>
    <n v="3"/>
    <n v="137"/>
    <n v="1335"/>
    <n v="421.89"/>
    <n v="364.69"/>
    <n v="57.2"/>
    <n v="486861.15"/>
    <n v="76362"/>
    <n v="-410499.15"/>
    <n v="-0.84315445995228799"/>
  </r>
  <r>
    <s v="Asia"/>
    <s v="NORTH KOREA"/>
    <s v="Meat"/>
    <s v="Offline"/>
    <x v="0"/>
    <d v="2010-07-23T00:00:00"/>
    <s v="Jul"/>
    <n v="2010"/>
    <n v="541100537"/>
    <d v="2010-06-08T00:00:00"/>
    <n v="3"/>
    <s v=""/>
    <n v="2528"/>
    <n v="421.89"/>
    <n v="364.69"/>
    <n v="57.2"/>
    <n v="921936.32"/>
    <n v="144601.60000000001"/>
    <n v="-777334.72"/>
    <n v="-0.84315445995228799"/>
  </r>
  <r>
    <s v="Asia"/>
    <s v="BHUTAN"/>
    <s v="Snacks"/>
    <s v="Online"/>
    <x v="2"/>
    <d v="2013-02-18T00:00:00"/>
    <s v="Feb"/>
    <n v="2013"/>
    <n v="968228805"/>
    <d v="2013-03-04T00:00:00"/>
    <n v="2"/>
    <n v="14"/>
    <n v="9274"/>
    <n v="152.58000000000001"/>
    <n v="97.44"/>
    <n v="55.14"/>
    <n v="903658.56"/>
    <n v="511368.36"/>
    <n v="-392290.2"/>
    <n v="-0.43411330049261099"/>
  </r>
  <r>
    <s v="Asia"/>
    <s v="THAILAND"/>
    <s v="Cosmetics"/>
    <s v="Offline"/>
    <x v="2"/>
    <d v="2011-08-27T00:00:00"/>
    <s v="Aug"/>
    <n v="2011"/>
    <n v="830618607"/>
    <d v="2011-08-29T00:00:00"/>
    <n v="2"/>
    <n v="2"/>
    <n v="7359"/>
    <n v="437.2"/>
    <n v="263.33"/>
    <n v="173.87"/>
    <n v="1937845.47"/>
    <n v="1279509.33"/>
    <n v="-658336.14"/>
    <n v="-0.33972581931416901"/>
  </r>
  <r>
    <s v="Middle East/North Africa"/>
    <s v="IRAN"/>
    <s v="Cosmetics"/>
    <s v="Offline"/>
    <x v="3"/>
    <d v="2012-11-27T00:00:00"/>
    <s v="Nov"/>
    <n v="2012"/>
    <n v="856443774"/>
    <d v="2013-10-01T00:00:00"/>
    <n v="3"/>
    <n v="308"/>
    <n v="9600"/>
    <n v="437.2"/>
    <n v="263.33"/>
    <n v="173.87"/>
    <n v="2527968"/>
    <n v="1669152"/>
    <n v="-858816"/>
    <n v="-0.33972581931416901"/>
  </r>
  <r>
    <s v="Sub-Saharan Africa"/>
    <s v="MALI"/>
    <s v="Meat"/>
    <s v="Offline"/>
    <x v="2"/>
    <d v="2017-08-03T00:00:00"/>
    <s v="Aug"/>
    <n v="2017"/>
    <n v="494190633"/>
    <d v="2017-04-13T00:00:00"/>
    <n v="5"/>
    <s v=""/>
    <n v="845"/>
    <n v="421.89"/>
    <n v="364.69"/>
    <n v="57.2"/>
    <n v="308163.05"/>
    <n v="48334"/>
    <n v="-259829.05"/>
    <n v="-0.84315445995228799"/>
  </r>
  <r>
    <s v="Asia"/>
    <s v="KYRGYZSTAN"/>
    <s v="Household"/>
    <s v="Offline"/>
    <x v="1"/>
    <d v="2014-06-21T00:00:00"/>
    <s v="Jun"/>
    <n v="2014"/>
    <n v="162658011"/>
    <d v="2014-07-24T00:00:00"/>
    <n v="5"/>
    <n v="33"/>
    <n v="2975"/>
    <n v="668.27"/>
    <n v="502.54"/>
    <n v="165.73"/>
    <n v="1495056.5"/>
    <n v="493046.75"/>
    <n v="-1002009.75"/>
    <n v="-0.67021530624427905"/>
  </r>
  <r>
    <s v="Sub-Saharan Africa"/>
    <s v="SOUTH SUDAN"/>
    <s v="Baby Food"/>
    <s v="Offline"/>
    <x v="2"/>
    <d v="2010-12-21T00:00:00"/>
    <s v="Dec"/>
    <n v="2010"/>
    <n v="800957238"/>
    <d v="2010-12-23T00:00:00"/>
    <n v="5"/>
    <n v="2"/>
    <n v="9901"/>
    <n v="255.28"/>
    <n v="159.41999999999999"/>
    <n v="95.86"/>
    <n v="1578417.42"/>
    <n v="949109.86"/>
    <n v="-629307.56000000006"/>
    <n v="-0.39869527035503699"/>
  </r>
  <r>
    <s v="Central America"/>
    <s v="DOMINICA"/>
    <s v="Beverages"/>
    <s v="Offline"/>
    <x v="1"/>
    <d v="2010-01-03T00:00:00"/>
    <s v="Jan"/>
    <n v="2010"/>
    <n v="718512141"/>
    <d v="2010-04-03T00:00:00"/>
    <n v="7"/>
    <n v="90"/>
    <n v="2564"/>
    <n v="47.45"/>
    <n v="31.79"/>
    <n v="15.66"/>
    <n v="81509.56"/>
    <n v="40152.239999999998"/>
    <n v="-41357.32"/>
    <n v="-0.50739226171752105"/>
  </r>
  <r>
    <s v="Europe"/>
    <s v="LIECHTENSTEIN"/>
    <s v="Clothes"/>
    <s v="Offline"/>
    <x v="3"/>
    <d v="2016-04-08T00:00:00"/>
    <s v="Apr"/>
    <n v="2016"/>
    <n v="545059049"/>
    <d v="2016-08-08T00:00:00"/>
    <n v="2"/>
    <n v="122"/>
    <n v="3940"/>
    <n v="109.28"/>
    <n v="35.840000000000003"/>
    <n v="73.44"/>
    <n v="141209.60000000001"/>
    <n v="289353.59999999998"/>
    <n v="148144"/>
    <n v="1.0491071428571399"/>
  </r>
  <r>
    <s v="Australia/Oceania"/>
    <s v="FIJI"/>
    <s v="Household"/>
    <s v="Offline"/>
    <x v="2"/>
    <d v="2016-07-12T00:00:00"/>
    <s v="Jul"/>
    <n v="2016"/>
    <n v="980646789"/>
    <d v="2016-12-20T00:00:00"/>
    <n v="3"/>
    <n v="161"/>
    <n v="4032"/>
    <n v="668.27"/>
    <n v="502.54"/>
    <n v="165.73"/>
    <n v="2026241.28"/>
    <n v="668223.36"/>
    <n v="-1358017.92"/>
    <n v="-0.67021530624427905"/>
  </r>
  <r>
    <s v="Sub-Saharan Africa"/>
    <s v="BOTSWANA"/>
    <s v="Household"/>
    <s v="Offline"/>
    <x v="3"/>
    <d v="2014-01-29T00:00:00"/>
    <s v="Jan"/>
    <n v="2014"/>
    <n v="545636689"/>
    <d v="2014-01-02T00:00:00"/>
    <n v="5"/>
    <s v=""/>
    <n v="4876"/>
    <n v="668.27"/>
    <n v="502.54"/>
    <n v="165.73"/>
    <n v="2450385.04"/>
    <n v="808099.48"/>
    <n v="-1642285.56"/>
    <n v="-0.67021530624427905"/>
  </r>
  <r>
    <s v="Europe"/>
    <s v="UNITED KINGDOM"/>
    <s v="Baby Food"/>
    <s v="Offline"/>
    <x v="0"/>
    <d v="2015-07-10T00:00:00"/>
    <s v="Jul"/>
    <n v="2015"/>
    <n v="530702579"/>
    <d v="2015-09-11T00:00:00"/>
    <n v="6"/>
    <n v="63"/>
    <n v="5541"/>
    <n v="255.28"/>
    <n v="159.41999999999999"/>
    <n v="95.86"/>
    <n v="883346.22"/>
    <n v="531160.26"/>
    <n v="-352185.96"/>
    <n v="-0.39869527035503699"/>
  </r>
  <r>
    <s v="Middle East/North Africa"/>
    <s v="SYRIA"/>
    <s v="Meat"/>
    <s v="Offline"/>
    <x v="1"/>
    <d v="2015-08-25T00:00:00"/>
    <s v="Aug"/>
    <n v="2015"/>
    <n v="946830785"/>
    <d v="2015-09-20T00:00:00"/>
    <n v="1"/>
    <n v="26"/>
    <n v="7125"/>
    <n v="421.89"/>
    <n v="364.69"/>
    <n v="57.2"/>
    <n v="2598416.25"/>
    <n v="407550"/>
    <n v="-2190866.25"/>
    <n v="-0.84315445995228799"/>
  </r>
  <r>
    <s v="Asia"/>
    <s v="CHINA"/>
    <s v="Cereal"/>
    <s v="Offline"/>
    <x v="3"/>
    <d v="2012-03-29T00:00:00"/>
    <s v="Mar"/>
    <n v="2012"/>
    <n v="975320136"/>
    <d v="2012-12-05T00:00:00"/>
    <n v="4"/>
    <n v="251"/>
    <n v="7757"/>
    <n v="205.7"/>
    <n v="117.11"/>
    <n v="88.59"/>
    <n v="908422.27"/>
    <n v="687192.63"/>
    <n v="-221229.64"/>
    <n v="-0.24353172231235601"/>
  </r>
  <r>
    <s v="Sub-Saharan Africa"/>
    <s v="ZIMBABWE"/>
    <s v="Meat"/>
    <s v="Offline"/>
    <x v="0"/>
    <d v="2012-09-09T00:00:00"/>
    <s v="Sep"/>
    <n v="2012"/>
    <n v="317781960"/>
    <d v="2012-09-20T00:00:00"/>
    <n v="5"/>
    <n v="11"/>
    <n v="7599"/>
    <n v="421.89"/>
    <n v="364.69"/>
    <n v="57.2"/>
    <n v="2771279.31"/>
    <n v="434662.8"/>
    <n v="-2336616.5099999998"/>
    <n v="-0.84315445995228799"/>
  </r>
  <r>
    <s v="Europe"/>
    <s v="ICELAND"/>
    <s v="Personal Care"/>
    <s v="Offline"/>
    <x v="2"/>
    <d v="2013-07-11T00:00:00"/>
    <s v="Jul"/>
    <n v="2013"/>
    <n v="546140086"/>
    <d v="2013-12-19T00:00:00"/>
    <n v="5"/>
    <n v="161"/>
    <n v="3843"/>
    <n v="81.73"/>
    <n v="56.67"/>
    <n v="25.06"/>
    <n v="217782.81"/>
    <n v="96305.58"/>
    <n v="-121477.23"/>
    <n v="-0.55779071819304704"/>
  </r>
  <r>
    <s v="Sub-Saharan Africa"/>
    <s v="ERITREA"/>
    <s v="Beverages"/>
    <s v="Offline"/>
    <x v="2"/>
    <d v="2013-08-22T00:00:00"/>
    <s v="Aug"/>
    <n v="2013"/>
    <n v="152630841"/>
    <d v="2013-01-09T00:00:00"/>
    <n v="4"/>
    <s v=""/>
    <n v="5713"/>
    <n v="47.45"/>
    <n v="31.79"/>
    <n v="15.66"/>
    <n v="181616.27"/>
    <n v="89465.58"/>
    <n v="-92150.69"/>
    <n v="-0.50739226171752105"/>
  </r>
  <r>
    <s v="Sub-Saharan Africa"/>
    <s v="ETHIOPIA"/>
    <s v="Cosmetics"/>
    <s v="Offline"/>
    <x v="0"/>
    <d v="2014-10-29T00:00:00"/>
    <s v="Oct"/>
    <n v="2014"/>
    <n v="399803054"/>
    <d v="2014-11-30T00:00:00"/>
    <n v="1"/>
    <n v="32"/>
    <n v="9463"/>
    <n v="437.2"/>
    <n v="263.33"/>
    <n v="173.87"/>
    <n v="2491891.79"/>
    <n v="1645331.81"/>
    <n v="-846559.98"/>
    <n v="-0.33972581931416901"/>
  </r>
  <r>
    <s v="Asia"/>
    <s v="CAMBODIA"/>
    <s v="Household"/>
    <s v="Offline"/>
    <x v="3"/>
    <d v="2013-03-09T00:00:00"/>
    <s v="Mar"/>
    <n v="2013"/>
    <n v="370518052"/>
    <d v="2013-09-10T00:00:00"/>
    <n v="3"/>
    <n v="185"/>
    <n v="3380"/>
    <n v="668.27"/>
    <n v="502.54"/>
    <n v="165.73"/>
    <n v="1698585.2"/>
    <n v="560167.4"/>
    <n v="-1138417.8"/>
    <n v="-0.67021530624427905"/>
  </r>
  <r>
    <s v="Central America"/>
    <s v="BARBADOS"/>
    <s v="Beverages"/>
    <s v="Offline"/>
    <x v="1"/>
    <d v="2011-04-17T00:00:00"/>
    <s v="Apr"/>
    <n v="2011"/>
    <n v="117949664"/>
    <d v="2011-05-24T00:00:00"/>
    <n v="3"/>
    <n v="37"/>
    <n v="2782"/>
    <n v="47.45"/>
    <n v="31.79"/>
    <n v="15.66"/>
    <n v="88439.78"/>
    <n v="43566.12"/>
    <n v="-44873.66"/>
    <n v="-0.50739226171752105"/>
  </r>
  <r>
    <s v="Europe"/>
    <s v="BELARUS"/>
    <s v="Vegetables"/>
    <s v="Offline"/>
    <x v="0"/>
    <d v="2017-07-06T00:00:00"/>
    <s v="Jul"/>
    <n v="2017"/>
    <n v="215584218"/>
    <d v="2017-06-21T00:00:00"/>
    <n v="4"/>
    <s v=""/>
    <n v="5016"/>
    <n v="154.06"/>
    <n v="90.93"/>
    <n v="63.13"/>
    <n v="456104.88"/>
    <n v="316660.08"/>
    <n v="-139444.79999999999"/>
    <n v="-0.30572968217309998"/>
  </r>
  <r>
    <s v="Europe"/>
    <s v="SWEDEN"/>
    <s v="Cereal"/>
    <s v="Online"/>
    <x v="2"/>
    <d v="2016-05-29T00:00:00"/>
    <s v="May"/>
    <n v="2016"/>
    <n v="407220542"/>
    <d v="2016-04-07T00:00:00"/>
    <n v="5"/>
    <s v=""/>
    <n v="4463"/>
    <n v="205.7"/>
    <n v="117.11"/>
    <n v="88.59"/>
    <n v="522661.93"/>
    <n v="395377.17"/>
    <n v="-127284.76"/>
    <n v="-0.24353172231235601"/>
  </r>
  <r>
    <s v="Europe"/>
    <s v="IRELAND"/>
    <s v="Vegetables"/>
    <s v="Online"/>
    <x v="2"/>
    <d v="2016-04-24T00:00:00"/>
    <s v="Apr"/>
    <n v="2016"/>
    <n v="956969964"/>
    <d v="2016-05-27T00:00:00"/>
    <n v="6"/>
    <n v="33"/>
    <n v="7533"/>
    <n v="154.06"/>
    <n v="90.93"/>
    <n v="63.13"/>
    <n v="684975.69"/>
    <n v="475558.29"/>
    <n v="-209417.4"/>
    <n v="-0.30572968217309998"/>
  </r>
  <r>
    <s v="Europe"/>
    <s v="SLOVENIA"/>
    <s v="Fruits"/>
    <s v="Online"/>
    <x v="2"/>
    <d v="2014-11-12T00:00:00"/>
    <s v="Nov"/>
    <n v="2014"/>
    <n v="399256312"/>
    <d v="2015-05-01T00:00:00"/>
    <n v="6"/>
    <n v="170"/>
    <n v="7670"/>
    <n v="9.33"/>
    <n v="6.92"/>
    <n v="2.41"/>
    <n v="53076.4"/>
    <n v="18484.7"/>
    <n v="-34591.699999999997"/>
    <n v="-0.65173410404624299"/>
  </r>
  <r>
    <s v="Europe"/>
    <s v="CROATIA"/>
    <s v="Snacks"/>
    <s v="Offline"/>
    <x v="0"/>
    <d v="2011-03-03T00:00:00"/>
    <s v="Mar"/>
    <n v="2011"/>
    <n v="488815915"/>
    <d v="2011-04-17T00:00:00"/>
    <n v="1"/>
    <n v="45"/>
    <n v="347"/>
    <n v="152.58000000000001"/>
    <n v="97.44"/>
    <n v="55.14"/>
    <n v="33811.68"/>
    <n v="19133.580000000002"/>
    <n v="-14678.1"/>
    <n v="-0.43411330049261099"/>
  </r>
  <r>
    <s v="Sub-Saharan Africa"/>
    <s v="CHAD"/>
    <s v="Cereal"/>
    <s v="Online"/>
    <x v="0"/>
    <d v="2016-11-04T00:00:00"/>
    <s v="Nov"/>
    <n v="2016"/>
    <n v="350697600"/>
    <d v="2016-04-23T00:00:00"/>
    <n v="7"/>
    <s v=""/>
    <n v="8068"/>
    <n v="205.7"/>
    <n v="117.11"/>
    <n v="88.59"/>
    <n v="944843.48"/>
    <n v="714744.12"/>
    <n v="-230099.36"/>
    <n v="-0.24353172231235601"/>
  </r>
  <r>
    <s v="Europe"/>
    <s v="LITHUANIA"/>
    <s v="Clothes"/>
    <s v="Offline"/>
    <x v="1"/>
    <d v="2012-04-29T00:00:00"/>
    <s v="Apr"/>
    <n v="2012"/>
    <n v="530262696"/>
    <d v="2012-11-05T00:00:00"/>
    <n v="2"/>
    <n v="190"/>
    <n v="5370"/>
    <n v="109.28"/>
    <n v="35.840000000000003"/>
    <n v="73.44"/>
    <n v="192460.79999999999"/>
    <n v="394372.8"/>
    <n v="201912"/>
    <n v="1.0491071428571399"/>
  </r>
  <r>
    <s v="Central America"/>
    <s v="BARBADOS"/>
    <s v="Clothes"/>
    <s v="Offline"/>
    <x v="0"/>
    <d v="2016-12-07T00:00:00"/>
    <s v="Dec"/>
    <n v="2016"/>
    <n v="743185031"/>
    <d v="2016-07-29T00:00:00"/>
    <n v="6"/>
    <s v=""/>
    <n v="3821"/>
    <n v="109.28"/>
    <n v="35.840000000000003"/>
    <n v="73.44"/>
    <n v="136944.64000000001"/>
    <n v="280614.24"/>
    <n v="143669.6"/>
    <n v="1.0491071428571399"/>
  </r>
  <r>
    <s v="Middle East/North Africa"/>
    <s v="LIBYA"/>
    <s v="Household"/>
    <s v="Online"/>
    <x v="1"/>
    <d v="2016-09-11T00:00:00"/>
    <s v="Sep"/>
    <n v="2016"/>
    <n v="325450932"/>
    <d v="2016-11-20T00:00:00"/>
    <n v="1"/>
    <n v="70"/>
    <n v="7018"/>
    <n v="668.27"/>
    <n v="502.54"/>
    <n v="165.73"/>
    <n v="3526825.72"/>
    <n v="1163093.1399999999"/>
    <n v="-2363732.58"/>
    <n v="-0.67021530624427905"/>
  </r>
  <r>
    <s v="Sub-Saharan Africa"/>
    <s v="GABON"/>
    <s v="Vegetables"/>
    <s v="Offline"/>
    <x v="3"/>
    <d v="2013-09-20T00:00:00"/>
    <s v="Sep"/>
    <n v="2013"/>
    <n v="483359229"/>
    <d v="2013-10-10T00:00:00"/>
    <n v="5"/>
    <n v="20"/>
    <n v="5592"/>
    <n v="154.06"/>
    <n v="90.93"/>
    <n v="63.13"/>
    <n v="508480.56"/>
    <n v="353022.96"/>
    <n v="-155457.60000000001"/>
    <n v="-0.30572968217309998"/>
  </r>
  <r>
    <s v="Europe"/>
    <s v="SWITZERLAND"/>
    <s v="Cosmetics"/>
    <s v="Online"/>
    <x v="2"/>
    <d v="2016-02-26T00:00:00"/>
    <s v="Feb"/>
    <n v="2016"/>
    <n v="243521249"/>
    <d v="2016-03-28T00:00:00"/>
    <n v="2"/>
    <n v="31"/>
    <n v="2204"/>
    <n v="437.2"/>
    <n v="263.33"/>
    <n v="173.87"/>
    <n v="580379.31999999995"/>
    <n v="383209.48"/>
    <n v="-197169.84"/>
    <n v="-0.33972581931416901"/>
  </r>
  <r>
    <s v="Middle East/North Africa"/>
    <s v="JORDAN"/>
    <s v="Household"/>
    <s v="Offline"/>
    <x v="1"/>
    <d v="2015-03-05T00:00:00"/>
    <s v="Mar"/>
    <n v="2015"/>
    <n v="502860820"/>
    <d v="2015-05-21T00:00:00"/>
    <n v="5"/>
    <n v="77"/>
    <n v="6546"/>
    <n v="668.27"/>
    <n v="502.54"/>
    <n v="165.73"/>
    <n v="3289626.84"/>
    <n v="1084868.58"/>
    <n v="-2204758.2599999998"/>
    <n v="-0.67021530624427905"/>
  </r>
  <r>
    <s v="Europe"/>
    <s v="ICELAND"/>
    <s v="Cosmetics"/>
    <s v="Online"/>
    <x v="0"/>
    <d v="2011-01-27T00:00:00"/>
    <s v="Jan"/>
    <n v="2011"/>
    <n v="878614270"/>
    <d v="2011-02-17T00:00:00"/>
    <n v="5"/>
    <n v="21"/>
    <n v="342"/>
    <n v="437.2"/>
    <n v="263.33"/>
    <n v="173.87"/>
    <n v="90058.86"/>
    <n v="59463.54"/>
    <n v="-30595.32"/>
    <n v="-0.33972581931416901"/>
  </r>
  <r>
    <s v="Asia"/>
    <s v="SOUTH KOREA"/>
    <s v="Cosmetics"/>
    <s v="Offline"/>
    <x v="1"/>
    <d v="2015-09-08T00:00:00"/>
    <s v="Sep"/>
    <n v="2015"/>
    <n v="158330428"/>
    <d v="2015-08-25T00:00:00"/>
    <n v="3"/>
    <s v=""/>
    <n v="2347"/>
    <n v="437.2"/>
    <n v="263.33"/>
    <n v="173.87"/>
    <n v="618035.51"/>
    <n v="408072.89"/>
    <n v="-209962.62"/>
    <n v="-0.33972581931416901"/>
  </r>
  <r>
    <s v="Asia"/>
    <s v="PHILIPPINES"/>
    <s v="Clothes"/>
    <s v="Online"/>
    <x v="0"/>
    <d v="2011-08-12T00:00:00"/>
    <s v="Aug"/>
    <n v="2011"/>
    <n v="349870622"/>
    <d v="2012-01-23T00:00:00"/>
    <n v="2"/>
    <n v="164"/>
    <n v="3347"/>
    <n v="109.28"/>
    <n v="35.840000000000003"/>
    <n v="73.44"/>
    <n v="119956.48"/>
    <n v="245803.68"/>
    <n v="125847.2"/>
    <n v="1.0491071428571399"/>
  </r>
  <r>
    <s v="Sub-Saharan Africa"/>
    <s v="GUINEA"/>
    <s v="Cosmetics"/>
    <s v="Online"/>
    <x v="0"/>
    <d v="2010-08-26T00:00:00"/>
    <s v="Aug"/>
    <n v="2010"/>
    <n v="831408679"/>
    <d v="2010-02-10T00:00:00"/>
    <n v="4"/>
    <s v=""/>
    <n v="1159"/>
    <n v="437.2"/>
    <n v="263.33"/>
    <n v="173.87"/>
    <n v="305199.46999999997"/>
    <n v="201515.33"/>
    <n v="-103684.14"/>
    <n v="-0.33972581931416901"/>
  </r>
  <r>
    <s v="Middle East/North Africa"/>
    <s v="QATAR"/>
    <s v="Office Supplies"/>
    <s v="Online"/>
    <x v="3"/>
    <d v="2015-10-26T00:00:00"/>
    <s v="Oct"/>
    <n v="2015"/>
    <n v="601430928"/>
    <d v="2015-11-26T00:00:00"/>
    <n v="5"/>
    <n v="31"/>
    <n v="5632"/>
    <n v="651.21"/>
    <n v="524.96"/>
    <n v="126.25"/>
    <n v="2956574.7200000002"/>
    <n v="711040"/>
    <n v="-2245534.7200000002"/>
    <n v="-0.75950548613227697"/>
  </r>
  <r>
    <s v="Asia"/>
    <s v="BRUNEI"/>
    <s v="Household"/>
    <s v="Online"/>
    <x v="0"/>
    <d v="2013-08-22T00:00:00"/>
    <s v="Aug"/>
    <n v="2013"/>
    <n v="528736197"/>
    <d v="2013-08-31T00:00:00"/>
    <n v="7"/>
    <n v="9"/>
    <n v="3645"/>
    <n v="668.27"/>
    <n v="502.54"/>
    <n v="165.73"/>
    <n v="1831758.3"/>
    <n v="604085.85"/>
    <n v="-1227672.45"/>
    <n v="-0.67021530624427905"/>
  </r>
  <r>
    <s v="Central America"/>
    <s v="BELIZE"/>
    <s v="Clothes"/>
    <s v="Online"/>
    <x v="1"/>
    <d v="2014-09-02T00:00:00"/>
    <s v="Sep"/>
    <n v="2014"/>
    <n v="202435815"/>
    <d v="2014-02-24T00:00:00"/>
    <n v="2"/>
    <s v=""/>
    <n v="4111"/>
    <n v="109.28"/>
    <n v="35.840000000000003"/>
    <n v="73.44"/>
    <n v="147338.23999999999"/>
    <n v="301911.84000000003"/>
    <n v="154573.6"/>
    <n v="1.0491071428571399"/>
  </r>
  <r>
    <s v="Sub-Saharan Africa"/>
    <s v="REPUBLIC OF THE CONGO"/>
    <s v="Meat"/>
    <s v="Offline"/>
    <x v="1"/>
    <d v="2016-11-30T00:00:00"/>
    <s v="Nov"/>
    <n v="2016"/>
    <n v="181953608"/>
    <d v="2016-12-31T00:00:00"/>
    <n v="7"/>
    <n v="31"/>
    <n v="2971"/>
    <n v="421.89"/>
    <n v="364.69"/>
    <n v="57.2"/>
    <n v="1083493.99"/>
    <n v="169941.2"/>
    <n v="-913552.79"/>
    <n v="-0.84315445995228799"/>
  </r>
  <r>
    <s v="Middle East/North Africa"/>
    <s v="EGYPT"/>
    <s v="Clothes"/>
    <s v="Offline"/>
    <x v="0"/>
    <d v="2015-03-30T00:00:00"/>
    <s v="Mar"/>
    <n v="2015"/>
    <n v="647025907"/>
    <d v="2015-03-30T00:00:00"/>
    <n v="2"/>
    <n v="0"/>
    <n v="8199"/>
    <n v="109.28"/>
    <n v="35.840000000000003"/>
    <n v="73.44"/>
    <n v="293852.15999999997"/>
    <n v="602134.56000000006"/>
    <n v="308282.40000000002"/>
    <n v="1.0491071428571399"/>
  </r>
  <r>
    <s v="Asia"/>
    <s v="KAZAKHSTAN"/>
    <s v="Cosmetics"/>
    <s v="Offline"/>
    <x v="1"/>
    <d v="2014-09-13T00:00:00"/>
    <s v="Sep"/>
    <n v="2014"/>
    <n v="947701537"/>
    <d v="2014-09-20T00:00:00"/>
    <n v="7"/>
    <n v="7"/>
    <n v="4800"/>
    <n v="437.2"/>
    <n v="263.33"/>
    <n v="173.87"/>
    <n v="1263984"/>
    <n v="834576"/>
    <n v="-429408"/>
    <n v="-0.33972581931416901"/>
  </r>
  <r>
    <s v="Europe"/>
    <s v="DENMARK"/>
    <s v="Vegetables"/>
    <s v="Offline"/>
    <x v="3"/>
    <d v="2014-05-23T00:00:00"/>
    <s v="May"/>
    <n v="2014"/>
    <n v="954341828"/>
    <d v="2014-11-07T00:00:00"/>
    <n v="6"/>
    <n v="168"/>
    <n v="9809"/>
    <n v="154.06"/>
    <n v="90.93"/>
    <n v="63.13"/>
    <n v="891932.37"/>
    <n v="619242.17000000004"/>
    <n v="-272690.2"/>
    <n v="-0.30572968217309998"/>
  </r>
  <r>
    <s v="Europe"/>
    <s v="MOLDOVA"/>
    <s v="Beverages"/>
    <s v="Online"/>
    <x v="3"/>
    <d v="2010-12-09T00:00:00"/>
    <s v="Dec"/>
    <n v="2010"/>
    <n v="607620608"/>
    <d v="2010-09-20T00:00:00"/>
    <n v="2"/>
    <s v=""/>
    <n v="7296"/>
    <n v="47.45"/>
    <n v="31.79"/>
    <n v="15.66"/>
    <n v="231939.84"/>
    <n v="114255.36"/>
    <n v="-117684.48"/>
    <n v="-0.50739226171752105"/>
  </r>
  <r>
    <s v="Central America"/>
    <s v="GUATEMALA"/>
    <s v="Fruits"/>
    <s v="Offline"/>
    <x v="1"/>
    <d v="2016-03-16T00:00:00"/>
    <s v="Mar"/>
    <n v="2016"/>
    <n v="368524205"/>
    <d v="2016-04-21T00:00:00"/>
    <n v="5"/>
    <n v="36"/>
    <n v="3357"/>
    <n v="9.33"/>
    <n v="6.92"/>
    <n v="2.41"/>
    <n v="23230.44"/>
    <n v="8090.37"/>
    <n v="-15140.07"/>
    <n v="-0.65173410404624299"/>
  </r>
  <r>
    <s v="North America"/>
    <s v="UNITED STATES OF AMERICA"/>
    <s v="Snacks"/>
    <s v="Online"/>
    <x v="0"/>
    <d v="2010-06-30T00:00:00"/>
    <s v="Jun"/>
    <n v="2010"/>
    <n v="768351447"/>
    <d v="2010-07-17T00:00:00"/>
    <n v="7"/>
    <n v="17"/>
    <n v="1123"/>
    <n v="152.58000000000001"/>
    <n v="97.44"/>
    <n v="55.14"/>
    <n v="109425.12"/>
    <n v="61922.22"/>
    <n v="-47502.9"/>
    <n v="-0.43411330049261099"/>
  </r>
  <r>
    <s v="Sub-Saharan Africa"/>
    <s v="MADAGASCAR"/>
    <s v="Snacks"/>
    <s v="Offline"/>
    <x v="0"/>
    <d v="2012-01-27T00:00:00"/>
    <s v="Jan"/>
    <n v="2012"/>
    <n v="158713662"/>
    <d v="2012-01-28T00:00:00"/>
    <n v="7"/>
    <n v="1"/>
    <n v="5754"/>
    <n v="152.58000000000001"/>
    <n v="97.44"/>
    <n v="55.14"/>
    <n v="560669.76"/>
    <n v="317275.56"/>
    <n v="-243394.2"/>
    <n v="-0.43411330049261099"/>
  </r>
  <r>
    <s v="Europe"/>
    <s v="CYPRUS"/>
    <s v="Personal Care"/>
    <s v="Online"/>
    <x v="2"/>
    <d v="2014-02-01T00:00:00"/>
    <s v="Feb"/>
    <n v="2014"/>
    <n v="561534678"/>
    <d v="2014-01-29T00:00:00"/>
    <n v="4"/>
    <s v=""/>
    <n v="9445"/>
    <n v="81.73"/>
    <n v="56.67"/>
    <n v="25.06"/>
    <n v="535248.15"/>
    <n v="236691.7"/>
    <n v="-298556.45"/>
    <n v="-0.55779071819304704"/>
  </r>
  <r>
    <s v="Australia/Oceania"/>
    <s v="NAURU"/>
    <s v="Fruits"/>
    <s v="Offline"/>
    <x v="2"/>
    <d v="2010-05-06T00:00:00"/>
    <s v="May"/>
    <n v="2010"/>
    <n v="919050824"/>
    <d v="2010-07-21T00:00:00"/>
    <n v="4"/>
    <n v="76"/>
    <n v="6417"/>
    <n v="9.33"/>
    <n v="6.92"/>
    <n v="2.41"/>
    <n v="44405.64"/>
    <n v="15464.97"/>
    <n v="-28940.67"/>
    <n v="-0.65173410404624299"/>
  </r>
  <r>
    <s v="Australia/Oceania"/>
    <s v="EAST TIMOR"/>
    <s v="Snacks"/>
    <s v="Online"/>
    <x v="1"/>
    <d v="2015-06-18T00:00:00"/>
    <s v="Jun"/>
    <n v="2015"/>
    <n v="243810927"/>
    <d v="2015-04-08T00:00:00"/>
    <n v="4"/>
    <s v=""/>
    <n v="7926"/>
    <n v="152.58000000000001"/>
    <n v="97.44"/>
    <n v="55.14"/>
    <n v="772309.44"/>
    <n v="437039.64"/>
    <n v="-335269.8"/>
    <n v="-0.43411330049261099"/>
  </r>
  <r>
    <s v="Europe"/>
    <s v="HUNGARY"/>
    <s v="Vegetables"/>
    <s v="Offline"/>
    <x v="2"/>
    <d v="2014-06-01T00:00:00"/>
    <s v="Jun"/>
    <n v="2014"/>
    <n v="768676316"/>
    <d v="2014-08-02T00:00:00"/>
    <n v="7"/>
    <n v="62"/>
    <n v="7259"/>
    <n v="154.06"/>
    <n v="90.93"/>
    <n v="63.13"/>
    <n v="660060.87"/>
    <n v="458260.67"/>
    <n v="-201800.2"/>
    <n v="-0.30572968217309998"/>
  </r>
  <r>
    <s v="Sub-Saharan Africa"/>
    <s v="LIBERIA"/>
    <s v="Snacks"/>
    <s v="Online"/>
    <x v="1"/>
    <d v="2010-12-27T00:00:00"/>
    <s v="Dec"/>
    <n v="2010"/>
    <n v="296820819"/>
    <d v="2011-10-02T00:00:00"/>
    <n v="1"/>
    <n v="279"/>
    <n v="4731"/>
    <n v="152.58000000000001"/>
    <n v="97.44"/>
    <n v="55.14"/>
    <n v="460988.64"/>
    <n v="260867.34"/>
    <n v="-200121.3"/>
    <n v="-0.43411330049261099"/>
  </r>
  <r>
    <s v="Central America"/>
    <s v="GRENADA"/>
    <s v="Beverages"/>
    <s v="Offline"/>
    <x v="1"/>
    <d v="2012-04-05T00:00:00"/>
    <s v="Apr"/>
    <n v="2012"/>
    <n v="751730763"/>
    <d v="2012-11-06T00:00:00"/>
    <n v="3"/>
    <n v="215"/>
    <n v="2693"/>
    <n v="47.45"/>
    <n v="31.79"/>
    <n v="15.66"/>
    <n v="85610.47"/>
    <n v="42172.38"/>
    <n v="-43438.09"/>
    <n v="-0.50739226171752105"/>
  </r>
  <r>
    <s v="Central America"/>
    <s v="DOMINICAN REPUBLIC"/>
    <s v="Meat"/>
    <s v="Online"/>
    <x v="2"/>
    <d v="2013-09-29T00:00:00"/>
    <s v="Sep"/>
    <n v="2013"/>
    <n v="527204978"/>
    <d v="2013-03-10T00:00:00"/>
    <n v="1"/>
    <s v=""/>
    <n v="523"/>
    <n v="421.89"/>
    <n v="364.69"/>
    <n v="57.2"/>
    <n v="190732.87"/>
    <n v="29915.599999999999"/>
    <n v="-160817.26999999999"/>
    <n v="-0.84315445995228799"/>
  </r>
  <r>
    <s v="Europe"/>
    <s v="NORWAY"/>
    <s v="Cosmetics"/>
    <s v="Offline"/>
    <x v="2"/>
    <d v="2011-09-12T00:00:00"/>
    <s v="Sep"/>
    <n v="2011"/>
    <n v="337354791"/>
    <d v="2012-01-28T00:00:00"/>
    <n v="7"/>
    <n v="138"/>
    <n v="9634"/>
    <n v="437.2"/>
    <n v="263.33"/>
    <n v="173.87"/>
    <n v="2536921.2200000002"/>
    <n v="1675063.58"/>
    <n v="-861857.64"/>
    <n v="-0.33972581931416901"/>
  </r>
  <r>
    <s v="Middle East/North Africa"/>
    <s v="TUNISIA"/>
    <s v="Clothes"/>
    <s v="Online"/>
    <x v="0"/>
    <d v="2016-01-28T00:00:00"/>
    <s v="Jan"/>
    <n v="2016"/>
    <n v="966604030"/>
    <d v="2016-02-16T00:00:00"/>
    <n v="3"/>
    <n v="19"/>
    <n v="8467"/>
    <n v="109.28"/>
    <n v="35.840000000000003"/>
    <n v="73.44"/>
    <n v="303457.28000000003"/>
    <n v="621816.48"/>
    <n v="318359.2"/>
    <n v="1.0491071428571399"/>
  </r>
  <r>
    <s v="Australia/Oceania"/>
    <s v="PAPUA NEW GUINEA"/>
    <s v="Office Supplies"/>
    <s v="Offline"/>
    <x v="2"/>
    <d v="2013-08-30T00:00:00"/>
    <s v="Aug"/>
    <n v="2013"/>
    <n v="119689023"/>
    <d v="2013-09-19T00:00:00"/>
    <n v="5"/>
    <n v="20"/>
    <n v="7497"/>
    <n v="651.21"/>
    <n v="524.96"/>
    <n v="126.25"/>
    <n v="3935625.12"/>
    <n v="946496.25"/>
    <n v="-2989128.87"/>
    <n v="-0.75950548613227697"/>
  </r>
  <r>
    <s v="Australia/Oceania"/>
    <s v="FEDERATED STATES OF MICRONESIA"/>
    <s v="Baby Food"/>
    <s v="Offline"/>
    <x v="3"/>
    <d v="2012-03-16T00:00:00"/>
    <s v="Mar"/>
    <n v="2012"/>
    <n v="971658599"/>
    <d v="2012-03-05T00:00:00"/>
    <n v="2"/>
    <s v=""/>
    <n v="4227"/>
    <n v="255.28"/>
    <n v="159.41999999999999"/>
    <n v="95.86"/>
    <n v="673868.34"/>
    <n v="405200.22"/>
    <n v="-268668.12"/>
    <n v="-0.39869527035503699"/>
  </r>
  <r>
    <s v="Europe"/>
    <s v="NORWAY"/>
    <s v="Meat"/>
    <s v="Offline"/>
    <x v="0"/>
    <d v="2012-12-09T00:00:00"/>
    <s v="Dec"/>
    <n v="2012"/>
    <n v="917874085"/>
    <d v="2012-09-23T00:00:00"/>
    <n v="1"/>
    <s v=""/>
    <n v="8194"/>
    <n v="421.89"/>
    <n v="364.69"/>
    <n v="57.2"/>
    <n v="2988269.86"/>
    <n v="468696.8"/>
    <n v="-2519573.06"/>
    <n v="-0.84315445995228799"/>
  </r>
  <r>
    <s v="Asia"/>
    <s v="SRI LANKA"/>
    <s v="Personal Care"/>
    <s v="Offline"/>
    <x v="3"/>
    <d v="2013-05-31T00:00:00"/>
    <s v="May"/>
    <n v="2013"/>
    <n v="124009311"/>
    <d v="2013-08-06T00:00:00"/>
    <n v="3"/>
    <n v="67"/>
    <n v="5966"/>
    <n v="81.73"/>
    <n v="56.67"/>
    <n v="25.06"/>
    <n v="338093.22"/>
    <n v="149507.96"/>
    <n v="-188585.26"/>
    <n v="-0.55779071819304804"/>
  </r>
  <r>
    <s v="Europe"/>
    <s v="POLAND"/>
    <s v="Cereal"/>
    <s v="Online"/>
    <x v="1"/>
    <d v="2013-08-09T00:00:00"/>
    <s v="Aug"/>
    <n v="2013"/>
    <n v="176050603"/>
    <d v="2013-10-28T00:00:00"/>
    <n v="2"/>
    <n v="80"/>
    <n v="6140"/>
    <n v="205.7"/>
    <n v="117.11"/>
    <n v="88.59"/>
    <n v="719055.4"/>
    <n v="543942.6"/>
    <n v="-175112.8"/>
    <n v="-0.24353172231235601"/>
  </r>
  <r>
    <s v="Europe"/>
    <s v="LITHUANIA"/>
    <s v="Meat"/>
    <s v="Offline"/>
    <x v="1"/>
    <d v="2010-02-20T00:00:00"/>
    <s v="Feb"/>
    <n v="2010"/>
    <n v="930296790"/>
    <d v="2010-03-26T00:00:00"/>
    <n v="6"/>
    <n v="34"/>
    <n v="4348"/>
    <n v="421.89"/>
    <n v="364.69"/>
    <n v="57.2"/>
    <n v="1585672.12"/>
    <n v="248705.6"/>
    <n v="-1336966.52"/>
    <n v="-0.84315445995228799"/>
  </r>
  <r>
    <s v="Sub-Saharan Africa"/>
    <s v="GUINEA-BISSAU"/>
    <s v="Personal Care"/>
    <s v="Online"/>
    <x v="0"/>
    <d v="2015-06-08T00:00:00"/>
    <s v="Jun"/>
    <n v="2015"/>
    <n v="963359200"/>
    <d v="2015-08-30T00:00:00"/>
    <n v="1"/>
    <n v="83"/>
    <n v="8250"/>
    <n v="81.73"/>
    <n v="56.67"/>
    <n v="25.06"/>
    <n v="467527.5"/>
    <n v="206745"/>
    <n v="-260782.5"/>
    <n v="-0.55779071819304704"/>
  </r>
  <r>
    <s v="Sub-Saharan Africa"/>
    <s v="GHANA"/>
    <s v="Meat"/>
    <s v="Offline"/>
    <x v="2"/>
    <d v="2017-10-06T00:00:00"/>
    <s v="Oct"/>
    <n v="2017"/>
    <n v="722161662"/>
    <d v="2017-06-29T00:00:00"/>
    <n v="5"/>
    <s v=""/>
    <n v="2539"/>
    <n v="421.89"/>
    <n v="364.69"/>
    <n v="57.2"/>
    <n v="925947.91"/>
    <n v="145230.79999999999"/>
    <n v="-780717.11"/>
    <n v="-0.84315445995228799"/>
  </r>
  <r>
    <s v="Europe"/>
    <s v="ROMANIA"/>
    <s v="Cereal"/>
    <s v="Online"/>
    <x v="2"/>
    <d v="2011-09-14T00:00:00"/>
    <s v="Sep"/>
    <n v="2011"/>
    <n v="273940503"/>
    <d v="2011-10-19T00:00:00"/>
    <n v="4"/>
    <n v="35"/>
    <n v="3937"/>
    <n v="205.7"/>
    <n v="117.11"/>
    <n v="88.59"/>
    <n v="461062.07"/>
    <n v="348778.83"/>
    <n v="-112283.24"/>
    <n v="-0.24353172231235601"/>
  </r>
  <r>
    <s v="Europe"/>
    <s v="GREECE"/>
    <s v="Fruits"/>
    <s v="Offline"/>
    <x v="1"/>
    <d v="2014-05-28T00:00:00"/>
    <s v="May"/>
    <n v="2014"/>
    <n v="656244552"/>
    <d v="2014-06-19T00:00:00"/>
    <n v="5"/>
    <n v="22"/>
    <n v="6201"/>
    <n v="9.33"/>
    <n v="6.92"/>
    <n v="2.41"/>
    <n v="42910.92"/>
    <n v="14944.41"/>
    <n v="-27966.51"/>
    <n v="-0.65173410404624299"/>
  </r>
  <r>
    <s v="Sub-Saharan Africa"/>
    <s v="NAMIBIA"/>
    <s v="Personal Care"/>
    <s v="Offline"/>
    <x v="0"/>
    <d v="2012-03-05T00:00:00"/>
    <s v="Mar"/>
    <n v="2012"/>
    <n v="726935136"/>
    <d v="2012-06-19T00:00:00"/>
    <n v="3"/>
    <n v="106"/>
    <n v="5116"/>
    <n v="81.73"/>
    <n v="56.67"/>
    <n v="25.06"/>
    <n v="289923.71999999997"/>
    <n v="128206.96"/>
    <n v="-161716.76"/>
    <n v="-0.55779071819304804"/>
  </r>
  <r>
    <s v="Central America"/>
    <s v="NICARAGUA"/>
    <s v="Beverages"/>
    <s v="Online"/>
    <x v="2"/>
    <d v="2012-04-19T00:00:00"/>
    <s v="Apr"/>
    <n v="2012"/>
    <n v="314186084"/>
    <d v="2012-04-30T00:00:00"/>
    <n v="2"/>
    <n v="11"/>
    <n v="3499"/>
    <n v="47.45"/>
    <n v="31.79"/>
    <n v="15.66"/>
    <n v="111233.21"/>
    <n v="54794.34"/>
    <n v="-56438.87"/>
    <n v="-0.50739226171752105"/>
  </r>
  <r>
    <s v="Europe"/>
    <s v="MACEDONIA"/>
    <s v="Household"/>
    <s v="Online"/>
    <x v="1"/>
    <d v="2014-07-28T00:00:00"/>
    <s v="Jul"/>
    <n v="2014"/>
    <n v="666483724"/>
    <d v="2014-08-31T00:00:00"/>
    <n v="1"/>
    <n v="34"/>
    <n v="6199"/>
    <n v="668.27"/>
    <n v="502.54"/>
    <n v="165.73"/>
    <n v="3115245.46"/>
    <n v="1027360.27"/>
    <n v="-2087885.19"/>
    <n v="-0.67021530624427905"/>
  </r>
  <r>
    <s v="Middle East/North Africa"/>
    <s v="SAUDI ARABIA"/>
    <s v="Meat"/>
    <s v="Online"/>
    <x v="1"/>
    <d v="2016-09-19T00:00:00"/>
    <s v="Sep"/>
    <n v="2016"/>
    <n v="402626883"/>
    <d v="2016-08-10T00:00:00"/>
    <n v="4"/>
    <s v=""/>
    <n v="5097"/>
    <n v="421.89"/>
    <n v="364.69"/>
    <n v="57.2"/>
    <n v="1858824.93"/>
    <n v="291548.40000000002"/>
    <n v="-1567276.53"/>
    <n v="-0.84315445995228799"/>
  </r>
  <r>
    <s v="Asia"/>
    <s v="CHINA"/>
    <s v="Clothes"/>
    <s v="Online"/>
    <x v="0"/>
    <d v="2017-05-14T00:00:00"/>
    <s v="May"/>
    <n v="2017"/>
    <n v="461726891"/>
    <d v="2017-06-19T00:00:00"/>
    <n v="2"/>
    <n v="36"/>
    <n v="4103"/>
    <n v="109.28"/>
    <n v="35.840000000000003"/>
    <n v="73.44"/>
    <n v="147051.51999999999"/>
    <n v="301324.32"/>
    <n v="154272.79999999999"/>
    <n v="1.0491071428571399"/>
  </r>
  <r>
    <s v="Asia"/>
    <s v="SRI LANKA"/>
    <s v="Snacks"/>
    <s v="Offline"/>
    <x v="2"/>
    <d v="2012-04-06T00:00:00"/>
    <s v="Apr"/>
    <n v="2012"/>
    <n v="953207576"/>
    <d v="2012-07-15T00:00:00"/>
    <n v="1"/>
    <n v="100"/>
    <n v="4159"/>
    <n v="152.58000000000001"/>
    <n v="97.44"/>
    <n v="55.14"/>
    <n v="405252.96"/>
    <n v="229327.26"/>
    <n v="-175925.7"/>
    <n v="-0.43411330049261099"/>
  </r>
  <r>
    <s v="Sub-Saharan Africa"/>
    <s v="CHAD"/>
    <s v="Baby Food"/>
    <s v="Online"/>
    <x v="2"/>
    <d v="2014-04-01T00:00:00"/>
    <s v="Apr"/>
    <n v="2014"/>
    <n v="706805264"/>
    <d v="2014-07-01T00:00:00"/>
    <n v="3"/>
    <n v="91"/>
    <n v="8239"/>
    <n v="255.28"/>
    <n v="159.41999999999999"/>
    <n v="95.86"/>
    <n v="1313461.3799999999"/>
    <n v="789790.54"/>
    <n v="-523670.84"/>
    <n v="-0.39869527035503699"/>
  </r>
  <r>
    <s v="Europe"/>
    <s v="MALTA"/>
    <s v="Meat"/>
    <s v="Online"/>
    <x v="3"/>
    <d v="2016-05-15T00:00:00"/>
    <s v="May"/>
    <n v="2016"/>
    <n v="422568786"/>
    <d v="2016-06-17T00:00:00"/>
    <n v="6"/>
    <n v="33"/>
    <n v="6349"/>
    <n v="421.89"/>
    <n v="364.69"/>
    <n v="57.2"/>
    <n v="2315416.81"/>
    <n v="363162.8"/>
    <n v="-1952254.01"/>
    <n v="-0.84315445995228799"/>
  </r>
  <r>
    <s v="Sub-Saharan Africa"/>
    <s v="THE GAMBIA"/>
    <s v="Vegetables"/>
    <s v="Offline"/>
    <x v="2"/>
    <d v="2014-10-28T00:00:00"/>
    <s v="Oct"/>
    <n v="2014"/>
    <n v="420859467"/>
    <d v="2014-10-28T00:00:00"/>
    <n v="3"/>
    <n v="0"/>
    <n v="524"/>
    <n v="154.06"/>
    <n v="90.93"/>
    <n v="63.13"/>
    <n v="47647.32"/>
    <n v="33080.120000000003"/>
    <n v="-14567.2"/>
    <n v="-0.30572968217309998"/>
  </r>
  <r>
    <s v="Central America"/>
    <s v="GUATEMALA"/>
    <s v="Personal Care"/>
    <s v="Offline"/>
    <x v="1"/>
    <d v="2017-08-02T00:00:00"/>
    <s v="Aug"/>
    <n v="2017"/>
    <n v="192351138"/>
    <d v="2017-02-24T00:00:00"/>
    <n v="6"/>
    <s v=""/>
    <n v="9831"/>
    <n v="81.73"/>
    <n v="56.67"/>
    <n v="25.06"/>
    <n v="557122.77"/>
    <n v="246364.86"/>
    <n v="-310757.90999999997"/>
    <n v="-0.55779071819304704"/>
  </r>
  <r>
    <s v="Sub-Saharan Africa"/>
    <s v="EQUATORIAL GUINEA"/>
    <s v="Vegetables"/>
    <s v="Online"/>
    <x v="3"/>
    <d v="2016-11-17T00:00:00"/>
    <s v="Nov"/>
    <n v="2016"/>
    <n v="648030126"/>
    <d v="2016-11-19T00:00:00"/>
    <n v="7"/>
    <n v="2"/>
    <n v="5370"/>
    <n v="154.06"/>
    <n v="90.93"/>
    <n v="63.13"/>
    <n v="488294.1"/>
    <n v="339008.1"/>
    <n v="-149286"/>
    <n v="-0.30572968217309998"/>
  </r>
  <r>
    <s v="Europe"/>
    <s v="DENMARK"/>
    <s v="Vegetables"/>
    <s v="Online"/>
    <x v="2"/>
    <d v="2012-08-26T00:00:00"/>
    <s v="Aug"/>
    <n v="2012"/>
    <n v="969195258"/>
    <d v="2012-09-17T00:00:00"/>
    <n v="2"/>
    <n v="22"/>
    <n v="5269"/>
    <n v="154.06"/>
    <n v="90.93"/>
    <n v="63.13"/>
    <n v="479110.17"/>
    <n v="332631.96999999997"/>
    <n v="-146478.20000000001"/>
    <n v="-0.30572968217309998"/>
  </r>
  <r>
    <s v="Europe"/>
    <s v="NETHERLANDS"/>
    <s v="Office Supplies"/>
    <s v="Online"/>
    <x v="1"/>
    <d v="2011-07-29T00:00:00"/>
    <s v="Jul"/>
    <n v="2011"/>
    <n v="857457864"/>
    <d v="2011-09-16T00:00:00"/>
    <n v="6"/>
    <n v="49"/>
    <n v="9691"/>
    <n v="651.21"/>
    <n v="524.96"/>
    <n v="126.25"/>
    <n v="5087387.3600000003"/>
    <n v="1223488.75"/>
    <n v="-3863898.61"/>
    <n v="-0.75950548613227697"/>
  </r>
  <r>
    <s v="North America"/>
    <s v="CANADA"/>
    <s v="Office Supplies"/>
    <s v="Online"/>
    <x v="0"/>
    <d v="2010-06-29T00:00:00"/>
    <s v="Jun"/>
    <n v="2010"/>
    <n v="984741771"/>
    <d v="2010-08-13T00:00:00"/>
    <n v="6"/>
    <n v="45"/>
    <n v="5828"/>
    <n v="651.21"/>
    <n v="524.96"/>
    <n v="126.25"/>
    <n v="3059466.88"/>
    <n v="735785"/>
    <n v="-2323681.88"/>
    <n v="-0.75950548613227697"/>
  </r>
  <r>
    <s v="Australia/Oceania"/>
    <s v="EAST TIMOR"/>
    <s v="Snacks"/>
    <s v="Online"/>
    <x v="3"/>
    <d v="2014-11-26T00:00:00"/>
    <s v="Nov"/>
    <n v="2014"/>
    <n v="743283307"/>
    <d v="2015-04-01T00:00:00"/>
    <n v="4"/>
    <n v="126"/>
    <n v="2903"/>
    <n v="152.58000000000001"/>
    <n v="97.44"/>
    <n v="55.14"/>
    <n v="282868.32"/>
    <n v="160071.42000000001"/>
    <n v="-122796.9"/>
    <n v="-0.43411330049261099"/>
  </r>
  <r>
    <s v="Europe"/>
    <s v="HUNGARY"/>
    <s v="Vegetables"/>
    <s v="Online"/>
    <x v="0"/>
    <d v="2012-05-06T00:00:00"/>
    <s v="May"/>
    <n v="2012"/>
    <n v="495631301"/>
    <d v="2012-07-18T00:00:00"/>
    <n v="4"/>
    <n v="73"/>
    <n v="7171"/>
    <n v="154.06"/>
    <n v="90.93"/>
    <n v="63.13"/>
    <n v="652059.03"/>
    <n v="452705.23"/>
    <n v="-199353.8"/>
    <n v="-0.30572968217309998"/>
  </r>
  <r>
    <s v="Europe"/>
    <s v="SLOVAKIA"/>
    <s v="Office Supplies"/>
    <s v="Offline"/>
    <x v="3"/>
    <d v="2014-06-23T00:00:00"/>
    <s v="Jun"/>
    <n v="2014"/>
    <n v="224647080"/>
    <d v="2014-07-30T00:00:00"/>
    <n v="4"/>
    <n v="37"/>
    <n v="6918"/>
    <n v="651.21"/>
    <n v="524.96"/>
    <n v="126.25"/>
    <n v="3631673.28"/>
    <n v="873397.5"/>
    <n v="-2758275.78"/>
    <n v="-0.75950548613227697"/>
  </r>
  <r>
    <s v="Europe"/>
    <s v="ARMENIA"/>
    <s v="Office Supplies"/>
    <s v="Offline"/>
    <x v="3"/>
    <d v="2014-03-08T00:00:00"/>
    <s v="Mar"/>
    <n v="2014"/>
    <n v="883504474"/>
    <d v="2014-08-09T00:00:00"/>
    <n v="7"/>
    <n v="154"/>
    <n v="7462"/>
    <n v="651.21"/>
    <n v="524.96"/>
    <n v="126.25"/>
    <n v="3917251.52"/>
    <n v="942077.5"/>
    <n v="-2975174.02"/>
    <n v="-0.75950548613227697"/>
  </r>
  <r>
    <s v="Sub-Saharan Africa"/>
    <s v="BOTSWANA"/>
    <s v="Clothes"/>
    <s v="Online"/>
    <x v="1"/>
    <d v="2014-09-12T00:00:00"/>
    <s v="Sep"/>
    <n v="2014"/>
    <n v="345689809"/>
    <d v="2014-12-28T00:00:00"/>
    <n v="1"/>
    <n v="107"/>
    <n v="6151"/>
    <n v="109.28"/>
    <n v="35.840000000000003"/>
    <n v="73.44"/>
    <n v="220451.84"/>
    <n v="451729.44"/>
    <n v="231277.6"/>
    <n v="1.0491071428571399"/>
  </r>
  <r>
    <s v="Australia/Oceania"/>
    <s v="FEDERATED STATES OF MICRONESIA"/>
    <s v="Clothes"/>
    <s v="Online"/>
    <x v="0"/>
    <d v="2014-12-26T00:00:00"/>
    <s v="Dec"/>
    <n v="2014"/>
    <n v="155001914"/>
    <d v="2014-12-30T00:00:00"/>
    <n v="3"/>
    <n v="4"/>
    <n v="7366"/>
    <n v="109.28"/>
    <n v="35.840000000000003"/>
    <n v="73.44"/>
    <n v="263997.44"/>
    <n v="540959.04"/>
    <n v="276961.59999999998"/>
    <n v="1.0491071428571399"/>
  </r>
  <r>
    <s v="Europe"/>
    <s v="AUSTRIA"/>
    <s v="Office Supplies"/>
    <s v="Offline"/>
    <x v="1"/>
    <d v="2015-03-04T00:00:00"/>
    <s v="Mar"/>
    <n v="2015"/>
    <n v="575552117"/>
    <d v="2015-04-26T00:00:00"/>
    <n v="1"/>
    <n v="53"/>
    <n v="7516"/>
    <n v="651.21"/>
    <n v="524.96"/>
    <n v="126.25"/>
    <n v="3945599.36"/>
    <n v="948895"/>
    <n v="-2996704.36"/>
    <n v="-0.75950548613227697"/>
  </r>
  <r>
    <s v="Europe"/>
    <s v="ANDORRA"/>
    <s v="Baby Food"/>
    <s v="Offline"/>
    <x v="3"/>
    <d v="2013-07-15T00:00:00"/>
    <s v="Jul"/>
    <n v="2013"/>
    <n v="141764247"/>
    <d v="2013-08-29T00:00:00"/>
    <n v="5"/>
    <n v="45"/>
    <n v="46"/>
    <n v="255.28"/>
    <n v="159.41999999999999"/>
    <n v="95.86"/>
    <n v="7333.32"/>
    <n v="4409.5600000000004"/>
    <n v="-2923.76"/>
    <n v="-0.39869527035503699"/>
  </r>
  <r>
    <s v="Europe"/>
    <s v="ITALY"/>
    <s v="Vegetables"/>
    <s v="Offline"/>
    <x v="0"/>
    <d v="2016-11-04T00:00:00"/>
    <s v="Nov"/>
    <n v="2016"/>
    <n v="608374631"/>
    <d v="2016-12-04T00:00:00"/>
    <n v="1"/>
    <n v="30"/>
    <n v="428"/>
    <n v="154.06"/>
    <n v="90.93"/>
    <n v="63.13"/>
    <n v="38918.04"/>
    <n v="27019.64"/>
    <n v="-11898.4"/>
    <n v="-0.30572968217309998"/>
  </r>
  <r>
    <s v="Europe"/>
    <s v="PORTUGAL"/>
    <s v="Household"/>
    <s v="Online"/>
    <x v="2"/>
    <d v="2012-01-17T00:00:00"/>
    <s v="Jan"/>
    <n v="2012"/>
    <n v="200432097"/>
    <d v="2012-01-31T00:00:00"/>
    <n v="3"/>
    <n v="14"/>
    <n v="1167"/>
    <n v="668.27"/>
    <n v="502.54"/>
    <n v="165.73"/>
    <n v="586464.18000000005"/>
    <n v="193406.91"/>
    <n v="-393057.27"/>
    <n v="-0.67021530624427905"/>
  </r>
  <r>
    <s v="Middle East/North Africa"/>
    <s v="UNITED ARAB EMIRATES"/>
    <s v="Household"/>
    <s v="Online"/>
    <x v="2"/>
    <d v="2013-10-03T00:00:00"/>
    <s v="Oct"/>
    <n v="2013"/>
    <n v="363297975"/>
    <d v="2013-03-27T00:00:00"/>
    <n v="4"/>
    <s v=""/>
    <n v="6799"/>
    <n v="668.27"/>
    <n v="502.54"/>
    <n v="165.73"/>
    <n v="3416769.46"/>
    <n v="1126798.27"/>
    <n v="-2289971.19"/>
    <n v="-0.67021530624427905"/>
  </r>
  <r>
    <s v="Australia/Oceania"/>
    <s v="AUSTRALIA"/>
    <s v="Cosmetics"/>
    <s v="Offline"/>
    <x v="2"/>
    <d v="2014-03-16T00:00:00"/>
    <s v="Mar"/>
    <n v="2014"/>
    <n v="812646090"/>
    <d v="2014-04-17T00:00:00"/>
    <n v="5"/>
    <n v="32"/>
    <n v="8892"/>
    <n v="437.2"/>
    <n v="263.33"/>
    <n v="173.87"/>
    <n v="2341530.36"/>
    <n v="1546052.04"/>
    <n v="-795478.32"/>
    <n v="-0.33972581931416901"/>
  </r>
  <r>
    <s v="Europe"/>
    <s v="ROMANIA"/>
    <s v="Snacks"/>
    <s v="Offline"/>
    <x v="0"/>
    <d v="2010-08-21T00:00:00"/>
    <s v="Aug"/>
    <n v="2010"/>
    <n v="884462773"/>
    <d v="2010-05-10T00:00:00"/>
    <n v="2"/>
    <s v=""/>
    <n v="1044"/>
    <n v="152.58000000000001"/>
    <n v="97.44"/>
    <n v="55.14"/>
    <n v="101727.36"/>
    <n v="57566.16"/>
    <n v="-44161.2"/>
    <n v="-0.43411330049261099"/>
  </r>
  <r>
    <s v="Europe"/>
    <s v="CZECH REPUBLIC"/>
    <s v="Office Supplies"/>
    <s v="Offline"/>
    <x v="0"/>
    <d v="2010-06-19T00:00:00"/>
    <s v="Jun"/>
    <n v="2010"/>
    <n v="885046851"/>
    <d v="2010-07-19T00:00:00"/>
    <n v="2"/>
    <n v="30"/>
    <n v="3886"/>
    <n v="651.21"/>
    <n v="524.96"/>
    <n v="126.25"/>
    <n v="2039994.56"/>
    <n v="490607.5"/>
    <n v="-1549387.06"/>
    <n v="-0.75950548613227697"/>
  </r>
  <r>
    <s v="Sub-Saharan Africa"/>
    <s v="MALI"/>
    <s v="Vegetables"/>
    <s v="Offline"/>
    <x v="2"/>
    <d v="2015-02-25T00:00:00"/>
    <s v="Feb"/>
    <n v="2015"/>
    <n v="741009652"/>
    <d v="2015-03-21T00:00:00"/>
    <n v="7"/>
    <n v="24"/>
    <n v="78"/>
    <n v="154.06"/>
    <n v="90.93"/>
    <n v="63.13"/>
    <n v="7092.54"/>
    <n v="4924.1400000000003"/>
    <n v="-2168.4"/>
    <n v="-0.30572968217309998"/>
  </r>
  <r>
    <s v="Central America"/>
    <s v="GUATEMALA"/>
    <s v="Fruits"/>
    <s v="Online"/>
    <x v="0"/>
    <d v="2015-11-18T00:00:00"/>
    <s v="Nov"/>
    <n v="2015"/>
    <n v="449275004"/>
    <d v="2015-11-21T00:00:00"/>
    <n v="7"/>
    <n v="3"/>
    <n v="9313"/>
    <n v="9.33"/>
    <n v="6.92"/>
    <n v="2.41"/>
    <n v="64445.96"/>
    <n v="22444.33"/>
    <n v="-42001.63"/>
    <n v="-0.65173410404624299"/>
  </r>
  <r>
    <s v="Europe"/>
    <s v="CZECH REPUBLIC"/>
    <s v="Vegetables"/>
    <s v="Online"/>
    <x v="0"/>
    <d v="2012-06-14T00:00:00"/>
    <s v="Jun"/>
    <n v="2012"/>
    <n v="527079236"/>
    <d v="2012-06-20T00:00:00"/>
    <n v="4"/>
    <n v="6"/>
    <n v="3314"/>
    <n v="154.06"/>
    <n v="90.93"/>
    <n v="63.13"/>
    <n v="301342.02"/>
    <n v="209212.82"/>
    <n v="-92129.2"/>
    <n v="-0.30572968217309998"/>
  </r>
  <r>
    <s v="Australia/Oceania"/>
    <s v="MARSHALL ISLANDS"/>
    <s v="Cosmetics"/>
    <s v="Offline"/>
    <x v="2"/>
    <d v="2017-09-02T00:00:00"/>
    <s v="Sep"/>
    <n v="2017"/>
    <n v="661971175"/>
    <d v="2017-02-18T00:00:00"/>
    <n v="7"/>
    <s v=""/>
    <n v="836"/>
    <n v="437.2"/>
    <n v="263.33"/>
    <n v="173.87"/>
    <n v="220143.88"/>
    <n v="145355.32"/>
    <n v="-74788.56"/>
    <n v="-0.33972581931416901"/>
  </r>
  <r>
    <s v="Europe"/>
    <s v="DENMARK"/>
    <s v="Clothes"/>
    <s v="Online"/>
    <x v="1"/>
    <d v="2012-09-11T00:00:00"/>
    <s v="Sep"/>
    <n v="2012"/>
    <n v="161812150"/>
    <d v="2012-12-11T00:00:00"/>
    <n v="3"/>
    <n v="91"/>
    <n v="2666"/>
    <n v="109.28"/>
    <n v="35.840000000000003"/>
    <n v="73.44"/>
    <n v="95549.440000000002"/>
    <n v="195791.04"/>
    <n v="100241.60000000001"/>
    <n v="1.0491071428571399"/>
  </r>
  <r>
    <s v="Sub-Saharan Africa"/>
    <s v="GABON"/>
    <s v="Office Supplies"/>
    <s v="Online"/>
    <x v="2"/>
    <d v="2010-12-04T00:00:00"/>
    <s v="Dec"/>
    <n v="2010"/>
    <n v="204775989"/>
    <d v="2010-04-29T00:00:00"/>
    <n v="5"/>
    <s v=""/>
    <n v="6620"/>
    <n v="651.21"/>
    <n v="524.96"/>
    <n v="126.25"/>
    <n v="3475235.2"/>
    <n v="835775"/>
    <n v="-2639460.2000000002"/>
    <n v="-0.75950548613227697"/>
  </r>
  <r>
    <s v="Europe"/>
    <s v="HUNGARY"/>
    <s v="Cosmetics"/>
    <s v="Offline"/>
    <x v="3"/>
    <d v="2013-10-06T00:00:00"/>
    <s v="Oct"/>
    <n v="2013"/>
    <n v="689349019"/>
    <d v="2013-07-23T00:00:00"/>
    <n v="3"/>
    <s v=""/>
    <n v="2548"/>
    <n v="437.2"/>
    <n v="263.33"/>
    <n v="173.87"/>
    <n v="670964.84"/>
    <n v="443020.76"/>
    <n v="-227944.08"/>
    <n v="-0.33972581931416901"/>
  </r>
  <r>
    <s v="Sub-Saharan Africa"/>
    <s v="DEMOCRATIC REPUBLIC OF THE CONGO"/>
    <s v="Cosmetics"/>
    <s v="Offline"/>
    <x v="3"/>
    <d v="2016-02-15T00:00:00"/>
    <s v="Feb"/>
    <n v="2016"/>
    <n v="684330070"/>
    <d v="2016-02-25T00:00:00"/>
    <n v="5"/>
    <n v="10"/>
    <n v="7330"/>
    <n v="437.2"/>
    <n v="263.33"/>
    <n v="173.87"/>
    <n v="1930208.9"/>
    <n v="1274467.1000000001"/>
    <n v="-655741.80000000005"/>
    <n v="-0.33972581931416901"/>
  </r>
  <r>
    <s v="Middle East/North Africa"/>
    <s v="SYRIA"/>
    <s v="Cereal"/>
    <s v="Online"/>
    <x v="0"/>
    <d v="2013-02-03T00:00:00"/>
    <s v="Feb"/>
    <n v="2013"/>
    <n v="678830468"/>
    <d v="2013-03-15T00:00:00"/>
    <n v="6"/>
    <n v="40"/>
    <n v="9876"/>
    <n v="205.7"/>
    <n v="117.11"/>
    <n v="88.59"/>
    <n v="1156578.3600000001"/>
    <n v="874914.84"/>
    <n v="-281663.52"/>
    <n v="-0.24353172231235601"/>
  </r>
  <r>
    <s v="Sub-Saharan Africa"/>
    <s v="GHANA"/>
    <s v="Baby Food"/>
    <s v="Offline"/>
    <x v="3"/>
    <d v="2011-03-11T00:00:00"/>
    <s v="Mar"/>
    <n v="2011"/>
    <n v="332274043"/>
    <d v="2011-05-12T00:00:00"/>
    <n v="5"/>
    <n v="62"/>
    <n v="6128"/>
    <n v="255.28"/>
    <n v="159.41999999999999"/>
    <n v="95.86"/>
    <n v="976925.76"/>
    <n v="587430.07999999996"/>
    <n v="-389495.68"/>
    <n v="-0.39869527035503699"/>
  </r>
  <r>
    <s v="Asia"/>
    <s v="BHUTAN"/>
    <s v="Personal Care"/>
    <s v="Online"/>
    <x v="0"/>
    <d v="2012-11-23T00:00:00"/>
    <s v="Nov"/>
    <n v="2012"/>
    <n v="724397122"/>
    <d v="2012-07-12T00:00:00"/>
    <n v="5"/>
    <s v=""/>
    <n v="4061"/>
    <n v="81.73"/>
    <n v="56.67"/>
    <n v="25.06"/>
    <n v="230136.87"/>
    <n v="101768.66"/>
    <n v="-128368.21"/>
    <n v="-0.55779071819304704"/>
  </r>
  <r>
    <s v="Asia"/>
    <s v="LAOS"/>
    <s v="Personal Care"/>
    <s v="Online"/>
    <x v="3"/>
    <d v="2014-05-16T00:00:00"/>
    <s v="May"/>
    <n v="2014"/>
    <n v="305248534"/>
    <d v="2014-06-26T00:00:00"/>
    <n v="5"/>
    <n v="41"/>
    <n v="8679"/>
    <n v="81.73"/>
    <n v="56.67"/>
    <n v="25.06"/>
    <n v="491838.93"/>
    <n v="217495.74"/>
    <n v="-274343.19"/>
    <n v="-0.55779071819304704"/>
  </r>
  <r>
    <s v="Australia/Oceania"/>
    <s v="NAURU"/>
    <s v="Meat"/>
    <s v="Offline"/>
    <x v="0"/>
    <d v="2015-05-17T00:00:00"/>
    <s v="May"/>
    <n v="2015"/>
    <n v="745189607"/>
    <d v="2015-05-26T00:00:00"/>
    <n v="3"/>
    <n v="9"/>
    <n v="7019"/>
    <n v="421.89"/>
    <n v="364.69"/>
    <n v="57.2"/>
    <n v="2559759.11"/>
    <n v="401486.8"/>
    <n v="-2158272.31"/>
    <n v="-0.84315445995228799"/>
  </r>
  <r>
    <s v="Asia"/>
    <s v="KAZAKHSTAN"/>
    <s v="Cereal"/>
    <s v="Offline"/>
    <x v="3"/>
    <d v="2012-11-04T00:00:00"/>
    <s v="Nov"/>
    <n v="2012"/>
    <n v="184894168"/>
    <d v="2012-04-16T00:00:00"/>
    <n v="2"/>
    <s v=""/>
    <n v="3148"/>
    <n v="205.7"/>
    <n v="117.11"/>
    <n v="88.59"/>
    <n v="368662.28"/>
    <n v="278881.32"/>
    <n v="-89780.96"/>
    <n v="-0.24353172231235601"/>
  </r>
  <r>
    <s v="Central America"/>
    <s v="PANAMA"/>
    <s v="Household"/>
    <s v="Online"/>
    <x v="1"/>
    <d v="2010-06-02T00:00:00"/>
    <s v="Jun"/>
    <n v="2010"/>
    <n v="885348546"/>
    <d v="2010-04-03T00:00:00"/>
    <n v="7"/>
    <s v=""/>
    <n v="3164"/>
    <n v="668.27"/>
    <n v="502.54"/>
    <n v="165.73"/>
    <n v="1590036.56"/>
    <n v="524369.72"/>
    <n v="-1065666.8400000001"/>
    <n v="-0.67021530624427905"/>
  </r>
  <r>
    <s v="Europe"/>
    <s v="ITALY"/>
    <s v="Household"/>
    <s v="Offline"/>
    <x v="0"/>
    <d v="2011-02-22T00:00:00"/>
    <s v="Feb"/>
    <n v="2011"/>
    <n v="677851569"/>
    <d v="2011-02-03T00:00:00"/>
    <n v="5"/>
    <s v=""/>
    <n v="198"/>
    <n v="668.27"/>
    <n v="502.54"/>
    <n v="165.73"/>
    <n v="99502.92"/>
    <n v="32814.54"/>
    <n v="-66688.38"/>
    <n v="-0.67021530624427905"/>
  </r>
  <r>
    <s v="Sub-Saharan Africa"/>
    <s v="SENEGAL"/>
    <s v="Vegetables"/>
    <s v="Online"/>
    <x v="2"/>
    <d v="2011-11-03T00:00:00"/>
    <s v="Nov"/>
    <n v="2011"/>
    <n v="614014565"/>
    <d v="2011-03-13T00:00:00"/>
    <n v="1"/>
    <s v=""/>
    <n v="9410"/>
    <n v="154.06"/>
    <n v="90.93"/>
    <n v="63.13"/>
    <n v="855651.3"/>
    <n v="594053.30000000005"/>
    <n v="-261598"/>
    <n v="-0.30572968217309998"/>
  </r>
  <r>
    <s v="Asia"/>
    <s v="BANGLADESH"/>
    <s v="Baby Food"/>
    <s v="Online"/>
    <x v="1"/>
    <d v="2010-11-19T00:00:00"/>
    <s v="Nov"/>
    <n v="2010"/>
    <n v="915761363"/>
    <d v="2011-03-01T00:00:00"/>
    <n v="3"/>
    <n v="102"/>
    <n v="2992"/>
    <n v="255.28"/>
    <n v="159.41999999999999"/>
    <n v="95.86"/>
    <n v="476984.64"/>
    <n v="286813.12"/>
    <n v="-190171.51999999999"/>
    <n v="-0.39869527035503699"/>
  </r>
  <r>
    <s v="Sub-Saharan Africa"/>
    <s v="BENIN"/>
    <s v="Clothes"/>
    <s v="Online"/>
    <x v="3"/>
    <d v="2011-04-12T00:00:00"/>
    <s v="Apr"/>
    <n v="2011"/>
    <n v="525328290"/>
    <d v="2012-11-01T00:00:00"/>
    <n v="5"/>
    <n v="569"/>
    <n v="5170"/>
    <n v="109.28"/>
    <n v="35.840000000000003"/>
    <n v="73.44"/>
    <n v="185292.79999999999"/>
    <n v="379684.8"/>
    <n v="194392"/>
    <n v="1.0491071428571399"/>
  </r>
  <r>
    <s v="Asia"/>
    <s v="MONGOLIA"/>
    <s v="Household"/>
    <s v="Offline"/>
    <x v="0"/>
    <d v="2013-04-19T00:00:00"/>
    <s v="Apr"/>
    <n v="2013"/>
    <n v="255264174"/>
    <d v="2013-10-05T00:00:00"/>
    <n v="7"/>
    <n v="169"/>
    <n v="7197"/>
    <n v="668.27"/>
    <n v="502.54"/>
    <n v="165.73"/>
    <n v="3616780.38"/>
    <n v="1192758.81"/>
    <n v="-2424021.5699999998"/>
    <n v="-0.67021530624427905"/>
  </r>
  <r>
    <s v="Europe"/>
    <s v="HUNGARY"/>
    <s v="Clothes"/>
    <s v="Offline"/>
    <x v="3"/>
    <d v="2015-01-21T00:00:00"/>
    <s v="Jan"/>
    <n v="2015"/>
    <n v="538430345"/>
    <d v="2015-10-03T00:00:00"/>
    <n v="7"/>
    <n v="255"/>
    <n v="2359"/>
    <n v="109.28"/>
    <n v="35.840000000000003"/>
    <n v="73.44"/>
    <n v="84546.559999999998"/>
    <n v="173244.96"/>
    <n v="88698.4"/>
    <n v="1.0491071428571399"/>
  </r>
  <r>
    <s v="Asia"/>
    <s v="KAZAKHSTAN"/>
    <s v="Beverages"/>
    <s v="Online"/>
    <x v="1"/>
    <d v="2014-09-07T00:00:00"/>
    <s v="Sep"/>
    <n v="2014"/>
    <n v="978000628"/>
    <d v="2014-07-16T00:00:00"/>
    <n v="4"/>
    <s v=""/>
    <n v="974"/>
    <n v="47.45"/>
    <n v="31.79"/>
    <n v="15.66"/>
    <n v="30963.46"/>
    <n v="15252.84"/>
    <n v="-15710.62"/>
    <n v="-0.50739226171752105"/>
  </r>
  <r>
    <s v="Europe"/>
    <s v="SWITZERLAND"/>
    <s v="Beverages"/>
    <s v="Online"/>
    <x v="3"/>
    <d v="2010-01-30T00:00:00"/>
    <s v="Jan"/>
    <n v="2010"/>
    <n v="797461354"/>
    <d v="2010-05-02T00:00:00"/>
    <n v="1"/>
    <n v="92"/>
    <n v="5391"/>
    <n v="47.45"/>
    <n v="31.79"/>
    <n v="15.66"/>
    <n v="171379.89"/>
    <n v="84423.06"/>
    <n v="-86956.83"/>
    <n v="-0.50739226171752105"/>
  </r>
  <r>
    <s v="Central America"/>
    <s v="BARBADOS"/>
    <s v="Clothes"/>
    <s v="Offline"/>
    <x v="1"/>
    <d v="2012-07-23T00:00:00"/>
    <s v="Jul"/>
    <n v="2012"/>
    <n v="190611350"/>
    <d v="2012-08-29T00:00:00"/>
    <n v="4"/>
    <n v="37"/>
    <n v="4989"/>
    <n v="109.28"/>
    <n v="35.840000000000003"/>
    <n v="73.44"/>
    <n v="178805.76000000001"/>
    <n v="366392.16"/>
    <n v="187586.4"/>
    <n v="1.0491071428571399"/>
  </r>
  <r>
    <s v="Sub-Saharan Africa"/>
    <s v="TANZANIA"/>
    <s v="Snacks"/>
    <s v="Online"/>
    <x v="0"/>
    <d v="2011-11-02T00:00:00"/>
    <s v="Nov"/>
    <n v="2011"/>
    <n v="771561944"/>
    <d v="2011-02-15T00:00:00"/>
    <n v="3"/>
    <s v=""/>
    <n v="1180"/>
    <n v="152.58000000000001"/>
    <n v="97.44"/>
    <n v="55.14"/>
    <n v="114979.2"/>
    <n v="65065.2"/>
    <n v="-49914"/>
    <n v="-0.43411330049261099"/>
  </r>
  <r>
    <s v="Central America"/>
    <s v="BELIZE"/>
    <s v="Baby Food"/>
    <s v="Online"/>
    <x v="2"/>
    <d v="2014-11-26T00:00:00"/>
    <s v="Nov"/>
    <n v="2014"/>
    <n v="624736964"/>
    <d v="2014-11-28T00:00:00"/>
    <n v="6"/>
    <n v="2"/>
    <n v="2406"/>
    <n v="255.28"/>
    <n v="159.41999999999999"/>
    <n v="95.86"/>
    <n v="383564.52"/>
    <n v="230639.16"/>
    <n v="-152925.35999999999"/>
    <n v="-0.39869527035503699"/>
  </r>
  <r>
    <s v="Central America"/>
    <s v="BARBADOS"/>
    <s v="Personal Care"/>
    <s v="Online"/>
    <x v="3"/>
    <d v="2011-09-06T00:00:00"/>
    <s v="Sep"/>
    <n v="2011"/>
    <n v="154872739"/>
    <d v="2011-07-20T00:00:00"/>
    <n v="4"/>
    <s v=""/>
    <n v="9140"/>
    <n v="81.73"/>
    <n v="56.67"/>
    <n v="25.06"/>
    <n v="517963.8"/>
    <n v="229048.4"/>
    <n v="-288915.40000000002"/>
    <n v="-0.55779071819304704"/>
  </r>
  <r>
    <s v="Middle East/North Africa"/>
    <s v="SOMALIA"/>
    <s v="Cosmetics"/>
    <s v="Online"/>
    <x v="3"/>
    <d v="2015-10-14T00:00:00"/>
    <s v="Oct"/>
    <n v="2015"/>
    <n v="737018096"/>
    <d v="2015-10-27T00:00:00"/>
    <n v="3"/>
    <n v="13"/>
    <n v="2345"/>
    <n v="437.2"/>
    <n v="263.33"/>
    <n v="173.87"/>
    <n v="617508.85"/>
    <n v="407725.15"/>
    <n v="-209783.7"/>
    <n v="-0.33972581931416901"/>
  </r>
  <r>
    <s v="Sub-Saharan Africa"/>
    <s v="NIGER"/>
    <s v="Baby Food"/>
    <s v="Offline"/>
    <x v="1"/>
    <d v="2013-10-19T00:00:00"/>
    <s v="Oct"/>
    <n v="2013"/>
    <n v="666534364"/>
    <d v="2013-11-18T00:00:00"/>
    <n v="2"/>
    <n v="30"/>
    <n v="1185"/>
    <n v="255.28"/>
    <n v="159.41999999999999"/>
    <n v="95.86"/>
    <n v="188912.7"/>
    <n v="113594.1"/>
    <n v="-75318.600000000006"/>
    <n v="-0.39869527035503699"/>
  </r>
  <r>
    <s v="Australia/Oceania"/>
    <s v="TUVALU"/>
    <s v="Personal Care"/>
    <s v="Offline"/>
    <x v="1"/>
    <d v="2011-04-30T00:00:00"/>
    <s v="Apr"/>
    <n v="2011"/>
    <n v="109095370"/>
    <d v="2011-06-06T00:00:00"/>
    <n v="2"/>
    <n v="37"/>
    <n v="2599"/>
    <n v="81.73"/>
    <n v="56.67"/>
    <n v="25.06"/>
    <n v="147285.32999999999"/>
    <n v="65130.94"/>
    <n v="-82154.39"/>
    <n v="-0.55779071819304704"/>
  </r>
  <r>
    <s v="Middle East/North Africa"/>
    <s v="SYRIA"/>
    <s v="Snacks"/>
    <s v="Offline"/>
    <x v="0"/>
    <d v="2015-11-04T00:00:00"/>
    <s v="Nov"/>
    <n v="2015"/>
    <n v="650687444"/>
    <d v="2015-05-28T00:00:00"/>
    <n v="5"/>
    <s v=""/>
    <n v="1729"/>
    <n v="152.58000000000001"/>
    <n v="97.44"/>
    <n v="55.14"/>
    <n v="168473.76"/>
    <n v="95337.06"/>
    <n v="-73136.7"/>
    <n v="-0.43411330049261099"/>
  </r>
  <r>
    <s v="Europe"/>
    <s v="SWITZERLAND"/>
    <s v="Cosmetics"/>
    <s v="Offline"/>
    <x v="1"/>
    <d v="2014-10-09T00:00:00"/>
    <s v="Oct"/>
    <n v="2014"/>
    <n v="347609412"/>
    <d v="2014-09-17T00:00:00"/>
    <n v="4"/>
    <s v=""/>
    <n v="4205"/>
    <n v="437.2"/>
    <n v="263.33"/>
    <n v="173.87"/>
    <n v="1107302.6499999999"/>
    <n v="731123.35"/>
    <n v="-376179.3"/>
    <n v="-0.33972581931416901"/>
  </r>
  <r>
    <s v="Central America"/>
    <s v="GRENADA"/>
    <s v="Office Supplies"/>
    <s v="Offline"/>
    <x v="1"/>
    <d v="2014-10-30T00:00:00"/>
    <s v="Oct"/>
    <n v="2014"/>
    <n v="476472604"/>
    <d v="2014-01-12T00:00:00"/>
    <n v="1"/>
    <s v=""/>
    <n v="7687"/>
    <n v="651.21"/>
    <n v="524.96"/>
    <n v="126.25"/>
    <n v="4035367.52"/>
    <n v="970483.75"/>
    <n v="-3064883.77"/>
    <n v="-0.75950548613227697"/>
  </r>
  <r>
    <s v="Sub-Saharan Africa"/>
    <s v="REPUBLIC OF THE CONGO"/>
    <s v="Clothes"/>
    <s v="Online"/>
    <x v="1"/>
    <d v="2010-08-25T00:00:00"/>
    <s v="Aug"/>
    <n v="2010"/>
    <n v="584200847"/>
    <d v="2010-09-13T00:00:00"/>
    <n v="2"/>
    <n v="19"/>
    <n v="6868"/>
    <n v="109.28"/>
    <n v="35.840000000000003"/>
    <n v="73.44"/>
    <n v="246149.12"/>
    <n v="504385.92"/>
    <n v="258236.79999999999"/>
    <n v="1.0491071428571399"/>
  </r>
  <r>
    <s v="Australia/Oceania"/>
    <s v="NAURU"/>
    <s v="Beverages"/>
    <s v="Offline"/>
    <x v="0"/>
    <d v="2013-04-27T00:00:00"/>
    <s v="Apr"/>
    <n v="2013"/>
    <n v="738030469"/>
    <d v="2013-05-31T00:00:00"/>
    <n v="6"/>
    <n v="34"/>
    <n v="8471"/>
    <n v="47.45"/>
    <n v="31.79"/>
    <n v="15.66"/>
    <n v="269293.09000000003"/>
    <n v="132655.85999999999"/>
    <n v="-136637.23000000001"/>
    <n v="-0.50739226171752105"/>
  </r>
  <r>
    <s v="Sub-Saharan Africa"/>
    <s v="LESOTHO"/>
    <s v="Snacks"/>
    <s v="Online"/>
    <x v="3"/>
    <d v="2016-02-23T00:00:00"/>
    <s v="Feb"/>
    <n v="2016"/>
    <n v="175510299"/>
    <d v="2016-03-23T00:00:00"/>
    <n v="4"/>
    <n v="29"/>
    <n v="6252"/>
    <n v="152.58000000000001"/>
    <n v="97.44"/>
    <n v="55.14"/>
    <n v="609194.88"/>
    <n v="344735.28"/>
    <n v="-264459.59999999998"/>
    <n v="-0.43411330049261099"/>
  </r>
  <r>
    <s v="Central America"/>
    <s v="EL SALVADOR"/>
    <s v="Fruits"/>
    <s v="Offline"/>
    <x v="0"/>
    <d v="2013-06-30T00:00:00"/>
    <s v="Jun"/>
    <n v="2013"/>
    <n v="454501664"/>
    <d v="2013-07-18T00:00:00"/>
    <n v="5"/>
    <n v="18"/>
    <n v="5997"/>
    <n v="9.33"/>
    <n v="6.92"/>
    <n v="2.41"/>
    <n v="41499.24"/>
    <n v="14452.77"/>
    <n v="-27046.47"/>
    <n v="-0.65173410404624299"/>
  </r>
  <r>
    <s v="Middle East/North Africa"/>
    <s v="AFGHANISTAN"/>
    <s v="Snacks"/>
    <s v="Offline"/>
    <x v="0"/>
    <d v="2012-02-29T00:00:00"/>
    <s v="Feb"/>
    <n v="2012"/>
    <n v="503178393"/>
    <d v="2012-06-03T00:00:00"/>
    <n v="1"/>
    <n v="95"/>
    <n v="523"/>
    <n v="152.58000000000001"/>
    <n v="97.44"/>
    <n v="55.14"/>
    <n v="50961.120000000003"/>
    <n v="28838.22"/>
    <n v="-22122.9"/>
    <n v="-0.43411330049261099"/>
  </r>
  <r>
    <s v="Asia"/>
    <s v="MYANMAR"/>
    <s v="Baby Food"/>
    <s v="Online"/>
    <x v="0"/>
    <d v="2012-06-06T00:00:00"/>
    <s v="Jun"/>
    <n v="2012"/>
    <n v="670026814"/>
    <d v="2012-06-15T00:00:00"/>
    <n v="6"/>
    <n v="9"/>
    <n v="4679"/>
    <n v="255.28"/>
    <n v="159.41999999999999"/>
    <n v="95.86"/>
    <n v="745926.18"/>
    <n v="448528.94"/>
    <n v="-297397.24"/>
    <n v="-0.39869527035503699"/>
  </r>
  <r>
    <s v="Europe"/>
    <s v="RUSSIA"/>
    <s v="Personal Care"/>
    <s v="Offline"/>
    <x v="3"/>
    <d v="2011-12-11T00:00:00"/>
    <s v="Dec"/>
    <n v="2011"/>
    <n v="473845756"/>
    <d v="2011-12-16T00:00:00"/>
    <n v="6"/>
    <n v="5"/>
    <n v="344"/>
    <n v="81.73"/>
    <n v="56.67"/>
    <n v="25.06"/>
    <n v="19494.48"/>
    <n v="8620.64"/>
    <n v="-10873.84"/>
    <n v="-0.55779071819304704"/>
  </r>
  <r>
    <s v="Middle East/North Africa"/>
    <s v="QATAR"/>
    <s v="Clothes"/>
    <s v="Online"/>
    <x v="2"/>
    <d v="2016-08-29T00:00:00"/>
    <s v="Aug"/>
    <n v="2016"/>
    <n v="853746545"/>
    <d v="2016-10-15T00:00:00"/>
    <n v="7"/>
    <n v="47"/>
    <n v="1430"/>
    <n v="109.28"/>
    <n v="35.840000000000003"/>
    <n v="73.44"/>
    <n v="51251.199999999997"/>
    <n v="105019.2"/>
    <n v="53768"/>
    <n v="1.0491071428571399"/>
  </r>
  <r>
    <s v="Sub-Saharan Africa"/>
    <s v="CAMEROON"/>
    <s v="Beverages"/>
    <s v="Offline"/>
    <x v="2"/>
    <d v="2015-02-27T00:00:00"/>
    <s v="Feb"/>
    <n v="2015"/>
    <n v="119153010"/>
    <d v="2015-05-03T00:00:00"/>
    <n v="1"/>
    <n v="65"/>
    <n v="8878"/>
    <n v="47.45"/>
    <n v="31.79"/>
    <n v="15.66"/>
    <n v="282231.62"/>
    <n v="139029.48000000001"/>
    <n v="-143202.14000000001"/>
    <n v="-0.50739226171752105"/>
  </r>
  <r>
    <s v="Asia"/>
    <s v="MALAYSIA"/>
    <s v="Office Supplies"/>
    <s v="Offline"/>
    <x v="2"/>
    <d v="2011-11-25T00:00:00"/>
    <s v="Nov"/>
    <n v="2011"/>
    <n v="699801480"/>
    <d v="2011-12-26T00:00:00"/>
    <n v="2"/>
    <n v="31"/>
    <n v="5664"/>
    <n v="651.21"/>
    <n v="524.96"/>
    <n v="126.25"/>
    <n v="2973373.44"/>
    <n v="715080"/>
    <n v="-2258293.44"/>
    <n v="-0.75950548613227697"/>
  </r>
  <r>
    <s v="Australia/Oceania"/>
    <s v="SAMOA"/>
    <s v="Meat"/>
    <s v="Online"/>
    <x v="1"/>
    <d v="2016-12-04T00:00:00"/>
    <s v="Dec"/>
    <n v="2016"/>
    <n v="595740783"/>
    <d v="2016-05-13T00:00:00"/>
    <n v="6"/>
    <s v=""/>
    <n v="1791"/>
    <n v="421.89"/>
    <n v="364.69"/>
    <n v="57.2"/>
    <n v="653159.79"/>
    <n v="102445.2"/>
    <n v="-550714.59"/>
    <n v="-0.84315445995228799"/>
  </r>
  <r>
    <s v="Sub-Saharan Africa"/>
    <s v="ZAMBIA"/>
    <s v="Cereal"/>
    <s v="Online"/>
    <x v="0"/>
    <d v="2016-01-16T00:00:00"/>
    <s v="Jan"/>
    <n v="2016"/>
    <n v="127332246"/>
    <d v="2016-11-02T00:00:00"/>
    <n v="4"/>
    <n v="291"/>
    <n v="9296"/>
    <n v="205.7"/>
    <n v="117.11"/>
    <n v="88.59"/>
    <n v="1088654.56"/>
    <n v="823532.64"/>
    <n v="-265121.91999999998"/>
    <n v="-0.24353172231235601"/>
  </r>
  <r>
    <s v="Sub-Saharan Africa"/>
    <s v="GABON"/>
    <s v="Office Supplies"/>
    <s v="Online"/>
    <x v="0"/>
    <d v="2011-09-05T00:00:00"/>
    <s v="Sep"/>
    <n v="2011"/>
    <n v="585249698"/>
    <d v="2011-05-06T00:00:00"/>
    <n v="6"/>
    <s v=""/>
    <n v="4000"/>
    <n v="651.21"/>
    <n v="524.96"/>
    <n v="126.25"/>
    <n v="2099840"/>
    <n v="505000"/>
    <n v="-1594840"/>
    <n v="-0.75950548613227697"/>
  </r>
  <r>
    <s v="Europe"/>
    <s v="BELARUS"/>
    <s v="Vegetables"/>
    <s v="Online"/>
    <x v="1"/>
    <d v="2011-05-01T00:00:00"/>
    <s v="May"/>
    <n v="2011"/>
    <n v="180479466"/>
    <d v="2011-12-01T00:00:00"/>
    <n v="5"/>
    <n v="214"/>
    <n v="6740"/>
    <n v="154.06"/>
    <n v="90.93"/>
    <n v="63.13"/>
    <n v="612868.19999999995"/>
    <n v="425496.2"/>
    <n v="-187372"/>
    <n v="-0.30572968217309998"/>
  </r>
  <r>
    <s v="Sub-Saharan Africa"/>
    <s v="CHAD"/>
    <s v="Snacks"/>
    <s v="Offline"/>
    <x v="0"/>
    <d v="2013-07-16T00:00:00"/>
    <s v="Jul"/>
    <n v="2013"/>
    <n v="794320380"/>
    <d v="2013-12-08T00:00:00"/>
    <n v="1"/>
    <n v="145"/>
    <n v="5907"/>
    <n v="152.58000000000001"/>
    <n v="97.44"/>
    <n v="55.14"/>
    <n v="575578.07999999996"/>
    <n v="325711.98"/>
    <n v="-249866.1"/>
    <n v="-0.43411330049261099"/>
  </r>
  <r>
    <s v="Asia"/>
    <s v="INDONESIA"/>
    <s v="Cosmetics"/>
    <s v="Offline"/>
    <x v="2"/>
    <d v="2010-05-12T00:00:00"/>
    <s v="May"/>
    <n v="2010"/>
    <n v="328383767"/>
    <d v="2010-12-18T00:00:00"/>
    <n v="7"/>
    <n v="220"/>
    <n v="4909"/>
    <n v="81.73"/>
    <n v="56.67"/>
    <n v="25.06"/>
    <n v="278193.03000000003"/>
    <n v="123019.54"/>
    <n v="-155173.49"/>
    <n v="-0.55779071819304704"/>
  </r>
  <r>
    <s v="Sub-Saharan Africa"/>
    <s v="ERITREA"/>
    <s v="Office Supplies"/>
    <s v="Online"/>
    <x v="3"/>
    <d v="2015-07-03T00:00:00"/>
    <s v="Jul"/>
    <n v="2015"/>
    <n v="354593455"/>
    <d v="2015-03-04T00:00:00"/>
    <n v="4"/>
    <s v=""/>
    <n v="938"/>
    <n v="651.21"/>
    <n v="524.96"/>
    <n v="126.25"/>
    <n v="492412.48"/>
    <n v="118422.5"/>
    <n v="-373989.98"/>
    <n v="-0.75950548613227697"/>
  </r>
  <r>
    <s v="Middle East/North Africa"/>
    <s v="IRAN"/>
    <s v="Clothes"/>
    <s v="Offline"/>
    <x v="3"/>
    <d v="2016-08-21T00:00:00"/>
    <s v="Aug"/>
    <n v="2016"/>
    <n v="265185773"/>
    <d v="2016-05-10T00:00:00"/>
    <n v="3"/>
    <s v=""/>
    <n v="3218"/>
    <n v="47.45"/>
    <n v="31.79"/>
    <n v="15.66"/>
    <n v="102300.22"/>
    <n v="50393.88"/>
    <n v="-51906.34"/>
    <n v="-0.50739226171752105"/>
  </r>
  <r>
    <s v="Asia"/>
    <s v="SOUTH KOREA"/>
    <s v="Beverages"/>
    <s v="Online"/>
    <x v="0"/>
    <d v="2010-03-07T00:00:00"/>
    <s v="Mar"/>
    <n v="2010"/>
    <n v="422709548"/>
    <d v="2010-04-08T00:00:00"/>
    <n v="5"/>
    <n v="32"/>
    <n v="8004"/>
    <n v="109.28"/>
    <n v="35.840000000000003"/>
    <n v="73.44"/>
    <n v="286863.35999999999"/>
    <n v="587813.76"/>
    <n v="300950.40000000002"/>
    <n v="1.0491071428571399"/>
  </r>
  <r>
    <s v="Asia"/>
    <s v="CAMBODIA"/>
    <s v="Snacks"/>
    <s v="Offline"/>
    <x v="2"/>
    <d v="2015-03-10T00:00:00"/>
    <s v="Mar"/>
    <n v="2015"/>
    <n v="810026109"/>
    <d v="2015-10-18T00:00:00"/>
    <n v="1"/>
    <n v="222"/>
    <n v="3581"/>
    <n v="154.06"/>
    <n v="90.93"/>
    <n v="63.13"/>
    <n v="325620.33"/>
    <n v="226068.53"/>
    <n v="-99551.8"/>
    <n v="-0.30572968217309998"/>
  </r>
  <r>
    <s v="Asia"/>
    <s v="LAOS"/>
    <s v="Fruits"/>
    <s v="Offline"/>
    <x v="2"/>
    <d v="2010-10-13T00:00:00"/>
    <s v="Oct"/>
    <n v="2010"/>
    <n v="580309283"/>
    <d v="2010-10-25T00:00:00"/>
    <n v="2"/>
    <n v="12"/>
    <n v="5268"/>
    <n v="437.2"/>
    <n v="263.33"/>
    <n v="173.87"/>
    <n v="1387222.44"/>
    <n v="915947.16"/>
    <n v="-471275.28"/>
    <n v="-0.33972581931416901"/>
  </r>
  <r>
    <s v="Asia"/>
    <s v="SRI LANKA"/>
    <s v="Snacks"/>
    <s v="Online"/>
    <x v="1"/>
    <d v="2012-01-12T00:00:00"/>
    <s v="Jan"/>
    <n v="2012"/>
    <n v="307045400"/>
    <d v="2012-02-12T00:00:00"/>
    <n v="1"/>
    <n v="31"/>
    <n v="412"/>
    <n v="651.21"/>
    <n v="524.96"/>
    <n v="126.25"/>
    <n v="216283.51999999999"/>
    <n v="52015"/>
    <n v="-164268.51999999999"/>
    <n v="-0.75950548613227697"/>
  </r>
  <r>
    <s v="Europe"/>
    <s v="NORWAY"/>
    <s v="Baby Food"/>
    <s v="Offline"/>
    <x v="0"/>
    <d v="2014-01-14T00:00:00"/>
    <s v="Jan"/>
    <n v="2014"/>
    <n v="634033286"/>
    <d v="2014-01-15T00:00:00"/>
    <n v="4"/>
    <n v="1"/>
    <n v="3394"/>
    <n v="81.73"/>
    <n v="56.67"/>
    <n v="25.06"/>
    <n v="192337.98"/>
    <n v="85053.64"/>
    <n v="-107284.34"/>
    <n v="-0.55779071819304704"/>
  </r>
  <r>
    <s v="Middle East/North Africa"/>
    <s v="UNITED ARAB EMIRATES"/>
    <s v="Personal Care"/>
    <s v="Online"/>
    <x v="3"/>
    <d v="2014-08-31T00:00:00"/>
    <s v="Aug"/>
    <n v="2014"/>
    <n v="925384271"/>
    <d v="2014-12-10T00:00:00"/>
    <n v="4"/>
    <n v="101"/>
    <n v="625"/>
    <n v="668.27"/>
    <n v="502.54"/>
    <n v="165.73"/>
    <n v="314087.5"/>
    <n v="103581.25"/>
    <n v="-210506.25"/>
    <n v="-0.67021530624427905"/>
  </r>
  <r>
    <s v="Asia"/>
    <s v="THAILAND"/>
    <s v="Clothes"/>
    <s v="Online"/>
    <x v="1"/>
    <d v="2012-08-08T00:00:00"/>
    <s v="Aug"/>
    <n v="2012"/>
    <n v="615522181"/>
    <d v="2012-09-20T00:00:00"/>
    <n v="5"/>
    <n v="43"/>
    <n v="5547"/>
    <n v="152.58000000000001"/>
    <n v="97.44"/>
    <n v="55.14"/>
    <n v="540499.68000000005"/>
    <n v="305861.58"/>
    <n v="-234638.1"/>
    <n v="-0.43411330049261099"/>
  </r>
  <r>
    <s v="Europe"/>
    <s v="UKRAINE"/>
    <s v="Beverages"/>
    <s v="Offline"/>
    <x v="2"/>
    <d v="2014-04-14T00:00:00"/>
    <s v="Apr"/>
    <n v="2014"/>
    <n v="559183347"/>
    <d v="2014-05-21T00:00:00"/>
    <n v="4"/>
    <n v="37"/>
    <n v="3633"/>
    <n v="205.7"/>
    <n v="117.11"/>
    <n v="88.59"/>
    <n v="425460.63"/>
    <n v="321847.46999999997"/>
    <n v="-103613.16"/>
    <n v="-0.24353172231235601"/>
  </r>
  <r>
    <s v="Europe"/>
    <s v="ARMENIA"/>
    <s v="Office Supplies"/>
    <s v="Offline"/>
    <x v="0"/>
    <d v="2015-09-11T00:00:00"/>
    <s v="Sep"/>
    <n v="2015"/>
    <n v="781416594"/>
    <d v="2015-12-23T00:00:00"/>
    <n v="4"/>
    <n v="103"/>
    <n v="7390"/>
    <n v="421.89"/>
    <n v="364.69"/>
    <n v="57.2"/>
    <n v="2695059.1"/>
    <n v="422708"/>
    <n v="-2272351.1"/>
    <n v="-0.84315445995228799"/>
  </r>
  <r>
    <s v="Middle East/North Africa"/>
    <s v="IRAN"/>
    <s v="Meat"/>
    <s v="Offline"/>
    <x v="2"/>
    <d v="2014-11-07T00:00:00"/>
    <s v="Nov"/>
    <n v="2014"/>
    <n v="927583253"/>
    <d v="2014-08-30T00:00:00"/>
    <n v="7"/>
    <s v=""/>
    <n v="1352"/>
    <n v="109.28"/>
    <n v="35.840000000000003"/>
    <n v="73.44"/>
    <n v="48455.68"/>
    <n v="99290.880000000005"/>
    <n v="50835.199999999997"/>
    <n v="1.0491071428571399"/>
  </r>
  <r>
    <s v="Europe"/>
    <s v="DENMARK"/>
    <s v="Cereal"/>
    <s v="Offline"/>
    <x v="3"/>
    <d v="2012-09-05T00:00:00"/>
    <s v="Sep"/>
    <n v="2012"/>
    <n v="713357150"/>
    <d v="2012-03-06T00:00:00"/>
    <n v="3"/>
    <s v=""/>
    <n v="7088"/>
    <n v="109.28"/>
    <n v="35.840000000000003"/>
    <n v="73.44"/>
    <n v="254033.92000000001"/>
    <n v="520542.71999999997"/>
    <n v="266508.79999999999"/>
    <n v="1.0491071428571399"/>
  </r>
  <r>
    <s v="Sub-Saharan Africa"/>
    <s v="LIBERIA"/>
    <s v="Office Supplies"/>
    <s v="Offline"/>
    <x v="0"/>
    <d v="2012-06-17T00:00:00"/>
    <s v="Jun"/>
    <n v="2012"/>
    <n v="374724614"/>
    <d v="2012-06-23T00:00:00"/>
    <n v="7"/>
    <n v="6"/>
    <n v="8195"/>
    <n v="437.2"/>
    <n v="263.33"/>
    <n v="173.87"/>
    <n v="2157989.35"/>
    <n v="1424864.65"/>
    <n v="-733124.7"/>
    <n v="-0.33972581931416901"/>
  </r>
  <r>
    <s v="Australia/Oceania"/>
    <s v="NEW ZEALAND"/>
    <s v="Vegetables"/>
    <s v="Offline"/>
    <x v="1"/>
    <d v="2015-03-04T00:00:00"/>
    <s v="Mar"/>
    <n v="2015"/>
    <n v="217984473"/>
    <d v="2015-04-20T00:00:00"/>
    <n v="2"/>
    <n v="47"/>
    <n v="5305"/>
    <n v="668.27"/>
    <n v="502.54"/>
    <n v="165.73"/>
    <n v="2665974.7000000002"/>
    <n v="879197.65"/>
    <n v="-1786777.05"/>
    <n v="-0.67021530624427905"/>
  </r>
  <r>
    <s v="Middle East/North Africa"/>
    <s v="AZERBAIJAN"/>
    <s v="Snacks"/>
    <s v="Offline"/>
    <x v="2"/>
    <d v="2014-08-17T00:00:00"/>
    <s v="Aug"/>
    <n v="2014"/>
    <n v="169748055"/>
    <d v="2014-02-10T00:00:00"/>
    <n v="2"/>
    <s v=""/>
    <n v="1077"/>
    <n v="109.28"/>
    <n v="35.840000000000003"/>
    <n v="73.44"/>
    <n v="38599.68"/>
    <n v="79094.880000000005"/>
    <n v="40495.199999999997"/>
    <n v="1.0491071428571399"/>
  </r>
  <r>
    <s v="Asia"/>
    <s v="MYANMAR"/>
    <s v="Baby Food"/>
    <s v="Offline"/>
    <x v="3"/>
    <d v="2016-11-23T00:00:00"/>
    <s v="Nov"/>
    <n v="2016"/>
    <n v="123256724"/>
    <d v="2016-10-12T00:00:00"/>
    <n v="4"/>
    <s v=""/>
    <n v="5204"/>
    <n v="255.28"/>
    <n v="159.41999999999999"/>
    <n v="95.86"/>
    <n v="829621.68"/>
    <n v="498855.44"/>
    <n v="-330766.24"/>
    <n v="-0.39869527035503699"/>
  </r>
  <r>
    <s v="Europe"/>
    <s v="FINLAND"/>
    <s v="Clothes"/>
    <s v="Online"/>
    <x v="2"/>
    <d v="2014-04-22T00:00:00"/>
    <s v="Apr"/>
    <n v="2014"/>
    <n v="13421235"/>
    <d v="2014-11-05T00:00:00"/>
    <n v="4"/>
    <n v="197"/>
    <n v="9410"/>
    <n v="109.28"/>
    <n v="35.840000000000003"/>
    <n v="73.44"/>
    <n v="337254.40000000002"/>
    <n v="691070.4"/>
    <n v="353816"/>
    <n v="1.0491071428571399"/>
  </r>
  <r>
    <s v="Sub-Saharan Africa"/>
    <s v="TANZANIA"/>
    <s v="Vegetables"/>
    <s v="Online"/>
    <x v="2"/>
    <d v="2011-08-07T00:00:00"/>
    <s v="Aug"/>
    <n v="2011"/>
    <n v="124535346"/>
    <d v="2011-07-08T00:00:00"/>
    <n v="6"/>
    <s v=""/>
    <n v="5000"/>
    <n v="154.06"/>
    <n v="90.93"/>
    <n v="63.13"/>
    <n v="454650"/>
    <n v="315650"/>
    <n v="-139000"/>
    <n v="-0.3057296821730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D000000}" name="PivotTable8" cacheId="3" applyNumberFormats="0" applyBorderFormats="0" applyFontFormats="0" applyPatternFormats="0" applyAlignmentFormats="0" applyWidthHeightFormats="1" dataCaption="Values" updatedVersion="7" minRefreshableVersion="5" useAutoFormatting="1" createdVersion="7" indent="0" outline="1" outlineData="1" multipleFieldFilters="0">
  <location ref="E2:E3" firstHeaderRow="1" firstDataRow="1" firstDataCol="0"/>
  <pivotFields count="21">
    <pivotField showAll="0">
      <items count="8">
        <item x="2"/>
        <item x="4"/>
        <item x="0"/>
        <item x="1"/>
        <item x="3"/>
        <item x="6"/>
        <item x="5"/>
        <item t="default"/>
      </items>
    </pivotField>
    <pivotField showAll="0"/>
    <pivotField showAll="0"/>
    <pivotField showAll="0"/>
    <pivotField showAll="0"/>
    <pivotField numFmtId="14" showAll="0">
      <items count="2306">
        <item x="975"/>
        <item x="669"/>
        <item x="72"/>
        <item x="1746"/>
        <item x="1749"/>
        <item x="1522"/>
        <item x="1010"/>
        <item x="2170"/>
        <item x="921"/>
        <item x="536"/>
        <item x="1640"/>
        <item x="209"/>
        <item x="1734"/>
        <item x="20"/>
        <item x="1967"/>
        <item x="2076"/>
        <item x="1332"/>
        <item x="1214"/>
        <item x="453"/>
        <item x="1993"/>
        <item x="2216"/>
        <item x="64"/>
        <item x="1843"/>
        <item x="1270"/>
        <item x="1550"/>
        <item x="909"/>
        <item x="1023"/>
        <item x="1870"/>
        <item x="166"/>
        <item x="1865"/>
        <item x="2186"/>
        <item x="1553"/>
        <item x="1425"/>
        <item x="291"/>
        <item x="36"/>
        <item x="666"/>
        <item x="582"/>
        <item x="848"/>
        <item x="295"/>
        <item x="1354"/>
        <item x="371"/>
        <item x="345"/>
        <item x="264"/>
        <item x="2273"/>
        <item x="1721"/>
        <item x="1905"/>
        <item x="290"/>
        <item x="535"/>
        <item x="878"/>
        <item x="645"/>
        <item x="1210"/>
        <item x="992"/>
        <item x="1365"/>
        <item x="2086"/>
        <item x="2301"/>
        <item x="1182"/>
        <item x="1056"/>
        <item x="811"/>
        <item x="343"/>
        <item x="944"/>
        <item x="2191"/>
        <item x="1418"/>
        <item x="840"/>
        <item x="310"/>
        <item x="263"/>
        <item x="1613"/>
        <item x="2238"/>
        <item x="500"/>
        <item x="2105"/>
        <item x="448"/>
        <item x="127"/>
        <item x="2231"/>
        <item x="651"/>
        <item x="2103"/>
        <item x="667"/>
        <item x="1430"/>
        <item x="190"/>
        <item x="1063"/>
        <item x="1025"/>
        <item x="162"/>
        <item x="1233"/>
        <item x="1740"/>
        <item x="539"/>
        <item x="306"/>
        <item x="1699"/>
        <item x="440"/>
        <item x="1884"/>
        <item x="2022"/>
        <item x="1853"/>
        <item x="1930"/>
        <item x="1080"/>
        <item x="2042"/>
        <item x="709"/>
        <item x="1777"/>
        <item x="1968"/>
        <item x="1102"/>
        <item x="220"/>
        <item x="2122"/>
        <item x="964"/>
        <item x="570"/>
        <item x="2227"/>
        <item x="1474"/>
        <item x="1"/>
        <item x="399"/>
        <item x="140"/>
        <item x="408"/>
        <item x="983"/>
        <item x="1472"/>
        <item x="3"/>
        <item x="791"/>
        <item x="1380"/>
        <item x="511"/>
        <item x="148"/>
        <item x="2009"/>
        <item x="1184"/>
        <item x="441"/>
        <item x="96"/>
        <item x="1817"/>
        <item x="1319"/>
        <item x="1958"/>
        <item x="2071"/>
        <item x="464"/>
        <item x="1887"/>
        <item x="1683"/>
        <item x="417"/>
        <item x="738"/>
        <item x="1554"/>
        <item x="1886"/>
        <item x="1058"/>
        <item x="1330"/>
        <item x="2202"/>
        <item x="1868"/>
        <item x="273"/>
        <item x="1420"/>
        <item x="851"/>
        <item x="1869"/>
        <item x="1587"/>
        <item x="782"/>
        <item x="75"/>
        <item x="396"/>
        <item x="855"/>
        <item x="1598"/>
        <item x="815"/>
        <item x="137"/>
        <item x="335"/>
        <item x="380"/>
        <item x="1544"/>
        <item x="2291"/>
        <item x="661"/>
        <item x="1029"/>
        <item x="341"/>
        <item x="549"/>
        <item x="180"/>
        <item x="1747"/>
        <item x="260"/>
        <item x="2018"/>
        <item x="129"/>
        <item x="1192"/>
        <item x="1755"/>
        <item x="785"/>
        <item x="116"/>
        <item x="110"/>
        <item x="988"/>
        <item x="2089"/>
        <item x="384"/>
        <item x="2126"/>
        <item x="1007"/>
        <item x="1352"/>
        <item x="1320"/>
        <item x="1046"/>
        <item x="2247"/>
        <item x="830"/>
        <item x="778"/>
        <item x="2029"/>
        <item x="1346"/>
        <item x="2116"/>
        <item x="1292"/>
        <item x="257"/>
        <item x="5"/>
        <item x="2213"/>
        <item x="325"/>
        <item x="1651"/>
        <item x="1978"/>
        <item x="835"/>
        <item x="744"/>
        <item x="916"/>
        <item x="184"/>
        <item x="104"/>
        <item x="1772"/>
        <item x="750"/>
        <item x="233"/>
        <item x="908"/>
        <item x="1114"/>
        <item x="1507"/>
        <item x="1516"/>
        <item x="653"/>
        <item x="1592"/>
        <item x="1781"/>
        <item x="891"/>
        <item x="2072"/>
        <item x="2156"/>
        <item x="935"/>
        <item x="1382"/>
        <item x="982"/>
        <item x="2262"/>
        <item x="2184"/>
        <item x="584"/>
        <item x="1682"/>
        <item x="734"/>
        <item x="232"/>
        <item x="1811"/>
        <item x="1653"/>
        <item x="419"/>
        <item x="742"/>
        <item x="493"/>
        <item x="1251"/>
        <item x="416"/>
        <item x="1872"/>
        <item x="1589"/>
        <item x="2045"/>
        <item x="604"/>
        <item x="478"/>
        <item x="359"/>
        <item x="2050"/>
        <item x="754"/>
        <item x="619"/>
        <item x="1661"/>
        <item x="1259"/>
        <item x="1440"/>
        <item x="2192"/>
        <item x="2019"/>
        <item x="1938"/>
        <item x="1031"/>
        <item x="736"/>
        <item x="1667"/>
        <item x="53"/>
        <item x="1460"/>
        <item x="1770"/>
        <item x="599"/>
        <item x="559"/>
        <item x="1671"/>
        <item x="1001"/>
        <item x="17"/>
        <item x="958"/>
        <item x="1466"/>
        <item x="1412"/>
        <item x="1456"/>
        <item x="789"/>
        <item x="2271"/>
        <item x="1835"/>
        <item x="1043"/>
        <item x="1959"/>
        <item x="2111"/>
        <item x="1917"/>
        <item x="1035"/>
        <item x="2221"/>
        <item x="383"/>
        <item x="1606"/>
        <item x="2120"/>
        <item x="1998"/>
        <item x="859"/>
        <item x="609"/>
        <item x="1254"/>
        <item x="2017"/>
        <item x="14"/>
        <item x="1505"/>
        <item x="1307"/>
        <item x="985"/>
        <item x="2010"/>
        <item x="1571"/>
        <item x="2294"/>
        <item x="361"/>
        <item x="58"/>
        <item x="764"/>
        <item x="105"/>
        <item x="1240"/>
        <item x="496"/>
        <item x="2011"/>
        <item x="990"/>
        <item x="2094"/>
        <item x="381"/>
        <item x="1375"/>
        <item x="993"/>
        <item x="1702"/>
        <item x="174"/>
        <item x="196"/>
        <item x="1858"/>
        <item x="1973"/>
        <item x="1152"/>
        <item x="1809"/>
        <item x="251"/>
        <item x="358"/>
        <item x="2208"/>
        <item x="1282"/>
        <item x="309"/>
        <item x="125"/>
        <item x="1384"/>
        <item x="168"/>
        <item x="690"/>
        <item x="1876"/>
        <item x="1850"/>
        <item x="1160"/>
        <item x="2172"/>
        <item x="420"/>
        <item x="1643"/>
        <item x="2062"/>
        <item x="2074"/>
        <item x="1450"/>
        <item x="713"/>
        <item x="81"/>
        <item x="1057"/>
        <item x="1932"/>
        <item x="171"/>
        <item x="741"/>
        <item x="2279"/>
        <item x="953"/>
        <item x="2030"/>
        <item x="1585"/>
        <item x="1468"/>
        <item x="954"/>
        <item x="1846"/>
        <item x="269"/>
        <item x="285"/>
        <item x="277"/>
        <item x="1216"/>
        <item x="769"/>
        <item x="2051"/>
        <item x="1997"/>
        <item x="1345"/>
        <item x="885"/>
        <item x="1106"/>
        <item x="1501"/>
        <item x="1281"/>
        <item x="1488"/>
        <item x="2075"/>
        <item x="2295"/>
        <item x="1155"/>
        <item x="258"/>
        <item x="1128"/>
        <item x="577"/>
        <item x="2160"/>
        <item x="2278"/>
        <item x="1725"/>
        <item x="1127"/>
        <item x="31"/>
        <item x="1238"/>
        <item x="1942"/>
        <item x="1257"/>
        <item x="2049"/>
        <item x="1936"/>
        <item x="1447"/>
        <item x="1445"/>
        <item x="1711"/>
        <item x="1841"/>
        <item x="1285"/>
        <item x="1654"/>
        <item x="1888"/>
        <item x="1854"/>
        <item x="132"/>
        <item x="1065"/>
        <item x="236"/>
        <item x="1395"/>
        <item x="775"/>
        <item x="6"/>
        <item x="1891"/>
        <item x="838"/>
        <item x="1707"/>
        <item x="566"/>
        <item x="875"/>
        <item x="1175"/>
        <item x="581"/>
        <item x="1845"/>
        <item x="1294"/>
        <item x="817"/>
        <item x="1271"/>
        <item x="1645"/>
        <item x="349"/>
        <item x="882"/>
        <item x="2008"/>
        <item x="1435"/>
        <item x="2066"/>
        <item x="167"/>
        <item x="824"/>
        <item x="529"/>
        <item x="1956"/>
        <item x="714"/>
        <item x="841"/>
        <item x="1105"/>
        <item x="1446"/>
        <item x="1097"/>
        <item x="1348"/>
        <item x="2166"/>
        <item x="1386"/>
        <item x="2299"/>
        <item x="1915"/>
        <item x="1402"/>
        <item x="2119"/>
        <item x="1059"/>
        <item x="1925"/>
        <item x="810"/>
        <item x="716"/>
        <item x="613"/>
        <item x="671"/>
        <item x="1773"/>
        <item x="1823"/>
        <item x="1034"/>
        <item x="940"/>
        <item x="854"/>
        <item x="191"/>
        <item x="578"/>
        <item x="868"/>
        <item x="135"/>
        <item x="718"/>
        <item x="119"/>
        <item x="947"/>
        <item x="795"/>
        <item x="1728"/>
        <item x="266"/>
        <item x="1690"/>
        <item x="1752"/>
        <item x="1037"/>
        <item x="332"/>
        <item x="883"/>
        <item x="938"/>
        <item x="864"/>
        <item x="479"/>
        <item x="630"/>
        <item x="1859"/>
        <item x="454"/>
        <item x="635"/>
        <item x="1742"/>
        <item x="551"/>
        <item x="2031"/>
        <item x="1492"/>
        <item x="2220"/>
        <item x="1313"/>
        <item x="2245"/>
        <item x="1284"/>
        <item x="521"/>
        <item x="1673"/>
        <item x="526"/>
        <item x="767"/>
        <item x="329"/>
        <item x="1387"/>
        <item x="1186"/>
        <item x="1497"/>
        <item x="1122"/>
        <item x="2080"/>
        <item x="1849"/>
        <item x="804"/>
        <item x="905"/>
        <item x="1862"/>
        <item x="1177"/>
        <item x="94"/>
        <item x="1759"/>
        <item x="1351"/>
        <item x="575"/>
        <item x="1443"/>
        <item x="1478"/>
        <item x="1965"/>
        <item x="1506"/>
        <item x="1675"/>
        <item x="1110"/>
        <item x="1679"/>
        <item x="1410"/>
        <item x="545"/>
        <item x="1179"/>
        <item x="2020"/>
        <item x="1094"/>
        <item x="1866"/>
        <item x="1526"/>
        <item x="1367"/>
        <item x="1464"/>
        <item x="1357"/>
        <item x="1827"/>
        <item x="1855"/>
        <item x="34"/>
        <item x="1053"/>
        <item x="1635"/>
        <item x="1668"/>
        <item x="253"/>
        <item x="1745"/>
        <item x="1829"/>
        <item x="241"/>
        <item x="687"/>
        <item x="763"/>
        <item x="1945"/>
        <item x="1229"/>
        <item x="722"/>
        <item x="499"/>
        <item x="1534"/>
        <item x="574"/>
        <item x="2133"/>
        <item x="771"/>
        <item x="1921"/>
        <item x="2241"/>
        <item x="1570"/>
        <item x="1712"/>
        <item x="803"/>
        <item x="1228"/>
        <item x="1810"/>
        <item x="2298"/>
        <item x="2265"/>
        <item x="600"/>
        <item x="1847"/>
        <item x="829"/>
        <item x="382"/>
        <item x="1411"/>
        <item x="1664"/>
        <item x="447"/>
        <item x="1087"/>
        <item x="873"/>
        <item x="486"/>
        <item x="2190"/>
        <item x="1788"/>
        <item x="372"/>
        <item x="1414"/>
        <item x="624"/>
        <item x="2175"/>
        <item x="602"/>
        <item x="2214"/>
        <item x="318"/>
        <item x="1897"/>
        <item x="491"/>
        <item x="2134"/>
        <item x="800"/>
        <item x="2212"/>
        <item x="922"/>
        <item x="999"/>
        <item x="814"/>
        <item x="1130"/>
        <item x="504"/>
        <item x="1948"/>
        <item x="907"/>
        <item x="1962"/>
        <item x="426"/>
        <item x="1750"/>
        <item x="625"/>
        <item x="1566"/>
        <item x="1178"/>
        <item x="1881"/>
        <item x="225"/>
        <item x="1144"/>
        <item x="1476"/>
        <item x="1118"/>
        <item x="759"/>
        <item x="550"/>
        <item x="1768"/>
        <item x="1151"/>
        <item x="1344"/>
        <item x="1605"/>
        <item x="2065"/>
        <item x="142"/>
        <item x="809"/>
        <item x="469"/>
        <item x="452"/>
        <item x="177"/>
        <item x="475"/>
        <item x="1791"/>
        <item x="2095"/>
        <item x="1308"/>
        <item x="228"/>
        <item x="1329"/>
        <item x="656"/>
        <item x="978"/>
        <item x="2148"/>
        <item x="2117"/>
        <item x="520"/>
        <item x="70"/>
        <item x="2059"/>
        <item x="1113"/>
        <item x="307"/>
        <item x="1529"/>
        <item x="472"/>
        <item x="1954"/>
        <item x="1047"/>
        <item x="518"/>
        <item x="376"/>
        <item x="1986"/>
        <item x="710"/>
        <item x="2025"/>
        <item x="2"/>
        <item x="1202"/>
        <item x="1044"/>
        <item x="1763"/>
        <item x="84"/>
        <item x="1448"/>
        <item x="558"/>
        <item x="514"/>
        <item x="1368"/>
        <item x="1824"/>
        <item x="2157"/>
        <item x="1662"/>
        <item x="274"/>
        <item x="2041"/>
        <item x="138"/>
        <item x="1790"/>
        <item x="1947"/>
        <item x="1988"/>
        <item x="1490"/>
        <item x="524"/>
        <item x="497"/>
        <item x="1991"/>
        <item x="2054"/>
        <item x="256"/>
        <item x="657"/>
        <item x="2183"/>
        <item x="1041"/>
        <item x="388"/>
        <item x="204"/>
        <item x="1515"/>
        <item x="1908"/>
        <item x="2248"/>
        <item x="1756"/>
        <item x="27"/>
        <item x="1503"/>
        <item x="86"/>
        <item x="2171"/>
        <item x="632"/>
        <item x="779"/>
        <item x="819"/>
        <item x="900"/>
        <item x="187"/>
        <item x="1784"/>
        <item x="2108"/>
        <item x="481"/>
        <item x="2109"/>
        <item x="806"/>
        <item x="278"/>
        <item x="553"/>
        <item x="1067"/>
        <item x="1796"/>
        <item x="1433"/>
        <item x="88"/>
        <item x="1310"/>
        <item x="367"/>
        <item x="1321"/>
        <item x="973"/>
        <item x="1727"/>
        <item x="740"/>
        <item x="32"/>
        <item x="1926"/>
        <item x="2217"/>
        <item x="1535"/>
        <item x="1899"/>
        <item x="35"/>
        <item x="1609"/>
        <item x="880"/>
        <item x="146"/>
        <item x="2223"/>
        <item x="237"/>
        <item x="1072"/>
        <item x="881"/>
        <item x="1451"/>
        <item x="1205"/>
        <item x="85"/>
        <item x="894"/>
        <item x="640"/>
        <item x="1650"/>
        <item x="1477"/>
        <item x="1615"/>
        <item x="47"/>
        <item x="1074"/>
        <item x="155"/>
        <item x="601"/>
        <item x="542"/>
        <item x="23"/>
        <item x="984"/>
        <item x="1638"/>
        <item x="1318"/>
        <item x="1739"/>
        <item x="1168"/>
        <item x="1247"/>
        <item x="925"/>
        <item x="1612"/>
        <item x="1434"/>
        <item x="781"/>
        <item x="768"/>
        <item x="2283"/>
        <item x="564"/>
        <item x="1245"/>
        <item x="1730"/>
        <item x="324"/>
        <item x="1591"/>
        <item x="1779"/>
        <item x="506"/>
        <item x="1298"/>
        <item x="1901"/>
        <item x="1556"/>
        <item x="1758"/>
        <item x="1957"/>
        <item x="515"/>
        <item x="446"/>
        <item x="870"/>
        <item x="1136"/>
        <item x="449"/>
        <item x="597"/>
        <item x="585"/>
        <item x="1315"/>
        <item x="762"/>
        <item x="1011"/>
        <item x="74"/>
        <item x="1385"/>
        <item x="2021"/>
        <item x="684"/>
        <item x="1436"/>
        <item x="312"/>
        <item x="282"/>
        <item x="1208"/>
        <item x="1328"/>
        <item x="2185"/>
        <item x="1603"/>
        <item x="193"/>
        <item x="792"/>
        <item x="2101"/>
        <item x="242"/>
        <item x="1463"/>
        <item x="2052"/>
        <item x="1517"/>
        <item x="1980"/>
        <item x="124"/>
        <item x="1800"/>
        <item x="994"/>
        <item x="205"/>
        <item x="820"/>
        <item x="660"/>
        <item x="689"/>
        <item x="928"/>
        <item x="2028"/>
        <item x="1649"/>
        <item x="188"/>
        <item x="431"/>
        <item x="1290"/>
        <item x="1256"/>
        <item x="1658"/>
        <item x="1508"/>
        <item x="1538"/>
        <item x="1361"/>
        <item x="2244"/>
        <item x="612"/>
        <item x="836"/>
        <item x="1288"/>
        <item x="825"/>
        <item x="1309"/>
        <item x="1465"/>
        <item x="330"/>
        <item x="1224"/>
        <item x="303"/>
        <item x="877"/>
        <item x="498"/>
        <item x="934"/>
        <item x="2114"/>
        <item x="1487"/>
        <item x="488"/>
        <item x="350"/>
        <item x="1588"/>
        <item x="607"/>
        <item x="1797"/>
        <item x="563"/>
        <item x="1078"/>
        <item x="2100"/>
        <item x="346"/>
        <item x="1999"/>
        <item x="2270"/>
        <item x="2057"/>
        <item x="265"/>
        <item x="99"/>
        <item x="143"/>
        <item x="1816"/>
        <item x="1842"/>
        <item x="2112"/>
        <item x="1989"/>
        <item x="572"/>
        <item x="755"/>
        <item x="83"/>
        <item x="826"/>
        <item x="1322"/>
        <item x="2252"/>
        <item x="1646"/>
        <item x="509"/>
        <item x="2118"/>
        <item x="636"/>
        <item x="1618"/>
        <item x="226"/>
        <item x="537"/>
        <item x="976"/>
        <item x="239"/>
        <item x="404"/>
        <item x="927"/>
        <item x="240"/>
        <item x="355"/>
        <item x="1235"/>
        <item x="698"/>
        <item x="2266"/>
        <item x="1964"/>
        <item x="1262"/>
        <item x="301"/>
        <item x="389"/>
        <item x="2151"/>
        <item x="1821"/>
        <item x="723"/>
        <item x="442"/>
        <item x="1552"/>
        <item x="1267"/>
        <item x="2290"/>
        <item x="1070"/>
        <item x="1009"/>
        <item x="1595"/>
        <item x="1432"/>
        <item x="1569"/>
        <item x="2258"/>
        <item x="676"/>
        <item x="1960"/>
        <item x="2303"/>
        <item x="623"/>
        <item x="1230"/>
        <item x="1020"/>
        <item x="721"/>
        <item x="961"/>
        <item x="1090"/>
        <item x="1738"/>
        <item x="422"/>
        <item x="924"/>
        <item x="414"/>
        <item x="735"/>
        <item x="1857"/>
        <item x="591"/>
        <item x="1459"/>
        <item x="531"/>
        <item x="646"/>
        <item x="458"/>
        <item x="1533"/>
        <item x="319"/>
        <item x="302"/>
        <item x="1273"/>
        <item x="246"/>
        <item x="1500"/>
        <item x="165"/>
        <item x="1246"/>
        <item x="1038"/>
        <item x="50"/>
        <item x="620"/>
        <item x="2146"/>
        <item x="770"/>
        <item x="1527"/>
        <item x="98"/>
        <item x="879"/>
        <item x="344"/>
        <item x="951"/>
        <item x="106"/>
        <item x="461"/>
        <item x="1541"/>
        <item x="1217"/>
        <item x="2073"/>
        <item x="972"/>
        <item x="1602"/>
        <item x="616"/>
        <item x="1630"/>
        <item x="1212"/>
        <item x="899"/>
        <item x="1769"/>
        <item x="333"/>
        <item x="1169"/>
        <item x="2140"/>
        <item x="596"/>
        <item x="2196"/>
        <item x="691"/>
        <item x="1123"/>
        <item x="1806"/>
        <item x="969"/>
        <item x="1248"/>
        <item x="1239"/>
        <item x="1028"/>
        <item x="1030"/>
        <item x="1062"/>
        <item x="1703"/>
        <item x="1372"/>
        <item x="405"/>
        <item x="2261"/>
        <item x="942"/>
        <item x="1442"/>
        <item x="1159"/>
        <item x="1514"/>
        <item x="445"/>
        <item x="1848"/>
        <item x="1076"/>
        <item x="1601"/>
        <item x="1189"/>
        <item x="1793"/>
        <item x="1135"/>
        <item x="2078"/>
        <item x="1099"/>
        <item x="681"/>
        <item x="468"/>
        <item x="1551"/>
        <item x="214"/>
        <item x="1786"/>
        <item x="675"/>
        <item x="1077"/>
        <item x="685"/>
        <item x="1751"/>
        <item x="1912"/>
        <item x="79"/>
        <item x="28"/>
        <item x="470"/>
        <item x="378"/>
        <item x="647"/>
        <item x="1407"/>
        <item x="29"/>
        <item x="1295"/>
        <item x="1241"/>
        <item x="1140"/>
        <item x="1692"/>
        <item x="777"/>
        <item x="1543"/>
        <item x="1542"/>
        <item x="1688"/>
        <item x="459"/>
        <item x="1004"/>
        <item x="117"/>
        <item x="1778"/>
        <item x="678"/>
        <item x="2237"/>
        <item x="1708"/>
        <item x="747"/>
        <item x="2104"/>
        <item x="622"/>
        <item x="1950"/>
        <item x="326"/>
        <item x="2204"/>
        <item x="297"/>
        <item x="1120"/>
        <item x="786"/>
        <item x="1920"/>
        <item x="595"/>
        <item x="2097"/>
        <item x="1260"/>
        <item x="1484"/>
        <item x="2005"/>
        <item x="322"/>
        <item x="694"/>
        <item x="1895"/>
        <item x="156"/>
        <item x="1861"/>
        <item x="1695"/>
        <item x="432"/>
        <item x="1019"/>
        <item x="1437"/>
        <item x="1413"/>
        <item x="331"/>
        <item x="413"/>
        <item x="952"/>
        <item x="403"/>
        <item x="1966"/>
        <item x="1970"/>
        <item x="724"/>
        <item x="402"/>
        <item x="783"/>
        <item x="1255"/>
        <item x="1677"/>
        <item x="2277"/>
        <item x="54"/>
        <item x="831"/>
        <item x="1036"/>
        <item x="2067"/>
        <item x="1631"/>
        <item x="219"/>
        <item x="1731"/>
        <item x="1599"/>
        <item x="161"/>
        <item x="1548"/>
        <item x="1040"/>
        <item x="2272"/>
        <item x="649"/>
        <item x="133"/>
        <item x="1219"/>
        <item x="437"/>
        <item x="495"/>
        <item x="567"/>
        <item x="2242"/>
        <item x="398"/>
        <item x="2259"/>
        <item x="1893"/>
        <item x="2006"/>
        <item x="2169"/>
        <item x="1639"/>
        <item x="2003"/>
        <item x="568"/>
        <item x="194"/>
        <item x="543"/>
        <item x="19"/>
        <item x="1162"/>
        <item x="644"/>
        <item x="1549"/>
        <item x="1513"/>
        <item x="1335"/>
        <item x="2188"/>
        <item x="1408"/>
        <item x="460"/>
        <item x="1743"/>
        <item x="1227"/>
        <item x="1572"/>
        <item x="334"/>
        <item x="288"/>
        <item x="428"/>
        <item x="1280"/>
        <item x="33"/>
        <item x="1873"/>
        <item x="1452"/>
        <item x="1086"/>
        <item x="517"/>
        <item x="1540"/>
        <item x="2250"/>
        <item x="2138"/>
        <item x="1709"/>
        <item x="541"/>
        <item x="1596"/>
        <item x="308"/>
        <item x="100"/>
        <item x="1644"/>
        <item x="336"/>
        <item x="1807"/>
        <item x="1401"/>
        <item x="1258"/>
        <item x="1431"/>
        <item x="2135"/>
        <item x="218"/>
        <item x="202"/>
        <item x="1486"/>
        <item x="1521"/>
        <item x="939"/>
        <item x="2016"/>
        <item x="139"/>
        <item x="2093"/>
        <item x="1350"/>
        <item x="42"/>
        <item x="1091"/>
        <item x="1005"/>
        <item x="2033"/>
        <item x="2027"/>
        <item x="1161"/>
        <item x="1333"/>
        <item x="2038"/>
        <item x="59"/>
        <item x="833"/>
        <item x="392"/>
        <item x="2257"/>
        <item x="1050"/>
        <item x="1191"/>
        <item x="2129"/>
        <item x="1426"/>
        <item x="130"/>
        <item x="1680"/>
        <item x="457"/>
        <item x="1657"/>
        <item x="703"/>
        <item x="2198"/>
        <item x="845"/>
        <item x="1720"/>
        <item x="1340"/>
        <item x="1564"/>
        <item x="950"/>
        <item x="547"/>
        <item x="150"/>
        <item x="618"/>
        <item x="1961"/>
        <item x="2096"/>
        <item x="2300"/>
        <item x="2115"/>
        <item x="1642"/>
        <item x="1221"/>
        <item x="1504"/>
        <item x="756"/>
        <item x="2207"/>
        <item x="200"/>
        <item x="2032"/>
        <item x="1156"/>
        <item x="434"/>
        <item x="765"/>
        <item x="1822"/>
        <item x="1277"/>
        <item x="1264"/>
        <item x="1209"/>
        <item x="1471"/>
        <item x="2123"/>
        <item x="393"/>
        <item x="670"/>
        <item x="668"/>
        <item x="1723"/>
        <item x="2178"/>
        <item x="929"/>
        <item x="1404"/>
        <item x="977"/>
        <item x="2012"/>
        <item x="1203"/>
        <item x="444"/>
        <item x="1017"/>
        <item x="1757"/>
        <item x="1520"/>
        <item x="1676"/>
        <item x="1378"/>
        <item x="1108"/>
        <item x="1794"/>
        <item x="508"/>
        <item x="1300"/>
        <item x="394"/>
        <item x="1949"/>
        <item x="1069"/>
        <item x="593"/>
        <item x="862"/>
        <item x="1706"/>
        <item x="746"/>
        <item x="492"/>
        <item x="1525"/>
        <item x="1713"/>
        <item x="144"/>
        <item x="629"/>
        <item x="1470"/>
        <item x="1252"/>
        <item x="192"/>
        <item x="1910"/>
        <item x="221"/>
        <item x="1545"/>
        <item x="395"/>
        <item x="852"/>
        <item x="807"/>
        <item x="844"/>
        <item x="700"/>
        <item x="10"/>
        <item x="849"/>
        <item x="1397"/>
        <item x="1724"/>
        <item x="374"/>
        <item x="1268"/>
        <item x="760"/>
        <item x="1729"/>
        <item x="1927"/>
        <item x="182"/>
        <item x="1813"/>
        <item x="1405"/>
        <item x="2131"/>
        <item x="525"/>
        <item x="1008"/>
        <item x="1878"/>
        <item x="1892"/>
        <item x="2260"/>
        <item x="7"/>
        <item x="963"/>
        <item x="1496"/>
        <item x="410"/>
        <item x="802"/>
        <item x="255"/>
        <item x="2267"/>
        <item x="1111"/>
        <item x="865"/>
        <item x="2039"/>
        <item x="816"/>
        <item x="886"/>
        <item x="915"/>
        <item x="617"/>
        <item x="2251"/>
        <item x="1875"/>
        <item x="605"/>
        <item x="203"/>
        <item x="850"/>
        <item x="2181"/>
        <item x="1341"/>
        <item x="794"/>
        <item x="2004"/>
        <item x="1985"/>
        <item x="1336"/>
        <item x="1278"/>
        <item x="1006"/>
        <item x="1666"/>
        <item x="1373"/>
        <item x="1194"/>
        <item x="729"/>
        <item x="2226"/>
        <item x="115"/>
        <item x="965"/>
        <item x="1622"/>
        <item x="1981"/>
        <item x="962"/>
        <item x="370"/>
        <item x="686"/>
        <item x="1940"/>
        <item x="634"/>
        <item x="1799"/>
        <item x="1204"/>
        <item x="97"/>
        <item x="11"/>
        <item x="876"/>
        <item x="1302"/>
        <item x="439"/>
        <item x="920"/>
        <item x="981"/>
        <item x="2098"/>
        <item x="293"/>
        <item x="1183"/>
        <item x="1655"/>
        <item x="1305"/>
        <item x="0"/>
        <item x="90"/>
        <item x="589"/>
        <item x="1164"/>
        <item x="674"/>
        <item x="261"/>
        <item x="923"/>
        <item x="1616"/>
        <item x="316"/>
        <item x="1586"/>
        <item x="1185"/>
        <item x="2176"/>
        <item x="867"/>
        <item x="1916"/>
        <item x="728"/>
        <item x="123"/>
        <item x="2077"/>
        <item x="1583"/>
        <item x="1975"/>
        <item x="2302"/>
        <item x="224"/>
        <item x="1696"/>
        <item x="268"/>
        <item x="407"/>
        <item x="89"/>
        <item x="2024"/>
        <item x="533"/>
        <item x="528"/>
        <item x="1670"/>
        <item x="719"/>
        <item x="1098"/>
        <item x="1095"/>
        <item x="471"/>
        <item x="40"/>
        <item x="1049"/>
        <item x="175"/>
        <item x="1389"/>
        <item x="197"/>
        <item x="1593"/>
        <item x="2036"/>
        <item x="1923"/>
        <item x="430"/>
        <item x="1804"/>
        <item x="737"/>
        <item x="761"/>
        <item x="812"/>
        <item x="1415"/>
        <item x="418"/>
        <item x="1297"/>
        <item x="1737"/>
        <item x="2046"/>
        <item x="2043"/>
        <item x="1033"/>
        <item x="664"/>
        <item x="2239"/>
        <item x="2127"/>
        <item x="926"/>
        <item x="918"/>
        <item x="2121"/>
        <item x="839"/>
        <item x="1174"/>
        <item x="1879"/>
        <item x="1812"/>
        <item x="1992"/>
        <item x="1134"/>
        <item x="1652"/>
        <item x="25"/>
        <item x="757"/>
        <item x="1972"/>
        <item x="2292"/>
        <item x="1898"/>
        <item x="1633"/>
        <item x="2147"/>
        <item x="1064"/>
        <item x="39"/>
        <item x="489"/>
        <item x="1096"/>
        <item x="801"/>
        <item x="692"/>
        <item x="1874"/>
        <item x="2174"/>
        <item x="808"/>
        <item x="363"/>
        <item x="991"/>
        <item x="970"/>
        <item x="2145"/>
        <item x="774"/>
        <item x="1580"/>
        <item x="937"/>
        <item x="1499"/>
        <item x="1764"/>
        <item x="1359"/>
        <item x="400"/>
        <item x="51"/>
        <item x="2269"/>
        <item x="1808"/>
        <item x="1400"/>
        <item x="1107"/>
        <item x="1519"/>
        <item x="78"/>
        <item x="1882"/>
        <item x="1590"/>
        <item x="1148"/>
        <item x="2023"/>
        <item x="1363"/>
        <item x="823"/>
        <item x="1557"/>
        <item x="1154"/>
        <item x="213"/>
        <item x="1339"/>
        <item x="1678"/>
        <item x="313"/>
        <item x="1482"/>
        <item x="2056"/>
        <item x="68"/>
        <item x="1716"/>
        <item x="930"/>
        <item x="435"/>
        <item x="872"/>
        <item x="1475"/>
        <item x="1498"/>
        <item x="1027"/>
        <item x="1406"/>
        <item x="749"/>
        <item x="857"/>
        <item x="1396"/>
        <item x="280"/>
        <item x="244"/>
        <item x="1376"/>
        <item x="861"/>
        <item x="592"/>
        <item x="1619"/>
        <item x="48"/>
        <item x="2286"/>
        <item x="45"/>
        <item x="712"/>
        <item x="650"/>
        <item x="379"/>
        <item x="176"/>
        <item x="1575"/>
        <item x="699"/>
        <item x="1803"/>
        <item x="1013"/>
        <item x="201"/>
        <item x="1767"/>
        <item x="799"/>
        <item x="82"/>
        <item x="1760"/>
        <item x="730"/>
        <item x="1495"/>
        <item x="1207"/>
        <item x="1042"/>
        <item x="2256"/>
        <item x="1937"/>
        <item x="385"/>
        <item x="1163"/>
        <item x="487"/>
        <item x="1990"/>
        <item x="705"/>
        <item x="631"/>
        <item x="1117"/>
        <item x="1206"/>
        <item x="93"/>
        <item x="490"/>
        <item x="1142"/>
        <item x="366"/>
        <item x="1831"/>
        <item x="2218"/>
        <item x="1509"/>
        <item x="1084"/>
        <item x="1370"/>
        <item x="998"/>
        <item x="1647"/>
        <item x="846"/>
        <item x="906"/>
        <item x="286"/>
        <item x="1578"/>
        <item x="294"/>
        <item x="751"/>
        <item x="1775"/>
        <item x="917"/>
        <item x="2058"/>
        <item x="1469"/>
        <item x="463"/>
        <item x="1561"/>
        <item x="576"/>
        <item x="2287"/>
        <item x="957"/>
        <item x="949"/>
        <item x="1903"/>
        <item x="321"/>
        <item x="627"/>
        <item x="1173"/>
        <item x="1232"/>
        <item x="548"/>
        <item x="114"/>
        <item x="1242"/>
        <item x="853"/>
        <item x="2249"/>
        <item x="120"/>
        <item x="2254"/>
        <item x="55"/>
        <item x="16"/>
        <item x="1546"/>
        <item x="1795"/>
        <item x="443"/>
        <item x="2304"/>
        <item x="502"/>
        <item x="912"/>
        <item x="652"/>
        <item x="1765"/>
        <item x="250"/>
        <item x="1933"/>
        <item x="1124"/>
        <item x="2055"/>
        <item x="1579"/>
        <item x="1946"/>
        <item x="1732"/>
        <item x="1244"/>
        <item x="580"/>
        <item x="1979"/>
        <item x="788"/>
        <item x="633"/>
        <item x="1226"/>
        <item x="546"/>
        <item x="2296"/>
        <item x="1736"/>
        <item x="1558"/>
        <item x="510"/>
        <item x="2280"/>
        <item x="1461"/>
        <item x="1722"/>
        <item x="2102"/>
        <item x="1093"/>
        <item x="832"/>
        <item x="1624"/>
        <item x="169"/>
        <item x="892"/>
        <item x="467"/>
        <item x="212"/>
        <item x="1170"/>
        <item x="1726"/>
        <item x="2167"/>
        <item x="1139"/>
        <item x="1403"/>
        <item x="1914"/>
        <item x="2001"/>
        <item x="1880"/>
        <item x="270"/>
        <item x="2087"/>
        <item x="758"/>
        <item x="717"/>
        <item x="1672"/>
        <item x="787"/>
        <item x="583"/>
        <item x="2201"/>
        <item x="871"/>
        <item x="65"/>
        <item x="1215"/>
        <item x="1766"/>
        <item x="46"/>
        <item x="227"/>
        <item x="501"/>
        <item x="2099"/>
        <item x="556"/>
        <item x="1253"/>
        <item x="1733"/>
        <item x="1885"/>
        <item x="1718"/>
        <item x="1555"/>
        <item x="1150"/>
        <item x="2288"/>
        <item x="948"/>
        <item x="1121"/>
        <item x="1167"/>
        <item x="1608"/>
        <item x="107"/>
        <item x="1066"/>
        <item x="534"/>
        <item x="679"/>
        <item x="726"/>
        <item x="1681"/>
        <item x="910"/>
        <item x="2068"/>
        <item x="1963"/>
        <item x="2060"/>
        <item x="271"/>
        <item x="158"/>
        <item x="351"/>
        <item x="1371"/>
        <item x="1714"/>
        <item x="2268"/>
        <item x="936"/>
        <item x="1600"/>
        <item x="189"/>
        <item x="790"/>
        <item x="1562"/>
        <item x="1567"/>
        <item x="275"/>
        <item x="1877"/>
        <item x="1744"/>
        <item x="590"/>
        <item x="1780"/>
        <item x="235"/>
        <item x="1283"/>
        <item x="2084"/>
        <item x="642"/>
        <item x="1632"/>
        <item x="1924"/>
        <item x="195"/>
        <item x="56"/>
        <item x="338"/>
        <item x="1931"/>
        <item x="1324"/>
        <item x="1717"/>
        <item x="715"/>
        <item x="2044"/>
        <item x="995"/>
        <item x="1338"/>
        <item x="2187"/>
        <item x="1016"/>
        <item x="231"/>
        <item x="842"/>
        <item x="320"/>
        <item x="2236"/>
        <item x="2153"/>
        <item x="80"/>
        <item x="1620"/>
        <item x="2232"/>
        <item x="1454"/>
        <item x="2061"/>
        <item x="339"/>
        <item x="573"/>
        <item x="702"/>
        <item x="569"/>
        <item x="858"/>
        <item x="711"/>
        <item x="1660"/>
        <item x="554"/>
        <item x="555"/>
        <item x="1003"/>
        <item x="1802"/>
        <item x="247"/>
        <item x="745"/>
        <item x="1479"/>
        <item x="1236"/>
        <item x="2264"/>
        <item x="598"/>
        <item x="1276"/>
        <item x="1223"/>
        <item x="1100"/>
        <item x="1753"/>
        <item x="2235"/>
        <item x="1473"/>
        <item x="476"/>
        <item x="766"/>
        <item x="980"/>
        <item x="987"/>
        <item x="1231"/>
        <item x="1735"/>
        <item x="2158"/>
        <item x="170"/>
        <item x="513"/>
        <item x="945"/>
        <item x="1995"/>
        <item x="409"/>
        <item x="91"/>
        <item x="2293"/>
        <item x="1785"/>
        <item x="122"/>
        <item x="1610"/>
        <item x="727"/>
        <item x="152"/>
        <item x="391"/>
        <item x="229"/>
        <item x="429"/>
        <item x="208"/>
        <item x="44"/>
        <item x="1719"/>
        <item x="1287"/>
        <item x="2243"/>
        <item x="655"/>
        <item x="695"/>
        <item x="1983"/>
        <item x="1594"/>
        <item x="626"/>
        <item x="796"/>
        <item x="2240"/>
        <item x="503"/>
        <item x="1145"/>
        <item x="438"/>
        <item x="1381"/>
        <item x="1193"/>
        <item x="2082"/>
        <item x="866"/>
        <item x="2200"/>
        <item x="1547"/>
        <item x="61"/>
        <item x="527"/>
        <item x="997"/>
        <item x="1531"/>
        <item x="2136"/>
        <item x="986"/>
        <item x="1906"/>
        <item x="1984"/>
        <item x="1836"/>
        <item x="9"/>
        <item x="2002"/>
        <item x="153"/>
        <item x="911"/>
        <item x="688"/>
        <item x="1581"/>
        <item x="1626"/>
        <item x="898"/>
        <item x="289"/>
        <item x="109"/>
        <item x="1081"/>
        <item x="243"/>
        <item x="1686"/>
        <item x="2040"/>
        <item x="134"/>
        <item x="199"/>
        <item x="1266"/>
        <item x="357"/>
        <item x="1048"/>
        <item x="1377"/>
        <item x="1782"/>
        <item x="677"/>
        <item x="21"/>
        <item x="1237"/>
        <item x="1119"/>
        <item x="1071"/>
        <item x="2139"/>
        <item x="966"/>
        <item x="1754"/>
        <item x="1815"/>
        <item x="2107"/>
        <item x="1303"/>
        <item x="606"/>
        <item x="173"/>
        <item x="111"/>
        <item x="1911"/>
        <item x="369"/>
        <item x="1904"/>
        <item x="1379"/>
        <item x="1054"/>
        <item x="2161"/>
        <item x="897"/>
        <item x="1776"/>
        <item x="1851"/>
        <item x="594"/>
        <item x="1218"/>
        <item x="2150"/>
        <item x="1176"/>
        <item x="1941"/>
        <item x="13"/>
        <item x="1190"/>
        <item x="287"/>
        <item x="102"/>
        <item x="889"/>
        <item x="1149"/>
        <item x="2210"/>
        <item x="2282"/>
        <item x="1928"/>
        <item x="1563"/>
        <item x="2110"/>
        <item x="1834"/>
        <item x="2203"/>
        <item x="565"/>
        <item x="2225"/>
        <item x="30"/>
        <item x="1337"/>
        <item x="1088"/>
        <item x="1026"/>
        <item x="956"/>
        <item x="530"/>
        <item x="2206"/>
        <item x="223"/>
        <item x="1698"/>
        <item x="1582"/>
        <item x="1710"/>
        <item x="683"/>
        <item x="126"/>
        <item x="1636"/>
        <item x="743"/>
        <item x="2092"/>
        <item x="181"/>
        <item x="837"/>
        <item x="230"/>
        <item x="353"/>
        <item x="465"/>
        <item x="4"/>
        <item x="1428"/>
        <item x="1641"/>
        <item x="1024"/>
        <item x="639"/>
        <item x="1783"/>
        <item x="1171"/>
        <item x="708"/>
        <item x="1462"/>
        <item x="1833"/>
        <item x="352"/>
        <item x="186"/>
        <item x="903"/>
        <item x="2177"/>
        <item x="151"/>
        <item x="505"/>
        <item x="317"/>
        <item x="299"/>
        <item x="1416"/>
        <item x="2255"/>
        <item x="1201"/>
        <item x="733"/>
        <item x="1311"/>
        <item x="401"/>
        <item x="368"/>
        <item x="1994"/>
        <item x="2053"/>
        <item x="1314"/>
        <item x="252"/>
        <item x="2224"/>
        <item x="1704"/>
        <item x="1485"/>
        <item x="1342"/>
        <item x="641"/>
        <item x="131"/>
        <item x="427"/>
        <item x="1360"/>
        <item x="753"/>
        <item x="2195"/>
        <item x="1674"/>
        <item x="579"/>
        <item x="1196"/>
        <item x="450"/>
        <item x="822"/>
        <item x="2069"/>
        <item x="1659"/>
        <item x="887"/>
        <item x="638"/>
        <item x="1101"/>
        <item x="1530"/>
        <item x="314"/>
        <item x="1180"/>
        <item x="164"/>
        <item x="1818"/>
        <item x="1424"/>
        <item x="1684"/>
        <item x="1584"/>
        <item x="1052"/>
        <item x="1356"/>
        <item x="2189"/>
        <item x="1051"/>
        <item x="1919"/>
        <item x="874"/>
        <item x="731"/>
        <item x="2199"/>
        <item x="1576"/>
        <item x="1115"/>
        <item x="1243"/>
        <item x="860"/>
        <item x="2297"/>
        <item x="843"/>
        <item x="1611"/>
        <item x="1987"/>
        <item x="1014"/>
        <item x="914"/>
        <item x="1539"/>
        <item x="1559"/>
        <item x="480"/>
        <item x="375"/>
        <item x="896"/>
        <item x="2128"/>
        <item x="2209"/>
        <item x="1104"/>
        <item x="2090"/>
        <item x="1871"/>
        <item x="648"/>
        <item x="1390"/>
        <item x="1293"/>
        <item x="2013"/>
        <item x="248"/>
        <item x="1325"/>
        <item x="1125"/>
        <item x="159"/>
        <item x="2234"/>
        <item x="813"/>
        <item x="245"/>
        <item x="1792"/>
        <item x="2081"/>
        <item x="1021"/>
        <item x="1409"/>
        <item x="154"/>
        <item x="971"/>
        <item x="1306"/>
        <item x="1289"/>
        <item x="211"/>
        <item x="1427"/>
        <item x="113"/>
        <item x="222"/>
        <item x="1317"/>
        <item x="1900"/>
        <item x="49"/>
        <item x="2215"/>
        <item x="828"/>
        <item x="185"/>
        <item x="60"/>
        <item x="112"/>
        <item x="315"/>
        <item x="707"/>
        <item x="1423"/>
        <item x="1388"/>
        <item x="1510"/>
        <item x="1274"/>
        <item x="2179"/>
        <item x="1444"/>
        <item x="15"/>
        <item x="1771"/>
        <item x="884"/>
        <item x="1265"/>
        <item x="2079"/>
        <item x="2113"/>
        <item x="516"/>
        <item x="1261"/>
        <item x="373"/>
        <item x="2064"/>
        <item x="1971"/>
        <item x="784"/>
        <item x="663"/>
        <item x="183"/>
        <item x="327"/>
        <item x="484"/>
        <item x="587"/>
        <item x="2034"/>
        <item x="473"/>
        <item x="1952"/>
        <item x="1187"/>
        <item x="210"/>
        <item x="1199"/>
        <item x="1045"/>
        <item x="1421"/>
        <item x="118"/>
        <item x="611"/>
        <item x="87"/>
        <item x="483"/>
        <item x="304"/>
        <item x="323"/>
        <item x="1568"/>
        <item x="706"/>
        <item x="1225"/>
        <item x="436"/>
        <item x="415"/>
        <item x="1494"/>
        <item x="1109"/>
        <item x="2284"/>
        <item x="387"/>
        <item x="147"/>
        <item x="340"/>
        <item x="57"/>
        <item x="603"/>
        <item x="1213"/>
        <item x="2229"/>
        <item x="1316"/>
        <item x="2014"/>
        <item x="1705"/>
        <item x="797"/>
        <item x="1934"/>
        <item x="1656"/>
        <item x="673"/>
        <item x="2142"/>
        <item x="805"/>
        <item x="1181"/>
        <item x="1480"/>
        <item x="2228"/>
        <item x="149"/>
        <item x="1116"/>
        <item x="1133"/>
        <item x="1701"/>
        <item x="2124"/>
        <item x="477"/>
        <item x="1158"/>
        <item x="2168"/>
        <item x="362"/>
        <item x="780"/>
        <item x="108"/>
        <item x="1826"/>
        <item x="1326"/>
        <item x="1694"/>
        <item x="1523"/>
        <item x="2000"/>
        <item x="128"/>
        <item x="2281"/>
        <item x="1073"/>
        <item x="1398"/>
        <item x="773"/>
        <item x="1943"/>
        <item x="425"/>
        <item x="739"/>
        <item x="1166"/>
        <item x="2155"/>
        <item x="2141"/>
        <item x="1112"/>
        <item x="474"/>
        <item x="365"/>
        <item x="2063"/>
        <item x="752"/>
        <item x="412"/>
        <item x="512"/>
        <item x="1364"/>
        <item x="1334"/>
        <item x="1614"/>
        <item x="776"/>
        <item x="1467"/>
        <item x="2137"/>
        <item x="2275"/>
        <item x="1663"/>
        <item x="1996"/>
        <item x="720"/>
        <item x="522"/>
        <item x="1669"/>
        <item x="2083"/>
        <item x="1820"/>
        <item x="1839"/>
        <item x="1628"/>
        <item x="1392"/>
        <item x="967"/>
        <item x="1383"/>
        <item x="1832"/>
        <item x="1249"/>
        <item x="1455"/>
        <item x="1974"/>
        <item x="2193"/>
        <item x="2219"/>
        <item x="1863"/>
        <item x="145"/>
        <item x="424"/>
        <item x="1687"/>
        <item x="259"/>
        <item x="2274"/>
        <item x="462"/>
        <item x="1844"/>
        <item x="2130"/>
        <item x="238"/>
        <item x="178"/>
        <item x="276"/>
        <item x="1323"/>
        <item x="1449"/>
        <item x="1883"/>
        <item x="1146"/>
        <item x="121"/>
        <item x="2162"/>
        <item x="26"/>
        <item x="2149"/>
        <item x="856"/>
        <item x="1304"/>
        <item x="560"/>
        <item x="1153"/>
        <item x="1918"/>
        <item x="1132"/>
        <item x="1748"/>
        <item x="1623"/>
        <item x="1355"/>
        <item x="1291"/>
        <item x="672"/>
        <item x="1138"/>
        <item x="693"/>
        <item x="1374"/>
        <item x="772"/>
        <item x="1524"/>
        <item x="1012"/>
        <item x="1565"/>
        <item x="1481"/>
        <item x="1198"/>
        <item x="1805"/>
        <item x="847"/>
        <item x="1312"/>
        <item x="1774"/>
        <item x="485"/>
        <item x="1896"/>
        <item x="1296"/>
        <item x="1840"/>
        <item x="466"/>
        <item x="902"/>
        <item x="1852"/>
        <item x="37"/>
        <item x="283"/>
        <item x="2194"/>
        <item x="1637"/>
        <item x="2152"/>
        <item x="827"/>
        <item x="1439"/>
        <item x="2222"/>
        <item x="1528"/>
        <item x="179"/>
        <item x="989"/>
        <item x="943"/>
        <item x="1362"/>
        <item x="1083"/>
        <item x="1250"/>
        <item x="1741"/>
        <item x="662"/>
        <item x="66"/>
        <item x="1399"/>
        <item x="798"/>
        <item x="12"/>
        <item x="262"/>
        <item x="507"/>
        <item x="1890"/>
        <item x="1234"/>
        <item x="748"/>
        <item x="1211"/>
        <item x="2154"/>
        <item x="701"/>
        <item x="519"/>
        <item x="354"/>
        <item x="532"/>
        <item x="1607"/>
        <item x="968"/>
        <item x="621"/>
        <item x="540"/>
        <item x="249"/>
        <item x="732"/>
        <item x="1286"/>
        <item x="615"/>
        <item x="8"/>
        <item x="1143"/>
        <item x="1200"/>
        <item x="342"/>
        <item x="1512"/>
        <item x="311"/>
        <item x="538"/>
        <item x="2180"/>
        <item x="1634"/>
        <item x="1422"/>
        <item x="160"/>
        <item x="561"/>
        <item x="1272"/>
        <item x="1511"/>
        <item x="793"/>
        <item x="1629"/>
        <item x="1279"/>
        <item x="2007"/>
        <item x="834"/>
        <item x="1909"/>
        <item x="63"/>
        <item x="1860"/>
        <item x="1856"/>
        <item x="207"/>
        <item x="1147"/>
        <item x="95"/>
        <item x="22"/>
        <item x="206"/>
        <item x="818"/>
        <item x="1263"/>
        <item x="658"/>
        <item x="1828"/>
        <item x="588"/>
        <item x="67"/>
        <item x="2173"/>
        <item x="637"/>
        <item x="2048"/>
        <item x="451"/>
        <item x="1269"/>
        <item x="996"/>
        <item x="1902"/>
        <item x="552"/>
        <item x="1353"/>
        <item x="1922"/>
        <item x="523"/>
        <item x="1489"/>
        <item x="1032"/>
        <item x="71"/>
        <item x="628"/>
        <item x="1068"/>
        <item x="933"/>
        <item x="1691"/>
        <item x="2047"/>
        <item x="141"/>
        <item x="1022"/>
        <item x="1715"/>
        <item x="2276"/>
        <item x="1929"/>
        <item x="2026"/>
        <item x="1825"/>
        <item x="360"/>
        <item x="1018"/>
        <item x="1331"/>
        <item x="2132"/>
        <item x="1061"/>
        <item x="1819"/>
        <item x="1429"/>
        <item x="1700"/>
        <item x="955"/>
        <item x="1830"/>
        <item x="931"/>
        <item x="913"/>
        <item x="696"/>
        <item x="659"/>
        <item x="1366"/>
        <item x="544"/>
        <item x="52"/>
        <item x="1220"/>
        <item x="1197"/>
        <item x="557"/>
        <item x="1867"/>
        <item x="386"/>
        <item x="1349"/>
        <item x="1419"/>
        <item x="1137"/>
        <item x="1393"/>
        <item x="2144"/>
        <item x="1814"/>
        <item x="1493"/>
        <item x="1141"/>
        <item x="62"/>
        <item x="2163"/>
        <item x="1761"/>
        <item x="1172"/>
        <item x="456"/>
        <item x="654"/>
        <item x="217"/>
        <item x="397"/>
        <item x="1092"/>
        <item x="895"/>
        <item x="2182"/>
        <item x="1838"/>
        <item x="103"/>
        <item x="1801"/>
        <item x="1299"/>
        <item x="1577"/>
        <item x="267"/>
        <item x="1483"/>
        <item x="1697"/>
        <item x="1343"/>
        <item x="43"/>
        <item x="1391"/>
        <item x="1275"/>
        <item x="2143"/>
        <item x="941"/>
        <item x="172"/>
        <item x="1000"/>
        <item x="494"/>
        <item x="1935"/>
        <item x="974"/>
        <item x="1864"/>
        <item x="1953"/>
        <item x="697"/>
        <item x="2233"/>
        <item x="888"/>
        <item x="292"/>
        <item x="1441"/>
        <item x="2197"/>
        <item x="1085"/>
        <item x="890"/>
        <item x="1976"/>
        <item x="1518"/>
        <item x="198"/>
        <item x="421"/>
        <item x="2205"/>
        <item x="1188"/>
        <item x="1129"/>
        <item x="1627"/>
        <item x="2035"/>
        <item x="284"/>
        <item x="2091"/>
        <item x="216"/>
        <item x="1301"/>
        <item x="482"/>
        <item x="1617"/>
        <item x="1939"/>
        <item x="1002"/>
        <item x="1977"/>
        <item x="608"/>
        <item x="1453"/>
        <item x="347"/>
        <item x="2037"/>
        <item x="1327"/>
        <item x="680"/>
        <item x="1060"/>
        <item x="300"/>
        <item x="305"/>
        <item x="296"/>
        <item x="272"/>
        <item x="298"/>
        <item x="18"/>
        <item x="163"/>
        <item x="234"/>
        <item x="1165"/>
        <item x="1837"/>
        <item x="1787"/>
        <item x="1625"/>
        <item x="41"/>
        <item x="1597"/>
        <item x="411"/>
        <item x="1532"/>
        <item x="2253"/>
        <item x="1573"/>
        <item x="1789"/>
        <item x="725"/>
        <item x="1394"/>
        <item x="1648"/>
        <item x="1358"/>
        <item x="2230"/>
        <item x="979"/>
        <item x="2085"/>
        <item x="586"/>
        <item x="1798"/>
        <item x="1955"/>
        <item x="1039"/>
        <item x="364"/>
        <item x="614"/>
        <item x="157"/>
        <item x="1969"/>
        <item x="24"/>
        <item x="38"/>
        <item x="1131"/>
        <item x="1951"/>
        <item x="1762"/>
        <item x="1417"/>
        <item x="1574"/>
        <item x="1536"/>
        <item x="1621"/>
        <item x="2088"/>
        <item x="1604"/>
        <item x="2165"/>
        <item x="946"/>
        <item x="1560"/>
        <item x="2164"/>
        <item x="1907"/>
        <item x="1157"/>
        <item x="1982"/>
        <item x="2125"/>
        <item x="562"/>
        <item x="1502"/>
        <item x="1055"/>
        <item x="348"/>
        <item x="455"/>
        <item x="1457"/>
        <item x="1537"/>
        <item x="279"/>
        <item x="571"/>
        <item x="281"/>
        <item x="2015"/>
        <item x="406"/>
        <item x="328"/>
        <item x="1944"/>
        <item x="2070"/>
        <item x="1889"/>
        <item x="932"/>
        <item x="904"/>
        <item x="821"/>
        <item x="2159"/>
        <item x="1082"/>
        <item x="2106"/>
        <item x="1458"/>
        <item x="2211"/>
        <item x="665"/>
        <item x="254"/>
        <item x="77"/>
        <item x="1913"/>
        <item x="423"/>
        <item x="869"/>
        <item x="1089"/>
        <item x="337"/>
        <item x="704"/>
        <item x="92"/>
        <item x="73"/>
        <item x="610"/>
        <item x="2263"/>
        <item x="2246"/>
        <item x="1075"/>
        <item x="1438"/>
        <item x="215"/>
        <item x="390"/>
        <item x="1347"/>
        <item x="1079"/>
        <item x="919"/>
        <item x="1195"/>
        <item x="1665"/>
        <item x="1693"/>
        <item x="2289"/>
        <item x="69"/>
        <item x="101"/>
        <item x="356"/>
        <item x="682"/>
        <item x="377"/>
        <item x="1491"/>
        <item x="960"/>
        <item x="1369"/>
        <item x="1894"/>
        <item x="959"/>
        <item x="1689"/>
        <item x="433"/>
        <item x="1222"/>
        <item x="2285"/>
        <item x="76"/>
        <item x="893"/>
        <item x="136"/>
        <item x="643"/>
        <item x="1685"/>
        <item x="1015"/>
        <item x="1126"/>
        <item x="901"/>
        <item x="863"/>
        <item x="1103"/>
        <item t="default"/>
      </items>
    </pivotField>
    <pivotField showAll="0"/>
    <pivotField showAll="0"/>
    <pivotField showAll="0"/>
    <pivotField numFmtId="14" showAll="0"/>
    <pivotField numFmtId="1" showAll="0"/>
    <pivotField showAll="0">
      <items count="313">
        <item x="19"/>
        <item x="30"/>
        <item x="122"/>
        <item x="26"/>
        <item x="71"/>
        <item x="82"/>
        <item x="49"/>
        <item x="4"/>
        <item x="86"/>
        <item x="57"/>
        <item x="54"/>
        <item x="16"/>
        <item x="41"/>
        <item x="159"/>
        <item x="131"/>
        <item x="160"/>
        <item x="106"/>
        <item x="31"/>
        <item x="146"/>
        <item x="78"/>
        <item x="8"/>
        <item x="95"/>
        <item x="65"/>
        <item x="61"/>
        <item x="45"/>
        <item x="9"/>
        <item x="28"/>
        <item x="58"/>
        <item x="126"/>
        <item x="12"/>
        <item x="37"/>
        <item x="69"/>
        <item x="22"/>
        <item x="3"/>
        <item x="96"/>
        <item x="44"/>
        <item x="75"/>
        <item x="80"/>
        <item x="32"/>
        <item x="10"/>
        <item x="187"/>
        <item x="124"/>
        <item x="64"/>
        <item x="179"/>
        <item x="13"/>
        <item x="11"/>
        <item x="142"/>
        <item x="56"/>
        <item x="46"/>
        <item x="148"/>
        <item x="39"/>
        <item x="77"/>
        <item x="117"/>
        <item x="250"/>
        <item x="189"/>
        <item x="228"/>
        <item x="91"/>
        <item x="97"/>
        <item x="221"/>
        <item x="25"/>
        <item x="20"/>
        <item x="120"/>
        <item x="303"/>
        <item x="197"/>
        <item x="307"/>
        <item x="128"/>
        <item x="261"/>
        <item x="163"/>
        <item x="23"/>
        <item x="241"/>
        <item x="207"/>
        <item x="40"/>
        <item x="138"/>
        <item x="147"/>
        <item x="174"/>
        <item x="43"/>
        <item x="256"/>
        <item x="188"/>
        <item x="83"/>
        <item x="1"/>
        <item x="298"/>
        <item x="216"/>
        <item x="7"/>
        <item x="208"/>
        <item x="233"/>
        <item x="133"/>
        <item x="299"/>
        <item x="184"/>
        <item x="135"/>
        <item x="38"/>
        <item x="170"/>
        <item x="81"/>
        <item x="225"/>
        <item x="172"/>
        <item x="186"/>
        <item x="111"/>
        <item x="275"/>
        <item x="161"/>
        <item x="29"/>
        <item x="18"/>
        <item x="166"/>
        <item x="5"/>
        <item x="15"/>
        <item x="140"/>
        <item x="27"/>
        <item x="206"/>
        <item x="162"/>
        <item x="68"/>
        <item x="209"/>
        <item x="85"/>
        <item x="222"/>
        <item x="262"/>
        <item x="229"/>
        <item x="268"/>
        <item x="308"/>
        <item x="88"/>
        <item x="36"/>
        <item x="59"/>
        <item x="93"/>
        <item x="171"/>
        <item x="247"/>
        <item x="47"/>
        <item x="94"/>
        <item x="114"/>
        <item x="143"/>
        <item x="248"/>
        <item x="17"/>
        <item x="42"/>
        <item x="134"/>
        <item x="195"/>
        <item x="84"/>
        <item x="35"/>
        <item x="123"/>
        <item x="227"/>
        <item x="119"/>
        <item x="252"/>
        <item x="301"/>
        <item x="169"/>
        <item x="274"/>
        <item x="210"/>
        <item x="311"/>
        <item x="125"/>
        <item x="121"/>
        <item x="239"/>
        <item x="288"/>
        <item x="73"/>
        <item x="102"/>
        <item x="108"/>
        <item x="176"/>
        <item x="226"/>
        <item x="14"/>
        <item x="62"/>
        <item x="205"/>
        <item x="100"/>
        <item x="99"/>
        <item x="113"/>
        <item x="173"/>
        <item x="130"/>
        <item x="152"/>
        <item x="219"/>
        <item x="183"/>
        <item x="66"/>
        <item x="278"/>
        <item x="116"/>
        <item x="151"/>
        <item x="107"/>
        <item x="224"/>
        <item x="244"/>
        <item x="258"/>
        <item x="240"/>
        <item x="110"/>
        <item x="141"/>
        <item x="153"/>
        <item x="60"/>
        <item x="286"/>
        <item x="265"/>
        <item x="154"/>
        <item x="185"/>
        <item x="6"/>
        <item x="67"/>
        <item x="98"/>
        <item x="63"/>
        <item x="105"/>
        <item x="50"/>
        <item x="24"/>
        <item x="264"/>
        <item x="74"/>
        <item x="90"/>
        <item x="34"/>
        <item x="253"/>
        <item x="193"/>
        <item x="305"/>
        <item x="211"/>
        <item x="92"/>
        <item x="103"/>
        <item x="21"/>
        <item x="251"/>
        <item x="132"/>
        <item x="158"/>
        <item x="217"/>
        <item x="167"/>
        <item x="196"/>
        <item x="112"/>
        <item x="177"/>
        <item x="237"/>
        <item x="180"/>
        <item x="155"/>
        <item x="164"/>
        <item x="260"/>
        <item x="52"/>
        <item x="306"/>
        <item x="280"/>
        <item x="218"/>
        <item x="259"/>
        <item x="242"/>
        <item x="243"/>
        <item x="157"/>
        <item x="181"/>
        <item x="190"/>
        <item x="199"/>
        <item x="266"/>
        <item x="215"/>
        <item x="294"/>
        <item x="178"/>
        <item x="309"/>
        <item x="213"/>
        <item x="231"/>
        <item x="203"/>
        <item x="267"/>
        <item x="192"/>
        <item x="137"/>
        <item x="291"/>
        <item x="297"/>
        <item x="168"/>
        <item x="182"/>
        <item x="287"/>
        <item x="281"/>
        <item x="212"/>
        <item x="220"/>
        <item x="72"/>
        <item x="201"/>
        <item x="234"/>
        <item x="175"/>
        <item x="149"/>
        <item x="283"/>
        <item x="139"/>
        <item x="249"/>
        <item x="204"/>
        <item x="284"/>
        <item x="198"/>
        <item x="238"/>
        <item x="129"/>
        <item x="89"/>
        <item x="127"/>
        <item x="236"/>
        <item x="255"/>
        <item x="310"/>
        <item x="276"/>
        <item x="109"/>
        <item x="145"/>
        <item x="53"/>
        <item x="70"/>
        <item x="273"/>
        <item x="101"/>
        <item x="257"/>
        <item x="200"/>
        <item x="272"/>
        <item x="33"/>
        <item x="293"/>
        <item x="230"/>
        <item x="202"/>
        <item x="296"/>
        <item x="0"/>
        <item x="300"/>
        <item x="51"/>
        <item x="289"/>
        <item x="279"/>
        <item x="104"/>
        <item x="295"/>
        <item x="269"/>
        <item x="254"/>
        <item x="304"/>
        <item x="285"/>
        <item x="87"/>
        <item x="191"/>
        <item x="150"/>
        <item x="144"/>
        <item x="165"/>
        <item x="76"/>
        <item x="246"/>
        <item x="290"/>
        <item x="48"/>
        <item x="302"/>
        <item x="156"/>
        <item x="118"/>
        <item x="115"/>
        <item x="282"/>
        <item x="214"/>
        <item x="136"/>
        <item x="292"/>
        <item x="223"/>
        <item x="232"/>
        <item x="271"/>
        <item x="79"/>
        <item x="235"/>
        <item x="245"/>
        <item x="55"/>
        <item x="277"/>
        <item x="263"/>
        <item x="194"/>
        <item x="270"/>
        <item x="2"/>
        <item t="default"/>
      </items>
    </pivotField>
    <pivotField numFmtId="166" showAll="0"/>
    <pivotField numFmtId="167" showAll="0"/>
    <pivotField numFmtId="167" showAll="0"/>
    <pivotField numFmtId="167" showAll="0"/>
    <pivotField numFmtId="167" showAll="0"/>
    <pivotField dataField="1" numFmtId="167" showAll="0"/>
    <pivotField numFmtId="167" showAll="0"/>
    <pivotField numFmtId="9" showAll="0"/>
    <pivotField numFmtId="9" showAll="0"/>
  </pivotFields>
  <rowItems count="1">
    <i/>
  </rowItems>
  <colItems count="1">
    <i/>
  </colItems>
  <dataFields count="1">
    <dataField name="Average of Revenue" fld="17" subtotal="average" baseField="0" baseItem="0" numFmtId="169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14" cacheId="3" applyNumberFormats="0" applyBorderFormats="0" applyFontFormats="0" applyPatternFormats="0" applyAlignmentFormats="0" applyWidthHeightFormats="1" dataCaption="Values" updatedVersion="7" minRefreshableVersion="5" useAutoFormatting="1" rowGrandTotals="0" colGrandTotals="0" createdVersion="7" indent="0" compact="0" compactData="0" multipleFieldFilters="0" chartFormat="7">
  <location ref="A18:B30" firstHeaderRow="1" firstDataRow="1" firstDataCol="1"/>
  <pivotFields count="21">
    <pivotField compact="0" outline="0" showAll="0">
      <items count="8">
        <item x="2"/>
        <item x="4"/>
        <item x="0"/>
        <item x="1"/>
        <item x="3"/>
        <item x="6"/>
        <item x="5"/>
        <item t="default"/>
      </items>
    </pivotField>
    <pivotField compact="0" outline="0" showAll="0"/>
    <pivotField dataField="1" compact="0" outline="0" showAll="0">
      <items count="13">
        <item x="0"/>
        <item x="2"/>
        <item x="3"/>
        <item x="5"/>
        <item x="7"/>
        <item x="9"/>
        <item x="11"/>
        <item x="8"/>
        <item x="6"/>
        <item x="4"/>
        <item x="1"/>
        <item x="10"/>
        <item t="default"/>
      </items>
    </pivotField>
    <pivotField compact="0" outline="0" showAll="0"/>
    <pivotField compact="0" outline="0" showAll="0"/>
    <pivotField compact="0" numFmtId="14" outline="0" showAll="0">
      <items count="2306">
        <item x="975"/>
        <item x="669"/>
        <item x="72"/>
        <item x="1746"/>
        <item x="1749"/>
        <item x="1522"/>
        <item x="1010"/>
        <item x="2170"/>
        <item x="921"/>
        <item x="536"/>
        <item x="1640"/>
        <item x="209"/>
        <item x="1734"/>
        <item x="20"/>
        <item x="1967"/>
        <item x="2076"/>
        <item x="1332"/>
        <item x="1214"/>
        <item x="453"/>
        <item x="1993"/>
        <item x="2216"/>
        <item x="64"/>
        <item x="1843"/>
        <item x="1270"/>
        <item x="1550"/>
        <item x="909"/>
        <item x="1023"/>
        <item x="1870"/>
        <item x="166"/>
        <item x="1865"/>
        <item x="2186"/>
        <item x="1553"/>
        <item x="1425"/>
        <item x="291"/>
        <item x="36"/>
        <item x="666"/>
        <item x="582"/>
        <item x="848"/>
        <item x="295"/>
        <item x="1354"/>
        <item x="371"/>
        <item x="345"/>
        <item x="264"/>
        <item x="2273"/>
        <item x="1721"/>
        <item x="1905"/>
        <item x="290"/>
        <item x="535"/>
        <item x="878"/>
        <item x="645"/>
        <item x="1210"/>
        <item x="992"/>
        <item x="1365"/>
        <item x="2086"/>
        <item x="2301"/>
        <item x="1182"/>
        <item x="1056"/>
        <item x="811"/>
        <item x="343"/>
        <item x="944"/>
        <item x="2191"/>
        <item x="1418"/>
        <item x="840"/>
        <item x="310"/>
        <item x="263"/>
        <item x="1613"/>
        <item x="2238"/>
        <item x="500"/>
        <item x="2105"/>
        <item x="448"/>
        <item x="127"/>
        <item x="2231"/>
        <item x="651"/>
        <item x="2103"/>
        <item x="667"/>
        <item x="1430"/>
        <item x="190"/>
        <item x="1063"/>
        <item x="1025"/>
        <item x="162"/>
        <item x="1233"/>
        <item x="1740"/>
        <item x="539"/>
        <item x="306"/>
        <item x="1699"/>
        <item x="440"/>
        <item x="1884"/>
        <item x="2022"/>
        <item x="1853"/>
        <item x="1930"/>
        <item x="1080"/>
        <item x="2042"/>
        <item x="709"/>
        <item x="1777"/>
        <item x="1968"/>
        <item x="1102"/>
        <item x="220"/>
        <item x="2122"/>
        <item x="964"/>
        <item x="570"/>
        <item x="2227"/>
        <item x="1474"/>
        <item x="1"/>
        <item x="399"/>
        <item x="140"/>
        <item x="408"/>
        <item x="983"/>
        <item x="1472"/>
        <item x="3"/>
        <item x="791"/>
        <item x="1380"/>
        <item x="511"/>
        <item x="148"/>
        <item x="2009"/>
        <item x="1184"/>
        <item x="441"/>
        <item x="96"/>
        <item x="1817"/>
        <item x="1319"/>
        <item x="1958"/>
        <item x="2071"/>
        <item x="464"/>
        <item x="1887"/>
        <item x="1683"/>
        <item x="417"/>
        <item x="738"/>
        <item x="1554"/>
        <item x="1886"/>
        <item x="1058"/>
        <item x="1330"/>
        <item x="2202"/>
        <item x="1868"/>
        <item x="273"/>
        <item x="1420"/>
        <item x="851"/>
        <item x="1869"/>
        <item x="1587"/>
        <item x="782"/>
        <item x="75"/>
        <item x="396"/>
        <item x="855"/>
        <item x="1598"/>
        <item x="815"/>
        <item x="137"/>
        <item x="335"/>
        <item x="380"/>
        <item x="1544"/>
        <item x="2291"/>
        <item x="661"/>
        <item x="1029"/>
        <item x="341"/>
        <item x="549"/>
        <item x="180"/>
        <item x="1747"/>
        <item x="260"/>
        <item x="2018"/>
        <item x="129"/>
        <item x="1192"/>
        <item x="1755"/>
        <item x="785"/>
        <item x="116"/>
        <item x="110"/>
        <item x="988"/>
        <item x="2089"/>
        <item x="384"/>
        <item x="2126"/>
        <item x="1007"/>
        <item x="1352"/>
        <item x="1320"/>
        <item x="1046"/>
        <item x="2247"/>
        <item x="830"/>
        <item x="778"/>
        <item x="2029"/>
        <item x="1346"/>
        <item x="2116"/>
        <item x="1292"/>
        <item x="257"/>
        <item x="5"/>
        <item x="2213"/>
        <item x="325"/>
        <item x="1651"/>
        <item x="1978"/>
        <item x="835"/>
        <item x="744"/>
        <item x="916"/>
        <item x="184"/>
        <item x="104"/>
        <item x="1772"/>
        <item x="750"/>
        <item x="233"/>
        <item x="908"/>
        <item x="1114"/>
        <item x="1507"/>
        <item x="1516"/>
        <item x="653"/>
        <item x="1592"/>
        <item x="1781"/>
        <item x="891"/>
        <item x="2072"/>
        <item x="2156"/>
        <item x="935"/>
        <item x="1382"/>
        <item x="982"/>
        <item x="2262"/>
        <item x="2184"/>
        <item x="584"/>
        <item x="1682"/>
        <item x="734"/>
        <item x="232"/>
        <item x="1811"/>
        <item x="1653"/>
        <item x="419"/>
        <item x="742"/>
        <item x="493"/>
        <item x="1251"/>
        <item x="416"/>
        <item x="1872"/>
        <item x="1589"/>
        <item x="2045"/>
        <item x="604"/>
        <item x="478"/>
        <item x="359"/>
        <item x="2050"/>
        <item x="754"/>
        <item x="619"/>
        <item x="1661"/>
        <item x="1259"/>
        <item x="1440"/>
        <item x="2192"/>
        <item x="2019"/>
        <item x="1938"/>
        <item x="1031"/>
        <item x="736"/>
        <item x="1667"/>
        <item x="53"/>
        <item x="1460"/>
        <item x="1770"/>
        <item x="599"/>
        <item x="559"/>
        <item x="1671"/>
        <item x="1001"/>
        <item x="17"/>
        <item x="958"/>
        <item x="1466"/>
        <item x="1412"/>
        <item x="1456"/>
        <item x="789"/>
        <item x="2271"/>
        <item x="1835"/>
        <item x="1043"/>
        <item x="1959"/>
        <item x="2111"/>
        <item x="1917"/>
        <item x="1035"/>
        <item x="2221"/>
        <item x="383"/>
        <item x="1606"/>
        <item x="2120"/>
        <item x="1998"/>
        <item x="859"/>
        <item x="609"/>
        <item x="1254"/>
        <item x="2017"/>
        <item x="14"/>
        <item x="1505"/>
        <item x="1307"/>
        <item x="985"/>
        <item x="2010"/>
        <item x="1571"/>
        <item x="2294"/>
        <item x="361"/>
        <item x="58"/>
        <item x="764"/>
        <item x="105"/>
        <item x="1240"/>
        <item x="496"/>
        <item x="2011"/>
        <item x="990"/>
        <item x="2094"/>
        <item x="381"/>
        <item x="1375"/>
        <item x="993"/>
        <item x="1702"/>
        <item x="174"/>
        <item x="196"/>
        <item x="1858"/>
        <item x="1973"/>
        <item x="1152"/>
        <item x="1809"/>
        <item x="251"/>
        <item x="358"/>
        <item x="2208"/>
        <item x="1282"/>
        <item x="309"/>
        <item x="125"/>
        <item x="1384"/>
        <item x="168"/>
        <item x="690"/>
        <item x="1876"/>
        <item x="1850"/>
        <item x="1160"/>
        <item x="2172"/>
        <item x="420"/>
        <item x="1643"/>
        <item x="2062"/>
        <item x="2074"/>
        <item x="1450"/>
        <item x="713"/>
        <item x="81"/>
        <item x="1057"/>
        <item x="1932"/>
        <item x="171"/>
        <item x="741"/>
        <item x="2279"/>
        <item x="953"/>
        <item x="2030"/>
        <item x="1585"/>
        <item x="1468"/>
        <item x="954"/>
        <item x="1846"/>
        <item x="269"/>
        <item x="285"/>
        <item x="277"/>
        <item x="1216"/>
        <item x="769"/>
        <item x="2051"/>
        <item x="1997"/>
        <item x="1345"/>
        <item x="885"/>
        <item x="1106"/>
        <item x="1501"/>
        <item x="1281"/>
        <item x="1488"/>
        <item x="2075"/>
        <item x="2295"/>
        <item x="1155"/>
        <item x="258"/>
        <item x="1128"/>
        <item x="577"/>
        <item x="2160"/>
        <item x="2278"/>
        <item x="1725"/>
        <item x="1127"/>
        <item x="31"/>
        <item x="1238"/>
        <item x="1942"/>
        <item x="1257"/>
        <item x="2049"/>
        <item x="1936"/>
        <item x="1447"/>
        <item x="1445"/>
        <item x="1711"/>
        <item x="1841"/>
        <item x="1285"/>
        <item x="1654"/>
        <item x="1888"/>
        <item x="1854"/>
        <item x="132"/>
        <item x="1065"/>
        <item x="236"/>
        <item x="1395"/>
        <item x="775"/>
        <item x="6"/>
        <item x="1891"/>
        <item x="838"/>
        <item x="1707"/>
        <item x="566"/>
        <item x="875"/>
        <item x="1175"/>
        <item x="581"/>
        <item x="1845"/>
        <item x="1294"/>
        <item x="817"/>
        <item x="1271"/>
        <item x="1645"/>
        <item x="349"/>
        <item x="882"/>
        <item x="2008"/>
        <item x="1435"/>
        <item x="2066"/>
        <item x="167"/>
        <item x="824"/>
        <item x="529"/>
        <item x="1956"/>
        <item x="714"/>
        <item x="841"/>
        <item x="1105"/>
        <item x="1446"/>
        <item x="1097"/>
        <item x="1348"/>
        <item x="2166"/>
        <item x="1386"/>
        <item x="2299"/>
        <item x="1915"/>
        <item x="1402"/>
        <item x="2119"/>
        <item x="1059"/>
        <item x="1925"/>
        <item x="810"/>
        <item x="716"/>
        <item x="613"/>
        <item x="671"/>
        <item x="1773"/>
        <item x="1823"/>
        <item x="1034"/>
        <item x="940"/>
        <item x="854"/>
        <item x="191"/>
        <item x="578"/>
        <item x="868"/>
        <item x="135"/>
        <item x="718"/>
        <item x="119"/>
        <item x="947"/>
        <item x="795"/>
        <item x="1728"/>
        <item x="266"/>
        <item x="1690"/>
        <item x="1752"/>
        <item x="1037"/>
        <item x="332"/>
        <item x="883"/>
        <item x="938"/>
        <item x="864"/>
        <item x="479"/>
        <item x="630"/>
        <item x="1859"/>
        <item x="454"/>
        <item x="635"/>
        <item x="1742"/>
        <item x="551"/>
        <item x="2031"/>
        <item x="1492"/>
        <item x="2220"/>
        <item x="1313"/>
        <item x="2245"/>
        <item x="1284"/>
        <item x="521"/>
        <item x="1673"/>
        <item x="526"/>
        <item x="767"/>
        <item x="329"/>
        <item x="1387"/>
        <item x="1186"/>
        <item x="1497"/>
        <item x="1122"/>
        <item x="2080"/>
        <item x="1849"/>
        <item x="804"/>
        <item x="905"/>
        <item x="1862"/>
        <item x="1177"/>
        <item x="94"/>
        <item x="1759"/>
        <item x="1351"/>
        <item x="575"/>
        <item x="1443"/>
        <item x="1478"/>
        <item x="1965"/>
        <item x="1506"/>
        <item x="1675"/>
        <item x="1110"/>
        <item x="1679"/>
        <item x="1410"/>
        <item x="545"/>
        <item x="1179"/>
        <item x="2020"/>
        <item x="1094"/>
        <item x="1866"/>
        <item x="1526"/>
        <item x="1367"/>
        <item x="1464"/>
        <item x="1357"/>
        <item x="1827"/>
        <item x="1855"/>
        <item x="34"/>
        <item x="1053"/>
        <item x="1635"/>
        <item x="1668"/>
        <item x="253"/>
        <item x="1745"/>
        <item x="1829"/>
        <item x="241"/>
        <item x="687"/>
        <item x="763"/>
        <item x="1945"/>
        <item x="1229"/>
        <item x="722"/>
        <item x="499"/>
        <item x="1534"/>
        <item x="574"/>
        <item x="2133"/>
        <item x="771"/>
        <item x="1921"/>
        <item x="2241"/>
        <item x="1570"/>
        <item x="1712"/>
        <item x="803"/>
        <item x="1228"/>
        <item x="1810"/>
        <item x="2298"/>
        <item x="2265"/>
        <item x="600"/>
        <item x="1847"/>
        <item x="829"/>
        <item x="382"/>
        <item x="1411"/>
        <item x="1664"/>
        <item x="447"/>
        <item x="1087"/>
        <item x="873"/>
        <item x="486"/>
        <item x="2190"/>
        <item x="1788"/>
        <item x="372"/>
        <item x="1414"/>
        <item x="624"/>
        <item x="2175"/>
        <item x="602"/>
        <item x="2214"/>
        <item x="318"/>
        <item x="1897"/>
        <item x="491"/>
        <item x="2134"/>
        <item x="800"/>
        <item x="2212"/>
        <item x="922"/>
        <item x="999"/>
        <item x="814"/>
        <item x="1130"/>
        <item x="504"/>
        <item x="1948"/>
        <item x="907"/>
        <item x="1962"/>
        <item x="426"/>
        <item x="1750"/>
        <item x="625"/>
        <item x="1566"/>
        <item x="1178"/>
        <item x="1881"/>
        <item x="225"/>
        <item x="1144"/>
        <item x="1476"/>
        <item x="1118"/>
        <item x="759"/>
        <item x="550"/>
        <item x="1768"/>
        <item x="1151"/>
        <item x="1344"/>
        <item x="1605"/>
        <item x="2065"/>
        <item x="142"/>
        <item x="809"/>
        <item x="469"/>
        <item x="452"/>
        <item x="177"/>
        <item x="475"/>
        <item x="1791"/>
        <item x="2095"/>
        <item x="1308"/>
        <item x="228"/>
        <item x="1329"/>
        <item x="656"/>
        <item x="978"/>
        <item x="2148"/>
        <item x="2117"/>
        <item x="520"/>
        <item x="70"/>
        <item x="2059"/>
        <item x="1113"/>
        <item x="307"/>
        <item x="1529"/>
        <item x="472"/>
        <item x="1954"/>
        <item x="1047"/>
        <item x="518"/>
        <item x="376"/>
        <item x="1986"/>
        <item x="710"/>
        <item x="2025"/>
        <item x="2"/>
        <item x="1202"/>
        <item x="1044"/>
        <item x="1763"/>
        <item x="84"/>
        <item x="1448"/>
        <item x="558"/>
        <item x="514"/>
        <item x="1368"/>
        <item x="1824"/>
        <item x="2157"/>
        <item x="1662"/>
        <item x="274"/>
        <item x="2041"/>
        <item x="138"/>
        <item x="1790"/>
        <item x="1947"/>
        <item x="1988"/>
        <item x="1490"/>
        <item x="524"/>
        <item x="497"/>
        <item x="1991"/>
        <item x="2054"/>
        <item x="256"/>
        <item x="657"/>
        <item x="2183"/>
        <item x="1041"/>
        <item x="388"/>
        <item x="204"/>
        <item x="1515"/>
        <item x="1908"/>
        <item x="2248"/>
        <item x="1756"/>
        <item x="27"/>
        <item x="1503"/>
        <item x="86"/>
        <item x="2171"/>
        <item x="632"/>
        <item x="779"/>
        <item x="819"/>
        <item x="900"/>
        <item x="187"/>
        <item x="1784"/>
        <item x="2108"/>
        <item x="481"/>
        <item x="2109"/>
        <item x="806"/>
        <item x="278"/>
        <item x="553"/>
        <item x="1067"/>
        <item x="1796"/>
        <item x="1433"/>
        <item x="88"/>
        <item x="1310"/>
        <item x="367"/>
        <item x="1321"/>
        <item x="973"/>
        <item x="1727"/>
        <item x="740"/>
        <item x="32"/>
        <item x="1926"/>
        <item x="2217"/>
        <item x="1535"/>
        <item x="1899"/>
        <item x="35"/>
        <item x="1609"/>
        <item x="880"/>
        <item x="146"/>
        <item x="2223"/>
        <item x="237"/>
        <item x="1072"/>
        <item x="881"/>
        <item x="1451"/>
        <item x="1205"/>
        <item x="85"/>
        <item x="894"/>
        <item x="640"/>
        <item x="1650"/>
        <item x="1477"/>
        <item x="1615"/>
        <item x="47"/>
        <item x="1074"/>
        <item x="155"/>
        <item x="601"/>
        <item x="542"/>
        <item x="23"/>
        <item x="984"/>
        <item x="1638"/>
        <item x="1318"/>
        <item x="1739"/>
        <item x="1168"/>
        <item x="1247"/>
        <item x="925"/>
        <item x="1612"/>
        <item x="1434"/>
        <item x="781"/>
        <item x="768"/>
        <item x="2283"/>
        <item x="564"/>
        <item x="1245"/>
        <item x="1730"/>
        <item x="324"/>
        <item x="1591"/>
        <item x="1779"/>
        <item x="506"/>
        <item x="1298"/>
        <item x="1901"/>
        <item x="1556"/>
        <item x="1758"/>
        <item x="1957"/>
        <item x="515"/>
        <item x="446"/>
        <item x="870"/>
        <item x="1136"/>
        <item x="449"/>
        <item x="597"/>
        <item x="585"/>
        <item x="1315"/>
        <item x="762"/>
        <item x="1011"/>
        <item x="74"/>
        <item x="1385"/>
        <item x="2021"/>
        <item x="684"/>
        <item x="1436"/>
        <item x="312"/>
        <item x="282"/>
        <item x="1208"/>
        <item x="1328"/>
        <item x="2185"/>
        <item x="1603"/>
        <item x="193"/>
        <item x="792"/>
        <item x="2101"/>
        <item x="242"/>
        <item x="1463"/>
        <item x="2052"/>
        <item x="1517"/>
        <item x="1980"/>
        <item x="124"/>
        <item x="1800"/>
        <item x="994"/>
        <item x="205"/>
        <item x="820"/>
        <item x="660"/>
        <item x="689"/>
        <item x="928"/>
        <item x="2028"/>
        <item x="1649"/>
        <item x="188"/>
        <item x="431"/>
        <item x="1290"/>
        <item x="1256"/>
        <item x="1658"/>
        <item x="1508"/>
        <item x="1538"/>
        <item x="1361"/>
        <item x="2244"/>
        <item x="612"/>
        <item x="836"/>
        <item x="1288"/>
        <item x="825"/>
        <item x="1309"/>
        <item x="1465"/>
        <item x="330"/>
        <item x="1224"/>
        <item x="303"/>
        <item x="877"/>
        <item x="498"/>
        <item x="934"/>
        <item x="2114"/>
        <item x="1487"/>
        <item x="488"/>
        <item x="350"/>
        <item x="1588"/>
        <item x="607"/>
        <item x="1797"/>
        <item x="563"/>
        <item x="1078"/>
        <item x="2100"/>
        <item x="346"/>
        <item x="1999"/>
        <item x="2270"/>
        <item x="2057"/>
        <item x="265"/>
        <item x="99"/>
        <item x="143"/>
        <item x="1816"/>
        <item x="1842"/>
        <item x="2112"/>
        <item x="1989"/>
        <item x="572"/>
        <item x="755"/>
        <item x="83"/>
        <item x="826"/>
        <item x="1322"/>
        <item x="2252"/>
        <item x="1646"/>
        <item x="509"/>
        <item x="2118"/>
        <item x="636"/>
        <item x="1618"/>
        <item x="226"/>
        <item x="537"/>
        <item x="976"/>
        <item x="239"/>
        <item x="404"/>
        <item x="927"/>
        <item x="240"/>
        <item x="355"/>
        <item x="1235"/>
        <item x="698"/>
        <item x="2266"/>
        <item x="1964"/>
        <item x="1262"/>
        <item x="301"/>
        <item x="389"/>
        <item x="2151"/>
        <item x="1821"/>
        <item x="723"/>
        <item x="442"/>
        <item x="1552"/>
        <item x="1267"/>
        <item x="2290"/>
        <item x="1070"/>
        <item x="1009"/>
        <item x="1595"/>
        <item x="1432"/>
        <item x="1569"/>
        <item x="2258"/>
        <item x="676"/>
        <item x="1960"/>
        <item x="2303"/>
        <item x="623"/>
        <item x="1230"/>
        <item x="1020"/>
        <item x="721"/>
        <item x="961"/>
        <item x="1090"/>
        <item x="1738"/>
        <item x="422"/>
        <item x="924"/>
        <item x="414"/>
        <item x="735"/>
        <item x="1857"/>
        <item x="591"/>
        <item x="1459"/>
        <item x="531"/>
        <item x="646"/>
        <item x="458"/>
        <item x="1533"/>
        <item x="319"/>
        <item x="302"/>
        <item x="1273"/>
        <item x="246"/>
        <item x="1500"/>
        <item x="165"/>
        <item x="1246"/>
        <item x="1038"/>
        <item x="50"/>
        <item x="620"/>
        <item x="2146"/>
        <item x="770"/>
        <item x="1527"/>
        <item x="98"/>
        <item x="879"/>
        <item x="344"/>
        <item x="951"/>
        <item x="106"/>
        <item x="461"/>
        <item x="1541"/>
        <item x="1217"/>
        <item x="2073"/>
        <item x="972"/>
        <item x="1602"/>
        <item x="616"/>
        <item x="1630"/>
        <item x="1212"/>
        <item x="899"/>
        <item x="1769"/>
        <item x="333"/>
        <item x="1169"/>
        <item x="2140"/>
        <item x="596"/>
        <item x="2196"/>
        <item x="691"/>
        <item x="1123"/>
        <item x="1806"/>
        <item x="969"/>
        <item x="1248"/>
        <item x="1239"/>
        <item x="1028"/>
        <item x="1030"/>
        <item x="1062"/>
        <item x="1703"/>
        <item x="1372"/>
        <item x="405"/>
        <item x="2261"/>
        <item x="942"/>
        <item x="1442"/>
        <item x="1159"/>
        <item x="1514"/>
        <item x="445"/>
        <item x="1848"/>
        <item x="1076"/>
        <item x="1601"/>
        <item x="1189"/>
        <item x="1793"/>
        <item x="1135"/>
        <item x="2078"/>
        <item x="1099"/>
        <item x="681"/>
        <item x="468"/>
        <item x="1551"/>
        <item x="214"/>
        <item x="1786"/>
        <item x="675"/>
        <item x="1077"/>
        <item x="685"/>
        <item x="1751"/>
        <item x="1912"/>
        <item x="79"/>
        <item x="28"/>
        <item x="470"/>
        <item x="378"/>
        <item x="647"/>
        <item x="1407"/>
        <item x="29"/>
        <item x="1295"/>
        <item x="1241"/>
        <item x="1140"/>
        <item x="1692"/>
        <item x="777"/>
        <item x="1543"/>
        <item x="1542"/>
        <item x="1688"/>
        <item x="459"/>
        <item x="1004"/>
        <item x="117"/>
        <item x="1778"/>
        <item x="678"/>
        <item x="2237"/>
        <item x="1708"/>
        <item x="747"/>
        <item x="2104"/>
        <item x="622"/>
        <item x="1950"/>
        <item x="326"/>
        <item x="2204"/>
        <item x="297"/>
        <item x="1120"/>
        <item x="786"/>
        <item x="1920"/>
        <item x="595"/>
        <item x="2097"/>
        <item x="1260"/>
        <item x="1484"/>
        <item x="2005"/>
        <item x="322"/>
        <item x="694"/>
        <item x="1895"/>
        <item x="156"/>
        <item x="1861"/>
        <item x="1695"/>
        <item x="432"/>
        <item x="1019"/>
        <item x="1437"/>
        <item x="1413"/>
        <item x="331"/>
        <item x="413"/>
        <item x="952"/>
        <item x="403"/>
        <item x="1966"/>
        <item x="1970"/>
        <item x="724"/>
        <item x="402"/>
        <item x="783"/>
        <item x="1255"/>
        <item x="1677"/>
        <item x="2277"/>
        <item x="54"/>
        <item x="831"/>
        <item x="1036"/>
        <item x="2067"/>
        <item x="1631"/>
        <item x="219"/>
        <item x="1731"/>
        <item x="1599"/>
        <item x="161"/>
        <item x="1548"/>
        <item x="1040"/>
        <item x="2272"/>
        <item x="649"/>
        <item x="133"/>
        <item x="1219"/>
        <item x="437"/>
        <item x="495"/>
        <item x="567"/>
        <item x="2242"/>
        <item x="398"/>
        <item x="2259"/>
        <item x="1893"/>
        <item x="2006"/>
        <item x="2169"/>
        <item x="1639"/>
        <item x="2003"/>
        <item x="568"/>
        <item x="194"/>
        <item x="543"/>
        <item x="19"/>
        <item x="1162"/>
        <item x="644"/>
        <item x="1549"/>
        <item x="1513"/>
        <item x="1335"/>
        <item x="2188"/>
        <item x="1408"/>
        <item x="460"/>
        <item x="1743"/>
        <item x="1227"/>
        <item x="1572"/>
        <item x="334"/>
        <item x="288"/>
        <item x="428"/>
        <item x="1280"/>
        <item x="33"/>
        <item x="1873"/>
        <item x="1452"/>
        <item x="1086"/>
        <item x="517"/>
        <item x="1540"/>
        <item x="2250"/>
        <item x="2138"/>
        <item x="1709"/>
        <item x="541"/>
        <item x="1596"/>
        <item x="308"/>
        <item x="100"/>
        <item x="1644"/>
        <item x="336"/>
        <item x="1807"/>
        <item x="1401"/>
        <item x="1258"/>
        <item x="1431"/>
        <item x="2135"/>
        <item x="218"/>
        <item x="202"/>
        <item x="1486"/>
        <item x="1521"/>
        <item x="939"/>
        <item x="2016"/>
        <item x="139"/>
        <item x="2093"/>
        <item x="1350"/>
        <item x="42"/>
        <item x="1091"/>
        <item x="1005"/>
        <item x="2033"/>
        <item x="2027"/>
        <item x="1161"/>
        <item x="1333"/>
        <item x="2038"/>
        <item x="59"/>
        <item x="833"/>
        <item x="392"/>
        <item x="2257"/>
        <item x="1050"/>
        <item x="1191"/>
        <item x="2129"/>
        <item x="1426"/>
        <item x="130"/>
        <item x="1680"/>
        <item x="457"/>
        <item x="1657"/>
        <item x="703"/>
        <item x="2198"/>
        <item x="845"/>
        <item x="1720"/>
        <item x="1340"/>
        <item x="1564"/>
        <item x="950"/>
        <item x="547"/>
        <item x="150"/>
        <item x="618"/>
        <item x="1961"/>
        <item x="2096"/>
        <item x="2300"/>
        <item x="2115"/>
        <item x="1642"/>
        <item x="1221"/>
        <item x="1504"/>
        <item x="756"/>
        <item x="2207"/>
        <item x="200"/>
        <item x="2032"/>
        <item x="1156"/>
        <item x="434"/>
        <item x="765"/>
        <item x="1822"/>
        <item x="1277"/>
        <item x="1264"/>
        <item x="1209"/>
        <item x="1471"/>
        <item x="2123"/>
        <item x="393"/>
        <item x="670"/>
        <item x="668"/>
        <item x="1723"/>
        <item x="2178"/>
        <item x="929"/>
        <item x="1404"/>
        <item x="977"/>
        <item x="2012"/>
        <item x="1203"/>
        <item x="444"/>
        <item x="1017"/>
        <item x="1757"/>
        <item x="1520"/>
        <item x="1676"/>
        <item x="1378"/>
        <item x="1108"/>
        <item x="1794"/>
        <item x="508"/>
        <item x="1300"/>
        <item x="394"/>
        <item x="1949"/>
        <item x="1069"/>
        <item x="593"/>
        <item x="862"/>
        <item x="1706"/>
        <item x="746"/>
        <item x="492"/>
        <item x="1525"/>
        <item x="1713"/>
        <item x="144"/>
        <item x="629"/>
        <item x="1470"/>
        <item x="1252"/>
        <item x="192"/>
        <item x="1910"/>
        <item x="221"/>
        <item x="1545"/>
        <item x="395"/>
        <item x="852"/>
        <item x="807"/>
        <item x="844"/>
        <item x="700"/>
        <item x="10"/>
        <item x="849"/>
        <item x="1397"/>
        <item x="1724"/>
        <item x="374"/>
        <item x="1268"/>
        <item x="760"/>
        <item x="1729"/>
        <item x="1927"/>
        <item x="182"/>
        <item x="1813"/>
        <item x="1405"/>
        <item x="2131"/>
        <item x="525"/>
        <item x="1008"/>
        <item x="1878"/>
        <item x="1892"/>
        <item x="2260"/>
        <item x="7"/>
        <item x="963"/>
        <item x="1496"/>
        <item x="410"/>
        <item x="802"/>
        <item x="255"/>
        <item x="2267"/>
        <item x="1111"/>
        <item x="865"/>
        <item x="2039"/>
        <item x="816"/>
        <item x="886"/>
        <item x="915"/>
        <item x="617"/>
        <item x="2251"/>
        <item x="1875"/>
        <item x="605"/>
        <item x="203"/>
        <item x="850"/>
        <item x="2181"/>
        <item x="1341"/>
        <item x="794"/>
        <item x="2004"/>
        <item x="1985"/>
        <item x="1336"/>
        <item x="1278"/>
        <item x="1006"/>
        <item x="1666"/>
        <item x="1373"/>
        <item x="1194"/>
        <item x="729"/>
        <item x="2226"/>
        <item x="115"/>
        <item x="965"/>
        <item x="1622"/>
        <item x="1981"/>
        <item x="962"/>
        <item x="370"/>
        <item x="686"/>
        <item x="1940"/>
        <item x="634"/>
        <item x="1799"/>
        <item x="1204"/>
        <item x="97"/>
        <item x="11"/>
        <item x="876"/>
        <item x="1302"/>
        <item x="439"/>
        <item x="920"/>
        <item x="981"/>
        <item x="2098"/>
        <item x="293"/>
        <item x="1183"/>
        <item x="1655"/>
        <item x="1305"/>
        <item x="0"/>
        <item x="90"/>
        <item x="589"/>
        <item x="1164"/>
        <item x="674"/>
        <item x="261"/>
        <item x="923"/>
        <item x="1616"/>
        <item x="316"/>
        <item x="1586"/>
        <item x="1185"/>
        <item x="2176"/>
        <item x="867"/>
        <item x="1916"/>
        <item x="728"/>
        <item x="123"/>
        <item x="2077"/>
        <item x="1583"/>
        <item x="1975"/>
        <item x="2302"/>
        <item x="224"/>
        <item x="1696"/>
        <item x="268"/>
        <item x="407"/>
        <item x="89"/>
        <item x="2024"/>
        <item x="533"/>
        <item x="528"/>
        <item x="1670"/>
        <item x="719"/>
        <item x="1098"/>
        <item x="1095"/>
        <item x="471"/>
        <item x="40"/>
        <item x="1049"/>
        <item x="175"/>
        <item x="1389"/>
        <item x="197"/>
        <item x="1593"/>
        <item x="2036"/>
        <item x="1923"/>
        <item x="430"/>
        <item x="1804"/>
        <item x="737"/>
        <item x="761"/>
        <item x="812"/>
        <item x="1415"/>
        <item x="418"/>
        <item x="1297"/>
        <item x="1737"/>
        <item x="2046"/>
        <item x="2043"/>
        <item x="1033"/>
        <item x="664"/>
        <item x="2239"/>
        <item x="2127"/>
        <item x="926"/>
        <item x="918"/>
        <item x="2121"/>
        <item x="839"/>
        <item x="1174"/>
        <item x="1879"/>
        <item x="1812"/>
        <item x="1992"/>
        <item x="1134"/>
        <item x="1652"/>
        <item x="25"/>
        <item x="757"/>
        <item x="1972"/>
        <item x="2292"/>
        <item x="1898"/>
        <item x="1633"/>
        <item x="2147"/>
        <item x="1064"/>
        <item x="39"/>
        <item x="489"/>
        <item x="1096"/>
        <item x="801"/>
        <item x="692"/>
        <item x="1874"/>
        <item x="2174"/>
        <item x="808"/>
        <item x="363"/>
        <item x="991"/>
        <item x="970"/>
        <item x="2145"/>
        <item x="774"/>
        <item x="1580"/>
        <item x="937"/>
        <item x="1499"/>
        <item x="1764"/>
        <item x="1359"/>
        <item x="400"/>
        <item x="51"/>
        <item x="2269"/>
        <item x="1808"/>
        <item x="1400"/>
        <item x="1107"/>
        <item x="1519"/>
        <item x="78"/>
        <item x="1882"/>
        <item x="1590"/>
        <item x="1148"/>
        <item x="2023"/>
        <item x="1363"/>
        <item x="823"/>
        <item x="1557"/>
        <item x="1154"/>
        <item x="213"/>
        <item x="1339"/>
        <item x="1678"/>
        <item x="313"/>
        <item x="1482"/>
        <item x="2056"/>
        <item x="68"/>
        <item x="1716"/>
        <item x="930"/>
        <item x="435"/>
        <item x="872"/>
        <item x="1475"/>
        <item x="1498"/>
        <item x="1027"/>
        <item x="1406"/>
        <item x="749"/>
        <item x="857"/>
        <item x="1396"/>
        <item x="280"/>
        <item x="244"/>
        <item x="1376"/>
        <item x="861"/>
        <item x="592"/>
        <item x="1619"/>
        <item x="48"/>
        <item x="2286"/>
        <item x="45"/>
        <item x="712"/>
        <item x="650"/>
        <item x="379"/>
        <item x="176"/>
        <item x="1575"/>
        <item x="699"/>
        <item x="1803"/>
        <item x="1013"/>
        <item x="201"/>
        <item x="1767"/>
        <item x="799"/>
        <item x="82"/>
        <item x="1760"/>
        <item x="730"/>
        <item x="1495"/>
        <item x="1207"/>
        <item x="1042"/>
        <item x="2256"/>
        <item x="1937"/>
        <item x="385"/>
        <item x="1163"/>
        <item x="487"/>
        <item x="1990"/>
        <item x="705"/>
        <item x="631"/>
        <item x="1117"/>
        <item x="1206"/>
        <item x="93"/>
        <item x="490"/>
        <item x="1142"/>
        <item x="366"/>
        <item x="1831"/>
        <item x="2218"/>
        <item x="1509"/>
        <item x="1084"/>
        <item x="1370"/>
        <item x="998"/>
        <item x="1647"/>
        <item x="846"/>
        <item x="906"/>
        <item x="286"/>
        <item x="1578"/>
        <item x="294"/>
        <item x="751"/>
        <item x="1775"/>
        <item x="917"/>
        <item x="2058"/>
        <item x="1469"/>
        <item x="463"/>
        <item x="1561"/>
        <item x="576"/>
        <item x="2287"/>
        <item x="957"/>
        <item x="949"/>
        <item x="1903"/>
        <item x="321"/>
        <item x="627"/>
        <item x="1173"/>
        <item x="1232"/>
        <item x="548"/>
        <item x="114"/>
        <item x="1242"/>
        <item x="853"/>
        <item x="2249"/>
        <item x="120"/>
        <item x="2254"/>
        <item x="55"/>
        <item x="16"/>
        <item x="1546"/>
        <item x="1795"/>
        <item x="443"/>
        <item x="2304"/>
        <item x="502"/>
        <item x="912"/>
        <item x="652"/>
        <item x="1765"/>
        <item x="250"/>
        <item x="1933"/>
        <item x="1124"/>
        <item x="2055"/>
        <item x="1579"/>
        <item x="1946"/>
        <item x="1732"/>
        <item x="1244"/>
        <item x="580"/>
        <item x="1979"/>
        <item x="788"/>
        <item x="633"/>
        <item x="1226"/>
        <item x="546"/>
        <item x="2296"/>
        <item x="1736"/>
        <item x="1558"/>
        <item x="510"/>
        <item x="2280"/>
        <item x="1461"/>
        <item x="1722"/>
        <item x="2102"/>
        <item x="1093"/>
        <item x="832"/>
        <item x="1624"/>
        <item x="169"/>
        <item x="892"/>
        <item x="467"/>
        <item x="212"/>
        <item x="1170"/>
        <item x="1726"/>
        <item x="2167"/>
        <item x="1139"/>
        <item x="1403"/>
        <item x="1914"/>
        <item x="2001"/>
        <item x="1880"/>
        <item x="270"/>
        <item x="2087"/>
        <item x="758"/>
        <item x="717"/>
        <item x="1672"/>
        <item x="787"/>
        <item x="583"/>
        <item x="2201"/>
        <item x="871"/>
        <item x="65"/>
        <item x="1215"/>
        <item x="1766"/>
        <item x="46"/>
        <item x="227"/>
        <item x="501"/>
        <item x="2099"/>
        <item x="556"/>
        <item x="1253"/>
        <item x="1733"/>
        <item x="1885"/>
        <item x="1718"/>
        <item x="1555"/>
        <item x="1150"/>
        <item x="2288"/>
        <item x="948"/>
        <item x="1121"/>
        <item x="1167"/>
        <item x="1608"/>
        <item x="107"/>
        <item x="1066"/>
        <item x="534"/>
        <item x="679"/>
        <item x="726"/>
        <item x="1681"/>
        <item x="910"/>
        <item x="2068"/>
        <item x="1963"/>
        <item x="2060"/>
        <item x="271"/>
        <item x="158"/>
        <item x="351"/>
        <item x="1371"/>
        <item x="1714"/>
        <item x="2268"/>
        <item x="936"/>
        <item x="1600"/>
        <item x="189"/>
        <item x="790"/>
        <item x="1562"/>
        <item x="1567"/>
        <item x="275"/>
        <item x="1877"/>
        <item x="1744"/>
        <item x="590"/>
        <item x="1780"/>
        <item x="235"/>
        <item x="1283"/>
        <item x="2084"/>
        <item x="642"/>
        <item x="1632"/>
        <item x="1924"/>
        <item x="195"/>
        <item x="56"/>
        <item x="338"/>
        <item x="1931"/>
        <item x="1324"/>
        <item x="1717"/>
        <item x="715"/>
        <item x="2044"/>
        <item x="995"/>
        <item x="1338"/>
        <item x="2187"/>
        <item x="1016"/>
        <item x="231"/>
        <item x="842"/>
        <item x="320"/>
        <item x="2236"/>
        <item x="2153"/>
        <item x="80"/>
        <item x="1620"/>
        <item x="2232"/>
        <item x="1454"/>
        <item x="2061"/>
        <item x="339"/>
        <item x="573"/>
        <item x="702"/>
        <item x="569"/>
        <item x="858"/>
        <item x="711"/>
        <item x="1660"/>
        <item x="554"/>
        <item x="555"/>
        <item x="1003"/>
        <item x="1802"/>
        <item x="247"/>
        <item x="745"/>
        <item x="1479"/>
        <item x="1236"/>
        <item x="2264"/>
        <item x="598"/>
        <item x="1276"/>
        <item x="1223"/>
        <item x="1100"/>
        <item x="1753"/>
        <item x="2235"/>
        <item x="1473"/>
        <item x="476"/>
        <item x="766"/>
        <item x="980"/>
        <item x="987"/>
        <item x="1231"/>
        <item x="1735"/>
        <item x="2158"/>
        <item x="170"/>
        <item x="513"/>
        <item x="945"/>
        <item x="1995"/>
        <item x="409"/>
        <item x="91"/>
        <item x="2293"/>
        <item x="1785"/>
        <item x="122"/>
        <item x="1610"/>
        <item x="727"/>
        <item x="152"/>
        <item x="391"/>
        <item x="229"/>
        <item x="429"/>
        <item x="208"/>
        <item x="44"/>
        <item x="1719"/>
        <item x="1287"/>
        <item x="2243"/>
        <item x="655"/>
        <item x="695"/>
        <item x="1983"/>
        <item x="1594"/>
        <item x="626"/>
        <item x="796"/>
        <item x="2240"/>
        <item x="503"/>
        <item x="1145"/>
        <item x="438"/>
        <item x="1381"/>
        <item x="1193"/>
        <item x="2082"/>
        <item x="866"/>
        <item x="2200"/>
        <item x="1547"/>
        <item x="61"/>
        <item x="527"/>
        <item x="997"/>
        <item x="1531"/>
        <item x="2136"/>
        <item x="986"/>
        <item x="1906"/>
        <item x="1984"/>
        <item x="1836"/>
        <item x="9"/>
        <item x="2002"/>
        <item x="153"/>
        <item x="911"/>
        <item x="688"/>
        <item x="1581"/>
        <item x="1626"/>
        <item x="898"/>
        <item x="289"/>
        <item x="109"/>
        <item x="1081"/>
        <item x="243"/>
        <item x="1686"/>
        <item x="2040"/>
        <item x="134"/>
        <item x="199"/>
        <item x="1266"/>
        <item x="357"/>
        <item x="1048"/>
        <item x="1377"/>
        <item x="1782"/>
        <item x="677"/>
        <item x="21"/>
        <item x="1237"/>
        <item x="1119"/>
        <item x="1071"/>
        <item x="2139"/>
        <item x="966"/>
        <item x="1754"/>
        <item x="1815"/>
        <item x="2107"/>
        <item x="1303"/>
        <item x="606"/>
        <item x="173"/>
        <item x="111"/>
        <item x="1911"/>
        <item x="369"/>
        <item x="1904"/>
        <item x="1379"/>
        <item x="1054"/>
        <item x="2161"/>
        <item x="897"/>
        <item x="1776"/>
        <item x="1851"/>
        <item x="594"/>
        <item x="1218"/>
        <item x="2150"/>
        <item x="1176"/>
        <item x="1941"/>
        <item x="13"/>
        <item x="1190"/>
        <item x="287"/>
        <item x="102"/>
        <item x="889"/>
        <item x="1149"/>
        <item x="2210"/>
        <item x="2282"/>
        <item x="1928"/>
        <item x="1563"/>
        <item x="2110"/>
        <item x="1834"/>
        <item x="2203"/>
        <item x="565"/>
        <item x="2225"/>
        <item x="30"/>
        <item x="1337"/>
        <item x="1088"/>
        <item x="1026"/>
        <item x="956"/>
        <item x="530"/>
        <item x="2206"/>
        <item x="223"/>
        <item x="1698"/>
        <item x="1582"/>
        <item x="1710"/>
        <item x="683"/>
        <item x="126"/>
        <item x="1636"/>
        <item x="743"/>
        <item x="2092"/>
        <item x="181"/>
        <item x="837"/>
        <item x="230"/>
        <item x="353"/>
        <item x="465"/>
        <item x="4"/>
        <item x="1428"/>
        <item x="1641"/>
        <item x="1024"/>
        <item x="639"/>
        <item x="1783"/>
        <item x="1171"/>
        <item x="708"/>
        <item x="1462"/>
        <item x="1833"/>
        <item x="352"/>
        <item x="186"/>
        <item x="903"/>
        <item x="2177"/>
        <item x="151"/>
        <item x="505"/>
        <item x="317"/>
        <item x="299"/>
        <item x="1416"/>
        <item x="2255"/>
        <item x="1201"/>
        <item x="733"/>
        <item x="1311"/>
        <item x="401"/>
        <item x="368"/>
        <item x="1994"/>
        <item x="2053"/>
        <item x="1314"/>
        <item x="252"/>
        <item x="2224"/>
        <item x="1704"/>
        <item x="1485"/>
        <item x="1342"/>
        <item x="641"/>
        <item x="131"/>
        <item x="427"/>
        <item x="1360"/>
        <item x="753"/>
        <item x="2195"/>
        <item x="1674"/>
        <item x="579"/>
        <item x="1196"/>
        <item x="450"/>
        <item x="822"/>
        <item x="2069"/>
        <item x="1659"/>
        <item x="887"/>
        <item x="638"/>
        <item x="1101"/>
        <item x="1530"/>
        <item x="314"/>
        <item x="1180"/>
        <item x="164"/>
        <item x="1818"/>
        <item x="1424"/>
        <item x="1684"/>
        <item x="1584"/>
        <item x="1052"/>
        <item x="1356"/>
        <item x="2189"/>
        <item x="1051"/>
        <item x="1919"/>
        <item x="874"/>
        <item x="731"/>
        <item x="2199"/>
        <item x="1576"/>
        <item x="1115"/>
        <item x="1243"/>
        <item x="860"/>
        <item x="2297"/>
        <item x="843"/>
        <item x="1611"/>
        <item x="1987"/>
        <item x="1014"/>
        <item x="914"/>
        <item x="1539"/>
        <item x="1559"/>
        <item x="480"/>
        <item x="375"/>
        <item x="896"/>
        <item x="2128"/>
        <item x="2209"/>
        <item x="1104"/>
        <item x="2090"/>
        <item x="1871"/>
        <item x="648"/>
        <item x="1390"/>
        <item x="1293"/>
        <item x="2013"/>
        <item x="248"/>
        <item x="1325"/>
        <item x="1125"/>
        <item x="159"/>
        <item x="2234"/>
        <item x="813"/>
        <item x="245"/>
        <item x="1792"/>
        <item x="2081"/>
        <item x="1021"/>
        <item x="1409"/>
        <item x="154"/>
        <item x="971"/>
        <item x="1306"/>
        <item x="1289"/>
        <item x="211"/>
        <item x="1427"/>
        <item x="113"/>
        <item x="222"/>
        <item x="1317"/>
        <item x="1900"/>
        <item x="49"/>
        <item x="2215"/>
        <item x="828"/>
        <item x="185"/>
        <item x="60"/>
        <item x="112"/>
        <item x="315"/>
        <item x="707"/>
        <item x="1423"/>
        <item x="1388"/>
        <item x="1510"/>
        <item x="1274"/>
        <item x="2179"/>
        <item x="1444"/>
        <item x="15"/>
        <item x="1771"/>
        <item x="884"/>
        <item x="1265"/>
        <item x="2079"/>
        <item x="2113"/>
        <item x="516"/>
        <item x="1261"/>
        <item x="373"/>
        <item x="2064"/>
        <item x="1971"/>
        <item x="784"/>
        <item x="663"/>
        <item x="183"/>
        <item x="327"/>
        <item x="484"/>
        <item x="587"/>
        <item x="2034"/>
        <item x="473"/>
        <item x="1952"/>
        <item x="1187"/>
        <item x="210"/>
        <item x="1199"/>
        <item x="1045"/>
        <item x="1421"/>
        <item x="118"/>
        <item x="611"/>
        <item x="87"/>
        <item x="483"/>
        <item x="304"/>
        <item x="323"/>
        <item x="1568"/>
        <item x="706"/>
        <item x="1225"/>
        <item x="436"/>
        <item x="415"/>
        <item x="1494"/>
        <item x="1109"/>
        <item x="2284"/>
        <item x="387"/>
        <item x="147"/>
        <item x="340"/>
        <item x="57"/>
        <item x="603"/>
        <item x="1213"/>
        <item x="2229"/>
        <item x="1316"/>
        <item x="2014"/>
        <item x="1705"/>
        <item x="797"/>
        <item x="1934"/>
        <item x="1656"/>
        <item x="673"/>
        <item x="2142"/>
        <item x="805"/>
        <item x="1181"/>
        <item x="1480"/>
        <item x="2228"/>
        <item x="149"/>
        <item x="1116"/>
        <item x="1133"/>
        <item x="1701"/>
        <item x="2124"/>
        <item x="477"/>
        <item x="1158"/>
        <item x="2168"/>
        <item x="362"/>
        <item x="780"/>
        <item x="108"/>
        <item x="1826"/>
        <item x="1326"/>
        <item x="1694"/>
        <item x="1523"/>
        <item x="2000"/>
        <item x="128"/>
        <item x="2281"/>
        <item x="1073"/>
        <item x="1398"/>
        <item x="773"/>
        <item x="1943"/>
        <item x="425"/>
        <item x="739"/>
        <item x="1166"/>
        <item x="2155"/>
        <item x="2141"/>
        <item x="1112"/>
        <item x="474"/>
        <item x="365"/>
        <item x="2063"/>
        <item x="752"/>
        <item x="412"/>
        <item x="512"/>
        <item x="1364"/>
        <item x="1334"/>
        <item x="1614"/>
        <item x="776"/>
        <item x="1467"/>
        <item x="2137"/>
        <item x="2275"/>
        <item x="1663"/>
        <item x="1996"/>
        <item x="720"/>
        <item x="522"/>
        <item x="1669"/>
        <item x="2083"/>
        <item x="1820"/>
        <item x="1839"/>
        <item x="1628"/>
        <item x="1392"/>
        <item x="967"/>
        <item x="1383"/>
        <item x="1832"/>
        <item x="1249"/>
        <item x="1455"/>
        <item x="1974"/>
        <item x="2193"/>
        <item x="2219"/>
        <item x="1863"/>
        <item x="145"/>
        <item x="424"/>
        <item x="1687"/>
        <item x="259"/>
        <item x="2274"/>
        <item x="462"/>
        <item x="1844"/>
        <item x="2130"/>
        <item x="238"/>
        <item x="178"/>
        <item x="276"/>
        <item x="1323"/>
        <item x="1449"/>
        <item x="1883"/>
        <item x="1146"/>
        <item x="121"/>
        <item x="2162"/>
        <item x="26"/>
        <item x="2149"/>
        <item x="856"/>
        <item x="1304"/>
        <item x="560"/>
        <item x="1153"/>
        <item x="1918"/>
        <item x="1132"/>
        <item x="1748"/>
        <item x="1623"/>
        <item x="1355"/>
        <item x="1291"/>
        <item x="672"/>
        <item x="1138"/>
        <item x="693"/>
        <item x="1374"/>
        <item x="772"/>
        <item x="1524"/>
        <item x="1012"/>
        <item x="1565"/>
        <item x="1481"/>
        <item x="1198"/>
        <item x="1805"/>
        <item x="847"/>
        <item x="1312"/>
        <item x="1774"/>
        <item x="485"/>
        <item x="1896"/>
        <item x="1296"/>
        <item x="1840"/>
        <item x="466"/>
        <item x="902"/>
        <item x="1852"/>
        <item x="37"/>
        <item x="283"/>
        <item x="2194"/>
        <item x="1637"/>
        <item x="2152"/>
        <item x="827"/>
        <item x="1439"/>
        <item x="2222"/>
        <item x="1528"/>
        <item x="179"/>
        <item x="989"/>
        <item x="943"/>
        <item x="1362"/>
        <item x="1083"/>
        <item x="1250"/>
        <item x="1741"/>
        <item x="662"/>
        <item x="66"/>
        <item x="1399"/>
        <item x="798"/>
        <item x="12"/>
        <item x="262"/>
        <item x="507"/>
        <item x="1890"/>
        <item x="1234"/>
        <item x="748"/>
        <item x="1211"/>
        <item x="2154"/>
        <item x="701"/>
        <item x="519"/>
        <item x="354"/>
        <item x="532"/>
        <item x="1607"/>
        <item x="968"/>
        <item x="621"/>
        <item x="540"/>
        <item x="249"/>
        <item x="732"/>
        <item x="1286"/>
        <item x="615"/>
        <item x="8"/>
        <item x="1143"/>
        <item x="1200"/>
        <item x="342"/>
        <item x="1512"/>
        <item x="311"/>
        <item x="538"/>
        <item x="2180"/>
        <item x="1634"/>
        <item x="1422"/>
        <item x="160"/>
        <item x="561"/>
        <item x="1272"/>
        <item x="1511"/>
        <item x="793"/>
        <item x="1629"/>
        <item x="1279"/>
        <item x="2007"/>
        <item x="834"/>
        <item x="1909"/>
        <item x="63"/>
        <item x="1860"/>
        <item x="1856"/>
        <item x="207"/>
        <item x="1147"/>
        <item x="95"/>
        <item x="22"/>
        <item x="206"/>
        <item x="818"/>
        <item x="1263"/>
        <item x="658"/>
        <item x="1828"/>
        <item x="588"/>
        <item x="67"/>
        <item x="2173"/>
        <item x="637"/>
        <item x="2048"/>
        <item x="451"/>
        <item x="1269"/>
        <item x="996"/>
        <item x="1902"/>
        <item x="552"/>
        <item x="1353"/>
        <item x="1922"/>
        <item x="523"/>
        <item x="1489"/>
        <item x="1032"/>
        <item x="71"/>
        <item x="628"/>
        <item x="1068"/>
        <item x="933"/>
        <item x="1691"/>
        <item x="2047"/>
        <item x="141"/>
        <item x="1022"/>
        <item x="1715"/>
        <item x="2276"/>
        <item x="1929"/>
        <item x="2026"/>
        <item x="1825"/>
        <item x="360"/>
        <item x="1018"/>
        <item x="1331"/>
        <item x="2132"/>
        <item x="1061"/>
        <item x="1819"/>
        <item x="1429"/>
        <item x="1700"/>
        <item x="955"/>
        <item x="1830"/>
        <item x="931"/>
        <item x="913"/>
        <item x="696"/>
        <item x="659"/>
        <item x="1366"/>
        <item x="544"/>
        <item x="52"/>
        <item x="1220"/>
        <item x="1197"/>
        <item x="557"/>
        <item x="1867"/>
        <item x="386"/>
        <item x="1349"/>
        <item x="1419"/>
        <item x="1137"/>
        <item x="1393"/>
        <item x="2144"/>
        <item x="1814"/>
        <item x="1493"/>
        <item x="1141"/>
        <item x="62"/>
        <item x="2163"/>
        <item x="1761"/>
        <item x="1172"/>
        <item x="456"/>
        <item x="654"/>
        <item x="217"/>
        <item x="397"/>
        <item x="1092"/>
        <item x="895"/>
        <item x="2182"/>
        <item x="1838"/>
        <item x="103"/>
        <item x="1801"/>
        <item x="1299"/>
        <item x="1577"/>
        <item x="267"/>
        <item x="1483"/>
        <item x="1697"/>
        <item x="1343"/>
        <item x="43"/>
        <item x="1391"/>
        <item x="1275"/>
        <item x="2143"/>
        <item x="941"/>
        <item x="172"/>
        <item x="1000"/>
        <item x="494"/>
        <item x="1935"/>
        <item x="974"/>
        <item x="1864"/>
        <item x="1953"/>
        <item x="697"/>
        <item x="2233"/>
        <item x="888"/>
        <item x="292"/>
        <item x="1441"/>
        <item x="2197"/>
        <item x="1085"/>
        <item x="890"/>
        <item x="1976"/>
        <item x="1518"/>
        <item x="198"/>
        <item x="421"/>
        <item x="2205"/>
        <item x="1188"/>
        <item x="1129"/>
        <item x="1627"/>
        <item x="2035"/>
        <item x="284"/>
        <item x="2091"/>
        <item x="216"/>
        <item x="1301"/>
        <item x="482"/>
        <item x="1617"/>
        <item x="1939"/>
        <item x="1002"/>
        <item x="1977"/>
        <item x="608"/>
        <item x="1453"/>
        <item x="347"/>
        <item x="2037"/>
        <item x="1327"/>
        <item x="680"/>
        <item x="1060"/>
        <item x="300"/>
        <item x="305"/>
        <item x="296"/>
        <item x="272"/>
        <item x="298"/>
        <item x="18"/>
        <item x="163"/>
        <item x="234"/>
        <item x="1165"/>
        <item x="1837"/>
        <item x="1787"/>
        <item x="1625"/>
        <item x="41"/>
        <item x="1597"/>
        <item x="411"/>
        <item x="1532"/>
        <item x="2253"/>
        <item x="1573"/>
        <item x="1789"/>
        <item x="725"/>
        <item x="1394"/>
        <item x="1648"/>
        <item x="1358"/>
        <item x="2230"/>
        <item x="979"/>
        <item x="2085"/>
        <item x="586"/>
        <item x="1798"/>
        <item x="1955"/>
        <item x="1039"/>
        <item x="364"/>
        <item x="614"/>
        <item x="157"/>
        <item x="1969"/>
        <item x="24"/>
        <item x="38"/>
        <item x="1131"/>
        <item x="1951"/>
        <item x="1762"/>
        <item x="1417"/>
        <item x="1574"/>
        <item x="1536"/>
        <item x="1621"/>
        <item x="2088"/>
        <item x="1604"/>
        <item x="2165"/>
        <item x="946"/>
        <item x="1560"/>
        <item x="2164"/>
        <item x="1907"/>
        <item x="1157"/>
        <item x="1982"/>
        <item x="2125"/>
        <item x="562"/>
        <item x="1502"/>
        <item x="1055"/>
        <item x="348"/>
        <item x="455"/>
        <item x="1457"/>
        <item x="1537"/>
        <item x="279"/>
        <item x="571"/>
        <item x="281"/>
        <item x="2015"/>
        <item x="406"/>
        <item x="328"/>
        <item x="1944"/>
        <item x="2070"/>
        <item x="1889"/>
        <item x="932"/>
        <item x="904"/>
        <item x="821"/>
        <item x="2159"/>
        <item x="1082"/>
        <item x="2106"/>
        <item x="1458"/>
        <item x="2211"/>
        <item x="665"/>
        <item x="254"/>
        <item x="77"/>
        <item x="1913"/>
        <item x="423"/>
        <item x="869"/>
        <item x="1089"/>
        <item x="337"/>
        <item x="704"/>
        <item x="92"/>
        <item x="73"/>
        <item x="610"/>
        <item x="2263"/>
        <item x="2246"/>
        <item x="1075"/>
        <item x="1438"/>
        <item x="215"/>
        <item x="390"/>
        <item x="1347"/>
        <item x="1079"/>
        <item x="919"/>
        <item x="1195"/>
        <item x="1665"/>
        <item x="1693"/>
        <item x="2289"/>
        <item x="69"/>
        <item x="101"/>
        <item x="356"/>
        <item x="682"/>
        <item x="377"/>
        <item x="1491"/>
        <item x="960"/>
        <item x="1369"/>
        <item x="1894"/>
        <item x="959"/>
        <item x="1689"/>
        <item x="433"/>
        <item x="1222"/>
        <item x="2285"/>
        <item x="76"/>
        <item x="893"/>
        <item x="136"/>
        <item x="643"/>
        <item x="1685"/>
        <item x="1015"/>
        <item x="1126"/>
        <item x="901"/>
        <item x="863"/>
        <item x="1103"/>
        <item t="default"/>
      </items>
    </pivotField>
    <pivotField axis="axisRow" compact="0" outline="0" showAll="0">
      <items count="13">
        <item x="10"/>
        <item x="11"/>
        <item x="4"/>
        <item x="6"/>
        <item x="1"/>
        <item x="8"/>
        <item x="2"/>
        <item x="3"/>
        <item x="7"/>
        <item x="5"/>
        <item x="9"/>
        <item x="0"/>
        <item t="default"/>
      </items>
    </pivotField>
    <pivotField compact="0" outline="0" showAll="0"/>
    <pivotField compact="0" outline="0" showAll="0"/>
    <pivotField compact="0" numFmtId="14" outline="0" showAll="0"/>
    <pivotField compact="0" numFmtId="1" outline="0" showAll="0"/>
    <pivotField compact="0" outline="0" showAll="0"/>
    <pivotField compact="0" numFmtId="166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compact="0" numFmtId="9" outline="0" showAll="0"/>
    <pivotField compact="0" numFmtId="9" outline="0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Count of Product_Type" fld="2" subtotal="count" baseField="0" baseItem="0"/>
  </dataField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15" cacheId="3" applyNumberFormats="0" applyBorderFormats="0" applyFontFormats="0" applyPatternFormats="0" applyAlignmentFormats="0" applyWidthHeightFormats="1" dataCaption="Values" updatedVersion="7" minRefreshableVersion="5" useAutoFormatting="1" rowGrandTotals="0" colGrandTotals="0" createdVersion="7" indent="0" compact="0" compactData="0" multipleFieldFilters="0" chartFormat="7">
  <location ref="A33:B40" firstHeaderRow="1" firstDataRow="1" firstDataCol="1"/>
  <pivotFields count="21">
    <pivotField compact="0" outline="0" showAll="0">
      <items count="8">
        <item x="2"/>
        <item x="4"/>
        <item x="0"/>
        <item x="1"/>
        <item x="3"/>
        <item x="6"/>
        <item x="5"/>
        <item t="default"/>
      </items>
    </pivotField>
    <pivotField compact="0" outline="0" showAll="0"/>
    <pivotField dataField="1" compact="0" outline="0" showAll="0">
      <items count="13">
        <item x="0"/>
        <item x="2"/>
        <item x="3"/>
        <item x="5"/>
        <item x="7"/>
        <item x="9"/>
        <item x="11"/>
        <item x="8"/>
        <item x="6"/>
        <item x="4"/>
        <item x="1"/>
        <item x="10"/>
        <item t="default"/>
      </items>
    </pivotField>
    <pivotField compact="0" outline="0" showAll="0"/>
    <pivotField compact="0" outline="0" showAll="0"/>
    <pivotField compact="0" numFmtId="14" outline="0" showAll="0">
      <items count="2306">
        <item x="975"/>
        <item x="669"/>
        <item x="72"/>
        <item x="1746"/>
        <item x="1749"/>
        <item x="1522"/>
        <item x="1010"/>
        <item x="2170"/>
        <item x="921"/>
        <item x="536"/>
        <item x="1640"/>
        <item x="209"/>
        <item x="1734"/>
        <item x="20"/>
        <item x="1967"/>
        <item x="2076"/>
        <item x="1332"/>
        <item x="1214"/>
        <item x="453"/>
        <item x="1993"/>
        <item x="2216"/>
        <item x="64"/>
        <item x="1843"/>
        <item x="1270"/>
        <item x="1550"/>
        <item x="909"/>
        <item x="1023"/>
        <item x="1870"/>
        <item x="166"/>
        <item x="1865"/>
        <item x="2186"/>
        <item x="1553"/>
        <item x="1425"/>
        <item x="291"/>
        <item x="36"/>
        <item x="666"/>
        <item x="582"/>
        <item x="848"/>
        <item x="295"/>
        <item x="1354"/>
        <item x="371"/>
        <item x="345"/>
        <item x="264"/>
        <item x="2273"/>
        <item x="1721"/>
        <item x="1905"/>
        <item x="290"/>
        <item x="535"/>
        <item x="878"/>
        <item x="645"/>
        <item x="1210"/>
        <item x="992"/>
        <item x="1365"/>
        <item x="2086"/>
        <item x="2301"/>
        <item x="1182"/>
        <item x="1056"/>
        <item x="811"/>
        <item x="343"/>
        <item x="944"/>
        <item x="2191"/>
        <item x="1418"/>
        <item x="840"/>
        <item x="310"/>
        <item x="263"/>
        <item x="1613"/>
        <item x="2238"/>
        <item x="500"/>
        <item x="2105"/>
        <item x="448"/>
        <item x="127"/>
        <item x="2231"/>
        <item x="651"/>
        <item x="2103"/>
        <item x="667"/>
        <item x="1430"/>
        <item x="190"/>
        <item x="1063"/>
        <item x="1025"/>
        <item x="162"/>
        <item x="1233"/>
        <item x="1740"/>
        <item x="539"/>
        <item x="306"/>
        <item x="1699"/>
        <item x="440"/>
        <item x="1884"/>
        <item x="2022"/>
        <item x="1853"/>
        <item x="1930"/>
        <item x="1080"/>
        <item x="2042"/>
        <item x="709"/>
        <item x="1777"/>
        <item x="1968"/>
        <item x="1102"/>
        <item x="220"/>
        <item x="2122"/>
        <item x="964"/>
        <item x="570"/>
        <item x="2227"/>
        <item x="1474"/>
        <item x="1"/>
        <item x="399"/>
        <item x="140"/>
        <item x="408"/>
        <item x="983"/>
        <item x="1472"/>
        <item x="3"/>
        <item x="791"/>
        <item x="1380"/>
        <item x="511"/>
        <item x="148"/>
        <item x="2009"/>
        <item x="1184"/>
        <item x="441"/>
        <item x="96"/>
        <item x="1817"/>
        <item x="1319"/>
        <item x="1958"/>
        <item x="2071"/>
        <item x="464"/>
        <item x="1887"/>
        <item x="1683"/>
        <item x="417"/>
        <item x="738"/>
        <item x="1554"/>
        <item x="1886"/>
        <item x="1058"/>
        <item x="1330"/>
        <item x="2202"/>
        <item x="1868"/>
        <item x="273"/>
        <item x="1420"/>
        <item x="851"/>
        <item x="1869"/>
        <item x="1587"/>
        <item x="782"/>
        <item x="75"/>
        <item x="396"/>
        <item x="855"/>
        <item x="1598"/>
        <item x="815"/>
        <item x="137"/>
        <item x="335"/>
        <item x="380"/>
        <item x="1544"/>
        <item x="2291"/>
        <item x="661"/>
        <item x="1029"/>
        <item x="341"/>
        <item x="549"/>
        <item x="180"/>
        <item x="1747"/>
        <item x="260"/>
        <item x="2018"/>
        <item x="129"/>
        <item x="1192"/>
        <item x="1755"/>
        <item x="785"/>
        <item x="116"/>
        <item x="110"/>
        <item x="988"/>
        <item x="2089"/>
        <item x="384"/>
        <item x="2126"/>
        <item x="1007"/>
        <item x="1352"/>
        <item x="1320"/>
        <item x="1046"/>
        <item x="2247"/>
        <item x="830"/>
        <item x="778"/>
        <item x="2029"/>
        <item x="1346"/>
        <item x="2116"/>
        <item x="1292"/>
        <item x="257"/>
        <item x="5"/>
        <item x="2213"/>
        <item x="325"/>
        <item x="1651"/>
        <item x="1978"/>
        <item x="835"/>
        <item x="744"/>
        <item x="916"/>
        <item x="184"/>
        <item x="104"/>
        <item x="1772"/>
        <item x="750"/>
        <item x="233"/>
        <item x="908"/>
        <item x="1114"/>
        <item x="1507"/>
        <item x="1516"/>
        <item x="653"/>
        <item x="1592"/>
        <item x="1781"/>
        <item x="891"/>
        <item x="2072"/>
        <item x="2156"/>
        <item x="935"/>
        <item x="1382"/>
        <item x="982"/>
        <item x="2262"/>
        <item x="2184"/>
        <item x="584"/>
        <item x="1682"/>
        <item x="734"/>
        <item x="232"/>
        <item x="1811"/>
        <item x="1653"/>
        <item x="419"/>
        <item x="742"/>
        <item x="493"/>
        <item x="1251"/>
        <item x="416"/>
        <item x="1872"/>
        <item x="1589"/>
        <item x="2045"/>
        <item x="604"/>
        <item x="478"/>
        <item x="359"/>
        <item x="2050"/>
        <item x="754"/>
        <item x="619"/>
        <item x="1661"/>
        <item x="1259"/>
        <item x="1440"/>
        <item x="2192"/>
        <item x="2019"/>
        <item x="1938"/>
        <item x="1031"/>
        <item x="736"/>
        <item x="1667"/>
        <item x="53"/>
        <item x="1460"/>
        <item x="1770"/>
        <item x="599"/>
        <item x="559"/>
        <item x="1671"/>
        <item x="1001"/>
        <item x="17"/>
        <item x="958"/>
        <item x="1466"/>
        <item x="1412"/>
        <item x="1456"/>
        <item x="789"/>
        <item x="2271"/>
        <item x="1835"/>
        <item x="1043"/>
        <item x="1959"/>
        <item x="2111"/>
        <item x="1917"/>
        <item x="1035"/>
        <item x="2221"/>
        <item x="383"/>
        <item x="1606"/>
        <item x="2120"/>
        <item x="1998"/>
        <item x="859"/>
        <item x="609"/>
        <item x="1254"/>
        <item x="2017"/>
        <item x="14"/>
        <item x="1505"/>
        <item x="1307"/>
        <item x="985"/>
        <item x="2010"/>
        <item x="1571"/>
        <item x="2294"/>
        <item x="361"/>
        <item x="58"/>
        <item x="764"/>
        <item x="105"/>
        <item x="1240"/>
        <item x="496"/>
        <item x="2011"/>
        <item x="990"/>
        <item x="2094"/>
        <item x="381"/>
        <item x="1375"/>
        <item x="993"/>
        <item x="1702"/>
        <item x="174"/>
        <item x="196"/>
        <item x="1858"/>
        <item x="1973"/>
        <item x="1152"/>
        <item x="1809"/>
        <item x="251"/>
        <item x="358"/>
        <item x="2208"/>
        <item x="1282"/>
        <item x="309"/>
        <item x="125"/>
        <item x="1384"/>
        <item x="168"/>
        <item x="690"/>
        <item x="1876"/>
        <item x="1850"/>
        <item x="1160"/>
        <item x="2172"/>
        <item x="420"/>
        <item x="1643"/>
        <item x="2062"/>
        <item x="2074"/>
        <item x="1450"/>
        <item x="713"/>
        <item x="81"/>
        <item x="1057"/>
        <item x="1932"/>
        <item x="171"/>
        <item x="741"/>
        <item x="2279"/>
        <item x="953"/>
        <item x="2030"/>
        <item x="1585"/>
        <item x="1468"/>
        <item x="954"/>
        <item x="1846"/>
        <item x="269"/>
        <item x="285"/>
        <item x="277"/>
        <item x="1216"/>
        <item x="769"/>
        <item x="2051"/>
        <item x="1997"/>
        <item x="1345"/>
        <item x="885"/>
        <item x="1106"/>
        <item x="1501"/>
        <item x="1281"/>
        <item x="1488"/>
        <item x="2075"/>
        <item x="2295"/>
        <item x="1155"/>
        <item x="258"/>
        <item x="1128"/>
        <item x="577"/>
        <item x="2160"/>
        <item x="2278"/>
        <item x="1725"/>
        <item x="1127"/>
        <item x="31"/>
        <item x="1238"/>
        <item x="1942"/>
        <item x="1257"/>
        <item x="2049"/>
        <item x="1936"/>
        <item x="1447"/>
        <item x="1445"/>
        <item x="1711"/>
        <item x="1841"/>
        <item x="1285"/>
        <item x="1654"/>
        <item x="1888"/>
        <item x="1854"/>
        <item x="132"/>
        <item x="1065"/>
        <item x="236"/>
        <item x="1395"/>
        <item x="775"/>
        <item x="6"/>
        <item x="1891"/>
        <item x="838"/>
        <item x="1707"/>
        <item x="566"/>
        <item x="875"/>
        <item x="1175"/>
        <item x="581"/>
        <item x="1845"/>
        <item x="1294"/>
        <item x="817"/>
        <item x="1271"/>
        <item x="1645"/>
        <item x="349"/>
        <item x="882"/>
        <item x="2008"/>
        <item x="1435"/>
        <item x="2066"/>
        <item x="167"/>
        <item x="824"/>
        <item x="529"/>
        <item x="1956"/>
        <item x="714"/>
        <item x="841"/>
        <item x="1105"/>
        <item x="1446"/>
        <item x="1097"/>
        <item x="1348"/>
        <item x="2166"/>
        <item x="1386"/>
        <item x="2299"/>
        <item x="1915"/>
        <item x="1402"/>
        <item x="2119"/>
        <item x="1059"/>
        <item x="1925"/>
        <item x="810"/>
        <item x="716"/>
        <item x="613"/>
        <item x="671"/>
        <item x="1773"/>
        <item x="1823"/>
        <item x="1034"/>
        <item x="940"/>
        <item x="854"/>
        <item x="191"/>
        <item x="578"/>
        <item x="868"/>
        <item x="135"/>
        <item x="718"/>
        <item x="119"/>
        <item x="947"/>
        <item x="795"/>
        <item x="1728"/>
        <item x="266"/>
        <item x="1690"/>
        <item x="1752"/>
        <item x="1037"/>
        <item x="332"/>
        <item x="883"/>
        <item x="938"/>
        <item x="864"/>
        <item x="479"/>
        <item x="630"/>
        <item x="1859"/>
        <item x="454"/>
        <item x="635"/>
        <item x="1742"/>
        <item x="551"/>
        <item x="2031"/>
        <item x="1492"/>
        <item x="2220"/>
        <item x="1313"/>
        <item x="2245"/>
        <item x="1284"/>
        <item x="521"/>
        <item x="1673"/>
        <item x="526"/>
        <item x="767"/>
        <item x="329"/>
        <item x="1387"/>
        <item x="1186"/>
        <item x="1497"/>
        <item x="1122"/>
        <item x="2080"/>
        <item x="1849"/>
        <item x="804"/>
        <item x="905"/>
        <item x="1862"/>
        <item x="1177"/>
        <item x="94"/>
        <item x="1759"/>
        <item x="1351"/>
        <item x="575"/>
        <item x="1443"/>
        <item x="1478"/>
        <item x="1965"/>
        <item x="1506"/>
        <item x="1675"/>
        <item x="1110"/>
        <item x="1679"/>
        <item x="1410"/>
        <item x="545"/>
        <item x="1179"/>
        <item x="2020"/>
        <item x="1094"/>
        <item x="1866"/>
        <item x="1526"/>
        <item x="1367"/>
        <item x="1464"/>
        <item x="1357"/>
        <item x="1827"/>
        <item x="1855"/>
        <item x="34"/>
        <item x="1053"/>
        <item x="1635"/>
        <item x="1668"/>
        <item x="253"/>
        <item x="1745"/>
        <item x="1829"/>
        <item x="241"/>
        <item x="687"/>
        <item x="763"/>
        <item x="1945"/>
        <item x="1229"/>
        <item x="722"/>
        <item x="499"/>
        <item x="1534"/>
        <item x="574"/>
        <item x="2133"/>
        <item x="771"/>
        <item x="1921"/>
        <item x="2241"/>
        <item x="1570"/>
        <item x="1712"/>
        <item x="803"/>
        <item x="1228"/>
        <item x="1810"/>
        <item x="2298"/>
        <item x="2265"/>
        <item x="600"/>
        <item x="1847"/>
        <item x="829"/>
        <item x="382"/>
        <item x="1411"/>
        <item x="1664"/>
        <item x="447"/>
        <item x="1087"/>
        <item x="873"/>
        <item x="486"/>
        <item x="2190"/>
        <item x="1788"/>
        <item x="372"/>
        <item x="1414"/>
        <item x="624"/>
        <item x="2175"/>
        <item x="602"/>
        <item x="2214"/>
        <item x="318"/>
        <item x="1897"/>
        <item x="491"/>
        <item x="2134"/>
        <item x="800"/>
        <item x="2212"/>
        <item x="922"/>
        <item x="999"/>
        <item x="814"/>
        <item x="1130"/>
        <item x="504"/>
        <item x="1948"/>
        <item x="907"/>
        <item x="1962"/>
        <item x="426"/>
        <item x="1750"/>
        <item x="625"/>
        <item x="1566"/>
        <item x="1178"/>
        <item x="1881"/>
        <item x="225"/>
        <item x="1144"/>
        <item x="1476"/>
        <item x="1118"/>
        <item x="759"/>
        <item x="550"/>
        <item x="1768"/>
        <item x="1151"/>
        <item x="1344"/>
        <item x="1605"/>
        <item x="2065"/>
        <item x="142"/>
        <item x="809"/>
        <item x="469"/>
        <item x="452"/>
        <item x="177"/>
        <item x="475"/>
        <item x="1791"/>
        <item x="2095"/>
        <item x="1308"/>
        <item x="228"/>
        <item x="1329"/>
        <item x="656"/>
        <item x="978"/>
        <item x="2148"/>
        <item x="2117"/>
        <item x="520"/>
        <item x="70"/>
        <item x="2059"/>
        <item x="1113"/>
        <item x="307"/>
        <item x="1529"/>
        <item x="472"/>
        <item x="1954"/>
        <item x="1047"/>
        <item x="518"/>
        <item x="376"/>
        <item x="1986"/>
        <item x="710"/>
        <item x="2025"/>
        <item x="2"/>
        <item x="1202"/>
        <item x="1044"/>
        <item x="1763"/>
        <item x="84"/>
        <item x="1448"/>
        <item x="558"/>
        <item x="514"/>
        <item x="1368"/>
        <item x="1824"/>
        <item x="2157"/>
        <item x="1662"/>
        <item x="274"/>
        <item x="2041"/>
        <item x="138"/>
        <item x="1790"/>
        <item x="1947"/>
        <item x="1988"/>
        <item x="1490"/>
        <item x="524"/>
        <item x="497"/>
        <item x="1991"/>
        <item x="2054"/>
        <item x="256"/>
        <item x="657"/>
        <item x="2183"/>
        <item x="1041"/>
        <item x="388"/>
        <item x="204"/>
        <item x="1515"/>
        <item x="1908"/>
        <item x="2248"/>
        <item x="1756"/>
        <item x="27"/>
        <item x="1503"/>
        <item x="86"/>
        <item x="2171"/>
        <item x="632"/>
        <item x="779"/>
        <item x="819"/>
        <item x="900"/>
        <item x="187"/>
        <item x="1784"/>
        <item x="2108"/>
        <item x="481"/>
        <item x="2109"/>
        <item x="806"/>
        <item x="278"/>
        <item x="553"/>
        <item x="1067"/>
        <item x="1796"/>
        <item x="1433"/>
        <item x="88"/>
        <item x="1310"/>
        <item x="367"/>
        <item x="1321"/>
        <item x="973"/>
        <item x="1727"/>
        <item x="740"/>
        <item x="32"/>
        <item x="1926"/>
        <item x="2217"/>
        <item x="1535"/>
        <item x="1899"/>
        <item x="35"/>
        <item x="1609"/>
        <item x="880"/>
        <item x="146"/>
        <item x="2223"/>
        <item x="237"/>
        <item x="1072"/>
        <item x="881"/>
        <item x="1451"/>
        <item x="1205"/>
        <item x="85"/>
        <item x="894"/>
        <item x="640"/>
        <item x="1650"/>
        <item x="1477"/>
        <item x="1615"/>
        <item x="47"/>
        <item x="1074"/>
        <item x="155"/>
        <item x="601"/>
        <item x="542"/>
        <item x="23"/>
        <item x="984"/>
        <item x="1638"/>
        <item x="1318"/>
        <item x="1739"/>
        <item x="1168"/>
        <item x="1247"/>
        <item x="925"/>
        <item x="1612"/>
        <item x="1434"/>
        <item x="781"/>
        <item x="768"/>
        <item x="2283"/>
        <item x="564"/>
        <item x="1245"/>
        <item x="1730"/>
        <item x="324"/>
        <item x="1591"/>
        <item x="1779"/>
        <item x="506"/>
        <item x="1298"/>
        <item x="1901"/>
        <item x="1556"/>
        <item x="1758"/>
        <item x="1957"/>
        <item x="515"/>
        <item x="446"/>
        <item x="870"/>
        <item x="1136"/>
        <item x="449"/>
        <item x="597"/>
        <item x="585"/>
        <item x="1315"/>
        <item x="762"/>
        <item x="1011"/>
        <item x="74"/>
        <item x="1385"/>
        <item x="2021"/>
        <item x="684"/>
        <item x="1436"/>
        <item x="312"/>
        <item x="282"/>
        <item x="1208"/>
        <item x="1328"/>
        <item x="2185"/>
        <item x="1603"/>
        <item x="193"/>
        <item x="792"/>
        <item x="2101"/>
        <item x="242"/>
        <item x="1463"/>
        <item x="2052"/>
        <item x="1517"/>
        <item x="1980"/>
        <item x="124"/>
        <item x="1800"/>
        <item x="994"/>
        <item x="205"/>
        <item x="820"/>
        <item x="660"/>
        <item x="689"/>
        <item x="928"/>
        <item x="2028"/>
        <item x="1649"/>
        <item x="188"/>
        <item x="431"/>
        <item x="1290"/>
        <item x="1256"/>
        <item x="1658"/>
        <item x="1508"/>
        <item x="1538"/>
        <item x="1361"/>
        <item x="2244"/>
        <item x="612"/>
        <item x="836"/>
        <item x="1288"/>
        <item x="825"/>
        <item x="1309"/>
        <item x="1465"/>
        <item x="330"/>
        <item x="1224"/>
        <item x="303"/>
        <item x="877"/>
        <item x="498"/>
        <item x="934"/>
        <item x="2114"/>
        <item x="1487"/>
        <item x="488"/>
        <item x="350"/>
        <item x="1588"/>
        <item x="607"/>
        <item x="1797"/>
        <item x="563"/>
        <item x="1078"/>
        <item x="2100"/>
        <item x="346"/>
        <item x="1999"/>
        <item x="2270"/>
        <item x="2057"/>
        <item x="265"/>
        <item x="99"/>
        <item x="143"/>
        <item x="1816"/>
        <item x="1842"/>
        <item x="2112"/>
        <item x="1989"/>
        <item x="572"/>
        <item x="755"/>
        <item x="83"/>
        <item x="826"/>
        <item x="1322"/>
        <item x="2252"/>
        <item x="1646"/>
        <item x="509"/>
        <item x="2118"/>
        <item x="636"/>
        <item x="1618"/>
        <item x="226"/>
        <item x="537"/>
        <item x="976"/>
        <item x="239"/>
        <item x="404"/>
        <item x="927"/>
        <item x="240"/>
        <item x="355"/>
        <item x="1235"/>
        <item x="698"/>
        <item x="2266"/>
        <item x="1964"/>
        <item x="1262"/>
        <item x="301"/>
        <item x="389"/>
        <item x="2151"/>
        <item x="1821"/>
        <item x="723"/>
        <item x="442"/>
        <item x="1552"/>
        <item x="1267"/>
        <item x="2290"/>
        <item x="1070"/>
        <item x="1009"/>
        <item x="1595"/>
        <item x="1432"/>
        <item x="1569"/>
        <item x="2258"/>
        <item x="676"/>
        <item x="1960"/>
        <item x="2303"/>
        <item x="623"/>
        <item x="1230"/>
        <item x="1020"/>
        <item x="721"/>
        <item x="961"/>
        <item x="1090"/>
        <item x="1738"/>
        <item x="422"/>
        <item x="924"/>
        <item x="414"/>
        <item x="735"/>
        <item x="1857"/>
        <item x="591"/>
        <item x="1459"/>
        <item x="531"/>
        <item x="646"/>
        <item x="458"/>
        <item x="1533"/>
        <item x="319"/>
        <item x="302"/>
        <item x="1273"/>
        <item x="246"/>
        <item x="1500"/>
        <item x="165"/>
        <item x="1246"/>
        <item x="1038"/>
        <item x="50"/>
        <item x="620"/>
        <item x="2146"/>
        <item x="770"/>
        <item x="1527"/>
        <item x="98"/>
        <item x="879"/>
        <item x="344"/>
        <item x="951"/>
        <item x="106"/>
        <item x="461"/>
        <item x="1541"/>
        <item x="1217"/>
        <item x="2073"/>
        <item x="972"/>
        <item x="1602"/>
        <item x="616"/>
        <item x="1630"/>
        <item x="1212"/>
        <item x="899"/>
        <item x="1769"/>
        <item x="333"/>
        <item x="1169"/>
        <item x="2140"/>
        <item x="596"/>
        <item x="2196"/>
        <item x="691"/>
        <item x="1123"/>
        <item x="1806"/>
        <item x="969"/>
        <item x="1248"/>
        <item x="1239"/>
        <item x="1028"/>
        <item x="1030"/>
        <item x="1062"/>
        <item x="1703"/>
        <item x="1372"/>
        <item x="405"/>
        <item x="2261"/>
        <item x="942"/>
        <item x="1442"/>
        <item x="1159"/>
        <item x="1514"/>
        <item x="445"/>
        <item x="1848"/>
        <item x="1076"/>
        <item x="1601"/>
        <item x="1189"/>
        <item x="1793"/>
        <item x="1135"/>
        <item x="2078"/>
        <item x="1099"/>
        <item x="681"/>
        <item x="468"/>
        <item x="1551"/>
        <item x="214"/>
        <item x="1786"/>
        <item x="675"/>
        <item x="1077"/>
        <item x="685"/>
        <item x="1751"/>
        <item x="1912"/>
        <item x="79"/>
        <item x="28"/>
        <item x="470"/>
        <item x="378"/>
        <item x="647"/>
        <item x="1407"/>
        <item x="29"/>
        <item x="1295"/>
        <item x="1241"/>
        <item x="1140"/>
        <item x="1692"/>
        <item x="777"/>
        <item x="1543"/>
        <item x="1542"/>
        <item x="1688"/>
        <item x="459"/>
        <item x="1004"/>
        <item x="117"/>
        <item x="1778"/>
        <item x="678"/>
        <item x="2237"/>
        <item x="1708"/>
        <item x="747"/>
        <item x="2104"/>
        <item x="622"/>
        <item x="1950"/>
        <item x="326"/>
        <item x="2204"/>
        <item x="297"/>
        <item x="1120"/>
        <item x="786"/>
        <item x="1920"/>
        <item x="595"/>
        <item x="2097"/>
        <item x="1260"/>
        <item x="1484"/>
        <item x="2005"/>
        <item x="322"/>
        <item x="694"/>
        <item x="1895"/>
        <item x="156"/>
        <item x="1861"/>
        <item x="1695"/>
        <item x="432"/>
        <item x="1019"/>
        <item x="1437"/>
        <item x="1413"/>
        <item x="331"/>
        <item x="413"/>
        <item x="952"/>
        <item x="403"/>
        <item x="1966"/>
        <item x="1970"/>
        <item x="724"/>
        <item x="402"/>
        <item x="783"/>
        <item x="1255"/>
        <item x="1677"/>
        <item x="2277"/>
        <item x="54"/>
        <item x="831"/>
        <item x="1036"/>
        <item x="2067"/>
        <item x="1631"/>
        <item x="219"/>
        <item x="1731"/>
        <item x="1599"/>
        <item x="161"/>
        <item x="1548"/>
        <item x="1040"/>
        <item x="2272"/>
        <item x="649"/>
        <item x="133"/>
        <item x="1219"/>
        <item x="437"/>
        <item x="495"/>
        <item x="567"/>
        <item x="2242"/>
        <item x="398"/>
        <item x="2259"/>
        <item x="1893"/>
        <item x="2006"/>
        <item x="2169"/>
        <item x="1639"/>
        <item x="2003"/>
        <item x="568"/>
        <item x="194"/>
        <item x="543"/>
        <item x="19"/>
        <item x="1162"/>
        <item x="644"/>
        <item x="1549"/>
        <item x="1513"/>
        <item x="1335"/>
        <item x="2188"/>
        <item x="1408"/>
        <item x="460"/>
        <item x="1743"/>
        <item x="1227"/>
        <item x="1572"/>
        <item x="334"/>
        <item x="288"/>
        <item x="428"/>
        <item x="1280"/>
        <item x="33"/>
        <item x="1873"/>
        <item x="1452"/>
        <item x="1086"/>
        <item x="517"/>
        <item x="1540"/>
        <item x="2250"/>
        <item x="2138"/>
        <item x="1709"/>
        <item x="541"/>
        <item x="1596"/>
        <item x="308"/>
        <item x="100"/>
        <item x="1644"/>
        <item x="336"/>
        <item x="1807"/>
        <item x="1401"/>
        <item x="1258"/>
        <item x="1431"/>
        <item x="2135"/>
        <item x="218"/>
        <item x="202"/>
        <item x="1486"/>
        <item x="1521"/>
        <item x="939"/>
        <item x="2016"/>
        <item x="139"/>
        <item x="2093"/>
        <item x="1350"/>
        <item x="42"/>
        <item x="1091"/>
        <item x="1005"/>
        <item x="2033"/>
        <item x="2027"/>
        <item x="1161"/>
        <item x="1333"/>
        <item x="2038"/>
        <item x="59"/>
        <item x="833"/>
        <item x="392"/>
        <item x="2257"/>
        <item x="1050"/>
        <item x="1191"/>
        <item x="2129"/>
        <item x="1426"/>
        <item x="130"/>
        <item x="1680"/>
        <item x="457"/>
        <item x="1657"/>
        <item x="703"/>
        <item x="2198"/>
        <item x="845"/>
        <item x="1720"/>
        <item x="1340"/>
        <item x="1564"/>
        <item x="950"/>
        <item x="547"/>
        <item x="150"/>
        <item x="618"/>
        <item x="1961"/>
        <item x="2096"/>
        <item x="2300"/>
        <item x="2115"/>
        <item x="1642"/>
        <item x="1221"/>
        <item x="1504"/>
        <item x="756"/>
        <item x="2207"/>
        <item x="200"/>
        <item x="2032"/>
        <item x="1156"/>
        <item x="434"/>
        <item x="765"/>
        <item x="1822"/>
        <item x="1277"/>
        <item x="1264"/>
        <item x="1209"/>
        <item x="1471"/>
        <item x="2123"/>
        <item x="393"/>
        <item x="670"/>
        <item x="668"/>
        <item x="1723"/>
        <item x="2178"/>
        <item x="929"/>
        <item x="1404"/>
        <item x="977"/>
        <item x="2012"/>
        <item x="1203"/>
        <item x="444"/>
        <item x="1017"/>
        <item x="1757"/>
        <item x="1520"/>
        <item x="1676"/>
        <item x="1378"/>
        <item x="1108"/>
        <item x="1794"/>
        <item x="508"/>
        <item x="1300"/>
        <item x="394"/>
        <item x="1949"/>
        <item x="1069"/>
        <item x="593"/>
        <item x="862"/>
        <item x="1706"/>
        <item x="746"/>
        <item x="492"/>
        <item x="1525"/>
        <item x="1713"/>
        <item x="144"/>
        <item x="629"/>
        <item x="1470"/>
        <item x="1252"/>
        <item x="192"/>
        <item x="1910"/>
        <item x="221"/>
        <item x="1545"/>
        <item x="395"/>
        <item x="852"/>
        <item x="807"/>
        <item x="844"/>
        <item x="700"/>
        <item x="10"/>
        <item x="849"/>
        <item x="1397"/>
        <item x="1724"/>
        <item x="374"/>
        <item x="1268"/>
        <item x="760"/>
        <item x="1729"/>
        <item x="1927"/>
        <item x="182"/>
        <item x="1813"/>
        <item x="1405"/>
        <item x="2131"/>
        <item x="525"/>
        <item x="1008"/>
        <item x="1878"/>
        <item x="1892"/>
        <item x="2260"/>
        <item x="7"/>
        <item x="963"/>
        <item x="1496"/>
        <item x="410"/>
        <item x="802"/>
        <item x="255"/>
        <item x="2267"/>
        <item x="1111"/>
        <item x="865"/>
        <item x="2039"/>
        <item x="816"/>
        <item x="886"/>
        <item x="915"/>
        <item x="617"/>
        <item x="2251"/>
        <item x="1875"/>
        <item x="605"/>
        <item x="203"/>
        <item x="850"/>
        <item x="2181"/>
        <item x="1341"/>
        <item x="794"/>
        <item x="2004"/>
        <item x="1985"/>
        <item x="1336"/>
        <item x="1278"/>
        <item x="1006"/>
        <item x="1666"/>
        <item x="1373"/>
        <item x="1194"/>
        <item x="729"/>
        <item x="2226"/>
        <item x="115"/>
        <item x="965"/>
        <item x="1622"/>
        <item x="1981"/>
        <item x="962"/>
        <item x="370"/>
        <item x="686"/>
        <item x="1940"/>
        <item x="634"/>
        <item x="1799"/>
        <item x="1204"/>
        <item x="97"/>
        <item x="11"/>
        <item x="876"/>
        <item x="1302"/>
        <item x="439"/>
        <item x="920"/>
        <item x="981"/>
        <item x="2098"/>
        <item x="293"/>
        <item x="1183"/>
        <item x="1655"/>
        <item x="1305"/>
        <item x="0"/>
        <item x="90"/>
        <item x="589"/>
        <item x="1164"/>
        <item x="674"/>
        <item x="261"/>
        <item x="923"/>
        <item x="1616"/>
        <item x="316"/>
        <item x="1586"/>
        <item x="1185"/>
        <item x="2176"/>
        <item x="867"/>
        <item x="1916"/>
        <item x="728"/>
        <item x="123"/>
        <item x="2077"/>
        <item x="1583"/>
        <item x="1975"/>
        <item x="2302"/>
        <item x="224"/>
        <item x="1696"/>
        <item x="268"/>
        <item x="407"/>
        <item x="89"/>
        <item x="2024"/>
        <item x="533"/>
        <item x="528"/>
        <item x="1670"/>
        <item x="719"/>
        <item x="1098"/>
        <item x="1095"/>
        <item x="471"/>
        <item x="40"/>
        <item x="1049"/>
        <item x="175"/>
        <item x="1389"/>
        <item x="197"/>
        <item x="1593"/>
        <item x="2036"/>
        <item x="1923"/>
        <item x="430"/>
        <item x="1804"/>
        <item x="737"/>
        <item x="761"/>
        <item x="812"/>
        <item x="1415"/>
        <item x="418"/>
        <item x="1297"/>
        <item x="1737"/>
        <item x="2046"/>
        <item x="2043"/>
        <item x="1033"/>
        <item x="664"/>
        <item x="2239"/>
        <item x="2127"/>
        <item x="926"/>
        <item x="918"/>
        <item x="2121"/>
        <item x="839"/>
        <item x="1174"/>
        <item x="1879"/>
        <item x="1812"/>
        <item x="1992"/>
        <item x="1134"/>
        <item x="1652"/>
        <item x="25"/>
        <item x="757"/>
        <item x="1972"/>
        <item x="2292"/>
        <item x="1898"/>
        <item x="1633"/>
        <item x="2147"/>
        <item x="1064"/>
        <item x="39"/>
        <item x="489"/>
        <item x="1096"/>
        <item x="801"/>
        <item x="692"/>
        <item x="1874"/>
        <item x="2174"/>
        <item x="808"/>
        <item x="363"/>
        <item x="991"/>
        <item x="970"/>
        <item x="2145"/>
        <item x="774"/>
        <item x="1580"/>
        <item x="937"/>
        <item x="1499"/>
        <item x="1764"/>
        <item x="1359"/>
        <item x="400"/>
        <item x="51"/>
        <item x="2269"/>
        <item x="1808"/>
        <item x="1400"/>
        <item x="1107"/>
        <item x="1519"/>
        <item x="78"/>
        <item x="1882"/>
        <item x="1590"/>
        <item x="1148"/>
        <item x="2023"/>
        <item x="1363"/>
        <item x="823"/>
        <item x="1557"/>
        <item x="1154"/>
        <item x="213"/>
        <item x="1339"/>
        <item x="1678"/>
        <item x="313"/>
        <item x="1482"/>
        <item x="2056"/>
        <item x="68"/>
        <item x="1716"/>
        <item x="930"/>
        <item x="435"/>
        <item x="872"/>
        <item x="1475"/>
        <item x="1498"/>
        <item x="1027"/>
        <item x="1406"/>
        <item x="749"/>
        <item x="857"/>
        <item x="1396"/>
        <item x="280"/>
        <item x="244"/>
        <item x="1376"/>
        <item x="861"/>
        <item x="592"/>
        <item x="1619"/>
        <item x="48"/>
        <item x="2286"/>
        <item x="45"/>
        <item x="712"/>
        <item x="650"/>
        <item x="379"/>
        <item x="176"/>
        <item x="1575"/>
        <item x="699"/>
        <item x="1803"/>
        <item x="1013"/>
        <item x="201"/>
        <item x="1767"/>
        <item x="799"/>
        <item x="82"/>
        <item x="1760"/>
        <item x="730"/>
        <item x="1495"/>
        <item x="1207"/>
        <item x="1042"/>
        <item x="2256"/>
        <item x="1937"/>
        <item x="385"/>
        <item x="1163"/>
        <item x="487"/>
        <item x="1990"/>
        <item x="705"/>
        <item x="631"/>
        <item x="1117"/>
        <item x="1206"/>
        <item x="93"/>
        <item x="490"/>
        <item x="1142"/>
        <item x="366"/>
        <item x="1831"/>
        <item x="2218"/>
        <item x="1509"/>
        <item x="1084"/>
        <item x="1370"/>
        <item x="998"/>
        <item x="1647"/>
        <item x="846"/>
        <item x="906"/>
        <item x="286"/>
        <item x="1578"/>
        <item x="294"/>
        <item x="751"/>
        <item x="1775"/>
        <item x="917"/>
        <item x="2058"/>
        <item x="1469"/>
        <item x="463"/>
        <item x="1561"/>
        <item x="576"/>
        <item x="2287"/>
        <item x="957"/>
        <item x="949"/>
        <item x="1903"/>
        <item x="321"/>
        <item x="627"/>
        <item x="1173"/>
        <item x="1232"/>
        <item x="548"/>
        <item x="114"/>
        <item x="1242"/>
        <item x="853"/>
        <item x="2249"/>
        <item x="120"/>
        <item x="2254"/>
        <item x="55"/>
        <item x="16"/>
        <item x="1546"/>
        <item x="1795"/>
        <item x="443"/>
        <item x="2304"/>
        <item x="502"/>
        <item x="912"/>
        <item x="652"/>
        <item x="1765"/>
        <item x="250"/>
        <item x="1933"/>
        <item x="1124"/>
        <item x="2055"/>
        <item x="1579"/>
        <item x="1946"/>
        <item x="1732"/>
        <item x="1244"/>
        <item x="580"/>
        <item x="1979"/>
        <item x="788"/>
        <item x="633"/>
        <item x="1226"/>
        <item x="546"/>
        <item x="2296"/>
        <item x="1736"/>
        <item x="1558"/>
        <item x="510"/>
        <item x="2280"/>
        <item x="1461"/>
        <item x="1722"/>
        <item x="2102"/>
        <item x="1093"/>
        <item x="832"/>
        <item x="1624"/>
        <item x="169"/>
        <item x="892"/>
        <item x="467"/>
        <item x="212"/>
        <item x="1170"/>
        <item x="1726"/>
        <item x="2167"/>
        <item x="1139"/>
        <item x="1403"/>
        <item x="1914"/>
        <item x="2001"/>
        <item x="1880"/>
        <item x="270"/>
        <item x="2087"/>
        <item x="758"/>
        <item x="717"/>
        <item x="1672"/>
        <item x="787"/>
        <item x="583"/>
        <item x="2201"/>
        <item x="871"/>
        <item x="65"/>
        <item x="1215"/>
        <item x="1766"/>
        <item x="46"/>
        <item x="227"/>
        <item x="501"/>
        <item x="2099"/>
        <item x="556"/>
        <item x="1253"/>
        <item x="1733"/>
        <item x="1885"/>
        <item x="1718"/>
        <item x="1555"/>
        <item x="1150"/>
        <item x="2288"/>
        <item x="948"/>
        <item x="1121"/>
        <item x="1167"/>
        <item x="1608"/>
        <item x="107"/>
        <item x="1066"/>
        <item x="534"/>
        <item x="679"/>
        <item x="726"/>
        <item x="1681"/>
        <item x="910"/>
        <item x="2068"/>
        <item x="1963"/>
        <item x="2060"/>
        <item x="271"/>
        <item x="158"/>
        <item x="351"/>
        <item x="1371"/>
        <item x="1714"/>
        <item x="2268"/>
        <item x="936"/>
        <item x="1600"/>
        <item x="189"/>
        <item x="790"/>
        <item x="1562"/>
        <item x="1567"/>
        <item x="275"/>
        <item x="1877"/>
        <item x="1744"/>
        <item x="590"/>
        <item x="1780"/>
        <item x="235"/>
        <item x="1283"/>
        <item x="2084"/>
        <item x="642"/>
        <item x="1632"/>
        <item x="1924"/>
        <item x="195"/>
        <item x="56"/>
        <item x="338"/>
        <item x="1931"/>
        <item x="1324"/>
        <item x="1717"/>
        <item x="715"/>
        <item x="2044"/>
        <item x="995"/>
        <item x="1338"/>
        <item x="2187"/>
        <item x="1016"/>
        <item x="231"/>
        <item x="842"/>
        <item x="320"/>
        <item x="2236"/>
        <item x="2153"/>
        <item x="80"/>
        <item x="1620"/>
        <item x="2232"/>
        <item x="1454"/>
        <item x="2061"/>
        <item x="339"/>
        <item x="573"/>
        <item x="702"/>
        <item x="569"/>
        <item x="858"/>
        <item x="711"/>
        <item x="1660"/>
        <item x="554"/>
        <item x="555"/>
        <item x="1003"/>
        <item x="1802"/>
        <item x="247"/>
        <item x="745"/>
        <item x="1479"/>
        <item x="1236"/>
        <item x="2264"/>
        <item x="598"/>
        <item x="1276"/>
        <item x="1223"/>
        <item x="1100"/>
        <item x="1753"/>
        <item x="2235"/>
        <item x="1473"/>
        <item x="476"/>
        <item x="766"/>
        <item x="980"/>
        <item x="987"/>
        <item x="1231"/>
        <item x="1735"/>
        <item x="2158"/>
        <item x="170"/>
        <item x="513"/>
        <item x="945"/>
        <item x="1995"/>
        <item x="409"/>
        <item x="91"/>
        <item x="2293"/>
        <item x="1785"/>
        <item x="122"/>
        <item x="1610"/>
        <item x="727"/>
        <item x="152"/>
        <item x="391"/>
        <item x="229"/>
        <item x="429"/>
        <item x="208"/>
        <item x="44"/>
        <item x="1719"/>
        <item x="1287"/>
        <item x="2243"/>
        <item x="655"/>
        <item x="695"/>
        <item x="1983"/>
        <item x="1594"/>
        <item x="626"/>
        <item x="796"/>
        <item x="2240"/>
        <item x="503"/>
        <item x="1145"/>
        <item x="438"/>
        <item x="1381"/>
        <item x="1193"/>
        <item x="2082"/>
        <item x="866"/>
        <item x="2200"/>
        <item x="1547"/>
        <item x="61"/>
        <item x="527"/>
        <item x="997"/>
        <item x="1531"/>
        <item x="2136"/>
        <item x="986"/>
        <item x="1906"/>
        <item x="1984"/>
        <item x="1836"/>
        <item x="9"/>
        <item x="2002"/>
        <item x="153"/>
        <item x="911"/>
        <item x="688"/>
        <item x="1581"/>
        <item x="1626"/>
        <item x="898"/>
        <item x="289"/>
        <item x="109"/>
        <item x="1081"/>
        <item x="243"/>
        <item x="1686"/>
        <item x="2040"/>
        <item x="134"/>
        <item x="199"/>
        <item x="1266"/>
        <item x="357"/>
        <item x="1048"/>
        <item x="1377"/>
        <item x="1782"/>
        <item x="677"/>
        <item x="21"/>
        <item x="1237"/>
        <item x="1119"/>
        <item x="1071"/>
        <item x="2139"/>
        <item x="966"/>
        <item x="1754"/>
        <item x="1815"/>
        <item x="2107"/>
        <item x="1303"/>
        <item x="606"/>
        <item x="173"/>
        <item x="111"/>
        <item x="1911"/>
        <item x="369"/>
        <item x="1904"/>
        <item x="1379"/>
        <item x="1054"/>
        <item x="2161"/>
        <item x="897"/>
        <item x="1776"/>
        <item x="1851"/>
        <item x="594"/>
        <item x="1218"/>
        <item x="2150"/>
        <item x="1176"/>
        <item x="1941"/>
        <item x="13"/>
        <item x="1190"/>
        <item x="287"/>
        <item x="102"/>
        <item x="889"/>
        <item x="1149"/>
        <item x="2210"/>
        <item x="2282"/>
        <item x="1928"/>
        <item x="1563"/>
        <item x="2110"/>
        <item x="1834"/>
        <item x="2203"/>
        <item x="565"/>
        <item x="2225"/>
        <item x="30"/>
        <item x="1337"/>
        <item x="1088"/>
        <item x="1026"/>
        <item x="956"/>
        <item x="530"/>
        <item x="2206"/>
        <item x="223"/>
        <item x="1698"/>
        <item x="1582"/>
        <item x="1710"/>
        <item x="683"/>
        <item x="126"/>
        <item x="1636"/>
        <item x="743"/>
        <item x="2092"/>
        <item x="181"/>
        <item x="837"/>
        <item x="230"/>
        <item x="353"/>
        <item x="465"/>
        <item x="4"/>
        <item x="1428"/>
        <item x="1641"/>
        <item x="1024"/>
        <item x="639"/>
        <item x="1783"/>
        <item x="1171"/>
        <item x="708"/>
        <item x="1462"/>
        <item x="1833"/>
        <item x="352"/>
        <item x="186"/>
        <item x="903"/>
        <item x="2177"/>
        <item x="151"/>
        <item x="505"/>
        <item x="317"/>
        <item x="299"/>
        <item x="1416"/>
        <item x="2255"/>
        <item x="1201"/>
        <item x="733"/>
        <item x="1311"/>
        <item x="401"/>
        <item x="368"/>
        <item x="1994"/>
        <item x="2053"/>
        <item x="1314"/>
        <item x="252"/>
        <item x="2224"/>
        <item x="1704"/>
        <item x="1485"/>
        <item x="1342"/>
        <item x="641"/>
        <item x="131"/>
        <item x="427"/>
        <item x="1360"/>
        <item x="753"/>
        <item x="2195"/>
        <item x="1674"/>
        <item x="579"/>
        <item x="1196"/>
        <item x="450"/>
        <item x="822"/>
        <item x="2069"/>
        <item x="1659"/>
        <item x="887"/>
        <item x="638"/>
        <item x="1101"/>
        <item x="1530"/>
        <item x="314"/>
        <item x="1180"/>
        <item x="164"/>
        <item x="1818"/>
        <item x="1424"/>
        <item x="1684"/>
        <item x="1584"/>
        <item x="1052"/>
        <item x="1356"/>
        <item x="2189"/>
        <item x="1051"/>
        <item x="1919"/>
        <item x="874"/>
        <item x="731"/>
        <item x="2199"/>
        <item x="1576"/>
        <item x="1115"/>
        <item x="1243"/>
        <item x="860"/>
        <item x="2297"/>
        <item x="843"/>
        <item x="1611"/>
        <item x="1987"/>
        <item x="1014"/>
        <item x="914"/>
        <item x="1539"/>
        <item x="1559"/>
        <item x="480"/>
        <item x="375"/>
        <item x="896"/>
        <item x="2128"/>
        <item x="2209"/>
        <item x="1104"/>
        <item x="2090"/>
        <item x="1871"/>
        <item x="648"/>
        <item x="1390"/>
        <item x="1293"/>
        <item x="2013"/>
        <item x="248"/>
        <item x="1325"/>
        <item x="1125"/>
        <item x="159"/>
        <item x="2234"/>
        <item x="813"/>
        <item x="245"/>
        <item x="1792"/>
        <item x="2081"/>
        <item x="1021"/>
        <item x="1409"/>
        <item x="154"/>
        <item x="971"/>
        <item x="1306"/>
        <item x="1289"/>
        <item x="211"/>
        <item x="1427"/>
        <item x="113"/>
        <item x="222"/>
        <item x="1317"/>
        <item x="1900"/>
        <item x="49"/>
        <item x="2215"/>
        <item x="828"/>
        <item x="185"/>
        <item x="60"/>
        <item x="112"/>
        <item x="315"/>
        <item x="707"/>
        <item x="1423"/>
        <item x="1388"/>
        <item x="1510"/>
        <item x="1274"/>
        <item x="2179"/>
        <item x="1444"/>
        <item x="15"/>
        <item x="1771"/>
        <item x="884"/>
        <item x="1265"/>
        <item x="2079"/>
        <item x="2113"/>
        <item x="516"/>
        <item x="1261"/>
        <item x="373"/>
        <item x="2064"/>
        <item x="1971"/>
        <item x="784"/>
        <item x="663"/>
        <item x="183"/>
        <item x="327"/>
        <item x="484"/>
        <item x="587"/>
        <item x="2034"/>
        <item x="473"/>
        <item x="1952"/>
        <item x="1187"/>
        <item x="210"/>
        <item x="1199"/>
        <item x="1045"/>
        <item x="1421"/>
        <item x="118"/>
        <item x="611"/>
        <item x="87"/>
        <item x="483"/>
        <item x="304"/>
        <item x="323"/>
        <item x="1568"/>
        <item x="706"/>
        <item x="1225"/>
        <item x="436"/>
        <item x="415"/>
        <item x="1494"/>
        <item x="1109"/>
        <item x="2284"/>
        <item x="387"/>
        <item x="147"/>
        <item x="340"/>
        <item x="57"/>
        <item x="603"/>
        <item x="1213"/>
        <item x="2229"/>
        <item x="1316"/>
        <item x="2014"/>
        <item x="1705"/>
        <item x="797"/>
        <item x="1934"/>
        <item x="1656"/>
        <item x="673"/>
        <item x="2142"/>
        <item x="805"/>
        <item x="1181"/>
        <item x="1480"/>
        <item x="2228"/>
        <item x="149"/>
        <item x="1116"/>
        <item x="1133"/>
        <item x="1701"/>
        <item x="2124"/>
        <item x="477"/>
        <item x="1158"/>
        <item x="2168"/>
        <item x="362"/>
        <item x="780"/>
        <item x="108"/>
        <item x="1826"/>
        <item x="1326"/>
        <item x="1694"/>
        <item x="1523"/>
        <item x="2000"/>
        <item x="128"/>
        <item x="2281"/>
        <item x="1073"/>
        <item x="1398"/>
        <item x="773"/>
        <item x="1943"/>
        <item x="425"/>
        <item x="739"/>
        <item x="1166"/>
        <item x="2155"/>
        <item x="2141"/>
        <item x="1112"/>
        <item x="474"/>
        <item x="365"/>
        <item x="2063"/>
        <item x="752"/>
        <item x="412"/>
        <item x="512"/>
        <item x="1364"/>
        <item x="1334"/>
        <item x="1614"/>
        <item x="776"/>
        <item x="1467"/>
        <item x="2137"/>
        <item x="2275"/>
        <item x="1663"/>
        <item x="1996"/>
        <item x="720"/>
        <item x="522"/>
        <item x="1669"/>
        <item x="2083"/>
        <item x="1820"/>
        <item x="1839"/>
        <item x="1628"/>
        <item x="1392"/>
        <item x="967"/>
        <item x="1383"/>
        <item x="1832"/>
        <item x="1249"/>
        <item x="1455"/>
        <item x="1974"/>
        <item x="2193"/>
        <item x="2219"/>
        <item x="1863"/>
        <item x="145"/>
        <item x="424"/>
        <item x="1687"/>
        <item x="259"/>
        <item x="2274"/>
        <item x="462"/>
        <item x="1844"/>
        <item x="2130"/>
        <item x="238"/>
        <item x="178"/>
        <item x="276"/>
        <item x="1323"/>
        <item x="1449"/>
        <item x="1883"/>
        <item x="1146"/>
        <item x="121"/>
        <item x="2162"/>
        <item x="26"/>
        <item x="2149"/>
        <item x="856"/>
        <item x="1304"/>
        <item x="560"/>
        <item x="1153"/>
        <item x="1918"/>
        <item x="1132"/>
        <item x="1748"/>
        <item x="1623"/>
        <item x="1355"/>
        <item x="1291"/>
        <item x="672"/>
        <item x="1138"/>
        <item x="693"/>
        <item x="1374"/>
        <item x="772"/>
        <item x="1524"/>
        <item x="1012"/>
        <item x="1565"/>
        <item x="1481"/>
        <item x="1198"/>
        <item x="1805"/>
        <item x="847"/>
        <item x="1312"/>
        <item x="1774"/>
        <item x="485"/>
        <item x="1896"/>
        <item x="1296"/>
        <item x="1840"/>
        <item x="466"/>
        <item x="902"/>
        <item x="1852"/>
        <item x="37"/>
        <item x="283"/>
        <item x="2194"/>
        <item x="1637"/>
        <item x="2152"/>
        <item x="827"/>
        <item x="1439"/>
        <item x="2222"/>
        <item x="1528"/>
        <item x="179"/>
        <item x="989"/>
        <item x="943"/>
        <item x="1362"/>
        <item x="1083"/>
        <item x="1250"/>
        <item x="1741"/>
        <item x="662"/>
        <item x="66"/>
        <item x="1399"/>
        <item x="798"/>
        <item x="12"/>
        <item x="262"/>
        <item x="507"/>
        <item x="1890"/>
        <item x="1234"/>
        <item x="748"/>
        <item x="1211"/>
        <item x="2154"/>
        <item x="701"/>
        <item x="519"/>
        <item x="354"/>
        <item x="532"/>
        <item x="1607"/>
        <item x="968"/>
        <item x="621"/>
        <item x="540"/>
        <item x="249"/>
        <item x="732"/>
        <item x="1286"/>
        <item x="615"/>
        <item x="8"/>
        <item x="1143"/>
        <item x="1200"/>
        <item x="342"/>
        <item x="1512"/>
        <item x="311"/>
        <item x="538"/>
        <item x="2180"/>
        <item x="1634"/>
        <item x="1422"/>
        <item x="160"/>
        <item x="561"/>
        <item x="1272"/>
        <item x="1511"/>
        <item x="793"/>
        <item x="1629"/>
        <item x="1279"/>
        <item x="2007"/>
        <item x="834"/>
        <item x="1909"/>
        <item x="63"/>
        <item x="1860"/>
        <item x="1856"/>
        <item x="207"/>
        <item x="1147"/>
        <item x="95"/>
        <item x="22"/>
        <item x="206"/>
        <item x="818"/>
        <item x="1263"/>
        <item x="658"/>
        <item x="1828"/>
        <item x="588"/>
        <item x="67"/>
        <item x="2173"/>
        <item x="637"/>
        <item x="2048"/>
        <item x="451"/>
        <item x="1269"/>
        <item x="996"/>
        <item x="1902"/>
        <item x="552"/>
        <item x="1353"/>
        <item x="1922"/>
        <item x="523"/>
        <item x="1489"/>
        <item x="1032"/>
        <item x="71"/>
        <item x="628"/>
        <item x="1068"/>
        <item x="933"/>
        <item x="1691"/>
        <item x="2047"/>
        <item x="141"/>
        <item x="1022"/>
        <item x="1715"/>
        <item x="2276"/>
        <item x="1929"/>
        <item x="2026"/>
        <item x="1825"/>
        <item x="360"/>
        <item x="1018"/>
        <item x="1331"/>
        <item x="2132"/>
        <item x="1061"/>
        <item x="1819"/>
        <item x="1429"/>
        <item x="1700"/>
        <item x="955"/>
        <item x="1830"/>
        <item x="931"/>
        <item x="913"/>
        <item x="696"/>
        <item x="659"/>
        <item x="1366"/>
        <item x="544"/>
        <item x="52"/>
        <item x="1220"/>
        <item x="1197"/>
        <item x="557"/>
        <item x="1867"/>
        <item x="386"/>
        <item x="1349"/>
        <item x="1419"/>
        <item x="1137"/>
        <item x="1393"/>
        <item x="2144"/>
        <item x="1814"/>
        <item x="1493"/>
        <item x="1141"/>
        <item x="62"/>
        <item x="2163"/>
        <item x="1761"/>
        <item x="1172"/>
        <item x="456"/>
        <item x="654"/>
        <item x="217"/>
        <item x="397"/>
        <item x="1092"/>
        <item x="895"/>
        <item x="2182"/>
        <item x="1838"/>
        <item x="103"/>
        <item x="1801"/>
        <item x="1299"/>
        <item x="1577"/>
        <item x="267"/>
        <item x="1483"/>
        <item x="1697"/>
        <item x="1343"/>
        <item x="43"/>
        <item x="1391"/>
        <item x="1275"/>
        <item x="2143"/>
        <item x="941"/>
        <item x="172"/>
        <item x="1000"/>
        <item x="494"/>
        <item x="1935"/>
        <item x="974"/>
        <item x="1864"/>
        <item x="1953"/>
        <item x="697"/>
        <item x="2233"/>
        <item x="888"/>
        <item x="292"/>
        <item x="1441"/>
        <item x="2197"/>
        <item x="1085"/>
        <item x="890"/>
        <item x="1976"/>
        <item x="1518"/>
        <item x="198"/>
        <item x="421"/>
        <item x="2205"/>
        <item x="1188"/>
        <item x="1129"/>
        <item x="1627"/>
        <item x="2035"/>
        <item x="284"/>
        <item x="2091"/>
        <item x="216"/>
        <item x="1301"/>
        <item x="482"/>
        <item x="1617"/>
        <item x="1939"/>
        <item x="1002"/>
        <item x="1977"/>
        <item x="608"/>
        <item x="1453"/>
        <item x="347"/>
        <item x="2037"/>
        <item x="1327"/>
        <item x="680"/>
        <item x="1060"/>
        <item x="300"/>
        <item x="305"/>
        <item x="296"/>
        <item x="272"/>
        <item x="298"/>
        <item x="18"/>
        <item x="163"/>
        <item x="234"/>
        <item x="1165"/>
        <item x="1837"/>
        <item x="1787"/>
        <item x="1625"/>
        <item x="41"/>
        <item x="1597"/>
        <item x="411"/>
        <item x="1532"/>
        <item x="2253"/>
        <item x="1573"/>
        <item x="1789"/>
        <item x="725"/>
        <item x="1394"/>
        <item x="1648"/>
        <item x="1358"/>
        <item x="2230"/>
        <item x="979"/>
        <item x="2085"/>
        <item x="586"/>
        <item x="1798"/>
        <item x="1955"/>
        <item x="1039"/>
        <item x="364"/>
        <item x="614"/>
        <item x="157"/>
        <item x="1969"/>
        <item x="24"/>
        <item x="38"/>
        <item x="1131"/>
        <item x="1951"/>
        <item x="1762"/>
        <item x="1417"/>
        <item x="1574"/>
        <item x="1536"/>
        <item x="1621"/>
        <item x="2088"/>
        <item x="1604"/>
        <item x="2165"/>
        <item x="946"/>
        <item x="1560"/>
        <item x="2164"/>
        <item x="1907"/>
        <item x="1157"/>
        <item x="1982"/>
        <item x="2125"/>
        <item x="562"/>
        <item x="1502"/>
        <item x="1055"/>
        <item x="348"/>
        <item x="455"/>
        <item x="1457"/>
        <item x="1537"/>
        <item x="279"/>
        <item x="571"/>
        <item x="281"/>
        <item x="2015"/>
        <item x="406"/>
        <item x="328"/>
        <item x="1944"/>
        <item x="2070"/>
        <item x="1889"/>
        <item x="932"/>
        <item x="904"/>
        <item x="821"/>
        <item x="2159"/>
        <item x="1082"/>
        <item x="2106"/>
        <item x="1458"/>
        <item x="2211"/>
        <item x="665"/>
        <item x="254"/>
        <item x="77"/>
        <item x="1913"/>
        <item x="423"/>
        <item x="869"/>
        <item x="1089"/>
        <item x="337"/>
        <item x="704"/>
        <item x="92"/>
        <item x="73"/>
        <item x="610"/>
        <item x="2263"/>
        <item x="2246"/>
        <item x="1075"/>
        <item x="1438"/>
        <item x="215"/>
        <item x="390"/>
        <item x="1347"/>
        <item x="1079"/>
        <item x="919"/>
        <item x="1195"/>
        <item x="1665"/>
        <item x="1693"/>
        <item x="2289"/>
        <item x="69"/>
        <item x="101"/>
        <item x="356"/>
        <item x="682"/>
        <item x="377"/>
        <item x="1491"/>
        <item x="960"/>
        <item x="1369"/>
        <item x="1894"/>
        <item x="959"/>
        <item x="1689"/>
        <item x="433"/>
        <item x="1222"/>
        <item x="2285"/>
        <item x="76"/>
        <item x="893"/>
        <item x="136"/>
        <item x="643"/>
        <item x="1685"/>
        <item x="1015"/>
        <item x="1126"/>
        <item x="901"/>
        <item x="863"/>
        <item x="1103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axis="axisRow" compact="0" numFmtId="1" outline="0" showAll="0">
      <items count="8">
        <item x="5"/>
        <item x="1"/>
        <item x="3"/>
        <item x="4"/>
        <item x="2"/>
        <item x="6"/>
        <item x="0"/>
        <item t="default"/>
      </items>
    </pivotField>
    <pivotField compact="0" outline="0" showAll="0"/>
    <pivotField compact="0" numFmtId="166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compact="0" numFmtId="9" outline="0" showAll="0"/>
    <pivotField compact="0" numFmtId="9" outline="0"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Product_Type" fld="2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16" cacheId="3" applyNumberFormats="0" applyBorderFormats="0" applyFontFormats="0" applyPatternFormats="0" applyAlignmentFormats="0" applyWidthHeightFormats="1" dataCaption="Values" updatedVersion="7" minRefreshableVersion="5" useAutoFormatting="1" rowGrandTotals="0" colGrandTotals="0" createdVersion="7" indent="0" compact="0" compactData="0" multipleFieldFilters="0" chartFormat="7">
  <location ref="D33:E38" firstHeaderRow="1" firstDataRow="1" firstDataCol="1"/>
  <pivotFields count="21">
    <pivotField compact="0" outline="0" showAll="0">
      <items count="8">
        <item x="2"/>
        <item x="4"/>
        <item x="0"/>
        <item x="1"/>
        <item x="3"/>
        <item x="6"/>
        <item x="5"/>
        <item t="default"/>
      </items>
    </pivotField>
    <pivotField compact="0" outline="0" showAll="0"/>
    <pivotField axis="axisRow" compact="0" outline="0" showAll="0" measureFilter="1" sortType="descending">
      <items count="13">
        <item x="0"/>
        <item x="2"/>
        <item x="3"/>
        <item x="5"/>
        <item x="7"/>
        <item x="9"/>
        <item x="11"/>
        <item x="8"/>
        <item x="6"/>
        <item x="4"/>
        <item x="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>
      <items count="2306">
        <item x="975"/>
        <item x="669"/>
        <item x="72"/>
        <item x="1746"/>
        <item x="1749"/>
        <item x="1522"/>
        <item x="1010"/>
        <item x="2170"/>
        <item x="921"/>
        <item x="536"/>
        <item x="1640"/>
        <item x="209"/>
        <item x="1734"/>
        <item x="20"/>
        <item x="1967"/>
        <item x="2076"/>
        <item x="1332"/>
        <item x="1214"/>
        <item x="453"/>
        <item x="1993"/>
        <item x="2216"/>
        <item x="64"/>
        <item x="1843"/>
        <item x="1270"/>
        <item x="1550"/>
        <item x="909"/>
        <item x="1023"/>
        <item x="1870"/>
        <item x="166"/>
        <item x="1865"/>
        <item x="2186"/>
        <item x="1553"/>
        <item x="1425"/>
        <item x="291"/>
        <item x="36"/>
        <item x="666"/>
        <item x="582"/>
        <item x="848"/>
        <item x="295"/>
        <item x="1354"/>
        <item x="371"/>
        <item x="345"/>
        <item x="264"/>
        <item x="2273"/>
        <item x="1721"/>
        <item x="1905"/>
        <item x="290"/>
        <item x="535"/>
        <item x="878"/>
        <item x="645"/>
        <item x="1210"/>
        <item x="992"/>
        <item x="1365"/>
        <item x="2086"/>
        <item x="2301"/>
        <item x="1182"/>
        <item x="1056"/>
        <item x="811"/>
        <item x="343"/>
        <item x="944"/>
        <item x="2191"/>
        <item x="1418"/>
        <item x="840"/>
        <item x="310"/>
        <item x="263"/>
        <item x="1613"/>
        <item x="2238"/>
        <item x="500"/>
        <item x="2105"/>
        <item x="448"/>
        <item x="127"/>
        <item x="2231"/>
        <item x="651"/>
        <item x="2103"/>
        <item x="667"/>
        <item x="1430"/>
        <item x="190"/>
        <item x="1063"/>
        <item x="1025"/>
        <item x="162"/>
        <item x="1233"/>
        <item x="1740"/>
        <item x="539"/>
        <item x="306"/>
        <item x="1699"/>
        <item x="440"/>
        <item x="1884"/>
        <item x="2022"/>
        <item x="1853"/>
        <item x="1930"/>
        <item x="1080"/>
        <item x="2042"/>
        <item x="709"/>
        <item x="1777"/>
        <item x="1968"/>
        <item x="1102"/>
        <item x="220"/>
        <item x="2122"/>
        <item x="964"/>
        <item x="570"/>
        <item x="2227"/>
        <item x="1474"/>
        <item x="1"/>
        <item x="399"/>
        <item x="140"/>
        <item x="408"/>
        <item x="983"/>
        <item x="1472"/>
        <item x="3"/>
        <item x="791"/>
        <item x="1380"/>
        <item x="511"/>
        <item x="148"/>
        <item x="2009"/>
        <item x="1184"/>
        <item x="441"/>
        <item x="96"/>
        <item x="1817"/>
        <item x="1319"/>
        <item x="1958"/>
        <item x="2071"/>
        <item x="464"/>
        <item x="1887"/>
        <item x="1683"/>
        <item x="417"/>
        <item x="738"/>
        <item x="1554"/>
        <item x="1886"/>
        <item x="1058"/>
        <item x="1330"/>
        <item x="2202"/>
        <item x="1868"/>
        <item x="273"/>
        <item x="1420"/>
        <item x="851"/>
        <item x="1869"/>
        <item x="1587"/>
        <item x="782"/>
        <item x="75"/>
        <item x="396"/>
        <item x="855"/>
        <item x="1598"/>
        <item x="815"/>
        <item x="137"/>
        <item x="335"/>
        <item x="380"/>
        <item x="1544"/>
        <item x="2291"/>
        <item x="661"/>
        <item x="1029"/>
        <item x="341"/>
        <item x="549"/>
        <item x="180"/>
        <item x="1747"/>
        <item x="260"/>
        <item x="2018"/>
        <item x="129"/>
        <item x="1192"/>
        <item x="1755"/>
        <item x="785"/>
        <item x="116"/>
        <item x="110"/>
        <item x="988"/>
        <item x="2089"/>
        <item x="384"/>
        <item x="2126"/>
        <item x="1007"/>
        <item x="1352"/>
        <item x="1320"/>
        <item x="1046"/>
        <item x="2247"/>
        <item x="830"/>
        <item x="778"/>
        <item x="2029"/>
        <item x="1346"/>
        <item x="2116"/>
        <item x="1292"/>
        <item x="257"/>
        <item x="5"/>
        <item x="2213"/>
        <item x="325"/>
        <item x="1651"/>
        <item x="1978"/>
        <item x="835"/>
        <item x="744"/>
        <item x="916"/>
        <item x="184"/>
        <item x="104"/>
        <item x="1772"/>
        <item x="750"/>
        <item x="233"/>
        <item x="908"/>
        <item x="1114"/>
        <item x="1507"/>
        <item x="1516"/>
        <item x="653"/>
        <item x="1592"/>
        <item x="1781"/>
        <item x="891"/>
        <item x="2072"/>
        <item x="2156"/>
        <item x="935"/>
        <item x="1382"/>
        <item x="982"/>
        <item x="2262"/>
        <item x="2184"/>
        <item x="584"/>
        <item x="1682"/>
        <item x="734"/>
        <item x="232"/>
        <item x="1811"/>
        <item x="1653"/>
        <item x="419"/>
        <item x="742"/>
        <item x="493"/>
        <item x="1251"/>
        <item x="416"/>
        <item x="1872"/>
        <item x="1589"/>
        <item x="2045"/>
        <item x="604"/>
        <item x="478"/>
        <item x="359"/>
        <item x="2050"/>
        <item x="754"/>
        <item x="619"/>
        <item x="1661"/>
        <item x="1259"/>
        <item x="1440"/>
        <item x="2192"/>
        <item x="2019"/>
        <item x="1938"/>
        <item x="1031"/>
        <item x="736"/>
        <item x="1667"/>
        <item x="53"/>
        <item x="1460"/>
        <item x="1770"/>
        <item x="599"/>
        <item x="559"/>
        <item x="1671"/>
        <item x="1001"/>
        <item x="17"/>
        <item x="958"/>
        <item x="1466"/>
        <item x="1412"/>
        <item x="1456"/>
        <item x="789"/>
        <item x="2271"/>
        <item x="1835"/>
        <item x="1043"/>
        <item x="1959"/>
        <item x="2111"/>
        <item x="1917"/>
        <item x="1035"/>
        <item x="2221"/>
        <item x="383"/>
        <item x="1606"/>
        <item x="2120"/>
        <item x="1998"/>
        <item x="859"/>
        <item x="609"/>
        <item x="1254"/>
        <item x="2017"/>
        <item x="14"/>
        <item x="1505"/>
        <item x="1307"/>
        <item x="985"/>
        <item x="2010"/>
        <item x="1571"/>
        <item x="2294"/>
        <item x="361"/>
        <item x="58"/>
        <item x="764"/>
        <item x="105"/>
        <item x="1240"/>
        <item x="496"/>
        <item x="2011"/>
        <item x="990"/>
        <item x="2094"/>
        <item x="381"/>
        <item x="1375"/>
        <item x="993"/>
        <item x="1702"/>
        <item x="174"/>
        <item x="196"/>
        <item x="1858"/>
        <item x="1973"/>
        <item x="1152"/>
        <item x="1809"/>
        <item x="251"/>
        <item x="358"/>
        <item x="2208"/>
        <item x="1282"/>
        <item x="309"/>
        <item x="125"/>
        <item x="1384"/>
        <item x="168"/>
        <item x="690"/>
        <item x="1876"/>
        <item x="1850"/>
        <item x="1160"/>
        <item x="2172"/>
        <item x="420"/>
        <item x="1643"/>
        <item x="2062"/>
        <item x="2074"/>
        <item x="1450"/>
        <item x="713"/>
        <item x="81"/>
        <item x="1057"/>
        <item x="1932"/>
        <item x="171"/>
        <item x="741"/>
        <item x="2279"/>
        <item x="953"/>
        <item x="2030"/>
        <item x="1585"/>
        <item x="1468"/>
        <item x="954"/>
        <item x="1846"/>
        <item x="269"/>
        <item x="285"/>
        <item x="277"/>
        <item x="1216"/>
        <item x="769"/>
        <item x="2051"/>
        <item x="1997"/>
        <item x="1345"/>
        <item x="885"/>
        <item x="1106"/>
        <item x="1501"/>
        <item x="1281"/>
        <item x="1488"/>
        <item x="2075"/>
        <item x="2295"/>
        <item x="1155"/>
        <item x="258"/>
        <item x="1128"/>
        <item x="577"/>
        <item x="2160"/>
        <item x="2278"/>
        <item x="1725"/>
        <item x="1127"/>
        <item x="31"/>
        <item x="1238"/>
        <item x="1942"/>
        <item x="1257"/>
        <item x="2049"/>
        <item x="1936"/>
        <item x="1447"/>
        <item x="1445"/>
        <item x="1711"/>
        <item x="1841"/>
        <item x="1285"/>
        <item x="1654"/>
        <item x="1888"/>
        <item x="1854"/>
        <item x="132"/>
        <item x="1065"/>
        <item x="236"/>
        <item x="1395"/>
        <item x="775"/>
        <item x="6"/>
        <item x="1891"/>
        <item x="838"/>
        <item x="1707"/>
        <item x="566"/>
        <item x="875"/>
        <item x="1175"/>
        <item x="581"/>
        <item x="1845"/>
        <item x="1294"/>
        <item x="817"/>
        <item x="1271"/>
        <item x="1645"/>
        <item x="349"/>
        <item x="882"/>
        <item x="2008"/>
        <item x="1435"/>
        <item x="2066"/>
        <item x="167"/>
        <item x="824"/>
        <item x="529"/>
        <item x="1956"/>
        <item x="714"/>
        <item x="841"/>
        <item x="1105"/>
        <item x="1446"/>
        <item x="1097"/>
        <item x="1348"/>
        <item x="2166"/>
        <item x="1386"/>
        <item x="2299"/>
        <item x="1915"/>
        <item x="1402"/>
        <item x="2119"/>
        <item x="1059"/>
        <item x="1925"/>
        <item x="810"/>
        <item x="716"/>
        <item x="613"/>
        <item x="671"/>
        <item x="1773"/>
        <item x="1823"/>
        <item x="1034"/>
        <item x="940"/>
        <item x="854"/>
        <item x="191"/>
        <item x="578"/>
        <item x="868"/>
        <item x="135"/>
        <item x="718"/>
        <item x="119"/>
        <item x="947"/>
        <item x="795"/>
        <item x="1728"/>
        <item x="266"/>
        <item x="1690"/>
        <item x="1752"/>
        <item x="1037"/>
        <item x="332"/>
        <item x="883"/>
        <item x="938"/>
        <item x="864"/>
        <item x="479"/>
        <item x="630"/>
        <item x="1859"/>
        <item x="454"/>
        <item x="635"/>
        <item x="1742"/>
        <item x="551"/>
        <item x="2031"/>
        <item x="1492"/>
        <item x="2220"/>
        <item x="1313"/>
        <item x="2245"/>
        <item x="1284"/>
        <item x="521"/>
        <item x="1673"/>
        <item x="526"/>
        <item x="767"/>
        <item x="329"/>
        <item x="1387"/>
        <item x="1186"/>
        <item x="1497"/>
        <item x="1122"/>
        <item x="2080"/>
        <item x="1849"/>
        <item x="804"/>
        <item x="905"/>
        <item x="1862"/>
        <item x="1177"/>
        <item x="94"/>
        <item x="1759"/>
        <item x="1351"/>
        <item x="575"/>
        <item x="1443"/>
        <item x="1478"/>
        <item x="1965"/>
        <item x="1506"/>
        <item x="1675"/>
        <item x="1110"/>
        <item x="1679"/>
        <item x="1410"/>
        <item x="545"/>
        <item x="1179"/>
        <item x="2020"/>
        <item x="1094"/>
        <item x="1866"/>
        <item x="1526"/>
        <item x="1367"/>
        <item x="1464"/>
        <item x="1357"/>
        <item x="1827"/>
        <item x="1855"/>
        <item x="34"/>
        <item x="1053"/>
        <item x="1635"/>
        <item x="1668"/>
        <item x="253"/>
        <item x="1745"/>
        <item x="1829"/>
        <item x="241"/>
        <item x="687"/>
        <item x="763"/>
        <item x="1945"/>
        <item x="1229"/>
        <item x="722"/>
        <item x="499"/>
        <item x="1534"/>
        <item x="574"/>
        <item x="2133"/>
        <item x="771"/>
        <item x="1921"/>
        <item x="2241"/>
        <item x="1570"/>
        <item x="1712"/>
        <item x="803"/>
        <item x="1228"/>
        <item x="1810"/>
        <item x="2298"/>
        <item x="2265"/>
        <item x="600"/>
        <item x="1847"/>
        <item x="829"/>
        <item x="382"/>
        <item x="1411"/>
        <item x="1664"/>
        <item x="447"/>
        <item x="1087"/>
        <item x="873"/>
        <item x="486"/>
        <item x="2190"/>
        <item x="1788"/>
        <item x="372"/>
        <item x="1414"/>
        <item x="624"/>
        <item x="2175"/>
        <item x="602"/>
        <item x="2214"/>
        <item x="318"/>
        <item x="1897"/>
        <item x="491"/>
        <item x="2134"/>
        <item x="800"/>
        <item x="2212"/>
        <item x="922"/>
        <item x="999"/>
        <item x="814"/>
        <item x="1130"/>
        <item x="504"/>
        <item x="1948"/>
        <item x="907"/>
        <item x="1962"/>
        <item x="426"/>
        <item x="1750"/>
        <item x="625"/>
        <item x="1566"/>
        <item x="1178"/>
        <item x="1881"/>
        <item x="225"/>
        <item x="1144"/>
        <item x="1476"/>
        <item x="1118"/>
        <item x="759"/>
        <item x="550"/>
        <item x="1768"/>
        <item x="1151"/>
        <item x="1344"/>
        <item x="1605"/>
        <item x="2065"/>
        <item x="142"/>
        <item x="809"/>
        <item x="469"/>
        <item x="452"/>
        <item x="177"/>
        <item x="475"/>
        <item x="1791"/>
        <item x="2095"/>
        <item x="1308"/>
        <item x="228"/>
        <item x="1329"/>
        <item x="656"/>
        <item x="978"/>
        <item x="2148"/>
        <item x="2117"/>
        <item x="520"/>
        <item x="70"/>
        <item x="2059"/>
        <item x="1113"/>
        <item x="307"/>
        <item x="1529"/>
        <item x="472"/>
        <item x="1954"/>
        <item x="1047"/>
        <item x="518"/>
        <item x="376"/>
        <item x="1986"/>
        <item x="710"/>
        <item x="2025"/>
        <item x="2"/>
        <item x="1202"/>
        <item x="1044"/>
        <item x="1763"/>
        <item x="84"/>
        <item x="1448"/>
        <item x="558"/>
        <item x="514"/>
        <item x="1368"/>
        <item x="1824"/>
        <item x="2157"/>
        <item x="1662"/>
        <item x="274"/>
        <item x="2041"/>
        <item x="138"/>
        <item x="1790"/>
        <item x="1947"/>
        <item x="1988"/>
        <item x="1490"/>
        <item x="524"/>
        <item x="497"/>
        <item x="1991"/>
        <item x="2054"/>
        <item x="256"/>
        <item x="657"/>
        <item x="2183"/>
        <item x="1041"/>
        <item x="388"/>
        <item x="204"/>
        <item x="1515"/>
        <item x="1908"/>
        <item x="2248"/>
        <item x="1756"/>
        <item x="27"/>
        <item x="1503"/>
        <item x="86"/>
        <item x="2171"/>
        <item x="632"/>
        <item x="779"/>
        <item x="819"/>
        <item x="900"/>
        <item x="187"/>
        <item x="1784"/>
        <item x="2108"/>
        <item x="481"/>
        <item x="2109"/>
        <item x="806"/>
        <item x="278"/>
        <item x="553"/>
        <item x="1067"/>
        <item x="1796"/>
        <item x="1433"/>
        <item x="88"/>
        <item x="1310"/>
        <item x="367"/>
        <item x="1321"/>
        <item x="973"/>
        <item x="1727"/>
        <item x="740"/>
        <item x="32"/>
        <item x="1926"/>
        <item x="2217"/>
        <item x="1535"/>
        <item x="1899"/>
        <item x="35"/>
        <item x="1609"/>
        <item x="880"/>
        <item x="146"/>
        <item x="2223"/>
        <item x="237"/>
        <item x="1072"/>
        <item x="881"/>
        <item x="1451"/>
        <item x="1205"/>
        <item x="85"/>
        <item x="894"/>
        <item x="640"/>
        <item x="1650"/>
        <item x="1477"/>
        <item x="1615"/>
        <item x="47"/>
        <item x="1074"/>
        <item x="155"/>
        <item x="601"/>
        <item x="542"/>
        <item x="23"/>
        <item x="984"/>
        <item x="1638"/>
        <item x="1318"/>
        <item x="1739"/>
        <item x="1168"/>
        <item x="1247"/>
        <item x="925"/>
        <item x="1612"/>
        <item x="1434"/>
        <item x="781"/>
        <item x="768"/>
        <item x="2283"/>
        <item x="564"/>
        <item x="1245"/>
        <item x="1730"/>
        <item x="324"/>
        <item x="1591"/>
        <item x="1779"/>
        <item x="506"/>
        <item x="1298"/>
        <item x="1901"/>
        <item x="1556"/>
        <item x="1758"/>
        <item x="1957"/>
        <item x="515"/>
        <item x="446"/>
        <item x="870"/>
        <item x="1136"/>
        <item x="449"/>
        <item x="597"/>
        <item x="585"/>
        <item x="1315"/>
        <item x="762"/>
        <item x="1011"/>
        <item x="74"/>
        <item x="1385"/>
        <item x="2021"/>
        <item x="684"/>
        <item x="1436"/>
        <item x="312"/>
        <item x="282"/>
        <item x="1208"/>
        <item x="1328"/>
        <item x="2185"/>
        <item x="1603"/>
        <item x="193"/>
        <item x="792"/>
        <item x="2101"/>
        <item x="242"/>
        <item x="1463"/>
        <item x="2052"/>
        <item x="1517"/>
        <item x="1980"/>
        <item x="124"/>
        <item x="1800"/>
        <item x="994"/>
        <item x="205"/>
        <item x="820"/>
        <item x="660"/>
        <item x="689"/>
        <item x="928"/>
        <item x="2028"/>
        <item x="1649"/>
        <item x="188"/>
        <item x="431"/>
        <item x="1290"/>
        <item x="1256"/>
        <item x="1658"/>
        <item x="1508"/>
        <item x="1538"/>
        <item x="1361"/>
        <item x="2244"/>
        <item x="612"/>
        <item x="836"/>
        <item x="1288"/>
        <item x="825"/>
        <item x="1309"/>
        <item x="1465"/>
        <item x="330"/>
        <item x="1224"/>
        <item x="303"/>
        <item x="877"/>
        <item x="498"/>
        <item x="934"/>
        <item x="2114"/>
        <item x="1487"/>
        <item x="488"/>
        <item x="350"/>
        <item x="1588"/>
        <item x="607"/>
        <item x="1797"/>
        <item x="563"/>
        <item x="1078"/>
        <item x="2100"/>
        <item x="346"/>
        <item x="1999"/>
        <item x="2270"/>
        <item x="2057"/>
        <item x="265"/>
        <item x="99"/>
        <item x="143"/>
        <item x="1816"/>
        <item x="1842"/>
        <item x="2112"/>
        <item x="1989"/>
        <item x="572"/>
        <item x="755"/>
        <item x="83"/>
        <item x="826"/>
        <item x="1322"/>
        <item x="2252"/>
        <item x="1646"/>
        <item x="509"/>
        <item x="2118"/>
        <item x="636"/>
        <item x="1618"/>
        <item x="226"/>
        <item x="537"/>
        <item x="976"/>
        <item x="239"/>
        <item x="404"/>
        <item x="927"/>
        <item x="240"/>
        <item x="355"/>
        <item x="1235"/>
        <item x="698"/>
        <item x="2266"/>
        <item x="1964"/>
        <item x="1262"/>
        <item x="301"/>
        <item x="389"/>
        <item x="2151"/>
        <item x="1821"/>
        <item x="723"/>
        <item x="442"/>
        <item x="1552"/>
        <item x="1267"/>
        <item x="2290"/>
        <item x="1070"/>
        <item x="1009"/>
        <item x="1595"/>
        <item x="1432"/>
        <item x="1569"/>
        <item x="2258"/>
        <item x="676"/>
        <item x="1960"/>
        <item x="2303"/>
        <item x="623"/>
        <item x="1230"/>
        <item x="1020"/>
        <item x="721"/>
        <item x="961"/>
        <item x="1090"/>
        <item x="1738"/>
        <item x="422"/>
        <item x="924"/>
        <item x="414"/>
        <item x="735"/>
        <item x="1857"/>
        <item x="591"/>
        <item x="1459"/>
        <item x="531"/>
        <item x="646"/>
        <item x="458"/>
        <item x="1533"/>
        <item x="319"/>
        <item x="302"/>
        <item x="1273"/>
        <item x="246"/>
        <item x="1500"/>
        <item x="165"/>
        <item x="1246"/>
        <item x="1038"/>
        <item x="50"/>
        <item x="620"/>
        <item x="2146"/>
        <item x="770"/>
        <item x="1527"/>
        <item x="98"/>
        <item x="879"/>
        <item x="344"/>
        <item x="951"/>
        <item x="106"/>
        <item x="461"/>
        <item x="1541"/>
        <item x="1217"/>
        <item x="2073"/>
        <item x="972"/>
        <item x="1602"/>
        <item x="616"/>
        <item x="1630"/>
        <item x="1212"/>
        <item x="899"/>
        <item x="1769"/>
        <item x="333"/>
        <item x="1169"/>
        <item x="2140"/>
        <item x="596"/>
        <item x="2196"/>
        <item x="691"/>
        <item x="1123"/>
        <item x="1806"/>
        <item x="969"/>
        <item x="1248"/>
        <item x="1239"/>
        <item x="1028"/>
        <item x="1030"/>
        <item x="1062"/>
        <item x="1703"/>
        <item x="1372"/>
        <item x="405"/>
        <item x="2261"/>
        <item x="942"/>
        <item x="1442"/>
        <item x="1159"/>
        <item x="1514"/>
        <item x="445"/>
        <item x="1848"/>
        <item x="1076"/>
        <item x="1601"/>
        <item x="1189"/>
        <item x="1793"/>
        <item x="1135"/>
        <item x="2078"/>
        <item x="1099"/>
        <item x="681"/>
        <item x="468"/>
        <item x="1551"/>
        <item x="214"/>
        <item x="1786"/>
        <item x="675"/>
        <item x="1077"/>
        <item x="685"/>
        <item x="1751"/>
        <item x="1912"/>
        <item x="79"/>
        <item x="28"/>
        <item x="470"/>
        <item x="378"/>
        <item x="647"/>
        <item x="1407"/>
        <item x="29"/>
        <item x="1295"/>
        <item x="1241"/>
        <item x="1140"/>
        <item x="1692"/>
        <item x="777"/>
        <item x="1543"/>
        <item x="1542"/>
        <item x="1688"/>
        <item x="459"/>
        <item x="1004"/>
        <item x="117"/>
        <item x="1778"/>
        <item x="678"/>
        <item x="2237"/>
        <item x="1708"/>
        <item x="747"/>
        <item x="2104"/>
        <item x="622"/>
        <item x="1950"/>
        <item x="326"/>
        <item x="2204"/>
        <item x="297"/>
        <item x="1120"/>
        <item x="786"/>
        <item x="1920"/>
        <item x="595"/>
        <item x="2097"/>
        <item x="1260"/>
        <item x="1484"/>
        <item x="2005"/>
        <item x="322"/>
        <item x="694"/>
        <item x="1895"/>
        <item x="156"/>
        <item x="1861"/>
        <item x="1695"/>
        <item x="432"/>
        <item x="1019"/>
        <item x="1437"/>
        <item x="1413"/>
        <item x="331"/>
        <item x="413"/>
        <item x="952"/>
        <item x="403"/>
        <item x="1966"/>
        <item x="1970"/>
        <item x="724"/>
        <item x="402"/>
        <item x="783"/>
        <item x="1255"/>
        <item x="1677"/>
        <item x="2277"/>
        <item x="54"/>
        <item x="831"/>
        <item x="1036"/>
        <item x="2067"/>
        <item x="1631"/>
        <item x="219"/>
        <item x="1731"/>
        <item x="1599"/>
        <item x="161"/>
        <item x="1548"/>
        <item x="1040"/>
        <item x="2272"/>
        <item x="649"/>
        <item x="133"/>
        <item x="1219"/>
        <item x="437"/>
        <item x="495"/>
        <item x="567"/>
        <item x="2242"/>
        <item x="398"/>
        <item x="2259"/>
        <item x="1893"/>
        <item x="2006"/>
        <item x="2169"/>
        <item x="1639"/>
        <item x="2003"/>
        <item x="568"/>
        <item x="194"/>
        <item x="543"/>
        <item x="19"/>
        <item x="1162"/>
        <item x="644"/>
        <item x="1549"/>
        <item x="1513"/>
        <item x="1335"/>
        <item x="2188"/>
        <item x="1408"/>
        <item x="460"/>
        <item x="1743"/>
        <item x="1227"/>
        <item x="1572"/>
        <item x="334"/>
        <item x="288"/>
        <item x="428"/>
        <item x="1280"/>
        <item x="33"/>
        <item x="1873"/>
        <item x="1452"/>
        <item x="1086"/>
        <item x="517"/>
        <item x="1540"/>
        <item x="2250"/>
        <item x="2138"/>
        <item x="1709"/>
        <item x="541"/>
        <item x="1596"/>
        <item x="308"/>
        <item x="100"/>
        <item x="1644"/>
        <item x="336"/>
        <item x="1807"/>
        <item x="1401"/>
        <item x="1258"/>
        <item x="1431"/>
        <item x="2135"/>
        <item x="218"/>
        <item x="202"/>
        <item x="1486"/>
        <item x="1521"/>
        <item x="939"/>
        <item x="2016"/>
        <item x="139"/>
        <item x="2093"/>
        <item x="1350"/>
        <item x="42"/>
        <item x="1091"/>
        <item x="1005"/>
        <item x="2033"/>
        <item x="2027"/>
        <item x="1161"/>
        <item x="1333"/>
        <item x="2038"/>
        <item x="59"/>
        <item x="833"/>
        <item x="392"/>
        <item x="2257"/>
        <item x="1050"/>
        <item x="1191"/>
        <item x="2129"/>
        <item x="1426"/>
        <item x="130"/>
        <item x="1680"/>
        <item x="457"/>
        <item x="1657"/>
        <item x="703"/>
        <item x="2198"/>
        <item x="845"/>
        <item x="1720"/>
        <item x="1340"/>
        <item x="1564"/>
        <item x="950"/>
        <item x="547"/>
        <item x="150"/>
        <item x="618"/>
        <item x="1961"/>
        <item x="2096"/>
        <item x="2300"/>
        <item x="2115"/>
        <item x="1642"/>
        <item x="1221"/>
        <item x="1504"/>
        <item x="756"/>
        <item x="2207"/>
        <item x="200"/>
        <item x="2032"/>
        <item x="1156"/>
        <item x="434"/>
        <item x="765"/>
        <item x="1822"/>
        <item x="1277"/>
        <item x="1264"/>
        <item x="1209"/>
        <item x="1471"/>
        <item x="2123"/>
        <item x="393"/>
        <item x="670"/>
        <item x="668"/>
        <item x="1723"/>
        <item x="2178"/>
        <item x="929"/>
        <item x="1404"/>
        <item x="977"/>
        <item x="2012"/>
        <item x="1203"/>
        <item x="444"/>
        <item x="1017"/>
        <item x="1757"/>
        <item x="1520"/>
        <item x="1676"/>
        <item x="1378"/>
        <item x="1108"/>
        <item x="1794"/>
        <item x="508"/>
        <item x="1300"/>
        <item x="394"/>
        <item x="1949"/>
        <item x="1069"/>
        <item x="593"/>
        <item x="862"/>
        <item x="1706"/>
        <item x="746"/>
        <item x="492"/>
        <item x="1525"/>
        <item x="1713"/>
        <item x="144"/>
        <item x="629"/>
        <item x="1470"/>
        <item x="1252"/>
        <item x="192"/>
        <item x="1910"/>
        <item x="221"/>
        <item x="1545"/>
        <item x="395"/>
        <item x="852"/>
        <item x="807"/>
        <item x="844"/>
        <item x="700"/>
        <item x="10"/>
        <item x="849"/>
        <item x="1397"/>
        <item x="1724"/>
        <item x="374"/>
        <item x="1268"/>
        <item x="760"/>
        <item x="1729"/>
        <item x="1927"/>
        <item x="182"/>
        <item x="1813"/>
        <item x="1405"/>
        <item x="2131"/>
        <item x="525"/>
        <item x="1008"/>
        <item x="1878"/>
        <item x="1892"/>
        <item x="2260"/>
        <item x="7"/>
        <item x="963"/>
        <item x="1496"/>
        <item x="410"/>
        <item x="802"/>
        <item x="255"/>
        <item x="2267"/>
        <item x="1111"/>
        <item x="865"/>
        <item x="2039"/>
        <item x="816"/>
        <item x="886"/>
        <item x="915"/>
        <item x="617"/>
        <item x="2251"/>
        <item x="1875"/>
        <item x="605"/>
        <item x="203"/>
        <item x="850"/>
        <item x="2181"/>
        <item x="1341"/>
        <item x="794"/>
        <item x="2004"/>
        <item x="1985"/>
        <item x="1336"/>
        <item x="1278"/>
        <item x="1006"/>
        <item x="1666"/>
        <item x="1373"/>
        <item x="1194"/>
        <item x="729"/>
        <item x="2226"/>
        <item x="115"/>
        <item x="965"/>
        <item x="1622"/>
        <item x="1981"/>
        <item x="962"/>
        <item x="370"/>
        <item x="686"/>
        <item x="1940"/>
        <item x="634"/>
        <item x="1799"/>
        <item x="1204"/>
        <item x="97"/>
        <item x="11"/>
        <item x="876"/>
        <item x="1302"/>
        <item x="439"/>
        <item x="920"/>
        <item x="981"/>
        <item x="2098"/>
        <item x="293"/>
        <item x="1183"/>
        <item x="1655"/>
        <item x="1305"/>
        <item x="0"/>
        <item x="90"/>
        <item x="589"/>
        <item x="1164"/>
        <item x="674"/>
        <item x="261"/>
        <item x="923"/>
        <item x="1616"/>
        <item x="316"/>
        <item x="1586"/>
        <item x="1185"/>
        <item x="2176"/>
        <item x="867"/>
        <item x="1916"/>
        <item x="728"/>
        <item x="123"/>
        <item x="2077"/>
        <item x="1583"/>
        <item x="1975"/>
        <item x="2302"/>
        <item x="224"/>
        <item x="1696"/>
        <item x="268"/>
        <item x="407"/>
        <item x="89"/>
        <item x="2024"/>
        <item x="533"/>
        <item x="528"/>
        <item x="1670"/>
        <item x="719"/>
        <item x="1098"/>
        <item x="1095"/>
        <item x="471"/>
        <item x="40"/>
        <item x="1049"/>
        <item x="175"/>
        <item x="1389"/>
        <item x="197"/>
        <item x="1593"/>
        <item x="2036"/>
        <item x="1923"/>
        <item x="430"/>
        <item x="1804"/>
        <item x="737"/>
        <item x="761"/>
        <item x="812"/>
        <item x="1415"/>
        <item x="418"/>
        <item x="1297"/>
        <item x="1737"/>
        <item x="2046"/>
        <item x="2043"/>
        <item x="1033"/>
        <item x="664"/>
        <item x="2239"/>
        <item x="2127"/>
        <item x="926"/>
        <item x="918"/>
        <item x="2121"/>
        <item x="839"/>
        <item x="1174"/>
        <item x="1879"/>
        <item x="1812"/>
        <item x="1992"/>
        <item x="1134"/>
        <item x="1652"/>
        <item x="25"/>
        <item x="757"/>
        <item x="1972"/>
        <item x="2292"/>
        <item x="1898"/>
        <item x="1633"/>
        <item x="2147"/>
        <item x="1064"/>
        <item x="39"/>
        <item x="489"/>
        <item x="1096"/>
        <item x="801"/>
        <item x="692"/>
        <item x="1874"/>
        <item x="2174"/>
        <item x="808"/>
        <item x="363"/>
        <item x="991"/>
        <item x="970"/>
        <item x="2145"/>
        <item x="774"/>
        <item x="1580"/>
        <item x="937"/>
        <item x="1499"/>
        <item x="1764"/>
        <item x="1359"/>
        <item x="400"/>
        <item x="51"/>
        <item x="2269"/>
        <item x="1808"/>
        <item x="1400"/>
        <item x="1107"/>
        <item x="1519"/>
        <item x="78"/>
        <item x="1882"/>
        <item x="1590"/>
        <item x="1148"/>
        <item x="2023"/>
        <item x="1363"/>
        <item x="823"/>
        <item x="1557"/>
        <item x="1154"/>
        <item x="213"/>
        <item x="1339"/>
        <item x="1678"/>
        <item x="313"/>
        <item x="1482"/>
        <item x="2056"/>
        <item x="68"/>
        <item x="1716"/>
        <item x="930"/>
        <item x="435"/>
        <item x="872"/>
        <item x="1475"/>
        <item x="1498"/>
        <item x="1027"/>
        <item x="1406"/>
        <item x="749"/>
        <item x="857"/>
        <item x="1396"/>
        <item x="280"/>
        <item x="244"/>
        <item x="1376"/>
        <item x="861"/>
        <item x="592"/>
        <item x="1619"/>
        <item x="48"/>
        <item x="2286"/>
        <item x="45"/>
        <item x="712"/>
        <item x="650"/>
        <item x="379"/>
        <item x="176"/>
        <item x="1575"/>
        <item x="699"/>
        <item x="1803"/>
        <item x="1013"/>
        <item x="201"/>
        <item x="1767"/>
        <item x="799"/>
        <item x="82"/>
        <item x="1760"/>
        <item x="730"/>
        <item x="1495"/>
        <item x="1207"/>
        <item x="1042"/>
        <item x="2256"/>
        <item x="1937"/>
        <item x="385"/>
        <item x="1163"/>
        <item x="487"/>
        <item x="1990"/>
        <item x="705"/>
        <item x="631"/>
        <item x="1117"/>
        <item x="1206"/>
        <item x="93"/>
        <item x="490"/>
        <item x="1142"/>
        <item x="366"/>
        <item x="1831"/>
        <item x="2218"/>
        <item x="1509"/>
        <item x="1084"/>
        <item x="1370"/>
        <item x="998"/>
        <item x="1647"/>
        <item x="846"/>
        <item x="906"/>
        <item x="286"/>
        <item x="1578"/>
        <item x="294"/>
        <item x="751"/>
        <item x="1775"/>
        <item x="917"/>
        <item x="2058"/>
        <item x="1469"/>
        <item x="463"/>
        <item x="1561"/>
        <item x="576"/>
        <item x="2287"/>
        <item x="957"/>
        <item x="949"/>
        <item x="1903"/>
        <item x="321"/>
        <item x="627"/>
        <item x="1173"/>
        <item x="1232"/>
        <item x="548"/>
        <item x="114"/>
        <item x="1242"/>
        <item x="853"/>
        <item x="2249"/>
        <item x="120"/>
        <item x="2254"/>
        <item x="55"/>
        <item x="16"/>
        <item x="1546"/>
        <item x="1795"/>
        <item x="443"/>
        <item x="2304"/>
        <item x="502"/>
        <item x="912"/>
        <item x="652"/>
        <item x="1765"/>
        <item x="250"/>
        <item x="1933"/>
        <item x="1124"/>
        <item x="2055"/>
        <item x="1579"/>
        <item x="1946"/>
        <item x="1732"/>
        <item x="1244"/>
        <item x="580"/>
        <item x="1979"/>
        <item x="788"/>
        <item x="633"/>
        <item x="1226"/>
        <item x="546"/>
        <item x="2296"/>
        <item x="1736"/>
        <item x="1558"/>
        <item x="510"/>
        <item x="2280"/>
        <item x="1461"/>
        <item x="1722"/>
        <item x="2102"/>
        <item x="1093"/>
        <item x="832"/>
        <item x="1624"/>
        <item x="169"/>
        <item x="892"/>
        <item x="467"/>
        <item x="212"/>
        <item x="1170"/>
        <item x="1726"/>
        <item x="2167"/>
        <item x="1139"/>
        <item x="1403"/>
        <item x="1914"/>
        <item x="2001"/>
        <item x="1880"/>
        <item x="270"/>
        <item x="2087"/>
        <item x="758"/>
        <item x="717"/>
        <item x="1672"/>
        <item x="787"/>
        <item x="583"/>
        <item x="2201"/>
        <item x="871"/>
        <item x="65"/>
        <item x="1215"/>
        <item x="1766"/>
        <item x="46"/>
        <item x="227"/>
        <item x="501"/>
        <item x="2099"/>
        <item x="556"/>
        <item x="1253"/>
        <item x="1733"/>
        <item x="1885"/>
        <item x="1718"/>
        <item x="1555"/>
        <item x="1150"/>
        <item x="2288"/>
        <item x="948"/>
        <item x="1121"/>
        <item x="1167"/>
        <item x="1608"/>
        <item x="107"/>
        <item x="1066"/>
        <item x="534"/>
        <item x="679"/>
        <item x="726"/>
        <item x="1681"/>
        <item x="910"/>
        <item x="2068"/>
        <item x="1963"/>
        <item x="2060"/>
        <item x="271"/>
        <item x="158"/>
        <item x="351"/>
        <item x="1371"/>
        <item x="1714"/>
        <item x="2268"/>
        <item x="936"/>
        <item x="1600"/>
        <item x="189"/>
        <item x="790"/>
        <item x="1562"/>
        <item x="1567"/>
        <item x="275"/>
        <item x="1877"/>
        <item x="1744"/>
        <item x="590"/>
        <item x="1780"/>
        <item x="235"/>
        <item x="1283"/>
        <item x="2084"/>
        <item x="642"/>
        <item x="1632"/>
        <item x="1924"/>
        <item x="195"/>
        <item x="56"/>
        <item x="338"/>
        <item x="1931"/>
        <item x="1324"/>
        <item x="1717"/>
        <item x="715"/>
        <item x="2044"/>
        <item x="995"/>
        <item x="1338"/>
        <item x="2187"/>
        <item x="1016"/>
        <item x="231"/>
        <item x="842"/>
        <item x="320"/>
        <item x="2236"/>
        <item x="2153"/>
        <item x="80"/>
        <item x="1620"/>
        <item x="2232"/>
        <item x="1454"/>
        <item x="2061"/>
        <item x="339"/>
        <item x="573"/>
        <item x="702"/>
        <item x="569"/>
        <item x="858"/>
        <item x="711"/>
        <item x="1660"/>
        <item x="554"/>
        <item x="555"/>
        <item x="1003"/>
        <item x="1802"/>
        <item x="247"/>
        <item x="745"/>
        <item x="1479"/>
        <item x="1236"/>
        <item x="2264"/>
        <item x="598"/>
        <item x="1276"/>
        <item x="1223"/>
        <item x="1100"/>
        <item x="1753"/>
        <item x="2235"/>
        <item x="1473"/>
        <item x="476"/>
        <item x="766"/>
        <item x="980"/>
        <item x="987"/>
        <item x="1231"/>
        <item x="1735"/>
        <item x="2158"/>
        <item x="170"/>
        <item x="513"/>
        <item x="945"/>
        <item x="1995"/>
        <item x="409"/>
        <item x="91"/>
        <item x="2293"/>
        <item x="1785"/>
        <item x="122"/>
        <item x="1610"/>
        <item x="727"/>
        <item x="152"/>
        <item x="391"/>
        <item x="229"/>
        <item x="429"/>
        <item x="208"/>
        <item x="44"/>
        <item x="1719"/>
        <item x="1287"/>
        <item x="2243"/>
        <item x="655"/>
        <item x="695"/>
        <item x="1983"/>
        <item x="1594"/>
        <item x="626"/>
        <item x="796"/>
        <item x="2240"/>
        <item x="503"/>
        <item x="1145"/>
        <item x="438"/>
        <item x="1381"/>
        <item x="1193"/>
        <item x="2082"/>
        <item x="866"/>
        <item x="2200"/>
        <item x="1547"/>
        <item x="61"/>
        <item x="527"/>
        <item x="997"/>
        <item x="1531"/>
        <item x="2136"/>
        <item x="986"/>
        <item x="1906"/>
        <item x="1984"/>
        <item x="1836"/>
        <item x="9"/>
        <item x="2002"/>
        <item x="153"/>
        <item x="911"/>
        <item x="688"/>
        <item x="1581"/>
        <item x="1626"/>
        <item x="898"/>
        <item x="289"/>
        <item x="109"/>
        <item x="1081"/>
        <item x="243"/>
        <item x="1686"/>
        <item x="2040"/>
        <item x="134"/>
        <item x="199"/>
        <item x="1266"/>
        <item x="357"/>
        <item x="1048"/>
        <item x="1377"/>
        <item x="1782"/>
        <item x="677"/>
        <item x="21"/>
        <item x="1237"/>
        <item x="1119"/>
        <item x="1071"/>
        <item x="2139"/>
        <item x="966"/>
        <item x="1754"/>
        <item x="1815"/>
        <item x="2107"/>
        <item x="1303"/>
        <item x="606"/>
        <item x="173"/>
        <item x="111"/>
        <item x="1911"/>
        <item x="369"/>
        <item x="1904"/>
        <item x="1379"/>
        <item x="1054"/>
        <item x="2161"/>
        <item x="897"/>
        <item x="1776"/>
        <item x="1851"/>
        <item x="594"/>
        <item x="1218"/>
        <item x="2150"/>
        <item x="1176"/>
        <item x="1941"/>
        <item x="13"/>
        <item x="1190"/>
        <item x="287"/>
        <item x="102"/>
        <item x="889"/>
        <item x="1149"/>
        <item x="2210"/>
        <item x="2282"/>
        <item x="1928"/>
        <item x="1563"/>
        <item x="2110"/>
        <item x="1834"/>
        <item x="2203"/>
        <item x="565"/>
        <item x="2225"/>
        <item x="30"/>
        <item x="1337"/>
        <item x="1088"/>
        <item x="1026"/>
        <item x="956"/>
        <item x="530"/>
        <item x="2206"/>
        <item x="223"/>
        <item x="1698"/>
        <item x="1582"/>
        <item x="1710"/>
        <item x="683"/>
        <item x="126"/>
        <item x="1636"/>
        <item x="743"/>
        <item x="2092"/>
        <item x="181"/>
        <item x="837"/>
        <item x="230"/>
        <item x="353"/>
        <item x="465"/>
        <item x="4"/>
        <item x="1428"/>
        <item x="1641"/>
        <item x="1024"/>
        <item x="639"/>
        <item x="1783"/>
        <item x="1171"/>
        <item x="708"/>
        <item x="1462"/>
        <item x="1833"/>
        <item x="352"/>
        <item x="186"/>
        <item x="903"/>
        <item x="2177"/>
        <item x="151"/>
        <item x="505"/>
        <item x="317"/>
        <item x="299"/>
        <item x="1416"/>
        <item x="2255"/>
        <item x="1201"/>
        <item x="733"/>
        <item x="1311"/>
        <item x="401"/>
        <item x="368"/>
        <item x="1994"/>
        <item x="2053"/>
        <item x="1314"/>
        <item x="252"/>
        <item x="2224"/>
        <item x="1704"/>
        <item x="1485"/>
        <item x="1342"/>
        <item x="641"/>
        <item x="131"/>
        <item x="427"/>
        <item x="1360"/>
        <item x="753"/>
        <item x="2195"/>
        <item x="1674"/>
        <item x="579"/>
        <item x="1196"/>
        <item x="450"/>
        <item x="822"/>
        <item x="2069"/>
        <item x="1659"/>
        <item x="887"/>
        <item x="638"/>
        <item x="1101"/>
        <item x="1530"/>
        <item x="314"/>
        <item x="1180"/>
        <item x="164"/>
        <item x="1818"/>
        <item x="1424"/>
        <item x="1684"/>
        <item x="1584"/>
        <item x="1052"/>
        <item x="1356"/>
        <item x="2189"/>
        <item x="1051"/>
        <item x="1919"/>
        <item x="874"/>
        <item x="731"/>
        <item x="2199"/>
        <item x="1576"/>
        <item x="1115"/>
        <item x="1243"/>
        <item x="860"/>
        <item x="2297"/>
        <item x="843"/>
        <item x="1611"/>
        <item x="1987"/>
        <item x="1014"/>
        <item x="914"/>
        <item x="1539"/>
        <item x="1559"/>
        <item x="480"/>
        <item x="375"/>
        <item x="896"/>
        <item x="2128"/>
        <item x="2209"/>
        <item x="1104"/>
        <item x="2090"/>
        <item x="1871"/>
        <item x="648"/>
        <item x="1390"/>
        <item x="1293"/>
        <item x="2013"/>
        <item x="248"/>
        <item x="1325"/>
        <item x="1125"/>
        <item x="159"/>
        <item x="2234"/>
        <item x="813"/>
        <item x="245"/>
        <item x="1792"/>
        <item x="2081"/>
        <item x="1021"/>
        <item x="1409"/>
        <item x="154"/>
        <item x="971"/>
        <item x="1306"/>
        <item x="1289"/>
        <item x="211"/>
        <item x="1427"/>
        <item x="113"/>
        <item x="222"/>
        <item x="1317"/>
        <item x="1900"/>
        <item x="49"/>
        <item x="2215"/>
        <item x="828"/>
        <item x="185"/>
        <item x="60"/>
        <item x="112"/>
        <item x="315"/>
        <item x="707"/>
        <item x="1423"/>
        <item x="1388"/>
        <item x="1510"/>
        <item x="1274"/>
        <item x="2179"/>
        <item x="1444"/>
        <item x="15"/>
        <item x="1771"/>
        <item x="884"/>
        <item x="1265"/>
        <item x="2079"/>
        <item x="2113"/>
        <item x="516"/>
        <item x="1261"/>
        <item x="373"/>
        <item x="2064"/>
        <item x="1971"/>
        <item x="784"/>
        <item x="663"/>
        <item x="183"/>
        <item x="327"/>
        <item x="484"/>
        <item x="587"/>
        <item x="2034"/>
        <item x="473"/>
        <item x="1952"/>
        <item x="1187"/>
        <item x="210"/>
        <item x="1199"/>
        <item x="1045"/>
        <item x="1421"/>
        <item x="118"/>
        <item x="611"/>
        <item x="87"/>
        <item x="483"/>
        <item x="304"/>
        <item x="323"/>
        <item x="1568"/>
        <item x="706"/>
        <item x="1225"/>
        <item x="436"/>
        <item x="415"/>
        <item x="1494"/>
        <item x="1109"/>
        <item x="2284"/>
        <item x="387"/>
        <item x="147"/>
        <item x="340"/>
        <item x="57"/>
        <item x="603"/>
        <item x="1213"/>
        <item x="2229"/>
        <item x="1316"/>
        <item x="2014"/>
        <item x="1705"/>
        <item x="797"/>
        <item x="1934"/>
        <item x="1656"/>
        <item x="673"/>
        <item x="2142"/>
        <item x="805"/>
        <item x="1181"/>
        <item x="1480"/>
        <item x="2228"/>
        <item x="149"/>
        <item x="1116"/>
        <item x="1133"/>
        <item x="1701"/>
        <item x="2124"/>
        <item x="477"/>
        <item x="1158"/>
        <item x="2168"/>
        <item x="362"/>
        <item x="780"/>
        <item x="108"/>
        <item x="1826"/>
        <item x="1326"/>
        <item x="1694"/>
        <item x="1523"/>
        <item x="2000"/>
        <item x="128"/>
        <item x="2281"/>
        <item x="1073"/>
        <item x="1398"/>
        <item x="773"/>
        <item x="1943"/>
        <item x="425"/>
        <item x="739"/>
        <item x="1166"/>
        <item x="2155"/>
        <item x="2141"/>
        <item x="1112"/>
        <item x="474"/>
        <item x="365"/>
        <item x="2063"/>
        <item x="752"/>
        <item x="412"/>
        <item x="512"/>
        <item x="1364"/>
        <item x="1334"/>
        <item x="1614"/>
        <item x="776"/>
        <item x="1467"/>
        <item x="2137"/>
        <item x="2275"/>
        <item x="1663"/>
        <item x="1996"/>
        <item x="720"/>
        <item x="522"/>
        <item x="1669"/>
        <item x="2083"/>
        <item x="1820"/>
        <item x="1839"/>
        <item x="1628"/>
        <item x="1392"/>
        <item x="967"/>
        <item x="1383"/>
        <item x="1832"/>
        <item x="1249"/>
        <item x="1455"/>
        <item x="1974"/>
        <item x="2193"/>
        <item x="2219"/>
        <item x="1863"/>
        <item x="145"/>
        <item x="424"/>
        <item x="1687"/>
        <item x="259"/>
        <item x="2274"/>
        <item x="462"/>
        <item x="1844"/>
        <item x="2130"/>
        <item x="238"/>
        <item x="178"/>
        <item x="276"/>
        <item x="1323"/>
        <item x="1449"/>
        <item x="1883"/>
        <item x="1146"/>
        <item x="121"/>
        <item x="2162"/>
        <item x="26"/>
        <item x="2149"/>
        <item x="856"/>
        <item x="1304"/>
        <item x="560"/>
        <item x="1153"/>
        <item x="1918"/>
        <item x="1132"/>
        <item x="1748"/>
        <item x="1623"/>
        <item x="1355"/>
        <item x="1291"/>
        <item x="672"/>
        <item x="1138"/>
        <item x="693"/>
        <item x="1374"/>
        <item x="772"/>
        <item x="1524"/>
        <item x="1012"/>
        <item x="1565"/>
        <item x="1481"/>
        <item x="1198"/>
        <item x="1805"/>
        <item x="847"/>
        <item x="1312"/>
        <item x="1774"/>
        <item x="485"/>
        <item x="1896"/>
        <item x="1296"/>
        <item x="1840"/>
        <item x="466"/>
        <item x="902"/>
        <item x="1852"/>
        <item x="37"/>
        <item x="283"/>
        <item x="2194"/>
        <item x="1637"/>
        <item x="2152"/>
        <item x="827"/>
        <item x="1439"/>
        <item x="2222"/>
        <item x="1528"/>
        <item x="179"/>
        <item x="989"/>
        <item x="943"/>
        <item x="1362"/>
        <item x="1083"/>
        <item x="1250"/>
        <item x="1741"/>
        <item x="662"/>
        <item x="66"/>
        <item x="1399"/>
        <item x="798"/>
        <item x="12"/>
        <item x="262"/>
        <item x="507"/>
        <item x="1890"/>
        <item x="1234"/>
        <item x="748"/>
        <item x="1211"/>
        <item x="2154"/>
        <item x="701"/>
        <item x="519"/>
        <item x="354"/>
        <item x="532"/>
        <item x="1607"/>
        <item x="968"/>
        <item x="621"/>
        <item x="540"/>
        <item x="249"/>
        <item x="732"/>
        <item x="1286"/>
        <item x="615"/>
        <item x="8"/>
        <item x="1143"/>
        <item x="1200"/>
        <item x="342"/>
        <item x="1512"/>
        <item x="311"/>
        <item x="538"/>
        <item x="2180"/>
        <item x="1634"/>
        <item x="1422"/>
        <item x="160"/>
        <item x="561"/>
        <item x="1272"/>
        <item x="1511"/>
        <item x="793"/>
        <item x="1629"/>
        <item x="1279"/>
        <item x="2007"/>
        <item x="834"/>
        <item x="1909"/>
        <item x="63"/>
        <item x="1860"/>
        <item x="1856"/>
        <item x="207"/>
        <item x="1147"/>
        <item x="95"/>
        <item x="22"/>
        <item x="206"/>
        <item x="818"/>
        <item x="1263"/>
        <item x="658"/>
        <item x="1828"/>
        <item x="588"/>
        <item x="67"/>
        <item x="2173"/>
        <item x="637"/>
        <item x="2048"/>
        <item x="451"/>
        <item x="1269"/>
        <item x="996"/>
        <item x="1902"/>
        <item x="552"/>
        <item x="1353"/>
        <item x="1922"/>
        <item x="523"/>
        <item x="1489"/>
        <item x="1032"/>
        <item x="71"/>
        <item x="628"/>
        <item x="1068"/>
        <item x="933"/>
        <item x="1691"/>
        <item x="2047"/>
        <item x="141"/>
        <item x="1022"/>
        <item x="1715"/>
        <item x="2276"/>
        <item x="1929"/>
        <item x="2026"/>
        <item x="1825"/>
        <item x="360"/>
        <item x="1018"/>
        <item x="1331"/>
        <item x="2132"/>
        <item x="1061"/>
        <item x="1819"/>
        <item x="1429"/>
        <item x="1700"/>
        <item x="955"/>
        <item x="1830"/>
        <item x="931"/>
        <item x="913"/>
        <item x="696"/>
        <item x="659"/>
        <item x="1366"/>
        <item x="544"/>
        <item x="52"/>
        <item x="1220"/>
        <item x="1197"/>
        <item x="557"/>
        <item x="1867"/>
        <item x="386"/>
        <item x="1349"/>
        <item x="1419"/>
        <item x="1137"/>
        <item x="1393"/>
        <item x="2144"/>
        <item x="1814"/>
        <item x="1493"/>
        <item x="1141"/>
        <item x="62"/>
        <item x="2163"/>
        <item x="1761"/>
        <item x="1172"/>
        <item x="456"/>
        <item x="654"/>
        <item x="217"/>
        <item x="397"/>
        <item x="1092"/>
        <item x="895"/>
        <item x="2182"/>
        <item x="1838"/>
        <item x="103"/>
        <item x="1801"/>
        <item x="1299"/>
        <item x="1577"/>
        <item x="267"/>
        <item x="1483"/>
        <item x="1697"/>
        <item x="1343"/>
        <item x="43"/>
        <item x="1391"/>
        <item x="1275"/>
        <item x="2143"/>
        <item x="941"/>
        <item x="172"/>
        <item x="1000"/>
        <item x="494"/>
        <item x="1935"/>
        <item x="974"/>
        <item x="1864"/>
        <item x="1953"/>
        <item x="697"/>
        <item x="2233"/>
        <item x="888"/>
        <item x="292"/>
        <item x="1441"/>
        <item x="2197"/>
        <item x="1085"/>
        <item x="890"/>
        <item x="1976"/>
        <item x="1518"/>
        <item x="198"/>
        <item x="421"/>
        <item x="2205"/>
        <item x="1188"/>
        <item x="1129"/>
        <item x="1627"/>
        <item x="2035"/>
        <item x="284"/>
        <item x="2091"/>
        <item x="216"/>
        <item x="1301"/>
        <item x="482"/>
        <item x="1617"/>
        <item x="1939"/>
        <item x="1002"/>
        <item x="1977"/>
        <item x="608"/>
        <item x="1453"/>
        <item x="347"/>
        <item x="2037"/>
        <item x="1327"/>
        <item x="680"/>
        <item x="1060"/>
        <item x="300"/>
        <item x="305"/>
        <item x="296"/>
        <item x="272"/>
        <item x="298"/>
        <item x="18"/>
        <item x="163"/>
        <item x="234"/>
        <item x="1165"/>
        <item x="1837"/>
        <item x="1787"/>
        <item x="1625"/>
        <item x="41"/>
        <item x="1597"/>
        <item x="411"/>
        <item x="1532"/>
        <item x="2253"/>
        <item x="1573"/>
        <item x="1789"/>
        <item x="725"/>
        <item x="1394"/>
        <item x="1648"/>
        <item x="1358"/>
        <item x="2230"/>
        <item x="979"/>
        <item x="2085"/>
        <item x="586"/>
        <item x="1798"/>
        <item x="1955"/>
        <item x="1039"/>
        <item x="364"/>
        <item x="614"/>
        <item x="157"/>
        <item x="1969"/>
        <item x="24"/>
        <item x="38"/>
        <item x="1131"/>
        <item x="1951"/>
        <item x="1762"/>
        <item x="1417"/>
        <item x="1574"/>
        <item x="1536"/>
        <item x="1621"/>
        <item x="2088"/>
        <item x="1604"/>
        <item x="2165"/>
        <item x="946"/>
        <item x="1560"/>
        <item x="2164"/>
        <item x="1907"/>
        <item x="1157"/>
        <item x="1982"/>
        <item x="2125"/>
        <item x="562"/>
        <item x="1502"/>
        <item x="1055"/>
        <item x="348"/>
        <item x="455"/>
        <item x="1457"/>
        <item x="1537"/>
        <item x="279"/>
        <item x="571"/>
        <item x="281"/>
        <item x="2015"/>
        <item x="406"/>
        <item x="328"/>
        <item x="1944"/>
        <item x="2070"/>
        <item x="1889"/>
        <item x="932"/>
        <item x="904"/>
        <item x="821"/>
        <item x="2159"/>
        <item x="1082"/>
        <item x="2106"/>
        <item x="1458"/>
        <item x="2211"/>
        <item x="665"/>
        <item x="254"/>
        <item x="77"/>
        <item x="1913"/>
        <item x="423"/>
        <item x="869"/>
        <item x="1089"/>
        <item x="337"/>
        <item x="704"/>
        <item x="92"/>
        <item x="73"/>
        <item x="610"/>
        <item x="2263"/>
        <item x="2246"/>
        <item x="1075"/>
        <item x="1438"/>
        <item x="215"/>
        <item x="390"/>
        <item x="1347"/>
        <item x="1079"/>
        <item x="919"/>
        <item x="1195"/>
        <item x="1665"/>
        <item x="1693"/>
        <item x="2289"/>
        <item x="69"/>
        <item x="101"/>
        <item x="356"/>
        <item x="682"/>
        <item x="377"/>
        <item x="1491"/>
        <item x="960"/>
        <item x="1369"/>
        <item x="1894"/>
        <item x="959"/>
        <item x="1689"/>
        <item x="433"/>
        <item x="1222"/>
        <item x="2285"/>
        <item x="76"/>
        <item x="893"/>
        <item x="136"/>
        <item x="643"/>
        <item x="1685"/>
        <item x="1015"/>
        <item x="1126"/>
        <item x="901"/>
        <item x="863"/>
        <item x="1103"/>
        <item t="default"/>
      </items>
    </pivotField>
    <pivotField compact="0" outline="0" showAll="0">
      <items count="13">
        <item x="10"/>
        <item x="11"/>
        <item x="4"/>
        <item x="6"/>
        <item x="1"/>
        <item x="8"/>
        <item x="2"/>
        <item x="3"/>
        <item x="7"/>
        <item x="5"/>
        <item x="9"/>
        <item x="0"/>
        <item t="default"/>
      </items>
    </pivotField>
    <pivotField compact="0" outline="0" showAll="0">
      <items count="9">
        <item x="1"/>
        <item x="2"/>
        <item x="7"/>
        <item x="0"/>
        <item x="5"/>
        <item x="3"/>
        <item x="4"/>
        <item x="6"/>
        <item t="default"/>
      </items>
    </pivotField>
    <pivotField compact="0" outline="0" showAll="0"/>
    <pivotField compact="0" numFmtId="14" outline="0" showAll="0"/>
    <pivotField compact="0" numFmtId="1" outline="0" showAll="0"/>
    <pivotField compact="0" outline="0" showAll="0"/>
    <pivotField compact="0" numFmtId="166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dataField="1" compact="0" numFmtId="9" outline="0" showAll="0"/>
    <pivotField compact="0" numFmtId="9" outline="0" showAll="0"/>
  </pivotFields>
  <rowFields count="1">
    <field x="2"/>
  </rowFields>
  <rowItems count="5">
    <i>
      <x v="7"/>
    </i>
    <i>
      <x v="8"/>
    </i>
    <i>
      <x v="6"/>
    </i>
    <i>
      <x v="5"/>
    </i>
    <i>
      <x v="9"/>
    </i>
  </rowItems>
  <colItems count="1">
    <i/>
  </colItems>
  <dataFields count="1">
    <dataField name="Average of Cost-to-income Ratio (CIR)" fld="19" subtotal="average" showDataAs="percentOfTotal" baseField="2" baseItem="0" numFmtId="9"/>
  </dataFields>
  <formats count="1">
    <format dxfId="8">
      <pivotArea outline="0" collapsedLevelsAreSubtotals="1" fieldPosition="0"/>
    </format>
  </format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3" applyNumberFormats="0" applyBorderFormats="0" applyFontFormats="0" applyPatternFormats="0" applyAlignmentFormats="0" applyWidthHeightFormats="1" dataCaption="Values" updatedVersion="7" minRefreshableVersion="5" useAutoFormatting="1" createdVersion="7" indent="0" outline="1" outlineData="1" multipleFieldFilters="0">
  <location ref="A2:A3" firstHeaderRow="1" firstDataRow="1" firstDataCol="0"/>
  <pivotFields count="21">
    <pivotField showAll="0">
      <items count="8">
        <item x="2"/>
        <item x="4"/>
        <item x="0"/>
        <item x="1"/>
        <item x="3"/>
        <item x="6"/>
        <item x="5"/>
        <item t="default"/>
      </items>
    </pivotField>
    <pivotField showAll="0"/>
    <pivotField showAll="0"/>
    <pivotField showAll="0"/>
    <pivotField showAll="0"/>
    <pivotField numFmtId="14" showAll="0">
      <items count="2306">
        <item x="975"/>
        <item x="669"/>
        <item x="72"/>
        <item x="1746"/>
        <item x="1749"/>
        <item x="1522"/>
        <item x="1010"/>
        <item x="2170"/>
        <item x="921"/>
        <item x="536"/>
        <item x="1640"/>
        <item x="209"/>
        <item x="1734"/>
        <item x="20"/>
        <item x="1967"/>
        <item x="2076"/>
        <item x="1332"/>
        <item x="1214"/>
        <item x="453"/>
        <item x="1993"/>
        <item x="2216"/>
        <item x="64"/>
        <item x="1843"/>
        <item x="1270"/>
        <item x="1550"/>
        <item x="909"/>
        <item x="1023"/>
        <item x="1870"/>
        <item x="166"/>
        <item x="1865"/>
        <item x="2186"/>
        <item x="1553"/>
        <item x="1425"/>
        <item x="291"/>
        <item x="36"/>
        <item x="666"/>
        <item x="582"/>
        <item x="848"/>
        <item x="295"/>
        <item x="1354"/>
        <item x="371"/>
        <item x="345"/>
        <item x="264"/>
        <item x="2273"/>
        <item x="1721"/>
        <item x="1905"/>
        <item x="290"/>
        <item x="535"/>
        <item x="878"/>
        <item x="645"/>
        <item x="1210"/>
        <item x="992"/>
        <item x="1365"/>
        <item x="2086"/>
        <item x="2301"/>
        <item x="1182"/>
        <item x="1056"/>
        <item x="811"/>
        <item x="343"/>
        <item x="944"/>
        <item x="2191"/>
        <item x="1418"/>
        <item x="840"/>
        <item x="310"/>
        <item x="263"/>
        <item x="1613"/>
        <item x="2238"/>
        <item x="500"/>
        <item x="2105"/>
        <item x="448"/>
        <item x="127"/>
        <item x="2231"/>
        <item x="651"/>
        <item x="2103"/>
        <item x="667"/>
        <item x="1430"/>
        <item x="190"/>
        <item x="1063"/>
        <item x="1025"/>
        <item x="162"/>
        <item x="1233"/>
        <item x="1740"/>
        <item x="539"/>
        <item x="306"/>
        <item x="1699"/>
        <item x="440"/>
        <item x="1884"/>
        <item x="2022"/>
        <item x="1853"/>
        <item x="1930"/>
        <item x="1080"/>
        <item x="2042"/>
        <item x="709"/>
        <item x="1777"/>
        <item x="1968"/>
        <item x="1102"/>
        <item x="220"/>
        <item x="2122"/>
        <item x="964"/>
        <item x="570"/>
        <item x="2227"/>
        <item x="1474"/>
        <item x="1"/>
        <item x="399"/>
        <item x="140"/>
        <item x="408"/>
        <item x="983"/>
        <item x="1472"/>
        <item x="3"/>
        <item x="791"/>
        <item x="1380"/>
        <item x="511"/>
        <item x="148"/>
        <item x="2009"/>
        <item x="1184"/>
        <item x="441"/>
        <item x="96"/>
        <item x="1817"/>
        <item x="1319"/>
        <item x="1958"/>
        <item x="2071"/>
        <item x="464"/>
        <item x="1887"/>
        <item x="1683"/>
        <item x="417"/>
        <item x="738"/>
        <item x="1554"/>
        <item x="1886"/>
        <item x="1058"/>
        <item x="1330"/>
        <item x="2202"/>
        <item x="1868"/>
        <item x="273"/>
        <item x="1420"/>
        <item x="851"/>
        <item x="1869"/>
        <item x="1587"/>
        <item x="782"/>
        <item x="75"/>
        <item x="396"/>
        <item x="855"/>
        <item x="1598"/>
        <item x="815"/>
        <item x="137"/>
        <item x="335"/>
        <item x="380"/>
        <item x="1544"/>
        <item x="2291"/>
        <item x="661"/>
        <item x="1029"/>
        <item x="341"/>
        <item x="549"/>
        <item x="180"/>
        <item x="1747"/>
        <item x="260"/>
        <item x="2018"/>
        <item x="129"/>
        <item x="1192"/>
        <item x="1755"/>
        <item x="785"/>
        <item x="116"/>
        <item x="110"/>
        <item x="988"/>
        <item x="2089"/>
        <item x="384"/>
        <item x="2126"/>
        <item x="1007"/>
        <item x="1352"/>
        <item x="1320"/>
        <item x="1046"/>
        <item x="2247"/>
        <item x="830"/>
        <item x="778"/>
        <item x="2029"/>
        <item x="1346"/>
        <item x="2116"/>
        <item x="1292"/>
        <item x="257"/>
        <item x="5"/>
        <item x="2213"/>
        <item x="325"/>
        <item x="1651"/>
        <item x="1978"/>
        <item x="835"/>
        <item x="744"/>
        <item x="916"/>
        <item x="184"/>
        <item x="104"/>
        <item x="1772"/>
        <item x="750"/>
        <item x="233"/>
        <item x="908"/>
        <item x="1114"/>
        <item x="1507"/>
        <item x="1516"/>
        <item x="653"/>
        <item x="1592"/>
        <item x="1781"/>
        <item x="891"/>
        <item x="2072"/>
        <item x="2156"/>
        <item x="935"/>
        <item x="1382"/>
        <item x="982"/>
        <item x="2262"/>
        <item x="2184"/>
        <item x="584"/>
        <item x="1682"/>
        <item x="734"/>
        <item x="232"/>
        <item x="1811"/>
        <item x="1653"/>
        <item x="419"/>
        <item x="742"/>
        <item x="493"/>
        <item x="1251"/>
        <item x="416"/>
        <item x="1872"/>
        <item x="1589"/>
        <item x="2045"/>
        <item x="604"/>
        <item x="478"/>
        <item x="359"/>
        <item x="2050"/>
        <item x="754"/>
        <item x="619"/>
        <item x="1661"/>
        <item x="1259"/>
        <item x="1440"/>
        <item x="2192"/>
        <item x="2019"/>
        <item x="1938"/>
        <item x="1031"/>
        <item x="736"/>
        <item x="1667"/>
        <item x="53"/>
        <item x="1460"/>
        <item x="1770"/>
        <item x="599"/>
        <item x="559"/>
        <item x="1671"/>
        <item x="1001"/>
        <item x="17"/>
        <item x="958"/>
        <item x="1466"/>
        <item x="1412"/>
        <item x="1456"/>
        <item x="789"/>
        <item x="2271"/>
        <item x="1835"/>
        <item x="1043"/>
        <item x="1959"/>
        <item x="2111"/>
        <item x="1917"/>
        <item x="1035"/>
        <item x="2221"/>
        <item x="383"/>
        <item x="1606"/>
        <item x="2120"/>
        <item x="1998"/>
        <item x="859"/>
        <item x="609"/>
        <item x="1254"/>
        <item x="2017"/>
        <item x="14"/>
        <item x="1505"/>
        <item x="1307"/>
        <item x="985"/>
        <item x="2010"/>
        <item x="1571"/>
        <item x="2294"/>
        <item x="361"/>
        <item x="58"/>
        <item x="764"/>
        <item x="105"/>
        <item x="1240"/>
        <item x="496"/>
        <item x="2011"/>
        <item x="990"/>
        <item x="2094"/>
        <item x="381"/>
        <item x="1375"/>
        <item x="993"/>
        <item x="1702"/>
        <item x="174"/>
        <item x="196"/>
        <item x="1858"/>
        <item x="1973"/>
        <item x="1152"/>
        <item x="1809"/>
        <item x="251"/>
        <item x="358"/>
        <item x="2208"/>
        <item x="1282"/>
        <item x="309"/>
        <item x="125"/>
        <item x="1384"/>
        <item x="168"/>
        <item x="690"/>
        <item x="1876"/>
        <item x="1850"/>
        <item x="1160"/>
        <item x="2172"/>
        <item x="420"/>
        <item x="1643"/>
        <item x="2062"/>
        <item x="2074"/>
        <item x="1450"/>
        <item x="713"/>
        <item x="81"/>
        <item x="1057"/>
        <item x="1932"/>
        <item x="171"/>
        <item x="741"/>
        <item x="2279"/>
        <item x="953"/>
        <item x="2030"/>
        <item x="1585"/>
        <item x="1468"/>
        <item x="954"/>
        <item x="1846"/>
        <item x="269"/>
        <item x="285"/>
        <item x="277"/>
        <item x="1216"/>
        <item x="769"/>
        <item x="2051"/>
        <item x="1997"/>
        <item x="1345"/>
        <item x="885"/>
        <item x="1106"/>
        <item x="1501"/>
        <item x="1281"/>
        <item x="1488"/>
        <item x="2075"/>
        <item x="2295"/>
        <item x="1155"/>
        <item x="258"/>
        <item x="1128"/>
        <item x="577"/>
        <item x="2160"/>
        <item x="2278"/>
        <item x="1725"/>
        <item x="1127"/>
        <item x="31"/>
        <item x="1238"/>
        <item x="1942"/>
        <item x="1257"/>
        <item x="2049"/>
        <item x="1936"/>
        <item x="1447"/>
        <item x="1445"/>
        <item x="1711"/>
        <item x="1841"/>
        <item x="1285"/>
        <item x="1654"/>
        <item x="1888"/>
        <item x="1854"/>
        <item x="132"/>
        <item x="1065"/>
        <item x="236"/>
        <item x="1395"/>
        <item x="775"/>
        <item x="6"/>
        <item x="1891"/>
        <item x="838"/>
        <item x="1707"/>
        <item x="566"/>
        <item x="875"/>
        <item x="1175"/>
        <item x="581"/>
        <item x="1845"/>
        <item x="1294"/>
        <item x="817"/>
        <item x="1271"/>
        <item x="1645"/>
        <item x="349"/>
        <item x="882"/>
        <item x="2008"/>
        <item x="1435"/>
        <item x="2066"/>
        <item x="167"/>
        <item x="824"/>
        <item x="529"/>
        <item x="1956"/>
        <item x="714"/>
        <item x="841"/>
        <item x="1105"/>
        <item x="1446"/>
        <item x="1097"/>
        <item x="1348"/>
        <item x="2166"/>
        <item x="1386"/>
        <item x="2299"/>
        <item x="1915"/>
        <item x="1402"/>
        <item x="2119"/>
        <item x="1059"/>
        <item x="1925"/>
        <item x="810"/>
        <item x="716"/>
        <item x="613"/>
        <item x="671"/>
        <item x="1773"/>
        <item x="1823"/>
        <item x="1034"/>
        <item x="940"/>
        <item x="854"/>
        <item x="191"/>
        <item x="578"/>
        <item x="868"/>
        <item x="135"/>
        <item x="718"/>
        <item x="119"/>
        <item x="947"/>
        <item x="795"/>
        <item x="1728"/>
        <item x="266"/>
        <item x="1690"/>
        <item x="1752"/>
        <item x="1037"/>
        <item x="332"/>
        <item x="883"/>
        <item x="938"/>
        <item x="864"/>
        <item x="479"/>
        <item x="630"/>
        <item x="1859"/>
        <item x="454"/>
        <item x="635"/>
        <item x="1742"/>
        <item x="551"/>
        <item x="2031"/>
        <item x="1492"/>
        <item x="2220"/>
        <item x="1313"/>
        <item x="2245"/>
        <item x="1284"/>
        <item x="521"/>
        <item x="1673"/>
        <item x="526"/>
        <item x="767"/>
        <item x="329"/>
        <item x="1387"/>
        <item x="1186"/>
        <item x="1497"/>
        <item x="1122"/>
        <item x="2080"/>
        <item x="1849"/>
        <item x="804"/>
        <item x="905"/>
        <item x="1862"/>
        <item x="1177"/>
        <item x="94"/>
        <item x="1759"/>
        <item x="1351"/>
        <item x="575"/>
        <item x="1443"/>
        <item x="1478"/>
        <item x="1965"/>
        <item x="1506"/>
        <item x="1675"/>
        <item x="1110"/>
        <item x="1679"/>
        <item x="1410"/>
        <item x="545"/>
        <item x="1179"/>
        <item x="2020"/>
        <item x="1094"/>
        <item x="1866"/>
        <item x="1526"/>
        <item x="1367"/>
        <item x="1464"/>
        <item x="1357"/>
        <item x="1827"/>
        <item x="1855"/>
        <item x="34"/>
        <item x="1053"/>
        <item x="1635"/>
        <item x="1668"/>
        <item x="253"/>
        <item x="1745"/>
        <item x="1829"/>
        <item x="241"/>
        <item x="687"/>
        <item x="763"/>
        <item x="1945"/>
        <item x="1229"/>
        <item x="722"/>
        <item x="499"/>
        <item x="1534"/>
        <item x="574"/>
        <item x="2133"/>
        <item x="771"/>
        <item x="1921"/>
        <item x="2241"/>
        <item x="1570"/>
        <item x="1712"/>
        <item x="803"/>
        <item x="1228"/>
        <item x="1810"/>
        <item x="2298"/>
        <item x="2265"/>
        <item x="600"/>
        <item x="1847"/>
        <item x="829"/>
        <item x="382"/>
        <item x="1411"/>
        <item x="1664"/>
        <item x="447"/>
        <item x="1087"/>
        <item x="873"/>
        <item x="486"/>
        <item x="2190"/>
        <item x="1788"/>
        <item x="372"/>
        <item x="1414"/>
        <item x="624"/>
        <item x="2175"/>
        <item x="602"/>
        <item x="2214"/>
        <item x="318"/>
        <item x="1897"/>
        <item x="491"/>
        <item x="2134"/>
        <item x="800"/>
        <item x="2212"/>
        <item x="922"/>
        <item x="999"/>
        <item x="814"/>
        <item x="1130"/>
        <item x="504"/>
        <item x="1948"/>
        <item x="907"/>
        <item x="1962"/>
        <item x="426"/>
        <item x="1750"/>
        <item x="625"/>
        <item x="1566"/>
        <item x="1178"/>
        <item x="1881"/>
        <item x="225"/>
        <item x="1144"/>
        <item x="1476"/>
        <item x="1118"/>
        <item x="759"/>
        <item x="550"/>
        <item x="1768"/>
        <item x="1151"/>
        <item x="1344"/>
        <item x="1605"/>
        <item x="2065"/>
        <item x="142"/>
        <item x="809"/>
        <item x="469"/>
        <item x="452"/>
        <item x="177"/>
        <item x="475"/>
        <item x="1791"/>
        <item x="2095"/>
        <item x="1308"/>
        <item x="228"/>
        <item x="1329"/>
        <item x="656"/>
        <item x="978"/>
        <item x="2148"/>
        <item x="2117"/>
        <item x="520"/>
        <item x="70"/>
        <item x="2059"/>
        <item x="1113"/>
        <item x="307"/>
        <item x="1529"/>
        <item x="472"/>
        <item x="1954"/>
        <item x="1047"/>
        <item x="518"/>
        <item x="376"/>
        <item x="1986"/>
        <item x="710"/>
        <item x="2025"/>
        <item x="2"/>
        <item x="1202"/>
        <item x="1044"/>
        <item x="1763"/>
        <item x="84"/>
        <item x="1448"/>
        <item x="558"/>
        <item x="514"/>
        <item x="1368"/>
        <item x="1824"/>
        <item x="2157"/>
        <item x="1662"/>
        <item x="274"/>
        <item x="2041"/>
        <item x="138"/>
        <item x="1790"/>
        <item x="1947"/>
        <item x="1988"/>
        <item x="1490"/>
        <item x="524"/>
        <item x="497"/>
        <item x="1991"/>
        <item x="2054"/>
        <item x="256"/>
        <item x="657"/>
        <item x="2183"/>
        <item x="1041"/>
        <item x="388"/>
        <item x="204"/>
        <item x="1515"/>
        <item x="1908"/>
        <item x="2248"/>
        <item x="1756"/>
        <item x="27"/>
        <item x="1503"/>
        <item x="86"/>
        <item x="2171"/>
        <item x="632"/>
        <item x="779"/>
        <item x="819"/>
        <item x="900"/>
        <item x="187"/>
        <item x="1784"/>
        <item x="2108"/>
        <item x="481"/>
        <item x="2109"/>
        <item x="806"/>
        <item x="278"/>
        <item x="553"/>
        <item x="1067"/>
        <item x="1796"/>
        <item x="1433"/>
        <item x="88"/>
        <item x="1310"/>
        <item x="367"/>
        <item x="1321"/>
        <item x="973"/>
        <item x="1727"/>
        <item x="740"/>
        <item x="32"/>
        <item x="1926"/>
        <item x="2217"/>
        <item x="1535"/>
        <item x="1899"/>
        <item x="35"/>
        <item x="1609"/>
        <item x="880"/>
        <item x="146"/>
        <item x="2223"/>
        <item x="237"/>
        <item x="1072"/>
        <item x="881"/>
        <item x="1451"/>
        <item x="1205"/>
        <item x="85"/>
        <item x="894"/>
        <item x="640"/>
        <item x="1650"/>
        <item x="1477"/>
        <item x="1615"/>
        <item x="47"/>
        <item x="1074"/>
        <item x="155"/>
        <item x="601"/>
        <item x="542"/>
        <item x="23"/>
        <item x="984"/>
        <item x="1638"/>
        <item x="1318"/>
        <item x="1739"/>
        <item x="1168"/>
        <item x="1247"/>
        <item x="925"/>
        <item x="1612"/>
        <item x="1434"/>
        <item x="781"/>
        <item x="768"/>
        <item x="2283"/>
        <item x="564"/>
        <item x="1245"/>
        <item x="1730"/>
        <item x="324"/>
        <item x="1591"/>
        <item x="1779"/>
        <item x="506"/>
        <item x="1298"/>
        <item x="1901"/>
        <item x="1556"/>
        <item x="1758"/>
        <item x="1957"/>
        <item x="515"/>
        <item x="446"/>
        <item x="870"/>
        <item x="1136"/>
        <item x="449"/>
        <item x="597"/>
        <item x="585"/>
        <item x="1315"/>
        <item x="762"/>
        <item x="1011"/>
        <item x="74"/>
        <item x="1385"/>
        <item x="2021"/>
        <item x="684"/>
        <item x="1436"/>
        <item x="312"/>
        <item x="282"/>
        <item x="1208"/>
        <item x="1328"/>
        <item x="2185"/>
        <item x="1603"/>
        <item x="193"/>
        <item x="792"/>
        <item x="2101"/>
        <item x="242"/>
        <item x="1463"/>
        <item x="2052"/>
        <item x="1517"/>
        <item x="1980"/>
        <item x="124"/>
        <item x="1800"/>
        <item x="994"/>
        <item x="205"/>
        <item x="820"/>
        <item x="660"/>
        <item x="689"/>
        <item x="928"/>
        <item x="2028"/>
        <item x="1649"/>
        <item x="188"/>
        <item x="431"/>
        <item x="1290"/>
        <item x="1256"/>
        <item x="1658"/>
        <item x="1508"/>
        <item x="1538"/>
        <item x="1361"/>
        <item x="2244"/>
        <item x="612"/>
        <item x="836"/>
        <item x="1288"/>
        <item x="825"/>
        <item x="1309"/>
        <item x="1465"/>
        <item x="330"/>
        <item x="1224"/>
        <item x="303"/>
        <item x="877"/>
        <item x="498"/>
        <item x="934"/>
        <item x="2114"/>
        <item x="1487"/>
        <item x="488"/>
        <item x="350"/>
        <item x="1588"/>
        <item x="607"/>
        <item x="1797"/>
        <item x="563"/>
        <item x="1078"/>
        <item x="2100"/>
        <item x="346"/>
        <item x="1999"/>
        <item x="2270"/>
        <item x="2057"/>
        <item x="265"/>
        <item x="99"/>
        <item x="143"/>
        <item x="1816"/>
        <item x="1842"/>
        <item x="2112"/>
        <item x="1989"/>
        <item x="572"/>
        <item x="755"/>
        <item x="83"/>
        <item x="826"/>
        <item x="1322"/>
        <item x="2252"/>
        <item x="1646"/>
        <item x="509"/>
        <item x="2118"/>
        <item x="636"/>
        <item x="1618"/>
        <item x="226"/>
        <item x="537"/>
        <item x="976"/>
        <item x="239"/>
        <item x="404"/>
        <item x="927"/>
        <item x="240"/>
        <item x="355"/>
        <item x="1235"/>
        <item x="698"/>
        <item x="2266"/>
        <item x="1964"/>
        <item x="1262"/>
        <item x="301"/>
        <item x="389"/>
        <item x="2151"/>
        <item x="1821"/>
        <item x="723"/>
        <item x="442"/>
        <item x="1552"/>
        <item x="1267"/>
        <item x="2290"/>
        <item x="1070"/>
        <item x="1009"/>
        <item x="1595"/>
        <item x="1432"/>
        <item x="1569"/>
        <item x="2258"/>
        <item x="676"/>
        <item x="1960"/>
        <item x="2303"/>
        <item x="623"/>
        <item x="1230"/>
        <item x="1020"/>
        <item x="721"/>
        <item x="961"/>
        <item x="1090"/>
        <item x="1738"/>
        <item x="422"/>
        <item x="924"/>
        <item x="414"/>
        <item x="735"/>
        <item x="1857"/>
        <item x="591"/>
        <item x="1459"/>
        <item x="531"/>
        <item x="646"/>
        <item x="458"/>
        <item x="1533"/>
        <item x="319"/>
        <item x="302"/>
        <item x="1273"/>
        <item x="246"/>
        <item x="1500"/>
        <item x="165"/>
        <item x="1246"/>
        <item x="1038"/>
        <item x="50"/>
        <item x="620"/>
        <item x="2146"/>
        <item x="770"/>
        <item x="1527"/>
        <item x="98"/>
        <item x="879"/>
        <item x="344"/>
        <item x="951"/>
        <item x="106"/>
        <item x="461"/>
        <item x="1541"/>
        <item x="1217"/>
        <item x="2073"/>
        <item x="972"/>
        <item x="1602"/>
        <item x="616"/>
        <item x="1630"/>
        <item x="1212"/>
        <item x="899"/>
        <item x="1769"/>
        <item x="333"/>
        <item x="1169"/>
        <item x="2140"/>
        <item x="596"/>
        <item x="2196"/>
        <item x="691"/>
        <item x="1123"/>
        <item x="1806"/>
        <item x="969"/>
        <item x="1248"/>
        <item x="1239"/>
        <item x="1028"/>
        <item x="1030"/>
        <item x="1062"/>
        <item x="1703"/>
        <item x="1372"/>
        <item x="405"/>
        <item x="2261"/>
        <item x="942"/>
        <item x="1442"/>
        <item x="1159"/>
        <item x="1514"/>
        <item x="445"/>
        <item x="1848"/>
        <item x="1076"/>
        <item x="1601"/>
        <item x="1189"/>
        <item x="1793"/>
        <item x="1135"/>
        <item x="2078"/>
        <item x="1099"/>
        <item x="681"/>
        <item x="468"/>
        <item x="1551"/>
        <item x="214"/>
        <item x="1786"/>
        <item x="675"/>
        <item x="1077"/>
        <item x="685"/>
        <item x="1751"/>
        <item x="1912"/>
        <item x="79"/>
        <item x="28"/>
        <item x="470"/>
        <item x="378"/>
        <item x="647"/>
        <item x="1407"/>
        <item x="29"/>
        <item x="1295"/>
        <item x="1241"/>
        <item x="1140"/>
        <item x="1692"/>
        <item x="777"/>
        <item x="1543"/>
        <item x="1542"/>
        <item x="1688"/>
        <item x="459"/>
        <item x="1004"/>
        <item x="117"/>
        <item x="1778"/>
        <item x="678"/>
        <item x="2237"/>
        <item x="1708"/>
        <item x="747"/>
        <item x="2104"/>
        <item x="622"/>
        <item x="1950"/>
        <item x="326"/>
        <item x="2204"/>
        <item x="297"/>
        <item x="1120"/>
        <item x="786"/>
        <item x="1920"/>
        <item x="595"/>
        <item x="2097"/>
        <item x="1260"/>
        <item x="1484"/>
        <item x="2005"/>
        <item x="322"/>
        <item x="694"/>
        <item x="1895"/>
        <item x="156"/>
        <item x="1861"/>
        <item x="1695"/>
        <item x="432"/>
        <item x="1019"/>
        <item x="1437"/>
        <item x="1413"/>
        <item x="331"/>
        <item x="413"/>
        <item x="952"/>
        <item x="403"/>
        <item x="1966"/>
        <item x="1970"/>
        <item x="724"/>
        <item x="402"/>
        <item x="783"/>
        <item x="1255"/>
        <item x="1677"/>
        <item x="2277"/>
        <item x="54"/>
        <item x="831"/>
        <item x="1036"/>
        <item x="2067"/>
        <item x="1631"/>
        <item x="219"/>
        <item x="1731"/>
        <item x="1599"/>
        <item x="161"/>
        <item x="1548"/>
        <item x="1040"/>
        <item x="2272"/>
        <item x="649"/>
        <item x="133"/>
        <item x="1219"/>
        <item x="437"/>
        <item x="495"/>
        <item x="567"/>
        <item x="2242"/>
        <item x="398"/>
        <item x="2259"/>
        <item x="1893"/>
        <item x="2006"/>
        <item x="2169"/>
        <item x="1639"/>
        <item x="2003"/>
        <item x="568"/>
        <item x="194"/>
        <item x="543"/>
        <item x="19"/>
        <item x="1162"/>
        <item x="644"/>
        <item x="1549"/>
        <item x="1513"/>
        <item x="1335"/>
        <item x="2188"/>
        <item x="1408"/>
        <item x="460"/>
        <item x="1743"/>
        <item x="1227"/>
        <item x="1572"/>
        <item x="334"/>
        <item x="288"/>
        <item x="428"/>
        <item x="1280"/>
        <item x="33"/>
        <item x="1873"/>
        <item x="1452"/>
        <item x="1086"/>
        <item x="517"/>
        <item x="1540"/>
        <item x="2250"/>
        <item x="2138"/>
        <item x="1709"/>
        <item x="541"/>
        <item x="1596"/>
        <item x="308"/>
        <item x="100"/>
        <item x="1644"/>
        <item x="336"/>
        <item x="1807"/>
        <item x="1401"/>
        <item x="1258"/>
        <item x="1431"/>
        <item x="2135"/>
        <item x="218"/>
        <item x="202"/>
        <item x="1486"/>
        <item x="1521"/>
        <item x="939"/>
        <item x="2016"/>
        <item x="139"/>
        <item x="2093"/>
        <item x="1350"/>
        <item x="42"/>
        <item x="1091"/>
        <item x="1005"/>
        <item x="2033"/>
        <item x="2027"/>
        <item x="1161"/>
        <item x="1333"/>
        <item x="2038"/>
        <item x="59"/>
        <item x="833"/>
        <item x="392"/>
        <item x="2257"/>
        <item x="1050"/>
        <item x="1191"/>
        <item x="2129"/>
        <item x="1426"/>
        <item x="130"/>
        <item x="1680"/>
        <item x="457"/>
        <item x="1657"/>
        <item x="703"/>
        <item x="2198"/>
        <item x="845"/>
        <item x="1720"/>
        <item x="1340"/>
        <item x="1564"/>
        <item x="950"/>
        <item x="547"/>
        <item x="150"/>
        <item x="618"/>
        <item x="1961"/>
        <item x="2096"/>
        <item x="2300"/>
        <item x="2115"/>
        <item x="1642"/>
        <item x="1221"/>
        <item x="1504"/>
        <item x="756"/>
        <item x="2207"/>
        <item x="200"/>
        <item x="2032"/>
        <item x="1156"/>
        <item x="434"/>
        <item x="765"/>
        <item x="1822"/>
        <item x="1277"/>
        <item x="1264"/>
        <item x="1209"/>
        <item x="1471"/>
        <item x="2123"/>
        <item x="393"/>
        <item x="670"/>
        <item x="668"/>
        <item x="1723"/>
        <item x="2178"/>
        <item x="929"/>
        <item x="1404"/>
        <item x="977"/>
        <item x="2012"/>
        <item x="1203"/>
        <item x="444"/>
        <item x="1017"/>
        <item x="1757"/>
        <item x="1520"/>
        <item x="1676"/>
        <item x="1378"/>
        <item x="1108"/>
        <item x="1794"/>
        <item x="508"/>
        <item x="1300"/>
        <item x="394"/>
        <item x="1949"/>
        <item x="1069"/>
        <item x="593"/>
        <item x="862"/>
        <item x="1706"/>
        <item x="746"/>
        <item x="492"/>
        <item x="1525"/>
        <item x="1713"/>
        <item x="144"/>
        <item x="629"/>
        <item x="1470"/>
        <item x="1252"/>
        <item x="192"/>
        <item x="1910"/>
        <item x="221"/>
        <item x="1545"/>
        <item x="395"/>
        <item x="852"/>
        <item x="807"/>
        <item x="844"/>
        <item x="700"/>
        <item x="10"/>
        <item x="849"/>
        <item x="1397"/>
        <item x="1724"/>
        <item x="374"/>
        <item x="1268"/>
        <item x="760"/>
        <item x="1729"/>
        <item x="1927"/>
        <item x="182"/>
        <item x="1813"/>
        <item x="1405"/>
        <item x="2131"/>
        <item x="525"/>
        <item x="1008"/>
        <item x="1878"/>
        <item x="1892"/>
        <item x="2260"/>
        <item x="7"/>
        <item x="963"/>
        <item x="1496"/>
        <item x="410"/>
        <item x="802"/>
        <item x="255"/>
        <item x="2267"/>
        <item x="1111"/>
        <item x="865"/>
        <item x="2039"/>
        <item x="816"/>
        <item x="886"/>
        <item x="915"/>
        <item x="617"/>
        <item x="2251"/>
        <item x="1875"/>
        <item x="605"/>
        <item x="203"/>
        <item x="850"/>
        <item x="2181"/>
        <item x="1341"/>
        <item x="794"/>
        <item x="2004"/>
        <item x="1985"/>
        <item x="1336"/>
        <item x="1278"/>
        <item x="1006"/>
        <item x="1666"/>
        <item x="1373"/>
        <item x="1194"/>
        <item x="729"/>
        <item x="2226"/>
        <item x="115"/>
        <item x="965"/>
        <item x="1622"/>
        <item x="1981"/>
        <item x="962"/>
        <item x="370"/>
        <item x="686"/>
        <item x="1940"/>
        <item x="634"/>
        <item x="1799"/>
        <item x="1204"/>
        <item x="97"/>
        <item x="11"/>
        <item x="876"/>
        <item x="1302"/>
        <item x="439"/>
        <item x="920"/>
        <item x="981"/>
        <item x="2098"/>
        <item x="293"/>
        <item x="1183"/>
        <item x="1655"/>
        <item x="1305"/>
        <item x="0"/>
        <item x="90"/>
        <item x="589"/>
        <item x="1164"/>
        <item x="674"/>
        <item x="261"/>
        <item x="923"/>
        <item x="1616"/>
        <item x="316"/>
        <item x="1586"/>
        <item x="1185"/>
        <item x="2176"/>
        <item x="867"/>
        <item x="1916"/>
        <item x="728"/>
        <item x="123"/>
        <item x="2077"/>
        <item x="1583"/>
        <item x="1975"/>
        <item x="2302"/>
        <item x="224"/>
        <item x="1696"/>
        <item x="268"/>
        <item x="407"/>
        <item x="89"/>
        <item x="2024"/>
        <item x="533"/>
        <item x="528"/>
        <item x="1670"/>
        <item x="719"/>
        <item x="1098"/>
        <item x="1095"/>
        <item x="471"/>
        <item x="40"/>
        <item x="1049"/>
        <item x="175"/>
        <item x="1389"/>
        <item x="197"/>
        <item x="1593"/>
        <item x="2036"/>
        <item x="1923"/>
        <item x="430"/>
        <item x="1804"/>
        <item x="737"/>
        <item x="761"/>
        <item x="812"/>
        <item x="1415"/>
        <item x="418"/>
        <item x="1297"/>
        <item x="1737"/>
        <item x="2046"/>
        <item x="2043"/>
        <item x="1033"/>
        <item x="664"/>
        <item x="2239"/>
        <item x="2127"/>
        <item x="926"/>
        <item x="918"/>
        <item x="2121"/>
        <item x="839"/>
        <item x="1174"/>
        <item x="1879"/>
        <item x="1812"/>
        <item x="1992"/>
        <item x="1134"/>
        <item x="1652"/>
        <item x="25"/>
        <item x="757"/>
        <item x="1972"/>
        <item x="2292"/>
        <item x="1898"/>
        <item x="1633"/>
        <item x="2147"/>
        <item x="1064"/>
        <item x="39"/>
        <item x="489"/>
        <item x="1096"/>
        <item x="801"/>
        <item x="692"/>
        <item x="1874"/>
        <item x="2174"/>
        <item x="808"/>
        <item x="363"/>
        <item x="991"/>
        <item x="970"/>
        <item x="2145"/>
        <item x="774"/>
        <item x="1580"/>
        <item x="937"/>
        <item x="1499"/>
        <item x="1764"/>
        <item x="1359"/>
        <item x="400"/>
        <item x="51"/>
        <item x="2269"/>
        <item x="1808"/>
        <item x="1400"/>
        <item x="1107"/>
        <item x="1519"/>
        <item x="78"/>
        <item x="1882"/>
        <item x="1590"/>
        <item x="1148"/>
        <item x="2023"/>
        <item x="1363"/>
        <item x="823"/>
        <item x="1557"/>
        <item x="1154"/>
        <item x="213"/>
        <item x="1339"/>
        <item x="1678"/>
        <item x="313"/>
        <item x="1482"/>
        <item x="2056"/>
        <item x="68"/>
        <item x="1716"/>
        <item x="930"/>
        <item x="435"/>
        <item x="872"/>
        <item x="1475"/>
        <item x="1498"/>
        <item x="1027"/>
        <item x="1406"/>
        <item x="749"/>
        <item x="857"/>
        <item x="1396"/>
        <item x="280"/>
        <item x="244"/>
        <item x="1376"/>
        <item x="861"/>
        <item x="592"/>
        <item x="1619"/>
        <item x="48"/>
        <item x="2286"/>
        <item x="45"/>
        <item x="712"/>
        <item x="650"/>
        <item x="379"/>
        <item x="176"/>
        <item x="1575"/>
        <item x="699"/>
        <item x="1803"/>
        <item x="1013"/>
        <item x="201"/>
        <item x="1767"/>
        <item x="799"/>
        <item x="82"/>
        <item x="1760"/>
        <item x="730"/>
        <item x="1495"/>
        <item x="1207"/>
        <item x="1042"/>
        <item x="2256"/>
        <item x="1937"/>
        <item x="385"/>
        <item x="1163"/>
        <item x="487"/>
        <item x="1990"/>
        <item x="705"/>
        <item x="631"/>
        <item x="1117"/>
        <item x="1206"/>
        <item x="93"/>
        <item x="490"/>
        <item x="1142"/>
        <item x="366"/>
        <item x="1831"/>
        <item x="2218"/>
        <item x="1509"/>
        <item x="1084"/>
        <item x="1370"/>
        <item x="998"/>
        <item x="1647"/>
        <item x="846"/>
        <item x="906"/>
        <item x="286"/>
        <item x="1578"/>
        <item x="294"/>
        <item x="751"/>
        <item x="1775"/>
        <item x="917"/>
        <item x="2058"/>
        <item x="1469"/>
        <item x="463"/>
        <item x="1561"/>
        <item x="576"/>
        <item x="2287"/>
        <item x="957"/>
        <item x="949"/>
        <item x="1903"/>
        <item x="321"/>
        <item x="627"/>
        <item x="1173"/>
        <item x="1232"/>
        <item x="548"/>
        <item x="114"/>
        <item x="1242"/>
        <item x="853"/>
        <item x="2249"/>
        <item x="120"/>
        <item x="2254"/>
        <item x="55"/>
        <item x="16"/>
        <item x="1546"/>
        <item x="1795"/>
        <item x="443"/>
        <item x="2304"/>
        <item x="502"/>
        <item x="912"/>
        <item x="652"/>
        <item x="1765"/>
        <item x="250"/>
        <item x="1933"/>
        <item x="1124"/>
        <item x="2055"/>
        <item x="1579"/>
        <item x="1946"/>
        <item x="1732"/>
        <item x="1244"/>
        <item x="580"/>
        <item x="1979"/>
        <item x="788"/>
        <item x="633"/>
        <item x="1226"/>
        <item x="546"/>
        <item x="2296"/>
        <item x="1736"/>
        <item x="1558"/>
        <item x="510"/>
        <item x="2280"/>
        <item x="1461"/>
        <item x="1722"/>
        <item x="2102"/>
        <item x="1093"/>
        <item x="832"/>
        <item x="1624"/>
        <item x="169"/>
        <item x="892"/>
        <item x="467"/>
        <item x="212"/>
        <item x="1170"/>
        <item x="1726"/>
        <item x="2167"/>
        <item x="1139"/>
        <item x="1403"/>
        <item x="1914"/>
        <item x="2001"/>
        <item x="1880"/>
        <item x="270"/>
        <item x="2087"/>
        <item x="758"/>
        <item x="717"/>
        <item x="1672"/>
        <item x="787"/>
        <item x="583"/>
        <item x="2201"/>
        <item x="871"/>
        <item x="65"/>
        <item x="1215"/>
        <item x="1766"/>
        <item x="46"/>
        <item x="227"/>
        <item x="501"/>
        <item x="2099"/>
        <item x="556"/>
        <item x="1253"/>
        <item x="1733"/>
        <item x="1885"/>
        <item x="1718"/>
        <item x="1555"/>
        <item x="1150"/>
        <item x="2288"/>
        <item x="948"/>
        <item x="1121"/>
        <item x="1167"/>
        <item x="1608"/>
        <item x="107"/>
        <item x="1066"/>
        <item x="534"/>
        <item x="679"/>
        <item x="726"/>
        <item x="1681"/>
        <item x="910"/>
        <item x="2068"/>
        <item x="1963"/>
        <item x="2060"/>
        <item x="271"/>
        <item x="158"/>
        <item x="351"/>
        <item x="1371"/>
        <item x="1714"/>
        <item x="2268"/>
        <item x="936"/>
        <item x="1600"/>
        <item x="189"/>
        <item x="790"/>
        <item x="1562"/>
        <item x="1567"/>
        <item x="275"/>
        <item x="1877"/>
        <item x="1744"/>
        <item x="590"/>
        <item x="1780"/>
        <item x="235"/>
        <item x="1283"/>
        <item x="2084"/>
        <item x="642"/>
        <item x="1632"/>
        <item x="1924"/>
        <item x="195"/>
        <item x="56"/>
        <item x="338"/>
        <item x="1931"/>
        <item x="1324"/>
        <item x="1717"/>
        <item x="715"/>
        <item x="2044"/>
        <item x="995"/>
        <item x="1338"/>
        <item x="2187"/>
        <item x="1016"/>
        <item x="231"/>
        <item x="842"/>
        <item x="320"/>
        <item x="2236"/>
        <item x="2153"/>
        <item x="80"/>
        <item x="1620"/>
        <item x="2232"/>
        <item x="1454"/>
        <item x="2061"/>
        <item x="339"/>
        <item x="573"/>
        <item x="702"/>
        <item x="569"/>
        <item x="858"/>
        <item x="711"/>
        <item x="1660"/>
        <item x="554"/>
        <item x="555"/>
        <item x="1003"/>
        <item x="1802"/>
        <item x="247"/>
        <item x="745"/>
        <item x="1479"/>
        <item x="1236"/>
        <item x="2264"/>
        <item x="598"/>
        <item x="1276"/>
        <item x="1223"/>
        <item x="1100"/>
        <item x="1753"/>
        <item x="2235"/>
        <item x="1473"/>
        <item x="476"/>
        <item x="766"/>
        <item x="980"/>
        <item x="987"/>
        <item x="1231"/>
        <item x="1735"/>
        <item x="2158"/>
        <item x="170"/>
        <item x="513"/>
        <item x="945"/>
        <item x="1995"/>
        <item x="409"/>
        <item x="91"/>
        <item x="2293"/>
        <item x="1785"/>
        <item x="122"/>
        <item x="1610"/>
        <item x="727"/>
        <item x="152"/>
        <item x="391"/>
        <item x="229"/>
        <item x="429"/>
        <item x="208"/>
        <item x="44"/>
        <item x="1719"/>
        <item x="1287"/>
        <item x="2243"/>
        <item x="655"/>
        <item x="695"/>
        <item x="1983"/>
        <item x="1594"/>
        <item x="626"/>
        <item x="796"/>
        <item x="2240"/>
        <item x="503"/>
        <item x="1145"/>
        <item x="438"/>
        <item x="1381"/>
        <item x="1193"/>
        <item x="2082"/>
        <item x="866"/>
        <item x="2200"/>
        <item x="1547"/>
        <item x="61"/>
        <item x="527"/>
        <item x="997"/>
        <item x="1531"/>
        <item x="2136"/>
        <item x="986"/>
        <item x="1906"/>
        <item x="1984"/>
        <item x="1836"/>
        <item x="9"/>
        <item x="2002"/>
        <item x="153"/>
        <item x="911"/>
        <item x="688"/>
        <item x="1581"/>
        <item x="1626"/>
        <item x="898"/>
        <item x="289"/>
        <item x="109"/>
        <item x="1081"/>
        <item x="243"/>
        <item x="1686"/>
        <item x="2040"/>
        <item x="134"/>
        <item x="199"/>
        <item x="1266"/>
        <item x="357"/>
        <item x="1048"/>
        <item x="1377"/>
        <item x="1782"/>
        <item x="677"/>
        <item x="21"/>
        <item x="1237"/>
        <item x="1119"/>
        <item x="1071"/>
        <item x="2139"/>
        <item x="966"/>
        <item x="1754"/>
        <item x="1815"/>
        <item x="2107"/>
        <item x="1303"/>
        <item x="606"/>
        <item x="173"/>
        <item x="111"/>
        <item x="1911"/>
        <item x="369"/>
        <item x="1904"/>
        <item x="1379"/>
        <item x="1054"/>
        <item x="2161"/>
        <item x="897"/>
        <item x="1776"/>
        <item x="1851"/>
        <item x="594"/>
        <item x="1218"/>
        <item x="2150"/>
        <item x="1176"/>
        <item x="1941"/>
        <item x="13"/>
        <item x="1190"/>
        <item x="287"/>
        <item x="102"/>
        <item x="889"/>
        <item x="1149"/>
        <item x="2210"/>
        <item x="2282"/>
        <item x="1928"/>
        <item x="1563"/>
        <item x="2110"/>
        <item x="1834"/>
        <item x="2203"/>
        <item x="565"/>
        <item x="2225"/>
        <item x="30"/>
        <item x="1337"/>
        <item x="1088"/>
        <item x="1026"/>
        <item x="956"/>
        <item x="530"/>
        <item x="2206"/>
        <item x="223"/>
        <item x="1698"/>
        <item x="1582"/>
        <item x="1710"/>
        <item x="683"/>
        <item x="126"/>
        <item x="1636"/>
        <item x="743"/>
        <item x="2092"/>
        <item x="181"/>
        <item x="837"/>
        <item x="230"/>
        <item x="353"/>
        <item x="465"/>
        <item x="4"/>
        <item x="1428"/>
        <item x="1641"/>
        <item x="1024"/>
        <item x="639"/>
        <item x="1783"/>
        <item x="1171"/>
        <item x="708"/>
        <item x="1462"/>
        <item x="1833"/>
        <item x="352"/>
        <item x="186"/>
        <item x="903"/>
        <item x="2177"/>
        <item x="151"/>
        <item x="505"/>
        <item x="317"/>
        <item x="299"/>
        <item x="1416"/>
        <item x="2255"/>
        <item x="1201"/>
        <item x="733"/>
        <item x="1311"/>
        <item x="401"/>
        <item x="368"/>
        <item x="1994"/>
        <item x="2053"/>
        <item x="1314"/>
        <item x="252"/>
        <item x="2224"/>
        <item x="1704"/>
        <item x="1485"/>
        <item x="1342"/>
        <item x="641"/>
        <item x="131"/>
        <item x="427"/>
        <item x="1360"/>
        <item x="753"/>
        <item x="2195"/>
        <item x="1674"/>
        <item x="579"/>
        <item x="1196"/>
        <item x="450"/>
        <item x="822"/>
        <item x="2069"/>
        <item x="1659"/>
        <item x="887"/>
        <item x="638"/>
        <item x="1101"/>
        <item x="1530"/>
        <item x="314"/>
        <item x="1180"/>
        <item x="164"/>
        <item x="1818"/>
        <item x="1424"/>
        <item x="1684"/>
        <item x="1584"/>
        <item x="1052"/>
        <item x="1356"/>
        <item x="2189"/>
        <item x="1051"/>
        <item x="1919"/>
        <item x="874"/>
        <item x="731"/>
        <item x="2199"/>
        <item x="1576"/>
        <item x="1115"/>
        <item x="1243"/>
        <item x="860"/>
        <item x="2297"/>
        <item x="843"/>
        <item x="1611"/>
        <item x="1987"/>
        <item x="1014"/>
        <item x="914"/>
        <item x="1539"/>
        <item x="1559"/>
        <item x="480"/>
        <item x="375"/>
        <item x="896"/>
        <item x="2128"/>
        <item x="2209"/>
        <item x="1104"/>
        <item x="2090"/>
        <item x="1871"/>
        <item x="648"/>
        <item x="1390"/>
        <item x="1293"/>
        <item x="2013"/>
        <item x="248"/>
        <item x="1325"/>
        <item x="1125"/>
        <item x="159"/>
        <item x="2234"/>
        <item x="813"/>
        <item x="245"/>
        <item x="1792"/>
        <item x="2081"/>
        <item x="1021"/>
        <item x="1409"/>
        <item x="154"/>
        <item x="971"/>
        <item x="1306"/>
        <item x="1289"/>
        <item x="211"/>
        <item x="1427"/>
        <item x="113"/>
        <item x="222"/>
        <item x="1317"/>
        <item x="1900"/>
        <item x="49"/>
        <item x="2215"/>
        <item x="828"/>
        <item x="185"/>
        <item x="60"/>
        <item x="112"/>
        <item x="315"/>
        <item x="707"/>
        <item x="1423"/>
        <item x="1388"/>
        <item x="1510"/>
        <item x="1274"/>
        <item x="2179"/>
        <item x="1444"/>
        <item x="15"/>
        <item x="1771"/>
        <item x="884"/>
        <item x="1265"/>
        <item x="2079"/>
        <item x="2113"/>
        <item x="516"/>
        <item x="1261"/>
        <item x="373"/>
        <item x="2064"/>
        <item x="1971"/>
        <item x="784"/>
        <item x="663"/>
        <item x="183"/>
        <item x="327"/>
        <item x="484"/>
        <item x="587"/>
        <item x="2034"/>
        <item x="473"/>
        <item x="1952"/>
        <item x="1187"/>
        <item x="210"/>
        <item x="1199"/>
        <item x="1045"/>
        <item x="1421"/>
        <item x="118"/>
        <item x="611"/>
        <item x="87"/>
        <item x="483"/>
        <item x="304"/>
        <item x="323"/>
        <item x="1568"/>
        <item x="706"/>
        <item x="1225"/>
        <item x="436"/>
        <item x="415"/>
        <item x="1494"/>
        <item x="1109"/>
        <item x="2284"/>
        <item x="387"/>
        <item x="147"/>
        <item x="340"/>
        <item x="57"/>
        <item x="603"/>
        <item x="1213"/>
        <item x="2229"/>
        <item x="1316"/>
        <item x="2014"/>
        <item x="1705"/>
        <item x="797"/>
        <item x="1934"/>
        <item x="1656"/>
        <item x="673"/>
        <item x="2142"/>
        <item x="805"/>
        <item x="1181"/>
        <item x="1480"/>
        <item x="2228"/>
        <item x="149"/>
        <item x="1116"/>
        <item x="1133"/>
        <item x="1701"/>
        <item x="2124"/>
        <item x="477"/>
        <item x="1158"/>
        <item x="2168"/>
        <item x="362"/>
        <item x="780"/>
        <item x="108"/>
        <item x="1826"/>
        <item x="1326"/>
        <item x="1694"/>
        <item x="1523"/>
        <item x="2000"/>
        <item x="128"/>
        <item x="2281"/>
        <item x="1073"/>
        <item x="1398"/>
        <item x="773"/>
        <item x="1943"/>
        <item x="425"/>
        <item x="739"/>
        <item x="1166"/>
        <item x="2155"/>
        <item x="2141"/>
        <item x="1112"/>
        <item x="474"/>
        <item x="365"/>
        <item x="2063"/>
        <item x="752"/>
        <item x="412"/>
        <item x="512"/>
        <item x="1364"/>
        <item x="1334"/>
        <item x="1614"/>
        <item x="776"/>
        <item x="1467"/>
        <item x="2137"/>
        <item x="2275"/>
        <item x="1663"/>
        <item x="1996"/>
        <item x="720"/>
        <item x="522"/>
        <item x="1669"/>
        <item x="2083"/>
        <item x="1820"/>
        <item x="1839"/>
        <item x="1628"/>
        <item x="1392"/>
        <item x="967"/>
        <item x="1383"/>
        <item x="1832"/>
        <item x="1249"/>
        <item x="1455"/>
        <item x="1974"/>
        <item x="2193"/>
        <item x="2219"/>
        <item x="1863"/>
        <item x="145"/>
        <item x="424"/>
        <item x="1687"/>
        <item x="259"/>
        <item x="2274"/>
        <item x="462"/>
        <item x="1844"/>
        <item x="2130"/>
        <item x="238"/>
        <item x="178"/>
        <item x="276"/>
        <item x="1323"/>
        <item x="1449"/>
        <item x="1883"/>
        <item x="1146"/>
        <item x="121"/>
        <item x="2162"/>
        <item x="26"/>
        <item x="2149"/>
        <item x="856"/>
        <item x="1304"/>
        <item x="560"/>
        <item x="1153"/>
        <item x="1918"/>
        <item x="1132"/>
        <item x="1748"/>
        <item x="1623"/>
        <item x="1355"/>
        <item x="1291"/>
        <item x="672"/>
        <item x="1138"/>
        <item x="693"/>
        <item x="1374"/>
        <item x="772"/>
        <item x="1524"/>
        <item x="1012"/>
        <item x="1565"/>
        <item x="1481"/>
        <item x="1198"/>
        <item x="1805"/>
        <item x="847"/>
        <item x="1312"/>
        <item x="1774"/>
        <item x="485"/>
        <item x="1896"/>
        <item x="1296"/>
        <item x="1840"/>
        <item x="466"/>
        <item x="902"/>
        <item x="1852"/>
        <item x="37"/>
        <item x="283"/>
        <item x="2194"/>
        <item x="1637"/>
        <item x="2152"/>
        <item x="827"/>
        <item x="1439"/>
        <item x="2222"/>
        <item x="1528"/>
        <item x="179"/>
        <item x="989"/>
        <item x="943"/>
        <item x="1362"/>
        <item x="1083"/>
        <item x="1250"/>
        <item x="1741"/>
        <item x="662"/>
        <item x="66"/>
        <item x="1399"/>
        <item x="798"/>
        <item x="12"/>
        <item x="262"/>
        <item x="507"/>
        <item x="1890"/>
        <item x="1234"/>
        <item x="748"/>
        <item x="1211"/>
        <item x="2154"/>
        <item x="701"/>
        <item x="519"/>
        <item x="354"/>
        <item x="532"/>
        <item x="1607"/>
        <item x="968"/>
        <item x="621"/>
        <item x="540"/>
        <item x="249"/>
        <item x="732"/>
        <item x="1286"/>
        <item x="615"/>
        <item x="8"/>
        <item x="1143"/>
        <item x="1200"/>
        <item x="342"/>
        <item x="1512"/>
        <item x="311"/>
        <item x="538"/>
        <item x="2180"/>
        <item x="1634"/>
        <item x="1422"/>
        <item x="160"/>
        <item x="561"/>
        <item x="1272"/>
        <item x="1511"/>
        <item x="793"/>
        <item x="1629"/>
        <item x="1279"/>
        <item x="2007"/>
        <item x="834"/>
        <item x="1909"/>
        <item x="63"/>
        <item x="1860"/>
        <item x="1856"/>
        <item x="207"/>
        <item x="1147"/>
        <item x="95"/>
        <item x="22"/>
        <item x="206"/>
        <item x="818"/>
        <item x="1263"/>
        <item x="658"/>
        <item x="1828"/>
        <item x="588"/>
        <item x="67"/>
        <item x="2173"/>
        <item x="637"/>
        <item x="2048"/>
        <item x="451"/>
        <item x="1269"/>
        <item x="996"/>
        <item x="1902"/>
        <item x="552"/>
        <item x="1353"/>
        <item x="1922"/>
        <item x="523"/>
        <item x="1489"/>
        <item x="1032"/>
        <item x="71"/>
        <item x="628"/>
        <item x="1068"/>
        <item x="933"/>
        <item x="1691"/>
        <item x="2047"/>
        <item x="141"/>
        <item x="1022"/>
        <item x="1715"/>
        <item x="2276"/>
        <item x="1929"/>
        <item x="2026"/>
        <item x="1825"/>
        <item x="360"/>
        <item x="1018"/>
        <item x="1331"/>
        <item x="2132"/>
        <item x="1061"/>
        <item x="1819"/>
        <item x="1429"/>
        <item x="1700"/>
        <item x="955"/>
        <item x="1830"/>
        <item x="931"/>
        <item x="913"/>
        <item x="696"/>
        <item x="659"/>
        <item x="1366"/>
        <item x="544"/>
        <item x="52"/>
        <item x="1220"/>
        <item x="1197"/>
        <item x="557"/>
        <item x="1867"/>
        <item x="386"/>
        <item x="1349"/>
        <item x="1419"/>
        <item x="1137"/>
        <item x="1393"/>
        <item x="2144"/>
        <item x="1814"/>
        <item x="1493"/>
        <item x="1141"/>
        <item x="62"/>
        <item x="2163"/>
        <item x="1761"/>
        <item x="1172"/>
        <item x="456"/>
        <item x="654"/>
        <item x="217"/>
        <item x="397"/>
        <item x="1092"/>
        <item x="895"/>
        <item x="2182"/>
        <item x="1838"/>
        <item x="103"/>
        <item x="1801"/>
        <item x="1299"/>
        <item x="1577"/>
        <item x="267"/>
        <item x="1483"/>
        <item x="1697"/>
        <item x="1343"/>
        <item x="43"/>
        <item x="1391"/>
        <item x="1275"/>
        <item x="2143"/>
        <item x="941"/>
        <item x="172"/>
        <item x="1000"/>
        <item x="494"/>
        <item x="1935"/>
        <item x="974"/>
        <item x="1864"/>
        <item x="1953"/>
        <item x="697"/>
        <item x="2233"/>
        <item x="888"/>
        <item x="292"/>
        <item x="1441"/>
        <item x="2197"/>
        <item x="1085"/>
        <item x="890"/>
        <item x="1976"/>
        <item x="1518"/>
        <item x="198"/>
        <item x="421"/>
        <item x="2205"/>
        <item x="1188"/>
        <item x="1129"/>
        <item x="1627"/>
        <item x="2035"/>
        <item x="284"/>
        <item x="2091"/>
        <item x="216"/>
        <item x="1301"/>
        <item x="482"/>
        <item x="1617"/>
        <item x="1939"/>
        <item x="1002"/>
        <item x="1977"/>
        <item x="608"/>
        <item x="1453"/>
        <item x="347"/>
        <item x="2037"/>
        <item x="1327"/>
        <item x="680"/>
        <item x="1060"/>
        <item x="300"/>
        <item x="305"/>
        <item x="296"/>
        <item x="272"/>
        <item x="298"/>
        <item x="18"/>
        <item x="163"/>
        <item x="234"/>
        <item x="1165"/>
        <item x="1837"/>
        <item x="1787"/>
        <item x="1625"/>
        <item x="41"/>
        <item x="1597"/>
        <item x="411"/>
        <item x="1532"/>
        <item x="2253"/>
        <item x="1573"/>
        <item x="1789"/>
        <item x="725"/>
        <item x="1394"/>
        <item x="1648"/>
        <item x="1358"/>
        <item x="2230"/>
        <item x="979"/>
        <item x="2085"/>
        <item x="586"/>
        <item x="1798"/>
        <item x="1955"/>
        <item x="1039"/>
        <item x="364"/>
        <item x="614"/>
        <item x="157"/>
        <item x="1969"/>
        <item x="24"/>
        <item x="38"/>
        <item x="1131"/>
        <item x="1951"/>
        <item x="1762"/>
        <item x="1417"/>
        <item x="1574"/>
        <item x="1536"/>
        <item x="1621"/>
        <item x="2088"/>
        <item x="1604"/>
        <item x="2165"/>
        <item x="946"/>
        <item x="1560"/>
        <item x="2164"/>
        <item x="1907"/>
        <item x="1157"/>
        <item x="1982"/>
        <item x="2125"/>
        <item x="562"/>
        <item x="1502"/>
        <item x="1055"/>
        <item x="348"/>
        <item x="455"/>
        <item x="1457"/>
        <item x="1537"/>
        <item x="279"/>
        <item x="571"/>
        <item x="281"/>
        <item x="2015"/>
        <item x="406"/>
        <item x="328"/>
        <item x="1944"/>
        <item x="2070"/>
        <item x="1889"/>
        <item x="932"/>
        <item x="904"/>
        <item x="821"/>
        <item x="2159"/>
        <item x="1082"/>
        <item x="2106"/>
        <item x="1458"/>
        <item x="2211"/>
        <item x="665"/>
        <item x="254"/>
        <item x="77"/>
        <item x="1913"/>
        <item x="423"/>
        <item x="869"/>
        <item x="1089"/>
        <item x="337"/>
        <item x="704"/>
        <item x="92"/>
        <item x="73"/>
        <item x="610"/>
        <item x="2263"/>
        <item x="2246"/>
        <item x="1075"/>
        <item x="1438"/>
        <item x="215"/>
        <item x="390"/>
        <item x="1347"/>
        <item x="1079"/>
        <item x="919"/>
        <item x="1195"/>
        <item x="1665"/>
        <item x="1693"/>
        <item x="2289"/>
        <item x="69"/>
        <item x="101"/>
        <item x="356"/>
        <item x="682"/>
        <item x="377"/>
        <item x="1491"/>
        <item x="960"/>
        <item x="1369"/>
        <item x="1894"/>
        <item x="959"/>
        <item x="1689"/>
        <item x="433"/>
        <item x="1222"/>
        <item x="2285"/>
        <item x="76"/>
        <item x="893"/>
        <item x="136"/>
        <item x="643"/>
        <item x="1685"/>
        <item x="1015"/>
        <item x="1126"/>
        <item x="901"/>
        <item x="863"/>
        <item x="1103"/>
        <item t="default"/>
      </items>
    </pivotField>
    <pivotField showAll="0"/>
    <pivotField showAll="0"/>
    <pivotField showAll="0"/>
    <pivotField numFmtId="14" showAll="0"/>
    <pivotField numFmtId="1" showAll="0"/>
    <pivotField showAll="0"/>
    <pivotField numFmtId="166" showAll="0"/>
    <pivotField numFmtId="167" showAll="0"/>
    <pivotField numFmtId="167" showAll="0"/>
    <pivotField numFmtId="167" showAll="0"/>
    <pivotField numFmtId="167" showAll="0"/>
    <pivotField dataField="1" numFmtId="167" showAll="0"/>
    <pivotField numFmtId="167" showAll="0"/>
    <pivotField numFmtId="9" showAll="0"/>
    <pivotField numFmtId="9" showAll="0"/>
  </pivotFields>
  <rowItems count="1">
    <i/>
  </rowItems>
  <colItems count="1">
    <i/>
  </colItems>
  <dataFields count="1">
    <dataField name="Sum of Revenue" fld="17" baseField="0" baseItem="0" numFmtId="168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B000000}" name="PivotTable6" cacheId="3" applyNumberFormats="0" applyBorderFormats="0" applyFontFormats="0" applyPatternFormats="0" applyAlignmentFormats="0" applyWidthHeightFormats="1" dataCaption="Values" updatedVersion="7" minRefreshableVersion="5" useAutoFormatting="1" createdVersion="7" indent="0" outline="1" outlineData="1" multipleFieldFilters="0">
  <location ref="D2:D3" firstHeaderRow="1" firstDataRow="1" firstDataCol="0"/>
  <pivotFields count="21">
    <pivotField showAll="0">
      <items count="8">
        <item x="2"/>
        <item x="4"/>
        <item x="0"/>
        <item x="1"/>
        <item x="3"/>
        <item x="6"/>
        <item x="5"/>
        <item t="default"/>
      </items>
    </pivotField>
    <pivotField showAll="0"/>
    <pivotField showAll="0"/>
    <pivotField showAll="0"/>
    <pivotField showAll="0"/>
    <pivotField numFmtId="14" showAll="0">
      <items count="2306">
        <item x="975"/>
        <item x="669"/>
        <item x="72"/>
        <item x="1746"/>
        <item x="1749"/>
        <item x="1522"/>
        <item x="1010"/>
        <item x="2170"/>
        <item x="921"/>
        <item x="536"/>
        <item x="1640"/>
        <item x="209"/>
        <item x="1734"/>
        <item x="20"/>
        <item x="1967"/>
        <item x="2076"/>
        <item x="1332"/>
        <item x="1214"/>
        <item x="453"/>
        <item x="1993"/>
        <item x="2216"/>
        <item x="64"/>
        <item x="1843"/>
        <item x="1270"/>
        <item x="1550"/>
        <item x="909"/>
        <item x="1023"/>
        <item x="1870"/>
        <item x="166"/>
        <item x="1865"/>
        <item x="2186"/>
        <item x="1553"/>
        <item x="1425"/>
        <item x="291"/>
        <item x="36"/>
        <item x="666"/>
        <item x="582"/>
        <item x="848"/>
        <item x="295"/>
        <item x="1354"/>
        <item x="371"/>
        <item x="345"/>
        <item x="264"/>
        <item x="2273"/>
        <item x="1721"/>
        <item x="1905"/>
        <item x="290"/>
        <item x="535"/>
        <item x="878"/>
        <item x="645"/>
        <item x="1210"/>
        <item x="992"/>
        <item x="1365"/>
        <item x="2086"/>
        <item x="2301"/>
        <item x="1182"/>
        <item x="1056"/>
        <item x="811"/>
        <item x="343"/>
        <item x="944"/>
        <item x="2191"/>
        <item x="1418"/>
        <item x="840"/>
        <item x="310"/>
        <item x="263"/>
        <item x="1613"/>
        <item x="2238"/>
        <item x="500"/>
        <item x="2105"/>
        <item x="448"/>
        <item x="127"/>
        <item x="2231"/>
        <item x="651"/>
        <item x="2103"/>
        <item x="667"/>
        <item x="1430"/>
        <item x="190"/>
        <item x="1063"/>
        <item x="1025"/>
        <item x="162"/>
        <item x="1233"/>
        <item x="1740"/>
        <item x="539"/>
        <item x="306"/>
        <item x="1699"/>
        <item x="440"/>
        <item x="1884"/>
        <item x="2022"/>
        <item x="1853"/>
        <item x="1930"/>
        <item x="1080"/>
        <item x="2042"/>
        <item x="709"/>
        <item x="1777"/>
        <item x="1968"/>
        <item x="1102"/>
        <item x="220"/>
        <item x="2122"/>
        <item x="964"/>
        <item x="570"/>
        <item x="2227"/>
        <item x="1474"/>
        <item x="1"/>
        <item x="399"/>
        <item x="140"/>
        <item x="408"/>
        <item x="983"/>
        <item x="1472"/>
        <item x="3"/>
        <item x="791"/>
        <item x="1380"/>
        <item x="511"/>
        <item x="148"/>
        <item x="2009"/>
        <item x="1184"/>
        <item x="441"/>
        <item x="96"/>
        <item x="1817"/>
        <item x="1319"/>
        <item x="1958"/>
        <item x="2071"/>
        <item x="464"/>
        <item x="1887"/>
        <item x="1683"/>
        <item x="417"/>
        <item x="738"/>
        <item x="1554"/>
        <item x="1886"/>
        <item x="1058"/>
        <item x="1330"/>
        <item x="2202"/>
        <item x="1868"/>
        <item x="273"/>
        <item x="1420"/>
        <item x="851"/>
        <item x="1869"/>
        <item x="1587"/>
        <item x="782"/>
        <item x="75"/>
        <item x="396"/>
        <item x="855"/>
        <item x="1598"/>
        <item x="815"/>
        <item x="137"/>
        <item x="335"/>
        <item x="380"/>
        <item x="1544"/>
        <item x="2291"/>
        <item x="661"/>
        <item x="1029"/>
        <item x="341"/>
        <item x="549"/>
        <item x="180"/>
        <item x="1747"/>
        <item x="260"/>
        <item x="2018"/>
        <item x="129"/>
        <item x="1192"/>
        <item x="1755"/>
        <item x="785"/>
        <item x="116"/>
        <item x="110"/>
        <item x="988"/>
        <item x="2089"/>
        <item x="384"/>
        <item x="2126"/>
        <item x="1007"/>
        <item x="1352"/>
        <item x="1320"/>
        <item x="1046"/>
        <item x="2247"/>
        <item x="830"/>
        <item x="778"/>
        <item x="2029"/>
        <item x="1346"/>
        <item x="2116"/>
        <item x="1292"/>
        <item x="257"/>
        <item x="5"/>
        <item x="2213"/>
        <item x="325"/>
        <item x="1651"/>
        <item x="1978"/>
        <item x="835"/>
        <item x="744"/>
        <item x="916"/>
        <item x="184"/>
        <item x="104"/>
        <item x="1772"/>
        <item x="750"/>
        <item x="233"/>
        <item x="908"/>
        <item x="1114"/>
        <item x="1507"/>
        <item x="1516"/>
        <item x="653"/>
        <item x="1592"/>
        <item x="1781"/>
        <item x="891"/>
        <item x="2072"/>
        <item x="2156"/>
        <item x="935"/>
        <item x="1382"/>
        <item x="982"/>
        <item x="2262"/>
        <item x="2184"/>
        <item x="584"/>
        <item x="1682"/>
        <item x="734"/>
        <item x="232"/>
        <item x="1811"/>
        <item x="1653"/>
        <item x="419"/>
        <item x="742"/>
        <item x="493"/>
        <item x="1251"/>
        <item x="416"/>
        <item x="1872"/>
        <item x="1589"/>
        <item x="2045"/>
        <item x="604"/>
        <item x="478"/>
        <item x="359"/>
        <item x="2050"/>
        <item x="754"/>
        <item x="619"/>
        <item x="1661"/>
        <item x="1259"/>
        <item x="1440"/>
        <item x="2192"/>
        <item x="2019"/>
        <item x="1938"/>
        <item x="1031"/>
        <item x="736"/>
        <item x="1667"/>
        <item x="53"/>
        <item x="1460"/>
        <item x="1770"/>
        <item x="599"/>
        <item x="559"/>
        <item x="1671"/>
        <item x="1001"/>
        <item x="17"/>
        <item x="958"/>
        <item x="1466"/>
        <item x="1412"/>
        <item x="1456"/>
        <item x="789"/>
        <item x="2271"/>
        <item x="1835"/>
        <item x="1043"/>
        <item x="1959"/>
        <item x="2111"/>
        <item x="1917"/>
        <item x="1035"/>
        <item x="2221"/>
        <item x="383"/>
        <item x="1606"/>
        <item x="2120"/>
        <item x="1998"/>
        <item x="859"/>
        <item x="609"/>
        <item x="1254"/>
        <item x="2017"/>
        <item x="14"/>
        <item x="1505"/>
        <item x="1307"/>
        <item x="985"/>
        <item x="2010"/>
        <item x="1571"/>
        <item x="2294"/>
        <item x="361"/>
        <item x="58"/>
        <item x="764"/>
        <item x="105"/>
        <item x="1240"/>
        <item x="496"/>
        <item x="2011"/>
        <item x="990"/>
        <item x="2094"/>
        <item x="381"/>
        <item x="1375"/>
        <item x="993"/>
        <item x="1702"/>
        <item x="174"/>
        <item x="196"/>
        <item x="1858"/>
        <item x="1973"/>
        <item x="1152"/>
        <item x="1809"/>
        <item x="251"/>
        <item x="358"/>
        <item x="2208"/>
        <item x="1282"/>
        <item x="309"/>
        <item x="125"/>
        <item x="1384"/>
        <item x="168"/>
        <item x="690"/>
        <item x="1876"/>
        <item x="1850"/>
        <item x="1160"/>
        <item x="2172"/>
        <item x="420"/>
        <item x="1643"/>
        <item x="2062"/>
        <item x="2074"/>
        <item x="1450"/>
        <item x="713"/>
        <item x="81"/>
        <item x="1057"/>
        <item x="1932"/>
        <item x="171"/>
        <item x="741"/>
        <item x="2279"/>
        <item x="953"/>
        <item x="2030"/>
        <item x="1585"/>
        <item x="1468"/>
        <item x="954"/>
        <item x="1846"/>
        <item x="269"/>
        <item x="285"/>
        <item x="277"/>
        <item x="1216"/>
        <item x="769"/>
        <item x="2051"/>
        <item x="1997"/>
        <item x="1345"/>
        <item x="885"/>
        <item x="1106"/>
        <item x="1501"/>
        <item x="1281"/>
        <item x="1488"/>
        <item x="2075"/>
        <item x="2295"/>
        <item x="1155"/>
        <item x="258"/>
        <item x="1128"/>
        <item x="577"/>
        <item x="2160"/>
        <item x="2278"/>
        <item x="1725"/>
        <item x="1127"/>
        <item x="31"/>
        <item x="1238"/>
        <item x="1942"/>
        <item x="1257"/>
        <item x="2049"/>
        <item x="1936"/>
        <item x="1447"/>
        <item x="1445"/>
        <item x="1711"/>
        <item x="1841"/>
        <item x="1285"/>
        <item x="1654"/>
        <item x="1888"/>
        <item x="1854"/>
        <item x="132"/>
        <item x="1065"/>
        <item x="236"/>
        <item x="1395"/>
        <item x="775"/>
        <item x="6"/>
        <item x="1891"/>
        <item x="838"/>
        <item x="1707"/>
        <item x="566"/>
        <item x="875"/>
        <item x="1175"/>
        <item x="581"/>
        <item x="1845"/>
        <item x="1294"/>
        <item x="817"/>
        <item x="1271"/>
        <item x="1645"/>
        <item x="349"/>
        <item x="882"/>
        <item x="2008"/>
        <item x="1435"/>
        <item x="2066"/>
        <item x="167"/>
        <item x="824"/>
        <item x="529"/>
        <item x="1956"/>
        <item x="714"/>
        <item x="841"/>
        <item x="1105"/>
        <item x="1446"/>
        <item x="1097"/>
        <item x="1348"/>
        <item x="2166"/>
        <item x="1386"/>
        <item x="2299"/>
        <item x="1915"/>
        <item x="1402"/>
        <item x="2119"/>
        <item x="1059"/>
        <item x="1925"/>
        <item x="810"/>
        <item x="716"/>
        <item x="613"/>
        <item x="671"/>
        <item x="1773"/>
        <item x="1823"/>
        <item x="1034"/>
        <item x="940"/>
        <item x="854"/>
        <item x="191"/>
        <item x="578"/>
        <item x="868"/>
        <item x="135"/>
        <item x="718"/>
        <item x="119"/>
        <item x="947"/>
        <item x="795"/>
        <item x="1728"/>
        <item x="266"/>
        <item x="1690"/>
        <item x="1752"/>
        <item x="1037"/>
        <item x="332"/>
        <item x="883"/>
        <item x="938"/>
        <item x="864"/>
        <item x="479"/>
        <item x="630"/>
        <item x="1859"/>
        <item x="454"/>
        <item x="635"/>
        <item x="1742"/>
        <item x="551"/>
        <item x="2031"/>
        <item x="1492"/>
        <item x="2220"/>
        <item x="1313"/>
        <item x="2245"/>
        <item x="1284"/>
        <item x="521"/>
        <item x="1673"/>
        <item x="526"/>
        <item x="767"/>
        <item x="329"/>
        <item x="1387"/>
        <item x="1186"/>
        <item x="1497"/>
        <item x="1122"/>
        <item x="2080"/>
        <item x="1849"/>
        <item x="804"/>
        <item x="905"/>
        <item x="1862"/>
        <item x="1177"/>
        <item x="94"/>
        <item x="1759"/>
        <item x="1351"/>
        <item x="575"/>
        <item x="1443"/>
        <item x="1478"/>
        <item x="1965"/>
        <item x="1506"/>
        <item x="1675"/>
        <item x="1110"/>
        <item x="1679"/>
        <item x="1410"/>
        <item x="545"/>
        <item x="1179"/>
        <item x="2020"/>
        <item x="1094"/>
        <item x="1866"/>
        <item x="1526"/>
        <item x="1367"/>
        <item x="1464"/>
        <item x="1357"/>
        <item x="1827"/>
        <item x="1855"/>
        <item x="34"/>
        <item x="1053"/>
        <item x="1635"/>
        <item x="1668"/>
        <item x="253"/>
        <item x="1745"/>
        <item x="1829"/>
        <item x="241"/>
        <item x="687"/>
        <item x="763"/>
        <item x="1945"/>
        <item x="1229"/>
        <item x="722"/>
        <item x="499"/>
        <item x="1534"/>
        <item x="574"/>
        <item x="2133"/>
        <item x="771"/>
        <item x="1921"/>
        <item x="2241"/>
        <item x="1570"/>
        <item x="1712"/>
        <item x="803"/>
        <item x="1228"/>
        <item x="1810"/>
        <item x="2298"/>
        <item x="2265"/>
        <item x="600"/>
        <item x="1847"/>
        <item x="829"/>
        <item x="382"/>
        <item x="1411"/>
        <item x="1664"/>
        <item x="447"/>
        <item x="1087"/>
        <item x="873"/>
        <item x="486"/>
        <item x="2190"/>
        <item x="1788"/>
        <item x="372"/>
        <item x="1414"/>
        <item x="624"/>
        <item x="2175"/>
        <item x="602"/>
        <item x="2214"/>
        <item x="318"/>
        <item x="1897"/>
        <item x="491"/>
        <item x="2134"/>
        <item x="800"/>
        <item x="2212"/>
        <item x="922"/>
        <item x="999"/>
        <item x="814"/>
        <item x="1130"/>
        <item x="504"/>
        <item x="1948"/>
        <item x="907"/>
        <item x="1962"/>
        <item x="426"/>
        <item x="1750"/>
        <item x="625"/>
        <item x="1566"/>
        <item x="1178"/>
        <item x="1881"/>
        <item x="225"/>
        <item x="1144"/>
        <item x="1476"/>
        <item x="1118"/>
        <item x="759"/>
        <item x="550"/>
        <item x="1768"/>
        <item x="1151"/>
        <item x="1344"/>
        <item x="1605"/>
        <item x="2065"/>
        <item x="142"/>
        <item x="809"/>
        <item x="469"/>
        <item x="452"/>
        <item x="177"/>
        <item x="475"/>
        <item x="1791"/>
        <item x="2095"/>
        <item x="1308"/>
        <item x="228"/>
        <item x="1329"/>
        <item x="656"/>
        <item x="978"/>
        <item x="2148"/>
        <item x="2117"/>
        <item x="520"/>
        <item x="70"/>
        <item x="2059"/>
        <item x="1113"/>
        <item x="307"/>
        <item x="1529"/>
        <item x="472"/>
        <item x="1954"/>
        <item x="1047"/>
        <item x="518"/>
        <item x="376"/>
        <item x="1986"/>
        <item x="710"/>
        <item x="2025"/>
        <item x="2"/>
        <item x="1202"/>
        <item x="1044"/>
        <item x="1763"/>
        <item x="84"/>
        <item x="1448"/>
        <item x="558"/>
        <item x="514"/>
        <item x="1368"/>
        <item x="1824"/>
        <item x="2157"/>
        <item x="1662"/>
        <item x="274"/>
        <item x="2041"/>
        <item x="138"/>
        <item x="1790"/>
        <item x="1947"/>
        <item x="1988"/>
        <item x="1490"/>
        <item x="524"/>
        <item x="497"/>
        <item x="1991"/>
        <item x="2054"/>
        <item x="256"/>
        <item x="657"/>
        <item x="2183"/>
        <item x="1041"/>
        <item x="388"/>
        <item x="204"/>
        <item x="1515"/>
        <item x="1908"/>
        <item x="2248"/>
        <item x="1756"/>
        <item x="27"/>
        <item x="1503"/>
        <item x="86"/>
        <item x="2171"/>
        <item x="632"/>
        <item x="779"/>
        <item x="819"/>
        <item x="900"/>
        <item x="187"/>
        <item x="1784"/>
        <item x="2108"/>
        <item x="481"/>
        <item x="2109"/>
        <item x="806"/>
        <item x="278"/>
        <item x="553"/>
        <item x="1067"/>
        <item x="1796"/>
        <item x="1433"/>
        <item x="88"/>
        <item x="1310"/>
        <item x="367"/>
        <item x="1321"/>
        <item x="973"/>
        <item x="1727"/>
        <item x="740"/>
        <item x="32"/>
        <item x="1926"/>
        <item x="2217"/>
        <item x="1535"/>
        <item x="1899"/>
        <item x="35"/>
        <item x="1609"/>
        <item x="880"/>
        <item x="146"/>
        <item x="2223"/>
        <item x="237"/>
        <item x="1072"/>
        <item x="881"/>
        <item x="1451"/>
        <item x="1205"/>
        <item x="85"/>
        <item x="894"/>
        <item x="640"/>
        <item x="1650"/>
        <item x="1477"/>
        <item x="1615"/>
        <item x="47"/>
        <item x="1074"/>
        <item x="155"/>
        <item x="601"/>
        <item x="542"/>
        <item x="23"/>
        <item x="984"/>
        <item x="1638"/>
        <item x="1318"/>
        <item x="1739"/>
        <item x="1168"/>
        <item x="1247"/>
        <item x="925"/>
        <item x="1612"/>
        <item x="1434"/>
        <item x="781"/>
        <item x="768"/>
        <item x="2283"/>
        <item x="564"/>
        <item x="1245"/>
        <item x="1730"/>
        <item x="324"/>
        <item x="1591"/>
        <item x="1779"/>
        <item x="506"/>
        <item x="1298"/>
        <item x="1901"/>
        <item x="1556"/>
        <item x="1758"/>
        <item x="1957"/>
        <item x="515"/>
        <item x="446"/>
        <item x="870"/>
        <item x="1136"/>
        <item x="449"/>
        <item x="597"/>
        <item x="585"/>
        <item x="1315"/>
        <item x="762"/>
        <item x="1011"/>
        <item x="74"/>
        <item x="1385"/>
        <item x="2021"/>
        <item x="684"/>
        <item x="1436"/>
        <item x="312"/>
        <item x="282"/>
        <item x="1208"/>
        <item x="1328"/>
        <item x="2185"/>
        <item x="1603"/>
        <item x="193"/>
        <item x="792"/>
        <item x="2101"/>
        <item x="242"/>
        <item x="1463"/>
        <item x="2052"/>
        <item x="1517"/>
        <item x="1980"/>
        <item x="124"/>
        <item x="1800"/>
        <item x="994"/>
        <item x="205"/>
        <item x="820"/>
        <item x="660"/>
        <item x="689"/>
        <item x="928"/>
        <item x="2028"/>
        <item x="1649"/>
        <item x="188"/>
        <item x="431"/>
        <item x="1290"/>
        <item x="1256"/>
        <item x="1658"/>
        <item x="1508"/>
        <item x="1538"/>
        <item x="1361"/>
        <item x="2244"/>
        <item x="612"/>
        <item x="836"/>
        <item x="1288"/>
        <item x="825"/>
        <item x="1309"/>
        <item x="1465"/>
        <item x="330"/>
        <item x="1224"/>
        <item x="303"/>
        <item x="877"/>
        <item x="498"/>
        <item x="934"/>
        <item x="2114"/>
        <item x="1487"/>
        <item x="488"/>
        <item x="350"/>
        <item x="1588"/>
        <item x="607"/>
        <item x="1797"/>
        <item x="563"/>
        <item x="1078"/>
        <item x="2100"/>
        <item x="346"/>
        <item x="1999"/>
        <item x="2270"/>
        <item x="2057"/>
        <item x="265"/>
        <item x="99"/>
        <item x="143"/>
        <item x="1816"/>
        <item x="1842"/>
        <item x="2112"/>
        <item x="1989"/>
        <item x="572"/>
        <item x="755"/>
        <item x="83"/>
        <item x="826"/>
        <item x="1322"/>
        <item x="2252"/>
        <item x="1646"/>
        <item x="509"/>
        <item x="2118"/>
        <item x="636"/>
        <item x="1618"/>
        <item x="226"/>
        <item x="537"/>
        <item x="976"/>
        <item x="239"/>
        <item x="404"/>
        <item x="927"/>
        <item x="240"/>
        <item x="355"/>
        <item x="1235"/>
        <item x="698"/>
        <item x="2266"/>
        <item x="1964"/>
        <item x="1262"/>
        <item x="301"/>
        <item x="389"/>
        <item x="2151"/>
        <item x="1821"/>
        <item x="723"/>
        <item x="442"/>
        <item x="1552"/>
        <item x="1267"/>
        <item x="2290"/>
        <item x="1070"/>
        <item x="1009"/>
        <item x="1595"/>
        <item x="1432"/>
        <item x="1569"/>
        <item x="2258"/>
        <item x="676"/>
        <item x="1960"/>
        <item x="2303"/>
        <item x="623"/>
        <item x="1230"/>
        <item x="1020"/>
        <item x="721"/>
        <item x="961"/>
        <item x="1090"/>
        <item x="1738"/>
        <item x="422"/>
        <item x="924"/>
        <item x="414"/>
        <item x="735"/>
        <item x="1857"/>
        <item x="591"/>
        <item x="1459"/>
        <item x="531"/>
        <item x="646"/>
        <item x="458"/>
        <item x="1533"/>
        <item x="319"/>
        <item x="302"/>
        <item x="1273"/>
        <item x="246"/>
        <item x="1500"/>
        <item x="165"/>
        <item x="1246"/>
        <item x="1038"/>
        <item x="50"/>
        <item x="620"/>
        <item x="2146"/>
        <item x="770"/>
        <item x="1527"/>
        <item x="98"/>
        <item x="879"/>
        <item x="344"/>
        <item x="951"/>
        <item x="106"/>
        <item x="461"/>
        <item x="1541"/>
        <item x="1217"/>
        <item x="2073"/>
        <item x="972"/>
        <item x="1602"/>
        <item x="616"/>
        <item x="1630"/>
        <item x="1212"/>
        <item x="899"/>
        <item x="1769"/>
        <item x="333"/>
        <item x="1169"/>
        <item x="2140"/>
        <item x="596"/>
        <item x="2196"/>
        <item x="691"/>
        <item x="1123"/>
        <item x="1806"/>
        <item x="969"/>
        <item x="1248"/>
        <item x="1239"/>
        <item x="1028"/>
        <item x="1030"/>
        <item x="1062"/>
        <item x="1703"/>
        <item x="1372"/>
        <item x="405"/>
        <item x="2261"/>
        <item x="942"/>
        <item x="1442"/>
        <item x="1159"/>
        <item x="1514"/>
        <item x="445"/>
        <item x="1848"/>
        <item x="1076"/>
        <item x="1601"/>
        <item x="1189"/>
        <item x="1793"/>
        <item x="1135"/>
        <item x="2078"/>
        <item x="1099"/>
        <item x="681"/>
        <item x="468"/>
        <item x="1551"/>
        <item x="214"/>
        <item x="1786"/>
        <item x="675"/>
        <item x="1077"/>
        <item x="685"/>
        <item x="1751"/>
        <item x="1912"/>
        <item x="79"/>
        <item x="28"/>
        <item x="470"/>
        <item x="378"/>
        <item x="647"/>
        <item x="1407"/>
        <item x="29"/>
        <item x="1295"/>
        <item x="1241"/>
        <item x="1140"/>
        <item x="1692"/>
        <item x="777"/>
        <item x="1543"/>
        <item x="1542"/>
        <item x="1688"/>
        <item x="459"/>
        <item x="1004"/>
        <item x="117"/>
        <item x="1778"/>
        <item x="678"/>
        <item x="2237"/>
        <item x="1708"/>
        <item x="747"/>
        <item x="2104"/>
        <item x="622"/>
        <item x="1950"/>
        <item x="326"/>
        <item x="2204"/>
        <item x="297"/>
        <item x="1120"/>
        <item x="786"/>
        <item x="1920"/>
        <item x="595"/>
        <item x="2097"/>
        <item x="1260"/>
        <item x="1484"/>
        <item x="2005"/>
        <item x="322"/>
        <item x="694"/>
        <item x="1895"/>
        <item x="156"/>
        <item x="1861"/>
        <item x="1695"/>
        <item x="432"/>
        <item x="1019"/>
        <item x="1437"/>
        <item x="1413"/>
        <item x="331"/>
        <item x="413"/>
        <item x="952"/>
        <item x="403"/>
        <item x="1966"/>
        <item x="1970"/>
        <item x="724"/>
        <item x="402"/>
        <item x="783"/>
        <item x="1255"/>
        <item x="1677"/>
        <item x="2277"/>
        <item x="54"/>
        <item x="831"/>
        <item x="1036"/>
        <item x="2067"/>
        <item x="1631"/>
        <item x="219"/>
        <item x="1731"/>
        <item x="1599"/>
        <item x="161"/>
        <item x="1548"/>
        <item x="1040"/>
        <item x="2272"/>
        <item x="649"/>
        <item x="133"/>
        <item x="1219"/>
        <item x="437"/>
        <item x="495"/>
        <item x="567"/>
        <item x="2242"/>
        <item x="398"/>
        <item x="2259"/>
        <item x="1893"/>
        <item x="2006"/>
        <item x="2169"/>
        <item x="1639"/>
        <item x="2003"/>
        <item x="568"/>
        <item x="194"/>
        <item x="543"/>
        <item x="19"/>
        <item x="1162"/>
        <item x="644"/>
        <item x="1549"/>
        <item x="1513"/>
        <item x="1335"/>
        <item x="2188"/>
        <item x="1408"/>
        <item x="460"/>
        <item x="1743"/>
        <item x="1227"/>
        <item x="1572"/>
        <item x="334"/>
        <item x="288"/>
        <item x="428"/>
        <item x="1280"/>
        <item x="33"/>
        <item x="1873"/>
        <item x="1452"/>
        <item x="1086"/>
        <item x="517"/>
        <item x="1540"/>
        <item x="2250"/>
        <item x="2138"/>
        <item x="1709"/>
        <item x="541"/>
        <item x="1596"/>
        <item x="308"/>
        <item x="100"/>
        <item x="1644"/>
        <item x="336"/>
        <item x="1807"/>
        <item x="1401"/>
        <item x="1258"/>
        <item x="1431"/>
        <item x="2135"/>
        <item x="218"/>
        <item x="202"/>
        <item x="1486"/>
        <item x="1521"/>
        <item x="939"/>
        <item x="2016"/>
        <item x="139"/>
        <item x="2093"/>
        <item x="1350"/>
        <item x="42"/>
        <item x="1091"/>
        <item x="1005"/>
        <item x="2033"/>
        <item x="2027"/>
        <item x="1161"/>
        <item x="1333"/>
        <item x="2038"/>
        <item x="59"/>
        <item x="833"/>
        <item x="392"/>
        <item x="2257"/>
        <item x="1050"/>
        <item x="1191"/>
        <item x="2129"/>
        <item x="1426"/>
        <item x="130"/>
        <item x="1680"/>
        <item x="457"/>
        <item x="1657"/>
        <item x="703"/>
        <item x="2198"/>
        <item x="845"/>
        <item x="1720"/>
        <item x="1340"/>
        <item x="1564"/>
        <item x="950"/>
        <item x="547"/>
        <item x="150"/>
        <item x="618"/>
        <item x="1961"/>
        <item x="2096"/>
        <item x="2300"/>
        <item x="2115"/>
        <item x="1642"/>
        <item x="1221"/>
        <item x="1504"/>
        <item x="756"/>
        <item x="2207"/>
        <item x="200"/>
        <item x="2032"/>
        <item x="1156"/>
        <item x="434"/>
        <item x="765"/>
        <item x="1822"/>
        <item x="1277"/>
        <item x="1264"/>
        <item x="1209"/>
        <item x="1471"/>
        <item x="2123"/>
        <item x="393"/>
        <item x="670"/>
        <item x="668"/>
        <item x="1723"/>
        <item x="2178"/>
        <item x="929"/>
        <item x="1404"/>
        <item x="977"/>
        <item x="2012"/>
        <item x="1203"/>
        <item x="444"/>
        <item x="1017"/>
        <item x="1757"/>
        <item x="1520"/>
        <item x="1676"/>
        <item x="1378"/>
        <item x="1108"/>
        <item x="1794"/>
        <item x="508"/>
        <item x="1300"/>
        <item x="394"/>
        <item x="1949"/>
        <item x="1069"/>
        <item x="593"/>
        <item x="862"/>
        <item x="1706"/>
        <item x="746"/>
        <item x="492"/>
        <item x="1525"/>
        <item x="1713"/>
        <item x="144"/>
        <item x="629"/>
        <item x="1470"/>
        <item x="1252"/>
        <item x="192"/>
        <item x="1910"/>
        <item x="221"/>
        <item x="1545"/>
        <item x="395"/>
        <item x="852"/>
        <item x="807"/>
        <item x="844"/>
        <item x="700"/>
        <item x="10"/>
        <item x="849"/>
        <item x="1397"/>
        <item x="1724"/>
        <item x="374"/>
        <item x="1268"/>
        <item x="760"/>
        <item x="1729"/>
        <item x="1927"/>
        <item x="182"/>
        <item x="1813"/>
        <item x="1405"/>
        <item x="2131"/>
        <item x="525"/>
        <item x="1008"/>
        <item x="1878"/>
        <item x="1892"/>
        <item x="2260"/>
        <item x="7"/>
        <item x="963"/>
        <item x="1496"/>
        <item x="410"/>
        <item x="802"/>
        <item x="255"/>
        <item x="2267"/>
        <item x="1111"/>
        <item x="865"/>
        <item x="2039"/>
        <item x="816"/>
        <item x="886"/>
        <item x="915"/>
        <item x="617"/>
        <item x="2251"/>
        <item x="1875"/>
        <item x="605"/>
        <item x="203"/>
        <item x="850"/>
        <item x="2181"/>
        <item x="1341"/>
        <item x="794"/>
        <item x="2004"/>
        <item x="1985"/>
        <item x="1336"/>
        <item x="1278"/>
        <item x="1006"/>
        <item x="1666"/>
        <item x="1373"/>
        <item x="1194"/>
        <item x="729"/>
        <item x="2226"/>
        <item x="115"/>
        <item x="965"/>
        <item x="1622"/>
        <item x="1981"/>
        <item x="962"/>
        <item x="370"/>
        <item x="686"/>
        <item x="1940"/>
        <item x="634"/>
        <item x="1799"/>
        <item x="1204"/>
        <item x="97"/>
        <item x="11"/>
        <item x="876"/>
        <item x="1302"/>
        <item x="439"/>
        <item x="920"/>
        <item x="981"/>
        <item x="2098"/>
        <item x="293"/>
        <item x="1183"/>
        <item x="1655"/>
        <item x="1305"/>
        <item x="0"/>
        <item x="90"/>
        <item x="589"/>
        <item x="1164"/>
        <item x="674"/>
        <item x="261"/>
        <item x="923"/>
        <item x="1616"/>
        <item x="316"/>
        <item x="1586"/>
        <item x="1185"/>
        <item x="2176"/>
        <item x="867"/>
        <item x="1916"/>
        <item x="728"/>
        <item x="123"/>
        <item x="2077"/>
        <item x="1583"/>
        <item x="1975"/>
        <item x="2302"/>
        <item x="224"/>
        <item x="1696"/>
        <item x="268"/>
        <item x="407"/>
        <item x="89"/>
        <item x="2024"/>
        <item x="533"/>
        <item x="528"/>
        <item x="1670"/>
        <item x="719"/>
        <item x="1098"/>
        <item x="1095"/>
        <item x="471"/>
        <item x="40"/>
        <item x="1049"/>
        <item x="175"/>
        <item x="1389"/>
        <item x="197"/>
        <item x="1593"/>
        <item x="2036"/>
        <item x="1923"/>
        <item x="430"/>
        <item x="1804"/>
        <item x="737"/>
        <item x="761"/>
        <item x="812"/>
        <item x="1415"/>
        <item x="418"/>
        <item x="1297"/>
        <item x="1737"/>
        <item x="2046"/>
        <item x="2043"/>
        <item x="1033"/>
        <item x="664"/>
        <item x="2239"/>
        <item x="2127"/>
        <item x="926"/>
        <item x="918"/>
        <item x="2121"/>
        <item x="839"/>
        <item x="1174"/>
        <item x="1879"/>
        <item x="1812"/>
        <item x="1992"/>
        <item x="1134"/>
        <item x="1652"/>
        <item x="25"/>
        <item x="757"/>
        <item x="1972"/>
        <item x="2292"/>
        <item x="1898"/>
        <item x="1633"/>
        <item x="2147"/>
        <item x="1064"/>
        <item x="39"/>
        <item x="489"/>
        <item x="1096"/>
        <item x="801"/>
        <item x="692"/>
        <item x="1874"/>
        <item x="2174"/>
        <item x="808"/>
        <item x="363"/>
        <item x="991"/>
        <item x="970"/>
        <item x="2145"/>
        <item x="774"/>
        <item x="1580"/>
        <item x="937"/>
        <item x="1499"/>
        <item x="1764"/>
        <item x="1359"/>
        <item x="400"/>
        <item x="51"/>
        <item x="2269"/>
        <item x="1808"/>
        <item x="1400"/>
        <item x="1107"/>
        <item x="1519"/>
        <item x="78"/>
        <item x="1882"/>
        <item x="1590"/>
        <item x="1148"/>
        <item x="2023"/>
        <item x="1363"/>
        <item x="823"/>
        <item x="1557"/>
        <item x="1154"/>
        <item x="213"/>
        <item x="1339"/>
        <item x="1678"/>
        <item x="313"/>
        <item x="1482"/>
        <item x="2056"/>
        <item x="68"/>
        <item x="1716"/>
        <item x="930"/>
        <item x="435"/>
        <item x="872"/>
        <item x="1475"/>
        <item x="1498"/>
        <item x="1027"/>
        <item x="1406"/>
        <item x="749"/>
        <item x="857"/>
        <item x="1396"/>
        <item x="280"/>
        <item x="244"/>
        <item x="1376"/>
        <item x="861"/>
        <item x="592"/>
        <item x="1619"/>
        <item x="48"/>
        <item x="2286"/>
        <item x="45"/>
        <item x="712"/>
        <item x="650"/>
        <item x="379"/>
        <item x="176"/>
        <item x="1575"/>
        <item x="699"/>
        <item x="1803"/>
        <item x="1013"/>
        <item x="201"/>
        <item x="1767"/>
        <item x="799"/>
        <item x="82"/>
        <item x="1760"/>
        <item x="730"/>
        <item x="1495"/>
        <item x="1207"/>
        <item x="1042"/>
        <item x="2256"/>
        <item x="1937"/>
        <item x="385"/>
        <item x="1163"/>
        <item x="487"/>
        <item x="1990"/>
        <item x="705"/>
        <item x="631"/>
        <item x="1117"/>
        <item x="1206"/>
        <item x="93"/>
        <item x="490"/>
        <item x="1142"/>
        <item x="366"/>
        <item x="1831"/>
        <item x="2218"/>
        <item x="1509"/>
        <item x="1084"/>
        <item x="1370"/>
        <item x="998"/>
        <item x="1647"/>
        <item x="846"/>
        <item x="906"/>
        <item x="286"/>
        <item x="1578"/>
        <item x="294"/>
        <item x="751"/>
        <item x="1775"/>
        <item x="917"/>
        <item x="2058"/>
        <item x="1469"/>
        <item x="463"/>
        <item x="1561"/>
        <item x="576"/>
        <item x="2287"/>
        <item x="957"/>
        <item x="949"/>
        <item x="1903"/>
        <item x="321"/>
        <item x="627"/>
        <item x="1173"/>
        <item x="1232"/>
        <item x="548"/>
        <item x="114"/>
        <item x="1242"/>
        <item x="853"/>
        <item x="2249"/>
        <item x="120"/>
        <item x="2254"/>
        <item x="55"/>
        <item x="16"/>
        <item x="1546"/>
        <item x="1795"/>
        <item x="443"/>
        <item x="2304"/>
        <item x="502"/>
        <item x="912"/>
        <item x="652"/>
        <item x="1765"/>
        <item x="250"/>
        <item x="1933"/>
        <item x="1124"/>
        <item x="2055"/>
        <item x="1579"/>
        <item x="1946"/>
        <item x="1732"/>
        <item x="1244"/>
        <item x="580"/>
        <item x="1979"/>
        <item x="788"/>
        <item x="633"/>
        <item x="1226"/>
        <item x="546"/>
        <item x="2296"/>
        <item x="1736"/>
        <item x="1558"/>
        <item x="510"/>
        <item x="2280"/>
        <item x="1461"/>
        <item x="1722"/>
        <item x="2102"/>
        <item x="1093"/>
        <item x="832"/>
        <item x="1624"/>
        <item x="169"/>
        <item x="892"/>
        <item x="467"/>
        <item x="212"/>
        <item x="1170"/>
        <item x="1726"/>
        <item x="2167"/>
        <item x="1139"/>
        <item x="1403"/>
        <item x="1914"/>
        <item x="2001"/>
        <item x="1880"/>
        <item x="270"/>
        <item x="2087"/>
        <item x="758"/>
        <item x="717"/>
        <item x="1672"/>
        <item x="787"/>
        <item x="583"/>
        <item x="2201"/>
        <item x="871"/>
        <item x="65"/>
        <item x="1215"/>
        <item x="1766"/>
        <item x="46"/>
        <item x="227"/>
        <item x="501"/>
        <item x="2099"/>
        <item x="556"/>
        <item x="1253"/>
        <item x="1733"/>
        <item x="1885"/>
        <item x="1718"/>
        <item x="1555"/>
        <item x="1150"/>
        <item x="2288"/>
        <item x="948"/>
        <item x="1121"/>
        <item x="1167"/>
        <item x="1608"/>
        <item x="107"/>
        <item x="1066"/>
        <item x="534"/>
        <item x="679"/>
        <item x="726"/>
        <item x="1681"/>
        <item x="910"/>
        <item x="2068"/>
        <item x="1963"/>
        <item x="2060"/>
        <item x="271"/>
        <item x="158"/>
        <item x="351"/>
        <item x="1371"/>
        <item x="1714"/>
        <item x="2268"/>
        <item x="936"/>
        <item x="1600"/>
        <item x="189"/>
        <item x="790"/>
        <item x="1562"/>
        <item x="1567"/>
        <item x="275"/>
        <item x="1877"/>
        <item x="1744"/>
        <item x="590"/>
        <item x="1780"/>
        <item x="235"/>
        <item x="1283"/>
        <item x="2084"/>
        <item x="642"/>
        <item x="1632"/>
        <item x="1924"/>
        <item x="195"/>
        <item x="56"/>
        <item x="338"/>
        <item x="1931"/>
        <item x="1324"/>
        <item x="1717"/>
        <item x="715"/>
        <item x="2044"/>
        <item x="995"/>
        <item x="1338"/>
        <item x="2187"/>
        <item x="1016"/>
        <item x="231"/>
        <item x="842"/>
        <item x="320"/>
        <item x="2236"/>
        <item x="2153"/>
        <item x="80"/>
        <item x="1620"/>
        <item x="2232"/>
        <item x="1454"/>
        <item x="2061"/>
        <item x="339"/>
        <item x="573"/>
        <item x="702"/>
        <item x="569"/>
        <item x="858"/>
        <item x="711"/>
        <item x="1660"/>
        <item x="554"/>
        <item x="555"/>
        <item x="1003"/>
        <item x="1802"/>
        <item x="247"/>
        <item x="745"/>
        <item x="1479"/>
        <item x="1236"/>
        <item x="2264"/>
        <item x="598"/>
        <item x="1276"/>
        <item x="1223"/>
        <item x="1100"/>
        <item x="1753"/>
        <item x="2235"/>
        <item x="1473"/>
        <item x="476"/>
        <item x="766"/>
        <item x="980"/>
        <item x="987"/>
        <item x="1231"/>
        <item x="1735"/>
        <item x="2158"/>
        <item x="170"/>
        <item x="513"/>
        <item x="945"/>
        <item x="1995"/>
        <item x="409"/>
        <item x="91"/>
        <item x="2293"/>
        <item x="1785"/>
        <item x="122"/>
        <item x="1610"/>
        <item x="727"/>
        <item x="152"/>
        <item x="391"/>
        <item x="229"/>
        <item x="429"/>
        <item x="208"/>
        <item x="44"/>
        <item x="1719"/>
        <item x="1287"/>
        <item x="2243"/>
        <item x="655"/>
        <item x="695"/>
        <item x="1983"/>
        <item x="1594"/>
        <item x="626"/>
        <item x="796"/>
        <item x="2240"/>
        <item x="503"/>
        <item x="1145"/>
        <item x="438"/>
        <item x="1381"/>
        <item x="1193"/>
        <item x="2082"/>
        <item x="866"/>
        <item x="2200"/>
        <item x="1547"/>
        <item x="61"/>
        <item x="527"/>
        <item x="997"/>
        <item x="1531"/>
        <item x="2136"/>
        <item x="986"/>
        <item x="1906"/>
        <item x="1984"/>
        <item x="1836"/>
        <item x="9"/>
        <item x="2002"/>
        <item x="153"/>
        <item x="911"/>
        <item x="688"/>
        <item x="1581"/>
        <item x="1626"/>
        <item x="898"/>
        <item x="289"/>
        <item x="109"/>
        <item x="1081"/>
        <item x="243"/>
        <item x="1686"/>
        <item x="2040"/>
        <item x="134"/>
        <item x="199"/>
        <item x="1266"/>
        <item x="357"/>
        <item x="1048"/>
        <item x="1377"/>
        <item x="1782"/>
        <item x="677"/>
        <item x="21"/>
        <item x="1237"/>
        <item x="1119"/>
        <item x="1071"/>
        <item x="2139"/>
        <item x="966"/>
        <item x="1754"/>
        <item x="1815"/>
        <item x="2107"/>
        <item x="1303"/>
        <item x="606"/>
        <item x="173"/>
        <item x="111"/>
        <item x="1911"/>
        <item x="369"/>
        <item x="1904"/>
        <item x="1379"/>
        <item x="1054"/>
        <item x="2161"/>
        <item x="897"/>
        <item x="1776"/>
        <item x="1851"/>
        <item x="594"/>
        <item x="1218"/>
        <item x="2150"/>
        <item x="1176"/>
        <item x="1941"/>
        <item x="13"/>
        <item x="1190"/>
        <item x="287"/>
        <item x="102"/>
        <item x="889"/>
        <item x="1149"/>
        <item x="2210"/>
        <item x="2282"/>
        <item x="1928"/>
        <item x="1563"/>
        <item x="2110"/>
        <item x="1834"/>
        <item x="2203"/>
        <item x="565"/>
        <item x="2225"/>
        <item x="30"/>
        <item x="1337"/>
        <item x="1088"/>
        <item x="1026"/>
        <item x="956"/>
        <item x="530"/>
        <item x="2206"/>
        <item x="223"/>
        <item x="1698"/>
        <item x="1582"/>
        <item x="1710"/>
        <item x="683"/>
        <item x="126"/>
        <item x="1636"/>
        <item x="743"/>
        <item x="2092"/>
        <item x="181"/>
        <item x="837"/>
        <item x="230"/>
        <item x="353"/>
        <item x="465"/>
        <item x="4"/>
        <item x="1428"/>
        <item x="1641"/>
        <item x="1024"/>
        <item x="639"/>
        <item x="1783"/>
        <item x="1171"/>
        <item x="708"/>
        <item x="1462"/>
        <item x="1833"/>
        <item x="352"/>
        <item x="186"/>
        <item x="903"/>
        <item x="2177"/>
        <item x="151"/>
        <item x="505"/>
        <item x="317"/>
        <item x="299"/>
        <item x="1416"/>
        <item x="2255"/>
        <item x="1201"/>
        <item x="733"/>
        <item x="1311"/>
        <item x="401"/>
        <item x="368"/>
        <item x="1994"/>
        <item x="2053"/>
        <item x="1314"/>
        <item x="252"/>
        <item x="2224"/>
        <item x="1704"/>
        <item x="1485"/>
        <item x="1342"/>
        <item x="641"/>
        <item x="131"/>
        <item x="427"/>
        <item x="1360"/>
        <item x="753"/>
        <item x="2195"/>
        <item x="1674"/>
        <item x="579"/>
        <item x="1196"/>
        <item x="450"/>
        <item x="822"/>
        <item x="2069"/>
        <item x="1659"/>
        <item x="887"/>
        <item x="638"/>
        <item x="1101"/>
        <item x="1530"/>
        <item x="314"/>
        <item x="1180"/>
        <item x="164"/>
        <item x="1818"/>
        <item x="1424"/>
        <item x="1684"/>
        <item x="1584"/>
        <item x="1052"/>
        <item x="1356"/>
        <item x="2189"/>
        <item x="1051"/>
        <item x="1919"/>
        <item x="874"/>
        <item x="731"/>
        <item x="2199"/>
        <item x="1576"/>
        <item x="1115"/>
        <item x="1243"/>
        <item x="860"/>
        <item x="2297"/>
        <item x="843"/>
        <item x="1611"/>
        <item x="1987"/>
        <item x="1014"/>
        <item x="914"/>
        <item x="1539"/>
        <item x="1559"/>
        <item x="480"/>
        <item x="375"/>
        <item x="896"/>
        <item x="2128"/>
        <item x="2209"/>
        <item x="1104"/>
        <item x="2090"/>
        <item x="1871"/>
        <item x="648"/>
        <item x="1390"/>
        <item x="1293"/>
        <item x="2013"/>
        <item x="248"/>
        <item x="1325"/>
        <item x="1125"/>
        <item x="159"/>
        <item x="2234"/>
        <item x="813"/>
        <item x="245"/>
        <item x="1792"/>
        <item x="2081"/>
        <item x="1021"/>
        <item x="1409"/>
        <item x="154"/>
        <item x="971"/>
        <item x="1306"/>
        <item x="1289"/>
        <item x="211"/>
        <item x="1427"/>
        <item x="113"/>
        <item x="222"/>
        <item x="1317"/>
        <item x="1900"/>
        <item x="49"/>
        <item x="2215"/>
        <item x="828"/>
        <item x="185"/>
        <item x="60"/>
        <item x="112"/>
        <item x="315"/>
        <item x="707"/>
        <item x="1423"/>
        <item x="1388"/>
        <item x="1510"/>
        <item x="1274"/>
        <item x="2179"/>
        <item x="1444"/>
        <item x="15"/>
        <item x="1771"/>
        <item x="884"/>
        <item x="1265"/>
        <item x="2079"/>
        <item x="2113"/>
        <item x="516"/>
        <item x="1261"/>
        <item x="373"/>
        <item x="2064"/>
        <item x="1971"/>
        <item x="784"/>
        <item x="663"/>
        <item x="183"/>
        <item x="327"/>
        <item x="484"/>
        <item x="587"/>
        <item x="2034"/>
        <item x="473"/>
        <item x="1952"/>
        <item x="1187"/>
        <item x="210"/>
        <item x="1199"/>
        <item x="1045"/>
        <item x="1421"/>
        <item x="118"/>
        <item x="611"/>
        <item x="87"/>
        <item x="483"/>
        <item x="304"/>
        <item x="323"/>
        <item x="1568"/>
        <item x="706"/>
        <item x="1225"/>
        <item x="436"/>
        <item x="415"/>
        <item x="1494"/>
        <item x="1109"/>
        <item x="2284"/>
        <item x="387"/>
        <item x="147"/>
        <item x="340"/>
        <item x="57"/>
        <item x="603"/>
        <item x="1213"/>
        <item x="2229"/>
        <item x="1316"/>
        <item x="2014"/>
        <item x="1705"/>
        <item x="797"/>
        <item x="1934"/>
        <item x="1656"/>
        <item x="673"/>
        <item x="2142"/>
        <item x="805"/>
        <item x="1181"/>
        <item x="1480"/>
        <item x="2228"/>
        <item x="149"/>
        <item x="1116"/>
        <item x="1133"/>
        <item x="1701"/>
        <item x="2124"/>
        <item x="477"/>
        <item x="1158"/>
        <item x="2168"/>
        <item x="362"/>
        <item x="780"/>
        <item x="108"/>
        <item x="1826"/>
        <item x="1326"/>
        <item x="1694"/>
        <item x="1523"/>
        <item x="2000"/>
        <item x="128"/>
        <item x="2281"/>
        <item x="1073"/>
        <item x="1398"/>
        <item x="773"/>
        <item x="1943"/>
        <item x="425"/>
        <item x="739"/>
        <item x="1166"/>
        <item x="2155"/>
        <item x="2141"/>
        <item x="1112"/>
        <item x="474"/>
        <item x="365"/>
        <item x="2063"/>
        <item x="752"/>
        <item x="412"/>
        <item x="512"/>
        <item x="1364"/>
        <item x="1334"/>
        <item x="1614"/>
        <item x="776"/>
        <item x="1467"/>
        <item x="2137"/>
        <item x="2275"/>
        <item x="1663"/>
        <item x="1996"/>
        <item x="720"/>
        <item x="522"/>
        <item x="1669"/>
        <item x="2083"/>
        <item x="1820"/>
        <item x="1839"/>
        <item x="1628"/>
        <item x="1392"/>
        <item x="967"/>
        <item x="1383"/>
        <item x="1832"/>
        <item x="1249"/>
        <item x="1455"/>
        <item x="1974"/>
        <item x="2193"/>
        <item x="2219"/>
        <item x="1863"/>
        <item x="145"/>
        <item x="424"/>
        <item x="1687"/>
        <item x="259"/>
        <item x="2274"/>
        <item x="462"/>
        <item x="1844"/>
        <item x="2130"/>
        <item x="238"/>
        <item x="178"/>
        <item x="276"/>
        <item x="1323"/>
        <item x="1449"/>
        <item x="1883"/>
        <item x="1146"/>
        <item x="121"/>
        <item x="2162"/>
        <item x="26"/>
        <item x="2149"/>
        <item x="856"/>
        <item x="1304"/>
        <item x="560"/>
        <item x="1153"/>
        <item x="1918"/>
        <item x="1132"/>
        <item x="1748"/>
        <item x="1623"/>
        <item x="1355"/>
        <item x="1291"/>
        <item x="672"/>
        <item x="1138"/>
        <item x="693"/>
        <item x="1374"/>
        <item x="772"/>
        <item x="1524"/>
        <item x="1012"/>
        <item x="1565"/>
        <item x="1481"/>
        <item x="1198"/>
        <item x="1805"/>
        <item x="847"/>
        <item x="1312"/>
        <item x="1774"/>
        <item x="485"/>
        <item x="1896"/>
        <item x="1296"/>
        <item x="1840"/>
        <item x="466"/>
        <item x="902"/>
        <item x="1852"/>
        <item x="37"/>
        <item x="283"/>
        <item x="2194"/>
        <item x="1637"/>
        <item x="2152"/>
        <item x="827"/>
        <item x="1439"/>
        <item x="2222"/>
        <item x="1528"/>
        <item x="179"/>
        <item x="989"/>
        <item x="943"/>
        <item x="1362"/>
        <item x="1083"/>
        <item x="1250"/>
        <item x="1741"/>
        <item x="662"/>
        <item x="66"/>
        <item x="1399"/>
        <item x="798"/>
        <item x="12"/>
        <item x="262"/>
        <item x="507"/>
        <item x="1890"/>
        <item x="1234"/>
        <item x="748"/>
        <item x="1211"/>
        <item x="2154"/>
        <item x="701"/>
        <item x="519"/>
        <item x="354"/>
        <item x="532"/>
        <item x="1607"/>
        <item x="968"/>
        <item x="621"/>
        <item x="540"/>
        <item x="249"/>
        <item x="732"/>
        <item x="1286"/>
        <item x="615"/>
        <item x="8"/>
        <item x="1143"/>
        <item x="1200"/>
        <item x="342"/>
        <item x="1512"/>
        <item x="311"/>
        <item x="538"/>
        <item x="2180"/>
        <item x="1634"/>
        <item x="1422"/>
        <item x="160"/>
        <item x="561"/>
        <item x="1272"/>
        <item x="1511"/>
        <item x="793"/>
        <item x="1629"/>
        <item x="1279"/>
        <item x="2007"/>
        <item x="834"/>
        <item x="1909"/>
        <item x="63"/>
        <item x="1860"/>
        <item x="1856"/>
        <item x="207"/>
        <item x="1147"/>
        <item x="95"/>
        <item x="22"/>
        <item x="206"/>
        <item x="818"/>
        <item x="1263"/>
        <item x="658"/>
        <item x="1828"/>
        <item x="588"/>
        <item x="67"/>
        <item x="2173"/>
        <item x="637"/>
        <item x="2048"/>
        <item x="451"/>
        <item x="1269"/>
        <item x="996"/>
        <item x="1902"/>
        <item x="552"/>
        <item x="1353"/>
        <item x="1922"/>
        <item x="523"/>
        <item x="1489"/>
        <item x="1032"/>
        <item x="71"/>
        <item x="628"/>
        <item x="1068"/>
        <item x="933"/>
        <item x="1691"/>
        <item x="2047"/>
        <item x="141"/>
        <item x="1022"/>
        <item x="1715"/>
        <item x="2276"/>
        <item x="1929"/>
        <item x="2026"/>
        <item x="1825"/>
        <item x="360"/>
        <item x="1018"/>
        <item x="1331"/>
        <item x="2132"/>
        <item x="1061"/>
        <item x="1819"/>
        <item x="1429"/>
        <item x="1700"/>
        <item x="955"/>
        <item x="1830"/>
        <item x="931"/>
        <item x="913"/>
        <item x="696"/>
        <item x="659"/>
        <item x="1366"/>
        <item x="544"/>
        <item x="52"/>
        <item x="1220"/>
        <item x="1197"/>
        <item x="557"/>
        <item x="1867"/>
        <item x="386"/>
        <item x="1349"/>
        <item x="1419"/>
        <item x="1137"/>
        <item x="1393"/>
        <item x="2144"/>
        <item x="1814"/>
        <item x="1493"/>
        <item x="1141"/>
        <item x="62"/>
        <item x="2163"/>
        <item x="1761"/>
        <item x="1172"/>
        <item x="456"/>
        <item x="654"/>
        <item x="217"/>
        <item x="397"/>
        <item x="1092"/>
        <item x="895"/>
        <item x="2182"/>
        <item x="1838"/>
        <item x="103"/>
        <item x="1801"/>
        <item x="1299"/>
        <item x="1577"/>
        <item x="267"/>
        <item x="1483"/>
        <item x="1697"/>
        <item x="1343"/>
        <item x="43"/>
        <item x="1391"/>
        <item x="1275"/>
        <item x="2143"/>
        <item x="941"/>
        <item x="172"/>
        <item x="1000"/>
        <item x="494"/>
        <item x="1935"/>
        <item x="974"/>
        <item x="1864"/>
        <item x="1953"/>
        <item x="697"/>
        <item x="2233"/>
        <item x="888"/>
        <item x="292"/>
        <item x="1441"/>
        <item x="2197"/>
        <item x="1085"/>
        <item x="890"/>
        <item x="1976"/>
        <item x="1518"/>
        <item x="198"/>
        <item x="421"/>
        <item x="2205"/>
        <item x="1188"/>
        <item x="1129"/>
        <item x="1627"/>
        <item x="2035"/>
        <item x="284"/>
        <item x="2091"/>
        <item x="216"/>
        <item x="1301"/>
        <item x="482"/>
        <item x="1617"/>
        <item x="1939"/>
        <item x="1002"/>
        <item x="1977"/>
        <item x="608"/>
        <item x="1453"/>
        <item x="347"/>
        <item x="2037"/>
        <item x="1327"/>
        <item x="680"/>
        <item x="1060"/>
        <item x="300"/>
        <item x="305"/>
        <item x="296"/>
        <item x="272"/>
        <item x="298"/>
        <item x="18"/>
        <item x="163"/>
        <item x="234"/>
        <item x="1165"/>
        <item x="1837"/>
        <item x="1787"/>
        <item x="1625"/>
        <item x="41"/>
        <item x="1597"/>
        <item x="411"/>
        <item x="1532"/>
        <item x="2253"/>
        <item x="1573"/>
        <item x="1789"/>
        <item x="725"/>
        <item x="1394"/>
        <item x="1648"/>
        <item x="1358"/>
        <item x="2230"/>
        <item x="979"/>
        <item x="2085"/>
        <item x="586"/>
        <item x="1798"/>
        <item x="1955"/>
        <item x="1039"/>
        <item x="364"/>
        <item x="614"/>
        <item x="157"/>
        <item x="1969"/>
        <item x="24"/>
        <item x="38"/>
        <item x="1131"/>
        <item x="1951"/>
        <item x="1762"/>
        <item x="1417"/>
        <item x="1574"/>
        <item x="1536"/>
        <item x="1621"/>
        <item x="2088"/>
        <item x="1604"/>
        <item x="2165"/>
        <item x="946"/>
        <item x="1560"/>
        <item x="2164"/>
        <item x="1907"/>
        <item x="1157"/>
        <item x="1982"/>
        <item x="2125"/>
        <item x="562"/>
        <item x="1502"/>
        <item x="1055"/>
        <item x="348"/>
        <item x="455"/>
        <item x="1457"/>
        <item x="1537"/>
        <item x="279"/>
        <item x="571"/>
        <item x="281"/>
        <item x="2015"/>
        <item x="406"/>
        <item x="328"/>
        <item x="1944"/>
        <item x="2070"/>
        <item x="1889"/>
        <item x="932"/>
        <item x="904"/>
        <item x="821"/>
        <item x="2159"/>
        <item x="1082"/>
        <item x="2106"/>
        <item x="1458"/>
        <item x="2211"/>
        <item x="665"/>
        <item x="254"/>
        <item x="77"/>
        <item x="1913"/>
        <item x="423"/>
        <item x="869"/>
        <item x="1089"/>
        <item x="337"/>
        <item x="704"/>
        <item x="92"/>
        <item x="73"/>
        <item x="610"/>
        <item x="2263"/>
        <item x="2246"/>
        <item x="1075"/>
        <item x="1438"/>
        <item x="215"/>
        <item x="390"/>
        <item x="1347"/>
        <item x="1079"/>
        <item x="919"/>
        <item x="1195"/>
        <item x="1665"/>
        <item x="1693"/>
        <item x="2289"/>
        <item x="69"/>
        <item x="101"/>
        <item x="356"/>
        <item x="682"/>
        <item x="377"/>
        <item x="1491"/>
        <item x="960"/>
        <item x="1369"/>
        <item x="1894"/>
        <item x="959"/>
        <item x="1689"/>
        <item x="433"/>
        <item x="1222"/>
        <item x="2285"/>
        <item x="76"/>
        <item x="893"/>
        <item x="136"/>
        <item x="643"/>
        <item x="1685"/>
        <item x="1015"/>
        <item x="1126"/>
        <item x="901"/>
        <item x="863"/>
        <item x="1103"/>
        <item t="default"/>
      </items>
    </pivotField>
    <pivotField showAll="0"/>
    <pivotField showAll="0"/>
    <pivotField showAll="0"/>
    <pivotField numFmtId="14" showAll="0"/>
    <pivotField numFmtId="1" showAll="0"/>
    <pivotField dataField="1" showAll="0">
      <items count="313">
        <item x="19"/>
        <item x="30"/>
        <item x="122"/>
        <item x="26"/>
        <item x="71"/>
        <item x="82"/>
        <item x="49"/>
        <item x="4"/>
        <item x="86"/>
        <item x="57"/>
        <item x="54"/>
        <item x="16"/>
        <item x="41"/>
        <item x="159"/>
        <item x="131"/>
        <item x="160"/>
        <item x="106"/>
        <item x="31"/>
        <item x="146"/>
        <item x="78"/>
        <item x="8"/>
        <item x="95"/>
        <item x="65"/>
        <item x="61"/>
        <item x="45"/>
        <item x="9"/>
        <item x="28"/>
        <item x="58"/>
        <item x="126"/>
        <item x="12"/>
        <item x="37"/>
        <item x="69"/>
        <item x="22"/>
        <item x="3"/>
        <item x="96"/>
        <item x="44"/>
        <item x="75"/>
        <item x="80"/>
        <item x="32"/>
        <item x="10"/>
        <item x="187"/>
        <item x="124"/>
        <item x="64"/>
        <item x="179"/>
        <item x="13"/>
        <item x="11"/>
        <item x="142"/>
        <item x="56"/>
        <item x="46"/>
        <item x="148"/>
        <item x="39"/>
        <item x="77"/>
        <item x="117"/>
        <item x="250"/>
        <item x="189"/>
        <item x="228"/>
        <item x="91"/>
        <item x="97"/>
        <item x="221"/>
        <item x="25"/>
        <item x="20"/>
        <item x="120"/>
        <item x="303"/>
        <item x="197"/>
        <item x="307"/>
        <item x="128"/>
        <item x="261"/>
        <item x="163"/>
        <item x="23"/>
        <item x="241"/>
        <item x="207"/>
        <item x="40"/>
        <item x="138"/>
        <item x="147"/>
        <item x="174"/>
        <item x="43"/>
        <item x="256"/>
        <item x="188"/>
        <item x="83"/>
        <item x="1"/>
        <item x="298"/>
        <item x="216"/>
        <item x="7"/>
        <item x="208"/>
        <item x="233"/>
        <item x="133"/>
        <item x="299"/>
        <item x="184"/>
        <item x="135"/>
        <item x="38"/>
        <item x="170"/>
        <item x="81"/>
        <item x="225"/>
        <item x="172"/>
        <item x="186"/>
        <item x="111"/>
        <item x="275"/>
        <item x="161"/>
        <item x="29"/>
        <item x="18"/>
        <item x="166"/>
        <item x="5"/>
        <item x="15"/>
        <item x="140"/>
        <item x="27"/>
        <item x="206"/>
        <item x="162"/>
        <item x="68"/>
        <item x="209"/>
        <item x="85"/>
        <item x="222"/>
        <item x="262"/>
        <item x="229"/>
        <item x="268"/>
        <item x="308"/>
        <item x="88"/>
        <item x="36"/>
        <item x="59"/>
        <item x="93"/>
        <item x="171"/>
        <item x="247"/>
        <item x="47"/>
        <item x="94"/>
        <item x="114"/>
        <item x="143"/>
        <item x="248"/>
        <item x="17"/>
        <item x="42"/>
        <item x="134"/>
        <item x="195"/>
        <item x="84"/>
        <item x="35"/>
        <item x="123"/>
        <item x="227"/>
        <item x="119"/>
        <item x="252"/>
        <item x="301"/>
        <item x="169"/>
        <item x="274"/>
        <item x="210"/>
        <item x="311"/>
        <item x="125"/>
        <item x="121"/>
        <item x="239"/>
        <item x="288"/>
        <item x="73"/>
        <item x="102"/>
        <item x="108"/>
        <item x="176"/>
        <item x="226"/>
        <item x="14"/>
        <item x="62"/>
        <item x="205"/>
        <item x="100"/>
        <item x="99"/>
        <item x="113"/>
        <item x="173"/>
        <item x="130"/>
        <item x="152"/>
        <item x="219"/>
        <item x="183"/>
        <item x="66"/>
        <item x="278"/>
        <item x="116"/>
        <item x="151"/>
        <item x="107"/>
        <item x="224"/>
        <item x="244"/>
        <item x="258"/>
        <item x="240"/>
        <item x="110"/>
        <item x="141"/>
        <item x="153"/>
        <item x="60"/>
        <item x="286"/>
        <item x="265"/>
        <item x="154"/>
        <item x="185"/>
        <item x="6"/>
        <item x="67"/>
        <item x="98"/>
        <item x="63"/>
        <item x="105"/>
        <item x="50"/>
        <item x="24"/>
        <item x="264"/>
        <item x="74"/>
        <item x="90"/>
        <item x="34"/>
        <item x="253"/>
        <item x="193"/>
        <item x="305"/>
        <item x="211"/>
        <item x="92"/>
        <item x="103"/>
        <item x="21"/>
        <item x="251"/>
        <item x="132"/>
        <item x="158"/>
        <item x="217"/>
        <item x="167"/>
        <item x="196"/>
        <item x="112"/>
        <item x="177"/>
        <item x="237"/>
        <item x="180"/>
        <item x="155"/>
        <item x="164"/>
        <item x="260"/>
        <item x="52"/>
        <item x="306"/>
        <item x="280"/>
        <item x="218"/>
        <item x="259"/>
        <item x="242"/>
        <item x="243"/>
        <item x="157"/>
        <item x="181"/>
        <item x="190"/>
        <item x="199"/>
        <item x="266"/>
        <item x="215"/>
        <item x="294"/>
        <item x="178"/>
        <item x="309"/>
        <item x="213"/>
        <item x="231"/>
        <item x="203"/>
        <item x="267"/>
        <item x="192"/>
        <item x="137"/>
        <item x="291"/>
        <item x="297"/>
        <item x="168"/>
        <item x="182"/>
        <item x="287"/>
        <item x="281"/>
        <item x="212"/>
        <item x="220"/>
        <item x="72"/>
        <item x="201"/>
        <item x="234"/>
        <item x="175"/>
        <item x="149"/>
        <item x="283"/>
        <item x="139"/>
        <item x="249"/>
        <item x="204"/>
        <item x="284"/>
        <item x="198"/>
        <item x="238"/>
        <item x="129"/>
        <item x="89"/>
        <item x="127"/>
        <item x="236"/>
        <item x="255"/>
        <item x="310"/>
        <item x="276"/>
        <item x="109"/>
        <item x="145"/>
        <item x="53"/>
        <item x="70"/>
        <item x="273"/>
        <item x="101"/>
        <item x="257"/>
        <item x="200"/>
        <item x="272"/>
        <item x="33"/>
        <item x="293"/>
        <item x="230"/>
        <item x="202"/>
        <item x="296"/>
        <item x="0"/>
        <item x="300"/>
        <item x="51"/>
        <item x="289"/>
        <item x="279"/>
        <item x="104"/>
        <item x="295"/>
        <item x="269"/>
        <item x="254"/>
        <item x="304"/>
        <item x="285"/>
        <item x="87"/>
        <item x="191"/>
        <item x="150"/>
        <item x="144"/>
        <item x="165"/>
        <item x="76"/>
        <item x="246"/>
        <item x="290"/>
        <item x="48"/>
        <item x="302"/>
        <item x="156"/>
        <item x="118"/>
        <item x="115"/>
        <item x="282"/>
        <item x="214"/>
        <item x="136"/>
        <item x="292"/>
        <item x="223"/>
        <item x="232"/>
        <item x="271"/>
        <item x="79"/>
        <item x="235"/>
        <item x="245"/>
        <item x="55"/>
        <item x="277"/>
        <item x="263"/>
        <item x="194"/>
        <item x="270"/>
        <item x="2"/>
        <item t="default"/>
      </items>
    </pivotField>
    <pivotField numFmtId="166"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numFmtId="9" showAll="0"/>
    <pivotField numFmtId="9" showAll="0"/>
  </pivotFields>
  <rowItems count="1">
    <i/>
  </rowItems>
  <colItems count="1">
    <i/>
  </colItems>
  <dataFields count="1">
    <dataField name="Average of Duration (Days)" fld="11" subtotal="average" baseField="0" baseItem="0" numFmtId="1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9000000}" name="PivotTable4" cacheId="4" applyNumberFormats="0" applyBorderFormats="0" applyFontFormats="0" applyPatternFormats="0" applyAlignmentFormats="0" applyWidthHeightFormats="1" dataCaption="Values" updatedVersion="7" minRefreshableVersion="3" useAutoFormatting="1" rowGrandTotals="0" colGrandTotals="0" createdVersion="5" indent="0" compact="0" compactData="0" multipleFieldFilters="0">
  <location ref="J33:K218" firstHeaderRow="1" firstDataRow="1" firstDataCol="1"/>
  <pivotFields count="21">
    <pivotField compact="0" outline="0" showAll="0">
      <items count="8">
        <item x="2"/>
        <item x="4"/>
        <item x="0"/>
        <item x="1"/>
        <item x="3"/>
        <item x="6"/>
        <item x="5"/>
        <item t="default"/>
      </items>
    </pivotField>
    <pivotField axis="axisRow" compact="0" outline="0" showAll="0">
      <items count="186">
        <item x="8"/>
        <item x="120"/>
        <item x="21"/>
        <item x="152"/>
        <item x="39"/>
        <item x="0"/>
        <item x="93"/>
        <item x="31"/>
        <item x="16"/>
        <item x="60"/>
        <item x="163"/>
        <item x="170"/>
        <item x="72"/>
        <item x="168"/>
        <item x="43"/>
        <item x="181"/>
        <item x="34"/>
        <item x="82"/>
        <item x="7"/>
        <item x="145"/>
        <item x="155"/>
        <item x="17"/>
        <item x="183"/>
        <item x="75"/>
        <item x="141"/>
        <item x="84"/>
        <item x="180"/>
        <item x="182"/>
        <item x="47"/>
        <item x="114"/>
        <item x="102"/>
        <item x="128"/>
        <item x="134"/>
        <item x="131"/>
        <item x="157"/>
        <item x="25"/>
        <item x="85"/>
        <item x="2"/>
        <item x="126"/>
        <item x="99"/>
        <item x="88"/>
        <item x="49"/>
        <item x="146"/>
        <item x="115"/>
        <item x="124"/>
        <item x="172"/>
        <item x="58"/>
        <item x="63"/>
        <item x="22"/>
        <item x="9"/>
        <item x="6"/>
        <item x="176"/>
        <item x="41"/>
        <item x="129"/>
        <item x="87"/>
        <item x="179"/>
        <item x="148"/>
        <item x="161"/>
        <item x="140"/>
        <item x="171"/>
        <item x="69"/>
        <item x="27"/>
        <item x="28"/>
        <item x="166"/>
        <item x="76"/>
        <item x="135"/>
        <item x="109"/>
        <item x="153"/>
        <item x="125"/>
        <item x="137"/>
        <item x="57"/>
        <item x="61"/>
        <item x="169"/>
        <item x="133"/>
        <item x="142"/>
        <item x="119"/>
        <item x="121"/>
        <item x="94"/>
        <item x="112"/>
        <item x="150"/>
        <item x="45"/>
        <item x="108"/>
        <item x="106"/>
        <item x="38"/>
        <item x="37"/>
        <item x="66"/>
        <item x="15"/>
        <item x="175"/>
        <item x="117"/>
        <item x="20"/>
        <item x="77"/>
        <item x="116"/>
        <item x="33"/>
        <item x="139"/>
        <item x="101"/>
        <item x="32"/>
        <item x="12"/>
        <item x="165"/>
        <item x="96"/>
        <item x="81"/>
        <item x="158"/>
        <item x="40"/>
        <item x="62"/>
        <item x="18"/>
        <item x="123"/>
        <item x="86"/>
        <item x="68"/>
        <item x="26"/>
        <item x="5"/>
        <item x="111"/>
        <item x="65"/>
        <item x="70"/>
        <item x="156"/>
        <item x="164"/>
        <item x="55"/>
        <item x="143"/>
        <item x="113"/>
        <item x="162"/>
        <item x="52"/>
        <item x="3"/>
        <item x="89"/>
        <item x="11"/>
        <item x="110"/>
        <item x="173"/>
        <item x="1"/>
        <item x="160"/>
        <item x="104"/>
        <item x="73"/>
        <item x="71"/>
        <item x="50"/>
        <item x="127"/>
        <item x="178"/>
        <item x="59"/>
        <item x="130"/>
        <item x="118"/>
        <item x="13"/>
        <item x="14"/>
        <item x="46"/>
        <item x="44"/>
        <item x="154"/>
        <item x="24"/>
        <item x="74"/>
        <item x="67"/>
        <item x="100"/>
        <item x="174"/>
        <item x="83"/>
        <item x="159"/>
        <item x="80"/>
        <item x="56"/>
        <item x="35"/>
        <item x="53"/>
        <item x="51"/>
        <item x="105"/>
        <item x="132"/>
        <item x="4"/>
        <item x="54"/>
        <item x="98"/>
        <item x="136"/>
        <item x="36"/>
        <item x="184"/>
        <item x="42"/>
        <item x="144"/>
        <item x="97"/>
        <item x="90"/>
        <item x="122"/>
        <item x="92"/>
        <item x="149"/>
        <item x="95"/>
        <item x="19"/>
        <item x="151"/>
        <item x="10"/>
        <item x="107"/>
        <item x="23"/>
        <item x="91"/>
        <item x="64"/>
        <item x="30"/>
        <item x="79"/>
        <item x="103"/>
        <item x="48"/>
        <item x="29"/>
        <item x="167"/>
        <item x="147"/>
        <item x="138"/>
        <item x="78"/>
        <item x="177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9">
        <item x="1"/>
        <item x="2"/>
        <item x="7"/>
        <item x="0"/>
        <item x="5"/>
        <item x="3"/>
        <item x="4"/>
        <item x="6"/>
        <item t="default"/>
      </items>
    </pivotField>
    <pivotField compact="0" outline="0" showAll="0"/>
    <pivotField compact="0" numFmtId="14" outline="0" showAll="0"/>
    <pivotField compact="0" numFmtId="1" outline="0" showAll="0"/>
    <pivotField compact="0" outline="0" showAll="0"/>
    <pivotField compact="0" numFmtId="166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dataField="1" compact="0" numFmtId="9" outline="0" showAll="0">
      <items count="14">
        <item x="5"/>
        <item x="3"/>
        <item x="10"/>
        <item x="7"/>
        <item x="12"/>
        <item x="0"/>
        <item x="1"/>
        <item x="2"/>
        <item x="4"/>
        <item x="9"/>
        <item x="11"/>
        <item x="6"/>
        <item x="8"/>
        <item t="default"/>
      </items>
    </pivotField>
    <pivotField compact="0" numFmtId="9" outline="0" showAll="0"/>
  </pivotFields>
  <rowFields count="1">
    <field x="1"/>
  </rowFields>
  <rowItems count="1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</rowItems>
  <colItems count="1">
    <i/>
  </colItems>
  <dataFields count="1">
    <dataField name="Average of Cost-to-income Ratio (CIR)" fld="19" subtotal="average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PivotTable33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createdVersion="7" indent="0" compact="0" compactData="0" multipleFieldFilters="0" chartFormat="9">
  <location ref="G39:H43" firstHeaderRow="1" firstDataRow="1" firstDataCol="1"/>
  <pivotFields count="20"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9">
        <item m="1" x="5"/>
        <item m="1" x="7"/>
        <item m="1" x="6"/>
        <item m="1" x="4"/>
        <item x="0"/>
        <item x="1"/>
        <item x="2"/>
        <item x="3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" outline="0" showAll="0"/>
    <pivotField compact="0" outline="0" showAll="0"/>
    <pivotField compact="0" numFmtId="166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compact="0" numFmtId="9" outline="0" showAll="0"/>
  </pivotFields>
  <rowFields count="1">
    <field x="4"/>
  </rowFields>
  <rowItems count="4">
    <i>
      <x v="4"/>
    </i>
    <i>
      <x v="5"/>
    </i>
    <i>
      <x v="6"/>
    </i>
    <i>
      <x v="7"/>
    </i>
  </rowItems>
  <colItems count="1">
    <i/>
  </colItems>
  <dataFields count="1">
    <dataField name="Count of Product_Type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3" cacheId="3" applyNumberFormats="0" applyBorderFormats="0" applyFontFormats="0" applyPatternFormats="0" applyAlignmentFormats="0" applyWidthHeightFormats="1" dataCaption="Values" updatedVersion="7" minRefreshableVersion="5" useAutoFormatting="1" createdVersion="7" indent="0" outline="1" outlineData="1" multipleFieldFilters="0">
  <location ref="B2:B3" firstHeaderRow="1" firstDataRow="1" firstDataCol="0"/>
  <pivotFields count="21">
    <pivotField showAll="0">
      <items count="8">
        <item x="2"/>
        <item x="4"/>
        <item x="0"/>
        <item x="1"/>
        <item x="3"/>
        <item x="6"/>
        <item x="5"/>
        <item t="default"/>
      </items>
    </pivotField>
    <pivotField showAll="0"/>
    <pivotField showAll="0"/>
    <pivotField showAll="0"/>
    <pivotField showAll="0"/>
    <pivotField numFmtId="14" showAll="0">
      <items count="2306">
        <item x="975"/>
        <item x="669"/>
        <item x="72"/>
        <item x="1746"/>
        <item x="1749"/>
        <item x="1522"/>
        <item x="1010"/>
        <item x="2170"/>
        <item x="921"/>
        <item x="536"/>
        <item x="1640"/>
        <item x="209"/>
        <item x="1734"/>
        <item x="20"/>
        <item x="1967"/>
        <item x="2076"/>
        <item x="1332"/>
        <item x="1214"/>
        <item x="453"/>
        <item x="1993"/>
        <item x="2216"/>
        <item x="64"/>
        <item x="1843"/>
        <item x="1270"/>
        <item x="1550"/>
        <item x="909"/>
        <item x="1023"/>
        <item x="1870"/>
        <item x="166"/>
        <item x="1865"/>
        <item x="2186"/>
        <item x="1553"/>
        <item x="1425"/>
        <item x="291"/>
        <item x="36"/>
        <item x="666"/>
        <item x="582"/>
        <item x="848"/>
        <item x="295"/>
        <item x="1354"/>
        <item x="371"/>
        <item x="345"/>
        <item x="264"/>
        <item x="2273"/>
        <item x="1721"/>
        <item x="1905"/>
        <item x="290"/>
        <item x="535"/>
        <item x="878"/>
        <item x="645"/>
        <item x="1210"/>
        <item x="992"/>
        <item x="1365"/>
        <item x="2086"/>
        <item x="2301"/>
        <item x="1182"/>
        <item x="1056"/>
        <item x="811"/>
        <item x="343"/>
        <item x="944"/>
        <item x="2191"/>
        <item x="1418"/>
        <item x="840"/>
        <item x="310"/>
        <item x="263"/>
        <item x="1613"/>
        <item x="2238"/>
        <item x="500"/>
        <item x="2105"/>
        <item x="448"/>
        <item x="127"/>
        <item x="2231"/>
        <item x="651"/>
        <item x="2103"/>
        <item x="667"/>
        <item x="1430"/>
        <item x="190"/>
        <item x="1063"/>
        <item x="1025"/>
        <item x="162"/>
        <item x="1233"/>
        <item x="1740"/>
        <item x="539"/>
        <item x="306"/>
        <item x="1699"/>
        <item x="440"/>
        <item x="1884"/>
        <item x="2022"/>
        <item x="1853"/>
        <item x="1930"/>
        <item x="1080"/>
        <item x="2042"/>
        <item x="709"/>
        <item x="1777"/>
        <item x="1968"/>
        <item x="1102"/>
        <item x="220"/>
        <item x="2122"/>
        <item x="964"/>
        <item x="570"/>
        <item x="2227"/>
        <item x="1474"/>
        <item x="1"/>
        <item x="399"/>
        <item x="140"/>
        <item x="408"/>
        <item x="983"/>
        <item x="1472"/>
        <item x="3"/>
        <item x="791"/>
        <item x="1380"/>
        <item x="511"/>
        <item x="148"/>
        <item x="2009"/>
        <item x="1184"/>
        <item x="441"/>
        <item x="96"/>
        <item x="1817"/>
        <item x="1319"/>
        <item x="1958"/>
        <item x="2071"/>
        <item x="464"/>
        <item x="1887"/>
        <item x="1683"/>
        <item x="417"/>
        <item x="738"/>
        <item x="1554"/>
        <item x="1886"/>
        <item x="1058"/>
        <item x="1330"/>
        <item x="2202"/>
        <item x="1868"/>
        <item x="273"/>
        <item x="1420"/>
        <item x="851"/>
        <item x="1869"/>
        <item x="1587"/>
        <item x="782"/>
        <item x="75"/>
        <item x="396"/>
        <item x="855"/>
        <item x="1598"/>
        <item x="815"/>
        <item x="137"/>
        <item x="335"/>
        <item x="380"/>
        <item x="1544"/>
        <item x="2291"/>
        <item x="661"/>
        <item x="1029"/>
        <item x="341"/>
        <item x="549"/>
        <item x="180"/>
        <item x="1747"/>
        <item x="260"/>
        <item x="2018"/>
        <item x="129"/>
        <item x="1192"/>
        <item x="1755"/>
        <item x="785"/>
        <item x="116"/>
        <item x="110"/>
        <item x="988"/>
        <item x="2089"/>
        <item x="384"/>
        <item x="2126"/>
        <item x="1007"/>
        <item x="1352"/>
        <item x="1320"/>
        <item x="1046"/>
        <item x="2247"/>
        <item x="830"/>
        <item x="778"/>
        <item x="2029"/>
        <item x="1346"/>
        <item x="2116"/>
        <item x="1292"/>
        <item x="257"/>
        <item x="5"/>
        <item x="2213"/>
        <item x="325"/>
        <item x="1651"/>
        <item x="1978"/>
        <item x="835"/>
        <item x="744"/>
        <item x="916"/>
        <item x="184"/>
        <item x="104"/>
        <item x="1772"/>
        <item x="750"/>
        <item x="233"/>
        <item x="908"/>
        <item x="1114"/>
        <item x="1507"/>
        <item x="1516"/>
        <item x="653"/>
        <item x="1592"/>
        <item x="1781"/>
        <item x="891"/>
        <item x="2072"/>
        <item x="2156"/>
        <item x="935"/>
        <item x="1382"/>
        <item x="982"/>
        <item x="2262"/>
        <item x="2184"/>
        <item x="584"/>
        <item x="1682"/>
        <item x="734"/>
        <item x="232"/>
        <item x="1811"/>
        <item x="1653"/>
        <item x="419"/>
        <item x="742"/>
        <item x="493"/>
        <item x="1251"/>
        <item x="416"/>
        <item x="1872"/>
        <item x="1589"/>
        <item x="2045"/>
        <item x="604"/>
        <item x="478"/>
        <item x="359"/>
        <item x="2050"/>
        <item x="754"/>
        <item x="619"/>
        <item x="1661"/>
        <item x="1259"/>
        <item x="1440"/>
        <item x="2192"/>
        <item x="2019"/>
        <item x="1938"/>
        <item x="1031"/>
        <item x="736"/>
        <item x="1667"/>
        <item x="53"/>
        <item x="1460"/>
        <item x="1770"/>
        <item x="599"/>
        <item x="559"/>
        <item x="1671"/>
        <item x="1001"/>
        <item x="17"/>
        <item x="958"/>
        <item x="1466"/>
        <item x="1412"/>
        <item x="1456"/>
        <item x="789"/>
        <item x="2271"/>
        <item x="1835"/>
        <item x="1043"/>
        <item x="1959"/>
        <item x="2111"/>
        <item x="1917"/>
        <item x="1035"/>
        <item x="2221"/>
        <item x="383"/>
        <item x="1606"/>
        <item x="2120"/>
        <item x="1998"/>
        <item x="859"/>
        <item x="609"/>
        <item x="1254"/>
        <item x="2017"/>
        <item x="14"/>
        <item x="1505"/>
        <item x="1307"/>
        <item x="985"/>
        <item x="2010"/>
        <item x="1571"/>
        <item x="2294"/>
        <item x="361"/>
        <item x="58"/>
        <item x="764"/>
        <item x="105"/>
        <item x="1240"/>
        <item x="496"/>
        <item x="2011"/>
        <item x="990"/>
        <item x="2094"/>
        <item x="381"/>
        <item x="1375"/>
        <item x="993"/>
        <item x="1702"/>
        <item x="174"/>
        <item x="196"/>
        <item x="1858"/>
        <item x="1973"/>
        <item x="1152"/>
        <item x="1809"/>
        <item x="251"/>
        <item x="358"/>
        <item x="2208"/>
        <item x="1282"/>
        <item x="309"/>
        <item x="125"/>
        <item x="1384"/>
        <item x="168"/>
        <item x="690"/>
        <item x="1876"/>
        <item x="1850"/>
        <item x="1160"/>
        <item x="2172"/>
        <item x="420"/>
        <item x="1643"/>
        <item x="2062"/>
        <item x="2074"/>
        <item x="1450"/>
        <item x="713"/>
        <item x="81"/>
        <item x="1057"/>
        <item x="1932"/>
        <item x="171"/>
        <item x="741"/>
        <item x="2279"/>
        <item x="953"/>
        <item x="2030"/>
        <item x="1585"/>
        <item x="1468"/>
        <item x="954"/>
        <item x="1846"/>
        <item x="269"/>
        <item x="285"/>
        <item x="277"/>
        <item x="1216"/>
        <item x="769"/>
        <item x="2051"/>
        <item x="1997"/>
        <item x="1345"/>
        <item x="885"/>
        <item x="1106"/>
        <item x="1501"/>
        <item x="1281"/>
        <item x="1488"/>
        <item x="2075"/>
        <item x="2295"/>
        <item x="1155"/>
        <item x="258"/>
        <item x="1128"/>
        <item x="577"/>
        <item x="2160"/>
        <item x="2278"/>
        <item x="1725"/>
        <item x="1127"/>
        <item x="31"/>
        <item x="1238"/>
        <item x="1942"/>
        <item x="1257"/>
        <item x="2049"/>
        <item x="1936"/>
        <item x="1447"/>
        <item x="1445"/>
        <item x="1711"/>
        <item x="1841"/>
        <item x="1285"/>
        <item x="1654"/>
        <item x="1888"/>
        <item x="1854"/>
        <item x="132"/>
        <item x="1065"/>
        <item x="236"/>
        <item x="1395"/>
        <item x="775"/>
        <item x="6"/>
        <item x="1891"/>
        <item x="838"/>
        <item x="1707"/>
        <item x="566"/>
        <item x="875"/>
        <item x="1175"/>
        <item x="581"/>
        <item x="1845"/>
        <item x="1294"/>
        <item x="817"/>
        <item x="1271"/>
        <item x="1645"/>
        <item x="349"/>
        <item x="882"/>
        <item x="2008"/>
        <item x="1435"/>
        <item x="2066"/>
        <item x="167"/>
        <item x="824"/>
        <item x="529"/>
        <item x="1956"/>
        <item x="714"/>
        <item x="841"/>
        <item x="1105"/>
        <item x="1446"/>
        <item x="1097"/>
        <item x="1348"/>
        <item x="2166"/>
        <item x="1386"/>
        <item x="2299"/>
        <item x="1915"/>
        <item x="1402"/>
        <item x="2119"/>
        <item x="1059"/>
        <item x="1925"/>
        <item x="810"/>
        <item x="716"/>
        <item x="613"/>
        <item x="671"/>
        <item x="1773"/>
        <item x="1823"/>
        <item x="1034"/>
        <item x="940"/>
        <item x="854"/>
        <item x="191"/>
        <item x="578"/>
        <item x="868"/>
        <item x="135"/>
        <item x="718"/>
        <item x="119"/>
        <item x="947"/>
        <item x="795"/>
        <item x="1728"/>
        <item x="266"/>
        <item x="1690"/>
        <item x="1752"/>
        <item x="1037"/>
        <item x="332"/>
        <item x="883"/>
        <item x="938"/>
        <item x="864"/>
        <item x="479"/>
        <item x="630"/>
        <item x="1859"/>
        <item x="454"/>
        <item x="635"/>
        <item x="1742"/>
        <item x="551"/>
        <item x="2031"/>
        <item x="1492"/>
        <item x="2220"/>
        <item x="1313"/>
        <item x="2245"/>
        <item x="1284"/>
        <item x="521"/>
        <item x="1673"/>
        <item x="526"/>
        <item x="767"/>
        <item x="329"/>
        <item x="1387"/>
        <item x="1186"/>
        <item x="1497"/>
        <item x="1122"/>
        <item x="2080"/>
        <item x="1849"/>
        <item x="804"/>
        <item x="905"/>
        <item x="1862"/>
        <item x="1177"/>
        <item x="94"/>
        <item x="1759"/>
        <item x="1351"/>
        <item x="575"/>
        <item x="1443"/>
        <item x="1478"/>
        <item x="1965"/>
        <item x="1506"/>
        <item x="1675"/>
        <item x="1110"/>
        <item x="1679"/>
        <item x="1410"/>
        <item x="545"/>
        <item x="1179"/>
        <item x="2020"/>
        <item x="1094"/>
        <item x="1866"/>
        <item x="1526"/>
        <item x="1367"/>
        <item x="1464"/>
        <item x="1357"/>
        <item x="1827"/>
        <item x="1855"/>
        <item x="34"/>
        <item x="1053"/>
        <item x="1635"/>
        <item x="1668"/>
        <item x="253"/>
        <item x="1745"/>
        <item x="1829"/>
        <item x="241"/>
        <item x="687"/>
        <item x="763"/>
        <item x="1945"/>
        <item x="1229"/>
        <item x="722"/>
        <item x="499"/>
        <item x="1534"/>
        <item x="574"/>
        <item x="2133"/>
        <item x="771"/>
        <item x="1921"/>
        <item x="2241"/>
        <item x="1570"/>
        <item x="1712"/>
        <item x="803"/>
        <item x="1228"/>
        <item x="1810"/>
        <item x="2298"/>
        <item x="2265"/>
        <item x="600"/>
        <item x="1847"/>
        <item x="829"/>
        <item x="382"/>
        <item x="1411"/>
        <item x="1664"/>
        <item x="447"/>
        <item x="1087"/>
        <item x="873"/>
        <item x="486"/>
        <item x="2190"/>
        <item x="1788"/>
        <item x="372"/>
        <item x="1414"/>
        <item x="624"/>
        <item x="2175"/>
        <item x="602"/>
        <item x="2214"/>
        <item x="318"/>
        <item x="1897"/>
        <item x="491"/>
        <item x="2134"/>
        <item x="800"/>
        <item x="2212"/>
        <item x="922"/>
        <item x="999"/>
        <item x="814"/>
        <item x="1130"/>
        <item x="504"/>
        <item x="1948"/>
        <item x="907"/>
        <item x="1962"/>
        <item x="426"/>
        <item x="1750"/>
        <item x="625"/>
        <item x="1566"/>
        <item x="1178"/>
        <item x="1881"/>
        <item x="225"/>
        <item x="1144"/>
        <item x="1476"/>
        <item x="1118"/>
        <item x="759"/>
        <item x="550"/>
        <item x="1768"/>
        <item x="1151"/>
        <item x="1344"/>
        <item x="1605"/>
        <item x="2065"/>
        <item x="142"/>
        <item x="809"/>
        <item x="469"/>
        <item x="452"/>
        <item x="177"/>
        <item x="475"/>
        <item x="1791"/>
        <item x="2095"/>
        <item x="1308"/>
        <item x="228"/>
        <item x="1329"/>
        <item x="656"/>
        <item x="978"/>
        <item x="2148"/>
        <item x="2117"/>
        <item x="520"/>
        <item x="70"/>
        <item x="2059"/>
        <item x="1113"/>
        <item x="307"/>
        <item x="1529"/>
        <item x="472"/>
        <item x="1954"/>
        <item x="1047"/>
        <item x="518"/>
        <item x="376"/>
        <item x="1986"/>
        <item x="710"/>
        <item x="2025"/>
        <item x="2"/>
        <item x="1202"/>
        <item x="1044"/>
        <item x="1763"/>
        <item x="84"/>
        <item x="1448"/>
        <item x="558"/>
        <item x="514"/>
        <item x="1368"/>
        <item x="1824"/>
        <item x="2157"/>
        <item x="1662"/>
        <item x="274"/>
        <item x="2041"/>
        <item x="138"/>
        <item x="1790"/>
        <item x="1947"/>
        <item x="1988"/>
        <item x="1490"/>
        <item x="524"/>
        <item x="497"/>
        <item x="1991"/>
        <item x="2054"/>
        <item x="256"/>
        <item x="657"/>
        <item x="2183"/>
        <item x="1041"/>
        <item x="388"/>
        <item x="204"/>
        <item x="1515"/>
        <item x="1908"/>
        <item x="2248"/>
        <item x="1756"/>
        <item x="27"/>
        <item x="1503"/>
        <item x="86"/>
        <item x="2171"/>
        <item x="632"/>
        <item x="779"/>
        <item x="819"/>
        <item x="900"/>
        <item x="187"/>
        <item x="1784"/>
        <item x="2108"/>
        <item x="481"/>
        <item x="2109"/>
        <item x="806"/>
        <item x="278"/>
        <item x="553"/>
        <item x="1067"/>
        <item x="1796"/>
        <item x="1433"/>
        <item x="88"/>
        <item x="1310"/>
        <item x="367"/>
        <item x="1321"/>
        <item x="973"/>
        <item x="1727"/>
        <item x="740"/>
        <item x="32"/>
        <item x="1926"/>
        <item x="2217"/>
        <item x="1535"/>
        <item x="1899"/>
        <item x="35"/>
        <item x="1609"/>
        <item x="880"/>
        <item x="146"/>
        <item x="2223"/>
        <item x="237"/>
        <item x="1072"/>
        <item x="881"/>
        <item x="1451"/>
        <item x="1205"/>
        <item x="85"/>
        <item x="894"/>
        <item x="640"/>
        <item x="1650"/>
        <item x="1477"/>
        <item x="1615"/>
        <item x="47"/>
        <item x="1074"/>
        <item x="155"/>
        <item x="601"/>
        <item x="542"/>
        <item x="23"/>
        <item x="984"/>
        <item x="1638"/>
        <item x="1318"/>
        <item x="1739"/>
        <item x="1168"/>
        <item x="1247"/>
        <item x="925"/>
        <item x="1612"/>
        <item x="1434"/>
        <item x="781"/>
        <item x="768"/>
        <item x="2283"/>
        <item x="564"/>
        <item x="1245"/>
        <item x="1730"/>
        <item x="324"/>
        <item x="1591"/>
        <item x="1779"/>
        <item x="506"/>
        <item x="1298"/>
        <item x="1901"/>
        <item x="1556"/>
        <item x="1758"/>
        <item x="1957"/>
        <item x="515"/>
        <item x="446"/>
        <item x="870"/>
        <item x="1136"/>
        <item x="449"/>
        <item x="597"/>
        <item x="585"/>
        <item x="1315"/>
        <item x="762"/>
        <item x="1011"/>
        <item x="74"/>
        <item x="1385"/>
        <item x="2021"/>
        <item x="684"/>
        <item x="1436"/>
        <item x="312"/>
        <item x="282"/>
        <item x="1208"/>
        <item x="1328"/>
        <item x="2185"/>
        <item x="1603"/>
        <item x="193"/>
        <item x="792"/>
        <item x="2101"/>
        <item x="242"/>
        <item x="1463"/>
        <item x="2052"/>
        <item x="1517"/>
        <item x="1980"/>
        <item x="124"/>
        <item x="1800"/>
        <item x="994"/>
        <item x="205"/>
        <item x="820"/>
        <item x="660"/>
        <item x="689"/>
        <item x="928"/>
        <item x="2028"/>
        <item x="1649"/>
        <item x="188"/>
        <item x="431"/>
        <item x="1290"/>
        <item x="1256"/>
        <item x="1658"/>
        <item x="1508"/>
        <item x="1538"/>
        <item x="1361"/>
        <item x="2244"/>
        <item x="612"/>
        <item x="836"/>
        <item x="1288"/>
        <item x="825"/>
        <item x="1309"/>
        <item x="1465"/>
        <item x="330"/>
        <item x="1224"/>
        <item x="303"/>
        <item x="877"/>
        <item x="498"/>
        <item x="934"/>
        <item x="2114"/>
        <item x="1487"/>
        <item x="488"/>
        <item x="350"/>
        <item x="1588"/>
        <item x="607"/>
        <item x="1797"/>
        <item x="563"/>
        <item x="1078"/>
        <item x="2100"/>
        <item x="346"/>
        <item x="1999"/>
        <item x="2270"/>
        <item x="2057"/>
        <item x="265"/>
        <item x="99"/>
        <item x="143"/>
        <item x="1816"/>
        <item x="1842"/>
        <item x="2112"/>
        <item x="1989"/>
        <item x="572"/>
        <item x="755"/>
        <item x="83"/>
        <item x="826"/>
        <item x="1322"/>
        <item x="2252"/>
        <item x="1646"/>
        <item x="509"/>
        <item x="2118"/>
        <item x="636"/>
        <item x="1618"/>
        <item x="226"/>
        <item x="537"/>
        <item x="976"/>
        <item x="239"/>
        <item x="404"/>
        <item x="927"/>
        <item x="240"/>
        <item x="355"/>
        <item x="1235"/>
        <item x="698"/>
        <item x="2266"/>
        <item x="1964"/>
        <item x="1262"/>
        <item x="301"/>
        <item x="389"/>
        <item x="2151"/>
        <item x="1821"/>
        <item x="723"/>
        <item x="442"/>
        <item x="1552"/>
        <item x="1267"/>
        <item x="2290"/>
        <item x="1070"/>
        <item x="1009"/>
        <item x="1595"/>
        <item x="1432"/>
        <item x="1569"/>
        <item x="2258"/>
        <item x="676"/>
        <item x="1960"/>
        <item x="2303"/>
        <item x="623"/>
        <item x="1230"/>
        <item x="1020"/>
        <item x="721"/>
        <item x="961"/>
        <item x="1090"/>
        <item x="1738"/>
        <item x="422"/>
        <item x="924"/>
        <item x="414"/>
        <item x="735"/>
        <item x="1857"/>
        <item x="591"/>
        <item x="1459"/>
        <item x="531"/>
        <item x="646"/>
        <item x="458"/>
        <item x="1533"/>
        <item x="319"/>
        <item x="302"/>
        <item x="1273"/>
        <item x="246"/>
        <item x="1500"/>
        <item x="165"/>
        <item x="1246"/>
        <item x="1038"/>
        <item x="50"/>
        <item x="620"/>
        <item x="2146"/>
        <item x="770"/>
        <item x="1527"/>
        <item x="98"/>
        <item x="879"/>
        <item x="344"/>
        <item x="951"/>
        <item x="106"/>
        <item x="461"/>
        <item x="1541"/>
        <item x="1217"/>
        <item x="2073"/>
        <item x="972"/>
        <item x="1602"/>
        <item x="616"/>
        <item x="1630"/>
        <item x="1212"/>
        <item x="899"/>
        <item x="1769"/>
        <item x="333"/>
        <item x="1169"/>
        <item x="2140"/>
        <item x="596"/>
        <item x="2196"/>
        <item x="691"/>
        <item x="1123"/>
        <item x="1806"/>
        <item x="969"/>
        <item x="1248"/>
        <item x="1239"/>
        <item x="1028"/>
        <item x="1030"/>
        <item x="1062"/>
        <item x="1703"/>
        <item x="1372"/>
        <item x="405"/>
        <item x="2261"/>
        <item x="942"/>
        <item x="1442"/>
        <item x="1159"/>
        <item x="1514"/>
        <item x="445"/>
        <item x="1848"/>
        <item x="1076"/>
        <item x="1601"/>
        <item x="1189"/>
        <item x="1793"/>
        <item x="1135"/>
        <item x="2078"/>
        <item x="1099"/>
        <item x="681"/>
        <item x="468"/>
        <item x="1551"/>
        <item x="214"/>
        <item x="1786"/>
        <item x="675"/>
        <item x="1077"/>
        <item x="685"/>
        <item x="1751"/>
        <item x="1912"/>
        <item x="79"/>
        <item x="28"/>
        <item x="470"/>
        <item x="378"/>
        <item x="647"/>
        <item x="1407"/>
        <item x="29"/>
        <item x="1295"/>
        <item x="1241"/>
        <item x="1140"/>
        <item x="1692"/>
        <item x="777"/>
        <item x="1543"/>
        <item x="1542"/>
        <item x="1688"/>
        <item x="459"/>
        <item x="1004"/>
        <item x="117"/>
        <item x="1778"/>
        <item x="678"/>
        <item x="2237"/>
        <item x="1708"/>
        <item x="747"/>
        <item x="2104"/>
        <item x="622"/>
        <item x="1950"/>
        <item x="326"/>
        <item x="2204"/>
        <item x="297"/>
        <item x="1120"/>
        <item x="786"/>
        <item x="1920"/>
        <item x="595"/>
        <item x="2097"/>
        <item x="1260"/>
        <item x="1484"/>
        <item x="2005"/>
        <item x="322"/>
        <item x="694"/>
        <item x="1895"/>
        <item x="156"/>
        <item x="1861"/>
        <item x="1695"/>
        <item x="432"/>
        <item x="1019"/>
        <item x="1437"/>
        <item x="1413"/>
        <item x="331"/>
        <item x="413"/>
        <item x="952"/>
        <item x="403"/>
        <item x="1966"/>
        <item x="1970"/>
        <item x="724"/>
        <item x="402"/>
        <item x="783"/>
        <item x="1255"/>
        <item x="1677"/>
        <item x="2277"/>
        <item x="54"/>
        <item x="831"/>
        <item x="1036"/>
        <item x="2067"/>
        <item x="1631"/>
        <item x="219"/>
        <item x="1731"/>
        <item x="1599"/>
        <item x="161"/>
        <item x="1548"/>
        <item x="1040"/>
        <item x="2272"/>
        <item x="649"/>
        <item x="133"/>
        <item x="1219"/>
        <item x="437"/>
        <item x="495"/>
        <item x="567"/>
        <item x="2242"/>
        <item x="398"/>
        <item x="2259"/>
        <item x="1893"/>
        <item x="2006"/>
        <item x="2169"/>
        <item x="1639"/>
        <item x="2003"/>
        <item x="568"/>
        <item x="194"/>
        <item x="543"/>
        <item x="19"/>
        <item x="1162"/>
        <item x="644"/>
        <item x="1549"/>
        <item x="1513"/>
        <item x="1335"/>
        <item x="2188"/>
        <item x="1408"/>
        <item x="460"/>
        <item x="1743"/>
        <item x="1227"/>
        <item x="1572"/>
        <item x="334"/>
        <item x="288"/>
        <item x="428"/>
        <item x="1280"/>
        <item x="33"/>
        <item x="1873"/>
        <item x="1452"/>
        <item x="1086"/>
        <item x="517"/>
        <item x="1540"/>
        <item x="2250"/>
        <item x="2138"/>
        <item x="1709"/>
        <item x="541"/>
        <item x="1596"/>
        <item x="308"/>
        <item x="100"/>
        <item x="1644"/>
        <item x="336"/>
        <item x="1807"/>
        <item x="1401"/>
        <item x="1258"/>
        <item x="1431"/>
        <item x="2135"/>
        <item x="218"/>
        <item x="202"/>
        <item x="1486"/>
        <item x="1521"/>
        <item x="939"/>
        <item x="2016"/>
        <item x="139"/>
        <item x="2093"/>
        <item x="1350"/>
        <item x="42"/>
        <item x="1091"/>
        <item x="1005"/>
        <item x="2033"/>
        <item x="2027"/>
        <item x="1161"/>
        <item x="1333"/>
        <item x="2038"/>
        <item x="59"/>
        <item x="833"/>
        <item x="392"/>
        <item x="2257"/>
        <item x="1050"/>
        <item x="1191"/>
        <item x="2129"/>
        <item x="1426"/>
        <item x="130"/>
        <item x="1680"/>
        <item x="457"/>
        <item x="1657"/>
        <item x="703"/>
        <item x="2198"/>
        <item x="845"/>
        <item x="1720"/>
        <item x="1340"/>
        <item x="1564"/>
        <item x="950"/>
        <item x="547"/>
        <item x="150"/>
        <item x="618"/>
        <item x="1961"/>
        <item x="2096"/>
        <item x="2300"/>
        <item x="2115"/>
        <item x="1642"/>
        <item x="1221"/>
        <item x="1504"/>
        <item x="756"/>
        <item x="2207"/>
        <item x="200"/>
        <item x="2032"/>
        <item x="1156"/>
        <item x="434"/>
        <item x="765"/>
        <item x="1822"/>
        <item x="1277"/>
        <item x="1264"/>
        <item x="1209"/>
        <item x="1471"/>
        <item x="2123"/>
        <item x="393"/>
        <item x="670"/>
        <item x="668"/>
        <item x="1723"/>
        <item x="2178"/>
        <item x="929"/>
        <item x="1404"/>
        <item x="977"/>
        <item x="2012"/>
        <item x="1203"/>
        <item x="444"/>
        <item x="1017"/>
        <item x="1757"/>
        <item x="1520"/>
        <item x="1676"/>
        <item x="1378"/>
        <item x="1108"/>
        <item x="1794"/>
        <item x="508"/>
        <item x="1300"/>
        <item x="394"/>
        <item x="1949"/>
        <item x="1069"/>
        <item x="593"/>
        <item x="862"/>
        <item x="1706"/>
        <item x="746"/>
        <item x="492"/>
        <item x="1525"/>
        <item x="1713"/>
        <item x="144"/>
        <item x="629"/>
        <item x="1470"/>
        <item x="1252"/>
        <item x="192"/>
        <item x="1910"/>
        <item x="221"/>
        <item x="1545"/>
        <item x="395"/>
        <item x="852"/>
        <item x="807"/>
        <item x="844"/>
        <item x="700"/>
        <item x="10"/>
        <item x="849"/>
        <item x="1397"/>
        <item x="1724"/>
        <item x="374"/>
        <item x="1268"/>
        <item x="760"/>
        <item x="1729"/>
        <item x="1927"/>
        <item x="182"/>
        <item x="1813"/>
        <item x="1405"/>
        <item x="2131"/>
        <item x="525"/>
        <item x="1008"/>
        <item x="1878"/>
        <item x="1892"/>
        <item x="2260"/>
        <item x="7"/>
        <item x="963"/>
        <item x="1496"/>
        <item x="410"/>
        <item x="802"/>
        <item x="255"/>
        <item x="2267"/>
        <item x="1111"/>
        <item x="865"/>
        <item x="2039"/>
        <item x="816"/>
        <item x="886"/>
        <item x="915"/>
        <item x="617"/>
        <item x="2251"/>
        <item x="1875"/>
        <item x="605"/>
        <item x="203"/>
        <item x="850"/>
        <item x="2181"/>
        <item x="1341"/>
        <item x="794"/>
        <item x="2004"/>
        <item x="1985"/>
        <item x="1336"/>
        <item x="1278"/>
        <item x="1006"/>
        <item x="1666"/>
        <item x="1373"/>
        <item x="1194"/>
        <item x="729"/>
        <item x="2226"/>
        <item x="115"/>
        <item x="965"/>
        <item x="1622"/>
        <item x="1981"/>
        <item x="962"/>
        <item x="370"/>
        <item x="686"/>
        <item x="1940"/>
        <item x="634"/>
        <item x="1799"/>
        <item x="1204"/>
        <item x="97"/>
        <item x="11"/>
        <item x="876"/>
        <item x="1302"/>
        <item x="439"/>
        <item x="920"/>
        <item x="981"/>
        <item x="2098"/>
        <item x="293"/>
        <item x="1183"/>
        <item x="1655"/>
        <item x="1305"/>
        <item x="0"/>
        <item x="90"/>
        <item x="589"/>
        <item x="1164"/>
        <item x="674"/>
        <item x="261"/>
        <item x="923"/>
        <item x="1616"/>
        <item x="316"/>
        <item x="1586"/>
        <item x="1185"/>
        <item x="2176"/>
        <item x="867"/>
        <item x="1916"/>
        <item x="728"/>
        <item x="123"/>
        <item x="2077"/>
        <item x="1583"/>
        <item x="1975"/>
        <item x="2302"/>
        <item x="224"/>
        <item x="1696"/>
        <item x="268"/>
        <item x="407"/>
        <item x="89"/>
        <item x="2024"/>
        <item x="533"/>
        <item x="528"/>
        <item x="1670"/>
        <item x="719"/>
        <item x="1098"/>
        <item x="1095"/>
        <item x="471"/>
        <item x="40"/>
        <item x="1049"/>
        <item x="175"/>
        <item x="1389"/>
        <item x="197"/>
        <item x="1593"/>
        <item x="2036"/>
        <item x="1923"/>
        <item x="430"/>
        <item x="1804"/>
        <item x="737"/>
        <item x="761"/>
        <item x="812"/>
        <item x="1415"/>
        <item x="418"/>
        <item x="1297"/>
        <item x="1737"/>
        <item x="2046"/>
        <item x="2043"/>
        <item x="1033"/>
        <item x="664"/>
        <item x="2239"/>
        <item x="2127"/>
        <item x="926"/>
        <item x="918"/>
        <item x="2121"/>
        <item x="839"/>
        <item x="1174"/>
        <item x="1879"/>
        <item x="1812"/>
        <item x="1992"/>
        <item x="1134"/>
        <item x="1652"/>
        <item x="25"/>
        <item x="757"/>
        <item x="1972"/>
        <item x="2292"/>
        <item x="1898"/>
        <item x="1633"/>
        <item x="2147"/>
        <item x="1064"/>
        <item x="39"/>
        <item x="489"/>
        <item x="1096"/>
        <item x="801"/>
        <item x="692"/>
        <item x="1874"/>
        <item x="2174"/>
        <item x="808"/>
        <item x="363"/>
        <item x="991"/>
        <item x="970"/>
        <item x="2145"/>
        <item x="774"/>
        <item x="1580"/>
        <item x="937"/>
        <item x="1499"/>
        <item x="1764"/>
        <item x="1359"/>
        <item x="400"/>
        <item x="51"/>
        <item x="2269"/>
        <item x="1808"/>
        <item x="1400"/>
        <item x="1107"/>
        <item x="1519"/>
        <item x="78"/>
        <item x="1882"/>
        <item x="1590"/>
        <item x="1148"/>
        <item x="2023"/>
        <item x="1363"/>
        <item x="823"/>
        <item x="1557"/>
        <item x="1154"/>
        <item x="213"/>
        <item x="1339"/>
        <item x="1678"/>
        <item x="313"/>
        <item x="1482"/>
        <item x="2056"/>
        <item x="68"/>
        <item x="1716"/>
        <item x="930"/>
        <item x="435"/>
        <item x="872"/>
        <item x="1475"/>
        <item x="1498"/>
        <item x="1027"/>
        <item x="1406"/>
        <item x="749"/>
        <item x="857"/>
        <item x="1396"/>
        <item x="280"/>
        <item x="244"/>
        <item x="1376"/>
        <item x="861"/>
        <item x="592"/>
        <item x="1619"/>
        <item x="48"/>
        <item x="2286"/>
        <item x="45"/>
        <item x="712"/>
        <item x="650"/>
        <item x="379"/>
        <item x="176"/>
        <item x="1575"/>
        <item x="699"/>
        <item x="1803"/>
        <item x="1013"/>
        <item x="201"/>
        <item x="1767"/>
        <item x="799"/>
        <item x="82"/>
        <item x="1760"/>
        <item x="730"/>
        <item x="1495"/>
        <item x="1207"/>
        <item x="1042"/>
        <item x="2256"/>
        <item x="1937"/>
        <item x="385"/>
        <item x="1163"/>
        <item x="487"/>
        <item x="1990"/>
        <item x="705"/>
        <item x="631"/>
        <item x="1117"/>
        <item x="1206"/>
        <item x="93"/>
        <item x="490"/>
        <item x="1142"/>
        <item x="366"/>
        <item x="1831"/>
        <item x="2218"/>
        <item x="1509"/>
        <item x="1084"/>
        <item x="1370"/>
        <item x="998"/>
        <item x="1647"/>
        <item x="846"/>
        <item x="906"/>
        <item x="286"/>
        <item x="1578"/>
        <item x="294"/>
        <item x="751"/>
        <item x="1775"/>
        <item x="917"/>
        <item x="2058"/>
        <item x="1469"/>
        <item x="463"/>
        <item x="1561"/>
        <item x="576"/>
        <item x="2287"/>
        <item x="957"/>
        <item x="949"/>
        <item x="1903"/>
        <item x="321"/>
        <item x="627"/>
        <item x="1173"/>
        <item x="1232"/>
        <item x="548"/>
        <item x="114"/>
        <item x="1242"/>
        <item x="853"/>
        <item x="2249"/>
        <item x="120"/>
        <item x="2254"/>
        <item x="55"/>
        <item x="16"/>
        <item x="1546"/>
        <item x="1795"/>
        <item x="443"/>
        <item x="2304"/>
        <item x="502"/>
        <item x="912"/>
        <item x="652"/>
        <item x="1765"/>
        <item x="250"/>
        <item x="1933"/>
        <item x="1124"/>
        <item x="2055"/>
        <item x="1579"/>
        <item x="1946"/>
        <item x="1732"/>
        <item x="1244"/>
        <item x="580"/>
        <item x="1979"/>
        <item x="788"/>
        <item x="633"/>
        <item x="1226"/>
        <item x="546"/>
        <item x="2296"/>
        <item x="1736"/>
        <item x="1558"/>
        <item x="510"/>
        <item x="2280"/>
        <item x="1461"/>
        <item x="1722"/>
        <item x="2102"/>
        <item x="1093"/>
        <item x="832"/>
        <item x="1624"/>
        <item x="169"/>
        <item x="892"/>
        <item x="467"/>
        <item x="212"/>
        <item x="1170"/>
        <item x="1726"/>
        <item x="2167"/>
        <item x="1139"/>
        <item x="1403"/>
        <item x="1914"/>
        <item x="2001"/>
        <item x="1880"/>
        <item x="270"/>
        <item x="2087"/>
        <item x="758"/>
        <item x="717"/>
        <item x="1672"/>
        <item x="787"/>
        <item x="583"/>
        <item x="2201"/>
        <item x="871"/>
        <item x="65"/>
        <item x="1215"/>
        <item x="1766"/>
        <item x="46"/>
        <item x="227"/>
        <item x="501"/>
        <item x="2099"/>
        <item x="556"/>
        <item x="1253"/>
        <item x="1733"/>
        <item x="1885"/>
        <item x="1718"/>
        <item x="1555"/>
        <item x="1150"/>
        <item x="2288"/>
        <item x="948"/>
        <item x="1121"/>
        <item x="1167"/>
        <item x="1608"/>
        <item x="107"/>
        <item x="1066"/>
        <item x="534"/>
        <item x="679"/>
        <item x="726"/>
        <item x="1681"/>
        <item x="910"/>
        <item x="2068"/>
        <item x="1963"/>
        <item x="2060"/>
        <item x="271"/>
        <item x="158"/>
        <item x="351"/>
        <item x="1371"/>
        <item x="1714"/>
        <item x="2268"/>
        <item x="936"/>
        <item x="1600"/>
        <item x="189"/>
        <item x="790"/>
        <item x="1562"/>
        <item x="1567"/>
        <item x="275"/>
        <item x="1877"/>
        <item x="1744"/>
        <item x="590"/>
        <item x="1780"/>
        <item x="235"/>
        <item x="1283"/>
        <item x="2084"/>
        <item x="642"/>
        <item x="1632"/>
        <item x="1924"/>
        <item x="195"/>
        <item x="56"/>
        <item x="338"/>
        <item x="1931"/>
        <item x="1324"/>
        <item x="1717"/>
        <item x="715"/>
        <item x="2044"/>
        <item x="995"/>
        <item x="1338"/>
        <item x="2187"/>
        <item x="1016"/>
        <item x="231"/>
        <item x="842"/>
        <item x="320"/>
        <item x="2236"/>
        <item x="2153"/>
        <item x="80"/>
        <item x="1620"/>
        <item x="2232"/>
        <item x="1454"/>
        <item x="2061"/>
        <item x="339"/>
        <item x="573"/>
        <item x="702"/>
        <item x="569"/>
        <item x="858"/>
        <item x="711"/>
        <item x="1660"/>
        <item x="554"/>
        <item x="555"/>
        <item x="1003"/>
        <item x="1802"/>
        <item x="247"/>
        <item x="745"/>
        <item x="1479"/>
        <item x="1236"/>
        <item x="2264"/>
        <item x="598"/>
        <item x="1276"/>
        <item x="1223"/>
        <item x="1100"/>
        <item x="1753"/>
        <item x="2235"/>
        <item x="1473"/>
        <item x="476"/>
        <item x="766"/>
        <item x="980"/>
        <item x="987"/>
        <item x="1231"/>
        <item x="1735"/>
        <item x="2158"/>
        <item x="170"/>
        <item x="513"/>
        <item x="945"/>
        <item x="1995"/>
        <item x="409"/>
        <item x="91"/>
        <item x="2293"/>
        <item x="1785"/>
        <item x="122"/>
        <item x="1610"/>
        <item x="727"/>
        <item x="152"/>
        <item x="391"/>
        <item x="229"/>
        <item x="429"/>
        <item x="208"/>
        <item x="44"/>
        <item x="1719"/>
        <item x="1287"/>
        <item x="2243"/>
        <item x="655"/>
        <item x="695"/>
        <item x="1983"/>
        <item x="1594"/>
        <item x="626"/>
        <item x="796"/>
        <item x="2240"/>
        <item x="503"/>
        <item x="1145"/>
        <item x="438"/>
        <item x="1381"/>
        <item x="1193"/>
        <item x="2082"/>
        <item x="866"/>
        <item x="2200"/>
        <item x="1547"/>
        <item x="61"/>
        <item x="527"/>
        <item x="997"/>
        <item x="1531"/>
        <item x="2136"/>
        <item x="986"/>
        <item x="1906"/>
        <item x="1984"/>
        <item x="1836"/>
        <item x="9"/>
        <item x="2002"/>
        <item x="153"/>
        <item x="911"/>
        <item x="688"/>
        <item x="1581"/>
        <item x="1626"/>
        <item x="898"/>
        <item x="289"/>
        <item x="109"/>
        <item x="1081"/>
        <item x="243"/>
        <item x="1686"/>
        <item x="2040"/>
        <item x="134"/>
        <item x="199"/>
        <item x="1266"/>
        <item x="357"/>
        <item x="1048"/>
        <item x="1377"/>
        <item x="1782"/>
        <item x="677"/>
        <item x="21"/>
        <item x="1237"/>
        <item x="1119"/>
        <item x="1071"/>
        <item x="2139"/>
        <item x="966"/>
        <item x="1754"/>
        <item x="1815"/>
        <item x="2107"/>
        <item x="1303"/>
        <item x="606"/>
        <item x="173"/>
        <item x="111"/>
        <item x="1911"/>
        <item x="369"/>
        <item x="1904"/>
        <item x="1379"/>
        <item x="1054"/>
        <item x="2161"/>
        <item x="897"/>
        <item x="1776"/>
        <item x="1851"/>
        <item x="594"/>
        <item x="1218"/>
        <item x="2150"/>
        <item x="1176"/>
        <item x="1941"/>
        <item x="13"/>
        <item x="1190"/>
        <item x="287"/>
        <item x="102"/>
        <item x="889"/>
        <item x="1149"/>
        <item x="2210"/>
        <item x="2282"/>
        <item x="1928"/>
        <item x="1563"/>
        <item x="2110"/>
        <item x="1834"/>
        <item x="2203"/>
        <item x="565"/>
        <item x="2225"/>
        <item x="30"/>
        <item x="1337"/>
        <item x="1088"/>
        <item x="1026"/>
        <item x="956"/>
        <item x="530"/>
        <item x="2206"/>
        <item x="223"/>
        <item x="1698"/>
        <item x="1582"/>
        <item x="1710"/>
        <item x="683"/>
        <item x="126"/>
        <item x="1636"/>
        <item x="743"/>
        <item x="2092"/>
        <item x="181"/>
        <item x="837"/>
        <item x="230"/>
        <item x="353"/>
        <item x="465"/>
        <item x="4"/>
        <item x="1428"/>
        <item x="1641"/>
        <item x="1024"/>
        <item x="639"/>
        <item x="1783"/>
        <item x="1171"/>
        <item x="708"/>
        <item x="1462"/>
        <item x="1833"/>
        <item x="352"/>
        <item x="186"/>
        <item x="903"/>
        <item x="2177"/>
        <item x="151"/>
        <item x="505"/>
        <item x="317"/>
        <item x="299"/>
        <item x="1416"/>
        <item x="2255"/>
        <item x="1201"/>
        <item x="733"/>
        <item x="1311"/>
        <item x="401"/>
        <item x="368"/>
        <item x="1994"/>
        <item x="2053"/>
        <item x="1314"/>
        <item x="252"/>
        <item x="2224"/>
        <item x="1704"/>
        <item x="1485"/>
        <item x="1342"/>
        <item x="641"/>
        <item x="131"/>
        <item x="427"/>
        <item x="1360"/>
        <item x="753"/>
        <item x="2195"/>
        <item x="1674"/>
        <item x="579"/>
        <item x="1196"/>
        <item x="450"/>
        <item x="822"/>
        <item x="2069"/>
        <item x="1659"/>
        <item x="887"/>
        <item x="638"/>
        <item x="1101"/>
        <item x="1530"/>
        <item x="314"/>
        <item x="1180"/>
        <item x="164"/>
        <item x="1818"/>
        <item x="1424"/>
        <item x="1684"/>
        <item x="1584"/>
        <item x="1052"/>
        <item x="1356"/>
        <item x="2189"/>
        <item x="1051"/>
        <item x="1919"/>
        <item x="874"/>
        <item x="731"/>
        <item x="2199"/>
        <item x="1576"/>
        <item x="1115"/>
        <item x="1243"/>
        <item x="860"/>
        <item x="2297"/>
        <item x="843"/>
        <item x="1611"/>
        <item x="1987"/>
        <item x="1014"/>
        <item x="914"/>
        <item x="1539"/>
        <item x="1559"/>
        <item x="480"/>
        <item x="375"/>
        <item x="896"/>
        <item x="2128"/>
        <item x="2209"/>
        <item x="1104"/>
        <item x="2090"/>
        <item x="1871"/>
        <item x="648"/>
        <item x="1390"/>
        <item x="1293"/>
        <item x="2013"/>
        <item x="248"/>
        <item x="1325"/>
        <item x="1125"/>
        <item x="159"/>
        <item x="2234"/>
        <item x="813"/>
        <item x="245"/>
        <item x="1792"/>
        <item x="2081"/>
        <item x="1021"/>
        <item x="1409"/>
        <item x="154"/>
        <item x="971"/>
        <item x="1306"/>
        <item x="1289"/>
        <item x="211"/>
        <item x="1427"/>
        <item x="113"/>
        <item x="222"/>
        <item x="1317"/>
        <item x="1900"/>
        <item x="49"/>
        <item x="2215"/>
        <item x="828"/>
        <item x="185"/>
        <item x="60"/>
        <item x="112"/>
        <item x="315"/>
        <item x="707"/>
        <item x="1423"/>
        <item x="1388"/>
        <item x="1510"/>
        <item x="1274"/>
        <item x="2179"/>
        <item x="1444"/>
        <item x="15"/>
        <item x="1771"/>
        <item x="884"/>
        <item x="1265"/>
        <item x="2079"/>
        <item x="2113"/>
        <item x="516"/>
        <item x="1261"/>
        <item x="373"/>
        <item x="2064"/>
        <item x="1971"/>
        <item x="784"/>
        <item x="663"/>
        <item x="183"/>
        <item x="327"/>
        <item x="484"/>
        <item x="587"/>
        <item x="2034"/>
        <item x="473"/>
        <item x="1952"/>
        <item x="1187"/>
        <item x="210"/>
        <item x="1199"/>
        <item x="1045"/>
        <item x="1421"/>
        <item x="118"/>
        <item x="611"/>
        <item x="87"/>
        <item x="483"/>
        <item x="304"/>
        <item x="323"/>
        <item x="1568"/>
        <item x="706"/>
        <item x="1225"/>
        <item x="436"/>
        <item x="415"/>
        <item x="1494"/>
        <item x="1109"/>
        <item x="2284"/>
        <item x="387"/>
        <item x="147"/>
        <item x="340"/>
        <item x="57"/>
        <item x="603"/>
        <item x="1213"/>
        <item x="2229"/>
        <item x="1316"/>
        <item x="2014"/>
        <item x="1705"/>
        <item x="797"/>
        <item x="1934"/>
        <item x="1656"/>
        <item x="673"/>
        <item x="2142"/>
        <item x="805"/>
        <item x="1181"/>
        <item x="1480"/>
        <item x="2228"/>
        <item x="149"/>
        <item x="1116"/>
        <item x="1133"/>
        <item x="1701"/>
        <item x="2124"/>
        <item x="477"/>
        <item x="1158"/>
        <item x="2168"/>
        <item x="362"/>
        <item x="780"/>
        <item x="108"/>
        <item x="1826"/>
        <item x="1326"/>
        <item x="1694"/>
        <item x="1523"/>
        <item x="2000"/>
        <item x="128"/>
        <item x="2281"/>
        <item x="1073"/>
        <item x="1398"/>
        <item x="773"/>
        <item x="1943"/>
        <item x="425"/>
        <item x="739"/>
        <item x="1166"/>
        <item x="2155"/>
        <item x="2141"/>
        <item x="1112"/>
        <item x="474"/>
        <item x="365"/>
        <item x="2063"/>
        <item x="752"/>
        <item x="412"/>
        <item x="512"/>
        <item x="1364"/>
        <item x="1334"/>
        <item x="1614"/>
        <item x="776"/>
        <item x="1467"/>
        <item x="2137"/>
        <item x="2275"/>
        <item x="1663"/>
        <item x="1996"/>
        <item x="720"/>
        <item x="522"/>
        <item x="1669"/>
        <item x="2083"/>
        <item x="1820"/>
        <item x="1839"/>
        <item x="1628"/>
        <item x="1392"/>
        <item x="967"/>
        <item x="1383"/>
        <item x="1832"/>
        <item x="1249"/>
        <item x="1455"/>
        <item x="1974"/>
        <item x="2193"/>
        <item x="2219"/>
        <item x="1863"/>
        <item x="145"/>
        <item x="424"/>
        <item x="1687"/>
        <item x="259"/>
        <item x="2274"/>
        <item x="462"/>
        <item x="1844"/>
        <item x="2130"/>
        <item x="238"/>
        <item x="178"/>
        <item x="276"/>
        <item x="1323"/>
        <item x="1449"/>
        <item x="1883"/>
        <item x="1146"/>
        <item x="121"/>
        <item x="2162"/>
        <item x="26"/>
        <item x="2149"/>
        <item x="856"/>
        <item x="1304"/>
        <item x="560"/>
        <item x="1153"/>
        <item x="1918"/>
        <item x="1132"/>
        <item x="1748"/>
        <item x="1623"/>
        <item x="1355"/>
        <item x="1291"/>
        <item x="672"/>
        <item x="1138"/>
        <item x="693"/>
        <item x="1374"/>
        <item x="772"/>
        <item x="1524"/>
        <item x="1012"/>
        <item x="1565"/>
        <item x="1481"/>
        <item x="1198"/>
        <item x="1805"/>
        <item x="847"/>
        <item x="1312"/>
        <item x="1774"/>
        <item x="485"/>
        <item x="1896"/>
        <item x="1296"/>
        <item x="1840"/>
        <item x="466"/>
        <item x="902"/>
        <item x="1852"/>
        <item x="37"/>
        <item x="283"/>
        <item x="2194"/>
        <item x="1637"/>
        <item x="2152"/>
        <item x="827"/>
        <item x="1439"/>
        <item x="2222"/>
        <item x="1528"/>
        <item x="179"/>
        <item x="989"/>
        <item x="943"/>
        <item x="1362"/>
        <item x="1083"/>
        <item x="1250"/>
        <item x="1741"/>
        <item x="662"/>
        <item x="66"/>
        <item x="1399"/>
        <item x="798"/>
        <item x="12"/>
        <item x="262"/>
        <item x="507"/>
        <item x="1890"/>
        <item x="1234"/>
        <item x="748"/>
        <item x="1211"/>
        <item x="2154"/>
        <item x="701"/>
        <item x="519"/>
        <item x="354"/>
        <item x="532"/>
        <item x="1607"/>
        <item x="968"/>
        <item x="621"/>
        <item x="540"/>
        <item x="249"/>
        <item x="732"/>
        <item x="1286"/>
        <item x="615"/>
        <item x="8"/>
        <item x="1143"/>
        <item x="1200"/>
        <item x="342"/>
        <item x="1512"/>
        <item x="311"/>
        <item x="538"/>
        <item x="2180"/>
        <item x="1634"/>
        <item x="1422"/>
        <item x="160"/>
        <item x="561"/>
        <item x="1272"/>
        <item x="1511"/>
        <item x="793"/>
        <item x="1629"/>
        <item x="1279"/>
        <item x="2007"/>
        <item x="834"/>
        <item x="1909"/>
        <item x="63"/>
        <item x="1860"/>
        <item x="1856"/>
        <item x="207"/>
        <item x="1147"/>
        <item x="95"/>
        <item x="22"/>
        <item x="206"/>
        <item x="818"/>
        <item x="1263"/>
        <item x="658"/>
        <item x="1828"/>
        <item x="588"/>
        <item x="67"/>
        <item x="2173"/>
        <item x="637"/>
        <item x="2048"/>
        <item x="451"/>
        <item x="1269"/>
        <item x="996"/>
        <item x="1902"/>
        <item x="552"/>
        <item x="1353"/>
        <item x="1922"/>
        <item x="523"/>
        <item x="1489"/>
        <item x="1032"/>
        <item x="71"/>
        <item x="628"/>
        <item x="1068"/>
        <item x="933"/>
        <item x="1691"/>
        <item x="2047"/>
        <item x="141"/>
        <item x="1022"/>
        <item x="1715"/>
        <item x="2276"/>
        <item x="1929"/>
        <item x="2026"/>
        <item x="1825"/>
        <item x="360"/>
        <item x="1018"/>
        <item x="1331"/>
        <item x="2132"/>
        <item x="1061"/>
        <item x="1819"/>
        <item x="1429"/>
        <item x="1700"/>
        <item x="955"/>
        <item x="1830"/>
        <item x="931"/>
        <item x="913"/>
        <item x="696"/>
        <item x="659"/>
        <item x="1366"/>
        <item x="544"/>
        <item x="52"/>
        <item x="1220"/>
        <item x="1197"/>
        <item x="557"/>
        <item x="1867"/>
        <item x="386"/>
        <item x="1349"/>
        <item x="1419"/>
        <item x="1137"/>
        <item x="1393"/>
        <item x="2144"/>
        <item x="1814"/>
        <item x="1493"/>
        <item x="1141"/>
        <item x="62"/>
        <item x="2163"/>
        <item x="1761"/>
        <item x="1172"/>
        <item x="456"/>
        <item x="654"/>
        <item x="217"/>
        <item x="397"/>
        <item x="1092"/>
        <item x="895"/>
        <item x="2182"/>
        <item x="1838"/>
        <item x="103"/>
        <item x="1801"/>
        <item x="1299"/>
        <item x="1577"/>
        <item x="267"/>
        <item x="1483"/>
        <item x="1697"/>
        <item x="1343"/>
        <item x="43"/>
        <item x="1391"/>
        <item x="1275"/>
        <item x="2143"/>
        <item x="941"/>
        <item x="172"/>
        <item x="1000"/>
        <item x="494"/>
        <item x="1935"/>
        <item x="974"/>
        <item x="1864"/>
        <item x="1953"/>
        <item x="697"/>
        <item x="2233"/>
        <item x="888"/>
        <item x="292"/>
        <item x="1441"/>
        <item x="2197"/>
        <item x="1085"/>
        <item x="890"/>
        <item x="1976"/>
        <item x="1518"/>
        <item x="198"/>
        <item x="421"/>
        <item x="2205"/>
        <item x="1188"/>
        <item x="1129"/>
        <item x="1627"/>
        <item x="2035"/>
        <item x="284"/>
        <item x="2091"/>
        <item x="216"/>
        <item x="1301"/>
        <item x="482"/>
        <item x="1617"/>
        <item x="1939"/>
        <item x="1002"/>
        <item x="1977"/>
        <item x="608"/>
        <item x="1453"/>
        <item x="347"/>
        <item x="2037"/>
        <item x="1327"/>
        <item x="680"/>
        <item x="1060"/>
        <item x="300"/>
        <item x="305"/>
        <item x="296"/>
        <item x="272"/>
        <item x="298"/>
        <item x="18"/>
        <item x="163"/>
        <item x="234"/>
        <item x="1165"/>
        <item x="1837"/>
        <item x="1787"/>
        <item x="1625"/>
        <item x="41"/>
        <item x="1597"/>
        <item x="411"/>
        <item x="1532"/>
        <item x="2253"/>
        <item x="1573"/>
        <item x="1789"/>
        <item x="725"/>
        <item x="1394"/>
        <item x="1648"/>
        <item x="1358"/>
        <item x="2230"/>
        <item x="979"/>
        <item x="2085"/>
        <item x="586"/>
        <item x="1798"/>
        <item x="1955"/>
        <item x="1039"/>
        <item x="364"/>
        <item x="614"/>
        <item x="157"/>
        <item x="1969"/>
        <item x="24"/>
        <item x="38"/>
        <item x="1131"/>
        <item x="1951"/>
        <item x="1762"/>
        <item x="1417"/>
        <item x="1574"/>
        <item x="1536"/>
        <item x="1621"/>
        <item x="2088"/>
        <item x="1604"/>
        <item x="2165"/>
        <item x="946"/>
        <item x="1560"/>
        <item x="2164"/>
        <item x="1907"/>
        <item x="1157"/>
        <item x="1982"/>
        <item x="2125"/>
        <item x="562"/>
        <item x="1502"/>
        <item x="1055"/>
        <item x="348"/>
        <item x="455"/>
        <item x="1457"/>
        <item x="1537"/>
        <item x="279"/>
        <item x="571"/>
        <item x="281"/>
        <item x="2015"/>
        <item x="406"/>
        <item x="328"/>
        <item x="1944"/>
        <item x="2070"/>
        <item x="1889"/>
        <item x="932"/>
        <item x="904"/>
        <item x="821"/>
        <item x="2159"/>
        <item x="1082"/>
        <item x="2106"/>
        <item x="1458"/>
        <item x="2211"/>
        <item x="665"/>
        <item x="254"/>
        <item x="77"/>
        <item x="1913"/>
        <item x="423"/>
        <item x="869"/>
        <item x="1089"/>
        <item x="337"/>
        <item x="704"/>
        <item x="92"/>
        <item x="73"/>
        <item x="610"/>
        <item x="2263"/>
        <item x="2246"/>
        <item x="1075"/>
        <item x="1438"/>
        <item x="215"/>
        <item x="390"/>
        <item x="1347"/>
        <item x="1079"/>
        <item x="919"/>
        <item x="1195"/>
        <item x="1665"/>
        <item x="1693"/>
        <item x="2289"/>
        <item x="69"/>
        <item x="101"/>
        <item x="356"/>
        <item x="682"/>
        <item x="377"/>
        <item x="1491"/>
        <item x="960"/>
        <item x="1369"/>
        <item x="1894"/>
        <item x="959"/>
        <item x="1689"/>
        <item x="433"/>
        <item x="1222"/>
        <item x="2285"/>
        <item x="76"/>
        <item x="893"/>
        <item x="136"/>
        <item x="643"/>
        <item x="1685"/>
        <item x="1015"/>
        <item x="1126"/>
        <item x="901"/>
        <item x="863"/>
        <item x="1103"/>
        <item t="default"/>
      </items>
    </pivotField>
    <pivotField showAll="0"/>
    <pivotField showAll="0"/>
    <pivotField showAll="0"/>
    <pivotField numFmtId="14" showAll="0"/>
    <pivotField numFmtId="1" showAll="0"/>
    <pivotField showAll="0"/>
    <pivotField dataField="1" numFmtId="166" showAll="0"/>
    <pivotField numFmtId="167" showAll="0"/>
    <pivotField numFmtId="167" showAll="0"/>
    <pivotField numFmtId="167" showAll="0"/>
    <pivotField numFmtId="167" showAll="0"/>
    <pivotField numFmtId="167" showAll="0"/>
    <pivotField numFmtId="167" showAll="0"/>
    <pivotField numFmtId="9" showAll="0"/>
    <pivotField numFmtId="9" showAll="0"/>
  </pivotFields>
  <rowItems count="1">
    <i/>
  </rowItems>
  <colItems count="1">
    <i/>
  </colItems>
  <dataFields count="1">
    <dataField name="Sum of Quantity" fld="12" baseField="0" baseItem="0" numFmtId="166"/>
  </dataFields>
  <formats count="2">
    <format dxfId="12">
      <pivotArea outline="0" collapsedLevelsAreSubtotals="1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C000000}" name="PivotTable7" cacheId="3" applyNumberFormats="0" applyBorderFormats="0" applyFontFormats="0" applyPatternFormats="0" applyAlignmentFormats="0" applyWidthHeightFormats="1" dataCaption="Values" updatedVersion="7" minRefreshableVersion="5" useAutoFormatting="1" rowGrandTotals="0" colGrandTotals="0" createdVersion="7" indent="0" compact="0" compactData="0" multipleFieldFilters="0" chartFormat="4">
  <location ref="G8:H13" firstHeaderRow="1" firstDataRow="1" firstDataCol="1"/>
  <pivotFields count="21">
    <pivotField compact="0" outline="0" showAll="0">
      <items count="8">
        <item x="2"/>
        <item x="4"/>
        <item x="0"/>
        <item x="1"/>
        <item x="3"/>
        <item x="6"/>
        <item x="5"/>
        <item t="default"/>
      </items>
    </pivotField>
    <pivotField compact="0" outline="0" showAll="0">
      <items count="186">
        <item x="8"/>
        <item x="120"/>
        <item x="21"/>
        <item x="152"/>
        <item x="39"/>
        <item x="0"/>
        <item x="93"/>
        <item x="31"/>
        <item x="16"/>
        <item x="60"/>
        <item x="163"/>
        <item x="170"/>
        <item x="72"/>
        <item x="168"/>
        <item x="43"/>
        <item x="181"/>
        <item x="34"/>
        <item x="82"/>
        <item x="7"/>
        <item x="145"/>
        <item x="155"/>
        <item x="17"/>
        <item x="183"/>
        <item x="75"/>
        <item x="141"/>
        <item x="84"/>
        <item x="180"/>
        <item x="182"/>
        <item x="47"/>
        <item x="114"/>
        <item x="102"/>
        <item x="128"/>
        <item x="134"/>
        <item x="131"/>
        <item x="157"/>
        <item x="25"/>
        <item x="85"/>
        <item x="2"/>
        <item x="126"/>
        <item x="99"/>
        <item x="88"/>
        <item x="49"/>
        <item x="146"/>
        <item x="115"/>
        <item x="124"/>
        <item x="172"/>
        <item x="58"/>
        <item x="63"/>
        <item x="22"/>
        <item x="9"/>
        <item x="6"/>
        <item x="176"/>
        <item x="41"/>
        <item x="129"/>
        <item x="87"/>
        <item x="179"/>
        <item x="148"/>
        <item x="161"/>
        <item x="140"/>
        <item x="171"/>
        <item x="69"/>
        <item x="27"/>
        <item x="28"/>
        <item x="166"/>
        <item x="76"/>
        <item x="135"/>
        <item x="109"/>
        <item x="153"/>
        <item x="125"/>
        <item x="137"/>
        <item x="57"/>
        <item x="61"/>
        <item x="169"/>
        <item x="133"/>
        <item x="142"/>
        <item x="119"/>
        <item x="121"/>
        <item x="94"/>
        <item x="112"/>
        <item x="150"/>
        <item x="45"/>
        <item x="108"/>
        <item x="106"/>
        <item x="38"/>
        <item x="37"/>
        <item x="66"/>
        <item x="15"/>
        <item x="175"/>
        <item x="117"/>
        <item x="20"/>
        <item x="77"/>
        <item x="116"/>
        <item x="33"/>
        <item x="139"/>
        <item x="101"/>
        <item x="32"/>
        <item x="12"/>
        <item x="165"/>
        <item x="96"/>
        <item x="81"/>
        <item x="158"/>
        <item x="40"/>
        <item x="62"/>
        <item x="18"/>
        <item x="123"/>
        <item x="86"/>
        <item x="68"/>
        <item x="26"/>
        <item x="5"/>
        <item x="111"/>
        <item x="65"/>
        <item x="70"/>
        <item x="156"/>
        <item x="164"/>
        <item x="55"/>
        <item x="143"/>
        <item x="113"/>
        <item x="162"/>
        <item x="52"/>
        <item x="3"/>
        <item x="89"/>
        <item x="11"/>
        <item x="110"/>
        <item x="173"/>
        <item x="1"/>
        <item x="160"/>
        <item x="104"/>
        <item x="73"/>
        <item x="71"/>
        <item x="50"/>
        <item x="127"/>
        <item x="178"/>
        <item x="59"/>
        <item x="130"/>
        <item x="118"/>
        <item x="13"/>
        <item x="14"/>
        <item x="46"/>
        <item x="44"/>
        <item x="154"/>
        <item x="24"/>
        <item x="74"/>
        <item x="67"/>
        <item x="100"/>
        <item x="174"/>
        <item x="83"/>
        <item x="159"/>
        <item x="80"/>
        <item x="56"/>
        <item x="35"/>
        <item x="53"/>
        <item x="51"/>
        <item x="105"/>
        <item x="132"/>
        <item x="4"/>
        <item x="54"/>
        <item x="98"/>
        <item x="136"/>
        <item x="36"/>
        <item x="184"/>
        <item x="42"/>
        <item x="144"/>
        <item x="97"/>
        <item x="90"/>
        <item x="122"/>
        <item x="92"/>
        <item x="149"/>
        <item x="95"/>
        <item x="19"/>
        <item x="151"/>
        <item x="10"/>
        <item x="107"/>
        <item x="23"/>
        <item x="91"/>
        <item x="64"/>
        <item x="30"/>
        <item x="79"/>
        <item x="103"/>
        <item x="48"/>
        <item x="29"/>
        <item x="167"/>
        <item x="147"/>
        <item x="138"/>
        <item x="78"/>
        <item x="177"/>
        <item t="default"/>
      </items>
    </pivotField>
    <pivotField axis="axisRow" compact="0" outline="0" showAll="0" measureFilter="1" sortType="descending">
      <items count="13">
        <item x="0"/>
        <item x="2"/>
        <item x="3"/>
        <item x="5"/>
        <item x="7"/>
        <item x="9"/>
        <item x="11"/>
        <item x="8"/>
        <item x="6"/>
        <item x="4"/>
        <item x="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>
      <items count="2306">
        <item x="975"/>
        <item x="669"/>
        <item x="72"/>
        <item x="1746"/>
        <item x="1749"/>
        <item x="1522"/>
        <item x="1010"/>
        <item x="2170"/>
        <item x="921"/>
        <item x="536"/>
        <item x="1640"/>
        <item x="209"/>
        <item x="1734"/>
        <item x="20"/>
        <item x="1967"/>
        <item x="2076"/>
        <item x="1332"/>
        <item x="1214"/>
        <item x="453"/>
        <item x="1993"/>
        <item x="2216"/>
        <item x="64"/>
        <item x="1843"/>
        <item x="1270"/>
        <item x="1550"/>
        <item x="909"/>
        <item x="1023"/>
        <item x="1870"/>
        <item x="166"/>
        <item x="1865"/>
        <item x="2186"/>
        <item x="1553"/>
        <item x="1425"/>
        <item x="291"/>
        <item x="36"/>
        <item x="666"/>
        <item x="582"/>
        <item x="848"/>
        <item x="295"/>
        <item x="1354"/>
        <item x="371"/>
        <item x="345"/>
        <item x="264"/>
        <item x="2273"/>
        <item x="1721"/>
        <item x="1905"/>
        <item x="290"/>
        <item x="535"/>
        <item x="878"/>
        <item x="645"/>
        <item x="1210"/>
        <item x="992"/>
        <item x="1365"/>
        <item x="2086"/>
        <item x="2301"/>
        <item x="1182"/>
        <item x="1056"/>
        <item x="811"/>
        <item x="343"/>
        <item x="944"/>
        <item x="2191"/>
        <item x="1418"/>
        <item x="840"/>
        <item x="310"/>
        <item x="263"/>
        <item x="1613"/>
        <item x="2238"/>
        <item x="500"/>
        <item x="2105"/>
        <item x="448"/>
        <item x="127"/>
        <item x="2231"/>
        <item x="651"/>
        <item x="2103"/>
        <item x="667"/>
        <item x="1430"/>
        <item x="190"/>
        <item x="1063"/>
        <item x="1025"/>
        <item x="162"/>
        <item x="1233"/>
        <item x="1740"/>
        <item x="539"/>
        <item x="306"/>
        <item x="1699"/>
        <item x="440"/>
        <item x="1884"/>
        <item x="2022"/>
        <item x="1853"/>
        <item x="1930"/>
        <item x="1080"/>
        <item x="2042"/>
        <item x="709"/>
        <item x="1777"/>
        <item x="1968"/>
        <item x="1102"/>
        <item x="220"/>
        <item x="2122"/>
        <item x="964"/>
        <item x="570"/>
        <item x="2227"/>
        <item x="1474"/>
        <item x="1"/>
        <item x="399"/>
        <item x="140"/>
        <item x="408"/>
        <item x="983"/>
        <item x="1472"/>
        <item x="3"/>
        <item x="791"/>
        <item x="1380"/>
        <item x="511"/>
        <item x="148"/>
        <item x="2009"/>
        <item x="1184"/>
        <item x="441"/>
        <item x="96"/>
        <item x="1817"/>
        <item x="1319"/>
        <item x="1958"/>
        <item x="2071"/>
        <item x="464"/>
        <item x="1887"/>
        <item x="1683"/>
        <item x="417"/>
        <item x="738"/>
        <item x="1554"/>
        <item x="1886"/>
        <item x="1058"/>
        <item x="1330"/>
        <item x="2202"/>
        <item x="1868"/>
        <item x="273"/>
        <item x="1420"/>
        <item x="851"/>
        <item x="1869"/>
        <item x="1587"/>
        <item x="782"/>
        <item x="75"/>
        <item x="396"/>
        <item x="855"/>
        <item x="1598"/>
        <item x="815"/>
        <item x="137"/>
        <item x="335"/>
        <item x="380"/>
        <item x="1544"/>
        <item x="2291"/>
        <item x="661"/>
        <item x="1029"/>
        <item x="341"/>
        <item x="549"/>
        <item x="180"/>
        <item x="1747"/>
        <item x="260"/>
        <item x="2018"/>
        <item x="129"/>
        <item x="1192"/>
        <item x="1755"/>
        <item x="785"/>
        <item x="116"/>
        <item x="110"/>
        <item x="988"/>
        <item x="2089"/>
        <item x="384"/>
        <item x="2126"/>
        <item x="1007"/>
        <item x="1352"/>
        <item x="1320"/>
        <item x="1046"/>
        <item x="2247"/>
        <item x="830"/>
        <item x="778"/>
        <item x="2029"/>
        <item x="1346"/>
        <item x="2116"/>
        <item x="1292"/>
        <item x="257"/>
        <item x="5"/>
        <item x="2213"/>
        <item x="325"/>
        <item x="1651"/>
        <item x="1978"/>
        <item x="835"/>
        <item x="744"/>
        <item x="916"/>
        <item x="184"/>
        <item x="104"/>
        <item x="1772"/>
        <item x="750"/>
        <item x="233"/>
        <item x="908"/>
        <item x="1114"/>
        <item x="1507"/>
        <item x="1516"/>
        <item x="653"/>
        <item x="1592"/>
        <item x="1781"/>
        <item x="891"/>
        <item x="2072"/>
        <item x="2156"/>
        <item x="935"/>
        <item x="1382"/>
        <item x="982"/>
        <item x="2262"/>
        <item x="2184"/>
        <item x="584"/>
        <item x="1682"/>
        <item x="734"/>
        <item x="232"/>
        <item x="1811"/>
        <item x="1653"/>
        <item x="419"/>
        <item x="742"/>
        <item x="493"/>
        <item x="1251"/>
        <item x="416"/>
        <item x="1872"/>
        <item x="1589"/>
        <item x="2045"/>
        <item x="604"/>
        <item x="478"/>
        <item x="359"/>
        <item x="2050"/>
        <item x="754"/>
        <item x="619"/>
        <item x="1661"/>
        <item x="1259"/>
        <item x="1440"/>
        <item x="2192"/>
        <item x="2019"/>
        <item x="1938"/>
        <item x="1031"/>
        <item x="736"/>
        <item x="1667"/>
        <item x="53"/>
        <item x="1460"/>
        <item x="1770"/>
        <item x="599"/>
        <item x="559"/>
        <item x="1671"/>
        <item x="1001"/>
        <item x="17"/>
        <item x="958"/>
        <item x="1466"/>
        <item x="1412"/>
        <item x="1456"/>
        <item x="789"/>
        <item x="2271"/>
        <item x="1835"/>
        <item x="1043"/>
        <item x="1959"/>
        <item x="2111"/>
        <item x="1917"/>
        <item x="1035"/>
        <item x="2221"/>
        <item x="383"/>
        <item x="1606"/>
        <item x="2120"/>
        <item x="1998"/>
        <item x="859"/>
        <item x="609"/>
        <item x="1254"/>
        <item x="2017"/>
        <item x="14"/>
        <item x="1505"/>
        <item x="1307"/>
        <item x="985"/>
        <item x="2010"/>
        <item x="1571"/>
        <item x="2294"/>
        <item x="361"/>
        <item x="58"/>
        <item x="764"/>
        <item x="105"/>
        <item x="1240"/>
        <item x="496"/>
        <item x="2011"/>
        <item x="990"/>
        <item x="2094"/>
        <item x="381"/>
        <item x="1375"/>
        <item x="993"/>
        <item x="1702"/>
        <item x="174"/>
        <item x="196"/>
        <item x="1858"/>
        <item x="1973"/>
        <item x="1152"/>
        <item x="1809"/>
        <item x="251"/>
        <item x="358"/>
        <item x="2208"/>
        <item x="1282"/>
        <item x="309"/>
        <item x="125"/>
        <item x="1384"/>
        <item x="168"/>
        <item x="690"/>
        <item x="1876"/>
        <item x="1850"/>
        <item x="1160"/>
        <item x="2172"/>
        <item x="420"/>
        <item x="1643"/>
        <item x="2062"/>
        <item x="2074"/>
        <item x="1450"/>
        <item x="713"/>
        <item x="81"/>
        <item x="1057"/>
        <item x="1932"/>
        <item x="171"/>
        <item x="741"/>
        <item x="2279"/>
        <item x="953"/>
        <item x="2030"/>
        <item x="1585"/>
        <item x="1468"/>
        <item x="954"/>
        <item x="1846"/>
        <item x="269"/>
        <item x="285"/>
        <item x="277"/>
        <item x="1216"/>
        <item x="769"/>
        <item x="2051"/>
        <item x="1997"/>
        <item x="1345"/>
        <item x="885"/>
        <item x="1106"/>
        <item x="1501"/>
        <item x="1281"/>
        <item x="1488"/>
        <item x="2075"/>
        <item x="2295"/>
        <item x="1155"/>
        <item x="258"/>
        <item x="1128"/>
        <item x="577"/>
        <item x="2160"/>
        <item x="2278"/>
        <item x="1725"/>
        <item x="1127"/>
        <item x="31"/>
        <item x="1238"/>
        <item x="1942"/>
        <item x="1257"/>
        <item x="2049"/>
        <item x="1936"/>
        <item x="1447"/>
        <item x="1445"/>
        <item x="1711"/>
        <item x="1841"/>
        <item x="1285"/>
        <item x="1654"/>
        <item x="1888"/>
        <item x="1854"/>
        <item x="132"/>
        <item x="1065"/>
        <item x="236"/>
        <item x="1395"/>
        <item x="775"/>
        <item x="6"/>
        <item x="1891"/>
        <item x="838"/>
        <item x="1707"/>
        <item x="566"/>
        <item x="875"/>
        <item x="1175"/>
        <item x="581"/>
        <item x="1845"/>
        <item x="1294"/>
        <item x="817"/>
        <item x="1271"/>
        <item x="1645"/>
        <item x="349"/>
        <item x="882"/>
        <item x="2008"/>
        <item x="1435"/>
        <item x="2066"/>
        <item x="167"/>
        <item x="824"/>
        <item x="529"/>
        <item x="1956"/>
        <item x="714"/>
        <item x="841"/>
        <item x="1105"/>
        <item x="1446"/>
        <item x="1097"/>
        <item x="1348"/>
        <item x="2166"/>
        <item x="1386"/>
        <item x="2299"/>
        <item x="1915"/>
        <item x="1402"/>
        <item x="2119"/>
        <item x="1059"/>
        <item x="1925"/>
        <item x="810"/>
        <item x="716"/>
        <item x="613"/>
        <item x="671"/>
        <item x="1773"/>
        <item x="1823"/>
        <item x="1034"/>
        <item x="940"/>
        <item x="854"/>
        <item x="191"/>
        <item x="578"/>
        <item x="868"/>
        <item x="135"/>
        <item x="718"/>
        <item x="119"/>
        <item x="947"/>
        <item x="795"/>
        <item x="1728"/>
        <item x="266"/>
        <item x="1690"/>
        <item x="1752"/>
        <item x="1037"/>
        <item x="332"/>
        <item x="883"/>
        <item x="938"/>
        <item x="864"/>
        <item x="479"/>
        <item x="630"/>
        <item x="1859"/>
        <item x="454"/>
        <item x="635"/>
        <item x="1742"/>
        <item x="551"/>
        <item x="2031"/>
        <item x="1492"/>
        <item x="2220"/>
        <item x="1313"/>
        <item x="2245"/>
        <item x="1284"/>
        <item x="521"/>
        <item x="1673"/>
        <item x="526"/>
        <item x="767"/>
        <item x="329"/>
        <item x="1387"/>
        <item x="1186"/>
        <item x="1497"/>
        <item x="1122"/>
        <item x="2080"/>
        <item x="1849"/>
        <item x="804"/>
        <item x="905"/>
        <item x="1862"/>
        <item x="1177"/>
        <item x="94"/>
        <item x="1759"/>
        <item x="1351"/>
        <item x="575"/>
        <item x="1443"/>
        <item x="1478"/>
        <item x="1965"/>
        <item x="1506"/>
        <item x="1675"/>
        <item x="1110"/>
        <item x="1679"/>
        <item x="1410"/>
        <item x="545"/>
        <item x="1179"/>
        <item x="2020"/>
        <item x="1094"/>
        <item x="1866"/>
        <item x="1526"/>
        <item x="1367"/>
        <item x="1464"/>
        <item x="1357"/>
        <item x="1827"/>
        <item x="1855"/>
        <item x="34"/>
        <item x="1053"/>
        <item x="1635"/>
        <item x="1668"/>
        <item x="253"/>
        <item x="1745"/>
        <item x="1829"/>
        <item x="241"/>
        <item x="687"/>
        <item x="763"/>
        <item x="1945"/>
        <item x="1229"/>
        <item x="722"/>
        <item x="499"/>
        <item x="1534"/>
        <item x="574"/>
        <item x="2133"/>
        <item x="771"/>
        <item x="1921"/>
        <item x="2241"/>
        <item x="1570"/>
        <item x="1712"/>
        <item x="803"/>
        <item x="1228"/>
        <item x="1810"/>
        <item x="2298"/>
        <item x="2265"/>
        <item x="600"/>
        <item x="1847"/>
        <item x="829"/>
        <item x="382"/>
        <item x="1411"/>
        <item x="1664"/>
        <item x="447"/>
        <item x="1087"/>
        <item x="873"/>
        <item x="486"/>
        <item x="2190"/>
        <item x="1788"/>
        <item x="372"/>
        <item x="1414"/>
        <item x="624"/>
        <item x="2175"/>
        <item x="602"/>
        <item x="2214"/>
        <item x="318"/>
        <item x="1897"/>
        <item x="491"/>
        <item x="2134"/>
        <item x="800"/>
        <item x="2212"/>
        <item x="922"/>
        <item x="999"/>
        <item x="814"/>
        <item x="1130"/>
        <item x="504"/>
        <item x="1948"/>
        <item x="907"/>
        <item x="1962"/>
        <item x="426"/>
        <item x="1750"/>
        <item x="625"/>
        <item x="1566"/>
        <item x="1178"/>
        <item x="1881"/>
        <item x="225"/>
        <item x="1144"/>
        <item x="1476"/>
        <item x="1118"/>
        <item x="759"/>
        <item x="550"/>
        <item x="1768"/>
        <item x="1151"/>
        <item x="1344"/>
        <item x="1605"/>
        <item x="2065"/>
        <item x="142"/>
        <item x="809"/>
        <item x="469"/>
        <item x="452"/>
        <item x="177"/>
        <item x="475"/>
        <item x="1791"/>
        <item x="2095"/>
        <item x="1308"/>
        <item x="228"/>
        <item x="1329"/>
        <item x="656"/>
        <item x="978"/>
        <item x="2148"/>
        <item x="2117"/>
        <item x="520"/>
        <item x="70"/>
        <item x="2059"/>
        <item x="1113"/>
        <item x="307"/>
        <item x="1529"/>
        <item x="472"/>
        <item x="1954"/>
        <item x="1047"/>
        <item x="518"/>
        <item x="376"/>
        <item x="1986"/>
        <item x="710"/>
        <item x="2025"/>
        <item x="2"/>
        <item x="1202"/>
        <item x="1044"/>
        <item x="1763"/>
        <item x="84"/>
        <item x="1448"/>
        <item x="558"/>
        <item x="514"/>
        <item x="1368"/>
        <item x="1824"/>
        <item x="2157"/>
        <item x="1662"/>
        <item x="274"/>
        <item x="2041"/>
        <item x="138"/>
        <item x="1790"/>
        <item x="1947"/>
        <item x="1988"/>
        <item x="1490"/>
        <item x="524"/>
        <item x="497"/>
        <item x="1991"/>
        <item x="2054"/>
        <item x="256"/>
        <item x="657"/>
        <item x="2183"/>
        <item x="1041"/>
        <item x="388"/>
        <item x="204"/>
        <item x="1515"/>
        <item x="1908"/>
        <item x="2248"/>
        <item x="1756"/>
        <item x="27"/>
        <item x="1503"/>
        <item x="86"/>
        <item x="2171"/>
        <item x="632"/>
        <item x="779"/>
        <item x="819"/>
        <item x="900"/>
        <item x="187"/>
        <item x="1784"/>
        <item x="2108"/>
        <item x="481"/>
        <item x="2109"/>
        <item x="806"/>
        <item x="278"/>
        <item x="553"/>
        <item x="1067"/>
        <item x="1796"/>
        <item x="1433"/>
        <item x="88"/>
        <item x="1310"/>
        <item x="367"/>
        <item x="1321"/>
        <item x="973"/>
        <item x="1727"/>
        <item x="740"/>
        <item x="32"/>
        <item x="1926"/>
        <item x="2217"/>
        <item x="1535"/>
        <item x="1899"/>
        <item x="35"/>
        <item x="1609"/>
        <item x="880"/>
        <item x="146"/>
        <item x="2223"/>
        <item x="237"/>
        <item x="1072"/>
        <item x="881"/>
        <item x="1451"/>
        <item x="1205"/>
        <item x="85"/>
        <item x="894"/>
        <item x="640"/>
        <item x="1650"/>
        <item x="1477"/>
        <item x="1615"/>
        <item x="47"/>
        <item x="1074"/>
        <item x="155"/>
        <item x="601"/>
        <item x="542"/>
        <item x="23"/>
        <item x="984"/>
        <item x="1638"/>
        <item x="1318"/>
        <item x="1739"/>
        <item x="1168"/>
        <item x="1247"/>
        <item x="925"/>
        <item x="1612"/>
        <item x="1434"/>
        <item x="781"/>
        <item x="768"/>
        <item x="2283"/>
        <item x="564"/>
        <item x="1245"/>
        <item x="1730"/>
        <item x="324"/>
        <item x="1591"/>
        <item x="1779"/>
        <item x="506"/>
        <item x="1298"/>
        <item x="1901"/>
        <item x="1556"/>
        <item x="1758"/>
        <item x="1957"/>
        <item x="515"/>
        <item x="446"/>
        <item x="870"/>
        <item x="1136"/>
        <item x="449"/>
        <item x="597"/>
        <item x="585"/>
        <item x="1315"/>
        <item x="762"/>
        <item x="1011"/>
        <item x="74"/>
        <item x="1385"/>
        <item x="2021"/>
        <item x="684"/>
        <item x="1436"/>
        <item x="312"/>
        <item x="282"/>
        <item x="1208"/>
        <item x="1328"/>
        <item x="2185"/>
        <item x="1603"/>
        <item x="193"/>
        <item x="792"/>
        <item x="2101"/>
        <item x="242"/>
        <item x="1463"/>
        <item x="2052"/>
        <item x="1517"/>
        <item x="1980"/>
        <item x="124"/>
        <item x="1800"/>
        <item x="994"/>
        <item x="205"/>
        <item x="820"/>
        <item x="660"/>
        <item x="689"/>
        <item x="928"/>
        <item x="2028"/>
        <item x="1649"/>
        <item x="188"/>
        <item x="431"/>
        <item x="1290"/>
        <item x="1256"/>
        <item x="1658"/>
        <item x="1508"/>
        <item x="1538"/>
        <item x="1361"/>
        <item x="2244"/>
        <item x="612"/>
        <item x="836"/>
        <item x="1288"/>
        <item x="825"/>
        <item x="1309"/>
        <item x="1465"/>
        <item x="330"/>
        <item x="1224"/>
        <item x="303"/>
        <item x="877"/>
        <item x="498"/>
        <item x="934"/>
        <item x="2114"/>
        <item x="1487"/>
        <item x="488"/>
        <item x="350"/>
        <item x="1588"/>
        <item x="607"/>
        <item x="1797"/>
        <item x="563"/>
        <item x="1078"/>
        <item x="2100"/>
        <item x="346"/>
        <item x="1999"/>
        <item x="2270"/>
        <item x="2057"/>
        <item x="265"/>
        <item x="99"/>
        <item x="143"/>
        <item x="1816"/>
        <item x="1842"/>
        <item x="2112"/>
        <item x="1989"/>
        <item x="572"/>
        <item x="755"/>
        <item x="83"/>
        <item x="826"/>
        <item x="1322"/>
        <item x="2252"/>
        <item x="1646"/>
        <item x="509"/>
        <item x="2118"/>
        <item x="636"/>
        <item x="1618"/>
        <item x="226"/>
        <item x="537"/>
        <item x="976"/>
        <item x="239"/>
        <item x="404"/>
        <item x="927"/>
        <item x="240"/>
        <item x="355"/>
        <item x="1235"/>
        <item x="698"/>
        <item x="2266"/>
        <item x="1964"/>
        <item x="1262"/>
        <item x="301"/>
        <item x="389"/>
        <item x="2151"/>
        <item x="1821"/>
        <item x="723"/>
        <item x="442"/>
        <item x="1552"/>
        <item x="1267"/>
        <item x="2290"/>
        <item x="1070"/>
        <item x="1009"/>
        <item x="1595"/>
        <item x="1432"/>
        <item x="1569"/>
        <item x="2258"/>
        <item x="676"/>
        <item x="1960"/>
        <item x="2303"/>
        <item x="623"/>
        <item x="1230"/>
        <item x="1020"/>
        <item x="721"/>
        <item x="961"/>
        <item x="1090"/>
        <item x="1738"/>
        <item x="422"/>
        <item x="924"/>
        <item x="414"/>
        <item x="735"/>
        <item x="1857"/>
        <item x="591"/>
        <item x="1459"/>
        <item x="531"/>
        <item x="646"/>
        <item x="458"/>
        <item x="1533"/>
        <item x="319"/>
        <item x="302"/>
        <item x="1273"/>
        <item x="246"/>
        <item x="1500"/>
        <item x="165"/>
        <item x="1246"/>
        <item x="1038"/>
        <item x="50"/>
        <item x="620"/>
        <item x="2146"/>
        <item x="770"/>
        <item x="1527"/>
        <item x="98"/>
        <item x="879"/>
        <item x="344"/>
        <item x="951"/>
        <item x="106"/>
        <item x="461"/>
        <item x="1541"/>
        <item x="1217"/>
        <item x="2073"/>
        <item x="972"/>
        <item x="1602"/>
        <item x="616"/>
        <item x="1630"/>
        <item x="1212"/>
        <item x="899"/>
        <item x="1769"/>
        <item x="333"/>
        <item x="1169"/>
        <item x="2140"/>
        <item x="596"/>
        <item x="2196"/>
        <item x="691"/>
        <item x="1123"/>
        <item x="1806"/>
        <item x="969"/>
        <item x="1248"/>
        <item x="1239"/>
        <item x="1028"/>
        <item x="1030"/>
        <item x="1062"/>
        <item x="1703"/>
        <item x="1372"/>
        <item x="405"/>
        <item x="2261"/>
        <item x="942"/>
        <item x="1442"/>
        <item x="1159"/>
        <item x="1514"/>
        <item x="445"/>
        <item x="1848"/>
        <item x="1076"/>
        <item x="1601"/>
        <item x="1189"/>
        <item x="1793"/>
        <item x="1135"/>
        <item x="2078"/>
        <item x="1099"/>
        <item x="681"/>
        <item x="468"/>
        <item x="1551"/>
        <item x="214"/>
        <item x="1786"/>
        <item x="675"/>
        <item x="1077"/>
        <item x="685"/>
        <item x="1751"/>
        <item x="1912"/>
        <item x="79"/>
        <item x="28"/>
        <item x="470"/>
        <item x="378"/>
        <item x="647"/>
        <item x="1407"/>
        <item x="29"/>
        <item x="1295"/>
        <item x="1241"/>
        <item x="1140"/>
        <item x="1692"/>
        <item x="777"/>
        <item x="1543"/>
        <item x="1542"/>
        <item x="1688"/>
        <item x="459"/>
        <item x="1004"/>
        <item x="117"/>
        <item x="1778"/>
        <item x="678"/>
        <item x="2237"/>
        <item x="1708"/>
        <item x="747"/>
        <item x="2104"/>
        <item x="622"/>
        <item x="1950"/>
        <item x="326"/>
        <item x="2204"/>
        <item x="297"/>
        <item x="1120"/>
        <item x="786"/>
        <item x="1920"/>
        <item x="595"/>
        <item x="2097"/>
        <item x="1260"/>
        <item x="1484"/>
        <item x="2005"/>
        <item x="322"/>
        <item x="694"/>
        <item x="1895"/>
        <item x="156"/>
        <item x="1861"/>
        <item x="1695"/>
        <item x="432"/>
        <item x="1019"/>
        <item x="1437"/>
        <item x="1413"/>
        <item x="331"/>
        <item x="413"/>
        <item x="952"/>
        <item x="403"/>
        <item x="1966"/>
        <item x="1970"/>
        <item x="724"/>
        <item x="402"/>
        <item x="783"/>
        <item x="1255"/>
        <item x="1677"/>
        <item x="2277"/>
        <item x="54"/>
        <item x="831"/>
        <item x="1036"/>
        <item x="2067"/>
        <item x="1631"/>
        <item x="219"/>
        <item x="1731"/>
        <item x="1599"/>
        <item x="161"/>
        <item x="1548"/>
        <item x="1040"/>
        <item x="2272"/>
        <item x="649"/>
        <item x="133"/>
        <item x="1219"/>
        <item x="437"/>
        <item x="495"/>
        <item x="567"/>
        <item x="2242"/>
        <item x="398"/>
        <item x="2259"/>
        <item x="1893"/>
        <item x="2006"/>
        <item x="2169"/>
        <item x="1639"/>
        <item x="2003"/>
        <item x="568"/>
        <item x="194"/>
        <item x="543"/>
        <item x="19"/>
        <item x="1162"/>
        <item x="644"/>
        <item x="1549"/>
        <item x="1513"/>
        <item x="1335"/>
        <item x="2188"/>
        <item x="1408"/>
        <item x="460"/>
        <item x="1743"/>
        <item x="1227"/>
        <item x="1572"/>
        <item x="334"/>
        <item x="288"/>
        <item x="428"/>
        <item x="1280"/>
        <item x="33"/>
        <item x="1873"/>
        <item x="1452"/>
        <item x="1086"/>
        <item x="517"/>
        <item x="1540"/>
        <item x="2250"/>
        <item x="2138"/>
        <item x="1709"/>
        <item x="541"/>
        <item x="1596"/>
        <item x="308"/>
        <item x="100"/>
        <item x="1644"/>
        <item x="336"/>
        <item x="1807"/>
        <item x="1401"/>
        <item x="1258"/>
        <item x="1431"/>
        <item x="2135"/>
        <item x="218"/>
        <item x="202"/>
        <item x="1486"/>
        <item x="1521"/>
        <item x="939"/>
        <item x="2016"/>
        <item x="139"/>
        <item x="2093"/>
        <item x="1350"/>
        <item x="42"/>
        <item x="1091"/>
        <item x="1005"/>
        <item x="2033"/>
        <item x="2027"/>
        <item x="1161"/>
        <item x="1333"/>
        <item x="2038"/>
        <item x="59"/>
        <item x="833"/>
        <item x="392"/>
        <item x="2257"/>
        <item x="1050"/>
        <item x="1191"/>
        <item x="2129"/>
        <item x="1426"/>
        <item x="130"/>
        <item x="1680"/>
        <item x="457"/>
        <item x="1657"/>
        <item x="703"/>
        <item x="2198"/>
        <item x="845"/>
        <item x="1720"/>
        <item x="1340"/>
        <item x="1564"/>
        <item x="950"/>
        <item x="547"/>
        <item x="150"/>
        <item x="618"/>
        <item x="1961"/>
        <item x="2096"/>
        <item x="2300"/>
        <item x="2115"/>
        <item x="1642"/>
        <item x="1221"/>
        <item x="1504"/>
        <item x="756"/>
        <item x="2207"/>
        <item x="200"/>
        <item x="2032"/>
        <item x="1156"/>
        <item x="434"/>
        <item x="765"/>
        <item x="1822"/>
        <item x="1277"/>
        <item x="1264"/>
        <item x="1209"/>
        <item x="1471"/>
        <item x="2123"/>
        <item x="393"/>
        <item x="670"/>
        <item x="668"/>
        <item x="1723"/>
        <item x="2178"/>
        <item x="929"/>
        <item x="1404"/>
        <item x="977"/>
        <item x="2012"/>
        <item x="1203"/>
        <item x="444"/>
        <item x="1017"/>
        <item x="1757"/>
        <item x="1520"/>
        <item x="1676"/>
        <item x="1378"/>
        <item x="1108"/>
        <item x="1794"/>
        <item x="508"/>
        <item x="1300"/>
        <item x="394"/>
        <item x="1949"/>
        <item x="1069"/>
        <item x="593"/>
        <item x="862"/>
        <item x="1706"/>
        <item x="746"/>
        <item x="492"/>
        <item x="1525"/>
        <item x="1713"/>
        <item x="144"/>
        <item x="629"/>
        <item x="1470"/>
        <item x="1252"/>
        <item x="192"/>
        <item x="1910"/>
        <item x="221"/>
        <item x="1545"/>
        <item x="395"/>
        <item x="852"/>
        <item x="807"/>
        <item x="844"/>
        <item x="700"/>
        <item x="10"/>
        <item x="849"/>
        <item x="1397"/>
        <item x="1724"/>
        <item x="374"/>
        <item x="1268"/>
        <item x="760"/>
        <item x="1729"/>
        <item x="1927"/>
        <item x="182"/>
        <item x="1813"/>
        <item x="1405"/>
        <item x="2131"/>
        <item x="525"/>
        <item x="1008"/>
        <item x="1878"/>
        <item x="1892"/>
        <item x="2260"/>
        <item x="7"/>
        <item x="963"/>
        <item x="1496"/>
        <item x="410"/>
        <item x="802"/>
        <item x="255"/>
        <item x="2267"/>
        <item x="1111"/>
        <item x="865"/>
        <item x="2039"/>
        <item x="816"/>
        <item x="886"/>
        <item x="915"/>
        <item x="617"/>
        <item x="2251"/>
        <item x="1875"/>
        <item x="605"/>
        <item x="203"/>
        <item x="850"/>
        <item x="2181"/>
        <item x="1341"/>
        <item x="794"/>
        <item x="2004"/>
        <item x="1985"/>
        <item x="1336"/>
        <item x="1278"/>
        <item x="1006"/>
        <item x="1666"/>
        <item x="1373"/>
        <item x="1194"/>
        <item x="729"/>
        <item x="2226"/>
        <item x="115"/>
        <item x="965"/>
        <item x="1622"/>
        <item x="1981"/>
        <item x="962"/>
        <item x="370"/>
        <item x="686"/>
        <item x="1940"/>
        <item x="634"/>
        <item x="1799"/>
        <item x="1204"/>
        <item x="97"/>
        <item x="11"/>
        <item x="876"/>
        <item x="1302"/>
        <item x="439"/>
        <item x="920"/>
        <item x="981"/>
        <item x="2098"/>
        <item x="293"/>
        <item x="1183"/>
        <item x="1655"/>
        <item x="1305"/>
        <item x="0"/>
        <item x="90"/>
        <item x="589"/>
        <item x="1164"/>
        <item x="674"/>
        <item x="261"/>
        <item x="923"/>
        <item x="1616"/>
        <item x="316"/>
        <item x="1586"/>
        <item x="1185"/>
        <item x="2176"/>
        <item x="867"/>
        <item x="1916"/>
        <item x="728"/>
        <item x="123"/>
        <item x="2077"/>
        <item x="1583"/>
        <item x="1975"/>
        <item x="2302"/>
        <item x="224"/>
        <item x="1696"/>
        <item x="268"/>
        <item x="407"/>
        <item x="89"/>
        <item x="2024"/>
        <item x="533"/>
        <item x="528"/>
        <item x="1670"/>
        <item x="719"/>
        <item x="1098"/>
        <item x="1095"/>
        <item x="471"/>
        <item x="40"/>
        <item x="1049"/>
        <item x="175"/>
        <item x="1389"/>
        <item x="197"/>
        <item x="1593"/>
        <item x="2036"/>
        <item x="1923"/>
        <item x="430"/>
        <item x="1804"/>
        <item x="737"/>
        <item x="761"/>
        <item x="812"/>
        <item x="1415"/>
        <item x="418"/>
        <item x="1297"/>
        <item x="1737"/>
        <item x="2046"/>
        <item x="2043"/>
        <item x="1033"/>
        <item x="664"/>
        <item x="2239"/>
        <item x="2127"/>
        <item x="926"/>
        <item x="918"/>
        <item x="2121"/>
        <item x="839"/>
        <item x="1174"/>
        <item x="1879"/>
        <item x="1812"/>
        <item x="1992"/>
        <item x="1134"/>
        <item x="1652"/>
        <item x="25"/>
        <item x="757"/>
        <item x="1972"/>
        <item x="2292"/>
        <item x="1898"/>
        <item x="1633"/>
        <item x="2147"/>
        <item x="1064"/>
        <item x="39"/>
        <item x="489"/>
        <item x="1096"/>
        <item x="801"/>
        <item x="692"/>
        <item x="1874"/>
        <item x="2174"/>
        <item x="808"/>
        <item x="363"/>
        <item x="991"/>
        <item x="970"/>
        <item x="2145"/>
        <item x="774"/>
        <item x="1580"/>
        <item x="937"/>
        <item x="1499"/>
        <item x="1764"/>
        <item x="1359"/>
        <item x="400"/>
        <item x="51"/>
        <item x="2269"/>
        <item x="1808"/>
        <item x="1400"/>
        <item x="1107"/>
        <item x="1519"/>
        <item x="78"/>
        <item x="1882"/>
        <item x="1590"/>
        <item x="1148"/>
        <item x="2023"/>
        <item x="1363"/>
        <item x="823"/>
        <item x="1557"/>
        <item x="1154"/>
        <item x="213"/>
        <item x="1339"/>
        <item x="1678"/>
        <item x="313"/>
        <item x="1482"/>
        <item x="2056"/>
        <item x="68"/>
        <item x="1716"/>
        <item x="930"/>
        <item x="435"/>
        <item x="872"/>
        <item x="1475"/>
        <item x="1498"/>
        <item x="1027"/>
        <item x="1406"/>
        <item x="749"/>
        <item x="857"/>
        <item x="1396"/>
        <item x="280"/>
        <item x="244"/>
        <item x="1376"/>
        <item x="861"/>
        <item x="592"/>
        <item x="1619"/>
        <item x="48"/>
        <item x="2286"/>
        <item x="45"/>
        <item x="712"/>
        <item x="650"/>
        <item x="379"/>
        <item x="176"/>
        <item x="1575"/>
        <item x="699"/>
        <item x="1803"/>
        <item x="1013"/>
        <item x="201"/>
        <item x="1767"/>
        <item x="799"/>
        <item x="82"/>
        <item x="1760"/>
        <item x="730"/>
        <item x="1495"/>
        <item x="1207"/>
        <item x="1042"/>
        <item x="2256"/>
        <item x="1937"/>
        <item x="385"/>
        <item x="1163"/>
        <item x="487"/>
        <item x="1990"/>
        <item x="705"/>
        <item x="631"/>
        <item x="1117"/>
        <item x="1206"/>
        <item x="93"/>
        <item x="490"/>
        <item x="1142"/>
        <item x="366"/>
        <item x="1831"/>
        <item x="2218"/>
        <item x="1509"/>
        <item x="1084"/>
        <item x="1370"/>
        <item x="998"/>
        <item x="1647"/>
        <item x="846"/>
        <item x="906"/>
        <item x="286"/>
        <item x="1578"/>
        <item x="294"/>
        <item x="751"/>
        <item x="1775"/>
        <item x="917"/>
        <item x="2058"/>
        <item x="1469"/>
        <item x="463"/>
        <item x="1561"/>
        <item x="576"/>
        <item x="2287"/>
        <item x="957"/>
        <item x="949"/>
        <item x="1903"/>
        <item x="321"/>
        <item x="627"/>
        <item x="1173"/>
        <item x="1232"/>
        <item x="548"/>
        <item x="114"/>
        <item x="1242"/>
        <item x="853"/>
        <item x="2249"/>
        <item x="120"/>
        <item x="2254"/>
        <item x="55"/>
        <item x="16"/>
        <item x="1546"/>
        <item x="1795"/>
        <item x="443"/>
        <item x="2304"/>
        <item x="502"/>
        <item x="912"/>
        <item x="652"/>
        <item x="1765"/>
        <item x="250"/>
        <item x="1933"/>
        <item x="1124"/>
        <item x="2055"/>
        <item x="1579"/>
        <item x="1946"/>
        <item x="1732"/>
        <item x="1244"/>
        <item x="580"/>
        <item x="1979"/>
        <item x="788"/>
        <item x="633"/>
        <item x="1226"/>
        <item x="546"/>
        <item x="2296"/>
        <item x="1736"/>
        <item x="1558"/>
        <item x="510"/>
        <item x="2280"/>
        <item x="1461"/>
        <item x="1722"/>
        <item x="2102"/>
        <item x="1093"/>
        <item x="832"/>
        <item x="1624"/>
        <item x="169"/>
        <item x="892"/>
        <item x="467"/>
        <item x="212"/>
        <item x="1170"/>
        <item x="1726"/>
        <item x="2167"/>
        <item x="1139"/>
        <item x="1403"/>
        <item x="1914"/>
        <item x="2001"/>
        <item x="1880"/>
        <item x="270"/>
        <item x="2087"/>
        <item x="758"/>
        <item x="717"/>
        <item x="1672"/>
        <item x="787"/>
        <item x="583"/>
        <item x="2201"/>
        <item x="871"/>
        <item x="65"/>
        <item x="1215"/>
        <item x="1766"/>
        <item x="46"/>
        <item x="227"/>
        <item x="501"/>
        <item x="2099"/>
        <item x="556"/>
        <item x="1253"/>
        <item x="1733"/>
        <item x="1885"/>
        <item x="1718"/>
        <item x="1555"/>
        <item x="1150"/>
        <item x="2288"/>
        <item x="948"/>
        <item x="1121"/>
        <item x="1167"/>
        <item x="1608"/>
        <item x="107"/>
        <item x="1066"/>
        <item x="534"/>
        <item x="679"/>
        <item x="726"/>
        <item x="1681"/>
        <item x="910"/>
        <item x="2068"/>
        <item x="1963"/>
        <item x="2060"/>
        <item x="271"/>
        <item x="158"/>
        <item x="351"/>
        <item x="1371"/>
        <item x="1714"/>
        <item x="2268"/>
        <item x="936"/>
        <item x="1600"/>
        <item x="189"/>
        <item x="790"/>
        <item x="1562"/>
        <item x="1567"/>
        <item x="275"/>
        <item x="1877"/>
        <item x="1744"/>
        <item x="590"/>
        <item x="1780"/>
        <item x="235"/>
        <item x="1283"/>
        <item x="2084"/>
        <item x="642"/>
        <item x="1632"/>
        <item x="1924"/>
        <item x="195"/>
        <item x="56"/>
        <item x="338"/>
        <item x="1931"/>
        <item x="1324"/>
        <item x="1717"/>
        <item x="715"/>
        <item x="2044"/>
        <item x="995"/>
        <item x="1338"/>
        <item x="2187"/>
        <item x="1016"/>
        <item x="231"/>
        <item x="842"/>
        <item x="320"/>
        <item x="2236"/>
        <item x="2153"/>
        <item x="80"/>
        <item x="1620"/>
        <item x="2232"/>
        <item x="1454"/>
        <item x="2061"/>
        <item x="339"/>
        <item x="573"/>
        <item x="702"/>
        <item x="569"/>
        <item x="858"/>
        <item x="711"/>
        <item x="1660"/>
        <item x="554"/>
        <item x="555"/>
        <item x="1003"/>
        <item x="1802"/>
        <item x="247"/>
        <item x="745"/>
        <item x="1479"/>
        <item x="1236"/>
        <item x="2264"/>
        <item x="598"/>
        <item x="1276"/>
        <item x="1223"/>
        <item x="1100"/>
        <item x="1753"/>
        <item x="2235"/>
        <item x="1473"/>
        <item x="476"/>
        <item x="766"/>
        <item x="980"/>
        <item x="987"/>
        <item x="1231"/>
        <item x="1735"/>
        <item x="2158"/>
        <item x="170"/>
        <item x="513"/>
        <item x="945"/>
        <item x="1995"/>
        <item x="409"/>
        <item x="91"/>
        <item x="2293"/>
        <item x="1785"/>
        <item x="122"/>
        <item x="1610"/>
        <item x="727"/>
        <item x="152"/>
        <item x="391"/>
        <item x="229"/>
        <item x="429"/>
        <item x="208"/>
        <item x="44"/>
        <item x="1719"/>
        <item x="1287"/>
        <item x="2243"/>
        <item x="655"/>
        <item x="695"/>
        <item x="1983"/>
        <item x="1594"/>
        <item x="626"/>
        <item x="796"/>
        <item x="2240"/>
        <item x="503"/>
        <item x="1145"/>
        <item x="438"/>
        <item x="1381"/>
        <item x="1193"/>
        <item x="2082"/>
        <item x="866"/>
        <item x="2200"/>
        <item x="1547"/>
        <item x="61"/>
        <item x="527"/>
        <item x="997"/>
        <item x="1531"/>
        <item x="2136"/>
        <item x="986"/>
        <item x="1906"/>
        <item x="1984"/>
        <item x="1836"/>
        <item x="9"/>
        <item x="2002"/>
        <item x="153"/>
        <item x="911"/>
        <item x="688"/>
        <item x="1581"/>
        <item x="1626"/>
        <item x="898"/>
        <item x="289"/>
        <item x="109"/>
        <item x="1081"/>
        <item x="243"/>
        <item x="1686"/>
        <item x="2040"/>
        <item x="134"/>
        <item x="199"/>
        <item x="1266"/>
        <item x="357"/>
        <item x="1048"/>
        <item x="1377"/>
        <item x="1782"/>
        <item x="677"/>
        <item x="21"/>
        <item x="1237"/>
        <item x="1119"/>
        <item x="1071"/>
        <item x="2139"/>
        <item x="966"/>
        <item x="1754"/>
        <item x="1815"/>
        <item x="2107"/>
        <item x="1303"/>
        <item x="606"/>
        <item x="173"/>
        <item x="111"/>
        <item x="1911"/>
        <item x="369"/>
        <item x="1904"/>
        <item x="1379"/>
        <item x="1054"/>
        <item x="2161"/>
        <item x="897"/>
        <item x="1776"/>
        <item x="1851"/>
        <item x="594"/>
        <item x="1218"/>
        <item x="2150"/>
        <item x="1176"/>
        <item x="1941"/>
        <item x="13"/>
        <item x="1190"/>
        <item x="287"/>
        <item x="102"/>
        <item x="889"/>
        <item x="1149"/>
        <item x="2210"/>
        <item x="2282"/>
        <item x="1928"/>
        <item x="1563"/>
        <item x="2110"/>
        <item x="1834"/>
        <item x="2203"/>
        <item x="565"/>
        <item x="2225"/>
        <item x="30"/>
        <item x="1337"/>
        <item x="1088"/>
        <item x="1026"/>
        <item x="956"/>
        <item x="530"/>
        <item x="2206"/>
        <item x="223"/>
        <item x="1698"/>
        <item x="1582"/>
        <item x="1710"/>
        <item x="683"/>
        <item x="126"/>
        <item x="1636"/>
        <item x="743"/>
        <item x="2092"/>
        <item x="181"/>
        <item x="837"/>
        <item x="230"/>
        <item x="353"/>
        <item x="465"/>
        <item x="4"/>
        <item x="1428"/>
        <item x="1641"/>
        <item x="1024"/>
        <item x="639"/>
        <item x="1783"/>
        <item x="1171"/>
        <item x="708"/>
        <item x="1462"/>
        <item x="1833"/>
        <item x="352"/>
        <item x="186"/>
        <item x="903"/>
        <item x="2177"/>
        <item x="151"/>
        <item x="505"/>
        <item x="317"/>
        <item x="299"/>
        <item x="1416"/>
        <item x="2255"/>
        <item x="1201"/>
        <item x="733"/>
        <item x="1311"/>
        <item x="401"/>
        <item x="368"/>
        <item x="1994"/>
        <item x="2053"/>
        <item x="1314"/>
        <item x="252"/>
        <item x="2224"/>
        <item x="1704"/>
        <item x="1485"/>
        <item x="1342"/>
        <item x="641"/>
        <item x="131"/>
        <item x="427"/>
        <item x="1360"/>
        <item x="753"/>
        <item x="2195"/>
        <item x="1674"/>
        <item x="579"/>
        <item x="1196"/>
        <item x="450"/>
        <item x="822"/>
        <item x="2069"/>
        <item x="1659"/>
        <item x="887"/>
        <item x="638"/>
        <item x="1101"/>
        <item x="1530"/>
        <item x="314"/>
        <item x="1180"/>
        <item x="164"/>
        <item x="1818"/>
        <item x="1424"/>
        <item x="1684"/>
        <item x="1584"/>
        <item x="1052"/>
        <item x="1356"/>
        <item x="2189"/>
        <item x="1051"/>
        <item x="1919"/>
        <item x="874"/>
        <item x="731"/>
        <item x="2199"/>
        <item x="1576"/>
        <item x="1115"/>
        <item x="1243"/>
        <item x="860"/>
        <item x="2297"/>
        <item x="843"/>
        <item x="1611"/>
        <item x="1987"/>
        <item x="1014"/>
        <item x="914"/>
        <item x="1539"/>
        <item x="1559"/>
        <item x="480"/>
        <item x="375"/>
        <item x="896"/>
        <item x="2128"/>
        <item x="2209"/>
        <item x="1104"/>
        <item x="2090"/>
        <item x="1871"/>
        <item x="648"/>
        <item x="1390"/>
        <item x="1293"/>
        <item x="2013"/>
        <item x="248"/>
        <item x="1325"/>
        <item x="1125"/>
        <item x="159"/>
        <item x="2234"/>
        <item x="813"/>
        <item x="245"/>
        <item x="1792"/>
        <item x="2081"/>
        <item x="1021"/>
        <item x="1409"/>
        <item x="154"/>
        <item x="971"/>
        <item x="1306"/>
        <item x="1289"/>
        <item x="211"/>
        <item x="1427"/>
        <item x="113"/>
        <item x="222"/>
        <item x="1317"/>
        <item x="1900"/>
        <item x="49"/>
        <item x="2215"/>
        <item x="828"/>
        <item x="185"/>
        <item x="60"/>
        <item x="112"/>
        <item x="315"/>
        <item x="707"/>
        <item x="1423"/>
        <item x="1388"/>
        <item x="1510"/>
        <item x="1274"/>
        <item x="2179"/>
        <item x="1444"/>
        <item x="15"/>
        <item x="1771"/>
        <item x="884"/>
        <item x="1265"/>
        <item x="2079"/>
        <item x="2113"/>
        <item x="516"/>
        <item x="1261"/>
        <item x="373"/>
        <item x="2064"/>
        <item x="1971"/>
        <item x="784"/>
        <item x="663"/>
        <item x="183"/>
        <item x="327"/>
        <item x="484"/>
        <item x="587"/>
        <item x="2034"/>
        <item x="473"/>
        <item x="1952"/>
        <item x="1187"/>
        <item x="210"/>
        <item x="1199"/>
        <item x="1045"/>
        <item x="1421"/>
        <item x="118"/>
        <item x="611"/>
        <item x="87"/>
        <item x="483"/>
        <item x="304"/>
        <item x="323"/>
        <item x="1568"/>
        <item x="706"/>
        <item x="1225"/>
        <item x="436"/>
        <item x="415"/>
        <item x="1494"/>
        <item x="1109"/>
        <item x="2284"/>
        <item x="387"/>
        <item x="147"/>
        <item x="340"/>
        <item x="57"/>
        <item x="603"/>
        <item x="1213"/>
        <item x="2229"/>
        <item x="1316"/>
        <item x="2014"/>
        <item x="1705"/>
        <item x="797"/>
        <item x="1934"/>
        <item x="1656"/>
        <item x="673"/>
        <item x="2142"/>
        <item x="805"/>
        <item x="1181"/>
        <item x="1480"/>
        <item x="2228"/>
        <item x="149"/>
        <item x="1116"/>
        <item x="1133"/>
        <item x="1701"/>
        <item x="2124"/>
        <item x="477"/>
        <item x="1158"/>
        <item x="2168"/>
        <item x="362"/>
        <item x="780"/>
        <item x="108"/>
        <item x="1826"/>
        <item x="1326"/>
        <item x="1694"/>
        <item x="1523"/>
        <item x="2000"/>
        <item x="128"/>
        <item x="2281"/>
        <item x="1073"/>
        <item x="1398"/>
        <item x="773"/>
        <item x="1943"/>
        <item x="425"/>
        <item x="739"/>
        <item x="1166"/>
        <item x="2155"/>
        <item x="2141"/>
        <item x="1112"/>
        <item x="474"/>
        <item x="365"/>
        <item x="2063"/>
        <item x="752"/>
        <item x="412"/>
        <item x="512"/>
        <item x="1364"/>
        <item x="1334"/>
        <item x="1614"/>
        <item x="776"/>
        <item x="1467"/>
        <item x="2137"/>
        <item x="2275"/>
        <item x="1663"/>
        <item x="1996"/>
        <item x="720"/>
        <item x="522"/>
        <item x="1669"/>
        <item x="2083"/>
        <item x="1820"/>
        <item x="1839"/>
        <item x="1628"/>
        <item x="1392"/>
        <item x="967"/>
        <item x="1383"/>
        <item x="1832"/>
        <item x="1249"/>
        <item x="1455"/>
        <item x="1974"/>
        <item x="2193"/>
        <item x="2219"/>
        <item x="1863"/>
        <item x="145"/>
        <item x="424"/>
        <item x="1687"/>
        <item x="259"/>
        <item x="2274"/>
        <item x="462"/>
        <item x="1844"/>
        <item x="2130"/>
        <item x="238"/>
        <item x="178"/>
        <item x="276"/>
        <item x="1323"/>
        <item x="1449"/>
        <item x="1883"/>
        <item x="1146"/>
        <item x="121"/>
        <item x="2162"/>
        <item x="26"/>
        <item x="2149"/>
        <item x="856"/>
        <item x="1304"/>
        <item x="560"/>
        <item x="1153"/>
        <item x="1918"/>
        <item x="1132"/>
        <item x="1748"/>
        <item x="1623"/>
        <item x="1355"/>
        <item x="1291"/>
        <item x="672"/>
        <item x="1138"/>
        <item x="693"/>
        <item x="1374"/>
        <item x="772"/>
        <item x="1524"/>
        <item x="1012"/>
        <item x="1565"/>
        <item x="1481"/>
        <item x="1198"/>
        <item x="1805"/>
        <item x="847"/>
        <item x="1312"/>
        <item x="1774"/>
        <item x="485"/>
        <item x="1896"/>
        <item x="1296"/>
        <item x="1840"/>
        <item x="466"/>
        <item x="902"/>
        <item x="1852"/>
        <item x="37"/>
        <item x="283"/>
        <item x="2194"/>
        <item x="1637"/>
        <item x="2152"/>
        <item x="827"/>
        <item x="1439"/>
        <item x="2222"/>
        <item x="1528"/>
        <item x="179"/>
        <item x="989"/>
        <item x="943"/>
        <item x="1362"/>
        <item x="1083"/>
        <item x="1250"/>
        <item x="1741"/>
        <item x="662"/>
        <item x="66"/>
        <item x="1399"/>
        <item x="798"/>
        <item x="12"/>
        <item x="262"/>
        <item x="507"/>
        <item x="1890"/>
        <item x="1234"/>
        <item x="748"/>
        <item x="1211"/>
        <item x="2154"/>
        <item x="701"/>
        <item x="519"/>
        <item x="354"/>
        <item x="532"/>
        <item x="1607"/>
        <item x="968"/>
        <item x="621"/>
        <item x="540"/>
        <item x="249"/>
        <item x="732"/>
        <item x="1286"/>
        <item x="615"/>
        <item x="8"/>
        <item x="1143"/>
        <item x="1200"/>
        <item x="342"/>
        <item x="1512"/>
        <item x="311"/>
        <item x="538"/>
        <item x="2180"/>
        <item x="1634"/>
        <item x="1422"/>
        <item x="160"/>
        <item x="561"/>
        <item x="1272"/>
        <item x="1511"/>
        <item x="793"/>
        <item x="1629"/>
        <item x="1279"/>
        <item x="2007"/>
        <item x="834"/>
        <item x="1909"/>
        <item x="63"/>
        <item x="1860"/>
        <item x="1856"/>
        <item x="207"/>
        <item x="1147"/>
        <item x="95"/>
        <item x="22"/>
        <item x="206"/>
        <item x="818"/>
        <item x="1263"/>
        <item x="658"/>
        <item x="1828"/>
        <item x="588"/>
        <item x="67"/>
        <item x="2173"/>
        <item x="637"/>
        <item x="2048"/>
        <item x="451"/>
        <item x="1269"/>
        <item x="996"/>
        <item x="1902"/>
        <item x="552"/>
        <item x="1353"/>
        <item x="1922"/>
        <item x="523"/>
        <item x="1489"/>
        <item x="1032"/>
        <item x="71"/>
        <item x="628"/>
        <item x="1068"/>
        <item x="933"/>
        <item x="1691"/>
        <item x="2047"/>
        <item x="141"/>
        <item x="1022"/>
        <item x="1715"/>
        <item x="2276"/>
        <item x="1929"/>
        <item x="2026"/>
        <item x="1825"/>
        <item x="360"/>
        <item x="1018"/>
        <item x="1331"/>
        <item x="2132"/>
        <item x="1061"/>
        <item x="1819"/>
        <item x="1429"/>
        <item x="1700"/>
        <item x="955"/>
        <item x="1830"/>
        <item x="931"/>
        <item x="913"/>
        <item x="696"/>
        <item x="659"/>
        <item x="1366"/>
        <item x="544"/>
        <item x="52"/>
        <item x="1220"/>
        <item x="1197"/>
        <item x="557"/>
        <item x="1867"/>
        <item x="386"/>
        <item x="1349"/>
        <item x="1419"/>
        <item x="1137"/>
        <item x="1393"/>
        <item x="2144"/>
        <item x="1814"/>
        <item x="1493"/>
        <item x="1141"/>
        <item x="62"/>
        <item x="2163"/>
        <item x="1761"/>
        <item x="1172"/>
        <item x="456"/>
        <item x="654"/>
        <item x="217"/>
        <item x="397"/>
        <item x="1092"/>
        <item x="895"/>
        <item x="2182"/>
        <item x="1838"/>
        <item x="103"/>
        <item x="1801"/>
        <item x="1299"/>
        <item x="1577"/>
        <item x="267"/>
        <item x="1483"/>
        <item x="1697"/>
        <item x="1343"/>
        <item x="43"/>
        <item x="1391"/>
        <item x="1275"/>
        <item x="2143"/>
        <item x="941"/>
        <item x="172"/>
        <item x="1000"/>
        <item x="494"/>
        <item x="1935"/>
        <item x="974"/>
        <item x="1864"/>
        <item x="1953"/>
        <item x="697"/>
        <item x="2233"/>
        <item x="888"/>
        <item x="292"/>
        <item x="1441"/>
        <item x="2197"/>
        <item x="1085"/>
        <item x="890"/>
        <item x="1976"/>
        <item x="1518"/>
        <item x="198"/>
        <item x="421"/>
        <item x="2205"/>
        <item x="1188"/>
        <item x="1129"/>
        <item x="1627"/>
        <item x="2035"/>
        <item x="284"/>
        <item x="2091"/>
        <item x="216"/>
        <item x="1301"/>
        <item x="482"/>
        <item x="1617"/>
        <item x="1939"/>
        <item x="1002"/>
        <item x="1977"/>
        <item x="608"/>
        <item x="1453"/>
        <item x="347"/>
        <item x="2037"/>
        <item x="1327"/>
        <item x="680"/>
        <item x="1060"/>
        <item x="300"/>
        <item x="305"/>
        <item x="296"/>
        <item x="272"/>
        <item x="298"/>
        <item x="18"/>
        <item x="163"/>
        <item x="234"/>
        <item x="1165"/>
        <item x="1837"/>
        <item x="1787"/>
        <item x="1625"/>
        <item x="41"/>
        <item x="1597"/>
        <item x="411"/>
        <item x="1532"/>
        <item x="2253"/>
        <item x="1573"/>
        <item x="1789"/>
        <item x="725"/>
        <item x="1394"/>
        <item x="1648"/>
        <item x="1358"/>
        <item x="2230"/>
        <item x="979"/>
        <item x="2085"/>
        <item x="586"/>
        <item x="1798"/>
        <item x="1955"/>
        <item x="1039"/>
        <item x="364"/>
        <item x="614"/>
        <item x="157"/>
        <item x="1969"/>
        <item x="24"/>
        <item x="38"/>
        <item x="1131"/>
        <item x="1951"/>
        <item x="1762"/>
        <item x="1417"/>
        <item x="1574"/>
        <item x="1536"/>
        <item x="1621"/>
        <item x="2088"/>
        <item x="1604"/>
        <item x="2165"/>
        <item x="946"/>
        <item x="1560"/>
        <item x="2164"/>
        <item x="1907"/>
        <item x="1157"/>
        <item x="1982"/>
        <item x="2125"/>
        <item x="562"/>
        <item x="1502"/>
        <item x="1055"/>
        <item x="348"/>
        <item x="455"/>
        <item x="1457"/>
        <item x="1537"/>
        <item x="279"/>
        <item x="571"/>
        <item x="281"/>
        <item x="2015"/>
        <item x="406"/>
        <item x="328"/>
        <item x="1944"/>
        <item x="2070"/>
        <item x="1889"/>
        <item x="932"/>
        <item x="904"/>
        <item x="821"/>
        <item x="2159"/>
        <item x="1082"/>
        <item x="2106"/>
        <item x="1458"/>
        <item x="2211"/>
        <item x="665"/>
        <item x="254"/>
        <item x="77"/>
        <item x="1913"/>
        <item x="423"/>
        <item x="869"/>
        <item x="1089"/>
        <item x="337"/>
        <item x="704"/>
        <item x="92"/>
        <item x="73"/>
        <item x="610"/>
        <item x="2263"/>
        <item x="2246"/>
        <item x="1075"/>
        <item x="1438"/>
        <item x="215"/>
        <item x="390"/>
        <item x="1347"/>
        <item x="1079"/>
        <item x="919"/>
        <item x="1195"/>
        <item x="1665"/>
        <item x="1693"/>
        <item x="2289"/>
        <item x="69"/>
        <item x="101"/>
        <item x="356"/>
        <item x="682"/>
        <item x="377"/>
        <item x="1491"/>
        <item x="960"/>
        <item x="1369"/>
        <item x="1894"/>
        <item x="959"/>
        <item x="1689"/>
        <item x="433"/>
        <item x="1222"/>
        <item x="2285"/>
        <item x="76"/>
        <item x="893"/>
        <item x="136"/>
        <item x="643"/>
        <item x="1685"/>
        <item x="1015"/>
        <item x="1126"/>
        <item x="901"/>
        <item x="863"/>
        <item x="1103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" outline="0" showAll="0"/>
    <pivotField compact="0" outline="0" showAll="0"/>
    <pivotField compact="0" numFmtId="166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dataField="1" compact="0" numFmtId="167" outline="0" showAll="0"/>
    <pivotField compact="0" numFmtId="167" outline="0" showAll="0"/>
    <pivotField compact="0" numFmtId="9" outline="0" showAll="0"/>
    <pivotField compact="0" numFmtId="9" outline="0" showAll="0"/>
  </pivotFields>
  <rowFields count="1">
    <field x="2"/>
  </rowFields>
  <rowItems count="5">
    <i>
      <x v="4"/>
    </i>
    <i>
      <x v="6"/>
    </i>
    <i>
      <x v="8"/>
    </i>
    <i>
      <x/>
    </i>
    <i>
      <x v="2"/>
    </i>
  </rowItems>
  <colItems count="1">
    <i/>
  </colItems>
  <dataFields count="1">
    <dataField name="Sum of Revenue" fld="17" baseField="0" baseItem="0"/>
  </dataFields>
  <formats count="3">
    <format dxfId="15">
      <pivotArea collapsedLevelsAreSubtotals="1" fieldPosition="0">
        <references count="1">
          <reference field="2" count="1">
            <x v="0"/>
          </reference>
        </references>
      </pivotArea>
    </format>
    <format dxfId="14">
      <pivotArea collapsedLevelsAreSubtotals="1" fieldPosition="0">
        <references count="1">
          <reference field="2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3">
      <pivotArea grandRow="1"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2" cacheId="4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compactData="0" multipleFieldFilters="0">
  <location ref="K10:P18" firstHeaderRow="0" firstDataRow="1" firstDataCol="1"/>
  <pivotFields count="21">
    <pivotField compact="0" outline="0" showAll="0">
      <items count="8">
        <item x="2"/>
        <item x="4"/>
        <item x="0"/>
        <item x="1"/>
        <item x="3"/>
        <item x="6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9">
        <item x="1"/>
        <item x="2"/>
        <item x="7"/>
        <item x="0"/>
        <item x="5"/>
        <item x="3"/>
        <item x="4"/>
        <item x="6"/>
        <item t="default"/>
      </items>
    </pivotField>
    <pivotField compact="0" outline="0" showAll="0"/>
    <pivotField compact="0" numFmtId="14" outline="0" showAll="0"/>
    <pivotField compact="0" numFmtId="1" outline="0" showAll="0"/>
    <pivotField dataField="1" compact="0" outline="0" showAll="0">
      <items count="313">
        <item x="19"/>
        <item x="30"/>
        <item x="122"/>
        <item x="26"/>
        <item x="71"/>
        <item x="82"/>
        <item x="49"/>
        <item x="4"/>
        <item x="86"/>
        <item x="57"/>
        <item x="54"/>
        <item x="16"/>
        <item x="41"/>
        <item x="159"/>
        <item x="131"/>
        <item x="160"/>
        <item x="106"/>
        <item x="31"/>
        <item x="146"/>
        <item x="78"/>
        <item x="8"/>
        <item x="95"/>
        <item x="65"/>
        <item x="61"/>
        <item x="45"/>
        <item x="9"/>
        <item x="28"/>
        <item x="58"/>
        <item x="126"/>
        <item x="12"/>
        <item x="37"/>
        <item x="69"/>
        <item x="22"/>
        <item x="3"/>
        <item x="96"/>
        <item x="44"/>
        <item x="75"/>
        <item x="80"/>
        <item x="32"/>
        <item x="10"/>
        <item x="187"/>
        <item x="124"/>
        <item x="64"/>
        <item x="179"/>
        <item x="13"/>
        <item x="11"/>
        <item x="142"/>
        <item x="56"/>
        <item x="46"/>
        <item x="148"/>
        <item x="39"/>
        <item x="77"/>
        <item x="117"/>
        <item x="250"/>
        <item x="189"/>
        <item x="228"/>
        <item x="91"/>
        <item x="97"/>
        <item x="221"/>
        <item x="25"/>
        <item x="20"/>
        <item x="120"/>
        <item x="303"/>
        <item x="197"/>
        <item x="307"/>
        <item x="128"/>
        <item x="261"/>
        <item x="163"/>
        <item x="23"/>
        <item x="241"/>
        <item x="207"/>
        <item x="40"/>
        <item x="138"/>
        <item x="147"/>
        <item x="174"/>
        <item x="43"/>
        <item x="256"/>
        <item x="188"/>
        <item x="83"/>
        <item x="1"/>
        <item x="298"/>
        <item x="216"/>
        <item x="7"/>
        <item x="208"/>
        <item x="233"/>
        <item x="133"/>
        <item x="299"/>
        <item x="184"/>
        <item x="135"/>
        <item x="38"/>
        <item x="170"/>
        <item x="81"/>
        <item x="225"/>
        <item x="172"/>
        <item x="186"/>
        <item x="111"/>
        <item x="275"/>
        <item x="161"/>
        <item x="29"/>
        <item x="18"/>
        <item x="166"/>
        <item x="5"/>
        <item x="15"/>
        <item x="140"/>
        <item x="27"/>
        <item x="206"/>
        <item x="162"/>
        <item x="68"/>
        <item x="209"/>
        <item x="85"/>
        <item x="222"/>
        <item x="262"/>
        <item x="229"/>
        <item x="268"/>
        <item x="308"/>
        <item x="88"/>
        <item x="36"/>
        <item x="59"/>
        <item x="93"/>
        <item x="171"/>
        <item x="247"/>
        <item x="47"/>
        <item x="94"/>
        <item x="114"/>
        <item x="143"/>
        <item x="248"/>
        <item x="17"/>
        <item x="42"/>
        <item x="134"/>
        <item x="195"/>
        <item x="84"/>
        <item x="35"/>
        <item x="123"/>
        <item x="227"/>
        <item x="119"/>
        <item x="252"/>
        <item x="301"/>
        <item x="169"/>
        <item x="274"/>
        <item x="210"/>
        <item x="311"/>
        <item x="125"/>
        <item x="121"/>
        <item x="239"/>
        <item x="288"/>
        <item x="73"/>
        <item x="102"/>
        <item x="108"/>
        <item x="176"/>
        <item x="226"/>
        <item x="14"/>
        <item x="62"/>
        <item x="205"/>
        <item x="100"/>
        <item x="99"/>
        <item x="113"/>
        <item x="173"/>
        <item x="130"/>
        <item x="152"/>
        <item x="219"/>
        <item x="183"/>
        <item x="66"/>
        <item x="278"/>
        <item x="116"/>
        <item x="151"/>
        <item x="107"/>
        <item x="224"/>
        <item x="244"/>
        <item x="258"/>
        <item x="240"/>
        <item x="110"/>
        <item x="141"/>
        <item x="153"/>
        <item x="60"/>
        <item x="286"/>
        <item x="265"/>
        <item x="154"/>
        <item x="185"/>
        <item x="6"/>
        <item x="67"/>
        <item x="98"/>
        <item x="63"/>
        <item x="105"/>
        <item x="50"/>
        <item x="24"/>
        <item x="264"/>
        <item x="74"/>
        <item x="90"/>
        <item x="34"/>
        <item x="253"/>
        <item x="193"/>
        <item x="305"/>
        <item x="211"/>
        <item x="92"/>
        <item x="103"/>
        <item x="21"/>
        <item x="251"/>
        <item x="132"/>
        <item x="158"/>
        <item x="217"/>
        <item x="167"/>
        <item x="196"/>
        <item x="112"/>
        <item x="177"/>
        <item x="237"/>
        <item x="180"/>
        <item x="155"/>
        <item x="164"/>
        <item x="260"/>
        <item x="52"/>
        <item x="306"/>
        <item x="280"/>
        <item x="218"/>
        <item x="259"/>
        <item x="242"/>
        <item x="243"/>
        <item x="157"/>
        <item x="181"/>
        <item x="190"/>
        <item x="199"/>
        <item x="266"/>
        <item x="215"/>
        <item x="294"/>
        <item x="178"/>
        <item x="309"/>
        <item x="213"/>
        <item x="231"/>
        <item x="203"/>
        <item x="267"/>
        <item x="192"/>
        <item x="137"/>
        <item x="291"/>
        <item x="297"/>
        <item x="168"/>
        <item x="182"/>
        <item x="287"/>
        <item x="281"/>
        <item x="212"/>
        <item x="220"/>
        <item x="72"/>
        <item x="201"/>
        <item x="234"/>
        <item x="175"/>
        <item x="149"/>
        <item x="283"/>
        <item x="139"/>
        <item x="249"/>
        <item x="204"/>
        <item x="284"/>
        <item x="198"/>
        <item x="238"/>
        <item x="129"/>
        <item x="89"/>
        <item x="127"/>
        <item x="236"/>
        <item x="255"/>
        <item x="310"/>
        <item x="276"/>
        <item x="109"/>
        <item x="145"/>
        <item x="53"/>
        <item x="70"/>
        <item x="273"/>
        <item x="101"/>
        <item x="257"/>
        <item x="200"/>
        <item x="272"/>
        <item x="33"/>
        <item x="293"/>
        <item x="230"/>
        <item x="202"/>
        <item x="296"/>
        <item x="0"/>
        <item x="300"/>
        <item x="51"/>
        <item x="289"/>
        <item x="279"/>
        <item x="104"/>
        <item x="295"/>
        <item x="269"/>
        <item x="254"/>
        <item x="304"/>
        <item x="285"/>
        <item x="87"/>
        <item x="191"/>
        <item x="150"/>
        <item x="144"/>
        <item x="165"/>
        <item x="76"/>
        <item x="246"/>
        <item x="290"/>
        <item x="48"/>
        <item x="302"/>
        <item x="156"/>
        <item x="118"/>
        <item x="115"/>
        <item x="282"/>
        <item x="214"/>
        <item x="136"/>
        <item x="292"/>
        <item x="223"/>
        <item x="232"/>
        <item x="271"/>
        <item x="79"/>
        <item x="235"/>
        <item x="245"/>
        <item x="55"/>
        <item x="277"/>
        <item x="263"/>
        <item x="194"/>
        <item x="270"/>
        <item x="2"/>
        <item t="default"/>
      </items>
    </pivotField>
    <pivotField dataField="1" compact="0" numFmtId="166" outline="0" showAll="0">
      <items count="3949">
        <item x="567"/>
        <item x="1328"/>
        <item x="644"/>
        <item x="3012"/>
        <item x="3243"/>
        <item x="698"/>
        <item x="354"/>
        <item x="2476"/>
        <item x="224"/>
        <item x="1772"/>
        <item x="3078"/>
        <item x="411"/>
        <item x="2858"/>
        <item x="1715"/>
        <item x="353"/>
        <item x="1624"/>
        <item x="3899"/>
        <item x="5"/>
        <item x="721"/>
        <item x="3242"/>
        <item x="1350"/>
        <item x="1923"/>
        <item x="3083"/>
        <item x="629"/>
        <item x="2652"/>
        <item x="2745"/>
        <item x="357"/>
        <item x="3232"/>
        <item x="2943"/>
        <item x="79"/>
        <item x="1873"/>
        <item x="586"/>
        <item x="3905"/>
        <item x="2682"/>
        <item x="2574"/>
        <item x="1533"/>
        <item x="1117"/>
        <item x="3327"/>
        <item x="1495"/>
        <item x="2670"/>
        <item x="3284"/>
        <item x="3493"/>
        <item x="490"/>
        <item x="1639"/>
        <item x="1946"/>
        <item x="1470"/>
        <item x="96"/>
        <item x="260"/>
        <item x="611"/>
        <item x="1679"/>
        <item x="3253"/>
        <item x="2713"/>
        <item x="3624"/>
        <item x="102"/>
        <item x="1896"/>
        <item x="1831"/>
        <item x="3141"/>
        <item x="1249"/>
        <item x="2908"/>
        <item x="2594"/>
        <item x="3523"/>
        <item x="3707"/>
        <item x="3469"/>
        <item x="2185"/>
        <item x="651"/>
        <item x="1723"/>
        <item x="3555"/>
        <item x="748"/>
        <item x="1036"/>
        <item x="2484"/>
        <item x="1183"/>
        <item x="3181"/>
        <item x="3745"/>
        <item x="2441"/>
        <item x="3287"/>
        <item x="2878"/>
        <item x="2466"/>
        <item x="1894"/>
        <item x="2865"/>
        <item x="441"/>
        <item x="3913"/>
        <item x="573"/>
        <item x="2344"/>
        <item x="1796"/>
        <item x="269"/>
        <item x="1306"/>
        <item x="2676"/>
        <item x="1930"/>
        <item x="3331"/>
        <item x="501"/>
        <item x="2804"/>
        <item x="2467"/>
        <item x="617"/>
        <item x="3485"/>
        <item x="1834"/>
        <item x="1375"/>
        <item x="1876"/>
        <item x="291"/>
        <item x="1475"/>
        <item x="232"/>
        <item x="2175"/>
        <item x="1401"/>
        <item x="592"/>
        <item x="1501"/>
        <item x="2991"/>
        <item x="2968"/>
        <item x="1992"/>
        <item x="695"/>
        <item x="2078"/>
        <item x="2969"/>
        <item x="164"/>
        <item x="1361"/>
        <item x="2211"/>
        <item x="1670"/>
        <item x="374"/>
        <item x="3431"/>
        <item x="2902"/>
        <item x="2457"/>
        <item x="1066"/>
        <item x="687"/>
        <item x="760"/>
        <item x="2529"/>
        <item x="2987"/>
        <item x="1581"/>
        <item x="1865"/>
        <item x="43"/>
        <item x="1976"/>
        <item x="3350"/>
        <item x="3927"/>
        <item x="49"/>
        <item x="1701"/>
        <item x="2897"/>
        <item x="1975"/>
        <item x="826"/>
        <item x="1984"/>
        <item x="455"/>
        <item x="869"/>
        <item x="426"/>
        <item x="3362"/>
        <item x="2777"/>
        <item x="2544"/>
        <item x="1993"/>
        <item x="1084"/>
        <item x="3220"/>
        <item x="813"/>
        <item x="1465"/>
        <item x="2904"/>
        <item x="3791"/>
        <item x="3018"/>
        <item x="3677"/>
        <item x="1139"/>
        <item x="2624"/>
        <item x="303"/>
        <item x="2249"/>
        <item x="3554"/>
        <item x="3937"/>
        <item x="259"/>
        <item x="637"/>
        <item x="2879"/>
        <item x="1618"/>
        <item x="1210"/>
        <item x="3578"/>
        <item x="3266"/>
        <item x="458"/>
        <item x="2556"/>
        <item x="129"/>
        <item x="2926"/>
        <item x="1663"/>
        <item x="2196"/>
        <item x="707"/>
        <item x="1968"/>
        <item x="593"/>
        <item x="3565"/>
        <item x="3211"/>
        <item x="994"/>
        <item x="3525"/>
        <item x="620"/>
        <item x="3634"/>
        <item x="1562"/>
        <item x="1376"/>
        <item x="606"/>
        <item x="221"/>
        <item x="525"/>
        <item x="2245"/>
        <item x="1786"/>
        <item x="1694"/>
        <item x="2587"/>
        <item x="1057"/>
        <item x="1171"/>
        <item x="840"/>
        <item x="794"/>
        <item x="2545"/>
        <item x="94"/>
        <item x="3537"/>
        <item x="3830"/>
        <item x="581"/>
        <item x="2419"/>
        <item x="1354"/>
        <item x="365"/>
        <item x="3500"/>
        <item x="3340"/>
        <item x="1464"/>
        <item x="2588"/>
        <item x="3517"/>
        <item x="725"/>
        <item x="240"/>
        <item x="2924"/>
        <item x="3118"/>
        <item x="859"/>
        <item x="1656"/>
        <item x="2982"/>
        <item x="3891"/>
        <item x="2930"/>
        <item x="62"/>
        <item x="2718"/>
        <item x="3586"/>
        <item x="2822"/>
        <item x="1832"/>
        <item x="2523"/>
        <item x="1291"/>
        <item x="0"/>
        <item x="1101"/>
        <item x="410"/>
        <item x="1184"/>
        <item x="3556"/>
        <item x="1426"/>
        <item x="2273"/>
        <item x="51"/>
        <item x="3081"/>
        <item x="1219"/>
        <item x="1521"/>
        <item x="2653"/>
        <item x="517"/>
        <item x="3615"/>
        <item x="828"/>
        <item x="452"/>
        <item x="149"/>
        <item x="1837"/>
        <item x="3345"/>
        <item x="3009"/>
        <item x="2037"/>
        <item x="2047"/>
        <item x="168"/>
        <item x="1434"/>
        <item x="2473"/>
        <item x="703"/>
        <item x="435"/>
        <item x="2233"/>
        <item x="3050"/>
        <item x="2352"/>
        <item x="2072"/>
        <item x="3380"/>
        <item x="3939"/>
        <item x="1100"/>
        <item x="2456"/>
        <item x="3347"/>
        <item x="1878"/>
        <item x="1005"/>
        <item x="2474"/>
        <item x="124"/>
        <item x="2498"/>
        <item x="3208"/>
        <item x="3006"/>
        <item x="379"/>
        <item x="127"/>
        <item x="72"/>
        <item x="318"/>
        <item x="3103"/>
        <item x="622"/>
        <item x="2408"/>
        <item x="3604"/>
        <item x="585"/>
        <item x="634"/>
        <item x="3824"/>
        <item x="1967"/>
        <item x="1529"/>
        <item x="3111"/>
        <item x="3723"/>
        <item x="2873"/>
        <item x="1489"/>
        <item x="2168"/>
        <item x="2400"/>
        <item x="945"/>
        <item x="172"/>
        <item x="590"/>
        <item x="2470"/>
        <item x="207"/>
        <item x="2431"/>
        <item x="967"/>
        <item x="2053"/>
        <item x="2123"/>
        <item x="3276"/>
        <item x="767"/>
        <item x="952"/>
        <item x="2660"/>
        <item x="1222"/>
        <item x="475"/>
        <item x="3360"/>
        <item x="2478"/>
        <item x="1029"/>
        <item x="3666"/>
        <item x="689"/>
        <item x="2057"/>
        <item x="2841"/>
        <item x="1310"/>
        <item x="3139"/>
        <item x="2027"/>
        <item x="1504"/>
        <item x="392"/>
        <item x="3453"/>
        <item x="2689"/>
        <item x="1767"/>
        <item x="1110"/>
        <item x="988"/>
        <item x="3479"/>
        <item x="1176"/>
        <item x="193"/>
        <item x="369"/>
        <item x="1958"/>
        <item x="2363"/>
        <item x="1696"/>
        <item x="2515"/>
        <item x="439"/>
        <item x="880"/>
        <item x="2611"/>
        <item x="963"/>
        <item x="2923"/>
        <item x="516"/>
        <item x="917"/>
        <item x="2724"/>
        <item x="345"/>
        <item x="2554"/>
        <item x="979"/>
        <item x="2410"/>
        <item x="3486"/>
        <item x="1561"/>
        <item x="378"/>
        <item x="1228"/>
        <item x="2583"/>
        <item x="3377"/>
        <item x="1003"/>
        <item x="2851"/>
        <item x="514"/>
        <item x="2629"/>
        <item x="108"/>
        <item x="764"/>
        <item x="3638"/>
        <item x="2052"/>
        <item x="463"/>
        <item x="278"/>
        <item x="3853"/>
        <item x="283"/>
        <item x="2857"/>
        <item x="1473"/>
        <item x="1118"/>
        <item x="541"/>
        <item x="3354"/>
        <item x="1523"/>
        <item x="3558"/>
        <item x="2814"/>
        <item x="2030"/>
        <item x="261"/>
        <item x="3774"/>
        <item x="2994"/>
        <item x="323"/>
        <item x="3046"/>
        <item x="2743"/>
        <item x="1719"/>
        <item x="694"/>
        <item x="204"/>
        <item x="508"/>
        <item x="3302"/>
        <item x="95"/>
        <item x="3516"/>
        <item x="2791"/>
        <item x="973"/>
        <item x="3428"/>
        <item x="1374"/>
        <item x="1603"/>
        <item x="755"/>
        <item x="3098"/>
        <item x="7"/>
        <item x="666"/>
        <item x="276"/>
        <item x="3129"/>
        <item x="3933"/>
        <item x="253"/>
        <item x="3644"/>
        <item x="810"/>
        <item x="2971"/>
        <item x="130"/>
        <item x="1246"/>
        <item x="3509"/>
        <item x="119"/>
        <item x="341"/>
        <item x="2692"/>
        <item x="1007"/>
        <item x="3649"/>
        <item x="1882"/>
        <item x="835"/>
        <item x="3916"/>
        <item x="724"/>
        <item x="3028"/>
        <item x="88"/>
        <item x="468"/>
        <item x="846"/>
        <item x="2881"/>
        <item x="729"/>
        <item x="2119"/>
        <item x="2639"/>
        <item x="2386"/>
        <item x="376"/>
        <item x="1800"/>
        <item x="44"/>
        <item x="3286"/>
        <item x="1690"/>
        <item x="3718"/>
        <item x="509"/>
        <item x="421"/>
        <item x="433"/>
        <item x="3540"/>
        <item x="1629"/>
        <item x="1647"/>
        <item x="900"/>
        <item x="2579"/>
        <item x="3903"/>
        <item x="2547"/>
        <item x="1378"/>
        <item x="2079"/>
        <item x="2170"/>
        <item x="2217"/>
        <item x="3945"/>
        <item x="3465"/>
        <item x="1560"/>
        <item x="1792"/>
        <item x="1893"/>
        <item x="2512"/>
        <item x="210"/>
        <item x="2726"/>
        <item x="3317"/>
        <item x="2319"/>
        <item x="1317"/>
        <item x="2764"/>
        <item x="3496"/>
        <item x="896"/>
        <item x="3876"/>
        <item x="1169"/>
        <item x="3471"/>
        <item x="3112"/>
        <item x="3079"/>
        <item x="281"/>
        <item x="3735"/>
        <item x="473"/>
        <item x="2205"/>
        <item x="437"/>
        <item x="242"/>
        <item x="370"/>
        <item x="477"/>
        <item x="3869"/>
        <item x="2658"/>
        <item x="2092"/>
        <item x="1149"/>
        <item x="3528"/>
        <item x="3900"/>
        <item x="2243"/>
        <item x="3430"/>
        <item x="2716"/>
        <item x="1662"/>
        <item x="447"/>
        <item x="3771"/>
        <item x="961"/>
        <item x="3919"/>
        <item x="3923"/>
        <item x="157"/>
        <item x="3672"/>
        <item x="3121"/>
        <item x="2524"/>
        <item x="2260"/>
        <item x="251"/>
        <item x="53"/>
        <item x="3233"/>
        <item x="2136"/>
        <item x="2409"/>
        <item x="2324"/>
        <item x="1440"/>
        <item x="2927"/>
        <item x="3072"/>
        <item x="3770"/>
        <item x="3195"/>
        <item x="2320"/>
        <item x="140"/>
        <item x="3821"/>
        <item x="3113"/>
        <item x="2284"/>
        <item x="1596"/>
        <item x="246"/>
        <item x="3251"/>
        <item x="3787"/>
        <item x="1573"/>
        <item x="1971"/>
        <item x="596"/>
        <item x="2557"/>
        <item x="1091"/>
        <item x="1049"/>
        <item x="1511"/>
        <item x="3581"/>
        <item x="2919"/>
        <item x="3351"/>
        <item x="1279"/>
        <item x="315"/>
        <item x="3700"/>
        <item x="1119"/>
        <item x="918"/>
        <item x="2480"/>
        <item x="2177"/>
        <item x="3482"/>
        <item x="2039"/>
        <item x="1658"/>
        <item x="2773"/>
        <item x="1233"/>
        <item x="1244"/>
        <item x="2717"/>
        <item x="701"/>
        <item x="2195"/>
        <item x="66"/>
        <item x="1672"/>
        <item x="608"/>
        <item x="1373"/>
        <item x="3131"/>
        <item x="3762"/>
        <item x="3173"/>
        <item x="2572"/>
        <item x="3060"/>
        <item x="200"/>
        <item x="984"/>
        <item x="286"/>
        <item x="996"/>
        <item x="1675"/>
        <item x="3145"/>
        <item x="2194"/>
        <item x="3561"/>
        <item x="2722"/>
        <item x="368"/>
        <item x="2543"/>
        <item x="1047"/>
        <item x="228"/>
        <item x="3356"/>
        <item x="3144"/>
        <item x="1137"/>
        <item x="387"/>
        <item x="1499"/>
        <item x="3396"/>
        <item x="3206"/>
        <item x="1304"/>
        <item x="99"/>
        <item x="227"/>
        <item x="1048"/>
        <item x="1569"/>
        <item x="2560"/>
        <item x="358"/>
        <item x="26"/>
        <item x="3270"/>
        <item x="2794"/>
        <item x="3424"/>
        <item x="2877"/>
        <item x="1098"/>
        <item x="1502"/>
        <item x="2892"/>
        <item x="3489"/>
        <item x="3449"/>
        <item x="132"/>
        <item x="3054"/>
        <item x="298"/>
        <item x="3734"/>
        <item x="822"/>
        <item x="1085"/>
        <item x="3928"/>
        <item x="1069"/>
        <item x="1198"/>
        <item x="627"/>
        <item x="314"/>
        <item x="146"/>
        <item x="2859"/>
        <item x="180"/>
        <item x="2407"/>
        <item x="3462"/>
        <item x="3614"/>
        <item x="2662"/>
        <item x="2403"/>
        <item x="524"/>
        <item x="2065"/>
        <item x="2596"/>
        <item x="1836"/>
        <item x="2172"/>
        <item x="1641"/>
        <item x="1904"/>
        <item x="3369"/>
        <item x="1352"/>
        <item x="672"/>
        <item x="3169"/>
        <item x="2042"/>
        <item x="2696"/>
        <item x="1129"/>
        <item x="598"/>
        <item x="395"/>
        <item x="277"/>
        <item x="3041"/>
        <item x="3263"/>
        <item x="123"/>
        <item x="2890"/>
        <item x="1999"/>
        <item x="1011"/>
        <item x="1576"/>
        <item x="3641"/>
        <item x="3198"/>
        <item x="2771"/>
        <item x="1698"/>
        <item x="1460"/>
        <item x="3384"/>
        <item x="809"/>
        <item x="459"/>
        <item x="2502"/>
        <item x="1365"/>
        <item x="128"/>
        <item x="1996"/>
        <item x="2277"/>
        <item x="3092"/>
        <item x="3426"/>
        <item x="1393"/>
        <item x="2464"/>
        <item x="1691"/>
        <item x="639"/>
        <item x="1004"/>
        <item x="2253"/>
        <item x="2404"/>
        <item x="2460"/>
        <item x="1579"/>
        <item x="796"/>
        <item x="262"/>
        <item x="1387"/>
        <item x="3490"/>
        <item x="673"/>
        <item x="2792"/>
        <item x="2296"/>
        <item x="1938"/>
        <item x="3806"/>
        <item x="2573"/>
        <item x="1111"/>
        <item x="3062"/>
        <item x="3708"/>
        <item x="218"/>
        <item x="3069"/>
        <item x="2144"/>
        <item x="3249"/>
        <item x="2575"/>
        <item x="1163"/>
        <item x="751"/>
        <item x="1563"/>
        <item x="1390"/>
        <item x="1556"/>
        <item x="1132"/>
        <item x="3803"/>
        <item x="600"/>
        <item x="2938"/>
        <item x="2437"/>
        <item x="1209"/>
        <item x="2401"/>
        <item x="436"/>
        <item x="1253"/>
        <item x="2775"/>
        <item x="2461"/>
        <item x="1099"/>
        <item x="3217"/>
        <item x="1174"/>
        <item x="2003"/>
        <item x="1595"/>
        <item x="2613"/>
        <item x="3433"/>
        <item x="356"/>
        <item x="280"/>
        <item x="675"/>
        <item x="2297"/>
        <item x="523"/>
        <item x="2138"/>
        <item x="1320"/>
        <item x="854"/>
        <item x="3117"/>
        <item x="151"/>
        <item x="3264"/>
        <item x="2349"/>
        <item x="190"/>
        <item x="2525"/>
        <item x="20"/>
        <item x="3216"/>
        <item x="1002"/>
        <item x="3802"/>
        <item x="3415"/>
        <item x="2787"/>
        <item x="2197"/>
        <item x="183"/>
        <item x="2783"/>
        <item x="18"/>
        <item x="3163"/>
        <item x="1548"/>
        <item x="166"/>
        <item x="677"/>
        <item x="2436"/>
        <item x="980"/>
        <item x="3724"/>
        <item x="1891"/>
        <item x="3316"/>
        <item x="1539"/>
        <item x="2288"/>
        <item x="1177"/>
        <item x="3189"/>
        <item x="2321"/>
        <item x="1753"/>
        <item x="1452"/>
        <item x="3838"/>
        <item x="1825"/>
        <item x="2576"/>
        <item x="607"/>
        <item x="3335"/>
        <item x="1056"/>
        <item x="554"/>
        <item x="2580"/>
        <item x="2813"/>
        <item x="1649"/>
        <item x="1763"/>
        <item x="3417"/>
        <item x="1623"/>
        <item x="1370"/>
        <item x="1608"/>
        <item x="936"/>
        <item x="1395"/>
        <item x="1652"/>
        <item x="212"/>
        <item x="2944"/>
        <item x="1483"/>
        <item x="457"/>
        <item x="2634"/>
        <item x="1821"/>
        <item x="761"/>
        <item x="1261"/>
        <item x="162"/>
        <item x="2433"/>
        <item x="3833"/>
        <item x="3405"/>
        <item x="2382"/>
        <item x="579"/>
        <item x="91"/>
        <item x="925"/>
        <item x="1006"/>
        <item x="40"/>
        <item x="2250"/>
        <item x="3035"/>
        <item x="1780"/>
        <item x="301"/>
        <item x="3273"/>
        <item x="3225"/>
        <item x="935"/>
        <item x="2017"/>
        <item x="2083"/>
        <item x="3432"/>
        <item x="2009"/>
        <item x="3788"/>
        <item x="308"/>
        <item x="1318"/>
        <item x="1910"/>
        <item x="2173"/>
        <item x="2906"/>
        <item x="3187"/>
        <item x="624"/>
        <item x="3750"/>
        <item x="528"/>
        <item x="2422"/>
        <item x="71"/>
        <item x="1015"/>
        <item x="2649"/>
        <item x="63"/>
        <item x="1252"/>
        <item x="3355"/>
        <item x="3848"/>
        <item x="1439"/>
        <item x="153"/>
        <item x="3683"/>
        <item x="1985"/>
        <item x="3281"/>
        <item x="603"/>
        <item x="2378"/>
        <item x="1778"/>
        <item x="2111"/>
        <item x="3185"/>
        <item x="3703"/>
        <item x="2619"/>
        <item x="2292"/>
        <item x="3491"/>
        <item x="2958"/>
        <item x="2872"/>
        <item x="2648"/>
        <item x="702"/>
        <item x="2831"/>
        <item x="3071"/>
        <item x="3507"/>
        <item x="1224"/>
        <item x="2031"/>
        <item x="1721"/>
        <item x="2801"/>
        <item x="3337"/>
        <item x="2563"/>
        <item x="836"/>
        <item x="3292"/>
        <item x="3816"/>
        <item x="948"/>
        <item x="2768"/>
        <item x="451"/>
        <item x="1895"/>
        <item x="2511"/>
        <item x="1351"/>
        <item x="1613"/>
        <item x="2949"/>
        <item x="1382"/>
        <item x="2997"/>
        <item x="3456"/>
        <item x="2817"/>
        <item x="324"/>
        <item x="3519"/>
        <item x="664"/>
        <item x="3385"/>
        <item x="1492"/>
        <item x="2820"/>
        <item x="2073"/>
        <item x="3184"/>
        <item x="349"/>
        <item x="1191"/>
        <item x="901"/>
        <item x="706"/>
        <item x="645"/>
        <item x="2432"/>
        <item x="3807"/>
        <item x="1428"/>
        <item x="1926"/>
        <item x="422"/>
        <item x="1175"/>
        <item x="2051"/>
        <item x="3717"/>
        <item x="2361"/>
        <item x="2947"/>
        <item x="3668"/>
        <item x="1238"/>
        <item x="312"/>
        <item x="3780"/>
        <item x="783"/>
        <item x="2380"/>
        <item x="3014"/>
        <item x="485"/>
        <item x="3094"/>
        <item x="1814"/>
        <item x="2654"/>
        <item x="1442"/>
        <item x="3784"/>
        <item x="912"/>
        <item x="906"/>
        <item x="1189"/>
        <item x="1567"/>
        <item x="3631"/>
        <item x="2093"/>
        <item x="1474"/>
        <item x="2609"/>
        <item x="3122"/>
        <item x="3321"/>
        <item x="1635"/>
        <item x="2911"/>
        <item x="1634"/>
        <item x="1161"/>
        <item x="2668"/>
        <item x="3319"/>
        <item x="3481"/>
        <item x="1555"/>
        <item x="1"/>
        <item x="933"/>
        <item x="2235"/>
        <item x="658"/>
        <item x="3721"/>
        <item x="3623"/>
        <item x="3429"/>
        <item x="2667"/>
        <item x="413"/>
        <item x="444"/>
        <item x="2922"/>
        <item x="3639"/>
        <item x="2151"/>
        <item x="2294"/>
        <item x="1686"/>
        <item x="610"/>
        <item x="3521"/>
        <item x="2499"/>
        <item x="3529"/>
        <item x="2193"/>
        <item x="1750"/>
        <item x="982"/>
        <item x="462"/>
        <item x="205"/>
        <item x="1432"/>
        <item x="3053"/>
        <item x="3180"/>
        <item x="2329"/>
        <item x="1418"/>
        <item x="3710"/>
        <item x="2228"/>
        <item x="1804"/>
        <item x="1050"/>
        <item x="515"/>
        <item x="615"/>
        <item x="1953"/>
        <item x="2347"/>
        <item x="2325"/>
        <item x="1960"/>
        <item x="2795"/>
        <item x="825"/>
        <item x="1798"/>
        <item x="2272"/>
        <item x="2335"/>
        <item x="2562"/>
        <item x="1980"/>
        <item x="803"/>
        <item x="875"/>
        <item x="2374"/>
        <item x="1538"/>
        <item x="1315"/>
        <item x="3320"/>
        <item x="1391"/>
        <item x="3671"/>
        <item x="355"/>
        <item x="3629"/>
        <item x="2835"/>
        <item x="709"/>
        <item x="1758"/>
        <item x="3127"/>
        <item x="2317"/>
        <item x="3625"/>
        <item x="986"/>
        <item x="2641"/>
        <item x="2505"/>
        <item x="1776"/>
        <item x="602"/>
        <item x="3421"/>
        <item x="3779"/>
        <item x="2959"/>
        <item x="2638"/>
        <item x="1966"/>
        <item x="769"/>
        <item x="133"/>
        <item x="568"/>
        <item x="326"/>
        <item x="222"/>
        <item x="737"/>
        <item x="1939"/>
        <item x="3922"/>
        <item x="3800"/>
        <item x="2695"/>
        <item x="2086"/>
        <item x="719"/>
        <item x="3814"/>
        <item x="2252"/>
        <item x="3640"/>
        <item x="3915"/>
        <item x="3663"/>
        <item x="2750"/>
        <item x="2132"/>
        <item x="1907"/>
        <item x="3714"/>
        <item x="1289"/>
        <item x="1344"/>
        <item x="1421"/>
        <item x="2793"/>
        <item x="762"/>
        <item x="1086"/>
        <item x="2855"/>
        <item x="3920"/>
        <item x="3313"/>
        <item x="934"/>
        <item x="1650"/>
        <item x="3307"/>
        <item x="2993"/>
        <item x="3611"/>
        <item x="1994"/>
        <item x="951"/>
        <item x="1888"/>
        <item x="2485"/>
        <item x="77"/>
        <item x="1540"/>
        <item x="2900"/>
        <item x="2957"/>
        <item x="3368"/>
        <item x="3846"/>
        <item x="394"/>
        <item x="1325"/>
        <item x="2864"/>
        <item x="2608"/>
        <item x="2354"/>
        <item x="2677"/>
        <item x="1360"/>
        <item x="336"/>
        <item x="347"/>
        <item x="2488"/>
        <item x="3434"/>
        <item x="3102"/>
        <item x="2174"/>
        <item x="1905"/>
        <item x="947"/>
        <item x="3454"/>
        <item x="838"/>
        <item x="189"/>
        <item x="2265"/>
        <item x="2104"/>
        <item x="1293"/>
        <item x="3849"/>
        <item x="274"/>
        <item x="1080"/>
        <item x="1917"/>
        <item x="3282"/>
        <item x="858"/>
        <item x="443"/>
        <item x="2336"/>
        <item x="1717"/>
        <item x="693"/>
        <item x="1515"/>
        <item x="3908"/>
        <item x="1667"/>
        <item x="1903"/>
        <item x="2501"/>
        <item x="1568"/>
        <item x="1630"/>
        <item x="2125"/>
        <item x="2736"/>
        <item x="3856"/>
        <item x="3653"/>
        <item x="2281"/>
        <item x="669"/>
        <item x="1491"/>
        <item x="1845"/>
        <item x="2081"/>
        <item x="1982"/>
        <item x="1536"/>
        <item x="2698"/>
        <item x="3265"/>
        <item x="2785"/>
        <item x="1525"/>
        <item x="876"/>
        <item x="2440"/>
        <item x="1724"/>
        <item x="1678"/>
        <item x="3673"/>
        <item x="1216"/>
        <item x="3494"/>
        <item x="338"/>
        <item x="3247"/>
        <item x="1928"/>
        <item x="3754"/>
        <item x="3585"/>
        <item x="3022"/>
        <item x="3716"/>
        <item x="2766"/>
        <item x="1790"/>
        <item x="3658"/>
        <item x="2011"/>
        <item x="2800"/>
        <item x="3564"/>
        <item x="2762"/>
        <item x="1732"/>
        <item x="3395"/>
        <item x="3753"/>
        <item x="351"/>
        <item x="3844"/>
        <item x="3879"/>
        <item x="54"/>
        <item x="843"/>
        <item x="2024"/>
        <item x="230"/>
        <item x="304"/>
        <item x="1294"/>
        <item x="3290"/>
        <item x="1950"/>
        <item x="1645"/>
        <item x="1936"/>
        <item x="823"/>
        <item x="553"/>
        <item x="2691"/>
        <item x="2845"/>
        <item x="3151"/>
        <item x="792"/>
        <item x="2504"/>
        <item x="594"/>
        <item x="3168"/>
        <item x="1336"/>
        <item x="2184"/>
        <item x="1019"/>
        <item x="1034"/>
        <item x="3027"/>
        <item x="184"/>
        <item x="1527"/>
        <item x="1243"/>
        <item x="3240"/>
        <item x="1061"/>
        <item x="89"/>
        <item x="1469"/>
        <item x="3137"/>
        <item x="3812"/>
        <item x="889"/>
        <item x="2734"/>
        <item x="1685"/>
        <item x="2753"/>
        <item x="3650"/>
        <item x="1884"/>
        <item x="2681"/>
        <item x="3237"/>
        <item x="1695"/>
        <item x="1125"/>
        <item x="1755"/>
        <item x="2098"/>
        <item x="3783"/>
        <item x="3536"/>
        <item x="1201"/>
        <item x="2304"/>
        <item x="563"/>
        <item x="1179"/>
        <item x="2664"/>
        <item x="2459"/>
        <item x="483"/>
        <item x="3686"/>
        <item x="1600"/>
        <item x="1356"/>
        <item x="2251"/>
        <item x="2697"/>
        <item x="2427"/>
        <item x="2874"/>
        <item x="3727"/>
        <item x="3562"/>
        <item x="3063"/>
        <item x="1158"/>
        <item x="3591"/>
        <item x="3497"/>
        <item x="122"/>
        <item x="3056"/>
        <item x="1592"/>
        <item x="503"/>
        <item x="3398"/>
        <item x="3573"/>
        <item x="1192"/>
        <item x="138"/>
        <item x="2932"/>
        <item x="1668"/>
        <item x="1535"/>
        <item x="2530"/>
        <item x="3738"/>
        <item x="3190"/>
        <item x="1864"/>
        <item x="3630"/>
        <item x="2156"/>
        <item x="777"/>
        <item x="2100"/>
        <item x="3511"/>
        <item x="2955"/>
        <item x="29"/>
        <item x="1180"/>
        <item x="2708"/>
        <item x="3364"/>
        <item x="898"/>
        <item x="1918"/>
        <item x="2782"/>
        <item x="105"/>
        <item x="1013"/>
        <item x="2854"/>
        <item x="3834"/>
        <item x="2566"/>
        <item x="619"/>
        <item x="2774"/>
        <item x="981"/>
        <item x="833"/>
        <item x="752"/>
        <item x="3777"/>
        <item x="1299"/>
        <item x="3450"/>
        <item x="273"/>
        <item x="2630"/>
        <item x="3820"/>
        <item x="1221"/>
        <item x="1087"/>
        <item x="3872"/>
        <item x="1058"/>
        <item x="3854"/>
        <item x="2331"/>
        <item x="59"/>
        <item x="2280"/>
        <item x="2711"/>
        <item x="1488"/>
        <item x="3235"/>
        <item x="3914"/>
        <item x="2171"/>
        <item x="2140"/>
        <item x="175"/>
        <item x="2342"/>
        <item x="2802"/>
        <item x="3191"/>
        <item x="1793"/>
        <item x="1688"/>
        <item x="2960"/>
        <item x="1559"/>
        <item x="2355"/>
        <item x="756"/>
        <item x="1741"/>
        <item x="632"/>
        <item x="2223"/>
        <item x="1157"/>
        <item x="848"/>
        <item x="2979"/>
        <item x="3296"/>
        <item x="3155"/>
        <item x="965"/>
        <item x="2162"/>
        <item x="3068"/>
        <item x="2242"/>
        <item x="3619"/>
        <item x="2622"/>
        <item x="226"/>
        <item x="1068"/>
        <item x="784"/>
        <item x="2213"/>
        <item x="2399"/>
        <item x="2095"/>
        <item x="1995"/>
        <item x="199"/>
        <item x="1106"/>
        <item x="924"/>
        <item x="1922"/>
        <item x="801"/>
        <item x="1740"/>
        <item x="1402"/>
        <item x="3099"/>
        <item x="1835"/>
        <item x="2367"/>
        <item x="1348"/>
        <item x="2709"/>
        <item x="38"/>
        <item x="2921"/>
        <item x="2302"/>
        <item x="2303"/>
        <item x="1314"/>
        <item x="3799"/>
        <item x="1638"/>
        <item x="1892"/>
        <item x="3840"/>
        <item x="74"/>
        <item x="2179"/>
        <item x="3365"/>
        <item x="2542"/>
        <item x="203"/>
        <item x="1524"/>
        <item x="2497"/>
        <item x="3268"/>
        <item x="1159"/>
        <item x="804"/>
        <item x="3487"/>
        <item x="1913"/>
        <item x="2341"/>
        <item x="3911"/>
        <item x="1140"/>
        <item x="1482"/>
        <item x="1551"/>
        <item x="185"/>
        <item x="1332"/>
        <item x="3912"/>
        <item x="550"/>
        <item x="3277"/>
        <item x="3359"/>
        <item x="3373"/>
        <item x="1575"/>
        <item x="2678"/>
        <item x="2672"/>
        <item x="1422"/>
        <item x="266"/>
        <item x="1628"/>
        <item x="654"/>
        <item x="2940"/>
        <item x="3934"/>
        <item x="2381"/>
        <item x="2812"/>
        <item x="1736"/>
        <item x="1693"/>
        <item x="736"/>
        <item x="3147"/>
        <item x="902"/>
        <item x="2869"/>
        <item x="450"/>
        <item x="98"/>
        <item x="1229"/>
        <item x="613"/>
        <item x="174"/>
        <item x="1528"/>
        <item x="393"/>
        <item x="1044"/>
        <item x="3608"/>
        <item x="3635"/>
        <item x="1257"/>
        <item x="3107"/>
        <item x="2308"/>
        <item x="197"/>
        <item x="3461"/>
        <item x="3388"/>
        <item x="3603"/>
        <item x="3474"/>
        <item x="937"/>
        <item x="3303"/>
        <item x="2454"/>
        <item x="1979"/>
        <item x="1256"/>
        <item x="2082"/>
        <item x="2985"/>
        <item x="3906"/>
        <item x="1190"/>
        <item x="1964"/>
        <item x="998"/>
        <item x="1689"/>
        <item x="2663"/>
        <item x="2266"/>
        <item x="2818"/>
        <item x="1166"/>
        <item x="346"/>
        <item x="1514"/>
        <item x="625"/>
        <item x="636"/>
        <item x="3594"/>
        <item x="2537"/>
        <item x="1844"/>
        <item x="3868"/>
        <item x="401"/>
        <item x="3758"/>
        <item x="588"/>
        <item x="1411"/>
        <item x="287"/>
        <item x="3524"/>
        <item x="1827"/>
        <item x="800"/>
        <item x="3817"/>
        <item x="1963"/>
        <item x="3363"/>
        <item x="2115"/>
        <item x="512"/>
        <item x="24"/>
        <item x="3246"/>
        <item x="708"/>
        <item x="2534"/>
        <item x="2261"/>
        <item x="3938"/>
        <item x="1431"/>
        <item x="464"/>
        <item x="2657"/>
        <item x="830"/>
        <item x="41"/>
        <item x="239"/>
        <item x="3782"/>
        <item x="2808"/>
        <item x="2076"/>
        <item x="418"/>
        <item x="2318"/>
        <item x="2571"/>
        <item x="3178"/>
        <item x="120"/>
        <item x="728"/>
        <item x="1313"/>
        <item x="3034"/>
        <item x="3037"/>
        <item x="1587"/>
        <item x="1572"/>
        <item x="549"/>
        <item x="1906"/>
        <item x="3051"/>
        <item x="390"/>
        <item x="445"/>
        <item x="964"/>
        <item x="3504"/>
        <item x="2096"/>
        <item x="841"/>
        <item x="1733"/>
        <item x="855"/>
        <item x="1586"/>
        <item x="1777"/>
        <item x="3887"/>
        <item x="1259"/>
        <item x="3008"/>
        <item x="2684"/>
        <item x="3648"/>
        <item x="2255"/>
        <item x="2824"/>
        <item x="456"/>
        <item x="780"/>
        <item x="685"/>
        <item x="3766"/>
        <item x="3728"/>
        <item x="2970"/>
        <item x="432"/>
        <item x="3755"/>
        <item x="2439"/>
        <item x="1854"/>
        <item x="2606"/>
        <item x="3030"/>
        <item x="773"/>
        <item x="403"/>
        <item x="1636"/>
        <item x="903"/>
        <item x="1207"/>
        <item x="3541"/>
        <item x="3382"/>
        <item x="75"/>
        <item x="1901"/>
        <item x="2301"/>
        <item x="21"/>
        <item x="1653"/>
        <item x="895"/>
        <item x="225"/>
        <item x="3136"/>
        <item x="1041"/>
        <item x="407"/>
        <item x="626"/>
        <item x="467"/>
        <item x="3301"/>
        <item x="1072"/>
        <item x="2887"/>
        <item x="897"/>
        <item x="3275"/>
        <item x="575"/>
        <item x="1665"/>
        <item x="1614"/>
        <item x="1278"/>
        <item x="1287"/>
        <item x="3133"/>
        <item x="3665"/>
        <item x="2256"/>
        <item x="1362"/>
        <item x="3436"/>
        <item x="2626"/>
        <item x="3941"/>
        <item x="257"/>
        <item x="3315"/>
        <item x="1956"/>
        <item x="2901"/>
        <item x="3870"/>
        <item x="3226"/>
        <item x="3510"/>
        <item x="2048"/>
        <item x="991"/>
        <item x="1746"/>
        <item x="2190"/>
        <item x="3702"/>
        <item x="3318"/>
        <item x="732"/>
        <item x="198"/>
        <item x="2914"/>
        <item x="438"/>
        <item x="560"/>
        <item x="1526"/>
        <item x="688"/>
        <item x="1455"/>
        <item x="3342"/>
        <item x="3743"/>
        <item x="1014"/>
        <item x="2199"/>
        <item x="15"/>
        <item x="1546"/>
        <item x="2830"/>
        <item x="10"/>
        <item x="2148"/>
        <item x="115"/>
        <item x="2909"/>
        <item x="3522"/>
        <item x="1961"/>
        <item x="131"/>
        <item x="70"/>
        <item x="192"/>
        <item x="3055"/>
        <item x="1606"/>
        <item x="125"/>
        <item x="383"/>
        <item x="427"/>
        <item x="334"/>
        <item x="31"/>
        <item x="3760"/>
        <item x="2007"/>
        <item x="959"/>
        <item x="2028"/>
        <item x="2934"/>
        <item x="2091"/>
        <item x="3514"/>
        <item x="3017"/>
        <item x="831"/>
        <item x="776"/>
        <item x="1213"/>
        <item x="3599"/>
        <item x="3358"/>
        <item x="2770"/>
        <item x="3792"/>
        <item x="1493"/>
        <item x="170"/>
        <item x="3626"/>
        <item x="3095"/>
        <item x="1860"/>
        <item x="2155"/>
        <item x="150"/>
        <item x="1981"/>
        <item x="1542"/>
        <item x="711"/>
        <item x="1454"/>
        <item x="3057"/>
        <item x="2961"/>
        <item x="1955"/>
        <item x="3864"/>
        <item x="2395"/>
        <item x="2623"/>
        <item x="3607"/>
        <item x="3584"/>
        <item x="3146"/>
        <item x="1899"/>
        <item x="1396"/>
        <item x="3859"/>
        <item x="2041"/>
        <item x="2853"/>
        <item x="916"/>
        <item x="2130"/>
        <item x="1298"/>
        <item x="1271"/>
        <item x="2365"/>
        <item x="793"/>
        <item x="3254"/>
        <item x="971"/>
        <item x="1486"/>
        <item x="1959"/>
        <item x="3572"/>
        <item x="2126"/>
        <item x="3904"/>
        <item x="847"/>
        <item x="921"/>
        <item x="640"/>
        <item x="820"/>
        <item x="2797"/>
        <item x="1508"/>
        <item x="1425"/>
        <item x="2861"/>
        <item x="1383"/>
        <item x="3719"/>
        <item x="3339"/>
        <item x="1263"/>
        <item x="2070"/>
        <item x="3114"/>
        <item x="2789"/>
        <item x="2097"/>
        <item x="202"/>
        <item x="3551"/>
        <item x="3885"/>
        <item x="577"/>
        <item x="2385"/>
        <item x="538"/>
        <item x="743"/>
        <item x="1127"/>
        <item x="779"/>
        <item x="2798"/>
        <item x="2954"/>
        <item x="1991"/>
        <item x="827"/>
        <item x="1616"/>
        <item x="3401"/>
        <item x="3736"/>
        <item x="2632"/>
        <item x="570"/>
        <item x="453"/>
        <item x="3294"/>
        <item x="2316"/>
        <item x="633"/>
        <item x="2062"/>
        <item x="1867"/>
        <item x="1620"/>
        <item x="646"/>
        <item x="2340"/>
        <item x="3930"/>
        <item x="3495"/>
        <item x="3269"/>
        <item x="3651"/>
        <item x="2491"/>
        <item x="25"/>
        <item x="1851"/>
        <item x="474"/>
        <item x="2510"/>
        <item x="2307"/>
        <item x="3182"/>
        <item x="2327"/>
        <item x="2893"/>
        <item x="2976"/>
        <item x="2149"/>
        <item x="3109"/>
        <item x="3091"/>
        <item x="1340"/>
        <item x="2840"/>
        <item x="3835"/>
        <item x="2481"/>
        <item x="2418"/>
        <item x="196"/>
        <item x="82"/>
        <item x="2396"/>
        <item x="2375"/>
        <item x="492"/>
        <item x="2313"/>
        <item x="3669"/>
        <item x="3383"/>
        <item x="1997"/>
        <item x="657"/>
        <item x="3105"/>
        <item x="163"/>
        <item x="811"/>
        <item x="1060"/>
        <item x="1729"/>
        <item x="3794"/>
        <item x="2939"/>
        <item x="1145"/>
        <item x="3698"/>
        <item x="3085"/>
        <item x="3889"/>
        <item x="3343"/>
        <item x="1937"/>
        <item x="3871"/>
        <item x="1135"/>
        <item x="1965"/>
        <item x="3023"/>
        <item x="101"/>
        <item x="206"/>
        <item x="2310"/>
        <item x="1783"/>
        <item x="3239"/>
        <item x="290"/>
        <item x="3747"/>
        <item x="420"/>
        <item x="2299"/>
        <item x="3310"/>
        <item x="1657"/>
        <item x="879"/>
        <item x="2452"/>
        <item x="1541"/>
        <item x="1811"/>
        <item x="3466"/>
        <item x="1512"/>
        <item x="1165"/>
        <item x="2625"/>
        <item x="574"/>
        <item x="1916"/>
        <item x="1676"/>
        <item x="975"/>
        <item x="2222"/>
        <item x="3513"/>
        <item x="3924"/>
        <item x="1071"/>
        <item x="3322"/>
        <item x="3061"/>
        <item x="1908"/>
        <item x="3492"/>
        <item x="1849"/>
        <item x="3881"/>
        <item x="3371"/>
        <item x="2210"/>
        <item x="3245"/>
        <item x="317"/>
        <item x="2673"/>
        <item x="3157"/>
        <item x="972"/>
        <item x="1684"/>
        <item x="922"/>
        <item x="3288"/>
        <item x="191"/>
        <item x="165"/>
        <item x="3442"/>
        <item x="2077"/>
        <item x="3300"/>
        <item x="3073"/>
        <item x="3228"/>
        <item x="2848"/>
        <item x="1779"/>
        <item x="1885"/>
        <item x="3805"/>
        <item x="583"/>
        <item x="718"/>
        <item x="56"/>
        <item x="3404"/>
        <item x="2472"/>
        <item x="333"/>
        <item x="697"/>
        <item x="1372"/>
        <item x="2559"/>
        <item x="3101"/>
        <item x="3311"/>
        <item x="1300"/>
        <item x="2038"/>
        <item x="774"/>
        <item x="668"/>
        <item x="372"/>
        <item x="3123"/>
        <item x="2849"/>
        <item x="799"/>
        <item x="1642"/>
        <item x="2984"/>
        <item x="3596"/>
        <item x="1065"/>
        <item x="3674"/>
        <item x="511"/>
        <item x="2759"/>
        <item x="1275"/>
        <item x="2049"/>
        <item x="1585"/>
        <item x="700"/>
        <item x="2728"/>
        <item x="3815"/>
        <item x="1765"/>
        <item x="1319"/>
        <item x="2755"/>
        <item x="618"/>
        <item x="1480"/>
        <item x="712"/>
        <item x="2710"/>
        <item x="3258"/>
        <item x="1323"/>
        <item x="953"/>
        <item x="2075"/>
        <item x="1970"/>
        <item x="1945"/>
        <item x="1064"/>
        <item x="955"/>
        <item x="1841"/>
        <item x="1456"/>
        <item x="1868"/>
        <item x="1024"/>
        <item x="1664"/>
        <item x="111"/>
        <item x="2183"/>
        <item x="1840"/>
        <item x="3227"/>
        <item x="1977"/>
        <item x="408"/>
        <item x="2604"/>
        <item x="1817"/>
        <item x="160"/>
        <item x="1680"/>
        <item x="2040"/>
        <item x="1199"/>
        <item x="385"/>
        <item x="2508"/>
        <item x="377"/>
        <item x="789"/>
        <item x="1153"/>
        <item x="931"/>
        <item x="544"/>
        <item x="64"/>
        <item x="2950"/>
        <item x="2996"/>
        <item x="1143"/>
        <item x="1122"/>
        <item x="502"/>
        <item x="1459"/>
        <item x="3657"/>
        <item x="3411"/>
        <item x="1266"/>
        <item x="429"/>
        <item x="3475"/>
        <item x="860"/>
        <item x="1890"/>
        <item x="1162"/>
        <item x="1593"/>
        <item x="2815"/>
        <item x="1584"/>
        <item x="3250"/>
        <item x="1590"/>
        <item x="1292"/>
        <item x="3125"/>
        <item x="3438"/>
        <item x="3590"/>
        <item x="3209"/>
        <item x="332"/>
        <item x="3326"/>
        <item x="837"/>
        <item x="2493"/>
        <item x="1498"/>
        <item x="1181"/>
        <item x="1446"/>
        <item x="1309"/>
        <item x="2152"/>
        <item x="3569"/>
        <item x="2931"/>
        <item x="1604"/>
        <item x="1032"/>
        <item x="3577"/>
        <item x="1806"/>
        <item x="1847"/>
        <item x="3207"/>
        <item x="220"/>
        <item x="3394"/>
        <item x="2951"/>
        <item x="946"/>
        <item x="1134"/>
        <item x="2137"/>
        <item x="1682"/>
        <item x="545"/>
        <item x="2269"/>
        <item x="81"/>
        <item x="116"/>
        <item x="3048"/>
        <item x="32"/>
        <item x="1467"/>
        <item x="1633"/>
        <item x="399"/>
        <item x="3539"/>
        <item x="3366"/>
        <item x="1410"/>
        <item x="1532"/>
        <item x="3213"/>
        <item x="1601"/>
        <item x="1420"/>
        <item x="3192"/>
        <item x="3582"/>
        <item x="899"/>
        <item x="641"/>
        <item x="3361"/>
        <item x="3477"/>
        <item x="3926"/>
        <item x="2739"/>
        <item x="2875"/>
        <item x="3823"/>
        <item x="2105"/>
        <item x="97"/>
        <item x="2122"/>
        <item x="3720"/>
        <item x="2846"/>
        <item x="849"/>
        <item x="670"/>
        <item x="2034"/>
        <item x="958"/>
        <item x="1801"/>
        <item x="3775"/>
        <item x="2732"/>
        <item x="940"/>
        <item x="766"/>
        <item x="2763"/>
        <item x="1371"/>
        <item x="2106"/>
        <item x="2393"/>
        <item x="1883"/>
        <item x="1097"/>
        <item x="1734"/>
        <item x="3039"/>
        <item x="3793"/>
        <item x="1919"/>
        <item x="1745"/>
        <item x="1280"/>
        <item x="2134"/>
        <item x="1053"/>
        <item x="595"/>
        <item x="1035"/>
        <item x="3312"/>
        <item x="2428"/>
        <item x="2702"/>
        <item x="2"/>
        <item x="1605"/>
        <item x="3701"/>
        <item x="913"/>
        <item x="78"/>
        <item x="745"/>
        <item x="3393"/>
        <item x="599"/>
        <item x="3769"/>
        <item x="3873"/>
        <item x="3077"/>
        <item x="2549"/>
        <item x="2964"/>
        <item x="1342"/>
        <item x="1203"/>
        <item x="587"/>
        <item x="2447"/>
        <item x="655"/>
        <item x="3215"/>
        <item x="1782"/>
        <item x="1594"/>
        <item x="2015"/>
        <item x="2369"/>
        <item x="1912"/>
        <item x="36"/>
        <item x="2442"/>
        <item x="3813"/>
        <item x="1972"/>
        <item x="2164"/>
        <item x="2752"/>
        <item x="2561"/>
        <item x="2312"/>
        <item x="3002"/>
        <item x="187"/>
        <item x="258"/>
        <item x="2503"/>
        <item x="1088"/>
        <item x="2568"/>
        <item x="2829"/>
        <item x="3819"/>
        <item x="27"/>
        <item x="2283"/>
        <item x="2896"/>
        <item x="990"/>
        <item x="1415"/>
        <item x="2721"/>
        <item x="2486"/>
        <item x="152"/>
        <item x="1969"/>
        <item x="2665"/>
        <item x="2008"/>
        <item x="2742"/>
        <item x="2214"/>
        <item x="2988"/>
        <item x="1974"/>
        <item x="2712"/>
        <item x="2582"/>
        <item x="3167"/>
        <item x="2482"/>
        <item x="2828"/>
        <item x="22"/>
        <item x="2779"/>
        <item x="3798"/>
        <item x="2129"/>
        <item x="3045"/>
        <item x="3162"/>
        <item x="1335"/>
        <item x="3025"/>
        <item x="1398"/>
        <item x="3043"/>
        <item x="3818"/>
        <item x="3177"/>
        <item x="3451"/>
        <item x="289"/>
        <item x="3918"/>
        <item x="1462"/>
        <item x="819"/>
        <item x="3947"/>
        <item x="1430"/>
        <item x="50"/>
        <item x="1241"/>
        <item x="2372"/>
        <item x="2847"/>
        <item x="578"/>
        <item x="2425"/>
        <item x="2883"/>
        <item x="250"/>
        <item x="2644"/>
        <item x="2413"/>
        <item x="3135"/>
        <item x="2208"/>
        <item x="2087"/>
        <item x="1412"/>
        <item x="3576"/>
        <item x="1206"/>
        <item x="60"/>
        <item x="1859"/>
        <item x="1435"/>
        <item x="2230"/>
        <item x="1076"/>
        <item x="335"/>
        <item x="188"/>
        <item x="3678"/>
        <item x="1094"/>
        <item x="3031"/>
        <item x="2449"/>
        <item x="2487"/>
        <item x="2084"/>
        <item x="486"/>
        <item x="2311"/>
        <item x="3140"/>
        <item x="270"/>
        <item x="2315"/>
        <item x="555"/>
        <item x="2080"/>
        <item x="2737"/>
        <item x="1615"/>
        <item x="3104"/>
        <item x="424"/>
        <item x="3610"/>
        <item x="2518"/>
        <item x="2674"/>
        <item x="845"/>
        <item x="3090"/>
        <item x="944"/>
        <item x="3506"/>
        <item x="2754"/>
        <item x="471"/>
        <item x="1784"/>
        <item x="2219"/>
        <item x="2387"/>
        <item x="2357"/>
        <item x="3473"/>
        <item x="1791"/>
        <item x="3711"/>
        <item x="1813"/>
        <item x="2054"/>
        <item x="412"/>
        <item x="3583"/>
        <item x="1160"/>
        <item x="461"/>
        <item x="34"/>
        <item x="3570"/>
        <item x="216"/>
        <item x="647"/>
        <item x="3229"/>
        <item x="1126"/>
        <item x="2198"/>
        <item x="741"/>
        <item x="19"/>
        <item x="3837"/>
        <item x="782"/>
        <item x="765"/>
        <item x="3498"/>
        <item x="754"/>
        <item x="2420"/>
        <item x="1781"/>
        <item x="2064"/>
        <item x="1545"/>
        <item x="2895"/>
        <item x="362"/>
        <item x="2264"/>
        <item x="992"/>
        <item x="584"/>
        <item x="3946"/>
        <item x="1897"/>
        <item x="3406"/>
        <item x="987"/>
        <item x="195"/>
        <item x="1295"/>
        <item x="1929"/>
        <item x="1934"/>
        <item x="1081"/>
        <item x="2286"/>
        <item x="104"/>
        <item x="448"/>
        <item x="3502"/>
        <item x="797"/>
        <item x="3688"/>
        <item x="2469"/>
        <item x="1039"/>
        <item x="547"/>
        <item x="3553"/>
        <item x="2834"/>
        <item x="3248"/>
        <item x="3936"/>
        <item x="3893"/>
        <item x="519"/>
        <item x="1534"/>
        <item x="787"/>
        <item x="1848"/>
        <item x="3839"/>
        <item x="2063"/>
        <item x="1932"/>
        <item x="2189"/>
        <item x="2863"/>
        <item x="3944"/>
        <item x="1877"/>
        <item x="201"/>
        <item x="2593"/>
        <item x="3234"/>
        <item x="1312"/>
        <item x="69"/>
        <item x="1185"/>
        <item x="80"/>
        <item x="3336"/>
        <item x="2416"/>
        <item x="993"/>
        <item x="3214"/>
        <item x="282"/>
        <item x="3452"/>
        <item x="1400"/>
        <item x="3580"/>
        <item x="3729"/>
        <item x="3160"/>
        <item x="2314"/>
        <item x="1921"/>
        <item x="534"/>
        <item x="798"/>
        <item x="3712"/>
        <item x="3279"/>
        <item x="1078"/>
        <item x="1983"/>
        <item x="482"/>
        <item x="1017"/>
        <item x="2163"/>
        <item x="3917"/>
        <item x="3693"/>
        <item x="3550"/>
        <item x="3761"/>
        <item x="3149"/>
        <item x="1565"/>
        <item x="2220"/>
        <item x="330"/>
        <item x="481"/>
        <item x="2888"/>
        <item x="2232"/>
        <item x="2279"/>
        <item x="3020"/>
        <item x="1220"/>
        <item x="3602"/>
        <item x="1503"/>
        <item x="1771"/>
        <item x="1479"/>
        <item x="2188"/>
        <item x="2836"/>
        <item x="1381"/>
        <item x="2856"/>
        <item x="638"/>
        <item x="2282"/>
        <item x="3642"/>
        <item x="3295"/>
        <item x="643"/>
        <item x="1794"/>
        <item x="1609"/>
        <item x="178"/>
        <item x="223"/>
        <item x="3172"/>
        <item x="1438"/>
        <item x="3809"/>
        <item x="2910"/>
        <item x="2850"/>
        <item x="1704"/>
        <item x="817"/>
        <item x="1839"/>
        <item x="775"/>
        <item x="2414"/>
        <item x="2430"/>
        <item x="2390"/>
        <item x="173"/>
        <item x="2643"/>
        <item x="576"/>
        <item x="1367"/>
        <item x="1447"/>
        <item x="118"/>
        <item x="1399"/>
        <item x="1505"/>
        <item x="1458"/>
        <item x="42"/>
        <item x="396"/>
        <item x="2880"/>
        <item x="2975"/>
        <item x="3223"/>
        <item x="2852"/>
        <item x="2259"/>
        <item x="3445"/>
        <item x="734"/>
        <item x="2607"/>
        <item x="367"/>
        <item x="571"/>
        <item x="1703"/>
        <item x="3501"/>
        <item x="3940"/>
        <item x="1915"/>
        <item x="1075"/>
        <item x="213"/>
        <item x="2860"/>
        <item x="33"/>
        <item x="582"/>
        <item x="434"/>
        <item x="3748"/>
        <item x="2790"/>
        <item x="2686"/>
        <item x="1856"/>
        <item x="3616"/>
        <item x="313"/>
        <item x="1855"/>
        <item x="167"/>
        <item x="1757"/>
        <item x="3330"/>
        <item x="3866"/>
        <item x="814"/>
        <item x="2293"/>
        <item x="1940"/>
        <item x="2215"/>
        <item x="710"/>
        <item x="135"/>
        <item x="2700"/>
        <item x="3579"/>
        <item x="3304"/>
        <item x="16"/>
        <item x="740"/>
        <item x="3559"/>
        <item x="2806"/>
        <item x="2458"/>
        <item x="3746"/>
        <item x="968"/>
        <item x="1102"/>
        <item x="2816"/>
        <item x="1720"/>
        <item x="681"/>
        <item x="957"/>
        <item x="3379"/>
        <item x="1417"/>
        <item x="2591"/>
        <item x="1810"/>
        <item x="2114"/>
        <item x="3795"/>
        <item x="1816"/>
        <item x="865"/>
        <item x="1607"/>
        <item x="1416"/>
        <item x="2704"/>
        <item x="137"/>
        <item x="3929"/>
        <item x="3188"/>
        <item x="2278"/>
        <item x="3828"/>
        <item x="2952"/>
        <item x="2032"/>
        <item x="1768"/>
        <item x="759"/>
        <item x="1699"/>
        <item x="1043"/>
        <item x="3441"/>
        <item x="2103"/>
        <item x="2965"/>
        <item x="2605"/>
        <item x="2585"/>
        <item x="2071"/>
        <item x="478"/>
        <item x="3403"/>
        <item x="1487"/>
        <item x="3860"/>
        <item x="3503"/>
        <item x="851"/>
        <item x="1388"/>
        <item x="2769"/>
        <item x="2351"/>
        <item x="2532"/>
        <item x="1364"/>
        <item x="1386"/>
        <item x="727"/>
        <item x="2683"/>
        <item x="61"/>
        <item x="2094"/>
        <item x="182"/>
        <item x="1130"/>
        <item x="696"/>
        <item x="1764"/>
        <item x="2536"/>
        <item x="2819"/>
        <item x="3255"/>
        <item x="3600"/>
        <item x="244"/>
        <item x="962"/>
        <item x="493"/>
        <item x="2693"/>
        <item x="3670"/>
        <item x="790"/>
        <item x="1016"/>
        <item x="350"/>
        <item x="1264"/>
        <item x="3052"/>
        <item x="527"/>
        <item x="3530"/>
        <item x="2356"/>
        <item x="442"/>
        <item x="2271"/>
        <item x="3448"/>
        <item x="3084"/>
        <item x="1202"/>
        <item x="2180"/>
        <item x="1073"/>
        <item x="2578"/>
        <item x="3409"/>
        <item x="1870"/>
        <item x="3574"/>
        <item x="1830"/>
        <item x="2350"/>
        <item x="3895"/>
        <item x="1924"/>
        <item x="3790"/>
        <item x="1059"/>
        <item x="3309"/>
        <item x="1730"/>
        <item x="309"/>
        <item x="2127"/>
        <item x="3796"/>
        <item x="2141"/>
        <item x="400"/>
        <item x="2751"/>
        <item x="1490"/>
        <item x="1283"/>
        <item x="3440"/>
        <item x="3476"/>
        <item x="3597"/>
        <item x="176"/>
        <item x="2368"/>
        <item x="1760"/>
        <item x="3636"/>
        <item x="2388"/>
        <item x="887"/>
        <item x="3759"/>
        <item x="1889"/>
        <item x="3392"/>
        <item x="2656"/>
        <item x="2907"/>
        <item x="1021"/>
        <item x="2581"/>
        <item x="1406"/>
        <item x="2145"/>
        <item x="2837"/>
        <item x="3932"/>
        <item x="28"/>
        <item x="1133"/>
        <item x="3236"/>
        <item x="3804"/>
        <item x="2479"/>
        <item x="1316"/>
        <item x="770"/>
        <item x="872"/>
        <item x="3161"/>
        <item x="821"/>
        <item x="2747"/>
        <item x="2618"/>
        <item x="661"/>
        <item x="3285"/>
        <item x="818"/>
        <item x="3148"/>
        <item x="1709"/>
        <item x="1020"/>
        <item x="2157"/>
        <item x="893"/>
        <item x="3175"/>
        <item x="3883"/>
        <item x="2948"/>
        <item x="1045"/>
        <item x="2832"/>
        <item x="2298"/>
        <item x="989"/>
        <item x="720"/>
        <item x="650"/>
        <item x="2240"/>
        <item x="1738"/>
        <item x="3633"/>
        <item x="236"/>
        <item x="2803"/>
        <item x="3016"/>
        <item x="3059"/>
        <item x="3709"/>
        <item x="715"/>
        <item x="1168"/>
        <item x="3221"/>
        <item x="3691"/>
        <item x="564"/>
        <item x="3058"/>
        <item x="3299"/>
        <item x="1077"/>
        <item x="2761"/>
        <item x="134"/>
        <item x="39"/>
        <item x="2067"/>
        <item x="1909"/>
        <item x="3730"/>
        <item x="3386"/>
        <item x="531"/>
        <item x="2735"/>
        <item x="2001"/>
        <item x="3499"/>
        <item x="3713"/>
        <item x="2398"/>
        <item x="3032"/>
        <item x="440"/>
        <item x="3323"/>
        <item x="3353"/>
        <item x="144"/>
        <item x="498"/>
        <item x="58"/>
        <item x="1727"/>
        <item x="2842"/>
        <item x="3222"/>
        <item x="3567"/>
        <item x="3827"/>
        <item x="3297"/>
        <item x="3042"/>
        <item x="1627"/>
        <item x="894"/>
        <item x="1178"/>
        <item x="532"/>
        <item x="2602"/>
        <item x="430"/>
        <item x="589"/>
        <item x="1537"/>
        <item x="551"/>
        <item x="3224"/>
        <item x="3898"/>
        <item x="802"/>
        <item x="1239"/>
        <item x="1828"/>
        <item x="3680"/>
        <item x="2110"/>
        <item x="2645"/>
        <item x="3154"/>
        <item x="735"/>
        <item x="296"/>
        <item x="2694"/>
        <item x="2925"/>
        <item x="2348"/>
        <item x="2006"/>
        <item x="2362"/>
        <item x="2143"/>
        <item x="3126"/>
        <item x="1277"/>
        <item x="1008"/>
        <item x="3230"/>
        <item x="2290"/>
        <item x="3888"/>
        <item x="3886"/>
        <item x="3212"/>
        <item x="656"/>
        <item x="2586"/>
        <item x="3306"/>
        <item x="86"/>
        <item x="1762"/>
        <item x="3655"/>
        <item x="2069"/>
        <item x="2323"/>
        <item x="388"/>
        <item x="310"/>
        <item x="2799"/>
        <item x="2239"/>
        <item x="126"/>
        <item x="3357"/>
        <item x="2558"/>
        <item x="806"/>
        <item x="763"/>
        <item x="1669"/>
        <item x="3925"/>
        <item x="2956"/>
        <item x="3654"/>
        <item x="284"/>
        <item x="1394"/>
        <item x="3538"/>
        <item x="3543"/>
        <item x="1477"/>
        <item x="17"/>
        <item x="3293"/>
        <item x="2359"/>
        <item x="425"/>
        <item x="2992"/>
        <item x="1033"/>
        <item x="141"/>
        <item x="3070"/>
        <item x="2435"/>
        <item x="1571"/>
        <item x="2490"/>
        <item x="1214"/>
        <item x="2590"/>
        <item x="878"/>
        <item x="449"/>
        <item x="1914"/>
        <item x="659"/>
        <item x="3328"/>
        <item x="2520"/>
        <item x="2936"/>
        <item x="1718"/>
        <item x="1128"/>
        <item x="3588"/>
        <item x="2610"/>
        <item x="327"/>
        <item x="891"/>
        <item x="3120"/>
        <item x="1853"/>
        <item x="1737"/>
        <item x="3740"/>
        <item x="3575"/>
        <item x="3778"/>
        <item x="507"/>
        <item x="2059"/>
        <item x="2966"/>
        <item x="1444"/>
        <item x="343"/>
        <item x="1468"/>
        <item x="30"/>
        <item x="3074"/>
        <item x="2450"/>
        <item x="2483"/>
        <item x="2014"/>
        <item x="2099"/>
        <item x="215"/>
        <item x="2920"/>
        <item x="3515"/>
        <item x="3324"/>
        <item x="2978"/>
        <item x="678"/>
        <item x="1424"/>
        <item x="2633"/>
        <item x="2811"/>
        <item x="2526"/>
        <item x="2275"/>
        <item x="2471"/>
        <item x="890"/>
        <item x="3419"/>
        <item x="2570"/>
        <item x="2438"/>
        <item x="3219"/>
        <item x="2045"/>
        <item x="1809"/>
        <item x="1598"/>
        <item x="3024"/>
        <item x="2345"/>
        <item x="2248"/>
        <item x="539"/>
        <item x="3797"/>
        <item x="423"/>
        <item x="768"/>
        <item x="2595"/>
        <item x="1330"/>
        <item x="14"/>
        <item x="1744"/>
        <item x="1799"/>
        <item x="1651"/>
        <item x="3156"/>
        <item x="1550"/>
        <item x="3531"/>
        <item x="109"/>
        <item x="3595"/>
        <item x="2043"/>
        <item x="1265"/>
        <item x="1506"/>
        <item x="2181"/>
        <item x="2384"/>
        <item x="428"/>
        <item x="3512"/>
        <item x="2519"/>
        <item x="3152"/>
        <item x="2206"/>
        <item x="1582"/>
        <item x="907"/>
        <item x="2894"/>
        <item x="311"/>
        <item x="47"/>
        <item x="2730"/>
        <item x="3036"/>
        <item x="757"/>
        <item x="106"/>
        <item x="3715"/>
        <item x="1355"/>
        <item x="1518"/>
        <item x="1070"/>
        <item x="1028"/>
        <item x="271"/>
        <item x="2019"/>
        <item x="2182"/>
        <item x="302"/>
        <item x="1497"/>
        <item x="2005"/>
        <item x="3731"/>
        <item x="956"/>
        <item x="1789"/>
        <item x="510"/>
        <item x="674"/>
        <item x="591"/>
        <item x="3867"/>
        <item x="2204"/>
        <item x="3439"/>
        <item x="2527"/>
        <item x="489"/>
        <item x="2120"/>
        <item x="3143"/>
        <item x="3349"/>
        <item x="2592"/>
        <item x="359"/>
        <item x="1083"/>
        <item x="3325"/>
        <item x="3082"/>
        <item x="2326"/>
        <item x="491"/>
        <item x="2903"/>
        <item x="2221"/>
        <item x="90"/>
        <item x="1973"/>
        <item x="1358"/>
        <item x="1144"/>
        <item x="3480"/>
        <item x="1986"/>
        <item x="1303"/>
        <item x="1407"/>
        <item x="2809"/>
        <item x="1553"/>
        <item x="3314"/>
        <item x="2513"/>
        <item x="3601"/>
        <item x="3907"/>
        <item x="1484"/>
        <item x="942"/>
        <item x="2056"/>
        <item x="384"/>
        <item x="3652"/>
        <item x="3737"/>
        <item x="2085"/>
        <item x="2209"/>
        <item x="572"/>
        <item x="1124"/>
        <item x="910"/>
        <item x="1095"/>
        <item x="1770"/>
        <item x="380"/>
        <item x="653"/>
        <item x="1942"/>
        <item x="1761"/>
        <item x="2640"/>
        <item x="3158"/>
        <item x="2201"/>
        <item x="3418"/>
        <item x="3108"/>
        <item x="2866"/>
        <item x="3836"/>
        <item x="2553"/>
        <item x="3733"/>
        <item x="2666"/>
        <item x="1471"/>
        <item x="3150"/>
        <item x="1000"/>
        <item x="604"/>
        <item x="431"/>
        <item x="1359"/>
        <item x="1769"/>
        <item x="2158"/>
        <item x="976"/>
        <item x="3367"/>
        <item x="1557"/>
        <item x="3166"/>
        <item x="2339"/>
        <item x="3704"/>
        <item x="397"/>
        <item x="1093"/>
        <item x="950"/>
        <item x="3931"/>
        <item x="364"/>
        <item x="2159"/>
        <item x="911"/>
        <item x="83"/>
        <item x="1797"/>
        <item x="1079"/>
        <item x="3413"/>
        <item x="2650"/>
        <item x="3064"/>
        <item x="1369"/>
        <item x="3549"/>
        <item x="771"/>
        <item x="2353"/>
        <item x="100"/>
        <item x="1237"/>
        <item x="3664"/>
        <item x="882"/>
        <item x="1067"/>
        <item x="2434"/>
        <item x="13"/>
        <item x="3013"/>
        <item x="171"/>
        <item x="2392"/>
        <item x="1329"/>
        <item x="733"/>
        <item x="2116"/>
        <item x="3901"/>
        <item x="1272"/>
        <item x="1869"/>
        <item x="375"/>
        <item x="2285"/>
        <item x="716"/>
        <item x="3659"/>
        <item x="2995"/>
        <item x="3656"/>
        <item x="1268"/>
        <item x="1027"/>
        <item x="1092"/>
        <item x="839"/>
        <item x="2758"/>
        <item x="2651"/>
        <item x="3722"/>
        <item x="601"/>
        <item x="419"/>
        <item x="329"/>
        <item x="2827"/>
        <item x="348"/>
        <item x="3338"/>
        <item x="1311"/>
        <item x="2131"/>
        <item x="295"/>
        <item x="1089"/>
        <item x="1108"/>
        <item x="161"/>
        <item x="2781"/>
        <item x="1413"/>
        <item x="320"/>
        <item x="233"/>
        <item x="371"/>
        <item x="548"/>
        <item x="877"/>
        <item x="1785"/>
        <item x="537"/>
        <item x="3202"/>
        <item x="1838"/>
        <item x="1516"/>
        <item x="3267"/>
        <item x="1254"/>
        <item x="2555"/>
        <item x="960"/>
        <item x="713"/>
        <item x="2494"/>
        <item x="52"/>
        <item x="3100"/>
        <item x="2733"/>
        <item x="3563"/>
        <item x="3484"/>
        <item x="3533"/>
        <item x="2885"/>
        <item x="1812"/>
        <item x="2915"/>
        <item x="750"/>
        <item x="932"/>
        <item x="3015"/>
        <item x="883"/>
        <item x="1366"/>
        <item x="3751"/>
        <item x="2687"/>
        <item x="2046"/>
        <item x="3786"/>
        <item x="909"/>
        <item x="2675"/>
        <item x="1046"/>
        <item x="1281"/>
        <item x="1610"/>
        <item x="2614"/>
        <item x="159"/>
        <item x="731"/>
        <item x="1554"/>
        <item x="2565"/>
        <item x="2538"/>
        <item x="2990"/>
        <item x="3159"/>
        <item x="1925"/>
        <item x="2360"/>
        <item x="3643"/>
        <item x="2659"/>
        <item x="3831"/>
        <item x="1787"/>
        <item x="373"/>
        <item x="648"/>
        <item x="985"/>
        <item x="529"/>
        <item x="3138"/>
        <item x="1147"/>
        <item x="241"/>
        <item x="1957"/>
        <item x="3822"/>
        <item x="3334"/>
        <item x="2647"/>
        <item x="2421"/>
        <item x="297"/>
        <item x="3865"/>
        <item x="3910"/>
        <item x="248"/>
        <item x="3589"/>
        <item x="3238"/>
        <item x="3618"/>
        <item x="3376"/>
        <item x="2161"/>
        <item x="2202"/>
        <item x="3725"/>
        <item x="1846"/>
        <item x="3119"/>
        <item x="404"/>
        <item x="1208"/>
        <item x="1282"/>
        <item x="1240"/>
        <item x="807"/>
        <item x="1759"/>
        <item x="3176"/>
        <item x="2118"/>
        <item x="386"/>
        <item x="1138"/>
        <item x="1288"/>
        <item x="3407"/>
        <item x="3942"/>
        <item x="1858"/>
        <item x="3298"/>
        <item x="3370"/>
        <item x="540"/>
        <item x="2671"/>
        <item x="543"/>
        <item x="1274"/>
        <item x="1103"/>
        <item x="321"/>
        <item x="3857"/>
        <item x="154"/>
        <item x="1566"/>
        <item x="23"/>
        <item x="1697"/>
        <item x="1042"/>
        <item x="861"/>
        <item x="3695"/>
        <item x="147"/>
        <item x="850"/>
        <item x="3464"/>
        <item x="2107"/>
        <item x="1242"/>
        <item x="2805"/>
        <item x="3029"/>
        <item x="3620"/>
        <item x="1429"/>
        <item x="919"/>
        <item x="3896"/>
        <item x="723"/>
        <item x="3352"/>
        <item x="1774"/>
        <item x="2843"/>
        <item x="3067"/>
        <item x="285"/>
        <item x="446"/>
        <item x="3033"/>
        <item x="2899"/>
        <item x="1513"/>
        <item x="1716"/>
        <item x="3256"/>
        <item x="3116"/>
        <item x="1267"/>
        <item x="337"/>
        <item x="1710"/>
        <item x="409"/>
        <item x="559"/>
        <item x="3280"/>
        <item x="3726"/>
        <item x="2972"/>
        <item x="1949"/>
        <item x="3004"/>
        <item x="3047"/>
        <item x="3164"/>
        <item x="2258"/>
        <item x="2203"/>
        <item x="1451"/>
        <item x="1296"/>
        <item x="2191"/>
        <item x="892"/>
        <item x="2218"/>
        <item x="2397"/>
        <item x="2412"/>
        <item x="3571"/>
        <item x="3196"/>
        <item x="692"/>
        <item x="3545"/>
        <item x="970"/>
        <item x="37"/>
        <item x="2426"/>
        <item x="3875"/>
        <item x="3546"/>
        <item x="1121"/>
        <item x="2300"/>
        <item x="1333"/>
        <item x="3446"/>
        <item x="3532"/>
        <item x="3262"/>
        <item x="1225"/>
        <item x="3706"/>
        <item x="1507"/>
        <item x="2616"/>
        <item x="1589"/>
        <item x="682"/>
        <item x="1880"/>
        <item x="2701"/>
        <item x="2974"/>
        <item x="3408"/>
        <item x="3744"/>
        <item x="2886"/>
        <item x="1423"/>
        <item x="2913"/>
        <item x="1193"/>
        <item x="1735"/>
        <item x="1519"/>
        <item x="1131"/>
        <item x="2117"/>
        <item x="2720"/>
        <item x="2455"/>
        <item x="2227"/>
        <item x="1055"/>
        <item x="3851"/>
        <item x="533"/>
        <item x="1234"/>
        <item x="497"/>
        <item x="923"/>
        <item x="2567"/>
        <item x="1549"/>
        <item x="2600"/>
        <item x="11"/>
        <item x="871"/>
        <item x="342"/>
        <item x="3088"/>
        <item x="2229"/>
        <item x="3080"/>
        <item x="2598"/>
        <item x="472"/>
        <item x="2238"/>
        <item x="2113"/>
        <item x="3420"/>
        <item x="1711"/>
        <item x="558"/>
        <item x="279"/>
        <item x="1273"/>
        <item x="1954"/>
        <item x="1752"/>
        <item x="181"/>
        <item x="884"/>
        <item x="2584"/>
        <item x="1205"/>
        <item x="2725"/>
        <item x="217"/>
        <item x="2004"/>
        <item x="416"/>
        <item x="1500"/>
        <item x="3689"/>
        <item x="1625"/>
        <item x="1660"/>
        <item x="2444"/>
        <item x="1692"/>
        <item x="1349"/>
        <item x="3566"/>
        <item x="361"/>
        <item x="1708"/>
        <item x="3829"/>
        <item x="3203"/>
        <item x="2295"/>
        <item x="3044"/>
        <item x="3897"/>
        <item x="1409"/>
        <item x="1933"/>
        <item x="2358"/>
        <item x="249"/>
        <item x="999"/>
        <item x="938"/>
        <item x="2153"/>
        <item x="3739"/>
        <item x="2330"/>
        <item x="939"/>
        <item x="2108"/>
        <item x="1580"/>
        <item x="1886"/>
        <item x="1510"/>
        <item x="363"/>
        <item x="2796"/>
        <item x="1030"/>
        <item x="2074"/>
        <item x="928"/>
        <item x="3193"/>
        <item x="2912"/>
        <item x="1269"/>
        <item x="1038"/>
        <item x="3568"/>
        <item x="1530"/>
        <item x="3332"/>
        <item x="652"/>
        <item x="1441"/>
        <item x="2740"/>
        <item x="546"/>
        <item x="1227"/>
        <item x="805"/>
        <item x="4"/>
        <item x="3399"/>
        <item x="3416"/>
        <item x="2868"/>
        <item x="3756"/>
        <item x="3605"/>
        <item x="3478"/>
        <item x="3472"/>
        <item x="2612"/>
        <item x="873"/>
        <item x="1123"/>
        <item x="2844"/>
        <item x="623"/>
        <item x="48"/>
        <item x="3687"/>
        <item x="1051"/>
        <item x="3467"/>
        <item x="2601"/>
        <item x="665"/>
        <item x="853"/>
        <item x="2142"/>
        <item x="3194"/>
        <item x="1655"/>
        <item x="3066"/>
        <item x="389"/>
        <item x="2898"/>
        <item x="915"/>
        <item x="941"/>
        <item x="1941"/>
        <item x="3040"/>
        <item x="3847"/>
        <item x="1226"/>
        <item x="2026"/>
        <item x="1327"/>
        <item x="2445"/>
        <item x="55"/>
        <item x="2029"/>
        <item x="319"/>
        <item x="2876"/>
        <item x="2226"/>
        <item x="3076"/>
        <item x="3001"/>
        <item x="2539"/>
        <item x="1230"/>
        <item x="110"/>
        <item x="997"/>
        <item x="1052"/>
        <item x="1405"/>
        <item x="3422"/>
        <item x="1120"/>
        <item x="3842"/>
        <item x="2002"/>
        <item x="628"/>
        <item x="2699"/>
        <item x="3470"/>
        <item x="3183"/>
        <item x="3862"/>
        <item x="1707"/>
        <item x="1063"/>
        <item x="1872"/>
        <item x="557"/>
        <item x="3171"/>
        <item x="2506"/>
        <item x="2376"/>
        <item x="788"/>
        <item x="2688"/>
        <item x="3333"/>
        <item x="518"/>
        <item x="1714"/>
        <item x="1258"/>
        <item x="2778"/>
        <item x="484"/>
        <item x="569"/>
        <item x="2306"/>
        <item x="46"/>
        <item x="487"/>
        <item x="2089"/>
        <item x="2346"/>
        <item x="1861"/>
        <item x="2135"/>
        <item x="3075"/>
        <item x="852"/>
        <item x="275"/>
        <item x="3468"/>
        <item x="2101"/>
        <item x="2784"/>
        <item x="1357"/>
        <item x="2216"/>
        <item x="2371"/>
        <item x="2646"/>
        <item x="3858"/>
        <item x="2462"/>
        <item x="2322"/>
        <item x="156"/>
        <item x="2765"/>
        <item x="1574"/>
        <item x="1887"/>
        <item x="2263"/>
        <item x="3606"/>
        <item x="73"/>
        <item x="1146"/>
        <item x="1747"/>
        <item x="2535"/>
        <item x="1308"/>
        <item x="3402"/>
        <item x="254"/>
        <item x="1674"/>
        <item x="3681"/>
        <item x="3197"/>
        <item x="1687"/>
        <item x="1631"/>
        <item x="888"/>
        <item x="1850"/>
        <item x="1988"/>
        <item x="1114"/>
        <item x="3801"/>
        <item x="1472"/>
        <item x="535"/>
        <item x="107"/>
        <item x="229"/>
        <item x="2655"/>
        <item x="1866"/>
        <item x="3526"/>
        <item x="1931"/>
        <item x="1116"/>
        <item x="1852"/>
        <item x="753"/>
        <item x="3259"/>
        <item x="949"/>
        <item x="3444"/>
        <item x="2010"/>
        <item x="1245"/>
        <item x="1588"/>
        <item x="2276"/>
        <item x="3344"/>
        <item x="3011"/>
        <item x="842"/>
        <item x="870"/>
        <item x="84"/>
        <item x="2423"/>
        <item x="1136"/>
        <item x="2090"/>
        <item x="3463"/>
        <item x="1022"/>
        <item x="1911"/>
        <item x="2839"/>
        <item x="2631"/>
        <item x="1368"/>
        <item x="2642"/>
        <item x="3291"/>
        <item x="714"/>
        <item x="2998"/>
        <item x="795"/>
        <item x="1182"/>
        <item x="649"/>
        <item x="68"/>
        <item x="2941"/>
        <item x="1818"/>
        <item x="3667"/>
        <item x="2760"/>
        <item x="3878"/>
        <item x="2963"/>
        <item x="3628"/>
        <item x="671"/>
        <item x="1347"/>
        <item x="1363"/>
        <item x="245"/>
        <item x="556"/>
        <item x="3684"/>
        <item x="2541"/>
        <item x="3134"/>
        <item x="1218"/>
        <item x="2833"/>
        <item x="1659"/>
        <item x="3153"/>
        <item x="1324"/>
        <item x="1040"/>
        <item x="265"/>
        <item x="382"/>
        <item x="2749"/>
        <item x="307"/>
        <item x="1018"/>
        <item x="3764"/>
        <item x="1820"/>
        <item x="2016"/>
        <item x="2741"/>
        <item x="1875"/>
        <item x="3560"/>
        <item x="1822"/>
        <item x="3690"/>
        <item x="3520"/>
        <item x="57"/>
        <item x="1564"/>
        <item x="3552"/>
        <item x="479"/>
        <item x="3935"/>
        <item x="3341"/>
        <item x="2953"/>
        <item x="717"/>
        <item x="616"/>
        <item x="366"/>
        <item x="2468"/>
        <item x="76"/>
        <item x="3348"/>
        <item x="3785"/>
        <item x="504"/>
        <item x="194"/>
        <item x="1756"/>
        <item x="785"/>
        <item x="2705"/>
        <item x="2509"/>
        <item x="2025"/>
        <item x="2050"/>
        <item x="1297"/>
        <item x="2383"/>
        <item x="3863"/>
        <item x="1414"/>
        <item x="1453"/>
        <item x="1943"/>
        <item x="1251"/>
        <item x="2916"/>
        <item x="406"/>
        <item x="211"/>
        <item x="3826"/>
        <item x="1833"/>
        <item x="3773"/>
        <item x="1450"/>
        <item x="2150"/>
        <item x="2917"/>
        <item x="526"/>
        <item x="642"/>
        <item x="2257"/>
        <item x="635"/>
        <item x="3765"/>
        <item x="2224"/>
        <item x="2338"/>
        <item x="1341"/>
        <item x="1751"/>
        <item x="2962"/>
        <item x="3617"/>
        <item x="3505"/>
        <item x="3685"/>
        <item x="2599"/>
        <item x="1578"/>
        <item x="2706"/>
        <item x="2146"/>
        <item x="862"/>
        <item x="219"/>
        <item x="488"/>
        <item x="3019"/>
        <item x="2973"/>
        <item x="143"/>
        <item x="263"/>
        <item x="1167"/>
        <item x="2402"/>
        <item x="722"/>
        <item x="1815"/>
        <item x="2343"/>
        <item x="1186"/>
        <item x="662"/>
        <item x="2020"/>
        <item x="2465"/>
        <item x="1705"/>
        <item x="1874"/>
        <item x="1661"/>
        <item x="292"/>
        <item x="1871"/>
        <item x="3882"/>
        <item x="3943"/>
        <item x="1223"/>
        <item x="3391"/>
        <item x="2379"/>
        <item x="3696"/>
        <item x="2268"/>
        <item x="679"/>
        <item x="414"/>
        <item x="2946"/>
        <item x="3142"/>
        <item x="3003"/>
        <item x="2516"/>
        <item x="2102"/>
        <item x="2405"/>
        <item x="2139"/>
        <item x="3637"/>
        <item x="1326"/>
        <item x="3097"/>
        <item x="3890"/>
        <item x="2548"/>
        <item x="1987"/>
        <item x="1677"/>
        <item x="2826"/>
        <item x="3884"/>
        <item x="3179"/>
        <item x="1823"/>
        <item x="3397"/>
        <item x="6"/>
        <item x="2429"/>
        <item x="2373"/>
        <item x="2453"/>
        <item x="2267"/>
        <item x="2748"/>
        <item x="417"/>
        <item x="1212"/>
        <item x="3218"/>
        <item x="746"/>
        <item x="1989"/>
        <item x="1262"/>
        <item x="3308"/>
        <item x="2577"/>
        <item x="3390"/>
        <item x="243"/>
        <item x="1443"/>
        <item x="1449"/>
        <item x="1879"/>
        <item x="832"/>
        <item x="495"/>
        <item x="121"/>
        <item x="3768"/>
        <item x="974"/>
        <item x="1433"/>
        <item x="3483"/>
        <item x="1104"/>
        <item x="1808"/>
        <item x="2615"/>
        <item x="344"/>
        <item x="1301"/>
        <item x="1531"/>
        <item x="2786"/>
        <item x="3845"/>
        <item x="3261"/>
        <item x="1115"/>
        <item x="954"/>
        <item x="867"/>
        <item x="3458"/>
        <item x="3460"/>
        <item x="2533"/>
        <item x="1307"/>
        <item x="1700"/>
        <item x="3272"/>
        <item x="2121"/>
        <item x="1722"/>
        <item x="1466"/>
        <item x="2309"/>
        <item x="886"/>
        <item x="1334"/>
        <item x="2415"/>
        <item x="3789"/>
        <item x="1062"/>
        <item x="758"/>
        <item x="2061"/>
        <item x="2867"/>
        <item x="1107"/>
        <item x="2012"/>
        <item x="1248"/>
        <item x="2289"/>
        <item x="2680"/>
        <item x="562"/>
        <item x="405"/>
        <item x="2274"/>
        <item x="3457"/>
        <item x="2166"/>
        <item x="3825"/>
        <item x="874"/>
        <item x="267"/>
        <item x="3527"/>
        <item x="2628"/>
        <item x="914"/>
        <item x="2305"/>
        <item x="683"/>
        <item x="1522"/>
        <item x="3676"/>
        <item x="3231"/>
        <item x="920"/>
        <item x="520"/>
        <item x="299"/>
        <item x="2620"/>
        <item x="772"/>
        <item x="3880"/>
        <item x="2021"/>
        <item x="2058"/>
        <item x="1726"/>
        <item x="1141"/>
        <item x="1384"/>
        <item x="3010"/>
        <item x="2013"/>
        <item x="704"/>
        <item x="2514"/>
        <item x="3613"/>
        <item x="3752"/>
        <item x="3437"/>
        <item x="1322"/>
        <item x="630"/>
        <item x="3518"/>
        <item x="621"/>
        <item x="1173"/>
        <item x="1829"/>
        <item x="2738"/>
        <item x="1461"/>
        <item x="1096"/>
        <item x="381"/>
        <item x="977"/>
        <item x="2928"/>
        <item x="3587"/>
        <item x="530"/>
        <item x="3005"/>
        <item x="881"/>
        <item x="3257"/>
        <item x="1621"/>
        <item x="2989"/>
        <item x="1788"/>
        <item x="3021"/>
        <item x="2254"/>
        <item x="3244"/>
        <item x="1637"/>
        <item x="1353"/>
        <item x="1012"/>
        <item x="1211"/>
        <item x="1843"/>
        <item x="3675"/>
        <item x="103"/>
        <item x="1935"/>
        <item x="2124"/>
        <item x="360"/>
        <item x="815"/>
        <item x="739"/>
        <item x="3289"/>
        <item x="2391"/>
        <item x="1611"/>
        <item x="1570"/>
        <item x="3810"/>
        <item x="2999"/>
        <item x="3598"/>
        <item x="499"/>
        <item x="1648"/>
        <item x="264"/>
        <item x="2169"/>
        <item x="340"/>
        <item x="1640"/>
        <item x="3096"/>
        <item x="1195"/>
        <item x="1445"/>
        <item x="1150"/>
        <item x="2237"/>
        <item x="3026"/>
        <item x="3622"/>
        <item x="1602"/>
        <item x="3205"/>
        <item x="316"/>
        <item x="565"/>
        <item x="908"/>
        <item x="738"/>
        <item x="2033"/>
        <item x="1403"/>
        <item x="1748"/>
        <item x="3459"/>
        <item x="3165"/>
        <item x="1731"/>
        <item x="3909"/>
        <item x="1857"/>
        <item x="864"/>
        <item x="2262"/>
        <item x="2366"/>
        <item x="3374"/>
        <item x="470"/>
        <item x="778"/>
        <item x="3767"/>
        <item x="2823"/>
        <item x="169"/>
        <item x="272"/>
        <item x="2621"/>
        <item x="2495"/>
        <item x="1673"/>
        <item x="2986"/>
        <item x="2333"/>
        <item x="3128"/>
        <item x="885"/>
        <item x="158"/>
        <item x="1927"/>
        <item x="3329"/>
        <item x="1654"/>
        <item x="1172"/>
        <item x="1026"/>
        <item x="1803"/>
        <item x="3808"/>
        <item x="2128"/>
        <item x="1644"/>
        <item x="1643"/>
        <item x="1742"/>
        <item x="726"/>
        <item x="2022"/>
        <item x="1196"/>
        <item x="2066"/>
        <item x="1232"/>
        <item x="3776"/>
        <item x="2112"/>
        <item x="3400"/>
        <item x="3283"/>
        <item x="791"/>
        <item x="1805"/>
        <item x="3679"/>
        <item x="1552"/>
        <item x="1037"/>
        <item x="148"/>
        <item x="522"/>
        <item x="1204"/>
        <item x="2531"/>
        <item x="3488"/>
        <item x="1632"/>
        <item x="1385"/>
        <item x="117"/>
        <item x="1900"/>
        <item x="2328"/>
        <item x="3832"/>
        <item x="3811"/>
        <item x="1947"/>
        <item x="3375"/>
        <item x="1626"/>
        <item x="8"/>
        <item x="1496"/>
        <item x="1881"/>
        <item x="391"/>
        <item x="2756"/>
        <item x="2492"/>
        <item x="3699"/>
        <item x="112"/>
        <item x="3742"/>
        <item x="1305"/>
        <item x="705"/>
        <item x="1231"/>
        <item x="1819"/>
        <item x="2669"/>
        <item x="609"/>
        <item x="3757"/>
        <item x="136"/>
        <item x="904"/>
        <item x="1112"/>
        <item x="1902"/>
        <item x="1962"/>
        <item x="114"/>
        <item x="2723"/>
        <item x="3423"/>
        <item x="676"/>
        <item x="812"/>
        <item x="1170"/>
        <item x="1404"/>
        <item x="1494"/>
        <item x="3902"/>
        <item x="256"/>
        <item x="3542"/>
        <item x="1031"/>
        <item x="87"/>
        <item x="3038"/>
        <item x="1074"/>
        <item x="155"/>
        <item x="597"/>
        <item x="1681"/>
        <item x="3110"/>
        <item x="2635"/>
        <item x="1187"/>
        <item x="1862"/>
        <item x="2200"/>
        <item x="1863"/>
        <item x="2417"/>
        <item x="1343"/>
        <item x="1478"/>
        <item x="1773"/>
        <item x="2489"/>
        <item x="2937"/>
        <item x="1998"/>
        <item x="3544"/>
        <item x="3694"/>
        <item x="1520"/>
        <item x="1713"/>
        <item x="3093"/>
        <item x="1200"/>
        <item x="2679"/>
        <item x="3843"/>
        <item x="339"/>
        <item x="2715"/>
        <item x="3132"/>
        <item x="3763"/>
        <item x="1380"/>
        <item x="699"/>
        <item x="1321"/>
        <item x="1826"/>
        <item x="1509"/>
        <item x="1427"/>
        <item x="3"/>
        <item x="1286"/>
        <item x="3612"/>
        <item x="1142"/>
        <item x="35"/>
        <item x="969"/>
        <item x="415"/>
        <item x="1009"/>
        <item x="3508"/>
        <item x="3609"/>
        <item x="1743"/>
        <item x="1617"/>
        <item x="2891"/>
        <item x="749"/>
        <item x="494"/>
        <item x="3000"/>
        <item x="1194"/>
        <item x="1547"/>
        <item x="1109"/>
        <item x="294"/>
        <item x="844"/>
        <item x="1302"/>
        <item x="2933"/>
        <item x="2178"/>
        <item x="3534"/>
        <item x="1392"/>
        <item x="1345"/>
        <item x="1599"/>
        <item x="2000"/>
        <item x="1775"/>
        <item x="1236"/>
        <item x="856"/>
        <item x="3241"/>
        <item x="2475"/>
        <item x="786"/>
        <item x="2690"/>
        <item x="1217"/>
        <item x="2746"/>
        <item x="2270"/>
        <item x="247"/>
        <item x="2552"/>
        <item x="1591"/>
        <item x="1284"/>
        <item x="1197"/>
        <item x="1952"/>
        <item x="2617"/>
        <item x="1215"/>
        <item x="3921"/>
        <item x="2446"/>
        <item x="863"/>
        <item x="2727"/>
        <item x="2394"/>
        <item x="691"/>
        <item x="2945"/>
        <item x="3414"/>
        <item x="2636"/>
        <item x="235"/>
        <item x="2036"/>
        <item x="3435"/>
        <item x="2685"/>
        <item x="3841"/>
        <item x="1725"/>
        <item x="322"/>
        <item x="824"/>
        <item x="2068"/>
        <item x="2929"/>
        <item x="1944"/>
        <item x="3271"/>
        <item x="2983"/>
        <item x="3425"/>
        <item x="1481"/>
        <item x="454"/>
        <item x="2757"/>
        <item x="2627"/>
        <item x="561"/>
        <item x="1437"/>
        <item x="45"/>
        <item x="2564"/>
        <item x="1978"/>
        <item x="2767"/>
        <item x="2661"/>
        <item x="300"/>
        <item x="1270"/>
        <item x="2165"/>
        <item x="3199"/>
        <item x="3645"/>
        <item x="3007"/>
        <item x="2241"/>
        <item x="3427"/>
        <item x="3781"/>
        <item x="1517"/>
        <item x="612"/>
        <item x="3174"/>
        <item x="1148"/>
        <item x="2167"/>
        <item x="1023"/>
        <item x="2589"/>
        <item x="465"/>
        <item x="690"/>
        <item x="208"/>
        <item x="3850"/>
        <item x="660"/>
        <item x="331"/>
        <item x="2377"/>
        <item x="3106"/>
        <item x="1152"/>
        <item x="943"/>
        <item x="2337"/>
        <item x="2772"/>
        <item x="3741"/>
        <item x="781"/>
        <item x="1250"/>
        <item x="2882"/>
        <item x="1436"/>
        <item x="2744"/>
        <item x="978"/>
        <item x="3260"/>
        <item x="1337"/>
        <item x="3646"/>
        <item x="2236"/>
        <item x="2788"/>
        <item x="3647"/>
        <item x="905"/>
        <item x="3455"/>
        <item x="3389"/>
        <item x="1154"/>
        <item x="2246"/>
        <item x="744"/>
        <item x="93"/>
        <item x="398"/>
        <item x="460"/>
        <item x="3632"/>
        <item x="237"/>
        <item x="2550"/>
        <item x="3749"/>
        <item x="3410"/>
        <item x="3372"/>
        <item x="2244"/>
        <item x="983"/>
        <item x="2870"/>
        <item x="2332"/>
        <item x="1331"/>
        <item x="1583"/>
        <item x="1377"/>
        <item x="186"/>
        <item x="1188"/>
        <item x="929"/>
        <item x="2212"/>
        <item x="1082"/>
        <item x="2023"/>
        <item x="2187"/>
        <item x="816"/>
        <item x="1338"/>
        <item x="3204"/>
        <item x="1255"/>
        <item x="2703"/>
        <item x="139"/>
        <item x="3378"/>
        <item x="1920"/>
        <item x="3089"/>
        <item x="536"/>
        <item x="3087"/>
        <item x="2517"/>
        <item x="238"/>
        <item x="2176"/>
        <item x="3548"/>
        <item x="2231"/>
        <item x="2147"/>
        <item x="614"/>
        <item x="3877"/>
        <item x="730"/>
        <item x="3660"/>
        <item x="521"/>
        <item x="402"/>
        <item x="1702"/>
        <item x="3547"/>
        <item x="3861"/>
        <item x="1739"/>
        <item x="2522"/>
        <item x="1544"/>
        <item x="1156"/>
        <item x="2977"/>
        <item x="2731"/>
        <item x="500"/>
        <item x="145"/>
        <item x="328"/>
        <item x="1485"/>
        <item x="1543"/>
        <item x="747"/>
        <item x="469"/>
        <item x="1247"/>
        <item x="2364"/>
        <item x="1842"/>
        <item x="2448"/>
        <item x="3772"/>
        <item x="2862"/>
        <item x="1105"/>
        <item x="2186"/>
        <item x="1619"/>
        <item x="476"/>
        <item x="2477"/>
        <item x="3186"/>
        <item x="2546"/>
        <item x="352"/>
        <item x="2905"/>
        <item x="3627"/>
        <item x="2088"/>
        <item x="1290"/>
        <item x="506"/>
        <item x="605"/>
        <item x="513"/>
        <item x="3049"/>
        <item x="179"/>
        <item x="325"/>
        <item x="209"/>
        <item x="542"/>
        <item x="1113"/>
        <item x="2707"/>
        <item x="1260"/>
        <item x="1379"/>
        <item x="1001"/>
        <item x="834"/>
        <item x="3447"/>
        <item x="142"/>
        <item x="2287"/>
        <item x="1389"/>
        <item x="552"/>
        <item x="3662"/>
        <item x="1706"/>
        <item x="2967"/>
        <item x="2035"/>
        <item x="1712"/>
        <item x="2889"/>
        <item x="2411"/>
        <item x="3852"/>
        <item x="2935"/>
        <item x="1463"/>
        <item x="1164"/>
        <item x="1276"/>
        <item x="2055"/>
        <item x="580"/>
        <item x="2838"/>
        <item x="1766"/>
        <item x="214"/>
        <item x="85"/>
        <item x="684"/>
        <item x="1666"/>
        <item x="2729"/>
        <item x="3692"/>
        <item x="252"/>
        <item x="2603"/>
        <item x="2109"/>
        <item x="2496"/>
        <item x="3170"/>
        <item x="2597"/>
        <item x="2160"/>
        <item x="3305"/>
        <item x="1990"/>
        <item x="2981"/>
        <item x="3621"/>
        <item x="2463"/>
        <item x="1285"/>
        <item x="1683"/>
        <item x="2807"/>
        <item x="2018"/>
        <item x="3682"/>
        <item x="2637"/>
        <item x="930"/>
        <item x="3278"/>
        <item x="2569"/>
        <item x="505"/>
        <item x="1151"/>
        <item x="2884"/>
        <item x="1054"/>
        <item x="306"/>
        <item x="3894"/>
        <item x="234"/>
        <item x="3201"/>
        <item x="3592"/>
        <item x="3593"/>
        <item x="1558"/>
        <item x="3705"/>
        <item x="305"/>
        <item x="3661"/>
        <item x="1090"/>
        <item x="3274"/>
        <item x="2714"/>
        <item x="268"/>
        <item x="1339"/>
        <item x="1010"/>
        <item x="2528"/>
        <item x="65"/>
        <item x="2234"/>
        <item x="1728"/>
        <item x="1807"/>
        <item x="1419"/>
        <item x="2060"/>
        <item x="1671"/>
        <item x="2406"/>
        <item x="1802"/>
        <item x="829"/>
        <item x="2980"/>
        <item x="12"/>
        <item x="926"/>
        <item x="742"/>
        <item x="2154"/>
        <item x="1457"/>
        <item x="1025"/>
        <item x="1597"/>
        <item x="2780"/>
        <item x="1408"/>
        <item x="3732"/>
        <item x="2291"/>
        <item x="1951"/>
        <item x="680"/>
        <item x="2521"/>
        <item x="2389"/>
        <item x="3381"/>
        <item x="3557"/>
        <item x="2719"/>
        <item x="1948"/>
        <item x="3874"/>
        <item x="67"/>
        <item x="2500"/>
        <item x="2507"/>
        <item x="1824"/>
        <item x="9"/>
        <item x="293"/>
        <item x="3387"/>
        <item x="667"/>
        <item x="2044"/>
        <item x="3892"/>
        <item x="1612"/>
        <item x="2370"/>
        <item x="868"/>
        <item x="2825"/>
        <item x="2334"/>
        <item x="631"/>
        <item x="686"/>
        <item x="466"/>
        <item x="966"/>
        <item x="2942"/>
        <item x="231"/>
        <item x="255"/>
        <item x="3086"/>
        <item x="2192"/>
        <item x="1646"/>
        <item x="2810"/>
        <item x="808"/>
        <item x="2207"/>
        <item x="3443"/>
        <item x="1898"/>
        <item x="2247"/>
        <item x="2451"/>
        <item x="3697"/>
        <item x="2424"/>
        <item x="1622"/>
        <item x="663"/>
        <item x="3855"/>
        <item x="3210"/>
        <item x="2551"/>
        <item x="1577"/>
        <item x="3065"/>
        <item x="866"/>
        <item x="2776"/>
        <item x="3130"/>
        <item x="2225"/>
        <item x="496"/>
        <item x="1448"/>
        <item x="857"/>
        <item x="1346"/>
        <item x="480"/>
        <item x="1749"/>
        <item x="2821"/>
        <item x="566"/>
        <item x="2133"/>
        <item x="3346"/>
        <item x="92"/>
        <item x="1155"/>
        <item x="1235"/>
        <item x="3124"/>
        <item x="3200"/>
        <item x="3535"/>
        <item x="3412"/>
        <item x="113"/>
        <item x="177"/>
        <item x="2540"/>
        <item x="1476"/>
        <item x="2918"/>
        <item x="1754"/>
        <item x="2443"/>
        <item x="3115"/>
        <item x="995"/>
        <item x="927"/>
        <item x="288"/>
        <item x="2871"/>
        <item x="1795"/>
        <item x="3252"/>
        <item x="1397"/>
        <item t="default"/>
      </items>
    </pivotField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dataField="1" compact="0" numFmtId="167" outline="0" showAll="0">
      <items count="4910">
        <item x="661"/>
        <item x="1424"/>
        <item x="1446"/>
        <item x="1395"/>
        <item x="3145"/>
        <item x="601"/>
        <item x="3068"/>
        <item x="581"/>
        <item x="2985"/>
        <item x="2217"/>
        <item x="4054"/>
        <item x="1041"/>
        <item x="2795"/>
        <item x="4285"/>
        <item x="3508"/>
        <item x="296"/>
        <item x="1931"/>
        <item x="2303"/>
        <item x="3366"/>
        <item x="3360"/>
        <item x="1366"/>
        <item x="844"/>
        <item x="646"/>
        <item x="791"/>
        <item x="264"/>
        <item x="2447"/>
        <item x="4323"/>
        <item x="359"/>
        <item x="621"/>
        <item x="875"/>
        <item x="2900"/>
        <item x="5"/>
        <item x="372"/>
        <item x="895"/>
        <item x="2025"/>
        <item x="4312"/>
        <item x="3606"/>
        <item x="3842"/>
        <item x="3620"/>
        <item x="528"/>
        <item x="3611"/>
        <item x="723"/>
        <item x="4165"/>
        <item x="3397"/>
        <item x="3653"/>
        <item x="3823"/>
        <item x="2797"/>
        <item x="1085"/>
        <item x="3417"/>
        <item x="4491"/>
        <item x="96"/>
        <item x="1925"/>
        <item x="3172"/>
        <item x="1185"/>
        <item x="3486"/>
        <item x="1652"/>
        <item x="714"/>
        <item x="1860"/>
        <item x="3209"/>
        <item x="1753"/>
        <item x="3635"/>
        <item x="3447"/>
        <item x="1059"/>
        <item x="881"/>
        <item x="4548"/>
        <item x="4180"/>
        <item x="2471"/>
        <item x="1413"/>
        <item x="228"/>
        <item x="2901"/>
        <item x="1772"/>
        <item x="456"/>
        <item x="2749"/>
        <item x="718"/>
        <item x="3907"/>
        <item x="1629"/>
        <item x="265"/>
        <item x="1187"/>
        <item x="721"/>
        <item x="4317"/>
        <item x="2716"/>
        <item x="394"/>
        <item x="1615"/>
        <item x="232"/>
        <item x="26"/>
        <item x="3932"/>
        <item x="3925"/>
        <item x="2705"/>
        <item x="2019"/>
        <item x="4441"/>
        <item x="1448"/>
        <item x="3181"/>
        <item x="1938"/>
        <item x="4213"/>
        <item x="692"/>
        <item x="4574"/>
        <item x="4201"/>
        <item x="4701"/>
        <item x="1251"/>
        <item x="669"/>
        <item x="4229"/>
        <item x="1500"/>
        <item x="4517"/>
        <item x="3600"/>
        <item x="2448"/>
        <item x="3196"/>
        <item x="2770"/>
        <item x="2607"/>
        <item x="4734"/>
        <item x="2711"/>
        <item x="466"/>
        <item x="4834"/>
        <item x="418"/>
        <item x="3840"/>
        <item x="593"/>
        <item x="715"/>
        <item x="2938"/>
        <item x="2221"/>
        <item x="2729"/>
        <item x="3306"/>
        <item x="1184"/>
        <item x="742"/>
        <item x="3592"/>
        <item x="1866"/>
        <item x="1811"/>
        <item x="2296"/>
        <item x="358"/>
        <item x="4841"/>
        <item x="682"/>
        <item x="3176"/>
        <item x="2767"/>
        <item x="362"/>
        <item x="1530"/>
        <item x="1611"/>
        <item x="4182"/>
        <item x="3053"/>
        <item x="1028"/>
        <item x="4420"/>
        <item x="274"/>
        <item x="500"/>
        <item x="2171"/>
        <item x="795"/>
        <item x="4696"/>
        <item x="2713"/>
        <item x="3948"/>
        <item x="3061"/>
        <item x="4396"/>
        <item x="3031"/>
        <item x="2082"/>
        <item x="2806"/>
        <item x="1421"/>
        <item x="3062"/>
        <item x="1572"/>
        <item x="3228"/>
        <item x="1384"/>
        <item x="3519"/>
        <item x="1808"/>
        <item x="2826"/>
        <item x="1694"/>
        <item x="3264"/>
        <item x="3373"/>
        <item x="2223"/>
        <item x="2147"/>
        <item x="309"/>
        <item x="3916"/>
        <item x="1090"/>
        <item x="3836"/>
        <item x="1119"/>
        <item x="4636"/>
        <item x="1909"/>
        <item x="2450"/>
        <item x="2769"/>
        <item x="3482"/>
        <item x="2065"/>
        <item x="3429"/>
        <item x="936"/>
        <item x="105"/>
        <item x="2119"/>
        <item x="1141"/>
        <item x="278"/>
        <item x="3002"/>
        <item x="4262"/>
        <item x="2632"/>
        <item x="1833"/>
        <item x="4218"/>
        <item x="3104"/>
        <item x="883"/>
        <item x="2697"/>
        <item x="2660"/>
        <item x="3099"/>
        <item x="2581"/>
        <item x="1770"/>
        <item x="2676"/>
        <item x="4002"/>
        <item x="1928"/>
        <item x="2521"/>
        <item x="2973"/>
        <item x="630"/>
        <item x="4058"/>
        <item x="1404"/>
        <item x="4225"/>
        <item x="3857"/>
        <item x="2969"/>
        <item x="1773"/>
        <item x="4373"/>
        <item x="2012"/>
        <item x="292"/>
        <item x="3846"/>
        <item x="4639"/>
        <item x="3548"/>
        <item x="561"/>
        <item x="1577"/>
        <item x="807"/>
        <item x="1919"/>
        <item x="2747"/>
        <item x="410"/>
        <item x="4047"/>
        <item x="4880"/>
        <item x="3693"/>
        <item x="3883"/>
        <item x="4467"/>
        <item x="4127"/>
        <item x="2266"/>
        <item x="753"/>
        <item x="3623"/>
        <item x="2390"/>
        <item x="1640"/>
        <item x="1822"/>
        <item x="151"/>
        <item x="150"/>
        <item x="2200"/>
        <item x="1360"/>
        <item x="1016"/>
        <item x="2805"/>
        <item x="1351"/>
        <item x="4310"/>
        <item x="2291"/>
        <item x="2461"/>
        <item x="170"/>
        <item x="771"/>
        <item x="1261"/>
        <item x="4268"/>
        <item x="3920"/>
        <item x="1749"/>
        <item x="1785"/>
        <item x="4405"/>
        <item x="3753"/>
        <item x="2669"/>
        <item x="2596"/>
        <item x="2018"/>
        <item x="2899"/>
        <item x="3008"/>
        <item x="4693"/>
        <item x="4518"/>
        <item x="2996"/>
        <item x="3944"/>
        <item x="917"/>
        <item x="4246"/>
        <item x="3963"/>
        <item x="2823"/>
        <item x="127"/>
        <item x="2079"/>
        <item x="2090"/>
        <item x="4682"/>
        <item x="4385"/>
        <item x="2432"/>
        <item x="1092"/>
        <item x="2849"/>
        <item x="816"/>
        <item x="1190"/>
        <item x="1768"/>
        <item x="1354"/>
        <item x="4190"/>
        <item x="3335"/>
        <item x="4133"/>
        <item x="3798"/>
        <item x="4329"/>
        <item x="1803"/>
        <item x="3969"/>
        <item x="727"/>
        <item x="3041"/>
        <item x="116"/>
        <item x="1581"/>
        <item x="484"/>
        <item x="938"/>
        <item x="4014"/>
        <item x="1800"/>
        <item x="97"/>
        <item x="3679"/>
        <item x="4345"/>
        <item x="1163"/>
        <item x="1899"/>
        <item x="768"/>
        <item x="673"/>
        <item x="2434"/>
        <item x="1515"/>
        <item x="2174"/>
        <item x="4153"/>
        <item x="3478"/>
        <item x="79"/>
        <item x="22"/>
        <item x="3609"/>
        <item x="1114"/>
        <item x="2781"/>
        <item x="433"/>
        <item x="4733"/>
        <item x="4188"/>
        <item x="4016"/>
        <item x="34"/>
        <item x="527"/>
        <item x="1946"/>
        <item x="3118"/>
        <item x="2530"/>
        <item x="2912"/>
        <item x="2714"/>
        <item x="1145"/>
        <item x="827"/>
        <item x="4500"/>
        <item x="1868"/>
        <item x="1653"/>
        <item x="2070"/>
        <item x="1263"/>
        <item x="1038"/>
        <item x="3976"/>
        <item x="492"/>
        <item x="3662"/>
        <item x="3523"/>
        <item x="1400"/>
        <item x="1479"/>
        <item x="3464"/>
        <item x="472"/>
        <item x="2873"/>
        <item x="2686"/>
        <item x="2892"/>
        <item x="1623"/>
        <item x="2126"/>
        <item x="755"/>
        <item x="3308"/>
        <item x="2568"/>
        <item x="2016"/>
        <item x="3937"/>
        <item x="762"/>
        <item x="4592"/>
        <item x="2246"/>
        <item x="3246"/>
        <item x="1047"/>
        <item x="3374"/>
        <item x="4114"/>
        <item x="3426"/>
        <item x="4138"/>
        <item x="2950"/>
        <item x="1382"/>
        <item x="3559"/>
        <item x="2877"/>
        <item x="4273"/>
        <item x="2210"/>
        <item x="2539"/>
        <item x="2428"/>
        <item x="4652"/>
        <item x="1914"/>
        <item x="1472"/>
        <item x="1075"/>
        <item x="2946"/>
        <item x="1505"/>
        <item x="4084"/>
        <item x="3262"/>
        <item x="3727"/>
        <item x="1074"/>
        <item x="931"/>
        <item x="4877"/>
        <item x="450"/>
        <item x="4506"/>
        <item x="3400"/>
        <item x="3033"/>
        <item x="4053"/>
        <item x="2208"/>
        <item x="4542"/>
        <item x="1335"/>
        <item x="237"/>
        <item x="3555"/>
        <item x="1256"/>
        <item x="512"/>
        <item x="3676"/>
        <item x="4812"/>
        <item x="674"/>
        <item x="3940"/>
        <item x="3253"/>
        <item x="1332"/>
        <item x="315"/>
        <item x="4452"/>
        <item x="289"/>
        <item x="3760"/>
        <item x="2857"/>
        <item x="4862"/>
        <item x="1575"/>
        <item x="88"/>
        <item x="4248"/>
        <item x="1525"/>
        <item x="2545"/>
        <item x="628"/>
        <item x="4208"/>
        <item x="444"/>
        <item x="2511"/>
        <item x="3338"/>
        <item x="4795"/>
        <item x="3886"/>
        <item x="4672"/>
        <item x="4272"/>
        <item x="109"/>
        <item x="3902"/>
        <item x="1147"/>
        <item x="3608"/>
        <item x="1673"/>
        <item x="3949"/>
        <item x="2842"/>
        <item x="986"/>
        <item x="2274"/>
        <item x="442"/>
        <item x="4450"/>
        <item x="1690"/>
        <item x="1784"/>
        <item x="3714"/>
        <item x="3269"/>
        <item x="939"/>
        <item x="173"/>
        <item x="166"/>
        <item x="2061"/>
        <item x="2556"/>
        <item x="1081"/>
        <item x="616"/>
        <item x="4351"/>
        <item x="1174"/>
        <item x="3194"/>
        <item x="3784"/>
        <item x="2240"/>
        <item x="4716"/>
        <item x="3511"/>
        <item x="1128"/>
        <item x="3480"/>
        <item x="3912"/>
        <item x="3022"/>
        <item x="4168"/>
        <item x="3833"/>
        <item x="2034"/>
        <item x="838"/>
        <item x="3763"/>
        <item x="2701"/>
        <item x="3120"/>
        <item x="4512"/>
        <item x="455"/>
        <item x="4221"/>
        <item x="1861"/>
        <item x="2150"/>
        <item x="1889"/>
        <item x="4333"/>
        <item x="1331"/>
        <item x="1189"/>
        <item x="1246"/>
        <item x="4185"/>
        <item x="3654"/>
        <item x="4093"/>
        <item x="1638"/>
        <item x="2352"/>
        <item x="545"/>
        <item x="2929"/>
        <item x="4389"/>
        <item x="1303"/>
        <item x="482"/>
        <item x="424"/>
        <item x="4324"/>
        <item x="2457"/>
        <item x="2132"/>
        <item x="982"/>
        <item x="3357"/>
        <item x="983"/>
        <item x="1094"/>
        <item x="707"/>
        <item x="3774"/>
        <item x="324"/>
        <item x="3088"/>
        <item x="4183"/>
        <item x="1406"/>
        <item x="4771"/>
        <item x="3191"/>
        <item x="4175"/>
        <item x="4477"/>
        <item x="2776"/>
        <item x="1622"/>
        <item x="2944"/>
        <item x="43"/>
        <item x="399"/>
        <item x="4249"/>
        <item x="2195"/>
        <item x="2509"/>
        <item x="2542"/>
        <item x="993"/>
        <item x="4141"/>
        <item x="2222"/>
        <item x="3700"/>
        <item x="1464"/>
        <item x="822"/>
        <item x="4772"/>
        <item x="1299"/>
        <item x="4170"/>
        <item x="270"/>
        <item x="389"/>
        <item x="2229"/>
        <item x="3138"/>
        <item x="1034"/>
        <item x="489"/>
        <item x="76"/>
        <item x="196"/>
        <item x="2057"/>
        <item x="2679"/>
        <item x="2161"/>
        <item x="2845"/>
        <item x="2181"/>
        <item x="4172"/>
        <item x="381"/>
        <item x="3477"/>
        <item x="1105"/>
        <item x="3520"/>
        <item x="3699"/>
        <item x="2961"/>
        <item x="2480"/>
        <item x="3387"/>
        <item x="2982"/>
        <item x="4232"/>
        <item x="2941"/>
        <item x="2800"/>
        <item x="867"/>
        <item x="1170"/>
        <item x="3202"/>
        <item x="4743"/>
        <item x="3604"/>
        <item x="1867"/>
        <item x="4348"/>
        <item x="924"/>
        <item x="1430"/>
        <item x="1173"/>
        <item x="1316"/>
        <item x="4266"/>
        <item x="3109"/>
        <item x="1483"/>
        <item x="4129"/>
        <item x="2010"/>
        <item x="3471"/>
        <item x="1066"/>
        <item x="1696"/>
        <item x="3625"/>
        <item x="3577"/>
        <item x="345"/>
        <item x="3789"/>
        <item x="3056"/>
        <item x="4015"/>
        <item x="4620"/>
        <item x="3190"/>
        <item x="596"/>
        <item x="2364"/>
        <item x="1781"/>
        <item x="1778"/>
        <item x="1877"/>
        <item x="288"/>
        <item x="3537"/>
        <item x="3445"/>
        <item x="4192"/>
        <item x="398"/>
        <item x="137"/>
        <item x="4112"/>
        <item x="612"/>
        <item x="4147"/>
        <item x="1793"/>
        <item x="2006"/>
        <item x="4397"/>
        <item x="1014"/>
        <item x="1062"/>
        <item x="2426"/>
        <item x="1491"/>
        <item x="2207"/>
        <item x="3839"/>
        <item x="1298"/>
        <item x="3087"/>
        <item x="368"/>
        <item x="1277"/>
        <item x="240"/>
        <item x="1871"/>
        <item x="2288"/>
        <item x="132"/>
        <item x="4533"/>
        <item x="1636"/>
        <item x="1219"/>
        <item x="3314"/>
        <item x="4583"/>
        <item x="4842"/>
        <item x="4442"/>
        <item x="2494"/>
        <item x="2859"/>
        <item x="1129"/>
        <item x="3689"/>
        <item x="1029"/>
        <item x="1583"/>
        <item x="2466"/>
        <item x="2237"/>
        <item x="428"/>
        <item x="4414"/>
        <item x="4399"/>
        <item x="1238"/>
        <item x="4588"/>
        <item x="2862"/>
        <item x="4118"/>
        <item x="1775"/>
        <item x="4122"/>
        <item x="4646"/>
        <item x="3096"/>
        <item x="2512"/>
        <item x="1477"/>
        <item x="778"/>
        <item x="2782"/>
        <item x="1924"/>
        <item x="3124"/>
        <item x="2897"/>
        <item x="1291"/>
        <item x="3341"/>
        <item x="4529"/>
        <item x="4181"/>
        <item x="700"/>
        <item x="1148"/>
        <item x="2685"/>
        <item x="784"/>
        <item x="866"/>
        <item x="298"/>
        <item x="4056"/>
        <item x="3673"/>
        <item x="3309"/>
        <item x="3237"/>
        <item x="1843"/>
        <item x="1704"/>
        <item x="3682"/>
        <item x="1442"/>
        <item x="102"/>
        <item x="1226"/>
        <item x="4237"/>
        <item x="1908"/>
        <item x="3326"/>
        <item x="3080"/>
        <item x="2779"/>
        <item x="4675"/>
        <item x="870"/>
        <item x="2088"/>
        <item x="2573"/>
        <item x="3444"/>
        <item x="2139"/>
        <item x="2937"/>
        <item x="2588"/>
        <item x="774"/>
        <item x="3974"/>
        <item x="4736"/>
        <item x="607"/>
        <item x="520"/>
        <item x="3756"/>
        <item x="4425"/>
        <item x="1290"/>
        <item x="1617"/>
        <item x="2180"/>
        <item x="3987"/>
        <item x="1686"/>
        <item x="4260"/>
        <item x="3801"/>
        <item x="4124"/>
        <item x="2943"/>
        <item x="361"/>
        <item x="4534"/>
        <item x="654"/>
        <item x="285"/>
        <item x="906"/>
        <item x="2307"/>
        <item x="3336"/>
        <item x="2953"/>
        <item x="4342"/>
        <item x="4132"/>
        <item x="1869"/>
        <item x="20"/>
        <item x="4344"/>
        <item x="4186"/>
        <item x="4835"/>
        <item x="2914"/>
        <item x="18"/>
        <item x="3201"/>
        <item x="129"/>
        <item x="4515"/>
        <item x="3396"/>
        <item x="3951"/>
        <item x="2940"/>
        <item x="1113"/>
        <item x="1920"/>
        <item x="4251"/>
        <item x="4284"/>
        <item x="245"/>
        <item x="3394"/>
        <item x="1594"/>
        <item x="4375"/>
        <item x="4878"/>
        <item x="1209"/>
        <item x="308"/>
        <item x="2505"/>
        <item x="3880"/>
        <item x="1802"/>
        <item x="4591"/>
        <item x="4123"/>
        <item x="2678"/>
        <item x="1473"/>
        <item x="3371"/>
        <item x="4309"/>
        <item x="4800"/>
        <item x="256"/>
        <item x="1951"/>
        <item x="3278"/>
        <item x="1839"/>
        <item x="1124"/>
        <item x="3752"/>
        <item x="634"/>
        <item x="417"/>
        <item x="3328"/>
        <item x="722"/>
        <item x="4532"/>
        <item x="821"/>
        <item x="611"/>
        <item x="1155"/>
        <item x="467"/>
        <item x="2069"/>
        <item x="4045"/>
        <item x="1450"/>
        <item x="1271"/>
        <item x="860"/>
        <item x="3184"/>
        <item x="662"/>
        <item x="2423"/>
        <item x="1813"/>
        <item x="4856"/>
        <item x="4000"/>
        <item x="3504"/>
        <item x="810"/>
        <item x="49"/>
        <item x="4821"/>
        <item x="1988"/>
        <item x="4642"/>
        <item x="1846"/>
        <item x="3811"/>
        <item x="2419"/>
        <item x="1521"/>
        <item x="858"/>
        <item x="3319"/>
        <item x="3704"/>
        <item x="2643"/>
        <item x="2634"/>
        <item x="464"/>
        <item x="4580"/>
        <item x="3369"/>
        <item x="587"/>
        <item x="1399"/>
        <item x="1975"/>
        <item x="1106"/>
        <item x="1167"/>
        <item x="2766"/>
        <item x="3848"/>
        <item x="2541"/>
        <item x="2071"/>
        <item x="1607"/>
        <item x="2326"/>
        <item x="4043"/>
        <item x="4474"/>
        <item x="729"/>
        <item x="3678"/>
        <item x="386"/>
        <item x="617"/>
        <item x="1166"/>
        <item x="182"/>
        <item x="4162"/>
        <item x="1254"/>
        <item x="2306"/>
        <item x="759"/>
        <item x="2710"/>
        <item x="691"/>
        <item x="4653"/>
        <item x="1571"/>
        <item x="1966"/>
        <item x="1440"/>
        <item x="282"/>
        <item x="3329"/>
        <item x="72"/>
        <item x="1601"/>
        <item x="977"/>
        <item x="323"/>
        <item x="4435"/>
        <item x="2699"/>
        <item x="840"/>
        <item x="209"/>
        <item x="3317"/>
        <item x="2977"/>
        <item x="1012"/>
        <item x="656"/>
        <item x="4083"/>
        <item x="991"/>
        <item x="2516"/>
        <item x="873"/>
        <item x="2414"/>
        <item x="1486"/>
        <item x="4263"/>
        <item x="709"/>
        <item x="2864"/>
        <item x="4756"/>
        <item x="688"/>
        <item x="2395"/>
        <item x="1687"/>
        <item x="1676"/>
        <item x="2310"/>
        <item x="1870"/>
        <item x="1891"/>
        <item x="1820"/>
        <item x="1262"/>
        <item x="4219"/>
        <item x="3796"/>
        <item x="1340"/>
        <item x="3500"/>
        <item x="4468"/>
        <item x="2275"/>
        <item x="537"/>
        <item x="4742"/>
        <item x="4799"/>
        <item x="3715"/>
        <item x="2640"/>
        <item x="192"/>
        <item x="4400"/>
        <item x="89"/>
        <item x="1841"/>
        <item x="3684"/>
        <item x="448"/>
        <item x="4768"/>
        <item x="4275"/>
        <item x="94"/>
        <item x="576"/>
        <item x="1253"/>
        <item x="2514"/>
        <item x="637"/>
        <item x="595"/>
        <item x="3330"/>
        <item x="4562"/>
        <item x="1685"/>
        <item x="1536"/>
        <item x="3826"/>
        <item x="2945"/>
        <item x="2875"/>
        <item x="2400"/>
        <item x="224"/>
        <item x="1790"/>
        <item x="3645"/>
        <item x="3001"/>
        <item x="1662"/>
        <item x="3025"/>
        <item x="435"/>
        <item x="968"/>
        <item x="283"/>
        <item x="1311"/>
        <item x="1248"/>
        <item x="2199"/>
        <item x="1944"/>
        <item x="978"/>
        <item x="2570"/>
        <item x="4326"/>
        <item x="3769"/>
        <item x="1893"/>
        <item x="1057"/>
        <item x="4431"/>
        <item x="3076"/>
        <item x="1069"/>
        <item x="3027"/>
        <item x="967"/>
        <item x="4753"/>
        <item x="2017"/>
        <item x="1606"/>
        <item x="1339"/>
        <item x="3305"/>
        <item x="3642"/>
        <item x="2192"/>
        <item x="74"/>
        <item x="2954"/>
        <item x="2822"/>
        <item x="4214"/>
        <item x="2109"/>
        <item x="746"/>
        <item x="1457"/>
        <item x="1358"/>
        <item x="187"/>
        <item x="4314"/>
        <item x="4022"/>
        <item x="2172"/>
        <item x="3222"/>
        <item x="1795"/>
        <item x="3392"/>
        <item x="2930"/>
        <item x="3413"/>
        <item x="3174"/>
        <item x="4891"/>
        <item x="1471"/>
        <item x="3402"/>
        <item x="1063"/>
        <item x="459"/>
        <item x="1312"/>
        <item x="174"/>
        <item x="4156"/>
        <item x="62"/>
        <item x="400"/>
        <item x="2785"/>
        <item x="3254"/>
        <item x="2013"/>
        <item x="2359"/>
        <item x="2168"/>
        <item x="4895"/>
        <item x="2465"/>
        <item x="4076"/>
        <item x="3899"/>
        <item x="408"/>
        <item x="789"/>
        <item x="130"/>
        <item x="3791"/>
        <item x="831"/>
        <item x="2167"/>
        <item x="0"/>
        <item x="1533"/>
        <item x="473"/>
        <item x="3038"/>
        <item x="4445"/>
        <item x="1693"/>
        <item x="2874"/>
        <item x="258"/>
        <item x="3962"/>
        <item x="1765"/>
        <item x="4119"/>
        <item x="890"/>
        <item x="4814"/>
        <item x="3391"/>
        <item x="1300"/>
        <item x="4462"/>
        <item x="4257"/>
        <item x="2319"/>
        <item x="4353"/>
        <item x="207"/>
        <item x="3446"/>
        <item x="3970"/>
        <item x="2095"/>
        <item x="1791"/>
        <item x="3224"/>
        <item x="519"/>
        <item x="3995"/>
        <item x="1742"/>
        <item x="3935"/>
        <item x="3993"/>
        <item x="1657"/>
        <item x="262"/>
        <item x="3960"/>
        <item x="4250"/>
        <item x="1018"/>
        <item x="4415"/>
        <item x="4839"/>
        <item x="124"/>
        <item x="3435"/>
        <item x="1042"/>
        <item x="1731"/>
        <item x="1708"/>
        <item x="4258"/>
        <item x="131"/>
        <item x="959"/>
        <item x="331"/>
        <item x="1083"/>
        <item x="4087"/>
        <item x="436"/>
        <item x="639"/>
        <item x="4461"/>
        <item x="2191"/>
        <item x="2491"/>
        <item x="4780"/>
        <item x="4543"/>
        <item x="1380"/>
        <item x="2903"/>
        <item x="2841"/>
        <item x="2022"/>
        <item x="841"/>
        <item x="3706"/>
        <item x="1495"/>
        <item x="1389"/>
        <item x="346"/>
        <item x="2416"/>
        <item x="882"/>
        <item x="964"/>
        <item x="2605"/>
        <item x="108"/>
        <item x="3169"/>
        <item x="3310"/>
        <item x="3882"/>
        <item x="1991"/>
        <item x="4792"/>
        <item x="2738"/>
        <item x="2793"/>
        <item x="2271"/>
        <item x="750"/>
        <item x="2354"/>
        <item x="663"/>
        <item x="4220"/>
        <item x="3954"/>
        <item x="191"/>
        <item x="3013"/>
        <item x="996"/>
        <item x="3351"/>
        <item x="1970"/>
        <item x="1436"/>
        <item x="4726"/>
        <item x="863"/>
        <item x="1875"/>
        <item x="3412"/>
        <item x="2097"/>
        <item x="3368"/>
        <item x="1948"/>
        <item x="3415"/>
        <item x="4865"/>
        <item x="4870"/>
        <item x="1660"/>
        <item x="1644"/>
        <item x="2112"/>
        <item x="2832"/>
        <item x="159"/>
        <item x="1297"/>
        <item x="4049"/>
        <item x="1540"/>
        <item x="2866"/>
        <item x="3039"/>
        <item x="1220"/>
        <item x="3311"/>
        <item x="4456"/>
        <item x="3819"/>
        <item x="3295"/>
        <item x="4538"/>
        <item x="2620"/>
        <item x="3111"/>
        <item x="4120"/>
        <item x="3398"/>
        <item x="338"/>
        <item x="4358"/>
        <item x="3640"/>
        <item x="141"/>
        <item x="3885"/>
        <item x="687"/>
        <item x="4484"/>
        <item x="855"/>
        <item x="7"/>
        <item x="4198"/>
        <item x="685"/>
        <item x="1683"/>
        <item x="195"/>
        <item x="3156"/>
        <item x="3532"/>
        <item x="1419"/>
        <item x="997"/>
        <item x="2302"/>
        <item x="3665"/>
        <item x="1576"/>
        <item x="2851"/>
        <item x="3131"/>
        <item x="4001"/>
        <item x="1747"/>
        <item x="2078"/>
        <item x="1823"/>
        <item x="1916"/>
        <item x="3283"/>
        <item x="1281"/>
        <item x="1007"/>
        <item x="3244"/>
        <item x="1717"/>
        <item x="4204"/>
        <item x="3675"/>
        <item x="3873"/>
        <item x="1234"/>
        <item x="2734"/>
        <item x="2242"/>
        <item x="1405"/>
        <item x="1527"/>
        <item x="4728"/>
        <item x="2543"/>
        <item x="2915"/>
        <item x="51"/>
        <item x="66"/>
        <item x="990"/>
        <item x="557"/>
        <item x="2536"/>
        <item x="153"/>
        <item x="1574"/>
        <item x="247"/>
        <item x="2331"/>
        <item x="320"/>
        <item x="4521"/>
        <item x="525"/>
        <item x="658"/>
        <item x="383"/>
        <item x="3331"/>
        <item x="2256"/>
        <item x="1702"/>
        <item x="884"/>
        <item x="3906"/>
        <item x="792"/>
        <item x="1835"/>
        <item x="1390"/>
        <item x="1882"/>
        <item x="4625"/>
        <item x="1151"/>
        <item x="2020"/>
        <item x="2619"/>
        <item x="2896"/>
        <item x="1469"/>
        <item x="2"/>
        <item x="2906"/>
        <item x="2846"/>
        <item x="3225"/>
        <item x="3794"/>
        <item x="779"/>
        <item x="3121"/>
        <item x="918"/>
        <item x="2177"/>
        <item x="202"/>
        <item x="4006"/>
        <item x="1156"/>
        <item x="291"/>
        <item x="3922"/>
        <item x="3719"/>
        <item x="4748"/>
        <item x="1816"/>
        <item x="2408"/>
        <item x="2994"/>
        <item x="3243"/>
        <item x="1545"/>
        <item x="4113"/>
        <item x="3928"/>
        <item x="2468"/>
        <item x="2283"/>
        <item x="4209"/>
        <item x="3103"/>
        <item x="3350"/>
        <item x="2947"/>
        <item x="1444"/>
        <item x="328"/>
        <item x="4009"/>
        <item x="3266"/>
        <item x="3964"/>
        <item x="385"/>
        <item x="38"/>
        <item x="2173"/>
        <item x="3142"/>
        <item x="2582"/>
        <item x="3556"/>
        <item x="798"/>
        <item x="608"/>
        <item x="2948"/>
        <item x="2086"/>
        <item x="4071"/>
        <item x="2316"/>
        <item x="2176"/>
        <item x="99"/>
        <item x="1210"/>
        <item x="2507"/>
        <item x="1671"/>
        <item x="4905"/>
        <item x="1537"/>
        <item x="1138"/>
        <item x="4511"/>
        <item x="1330"/>
        <item x="363"/>
        <item x="4347"/>
        <item x="644"/>
        <item x="2863"/>
        <item x="3307"/>
        <item x="2369"/>
        <item x="951"/>
        <item x="4044"/>
        <item x="4065"/>
        <item x="2272"/>
        <item x="2418"/>
        <item x="664"/>
        <item x="3323"/>
        <item x="3568"/>
        <item x="777"/>
        <item x="2284"/>
        <item x="1999"/>
        <item x="1048"/>
        <item x="1386"/>
        <item x="104"/>
        <item x="3162"/>
        <item x="3098"/>
        <item x="741"/>
        <item x="814"/>
        <item x="3554"/>
        <item x="3313"/>
        <item x="2709"/>
        <item x="3828"/>
        <item x="1050"/>
        <item x="69"/>
        <item x="3743"/>
        <item x="2935"/>
        <item x="3982"/>
        <item x="4240"/>
        <item x="2723"/>
        <item x="4628"/>
        <item x="1511"/>
        <item x="3988"/>
        <item x="4723"/>
        <item x="4863"/>
        <item x="2827"/>
        <item x="2445"/>
        <item x="4613"/>
        <item x="2349"/>
        <item x="3738"/>
        <item x="2879"/>
        <item x="491"/>
        <item x="4177"/>
        <item x="600"/>
        <item x="4896"/>
        <item x="651"/>
        <item x="4707"/>
        <item x="41"/>
        <item x="1198"/>
        <item x="660"/>
        <item x="1648"/>
        <item x="227"/>
        <item x="402"/>
        <item x="4555"/>
        <item x="4121"/>
        <item x="2720"/>
        <item x="3108"/>
        <item x="2304"/>
        <item x="4717"/>
        <item x="2604"/>
        <item x="980"/>
        <item x="1703"/>
        <item x="4578"/>
        <item x="374"/>
        <item x="4523"/>
        <item x="1397"/>
        <item x="989"/>
        <item x="2726"/>
        <item x="4230"/>
        <item x="622"/>
        <item x="128"/>
        <item x="3667"/>
        <item x="3213"/>
        <item x="1013"/>
        <item x="4116"/>
        <item x="2905"/>
        <item x="1836"/>
        <item x="4739"/>
        <item x="943"/>
        <item x="4608"/>
        <item x="1470"/>
        <item x="793"/>
        <item x="4765"/>
        <item x="4228"/>
        <item x="886"/>
        <item x="3593"/>
        <item x="4624"/>
        <item x="4571"/>
        <item x="61"/>
        <item x="2789"/>
        <item x="4440"/>
        <item x="4271"/>
        <item x="1368"/>
        <item x="1724"/>
        <item x="2942"/>
        <item x="1278"/>
        <item x="3581"/>
        <item x="221"/>
        <item x="3943"/>
        <item x="4169"/>
        <item x="3589"/>
        <item x="2385"/>
        <item x="3850"/>
        <item x="4259"/>
        <item x="4137"/>
        <item x="4193"/>
        <item x="1084"/>
        <item x="2285"/>
        <item x="4745"/>
        <item x="3894"/>
        <item x="3277"/>
        <item x="1666"/>
        <item x="535"/>
        <item x="2798"/>
        <item x="3268"/>
        <item x="1678"/>
        <item x="2075"/>
        <item x="3903"/>
        <item x="3375"/>
        <item x="2378"/>
        <item x="3697"/>
        <item x="3271"/>
        <item x="125"/>
        <item x="3534"/>
        <item x="889"/>
        <item x="2259"/>
        <item x="3871"/>
        <item x="3187"/>
        <item x="4011"/>
        <item x="3180"/>
        <item x="543"/>
        <item x="3631"/>
        <item x="2186"/>
        <item x="3543"/>
        <item x="4871"/>
        <item x="2355"/>
        <item x="44"/>
        <item x="4764"/>
        <item x="1668"/>
        <item x="4051"/>
        <item x="3301"/>
        <item x="2639"/>
        <item x="3838"/>
        <item x="2557"/>
        <item x="430"/>
        <item x="3430"/>
        <item x="1481"/>
        <item x="3986"/>
        <item x="2650"/>
        <item x="2869"/>
        <item x="1758"/>
        <item x="1697"/>
        <item x="3116"/>
        <item x="1887"/>
        <item x="4901"/>
        <item x="3442"/>
        <item x="348"/>
        <item x="2254"/>
        <item x="1736"/>
        <item x="462"/>
        <item x="3211"/>
        <item x="2265"/>
        <item x="168"/>
        <item x="928"/>
        <item x="4449"/>
        <item x="2746"/>
        <item x="3810"/>
        <item x="3110"/>
        <item x="1026"/>
        <item x="1060"/>
        <item x="4663"/>
        <item x="2962"/>
        <item x="3601"/>
        <item x="1997"/>
        <item x="350"/>
        <item x="4572"/>
        <item x="3651"/>
        <item x="3702"/>
        <item x="1025"/>
        <item x="2792"/>
        <item x="4721"/>
        <item x="2918"/>
        <item x="2850"/>
        <item x="4851"/>
        <item x="1489"/>
        <item x="4544"/>
        <item x="2232"/>
        <item x="1613"/>
        <item x="1118"/>
        <item x="461"/>
        <item x="4429"/>
        <item x="4884"/>
        <item x="3240"/>
        <item x="3837"/>
        <item x="3260"/>
        <item x="3546"/>
        <item x="4104"/>
        <item x="3816"/>
        <item x="3235"/>
        <item x="4897"/>
        <item x="3298"/>
        <item x="3959"/>
        <item x="2087"/>
        <item x="586"/>
        <item x="3418"/>
        <item x="313"/>
        <item x="3851"/>
        <item x="213"/>
        <item x="2212"/>
        <item x="785"/>
        <item x="1052"/>
        <item x="3686"/>
        <item x="3359"/>
        <item x="3759"/>
        <item x="4881"/>
        <item x="1817"/>
        <item x="1131"/>
        <item x="3265"/>
        <item x="4362"/>
        <item x="4029"/>
        <item x="4466"/>
        <item x="40"/>
        <item x="3910"/>
        <item x="736"/>
        <item x="4457"/>
        <item x="3824"/>
        <item x="4712"/>
        <item x="3563"/>
        <item x="300"/>
        <item x="2002"/>
        <item x="2610"/>
        <item x="2312"/>
        <item x="4648"/>
        <item x="2294"/>
        <item x="4321"/>
        <item x="2255"/>
        <item x="3776"/>
        <item x="921"/>
        <item x="695"/>
        <item x="4600"/>
        <item x="4242"/>
        <item x="1102"/>
        <item x="3890"/>
        <item x="71"/>
        <item x="3084"/>
        <item x="4697"/>
        <item x="613"/>
        <item x="4037"/>
        <item x="732"/>
        <item x="377"/>
        <item x="2744"/>
        <item x="4698"/>
        <item x="4475"/>
        <item x="2206"/>
        <item x="2979"/>
        <item x="3747"/>
        <item x="460"/>
        <item x="1207"/>
        <item x="2089"/>
        <item x="1065"/>
        <item x="2322"/>
        <item x="2791"/>
        <item x="23"/>
        <item x="2098"/>
        <item x="4660"/>
        <item x="384"/>
        <item x="2339"/>
        <item x="1610"/>
        <item x="206"/>
        <item x="2567"/>
        <item x="3247"/>
        <item x="4501"/>
        <item x="329"/>
        <item x="3587"/>
        <item x="290"/>
        <item x="896"/>
        <item x="961"/>
        <item x="1711"/>
        <item x="1005"/>
        <item x="3438"/>
        <item x="1492"/>
        <item x="2136"/>
        <item x="2247"/>
        <item x="4869"/>
        <item x="3300"/>
        <item x="2301"/>
        <item x="1015"/>
        <item x="4791"/>
        <item x="4280"/>
        <item x="1625"/>
        <item x="1716"/>
        <item x="2773"/>
        <item x="3140"/>
        <item x="1328"/>
        <item x="1391"/>
        <item x="2525"/>
        <item x="2035"/>
        <item x="267"/>
        <item x="1317"/>
        <item x="1669"/>
        <item x="1480"/>
        <item x="1831"/>
        <item x="4108"/>
        <item x="1819"/>
        <item x="2712"/>
        <item x="2675"/>
        <item x="3510"/>
        <item x="2001"/>
        <item x="1178"/>
        <item x="2350"/>
        <item x="4255"/>
        <item x="1605"/>
        <item x="4638"/>
        <item x="1306"/>
        <item x="4706"/>
        <item x="2936"/>
        <item x="1546"/>
        <item x="2939"/>
        <item x="306"/>
        <item x="1030"/>
        <item x="1971"/>
        <item x="1046"/>
        <item x="4890"/>
        <item x="3705"/>
        <item x="3829"/>
        <item x="48"/>
        <item x="1107"/>
        <item x="4202"/>
        <item x="3636"/>
        <item x="1309"/>
        <item x="1"/>
        <item x="2868"/>
        <item x="2735"/>
        <item x="1108"/>
        <item x="1504"/>
        <item x="375"/>
        <item x="4438"/>
        <item x="4546"/>
        <item x="233"/>
        <item x="1321"/>
        <item x="4623"/>
        <item x="2157"/>
        <item x="605"/>
        <item x="445"/>
        <item x="494"/>
        <item x="2775"/>
        <item x="2393"/>
        <item x="2756"/>
        <item x="119"/>
        <item x="2443"/>
        <item x="2608"/>
        <item x="2843"/>
        <item x="1216"/>
        <item x="4081"/>
        <item x="2323"/>
        <item x="63"/>
        <item x="2984"/>
        <item x="1760"/>
        <item x="1953"/>
        <item x="1695"/>
        <item x="1579"/>
        <item x="547"/>
        <item x="2425"/>
        <item x="3036"/>
        <item x="4889"/>
        <item x="1797"/>
        <item x="2320"/>
        <item x="477"/>
        <item x="2179"/>
        <item x="3016"/>
        <item x="1675"/>
        <item x="3334"/>
        <item x="2611"/>
        <item x="1260"/>
        <item x="2163"/>
        <item x="4419"/>
        <item x="250"/>
        <item x="2559"/>
        <item x="2893"/>
        <item x="2923"/>
        <item x="1096"/>
        <item x="1416"/>
        <item x="3048"/>
        <item x="2446"/>
        <item x="4013"/>
        <item x="2000"/>
        <item x="625"/>
        <item x="633"/>
        <item x="1830"/>
        <item x="3691"/>
        <item x="3518"/>
        <item x="2774"/>
        <item x="992"/>
        <item x="340"/>
        <item x="3015"/>
        <item x="1177"/>
        <item x="3433"/>
        <item x="4402"/>
        <item x="4577"/>
        <item x="3423"/>
        <item x="3841"/>
        <item x="1243"/>
        <item x="3059"/>
        <item x="376"/>
        <item x="4813"/>
        <item x="134"/>
        <item x="2063"/>
        <item x="4062"/>
        <item x="2535"/>
        <item x="4167"/>
        <item x="3497"/>
        <item x="1231"/>
        <item x="3476"/>
        <item x="2654"/>
        <item x="536"/>
        <item x="3261"/>
        <item x="3595"/>
        <item x="2963"/>
        <item x="2533"/>
        <item x="3149"/>
        <item x="3868"/>
        <item x="3809"/>
        <item x="1350"/>
        <item x="2698"/>
        <item x="739"/>
        <item x="1411"/>
        <item x="1103"/>
        <item x="790"/>
        <item x="940"/>
        <item x="2727"/>
        <item x="4026"/>
        <item x="998"/>
        <item x="1907"/>
        <item x="3203"/>
        <item x="2005"/>
        <item x="2603"/>
        <item x="1120"/>
        <item x="566"/>
        <item x="2224"/>
        <item x="4364"/>
        <item x="4227"/>
        <item x="1019"/>
        <item x="412"/>
        <item x="4254"/>
        <item x="3421"/>
        <item x="891"/>
        <item x="1104"/>
        <item x="2992"/>
        <item x="2131"/>
        <item x="4875"/>
        <item x="1872"/>
        <item x="4398"/>
        <item x="3870"/>
        <item x="624"/>
        <item x="3499"/>
        <item x="4460"/>
        <item x="1957"/>
        <item x="995"/>
        <item x="3007"/>
        <item x="1292"/>
        <item x="1349"/>
        <item x="3891"/>
        <item x="4212"/>
        <item x="2741"/>
        <item x="2409"/>
        <item x="1786"/>
        <item x="4024"/>
        <item x="1689"/>
        <item x="3345"/>
        <item x="1902"/>
        <item x="1055"/>
        <item x="2528"/>
        <item x="4034"/>
        <item x="1621"/>
        <item x="2553"/>
        <item x="1509"/>
        <item x="2993"/>
        <item x="4203"/>
        <item x="2658"/>
        <item x="3973"/>
        <item x="1249"/>
        <item x="4687"/>
        <item x="3453"/>
        <item x="1276"/>
        <item x="2286"/>
        <item x="2346"/>
        <item x="818"/>
        <item x="4072"/>
        <item x="3790"/>
        <item x="453"/>
        <item x="3659"/>
        <item x="118"/>
        <item x="4433"/>
        <item x="3941"/>
        <item x="4519"/>
        <item x="3299"/>
        <item x="626"/>
        <item x="2824"/>
        <item x="4882"/>
        <item x="4107"/>
        <item x="2105"/>
        <item x="1680"/>
        <item x="2044"/>
        <item x="1266"/>
        <item x="1911"/>
        <item x="2625"/>
        <item x="1587"/>
        <item x="4510"/>
        <item x="1858"/>
        <item x="369"/>
        <item x="1633"/>
        <item x="4680"/>
        <item x="3107"/>
        <item x="1627"/>
        <item x="1528"/>
        <item x="1580"/>
        <item x="1998"/>
        <item x="533"/>
        <item x="553"/>
        <item x="138"/>
        <item x="4039"/>
        <item x="3214"/>
        <item x="1727"/>
        <item x="1936"/>
        <item x="4018"/>
        <item x="2538"/>
        <item x="1718"/>
        <item x="4154"/>
        <item x="3713"/>
        <item x="716"/>
        <item x="1921"/>
        <item x="3502"/>
        <item x="3249"/>
        <item x="2745"/>
        <item x="504"/>
        <item x="3274"/>
        <item x="3432"/>
        <item x="4749"/>
        <item x="539"/>
        <item x="451"/>
        <item x="1780"/>
        <item x="4145"/>
        <item x="2956"/>
        <item x="446"/>
        <item x="4810"/>
        <item x="4844"/>
        <item x="2270"/>
        <item x="808"/>
        <item x="3144"/>
        <item x="2062"/>
        <item x="1433"/>
        <item x="2641"/>
        <item x="1565"/>
        <item x="2508"/>
        <item x="1567"/>
        <item x="469"/>
        <item x="4423"/>
        <item x="4662"/>
        <item x="3996"/>
        <item x="3152"/>
        <item x="468"/>
        <item x="4269"/>
        <item x="2920"/>
        <item x="178"/>
        <item x="3183"/>
        <item x="2548"/>
        <item x="225"/>
        <item x="4658"/>
        <item x="3831"/>
        <item x="3083"/>
        <item x="3457"/>
        <item x="333"/>
        <item x="235"/>
        <item x="2030"/>
        <item x="4434"/>
        <item x="850"/>
        <item x="1056"/>
        <item x="1748"/>
        <item x="3370"/>
        <item x="1381"/>
        <item x="4806"/>
        <item x="1642"/>
        <item x="2748"/>
        <item x="1045"/>
        <item x="1706"/>
        <item x="3290"/>
        <item x="95"/>
        <item x="3575"/>
        <item x="4688"/>
        <item x="2829"/>
        <item x="2295"/>
        <item x="577"/>
        <item x="1140"/>
        <item x="2404"/>
        <item x="266"/>
        <item x="3939"/>
        <item x="2287"/>
        <item x="2124"/>
        <item x="2932"/>
        <item x="4276"/>
        <item x="1264"/>
        <item x="3171"/>
        <item x="3881"/>
        <item x="927"/>
        <item x="4322"/>
        <item x="2279"/>
        <item x="3154"/>
        <item x="3067"/>
        <item x="3923"/>
        <item x="67"/>
        <item x="1864"/>
        <item x="686"/>
        <item x="2652"/>
        <item x="563"/>
        <item x="2238"/>
        <item x="3718"/>
        <item x="475"/>
        <item x="281"/>
        <item x="3582"/>
        <item x="3395"/>
        <item x="2092"/>
        <item x="1307"/>
        <item x="3681"/>
        <item x="2482"/>
        <item x="2289"/>
        <item x="2609"/>
        <item x="3411"/>
        <item x="341"/>
        <item x="609"/>
        <item x="3657"/>
        <item x="787"/>
        <item x="293"/>
        <item x="1255"/>
        <item x="4287"/>
        <item x="3853"/>
        <item x="2700"/>
        <item x="4647"/>
        <item x="1229"/>
        <item x="1895"/>
        <item x="4222"/>
        <item x="458"/>
        <item x="514"/>
        <item x="1764"/>
        <item x="4325"/>
        <item x="4238"/>
        <item x="2493"/>
        <item x="1369"/>
        <item x="676"/>
        <item x="1466"/>
        <item x="4552"/>
        <item x="279"/>
        <item x="3238"/>
        <item x="4641"/>
        <item x="2787"/>
        <item x="2891"/>
        <item x="4827"/>
        <item x="29"/>
        <item x="2583"/>
        <item x="3527"/>
        <item x="1897"/>
        <item x="4075"/>
        <item x="4130"/>
        <item x="3761"/>
        <item x="2260"/>
        <item x="3085"/>
        <item x="2429"/>
        <item x="437"/>
        <item x="2552"/>
        <item x="3186"/>
        <item x="3355"/>
        <item x="316"/>
        <item x="3127"/>
        <item x="106"/>
        <item x="4061"/>
        <item x="1898"/>
        <item x="4088"/>
        <item x="2485"/>
        <item x="2677"/>
        <item x="1186"/>
        <item x="3259"/>
        <item x="2638"/>
        <item x="3367"/>
        <item x="2513"/>
        <item x="1454"/>
        <item x="4102"/>
        <item x="3316"/>
        <item x="1396"/>
        <item x="4478"/>
        <item x="2771"/>
        <item x="4241"/>
        <item x="834"/>
        <item x="913"/>
        <item x="2668"/>
        <item x="3097"/>
        <item x="3458"/>
        <item x="4603"/>
        <item x="4105"/>
        <item x="2479"/>
        <item x="4023"/>
        <item x="811"/>
        <item x="371"/>
        <item x="4100"/>
        <item x="4599"/>
        <item x="4291"/>
        <item x="4595"/>
        <item x="745"/>
        <item x="1465"/>
        <item x="920"/>
        <item x="4787"/>
        <item x="59"/>
        <item x="1501"/>
        <item x="3487"/>
        <item x="4454"/>
        <item x="3030"/>
        <item x="2417"/>
        <item x="1206"/>
        <item x="1787"/>
        <item x="560"/>
        <item x="1963"/>
        <item x="4020"/>
        <item x="2399"/>
        <item x="2672"/>
        <item x="1643"/>
        <item x="3023"/>
        <item x="4861"/>
        <item x="4277"/>
        <item x="3342"/>
        <item x="2682"/>
        <item x="3757"/>
        <item x="4527"/>
        <item x="979"/>
        <item x="3151"/>
        <item x="1372"/>
        <item x="1476"/>
        <item x="757"/>
        <item x="2927"/>
        <item x="3026"/>
        <item x="4649"/>
        <item x="1031"/>
        <item x="541"/>
        <item x="2618"/>
        <item x="2325"/>
        <item x="1701"/>
        <item x="1305"/>
        <item x="1194"/>
        <item x="3063"/>
        <item x="3303"/>
        <item x="3055"/>
        <item x="4038"/>
        <item x="3984"/>
        <item x="3663"/>
        <item x="1619"/>
        <item x="2169"/>
        <item x="4447"/>
        <item x="2752"/>
        <item x="4092"/>
        <item x="3239"/>
        <item x="1058"/>
        <item x="2308"/>
        <item x="1245"/>
        <item x="205"/>
        <item x="2884"/>
        <item x="3536"/>
        <item x="4392"/>
        <item x="4549"/>
        <item x="1149"/>
        <item x="4744"/>
        <item x="4161"/>
        <item x="401"/>
        <item x="828"/>
        <item x="4052"/>
        <item x="342"/>
        <item x="3250"/>
        <item x="1344"/>
        <item x="2421"/>
        <item x="3404"/>
        <item x="1387"/>
        <item x="2809"/>
        <item x="4576"/>
        <item x="641"/>
        <item x="147"/>
        <item x="4066"/>
        <item x="2733"/>
        <item x="1779"/>
        <item x="1523"/>
        <item x="4681"/>
        <item x="351"/>
        <item x="4589"/>
        <item x="3043"/>
        <item x="3379"/>
        <item x="4610"/>
        <item x="2114"/>
        <item x="3195"/>
        <item x="4261"/>
        <item x="2269"/>
        <item x="4178"/>
        <item x="4747"/>
        <item x="1144"/>
        <item x="1286"/>
        <item x="934"/>
        <item x="4494"/>
        <item x="24"/>
        <item x="317"/>
        <item x="728"/>
        <item x="4426"/>
        <item x="4635"/>
        <item x="713"/>
        <item x="2527"/>
        <item x="4356"/>
        <item x="1940"/>
        <item x="254"/>
        <item x="3324"/>
        <item x="1115"/>
        <item x="4579"/>
        <item x="1547"/>
        <item x="3049"/>
        <item x="946"/>
        <item x="1962"/>
        <item x="3102"/>
        <item x="971"/>
        <item x="3137"/>
        <item x="286"/>
        <item x="3073"/>
        <item x="3233"/>
        <item x="4605"/>
        <item x="1582"/>
        <item x="177"/>
        <item x="3003"/>
        <item x="3348"/>
        <item x="1794"/>
        <item x="3361"/>
        <item x="642"/>
        <item x="1423"/>
        <item x="3034"/>
        <item x="4525"/>
        <item x="4740"/>
        <item x="3918"/>
        <item x="3779"/>
        <item x="3913"/>
        <item x="569"/>
        <item x="3898"/>
        <item x="4412"/>
        <item x="4404"/>
        <item x="2840"/>
        <item x="4836"/>
        <item x="1447"/>
        <item x="1461"/>
        <item x="280"/>
        <item x="2332"/>
        <item x="2203"/>
        <item x="705"/>
        <item x="627"/>
        <item x="832"/>
        <item x="1403"/>
        <item x="244"/>
        <item x="1904"/>
        <item x="2042"/>
        <item x="4845"/>
        <item x="3755"/>
        <item x="426"/>
        <item x="2580"/>
        <item x="4070"/>
        <item x="2706"/>
        <item x="354"/>
        <item x="1941"/>
        <item x="877"/>
        <item x="526"/>
        <item x="2106"/>
        <item x="54"/>
        <item x="3765"/>
        <item x="3983"/>
        <item x="1008"/>
        <item x="1420"/>
        <item x="2381"/>
        <item x="857"/>
        <item x="53"/>
        <item x="562"/>
        <item x="2537"/>
        <item x="431"/>
        <item x="4505"/>
        <item x="57"/>
        <item x="3737"/>
        <item x="2159"/>
        <item x="4131"/>
        <item x="3817"/>
        <item x="4444"/>
        <item x="4536"/>
        <item x="501"/>
        <item x="487"/>
        <item x="3256"/>
        <item x="4783"/>
        <item x="3956"/>
        <item x="2268"/>
        <item x="3630"/>
        <item x="4197"/>
        <item x="1912"/>
        <item x="214"/>
        <item x="1645"/>
        <item x="4704"/>
        <item x="3126"/>
        <item x="1766"/>
        <item x="652"/>
        <item x="954"/>
        <item x="2627"/>
        <item x="1905"/>
        <item x="3655"/>
        <item x="4535"/>
        <item x="1705"/>
        <item x="3393"/>
        <item x="898"/>
        <item x="4109"/>
        <item x="1139"/>
        <item x="2978"/>
        <item x="251"/>
        <item x="1734"/>
        <item x="4809"/>
        <item x="1699"/>
        <item x="2243"/>
        <item x="4189"/>
        <item x="1293"/>
        <item x="2519"/>
        <item x="2184"/>
        <item x="3807"/>
        <item x="3469"/>
        <item x="2987"/>
        <item x="1393"/>
        <item x="2048"/>
        <item x="4239"/>
        <item x="2515"/>
        <item x="4319"/>
        <item x="4843"/>
        <item x="1270"/>
        <item x="1900"/>
        <item x="1834"/>
        <item x="3352"/>
        <item x="3573"/>
        <item x="3571"/>
        <item x="419"/>
        <item x="447"/>
        <item x="2376"/>
        <item x="708"/>
        <item x="2563"/>
        <item x="667"/>
        <item x="2883"/>
        <item x="2575"/>
        <item x="139"/>
        <item x="15"/>
        <item x="694"/>
        <item x="4482"/>
        <item x="3822"/>
        <item x="3566"/>
        <item x="133"/>
        <item x="1518"/>
        <item x="958"/>
        <item x="2606"/>
        <item x="1418"/>
        <item x="3164"/>
        <item x="523"/>
        <item x="4267"/>
        <item x="3856"/>
        <item x="4332"/>
        <item x="4136"/>
        <item x="2555"/>
        <item x="3485"/>
        <item x="3660"/>
        <item x="852"/>
        <item x="579"/>
        <item x="2134"/>
        <item x="803"/>
        <item x="825"/>
        <item x="2928"/>
        <item x="2406"/>
        <item x="3206"/>
        <item x="269"/>
        <item x="4361"/>
        <item x="3610"/>
        <item x="4410"/>
        <item x="3683"/>
        <item x="1502"/>
        <item x="550"/>
        <item x="4852"/>
        <item x="3808"/>
        <item x="2045"/>
        <item x="4669"/>
        <item x="805"/>
        <item x="3792"/>
        <item x="1559"/>
        <item x="570"/>
        <item x="3545"/>
        <item x="3428"/>
        <item x="2622"/>
        <item x="2656"/>
        <item x="4080"/>
        <item x="1933"/>
        <item x="1456"/>
        <item x="823"/>
        <item x="2600"/>
        <item x="747"/>
        <item x="352"/>
        <item x="1315"/>
        <item x="4631"/>
        <item x="2100"/>
        <item x="4211"/>
        <item x="1713"/>
        <item x="2164"/>
        <item x="1371"/>
        <item x="820"/>
        <item x="2587"/>
        <item x="2613"/>
        <item x="3052"/>
        <item x="3711"/>
        <item x="4607"/>
        <item x="2362"/>
        <item x="2085"/>
        <item x="114"/>
        <item x="649"/>
        <item x="1247"/>
        <item x="1658"/>
        <item x="2336"/>
        <item x="1626"/>
        <item x="441"/>
        <item x="3009"/>
        <item x="3540"/>
        <item x="4472"/>
        <item x="2340"/>
        <item x="2328"/>
        <item x="3895"/>
        <item x="3799"/>
        <item x="3024"/>
        <item x="3981"/>
        <item x="3100"/>
        <item x="4893"/>
        <item x="4465"/>
        <item x="414"/>
        <item x="1759"/>
        <item x="2371"/>
        <item x="3005"/>
        <item x="2215"/>
        <item x="2909"/>
        <item x="2630"/>
        <item x="4614"/>
        <item x="1458"/>
        <item x="4867"/>
        <item x="1494"/>
        <item x="2755"/>
        <item x="4818"/>
        <item x="1150"/>
        <item x="2838"/>
        <item x="3364"/>
        <item x="327"/>
        <item x="3079"/>
        <item x="3467"/>
        <item x="4866"/>
        <item x="3872"/>
        <item x="1591"/>
        <item x="3627"/>
        <item x="3978"/>
        <item x="4637"/>
        <item x="164"/>
        <item x="503"/>
        <item x="3744"/>
        <item x="1164"/>
        <item x="2201"/>
        <item x="2103"/>
        <item x="4216"/>
        <item x="3205"/>
        <item x="4012"/>
        <item x="91"/>
        <item x="945"/>
        <item x="4033"/>
        <item x="4059"/>
        <item x="2833"/>
        <item x="4146"/>
        <item x="405"/>
        <item x="242"/>
        <item x="193"/>
        <item x="3931"/>
        <item x="4545"/>
        <item x="4199"/>
        <item x="848"/>
        <item x="208"/>
        <item x="854"/>
        <item x="1884"/>
        <item x="243"/>
        <item x="4612"/>
        <item x="4794"/>
        <item x="751"/>
        <item x="2230"/>
        <item x="717"/>
        <item x="1890"/>
        <item x="758"/>
        <item x="3128"/>
        <item x="4602"/>
        <item x="2225"/>
        <item x="1663"/>
        <item x="3945"/>
        <item x="4654"/>
        <item x="2422"/>
        <item x="3758"/>
        <item x="4481"/>
        <item x="517"/>
        <item x="4685"/>
        <item x="4057"/>
        <item x="554"/>
        <item x="1585"/>
        <item x="1385"/>
        <item x="2590"/>
        <item x="3863"/>
        <item x="731"/>
        <item x="2137"/>
        <item x="3347"/>
        <item x="1570"/>
        <item x="2273"/>
        <item x="2495"/>
        <item x="257"/>
        <item x="540"/>
        <item x="2197"/>
        <item x="3877"/>
        <item x="311"/>
        <item x="2113"/>
        <item x="1827"/>
        <item x="186"/>
        <item x="894"/>
        <item x="452"/>
        <item x="3106"/>
        <item x="2305"/>
        <item x="1980"/>
        <item x="1943"/>
        <item x="969"/>
        <item x="4300"/>
        <item x="3591"/>
        <item x="3893"/>
        <item x="1829"/>
        <item x="2149"/>
        <item x="4782"/>
        <item x="2835"/>
        <item x="3884"/>
        <item x="4822"/>
        <item x="3677"/>
        <item x="4090"/>
        <item x="303"/>
        <item x="4550"/>
        <item x="3616"/>
        <item x="2329"/>
        <item x="2991"/>
        <item x="681"/>
        <item x="3669"/>
        <item x="2908"/>
        <item x="4808"/>
        <item x="3252"/>
        <item x="2696"/>
        <item x="1318"/>
        <item x="3782"/>
        <item x="113"/>
        <item x="3385"/>
        <item x="3199"/>
        <item x="1496"/>
        <item x="2816"/>
        <item x="319"/>
        <item x="4339"/>
        <item x="2814"/>
        <item x="4357"/>
        <item x="1714"/>
        <item x="2099"/>
        <item x="1241"/>
        <item x="1960"/>
        <item x="3628"/>
        <item x="2801"/>
        <item x="3490"/>
        <item x="1510"/>
        <item x="4391"/>
        <item x="1880"/>
        <item x="3771"/>
        <item x="1520"/>
        <item x="356"/>
        <item x="3503"/>
        <item x="2084"/>
        <item x="3136"/>
        <item x="1215"/>
        <item x="2250"/>
        <item x="2170"/>
        <item x="4630"/>
        <item x="101"/>
        <item x="1067"/>
        <item x="4798"/>
        <item x="636"/>
        <item x="123"/>
        <item x="937"/>
        <item x="4632"/>
        <item x="2546"/>
        <item x="4148"/>
        <item x="2433"/>
        <item x="4703"/>
        <item x="1091"/>
        <item x="230"/>
        <item x="4678"/>
        <item x="3425"/>
        <item x="4289"/>
        <item x="2377"/>
        <item x="955"/>
        <item x="2997"/>
        <item x="912"/>
        <item x="1762"/>
        <item x="1132"/>
        <item x="3344"/>
        <item x="4288"/>
        <item x="589"/>
        <item x="1235"/>
        <item x="3770"/>
        <item x="2290"/>
        <item x="2108"/>
        <item x="3908"/>
        <item x="2464"/>
        <item x="2410"/>
        <item x="3058"/>
        <item x="4282"/>
        <item x="3955"/>
        <item x="2828"/>
        <item x="2358"/>
        <item x="4422"/>
        <item x="4139"/>
        <item x="689"/>
        <item x="1228"/>
        <item x="3905"/>
        <item x="3957"/>
        <item x="2831"/>
        <item x="2554"/>
        <item x="1285"/>
        <item x="4498"/>
        <item x="3242"/>
        <item x="3168"/>
        <item x="3588"/>
        <item x="2689"/>
        <item x="1452"/>
        <item x="1560"/>
        <item x="2807"/>
        <item x="3521"/>
        <item x="3668"/>
        <item x="3141"/>
        <item x="4330"/>
        <item x="824"/>
        <item x="2202"/>
        <item x="4664"/>
        <item x="3947"/>
        <item x="3051"/>
        <item x="1165"/>
        <item x="801"/>
        <item x="70"/>
        <item x="3729"/>
        <item x="4376"/>
        <item x="1431"/>
        <item x="3599"/>
        <item x="31"/>
        <item x="2267"/>
        <item x="602"/>
        <item x="3576"/>
        <item x="50"/>
        <item x="3741"/>
        <item x="1294"/>
        <item x="3340"/>
        <item x="2662"/>
        <item x="2427"/>
        <item x="1654"/>
        <item x="2571"/>
        <item x="1590"/>
        <item x="2895"/>
        <item x="3915"/>
        <item x="1482"/>
        <item x="2595"/>
        <item x="3365"/>
        <item x="4210"/>
        <item x="1122"/>
        <item x="471"/>
        <item x="1152"/>
        <item x="4036"/>
        <item x="4854"/>
        <item x="3465"/>
        <item x="3267"/>
        <item x="1561"/>
        <item x="4194"/>
        <item x="3751"/>
        <item x="1593"/>
        <item x="2758"/>
        <item x="3436"/>
        <item x="2594"/>
        <item x="4539"/>
        <item x="3927"/>
        <item x="4775"/>
        <item x="162"/>
        <item x="4352"/>
        <item x="1201"/>
        <item x="4673"/>
        <item x="3622"/>
        <item x="615"/>
        <item x="1027"/>
        <item x="868"/>
        <item x="1213"/>
        <item x="775"/>
        <item x="420"/>
        <item x="3346"/>
        <item x="2617"/>
        <item x="1497"/>
        <item x="2692"/>
        <item x="1195"/>
        <item x="2624"/>
        <item x="4369"/>
        <item x="3968"/>
        <item x="3481"/>
        <item x="4858"/>
        <item x="185"/>
        <item x="1259"/>
        <item x="1722"/>
        <item x="1100"/>
        <item x="1732"/>
        <item x="4320"/>
        <item x="3730"/>
        <item x="3291"/>
        <item x="591"/>
        <item x="1681"/>
        <item x="4757"/>
        <item x="4645"/>
        <item x="2784"/>
        <item x="697"/>
        <item x="2704"/>
        <item x="4308"/>
        <item x="3936"/>
        <item x="567"/>
        <item x="4816"/>
        <item x="4634"/>
        <item x="3012"/>
        <item x="2576"/>
        <item x="1009"/>
        <item x="4021"/>
        <item x="4516"/>
        <item x="2562"/>
        <item x="2473"/>
        <item x="1987"/>
        <item x="582"/>
        <item x="4350"/>
        <item x="1040"/>
        <item x="287"/>
        <item x="4683"/>
        <item x="623"/>
        <item x="152"/>
        <item x="2032"/>
        <item x="367"/>
        <item x="2007"/>
        <item x="2489"/>
        <item x="2722"/>
        <item x="2338"/>
        <item x="2204"/>
        <item x="1410"/>
        <item x="4089"/>
        <item x="4666"/>
        <item x="4731"/>
        <item x="1635"/>
        <item x="4737"/>
        <item x="2154"/>
        <item x="3806"/>
        <item x="1054"/>
        <item x="2368"/>
        <item x="3204"/>
        <item x="4367"/>
        <item x="3875"/>
        <item x="1230"/>
        <item x="559"/>
        <item x="3849"/>
        <item x="4817"/>
        <item x="864"/>
        <item x="3742"/>
        <item x="3376"/>
        <item x="4786"/>
        <item x="2438"/>
        <item x="1552"/>
        <item x="3888"/>
        <item x="3337"/>
        <item x="1723"/>
        <item x="4558"/>
        <item x="1788"/>
        <item x="4142"/>
        <item x="585"/>
        <item x="4898"/>
        <item x="1409"/>
        <item x="3200"/>
        <item x="1985"/>
        <item x="1698"/>
        <item x="271"/>
        <item x="454"/>
        <item x="77"/>
        <item x="3766"/>
        <item x="2469"/>
        <item x="1557"/>
        <item x="1838"/>
        <item x="4315"/>
        <item x="4205"/>
        <item x="1865"/>
        <item x="3388"/>
        <item x="3304"/>
        <item x="2958"/>
        <item x="465"/>
        <item x="1990"/>
        <item x="2919"/>
        <item x="4427"/>
        <item x="1752"/>
        <item x="4564"/>
        <item x="3649"/>
        <item x="4125"/>
        <item x="1414"/>
        <item x="3748"/>
        <item x="1806"/>
        <item x="56"/>
        <item x="1463"/>
        <item x="294"/>
        <item x="2764"/>
        <item x="1498"/>
        <item x="2788"/>
        <item x="2642"/>
        <item x="4908"/>
        <item x="42"/>
        <item x="1468"/>
        <item x="2917"/>
        <item x="1324"/>
        <item x="215"/>
        <item x="4769"/>
        <item x="4793"/>
        <item x="249"/>
        <item x="2462"/>
        <item x="1136"/>
        <item x="1287"/>
        <item x="33"/>
        <item x="355"/>
        <item x="3050"/>
        <item x="476"/>
        <item x="4503"/>
        <item x="4298"/>
        <item x="653"/>
        <item x="4493"/>
        <item x="1805"/>
        <item x="2808"/>
        <item x="136"/>
        <item x="3688"/>
        <item x="3768"/>
        <item x="603"/>
        <item x="2599"/>
        <item x="155"/>
        <item x="3643"/>
        <item x="4899"/>
        <item x="4395"/>
        <item x="3864"/>
        <item x="701"/>
        <item x="4699"/>
        <item x="3155"/>
        <item x="1984"/>
        <item x="2345"/>
        <item x="2739"/>
        <item x="4611"/>
        <item x="2083"/>
        <item x="4714"/>
        <item x="2439"/>
        <item x="1603"/>
        <item x="4888"/>
        <item x="3386"/>
        <item x="2130"/>
        <item x="2475"/>
        <item x="4234"/>
        <item x="3624"/>
        <item x="3732"/>
        <item x="3422"/>
        <item x="3424"/>
        <item x="1564"/>
        <item x="4455"/>
        <item x="2934"/>
        <item x="194"/>
        <item x="4135"/>
        <item x="3812"/>
        <item x="1383"/>
        <item x="871"/>
        <item x="4824"/>
        <item x="3517"/>
        <item x="1923"/>
        <item x="2282"/>
        <item x="4176"/>
        <item x="2405"/>
        <item x="1614"/>
        <item x="2023"/>
        <item x="203"/>
        <item x="3860"/>
        <item x="1347"/>
        <item x="4428"/>
        <item x="4063"/>
        <item x="4008"/>
        <item x="2518"/>
        <item x="1544"/>
        <item x="932"/>
        <item x="4069"/>
        <item x="618"/>
        <item x="2926"/>
        <item x="2233"/>
        <item x="4823"/>
        <item x="2117"/>
        <item x="3855"/>
        <item x="2975"/>
        <item x="32"/>
        <item x="2980"/>
        <item x="4305"/>
        <item x="1651"/>
        <item x="1061"/>
        <item x="726"/>
        <item x="4191"/>
        <item x="2496"/>
        <item x="3541"/>
        <item x="1301"/>
        <item x="21"/>
        <item x="2076"/>
        <item x="4382"/>
        <item x="2657"/>
        <item x="3227"/>
        <item x="933"/>
        <item x="3078"/>
        <item x="3672"/>
        <item x="3270"/>
        <item x="4195"/>
        <item x="2122"/>
        <item x="4876"/>
        <item x="1964"/>
        <item x="657"/>
        <item x="135"/>
        <item x="180"/>
        <item x="1432"/>
        <item x="3292"/>
        <item x="2027"/>
        <item x="1002"/>
        <item x="1252"/>
        <item x="916"/>
        <item x="4224"/>
        <item x="2924"/>
        <item x="590"/>
        <item x="677"/>
        <item x="3408"/>
        <item x="4306"/>
        <item x="403"/>
        <item x="145"/>
        <item x="4811"/>
        <item x="2115"/>
        <item x="3695"/>
        <item x="3454"/>
        <item x="3814"/>
        <item x="3728"/>
        <item x="2976"/>
        <item x="1828"/>
        <item x="3924"/>
        <item x="495"/>
        <item x="3035"/>
        <item x="1741"/>
        <item x="4526"/>
        <item x="3208"/>
        <item x="4032"/>
        <item x="1840"/>
        <item x="4489"/>
        <item x="614"/>
        <item x="2043"/>
        <item x="3381"/>
        <item x="650"/>
        <item x="4777"/>
        <item x="551"/>
        <item x="3089"/>
        <item x="1257"/>
        <item x="2228"/>
        <item x="3230"/>
        <item x="2952"/>
        <item x="86"/>
        <item x="1918"/>
        <item x="493"/>
        <item x="1353"/>
        <item x="1168"/>
        <item x="25"/>
        <item x="2039"/>
        <item x="3147"/>
        <item x="126"/>
        <item x="4659"/>
        <item x="3496"/>
        <item x="3377"/>
        <item x="3093"/>
        <item x="3282"/>
        <item x="1232"/>
        <item x="780"/>
        <item x="1586"/>
        <item x="434"/>
        <item x="4471"/>
        <item x="783"/>
        <item x="82"/>
        <item x="1844"/>
        <item x="2693"/>
        <item x="3590"/>
        <item x="3441"/>
        <item x="976"/>
        <item x="3583"/>
        <item x="3358"/>
        <item x="2740"/>
        <item x="3115"/>
        <item x="1952"/>
        <item x="4476"/>
        <item x="521"/>
        <item x="3952"/>
        <item x="122"/>
        <item x="3046"/>
        <item x="2981"/>
        <item x="4727"/>
        <item x="3178"/>
        <item x="421"/>
        <item x="748"/>
        <item x="184"/>
        <item x="4074"/>
        <item x="2299"/>
        <item x="1010"/>
        <item x="2278"/>
        <item x="4820"/>
        <item x="3596"/>
        <item x="2049"/>
        <item x="1214"/>
        <item x="1595"/>
        <item x="4473"/>
        <item x="4200"/>
        <item x="4050"/>
        <item x="1352"/>
        <item x="4470"/>
        <item x="2870"/>
        <item x="3767"/>
        <item x="2056"/>
        <item x="1133"/>
        <item x="2158"/>
        <item x="1534"/>
        <item x="4094"/>
        <item x="804"/>
        <item x="3834"/>
        <item x="4864"/>
        <item x="950"/>
        <item x="2615"/>
        <item x="1258"/>
        <item x="4019"/>
        <item x="2011"/>
        <item x="4569"/>
        <item x="2910"/>
        <item x="255"/>
        <item x="2382"/>
        <item x="1269"/>
        <item x="1512"/>
        <item x="632"/>
        <item x="2155"/>
        <item x="3914"/>
        <item x="2855"/>
        <item x="4377"/>
        <item x="1677"/>
        <item x="2684"/>
        <item x="947"/>
        <item x="3735"/>
        <item x="3512"/>
        <item x="4334"/>
        <item x="1451"/>
        <item x="496"/>
        <item x="2742"/>
        <item x="4134"/>
        <item x="3148"/>
        <item x="2703"/>
        <item x="1361"/>
        <item x="880"/>
        <item x="322"/>
        <item x="3722"/>
        <item x="3656"/>
        <item x="4217"/>
        <item x="364"/>
        <item x="4686"/>
        <item x="3958"/>
        <item x="4215"/>
        <item x="204"/>
        <item x="1101"/>
        <item x="1268"/>
        <item x="2193"/>
        <item x="360"/>
        <item x="470"/>
        <item x="3515"/>
        <item x="3218"/>
        <item x="2589"/>
        <item x="1950"/>
        <item x="4679"/>
        <item x="738"/>
        <item x="4859"/>
        <item x="3574"/>
        <item x="1193"/>
        <item x="1004"/>
        <item x="1032"/>
        <item x="2104"/>
        <item x="2646"/>
        <item x="1915"/>
        <item x="4691"/>
        <item x="2830"/>
        <item x="975"/>
        <item x="2281"/>
        <item x="1039"/>
        <item x="1937"/>
        <item x="4279"/>
        <item x="4270"/>
        <item x="1392"/>
        <item x="4778"/>
        <item x="4485"/>
        <item x="2402"/>
        <item x="2885"/>
        <item x="3725"/>
        <item x="1776"/>
        <item x="4004"/>
        <item x="3040"/>
        <item x="509"/>
        <item x="483"/>
        <item x="3505"/>
        <item x="1967"/>
        <item x="522"/>
        <item x="3455"/>
        <item x="3980"/>
        <item x="2391"/>
        <item x="231"/>
        <item x="302"/>
        <item x="4030"/>
        <item x="720"/>
        <item x="4368"/>
        <item x="1656"/>
        <item x="1425"/>
        <item x="2351"/>
        <item x="4560"/>
        <item x="4667"/>
        <item x="756"/>
        <item x="2315"/>
        <item x="4722"/>
        <item x="2498"/>
        <item x="1356"/>
        <item x="3160"/>
        <item x="842"/>
        <item x="4597"/>
        <item x="3263"/>
        <item x="3409"/>
        <item x="1968"/>
        <item x="2185"/>
        <item x="3380"/>
        <item x="2972"/>
        <item x="2102"/>
        <item x="3874"/>
        <item x="4774"/>
        <item x="4719"/>
        <item x="1204"/>
        <item x="2913"/>
        <item x="4407"/>
        <item x="1531"/>
        <item x="1490"/>
        <item x="1142"/>
        <item x="392"/>
        <item x="1071"/>
        <item x="4522"/>
        <item x="1089"/>
        <item x="1935"/>
        <item x="1522"/>
        <item x="3287"/>
        <item x="3212"/>
        <item x="1224"/>
        <item x="3060"/>
        <item x="2578"/>
        <item x="2474"/>
        <item x="2110"/>
        <item x="3658"/>
        <item x="1796"/>
        <item x="1930"/>
        <item x="332"/>
        <item x="416"/>
        <item x="4437"/>
        <item x="3275"/>
        <item x="2041"/>
        <item x="1956"/>
        <item x="4633"/>
        <item x="3887"/>
        <item x="1239"/>
        <item x="3318"/>
        <item x="2694"/>
        <item x="2718"/>
        <item x="4853"/>
        <item x="218"/>
        <item x="712"/>
        <item x="1763"/>
        <item x="847"/>
        <item x="3869"/>
        <item x="2933"/>
        <item x="702"/>
        <item x="2394"/>
        <item x="3896"/>
        <item x="1200"/>
        <item x="2037"/>
        <item x="4804"/>
        <item x="1379"/>
        <item x="1088"/>
        <item x="2861"/>
        <item x="3448"/>
        <item x="3431"/>
        <item x="4374"/>
        <item x="1017"/>
        <item x="2140"/>
        <item x="908"/>
        <item x="1624"/>
        <item x="326"/>
        <item x="4761"/>
        <item x="4868"/>
        <item x="4781"/>
        <item x="3707"/>
        <item x="1203"/>
        <item x="3529"/>
        <item x="1885"/>
        <item x="2645"/>
        <item x="4596"/>
        <item x="183"/>
        <item x="897"/>
        <item x="1709"/>
        <item x="220"/>
        <item x="3594"/>
        <item x="3671"/>
        <item x="3561"/>
        <item x="1135"/>
        <item x="406"/>
        <item x="962"/>
        <item x="3547"/>
        <item x="1345"/>
        <item x="4567"/>
        <item x="1958"/>
        <item x="4349"/>
        <item x="3999"/>
        <item x="4383"/>
        <item x="3772"/>
        <item x="1001"/>
        <item x="981"/>
        <item x="2959"/>
        <item x="3498"/>
        <item x="3731"/>
        <item x="379"/>
        <item x="902"/>
        <item x="502"/>
        <item x="2522"/>
        <item x="4"/>
        <item x="3232"/>
        <item x="3835"/>
        <item x="3456"/>
        <item x="786"/>
        <item x="3777"/>
        <item x="4479"/>
        <item x="3189"/>
        <item x="4274"/>
        <item x="2974"/>
        <item x="2968"/>
        <item x="391"/>
        <item x="3661"/>
        <item x="2292"/>
        <item x="4575"/>
        <item x="1922"/>
        <item x="1273"/>
        <item x="1415"/>
        <item x="1240"/>
        <item x="1460"/>
        <item x="671"/>
        <item x="2765"/>
        <item x="2484"/>
        <item x="1862"/>
        <item x="1370"/>
        <item x="3495"/>
        <item x="4674"/>
        <item x="1199"/>
        <item x="2175"/>
        <item x="3226"/>
        <item x="1592"/>
        <item x="4900"/>
        <item x="3603"/>
        <item x="2499"/>
        <item x="4184"/>
        <item x="3773"/>
        <item x="922"/>
        <item x="3075"/>
        <item x="1804"/>
        <item x="2128"/>
        <item x="4451"/>
        <item x="1159"/>
        <item x="1659"/>
        <item x="4887"/>
        <item x="3363"/>
        <item x="1143"/>
        <item x="415"/>
        <item x="3028"/>
        <item x="3597"/>
        <item x="1438"/>
        <item x="4304"/>
        <item x="2644"/>
        <item x="3805"/>
        <item x="1320"/>
        <item x="4709"/>
        <item x="2120"/>
        <item x="1721"/>
        <item x="2529"/>
        <item x="259"/>
        <item x="3930"/>
        <item x="1832"/>
        <item x="2187"/>
        <item x="1655"/>
        <item x="438"/>
        <item x="2858"/>
        <item x="263"/>
        <item x="3641"/>
        <item x="4702"/>
        <item x="4187"/>
        <item x="3037"/>
        <item x="3865"/>
        <item x="238"/>
        <item x="3992"/>
        <item x="2386"/>
        <item x="4174"/>
        <item x="683"/>
        <item x="4151"/>
        <item x="3845"/>
        <item x="2383"/>
        <item x="4763"/>
        <item x="2343"/>
        <item x="396"/>
        <item x="957"/>
        <item x="154"/>
        <item x="1341"/>
        <item x="3775"/>
        <item x="872"/>
        <item x="120"/>
        <item x="2220"/>
        <item x="2389"/>
        <item x="3639"/>
        <item x="2127"/>
        <item x="4207"/>
        <item x="3708"/>
        <item x="2531"/>
        <item x="1175"/>
        <item x="4796"/>
        <item x="1402"/>
        <item x="3284"/>
        <item x="2101"/>
        <item x="3847"/>
        <item x="2577"/>
        <item x="1035"/>
        <item x="397"/>
        <item x="2276"/>
        <item x="668"/>
        <item x="241"/>
        <item x="4665"/>
        <item x="3979"/>
        <item x="529"/>
        <item x="4256"/>
        <item x="4718"/>
        <item x="1881"/>
        <item x="1939"/>
        <item x="1218"/>
        <item x="246"/>
        <item x="2160"/>
        <item x="2051"/>
        <item x="3221"/>
        <item x="373"/>
        <item x="3929"/>
        <item x="851"/>
        <item x="3070"/>
        <item x="39"/>
        <item x="515"/>
        <item x="3198"/>
        <item x="4847"/>
        <item x="2664"/>
        <item x="788"/>
        <item x="2666"/>
        <item x="862"/>
        <item x="4566"/>
        <item x="2732"/>
        <item x="3132"/>
        <item x="4594"/>
        <item x="2361"/>
        <item x="3133"/>
        <item x="411"/>
        <item x="3778"/>
        <item x="4556"/>
        <item x="1373"/>
        <item x="1913"/>
        <item x="878"/>
        <item x="60"/>
        <item x="4604"/>
        <item x="393"/>
        <item x="4547"/>
        <item x="2047"/>
        <item x="800"/>
        <item x="2033"/>
        <item x="4879"/>
        <item x="3054"/>
        <item x="3626"/>
        <item x="4713"/>
        <item x="498"/>
        <item x="565"/>
        <item x="544"/>
        <item x="75"/>
        <item x="2540"/>
        <item x="3698"/>
        <item x="1743"/>
        <item x="885"/>
        <item x="3216"/>
        <item x="4831"/>
        <item x="4166"/>
        <item x="1322"/>
        <item x="2009"/>
        <item x="4459"/>
        <item x="3020"/>
        <item x="3086"/>
        <item x="984"/>
        <item x="4828"/>
        <item x="3082"/>
        <item x="1467"/>
        <item x="988"/>
        <item x="4557"/>
        <item x="2653"/>
        <item x="690"/>
        <item x="1073"/>
        <item x="2379"/>
        <item x="2904"/>
        <item x="2244"/>
        <item x="3551"/>
        <item x="914"/>
        <item x="1798"/>
        <item x="3717"/>
        <item x="3934"/>
        <item x="1646"/>
        <item x="2736"/>
        <item x="312"/>
        <item x="2372"/>
        <item x="3861"/>
        <item x="4453"/>
        <item x="769"/>
        <item x="2196"/>
        <item x="610"/>
        <item x="4670"/>
        <item x="1548"/>
        <item x="1378"/>
        <item x="572"/>
        <item x="3892"/>
        <item x="343"/>
        <item x="1733"/>
        <item x="4694"/>
        <item x="4797"/>
        <item x="837"/>
        <item x="1650"/>
        <item x="4524"/>
        <item x="3950"/>
        <item x="4067"/>
        <item x="3356"/>
        <item x="2591"/>
        <item x="37"/>
        <item x="3525"/>
        <item x="1429"/>
        <item x="3832"/>
        <item x="1295"/>
        <item x="1283"/>
        <item x="781"/>
        <item x="1033"/>
        <item x="3321"/>
        <item x="1524"/>
        <item x="1863"/>
        <item x="3607"/>
        <item x="1197"/>
        <item x="4627"/>
        <item x="4363"/>
        <item x="1555"/>
        <item x="3384"/>
        <item x="4695"/>
        <item x="3167"/>
        <item x="508"/>
        <item x="703"/>
        <item x="4231"/>
        <item x="4587"/>
        <item x="2819"/>
        <item x="2451"/>
        <item x="2227"/>
        <item x="1589"/>
        <item x="3389"/>
        <item x="1728"/>
        <item x="2931"/>
        <item x="1989"/>
        <item x="3972"/>
        <item x="3539"/>
        <item x="10"/>
        <item x="698"/>
        <item x="1977"/>
        <item x="4805"/>
        <item x="2213"/>
        <item x="3637"/>
        <item x="1799"/>
        <item x="1162"/>
        <item x="1023"/>
        <item x="1726"/>
        <item x="366"/>
        <item x="1853"/>
        <item x="3572"/>
        <item x="919"/>
        <item x="2572"/>
        <item x="2151"/>
        <item x="1782"/>
        <item x="794"/>
        <item x="3745"/>
        <item x="2194"/>
        <item x="2649"/>
        <item x="3720"/>
        <item x="2667"/>
        <item x="1670"/>
        <item x="2031"/>
        <item x="2218"/>
        <item x="2889"/>
        <item x="370"/>
        <item x="3406"/>
        <item x="4060"/>
        <item x="3215"/>
        <item x="819"/>
        <item x="4247"/>
        <item x="1474"/>
        <item x="2585"/>
        <item x="4770"/>
        <item x="836"/>
        <item x="349"/>
        <item x="4335"/>
        <item x="829"/>
        <item x="1272"/>
        <item x="2524"/>
        <item x="2878"/>
        <item x="1730"/>
        <item x="782"/>
        <item x="1682"/>
        <item x="4700"/>
        <item x="1637"/>
        <item x="4149"/>
        <item x="4509"/>
        <item x="1326"/>
        <item x="276"/>
        <item x="2430"/>
        <item x="2398"/>
        <item x="2214"/>
        <item x="3105"/>
        <item x="2142"/>
        <item x="1569"/>
        <item x="4157"/>
        <item x="55"/>
        <item x="2759"/>
        <item x="2123"/>
        <item x="655"/>
        <item x="2888"/>
        <item x="3000"/>
        <item x="4446"/>
        <item x="110"/>
        <item x="2995"/>
        <item x="2612"/>
        <item x="4671"/>
        <item x="1894"/>
        <item x="4390"/>
        <item x="3781"/>
        <item x="4725"/>
        <item x="2277"/>
        <item x="2226"/>
        <item x="1121"/>
        <item x="2561"/>
        <item x="2834"/>
        <item x="849"/>
        <item x="4486"/>
        <item x="802"/>
        <item x="3207"/>
        <item x="1942"/>
        <item x="3302"/>
        <item x="388"/>
        <item x="2314"/>
        <item x="3491"/>
        <item x="3613"/>
        <item x="3045"/>
        <item x="4354"/>
        <item x="1598"/>
        <item x="2854"/>
        <item x="3897"/>
        <item x="3117"/>
        <item x="3843"/>
        <item x="2162"/>
        <item x="3014"/>
        <item x="4283"/>
        <item x="1503"/>
        <item x="3170"/>
        <item x="1087"/>
        <item x="4840"/>
        <item x="4233"/>
        <item x="3614"/>
        <item x="3550"/>
        <item x="4606"/>
        <item x="4055"/>
        <item x="2648"/>
        <item x="1302"/>
        <item x="619"/>
        <item x="1815"/>
        <item x="761"/>
        <item x="4540"/>
        <item x="4690"/>
        <item x="4754"/>
        <item x="2415"/>
        <item x="3646"/>
        <item x="4668"/>
        <item x="4331"/>
        <item x="3830"/>
        <item x="219"/>
        <item x="169"/>
        <item x="2058"/>
        <item x="2129"/>
        <item x="3064"/>
        <item x="948"/>
        <item x="760"/>
        <item x="19"/>
        <item x="1715"/>
        <item x="4370"/>
        <item x="809"/>
        <item x="1945"/>
        <item x="4163"/>
        <item x="16"/>
        <item x="3255"/>
        <item x="1719"/>
        <item x="2380"/>
        <item x="2768"/>
        <item x="4906"/>
        <item x="505"/>
        <item x="2091"/>
        <item x="3165"/>
        <item x="2198"/>
        <item x="859"/>
        <item x="1744"/>
        <item x="4684"/>
        <item x="953"/>
        <item x="4622"/>
        <item x="4573"/>
        <item x="568"/>
        <item x="1809"/>
        <item x="4495"/>
        <item x="3077"/>
        <item x="2558"/>
        <item x="4253"/>
        <item x="149"/>
        <item x="485"/>
        <item x="457"/>
        <item x="4421"/>
        <item x="4874"/>
        <item x="3460"/>
        <item x="915"/>
        <item x="4886"/>
        <item x="3989"/>
        <item x="2504"/>
        <item x="2036"/>
        <item x="1487"/>
        <item x="3998"/>
        <item x="4643"/>
        <item x="1127"/>
        <item x="2467"/>
        <item x="2999"/>
        <item x="3069"/>
        <item x="3094"/>
        <item x="1954"/>
        <item x="4502"/>
        <item x="2239"/>
        <item x="1462"/>
        <item x="3042"/>
        <item x="87"/>
        <item x="4644"/>
        <item x="2887"/>
        <item x="201"/>
        <item x="3383"/>
        <item x="3652"/>
        <item x="1738"/>
        <item x="1172"/>
        <item x="413"/>
        <item x="80"/>
        <item x="2986"/>
        <item x="2118"/>
        <item x="2725"/>
        <item x="4724"/>
        <item x="710"/>
        <item x="4750"/>
        <item x="987"/>
        <item x="2520"/>
        <item x="3638"/>
        <item x="1639"/>
        <item x="4741"/>
        <item x="675"/>
        <item x="165"/>
        <item x="4615"/>
        <item x="3390"/>
        <item x="3664"/>
        <item x="3450"/>
        <item x="767"/>
        <item x="93"/>
        <item x="268"/>
        <item x="680"/>
        <item x="3325"/>
        <item x="314"/>
        <item x="2407"/>
        <item x="3494"/>
        <item x="3615"/>
        <item x="2551"/>
        <item x="2436"/>
        <item x="1600"/>
        <item x="3709"/>
        <item x="1777"/>
        <item x="699"/>
        <item x="3092"/>
        <item x="4040"/>
        <item x="2116"/>
        <item x="2550"/>
        <item x="835"/>
        <item x="2593"/>
        <item x="4902"/>
        <item x="1818"/>
        <item x="3146"/>
        <item x="1588"/>
        <item x="4458"/>
        <item x="2046"/>
        <item x="3926"/>
        <item x="3057"/>
        <item x="2219"/>
        <item x="900"/>
        <item x="1692"/>
        <item x="2189"/>
        <item x="1217"/>
        <item x="4855"/>
        <item x="3434"/>
        <item x="3010"/>
        <item x="1098"/>
        <item x="229"/>
        <item x="3294"/>
        <item x="2762"/>
        <item x="679"/>
        <item x="2898"/>
        <item x="4160"/>
        <item x="4003"/>
        <item x="1401"/>
        <item x="3017"/>
        <item x="4144"/>
        <item x="1771"/>
        <item x="2820"/>
        <item x="564"/>
        <item x="4041"/>
        <item x="1857"/>
        <item x="2280"/>
        <item x="1631"/>
        <item x="1021"/>
        <item x="4110"/>
        <item x="2477"/>
        <item x="4424"/>
        <item x="1334"/>
        <item x="3530"/>
        <item x="678"/>
        <item x="2671"/>
        <item x="3143"/>
        <item x="4760"/>
        <item x="2821"/>
        <item x="911"/>
        <item x="4226"/>
        <item x="272"/>
        <item x="2790"/>
        <item x="672"/>
        <item x="3449"/>
        <item x="3463"/>
        <item x="3579"/>
        <item x="443"/>
        <item x="3889"/>
        <item x="3072"/>
        <item x="531"/>
        <item x="1225"/>
        <item x="304"/>
        <item x="4401"/>
        <item x="4661"/>
        <item x="4372"/>
        <item x="1886"/>
        <item x="3516"/>
        <item x="4297"/>
        <item x="4463"/>
        <item x="2844"/>
        <item x="942"/>
        <item x="845"/>
        <item x="1435"/>
        <item x="2621"/>
        <item x="4143"/>
        <item x="1892"/>
        <item x="1710"/>
        <item x="98"/>
        <item x="2526"/>
        <item x="965"/>
        <item x="1519"/>
        <item x="1434"/>
        <item x="4360"/>
        <item x="140"/>
        <item x="2629"/>
        <item x="3479"/>
        <item x="2152"/>
        <item x="2517"/>
        <item x="631"/>
        <item x="58"/>
        <item x="4046"/>
        <item x="598"/>
        <item x="1873"/>
        <item x="1847"/>
        <item x="4832"/>
        <item x="3286"/>
        <item x="2004"/>
        <item x="3813"/>
        <item x="1664"/>
        <item x="4488"/>
        <item x="199"/>
        <item x="2360"/>
        <item x="511"/>
        <item x="1516"/>
        <item x="905"/>
        <item x="2623"/>
        <item x="1192"/>
        <item x="3764"/>
        <item x="4807"/>
        <item x="3493"/>
        <item x="2248"/>
        <item x="3315"/>
        <item x="1926"/>
        <item x="839"/>
        <item x="3815"/>
        <item x="2510"/>
        <item x="833"/>
        <item x="2911"/>
        <item x="1616"/>
        <item x="1754"/>
        <item x="301"/>
        <item x="2311"/>
        <item x="488"/>
        <item x="2631"/>
        <item x="2384"/>
        <item x="4064"/>
        <item x="4159"/>
        <item x="3296"/>
        <item x="830"/>
        <item x="3468"/>
        <item x="1508"/>
        <item x="479"/>
        <item x="1851"/>
        <item x="3163"/>
        <item x="1485"/>
        <item x="1428"/>
        <item x="2751"/>
        <item x="277"/>
        <item x="1043"/>
        <item x="2818"/>
        <item x="2080"/>
        <item x="3044"/>
        <item x="4508"/>
        <item x="3248"/>
        <item x="2334"/>
        <item x="1357"/>
        <item x="3123"/>
        <item x="3081"/>
        <item x="1376"/>
        <item x="4077"/>
        <item x="4103"/>
        <item x="239"/>
        <item x="1493"/>
        <item x="4295"/>
        <item x="4386"/>
        <item x="3483"/>
        <item x="1761"/>
        <item x="2983"/>
        <item x="910"/>
        <item x="2146"/>
        <item x="2872"/>
        <item x="1757"/>
        <item x="4128"/>
        <item x="1242"/>
        <item x="861"/>
        <item x="2074"/>
        <item x="3971"/>
        <item x="941"/>
        <item x="3538"/>
        <item x="4584"/>
        <item x="3552"/>
        <item x="4017"/>
        <item x="111"/>
        <item x="1507"/>
        <item x="944"/>
        <item x="1179"/>
        <item x="4767"/>
        <item x="2431"/>
        <item x="4313"/>
        <item x="3818"/>
        <item x="4337"/>
        <item x="1602"/>
        <item x="2211"/>
        <item x="1740"/>
        <item x="2257"/>
        <item x="3353"/>
        <item x="3549"/>
        <item x="3257"/>
        <item x="2836"/>
        <item x="3416"/>
        <item x="2054"/>
        <item x="3793"/>
        <item x="2724"/>
        <item x="1439"/>
        <item x="2670"/>
        <item x="2460"/>
        <item x="2205"/>
        <item x="176"/>
        <item x="2761"/>
        <item x="4296"/>
        <item x="2478"/>
        <item x="556"/>
        <item x="1647"/>
        <item x="1346"/>
        <item x="3629"/>
        <item x="1280"/>
        <item x="28"/>
        <item x="2636"/>
        <item x="4097"/>
        <item x="2635"/>
        <item x="432"/>
        <item x="580"/>
        <item x="3852"/>
        <item x="1212"/>
        <item x="3670"/>
        <item x="4281"/>
        <item x="4005"/>
        <item x="772"/>
        <item x="3749"/>
        <item x="2881"/>
        <item x="2052"/>
        <item x="2856"/>
        <item x="4278"/>
        <item x="4490"/>
        <item x="740"/>
        <item x="4244"/>
        <item x="1244"/>
        <item x="3564"/>
        <item x="1551"/>
        <item x="2839"/>
        <item x="2989"/>
        <item x="3403"/>
        <item x="1296"/>
        <item x="2327"/>
        <item x="2532"/>
        <item x="4235"/>
        <item x="4365"/>
        <item x="693"/>
        <item x="1632"/>
        <item x="3917"/>
        <item x="3492"/>
        <item x="3795"/>
        <item x="2880"/>
        <item x="666"/>
        <item x="68"/>
        <item x="3159"/>
        <item x="81"/>
        <item x="449"/>
        <item x="2637"/>
        <item x="90"/>
        <item x="2569"/>
        <item x="4619"/>
        <item x="4316"/>
        <item x="4850"/>
        <item x="1729"/>
        <item x="4892"/>
        <item x="3866"/>
        <item x="2463"/>
        <item x="604"/>
        <item x="4155"/>
        <item x="1161"/>
        <item x="1288"/>
        <item x="3650"/>
        <item x="4598"/>
        <item x="3721"/>
        <item x="1388"/>
        <item x="188"/>
        <item x="4551"/>
        <item x="1097"/>
        <item x="4857"/>
        <item x="4520"/>
        <item x="2014"/>
        <item x="2852"/>
        <item x="538"/>
        <item x="3129"/>
        <item x="2424"/>
        <item x="2628"/>
        <item x="4528"/>
        <item x="643"/>
        <item x="3674"/>
        <item x="2481"/>
        <item x="2077"/>
        <item x="4010"/>
        <item x="2916"/>
        <item x="3095"/>
        <item x="1333"/>
        <item x="749"/>
        <item x="1126"/>
        <item x="2780"/>
        <item x="4245"/>
        <item x="1850"/>
        <item x="2902"/>
        <item x="2998"/>
        <item x="4788"/>
        <item x="1917"/>
        <item x="181"/>
        <item x="422"/>
        <item x="212"/>
        <item x="4785"/>
        <item x="4430"/>
        <item x="3634"/>
        <item x="427"/>
        <item x="6"/>
        <item x="1365"/>
        <item x="876"/>
        <item x="4302"/>
        <item x="3280"/>
        <item x="163"/>
        <item x="3904"/>
        <item x="3739"/>
        <item x="200"/>
        <item x="2964"/>
        <item x="2330"/>
        <item x="1020"/>
        <item x="1947"/>
        <item x="3966"/>
        <item x="973"/>
        <item x="2817"/>
        <item x="2810"/>
        <item x="1679"/>
        <item x="189"/>
        <item x="115"/>
        <item x="3074"/>
        <item x="4507"/>
        <item x="4651"/>
        <item x="14"/>
        <item x="1789"/>
        <item x="27"/>
        <item x="2121"/>
        <item x="4708"/>
        <item x="2680"/>
        <item x="2293"/>
        <item x="4790"/>
        <item x="4293"/>
        <item x="3472"/>
        <item x="3716"/>
        <item x="3733"/>
        <item x="1003"/>
        <item x="4802"/>
        <item x="2598"/>
        <item x="1130"/>
        <item x="2454"/>
        <item x="638"/>
        <item x="1250"/>
        <item x="3736"/>
        <item x="307"/>
        <item x="1289"/>
        <item x="1608"/>
        <item x="3188"/>
        <item x="172"/>
        <item x="2501"/>
        <item x="935"/>
        <item x="2365"/>
        <item x="2871"/>
        <item x="4171"/>
        <item x="4027"/>
        <item x="1449"/>
        <item x="3236"/>
        <item x="1661"/>
        <item x="4286"/>
        <item x="1568"/>
        <item x="3933"/>
        <item x="156"/>
        <item x="3019"/>
        <item x="1506"/>
        <item x="4150"/>
        <item x="2719"/>
        <item x="3229"/>
        <item x="4381"/>
        <item x="744"/>
        <item x="1037"/>
        <item x="2258"/>
        <item x="1158"/>
        <item x="3724"/>
        <item x="2453"/>
        <item x="573"/>
        <item x="4729"/>
        <item x="1160"/>
        <item x="2366"/>
        <item x="4570"/>
        <item x="3990"/>
        <item x="3047"/>
        <item x="1855"/>
        <item x="3470"/>
        <item x="3680"/>
        <item x="923"/>
        <item x="1068"/>
        <item x="3223"/>
        <item x="1578"/>
        <item x="2602"/>
        <item x="440"/>
        <item x="1974"/>
        <item x="1093"/>
        <item x="3217"/>
        <item x="952"/>
        <item x="1526"/>
        <item x="2683"/>
        <item x="2165"/>
        <item x="1308"/>
        <item x="797"/>
        <item x="3569"/>
        <item x="8"/>
        <item x="390"/>
        <item x="2815"/>
        <item x="4408"/>
        <item x="339"/>
        <item x="1112"/>
        <item x="382"/>
        <item x="3513"/>
        <item x="2321"/>
        <item x="865"/>
        <item x="1196"/>
        <item x="806"/>
        <item x="4223"/>
        <item x="874"/>
        <item x="4379"/>
        <item x="4553"/>
        <item x="3234"/>
        <item x="2955"/>
        <item x="2347"/>
        <item x="2055"/>
        <item x="284"/>
        <item x="599"/>
        <item x="1529"/>
        <item x="3119"/>
        <item x="4417"/>
        <item x="4091"/>
        <item x="2050"/>
        <item x="4086"/>
        <item x="1445"/>
        <item x="2125"/>
        <item x="2024"/>
        <item x="4243"/>
        <item x="2374"/>
        <item x="2133"/>
        <item x="4715"/>
        <item x="1051"/>
        <item x="1986"/>
        <item x="3382"/>
        <item x="2691"/>
        <item x="3876"/>
        <item x="4448"/>
        <item x="2867"/>
        <item x="1394"/>
        <item x="3378"/>
        <item x="3197"/>
        <item x="4096"/>
        <item x="752"/>
        <item x="1674"/>
        <item x="2093"/>
        <item x="813"/>
        <item x="4758"/>
        <item x="4366"/>
        <item x="380"/>
        <item x="2960"/>
        <item x="4590"/>
        <item x="4705"/>
        <item x="2690"/>
        <item x="3177"/>
        <item x="3858"/>
        <item x="253"/>
        <item x="4048"/>
        <item x="3071"/>
        <item x="1499"/>
        <item x="2848"/>
        <item x="4403"/>
        <item x="4341"/>
        <item x="3878"/>
        <item x="3333"/>
        <item x="1313"/>
        <item x="4711"/>
        <item x="1188"/>
        <item x="2597"/>
        <item x="3461"/>
        <item x="2353"/>
        <item x="2053"/>
        <item x="4541"/>
        <item x="3991"/>
        <item x="552"/>
        <item x="3484"/>
        <item x="555"/>
        <item x="3032"/>
        <item x="2490"/>
        <item x="3787"/>
        <item x="2681"/>
        <item x="1236"/>
        <item x="765"/>
        <item x="4593"/>
        <item x="2437"/>
        <item x="4762"/>
        <item x="1125"/>
        <item x="4388"/>
        <item x="1901"/>
        <item x="584"/>
        <item x="1543"/>
        <item x="3362"/>
        <item x="4907"/>
        <item x="3297"/>
        <item x="1849"/>
        <item x="1355"/>
        <item x="4394"/>
        <item x="2488"/>
        <item x="2059"/>
        <item x="3788"/>
        <item x="175"/>
        <item x="776"/>
        <item x="2574"/>
        <item x="2440"/>
        <item x="1597"/>
        <item x="2757"/>
        <item x="2796"/>
        <item x="2317"/>
        <item x="2111"/>
        <item x="1994"/>
        <item x="3090"/>
        <item x="2135"/>
        <item x="1883"/>
        <item x="198"/>
        <item x="1932"/>
        <item x="3272"/>
        <item x="2251"/>
        <item x="3975"/>
        <item x="1237"/>
        <item x="3251"/>
        <item x="2444"/>
        <item x="167"/>
        <item x="1542"/>
        <item x="2141"/>
        <item x="3644"/>
        <item x="347"/>
        <item x="1993"/>
        <item x="3427"/>
        <item x="4656"/>
        <item x="1856"/>
        <item x="1362"/>
        <item x="4085"/>
        <item x="4784"/>
        <item x="2949"/>
        <item x="3783"/>
        <item x="1154"/>
        <item x="2138"/>
        <item x="273"/>
        <item x="4773"/>
        <item x="3785"/>
        <item x="4883"/>
        <item x="2144"/>
        <item x="3535"/>
        <item x="3526"/>
        <item x="4406"/>
        <item x="764"/>
        <item x="2373"/>
        <item x="2397"/>
        <item x="1079"/>
        <item x="295"/>
        <item x="4618"/>
        <item x="429"/>
        <item x="3112"/>
        <item x="1123"/>
        <item x="558"/>
        <item x="1310"/>
        <item x="2663"/>
        <item x="3797"/>
        <item x="648"/>
        <item x="706"/>
        <item x="743"/>
        <item x="1011"/>
        <item x="236"/>
        <item x="1712"/>
        <item x="4196"/>
        <item x="1801"/>
        <item x="297"/>
        <item x="3018"/>
        <item x="4173"/>
        <item x="1191"/>
        <item x="1630"/>
        <item x="2731"/>
        <item x="3029"/>
        <item x="888"/>
        <item x="3101"/>
        <item x="588"/>
        <item x="903"/>
        <item x="3586"/>
        <item x="4746"/>
        <item x="2241"/>
        <item x="1282"/>
        <item x="4872"/>
        <item x="999"/>
        <item x="3598"/>
        <item x="4098"/>
        <item x="1049"/>
        <item x="4111"/>
        <item x="1078"/>
        <item x="3942"/>
        <item x="1965"/>
        <item x="3754"/>
        <item x="1110"/>
        <item x="4621"/>
        <item x="4826"/>
        <item x="3844"/>
        <item x="4206"/>
        <item x="2028"/>
        <item x="1981"/>
        <item x="1876"/>
        <item x="1182"/>
        <item x="1279"/>
        <item x="3452"/>
        <item x="2318"/>
        <item x="3946"/>
        <item x="2357"/>
        <item x="2375"/>
        <item x="1573"/>
        <item x="887"/>
        <item x="64"/>
        <item x="3372"/>
        <item x="73"/>
        <item x="4676"/>
        <item x="956"/>
        <item x="1412"/>
        <item x="926"/>
        <item x="909"/>
        <item x="1181"/>
        <item x="2235"/>
        <item x="337"/>
        <item x="1183"/>
        <item x="3746"/>
        <item x="647"/>
        <item x="2886"/>
        <item x="1329"/>
        <item x="3533"/>
        <item x="2730"/>
        <item x="3399"/>
        <item x="3281"/>
        <item x="3862"/>
        <item x="3004"/>
        <item x="734"/>
        <item x="3161"/>
        <item x="1364"/>
        <item x="1769"/>
        <item x="3414"/>
        <item x="103"/>
        <item x="1979"/>
        <item x="1459"/>
        <item x="635"/>
        <item x="3911"/>
        <item x="1072"/>
        <item x="2497"/>
        <item x="3531"/>
        <item x="826"/>
        <item x="1688"/>
        <item x="4307"/>
        <item x="2249"/>
        <item x="2029"/>
        <item x="2772"/>
        <item x="2060"/>
        <item x="3125"/>
        <item x="1327"/>
        <item x="210"/>
        <item x="1910"/>
        <item x="2837"/>
        <item x="2182"/>
        <item x="1756"/>
        <item x="1992"/>
        <item x="4340"/>
        <item x="2344"/>
        <item x="4079"/>
        <item x="2337"/>
        <item x="974"/>
        <item x="3488"/>
        <item x="2876"/>
        <item x="513"/>
        <item x="4497"/>
        <item x="2387"/>
        <item x="2148"/>
        <item x="3821"/>
        <item x="4581"/>
        <item x="1233"/>
        <item x="2633"/>
        <item x="1720"/>
        <item x="1265"/>
        <item x="3158"/>
        <item x="3332"/>
        <item x="3514"/>
        <item x="2674"/>
        <item x="2096"/>
        <item x="4655"/>
        <item x="2500"/>
        <item x="4609"/>
        <item x="1109"/>
        <item x="2847"/>
        <item x="1044"/>
        <item x="1810"/>
        <item x="2333"/>
        <item x="157"/>
        <item x="1422"/>
        <item x="4819"/>
        <item x="1824"/>
        <item x="17"/>
        <item x="2003"/>
        <item x="142"/>
        <item x="3410"/>
        <item x="425"/>
        <item x="2813"/>
        <item x="78"/>
        <item x="1959"/>
        <item x="121"/>
        <item x="1535"/>
        <item x="3685"/>
        <item x="719"/>
        <item x="4617"/>
        <item x="3"/>
        <item x="3666"/>
        <item x="2799"/>
        <item x="35"/>
        <item x="4158"/>
        <item x="4650"/>
        <item x="223"/>
        <item x="1845"/>
        <item x="3879"/>
        <item x="2750"/>
        <item x="1667"/>
        <item x="1825"/>
        <item x="4099"/>
        <item x="3825"/>
        <item x="2721"/>
        <item x="1441"/>
        <item x="3953"/>
        <item x="1976"/>
        <item x="3006"/>
        <item x="2794"/>
        <item x="2412"/>
        <item x="1982"/>
        <item x="4759"/>
        <item x="1375"/>
        <item x="3803"/>
        <item x="3632"/>
        <item x="4101"/>
        <item x="2253"/>
        <item x="4115"/>
        <item x="1566"/>
        <item x="2183"/>
        <item x="3173"/>
        <item x="899"/>
        <item x="4439"/>
        <item x="2413"/>
        <item x="2802"/>
        <item x="336"/>
        <item x="3182"/>
        <item x="4885"/>
        <item x="365"/>
        <item x="1955"/>
        <item x="1000"/>
        <item x="2456"/>
        <item x="2951"/>
        <item x="499"/>
        <item x="2356"/>
        <item x="1774"/>
        <item x="3633"/>
        <item x="1275"/>
        <item x="1221"/>
        <item x="1532"/>
        <item x="3293"/>
        <item x="3091"/>
        <item x="1267"/>
        <item x="2178"/>
        <item x="1878"/>
        <item x="3692"/>
        <item x="901"/>
        <item x="2659"/>
        <item x="1691"/>
        <item x="4789"/>
        <item x="3245"/>
        <item x="4846"/>
        <item x="4303"/>
        <item x="3440"/>
        <item x="2487"/>
        <item x="4301"/>
        <item x="3542"/>
        <item x="3553"/>
        <item x="387"/>
        <item x="36"/>
        <item x="2143"/>
        <item x="2655"/>
        <item x="3320"/>
        <item x="3153"/>
        <item x="2922"/>
        <item x="2021"/>
        <item x="3134"/>
        <item x="2094"/>
        <item x="2614"/>
        <item x="4720"/>
        <item x="3258"/>
        <item x="330"/>
        <item x="1620"/>
        <item x="1455"/>
        <item x="1927"/>
        <item x="1612"/>
        <item x="480"/>
        <item x="1949"/>
        <item x="1488"/>
        <item x="3522"/>
        <item x="994"/>
        <item x="1961"/>
        <item x="4657"/>
        <item x="2403"/>
        <item x="594"/>
        <item x="696"/>
        <item x="1538"/>
        <item x="1036"/>
        <item x="4294"/>
        <item x="2342"/>
        <item x="763"/>
        <item x="2688"/>
        <item x="2715"/>
        <item x="4371"/>
        <item x="1665"/>
        <item x="3192"/>
        <item x="353"/>
        <item x="2708"/>
        <item x="3558"/>
        <item x="1745"/>
        <item x="3462"/>
        <item x="1407"/>
        <item x="12"/>
        <item x="2367"/>
        <item x="3139"/>
        <item x="1562"/>
        <item x="3528"/>
        <item x="1821"/>
        <item x="4393"/>
        <item x="325"/>
        <item x="378"/>
        <item x="960"/>
        <item x="4568"/>
        <item x="2565"/>
        <item x="1274"/>
        <item x="1176"/>
        <item x="299"/>
        <item x="592"/>
        <item x="1095"/>
        <item x="52"/>
        <item x="4829"/>
        <item x="260"/>
        <item x="1604"/>
        <item x="4849"/>
        <item x="2153"/>
        <item x="4338"/>
        <item x="949"/>
        <item x="3122"/>
        <item x="3419"/>
        <item x="4904"/>
        <item x="507"/>
        <item x="4126"/>
        <item x="190"/>
        <item x="2370"/>
        <item x="2313"/>
        <item x="2890"/>
        <item x="574"/>
        <item x="1541"/>
        <item x="275"/>
        <item x="305"/>
        <item x="2309"/>
        <item x="3501"/>
        <item x="4117"/>
        <item x="3157"/>
        <item x="4346"/>
        <item x="766"/>
        <item x="3726"/>
        <item x="546"/>
        <item x="3241"/>
        <item x="3489"/>
        <item x="1336"/>
        <item x="2786"/>
        <item x="335"/>
        <item x="4095"/>
        <item x="3820"/>
        <item x="2449"/>
        <item x="4730"/>
        <item x="972"/>
        <item x="3617"/>
        <item x="1618"/>
        <item x="1342"/>
        <item x="4436"/>
        <item x="2388"/>
        <item x="409"/>
        <item x="197"/>
        <item x="2026"/>
        <item x="3175"/>
        <item x="2737"/>
        <item x="1171"/>
        <item x="3474"/>
        <item x="1563"/>
        <item x="3562"/>
        <item x="3273"/>
        <item x="4894"/>
        <item x="530"/>
        <item x="1348"/>
        <item x="2523"/>
        <item x="143"/>
        <item x="3220"/>
        <item x="1848"/>
        <item x="4735"/>
        <item x="216"/>
        <item x="597"/>
        <item x="4318"/>
        <item x="1408"/>
        <item x="4531"/>
        <item x="4530"/>
        <item x="2988"/>
        <item x="318"/>
        <item x="2073"/>
        <item x="2778"/>
        <item x="1826"/>
        <item x="3231"/>
        <item x="2231"/>
        <item x="3113"/>
        <item x="3804"/>
        <item x="730"/>
        <item x="4152"/>
        <item x="966"/>
        <item x="4343"/>
        <item x="310"/>
        <item x="2967"/>
        <item x="4565"/>
        <item x="2486"/>
        <item x="65"/>
        <item x="481"/>
        <item x="571"/>
        <item x="1337"/>
        <item x="2188"/>
        <item x="2348"/>
        <item x="1735"/>
        <item x="2549"/>
        <item x="2825"/>
        <item x="9"/>
        <item x="2853"/>
        <item x="4640"/>
        <item x="1099"/>
        <item x="4830"/>
        <item x="2335"/>
        <item x="4554"/>
        <item x="2616"/>
        <item x="1783"/>
        <item x="4803"/>
        <item x="1599"/>
        <item x="1086"/>
        <item x="3921"/>
        <item x="1751"/>
        <item x="4833"/>
        <item x="4755"/>
        <item x="3800"/>
        <item x="1649"/>
        <item x="670"/>
        <item x="3585"/>
        <item x="1737"/>
        <item x="2324"/>
        <item x="3859"/>
        <item x="4380"/>
        <item x="3994"/>
        <item x="2190"/>
        <item x="179"/>
        <item x="4264"/>
        <item x="3565"/>
        <item x="2534"/>
        <item x="2647"/>
        <item x="3612"/>
        <item x="2754"/>
        <item x="2483"/>
        <item x="1116"/>
        <item x="4355"/>
        <item x="1852"/>
        <item x="1767"/>
        <item x="4873"/>
        <item x="815"/>
        <item x="1374"/>
        <item x="1859"/>
        <item x="2661"/>
        <item x="2586"/>
        <item x="1684"/>
        <item x="4496"/>
        <item x="4042"/>
        <item x="1517"/>
        <item x="796"/>
        <item x="853"/>
        <item x="2990"/>
        <item x="1854"/>
        <item x="4007"/>
        <item x="2401"/>
        <item x="234"/>
        <item x="4082"/>
        <item x="3507"/>
        <item x="907"/>
        <item x="735"/>
        <item x="3179"/>
        <item x="2882"/>
        <item x="4469"/>
        <item x="1006"/>
        <item x="817"/>
        <item x="1070"/>
        <item x="2566"/>
        <item x="3602"/>
        <item x="1996"/>
        <item x="3965"/>
        <item x="4336"/>
        <item x="2783"/>
        <item x="4327"/>
        <item x="2363"/>
        <item x="2252"/>
        <item x="2970"/>
        <item x="439"/>
        <item x="407"/>
        <item x="3354"/>
        <item x="1514"/>
        <item x="925"/>
        <item x="1437"/>
        <item x="3437"/>
        <item x="4815"/>
        <item x="3802"/>
        <item x="1202"/>
        <item x="2966"/>
        <item x="222"/>
        <item x="2601"/>
        <item x="2702"/>
        <item x="395"/>
        <item x="2234"/>
        <item x="3219"/>
        <item x="3473"/>
        <item x="4387"/>
        <item x="3420"/>
        <item x="2502"/>
        <item x="1888"/>
        <item x="3750"/>
        <item x="4537"/>
        <item x="248"/>
        <item x="1554"/>
        <item x="3185"/>
        <item x="3166"/>
        <item x="4384"/>
        <item x="2760"/>
        <item x="2803"/>
        <item x="3459"/>
        <item x="1879"/>
        <item x="2695"/>
        <item x="4028"/>
        <item x="1969"/>
        <item x="1641"/>
        <item x="3506"/>
        <item x="724"/>
        <item x="4601"/>
        <item x="4559"/>
        <item x="4252"/>
        <item x="2216"/>
        <item x="1367"/>
        <item x="47"/>
        <item x="2564"/>
        <item x="1082"/>
        <item x="3285"/>
        <item x="4480"/>
        <item x="684"/>
        <item x="3279"/>
        <item x="606"/>
        <item x="4779"/>
        <item x="846"/>
        <item x="4378"/>
        <item x="3919"/>
        <item x="4483"/>
        <item x="2476"/>
        <item x="2743"/>
        <item x="2957"/>
        <item x="2420"/>
        <item x="1596"/>
        <item x="929"/>
        <item x="2921"/>
        <item x="4582"/>
        <item x="518"/>
        <item x="160"/>
        <item x="1549"/>
        <item x="1792"/>
        <item x="30"/>
        <item x="2008"/>
        <item x="4078"/>
        <item x="1672"/>
        <item x="4106"/>
        <item x="2263"/>
        <item x="1484"/>
        <item x="117"/>
        <item x="1022"/>
        <item x="4692"/>
        <item x="1755"/>
        <item x="404"/>
        <item x="3605"/>
        <item x="3827"/>
        <item x="1426"/>
        <item x="112"/>
        <item x="83"/>
        <item x="1314"/>
        <item x="2166"/>
        <item x="3584"/>
        <item x="843"/>
        <item x="100"/>
        <item x="1134"/>
        <item x="3509"/>
        <item x="2777"/>
        <item x="2459"/>
        <item x="4837"/>
        <item x="1934"/>
        <item x="2812"/>
        <item x="1157"/>
        <item x="4068"/>
        <item x="4292"/>
        <item x="4732"/>
        <item x="3703"/>
        <item x="1634"/>
        <item x="1746"/>
        <item x="3349"/>
        <item x="3967"/>
        <item x="733"/>
        <item x="3647"/>
        <item x="879"/>
        <item x="3405"/>
        <item x="773"/>
        <item x="1319"/>
        <item x="252"/>
        <item x="2651"/>
        <item x="4563"/>
        <item x="711"/>
        <item x="1929"/>
        <item x="665"/>
        <item x="4738"/>
        <item x="2728"/>
        <item x="4776"/>
        <item x="45"/>
        <item x="2925"/>
        <item x="3780"/>
        <item x="3570"/>
        <item x="474"/>
        <item x="211"/>
        <item x="2015"/>
        <item x="1137"/>
        <item x="4443"/>
        <item x="13"/>
        <item x="1169"/>
        <item x="754"/>
        <item x="4411"/>
        <item x="148"/>
        <item x="1146"/>
        <item x="334"/>
        <item x="3985"/>
        <item x="1153"/>
        <item x="2067"/>
        <item x="4860"/>
        <item x="532"/>
        <item x="1513"/>
        <item x="549"/>
        <item x="146"/>
        <item x="478"/>
        <item x="3909"/>
        <item x="4561"/>
        <item x="3130"/>
        <item x="4432"/>
        <item x="2455"/>
        <item x="524"/>
        <item x="930"/>
        <item x="2472"/>
        <item x="2264"/>
        <item x="1208"/>
        <item x="161"/>
        <item x="2579"/>
        <item x="4464"/>
        <item x="3451"/>
        <item x="704"/>
        <item x="1807"/>
        <item x="3343"/>
        <item x="3696"/>
        <item x="3687"/>
        <item x="4409"/>
        <item x="4586"/>
        <item x="4492"/>
        <item x="1222"/>
        <item x="4825"/>
        <item x="3619"/>
        <item x="2965"/>
        <item x="4290"/>
        <item x="2894"/>
        <item x="1906"/>
        <item x="1323"/>
        <item x="1064"/>
        <item x="3723"/>
        <item x="3938"/>
        <item x="1837"/>
        <item x="3710"/>
        <item x="3557"/>
        <item x="3327"/>
        <item x="1363"/>
        <item x="1983"/>
        <item x="3066"/>
        <item x="3289"/>
        <item x="1842"/>
        <item x="2665"/>
        <item x="3210"/>
        <item x="1707"/>
        <item x="2107"/>
        <item x="1628"/>
        <item x="1325"/>
        <item x="2300"/>
        <item x="4328"/>
        <item x="3977"/>
        <item x="4140"/>
        <item x="3997"/>
        <item x="3322"/>
        <item x="3544"/>
        <item x="490"/>
        <item x="640"/>
        <item x="92"/>
        <item x="2442"/>
        <item x="1584"/>
        <item x="3466"/>
        <item x="3560"/>
        <item x="3854"/>
        <item x="1556"/>
        <item x="4299"/>
        <item x="1117"/>
        <item x="2811"/>
        <item x="3740"/>
        <item x="4848"/>
        <item x="583"/>
        <item x="4751"/>
        <item x="11"/>
        <item x="2470"/>
        <item x="3021"/>
        <item x="1700"/>
        <item x="2081"/>
        <item x="2156"/>
        <item x="4504"/>
        <item x="2753"/>
        <item x="4413"/>
        <item x="107"/>
        <item x="4265"/>
        <item x="2040"/>
        <item x="2396"/>
        <item x="2547"/>
        <item x="2341"/>
        <item x="3439"/>
        <item x="1443"/>
        <item x="3288"/>
        <item x="4499"/>
        <item x="3150"/>
        <item x="3901"/>
        <item x="985"/>
        <item x="2068"/>
        <item x="2804"/>
        <item x="2245"/>
        <item x="737"/>
        <item x="645"/>
        <item x="2064"/>
        <item x="1558"/>
        <item x="1338"/>
        <item x="4710"/>
        <item x="46"/>
        <item x="497"/>
        <item x="2392"/>
        <item x="1453"/>
        <item x="158"/>
        <item x="3276"/>
        <item x="3578"/>
        <item x="2038"/>
        <item x="2673"/>
        <item x="3701"/>
        <item x="84"/>
        <item x="1205"/>
        <item x="2763"/>
        <item x="1076"/>
        <item x="506"/>
        <item x="3114"/>
        <item x="3867"/>
        <item x="3690"/>
        <item x="1343"/>
        <item x="1972"/>
        <item x="4616"/>
        <item x="2592"/>
        <item x="575"/>
        <item x="2584"/>
        <item x="812"/>
        <item x="963"/>
        <item x="1211"/>
        <item x="3135"/>
        <item x="659"/>
        <item x="542"/>
        <item x="1750"/>
        <item x="144"/>
        <item x="2066"/>
        <item x="4903"/>
        <item x="1304"/>
        <item x="4513"/>
        <item x="2687"/>
        <item x="2707"/>
        <item x="1550"/>
        <item x="4073"/>
        <item x="4311"/>
        <item x="2072"/>
        <item x="171"/>
        <item x="1814"/>
        <item x="3475"/>
        <item x="904"/>
        <item x="1080"/>
        <item x="4629"/>
        <item x="2236"/>
        <item x="3580"/>
        <item x="3900"/>
        <item x="1978"/>
        <item x="4487"/>
        <item x="534"/>
        <item x="3065"/>
        <item x="4689"/>
        <item x="2544"/>
        <item x="2209"/>
        <item x="1398"/>
        <item x="1995"/>
        <item x="799"/>
        <item x="261"/>
        <item x="2452"/>
        <item x="3524"/>
        <item x="1478"/>
        <item x="423"/>
        <item x="4236"/>
        <item x="1739"/>
        <item x="510"/>
        <item x="321"/>
        <item x="578"/>
        <item x="3734"/>
        <item x="2865"/>
        <item x="2145"/>
        <item x="463"/>
        <item x="226"/>
        <item x="1284"/>
        <item x="2411"/>
        <item x="2297"/>
        <item x="629"/>
        <item x="4035"/>
        <item x="3648"/>
        <item x="1223"/>
        <item x="725"/>
        <item x="3339"/>
        <item x="1024"/>
        <item x="1609"/>
        <item x="4838"/>
        <item x="2458"/>
        <item x="2506"/>
        <item x="3786"/>
        <item x="3694"/>
        <item x="3621"/>
        <item x="344"/>
        <item x="1417"/>
        <item x="4416"/>
        <item x="1377"/>
        <item x="1227"/>
        <item x="1896"/>
        <item x="3961"/>
        <item x="4359"/>
        <item x="3567"/>
        <item x="4626"/>
        <item x="2435"/>
        <item x="892"/>
        <item x="620"/>
        <item x="3762"/>
        <item x="4164"/>
        <item x="3443"/>
        <item x="2717"/>
        <item x="3407"/>
        <item x="2971"/>
        <item x="856"/>
        <item x="3401"/>
        <item x="3712"/>
        <item x="3011"/>
        <item x="516"/>
        <item x="1111"/>
        <item x="1359"/>
        <item x="2503"/>
        <item x="1077"/>
        <item x="1874"/>
        <item x="2626"/>
        <item x="1812"/>
        <item x="1973"/>
        <item x="1539"/>
        <item x="2907"/>
        <item x="4031"/>
        <item x="1427"/>
        <item x="1475"/>
        <item x="548"/>
        <item x="3618"/>
        <item x="1553"/>
        <item x="4766"/>
        <item x="1903"/>
        <item x="4179"/>
        <item x="770"/>
        <item x="4677"/>
        <item x="3312"/>
        <item x="486"/>
        <item x="970"/>
        <item x="357"/>
        <item x="4418"/>
        <item x="1180"/>
        <item x="1053"/>
        <item x="869"/>
        <item x="2560"/>
        <item x="4752"/>
        <item x="2298"/>
        <item x="217"/>
        <item x="85"/>
        <item x="4801"/>
        <item x="2492"/>
        <item x="2262"/>
        <item x="1725"/>
        <item x="3193"/>
        <item x="2860"/>
        <item x="4025"/>
        <item x="2261"/>
        <item x="4585"/>
        <item x="2441"/>
        <item x="4514"/>
        <item x="893"/>
        <item t="default"/>
      </items>
    </pivotField>
    <pivotField dataField="1" compact="0" numFmtId="167" outline="0" showAll="0">
      <items count="4910">
        <item x="3854"/>
        <item x="1584"/>
        <item x="92"/>
        <item x="490"/>
        <item x="3997"/>
        <item x="4140"/>
        <item x="3210"/>
        <item x="3938"/>
        <item x="1064"/>
        <item x="4825"/>
        <item x="1222"/>
        <item x="4492"/>
        <item x="4409"/>
        <item x="3687"/>
        <item x="1807"/>
        <item x="704"/>
        <item x="4464"/>
        <item x="1208"/>
        <item x="524"/>
        <item x="478"/>
        <item x="146"/>
        <item x="532"/>
        <item x="1146"/>
        <item x="4443"/>
        <item x="1137"/>
        <item x="2015"/>
        <item x="211"/>
        <item x="474"/>
        <item x="3570"/>
        <item x="3780"/>
        <item x="2925"/>
        <item x="45"/>
        <item x="4738"/>
        <item x="711"/>
        <item x="252"/>
        <item x="1319"/>
        <item x="3405"/>
        <item x="879"/>
        <item x="3349"/>
        <item x="1746"/>
        <item x="4732"/>
        <item x="4292"/>
        <item x="4068"/>
        <item x="2812"/>
        <item x="1934"/>
        <item x="2777"/>
        <item x="1134"/>
        <item x="843"/>
        <item x="2166"/>
        <item x="1314"/>
        <item x="112"/>
        <item x="3827"/>
        <item x="1755"/>
        <item x="4692"/>
        <item x="117"/>
        <item x="1484"/>
        <item x="1672"/>
        <item x="4078"/>
        <item x="2008"/>
        <item x="1792"/>
        <item x="160"/>
        <item x="4483"/>
        <item x="4378"/>
        <item x="846"/>
        <item x="3279"/>
        <item x="4480"/>
        <item x="4252"/>
        <item x="4601"/>
        <item x="724"/>
        <item x="3506"/>
        <item x="1641"/>
        <item x="970"/>
        <item x="4028"/>
        <item x="4677"/>
        <item x="1903"/>
        <item x="1553"/>
        <item x="1879"/>
        <item x="4384"/>
        <item x="1554"/>
        <item x="248"/>
        <item x="3750"/>
        <item x="1973"/>
        <item x="1812"/>
        <item x="1874"/>
        <item x="3420"/>
        <item x="4387"/>
        <item x="1111"/>
        <item x="2234"/>
        <item x="516"/>
        <item x="3011"/>
        <item x="2702"/>
        <item x="222"/>
        <item x="2966"/>
        <item x="2971"/>
        <item x="3437"/>
        <item x="1437"/>
        <item x="3407"/>
        <item x="2717"/>
        <item x="3443"/>
        <item x="4164"/>
        <item x="1514"/>
        <item x="3354"/>
        <item x="620"/>
        <item x="2435"/>
        <item x="4626"/>
        <item x="3567"/>
        <item x="2783"/>
        <item x="1227"/>
        <item x="4416"/>
        <item x="1996"/>
        <item x="3602"/>
        <item x="3621"/>
        <item x="2566"/>
        <item x="3786"/>
        <item x="4469"/>
        <item x="2506"/>
        <item x="2458"/>
        <item x="907"/>
        <item x="1024"/>
        <item x="3507"/>
        <item x="3339"/>
        <item x="1223"/>
        <item x="3648"/>
        <item x="234"/>
        <item x="629"/>
        <item x="4007"/>
        <item x="2411"/>
        <item x="463"/>
        <item x="2145"/>
        <item x="4496"/>
        <item x="2865"/>
        <item x="2586"/>
        <item x="1859"/>
        <item x="815"/>
        <item x="4005"/>
        <item x="4873"/>
        <item x="4281"/>
        <item x="3670"/>
        <item x="1852"/>
        <item x="580"/>
        <item x="4355"/>
        <item x="2483"/>
        <item x="4236"/>
        <item x="2754"/>
        <item x="423"/>
        <item x="2761"/>
        <item x="2460"/>
        <item x="3416"/>
        <item x="1478"/>
        <item x="3257"/>
        <item x="1740"/>
        <item x="4264"/>
        <item x="4313"/>
        <item x="2452"/>
        <item x="1507"/>
        <item x="941"/>
        <item x="861"/>
        <item x="4128"/>
        <item x="670"/>
        <item x="1649"/>
        <item x="4833"/>
        <item x="261"/>
        <item x="1086"/>
        <item x="2872"/>
        <item x="4803"/>
        <item x="2616"/>
        <item x="1995"/>
        <item x="1398"/>
        <item x="4554"/>
        <item x="239"/>
        <item x="2209"/>
        <item x="4830"/>
        <item x="4689"/>
        <item x="1376"/>
        <item x="534"/>
        <item x="4508"/>
        <item x="4487"/>
        <item x="1978"/>
        <item x="3900"/>
        <item x="1337"/>
        <item x="571"/>
        <item x="3580"/>
        <item x="2236"/>
        <item x="481"/>
        <item x="1851"/>
        <item x="4629"/>
        <item x="2486"/>
        <item x="1080"/>
        <item x="2967"/>
        <item x="1814"/>
        <item x="966"/>
        <item x="171"/>
        <item x="3113"/>
        <item x="2073"/>
        <item x="2988"/>
        <item x="4531"/>
        <item x="511"/>
        <item x="1550"/>
        <item x="1664"/>
        <item x="1847"/>
        <item x="631"/>
        <item x="2687"/>
        <item x="140"/>
        <item x="1434"/>
        <item x="2526"/>
        <item x="1710"/>
        <item x="2621"/>
        <item x="1750"/>
        <item x="542"/>
        <item x="1225"/>
        <item x="3135"/>
        <item x="1211"/>
        <item x="2671"/>
        <item x="678"/>
        <item x="4110"/>
        <item x="963"/>
        <item x="2584"/>
        <item x="575"/>
        <item x="3294"/>
        <item x="3010"/>
        <item x="2592"/>
        <item x="1972"/>
        <item x="900"/>
        <item x="2219"/>
        <item x="3867"/>
        <item x="3114"/>
        <item x="3146"/>
        <item x="506"/>
        <item x="2763"/>
        <item x="3494"/>
        <item x="3701"/>
        <item x="949"/>
        <item x="4615"/>
        <item x="1604"/>
        <item x="2673"/>
        <item x="4741"/>
        <item x="4829"/>
        <item x="1639"/>
        <item x="52"/>
        <item x="3276"/>
        <item x="3652"/>
        <item x="378"/>
        <item x="325"/>
        <item x="87"/>
        <item x="1821"/>
        <item x="1954"/>
        <item x="2367"/>
        <item x="1407"/>
        <item x="2392"/>
        <item x="353"/>
        <item x="4710"/>
        <item x="1338"/>
        <item x="1558"/>
        <item x="2688"/>
        <item x="149"/>
        <item x="4253"/>
        <item x="737"/>
        <item x="4684"/>
        <item x="2068"/>
        <item x="2403"/>
        <item x="994"/>
        <item x="3150"/>
        <item x="3255"/>
        <item x="1927"/>
        <item x="1455"/>
        <item x="1443"/>
        <item x="3439"/>
        <item x="760"/>
        <item x="948"/>
        <item x="3320"/>
        <item x="2143"/>
        <item x="387"/>
        <item x="2415"/>
        <item x="4690"/>
        <item x="2547"/>
        <item x="761"/>
        <item x="2040"/>
        <item x="4265"/>
        <item x="4846"/>
        <item x="3245"/>
        <item x="107"/>
        <item x="1691"/>
        <item x="3843"/>
        <item x="4413"/>
        <item x="3692"/>
        <item x="2178"/>
        <item x="388"/>
        <item x="2081"/>
        <item x="1700"/>
        <item x="1942"/>
        <item x="2356"/>
        <item x="499"/>
        <item x="3021"/>
        <item x="2456"/>
        <item x="2470"/>
        <item x="2226"/>
        <item x="1000"/>
        <item x="2277"/>
        <item x="1955"/>
        <item x="583"/>
        <item x="3000"/>
        <item x="3740"/>
        <item x="4157"/>
        <item x="1569"/>
        <item x="1117"/>
        <item x="2878"/>
        <item x="349"/>
        <item x="2585"/>
        <item x="640"/>
        <item x="1982"/>
        <item x="4060"/>
        <item x="3322"/>
        <item x="3006"/>
        <item x="2667"/>
        <item x="2194"/>
        <item x="3977"/>
        <item x="4328"/>
        <item x="2300"/>
        <item x="1628"/>
        <item x="1707"/>
        <item x="2665"/>
        <item x="2799"/>
        <item x="3666"/>
        <item x="4805"/>
        <item x="3327"/>
        <item x="3539"/>
        <item x="3557"/>
        <item x="1989"/>
        <item x="2813"/>
        <item x="1837"/>
        <item x="4231"/>
        <item x="142"/>
        <item x="3723"/>
        <item x="17"/>
        <item x="1906"/>
        <item x="2894"/>
        <item x="3384"/>
        <item x="1555"/>
        <item x="4627"/>
        <item x="4290"/>
        <item x="1810"/>
        <item x="2965"/>
        <item x="3619"/>
        <item x="2500"/>
        <item x="4586"/>
        <item x="3343"/>
        <item x="3821"/>
        <item x="3451"/>
        <item x="2579"/>
        <item x="2344"/>
        <item x="312"/>
        <item x="2472"/>
        <item x="930"/>
        <item x="2455"/>
        <item x="3717"/>
        <item x="1798"/>
        <item x="4432"/>
        <item x="1756"/>
        <item x="4561"/>
        <item x="690"/>
        <item x="4860"/>
        <item x="2540"/>
        <item x="148"/>
        <item x="4411"/>
        <item x="1169"/>
        <item x="3778"/>
        <item x="2664"/>
        <item x="3198"/>
        <item x="3533"/>
        <item x="2051"/>
        <item x="3746"/>
        <item x="529"/>
        <item x="3979"/>
        <item x="4776"/>
        <item x="909"/>
        <item x="1412"/>
        <item x="2728"/>
        <item x="4676"/>
        <item x="665"/>
        <item x="3284"/>
        <item x="1402"/>
        <item x="3372"/>
        <item x="2651"/>
        <item x="957"/>
        <item x="396"/>
        <item x="4763"/>
        <item x="2383"/>
        <item x="3452"/>
        <item x="683"/>
        <item x="4174"/>
        <item x="773"/>
        <item x="1876"/>
        <item x="733"/>
        <item x="4187"/>
        <item x="4826"/>
        <item x="1634"/>
        <item x="1282"/>
        <item x="1157"/>
        <item x="4837"/>
        <item x="3509"/>
        <item x="100"/>
        <item x="922"/>
        <item x="3584"/>
        <item x="2499"/>
        <item x="3603"/>
        <item x="83"/>
        <item x="4900"/>
        <item x="3605"/>
        <item x="404"/>
        <item x="2373"/>
        <item x="2484"/>
        <item x="1022"/>
        <item x="2765"/>
        <item x="4883"/>
        <item x="1273"/>
        <item x="4274"/>
        <item x="4784"/>
        <item x="3189"/>
        <item x="1993"/>
        <item x="3777"/>
        <item x="2921"/>
        <item x="3232"/>
        <item x="2522"/>
        <item x="3731"/>
        <item x="2141"/>
        <item x="3498"/>
        <item x="1596"/>
        <item x="3975"/>
        <item x="2476"/>
        <item x="2111"/>
        <item x="4779"/>
        <item x="962"/>
        <item x="606"/>
        <item x="684"/>
        <item x="897"/>
        <item x="3285"/>
        <item x="2574"/>
        <item x="175"/>
        <item x="1082"/>
        <item x="4761"/>
        <item x="326"/>
        <item x="4394"/>
        <item x="47"/>
        <item x="1849"/>
        <item x="3297"/>
        <item x="1543"/>
        <item x="4559"/>
        <item x="1379"/>
        <item x="2437"/>
        <item x="1969"/>
        <item x="2490"/>
        <item x="4853"/>
        <item x="1956"/>
        <item x="4437"/>
        <item x="3459"/>
        <item x="4541"/>
        <item x="2053"/>
        <item x="3461"/>
        <item x="2597"/>
        <item x="2803"/>
        <item x="2760"/>
        <item x="3060"/>
        <item x="1499"/>
        <item x="4522"/>
        <item x="3185"/>
        <item x="2913"/>
        <item x="3874"/>
        <item x="2960"/>
        <item x="3263"/>
        <item x="3160"/>
        <item x="3219"/>
        <item x="1356"/>
        <item x="395"/>
        <item x="2351"/>
        <item x="3802"/>
        <item x="1425"/>
        <item x="4815"/>
        <item x="2133"/>
        <item x="2125"/>
        <item x="4091"/>
        <item x="1967"/>
        <item x="599"/>
        <item x="3234"/>
        <item x="439"/>
        <item x="4223"/>
        <item x="2970"/>
        <item x="2252"/>
        <item x="2402"/>
        <item x="4327"/>
        <item x="4408"/>
        <item x="3965"/>
        <item x="1915"/>
        <item x="2683"/>
        <item x="1193"/>
        <item x="2193"/>
        <item x="1160"/>
        <item x="735"/>
        <item x="364"/>
        <item x="4217"/>
        <item x="4134"/>
        <item x="2401"/>
        <item x="1854"/>
        <item x="2719"/>
        <item x="3019"/>
        <item x="1451"/>
        <item x="2990"/>
        <item x="853"/>
        <item x="796"/>
        <item x="947"/>
        <item x="1568"/>
        <item x="1684"/>
        <item x="2855"/>
        <item x="2365"/>
        <item x="2661"/>
        <item x="1374"/>
        <item x="3736"/>
        <item x="1116"/>
        <item x="2870"/>
        <item x="1595"/>
        <item x="3596"/>
        <item x="4820"/>
        <item x="2278"/>
        <item x="3612"/>
        <item x="27"/>
        <item x="2647"/>
        <item x="3565"/>
        <item x="2981"/>
        <item x="3952"/>
        <item x="189"/>
        <item x="4380"/>
        <item x="3859"/>
        <item x="2324"/>
        <item x="3590"/>
        <item x="434"/>
        <item x="1947"/>
        <item x="1586"/>
        <item x="1599"/>
        <item x="126"/>
        <item x="2335"/>
        <item x="1099"/>
        <item x="4640"/>
        <item x="2549"/>
        <item x="1918"/>
        <item x="86"/>
        <item x="2952"/>
        <item x="1735"/>
        <item x="2348"/>
        <item x="4489"/>
        <item x="4343"/>
        <item x="730"/>
        <item x="2077"/>
        <item x="3924"/>
        <item x="3129"/>
        <item x="318"/>
        <item x="145"/>
        <item x="597"/>
        <item x="4551"/>
        <item x="216"/>
        <item x="1848"/>
        <item x="4224"/>
        <item x="2523"/>
        <item x="1563"/>
        <item x="1729"/>
        <item x="135"/>
        <item x="2737"/>
        <item x="2026"/>
        <item x="2569"/>
        <item x="2637"/>
        <item x="3227"/>
        <item x="81"/>
        <item x="4436"/>
        <item x="2880"/>
        <item x="3795"/>
        <item x="335"/>
        <item x="3855"/>
        <item x="3403"/>
        <item x="1551"/>
        <item x="3241"/>
        <item x="546"/>
        <item x="4063"/>
        <item x="3726"/>
        <item x="4428"/>
        <item x="2856"/>
        <item x="4346"/>
        <item x="3852"/>
        <item x="4097"/>
        <item x="4904"/>
        <item x="556"/>
        <item x="2836"/>
        <item x="2257"/>
        <item x="3818"/>
        <item x="1095"/>
        <item x="2431"/>
        <item x="111"/>
        <item x="3732"/>
        <item x="2130"/>
        <item x="2146"/>
        <item x="1665"/>
        <item x="4714"/>
        <item x="3123"/>
        <item x="763"/>
        <item x="1984"/>
        <item x="701"/>
        <item x="3468"/>
        <item x="830"/>
        <item x="3296"/>
        <item x="1961"/>
        <item x="1949"/>
        <item x="480"/>
        <item x="2911"/>
        <item x="136"/>
        <item x="3134"/>
        <item x="33"/>
        <item x="3542"/>
        <item x="1136"/>
        <item x="598"/>
        <item x="2487"/>
        <item x="42"/>
        <item x="965"/>
        <item x="1498"/>
        <item x="1463"/>
        <item x="1806"/>
        <item x="3293"/>
        <item x="1532"/>
        <item x="3579"/>
        <item x="2919"/>
        <item x="2477"/>
        <item x="1021"/>
        <item x="3304"/>
        <item x="2802"/>
        <item x="4205"/>
        <item x="2762"/>
        <item x="2593"/>
        <item x="4759"/>
        <item x="3615"/>
        <item x="2750"/>
        <item x="2438"/>
        <item x="165"/>
        <item x="675"/>
        <item x="4617"/>
        <item x="3849"/>
        <item x="559"/>
        <item x="2725"/>
        <item x="78"/>
        <item x="4731"/>
        <item x="1109"/>
        <item x="4609"/>
        <item x="4655"/>
        <item x="367"/>
        <item x="4886"/>
        <item x="4573"/>
        <item x="4350"/>
        <item x="1744"/>
        <item x="2337"/>
        <item x="859"/>
        <item x="2198"/>
        <item x="1987"/>
        <item x="4340"/>
        <item x="2473"/>
        <item x="4816"/>
        <item x="567"/>
        <item x="4840"/>
        <item x="2162"/>
        <item x="1979"/>
        <item x="1598"/>
        <item x="3613"/>
        <item x="1497"/>
        <item x="2617"/>
        <item x="4390"/>
        <item x="337"/>
        <item x="2995"/>
        <item x="2398"/>
        <item x="64"/>
        <item x="3946"/>
        <item x="1279"/>
        <item x="3267"/>
        <item x="3465"/>
        <item x="4247"/>
        <item x="1152"/>
        <item x="3406"/>
        <item x="2028"/>
        <item x="2218"/>
        <item x="2595"/>
        <item x="1078"/>
        <item x="2662"/>
        <item x="999"/>
        <item x="602"/>
        <item x="3101"/>
        <item x="3599"/>
        <item x="10"/>
        <item x="2451"/>
        <item x="1712"/>
        <item x="4587"/>
        <item x="3947"/>
        <item x="4664"/>
        <item x="1123"/>
        <item x="2689"/>
        <item x="3168"/>
        <item x="3950"/>
        <item x="689"/>
        <item x="4085"/>
        <item x="2358"/>
        <item x="1378"/>
        <item x="3934"/>
        <item x="167"/>
        <item x="3770"/>
        <item x="3216"/>
        <item x="4288"/>
        <item x="1762"/>
        <item x="75"/>
        <item x="2377"/>
        <item x="3425"/>
        <item x="800"/>
        <item x="4604"/>
        <item x="4594"/>
        <item x="3070"/>
        <item x="1939"/>
        <item x="4593"/>
        <item x="1881"/>
        <item x="3032"/>
        <item x="2276"/>
        <item x="397"/>
        <item x="2084"/>
        <item x="2101"/>
        <item x="3991"/>
        <item x="2127"/>
        <item x="120"/>
        <item x="4048"/>
        <item x="4758"/>
        <item x="4709"/>
        <item x="4448"/>
        <item x="3876"/>
        <item x="2696"/>
        <item x="4808"/>
        <item x="3669"/>
        <item x="806"/>
        <item x="1196"/>
        <item x="1240"/>
        <item x="3513"/>
        <item x="1526"/>
        <item x="1943"/>
        <item x="3217"/>
        <item x="2305"/>
        <item x="981"/>
        <item x="4383"/>
        <item x="1827"/>
        <item x="3223"/>
        <item x="2366"/>
        <item x="1345"/>
        <item x="2258"/>
        <item x="3671"/>
        <item x="3707"/>
        <item x="4286"/>
        <item x="1661"/>
        <item x="3236"/>
        <item x="2225"/>
        <item x="172"/>
        <item x="1608"/>
        <item x="208"/>
        <item x="1003"/>
        <item x="115"/>
        <item x="503"/>
        <item x="2810"/>
        <item x="3627"/>
        <item x="200"/>
        <item x="2838"/>
        <item x="4722"/>
        <item x="2630"/>
        <item x="4785"/>
        <item x="2998"/>
        <item x="3005"/>
        <item x="231"/>
        <item x="643"/>
        <item x="1097"/>
        <item x="2328"/>
        <item x="2646"/>
        <item x="1288"/>
        <item x="1626"/>
        <item x="2362"/>
        <item x="820"/>
        <item x="4619"/>
        <item x="2164"/>
        <item x="2703"/>
        <item x="4365"/>
        <item x="2327"/>
        <item x="1559"/>
        <item x="3564"/>
        <item x="3749"/>
        <item x="4019"/>
        <item x="1258"/>
        <item x="803"/>
        <item x="804"/>
        <item x="2056"/>
        <item x="3767"/>
        <item x="4267"/>
        <item x="4074"/>
        <item x="122"/>
        <item x="133"/>
        <item x="4767"/>
        <item x="4017"/>
        <item x="15"/>
        <item x="3583"/>
        <item x="708"/>
        <item x="447"/>
        <item x="1900"/>
        <item x="493"/>
        <item x="4239"/>
        <item x="3248"/>
        <item x="1257"/>
        <item x="3044"/>
        <item x="2519"/>
        <item x="1840"/>
        <item x="2311"/>
        <item x="3695"/>
        <item x="199"/>
        <item x="1766"/>
        <item x="98"/>
        <item x="1432"/>
        <item x="4197"/>
        <item x="942"/>
        <item x="1886"/>
        <item x="3078"/>
        <item x="3256"/>
        <item x="672"/>
        <item x="4444"/>
        <item x="4191"/>
        <item x="1008"/>
        <item x="4855"/>
        <item x="426"/>
        <item x="835"/>
        <item x="244"/>
        <item x="3390"/>
        <item x="3638"/>
        <item x="2118"/>
        <item x="1172"/>
        <item x="201"/>
        <item x="2467"/>
        <item x="1127"/>
        <item x="2504"/>
        <item x="1603"/>
        <item x="642"/>
        <item x="3460"/>
        <item x="2380"/>
        <item x="3830"/>
        <item x="4426"/>
        <item x="4754"/>
        <item x="1302"/>
        <item x="4125"/>
        <item x="3302"/>
        <item x="1523"/>
        <item x="77"/>
        <item x="4549"/>
        <item x="1272"/>
        <item x="4335"/>
        <item x="1788"/>
        <item x="205"/>
        <item x="2308"/>
        <item x="1728"/>
        <item x="2368"/>
        <item x="2325"/>
        <item x="4089"/>
        <item x="4649"/>
        <item x="3832"/>
        <item x="4694"/>
        <item x="582"/>
        <item x="2399"/>
        <item x="1963"/>
        <item x="1646"/>
        <item x="1073"/>
        <item x="3012"/>
        <item x="2417"/>
        <item x="4634"/>
        <item x="59"/>
        <item x="565"/>
        <item x="4645"/>
        <item x="4787"/>
        <item x="3626"/>
        <item x="878"/>
        <item x="2624"/>
        <item x="3221"/>
        <item x="3097"/>
        <item x="4241"/>
        <item x="3847"/>
        <item x="893"/>
        <item x="4539"/>
        <item x="4514"/>
        <item x="2343"/>
        <item x="2441"/>
        <item x="3751"/>
        <item x="4585"/>
        <item x="471"/>
        <item x="2261"/>
        <item x="4025"/>
        <item x="2860"/>
        <item x="3915"/>
        <item x="1655"/>
        <item x="2187"/>
        <item x="3193"/>
        <item x="2571"/>
        <item x="1725"/>
        <item x="2262"/>
        <item x="2492"/>
        <item x="3085"/>
        <item x="4130"/>
        <item x="4451"/>
        <item x="2583"/>
        <item x="3051"/>
        <item x="4801"/>
        <item x="85"/>
        <item x="217"/>
        <item x="2298"/>
        <item x="4641"/>
        <item x="4752"/>
        <item x="1592"/>
        <item x="2560"/>
        <item x="869"/>
        <item x="1053"/>
        <item x="3668"/>
        <item x="1862"/>
        <item x="1180"/>
        <item x="4418"/>
        <item x="357"/>
        <item x="486"/>
        <item x="3312"/>
        <item x="770"/>
        <item x="4422"/>
        <item x="4179"/>
        <item x="3955"/>
        <item x="4766"/>
        <item x="3618"/>
        <item x="548"/>
        <item x="2290"/>
        <item x="1475"/>
        <item x="609"/>
        <item x="1427"/>
        <item x="4031"/>
        <item x="2907"/>
        <item x="1539"/>
        <item x="2645"/>
        <item x="2626"/>
        <item x="2238"/>
        <item x="1077"/>
        <item x="2503"/>
        <item x="1359"/>
        <item x="3431"/>
        <item x="2861"/>
        <item x="3712"/>
        <item x="3401"/>
        <item x="856"/>
        <item x="4322"/>
        <item x="3171"/>
        <item x="3762"/>
        <item x="3318"/>
        <item x="2124"/>
        <item x="892"/>
        <item x="4359"/>
        <item x="3961"/>
        <item x="1896"/>
        <item x="3490"/>
        <item x="1377"/>
        <item x="3212"/>
        <item x="1417"/>
        <item x="1522"/>
        <item x="2748"/>
        <item x="344"/>
        <item x="3694"/>
        <item x="2102"/>
        <item x="4838"/>
        <item x="1609"/>
        <item x="725"/>
        <item x="2315"/>
        <item x="4667"/>
        <item x="4035"/>
        <item x="2297"/>
        <item x="1284"/>
        <item x="226"/>
        <item x="2991"/>
        <item x="4810"/>
        <item x="3677"/>
        <item x="4749"/>
        <item x="3734"/>
        <item x="1937"/>
        <item x="2830"/>
        <item x="3893"/>
        <item x="578"/>
        <item x="321"/>
        <item x="1032"/>
        <item x="510"/>
        <item x="1739"/>
        <item x="4154"/>
        <item x="360"/>
        <item x="4215"/>
        <item x="3524"/>
        <item x="540"/>
        <item x="533"/>
        <item x="799"/>
        <item x="2544"/>
        <item x="3065"/>
        <item x="2155"/>
        <item x="632"/>
        <item x="2230"/>
        <item x="2615"/>
        <item x="904"/>
        <item x="3475"/>
        <item x="3941"/>
        <item x="1534"/>
        <item x="2072"/>
        <item x="4311"/>
        <item x="4073"/>
        <item x="91"/>
        <item x="2707"/>
        <item x="421"/>
        <item x="4513"/>
        <item x="1304"/>
        <item x="4903"/>
        <item x="2066"/>
        <item x="164"/>
        <item x="976"/>
        <item x="144"/>
        <item x="4471"/>
        <item x="1232"/>
        <item x="3377"/>
        <item x="659"/>
        <item x="1494"/>
        <item x="812"/>
        <item x="624"/>
        <item x="4616"/>
        <item x="3035"/>
        <item x="3981"/>
        <item x="495"/>
        <item x="1343"/>
        <item x="3690"/>
        <item x="4254"/>
        <item x="1076"/>
        <item x="2603"/>
        <item x="1205"/>
        <item x="84"/>
        <item x="1252"/>
        <item x="1658"/>
        <item x="2085"/>
        <item x="2122"/>
        <item x="2038"/>
        <item x="1371"/>
        <item x="1411"/>
        <item x="3578"/>
        <item x="726"/>
        <item x="158"/>
        <item x="3476"/>
        <item x="1453"/>
        <item x="4167"/>
        <item x="497"/>
        <item x="46"/>
        <item x="4669"/>
        <item x="2064"/>
        <item x="645"/>
        <item x="2245"/>
        <item x="2804"/>
        <item x="2023"/>
        <item x="985"/>
        <item x="3901"/>
        <item x="4499"/>
        <item x="3660"/>
        <item x="3288"/>
        <item x="1830"/>
        <item x="871"/>
        <item x="2341"/>
        <item x="3048"/>
        <item x="2396"/>
        <item x="694"/>
        <item x="4234"/>
        <item x="1675"/>
        <item x="2753"/>
        <item x="4504"/>
        <item x="2156"/>
        <item x="11"/>
        <item x="4751"/>
        <item x="2345"/>
        <item x="3807"/>
        <item x="2323"/>
        <item x="4848"/>
        <item x="155"/>
        <item x="2811"/>
        <item x="4299"/>
        <item x="1556"/>
        <item x="3560"/>
        <item x="3466"/>
        <item x="2442"/>
        <item x="1321"/>
        <item x="3544"/>
        <item x="4546"/>
        <item x="2868"/>
        <item x="1325"/>
        <item x="2107"/>
        <item x="1842"/>
        <item x="3289"/>
        <item x="1414"/>
        <item x="3066"/>
        <item x="1983"/>
        <item x="1363"/>
        <item x="2534"/>
        <item x="4427"/>
        <item x="4536"/>
        <item x="3710"/>
        <item x="179"/>
        <item x="2190"/>
        <item x="3994"/>
        <item x="1323"/>
        <item x="3585"/>
        <item x="3800"/>
        <item x="1605"/>
        <item x="4755"/>
        <item x="1751"/>
        <item x="4255"/>
        <item x="1783"/>
        <item x="3696"/>
        <item x="9"/>
        <item x="2825"/>
        <item x="161"/>
        <item x="1480"/>
        <item x="2706"/>
        <item x="2264"/>
        <item x="65"/>
        <item x="3130"/>
        <item x="3909"/>
        <item x="310"/>
        <item x="549"/>
        <item x="2231"/>
        <item x="3231"/>
        <item x="1826"/>
        <item x="1513"/>
        <item x="2778"/>
        <item x="2067"/>
        <item x="1153"/>
        <item x="2203"/>
        <item x="4530"/>
        <item x="3985"/>
        <item x="334"/>
        <item x="1461"/>
        <item x="2247"/>
        <item x="143"/>
        <item x="1348"/>
        <item x="754"/>
        <item x="13"/>
        <item x="3779"/>
        <item x="3562"/>
        <item x="2489"/>
        <item x="3474"/>
        <item x="1171"/>
        <item x="2567"/>
        <item x="4660"/>
        <item x="623"/>
        <item x="409"/>
        <item x="3348"/>
        <item x="2388"/>
        <item x="2791"/>
        <item x="1342"/>
        <item x="1618"/>
        <item x="972"/>
        <item x="1929"/>
        <item x="4095"/>
        <item x="2562"/>
        <item x="4563"/>
        <item x="1336"/>
        <item x="766"/>
        <item x="71"/>
        <item x="697"/>
        <item x="3647"/>
        <item x="3967"/>
        <item x="4117"/>
        <item x="3501"/>
        <item x="3730"/>
        <item x="305"/>
        <item x="3703"/>
        <item x="1541"/>
        <item x="574"/>
        <item x="4242"/>
        <item x="4126"/>
        <item x="185"/>
        <item x="3419"/>
        <item x="3122"/>
        <item x="4648"/>
        <item x="3043"/>
        <item x="2153"/>
        <item x="2459"/>
        <item x="2312"/>
        <item x="147"/>
        <item x="4712"/>
        <item x="299"/>
        <item x="1176"/>
        <item x="1274"/>
        <item x="960"/>
        <item x="1426"/>
        <item x="4393"/>
        <item x="3139"/>
        <item x="2263"/>
        <item x="40"/>
        <item x="4106"/>
        <item x="1149"/>
        <item x="2715"/>
        <item x="30"/>
        <item x="1549"/>
        <item x="518"/>
        <item x="4582"/>
        <item x="929"/>
        <item x="4294"/>
        <item x="696"/>
        <item x="1245"/>
        <item x="3522"/>
        <item x="2420"/>
        <item x="2957"/>
        <item x="785"/>
        <item x="1612"/>
        <item x="2743"/>
        <item x="4720"/>
        <item x="2614"/>
        <item x="3919"/>
        <item x="2094"/>
        <item x="2021"/>
        <item x="3418"/>
        <item x="1619"/>
        <item x="3553"/>
        <item x="1165"/>
        <item x="2564"/>
        <item x="1367"/>
        <item x="4104"/>
        <item x="4330"/>
        <item x="2216"/>
        <item x="2659"/>
        <item x="901"/>
        <item x="3260"/>
        <item x="1878"/>
        <item x="3240"/>
        <item x="4884"/>
        <item x="4429"/>
        <item x="1221"/>
        <item x="1275"/>
        <item x="3633"/>
        <item x="1774"/>
        <item x="2951"/>
        <item x="3905"/>
        <item x="365"/>
        <item x="2695"/>
        <item x="1206"/>
        <item x="1235"/>
        <item x="1566"/>
        <item x="3166"/>
        <item x="1026"/>
        <item x="912"/>
        <item x="168"/>
        <item x="4537"/>
        <item x="1888"/>
        <item x="4595"/>
        <item x="2502"/>
        <item x="2412"/>
        <item x="2721"/>
        <item x="3473"/>
        <item x="4099"/>
        <item x="3879"/>
        <item x="1845"/>
        <item x="4650"/>
        <item x="2601"/>
        <item x="4158"/>
        <item x="1202"/>
        <item x="1535"/>
        <item x="2869"/>
        <item x="121"/>
        <item x="1959"/>
        <item x="425"/>
        <item x="925"/>
        <item x="2003"/>
        <item x="407"/>
        <item x="4819"/>
        <item x="1422"/>
        <item x="2333"/>
        <item x="2847"/>
        <item x="2363"/>
        <item x="2674"/>
        <item x="4336"/>
        <item x="3514"/>
        <item x="1265"/>
        <item x="2633"/>
        <item x="3628"/>
        <item x="2387"/>
        <item x="4497"/>
        <item x="1070"/>
        <item x="817"/>
        <item x="1006"/>
        <item x="2882"/>
        <item x="2837"/>
        <item x="3179"/>
        <item x="1910"/>
        <item x="210"/>
        <item x="1327"/>
        <item x="4082"/>
        <item x="4307"/>
        <item x="1688"/>
        <item x="826"/>
        <item x="1072"/>
        <item x="3187"/>
        <item x="1517"/>
        <item x="4042"/>
        <item x="1459"/>
        <item x="1369"/>
        <item x="3414"/>
        <item x="734"/>
        <item x="3004"/>
        <item x="3281"/>
        <item x="2730"/>
        <item x="1767"/>
        <item x="1329"/>
        <item x="2886"/>
        <item x="1183"/>
        <item x="1181"/>
        <item x="4647"/>
        <item x="3853"/>
        <item x="926"/>
        <item x="73"/>
        <item x="3850"/>
        <item x="2385"/>
        <item x="3589"/>
        <item x="887"/>
        <item x="2375"/>
        <item x="221"/>
        <item x="2318"/>
        <item x="3581"/>
        <item x="1737"/>
        <item x="3921"/>
        <item x="3863"/>
        <item x="3754"/>
        <item x="4111"/>
        <item x="1049"/>
        <item x="3598"/>
        <item x="2241"/>
        <item x="2853"/>
        <item x="4746"/>
        <item x="3586"/>
        <item x="888"/>
        <item x="2188"/>
        <item x="1191"/>
        <item x="4196"/>
        <item x="4565"/>
        <item x="854"/>
        <item x="1310"/>
        <item x="558"/>
        <item x="4152"/>
        <item x="3804"/>
        <item x="4146"/>
        <item x="1836"/>
        <item x="1408"/>
        <item x="4318"/>
        <item x="3535"/>
        <item x="4116"/>
        <item x="3785"/>
        <item x="4735"/>
        <item x="3220"/>
        <item x="128"/>
        <item x="530"/>
        <item x="2949"/>
        <item x="1164"/>
        <item x="4894"/>
        <item x="1362"/>
        <item x="1856"/>
        <item x="622"/>
        <item x="3273"/>
        <item x="347"/>
        <item x="3175"/>
        <item x="4658"/>
        <item x="197"/>
        <item x="1883"/>
        <item x="4578"/>
        <item x="1703"/>
        <item x="3090"/>
        <item x="4269"/>
        <item x="3617"/>
        <item x="4730"/>
        <item x="2449"/>
        <item x="3820"/>
        <item x="2440"/>
        <item x="402"/>
        <item x="1198"/>
        <item x="2786"/>
        <item x="1355"/>
        <item x="3100"/>
        <item x="446"/>
        <item x="3489"/>
        <item x="3362"/>
        <item x="3157"/>
        <item x="1125"/>
        <item x="3738"/>
        <item x="2309"/>
        <item x="275"/>
        <item x="1236"/>
        <item x="2313"/>
        <item x="190"/>
        <item x="4723"/>
        <item x="555"/>
        <item x="552"/>
        <item x="4338"/>
        <item x="2353"/>
        <item x="4711"/>
        <item x="592"/>
        <item x="4341"/>
        <item x="4403"/>
        <item x="253"/>
        <item x="2709"/>
        <item x="3528"/>
        <item x="4705"/>
        <item x="4590"/>
        <item x="3558"/>
        <item x="380"/>
        <item x="3192"/>
        <item x="1674"/>
        <item x="752"/>
        <item x="4096"/>
        <item x="3683"/>
        <item x="4361"/>
        <item x="3382"/>
        <item x="1986"/>
        <item x="1036"/>
        <item x="4243"/>
        <item x="2024"/>
        <item x="3568"/>
        <item x="1620"/>
        <item x="4553"/>
        <item x="874"/>
        <item x="2922"/>
        <item x="3153"/>
        <item x="36"/>
        <item x="382"/>
        <item x="3440"/>
        <item x="797"/>
        <item x="4789"/>
        <item x="952"/>
        <item x="3091"/>
        <item x="363"/>
        <item x="440"/>
        <item x="1578"/>
        <item x="3047"/>
        <item x="4570"/>
        <item x="4729"/>
        <item x="99"/>
        <item x="2453"/>
        <item x="3724"/>
        <item x="1158"/>
        <item x="1043"/>
        <item x="2751"/>
        <item x="3163"/>
        <item x="4071"/>
        <item x="4381"/>
        <item x="1699"/>
        <item x="1506"/>
        <item x="4064"/>
        <item x="251"/>
        <item x="2510"/>
        <item x="839"/>
        <item x="4009"/>
        <item x="2871"/>
        <item x="2623"/>
        <item x="905"/>
        <item x="3803"/>
        <item x="2501"/>
        <item x="2004"/>
        <item x="307"/>
        <item x="4046"/>
        <item x="3655"/>
        <item x="2152"/>
        <item x="3953"/>
        <item x="1130"/>
        <item x="2629"/>
        <item x="4704"/>
        <item x="1825"/>
        <item x="1519"/>
        <item x="223"/>
        <item x="3716"/>
        <item x="1435"/>
        <item x="1816"/>
        <item x="4463"/>
        <item x="4748"/>
        <item x="2680"/>
        <item x="4372"/>
        <item x="291"/>
        <item x="1156"/>
        <item x="3889"/>
        <item x="202"/>
        <item x="1789"/>
        <item x="14"/>
        <item x="3463"/>
        <item x="2790"/>
        <item x="2821"/>
        <item x="3143"/>
        <item x="1857"/>
        <item x="53"/>
        <item x="564"/>
        <item x="4144"/>
        <item x="3966"/>
        <item x="2330"/>
        <item x="3332"/>
        <item x="1720"/>
        <item x="1233"/>
        <item x="4581"/>
        <item x="1469"/>
        <item x="513"/>
        <item x="3488"/>
        <item x="974"/>
        <item x="4458"/>
        <item x="1917"/>
        <item x="2116"/>
        <item x="4040"/>
        <item x="4245"/>
        <item x="1992"/>
        <item x="3092"/>
        <item x="2182"/>
        <item x="2436"/>
        <item x="3325"/>
        <item x="2916"/>
        <item x="4010"/>
        <item x="2060"/>
        <item x="93"/>
        <item x="767"/>
        <item x="2029"/>
        <item x="3664"/>
        <item x="2256"/>
        <item x="4836"/>
        <item x="987"/>
        <item x="4750"/>
        <item x="3721"/>
        <item x="635"/>
        <item x="710"/>
        <item x="4521"/>
        <item x="320"/>
        <item x="3042"/>
        <item x="477"/>
        <item x="604"/>
        <item x="1364"/>
        <item x="3161"/>
        <item x="2999"/>
        <item x="4850"/>
        <item x="449"/>
        <item x="2915"/>
        <item x="3077"/>
        <item x="4622"/>
        <item x="286"/>
        <item x="505"/>
        <item x="119"/>
        <item x="1244"/>
        <item x="740"/>
        <item x="3064"/>
        <item x="3844"/>
        <item x="3646"/>
        <item x="4438"/>
        <item x="934"/>
        <item x="4606"/>
        <item x="3550"/>
        <item x="1087"/>
        <item x="4872"/>
        <item x="1503"/>
        <item x="28"/>
        <item x="3117"/>
        <item x="588"/>
        <item x="4890"/>
        <item x="1630"/>
        <item x="4173"/>
        <item x="3018"/>
        <item x="3549"/>
        <item x="3353"/>
        <item x="1602"/>
        <item x="2851"/>
        <item x="3781"/>
        <item x="1894"/>
        <item x="4671"/>
        <item x="429"/>
        <item x="295"/>
        <item x="2123"/>
        <item x="3526"/>
        <item x="2138"/>
        <item x="1682"/>
        <item x="3081"/>
        <item x="1730"/>
        <item x="4656"/>
        <item x="3644"/>
        <item x="1485"/>
        <item x="2889"/>
        <item x="2031"/>
        <item x="488"/>
        <item x="198"/>
        <item x="919"/>
        <item x="1926"/>
        <item x="2248"/>
        <item x="1023"/>
        <item x="3764"/>
        <item x="1162"/>
        <item x="1516"/>
        <item x="4488"/>
        <item x="1220"/>
        <item x="703"/>
        <item x="2059"/>
        <item x="3039"/>
        <item x="845"/>
        <item x="584"/>
        <item x="3321"/>
        <item x="781"/>
        <item x="206"/>
        <item x="4401"/>
        <item x="1610"/>
        <item x="3072"/>
        <item x="1476"/>
        <item x="1540"/>
        <item x="443"/>
        <item x="765"/>
        <item x="4226"/>
        <item x="2681"/>
        <item x="4760"/>
        <item x="1650"/>
        <item x="1548"/>
        <item x="4670"/>
        <item x="2196"/>
        <item x="769"/>
        <item x="1771"/>
        <item x="3017"/>
        <item x="2736"/>
        <item x="2898"/>
        <item x="2904"/>
        <item x="2379"/>
        <item x="1217"/>
        <item x="3858"/>
        <item x="1588"/>
        <item x="498"/>
        <item x="2550"/>
        <item x="4291"/>
        <item x="1777"/>
        <item x="3709"/>
        <item x="2093"/>
        <item x="4547"/>
        <item x="2691"/>
        <item x="862"/>
        <item x="515"/>
        <item x="373"/>
        <item x="2050"/>
        <item x="80"/>
        <item x="4417"/>
        <item x="4256"/>
        <item x="3954"/>
        <item x="4379"/>
        <item x="865"/>
        <item x="2321"/>
        <item x="2036"/>
        <item x="4796"/>
        <item x="339"/>
        <item x="2389"/>
        <item x="390"/>
        <item x="3569"/>
        <item x="3775"/>
        <item x="457"/>
        <item x="2165"/>
        <item x="2558"/>
        <item x="3992"/>
        <item x="3865"/>
        <item x="2091"/>
        <item x="4906"/>
        <item x="1068"/>
        <item x="1832"/>
        <item x="3990"/>
        <item x="1945"/>
        <item x="259"/>
        <item x="809"/>
        <item x="573"/>
        <item x="2529"/>
        <item x="19"/>
        <item x="219"/>
        <item x="3298"/>
        <item x="1037"/>
        <item x="4331"/>
        <item x="3597"/>
        <item x="2416"/>
        <item x="4540"/>
        <item x="2648"/>
        <item x="2128"/>
        <item x="3075"/>
        <item x="4233"/>
        <item x="3773"/>
        <item x="2854"/>
        <item x="4354"/>
        <item x="3495"/>
        <item x="935"/>
        <item x="4486"/>
        <item x="2903"/>
        <item x="2968"/>
        <item x="1025"/>
        <item x="4"/>
        <item x="4293"/>
        <item x="350"/>
        <item x="2293"/>
        <item x="3772"/>
        <item x="1060"/>
        <item x="4149"/>
        <item x="4700"/>
        <item x="4507"/>
        <item x="1496"/>
        <item x="4449"/>
        <item x="3681"/>
        <item x="3385"/>
        <item x="113"/>
        <item x="3782"/>
        <item x="1318"/>
        <item x="281"/>
        <item x="3252"/>
        <item x="220"/>
        <item x="183"/>
        <item x="2908"/>
        <item x="681"/>
        <item x="3745"/>
        <item x="908"/>
        <item x="876"/>
        <item x="3616"/>
        <item x="4822"/>
        <item x="1200"/>
        <item x="3896"/>
        <item x="3884"/>
        <item x="2835"/>
        <item x="2149"/>
        <item x="2931"/>
        <item x="702"/>
        <item x="3869"/>
        <item x="2819"/>
        <item x="4300"/>
        <item x="749"/>
        <item x="969"/>
        <item x="712"/>
        <item x="1980"/>
        <item x="2718"/>
        <item x="2694"/>
        <item x="4695"/>
        <item x="3607"/>
        <item x="3106"/>
        <item x="1283"/>
        <item x="311"/>
        <item x="416"/>
        <item x="3658"/>
        <item x="2197"/>
        <item x="95"/>
        <item x="4067"/>
        <item x="257"/>
        <item x="2495"/>
        <item x="4524"/>
        <item x="3287"/>
        <item x="1935"/>
        <item x="2273"/>
        <item x="1733"/>
        <item x="1570"/>
        <item x="3347"/>
        <item x="1531"/>
        <item x="4407"/>
        <item x="610"/>
        <item x="4719"/>
        <item x="3224"/>
        <item x="2372"/>
        <item x="554"/>
        <item x="3551"/>
        <item x="517"/>
        <item x="4481"/>
        <item x="3758"/>
        <item x="1467"/>
        <item x="1663"/>
        <item x="984"/>
        <item x="3128"/>
        <item x="1890"/>
        <item x="751"/>
        <item x="4794"/>
        <item x="1632"/>
        <item x="4560"/>
        <item x="243"/>
        <item x="2532"/>
        <item x="4879"/>
        <item x="4368"/>
        <item x="848"/>
        <item x="4199"/>
        <item x="302"/>
        <item x="3980"/>
        <item x="3505"/>
        <item x="242"/>
        <item x="405"/>
        <item x="3040"/>
        <item x="4059"/>
        <item x="3725"/>
        <item x="945"/>
        <item x="2885"/>
        <item x="3697"/>
        <item x="3205"/>
        <item x="788"/>
        <item x="4279"/>
        <item x="975"/>
        <item x="3744"/>
        <item x="4637"/>
        <item x="1004"/>
        <item x="1647"/>
        <item x="1591"/>
        <item x="3467"/>
        <item x="176"/>
        <item x="1950"/>
        <item x="2589"/>
        <item x="327"/>
        <item x="258"/>
        <item x="2755"/>
        <item x="4867"/>
        <item x="872"/>
        <item x="553"/>
        <item x="2909"/>
        <item x="4151"/>
        <item x="1361"/>
        <item x="3538"/>
        <item x="1242"/>
        <item x="1580"/>
        <item x="2742"/>
        <item x="1757"/>
        <item x="438"/>
        <item x="2371"/>
        <item x="3930"/>
        <item x="3735"/>
        <item x="1677"/>
        <item x="2890"/>
        <item x="2370"/>
        <item x="3791"/>
        <item x="507"/>
        <item x="1428"/>
        <item x="415"/>
        <item x="2910"/>
        <item x="793"/>
        <item x="3009"/>
        <item x="4608"/>
        <item x="4849"/>
        <item x="1804"/>
        <item x="2631"/>
        <item x="260"/>
        <item x="950"/>
        <item x="1247"/>
        <item x="114"/>
        <item x="4607"/>
        <item x="3052"/>
        <item x="2175"/>
        <item x="4072"/>
        <item x="2565"/>
        <item x="4568"/>
        <item x="4200"/>
        <item x="1214"/>
        <item x="2049"/>
        <item x="1562"/>
        <item x="12"/>
        <item x="1415"/>
        <item x="3462"/>
        <item x="4211"/>
        <item x="1745"/>
        <item x="1922"/>
        <item x="2708"/>
        <item x="4631"/>
        <item x="1315"/>
        <item x="747"/>
        <item x="4479"/>
        <item x="521"/>
        <item x="4371"/>
        <item x="1055"/>
        <item x="1892"/>
        <item x="1933"/>
        <item x="2622"/>
        <item x="3188"/>
        <item x="989"/>
        <item x="379"/>
        <item x="570"/>
        <item x="780"/>
        <item x="2342"/>
        <item x="805"/>
        <item x="2045"/>
        <item x="4852"/>
        <item x="1538"/>
        <item x="594"/>
        <item x="1502"/>
        <item x="4657"/>
        <item x="4410"/>
        <item x="1488"/>
        <item x="3472"/>
        <item x="3530"/>
        <item x="1353"/>
        <item x="4790"/>
        <item x="269"/>
        <item x="2406"/>
        <item x="330"/>
        <item x="3258"/>
        <item x="825"/>
        <item x="4555"/>
        <item x="3594"/>
        <item x="2134"/>
        <item x="551"/>
        <item x="2655"/>
        <item x="1648"/>
        <item x="4136"/>
        <item x="4332"/>
        <item x="4032"/>
        <item x="4301"/>
        <item x="3434"/>
        <item x="1017"/>
        <item x="1679"/>
        <item x="4303"/>
        <item x="4707"/>
        <item x="973"/>
        <item x="3164"/>
        <item x="651"/>
        <item x="4804"/>
        <item x="1418"/>
        <item x="2037"/>
        <item x="600"/>
        <item x="2964"/>
        <item x="3739"/>
        <item x="1267"/>
        <item x="3280"/>
        <item x="1365"/>
        <item x="3822"/>
        <item x="4482"/>
        <item x="3408"/>
        <item x="1600"/>
        <item x="677"/>
        <item x="2551"/>
        <item x="916"/>
        <item x="4314"/>
        <item x="667"/>
        <item x="2563"/>
        <item x="212"/>
        <item x="1239"/>
        <item x="181"/>
        <item x="3887"/>
        <item x="4885"/>
        <item x="2027"/>
        <item x="3182"/>
        <item x="2902"/>
        <item x="336"/>
        <item x="4876"/>
        <item x="1796"/>
        <item x="2413"/>
        <item x="1333"/>
        <item x="4439"/>
        <item x="2578"/>
        <item x="899"/>
        <item x="3173"/>
        <item x="2183"/>
        <item x="1393"/>
        <item x="4724"/>
        <item x="2987"/>
        <item x="3541"/>
        <item x="4115"/>
        <item x="2424"/>
        <item x="2852"/>
        <item x="2654"/>
        <item x="1061"/>
        <item x="4520"/>
        <item x="2253"/>
        <item x="4857"/>
        <item x="1293"/>
        <item x="1204"/>
        <item x="4101"/>
        <item x="3632"/>
        <item x="2980"/>
        <item x="188"/>
        <item x="4809"/>
        <item x="3305"/>
        <item x="376"/>
        <item x="4598"/>
        <item x="1375"/>
        <item x="4753"/>
        <item x="2926"/>
        <item x="2794"/>
        <item x="4155"/>
        <item x="3841"/>
        <item x="4421"/>
        <item x="932"/>
        <item x="842"/>
        <item x="1976"/>
        <item x="3866"/>
        <item x="1139"/>
        <item x="1441"/>
        <item x="3825"/>
        <item x="1177"/>
        <item x="1667"/>
        <item x="1809"/>
        <item x="898"/>
        <item x="3393"/>
        <item x="1705"/>
        <item x="3860"/>
        <item x="35"/>
        <item x="3"/>
        <item x="4431"/>
        <item x="1905"/>
        <item x="2627"/>
        <item x="719"/>
        <item x="652"/>
        <item x="3685"/>
        <item x="3126"/>
        <item x="1719"/>
        <item x="2391"/>
        <item x="3159"/>
        <item x="2405"/>
        <item x="3455"/>
        <item x="4176"/>
        <item x="214"/>
        <item x="483"/>
        <item x="4370"/>
        <item x="3410"/>
        <item x="4235"/>
        <item x="2268"/>
        <item x="1824"/>
        <item x="3812"/>
        <item x="157"/>
        <item x="1296"/>
        <item x="1044"/>
        <item x="2989"/>
        <item x="501"/>
        <item x="2281"/>
        <item x="2096"/>
        <item x="4691"/>
        <item x="4055"/>
        <item x="57"/>
        <item x="4505"/>
        <item x="2537"/>
        <item x="3422"/>
        <item x="3158"/>
        <item x="4278"/>
        <item x="2381"/>
        <item x="3897"/>
        <item x="2148"/>
        <item x="2475"/>
        <item x="772"/>
        <item x="1420"/>
        <item x="3045"/>
        <item x="3983"/>
        <item x="2876"/>
        <item x="3218"/>
        <item x="1212"/>
        <item x="4079"/>
        <item x="1311"/>
        <item x="4888"/>
        <item x="204"/>
        <item x="1280"/>
        <item x="3629"/>
        <item x="2106"/>
        <item x="3656"/>
        <item x="4296"/>
        <item x="2205"/>
        <item x="877"/>
        <item x="2083"/>
        <item x="4611"/>
        <item x="1439"/>
        <item x="2724"/>
        <item x="2054"/>
        <item x="4446"/>
        <item x="3125"/>
        <item x="2772"/>
        <item x="2249"/>
        <item x="3531"/>
        <item x="1179"/>
        <item x="2497"/>
        <item x="944"/>
        <item x="4334"/>
        <item x="4584"/>
        <item x="1403"/>
        <item x="1326"/>
        <item x="2074"/>
        <item x="782"/>
        <item x="3911"/>
        <item x="1761"/>
        <item x="103"/>
        <item x="2332"/>
        <item x="280"/>
        <item x="1769"/>
        <item x="3050"/>
        <item x="355"/>
        <item x="819"/>
        <item x="3862"/>
        <item x="249"/>
        <item x="4793"/>
        <item x="3399"/>
        <item x="2334"/>
        <item x="569"/>
        <item x="2158"/>
        <item x="2818"/>
        <item x="1782"/>
        <item x="277"/>
        <item x="2151"/>
        <item x="647"/>
        <item x="2642"/>
        <item x="4740"/>
        <item x="4202"/>
        <item x="479"/>
        <item x="2235"/>
        <item x="3637"/>
        <item x="4159"/>
        <item x="1423"/>
        <item x="956"/>
        <item x="3361"/>
        <item x="1794"/>
        <item x="3493"/>
        <item x="1192"/>
        <item x="1990"/>
        <item x="2958"/>
        <item x="3167"/>
        <item x="4605"/>
        <item x="2360"/>
        <item x="1573"/>
        <item x="2357"/>
        <item x="1865"/>
        <item x="4638"/>
        <item x="3073"/>
        <item x="3137"/>
        <item x="2517"/>
        <item x="4315"/>
        <item x="1182"/>
        <item x="3479"/>
        <item x="971"/>
        <item x="1981"/>
        <item x="4360"/>
        <item x="3525"/>
        <item x="3049"/>
        <item x="4206"/>
        <item x="2469"/>
        <item x="4621"/>
        <item x="1253"/>
        <item x="4579"/>
        <item x="1110"/>
        <item x="3324"/>
        <item x="254"/>
        <item x="3942"/>
        <item x="2844"/>
        <item x="3516"/>
        <item x="343"/>
        <item x="2020"/>
        <item x="304"/>
        <item x="531"/>
        <item x="3200"/>
        <item x="4898"/>
        <item x="1286"/>
        <item x="585"/>
        <item x="272"/>
        <item x="4142"/>
        <item x="911"/>
        <item x="914"/>
        <item x="3337"/>
        <item x="3381"/>
        <item x="297"/>
        <item x="1334"/>
        <item x="1801"/>
        <item x="2280"/>
        <item x="4526"/>
        <item x="743"/>
        <item x="1552"/>
        <item x="3086"/>
        <item x="1401"/>
        <item x="3379"/>
        <item x="4160"/>
        <item x="4589"/>
        <item x="4618"/>
        <item x="3376"/>
        <item x="3742"/>
        <item x="2033"/>
        <item x="2733"/>
        <item x="2144"/>
        <item x="4773"/>
        <item x="1387"/>
        <item x="1635"/>
        <item x="1818"/>
        <item x="3133"/>
        <item x="2361"/>
        <item x="2722"/>
        <item x="342"/>
        <item x="3427"/>
        <item x="699"/>
        <item x="4501"/>
        <item x="4847"/>
        <item x="933"/>
        <item x="680"/>
        <item x="3251"/>
        <item x="21"/>
        <item x="268"/>
        <item x="3450"/>
        <item x="3272"/>
        <item x="2496"/>
        <item x="1932"/>
        <item x="51"/>
        <item x="3536"/>
        <item x="2543"/>
        <item x="287"/>
        <item x="1994"/>
        <item x="1040"/>
        <item x="1527"/>
        <item x="2520"/>
        <item x="2975"/>
        <item x="413"/>
        <item x="3383"/>
        <item x="2531"/>
        <item x="4516"/>
        <item x="2887"/>
        <item x="2275"/>
        <item x="4092"/>
        <item x="2239"/>
        <item x="3094"/>
        <item x="776"/>
        <item x="2518"/>
        <item x="4447"/>
        <item x="4643"/>
        <item x="3998"/>
        <item x="3663"/>
        <item x="4468"/>
        <item x="1347"/>
        <item x="3989"/>
        <item x="4038"/>
        <item x="4308"/>
        <item x="3641"/>
        <item x="2784"/>
        <item x="1901"/>
        <item x="4388"/>
        <item x="2618"/>
        <item x="485"/>
        <item x="4762"/>
        <item x="541"/>
        <item x="1031"/>
        <item x="4495"/>
        <item x="568"/>
        <item x="953"/>
        <item x="3787"/>
        <item x="3165"/>
        <item x="2927"/>
        <item x="3481"/>
        <item x="757"/>
        <item x="1372"/>
        <item x="3363"/>
        <item x="4163"/>
        <item x="1659"/>
        <item x="2934"/>
        <item x="1195"/>
        <item x="3342"/>
        <item x="4277"/>
        <item x="1715"/>
        <item x="1188"/>
        <item x="1313"/>
        <item x="2129"/>
        <item x="2058"/>
        <item x="3333"/>
        <item x="420"/>
        <item x="4668"/>
        <item x="560"/>
        <item x="1815"/>
        <item x="3177"/>
        <item x="3622"/>
        <item x="3030"/>
        <item x="3170"/>
        <item x="4454"/>
        <item x="3487"/>
        <item x="2594"/>
        <item x="2758"/>
        <item x="3378"/>
        <item x="920"/>
        <item x="786"/>
        <item x="4699"/>
        <item x="1465"/>
        <item x="2834"/>
        <item x="2561"/>
        <item x="1121"/>
        <item x="4100"/>
        <item x="1051"/>
        <item x="371"/>
        <item x="603"/>
        <item x="4358"/>
        <item x="4715"/>
        <item x="2374"/>
        <item x="4263"/>
        <item x="110"/>
        <item x="2888"/>
        <item x="1445"/>
        <item x="4023"/>
        <item x="653"/>
        <item x="3111"/>
        <item x="3340"/>
        <item x="55"/>
        <item x="4538"/>
        <item x="50"/>
        <item x="3119"/>
        <item x="2142"/>
        <item x="284"/>
        <item x="2347"/>
        <item x="2955"/>
        <item x="2414"/>
        <item x="4105"/>
        <item x="1431"/>
        <item x="4897"/>
        <item x="3729"/>
        <item x="3529"/>
        <item x="4781"/>
        <item x="1112"/>
        <item x="4868"/>
        <item x="836"/>
        <item x="2140"/>
        <item x="4770"/>
        <item x="1474"/>
        <item x="2764"/>
        <item x="1396"/>
        <item x="3215"/>
        <item x="370"/>
        <item x="1308"/>
        <item x="1454"/>
        <item x="3141"/>
        <item x="3367"/>
        <item x="2649"/>
        <item x="2807"/>
        <item x="3649"/>
        <item x="2572"/>
        <item x="2832"/>
        <item x="1853"/>
        <item x="366"/>
        <item x="3259"/>
        <item x="2554"/>
        <item x="1799"/>
        <item x="2213"/>
        <item x="1855"/>
        <item x="2828"/>
        <item x="2792"/>
        <item x="1898"/>
        <item x="106"/>
        <item x="3127"/>
        <item x="1838"/>
        <item x="316"/>
        <item x="3355"/>
        <item x="2410"/>
        <item x="508"/>
        <item x="744"/>
        <item x="2108"/>
        <item x="437"/>
        <item x="3229"/>
        <item x="2429"/>
        <item x="1524"/>
        <item x="2260"/>
        <item x="271"/>
        <item x="1490"/>
        <item x="1897"/>
        <item x="323"/>
        <item x="156"/>
        <item x="2265"/>
        <item x="1429"/>
        <item x="72"/>
        <item x="37"/>
        <item x="955"/>
        <item x="4027"/>
        <item x="4171"/>
        <item x="3527"/>
        <item x="2185"/>
        <item x="2254"/>
        <item x="1968"/>
        <item x="4797"/>
        <item x="2787"/>
        <item x="3888"/>
        <item x="1091"/>
        <item x="3238"/>
        <item x="1289"/>
        <item x="3892"/>
        <item x="572"/>
        <item x="4597"/>
        <item x="2454"/>
        <item x="3861"/>
        <item x="4238"/>
        <item x="4798"/>
        <item x="4630"/>
        <item x="4828"/>
        <item x="1230"/>
        <item x="2250"/>
        <item x="3875"/>
        <item x="458"/>
        <item x="4166"/>
        <item x="885"/>
        <item x="2121"/>
        <item x="4737"/>
        <item x="4666"/>
        <item x="1410"/>
        <item x="3136"/>
        <item x="4287"/>
        <item x="3074"/>
        <item x="3054"/>
        <item x="787"/>
        <item x="4778"/>
        <item x="1520"/>
        <item x="2817"/>
        <item x="393"/>
        <item x="4270"/>
        <item x="1913"/>
        <item x="2609"/>
        <item x="1373"/>
        <item x="2289"/>
        <item x="411"/>
        <item x="1510"/>
        <item x="3904"/>
        <item x="163"/>
        <item x="4302"/>
        <item x="427"/>
        <item x="3395"/>
        <item x="1166"/>
        <item x="3718"/>
        <item x="2160"/>
        <item x="246"/>
        <item x="1218"/>
        <item x="563"/>
        <item x="4718"/>
        <item x="4339"/>
        <item x="3923"/>
        <item x="1009"/>
        <item x="3958"/>
        <item x="1126"/>
        <item x="2816"/>
        <item x="1175"/>
        <item x="4207"/>
        <item x="3674"/>
        <item x="3639"/>
        <item x="4528"/>
        <item x="2628"/>
        <item x="1681"/>
        <item x="1341"/>
        <item x="4043"/>
        <item x="4320"/>
        <item x="3845"/>
        <item x="238"/>
        <item x="2287"/>
        <item x="1140"/>
        <item x="3650"/>
        <item x="1269"/>
        <item x="4858"/>
        <item x="577"/>
        <item x="1161"/>
        <item x="3575"/>
        <item x="2463"/>
        <item x="2022"/>
        <item x="3848"/>
        <item x="4806"/>
        <item x="1320"/>
        <item x="2644"/>
        <item x="4304"/>
        <item x="90"/>
        <item x="775"/>
        <item x="850"/>
        <item x="3028"/>
        <item x="4470"/>
        <item x="868"/>
        <item x="1143"/>
        <item x="1027"/>
        <item x="4887"/>
        <item x="1159"/>
        <item x="3831"/>
        <item x="693"/>
        <item x="1399"/>
        <item x="178"/>
        <item x="4674"/>
        <item x="671"/>
        <item x="2740"/>
        <item x="3152"/>
        <item x="4662"/>
        <item x="4575"/>
        <item x="4244"/>
        <item x="391"/>
        <item x="2641"/>
        <item x="2062"/>
        <item x="4057"/>
        <item x="1654"/>
        <item x="3456"/>
        <item x="3835"/>
        <item x="432"/>
        <item x="502"/>
        <item x="4145"/>
        <item x="451"/>
        <item x="2635"/>
        <item x="2959"/>
        <item x="539"/>
        <item x="3945"/>
        <item x="3999"/>
        <item x="1042"/>
        <item x="504"/>
        <item x="717"/>
        <item x="3249"/>
        <item x="1958"/>
        <item x="1921"/>
        <item x="716"/>
        <item x="4567"/>
        <item x="3713"/>
        <item x="1884"/>
        <item x="4337"/>
        <item x="3547"/>
        <item x="1741"/>
        <item x="3931"/>
        <item x="1709"/>
        <item x="193"/>
        <item x="3971"/>
        <item x="1452"/>
        <item x="1624"/>
        <item x="4374"/>
        <item x="4498"/>
        <item x="138"/>
        <item x="2831"/>
        <item x="3483"/>
        <item x="4216"/>
        <item x="2924"/>
        <item x="4295"/>
        <item x="2103"/>
        <item x="1493"/>
        <item x="4282"/>
        <item x="2933"/>
        <item x="369"/>
        <item x="1763"/>
        <item x="218"/>
        <item x="3270"/>
        <item x="1911"/>
        <item x="2384"/>
        <item x="4633"/>
        <item x="2044"/>
        <item x="2041"/>
        <item x="4818"/>
        <item x="301"/>
        <item x="332"/>
        <item x="1680"/>
        <item x="833"/>
        <item x="3815"/>
        <item x="3315"/>
        <item x="4807"/>
        <item x="2110"/>
        <item x="3299"/>
        <item x="1089"/>
        <item x="3813"/>
        <item x="3286"/>
        <item x="118"/>
        <item x="618"/>
        <item x="1873"/>
        <item x="3659"/>
        <item x="58"/>
        <item x="2433"/>
        <item x="1544"/>
        <item x="4008"/>
        <item x="4687"/>
        <item x="3409"/>
        <item x="3799"/>
        <item x="2553"/>
        <item x="4661"/>
        <item x="4472"/>
        <item x="1621"/>
        <item x="1923"/>
        <item x="756"/>
        <item x="3345"/>
        <item x="3988"/>
        <item x="1689"/>
        <item x="1656"/>
        <item x="4424"/>
        <item x="356"/>
        <item x="4041"/>
        <item x="2613"/>
        <item x="2409"/>
        <item x="2587"/>
        <item x="3891"/>
        <item x="1880"/>
        <item x="4391"/>
        <item x="509"/>
        <item x="4004"/>
        <item x="679"/>
        <item x="1960"/>
        <item x="4485"/>
        <item x="4460"/>
        <item x="2189"/>
        <item x="2600"/>
        <item x="4357"/>
        <item x="3057"/>
        <item x="2104"/>
        <item x="4080"/>
        <item x="3428"/>
        <item x="2131"/>
        <item x="3574"/>
        <item x="550"/>
        <item x="3515"/>
        <item x="314"/>
        <item x="1268"/>
        <item x="3199"/>
        <item x="4227"/>
        <item x="1101"/>
        <item x="3206"/>
        <item x="3768"/>
        <item x="3148"/>
        <item x="852"/>
        <item x="4895"/>
        <item x="2727"/>
        <item x="790"/>
        <item x="4502"/>
        <item x="2698"/>
        <item x="3069"/>
        <item x="2684"/>
        <item x="958"/>
        <item x="4377"/>
        <item x="1487"/>
        <item x="3591"/>
        <item x="2382"/>
        <item x="215"/>
        <item x="1231"/>
        <item x="4569"/>
        <item x="2011"/>
        <item x="4813"/>
        <item x="3059"/>
        <item x="452"/>
        <item x="3573"/>
        <item x="894"/>
        <item x="4094"/>
        <item x="293"/>
        <item x="1133"/>
        <item x="2113"/>
        <item x="4511"/>
        <item x="1752"/>
        <item x="3657"/>
        <item x="4577"/>
        <item x="4800"/>
        <item x="2507"/>
        <item x="1352"/>
        <item x="2768"/>
        <item x="4473"/>
        <item x="16"/>
        <item x="2482"/>
        <item x="3388"/>
        <item x="2048"/>
        <item x="340"/>
        <item x="1010"/>
        <item x="1307"/>
        <item x="2299"/>
        <item x="184"/>
        <item x="2092"/>
        <item x="748"/>
        <item x="3582"/>
        <item x="169"/>
        <item x="4727"/>
        <item x="1557"/>
        <item x="475"/>
        <item x="3691"/>
        <item x="2243"/>
        <item x="3766"/>
        <item x="686"/>
        <item x="67"/>
        <item x="3441"/>
        <item x="2422"/>
        <item x="3614"/>
        <item x="1844"/>
        <item x="1734"/>
        <item x="783"/>
        <item x="3093"/>
        <item x="2279"/>
        <item x="4659"/>
        <item x="4558"/>
        <item x="3491"/>
        <item x="3147"/>
        <item x="3881"/>
        <item x="1168"/>
        <item x="802"/>
        <item x="849"/>
        <item x="3230"/>
        <item x="2932"/>
        <item x="2179"/>
        <item x="3089"/>
        <item x="4725"/>
        <item x="1645"/>
        <item x="3939"/>
        <item x="2404"/>
        <item x="4777"/>
        <item x="655"/>
        <item x="4889"/>
        <item x="2043"/>
        <item x="2759"/>
        <item x="3208"/>
        <item x="3204"/>
        <item x="3105"/>
        <item x="2201"/>
        <item x="3817"/>
        <item x="1045"/>
        <item x="1054"/>
        <item x="3806"/>
        <item x="2159"/>
        <item x="1828"/>
        <item x="2976"/>
        <item x="4509"/>
        <item x="3814"/>
        <item x="3454"/>
        <item x="1381"/>
        <item x="3370"/>
        <item x="2524"/>
        <item x="403"/>
        <item x="1748"/>
        <item x="2030"/>
        <item x="829"/>
        <item x="333"/>
        <item x="590"/>
        <item x="4866"/>
        <item x="3457"/>
        <item x="2756"/>
        <item x="152"/>
        <item x="1150"/>
        <item x="4284"/>
        <item x="180"/>
        <item x="3183"/>
        <item x="1964"/>
        <item x="4623"/>
        <item x="3996"/>
        <item x="3672"/>
        <item x="2580"/>
        <item x="4423"/>
        <item x="4382"/>
        <item x="469"/>
        <item x="2735"/>
        <item x="1567"/>
        <item x="1301"/>
        <item x="2508"/>
        <item x="1977"/>
        <item x="2576"/>
        <item x="1433"/>
        <item x="3144"/>
        <item x="4305"/>
        <item x="4465"/>
        <item x="808"/>
        <item x="2042"/>
        <item x="2956"/>
        <item x="1780"/>
        <item x="2117"/>
        <item x="4823"/>
        <item x="705"/>
        <item x="2704"/>
        <item x="1971"/>
        <item x="1033"/>
        <item x="1722"/>
        <item x="4706"/>
        <item x="3356"/>
        <item x="3898"/>
        <item x="203"/>
        <item x="3913"/>
        <item x="4515"/>
        <item x="1718"/>
        <item x="2538"/>
        <item x="2282"/>
        <item x="3201"/>
        <item x="1936"/>
        <item x="4824"/>
        <item x="1727"/>
        <item x="988"/>
        <item x="3003"/>
        <item x="1998"/>
        <item x="4459"/>
        <item x="435"/>
        <item x="1528"/>
        <item x="1627"/>
        <item x="615"/>
        <item x="1743"/>
        <item x="2035"/>
        <item x="3233"/>
        <item x="4186"/>
        <item x="3698"/>
        <item x="4673"/>
        <item x="3107"/>
        <item x="1201"/>
        <item x="1858"/>
        <item x="4510"/>
        <item x="3792"/>
        <item x="1587"/>
        <item x="3808"/>
        <item x="1266"/>
        <item x="2047"/>
        <item x="3873"/>
        <item x="60"/>
        <item x="4556"/>
        <item x="2527"/>
        <item x="4036"/>
        <item x="4882"/>
        <item x="728"/>
        <item x="626"/>
        <item x="2732"/>
        <item x="24"/>
        <item x="2666"/>
        <item x="4519"/>
        <item x="2739"/>
        <item x="1711"/>
        <item x="851"/>
        <item x="896"/>
        <item x="3155"/>
        <item x="4261"/>
        <item x="4395"/>
        <item x="3643"/>
        <item x="4610"/>
        <item x="4665"/>
        <item x="818"/>
        <item x="2346"/>
        <item x="2599"/>
        <item x="1747"/>
        <item x="2286"/>
        <item x="1276"/>
        <item x="384"/>
        <item x="2808"/>
        <item x="1249"/>
        <item x="4493"/>
        <item x="3973"/>
        <item x="2098"/>
        <item x="1518"/>
        <item x="351"/>
        <item x="2993"/>
        <item x="1509"/>
        <item x="3566"/>
        <item x="2220"/>
        <item x="4034"/>
        <item x="154"/>
        <item x="2528"/>
        <item x="1287"/>
        <item x="2575"/>
        <item x="824"/>
        <item x="1902"/>
        <item x="3801"/>
        <item x="2462"/>
        <item x="2979"/>
        <item x="4769"/>
        <item x="1344"/>
        <item x="3521"/>
        <item x="4702"/>
        <item x="1324"/>
        <item x="1786"/>
        <item x="4908"/>
        <item x="263"/>
        <item x="732"/>
        <item x="294"/>
        <item x="4161"/>
        <item x="3748"/>
        <item x="4697"/>
        <item x="1292"/>
        <item x="1957"/>
        <item x="4392"/>
        <item x="1721"/>
        <item x="3805"/>
        <item x="3499"/>
        <item x="1438"/>
        <item x="3908"/>
        <item x="4398"/>
        <item x="695"/>
        <item x="1872"/>
        <item x="4875"/>
        <item x="2255"/>
        <item x="2992"/>
        <item x="891"/>
        <item x="3239"/>
        <item x="2978"/>
        <item x="412"/>
        <item x="1019"/>
        <item x="1370"/>
        <item x="4364"/>
        <item x="2224"/>
        <item x="2002"/>
        <item x="3055"/>
        <item x="1120"/>
        <item x="3063"/>
        <item x="954"/>
        <item x="2546"/>
        <item x="1701"/>
        <item x="3661"/>
        <item x="123"/>
        <item x="998"/>
        <item x="3910"/>
        <item x="3630"/>
        <item x="1723"/>
        <item x="4029"/>
        <item x="1350"/>
        <item x="3809"/>
        <item x="3149"/>
        <item x="2533"/>
        <item x="3261"/>
        <item x="1131"/>
        <item x="4349"/>
        <item x="431"/>
        <item x="3023"/>
        <item x="3497"/>
        <item x="1817"/>
        <item x="1643"/>
        <item x="3359"/>
        <item x="2535"/>
        <item x="4367"/>
        <item x="4062"/>
        <item x="4020"/>
        <item x="2063"/>
        <item x="406"/>
        <item x="3561"/>
        <item x="1243"/>
        <item x="2338"/>
        <item x="1203"/>
        <item x="4402"/>
        <item x="2099"/>
        <item x="1501"/>
        <item x="354"/>
        <item x="1088"/>
        <item x="3755"/>
        <item x="3368"/>
        <item x="2394"/>
        <item x="2774"/>
        <item x="811"/>
        <item x="633"/>
        <item x="319"/>
        <item x="1118"/>
        <item x="4021"/>
        <item x="2000"/>
        <item x="2479"/>
        <item x="4851"/>
        <item x="1096"/>
        <item x="1447"/>
        <item x="2893"/>
        <item x="2840"/>
        <item x="2559"/>
        <item x="250"/>
        <item x="4419"/>
        <item x="1224"/>
        <item x="1260"/>
        <item x="3651"/>
        <item x="3016"/>
        <item x="3918"/>
        <item x="392"/>
        <item x="2771"/>
        <item x="1732"/>
        <item x="2320"/>
        <item x="303"/>
        <item x="2972"/>
        <item x="3380"/>
        <item x="1259"/>
        <item x="3036"/>
        <item x="547"/>
        <item x="1579"/>
        <item x="3968"/>
        <item x="1953"/>
        <item x="1760"/>
        <item x="4369"/>
        <item x="462"/>
        <item x="1186"/>
        <item x="4081"/>
        <item x="2498"/>
        <item x="1216"/>
        <item x="2692"/>
        <item x="2608"/>
        <item x="4061"/>
        <item x="3346"/>
        <item x="3877"/>
        <item x="720"/>
        <item x="1213"/>
        <item x="3186"/>
        <item x="494"/>
        <item x="522"/>
        <item x="1940"/>
        <item x="2512"/>
        <item x="2157"/>
        <item x="1776"/>
        <item x="162"/>
        <item x="3986"/>
        <item x="1481"/>
        <item x="3927"/>
        <item x="4494"/>
        <item x="1504"/>
        <item x="1108"/>
        <item x="4747"/>
        <item x="1392"/>
        <item x="29"/>
        <item x="1309"/>
        <item x="1561"/>
        <item x="4827"/>
        <item x="2891"/>
        <item x="3636"/>
        <item x="1122"/>
        <item x="1107"/>
        <item x="48"/>
        <item x="1482"/>
        <item x="738"/>
        <item x="3829"/>
        <item x="4679"/>
        <item x="1590"/>
        <item x="4325"/>
        <item x="3301"/>
        <item x="4764"/>
        <item x="1546"/>
        <item x="2936"/>
        <item x="2267"/>
        <item x="514"/>
        <item x="641"/>
        <item x="4686"/>
        <item x="3722"/>
        <item x="4222"/>
        <item x="322"/>
        <item x="4376"/>
        <item x="1229"/>
        <item x="2421"/>
        <item x="2350"/>
        <item x="801"/>
        <item x="2186"/>
        <item x="2191"/>
        <item x="3631"/>
        <item x="3512"/>
        <item x="1819"/>
        <item x="4108"/>
        <item x="3180"/>
        <item x="4011"/>
        <item x="3914"/>
        <item x="3242"/>
        <item x="1669"/>
        <item x="1317"/>
        <item x="4139"/>
        <item x="1716"/>
        <item x="125"/>
        <item x="1625"/>
        <item x="1058"/>
        <item x="3834"/>
        <item x="3058"/>
        <item x="4614"/>
        <item x="3067"/>
        <item x="4791"/>
        <item x="1015"/>
        <item x="2464"/>
        <item x="3375"/>
        <item x="2169"/>
        <item x="3154"/>
        <item x="2301"/>
        <item x="927"/>
        <item x="3268"/>
        <item x="1666"/>
        <item x="2136"/>
        <item x="1264"/>
        <item x="3178"/>
        <item x="2997"/>
        <item x="4745"/>
        <item x="290"/>
        <item x="1952"/>
        <item x="3587"/>
        <item x="4259"/>
        <item x="2693"/>
        <item x="82"/>
        <item x="2339"/>
        <item x="2829"/>
        <item x="4688"/>
        <item x="3282"/>
        <item x="2306"/>
        <item x="979"/>
        <item x="3290"/>
        <item x="23"/>
        <item x="2039"/>
        <item x="101"/>
        <item x="25"/>
        <item x="2170"/>
        <item x="1368"/>
        <item x="1207"/>
        <item x="235"/>
        <item x="1787"/>
        <item x="3747"/>
        <item x="1215"/>
        <item x="650"/>
        <item x="3190"/>
        <item x="1470"/>
        <item x="4015"/>
        <item x="943"/>
        <item x="2801"/>
        <item x="4811"/>
        <item x="4306"/>
        <item x="1102"/>
        <item x="4600"/>
        <item x="921"/>
        <item x="2814"/>
        <item x="4321"/>
        <item x="657"/>
        <item x="300"/>
        <item x="2555"/>
        <item x="2657"/>
        <item x="2076"/>
        <item x="4230"/>
        <item x="3856"/>
        <item x="4457"/>
        <item x="736"/>
        <item x="4102"/>
        <item x="2606"/>
        <item x="4466"/>
        <item x="2874"/>
        <item x="4362"/>
        <item x="3265"/>
        <item x="2604"/>
        <item x="4550"/>
        <item x="2304"/>
        <item x="4090"/>
        <item x="2376"/>
        <item x="3686"/>
        <item x="1052"/>
        <item x="1633"/>
        <item x="41"/>
        <item x="3851"/>
        <item x="2625"/>
        <item x="4896"/>
        <item x="3517"/>
        <item x="586"/>
        <item x="2879"/>
        <item x="2349"/>
        <item x="3235"/>
        <item x="194"/>
        <item x="1511"/>
        <item x="731"/>
        <item x="3624"/>
        <item x="1585"/>
        <item x="4240"/>
        <item x="1613"/>
        <item x="2232"/>
        <item x="2181"/>
        <item x="1050"/>
        <item x="4654"/>
        <item x="4544"/>
        <item x="3386"/>
        <item x="2439"/>
        <item x="2700"/>
        <item x="2057"/>
        <item x="4612"/>
        <item x="4024"/>
        <item x="3956"/>
        <item x="4783"/>
        <item x="4899"/>
        <item x="2962"/>
        <item x="487"/>
        <item x="4663"/>
        <item x="3411"/>
        <item x="3688"/>
        <item x="3110"/>
        <item x="3810"/>
        <item x="1805"/>
        <item x="2746"/>
        <item x="2833"/>
        <item x="928"/>
        <item x="4298"/>
        <item x="2423"/>
        <item x="995"/>
        <item x="476"/>
        <item x="348"/>
        <item x="3442"/>
        <item x="3323"/>
        <item x="1887"/>
        <item x="3765"/>
        <item x="3079"/>
        <item x="1697"/>
        <item x="3364"/>
        <item x="2650"/>
        <item x="3430"/>
        <item x="1458"/>
        <item x="4564"/>
        <item x="1457"/>
        <item x="465"/>
        <item x="3838"/>
        <item x="1671"/>
        <item x="414"/>
        <item x="1210"/>
        <item x="2639"/>
        <item x="4893"/>
        <item x="739"/>
        <item x="1706"/>
        <item x="2069"/>
        <item x="454"/>
        <item x="2355"/>
        <item x="1056"/>
        <item x="1698"/>
        <item x="2340"/>
        <item x="2086"/>
        <item x="3540"/>
        <item x="1409"/>
        <item x="707"/>
        <item x="134"/>
        <item x="2582"/>
        <item x="441"/>
        <item x="38"/>
        <item x="3543"/>
        <item x="1444"/>
        <item x="3711"/>
        <item x="2548"/>
        <item x="3433"/>
        <item x="543"/>
        <item x="2920"/>
        <item x="2283"/>
        <item x="468"/>
        <item x="3015"/>
        <item x="1713"/>
        <item x="864"/>
        <item x="1565"/>
        <item x="634"/>
        <item x="1962"/>
        <item x="2994"/>
        <item x="823"/>
        <item x="2408"/>
        <item x="2154"/>
        <item x="3271"/>
        <item x="3719"/>
        <item x="3922"/>
        <item x="3545"/>
        <item x="2007"/>
        <item x="3903"/>
        <item x="1678"/>
        <item x="779"/>
        <item x="2923"/>
        <item x="2798"/>
        <item x="2032"/>
        <item x="3277"/>
        <item x="3225"/>
        <item x="2163"/>
        <item x="3894"/>
        <item x="2611"/>
        <item x="2199"/>
        <item x="1084"/>
        <item x="579"/>
        <item x="4193"/>
        <item x="4137"/>
        <item x="4018"/>
        <item x="4169"/>
        <item x="3943"/>
        <item x="1889"/>
        <item x="2619"/>
        <item x="523"/>
        <item x="1151"/>
        <item x="3936"/>
        <item x="1390"/>
        <item x="2942"/>
        <item x="2843"/>
        <item x="4271"/>
        <item x="2443"/>
        <item x="3291"/>
        <item x="4440"/>
        <item x="1100"/>
        <item x="2883"/>
        <item x="2393"/>
        <item x="2789"/>
        <item x="419"/>
        <item x="61"/>
        <item x="1834"/>
        <item x="1270"/>
        <item x="886"/>
        <item x="4228"/>
        <item x="4765"/>
        <item x="4843"/>
        <item x="2331"/>
        <item x="3469"/>
        <item x="1"/>
        <item x="2184"/>
        <item x="3790"/>
        <item x="4189"/>
        <item x="2905"/>
        <item x="1013"/>
        <item x="1593"/>
        <item x="4854"/>
        <item x="2734"/>
        <item x="4210"/>
        <item x="3365"/>
        <item x="4212"/>
        <item x="374"/>
        <item x="2001"/>
        <item x="3510"/>
        <item x="2895"/>
        <item x="2675"/>
        <item x="2682"/>
        <item x="2427"/>
        <item x="3741"/>
        <item x="980"/>
        <item x="1831"/>
        <item x="2720"/>
        <item x="1281"/>
        <item x="227"/>
        <item x="562"/>
        <item x="660"/>
        <item x="2078"/>
        <item x="1104"/>
        <item x="2202"/>
        <item x="3131"/>
        <item x="491"/>
        <item x="1576"/>
        <item x="745"/>
        <item x="4613"/>
        <item x="3588"/>
        <item x="4863"/>
        <item x="3532"/>
        <item x="1228"/>
        <item x="329"/>
        <item x="3247"/>
        <item x="1103"/>
        <item x="2723"/>
        <item x="3982"/>
        <item x="855"/>
        <item x="3458"/>
        <item x="832"/>
        <item x="69"/>
        <item x="3828"/>
        <item x="3313"/>
        <item x="814"/>
        <item x="2089"/>
        <item x="460"/>
        <item x="4404"/>
        <item x="4289"/>
        <item x="4698"/>
        <item x="4703"/>
        <item x="104"/>
        <item x="4148"/>
        <item x="3034"/>
        <item x="4632"/>
        <item x="937"/>
        <item x="4037"/>
        <item x="4456"/>
        <item x="1386"/>
        <item x="636"/>
        <item x="1067"/>
        <item x="1999"/>
        <item x="2284"/>
        <item x="777"/>
        <item x="177"/>
        <item x="3890"/>
        <item x="664"/>
        <item x="625"/>
        <item x="1297"/>
        <item x="4075"/>
        <item x="2272"/>
        <item x="3102"/>
        <item x="2446"/>
        <item x="4044"/>
        <item x="1115"/>
        <item x="951"/>
        <item x="1644"/>
        <item x="4870"/>
        <item x="2863"/>
        <item x="4178"/>
        <item x="1797"/>
        <item x="1330"/>
        <item x="1138"/>
        <item x="1537"/>
        <item x="3195"/>
        <item x="2114"/>
        <item x="2425"/>
        <item x="2316"/>
        <item x="1895"/>
        <item x="2097"/>
        <item x="3759"/>
        <item x="4066"/>
        <item x="4576"/>
        <item x="3556"/>
        <item x="3404"/>
        <item x="313"/>
        <item x="3964"/>
        <item x="3266"/>
        <item x="2947"/>
        <item x="3103"/>
        <item x="828"/>
        <item x="2329"/>
        <item x="2468"/>
        <item x="191"/>
        <item x="4083"/>
        <item x="3816"/>
        <item x="1864"/>
        <item x="1829"/>
        <item x="237"/>
        <item x="3546"/>
        <item x="186"/>
        <item x="2177"/>
        <item x="2752"/>
        <item x="2850"/>
        <item x="4721"/>
        <item x="266"/>
        <item x="2906"/>
        <item x="1194"/>
        <item x="2137"/>
        <item x="2088"/>
        <item x="1997"/>
        <item x="1385"/>
        <item x="2"/>
        <item x="2712"/>
        <item x="1642"/>
        <item x="4602"/>
        <item x="1882"/>
        <item x="1736"/>
        <item x="2525"/>
        <item x="1472"/>
        <item x="792"/>
        <item x="884"/>
        <item x="4545"/>
        <item x="1702"/>
        <item x="3331"/>
        <item x="658"/>
        <item x="1380"/>
        <item x="4543"/>
        <item x="4869"/>
        <item x="1005"/>
        <item x="2270"/>
        <item x="4844"/>
        <item x="1574"/>
        <item x="153"/>
        <item x="3978"/>
        <item x="2536"/>
        <item x="557"/>
        <item x="990"/>
        <item x="3872"/>
        <item x="1668"/>
        <item x="1083"/>
        <item x="2322"/>
        <item x="331"/>
        <item x="4728"/>
        <item x="4603"/>
        <item x="1405"/>
        <item x="2215"/>
        <item x="377"/>
        <item x="4871"/>
        <item x="4039"/>
        <item x="1234"/>
        <item x="1759"/>
        <item x="4478"/>
        <item x="3316"/>
        <item x="3675"/>
        <item x="1717"/>
        <item x="3244"/>
        <item x="4415"/>
        <item x="3895"/>
        <item x="3871"/>
        <item x="1916"/>
        <item x="889"/>
        <item x="1823"/>
        <item x="3960"/>
        <item x="2336"/>
        <item x="1657"/>
        <item x="2126"/>
        <item x="2378"/>
        <item x="2552"/>
        <item x="535"/>
        <item x="3665"/>
        <item x="3761"/>
        <item x="2100"/>
        <item x="2302"/>
        <item x="997"/>
        <item x="1419"/>
        <item x="352"/>
        <item x="3156"/>
        <item x="1456"/>
        <item x="1400"/>
        <item x="279"/>
        <item x="687"/>
        <item x="3610"/>
        <item x="207"/>
        <item x="4353"/>
        <item x="4257"/>
        <item x="3640"/>
        <item x="2634"/>
        <item x="338"/>
        <item x="213"/>
        <item x="3391"/>
        <item x="2620"/>
        <item x="3485"/>
        <item x="2087"/>
        <item x="3295"/>
        <item x="3819"/>
        <item x="4119"/>
        <item x="341"/>
        <item x="3311"/>
        <item x="1765"/>
        <item x="3962"/>
        <item x="2112"/>
        <item x="1693"/>
        <item x="1660"/>
        <item x="2515"/>
        <item x="3415"/>
        <item x="4856"/>
        <item x="1948"/>
        <item x="3412"/>
        <item x="4109"/>
        <item x="1875"/>
        <item x="4535"/>
        <item x="4434"/>
        <item x="863"/>
        <item x="3083"/>
        <item x="1912"/>
        <item x="4726"/>
        <item x="1758"/>
        <item x="1436"/>
        <item x="3351"/>
        <item x="225"/>
        <item x="430"/>
        <item x="2827"/>
        <item x="4220"/>
        <item x="663"/>
        <item x="4013"/>
        <item x="857"/>
        <item x="2557"/>
        <item x="4156"/>
        <item x="44"/>
        <item x="1991"/>
        <item x="526"/>
        <item x="3274"/>
        <item x="3882"/>
        <item x="3174"/>
        <item x="3554"/>
        <item x="3162"/>
        <item x="3310"/>
        <item x="1904"/>
        <item x="3222"/>
        <item x="964"/>
        <item x="882"/>
        <item x="627"/>
        <item x="3214"/>
        <item x="4022"/>
        <item x="1389"/>
        <item x="2961"/>
        <item x="3534"/>
        <item x="4214"/>
        <item x="4412"/>
        <item x="605"/>
        <item x="1495"/>
        <item x="2418"/>
        <item x="3706"/>
        <item x="4525"/>
        <item x="2075"/>
        <item x="2192"/>
        <item x="3307"/>
        <item x="4107"/>
        <item x="1339"/>
        <item x="2824"/>
        <item x="644"/>
        <item x="1582"/>
        <item x="4433"/>
        <item x="3027"/>
        <item x="1069"/>
        <item x="453"/>
        <item x="4461"/>
        <item x="946"/>
        <item x="1547"/>
        <item x="436"/>
        <item x="1306"/>
        <item x="4356"/>
        <item x="4203"/>
        <item x="131"/>
        <item x="4635"/>
        <item x="4258"/>
        <item x="317"/>
        <item x="4591"/>
        <item x="798"/>
        <item x="3700"/>
        <item x="2269"/>
        <item x="3350"/>
        <item x="2570"/>
        <item x="978"/>
        <item x="1391"/>
        <item x="4681"/>
        <item x="4113"/>
        <item x="3140"/>
        <item x="1944"/>
        <item x="262"/>
        <item x="968"/>
        <item x="3335"/>
        <item x="3250"/>
        <item x="1742"/>
        <item x="4052"/>
        <item x="3421"/>
        <item x="3794"/>
        <item x="3203"/>
        <item x="1791"/>
        <item x="4523"/>
        <item x="2095"/>
        <item x="1790"/>
        <item x="2896"/>
        <item x="3970"/>
        <item x="940"/>
        <item x="3446"/>
        <item x="4475"/>
        <item x="2319"/>
        <item x="3984"/>
        <item x="2945"/>
        <item x="1305"/>
        <item x="4814"/>
        <item x="890"/>
        <item x="3026"/>
        <item x="3423"/>
        <item x="4527"/>
        <item x="992"/>
        <item x="3757"/>
        <item x="2294"/>
        <item x="2672"/>
        <item x="3518"/>
        <item x="4628"/>
        <item x="3563"/>
        <item x="66"/>
        <item x="4275"/>
        <item x="3038"/>
        <item x="473"/>
        <item x="1533"/>
        <item x="3098"/>
        <item x="1869"/>
        <item x="4599"/>
        <item x="2167"/>
        <item x="831"/>
        <item x="4204"/>
        <item x="192"/>
        <item x="408"/>
        <item x="2640"/>
        <item x="63"/>
        <item x="2168"/>
        <item x="4001"/>
        <item x="4534"/>
        <item x="2513"/>
        <item x="4260"/>
        <item x="2677"/>
        <item x="461"/>
        <item x="4088"/>
        <item x="400"/>
        <item x="1312"/>
        <item x="459"/>
        <item x="1063"/>
        <item x="306"/>
        <item x="1340"/>
        <item x="4891"/>
        <item x="3413"/>
        <item x="141"/>
        <item x="2948"/>
        <item x="3398"/>
        <item x="385"/>
        <item x="1466"/>
        <item x="4268"/>
        <item x="4209"/>
        <item x="1676"/>
        <item x="771"/>
        <item x="1687"/>
        <item x="187"/>
        <item x="4310"/>
        <item x="2109"/>
        <item x="2866"/>
        <item x="2822"/>
        <item x="1255"/>
        <item x="159"/>
        <item x="74"/>
        <item x="918"/>
        <item x="3300"/>
        <item x="2846"/>
        <item x="1606"/>
        <item x="4865"/>
        <item x="2017"/>
        <item x="967"/>
        <item x="1486"/>
        <item x="2516"/>
        <item x="656"/>
        <item x="4276"/>
        <item x="1893"/>
        <item x="2744"/>
        <item x="628"/>
        <item x="3769"/>
        <item x="4326"/>
        <item x="840"/>
        <item x="4435"/>
        <item x="4792"/>
        <item x="282"/>
        <item x="2242"/>
        <item x="3169"/>
        <item x="3645"/>
        <item x="2400"/>
        <item x="2605"/>
        <item x="2875"/>
        <item x="691"/>
        <item x="3283"/>
        <item x="2745"/>
        <item x="4414"/>
        <item x="3826"/>
        <item x="2212"/>
        <item x="2841"/>
        <item x="4162"/>
        <item x="182"/>
        <item x="4562"/>
        <item x="3330"/>
        <item x="2514"/>
        <item x="576"/>
        <item x="4680"/>
        <item x="3837"/>
        <item x="3326"/>
        <item x="1908"/>
        <item x="3885"/>
        <item x="1226"/>
        <item x="2726"/>
        <item x="4768"/>
        <item x="1489"/>
        <item x="1442"/>
        <item x="3682"/>
        <item x="3684"/>
        <item x="1704"/>
        <item x="3702"/>
        <item x="4120"/>
        <item x="3237"/>
        <item x="3309"/>
        <item x="89"/>
        <item x="4717"/>
        <item x="3673"/>
        <item x="4056"/>
        <item x="298"/>
        <item x="866"/>
        <item x="2685"/>
        <item x="700"/>
        <item x="4839"/>
        <item x="3211"/>
        <item x="3715"/>
        <item x="4529"/>
        <item x="3341"/>
        <item x="4049"/>
        <item x="4799"/>
        <item x="3124"/>
        <item x="4742"/>
        <item x="1924"/>
        <item x="1477"/>
        <item x="3096"/>
        <item x="4646"/>
        <item x="3704"/>
        <item x="3870"/>
        <item x="2862"/>
        <item x="4588"/>
        <item x="1238"/>
        <item x="428"/>
        <item x="4051"/>
        <item x="4219"/>
        <item x="2237"/>
        <item x="2466"/>
        <item x="1820"/>
        <item x="1029"/>
        <item x="4462"/>
        <item x="1870"/>
        <item x="2859"/>
        <item x="2494"/>
        <item x="4442"/>
        <item x="4842"/>
        <item x="4583"/>
        <item x="2310"/>
        <item x="4026"/>
        <item x="3314"/>
        <item x="1219"/>
        <item x="1636"/>
        <item x="3868"/>
        <item x="2963"/>
        <item x="536"/>
        <item x="4533"/>
        <item x="2288"/>
        <item x="688"/>
        <item x="1871"/>
        <item x="240"/>
        <item x="4756"/>
        <item x="2259"/>
        <item x="1813"/>
        <item x="2793"/>
        <item x="1277"/>
        <item x="3087"/>
        <item x="1298"/>
        <item x="3839"/>
        <item x="2207"/>
        <item x="1491"/>
        <item x="4445"/>
        <item x="2426"/>
        <item x="3184"/>
        <item x="1062"/>
        <item x="1014"/>
        <item x="4397"/>
        <item x="2006"/>
        <item x="2285"/>
        <item x="4147"/>
        <item x="130"/>
        <item x="873"/>
        <item x="3899"/>
        <item x="612"/>
        <item x="991"/>
        <item x="608"/>
        <item x="2173"/>
        <item x="4112"/>
        <item x="137"/>
        <item x="1278"/>
        <item x="398"/>
        <item x="3334"/>
        <item x="4192"/>
        <item x="2977"/>
        <item x="3537"/>
        <item x="3317"/>
        <item x="1155"/>
        <item x="1877"/>
        <item x="611"/>
        <item x="4571"/>
        <item x="1778"/>
        <item x="1781"/>
        <item x="2364"/>
        <item x="1695"/>
        <item x="596"/>
        <item x="3104"/>
        <item x="4620"/>
        <item x="2491"/>
        <item x="3056"/>
        <item x="3789"/>
        <item x="345"/>
        <item x="977"/>
        <item x="1696"/>
        <item x="4087"/>
        <item x="3213"/>
        <item x="1471"/>
        <item x="233"/>
        <item x="1066"/>
        <item x="375"/>
        <item x="1440"/>
        <item x="2010"/>
        <item x="4129"/>
        <item x="1397"/>
        <item x="1483"/>
        <item x="3705"/>
        <item x="3278"/>
        <item x="1046"/>
        <item x="4266"/>
        <item x="1030"/>
        <item x="256"/>
        <item x="1173"/>
        <item x="1430"/>
        <item x="924"/>
        <item x="4348"/>
        <item x="759"/>
        <item x="1867"/>
        <item x="3993"/>
        <item x="3604"/>
        <item x="4743"/>
        <item x="3202"/>
        <item x="1170"/>
        <item x="867"/>
        <item x="2941"/>
        <item x="4232"/>
        <item x="2445"/>
        <item x="617"/>
        <item x="1802"/>
        <item x="1328"/>
        <item x="3678"/>
        <item x="2505"/>
        <item x="729"/>
        <item x="4280"/>
        <item x="2480"/>
        <item x="3699"/>
        <item x="3520"/>
        <item x="3477"/>
        <item x="4474"/>
        <item x="2935"/>
        <item x="3743"/>
        <item x="4172"/>
        <item x="2326"/>
        <item x="2845"/>
        <item x="1607"/>
        <item x="1300"/>
        <item x="2541"/>
        <item x="3438"/>
        <item x="2679"/>
        <item x="961"/>
        <item x="196"/>
        <item x="76"/>
        <item x="489"/>
        <item x="3138"/>
        <item x="2229"/>
        <item x="1106"/>
        <item x="389"/>
        <item x="270"/>
        <item x="1975"/>
        <item x="1299"/>
        <item x="822"/>
        <item x="283"/>
        <item x="1464"/>
        <item x="3369"/>
        <item x="4065"/>
        <item x="2222"/>
        <item x="4141"/>
        <item x="993"/>
        <item x="2542"/>
        <item x="2509"/>
        <item x="2195"/>
        <item x="4249"/>
        <item x="3969"/>
        <item x="0"/>
        <item x="2944"/>
        <item x="3001"/>
        <item x="4347"/>
        <item x="2776"/>
        <item x="4484"/>
        <item x="4175"/>
        <item x="3776"/>
        <item x="3191"/>
        <item x="2147"/>
        <item x="2176"/>
        <item x="2610"/>
        <item x="4771"/>
        <item x="4183"/>
        <item x="3088"/>
        <item x="3824"/>
        <item x="324"/>
        <item x="3774"/>
        <item x="4642"/>
        <item x="2013"/>
        <item x="1685"/>
        <item x="3254"/>
        <item x="1988"/>
        <item x="810"/>
        <item x="3928"/>
        <item x="1094"/>
        <item x="1545"/>
        <item x="983"/>
        <item x="982"/>
        <item x="62"/>
        <item x="2132"/>
        <item x="4324"/>
        <item x="424"/>
        <item x="3402"/>
        <item x="3959"/>
        <item x="3121"/>
        <item x="448"/>
        <item x="662"/>
        <item x="2307"/>
        <item x="2929"/>
        <item x="1841"/>
        <item x="545"/>
        <item x="1795"/>
        <item x="1271"/>
        <item x="2352"/>
        <item x="1638"/>
        <item x="4093"/>
        <item x="2943"/>
        <item x="1189"/>
        <item x="1331"/>
        <item x="4333"/>
        <item x="4625"/>
        <item x="2150"/>
        <item x="746"/>
        <item x="1861"/>
        <item x="4572"/>
        <item x="455"/>
        <item x="2954"/>
        <item x="3601"/>
        <item x="4512"/>
        <item x="2701"/>
        <item x="247"/>
        <item x="3902"/>
        <item x="520"/>
        <item x="3763"/>
        <item x="838"/>
        <item x="2034"/>
        <item x="722"/>
        <item x="3328"/>
        <item x="3833"/>
        <item x="3022"/>
        <item x="3912"/>
        <item x="3480"/>
        <item x="1128"/>
        <item x="3511"/>
        <item x="4716"/>
        <item x="2240"/>
        <item x="3784"/>
        <item x="3194"/>
        <item x="1174"/>
        <item x="1248"/>
        <item x="4351"/>
        <item x="616"/>
        <item x="1081"/>
        <item x="709"/>
        <item x="2556"/>
        <item x="870"/>
        <item x="2061"/>
        <item x="3371"/>
        <item x="173"/>
        <item x="4780"/>
        <item x="4675"/>
        <item x="3080"/>
        <item x="4123"/>
        <item x="3025"/>
        <item x="4237"/>
        <item x="3714"/>
        <item x="3880"/>
        <item x="224"/>
        <item x="1683"/>
        <item x="1690"/>
        <item x="4450"/>
        <item x="2274"/>
        <item x="986"/>
        <item x="1708"/>
        <item x="2842"/>
        <item x="3949"/>
        <item x="1673"/>
        <item x="1012"/>
        <item x="3608"/>
        <item x="1147"/>
        <item x="209"/>
        <item x="4375"/>
        <item x="637"/>
        <item x="1594"/>
        <item x="2699"/>
        <item x="778"/>
        <item x="109"/>
        <item x="4272"/>
        <item x="4672"/>
        <item x="3886"/>
        <item x="1920"/>
        <item x="1601"/>
        <item x="4795"/>
        <item x="3329"/>
        <item x="4118"/>
        <item x="2511"/>
        <item x="1113"/>
        <item x="2940"/>
        <item x="2545"/>
        <item x="1525"/>
        <item x="4248"/>
        <item x="1575"/>
        <item x="2857"/>
        <item x="3951"/>
        <item x="2710"/>
        <item x="289"/>
        <item x="4452"/>
        <item x="18"/>
        <item x="315"/>
        <item x="3253"/>
        <item x="3940"/>
        <item x="674"/>
        <item x="4812"/>
        <item x="1254"/>
        <item x="3676"/>
        <item x="1970"/>
        <item x="20"/>
        <item x="368"/>
        <item x="3013"/>
        <item x="3053"/>
        <item x="386"/>
        <item x="1256"/>
        <item x="3555"/>
        <item x="2354"/>
        <item x="750"/>
        <item x="4542"/>
        <item x="1611"/>
        <item x="4177"/>
        <item x="2208"/>
        <item x="4053"/>
        <item x="3400"/>
        <item x="2071"/>
        <item x="4506"/>
        <item x="4877"/>
        <item x="285"/>
        <item x="361"/>
        <item x="2766"/>
        <item x="4124"/>
        <item x="931"/>
        <item x="1074"/>
        <item x="2465"/>
        <item x="346"/>
        <item x="3727"/>
        <item x="288"/>
        <item x="3262"/>
        <item x="4084"/>
        <item x="741"/>
        <item x="1505"/>
        <item x="2946"/>
        <item x="1075"/>
        <item x="3987"/>
        <item x="1914"/>
        <item x="1290"/>
        <item x="841"/>
        <item x="4652"/>
        <item x="1048"/>
        <item x="3625"/>
        <item x="2643"/>
        <item x="2428"/>
        <item x="2539"/>
        <item x="4736"/>
        <item x="4273"/>
        <item x="774"/>
        <item x="2588"/>
        <item x="2877"/>
        <item x="2369"/>
        <item x="2950"/>
        <item x="4138"/>
        <item x="2937"/>
        <item x="3426"/>
        <item x="4114"/>
        <item x="2139"/>
        <item x="2573"/>
        <item x="1731"/>
        <item x="1047"/>
        <item x="3246"/>
        <item x="4592"/>
        <item x="762"/>
        <item x="1018"/>
        <item x="3937"/>
        <item x="3504"/>
        <item x="2568"/>
        <item x="4250"/>
        <item x="3142"/>
        <item x="3308"/>
        <item x="2982"/>
        <item x="328"/>
        <item x="755"/>
        <item x="3935"/>
        <item x="2779"/>
        <item x="1623"/>
        <item x="519"/>
        <item x="2892"/>
        <item x="860"/>
        <item x="2686"/>
        <item x="3243"/>
        <item x="2873"/>
        <item x="4653"/>
        <item x="1843"/>
        <item x="2161"/>
        <item x="1479"/>
        <item x="4006"/>
        <item x="3523"/>
        <item x="492"/>
        <item x="1034"/>
        <item x="4181"/>
        <item x="79"/>
        <item x="1038"/>
        <item x="4170"/>
        <item x="1263"/>
        <item x="2070"/>
        <item x="1653"/>
        <item x="4532"/>
        <item x="1868"/>
        <item x="399"/>
        <item x="4500"/>
        <item x="827"/>
        <item x="1775"/>
        <item x="1622"/>
        <item x="417"/>
        <item x="1145"/>
        <item x="525"/>
        <item x="1662"/>
        <item x="4399"/>
        <item x="2530"/>
        <item x="1946"/>
        <item x="1406"/>
        <item x="34"/>
        <item x="3689"/>
        <item x="1129"/>
        <item x="4016"/>
        <item x="789"/>
        <item x="4188"/>
        <item x="433"/>
        <item x="1800"/>
        <item x="132"/>
        <item x="4580"/>
        <item x="464"/>
        <item x="1007"/>
        <item x="858"/>
        <item x="1303"/>
        <item x="22"/>
        <item x="2119"/>
        <item x="1793"/>
        <item x="3478"/>
        <item x="2174"/>
        <item x="4229"/>
        <item x="1515"/>
        <item x="4878"/>
        <item x="3392"/>
        <item x="1846"/>
        <item x="195"/>
        <item x="4198"/>
        <item x="49"/>
        <item x="3394"/>
        <item x="4000"/>
        <item x="245"/>
        <item x="673"/>
        <item x="4251"/>
        <item x="768"/>
        <item x="1899"/>
        <item x="3577"/>
        <item x="1163"/>
        <item x="4345"/>
        <item x="3679"/>
        <item x="3076"/>
        <item x="97"/>
        <item x="4014"/>
        <item x="938"/>
        <item x="3109"/>
        <item x="1316"/>
        <item x="116"/>
        <item x="4329"/>
        <item x="2800"/>
        <item x="3269"/>
        <item x="3798"/>
        <item x="4133"/>
        <item x="3387"/>
        <item x="4190"/>
        <item x="2953"/>
        <item x="1354"/>
        <item x="1124"/>
        <item x="996"/>
        <item x="1105"/>
        <item x="1768"/>
        <item x="1190"/>
        <item x="816"/>
        <item x="2271"/>
        <item x="2849"/>
        <item x="2738"/>
        <item x="1686"/>
        <item x="4425"/>
        <item x="4682"/>
        <item x="444"/>
        <item x="3974"/>
        <item x="2079"/>
        <item x="4477"/>
        <item x="1966"/>
        <item x="3963"/>
        <item x="639"/>
        <item x="4246"/>
        <item x="917"/>
        <item x="3944"/>
        <item x="3435"/>
        <item x="124"/>
        <item x="2457"/>
        <item x="4518"/>
        <item x="4693"/>
        <item x="482"/>
        <item x="3008"/>
        <item x="2899"/>
        <item x="2018"/>
        <item x="3033"/>
        <item x="2596"/>
        <item x="2669"/>
        <item x="3995"/>
        <item x="3654"/>
        <item x="3500"/>
        <item x="3753"/>
        <item x="4185"/>
        <item x="3932"/>
        <item x="1246"/>
        <item x="3796"/>
        <item x="4405"/>
        <item x="1891"/>
        <item x="1785"/>
        <item x="1749"/>
        <item x="3920"/>
        <item x="4221"/>
        <item x="1291"/>
        <item x="587"/>
        <item x="4132"/>
        <item x="2461"/>
        <item x="2291"/>
        <item x="3120"/>
        <item x="1351"/>
        <item x="3319"/>
        <item x="1016"/>
        <item x="1360"/>
        <item x="4168"/>
        <item x="1382"/>
        <item x="151"/>
        <item x="1617"/>
        <item x="607"/>
        <item x="939"/>
        <item x="2390"/>
        <item x="3623"/>
        <item x="1784"/>
        <item x="753"/>
        <item x="3464"/>
        <item x="442"/>
        <item x="2266"/>
        <item x="3662"/>
        <item x="4127"/>
        <item x="4467"/>
        <item x="3883"/>
        <item x="2930"/>
        <item x="3693"/>
        <item x="4047"/>
        <item x="410"/>
        <item x="2747"/>
        <item x="3338"/>
        <item x="1358"/>
        <item x="807"/>
        <item x="88"/>
        <item x="3752"/>
        <item x="4862"/>
        <item x="561"/>
        <item x="3548"/>
        <item x="358"/>
        <item x="4639"/>
        <item x="1167"/>
        <item x="1332"/>
        <item x="2782"/>
        <item x="3846"/>
        <item x="1114"/>
        <item x="2296"/>
        <item x="292"/>
        <item x="4373"/>
        <item x="1773"/>
        <item x="2969"/>
        <item x="4058"/>
        <item x="2419"/>
        <item x="3306"/>
        <item x="4772"/>
        <item x="630"/>
        <item x="2973"/>
        <item x="2521"/>
        <item x="4821"/>
        <item x="1928"/>
        <item x="4002"/>
        <item x="2676"/>
        <item x="43"/>
        <item x="2210"/>
        <item x="595"/>
        <item x="3559"/>
        <item x="94"/>
        <item x="1770"/>
        <item x="727"/>
        <item x="2581"/>
        <item x="1450"/>
        <item x="3099"/>
        <item x="2246"/>
        <item x="418"/>
        <item x="2660"/>
        <item x="1803"/>
        <item x="2697"/>
        <item x="883"/>
        <item x="4389"/>
        <item x="821"/>
        <item x="1833"/>
        <item x="2632"/>
        <item x="472"/>
        <item x="537"/>
        <item x="3002"/>
        <item x="278"/>
        <item x="1141"/>
        <item x="1839"/>
        <item x="1951"/>
        <item x="105"/>
        <item x="3600"/>
        <item x="936"/>
        <item x="3429"/>
        <item x="3756"/>
        <item x="1473"/>
        <item x="2714"/>
        <item x="2912"/>
        <item x="3118"/>
        <item x="527"/>
        <item x="4733"/>
        <item x="2769"/>
        <item x="2450"/>
        <item x="1909"/>
        <item x="4636"/>
        <item x="166"/>
        <item x="2996"/>
        <item x="1119"/>
        <item x="3836"/>
        <item x="1090"/>
        <item x="102"/>
        <item x="3609"/>
        <item x="3916"/>
        <item x="4153"/>
        <item x="309"/>
        <item x="3396"/>
        <item x="129"/>
        <item x="2223"/>
        <item x="2914"/>
        <item x="4835"/>
        <item x="4344"/>
        <item x="4342"/>
        <item x="1860"/>
        <item x="2200"/>
        <item x="3336"/>
        <item x="484"/>
        <item x="654"/>
        <item x="1694"/>
        <item x="2826"/>
        <item x="1808"/>
        <item x="3041"/>
        <item x="1384"/>
        <item x="3062"/>
        <item x="1421"/>
        <item x="2806"/>
        <item x="2082"/>
        <item x="4396"/>
        <item x="4880"/>
        <item x="3948"/>
        <item x="2432"/>
        <item x="1521"/>
        <item x="2713"/>
        <item x="4385"/>
        <item x="1919"/>
        <item x="3811"/>
        <item x="4696"/>
        <item x="127"/>
        <item x="2823"/>
        <item x="795"/>
        <item x="2171"/>
        <item x="1148"/>
        <item x="2016"/>
        <item x="4420"/>
        <item x="2897"/>
        <item x="1028"/>
        <item x="3976"/>
        <item x="170"/>
        <item x="1335"/>
        <item x="4182"/>
        <item x="2678"/>
        <item x="150"/>
        <item x="1530"/>
        <item x="1640"/>
        <item x="3176"/>
        <item x="682"/>
        <item x="3471"/>
        <item x="1866"/>
        <item x="3592"/>
        <item x="3482"/>
        <item x="228"/>
        <item x="381"/>
        <item x="2729"/>
        <item x="2221"/>
        <item x="593"/>
        <item x="466"/>
        <item x="4225"/>
        <item x="1404"/>
        <item x="2711"/>
        <item x="4734"/>
        <item x="2607"/>
        <item x="3444"/>
        <item x="3357"/>
        <item x="3196"/>
        <item x="2448"/>
        <item x="4517"/>
        <item x="3228"/>
        <item x="1251"/>
        <item x="4262"/>
        <item x="4701"/>
        <item x="3061"/>
        <item x="4201"/>
        <item x="1261"/>
        <item x="1583"/>
        <item x="2805"/>
        <item x="692"/>
        <item x="4213"/>
        <item x="274"/>
        <item x="1938"/>
        <item x="3181"/>
        <item x="4208"/>
        <item x="1448"/>
        <item x="4441"/>
        <item x="2019"/>
        <item x="2705"/>
        <item x="3925"/>
        <item x="512"/>
        <item x="3519"/>
        <item x="26"/>
        <item x="232"/>
        <item x="1572"/>
        <item x="2012"/>
        <item x="1615"/>
        <item x="394"/>
        <item x="2716"/>
        <item x="4317"/>
        <item x="721"/>
        <item x="1187"/>
        <item x="1629"/>
        <item x="2781"/>
        <item x="456"/>
        <item x="2770"/>
        <item x="2901"/>
        <item x="791"/>
        <item x="2767"/>
        <item x="669"/>
        <item x="1413"/>
        <item x="1811"/>
        <item x="2471"/>
        <item x="1092"/>
        <item x="2065"/>
        <item x="715"/>
        <item x="4548"/>
        <item x="881"/>
        <item x="3374"/>
        <item x="3842"/>
        <item x="1059"/>
        <item x="3447"/>
        <item x="500"/>
        <item x="1500"/>
        <item x="3635"/>
        <item x="3209"/>
        <item x="714"/>
        <item x="3486"/>
        <item x="3031"/>
        <item x="1185"/>
        <item x="265"/>
        <item x="3172"/>
        <item x="1184"/>
        <item x="1772"/>
        <item x="3857"/>
        <item x="2938"/>
        <item x="1925"/>
        <item x="1085"/>
        <item x="2797"/>
        <item x="742"/>
        <item x="3653"/>
        <item x="3907"/>
        <item x="4574"/>
        <item x="3397"/>
        <item x="2749"/>
        <item x="4834"/>
        <item x="4165"/>
        <item x="3373"/>
        <item x="723"/>
        <item x="1652"/>
        <item x="528"/>
        <item x="3606"/>
        <item x="4180"/>
        <item x="4312"/>
        <item x="2025"/>
        <item x="895"/>
        <item x="372"/>
        <item x="3417"/>
        <item x="2900"/>
        <item x="875"/>
        <item x="3823"/>
        <item x="4841"/>
        <item x="621"/>
        <item x="4323"/>
        <item x="2447"/>
        <item x="96"/>
        <item x="264"/>
        <item x="4491"/>
        <item x="3611"/>
        <item x="844"/>
        <item x="1753"/>
        <item x="1366"/>
        <item x="3360"/>
        <item x="718"/>
        <item x="5"/>
        <item x="3840"/>
        <item x="3366"/>
        <item x="2303"/>
        <item x="296"/>
        <item x="4285"/>
        <item x="646"/>
        <item x="1931"/>
        <item x="2217"/>
        <item x="1041"/>
        <item x="2795"/>
        <item x="3620"/>
        <item x="4054"/>
        <item x="359"/>
        <item x="2985"/>
        <item x="3068"/>
        <item x="601"/>
        <item x="3145"/>
        <item x="3508"/>
        <item x="1446"/>
        <item x="581"/>
        <item x="1424"/>
        <item x="661"/>
        <item x="1395"/>
        <item x="362"/>
        <item x="3264"/>
        <item x="4218"/>
        <item x="1577"/>
        <item x="1822"/>
        <item x="2090"/>
        <item x="1581"/>
        <item x="2434"/>
        <item x="450"/>
        <item x="3760"/>
        <item x="3445"/>
        <item x="4122"/>
        <item x="784"/>
        <item x="2180"/>
        <item x="906"/>
        <item x="1209"/>
        <item x="308"/>
        <item x="4309"/>
        <item x="467"/>
        <item x="4045"/>
        <item x="1571"/>
        <item x="2864"/>
        <item x="2395"/>
        <item x="1262"/>
        <item x="4400"/>
        <item x="1536"/>
        <item x="1057"/>
        <item x="3642"/>
        <item x="2172"/>
        <item x="174"/>
        <item x="2785"/>
        <item x="2359"/>
        <item x="4076"/>
        <item x="959"/>
        <item x="108"/>
        <item x="7"/>
        <item x="685"/>
        <item x="383"/>
        <item x="3906"/>
        <item x="1835"/>
        <item x="4905"/>
        <item x="4121"/>
        <item x="3108"/>
        <item x="3667"/>
        <item x="4739"/>
        <item x="3593"/>
        <item x="4624"/>
        <item x="1724"/>
        <item x="3116"/>
        <item x="4901"/>
        <item x="2918"/>
        <item x="4881"/>
        <item x="3084"/>
        <item x="613"/>
        <item x="2206"/>
        <item x="1065"/>
        <item x="1492"/>
        <item x="2773"/>
        <item x="267"/>
        <item x="1178"/>
        <item x="2939"/>
        <item x="445"/>
        <item x="2775"/>
        <item x="2984"/>
        <item x="1416"/>
        <item x="3595"/>
        <item x="1907"/>
        <item x="2005"/>
        <item x="566"/>
        <item x="3007"/>
        <item x="1349"/>
        <item x="2741"/>
        <item x="2658"/>
        <item x="3453"/>
        <item x="2105"/>
        <item x="3502"/>
        <item x="3432"/>
        <item x="2295"/>
        <item x="2652"/>
        <item x="1764"/>
        <item x="2493"/>
        <item x="676"/>
        <item x="4552"/>
        <item x="2485"/>
        <item x="2638"/>
        <item x="834"/>
        <item x="913"/>
        <item x="2668"/>
        <item x="4861"/>
        <item x="3151"/>
        <item x="3303"/>
        <item x="2884"/>
        <item x="4744"/>
        <item x="401"/>
        <item x="2809"/>
        <item x="1779"/>
        <item x="1144"/>
        <item x="713"/>
        <item x="4845"/>
        <item x="4070"/>
        <item x="1941"/>
        <item x="54"/>
        <item x="3737"/>
        <item x="4131"/>
        <item x="4319"/>
        <item x="3352"/>
        <item x="3571"/>
        <item x="139"/>
        <item x="2928"/>
        <item x="2656"/>
        <item x="649"/>
        <item x="3024"/>
        <item x="4012"/>
        <item x="4033"/>
        <item x="758"/>
        <item x="4685"/>
        <item x="2590"/>
        <item x="4782"/>
        <item x="1714"/>
        <item x="1241"/>
        <item x="3771"/>
        <item x="3503"/>
        <item x="230"/>
        <item x="4678"/>
        <item x="1132"/>
        <item x="3344"/>
        <item x="589"/>
        <item x="3957"/>
        <item x="1285"/>
        <item x="1560"/>
        <item x="70"/>
        <item x="31"/>
        <item x="3576"/>
        <item x="1294"/>
        <item x="4194"/>
        <item x="3436"/>
        <item x="4775"/>
        <item x="4352"/>
        <item x="591"/>
        <item x="4757"/>
        <item x="4683"/>
        <item x="2204"/>
        <item x="4817"/>
        <item x="4786"/>
        <item x="1985"/>
        <item x="56"/>
        <item x="2788"/>
        <item x="1468"/>
        <item x="2917"/>
        <item x="4503"/>
        <item x="3864"/>
        <item x="3424"/>
        <item x="1564"/>
        <item x="4455"/>
        <item x="4135"/>
        <item x="1383"/>
        <item x="1614"/>
        <item x="4069"/>
        <item x="2233"/>
        <item x="32"/>
        <item x="1651"/>
        <item x="4195"/>
        <item x="3292"/>
        <item x="1002"/>
        <item x="2115"/>
        <item x="3728"/>
        <item x="614"/>
        <item x="2228"/>
        <item x="3496"/>
        <item x="3358"/>
        <item x="3115"/>
        <item x="4476"/>
        <item x="3046"/>
        <item x="4050"/>
        <item x="4864"/>
        <item x="255"/>
        <item x="1512"/>
        <item x="496"/>
        <item x="880"/>
        <item x="470"/>
        <item x="4859"/>
        <item x="1039"/>
        <item x="4030"/>
        <item x="4774"/>
        <item x="1142"/>
        <item x="1071"/>
        <item x="2474"/>
        <item x="1930"/>
        <item x="3275"/>
        <item x="847"/>
        <item x="3448"/>
        <item x="1885"/>
        <item x="4596"/>
        <item x="1135"/>
        <item x="1001"/>
        <item x="902"/>
        <item x="2974"/>
        <item x="2292"/>
        <item x="1460"/>
        <item x="1199"/>
        <item x="3226"/>
        <item x="4184"/>
        <item x="2120"/>
        <item x="2858"/>
        <item x="3037"/>
        <item x="2386"/>
        <item x="3708"/>
        <item x="2577"/>
        <item x="1035"/>
        <item x="668"/>
        <item x="241"/>
        <item x="3929"/>
        <item x="39"/>
        <item x="4566"/>
        <item x="3132"/>
        <item x="4713"/>
        <item x="544"/>
        <item x="4831"/>
        <item x="1322"/>
        <item x="2009"/>
        <item x="3020"/>
        <item x="3082"/>
        <item x="4557"/>
        <item x="2653"/>
        <item x="2244"/>
        <item x="4453"/>
        <item x="837"/>
        <item x="2591"/>
        <item x="1295"/>
        <item x="1863"/>
        <item x="1197"/>
        <item x="4363"/>
        <item x="2227"/>
        <item x="1589"/>
        <item x="3389"/>
        <item x="3972"/>
        <item x="698"/>
        <item x="1726"/>
        <item x="3572"/>
        <item x="794"/>
        <item x="3720"/>
        <item x="1670"/>
        <item x="1637"/>
        <item x="276"/>
        <item x="2430"/>
        <item x="2214"/>
        <item x="2612"/>
        <item x="3207"/>
        <item x="2314"/>
        <item x="3014"/>
        <item x="4283"/>
        <item x="619"/>
        <item x="4874"/>
        <item x="915"/>
        <item x="1462"/>
        <item x="4644"/>
        <item x="1738"/>
        <item x="2986"/>
        <item x="2407"/>
        <item x="4902"/>
        <item x="2046"/>
        <item x="3926"/>
        <item x="1692"/>
        <item x="1098"/>
        <item x="229"/>
        <item x="4003"/>
        <item x="2820"/>
        <item x="1631"/>
        <item x="3449"/>
        <item x="4297"/>
        <item x="4143"/>
        <item x="4832"/>
        <item x="1616"/>
        <item x="1754"/>
        <item x="1508"/>
        <item x="2080"/>
        <item x="1357"/>
        <item x="4077"/>
        <item x="4103"/>
        <item x="4386"/>
        <item x="2983"/>
        <item x="910"/>
        <item x="3552"/>
        <item x="2211"/>
        <item x="3793"/>
        <item x="2670"/>
        <item x="2478"/>
        <item x="1346"/>
        <item x="2636"/>
        <item x="2881"/>
        <item x="2052"/>
        <item x="4490"/>
        <item x="2839"/>
        <item x="3917"/>
        <item x="3492"/>
        <item x="666"/>
        <item x="68"/>
        <item x="4316"/>
        <item x="4892"/>
        <item x="1388"/>
        <item x="2014"/>
        <item x="538"/>
        <item x="2481"/>
        <item x="3095"/>
        <item x="2780"/>
        <item x="1850"/>
        <item x="4788"/>
        <item x="422"/>
        <item x="4430"/>
        <item x="3634"/>
        <item x="6"/>
        <item x="1020"/>
        <item x="4651"/>
        <item x="4708"/>
        <item x="3733"/>
        <item x="4802"/>
        <item x="2598"/>
        <item x="638"/>
        <item x="1250"/>
        <item x="1449"/>
        <item x="3933"/>
        <item x="4150"/>
        <item x="3470"/>
        <item x="3680"/>
        <item x="923"/>
        <item x="2602"/>
        <item x="1974"/>
        <item x="1093"/>
        <item x="8"/>
        <item x="2815"/>
        <item x="2055"/>
        <item x="1529"/>
        <item x="4086"/>
        <item x="2867"/>
        <item x="1394"/>
        <item x="3197"/>
        <item x="813"/>
        <item x="4366"/>
        <item x="2690"/>
        <item x="3071"/>
        <item x="2848"/>
        <item x="3878"/>
        <item x="3484"/>
        <item x="4907"/>
        <item x="2488"/>
        <item x="3788"/>
        <item x="1597"/>
        <item x="2757"/>
        <item x="2796"/>
        <item x="2317"/>
        <item x="2135"/>
        <item x="2251"/>
        <item x="1237"/>
        <item x="2444"/>
        <item x="1542"/>
        <item x="3783"/>
        <item x="1154"/>
        <item x="273"/>
        <item x="4406"/>
        <item x="764"/>
        <item x="2397"/>
        <item x="1079"/>
        <item x="3112"/>
        <item x="2663"/>
        <item x="3797"/>
        <item x="648"/>
        <item x="706"/>
        <item x="1011"/>
        <item x="236"/>
        <item x="2731"/>
        <item x="3029"/>
        <item x="903"/>
        <item x="4098"/>
        <item x="1965"/>
        <item t="default"/>
      </items>
    </pivotField>
    <pivotField compact="0" numFmtId="9" outline="0" showAll="0"/>
    <pivotField compact="0" numFmtId="9" outline="0"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Quantity" fld="12" baseField="0" baseItem="0"/>
    <dataField name="Sum of Total_Profit" fld="18" baseField="0" baseItem="0"/>
    <dataField name="Average of Duration (Days)" fld="11" subtotal="average" baseField="0" baseItem="0"/>
    <dataField name="Sum of Revenue2" fld="17" baseField="0" baseItem="0"/>
    <dataField name="Average of Revenue" fld="1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1" cacheId="3" applyNumberFormats="0" applyBorderFormats="0" applyFontFormats="0" applyPatternFormats="0" applyAlignmentFormats="0" applyWidthHeightFormats="1" dataCaption="Values" updatedVersion="7" minRefreshableVersion="5" useAutoFormatting="1" rowGrandTotals="0" colGrandTotals="0" createdVersion="7" indent="0" compact="0" compactData="0" multipleFieldFilters="0" chartFormat="7">
  <location ref="D7:E19" firstHeaderRow="1" firstDataRow="1" firstDataCol="1"/>
  <pivotFields count="21">
    <pivotField compact="0" outline="0" showAll="0">
      <items count="8">
        <item x="2"/>
        <item x="4"/>
        <item x="0"/>
        <item x="1"/>
        <item x="3"/>
        <item x="6"/>
        <item x="5"/>
        <item t="default"/>
      </items>
    </pivotField>
    <pivotField compact="0" outline="0" showAll="0">
      <items count="186">
        <item x="8"/>
        <item x="120"/>
        <item x="21"/>
        <item x="152"/>
        <item x="39"/>
        <item x="0"/>
        <item x="93"/>
        <item x="31"/>
        <item x="16"/>
        <item x="60"/>
        <item x="163"/>
        <item x="170"/>
        <item x="72"/>
        <item x="168"/>
        <item x="43"/>
        <item x="181"/>
        <item x="34"/>
        <item x="82"/>
        <item x="7"/>
        <item x="145"/>
        <item x="155"/>
        <item x="17"/>
        <item x="183"/>
        <item x="75"/>
        <item x="141"/>
        <item x="84"/>
        <item x="180"/>
        <item x="182"/>
        <item x="47"/>
        <item x="114"/>
        <item x="102"/>
        <item x="128"/>
        <item x="134"/>
        <item x="131"/>
        <item x="157"/>
        <item x="25"/>
        <item x="85"/>
        <item x="2"/>
        <item x="126"/>
        <item x="99"/>
        <item x="88"/>
        <item x="49"/>
        <item x="146"/>
        <item x="115"/>
        <item x="124"/>
        <item x="172"/>
        <item x="58"/>
        <item x="63"/>
        <item x="22"/>
        <item x="9"/>
        <item x="6"/>
        <item x="176"/>
        <item x="41"/>
        <item x="129"/>
        <item x="87"/>
        <item x="179"/>
        <item x="148"/>
        <item x="161"/>
        <item x="140"/>
        <item x="171"/>
        <item x="69"/>
        <item x="27"/>
        <item x="28"/>
        <item x="166"/>
        <item x="76"/>
        <item x="135"/>
        <item x="109"/>
        <item x="153"/>
        <item x="125"/>
        <item x="137"/>
        <item x="57"/>
        <item x="61"/>
        <item x="169"/>
        <item x="133"/>
        <item x="142"/>
        <item x="119"/>
        <item x="121"/>
        <item x="94"/>
        <item x="112"/>
        <item x="150"/>
        <item x="45"/>
        <item x="108"/>
        <item x="106"/>
        <item x="38"/>
        <item x="37"/>
        <item x="66"/>
        <item x="15"/>
        <item x="175"/>
        <item x="117"/>
        <item x="20"/>
        <item x="77"/>
        <item x="116"/>
        <item x="33"/>
        <item x="139"/>
        <item x="101"/>
        <item x="32"/>
        <item x="12"/>
        <item x="165"/>
        <item x="96"/>
        <item x="81"/>
        <item x="158"/>
        <item x="40"/>
        <item x="62"/>
        <item x="18"/>
        <item x="123"/>
        <item x="86"/>
        <item x="68"/>
        <item x="26"/>
        <item x="5"/>
        <item x="111"/>
        <item x="65"/>
        <item x="70"/>
        <item x="156"/>
        <item x="164"/>
        <item x="55"/>
        <item x="143"/>
        <item x="113"/>
        <item x="162"/>
        <item x="52"/>
        <item x="3"/>
        <item x="89"/>
        <item x="11"/>
        <item x="110"/>
        <item x="173"/>
        <item x="1"/>
        <item x="160"/>
        <item x="104"/>
        <item x="73"/>
        <item x="71"/>
        <item x="50"/>
        <item x="127"/>
        <item x="178"/>
        <item x="59"/>
        <item x="130"/>
        <item x="118"/>
        <item x="13"/>
        <item x="14"/>
        <item x="46"/>
        <item x="44"/>
        <item x="154"/>
        <item x="24"/>
        <item x="74"/>
        <item x="67"/>
        <item x="100"/>
        <item x="174"/>
        <item x="83"/>
        <item x="159"/>
        <item x="80"/>
        <item x="56"/>
        <item x="35"/>
        <item x="53"/>
        <item x="51"/>
        <item x="105"/>
        <item x="132"/>
        <item x="4"/>
        <item x="54"/>
        <item x="98"/>
        <item x="136"/>
        <item x="36"/>
        <item x="184"/>
        <item x="42"/>
        <item x="144"/>
        <item x="97"/>
        <item x="90"/>
        <item x="122"/>
        <item x="92"/>
        <item x="149"/>
        <item x="95"/>
        <item x="19"/>
        <item x="151"/>
        <item x="10"/>
        <item x="107"/>
        <item x="23"/>
        <item x="91"/>
        <item x="64"/>
        <item x="30"/>
        <item x="79"/>
        <item x="103"/>
        <item x="48"/>
        <item x="29"/>
        <item x="167"/>
        <item x="147"/>
        <item x="138"/>
        <item x="78"/>
        <item x="177"/>
        <item t="default"/>
      </items>
    </pivotField>
    <pivotField compact="0" outline="0" showAll="0">
      <items count="13">
        <item x="0"/>
        <item x="2"/>
        <item x="3"/>
        <item x="5"/>
        <item x="7"/>
        <item x="9"/>
        <item x="11"/>
        <item x="8"/>
        <item x="6"/>
        <item x="4"/>
        <item x="1"/>
        <item x="10"/>
        <item t="default"/>
      </items>
    </pivotField>
    <pivotField compact="0" outline="0" showAll="0"/>
    <pivotField compact="0" outline="0" showAll="0"/>
    <pivotField compact="0" numFmtId="14" outline="0" showAll="0">
      <items count="2306">
        <item x="975"/>
        <item x="669"/>
        <item x="72"/>
        <item x="1746"/>
        <item x="1749"/>
        <item x="1522"/>
        <item x="1010"/>
        <item x="2170"/>
        <item x="921"/>
        <item x="536"/>
        <item x="1640"/>
        <item x="209"/>
        <item x="1734"/>
        <item x="20"/>
        <item x="1967"/>
        <item x="2076"/>
        <item x="1332"/>
        <item x="1214"/>
        <item x="453"/>
        <item x="1993"/>
        <item x="2216"/>
        <item x="64"/>
        <item x="1843"/>
        <item x="1270"/>
        <item x="1550"/>
        <item x="909"/>
        <item x="1023"/>
        <item x="1870"/>
        <item x="166"/>
        <item x="1865"/>
        <item x="2186"/>
        <item x="1553"/>
        <item x="1425"/>
        <item x="291"/>
        <item x="36"/>
        <item x="666"/>
        <item x="582"/>
        <item x="848"/>
        <item x="295"/>
        <item x="1354"/>
        <item x="371"/>
        <item x="345"/>
        <item x="264"/>
        <item x="2273"/>
        <item x="1721"/>
        <item x="1905"/>
        <item x="290"/>
        <item x="535"/>
        <item x="878"/>
        <item x="645"/>
        <item x="1210"/>
        <item x="992"/>
        <item x="1365"/>
        <item x="2086"/>
        <item x="2301"/>
        <item x="1182"/>
        <item x="1056"/>
        <item x="811"/>
        <item x="343"/>
        <item x="944"/>
        <item x="2191"/>
        <item x="1418"/>
        <item x="840"/>
        <item x="310"/>
        <item x="263"/>
        <item x="1613"/>
        <item x="2238"/>
        <item x="500"/>
        <item x="2105"/>
        <item x="448"/>
        <item x="127"/>
        <item x="2231"/>
        <item x="651"/>
        <item x="2103"/>
        <item x="667"/>
        <item x="1430"/>
        <item x="190"/>
        <item x="1063"/>
        <item x="1025"/>
        <item x="162"/>
        <item x="1233"/>
        <item x="1740"/>
        <item x="539"/>
        <item x="306"/>
        <item x="1699"/>
        <item x="440"/>
        <item x="1884"/>
        <item x="2022"/>
        <item x="1853"/>
        <item x="1930"/>
        <item x="1080"/>
        <item x="2042"/>
        <item x="709"/>
        <item x="1777"/>
        <item x="1968"/>
        <item x="1102"/>
        <item x="220"/>
        <item x="2122"/>
        <item x="964"/>
        <item x="570"/>
        <item x="2227"/>
        <item x="1474"/>
        <item x="1"/>
        <item x="399"/>
        <item x="140"/>
        <item x="408"/>
        <item x="983"/>
        <item x="1472"/>
        <item x="3"/>
        <item x="791"/>
        <item x="1380"/>
        <item x="511"/>
        <item x="148"/>
        <item x="2009"/>
        <item x="1184"/>
        <item x="441"/>
        <item x="96"/>
        <item x="1817"/>
        <item x="1319"/>
        <item x="1958"/>
        <item x="2071"/>
        <item x="464"/>
        <item x="1887"/>
        <item x="1683"/>
        <item x="417"/>
        <item x="738"/>
        <item x="1554"/>
        <item x="1886"/>
        <item x="1058"/>
        <item x="1330"/>
        <item x="2202"/>
        <item x="1868"/>
        <item x="273"/>
        <item x="1420"/>
        <item x="851"/>
        <item x="1869"/>
        <item x="1587"/>
        <item x="782"/>
        <item x="75"/>
        <item x="396"/>
        <item x="855"/>
        <item x="1598"/>
        <item x="815"/>
        <item x="137"/>
        <item x="335"/>
        <item x="380"/>
        <item x="1544"/>
        <item x="2291"/>
        <item x="661"/>
        <item x="1029"/>
        <item x="341"/>
        <item x="549"/>
        <item x="180"/>
        <item x="1747"/>
        <item x="260"/>
        <item x="2018"/>
        <item x="129"/>
        <item x="1192"/>
        <item x="1755"/>
        <item x="785"/>
        <item x="116"/>
        <item x="110"/>
        <item x="988"/>
        <item x="2089"/>
        <item x="384"/>
        <item x="2126"/>
        <item x="1007"/>
        <item x="1352"/>
        <item x="1320"/>
        <item x="1046"/>
        <item x="2247"/>
        <item x="830"/>
        <item x="778"/>
        <item x="2029"/>
        <item x="1346"/>
        <item x="2116"/>
        <item x="1292"/>
        <item x="257"/>
        <item x="5"/>
        <item x="2213"/>
        <item x="325"/>
        <item x="1651"/>
        <item x="1978"/>
        <item x="835"/>
        <item x="744"/>
        <item x="916"/>
        <item x="184"/>
        <item x="104"/>
        <item x="1772"/>
        <item x="750"/>
        <item x="233"/>
        <item x="908"/>
        <item x="1114"/>
        <item x="1507"/>
        <item x="1516"/>
        <item x="653"/>
        <item x="1592"/>
        <item x="1781"/>
        <item x="891"/>
        <item x="2072"/>
        <item x="2156"/>
        <item x="935"/>
        <item x="1382"/>
        <item x="982"/>
        <item x="2262"/>
        <item x="2184"/>
        <item x="584"/>
        <item x="1682"/>
        <item x="734"/>
        <item x="232"/>
        <item x="1811"/>
        <item x="1653"/>
        <item x="419"/>
        <item x="742"/>
        <item x="493"/>
        <item x="1251"/>
        <item x="416"/>
        <item x="1872"/>
        <item x="1589"/>
        <item x="2045"/>
        <item x="604"/>
        <item x="478"/>
        <item x="359"/>
        <item x="2050"/>
        <item x="754"/>
        <item x="619"/>
        <item x="1661"/>
        <item x="1259"/>
        <item x="1440"/>
        <item x="2192"/>
        <item x="2019"/>
        <item x="1938"/>
        <item x="1031"/>
        <item x="736"/>
        <item x="1667"/>
        <item x="53"/>
        <item x="1460"/>
        <item x="1770"/>
        <item x="599"/>
        <item x="559"/>
        <item x="1671"/>
        <item x="1001"/>
        <item x="17"/>
        <item x="958"/>
        <item x="1466"/>
        <item x="1412"/>
        <item x="1456"/>
        <item x="789"/>
        <item x="2271"/>
        <item x="1835"/>
        <item x="1043"/>
        <item x="1959"/>
        <item x="2111"/>
        <item x="1917"/>
        <item x="1035"/>
        <item x="2221"/>
        <item x="383"/>
        <item x="1606"/>
        <item x="2120"/>
        <item x="1998"/>
        <item x="859"/>
        <item x="609"/>
        <item x="1254"/>
        <item x="2017"/>
        <item x="14"/>
        <item x="1505"/>
        <item x="1307"/>
        <item x="985"/>
        <item x="2010"/>
        <item x="1571"/>
        <item x="2294"/>
        <item x="361"/>
        <item x="58"/>
        <item x="764"/>
        <item x="105"/>
        <item x="1240"/>
        <item x="496"/>
        <item x="2011"/>
        <item x="990"/>
        <item x="2094"/>
        <item x="381"/>
        <item x="1375"/>
        <item x="993"/>
        <item x="1702"/>
        <item x="174"/>
        <item x="196"/>
        <item x="1858"/>
        <item x="1973"/>
        <item x="1152"/>
        <item x="1809"/>
        <item x="251"/>
        <item x="358"/>
        <item x="2208"/>
        <item x="1282"/>
        <item x="309"/>
        <item x="125"/>
        <item x="1384"/>
        <item x="168"/>
        <item x="690"/>
        <item x="1876"/>
        <item x="1850"/>
        <item x="1160"/>
        <item x="2172"/>
        <item x="420"/>
        <item x="1643"/>
        <item x="2062"/>
        <item x="2074"/>
        <item x="1450"/>
        <item x="713"/>
        <item x="81"/>
        <item x="1057"/>
        <item x="1932"/>
        <item x="171"/>
        <item x="741"/>
        <item x="2279"/>
        <item x="953"/>
        <item x="2030"/>
        <item x="1585"/>
        <item x="1468"/>
        <item x="954"/>
        <item x="1846"/>
        <item x="269"/>
        <item x="285"/>
        <item x="277"/>
        <item x="1216"/>
        <item x="769"/>
        <item x="2051"/>
        <item x="1997"/>
        <item x="1345"/>
        <item x="885"/>
        <item x="1106"/>
        <item x="1501"/>
        <item x="1281"/>
        <item x="1488"/>
        <item x="2075"/>
        <item x="2295"/>
        <item x="1155"/>
        <item x="258"/>
        <item x="1128"/>
        <item x="577"/>
        <item x="2160"/>
        <item x="2278"/>
        <item x="1725"/>
        <item x="1127"/>
        <item x="31"/>
        <item x="1238"/>
        <item x="1942"/>
        <item x="1257"/>
        <item x="2049"/>
        <item x="1936"/>
        <item x="1447"/>
        <item x="1445"/>
        <item x="1711"/>
        <item x="1841"/>
        <item x="1285"/>
        <item x="1654"/>
        <item x="1888"/>
        <item x="1854"/>
        <item x="132"/>
        <item x="1065"/>
        <item x="236"/>
        <item x="1395"/>
        <item x="775"/>
        <item x="6"/>
        <item x="1891"/>
        <item x="838"/>
        <item x="1707"/>
        <item x="566"/>
        <item x="875"/>
        <item x="1175"/>
        <item x="581"/>
        <item x="1845"/>
        <item x="1294"/>
        <item x="817"/>
        <item x="1271"/>
        <item x="1645"/>
        <item x="349"/>
        <item x="882"/>
        <item x="2008"/>
        <item x="1435"/>
        <item x="2066"/>
        <item x="167"/>
        <item x="824"/>
        <item x="529"/>
        <item x="1956"/>
        <item x="714"/>
        <item x="841"/>
        <item x="1105"/>
        <item x="1446"/>
        <item x="1097"/>
        <item x="1348"/>
        <item x="2166"/>
        <item x="1386"/>
        <item x="2299"/>
        <item x="1915"/>
        <item x="1402"/>
        <item x="2119"/>
        <item x="1059"/>
        <item x="1925"/>
        <item x="810"/>
        <item x="716"/>
        <item x="613"/>
        <item x="671"/>
        <item x="1773"/>
        <item x="1823"/>
        <item x="1034"/>
        <item x="940"/>
        <item x="854"/>
        <item x="191"/>
        <item x="578"/>
        <item x="868"/>
        <item x="135"/>
        <item x="718"/>
        <item x="119"/>
        <item x="947"/>
        <item x="795"/>
        <item x="1728"/>
        <item x="266"/>
        <item x="1690"/>
        <item x="1752"/>
        <item x="1037"/>
        <item x="332"/>
        <item x="883"/>
        <item x="938"/>
        <item x="864"/>
        <item x="479"/>
        <item x="630"/>
        <item x="1859"/>
        <item x="454"/>
        <item x="635"/>
        <item x="1742"/>
        <item x="551"/>
        <item x="2031"/>
        <item x="1492"/>
        <item x="2220"/>
        <item x="1313"/>
        <item x="2245"/>
        <item x="1284"/>
        <item x="521"/>
        <item x="1673"/>
        <item x="526"/>
        <item x="767"/>
        <item x="329"/>
        <item x="1387"/>
        <item x="1186"/>
        <item x="1497"/>
        <item x="1122"/>
        <item x="2080"/>
        <item x="1849"/>
        <item x="804"/>
        <item x="905"/>
        <item x="1862"/>
        <item x="1177"/>
        <item x="94"/>
        <item x="1759"/>
        <item x="1351"/>
        <item x="575"/>
        <item x="1443"/>
        <item x="1478"/>
        <item x="1965"/>
        <item x="1506"/>
        <item x="1675"/>
        <item x="1110"/>
        <item x="1679"/>
        <item x="1410"/>
        <item x="545"/>
        <item x="1179"/>
        <item x="2020"/>
        <item x="1094"/>
        <item x="1866"/>
        <item x="1526"/>
        <item x="1367"/>
        <item x="1464"/>
        <item x="1357"/>
        <item x="1827"/>
        <item x="1855"/>
        <item x="34"/>
        <item x="1053"/>
        <item x="1635"/>
        <item x="1668"/>
        <item x="253"/>
        <item x="1745"/>
        <item x="1829"/>
        <item x="241"/>
        <item x="687"/>
        <item x="763"/>
        <item x="1945"/>
        <item x="1229"/>
        <item x="722"/>
        <item x="499"/>
        <item x="1534"/>
        <item x="574"/>
        <item x="2133"/>
        <item x="771"/>
        <item x="1921"/>
        <item x="2241"/>
        <item x="1570"/>
        <item x="1712"/>
        <item x="803"/>
        <item x="1228"/>
        <item x="1810"/>
        <item x="2298"/>
        <item x="2265"/>
        <item x="600"/>
        <item x="1847"/>
        <item x="829"/>
        <item x="382"/>
        <item x="1411"/>
        <item x="1664"/>
        <item x="447"/>
        <item x="1087"/>
        <item x="873"/>
        <item x="486"/>
        <item x="2190"/>
        <item x="1788"/>
        <item x="372"/>
        <item x="1414"/>
        <item x="624"/>
        <item x="2175"/>
        <item x="602"/>
        <item x="2214"/>
        <item x="318"/>
        <item x="1897"/>
        <item x="491"/>
        <item x="2134"/>
        <item x="800"/>
        <item x="2212"/>
        <item x="922"/>
        <item x="999"/>
        <item x="814"/>
        <item x="1130"/>
        <item x="504"/>
        <item x="1948"/>
        <item x="907"/>
        <item x="1962"/>
        <item x="426"/>
        <item x="1750"/>
        <item x="625"/>
        <item x="1566"/>
        <item x="1178"/>
        <item x="1881"/>
        <item x="225"/>
        <item x="1144"/>
        <item x="1476"/>
        <item x="1118"/>
        <item x="759"/>
        <item x="550"/>
        <item x="1768"/>
        <item x="1151"/>
        <item x="1344"/>
        <item x="1605"/>
        <item x="2065"/>
        <item x="142"/>
        <item x="809"/>
        <item x="469"/>
        <item x="452"/>
        <item x="177"/>
        <item x="475"/>
        <item x="1791"/>
        <item x="2095"/>
        <item x="1308"/>
        <item x="228"/>
        <item x="1329"/>
        <item x="656"/>
        <item x="978"/>
        <item x="2148"/>
        <item x="2117"/>
        <item x="520"/>
        <item x="70"/>
        <item x="2059"/>
        <item x="1113"/>
        <item x="307"/>
        <item x="1529"/>
        <item x="472"/>
        <item x="1954"/>
        <item x="1047"/>
        <item x="518"/>
        <item x="376"/>
        <item x="1986"/>
        <item x="710"/>
        <item x="2025"/>
        <item x="2"/>
        <item x="1202"/>
        <item x="1044"/>
        <item x="1763"/>
        <item x="84"/>
        <item x="1448"/>
        <item x="558"/>
        <item x="514"/>
        <item x="1368"/>
        <item x="1824"/>
        <item x="2157"/>
        <item x="1662"/>
        <item x="274"/>
        <item x="2041"/>
        <item x="138"/>
        <item x="1790"/>
        <item x="1947"/>
        <item x="1988"/>
        <item x="1490"/>
        <item x="524"/>
        <item x="497"/>
        <item x="1991"/>
        <item x="2054"/>
        <item x="256"/>
        <item x="657"/>
        <item x="2183"/>
        <item x="1041"/>
        <item x="388"/>
        <item x="204"/>
        <item x="1515"/>
        <item x="1908"/>
        <item x="2248"/>
        <item x="1756"/>
        <item x="27"/>
        <item x="1503"/>
        <item x="86"/>
        <item x="2171"/>
        <item x="632"/>
        <item x="779"/>
        <item x="819"/>
        <item x="900"/>
        <item x="187"/>
        <item x="1784"/>
        <item x="2108"/>
        <item x="481"/>
        <item x="2109"/>
        <item x="806"/>
        <item x="278"/>
        <item x="553"/>
        <item x="1067"/>
        <item x="1796"/>
        <item x="1433"/>
        <item x="88"/>
        <item x="1310"/>
        <item x="367"/>
        <item x="1321"/>
        <item x="973"/>
        <item x="1727"/>
        <item x="740"/>
        <item x="32"/>
        <item x="1926"/>
        <item x="2217"/>
        <item x="1535"/>
        <item x="1899"/>
        <item x="35"/>
        <item x="1609"/>
        <item x="880"/>
        <item x="146"/>
        <item x="2223"/>
        <item x="237"/>
        <item x="1072"/>
        <item x="881"/>
        <item x="1451"/>
        <item x="1205"/>
        <item x="85"/>
        <item x="894"/>
        <item x="640"/>
        <item x="1650"/>
        <item x="1477"/>
        <item x="1615"/>
        <item x="47"/>
        <item x="1074"/>
        <item x="155"/>
        <item x="601"/>
        <item x="542"/>
        <item x="23"/>
        <item x="984"/>
        <item x="1638"/>
        <item x="1318"/>
        <item x="1739"/>
        <item x="1168"/>
        <item x="1247"/>
        <item x="925"/>
        <item x="1612"/>
        <item x="1434"/>
        <item x="781"/>
        <item x="768"/>
        <item x="2283"/>
        <item x="564"/>
        <item x="1245"/>
        <item x="1730"/>
        <item x="324"/>
        <item x="1591"/>
        <item x="1779"/>
        <item x="506"/>
        <item x="1298"/>
        <item x="1901"/>
        <item x="1556"/>
        <item x="1758"/>
        <item x="1957"/>
        <item x="515"/>
        <item x="446"/>
        <item x="870"/>
        <item x="1136"/>
        <item x="449"/>
        <item x="597"/>
        <item x="585"/>
        <item x="1315"/>
        <item x="762"/>
        <item x="1011"/>
        <item x="74"/>
        <item x="1385"/>
        <item x="2021"/>
        <item x="684"/>
        <item x="1436"/>
        <item x="312"/>
        <item x="282"/>
        <item x="1208"/>
        <item x="1328"/>
        <item x="2185"/>
        <item x="1603"/>
        <item x="193"/>
        <item x="792"/>
        <item x="2101"/>
        <item x="242"/>
        <item x="1463"/>
        <item x="2052"/>
        <item x="1517"/>
        <item x="1980"/>
        <item x="124"/>
        <item x="1800"/>
        <item x="994"/>
        <item x="205"/>
        <item x="820"/>
        <item x="660"/>
        <item x="689"/>
        <item x="928"/>
        <item x="2028"/>
        <item x="1649"/>
        <item x="188"/>
        <item x="431"/>
        <item x="1290"/>
        <item x="1256"/>
        <item x="1658"/>
        <item x="1508"/>
        <item x="1538"/>
        <item x="1361"/>
        <item x="2244"/>
        <item x="612"/>
        <item x="836"/>
        <item x="1288"/>
        <item x="825"/>
        <item x="1309"/>
        <item x="1465"/>
        <item x="330"/>
        <item x="1224"/>
        <item x="303"/>
        <item x="877"/>
        <item x="498"/>
        <item x="934"/>
        <item x="2114"/>
        <item x="1487"/>
        <item x="488"/>
        <item x="350"/>
        <item x="1588"/>
        <item x="607"/>
        <item x="1797"/>
        <item x="563"/>
        <item x="1078"/>
        <item x="2100"/>
        <item x="346"/>
        <item x="1999"/>
        <item x="2270"/>
        <item x="2057"/>
        <item x="265"/>
        <item x="99"/>
        <item x="143"/>
        <item x="1816"/>
        <item x="1842"/>
        <item x="2112"/>
        <item x="1989"/>
        <item x="572"/>
        <item x="755"/>
        <item x="83"/>
        <item x="826"/>
        <item x="1322"/>
        <item x="2252"/>
        <item x="1646"/>
        <item x="509"/>
        <item x="2118"/>
        <item x="636"/>
        <item x="1618"/>
        <item x="226"/>
        <item x="537"/>
        <item x="976"/>
        <item x="239"/>
        <item x="404"/>
        <item x="927"/>
        <item x="240"/>
        <item x="355"/>
        <item x="1235"/>
        <item x="698"/>
        <item x="2266"/>
        <item x="1964"/>
        <item x="1262"/>
        <item x="301"/>
        <item x="389"/>
        <item x="2151"/>
        <item x="1821"/>
        <item x="723"/>
        <item x="442"/>
        <item x="1552"/>
        <item x="1267"/>
        <item x="2290"/>
        <item x="1070"/>
        <item x="1009"/>
        <item x="1595"/>
        <item x="1432"/>
        <item x="1569"/>
        <item x="2258"/>
        <item x="676"/>
        <item x="1960"/>
        <item x="2303"/>
        <item x="623"/>
        <item x="1230"/>
        <item x="1020"/>
        <item x="721"/>
        <item x="961"/>
        <item x="1090"/>
        <item x="1738"/>
        <item x="422"/>
        <item x="924"/>
        <item x="414"/>
        <item x="735"/>
        <item x="1857"/>
        <item x="591"/>
        <item x="1459"/>
        <item x="531"/>
        <item x="646"/>
        <item x="458"/>
        <item x="1533"/>
        <item x="319"/>
        <item x="302"/>
        <item x="1273"/>
        <item x="246"/>
        <item x="1500"/>
        <item x="165"/>
        <item x="1246"/>
        <item x="1038"/>
        <item x="50"/>
        <item x="620"/>
        <item x="2146"/>
        <item x="770"/>
        <item x="1527"/>
        <item x="98"/>
        <item x="879"/>
        <item x="344"/>
        <item x="951"/>
        <item x="106"/>
        <item x="461"/>
        <item x="1541"/>
        <item x="1217"/>
        <item x="2073"/>
        <item x="972"/>
        <item x="1602"/>
        <item x="616"/>
        <item x="1630"/>
        <item x="1212"/>
        <item x="899"/>
        <item x="1769"/>
        <item x="333"/>
        <item x="1169"/>
        <item x="2140"/>
        <item x="596"/>
        <item x="2196"/>
        <item x="691"/>
        <item x="1123"/>
        <item x="1806"/>
        <item x="969"/>
        <item x="1248"/>
        <item x="1239"/>
        <item x="1028"/>
        <item x="1030"/>
        <item x="1062"/>
        <item x="1703"/>
        <item x="1372"/>
        <item x="405"/>
        <item x="2261"/>
        <item x="942"/>
        <item x="1442"/>
        <item x="1159"/>
        <item x="1514"/>
        <item x="445"/>
        <item x="1848"/>
        <item x="1076"/>
        <item x="1601"/>
        <item x="1189"/>
        <item x="1793"/>
        <item x="1135"/>
        <item x="2078"/>
        <item x="1099"/>
        <item x="681"/>
        <item x="468"/>
        <item x="1551"/>
        <item x="214"/>
        <item x="1786"/>
        <item x="675"/>
        <item x="1077"/>
        <item x="685"/>
        <item x="1751"/>
        <item x="1912"/>
        <item x="79"/>
        <item x="28"/>
        <item x="470"/>
        <item x="378"/>
        <item x="647"/>
        <item x="1407"/>
        <item x="29"/>
        <item x="1295"/>
        <item x="1241"/>
        <item x="1140"/>
        <item x="1692"/>
        <item x="777"/>
        <item x="1543"/>
        <item x="1542"/>
        <item x="1688"/>
        <item x="459"/>
        <item x="1004"/>
        <item x="117"/>
        <item x="1778"/>
        <item x="678"/>
        <item x="2237"/>
        <item x="1708"/>
        <item x="747"/>
        <item x="2104"/>
        <item x="622"/>
        <item x="1950"/>
        <item x="326"/>
        <item x="2204"/>
        <item x="297"/>
        <item x="1120"/>
        <item x="786"/>
        <item x="1920"/>
        <item x="595"/>
        <item x="2097"/>
        <item x="1260"/>
        <item x="1484"/>
        <item x="2005"/>
        <item x="322"/>
        <item x="694"/>
        <item x="1895"/>
        <item x="156"/>
        <item x="1861"/>
        <item x="1695"/>
        <item x="432"/>
        <item x="1019"/>
        <item x="1437"/>
        <item x="1413"/>
        <item x="331"/>
        <item x="413"/>
        <item x="952"/>
        <item x="403"/>
        <item x="1966"/>
        <item x="1970"/>
        <item x="724"/>
        <item x="402"/>
        <item x="783"/>
        <item x="1255"/>
        <item x="1677"/>
        <item x="2277"/>
        <item x="54"/>
        <item x="831"/>
        <item x="1036"/>
        <item x="2067"/>
        <item x="1631"/>
        <item x="219"/>
        <item x="1731"/>
        <item x="1599"/>
        <item x="161"/>
        <item x="1548"/>
        <item x="1040"/>
        <item x="2272"/>
        <item x="649"/>
        <item x="133"/>
        <item x="1219"/>
        <item x="437"/>
        <item x="495"/>
        <item x="567"/>
        <item x="2242"/>
        <item x="398"/>
        <item x="2259"/>
        <item x="1893"/>
        <item x="2006"/>
        <item x="2169"/>
        <item x="1639"/>
        <item x="2003"/>
        <item x="568"/>
        <item x="194"/>
        <item x="543"/>
        <item x="19"/>
        <item x="1162"/>
        <item x="644"/>
        <item x="1549"/>
        <item x="1513"/>
        <item x="1335"/>
        <item x="2188"/>
        <item x="1408"/>
        <item x="460"/>
        <item x="1743"/>
        <item x="1227"/>
        <item x="1572"/>
        <item x="334"/>
        <item x="288"/>
        <item x="428"/>
        <item x="1280"/>
        <item x="33"/>
        <item x="1873"/>
        <item x="1452"/>
        <item x="1086"/>
        <item x="517"/>
        <item x="1540"/>
        <item x="2250"/>
        <item x="2138"/>
        <item x="1709"/>
        <item x="541"/>
        <item x="1596"/>
        <item x="308"/>
        <item x="100"/>
        <item x="1644"/>
        <item x="336"/>
        <item x="1807"/>
        <item x="1401"/>
        <item x="1258"/>
        <item x="1431"/>
        <item x="2135"/>
        <item x="218"/>
        <item x="202"/>
        <item x="1486"/>
        <item x="1521"/>
        <item x="939"/>
        <item x="2016"/>
        <item x="139"/>
        <item x="2093"/>
        <item x="1350"/>
        <item x="42"/>
        <item x="1091"/>
        <item x="1005"/>
        <item x="2033"/>
        <item x="2027"/>
        <item x="1161"/>
        <item x="1333"/>
        <item x="2038"/>
        <item x="59"/>
        <item x="833"/>
        <item x="392"/>
        <item x="2257"/>
        <item x="1050"/>
        <item x="1191"/>
        <item x="2129"/>
        <item x="1426"/>
        <item x="130"/>
        <item x="1680"/>
        <item x="457"/>
        <item x="1657"/>
        <item x="703"/>
        <item x="2198"/>
        <item x="845"/>
        <item x="1720"/>
        <item x="1340"/>
        <item x="1564"/>
        <item x="950"/>
        <item x="547"/>
        <item x="150"/>
        <item x="618"/>
        <item x="1961"/>
        <item x="2096"/>
        <item x="2300"/>
        <item x="2115"/>
        <item x="1642"/>
        <item x="1221"/>
        <item x="1504"/>
        <item x="756"/>
        <item x="2207"/>
        <item x="200"/>
        <item x="2032"/>
        <item x="1156"/>
        <item x="434"/>
        <item x="765"/>
        <item x="1822"/>
        <item x="1277"/>
        <item x="1264"/>
        <item x="1209"/>
        <item x="1471"/>
        <item x="2123"/>
        <item x="393"/>
        <item x="670"/>
        <item x="668"/>
        <item x="1723"/>
        <item x="2178"/>
        <item x="929"/>
        <item x="1404"/>
        <item x="977"/>
        <item x="2012"/>
        <item x="1203"/>
        <item x="444"/>
        <item x="1017"/>
        <item x="1757"/>
        <item x="1520"/>
        <item x="1676"/>
        <item x="1378"/>
        <item x="1108"/>
        <item x="1794"/>
        <item x="508"/>
        <item x="1300"/>
        <item x="394"/>
        <item x="1949"/>
        <item x="1069"/>
        <item x="593"/>
        <item x="862"/>
        <item x="1706"/>
        <item x="746"/>
        <item x="492"/>
        <item x="1525"/>
        <item x="1713"/>
        <item x="144"/>
        <item x="629"/>
        <item x="1470"/>
        <item x="1252"/>
        <item x="192"/>
        <item x="1910"/>
        <item x="221"/>
        <item x="1545"/>
        <item x="395"/>
        <item x="852"/>
        <item x="807"/>
        <item x="844"/>
        <item x="700"/>
        <item x="10"/>
        <item x="849"/>
        <item x="1397"/>
        <item x="1724"/>
        <item x="374"/>
        <item x="1268"/>
        <item x="760"/>
        <item x="1729"/>
        <item x="1927"/>
        <item x="182"/>
        <item x="1813"/>
        <item x="1405"/>
        <item x="2131"/>
        <item x="525"/>
        <item x="1008"/>
        <item x="1878"/>
        <item x="1892"/>
        <item x="2260"/>
        <item x="7"/>
        <item x="963"/>
        <item x="1496"/>
        <item x="410"/>
        <item x="802"/>
        <item x="255"/>
        <item x="2267"/>
        <item x="1111"/>
        <item x="865"/>
        <item x="2039"/>
        <item x="816"/>
        <item x="886"/>
        <item x="915"/>
        <item x="617"/>
        <item x="2251"/>
        <item x="1875"/>
        <item x="605"/>
        <item x="203"/>
        <item x="850"/>
        <item x="2181"/>
        <item x="1341"/>
        <item x="794"/>
        <item x="2004"/>
        <item x="1985"/>
        <item x="1336"/>
        <item x="1278"/>
        <item x="1006"/>
        <item x="1666"/>
        <item x="1373"/>
        <item x="1194"/>
        <item x="729"/>
        <item x="2226"/>
        <item x="115"/>
        <item x="965"/>
        <item x="1622"/>
        <item x="1981"/>
        <item x="962"/>
        <item x="370"/>
        <item x="686"/>
        <item x="1940"/>
        <item x="634"/>
        <item x="1799"/>
        <item x="1204"/>
        <item x="97"/>
        <item x="11"/>
        <item x="876"/>
        <item x="1302"/>
        <item x="439"/>
        <item x="920"/>
        <item x="981"/>
        <item x="2098"/>
        <item x="293"/>
        <item x="1183"/>
        <item x="1655"/>
        <item x="1305"/>
        <item x="0"/>
        <item x="90"/>
        <item x="589"/>
        <item x="1164"/>
        <item x="674"/>
        <item x="261"/>
        <item x="923"/>
        <item x="1616"/>
        <item x="316"/>
        <item x="1586"/>
        <item x="1185"/>
        <item x="2176"/>
        <item x="867"/>
        <item x="1916"/>
        <item x="728"/>
        <item x="123"/>
        <item x="2077"/>
        <item x="1583"/>
        <item x="1975"/>
        <item x="2302"/>
        <item x="224"/>
        <item x="1696"/>
        <item x="268"/>
        <item x="407"/>
        <item x="89"/>
        <item x="2024"/>
        <item x="533"/>
        <item x="528"/>
        <item x="1670"/>
        <item x="719"/>
        <item x="1098"/>
        <item x="1095"/>
        <item x="471"/>
        <item x="40"/>
        <item x="1049"/>
        <item x="175"/>
        <item x="1389"/>
        <item x="197"/>
        <item x="1593"/>
        <item x="2036"/>
        <item x="1923"/>
        <item x="430"/>
        <item x="1804"/>
        <item x="737"/>
        <item x="761"/>
        <item x="812"/>
        <item x="1415"/>
        <item x="418"/>
        <item x="1297"/>
        <item x="1737"/>
        <item x="2046"/>
        <item x="2043"/>
        <item x="1033"/>
        <item x="664"/>
        <item x="2239"/>
        <item x="2127"/>
        <item x="926"/>
        <item x="918"/>
        <item x="2121"/>
        <item x="839"/>
        <item x="1174"/>
        <item x="1879"/>
        <item x="1812"/>
        <item x="1992"/>
        <item x="1134"/>
        <item x="1652"/>
        <item x="25"/>
        <item x="757"/>
        <item x="1972"/>
        <item x="2292"/>
        <item x="1898"/>
        <item x="1633"/>
        <item x="2147"/>
        <item x="1064"/>
        <item x="39"/>
        <item x="489"/>
        <item x="1096"/>
        <item x="801"/>
        <item x="692"/>
        <item x="1874"/>
        <item x="2174"/>
        <item x="808"/>
        <item x="363"/>
        <item x="991"/>
        <item x="970"/>
        <item x="2145"/>
        <item x="774"/>
        <item x="1580"/>
        <item x="937"/>
        <item x="1499"/>
        <item x="1764"/>
        <item x="1359"/>
        <item x="400"/>
        <item x="51"/>
        <item x="2269"/>
        <item x="1808"/>
        <item x="1400"/>
        <item x="1107"/>
        <item x="1519"/>
        <item x="78"/>
        <item x="1882"/>
        <item x="1590"/>
        <item x="1148"/>
        <item x="2023"/>
        <item x="1363"/>
        <item x="823"/>
        <item x="1557"/>
        <item x="1154"/>
        <item x="213"/>
        <item x="1339"/>
        <item x="1678"/>
        <item x="313"/>
        <item x="1482"/>
        <item x="2056"/>
        <item x="68"/>
        <item x="1716"/>
        <item x="930"/>
        <item x="435"/>
        <item x="872"/>
        <item x="1475"/>
        <item x="1498"/>
        <item x="1027"/>
        <item x="1406"/>
        <item x="749"/>
        <item x="857"/>
        <item x="1396"/>
        <item x="280"/>
        <item x="244"/>
        <item x="1376"/>
        <item x="861"/>
        <item x="592"/>
        <item x="1619"/>
        <item x="48"/>
        <item x="2286"/>
        <item x="45"/>
        <item x="712"/>
        <item x="650"/>
        <item x="379"/>
        <item x="176"/>
        <item x="1575"/>
        <item x="699"/>
        <item x="1803"/>
        <item x="1013"/>
        <item x="201"/>
        <item x="1767"/>
        <item x="799"/>
        <item x="82"/>
        <item x="1760"/>
        <item x="730"/>
        <item x="1495"/>
        <item x="1207"/>
        <item x="1042"/>
        <item x="2256"/>
        <item x="1937"/>
        <item x="385"/>
        <item x="1163"/>
        <item x="487"/>
        <item x="1990"/>
        <item x="705"/>
        <item x="631"/>
        <item x="1117"/>
        <item x="1206"/>
        <item x="93"/>
        <item x="490"/>
        <item x="1142"/>
        <item x="366"/>
        <item x="1831"/>
        <item x="2218"/>
        <item x="1509"/>
        <item x="1084"/>
        <item x="1370"/>
        <item x="998"/>
        <item x="1647"/>
        <item x="846"/>
        <item x="906"/>
        <item x="286"/>
        <item x="1578"/>
        <item x="294"/>
        <item x="751"/>
        <item x="1775"/>
        <item x="917"/>
        <item x="2058"/>
        <item x="1469"/>
        <item x="463"/>
        <item x="1561"/>
        <item x="576"/>
        <item x="2287"/>
        <item x="957"/>
        <item x="949"/>
        <item x="1903"/>
        <item x="321"/>
        <item x="627"/>
        <item x="1173"/>
        <item x="1232"/>
        <item x="548"/>
        <item x="114"/>
        <item x="1242"/>
        <item x="853"/>
        <item x="2249"/>
        <item x="120"/>
        <item x="2254"/>
        <item x="55"/>
        <item x="16"/>
        <item x="1546"/>
        <item x="1795"/>
        <item x="443"/>
        <item x="2304"/>
        <item x="502"/>
        <item x="912"/>
        <item x="652"/>
        <item x="1765"/>
        <item x="250"/>
        <item x="1933"/>
        <item x="1124"/>
        <item x="2055"/>
        <item x="1579"/>
        <item x="1946"/>
        <item x="1732"/>
        <item x="1244"/>
        <item x="580"/>
        <item x="1979"/>
        <item x="788"/>
        <item x="633"/>
        <item x="1226"/>
        <item x="546"/>
        <item x="2296"/>
        <item x="1736"/>
        <item x="1558"/>
        <item x="510"/>
        <item x="2280"/>
        <item x="1461"/>
        <item x="1722"/>
        <item x="2102"/>
        <item x="1093"/>
        <item x="832"/>
        <item x="1624"/>
        <item x="169"/>
        <item x="892"/>
        <item x="467"/>
        <item x="212"/>
        <item x="1170"/>
        <item x="1726"/>
        <item x="2167"/>
        <item x="1139"/>
        <item x="1403"/>
        <item x="1914"/>
        <item x="2001"/>
        <item x="1880"/>
        <item x="270"/>
        <item x="2087"/>
        <item x="758"/>
        <item x="717"/>
        <item x="1672"/>
        <item x="787"/>
        <item x="583"/>
        <item x="2201"/>
        <item x="871"/>
        <item x="65"/>
        <item x="1215"/>
        <item x="1766"/>
        <item x="46"/>
        <item x="227"/>
        <item x="501"/>
        <item x="2099"/>
        <item x="556"/>
        <item x="1253"/>
        <item x="1733"/>
        <item x="1885"/>
        <item x="1718"/>
        <item x="1555"/>
        <item x="1150"/>
        <item x="2288"/>
        <item x="948"/>
        <item x="1121"/>
        <item x="1167"/>
        <item x="1608"/>
        <item x="107"/>
        <item x="1066"/>
        <item x="534"/>
        <item x="679"/>
        <item x="726"/>
        <item x="1681"/>
        <item x="910"/>
        <item x="2068"/>
        <item x="1963"/>
        <item x="2060"/>
        <item x="271"/>
        <item x="158"/>
        <item x="351"/>
        <item x="1371"/>
        <item x="1714"/>
        <item x="2268"/>
        <item x="936"/>
        <item x="1600"/>
        <item x="189"/>
        <item x="790"/>
        <item x="1562"/>
        <item x="1567"/>
        <item x="275"/>
        <item x="1877"/>
        <item x="1744"/>
        <item x="590"/>
        <item x="1780"/>
        <item x="235"/>
        <item x="1283"/>
        <item x="2084"/>
        <item x="642"/>
        <item x="1632"/>
        <item x="1924"/>
        <item x="195"/>
        <item x="56"/>
        <item x="338"/>
        <item x="1931"/>
        <item x="1324"/>
        <item x="1717"/>
        <item x="715"/>
        <item x="2044"/>
        <item x="995"/>
        <item x="1338"/>
        <item x="2187"/>
        <item x="1016"/>
        <item x="231"/>
        <item x="842"/>
        <item x="320"/>
        <item x="2236"/>
        <item x="2153"/>
        <item x="80"/>
        <item x="1620"/>
        <item x="2232"/>
        <item x="1454"/>
        <item x="2061"/>
        <item x="339"/>
        <item x="573"/>
        <item x="702"/>
        <item x="569"/>
        <item x="858"/>
        <item x="711"/>
        <item x="1660"/>
        <item x="554"/>
        <item x="555"/>
        <item x="1003"/>
        <item x="1802"/>
        <item x="247"/>
        <item x="745"/>
        <item x="1479"/>
        <item x="1236"/>
        <item x="2264"/>
        <item x="598"/>
        <item x="1276"/>
        <item x="1223"/>
        <item x="1100"/>
        <item x="1753"/>
        <item x="2235"/>
        <item x="1473"/>
        <item x="476"/>
        <item x="766"/>
        <item x="980"/>
        <item x="987"/>
        <item x="1231"/>
        <item x="1735"/>
        <item x="2158"/>
        <item x="170"/>
        <item x="513"/>
        <item x="945"/>
        <item x="1995"/>
        <item x="409"/>
        <item x="91"/>
        <item x="2293"/>
        <item x="1785"/>
        <item x="122"/>
        <item x="1610"/>
        <item x="727"/>
        <item x="152"/>
        <item x="391"/>
        <item x="229"/>
        <item x="429"/>
        <item x="208"/>
        <item x="44"/>
        <item x="1719"/>
        <item x="1287"/>
        <item x="2243"/>
        <item x="655"/>
        <item x="695"/>
        <item x="1983"/>
        <item x="1594"/>
        <item x="626"/>
        <item x="796"/>
        <item x="2240"/>
        <item x="503"/>
        <item x="1145"/>
        <item x="438"/>
        <item x="1381"/>
        <item x="1193"/>
        <item x="2082"/>
        <item x="866"/>
        <item x="2200"/>
        <item x="1547"/>
        <item x="61"/>
        <item x="527"/>
        <item x="997"/>
        <item x="1531"/>
        <item x="2136"/>
        <item x="986"/>
        <item x="1906"/>
        <item x="1984"/>
        <item x="1836"/>
        <item x="9"/>
        <item x="2002"/>
        <item x="153"/>
        <item x="911"/>
        <item x="688"/>
        <item x="1581"/>
        <item x="1626"/>
        <item x="898"/>
        <item x="289"/>
        <item x="109"/>
        <item x="1081"/>
        <item x="243"/>
        <item x="1686"/>
        <item x="2040"/>
        <item x="134"/>
        <item x="199"/>
        <item x="1266"/>
        <item x="357"/>
        <item x="1048"/>
        <item x="1377"/>
        <item x="1782"/>
        <item x="677"/>
        <item x="21"/>
        <item x="1237"/>
        <item x="1119"/>
        <item x="1071"/>
        <item x="2139"/>
        <item x="966"/>
        <item x="1754"/>
        <item x="1815"/>
        <item x="2107"/>
        <item x="1303"/>
        <item x="606"/>
        <item x="173"/>
        <item x="111"/>
        <item x="1911"/>
        <item x="369"/>
        <item x="1904"/>
        <item x="1379"/>
        <item x="1054"/>
        <item x="2161"/>
        <item x="897"/>
        <item x="1776"/>
        <item x="1851"/>
        <item x="594"/>
        <item x="1218"/>
        <item x="2150"/>
        <item x="1176"/>
        <item x="1941"/>
        <item x="13"/>
        <item x="1190"/>
        <item x="287"/>
        <item x="102"/>
        <item x="889"/>
        <item x="1149"/>
        <item x="2210"/>
        <item x="2282"/>
        <item x="1928"/>
        <item x="1563"/>
        <item x="2110"/>
        <item x="1834"/>
        <item x="2203"/>
        <item x="565"/>
        <item x="2225"/>
        <item x="30"/>
        <item x="1337"/>
        <item x="1088"/>
        <item x="1026"/>
        <item x="956"/>
        <item x="530"/>
        <item x="2206"/>
        <item x="223"/>
        <item x="1698"/>
        <item x="1582"/>
        <item x="1710"/>
        <item x="683"/>
        <item x="126"/>
        <item x="1636"/>
        <item x="743"/>
        <item x="2092"/>
        <item x="181"/>
        <item x="837"/>
        <item x="230"/>
        <item x="353"/>
        <item x="465"/>
        <item x="4"/>
        <item x="1428"/>
        <item x="1641"/>
        <item x="1024"/>
        <item x="639"/>
        <item x="1783"/>
        <item x="1171"/>
        <item x="708"/>
        <item x="1462"/>
        <item x="1833"/>
        <item x="352"/>
        <item x="186"/>
        <item x="903"/>
        <item x="2177"/>
        <item x="151"/>
        <item x="505"/>
        <item x="317"/>
        <item x="299"/>
        <item x="1416"/>
        <item x="2255"/>
        <item x="1201"/>
        <item x="733"/>
        <item x="1311"/>
        <item x="401"/>
        <item x="368"/>
        <item x="1994"/>
        <item x="2053"/>
        <item x="1314"/>
        <item x="252"/>
        <item x="2224"/>
        <item x="1704"/>
        <item x="1485"/>
        <item x="1342"/>
        <item x="641"/>
        <item x="131"/>
        <item x="427"/>
        <item x="1360"/>
        <item x="753"/>
        <item x="2195"/>
        <item x="1674"/>
        <item x="579"/>
        <item x="1196"/>
        <item x="450"/>
        <item x="822"/>
        <item x="2069"/>
        <item x="1659"/>
        <item x="887"/>
        <item x="638"/>
        <item x="1101"/>
        <item x="1530"/>
        <item x="314"/>
        <item x="1180"/>
        <item x="164"/>
        <item x="1818"/>
        <item x="1424"/>
        <item x="1684"/>
        <item x="1584"/>
        <item x="1052"/>
        <item x="1356"/>
        <item x="2189"/>
        <item x="1051"/>
        <item x="1919"/>
        <item x="874"/>
        <item x="731"/>
        <item x="2199"/>
        <item x="1576"/>
        <item x="1115"/>
        <item x="1243"/>
        <item x="860"/>
        <item x="2297"/>
        <item x="843"/>
        <item x="1611"/>
        <item x="1987"/>
        <item x="1014"/>
        <item x="914"/>
        <item x="1539"/>
        <item x="1559"/>
        <item x="480"/>
        <item x="375"/>
        <item x="896"/>
        <item x="2128"/>
        <item x="2209"/>
        <item x="1104"/>
        <item x="2090"/>
        <item x="1871"/>
        <item x="648"/>
        <item x="1390"/>
        <item x="1293"/>
        <item x="2013"/>
        <item x="248"/>
        <item x="1325"/>
        <item x="1125"/>
        <item x="159"/>
        <item x="2234"/>
        <item x="813"/>
        <item x="245"/>
        <item x="1792"/>
        <item x="2081"/>
        <item x="1021"/>
        <item x="1409"/>
        <item x="154"/>
        <item x="971"/>
        <item x="1306"/>
        <item x="1289"/>
        <item x="211"/>
        <item x="1427"/>
        <item x="113"/>
        <item x="222"/>
        <item x="1317"/>
        <item x="1900"/>
        <item x="49"/>
        <item x="2215"/>
        <item x="828"/>
        <item x="185"/>
        <item x="60"/>
        <item x="112"/>
        <item x="315"/>
        <item x="707"/>
        <item x="1423"/>
        <item x="1388"/>
        <item x="1510"/>
        <item x="1274"/>
        <item x="2179"/>
        <item x="1444"/>
        <item x="15"/>
        <item x="1771"/>
        <item x="884"/>
        <item x="1265"/>
        <item x="2079"/>
        <item x="2113"/>
        <item x="516"/>
        <item x="1261"/>
        <item x="373"/>
        <item x="2064"/>
        <item x="1971"/>
        <item x="784"/>
        <item x="663"/>
        <item x="183"/>
        <item x="327"/>
        <item x="484"/>
        <item x="587"/>
        <item x="2034"/>
        <item x="473"/>
        <item x="1952"/>
        <item x="1187"/>
        <item x="210"/>
        <item x="1199"/>
        <item x="1045"/>
        <item x="1421"/>
        <item x="118"/>
        <item x="611"/>
        <item x="87"/>
        <item x="483"/>
        <item x="304"/>
        <item x="323"/>
        <item x="1568"/>
        <item x="706"/>
        <item x="1225"/>
        <item x="436"/>
        <item x="415"/>
        <item x="1494"/>
        <item x="1109"/>
        <item x="2284"/>
        <item x="387"/>
        <item x="147"/>
        <item x="340"/>
        <item x="57"/>
        <item x="603"/>
        <item x="1213"/>
        <item x="2229"/>
        <item x="1316"/>
        <item x="2014"/>
        <item x="1705"/>
        <item x="797"/>
        <item x="1934"/>
        <item x="1656"/>
        <item x="673"/>
        <item x="2142"/>
        <item x="805"/>
        <item x="1181"/>
        <item x="1480"/>
        <item x="2228"/>
        <item x="149"/>
        <item x="1116"/>
        <item x="1133"/>
        <item x="1701"/>
        <item x="2124"/>
        <item x="477"/>
        <item x="1158"/>
        <item x="2168"/>
        <item x="362"/>
        <item x="780"/>
        <item x="108"/>
        <item x="1826"/>
        <item x="1326"/>
        <item x="1694"/>
        <item x="1523"/>
        <item x="2000"/>
        <item x="128"/>
        <item x="2281"/>
        <item x="1073"/>
        <item x="1398"/>
        <item x="773"/>
        <item x="1943"/>
        <item x="425"/>
        <item x="739"/>
        <item x="1166"/>
        <item x="2155"/>
        <item x="2141"/>
        <item x="1112"/>
        <item x="474"/>
        <item x="365"/>
        <item x="2063"/>
        <item x="752"/>
        <item x="412"/>
        <item x="512"/>
        <item x="1364"/>
        <item x="1334"/>
        <item x="1614"/>
        <item x="776"/>
        <item x="1467"/>
        <item x="2137"/>
        <item x="2275"/>
        <item x="1663"/>
        <item x="1996"/>
        <item x="720"/>
        <item x="522"/>
        <item x="1669"/>
        <item x="2083"/>
        <item x="1820"/>
        <item x="1839"/>
        <item x="1628"/>
        <item x="1392"/>
        <item x="967"/>
        <item x="1383"/>
        <item x="1832"/>
        <item x="1249"/>
        <item x="1455"/>
        <item x="1974"/>
        <item x="2193"/>
        <item x="2219"/>
        <item x="1863"/>
        <item x="145"/>
        <item x="424"/>
        <item x="1687"/>
        <item x="259"/>
        <item x="2274"/>
        <item x="462"/>
        <item x="1844"/>
        <item x="2130"/>
        <item x="238"/>
        <item x="178"/>
        <item x="276"/>
        <item x="1323"/>
        <item x="1449"/>
        <item x="1883"/>
        <item x="1146"/>
        <item x="121"/>
        <item x="2162"/>
        <item x="26"/>
        <item x="2149"/>
        <item x="856"/>
        <item x="1304"/>
        <item x="560"/>
        <item x="1153"/>
        <item x="1918"/>
        <item x="1132"/>
        <item x="1748"/>
        <item x="1623"/>
        <item x="1355"/>
        <item x="1291"/>
        <item x="672"/>
        <item x="1138"/>
        <item x="693"/>
        <item x="1374"/>
        <item x="772"/>
        <item x="1524"/>
        <item x="1012"/>
        <item x="1565"/>
        <item x="1481"/>
        <item x="1198"/>
        <item x="1805"/>
        <item x="847"/>
        <item x="1312"/>
        <item x="1774"/>
        <item x="485"/>
        <item x="1896"/>
        <item x="1296"/>
        <item x="1840"/>
        <item x="466"/>
        <item x="902"/>
        <item x="1852"/>
        <item x="37"/>
        <item x="283"/>
        <item x="2194"/>
        <item x="1637"/>
        <item x="2152"/>
        <item x="827"/>
        <item x="1439"/>
        <item x="2222"/>
        <item x="1528"/>
        <item x="179"/>
        <item x="989"/>
        <item x="943"/>
        <item x="1362"/>
        <item x="1083"/>
        <item x="1250"/>
        <item x="1741"/>
        <item x="662"/>
        <item x="66"/>
        <item x="1399"/>
        <item x="798"/>
        <item x="12"/>
        <item x="262"/>
        <item x="507"/>
        <item x="1890"/>
        <item x="1234"/>
        <item x="748"/>
        <item x="1211"/>
        <item x="2154"/>
        <item x="701"/>
        <item x="519"/>
        <item x="354"/>
        <item x="532"/>
        <item x="1607"/>
        <item x="968"/>
        <item x="621"/>
        <item x="540"/>
        <item x="249"/>
        <item x="732"/>
        <item x="1286"/>
        <item x="615"/>
        <item x="8"/>
        <item x="1143"/>
        <item x="1200"/>
        <item x="342"/>
        <item x="1512"/>
        <item x="311"/>
        <item x="538"/>
        <item x="2180"/>
        <item x="1634"/>
        <item x="1422"/>
        <item x="160"/>
        <item x="561"/>
        <item x="1272"/>
        <item x="1511"/>
        <item x="793"/>
        <item x="1629"/>
        <item x="1279"/>
        <item x="2007"/>
        <item x="834"/>
        <item x="1909"/>
        <item x="63"/>
        <item x="1860"/>
        <item x="1856"/>
        <item x="207"/>
        <item x="1147"/>
        <item x="95"/>
        <item x="22"/>
        <item x="206"/>
        <item x="818"/>
        <item x="1263"/>
        <item x="658"/>
        <item x="1828"/>
        <item x="588"/>
        <item x="67"/>
        <item x="2173"/>
        <item x="637"/>
        <item x="2048"/>
        <item x="451"/>
        <item x="1269"/>
        <item x="996"/>
        <item x="1902"/>
        <item x="552"/>
        <item x="1353"/>
        <item x="1922"/>
        <item x="523"/>
        <item x="1489"/>
        <item x="1032"/>
        <item x="71"/>
        <item x="628"/>
        <item x="1068"/>
        <item x="933"/>
        <item x="1691"/>
        <item x="2047"/>
        <item x="141"/>
        <item x="1022"/>
        <item x="1715"/>
        <item x="2276"/>
        <item x="1929"/>
        <item x="2026"/>
        <item x="1825"/>
        <item x="360"/>
        <item x="1018"/>
        <item x="1331"/>
        <item x="2132"/>
        <item x="1061"/>
        <item x="1819"/>
        <item x="1429"/>
        <item x="1700"/>
        <item x="955"/>
        <item x="1830"/>
        <item x="931"/>
        <item x="913"/>
        <item x="696"/>
        <item x="659"/>
        <item x="1366"/>
        <item x="544"/>
        <item x="52"/>
        <item x="1220"/>
        <item x="1197"/>
        <item x="557"/>
        <item x="1867"/>
        <item x="386"/>
        <item x="1349"/>
        <item x="1419"/>
        <item x="1137"/>
        <item x="1393"/>
        <item x="2144"/>
        <item x="1814"/>
        <item x="1493"/>
        <item x="1141"/>
        <item x="62"/>
        <item x="2163"/>
        <item x="1761"/>
        <item x="1172"/>
        <item x="456"/>
        <item x="654"/>
        <item x="217"/>
        <item x="397"/>
        <item x="1092"/>
        <item x="895"/>
        <item x="2182"/>
        <item x="1838"/>
        <item x="103"/>
        <item x="1801"/>
        <item x="1299"/>
        <item x="1577"/>
        <item x="267"/>
        <item x="1483"/>
        <item x="1697"/>
        <item x="1343"/>
        <item x="43"/>
        <item x="1391"/>
        <item x="1275"/>
        <item x="2143"/>
        <item x="941"/>
        <item x="172"/>
        <item x="1000"/>
        <item x="494"/>
        <item x="1935"/>
        <item x="974"/>
        <item x="1864"/>
        <item x="1953"/>
        <item x="697"/>
        <item x="2233"/>
        <item x="888"/>
        <item x="292"/>
        <item x="1441"/>
        <item x="2197"/>
        <item x="1085"/>
        <item x="890"/>
        <item x="1976"/>
        <item x="1518"/>
        <item x="198"/>
        <item x="421"/>
        <item x="2205"/>
        <item x="1188"/>
        <item x="1129"/>
        <item x="1627"/>
        <item x="2035"/>
        <item x="284"/>
        <item x="2091"/>
        <item x="216"/>
        <item x="1301"/>
        <item x="482"/>
        <item x="1617"/>
        <item x="1939"/>
        <item x="1002"/>
        <item x="1977"/>
        <item x="608"/>
        <item x="1453"/>
        <item x="347"/>
        <item x="2037"/>
        <item x="1327"/>
        <item x="680"/>
        <item x="1060"/>
        <item x="300"/>
        <item x="305"/>
        <item x="296"/>
        <item x="272"/>
        <item x="298"/>
        <item x="18"/>
        <item x="163"/>
        <item x="234"/>
        <item x="1165"/>
        <item x="1837"/>
        <item x="1787"/>
        <item x="1625"/>
        <item x="41"/>
        <item x="1597"/>
        <item x="411"/>
        <item x="1532"/>
        <item x="2253"/>
        <item x="1573"/>
        <item x="1789"/>
        <item x="725"/>
        <item x="1394"/>
        <item x="1648"/>
        <item x="1358"/>
        <item x="2230"/>
        <item x="979"/>
        <item x="2085"/>
        <item x="586"/>
        <item x="1798"/>
        <item x="1955"/>
        <item x="1039"/>
        <item x="364"/>
        <item x="614"/>
        <item x="157"/>
        <item x="1969"/>
        <item x="24"/>
        <item x="38"/>
        <item x="1131"/>
        <item x="1951"/>
        <item x="1762"/>
        <item x="1417"/>
        <item x="1574"/>
        <item x="1536"/>
        <item x="1621"/>
        <item x="2088"/>
        <item x="1604"/>
        <item x="2165"/>
        <item x="946"/>
        <item x="1560"/>
        <item x="2164"/>
        <item x="1907"/>
        <item x="1157"/>
        <item x="1982"/>
        <item x="2125"/>
        <item x="562"/>
        <item x="1502"/>
        <item x="1055"/>
        <item x="348"/>
        <item x="455"/>
        <item x="1457"/>
        <item x="1537"/>
        <item x="279"/>
        <item x="571"/>
        <item x="281"/>
        <item x="2015"/>
        <item x="406"/>
        <item x="328"/>
        <item x="1944"/>
        <item x="2070"/>
        <item x="1889"/>
        <item x="932"/>
        <item x="904"/>
        <item x="821"/>
        <item x="2159"/>
        <item x="1082"/>
        <item x="2106"/>
        <item x="1458"/>
        <item x="2211"/>
        <item x="665"/>
        <item x="254"/>
        <item x="77"/>
        <item x="1913"/>
        <item x="423"/>
        <item x="869"/>
        <item x="1089"/>
        <item x="337"/>
        <item x="704"/>
        <item x="92"/>
        <item x="73"/>
        <item x="610"/>
        <item x="2263"/>
        <item x="2246"/>
        <item x="1075"/>
        <item x="1438"/>
        <item x="215"/>
        <item x="390"/>
        <item x="1347"/>
        <item x="1079"/>
        <item x="919"/>
        <item x="1195"/>
        <item x="1665"/>
        <item x="1693"/>
        <item x="2289"/>
        <item x="69"/>
        <item x="101"/>
        <item x="356"/>
        <item x="682"/>
        <item x="377"/>
        <item x="1491"/>
        <item x="960"/>
        <item x="1369"/>
        <item x="1894"/>
        <item x="959"/>
        <item x="1689"/>
        <item x="433"/>
        <item x="1222"/>
        <item x="2285"/>
        <item x="76"/>
        <item x="893"/>
        <item x="136"/>
        <item x="643"/>
        <item x="1685"/>
        <item x="1015"/>
        <item x="1126"/>
        <item x="901"/>
        <item x="863"/>
        <item x="1103"/>
        <item t="default"/>
      </items>
    </pivotField>
    <pivotField axis="axisRow" compact="0" outline="0" showAll="0">
      <items count="13">
        <item x="10"/>
        <item x="11"/>
        <item x="4"/>
        <item x="6"/>
        <item x="1"/>
        <item x="8"/>
        <item x="2"/>
        <item x="3"/>
        <item x="7"/>
        <item x="5"/>
        <item x="9"/>
        <item x="0"/>
        <item t="default"/>
      </items>
    </pivotField>
    <pivotField compact="0" outline="0" showAll="0"/>
    <pivotField compact="0" outline="0" showAll="0"/>
    <pivotField compact="0" numFmtId="14" outline="0" showAll="0"/>
    <pivotField compact="0" numFmtId="1" outline="0" showAll="0"/>
    <pivotField compact="0" outline="0" showAll="0"/>
    <pivotField compact="0" numFmtId="166" outline="0" showAll="0"/>
    <pivotField compact="0" numFmtId="167" outline="0" showAll="0"/>
    <pivotField compact="0" numFmtId="167" outline="0" showAll="0"/>
    <pivotField compact="0" numFmtId="167" outline="0" showAll="0"/>
    <pivotField compact="0" numFmtId="167" outline="0" showAll="0"/>
    <pivotField dataField="1" compact="0" numFmtId="167" outline="0" showAll="0"/>
    <pivotField compact="0" numFmtId="167" outline="0" showAll="0"/>
    <pivotField compact="0" numFmtId="9" outline="0" showAll="0"/>
    <pivotField compact="0" numFmtId="9" outline="0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Revenue" fld="17" baseField="0" baseItem="0" numFmtId="169"/>
  </dataFields>
  <formats count="2">
    <format dxfId="17">
      <pivotArea grandRow="1" outline="0" collapsedLevelsAreSubtotals="1" fieldPosition="0"/>
    </format>
    <format dxfId="16">
      <pivotArea outline="0" collapsedLevelsAreSubtotals="1" fieldPosition="0"/>
    </format>
  </format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A000000}" name="PivotTable5" cacheId="3" applyNumberFormats="0" applyBorderFormats="0" applyFontFormats="0" applyPatternFormats="0" applyAlignmentFormats="0" applyWidthHeightFormats="1" dataCaption="Values" updatedVersion="7" minRefreshableVersion="5" useAutoFormatting="1" createdVersion="7" indent="0" outline="1" outlineData="1" multipleFieldFilters="0">
  <location ref="C2:C3" firstHeaderRow="1" firstDataRow="1" firstDataCol="0"/>
  <pivotFields count="21">
    <pivotField showAll="0">
      <items count="8">
        <item x="2"/>
        <item x="4"/>
        <item x="0"/>
        <item x="1"/>
        <item x="3"/>
        <item x="6"/>
        <item x="5"/>
        <item t="default"/>
      </items>
    </pivotField>
    <pivotField showAll="0"/>
    <pivotField showAll="0"/>
    <pivotField showAll="0"/>
    <pivotField showAll="0"/>
    <pivotField numFmtId="14" showAll="0">
      <items count="2306">
        <item x="975"/>
        <item x="669"/>
        <item x="72"/>
        <item x="1746"/>
        <item x="1749"/>
        <item x="1522"/>
        <item x="1010"/>
        <item x="2170"/>
        <item x="921"/>
        <item x="536"/>
        <item x="1640"/>
        <item x="209"/>
        <item x="1734"/>
        <item x="20"/>
        <item x="1967"/>
        <item x="2076"/>
        <item x="1332"/>
        <item x="1214"/>
        <item x="453"/>
        <item x="1993"/>
        <item x="2216"/>
        <item x="64"/>
        <item x="1843"/>
        <item x="1270"/>
        <item x="1550"/>
        <item x="909"/>
        <item x="1023"/>
        <item x="1870"/>
        <item x="166"/>
        <item x="1865"/>
        <item x="2186"/>
        <item x="1553"/>
        <item x="1425"/>
        <item x="291"/>
        <item x="36"/>
        <item x="666"/>
        <item x="582"/>
        <item x="848"/>
        <item x="295"/>
        <item x="1354"/>
        <item x="371"/>
        <item x="345"/>
        <item x="264"/>
        <item x="2273"/>
        <item x="1721"/>
        <item x="1905"/>
        <item x="290"/>
        <item x="535"/>
        <item x="878"/>
        <item x="645"/>
        <item x="1210"/>
        <item x="992"/>
        <item x="1365"/>
        <item x="2086"/>
        <item x="2301"/>
        <item x="1182"/>
        <item x="1056"/>
        <item x="811"/>
        <item x="343"/>
        <item x="944"/>
        <item x="2191"/>
        <item x="1418"/>
        <item x="840"/>
        <item x="310"/>
        <item x="263"/>
        <item x="1613"/>
        <item x="2238"/>
        <item x="500"/>
        <item x="2105"/>
        <item x="448"/>
        <item x="127"/>
        <item x="2231"/>
        <item x="651"/>
        <item x="2103"/>
        <item x="667"/>
        <item x="1430"/>
        <item x="190"/>
        <item x="1063"/>
        <item x="1025"/>
        <item x="162"/>
        <item x="1233"/>
        <item x="1740"/>
        <item x="539"/>
        <item x="306"/>
        <item x="1699"/>
        <item x="440"/>
        <item x="1884"/>
        <item x="2022"/>
        <item x="1853"/>
        <item x="1930"/>
        <item x="1080"/>
        <item x="2042"/>
        <item x="709"/>
        <item x="1777"/>
        <item x="1968"/>
        <item x="1102"/>
        <item x="220"/>
        <item x="2122"/>
        <item x="964"/>
        <item x="570"/>
        <item x="2227"/>
        <item x="1474"/>
        <item x="1"/>
        <item x="399"/>
        <item x="140"/>
        <item x="408"/>
        <item x="983"/>
        <item x="1472"/>
        <item x="3"/>
        <item x="791"/>
        <item x="1380"/>
        <item x="511"/>
        <item x="148"/>
        <item x="2009"/>
        <item x="1184"/>
        <item x="441"/>
        <item x="96"/>
        <item x="1817"/>
        <item x="1319"/>
        <item x="1958"/>
        <item x="2071"/>
        <item x="464"/>
        <item x="1887"/>
        <item x="1683"/>
        <item x="417"/>
        <item x="738"/>
        <item x="1554"/>
        <item x="1886"/>
        <item x="1058"/>
        <item x="1330"/>
        <item x="2202"/>
        <item x="1868"/>
        <item x="273"/>
        <item x="1420"/>
        <item x="851"/>
        <item x="1869"/>
        <item x="1587"/>
        <item x="782"/>
        <item x="75"/>
        <item x="396"/>
        <item x="855"/>
        <item x="1598"/>
        <item x="815"/>
        <item x="137"/>
        <item x="335"/>
        <item x="380"/>
        <item x="1544"/>
        <item x="2291"/>
        <item x="661"/>
        <item x="1029"/>
        <item x="341"/>
        <item x="549"/>
        <item x="180"/>
        <item x="1747"/>
        <item x="260"/>
        <item x="2018"/>
        <item x="129"/>
        <item x="1192"/>
        <item x="1755"/>
        <item x="785"/>
        <item x="116"/>
        <item x="110"/>
        <item x="988"/>
        <item x="2089"/>
        <item x="384"/>
        <item x="2126"/>
        <item x="1007"/>
        <item x="1352"/>
        <item x="1320"/>
        <item x="1046"/>
        <item x="2247"/>
        <item x="830"/>
        <item x="778"/>
        <item x="2029"/>
        <item x="1346"/>
        <item x="2116"/>
        <item x="1292"/>
        <item x="257"/>
        <item x="5"/>
        <item x="2213"/>
        <item x="325"/>
        <item x="1651"/>
        <item x="1978"/>
        <item x="835"/>
        <item x="744"/>
        <item x="916"/>
        <item x="184"/>
        <item x="104"/>
        <item x="1772"/>
        <item x="750"/>
        <item x="233"/>
        <item x="908"/>
        <item x="1114"/>
        <item x="1507"/>
        <item x="1516"/>
        <item x="653"/>
        <item x="1592"/>
        <item x="1781"/>
        <item x="891"/>
        <item x="2072"/>
        <item x="2156"/>
        <item x="935"/>
        <item x="1382"/>
        <item x="982"/>
        <item x="2262"/>
        <item x="2184"/>
        <item x="584"/>
        <item x="1682"/>
        <item x="734"/>
        <item x="232"/>
        <item x="1811"/>
        <item x="1653"/>
        <item x="419"/>
        <item x="742"/>
        <item x="493"/>
        <item x="1251"/>
        <item x="416"/>
        <item x="1872"/>
        <item x="1589"/>
        <item x="2045"/>
        <item x="604"/>
        <item x="478"/>
        <item x="359"/>
        <item x="2050"/>
        <item x="754"/>
        <item x="619"/>
        <item x="1661"/>
        <item x="1259"/>
        <item x="1440"/>
        <item x="2192"/>
        <item x="2019"/>
        <item x="1938"/>
        <item x="1031"/>
        <item x="736"/>
        <item x="1667"/>
        <item x="53"/>
        <item x="1460"/>
        <item x="1770"/>
        <item x="599"/>
        <item x="559"/>
        <item x="1671"/>
        <item x="1001"/>
        <item x="17"/>
        <item x="958"/>
        <item x="1466"/>
        <item x="1412"/>
        <item x="1456"/>
        <item x="789"/>
        <item x="2271"/>
        <item x="1835"/>
        <item x="1043"/>
        <item x="1959"/>
        <item x="2111"/>
        <item x="1917"/>
        <item x="1035"/>
        <item x="2221"/>
        <item x="383"/>
        <item x="1606"/>
        <item x="2120"/>
        <item x="1998"/>
        <item x="859"/>
        <item x="609"/>
        <item x="1254"/>
        <item x="2017"/>
        <item x="14"/>
        <item x="1505"/>
        <item x="1307"/>
        <item x="985"/>
        <item x="2010"/>
        <item x="1571"/>
        <item x="2294"/>
        <item x="361"/>
        <item x="58"/>
        <item x="764"/>
        <item x="105"/>
        <item x="1240"/>
        <item x="496"/>
        <item x="2011"/>
        <item x="990"/>
        <item x="2094"/>
        <item x="381"/>
        <item x="1375"/>
        <item x="993"/>
        <item x="1702"/>
        <item x="174"/>
        <item x="196"/>
        <item x="1858"/>
        <item x="1973"/>
        <item x="1152"/>
        <item x="1809"/>
        <item x="251"/>
        <item x="358"/>
        <item x="2208"/>
        <item x="1282"/>
        <item x="309"/>
        <item x="125"/>
        <item x="1384"/>
        <item x="168"/>
        <item x="690"/>
        <item x="1876"/>
        <item x="1850"/>
        <item x="1160"/>
        <item x="2172"/>
        <item x="420"/>
        <item x="1643"/>
        <item x="2062"/>
        <item x="2074"/>
        <item x="1450"/>
        <item x="713"/>
        <item x="81"/>
        <item x="1057"/>
        <item x="1932"/>
        <item x="171"/>
        <item x="741"/>
        <item x="2279"/>
        <item x="953"/>
        <item x="2030"/>
        <item x="1585"/>
        <item x="1468"/>
        <item x="954"/>
        <item x="1846"/>
        <item x="269"/>
        <item x="285"/>
        <item x="277"/>
        <item x="1216"/>
        <item x="769"/>
        <item x="2051"/>
        <item x="1997"/>
        <item x="1345"/>
        <item x="885"/>
        <item x="1106"/>
        <item x="1501"/>
        <item x="1281"/>
        <item x="1488"/>
        <item x="2075"/>
        <item x="2295"/>
        <item x="1155"/>
        <item x="258"/>
        <item x="1128"/>
        <item x="577"/>
        <item x="2160"/>
        <item x="2278"/>
        <item x="1725"/>
        <item x="1127"/>
        <item x="31"/>
        <item x="1238"/>
        <item x="1942"/>
        <item x="1257"/>
        <item x="2049"/>
        <item x="1936"/>
        <item x="1447"/>
        <item x="1445"/>
        <item x="1711"/>
        <item x="1841"/>
        <item x="1285"/>
        <item x="1654"/>
        <item x="1888"/>
        <item x="1854"/>
        <item x="132"/>
        <item x="1065"/>
        <item x="236"/>
        <item x="1395"/>
        <item x="775"/>
        <item x="6"/>
        <item x="1891"/>
        <item x="838"/>
        <item x="1707"/>
        <item x="566"/>
        <item x="875"/>
        <item x="1175"/>
        <item x="581"/>
        <item x="1845"/>
        <item x="1294"/>
        <item x="817"/>
        <item x="1271"/>
        <item x="1645"/>
        <item x="349"/>
        <item x="882"/>
        <item x="2008"/>
        <item x="1435"/>
        <item x="2066"/>
        <item x="167"/>
        <item x="824"/>
        <item x="529"/>
        <item x="1956"/>
        <item x="714"/>
        <item x="841"/>
        <item x="1105"/>
        <item x="1446"/>
        <item x="1097"/>
        <item x="1348"/>
        <item x="2166"/>
        <item x="1386"/>
        <item x="2299"/>
        <item x="1915"/>
        <item x="1402"/>
        <item x="2119"/>
        <item x="1059"/>
        <item x="1925"/>
        <item x="810"/>
        <item x="716"/>
        <item x="613"/>
        <item x="671"/>
        <item x="1773"/>
        <item x="1823"/>
        <item x="1034"/>
        <item x="940"/>
        <item x="854"/>
        <item x="191"/>
        <item x="578"/>
        <item x="868"/>
        <item x="135"/>
        <item x="718"/>
        <item x="119"/>
        <item x="947"/>
        <item x="795"/>
        <item x="1728"/>
        <item x="266"/>
        <item x="1690"/>
        <item x="1752"/>
        <item x="1037"/>
        <item x="332"/>
        <item x="883"/>
        <item x="938"/>
        <item x="864"/>
        <item x="479"/>
        <item x="630"/>
        <item x="1859"/>
        <item x="454"/>
        <item x="635"/>
        <item x="1742"/>
        <item x="551"/>
        <item x="2031"/>
        <item x="1492"/>
        <item x="2220"/>
        <item x="1313"/>
        <item x="2245"/>
        <item x="1284"/>
        <item x="521"/>
        <item x="1673"/>
        <item x="526"/>
        <item x="767"/>
        <item x="329"/>
        <item x="1387"/>
        <item x="1186"/>
        <item x="1497"/>
        <item x="1122"/>
        <item x="2080"/>
        <item x="1849"/>
        <item x="804"/>
        <item x="905"/>
        <item x="1862"/>
        <item x="1177"/>
        <item x="94"/>
        <item x="1759"/>
        <item x="1351"/>
        <item x="575"/>
        <item x="1443"/>
        <item x="1478"/>
        <item x="1965"/>
        <item x="1506"/>
        <item x="1675"/>
        <item x="1110"/>
        <item x="1679"/>
        <item x="1410"/>
        <item x="545"/>
        <item x="1179"/>
        <item x="2020"/>
        <item x="1094"/>
        <item x="1866"/>
        <item x="1526"/>
        <item x="1367"/>
        <item x="1464"/>
        <item x="1357"/>
        <item x="1827"/>
        <item x="1855"/>
        <item x="34"/>
        <item x="1053"/>
        <item x="1635"/>
        <item x="1668"/>
        <item x="253"/>
        <item x="1745"/>
        <item x="1829"/>
        <item x="241"/>
        <item x="687"/>
        <item x="763"/>
        <item x="1945"/>
        <item x="1229"/>
        <item x="722"/>
        <item x="499"/>
        <item x="1534"/>
        <item x="574"/>
        <item x="2133"/>
        <item x="771"/>
        <item x="1921"/>
        <item x="2241"/>
        <item x="1570"/>
        <item x="1712"/>
        <item x="803"/>
        <item x="1228"/>
        <item x="1810"/>
        <item x="2298"/>
        <item x="2265"/>
        <item x="600"/>
        <item x="1847"/>
        <item x="829"/>
        <item x="382"/>
        <item x="1411"/>
        <item x="1664"/>
        <item x="447"/>
        <item x="1087"/>
        <item x="873"/>
        <item x="486"/>
        <item x="2190"/>
        <item x="1788"/>
        <item x="372"/>
        <item x="1414"/>
        <item x="624"/>
        <item x="2175"/>
        <item x="602"/>
        <item x="2214"/>
        <item x="318"/>
        <item x="1897"/>
        <item x="491"/>
        <item x="2134"/>
        <item x="800"/>
        <item x="2212"/>
        <item x="922"/>
        <item x="999"/>
        <item x="814"/>
        <item x="1130"/>
        <item x="504"/>
        <item x="1948"/>
        <item x="907"/>
        <item x="1962"/>
        <item x="426"/>
        <item x="1750"/>
        <item x="625"/>
        <item x="1566"/>
        <item x="1178"/>
        <item x="1881"/>
        <item x="225"/>
        <item x="1144"/>
        <item x="1476"/>
        <item x="1118"/>
        <item x="759"/>
        <item x="550"/>
        <item x="1768"/>
        <item x="1151"/>
        <item x="1344"/>
        <item x="1605"/>
        <item x="2065"/>
        <item x="142"/>
        <item x="809"/>
        <item x="469"/>
        <item x="452"/>
        <item x="177"/>
        <item x="475"/>
        <item x="1791"/>
        <item x="2095"/>
        <item x="1308"/>
        <item x="228"/>
        <item x="1329"/>
        <item x="656"/>
        <item x="978"/>
        <item x="2148"/>
        <item x="2117"/>
        <item x="520"/>
        <item x="70"/>
        <item x="2059"/>
        <item x="1113"/>
        <item x="307"/>
        <item x="1529"/>
        <item x="472"/>
        <item x="1954"/>
        <item x="1047"/>
        <item x="518"/>
        <item x="376"/>
        <item x="1986"/>
        <item x="710"/>
        <item x="2025"/>
        <item x="2"/>
        <item x="1202"/>
        <item x="1044"/>
        <item x="1763"/>
        <item x="84"/>
        <item x="1448"/>
        <item x="558"/>
        <item x="514"/>
        <item x="1368"/>
        <item x="1824"/>
        <item x="2157"/>
        <item x="1662"/>
        <item x="274"/>
        <item x="2041"/>
        <item x="138"/>
        <item x="1790"/>
        <item x="1947"/>
        <item x="1988"/>
        <item x="1490"/>
        <item x="524"/>
        <item x="497"/>
        <item x="1991"/>
        <item x="2054"/>
        <item x="256"/>
        <item x="657"/>
        <item x="2183"/>
        <item x="1041"/>
        <item x="388"/>
        <item x="204"/>
        <item x="1515"/>
        <item x="1908"/>
        <item x="2248"/>
        <item x="1756"/>
        <item x="27"/>
        <item x="1503"/>
        <item x="86"/>
        <item x="2171"/>
        <item x="632"/>
        <item x="779"/>
        <item x="819"/>
        <item x="900"/>
        <item x="187"/>
        <item x="1784"/>
        <item x="2108"/>
        <item x="481"/>
        <item x="2109"/>
        <item x="806"/>
        <item x="278"/>
        <item x="553"/>
        <item x="1067"/>
        <item x="1796"/>
        <item x="1433"/>
        <item x="88"/>
        <item x="1310"/>
        <item x="367"/>
        <item x="1321"/>
        <item x="973"/>
        <item x="1727"/>
        <item x="740"/>
        <item x="32"/>
        <item x="1926"/>
        <item x="2217"/>
        <item x="1535"/>
        <item x="1899"/>
        <item x="35"/>
        <item x="1609"/>
        <item x="880"/>
        <item x="146"/>
        <item x="2223"/>
        <item x="237"/>
        <item x="1072"/>
        <item x="881"/>
        <item x="1451"/>
        <item x="1205"/>
        <item x="85"/>
        <item x="894"/>
        <item x="640"/>
        <item x="1650"/>
        <item x="1477"/>
        <item x="1615"/>
        <item x="47"/>
        <item x="1074"/>
        <item x="155"/>
        <item x="601"/>
        <item x="542"/>
        <item x="23"/>
        <item x="984"/>
        <item x="1638"/>
        <item x="1318"/>
        <item x="1739"/>
        <item x="1168"/>
        <item x="1247"/>
        <item x="925"/>
        <item x="1612"/>
        <item x="1434"/>
        <item x="781"/>
        <item x="768"/>
        <item x="2283"/>
        <item x="564"/>
        <item x="1245"/>
        <item x="1730"/>
        <item x="324"/>
        <item x="1591"/>
        <item x="1779"/>
        <item x="506"/>
        <item x="1298"/>
        <item x="1901"/>
        <item x="1556"/>
        <item x="1758"/>
        <item x="1957"/>
        <item x="515"/>
        <item x="446"/>
        <item x="870"/>
        <item x="1136"/>
        <item x="449"/>
        <item x="597"/>
        <item x="585"/>
        <item x="1315"/>
        <item x="762"/>
        <item x="1011"/>
        <item x="74"/>
        <item x="1385"/>
        <item x="2021"/>
        <item x="684"/>
        <item x="1436"/>
        <item x="312"/>
        <item x="282"/>
        <item x="1208"/>
        <item x="1328"/>
        <item x="2185"/>
        <item x="1603"/>
        <item x="193"/>
        <item x="792"/>
        <item x="2101"/>
        <item x="242"/>
        <item x="1463"/>
        <item x="2052"/>
        <item x="1517"/>
        <item x="1980"/>
        <item x="124"/>
        <item x="1800"/>
        <item x="994"/>
        <item x="205"/>
        <item x="820"/>
        <item x="660"/>
        <item x="689"/>
        <item x="928"/>
        <item x="2028"/>
        <item x="1649"/>
        <item x="188"/>
        <item x="431"/>
        <item x="1290"/>
        <item x="1256"/>
        <item x="1658"/>
        <item x="1508"/>
        <item x="1538"/>
        <item x="1361"/>
        <item x="2244"/>
        <item x="612"/>
        <item x="836"/>
        <item x="1288"/>
        <item x="825"/>
        <item x="1309"/>
        <item x="1465"/>
        <item x="330"/>
        <item x="1224"/>
        <item x="303"/>
        <item x="877"/>
        <item x="498"/>
        <item x="934"/>
        <item x="2114"/>
        <item x="1487"/>
        <item x="488"/>
        <item x="350"/>
        <item x="1588"/>
        <item x="607"/>
        <item x="1797"/>
        <item x="563"/>
        <item x="1078"/>
        <item x="2100"/>
        <item x="346"/>
        <item x="1999"/>
        <item x="2270"/>
        <item x="2057"/>
        <item x="265"/>
        <item x="99"/>
        <item x="143"/>
        <item x="1816"/>
        <item x="1842"/>
        <item x="2112"/>
        <item x="1989"/>
        <item x="572"/>
        <item x="755"/>
        <item x="83"/>
        <item x="826"/>
        <item x="1322"/>
        <item x="2252"/>
        <item x="1646"/>
        <item x="509"/>
        <item x="2118"/>
        <item x="636"/>
        <item x="1618"/>
        <item x="226"/>
        <item x="537"/>
        <item x="976"/>
        <item x="239"/>
        <item x="404"/>
        <item x="927"/>
        <item x="240"/>
        <item x="355"/>
        <item x="1235"/>
        <item x="698"/>
        <item x="2266"/>
        <item x="1964"/>
        <item x="1262"/>
        <item x="301"/>
        <item x="389"/>
        <item x="2151"/>
        <item x="1821"/>
        <item x="723"/>
        <item x="442"/>
        <item x="1552"/>
        <item x="1267"/>
        <item x="2290"/>
        <item x="1070"/>
        <item x="1009"/>
        <item x="1595"/>
        <item x="1432"/>
        <item x="1569"/>
        <item x="2258"/>
        <item x="676"/>
        <item x="1960"/>
        <item x="2303"/>
        <item x="623"/>
        <item x="1230"/>
        <item x="1020"/>
        <item x="721"/>
        <item x="961"/>
        <item x="1090"/>
        <item x="1738"/>
        <item x="422"/>
        <item x="924"/>
        <item x="414"/>
        <item x="735"/>
        <item x="1857"/>
        <item x="591"/>
        <item x="1459"/>
        <item x="531"/>
        <item x="646"/>
        <item x="458"/>
        <item x="1533"/>
        <item x="319"/>
        <item x="302"/>
        <item x="1273"/>
        <item x="246"/>
        <item x="1500"/>
        <item x="165"/>
        <item x="1246"/>
        <item x="1038"/>
        <item x="50"/>
        <item x="620"/>
        <item x="2146"/>
        <item x="770"/>
        <item x="1527"/>
        <item x="98"/>
        <item x="879"/>
        <item x="344"/>
        <item x="951"/>
        <item x="106"/>
        <item x="461"/>
        <item x="1541"/>
        <item x="1217"/>
        <item x="2073"/>
        <item x="972"/>
        <item x="1602"/>
        <item x="616"/>
        <item x="1630"/>
        <item x="1212"/>
        <item x="899"/>
        <item x="1769"/>
        <item x="333"/>
        <item x="1169"/>
        <item x="2140"/>
        <item x="596"/>
        <item x="2196"/>
        <item x="691"/>
        <item x="1123"/>
        <item x="1806"/>
        <item x="969"/>
        <item x="1248"/>
        <item x="1239"/>
        <item x="1028"/>
        <item x="1030"/>
        <item x="1062"/>
        <item x="1703"/>
        <item x="1372"/>
        <item x="405"/>
        <item x="2261"/>
        <item x="942"/>
        <item x="1442"/>
        <item x="1159"/>
        <item x="1514"/>
        <item x="445"/>
        <item x="1848"/>
        <item x="1076"/>
        <item x="1601"/>
        <item x="1189"/>
        <item x="1793"/>
        <item x="1135"/>
        <item x="2078"/>
        <item x="1099"/>
        <item x="681"/>
        <item x="468"/>
        <item x="1551"/>
        <item x="214"/>
        <item x="1786"/>
        <item x="675"/>
        <item x="1077"/>
        <item x="685"/>
        <item x="1751"/>
        <item x="1912"/>
        <item x="79"/>
        <item x="28"/>
        <item x="470"/>
        <item x="378"/>
        <item x="647"/>
        <item x="1407"/>
        <item x="29"/>
        <item x="1295"/>
        <item x="1241"/>
        <item x="1140"/>
        <item x="1692"/>
        <item x="777"/>
        <item x="1543"/>
        <item x="1542"/>
        <item x="1688"/>
        <item x="459"/>
        <item x="1004"/>
        <item x="117"/>
        <item x="1778"/>
        <item x="678"/>
        <item x="2237"/>
        <item x="1708"/>
        <item x="747"/>
        <item x="2104"/>
        <item x="622"/>
        <item x="1950"/>
        <item x="326"/>
        <item x="2204"/>
        <item x="297"/>
        <item x="1120"/>
        <item x="786"/>
        <item x="1920"/>
        <item x="595"/>
        <item x="2097"/>
        <item x="1260"/>
        <item x="1484"/>
        <item x="2005"/>
        <item x="322"/>
        <item x="694"/>
        <item x="1895"/>
        <item x="156"/>
        <item x="1861"/>
        <item x="1695"/>
        <item x="432"/>
        <item x="1019"/>
        <item x="1437"/>
        <item x="1413"/>
        <item x="331"/>
        <item x="413"/>
        <item x="952"/>
        <item x="403"/>
        <item x="1966"/>
        <item x="1970"/>
        <item x="724"/>
        <item x="402"/>
        <item x="783"/>
        <item x="1255"/>
        <item x="1677"/>
        <item x="2277"/>
        <item x="54"/>
        <item x="831"/>
        <item x="1036"/>
        <item x="2067"/>
        <item x="1631"/>
        <item x="219"/>
        <item x="1731"/>
        <item x="1599"/>
        <item x="161"/>
        <item x="1548"/>
        <item x="1040"/>
        <item x="2272"/>
        <item x="649"/>
        <item x="133"/>
        <item x="1219"/>
        <item x="437"/>
        <item x="495"/>
        <item x="567"/>
        <item x="2242"/>
        <item x="398"/>
        <item x="2259"/>
        <item x="1893"/>
        <item x="2006"/>
        <item x="2169"/>
        <item x="1639"/>
        <item x="2003"/>
        <item x="568"/>
        <item x="194"/>
        <item x="543"/>
        <item x="19"/>
        <item x="1162"/>
        <item x="644"/>
        <item x="1549"/>
        <item x="1513"/>
        <item x="1335"/>
        <item x="2188"/>
        <item x="1408"/>
        <item x="460"/>
        <item x="1743"/>
        <item x="1227"/>
        <item x="1572"/>
        <item x="334"/>
        <item x="288"/>
        <item x="428"/>
        <item x="1280"/>
        <item x="33"/>
        <item x="1873"/>
        <item x="1452"/>
        <item x="1086"/>
        <item x="517"/>
        <item x="1540"/>
        <item x="2250"/>
        <item x="2138"/>
        <item x="1709"/>
        <item x="541"/>
        <item x="1596"/>
        <item x="308"/>
        <item x="100"/>
        <item x="1644"/>
        <item x="336"/>
        <item x="1807"/>
        <item x="1401"/>
        <item x="1258"/>
        <item x="1431"/>
        <item x="2135"/>
        <item x="218"/>
        <item x="202"/>
        <item x="1486"/>
        <item x="1521"/>
        <item x="939"/>
        <item x="2016"/>
        <item x="139"/>
        <item x="2093"/>
        <item x="1350"/>
        <item x="42"/>
        <item x="1091"/>
        <item x="1005"/>
        <item x="2033"/>
        <item x="2027"/>
        <item x="1161"/>
        <item x="1333"/>
        <item x="2038"/>
        <item x="59"/>
        <item x="833"/>
        <item x="392"/>
        <item x="2257"/>
        <item x="1050"/>
        <item x="1191"/>
        <item x="2129"/>
        <item x="1426"/>
        <item x="130"/>
        <item x="1680"/>
        <item x="457"/>
        <item x="1657"/>
        <item x="703"/>
        <item x="2198"/>
        <item x="845"/>
        <item x="1720"/>
        <item x="1340"/>
        <item x="1564"/>
        <item x="950"/>
        <item x="547"/>
        <item x="150"/>
        <item x="618"/>
        <item x="1961"/>
        <item x="2096"/>
        <item x="2300"/>
        <item x="2115"/>
        <item x="1642"/>
        <item x="1221"/>
        <item x="1504"/>
        <item x="756"/>
        <item x="2207"/>
        <item x="200"/>
        <item x="2032"/>
        <item x="1156"/>
        <item x="434"/>
        <item x="765"/>
        <item x="1822"/>
        <item x="1277"/>
        <item x="1264"/>
        <item x="1209"/>
        <item x="1471"/>
        <item x="2123"/>
        <item x="393"/>
        <item x="670"/>
        <item x="668"/>
        <item x="1723"/>
        <item x="2178"/>
        <item x="929"/>
        <item x="1404"/>
        <item x="977"/>
        <item x="2012"/>
        <item x="1203"/>
        <item x="444"/>
        <item x="1017"/>
        <item x="1757"/>
        <item x="1520"/>
        <item x="1676"/>
        <item x="1378"/>
        <item x="1108"/>
        <item x="1794"/>
        <item x="508"/>
        <item x="1300"/>
        <item x="394"/>
        <item x="1949"/>
        <item x="1069"/>
        <item x="593"/>
        <item x="862"/>
        <item x="1706"/>
        <item x="746"/>
        <item x="492"/>
        <item x="1525"/>
        <item x="1713"/>
        <item x="144"/>
        <item x="629"/>
        <item x="1470"/>
        <item x="1252"/>
        <item x="192"/>
        <item x="1910"/>
        <item x="221"/>
        <item x="1545"/>
        <item x="395"/>
        <item x="852"/>
        <item x="807"/>
        <item x="844"/>
        <item x="700"/>
        <item x="10"/>
        <item x="849"/>
        <item x="1397"/>
        <item x="1724"/>
        <item x="374"/>
        <item x="1268"/>
        <item x="760"/>
        <item x="1729"/>
        <item x="1927"/>
        <item x="182"/>
        <item x="1813"/>
        <item x="1405"/>
        <item x="2131"/>
        <item x="525"/>
        <item x="1008"/>
        <item x="1878"/>
        <item x="1892"/>
        <item x="2260"/>
        <item x="7"/>
        <item x="963"/>
        <item x="1496"/>
        <item x="410"/>
        <item x="802"/>
        <item x="255"/>
        <item x="2267"/>
        <item x="1111"/>
        <item x="865"/>
        <item x="2039"/>
        <item x="816"/>
        <item x="886"/>
        <item x="915"/>
        <item x="617"/>
        <item x="2251"/>
        <item x="1875"/>
        <item x="605"/>
        <item x="203"/>
        <item x="850"/>
        <item x="2181"/>
        <item x="1341"/>
        <item x="794"/>
        <item x="2004"/>
        <item x="1985"/>
        <item x="1336"/>
        <item x="1278"/>
        <item x="1006"/>
        <item x="1666"/>
        <item x="1373"/>
        <item x="1194"/>
        <item x="729"/>
        <item x="2226"/>
        <item x="115"/>
        <item x="965"/>
        <item x="1622"/>
        <item x="1981"/>
        <item x="962"/>
        <item x="370"/>
        <item x="686"/>
        <item x="1940"/>
        <item x="634"/>
        <item x="1799"/>
        <item x="1204"/>
        <item x="97"/>
        <item x="11"/>
        <item x="876"/>
        <item x="1302"/>
        <item x="439"/>
        <item x="920"/>
        <item x="981"/>
        <item x="2098"/>
        <item x="293"/>
        <item x="1183"/>
        <item x="1655"/>
        <item x="1305"/>
        <item x="0"/>
        <item x="90"/>
        <item x="589"/>
        <item x="1164"/>
        <item x="674"/>
        <item x="261"/>
        <item x="923"/>
        <item x="1616"/>
        <item x="316"/>
        <item x="1586"/>
        <item x="1185"/>
        <item x="2176"/>
        <item x="867"/>
        <item x="1916"/>
        <item x="728"/>
        <item x="123"/>
        <item x="2077"/>
        <item x="1583"/>
        <item x="1975"/>
        <item x="2302"/>
        <item x="224"/>
        <item x="1696"/>
        <item x="268"/>
        <item x="407"/>
        <item x="89"/>
        <item x="2024"/>
        <item x="533"/>
        <item x="528"/>
        <item x="1670"/>
        <item x="719"/>
        <item x="1098"/>
        <item x="1095"/>
        <item x="471"/>
        <item x="40"/>
        <item x="1049"/>
        <item x="175"/>
        <item x="1389"/>
        <item x="197"/>
        <item x="1593"/>
        <item x="2036"/>
        <item x="1923"/>
        <item x="430"/>
        <item x="1804"/>
        <item x="737"/>
        <item x="761"/>
        <item x="812"/>
        <item x="1415"/>
        <item x="418"/>
        <item x="1297"/>
        <item x="1737"/>
        <item x="2046"/>
        <item x="2043"/>
        <item x="1033"/>
        <item x="664"/>
        <item x="2239"/>
        <item x="2127"/>
        <item x="926"/>
        <item x="918"/>
        <item x="2121"/>
        <item x="839"/>
        <item x="1174"/>
        <item x="1879"/>
        <item x="1812"/>
        <item x="1992"/>
        <item x="1134"/>
        <item x="1652"/>
        <item x="25"/>
        <item x="757"/>
        <item x="1972"/>
        <item x="2292"/>
        <item x="1898"/>
        <item x="1633"/>
        <item x="2147"/>
        <item x="1064"/>
        <item x="39"/>
        <item x="489"/>
        <item x="1096"/>
        <item x="801"/>
        <item x="692"/>
        <item x="1874"/>
        <item x="2174"/>
        <item x="808"/>
        <item x="363"/>
        <item x="991"/>
        <item x="970"/>
        <item x="2145"/>
        <item x="774"/>
        <item x="1580"/>
        <item x="937"/>
        <item x="1499"/>
        <item x="1764"/>
        <item x="1359"/>
        <item x="400"/>
        <item x="51"/>
        <item x="2269"/>
        <item x="1808"/>
        <item x="1400"/>
        <item x="1107"/>
        <item x="1519"/>
        <item x="78"/>
        <item x="1882"/>
        <item x="1590"/>
        <item x="1148"/>
        <item x="2023"/>
        <item x="1363"/>
        <item x="823"/>
        <item x="1557"/>
        <item x="1154"/>
        <item x="213"/>
        <item x="1339"/>
        <item x="1678"/>
        <item x="313"/>
        <item x="1482"/>
        <item x="2056"/>
        <item x="68"/>
        <item x="1716"/>
        <item x="930"/>
        <item x="435"/>
        <item x="872"/>
        <item x="1475"/>
        <item x="1498"/>
        <item x="1027"/>
        <item x="1406"/>
        <item x="749"/>
        <item x="857"/>
        <item x="1396"/>
        <item x="280"/>
        <item x="244"/>
        <item x="1376"/>
        <item x="861"/>
        <item x="592"/>
        <item x="1619"/>
        <item x="48"/>
        <item x="2286"/>
        <item x="45"/>
        <item x="712"/>
        <item x="650"/>
        <item x="379"/>
        <item x="176"/>
        <item x="1575"/>
        <item x="699"/>
        <item x="1803"/>
        <item x="1013"/>
        <item x="201"/>
        <item x="1767"/>
        <item x="799"/>
        <item x="82"/>
        <item x="1760"/>
        <item x="730"/>
        <item x="1495"/>
        <item x="1207"/>
        <item x="1042"/>
        <item x="2256"/>
        <item x="1937"/>
        <item x="385"/>
        <item x="1163"/>
        <item x="487"/>
        <item x="1990"/>
        <item x="705"/>
        <item x="631"/>
        <item x="1117"/>
        <item x="1206"/>
        <item x="93"/>
        <item x="490"/>
        <item x="1142"/>
        <item x="366"/>
        <item x="1831"/>
        <item x="2218"/>
        <item x="1509"/>
        <item x="1084"/>
        <item x="1370"/>
        <item x="998"/>
        <item x="1647"/>
        <item x="846"/>
        <item x="906"/>
        <item x="286"/>
        <item x="1578"/>
        <item x="294"/>
        <item x="751"/>
        <item x="1775"/>
        <item x="917"/>
        <item x="2058"/>
        <item x="1469"/>
        <item x="463"/>
        <item x="1561"/>
        <item x="576"/>
        <item x="2287"/>
        <item x="957"/>
        <item x="949"/>
        <item x="1903"/>
        <item x="321"/>
        <item x="627"/>
        <item x="1173"/>
        <item x="1232"/>
        <item x="548"/>
        <item x="114"/>
        <item x="1242"/>
        <item x="853"/>
        <item x="2249"/>
        <item x="120"/>
        <item x="2254"/>
        <item x="55"/>
        <item x="16"/>
        <item x="1546"/>
        <item x="1795"/>
        <item x="443"/>
        <item x="2304"/>
        <item x="502"/>
        <item x="912"/>
        <item x="652"/>
        <item x="1765"/>
        <item x="250"/>
        <item x="1933"/>
        <item x="1124"/>
        <item x="2055"/>
        <item x="1579"/>
        <item x="1946"/>
        <item x="1732"/>
        <item x="1244"/>
        <item x="580"/>
        <item x="1979"/>
        <item x="788"/>
        <item x="633"/>
        <item x="1226"/>
        <item x="546"/>
        <item x="2296"/>
        <item x="1736"/>
        <item x="1558"/>
        <item x="510"/>
        <item x="2280"/>
        <item x="1461"/>
        <item x="1722"/>
        <item x="2102"/>
        <item x="1093"/>
        <item x="832"/>
        <item x="1624"/>
        <item x="169"/>
        <item x="892"/>
        <item x="467"/>
        <item x="212"/>
        <item x="1170"/>
        <item x="1726"/>
        <item x="2167"/>
        <item x="1139"/>
        <item x="1403"/>
        <item x="1914"/>
        <item x="2001"/>
        <item x="1880"/>
        <item x="270"/>
        <item x="2087"/>
        <item x="758"/>
        <item x="717"/>
        <item x="1672"/>
        <item x="787"/>
        <item x="583"/>
        <item x="2201"/>
        <item x="871"/>
        <item x="65"/>
        <item x="1215"/>
        <item x="1766"/>
        <item x="46"/>
        <item x="227"/>
        <item x="501"/>
        <item x="2099"/>
        <item x="556"/>
        <item x="1253"/>
        <item x="1733"/>
        <item x="1885"/>
        <item x="1718"/>
        <item x="1555"/>
        <item x="1150"/>
        <item x="2288"/>
        <item x="948"/>
        <item x="1121"/>
        <item x="1167"/>
        <item x="1608"/>
        <item x="107"/>
        <item x="1066"/>
        <item x="534"/>
        <item x="679"/>
        <item x="726"/>
        <item x="1681"/>
        <item x="910"/>
        <item x="2068"/>
        <item x="1963"/>
        <item x="2060"/>
        <item x="271"/>
        <item x="158"/>
        <item x="351"/>
        <item x="1371"/>
        <item x="1714"/>
        <item x="2268"/>
        <item x="936"/>
        <item x="1600"/>
        <item x="189"/>
        <item x="790"/>
        <item x="1562"/>
        <item x="1567"/>
        <item x="275"/>
        <item x="1877"/>
        <item x="1744"/>
        <item x="590"/>
        <item x="1780"/>
        <item x="235"/>
        <item x="1283"/>
        <item x="2084"/>
        <item x="642"/>
        <item x="1632"/>
        <item x="1924"/>
        <item x="195"/>
        <item x="56"/>
        <item x="338"/>
        <item x="1931"/>
        <item x="1324"/>
        <item x="1717"/>
        <item x="715"/>
        <item x="2044"/>
        <item x="995"/>
        <item x="1338"/>
        <item x="2187"/>
        <item x="1016"/>
        <item x="231"/>
        <item x="842"/>
        <item x="320"/>
        <item x="2236"/>
        <item x="2153"/>
        <item x="80"/>
        <item x="1620"/>
        <item x="2232"/>
        <item x="1454"/>
        <item x="2061"/>
        <item x="339"/>
        <item x="573"/>
        <item x="702"/>
        <item x="569"/>
        <item x="858"/>
        <item x="711"/>
        <item x="1660"/>
        <item x="554"/>
        <item x="555"/>
        <item x="1003"/>
        <item x="1802"/>
        <item x="247"/>
        <item x="745"/>
        <item x="1479"/>
        <item x="1236"/>
        <item x="2264"/>
        <item x="598"/>
        <item x="1276"/>
        <item x="1223"/>
        <item x="1100"/>
        <item x="1753"/>
        <item x="2235"/>
        <item x="1473"/>
        <item x="476"/>
        <item x="766"/>
        <item x="980"/>
        <item x="987"/>
        <item x="1231"/>
        <item x="1735"/>
        <item x="2158"/>
        <item x="170"/>
        <item x="513"/>
        <item x="945"/>
        <item x="1995"/>
        <item x="409"/>
        <item x="91"/>
        <item x="2293"/>
        <item x="1785"/>
        <item x="122"/>
        <item x="1610"/>
        <item x="727"/>
        <item x="152"/>
        <item x="391"/>
        <item x="229"/>
        <item x="429"/>
        <item x="208"/>
        <item x="44"/>
        <item x="1719"/>
        <item x="1287"/>
        <item x="2243"/>
        <item x="655"/>
        <item x="695"/>
        <item x="1983"/>
        <item x="1594"/>
        <item x="626"/>
        <item x="796"/>
        <item x="2240"/>
        <item x="503"/>
        <item x="1145"/>
        <item x="438"/>
        <item x="1381"/>
        <item x="1193"/>
        <item x="2082"/>
        <item x="866"/>
        <item x="2200"/>
        <item x="1547"/>
        <item x="61"/>
        <item x="527"/>
        <item x="997"/>
        <item x="1531"/>
        <item x="2136"/>
        <item x="986"/>
        <item x="1906"/>
        <item x="1984"/>
        <item x="1836"/>
        <item x="9"/>
        <item x="2002"/>
        <item x="153"/>
        <item x="911"/>
        <item x="688"/>
        <item x="1581"/>
        <item x="1626"/>
        <item x="898"/>
        <item x="289"/>
        <item x="109"/>
        <item x="1081"/>
        <item x="243"/>
        <item x="1686"/>
        <item x="2040"/>
        <item x="134"/>
        <item x="199"/>
        <item x="1266"/>
        <item x="357"/>
        <item x="1048"/>
        <item x="1377"/>
        <item x="1782"/>
        <item x="677"/>
        <item x="21"/>
        <item x="1237"/>
        <item x="1119"/>
        <item x="1071"/>
        <item x="2139"/>
        <item x="966"/>
        <item x="1754"/>
        <item x="1815"/>
        <item x="2107"/>
        <item x="1303"/>
        <item x="606"/>
        <item x="173"/>
        <item x="111"/>
        <item x="1911"/>
        <item x="369"/>
        <item x="1904"/>
        <item x="1379"/>
        <item x="1054"/>
        <item x="2161"/>
        <item x="897"/>
        <item x="1776"/>
        <item x="1851"/>
        <item x="594"/>
        <item x="1218"/>
        <item x="2150"/>
        <item x="1176"/>
        <item x="1941"/>
        <item x="13"/>
        <item x="1190"/>
        <item x="287"/>
        <item x="102"/>
        <item x="889"/>
        <item x="1149"/>
        <item x="2210"/>
        <item x="2282"/>
        <item x="1928"/>
        <item x="1563"/>
        <item x="2110"/>
        <item x="1834"/>
        <item x="2203"/>
        <item x="565"/>
        <item x="2225"/>
        <item x="30"/>
        <item x="1337"/>
        <item x="1088"/>
        <item x="1026"/>
        <item x="956"/>
        <item x="530"/>
        <item x="2206"/>
        <item x="223"/>
        <item x="1698"/>
        <item x="1582"/>
        <item x="1710"/>
        <item x="683"/>
        <item x="126"/>
        <item x="1636"/>
        <item x="743"/>
        <item x="2092"/>
        <item x="181"/>
        <item x="837"/>
        <item x="230"/>
        <item x="353"/>
        <item x="465"/>
        <item x="4"/>
        <item x="1428"/>
        <item x="1641"/>
        <item x="1024"/>
        <item x="639"/>
        <item x="1783"/>
        <item x="1171"/>
        <item x="708"/>
        <item x="1462"/>
        <item x="1833"/>
        <item x="352"/>
        <item x="186"/>
        <item x="903"/>
        <item x="2177"/>
        <item x="151"/>
        <item x="505"/>
        <item x="317"/>
        <item x="299"/>
        <item x="1416"/>
        <item x="2255"/>
        <item x="1201"/>
        <item x="733"/>
        <item x="1311"/>
        <item x="401"/>
        <item x="368"/>
        <item x="1994"/>
        <item x="2053"/>
        <item x="1314"/>
        <item x="252"/>
        <item x="2224"/>
        <item x="1704"/>
        <item x="1485"/>
        <item x="1342"/>
        <item x="641"/>
        <item x="131"/>
        <item x="427"/>
        <item x="1360"/>
        <item x="753"/>
        <item x="2195"/>
        <item x="1674"/>
        <item x="579"/>
        <item x="1196"/>
        <item x="450"/>
        <item x="822"/>
        <item x="2069"/>
        <item x="1659"/>
        <item x="887"/>
        <item x="638"/>
        <item x="1101"/>
        <item x="1530"/>
        <item x="314"/>
        <item x="1180"/>
        <item x="164"/>
        <item x="1818"/>
        <item x="1424"/>
        <item x="1684"/>
        <item x="1584"/>
        <item x="1052"/>
        <item x="1356"/>
        <item x="2189"/>
        <item x="1051"/>
        <item x="1919"/>
        <item x="874"/>
        <item x="731"/>
        <item x="2199"/>
        <item x="1576"/>
        <item x="1115"/>
        <item x="1243"/>
        <item x="860"/>
        <item x="2297"/>
        <item x="843"/>
        <item x="1611"/>
        <item x="1987"/>
        <item x="1014"/>
        <item x="914"/>
        <item x="1539"/>
        <item x="1559"/>
        <item x="480"/>
        <item x="375"/>
        <item x="896"/>
        <item x="2128"/>
        <item x="2209"/>
        <item x="1104"/>
        <item x="2090"/>
        <item x="1871"/>
        <item x="648"/>
        <item x="1390"/>
        <item x="1293"/>
        <item x="2013"/>
        <item x="248"/>
        <item x="1325"/>
        <item x="1125"/>
        <item x="159"/>
        <item x="2234"/>
        <item x="813"/>
        <item x="245"/>
        <item x="1792"/>
        <item x="2081"/>
        <item x="1021"/>
        <item x="1409"/>
        <item x="154"/>
        <item x="971"/>
        <item x="1306"/>
        <item x="1289"/>
        <item x="211"/>
        <item x="1427"/>
        <item x="113"/>
        <item x="222"/>
        <item x="1317"/>
        <item x="1900"/>
        <item x="49"/>
        <item x="2215"/>
        <item x="828"/>
        <item x="185"/>
        <item x="60"/>
        <item x="112"/>
        <item x="315"/>
        <item x="707"/>
        <item x="1423"/>
        <item x="1388"/>
        <item x="1510"/>
        <item x="1274"/>
        <item x="2179"/>
        <item x="1444"/>
        <item x="15"/>
        <item x="1771"/>
        <item x="884"/>
        <item x="1265"/>
        <item x="2079"/>
        <item x="2113"/>
        <item x="516"/>
        <item x="1261"/>
        <item x="373"/>
        <item x="2064"/>
        <item x="1971"/>
        <item x="784"/>
        <item x="663"/>
        <item x="183"/>
        <item x="327"/>
        <item x="484"/>
        <item x="587"/>
        <item x="2034"/>
        <item x="473"/>
        <item x="1952"/>
        <item x="1187"/>
        <item x="210"/>
        <item x="1199"/>
        <item x="1045"/>
        <item x="1421"/>
        <item x="118"/>
        <item x="611"/>
        <item x="87"/>
        <item x="483"/>
        <item x="304"/>
        <item x="323"/>
        <item x="1568"/>
        <item x="706"/>
        <item x="1225"/>
        <item x="436"/>
        <item x="415"/>
        <item x="1494"/>
        <item x="1109"/>
        <item x="2284"/>
        <item x="387"/>
        <item x="147"/>
        <item x="340"/>
        <item x="57"/>
        <item x="603"/>
        <item x="1213"/>
        <item x="2229"/>
        <item x="1316"/>
        <item x="2014"/>
        <item x="1705"/>
        <item x="797"/>
        <item x="1934"/>
        <item x="1656"/>
        <item x="673"/>
        <item x="2142"/>
        <item x="805"/>
        <item x="1181"/>
        <item x="1480"/>
        <item x="2228"/>
        <item x="149"/>
        <item x="1116"/>
        <item x="1133"/>
        <item x="1701"/>
        <item x="2124"/>
        <item x="477"/>
        <item x="1158"/>
        <item x="2168"/>
        <item x="362"/>
        <item x="780"/>
        <item x="108"/>
        <item x="1826"/>
        <item x="1326"/>
        <item x="1694"/>
        <item x="1523"/>
        <item x="2000"/>
        <item x="128"/>
        <item x="2281"/>
        <item x="1073"/>
        <item x="1398"/>
        <item x="773"/>
        <item x="1943"/>
        <item x="425"/>
        <item x="739"/>
        <item x="1166"/>
        <item x="2155"/>
        <item x="2141"/>
        <item x="1112"/>
        <item x="474"/>
        <item x="365"/>
        <item x="2063"/>
        <item x="752"/>
        <item x="412"/>
        <item x="512"/>
        <item x="1364"/>
        <item x="1334"/>
        <item x="1614"/>
        <item x="776"/>
        <item x="1467"/>
        <item x="2137"/>
        <item x="2275"/>
        <item x="1663"/>
        <item x="1996"/>
        <item x="720"/>
        <item x="522"/>
        <item x="1669"/>
        <item x="2083"/>
        <item x="1820"/>
        <item x="1839"/>
        <item x="1628"/>
        <item x="1392"/>
        <item x="967"/>
        <item x="1383"/>
        <item x="1832"/>
        <item x="1249"/>
        <item x="1455"/>
        <item x="1974"/>
        <item x="2193"/>
        <item x="2219"/>
        <item x="1863"/>
        <item x="145"/>
        <item x="424"/>
        <item x="1687"/>
        <item x="259"/>
        <item x="2274"/>
        <item x="462"/>
        <item x="1844"/>
        <item x="2130"/>
        <item x="238"/>
        <item x="178"/>
        <item x="276"/>
        <item x="1323"/>
        <item x="1449"/>
        <item x="1883"/>
        <item x="1146"/>
        <item x="121"/>
        <item x="2162"/>
        <item x="26"/>
        <item x="2149"/>
        <item x="856"/>
        <item x="1304"/>
        <item x="560"/>
        <item x="1153"/>
        <item x="1918"/>
        <item x="1132"/>
        <item x="1748"/>
        <item x="1623"/>
        <item x="1355"/>
        <item x="1291"/>
        <item x="672"/>
        <item x="1138"/>
        <item x="693"/>
        <item x="1374"/>
        <item x="772"/>
        <item x="1524"/>
        <item x="1012"/>
        <item x="1565"/>
        <item x="1481"/>
        <item x="1198"/>
        <item x="1805"/>
        <item x="847"/>
        <item x="1312"/>
        <item x="1774"/>
        <item x="485"/>
        <item x="1896"/>
        <item x="1296"/>
        <item x="1840"/>
        <item x="466"/>
        <item x="902"/>
        <item x="1852"/>
        <item x="37"/>
        <item x="283"/>
        <item x="2194"/>
        <item x="1637"/>
        <item x="2152"/>
        <item x="827"/>
        <item x="1439"/>
        <item x="2222"/>
        <item x="1528"/>
        <item x="179"/>
        <item x="989"/>
        <item x="943"/>
        <item x="1362"/>
        <item x="1083"/>
        <item x="1250"/>
        <item x="1741"/>
        <item x="662"/>
        <item x="66"/>
        <item x="1399"/>
        <item x="798"/>
        <item x="12"/>
        <item x="262"/>
        <item x="507"/>
        <item x="1890"/>
        <item x="1234"/>
        <item x="748"/>
        <item x="1211"/>
        <item x="2154"/>
        <item x="701"/>
        <item x="519"/>
        <item x="354"/>
        <item x="532"/>
        <item x="1607"/>
        <item x="968"/>
        <item x="621"/>
        <item x="540"/>
        <item x="249"/>
        <item x="732"/>
        <item x="1286"/>
        <item x="615"/>
        <item x="8"/>
        <item x="1143"/>
        <item x="1200"/>
        <item x="342"/>
        <item x="1512"/>
        <item x="311"/>
        <item x="538"/>
        <item x="2180"/>
        <item x="1634"/>
        <item x="1422"/>
        <item x="160"/>
        <item x="561"/>
        <item x="1272"/>
        <item x="1511"/>
        <item x="793"/>
        <item x="1629"/>
        <item x="1279"/>
        <item x="2007"/>
        <item x="834"/>
        <item x="1909"/>
        <item x="63"/>
        <item x="1860"/>
        <item x="1856"/>
        <item x="207"/>
        <item x="1147"/>
        <item x="95"/>
        <item x="22"/>
        <item x="206"/>
        <item x="818"/>
        <item x="1263"/>
        <item x="658"/>
        <item x="1828"/>
        <item x="588"/>
        <item x="67"/>
        <item x="2173"/>
        <item x="637"/>
        <item x="2048"/>
        <item x="451"/>
        <item x="1269"/>
        <item x="996"/>
        <item x="1902"/>
        <item x="552"/>
        <item x="1353"/>
        <item x="1922"/>
        <item x="523"/>
        <item x="1489"/>
        <item x="1032"/>
        <item x="71"/>
        <item x="628"/>
        <item x="1068"/>
        <item x="933"/>
        <item x="1691"/>
        <item x="2047"/>
        <item x="141"/>
        <item x="1022"/>
        <item x="1715"/>
        <item x="2276"/>
        <item x="1929"/>
        <item x="2026"/>
        <item x="1825"/>
        <item x="360"/>
        <item x="1018"/>
        <item x="1331"/>
        <item x="2132"/>
        <item x="1061"/>
        <item x="1819"/>
        <item x="1429"/>
        <item x="1700"/>
        <item x="955"/>
        <item x="1830"/>
        <item x="931"/>
        <item x="913"/>
        <item x="696"/>
        <item x="659"/>
        <item x="1366"/>
        <item x="544"/>
        <item x="52"/>
        <item x="1220"/>
        <item x="1197"/>
        <item x="557"/>
        <item x="1867"/>
        <item x="386"/>
        <item x="1349"/>
        <item x="1419"/>
        <item x="1137"/>
        <item x="1393"/>
        <item x="2144"/>
        <item x="1814"/>
        <item x="1493"/>
        <item x="1141"/>
        <item x="62"/>
        <item x="2163"/>
        <item x="1761"/>
        <item x="1172"/>
        <item x="456"/>
        <item x="654"/>
        <item x="217"/>
        <item x="397"/>
        <item x="1092"/>
        <item x="895"/>
        <item x="2182"/>
        <item x="1838"/>
        <item x="103"/>
        <item x="1801"/>
        <item x="1299"/>
        <item x="1577"/>
        <item x="267"/>
        <item x="1483"/>
        <item x="1697"/>
        <item x="1343"/>
        <item x="43"/>
        <item x="1391"/>
        <item x="1275"/>
        <item x="2143"/>
        <item x="941"/>
        <item x="172"/>
        <item x="1000"/>
        <item x="494"/>
        <item x="1935"/>
        <item x="974"/>
        <item x="1864"/>
        <item x="1953"/>
        <item x="697"/>
        <item x="2233"/>
        <item x="888"/>
        <item x="292"/>
        <item x="1441"/>
        <item x="2197"/>
        <item x="1085"/>
        <item x="890"/>
        <item x="1976"/>
        <item x="1518"/>
        <item x="198"/>
        <item x="421"/>
        <item x="2205"/>
        <item x="1188"/>
        <item x="1129"/>
        <item x="1627"/>
        <item x="2035"/>
        <item x="284"/>
        <item x="2091"/>
        <item x="216"/>
        <item x="1301"/>
        <item x="482"/>
        <item x="1617"/>
        <item x="1939"/>
        <item x="1002"/>
        <item x="1977"/>
        <item x="608"/>
        <item x="1453"/>
        <item x="347"/>
        <item x="2037"/>
        <item x="1327"/>
        <item x="680"/>
        <item x="1060"/>
        <item x="300"/>
        <item x="305"/>
        <item x="296"/>
        <item x="272"/>
        <item x="298"/>
        <item x="18"/>
        <item x="163"/>
        <item x="234"/>
        <item x="1165"/>
        <item x="1837"/>
        <item x="1787"/>
        <item x="1625"/>
        <item x="41"/>
        <item x="1597"/>
        <item x="411"/>
        <item x="1532"/>
        <item x="2253"/>
        <item x="1573"/>
        <item x="1789"/>
        <item x="725"/>
        <item x="1394"/>
        <item x="1648"/>
        <item x="1358"/>
        <item x="2230"/>
        <item x="979"/>
        <item x="2085"/>
        <item x="586"/>
        <item x="1798"/>
        <item x="1955"/>
        <item x="1039"/>
        <item x="364"/>
        <item x="614"/>
        <item x="157"/>
        <item x="1969"/>
        <item x="24"/>
        <item x="38"/>
        <item x="1131"/>
        <item x="1951"/>
        <item x="1762"/>
        <item x="1417"/>
        <item x="1574"/>
        <item x="1536"/>
        <item x="1621"/>
        <item x="2088"/>
        <item x="1604"/>
        <item x="2165"/>
        <item x="946"/>
        <item x="1560"/>
        <item x="2164"/>
        <item x="1907"/>
        <item x="1157"/>
        <item x="1982"/>
        <item x="2125"/>
        <item x="562"/>
        <item x="1502"/>
        <item x="1055"/>
        <item x="348"/>
        <item x="455"/>
        <item x="1457"/>
        <item x="1537"/>
        <item x="279"/>
        <item x="571"/>
        <item x="281"/>
        <item x="2015"/>
        <item x="406"/>
        <item x="328"/>
        <item x="1944"/>
        <item x="2070"/>
        <item x="1889"/>
        <item x="932"/>
        <item x="904"/>
        <item x="821"/>
        <item x="2159"/>
        <item x="1082"/>
        <item x="2106"/>
        <item x="1458"/>
        <item x="2211"/>
        <item x="665"/>
        <item x="254"/>
        <item x="77"/>
        <item x="1913"/>
        <item x="423"/>
        <item x="869"/>
        <item x="1089"/>
        <item x="337"/>
        <item x="704"/>
        <item x="92"/>
        <item x="73"/>
        <item x="610"/>
        <item x="2263"/>
        <item x="2246"/>
        <item x="1075"/>
        <item x="1438"/>
        <item x="215"/>
        <item x="390"/>
        <item x="1347"/>
        <item x="1079"/>
        <item x="919"/>
        <item x="1195"/>
        <item x="1665"/>
        <item x="1693"/>
        <item x="2289"/>
        <item x="69"/>
        <item x="101"/>
        <item x="356"/>
        <item x="682"/>
        <item x="377"/>
        <item x="1491"/>
        <item x="960"/>
        <item x="1369"/>
        <item x="1894"/>
        <item x="959"/>
        <item x="1689"/>
        <item x="433"/>
        <item x="1222"/>
        <item x="2285"/>
        <item x="76"/>
        <item x="893"/>
        <item x="136"/>
        <item x="643"/>
        <item x="1685"/>
        <item x="1015"/>
        <item x="1126"/>
        <item x="901"/>
        <item x="863"/>
        <item x="1103"/>
        <item t="default"/>
      </items>
    </pivotField>
    <pivotField showAll="0"/>
    <pivotField showAll="0"/>
    <pivotField showAll="0"/>
    <pivotField numFmtId="14" showAll="0"/>
    <pivotField numFmtId="1" showAll="0"/>
    <pivotField showAll="0"/>
    <pivotField numFmtId="166" showAll="0"/>
    <pivotField numFmtId="167" showAll="0"/>
    <pivotField numFmtId="167" showAll="0"/>
    <pivotField numFmtId="167" showAll="0"/>
    <pivotField numFmtId="167" showAll="0"/>
    <pivotField numFmtId="167" showAll="0"/>
    <pivotField dataField="1" numFmtId="167" showAll="0"/>
    <pivotField numFmtId="9" showAll="0"/>
    <pivotField numFmtId="9" showAll="0"/>
  </pivotFields>
  <rowItems count="1">
    <i/>
  </rowItems>
  <colItems count="1">
    <i/>
  </colItems>
  <dataFields count="1">
    <dataField name="Sum of Total_Profit" fld="18" baseField="0" baseItem="0" numFmtId="167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25" cacheId="3" applyNumberFormats="0" applyBorderFormats="0" applyFontFormats="0" applyPatternFormats="0" applyAlignmentFormats="0" applyWidthHeightFormats="1" dataCaption="Values" updatedVersion="7" minRefreshableVersion="5" useAutoFormatting="1" rowGrandTotals="0" colGrandTotals="0" createdVersion="7" indent="0" compact="0" compactData="0" multipleFieldFilters="0" chartFormat="7">
  <location ref="G33:H35" firstHeaderRow="1" firstDataRow="1" firstDataCol="1"/>
  <pivotFields count="21">
    <pivotField compact="0" outline="0" showAll="0" defaultSubtotal="0">
      <items count="7">
        <item x="2"/>
        <item x="4"/>
        <item x="0"/>
        <item x="1"/>
        <item x="3"/>
        <item x="6"/>
        <item x="5"/>
      </items>
    </pivotField>
    <pivotField compact="0" outline="0" showAll="0" defaultSubtotal="0"/>
    <pivotField dataField="1" compact="0" outline="0" showAll="0" defaultSubtotal="0">
      <items count="12">
        <item x="0"/>
        <item x="2"/>
        <item x="3"/>
        <item x="5"/>
        <item x="7"/>
        <item x="9"/>
        <item x="11"/>
        <item x="8"/>
        <item x="6"/>
        <item x="4"/>
        <item x="1"/>
        <item x="10"/>
      </items>
    </pivotField>
    <pivotField axis="axisRow" compact="0" outline="0" showAll="0" defaultSubtotal="0">
      <items count="2">
        <item x="1"/>
        <item x="0"/>
      </items>
    </pivotField>
    <pivotField compact="0" outline="0" showAll="0" defaultSubtotal="0">
      <items count="4">
        <item x="1"/>
        <item x="3"/>
        <item x="2"/>
        <item x="0"/>
      </items>
    </pivotField>
    <pivotField compact="0" numFmtId="14" outline="0" showAll="0" defaultSubtotal="0">
      <items count="2305">
        <item x="975"/>
        <item x="669"/>
        <item x="72"/>
        <item x="1746"/>
        <item x="1749"/>
        <item x="1522"/>
        <item x="1010"/>
        <item x="2170"/>
        <item x="921"/>
        <item x="536"/>
        <item x="1640"/>
        <item x="209"/>
        <item x="1734"/>
        <item x="20"/>
        <item x="1967"/>
        <item x="2076"/>
        <item x="1332"/>
        <item x="1214"/>
        <item x="453"/>
        <item x="1993"/>
        <item x="2216"/>
        <item x="64"/>
        <item x="1843"/>
        <item x="1270"/>
        <item x="1550"/>
        <item x="909"/>
        <item x="1023"/>
        <item x="1870"/>
        <item x="166"/>
        <item x="1865"/>
        <item x="2186"/>
        <item x="1553"/>
        <item x="1425"/>
        <item x="291"/>
        <item x="36"/>
        <item x="666"/>
        <item x="582"/>
        <item x="848"/>
        <item x="295"/>
        <item x="1354"/>
        <item x="371"/>
        <item x="345"/>
        <item x="264"/>
        <item x="2273"/>
        <item x="1721"/>
        <item x="1905"/>
        <item x="290"/>
        <item x="535"/>
        <item x="878"/>
        <item x="645"/>
        <item x="1210"/>
        <item x="992"/>
        <item x="1365"/>
        <item x="2086"/>
        <item x="2301"/>
        <item x="1182"/>
        <item x="1056"/>
        <item x="811"/>
        <item x="343"/>
        <item x="944"/>
        <item x="2191"/>
        <item x="1418"/>
        <item x="840"/>
        <item x="310"/>
        <item x="263"/>
        <item x="1613"/>
        <item x="2238"/>
        <item x="500"/>
        <item x="2105"/>
        <item x="448"/>
        <item x="127"/>
        <item x="2231"/>
        <item x="651"/>
        <item x="2103"/>
        <item x="667"/>
        <item x="1430"/>
        <item x="190"/>
        <item x="1063"/>
        <item x="1025"/>
        <item x="162"/>
        <item x="1233"/>
        <item x="1740"/>
        <item x="539"/>
        <item x="306"/>
        <item x="1699"/>
        <item x="440"/>
        <item x="1884"/>
        <item x="2022"/>
        <item x="1853"/>
        <item x="1930"/>
        <item x="1080"/>
        <item x="2042"/>
        <item x="709"/>
        <item x="1777"/>
        <item x="1968"/>
        <item x="1102"/>
        <item x="220"/>
        <item x="2122"/>
        <item x="964"/>
        <item x="570"/>
        <item x="2227"/>
        <item x="1474"/>
        <item x="1"/>
        <item x="399"/>
        <item x="140"/>
        <item x="408"/>
        <item x="983"/>
        <item x="1472"/>
        <item x="3"/>
        <item x="791"/>
        <item x="1380"/>
        <item x="511"/>
        <item x="148"/>
        <item x="2009"/>
        <item x="1184"/>
        <item x="441"/>
        <item x="96"/>
        <item x="1817"/>
        <item x="1319"/>
        <item x="1958"/>
        <item x="2071"/>
        <item x="464"/>
        <item x="1887"/>
        <item x="1683"/>
        <item x="417"/>
        <item x="738"/>
        <item x="1554"/>
        <item x="1886"/>
        <item x="1058"/>
        <item x="1330"/>
        <item x="2202"/>
        <item x="1868"/>
        <item x="273"/>
        <item x="1420"/>
        <item x="851"/>
        <item x="1869"/>
        <item x="1587"/>
        <item x="782"/>
        <item x="75"/>
        <item x="396"/>
        <item x="855"/>
        <item x="1598"/>
        <item x="815"/>
        <item x="137"/>
        <item x="335"/>
        <item x="380"/>
        <item x="1544"/>
        <item x="2291"/>
        <item x="661"/>
        <item x="1029"/>
        <item x="341"/>
        <item x="549"/>
        <item x="180"/>
        <item x="1747"/>
        <item x="260"/>
        <item x="2018"/>
        <item x="129"/>
        <item x="1192"/>
        <item x="1755"/>
        <item x="785"/>
        <item x="116"/>
        <item x="110"/>
        <item x="988"/>
        <item x="2089"/>
        <item x="384"/>
        <item x="2126"/>
        <item x="1007"/>
        <item x="1352"/>
        <item x="1320"/>
        <item x="1046"/>
        <item x="2247"/>
        <item x="830"/>
        <item x="778"/>
        <item x="2029"/>
        <item x="1346"/>
        <item x="2116"/>
        <item x="1292"/>
        <item x="257"/>
        <item x="5"/>
        <item x="2213"/>
        <item x="325"/>
        <item x="1651"/>
        <item x="1978"/>
        <item x="835"/>
        <item x="744"/>
        <item x="916"/>
        <item x="184"/>
        <item x="104"/>
        <item x="1772"/>
        <item x="750"/>
        <item x="233"/>
        <item x="908"/>
        <item x="1114"/>
        <item x="1507"/>
        <item x="1516"/>
        <item x="653"/>
        <item x="1592"/>
        <item x="1781"/>
        <item x="891"/>
        <item x="2072"/>
        <item x="2156"/>
        <item x="935"/>
        <item x="1382"/>
        <item x="982"/>
        <item x="2262"/>
        <item x="2184"/>
        <item x="584"/>
        <item x="1682"/>
        <item x="734"/>
        <item x="232"/>
        <item x="1811"/>
        <item x="1653"/>
        <item x="419"/>
        <item x="742"/>
        <item x="493"/>
        <item x="1251"/>
        <item x="416"/>
        <item x="1872"/>
        <item x="1589"/>
        <item x="2045"/>
        <item x="604"/>
        <item x="478"/>
        <item x="359"/>
        <item x="2050"/>
        <item x="754"/>
        <item x="619"/>
        <item x="1661"/>
        <item x="1259"/>
        <item x="1440"/>
        <item x="2192"/>
        <item x="2019"/>
        <item x="1938"/>
        <item x="1031"/>
        <item x="736"/>
        <item x="1667"/>
        <item x="53"/>
        <item x="1460"/>
        <item x="1770"/>
        <item x="599"/>
        <item x="559"/>
        <item x="1671"/>
        <item x="1001"/>
        <item x="17"/>
        <item x="958"/>
        <item x="1466"/>
        <item x="1412"/>
        <item x="1456"/>
        <item x="789"/>
        <item x="2271"/>
        <item x="1835"/>
        <item x="1043"/>
        <item x="1959"/>
        <item x="2111"/>
        <item x="1917"/>
        <item x="1035"/>
        <item x="2221"/>
        <item x="383"/>
        <item x="1606"/>
        <item x="2120"/>
        <item x="1998"/>
        <item x="859"/>
        <item x="609"/>
        <item x="1254"/>
        <item x="2017"/>
        <item x="14"/>
        <item x="1505"/>
        <item x="1307"/>
        <item x="985"/>
        <item x="2010"/>
        <item x="1571"/>
        <item x="2294"/>
        <item x="361"/>
        <item x="58"/>
        <item x="764"/>
        <item x="105"/>
        <item x="1240"/>
        <item x="496"/>
        <item x="2011"/>
        <item x="990"/>
        <item x="2094"/>
        <item x="381"/>
        <item x="1375"/>
        <item x="993"/>
        <item x="1702"/>
        <item x="174"/>
        <item x="196"/>
        <item x="1858"/>
        <item x="1973"/>
        <item x="1152"/>
        <item x="1809"/>
        <item x="251"/>
        <item x="358"/>
        <item x="2208"/>
        <item x="1282"/>
        <item x="309"/>
        <item x="125"/>
        <item x="1384"/>
        <item x="168"/>
        <item x="690"/>
        <item x="1876"/>
        <item x="1850"/>
        <item x="1160"/>
        <item x="2172"/>
        <item x="420"/>
        <item x="1643"/>
        <item x="2062"/>
        <item x="2074"/>
        <item x="1450"/>
        <item x="713"/>
        <item x="81"/>
        <item x="1057"/>
        <item x="1932"/>
        <item x="171"/>
        <item x="741"/>
        <item x="2279"/>
        <item x="953"/>
        <item x="2030"/>
        <item x="1585"/>
        <item x="1468"/>
        <item x="954"/>
        <item x="1846"/>
        <item x="269"/>
        <item x="285"/>
        <item x="277"/>
        <item x="1216"/>
        <item x="769"/>
        <item x="2051"/>
        <item x="1997"/>
        <item x="1345"/>
        <item x="885"/>
        <item x="1106"/>
        <item x="1501"/>
        <item x="1281"/>
        <item x="1488"/>
        <item x="2075"/>
        <item x="2295"/>
        <item x="1155"/>
        <item x="258"/>
        <item x="1128"/>
        <item x="577"/>
        <item x="2160"/>
        <item x="2278"/>
        <item x="1725"/>
        <item x="1127"/>
        <item x="31"/>
        <item x="1238"/>
        <item x="1942"/>
        <item x="1257"/>
        <item x="2049"/>
        <item x="1936"/>
        <item x="1447"/>
        <item x="1445"/>
        <item x="1711"/>
        <item x="1841"/>
        <item x="1285"/>
        <item x="1654"/>
        <item x="1888"/>
        <item x="1854"/>
        <item x="132"/>
        <item x="1065"/>
        <item x="236"/>
        <item x="1395"/>
        <item x="775"/>
        <item x="6"/>
        <item x="1891"/>
        <item x="838"/>
        <item x="1707"/>
        <item x="566"/>
        <item x="875"/>
        <item x="1175"/>
        <item x="581"/>
        <item x="1845"/>
        <item x="1294"/>
        <item x="817"/>
        <item x="1271"/>
        <item x="1645"/>
        <item x="349"/>
        <item x="882"/>
        <item x="2008"/>
        <item x="1435"/>
        <item x="2066"/>
        <item x="167"/>
        <item x="824"/>
        <item x="529"/>
        <item x="1956"/>
        <item x="714"/>
        <item x="841"/>
        <item x="1105"/>
        <item x="1446"/>
        <item x="1097"/>
        <item x="1348"/>
        <item x="2166"/>
        <item x="1386"/>
        <item x="2299"/>
        <item x="1915"/>
        <item x="1402"/>
        <item x="2119"/>
        <item x="1059"/>
        <item x="1925"/>
        <item x="810"/>
        <item x="716"/>
        <item x="613"/>
        <item x="671"/>
        <item x="1773"/>
        <item x="1823"/>
        <item x="1034"/>
        <item x="940"/>
        <item x="854"/>
        <item x="191"/>
        <item x="578"/>
        <item x="868"/>
        <item x="135"/>
        <item x="718"/>
        <item x="119"/>
        <item x="947"/>
        <item x="795"/>
        <item x="1728"/>
        <item x="266"/>
        <item x="1690"/>
        <item x="1752"/>
        <item x="1037"/>
        <item x="332"/>
        <item x="883"/>
        <item x="938"/>
        <item x="864"/>
        <item x="479"/>
        <item x="630"/>
        <item x="1859"/>
        <item x="454"/>
        <item x="635"/>
        <item x="1742"/>
        <item x="551"/>
        <item x="2031"/>
        <item x="1492"/>
        <item x="2220"/>
        <item x="1313"/>
        <item x="2245"/>
        <item x="1284"/>
        <item x="521"/>
        <item x="1673"/>
        <item x="526"/>
        <item x="767"/>
        <item x="329"/>
        <item x="1387"/>
        <item x="1186"/>
        <item x="1497"/>
        <item x="1122"/>
        <item x="2080"/>
        <item x="1849"/>
        <item x="804"/>
        <item x="905"/>
        <item x="1862"/>
        <item x="1177"/>
        <item x="94"/>
        <item x="1759"/>
        <item x="1351"/>
        <item x="575"/>
        <item x="1443"/>
        <item x="1478"/>
        <item x="1965"/>
        <item x="1506"/>
        <item x="1675"/>
        <item x="1110"/>
        <item x="1679"/>
        <item x="1410"/>
        <item x="545"/>
        <item x="1179"/>
        <item x="2020"/>
        <item x="1094"/>
        <item x="1866"/>
        <item x="1526"/>
        <item x="1367"/>
        <item x="1464"/>
        <item x="1357"/>
        <item x="1827"/>
        <item x="1855"/>
        <item x="34"/>
        <item x="1053"/>
        <item x="1635"/>
        <item x="1668"/>
        <item x="253"/>
        <item x="1745"/>
        <item x="1829"/>
        <item x="241"/>
        <item x="687"/>
        <item x="763"/>
        <item x="1945"/>
        <item x="1229"/>
        <item x="722"/>
        <item x="499"/>
        <item x="1534"/>
        <item x="574"/>
        <item x="2133"/>
        <item x="771"/>
        <item x="1921"/>
        <item x="2241"/>
        <item x="1570"/>
        <item x="1712"/>
        <item x="803"/>
        <item x="1228"/>
        <item x="1810"/>
        <item x="2298"/>
        <item x="2265"/>
        <item x="600"/>
        <item x="1847"/>
        <item x="829"/>
        <item x="382"/>
        <item x="1411"/>
        <item x="1664"/>
        <item x="447"/>
        <item x="1087"/>
        <item x="873"/>
        <item x="486"/>
        <item x="2190"/>
        <item x="1788"/>
        <item x="372"/>
        <item x="1414"/>
        <item x="624"/>
        <item x="2175"/>
        <item x="602"/>
        <item x="2214"/>
        <item x="318"/>
        <item x="1897"/>
        <item x="491"/>
        <item x="2134"/>
        <item x="800"/>
        <item x="2212"/>
        <item x="922"/>
        <item x="999"/>
        <item x="814"/>
        <item x="1130"/>
        <item x="504"/>
        <item x="1948"/>
        <item x="907"/>
        <item x="1962"/>
        <item x="426"/>
        <item x="1750"/>
        <item x="625"/>
        <item x="1566"/>
        <item x="1178"/>
        <item x="1881"/>
        <item x="225"/>
        <item x="1144"/>
        <item x="1476"/>
        <item x="1118"/>
        <item x="759"/>
        <item x="550"/>
        <item x="1768"/>
        <item x="1151"/>
        <item x="1344"/>
        <item x="1605"/>
        <item x="2065"/>
        <item x="142"/>
        <item x="809"/>
        <item x="469"/>
        <item x="452"/>
        <item x="177"/>
        <item x="475"/>
        <item x="1791"/>
        <item x="2095"/>
        <item x="1308"/>
        <item x="228"/>
        <item x="1329"/>
        <item x="656"/>
        <item x="978"/>
        <item x="2148"/>
        <item x="2117"/>
        <item x="520"/>
        <item x="70"/>
        <item x="2059"/>
        <item x="1113"/>
        <item x="307"/>
        <item x="1529"/>
        <item x="472"/>
        <item x="1954"/>
        <item x="1047"/>
        <item x="518"/>
        <item x="376"/>
        <item x="1986"/>
        <item x="710"/>
        <item x="2025"/>
        <item x="2"/>
        <item x="1202"/>
        <item x="1044"/>
        <item x="1763"/>
        <item x="84"/>
        <item x="1448"/>
        <item x="558"/>
        <item x="514"/>
        <item x="1368"/>
        <item x="1824"/>
        <item x="2157"/>
        <item x="1662"/>
        <item x="274"/>
        <item x="2041"/>
        <item x="138"/>
        <item x="1790"/>
        <item x="1947"/>
        <item x="1988"/>
        <item x="1490"/>
        <item x="524"/>
        <item x="497"/>
        <item x="1991"/>
        <item x="2054"/>
        <item x="256"/>
        <item x="657"/>
        <item x="2183"/>
        <item x="1041"/>
        <item x="388"/>
        <item x="204"/>
        <item x="1515"/>
        <item x="1908"/>
        <item x="2248"/>
        <item x="1756"/>
        <item x="27"/>
        <item x="1503"/>
        <item x="86"/>
        <item x="2171"/>
        <item x="632"/>
        <item x="779"/>
        <item x="819"/>
        <item x="900"/>
        <item x="187"/>
        <item x="1784"/>
        <item x="2108"/>
        <item x="481"/>
        <item x="2109"/>
        <item x="806"/>
        <item x="278"/>
        <item x="553"/>
        <item x="1067"/>
        <item x="1796"/>
        <item x="1433"/>
        <item x="88"/>
        <item x="1310"/>
        <item x="367"/>
        <item x="1321"/>
        <item x="973"/>
        <item x="1727"/>
        <item x="740"/>
        <item x="32"/>
        <item x="1926"/>
        <item x="2217"/>
        <item x="1535"/>
        <item x="1899"/>
        <item x="35"/>
        <item x="1609"/>
        <item x="880"/>
        <item x="146"/>
        <item x="2223"/>
        <item x="237"/>
        <item x="1072"/>
        <item x="881"/>
        <item x="1451"/>
        <item x="1205"/>
        <item x="85"/>
        <item x="894"/>
        <item x="640"/>
        <item x="1650"/>
        <item x="1477"/>
        <item x="1615"/>
        <item x="47"/>
        <item x="1074"/>
        <item x="155"/>
        <item x="601"/>
        <item x="542"/>
        <item x="23"/>
        <item x="984"/>
        <item x="1638"/>
        <item x="1318"/>
        <item x="1739"/>
        <item x="1168"/>
        <item x="1247"/>
        <item x="925"/>
        <item x="1612"/>
        <item x="1434"/>
        <item x="781"/>
        <item x="768"/>
        <item x="2283"/>
        <item x="564"/>
        <item x="1245"/>
        <item x="1730"/>
        <item x="324"/>
        <item x="1591"/>
        <item x="1779"/>
        <item x="506"/>
        <item x="1298"/>
        <item x="1901"/>
        <item x="1556"/>
        <item x="1758"/>
        <item x="1957"/>
        <item x="515"/>
        <item x="446"/>
        <item x="870"/>
        <item x="1136"/>
        <item x="449"/>
        <item x="597"/>
        <item x="585"/>
        <item x="1315"/>
        <item x="762"/>
        <item x="1011"/>
        <item x="74"/>
        <item x="1385"/>
        <item x="2021"/>
        <item x="684"/>
        <item x="1436"/>
        <item x="312"/>
        <item x="282"/>
        <item x="1208"/>
        <item x="1328"/>
        <item x="2185"/>
        <item x="1603"/>
        <item x="193"/>
        <item x="792"/>
        <item x="2101"/>
        <item x="242"/>
        <item x="1463"/>
        <item x="2052"/>
        <item x="1517"/>
        <item x="1980"/>
        <item x="124"/>
        <item x="1800"/>
        <item x="994"/>
        <item x="205"/>
        <item x="820"/>
        <item x="660"/>
        <item x="689"/>
        <item x="928"/>
        <item x="2028"/>
        <item x="1649"/>
        <item x="188"/>
        <item x="431"/>
        <item x="1290"/>
        <item x="1256"/>
        <item x="1658"/>
        <item x="1508"/>
        <item x="1538"/>
        <item x="1361"/>
        <item x="2244"/>
        <item x="612"/>
        <item x="836"/>
        <item x="1288"/>
        <item x="825"/>
        <item x="1309"/>
        <item x="1465"/>
        <item x="330"/>
        <item x="1224"/>
        <item x="303"/>
        <item x="877"/>
        <item x="498"/>
        <item x="934"/>
        <item x="2114"/>
        <item x="1487"/>
        <item x="488"/>
        <item x="350"/>
        <item x="1588"/>
        <item x="607"/>
        <item x="1797"/>
        <item x="563"/>
        <item x="1078"/>
        <item x="2100"/>
        <item x="346"/>
        <item x="1999"/>
        <item x="2270"/>
        <item x="2057"/>
        <item x="265"/>
        <item x="99"/>
        <item x="143"/>
        <item x="1816"/>
        <item x="1842"/>
        <item x="2112"/>
        <item x="1989"/>
        <item x="572"/>
        <item x="755"/>
        <item x="83"/>
        <item x="826"/>
        <item x="1322"/>
        <item x="2252"/>
        <item x="1646"/>
        <item x="509"/>
        <item x="2118"/>
        <item x="636"/>
        <item x="1618"/>
        <item x="226"/>
        <item x="537"/>
        <item x="976"/>
        <item x="239"/>
        <item x="404"/>
        <item x="927"/>
        <item x="240"/>
        <item x="355"/>
        <item x="1235"/>
        <item x="698"/>
        <item x="2266"/>
        <item x="1964"/>
        <item x="1262"/>
        <item x="301"/>
        <item x="389"/>
        <item x="2151"/>
        <item x="1821"/>
        <item x="723"/>
        <item x="442"/>
        <item x="1552"/>
        <item x="1267"/>
        <item x="2290"/>
        <item x="1070"/>
        <item x="1009"/>
        <item x="1595"/>
        <item x="1432"/>
        <item x="1569"/>
        <item x="2258"/>
        <item x="676"/>
        <item x="1960"/>
        <item x="2303"/>
        <item x="623"/>
        <item x="1230"/>
        <item x="1020"/>
        <item x="721"/>
        <item x="961"/>
        <item x="1090"/>
        <item x="1738"/>
        <item x="422"/>
        <item x="924"/>
        <item x="414"/>
        <item x="735"/>
        <item x="1857"/>
        <item x="591"/>
        <item x="1459"/>
        <item x="531"/>
        <item x="646"/>
        <item x="458"/>
        <item x="1533"/>
        <item x="319"/>
        <item x="302"/>
        <item x="1273"/>
        <item x="246"/>
        <item x="1500"/>
        <item x="165"/>
        <item x="1246"/>
        <item x="1038"/>
        <item x="50"/>
        <item x="620"/>
        <item x="2146"/>
        <item x="770"/>
        <item x="1527"/>
        <item x="98"/>
        <item x="879"/>
        <item x="344"/>
        <item x="951"/>
        <item x="106"/>
        <item x="461"/>
        <item x="1541"/>
        <item x="1217"/>
        <item x="2073"/>
        <item x="972"/>
        <item x="1602"/>
        <item x="616"/>
        <item x="1630"/>
        <item x="1212"/>
        <item x="899"/>
        <item x="1769"/>
        <item x="333"/>
        <item x="1169"/>
        <item x="2140"/>
        <item x="596"/>
        <item x="2196"/>
        <item x="691"/>
        <item x="1123"/>
        <item x="1806"/>
        <item x="969"/>
        <item x="1248"/>
        <item x="1239"/>
        <item x="1028"/>
        <item x="1030"/>
        <item x="1062"/>
        <item x="1703"/>
        <item x="1372"/>
        <item x="405"/>
        <item x="2261"/>
        <item x="942"/>
        <item x="1442"/>
        <item x="1159"/>
        <item x="1514"/>
        <item x="445"/>
        <item x="1848"/>
        <item x="1076"/>
        <item x="1601"/>
        <item x="1189"/>
        <item x="1793"/>
        <item x="1135"/>
        <item x="2078"/>
        <item x="1099"/>
        <item x="681"/>
        <item x="468"/>
        <item x="1551"/>
        <item x="214"/>
        <item x="1786"/>
        <item x="675"/>
        <item x="1077"/>
        <item x="685"/>
        <item x="1751"/>
        <item x="1912"/>
        <item x="79"/>
        <item x="28"/>
        <item x="470"/>
        <item x="378"/>
        <item x="647"/>
        <item x="1407"/>
        <item x="29"/>
        <item x="1295"/>
        <item x="1241"/>
        <item x="1140"/>
        <item x="1692"/>
        <item x="777"/>
        <item x="1543"/>
        <item x="1542"/>
        <item x="1688"/>
        <item x="459"/>
        <item x="1004"/>
        <item x="117"/>
        <item x="1778"/>
        <item x="678"/>
        <item x="2237"/>
        <item x="1708"/>
        <item x="747"/>
        <item x="2104"/>
        <item x="622"/>
        <item x="1950"/>
        <item x="326"/>
        <item x="2204"/>
        <item x="297"/>
        <item x="1120"/>
        <item x="786"/>
        <item x="1920"/>
        <item x="595"/>
        <item x="2097"/>
        <item x="1260"/>
        <item x="1484"/>
        <item x="2005"/>
        <item x="322"/>
        <item x="694"/>
        <item x="1895"/>
        <item x="156"/>
        <item x="1861"/>
        <item x="1695"/>
        <item x="432"/>
        <item x="1019"/>
        <item x="1437"/>
        <item x="1413"/>
        <item x="331"/>
        <item x="413"/>
        <item x="952"/>
        <item x="403"/>
        <item x="1966"/>
        <item x="1970"/>
        <item x="724"/>
        <item x="402"/>
        <item x="783"/>
        <item x="1255"/>
        <item x="1677"/>
        <item x="2277"/>
        <item x="54"/>
        <item x="831"/>
        <item x="1036"/>
        <item x="2067"/>
        <item x="1631"/>
        <item x="219"/>
        <item x="1731"/>
        <item x="1599"/>
        <item x="161"/>
        <item x="1548"/>
        <item x="1040"/>
        <item x="2272"/>
        <item x="649"/>
        <item x="133"/>
        <item x="1219"/>
        <item x="437"/>
        <item x="495"/>
        <item x="567"/>
        <item x="2242"/>
        <item x="398"/>
        <item x="2259"/>
        <item x="1893"/>
        <item x="2006"/>
        <item x="2169"/>
        <item x="1639"/>
        <item x="2003"/>
        <item x="568"/>
        <item x="194"/>
        <item x="543"/>
        <item x="19"/>
        <item x="1162"/>
        <item x="644"/>
        <item x="1549"/>
        <item x="1513"/>
        <item x="1335"/>
        <item x="2188"/>
        <item x="1408"/>
        <item x="460"/>
        <item x="1743"/>
        <item x="1227"/>
        <item x="1572"/>
        <item x="334"/>
        <item x="288"/>
        <item x="428"/>
        <item x="1280"/>
        <item x="33"/>
        <item x="1873"/>
        <item x="1452"/>
        <item x="1086"/>
        <item x="517"/>
        <item x="1540"/>
        <item x="2250"/>
        <item x="2138"/>
        <item x="1709"/>
        <item x="541"/>
        <item x="1596"/>
        <item x="308"/>
        <item x="100"/>
        <item x="1644"/>
        <item x="336"/>
        <item x="1807"/>
        <item x="1401"/>
        <item x="1258"/>
        <item x="1431"/>
        <item x="2135"/>
        <item x="218"/>
        <item x="202"/>
        <item x="1486"/>
        <item x="1521"/>
        <item x="939"/>
        <item x="2016"/>
        <item x="139"/>
        <item x="2093"/>
        <item x="1350"/>
        <item x="42"/>
        <item x="1091"/>
        <item x="1005"/>
        <item x="2033"/>
        <item x="2027"/>
        <item x="1161"/>
        <item x="1333"/>
        <item x="2038"/>
        <item x="59"/>
        <item x="833"/>
        <item x="392"/>
        <item x="2257"/>
        <item x="1050"/>
        <item x="1191"/>
        <item x="2129"/>
        <item x="1426"/>
        <item x="130"/>
        <item x="1680"/>
        <item x="457"/>
        <item x="1657"/>
        <item x="703"/>
        <item x="2198"/>
        <item x="845"/>
        <item x="1720"/>
        <item x="1340"/>
        <item x="1564"/>
        <item x="950"/>
        <item x="547"/>
        <item x="150"/>
        <item x="618"/>
        <item x="1961"/>
        <item x="2096"/>
        <item x="2300"/>
        <item x="2115"/>
        <item x="1642"/>
        <item x="1221"/>
        <item x="1504"/>
        <item x="756"/>
        <item x="2207"/>
        <item x="200"/>
        <item x="2032"/>
        <item x="1156"/>
        <item x="434"/>
        <item x="765"/>
        <item x="1822"/>
        <item x="1277"/>
        <item x="1264"/>
        <item x="1209"/>
        <item x="1471"/>
        <item x="2123"/>
        <item x="393"/>
        <item x="670"/>
        <item x="668"/>
        <item x="1723"/>
        <item x="2178"/>
        <item x="929"/>
        <item x="1404"/>
        <item x="977"/>
        <item x="2012"/>
        <item x="1203"/>
        <item x="444"/>
        <item x="1017"/>
        <item x="1757"/>
        <item x="1520"/>
        <item x="1676"/>
        <item x="1378"/>
        <item x="1108"/>
        <item x="1794"/>
        <item x="508"/>
        <item x="1300"/>
        <item x="394"/>
        <item x="1949"/>
        <item x="1069"/>
        <item x="593"/>
        <item x="862"/>
        <item x="1706"/>
        <item x="746"/>
        <item x="492"/>
        <item x="1525"/>
        <item x="1713"/>
        <item x="144"/>
        <item x="629"/>
        <item x="1470"/>
        <item x="1252"/>
        <item x="192"/>
        <item x="1910"/>
        <item x="221"/>
        <item x="1545"/>
        <item x="395"/>
        <item x="852"/>
        <item x="807"/>
        <item x="844"/>
        <item x="700"/>
        <item x="10"/>
        <item x="849"/>
        <item x="1397"/>
        <item x="1724"/>
        <item x="374"/>
        <item x="1268"/>
        <item x="760"/>
        <item x="1729"/>
        <item x="1927"/>
        <item x="182"/>
        <item x="1813"/>
        <item x="1405"/>
        <item x="2131"/>
        <item x="525"/>
        <item x="1008"/>
        <item x="1878"/>
        <item x="1892"/>
        <item x="2260"/>
        <item x="7"/>
        <item x="963"/>
        <item x="1496"/>
        <item x="410"/>
        <item x="802"/>
        <item x="255"/>
        <item x="2267"/>
        <item x="1111"/>
        <item x="865"/>
        <item x="2039"/>
        <item x="816"/>
        <item x="886"/>
        <item x="915"/>
        <item x="617"/>
        <item x="2251"/>
        <item x="1875"/>
        <item x="605"/>
        <item x="203"/>
        <item x="850"/>
        <item x="2181"/>
        <item x="1341"/>
        <item x="794"/>
        <item x="2004"/>
        <item x="1985"/>
        <item x="1336"/>
        <item x="1278"/>
        <item x="1006"/>
        <item x="1666"/>
        <item x="1373"/>
        <item x="1194"/>
        <item x="729"/>
        <item x="2226"/>
        <item x="115"/>
        <item x="965"/>
        <item x="1622"/>
        <item x="1981"/>
        <item x="962"/>
        <item x="370"/>
        <item x="686"/>
        <item x="1940"/>
        <item x="634"/>
        <item x="1799"/>
        <item x="1204"/>
        <item x="97"/>
        <item x="11"/>
        <item x="876"/>
        <item x="1302"/>
        <item x="439"/>
        <item x="920"/>
        <item x="981"/>
        <item x="2098"/>
        <item x="293"/>
        <item x="1183"/>
        <item x="1655"/>
        <item x="1305"/>
        <item x="0"/>
        <item x="90"/>
        <item x="589"/>
        <item x="1164"/>
        <item x="674"/>
        <item x="261"/>
        <item x="923"/>
        <item x="1616"/>
        <item x="316"/>
        <item x="1586"/>
        <item x="1185"/>
        <item x="2176"/>
        <item x="867"/>
        <item x="1916"/>
        <item x="728"/>
        <item x="123"/>
        <item x="2077"/>
        <item x="1583"/>
        <item x="1975"/>
        <item x="2302"/>
        <item x="224"/>
        <item x="1696"/>
        <item x="268"/>
        <item x="407"/>
        <item x="89"/>
        <item x="2024"/>
        <item x="533"/>
        <item x="528"/>
        <item x="1670"/>
        <item x="719"/>
        <item x="1098"/>
        <item x="1095"/>
        <item x="471"/>
        <item x="40"/>
        <item x="1049"/>
        <item x="175"/>
        <item x="1389"/>
        <item x="197"/>
        <item x="1593"/>
        <item x="2036"/>
        <item x="1923"/>
        <item x="430"/>
        <item x="1804"/>
        <item x="737"/>
        <item x="761"/>
        <item x="812"/>
        <item x="1415"/>
        <item x="418"/>
        <item x="1297"/>
        <item x="1737"/>
        <item x="2046"/>
        <item x="2043"/>
        <item x="1033"/>
        <item x="664"/>
        <item x="2239"/>
        <item x="2127"/>
        <item x="926"/>
        <item x="918"/>
        <item x="2121"/>
        <item x="839"/>
        <item x="1174"/>
        <item x="1879"/>
        <item x="1812"/>
        <item x="1992"/>
        <item x="1134"/>
        <item x="1652"/>
        <item x="25"/>
        <item x="757"/>
        <item x="1972"/>
        <item x="2292"/>
        <item x="1898"/>
        <item x="1633"/>
        <item x="2147"/>
        <item x="1064"/>
        <item x="39"/>
        <item x="489"/>
        <item x="1096"/>
        <item x="801"/>
        <item x="692"/>
        <item x="1874"/>
        <item x="2174"/>
        <item x="808"/>
        <item x="363"/>
        <item x="991"/>
        <item x="970"/>
        <item x="2145"/>
        <item x="774"/>
        <item x="1580"/>
        <item x="937"/>
        <item x="1499"/>
        <item x="1764"/>
        <item x="1359"/>
        <item x="400"/>
        <item x="51"/>
        <item x="2269"/>
        <item x="1808"/>
        <item x="1400"/>
        <item x="1107"/>
        <item x="1519"/>
        <item x="78"/>
        <item x="1882"/>
        <item x="1590"/>
        <item x="1148"/>
        <item x="2023"/>
        <item x="1363"/>
        <item x="823"/>
        <item x="1557"/>
        <item x="1154"/>
        <item x="213"/>
        <item x="1339"/>
        <item x="1678"/>
        <item x="313"/>
        <item x="1482"/>
        <item x="2056"/>
        <item x="68"/>
        <item x="1716"/>
        <item x="930"/>
        <item x="435"/>
        <item x="872"/>
        <item x="1475"/>
        <item x="1498"/>
        <item x="1027"/>
        <item x="1406"/>
        <item x="749"/>
        <item x="857"/>
        <item x="1396"/>
        <item x="280"/>
        <item x="244"/>
        <item x="1376"/>
        <item x="861"/>
        <item x="592"/>
        <item x="1619"/>
        <item x="48"/>
        <item x="2286"/>
        <item x="45"/>
        <item x="712"/>
        <item x="650"/>
        <item x="379"/>
        <item x="176"/>
        <item x="1575"/>
        <item x="699"/>
        <item x="1803"/>
        <item x="1013"/>
        <item x="201"/>
        <item x="1767"/>
        <item x="799"/>
        <item x="82"/>
        <item x="1760"/>
        <item x="730"/>
        <item x="1495"/>
        <item x="1207"/>
        <item x="1042"/>
        <item x="2256"/>
        <item x="1937"/>
        <item x="385"/>
        <item x="1163"/>
        <item x="487"/>
        <item x="1990"/>
        <item x="705"/>
        <item x="631"/>
        <item x="1117"/>
        <item x="1206"/>
        <item x="93"/>
        <item x="490"/>
        <item x="1142"/>
        <item x="366"/>
        <item x="1831"/>
        <item x="2218"/>
        <item x="1509"/>
        <item x="1084"/>
        <item x="1370"/>
        <item x="998"/>
        <item x="1647"/>
        <item x="846"/>
        <item x="906"/>
        <item x="286"/>
        <item x="1578"/>
        <item x="294"/>
        <item x="751"/>
        <item x="1775"/>
        <item x="917"/>
        <item x="2058"/>
        <item x="1469"/>
        <item x="463"/>
        <item x="1561"/>
        <item x="576"/>
        <item x="2287"/>
        <item x="957"/>
        <item x="949"/>
        <item x="1903"/>
        <item x="321"/>
        <item x="627"/>
        <item x="1173"/>
        <item x="1232"/>
        <item x="548"/>
        <item x="114"/>
        <item x="1242"/>
        <item x="853"/>
        <item x="2249"/>
        <item x="120"/>
        <item x="2254"/>
        <item x="55"/>
        <item x="16"/>
        <item x="1546"/>
        <item x="1795"/>
        <item x="443"/>
        <item x="2304"/>
        <item x="502"/>
        <item x="912"/>
        <item x="652"/>
        <item x="1765"/>
        <item x="250"/>
        <item x="1933"/>
        <item x="1124"/>
        <item x="2055"/>
        <item x="1579"/>
        <item x="1946"/>
        <item x="1732"/>
        <item x="1244"/>
        <item x="580"/>
        <item x="1979"/>
        <item x="788"/>
        <item x="633"/>
        <item x="1226"/>
        <item x="546"/>
        <item x="2296"/>
        <item x="1736"/>
        <item x="1558"/>
        <item x="510"/>
        <item x="2280"/>
        <item x="1461"/>
        <item x="1722"/>
        <item x="2102"/>
        <item x="1093"/>
        <item x="832"/>
        <item x="1624"/>
        <item x="169"/>
        <item x="892"/>
        <item x="467"/>
        <item x="212"/>
        <item x="1170"/>
        <item x="1726"/>
        <item x="2167"/>
        <item x="1139"/>
        <item x="1403"/>
        <item x="1914"/>
        <item x="2001"/>
        <item x="1880"/>
        <item x="270"/>
        <item x="2087"/>
        <item x="758"/>
        <item x="717"/>
        <item x="1672"/>
        <item x="787"/>
        <item x="583"/>
        <item x="2201"/>
        <item x="871"/>
        <item x="65"/>
        <item x="1215"/>
        <item x="1766"/>
        <item x="46"/>
        <item x="227"/>
        <item x="501"/>
        <item x="2099"/>
        <item x="556"/>
        <item x="1253"/>
        <item x="1733"/>
        <item x="1885"/>
        <item x="1718"/>
        <item x="1555"/>
        <item x="1150"/>
        <item x="2288"/>
        <item x="948"/>
        <item x="1121"/>
        <item x="1167"/>
        <item x="1608"/>
        <item x="107"/>
        <item x="1066"/>
        <item x="534"/>
        <item x="679"/>
        <item x="726"/>
        <item x="1681"/>
        <item x="910"/>
        <item x="2068"/>
        <item x="1963"/>
        <item x="2060"/>
        <item x="271"/>
        <item x="158"/>
        <item x="351"/>
        <item x="1371"/>
        <item x="1714"/>
        <item x="2268"/>
        <item x="936"/>
        <item x="1600"/>
        <item x="189"/>
        <item x="790"/>
        <item x="1562"/>
        <item x="1567"/>
        <item x="275"/>
        <item x="1877"/>
        <item x="1744"/>
        <item x="590"/>
        <item x="1780"/>
        <item x="235"/>
        <item x="1283"/>
        <item x="2084"/>
        <item x="642"/>
        <item x="1632"/>
        <item x="1924"/>
        <item x="195"/>
        <item x="56"/>
        <item x="338"/>
        <item x="1931"/>
        <item x="1324"/>
        <item x="1717"/>
        <item x="715"/>
        <item x="2044"/>
        <item x="995"/>
        <item x="1338"/>
        <item x="2187"/>
        <item x="1016"/>
        <item x="231"/>
        <item x="842"/>
        <item x="320"/>
        <item x="2236"/>
        <item x="2153"/>
        <item x="80"/>
        <item x="1620"/>
        <item x="2232"/>
        <item x="1454"/>
        <item x="2061"/>
        <item x="339"/>
        <item x="573"/>
        <item x="702"/>
        <item x="569"/>
        <item x="858"/>
        <item x="711"/>
        <item x="1660"/>
        <item x="554"/>
        <item x="555"/>
        <item x="1003"/>
        <item x="1802"/>
        <item x="247"/>
        <item x="745"/>
        <item x="1479"/>
        <item x="1236"/>
        <item x="2264"/>
        <item x="598"/>
        <item x="1276"/>
        <item x="1223"/>
        <item x="1100"/>
        <item x="1753"/>
        <item x="2235"/>
        <item x="1473"/>
        <item x="476"/>
        <item x="766"/>
        <item x="980"/>
        <item x="987"/>
        <item x="1231"/>
        <item x="1735"/>
        <item x="2158"/>
        <item x="170"/>
        <item x="513"/>
        <item x="945"/>
        <item x="1995"/>
        <item x="409"/>
        <item x="91"/>
        <item x="2293"/>
        <item x="1785"/>
        <item x="122"/>
        <item x="1610"/>
        <item x="727"/>
        <item x="152"/>
        <item x="391"/>
        <item x="229"/>
        <item x="429"/>
        <item x="208"/>
        <item x="44"/>
        <item x="1719"/>
        <item x="1287"/>
        <item x="2243"/>
        <item x="655"/>
        <item x="695"/>
        <item x="1983"/>
        <item x="1594"/>
        <item x="626"/>
        <item x="796"/>
        <item x="2240"/>
        <item x="503"/>
        <item x="1145"/>
        <item x="438"/>
        <item x="1381"/>
        <item x="1193"/>
        <item x="2082"/>
        <item x="866"/>
        <item x="2200"/>
        <item x="1547"/>
        <item x="61"/>
        <item x="527"/>
        <item x="997"/>
        <item x="1531"/>
        <item x="2136"/>
        <item x="986"/>
        <item x="1906"/>
        <item x="1984"/>
        <item x="1836"/>
        <item x="9"/>
        <item x="2002"/>
        <item x="153"/>
        <item x="911"/>
        <item x="688"/>
        <item x="1581"/>
        <item x="1626"/>
        <item x="898"/>
        <item x="289"/>
        <item x="109"/>
        <item x="1081"/>
        <item x="243"/>
        <item x="1686"/>
        <item x="2040"/>
        <item x="134"/>
        <item x="199"/>
        <item x="1266"/>
        <item x="357"/>
        <item x="1048"/>
        <item x="1377"/>
        <item x="1782"/>
        <item x="677"/>
        <item x="21"/>
        <item x="1237"/>
        <item x="1119"/>
        <item x="1071"/>
        <item x="2139"/>
        <item x="966"/>
        <item x="1754"/>
        <item x="1815"/>
        <item x="2107"/>
        <item x="1303"/>
        <item x="606"/>
        <item x="173"/>
        <item x="111"/>
        <item x="1911"/>
        <item x="369"/>
        <item x="1904"/>
        <item x="1379"/>
        <item x="1054"/>
        <item x="2161"/>
        <item x="897"/>
        <item x="1776"/>
        <item x="1851"/>
        <item x="594"/>
        <item x="1218"/>
        <item x="2150"/>
        <item x="1176"/>
        <item x="1941"/>
        <item x="13"/>
        <item x="1190"/>
        <item x="287"/>
        <item x="102"/>
        <item x="889"/>
        <item x="1149"/>
        <item x="2210"/>
        <item x="2282"/>
        <item x="1928"/>
        <item x="1563"/>
        <item x="2110"/>
        <item x="1834"/>
        <item x="2203"/>
        <item x="565"/>
        <item x="2225"/>
        <item x="30"/>
        <item x="1337"/>
        <item x="1088"/>
        <item x="1026"/>
        <item x="956"/>
        <item x="530"/>
        <item x="2206"/>
        <item x="223"/>
        <item x="1698"/>
        <item x="1582"/>
        <item x="1710"/>
        <item x="683"/>
        <item x="126"/>
        <item x="1636"/>
        <item x="743"/>
        <item x="2092"/>
        <item x="181"/>
        <item x="837"/>
        <item x="230"/>
        <item x="353"/>
        <item x="465"/>
        <item x="4"/>
        <item x="1428"/>
        <item x="1641"/>
        <item x="1024"/>
        <item x="639"/>
        <item x="1783"/>
        <item x="1171"/>
        <item x="708"/>
        <item x="1462"/>
        <item x="1833"/>
        <item x="352"/>
        <item x="186"/>
        <item x="903"/>
        <item x="2177"/>
        <item x="151"/>
        <item x="505"/>
        <item x="317"/>
        <item x="299"/>
        <item x="1416"/>
        <item x="2255"/>
        <item x="1201"/>
        <item x="733"/>
        <item x="1311"/>
        <item x="401"/>
        <item x="368"/>
        <item x="1994"/>
        <item x="2053"/>
        <item x="1314"/>
        <item x="252"/>
        <item x="2224"/>
        <item x="1704"/>
        <item x="1485"/>
        <item x="1342"/>
        <item x="641"/>
        <item x="131"/>
        <item x="427"/>
        <item x="1360"/>
        <item x="753"/>
        <item x="2195"/>
        <item x="1674"/>
        <item x="579"/>
        <item x="1196"/>
        <item x="450"/>
        <item x="822"/>
        <item x="2069"/>
        <item x="1659"/>
        <item x="887"/>
        <item x="638"/>
        <item x="1101"/>
        <item x="1530"/>
        <item x="314"/>
        <item x="1180"/>
        <item x="164"/>
        <item x="1818"/>
        <item x="1424"/>
        <item x="1684"/>
        <item x="1584"/>
        <item x="1052"/>
        <item x="1356"/>
        <item x="2189"/>
        <item x="1051"/>
        <item x="1919"/>
        <item x="874"/>
        <item x="731"/>
        <item x="2199"/>
        <item x="1576"/>
        <item x="1115"/>
        <item x="1243"/>
        <item x="860"/>
        <item x="2297"/>
        <item x="843"/>
        <item x="1611"/>
        <item x="1987"/>
        <item x="1014"/>
        <item x="914"/>
        <item x="1539"/>
        <item x="1559"/>
        <item x="480"/>
        <item x="375"/>
        <item x="896"/>
        <item x="2128"/>
        <item x="2209"/>
        <item x="1104"/>
        <item x="2090"/>
        <item x="1871"/>
        <item x="648"/>
        <item x="1390"/>
        <item x="1293"/>
        <item x="2013"/>
        <item x="248"/>
        <item x="1325"/>
        <item x="1125"/>
        <item x="159"/>
        <item x="2234"/>
        <item x="813"/>
        <item x="245"/>
        <item x="1792"/>
        <item x="2081"/>
        <item x="1021"/>
        <item x="1409"/>
        <item x="154"/>
        <item x="971"/>
        <item x="1306"/>
        <item x="1289"/>
        <item x="211"/>
        <item x="1427"/>
        <item x="113"/>
        <item x="222"/>
        <item x="1317"/>
        <item x="1900"/>
        <item x="49"/>
        <item x="2215"/>
        <item x="828"/>
        <item x="185"/>
        <item x="60"/>
        <item x="112"/>
        <item x="315"/>
        <item x="707"/>
        <item x="1423"/>
        <item x="1388"/>
        <item x="1510"/>
        <item x="1274"/>
        <item x="2179"/>
        <item x="1444"/>
        <item x="15"/>
        <item x="1771"/>
        <item x="884"/>
        <item x="1265"/>
        <item x="2079"/>
        <item x="2113"/>
        <item x="516"/>
        <item x="1261"/>
        <item x="373"/>
        <item x="2064"/>
        <item x="1971"/>
        <item x="784"/>
        <item x="663"/>
        <item x="183"/>
        <item x="327"/>
        <item x="484"/>
        <item x="587"/>
        <item x="2034"/>
        <item x="473"/>
        <item x="1952"/>
        <item x="1187"/>
        <item x="210"/>
        <item x="1199"/>
        <item x="1045"/>
        <item x="1421"/>
        <item x="118"/>
        <item x="611"/>
        <item x="87"/>
        <item x="483"/>
        <item x="304"/>
        <item x="323"/>
        <item x="1568"/>
        <item x="706"/>
        <item x="1225"/>
        <item x="436"/>
        <item x="415"/>
        <item x="1494"/>
        <item x="1109"/>
        <item x="2284"/>
        <item x="387"/>
        <item x="147"/>
        <item x="340"/>
        <item x="57"/>
        <item x="603"/>
        <item x="1213"/>
        <item x="2229"/>
        <item x="1316"/>
        <item x="2014"/>
        <item x="1705"/>
        <item x="797"/>
        <item x="1934"/>
        <item x="1656"/>
        <item x="673"/>
        <item x="2142"/>
        <item x="805"/>
        <item x="1181"/>
        <item x="1480"/>
        <item x="2228"/>
        <item x="149"/>
        <item x="1116"/>
        <item x="1133"/>
        <item x="1701"/>
        <item x="2124"/>
        <item x="477"/>
        <item x="1158"/>
        <item x="2168"/>
        <item x="362"/>
        <item x="780"/>
        <item x="108"/>
        <item x="1826"/>
        <item x="1326"/>
        <item x="1694"/>
        <item x="1523"/>
        <item x="2000"/>
        <item x="128"/>
        <item x="2281"/>
        <item x="1073"/>
        <item x="1398"/>
        <item x="773"/>
        <item x="1943"/>
        <item x="425"/>
        <item x="739"/>
        <item x="1166"/>
        <item x="2155"/>
        <item x="2141"/>
        <item x="1112"/>
        <item x="474"/>
        <item x="365"/>
        <item x="2063"/>
        <item x="752"/>
        <item x="412"/>
        <item x="512"/>
        <item x="1364"/>
        <item x="1334"/>
        <item x="1614"/>
        <item x="776"/>
        <item x="1467"/>
        <item x="2137"/>
        <item x="2275"/>
        <item x="1663"/>
        <item x="1996"/>
        <item x="720"/>
        <item x="522"/>
        <item x="1669"/>
        <item x="2083"/>
        <item x="1820"/>
        <item x="1839"/>
        <item x="1628"/>
        <item x="1392"/>
        <item x="967"/>
        <item x="1383"/>
        <item x="1832"/>
        <item x="1249"/>
        <item x="1455"/>
        <item x="1974"/>
        <item x="2193"/>
        <item x="2219"/>
        <item x="1863"/>
        <item x="145"/>
        <item x="424"/>
        <item x="1687"/>
        <item x="259"/>
        <item x="2274"/>
        <item x="462"/>
        <item x="1844"/>
        <item x="2130"/>
        <item x="238"/>
        <item x="178"/>
        <item x="276"/>
        <item x="1323"/>
        <item x="1449"/>
        <item x="1883"/>
        <item x="1146"/>
        <item x="121"/>
        <item x="2162"/>
        <item x="26"/>
        <item x="2149"/>
        <item x="856"/>
        <item x="1304"/>
        <item x="560"/>
        <item x="1153"/>
        <item x="1918"/>
        <item x="1132"/>
        <item x="1748"/>
        <item x="1623"/>
        <item x="1355"/>
        <item x="1291"/>
        <item x="672"/>
        <item x="1138"/>
        <item x="693"/>
        <item x="1374"/>
        <item x="772"/>
        <item x="1524"/>
        <item x="1012"/>
        <item x="1565"/>
        <item x="1481"/>
        <item x="1198"/>
        <item x="1805"/>
        <item x="847"/>
        <item x="1312"/>
        <item x="1774"/>
        <item x="485"/>
        <item x="1896"/>
        <item x="1296"/>
        <item x="1840"/>
        <item x="466"/>
        <item x="902"/>
        <item x="1852"/>
        <item x="37"/>
        <item x="283"/>
        <item x="2194"/>
        <item x="1637"/>
        <item x="2152"/>
        <item x="827"/>
        <item x="1439"/>
        <item x="2222"/>
        <item x="1528"/>
        <item x="179"/>
        <item x="989"/>
        <item x="943"/>
        <item x="1362"/>
        <item x="1083"/>
        <item x="1250"/>
        <item x="1741"/>
        <item x="662"/>
        <item x="66"/>
        <item x="1399"/>
        <item x="798"/>
        <item x="12"/>
        <item x="262"/>
        <item x="507"/>
        <item x="1890"/>
        <item x="1234"/>
        <item x="748"/>
        <item x="1211"/>
        <item x="2154"/>
        <item x="701"/>
        <item x="519"/>
        <item x="354"/>
        <item x="532"/>
        <item x="1607"/>
        <item x="968"/>
        <item x="621"/>
        <item x="540"/>
        <item x="249"/>
        <item x="732"/>
        <item x="1286"/>
        <item x="615"/>
        <item x="8"/>
        <item x="1143"/>
        <item x="1200"/>
        <item x="342"/>
        <item x="1512"/>
        <item x="311"/>
        <item x="538"/>
        <item x="2180"/>
        <item x="1634"/>
        <item x="1422"/>
        <item x="160"/>
        <item x="561"/>
        <item x="1272"/>
        <item x="1511"/>
        <item x="793"/>
        <item x="1629"/>
        <item x="1279"/>
        <item x="2007"/>
        <item x="834"/>
        <item x="1909"/>
        <item x="63"/>
        <item x="1860"/>
        <item x="1856"/>
        <item x="207"/>
        <item x="1147"/>
        <item x="95"/>
        <item x="22"/>
        <item x="206"/>
        <item x="818"/>
        <item x="1263"/>
        <item x="658"/>
        <item x="1828"/>
        <item x="588"/>
        <item x="67"/>
        <item x="2173"/>
        <item x="637"/>
        <item x="2048"/>
        <item x="451"/>
        <item x="1269"/>
        <item x="996"/>
        <item x="1902"/>
        <item x="552"/>
        <item x="1353"/>
        <item x="1922"/>
        <item x="523"/>
        <item x="1489"/>
        <item x="1032"/>
        <item x="71"/>
        <item x="628"/>
        <item x="1068"/>
        <item x="933"/>
        <item x="1691"/>
        <item x="2047"/>
        <item x="141"/>
        <item x="1022"/>
        <item x="1715"/>
        <item x="2276"/>
        <item x="1929"/>
        <item x="2026"/>
        <item x="1825"/>
        <item x="360"/>
        <item x="1018"/>
        <item x="1331"/>
        <item x="2132"/>
        <item x="1061"/>
        <item x="1819"/>
        <item x="1429"/>
        <item x="1700"/>
        <item x="955"/>
        <item x="1830"/>
        <item x="931"/>
        <item x="913"/>
        <item x="696"/>
        <item x="659"/>
        <item x="1366"/>
        <item x="544"/>
        <item x="52"/>
        <item x="1220"/>
        <item x="1197"/>
        <item x="557"/>
        <item x="1867"/>
        <item x="386"/>
        <item x="1349"/>
        <item x="1419"/>
        <item x="1137"/>
        <item x="1393"/>
        <item x="2144"/>
        <item x="1814"/>
        <item x="1493"/>
        <item x="1141"/>
        <item x="62"/>
        <item x="2163"/>
        <item x="1761"/>
        <item x="1172"/>
        <item x="456"/>
        <item x="654"/>
        <item x="217"/>
        <item x="397"/>
        <item x="1092"/>
        <item x="895"/>
        <item x="2182"/>
        <item x="1838"/>
        <item x="103"/>
        <item x="1801"/>
        <item x="1299"/>
        <item x="1577"/>
        <item x="267"/>
        <item x="1483"/>
        <item x="1697"/>
        <item x="1343"/>
        <item x="43"/>
        <item x="1391"/>
        <item x="1275"/>
        <item x="2143"/>
        <item x="941"/>
        <item x="172"/>
        <item x="1000"/>
        <item x="494"/>
        <item x="1935"/>
        <item x="974"/>
        <item x="1864"/>
        <item x="1953"/>
        <item x="697"/>
        <item x="2233"/>
        <item x="888"/>
        <item x="292"/>
        <item x="1441"/>
        <item x="2197"/>
        <item x="1085"/>
        <item x="890"/>
        <item x="1976"/>
        <item x="1518"/>
        <item x="198"/>
        <item x="421"/>
        <item x="2205"/>
        <item x="1188"/>
        <item x="1129"/>
        <item x="1627"/>
        <item x="2035"/>
        <item x="284"/>
        <item x="2091"/>
        <item x="216"/>
        <item x="1301"/>
        <item x="482"/>
        <item x="1617"/>
        <item x="1939"/>
        <item x="1002"/>
        <item x="1977"/>
        <item x="608"/>
        <item x="1453"/>
        <item x="347"/>
        <item x="2037"/>
        <item x="1327"/>
        <item x="680"/>
        <item x="1060"/>
        <item x="300"/>
        <item x="305"/>
        <item x="296"/>
        <item x="272"/>
        <item x="298"/>
        <item x="18"/>
        <item x="163"/>
        <item x="234"/>
        <item x="1165"/>
        <item x="1837"/>
        <item x="1787"/>
        <item x="1625"/>
        <item x="41"/>
        <item x="1597"/>
        <item x="411"/>
        <item x="1532"/>
        <item x="2253"/>
        <item x="1573"/>
        <item x="1789"/>
        <item x="725"/>
        <item x="1394"/>
        <item x="1648"/>
        <item x="1358"/>
        <item x="2230"/>
        <item x="979"/>
        <item x="2085"/>
        <item x="586"/>
        <item x="1798"/>
        <item x="1955"/>
        <item x="1039"/>
        <item x="364"/>
        <item x="614"/>
        <item x="157"/>
        <item x="1969"/>
        <item x="24"/>
        <item x="38"/>
        <item x="1131"/>
        <item x="1951"/>
        <item x="1762"/>
        <item x="1417"/>
        <item x="1574"/>
        <item x="1536"/>
        <item x="1621"/>
        <item x="2088"/>
        <item x="1604"/>
        <item x="2165"/>
        <item x="946"/>
        <item x="1560"/>
        <item x="2164"/>
        <item x="1907"/>
        <item x="1157"/>
        <item x="1982"/>
        <item x="2125"/>
        <item x="562"/>
        <item x="1502"/>
        <item x="1055"/>
        <item x="348"/>
        <item x="455"/>
        <item x="1457"/>
        <item x="1537"/>
        <item x="279"/>
        <item x="571"/>
        <item x="281"/>
        <item x="2015"/>
        <item x="406"/>
        <item x="328"/>
        <item x="1944"/>
        <item x="2070"/>
        <item x="1889"/>
        <item x="932"/>
        <item x="904"/>
        <item x="821"/>
        <item x="2159"/>
        <item x="1082"/>
        <item x="2106"/>
        <item x="1458"/>
        <item x="2211"/>
        <item x="665"/>
        <item x="254"/>
        <item x="77"/>
        <item x="1913"/>
        <item x="423"/>
        <item x="869"/>
        <item x="1089"/>
        <item x="337"/>
        <item x="704"/>
        <item x="92"/>
        <item x="73"/>
        <item x="610"/>
        <item x="2263"/>
        <item x="2246"/>
        <item x="1075"/>
        <item x="1438"/>
        <item x="215"/>
        <item x="390"/>
        <item x="1347"/>
        <item x="1079"/>
        <item x="919"/>
        <item x="1195"/>
        <item x="1665"/>
        <item x="1693"/>
        <item x="2289"/>
        <item x="69"/>
        <item x="101"/>
        <item x="356"/>
        <item x="682"/>
        <item x="377"/>
        <item x="1491"/>
        <item x="960"/>
        <item x="1369"/>
        <item x="1894"/>
        <item x="959"/>
        <item x="1689"/>
        <item x="433"/>
        <item x="1222"/>
        <item x="2285"/>
        <item x="76"/>
        <item x="893"/>
        <item x="136"/>
        <item x="643"/>
        <item x="1685"/>
        <item x="1015"/>
        <item x="1126"/>
        <item x="901"/>
        <item x="863"/>
        <item x="110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numFmtId="1" outline="0" showAll="0" defaultSubtotal="0"/>
    <pivotField compact="0" outline="0" showAll="0" defaultSubtotal="0"/>
    <pivotField compact="0" numFmtId="166" outline="0" showAll="0" defaultSubtotal="0"/>
    <pivotField compact="0" numFmtId="167" outline="0" showAll="0" defaultSubtotal="0"/>
    <pivotField compact="0" numFmtId="167" outline="0" showAll="0" defaultSubtotal="0"/>
    <pivotField compact="0" numFmtId="167" outline="0" showAll="0" defaultSubtotal="0"/>
    <pivotField compact="0" numFmtId="167" outline="0" showAll="0" defaultSubtotal="0"/>
    <pivotField compact="0" numFmtId="167" outline="0" showAll="0" defaultSubtotal="0"/>
    <pivotField compact="0" numFmtId="167" outline="0" showAll="0" defaultSubtotal="0"/>
    <pivotField compact="0" numFmtId="9" outline="0" showAll="0" defaultSubtotal="0"/>
    <pivotField compact="0" numFmtId="9" outline="0" showAll="0" defaultSubtotal="0"/>
  </pivotFields>
  <rowFields count="1">
    <field x="3"/>
  </rowFields>
  <rowItems count="2">
    <i>
      <x/>
    </i>
    <i>
      <x v="1"/>
    </i>
  </rowItems>
  <colItems count="1">
    <i/>
  </colItems>
  <dataFields count="1">
    <dataField name="Count of Product_Type" fld="2" subtotal="count" baseField="0" baseItem="0"/>
  </dataFields>
  <chartFormats count="9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T5001" totalsRowShown="0">
  <autoFilter ref="A1:T5001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00000000-0010-0000-0000-000001000000}" name="Region" dataDxfId="36"/>
    <tableColumn id="2" xr3:uid="{00000000-0010-0000-0000-000002000000}" name="Country" dataDxfId="35"/>
    <tableColumn id="3" xr3:uid="{00000000-0010-0000-0000-000003000000}" name="Product_Type" dataDxfId="34"/>
    <tableColumn id="4" xr3:uid="{00000000-0010-0000-0000-000004000000}" name="Sales-Channel" dataDxfId="33"/>
    <tableColumn id="5" xr3:uid="{00000000-0010-0000-0000-000005000000}" name="Order-Priority" dataDxfId="32"/>
    <tableColumn id="6" xr3:uid="{00000000-0010-0000-0000-000006000000}" name="Order-Date" dataDxfId="31"/>
    <tableColumn id="7" xr3:uid="{00000000-0010-0000-0000-000007000000}" name="Month" dataDxfId="30">
      <calculatedColumnFormula>TEXT(Table2[[#This Row],[Order-Date]],"mmm")</calculatedColumnFormula>
    </tableColumn>
    <tableColumn id="8" xr3:uid="{00000000-0010-0000-0000-000008000000}" name="Year"/>
    <tableColumn id="9" xr3:uid="{00000000-0010-0000-0000-000009000000}" name="Order-ID"/>
    <tableColumn id="10" xr3:uid="{00000000-0010-0000-0000-00000A000000}" name="Ship-Date" dataDxfId="29"/>
    <tableColumn id="11" xr3:uid="{00000000-0010-0000-0000-00000B000000}" name="Weekday" dataDxfId="28">
      <calculatedColumnFormula>WEEKDAY(#REF!,1)</calculatedColumnFormula>
    </tableColumn>
    <tableColumn id="12" xr3:uid="{00000000-0010-0000-0000-00000C000000}" name="Duration (Days)" dataDxfId="27">
      <calculatedColumnFormula>IF(#REF!&gt;=#REF!,#REF!-#REF!,"")</calculatedColumnFormula>
    </tableColumn>
    <tableColumn id="13" xr3:uid="{00000000-0010-0000-0000-00000D000000}" name="Quantity" dataDxfId="26"/>
    <tableColumn id="14" xr3:uid="{00000000-0010-0000-0000-00000E000000}" name="Unit_Selling Price" dataDxfId="25"/>
    <tableColumn id="15" xr3:uid="{00000000-0010-0000-0000-00000F000000}" name="Unit_Cost" dataDxfId="24"/>
    <tableColumn id="16" xr3:uid="{00000000-0010-0000-0000-000010000000}" name="Unit_Profit" dataDxfId="23"/>
    <tableColumn id="17" xr3:uid="{00000000-0010-0000-0000-000011000000}" name="Total_Cost" dataDxfId="22">
      <calculatedColumnFormula>#REF!*#REF!</calculatedColumnFormula>
    </tableColumn>
    <tableColumn id="18" xr3:uid="{00000000-0010-0000-0000-000012000000}" name="Revenue" dataDxfId="21"/>
    <tableColumn id="19" xr3:uid="{00000000-0010-0000-0000-000013000000}" name="Total_Profit" dataDxfId="20">
      <calculatedColumnFormula>#REF!-#REF!</calculatedColumnFormula>
    </tableColumn>
    <tableColumn id="21" xr3:uid="{00000000-0010-0000-0000-000015000000}" name="Profit_Margin" dataDxfId="19">
      <calculatedColumnFormula>S2/Q2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N5002" totalsRowShown="0">
  <tableColumns count="14">
    <tableColumn id="1" xr3:uid="{00000000-0010-0000-0100-000001000000}" name="Region"/>
    <tableColumn id="2" xr3:uid="{00000000-0010-0000-0100-000002000000}" name="Country"/>
    <tableColumn id="3" xr3:uid="{00000000-0010-0000-0100-000003000000}" name="Item-Type"/>
    <tableColumn id="4" xr3:uid="{00000000-0010-0000-0100-000004000000}" name="Sales-Channel"/>
    <tableColumn id="5" xr3:uid="{00000000-0010-0000-0100-000005000000}" name="Order-Priority"/>
    <tableColumn id="6" xr3:uid="{00000000-0010-0000-0100-000006000000}" name="Order-Date" dataDxfId="6"/>
    <tableColumn id="7" xr3:uid="{00000000-0010-0000-0100-000007000000}" name="Year"/>
    <tableColumn id="8" xr3:uid="{00000000-0010-0000-0100-000008000000}" name="Order-ID"/>
    <tableColumn id="9" xr3:uid="{00000000-0010-0000-0100-000009000000}" name="Ship-Date" dataDxfId="5"/>
    <tableColumn id="10" xr3:uid="{00000000-0010-0000-0100-00000A000000}" name="Quantity" dataDxfId="4"/>
    <tableColumn id="11" xr3:uid="{00000000-0010-0000-0100-00000B000000}" name="Unit_Selling Price" dataDxfId="3"/>
    <tableColumn id="12" xr3:uid="{00000000-0010-0000-0100-00000C000000}" name="Unit_Cost" dataDxfId="2"/>
    <tableColumn id="14" xr3:uid="{00000000-0010-0000-0100-00000E000000}" name="unit_per Profit" dataDxfId="1">
      <calculatedColumnFormula>Table1[[#This Row],[Unit_Selling Price]]-Table1[[#This Row],[Unit_Cost]]</calculatedColumnFormula>
    </tableColumn>
    <tableColumn id="15" xr3:uid="{00000000-0010-0000-0100-00000F000000}" name="Total profit($)" dataDxfId="0">
      <calculatedColumnFormula>Table1[[#This Row],[Quantity]]*Table1[[#This Row],[unit_per Profit]]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C36B3BCA-00C9-4E42-BE9B-C1903F83B57E}" sourceName="Order-Date">
  <pivotTables>
    <pivotTable tabId="7" name="PivotTable16"/>
    <pivotTable tabId="7" name="PivotTable1"/>
    <pivotTable tabId="7" name="PivotTable11"/>
    <pivotTable tabId="7" name="PivotTable14"/>
    <pivotTable tabId="7" name="PivotTable15"/>
    <pivotTable tabId="7" name="PivotTable25"/>
    <pivotTable tabId="7" name="PivotTable3"/>
    <pivotTable tabId="7" name="PivotTable5"/>
    <pivotTable tabId="7" name="PivotTable6"/>
    <pivotTable tabId="7" name="PivotTable7"/>
    <pivotTable tabId="7" name="PivotTable8"/>
  </pivotTables>
  <state minimalRefreshVersion="6" lastRefreshVersion="6" pivotCacheId="412241184" filterType="unknown">
    <bounds startDate="2010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-Date" xr10:uid="{999C4CB8-9802-4DB7-A335-9BD8389F6064}" cache="NativeTimeline_Order_Date" caption="" level="0" selectionLevel="0" scrollPosition="2010-01-01T00:00:00" style="TimeSlicerStyleDark5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 /><Relationship Id="rId13" Type="http://schemas.openxmlformats.org/officeDocument/2006/relationships/pivotTable" Target="../pivotTables/pivotTable13.xml" /><Relationship Id="rId3" Type="http://schemas.openxmlformats.org/officeDocument/2006/relationships/pivotTable" Target="../pivotTables/pivotTable3.xml" /><Relationship Id="rId7" Type="http://schemas.openxmlformats.org/officeDocument/2006/relationships/pivotTable" Target="../pivotTables/pivotTable7.xml" /><Relationship Id="rId12" Type="http://schemas.openxmlformats.org/officeDocument/2006/relationships/pivotTable" Target="../pivotTables/pivotTable12.xml" /><Relationship Id="rId2" Type="http://schemas.openxmlformats.org/officeDocument/2006/relationships/pivotTable" Target="../pivotTables/pivotTable2.xml" /><Relationship Id="rId1" Type="http://schemas.openxmlformats.org/officeDocument/2006/relationships/pivotTable" Target="../pivotTables/pivotTable1.xml" /><Relationship Id="rId6" Type="http://schemas.openxmlformats.org/officeDocument/2006/relationships/pivotTable" Target="../pivotTables/pivotTable6.xml" /><Relationship Id="rId11" Type="http://schemas.openxmlformats.org/officeDocument/2006/relationships/pivotTable" Target="../pivotTables/pivotTable11.xml" /><Relationship Id="rId5" Type="http://schemas.openxmlformats.org/officeDocument/2006/relationships/pivotTable" Target="../pivotTables/pivotTable5.xml" /><Relationship Id="rId15" Type="http://schemas.openxmlformats.org/officeDocument/2006/relationships/drawing" Target="../drawings/drawing1.xml" /><Relationship Id="rId10" Type="http://schemas.openxmlformats.org/officeDocument/2006/relationships/pivotTable" Target="../pivotTables/pivotTable10.xml" /><Relationship Id="rId4" Type="http://schemas.openxmlformats.org/officeDocument/2006/relationships/pivotTable" Target="../pivotTables/pivotTable4.xml" /><Relationship Id="rId9" Type="http://schemas.openxmlformats.org/officeDocument/2006/relationships/pivotTable" Target="../pivotTables/pivotTable9.xml" /><Relationship Id="rId14" Type="http://schemas.openxmlformats.org/officeDocument/2006/relationships/pivotTable" Target="../pivotTables/pivotTable14.xml" 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1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opLeftCell="C1" workbookViewId="0">
      <selection activeCell="E2" sqref="E2"/>
    </sheetView>
  </sheetViews>
  <sheetFormatPr defaultColWidth="9.01171875" defaultRowHeight="15" x14ac:dyDescent="0.2"/>
  <cols>
    <col min="1" max="1" width="23.26953125" customWidth="1"/>
    <col min="2" max="2" width="36.05078125" customWidth="1"/>
    <col min="3" max="3" width="14.52734375" bestFit="1" customWidth="1"/>
    <col min="4" max="4" width="13.71875" bestFit="1" customWidth="1"/>
    <col min="5" max="5" width="13.5859375" bestFit="1" customWidth="1"/>
    <col min="6" max="6" width="11.02734375" bestFit="1" customWidth="1"/>
    <col min="7" max="7" width="6.9921875" bestFit="1" customWidth="1"/>
    <col min="8" max="8" width="4.9765625" bestFit="1" customWidth="1"/>
    <col min="9" max="9" width="9.953125" bestFit="1" customWidth="1"/>
    <col min="10" max="10" width="10.76171875" bestFit="1" customWidth="1"/>
    <col min="11" max="11" width="9.4140625" bestFit="1" customWidth="1"/>
    <col min="12" max="12" width="14.796875" style="25" bestFit="1" customWidth="1"/>
    <col min="13" max="13" width="10.0859375" style="4" bestFit="1" customWidth="1"/>
    <col min="14" max="14" width="18.16015625" style="5" bestFit="1" customWidth="1"/>
    <col min="15" max="15" width="10.89453125" style="5" bestFit="1" customWidth="1"/>
    <col min="16" max="16" width="11.97265625" style="5" bestFit="1" customWidth="1"/>
    <col min="17" max="17" width="11.43359375" style="5" bestFit="1" customWidth="1"/>
    <col min="18" max="18" width="11.296875" style="5" bestFit="1" customWidth="1"/>
    <col min="19" max="19" width="12.5078125" style="5" bestFit="1" customWidth="1"/>
    <col min="20" max="20" width="13.4492187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5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t="s">
        <v>19</v>
      </c>
    </row>
    <row r="2" spans="1:20" x14ac:dyDescent="0.2">
      <c r="A2" s="25" t="s">
        <v>20</v>
      </c>
      <c r="B2" s="25" t="s">
        <v>21</v>
      </c>
      <c r="C2" s="25" t="s">
        <v>22</v>
      </c>
      <c r="D2" s="25" t="s">
        <v>23</v>
      </c>
      <c r="E2" s="25" t="s">
        <v>1915</v>
      </c>
      <c r="F2" s="2">
        <v>41628</v>
      </c>
      <c r="G2" s="23" t="str">
        <f>TEXT(Table2[[#This Row],[Order-Date]],"mmm")</f>
        <v>Dec</v>
      </c>
      <c r="H2">
        <v>2013</v>
      </c>
      <c r="I2">
        <v>957081544</v>
      </c>
      <c r="J2" s="2">
        <v>41944</v>
      </c>
      <c r="K2" s="23">
        <f>WEEKDAY(#REF!,1)</f>
        <v>7</v>
      </c>
      <c r="L2" s="25">
        <f>IF(#REF!&gt;=#REF!,#REF!-#REF!,"")</f>
        <v>316</v>
      </c>
      <c r="M2" s="4">
        <v>552</v>
      </c>
      <c r="N2" s="5">
        <v>255.28</v>
      </c>
      <c r="O2" s="5">
        <v>159.41999999999999</v>
      </c>
      <c r="P2" s="5">
        <v>95.86</v>
      </c>
      <c r="Q2" s="5">
        <f>#REF!*#REF!</f>
        <v>87999.84</v>
      </c>
      <c r="R2" s="5">
        <v>52914.720000000001</v>
      </c>
      <c r="S2" s="5">
        <f>#REF!-#REF!</f>
        <v>-35085.120000000003</v>
      </c>
      <c r="T2" s="36">
        <f>S2/Q2</f>
        <v>-0.39869527035503699</v>
      </c>
    </row>
    <row r="3" spans="1:20" x14ac:dyDescent="0.2">
      <c r="A3" s="25" t="s">
        <v>20</v>
      </c>
      <c r="B3" s="25" t="s">
        <v>25</v>
      </c>
      <c r="C3" s="25" t="s">
        <v>26</v>
      </c>
      <c r="D3" s="25" t="s">
        <v>27</v>
      </c>
      <c r="E3" s="25" t="s">
        <v>1918</v>
      </c>
      <c r="F3" s="2">
        <v>40305</v>
      </c>
      <c r="G3" s="23" t="str">
        <f>TEXT(Table2[[#This Row],[Order-Date]],"mmm")</f>
        <v>May</v>
      </c>
      <c r="H3">
        <v>2010</v>
      </c>
      <c r="I3">
        <v>301644504</v>
      </c>
      <c r="J3" s="2">
        <v>40385</v>
      </c>
      <c r="K3" s="23">
        <f>WEEKDAY(#REF!,1)</f>
        <v>2</v>
      </c>
      <c r="L3" s="25">
        <f>IF(#REF!&gt;=#REF!,#REF!-#REF!,"")</f>
        <v>80</v>
      </c>
      <c r="M3" s="4">
        <v>2167</v>
      </c>
      <c r="N3" s="5">
        <v>152.58000000000001</v>
      </c>
      <c r="O3" s="5">
        <v>97.44</v>
      </c>
      <c r="P3" s="5">
        <v>55.14</v>
      </c>
      <c r="Q3" s="5">
        <f>#REF!*#REF!</f>
        <v>211152.48</v>
      </c>
      <c r="R3" s="5">
        <v>119488.38</v>
      </c>
      <c r="S3" s="5">
        <f>#REF!-#REF!</f>
        <v>-91664.099999999904</v>
      </c>
      <c r="T3" s="36">
        <f t="shared" ref="T3:T66" si="0">S3/Q3</f>
        <v>-0.43411330049260999</v>
      </c>
    </row>
    <row r="4" spans="1:20" x14ac:dyDescent="0.2">
      <c r="A4" s="25" t="s">
        <v>29</v>
      </c>
      <c r="B4" s="25" t="s">
        <v>30</v>
      </c>
      <c r="C4" s="25" t="s">
        <v>31</v>
      </c>
      <c r="D4" s="25" t="s">
        <v>27</v>
      </c>
      <c r="E4" s="25" t="s">
        <v>1918</v>
      </c>
      <c r="F4" s="2">
        <v>40886</v>
      </c>
      <c r="G4" s="23" t="str">
        <f>TEXT(Table2[[#This Row],[Order-Date]],"mmm")</f>
        <v>Dec</v>
      </c>
      <c r="H4">
        <v>2011</v>
      </c>
      <c r="I4">
        <v>478051030</v>
      </c>
      <c r="J4" s="2">
        <v>40815</v>
      </c>
      <c r="K4" s="23">
        <f>WEEKDAY(#REF!,1)</f>
        <v>5</v>
      </c>
      <c r="L4" s="25" t="str">
        <f>IF(#REF!&gt;=#REF!,#REF!-#REF!,"")</f>
        <v/>
      </c>
      <c r="M4" s="4">
        <v>4778</v>
      </c>
      <c r="N4" s="5">
        <v>47.45</v>
      </c>
      <c r="O4" s="5">
        <v>31.79</v>
      </c>
      <c r="P4" s="5">
        <v>15.66</v>
      </c>
      <c r="Q4" s="5">
        <f>#REF!*#REF!</f>
        <v>151892.62</v>
      </c>
      <c r="R4" s="5">
        <v>74823.48</v>
      </c>
      <c r="S4" s="5">
        <f>#REF!-#REF!</f>
        <v>-77069.14</v>
      </c>
      <c r="T4" s="36">
        <f t="shared" si="0"/>
        <v>-0.50739226171752105</v>
      </c>
    </row>
    <row r="5" spans="1:20" x14ac:dyDescent="0.2">
      <c r="A5" s="25" t="s">
        <v>32</v>
      </c>
      <c r="B5" s="25" t="s">
        <v>33</v>
      </c>
      <c r="C5" s="25" t="s">
        <v>34</v>
      </c>
      <c r="D5" s="25" t="s">
        <v>27</v>
      </c>
      <c r="E5" s="25" t="s">
        <v>1916</v>
      </c>
      <c r="F5" s="2">
        <v>40311</v>
      </c>
      <c r="G5" s="23" t="str">
        <f>TEXT(Table2[[#This Row],[Order-Date]],"mmm")</f>
        <v>May</v>
      </c>
      <c r="H5">
        <v>2010</v>
      </c>
      <c r="I5">
        <v>892599952</v>
      </c>
      <c r="J5" s="2">
        <v>40344</v>
      </c>
      <c r="K5" s="23">
        <f>WEEKDAY(#REF!,1)</f>
        <v>3</v>
      </c>
      <c r="L5" s="25">
        <f>IF(#REF!&gt;=#REF!,#REF!-#REF!,"")</f>
        <v>33</v>
      </c>
      <c r="M5" s="4">
        <v>9016</v>
      </c>
      <c r="N5" s="5">
        <v>205.7</v>
      </c>
      <c r="O5" s="5">
        <v>117.11</v>
      </c>
      <c r="P5" s="5">
        <v>88.59</v>
      </c>
      <c r="Q5" s="5">
        <f>#REF!*#REF!</f>
        <v>1055863.76</v>
      </c>
      <c r="R5" s="5">
        <v>798727.44</v>
      </c>
      <c r="S5" s="5">
        <f>#REF!-#REF!</f>
        <v>-257136.32</v>
      </c>
      <c r="T5" s="36">
        <f t="shared" si="0"/>
        <v>-0.24353172231235601</v>
      </c>
    </row>
    <row r="6" spans="1:20" x14ac:dyDescent="0.2">
      <c r="A6" s="25" t="s">
        <v>32</v>
      </c>
      <c r="B6" s="25" t="s">
        <v>36</v>
      </c>
      <c r="C6" s="25" t="s">
        <v>26</v>
      </c>
      <c r="D6" s="25" t="s">
        <v>27</v>
      </c>
      <c r="E6" s="25" t="s">
        <v>1918</v>
      </c>
      <c r="F6" s="2">
        <v>42205</v>
      </c>
      <c r="G6" s="23" t="str">
        <f>TEXT(Table2[[#This Row],[Order-Date]],"mmm")</f>
        <v>Jul</v>
      </c>
      <c r="H6">
        <v>2015</v>
      </c>
      <c r="I6">
        <v>571902596</v>
      </c>
      <c r="J6" s="2">
        <v>42212</v>
      </c>
      <c r="K6" s="23">
        <f>WEEKDAY(#REF!,1)</f>
        <v>2</v>
      </c>
      <c r="L6" s="25">
        <f>IF(#REF!&gt;=#REF!,#REF!-#REF!,"")</f>
        <v>7</v>
      </c>
      <c r="M6" s="4">
        <v>7542</v>
      </c>
      <c r="N6" s="5">
        <v>152.58000000000001</v>
      </c>
      <c r="O6" s="5">
        <v>97.44</v>
      </c>
      <c r="P6" s="5">
        <v>55.14</v>
      </c>
      <c r="Q6" s="5">
        <f>#REF!*#REF!</f>
        <v>734892.48</v>
      </c>
      <c r="R6" s="5">
        <v>415865.88</v>
      </c>
      <c r="S6" s="5">
        <f>#REF!-#REF!</f>
        <v>-319026.59999999998</v>
      </c>
      <c r="T6" s="36">
        <f t="shared" si="0"/>
        <v>-0.43411330049261099</v>
      </c>
    </row>
    <row r="7" spans="1:20" x14ac:dyDescent="0.2">
      <c r="A7" s="25" t="s">
        <v>37</v>
      </c>
      <c r="B7" s="25" t="s">
        <v>38</v>
      </c>
      <c r="C7" s="25" t="s">
        <v>39</v>
      </c>
      <c r="D7" s="25" t="s">
        <v>27</v>
      </c>
      <c r="E7" s="25" t="s">
        <v>1916</v>
      </c>
      <c r="F7" s="2">
        <v>40401</v>
      </c>
      <c r="G7" s="23" t="str">
        <f>TEXT(Table2[[#This Row],[Order-Date]],"mmm")</f>
        <v>Aug</v>
      </c>
      <c r="H7">
        <v>2010</v>
      </c>
      <c r="I7">
        <v>412882792</v>
      </c>
      <c r="J7" s="2">
        <v>40504</v>
      </c>
      <c r="K7" s="23">
        <f>WEEKDAY(#REF!,1)</f>
        <v>2</v>
      </c>
      <c r="L7" s="25">
        <f>IF(#REF!&gt;=#REF!,#REF!-#REF!,"")</f>
        <v>103</v>
      </c>
      <c r="M7" s="4">
        <v>48</v>
      </c>
      <c r="N7" s="5">
        <v>81.73</v>
      </c>
      <c r="O7" s="5">
        <v>56.67</v>
      </c>
      <c r="P7" s="5">
        <v>25.06</v>
      </c>
      <c r="Q7" s="5">
        <f>#REF!*#REF!</f>
        <v>2720.16</v>
      </c>
      <c r="R7" s="5">
        <v>1202.8800000000001</v>
      </c>
      <c r="S7" s="5">
        <f>#REF!-#REF!</f>
        <v>-1517.28</v>
      </c>
      <c r="T7" s="36">
        <f t="shared" si="0"/>
        <v>-0.55779071819304704</v>
      </c>
    </row>
    <row r="8" spans="1:20" x14ac:dyDescent="0.2">
      <c r="A8" s="25" t="s">
        <v>40</v>
      </c>
      <c r="B8" s="25" t="s">
        <v>41</v>
      </c>
      <c r="C8" s="25" t="s">
        <v>42</v>
      </c>
      <c r="D8" s="25" t="s">
        <v>27</v>
      </c>
      <c r="E8" s="25" t="s">
        <v>1917</v>
      </c>
      <c r="F8" s="2">
        <v>40630</v>
      </c>
      <c r="G8" s="23" t="str">
        <f>TEXT(Table2[[#This Row],[Order-Date]],"mmm")</f>
        <v>Mar</v>
      </c>
      <c r="H8">
        <v>2011</v>
      </c>
      <c r="I8">
        <v>932776868</v>
      </c>
      <c r="J8" s="2">
        <v>40821</v>
      </c>
      <c r="K8" s="23">
        <f>WEEKDAY(#REF!,1)</f>
        <v>4</v>
      </c>
      <c r="L8" s="25">
        <f>IF(#REF!&gt;=#REF!,#REF!-#REF!,"")</f>
        <v>191</v>
      </c>
      <c r="M8" s="4">
        <v>8258</v>
      </c>
      <c r="N8" s="5">
        <v>109.28</v>
      </c>
      <c r="O8" s="5">
        <v>35.840000000000003</v>
      </c>
      <c r="P8" s="5">
        <v>73.44</v>
      </c>
      <c r="Q8" s="5">
        <f>#REF!*#REF!</f>
        <v>295966.71999999997</v>
      </c>
      <c r="R8" s="5">
        <v>606467.52</v>
      </c>
      <c r="S8" s="5">
        <f>#REF!-#REF!</f>
        <v>310500.8</v>
      </c>
      <c r="T8" s="36">
        <f t="shared" si="0"/>
        <v>1.0491071428571399</v>
      </c>
    </row>
    <row r="9" spans="1:20" x14ac:dyDescent="0.2">
      <c r="A9" s="25" t="s">
        <v>29</v>
      </c>
      <c r="B9" s="25" t="s">
        <v>44</v>
      </c>
      <c r="C9" s="25" t="s">
        <v>42</v>
      </c>
      <c r="D9" s="25" t="s">
        <v>23</v>
      </c>
      <c r="E9" s="25" t="s">
        <v>1915</v>
      </c>
      <c r="F9" s="2">
        <v>41561</v>
      </c>
      <c r="G9" s="23" t="str">
        <f>TEXT(Table2[[#This Row],[Order-Date]],"mmm")</f>
        <v>Oct</v>
      </c>
      <c r="H9">
        <v>2013</v>
      </c>
      <c r="I9">
        <v>919133651</v>
      </c>
      <c r="J9" s="2">
        <v>41375</v>
      </c>
      <c r="K9" s="23">
        <f>WEEKDAY(#REF!,1)</f>
        <v>5</v>
      </c>
      <c r="L9" s="25" t="str">
        <f>IF(#REF!&gt;=#REF!,#REF!-#REF!,"")</f>
        <v/>
      </c>
      <c r="M9" s="4">
        <v>927</v>
      </c>
      <c r="N9" s="5">
        <v>109.28</v>
      </c>
      <c r="O9" s="5">
        <v>35.840000000000003</v>
      </c>
      <c r="P9" s="5">
        <v>73.44</v>
      </c>
      <c r="Q9" s="5">
        <f>#REF!*#REF!</f>
        <v>33223.68</v>
      </c>
      <c r="R9" s="5">
        <v>68078.880000000005</v>
      </c>
      <c r="S9" s="5">
        <f>#REF!-#REF!</f>
        <v>34855.199999999997</v>
      </c>
      <c r="T9" s="36">
        <f t="shared" si="0"/>
        <v>1.0491071428571399</v>
      </c>
    </row>
    <row r="10" spans="1:20" x14ac:dyDescent="0.2">
      <c r="A10" s="25" t="s">
        <v>37</v>
      </c>
      <c r="B10" s="25" t="s">
        <v>45</v>
      </c>
      <c r="C10" s="25" t="s">
        <v>42</v>
      </c>
      <c r="D10" s="25" t="s">
        <v>27</v>
      </c>
      <c r="E10" s="25" t="s">
        <v>1915</v>
      </c>
      <c r="F10" s="2">
        <v>42609</v>
      </c>
      <c r="G10" s="23" t="str">
        <f>TEXT(Table2[[#This Row],[Order-Date]],"mmm")</f>
        <v>Aug</v>
      </c>
      <c r="H10">
        <v>2016</v>
      </c>
      <c r="I10">
        <v>579814469</v>
      </c>
      <c r="J10" s="2">
        <v>42500</v>
      </c>
      <c r="K10" s="23">
        <f>WEEKDAY(#REF!,1)</f>
        <v>3</v>
      </c>
      <c r="L10" s="25" t="str">
        <f>IF(#REF!&gt;=#REF!,#REF!-#REF!,"")</f>
        <v/>
      </c>
      <c r="M10" s="4">
        <v>8841</v>
      </c>
      <c r="N10" s="5">
        <v>109.28</v>
      </c>
      <c r="O10" s="5">
        <v>35.840000000000003</v>
      </c>
      <c r="P10" s="5">
        <v>73.44</v>
      </c>
      <c r="Q10" s="5">
        <f>#REF!*#REF!</f>
        <v>316861.44</v>
      </c>
      <c r="R10" s="5">
        <v>649283.04</v>
      </c>
      <c r="S10" s="5">
        <f>#REF!-#REF!</f>
        <v>332421.59999999998</v>
      </c>
      <c r="T10" s="36">
        <f t="shared" si="0"/>
        <v>1.0491071428571399</v>
      </c>
    </row>
    <row r="11" spans="1:20" x14ac:dyDescent="0.2">
      <c r="A11" s="25" t="s">
        <v>46</v>
      </c>
      <c r="B11" s="25" t="s">
        <v>47</v>
      </c>
      <c r="C11" s="25" t="s">
        <v>22</v>
      </c>
      <c r="D11" s="25" t="s">
        <v>23</v>
      </c>
      <c r="E11" s="25" t="s">
        <v>1915</v>
      </c>
      <c r="F11" s="2">
        <v>42107</v>
      </c>
      <c r="G11" s="23" t="str">
        <f>TEXT(Table2[[#This Row],[Order-Date]],"mmm")</f>
        <v>Apr</v>
      </c>
      <c r="H11">
        <v>2015</v>
      </c>
      <c r="I11">
        <v>192993152</v>
      </c>
      <c r="J11" s="2">
        <v>42190</v>
      </c>
      <c r="K11" s="23">
        <f>WEEKDAY(#REF!,1)</f>
        <v>1</v>
      </c>
      <c r="L11" s="25">
        <f>IF(#REF!&gt;=#REF!,#REF!-#REF!,"")</f>
        <v>83</v>
      </c>
      <c r="M11" s="4">
        <v>9817</v>
      </c>
      <c r="N11" s="5">
        <v>255.28</v>
      </c>
      <c r="O11" s="5">
        <v>159.41999999999999</v>
      </c>
      <c r="P11" s="5">
        <v>95.86</v>
      </c>
      <c r="Q11" s="5">
        <f>#REF!*#REF!</f>
        <v>1565026.14</v>
      </c>
      <c r="R11" s="5">
        <v>941057.62</v>
      </c>
      <c r="S11" s="5">
        <f>#REF!-#REF!</f>
        <v>-623968.52</v>
      </c>
      <c r="T11" s="36">
        <f t="shared" si="0"/>
        <v>-0.39869527035503699</v>
      </c>
    </row>
    <row r="12" spans="1:20" x14ac:dyDescent="0.2">
      <c r="A12" s="25" t="s">
        <v>37</v>
      </c>
      <c r="B12" s="25" t="s">
        <v>48</v>
      </c>
      <c r="C12" s="25" t="s">
        <v>49</v>
      </c>
      <c r="D12" s="25" t="s">
        <v>27</v>
      </c>
      <c r="E12" s="25" t="s">
        <v>1918</v>
      </c>
      <c r="F12" s="2">
        <v>41542</v>
      </c>
      <c r="G12" s="23" t="str">
        <f>TEXT(Table2[[#This Row],[Order-Date]],"mmm")</f>
        <v>Sep</v>
      </c>
      <c r="H12">
        <v>2013</v>
      </c>
      <c r="I12">
        <v>557156026</v>
      </c>
      <c r="J12" s="2">
        <v>41562</v>
      </c>
      <c r="K12" s="23">
        <f>WEEKDAY(#REF!,1)</f>
        <v>3</v>
      </c>
      <c r="L12" s="25">
        <f>IF(#REF!&gt;=#REF!,#REF!-#REF!,"")</f>
        <v>20</v>
      </c>
      <c r="M12" s="4">
        <v>3704</v>
      </c>
      <c r="N12" s="5">
        <v>651.21</v>
      </c>
      <c r="O12" s="5">
        <v>524.96</v>
      </c>
      <c r="P12" s="5">
        <v>126.25</v>
      </c>
      <c r="Q12" s="5">
        <f>#REF!*#REF!</f>
        <v>1944451.84</v>
      </c>
      <c r="R12" s="5">
        <v>467630</v>
      </c>
      <c r="S12" s="5">
        <f>#REF!-#REF!</f>
        <v>-1476821.84</v>
      </c>
      <c r="T12" s="36">
        <f t="shared" si="0"/>
        <v>-0.75950548613227697</v>
      </c>
    </row>
    <row r="13" spans="1:20" x14ac:dyDescent="0.2">
      <c r="A13" s="25" t="s">
        <v>37</v>
      </c>
      <c r="B13" s="25" t="s">
        <v>50</v>
      </c>
      <c r="C13" s="25" t="s">
        <v>51</v>
      </c>
      <c r="D13" s="25" t="s">
        <v>23</v>
      </c>
      <c r="E13" s="25" t="s">
        <v>1915</v>
      </c>
      <c r="F13" s="2">
        <v>41613</v>
      </c>
      <c r="G13" s="23" t="str">
        <f>TEXT(Table2[[#This Row],[Order-Date]],"mmm")</f>
        <v>Dec</v>
      </c>
      <c r="H13">
        <v>2013</v>
      </c>
      <c r="I13">
        <v>741101920</v>
      </c>
      <c r="J13" s="2">
        <v>41411</v>
      </c>
      <c r="K13" s="23">
        <f>WEEKDAY(#REF!,1)</f>
        <v>6</v>
      </c>
      <c r="L13" s="25" t="str">
        <f>IF(#REF!&gt;=#REF!,#REF!-#REF!,"")</f>
        <v/>
      </c>
      <c r="M13" s="4">
        <v>7382</v>
      </c>
      <c r="N13" s="5">
        <v>437.2</v>
      </c>
      <c r="O13" s="5">
        <v>263.33</v>
      </c>
      <c r="P13" s="5">
        <v>173.87</v>
      </c>
      <c r="Q13" s="5">
        <f>#REF!*#REF!</f>
        <v>1943902.06</v>
      </c>
      <c r="R13" s="5">
        <v>1283508.3400000001</v>
      </c>
      <c r="S13" s="5">
        <f>#REF!-#REF!</f>
        <v>-660393.72</v>
      </c>
      <c r="T13" s="36">
        <f t="shared" si="0"/>
        <v>-0.33972581931416901</v>
      </c>
    </row>
    <row r="14" spans="1:20" x14ac:dyDescent="0.2">
      <c r="A14" s="25" t="s">
        <v>32</v>
      </c>
      <c r="B14" s="25" t="s">
        <v>52</v>
      </c>
      <c r="C14" s="25" t="s">
        <v>34</v>
      </c>
      <c r="D14" s="25" t="s">
        <v>27</v>
      </c>
      <c r="E14" s="25" t="s">
        <v>1916</v>
      </c>
      <c r="F14" s="2">
        <v>42582</v>
      </c>
      <c r="G14" s="23" t="str">
        <f>TEXT(Table2[[#This Row],[Order-Date]],"mmm")</f>
        <v>Jul</v>
      </c>
      <c r="H14">
        <v>2016</v>
      </c>
      <c r="I14">
        <v>333942162</v>
      </c>
      <c r="J14" s="2">
        <v>42607</v>
      </c>
      <c r="K14" s="23">
        <f>WEEKDAY(#REF!,1)</f>
        <v>5</v>
      </c>
      <c r="L14" s="25">
        <f>IF(#REF!&gt;=#REF!,#REF!-#REF!,"")</f>
        <v>25</v>
      </c>
      <c r="M14" s="4">
        <v>9762</v>
      </c>
      <c r="N14" s="5">
        <v>205.7</v>
      </c>
      <c r="O14" s="5">
        <v>117.11</v>
      </c>
      <c r="P14" s="5">
        <v>88.59</v>
      </c>
      <c r="Q14" s="5">
        <f>#REF!*#REF!</f>
        <v>1143227.82</v>
      </c>
      <c r="R14" s="5">
        <v>864815.58</v>
      </c>
      <c r="S14" s="5">
        <f>#REF!-#REF!</f>
        <v>-278412.24</v>
      </c>
      <c r="T14" s="36">
        <f t="shared" si="0"/>
        <v>-0.24353172231235601</v>
      </c>
    </row>
    <row r="15" spans="1:20" x14ac:dyDescent="0.2">
      <c r="A15" s="25" t="s">
        <v>20</v>
      </c>
      <c r="B15" s="25" t="s">
        <v>53</v>
      </c>
      <c r="C15" s="25" t="s">
        <v>51</v>
      </c>
      <c r="D15" s="25" t="s">
        <v>27</v>
      </c>
      <c r="E15" s="25" t="s">
        <v>1917</v>
      </c>
      <c r="F15" s="2">
        <v>42162</v>
      </c>
      <c r="G15" s="23" t="str">
        <f>TEXT(Table2[[#This Row],[Order-Date]],"mmm")</f>
        <v>Jun</v>
      </c>
      <c r="H15">
        <v>2015</v>
      </c>
      <c r="I15">
        <v>795100581</v>
      </c>
      <c r="J15" s="2">
        <v>42201</v>
      </c>
      <c r="K15" s="23">
        <f>WEEKDAY(#REF!,1)</f>
        <v>5</v>
      </c>
      <c r="L15" s="25">
        <f>IF(#REF!&gt;=#REF!,#REF!-#REF!,"")</f>
        <v>39</v>
      </c>
      <c r="M15" s="4">
        <v>6786</v>
      </c>
      <c r="N15" s="5">
        <v>437.2</v>
      </c>
      <c r="O15" s="5">
        <v>263.33</v>
      </c>
      <c r="P15" s="5">
        <v>173.87</v>
      </c>
      <c r="Q15" s="5">
        <f>#REF!*#REF!</f>
        <v>1786957.38</v>
      </c>
      <c r="R15" s="5">
        <v>1179881.82</v>
      </c>
      <c r="S15" s="5">
        <f>#REF!-#REF!</f>
        <v>-607075.56000000006</v>
      </c>
      <c r="T15" s="36">
        <f t="shared" si="0"/>
        <v>-0.33972581931416901</v>
      </c>
    </row>
    <row r="16" spans="1:20" x14ac:dyDescent="0.2">
      <c r="A16" s="25" t="s">
        <v>20</v>
      </c>
      <c r="B16" s="25" t="s">
        <v>54</v>
      </c>
      <c r="C16" s="25" t="s">
        <v>22</v>
      </c>
      <c r="D16" s="25" t="s">
        <v>23</v>
      </c>
      <c r="E16" s="25" t="s">
        <v>1916</v>
      </c>
      <c r="F16" s="2">
        <v>40510</v>
      </c>
      <c r="G16" s="23" t="str">
        <f>TEXT(Table2[[#This Row],[Order-Date]],"mmm")</f>
        <v>Nov</v>
      </c>
      <c r="H16">
        <v>2010</v>
      </c>
      <c r="I16">
        <v>504313504</v>
      </c>
      <c r="J16" s="2">
        <v>40249</v>
      </c>
      <c r="K16" s="23">
        <f>WEEKDAY(#REF!,1)</f>
        <v>6</v>
      </c>
      <c r="L16" s="25" t="str">
        <f>IF(#REF!&gt;=#REF!,#REF!-#REF!,"")</f>
        <v/>
      </c>
      <c r="M16" s="4">
        <v>6428</v>
      </c>
      <c r="N16" s="5">
        <v>255.28</v>
      </c>
      <c r="O16" s="5">
        <v>159.41999999999999</v>
      </c>
      <c r="P16" s="5">
        <v>95.86</v>
      </c>
      <c r="Q16" s="5">
        <f>#REF!*#REF!</f>
        <v>1024751.76</v>
      </c>
      <c r="R16" s="5">
        <v>616188.07999999996</v>
      </c>
      <c r="S16" s="5">
        <f>#REF!-#REF!</f>
        <v>-408563.68</v>
      </c>
      <c r="T16" s="36">
        <f t="shared" si="0"/>
        <v>-0.39869527035503699</v>
      </c>
    </row>
    <row r="17" spans="1:20" x14ac:dyDescent="0.2">
      <c r="A17" s="25" t="s">
        <v>37</v>
      </c>
      <c r="B17" s="25" t="s">
        <v>55</v>
      </c>
      <c r="C17" s="25" t="s">
        <v>56</v>
      </c>
      <c r="D17" s="25" t="s">
        <v>27</v>
      </c>
      <c r="E17" s="25" t="s">
        <v>1917</v>
      </c>
      <c r="F17" s="2">
        <v>42355</v>
      </c>
      <c r="G17" s="23" t="str">
        <f>TEXT(Table2[[#This Row],[Order-Date]],"mmm")</f>
        <v>Dec</v>
      </c>
      <c r="H17">
        <v>2015</v>
      </c>
      <c r="I17">
        <v>611629760</v>
      </c>
      <c r="J17" s="2">
        <v>42400</v>
      </c>
      <c r="K17" s="23">
        <f>WEEKDAY(#REF!,1)</f>
        <v>1</v>
      </c>
      <c r="L17" s="25">
        <f>IF(#REF!&gt;=#REF!,#REF!-#REF!,"")</f>
        <v>45</v>
      </c>
      <c r="M17" s="4">
        <v>3693</v>
      </c>
      <c r="N17" s="5">
        <v>421.89</v>
      </c>
      <c r="O17" s="5">
        <v>364.69</v>
      </c>
      <c r="P17" s="5">
        <v>57.2</v>
      </c>
      <c r="Q17" s="5">
        <f>#REF!*#REF!</f>
        <v>1346800.17</v>
      </c>
      <c r="R17" s="5">
        <v>211239.6</v>
      </c>
      <c r="S17" s="5">
        <f>#REF!-#REF!</f>
        <v>-1135560.57</v>
      </c>
      <c r="T17" s="36">
        <f t="shared" si="0"/>
        <v>-0.84315445995228799</v>
      </c>
    </row>
    <row r="18" spans="1:20" x14ac:dyDescent="0.2">
      <c r="A18" s="25" t="s">
        <v>29</v>
      </c>
      <c r="B18" s="25" t="s">
        <v>57</v>
      </c>
      <c r="C18" s="25" t="s">
        <v>34</v>
      </c>
      <c r="D18" s="25" t="s">
        <v>27</v>
      </c>
      <c r="E18" s="25" t="s">
        <v>1918</v>
      </c>
      <c r="F18" s="2">
        <v>41864</v>
      </c>
      <c r="G18" s="23" t="str">
        <f>TEXT(Table2[[#This Row],[Order-Date]],"mmm")</f>
        <v>Aug</v>
      </c>
      <c r="H18">
        <v>2014</v>
      </c>
      <c r="I18">
        <v>987410676</v>
      </c>
      <c r="J18" s="2">
        <v>41799</v>
      </c>
      <c r="K18" s="23">
        <f>WEEKDAY(#REF!,1)</f>
        <v>2</v>
      </c>
      <c r="L18" s="25" t="str">
        <f>IF(#REF!&gt;=#REF!,#REF!-#REF!,"")</f>
        <v/>
      </c>
      <c r="M18" s="4">
        <v>5616</v>
      </c>
      <c r="N18" s="5">
        <v>205.7</v>
      </c>
      <c r="O18" s="5">
        <v>117.11</v>
      </c>
      <c r="P18" s="5">
        <v>88.59</v>
      </c>
      <c r="Q18" s="5">
        <f>#REF!*#REF!</f>
        <v>657689.76</v>
      </c>
      <c r="R18" s="5">
        <v>497521.44</v>
      </c>
      <c r="S18" s="5">
        <f>#REF!-#REF!</f>
        <v>-160168.32000000001</v>
      </c>
      <c r="T18" s="36">
        <f t="shared" si="0"/>
        <v>-0.24353172231235601</v>
      </c>
    </row>
    <row r="19" spans="1:20" x14ac:dyDescent="0.2">
      <c r="A19" s="25" t="s">
        <v>29</v>
      </c>
      <c r="B19" s="25" t="s">
        <v>58</v>
      </c>
      <c r="C19" s="25" t="s">
        <v>49</v>
      </c>
      <c r="D19" s="25" t="s">
        <v>23</v>
      </c>
      <c r="E19" s="25" t="s">
        <v>1916</v>
      </c>
      <c r="F19" s="2">
        <v>40482</v>
      </c>
      <c r="G19" s="23" t="str">
        <f>TEXT(Table2[[#This Row],[Order-Date]],"mmm")</f>
        <v>Oct</v>
      </c>
      <c r="H19">
        <v>2010</v>
      </c>
      <c r="I19">
        <v>672330081</v>
      </c>
      <c r="J19" s="2">
        <v>40511</v>
      </c>
      <c r="K19" s="23">
        <f>WEEKDAY(#REF!,1)</f>
        <v>2</v>
      </c>
      <c r="L19" s="25">
        <f>IF(#REF!&gt;=#REF!,#REF!-#REF!,"")</f>
        <v>29</v>
      </c>
      <c r="M19" s="4">
        <v>6266</v>
      </c>
      <c r="N19" s="5">
        <v>651.21</v>
      </c>
      <c r="O19" s="5">
        <v>524.96</v>
      </c>
      <c r="P19" s="5">
        <v>126.25</v>
      </c>
      <c r="Q19" s="5">
        <f>#REF!*#REF!</f>
        <v>3289399.36</v>
      </c>
      <c r="R19" s="5">
        <v>791082.5</v>
      </c>
      <c r="S19" s="5">
        <f>#REF!-#REF!</f>
        <v>-2498316.86</v>
      </c>
      <c r="T19" s="36">
        <f t="shared" si="0"/>
        <v>-0.75950548613227697</v>
      </c>
    </row>
    <row r="20" spans="1:20" x14ac:dyDescent="0.2">
      <c r="A20" s="25" t="s">
        <v>59</v>
      </c>
      <c r="B20" s="25" t="s">
        <v>60</v>
      </c>
      <c r="C20" s="25" t="s">
        <v>31</v>
      </c>
      <c r="D20" s="25" t="s">
        <v>23</v>
      </c>
      <c r="E20" s="25" t="s">
        <v>1918</v>
      </c>
      <c r="F20" s="2">
        <v>42807</v>
      </c>
      <c r="G20" s="23" t="str">
        <f>TEXT(Table2[[#This Row],[Order-Date]],"mmm")</f>
        <v>Mar</v>
      </c>
      <c r="H20">
        <v>2017</v>
      </c>
      <c r="I20">
        <v>127374303</v>
      </c>
      <c r="J20" s="2">
        <v>42814</v>
      </c>
      <c r="K20" s="23">
        <f>WEEKDAY(#REF!,1)</f>
        <v>2</v>
      </c>
      <c r="L20" s="25">
        <f>IF(#REF!&gt;=#REF!,#REF!-#REF!,"")</f>
        <v>7</v>
      </c>
      <c r="M20" s="4">
        <v>1742</v>
      </c>
      <c r="N20" s="5">
        <v>47.45</v>
      </c>
      <c r="O20" s="5">
        <v>31.79</v>
      </c>
      <c r="P20" s="5">
        <v>15.66</v>
      </c>
      <c r="Q20" s="5">
        <f>#REF!*#REF!</f>
        <v>55378.18</v>
      </c>
      <c r="R20" s="5">
        <v>27279.72</v>
      </c>
      <c r="S20" s="5">
        <f>#REF!-#REF!</f>
        <v>-28098.46</v>
      </c>
      <c r="T20" s="36">
        <f t="shared" si="0"/>
        <v>-0.50739226171752105</v>
      </c>
    </row>
    <row r="21" spans="1:20" x14ac:dyDescent="0.2">
      <c r="A21" s="25" t="s">
        <v>20</v>
      </c>
      <c r="B21" s="25" t="s">
        <v>61</v>
      </c>
      <c r="C21" s="25" t="s">
        <v>22</v>
      </c>
      <c r="D21" s="25" t="s">
        <v>27</v>
      </c>
      <c r="E21" s="25" t="s">
        <v>1918</v>
      </c>
      <c r="F21" s="2">
        <v>41380</v>
      </c>
      <c r="G21" s="23" t="str">
        <f>TEXT(Table2[[#This Row],[Order-Date]],"mmm")</f>
        <v>Apr</v>
      </c>
      <c r="H21">
        <v>2013</v>
      </c>
      <c r="I21">
        <v>783842170</v>
      </c>
      <c r="J21" s="2">
        <v>41280</v>
      </c>
      <c r="K21" s="23">
        <f>WEEKDAY(#REF!,1)</f>
        <v>1</v>
      </c>
      <c r="L21" s="25" t="str">
        <f>IF(#REF!&gt;=#REF!,#REF!-#REF!,"")</f>
        <v/>
      </c>
      <c r="M21" s="4">
        <v>5172</v>
      </c>
      <c r="N21" s="5">
        <v>255.28</v>
      </c>
      <c r="O21" s="5">
        <v>159.41999999999999</v>
      </c>
      <c r="P21" s="5">
        <v>95.86</v>
      </c>
      <c r="Q21" s="5">
        <f>#REF!*#REF!</f>
        <v>824520.24</v>
      </c>
      <c r="R21" s="5">
        <v>495787.92</v>
      </c>
      <c r="S21" s="5">
        <f>#REF!-#REF!</f>
        <v>-328732.32</v>
      </c>
      <c r="T21" s="36">
        <f t="shared" si="0"/>
        <v>-0.39869527035503699</v>
      </c>
    </row>
    <row r="22" spans="1:20" x14ac:dyDescent="0.2">
      <c r="A22" s="25" t="s">
        <v>37</v>
      </c>
      <c r="B22" s="25" t="s">
        <v>62</v>
      </c>
      <c r="C22" s="25" t="s">
        <v>31</v>
      </c>
      <c r="D22" s="25" t="s">
        <v>27</v>
      </c>
      <c r="E22" s="25" t="s">
        <v>1916</v>
      </c>
      <c r="F22" s="2">
        <v>40196</v>
      </c>
      <c r="G22" s="23" t="str">
        <f>TEXT(Table2[[#This Row],[Order-Date]],"mmm")</f>
        <v>Jan</v>
      </c>
      <c r="H22">
        <v>2010</v>
      </c>
      <c r="I22">
        <v>993345010</v>
      </c>
      <c r="J22" s="2">
        <v>40240</v>
      </c>
      <c r="K22" s="23">
        <f>WEEKDAY(#REF!,1)</f>
        <v>4</v>
      </c>
      <c r="L22" s="25">
        <f>IF(#REF!&gt;=#REF!,#REF!-#REF!,"")</f>
        <v>44</v>
      </c>
      <c r="M22" s="4">
        <v>1718</v>
      </c>
      <c r="N22" s="5">
        <v>47.45</v>
      </c>
      <c r="O22" s="5">
        <v>31.79</v>
      </c>
      <c r="P22" s="5">
        <v>15.66</v>
      </c>
      <c r="Q22" s="5">
        <f>#REF!*#REF!</f>
        <v>54615.22</v>
      </c>
      <c r="R22" s="5">
        <v>26903.88</v>
      </c>
      <c r="S22" s="5">
        <f>#REF!-#REF!</f>
        <v>-27711.34</v>
      </c>
      <c r="T22" s="36">
        <f t="shared" si="0"/>
        <v>-0.50739226171752105</v>
      </c>
    </row>
    <row r="23" spans="1:20" x14ac:dyDescent="0.2">
      <c r="A23" s="25" t="s">
        <v>37</v>
      </c>
      <c r="B23" s="25" t="s">
        <v>63</v>
      </c>
      <c r="C23" s="25" t="s">
        <v>22</v>
      </c>
      <c r="D23" s="25" t="s">
        <v>27</v>
      </c>
      <c r="E23" s="25" t="s">
        <v>1915</v>
      </c>
      <c r="F23" s="2">
        <v>42133</v>
      </c>
      <c r="G23" s="23" t="str">
        <f>TEXT(Table2[[#This Row],[Order-Date]],"mmm")</f>
        <v>May</v>
      </c>
      <c r="H23">
        <v>2015</v>
      </c>
      <c r="I23">
        <v>977806651</v>
      </c>
      <c r="J23" s="2">
        <v>42291</v>
      </c>
      <c r="K23" s="23">
        <f>WEEKDAY(#REF!,1)</f>
        <v>4</v>
      </c>
      <c r="L23" s="25">
        <f>IF(#REF!&gt;=#REF!,#REF!-#REF!,"")</f>
        <v>158</v>
      </c>
      <c r="M23" s="4">
        <v>3572</v>
      </c>
      <c r="N23" s="5">
        <v>255.28</v>
      </c>
      <c r="O23" s="5">
        <v>159.41999999999999</v>
      </c>
      <c r="P23" s="5">
        <v>95.86</v>
      </c>
      <c r="Q23" s="5">
        <f>#REF!*#REF!</f>
        <v>569448.24</v>
      </c>
      <c r="R23" s="5">
        <v>342411.92</v>
      </c>
      <c r="S23" s="5">
        <f>#REF!-#REF!</f>
        <v>-227036.32</v>
      </c>
      <c r="T23" s="36">
        <f t="shared" si="0"/>
        <v>-0.39869527035503699</v>
      </c>
    </row>
    <row r="24" spans="1:20" x14ac:dyDescent="0.2">
      <c r="A24" s="25" t="s">
        <v>29</v>
      </c>
      <c r="B24" s="25" t="s">
        <v>64</v>
      </c>
      <c r="C24" s="25" t="s">
        <v>65</v>
      </c>
      <c r="D24" s="25" t="s">
        <v>23</v>
      </c>
      <c r="E24" s="25" t="s">
        <v>1916</v>
      </c>
      <c r="F24" s="2">
        <v>42641</v>
      </c>
      <c r="G24" s="23" t="str">
        <f>TEXT(Table2[[#This Row],[Order-Date]],"mmm")</f>
        <v>Sep</v>
      </c>
      <c r="H24">
        <v>2016</v>
      </c>
      <c r="I24">
        <v>579463422</v>
      </c>
      <c r="J24" s="2">
        <v>42380</v>
      </c>
      <c r="K24" s="23">
        <f>WEEKDAY(#REF!,1)</f>
        <v>2</v>
      </c>
      <c r="L24" s="25" t="str">
        <f>IF(#REF!&gt;=#REF!,#REF!-#REF!,"")</f>
        <v/>
      </c>
      <c r="M24" s="4">
        <v>4958</v>
      </c>
      <c r="N24" s="5">
        <v>9.33</v>
      </c>
      <c r="O24" s="5">
        <v>6.92</v>
      </c>
      <c r="P24" s="5">
        <v>2.41</v>
      </c>
      <c r="Q24" s="5">
        <f>#REF!*#REF!</f>
        <v>34309.360000000001</v>
      </c>
      <c r="R24" s="5">
        <v>11948.78</v>
      </c>
      <c r="S24" s="5">
        <f>#REF!-#REF!</f>
        <v>-22360.58</v>
      </c>
      <c r="T24" s="36">
        <f t="shared" si="0"/>
        <v>-0.65173410404624299</v>
      </c>
    </row>
    <row r="25" spans="1:20" x14ac:dyDescent="0.2">
      <c r="A25" s="25" t="s">
        <v>40</v>
      </c>
      <c r="B25" s="25" t="s">
        <v>66</v>
      </c>
      <c r="C25" s="25" t="s">
        <v>31</v>
      </c>
      <c r="D25" s="25" t="s">
        <v>27</v>
      </c>
      <c r="E25" s="25" t="s">
        <v>1916</v>
      </c>
      <c r="F25" s="2">
        <v>40990</v>
      </c>
      <c r="G25" s="23" t="str">
        <f>TEXT(Table2[[#This Row],[Order-Date]],"mmm")</f>
        <v>Mar</v>
      </c>
      <c r="H25">
        <v>2012</v>
      </c>
      <c r="I25">
        <v>610864150</v>
      </c>
      <c r="J25" s="2">
        <v>41094</v>
      </c>
      <c r="K25" s="23">
        <f>WEEKDAY(#REF!,1)</f>
        <v>4</v>
      </c>
      <c r="L25" s="25">
        <f>IF(#REF!&gt;=#REF!,#REF!-#REF!,"")</f>
        <v>104</v>
      </c>
      <c r="M25" s="4">
        <v>7132</v>
      </c>
      <c r="N25" s="5">
        <v>47.45</v>
      </c>
      <c r="O25" s="5">
        <v>31.79</v>
      </c>
      <c r="P25" s="5">
        <v>15.66</v>
      </c>
      <c r="Q25" s="5">
        <f>#REF!*#REF!</f>
        <v>226726.28</v>
      </c>
      <c r="R25" s="5">
        <v>111687.12</v>
      </c>
      <c r="S25" s="5">
        <f>#REF!-#REF!</f>
        <v>-115039.16</v>
      </c>
      <c r="T25" s="36">
        <f t="shared" si="0"/>
        <v>-0.50739226171752105</v>
      </c>
    </row>
    <row r="26" spans="1:20" x14ac:dyDescent="0.2">
      <c r="A26" s="25" t="s">
        <v>37</v>
      </c>
      <c r="B26" s="25" t="s">
        <v>67</v>
      </c>
      <c r="C26" s="25" t="s">
        <v>26</v>
      </c>
      <c r="D26" s="25" t="s">
        <v>27</v>
      </c>
      <c r="E26" s="25" t="s">
        <v>1916</v>
      </c>
      <c r="F26" s="2">
        <v>42850</v>
      </c>
      <c r="G26" s="23" t="str">
        <f>TEXT(Table2[[#This Row],[Order-Date]],"mmm")</f>
        <v>Apr</v>
      </c>
      <c r="H26">
        <v>2017</v>
      </c>
      <c r="I26">
        <v>604870164</v>
      </c>
      <c r="J26" s="2">
        <v>42861</v>
      </c>
      <c r="K26" s="23">
        <f>WEEKDAY(#REF!,1)</f>
        <v>7</v>
      </c>
      <c r="L26" s="25">
        <f>IF(#REF!&gt;=#REF!,#REF!-#REF!,"")</f>
        <v>11</v>
      </c>
      <c r="M26" s="4">
        <v>3378</v>
      </c>
      <c r="N26" s="5">
        <v>152.58000000000001</v>
      </c>
      <c r="O26" s="5">
        <v>97.44</v>
      </c>
      <c r="P26" s="5">
        <v>55.14</v>
      </c>
      <c r="Q26" s="5">
        <f>#REF!*#REF!</f>
        <v>329152.32</v>
      </c>
      <c r="R26" s="5">
        <v>186262.92</v>
      </c>
      <c r="S26" s="5">
        <f>#REF!-#REF!</f>
        <v>-142889.4</v>
      </c>
      <c r="T26" s="36">
        <f t="shared" si="0"/>
        <v>-0.43411330049261099</v>
      </c>
    </row>
    <row r="27" spans="1:20" x14ac:dyDescent="0.2">
      <c r="A27" s="25" t="s">
        <v>20</v>
      </c>
      <c r="B27" s="25" t="s">
        <v>68</v>
      </c>
      <c r="C27" s="25" t="s">
        <v>34</v>
      </c>
      <c r="D27" s="25" t="s">
        <v>23</v>
      </c>
      <c r="E27" s="25" t="s">
        <v>1917</v>
      </c>
      <c r="F27" s="2">
        <v>41711</v>
      </c>
      <c r="G27" s="23" t="str">
        <f>TEXT(Table2[[#This Row],[Order-Date]],"mmm")</f>
        <v>Mar</v>
      </c>
      <c r="H27">
        <v>2014</v>
      </c>
      <c r="I27">
        <v>164655292</v>
      </c>
      <c r="J27" s="2">
        <v>41644</v>
      </c>
      <c r="K27" s="23">
        <f>WEEKDAY(#REF!,1)</f>
        <v>1</v>
      </c>
      <c r="L27" s="25" t="str">
        <f>IF(#REF!&gt;=#REF!,#REF!-#REF!,"")</f>
        <v/>
      </c>
      <c r="M27" s="4">
        <v>4015</v>
      </c>
      <c r="N27" s="5">
        <v>205.7</v>
      </c>
      <c r="O27" s="5">
        <v>117.11</v>
      </c>
      <c r="P27" s="5">
        <v>88.59</v>
      </c>
      <c r="Q27" s="5">
        <f>#REF!*#REF!</f>
        <v>470196.65</v>
      </c>
      <c r="R27" s="5">
        <v>355688.85</v>
      </c>
      <c r="S27" s="5">
        <f>#REF!-#REF!</f>
        <v>-114507.8</v>
      </c>
      <c r="T27" s="36">
        <f t="shared" si="0"/>
        <v>-0.24353172231235601</v>
      </c>
    </row>
    <row r="28" spans="1:20" x14ac:dyDescent="0.2">
      <c r="A28" s="25" t="s">
        <v>29</v>
      </c>
      <c r="B28" s="25" t="s">
        <v>69</v>
      </c>
      <c r="C28" s="25" t="s">
        <v>65</v>
      </c>
      <c r="D28" s="25" t="s">
        <v>27</v>
      </c>
      <c r="E28" s="25" t="s">
        <v>1916</v>
      </c>
      <c r="F28" s="2">
        <v>42519</v>
      </c>
      <c r="G28" s="23" t="str">
        <f>TEXT(Table2[[#This Row],[Order-Date]],"mmm")</f>
        <v>May</v>
      </c>
      <c r="H28">
        <v>2016</v>
      </c>
      <c r="I28">
        <v>313705861</v>
      </c>
      <c r="J28" s="2">
        <v>42650</v>
      </c>
      <c r="K28" s="23">
        <f>WEEKDAY(#REF!,1)</f>
        <v>6</v>
      </c>
      <c r="L28" s="25">
        <f>IF(#REF!&gt;=#REF!,#REF!-#REF!,"")</f>
        <v>131</v>
      </c>
      <c r="M28" s="4">
        <v>1390</v>
      </c>
      <c r="N28" s="5">
        <v>9.33</v>
      </c>
      <c r="O28" s="5">
        <v>6.92</v>
      </c>
      <c r="P28" s="5">
        <v>2.41</v>
      </c>
      <c r="Q28" s="5">
        <f>#REF!*#REF!</f>
        <v>9618.7999999999993</v>
      </c>
      <c r="R28" s="5">
        <v>3349.9</v>
      </c>
      <c r="S28" s="5">
        <f>#REF!-#REF!</f>
        <v>-6268.9</v>
      </c>
      <c r="T28" s="36">
        <f t="shared" si="0"/>
        <v>-0.65173410404624299</v>
      </c>
    </row>
    <row r="29" spans="1:20" x14ac:dyDescent="0.2">
      <c r="A29" s="25" t="s">
        <v>20</v>
      </c>
      <c r="B29" s="25" t="s">
        <v>70</v>
      </c>
      <c r="C29" s="25" t="s">
        <v>49</v>
      </c>
      <c r="D29" s="25" t="s">
        <v>23</v>
      </c>
      <c r="E29" s="25" t="s">
        <v>1915</v>
      </c>
      <c r="F29" s="2">
        <v>40925</v>
      </c>
      <c r="G29" s="23" t="str">
        <f>TEXT(Table2[[#This Row],[Order-Date]],"mmm")</f>
        <v>Jan</v>
      </c>
      <c r="H29">
        <v>2012</v>
      </c>
      <c r="I29">
        <v>345820701</v>
      </c>
      <c r="J29" s="2">
        <v>40910</v>
      </c>
      <c r="K29" s="23">
        <f>WEEKDAY(#REF!,1)</f>
        <v>2</v>
      </c>
      <c r="L29" s="25" t="str">
        <f>IF(#REF!&gt;=#REF!,#REF!-#REF!,"")</f>
        <v/>
      </c>
      <c r="M29" s="4">
        <v>4885</v>
      </c>
      <c r="N29" s="5">
        <v>651.21</v>
      </c>
      <c r="O29" s="5">
        <v>524.96</v>
      </c>
      <c r="P29" s="5">
        <v>126.25</v>
      </c>
      <c r="Q29" s="5">
        <f>#REF!*#REF!</f>
        <v>2564429.6</v>
      </c>
      <c r="R29" s="5">
        <v>616731.25</v>
      </c>
      <c r="S29" s="5">
        <f>#REF!-#REF!</f>
        <v>-1947698.35</v>
      </c>
      <c r="T29" s="36">
        <f t="shared" si="0"/>
        <v>-0.75950548613227697</v>
      </c>
    </row>
    <row r="30" spans="1:20" x14ac:dyDescent="0.2">
      <c r="A30" s="25" t="s">
        <v>46</v>
      </c>
      <c r="B30" s="25" t="s">
        <v>71</v>
      </c>
      <c r="C30" s="25" t="s">
        <v>22</v>
      </c>
      <c r="D30" s="25" t="s">
        <v>23</v>
      </c>
      <c r="E30" s="25" t="s">
        <v>1915</v>
      </c>
      <c r="F30" s="2">
        <v>41270</v>
      </c>
      <c r="G30" s="23" t="str">
        <f>TEXT(Table2[[#This Row],[Order-Date]],"mmm")</f>
        <v>Dec</v>
      </c>
      <c r="H30">
        <v>2012</v>
      </c>
      <c r="I30">
        <v>975111138</v>
      </c>
      <c r="J30" s="2">
        <v>41295</v>
      </c>
      <c r="K30" s="23">
        <f>WEEKDAY(#REF!,1)</f>
        <v>2</v>
      </c>
      <c r="L30" s="25">
        <f>IF(#REF!&gt;=#REF!,#REF!-#REF!,"")</f>
        <v>25</v>
      </c>
      <c r="M30" s="4">
        <v>5910</v>
      </c>
      <c r="N30" s="5">
        <v>255.28</v>
      </c>
      <c r="O30" s="5">
        <v>159.41999999999999</v>
      </c>
      <c r="P30" s="5">
        <v>95.86</v>
      </c>
      <c r="Q30" s="5">
        <f>#REF!*#REF!</f>
        <v>942172.2</v>
      </c>
      <c r="R30" s="5">
        <v>566532.6</v>
      </c>
      <c r="S30" s="5">
        <f>#REF!-#REF!</f>
        <v>-375639.6</v>
      </c>
      <c r="T30" s="36">
        <f t="shared" si="0"/>
        <v>-0.39869527035503699</v>
      </c>
    </row>
    <row r="31" spans="1:20" x14ac:dyDescent="0.2">
      <c r="A31" s="25" t="s">
        <v>40</v>
      </c>
      <c r="B31" s="25" t="s">
        <v>72</v>
      </c>
      <c r="C31" s="25" t="s">
        <v>26</v>
      </c>
      <c r="D31" s="25" t="s">
        <v>23</v>
      </c>
      <c r="E31" s="25" t="s">
        <v>1918</v>
      </c>
      <c r="F31" s="2">
        <v>41278</v>
      </c>
      <c r="G31" s="23" t="str">
        <f>TEXT(Table2[[#This Row],[Order-Date]],"mmm")</f>
        <v>Jan</v>
      </c>
      <c r="H31">
        <v>2013</v>
      </c>
      <c r="I31">
        <v>286001002</v>
      </c>
      <c r="J31" s="2">
        <v>41379</v>
      </c>
      <c r="K31" s="23">
        <f>WEEKDAY(#REF!,1)</f>
        <v>2</v>
      </c>
      <c r="L31" s="25">
        <f>IF(#REF!&gt;=#REF!,#REF!-#REF!,"")</f>
        <v>101</v>
      </c>
      <c r="M31" s="4">
        <v>2907</v>
      </c>
      <c r="N31" s="5">
        <v>152.58000000000001</v>
      </c>
      <c r="O31" s="5">
        <v>97.44</v>
      </c>
      <c r="P31" s="5">
        <v>55.14</v>
      </c>
      <c r="Q31" s="5">
        <f>#REF!*#REF!</f>
        <v>283258.08</v>
      </c>
      <c r="R31" s="5">
        <v>160291.98000000001</v>
      </c>
      <c r="S31" s="5">
        <f>#REF!-#REF!</f>
        <v>-122966.1</v>
      </c>
      <c r="T31" s="36">
        <f t="shared" si="0"/>
        <v>-0.43411330049261099</v>
      </c>
    </row>
    <row r="32" spans="1:20" x14ac:dyDescent="0.2">
      <c r="A32" s="25" t="s">
        <v>37</v>
      </c>
      <c r="B32" s="25" t="s">
        <v>73</v>
      </c>
      <c r="C32" s="25" t="s">
        <v>51</v>
      </c>
      <c r="D32" s="25" t="s">
        <v>27</v>
      </c>
      <c r="E32" s="25" t="s">
        <v>1917</v>
      </c>
      <c r="F32" s="2">
        <v>42181</v>
      </c>
      <c r="G32" s="23" t="str">
        <f>TEXT(Table2[[#This Row],[Order-Date]],"mmm")</f>
        <v>Jun</v>
      </c>
      <c r="H32">
        <v>2015</v>
      </c>
      <c r="I32">
        <v>483226621</v>
      </c>
      <c r="J32" s="2">
        <v>42163</v>
      </c>
      <c r="K32" s="23">
        <f>WEEKDAY(#REF!,1)</f>
        <v>2</v>
      </c>
      <c r="L32" s="25" t="str">
        <f>IF(#REF!&gt;=#REF!,#REF!-#REF!,"")</f>
        <v/>
      </c>
      <c r="M32" s="4">
        <v>6350</v>
      </c>
      <c r="N32" s="5">
        <v>437.2</v>
      </c>
      <c r="O32" s="5">
        <v>263.33</v>
      </c>
      <c r="P32" s="5">
        <v>173.87</v>
      </c>
      <c r="Q32" s="5">
        <f>#REF!*#REF!</f>
        <v>1672145.5</v>
      </c>
      <c r="R32" s="5">
        <v>1104074.5</v>
      </c>
      <c r="S32" s="5">
        <f>#REF!-#REF!</f>
        <v>-568071</v>
      </c>
      <c r="T32" s="36">
        <f t="shared" si="0"/>
        <v>-0.33972581931416901</v>
      </c>
    </row>
    <row r="33" spans="1:20" x14ac:dyDescent="0.2">
      <c r="A33" s="25" t="s">
        <v>40</v>
      </c>
      <c r="B33" s="25" t="s">
        <v>74</v>
      </c>
      <c r="C33" s="25" t="s">
        <v>42</v>
      </c>
      <c r="D33" s="25" t="s">
        <v>27</v>
      </c>
      <c r="E33" s="25" t="s">
        <v>1915</v>
      </c>
      <c r="F33" s="2">
        <v>40925</v>
      </c>
      <c r="G33" s="23" t="str">
        <f>TEXT(Table2[[#This Row],[Order-Date]],"mmm")</f>
        <v>Jan</v>
      </c>
      <c r="H33">
        <v>2012</v>
      </c>
      <c r="I33">
        <v>241836822</v>
      </c>
      <c r="J33" s="2">
        <v>40925</v>
      </c>
      <c r="K33" s="23">
        <f>WEEKDAY(#REF!,1)</f>
        <v>3</v>
      </c>
      <c r="L33" s="25">
        <f>IF(#REF!&gt;=#REF!,#REF!-#REF!,"")</f>
        <v>0</v>
      </c>
      <c r="M33" s="4">
        <v>3744</v>
      </c>
      <c r="N33" s="5">
        <v>109.28</v>
      </c>
      <c r="O33" s="5">
        <v>35.840000000000003</v>
      </c>
      <c r="P33" s="5">
        <v>73.44</v>
      </c>
      <c r="Q33" s="5">
        <f>#REF!*#REF!</f>
        <v>134184.95999999999</v>
      </c>
      <c r="R33" s="5">
        <v>274959.35999999999</v>
      </c>
      <c r="S33" s="5">
        <f>#REF!-#REF!</f>
        <v>140774.39999999999</v>
      </c>
      <c r="T33" s="36">
        <f t="shared" si="0"/>
        <v>1.0491071428571399</v>
      </c>
    </row>
    <row r="34" spans="1:20" x14ac:dyDescent="0.2">
      <c r="A34" s="25" t="s">
        <v>37</v>
      </c>
      <c r="B34" s="25" t="s">
        <v>50</v>
      </c>
      <c r="C34" s="25" t="s">
        <v>42</v>
      </c>
      <c r="D34" s="25" t="s">
        <v>23</v>
      </c>
      <c r="E34" s="25" t="s">
        <v>1917</v>
      </c>
      <c r="F34" s="2">
        <v>40609</v>
      </c>
      <c r="G34" s="23" t="str">
        <f>TEXT(Table2[[#This Row],[Order-Date]],"mmm")</f>
        <v>Mar</v>
      </c>
      <c r="H34">
        <v>2011</v>
      </c>
      <c r="I34">
        <v>557192933</v>
      </c>
      <c r="J34" s="2">
        <v>40670</v>
      </c>
      <c r="K34" s="23">
        <f>WEEKDAY(#REF!,1)</f>
        <v>7</v>
      </c>
      <c r="L34" s="25">
        <f>IF(#REF!&gt;=#REF!,#REF!-#REF!,"")</f>
        <v>61</v>
      </c>
      <c r="M34" s="4">
        <v>4626</v>
      </c>
      <c r="N34" s="5">
        <v>109.28</v>
      </c>
      <c r="O34" s="5">
        <v>35.840000000000003</v>
      </c>
      <c r="P34" s="5">
        <v>73.44</v>
      </c>
      <c r="Q34" s="5">
        <f>#REF!*#REF!</f>
        <v>165795.84</v>
      </c>
      <c r="R34" s="5">
        <v>339733.44</v>
      </c>
      <c r="S34" s="5">
        <f>#REF!-#REF!</f>
        <v>173937.6</v>
      </c>
      <c r="T34" s="36">
        <f t="shared" si="0"/>
        <v>1.0491071428571399</v>
      </c>
    </row>
    <row r="35" spans="1:20" x14ac:dyDescent="0.2">
      <c r="A35" s="25" t="s">
        <v>46</v>
      </c>
      <c r="B35" s="25" t="s">
        <v>75</v>
      </c>
      <c r="C35" s="25" t="s">
        <v>56</v>
      </c>
      <c r="D35" s="25" t="s">
        <v>23</v>
      </c>
      <c r="E35" s="25" t="s">
        <v>1916</v>
      </c>
      <c r="F35" s="2">
        <v>40956</v>
      </c>
      <c r="G35" s="23" t="str">
        <f>TEXT(Table2[[#This Row],[Order-Date]],"mmm")</f>
        <v>Feb</v>
      </c>
      <c r="H35">
        <v>2012</v>
      </c>
      <c r="I35">
        <v>694968783</v>
      </c>
      <c r="J35" s="2">
        <v>40943</v>
      </c>
      <c r="K35" s="23">
        <f>WEEKDAY(#REF!,1)</f>
        <v>7</v>
      </c>
      <c r="L35" s="25" t="str">
        <f>IF(#REF!&gt;=#REF!,#REF!-#REF!,"")</f>
        <v/>
      </c>
      <c r="M35" s="4">
        <v>5562</v>
      </c>
      <c r="N35" s="5">
        <v>421.89</v>
      </c>
      <c r="O35" s="5">
        <v>364.69</v>
      </c>
      <c r="P35" s="5">
        <v>57.2</v>
      </c>
      <c r="Q35" s="5">
        <f>#REF!*#REF!</f>
        <v>2028405.78</v>
      </c>
      <c r="R35" s="5">
        <v>318146.40000000002</v>
      </c>
      <c r="S35" s="5">
        <f>#REF!-#REF!</f>
        <v>-1710259.38</v>
      </c>
      <c r="T35" s="36">
        <f t="shared" si="0"/>
        <v>-0.84315445995228799</v>
      </c>
    </row>
    <row r="36" spans="1:20" x14ac:dyDescent="0.2">
      <c r="A36" s="25" t="s">
        <v>37</v>
      </c>
      <c r="B36" s="25" t="s">
        <v>55</v>
      </c>
      <c r="C36" s="25" t="s">
        <v>65</v>
      </c>
      <c r="D36" s="25" t="s">
        <v>23</v>
      </c>
      <c r="E36" s="25" t="s">
        <v>1917</v>
      </c>
      <c r="F36" s="2">
        <v>41398</v>
      </c>
      <c r="G36" s="23" t="str">
        <f>TEXT(Table2[[#This Row],[Order-Date]],"mmm")</f>
        <v>May</v>
      </c>
      <c r="H36">
        <v>2013</v>
      </c>
      <c r="I36">
        <v>441150701</v>
      </c>
      <c r="J36" s="2">
        <v>41613</v>
      </c>
      <c r="K36" s="23">
        <f>WEEKDAY(#REF!,1)</f>
        <v>5</v>
      </c>
      <c r="L36" s="25">
        <f>IF(#REF!&gt;=#REF!,#REF!-#REF!,"")</f>
        <v>215</v>
      </c>
      <c r="M36" s="4">
        <v>5150</v>
      </c>
      <c r="N36" s="5">
        <v>9.33</v>
      </c>
      <c r="O36" s="5">
        <v>6.92</v>
      </c>
      <c r="P36" s="5">
        <v>2.41</v>
      </c>
      <c r="Q36" s="5">
        <f>#REF!*#REF!</f>
        <v>35638</v>
      </c>
      <c r="R36" s="5">
        <v>12411.5</v>
      </c>
      <c r="S36" s="5">
        <f>#REF!-#REF!</f>
        <v>-23226.5</v>
      </c>
      <c r="T36" s="36">
        <f t="shared" si="0"/>
        <v>-0.65173410404624299</v>
      </c>
    </row>
    <row r="37" spans="1:20" x14ac:dyDescent="0.2">
      <c r="A37" s="25" t="s">
        <v>29</v>
      </c>
      <c r="B37" s="25" t="s">
        <v>30</v>
      </c>
      <c r="C37" s="25" t="s">
        <v>34</v>
      </c>
      <c r="D37" s="25" t="s">
        <v>23</v>
      </c>
      <c r="E37" s="25" t="s">
        <v>1915</v>
      </c>
      <c r="F37" s="2">
        <v>40762</v>
      </c>
      <c r="G37" s="23" t="str">
        <f>TEXT(Table2[[#This Row],[Order-Date]],"mmm")</f>
        <v>Aug</v>
      </c>
      <c r="H37">
        <v>2011</v>
      </c>
      <c r="I37">
        <v>552037513</v>
      </c>
      <c r="J37" s="2">
        <v>40671</v>
      </c>
      <c r="K37" s="23">
        <f>WEEKDAY(#REF!,1)</f>
        <v>1</v>
      </c>
      <c r="L37" s="25" t="str">
        <f>IF(#REF!&gt;=#REF!,#REF!-#REF!,"")</f>
        <v/>
      </c>
      <c r="M37" s="4">
        <v>9022</v>
      </c>
      <c r="N37" s="5">
        <v>205.7</v>
      </c>
      <c r="O37" s="5">
        <v>117.11</v>
      </c>
      <c r="P37" s="5">
        <v>88.59</v>
      </c>
      <c r="Q37" s="5">
        <f>#REF!*#REF!</f>
        <v>1056566.42</v>
      </c>
      <c r="R37" s="5">
        <v>799258.98</v>
      </c>
      <c r="S37" s="5">
        <f>#REF!-#REF!</f>
        <v>-257307.44</v>
      </c>
      <c r="T37" s="36">
        <f t="shared" si="0"/>
        <v>-0.24353172231235601</v>
      </c>
    </row>
    <row r="38" spans="1:20" x14ac:dyDescent="0.2">
      <c r="A38" s="25" t="s">
        <v>40</v>
      </c>
      <c r="B38" s="25" t="s">
        <v>72</v>
      </c>
      <c r="C38" s="25" t="s">
        <v>51</v>
      </c>
      <c r="D38" s="25" t="s">
        <v>27</v>
      </c>
      <c r="E38" s="25" t="s">
        <v>1918</v>
      </c>
      <c r="F38" s="2">
        <v>40963</v>
      </c>
      <c r="G38" s="23" t="str">
        <f>TEXT(Table2[[#This Row],[Order-Date]],"mmm")</f>
        <v>Feb</v>
      </c>
      <c r="H38">
        <v>2012</v>
      </c>
      <c r="I38">
        <v>504240548</v>
      </c>
      <c r="J38" s="2">
        <v>40995</v>
      </c>
      <c r="K38" s="23">
        <f>WEEKDAY(#REF!,1)</f>
        <v>3</v>
      </c>
      <c r="L38" s="25">
        <f>IF(#REF!&gt;=#REF!,#REF!-#REF!,"")</f>
        <v>32</v>
      </c>
      <c r="M38" s="4">
        <v>4838</v>
      </c>
      <c r="N38" s="5">
        <v>437.2</v>
      </c>
      <c r="O38" s="5">
        <v>263.33</v>
      </c>
      <c r="P38" s="5">
        <v>173.87</v>
      </c>
      <c r="Q38" s="5">
        <f>#REF!*#REF!</f>
        <v>1273990.54</v>
      </c>
      <c r="R38" s="5">
        <v>841183.06</v>
      </c>
      <c r="S38" s="5">
        <f>#REF!-#REF!</f>
        <v>-432807.48</v>
      </c>
      <c r="T38" s="36">
        <f t="shared" si="0"/>
        <v>-0.33972581931416901</v>
      </c>
    </row>
    <row r="39" spans="1:20" x14ac:dyDescent="0.2">
      <c r="A39" s="25" t="s">
        <v>29</v>
      </c>
      <c r="B39" s="25" t="s">
        <v>76</v>
      </c>
      <c r="C39" s="25" t="s">
        <v>77</v>
      </c>
      <c r="D39" s="25" t="s">
        <v>27</v>
      </c>
      <c r="E39" s="25" t="s">
        <v>1916</v>
      </c>
      <c r="F39" s="2">
        <v>40222</v>
      </c>
      <c r="G39" s="23" t="str">
        <f>TEXT(Table2[[#This Row],[Order-Date]],"mmm")</f>
        <v>Feb</v>
      </c>
      <c r="H39">
        <v>2010</v>
      </c>
      <c r="I39">
        <v>744683635</v>
      </c>
      <c r="J39" s="2">
        <v>40182</v>
      </c>
      <c r="K39" s="23">
        <f>WEEKDAY(#REF!,1)</f>
        <v>2</v>
      </c>
      <c r="L39" s="25" t="str">
        <f>IF(#REF!&gt;=#REF!,#REF!-#REF!,"")</f>
        <v/>
      </c>
      <c r="M39" s="4">
        <v>7291</v>
      </c>
      <c r="N39" s="5">
        <v>154.06</v>
      </c>
      <c r="O39" s="5">
        <v>90.93</v>
      </c>
      <c r="P39" s="5">
        <v>63.13</v>
      </c>
      <c r="Q39" s="5">
        <f>#REF!*#REF!</f>
        <v>662970.63</v>
      </c>
      <c r="R39" s="5">
        <v>460280.83</v>
      </c>
      <c r="S39" s="5">
        <f>#REF!-#REF!</f>
        <v>-202689.8</v>
      </c>
      <c r="T39" s="36">
        <f t="shared" si="0"/>
        <v>-0.30572968217309998</v>
      </c>
    </row>
    <row r="40" spans="1:20" x14ac:dyDescent="0.2">
      <c r="A40" s="25" t="s">
        <v>46</v>
      </c>
      <c r="B40" s="25" t="s">
        <v>78</v>
      </c>
      <c r="C40" s="25" t="s">
        <v>39</v>
      </c>
      <c r="D40" s="25" t="s">
        <v>23</v>
      </c>
      <c r="E40" s="25" t="s">
        <v>1916</v>
      </c>
      <c r="F40" s="2">
        <v>42559</v>
      </c>
      <c r="G40" s="23" t="str">
        <f>TEXT(Table2[[#This Row],[Order-Date]],"mmm")</f>
        <v>Jul</v>
      </c>
      <c r="H40">
        <v>2016</v>
      </c>
      <c r="I40">
        <v>440603101</v>
      </c>
      <c r="J40" s="2">
        <v>42628</v>
      </c>
      <c r="K40" s="23">
        <f>WEEKDAY(#REF!,1)</f>
        <v>5</v>
      </c>
      <c r="L40" s="25">
        <f>IF(#REF!&gt;=#REF!,#REF!-#REF!,"")</f>
        <v>69</v>
      </c>
      <c r="M40" s="4">
        <v>3104</v>
      </c>
      <c r="N40" s="5">
        <v>81.73</v>
      </c>
      <c r="O40" s="5">
        <v>56.67</v>
      </c>
      <c r="P40" s="5">
        <v>25.06</v>
      </c>
      <c r="Q40" s="5">
        <f>#REF!*#REF!</f>
        <v>175903.68</v>
      </c>
      <c r="R40" s="5">
        <v>77786.240000000005</v>
      </c>
      <c r="S40" s="5">
        <f>#REF!-#REF!</f>
        <v>-98117.440000000002</v>
      </c>
      <c r="T40" s="36">
        <f t="shared" si="0"/>
        <v>-0.55779071819304704</v>
      </c>
    </row>
    <row r="41" spans="1:20" x14ac:dyDescent="0.2">
      <c r="A41" s="25" t="s">
        <v>37</v>
      </c>
      <c r="B41" s="25" t="s">
        <v>79</v>
      </c>
      <c r="C41" s="25" t="s">
        <v>42</v>
      </c>
      <c r="D41" s="25" t="s">
        <v>27</v>
      </c>
      <c r="E41" s="25" t="s">
        <v>1916</v>
      </c>
      <c r="F41" s="2">
        <v>42851</v>
      </c>
      <c r="G41" s="23" t="str">
        <f>TEXT(Table2[[#This Row],[Order-Date]],"mmm")</f>
        <v>Apr</v>
      </c>
      <c r="H41">
        <v>2017</v>
      </c>
      <c r="I41">
        <v>629547774</v>
      </c>
      <c r="J41" s="2">
        <v>42799</v>
      </c>
      <c r="K41" s="23">
        <f>WEEKDAY(#REF!,1)</f>
        <v>1</v>
      </c>
      <c r="L41" s="25" t="str">
        <f>IF(#REF!&gt;=#REF!,#REF!-#REF!,"")</f>
        <v/>
      </c>
      <c r="M41" s="4">
        <v>6031</v>
      </c>
      <c r="N41" s="5">
        <v>109.28</v>
      </c>
      <c r="O41" s="5">
        <v>35.840000000000003</v>
      </c>
      <c r="P41" s="5">
        <v>73.44</v>
      </c>
      <c r="Q41" s="5">
        <f>#REF!*#REF!</f>
        <v>216151.04000000001</v>
      </c>
      <c r="R41" s="5">
        <v>442916.64</v>
      </c>
      <c r="S41" s="5">
        <f>#REF!-#REF!</f>
        <v>226765.6</v>
      </c>
      <c r="T41" s="36">
        <f t="shared" si="0"/>
        <v>1.0491071428571399</v>
      </c>
    </row>
    <row r="42" spans="1:20" x14ac:dyDescent="0.2">
      <c r="A42" s="25" t="s">
        <v>29</v>
      </c>
      <c r="B42" s="25" t="s">
        <v>80</v>
      </c>
      <c r="C42" s="25" t="s">
        <v>56</v>
      </c>
      <c r="D42" s="25" t="s">
        <v>23</v>
      </c>
      <c r="E42" s="25" t="s">
        <v>1916</v>
      </c>
      <c r="F42" s="2">
        <v>41719</v>
      </c>
      <c r="G42" s="23" t="str">
        <f>TEXT(Table2[[#This Row],[Order-Date]],"mmm")</f>
        <v>Mar</v>
      </c>
      <c r="H42">
        <v>2014</v>
      </c>
      <c r="I42">
        <v>169378983</v>
      </c>
      <c r="J42" s="2">
        <v>41916</v>
      </c>
      <c r="K42" s="23">
        <f>WEEKDAY(#REF!,1)</f>
        <v>7</v>
      </c>
      <c r="L42" s="25">
        <f>IF(#REF!&gt;=#REF!,#REF!-#REF!,"")</f>
        <v>197</v>
      </c>
      <c r="M42" s="4">
        <v>1860</v>
      </c>
      <c r="N42" s="5">
        <v>421.89</v>
      </c>
      <c r="O42" s="5">
        <v>364.69</v>
      </c>
      <c r="P42" s="5">
        <v>57.2</v>
      </c>
      <c r="Q42" s="5">
        <f>#REF!*#REF!</f>
        <v>678323.4</v>
      </c>
      <c r="R42" s="5">
        <v>106392</v>
      </c>
      <c r="S42" s="5">
        <f>#REF!-#REF!</f>
        <v>-571931.4</v>
      </c>
      <c r="T42" s="36">
        <f t="shared" si="0"/>
        <v>-0.84315445995228799</v>
      </c>
    </row>
    <row r="43" spans="1:20" x14ac:dyDescent="0.2">
      <c r="A43" s="25" t="s">
        <v>37</v>
      </c>
      <c r="B43" s="25" t="s">
        <v>67</v>
      </c>
      <c r="C43" s="25" t="s">
        <v>39</v>
      </c>
      <c r="D43" s="25" t="s">
        <v>27</v>
      </c>
      <c r="E43" s="25" t="s">
        <v>1916</v>
      </c>
      <c r="F43" s="2">
        <v>41672</v>
      </c>
      <c r="G43" s="23" t="str">
        <f>TEXT(Table2[[#This Row],[Order-Date]],"mmm")</f>
        <v>Feb</v>
      </c>
      <c r="H43">
        <v>2014</v>
      </c>
      <c r="I43">
        <v>688270556</v>
      </c>
      <c r="J43" s="2">
        <v>41732</v>
      </c>
      <c r="K43" s="23">
        <f>WEEKDAY(#REF!,1)</f>
        <v>5</v>
      </c>
      <c r="L43" s="25">
        <f>IF(#REF!&gt;=#REF!,#REF!-#REF!,"")</f>
        <v>60</v>
      </c>
      <c r="M43" s="4">
        <v>3407</v>
      </c>
      <c r="N43" s="5">
        <v>81.73</v>
      </c>
      <c r="O43" s="5">
        <v>56.67</v>
      </c>
      <c r="P43" s="5">
        <v>25.06</v>
      </c>
      <c r="Q43" s="5">
        <f>#REF!*#REF!</f>
        <v>193074.69</v>
      </c>
      <c r="R43" s="5">
        <v>85379.42</v>
      </c>
      <c r="S43" s="5">
        <f>#REF!-#REF!</f>
        <v>-107695.27</v>
      </c>
      <c r="T43" s="36">
        <f t="shared" si="0"/>
        <v>-0.55779071819304704</v>
      </c>
    </row>
    <row r="44" spans="1:20" x14ac:dyDescent="0.2">
      <c r="A44" s="25" t="s">
        <v>32</v>
      </c>
      <c r="B44" s="25" t="s">
        <v>81</v>
      </c>
      <c r="C44" s="25" t="s">
        <v>56</v>
      </c>
      <c r="D44" s="25" t="s">
        <v>23</v>
      </c>
      <c r="E44" s="25" t="s">
        <v>1916</v>
      </c>
      <c r="F44" s="2">
        <v>42815</v>
      </c>
      <c r="G44" s="23" t="str">
        <f>TEXT(Table2[[#This Row],[Order-Date]],"mmm")</f>
        <v>Mar</v>
      </c>
      <c r="H44">
        <v>2017</v>
      </c>
      <c r="I44">
        <v>734708821</v>
      </c>
      <c r="J44" s="2">
        <v>42818</v>
      </c>
      <c r="K44" s="23">
        <f>WEEKDAY(#REF!,1)</f>
        <v>6</v>
      </c>
      <c r="L44" s="25">
        <f>IF(#REF!&gt;=#REF!,#REF!-#REF!,"")</f>
        <v>3</v>
      </c>
      <c r="M44" s="4">
        <v>5522</v>
      </c>
      <c r="N44" s="5">
        <v>421.89</v>
      </c>
      <c r="O44" s="5">
        <v>364.69</v>
      </c>
      <c r="P44" s="5">
        <v>57.2</v>
      </c>
      <c r="Q44" s="5">
        <f>#REF!*#REF!</f>
        <v>2013818.18</v>
      </c>
      <c r="R44" s="5">
        <v>315858.40000000002</v>
      </c>
      <c r="S44" s="5">
        <f>#REF!-#REF!</f>
        <v>-1697959.78</v>
      </c>
      <c r="T44" s="36">
        <f t="shared" si="0"/>
        <v>-0.84315445995228799</v>
      </c>
    </row>
    <row r="45" spans="1:20" x14ac:dyDescent="0.2">
      <c r="A45" s="25" t="s">
        <v>32</v>
      </c>
      <c r="B45" s="25" t="s">
        <v>82</v>
      </c>
      <c r="C45" s="25" t="s">
        <v>26</v>
      </c>
      <c r="D45" s="25" t="s">
        <v>23</v>
      </c>
      <c r="E45" s="25" t="s">
        <v>1918</v>
      </c>
      <c r="F45" s="2">
        <v>41433</v>
      </c>
      <c r="G45" s="23" t="str">
        <f>TEXT(Table2[[#This Row],[Order-Date]],"mmm")</f>
        <v>Jun</v>
      </c>
      <c r="H45">
        <v>2013</v>
      </c>
      <c r="I45">
        <v>727492606</v>
      </c>
      <c r="J45" s="2">
        <v>41539</v>
      </c>
      <c r="K45" s="23">
        <f>WEEKDAY(#REF!,1)</f>
        <v>1</v>
      </c>
      <c r="L45" s="25">
        <f>IF(#REF!&gt;=#REF!,#REF!-#REF!,"")</f>
        <v>106</v>
      </c>
      <c r="M45" s="4">
        <v>340</v>
      </c>
      <c r="N45" s="5">
        <v>152.58000000000001</v>
      </c>
      <c r="O45" s="5">
        <v>97.44</v>
      </c>
      <c r="P45" s="5">
        <v>55.14</v>
      </c>
      <c r="Q45" s="5">
        <f>#REF!*#REF!</f>
        <v>33129.599999999999</v>
      </c>
      <c r="R45" s="5">
        <v>18747.599999999999</v>
      </c>
      <c r="S45" s="5">
        <f>#REF!-#REF!</f>
        <v>-14382</v>
      </c>
      <c r="T45" s="36">
        <f t="shared" si="0"/>
        <v>-0.43411330049261099</v>
      </c>
    </row>
    <row r="46" spans="1:20" x14ac:dyDescent="0.2">
      <c r="A46" s="25" t="s">
        <v>37</v>
      </c>
      <c r="B46" s="25" t="s">
        <v>63</v>
      </c>
      <c r="C46" s="25" t="s">
        <v>22</v>
      </c>
      <c r="D46" s="25" t="s">
        <v>27</v>
      </c>
      <c r="E46" s="25" t="s">
        <v>1915</v>
      </c>
      <c r="F46" s="2">
        <v>42734</v>
      </c>
      <c r="G46" s="23" t="str">
        <f>TEXT(Table2[[#This Row],[Order-Date]],"mmm")</f>
        <v>Dec</v>
      </c>
      <c r="H46">
        <v>2016</v>
      </c>
      <c r="I46">
        <v>705733239</v>
      </c>
      <c r="J46" s="2">
        <v>42760</v>
      </c>
      <c r="K46" s="23">
        <f>WEEKDAY(#REF!,1)</f>
        <v>4</v>
      </c>
      <c r="L46" s="25">
        <f>IF(#REF!&gt;=#REF!,#REF!-#REF!,"")</f>
        <v>26</v>
      </c>
      <c r="M46" s="4">
        <v>1003</v>
      </c>
      <c r="N46" s="5">
        <v>255.28</v>
      </c>
      <c r="O46" s="5">
        <v>159.41999999999999</v>
      </c>
      <c r="P46" s="5">
        <v>95.86</v>
      </c>
      <c r="Q46" s="5">
        <f>#REF!*#REF!</f>
        <v>159898.26</v>
      </c>
      <c r="R46" s="5">
        <v>96147.58</v>
      </c>
      <c r="S46" s="5">
        <f>#REF!-#REF!</f>
        <v>-63750.68</v>
      </c>
      <c r="T46" s="36">
        <f t="shared" si="0"/>
        <v>-0.39869527035503699</v>
      </c>
    </row>
    <row r="47" spans="1:20" x14ac:dyDescent="0.2">
      <c r="A47" s="25" t="s">
        <v>46</v>
      </c>
      <c r="B47" s="25" t="s">
        <v>83</v>
      </c>
      <c r="C47" s="25" t="s">
        <v>49</v>
      </c>
      <c r="D47" s="25" t="s">
        <v>27</v>
      </c>
      <c r="E47" s="25" t="s">
        <v>1918</v>
      </c>
      <c r="F47" s="2">
        <v>42073</v>
      </c>
      <c r="G47" s="23" t="str">
        <f>TEXT(Table2[[#This Row],[Order-Date]],"mmm")</f>
        <v>Mar</v>
      </c>
      <c r="H47">
        <v>2015</v>
      </c>
      <c r="I47">
        <v>778854548</v>
      </c>
      <c r="J47" s="2">
        <v>42073</v>
      </c>
      <c r="K47" s="23">
        <f>WEEKDAY(#REF!,1)</f>
        <v>3</v>
      </c>
      <c r="L47" s="25">
        <f>IF(#REF!&gt;=#REF!,#REF!-#REF!,"")</f>
        <v>0</v>
      </c>
      <c r="M47" s="4">
        <v>9224</v>
      </c>
      <c r="N47" s="5">
        <v>651.21</v>
      </c>
      <c r="O47" s="5">
        <v>524.96</v>
      </c>
      <c r="P47" s="5">
        <v>126.25</v>
      </c>
      <c r="Q47" s="5">
        <f>#REF!*#REF!</f>
        <v>4842231.04</v>
      </c>
      <c r="R47" s="5">
        <v>1164530</v>
      </c>
      <c r="S47" s="5">
        <f>#REF!-#REF!</f>
        <v>-3677701.04</v>
      </c>
      <c r="T47" s="36">
        <f t="shared" si="0"/>
        <v>-0.75950548613227697</v>
      </c>
    </row>
    <row r="48" spans="1:20" x14ac:dyDescent="0.2">
      <c r="A48" s="25" t="s">
        <v>46</v>
      </c>
      <c r="B48" s="25" t="s">
        <v>84</v>
      </c>
      <c r="C48" s="25" t="s">
        <v>51</v>
      </c>
      <c r="D48" s="25" t="s">
        <v>27</v>
      </c>
      <c r="E48" s="25" t="s">
        <v>1915</v>
      </c>
      <c r="F48" s="2">
        <v>41789</v>
      </c>
      <c r="G48" s="23" t="str">
        <f>TEXT(Table2[[#This Row],[Order-Date]],"mmm")</f>
        <v>May</v>
      </c>
      <c r="H48">
        <v>2014</v>
      </c>
      <c r="I48">
        <v>676592862</v>
      </c>
      <c r="J48" s="2">
        <v>41889</v>
      </c>
      <c r="K48" s="23">
        <f>WEEKDAY(#REF!,1)</f>
        <v>1</v>
      </c>
      <c r="L48" s="25">
        <f>IF(#REF!&gt;=#REF!,#REF!-#REF!,"")</f>
        <v>100</v>
      </c>
      <c r="M48" s="4">
        <v>7718</v>
      </c>
      <c r="N48" s="5">
        <v>437.2</v>
      </c>
      <c r="O48" s="5">
        <v>263.33</v>
      </c>
      <c r="P48" s="5">
        <v>173.87</v>
      </c>
      <c r="Q48" s="5">
        <f>#REF!*#REF!</f>
        <v>2032380.94</v>
      </c>
      <c r="R48" s="5">
        <v>1341928.6599999999</v>
      </c>
      <c r="S48" s="5">
        <f>#REF!-#REF!</f>
        <v>-690452.28</v>
      </c>
      <c r="T48" s="36">
        <f t="shared" si="0"/>
        <v>-0.33972581931416901</v>
      </c>
    </row>
    <row r="49" spans="1:20" x14ac:dyDescent="0.2">
      <c r="A49" s="25" t="s">
        <v>37</v>
      </c>
      <c r="B49" s="25" t="s">
        <v>55</v>
      </c>
      <c r="C49" s="25" t="s">
        <v>85</v>
      </c>
      <c r="D49" s="25" t="s">
        <v>27</v>
      </c>
      <c r="E49" s="25" t="s">
        <v>1915</v>
      </c>
      <c r="F49" s="2">
        <v>41927</v>
      </c>
      <c r="G49" s="23" t="str">
        <f>TEXT(Table2[[#This Row],[Order-Date]],"mmm")</f>
        <v>Oct</v>
      </c>
      <c r="H49">
        <v>2014</v>
      </c>
      <c r="I49">
        <v>198997008</v>
      </c>
      <c r="J49" s="2">
        <v>41928</v>
      </c>
      <c r="K49" s="23">
        <f>WEEKDAY(#REF!,1)</f>
        <v>5</v>
      </c>
      <c r="L49" s="25">
        <f>IF(#REF!&gt;=#REF!,#REF!-#REF!,"")</f>
        <v>1</v>
      </c>
      <c r="M49" s="4">
        <v>6492</v>
      </c>
      <c r="N49" s="5">
        <v>668.27</v>
      </c>
      <c r="O49" s="5">
        <v>502.54</v>
      </c>
      <c r="P49" s="5">
        <v>165.73</v>
      </c>
      <c r="Q49" s="5">
        <f>#REF!*#REF!</f>
        <v>3262489.68</v>
      </c>
      <c r="R49" s="5">
        <v>1075919.1599999999</v>
      </c>
      <c r="S49" s="5">
        <f>#REF!-#REF!</f>
        <v>-2186570.52</v>
      </c>
      <c r="T49" s="36">
        <f t="shared" si="0"/>
        <v>-0.67021530624427905</v>
      </c>
    </row>
    <row r="50" spans="1:20" x14ac:dyDescent="0.2">
      <c r="A50" s="25" t="s">
        <v>29</v>
      </c>
      <c r="B50" s="25" t="s">
        <v>86</v>
      </c>
      <c r="C50" s="25" t="s">
        <v>31</v>
      </c>
      <c r="D50" s="25" t="s">
        <v>23</v>
      </c>
      <c r="E50" s="25" t="s">
        <v>1917</v>
      </c>
      <c r="F50" s="2">
        <v>40984</v>
      </c>
      <c r="G50" s="23" t="str">
        <f>TEXT(Table2[[#This Row],[Order-Date]],"mmm")</f>
        <v>Mar</v>
      </c>
      <c r="H50">
        <v>2012</v>
      </c>
      <c r="I50">
        <v>566428315</v>
      </c>
      <c r="J50" s="2">
        <v>40991</v>
      </c>
      <c r="K50" s="23">
        <f>WEEKDAY(#REF!,1)</f>
        <v>6</v>
      </c>
      <c r="L50" s="25">
        <f>IF(#REF!&gt;=#REF!,#REF!-#REF!,"")</f>
        <v>7</v>
      </c>
      <c r="M50" s="4">
        <v>7581</v>
      </c>
      <c r="N50" s="5">
        <v>47.45</v>
      </c>
      <c r="O50" s="5">
        <v>31.79</v>
      </c>
      <c r="P50" s="5">
        <v>15.66</v>
      </c>
      <c r="Q50" s="5">
        <f>#REF!*#REF!</f>
        <v>240999.99</v>
      </c>
      <c r="R50" s="5">
        <v>118718.46</v>
      </c>
      <c r="S50" s="5">
        <f>#REF!-#REF!</f>
        <v>-122281.53</v>
      </c>
      <c r="T50" s="36">
        <f t="shared" si="0"/>
        <v>-0.50739226171752105</v>
      </c>
    </row>
    <row r="51" spans="1:20" x14ac:dyDescent="0.2">
      <c r="A51" s="25" t="s">
        <v>32</v>
      </c>
      <c r="B51" s="25" t="s">
        <v>87</v>
      </c>
      <c r="C51" s="25" t="s">
        <v>22</v>
      </c>
      <c r="D51" s="25" t="s">
        <v>23</v>
      </c>
      <c r="E51" s="25" t="s">
        <v>1915</v>
      </c>
      <c r="F51" s="2">
        <v>41786</v>
      </c>
      <c r="G51" s="23" t="str">
        <f>TEXT(Table2[[#This Row],[Order-Date]],"mmm")</f>
        <v>May</v>
      </c>
      <c r="H51">
        <v>2014</v>
      </c>
      <c r="I51">
        <v>369560611</v>
      </c>
      <c r="J51" s="2">
        <v>41803</v>
      </c>
      <c r="K51" s="23">
        <f>WEEKDAY(#REF!,1)</f>
        <v>6</v>
      </c>
      <c r="L51" s="25">
        <f>IF(#REF!&gt;=#REF!,#REF!-#REF!,"")</f>
        <v>17</v>
      </c>
      <c r="M51" s="4">
        <v>345</v>
      </c>
      <c r="N51" s="5">
        <v>255.28</v>
      </c>
      <c r="O51" s="5">
        <v>159.41999999999999</v>
      </c>
      <c r="P51" s="5">
        <v>95.86</v>
      </c>
      <c r="Q51" s="5">
        <f>#REF!*#REF!</f>
        <v>54999.9</v>
      </c>
      <c r="R51" s="5">
        <v>33071.699999999997</v>
      </c>
      <c r="S51" s="5">
        <f>#REF!-#REF!</f>
        <v>-21928.2</v>
      </c>
      <c r="T51" s="36">
        <f t="shared" si="0"/>
        <v>-0.39869527035503699</v>
      </c>
    </row>
    <row r="52" spans="1:20" x14ac:dyDescent="0.2">
      <c r="A52" s="25" t="s">
        <v>29</v>
      </c>
      <c r="B52" s="25" t="s">
        <v>88</v>
      </c>
      <c r="C52" s="25" t="s">
        <v>26</v>
      </c>
      <c r="D52" s="25" t="s">
        <v>23</v>
      </c>
      <c r="E52" s="25" t="s">
        <v>1915</v>
      </c>
      <c r="F52" s="2">
        <v>42339</v>
      </c>
      <c r="G52" s="23" t="str">
        <f>TEXT(Table2[[#This Row],[Order-Date]],"mmm")</f>
        <v>Dec</v>
      </c>
      <c r="H52">
        <v>2015</v>
      </c>
      <c r="I52">
        <v>519380223</v>
      </c>
      <c r="J52" s="2">
        <v>42021</v>
      </c>
      <c r="K52" s="23">
        <f>WEEKDAY(#REF!,1)</f>
        <v>7</v>
      </c>
      <c r="L52" s="25" t="str">
        <f>IF(#REF!&gt;=#REF!,#REF!-#REF!,"")</f>
        <v/>
      </c>
      <c r="M52" s="4">
        <v>5005</v>
      </c>
      <c r="N52" s="5">
        <v>152.58000000000001</v>
      </c>
      <c r="O52" s="5">
        <v>97.44</v>
      </c>
      <c r="P52" s="5">
        <v>55.14</v>
      </c>
      <c r="Q52" s="5">
        <f>#REF!*#REF!</f>
        <v>487687.2</v>
      </c>
      <c r="R52" s="5">
        <v>275975.7</v>
      </c>
      <c r="S52" s="5">
        <f>#REF!-#REF!</f>
        <v>-211711.5</v>
      </c>
      <c r="T52" s="36">
        <f t="shared" si="0"/>
        <v>-0.43411330049261099</v>
      </c>
    </row>
    <row r="53" spans="1:20" x14ac:dyDescent="0.2">
      <c r="A53" s="25" t="s">
        <v>32</v>
      </c>
      <c r="B53" s="25" t="s">
        <v>81</v>
      </c>
      <c r="C53" s="25" t="s">
        <v>49</v>
      </c>
      <c r="D53" s="25" t="s">
        <v>23</v>
      </c>
      <c r="E53" s="25" t="s">
        <v>1917</v>
      </c>
      <c r="F53" s="2">
        <v>41190</v>
      </c>
      <c r="G53" s="23" t="str">
        <f>TEXT(Table2[[#This Row],[Order-Date]],"mmm")</f>
        <v>Oct</v>
      </c>
      <c r="H53">
        <v>2012</v>
      </c>
      <c r="I53">
        <v>197185981</v>
      </c>
      <c r="J53" s="2">
        <v>41222</v>
      </c>
      <c r="K53" s="23">
        <f>WEEKDAY(#REF!,1)</f>
        <v>6</v>
      </c>
      <c r="L53" s="25">
        <f>IF(#REF!&gt;=#REF!,#REF!-#REF!,"")</f>
        <v>32</v>
      </c>
      <c r="M53" s="4">
        <v>568</v>
      </c>
      <c r="N53" s="5">
        <v>651.21</v>
      </c>
      <c r="O53" s="5">
        <v>524.96</v>
      </c>
      <c r="P53" s="5">
        <v>126.25</v>
      </c>
      <c r="Q53" s="5">
        <f>#REF!*#REF!</f>
        <v>298177.28000000003</v>
      </c>
      <c r="R53" s="5">
        <v>71710</v>
      </c>
      <c r="S53" s="5">
        <f>#REF!-#REF!</f>
        <v>-226467.28</v>
      </c>
      <c r="T53" s="36">
        <f t="shared" si="0"/>
        <v>-0.75950548613227697</v>
      </c>
    </row>
    <row r="54" spans="1:20" x14ac:dyDescent="0.2">
      <c r="A54" s="25" t="s">
        <v>29</v>
      </c>
      <c r="B54" s="25" t="s">
        <v>89</v>
      </c>
      <c r="C54" s="25" t="s">
        <v>49</v>
      </c>
      <c r="D54" s="25" t="s">
        <v>23</v>
      </c>
      <c r="E54" s="25" t="s">
        <v>1917</v>
      </c>
      <c r="F54" s="2">
        <v>41742</v>
      </c>
      <c r="G54" s="23" t="str">
        <f>TEXT(Table2[[#This Row],[Order-Date]],"mmm")</f>
        <v>Apr</v>
      </c>
      <c r="H54">
        <v>2014</v>
      </c>
      <c r="I54">
        <v>904589211</v>
      </c>
      <c r="J54" s="2">
        <v>41734</v>
      </c>
      <c r="K54" s="23">
        <f>WEEKDAY(#REF!,1)</f>
        <v>7</v>
      </c>
      <c r="L54" s="25" t="str">
        <f>IF(#REF!&gt;=#REF!,#REF!-#REF!,"")</f>
        <v/>
      </c>
      <c r="M54" s="4">
        <v>6905</v>
      </c>
      <c r="N54" s="5">
        <v>651.21</v>
      </c>
      <c r="O54" s="5">
        <v>524.96</v>
      </c>
      <c r="P54" s="5">
        <v>126.25</v>
      </c>
      <c r="Q54" s="5">
        <f>#REF!*#REF!</f>
        <v>3624848.8</v>
      </c>
      <c r="R54" s="5">
        <v>871756.25</v>
      </c>
      <c r="S54" s="5">
        <f>#REF!-#REF!</f>
        <v>-2753092.55</v>
      </c>
      <c r="T54" s="36">
        <f t="shared" si="0"/>
        <v>-0.75950548613227697</v>
      </c>
    </row>
    <row r="55" spans="1:20" x14ac:dyDescent="0.2">
      <c r="A55" s="25" t="s">
        <v>40</v>
      </c>
      <c r="B55" s="25" t="s">
        <v>66</v>
      </c>
      <c r="C55" s="25" t="s">
        <v>85</v>
      </c>
      <c r="D55" s="25" t="s">
        <v>27</v>
      </c>
      <c r="E55" s="25" t="s">
        <v>1917</v>
      </c>
      <c r="F55" s="2">
        <v>42697</v>
      </c>
      <c r="G55" s="23" t="str">
        <f>TEXT(Table2[[#This Row],[Order-Date]],"mmm")</f>
        <v>Nov</v>
      </c>
      <c r="H55">
        <v>2016</v>
      </c>
      <c r="I55">
        <v>613513743</v>
      </c>
      <c r="J55" s="2">
        <v>42735</v>
      </c>
      <c r="K55" s="23">
        <f>WEEKDAY(#REF!,1)</f>
        <v>7</v>
      </c>
      <c r="L55" s="25">
        <f>IF(#REF!&gt;=#REF!,#REF!-#REF!,"")</f>
        <v>38</v>
      </c>
      <c r="M55" s="4">
        <v>1205</v>
      </c>
      <c r="N55" s="5">
        <v>668.27</v>
      </c>
      <c r="O55" s="5">
        <v>502.54</v>
      </c>
      <c r="P55" s="5">
        <v>165.73</v>
      </c>
      <c r="Q55" s="5">
        <f>#REF!*#REF!</f>
        <v>605560.69999999995</v>
      </c>
      <c r="R55" s="5">
        <v>199704.65</v>
      </c>
      <c r="S55" s="5">
        <f>#REF!-#REF!</f>
        <v>-405856.05</v>
      </c>
      <c r="T55" s="36">
        <f t="shared" si="0"/>
        <v>-0.67021530624427905</v>
      </c>
    </row>
    <row r="56" spans="1:20" x14ac:dyDescent="0.2">
      <c r="A56" s="25" t="s">
        <v>40</v>
      </c>
      <c r="B56" s="25" t="s">
        <v>90</v>
      </c>
      <c r="C56" s="25" t="s">
        <v>42</v>
      </c>
      <c r="D56" s="25" t="s">
        <v>27</v>
      </c>
      <c r="E56" s="25" t="s">
        <v>1915</v>
      </c>
      <c r="F56" s="2">
        <v>40473</v>
      </c>
      <c r="G56" s="23" t="str">
        <f>TEXT(Table2[[#This Row],[Order-Date]],"mmm")</f>
        <v>Oct</v>
      </c>
      <c r="H56">
        <v>2010</v>
      </c>
      <c r="I56">
        <v>516195905</v>
      </c>
      <c r="J56" s="2">
        <v>40480</v>
      </c>
      <c r="K56" s="23">
        <f>WEEKDAY(#REF!,1)</f>
        <v>6</v>
      </c>
      <c r="L56" s="25">
        <f>IF(#REF!&gt;=#REF!,#REF!-#REF!,"")</f>
        <v>7</v>
      </c>
      <c r="M56" s="4">
        <v>2694</v>
      </c>
      <c r="N56" s="5">
        <v>109.28</v>
      </c>
      <c r="O56" s="5">
        <v>35.840000000000003</v>
      </c>
      <c r="P56" s="5">
        <v>73.44</v>
      </c>
      <c r="Q56" s="5">
        <f>#REF!*#REF!</f>
        <v>96552.960000000006</v>
      </c>
      <c r="R56" s="5">
        <v>197847.36</v>
      </c>
      <c r="S56" s="5">
        <f>#REF!-#REF!</f>
        <v>101294.39999999999</v>
      </c>
      <c r="T56" s="36">
        <f t="shared" si="0"/>
        <v>1.0491071428571399</v>
      </c>
    </row>
    <row r="57" spans="1:20" x14ac:dyDescent="0.2">
      <c r="A57" s="25" t="s">
        <v>32</v>
      </c>
      <c r="B57" s="25" t="s">
        <v>82</v>
      </c>
      <c r="C57" s="25" t="s">
        <v>77</v>
      </c>
      <c r="D57" s="25" t="s">
        <v>27</v>
      </c>
      <c r="E57" s="25" t="s">
        <v>1917</v>
      </c>
      <c r="F57" s="2">
        <v>41345</v>
      </c>
      <c r="G57" s="23" t="str">
        <f>TEXT(Table2[[#This Row],[Order-Date]],"mmm")</f>
        <v>Mar</v>
      </c>
      <c r="H57">
        <v>2013</v>
      </c>
      <c r="I57">
        <v>975184524</v>
      </c>
      <c r="J57" s="2">
        <v>41656</v>
      </c>
      <c r="K57" s="23">
        <f>WEEKDAY(#REF!,1)</f>
        <v>6</v>
      </c>
      <c r="L57" s="25">
        <f>IF(#REF!&gt;=#REF!,#REF!-#REF!,"")</f>
        <v>311</v>
      </c>
      <c r="M57" s="4">
        <v>7626</v>
      </c>
      <c r="N57" s="5">
        <v>154.06</v>
      </c>
      <c r="O57" s="5">
        <v>90.93</v>
      </c>
      <c r="P57" s="5">
        <v>63.13</v>
      </c>
      <c r="Q57" s="5">
        <f>#REF!*#REF!</f>
        <v>693432.18</v>
      </c>
      <c r="R57" s="5">
        <v>481429.38</v>
      </c>
      <c r="S57" s="5">
        <f>#REF!-#REF!</f>
        <v>-212002.8</v>
      </c>
      <c r="T57" s="36">
        <f t="shared" si="0"/>
        <v>-0.30572968217309998</v>
      </c>
    </row>
    <row r="58" spans="1:20" x14ac:dyDescent="0.2">
      <c r="A58" s="25" t="s">
        <v>40</v>
      </c>
      <c r="B58" s="25" t="s">
        <v>91</v>
      </c>
      <c r="C58" s="25" t="s">
        <v>42</v>
      </c>
      <c r="D58" s="25" t="s">
        <v>23</v>
      </c>
      <c r="E58" s="25" t="s">
        <v>1915</v>
      </c>
      <c r="F58" s="2">
        <v>41863</v>
      </c>
      <c r="G58" s="23" t="str">
        <f>TEXT(Table2[[#This Row],[Order-Date]],"mmm")</f>
        <v>Aug</v>
      </c>
      <c r="H58">
        <v>2014</v>
      </c>
      <c r="I58">
        <v>173340928</v>
      </c>
      <c r="J58" s="2">
        <v>42064</v>
      </c>
      <c r="K58" s="23">
        <f>WEEKDAY(#REF!,1)</f>
        <v>1</v>
      </c>
      <c r="L58" s="25">
        <f>IF(#REF!&gt;=#REF!,#REF!-#REF!,"")</f>
        <v>201</v>
      </c>
      <c r="M58" s="4">
        <v>4287</v>
      </c>
      <c r="N58" s="5">
        <v>109.28</v>
      </c>
      <c r="O58" s="5">
        <v>35.840000000000003</v>
      </c>
      <c r="P58" s="5">
        <v>73.44</v>
      </c>
      <c r="Q58" s="5">
        <f>#REF!*#REF!</f>
        <v>153646.07999999999</v>
      </c>
      <c r="R58" s="5">
        <v>314837.28000000003</v>
      </c>
      <c r="S58" s="5">
        <f>#REF!-#REF!</f>
        <v>161191.20000000001</v>
      </c>
      <c r="T58" s="36">
        <f t="shared" si="0"/>
        <v>1.0491071428571399</v>
      </c>
    </row>
    <row r="59" spans="1:20" x14ac:dyDescent="0.2">
      <c r="A59" s="25" t="s">
        <v>46</v>
      </c>
      <c r="B59" s="25" t="s">
        <v>92</v>
      </c>
      <c r="C59" s="25" t="s">
        <v>39</v>
      </c>
      <c r="D59" s="25" t="s">
        <v>27</v>
      </c>
      <c r="E59" s="25" t="s">
        <v>1917</v>
      </c>
      <c r="F59" s="2">
        <v>41989</v>
      </c>
      <c r="G59" s="23" t="str">
        <f>TEXT(Table2[[#This Row],[Order-Date]],"mmm")</f>
        <v>Dec</v>
      </c>
      <c r="H59">
        <v>2014</v>
      </c>
      <c r="I59">
        <v>863838946</v>
      </c>
      <c r="J59" s="2">
        <v>42125</v>
      </c>
      <c r="K59" s="23">
        <f>WEEKDAY(#REF!,1)</f>
        <v>6</v>
      </c>
      <c r="L59" s="25">
        <f>IF(#REF!&gt;=#REF!,#REF!-#REF!,"")</f>
        <v>136</v>
      </c>
      <c r="M59" s="4">
        <v>7995</v>
      </c>
      <c r="N59" s="5">
        <v>81.73</v>
      </c>
      <c r="O59" s="5">
        <v>56.67</v>
      </c>
      <c r="P59" s="5">
        <v>25.06</v>
      </c>
      <c r="Q59" s="5">
        <f>#REF!*#REF!</f>
        <v>453076.65</v>
      </c>
      <c r="R59" s="5">
        <v>200354.7</v>
      </c>
      <c r="S59" s="5">
        <f>#REF!-#REF!</f>
        <v>-252721.95</v>
      </c>
      <c r="T59" s="36">
        <f t="shared" si="0"/>
        <v>-0.55779071819304704</v>
      </c>
    </row>
    <row r="60" spans="1:20" x14ac:dyDescent="0.2">
      <c r="A60" s="25" t="s">
        <v>32</v>
      </c>
      <c r="B60" s="25" t="s">
        <v>93</v>
      </c>
      <c r="C60" s="25" t="s">
        <v>34</v>
      </c>
      <c r="D60" s="25" t="s">
        <v>27</v>
      </c>
      <c r="E60" s="25" t="s">
        <v>1916</v>
      </c>
      <c r="F60" s="2">
        <v>42403</v>
      </c>
      <c r="G60" s="23" t="str">
        <f>TEXT(Table2[[#This Row],[Order-Date]],"mmm")</f>
        <v>Feb</v>
      </c>
      <c r="H60">
        <v>2016</v>
      </c>
      <c r="I60">
        <v>920164906</v>
      </c>
      <c r="J60" s="2">
        <v>42524</v>
      </c>
      <c r="K60" s="23">
        <f>WEEKDAY(#REF!,1)</f>
        <v>6</v>
      </c>
      <c r="L60" s="25">
        <f>IF(#REF!&gt;=#REF!,#REF!-#REF!,"")</f>
        <v>121</v>
      </c>
      <c r="M60" s="4">
        <v>6099</v>
      </c>
      <c r="N60" s="5">
        <v>205.7</v>
      </c>
      <c r="O60" s="5">
        <v>117.11</v>
      </c>
      <c r="P60" s="5">
        <v>88.59</v>
      </c>
      <c r="Q60" s="5">
        <f>#REF!*#REF!</f>
        <v>714253.89</v>
      </c>
      <c r="R60" s="5">
        <v>540310.41</v>
      </c>
      <c r="S60" s="5">
        <f>#REF!-#REF!</f>
        <v>-173943.48</v>
      </c>
      <c r="T60" s="36">
        <f t="shared" si="0"/>
        <v>-0.24353172231235601</v>
      </c>
    </row>
    <row r="61" spans="1:20" x14ac:dyDescent="0.2">
      <c r="A61" s="25" t="s">
        <v>20</v>
      </c>
      <c r="B61" s="25" t="s">
        <v>94</v>
      </c>
      <c r="C61" s="25" t="s">
        <v>56</v>
      </c>
      <c r="D61" s="25" t="s">
        <v>23</v>
      </c>
      <c r="E61" s="25" t="s">
        <v>1915</v>
      </c>
      <c r="F61" s="2">
        <v>40518</v>
      </c>
      <c r="G61" s="23" t="str">
        <f>TEXT(Table2[[#This Row],[Order-Date]],"mmm")</f>
        <v>Dec</v>
      </c>
      <c r="H61">
        <v>2010</v>
      </c>
      <c r="I61">
        <v>986117637</v>
      </c>
      <c r="J61" s="2">
        <v>40389</v>
      </c>
      <c r="K61" s="23">
        <f>WEEKDAY(#REF!,1)</f>
        <v>6</v>
      </c>
      <c r="L61" s="25" t="str">
        <f>IF(#REF!&gt;=#REF!,#REF!-#REF!,"")</f>
        <v/>
      </c>
      <c r="M61" s="4">
        <v>2977</v>
      </c>
      <c r="N61" s="5">
        <v>421.89</v>
      </c>
      <c r="O61" s="5">
        <v>364.69</v>
      </c>
      <c r="P61" s="5">
        <v>57.2</v>
      </c>
      <c r="Q61" s="5">
        <f>#REF!*#REF!</f>
        <v>1085682.1299999999</v>
      </c>
      <c r="R61" s="5">
        <v>170284.4</v>
      </c>
      <c r="S61" s="5">
        <f>#REF!-#REF!</f>
        <v>-915397.73</v>
      </c>
      <c r="T61" s="36">
        <f t="shared" si="0"/>
        <v>-0.84315445995228799</v>
      </c>
    </row>
    <row r="62" spans="1:20" x14ac:dyDescent="0.2">
      <c r="A62" s="25" t="s">
        <v>37</v>
      </c>
      <c r="B62" s="25" t="s">
        <v>95</v>
      </c>
      <c r="C62" s="25" t="s">
        <v>34</v>
      </c>
      <c r="D62" s="25" t="s">
        <v>23</v>
      </c>
      <c r="E62" s="25" t="s">
        <v>1916</v>
      </c>
      <c r="F62" s="2">
        <v>41443</v>
      </c>
      <c r="G62" s="23" t="str">
        <f>TEXT(Table2[[#This Row],[Order-Date]],"mmm")</f>
        <v>Jun</v>
      </c>
      <c r="H62">
        <v>2013</v>
      </c>
      <c r="I62">
        <v>425808465</v>
      </c>
      <c r="J62" s="2">
        <v>41473</v>
      </c>
      <c r="K62" s="23">
        <f>WEEKDAY(#REF!,1)</f>
        <v>5</v>
      </c>
      <c r="L62" s="25">
        <f>IF(#REF!&gt;=#REF!,#REF!-#REF!,"")</f>
        <v>30</v>
      </c>
      <c r="M62" s="4">
        <v>5042</v>
      </c>
      <c r="N62" s="5">
        <v>205.7</v>
      </c>
      <c r="O62" s="5">
        <v>117.11</v>
      </c>
      <c r="P62" s="5">
        <v>88.59</v>
      </c>
      <c r="Q62" s="5">
        <f>#REF!*#REF!</f>
        <v>590468.62</v>
      </c>
      <c r="R62" s="5">
        <v>446670.78</v>
      </c>
      <c r="S62" s="5">
        <f>#REF!-#REF!</f>
        <v>-143797.84</v>
      </c>
      <c r="T62" s="36">
        <f t="shared" si="0"/>
        <v>-0.24353172231235601</v>
      </c>
    </row>
    <row r="63" spans="1:20" x14ac:dyDescent="0.2">
      <c r="A63" s="25" t="s">
        <v>20</v>
      </c>
      <c r="B63" s="25" t="s">
        <v>53</v>
      </c>
      <c r="C63" s="25" t="s">
        <v>31</v>
      </c>
      <c r="D63" s="25" t="s">
        <v>23</v>
      </c>
      <c r="E63" s="25" t="s">
        <v>1916</v>
      </c>
      <c r="F63" s="2">
        <v>42344</v>
      </c>
      <c r="G63" s="23" t="str">
        <f>TEXT(Table2[[#This Row],[Order-Date]],"mmm")</f>
        <v>Dec</v>
      </c>
      <c r="H63">
        <v>2015</v>
      </c>
      <c r="I63">
        <v>473661220</v>
      </c>
      <c r="J63" s="2">
        <v>42070</v>
      </c>
      <c r="K63" s="23">
        <f>WEEKDAY(#REF!,1)</f>
        <v>7</v>
      </c>
      <c r="L63" s="25" t="str">
        <f>IF(#REF!&gt;=#REF!,#REF!-#REF!,"")</f>
        <v/>
      </c>
      <c r="M63" s="4">
        <v>5736</v>
      </c>
      <c r="N63" s="5">
        <v>47.45</v>
      </c>
      <c r="O63" s="5">
        <v>31.79</v>
      </c>
      <c r="P63" s="5">
        <v>15.66</v>
      </c>
      <c r="Q63" s="5">
        <f>#REF!*#REF!</f>
        <v>182347.44</v>
      </c>
      <c r="R63" s="5">
        <v>89825.76</v>
      </c>
      <c r="S63" s="5">
        <f>#REF!-#REF!</f>
        <v>-92521.68</v>
      </c>
      <c r="T63" s="36">
        <f t="shared" si="0"/>
        <v>-0.50739226171752105</v>
      </c>
    </row>
    <row r="64" spans="1:20" x14ac:dyDescent="0.2">
      <c r="A64" s="25" t="s">
        <v>29</v>
      </c>
      <c r="B64" s="25" t="s">
        <v>44</v>
      </c>
      <c r="C64" s="25" t="s">
        <v>22</v>
      </c>
      <c r="D64" s="25" t="s">
        <v>23</v>
      </c>
      <c r="E64" s="25" t="s">
        <v>1918</v>
      </c>
      <c r="F64" s="2">
        <v>42098</v>
      </c>
      <c r="G64" s="23" t="str">
        <f>TEXT(Table2[[#This Row],[Order-Date]],"mmm")</f>
        <v>Apr</v>
      </c>
      <c r="H64">
        <v>2015</v>
      </c>
      <c r="I64">
        <v>184412229</v>
      </c>
      <c r="J64" s="2">
        <v>42189</v>
      </c>
      <c r="K64" s="23">
        <f>WEEKDAY(#REF!,1)</f>
        <v>7</v>
      </c>
      <c r="L64" s="25">
        <f>IF(#REF!&gt;=#REF!,#REF!-#REF!,"")</f>
        <v>91</v>
      </c>
      <c r="M64" s="4">
        <v>531</v>
      </c>
      <c r="N64" s="5">
        <v>255.28</v>
      </c>
      <c r="O64" s="5">
        <v>159.41999999999999</v>
      </c>
      <c r="P64" s="5">
        <v>95.86</v>
      </c>
      <c r="Q64" s="5">
        <f>#REF!*#REF!</f>
        <v>84652.02</v>
      </c>
      <c r="R64" s="5">
        <v>50901.66</v>
      </c>
      <c r="S64" s="5">
        <f>#REF!-#REF!</f>
        <v>-33750.36</v>
      </c>
      <c r="T64" s="36">
        <f t="shared" si="0"/>
        <v>-0.39869527035503699</v>
      </c>
    </row>
    <row r="65" spans="1:20" x14ac:dyDescent="0.2">
      <c r="A65" s="25" t="s">
        <v>32</v>
      </c>
      <c r="B65" s="25" t="s">
        <v>96</v>
      </c>
      <c r="C65" s="25" t="s">
        <v>77</v>
      </c>
      <c r="D65" s="25" t="s">
        <v>27</v>
      </c>
      <c r="E65" s="25" t="s">
        <v>1917</v>
      </c>
      <c r="F65" s="2">
        <v>42712</v>
      </c>
      <c r="G65" s="23" t="str">
        <f>TEXT(Table2[[#This Row],[Order-Date]],"mmm")</f>
        <v>Dec</v>
      </c>
      <c r="H65">
        <v>2016</v>
      </c>
      <c r="I65">
        <v>483110320</v>
      </c>
      <c r="J65" s="2">
        <v>42643</v>
      </c>
      <c r="K65" s="23">
        <f>WEEKDAY(#REF!,1)</f>
        <v>6</v>
      </c>
      <c r="L65" s="25" t="str">
        <f>IF(#REF!&gt;=#REF!,#REF!-#REF!,"")</f>
        <v/>
      </c>
      <c r="M65" s="4">
        <v>1934</v>
      </c>
      <c r="N65" s="5">
        <v>154.06</v>
      </c>
      <c r="O65" s="5">
        <v>90.93</v>
      </c>
      <c r="P65" s="5">
        <v>63.13</v>
      </c>
      <c r="Q65" s="5">
        <f>#REF!*#REF!</f>
        <v>175858.62</v>
      </c>
      <c r="R65" s="5">
        <v>122093.42</v>
      </c>
      <c r="S65" s="5">
        <f>#REF!-#REF!</f>
        <v>-53765.2</v>
      </c>
      <c r="T65" s="36">
        <f t="shared" si="0"/>
        <v>-0.30572968217309998</v>
      </c>
    </row>
    <row r="66" spans="1:20" x14ac:dyDescent="0.2">
      <c r="A66" s="25" t="s">
        <v>20</v>
      </c>
      <c r="B66" s="25" t="s">
        <v>61</v>
      </c>
      <c r="C66" s="25" t="s">
        <v>85</v>
      </c>
      <c r="D66" s="25" t="s">
        <v>23</v>
      </c>
      <c r="E66" s="25" t="s">
        <v>1917</v>
      </c>
      <c r="F66" s="2">
        <v>42635</v>
      </c>
      <c r="G66" s="23" t="str">
        <f>TEXT(Table2[[#This Row],[Order-Date]],"mmm")</f>
        <v>Sep</v>
      </c>
      <c r="H66">
        <v>2016</v>
      </c>
      <c r="I66">
        <v>115116822</v>
      </c>
      <c r="J66" s="2">
        <v>42380</v>
      </c>
      <c r="K66" s="23">
        <f>WEEKDAY(#REF!,1)</f>
        <v>2</v>
      </c>
      <c r="L66" s="25" t="str">
        <f>IF(#REF!&gt;=#REF!,#REF!-#REF!,"")</f>
        <v/>
      </c>
      <c r="M66" s="4">
        <v>4481</v>
      </c>
      <c r="N66" s="5">
        <v>668.27</v>
      </c>
      <c r="O66" s="5">
        <v>502.54</v>
      </c>
      <c r="P66" s="5">
        <v>165.73</v>
      </c>
      <c r="Q66" s="5">
        <f>#REF!*#REF!</f>
        <v>2251881.7400000002</v>
      </c>
      <c r="R66" s="5">
        <v>742636.13</v>
      </c>
      <c r="S66" s="5">
        <f>#REF!-#REF!</f>
        <v>-1509245.61</v>
      </c>
      <c r="T66" s="36">
        <f t="shared" si="0"/>
        <v>-0.67021530624427905</v>
      </c>
    </row>
    <row r="67" spans="1:20" x14ac:dyDescent="0.2">
      <c r="A67" s="25" t="s">
        <v>37</v>
      </c>
      <c r="B67" s="25" t="s">
        <v>79</v>
      </c>
      <c r="C67" s="25" t="s">
        <v>22</v>
      </c>
      <c r="D67" s="25" t="s">
        <v>23</v>
      </c>
      <c r="E67" s="25" t="s">
        <v>1915</v>
      </c>
      <c r="F67" s="2">
        <v>40207</v>
      </c>
      <c r="G67" s="23" t="str">
        <f>TEXT(Table2[[#This Row],[Order-Date]],"mmm")</f>
        <v>Jan</v>
      </c>
      <c r="H67">
        <v>2010</v>
      </c>
      <c r="I67">
        <v>596105563</v>
      </c>
      <c r="J67" s="2">
        <v>40257</v>
      </c>
      <c r="K67" s="23">
        <f>WEEKDAY(#REF!,1)</f>
        <v>7</v>
      </c>
      <c r="L67" s="25">
        <f>IF(#REF!&gt;=#REF!,#REF!-#REF!,"")</f>
        <v>50</v>
      </c>
      <c r="M67" s="4">
        <v>9738</v>
      </c>
      <c r="N67" s="5">
        <v>255.28</v>
      </c>
      <c r="O67" s="5">
        <v>159.41999999999999</v>
      </c>
      <c r="P67" s="5">
        <v>95.86</v>
      </c>
      <c r="Q67" s="5">
        <f>#REF!*#REF!</f>
        <v>1552431.96</v>
      </c>
      <c r="R67" s="5">
        <v>933484.68</v>
      </c>
      <c r="S67" s="5">
        <f>#REF!-#REF!</f>
        <v>-618947.28</v>
      </c>
      <c r="T67" s="36">
        <f t="shared" ref="T67:T130" si="1">S67/Q67</f>
        <v>-0.39869527035503699</v>
      </c>
    </row>
    <row r="68" spans="1:20" x14ac:dyDescent="0.2">
      <c r="A68" s="25" t="s">
        <v>46</v>
      </c>
      <c r="B68" s="25" t="s">
        <v>97</v>
      </c>
      <c r="C68" s="25" t="s">
        <v>26</v>
      </c>
      <c r="D68" s="25" t="s">
        <v>23</v>
      </c>
      <c r="E68" s="25" t="s">
        <v>1918</v>
      </c>
      <c r="F68" s="2">
        <v>41924</v>
      </c>
      <c r="G68" s="23" t="str">
        <f>TEXT(Table2[[#This Row],[Order-Date]],"mmm")</f>
        <v>Oct</v>
      </c>
      <c r="H68">
        <v>2014</v>
      </c>
      <c r="I68">
        <v>362062871</v>
      </c>
      <c r="J68" s="2">
        <v>41996</v>
      </c>
      <c r="K68" s="23">
        <f>WEEKDAY(#REF!,1)</f>
        <v>3</v>
      </c>
      <c r="L68" s="25">
        <f>IF(#REF!&gt;=#REF!,#REF!-#REF!,"")</f>
        <v>72</v>
      </c>
      <c r="M68" s="4">
        <v>1304</v>
      </c>
      <c r="N68" s="5">
        <v>152.58000000000001</v>
      </c>
      <c r="O68" s="5">
        <v>97.44</v>
      </c>
      <c r="P68" s="5">
        <v>55.14</v>
      </c>
      <c r="Q68" s="5">
        <f>#REF!*#REF!</f>
        <v>127061.75999999999</v>
      </c>
      <c r="R68" s="5">
        <v>71902.559999999998</v>
      </c>
      <c r="S68" s="5">
        <f>#REF!-#REF!</f>
        <v>-55159.199999999997</v>
      </c>
      <c r="T68" s="36">
        <f t="shared" si="1"/>
        <v>-0.43411330049261099</v>
      </c>
    </row>
    <row r="69" spans="1:20" x14ac:dyDescent="0.2">
      <c r="A69" s="25" t="s">
        <v>46</v>
      </c>
      <c r="B69" s="25" t="s">
        <v>98</v>
      </c>
      <c r="C69" s="25" t="s">
        <v>31</v>
      </c>
      <c r="D69" s="25" t="s">
        <v>23</v>
      </c>
      <c r="E69" s="25" t="s">
        <v>1917</v>
      </c>
      <c r="F69" s="2">
        <v>42579</v>
      </c>
      <c r="G69" s="23" t="str">
        <f>TEXT(Table2[[#This Row],[Order-Date]],"mmm")</f>
        <v>Jul</v>
      </c>
      <c r="H69">
        <v>2016</v>
      </c>
      <c r="I69">
        <v>619287574</v>
      </c>
      <c r="J69" s="2">
        <v>42408</v>
      </c>
      <c r="K69" s="23">
        <f>WEEKDAY(#REF!,1)</f>
        <v>2</v>
      </c>
      <c r="L69" s="25" t="str">
        <f>IF(#REF!&gt;=#REF!,#REF!-#REF!,"")</f>
        <v/>
      </c>
      <c r="M69" s="4">
        <v>9810</v>
      </c>
      <c r="N69" s="5">
        <v>47.45</v>
      </c>
      <c r="O69" s="5">
        <v>31.79</v>
      </c>
      <c r="P69" s="5">
        <v>15.66</v>
      </c>
      <c r="Q69" s="5">
        <f>#REF!*#REF!</f>
        <v>311859.90000000002</v>
      </c>
      <c r="R69" s="5">
        <v>153624.6</v>
      </c>
      <c r="S69" s="5">
        <f>#REF!-#REF!</f>
        <v>-158235.29999999999</v>
      </c>
      <c r="T69" s="36">
        <f t="shared" si="1"/>
        <v>-0.50739226171752105</v>
      </c>
    </row>
    <row r="70" spans="1:20" x14ac:dyDescent="0.2">
      <c r="A70" s="25" t="s">
        <v>20</v>
      </c>
      <c r="B70" s="25" t="s">
        <v>54</v>
      </c>
      <c r="C70" s="25" t="s">
        <v>42</v>
      </c>
      <c r="D70" s="25" t="s">
        <v>27</v>
      </c>
      <c r="E70" s="25" t="s">
        <v>1917</v>
      </c>
      <c r="F70" s="2">
        <v>42649</v>
      </c>
      <c r="G70" s="23" t="str">
        <f>TEXT(Table2[[#This Row],[Order-Date]],"mmm")</f>
        <v>Oct</v>
      </c>
      <c r="H70">
        <v>2016</v>
      </c>
      <c r="I70">
        <v>394391000</v>
      </c>
      <c r="J70" s="2">
        <v>42544</v>
      </c>
      <c r="K70" s="23">
        <f>WEEKDAY(#REF!,1)</f>
        <v>5</v>
      </c>
      <c r="L70" s="25" t="str">
        <f>IF(#REF!&gt;=#REF!,#REF!-#REF!,"")</f>
        <v/>
      </c>
      <c r="M70" s="4">
        <v>7916</v>
      </c>
      <c r="N70" s="5">
        <v>109.28</v>
      </c>
      <c r="O70" s="5">
        <v>35.840000000000003</v>
      </c>
      <c r="P70" s="5">
        <v>73.44</v>
      </c>
      <c r="Q70" s="5">
        <f>#REF!*#REF!</f>
        <v>283709.44</v>
      </c>
      <c r="R70" s="5">
        <v>581351.04</v>
      </c>
      <c r="S70" s="5">
        <f>#REF!-#REF!</f>
        <v>297641.59999999998</v>
      </c>
      <c r="T70" s="36">
        <f t="shared" si="1"/>
        <v>1.0491071428571399</v>
      </c>
    </row>
    <row r="71" spans="1:20" x14ac:dyDescent="0.2">
      <c r="A71" s="25" t="s">
        <v>46</v>
      </c>
      <c r="B71" s="25" t="s">
        <v>99</v>
      </c>
      <c r="C71" s="25" t="s">
        <v>31</v>
      </c>
      <c r="D71" s="25" t="s">
        <v>23</v>
      </c>
      <c r="E71" s="25" t="s">
        <v>1915</v>
      </c>
      <c r="F71" s="2">
        <v>41380</v>
      </c>
      <c r="G71" s="23" t="str">
        <f>TEXT(Table2[[#This Row],[Order-Date]],"mmm")</f>
        <v>Apr</v>
      </c>
      <c r="H71">
        <v>2013</v>
      </c>
      <c r="I71">
        <v>584296977</v>
      </c>
      <c r="J71" s="2">
        <v>41392</v>
      </c>
      <c r="K71" s="23">
        <f>WEEKDAY(#REF!,1)</f>
        <v>1</v>
      </c>
      <c r="L71" s="25">
        <f>IF(#REF!&gt;=#REF!,#REF!-#REF!,"")</f>
        <v>12</v>
      </c>
      <c r="M71" s="4">
        <v>5315</v>
      </c>
      <c r="N71" s="5">
        <v>47.45</v>
      </c>
      <c r="O71" s="5">
        <v>31.79</v>
      </c>
      <c r="P71" s="5">
        <v>15.66</v>
      </c>
      <c r="Q71" s="5">
        <f>#REF!*#REF!</f>
        <v>168963.85</v>
      </c>
      <c r="R71" s="5">
        <v>83232.899999999994</v>
      </c>
      <c r="S71" s="5">
        <f>#REF!-#REF!</f>
        <v>-85730.95</v>
      </c>
      <c r="T71" s="36">
        <f t="shared" si="1"/>
        <v>-0.50739226171752105</v>
      </c>
    </row>
    <row r="72" spans="1:20" x14ac:dyDescent="0.2">
      <c r="A72" s="25" t="s">
        <v>37</v>
      </c>
      <c r="B72" s="25" t="s">
        <v>63</v>
      </c>
      <c r="C72" s="25" t="s">
        <v>42</v>
      </c>
      <c r="D72" s="25" t="s">
        <v>27</v>
      </c>
      <c r="E72" s="25" t="s">
        <v>1915</v>
      </c>
      <c r="F72" s="2">
        <v>41766</v>
      </c>
      <c r="G72" s="23" t="str">
        <f>TEXT(Table2[[#This Row],[Order-Date]],"mmm")</f>
        <v>May</v>
      </c>
      <c r="H72">
        <v>2014</v>
      </c>
      <c r="I72">
        <v>806241834</v>
      </c>
      <c r="J72" s="2">
        <v>41866</v>
      </c>
      <c r="K72" s="23">
        <f>WEEKDAY(#REF!,1)</f>
        <v>6</v>
      </c>
      <c r="L72" s="25">
        <f>IF(#REF!&gt;=#REF!,#REF!-#REF!,"")</f>
        <v>100</v>
      </c>
      <c r="M72" s="4">
        <v>3730</v>
      </c>
      <c r="N72" s="5">
        <v>109.28</v>
      </c>
      <c r="O72" s="5">
        <v>35.840000000000003</v>
      </c>
      <c r="P72" s="5">
        <v>73.44</v>
      </c>
      <c r="Q72" s="5">
        <f>#REF!*#REF!</f>
        <v>133683.20000000001</v>
      </c>
      <c r="R72" s="5">
        <v>273931.2</v>
      </c>
      <c r="S72" s="5">
        <f>#REF!-#REF!</f>
        <v>140248</v>
      </c>
      <c r="T72" s="36">
        <f t="shared" si="1"/>
        <v>1.0491071428571399</v>
      </c>
    </row>
    <row r="73" spans="1:20" x14ac:dyDescent="0.2">
      <c r="A73" s="25" t="s">
        <v>29</v>
      </c>
      <c r="B73" s="25" t="s">
        <v>100</v>
      </c>
      <c r="C73" s="25" t="s">
        <v>56</v>
      </c>
      <c r="D73" s="25" t="s">
        <v>27</v>
      </c>
      <c r="E73" s="25" t="s">
        <v>1915</v>
      </c>
      <c r="F73" s="2">
        <v>42950</v>
      </c>
      <c r="G73" s="23" t="str">
        <f>TEXT(Table2[[#This Row],[Order-Date]],"mmm")</f>
        <v>Aug</v>
      </c>
      <c r="H73">
        <v>2017</v>
      </c>
      <c r="I73">
        <v>747774398</v>
      </c>
      <c r="J73" s="2">
        <v>42798</v>
      </c>
      <c r="K73" s="23">
        <f>WEEKDAY(#REF!,1)</f>
        <v>7</v>
      </c>
      <c r="L73" s="25" t="str">
        <f>IF(#REF!&gt;=#REF!,#REF!-#REF!,"")</f>
        <v/>
      </c>
      <c r="M73" s="4">
        <v>1916</v>
      </c>
      <c r="N73" s="5">
        <v>421.89</v>
      </c>
      <c r="O73" s="5">
        <v>364.69</v>
      </c>
      <c r="P73" s="5">
        <v>57.2</v>
      </c>
      <c r="Q73" s="5">
        <f>#REF!*#REF!</f>
        <v>698746.04</v>
      </c>
      <c r="R73" s="5">
        <v>109595.2</v>
      </c>
      <c r="S73" s="5">
        <f>#REF!-#REF!</f>
        <v>-589150.84</v>
      </c>
      <c r="T73" s="36">
        <f t="shared" si="1"/>
        <v>-0.84315445995228799</v>
      </c>
    </row>
    <row r="74" spans="1:20" x14ac:dyDescent="0.2">
      <c r="A74" s="25" t="s">
        <v>20</v>
      </c>
      <c r="B74" s="25" t="s">
        <v>25</v>
      </c>
      <c r="C74" s="25" t="s">
        <v>56</v>
      </c>
      <c r="D74" s="25" t="s">
        <v>23</v>
      </c>
      <c r="E74" s="25" t="s">
        <v>1917</v>
      </c>
      <c r="F74" s="2">
        <v>40871</v>
      </c>
      <c r="G74" s="23" t="str">
        <f>TEXT(Table2[[#This Row],[Order-Date]],"mmm")</f>
        <v>Nov</v>
      </c>
      <c r="H74">
        <v>2011</v>
      </c>
      <c r="I74">
        <v>616755998</v>
      </c>
      <c r="J74" s="2">
        <v>40614</v>
      </c>
      <c r="K74" s="23">
        <f>WEEKDAY(#REF!,1)</f>
        <v>7</v>
      </c>
      <c r="L74" s="25" t="str">
        <f>IF(#REF!&gt;=#REF!,#REF!-#REF!,"")</f>
        <v/>
      </c>
      <c r="M74" s="4">
        <v>660</v>
      </c>
      <c r="N74" s="5">
        <v>421.89</v>
      </c>
      <c r="O74" s="5">
        <v>364.69</v>
      </c>
      <c r="P74" s="5">
        <v>57.2</v>
      </c>
      <c r="Q74" s="5">
        <f>#REF!*#REF!</f>
        <v>240695.4</v>
      </c>
      <c r="R74" s="5">
        <v>37752</v>
      </c>
      <c r="S74" s="5">
        <f>#REF!-#REF!</f>
        <v>-202943.4</v>
      </c>
      <c r="T74" s="36">
        <f t="shared" si="1"/>
        <v>-0.84315445995228799</v>
      </c>
    </row>
    <row r="75" spans="1:20" x14ac:dyDescent="0.2">
      <c r="A75" s="25" t="s">
        <v>40</v>
      </c>
      <c r="B75" s="25" t="s">
        <v>101</v>
      </c>
      <c r="C75" s="25" t="s">
        <v>22</v>
      </c>
      <c r="D75" s="25" t="s">
        <v>27</v>
      </c>
      <c r="E75" s="25" t="s">
        <v>1918</v>
      </c>
      <c r="F75" s="2">
        <v>42663</v>
      </c>
      <c r="G75" s="23" t="str">
        <f>TEXT(Table2[[#This Row],[Order-Date]],"mmm")</f>
        <v>Oct</v>
      </c>
      <c r="H75">
        <v>2016</v>
      </c>
      <c r="I75">
        <v>691360461</v>
      </c>
      <c r="J75" s="2">
        <v>42562</v>
      </c>
      <c r="K75" s="23">
        <f>WEEKDAY(#REF!,1)</f>
        <v>2</v>
      </c>
      <c r="L75" s="25" t="str">
        <f>IF(#REF!&gt;=#REF!,#REF!-#REF!,"")</f>
        <v/>
      </c>
      <c r="M75" s="4">
        <v>7779</v>
      </c>
      <c r="N75" s="5">
        <v>255.28</v>
      </c>
      <c r="O75" s="5">
        <v>159.41999999999999</v>
      </c>
      <c r="P75" s="5">
        <v>95.86</v>
      </c>
      <c r="Q75" s="5">
        <f>#REF!*#REF!</f>
        <v>1240128.18</v>
      </c>
      <c r="R75" s="5">
        <v>745694.94</v>
      </c>
      <c r="S75" s="5">
        <f>#REF!-#REF!</f>
        <v>-494433.24</v>
      </c>
      <c r="T75" s="36">
        <f t="shared" si="1"/>
        <v>-0.39869527035503699</v>
      </c>
    </row>
    <row r="76" spans="1:20" x14ac:dyDescent="0.2">
      <c r="A76" s="25" t="s">
        <v>20</v>
      </c>
      <c r="B76" s="25" t="s">
        <v>54</v>
      </c>
      <c r="C76" s="25" t="s">
        <v>31</v>
      </c>
      <c r="D76" s="25" t="s">
        <v>23</v>
      </c>
      <c r="E76" s="25" t="s">
        <v>1918</v>
      </c>
      <c r="F76" s="2">
        <v>41278</v>
      </c>
      <c r="G76" s="23" t="str">
        <f>TEXT(Table2[[#This Row],[Order-Date]],"mmm")</f>
        <v>Jan</v>
      </c>
      <c r="H76">
        <v>2013</v>
      </c>
      <c r="I76">
        <v>870074117</v>
      </c>
      <c r="J76" s="2">
        <v>41410</v>
      </c>
      <c r="K76" s="23">
        <f>WEEKDAY(#REF!,1)</f>
        <v>5</v>
      </c>
      <c r="L76" s="25">
        <f>IF(#REF!&gt;=#REF!,#REF!-#REF!,"")</f>
        <v>132</v>
      </c>
      <c r="M76" s="4">
        <v>3121</v>
      </c>
      <c r="N76" s="5">
        <v>47.45</v>
      </c>
      <c r="O76" s="5">
        <v>31.79</v>
      </c>
      <c r="P76" s="5">
        <v>15.66</v>
      </c>
      <c r="Q76" s="5">
        <f>#REF!*#REF!</f>
        <v>99216.59</v>
      </c>
      <c r="R76" s="5">
        <v>48874.86</v>
      </c>
      <c r="S76" s="5">
        <f>#REF!-#REF!</f>
        <v>-50341.73</v>
      </c>
      <c r="T76" s="36">
        <f t="shared" si="1"/>
        <v>-0.50739226171752105</v>
      </c>
    </row>
    <row r="77" spans="1:20" x14ac:dyDescent="0.2">
      <c r="A77" s="25" t="s">
        <v>37</v>
      </c>
      <c r="B77" s="25" t="s">
        <v>102</v>
      </c>
      <c r="C77" s="25" t="s">
        <v>49</v>
      </c>
      <c r="D77" s="25" t="s">
        <v>23</v>
      </c>
      <c r="E77" s="25" t="s">
        <v>1917</v>
      </c>
      <c r="F77" s="2">
        <v>40181</v>
      </c>
      <c r="G77" s="23" t="str">
        <f>TEXT(Table2[[#This Row],[Order-Date]],"mmm")</f>
        <v>Jan</v>
      </c>
      <c r="H77">
        <v>2010</v>
      </c>
      <c r="I77">
        <v>221695792</v>
      </c>
      <c r="J77" s="2">
        <v>40257</v>
      </c>
      <c r="K77" s="23">
        <f>WEEKDAY(#REF!,1)</f>
        <v>7</v>
      </c>
      <c r="L77" s="25">
        <f>IF(#REF!&gt;=#REF!,#REF!-#REF!,"")</f>
        <v>76</v>
      </c>
      <c r="M77" s="4">
        <v>3566</v>
      </c>
      <c r="N77" s="5">
        <v>651.21</v>
      </c>
      <c r="O77" s="5">
        <v>524.96</v>
      </c>
      <c r="P77" s="5">
        <v>126.25</v>
      </c>
      <c r="Q77" s="5">
        <f>#REF!*#REF!</f>
        <v>1872007.36</v>
      </c>
      <c r="R77" s="5">
        <v>450207.5</v>
      </c>
      <c r="S77" s="5">
        <f>#REF!-#REF!</f>
        <v>-1421799.86</v>
      </c>
      <c r="T77" s="36">
        <f t="shared" si="1"/>
        <v>-0.75950548613227697</v>
      </c>
    </row>
    <row r="78" spans="1:20" x14ac:dyDescent="0.2">
      <c r="A78" s="25" t="s">
        <v>40</v>
      </c>
      <c r="B78" s="25" t="s">
        <v>72</v>
      </c>
      <c r="C78" s="25" t="s">
        <v>65</v>
      </c>
      <c r="D78" s="25" t="s">
        <v>23</v>
      </c>
      <c r="E78" s="25" t="s">
        <v>1915</v>
      </c>
      <c r="F78" s="2">
        <v>42929</v>
      </c>
      <c r="G78" s="23" t="str">
        <f>TEXT(Table2[[#This Row],[Order-Date]],"mmm")</f>
        <v>Jul</v>
      </c>
      <c r="H78">
        <v>2017</v>
      </c>
      <c r="I78">
        <v>135336816</v>
      </c>
      <c r="J78" s="2">
        <v>42964</v>
      </c>
      <c r="K78" s="23">
        <f>WEEKDAY(#REF!,1)</f>
        <v>5</v>
      </c>
      <c r="L78" s="25">
        <f>IF(#REF!&gt;=#REF!,#REF!-#REF!,"")</f>
        <v>35</v>
      </c>
      <c r="M78" s="4">
        <v>8026</v>
      </c>
      <c r="N78" s="5">
        <v>9.33</v>
      </c>
      <c r="O78" s="5">
        <v>6.92</v>
      </c>
      <c r="P78" s="5">
        <v>2.41</v>
      </c>
      <c r="Q78" s="5">
        <f>#REF!*#REF!</f>
        <v>55539.92</v>
      </c>
      <c r="R78" s="5">
        <v>19342.66</v>
      </c>
      <c r="S78" s="5">
        <f>#REF!-#REF!</f>
        <v>-36197.26</v>
      </c>
      <c r="T78" s="36">
        <f t="shared" si="1"/>
        <v>-0.65173410404624299</v>
      </c>
    </row>
    <row r="79" spans="1:20" x14ac:dyDescent="0.2">
      <c r="A79" s="25" t="s">
        <v>40</v>
      </c>
      <c r="B79" s="25" t="s">
        <v>41</v>
      </c>
      <c r="C79" s="25" t="s">
        <v>49</v>
      </c>
      <c r="D79" s="25" t="s">
        <v>23</v>
      </c>
      <c r="E79" s="25" t="s">
        <v>1916</v>
      </c>
      <c r="F79" s="2">
        <v>41028</v>
      </c>
      <c r="G79" s="23" t="str">
        <f>TEXT(Table2[[#This Row],[Order-Date]],"mmm")</f>
        <v>Apr</v>
      </c>
      <c r="H79">
        <v>2012</v>
      </c>
      <c r="I79">
        <v>270421016</v>
      </c>
      <c r="J79" s="2">
        <v>41052</v>
      </c>
      <c r="K79" s="23">
        <f>WEEKDAY(#REF!,1)</f>
        <v>4</v>
      </c>
      <c r="L79" s="25">
        <f>IF(#REF!&gt;=#REF!,#REF!-#REF!,"")</f>
        <v>24</v>
      </c>
      <c r="M79" s="4">
        <v>2443</v>
      </c>
      <c r="N79" s="5">
        <v>651.21</v>
      </c>
      <c r="O79" s="5">
        <v>524.96</v>
      </c>
      <c r="P79" s="5">
        <v>126.25</v>
      </c>
      <c r="Q79" s="5">
        <f>#REF!*#REF!</f>
        <v>1282477.28</v>
      </c>
      <c r="R79" s="5">
        <v>308428.75</v>
      </c>
      <c r="S79" s="5">
        <f>#REF!-#REF!</f>
        <v>-974048.53</v>
      </c>
      <c r="T79" s="36">
        <f t="shared" si="1"/>
        <v>-0.75950548613227697</v>
      </c>
    </row>
    <row r="80" spans="1:20" x14ac:dyDescent="0.2">
      <c r="A80" s="25" t="s">
        <v>46</v>
      </c>
      <c r="B80" s="25" t="s">
        <v>103</v>
      </c>
      <c r="C80" s="25" t="s">
        <v>85</v>
      </c>
      <c r="D80" s="25" t="s">
        <v>23</v>
      </c>
      <c r="E80" s="25" t="s">
        <v>1917</v>
      </c>
      <c r="F80" s="2">
        <v>40345</v>
      </c>
      <c r="G80" s="23" t="str">
        <f>TEXT(Table2[[#This Row],[Order-Date]],"mmm")</f>
        <v>Jun</v>
      </c>
      <c r="H80">
        <v>2010</v>
      </c>
      <c r="I80">
        <v>806684720</v>
      </c>
      <c r="J80" s="2">
        <v>40377</v>
      </c>
      <c r="K80" s="23">
        <f>WEEKDAY(#REF!,1)</f>
        <v>1</v>
      </c>
      <c r="L80" s="25">
        <f>IF(#REF!&gt;=#REF!,#REF!-#REF!,"")</f>
        <v>32</v>
      </c>
      <c r="M80" s="4">
        <v>4790</v>
      </c>
      <c r="N80" s="5">
        <v>668.27</v>
      </c>
      <c r="O80" s="5">
        <v>502.54</v>
      </c>
      <c r="P80" s="5">
        <v>165.73</v>
      </c>
      <c r="Q80" s="5">
        <f>#REF!*#REF!</f>
        <v>2407166.6</v>
      </c>
      <c r="R80" s="5">
        <v>793846.7</v>
      </c>
      <c r="S80" s="5">
        <f>#REF!-#REF!</f>
        <v>-1613319.9</v>
      </c>
      <c r="T80" s="36">
        <f t="shared" si="1"/>
        <v>-0.67021530624427905</v>
      </c>
    </row>
    <row r="81" spans="1:20" x14ac:dyDescent="0.2">
      <c r="A81" s="25" t="s">
        <v>29</v>
      </c>
      <c r="B81" s="25" t="s">
        <v>104</v>
      </c>
      <c r="C81" s="25" t="s">
        <v>85</v>
      </c>
      <c r="D81" s="25" t="s">
        <v>23</v>
      </c>
      <c r="E81" s="25" t="s">
        <v>1915</v>
      </c>
      <c r="F81" s="2">
        <v>43015</v>
      </c>
      <c r="G81" s="23" t="str">
        <f>TEXT(Table2[[#This Row],[Order-Date]],"mmm")</f>
        <v>Oct</v>
      </c>
      <c r="H81">
        <v>2017</v>
      </c>
      <c r="I81">
        <v>194176757</v>
      </c>
      <c r="J81" s="2">
        <v>42967</v>
      </c>
      <c r="K81" s="23">
        <f>WEEKDAY(#REF!,1)</f>
        <v>1</v>
      </c>
      <c r="L81" s="25" t="str">
        <f>IF(#REF!&gt;=#REF!,#REF!-#REF!,"")</f>
        <v/>
      </c>
      <c r="M81" s="4">
        <v>72</v>
      </c>
      <c r="N81" s="5">
        <v>668.27</v>
      </c>
      <c r="O81" s="5">
        <v>502.54</v>
      </c>
      <c r="P81" s="5">
        <v>165.73</v>
      </c>
      <c r="Q81" s="5">
        <f>#REF!*#REF!</f>
        <v>36182.879999999997</v>
      </c>
      <c r="R81" s="5">
        <v>11932.56</v>
      </c>
      <c r="S81" s="5">
        <f>#REF!-#REF!</f>
        <v>-24250.32</v>
      </c>
      <c r="T81" s="36">
        <f t="shared" si="1"/>
        <v>-0.67021530624427905</v>
      </c>
    </row>
    <row r="82" spans="1:20" x14ac:dyDescent="0.2">
      <c r="A82" s="25" t="s">
        <v>37</v>
      </c>
      <c r="B82" s="25" t="s">
        <v>105</v>
      </c>
      <c r="C82" s="25" t="s">
        <v>22</v>
      </c>
      <c r="D82" s="25" t="s">
        <v>27</v>
      </c>
      <c r="E82" s="25" t="s">
        <v>1917</v>
      </c>
      <c r="F82" s="2">
        <v>42914</v>
      </c>
      <c r="G82" s="23" t="str">
        <f>TEXT(Table2[[#This Row],[Order-Date]],"mmm")</f>
        <v>Jun</v>
      </c>
      <c r="H82">
        <v>2017</v>
      </c>
      <c r="I82">
        <v>103258454</v>
      </c>
      <c r="J82" s="2">
        <v>42962</v>
      </c>
      <c r="K82" s="23">
        <f>WEEKDAY(#REF!,1)</f>
        <v>3</v>
      </c>
      <c r="L82" s="25">
        <f>IF(#REF!&gt;=#REF!,#REF!-#REF!,"")</f>
        <v>48</v>
      </c>
      <c r="M82" s="4">
        <v>5326</v>
      </c>
      <c r="N82" s="5">
        <v>255.28</v>
      </c>
      <c r="O82" s="5">
        <v>159.41999999999999</v>
      </c>
      <c r="P82" s="5">
        <v>95.86</v>
      </c>
      <c r="Q82" s="5">
        <f>#REF!*#REF!</f>
        <v>849070.92</v>
      </c>
      <c r="R82" s="5">
        <v>510550.36</v>
      </c>
      <c r="S82" s="5">
        <f>#REF!-#REF!</f>
        <v>-338520.56</v>
      </c>
      <c r="T82" s="36">
        <f t="shared" si="1"/>
        <v>-0.39869527035503699</v>
      </c>
    </row>
    <row r="83" spans="1:20" x14ac:dyDescent="0.2">
      <c r="A83" s="25" t="s">
        <v>37</v>
      </c>
      <c r="B83" s="25" t="s">
        <v>106</v>
      </c>
      <c r="C83" s="25" t="s">
        <v>49</v>
      </c>
      <c r="D83" s="25" t="s">
        <v>23</v>
      </c>
      <c r="E83" s="25" t="s">
        <v>1917</v>
      </c>
      <c r="F83" s="2">
        <v>41750</v>
      </c>
      <c r="G83" s="23" t="str">
        <f>TEXT(Table2[[#This Row],[Order-Date]],"mmm")</f>
        <v>Apr</v>
      </c>
      <c r="H83">
        <v>2014</v>
      </c>
      <c r="I83">
        <v>474603641</v>
      </c>
      <c r="J83" s="2">
        <v>41789</v>
      </c>
      <c r="K83" s="23">
        <f>WEEKDAY(#REF!,1)</f>
        <v>6</v>
      </c>
      <c r="L83" s="25">
        <f>IF(#REF!&gt;=#REF!,#REF!-#REF!,"")</f>
        <v>39</v>
      </c>
      <c r="M83" s="4">
        <v>4619</v>
      </c>
      <c r="N83" s="5">
        <v>651.21</v>
      </c>
      <c r="O83" s="5">
        <v>524.96</v>
      </c>
      <c r="P83" s="5">
        <v>126.25</v>
      </c>
      <c r="Q83" s="5">
        <f>#REF!*#REF!</f>
        <v>2424790.2400000002</v>
      </c>
      <c r="R83" s="5">
        <v>583148.75</v>
      </c>
      <c r="S83" s="5">
        <f>#REF!-#REF!</f>
        <v>-1841641.49</v>
      </c>
      <c r="T83" s="36">
        <f t="shared" si="1"/>
        <v>-0.75950548613227697</v>
      </c>
    </row>
    <row r="84" spans="1:20" x14ac:dyDescent="0.2">
      <c r="A84" s="25" t="s">
        <v>46</v>
      </c>
      <c r="B84" s="25" t="s">
        <v>107</v>
      </c>
      <c r="C84" s="25" t="s">
        <v>34</v>
      </c>
      <c r="D84" s="25" t="s">
        <v>23</v>
      </c>
      <c r="E84" s="25" t="s">
        <v>1917</v>
      </c>
      <c r="F84" s="2">
        <v>41269</v>
      </c>
      <c r="G84" s="23" t="str">
        <f>TEXT(Table2[[#This Row],[Order-Date]],"mmm")</f>
        <v>Dec</v>
      </c>
      <c r="H84">
        <v>2012</v>
      </c>
      <c r="I84">
        <v>869198644</v>
      </c>
      <c r="J84" s="2">
        <v>41395</v>
      </c>
      <c r="K84" s="23">
        <f>WEEKDAY(#REF!,1)</f>
        <v>4</v>
      </c>
      <c r="L84" s="25">
        <f>IF(#REF!&gt;=#REF!,#REF!-#REF!,"")</f>
        <v>126</v>
      </c>
      <c r="M84" s="4">
        <v>4049</v>
      </c>
      <c r="N84" s="5">
        <v>205.7</v>
      </c>
      <c r="O84" s="5">
        <v>117.11</v>
      </c>
      <c r="P84" s="5">
        <v>88.59</v>
      </c>
      <c r="Q84" s="5">
        <f>#REF!*#REF!</f>
        <v>474178.39</v>
      </c>
      <c r="R84" s="5">
        <v>358700.91</v>
      </c>
      <c r="S84" s="5">
        <f>#REF!-#REF!</f>
        <v>-115477.48</v>
      </c>
      <c r="T84" s="36">
        <f t="shared" si="1"/>
        <v>-0.24353172231235601</v>
      </c>
    </row>
    <row r="85" spans="1:20" x14ac:dyDescent="0.2">
      <c r="A85" s="25" t="s">
        <v>46</v>
      </c>
      <c r="B85" s="25" t="s">
        <v>108</v>
      </c>
      <c r="C85" s="25" t="s">
        <v>85</v>
      </c>
      <c r="D85" s="25" t="s">
        <v>23</v>
      </c>
      <c r="E85" s="25" t="s">
        <v>1917</v>
      </c>
      <c r="F85" s="2">
        <v>42015</v>
      </c>
      <c r="G85" s="23" t="str">
        <f>TEXT(Table2[[#This Row],[Order-Date]],"mmm")</f>
        <v>Jan</v>
      </c>
      <c r="H85">
        <v>2015</v>
      </c>
      <c r="I85">
        <v>918342292</v>
      </c>
      <c r="J85" s="2">
        <v>42359</v>
      </c>
      <c r="K85" s="23">
        <f>WEEKDAY(#REF!,1)</f>
        <v>2</v>
      </c>
      <c r="L85" s="25">
        <f>IF(#REF!&gt;=#REF!,#REF!-#REF!,"")</f>
        <v>344</v>
      </c>
      <c r="M85" s="4">
        <v>6747</v>
      </c>
      <c r="N85" s="5">
        <v>668.27</v>
      </c>
      <c r="O85" s="5">
        <v>502.54</v>
      </c>
      <c r="P85" s="5">
        <v>165.73</v>
      </c>
      <c r="Q85" s="5">
        <f>#REF!*#REF!</f>
        <v>3390637.38</v>
      </c>
      <c r="R85" s="5">
        <v>1118180.31</v>
      </c>
      <c r="S85" s="5">
        <f>#REF!-#REF!</f>
        <v>-2272457.0699999998</v>
      </c>
      <c r="T85" s="36">
        <f t="shared" si="1"/>
        <v>-0.67021530624427905</v>
      </c>
    </row>
    <row r="86" spans="1:20" x14ac:dyDescent="0.2">
      <c r="A86" s="25" t="s">
        <v>29</v>
      </c>
      <c r="B86" s="25" t="s">
        <v>109</v>
      </c>
      <c r="C86" s="25" t="s">
        <v>51</v>
      </c>
      <c r="D86" s="25" t="s">
        <v>23</v>
      </c>
      <c r="E86" s="25" t="s">
        <v>1917</v>
      </c>
      <c r="F86" s="2">
        <v>40565</v>
      </c>
      <c r="G86" s="23" t="str">
        <f>TEXT(Table2[[#This Row],[Order-Date]],"mmm")</f>
        <v>Jan</v>
      </c>
      <c r="H86">
        <v>2011</v>
      </c>
      <c r="I86">
        <v>773645913</v>
      </c>
      <c r="J86" s="2">
        <v>40571</v>
      </c>
      <c r="K86" s="23">
        <f>WEEKDAY(#REF!,1)</f>
        <v>6</v>
      </c>
      <c r="L86" s="25">
        <f>IF(#REF!&gt;=#REF!,#REF!-#REF!,"")</f>
        <v>6</v>
      </c>
      <c r="M86" s="4">
        <v>7873</v>
      </c>
      <c r="N86" s="5">
        <v>437.2</v>
      </c>
      <c r="O86" s="5">
        <v>263.33</v>
      </c>
      <c r="P86" s="5">
        <v>173.87</v>
      </c>
      <c r="Q86" s="5">
        <f>#REF!*#REF!</f>
        <v>2073197.09</v>
      </c>
      <c r="R86" s="5">
        <v>1368878.51</v>
      </c>
      <c r="S86" s="5">
        <f>#REF!-#REF!</f>
        <v>-704318.58</v>
      </c>
      <c r="T86" s="36">
        <f t="shared" si="1"/>
        <v>-0.33972581931416901</v>
      </c>
    </row>
    <row r="87" spans="1:20" x14ac:dyDescent="0.2">
      <c r="A87" s="25" t="s">
        <v>32</v>
      </c>
      <c r="B87" s="25" t="s">
        <v>110</v>
      </c>
      <c r="C87" s="25" t="s">
        <v>51</v>
      </c>
      <c r="D87" s="25" t="s">
        <v>23</v>
      </c>
      <c r="E87" s="25" t="s">
        <v>1918</v>
      </c>
      <c r="F87" s="2">
        <v>41803</v>
      </c>
      <c r="G87" s="23" t="str">
        <f>TEXT(Table2[[#This Row],[Order-Date]],"mmm")</f>
        <v>Jun</v>
      </c>
      <c r="H87">
        <v>2014</v>
      </c>
      <c r="I87">
        <v>657033336</v>
      </c>
      <c r="J87" s="2">
        <v>41677</v>
      </c>
      <c r="K87" s="23">
        <f>WEEKDAY(#REF!,1)</f>
        <v>6</v>
      </c>
      <c r="L87" s="25" t="str">
        <f>IF(#REF!&gt;=#REF!,#REF!-#REF!,"")</f>
        <v/>
      </c>
      <c r="M87" s="4">
        <v>9620</v>
      </c>
      <c r="N87" s="5">
        <v>437.2</v>
      </c>
      <c r="O87" s="5">
        <v>263.33</v>
      </c>
      <c r="P87" s="5">
        <v>173.87</v>
      </c>
      <c r="Q87" s="5">
        <f>#REF!*#REF!</f>
        <v>2533234.6</v>
      </c>
      <c r="R87" s="5">
        <v>1672629.4</v>
      </c>
      <c r="S87" s="5">
        <f>#REF!-#REF!</f>
        <v>-860605.19999999902</v>
      </c>
      <c r="T87" s="36">
        <f t="shared" si="1"/>
        <v>-0.33972581931416801</v>
      </c>
    </row>
    <row r="88" spans="1:20" x14ac:dyDescent="0.2">
      <c r="A88" s="25" t="s">
        <v>29</v>
      </c>
      <c r="B88" s="25" t="s">
        <v>44</v>
      </c>
      <c r="C88" s="25" t="s">
        <v>56</v>
      </c>
      <c r="D88" s="25" t="s">
        <v>23</v>
      </c>
      <c r="E88" s="25" t="s">
        <v>1917</v>
      </c>
      <c r="F88" s="2">
        <v>41114</v>
      </c>
      <c r="G88" s="23" t="str">
        <f>TEXT(Table2[[#This Row],[Order-Date]],"mmm")</f>
        <v>Jul</v>
      </c>
      <c r="H88">
        <v>2012</v>
      </c>
      <c r="I88">
        <v>410740888</v>
      </c>
      <c r="J88" s="2">
        <v>40917</v>
      </c>
      <c r="K88" s="23">
        <f>WEEKDAY(#REF!,1)</f>
        <v>2</v>
      </c>
      <c r="L88" s="25" t="str">
        <f>IF(#REF!&gt;=#REF!,#REF!-#REF!,"")</f>
        <v/>
      </c>
      <c r="M88" s="4">
        <v>6211</v>
      </c>
      <c r="N88" s="5">
        <v>421.89</v>
      </c>
      <c r="O88" s="5">
        <v>364.69</v>
      </c>
      <c r="P88" s="5">
        <v>57.2</v>
      </c>
      <c r="Q88" s="5">
        <f>#REF!*#REF!</f>
        <v>2265089.59</v>
      </c>
      <c r="R88" s="5">
        <v>355269.2</v>
      </c>
      <c r="S88" s="5">
        <f>#REF!-#REF!</f>
        <v>-1909820.39</v>
      </c>
      <c r="T88" s="36">
        <f t="shared" si="1"/>
        <v>-0.84315445995228799</v>
      </c>
    </row>
    <row r="89" spans="1:20" x14ac:dyDescent="0.2">
      <c r="A89" s="25" t="s">
        <v>29</v>
      </c>
      <c r="B89" s="25" t="s">
        <v>111</v>
      </c>
      <c r="C89" s="25" t="s">
        <v>56</v>
      </c>
      <c r="D89" s="25" t="s">
        <v>27</v>
      </c>
      <c r="E89" s="25" t="s">
        <v>1915</v>
      </c>
      <c r="F89" s="2">
        <v>40892</v>
      </c>
      <c r="G89" s="23" t="str">
        <f>TEXT(Table2[[#This Row],[Order-Date]],"mmm")</f>
        <v>Dec</v>
      </c>
      <c r="H89">
        <v>2011</v>
      </c>
      <c r="I89">
        <v>847317397</v>
      </c>
      <c r="J89" s="2">
        <v>40895</v>
      </c>
      <c r="K89" s="23">
        <f>WEEKDAY(#REF!,1)</f>
        <v>1</v>
      </c>
      <c r="L89" s="25">
        <f>IF(#REF!&gt;=#REF!,#REF!-#REF!,"")</f>
        <v>3</v>
      </c>
      <c r="M89" s="4">
        <v>8902</v>
      </c>
      <c r="N89" s="5">
        <v>421.89</v>
      </c>
      <c r="O89" s="5">
        <v>364.69</v>
      </c>
      <c r="P89" s="5">
        <v>57.2</v>
      </c>
      <c r="Q89" s="5">
        <f>#REF!*#REF!</f>
        <v>3246470.38</v>
      </c>
      <c r="R89" s="5">
        <v>509194.4</v>
      </c>
      <c r="S89" s="5">
        <f>#REF!-#REF!</f>
        <v>-2737275.98</v>
      </c>
      <c r="T89" s="36">
        <f t="shared" si="1"/>
        <v>-0.84315445995228799</v>
      </c>
    </row>
    <row r="90" spans="1:20" x14ac:dyDescent="0.2">
      <c r="A90" s="25" t="s">
        <v>29</v>
      </c>
      <c r="B90" s="25" t="s">
        <v>112</v>
      </c>
      <c r="C90" s="25" t="s">
        <v>31</v>
      </c>
      <c r="D90" s="25" t="s">
        <v>23</v>
      </c>
      <c r="E90" s="25" t="s">
        <v>1916</v>
      </c>
      <c r="F90" s="2">
        <v>40977</v>
      </c>
      <c r="G90" s="23" t="str">
        <f>TEXT(Table2[[#This Row],[Order-Date]],"mmm")</f>
        <v>Mar</v>
      </c>
      <c r="H90">
        <v>2012</v>
      </c>
      <c r="I90">
        <v>599624192</v>
      </c>
      <c r="J90" s="2">
        <v>41173</v>
      </c>
      <c r="K90" s="23">
        <f>WEEKDAY(#REF!,1)</f>
        <v>6</v>
      </c>
      <c r="L90" s="25">
        <f>IF(#REF!&gt;=#REF!,#REF!-#REF!,"")</f>
        <v>196</v>
      </c>
      <c r="M90" s="4">
        <v>978</v>
      </c>
      <c r="N90" s="5">
        <v>47.45</v>
      </c>
      <c r="O90" s="5">
        <v>31.79</v>
      </c>
      <c r="P90" s="5">
        <v>15.66</v>
      </c>
      <c r="Q90" s="5">
        <f>#REF!*#REF!</f>
        <v>31090.62</v>
      </c>
      <c r="R90" s="5">
        <v>15315.48</v>
      </c>
      <c r="S90" s="5">
        <f>#REF!-#REF!</f>
        <v>-15775.14</v>
      </c>
      <c r="T90" s="36">
        <f t="shared" si="1"/>
        <v>-0.50739226171752105</v>
      </c>
    </row>
    <row r="91" spans="1:20" x14ac:dyDescent="0.2">
      <c r="A91" s="25" t="s">
        <v>32</v>
      </c>
      <c r="B91" s="25" t="s">
        <v>113</v>
      </c>
      <c r="C91" s="25" t="s">
        <v>31</v>
      </c>
      <c r="D91" s="25" t="s">
        <v>27</v>
      </c>
      <c r="E91" s="25" t="s">
        <v>1917</v>
      </c>
      <c r="F91" s="2">
        <v>40927</v>
      </c>
      <c r="G91" s="23" t="str">
        <f>TEXT(Table2[[#This Row],[Order-Date]],"mmm")</f>
        <v>Jan</v>
      </c>
      <c r="H91">
        <v>2012</v>
      </c>
      <c r="I91">
        <v>170835101</v>
      </c>
      <c r="J91" s="2">
        <v>41245</v>
      </c>
      <c r="K91" s="23">
        <f>WEEKDAY(#REF!,1)</f>
        <v>1</v>
      </c>
      <c r="L91" s="25">
        <f>IF(#REF!&gt;=#REF!,#REF!-#REF!,"")</f>
        <v>318</v>
      </c>
      <c r="M91" s="4">
        <v>2758</v>
      </c>
      <c r="N91" s="5">
        <v>47.45</v>
      </c>
      <c r="O91" s="5">
        <v>31.79</v>
      </c>
      <c r="P91" s="5">
        <v>15.66</v>
      </c>
      <c r="Q91" s="5">
        <f>#REF!*#REF!</f>
        <v>87676.82</v>
      </c>
      <c r="R91" s="5">
        <v>43190.28</v>
      </c>
      <c r="S91" s="5">
        <f>#REF!-#REF!</f>
        <v>-44486.54</v>
      </c>
      <c r="T91" s="36">
        <f t="shared" si="1"/>
        <v>-0.50739226171752105</v>
      </c>
    </row>
    <row r="92" spans="1:20" x14ac:dyDescent="0.2">
      <c r="A92" s="25" t="s">
        <v>20</v>
      </c>
      <c r="B92" s="25" t="s">
        <v>114</v>
      </c>
      <c r="C92" s="25" t="s">
        <v>34</v>
      </c>
      <c r="D92" s="25" t="s">
        <v>23</v>
      </c>
      <c r="E92" s="25" t="s">
        <v>1917</v>
      </c>
      <c r="F92" s="2">
        <v>42386</v>
      </c>
      <c r="G92" s="23" t="str">
        <f>TEXT(Table2[[#This Row],[Order-Date]],"mmm")</f>
        <v>Jan</v>
      </c>
      <c r="H92">
        <v>2016</v>
      </c>
      <c r="I92">
        <v>584436452</v>
      </c>
      <c r="J92" s="2">
        <v>42615</v>
      </c>
      <c r="K92" s="23">
        <f>WEEKDAY(#REF!,1)</f>
        <v>6</v>
      </c>
      <c r="L92" s="25">
        <f>IF(#REF!&gt;=#REF!,#REF!-#REF!,"")</f>
        <v>229</v>
      </c>
      <c r="M92" s="4">
        <v>6588</v>
      </c>
      <c r="N92" s="5">
        <v>205.7</v>
      </c>
      <c r="O92" s="5">
        <v>117.11</v>
      </c>
      <c r="P92" s="5">
        <v>88.59</v>
      </c>
      <c r="Q92" s="5">
        <f>#REF!*#REF!</f>
        <v>771520.68</v>
      </c>
      <c r="R92" s="5">
        <v>583630.92000000004</v>
      </c>
      <c r="S92" s="5">
        <f>#REF!-#REF!</f>
        <v>-187889.76</v>
      </c>
      <c r="T92" s="36">
        <f t="shared" si="1"/>
        <v>-0.24353172231235601</v>
      </c>
    </row>
    <row r="93" spans="1:20" x14ac:dyDescent="0.2">
      <c r="A93" s="25" t="s">
        <v>46</v>
      </c>
      <c r="B93" s="25" t="s">
        <v>115</v>
      </c>
      <c r="C93" s="25" t="s">
        <v>49</v>
      </c>
      <c r="D93" s="25" t="s">
        <v>23</v>
      </c>
      <c r="E93" s="25" t="s">
        <v>1917</v>
      </c>
      <c r="F93" s="2">
        <v>40949</v>
      </c>
      <c r="G93" s="23" t="str">
        <f>TEXT(Table2[[#This Row],[Order-Date]],"mmm")</f>
        <v>Feb</v>
      </c>
      <c r="H93">
        <v>2012</v>
      </c>
      <c r="I93">
        <v>234227073</v>
      </c>
      <c r="J93" s="2">
        <v>41253</v>
      </c>
      <c r="K93" s="23">
        <f>WEEKDAY(#REF!,1)</f>
        <v>2</v>
      </c>
      <c r="L93" s="25">
        <f>IF(#REF!&gt;=#REF!,#REF!-#REF!,"")</f>
        <v>304</v>
      </c>
      <c r="M93" s="4">
        <v>1851</v>
      </c>
      <c r="N93" s="5">
        <v>651.21</v>
      </c>
      <c r="O93" s="5">
        <v>524.96</v>
      </c>
      <c r="P93" s="5">
        <v>126.25</v>
      </c>
      <c r="Q93" s="5">
        <f>#REF!*#REF!</f>
        <v>971700.96</v>
      </c>
      <c r="R93" s="5">
        <v>233688.75</v>
      </c>
      <c r="S93" s="5">
        <f>#REF!-#REF!</f>
        <v>-738012.21</v>
      </c>
      <c r="T93" s="36">
        <f t="shared" si="1"/>
        <v>-0.75950548613227697</v>
      </c>
    </row>
    <row r="94" spans="1:20" x14ac:dyDescent="0.2">
      <c r="A94" s="25" t="s">
        <v>29</v>
      </c>
      <c r="B94" s="25" t="s">
        <v>116</v>
      </c>
      <c r="C94" s="25" t="s">
        <v>49</v>
      </c>
      <c r="D94" s="25" t="s">
        <v>23</v>
      </c>
      <c r="E94" s="25" t="s">
        <v>1915</v>
      </c>
      <c r="F94" s="2">
        <v>41660</v>
      </c>
      <c r="G94" s="23" t="str">
        <f>TEXT(Table2[[#This Row],[Order-Date]],"mmm")</f>
        <v>Jan</v>
      </c>
      <c r="H94">
        <v>2014</v>
      </c>
      <c r="I94">
        <v>734318292</v>
      </c>
      <c r="J94" s="2">
        <v>41732</v>
      </c>
      <c r="K94" s="23">
        <f>WEEKDAY(#REF!,1)</f>
        <v>5</v>
      </c>
      <c r="L94" s="25">
        <f>IF(#REF!&gt;=#REF!,#REF!-#REF!,"")</f>
        <v>72</v>
      </c>
      <c r="M94" s="4">
        <v>9956</v>
      </c>
      <c r="N94" s="5">
        <v>651.21</v>
      </c>
      <c r="O94" s="5">
        <v>524.96</v>
      </c>
      <c r="P94" s="5">
        <v>126.25</v>
      </c>
      <c r="Q94" s="5">
        <f>#REF!*#REF!</f>
        <v>5226501.76</v>
      </c>
      <c r="R94" s="5">
        <v>1256945</v>
      </c>
      <c r="S94" s="5">
        <f>#REF!-#REF!</f>
        <v>-3969556.76</v>
      </c>
      <c r="T94" s="36">
        <f t="shared" si="1"/>
        <v>-0.75950548613227697</v>
      </c>
    </row>
    <row r="95" spans="1:20" x14ac:dyDescent="0.2">
      <c r="A95" s="25" t="s">
        <v>20</v>
      </c>
      <c r="B95" s="25" t="s">
        <v>117</v>
      </c>
      <c r="C95" s="25" t="s">
        <v>26</v>
      </c>
      <c r="D95" s="25" t="s">
        <v>23</v>
      </c>
      <c r="E95" s="25" t="s">
        <v>1917</v>
      </c>
      <c r="F95" s="2">
        <v>41629</v>
      </c>
      <c r="G95" s="23" t="str">
        <f>TEXT(Table2[[#This Row],[Order-Date]],"mmm")</f>
        <v>Dec</v>
      </c>
      <c r="H95">
        <v>2013</v>
      </c>
      <c r="I95">
        <v>169133937</v>
      </c>
      <c r="J95" s="2">
        <v>41639</v>
      </c>
      <c r="K95" s="23">
        <f>WEEKDAY(#REF!,1)</f>
        <v>3</v>
      </c>
      <c r="L95" s="25">
        <f>IF(#REF!&gt;=#REF!,#REF!-#REF!,"")</f>
        <v>10</v>
      </c>
      <c r="M95" s="4">
        <v>9345</v>
      </c>
      <c r="N95" s="5">
        <v>152.58000000000001</v>
      </c>
      <c r="O95" s="5">
        <v>97.44</v>
      </c>
      <c r="P95" s="5">
        <v>55.14</v>
      </c>
      <c r="Q95" s="5">
        <f>#REF!*#REF!</f>
        <v>910576.8</v>
      </c>
      <c r="R95" s="5">
        <v>515283.3</v>
      </c>
      <c r="S95" s="5">
        <f>#REF!-#REF!</f>
        <v>-395293.5</v>
      </c>
      <c r="T95" s="36">
        <f t="shared" si="1"/>
        <v>-0.43411330049261099</v>
      </c>
    </row>
    <row r="96" spans="1:20" x14ac:dyDescent="0.2">
      <c r="A96" s="25" t="s">
        <v>32</v>
      </c>
      <c r="B96" s="25" t="s">
        <v>36</v>
      </c>
      <c r="C96" s="25" t="s">
        <v>34</v>
      </c>
      <c r="D96" s="25" t="s">
        <v>23</v>
      </c>
      <c r="E96" s="25" t="s">
        <v>1918</v>
      </c>
      <c r="F96" s="2">
        <v>42059</v>
      </c>
      <c r="G96" s="23" t="str">
        <f>TEXT(Table2[[#This Row],[Order-Date]],"mmm")</f>
        <v>Feb</v>
      </c>
      <c r="H96">
        <v>2015</v>
      </c>
      <c r="I96">
        <v>743410336</v>
      </c>
      <c r="J96" s="2">
        <v>42083</v>
      </c>
      <c r="K96" s="23">
        <f>WEEKDAY(#REF!,1)</f>
        <v>6</v>
      </c>
      <c r="L96" s="25">
        <f>IF(#REF!&gt;=#REF!,#REF!-#REF!,"")</f>
        <v>24</v>
      </c>
      <c r="M96" s="4">
        <v>494</v>
      </c>
      <c r="N96" s="5">
        <v>205.7</v>
      </c>
      <c r="O96" s="5">
        <v>117.11</v>
      </c>
      <c r="P96" s="5">
        <v>88.59</v>
      </c>
      <c r="Q96" s="5">
        <f>#REF!*#REF!</f>
        <v>57852.34</v>
      </c>
      <c r="R96" s="5">
        <v>43763.46</v>
      </c>
      <c r="S96" s="5">
        <f>#REF!-#REF!</f>
        <v>-14088.88</v>
      </c>
      <c r="T96" s="36">
        <f t="shared" si="1"/>
        <v>-0.24353172231235601</v>
      </c>
    </row>
    <row r="97" spans="1:20" x14ac:dyDescent="0.2">
      <c r="A97" s="25" t="s">
        <v>29</v>
      </c>
      <c r="B97" s="25" t="s">
        <v>118</v>
      </c>
      <c r="C97" s="25" t="s">
        <v>85</v>
      </c>
      <c r="D97" s="25" t="s">
        <v>27</v>
      </c>
      <c r="E97" s="25" t="s">
        <v>1916</v>
      </c>
      <c r="F97" s="2">
        <v>42923</v>
      </c>
      <c r="G97" s="23" t="str">
        <f>TEXT(Table2[[#This Row],[Order-Date]],"mmm")</f>
        <v>Jul</v>
      </c>
      <c r="H97">
        <v>2017</v>
      </c>
      <c r="I97">
        <v>232196319</v>
      </c>
      <c r="J97" s="2">
        <v>42833</v>
      </c>
      <c r="K97" s="23">
        <f>WEEKDAY(#REF!,1)</f>
        <v>7</v>
      </c>
      <c r="L97" s="25" t="str">
        <f>IF(#REF!&gt;=#REF!,#REF!-#REF!,"")</f>
        <v/>
      </c>
      <c r="M97" s="4">
        <v>905</v>
      </c>
      <c r="N97" s="5">
        <v>668.27</v>
      </c>
      <c r="O97" s="5">
        <v>502.54</v>
      </c>
      <c r="P97" s="5">
        <v>165.73</v>
      </c>
      <c r="Q97" s="5">
        <f>#REF!*#REF!</f>
        <v>454798.7</v>
      </c>
      <c r="R97" s="5">
        <v>149985.65</v>
      </c>
      <c r="S97" s="5">
        <f>#REF!-#REF!</f>
        <v>-304813.05</v>
      </c>
      <c r="T97" s="36">
        <f t="shared" si="1"/>
        <v>-0.67021530624427905</v>
      </c>
    </row>
    <row r="98" spans="1:20" x14ac:dyDescent="0.2">
      <c r="A98" s="25" t="s">
        <v>46</v>
      </c>
      <c r="B98" s="25" t="s">
        <v>119</v>
      </c>
      <c r="C98" s="25" t="s">
        <v>31</v>
      </c>
      <c r="D98" s="25" t="s">
        <v>27</v>
      </c>
      <c r="E98" s="25" t="s">
        <v>1916</v>
      </c>
      <c r="F98" s="2">
        <v>41820</v>
      </c>
      <c r="G98" s="23" t="str">
        <f>TEXT(Table2[[#This Row],[Order-Date]],"mmm")</f>
        <v>Jun</v>
      </c>
      <c r="H98">
        <v>2014</v>
      </c>
      <c r="I98">
        <v>530853211</v>
      </c>
      <c r="J98" s="2">
        <v>41678</v>
      </c>
      <c r="K98" s="23">
        <f>WEEKDAY(#REF!,1)</f>
        <v>7</v>
      </c>
      <c r="L98" s="25" t="str">
        <f>IF(#REF!&gt;=#REF!,#REF!-#REF!,"")</f>
        <v/>
      </c>
      <c r="M98" s="4">
        <v>117</v>
      </c>
      <c r="N98" s="5">
        <v>47.45</v>
      </c>
      <c r="O98" s="5">
        <v>31.79</v>
      </c>
      <c r="P98" s="5">
        <v>15.66</v>
      </c>
      <c r="Q98" s="5">
        <f>#REF!*#REF!</f>
        <v>3719.43</v>
      </c>
      <c r="R98" s="5">
        <v>1832.22</v>
      </c>
      <c r="S98" s="5">
        <f>#REF!-#REF!</f>
        <v>-1887.21</v>
      </c>
      <c r="T98" s="36">
        <f t="shared" si="1"/>
        <v>-0.50739226171752105</v>
      </c>
    </row>
    <row r="99" spans="1:20" x14ac:dyDescent="0.2">
      <c r="A99" s="25" t="s">
        <v>40</v>
      </c>
      <c r="B99" s="25" t="s">
        <v>90</v>
      </c>
      <c r="C99" s="25" t="s">
        <v>65</v>
      </c>
      <c r="D99" s="25" t="s">
        <v>23</v>
      </c>
      <c r="E99" s="25" t="s">
        <v>1916</v>
      </c>
      <c r="F99" s="2">
        <v>40736</v>
      </c>
      <c r="G99" s="23" t="str">
        <f>TEXT(Table2[[#This Row],[Order-Date]],"mmm")</f>
        <v>Jul</v>
      </c>
      <c r="H99">
        <v>2011</v>
      </c>
      <c r="I99">
        <v>905054843</v>
      </c>
      <c r="J99" s="2">
        <v>41244</v>
      </c>
      <c r="K99" s="23">
        <f>WEEKDAY(#REF!,1)</f>
        <v>7</v>
      </c>
      <c r="L99" s="25">
        <f>IF(#REF!&gt;=#REF!,#REF!-#REF!,"")</f>
        <v>508</v>
      </c>
      <c r="M99" s="4">
        <v>4695</v>
      </c>
      <c r="N99" s="5">
        <v>9.33</v>
      </c>
      <c r="O99" s="5">
        <v>6.92</v>
      </c>
      <c r="P99" s="5">
        <v>2.41</v>
      </c>
      <c r="Q99" s="5">
        <f>#REF!*#REF!</f>
        <v>32489.4</v>
      </c>
      <c r="R99" s="5">
        <v>11314.95</v>
      </c>
      <c r="S99" s="5">
        <f>#REF!-#REF!</f>
        <v>-21174.45</v>
      </c>
      <c r="T99" s="36">
        <f t="shared" si="1"/>
        <v>-0.65173410404624299</v>
      </c>
    </row>
    <row r="100" spans="1:20" x14ac:dyDescent="0.2">
      <c r="A100" s="25" t="s">
        <v>37</v>
      </c>
      <c r="B100" s="25" t="s">
        <v>79</v>
      </c>
      <c r="C100" s="25" t="s">
        <v>85</v>
      </c>
      <c r="D100" s="25" t="s">
        <v>27</v>
      </c>
      <c r="E100" s="25" t="s">
        <v>1918</v>
      </c>
      <c r="F100" s="2">
        <v>42640</v>
      </c>
      <c r="G100" s="23" t="str">
        <f>TEXT(Table2[[#This Row],[Order-Date]],"mmm")</f>
        <v>Sep</v>
      </c>
      <c r="H100">
        <v>2016</v>
      </c>
      <c r="I100">
        <v>240787541</v>
      </c>
      <c r="J100" s="2">
        <v>42687</v>
      </c>
      <c r="K100" s="23">
        <f>WEEKDAY(#REF!,1)</f>
        <v>1</v>
      </c>
      <c r="L100" s="25">
        <f>IF(#REF!&gt;=#REF!,#REF!-#REF!,"")</f>
        <v>47</v>
      </c>
      <c r="M100" s="4">
        <v>3239</v>
      </c>
      <c r="N100" s="5">
        <v>668.27</v>
      </c>
      <c r="O100" s="5">
        <v>502.54</v>
      </c>
      <c r="P100" s="5">
        <v>165.73</v>
      </c>
      <c r="Q100" s="5">
        <f>#REF!*#REF!</f>
        <v>1627727.06</v>
      </c>
      <c r="R100" s="5">
        <v>536799.47</v>
      </c>
      <c r="S100" s="5">
        <f>#REF!-#REF!</f>
        <v>-1090927.5900000001</v>
      </c>
      <c r="T100" s="36">
        <f t="shared" si="1"/>
        <v>-0.67021530624427905</v>
      </c>
    </row>
    <row r="101" spans="1:20" x14ac:dyDescent="0.2">
      <c r="A101" s="25" t="s">
        <v>46</v>
      </c>
      <c r="B101" s="25" t="s">
        <v>120</v>
      </c>
      <c r="C101" s="25" t="s">
        <v>56</v>
      </c>
      <c r="D101" s="25" t="s">
        <v>23</v>
      </c>
      <c r="E101" s="25" t="s">
        <v>1916</v>
      </c>
      <c r="F101" s="2">
        <v>40320</v>
      </c>
      <c r="G101" s="23" t="str">
        <f>TEXT(Table2[[#This Row],[Order-Date]],"mmm")</f>
        <v>May</v>
      </c>
      <c r="H101">
        <v>2010</v>
      </c>
      <c r="I101">
        <v>194350135</v>
      </c>
      <c r="J101" s="2">
        <v>40304</v>
      </c>
      <c r="K101" s="23">
        <f>WEEKDAY(#REF!,1)</f>
        <v>5</v>
      </c>
      <c r="L101" s="25" t="str">
        <f>IF(#REF!&gt;=#REF!,#REF!-#REF!,"")</f>
        <v/>
      </c>
      <c r="M101" s="4">
        <v>1379</v>
      </c>
      <c r="N101" s="5">
        <v>421.89</v>
      </c>
      <c r="O101" s="5">
        <v>364.69</v>
      </c>
      <c r="P101" s="5">
        <v>57.2</v>
      </c>
      <c r="Q101" s="5">
        <f>#REF!*#REF!</f>
        <v>502907.51</v>
      </c>
      <c r="R101" s="5">
        <v>78878.8</v>
      </c>
      <c r="S101" s="5">
        <f>#REF!-#REF!</f>
        <v>-424028.71</v>
      </c>
      <c r="T101" s="36">
        <f t="shared" si="1"/>
        <v>-0.84315445995228799</v>
      </c>
    </row>
    <row r="102" spans="1:20" x14ac:dyDescent="0.2">
      <c r="A102" s="25" t="s">
        <v>32</v>
      </c>
      <c r="B102" s="25" t="s">
        <v>52</v>
      </c>
      <c r="C102" s="25" t="s">
        <v>85</v>
      </c>
      <c r="D102" s="25" t="s">
        <v>23</v>
      </c>
      <c r="E102" s="25" t="s">
        <v>1916</v>
      </c>
      <c r="F102" s="2">
        <v>41612</v>
      </c>
      <c r="G102" s="23" t="str">
        <f>TEXT(Table2[[#This Row],[Order-Date]],"mmm")</f>
        <v>Dec</v>
      </c>
      <c r="H102">
        <v>2013</v>
      </c>
      <c r="I102">
        <v>242353951</v>
      </c>
      <c r="J102" s="2">
        <v>41377</v>
      </c>
      <c r="K102" s="23">
        <f>WEEKDAY(#REF!,1)</f>
        <v>7</v>
      </c>
      <c r="L102" s="25" t="str">
        <f>IF(#REF!&gt;=#REF!,#REF!-#REF!,"")</f>
        <v/>
      </c>
      <c r="M102" s="4">
        <v>6775</v>
      </c>
      <c r="N102" s="5">
        <v>668.27</v>
      </c>
      <c r="O102" s="5">
        <v>502.54</v>
      </c>
      <c r="P102" s="5">
        <v>165.73</v>
      </c>
      <c r="Q102" s="5">
        <f>#REF!*#REF!</f>
        <v>3404708.5</v>
      </c>
      <c r="R102" s="5">
        <v>1122820.75</v>
      </c>
      <c r="S102" s="5">
        <f>#REF!-#REF!</f>
        <v>-2281887.75</v>
      </c>
      <c r="T102" s="36">
        <f t="shared" si="1"/>
        <v>-0.67021530624427905</v>
      </c>
    </row>
    <row r="103" spans="1:20" x14ac:dyDescent="0.2">
      <c r="A103" s="25" t="s">
        <v>20</v>
      </c>
      <c r="B103" s="25" t="s">
        <v>121</v>
      </c>
      <c r="C103" s="25" t="s">
        <v>77</v>
      </c>
      <c r="D103" s="25" t="s">
        <v>27</v>
      </c>
      <c r="E103" s="25" t="s">
        <v>1918</v>
      </c>
      <c r="F103" s="2">
        <v>41199</v>
      </c>
      <c r="G103" s="23" t="str">
        <f>TEXT(Table2[[#This Row],[Order-Date]],"mmm")</f>
        <v>Oct</v>
      </c>
      <c r="H103">
        <v>2012</v>
      </c>
      <c r="I103">
        <v>831722819</v>
      </c>
      <c r="J103" s="2">
        <v>41208</v>
      </c>
      <c r="K103" s="23">
        <f>WEEKDAY(#REF!,1)</f>
        <v>6</v>
      </c>
      <c r="L103" s="25">
        <f>IF(#REF!&gt;=#REF!,#REF!-#REF!,"")</f>
        <v>9</v>
      </c>
      <c r="M103" s="4">
        <v>4120</v>
      </c>
      <c r="N103" s="5">
        <v>154.06</v>
      </c>
      <c r="O103" s="5">
        <v>90.93</v>
      </c>
      <c r="P103" s="5">
        <v>63.13</v>
      </c>
      <c r="Q103" s="5">
        <f>#REF!*#REF!</f>
        <v>374631.6</v>
      </c>
      <c r="R103" s="5">
        <v>260095.6</v>
      </c>
      <c r="S103" s="5">
        <f>#REF!-#REF!</f>
        <v>-114536</v>
      </c>
      <c r="T103" s="36">
        <f t="shared" si="1"/>
        <v>-0.30572968217309998</v>
      </c>
    </row>
    <row r="104" spans="1:20" x14ac:dyDescent="0.2">
      <c r="A104" s="25" t="s">
        <v>29</v>
      </c>
      <c r="B104" s="25" t="s">
        <v>122</v>
      </c>
      <c r="C104" s="25" t="s">
        <v>51</v>
      </c>
      <c r="D104" s="25" t="s">
        <v>23</v>
      </c>
      <c r="E104" s="25" t="s">
        <v>1916</v>
      </c>
      <c r="F104" s="2">
        <v>41105</v>
      </c>
      <c r="G104" s="23" t="str">
        <f>TEXT(Table2[[#This Row],[Order-Date]],"mmm")</f>
        <v>Jul</v>
      </c>
      <c r="H104">
        <v>2012</v>
      </c>
      <c r="I104">
        <v>229693067</v>
      </c>
      <c r="J104" s="2">
        <v>41105</v>
      </c>
      <c r="K104" s="23">
        <f>WEEKDAY(#REF!,1)</f>
        <v>1</v>
      </c>
      <c r="L104" s="25">
        <f>IF(#REF!&gt;=#REF!,#REF!-#REF!,"")</f>
        <v>0</v>
      </c>
      <c r="M104" s="4">
        <v>138</v>
      </c>
      <c r="N104" s="5">
        <v>437.2</v>
      </c>
      <c r="O104" s="5">
        <v>263.33</v>
      </c>
      <c r="P104" s="5">
        <v>173.87</v>
      </c>
      <c r="Q104" s="5">
        <f>#REF!*#REF!</f>
        <v>36339.54</v>
      </c>
      <c r="R104" s="5">
        <v>23994.06</v>
      </c>
      <c r="S104" s="5">
        <f>#REF!-#REF!</f>
        <v>-12345.48</v>
      </c>
      <c r="T104" s="36">
        <f t="shared" si="1"/>
        <v>-0.33972581931416901</v>
      </c>
    </row>
    <row r="105" spans="1:20" x14ac:dyDescent="0.2">
      <c r="A105" s="25" t="s">
        <v>46</v>
      </c>
      <c r="B105" s="25" t="s">
        <v>123</v>
      </c>
      <c r="C105" s="25" t="s">
        <v>34</v>
      </c>
      <c r="D105" s="25" t="s">
        <v>27</v>
      </c>
      <c r="E105" s="25" t="s">
        <v>1917</v>
      </c>
      <c r="F105" s="2">
        <v>41413</v>
      </c>
      <c r="G105" s="23" t="str">
        <f>TEXT(Table2[[#This Row],[Order-Date]],"mmm")</f>
        <v>May</v>
      </c>
      <c r="H105">
        <v>2013</v>
      </c>
      <c r="I105">
        <v>373813521</v>
      </c>
      <c r="J105" s="2">
        <v>41440</v>
      </c>
      <c r="K105" s="23">
        <f>WEEKDAY(#REF!,1)</f>
        <v>7</v>
      </c>
      <c r="L105" s="25">
        <f>IF(#REF!&gt;=#REF!,#REF!-#REF!,"")</f>
        <v>27</v>
      </c>
      <c r="M105" s="4">
        <v>8583</v>
      </c>
      <c r="N105" s="5">
        <v>205.7</v>
      </c>
      <c r="O105" s="5">
        <v>117.11</v>
      </c>
      <c r="P105" s="5">
        <v>88.59</v>
      </c>
      <c r="Q105" s="5">
        <f>#REF!*#REF!</f>
        <v>1005155.13</v>
      </c>
      <c r="R105" s="5">
        <v>760367.97</v>
      </c>
      <c r="S105" s="5">
        <f>#REF!-#REF!</f>
        <v>-244787.16</v>
      </c>
      <c r="T105" s="36">
        <f t="shared" si="1"/>
        <v>-0.24353172231235601</v>
      </c>
    </row>
    <row r="106" spans="1:20" x14ac:dyDescent="0.2">
      <c r="A106" s="25" t="s">
        <v>29</v>
      </c>
      <c r="B106" s="25" t="s">
        <v>124</v>
      </c>
      <c r="C106" s="25" t="s">
        <v>31</v>
      </c>
      <c r="D106" s="25" t="s">
        <v>23</v>
      </c>
      <c r="E106" s="25" t="s">
        <v>1918</v>
      </c>
      <c r="F106" s="2">
        <v>42951</v>
      </c>
      <c r="G106" s="23" t="str">
        <f>TEXT(Table2[[#This Row],[Order-Date]],"mmm")</f>
        <v>Aug</v>
      </c>
      <c r="H106">
        <v>2017</v>
      </c>
      <c r="I106">
        <v>121945512</v>
      </c>
      <c r="J106" s="2">
        <v>43073</v>
      </c>
      <c r="K106" s="23">
        <f>WEEKDAY(#REF!,1)</f>
        <v>2</v>
      </c>
      <c r="L106" s="25">
        <f>IF(#REF!&gt;=#REF!,#REF!-#REF!,"")</f>
        <v>122</v>
      </c>
      <c r="M106" s="4">
        <v>5242</v>
      </c>
      <c r="N106" s="5">
        <v>47.45</v>
      </c>
      <c r="O106" s="5">
        <v>31.79</v>
      </c>
      <c r="P106" s="5">
        <v>15.66</v>
      </c>
      <c r="Q106" s="5">
        <f>#REF!*#REF!</f>
        <v>166643.18</v>
      </c>
      <c r="R106" s="5">
        <v>82089.72</v>
      </c>
      <c r="S106" s="5">
        <f>#REF!-#REF!</f>
        <v>-84553.46</v>
      </c>
      <c r="T106" s="36">
        <f t="shared" si="1"/>
        <v>-0.50739226171752105</v>
      </c>
    </row>
    <row r="107" spans="1:20" x14ac:dyDescent="0.2">
      <c r="A107" s="25" t="s">
        <v>40</v>
      </c>
      <c r="B107" s="25" t="s">
        <v>72</v>
      </c>
      <c r="C107" s="25" t="s">
        <v>65</v>
      </c>
      <c r="D107" s="25" t="s">
        <v>27</v>
      </c>
      <c r="E107" s="25" t="s">
        <v>1916</v>
      </c>
      <c r="F107" s="2">
        <v>42166</v>
      </c>
      <c r="G107" s="23" t="str">
        <f>TEXT(Table2[[#This Row],[Order-Date]],"mmm")</f>
        <v>Jun</v>
      </c>
      <c r="H107">
        <v>2015</v>
      </c>
      <c r="I107">
        <v>202262866</v>
      </c>
      <c r="J107" s="2">
        <v>42352</v>
      </c>
      <c r="K107" s="23">
        <f>WEEKDAY(#REF!,1)</f>
        <v>2</v>
      </c>
      <c r="L107" s="25">
        <f>IF(#REF!&gt;=#REF!,#REF!-#REF!,"")</f>
        <v>186</v>
      </c>
      <c r="M107" s="4">
        <v>2932</v>
      </c>
      <c r="N107" s="5">
        <v>9.33</v>
      </c>
      <c r="O107" s="5">
        <v>6.92</v>
      </c>
      <c r="P107" s="5">
        <v>2.41</v>
      </c>
      <c r="Q107" s="5">
        <f>#REF!*#REF!</f>
        <v>20289.439999999999</v>
      </c>
      <c r="R107" s="5">
        <v>7066.12</v>
      </c>
      <c r="S107" s="5">
        <f>#REF!-#REF!</f>
        <v>-13223.32</v>
      </c>
      <c r="T107" s="36">
        <f t="shared" si="1"/>
        <v>-0.65173410404624299</v>
      </c>
    </row>
    <row r="108" spans="1:20" x14ac:dyDescent="0.2">
      <c r="A108" s="25" t="s">
        <v>40</v>
      </c>
      <c r="B108" s="25" t="s">
        <v>66</v>
      </c>
      <c r="C108" s="25" t="s">
        <v>39</v>
      </c>
      <c r="D108" s="25" t="s">
        <v>27</v>
      </c>
      <c r="E108" s="25" t="s">
        <v>1915</v>
      </c>
      <c r="F108" s="2">
        <v>42725</v>
      </c>
      <c r="G108" s="23" t="str">
        <f>TEXT(Table2[[#This Row],[Order-Date]],"mmm")</f>
        <v>Dec</v>
      </c>
      <c r="H108">
        <v>2016</v>
      </c>
      <c r="I108">
        <v>963251912</v>
      </c>
      <c r="J108" s="2">
        <v>42737</v>
      </c>
      <c r="K108" s="23">
        <f>WEEKDAY(#REF!,1)</f>
        <v>2</v>
      </c>
      <c r="L108" s="25">
        <f>IF(#REF!&gt;=#REF!,#REF!-#REF!,"")</f>
        <v>12</v>
      </c>
      <c r="M108" s="4">
        <v>6501</v>
      </c>
      <c r="N108" s="5">
        <v>81.73</v>
      </c>
      <c r="O108" s="5">
        <v>56.67</v>
      </c>
      <c r="P108" s="5">
        <v>25.06</v>
      </c>
      <c r="Q108" s="5">
        <f>#REF!*#REF!</f>
        <v>368411.67</v>
      </c>
      <c r="R108" s="5">
        <v>162915.06</v>
      </c>
      <c r="S108" s="5">
        <f>#REF!-#REF!</f>
        <v>-205496.61</v>
      </c>
      <c r="T108" s="36">
        <f t="shared" si="1"/>
        <v>-0.55779071819304704</v>
      </c>
    </row>
    <row r="109" spans="1:20" x14ac:dyDescent="0.2">
      <c r="A109" s="25" t="s">
        <v>20</v>
      </c>
      <c r="B109" s="25" t="s">
        <v>21</v>
      </c>
      <c r="C109" s="25" t="s">
        <v>85</v>
      </c>
      <c r="D109" s="25" t="s">
        <v>23</v>
      </c>
      <c r="E109" s="25" t="s">
        <v>1915</v>
      </c>
      <c r="F109" s="2">
        <v>40411</v>
      </c>
      <c r="G109" s="23" t="str">
        <f>TEXT(Table2[[#This Row],[Order-Date]],"mmm")</f>
        <v>Aug</v>
      </c>
      <c r="H109">
        <v>2010</v>
      </c>
      <c r="I109">
        <v>123711478</v>
      </c>
      <c r="J109" s="2">
        <v>40434</v>
      </c>
      <c r="K109" s="23">
        <f>WEEKDAY(#REF!,1)</f>
        <v>2</v>
      </c>
      <c r="L109" s="25">
        <f>IF(#REF!&gt;=#REF!,#REF!-#REF!,"")</f>
        <v>23</v>
      </c>
      <c r="M109" s="4">
        <v>7830</v>
      </c>
      <c r="N109" s="5">
        <v>668.27</v>
      </c>
      <c r="O109" s="5">
        <v>502.54</v>
      </c>
      <c r="P109" s="5">
        <v>165.73</v>
      </c>
      <c r="Q109" s="5">
        <f>#REF!*#REF!</f>
        <v>3934888.2</v>
      </c>
      <c r="R109" s="5">
        <v>1297665.8999999999</v>
      </c>
      <c r="S109" s="5">
        <f>#REF!-#REF!</f>
        <v>-2637222.2999999998</v>
      </c>
      <c r="T109" s="36">
        <f t="shared" si="1"/>
        <v>-0.67021530624427905</v>
      </c>
    </row>
    <row r="110" spans="1:20" x14ac:dyDescent="0.2">
      <c r="A110" s="25" t="s">
        <v>20</v>
      </c>
      <c r="B110" s="25" t="s">
        <v>121</v>
      </c>
      <c r="C110" s="25" t="s">
        <v>42</v>
      </c>
      <c r="D110" s="25" t="s">
        <v>27</v>
      </c>
      <c r="E110" s="25" t="s">
        <v>1916</v>
      </c>
      <c r="F110" s="2">
        <v>40520</v>
      </c>
      <c r="G110" s="23" t="str">
        <f>TEXT(Table2[[#This Row],[Order-Date]],"mmm")</f>
        <v>Dec</v>
      </c>
      <c r="H110">
        <v>2010</v>
      </c>
      <c r="I110">
        <v>422752892</v>
      </c>
      <c r="J110" s="2">
        <v>40520</v>
      </c>
      <c r="K110" s="23">
        <f>WEEKDAY(#REF!,1)</f>
        <v>4</v>
      </c>
      <c r="L110" s="25">
        <f>IF(#REF!&gt;=#REF!,#REF!-#REF!,"")</f>
        <v>0</v>
      </c>
      <c r="M110" s="4">
        <v>830</v>
      </c>
      <c r="N110" s="5">
        <v>109.28</v>
      </c>
      <c r="O110" s="5">
        <v>35.840000000000003</v>
      </c>
      <c r="P110" s="5">
        <v>73.44</v>
      </c>
      <c r="Q110" s="5">
        <f>#REF!*#REF!</f>
        <v>29747.200000000001</v>
      </c>
      <c r="R110" s="5">
        <v>60955.199999999997</v>
      </c>
      <c r="S110" s="5">
        <f>#REF!-#REF!</f>
        <v>31208</v>
      </c>
      <c r="T110" s="36">
        <f t="shared" si="1"/>
        <v>1.0491071428571399</v>
      </c>
    </row>
    <row r="111" spans="1:20" x14ac:dyDescent="0.2">
      <c r="A111" s="25" t="s">
        <v>29</v>
      </c>
      <c r="B111" s="25" t="s">
        <v>125</v>
      </c>
      <c r="C111" s="25" t="s">
        <v>65</v>
      </c>
      <c r="D111" s="25" t="s">
        <v>23</v>
      </c>
      <c r="E111" s="25" t="s">
        <v>1917</v>
      </c>
      <c r="F111" s="2">
        <v>41204</v>
      </c>
      <c r="G111" s="23" t="str">
        <f>TEXT(Table2[[#This Row],[Order-Date]],"mmm")</f>
        <v>Oct</v>
      </c>
      <c r="H111">
        <v>2012</v>
      </c>
      <c r="I111">
        <v>169799983</v>
      </c>
      <c r="J111" s="2">
        <v>41233</v>
      </c>
      <c r="K111" s="23">
        <f>WEEKDAY(#REF!,1)</f>
        <v>3</v>
      </c>
      <c r="L111" s="25">
        <f>IF(#REF!&gt;=#REF!,#REF!-#REF!,"")</f>
        <v>29</v>
      </c>
      <c r="M111" s="4">
        <v>6443</v>
      </c>
      <c r="N111" s="5">
        <v>9.33</v>
      </c>
      <c r="O111" s="5">
        <v>6.92</v>
      </c>
      <c r="P111" s="5">
        <v>2.41</v>
      </c>
      <c r="Q111" s="5">
        <f>#REF!*#REF!</f>
        <v>44585.56</v>
      </c>
      <c r="R111" s="5">
        <v>15527.63</v>
      </c>
      <c r="S111" s="5">
        <f>#REF!-#REF!</f>
        <v>-29057.93</v>
      </c>
      <c r="T111" s="36">
        <f t="shared" si="1"/>
        <v>-0.65173410404624299</v>
      </c>
    </row>
    <row r="112" spans="1:20" x14ac:dyDescent="0.2">
      <c r="A112" s="25" t="s">
        <v>29</v>
      </c>
      <c r="B112" s="25" t="s">
        <v>126</v>
      </c>
      <c r="C112" s="25" t="s">
        <v>77</v>
      </c>
      <c r="D112" s="25" t="s">
        <v>23</v>
      </c>
      <c r="E112" s="25" t="s">
        <v>1915</v>
      </c>
      <c r="F112" s="2">
        <v>41946</v>
      </c>
      <c r="G112" s="23" t="str">
        <f>TEXT(Table2[[#This Row],[Order-Date]],"mmm")</f>
        <v>Nov</v>
      </c>
      <c r="H112">
        <v>2014</v>
      </c>
      <c r="I112">
        <v>894589078</v>
      </c>
      <c r="J112" s="2">
        <v>41916</v>
      </c>
      <c r="K112" s="23">
        <f>WEEKDAY(#REF!,1)</f>
        <v>7</v>
      </c>
      <c r="L112" s="25" t="str">
        <f>IF(#REF!&gt;=#REF!,#REF!-#REF!,"")</f>
        <v/>
      </c>
      <c r="M112" s="4">
        <v>7643</v>
      </c>
      <c r="N112" s="5">
        <v>154.06</v>
      </c>
      <c r="O112" s="5">
        <v>90.93</v>
      </c>
      <c r="P112" s="5">
        <v>63.13</v>
      </c>
      <c r="Q112" s="5">
        <f>#REF!*#REF!</f>
        <v>694977.99</v>
      </c>
      <c r="R112" s="5">
        <v>482502.59</v>
      </c>
      <c r="S112" s="5">
        <f>#REF!-#REF!</f>
        <v>-212475.4</v>
      </c>
      <c r="T112" s="36">
        <f t="shared" si="1"/>
        <v>-0.30572968217309998</v>
      </c>
    </row>
    <row r="113" spans="1:20" x14ac:dyDescent="0.2">
      <c r="A113" s="25" t="s">
        <v>32</v>
      </c>
      <c r="B113" s="25" t="s">
        <v>127</v>
      </c>
      <c r="C113" s="25" t="s">
        <v>49</v>
      </c>
      <c r="D113" s="25" t="s">
        <v>27</v>
      </c>
      <c r="E113" s="25" t="s">
        <v>1915</v>
      </c>
      <c r="F113" s="2">
        <v>42437</v>
      </c>
      <c r="G113" s="23" t="str">
        <f>TEXT(Table2[[#This Row],[Order-Date]],"mmm")</f>
        <v>Mar</v>
      </c>
      <c r="H113">
        <v>2016</v>
      </c>
      <c r="I113">
        <v>597169005</v>
      </c>
      <c r="J113" s="2">
        <v>42596</v>
      </c>
      <c r="K113" s="23">
        <f>WEEKDAY(#REF!,1)</f>
        <v>1</v>
      </c>
      <c r="L113" s="25">
        <f>IF(#REF!&gt;=#REF!,#REF!-#REF!,"")</f>
        <v>159</v>
      </c>
      <c r="M113" s="4">
        <v>4434</v>
      </c>
      <c r="N113" s="5">
        <v>651.21</v>
      </c>
      <c r="O113" s="5">
        <v>524.96</v>
      </c>
      <c r="P113" s="5">
        <v>126.25</v>
      </c>
      <c r="Q113" s="5">
        <f>#REF!*#REF!</f>
        <v>2327672.64</v>
      </c>
      <c r="R113" s="5">
        <v>559792.5</v>
      </c>
      <c r="S113" s="5">
        <f>#REF!-#REF!</f>
        <v>-1767880.14</v>
      </c>
      <c r="T113" s="36">
        <f t="shared" si="1"/>
        <v>-0.75950548613227697</v>
      </c>
    </row>
    <row r="114" spans="1:20" x14ac:dyDescent="0.2">
      <c r="A114" s="25" t="s">
        <v>46</v>
      </c>
      <c r="B114" s="25" t="s">
        <v>108</v>
      </c>
      <c r="C114" s="25" t="s">
        <v>49</v>
      </c>
      <c r="D114" s="25" t="s">
        <v>27</v>
      </c>
      <c r="E114" s="25" t="s">
        <v>1917</v>
      </c>
      <c r="F114" s="2">
        <v>42120</v>
      </c>
      <c r="G114" s="23" t="str">
        <f>TEXT(Table2[[#This Row],[Order-Date]],"mmm")</f>
        <v>Apr</v>
      </c>
      <c r="H114">
        <v>2015</v>
      </c>
      <c r="I114">
        <v>497901093</v>
      </c>
      <c r="J114" s="2">
        <v>42314</v>
      </c>
      <c r="K114" s="23">
        <f>WEEKDAY(#REF!,1)</f>
        <v>6</v>
      </c>
      <c r="L114" s="25">
        <f>IF(#REF!&gt;=#REF!,#REF!-#REF!,"")</f>
        <v>194</v>
      </c>
      <c r="M114" s="4">
        <v>8853</v>
      </c>
      <c r="N114" s="5">
        <v>651.21</v>
      </c>
      <c r="O114" s="5">
        <v>524.96</v>
      </c>
      <c r="P114" s="5">
        <v>126.25</v>
      </c>
      <c r="Q114" s="5">
        <f>#REF!*#REF!</f>
        <v>4647470.88</v>
      </c>
      <c r="R114" s="5">
        <v>1117691.25</v>
      </c>
      <c r="S114" s="5">
        <f>#REF!-#REF!</f>
        <v>-3529779.63</v>
      </c>
      <c r="T114" s="36">
        <f t="shared" si="1"/>
        <v>-0.75950548613227697</v>
      </c>
    </row>
    <row r="115" spans="1:20" x14ac:dyDescent="0.2">
      <c r="A115" s="25" t="s">
        <v>29</v>
      </c>
      <c r="B115" s="25" t="s">
        <v>109</v>
      </c>
      <c r="C115" s="25" t="s">
        <v>39</v>
      </c>
      <c r="D115" s="25" t="s">
        <v>23</v>
      </c>
      <c r="E115" s="25" t="s">
        <v>1915</v>
      </c>
      <c r="F115" s="2">
        <v>40375</v>
      </c>
      <c r="G115" s="23" t="str">
        <f>TEXT(Table2[[#This Row],[Order-Date]],"mmm")</f>
        <v>Jul</v>
      </c>
      <c r="H115">
        <v>2010</v>
      </c>
      <c r="I115">
        <v>987459170</v>
      </c>
      <c r="J115" s="2">
        <v>40417</v>
      </c>
      <c r="K115" s="23">
        <f>WEEKDAY(#REF!,1)</f>
        <v>6</v>
      </c>
      <c r="L115" s="25">
        <f>IF(#REF!&gt;=#REF!,#REF!-#REF!,"")</f>
        <v>42</v>
      </c>
      <c r="M115" s="4">
        <v>9967</v>
      </c>
      <c r="N115" s="5">
        <v>81.73</v>
      </c>
      <c r="O115" s="5">
        <v>56.67</v>
      </c>
      <c r="P115" s="5">
        <v>25.06</v>
      </c>
      <c r="Q115" s="5">
        <f>#REF!*#REF!</f>
        <v>564829.89</v>
      </c>
      <c r="R115" s="5">
        <v>249773.02</v>
      </c>
      <c r="S115" s="5">
        <f>#REF!-#REF!</f>
        <v>-315056.87</v>
      </c>
      <c r="T115" s="36">
        <f t="shared" si="1"/>
        <v>-0.55779071819304704</v>
      </c>
    </row>
    <row r="116" spans="1:20" x14ac:dyDescent="0.2">
      <c r="A116" s="25" t="s">
        <v>32</v>
      </c>
      <c r="B116" s="25" t="s">
        <v>128</v>
      </c>
      <c r="C116" s="25" t="s">
        <v>39</v>
      </c>
      <c r="D116" s="25" t="s">
        <v>27</v>
      </c>
      <c r="E116" s="25" t="s">
        <v>1915</v>
      </c>
      <c r="F116" s="2">
        <v>40565</v>
      </c>
      <c r="G116" s="23" t="str">
        <f>TEXT(Table2[[#This Row],[Order-Date]],"mmm")</f>
        <v>Jan</v>
      </c>
      <c r="H116">
        <v>2011</v>
      </c>
      <c r="I116">
        <v>276829564</v>
      </c>
      <c r="J116" s="2">
        <v>40587</v>
      </c>
      <c r="K116" s="23">
        <f>WEEKDAY(#REF!,1)</f>
        <v>1</v>
      </c>
      <c r="L116" s="25">
        <f>IF(#REF!&gt;=#REF!,#REF!-#REF!,"")</f>
        <v>22</v>
      </c>
      <c r="M116" s="4">
        <v>8875</v>
      </c>
      <c r="N116" s="5">
        <v>81.73</v>
      </c>
      <c r="O116" s="5">
        <v>56.67</v>
      </c>
      <c r="P116" s="5">
        <v>25.06</v>
      </c>
      <c r="Q116" s="5">
        <f>#REF!*#REF!</f>
        <v>502946.25</v>
      </c>
      <c r="R116" s="5">
        <v>222407.5</v>
      </c>
      <c r="S116" s="5">
        <f>#REF!-#REF!</f>
        <v>-280538.75</v>
      </c>
      <c r="T116" s="36">
        <f t="shared" si="1"/>
        <v>-0.55779071819304704</v>
      </c>
    </row>
    <row r="117" spans="1:20" x14ac:dyDescent="0.2">
      <c r="A117" s="25" t="s">
        <v>46</v>
      </c>
      <c r="B117" s="25" t="s">
        <v>129</v>
      </c>
      <c r="C117" s="25" t="s">
        <v>85</v>
      </c>
      <c r="D117" s="25" t="s">
        <v>27</v>
      </c>
      <c r="E117" s="25" t="s">
        <v>1917</v>
      </c>
      <c r="F117" s="2">
        <v>42146</v>
      </c>
      <c r="G117" s="23" t="str">
        <f>TEXT(Table2[[#This Row],[Order-Date]],"mmm")</f>
        <v>May</v>
      </c>
      <c r="H117">
        <v>2015</v>
      </c>
      <c r="I117">
        <v>247311103</v>
      </c>
      <c r="J117" s="2">
        <v>42315</v>
      </c>
      <c r="K117" s="23">
        <f>WEEKDAY(#REF!,1)</f>
        <v>7</v>
      </c>
      <c r="L117" s="25">
        <f>IF(#REF!&gt;=#REF!,#REF!-#REF!,"")</f>
        <v>169</v>
      </c>
      <c r="M117" s="4">
        <v>3706</v>
      </c>
      <c r="N117" s="5">
        <v>668.27</v>
      </c>
      <c r="O117" s="5">
        <v>502.54</v>
      </c>
      <c r="P117" s="5">
        <v>165.73</v>
      </c>
      <c r="Q117" s="5">
        <f>#REF!*#REF!</f>
        <v>1862413.24</v>
      </c>
      <c r="R117" s="5">
        <v>614195.38</v>
      </c>
      <c r="S117" s="5">
        <f>#REF!-#REF!</f>
        <v>-1248217.8600000001</v>
      </c>
      <c r="T117" s="36">
        <f t="shared" si="1"/>
        <v>-0.67021530624427905</v>
      </c>
    </row>
    <row r="118" spans="1:20" x14ac:dyDescent="0.2">
      <c r="A118" s="25" t="s">
        <v>29</v>
      </c>
      <c r="B118" s="25" t="s">
        <v>130</v>
      </c>
      <c r="C118" s="25" t="s">
        <v>65</v>
      </c>
      <c r="D118" s="25" t="s">
        <v>27</v>
      </c>
      <c r="E118" s="25" t="s">
        <v>1915</v>
      </c>
      <c r="F118" s="2">
        <v>42345</v>
      </c>
      <c r="G118" s="23" t="str">
        <f>TEXT(Table2[[#This Row],[Order-Date]],"mmm")</f>
        <v>Dec</v>
      </c>
      <c r="H118">
        <v>2015</v>
      </c>
      <c r="I118">
        <v>600515115</v>
      </c>
      <c r="J118" s="2">
        <v>42246</v>
      </c>
      <c r="K118" s="23">
        <f>WEEKDAY(#REF!,1)</f>
        <v>1</v>
      </c>
      <c r="L118" s="25" t="str">
        <f>IF(#REF!&gt;=#REF!,#REF!-#REF!,"")</f>
        <v/>
      </c>
      <c r="M118" s="4">
        <v>4622</v>
      </c>
      <c r="N118" s="5">
        <v>9.33</v>
      </c>
      <c r="O118" s="5">
        <v>6.92</v>
      </c>
      <c r="P118" s="5">
        <v>2.41</v>
      </c>
      <c r="Q118" s="5">
        <f>#REF!*#REF!</f>
        <v>31984.240000000002</v>
      </c>
      <c r="R118" s="5">
        <v>11139.02</v>
      </c>
      <c r="S118" s="5">
        <f>#REF!-#REF!</f>
        <v>-20845.22</v>
      </c>
      <c r="T118" s="36">
        <f t="shared" si="1"/>
        <v>-0.65173410404624299</v>
      </c>
    </row>
    <row r="119" spans="1:20" x14ac:dyDescent="0.2">
      <c r="A119" s="25" t="s">
        <v>29</v>
      </c>
      <c r="B119" s="25" t="s">
        <v>118</v>
      </c>
      <c r="C119" s="25" t="s">
        <v>49</v>
      </c>
      <c r="D119" s="25" t="s">
        <v>27</v>
      </c>
      <c r="E119" s="25" t="s">
        <v>1915</v>
      </c>
      <c r="F119" s="2">
        <v>42335</v>
      </c>
      <c r="G119" s="23" t="str">
        <f>TEXT(Table2[[#This Row],[Order-Date]],"mmm")</f>
        <v>Nov</v>
      </c>
      <c r="H119">
        <v>2015</v>
      </c>
      <c r="I119">
        <v>208365428</v>
      </c>
      <c r="J119" s="2">
        <v>42367</v>
      </c>
      <c r="K119" s="23">
        <f>WEEKDAY(#REF!,1)</f>
        <v>3</v>
      </c>
      <c r="L119" s="25">
        <f>IF(#REF!&gt;=#REF!,#REF!-#REF!,"")</f>
        <v>32</v>
      </c>
      <c r="M119" s="4">
        <v>8815</v>
      </c>
      <c r="N119" s="5">
        <v>651.21</v>
      </c>
      <c r="O119" s="5">
        <v>524.96</v>
      </c>
      <c r="P119" s="5">
        <v>126.25</v>
      </c>
      <c r="Q119" s="5">
        <f>#REF!*#REF!</f>
        <v>4627522.4000000004</v>
      </c>
      <c r="R119" s="5">
        <v>1112893.75</v>
      </c>
      <c r="S119" s="5">
        <f>#REF!-#REF!</f>
        <v>-3514628.65</v>
      </c>
      <c r="T119" s="36">
        <f t="shared" si="1"/>
        <v>-0.75950548613227697</v>
      </c>
    </row>
    <row r="120" spans="1:20" x14ac:dyDescent="0.2">
      <c r="A120" s="25" t="s">
        <v>29</v>
      </c>
      <c r="B120" s="25" t="s">
        <v>131</v>
      </c>
      <c r="C120" s="25" t="s">
        <v>39</v>
      </c>
      <c r="D120" s="25" t="s">
        <v>23</v>
      </c>
      <c r="E120" s="25" t="s">
        <v>1916</v>
      </c>
      <c r="F120" s="2">
        <v>41857</v>
      </c>
      <c r="G120" s="23" t="str">
        <f>TEXT(Table2[[#This Row],[Order-Date]],"mmm")</f>
        <v>Aug</v>
      </c>
      <c r="H120">
        <v>2014</v>
      </c>
      <c r="I120">
        <v>263098371</v>
      </c>
      <c r="J120" s="2">
        <v>41736</v>
      </c>
      <c r="K120" s="23">
        <f>WEEKDAY(#REF!,1)</f>
        <v>2</v>
      </c>
      <c r="L120" s="25" t="str">
        <f>IF(#REF!&gt;=#REF!,#REF!-#REF!,"")</f>
        <v/>
      </c>
      <c r="M120" s="4">
        <v>5509</v>
      </c>
      <c r="N120" s="5">
        <v>81.73</v>
      </c>
      <c r="O120" s="5">
        <v>56.67</v>
      </c>
      <c r="P120" s="5">
        <v>25.06</v>
      </c>
      <c r="Q120" s="5">
        <f>#REF!*#REF!</f>
        <v>312195.03000000003</v>
      </c>
      <c r="R120" s="5">
        <v>138055.54</v>
      </c>
      <c r="S120" s="5">
        <f>#REF!-#REF!</f>
        <v>-174139.49</v>
      </c>
      <c r="T120" s="36">
        <f t="shared" si="1"/>
        <v>-0.55779071819304704</v>
      </c>
    </row>
    <row r="121" spans="1:20" x14ac:dyDescent="0.2">
      <c r="A121" s="25" t="s">
        <v>40</v>
      </c>
      <c r="B121" s="25" t="s">
        <v>72</v>
      </c>
      <c r="C121" s="25" t="s">
        <v>49</v>
      </c>
      <c r="D121" s="25" t="s">
        <v>23</v>
      </c>
      <c r="E121" s="25" t="s">
        <v>1916</v>
      </c>
      <c r="F121" s="2">
        <v>41599</v>
      </c>
      <c r="G121" s="23" t="str">
        <f>TEXT(Table2[[#This Row],[Order-Date]],"mmm")</f>
        <v>Nov</v>
      </c>
      <c r="H121">
        <v>2013</v>
      </c>
      <c r="I121">
        <v>227262771</v>
      </c>
      <c r="J121" s="2">
        <v>41791</v>
      </c>
      <c r="K121" s="23">
        <f>WEEKDAY(#REF!,1)</f>
        <v>1</v>
      </c>
      <c r="L121" s="25">
        <f>IF(#REF!&gt;=#REF!,#REF!-#REF!,"")</f>
        <v>192</v>
      </c>
      <c r="M121" s="4">
        <v>959</v>
      </c>
      <c r="N121" s="5">
        <v>651.21</v>
      </c>
      <c r="O121" s="5">
        <v>524.96</v>
      </c>
      <c r="P121" s="5">
        <v>126.25</v>
      </c>
      <c r="Q121" s="5">
        <f>#REF!*#REF!</f>
        <v>503436.64</v>
      </c>
      <c r="R121" s="5">
        <v>121073.75</v>
      </c>
      <c r="S121" s="5">
        <f>#REF!-#REF!</f>
        <v>-382362.89</v>
      </c>
      <c r="T121" s="36">
        <f t="shared" si="1"/>
        <v>-0.75950548613227697</v>
      </c>
    </row>
    <row r="122" spans="1:20" x14ac:dyDescent="0.2">
      <c r="A122" s="25" t="s">
        <v>46</v>
      </c>
      <c r="B122" s="25" t="s">
        <v>132</v>
      </c>
      <c r="C122" s="25" t="s">
        <v>49</v>
      </c>
      <c r="D122" s="25" t="s">
        <v>27</v>
      </c>
      <c r="E122" s="25" t="s">
        <v>1917</v>
      </c>
      <c r="F122" s="2">
        <v>40373</v>
      </c>
      <c r="G122" s="23" t="str">
        <f>TEXT(Table2[[#This Row],[Order-Date]],"mmm")</f>
        <v>Jul</v>
      </c>
      <c r="H122">
        <v>2010</v>
      </c>
      <c r="I122">
        <v>983719956</v>
      </c>
      <c r="J122" s="2">
        <v>40186</v>
      </c>
      <c r="K122" s="23">
        <f>WEEKDAY(#REF!,1)</f>
        <v>6</v>
      </c>
      <c r="L122" s="25" t="str">
        <f>IF(#REF!&gt;=#REF!,#REF!-#REF!,"")</f>
        <v/>
      </c>
      <c r="M122" s="4">
        <v>3450</v>
      </c>
      <c r="N122" s="5">
        <v>651.21</v>
      </c>
      <c r="O122" s="5">
        <v>524.96</v>
      </c>
      <c r="P122" s="5">
        <v>126.25</v>
      </c>
      <c r="Q122" s="5">
        <f>#REF!*#REF!</f>
        <v>1811112</v>
      </c>
      <c r="R122" s="5">
        <v>435562.5</v>
      </c>
      <c r="S122" s="5">
        <f>#REF!-#REF!</f>
        <v>-1375549.5</v>
      </c>
      <c r="T122" s="36">
        <f t="shared" si="1"/>
        <v>-0.75950548613227697</v>
      </c>
    </row>
    <row r="123" spans="1:20" x14ac:dyDescent="0.2">
      <c r="A123" s="25" t="s">
        <v>46</v>
      </c>
      <c r="B123" s="25" t="s">
        <v>133</v>
      </c>
      <c r="C123" s="25" t="s">
        <v>22</v>
      </c>
      <c r="D123" s="25" t="s">
        <v>27</v>
      </c>
      <c r="E123" s="25" t="s">
        <v>1917</v>
      </c>
      <c r="F123" s="2">
        <v>41291</v>
      </c>
      <c r="G123" s="23" t="str">
        <f>TEXT(Table2[[#This Row],[Order-Date]],"mmm")</f>
        <v>Jan</v>
      </c>
      <c r="H123">
        <v>2013</v>
      </c>
      <c r="I123">
        <v>785643756</v>
      </c>
      <c r="J123" s="2">
        <v>41300</v>
      </c>
      <c r="K123" s="23">
        <f>WEEKDAY(#REF!,1)</f>
        <v>7</v>
      </c>
      <c r="L123" s="25">
        <f>IF(#REF!&gt;=#REF!,#REF!-#REF!,"")</f>
        <v>9</v>
      </c>
      <c r="M123" s="4">
        <v>8301</v>
      </c>
      <c r="N123" s="5">
        <v>255.28</v>
      </c>
      <c r="O123" s="5">
        <v>159.41999999999999</v>
      </c>
      <c r="P123" s="5">
        <v>95.86</v>
      </c>
      <c r="Q123" s="5">
        <f>#REF!*#REF!</f>
        <v>1323345.42</v>
      </c>
      <c r="R123" s="5">
        <v>795733.86</v>
      </c>
      <c r="S123" s="5">
        <f>#REF!-#REF!</f>
        <v>-527611.56000000006</v>
      </c>
      <c r="T123" s="36">
        <f t="shared" si="1"/>
        <v>-0.39869527035503699</v>
      </c>
    </row>
    <row r="124" spans="1:20" x14ac:dyDescent="0.2">
      <c r="A124" s="25" t="s">
        <v>46</v>
      </c>
      <c r="B124" s="25" t="s">
        <v>115</v>
      </c>
      <c r="C124" s="25" t="s">
        <v>49</v>
      </c>
      <c r="D124" s="25" t="s">
        <v>23</v>
      </c>
      <c r="E124" s="25" t="s">
        <v>1918</v>
      </c>
      <c r="F124" s="2">
        <v>42384</v>
      </c>
      <c r="G124" s="23" t="str">
        <f>TEXT(Table2[[#This Row],[Order-Date]],"mmm")</f>
        <v>Jan</v>
      </c>
      <c r="H124">
        <v>2016</v>
      </c>
      <c r="I124">
        <v>206520497</v>
      </c>
      <c r="J124" s="2">
        <v>42493</v>
      </c>
      <c r="K124" s="23">
        <f>WEEKDAY(#REF!,1)</f>
        <v>3</v>
      </c>
      <c r="L124" s="25">
        <f>IF(#REF!&gt;=#REF!,#REF!-#REF!,"")</f>
        <v>109</v>
      </c>
      <c r="M124" s="4">
        <v>2859</v>
      </c>
      <c r="N124" s="5">
        <v>651.21</v>
      </c>
      <c r="O124" s="5">
        <v>524.96</v>
      </c>
      <c r="P124" s="5">
        <v>126.25</v>
      </c>
      <c r="Q124" s="5">
        <f>#REF!*#REF!</f>
        <v>1500860.64</v>
      </c>
      <c r="R124" s="5">
        <v>360948.75</v>
      </c>
      <c r="S124" s="5">
        <f>#REF!-#REF!</f>
        <v>-1139911.8899999999</v>
      </c>
      <c r="T124" s="36">
        <f t="shared" si="1"/>
        <v>-0.75950548613227697</v>
      </c>
    </row>
    <row r="125" spans="1:20" x14ac:dyDescent="0.2">
      <c r="A125" s="25" t="s">
        <v>29</v>
      </c>
      <c r="B125" s="25" t="s">
        <v>64</v>
      </c>
      <c r="C125" s="25" t="s">
        <v>51</v>
      </c>
      <c r="D125" s="25" t="s">
        <v>23</v>
      </c>
      <c r="E125" s="25" t="s">
        <v>1918</v>
      </c>
      <c r="F125" s="2">
        <v>40686</v>
      </c>
      <c r="G125" s="23" t="str">
        <f>TEXT(Table2[[#This Row],[Order-Date]],"mmm")</f>
        <v>May</v>
      </c>
      <c r="H125">
        <v>2011</v>
      </c>
      <c r="I125">
        <v>790149009</v>
      </c>
      <c r="J125" s="2">
        <v>40692</v>
      </c>
      <c r="K125" s="23">
        <f>WEEKDAY(#REF!,1)</f>
        <v>1</v>
      </c>
      <c r="L125" s="25">
        <f>IF(#REF!&gt;=#REF!,#REF!-#REF!,"")</f>
        <v>6</v>
      </c>
      <c r="M125" s="4">
        <v>1505</v>
      </c>
      <c r="N125" s="5">
        <v>437.2</v>
      </c>
      <c r="O125" s="5">
        <v>263.33</v>
      </c>
      <c r="P125" s="5">
        <v>173.87</v>
      </c>
      <c r="Q125" s="5">
        <f>#REF!*#REF!</f>
        <v>396311.65</v>
      </c>
      <c r="R125" s="5">
        <v>261674.35</v>
      </c>
      <c r="S125" s="5">
        <f>#REF!-#REF!</f>
        <v>-134637.29999999999</v>
      </c>
      <c r="T125" s="36">
        <f t="shared" si="1"/>
        <v>-0.33972581931416901</v>
      </c>
    </row>
    <row r="126" spans="1:20" x14ac:dyDescent="0.2">
      <c r="A126" s="25" t="s">
        <v>29</v>
      </c>
      <c r="B126" s="25" t="s">
        <v>134</v>
      </c>
      <c r="C126" s="25" t="s">
        <v>34</v>
      </c>
      <c r="D126" s="25" t="s">
        <v>23</v>
      </c>
      <c r="E126" s="25" t="s">
        <v>1915</v>
      </c>
      <c r="F126" s="2">
        <v>41861</v>
      </c>
      <c r="G126" s="23" t="str">
        <f>TEXT(Table2[[#This Row],[Order-Date]],"mmm")</f>
        <v>Aug</v>
      </c>
      <c r="H126">
        <v>2014</v>
      </c>
      <c r="I126">
        <v>100640618</v>
      </c>
      <c r="J126" s="2">
        <v>41930</v>
      </c>
      <c r="K126" s="23">
        <f>WEEKDAY(#REF!,1)</f>
        <v>7</v>
      </c>
      <c r="L126" s="25">
        <f>IF(#REF!&gt;=#REF!,#REF!-#REF!,"")</f>
        <v>69</v>
      </c>
      <c r="M126" s="4">
        <v>650</v>
      </c>
      <c r="N126" s="5">
        <v>205.7</v>
      </c>
      <c r="O126" s="5">
        <v>117.11</v>
      </c>
      <c r="P126" s="5">
        <v>88.59</v>
      </c>
      <c r="Q126" s="5">
        <f>#REF!*#REF!</f>
        <v>76121.5</v>
      </c>
      <c r="R126" s="5">
        <v>57583.5</v>
      </c>
      <c r="S126" s="5">
        <f>#REF!-#REF!</f>
        <v>-18538</v>
      </c>
      <c r="T126" s="36">
        <f t="shared" si="1"/>
        <v>-0.24353172231235601</v>
      </c>
    </row>
    <row r="127" spans="1:20" x14ac:dyDescent="0.2">
      <c r="A127" s="25" t="s">
        <v>46</v>
      </c>
      <c r="B127" s="25" t="s">
        <v>47</v>
      </c>
      <c r="C127" s="25" t="s">
        <v>39</v>
      </c>
      <c r="D127" s="25" t="s">
        <v>23</v>
      </c>
      <c r="E127" s="25" t="s">
        <v>1916</v>
      </c>
      <c r="F127" s="2">
        <v>42517</v>
      </c>
      <c r="G127" s="23" t="str">
        <f>TEXT(Table2[[#This Row],[Order-Date]],"mmm")</f>
        <v>May</v>
      </c>
      <c r="H127">
        <v>2016</v>
      </c>
      <c r="I127">
        <v>272419154</v>
      </c>
      <c r="J127" s="2">
        <v>42548</v>
      </c>
      <c r="K127" s="23">
        <f>WEEKDAY(#REF!,1)</f>
        <v>2</v>
      </c>
      <c r="L127" s="25">
        <f>IF(#REF!&gt;=#REF!,#REF!-#REF!,"")</f>
        <v>31</v>
      </c>
      <c r="M127" s="4">
        <v>3736</v>
      </c>
      <c r="N127" s="5">
        <v>81.73</v>
      </c>
      <c r="O127" s="5">
        <v>56.67</v>
      </c>
      <c r="P127" s="5">
        <v>25.06</v>
      </c>
      <c r="Q127" s="5">
        <f>#REF!*#REF!</f>
        <v>211719.12</v>
      </c>
      <c r="R127" s="5">
        <v>93624.16</v>
      </c>
      <c r="S127" s="5">
        <f>#REF!-#REF!</f>
        <v>-118094.96</v>
      </c>
      <c r="T127" s="36">
        <f t="shared" si="1"/>
        <v>-0.55779071819304704</v>
      </c>
    </row>
    <row r="128" spans="1:20" x14ac:dyDescent="0.2">
      <c r="A128" s="25" t="s">
        <v>46</v>
      </c>
      <c r="B128" s="25" t="s">
        <v>120</v>
      </c>
      <c r="C128" s="25" t="s">
        <v>56</v>
      </c>
      <c r="D128" s="25" t="s">
        <v>27</v>
      </c>
      <c r="E128" s="25" t="s">
        <v>1915</v>
      </c>
      <c r="F128" s="2">
        <v>42062</v>
      </c>
      <c r="G128" s="23" t="str">
        <f>TEXT(Table2[[#This Row],[Order-Date]],"mmm")</f>
        <v>Feb</v>
      </c>
      <c r="H128">
        <v>2015</v>
      </c>
      <c r="I128">
        <v>360220944</v>
      </c>
      <c r="J128" s="2">
        <v>42062</v>
      </c>
      <c r="K128" s="23">
        <f>WEEKDAY(#REF!,1)</f>
        <v>6</v>
      </c>
      <c r="L128" s="25">
        <f>IF(#REF!&gt;=#REF!,#REF!-#REF!,"")</f>
        <v>0</v>
      </c>
      <c r="M128" s="4">
        <v>6237</v>
      </c>
      <c r="N128" s="5">
        <v>421.89</v>
      </c>
      <c r="O128" s="5">
        <v>364.69</v>
      </c>
      <c r="P128" s="5">
        <v>57.2</v>
      </c>
      <c r="Q128" s="5">
        <f>#REF!*#REF!</f>
        <v>2274571.5299999998</v>
      </c>
      <c r="R128" s="5">
        <v>356756.4</v>
      </c>
      <c r="S128" s="5">
        <f>#REF!-#REF!</f>
        <v>-1917815.13</v>
      </c>
      <c r="T128" s="36">
        <f t="shared" si="1"/>
        <v>-0.84315445995228799</v>
      </c>
    </row>
    <row r="129" spans="1:20" x14ac:dyDescent="0.2">
      <c r="A129" s="25" t="s">
        <v>32</v>
      </c>
      <c r="B129" s="25" t="s">
        <v>135</v>
      </c>
      <c r="C129" s="25" t="s">
        <v>31</v>
      </c>
      <c r="D129" s="25" t="s">
        <v>27</v>
      </c>
      <c r="E129" s="25" t="s">
        <v>1918</v>
      </c>
      <c r="F129" s="2">
        <v>41649</v>
      </c>
      <c r="G129" s="23" t="str">
        <f>TEXT(Table2[[#This Row],[Order-Date]],"mmm")</f>
        <v>Jan</v>
      </c>
      <c r="H129">
        <v>2014</v>
      </c>
      <c r="I129">
        <v>389094817</v>
      </c>
      <c r="J129" s="2">
        <v>41954</v>
      </c>
      <c r="K129" s="23">
        <f>WEEKDAY(#REF!,1)</f>
        <v>3</v>
      </c>
      <c r="L129" s="25">
        <f>IF(#REF!&gt;=#REF!,#REF!-#REF!,"")</f>
        <v>305</v>
      </c>
      <c r="M129" s="4">
        <v>658</v>
      </c>
      <c r="N129" s="5">
        <v>47.45</v>
      </c>
      <c r="O129" s="5">
        <v>31.79</v>
      </c>
      <c r="P129" s="5">
        <v>15.66</v>
      </c>
      <c r="Q129" s="5">
        <f>#REF!*#REF!</f>
        <v>20917.82</v>
      </c>
      <c r="R129" s="5">
        <v>10304.280000000001</v>
      </c>
      <c r="S129" s="5">
        <f>#REF!-#REF!</f>
        <v>-10613.54</v>
      </c>
      <c r="T129" s="36">
        <f t="shared" si="1"/>
        <v>-0.50739226171752105</v>
      </c>
    </row>
    <row r="130" spans="1:20" x14ac:dyDescent="0.2">
      <c r="A130" s="25" t="s">
        <v>46</v>
      </c>
      <c r="B130" s="25" t="s">
        <v>107</v>
      </c>
      <c r="C130" s="25" t="s">
        <v>56</v>
      </c>
      <c r="D130" s="25" t="s">
        <v>27</v>
      </c>
      <c r="E130" s="25" t="s">
        <v>1916</v>
      </c>
      <c r="F130" s="2">
        <v>41048</v>
      </c>
      <c r="G130" s="23" t="str">
        <f>TEXT(Table2[[#This Row],[Order-Date]],"mmm")</f>
        <v>May</v>
      </c>
      <c r="H130">
        <v>2012</v>
      </c>
      <c r="I130">
        <v>904402101</v>
      </c>
      <c r="J130" s="2">
        <v>41083</v>
      </c>
      <c r="K130" s="23">
        <f>WEEKDAY(#REF!,1)</f>
        <v>7</v>
      </c>
      <c r="L130" s="25">
        <f>IF(#REF!&gt;=#REF!,#REF!-#REF!,"")</f>
        <v>35</v>
      </c>
      <c r="M130" s="4">
        <v>1534</v>
      </c>
      <c r="N130" s="5">
        <v>421.89</v>
      </c>
      <c r="O130" s="5">
        <v>364.69</v>
      </c>
      <c r="P130" s="5">
        <v>57.2</v>
      </c>
      <c r="Q130" s="5">
        <f>#REF!*#REF!</f>
        <v>559434.46</v>
      </c>
      <c r="R130" s="5">
        <v>87744.8</v>
      </c>
      <c r="S130" s="5">
        <f>#REF!-#REF!</f>
        <v>-471689.66</v>
      </c>
      <c r="T130" s="36">
        <f t="shared" si="1"/>
        <v>-0.84315445995228799</v>
      </c>
    </row>
    <row r="131" spans="1:20" x14ac:dyDescent="0.2">
      <c r="A131" s="25" t="s">
        <v>46</v>
      </c>
      <c r="B131" s="25" t="s">
        <v>136</v>
      </c>
      <c r="C131" s="25" t="s">
        <v>77</v>
      </c>
      <c r="D131" s="25" t="s">
        <v>23</v>
      </c>
      <c r="E131" s="25" t="s">
        <v>1917</v>
      </c>
      <c r="F131" s="2">
        <v>40222</v>
      </c>
      <c r="G131" s="23" t="str">
        <f>TEXT(Table2[[#This Row],[Order-Date]],"mmm")</f>
        <v>Feb</v>
      </c>
      <c r="H131">
        <v>2010</v>
      </c>
      <c r="I131">
        <v>721816623</v>
      </c>
      <c r="J131" s="2">
        <v>40226</v>
      </c>
      <c r="K131" s="23">
        <f>WEEKDAY(#REF!,1)</f>
        <v>4</v>
      </c>
      <c r="L131" s="25">
        <f>IF(#REF!&gt;=#REF!,#REF!-#REF!,"")</f>
        <v>4</v>
      </c>
      <c r="M131" s="4">
        <v>434</v>
      </c>
      <c r="N131" s="5">
        <v>154.06</v>
      </c>
      <c r="O131" s="5">
        <v>90.93</v>
      </c>
      <c r="P131" s="5">
        <v>63.13</v>
      </c>
      <c r="Q131" s="5">
        <f>#REF!*#REF!</f>
        <v>39463.620000000003</v>
      </c>
      <c r="R131" s="5">
        <v>27398.42</v>
      </c>
      <c r="S131" s="5">
        <f>#REF!-#REF!</f>
        <v>-12065.2</v>
      </c>
      <c r="T131" s="36">
        <f t="shared" ref="T131:T194" si="2">S131/Q131</f>
        <v>-0.30572968217309998</v>
      </c>
    </row>
    <row r="132" spans="1:20" x14ac:dyDescent="0.2">
      <c r="A132" s="25" t="s">
        <v>29</v>
      </c>
      <c r="B132" s="25" t="s">
        <v>76</v>
      </c>
      <c r="C132" s="25" t="s">
        <v>26</v>
      </c>
      <c r="D132" s="25" t="s">
        <v>23</v>
      </c>
      <c r="E132" s="25" t="s">
        <v>1917</v>
      </c>
      <c r="F132" s="2">
        <v>40545</v>
      </c>
      <c r="G132" s="23" t="str">
        <f>TEXT(Table2[[#This Row],[Order-Date]],"mmm")</f>
        <v>Jan</v>
      </c>
      <c r="H132">
        <v>2011</v>
      </c>
      <c r="I132">
        <v>977324712</v>
      </c>
      <c r="J132" s="2">
        <v>40819</v>
      </c>
      <c r="K132" s="23">
        <f>WEEKDAY(#REF!,1)</f>
        <v>2</v>
      </c>
      <c r="L132" s="25">
        <f>IF(#REF!&gt;=#REF!,#REF!-#REF!,"")</f>
        <v>274</v>
      </c>
      <c r="M132" s="4">
        <v>955</v>
      </c>
      <c r="N132" s="5">
        <v>152.58000000000001</v>
      </c>
      <c r="O132" s="5">
        <v>97.44</v>
      </c>
      <c r="P132" s="5">
        <v>55.14</v>
      </c>
      <c r="Q132" s="5">
        <f>#REF!*#REF!</f>
        <v>93055.2</v>
      </c>
      <c r="R132" s="5">
        <v>52658.7</v>
      </c>
      <c r="S132" s="5">
        <f>#REF!-#REF!</f>
        <v>-40396.5</v>
      </c>
      <c r="T132" s="36">
        <f t="shared" si="2"/>
        <v>-0.43411330049261099</v>
      </c>
    </row>
    <row r="133" spans="1:20" x14ac:dyDescent="0.2">
      <c r="A133" s="25" t="s">
        <v>46</v>
      </c>
      <c r="B133" s="25" t="s">
        <v>137</v>
      </c>
      <c r="C133" s="25" t="s">
        <v>31</v>
      </c>
      <c r="D133" s="25" t="s">
        <v>23</v>
      </c>
      <c r="E133" s="25" t="s">
        <v>1918</v>
      </c>
      <c r="F133" s="2">
        <v>42194</v>
      </c>
      <c r="G133" s="23" t="str">
        <f>TEXT(Table2[[#This Row],[Order-Date]],"mmm")</f>
        <v>Jul</v>
      </c>
      <c r="H133">
        <v>2015</v>
      </c>
      <c r="I133">
        <v>177225196</v>
      </c>
      <c r="J133" s="2">
        <v>42347</v>
      </c>
      <c r="K133" s="23">
        <f>WEEKDAY(#REF!,1)</f>
        <v>4</v>
      </c>
      <c r="L133" s="25">
        <f>IF(#REF!&gt;=#REF!,#REF!-#REF!,"")</f>
        <v>153</v>
      </c>
      <c r="M133" s="4">
        <v>3729</v>
      </c>
      <c r="N133" s="5">
        <v>47.45</v>
      </c>
      <c r="O133" s="5">
        <v>31.79</v>
      </c>
      <c r="P133" s="5">
        <v>15.66</v>
      </c>
      <c r="Q133" s="5">
        <f>#REF!*#REF!</f>
        <v>118544.91</v>
      </c>
      <c r="R133" s="5">
        <v>58396.14</v>
      </c>
      <c r="S133" s="5">
        <f>#REF!-#REF!</f>
        <v>-60148.77</v>
      </c>
      <c r="T133" s="36">
        <f t="shared" si="2"/>
        <v>-0.50739226171752105</v>
      </c>
    </row>
    <row r="134" spans="1:20" x14ac:dyDescent="0.2">
      <c r="A134" s="25" t="s">
        <v>37</v>
      </c>
      <c r="B134" s="25" t="s">
        <v>73</v>
      </c>
      <c r="C134" s="25" t="s">
        <v>31</v>
      </c>
      <c r="D134" s="25" t="s">
        <v>23</v>
      </c>
      <c r="E134" s="25" t="s">
        <v>1915</v>
      </c>
      <c r="F134" s="2">
        <v>40264</v>
      </c>
      <c r="G134" s="23" t="str">
        <f>TEXT(Table2[[#This Row],[Order-Date]],"mmm")</f>
        <v>Mar</v>
      </c>
      <c r="H134">
        <v>2010</v>
      </c>
      <c r="I134">
        <v>948129403</v>
      </c>
      <c r="J134" s="2">
        <v>40312</v>
      </c>
      <c r="K134" s="23">
        <f>WEEKDAY(#REF!,1)</f>
        <v>6</v>
      </c>
      <c r="L134" s="25">
        <f>IF(#REF!&gt;=#REF!,#REF!-#REF!,"")</f>
        <v>48</v>
      </c>
      <c r="M134" s="4">
        <v>1415</v>
      </c>
      <c r="N134" s="5">
        <v>47.45</v>
      </c>
      <c r="O134" s="5">
        <v>31.79</v>
      </c>
      <c r="P134" s="5">
        <v>15.66</v>
      </c>
      <c r="Q134" s="5">
        <f>#REF!*#REF!</f>
        <v>44982.85</v>
      </c>
      <c r="R134" s="5">
        <v>22158.9</v>
      </c>
      <c r="S134" s="5">
        <f>#REF!-#REF!</f>
        <v>-22823.95</v>
      </c>
      <c r="T134" s="36">
        <f t="shared" si="2"/>
        <v>-0.50739226171752105</v>
      </c>
    </row>
    <row r="135" spans="1:20" x14ac:dyDescent="0.2">
      <c r="A135" s="25" t="s">
        <v>20</v>
      </c>
      <c r="B135" s="25" t="s">
        <v>121</v>
      </c>
      <c r="C135" s="25" t="s">
        <v>56</v>
      </c>
      <c r="D135" s="25" t="s">
        <v>27</v>
      </c>
      <c r="E135" s="25" t="s">
        <v>1915</v>
      </c>
      <c r="F135" s="2">
        <v>42444</v>
      </c>
      <c r="G135" s="23" t="str">
        <f>TEXT(Table2[[#This Row],[Order-Date]],"mmm")</f>
        <v>Mar</v>
      </c>
      <c r="H135">
        <v>2016</v>
      </c>
      <c r="I135">
        <v>586961162</v>
      </c>
      <c r="J135" s="2">
        <v>42482</v>
      </c>
      <c r="K135" s="23">
        <f>WEEKDAY(#REF!,1)</f>
        <v>6</v>
      </c>
      <c r="L135" s="25">
        <f>IF(#REF!&gt;=#REF!,#REF!-#REF!,"")</f>
        <v>38</v>
      </c>
      <c r="M135" s="4">
        <v>3706</v>
      </c>
      <c r="N135" s="5">
        <v>421.89</v>
      </c>
      <c r="O135" s="5">
        <v>364.69</v>
      </c>
      <c r="P135" s="5">
        <v>57.2</v>
      </c>
      <c r="Q135" s="5">
        <f>#REF!*#REF!</f>
        <v>1351541.14</v>
      </c>
      <c r="R135" s="5">
        <v>211983.2</v>
      </c>
      <c r="S135" s="5">
        <f>#REF!-#REF!</f>
        <v>-1139557.94</v>
      </c>
      <c r="T135" s="36">
        <f t="shared" si="2"/>
        <v>-0.84315445995228799</v>
      </c>
    </row>
    <row r="136" spans="1:20" x14ac:dyDescent="0.2">
      <c r="A136" s="25" t="s">
        <v>29</v>
      </c>
      <c r="B136" s="25" t="s">
        <v>76</v>
      </c>
      <c r="C136" s="25" t="s">
        <v>26</v>
      </c>
      <c r="D136" s="25" t="s">
        <v>23</v>
      </c>
      <c r="E136" s="25" t="s">
        <v>1917</v>
      </c>
      <c r="F136" s="2">
        <v>40368</v>
      </c>
      <c r="G136" s="23" t="str">
        <f>TEXT(Table2[[#This Row],[Order-Date]],"mmm")</f>
        <v>Jul</v>
      </c>
      <c r="H136">
        <v>2010</v>
      </c>
      <c r="I136">
        <v>510956799</v>
      </c>
      <c r="J136" s="2">
        <v>40444</v>
      </c>
      <c r="K136" s="23">
        <f>WEEKDAY(#REF!,1)</f>
        <v>5</v>
      </c>
      <c r="L136" s="25">
        <f>IF(#REF!&gt;=#REF!,#REF!-#REF!,"")</f>
        <v>76</v>
      </c>
      <c r="M136" s="4">
        <v>2326</v>
      </c>
      <c r="N136" s="5">
        <v>152.58000000000001</v>
      </c>
      <c r="O136" s="5">
        <v>97.44</v>
      </c>
      <c r="P136" s="5">
        <v>55.14</v>
      </c>
      <c r="Q136" s="5">
        <f>#REF!*#REF!</f>
        <v>226645.44</v>
      </c>
      <c r="R136" s="5">
        <v>128255.64</v>
      </c>
      <c r="S136" s="5">
        <f>#REF!-#REF!</f>
        <v>-98389.8</v>
      </c>
      <c r="T136" s="36">
        <f t="shared" si="2"/>
        <v>-0.43411330049261099</v>
      </c>
    </row>
    <row r="137" spans="1:20" x14ac:dyDescent="0.2">
      <c r="A137" s="25" t="s">
        <v>20</v>
      </c>
      <c r="B137" s="25" t="s">
        <v>53</v>
      </c>
      <c r="C137" s="25" t="s">
        <v>56</v>
      </c>
      <c r="D137" s="25" t="s">
        <v>23</v>
      </c>
      <c r="E137" s="25" t="s">
        <v>1916</v>
      </c>
      <c r="F137" s="2">
        <v>41451</v>
      </c>
      <c r="G137" s="23" t="str">
        <f>TEXT(Table2[[#This Row],[Order-Date]],"mmm")</f>
        <v>Jun</v>
      </c>
      <c r="H137">
        <v>2013</v>
      </c>
      <c r="I137">
        <v>407665145</v>
      </c>
      <c r="J137" s="2">
        <v>41401</v>
      </c>
      <c r="K137" s="23">
        <f>WEEKDAY(#REF!,1)</f>
        <v>3</v>
      </c>
      <c r="L137" s="25" t="str">
        <f>IF(#REF!&gt;=#REF!,#REF!-#REF!,"")</f>
        <v/>
      </c>
      <c r="M137" s="4">
        <v>6030</v>
      </c>
      <c r="N137" s="5">
        <v>421.89</v>
      </c>
      <c r="O137" s="5">
        <v>364.69</v>
      </c>
      <c r="P137" s="5">
        <v>57.2</v>
      </c>
      <c r="Q137" s="5">
        <f>#REF!*#REF!</f>
        <v>2199080.7000000002</v>
      </c>
      <c r="R137" s="5">
        <v>344916</v>
      </c>
      <c r="S137" s="5">
        <f>#REF!-#REF!</f>
        <v>-1854164.7</v>
      </c>
      <c r="T137" s="36">
        <f t="shared" si="2"/>
        <v>-0.84315445995228799</v>
      </c>
    </row>
    <row r="138" spans="1:20" x14ac:dyDescent="0.2">
      <c r="A138" s="25" t="s">
        <v>37</v>
      </c>
      <c r="B138" s="25" t="s">
        <v>106</v>
      </c>
      <c r="C138" s="25" t="s">
        <v>56</v>
      </c>
      <c r="D138" s="25" t="s">
        <v>23</v>
      </c>
      <c r="E138" s="25" t="s">
        <v>1918</v>
      </c>
      <c r="F138" s="2">
        <v>42250</v>
      </c>
      <c r="G138" s="23" t="str">
        <f>TEXT(Table2[[#This Row],[Order-Date]],"mmm")</f>
        <v>Sep</v>
      </c>
      <c r="H138">
        <v>2015</v>
      </c>
      <c r="I138">
        <v>484947526</v>
      </c>
      <c r="J138" s="2">
        <v>42079</v>
      </c>
      <c r="K138" s="23">
        <f>WEEKDAY(#REF!,1)</f>
        <v>2</v>
      </c>
      <c r="L138" s="25" t="str">
        <f>IF(#REF!&gt;=#REF!,#REF!-#REF!,"")</f>
        <v/>
      </c>
      <c r="M138" s="4">
        <v>5604</v>
      </c>
      <c r="N138" s="5">
        <v>421.89</v>
      </c>
      <c r="O138" s="5">
        <v>364.69</v>
      </c>
      <c r="P138" s="5">
        <v>57.2</v>
      </c>
      <c r="Q138" s="5">
        <f>#REF!*#REF!</f>
        <v>2043722.76</v>
      </c>
      <c r="R138" s="5">
        <v>320548.8</v>
      </c>
      <c r="S138" s="5">
        <f>#REF!-#REF!</f>
        <v>-1723173.96</v>
      </c>
      <c r="T138" s="36">
        <f t="shared" si="2"/>
        <v>-0.84315445995228799</v>
      </c>
    </row>
    <row r="139" spans="1:20" x14ac:dyDescent="0.2">
      <c r="A139" s="25" t="s">
        <v>29</v>
      </c>
      <c r="B139" s="25" t="s">
        <v>138</v>
      </c>
      <c r="C139" s="25" t="s">
        <v>65</v>
      </c>
      <c r="D139" s="25" t="s">
        <v>23</v>
      </c>
      <c r="E139" s="25" t="s">
        <v>1915</v>
      </c>
      <c r="F139" s="2">
        <v>40625</v>
      </c>
      <c r="G139" s="23" t="str">
        <f>TEXT(Table2[[#This Row],[Order-Date]],"mmm")</f>
        <v>Mar</v>
      </c>
      <c r="H139">
        <v>2011</v>
      </c>
      <c r="I139">
        <v>120977771</v>
      </c>
      <c r="J139" s="2">
        <v>40579</v>
      </c>
      <c r="K139" s="23">
        <f>WEEKDAY(#REF!,1)</f>
        <v>7</v>
      </c>
      <c r="L139" s="25" t="str">
        <f>IF(#REF!&gt;=#REF!,#REF!-#REF!,"")</f>
        <v/>
      </c>
      <c r="M139" s="4">
        <v>8866</v>
      </c>
      <c r="N139" s="5">
        <v>9.33</v>
      </c>
      <c r="O139" s="5">
        <v>6.92</v>
      </c>
      <c r="P139" s="5">
        <v>2.41</v>
      </c>
      <c r="Q139" s="5">
        <f>#REF!*#REF!</f>
        <v>61352.72</v>
      </c>
      <c r="R139" s="5">
        <v>21367.06</v>
      </c>
      <c r="S139" s="5">
        <f>#REF!-#REF!</f>
        <v>-39985.660000000003</v>
      </c>
      <c r="T139" s="36">
        <f t="shared" si="2"/>
        <v>-0.65173410404624299</v>
      </c>
    </row>
    <row r="140" spans="1:20" x14ac:dyDescent="0.2">
      <c r="A140" s="25" t="s">
        <v>32</v>
      </c>
      <c r="B140" s="25" t="s">
        <v>128</v>
      </c>
      <c r="C140" s="25" t="s">
        <v>39</v>
      </c>
      <c r="D140" s="25" t="s">
        <v>27</v>
      </c>
      <c r="E140" s="25" t="s">
        <v>1915</v>
      </c>
      <c r="F140" s="2">
        <v>41362</v>
      </c>
      <c r="G140" s="23" t="str">
        <f>TEXT(Table2[[#This Row],[Order-Date]],"mmm")</f>
        <v>Mar</v>
      </c>
      <c r="H140">
        <v>2013</v>
      </c>
      <c r="I140">
        <v>114242208</v>
      </c>
      <c r="J140" s="2">
        <v>41409</v>
      </c>
      <c r="K140" s="23">
        <f>WEEKDAY(#REF!,1)</f>
        <v>4</v>
      </c>
      <c r="L140" s="25">
        <f>IF(#REF!&gt;=#REF!,#REF!-#REF!,"")</f>
        <v>47</v>
      </c>
      <c r="M140" s="4">
        <v>5663</v>
      </c>
      <c r="N140" s="5">
        <v>81.73</v>
      </c>
      <c r="O140" s="5">
        <v>56.67</v>
      </c>
      <c r="P140" s="5">
        <v>25.06</v>
      </c>
      <c r="Q140" s="5">
        <f>#REF!*#REF!</f>
        <v>320922.21000000002</v>
      </c>
      <c r="R140" s="5">
        <v>141914.78</v>
      </c>
      <c r="S140" s="5">
        <f>#REF!-#REF!</f>
        <v>-179007.43</v>
      </c>
      <c r="T140" s="36">
        <f t="shared" si="2"/>
        <v>-0.55779071819304704</v>
      </c>
    </row>
    <row r="141" spans="1:20" x14ac:dyDescent="0.2">
      <c r="A141" s="25" t="s">
        <v>37</v>
      </c>
      <c r="B141" s="25" t="s">
        <v>139</v>
      </c>
      <c r="C141" s="25" t="s">
        <v>42</v>
      </c>
      <c r="D141" s="25" t="s">
        <v>23</v>
      </c>
      <c r="E141" s="25" t="s">
        <v>1915</v>
      </c>
      <c r="F141" s="2">
        <v>42125</v>
      </c>
      <c r="G141" s="23" t="str">
        <f>TEXT(Table2[[#This Row],[Order-Date]],"mmm")</f>
        <v>May</v>
      </c>
      <c r="H141">
        <v>2015</v>
      </c>
      <c r="I141">
        <v>433539664</v>
      </c>
      <c r="J141" s="2">
        <v>42019</v>
      </c>
      <c r="K141" s="23">
        <f>WEEKDAY(#REF!,1)</f>
        <v>5</v>
      </c>
      <c r="L141" s="25" t="str">
        <f>IF(#REF!&gt;=#REF!,#REF!-#REF!,"")</f>
        <v/>
      </c>
      <c r="M141" s="4">
        <v>2876</v>
      </c>
      <c r="N141" s="5">
        <v>109.28</v>
      </c>
      <c r="O141" s="5">
        <v>35.840000000000003</v>
      </c>
      <c r="P141" s="5">
        <v>73.44</v>
      </c>
      <c r="Q141" s="5">
        <f>#REF!*#REF!</f>
        <v>103075.84</v>
      </c>
      <c r="R141" s="5">
        <v>211213.44</v>
      </c>
      <c r="S141" s="5">
        <f>#REF!-#REF!</f>
        <v>108137.60000000001</v>
      </c>
      <c r="T141" s="36">
        <f t="shared" si="2"/>
        <v>1.0491071428571399</v>
      </c>
    </row>
    <row r="142" spans="1:20" x14ac:dyDescent="0.2">
      <c r="A142" s="25" t="s">
        <v>40</v>
      </c>
      <c r="B142" s="25" t="s">
        <v>140</v>
      </c>
      <c r="C142" s="25" t="s">
        <v>56</v>
      </c>
      <c r="D142" s="25" t="s">
        <v>23</v>
      </c>
      <c r="E142" s="25" t="s">
        <v>1915</v>
      </c>
      <c r="F142" s="2">
        <v>40684</v>
      </c>
      <c r="G142" s="23" t="str">
        <f>TEXT(Table2[[#This Row],[Order-Date]],"mmm")</f>
        <v>May</v>
      </c>
      <c r="H142">
        <v>2011</v>
      </c>
      <c r="I142">
        <v>667981469</v>
      </c>
      <c r="J142" s="2">
        <v>40883</v>
      </c>
      <c r="K142" s="23">
        <f>WEEKDAY(#REF!,1)</f>
        <v>3</v>
      </c>
      <c r="L142" s="25">
        <f>IF(#REF!&gt;=#REF!,#REF!-#REF!,"")</f>
        <v>199</v>
      </c>
      <c r="M142" s="4">
        <v>9416</v>
      </c>
      <c r="N142" s="5">
        <v>421.89</v>
      </c>
      <c r="O142" s="5">
        <v>364.69</v>
      </c>
      <c r="P142" s="5">
        <v>57.2</v>
      </c>
      <c r="Q142" s="5">
        <f>#REF!*#REF!</f>
        <v>3433921.04</v>
      </c>
      <c r="R142" s="5">
        <v>538595.19999999995</v>
      </c>
      <c r="S142" s="5">
        <f>#REF!-#REF!</f>
        <v>-2895325.84</v>
      </c>
      <c r="T142" s="36">
        <f t="shared" si="2"/>
        <v>-0.84315445995228799</v>
      </c>
    </row>
    <row r="143" spans="1:20" x14ac:dyDescent="0.2">
      <c r="A143" s="25" t="s">
        <v>29</v>
      </c>
      <c r="B143" s="25" t="s">
        <v>58</v>
      </c>
      <c r="C143" s="25" t="s">
        <v>26</v>
      </c>
      <c r="D143" s="25" t="s">
        <v>27</v>
      </c>
      <c r="E143" s="25" t="s">
        <v>1916</v>
      </c>
      <c r="F143" s="2">
        <v>43042</v>
      </c>
      <c r="G143" s="23" t="str">
        <f>TEXT(Table2[[#This Row],[Order-Date]],"mmm")</f>
        <v>Nov</v>
      </c>
      <c r="H143">
        <v>2017</v>
      </c>
      <c r="I143">
        <v>476991450</v>
      </c>
      <c r="J143" s="2">
        <v>42821</v>
      </c>
      <c r="K143" s="23">
        <f>WEEKDAY(#REF!,1)</f>
        <v>2</v>
      </c>
      <c r="L143" s="25" t="str">
        <f>IF(#REF!&gt;=#REF!,#REF!-#REF!,"")</f>
        <v/>
      </c>
      <c r="M143" s="4">
        <v>1225</v>
      </c>
      <c r="N143" s="5">
        <v>152.58000000000001</v>
      </c>
      <c r="O143" s="5">
        <v>97.44</v>
      </c>
      <c r="P143" s="5">
        <v>55.14</v>
      </c>
      <c r="Q143" s="5">
        <f>#REF!*#REF!</f>
        <v>119364</v>
      </c>
      <c r="R143" s="5">
        <v>67546.5</v>
      </c>
      <c r="S143" s="5">
        <f>#REF!-#REF!</f>
        <v>-51817.5</v>
      </c>
      <c r="T143" s="36">
        <f t="shared" si="2"/>
        <v>-0.43411330049261099</v>
      </c>
    </row>
    <row r="144" spans="1:20" x14ac:dyDescent="0.2">
      <c r="A144" s="25" t="s">
        <v>46</v>
      </c>
      <c r="B144" s="25" t="s">
        <v>99</v>
      </c>
      <c r="C144" s="25" t="s">
        <v>49</v>
      </c>
      <c r="D144" s="25" t="s">
        <v>23</v>
      </c>
      <c r="E144" s="25" t="s">
        <v>1918</v>
      </c>
      <c r="F144" s="2">
        <v>40352</v>
      </c>
      <c r="G144" s="23" t="str">
        <f>TEXT(Table2[[#This Row],[Order-Date]],"mmm")</f>
        <v>Jun</v>
      </c>
      <c r="H144">
        <v>2010</v>
      </c>
      <c r="I144">
        <v>940305936</v>
      </c>
      <c r="J144" s="2">
        <v>40388</v>
      </c>
      <c r="K144" s="23">
        <f>WEEKDAY(#REF!,1)</f>
        <v>5</v>
      </c>
      <c r="L144" s="25">
        <f>IF(#REF!&gt;=#REF!,#REF!-#REF!,"")</f>
        <v>36</v>
      </c>
      <c r="M144" s="4">
        <v>6277</v>
      </c>
      <c r="N144" s="5">
        <v>651.21</v>
      </c>
      <c r="O144" s="5">
        <v>524.96</v>
      </c>
      <c r="P144" s="5">
        <v>126.25</v>
      </c>
      <c r="Q144" s="5">
        <f>#REF!*#REF!</f>
        <v>3295173.92</v>
      </c>
      <c r="R144" s="5">
        <v>792471.25</v>
      </c>
      <c r="S144" s="5">
        <f>#REF!-#REF!</f>
        <v>-2502702.67</v>
      </c>
      <c r="T144" s="36">
        <f t="shared" si="2"/>
        <v>-0.75950548613227697</v>
      </c>
    </row>
    <row r="145" spans="1:20" x14ac:dyDescent="0.2">
      <c r="A145" s="25" t="s">
        <v>46</v>
      </c>
      <c r="B145" s="25" t="s">
        <v>141</v>
      </c>
      <c r="C145" s="25" t="s">
        <v>22</v>
      </c>
      <c r="D145" s="25" t="s">
        <v>23</v>
      </c>
      <c r="E145" s="25" t="s">
        <v>1917</v>
      </c>
      <c r="F145" s="2">
        <v>40905</v>
      </c>
      <c r="G145" s="23" t="str">
        <f>TEXT(Table2[[#This Row],[Order-Date]],"mmm")</f>
        <v>Dec</v>
      </c>
      <c r="H145">
        <v>2011</v>
      </c>
      <c r="I145">
        <v>507973754</v>
      </c>
      <c r="J145" s="2">
        <v>41244</v>
      </c>
      <c r="K145" s="23">
        <f>WEEKDAY(#REF!,1)</f>
        <v>7</v>
      </c>
      <c r="L145" s="25">
        <f>IF(#REF!&gt;=#REF!,#REF!-#REF!,"")</f>
        <v>339</v>
      </c>
      <c r="M145" s="4">
        <v>9577</v>
      </c>
      <c r="N145" s="5">
        <v>255.28</v>
      </c>
      <c r="O145" s="5">
        <v>159.41999999999999</v>
      </c>
      <c r="P145" s="5">
        <v>95.86</v>
      </c>
      <c r="Q145" s="5">
        <f>#REF!*#REF!</f>
        <v>1526765.34</v>
      </c>
      <c r="R145" s="5">
        <v>918051.22</v>
      </c>
      <c r="S145" s="5">
        <f>#REF!-#REF!</f>
        <v>-608714.12</v>
      </c>
      <c r="T145" s="36">
        <f t="shared" si="2"/>
        <v>-0.39869527035503699</v>
      </c>
    </row>
    <row r="146" spans="1:20" x14ac:dyDescent="0.2">
      <c r="A146" s="25" t="s">
        <v>32</v>
      </c>
      <c r="B146" s="25" t="s">
        <v>110</v>
      </c>
      <c r="C146" s="25" t="s">
        <v>51</v>
      </c>
      <c r="D146" s="25" t="s">
        <v>23</v>
      </c>
      <c r="E146" s="25" t="s">
        <v>1916</v>
      </c>
      <c r="F146" s="2">
        <v>41429</v>
      </c>
      <c r="G146" s="23" t="str">
        <f>TEXT(Table2[[#This Row],[Order-Date]],"mmm")</f>
        <v>Jun</v>
      </c>
      <c r="H146">
        <v>2013</v>
      </c>
      <c r="I146">
        <v>850356233</v>
      </c>
      <c r="J146" s="2">
        <v>41420</v>
      </c>
      <c r="K146" s="23">
        <f>WEEKDAY(#REF!,1)</f>
        <v>1</v>
      </c>
      <c r="L146" s="25" t="str">
        <f>IF(#REF!&gt;=#REF!,#REF!-#REF!,"")</f>
        <v/>
      </c>
      <c r="M146" s="4">
        <v>8161</v>
      </c>
      <c r="N146" s="5">
        <v>437.2</v>
      </c>
      <c r="O146" s="5">
        <v>263.33</v>
      </c>
      <c r="P146" s="5">
        <v>173.87</v>
      </c>
      <c r="Q146" s="5">
        <f>#REF!*#REF!</f>
        <v>2149036.13</v>
      </c>
      <c r="R146" s="5">
        <v>1418953.07</v>
      </c>
      <c r="S146" s="5">
        <f>#REF!-#REF!</f>
        <v>-730083.06</v>
      </c>
      <c r="T146" s="36">
        <f t="shared" si="2"/>
        <v>-0.33972581931416901</v>
      </c>
    </row>
    <row r="147" spans="1:20" x14ac:dyDescent="0.2">
      <c r="A147" s="25" t="s">
        <v>32</v>
      </c>
      <c r="B147" s="25" t="s">
        <v>36</v>
      </c>
      <c r="C147" s="25" t="s">
        <v>56</v>
      </c>
      <c r="D147" s="25" t="s">
        <v>27</v>
      </c>
      <c r="E147" s="25" t="s">
        <v>1916</v>
      </c>
      <c r="F147" s="2">
        <v>40307</v>
      </c>
      <c r="G147" s="23" t="str">
        <f>TEXT(Table2[[#This Row],[Order-Date]],"mmm")</f>
        <v>May</v>
      </c>
      <c r="H147">
        <v>2010</v>
      </c>
      <c r="I147">
        <v>108127200</v>
      </c>
      <c r="J147" s="2">
        <v>40188</v>
      </c>
      <c r="K147" s="23">
        <f>WEEKDAY(#REF!,1)</f>
        <v>1</v>
      </c>
      <c r="L147" s="25" t="str">
        <f>IF(#REF!&gt;=#REF!,#REF!-#REF!,"")</f>
        <v/>
      </c>
      <c r="M147" s="4">
        <v>6096</v>
      </c>
      <c r="N147" s="5">
        <v>421.89</v>
      </c>
      <c r="O147" s="5">
        <v>364.69</v>
      </c>
      <c r="P147" s="5">
        <v>57.2</v>
      </c>
      <c r="Q147" s="5">
        <f>#REF!*#REF!</f>
        <v>2223150.2400000002</v>
      </c>
      <c r="R147" s="5">
        <v>348691.20000000001</v>
      </c>
      <c r="S147" s="5">
        <f>#REF!-#REF!</f>
        <v>-1874459.04</v>
      </c>
      <c r="T147" s="36">
        <f t="shared" si="2"/>
        <v>-0.84315445995228799</v>
      </c>
    </row>
    <row r="148" spans="1:20" x14ac:dyDescent="0.2">
      <c r="A148" s="25" t="s">
        <v>37</v>
      </c>
      <c r="B148" s="25" t="s">
        <v>105</v>
      </c>
      <c r="C148" s="25" t="s">
        <v>49</v>
      </c>
      <c r="D148" s="25" t="s">
        <v>23</v>
      </c>
      <c r="E148" s="25" t="s">
        <v>1918</v>
      </c>
      <c r="F148" s="2">
        <v>42670</v>
      </c>
      <c r="G148" s="23" t="str">
        <f>TEXT(Table2[[#This Row],[Order-Date]],"mmm")</f>
        <v>Oct</v>
      </c>
      <c r="H148">
        <v>2016</v>
      </c>
      <c r="I148">
        <v>542272984</v>
      </c>
      <c r="J148" s="2">
        <v>42594</v>
      </c>
      <c r="K148" s="23">
        <f>WEEKDAY(#REF!,1)</f>
        <v>6</v>
      </c>
      <c r="L148" s="25" t="str">
        <f>IF(#REF!&gt;=#REF!,#REF!-#REF!,"")</f>
        <v/>
      </c>
      <c r="M148" s="4">
        <v>9481</v>
      </c>
      <c r="N148" s="5">
        <v>651.21</v>
      </c>
      <c r="O148" s="5">
        <v>524.96</v>
      </c>
      <c r="P148" s="5">
        <v>126.25</v>
      </c>
      <c r="Q148" s="5">
        <f>#REF!*#REF!</f>
        <v>4977145.76</v>
      </c>
      <c r="R148" s="5">
        <v>1196976.25</v>
      </c>
      <c r="S148" s="5">
        <f>#REF!-#REF!</f>
        <v>-3780169.51</v>
      </c>
      <c r="T148" s="36">
        <f t="shared" si="2"/>
        <v>-0.75950548613227697</v>
      </c>
    </row>
    <row r="149" spans="1:20" x14ac:dyDescent="0.2">
      <c r="A149" s="25" t="s">
        <v>46</v>
      </c>
      <c r="B149" s="25" t="s">
        <v>142</v>
      </c>
      <c r="C149" s="25" t="s">
        <v>49</v>
      </c>
      <c r="D149" s="25" t="s">
        <v>27</v>
      </c>
      <c r="E149" s="25" t="s">
        <v>1918</v>
      </c>
      <c r="F149" s="2">
        <v>40851</v>
      </c>
      <c r="G149" s="23" t="str">
        <f>TEXT(Table2[[#This Row],[Order-Date]],"mmm")</f>
        <v>Nov</v>
      </c>
      <c r="H149">
        <v>2011</v>
      </c>
      <c r="I149">
        <v>884092414</v>
      </c>
      <c r="J149" s="2">
        <v>40676</v>
      </c>
      <c r="K149" s="23">
        <f>WEEKDAY(#REF!,1)</f>
        <v>6</v>
      </c>
      <c r="L149" s="25" t="str">
        <f>IF(#REF!&gt;=#REF!,#REF!-#REF!,"")</f>
        <v/>
      </c>
      <c r="M149" s="4">
        <v>1447</v>
      </c>
      <c r="N149" s="5">
        <v>651.21</v>
      </c>
      <c r="O149" s="5">
        <v>524.96</v>
      </c>
      <c r="P149" s="5">
        <v>126.25</v>
      </c>
      <c r="Q149" s="5">
        <f>#REF!*#REF!</f>
        <v>759617.12</v>
      </c>
      <c r="R149" s="5">
        <v>182683.75</v>
      </c>
      <c r="S149" s="5">
        <f>#REF!-#REF!</f>
        <v>-576933.37</v>
      </c>
      <c r="T149" s="36">
        <f t="shared" si="2"/>
        <v>-0.75950548613227697</v>
      </c>
    </row>
    <row r="150" spans="1:20" x14ac:dyDescent="0.2">
      <c r="A150" s="25" t="s">
        <v>46</v>
      </c>
      <c r="B150" s="25" t="s">
        <v>143</v>
      </c>
      <c r="C150" s="25" t="s">
        <v>85</v>
      </c>
      <c r="D150" s="25" t="s">
        <v>27</v>
      </c>
      <c r="E150" s="25" t="s">
        <v>1918</v>
      </c>
      <c r="F150" s="2">
        <v>41107</v>
      </c>
      <c r="G150" s="23" t="str">
        <f>TEXT(Table2[[#This Row],[Order-Date]],"mmm")</f>
        <v>Jul</v>
      </c>
      <c r="H150">
        <v>2012</v>
      </c>
      <c r="I150">
        <v>385196816</v>
      </c>
      <c r="J150" s="2">
        <v>40977</v>
      </c>
      <c r="K150" s="23">
        <f>WEEKDAY(#REF!,1)</f>
        <v>6</v>
      </c>
      <c r="L150" s="25" t="str">
        <f>IF(#REF!&gt;=#REF!,#REF!-#REF!,"")</f>
        <v/>
      </c>
      <c r="M150" s="4">
        <v>7153</v>
      </c>
      <c r="N150" s="5">
        <v>668.27</v>
      </c>
      <c r="O150" s="5">
        <v>502.54</v>
      </c>
      <c r="P150" s="5">
        <v>165.73</v>
      </c>
      <c r="Q150" s="5">
        <f>#REF!*#REF!</f>
        <v>3594668.62</v>
      </c>
      <c r="R150" s="5">
        <v>1185466.69</v>
      </c>
      <c r="S150" s="5">
        <f>#REF!-#REF!</f>
        <v>-2409201.9300000002</v>
      </c>
      <c r="T150" s="36">
        <f t="shared" si="2"/>
        <v>-0.67021530624427905</v>
      </c>
    </row>
    <row r="151" spans="1:20" x14ac:dyDescent="0.2">
      <c r="A151" s="25" t="s">
        <v>32</v>
      </c>
      <c r="B151" s="25" t="s">
        <v>110</v>
      </c>
      <c r="C151" s="25" t="s">
        <v>56</v>
      </c>
      <c r="D151" s="25" t="s">
        <v>23</v>
      </c>
      <c r="E151" s="25" t="s">
        <v>1916</v>
      </c>
      <c r="F151" s="2">
        <v>41526</v>
      </c>
      <c r="G151" s="23" t="str">
        <f>TEXT(Table2[[#This Row],[Order-Date]],"mmm")</f>
        <v>Sep</v>
      </c>
      <c r="H151">
        <v>2013</v>
      </c>
      <c r="I151">
        <v>167510020</v>
      </c>
      <c r="J151" s="2">
        <v>41435</v>
      </c>
      <c r="K151" s="23">
        <f>WEEKDAY(#REF!,1)</f>
        <v>2</v>
      </c>
      <c r="L151" s="25" t="str">
        <f>IF(#REF!&gt;=#REF!,#REF!-#REF!,"")</f>
        <v/>
      </c>
      <c r="M151" s="4">
        <v>8792</v>
      </c>
      <c r="N151" s="5">
        <v>421.89</v>
      </c>
      <c r="O151" s="5">
        <v>364.69</v>
      </c>
      <c r="P151" s="5">
        <v>57.2</v>
      </c>
      <c r="Q151" s="5">
        <f>#REF!*#REF!</f>
        <v>3206354.48</v>
      </c>
      <c r="R151" s="5">
        <v>502902.4</v>
      </c>
      <c r="S151" s="5">
        <f>#REF!-#REF!</f>
        <v>-2703452.08</v>
      </c>
      <c r="T151" s="36">
        <f t="shared" si="2"/>
        <v>-0.84315445995228799</v>
      </c>
    </row>
    <row r="152" spans="1:20" x14ac:dyDescent="0.2">
      <c r="A152" s="25" t="s">
        <v>29</v>
      </c>
      <c r="B152" s="25" t="s">
        <v>144</v>
      </c>
      <c r="C152" s="25" t="s">
        <v>31</v>
      </c>
      <c r="D152" s="25" t="s">
        <v>23</v>
      </c>
      <c r="E152" s="25" t="s">
        <v>1917</v>
      </c>
      <c r="F152" s="2">
        <v>42496</v>
      </c>
      <c r="G152" s="23" t="str">
        <f>TEXT(Table2[[#This Row],[Order-Date]],"mmm")</f>
        <v>May</v>
      </c>
      <c r="H152">
        <v>2016</v>
      </c>
      <c r="I152">
        <v>973268353</v>
      </c>
      <c r="J152" s="2">
        <v>42547</v>
      </c>
      <c r="K152" s="23">
        <f>WEEKDAY(#REF!,1)</f>
        <v>1</v>
      </c>
      <c r="L152" s="25">
        <f>IF(#REF!&gt;=#REF!,#REF!-#REF!,"")</f>
        <v>51</v>
      </c>
      <c r="M152" s="4">
        <v>589</v>
      </c>
      <c r="N152" s="5">
        <v>47.45</v>
      </c>
      <c r="O152" s="5">
        <v>31.79</v>
      </c>
      <c r="P152" s="5">
        <v>15.66</v>
      </c>
      <c r="Q152" s="5">
        <f>#REF!*#REF!</f>
        <v>18724.310000000001</v>
      </c>
      <c r="R152" s="5">
        <v>9223.74</v>
      </c>
      <c r="S152" s="5">
        <f>#REF!-#REF!</f>
        <v>-9500.57</v>
      </c>
      <c r="T152" s="36">
        <f t="shared" si="2"/>
        <v>-0.50739226171752105</v>
      </c>
    </row>
    <row r="153" spans="1:20" x14ac:dyDescent="0.2">
      <c r="A153" s="25" t="s">
        <v>46</v>
      </c>
      <c r="B153" s="25" t="s">
        <v>145</v>
      </c>
      <c r="C153" s="25" t="s">
        <v>65</v>
      </c>
      <c r="D153" s="25" t="s">
        <v>27</v>
      </c>
      <c r="E153" s="25" t="s">
        <v>1915</v>
      </c>
      <c r="F153" s="2">
        <v>40967</v>
      </c>
      <c r="G153" s="23" t="str">
        <f>TEXT(Table2[[#This Row],[Order-Date]],"mmm")</f>
        <v>Feb</v>
      </c>
      <c r="H153">
        <v>2012</v>
      </c>
      <c r="I153">
        <v>915020644</v>
      </c>
      <c r="J153" s="2">
        <v>40986</v>
      </c>
      <c r="K153" s="23">
        <f>WEEKDAY(#REF!,1)</f>
        <v>1</v>
      </c>
      <c r="L153" s="25">
        <f>IF(#REF!&gt;=#REF!,#REF!-#REF!,"")</f>
        <v>19</v>
      </c>
      <c r="M153" s="4">
        <v>3797</v>
      </c>
      <c r="N153" s="5">
        <v>9.33</v>
      </c>
      <c r="O153" s="5">
        <v>6.92</v>
      </c>
      <c r="P153" s="5">
        <v>2.41</v>
      </c>
      <c r="Q153" s="5">
        <f>#REF!*#REF!</f>
        <v>26275.24</v>
      </c>
      <c r="R153" s="5">
        <v>9150.77</v>
      </c>
      <c r="S153" s="5">
        <f>#REF!-#REF!</f>
        <v>-17124.47</v>
      </c>
      <c r="T153" s="36">
        <f t="shared" si="2"/>
        <v>-0.65173410404624299</v>
      </c>
    </row>
    <row r="154" spans="1:20" x14ac:dyDescent="0.2">
      <c r="A154" s="25" t="s">
        <v>46</v>
      </c>
      <c r="B154" s="25" t="s">
        <v>146</v>
      </c>
      <c r="C154" s="25" t="s">
        <v>51</v>
      </c>
      <c r="D154" s="25" t="s">
        <v>27</v>
      </c>
      <c r="E154" s="25" t="s">
        <v>1918</v>
      </c>
      <c r="F154" s="2">
        <v>42400</v>
      </c>
      <c r="G154" s="23" t="str">
        <f>TEXT(Table2[[#This Row],[Order-Date]],"mmm")</f>
        <v>Jan</v>
      </c>
      <c r="H154">
        <v>2016</v>
      </c>
      <c r="I154">
        <v>425628221</v>
      </c>
      <c r="J154" s="2">
        <v>42424</v>
      </c>
      <c r="K154" s="23">
        <f>WEEKDAY(#REF!,1)</f>
        <v>4</v>
      </c>
      <c r="L154" s="25">
        <f>IF(#REF!&gt;=#REF!,#REF!-#REF!,"")</f>
        <v>24</v>
      </c>
      <c r="M154" s="4">
        <v>1704</v>
      </c>
      <c r="N154" s="5">
        <v>437.2</v>
      </c>
      <c r="O154" s="5">
        <v>263.33</v>
      </c>
      <c r="P154" s="5">
        <v>173.87</v>
      </c>
      <c r="Q154" s="5">
        <f>#REF!*#REF!</f>
        <v>448714.32</v>
      </c>
      <c r="R154" s="5">
        <v>296274.48</v>
      </c>
      <c r="S154" s="5">
        <f>#REF!-#REF!</f>
        <v>-152439.84</v>
      </c>
      <c r="T154" s="36">
        <f t="shared" si="2"/>
        <v>-0.33972581931416901</v>
      </c>
    </row>
    <row r="155" spans="1:20" x14ac:dyDescent="0.2">
      <c r="A155" s="25" t="s">
        <v>20</v>
      </c>
      <c r="B155" s="25" t="s">
        <v>53</v>
      </c>
      <c r="C155" s="25" t="s">
        <v>31</v>
      </c>
      <c r="D155" s="25" t="s">
        <v>23</v>
      </c>
      <c r="E155" s="25" t="s">
        <v>1916</v>
      </c>
      <c r="F155" s="2">
        <v>40316</v>
      </c>
      <c r="G155" s="23" t="str">
        <f>TEXT(Table2[[#This Row],[Order-Date]],"mmm")</f>
        <v>May</v>
      </c>
      <c r="H155">
        <v>2010</v>
      </c>
      <c r="I155">
        <v>908264911</v>
      </c>
      <c r="J155" s="2">
        <v>40343</v>
      </c>
      <c r="K155" s="23">
        <f>WEEKDAY(#REF!,1)</f>
        <v>2</v>
      </c>
      <c r="L155" s="25">
        <f>IF(#REF!&gt;=#REF!,#REF!-#REF!,"")</f>
        <v>27</v>
      </c>
      <c r="M155" s="4">
        <v>4626</v>
      </c>
      <c r="N155" s="5">
        <v>47.45</v>
      </c>
      <c r="O155" s="5">
        <v>31.79</v>
      </c>
      <c r="P155" s="5">
        <v>15.66</v>
      </c>
      <c r="Q155" s="5">
        <f>#REF!*#REF!</f>
        <v>147060.54</v>
      </c>
      <c r="R155" s="5">
        <v>72443.16</v>
      </c>
      <c r="S155" s="5">
        <f>#REF!-#REF!</f>
        <v>-74617.38</v>
      </c>
      <c r="T155" s="36">
        <f t="shared" si="2"/>
        <v>-0.50739226171752105</v>
      </c>
    </row>
    <row r="156" spans="1:20" x14ac:dyDescent="0.2">
      <c r="A156" s="25" t="s">
        <v>46</v>
      </c>
      <c r="B156" s="25" t="s">
        <v>107</v>
      </c>
      <c r="C156" s="25" t="s">
        <v>34</v>
      </c>
      <c r="D156" s="25" t="s">
        <v>23</v>
      </c>
      <c r="E156" s="25" t="s">
        <v>1918</v>
      </c>
      <c r="F156" s="2">
        <v>42425</v>
      </c>
      <c r="G156" s="23" t="str">
        <f>TEXT(Table2[[#This Row],[Order-Date]],"mmm")</f>
        <v>Feb</v>
      </c>
      <c r="H156">
        <v>2016</v>
      </c>
      <c r="I156">
        <v>686417043</v>
      </c>
      <c r="J156" s="2">
        <v>42458</v>
      </c>
      <c r="K156" s="23">
        <f>WEEKDAY(#REF!,1)</f>
        <v>3</v>
      </c>
      <c r="L156" s="25">
        <f>IF(#REF!&gt;=#REF!,#REF!-#REF!,"")</f>
        <v>33</v>
      </c>
      <c r="M156" s="4">
        <v>4912</v>
      </c>
      <c r="N156" s="5">
        <v>205.7</v>
      </c>
      <c r="O156" s="5">
        <v>117.11</v>
      </c>
      <c r="P156" s="5">
        <v>88.59</v>
      </c>
      <c r="Q156" s="5">
        <f>#REF!*#REF!</f>
        <v>575244.31999999995</v>
      </c>
      <c r="R156" s="5">
        <v>435154.08</v>
      </c>
      <c r="S156" s="5">
        <f>#REF!-#REF!</f>
        <v>-140090.23999999999</v>
      </c>
      <c r="T156" s="36">
        <f t="shared" si="2"/>
        <v>-0.24353172231235601</v>
      </c>
    </row>
    <row r="157" spans="1:20" x14ac:dyDescent="0.2">
      <c r="A157" s="25" t="s">
        <v>32</v>
      </c>
      <c r="B157" s="25" t="s">
        <v>87</v>
      </c>
      <c r="C157" s="25" t="s">
        <v>85</v>
      </c>
      <c r="D157" s="25" t="s">
        <v>23</v>
      </c>
      <c r="E157" s="25" t="s">
        <v>1917</v>
      </c>
      <c r="F157" s="2">
        <v>41467</v>
      </c>
      <c r="G157" s="23" t="str">
        <f>TEXT(Table2[[#This Row],[Order-Date]],"mmm")</f>
        <v>Jul</v>
      </c>
      <c r="H157">
        <v>2013</v>
      </c>
      <c r="I157">
        <v>853883445</v>
      </c>
      <c r="J157" s="2">
        <v>41913</v>
      </c>
      <c r="K157" s="23">
        <f>WEEKDAY(#REF!,1)</f>
        <v>4</v>
      </c>
      <c r="L157" s="25">
        <f>IF(#REF!&gt;=#REF!,#REF!-#REF!,"")</f>
        <v>446</v>
      </c>
      <c r="M157" s="4">
        <v>1941</v>
      </c>
      <c r="N157" s="5">
        <v>668.27</v>
      </c>
      <c r="O157" s="5">
        <v>502.54</v>
      </c>
      <c r="P157" s="5">
        <v>165.73</v>
      </c>
      <c r="Q157" s="5">
        <f>#REF!*#REF!</f>
        <v>975430.14</v>
      </c>
      <c r="R157" s="5">
        <v>321681.93</v>
      </c>
      <c r="S157" s="5">
        <f>#REF!-#REF!</f>
        <v>-653748.21</v>
      </c>
      <c r="T157" s="36">
        <f t="shared" si="2"/>
        <v>-0.67021530624427905</v>
      </c>
    </row>
    <row r="158" spans="1:20" x14ac:dyDescent="0.2">
      <c r="A158" s="25" t="s">
        <v>37</v>
      </c>
      <c r="B158" s="25" t="s">
        <v>38</v>
      </c>
      <c r="C158" s="25" t="s">
        <v>34</v>
      </c>
      <c r="D158" s="25" t="s">
        <v>23</v>
      </c>
      <c r="E158" s="25" t="s">
        <v>1918</v>
      </c>
      <c r="F158" s="2">
        <v>42224</v>
      </c>
      <c r="G158" s="23" t="str">
        <f>TEXT(Table2[[#This Row],[Order-Date]],"mmm")</f>
        <v>Aug</v>
      </c>
      <c r="H158">
        <v>2015</v>
      </c>
      <c r="I158">
        <v>324775445</v>
      </c>
      <c r="J158" s="2">
        <v>42261</v>
      </c>
      <c r="K158" s="23">
        <f>WEEKDAY(#REF!,1)</f>
        <v>2</v>
      </c>
      <c r="L158" s="25">
        <f>IF(#REF!&gt;=#REF!,#REF!-#REF!,"")</f>
        <v>37</v>
      </c>
      <c r="M158" s="4">
        <v>7126</v>
      </c>
      <c r="N158" s="5">
        <v>205.7</v>
      </c>
      <c r="O158" s="5">
        <v>117.11</v>
      </c>
      <c r="P158" s="5">
        <v>88.59</v>
      </c>
      <c r="Q158" s="5">
        <f>#REF!*#REF!</f>
        <v>834525.86</v>
      </c>
      <c r="R158" s="5">
        <v>631292.34</v>
      </c>
      <c r="S158" s="5">
        <f>#REF!-#REF!</f>
        <v>-203233.52</v>
      </c>
      <c r="T158" s="36">
        <f t="shared" si="2"/>
        <v>-0.24353172231235601</v>
      </c>
    </row>
    <row r="159" spans="1:20" x14ac:dyDescent="0.2">
      <c r="A159" s="25" t="s">
        <v>37</v>
      </c>
      <c r="B159" s="25" t="s">
        <v>139</v>
      </c>
      <c r="C159" s="25" t="s">
        <v>34</v>
      </c>
      <c r="D159" s="25" t="s">
        <v>23</v>
      </c>
      <c r="E159" s="25" t="s">
        <v>1918</v>
      </c>
      <c r="F159" s="2">
        <v>42066</v>
      </c>
      <c r="G159" s="23" t="str">
        <f>TEXT(Table2[[#This Row],[Order-Date]],"mmm")</f>
        <v>Mar</v>
      </c>
      <c r="H159">
        <v>2015</v>
      </c>
      <c r="I159">
        <v>783516871</v>
      </c>
      <c r="J159" s="2">
        <v>42159</v>
      </c>
      <c r="K159" s="23">
        <f>WEEKDAY(#REF!,1)</f>
        <v>5</v>
      </c>
      <c r="L159" s="25">
        <f>IF(#REF!&gt;=#REF!,#REF!-#REF!,"")</f>
        <v>93</v>
      </c>
      <c r="M159" s="4">
        <v>8909</v>
      </c>
      <c r="N159" s="5">
        <v>205.7</v>
      </c>
      <c r="O159" s="5">
        <v>117.11</v>
      </c>
      <c r="P159" s="5">
        <v>88.59</v>
      </c>
      <c r="Q159" s="5">
        <f>#REF!*#REF!</f>
        <v>1043332.99</v>
      </c>
      <c r="R159" s="5">
        <v>789248.31</v>
      </c>
      <c r="S159" s="5">
        <f>#REF!-#REF!</f>
        <v>-254084.68</v>
      </c>
      <c r="T159" s="36">
        <f t="shared" si="2"/>
        <v>-0.24353172231235601</v>
      </c>
    </row>
    <row r="160" spans="1:20" x14ac:dyDescent="0.2">
      <c r="A160" s="25" t="s">
        <v>32</v>
      </c>
      <c r="B160" s="25" t="s">
        <v>147</v>
      </c>
      <c r="C160" s="25" t="s">
        <v>51</v>
      </c>
      <c r="D160" s="25" t="s">
        <v>27</v>
      </c>
      <c r="E160" s="25" t="s">
        <v>1917</v>
      </c>
      <c r="F160" s="2">
        <v>42109</v>
      </c>
      <c r="G160" s="23" t="str">
        <f>TEXT(Table2[[#This Row],[Order-Date]],"mmm")</f>
        <v>Apr</v>
      </c>
      <c r="H160">
        <v>2015</v>
      </c>
      <c r="I160">
        <v>834844052</v>
      </c>
      <c r="J160" s="2">
        <v>42144</v>
      </c>
      <c r="K160" s="23">
        <f>WEEKDAY(#REF!,1)</f>
        <v>4</v>
      </c>
      <c r="L160" s="25">
        <f>IF(#REF!&gt;=#REF!,#REF!-#REF!,"")</f>
        <v>35</v>
      </c>
      <c r="M160" s="4">
        <v>7762</v>
      </c>
      <c r="N160" s="5">
        <v>437.2</v>
      </c>
      <c r="O160" s="5">
        <v>263.33</v>
      </c>
      <c r="P160" s="5">
        <v>173.87</v>
      </c>
      <c r="Q160" s="5">
        <f>#REF!*#REF!</f>
        <v>2043967.46</v>
      </c>
      <c r="R160" s="5">
        <v>1349578.94</v>
      </c>
      <c r="S160" s="5">
        <f>#REF!-#REF!</f>
        <v>-694388.52</v>
      </c>
      <c r="T160" s="36">
        <f t="shared" si="2"/>
        <v>-0.33972581931416901</v>
      </c>
    </row>
    <row r="161" spans="1:20" x14ac:dyDescent="0.2">
      <c r="A161" s="25" t="s">
        <v>32</v>
      </c>
      <c r="B161" s="25" t="s">
        <v>96</v>
      </c>
      <c r="C161" s="25" t="s">
        <v>26</v>
      </c>
      <c r="D161" s="25" t="s">
        <v>27</v>
      </c>
      <c r="E161" s="25" t="s">
        <v>1917</v>
      </c>
      <c r="F161" s="2">
        <v>42328</v>
      </c>
      <c r="G161" s="23" t="str">
        <f>TEXT(Table2[[#This Row],[Order-Date]],"mmm")</f>
        <v>Nov</v>
      </c>
      <c r="H161">
        <v>2015</v>
      </c>
      <c r="I161">
        <v>953805816</v>
      </c>
      <c r="J161" s="2">
        <v>42363</v>
      </c>
      <c r="K161" s="23">
        <f>WEEKDAY(#REF!,1)</f>
        <v>6</v>
      </c>
      <c r="L161" s="25">
        <f>IF(#REF!&gt;=#REF!,#REF!-#REF!,"")</f>
        <v>35</v>
      </c>
      <c r="M161" s="4">
        <v>1191</v>
      </c>
      <c r="N161" s="5">
        <v>152.58000000000001</v>
      </c>
      <c r="O161" s="5">
        <v>97.44</v>
      </c>
      <c r="P161" s="5">
        <v>55.14</v>
      </c>
      <c r="Q161" s="5">
        <f>#REF!*#REF!</f>
        <v>116051.04</v>
      </c>
      <c r="R161" s="5">
        <v>65671.740000000005</v>
      </c>
      <c r="S161" s="5">
        <f>#REF!-#REF!</f>
        <v>-50379.3</v>
      </c>
      <c r="T161" s="36">
        <f t="shared" si="2"/>
        <v>-0.43411330049261099</v>
      </c>
    </row>
    <row r="162" spans="1:20" x14ac:dyDescent="0.2">
      <c r="A162" s="25" t="s">
        <v>59</v>
      </c>
      <c r="B162" s="25" t="s">
        <v>148</v>
      </c>
      <c r="C162" s="25" t="s">
        <v>49</v>
      </c>
      <c r="D162" s="25" t="s">
        <v>23</v>
      </c>
      <c r="E162" s="25" t="s">
        <v>1916</v>
      </c>
      <c r="F162" s="2">
        <v>40320</v>
      </c>
      <c r="G162" s="23" t="str">
        <f>TEXT(Table2[[#This Row],[Order-Date]],"mmm")</f>
        <v>May</v>
      </c>
      <c r="H162">
        <v>2010</v>
      </c>
      <c r="I162">
        <v>335763490</v>
      </c>
      <c r="J162" s="2">
        <v>40275</v>
      </c>
      <c r="K162" s="23">
        <f>WEEKDAY(#REF!,1)</f>
        <v>4</v>
      </c>
      <c r="L162" s="25" t="str">
        <f>IF(#REF!&gt;=#REF!,#REF!-#REF!,"")</f>
        <v/>
      </c>
      <c r="M162" s="4">
        <v>8733</v>
      </c>
      <c r="N162" s="5">
        <v>651.21</v>
      </c>
      <c r="O162" s="5">
        <v>524.96</v>
      </c>
      <c r="P162" s="5">
        <v>126.25</v>
      </c>
      <c r="Q162" s="5">
        <f>#REF!*#REF!</f>
        <v>4584475.68</v>
      </c>
      <c r="R162" s="5">
        <v>1102541.25</v>
      </c>
      <c r="S162" s="5">
        <f>#REF!-#REF!</f>
        <v>-3481934.43</v>
      </c>
      <c r="T162" s="36">
        <f t="shared" si="2"/>
        <v>-0.75950548613227697</v>
      </c>
    </row>
    <row r="163" spans="1:20" x14ac:dyDescent="0.2">
      <c r="A163" s="25" t="s">
        <v>32</v>
      </c>
      <c r="B163" s="25" t="s">
        <v>93</v>
      </c>
      <c r="C163" s="25" t="s">
        <v>51</v>
      </c>
      <c r="D163" s="25" t="s">
        <v>23</v>
      </c>
      <c r="E163" s="25" t="s">
        <v>1917</v>
      </c>
      <c r="F163" s="2">
        <v>40986</v>
      </c>
      <c r="G163" s="23" t="str">
        <f>TEXT(Table2[[#This Row],[Order-Date]],"mmm")</f>
        <v>Mar</v>
      </c>
      <c r="H163">
        <v>2012</v>
      </c>
      <c r="I163">
        <v>946390902</v>
      </c>
      <c r="J163" s="2">
        <v>40991</v>
      </c>
      <c r="K163" s="23">
        <f>WEEKDAY(#REF!,1)</f>
        <v>6</v>
      </c>
      <c r="L163" s="25">
        <f>IF(#REF!&gt;=#REF!,#REF!-#REF!,"")</f>
        <v>5</v>
      </c>
      <c r="M163" s="4">
        <v>6954</v>
      </c>
      <c r="N163" s="5">
        <v>437.2</v>
      </c>
      <c r="O163" s="5">
        <v>263.33</v>
      </c>
      <c r="P163" s="5">
        <v>173.87</v>
      </c>
      <c r="Q163" s="5">
        <f>#REF!*#REF!</f>
        <v>1831196.82</v>
      </c>
      <c r="R163" s="5">
        <v>1209091.98</v>
      </c>
      <c r="S163" s="5">
        <f>#REF!-#REF!</f>
        <v>-622104.84</v>
      </c>
      <c r="T163" s="36">
        <f t="shared" si="2"/>
        <v>-0.33972581931416901</v>
      </c>
    </row>
    <row r="164" spans="1:20" x14ac:dyDescent="0.2">
      <c r="A164" s="25" t="s">
        <v>29</v>
      </c>
      <c r="B164" s="25" t="s">
        <v>86</v>
      </c>
      <c r="C164" s="25" t="s">
        <v>77</v>
      </c>
      <c r="D164" s="25" t="s">
        <v>27</v>
      </c>
      <c r="E164" s="25" t="s">
        <v>1916</v>
      </c>
      <c r="F164" s="2">
        <v>41319</v>
      </c>
      <c r="G164" s="23" t="str">
        <f>TEXT(Table2[[#This Row],[Order-Date]],"mmm")</f>
        <v>Feb</v>
      </c>
      <c r="H164">
        <v>2013</v>
      </c>
      <c r="I164">
        <v>771674382</v>
      </c>
      <c r="J164" s="2">
        <v>41354</v>
      </c>
      <c r="K164" s="23">
        <f>WEEKDAY(#REF!,1)</f>
        <v>5</v>
      </c>
      <c r="L164" s="25">
        <f>IF(#REF!&gt;=#REF!,#REF!-#REF!,"")</f>
        <v>35</v>
      </c>
      <c r="M164" s="4">
        <v>4453</v>
      </c>
      <c r="N164" s="5">
        <v>154.06</v>
      </c>
      <c r="O164" s="5">
        <v>90.93</v>
      </c>
      <c r="P164" s="5">
        <v>63.13</v>
      </c>
      <c r="Q164" s="5">
        <f>#REF!*#REF!</f>
        <v>404911.29</v>
      </c>
      <c r="R164" s="5">
        <v>281117.89</v>
      </c>
      <c r="S164" s="5">
        <f>#REF!-#REF!</f>
        <v>-123793.4</v>
      </c>
      <c r="T164" s="36">
        <f t="shared" si="2"/>
        <v>-0.30572968217309998</v>
      </c>
    </row>
    <row r="165" spans="1:20" x14ac:dyDescent="0.2">
      <c r="A165" s="25" t="s">
        <v>32</v>
      </c>
      <c r="B165" s="25" t="s">
        <v>149</v>
      </c>
      <c r="C165" s="25" t="s">
        <v>34</v>
      </c>
      <c r="D165" s="25" t="s">
        <v>23</v>
      </c>
      <c r="E165" s="25" t="s">
        <v>1918</v>
      </c>
      <c r="F165" s="2">
        <v>42848</v>
      </c>
      <c r="G165" s="23" t="str">
        <f>TEXT(Table2[[#This Row],[Order-Date]],"mmm")</f>
        <v>Apr</v>
      </c>
      <c r="H165">
        <v>2017</v>
      </c>
      <c r="I165">
        <v>567912757</v>
      </c>
      <c r="J165" s="2">
        <v>42877</v>
      </c>
      <c r="K165" s="23">
        <f>WEEKDAY(#REF!,1)</f>
        <v>2</v>
      </c>
      <c r="L165" s="25">
        <f>IF(#REF!&gt;=#REF!,#REF!-#REF!,"")</f>
        <v>29</v>
      </c>
      <c r="M165" s="4">
        <v>6860</v>
      </c>
      <c r="N165" s="5">
        <v>205.7</v>
      </c>
      <c r="O165" s="5">
        <v>117.11</v>
      </c>
      <c r="P165" s="5">
        <v>88.59</v>
      </c>
      <c r="Q165" s="5">
        <f>#REF!*#REF!</f>
        <v>803374.6</v>
      </c>
      <c r="R165" s="5">
        <v>607727.4</v>
      </c>
      <c r="S165" s="5">
        <f>#REF!-#REF!</f>
        <v>-195647.2</v>
      </c>
      <c r="T165" s="36">
        <f t="shared" si="2"/>
        <v>-0.24353172231235601</v>
      </c>
    </row>
    <row r="166" spans="1:20" x14ac:dyDescent="0.2">
      <c r="A166" s="25" t="s">
        <v>37</v>
      </c>
      <c r="B166" s="25" t="s">
        <v>62</v>
      </c>
      <c r="C166" s="25" t="s">
        <v>49</v>
      </c>
      <c r="D166" s="25" t="s">
        <v>27</v>
      </c>
      <c r="E166" s="25" t="s">
        <v>1916</v>
      </c>
      <c r="F166" s="2">
        <v>41961</v>
      </c>
      <c r="G166" s="23" t="str">
        <f>TEXT(Table2[[#This Row],[Order-Date]],"mmm")</f>
        <v>Nov</v>
      </c>
      <c r="H166">
        <v>2014</v>
      </c>
      <c r="I166">
        <v>711717355</v>
      </c>
      <c r="J166" s="2">
        <v>41961</v>
      </c>
      <c r="K166" s="23">
        <f>WEEKDAY(#REF!,1)</f>
        <v>3</v>
      </c>
      <c r="L166" s="25">
        <f>IF(#REF!&gt;=#REF!,#REF!-#REF!,"")</f>
        <v>0</v>
      </c>
      <c r="M166" s="4">
        <v>1836</v>
      </c>
      <c r="N166" s="5">
        <v>651.21</v>
      </c>
      <c r="O166" s="5">
        <v>524.96</v>
      </c>
      <c r="P166" s="5">
        <v>126.25</v>
      </c>
      <c r="Q166" s="5">
        <f>#REF!*#REF!</f>
        <v>963826.56</v>
      </c>
      <c r="R166" s="5">
        <v>231795</v>
      </c>
      <c r="S166" s="5">
        <f>#REF!-#REF!</f>
        <v>-732031.56</v>
      </c>
      <c r="T166" s="36">
        <f t="shared" si="2"/>
        <v>-0.75950548613227697</v>
      </c>
    </row>
    <row r="167" spans="1:20" x14ac:dyDescent="0.2">
      <c r="A167" s="25" t="s">
        <v>46</v>
      </c>
      <c r="B167" s="25" t="s">
        <v>150</v>
      </c>
      <c r="C167" s="25" t="s">
        <v>49</v>
      </c>
      <c r="D167" s="25" t="s">
        <v>23</v>
      </c>
      <c r="E167" s="25" t="s">
        <v>1916</v>
      </c>
      <c r="F167" s="2">
        <v>42320</v>
      </c>
      <c r="G167" s="23" t="str">
        <f>TEXT(Table2[[#This Row],[Order-Date]],"mmm")</f>
        <v>Nov</v>
      </c>
      <c r="H167">
        <v>2015</v>
      </c>
      <c r="I167">
        <v>750012004</v>
      </c>
      <c r="J167" s="2">
        <v>42399</v>
      </c>
      <c r="K167" s="23">
        <f>WEEKDAY(#REF!,1)</f>
        <v>7</v>
      </c>
      <c r="L167" s="25">
        <f>IF(#REF!&gt;=#REF!,#REF!-#REF!,"")</f>
        <v>79</v>
      </c>
      <c r="M167" s="4">
        <v>4074</v>
      </c>
      <c r="N167" s="5">
        <v>651.21</v>
      </c>
      <c r="O167" s="5">
        <v>524.96</v>
      </c>
      <c r="P167" s="5">
        <v>126.25</v>
      </c>
      <c r="Q167" s="5">
        <f>#REF!*#REF!</f>
        <v>2138687.04</v>
      </c>
      <c r="R167" s="5">
        <v>514342.5</v>
      </c>
      <c r="S167" s="5">
        <f>#REF!-#REF!</f>
        <v>-1624344.54</v>
      </c>
      <c r="T167" s="36">
        <f t="shared" si="2"/>
        <v>-0.75950548613227697</v>
      </c>
    </row>
    <row r="168" spans="1:20" x14ac:dyDescent="0.2">
      <c r="A168" s="25" t="s">
        <v>37</v>
      </c>
      <c r="B168" s="25" t="s">
        <v>151</v>
      </c>
      <c r="C168" s="25" t="s">
        <v>26</v>
      </c>
      <c r="D168" s="25" t="s">
        <v>23</v>
      </c>
      <c r="E168" s="25" t="s">
        <v>1918</v>
      </c>
      <c r="F168" s="2">
        <v>42620</v>
      </c>
      <c r="G168" s="23" t="str">
        <f>TEXT(Table2[[#This Row],[Order-Date]],"mmm")</f>
        <v>Sep</v>
      </c>
      <c r="H168">
        <v>2016</v>
      </c>
      <c r="I168">
        <v>750033032</v>
      </c>
      <c r="J168" s="2">
        <v>42600</v>
      </c>
      <c r="K168" s="23">
        <f>WEEKDAY(#REF!,1)</f>
        <v>5</v>
      </c>
      <c r="L168" s="25" t="str">
        <f>IF(#REF!&gt;=#REF!,#REF!-#REF!,"")</f>
        <v/>
      </c>
      <c r="M168" s="4">
        <v>297</v>
      </c>
      <c r="N168" s="5">
        <v>152.58000000000001</v>
      </c>
      <c r="O168" s="5">
        <v>97.44</v>
      </c>
      <c r="P168" s="5">
        <v>55.14</v>
      </c>
      <c r="Q168" s="5">
        <f>#REF!*#REF!</f>
        <v>28939.68</v>
      </c>
      <c r="R168" s="5">
        <v>16376.58</v>
      </c>
      <c r="S168" s="5">
        <f>#REF!-#REF!</f>
        <v>-12563.1</v>
      </c>
      <c r="T168" s="36">
        <f t="shared" si="2"/>
        <v>-0.43411330049261099</v>
      </c>
    </row>
    <row r="169" spans="1:20" x14ac:dyDescent="0.2">
      <c r="A169" s="25" t="s">
        <v>20</v>
      </c>
      <c r="B169" s="25" t="s">
        <v>53</v>
      </c>
      <c r="C169" s="25" t="s">
        <v>85</v>
      </c>
      <c r="D169" s="25" t="s">
        <v>27</v>
      </c>
      <c r="E169" s="25" t="s">
        <v>1917</v>
      </c>
      <c r="F169" s="2">
        <v>42914</v>
      </c>
      <c r="G169" s="23" t="str">
        <f>TEXT(Table2[[#This Row],[Order-Date]],"mmm")</f>
        <v>Jun</v>
      </c>
      <c r="H169">
        <v>2017</v>
      </c>
      <c r="I169">
        <v>849329268</v>
      </c>
      <c r="J169" s="2">
        <v>42938</v>
      </c>
      <c r="K169" s="23">
        <f>WEEKDAY(#REF!,1)</f>
        <v>7</v>
      </c>
      <c r="L169" s="25">
        <f>IF(#REF!&gt;=#REF!,#REF!-#REF!,"")</f>
        <v>24</v>
      </c>
      <c r="M169" s="4">
        <v>4259</v>
      </c>
      <c r="N169" s="5">
        <v>668.27</v>
      </c>
      <c r="O169" s="5">
        <v>502.54</v>
      </c>
      <c r="P169" s="5">
        <v>165.73</v>
      </c>
      <c r="Q169" s="5">
        <f>#REF!*#REF!</f>
        <v>2140317.86</v>
      </c>
      <c r="R169" s="5">
        <v>705844.07</v>
      </c>
      <c r="S169" s="5">
        <f>#REF!-#REF!</f>
        <v>-1434473.79</v>
      </c>
      <c r="T169" s="36">
        <f t="shared" si="2"/>
        <v>-0.67021530624427905</v>
      </c>
    </row>
    <row r="170" spans="1:20" x14ac:dyDescent="0.2">
      <c r="A170" s="25" t="s">
        <v>20</v>
      </c>
      <c r="B170" s="25" t="s">
        <v>114</v>
      </c>
      <c r="C170" s="25" t="s">
        <v>56</v>
      </c>
      <c r="D170" s="25" t="s">
        <v>23</v>
      </c>
      <c r="E170" s="25" t="s">
        <v>1915</v>
      </c>
      <c r="F170" s="2">
        <v>41355</v>
      </c>
      <c r="G170" s="23" t="str">
        <f>TEXT(Table2[[#This Row],[Order-Date]],"mmm")</f>
        <v>Mar</v>
      </c>
      <c r="H170">
        <v>2013</v>
      </c>
      <c r="I170">
        <v>805762040</v>
      </c>
      <c r="J170" s="2">
        <v>41490</v>
      </c>
      <c r="K170" s="23">
        <f>WEEKDAY(#REF!,1)</f>
        <v>1</v>
      </c>
      <c r="L170" s="25">
        <f>IF(#REF!&gt;=#REF!,#REF!-#REF!,"")</f>
        <v>135</v>
      </c>
      <c r="M170" s="4">
        <v>1748</v>
      </c>
      <c r="N170" s="5">
        <v>421.89</v>
      </c>
      <c r="O170" s="5">
        <v>364.69</v>
      </c>
      <c r="P170" s="5">
        <v>57.2</v>
      </c>
      <c r="Q170" s="5">
        <f>#REF!*#REF!</f>
        <v>637478.12</v>
      </c>
      <c r="R170" s="5">
        <v>99985.600000000006</v>
      </c>
      <c r="S170" s="5">
        <f>#REF!-#REF!</f>
        <v>-537492.52</v>
      </c>
      <c r="T170" s="36">
        <f t="shared" si="2"/>
        <v>-0.84315445995228799</v>
      </c>
    </row>
    <row r="171" spans="1:20" x14ac:dyDescent="0.2">
      <c r="A171" s="25" t="s">
        <v>46</v>
      </c>
      <c r="B171" s="25" t="s">
        <v>115</v>
      </c>
      <c r="C171" s="25" t="s">
        <v>34</v>
      </c>
      <c r="D171" s="25" t="s">
        <v>23</v>
      </c>
      <c r="E171" s="25" t="s">
        <v>1917</v>
      </c>
      <c r="F171" s="2">
        <v>40275</v>
      </c>
      <c r="G171" s="23" t="str">
        <f>TEXT(Table2[[#This Row],[Order-Date]],"mmm")</f>
        <v>Apr</v>
      </c>
      <c r="H171">
        <v>2010</v>
      </c>
      <c r="I171">
        <v>447505176</v>
      </c>
      <c r="J171" s="2">
        <v>40386</v>
      </c>
      <c r="K171" s="23">
        <f>WEEKDAY(#REF!,1)</f>
        <v>3</v>
      </c>
      <c r="L171" s="25">
        <f>IF(#REF!&gt;=#REF!,#REF!-#REF!,"")</f>
        <v>111</v>
      </c>
      <c r="M171" s="4">
        <v>5581</v>
      </c>
      <c r="N171" s="5">
        <v>205.7</v>
      </c>
      <c r="O171" s="5">
        <v>117.11</v>
      </c>
      <c r="P171" s="5">
        <v>88.59</v>
      </c>
      <c r="Q171" s="5">
        <f>#REF!*#REF!</f>
        <v>653590.91</v>
      </c>
      <c r="R171" s="5">
        <v>494420.79</v>
      </c>
      <c r="S171" s="5">
        <f>#REF!-#REF!</f>
        <v>-159170.12</v>
      </c>
      <c r="T171" s="36">
        <f t="shared" si="2"/>
        <v>-0.24353172231235601</v>
      </c>
    </row>
    <row r="172" spans="1:20" x14ac:dyDescent="0.2">
      <c r="A172" s="25" t="s">
        <v>40</v>
      </c>
      <c r="B172" s="25" t="s">
        <v>101</v>
      </c>
      <c r="C172" s="25" t="s">
        <v>31</v>
      </c>
      <c r="D172" s="25" t="s">
        <v>27</v>
      </c>
      <c r="E172" s="25" t="s">
        <v>1916</v>
      </c>
      <c r="F172" s="2">
        <v>42808</v>
      </c>
      <c r="G172" s="23" t="str">
        <f>TEXT(Table2[[#This Row],[Order-Date]],"mmm")</f>
        <v>Mar</v>
      </c>
      <c r="H172">
        <v>2017</v>
      </c>
      <c r="I172">
        <v>123045003</v>
      </c>
      <c r="J172" s="2">
        <v>42816</v>
      </c>
      <c r="K172" s="23">
        <f>WEEKDAY(#REF!,1)</f>
        <v>4</v>
      </c>
      <c r="L172" s="25">
        <f>IF(#REF!&gt;=#REF!,#REF!-#REF!,"")</f>
        <v>8</v>
      </c>
      <c r="M172" s="4">
        <v>606</v>
      </c>
      <c r="N172" s="5">
        <v>47.45</v>
      </c>
      <c r="O172" s="5">
        <v>31.79</v>
      </c>
      <c r="P172" s="5">
        <v>15.66</v>
      </c>
      <c r="Q172" s="5">
        <f>#REF!*#REF!</f>
        <v>19264.740000000002</v>
      </c>
      <c r="R172" s="5">
        <v>9489.9599999999991</v>
      </c>
      <c r="S172" s="5">
        <f>#REF!-#REF!</f>
        <v>-9774.7800000000007</v>
      </c>
      <c r="T172" s="36">
        <f t="shared" si="2"/>
        <v>-0.50739226171752105</v>
      </c>
    </row>
    <row r="173" spans="1:20" x14ac:dyDescent="0.2">
      <c r="A173" s="25" t="s">
        <v>32</v>
      </c>
      <c r="B173" s="25" t="s">
        <v>149</v>
      </c>
      <c r="C173" s="25" t="s">
        <v>85</v>
      </c>
      <c r="D173" s="25" t="s">
        <v>27</v>
      </c>
      <c r="E173" s="25" t="s">
        <v>1917</v>
      </c>
      <c r="F173" s="2">
        <v>42268</v>
      </c>
      <c r="G173" s="23" t="str">
        <f>TEXT(Table2[[#This Row],[Order-Date]],"mmm")</f>
        <v>Sep</v>
      </c>
      <c r="H173">
        <v>2015</v>
      </c>
      <c r="I173">
        <v>251180350</v>
      </c>
      <c r="J173" s="2">
        <v>42297</v>
      </c>
      <c r="K173" s="23">
        <f>WEEKDAY(#REF!,1)</f>
        <v>3</v>
      </c>
      <c r="L173" s="25">
        <f>IF(#REF!&gt;=#REF!,#REF!-#REF!,"")</f>
        <v>29</v>
      </c>
      <c r="M173" s="4">
        <v>8702</v>
      </c>
      <c r="N173" s="5">
        <v>668.27</v>
      </c>
      <c r="O173" s="5">
        <v>502.54</v>
      </c>
      <c r="P173" s="5">
        <v>165.73</v>
      </c>
      <c r="Q173" s="5">
        <f>#REF!*#REF!</f>
        <v>4373103.08</v>
      </c>
      <c r="R173" s="5">
        <v>1442182.46</v>
      </c>
      <c r="S173" s="5">
        <f>#REF!-#REF!</f>
        <v>-2930920.62</v>
      </c>
      <c r="T173" s="36">
        <f t="shared" si="2"/>
        <v>-0.67021530624427905</v>
      </c>
    </row>
    <row r="174" spans="1:20" x14ac:dyDescent="0.2">
      <c r="A174" s="25" t="s">
        <v>32</v>
      </c>
      <c r="B174" s="25" t="s">
        <v>152</v>
      </c>
      <c r="C174" s="25" t="s">
        <v>85</v>
      </c>
      <c r="D174" s="25" t="s">
        <v>23</v>
      </c>
      <c r="E174" s="25" t="s">
        <v>1915</v>
      </c>
      <c r="F174" s="2">
        <v>41186</v>
      </c>
      <c r="G174" s="23" t="str">
        <f>TEXT(Table2[[#This Row],[Order-Date]],"mmm")</f>
        <v>Oct</v>
      </c>
      <c r="H174">
        <v>2012</v>
      </c>
      <c r="I174">
        <v>871022546</v>
      </c>
      <c r="J174" s="2">
        <v>41217</v>
      </c>
      <c r="K174" s="23">
        <f>WEEKDAY(#REF!,1)</f>
        <v>1</v>
      </c>
      <c r="L174" s="25">
        <f>IF(#REF!&gt;=#REF!,#REF!-#REF!,"")</f>
        <v>31</v>
      </c>
      <c r="M174" s="4">
        <v>3782</v>
      </c>
      <c r="N174" s="5">
        <v>668.27</v>
      </c>
      <c r="O174" s="5">
        <v>502.54</v>
      </c>
      <c r="P174" s="5">
        <v>165.73</v>
      </c>
      <c r="Q174" s="5">
        <f>#REF!*#REF!</f>
        <v>1900606.28</v>
      </c>
      <c r="R174" s="5">
        <v>626790.86</v>
      </c>
      <c r="S174" s="5">
        <f>#REF!-#REF!</f>
        <v>-1273815.42</v>
      </c>
      <c r="T174" s="36">
        <f t="shared" si="2"/>
        <v>-0.67021530624427905</v>
      </c>
    </row>
    <row r="175" spans="1:20" x14ac:dyDescent="0.2">
      <c r="A175" s="25" t="s">
        <v>29</v>
      </c>
      <c r="B175" s="25" t="s">
        <v>153</v>
      </c>
      <c r="C175" s="25" t="s">
        <v>65</v>
      </c>
      <c r="D175" s="25" t="s">
        <v>23</v>
      </c>
      <c r="E175" s="25" t="s">
        <v>1916</v>
      </c>
      <c r="F175" s="2">
        <v>40214</v>
      </c>
      <c r="G175" s="23" t="str">
        <f>TEXT(Table2[[#This Row],[Order-Date]],"mmm")</f>
        <v>Feb</v>
      </c>
      <c r="H175">
        <v>2010</v>
      </c>
      <c r="I175">
        <v>291995418</v>
      </c>
      <c r="J175" s="2">
        <v>40335</v>
      </c>
      <c r="K175" s="23">
        <f>WEEKDAY(#REF!,1)</f>
        <v>1</v>
      </c>
      <c r="L175" s="25">
        <f>IF(#REF!&gt;=#REF!,#REF!-#REF!,"")</f>
        <v>121</v>
      </c>
      <c r="M175" s="4">
        <v>6788</v>
      </c>
      <c r="N175" s="5">
        <v>9.33</v>
      </c>
      <c r="O175" s="5">
        <v>6.92</v>
      </c>
      <c r="P175" s="5">
        <v>2.41</v>
      </c>
      <c r="Q175" s="5">
        <f>#REF!*#REF!</f>
        <v>46972.959999999999</v>
      </c>
      <c r="R175" s="5">
        <v>16359.08</v>
      </c>
      <c r="S175" s="5">
        <f>#REF!-#REF!</f>
        <v>-30613.88</v>
      </c>
      <c r="T175" s="36">
        <f t="shared" si="2"/>
        <v>-0.65173410404624299</v>
      </c>
    </row>
    <row r="176" spans="1:20" x14ac:dyDescent="0.2">
      <c r="A176" s="25" t="s">
        <v>32</v>
      </c>
      <c r="B176" s="25" t="s">
        <v>128</v>
      </c>
      <c r="C176" s="25" t="s">
        <v>42</v>
      </c>
      <c r="D176" s="25" t="s">
        <v>23</v>
      </c>
      <c r="E176" s="25" t="s">
        <v>1918</v>
      </c>
      <c r="F176" s="2">
        <v>41803</v>
      </c>
      <c r="G176" s="23" t="str">
        <f>TEXT(Table2[[#This Row],[Order-Date]],"mmm")</f>
        <v>Jun</v>
      </c>
      <c r="H176">
        <v>2014</v>
      </c>
      <c r="I176">
        <v>943835294</v>
      </c>
      <c r="J176" s="2">
        <v>41647</v>
      </c>
      <c r="K176" s="23">
        <f>WEEKDAY(#REF!,1)</f>
        <v>4</v>
      </c>
      <c r="L176" s="25" t="str">
        <f>IF(#REF!&gt;=#REF!,#REF!-#REF!,"")</f>
        <v/>
      </c>
      <c r="M176" s="4">
        <v>692</v>
      </c>
      <c r="N176" s="5">
        <v>109.28</v>
      </c>
      <c r="O176" s="5">
        <v>35.840000000000003</v>
      </c>
      <c r="P176" s="5">
        <v>73.44</v>
      </c>
      <c r="Q176" s="5">
        <f>#REF!*#REF!</f>
        <v>24801.279999999999</v>
      </c>
      <c r="R176" s="5">
        <v>50820.480000000003</v>
      </c>
      <c r="S176" s="5">
        <f>#REF!-#REF!</f>
        <v>26019.200000000001</v>
      </c>
      <c r="T176" s="36">
        <f t="shared" si="2"/>
        <v>1.0491071428571399</v>
      </c>
    </row>
    <row r="177" spans="1:20" x14ac:dyDescent="0.2">
      <c r="A177" s="25" t="s">
        <v>46</v>
      </c>
      <c r="B177" s="25" t="s">
        <v>98</v>
      </c>
      <c r="C177" s="25" t="s">
        <v>49</v>
      </c>
      <c r="D177" s="25" t="s">
        <v>27</v>
      </c>
      <c r="E177" s="25" t="s">
        <v>1916</v>
      </c>
      <c r="F177" s="2">
        <v>40651</v>
      </c>
      <c r="G177" s="23" t="str">
        <f>TEXT(Table2[[#This Row],[Order-Date]],"mmm")</f>
        <v>Apr</v>
      </c>
      <c r="H177">
        <v>2011</v>
      </c>
      <c r="I177">
        <v>826591002</v>
      </c>
      <c r="J177" s="2">
        <v>40651</v>
      </c>
      <c r="K177" s="23">
        <f>WEEKDAY(#REF!,1)</f>
        <v>2</v>
      </c>
      <c r="L177" s="25">
        <f>IF(#REF!&gt;=#REF!,#REF!-#REF!,"")</f>
        <v>0</v>
      </c>
      <c r="M177" s="4">
        <v>5501</v>
      </c>
      <c r="N177" s="5">
        <v>651.21</v>
      </c>
      <c r="O177" s="5">
        <v>524.96</v>
      </c>
      <c r="P177" s="5">
        <v>126.25</v>
      </c>
      <c r="Q177" s="5">
        <f>#REF!*#REF!</f>
        <v>2887804.96</v>
      </c>
      <c r="R177" s="5">
        <v>694501.25</v>
      </c>
      <c r="S177" s="5">
        <f>#REF!-#REF!</f>
        <v>-2193303.71</v>
      </c>
      <c r="T177" s="36">
        <f t="shared" si="2"/>
        <v>-0.75950548613227697</v>
      </c>
    </row>
    <row r="178" spans="1:20" x14ac:dyDescent="0.2">
      <c r="A178" s="25" t="s">
        <v>37</v>
      </c>
      <c r="B178" s="25" t="s">
        <v>55</v>
      </c>
      <c r="C178" s="25" t="s">
        <v>51</v>
      </c>
      <c r="D178" s="25" t="s">
        <v>23</v>
      </c>
      <c r="E178" s="25" t="s">
        <v>1915</v>
      </c>
      <c r="F178" s="2">
        <v>40548</v>
      </c>
      <c r="G178" s="23" t="str">
        <f>TEXT(Table2[[#This Row],[Order-Date]],"mmm")</f>
        <v>Jan</v>
      </c>
      <c r="H178">
        <v>2011</v>
      </c>
      <c r="I178">
        <v>260623872</v>
      </c>
      <c r="J178" s="2">
        <v>40882</v>
      </c>
      <c r="K178" s="23">
        <f>WEEKDAY(#REF!,1)</f>
        <v>2</v>
      </c>
      <c r="L178" s="25">
        <f>IF(#REF!&gt;=#REF!,#REF!-#REF!,"")</f>
        <v>334</v>
      </c>
      <c r="M178" s="4">
        <v>3250</v>
      </c>
      <c r="N178" s="5">
        <v>437.2</v>
      </c>
      <c r="O178" s="5">
        <v>263.33</v>
      </c>
      <c r="P178" s="5">
        <v>173.87</v>
      </c>
      <c r="Q178" s="5">
        <f>#REF!*#REF!</f>
        <v>855822.5</v>
      </c>
      <c r="R178" s="5">
        <v>565077.5</v>
      </c>
      <c r="S178" s="5">
        <f>#REF!-#REF!</f>
        <v>-290745</v>
      </c>
      <c r="T178" s="36">
        <f t="shared" si="2"/>
        <v>-0.33972581931416901</v>
      </c>
    </row>
    <row r="179" spans="1:20" x14ac:dyDescent="0.2">
      <c r="A179" s="25" t="s">
        <v>40</v>
      </c>
      <c r="B179" s="25" t="s">
        <v>91</v>
      </c>
      <c r="C179" s="25" t="s">
        <v>77</v>
      </c>
      <c r="D179" s="25" t="s">
        <v>23</v>
      </c>
      <c r="E179" s="25" t="s">
        <v>1916</v>
      </c>
      <c r="F179" s="2">
        <v>41903</v>
      </c>
      <c r="G179" s="23" t="str">
        <f>TEXT(Table2[[#This Row],[Order-Date]],"mmm")</f>
        <v>Sep</v>
      </c>
      <c r="H179">
        <v>2014</v>
      </c>
      <c r="I179">
        <v>536607730</v>
      </c>
      <c r="J179" s="2">
        <v>41709</v>
      </c>
      <c r="K179" s="23">
        <f>WEEKDAY(#REF!,1)</f>
        <v>3</v>
      </c>
      <c r="L179" s="25" t="str">
        <f>IF(#REF!&gt;=#REF!,#REF!-#REF!,"")</f>
        <v/>
      </c>
      <c r="M179" s="4">
        <v>3007</v>
      </c>
      <c r="N179" s="5">
        <v>154.06</v>
      </c>
      <c r="O179" s="5">
        <v>90.93</v>
      </c>
      <c r="P179" s="5">
        <v>63.13</v>
      </c>
      <c r="Q179" s="5">
        <f>#REF!*#REF!</f>
        <v>273426.51</v>
      </c>
      <c r="R179" s="5">
        <v>189831.91</v>
      </c>
      <c r="S179" s="5">
        <f>#REF!-#REF!</f>
        <v>-83594.600000000006</v>
      </c>
      <c r="T179" s="36">
        <f t="shared" si="2"/>
        <v>-0.30572968217309998</v>
      </c>
    </row>
    <row r="180" spans="1:20" x14ac:dyDescent="0.2">
      <c r="A180" s="25" t="s">
        <v>40</v>
      </c>
      <c r="B180" s="25" t="s">
        <v>91</v>
      </c>
      <c r="C180" s="25" t="s">
        <v>39</v>
      </c>
      <c r="D180" s="25" t="s">
        <v>27</v>
      </c>
      <c r="E180" s="25" t="s">
        <v>1916</v>
      </c>
      <c r="F180" s="2">
        <v>42052</v>
      </c>
      <c r="G180" s="23" t="str">
        <f>TEXT(Table2[[#This Row],[Order-Date]],"mmm")</f>
        <v>Feb</v>
      </c>
      <c r="H180">
        <v>2015</v>
      </c>
      <c r="I180">
        <v>765528905</v>
      </c>
      <c r="J180" s="2">
        <v>42158</v>
      </c>
      <c r="K180" s="23">
        <f>WEEKDAY(#REF!,1)</f>
        <v>4</v>
      </c>
      <c r="L180" s="25">
        <f>IF(#REF!&gt;=#REF!,#REF!-#REF!,"")</f>
        <v>106</v>
      </c>
      <c r="M180" s="4">
        <v>5870</v>
      </c>
      <c r="N180" s="5">
        <v>81.73</v>
      </c>
      <c r="O180" s="5">
        <v>56.67</v>
      </c>
      <c r="P180" s="5">
        <v>25.06</v>
      </c>
      <c r="Q180" s="5">
        <f>#REF!*#REF!</f>
        <v>332652.90000000002</v>
      </c>
      <c r="R180" s="5">
        <v>147102.20000000001</v>
      </c>
      <c r="S180" s="5">
        <f>#REF!-#REF!</f>
        <v>-185550.7</v>
      </c>
      <c r="T180" s="36">
        <f t="shared" si="2"/>
        <v>-0.55779071819304704</v>
      </c>
    </row>
    <row r="181" spans="1:20" x14ac:dyDescent="0.2">
      <c r="A181" s="25" t="s">
        <v>29</v>
      </c>
      <c r="B181" s="25" t="s">
        <v>154</v>
      </c>
      <c r="C181" s="25" t="s">
        <v>22</v>
      </c>
      <c r="D181" s="25" t="s">
        <v>23</v>
      </c>
      <c r="E181" s="25" t="s">
        <v>1915</v>
      </c>
      <c r="F181" s="2">
        <v>40568</v>
      </c>
      <c r="G181" s="23" t="str">
        <f>TEXT(Table2[[#This Row],[Order-Date]],"mmm")</f>
        <v>Jan</v>
      </c>
      <c r="H181">
        <v>2011</v>
      </c>
      <c r="I181">
        <v>128686225</v>
      </c>
      <c r="J181" s="2">
        <v>40615</v>
      </c>
      <c r="K181" s="23">
        <f>WEEKDAY(#REF!,1)</f>
        <v>1</v>
      </c>
      <c r="L181" s="25">
        <f>IF(#REF!&gt;=#REF!,#REF!-#REF!,"")</f>
        <v>47</v>
      </c>
      <c r="M181" s="4">
        <v>9968</v>
      </c>
      <c r="N181" s="5">
        <v>255.28</v>
      </c>
      <c r="O181" s="5">
        <v>159.41999999999999</v>
      </c>
      <c r="P181" s="5">
        <v>95.86</v>
      </c>
      <c r="Q181" s="5">
        <f>#REF!*#REF!</f>
        <v>1589098.56</v>
      </c>
      <c r="R181" s="5">
        <v>955532.48</v>
      </c>
      <c r="S181" s="5">
        <f>#REF!-#REF!</f>
        <v>-633566.07999999996</v>
      </c>
      <c r="T181" s="36">
        <f t="shared" si="2"/>
        <v>-0.39869527035503699</v>
      </c>
    </row>
    <row r="182" spans="1:20" x14ac:dyDescent="0.2">
      <c r="A182" s="25" t="s">
        <v>37</v>
      </c>
      <c r="B182" s="25" t="s">
        <v>155</v>
      </c>
      <c r="C182" s="25" t="s">
        <v>77</v>
      </c>
      <c r="D182" s="25" t="s">
        <v>27</v>
      </c>
      <c r="E182" s="25" t="s">
        <v>1916</v>
      </c>
      <c r="F182" s="2">
        <v>42739</v>
      </c>
      <c r="G182" s="23" t="str">
        <f>TEXT(Table2[[#This Row],[Order-Date]],"mmm")</f>
        <v>Jan</v>
      </c>
      <c r="H182">
        <v>2017</v>
      </c>
      <c r="I182">
        <v>127691018</v>
      </c>
      <c r="J182" s="2">
        <v>42859</v>
      </c>
      <c r="K182" s="23">
        <f>WEEKDAY(#REF!,1)</f>
        <v>5</v>
      </c>
      <c r="L182" s="25">
        <f>IF(#REF!&gt;=#REF!,#REF!-#REF!,"")</f>
        <v>120</v>
      </c>
      <c r="M182" s="4">
        <v>5465</v>
      </c>
      <c r="N182" s="5">
        <v>154.06</v>
      </c>
      <c r="O182" s="5">
        <v>90.93</v>
      </c>
      <c r="P182" s="5">
        <v>63.13</v>
      </c>
      <c r="Q182" s="5">
        <f>#REF!*#REF!</f>
        <v>496932.45</v>
      </c>
      <c r="R182" s="5">
        <v>345005.45</v>
      </c>
      <c r="S182" s="5">
        <f>#REF!-#REF!</f>
        <v>-151927</v>
      </c>
      <c r="T182" s="36">
        <f t="shared" si="2"/>
        <v>-0.30572968217309998</v>
      </c>
    </row>
    <row r="183" spans="1:20" x14ac:dyDescent="0.2">
      <c r="A183" s="25" t="s">
        <v>40</v>
      </c>
      <c r="B183" s="25" t="s">
        <v>140</v>
      </c>
      <c r="C183" s="25" t="s">
        <v>77</v>
      </c>
      <c r="D183" s="25" t="s">
        <v>27</v>
      </c>
      <c r="E183" s="25" t="s">
        <v>1918</v>
      </c>
      <c r="F183" s="2">
        <v>42145</v>
      </c>
      <c r="G183" s="23" t="str">
        <f>TEXT(Table2[[#This Row],[Order-Date]],"mmm")</f>
        <v>May</v>
      </c>
      <c r="H183">
        <v>2015</v>
      </c>
      <c r="I183">
        <v>534467113</v>
      </c>
      <c r="J183" s="2">
        <v>42149</v>
      </c>
      <c r="K183" s="23">
        <f>WEEKDAY(#REF!,1)</f>
        <v>2</v>
      </c>
      <c r="L183" s="25">
        <f>IF(#REF!&gt;=#REF!,#REF!-#REF!,"")</f>
        <v>4</v>
      </c>
      <c r="M183" s="4">
        <v>9550</v>
      </c>
      <c r="N183" s="5">
        <v>154.06</v>
      </c>
      <c r="O183" s="5">
        <v>90.93</v>
      </c>
      <c r="P183" s="5">
        <v>63.13</v>
      </c>
      <c r="Q183" s="5">
        <f>#REF!*#REF!</f>
        <v>868381.5</v>
      </c>
      <c r="R183" s="5">
        <v>602891.5</v>
      </c>
      <c r="S183" s="5">
        <f>#REF!-#REF!</f>
        <v>-265490</v>
      </c>
      <c r="T183" s="36">
        <f t="shared" si="2"/>
        <v>-0.30572968217309998</v>
      </c>
    </row>
    <row r="184" spans="1:20" x14ac:dyDescent="0.2">
      <c r="A184" s="25" t="s">
        <v>40</v>
      </c>
      <c r="B184" s="25" t="s">
        <v>72</v>
      </c>
      <c r="C184" s="25" t="s">
        <v>39</v>
      </c>
      <c r="D184" s="25" t="s">
        <v>23</v>
      </c>
      <c r="E184" s="25" t="s">
        <v>1917</v>
      </c>
      <c r="F184" s="2">
        <v>40530</v>
      </c>
      <c r="G184" s="23" t="str">
        <f>TEXT(Table2[[#This Row],[Order-Date]],"mmm")</f>
        <v>Dec</v>
      </c>
      <c r="H184">
        <v>2010</v>
      </c>
      <c r="I184">
        <v>741250836</v>
      </c>
      <c r="J184" s="2">
        <v>40817</v>
      </c>
      <c r="K184" s="23">
        <f>WEEKDAY(#REF!,1)</f>
        <v>7</v>
      </c>
      <c r="L184" s="25">
        <f>IF(#REF!&gt;=#REF!,#REF!-#REF!,"")</f>
        <v>287</v>
      </c>
      <c r="M184" s="4">
        <v>1450</v>
      </c>
      <c r="N184" s="5">
        <v>81.73</v>
      </c>
      <c r="O184" s="5">
        <v>56.67</v>
      </c>
      <c r="P184" s="5">
        <v>25.06</v>
      </c>
      <c r="Q184" s="5">
        <f>#REF!*#REF!</f>
        <v>82171.5</v>
      </c>
      <c r="R184" s="5">
        <v>36337</v>
      </c>
      <c r="S184" s="5">
        <f>#REF!-#REF!</f>
        <v>-45834.5</v>
      </c>
      <c r="T184" s="36">
        <f t="shared" si="2"/>
        <v>-0.55779071819304704</v>
      </c>
    </row>
    <row r="185" spans="1:20" x14ac:dyDescent="0.2">
      <c r="A185" s="25" t="s">
        <v>40</v>
      </c>
      <c r="B185" s="25" t="s">
        <v>72</v>
      </c>
      <c r="C185" s="25" t="s">
        <v>26</v>
      </c>
      <c r="D185" s="25" t="s">
        <v>23</v>
      </c>
      <c r="E185" s="25" t="s">
        <v>1915</v>
      </c>
      <c r="F185" s="2">
        <v>41675</v>
      </c>
      <c r="G185" s="23" t="str">
        <f>TEXT(Table2[[#This Row],[Order-Date]],"mmm")</f>
        <v>Feb</v>
      </c>
      <c r="H185">
        <v>2014</v>
      </c>
      <c r="I185">
        <v>210591018</v>
      </c>
      <c r="J185" s="2">
        <v>41786</v>
      </c>
      <c r="K185" s="23">
        <f>WEEKDAY(#REF!,1)</f>
        <v>3</v>
      </c>
      <c r="L185" s="25">
        <f>IF(#REF!&gt;=#REF!,#REF!-#REF!,"")</f>
        <v>111</v>
      </c>
      <c r="M185" s="4">
        <v>7417</v>
      </c>
      <c r="N185" s="5">
        <v>152.58000000000001</v>
      </c>
      <c r="O185" s="5">
        <v>97.44</v>
      </c>
      <c r="P185" s="5">
        <v>55.14</v>
      </c>
      <c r="Q185" s="5">
        <f>#REF!*#REF!</f>
        <v>722712.48</v>
      </c>
      <c r="R185" s="5">
        <v>408973.38</v>
      </c>
      <c r="S185" s="5">
        <f>#REF!-#REF!</f>
        <v>-313739.09999999998</v>
      </c>
      <c r="T185" s="36">
        <f t="shared" si="2"/>
        <v>-0.43411330049261099</v>
      </c>
    </row>
    <row r="186" spans="1:20" x14ac:dyDescent="0.2">
      <c r="A186" s="25" t="s">
        <v>20</v>
      </c>
      <c r="B186" s="25" t="s">
        <v>114</v>
      </c>
      <c r="C186" s="25" t="s">
        <v>77</v>
      </c>
      <c r="D186" s="25" t="s">
        <v>23</v>
      </c>
      <c r="E186" s="25" t="s">
        <v>1918</v>
      </c>
      <c r="F186" s="2">
        <v>41793</v>
      </c>
      <c r="G186" s="23" t="str">
        <f>TEXT(Table2[[#This Row],[Order-Date]],"mmm")</f>
        <v>Jun</v>
      </c>
      <c r="H186">
        <v>2014</v>
      </c>
      <c r="I186">
        <v>725348985</v>
      </c>
      <c r="J186" s="2">
        <v>41742</v>
      </c>
      <c r="K186" s="23">
        <f>WEEKDAY(#REF!,1)</f>
        <v>1</v>
      </c>
      <c r="L186" s="25" t="str">
        <f>IF(#REF!&gt;=#REF!,#REF!-#REF!,"")</f>
        <v/>
      </c>
      <c r="M186" s="4">
        <v>5738</v>
      </c>
      <c r="N186" s="5">
        <v>154.06</v>
      </c>
      <c r="O186" s="5">
        <v>90.93</v>
      </c>
      <c r="P186" s="5">
        <v>63.13</v>
      </c>
      <c r="Q186" s="5">
        <f>#REF!*#REF!</f>
        <v>521756.34</v>
      </c>
      <c r="R186" s="5">
        <v>362239.94</v>
      </c>
      <c r="S186" s="5">
        <f>#REF!-#REF!</f>
        <v>-159516.4</v>
      </c>
      <c r="T186" s="36">
        <f t="shared" si="2"/>
        <v>-0.30572968217309998</v>
      </c>
    </row>
    <row r="187" spans="1:20" x14ac:dyDescent="0.2">
      <c r="A187" s="25" t="s">
        <v>46</v>
      </c>
      <c r="B187" s="25" t="s">
        <v>156</v>
      </c>
      <c r="C187" s="25" t="s">
        <v>85</v>
      </c>
      <c r="D187" s="25" t="s">
        <v>27</v>
      </c>
      <c r="E187" s="25" t="s">
        <v>1917</v>
      </c>
      <c r="F187" s="2">
        <v>40855</v>
      </c>
      <c r="G187" s="23" t="str">
        <f>TEXT(Table2[[#This Row],[Order-Date]],"mmm")</f>
        <v>Nov</v>
      </c>
      <c r="H187">
        <v>2011</v>
      </c>
      <c r="I187">
        <v>538698565</v>
      </c>
      <c r="J187" s="2">
        <v>40733</v>
      </c>
      <c r="K187" s="23">
        <f>WEEKDAY(#REF!,1)</f>
        <v>7</v>
      </c>
      <c r="L187" s="25" t="str">
        <f>IF(#REF!&gt;=#REF!,#REF!-#REF!,"")</f>
        <v/>
      </c>
      <c r="M187" s="4">
        <v>1731</v>
      </c>
      <c r="N187" s="5">
        <v>668.27</v>
      </c>
      <c r="O187" s="5">
        <v>502.54</v>
      </c>
      <c r="P187" s="5">
        <v>165.73</v>
      </c>
      <c r="Q187" s="5">
        <f>#REF!*#REF!</f>
        <v>869896.74</v>
      </c>
      <c r="R187" s="5">
        <v>286878.63</v>
      </c>
      <c r="S187" s="5">
        <f>#REF!-#REF!</f>
        <v>-583018.11</v>
      </c>
      <c r="T187" s="36">
        <f t="shared" si="2"/>
        <v>-0.67021530624427905</v>
      </c>
    </row>
    <row r="188" spans="1:20" x14ac:dyDescent="0.2">
      <c r="A188" s="25" t="s">
        <v>20</v>
      </c>
      <c r="B188" s="25" t="s">
        <v>68</v>
      </c>
      <c r="C188" s="25" t="s">
        <v>34</v>
      </c>
      <c r="D188" s="25" t="s">
        <v>27</v>
      </c>
      <c r="E188" s="25" t="s">
        <v>1917</v>
      </c>
      <c r="F188" s="2">
        <v>42510</v>
      </c>
      <c r="G188" s="23" t="str">
        <f>TEXT(Table2[[#This Row],[Order-Date]],"mmm")</f>
        <v>May</v>
      </c>
      <c r="H188">
        <v>2016</v>
      </c>
      <c r="I188">
        <v>224126088</v>
      </c>
      <c r="J188" s="2">
        <v>42710</v>
      </c>
      <c r="K188" s="23">
        <f>WEEKDAY(#REF!,1)</f>
        <v>3</v>
      </c>
      <c r="L188" s="25">
        <f>IF(#REF!&gt;=#REF!,#REF!-#REF!,"")</f>
        <v>200</v>
      </c>
      <c r="M188" s="4">
        <v>2745</v>
      </c>
      <c r="N188" s="5">
        <v>205.7</v>
      </c>
      <c r="O188" s="5">
        <v>117.11</v>
      </c>
      <c r="P188" s="5">
        <v>88.59</v>
      </c>
      <c r="Q188" s="5">
        <f>#REF!*#REF!</f>
        <v>321466.95</v>
      </c>
      <c r="R188" s="5">
        <v>243179.55</v>
      </c>
      <c r="S188" s="5">
        <f>#REF!-#REF!</f>
        <v>-78287.400000000096</v>
      </c>
      <c r="T188" s="36">
        <f t="shared" si="2"/>
        <v>-0.24353172231235601</v>
      </c>
    </row>
    <row r="189" spans="1:20" x14ac:dyDescent="0.2">
      <c r="A189" s="25" t="s">
        <v>37</v>
      </c>
      <c r="B189" s="25" t="s">
        <v>63</v>
      </c>
      <c r="C189" s="25" t="s">
        <v>31</v>
      </c>
      <c r="D189" s="25" t="s">
        <v>23</v>
      </c>
      <c r="E189" s="25" t="s">
        <v>1915</v>
      </c>
      <c r="F189" s="2">
        <v>41204</v>
      </c>
      <c r="G189" s="23" t="str">
        <f>TEXT(Table2[[#This Row],[Order-Date]],"mmm")</f>
        <v>Oct</v>
      </c>
      <c r="H189">
        <v>2012</v>
      </c>
      <c r="I189">
        <v>425430381</v>
      </c>
      <c r="J189" s="2">
        <v>41041</v>
      </c>
      <c r="K189" s="23">
        <f>WEEKDAY(#REF!,1)</f>
        <v>7</v>
      </c>
      <c r="L189" s="25" t="str">
        <f>IF(#REF!&gt;=#REF!,#REF!-#REF!,"")</f>
        <v/>
      </c>
      <c r="M189" s="4">
        <v>3159</v>
      </c>
      <c r="N189" s="5">
        <v>47.45</v>
      </c>
      <c r="O189" s="5">
        <v>31.79</v>
      </c>
      <c r="P189" s="5">
        <v>15.66</v>
      </c>
      <c r="Q189" s="5">
        <f>#REF!*#REF!</f>
        <v>100424.61</v>
      </c>
      <c r="R189" s="5">
        <v>49469.94</v>
      </c>
      <c r="S189" s="5">
        <f>#REF!-#REF!</f>
        <v>-50954.67</v>
      </c>
      <c r="T189" s="36">
        <f t="shared" si="2"/>
        <v>-0.50739226171752105</v>
      </c>
    </row>
    <row r="190" spans="1:20" x14ac:dyDescent="0.2">
      <c r="A190" s="25" t="s">
        <v>46</v>
      </c>
      <c r="B190" s="25" t="s">
        <v>103</v>
      </c>
      <c r="C190" s="25" t="s">
        <v>77</v>
      </c>
      <c r="D190" s="25" t="s">
        <v>27</v>
      </c>
      <c r="E190" s="25" t="s">
        <v>1915</v>
      </c>
      <c r="F190" s="2">
        <v>42571</v>
      </c>
      <c r="G190" s="23" t="str">
        <f>TEXT(Table2[[#This Row],[Order-Date]],"mmm")</f>
        <v>Jul</v>
      </c>
      <c r="H190">
        <v>2016</v>
      </c>
      <c r="I190">
        <v>506722772</v>
      </c>
      <c r="J190" s="2">
        <v>42590</v>
      </c>
      <c r="K190" s="23">
        <f>WEEKDAY(#REF!,1)</f>
        <v>2</v>
      </c>
      <c r="L190" s="25">
        <f>IF(#REF!&gt;=#REF!,#REF!-#REF!,"")</f>
        <v>19</v>
      </c>
      <c r="M190" s="4">
        <v>9383</v>
      </c>
      <c r="N190" s="5">
        <v>154.06</v>
      </c>
      <c r="O190" s="5">
        <v>90.93</v>
      </c>
      <c r="P190" s="5">
        <v>63.13</v>
      </c>
      <c r="Q190" s="5">
        <f>#REF!*#REF!</f>
        <v>853196.19</v>
      </c>
      <c r="R190" s="5">
        <v>592348.79</v>
      </c>
      <c r="S190" s="5">
        <f>#REF!-#REF!</f>
        <v>-260847.4</v>
      </c>
      <c r="T190" s="36">
        <f t="shared" si="2"/>
        <v>-0.30572968217309998</v>
      </c>
    </row>
    <row r="191" spans="1:20" x14ac:dyDescent="0.2">
      <c r="A191" s="25" t="s">
        <v>46</v>
      </c>
      <c r="B191" s="25" t="s">
        <v>136</v>
      </c>
      <c r="C191" s="25" t="s">
        <v>49</v>
      </c>
      <c r="D191" s="25" t="s">
        <v>27</v>
      </c>
      <c r="E191" s="25" t="s">
        <v>1918</v>
      </c>
      <c r="F191" s="2">
        <v>40363</v>
      </c>
      <c r="G191" s="23" t="str">
        <f>TEXT(Table2[[#This Row],[Order-Date]],"mmm")</f>
        <v>Jul</v>
      </c>
      <c r="H191">
        <v>2010</v>
      </c>
      <c r="I191">
        <v>802427089</v>
      </c>
      <c r="J191" s="2">
        <v>40294</v>
      </c>
      <c r="K191" s="23">
        <f>WEEKDAY(#REF!,1)</f>
        <v>2</v>
      </c>
      <c r="L191" s="25" t="str">
        <f>IF(#REF!&gt;=#REF!,#REF!-#REF!,"")</f>
        <v/>
      </c>
      <c r="M191" s="4">
        <v>4862</v>
      </c>
      <c r="N191" s="5">
        <v>651.21</v>
      </c>
      <c r="O191" s="5">
        <v>524.96</v>
      </c>
      <c r="P191" s="5">
        <v>126.25</v>
      </c>
      <c r="Q191" s="5">
        <f>#REF!*#REF!</f>
        <v>2552355.52</v>
      </c>
      <c r="R191" s="5">
        <v>613827.5</v>
      </c>
      <c r="S191" s="5">
        <f>#REF!-#REF!</f>
        <v>-1938528.02</v>
      </c>
      <c r="T191" s="36">
        <f t="shared" si="2"/>
        <v>-0.75950548613227697</v>
      </c>
    </row>
    <row r="192" spans="1:20" x14ac:dyDescent="0.2">
      <c r="A192" s="25" t="s">
        <v>32</v>
      </c>
      <c r="B192" s="25" t="s">
        <v>135</v>
      </c>
      <c r="C192" s="25" t="s">
        <v>51</v>
      </c>
      <c r="D192" s="25" t="s">
        <v>27</v>
      </c>
      <c r="E192" s="25" t="s">
        <v>1917</v>
      </c>
      <c r="F192" s="2">
        <v>42199</v>
      </c>
      <c r="G192" s="23" t="str">
        <f>TEXT(Table2[[#This Row],[Order-Date]],"mmm")</f>
        <v>Jul</v>
      </c>
      <c r="H192">
        <v>2015</v>
      </c>
      <c r="I192">
        <v>367279660</v>
      </c>
      <c r="J192" s="2">
        <v>42255</v>
      </c>
      <c r="K192" s="23">
        <f>WEEKDAY(#REF!,1)</f>
        <v>3</v>
      </c>
      <c r="L192" s="25">
        <f>IF(#REF!&gt;=#REF!,#REF!-#REF!,"")</f>
        <v>56</v>
      </c>
      <c r="M192" s="4">
        <v>5068</v>
      </c>
      <c r="N192" s="5">
        <v>437.2</v>
      </c>
      <c r="O192" s="5">
        <v>263.33</v>
      </c>
      <c r="P192" s="5">
        <v>173.87</v>
      </c>
      <c r="Q192" s="5">
        <f>#REF!*#REF!</f>
        <v>1334556.44</v>
      </c>
      <c r="R192" s="5">
        <v>881173.16</v>
      </c>
      <c r="S192" s="5">
        <f>#REF!-#REF!</f>
        <v>-453383.28</v>
      </c>
      <c r="T192" s="36">
        <f t="shared" si="2"/>
        <v>-0.33972581931416901</v>
      </c>
    </row>
    <row r="193" spans="1:20" x14ac:dyDescent="0.2">
      <c r="A193" s="25" t="s">
        <v>37</v>
      </c>
      <c r="B193" s="25" t="s">
        <v>48</v>
      </c>
      <c r="C193" s="25" t="s">
        <v>39</v>
      </c>
      <c r="D193" s="25" t="s">
        <v>27</v>
      </c>
      <c r="E193" s="25" t="s">
        <v>1917</v>
      </c>
      <c r="F193" s="2">
        <v>41552</v>
      </c>
      <c r="G193" s="23" t="str">
        <f>TEXT(Table2[[#This Row],[Order-Date]],"mmm")</f>
        <v>Oct</v>
      </c>
      <c r="H193">
        <v>2013</v>
      </c>
      <c r="I193">
        <v>126329314</v>
      </c>
      <c r="J193" s="2">
        <v>41415</v>
      </c>
      <c r="K193" s="23">
        <f>WEEKDAY(#REF!,1)</f>
        <v>3</v>
      </c>
      <c r="L193" s="25" t="str">
        <f>IF(#REF!&gt;=#REF!,#REF!-#REF!,"")</f>
        <v/>
      </c>
      <c r="M193" s="4">
        <v>2506</v>
      </c>
      <c r="N193" s="5">
        <v>81.73</v>
      </c>
      <c r="O193" s="5">
        <v>56.67</v>
      </c>
      <c r="P193" s="5">
        <v>25.06</v>
      </c>
      <c r="Q193" s="5">
        <f>#REF!*#REF!</f>
        <v>142015.01999999999</v>
      </c>
      <c r="R193" s="5">
        <v>62800.36</v>
      </c>
      <c r="S193" s="5">
        <f>#REF!-#REF!</f>
        <v>-79214.66</v>
      </c>
      <c r="T193" s="36">
        <f t="shared" si="2"/>
        <v>-0.55779071819304704</v>
      </c>
    </row>
    <row r="194" spans="1:20" x14ac:dyDescent="0.2">
      <c r="A194" s="25" t="s">
        <v>32</v>
      </c>
      <c r="B194" s="25" t="s">
        <v>157</v>
      </c>
      <c r="C194" s="25" t="s">
        <v>39</v>
      </c>
      <c r="D194" s="25" t="s">
        <v>27</v>
      </c>
      <c r="E194" s="25" t="s">
        <v>1917</v>
      </c>
      <c r="F194" s="2">
        <v>42371</v>
      </c>
      <c r="G194" s="23" t="str">
        <f>TEXT(Table2[[#This Row],[Order-Date]],"mmm")</f>
        <v>Jan</v>
      </c>
      <c r="H194">
        <v>2016</v>
      </c>
      <c r="I194">
        <v>624937379</v>
      </c>
      <c r="J194" s="2">
        <v>42584</v>
      </c>
      <c r="K194" s="23">
        <f>WEEKDAY(#REF!,1)</f>
        <v>3</v>
      </c>
      <c r="L194" s="25">
        <f>IF(#REF!&gt;=#REF!,#REF!-#REF!,"")</f>
        <v>213</v>
      </c>
      <c r="M194" s="4">
        <v>1713</v>
      </c>
      <c r="N194" s="5">
        <v>81.73</v>
      </c>
      <c r="O194" s="5">
        <v>56.67</v>
      </c>
      <c r="P194" s="5">
        <v>25.06</v>
      </c>
      <c r="Q194" s="5">
        <f>#REF!*#REF!</f>
        <v>97075.71</v>
      </c>
      <c r="R194" s="5">
        <v>42927.78</v>
      </c>
      <c r="S194" s="5">
        <f>#REF!-#REF!</f>
        <v>-54147.93</v>
      </c>
      <c r="T194" s="36">
        <f t="shared" si="2"/>
        <v>-0.55779071819304704</v>
      </c>
    </row>
    <row r="195" spans="1:20" x14ac:dyDescent="0.2">
      <c r="A195" s="25" t="s">
        <v>20</v>
      </c>
      <c r="B195" s="25" t="s">
        <v>158</v>
      </c>
      <c r="C195" s="25" t="s">
        <v>26</v>
      </c>
      <c r="D195" s="25" t="s">
        <v>27</v>
      </c>
      <c r="E195" s="25" t="s">
        <v>1917</v>
      </c>
      <c r="F195" s="2">
        <v>40410</v>
      </c>
      <c r="G195" s="23" t="str">
        <f>TEXT(Table2[[#This Row],[Order-Date]],"mmm")</f>
        <v>Aug</v>
      </c>
      <c r="H195">
        <v>2010</v>
      </c>
      <c r="I195">
        <v>678777682</v>
      </c>
      <c r="J195" s="2">
        <v>40449</v>
      </c>
      <c r="K195" s="23">
        <f>WEEKDAY(#REF!,1)</f>
        <v>3</v>
      </c>
      <c r="L195" s="25">
        <f>IF(#REF!&gt;=#REF!,#REF!-#REF!,"")</f>
        <v>39</v>
      </c>
      <c r="M195" s="4">
        <v>4255</v>
      </c>
      <c r="N195" s="5">
        <v>152.58000000000001</v>
      </c>
      <c r="O195" s="5">
        <v>97.44</v>
      </c>
      <c r="P195" s="5">
        <v>55.14</v>
      </c>
      <c r="Q195" s="5">
        <f>#REF!*#REF!</f>
        <v>414607.2</v>
      </c>
      <c r="R195" s="5">
        <v>234620.7</v>
      </c>
      <c r="S195" s="5">
        <f>#REF!-#REF!</f>
        <v>-179986.5</v>
      </c>
      <c r="T195" s="36">
        <f t="shared" ref="T195:T258" si="3">S195/Q195</f>
        <v>-0.43411330049261099</v>
      </c>
    </row>
    <row r="196" spans="1:20" x14ac:dyDescent="0.2">
      <c r="A196" s="25" t="s">
        <v>32</v>
      </c>
      <c r="B196" s="25" t="s">
        <v>157</v>
      </c>
      <c r="C196" s="25" t="s">
        <v>34</v>
      </c>
      <c r="D196" s="25" t="s">
        <v>23</v>
      </c>
      <c r="E196" s="25" t="s">
        <v>1916</v>
      </c>
      <c r="F196" s="2">
        <v>42342</v>
      </c>
      <c r="G196" s="23" t="str">
        <f>TEXT(Table2[[#This Row],[Order-Date]],"mmm")</f>
        <v>Dec</v>
      </c>
      <c r="H196">
        <v>2015</v>
      </c>
      <c r="I196">
        <v>523836553</v>
      </c>
      <c r="J196" s="2">
        <v>42146</v>
      </c>
      <c r="K196" s="23">
        <f>WEEKDAY(#REF!,1)</f>
        <v>6</v>
      </c>
      <c r="L196" s="25" t="str">
        <f>IF(#REF!&gt;=#REF!,#REF!-#REF!,"")</f>
        <v/>
      </c>
      <c r="M196" s="4">
        <v>3732</v>
      </c>
      <c r="N196" s="5">
        <v>205.7</v>
      </c>
      <c r="O196" s="5">
        <v>117.11</v>
      </c>
      <c r="P196" s="5">
        <v>88.59</v>
      </c>
      <c r="Q196" s="5">
        <f>#REF!*#REF!</f>
        <v>437054.52</v>
      </c>
      <c r="R196" s="5">
        <v>330617.88</v>
      </c>
      <c r="S196" s="5">
        <f>#REF!-#REF!</f>
        <v>-106436.64</v>
      </c>
      <c r="T196" s="36">
        <f t="shared" si="3"/>
        <v>-0.24353172231235601</v>
      </c>
    </row>
    <row r="197" spans="1:20" x14ac:dyDescent="0.2">
      <c r="A197" s="25" t="s">
        <v>46</v>
      </c>
      <c r="B197" s="25" t="s">
        <v>159</v>
      </c>
      <c r="C197" s="25" t="s">
        <v>34</v>
      </c>
      <c r="D197" s="25" t="s">
        <v>27</v>
      </c>
      <c r="E197" s="25" t="s">
        <v>1918</v>
      </c>
      <c r="F197" s="2">
        <v>42220</v>
      </c>
      <c r="G197" s="23" t="str">
        <f>TEXT(Table2[[#This Row],[Order-Date]],"mmm")</f>
        <v>Aug</v>
      </c>
      <c r="H197">
        <v>2015</v>
      </c>
      <c r="I197">
        <v>466412818</v>
      </c>
      <c r="J197" s="2">
        <v>42343</v>
      </c>
      <c r="K197" s="23">
        <f>WEEKDAY(#REF!,1)</f>
        <v>7</v>
      </c>
      <c r="L197" s="25">
        <f>IF(#REF!&gt;=#REF!,#REF!-#REF!,"")</f>
        <v>123</v>
      </c>
      <c r="M197" s="4">
        <v>772</v>
      </c>
      <c r="N197" s="5">
        <v>205.7</v>
      </c>
      <c r="O197" s="5">
        <v>117.11</v>
      </c>
      <c r="P197" s="5">
        <v>88.59</v>
      </c>
      <c r="Q197" s="5">
        <f>#REF!*#REF!</f>
        <v>90408.92</v>
      </c>
      <c r="R197" s="5">
        <v>68391.48</v>
      </c>
      <c r="S197" s="5">
        <f>#REF!-#REF!</f>
        <v>-22017.439999999999</v>
      </c>
      <c r="T197" s="36">
        <f t="shared" si="3"/>
        <v>-0.24353172231235601</v>
      </c>
    </row>
    <row r="198" spans="1:20" x14ac:dyDescent="0.2">
      <c r="A198" s="25" t="s">
        <v>40</v>
      </c>
      <c r="B198" s="25" t="s">
        <v>160</v>
      </c>
      <c r="C198" s="25" t="s">
        <v>65</v>
      </c>
      <c r="D198" s="25" t="s">
        <v>23</v>
      </c>
      <c r="E198" s="25" t="s">
        <v>1917</v>
      </c>
      <c r="F198" s="2">
        <v>40935</v>
      </c>
      <c r="G198" s="23" t="str">
        <f>TEXT(Table2[[#This Row],[Order-Date]],"mmm")</f>
        <v>Jan</v>
      </c>
      <c r="H198">
        <v>2012</v>
      </c>
      <c r="I198">
        <v>433117806</v>
      </c>
      <c r="J198" s="2">
        <v>41062</v>
      </c>
      <c r="K198" s="23">
        <f>WEEKDAY(#REF!,1)</f>
        <v>7</v>
      </c>
      <c r="L198" s="25">
        <f>IF(#REF!&gt;=#REF!,#REF!-#REF!,"")</f>
        <v>127</v>
      </c>
      <c r="M198" s="4">
        <v>8039</v>
      </c>
      <c r="N198" s="5">
        <v>9.33</v>
      </c>
      <c r="O198" s="5">
        <v>6.92</v>
      </c>
      <c r="P198" s="5">
        <v>2.41</v>
      </c>
      <c r="Q198" s="5">
        <f>#REF!*#REF!</f>
        <v>55629.88</v>
      </c>
      <c r="R198" s="5">
        <v>19373.990000000002</v>
      </c>
      <c r="S198" s="5">
        <f>#REF!-#REF!</f>
        <v>-36255.89</v>
      </c>
      <c r="T198" s="36">
        <f t="shared" si="3"/>
        <v>-0.65173410404624299</v>
      </c>
    </row>
    <row r="199" spans="1:20" x14ac:dyDescent="0.2">
      <c r="A199" s="25" t="s">
        <v>29</v>
      </c>
      <c r="B199" s="25" t="s">
        <v>161</v>
      </c>
      <c r="C199" s="25" t="s">
        <v>51</v>
      </c>
      <c r="D199" s="25" t="s">
        <v>27</v>
      </c>
      <c r="E199" s="25" t="s">
        <v>1916</v>
      </c>
      <c r="F199" s="2">
        <v>41061</v>
      </c>
      <c r="G199" s="23" t="str">
        <f>TEXT(Table2[[#This Row],[Order-Date]],"mmm")</f>
        <v>Jun</v>
      </c>
      <c r="H199">
        <v>2012</v>
      </c>
      <c r="I199">
        <v>420875346</v>
      </c>
      <c r="J199" s="2">
        <v>40957</v>
      </c>
      <c r="K199" s="23">
        <f>WEEKDAY(#REF!,1)</f>
        <v>7</v>
      </c>
      <c r="L199" s="25" t="str">
        <f>IF(#REF!&gt;=#REF!,#REF!-#REF!,"")</f>
        <v/>
      </c>
      <c r="M199" s="4">
        <v>5223</v>
      </c>
      <c r="N199" s="5">
        <v>437.2</v>
      </c>
      <c r="O199" s="5">
        <v>263.33</v>
      </c>
      <c r="P199" s="5">
        <v>173.87</v>
      </c>
      <c r="Q199" s="5">
        <f>#REF!*#REF!</f>
        <v>1375372.59</v>
      </c>
      <c r="R199" s="5">
        <v>908123.01</v>
      </c>
      <c r="S199" s="5">
        <f>#REF!-#REF!</f>
        <v>-467249.58</v>
      </c>
      <c r="T199" s="36">
        <f t="shared" si="3"/>
        <v>-0.33972581931416901</v>
      </c>
    </row>
    <row r="200" spans="1:20" x14ac:dyDescent="0.2">
      <c r="A200" s="25" t="s">
        <v>46</v>
      </c>
      <c r="B200" s="25" t="s">
        <v>108</v>
      </c>
      <c r="C200" s="25" t="s">
        <v>51</v>
      </c>
      <c r="D200" s="25" t="s">
        <v>23</v>
      </c>
      <c r="E200" s="25" t="s">
        <v>1918</v>
      </c>
      <c r="F200" s="2">
        <v>41969</v>
      </c>
      <c r="G200" s="23" t="str">
        <f>TEXT(Table2[[#This Row],[Order-Date]],"mmm")</f>
        <v>Nov</v>
      </c>
      <c r="H200">
        <v>2014</v>
      </c>
      <c r="I200">
        <v>946921765</v>
      </c>
      <c r="J200" s="2">
        <v>41989</v>
      </c>
      <c r="K200" s="23">
        <f>WEEKDAY(#REF!,1)</f>
        <v>3</v>
      </c>
      <c r="L200" s="25">
        <f>IF(#REF!&gt;=#REF!,#REF!-#REF!,"")</f>
        <v>20</v>
      </c>
      <c r="M200" s="4">
        <v>4048</v>
      </c>
      <c r="N200" s="5">
        <v>437.2</v>
      </c>
      <c r="O200" s="5">
        <v>263.33</v>
      </c>
      <c r="P200" s="5">
        <v>173.87</v>
      </c>
      <c r="Q200" s="5">
        <f>#REF!*#REF!</f>
        <v>1065959.8400000001</v>
      </c>
      <c r="R200" s="5">
        <v>703825.76</v>
      </c>
      <c r="S200" s="5">
        <f>#REF!-#REF!</f>
        <v>-362134.08</v>
      </c>
      <c r="T200" s="36">
        <f t="shared" si="3"/>
        <v>-0.33972581931416901</v>
      </c>
    </row>
    <row r="201" spans="1:20" x14ac:dyDescent="0.2">
      <c r="A201" s="25" t="s">
        <v>46</v>
      </c>
      <c r="B201" s="25" t="s">
        <v>123</v>
      </c>
      <c r="C201" s="25" t="s">
        <v>85</v>
      </c>
      <c r="D201" s="25" t="s">
        <v>27</v>
      </c>
      <c r="E201" s="25" t="s">
        <v>1917</v>
      </c>
      <c r="F201" s="2">
        <v>40272</v>
      </c>
      <c r="G201" s="23" t="str">
        <f>TEXT(Table2[[#This Row],[Order-Date]],"mmm")</f>
        <v>Apr</v>
      </c>
      <c r="H201">
        <v>2010</v>
      </c>
      <c r="I201">
        <v>798805892</v>
      </c>
      <c r="J201" s="2">
        <v>40293</v>
      </c>
      <c r="K201" s="23">
        <f>WEEKDAY(#REF!,1)</f>
        <v>1</v>
      </c>
      <c r="L201" s="25">
        <f>IF(#REF!&gt;=#REF!,#REF!-#REF!,"")</f>
        <v>21</v>
      </c>
      <c r="M201" s="4">
        <v>3270</v>
      </c>
      <c r="N201" s="5">
        <v>668.27</v>
      </c>
      <c r="O201" s="5">
        <v>502.54</v>
      </c>
      <c r="P201" s="5">
        <v>165.73</v>
      </c>
      <c r="Q201" s="5">
        <f>#REF!*#REF!</f>
        <v>1643305.8</v>
      </c>
      <c r="R201" s="5">
        <v>541937.1</v>
      </c>
      <c r="S201" s="5">
        <f>#REF!-#REF!</f>
        <v>-1101368.7</v>
      </c>
      <c r="T201" s="36">
        <f t="shared" si="3"/>
        <v>-0.67021530624427905</v>
      </c>
    </row>
    <row r="202" spans="1:20" x14ac:dyDescent="0.2">
      <c r="A202" s="25" t="s">
        <v>46</v>
      </c>
      <c r="B202" s="25" t="s">
        <v>162</v>
      </c>
      <c r="C202" s="25" t="s">
        <v>85</v>
      </c>
      <c r="D202" s="25" t="s">
        <v>27</v>
      </c>
      <c r="E202" s="25" t="s">
        <v>1915</v>
      </c>
      <c r="F202" s="2">
        <v>40680</v>
      </c>
      <c r="G202" s="23" t="str">
        <f>TEXT(Table2[[#This Row],[Order-Date]],"mmm")</f>
        <v>May</v>
      </c>
      <c r="H202">
        <v>2011</v>
      </c>
      <c r="I202">
        <v>184389054</v>
      </c>
      <c r="J202" s="2">
        <v>40714</v>
      </c>
      <c r="K202" s="23">
        <f>WEEKDAY(#REF!,1)</f>
        <v>2</v>
      </c>
      <c r="L202" s="25">
        <f>IF(#REF!&gt;=#REF!,#REF!-#REF!,"")</f>
        <v>34</v>
      </c>
      <c r="M202" s="4">
        <v>3674</v>
      </c>
      <c r="N202" s="5">
        <v>668.27</v>
      </c>
      <c r="O202" s="5">
        <v>502.54</v>
      </c>
      <c r="P202" s="5">
        <v>165.73</v>
      </c>
      <c r="Q202" s="5">
        <f>#REF!*#REF!</f>
        <v>1846331.96</v>
      </c>
      <c r="R202" s="5">
        <v>608892.02</v>
      </c>
      <c r="S202" s="5">
        <f>#REF!-#REF!</f>
        <v>-1237439.94</v>
      </c>
      <c r="T202" s="36">
        <f t="shared" si="3"/>
        <v>-0.67021530624427905</v>
      </c>
    </row>
    <row r="203" spans="1:20" x14ac:dyDescent="0.2">
      <c r="A203" s="25" t="s">
        <v>20</v>
      </c>
      <c r="B203" s="25" t="s">
        <v>163</v>
      </c>
      <c r="C203" s="25" t="s">
        <v>85</v>
      </c>
      <c r="D203" s="25" t="s">
        <v>27</v>
      </c>
      <c r="E203" s="25" t="s">
        <v>1915</v>
      </c>
      <c r="F203" s="2">
        <v>41526</v>
      </c>
      <c r="G203" s="23" t="str">
        <f>TEXT(Table2[[#This Row],[Order-Date]],"mmm")</f>
        <v>Sep</v>
      </c>
      <c r="H203">
        <v>2013</v>
      </c>
      <c r="I203">
        <v>281845080</v>
      </c>
      <c r="J203" s="2">
        <v>41565</v>
      </c>
      <c r="K203" s="23">
        <f>WEEKDAY(#REF!,1)</f>
        <v>6</v>
      </c>
      <c r="L203" s="25">
        <f>IF(#REF!&gt;=#REF!,#REF!-#REF!,"")</f>
        <v>39</v>
      </c>
      <c r="M203" s="4">
        <v>3077</v>
      </c>
      <c r="N203" s="5">
        <v>668.27</v>
      </c>
      <c r="O203" s="5">
        <v>502.54</v>
      </c>
      <c r="P203" s="5">
        <v>165.73</v>
      </c>
      <c r="Q203" s="5">
        <f>#REF!*#REF!</f>
        <v>1546315.58</v>
      </c>
      <c r="R203" s="5">
        <v>509951.21</v>
      </c>
      <c r="S203" s="5">
        <f>#REF!-#REF!</f>
        <v>-1036364.37</v>
      </c>
      <c r="T203" s="36">
        <f t="shared" si="3"/>
        <v>-0.67021530624427905</v>
      </c>
    </row>
    <row r="204" spans="1:20" x14ac:dyDescent="0.2">
      <c r="A204" s="25" t="s">
        <v>20</v>
      </c>
      <c r="B204" s="25" t="s">
        <v>164</v>
      </c>
      <c r="C204" s="25" t="s">
        <v>56</v>
      </c>
      <c r="D204" s="25" t="s">
        <v>23</v>
      </c>
      <c r="E204" s="25" t="s">
        <v>1917</v>
      </c>
      <c r="F204" s="2">
        <v>41531</v>
      </c>
      <c r="G204" s="23" t="str">
        <f>TEXT(Table2[[#This Row],[Order-Date]],"mmm")</f>
        <v>Sep</v>
      </c>
      <c r="H204">
        <v>2013</v>
      </c>
      <c r="I204">
        <v>989660298</v>
      </c>
      <c r="J204" s="2">
        <v>41588</v>
      </c>
      <c r="K204" s="23">
        <f>WEEKDAY(#REF!,1)</f>
        <v>1</v>
      </c>
      <c r="L204" s="25">
        <f>IF(#REF!&gt;=#REF!,#REF!-#REF!,"")</f>
        <v>57</v>
      </c>
      <c r="M204" s="4">
        <v>1330</v>
      </c>
      <c r="N204" s="5">
        <v>421.89</v>
      </c>
      <c r="O204" s="5">
        <v>364.69</v>
      </c>
      <c r="P204" s="5">
        <v>57.2</v>
      </c>
      <c r="Q204" s="5">
        <f>#REF!*#REF!</f>
        <v>485037.7</v>
      </c>
      <c r="R204" s="5">
        <v>76076</v>
      </c>
      <c r="S204" s="5">
        <f>#REF!-#REF!</f>
        <v>-408961.7</v>
      </c>
      <c r="T204" s="36">
        <f t="shared" si="3"/>
        <v>-0.84315445995228799</v>
      </c>
    </row>
    <row r="205" spans="1:20" x14ac:dyDescent="0.2">
      <c r="A205" s="25" t="s">
        <v>29</v>
      </c>
      <c r="B205" s="25" t="s">
        <v>165</v>
      </c>
      <c r="C205" s="25" t="s">
        <v>77</v>
      </c>
      <c r="D205" s="25" t="s">
        <v>23</v>
      </c>
      <c r="E205" s="25" t="s">
        <v>1918</v>
      </c>
      <c r="F205" s="2">
        <v>41039</v>
      </c>
      <c r="G205" s="23" t="str">
        <f>TEXT(Table2[[#This Row],[Order-Date]],"mmm")</f>
        <v>May</v>
      </c>
      <c r="H205">
        <v>2012</v>
      </c>
      <c r="I205">
        <v>476633536</v>
      </c>
      <c r="J205" s="2">
        <v>40979</v>
      </c>
      <c r="K205" s="23">
        <f>WEEKDAY(#REF!,1)</f>
        <v>1</v>
      </c>
      <c r="L205" s="25" t="str">
        <f>IF(#REF!&gt;=#REF!,#REF!-#REF!,"")</f>
        <v/>
      </c>
      <c r="M205" s="4">
        <v>5310</v>
      </c>
      <c r="N205" s="5">
        <v>154.06</v>
      </c>
      <c r="O205" s="5">
        <v>90.93</v>
      </c>
      <c r="P205" s="5">
        <v>63.13</v>
      </c>
      <c r="Q205" s="5">
        <f>#REF!*#REF!</f>
        <v>482838.3</v>
      </c>
      <c r="R205" s="5">
        <v>335220.3</v>
      </c>
      <c r="S205" s="5">
        <f>#REF!-#REF!</f>
        <v>-147618</v>
      </c>
      <c r="T205" s="36">
        <f t="shared" si="3"/>
        <v>-0.30572968217309998</v>
      </c>
    </row>
    <row r="206" spans="1:20" x14ac:dyDescent="0.2">
      <c r="A206" s="25" t="s">
        <v>32</v>
      </c>
      <c r="B206" s="25" t="s">
        <v>166</v>
      </c>
      <c r="C206" s="25" t="s">
        <v>22</v>
      </c>
      <c r="D206" s="25" t="s">
        <v>27</v>
      </c>
      <c r="E206" s="25" t="s">
        <v>1918</v>
      </c>
      <c r="F206" s="2">
        <v>41377</v>
      </c>
      <c r="G206" s="23" t="str">
        <f>TEXT(Table2[[#This Row],[Order-Date]],"mmm")</f>
        <v>Apr</v>
      </c>
      <c r="H206">
        <v>2013</v>
      </c>
      <c r="I206">
        <v>131876122</v>
      </c>
      <c r="J206" s="2">
        <v>41416</v>
      </c>
      <c r="K206" s="23">
        <f>WEEKDAY(#REF!,1)</f>
        <v>4</v>
      </c>
      <c r="L206" s="25">
        <f>IF(#REF!&gt;=#REF!,#REF!-#REF!,"")</f>
        <v>39</v>
      </c>
      <c r="M206" s="4">
        <v>3930</v>
      </c>
      <c r="N206" s="5">
        <v>255.28</v>
      </c>
      <c r="O206" s="5">
        <v>159.41999999999999</v>
      </c>
      <c r="P206" s="5">
        <v>95.86</v>
      </c>
      <c r="Q206" s="5">
        <f>#REF!*#REF!</f>
        <v>626520.6</v>
      </c>
      <c r="R206" s="5">
        <v>376729.8</v>
      </c>
      <c r="S206" s="5">
        <f>#REF!-#REF!</f>
        <v>-249790.8</v>
      </c>
      <c r="T206" s="36">
        <f t="shared" si="3"/>
        <v>-0.39869527035503699</v>
      </c>
    </row>
    <row r="207" spans="1:20" x14ac:dyDescent="0.2">
      <c r="A207" s="25" t="s">
        <v>46</v>
      </c>
      <c r="B207" s="25" t="s">
        <v>103</v>
      </c>
      <c r="C207" s="25" t="s">
        <v>56</v>
      </c>
      <c r="D207" s="25" t="s">
        <v>27</v>
      </c>
      <c r="E207" s="25" t="s">
        <v>1916</v>
      </c>
      <c r="F207" s="2">
        <v>41988</v>
      </c>
      <c r="G207" s="23" t="str">
        <f>TEXT(Table2[[#This Row],[Order-Date]],"mmm")</f>
        <v>Dec</v>
      </c>
      <c r="H207">
        <v>2014</v>
      </c>
      <c r="I207">
        <v>514811885</v>
      </c>
      <c r="J207" s="2">
        <v>42025</v>
      </c>
      <c r="K207" s="23">
        <f>WEEKDAY(#REF!,1)</f>
        <v>4</v>
      </c>
      <c r="L207" s="25">
        <f>IF(#REF!&gt;=#REF!,#REF!-#REF!,"")</f>
        <v>37</v>
      </c>
      <c r="M207" s="4">
        <v>3132</v>
      </c>
      <c r="N207" s="5">
        <v>421.89</v>
      </c>
      <c r="O207" s="5">
        <v>364.69</v>
      </c>
      <c r="P207" s="5">
        <v>57.2</v>
      </c>
      <c r="Q207" s="5">
        <f>#REF!*#REF!</f>
        <v>1142209.08</v>
      </c>
      <c r="R207" s="5">
        <v>179150.4</v>
      </c>
      <c r="S207" s="5">
        <f>#REF!-#REF!</f>
        <v>-963058.68</v>
      </c>
      <c r="T207" s="36">
        <f t="shared" si="3"/>
        <v>-0.84315445995228799</v>
      </c>
    </row>
    <row r="208" spans="1:20" x14ac:dyDescent="0.2">
      <c r="A208" s="25" t="s">
        <v>32</v>
      </c>
      <c r="B208" s="25" t="s">
        <v>110</v>
      </c>
      <c r="C208" s="25" t="s">
        <v>49</v>
      </c>
      <c r="D208" s="25" t="s">
        <v>23</v>
      </c>
      <c r="E208" s="25" t="s">
        <v>1918</v>
      </c>
      <c r="F208" s="2">
        <v>40532</v>
      </c>
      <c r="G208" s="23" t="str">
        <f>TEXT(Table2[[#This Row],[Order-Date]],"mmm")</f>
        <v>Dec</v>
      </c>
      <c r="H208">
        <v>2010</v>
      </c>
      <c r="I208">
        <v>905177152</v>
      </c>
      <c r="J208" s="2">
        <v>40725</v>
      </c>
      <c r="K208" s="23">
        <f>WEEKDAY(#REF!,1)</f>
        <v>6</v>
      </c>
      <c r="L208" s="25">
        <f>IF(#REF!&gt;=#REF!,#REF!-#REF!,"")</f>
        <v>193</v>
      </c>
      <c r="M208" s="4">
        <v>889</v>
      </c>
      <c r="N208" s="5">
        <v>651.21</v>
      </c>
      <c r="O208" s="5">
        <v>524.96</v>
      </c>
      <c r="P208" s="5">
        <v>126.25</v>
      </c>
      <c r="Q208" s="5">
        <f>#REF!*#REF!</f>
        <v>466689.44</v>
      </c>
      <c r="R208" s="5">
        <v>112236.25</v>
      </c>
      <c r="S208" s="5">
        <f>#REF!-#REF!</f>
        <v>-354453.19</v>
      </c>
      <c r="T208" s="36">
        <f t="shared" si="3"/>
        <v>-0.75950548613227697</v>
      </c>
    </row>
    <row r="209" spans="1:20" x14ac:dyDescent="0.2">
      <c r="A209" s="25" t="s">
        <v>37</v>
      </c>
      <c r="B209" s="25" t="s">
        <v>62</v>
      </c>
      <c r="C209" s="25" t="s">
        <v>39</v>
      </c>
      <c r="D209" s="25" t="s">
        <v>27</v>
      </c>
      <c r="E209" s="25" t="s">
        <v>1917</v>
      </c>
      <c r="F209" s="2">
        <v>41677</v>
      </c>
      <c r="G209" s="23" t="str">
        <f>TEXT(Table2[[#This Row],[Order-Date]],"mmm")</f>
        <v>Feb</v>
      </c>
      <c r="H209">
        <v>2014</v>
      </c>
      <c r="I209">
        <v>653020751</v>
      </c>
      <c r="J209" s="2">
        <v>41839</v>
      </c>
      <c r="K209" s="23">
        <f>WEEKDAY(#REF!,1)</f>
        <v>7</v>
      </c>
      <c r="L209" s="25">
        <f>IF(#REF!&gt;=#REF!,#REF!-#REF!,"")</f>
        <v>162</v>
      </c>
      <c r="M209" s="4">
        <v>2207</v>
      </c>
      <c r="N209" s="5">
        <v>81.73</v>
      </c>
      <c r="O209" s="5">
        <v>56.67</v>
      </c>
      <c r="P209" s="5">
        <v>25.06</v>
      </c>
      <c r="Q209" s="5">
        <f>#REF!*#REF!</f>
        <v>125070.69</v>
      </c>
      <c r="R209" s="5">
        <v>55307.42</v>
      </c>
      <c r="S209" s="5">
        <f>#REF!-#REF!</f>
        <v>-69763.27</v>
      </c>
      <c r="T209" s="36">
        <f t="shared" si="3"/>
        <v>-0.55779071819304704</v>
      </c>
    </row>
    <row r="210" spans="1:20" x14ac:dyDescent="0.2">
      <c r="A210" s="25" t="s">
        <v>32</v>
      </c>
      <c r="B210" s="25" t="s">
        <v>113</v>
      </c>
      <c r="C210" s="25" t="s">
        <v>56</v>
      </c>
      <c r="D210" s="25" t="s">
        <v>23</v>
      </c>
      <c r="E210" s="25" t="s">
        <v>1916</v>
      </c>
      <c r="F210" s="2">
        <v>42766</v>
      </c>
      <c r="G210" s="23" t="str">
        <f>TEXT(Table2[[#This Row],[Order-Date]],"mmm")</f>
        <v>Jan</v>
      </c>
      <c r="H210">
        <v>2017</v>
      </c>
      <c r="I210">
        <v>528704011</v>
      </c>
      <c r="J210" s="2">
        <v>42769</v>
      </c>
      <c r="K210" s="23">
        <f>WEEKDAY(#REF!,1)</f>
        <v>6</v>
      </c>
      <c r="L210" s="25">
        <f>IF(#REF!&gt;=#REF!,#REF!-#REF!,"")</f>
        <v>3</v>
      </c>
      <c r="M210" s="4">
        <v>4121</v>
      </c>
      <c r="N210" s="5">
        <v>421.89</v>
      </c>
      <c r="O210" s="5">
        <v>364.69</v>
      </c>
      <c r="P210" s="5">
        <v>57.2</v>
      </c>
      <c r="Q210" s="5">
        <f>#REF!*#REF!</f>
        <v>1502887.49</v>
      </c>
      <c r="R210" s="5">
        <v>235721.2</v>
      </c>
      <c r="S210" s="5">
        <f>#REF!-#REF!</f>
        <v>-1267166.29</v>
      </c>
      <c r="T210" s="36">
        <f t="shared" si="3"/>
        <v>-0.84315445995228799</v>
      </c>
    </row>
    <row r="211" spans="1:20" x14ac:dyDescent="0.2">
      <c r="A211" s="25" t="s">
        <v>32</v>
      </c>
      <c r="B211" s="25" t="s">
        <v>128</v>
      </c>
      <c r="C211" s="25" t="s">
        <v>26</v>
      </c>
      <c r="D211" s="25" t="s">
        <v>27</v>
      </c>
      <c r="E211" s="25" t="s">
        <v>1915</v>
      </c>
      <c r="F211" s="2">
        <v>42126</v>
      </c>
      <c r="G211" s="23" t="str">
        <f>TEXT(Table2[[#This Row],[Order-Date]],"mmm")</f>
        <v>May</v>
      </c>
      <c r="H211">
        <v>2015</v>
      </c>
      <c r="I211">
        <v>472900760</v>
      </c>
      <c r="J211" s="2">
        <v>42082</v>
      </c>
      <c r="K211" s="23">
        <f>WEEKDAY(#REF!,1)</f>
        <v>5</v>
      </c>
      <c r="L211" s="25" t="str">
        <f>IF(#REF!&gt;=#REF!,#REF!-#REF!,"")</f>
        <v/>
      </c>
      <c r="M211" s="4">
        <v>699</v>
      </c>
      <c r="N211" s="5">
        <v>152.58000000000001</v>
      </c>
      <c r="O211" s="5">
        <v>97.44</v>
      </c>
      <c r="P211" s="5">
        <v>55.14</v>
      </c>
      <c r="Q211" s="5">
        <f>#REF!*#REF!</f>
        <v>68110.559999999998</v>
      </c>
      <c r="R211" s="5">
        <v>38542.86</v>
      </c>
      <c r="S211" s="5">
        <f>#REF!-#REF!</f>
        <v>-29567.7</v>
      </c>
      <c r="T211" s="36">
        <f t="shared" si="3"/>
        <v>-0.43411330049261099</v>
      </c>
    </row>
    <row r="212" spans="1:20" x14ac:dyDescent="0.2">
      <c r="A212" s="25" t="s">
        <v>20</v>
      </c>
      <c r="B212" s="25" t="s">
        <v>167</v>
      </c>
      <c r="C212" s="25" t="s">
        <v>22</v>
      </c>
      <c r="D212" s="25" t="s">
        <v>27</v>
      </c>
      <c r="E212" s="25" t="s">
        <v>1916</v>
      </c>
      <c r="F212" s="2">
        <v>41478</v>
      </c>
      <c r="G212" s="23" t="str">
        <f>TEXT(Table2[[#This Row],[Order-Date]],"mmm")</f>
        <v>Jul</v>
      </c>
      <c r="H212">
        <v>2013</v>
      </c>
      <c r="I212">
        <v>946597325</v>
      </c>
      <c r="J212" s="2">
        <v>41478</v>
      </c>
      <c r="K212" s="23">
        <f>WEEKDAY(#REF!,1)</f>
        <v>3</v>
      </c>
      <c r="L212" s="25">
        <f>IF(#REF!&gt;=#REF!,#REF!-#REF!,"")</f>
        <v>0</v>
      </c>
      <c r="M212" s="4">
        <v>8039</v>
      </c>
      <c r="N212" s="5">
        <v>255.28</v>
      </c>
      <c r="O212" s="5">
        <v>159.41999999999999</v>
      </c>
      <c r="P212" s="5">
        <v>95.86</v>
      </c>
      <c r="Q212" s="5">
        <f>#REF!*#REF!</f>
        <v>1281577.3799999999</v>
      </c>
      <c r="R212" s="5">
        <v>770618.54</v>
      </c>
      <c r="S212" s="5">
        <f>#REF!-#REF!</f>
        <v>-510958.84</v>
      </c>
      <c r="T212" s="36">
        <f t="shared" si="3"/>
        <v>-0.39869527035503699</v>
      </c>
    </row>
    <row r="213" spans="1:20" x14ac:dyDescent="0.2">
      <c r="A213" s="25" t="s">
        <v>32</v>
      </c>
      <c r="B213" s="25" t="s">
        <v>36</v>
      </c>
      <c r="C213" s="25" t="s">
        <v>49</v>
      </c>
      <c r="D213" s="25" t="s">
        <v>27</v>
      </c>
      <c r="E213" s="25" t="s">
        <v>1916</v>
      </c>
      <c r="F213" s="2">
        <v>41800</v>
      </c>
      <c r="G213" s="23" t="str">
        <f>TEXT(Table2[[#This Row],[Order-Date]],"mmm")</f>
        <v>Jun</v>
      </c>
      <c r="H213">
        <v>2014</v>
      </c>
      <c r="I213">
        <v>681092536</v>
      </c>
      <c r="J213" s="2">
        <v>41961</v>
      </c>
      <c r="K213" s="23">
        <f>WEEKDAY(#REF!,1)</f>
        <v>3</v>
      </c>
      <c r="L213" s="25">
        <f>IF(#REF!&gt;=#REF!,#REF!-#REF!,"")</f>
        <v>161</v>
      </c>
      <c r="M213" s="4">
        <v>9272</v>
      </c>
      <c r="N213" s="5">
        <v>651.21</v>
      </c>
      <c r="O213" s="5">
        <v>524.96</v>
      </c>
      <c r="P213" s="5">
        <v>126.25</v>
      </c>
      <c r="Q213" s="5">
        <f>#REF!*#REF!</f>
        <v>4867429.12</v>
      </c>
      <c r="R213" s="5">
        <v>1170590</v>
      </c>
      <c r="S213" s="5">
        <f>#REF!-#REF!</f>
        <v>-3696839.12</v>
      </c>
      <c r="T213" s="36">
        <f t="shared" si="3"/>
        <v>-0.75950548613227697</v>
      </c>
    </row>
    <row r="214" spans="1:20" x14ac:dyDescent="0.2">
      <c r="A214" s="25" t="s">
        <v>29</v>
      </c>
      <c r="B214" s="25" t="s">
        <v>130</v>
      </c>
      <c r="C214" s="25" t="s">
        <v>77</v>
      </c>
      <c r="D214" s="25" t="s">
        <v>27</v>
      </c>
      <c r="E214" s="25" t="s">
        <v>1918</v>
      </c>
      <c r="F214" s="2">
        <v>41677</v>
      </c>
      <c r="G214" s="23" t="str">
        <f>TEXT(Table2[[#This Row],[Order-Date]],"mmm")</f>
        <v>Feb</v>
      </c>
      <c r="H214">
        <v>2014</v>
      </c>
      <c r="I214">
        <v>727997720</v>
      </c>
      <c r="J214" s="2">
        <v>41839</v>
      </c>
      <c r="K214" s="23">
        <f>WEEKDAY(#REF!,1)</f>
        <v>7</v>
      </c>
      <c r="L214" s="25">
        <f>IF(#REF!&gt;=#REF!,#REF!-#REF!,"")</f>
        <v>162</v>
      </c>
      <c r="M214" s="4">
        <v>9558</v>
      </c>
      <c r="N214" s="5">
        <v>154.06</v>
      </c>
      <c r="O214" s="5">
        <v>90.93</v>
      </c>
      <c r="P214" s="5">
        <v>63.13</v>
      </c>
      <c r="Q214" s="5">
        <f>#REF!*#REF!</f>
        <v>869108.94</v>
      </c>
      <c r="R214" s="5">
        <v>603396.54</v>
      </c>
      <c r="S214" s="5">
        <f>#REF!-#REF!</f>
        <v>-265712.40000000002</v>
      </c>
      <c r="T214" s="36">
        <f t="shared" si="3"/>
        <v>-0.30572968217309998</v>
      </c>
    </row>
    <row r="215" spans="1:20" x14ac:dyDescent="0.2">
      <c r="A215" s="25" t="s">
        <v>37</v>
      </c>
      <c r="B215" s="25" t="s">
        <v>45</v>
      </c>
      <c r="C215" s="25" t="s">
        <v>22</v>
      </c>
      <c r="D215" s="25" t="s">
        <v>23</v>
      </c>
      <c r="E215" s="25" t="s">
        <v>1918</v>
      </c>
      <c r="F215" s="2">
        <v>41423</v>
      </c>
      <c r="G215" s="23" t="str">
        <f>TEXT(Table2[[#This Row],[Order-Date]],"mmm")</f>
        <v>May</v>
      </c>
      <c r="H215">
        <v>2013</v>
      </c>
      <c r="I215">
        <v>409236705</v>
      </c>
      <c r="J215" s="2">
        <v>41584</v>
      </c>
      <c r="K215" s="23">
        <f>WEEKDAY(#REF!,1)</f>
        <v>4</v>
      </c>
      <c r="L215" s="25">
        <f>IF(#REF!&gt;=#REF!,#REF!-#REF!,"")</f>
        <v>161</v>
      </c>
      <c r="M215" s="4">
        <v>1090</v>
      </c>
      <c r="N215" s="5">
        <v>255.28</v>
      </c>
      <c r="O215" s="5">
        <v>159.41999999999999</v>
      </c>
      <c r="P215" s="5">
        <v>95.86</v>
      </c>
      <c r="Q215" s="5">
        <f>#REF!*#REF!</f>
        <v>173767.8</v>
      </c>
      <c r="R215" s="5">
        <v>104487.4</v>
      </c>
      <c r="S215" s="5">
        <f>#REF!-#REF!</f>
        <v>-69280.399999999994</v>
      </c>
      <c r="T215" s="36">
        <f t="shared" si="3"/>
        <v>-0.39869527035503699</v>
      </c>
    </row>
    <row r="216" spans="1:20" x14ac:dyDescent="0.2">
      <c r="A216" s="25" t="s">
        <v>29</v>
      </c>
      <c r="B216" s="25" t="s">
        <v>168</v>
      </c>
      <c r="C216" s="25" t="s">
        <v>39</v>
      </c>
      <c r="D216" s="25" t="s">
        <v>23</v>
      </c>
      <c r="E216" s="25" t="s">
        <v>1915</v>
      </c>
      <c r="F216" s="2">
        <v>41581</v>
      </c>
      <c r="G216" s="23" t="str">
        <f>TEXT(Table2[[#This Row],[Order-Date]],"mmm")</f>
        <v>Nov</v>
      </c>
      <c r="H216">
        <v>2013</v>
      </c>
      <c r="I216">
        <v>467045819</v>
      </c>
      <c r="J216" s="2">
        <v>41612</v>
      </c>
      <c r="K216" s="23">
        <f>WEEKDAY(#REF!,1)</f>
        <v>4</v>
      </c>
      <c r="L216" s="25">
        <f>IF(#REF!&gt;=#REF!,#REF!-#REF!,"")</f>
        <v>31</v>
      </c>
      <c r="M216" s="4">
        <v>8092</v>
      </c>
      <c r="N216" s="5">
        <v>81.73</v>
      </c>
      <c r="O216" s="5">
        <v>56.67</v>
      </c>
      <c r="P216" s="5">
        <v>25.06</v>
      </c>
      <c r="Q216" s="5">
        <f>#REF!*#REF!</f>
        <v>458573.64</v>
      </c>
      <c r="R216" s="5">
        <v>202785.52</v>
      </c>
      <c r="S216" s="5">
        <f>#REF!-#REF!</f>
        <v>-255788.12</v>
      </c>
      <c r="T216" s="36">
        <f t="shared" si="3"/>
        <v>-0.55779071819304704</v>
      </c>
    </row>
    <row r="217" spans="1:20" x14ac:dyDescent="0.2">
      <c r="A217" s="25" t="s">
        <v>29</v>
      </c>
      <c r="B217" s="25" t="s">
        <v>153</v>
      </c>
      <c r="C217" s="25" t="s">
        <v>51</v>
      </c>
      <c r="D217" s="25" t="s">
        <v>27</v>
      </c>
      <c r="E217" s="25" t="s">
        <v>1918</v>
      </c>
      <c r="F217" s="2">
        <v>40919</v>
      </c>
      <c r="G217" s="23" t="str">
        <f>TEXT(Table2[[#This Row],[Order-Date]],"mmm")</f>
        <v>Jan</v>
      </c>
      <c r="H217">
        <v>2012</v>
      </c>
      <c r="I217">
        <v>813973891</v>
      </c>
      <c r="J217" s="2">
        <v>41226</v>
      </c>
      <c r="K217" s="23">
        <f>WEEKDAY(#REF!,1)</f>
        <v>3</v>
      </c>
      <c r="L217" s="25">
        <f>IF(#REF!&gt;=#REF!,#REF!-#REF!,"")</f>
        <v>307</v>
      </c>
      <c r="M217" s="4">
        <v>1818</v>
      </c>
      <c r="N217" s="5">
        <v>437.2</v>
      </c>
      <c r="O217" s="5">
        <v>263.33</v>
      </c>
      <c r="P217" s="5">
        <v>173.87</v>
      </c>
      <c r="Q217" s="5">
        <f>#REF!*#REF!</f>
        <v>478733.94</v>
      </c>
      <c r="R217" s="5">
        <v>316095.65999999997</v>
      </c>
      <c r="S217" s="5">
        <f>#REF!-#REF!</f>
        <v>-162638.28</v>
      </c>
      <c r="T217" s="36">
        <f t="shared" si="3"/>
        <v>-0.33972581931416901</v>
      </c>
    </row>
    <row r="218" spans="1:20" x14ac:dyDescent="0.2">
      <c r="A218" s="25" t="s">
        <v>37</v>
      </c>
      <c r="B218" s="25" t="s">
        <v>169</v>
      </c>
      <c r="C218" s="25" t="s">
        <v>85</v>
      </c>
      <c r="D218" s="25" t="s">
        <v>23</v>
      </c>
      <c r="E218" s="25" t="s">
        <v>1915</v>
      </c>
      <c r="F218" s="2">
        <v>41051</v>
      </c>
      <c r="G218" s="23" t="str">
        <f>TEXT(Table2[[#This Row],[Order-Date]],"mmm")</f>
        <v>May</v>
      </c>
      <c r="H218">
        <v>2012</v>
      </c>
      <c r="I218">
        <v>982882249</v>
      </c>
      <c r="J218" s="2">
        <v>41058</v>
      </c>
      <c r="K218" s="23">
        <f>WEEKDAY(#REF!,1)</f>
        <v>3</v>
      </c>
      <c r="L218" s="25">
        <f>IF(#REF!&gt;=#REF!,#REF!-#REF!,"")</f>
        <v>7</v>
      </c>
      <c r="M218" s="4">
        <v>5554</v>
      </c>
      <c r="N218" s="5">
        <v>668.27</v>
      </c>
      <c r="O218" s="5">
        <v>502.54</v>
      </c>
      <c r="P218" s="5">
        <v>165.73</v>
      </c>
      <c r="Q218" s="5">
        <f>#REF!*#REF!</f>
        <v>2791107.16</v>
      </c>
      <c r="R218" s="5">
        <v>920464.42</v>
      </c>
      <c r="S218" s="5">
        <f>#REF!-#REF!</f>
        <v>-1870642.74</v>
      </c>
      <c r="T218" s="36">
        <f t="shared" si="3"/>
        <v>-0.67021530624427905</v>
      </c>
    </row>
    <row r="219" spans="1:20" x14ac:dyDescent="0.2">
      <c r="A219" s="25" t="s">
        <v>29</v>
      </c>
      <c r="B219" s="25" t="s">
        <v>165</v>
      </c>
      <c r="C219" s="25" t="s">
        <v>51</v>
      </c>
      <c r="D219" s="25" t="s">
        <v>27</v>
      </c>
      <c r="E219" s="25" t="s">
        <v>1916</v>
      </c>
      <c r="F219" s="2">
        <v>42643</v>
      </c>
      <c r="G219" s="23" t="str">
        <f>TEXT(Table2[[#This Row],[Order-Date]],"mmm")</f>
        <v>Sep</v>
      </c>
      <c r="H219">
        <v>2016</v>
      </c>
      <c r="I219">
        <v>576944720</v>
      </c>
      <c r="J219" s="2">
        <v>42623</v>
      </c>
      <c r="K219" s="23">
        <f>WEEKDAY(#REF!,1)</f>
        <v>7</v>
      </c>
      <c r="L219" s="25" t="str">
        <f>IF(#REF!&gt;=#REF!,#REF!-#REF!,"")</f>
        <v/>
      </c>
      <c r="M219" s="4">
        <v>9619</v>
      </c>
      <c r="N219" s="5">
        <v>437.2</v>
      </c>
      <c r="O219" s="5">
        <v>263.33</v>
      </c>
      <c r="P219" s="5">
        <v>173.87</v>
      </c>
      <c r="Q219" s="5">
        <f>#REF!*#REF!</f>
        <v>2532971.27</v>
      </c>
      <c r="R219" s="5">
        <v>1672455.53</v>
      </c>
      <c r="S219" s="5">
        <f>#REF!-#REF!</f>
        <v>-860515.74</v>
      </c>
      <c r="T219" s="36">
        <f t="shared" si="3"/>
        <v>-0.33972581931416901</v>
      </c>
    </row>
    <row r="220" spans="1:20" x14ac:dyDescent="0.2">
      <c r="A220" s="25" t="s">
        <v>32</v>
      </c>
      <c r="B220" s="25" t="s">
        <v>128</v>
      </c>
      <c r="C220" s="25" t="s">
        <v>77</v>
      </c>
      <c r="D220" s="25" t="s">
        <v>27</v>
      </c>
      <c r="E220" s="25" t="s">
        <v>1918</v>
      </c>
      <c r="F220" s="2">
        <v>42638</v>
      </c>
      <c r="G220" s="23" t="str">
        <f>TEXT(Table2[[#This Row],[Order-Date]],"mmm")</f>
        <v>Sep</v>
      </c>
      <c r="H220">
        <v>2016</v>
      </c>
      <c r="I220">
        <v>619647634</v>
      </c>
      <c r="J220" s="2">
        <v>42659</v>
      </c>
      <c r="K220" s="23">
        <f>WEEKDAY(#REF!,1)</f>
        <v>1</v>
      </c>
      <c r="L220" s="25">
        <f>IF(#REF!&gt;=#REF!,#REF!-#REF!,"")</f>
        <v>21</v>
      </c>
      <c r="M220" s="4">
        <v>6360</v>
      </c>
      <c r="N220" s="5">
        <v>154.06</v>
      </c>
      <c r="O220" s="5">
        <v>90.93</v>
      </c>
      <c r="P220" s="5">
        <v>63.13</v>
      </c>
      <c r="Q220" s="5">
        <f>#REF!*#REF!</f>
        <v>578314.80000000005</v>
      </c>
      <c r="R220" s="5">
        <v>401506.8</v>
      </c>
      <c r="S220" s="5">
        <f>#REF!-#REF!</f>
        <v>-176808</v>
      </c>
      <c r="T220" s="36">
        <f t="shared" si="3"/>
        <v>-0.30572968217309998</v>
      </c>
    </row>
    <row r="221" spans="1:20" x14ac:dyDescent="0.2">
      <c r="A221" s="25" t="s">
        <v>29</v>
      </c>
      <c r="B221" s="25" t="s">
        <v>116</v>
      </c>
      <c r="C221" s="25" t="s">
        <v>22</v>
      </c>
      <c r="D221" s="25" t="s">
        <v>23</v>
      </c>
      <c r="E221" s="25" t="s">
        <v>1916</v>
      </c>
      <c r="F221" s="2">
        <v>42071</v>
      </c>
      <c r="G221" s="23" t="str">
        <f>TEXT(Table2[[#This Row],[Order-Date]],"mmm")</f>
        <v>Mar</v>
      </c>
      <c r="H221">
        <v>2015</v>
      </c>
      <c r="I221">
        <v>404789817</v>
      </c>
      <c r="J221" s="2">
        <v>42225</v>
      </c>
      <c r="K221" s="23">
        <f>WEEKDAY(#REF!,1)</f>
        <v>1</v>
      </c>
      <c r="L221" s="25">
        <f>IF(#REF!&gt;=#REF!,#REF!-#REF!,"")</f>
        <v>154</v>
      </c>
      <c r="M221" s="4">
        <v>5157</v>
      </c>
      <c r="N221" s="5">
        <v>255.28</v>
      </c>
      <c r="O221" s="5">
        <v>159.41999999999999</v>
      </c>
      <c r="P221" s="5">
        <v>95.86</v>
      </c>
      <c r="Q221" s="5">
        <f>#REF!*#REF!</f>
        <v>822128.94</v>
      </c>
      <c r="R221" s="5">
        <v>494350.02</v>
      </c>
      <c r="S221" s="5">
        <f>#REF!-#REF!</f>
        <v>-327778.92</v>
      </c>
      <c r="T221" s="36">
        <f t="shared" si="3"/>
        <v>-0.39869527035503699</v>
      </c>
    </row>
    <row r="222" spans="1:20" x14ac:dyDescent="0.2">
      <c r="A222" s="25" t="s">
        <v>32</v>
      </c>
      <c r="B222" s="25" t="s">
        <v>170</v>
      </c>
      <c r="C222" s="25" t="s">
        <v>26</v>
      </c>
      <c r="D222" s="25" t="s">
        <v>27</v>
      </c>
      <c r="E222" s="25" t="s">
        <v>1915</v>
      </c>
      <c r="F222" s="2">
        <v>40194</v>
      </c>
      <c r="G222" s="23" t="str">
        <f>TEXT(Table2[[#This Row],[Order-Date]],"mmm")</f>
        <v>Jan</v>
      </c>
      <c r="H222">
        <v>2010</v>
      </c>
      <c r="I222">
        <v>646482598</v>
      </c>
      <c r="J222" s="2">
        <v>40203</v>
      </c>
      <c r="K222" s="23">
        <f>WEEKDAY(#REF!,1)</f>
        <v>2</v>
      </c>
      <c r="L222" s="25">
        <f>IF(#REF!&gt;=#REF!,#REF!-#REF!,"")</f>
        <v>9</v>
      </c>
      <c r="M222" s="4">
        <v>7422</v>
      </c>
      <c r="N222" s="5">
        <v>152.58000000000001</v>
      </c>
      <c r="O222" s="5">
        <v>97.44</v>
      </c>
      <c r="P222" s="5">
        <v>55.14</v>
      </c>
      <c r="Q222" s="5">
        <f>#REF!*#REF!</f>
        <v>723199.68</v>
      </c>
      <c r="R222" s="5">
        <v>409249.08</v>
      </c>
      <c r="S222" s="5">
        <f>#REF!-#REF!</f>
        <v>-313950.59999999998</v>
      </c>
      <c r="T222" s="36">
        <f t="shared" si="3"/>
        <v>-0.43411330049261099</v>
      </c>
    </row>
    <row r="223" spans="1:20" x14ac:dyDescent="0.2">
      <c r="A223" s="25" t="s">
        <v>46</v>
      </c>
      <c r="B223" s="25" t="s">
        <v>99</v>
      </c>
      <c r="C223" s="25" t="s">
        <v>56</v>
      </c>
      <c r="D223" s="25" t="s">
        <v>23</v>
      </c>
      <c r="E223" s="25" t="s">
        <v>1918</v>
      </c>
      <c r="F223" s="2">
        <v>42380</v>
      </c>
      <c r="G223" s="23" t="str">
        <f>TEXT(Table2[[#This Row],[Order-Date]],"mmm")</f>
        <v>Jan</v>
      </c>
      <c r="H223">
        <v>2016</v>
      </c>
      <c r="I223">
        <v>329149806</v>
      </c>
      <c r="J223" s="2">
        <v>42594</v>
      </c>
      <c r="K223" s="23">
        <f>WEEKDAY(#REF!,1)</f>
        <v>6</v>
      </c>
      <c r="L223" s="25">
        <f>IF(#REF!&gt;=#REF!,#REF!-#REF!,"")</f>
        <v>214</v>
      </c>
      <c r="M223" s="4">
        <v>1597</v>
      </c>
      <c r="N223" s="5">
        <v>421.89</v>
      </c>
      <c r="O223" s="5">
        <v>364.69</v>
      </c>
      <c r="P223" s="5">
        <v>57.2</v>
      </c>
      <c r="Q223" s="5">
        <f>#REF!*#REF!</f>
        <v>582409.93000000005</v>
      </c>
      <c r="R223" s="5">
        <v>91348.4</v>
      </c>
      <c r="S223" s="5">
        <f>#REF!-#REF!</f>
        <v>-491061.53</v>
      </c>
      <c r="T223" s="36">
        <f t="shared" si="3"/>
        <v>-0.84315445995228799</v>
      </c>
    </row>
    <row r="224" spans="1:20" x14ac:dyDescent="0.2">
      <c r="A224" s="25" t="s">
        <v>40</v>
      </c>
      <c r="B224" s="25" t="s">
        <v>72</v>
      </c>
      <c r="C224" s="25" t="s">
        <v>49</v>
      </c>
      <c r="D224" s="25" t="s">
        <v>27</v>
      </c>
      <c r="E224" s="25" t="s">
        <v>1915</v>
      </c>
      <c r="F224" s="2">
        <v>42333</v>
      </c>
      <c r="G224" s="23" t="str">
        <f>TEXT(Table2[[#This Row],[Order-Date]],"mmm")</f>
        <v>Nov</v>
      </c>
      <c r="H224">
        <v>2015</v>
      </c>
      <c r="I224">
        <v>757527768</v>
      </c>
      <c r="J224" s="2">
        <v>42357</v>
      </c>
      <c r="K224" s="23">
        <f>WEEKDAY(#REF!,1)</f>
        <v>7</v>
      </c>
      <c r="L224" s="25">
        <f>IF(#REF!&gt;=#REF!,#REF!-#REF!,"")</f>
        <v>24</v>
      </c>
      <c r="M224" s="4">
        <v>8155</v>
      </c>
      <c r="N224" s="5">
        <v>651.21</v>
      </c>
      <c r="O224" s="5">
        <v>524.96</v>
      </c>
      <c r="P224" s="5">
        <v>126.25</v>
      </c>
      <c r="Q224" s="5">
        <f>#REF!*#REF!</f>
        <v>4281048.8</v>
      </c>
      <c r="R224" s="5">
        <v>1029568.75</v>
      </c>
      <c r="S224" s="5">
        <f>#REF!-#REF!</f>
        <v>-3251480.05</v>
      </c>
      <c r="T224" s="36">
        <f t="shared" si="3"/>
        <v>-0.75950548613227697</v>
      </c>
    </row>
    <row r="225" spans="1:20" x14ac:dyDescent="0.2">
      <c r="A225" s="25" t="s">
        <v>46</v>
      </c>
      <c r="B225" s="25" t="s">
        <v>171</v>
      </c>
      <c r="C225" s="25" t="s">
        <v>51</v>
      </c>
      <c r="D225" s="25" t="s">
        <v>23</v>
      </c>
      <c r="E225" s="25" t="s">
        <v>1918</v>
      </c>
      <c r="F225" s="2">
        <v>41906</v>
      </c>
      <c r="G225" s="23" t="str">
        <f>TEXT(Table2[[#This Row],[Order-Date]],"mmm")</f>
        <v>Sep</v>
      </c>
      <c r="H225">
        <v>2014</v>
      </c>
      <c r="I225">
        <v>606665313</v>
      </c>
      <c r="J225" s="2">
        <v>41925</v>
      </c>
      <c r="K225" s="23">
        <f>WEEKDAY(#REF!,1)</f>
        <v>2</v>
      </c>
      <c r="L225" s="25">
        <f>IF(#REF!&gt;=#REF!,#REF!-#REF!,"")</f>
        <v>19</v>
      </c>
      <c r="M225" s="4">
        <v>4602</v>
      </c>
      <c r="N225" s="5">
        <v>437.2</v>
      </c>
      <c r="O225" s="5">
        <v>263.33</v>
      </c>
      <c r="P225" s="5">
        <v>173.87</v>
      </c>
      <c r="Q225" s="5">
        <f>#REF!*#REF!</f>
        <v>1211844.6599999999</v>
      </c>
      <c r="R225" s="5">
        <v>800149.74</v>
      </c>
      <c r="S225" s="5">
        <f>#REF!-#REF!</f>
        <v>-411694.92</v>
      </c>
      <c r="T225" s="36">
        <f t="shared" si="3"/>
        <v>-0.33972581931416901</v>
      </c>
    </row>
    <row r="226" spans="1:20" x14ac:dyDescent="0.2">
      <c r="A226" s="25" t="s">
        <v>29</v>
      </c>
      <c r="B226" s="25" t="s">
        <v>44</v>
      </c>
      <c r="C226" s="25" t="s">
        <v>22</v>
      </c>
      <c r="D226" s="25" t="s">
        <v>23</v>
      </c>
      <c r="E226" s="25" t="s">
        <v>1918</v>
      </c>
      <c r="F226" s="2">
        <v>41759</v>
      </c>
      <c r="G226" s="23" t="str">
        <f>TEXT(Table2[[#This Row],[Order-Date]],"mmm")</f>
        <v>Apr</v>
      </c>
      <c r="H226">
        <v>2014</v>
      </c>
      <c r="I226">
        <v>871923768</v>
      </c>
      <c r="J226" s="2">
        <v>41789</v>
      </c>
      <c r="K226" s="23">
        <f>WEEKDAY(#REF!,1)</f>
        <v>6</v>
      </c>
      <c r="L226" s="25">
        <f>IF(#REF!&gt;=#REF!,#REF!-#REF!,"")</f>
        <v>30</v>
      </c>
      <c r="M226" s="4">
        <v>474</v>
      </c>
      <c r="N226" s="5">
        <v>255.28</v>
      </c>
      <c r="O226" s="5">
        <v>159.41999999999999</v>
      </c>
      <c r="P226" s="5">
        <v>95.86</v>
      </c>
      <c r="Q226" s="5">
        <f>#REF!*#REF!</f>
        <v>75565.08</v>
      </c>
      <c r="R226" s="5">
        <v>45437.64</v>
      </c>
      <c r="S226" s="5">
        <f>#REF!-#REF!</f>
        <v>-30127.439999999999</v>
      </c>
      <c r="T226" s="36">
        <f t="shared" si="3"/>
        <v>-0.39869527035503699</v>
      </c>
    </row>
    <row r="227" spans="1:20" x14ac:dyDescent="0.2">
      <c r="A227" s="25" t="s">
        <v>29</v>
      </c>
      <c r="B227" s="25" t="s">
        <v>153</v>
      </c>
      <c r="C227" s="25" t="s">
        <v>77</v>
      </c>
      <c r="D227" s="25" t="s">
        <v>27</v>
      </c>
      <c r="E227" s="25" t="s">
        <v>1918</v>
      </c>
      <c r="F227" s="2">
        <v>41261</v>
      </c>
      <c r="G227" s="23" t="str">
        <f>TEXT(Table2[[#This Row],[Order-Date]],"mmm")</f>
        <v>Dec</v>
      </c>
      <c r="H227">
        <v>2012</v>
      </c>
      <c r="I227">
        <v>818976962</v>
      </c>
      <c r="J227" s="2">
        <v>41264</v>
      </c>
      <c r="K227" s="23">
        <f>WEEKDAY(#REF!,1)</f>
        <v>6</v>
      </c>
      <c r="L227" s="25">
        <f>IF(#REF!&gt;=#REF!,#REF!-#REF!,"")</f>
        <v>3</v>
      </c>
      <c r="M227" s="4">
        <v>2337</v>
      </c>
      <c r="N227" s="5">
        <v>154.06</v>
      </c>
      <c r="O227" s="5">
        <v>90.93</v>
      </c>
      <c r="P227" s="5">
        <v>63.13</v>
      </c>
      <c r="Q227" s="5">
        <f>#REF!*#REF!</f>
        <v>212503.41</v>
      </c>
      <c r="R227" s="5">
        <v>147534.81</v>
      </c>
      <c r="S227" s="5">
        <f>#REF!-#REF!</f>
        <v>-64968.6</v>
      </c>
      <c r="T227" s="36">
        <f t="shared" si="3"/>
        <v>-0.30572968217309998</v>
      </c>
    </row>
    <row r="228" spans="1:20" x14ac:dyDescent="0.2">
      <c r="A228" s="25" t="s">
        <v>29</v>
      </c>
      <c r="B228" s="25" t="s">
        <v>80</v>
      </c>
      <c r="C228" s="25" t="s">
        <v>51</v>
      </c>
      <c r="D228" s="25" t="s">
        <v>23</v>
      </c>
      <c r="E228" s="25" t="s">
        <v>1918</v>
      </c>
      <c r="F228" s="2">
        <v>42936</v>
      </c>
      <c r="G228" s="23" t="str">
        <f>TEXT(Table2[[#This Row],[Order-Date]],"mmm")</f>
        <v>Jul</v>
      </c>
      <c r="H228">
        <v>2017</v>
      </c>
      <c r="I228">
        <v>233811223</v>
      </c>
      <c r="J228" s="2">
        <v>42936</v>
      </c>
      <c r="K228" s="23">
        <f>WEEKDAY(#REF!,1)</f>
        <v>5</v>
      </c>
      <c r="L228" s="25">
        <f>IF(#REF!&gt;=#REF!,#REF!-#REF!,"")</f>
        <v>0</v>
      </c>
      <c r="M228" s="4">
        <v>8792</v>
      </c>
      <c r="N228" s="5">
        <v>437.2</v>
      </c>
      <c r="O228" s="5">
        <v>263.33</v>
      </c>
      <c r="P228" s="5">
        <v>173.87</v>
      </c>
      <c r="Q228" s="5">
        <f>#REF!*#REF!</f>
        <v>2315197.36</v>
      </c>
      <c r="R228" s="5">
        <v>1528665.04</v>
      </c>
      <c r="S228" s="5">
        <f>#REF!-#REF!</f>
        <v>-786532.32</v>
      </c>
      <c r="T228" s="36">
        <f t="shared" si="3"/>
        <v>-0.33972581931416901</v>
      </c>
    </row>
    <row r="229" spans="1:20" x14ac:dyDescent="0.2">
      <c r="A229" s="25" t="s">
        <v>20</v>
      </c>
      <c r="B229" s="25" t="s">
        <v>68</v>
      </c>
      <c r="C229" s="25" t="s">
        <v>31</v>
      </c>
      <c r="D229" s="25" t="s">
        <v>27</v>
      </c>
      <c r="E229" s="25" t="s">
        <v>1916</v>
      </c>
      <c r="F229" s="2">
        <v>42782</v>
      </c>
      <c r="G229" s="23" t="str">
        <f>TEXT(Table2[[#This Row],[Order-Date]],"mmm")</f>
        <v>Feb</v>
      </c>
      <c r="H229">
        <v>2017</v>
      </c>
      <c r="I229">
        <v>772725379</v>
      </c>
      <c r="J229" s="2">
        <v>42981</v>
      </c>
      <c r="K229" s="23">
        <f>WEEKDAY(#REF!,1)</f>
        <v>1</v>
      </c>
      <c r="L229" s="25">
        <f>IF(#REF!&gt;=#REF!,#REF!-#REF!,"")</f>
        <v>199</v>
      </c>
      <c r="M229" s="4">
        <v>5466</v>
      </c>
      <c r="N229" s="5">
        <v>47.45</v>
      </c>
      <c r="O229" s="5">
        <v>31.79</v>
      </c>
      <c r="P229" s="5">
        <v>15.66</v>
      </c>
      <c r="Q229" s="5">
        <f>#REF!*#REF!</f>
        <v>173764.14</v>
      </c>
      <c r="R229" s="5">
        <v>85597.56</v>
      </c>
      <c r="S229" s="5">
        <f>#REF!-#REF!</f>
        <v>-88166.58</v>
      </c>
      <c r="T229" s="36">
        <f t="shared" si="3"/>
        <v>-0.50739226171752105</v>
      </c>
    </row>
    <row r="230" spans="1:20" x14ac:dyDescent="0.2">
      <c r="A230" s="25" t="s">
        <v>29</v>
      </c>
      <c r="B230" s="25" t="s">
        <v>161</v>
      </c>
      <c r="C230" s="25" t="s">
        <v>49</v>
      </c>
      <c r="D230" s="25" t="s">
        <v>27</v>
      </c>
      <c r="E230" s="25" t="s">
        <v>1918</v>
      </c>
      <c r="F230" s="2">
        <v>42719</v>
      </c>
      <c r="G230" s="23" t="str">
        <f>TEXT(Table2[[#This Row],[Order-Date]],"mmm")</f>
        <v>Dec</v>
      </c>
      <c r="H230">
        <v>2016</v>
      </c>
      <c r="I230">
        <v>112330758</v>
      </c>
      <c r="J230" s="2">
        <v>43040</v>
      </c>
      <c r="K230" s="23">
        <f>WEEKDAY(#REF!,1)</f>
        <v>4</v>
      </c>
      <c r="L230" s="25">
        <f>IF(#REF!&gt;=#REF!,#REF!-#REF!,"")</f>
        <v>321</v>
      </c>
      <c r="M230" s="4">
        <v>22</v>
      </c>
      <c r="N230" s="5">
        <v>651.21</v>
      </c>
      <c r="O230" s="5">
        <v>524.96</v>
      </c>
      <c r="P230" s="5">
        <v>126.25</v>
      </c>
      <c r="Q230" s="5">
        <f>#REF!*#REF!</f>
        <v>11549.12</v>
      </c>
      <c r="R230" s="5">
        <v>2777.5</v>
      </c>
      <c r="S230" s="5">
        <f>#REF!-#REF!</f>
        <v>-8771.6200000000008</v>
      </c>
      <c r="T230" s="36">
        <f t="shared" si="3"/>
        <v>-0.75950548613227697</v>
      </c>
    </row>
    <row r="231" spans="1:20" x14ac:dyDescent="0.2">
      <c r="A231" s="25" t="s">
        <v>37</v>
      </c>
      <c r="B231" s="25" t="s">
        <v>55</v>
      </c>
      <c r="C231" s="25" t="s">
        <v>42</v>
      </c>
      <c r="D231" s="25" t="s">
        <v>23</v>
      </c>
      <c r="E231" s="25" t="s">
        <v>1915</v>
      </c>
      <c r="F231" s="2">
        <v>40905</v>
      </c>
      <c r="G231" s="23" t="str">
        <f>TEXT(Table2[[#This Row],[Order-Date]],"mmm")</f>
        <v>Dec</v>
      </c>
      <c r="H231">
        <v>2011</v>
      </c>
      <c r="I231">
        <v>499551188</v>
      </c>
      <c r="J231" s="2">
        <v>40922</v>
      </c>
      <c r="K231" s="23">
        <f>WEEKDAY(#REF!,1)</f>
        <v>7</v>
      </c>
      <c r="L231" s="25">
        <f>IF(#REF!&gt;=#REF!,#REF!-#REF!,"")</f>
        <v>17</v>
      </c>
      <c r="M231" s="4">
        <v>7153</v>
      </c>
      <c r="N231" s="5">
        <v>109.28</v>
      </c>
      <c r="O231" s="5">
        <v>35.840000000000003</v>
      </c>
      <c r="P231" s="5">
        <v>73.44</v>
      </c>
      <c r="Q231" s="5">
        <f>#REF!*#REF!</f>
        <v>256363.51999999999</v>
      </c>
      <c r="R231" s="5">
        <v>525316.31999999995</v>
      </c>
      <c r="S231" s="5">
        <f>#REF!-#REF!</f>
        <v>268952.8</v>
      </c>
      <c r="T231" s="36">
        <f t="shared" si="3"/>
        <v>1.0491071428571399</v>
      </c>
    </row>
    <row r="232" spans="1:20" x14ac:dyDescent="0.2">
      <c r="A232" s="25" t="s">
        <v>32</v>
      </c>
      <c r="B232" s="25" t="s">
        <v>33</v>
      </c>
      <c r="C232" s="25" t="s">
        <v>42</v>
      </c>
      <c r="D232" s="25" t="s">
        <v>23</v>
      </c>
      <c r="E232" s="25" t="s">
        <v>1915</v>
      </c>
      <c r="F232" s="2">
        <v>41422</v>
      </c>
      <c r="G232" s="23" t="str">
        <f>TEXT(Table2[[#This Row],[Order-Date]],"mmm")</f>
        <v>May</v>
      </c>
      <c r="H232">
        <v>2013</v>
      </c>
      <c r="I232">
        <v>201622998</v>
      </c>
      <c r="J232" s="2">
        <v>41400</v>
      </c>
      <c r="K232" s="23">
        <f>WEEKDAY(#REF!,1)</f>
        <v>2</v>
      </c>
      <c r="L232" s="25" t="str">
        <f>IF(#REF!&gt;=#REF!,#REF!-#REF!,"")</f>
        <v/>
      </c>
      <c r="M232" s="4">
        <v>3581</v>
      </c>
      <c r="N232" s="5">
        <v>109.28</v>
      </c>
      <c r="O232" s="5">
        <v>35.840000000000003</v>
      </c>
      <c r="P232" s="5">
        <v>73.44</v>
      </c>
      <c r="Q232" s="5">
        <f>#REF!*#REF!</f>
        <v>128343.03999999999</v>
      </c>
      <c r="R232" s="5">
        <v>262988.64</v>
      </c>
      <c r="S232" s="5">
        <f>#REF!-#REF!</f>
        <v>134645.6</v>
      </c>
      <c r="T232" s="36">
        <f t="shared" si="3"/>
        <v>1.0491071428571399</v>
      </c>
    </row>
    <row r="233" spans="1:20" x14ac:dyDescent="0.2">
      <c r="A233" s="25" t="s">
        <v>29</v>
      </c>
      <c r="B233" s="25" t="s">
        <v>69</v>
      </c>
      <c r="C233" s="25" t="s">
        <v>49</v>
      </c>
      <c r="D233" s="25" t="s">
        <v>27</v>
      </c>
      <c r="E233" s="25" t="s">
        <v>1917</v>
      </c>
      <c r="F233" s="2">
        <v>41677</v>
      </c>
      <c r="G233" s="23" t="str">
        <f>TEXT(Table2[[#This Row],[Order-Date]],"mmm")</f>
        <v>Feb</v>
      </c>
      <c r="H233">
        <v>2014</v>
      </c>
      <c r="I233">
        <v>256095016</v>
      </c>
      <c r="J233" s="2">
        <v>41872</v>
      </c>
      <c r="K233" s="23">
        <f>WEEKDAY(#REF!,1)</f>
        <v>5</v>
      </c>
      <c r="L233" s="25">
        <f>IF(#REF!&gt;=#REF!,#REF!-#REF!,"")</f>
        <v>195</v>
      </c>
      <c r="M233" s="4">
        <v>3061</v>
      </c>
      <c r="N233" s="5">
        <v>651.21</v>
      </c>
      <c r="O233" s="5">
        <v>524.96</v>
      </c>
      <c r="P233" s="5">
        <v>126.25</v>
      </c>
      <c r="Q233" s="5">
        <f>#REF!*#REF!</f>
        <v>1606902.56</v>
      </c>
      <c r="R233" s="5">
        <v>386451.25</v>
      </c>
      <c r="S233" s="5">
        <f>#REF!-#REF!</f>
        <v>-1220451.31</v>
      </c>
      <c r="T233" s="36">
        <f t="shared" si="3"/>
        <v>-0.75950548613227697</v>
      </c>
    </row>
    <row r="234" spans="1:20" x14ac:dyDescent="0.2">
      <c r="A234" s="25" t="s">
        <v>46</v>
      </c>
      <c r="B234" s="25" t="s">
        <v>108</v>
      </c>
      <c r="C234" s="25" t="s">
        <v>65</v>
      </c>
      <c r="D234" s="25" t="s">
        <v>27</v>
      </c>
      <c r="E234" s="25" t="s">
        <v>1915</v>
      </c>
      <c r="F234" s="2">
        <v>42815</v>
      </c>
      <c r="G234" s="23" t="str">
        <f>TEXT(Table2[[#This Row],[Order-Date]],"mmm")</f>
        <v>Mar</v>
      </c>
      <c r="H234">
        <v>2017</v>
      </c>
      <c r="I234">
        <v>420828568</v>
      </c>
      <c r="J234" s="2">
        <v>42823</v>
      </c>
      <c r="K234" s="23">
        <f>WEEKDAY(#REF!,1)</f>
        <v>4</v>
      </c>
      <c r="L234" s="25">
        <f>IF(#REF!&gt;=#REF!,#REF!-#REF!,"")</f>
        <v>8</v>
      </c>
      <c r="M234" s="4">
        <v>1380</v>
      </c>
      <c r="N234" s="5">
        <v>9.33</v>
      </c>
      <c r="O234" s="5">
        <v>6.92</v>
      </c>
      <c r="P234" s="5">
        <v>2.41</v>
      </c>
      <c r="Q234" s="5">
        <f>#REF!*#REF!</f>
        <v>9549.6</v>
      </c>
      <c r="R234" s="5">
        <v>3325.8</v>
      </c>
      <c r="S234" s="5">
        <f>#REF!-#REF!</f>
        <v>-6223.8</v>
      </c>
      <c r="T234" s="36">
        <f t="shared" si="3"/>
        <v>-0.65173410404624299</v>
      </c>
    </row>
    <row r="235" spans="1:20" x14ac:dyDescent="0.2">
      <c r="A235" s="25" t="s">
        <v>46</v>
      </c>
      <c r="B235" s="25" t="s">
        <v>171</v>
      </c>
      <c r="C235" s="25" t="s">
        <v>34</v>
      </c>
      <c r="D235" s="25" t="s">
        <v>23</v>
      </c>
      <c r="E235" s="25" t="s">
        <v>1916</v>
      </c>
      <c r="F235" s="2">
        <v>41350</v>
      </c>
      <c r="G235" s="23" t="str">
        <f>TEXT(Table2[[#This Row],[Order-Date]],"mmm")</f>
        <v>Mar</v>
      </c>
      <c r="H235">
        <v>2013</v>
      </c>
      <c r="I235">
        <v>523997485</v>
      </c>
      <c r="J235" s="2">
        <v>41387</v>
      </c>
      <c r="K235" s="23">
        <f>WEEKDAY(#REF!,1)</f>
        <v>3</v>
      </c>
      <c r="L235" s="25">
        <f>IF(#REF!&gt;=#REF!,#REF!-#REF!,"")</f>
        <v>37</v>
      </c>
      <c r="M235" s="4">
        <v>1355</v>
      </c>
      <c r="N235" s="5">
        <v>205.7</v>
      </c>
      <c r="O235" s="5">
        <v>117.11</v>
      </c>
      <c r="P235" s="5">
        <v>88.59</v>
      </c>
      <c r="Q235" s="5">
        <f>#REF!*#REF!</f>
        <v>158684.04999999999</v>
      </c>
      <c r="R235" s="5">
        <v>120039.45</v>
      </c>
      <c r="S235" s="5">
        <f>#REF!-#REF!</f>
        <v>-38644.6</v>
      </c>
      <c r="T235" s="36">
        <f t="shared" si="3"/>
        <v>-0.24353172231235601</v>
      </c>
    </row>
    <row r="236" spans="1:20" x14ac:dyDescent="0.2">
      <c r="A236" s="25" t="s">
        <v>32</v>
      </c>
      <c r="B236" s="25" t="s">
        <v>170</v>
      </c>
      <c r="C236" s="25" t="s">
        <v>49</v>
      </c>
      <c r="D236" s="25" t="s">
        <v>23</v>
      </c>
      <c r="E236" s="25" t="s">
        <v>1918</v>
      </c>
      <c r="F236" s="2">
        <v>40298</v>
      </c>
      <c r="G236" s="23" t="str">
        <f>TEXT(Table2[[#This Row],[Order-Date]],"mmm")</f>
        <v>Apr</v>
      </c>
      <c r="H236">
        <v>2010</v>
      </c>
      <c r="I236">
        <v>914088094</v>
      </c>
      <c r="J236" s="2">
        <v>40242</v>
      </c>
      <c r="K236" s="23">
        <f>WEEKDAY(#REF!,1)</f>
        <v>6</v>
      </c>
      <c r="L236" s="25" t="str">
        <f>IF(#REF!&gt;=#REF!,#REF!-#REF!,"")</f>
        <v/>
      </c>
      <c r="M236" s="4">
        <v>7835</v>
      </c>
      <c r="N236" s="5">
        <v>651.21</v>
      </c>
      <c r="O236" s="5">
        <v>524.96</v>
      </c>
      <c r="P236" s="5">
        <v>126.25</v>
      </c>
      <c r="Q236" s="5">
        <f>#REF!*#REF!</f>
        <v>4113061.6</v>
      </c>
      <c r="R236" s="5">
        <v>989168.75</v>
      </c>
      <c r="S236" s="5">
        <f>#REF!-#REF!</f>
        <v>-3123892.85</v>
      </c>
      <c r="T236" s="36">
        <f t="shared" si="3"/>
        <v>-0.75950548613227697</v>
      </c>
    </row>
    <row r="237" spans="1:20" x14ac:dyDescent="0.2">
      <c r="A237" s="25" t="s">
        <v>46</v>
      </c>
      <c r="B237" s="25" t="s">
        <v>172</v>
      </c>
      <c r="C237" s="25" t="s">
        <v>26</v>
      </c>
      <c r="D237" s="25" t="s">
        <v>23</v>
      </c>
      <c r="E237" s="25" t="s">
        <v>1915</v>
      </c>
      <c r="F237" s="2">
        <v>41533</v>
      </c>
      <c r="G237" s="23" t="str">
        <f>TEXT(Table2[[#This Row],[Order-Date]],"mmm")</f>
        <v>Sep</v>
      </c>
      <c r="H237">
        <v>2013</v>
      </c>
      <c r="I237">
        <v>209899222</v>
      </c>
      <c r="J237" s="2">
        <v>41545</v>
      </c>
      <c r="K237" s="23">
        <f>WEEKDAY(#REF!,1)</f>
        <v>7</v>
      </c>
      <c r="L237" s="25">
        <f>IF(#REF!&gt;=#REF!,#REF!-#REF!,"")</f>
        <v>12</v>
      </c>
      <c r="M237" s="4">
        <v>2699</v>
      </c>
      <c r="N237" s="5">
        <v>152.58000000000001</v>
      </c>
      <c r="O237" s="5">
        <v>97.44</v>
      </c>
      <c r="P237" s="5">
        <v>55.14</v>
      </c>
      <c r="Q237" s="5">
        <f>#REF!*#REF!</f>
        <v>262990.56</v>
      </c>
      <c r="R237" s="5">
        <v>148822.85999999999</v>
      </c>
      <c r="S237" s="5">
        <f>#REF!-#REF!</f>
        <v>-114167.7</v>
      </c>
      <c r="T237" s="36">
        <f t="shared" si="3"/>
        <v>-0.43411330049261099</v>
      </c>
    </row>
    <row r="238" spans="1:20" x14ac:dyDescent="0.2">
      <c r="A238" s="25" t="s">
        <v>46</v>
      </c>
      <c r="B238" s="25" t="s">
        <v>173</v>
      </c>
      <c r="C238" s="25" t="s">
        <v>42</v>
      </c>
      <c r="D238" s="25" t="s">
        <v>27</v>
      </c>
      <c r="E238" s="25" t="s">
        <v>1915</v>
      </c>
      <c r="F238" s="2">
        <v>41789</v>
      </c>
      <c r="G238" s="23" t="str">
        <f>TEXT(Table2[[#This Row],[Order-Date]],"mmm")</f>
        <v>May</v>
      </c>
      <c r="H238">
        <v>2014</v>
      </c>
      <c r="I238">
        <v>250542199</v>
      </c>
      <c r="J238" s="2">
        <v>41646</v>
      </c>
      <c r="K238" s="23">
        <f>WEEKDAY(#REF!,1)</f>
        <v>3</v>
      </c>
      <c r="L238" s="25" t="str">
        <f>IF(#REF!&gt;=#REF!,#REF!-#REF!,"")</f>
        <v/>
      </c>
      <c r="M238" s="4">
        <v>9859</v>
      </c>
      <c r="N238" s="5">
        <v>109.28</v>
      </c>
      <c r="O238" s="5">
        <v>35.840000000000003</v>
      </c>
      <c r="P238" s="5">
        <v>73.44</v>
      </c>
      <c r="Q238" s="5">
        <f>#REF!*#REF!</f>
        <v>353346.56</v>
      </c>
      <c r="R238" s="5">
        <v>724044.96</v>
      </c>
      <c r="S238" s="5">
        <f>#REF!-#REF!</f>
        <v>370698.4</v>
      </c>
      <c r="T238" s="36">
        <f t="shared" si="3"/>
        <v>1.0491071428571399</v>
      </c>
    </row>
    <row r="239" spans="1:20" x14ac:dyDescent="0.2">
      <c r="A239" s="25" t="s">
        <v>29</v>
      </c>
      <c r="B239" s="25" t="s">
        <v>174</v>
      </c>
      <c r="C239" s="25" t="s">
        <v>56</v>
      </c>
      <c r="D239" s="25" t="s">
        <v>23</v>
      </c>
      <c r="E239" s="25" t="s">
        <v>1916</v>
      </c>
      <c r="F239" s="2">
        <v>42336</v>
      </c>
      <c r="G239" s="23" t="str">
        <f>TEXT(Table2[[#This Row],[Order-Date]],"mmm")</f>
        <v>Nov</v>
      </c>
      <c r="H239">
        <v>2015</v>
      </c>
      <c r="I239">
        <v>245440852</v>
      </c>
      <c r="J239" s="2">
        <v>42355</v>
      </c>
      <c r="K239" s="23">
        <f>WEEKDAY(#REF!,1)</f>
        <v>5</v>
      </c>
      <c r="L239" s="25">
        <f>IF(#REF!&gt;=#REF!,#REF!-#REF!,"")</f>
        <v>19</v>
      </c>
      <c r="M239" s="4">
        <v>257</v>
      </c>
      <c r="N239" s="5">
        <v>421.89</v>
      </c>
      <c r="O239" s="5">
        <v>364.69</v>
      </c>
      <c r="P239" s="5">
        <v>57.2</v>
      </c>
      <c r="Q239" s="5">
        <f>#REF!*#REF!</f>
        <v>93725.33</v>
      </c>
      <c r="R239" s="5">
        <v>14700.4</v>
      </c>
      <c r="S239" s="5">
        <f>#REF!-#REF!</f>
        <v>-79024.929999999993</v>
      </c>
      <c r="T239" s="36">
        <f t="shared" si="3"/>
        <v>-0.84315445995228799</v>
      </c>
    </row>
    <row r="240" spans="1:20" x14ac:dyDescent="0.2">
      <c r="A240" s="25" t="s">
        <v>46</v>
      </c>
      <c r="B240" s="25" t="s">
        <v>175</v>
      </c>
      <c r="C240" s="25" t="s">
        <v>77</v>
      </c>
      <c r="D240" s="25" t="s">
        <v>23</v>
      </c>
      <c r="E240" s="25" t="s">
        <v>1916</v>
      </c>
      <c r="F240" s="2">
        <v>42188</v>
      </c>
      <c r="G240" s="23" t="str">
        <f>TEXT(Table2[[#This Row],[Order-Date]],"mmm")</f>
        <v>Jul</v>
      </c>
      <c r="H240">
        <v>2015</v>
      </c>
      <c r="I240">
        <v>824331510</v>
      </c>
      <c r="J240" s="2">
        <v>42115</v>
      </c>
      <c r="K240" s="23">
        <f>WEEKDAY(#REF!,1)</f>
        <v>3</v>
      </c>
      <c r="L240" s="25" t="str">
        <f>IF(#REF!&gt;=#REF!,#REF!-#REF!,"")</f>
        <v/>
      </c>
      <c r="M240" s="4">
        <v>6867</v>
      </c>
      <c r="N240" s="5">
        <v>154.06</v>
      </c>
      <c r="O240" s="5">
        <v>90.93</v>
      </c>
      <c r="P240" s="5">
        <v>63.13</v>
      </c>
      <c r="Q240" s="5">
        <f>#REF!*#REF!</f>
        <v>624416.31000000006</v>
      </c>
      <c r="R240" s="5">
        <v>433513.71</v>
      </c>
      <c r="S240" s="5">
        <f>#REF!-#REF!</f>
        <v>-190902.6</v>
      </c>
      <c r="T240" s="36">
        <f t="shared" si="3"/>
        <v>-0.30572968217309998</v>
      </c>
    </row>
    <row r="241" spans="1:20" x14ac:dyDescent="0.2">
      <c r="A241" s="25" t="s">
        <v>46</v>
      </c>
      <c r="B241" s="25" t="s">
        <v>75</v>
      </c>
      <c r="C241" s="25" t="s">
        <v>56</v>
      </c>
      <c r="D241" s="25" t="s">
        <v>23</v>
      </c>
      <c r="E241" s="25" t="s">
        <v>1915</v>
      </c>
      <c r="F241" s="2">
        <v>41654</v>
      </c>
      <c r="G241" s="23" t="str">
        <f>TEXT(Table2[[#This Row],[Order-Date]],"mmm")</f>
        <v>Jan</v>
      </c>
      <c r="H241">
        <v>2014</v>
      </c>
      <c r="I241">
        <v>887263000</v>
      </c>
      <c r="J241" s="2">
        <v>41670</v>
      </c>
      <c r="K241" s="23">
        <f>WEEKDAY(#REF!,1)</f>
        <v>6</v>
      </c>
      <c r="L241" s="25">
        <f>IF(#REF!&gt;=#REF!,#REF!-#REF!,"")</f>
        <v>16</v>
      </c>
      <c r="M241" s="4">
        <v>9693</v>
      </c>
      <c r="N241" s="5">
        <v>421.89</v>
      </c>
      <c r="O241" s="5">
        <v>364.69</v>
      </c>
      <c r="P241" s="5">
        <v>57.2</v>
      </c>
      <c r="Q241" s="5">
        <f>#REF!*#REF!</f>
        <v>3534940.17</v>
      </c>
      <c r="R241" s="5">
        <v>554439.6</v>
      </c>
      <c r="S241" s="5">
        <f>#REF!-#REF!</f>
        <v>-2980500.57</v>
      </c>
      <c r="T241" s="36">
        <f t="shared" si="3"/>
        <v>-0.84315445995228799</v>
      </c>
    </row>
    <row r="242" spans="1:20" x14ac:dyDescent="0.2">
      <c r="A242" s="25" t="s">
        <v>46</v>
      </c>
      <c r="B242" s="25" t="s">
        <v>176</v>
      </c>
      <c r="C242" s="25" t="s">
        <v>34</v>
      </c>
      <c r="D242" s="25" t="s">
        <v>27</v>
      </c>
      <c r="E242" s="25" t="s">
        <v>1917</v>
      </c>
      <c r="F242" s="2">
        <v>42146</v>
      </c>
      <c r="G242" s="23" t="str">
        <f>TEXT(Table2[[#This Row],[Order-Date]],"mmm")</f>
        <v>May</v>
      </c>
      <c r="H242">
        <v>2015</v>
      </c>
      <c r="I242">
        <v>754596650</v>
      </c>
      <c r="J242" s="2">
        <v>42151</v>
      </c>
      <c r="K242" s="23">
        <f>WEEKDAY(#REF!,1)</f>
        <v>4</v>
      </c>
      <c r="L242" s="25">
        <f>IF(#REF!&gt;=#REF!,#REF!-#REF!,"")</f>
        <v>5</v>
      </c>
      <c r="M242" s="4">
        <v>772</v>
      </c>
      <c r="N242" s="5">
        <v>205.7</v>
      </c>
      <c r="O242" s="5">
        <v>117.11</v>
      </c>
      <c r="P242" s="5">
        <v>88.59</v>
      </c>
      <c r="Q242" s="5">
        <f>#REF!*#REF!</f>
        <v>90408.92</v>
      </c>
      <c r="R242" s="5">
        <v>68391.48</v>
      </c>
      <c r="S242" s="5">
        <f>#REF!-#REF!</f>
        <v>-22017.439999999999</v>
      </c>
      <c r="T242" s="36">
        <f t="shared" si="3"/>
        <v>-0.24353172231235601</v>
      </c>
    </row>
    <row r="243" spans="1:20" x14ac:dyDescent="0.2">
      <c r="A243" s="25" t="s">
        <v>29</v>
      </c>
      <c r="B243" s="25" t="s">
        <v>177</v>
      </c>
      <c r="C243" s="25" t="s">
        <v>65</v>
      </c>
      <c r="D243" s="25" t="s">
        <v>23</v>
      </c>
      <c r="E243" s="25" t="s">
        <v>1917</v>
      </c>
      <c r="F243" s="2">
        <v>40838</v>
      </c>
      <c r="G243" s="23" t="str">
        <f>TEXT(Table2[[#This Row],[Order-Date]],"mmm")</f>
        <v>Oct</v>
      </c>
      <c r="H243">
        <v>2011</v>
      </c>
      <c r="I243">
        <v>817006289</v>
      </c>
      <c r="J243" s="2">
        <v>40861</v>
      </c>
      <c r="K243" s="23">
        <f>WEEKDAY(#REF!,1)</f>
        <v>2</v>
      </c>
      <c r="L243" s="25">
        <f>IF(#REF!&gt;=#REF!,#REF!-#REF!,"")</f>
        <v>23</v>
      </c>
      <c r="M243" s="4">
        <v>9172</v>
      </c>
      <c r="N243" s="5">
        <v>9.33</v>
      </c>
      <c r="O243" s="5">
        <v>6.92</v>
      </c>
      <c r="P243" s="5">
        <v>2.41</v>
      </c>
      <c r="Q243" s="5">
        <f>#REF!*#REF!</f>
        <v>63470.239999999998</v>
      </c>
      <c r="R243" s="5">
        <v>22104.52</v>
      </c>
      <c r="S243" s="5">
        <f>#REF!-#REF!</f>
        <v>-41365.72</v>
      </c>
      <c r="T243" s="36">
        <f t="shared" si="3"/>
        <v>-0.65173410404624299</v>
      </c>
    </row>
    <row r="244" spans="1:20" x14ac:dyDescent="0.2">
      <c r="A244" s="25" t="s">
        <v>46</v>
      </c>
      <c r="B244" s="25" t="s">
        <v>136</v>
      </c>
      <c r="C244" s="25" t="s">
        <v>42</v>
      </c>
      <c r="D244" s="25" t="s">
        <v>27</v>
      </c>
      <c r="E244" s="25" t="s">
        <v>1917</v>
      </c>
      <c r="F244" s="2">
        <v>41123</v>
      </c>
      <c r="G244" s="23" t="str">
        <f>TEXT(Table2[[#This Row],[Order-Date]],"mmm")</f>
        <v>Aug</v>
      </c>
      <c r="H244">
        <v>2012</v>
      </c>
      <c r="I244">
        <v>185478246</v>
      </c>
      <c r="J244" s="2">
        <v>40988</v>
      </c>
      <c r="K244" s="23">
        <f>WEEKDAY(#REF!,1)</f>
        <v>3</v>
      </c>
      <c r="L244" s="25" t="str">
        <f>IF(#REF!&gt;=#REF!,#REF!-#REF!,"")</f>
        <v/>
      </c>
      <c r="M244" s="4">
        <v>5989</v>
      </c>
      <c r="N244" s="5">
        <v>109.28</v>
      </c>
      <c r="O244" s="5">
        <v>35.840000000000003</v>
      </c>
      <c r="P244" s="5">
        <v>73.44</v>
      </c>
      <c r="Q244" s="5">
        <f>#REF!*#REF!</f>
        <v>214645.76000000001</v>
      </c>
      <c r="R244" s="5">
        <v>439832.16</v>
      </c>
      <c r="S244" s="5">
        <f>#REF!-#REF!</f>
        <v>225186.4</v>
      </c>
      <c r="T244" s="36">
        <f t="shared" si="3"/>
        <v>1.0491071428571399</v>
      </c>
    </row>
    <row r="245" spans="1:20" x14ac:dyDescent="0.2">
      <c r="A245" s="25" t="s">
        <v>32</v>
      </c>
      <c r="B245" s="25" t="s">
        <v>87</v>
      </c>
      <c r="C245" s="25" t="s">
        <v>39</v>
      </c>
      <c r="D245" s="25" t="s">
        <v>27</v>
      </c>
      <c r="E245" s="25" t="s">
        <v>1918</v>
      </c>
      <c r="F245" s="2">
        <v>41928</v>
      </c>
      <c r="G245" s="23" t="str">
        <f>TEXT(Table2[[#This Row],[Order-Date]],"mmm")</f>
        <v>Oct</v>
      </c>
      <c r="H245">
        <v>2014</v>
      </c>
      <c r="I245">
        <v>741311347</v>
      </c>
      <c r="J245" s="2">
        <v>41770</v>
      </c>
      <c r="K245" s="23">
        <f>WEEKDAY(#REF!,1)</f>
        <v>1</v>
      </c>
      <c r="L245" s="25" t="str">
        <f>IF(#REF!&gt;=#REF!,#REF!-#REF!,"")</f>
        <v/>
      </c>
      <c r="M245" s="4">
        <v>9356</v>
      </c>
      <c r="N245" s="5">
        <v>81.73</v>
      </c>
      <c r="O245" s="5">
        <v>56.67</v>
      </c>
      <c r="P245" s="5">
        <v>25.06</v>
      </c>
      <c r="Q245" s="5">
        <f>#REF!*#REF!</f>
        <v>530204.52</v>
      </c>
      <c r="R245" s="5">
        <v>234461.36</v>
      </c>
      <c r="S245" s="5">
        <f>#REF!-#REF!</f>
        <v>-295743.15999999997</v>
      </c>
      <c r="T245" s="36">
        <f t="shared" si="3"/>
        <v>-0.55779071819304704</v>
      </c>
    </row>
    <row r="246" spans="1:20" x14ac:dyDescent="0.2">
      <c r="A246" s="25" t="s">
        <v>37</v>
      </c>
      <c r="B246" s="25" t="s">
        <v>178</v>
      </c>
      <c r="C246" s="25" t="s">
        <v>39</v>
      </c>
      <c r="D246" s="25" t="s">
        <v>27</v>
      </c>
      <c r="E246" s="25" t="s">
        <v>1915</v>
      </c>
      <c r="F246" s="2">
        <v>40861</v>
      </c>
      <c r="G246" s="23" t="str">
        <f>TEXT(Table2[[#This Row],[Order-Date]],"mmm")</f>
        <v>Nov</v>
      </c>
      <c r="H246">
        <v>2011</v>
      </c>
      <c r="I246">
        <v>386116921</v>
      </c>
      <c r="J246" s="2">
        <v>40899</v>
      </c>
      <c r="K246" s="23">
        <f>WEEKDAY(#REF!,1)</f>
        <v>5</v>
      </c>
      <c r="L246" s="25">
        <f>IF(#REF!&gt;=#REF!,#REF!-#REF!,"")</f>
        <v>38</v>
      </c>
      <c r="M246" s="4">
        <v>9432</v>
      </c>
      <c r="N246" s="5">
        <v>81.73</v>
      </c>
      <c r="O246" s="5">
        <v>56.67</v>
      </c>
      <c r="P246" s="5">
        <v>25.06</v>
      </c>
      <c r="Q246" s="5">
        <f>#REF!*#REF!</f>
        <v>534511.43999999994</v>
      </c>
      <c r="R246" s="5">
        <v>236365.92</v>
      </c>
      <c r="S246" s="5">
        <f>#REF!-#REF!</f>
        <v>-298145.52</v>
      </c>
      <c r="T246" s="36">
        <f t="shared" si="3"/>
        <v>-0.55779071819304804</v>
      </c>
    </row>
    <row r="247" spans="1:20" x14ac:dyDescent="0.2">
      <c r="A247" s="25" t="s">
        <v>20</v>
      </c>
      <c r="B247" s="25" t="s">
        <v>179</v>
      </c>
      <c r="C247" s="25" t="s">
        <v>56</v>
      </c>
      <c r="D247" s="25" t="s">
        <v>27</v>
      </c>
      <c r="E247" s="25" t="s">
        <v>1916</v>
      </c>
      <c r="F247" s="2">
        <v>42068</v>
      </c>
      <c r="G247" s="23" t="str">
        <f>TEXT(Table2[[#This Row],[Order-Date]],"mmm")</f>
        <v>Mar</v>
      </c>
      <c r="H247">
        <v>2015</v>
      </c>
      <c r="I247">
        <v>691818797</v>
      </c>
      <c r="J247" s="2">
        <v>42190</v>
      </c>
      <c r="K247" s="23">
        <f>WEEKDAY(#REF!,1)</f>
        <v>1</v>
      </c>
      <c r="L247" s="25">
        <f>IF(#REF!&gt;=#REF!,#REF!-#REF!,"")</f>
        <v>122</v>
      </c>
      <c r="M247" s="4">
        <v>3411</v>
      </c>
      <c r="N247" s="5">
        <v>421.89</v>
      </c>
      <c r="O247" s="5">
        <v>364.69</v>
      </c>
      <c r="P247" s="5">
        <v>57.2</v>
      </c>
      <c r="Q247" s="5">
        <f>#REF!*#REF!</f>
        <v>1243957.5900000001</v>
      </c>
      <c r="R247" s="5">
        <v>195109.2</v>
      </c>
      <c r="S247" s="5">
        <f>#REF!-#REF!</f>
        <v>-1048848.3899999999</v>
      </c>
      <c r="T247" s="36">
        <f t="shared" si="3"/>
        <v>-0.84315445995228799</v>
      </c>
    </row>
    <row r="248" spans="1:20" x14ac:dyDescent="0.2">
      <c r="A248" s="25" t="s">
        <v>20</v>
      </c>
      <c r="B248" s="25" t="s">
        <v>180</v>
      </c>
      <c r="C248" s="25" t="s">
        <v>26</v>
      </c>
      <c r="D248" s="25" t="s">
        <v>23</v>
      </c>
      <c r="E248" s="25" t="s">
        <v>1918</v>
      </c>
      <c r="F248" s="2">
        <v>42201</v>
      </c>
      <c r="G248" s="23" t="str">
        <f>TEXT(Table2[[#This Row],[Order-Date]],"mmm")</f>
        <v>Jul</v>
      </c>
      <c r="H248">
        <v>2015</v>
      </c>
      <c r="I248">
        <v>150653302</v>
      </c>
      <c r="J248" s="2">
        <v>42044</v>
      </c>
      <c r="K248" s="23">
        <f>WEEKDAY(#REF!,1)</f>
        <v>2</v>
      </c>
      <c r="L248" s="25" t="str">
        <f>IF(#REF!&gt;=#REF!,#REF!-#REF!,"")</f>
        <v/>
      </c>
      <c r="M248" s="4">
        <v>515</v>
      </c>
      <c r="N248" s="5">
        <v>152.58000000000001</v>
      </c>
      <c r="O248" s="5">
        <v>97.44</v>
      </c>
      <c r="P248" s="5">
        <v>55.14</v>
      </c>
      <c r="Q248" s="5">
        <f>#REF!*#REF!</f>
        <v>50181.599999999999</v>
      </c>
      <c r="R248" s="5">
        <v>28397.1</v>
      </c>
      <c r="S248" s="5">
        <f>#REF!-#REF!</f>
        <v>-21784.5</v>
      </c>
      <c r="T248" s="36">
        <f t="shared" si="3"/>
        <v>-0.43411330049261099</v>
      </c>
    </row>
    <row r="249" spans="1:20" x14ac:dyDescent="0.2">
      <c r="A249" s="25" t="s">
        <v>32</v>
      </c>
      <c r="B249" s="25" t="s">
        <v>96</v>
      </c>
      <c r="C249" s="25" t="s">
        <v>77</v>
      </c>
      <c r="D249" s="25" t="s">
        <v>27</v>
      </c>
      <c r="E249" s="25" t="s">
        <v>1915</v>
      </c>
      <c r="F249" s="2">
        <v>42008</v>
      </c>
      <c r="G249" s="23" t="str">
        <f>TEXT(Table2[[#This Row],[Order-Date]],"mmm")</f>
        <v>Jan</v>
      </c>
      <c r="H249">
        <v>2015</v>
      </c>
      <c r="I249">
        <v>925169265</v>
      </c>
      <c r="J249" s="2">
        <v>42068</v>
      </c>
      <c r="K249" s="23">
        <f>WEEKDAY(#REF!,1)</f>
        <v>5</v>
      </c>
      <c r="L249" s="25">
        <f>IF(#REF!&gt;=#REF!,#REF!-#REF!,"")</f>
        <v>60</v>
      </c>
      <c r="M249" s="4">
        <v>7000</v>
      </c>
      <c r="N249" s="5">
        <v>154.06</v>
      </c>
      <c r="O249" s="5">
        <v>90.93</v>
      </c>
      <c r="P249" s="5">
        <v>63.13</v>
      </c>
      <c r="Q249" s="5">
        <f>#REF!*#REF!</f>
        <v>636510</v>
      </c>
      <c r="R249" s="5">
        <v>441910</v>
      </c>
      <c r="S249" s="5">
        <f>#REF!-#REF!</f>
        <v>-194600</v>
      </c>
      <c r="T249" s="36">
        <f t="shared" si="3"/>
        <v>-0.30572968217309998</v>
      </c>
    </row>
    <row r="250" spans="1:20" x14ac:dyDescent="0.2">
      <c r="A250" s="25" t="s">
        <v>29</v>
      </c>
      <c r="B250" s="25" t="s">
        <v>181</v>
      </c>
      <c r="C250" s="25" t="s">
        <v>77</v>
      </c>
      <c r="D250" s="25" t="s">
        <v>23</v>
      </c>
      <c r="E250" s="25" t="s">
        <v>1917</v>
      </c>
      <c r="F250" s="2">
        <v>40441</v>
      </c>
      <c r="G250" s="23" t="str">
        <f>TEXT(Table2[[#This Row],[Order-Date]],"mmm")</f>
        <v>Sep</v>
      </c>
      <c r="H250">
        <v>2010</v>
      </c>
      <c r="I250">
        <v>298228013</v>
      </c>
      <c r="J250" s="2">
        <v>40476</v>
      </c>
      <c r="K250" s="23">
        <f>WEEKDAY(#REF!,1)</f>
        <v>2</v>
      </c>
      <c r="L250" s="25">
        <f>IF(#REF!&gt;=#REF!,#REF!-#REF!,"")</f>
        <v>35</v>
      </c>
      <c r="M250" s="4">
        <v>1151</v>
      </c>
      <c r="N250" s="5">
        <v>154.06</v>
      </c>
      <c r="O250" s="5">
        <v>90.93</v>
      </c>
      <c r="P250" s="5">
        <v>63.13</v>
      </c>
      <c r="Q250" s="5">
        <f>#REF!*#REF!</f>
        <v>104660.43</v>
      </c>
      <c r="R250" s="5">
        <v>72662.63</v>
      </c>
      <c r="S250" s="5">
        <f>#REF!-#REF!</f>
        <v>-31997.8</v>
      </c>
      <c r="T250" s="36">
        <f t="shared" si="3"/>
        <v>-0.30572968217309998</v>
      </c>
    </row>
    <row r="251" spans="1:20" x14ac:dyDescent="0.2">
      <c r="A251" s="25" t="s">
        <v>40</v>
      </c>
      <c r="B251" s="25" t="s">
        <v>140</v>
      </c>
      <c r="C251" s="25" t="s">
        <v>49</v>
      </c>
      <c r="D251" s="25" t="s">
        <v>23</v>
      </c>
      <c r="E251" s="25" t="s">
        <v>1916</v>
      </c>
      <c r="F251" s="2">
        <v>40414</v>
      </c>
      <c r="G251" s="23" t="str">
        <f>TEXT(Table2[[#This Row],[Order-Date]],"mmm")</f>
        <v>Aug</v>
      </c>
      <c r="H251">
        <v>2010</v>
      </c>
      <c r="I251">
        <v>123003375</v>
      </c>
      <c r="J251" s="2">
        <v>40437</v>
      </c>
      <c r="K251" s="23">
        <f>WEEKDAY(#REF!,1)</f>
        <v>5</v>
      </c>
      <c r="L251" s="25">
        <f>IF(#REF!&gt;=#REF!,#REF!-#REF!,"")</f>
        <v>23</v>
      </c>
      <c r="M251" s="4">
        <v>8287</v>
      </c>
      <c r="N251" s="5">
        <v>651.21</v>
      </c>
      <c r="O251" s="5">
        <v>524.96</v>
      </c>
      <c r="P251" s="5">
        <v>126.25</v>
      </c>
      <c r="Q251" s="5">
        <f>#REF!*#REF!</f>
        <v>4350343.5199999996</v>
      </c>
      <c r="R251" s="5">
        <v>1046233.75</v>
      </c>
      <c r="S251" s="5">
        <f>#REF!-#REF!</f>
        <v>-3304109.77</v>
      </c>
      <c r="T251" s="36">
        <f t="shared" si="3"/>
        <v>-0.75950548613227697</v>
      </c>
    </row>
    <row r="252" spans="1:20" x14ac:dyDescent="0.2">
      <c r="A252" s="25" t="s">
        <v>29</v>
      </c>
      <c r="B252" s="25" t="s">
        <v>111</v>
      </c>
      <c r="C252" s="25" t="s">
        <v>26</v>
      </c>
      <c r="D252" s="25" t="s">
        <v>23</v>
      </c>
      <c r="E252" s="25" t="s">
        <v>1918</v>
      </c>
      <c r="F252" s="2">
        <v>42809</v>
      </c>
      <c r="G252" s="23" t="str">
        <f>TEXT(Table2[[#This Row],[Order-Date]],"mmm")</f>
        <v>Mar</v>
      </c>
      <c r="H252">
        <v>2017</v>
      </c>
      <c r="I252">
        <v>972981679</v>
      </c>
      <c r="J252" s="2">
        <v>42982</v>
      </c>
      <c r="K252" s="23">
        <f>WEEKDAY(#REF!,1)</f>
        <v>2</v>
      </c>
      <c r="L252" s="25">
        <f>IF(#REF!&gt;=#REF!,#REF!-#REF!,"")</f>
        <v>173</v>
      </c>
      <c r="M252" s="4">
        <v>5755</v>
      </c>
      <c r="N252" s="5">
        <v>152.58000000000001</v>
      </c>
      <c r="O252" s="5">
        <v>97.44</v>
      </c>
      <c r="P252" s="5">
        <v>55.14</v>
      </c>
      <c r="Q252" s="5">
        <f>#REF!*#REF!</f>
        <v>560767.19999999995</v>
      </c>
      <c r="R252" s="5">
        <v>317330.7</v>
      </c>
      <c r="S252" s="5">
        <f>#REF!-#REF!</f>
        <v>-243436.5</v>
      </c>
      <c r="T252" s="36">
        <f t="shared" si="3"/>
        <v>-0.43411330049261099</v>
      </c>
    </row>
    <row r="253" spans="1:20" x14ac:dyDescent="0.2">
      <c r="A253" s="25" t="s">
        <v>32</v>
      </c>
      <c r="B253" s="25" t="s">
        <v>182</v>
      </c>
      <c r="C253" s="25" t="s">
        <v>31</v>
      </c>
      <c r="D253" s="25" t="s">
        <v>23</v>
      </c>
      <c r="E253" s="25" t="s">
        <v>1915</v>
      </c>
      <c r="F253" s="2">
        <v>41982</v>
      </c>
      <c r="G253" s="23" t="str">
        <f>TEXT(Table2[[#This Row],[Order-Date]],"mmm")</f>
        <v>Dec</v>
      </c>
      <c r="H253">
        <v>2014</v>
      </c>
      <c r="I253">
        <v>791961753</v>
      </c>
      <c r="J253" s="2">
        <v>41903</v>
      </c>
      <c r="K253" s="23">
        <f>WEEKDAY(#REF!,1)</f>
        <v>1</v>
      </c>
      <c r="L253" s="25" t="str">
        <f>IF(#REF!&gt;=#REF!,#REF!-#REF!,"")</f>
        <v/>
      </c>
      <c r="M253" s="4">
        <v>7937</v>
      </c>
      <c r="N253" s="5">
        <v>47.45</v>
      </c>
      <c r="O253" s="5">
        <v>31.79</v>
      </c>
      <c r="P253" s="5">
        <v>15.66</v>
      </c>
      <c r="Q253" s="5">
        <f>#REF!*#REF!</f>
        <v>252317.23</v>
      </c>
      <c r="R253" s="5">
        <v>124293.42</v>
      </c>
      <c r="S253" s="5">
        <f>#REF!-#REF!</f>
        <v>-128023.81</v>
      </c>
      <c r="T253" s="36">
        <f t="shared" si="3"/>
        <v>-0.50739226171752105</v>
      </c>
    </row>
    <row r="254" spans="1:20" x14ac:dyDescent="0.2">
      <c r="A254" s="25" t="s">
        <v>32</v>
      </c>
      <c r="B254" s="25" t="s">
        <v>110</v>
      </c>
      <c r="C254" s="25" t="s">
        <v>85</v>
      </c>
      <c r="D254" s="25" t="s">
        <v>23</v>
      </c>
      <c r="E254" s="25" t="s">
        <v>1918</v>
      </c>
      <c r="F254" s="2">
        <v>40627</v>
      </c>
      <c r="G254" s="23" t="str">
        <f>TEXT(Table2[[#This Row],[Order-Date]],"mmm")</f>
        <v>Mar</v>
      </c>
      <c r="H254">
        <v>2011</v>
      </c>
      <c r="I254">
        <v>744054925</v>
      </c>
      <c r="J254" s="2">
        <v>40633</v>
      </c>
      <c r="K254" s="23">
        <f>WEEKDAY(#REF!,1)</f>
        <v>5</v>
      </c>
      <c r="L254" s="25">
        <f>IF(#REF!&gt;=#REF!,#REF!-#REF!,"")</f>
        <v>6</v>
      </c>
      <c r="M254" s="4">
        <v>1242</v>
      </c>
      <c r="N254" s="5">
        <v>668.27</v>
      </c>
      <c r="O254" s="5">
        <v>502.54</v>
      </c>
      <c r="P254" s="5">
        <v>165.73</v>
      </c>
      <c r="Q254" s="5">
        <f>#REF!*#REF!</f>
        <v>624154.68000000005</v>
      </c>
      <c r="R254" s="5">
        <v>205836.66</v>
      </c>
      <c r="S254" s="5">
        <f>#REF!-#REF!</f>
        <v>-418318.02</v>
      </c>
      <c r="T254" s="36">
        <f t="shared" si="3"/>
        <v>-0.67021530624427905</v>
      </c>
    </row>
    <row r="255" spans="1:20" x14ac:dyDescent="0.2">
      <c r="A255" s="25" t="s">
        <v>32</v>
      </c>
      <c r="B255" s="25" t="s">
        <v>152</v>
      </c>
      <c r="C255" s="25" t="s">
        <v>49</v>
      </c>
      <c r="D255" s="25" t="s">
        <v>27</v>
      </c>
      <c r="E255" s="25" t="s">
        <v>1916</v>
      </c>
      <c r="F255" s="2">
        <v>40971</v>
      </c>
      <c r="G255" s="23" t="str">
        <f>TEXT(Table2[[#This Row],[Order-Date]],"mmm")</f>
        <v>Mar</v>
      </c>
      <c r="H255">
        <v>2012</v>
      </c>
      <c r="I255">
        <v>263685023</v>
      </c>
      <c r="J255" s="2">
        <v>41125</v>
      </c>
      <c r="K255" s="23">
        <f>WEEKDAY(#REF!,1)</f>
        <v>7</v>
      </c>
      <c r="L255" s="25">
        <f>IF(#REF!&gt;=#REF!,#REF!-#REF!,"")</f>
        <v>154</v>
      </c>
      <c r="M255" s="4">
        <v>9113</v>
      </c>
      <c r="N255" s="5">
        <v>651.21</v>
      </c>
      <c r="O255" s="5">
        <v>524.96</v>
      </c>
      <c r="P255" s="5">
        <v>126.25</v>
      </c>
      <c r="Q255" s="5">
        <f>#REF!*#REF!</f>
        <v>4783960.4800000004</v>
      </c>
      <c r="R255" s="5">
        <v>1150516.25</v>
      </c>
      <c r="S255" s="5">
        <f>#REF!-#REF!</f>
        <v>-3633444.23</v>
      </c>
      <c r="T255" s="36">
        <f t="shared" si="3"/>
        <v>-0.75950548613227697</v>
      </c>
    </row>
    <row r="256" spans="1:20" x14ac:dyDescent="0.2">
      <c r="A256" s="25" t="s">
        <v>20</v>
      </c>
      <c r="B256" s="25" t="s">
        <v>25</v>
      </c>
      <c r="C256" s="25" t="s">
        <v>22</v>
      </c>
      <c r="D256" s="25" t="s">
        <v>23</v>
      </c>
      <c r="E256" s="25" t="s">
        <v>1917</v>
      </c>
      <c r="F256" s="2">
        <v>42509</v>
      </c>
      <c r="G256" s="23" t="str">
        <f>TEXT(Table2[[#This Row],[Order-Date]],"mmm")</f>
        <v>May</v>
      </c>
      <c r="H256">
        <v>2016</v>
      </c>
      <c r="I256">
        <v>205588376</v>
      </c>
      <c r="J256" s="2">
        <v>42539</v>
      </c>
      <c r="K256" s="23">
        <f>WEEKDAY(#REF!,1)</f>
        <v>7</v>
      </c>
      <c r="L256" s="25">
        <f>IF(#REF!&gt;=#REF!,#REF!-#REF!,"")</f>
        <v>30</v>
      </c>
      <c r="M256" s="4">
        <v>7024</v>
      </c>
      <c r="N256" s="5">
        <v>255.28</v>
      </c>
      <c r="O256" s="5">
        <v>159.41999999999999</v>
      </c>
      <c r="P256" s="5">
        <v>95.86</v>
      </c>
      <c r="Q256" s="5">
        <f>#REF!*#REF!</f>
        <v>1119766.08</v>
      </c>
      <c r="R256" s="5">
        <v>673320.64</v>
      </c>
      <c r="S256" s="5">
        <f>#REF!-#REF!</f>
        <v>-446445.44</v>
      </c>
      <c r="T256" s="36">
        <f t="shared" si="3"/>
        <v>-0.39869527035503699</v>
      </c>
    </row>
    <row r="257" spans="1:20" x14ac:dyDescent="0.2">
      <c r="A257" s="25" t="s">
        <v>29</v>
      </c>
      <c r="B257" s="25" t="s">
        <v>134</v>
      </c>
      <c r="C257" s="25" t="s">
        <v>39</v>
      </c>
      <c r="D257" s="25" t="s">
        <v>27</v>
      </c>
      <c r="E257" s="25" t="s">
        <v>1915</v>
      </c>
      <c r="F257" s="2">
        <v>41127</v>
      </c>
      <c r="G257" s="23" t="str">
        <f>TEXT(Table2[[#This Row],[Order-Date]],"mmm")</f>
        <v>Aug</v>
      </c>
      <c r="H257">
        <v>2012</v>
      </c>
      <c r="I257">
        <v>594813811</v>
      </c>
      <c r="J257" s="2">
        <v>41077</v>
      </c>
      <c r="K257" s="23">
        <f>WEEKDAY(#REF!,1)</f>
        <v>1</v>
      </c>
      <c r="L257" s="25" t="str">
        <f>IF(#REF!&gt;=#REF!,#REF!-#REF!,"")</f>
        <v/>
      </c>
      <c r="M257" s="4">
        <v>7480</v>
      </c>
      <c r="N257" s="5">
        <v>81.73</v>
      </c>
      <c r="O257" s="5">
        <v>56.67</v>
      </c>
      <c r="P257" s="5">
        <v>25.06</v>
      </c>
      <c r="Q257" s="5">
        <f>#REF!*#REF!</f>
        <v>423891.6</v>
      </c>
      <c r="R257" s="5">
        <v>187448.8</v>
      </c>
      <c r="S257" s="5">
        <f>#REF!-#REF!</f>
        <v>-236442.8</v>
      </c>
      <c r="T257" s="36">
        <f t="shared" si="3"/>
        <v>-0.55779071819304704</v>
      </c>
    </row>
    <row r="258" spans="1:20" x14ac:dyDescent="0.2">
      <c r="A258" s="25" t="s">
        <v>29</v>
      </c>
      <c r="B258" s="25" t="s">
        <v>64</v>
      </c>
      <c r="C258" s="25" t="s">
        <v>42</v>
      </c>
      <c r="D258" s="25" t="s">
        <v>23</v>
      </c>
      <c r="E258" s="25" t="s">
        <v>1917</v>
      </c>
      <c r="F258" s="2">
        <v>41130</v>
      </c>
      <c r="G258" s="23" t="str">
        <f>TEXT(Table2[[#This Row],[Order-Date]],"mmm")</f>
        <v>Aug</v>
      </c>
      <c r="H258">
        <v>2012</v>
      </c>
      <c r="I258">
        <v>176722657</v>
      </c>
      <c r="J258" s="2">
        <v>41168</v>
      </c>
      <c r="K258" s="23">
        <f>WEEKDAY(#REF!,1)</f>
        <v>1</v>
      </c>
      <c r="L258" s="25">
        <f>IF(#REF!&gt;=#REF!,#REF!-#REF!,"")</f>
        <v>38</v>
      </c>
      <c r="M258" s="4">
        <v>5016</v>
      </c>
      <c r="N258" s="5">
        <v>109.28</v>
      </c>
      <c r="O258" s="5">
        <v>35.840000000000003</v>
      </c>
      <c r="P258" s="5">
        <v>73.44</v>
      </c>
      <c r="Q258" s="5">
        <f>#REF!*#REF!</f>
        <v>179773.44</v>
      </c>
      <c r="R258" s="5">
        <v>368375.03999999998</v>
      </c>
      <c r="S258" s="5">
        <f>#REF!-#REF!</f>
        <v>188601.60000000001</v>
      </c>
      <c r="T258" s="36">
        <f t="shared" si="3"/>
        <v>1.0491071428571399</v>
      </c>
    </row>
    <row r="259" spans="1:20" x14ac:dyDescent="0.2">
      <c r="A259" s="25" t="s">
        <v>29</v>
      </c>
      <c r="B259" s="25" t="s">
        <v>126</v>
      </c>
      <c r="C259" s="25" t="s">
        <v>39</v>
      </c>
      <c r="D259" s="25" t="s">
        <v>27</v>
      </c>
      <c r="E259" s="25" t="s">
        <v>1915</v>
      </c>
      <c r="F259" s="2">
        <v>40771</v>
      </c>
      <c r="G259" s="23" t="str">
        <f>TEXT(Table2[[#This Row],[Order-Date]],"mmm")</f>
        <v>Aug</v>
      </c>
      <c r="H259">
        <v>2011</v>
      </c>
      <c r="I259">
        <v>466988742</v>
      </c>
      <c r="J259" s="2">
        <v>40771</v>
      </c>
      <c r="K259" s="23">
        <f>WEEKDAY(#REF!,1)</f>
        <v>3</v>
      </c>
      <c r="L259" s="25">
        <f>IF(#REF!&gt;=#REF!,#REF!-#REF!,"")</f>
        <v>0</v>
      </c>
      <c r="M259" s="4">
        <v>1201</v>
      </c>
      <c r="N259" s="5">
        <v>81.73</v>
      </c>
      <c r="O259" s="5">
        <v>56.67</v>
      </c>
      <c r="P259" s="5">
        <v>25.06</v>
      </c>
      <c r="Q259" s="5">
        <f>#REF!*#REF!</f>
        <v>68060.67</v>
      </c>
      <c r="R259" s="5">
        <v>30097.06</v>
      </c>
      <c r="S259" s="5">
        <f>#REF!-#REF!</f>
        <v>-37963.61</v>
      </c>
      <c r="T259" s="36">
        <f t="shared" ref="T259:T322" si="4">S259/Q259</f>
        <v>-0.55779071819304704</v>
      </c>
    </row>
    <row r="260" spans="1:20" x14ac:dyDescent="0.2">
      <c r="A260" s="25" t="s">
        <v>46</v>
      </c>
      <c r="B260" s="25" t="s">
        <v>108</v>
      </c>
      <c r="C260" s="25" t="s">
        <v>39</v>
      </c>
      <c r="D260" s="25" t="s">
        <v>27</v>
      </c>
      <c r="E260" s="25" t="s">
        <v>1916</v>
      </c>
      <c r="F260" s="2">
        <v>41043</v>
      </c>
      <c r="G260" s="23" t="str">
        <f>TEXT(Table2[[#This Row],[Order-Date]],"mmm")</f>
        <v>May</v>
      </c>
      <c r="H260">
        <v>2012</v>
      </c>
      <c r="I260">
        <v>801598393</v>
      </c>
      <c r="J260" s="2">
        <v>40945</v>
      </c>
      <c r="K260" s="23">
        <f>WEEKDAY(#REF!,1)</f>
        <v>2</v>
      </c>
      <c r="L260" s="25" t="str">
        <f>IF(#REF!&gt;=#REF!,#REF!-#REF!,"")</f>
        <v/>
      </c>
      <c r="M260" s="4">
        <v>9633</v>
      </c>
      <c r="N260" s="5">
        <v>81.73</v>
      </c>
      <c r="O260" s="5">
        <v>56.67</v>
      </c>
      <c r="P260" s="5">
        <v>25.06</v>
      </c>
      <c r="Q260" s="5">
        <f>#REF!*#REF!</f>
        <v>545902.11</v>
      </c>
      <c r="R260" s="5">
        <v>241402.98</v>
      </c>
      <c r="S260" s="5">
        <f>#REF!-#REF!</f>
        <v>-304499.13</v>
      </c>
      <c r="T260" s="36">
        <f t="shared" si="4"/>
        <v>-0.55779071819304704</v>
      </c>
    </row>
    <row r="261" spans="1:20" x14ac:dyDescent="0.2">
      <c r="A261" s="25" t="s">
        <v>46</v>
      </c>
      <c r="B261" s="25" t="s">
        <v>172</v>
      </c>
      <c r="C261" s="25" t="s">
        <v>56</v>
      </c>
      <c r="D261" s="25" t="s">
        <v>27</v>
      </c>
      <c r="E261" s="25" t="s">
        <v>1915</v>
      </c>
      <c r="F261" s="2">
        <v>42122</v>
      </c>
      <c r="G261" s="23" t="str">
        <f>TEXT(Table2[[#This Row],[Order-Date]],"mmm")</f>
        <v>Apr</v>
      </c>
      <c r="H261">
        <v>2015</v>
      </c>
      <c r="I261">
        <v>586850440</v>
      </c>
      <c r="J261" s="2">
        <v>42222</v>
      </c>
      <c r="K261" s="23">
        <f>WEEKDAY(#REF!,1)</f>
        <v>5</v>
      </c>
      <c r="L261" s="25">
        <f>IF(#REF!&gt;=#REF!,#REF!-#REF!,"")</f>
        <v>100</v>
      </c>
      <c r="M261" s="4">
        <v>941</v>
      </c>
      <c r="N261" s="5">
        <v>421.89</v>
      </c>
      <c r="O261" s="5">
        <v>364.69</v>
      </c>
      <c r="P261" s="5">
        <v>57.2</v>
      </c>
      <c r="Q261" s="5">
        <f>#REF!*#REF!</f>
        <v>343173.29</v>
      </c>
      <c r="R261" s="5">
        <v>53825.2</v>
      </c>
      <c r="S261" s="5">
        <f>#REF!-#REF!</f>
        <v>-289348.09000000003</v>
      </c>
      <c r="T261" s="36">
        <f t="shared" si="4"/>
        <v>-0.84315445995228799</v>
      </c>
    </row>
    <row r="262" spans="1:20" x14ac:dyDescent="0.2">
      <c r="A262" s="25" t="s">
        <v>20</v>
      </c>
      <c r="B262" s="25" t="s">
        <v>61</v>
      </c>
      <c r="C262" s="25" t="s">
        <v>26</v>
      </c>
      <c r="D262" s="25" t="s">
        <v>27</v>
      </c>
      <c r="E262" s="25" t="s">
        <v>1917</v>
      </c>
      <c r="F262" s="2">
        <v>41780</v>
      </c>
      <c r="G262" s="23" t="str">
        <f>TEXT(Table2[[#This Row],[Order-Date]],"mmm")</f>
        <v>May</v>
      </c>
      <c r="H262">
        <v>2014</v>
      </c>
      <c r="I262">
        <v>649356210</v>
      </c>
      <c r="J262" s="2">
        <v>41780</v>
      </c>
      <c r="K262" s="23">
        <f>WEEKDAY(#REF!,1)</f>
        <v>4</v>
      </c>
      <c r="L262" s="25">
        <f>IF(#REF!&gt;=#REF!,#REF!-#REF!,"")</f>
        <v>0</v>
      </c>
      <c r="M262" s="4">
        <v>7787</v>
      </c>
      <c r="N262" s="5">
        <v>152.58000000000001</v>
      </c>
      <c r="O262" s="5">
        <v>97.44</v>
      </c>
      <c r="P262" s="5">
        <v>55.14</v>
      </c>
      <c r="Q262" s="5">
        <f>#REF!*#REF!</f>
        <v>758765.28</v>
      </c>
      <c r="R262" s="5">
        <v>429375.18</v>
      </c>
      <c r="S262" s="5">
        <f>#REF!-#REF!</f>
        <v>-329390.09999999998</v>
      </c>
      <c r="T262" s="36">
        <f t="shared" si="4"/>
        <v>-0.43411330049261099</v>
      </c>
    </row>
    <row r="263" spans="1:20" x14ac:dyDescent="0.2">
      <c r="A263" s="25" t="s">
        <v>37</v>
      </c>
      <c r="B263" s="25" t="s">
        <v>183</v>
      </c>
      <c r="C263" s="25" t="s">
        <v>34</v>
      </c>
      <c r="D263" s="25" t="s">
        <v>27</v>
      </c>
      <c r="E263" s="25" t="s">
        <v>1917</v>
      </c>
      <c r="F263" s="2">
        <v>42323</v>
      </c>
      <c r="G263" s="23" t="str">
        <f>TEXT(Table2[[#This Row],[Order-Date]],"mmm")</f>
        <v>Nov</v>
      </c>
      <c r="H263">
        <v>2015</v>
      </c>
      <c r="I263">
        <v>986039531</v>
      </c>
      <c r="J263" s="2">
        <v>42289</v>
      </c>
      <c r="K263" s="23">
        <f>WEEKDAY(#REF!,1)</f>
        <v>2</v>
      </c>
      <c r="L263" s="25" t="str">
        <f>IF(#REF!&gt;=#REF!,#REF!-#REF!,"")</f>
        <v/>
      </c>
      <c r="M263" s="4">
        <v>9864</v>
      </c>
      <c r="N263" s="5">
        <v>205.7</v>
      </c>
      <c r="O263" s="5">
        <v>117.11</v>
      </c>
      <c r="P263" s="5">
        <v>88.59</v>
      </c>
      <c r="Q263" s="5">
        <f>#REF!*#REF!</f>
        <v>1155173.04</v>
      </c>
      <c r="R263" s="5">
        <v>873851.76</v>
      </c>
      <c r="S263" s="5">
        <f>#REF!-#REF!</f>
        <v>-281321.28000000003</v>
      </c>
      <c r="T263" s="36">
        <f t="shared" si="4"/>
        <v>-0.24353172231235601</v>
      </c>
    </row>
    <row r="264" spans="1:20" x14ac:dyDescent="0.2">
      <c r="A264" s="25" t="s">
        <v>32</v>
      </c>
      <c r="B264" s="25" t="s">
        <v>152</v>
      </c>
      <c r="C264" s="25" t="s">
        <v>85</v>
      </c>
      <c r="D264" s="25" t="s">
        <v>27</v>
      </c>
      <c r="E264" s="25" t="s">
        <v>1917</v>
      </c>
      <c r="F264" s="2">
        <v>41183</v>
      </c>
      <c r="G264" s="23" t="str">
        <f>TEXT(Table2[[#This Row],[Order-Date]],"mmm")</f>
        <v>Oct</v>
      </c>
      <c r="H264">
        <v>2012</v>
      </c>
      <c r="I264">
        <v>314136731</v>
      </c>
      <c r="J264" s="2">
        <v>41244</v>
      </c>
      <c r="K264" s="23">
        <f>WEEKDAY(#REF!,1)</f>
        <v>7</v>
      </c>
      <c r="L264" s="25">
        <f>IF(#REF!&gt;=#REF!,#REF!-#REF!,"")</f>
        <v>61</v>
      </c>
      <c r="M264" s="4">
        <v>8894</v>
      </c>
      <c r="N264" s="5">
        <v>668.27</v>
      </c>
      <c r="O264" s="5">
        <v>502.54</v>
      </c>
      <c r="P264" s="5">
        <v>165.73</v>
      </c>
      <c r="Q264" s="5">
        <f>#REF!*#REF!</f>
        <v>4469590.76</v>
      </c>
      <c r="R264" s="5">
        <v>1474002.62</v>
      </c>
      <c r="S264" s="5">
        <f>#REF!-#REF!</f>
        <v>-2995588.14</v>
      </c>
      <c r="T264" s="36">
        <f t="shared" si="4"/>
        <v>-0.67021530624427905</v>
      </c>
    </row>
    <row r="265" spans="1:20" x14ac:dyDescent="0.2">
      <c r="A265" s="25" t="s">
        <v>37</v>
      </c>
      <c r="B265" s="25" t="s">
        <v>79</v>
      </c>
      <c r="C265" s="25" t="s">
        <v>31</v>
      </c>
      <c r="D265" s="25" t="s">
        <v>27</v>
      </c>
      <c r="E265" s="25" t="s">
        <v>1917</v>
      </c>
      <c r="F265" s="2">
        <v>42032</v>
      </c>
      <c r="G265" s="23" t="str">
        <f>TEXT(Table2[[#This Row],[Order-Date]],"mmm")</f>
        <v>Jan</v>
      </c>
      <c r="H265">
        <v>2015</v>
      </c>
      <c r="I265">
        <v>121196639</v>
      </c>
      <c r="J265" s="2">
        <v>42187</v>
      </c>
      <c r="K265" s="23">
        <f>WEEKDAY(#REF!,1)</f>
        <v>5</v>
      </c>
      <c r="L265" s="25">
        <f>IF(#REF!&gt;=#REF!,#REF!-#REF!,"")</f>
        <v>155</v>
      </c>
      <c r="M265" s="4">
        <v>3634</v>
      </c>
      <c r="N265" s="5">
        <v>47.45</v>
      </c>
      <c r="O265" s="5">
        <v>31.79</v>
      </c>
      <c r="P265" s="5">
        <v>15.66</v>
      </c>
      <c r="Q265" s="5">
        <f>#REF!*#REF!</f>
        <v>115524.86</v>
      </c>
      <c r="R265" s="5">
        <v>56908.44</v>
      </c>
      <c r="S265" s="5">
        <f>#REF!-#REF!</f>
        <v>-58616.42</v>
      </c>
      <c r="T265" s="36">
        <f t="shared" si="4"/>
        <v>-0.50739226171752105</v>
      </c>
    </row>
    <row r="266" spans="1:20" x14ac:dyDescent="0.2">
      <c r="A266" s="25" t="s">
        <v>29</v>
      </c>
      <c r="B266" s="25" t="s">
        <v>116</v>
      </c>
      <c r="C266" s="25" t="s">
        <v>34</v>
      </c>
      <c r="D266" s="25" t="s">
        <v>23</v>
      </c>
      <c r="E266" s="25" t="s">
        <v>1918</v>
      </c>
      <c r="F266" s="2">
        <v>42316</v>
      </c>
      <c r="G266" s="23" t="str">
        <f>TEXT(Table2[[#This Row],[Order-Date]],"mmm")</f>
        <v>Nov</v>
      </c>
      <c r="H266">
        <v>2015</v>
      </c>
      <c r="I266">
        <v>615080583</v>
      </c>
      <c r="J266" s="2">
        <v>42266</v>
      </c>
      <c r="K266" s="23">
        <f>WEEKDAY(#REF!,1)</f>
        <v>7</v>
      </c>
      <c r="L266" s="25" t="str">
        <f>IF(#REF!&gt;=#REF!,#REF!-#REF!,"")</f>
        <v/>
      </c>
      <c r="M266" s="4">
        <v>4868</v>
      </c>
      <c r="N266" s="5">
        <v>205.7</v>
      </c>
      <c r="O266" s="5">
        <v>117.11</v>
      </c>
      <c r="P266" s="5">
        <v>88.59</v>
      </c>
      <c r="Q266" s="5">
        <f>#REF!*#REF!</f>
        <v>570091.48</v>
      </c>
      <c r="R266" s="5">
        <v>431256.12</v>
      </c>
      <c r="S266" s="5">
        <f>#REF!-#REF!</f>
        <v>-138835.35999999999</v>
      </c>
      <c r="T266" s="36">
        <f t="shared" si="4"/>
        <v>-0.24353172231235601</v>
      </c>
    </row>
    <row r="267" spans="1:20" x14ac:dyDescent="0.2">
      <c r="A267" s="25" t="s">
        <v>32</v>
      </c>
      <c r="B267" s="25" t="s">
        <v>82</v>
      </c>
      <c r="C267" s="25" t="s">
        <v>65</v>
      </c>
      <c r="D267" s="25" t="s">
        <v>27</v>
      </c>
      <c r="E267" s="25" t="s">
        <v>1916</v>
      </c>
      <c r="F267" s="2">
        <v>42601</v>
      </c>
      <c r="G267" s="23" t="str">
        <f>TEXT(Table2[[#This Row],[Order-Date]],"mmm")</f>
        <v>Aug</v>
      </c>
      <c r="H267">
        <v>2016</v>
      </c>
      <c r="I267">
        <v>273962390</v>
      </c>
      <c r="J267" s="2">
        <v>42499</v>
      </c>
      <c r="K267" s="23">
        <f>WEEKDAY(#REF!,1)</f>
        <v>2</v>
      </c>
      <c r="L267" s="25" t="str">
        <f>IF(#REF!&gt;=#REF!,#REF!-#REF!,"")</f>
        <v/>
      </c>
      <c r="M267" s="4">
        <v>414</v>
      </c>
      <c r="N267" s="5">
        <v>9.33</v>
      </c>
      <c r="O267" s="5">
        <v>6.92</v>
      </c>
      <c r="P267" s="5">
        <v>2.41</v>
      </c>
      <c r="Q267" s="5">
        <f>#REF!*#REF!</f>
        <v>2864.88</v>
      </c>
      <c r="R267" s="5">
        <v>997.74</v>
      </c>
      <c r="S267" s="5">
        <f>#REF!-#REF!</f>
        <v>-1867.14</v>
      </c>
      <c r="T267" s="36">
        <f t="shared" si="4"/>
        <v>-0.65173410404624299</v>
      </c>
    </row>
    <row r="268" spans="1:20" x14ac:dyDescent="0.2">
      <c r="A268" s="25" t="s">
        <v>37</v>
      </c>
      <c r="B268" s="25" t="s">
        <v>55</v>
      </c>
      <c r="C268" s="25" t="s">
        <v>39</v>
      </c>
      <c r="D268" s="25" t="s">
        <v>27</v>
      </c>
      <c r="E268" s="25" t="s">
        <v>1917</v>
      </c>
      <c r="F268" s="2">
        <v>41873</v>
      </c>
      <c r="G268" s="23" t="str">
        <f>TEXT(Table2[[#This Row],[Order-Date]],"mmm")</f>
        <v>Aug</v>
      </c>
      <c r="H268">
        <v>2014</v>
      </c>
      <c r="I268">
        <v>796328389</v>
      </c>
      <c r="J268" s="2">
        <v>41909</v>
      </c>
      <c r="K268" s="23">
        <f>WEEKDAY(#REF!,1)</f>
        <v>7</v>
      </c>
      <c r="L268" s="25">
        <f>IF(#REF!&gt;=#REF!,#REF!-#REF!,"")</f>
        <v>36</v>
      </c>
      <c r="M268" s="4">
        <v>121</v>
      </c>
      <c r="N268" s="5">
        <v>81.73</v>
      </c>
      <c r="O268" s="5">
        <v>56.67</v>
      </c>
      <c r="P268" s="5">
        <v>25.06</v>
      </c>
      <c r="Q268" s="5">
        <f>#REF!*#REF!</f>
        <v>6857.07</v>
      </c>
      <c r="R268" s="5">
        <v>3032.26</v>
      </c>
      <c r="S268" s="5">
        <f>#REF!-#REF!</f>
        <v>-3824.81</v>
      </c>
      <c r="T268" s="36">
        <f t="shared" si="4"/>
        <v>-0.55779071819304704</v>
      </c>
    </row>
    <row r="269" spans="1:20" x14ac:dyDescent="0.2">
      <c r="A269" s="25" t="s">
        <v>29</v>
      </c>
      <c r="B269" s="25" t="s">
        <v>184</v>
      </c>
      <c r="C269" s="25" t="s">
        <v>51</v>
      </c>
      <c r="D269" s="25" t="s">
        <v>23</v>
      </c>
      <c r="E269" s="25" t="s">
        <v>1918</v>
      </c>
      <c r="F269" s="2">
        <v>40538</v>
      </c>
      <c r="G269" s="23" t="str">
        <f>TEXT(Table2[[#This Row],[Order-Date]],"mmm")</f>
        <v>Dec</v>
      </c>
      <c r="H269">
        <v>2010</v>
      </c>
      <c r="I269">
        <v>350977408</v>
      </c>
      <c r="J269" s="2">
        <v>40565</v>
      </c>
      <c r="K269" s="23">
        <f>WEEKDAY(#REF!,1)</f>
        <v>7</v>
      </c>
      <c r="L269" s="25">
        <f>IF(#REF!&gt;=#REF!,#REF!-#REF!,"")</f>
        <v>27</v>
      </c>
      <c r="M269" s="4">
        <v>869</v>
      </c>
      <c r="N269" s="5">
        <v>437.2</v>
      </c>
      <c r="O269" s="5">
        <v>263.33</v>
      </c>
      <c r="P269" s="5">
        <v>173.87</v>
      </c>
      <c r="Q269" s="5">
        <f>#REF!*#REF!</f>
        <v>228833.77</v>
      </c>
      <c r="R269" s="5">
        <v>151093.03</v>
      </c>
      <c r="S269" s="5">
        <f>#REF!-#REF!</f>
        <v>-77740.740000000005</v>
      </c>
      <c r="T269" s="36">
        <f t="shared" si="4"/>
        <v>-0.33972581931416901</v>
      </c>
    </row>
    <row r="270" spans="1:20" x14ac:dyDescent="0.2">
      <c r="A270" s="25" t="s">
        <v>37</v>
      </c>
      <c r="B270" s="25" t="s">
        <v>63</v>
      </c>
      <c r="C270" s="25" t="s">
        <v>42</v>
      </c>
      <c r="D270" s="25" t="s">
        <v>27</v>
      </c>
      <c r="E270" s="25" t="s">
        <v>1915</v>
      </c>
      <c r="F270" s="2">
        <v>42243</v>
      </c>
      <c r="G270" s="23" t="str">
        <f>TEXT(Table2[[#This Row],[Order-Date]],"mmm")</f>
        <v>Aug</v>
      </c>
      <c r="H270">
        <v>2015</v>
      </c>
      <c r="I270">
        <v>327020776</v>
      </c>
      <c r="J270" s="2">
        <v>42276</v>
      </c>
      <c r="K270" s="23">
        <f>WEEKDAY(#REF!,1)</f>
        <v>3</v>
      </c>
      <c r="L270" s="25">
        <f>IF(#REF!&gt;=#REF!,#REF!-#REF!,"")</f>
        <v>33</v>
      </c>
      <c r="M270" s="4">
        <v>1570</v>
      </c>
      <c r="N270" s="5">
        <v>109.28</v>
      </c>
      <c r="O270" s="5">
        <v>35.840000000000003</v>
      </c>
      <c r="P270" s="5">
        <v>73.44</v>
      </c>
      <c r="Q270" s="5">
        <f>#REF!*#REF!</f>
        <v>56268.800000000003</v>
      </c>
      <c r="R270" s="5">
        <v>115300.8</v>
      </c>
      <c r="S270" s="5">
        <f>#REF!-#REF!</f>
        <v>59032</v>
      </c>
      <c r="T270" s="36">
        <f t="shared" si="4"/>
        <v>1.0491071428571399</v>
      </c>
    </row>
    <row r="271" spans="1:20" x14ac:dyDescent="0.2">
      <c r="A271" s="25" t="s">
        <v>37</v>
      </c>
      <c r="B271" s="25" t="s">
        <v>95</v>
      </c>
      <c r="C271" s="25" t="s">
        <v>77</v>
      </c>
      <c r="D271" s="25" t="s">
        <v>23</v>
      </c>
      <c r="E271" s="25" t="s">
        <v>1917</v>
      </c>
      <c r="F271" s="2">
        <v>41581</v>
      </c>
      <c r="G271" s="23" t="str">
        <f>TEXT(Table2[[#This Row],[Order-Date]],"mmm")</f>
        <v>Nov</v>
      </c>
      <c r="H271">
        <v>2013</v>
      </c>
      <c r="I271">
        <v>383882319</v>
      </c>
      <c r="J271" s="2">
        <v>41379</v>
      </c>
      <c r="K271" s="23">
        <f>WEEKDAY(#REF!,1)</f>
        <v>2</v>
      </c>
      <c r="L271" s="25" t="str">
        <f>IF(#REF!&gt;=#REF!,#REF!-#REF!,"")</f>
        <v/>
      </c>
      <c r="M271" s="4">
        <v>8164</v>
      </c>
      <c r="N271" s="5">
        <v>154.06</v>
      </c>
      <c r="O271" s="5">
        <v>90.93</v>
      </c>
      <c r="P271" s="5">
        <v>63.13</v>
      </c>
      <c r="Q271" s="5">
        <f>#REF!*#REF!</f>
        <v>742352.52</v>
      </c>
      <c r="R271" s="5">
        <v>515393.32</v>
      </c>
      <c r="S271" s="5">
        <f>#REF!-#REF!</f>
        <v>-226959.2</v>
      </c>
      <c r="T271" s="36">
        <f t="shared" si="4"/>
        <v>-0.30572968217309998</v>
      </c>
    </row>
    <row r="272" spans="1:20" x14ac:dyDescent="0.2">
      <c r="A272" s="25" t="s">
        <v>29</v>
      </c>
      <c r="B272" s="25" t="s">
        <v>185</v>
      </c>
      <c r="C272" s="25" t="s">
        <v>39</v>
      </c>
      <c r="D272" s="25" t="s">
        <v>27</v>
      </c>
      <c r="E272" s="25" t="s">
        <v>1915</v>
      </c>
      <c r="F272" s="2">
        <v>40767</v>
      </c>
      <c r="G272" s="23" t="str">
        <f>TEXT(Table2[[#This Row],[Order-Date]],"mmm")</f>
        <v>Aug</v>
      </c>
      <c r="H272">
        <v>2011</v>
      </c>
      <c r="I272">
        <v>701298367</v>
      </c>
      <c r="J272" s="2">
        <v>41061</v>
      </c>
      <c r="K272" s="23">
        <f>WEEKDAY(#REF!,1)</f>
        <v>6</v>
      </c>
      <c r="L272" s="25">
        <f>IF(#REF!&gt;=#REF!,#REF!-#REF!,"")</f>
        <v>294</v>
      </c>
      <c r="M272" s="4">
        <v>8626</v>
      </c>
      <c r="N272" s="5">
        <v>81.73</v>
      </c>
      <c r="O272" s="5">
        <v>56.67</v>
      </c>
      <c r="P272" s="5">
        <v>25.06</v>
      </c>
      <c r="Q272" s="5">
        <f>#REF!*#REF!</f>
        <v>488835.42</v>
      </c>
      <c r="R272" s="5">
        <v>216167.56</v>
      </c>
      <c r="S272" s="5">
        <f>#REF!-#REF!</f>
        <v>-272667.86</v>
      </c>
      <c r="T272" s="36">
        <f t="shared" si="4"/>
        <v>-0.55779071819304704</v>
      </c>
    </row>
    <row r="273" spans="1:20" x14ac:dyDescent="0.2">
      <c r="A273" s="25" t="s">
        <v>46</v>
      </c>
      <c r="B273" s="25" t="s">
        <v>78</v>
      </c>
      <c r="C273" s="25" t="s">
        <v>65</v>
      </c>
      <c r="D273" s="25" t="s">
        <v>23</v>
      </c>
      <c r="E273" s="25" t="s">
        <v>1915</v>
      </c>
      <c r="F273" s="2">
        <v>42913</v>
      </c>
      <c r="G273" s="23" t="str">
        <f>TEXT(Table2[[#This Row],[Order-Date]],"mmm")</f>
        <v>Jun</v>
      </c>
      <c r="H273">
        <v>2017</v>
      </c>
      <c r="I273">
        <v>629317748</v>
      </c>
      <c r="J273" s="2">
        <v>42961</v>
      </c>
      <c r="K273" s="23">
        <f>WEEKDAY(#REF!,1)</f>
        <v>2</v>
      </c>
      <c r="L273" s="25">
        <f>IF(#REF!&gt;=#REF!,#REF!-#REF!,"")</f>
        <v>48</v>
      </c>
      <c r="M273" s="4">
        <v>7961</v>
      </c>
      <c r="N273" s="5">
        <v>9.33</v>
      </c>
      <c r="O273" s="5">
        <v>6.92</v>
      </c>
      <c r="P273" s="5">
        <v>2.41</v>
      </c>
      <c r="Q273" s="5">
        <f>#REF!*#REF!</f>
        <v>55090.12</v>
      </c>
      <c r="R273" s="5">
        <v>19186.009999999998</v>
      </c>
      <c r="S273" s="5">
        <f>#REF!-#REF!</f>
        <v>-35904.11</v>
      </c>
      <c r="T273" s="36">
        <f t="shared" si="4"/>
        <v>-0.65173410404624299</v>
      </c>
    </row>
    <row r="274" spans="1:20" x14ac:dyDescent="0.2">
      <c r="A274" s="25" t="s">
        <v>32</v>
      </c>
      <c r="B274" s="25" t="s">
        <v>93</v>
      </c>
      <c r="C274" s="25" t="s">
        <v>22</v>
      </c>
      <c r="D274" s="25" t="s">
        <v>27</v>
      </c>
      <c r="E274" s="25" t="s">
        <v>1918</v>
      </c>
      <c r="F274" s="2">
        <v>41568</v>
      </c>
      <c r="G274" s="23" t="str">
        <f>TEXT(Table2[[#This Row],[Order-Date]],"mmm")</f>
        <v>Oct</v>
      </c>
      <c r="H274">
        <v>2013</v>
      </c>
      <c r="I274">
        <v>938301789</v>
      </c>
      <c r="J274" s="2">
        <v>41607</v>
      </c>
      <c r="K274" s="23">
        <f>WEEKDAY(#REF!,1)</f>
        <v>6</v>
      </c>
      <c r="L274" s="25">
        <f>IF(#REF!&gt;=#REF!,#REF!-#REF!,"")</f>
        <v>39</v>
      </c>
      <c r="M274" s="4">
        <v>3205</v>
      </c>
      <c r="N274" s="5">
        <v>255.28</v>
      </c>
      <c r="O274" s="5">
        <v>159.41999999999999</v>
      </c>
      <c r="P274" s="5">
        <v>95.86</v>
      </c>
      <c r="Q274" s="5">
        <f>#REF!*#REF!</f>
        <v>510941.1</v>
      </c>
      <c r="R274" s="5">
        <v>307231.3</v>
      </c>
      <c r="S274" s="5">
        <f>#REF!-#REF!</f>
        <v>-203709.8</v>
      </c>
      <c r="T274" s="36">
        <f t="shared" si="4"/>
        <v>-0.39869527035503699</v>
      </c>
    </row>
    <row r="275" spans="1:20" x14ac:dyDescent="0.2">
      <c r="A275" s="25" t="s">
        <v>37</v>
      </c>
      <c r="B275" s="25" t="s">
        <v>105</v>
      </c>
      <c r="C275" s="25" t="s">
        <v>77</v>
      </c>
      <c r="D275" s="25" t="s">
        <v>23</v>
      </c>
      <c r="E275" s="25" t="s">
        <v>1916</v>
      </c>
      <c r="F275" s="2">
        <v>40914</v>
      </c>
      <c r="G275" s="23" t="str">
        <f>TEXT(Table2[[#This Row],[Order-Date]],"mmm")</f>
        <v>Jan</v>
      </c>
      <c r="H275">
        <v>2012</v>
      </c>
      <c r="I275">
        <v>668924319</v>
      </c>
      <c r="J275" s="2">
        <v>41097</v>
      </c>
      <c r="K275" s="23">
        <f>WEEKDAY(#REF!,1)</f>
        <v>7</v>
      </c>
      <c r="L275" s="25">
        <f>IF(#REF!&gt;=#REF!,#REF!-#REF!,"")</f>
        <v>183</v>
      </c>
      <c r="M275" s="4">
        <v>8426</v>
      </c>
      <c r="N275" s="5">
        <v>154.06</v>
      </c>
      <c r="O275" s="5">
        <v>90.93</v>
      </c>
      <c r="P275" s="5">
        <v>63.13</v>
      </c>
      <c r="Q275" s="5">
        <f>#REF!*#REF!</f>
        <v>766176.18</v>
      </c>
      <c r="R275" s="5">
        <v>531933.38</v>
      </c>
      <c r="S275" s="5">
        <f>#REF!-#REF!</f>
        <v>-234242.8</v>
      </c>
      <c r="T275" s="36">
        <f t="shared" si="4"/>
        <v>-0.30572968217309998</v>
      </c>
    </row>
    <row r="276" spans="1:20" x14ac:dyDescent="0.2">
      <c r="A276" s="25" t="s">
        <v>32</v>
      </c>
      <c r="B276" s="25" t="s">
        <v>186</v>
      </c>
      <c r="C276" s="25" t="s">
        <v>42</v>
      </c>
      <c r="D276" s="25" t="s">
        <v>23</v>
      </c>
      <c r="E276" s="25" t="s">
        <v>1918</v>
      </c>
      <c r="F276" s="2">
        <v>40400</v>
      </c>
      <c r="G276" s="23" t="str">
        <f>TEXT(Table2[[#This Row],[Order-Date]],"mmm")</f>
        <v>Aug</v>
      </c>
      <c r="H276">
        <v>2010</v>
      </c>
      <c r="I276">
        <v>282171666</v>
      </c>
      <c r="J276" s="2">
        <v>40497</v>
      </c>
      <c r="K276" s="23">
        <f>WEEKDAY(#REF!,1)</f>
        <v>2</v>
      </c>
      <c r="L276" s="25">
        <f>IF(#REF!&gt;=#REF!,#REF!-#REF!,"")</f>
        <v>97</v>
      </c>
      <c r="M276" s="4">
        <v>9721</v>
      </c>
      <c r="N276" s="5">
        <v>109.28</v>
      </c>
      <c r="O276" s="5">
        <v>35.840000000000003</v>
      </c>
      <c r="P276" s="5">
        <v>73.44</v>
      </c>
      <c r="Q276" s="5">
        <f>#REF!*#REF!</f>
        <v>348400.64000000001</v>
      </c>
      <c r="R276" s="5">
        <v>713910.24</v>
      </c>
      <c r="S276" s="5">
        <f>#REF!-#REF!</f>
        <v>365509.6</v>
      </c>
      <c r="T276" s="36">
        <f t="shared" si="4"/>
        <v>1.0491071428571399</v>
      </c>
    </row>
    <row r="277" spans="1:20" x14ac:dyDescent="0.2">
      <c r="A277" s="25" t="s">
        <v>29</v>
      </c>
      <c r="B277" s="25" t="s">
        <v>187</v>
      </c>
      <c r="C277" s="25" t="s">
        <v>39</v>
      </c>
      <c r="D277" s="25" t="s">
        <v>23</v>
      </c>
      <c r="E277" s="25" t="s">
        <v>1918</v>
      </c>
      <c r="F277" s="2">
        <v>40599</v>
      </c>
      <c r="G277" s="23" t="str">
        <f>TEXT(Table2[[#This Row],[Order-Date]],"mmm")</f>
        <v>Feb</v>
      </c>
      <c r="H277">
        <v>2011</v>
      </c>
      <c r="I277">
        <v>309342658</v>
      </c>
      <c r="J277" s="2">
        <v>40630</v>
      </c>
      <c r="K277" s="23">
        <f>WEEKDAY(#REF!,1)</f>
        <v>2</v>
      </c>
      <c r="L277" s="25">
        <f>IF(#REF!&gt;=#REF!,#REF!-#REF!,"")</f>
        <v>31</v>
      </c>
      <c r="M277" s="4">
        <v>222</v>
      </c>
      <c r="N277" s="5">
        <v>81.73</v>
      </c>
      <c r="O277" s="5">
        <v>56.67</v>
      </c>
      <c r="P277" s="5">
        <v>25.06</v>
      </c>
      <c r="Q277" s="5">
        <f>#REF!*#REF!</f>
        <v>12580.74</v>
      </c>
      <c r="R277" s="5">
        <v>5563.32</v>
      </c>
      <c r="S277" s="5">
        <f>#REF!-#REF!</f>
        <v>-7017.42</v>
      </c>
      <c r="T277" s="36">
        <f t="shared" si="4"/>
        <v>-0.55779071819304704</v>
      </c>
    </row>
    <row r="278" spans="1:20" x14ac:dyDescent="0.2">
      <c r="A278" s="25" t="s">
        <v>46</v>
      </c>
      <c r="B278" s="25" t="s">
        <v>107</v>
      </c>
      <c r="C278" s="25" t="s">
        <v>51</v>
      </c>
      <c r="D278" s="25" t="s">
        <v>23</v>
      </c>
      <c r="E278" s="25" t="s">
        <v>1917</v>
      </c>
      <c r="F278" s="2">
        <v>42502</v>
      </c>
      <c r="G278" s="23" t="str">
        <f>TEXT(Table2[[#This Row],[Order-Date]],"mmm")</f>
        <v>May</v>
      </c>
      <c r="H278">
        <v>2016</v>
      </c>
      <c r="I278">
        <v>902048623</v>
      </c>
      <c r="J278" s="2">
        <v>42724</v>
      </c>
      <c r="K278" s="23">
        <f>WEEKDAY(#REF!,1)</f>
        <v>3</v>
      </c>
      <c r="L278" s="25">
        <f>IF(#REF!&gt;=#REF!,#REF!-#REF!,"")</f>
        <v>222</v>
      </c>
      <c r="M278" s="4">
        <v>5088</v>
      </c>
      <c r="N278" s="5">
        <v>437.2</v>
      </c>
      <c r="O278" s="5">
        <v>263.33</v>
      </c>
      <c r="P278" s="5">
        <v>173.87</v>
      </c>
      <c r="Q278" s="5">
        <f>#REF!*#REF!</f>
        <v>1339823.04</v>
      </c>
      <c r="R278" s="5">
        <v>884650.56</v>
      </c>
      <c r="S278" s="5">
        <f>#REF!-#REF!</f>
        <v>-455172.48</v>
      </c>
      <c r="T278" s="36">
        <f t="shared" si="4"/>
        <v>-0.33972581931416901</v>
      </c>
    </row>
    <row r="279" spans="1:20" x14ac:dyDescent="0.2">
      <c r="A279" s="25" t="s">
        <v>37</v>
      </c>
      <c r="B279" s="25" t="s">
        <v>183</v>
      </c>
      <c r="C279" s="25" t="s">
        <v>42</v>
      </c>
      <c r="D279" s="25" t="s">
        <v>23</v>
      </c>
      <c r="E279" s="25" t="s">
        <v>1917</v>
      </c>
      <c r="F279" s="2">
        <v>41433</v>
      </c>
      <c r="G279" s="23" t="str">
        <f>TEXT(Table2[[#This Row],[Order-Date]],"mmm")</f>
        <v>Jun</v>
      </c>
      <c r="H279">
        <v>2013</v>
      </c>
      <c r="I279">
        <v>482213389</v>
      </c>
      <c r="J279" s="2">
        <v>41342</v>
      </c>
      <c r="K279" s="23">
        <f>WEEKDAY(#REF!,1)</f>
        <v>7</v>
      </c>
      <c r="L279" s="25" t="str">
        <f>IF(#REF!&gt;=#REF!,#REF!-#REF!,"")</f>
        <v/>
      </c>
      <c r="M279" s="4">
        <v>6513</v>
      </c>
      <c r="N279" s="5">
        <v>109.28</v>
      </c>
      <c r="O279" s="5">
        <v>35.840000000000003</v>
      </c>
      <c r="P279" s="5">
        <v>73.44</v>
      </c>
      <c r="Q279" s="5">
        <f>#REF!*#REF!</f>
        <v>233425.92000000001</v>
      </c>
      <c r="R279" s="5">
        <v>478314.72</v>
      </c>
      <c r="S279" s="5">
        <f>#REF!-#REF!</f>
        <v>244888.8</v>
      </c>
      <c r="T279" s="36">
        <f t="shared" si="4"/>
        <v>1.0491071428571399</v>
      </c>
    </row>
    <row r="280" spans="1:20" x14ac:dyDescent="0.2">
      <c r="A280" s="25" t="s">
        <v>20</v>
      </c>
      <c r="B280" s="25" t="s">
        <v>68</v>
      </c>
      <c r="C280" s="25" t="s">
        <v>77</v>
      </c>
      <c r="D280" s="25" t="s">
        <v>27</v>
      </c>
      <c r="E280" s="25" t="s">
        <v>1918</v>
      </c>
      <c r="F280" s="2">
        <v>40365</v>
      </c>
      <c r="G280" s="23" t="str">
        <f>TEXT(Table2[[#This Row],[Order-Date]],"mmm")</f>
        <v>Jul</v>
      </c>
      <c r="H280">
        <v>2010</v>
      </c>
      <c r="I280">
        <v>692073285</v>
      </c>
      <c r="J280" s="2">
        <v>40357</v>
      </c>
      <c r="K280" s="23">
        <f>WEEKDAY(#REF!,1)</f>
        <v>2</v>
      </c>
      <c r="L280" s="25" t="str">
        <f>IF(#REF!&gt;=#REF!,#REF!-#REF!,"")</f>
        <v/>
      </c>
      <c r="M280" s="4">
        <v>8719</v>
      </c>
      <c r="N280" s="5">
        <v>154.06</v>
      </c>
      <c r="O280" s="5">
        <v>90.93</v>
      </c>
      <c r="P280" s="5">
        <v>63.13</v>
      </c>
      <c r="Q280" s="5">
        <f>#REF!*#REF!</f>
        <v>792818.67</v>
      </c>
      <c r="R280" s="5">
        <v>550430.47</v>
      </c>
      <c r="S280" s="5">
        <f>#REF!-#REF!</f>
        <v>-242388.2</v>
      </c>
      <c r="T280" s="36">
        <f t="shared" si="4"/>
        <v>-0.30572968217309998</v>
      </c>
    </row>
    <row r="281" spans="1:20" x14ac:dyDescent="0.2">
      <c r="A281" s="25" t="s">
        <v>40</v>
      </c>
      <c r="B281" s="25" t="s">
        <v>140</v>
      </c>
      <c r="C281" s="25" t="s">
        <v>65</v>
      </c>
      <c r="D281" s="25" t="s">
        <v>23</v>
      </c>
      <c r="E281" s="25" t="s">
        <v>1916</v>
      </c>
      <c r="F281" s="2">
        <v>41635</v>
      </c>
      <c r="G281" s="23" t="str">
        <f>TEXT(Table2[[#This Row],[Order-Date]],"mmm")</f>
        <v>Dec</v>
      </c>
      <c r="H281">
        <v>2013</v>
      </c>
      <c r="I281">
        <v>544177138</v>
      </c>
      <c r="J281" s="2">
        <v>41669</v>
      </c>
      <c r="K281" s="23">
        <f>WEEKDAY(#REF!,1)</f>
        <v>5</v>
      </c>
      <c r="L281" s="25">
        <f>IF(#REF!&gt;=#REF!,#REF!-#REF!,"")</f>
        <v>34</v>
      </c>
      <c r="M281" s="4">
        <v>2963</v>
      </c>
      <c r="N281" s="5">
        <v>9.33</v>
      </c>
      <c r="O281" s="5">
        <v>6.92</v>
      </c>
      <c r="P281" s="5">
        <v>2.41</v>
      </c>
      <c r="Q281" s="5">
        <f>#REF!*#REF!</f>
        <v>20503.96</v>
      </c>
      <c r="R281" s="5">
        <v>7140.83</v>
      </c>
      <c r="S281" s="5">
        <f>#REF!-#REF!</f>
        <v>-13363.13</v>
      </c>
      <c r="T281" s="36">
        <f t="shared" si="4"/>
        <v>-0.65173410404624299</v>
      </c>
    </row>
    <row r="282" spans="1:20" x14ac:dyDescent="0.2">
      <c r="A282" s="25" t="s">
        <v>20</v>
      </c>
      <c r="B282" s="25" t="s">
        <v>70</v>
      </c>
      <c r="C282" s="25" t="s">
        <v>77</v>
      </c>
      <c r="D282" s="25" t="s">
        <v>23</v>
      </c>
      <c r="E282" s="25" t="s">
        <v>1915</v>
      </c>
      <c r="F282" s="2">
        <v>42641</v>
      </c>
      <c r="G282" s="23" t="str">
        <f>TEXT(Table2[[#This Row],[Order-Date]],"mmm")</f>
        <v>Sep</v>
      </c>
      <c r="H282">
        <v>2016</v>
      </c>
      <c r="I282">
        <v>471386277</v>
      </c>
      <c r="J282" s="2">
        <v>42660</v>
      </c>
      <c r="K282" s="23">
        <f>WEEKDAY(#REF!,1)</f>
        <v>2</v>
      </c>
      <c r="L282" s="25">
        <f>IF(#REF!&gt;=#REF!,#REF!-#REF!,"")</f>
        <v>19</v>
      </c>
      <c r="M282" s="4">
        <v>2530</v>
      </c>
      <c r="N282" s="5">
        <v>154.06</v>
      </c>
      <c r="O282" s="5">
        <v>90.93</v>
      </c>
      <c r="P282" s="5">
        <v>63.13</v>
      </c>
      <c r="Q282" s="5">
        <f>#REF!*#REF!</f>
        <v>230052.9</v>
      </c>
      <c r="R282" s="5">
        <v>159718.9</v>
      </c>
      <c r="S282" s="5">
        <f>#REF!-#REF!</f>
        <v>-70334</v>
      </c>
      <c r="T282" s="36">
        <f t="shared" si="4"/>
        <v>-0.30572968217309998</v>
      </c>
    </row>
    <row r="283" spans="1:20" x14ac:dyDescent="0.2">
      <c r="A283" s="25" t="s">
        <v>40</v>
      </c>
      <c r="B283" s="25" t="s">
        <v>188</v>
      </c>
      <c r="C283" s="25" t="s">
        <v>39</v>
      </c>
      <c r="D283" s="25" t="s">
        <v>23</v>
      </c>
      <c r="E283" s="25" t="s">
        <v>1916</v>
      </c>
      <c r="F283" s="2">
        <v>42583</v>
      </c>
      <c r="G283" s="23" t="str">
        <f>TEXT(Table2[[#This Row],[Order-Date]],"mmm")</f>
        <v>Aug</v>
      </c>
      <c r="H283">
        <v>2016</v>
      </c>
      <c r="I283">
        <v>976874530</v>
      </c>
      <c r="J283" s="2">
        <v>42396</v>
      </c>
      <c r="K283" s="23">
        <f>WEEKDAY(#REF!,1)</f>
        <v>4</v>
      </c>
      <c r="L283" s="25" t="str">
        <f>IF(#REF!&gt;=#REF!,#REF!-#REF!,"")</f>
        <v/>
      </c>
      <c r="M283" s="4">
        <v>7737</v>
      </c>
      <c r="N283" s="5">
        <v>81.73</v>
      </c>
      <c r="O283" s="5">
        <v>56.67</v>
      </c>
      <c r="P283" s="5">
        <v>25.06</v>
      </c>
      <c r="Q283" s="5">
        <f>#REF!*#REF!</f>
        <v>438455.79</v>
      </c>
      <c r="R283" s="5">
        <v>193889.22</v>
      </c>
      <c r="S283" s="5">
        <f>#REF!-#REF!</f>
        <v>-244566.57</v>
      </c>
      <c r="T283" s="36">
        <f t="shared" si="4"/>
        <v>-0.55779071819304704</v>
      </c>
    </row>
    <row r="284" spans="1:20" x14ac:dyDescent="0.2">
      <c r="A284" s="25" t="s">
        <v>29</v>
      </c>
      <c r="B284" s="25" t="s">
        <v>134</v>
      </c>
      <c r="C284" s="25" t="s">
        <v>85</v>
      </c>
      <c r="D284" s="25" t="s">
        <v>27</v>
      </c>
      <c r="E284" s="25" t="s">
        <v>1915</v>
      </c>
      <c r="F284" s="2">
        <v>40257</v>
      </c>
      <c r="G284" s="23" t="str">
        <f>TEXT(Table2[[#This Row],[Order-Date]],"mmm")</f>
        <v>Mar</v>
      </c>
      <c r="H284">
        <v>2010</v>
      </c>
      <c r="I284">
        <v>384128224</v>
      </c>
      <c r="J284" s="2">
        <v>40294</v>
      </c>
      <c r="K284" s="23">
        <f>WEEKDAY(#REF!,1)</f>
        <v>2</v>
      </c>
      <c r="L284" s="25">
        <f>IF(#REF!&gt;=#REF!,#REF!-#REF!,"")</f>
        <v>37</v>
      </c>
      <c r="M284" s="4">
        <v>933</v>
      </c>
      <c r="N284" s="5">
        <v>668.27</v>
      </c>
      <c r="O284" s="5">
        <v>502.54</v>
      </c>
      <c r="P284" s="5">
        <v>165.73</v>
      </c>
      <c r="Q284" s="5">
        <f>#REF!*#REF!</f>
        <v>468869.82</v>
      </c>
      <c r="R284" s="5">
        <v>154626.09</v>
      </c>
      <c r="S284" s="5">
        <f>#REF!-#REF!</f>
        <v>-314243.73</v>
      </c>
      <c r="T284" s="36">
        <f t="shared" si="4"/>
        <v>-0.67021530624427905</v>
      </c>
    </row>
    <row r="285" spans="1:20" x14ac:dyDescent="0.2">
      <c r="A285" s="25" t="s">
        <v>46</v>
      </c>
      <c r="B285" s="25" t="s">
        <v>98</v>
      </c>
      <c r="C285" s="25" t="s">
        <v>39</v>
      </c>
      <c r="D285" s="25" t="s">
        <v>23</v>
      </c>
      <c r="E285" s="25" t="s">
        <v>1917</v>
      </c>
      <c r="F285" s="2">
        <v>40230</v>
      </c>
      <c r="G285" s="23" t="str">
        <f>TEXT(Table2[[#This Row],[Order-Date]],"mmm")</f>
        <v>Feb</v>
      </c>
      <c r="H285">
        <v>2010</v>
      </c>
      <c r="I285">
        <v>686946189</v>
      </c>
      <c r="J285" s="2">
        <v>40393</v>
      </c>
      <c r="K285" s="23">
        <f>WEEKDAY(#REF!,1)</f>
        <v>3</v>
      </c>
      <c r="L285" s="25">
        <f>IF(#REF!&gt;=#REF!,#REF!-#REF!,"")</f>
        <v>163</v>
      </c>
      <c r="M285" s="4">
        <v>1498</v>
      </c>
      <c r="N285" s="5">
        <v>81.73</v>
      </c>
      <c r="O285" s="5">
        <v>56.67</v>
      </c>
      <c r="P285" s="5">
        <v>25.06</v>
      </c>
      <c r="Q285" s="5">
        <f>#REF!*#REF!</f>
        <v>84891.66</v>
      </c>
      <c r="R285" s="5">
        <v>37539.879999999997</v>
      </c>
      <c r="S285" s="5">
        <f>#REF!-#REF!</f>
        <v>-47351.78</v>
      </c>
      <c r="T285" s="36">
        <f t="shared" si="4"/>
        <v>-0.55779071819304704</v>
      </c>
    </row>
    <row r="286" spans="1:20" x14ac:dyDescent="0.2">
      <c r="A286" s="25" t="s">
        <v>46</v>
      </c>
      <c r="B286" s="25" t="s">
        <v>123</v>
      </c>
      <c r="C286" s="25" t="s">
        <v>26</v>
      </c>
      <c r="D286" s="25" t="s">
        <v>27</v>
      </c>
      <c r="E286" s="25" t="s">
        <v>1915</v>
      </c>
      <c r="F286" s="2">
        <v>41104</v>
      </c>
      <c r="G286" s="23" t="str">
        <f>TEXT(Table2[[#This Row],[Order-Date]],"mmm")</f>
        <v>Jul</v>
      </c>
      <c r="H286">
        <v>2012</v>
      </c>
      <c r="I286">
        <v>799439752</v>
      </c>
      <c r="J286" s="2">
        <v>41114</v>
      </c>
      <c r="K286" s="23">
        <f>WEEKDAY(#REF!,1)</f>
        <v>3</v>
      </c>
      <c r="L286" s="25">
        <f>IF(#REF!&gt;=#REF!,#REF!-#REF!,"")</f>
        <v>10</v>
      </c>
      <c r="M286" s="4">
        <v>843</v>
      </c>
      <c r="N286" s="5">
        <v>152.58000000000001</v>
      </c>
      <c r="O286" s="5">
        <v>97.44</v>
      </c>
      <c r="P286" s="5">
        <v>55.14</v>
      </c>
      <c r="Q286" s="5">
        <f>#REF!*#REF!</f>
        <v>82141.919999999998</v>
      </c>
      <c r="R286" s="5">
        <v>46483.02</v>
      </c>
      <c r="S286" s="5">
        <f>#REF!-#REF!</f>
        <v>-35658.9</v>
      </c>
      <c r="T286" s="36">
        <f t="shared" si="4"/>
        <v>-0.43411330049261099</v>
      </c>
    </row>
    <row r="287" spans="1:20" x14ac:dyDescent="0.2">
      <c r="A287" s="25" t="s">
        <v>20</v>
      </c>
      <c r="B287" s="25" t="s">
        <v>163</v>
      </c>
      <c r="C287" s="25" t="s">
        <v>34</v>
      </c>
      <c r="D287" s="25" t="s">
        <v>23</v>
      </c>
      <c r="E287" s="25" t="s">
        <v>1915</v>
      </c>
      <c r="F287" s="2">
        <v>40692</v>
      </c>
      <c r="G287" s="23" t="str">
        <f>TEXT(Table2[[#This Row],[Order-Date]],"mmm")</f>
        <v>May</v>
      </c>
      <c r="H287">
        <v>2011</v>
      </c>
      <c r="I287">
        <v>606032741</v>
      </c>
      <c r="J287" s="2">
        <v>40709</v>
      </c>
      <c r="K287" s="23">
        <f>WEEKDAY(#REF!,1)</f>
        <v>4</v>
      </c>
      <c r="L287" s="25">
        <f>IF(#REF!&gt;=#REF!,#REF!-#REF!,"")</f>
        <v>17</v>
      </c>
      <c r="M287" s="4">
        <v>7410</v>
      </c>
      <c r="N287" s="5">
        <v>205.7</v>
      </c>
      <c r="O287" s="5">
        <v>117.11</v>
      </c>
      <c r="P287" s="5">
        <v>88.59</v>
      </c>
      <c r="Q287" s="5">
        <f>#REF!*#REF!</f>
        <v>867785.1</v>
      </c>
      <c r="R287" s="5">
        <v>656451.9</v>
      </c>
      <c r="S287" s="5">
        <f>#REF!-#REF!</f>
        <v>-211333.2</v>
      </c>
      <c r="T287" s="36">
        <f t="shared" si="4"/>
        <v>-0.24353172231235601</v>
      </c>
    </row>
    <row r="288" spans="1:20" x14ac:dyDescent="0.2">
      <c r="A288" s="25" t="s">
        <v>32</v>
      </c>
      <c r="B288" s="25" t="s">
        <v>182</v>
      </c>
      <c r="C288" s="25" t="s">
        <v>31</v>
      </c>
      <c r="D288" s="25" t="s">
        <v>27</v>
      </c>
      <c r="E288" s="25" t="s">
        <v>1917</v>
      </c>
      <c r="F288" s="2">
        <v>42729</v>
      </c>
      <c r="G288" s="23" t="str">
        <f>TEXT(Table2[[#This Row],[Order-Date]],"mmm")</f>
        <v>Dec</v>
      </c>
      <c r="H288">
        <v>2016</v>
      </c>
      <c r="I288">
        <v>511461484</v>
      </c>
      <c r="J288" s="2">
        <v>42857</v>
      </c>
      <c r="K288" s="23">
        <f>WEEKDAY(#REF!,1)</f>
        <v>3</v>
      </c>
      <c r="L288" s="25">
        <f>IF(#REF!&gt;=#REF!,#REF!-#REF!,"")</f>
        <v>128</v>
      </c>
      <c r="M288" s="4">
        <v>1674</v>
      </c>
      <c r="N288" s="5">
        <v>47.45</v>
      </c>
      <c r="O288" s="5">
        <v>31.79</v>
      </c>
      <c r="P288" s="5">
        <v>15.66</v>
      </c>
      <c r="Q288" s="5">
        <f>#REF!*#REF!</f>
        <v>53216.46</v>
      </c>
      <c r="R288" s="5">
        <v>26214.84</v>
      </c>
      <c r="S288" s="5">
        <f>#REF!-#REF!</f>
        <v>-27001.62</v>
      </c>
      <c r="T288" s="36">
        <f t="shared" si="4"/>
        <v>-0.50739226171752105</v>
      </c>
    </row>
    <row r="289" spans="1:20" x14ac:dyDescent="0.2">
      <c r="A289" s="25" t="s">
        <v>29</v>
      </c>
      <c r="B289" s="25" t="s">
        <v>100</v>
      </c>
      <c r="C289" s="25" t="s">
        <v>85</v>
      </c>
      <c r="D289" s="25" t="s">
        <v>27</v>
      </c>
      <c r="E289" s="25" t="s">
        <v>1918</v>
      </c>
      <c r="F289" s="2">
        <v>41656</v>
      </c>
      <c r="G289" s="23" t="str">
        <f>TEXT(Table2[[#This Row],[Order-Date]],"mmm")</f>
        <v>Jan</v>
      </c>
      <c r="H289">
        <v>2014</v>
      </c>
      <c r="I289">
        <v>990774810</v>
      </c>
      <c r="J289" s="2">
        <v>41688</v>
      </c>
      <c r="K289" s="23">
        <f>WEEKDAY(#REF!,1)</f>
        <v>3</v>
      </c>
      <c r="L289" s="25">
        <f>IF(#REF!&gt;=#REF!,#REF!-#REF!,"")</f>
        <v>32</v>
      </c>
      <c r="M289" s="4">
        <v>1138</v>
      </c>
      <c r="N289" s="5">
        <v>668.27</v>
      </c>
      <c r="O289" s="5">
        <v>502.54</v>
      </c>
      <c r="P289" s="5">
        <v>165.73</v>
      </c>
      <c r="Q289" s="5">
        <f>#REF!*#REF!</f>
        <v>571890.52</v>
      </c>
      <c r="R289" s="5">
        <v>188600.74</v>
      </c>
      <c r="S289" s="5">
        <f>#REF!-#REF!</f>
        <v>-383289.78</v>
      </c>
      <c r="T289" s="36">
        <f t="shared" si="4"/>
        <v>-0.67021530624427905</v>
      </c>
    </row>
    <row r="290" spans="1:20" x14ac:dyDescent="0.2">
      <c r="A290" s="25" t="s">
        <v>32</v>
      </c>
      <c r="B290" s="25" t="s">
        <v>135</v>
      </c>
      <c r="C290" s="25" t="s">
        <v>26</v>
      </c>
      <c r="D290" s="25" t="s">
        <v>27</v>
      </c>
      <c r="E290" s="25" t="s">
        <v>1915</v>
      </c>
      <c r="F290" s="2">
        <v>40577</v>
      </c>
      <c r="G290" s="23" t="str">
        <f>TEXT(Table2[[#This Row],[Order-Date]],"mmm")</f>
        <v>Feb</v>
      </c>
      <c r="H290">
        <v>2011</v>
      </c>
      <c r="I290">
        <v>339334046</v>
      </c>
      <c r="J290" s="2">
        <v>40649</v>
      </c>
      <c r="K290" s="23">
        <f>WEEKDAY(#REF!,1)</f>
        <v>7</v>
      </c>
      <c r="L290" s="25">
        <f>IF(#REF!&gt;=#REF!,#REF!-#REF!,"")</f>
        <v>72</v>
      </c>
      <c r="M290" s="4">
        <v>5340</v>
      </c>
      <c r="N290" s="5">
        <v>152.58000000000001</v>
      </c>
      <c r="O290" s="5">
        <v>97.44</v>
      </c>
      <c r="P290" s="5">
        <v>55.14</v>
      </c>
      <c r="Q290" s="5">
        <f>#REF!*#REF!</f>
        <v>520329.6</v>
      </c>
      <c r="R290" s="5">
        <v>294447.59999999998</v>
      </c>
      <c r="S290" s="5">
        <f>#REF!-#REF!</f>
        <v>-225882</v>
      </c>
      <c r="T290" s="36">
        <f t="shared" si="4"/>
        <v>-0.43411330049261099</v>
      </c>
    </row>
    <row r="291" spans="1:20" x14ac:dyDescent="0.2">
      <c r="A291" s="25" t="s">
        <v>46</v>
      </c>
      <c r="B291" s="25" t="s">
        <v>172</v>
      </c>
      <c r="C291" s="25" t="s">
        <v>39</v>
      </c>
      <c r="D291" s="25" t="s">
        <v>27</v>
      </c>
      <c r="E291" s="25" t="s">
        <v>1918</v>
      </c>
      <c r="F291" s="2">
        <v>41915</v>
      </c>
      <c r="G291" s="23" t="str">
        <f>TEXT(Table2[[#This Row],[Order-Date]],"mmm")</f>
        <v>Oct</v>
      </c>
      <c r="H291">
        <v>2014</v>
      </c>
      <c r="I291">
        <v>522813022</v>
      </c>
      <c r="J291" s="2">
        <v>41855</v>
      </c>
      <c r="K291" s="23">
        <f>WEEKDAY(#REF!,1)</f>
        <v>2</v>
      </c>
      <c r="L291" s="25" t="str">
        <f>IF(#REF!&gt;=#REF!,#REF!-#REF!,"")</f>
        <v/>
      </c>
      <c r="M291" s="4">
        <v>846</v>
      </c>
      <c r="N291" s="5">
        <v>81.73</v>
      </c>
      <c r="O291" s="5">
        <v>56.67</v>
      </c>
      <c r="P291" s="5">
        <v>25.06</v>
      </c>
      <c r="Q291" s="5">
        <f>#REF!*#REF!</f>
        <v>47942.82</v>
      </c>
      <c r="R291" s="5">
        <v>21200.76</v>
      </c>
      <c r="S291" s="5">
        <f>#REF!-#REF!</f>
        <v>-26742.06</v>
      </c>
      <c r="T291" s="36">
        <f t="shared" si="4"/>
        <v>-0.55779071819304704</v>
      </c>
    </row>
    <row r="292" spans="1:20" x14ac:dyDescent="0.2">
      <c r="A292" s="25" t="s">
        <v>46</v>
      </c>
      <c r="B292" s="25" t="s">
        <v>103</v>
      </c>
      <c r="C292" s="25" t="s">
        <v>65</v>
      </c>
      <c r="D292" s="25" t="s">
        <v>27</v>
      </c>
      <c r="E292" s="25" t="s">
        <v>1915</v>
      </c>
      <c r="F292" s="2">
        <v>41960</v>
      </c>
      <c r="G292" s="23" t="str">
        <f>TEXT(Table2[[#This Row],[Order-Date]],"mmm")</f>
        <v>Nov</v>
      </c>
      <c r="H292">
        <v>2014</v>
      </c>
      <c r="I292">
        <v>427198064</v>
      </c>
      <c r="J292" s="2">
        <v>42036</v>
      </c>
      <c r="K292" s="23">
        <f>WEEKDAY(#REF!,1)</f>
        <v>1</v>
      </c>
      <c r="L292" s="25">
        <f>IF(#REF!&gt;=#REF!,#REF!-#REF!,"")</f>
        <v>76</v>
      </c>
      <c r="M292" s="4">
        <v>6255</v>
      </c>
      <c r="N292" s="5">
        <v>9.33</v>
      </c>
      <c r="O292" s="5">
        <v>6.92</v>
      </c>
      <c r="P292" s="5">
        <v>2.41</v>
      </c>
      <c r="Q292" s="5">
        <f>#REF!*#REF!</f>
        <v>43284.6</v>
      </c>
      <c r="R292" s="5">
        <v>15074.55</v>
      </c>
      <c r="S292" s="5">
        <f>#REF!-#REF!</f>
        <v>-28210.05</v>
      </c>
      <c r="T292" s="36">
        <f t="shared" si="4"/>
        <v>-0.65173410404624299</v>
      </c>
    </row>
    <row r="293" spans="1:20" x14ac:dyDescent="0.2">
      <c r="A293" s="25" t="s">
        <v>32</v>
      </c>
      <c r="B293" s="25" t="s">
        <v>189</v>
      </c>
      <c r="C293" s="25" t="s">
        <v>31</v>
      </c>
      <c r="D293" s="25" t="s">
        <v>27</v>
      </c>
      <c r="E293" s="25" t="s">
        <v>1918</v>
      </c>
      <c r="F293" s="2">
        <v>42800</v>
      </c>
      <c r="G293" s="23" t="str">
        <f>TEXT(Table2[[#This Row],[Order-Date]],"mmm")</f>
        <v>Mar</v>
      </c>
      <c r="H293">
        <v>2017</v>
      </c>
      <c r="I293">
        <v>808788001</v>
      </c>
      <c r="J293" s="2">
        <v>42931</v>
      </c>
      <c r="K293" s="23">
        <f>WEEKDAY(#REF!,1)</f>
        <v>7</v>
      </c>
      <c r="L293" s="25">
        <f>IF(#REF!&gt;=#REF!,#REF!-#REF!,"")</f>
        <v>131</v>
      </c>
      <c r="M293" s="4">
        <v>7197</v>
      </c>
      <c r="N293" s="5">
        <v>47.45</v>
      </c>
      <c r="O293" s="5">
        <v>31.79</v>
      </c>
      <c r="P293" s="5">
        <v>15.66</v>
      </c>
      <c r="Q293" s="5">
        <f>#REF!*#REF!</f>
        <v>228792.63</v>
      </c>
      <c r="R293" s="5">
        <v>112705.02</v>
      </c>
      <c r="S293" s="5">
        <f>#REF!-#REF!</f>
        <v>-116087.61</v>
      </c>
      <c r="T293" s="36">
        <f t="shared" si="4"/>
        <v>-0.50739226171752105</v>
      </c>
    </row>
    <row r="294" spans="1:20" x14ac:dyDescent="0.2">
      <c r="A294" s="25" t="s">
        <v>46</v>
      </c>
      <c r="B294" s="25" t="s">
        <v>190</v>
      </c>
      <c r="C294" s="25" t="s">
        <v>56</v>
      </c>
      <c r="D294" s="25" t="s">
        <v>27</v>
      </c>
      <c r="E294" s="25" t="s">
        <v>1916</v>
      </c>
      <c r="F294" s="2">
        <v>40736</v>
      </c>
      <c r="G294" s="23" t="str">
        <f>TEXT(Table2[[#This Row],[Order-Date]],"mmm")</f>
        <v>Jul</v>
      </c>
      <c r="H294">
        <v>2011</v>
      </c>
      <c r="I294">
        <v>244194161</v>
      </c>
      <c r="J294" s="2">
        <v>41091</v>
      </c>
      <c r="K294" s="23">
        <f>WEEKDAY(#REF!,1)</f>
        <v>1</v>
      </c>
      <c r="L294" s="25">
        <f>IF(#REF!&gt;=#REF!,#REF!-#REF!,"")</f>
        <v>355</v>
      </c>
      <c r="M294" s="4">
        <v>1334</v>
      </c>
      <c r="N294" s="5">
        <v>421.89</v>
      </c>
      <c r="O294" s="5">
        <v>364.69</v>
      </c>
      <c r="P294" s="5">
        <v>57.2</v>
      </c>
      <c r="Q294" s="5">
        <f>#REF!*#REF!</f>
        <v>486496.46</v>
      </c>
      <c r="R294" s="5">
        <v>76304.800000000003</v>
      </c>
      <c r="S294" s="5">
        <f>#REF!-#REF!</f>
        <v>-410191.66</v>
      </c>
      <c r="T294" s="36">
        <f t="shared" si="4"/>
        <v>-0.84315445995228799</v>
      </c>
    </row>
    <row r="295" spans="1:20" x14ac:dyDescent="0.2">
      <c r="A295" s="25" t="s">
        <v>20</v>
      </c>
      <c r="B295" s="25" t="s">
        <v>191</v>
      </c>
      <c r="C295" s="25" t="s">
        <v>65</v>
      </c>
      <c r="D295" s="25" t="s">
        <v>27</v>
      </c>
      <c r="E295" s="25" t="s">
        <v>1916</v>
      </c>
      <c r="F295" s="2">
        <v>42371</v>
      </c>
      <c r="G295" s="23" t="str">
        <f>TEXT(Table2[[#This Row],[Order-Date]],"mmm")</f>
        <v>Jan</v>
      </c>
      <c r="H295">
        <v>2016</v>
      </c>
      <c r="I295">
        <v>980340373</v>
      </c>
      <c r="J295" s="2">
        <v>42415</v>
      </c>
      <c r="K295" s="23">
        <f>WEEKDAY(#REF!,1)</f>
        <v>2</v>
      </c>
      <c r="L295" s="25">
        <f>IF(#REF!&gt;=#REF!,#REF!-#REF!,"")</f>
        <v>44</v>
      </c>
      <c r="M295" s="4">
        <v>3357</v>
      </c>
      <c r="N295" s="5">
        <v>9.33</v>
      </c>
      <c r="O295" s="5">
        <v>6.92</v>
      </c>
      <c r="P295" s="5">
        <v>2.41</v>
      </c>
      <c r="Q295" s="5">
        <f>#REF!*#REF!</f>
        <v>23230.44</v>
      </c>
      <c r="R295" s="5">
        <v>8090.37</v>
      </c>
      <c r="S295" s="5">
        <f>#REF!-#REF!</f>
        <v>-15140.07</v>
      </c>
      <c r="T295" s="36">
        <f t="shared" si="4"/>
        <v>-0.65173410404624299</v>
      </c>
    </row>
    <row r="296" spans="1:20" x14ac:dyDescent="0.2">
      <c r="A296" s="25" t="s">
        <v>40</v>
      </c>
      <c r="B296" s="25" t="s">
        <v>91</v>
      </c>
      <c r="C296" s="25" t="s">
        <v>31</v>
      </c>
      <c r="D296" s="25" t="s">
        <v>23</v>
      </c>
      <c r="E296" s="25" t="s">
        <v>1915</v>
      </c>
      <c r="F296" s="2">
        <v>40339</v>
      </c>
      <c r="G296" s="23" t="str">
        <f>TEXT(Table2[[#This Row],[Order-Date]],"mmm")</f>
        <v>Jun</v>
      </c>
      <c r="H296">
        <v>2010</v>
      </c>
      <c r="I296">
        <v>384462964</v>
      </c>
      <c r="J296" s="2">
        <v>40461</v>
      </c>
      <c r="K296" s="23">
        <f>WEEKDAY(#REF!,1)</f>
        <v>1</v>
      </c>
      <c r="L296" s="25">
        <f>IF(#REF!&gt;=#REF!,#REF!-#REF!,"")</f>
        <v>122</v>
      </c>
      <c r="M296" s="4">
        <v>9990</v>
      </c>
      <c r="N296" s="5">
        <v>47.45</v>
      </c>
      <c r="O296" s="5">
        <v>31.79</v>
      </c>
      <c r="P296" s="5">
        <v>15.66</v>
      </c>
      <c r="Q296" s="5">
        <f>#REF!*#REF!</f>
        <v>317582.09999999998</v>
      </c>
      <c r="R296" s="5">
        <v>156443.4</v>
      </c>
      <c r="S296" s="5">
        <f>#REF!-#REF!</f>
        <v>-161138.70000000001</v>
      </c>
      <c r="T296" s="36">
        <f t="shared" si="4"/>
        <v>-0.50739226171752105</v>
      </c>
    </row>
    <row r="297" spans="1:20" x14ac:dyDescent="0.2">
      <c r="A297" s="25" t="s">
        <v>29</v>
      </c>
      <c r="B297" s="25" t="s">
        <v>88</v>
      </c>
      <c r="C297" s="25" t="s">
        <v>77</v>
      </c>
      <c r="D297" s="25" t="s">
        <v>27</v>
      </c>
      <c r="E297" s="25" t="s">
        <v>1918</v>
      </c>
      <c r="F297" s="2">
        <v>40903</v>
      </c>
      <c r="G297" s="23" t="str">
        <f>TEXT(Table2[[#This Row],[Order-Date]],"mmm")</f>
        <v>Dec</v>
      </c>
      <c r="H297">
        <v>2011</v>
      </c>
      <c r="I297">
        <v>394110763</v>
      </c>
      <c r="J297" s="2">
        <v>40906</v>
      </c>
      <c r="K297" s="23">
        <f>WEEKDAY(#REF!,1)</f>
        <v>5</v>
      </c>
      <c r="L297" s="25">
        <f>IF(#REF!&gt;=#REF!,#REF!-#REF!,"")</f>
        <v>3</v>
      </c>
      <c r="M297" s="4">
        <v>4988</v>
      </c>
      <c r="N297" s="5">
        <v>154.06</v>
      </c>
      <c r="O297" s="5">
        <v>90.93</v>
      </c>
      <c r="P297" s="5">
        <v>63.13</v>
      </c>
      <c r="Q297" s="5">
        <f>#REF!*#REF!</f>
        <v>453558.84</v>
      </c>
      <c r="R297" s="5">
        <v>314892.44</v>
      </c>
      <c r="S297" s="5">
        <f>#REF!-#REF!</f>
        <v>-138666.4</v>
      </c>
      <c r="T297" s="36">
        <f t="shared" si="4"/>
        <v>-0.30572968217309998</v>
      </c>
    </row>
    <row r="298" spans="1:20" x14ac:dyDescent="0.2">
      <c r="A298" s="25" t="s">
        <v>40</v>
      </c>
      <c r="B298" s="25" t="s">
        <v>41</v>
      </c>
      <c r="C298" s="25" t="s">
        <v>51</v>
      </c>
      <c r="D298" s="25" t="s">
        <v>23</v>
      </c>
      <c r="E298" s="25" t="s">
        <v>1916</v>
      </c>
      <c r="F298" s="2">
        <v>41975</v>
      </c>
      <c r="G298" s="23" t="str">
        <f>TEXT(Table2[[#This Row],[Order-Date]],"mmm")</f>
        <v>Dec</v>
      </c>
      <c r="H298">
        <v>2014</v>
      </c>
      <c r="I298">
        <v>767145097</v>
      </c>
      <c r="J298" s="2">
        <v>41946</v>
      </c>
      <c r="K298" s="23">
        <f>WEEKDAY(#REF!,1)</f>
        <v>2</v>
      </c>
      <c r="L298" s="25" t="str">
        <f>IF(#REF!&gt;=#REF!,#REF!-#REF!,"")</f>
        <v/>
      </c>
      <c r="M298" s="4">
        <v>4137</v>
      </c>
      <c r="N298" s="5">
        <v>437.2</v>
      </c>
      <c r="O298" s="5">
        <v>263.33</v>
      </c>
      <c r="P298" s="5">
        <v>173.87</v>
      </c>
      <c r="Q298" s="5">
        <f>#REF!*#REF!</f>
        <v>1089396.21</v>
      </c>
      <c r="R298" s="5">
        <v>719300.19</v>
      </c>
      <c r="S298" s="5">
        <f>#REF!-#REF!</f>
        <v>-370096.02</v>
      </c>
      <c r="T298" s="36">
        <f t="shared" si="4"/>
        <v>-0.33972581931416901</v>
      </c>
    </row>
    <row r="299" spans="1:20" x14ac:dyDescent="0.2">
      <c r="A299" s="25" t="s">
        <v>46</v>
      </c>
      <c r="B299" s="25" t="s">
        <v>190</v>
      </c>
      <c r="C299" s="25" t="s">
        <v>65</v>
      </c>
      <c r="D299" s="25" t="s">
        <v>23</v>
      </c>
      <c r="E299" s="25" t="s">
        <v>1916</v>
      </c>
      <c r="F299" s="2">
        <v>42511</v>
      </c>
      <c r="G299" s="23" t="str">
        <f>TEXT(Table2[[#This Row],[Order-Date]],"mmm")</f>
        <v>May</v>
      </c>
      <c r="H299">
        <v>2016</v>
      </c>
      <c r="I299">
        <v>431739795</v>
      </c>
      <c r="J299" s="2">
        <v>42540</v>
      </c>
      <c r="K299" s="23">
        <f>WEEKDAY(#REF!,1)</f>
        <v>1</v>
      </c>
      <c r="L299" s="25">
        <f>IF(#REF!&gt;=#REF!,#REF!-#REF!,"")</f>
        <v>29</v>
      </c>
      <c r="M299" s="4">
        <v>254</v>
      </c>
      <c r="N299" s="5">
        <v>9.33</v>
      </c>
      <c r="O299" s="5">
        <v>6.92</v>
      </c>
      <c r="P299" s="5">
        <v>2.41</v>
      </c>
      <c r="Q299" s="5">
        <f>#REF!*#REF!</f>
        <v>1757.68</v>
      </c>
      <c r="R299" s="5">
        <v>612.14</v>
      </c>
      <c r="S299" s="5">
        <f>#REF!-#REF!</f>
        <v>-1145.54</v>
      </c>
      <c r="T299" s="36">
        <f t="shared" si="4"/>
        <v>-0.65173410404624299</v>
      </c>
    </row>
    <row r="300" spans="1:20" x14ac:dyDescent="0.2">
      <c r="A300" s="25" t="s">
        <v>32</v>
      </c>
      <c r="B300" s="25" t="s">
        <v>192</v>
      </c>
      <c r="C300" s="25" t="s">
        <v>34</v>
      </c>
      <c r="D300" s="25" t="s">
        <v>23</v>
      </c>
      <c r="E300" s="25" t="s">
        <v>1916</v>
      </c>
      <c r="F300" s="2">
        <v>40581</v>
      </c>
      <c r="G300" s="23" t="str">
        <f>TEXT(Table2[[#This Row],[Order-Date]],"mmm")</f>
        <v>Feb</v>
      </c>
      <c r="H300">
        <v>2011</v>
      </c>
      <c r="I300">
        <v>636381185</v>
      </c>
      <c r="J300" s="2">
        <v>40752</v>
      </c>
      <c r="K300" s="23">
        <f>WEEKDAY(#REF!,1)</f>
        <v>5</v>
      </c>
      <c r="L300" s="25">
        <f>IF(#REF!&gt;=#REF!,#REF!-#REF!,"")</f>
        <v>171</v>
      </c>
      <c r="M300" s="4">
        <v>8189</v>
      </c>
      <c r="N300" s="5">
        <v>205.7</v>
      </c>
      <c r="O300" s="5">
        <v>117.11</v>
      </c>
      <c r="P300" s="5">
        <v>88.59</v>
      </c>
      <c r="Q300" s="5">
        <f>#REF!*#REF!</f>
        <v>959013.79</v>
      </c>
      <c r="R300" s="5">
        <v>725463.51</v>
      </c>
      <c r="S300" s="5">
        <f>#REF!-#REF!</f>
        <v>-233550.28</v>
      </c>
      <c r="T300" s="36">
        <f t="shared" si="4"/>
        <v>-0.24353172231235601</v>
      </c>
    </row>
    <row r="301" spans="1:20" x14ac:dyDescent="0.2">
      <c r="A301" s="25" t="s">
        <v>29</v>
      </c>
      <c r="B301" s="25" t="s">
        <v>153</v>
      </c>
      <c r="C301" s="25" t="s">
        <v>65</v>
      </c>
      <c r="D301" s="25" t="s">
        <v>23</v>
      </c>
      <c r="E301" s="25" t="s">
        <v>1918</v>
      </c>
      <c r="F301" s="2">
        <v>40942</v>
      </c>
      <c r="G301" s="23" t="str">
        <f>TEXT(Table2[[#This Row],[Order-Date]],"mmm")</f>
        <v>Feb</v>
      </c>
      <c r="H301">
        <v>2012</v>
      </c>
      <c r="I301">
        <v>899868094</v>
      </c>
      <c r="J301" s="2">
        <v>40994</v>
      </c>
      <c r="K301" s="23">
        <f>WEEKDAY(#REF!,1)</f>
        <v>2</v>
      </c>
      <c r="L301" s="25">
        <f>IF(#REF!&gt;=#REF!,#REF!-#REF!,"")</f>
        <v>52</v>
      </c>
      <c r="M301" s="4">
        <v>9821</v>
      </c>
      <c r="N301" s="5">
        <v>9.33</v>
      </c>
      <c r="O301" s="5">
        <v>6.92</v>
      </c>
      <c r="P301" s="5">
        <v>2.41</v>
      </c>
      <c r="Q301" s="5">
        <f>#REF!*#REF!</f>
        <v>67961.320000000007</v>
      </c>
      <c r="R301" s="5">
        <v>23668.61</v>
      </c>
      <c r="S301" s="5">
        <f>#REF!-#REF!</f>
        <v>-44292.71</v>
      </c>
      <c r="T301" s="36">
        <f t="shared" si="4"/>
        <v>-0.65173410404624299</v>
      </c>
    </row>
    <row r="302" spans="1:20" x14ac:dyDescent="0.2">
      <c r="A302" s="25" t="s">
        <v>29</v>
      </c>
      <c r="B302" s="25" t="s">
        <v>193</v>
      </c>
      <c r="C302" s="25" t="s">
        <v>22</v>
      </c>
      <c r="D302" s="25" t="s">
        <v>27</v>
      </c>
      <c r="E302" s="25" t="s">
        <v>1916</v>
      </c>
      <c r="F302" s="2">
        <v>42887</v>
      </c>
      <c r="G302" s="23" t="str">
        <f>TEXT(Table2[[#This Row],[Order-Date]],"mmm")</f>
        <v>Jun</v>
      </c>
      <c r="H302">
        <v>2017</v>
      </c>
      <c r="I302">
        <v>361311852</v>
      </c>
      <c r="J302" s="2">
        <v>42781</v>
      </c>
      <c r="K302" s="23">
        <f>WEEKDAY(#REF!,1)</f>
        <v>4</v>
      </c>
      <c r="L302" s="25" t="str">
        <f>IF(#REF!&gt;=#REF!,#REF!-#REF!,"")</f>
        <v/>
      </c>
      <c r="M302" s="4">
        <v>9061</v>
      </c>
      <c r="N302" s="5">
        <v>255.28</v>
      </c>
      <c r="O302" s="5">
        <v>159.41999999999999</v>
      </c>
      <c r="P302" s="5">
        <v>95.86</v>
      </c>
      <c r="Q302" s="5">
        <f>#REF!*#REF!</f>
        <v>1444504.62</v>
      </c>
      <c r="R302" s="5">
        <v>868587.46</v>
      </c>
      <c r="S302" s="5">
        <f>#REF!-#REF!</f>
        <v>-575917.16</v>
      </c>
      <c r="T302" s="36">
        <f t="shared" si="4"/>
        <v>-0.39869527035503699</v>
      </c>
    </row>
    <row r="303" spans="1:20" x14ac:dyDescent="0.2">
      <c r="A303" s="25" t="s">
        <v>29</v>
      </c>
      <c r="B303" s="25" t="s">
        <v>154</v>
      </c>
      <c r="C303" s="25" t="s">
        <v>31</v>
      </c>
      <c r="D303" s="25" t="s">
        <v>23</v>
      </c>
      <c r="E303" s="25" t="s">
        <v>1916</v>
      </c>
      <c r="F303" s="2">
        <v>41779</v>
      </c>
      <c r="G303" s="23" t="str">
        <f>TEXT(Table2[[#This Row],[Order-Date]],"mmm")</f>
        <v>May</v>
      </c>
      <c r="H303">
        <v>2014</v>
      </c>
      <c r="I303">
        <v>930136287</v>
      </c>
      <c r="J303" s="2">
        <v>41811</v>
      </c>
      <c r="K303" s="23">
        <f>WEEKDAY(#REF!,1)</f>
        <v>7</v>
      </c>
      <c r="L303" s="25">
        <f>IF(#REF!&gt;=#REF!,#REF!-#REF!,"")</f>
        <v>32</v>
      </c>
      <c r="M303" s="4">
        <v>6852</v>
      </c>
      <c r="N303" s="5">
        <v>47.45</v>
      </c>
      <c r="O303" s="5">
        <v>31.79</v>
      </c>
      <c r="P303" s="5">
        <v>15.66</v>
      </c>
      <c r="Q303" s="5">
        <f>#REF!*#REF!</f>
        <v>217825.08</v>
      </c>
      <c r="R303" s="5">
        <v>107302.32</v>
      </c>
      <c r="S303" s="5">
        <f>#REF!-#REF!</f>
        <v>-110522.76</v>
      </c>
      <c r="T303" s="36">
        <f t="shared" si="4"/>
        <v>-0.50739226171752105</v>
      </c>
    </row>
    <row r="304" spans="1:20" x14ac:dyDescent="0.2">
      <c r="A304" s="25" t="s">
        <v>20</v>
      </c>
      <c r="B304" s="25" t="s">
        <v>53</v>
      </c>
      <c r="C304" s="25" t="s">
        <v>34</v>
      </c>
      <c r="D304" s="25" t="s">
        <v>23</v>
      </c>
      <c r="E304" s="25" t="s">
        <v>1916</v>
      </c>
      <c r="F304" s="2">
        <v>42509</v>
      </c>
      <c r="G304" s="23" t="str">
        <f>TEXT(Table2[[#This Row],[Order-Date]],"mmm")</f>
        <v>May</v>
      </c>
      <c r="H304">
        <v>2016</v>
      </c>
      <c r="I304">
        <v>536077725</v>
      </c>
      <c r="J304" s="2">
        <v>42557</v>
      </c>
      <c r="K304" s="23">
        <f>WEEKDAY(#REF!,1)</f>
        <v>4</v>
      </c>
      <c r="L304" s="25">
        <f>IF(#REF!&gt;=#REF!,#REF!-#REF!,"")</f>
        <v>48</v>
      </c>
      <c r="M304" s="4">
        <v>6167</v>
      </c>
      <c r="N304" s="5">
        <v>205.7</v>
      </c>
      <c r="O304" s="5">
        <v>117.11</v>
      </c>
      <c r="P304" s="5">
        <v>88.59</v>
      </c>
      <c r="Q304" s="5">
        <f>#REF!*#REF!</f>
        <v>722217.37</v>
      </c>
      <c r="R304" s="5">
        <v>546334.53</v>
      </c>
      <c r="S304" s="5">
        <f>#REF!-#REF!</f>
        <v>-175882.84</v>
      </c>
      <c r="T304" s="36">
        <f t="shared" si="4"/>
        <v>-0.24353172231235601</v>
      </c>
    </row>
    <row r="305" spans="1:20" x14ac:dyDescent="0.2">
      <c r="A305" s="25" t="s">
        <v>46</v>
      </c>
      <c r="B305" s="25" t="s">
        <v>146</v>
      </c>
      <c r="C305" s="25" t="s">
        <v>26</v>
      </c>
      <c r="D305" s="25" t="s">
        <v>23</v>
      </c>
      <c r="E305" s="25" t="s">
        <v>1915</v>
      </c>
      <c r="F305" s="2">
        <v>42890</v>
      </c>
      <c r="G305" s="23" t="str">
        <f>TEXT(Table2[[#This Row],[Order-Date]],"mmm")</f>
        <v>Jun</v>
      </c>
      <c r="H305">
        <v>2017</v>
      </c>
      <c r="I305">
        <v>779184997</v>
      </c>
      <c r="J305" s="2">
        <v>42842</v>
      </c>
      <c r="K305" s="23">
        <f>WEEKDAY(#REF!,1)</f>
        <v>2</v>
      </c>
      <c r="L305" s="25" t="str">
        <f>IF(#REF!&gt;=#REF!,#REF!-#REF!,"")</f>
        <v/>
      </c>
      <c r="M305" s="4">
        <v>7011</v>
      </c>
      <c r="N305" s="5">
        <v>152.58000000000001</v>
      </c>
      <c r="O305" s="5">
        <v>97.44</v>
      </c>
      <c r="P305" s="5">
        <v>55.14</v>
      </c>
      <c r="Q305" s="5">
        <f>#REF!*#REF!</f>
        <v>683151.84</v>
      </c>
      <c r="R305" s="5">
        <v>386586.54</v>
      </c>
      <c r="S305" s="5">
        <f>#REF!-#REF!</f>
        <v>-296565.3</v>
      </c>
      <c r="T305" s="36">
        <f t="shared" si="4"/>
        <v>-0.43411330049261099</v>
      </c>
    </row>
    <row r="306" spans="1:20" x14ac:dyDescent="0.2">
      <c r="A306" s="25" t="s">
        <v>29</v>
      </c>
      <c r="B306" s="25" t="s">
        <v>58</v>
      </c>
      <c r="C306" s="25" t="s">
        <v>51</v>
      </c>
      <c r="D306" s="25" t="s">
        <v>23</v>
      </c>
      <c r="E306" s="25" t="s">
        <v>1918</v>
      </c>
      <c r="F306" s="2">
        <v>41034</v>
      </c>
      <c r="G306" s="23" t="str">
        <f>TEXT(Table2[[#This Row],[Order-Date]],"mmm")</f>
        <v>May</v>
      </c>
      <c r="H306">
        <v>2012</v>
      </c>
      <c r="I306">
        <v>179819428</v>
      </c>
      <c r="J306" s="2">
        <v>40945</v>
      </c>
      <c r="K306" s="23">
        <f>WEEKDAY(#REF!,1)</f>
        <v>2</v>
      </c>
      <c r="L306" s="25" t="str">
        <f>IF(#REF!&gt;=#REF!,#REF!-#REF!,"")</f>
        <v/>
      </c>
      <c r="M306" s="4">
        <v>1420</v>
      </c>
      <c r="N306" s="5">
        <v>437.2</v>
      </c>
      <c r="O306" s="5">
        <v>263.33</v>
      </c>
      <c r="P306" s="5">
        <v>173.87</v>
      </c>
      <c r="Q306" s="5">
        <f>#REF!*#REF!</f>
        <v>373928.6</v>
      </c>
      <c r="R306" s="5">
        <v>246895.4</v>
      </c>
      <c r="S306" s="5">
        <f>#REF!-#REF!</f>
        <v>-127033.2</v>
      </c>
      <c r="T306" s="36">
        <f t="shared" si="4"/>
        <v>-0.33972581931416901</v>
      </c>
    </row>
    <row r="307" spans="1:20" x14ac:dyDescent="0.2">
      <c r="A307" s="25" t="s">
        <v>32</v>
      </c>
      <c r="B307" s="25" t="s">
        <v>110</v>
      </c>
      <c r="C307" s="25" t="s">
        <v>77</v>
      </c>
      <c r="D307" s="25" t="s">
        <v>23</v>
      </c>
      <c r="E307" s="25" t="s">
        <v>1917</v>
      </c>
      <c r="F307" s="2">
        <v>42563</v>
      </c>
      <c r="G307" s="23" t="str">
        <f>TEXT(Table2[[#This Row],[Order-Date]],"mmm")</f>
        <v>Jul</v>
      </c>
      <c r="H307">
        <v>2016</v>
      </c>
      <c r="I307">
        <v>928654849</v>
      </c>
      <c r="J307" s="2">
        <v>42917</v>
      </c>
      <c r="K307" s="23">
        <f>WEEKDAY(#REF!,1)</f>
        <v>7</v>
      </c>
      <c r="L307" s="25">
        <f>IF(#REF!&gt;=#REF!,#REF!-#REF!,"")</f>
        <v>354</v>
      </c>
      <c r="M307" s="4">
        <v>8461</v>
      </c>
      <c r="N307" s="5">
        <v>154.06</v>
      </c>
      <c r="O307" s="5">
        <v>90.93</v>
      </c>
      <c r="P307" s="5">
        <v>63.13</v>
      </c>
      <c r="Q307" s="5">
        <f>#REF!*#REF!</f>
        <v>769358.73</v>
      </c>
      <c r="R307" s="5">
        <v>534142.93000000005</v>
      </c>
      <c r="S307" s="5">
        <f>#REF!-#REF!</f>
        <v>-235215.8</v>
      </c>
      <c r="T307" s="36">
        <f t="shared" si="4"/>
        <v>-0.30572968217309998</v>
      </c>
    </row>
    <row r="308" spans="1:20" x14ac:dyDescent="0.2">
      <c r="A308" s="25" t="s">
        <v>46</v>
      </c>
      <c r="B308" s="25" t="s">
        <v>194</v>
      </c>
      <c r="C308" s="25" t="s">
        <v>22</v>
      </c>
      <c r="D308" s="25" t="s">
        <v>27</v>
      </c>
      <c r="E308" s="25" t="s">
        <v>1917</v>
      </c>
      <c r="F308" s="2">
        <v>42780</v>
      </c>
      <c r="G308" s="23" t="str">
        <f>TEXT(Table2[[#This Row],[Order-Date]],"mmm")</f>
        <v>Feb</v>
      </c>
      <c r="H308">
        <v>2017</v>
      </c>
      <c r="I308">
        <v>336677587</v>
      </c>
      <c r="J308" s="2">
        <v>42822</v>
      </c>
      <c r="K308" s="23">
        <f>WEEKDAY(#REF!,1)</f>
        <v>3</v>
      </c>
      <c r="L308" s="25">
        <f>IF(#REF!&gt;=#REF!,#REF!-#REF!,"")</f>
        <v>42</v>
      </c>
      <c r="M308" s="4">
        <v>9234</v>
      </c>
      <c r="N308" s="5">
        <v>255.28</v>
      </c>
      <c r="O308" s="5">
        <v>159.41999999999999</v>
      </c>
      <c r="P308" s="5">
        <v>95.86</v>
      </c>
      <c r="Q308" s="5">
        <f>#REF!*#REF!</f>
        <v>1472084.28</v>
      </c>
      <c r="R308" s="5">
        <v>885171.24</v>
      </c>
      <c r="S308" s="5">
        <f>#REF!-#REF!</f>
        <v>-586913.04</v>
      </c>
      <c r="T308" s="36">
        <f t="shared" si="4"/>
        <v>-0.39869527035503699</v>
      </c>
    </row>
    <row r="309" spans="1:20" x14ac:dyDescent="0.2">
      <c r="A309" s="25" t="s">
        <v>40</v>
      </c>
      <c r="B309" s="25" t="s">
        <v>74</v>
      </c>
      <c r="C309" s="25" t="s">
        <v>77</v>
      </c>
      <c r="D309" s="25" t="s">
        <v>23</v>
      </c>
      <c r="E309" s="25" t="s">
        <v>1918</v>
      </c>
      <c r="F309" s="2">
        <v>40580</v>
      </c>
      <c r="G309" s="23" t="str">
        <f>TEXT(Table2[[#This Row],[Order-Date]],"mmm")</f>
        <v>Feb</v>
      </c>
      <c r="H309">
        <v>2011</v>
      </c>
      <c r="I309">
        <v>285186469</v>
      </c>
      <c r="J309" s="2">
        <v>40719</v>
      </c>
      <c r="K309" s="23">
        <f>WEEKDAY(#REF!,1)</f>
        <v>7</v>
      </c>
      <c r="L309" s="25">
        <f>IF(#REF!&gt;=#REF!,#REF!-#REF!,"")</f>
        <v>139</v>
      </c>
      <c r="M309" s="4">
        <v>1869</v>
      </c>
      <c r="N309" s="5">
        <v>154.06</v>
      </c>
      <c r="O309" s="5">
        <v>90.93</v>
      </c>
      <c r="P309" s="5">
        <v>63.13</v>
      </c>
      <c r="Q309" s="5">
        <f>#REF!*#REF!</f>
        <v>169948.17</v>
      </c>
      <c r="R309" s="5">
        <v>117989.97</v>
      </c>
      <c r="S309" s="5">
        <f>#REF!-#REF!</f>
        <v>-51958.2</v>
      </c>
      <c r="T309" s="36">
        <f t="shared" si="4"/>
        <v>-0.30572968217309998</v>
      </c>
    </row>
    <row r="310" spans="1:20" x14ac:dyDescent="0.2">
      <c r="A310" s="25" t="s">
        <v>37</v>
      </c>
      <c r="B310" s="25" t="s">
        <v>38</v>
      </c>
      <c r="C310" s="25" t="s">
        <v>22</v>
      </c>
      <c r="D310" s="25" t="s">
        <v>27</v>
      </c>
      <c r="E310" s="25" t="s">
        <v>1915</v>
      </c>
      <c r="F310" s="2">
        <v>41835</v>
      </c>
      <c r="G310" s="23" t="str">
        <f>TEXT(Table2[[#This Row],[Order-Date]],"mmm")</f>
        <v>Jul</v>
      </c>
      <c r="H310">
        <v>2014</v>
      </c>
      <c r="I310">
        <v>475792825</v>
      </c>
      <c r="J310" s="2">
        <v>41707</v>
      </c>
      <c r="K310" s="23">
        <f>WEEKDAY(#REF!,1)</f>
        <v>1</v>
      </c>
      <c r="L310" s="25" t="str">
        <f>IF(#REF!&gt;=#REF!,#REF!-#REF!,"")</f>
        <v/>
      </c>
      <c r="M310" s="4">
        <v>6525</v>
      </c>
      <c r="N310" s="5">
        <v>255.28</v>
      </c>
      <c r="O310" s="5">
        <v>159.41999999999999</v>
      </c>
      <c r="P310" s="5">
        <v>95.86</v>
      </c>
      <c r="Q310" s="5">
        <f>#REF!*#REF!</f>
        <v>1040215.5</v>
      </c>
      <c r="R310" s="5">
        <v>625486.5</v>
      </c>
      <c r="S310" s="5">
        <f>#REF!-#REF!</f>
        <v>-414729</v>
      </c>
      <c r="T310" s="36">
        <f t="shared" si="4"/>
        <v>-0.39869527035503699</v>
      </c>
    </row>
    <row r="311" spans="1:20" x14ac:dyDescent="0.2">
      <c r="A311" s="25" t="s">
        <v>37</v>
      </c>
      <c r="B311" s="25" t="s">
        <v>95</v>
      </c>
      <c r="C311" s="25" t="s">
        <v>42</v>
      </c>
      <c r="D311" s="25" t="s">
        <v>27</v>
      </c>
      <c r="E311" s="25" t="s">
        <v>1916</v>
      </c>
      <c r="F311" s="2">
        <v>42165</v>
      </c>
      <c r="G311" s="23" t="str">
        <f>TEXT(Table2[[#This Row],[Order-Date]],"mmm")</f>
        <v>Jun</v>
      </c>
      <c r="H311">
        <v>2015</v>
      </c>
      <c r="I311">
        <v>680420482</v>
      </c>
      <c r="J311" s="2">
        <v>42227</v>
      </c>
      <c r="K311" s="23">
        <f>WEEKDAY(#REF!,1)</f>
        <v>3</v>
      </c>
      <c r="L311" s="25">
        <f>IF(#REF!&gt;=#REF!,#REF!-#REF!,"")</f>
        <v>62</v>
      </c>
      <c r="M311" s="4">
        <v>396</v>
      </c>
      <c r="N311" s="5">
        <v>109.28</v>
      </c>
      <c r="O311" s="5">
        <v>35.840000000000003</v>
      </c>
      <c r="P311" s="5">
        <v>73.44</v>
      </c>
      <c r="Q311" s="5">
        <f>#REF!*#REF!</f>
        <v>14192.64</v>
      </c>
      <c r="R311" s="5">
        <v>29082.240000000002</v>
      </c>
      <c r="S311" s="5">
        <f>#REF!-#REF!</f>
        <v>14889.6</v>
      </c>
      <c r="T311" s="36">
        <f t="shared" si="4"/>
        <v>1.0491071428571399</v>
      </c>
    </row>
    <row r="312" spans="1:20" x14ac:dyDescent="0.2">
      <c r="A312" s="25" t="s">
        <v>29</v>
      </c>
      <c r="B312" s="25" t="s">
        <v>44</v>
      </c>
      <c r="C312" s="25" t="s">
        <v>65</v>
      </c>
      <c r="D312" s="25" t="s">
        <v>23</v>
      </c>
      <c r="E312" s="25" t="s">
        <v>1917</v>
      </c>
      <c r="F312" s="2">
        <v>41395</v>
      </c>
      <c r="G312" s="23" t="str">
        <f>TEXT(Table2[[#This Row],[Order-Date]],"mmm")</f>
        <v>May</v>
      </c>
      <c r="H312">
        <v>2013</v>
      </c>
      <c r="I312">
        <v>291305768</v>
      </c>
      <c r="J312" s="2">
        <v>41426</v>
      </c>
      <c r="K312" s="23">
        <f>WEEKDAY(#REF!,1)</f>
        <v>7</v>
      </c>
      <c r="L312" s="25">
        <f>IF(#REF!&gt;=#REF!,#REF!-#REF!,"")</f>
        <v>31</v>
      </c>
      <c r="M312" s="4">
        <v>2705</v>
      </c>
      <c r="N312" s="5">
        <v>9.33</v>
      </c>
      <c r="O312" s="5">
        <v>6.92</v>
      </c>
      <c r="P312" s="5">
        <v>2.41</v>
      </c>
      <c r="Q312" s="5">
        <f>#REF!*#REF!</f>
        <v>18718.599999999999</v>
      </c>
      <c r="R312" s="5">
        <v>6519.05</v>
      </c>
      <c r="S312" s="5">
        <f>#REF!-#REF!</f>
        <v>-12199.55</v>
      </c>
      <c r="T312" s="36">
        <f t="shared" si="4"/>
        <v>-0.65173410404624299</v>
      </c>
    </row>
    <row r="313" spans="1:20" x14ac:dyDescent="0.2">
      <c r="A313" s="25" t="s">
        <v>37</v>
      </c>
      <c r="B313" s="25" t="s">
        <v>106</v>
      </c>
      <c r="C313" s="25" t="s">
        <v>22</v>
      </c>
      <c r="D313" s="25" t="s">
        <v>27</v>
      </c>
      <c r="E313" s="25" t="s">
        <v>1916</v>
      </c>
      <c r="F313" s="2">
        <v>42601</v>
      </c>
      <c r="G313" s="23" t="str">
        <f>TEXT(Table2[[#This Row],[Order-Date]],"mmm")</f>
        <v>Aug</v>
      </c>
      <c r="H313">
        <v>2016</v>
      </c>
      <c r="I313">
        <v>570997512</v>
      </c>
      <c r="J313" s="2">
        <v>42530</v>
      </c>
      <c r="K313" s="23">
        <f>WEEKDAY(#REF!,1)</f>
        <v>5</v>
      </c>
      <c r="L313" s="25" t="str">
        <f>IF(#REF!&gt;=#REF!,#REF!-#REF!,"")</f>
        <v/>
      </c>
      <c r="M313" s="4">
        <v>9707</v>
      </c>
      <c r="N313" s="5">
        <v>255.28</v>
      </c>
      <c r="O313" s="5">
        <v>159.41999999999999</v>
      </c>
      <c r="P313" s="5">
        <v>95.86</v>
      </c>
      <c r="Q313" s="5">
        <f>#REF!*#REF!</f>
        <v>1547489.94</v>
      </c>
      <c r="R313" s="5">
        <v>930513.02</v>
      </c>
      <c r="S313" s="5">
        <f>#REF!-#REF!</f>
        <v>-616976.92000000004</v>
      </c>
      <c r="T313" s="36">
        <f t="shared" si="4"/>
        <v>-0.39869527035503699</v>
      </c>
    </row>
    <row r="314" spans="1:20" x14ac:dyDescent="0.2">
      <c r="A314" s="25" t="s">
        <v>29</v>
      </c>
      <c r="B314" s="25" t="s">
        <v>104</v>
      </c>
      <c r="C314" s="25" t="s">
        <v>39</v>
      </c>
      <c r="D314" s="25" t="s">
        <v>23</v>
      </c>
      <c r="E314" s="25" t="s">
        <v>1916</v>
      </c>
      <c r="F314" s="2">
        <v>42118</v>
      </c>
      <c r="G314" s="23" t="str">
        <f>TEXT(Table2[[#This Row],[Order-Date]],"mmm")</f>
        <v>Apr</v>
      </c>
      <c r="H314">
        <v>2015</v>
      </c>
      <c r="I314">
        <v>602357041</v>
      </c>
      <c r="J314" s="2">
        <v>42129</v>
      </c>
      <c r="K314" s="23">
        <f>WEEKDAY(#REF!,1)</f>
        <v>3</v>
      </c>
      <c r="L314" s="25">
        <f>IF(#REF!&gt;=#REF!,#REF!-#REF!,"")</f>
        <v>11</v>
      </c>
      <c r="M314" s="4">
        <v>9689</v>
      </c>
      <c r="N314" s="5">
        <v>81.73</v>
      </c>
      <c r="O314" s="5">
        <v>56.67</v>
      </c>
      <c r="P314" s="5">
        <v>25.06</v>
      </c>
      <c r="Q314" s="5">
        <f>#REF!*#REF!</f>
        <v>549075.63</v>
      </c>
      <c r="R314" s="5">
        <v>242806.34</v>
      </c>
      <c r="S314" s="5">
        <f>#REF!-#REF!</f>
        <v>-306269.28999999998</v>
      </c>
      <c r="T314" s="36">
        <f t="shared" si="4"/>
        <v>-0.55779071819304704</v>
      </c>
    </row>
    <row r="315" spans="1:20" x14ac:dyDescent="0.2">
      <c r="A315" s="25" t="s">
        <v>37</v>
      </c>
      <c r="B315" s="25" t="s">
        <v>55</v>
      </c>
      <c r="C315" s="25" t="s">
        <v>56</v>
      </c>
      <c r="D315" s="25" t="s">
        <v>23</v>
      </c>
      <c r="E315" s="25" t="s">
        <v>1915</v>
      </c>
      <c r="F315" s="2">
        <v>40235</v>
      </c>
      <c r="G315" s="23" t="str">
        <f>TEXT(Table2[[#This Row],[Order-Date]],"mmm")</f>
        <v>Feb</v>
      </c>
      <c r="H315">
        <v>2010</v>
      </c>
      <c r="I315">
        <v>438558185</v>
      </c>
      <c r="J315" s="2">
        <v>40282</v>
      </c>
      <c r="K315" s="23">
        <f>WEEKDAY(#REF!,1)</f>
        <v>4</v>
      </c>
      <c r="L315" s="25">
        <f>IF(#REF!&gt;=#REF!,#REF!-#REF!,"")</f>
        <v>47</v>
      </c>
      <c r="M315" s="4">
        <v>7967</v>
      </c>
      <c r="N315" s="5">
        <v>421.89</v>
      </c>
      <c r="O315" s="5">
        <v>364.69</v>
      </c>
      <c r="P315" s="5">
        <v>57.2</v>
      </c>
      <c r="Q315" s="5">
        <f>#REF!*#REF!</f>
        <v>2905485.23</v>
      </c>
      <c r="R315" s="5">
        <v>455712.4</v>
      </c>
      <c r="S315" s="5">
        <f>#REF!-#REF!</f>
        <v>-2449772.83</v>
      </c>
      <c r="T315" s="36">
        <f t="shared" si="4"/>
        <v>-0.84315445995228799</v>
      </c>
    </row>
    <row r="316" spans="1:20" x14ac:dyDescent="0.2">
      <c r="A316" s="25" t="s">
        <v>29</v>
      </c>
      <c r="B316" s="25" t="s">
        <v>165</v>
      </c>
      <c r="C316" s="25" t="s">
        <v>26</v>
      </c>
      <c r="D316" s="25" t="s">
        <v>23</v>
      </c>
      <c r="E316" s="25" t="s">
        <v>1917</v>
      </c>
      <c r="F316" s="2">
        <v>40221</v>
      </c>
      <c r="G316" s="23" t="str">
        <f>TEXT(Table2[[#This Row],[Order-Date]],"mmm")</f>
        <v>Feb</v>
      </c>
      <c r="H316">
        <v>2010</v>
      </c>
      <c r="I316">
        <v>653087270</v>
      </c>
      <c r="J316" s="2">
        <v>40371</v>
      </c>
      <c r="K316" s="23">
        <f>WEEKDAY(#REF!,1)</f>
        <v>2</v>
      </c>
      <c r="L316" s="25">
        <f>IF(#REF!&gt;=#REF!,#REF!-#REF!,"")</f>
        <v>150</v>
      </c>
      <c r="M316" s="4">
        <v>1891</v>
      </c>
      <c r="N316" s="5">
        <v>152.58000000000001</v>
      </c>
      <c r="O316" s="5">
        <v>97.44</v>
      </c>
      <c r="P316" s="5">
        <v>55.14</v>
      </c>
      <c r="Q316" s="5">
        <f>#REF!*#REF!</f>
        <v>184259.04</v>
      </c>
      <c r="R316" s="5">
        <v>104269.74</v>
      </c>
      <c r="S316" s="5">
        <f>#REF!-#REF!</f>
        <v>-79989.3</v>
      </c>
      <c r="T316" s="36">
        <f t="shared" si="4"/>
        <v>-0.43411330049261099</v>
      </c>
    </row>
    <row r="317" spans="1:20" x14ac:dyDescent="0.2">
      <c r="A317" s="25" t="s">
        <v>40</v>
      </c>
      <c r="B317" s="25" t="s">
        <v>91</v>
      </c>
      <c r="C317" s="25" t="s">
        <v>34</v>
      </c>
      <c r="D317" s="25" t="s">
        <v>27</v>
      </c>
      <c r="E317" s="25" t="s">
        <v>1918</v>
      </c>
      <c r="F317" s="2">
        <v>42758</v>
      </c>
      <c r="G317" s="23" t="str">
        <f>TEXT(Table2[[#This Row],[Order-Date]],"mmm")</f>
        <v>Jan</v>
      </c>
      <c r="H317">
        <v>2017</v>
      </c>
      <c r="I317">
        <v>989743125</v>
      </c>
      <c r="J317" s="2">
        <v>42760</v>
      </c>
      <c r="K317" s="23">
        <f>WEEKDAY(#REF!,1)</f>
        <v>4</v>
      </c>
      <c r="L317" s="25">
        <f>IF(#REF!&gt;=#REF!,#REF!-#REF!,"")</f>
        <v>2</v>
      </c>
      <c r="M317" s="4">
        <v>5840</v>
      </c>
      <c r="N317" s="5">
        <v>205.7</v>
      </c>
      <c r="O317" s="5">
        <v>117.11</v>
      </c>
      <c r="P317" s="5">
        <v>88.59</v>
      </c>
      <c r="Q317" s="5">
        <f>#REF!*#REF!</f>
        <v>683922.4</v>
      </c>
      <c r="R317" s="5">
        <v>517365.6</v>
      </c>
      <c r="S317" s="5">
        <f>#REF!-#REF!</f>
        <v>-166556.79999999999</v>
      </c>
      <c r="T317" s="36">
        <f t="shared" si="4"/>
        <v>-0.24353172231235601</v>
      </c>
    </row>
    <row r="318" spans="1:20" x14ac:dyDescent="0.2">
      <c r="A318" s="25" t="s">
        <v>29</v>
      </c>
      <c r="B318" s="25" t="s">
        <v>125</v>
      </c>
      <c r="C318" s="25" t="s">
        <v>65</v>
      </c>
      <c r="D318" s="25" t="s">
        <v>27</v>
      </c>
      <c r="E318" s="25" t="s">
        <v>1915</v>
      </c>
      <c r="F318" s="2">
        <v>41623</v>
      </c>
      <c r="G318" s="23" t="str">
        <f>TEXT(Table2[[#This Row],[Order-Date]],"mmm")</f>
        <v>Dec</v>
      </c>
      <c r="H318">
        <v>2013</v>
      </c>
      <c r="I318">
        <v>812637078</v>
      </c>
      <c r="J318" s="2">
        <v>41760</v>
      </c>
      <c r="K318" s="23">
        <f>WEEKDAY(#REF!,1)</f>
        <v>5</v>
      </c>
      <c r="L318" s="25">
        <f>IF(#REF!&gt;=#REF!,#REF!-#REF!,"")</f>
        <v>137</v>
      </c>
      <c r="M318" s="4">
        <v>6225</v>
      </c>
      <c r="N318" s="5">
        <v>9.33</v>
      </c>
      <c r="O318" s="5">
        <v>6.92</v>
      </c>
      <c r="P318" s="5">
        <v>2.41</v>
      </c>
      <c r="Q318" s="5">
        <f>#REF!*#REF!</f>
        <v>43077</v>
      </c>
      <c r="R318" s="5">
        <v>15002.25</v>
      </c>
      <c r="S318" s="5">
        <f>#REF!-#REF!</f>
        <v>-28074.75</v>
      </c>
      <c r="T318" s="36">
        <f t="shared" si="4"/>
        <v>-0.65173410404624299</v>
      </c>
    </row>
    <row r="319" spans="1:20" x14ac:dyDescent="0.2">
      <c r="A319" s="25" t="s">
        <v>29</v>
      </c>
      <c r="B319" s="25" t="s">
        <v>184</v>
      </c>
      <c r="C319" s="25" t="s">
        <v>39</v>
      </c>
      <c r="D319" s="25" t="s">
        <v>23</v>
      </c>
      <c r="E319" s="25" t="s">
        <v>1916</v>
      </c>
      <c r="F319" s="2">
        <v>41839</v>
      </c>
      <c r="G319" s="23" t="str">
        <f>TEXT(Table2[[#This Row],[Order-Date]],"mmm")</f>
        <v>Jul</v>
      </c>
      <c r="H319">
        <v>2014</v>
      </c>
      <c r="I319">
        <v>456192958</v>
      </c>
      <c r="J319" s="2">
        <v>41869</v>
      </c>
      <c r="K319" s="23">
        <f>WEEKDAY(#REF!,1)</f>
        <v>2</v>
      </c>
      <c r="L319" s="25">
        <f>IF(#REF!&gt;=#REF!,#REF!-#REF!,"")</f>
        <v>30</v>
      </c>
      <c r="M319" s="4">
        <v>6489</v>
      </c>
      <c r="N319" s="5">
        <v>81.73</v>
      </c>
      <c r="O319" s="5">
        <v>56.67</v>
      </c>
      <c r="P319" s="5">
        <v>25.06</v>
      </c>
      <c r="Q319" s="5">
        <f>#REF!*#REF!</f>
        <v>367731.63</v>
      </c>
      <c r="R319" s="5">
        <v>162614.34</v>
      </c>
      <c r="S319" s="5">
        <f>#REF!-#REF!</f>
        <v>-205117.29</v>
      </c>
      <c r="T319" s="36">
        <f t="shared" si="4"/>
        <v>-0.55779071819304704</v>
      </c>
    </row>
    <row r="320" spans="1:20" x14ac:dyDescent="0.2">
      <c r="A320" s="25" t="s">
        <v>37</v>
      </c>
      <c r="B320" s="25" t="s">
        <v>55</v>
      </c>
      <c r="C320" s="25" t="s">
        <v>34</v>
      </c>
      <c r="D320" s="25" t="s">
        <v>23</v>
      </c>
      <c r="E320" s="25" t="s">
        <v>1916</v>
      </c>
      <c r="F320" s="2">
        <v>40226</v>
      </c>
      <c r="G320" s="23" t="str">
        <f>TEXT(Table2[[#This Row],[Order-Date]],"mmm")</f>
        <v>Feb</v>
      </c>
      <c r="H320">
        <v>2010</v>
      </c>
      <c r="I320">
        <v>775147092</v>
      </c>
      <c r="J320" s="2">
        <v>40237</v>
      </c>
      <c r="K320" s="23">
        <f>WEEKDAY(#REF!,1)</f>
        <v>1</v>
      </c>
      <c r="L320" s="25">
        <f>IF(#REF!&gt;=#REF!,#REF!-#REF!,"")</f>
        <v>11</v>
      </c>
      <c r="M320" s="4">
        <v>2105</v>
      </c>
      <c r="N320" s="5">
        <v>205.7</v>
      </c>
      <c r="O320" s="5">
        <v>117.11</v>
      </c>
      <c r="P320" s="5">
        <v>88.59</v>
      </c>
      <c r="Q320" s="5">
        <f>#REF!*#REF!</f>
        <v>246516.55</v>
      </c>
      <c r="R320" s="5">
        <v>186481.95</v>
      </c>
      <c r="S320" s="5">
        <f>#REF!-#REF!</f>
        <v>-60034.6</v>
      </c>
      <c r="T320" s="36">
        <f t="shared" si="4"/>
        <v>-0.24353172231235601</v>
      </c>
    </row>
    <row r="321" spans="1:20" x14ac:dyDescent="0.2">
      <c r="A321" s="25" t="s">
        <v>46</v>
      </c>
      <c r="B321" s="25" t="s">
        <v>173</v>
      </c>
      <c r="C321" s="25" t="s">
        <v>85</v>
      </c>
      <c r="D321" s="25" t="s">
        <v>27</v>
      </c>
      <c r="E321" s="25" t="s">
        <v>1915</v>
      </c>
      <c r="F321" s="2">
        <v>40905</v>
      </c>
      <c r="G321" s="23" t="str">
        <f>TEXT(Table2[[#This Row],[Order-Date]],"mmm")</f>
        <v>Dec</v>
      </c>
      <c r="H321">
        <v>2011</v>
      </c>
      <c r="I321">
        <v>894548308</v>
      </c>
      <c r="J321" s="2">
        <v>40941</v>
      </c>
      <c r="K321" s="23">
        <f>WEEKDAY(#REF!,1)</f>
        <v>5</v>
      </c>
      <c r="L321" s="25">
        <f>IF(#REF!&gt;=#REF!,#REF!-#REF!,"")</f>
        <v>36</v>
      </c>
      <c r="M321" s="4">
        <v>5578</v>
      </c>
      <c r="N321" s="5">
        <v>668.27</v>
      </c>
      <c r="O321" s="5">
        <v>502.54</v>
      </c>
      <c r="P321" s="5">
        <v>165.73</v>
      </c>
      <c r="Q321" s="5">
        <f>#REF!*#REF!</f>
        <v>2803168.12</v>
      </c>
      <c r="R321" s="5">
        <v>924441.94</v>
      </c>
      <c r="S321" s="5">
        <f>#REF!-#REF!</f>
        <v>-1878726.18</v>
      </c>
      <c r="T321" s="36">
        <f t="shared" si="4"/>
        <v>-0.67021530624427905</v>
      </c>
    </row>
    <row r="322" spans="1:20" x14ac:dyDescent="0.2">
      <c r="A322" s="25" t="s">
        <v>46</v>
      </c>
      <c r="B322" s="25" t="s">
        <v>129</v>
      </c>
      <c r="C322" s="25" t="s">
        <v>51</v>
      </c>
      <c r="D322" s="25" t="s">
        <v>27</v>
      </c>
      <c r="E322" s="25" t="s">
        <v>1917</v>
      </c>
      <c r="F322" s="2">
        <v>42799</v>
      </c>
      <c r="G322" s="23" t="str">
        <f>TEXT(Table2[[#This Row],[Order-Date]],"mmm")</f>
        <v>Mar</v>
      </c>
      <c r="H322">
        <v>2017</v>
      </c>
      <c r="I322">
        <v>459757936</v>
      </c>
      <c r="J322" s="2">
        <v>43014</v>
      </c>
      <c r="K322" s="23">
        <f>WEEKDAY(#REF!,1)</f>
        <v>6</v>
      </c>
      <c r="L322" s="25">
        <f>IF(#REF!&gt;=#REF!,#REF!-#REF!,"")</f>
        <v>215</v>
      </c>
      <c r="M322" s="4">
        <v>1445</v>
      </c>
      <c r="N322" s="5">
        <v>437.2</v>
      </c>
      <c r="O322" s="5">
        <v>263.33</v>
      </c>
      <c r="P322" s="5">
        <v>173.87</v>
      </c>
      <c r="Q322" s="5">
        <f>#REF!*#REF!</f>
        <v>380511.85</v>
      </c>
      <c r="R322" s="5">
        <v>251242.15</v>
      </c>
      <c r="S322" s="5">
        <f>#REF!-#REF!</f>
        <v>-129269.7</v>
      </c>
      <c r="T322" s="36">
        <f t="shared" si="4"/>
        <v>-0.33972581931416901</v>
      </c>
    </row>
    <row r="323" spans="1:20" x14ac:dyDescent="0.2">
      <c r="A323" s="25" t="s">
        <v>29</v>
      </c>
      <c r="B323" s="25" t="s">
        <v>165</v>
      </c>
      <c r="C323" s="25" t="s">
        <v>56</v>
      </c>
      <c r="D323" s="25" t="s">
        <v>27</v>
      </c>
      <c r="E323" s="25" t="s">
        <v>1917</v>
      </c>
      <c r="F323" s="2">
        <v>41305</v>
      </c>
      <c r="G323" s="23" t="str">
        <f>TEXT(Table2[[#This Row],[Order-Date]],"mmm")</f>
        <v>Jan</v>
      </c>
      <c r="H323">
        <v>2013</v>
      </c>
      <c r="I323">
        <v>986449801</v>
      </c>
      <c r="J323" s="2">
        <v>41346</v>
      </c>
      <c r="K323" s="23">
        <f>WEEKDAY(#REF!,1)</f>
        <v>4</v>
      </c>
      <c r="L323" s="25">
        <f>IF(#REF!&gt;=#REF!,#REF!-#REF!,"")</f>
        <v>41</v>
      </c>
      <c r="M323" s="4">
        <v>1272</v>
      </c>
      <c r="N323" s="5">
        <v>421.89</v>
      </c>
      <c r="O323" s="5">
        <v>364.69</v>
      </c>
      <c r="P323" s="5">
        <v>57.2</v>
      </c>
      <c r="Q323" s="5">
        <f>#REF!*#REF!</f>
        <v>463885.68</v>
      </c>
      <c r="R323" s="5">
        <v>72758.399999999994</v>
      </c>
      <c r="S323" s="5">
        <f>#REF!-#REF!</f>
        <v>-391127.28</v>
      </c>
      <c r="T323" s="36">
        <f t="shared" ref="T323:T386" si="5">S323/Q323</f>
        <v>-0.84315445995228799</v>
      </c>
    </row>
    <row r="324" spans="1:20" x14ac:dyDescent="0.2">
      <c r="A324" s="25" t="s">
        <v>29</v>
      </c>
      <c r="B324" s="25" t="s">
        <v>181</v>
      </c>
      <c r="C324" s="25" t="s">
        <v>51</v>
      </c>
      <c r="D324" s="25" t="s">
        <v>23</v>
      </c>
      <c r="E324" s="25" t="s">
        <v>1916</v>
      </c>
      <c r="F324" s="2">
        <v>42801</v>
      </c>
      <c r="G324" s="23" t="str">
        <f>TEXT(Table2[[#This Row],[Order-Date]],"mmm")</f>
        <v>Mar</v>
      </c>
      <c r="H324">
        <v>2017</v>
      </c>
      <c r="I324">
        <v>910610234</v>
      </c>
      <c r="J324" s="2">
        <v>42947</v>
      </c>
      <c r="K324" s="23">
        <f>WEEKDAY(#REF!,1)</f>
        <v>2</v>
      </c>
      <c r="L324" s="25">
        <f>IF(#REF!&gt;=#REF!,#REF!-#REF!,"")</f>
        <v>146</v>
      </c>
      <c r="M324" s="4">
        <v>8659</v>
      </c>
      <c r="N324" s="5">
        <v>437.2</v>
      </c>
      <c r="O324" s="5">
        <v>263.33</v>
      </c>
      <c r="P324" s="5">
        <v>173.87</v>
      </c>
      <c r="Q324" s="5">
        <f>#REF!*#REF!</f>
        <v>2280174.4700000002</v>
      </c>
      <c r="R324" s="5">
        <v>1505540.33</v>
      </c>
      <c r="S324" s="5">
        <f>#REF!-#REF!</f>
        <v>-774634.14</v>
      </c>
      <c r="T324" s="36">
        <f t="shared" si="5"/>
        <v>-0.33972581931416901</v>
      </c>
    </row>
    <row r="325" spans="1:20" x14ac:dyDescent="0.2">
      <c r="A325" s="25" t="s">
        <v>46</v>
      </c>
      <c r="B325" s="25" t="s">
        <v>162</v>
      </c>
      <c r="C325" s="25" t="s">
        <v>34</v>
      </c>
      <c r="D325" s="25" t="s">
        <v>27</v>
      </c>
      <c r="E325" s="25" t="s">
        <v>1917</v>
      </c>
      <c r="F325" s="2">
        <v>42227</v>
      </c>
      <c r="G325" s="23" t="str">
        <f>TEXT(Table2[[#This Row],[Order-Date]],"mmm")</f>
        <v>Aug</v>
      </c>
      <c r="H325">
        <v>2015</v>
      </c>
      <c r="I325">
        <v>538538062</v>
      </c>
      <c r="J325" s="2">
        <v>42075</v>
      </c>
      <c r="K325" s="23">
        <f>WEEKDAY(#REF!,1)</f>
        <v>5</v>
      </c>
      <c r="L325" s="25" t="str">
        <f>IF(#REF!&gt;=#REF!,#REF!-#REF!,"")</f>
        <v/>
      </c>
      <c r="M325" s="4">
        <v>4235</v>
      </c>
      <c r="N325" s="5">
        <v>205.7</v>
      </c>
      <c r="O325" s="5">
        <v>117.11</v>
      </c>
      <c r="P325" s="5">
        <v>88.59</v>
      </c>
      <c r="Q325" s="5">
        <f>#REF!*#REF!</f>
        <v>495960.85</v>
      </c>
      <c r="R325" s="5">
        <v>375178.65</v>
      </c>
      <c r="S325" s="5">
        <f>#REF!-#REF!</f>
        <v>-120782.2</v>
      </c>
      <c r="T325" s="36">
        <f t="shared" si="5"/>
        <v>-0.24353172231235601</v>
      </c>
    </row>
    <row r="326" spans="1:20" x14ac:dyDescent="0.2">
      <c r="A326" s="25" t="s">
        <v>29</v>
      </c>
      <c r="B326" s="25" t="s">
        <v>134</v>
      </c>
      <c r="C326" s="25" t="s">
        <v>56</v>
      </c>
      <c r="D326" s="25" t="s">
        <v>23</v>
      </c>
      <c r="E326" s="25" t="s">
        <v>1915</v>
      </c>
      <c r="F326" s="2">
        <v>42797</v>
      </c>
      <c r="G326" s="23" t="str">
        <f>TEXT(Table2[[#This Row],[Order-Date]],"mmm")</f>
        <v>Mar</v>
      </c>
      <c r="H326">
        <v>2017</v>
      </c>
      <c r="I326">
        <v>696844613</v>
      </c>
      <c r="J326" s="2">
        <v>42816</v>
      </c>
      <c r="K326" s="23">
        <f>WEEKDAY(#REF!,1)</f>
        <v>4</v>
      </c>
      <c r="L326" s="25">
        <f>IF(#REF!&gt;=#REF!,#REF!-#REF!,"")</f>
        <v>19</v>
      </c>
      <c r="M326" s="4">
        <v>661</v>
      </c>
      <c r="N326" s="5">
        <v>421.89</v>
      </c>
      <c r="O326" s="5">
        <v>364.69</v>
      </c>
      <c r="P326" s="5">
        <v>57.2</v>
      </c>
      <c r="Q326" s="5">
        <f>#REF!*#REF!</f>
        <v>241060.09</v>
      </c>
      <c r="R326" s="5">
        <v>37809.199999999997</v>
      </c>
      <c r="S326" s="5">
        <f>#REF!-#REF!</f>
        <v>-203250.89</v>
      </c>
      <c r="T326" s="36">
        <f t="shared" si="5"/>
        <v>-0.84315445995228799</v>
      </c>
    </row>
    <row r="327" spans="1:20" x14ac:dyDescent="0.2">
      <c r="A327" s="25" t="s">
        <v>37</v>
      </c>
      <c r="B327" s="25" t="s">
        <v>178</v>
      </c>
      <c r="C327" s="25" t="s">
        <v>65</v>
      </c>
      <c r="D327" s="25" t="s">
        <v>23</v>
      </c>
      <c r="E327" s="25" t="s">
        <v>1917</v>
      </c>
      <c r="F327" s="2">
        <v>41139</v>
      </c>
      <c r="G327" s="23" t="str">
        <f>TEXT(Table2[[#This Row],[Order-Date]],"mmm")</f>
        <v>Aug</v>
      </c>
      <c r="H327">
        <v>2012</v>
      </c>
      <c r="I327">
        <v>482453715</v>
      </c>
      <c r="J327" s="2">
        <v>41174</v>
      </c>
      <c r="K327" s="23">
        <f>WEEKDAY(#REF!,1)</f>
        <v>7</v>
      </c>
      <c r="L327" s="25">
        <f>IF(#REF!&gt;=#REF!,#REF!-#REF!,"")</f>
        <v>35</v>
      </c>
      <c r="M327" s="4">
        <v>7630</v>
      </c>
      <c r="N327" s="5">
        <v>9.33</v>
      </c>
      <c r="O327" s="5">
        <v>6.92</v>
      </c>
      <c r="P327" s="5">
        <v>2.41</v>
      </c>
      <c r="Q327" s="5">
        <f>#REF!*#REF!</f>
        <v>52799.6</v>
      </c>
      <c r="R327" s="5">
        <v>18388.3</v>
      </c>
      <c r="S327" s="5">
        <f>#REF!-#REF!</f>
        <v>-34411.300000000003</v>
      </c>
      <c r="T327" s="36">
        <f t="shared" si="5"/>
        <v>-0.65173410404624299</v>
      </c>
    </row>
    <row r="328" spans="1:20" x14ac:dyDescent="0.2">
      <c r="A328" s="25" t="s">
        <v>20</v>
      </c>
      <c r="B328" s="25" t="s">
        <v>68</v>
      </c>
      <c r="C328" s="25" t="s">
        <v>49</v>
      </c>
      <c r="D328" s="25" t="s">
        <v>27</v>
      </c>
      <c r="E328" s="25" t="s">
        <v>1916</v>
      </c>
      <c r="F328" s="2">
        <v>43042</v>
      </c>
      <c r="G328" s="23" t="str">
        <f>TEXT(Table2[[#This Row],[Order-Date]],"mmm")</f>
        <v>Nov</v>
      </c>
      <c r="H328">
        <v>2017</v>
      </c>
      <c r="I328">
        <v>412601697</v>
      </c>
      <c r="J328" s="2">
        <v>42817</v>
      </c>
      <c r="K328" s="23">
        <f>WEEKDAY(#REF!,1)</f>
        <v>5</v>
      </c>
      <c r="L328" s="25" t="str">
        <f>IF(#REF!&gt;=#REF!,#REF!-#REF!,"")</f>
        <v/>
      </c>
      <c r="M328" s="4">
        <v>6866</v>
      </c>
      <c r="N328" s="5">
        <v>651.21</v>
      </c>
      <c r="O328" s="5">
        <v>524.96</v>
      </c>
      <c r="P328" s="5">
        <v>126.25</v>
      </c>
      <c r="Q328" s="5">
        <f>#REF!*#REF!</f>
        <v>3604375.36</v>
      </c>
      <c r="R328" s="5">
        <v>866832.5</v>
      </c>
      <c r="S328" s="5">
        <f>#REF!-#REF!</f>
        <v>-2737542.86</v>
      </c>
      <c r="T328" s="36">
        <f t="shared" si="5"/>
        <v>-0.75950548613227697</v>
      </c>
    </row>
    <row r="329" spans="1:20" x14ac:dyDescent="0.2">
      <c r="A329" s="25" t="s">
        <v>20</v>
      </c>
      <c r="B329" s="25" t="s">
        <v>158</v>
      </c>
      <c r="C329" s="25" t="s">
        <v>56</v>
      </c>
      <c r="D329" s="25" t="s">
        <v>27</v>
      </c>
      <c r="E329" s="25" t="s">
        <v>1915</v>
      </c>
      <c r="F329" s="2">
        <v>41199</v>
      </c>
      <c r="G329" s="23" t="str">
        <f>TEXT(Table2[[#This Row],[Order-Date]],"mmm")</f>
        <v>Oct</v>
      </c>
      <c r="H329">
        <v>2012</v>
      </c>
      <c r="I329">
        <v>174837386</v>
      </c>
      <c r="J329" s="2">
        <v>41227</v>
      </c>
      <c r="K329" s="23">
        <f>WEEKDAY(#REF!,1)</f>
        <v>4</v>
      </c>
      <c r="L329" s="25">
        <f>IF(#REF!&gt;=#REF!,#REF!-#REF!,"")</f>
        <v>28</v>
      </c>
      <c r="M329" s="4">
        <v>7123</v>
      </c>
      <c r="N329" s="5">
        <v>421.89</v>
      </c>
      <c r="O329" s="5">
        <v>364.69</v>
      </c>
      <c r="P329" s="5">
        <v>57.2</v>
      </c>
      <c r="Q329" s="5">
        <f>#REF!*#REF!</f>
        <v>2597686.87</v>
      </c>
      <c r="R329" s="5">
        <v>407435.6</v>
      </c>
      <c r="S329" s="5">
        <f>#REF!-#REF!</f>
        <v>-2190251.27</v>
      </c>
      <c r="T329" s="36">
        <f t="shared" si="5"/>
        <v>-0.84315445995228799</v>
      </c>
    </row>
    <row r="330" spans="1:20" x14ac:dyDescent="0.2">
      <c r="A330" s="25" t="s">
        <v>37</v>
      </c>
      <c r="B330" s="25" t="s">
        <v>151</v>
      </c>
      <c r="C330" s="25" t="s">
        <v>39</v>
      </c>
      <c r="D330" s="25" t="s">
        <v>27</v>
      </c>
      <c r="E330" s="25" t="s">
        <v>1916</v>
      </c>
      <c r="F330" s="2">
        <v>41181</v>
      </c>
      <c r="G330" s="23" t="str">
        <f>TEXT(Table2[[#This Row],[Order-Date]],"mmm")</f>
        <v>Sep</v>
      </c>
      <c r="H330">
        <v>2012</v>
      </c>
      <c r="I330">
        <v>877022111</v>
      </c>
      <c r="J330" s="2">
        <v>41203</v>
      </c>
      <c r="K330" s="23">
        <f>WEEKDAY(#REF!,1)</f>
        <v>1</v>
      </c>
      <c r="L330" s="25">
        <f>IF(#REF!&gt;=#REF!,#REF!-#REF!,"")</f>
        <v>22</v>
      </c>
      <c r="M330" s="4">
        <v>9187</v>
      </c>
      <c r="N330" s="5">
        <v>81.73</v>
      </c>
      <c r="O330" s="5">
        <v>56.67</v>
      </c>
      <c r="P330" s="5">
        <v>25.06</v>
      </c>
      <c r="Q330" s="5">
        <f>#REF!*#REF!</f>
        <v>520627.29</v>
      </c>
      <c r="R330" s="5">
        <v>230226.22</v>
      </c>
      <c r="S330" s="5">
        <f>#REF!-#REF!</f>
        <v>-290401.07</v>
      </c>
      <c r="T330" s="36">
        <f t="shared" si="5"/>
        <v>-0.55779071819304704</v>
      </c>
    </row>
    <row r="331" spans="1:20" x14ac:dyDescent="0.2">
      <c r="A331" s="25" t="s">
        <v>59</v>
      </c>
      <c r="B331" s="25" t="s">
        <v>148</v>
      </c>
      <c r="C331" s="25" t="s">
        <v>34</v>
      </c>
      <c r="D331" s="25" t="s">
        <v>27</v>
      </c>
      <c r="E331" s="25" t="s">
        <v>1915</v>
      </c>
      <c r="F331" s="2">
        <v>41082</v>
      </c>
      <c r="G331" s="23" t="str">
        <f>TEXT(Table2[[#This Row],[Order-Date]],"mmm")</f>
        <v>Jun</v>
      </c>
      <c r="H331">
        <v>2012</v>
      </c>
      <c r="I331">
        <v>997329699</v>
      </c>
      <c r="J331" s="2">
        <v>41105</v>
      </c>
      <c r="K331" s="23">
        <f>WEEKDAY(#REF!,1)</f>
        <v>1</v>
      </c>
      <c r="L331" s="25">
        <f>IF(#REF!&gt;=#REF!,#REF!-#REF!,"")</f>
        <v>23</v>
      </c>
      <c r="M331" s="4">
        <v>876</v>
      </c>
      <c r="N331" s="5">
        <v>205.7</v>
      </c>
      <c r="O331" s="5">
        <v>117.11</v>
      </c>
      <c r="P331" s="5">
        <v>88.59</v>
      </c>
      <c r="Q331" s="5">
        <f>#REF!*#REF!</f>
        <v>102588.36</v>
      </c>
      <c r="R331" s="5">
        <v>77604.84</v>
      </c>
      <c r="S331" s="5">
        <f>#REF!-#REF!</f>
        <v>-24983.52</v>
      </c>
      <c r="T331" s="36">
        <f t="shared" si="5"/>
        <v>-0.24353172231235601</v>
      </c>
    </row>
    <row r="332" spans="1:20" x14ac:dyDescent="0.2">
      <c r="A332" s="25" t="s">
        <v>46</v>
      </c>
      <c r="B332" s="25" t="s">
        <v>175</v>
      </c>
      <c r="C332" s="25" t="s">
        <v>26</v>
      </c>
      <c r="D332" s="25" t="s">
        <v>27</v>
      </c>
      <c r="E332" s="25" t="s">
        <v>1915</v>
      </c>
      <c r="F332" s="2">
        <v>42388</v>
      </c>
      <c r="G332" s="23" t="str">
        <f>TEXT(Table2[[#This Row],[Order-Date]],"mmm")</f>
        <v>Jan</v>
      </c>
      <c r="H332">
        <v>2016</v>
      </c>
      <c r="I332">
        <v>434246480</v>
      </c>
      <c r="J332" s="2">
        <v>42676</v>
      </c>
      <c r="K332" s="23">
        <f>WEEKDAY(#REF!,1)</f>
        <v>4</v>
      </c>
      <c r="L332" s="25">
        <f>IF(#REF!&gt;=#REF!,#REF!-#REF!,"")</f>
        <v>288</v>
      </c>
      <c r="M332" s="4">
        <v>2038</v>
      </c>
      <c r="N332" s="5">
        <v>152.58000000000001</v>
      </c>
      <c r="O332" s="5">
        <v>97.44</v>
      </c>
      <c r="P332" s="5">
        <v>55.14</v>
      </c>
      <c r="Q332" s="5">
        <f>#REF!*#REF!</f>
        <v>198582.72</v>
      </c>
      <c r="R332" s="5">
        <v>112375.32</v>
      </c>
      <c r="S332" s="5">
        <f>#REF!-#REF!</f>
        <v>-86207.4</v>
      </c>
      <c r="T332" s="36">
        <f t="shared" si="5"/>
        <v>-0.43411330049261099</v>
      </c>
    </row>
    <row r="333" spans="1:20" x14ac:dyDescent="0.2">
      <c r="A333" s="25" t="s">
        <v>20</v>
      </c>
      <c r="B333" s="25" t="s">
        <v>164</v>
      </c>
      <c r="C333" s="25" t="s">
        <v>34</v>
      </c>
      <c r="D333" s="25" t="s">
        <v>23</v>
      </c>
      <c r="E333" s="25" t="s">
        <v>1918</v>
      </c>
      <c r="F333" s="2">
        <v>42798</v>
      </c>
      <c r="G333" s="23" t="str">
        <f>TEXT(Table2[[#This Row],[Order-Date]],"mmm")</f>
        <v>Mar</v>
      </c>
      <c r="H333">
        <v>2017</v>
      </c>
      <c r="I333">
        <v>956571280</v>
      </c>
      <c r="J333" s="2">
        <v>42859</v>
      </c>
      <c r="K333" s="23">
        <f>WEEKDAY(#REF!,1)</f>
        <v>5</v>
      </c>
      <c r="L333" s="25">
        <f>IF(#REF!&gt;=#REF!,#REF!-#REF!,"")</f>
        <v>61</v>
      </c>
      <c r="M333" s="4">
        <v>9554</v>
      </c>
      <c r="N333" s="5">
        <v>205.7</v>
      </c>
      <c r="O333" s="5">
        <v>117.11</v>
      </c>
      <c r="P333" s="5">
        <v>88.59</v>
      </c>
      <c r="Q333" s="5">
        <f>#REF!*#REF!</f>
        <v>1118868.94</v>
      </c>
      <c r="R333" s="5">
        <v>846388.86</v>
      </c>
      <c r="S333" s="5">
        <f>#REF!-#REF!</f>
        <v>-272480.08</v>
      </c>
      <c r="T333" s="36">
        <f t="shared" si="5"/>
        <v>-0.24353172231235601</v>
      </c>
    </row>
    <row r="334" spans="1:20" x14ac:dyDescent="0.2">
      <c r="A334" s="25" t="s">
        <v>29</v>
      </c>
      <c r="B334" s="25" t="s">
        <v>30</v>
      </c>
      <c r="C334" s="25" t="s">
        <v>39</v>
      </c>
      <c r="D334" s="25" t="s">
        <v>23</v>
      </c>
      <c r="E334" s="25" t="s">
        <v>1915</v>
      </c>
      <c r="F334" s="2">
        <v>40280</v>
      </c>
      <c r="G334" s="23" t="str">
        <f>TEXT(Table2[[#This Row],[Order-Date]],"mmm")</f>
        <v>Apr</v>
      </c>
      <c r="H334">
        <v>2010</v>
      </c>
      <c r="I334">
        <v>353415429</v>
      </c>
      <c r="J334" s="2">
        <v>40402</v>
      </c>
      <c r="K334" s="23">
        <f>WEEKDAY(#REF!,1)</f>
        <v>5</v>
      </c>
      <c r="L334" s="25">
        <f>IF(#REF!&gt;=#REF!,#REF!-#REF!,"")</f>
        <v>122</v>
      </c>
      <c r="M334" s="4">
        <v>2334</v>
      </c>
      <c r="N334" s="5">
        <v>81.73</v>
      </c>
      <c r="O334" s="5">
        <v>56.67</v>
      </c>
      <c r="P334" s="5">
        <v>25.06</v>
      </c>
      <c r="Q334" s="5">
        <f>#REF!*#REF!</f>
        <v>132267.78</v>
      </c>
      <c r="R334" s="5">
        <v>58490.04</v>
      </c>
      <c r="S334" s="5">
        <f>#REF!-#REF!</f>
        <v>-73777.740000000005</v>
      </c>
      <c r="T334" s="36">
        <f t="shared" si="5"/>
        <v>-0.55779071819304704</v>
      </c>
    </row>
    <row r="335" spans="1:20" x14ac:dyDescent="0.2">
      <c r="A335" s="25" t="s">
        <v>46</v>
      </c>
      <c r="B335" s="25" t="s">
        <v>195</v>
      </c>
      <c r="C335" s="25" t="s">
        <v>77</v>
      </c>
      <c r="D335" s="25" t="s">
        <v>23</v>
      </c>
      <c r="E335" s="25" t="s">
        <v>1917</v>
      </c>
      <c r="F335" s="2">
        <v>40874</v>
      </c>
      <c r="G335" s="23" t="str">
        <f>TEXT(Table2[[#This Row],[Order-Date]],"mmm")</f>
        <v>Nov</v>
      </c>
      <c r="H335">
        <v>2011</v>
      </c>
      <c r="I335">
        <v>984202754</v>
      </c>
      <c r="J335" s="2">
        <v>40767</v>
      </c>
      <c r="K335" s="23">
        <f>WEEKDAY(#REF!,1)</f>
        <v>6</v>
      </c>
      <c r="L335" s="25" t="str">
        <f>IF(#REF!&gt;=#REF!,#REF!-#REF!,"")</f>
        <v/>
      </c>
      <c r="M335" s="4">
        <v>6321</v>
      </c>
      <c r="N335" s="5">
        <v>154.06</v>
      </c>
      <c r="O335" s="5">
        <v>90.93</v>
      </c>
      <c r="P335" s="5">
        <v>63.13</v>
      </c>
      <c r="Q335" s="5">
        <f>#REF!*#REF!</f>
        <v>574768.53</v>
      </c>
      <c r="R335" s="5">
        <v>399044.73</v>
      </c>
      <c r="S335" s="5">
        <f>#REF!-#REF!</f>
        <v>-175723.8</v>
      </c>
      <c r="T335" s="36">
        <f t="shared" si="5"/>
        <v>-0.30572968217309998</v>
      </c>
    </row>
    <row r="336" spans="1:20" x14ac:dyDescent="0.2">
      <c r="A336" s="25" t="s">
        <v>46</v>
      </c>
      <c r="B336" s="25" t="s">
        <v>92</v>
      </c>
      <c r="C336" s="25" t="s">
        <v>31</v>
      </c>
      <c r="D336" s="25" t="s">
        <v>27</v>
      </c>
      <c r="E336" s="25" t="s">
        <v>1917</v>
      </c>
      <c r="F336" s="2">
        <v>41410</v>
      </c>
      <c r="G336" s="23" t="str">
        <f>TEXT(Table2[[#This Row],[Order-Date]],"mmm")</f>
        <v>May</v>
      </c>
      <c r="H336">
        <v>2013</v>
      </c>
      <c r="I336">
        <v>328669583</v>
      </c>
      <c r="J336" s="2">
        <v>41311</v>
      </c>
      <c r="K336" s="23">
        <f>WEEKDAY(#REF!,1)</f>
        <v>4</v>
      </c>
      <c r="L336" s="25" t="str">
        <f>IF(#REF!&gt;=#REF!,#REF!-#REF!,"")</f>
        <v/>
      </c>
      <c r="M336" s="4">
        <v>9488</v>
      </c>
      <c r="N336" s="5">
        <v>47.45</v>
      </c>
      <c r="O336" s="5">
        <v>31.79</v>
      </c>
      <c r="P336" s="5">
        <v>15.66</v>
      </c>
      <c r="Q336" s="5">
        <f>#REF!*#REF!</f>
        <v>301623.52</v>
      </c>
      <c r="R336" s="5">
        <v>148582.07999999999</v>
      </c>
      <c r="S336" s="5">
        <f>#REF!-#REF!</f>
        <v>-153041.44</v>
      </c>
      <c r="T336" s="36">
        <f t="shared" si="5"/>
        <v>-0.50739226171752105</v>
      </c>
    </row>
    <row r="337" spans="1:20" x14ac:dyDescent="0.2">
      <c r="A337" s="25" t="s">
        <v>37</v>
      </c>
      <c r="B337" s="25" t="s">
        <v>139</v>
      </c>
      <c r="C337" s="25" t="s">
        <v>51</v>
      </c>
      <c r="D337" s="25" t="s">
        <v>27</v>
      </c>
      <c r="E337" s="25" t="s">
        <v>1918</v>
      </c>
      <c r="F337" s="2">
        <v>41410</v>
      </c>
      <c r="G337" s="23" t="str">
        <f>TEXT(Table2[[#This Row],[Order-Date]],"mmm")</f>
        <v>May</v>
      </c>
      <c r="H337">
        <v>2013</v>
      </c>
      <c r="I337">
        <v>436864745</v>
      </c>
      <c r="J337" s="2">
        <v>41416</v>
      </c>
      <c r="K337" s="23">
        <f>WEEKDAY(#REF!,1)</f>
        <v>4</v>
      </c>
      <c r="L337" s="25">
        <f>IF(#REF!&gt;=#REF!,#REF!-#REF!,"")</f>
        <v>6</v>
      </c>
      <c r="M337" s="4">
        <v>6841</v>
      </c>
      <c r="N337" s="5">
        <v>437.2</v>
      </c>
      <c r="O337" s="5">
        <v>263.33</v>
      </c>
      <c r="P337" s="5">
        <v>173.87</v>
      </c>
      <c r="Q337" s="5">
        <f>#REF!*#REF!</f>
        <v>1801440.53</v>
      </c>
      <c r="R337" s="5">
        <v>1189444.67</v>
      </c>
      <c r="S337" s="5">
        <f>#REF!-#REF!</f>
        <v>-611995.86</v>
      </c>
      <c r="T337" s="36">
        <f t="shared" si="5"/>
        <v>-0.33972581931416901</v>
      </c>
    </row>
    <row r="338" spans="1:20" x14ac:dyDescent="0.2">
      <c r="A338" s="25" t="s">
        <v>37</v>
      </c>
      <c r="B338" s="25" t="s">
        <v>196</v>
      </c>
      <c r="C338" s="25" t="s">
        <v>85</v>
      </c>
      <c r="D338" s="25" t="s">
        <v>27</v>
      </c>
      <c r="E338" s="25" t="s">
        <v>1915</v>
      </c>
      <c r="F338" s="2">
        <v>40544</v>
      </c>
      <c r="G338" s="23" t="str">
        <f>TEXT(Table2[[#This Row],[Order-Date]],"mmm")</f>
        <v>Jan</v>
      </c>
      <c r="H338">
        <v>2011</v>
      </c>
      <c r="I338">
        <v>279149568</v>
      </c>
      <c r="J338" s="2">
        <v>40569</v>
      </c>
      <c r="K338" s="23">
        <f>WEEKDAY(#REF!,1)</f>
        <v>4</v>
      </c>
      <c r="L338" s="25">
        <f>IF(#REF!&gt;=#REF!,#REF!-#REF!,"")</f>
        <v>25</v>
      </c>
      <c r="M338" s="4">
        <v>5415</v>
      </c>
      <c r="N338" s="5">
        <v>668.27</v>
      </c>
      <c r="O338" s="5">
        <v>502.54</v>
      </c>
      <c r="P338" s="5">
        <v>165.73</v>
      </c>
      <c r="Q338" s="5">
        <f>#REF!*#REF!</f>
        <v>2721254.1</v>
      </c>
      <c r="R338" s="5">
        <v>897427.95</v>
      </c>
      <c r="S338" s="5">
        <f>#REF!-#REF!</f>
        <v>-1823826.15</v>
      </c>
      <c r="T338" s="36">
        <f t="shared" si="5"/>
        <v>-0.67021530624427905</v>
      </c>
    </row>
    <row r="339" spans="1:20" x14ac:dyDescent="0.2">
      <c r="A339" s="25" t="s">
        <v>29</v>
      </c>
      <c r="B339" s="25" t="s">
        <v>197</v>
      </c>
      <c r="C339" s="25" t="s">
        <v>34</v>
      </c>
      <c r="D339" s="25" t="s">
        <v>23</v>
      </c>
      <c r="E339" s="25" t="s">
        <v>1917</v>
      </c>
      <c r="F339" s="2">
        <v>40256</v>
      </c>
      <c r="G339" s="23" t="str">
        <f>TEXT(Table2[[#This Row],[Order-Date]],"mmm")</f>
        <v>Mar</v>
      </c>
      <c r="H339">
        <v>2010</v>
      </c>
      <c r="I339">
        <v>696197879</v>
      </c>
      <c r="J339" s="2">
        <v>40263</v>
      </c>
      <c r="K339" s="23">
        <f>WEEKDAY(#REF!,1)</f>
        <v>6</v>
      </c>
      <c r="L339" s="25">
        <f>IF(#REF!&gt;=#REF!,#REF!-#REF!,"")</f>
        <v>7</v>
      </c>
      <c r="M339" s="4">
        <v>9278</v>
      </c>
      <c r="N339" s="5">
        <v>205.7</v>
      </c>
      <c r="O339" s="5">
        <v>117.11</v>
      </c>
      <c r="P339" s="5">
        <v>88.59</v>
      </c>
      <c r="Q339" s="5">
        <f>#REF!*#REF!</f>
        <v>1086546.58</v>
      </c>
      <c r="R339" s="5">
        <v>821938.02</v>
      </c>
      <c r="S339" s="5">
        <f>#REF!-#REF!</f>
        <v>-264608.56</v>
      </c>
      <c r="T339" s="36">
        <f t="shared" si="5"/>
        <v>-0.24353172231235601</v>
      </c>
    </row>
    <row r="340" spans="1:20" x14ac:dyDescent="0.2">
      <c r="A340" s="25" t="s">
        <v>59</v>
      </c>
      <c r="B340" s="25" t="s">
        <v>148</v>
      </c>
      <c r="C340" s="25" t="s">
        <v>85</v>
      </c>
      <c r="D340" s="25" t="s">
        <v>27</v>
      </c>
      <c r="E340" s="25" t="s">
        <v>1915</v>
      </c>
      <c r="F340" s="2">
        <v>42614</v>
      </c>
      <c r="G340" s="23" t="str">
        <f>TEXT(Table2[[#This Row],[Order-Date]],"mmm")</f>
        <v>Sep</v>
      </c>
      <c r="H340">
        <v>2016</v>
      </c>
      <c r="I340">
        <v>348996007</v>
      </c>
      <c r="J340" s="2">
        <v>42705</v>
      </c>
      <c r="K340" s="23">
        <f>WEEKDAY(#REF!,1)</f>
        <v>5</v>
      </c>
      <c r="L340" s="25">
        <f>IF(#REF!&gt;=#REF!,#REF!-#REF!,"")</f>
        <v>91</v>
      </c>
      <c r="M340" s="4">
        <v>4529</v>
      </c>
      <c r="N340" s="5">
        <v>668.27</v>
      </c>
      <c r="O340" s="5">
        <v>502.54</v>
      </c>
      <c r="P340" s="5">
        <v>165.73</v>
      </c>
      <c r="Q340" s="5">
        <f>#REF!*#REF!</f>
        <v>2276003.66</v>
      </c>
      <c r="R340" s="5">
        <v>750591.17</v>
      </c>
      <c r="S340" s="5">
        <f>#REF!-#REF!</f>
        <v>-1525412.49</v>
      </c>
      <c r="T340" s="36">
        <f t="shared" si="5"/>
        <v>-0.67021530624427905</v>
      </c>
    </row>
    <row r="341" spans="1:20" x14ac:dyDescent="0.2">
      <c r="A341" s="25" t="s">
        <v>46</v>
      </c>
      <c r="B341" s="25" t="s">
        <v>176</v>
      </c>
      <c r="C341" s="25" t="s">
        <v>31</v>
      </c>
      <c r="D341" s="25" t="s">
        <v>27</v>
      </c>
      <c r="E341" s="25" t="s">
        <v>1916</v>
      </c>
      <c r="F341" s="2">
        <v>42071</v>
      </c>
      <c r="G341" s="23" t="str">
        <f>TEXT(Table2[[#This Row],[Order-Date]],"mmm")</f>
        <v>Mar</v>
      </c>
      <c r="H341">
        <v>2015</v>
      </c>
      <c r="I341">
        <v>668842780</v>
      </c>
      <c r="J341" s="2">
        <v>42267</v>
      </c>
      <c r="K341" s="23">
        <f>WEEKDAY(#REF!,1)</f>
        <v>1</v>
      </c>
      <c r="L341" s="25">
        <f>IF(#REF!&gt;=#REF!,#REF!-#REF!,"")</f>
        <v>196</v>
      </c>
      <c r="M341" s="4">
        <v>4297</v>
      </c>
      <c r="N341" s="5">
        <v>47.45</v>
      </c>
      <c r="O341" s="5">
        <v>31.79</v>
      </c>
      <c r="P341" s="5">
        <v>15.66</v>
      </c>
      <c r="Q341" s="5">
        <f>#REF!*#REF!</f>
        <v>136601.63</v>
      </c>
      <c r="R341" s="5">
        <v>67291.02</v>
      </c>
      <c r="S341" s="5">
        <f>#REF!-#REF!</f>
        <v>-69310.61</v>
      </c>
      <c r="T341" s="36">
        <f t="shared" si="5"/>
        <v>-0.50739226171752105</v>
      </c>
    </row>
    <row r="342" spans="1:20" x14ac:dyDescent="0.2">
      <c r="A342" s="25" t="s">
        <v>29</v>
      </c>
      <c r="B342" s="25" t="s">
        <v>198</v>
      </c>
      <c r="C342" s="25" t="s">
        <v>51</v>
      </c>
      <c r="D342" s="25" t="s">
        <v>23</v>
      </c>
      <c r="E342" s="25" t="s">
        <v>1918</v>
      </c>
      <c r="F342" s="2">
        <v>41033</v>
      </c>
      <c r="G342" s="23" t="str">
        <f>TEXT(Table2[[#This Row],[Order-Date]],"mmm")</f>
        <v>May</v>
      </c>
      <c r="H342">
        <v>2012</v>
      </c>
      <c r="I342">
        <v>907349526</v>
      </c>
      <c r="J342" s="2">
        <v>41045</v>
      </c>
      <c r="K342" s="23">
        <f>WEEKDAY(#REF!,1)</f>
        <v>4</v>
      </c>
      <c r="L342" s="25">
        <f>IF(#REF!&gt;=#REF!,#REF!-#REF!,"")</f>
        <v>12</v>
      </c>
      <c r="M342" s="4">
        <v>3743</v>
      </c>
      <c r="N342" s="5">
        <v>437.2</v>
      </c>
      <c r="O342" s="5">
        <v>263.33</v>
      </c>
      <c r="P342" s="5">
        <v>173.87</v>
      </c>
      <c r="Q342" s="5">
        <f>#REF!*#REF!</f>
        <v>985644.19</v>
      </c>
      <c r="R342" s="5">
        <v>650795.41</v>
      </c>
      <c r="S342" s="5">
        <f>#REF!-#REF!</f>
        <v>-334848.78000000003</v>
      </c>
      <c r="T342" s="36">
        <f t="shared" si="5"/>
        <v>-0.33972581931416901</v>
      </c>
    </row>
    <row r="343" spans="1:20" x14ac:dyDescent="0.2">
      <c r="A343" s="25" t="s">
        <v>29</v>
      </c>
      <c r="B343" s="25" t="s">
        <v>118</v>
      </c>
      <c r="C343" s="25" t="s">
        <v>39</v>
      </c>
      <c r="D343" s="25" t="s">
        <v>27</v>
      </c>
      <c r="E343" s="25" t="s">
        <v>1918</v>
      </c>
      <c r="F343" s="2">
        <v>41763</v>
      </c>
      <c r="G343" s="23" t="str">
        <f>TEXT(Table2[[#This Row],[Order-Date]],"mmm")</f>
        <v>May</v>
      </c>
      <c r="H343">
        <v>2014</v>
      </c>
      <c r="I343">
        <v>386440074</v>
      </c>
      <c r="J343" s="2">
        <v>41754</v>
      </c>
      <c r="K343" s="23">
        <f>WEEKDAY(#REF!,1)</f>
        <v>6</v>
      </c>
      <c r="L343" s="25" t="str">
        <f>IF(#REF!&gt;=#REF!,#REF!-#REF!,"")</f>
        <v/>
      </c>
      <c r="M343" s="4">
        <v>5060</v>
      </c>
      <c r="N343" s="5">
        <v>81.73</v>
      </c>
      <c r="O343" s="5">
        <v>56.67</v>
      </c>
      <c r="P343" s="5">
        <v>25.06</v>
      </c>
      <c r="Q343" s="5">
        <f>#REF!*#REF!</f>
        <v>286750.2</v>
      </c>
      <c r="R343" s="5">
        <v>126803.6</v>
      </c>
      <c r="S343" s="5">
        <f>#REF!-#REF!</f>
        <v>-159946.6</v>
      </c>
      <c r="T343" s="36">
        <f t="shared" si="5"/>
        <v>-0.55779071819304704</v>
      </c>
    </row>
    <row r="344" spans="1:20" x14ac:dyDescent="0.2">
      <c r="A344" s="25" t="s">
        <v>46</v>
      </c>
      <c r="B344" s="25" t="s">
        <v>146</v>
      </c>
      <c r="C344" s="25" t="s">
        <v>77</v>
      </c>
      <c r="D344" s="25" t="s">
        <v>27</v>
      </c>
      <c r="E344" s="25" t="s">
        <v>1918</v>
      </c>
      <c r="F344" s="2">
        <v>42266</v>
      </c>
      <c r="G344" s="23" t="str">
        <f>TEXT(Table2[[#This Row],[Order-Date]],"mmm")</f>
        <v>Sep</v>
      </c>
      <c r="H344">
        <v>2015</v>
      </c>
      <c r="I344">
        <v>748350751</v>
      </c>
      <c r="J344" s="2">
        <v>42304</v>
      </c>
      <c r="K344" s="23">
        <f>WEEKDAY(#REF!,1)</f>
        <v>3</v>
      </c>
      <c r="L344" s="25">
        <f>IF(#REF!&gt;=#REF!,#REF!-#REF!,"")</f>
        <v>38</v>
      </c>
      <c r="M344" s="4">
        <v>2472</v>
      </c>
      <c r="N344" s="5">
        <v>154.06</v>
      </c>
      <c r="O344" s="5">
        <v>90.93</v>
      </c>
      <c r="P344" s="5">
        <v>63.13</v>
      </c>
      <c r="Q344" s="5">
        <f>#REF!*#REF!</f>
        <v>224778.96</v>
      </c>
      <c r="R344" s="5">
        <v>156057.35999999999</v>
      </c>
      <c r="S344" s="5">
        <f>#REF!-#REF!</f>
        <v>-68721.600000000006</v>
      </c>
      <c r="T344" s="36">
        <f t="shared" si="5"/>
        <v>-0.30572968217309998</v>
      </c>
    </row>
    <row r="345" spans="1:20" x14ac:dyDescent="0.2">
      <c r="A345" s="25" t="s">
        <v>20</v>
      </c>
      <c r="B345" s="25" t="s">
        <v>163</v>
      </c>
      <c r="C345" s="25" t="s">
        <v>39</v>
      </c>
      <c r="D345" s="25" t="s">
        <v>23</v>
      </c>
      <c r="E345" s="25" t="s">
        <v>1916</v>
      </c>
      <c r="F345" s="2">
        <v>42346</v>
      </c>
      <c r="G345" s="23" t="str">
        <f>TEXT(Table2[[#This Row],[Order-Date]],"mmm")</f>
        <v>Dec</v>
      </c>
      <c r="H345">
        <v>2015</v>
      </c>
      <c r="I345">
        <v>105630385</v>
      </c>
      <c r="J345" s="2">
        <v>42262</v>
      </c>
      <c r="K345" s="23">
        <f>WEEKDAY(#REF!,1)</f>
        <v>3</v>
      </c>
      <c r="L345" s="25" t="str">
        <f>IF(#REF!&gt;=#REF!,#REF!-#REF!,"")</f>
        <v/>
      </c>
      <c r="M345" s="4">
        <v>7233</v>
      </c>
      <c r="N345" s="5">
        <v>81.73</v>
      </c>
      <c r="O345" s="5">
        <v>56.67</v>
      </c>
      <c r="P345" s="5">
        <v>25.06</v>
      </c>
      <c r="Q345" s="5">
        <f>#REF!*#REF!</f>
        <v>409894.11</v>
      </c>
      <c r="R345" s="5">
        <v>181258.98</v>
      </c>
      <c r="S345" s="5">
        <f>#REF!-#REF!</f>
        <v>-228635.13</v>
      </c>
      <c r="T345" s="36">
        <f t="shared" si="5"/>
        <v>-0.55779071819304704</v>
      </c>
    </row>
    <row r="346" spans="1:20" x14ac:dyDescent="0.2">
      <c r="A346" s="25" t="s">
        <v>32</v>
      </c>
      <c r="B346" s="25" t="s">
        <v>36</v>
      </c>
      <c r="C346" s="25" t="s">
        <v>51</v>
      </c>
      <c r="D346" s="25" t="s">
        <v>27</v>
      </c>
      <c r="E346" s="25" t="s">
        <v>1916</v>
      </c>
      <c r="F346" s="2">
        <v>41638</v>
      </c>
      <c r="G346" s="23" t="str">
        <f>TEXT(Table2[[#This Row],[Order-Date]],"mmm")</f>
        <v>Dec</v>
      </c>
      <c r="H346">
        <v>2013</v>
      </c>
      <c r="I346">
        <v>691140305</v>
      </c>
      <c r="J346" s="2">
        <v>41852</v>
      </c>
      <c r="K346" s="23">
        <f>WEEKDAY(#REF!,1)</f>
        <v>6</v>
      </c>
      <c r="L346" s="25">
        <f>IF(#REF!&gt;=#REF!,#REF!-#REF!,"")</f>
        <v>214</v>
      </c>
      <c r="M346" s="4">
        <v>2630</v>
      </c>
      <c r="N346" s="5">
        <v>437.2</v>
      </c>
      <c r="O346" s="5">
        <v>263.33</v>
      </c>
      <c r="P346" s="5">
        <v>173.87</v>
      </c>
      <c r="Q346" s="5">
        <f>#REF!*#REF!</f>
        <v>692557.9</v>
      </c>
      <c r="R346" s="5">
        <v>457278.1</v>
      </c>
      <c r="S346" s="5">
        <f>#REF!-#REF!</f>
        <v>-235279.8</v>
      </c>
      <c r="T346" s="36">
        <f t="shared" si="5"/>
        <v>-0.33972581931416901</v>
      </c>
    </row>
    <row r="347" spans="1:20" x14ac:dyDescent="0.2">
      <c r="A347" s="25" t="s">
        <v>46</v>
      </c>
      <c r="B347" s="25" t="s">
        <v>173</v>
      </c>
      <c r="C347" s="25" t="s">
        <v>51</v>
      </c>
      <c r="D347" s="25" t="s">
        <v>27</v>
      </c>
      <c r="E347" s="25" t="s">
        <v>1917</v>
      </c>
      <c r="F347" s="2">
        <v>42226</v>
      </c>
      <c r="G347" s="23" t="str">
        <f>TEXT(Table2[[#This Row],[Order-Date]],"mmm")</f>
        <v>Aug</v>
      </c>
      <c r="H347">
        <v>2015</v>
      </c>
      <c r="I347">
        <v>308054339</v>
      </c>
      <c r="J347" s="2">
        <v>42292</v>
      </c>
      <c r="K347" s="23">
        <f>WEEKDAY(#REF!,1)</f>
        <v>5</v>
      </c>
      <c r="L347" s="25">
        <f>IF(#REF!&gt;=#REF!,#REF!-#REF!,"")</f>
        <v>66</v>
      </c>
      <c r="M347" s="4">
        <v>8980</v>
      </c>
      <c r="N347" s="5">
        <v>437.2</v>
      </c>
      <c r="O347" s="5">
        <v>263.33</v>
      </c>
      <c r="P347" s="5">
        <v>173.87</v>
      </c>
      <c r="Q347" s="5">
        <f>#REF!*#REF!</f>
        <v>2364703.4</v>
      </c>
      <c r="R347" s="5">
        <v>1561352.6</v>
      </c>
      <c r="S347" s="5">
        <f>#REF!-#REF!</f>
        <v>-803350.8</v>
      </c>
      <c r="T347" s="36">
        <f t="shared" si="5"/>
        <v>-0.33972581931416901</v>
      </c>
    </row>
    <row r="348" spans="1:20" x14ac:dyDescent="0.2">
      <c r="A348" s="25" t="s">
        <v>46</v>
      </c>
      <c r="B348" s="25" t="s">
        <v>119</v>
      </c>
      <c r="C348" s="25" t="s">
        <v>65</v>
      </c>
      <c r="D348" s="25" t="s">
        <v>27</v>
      </c>
      <c r="E348" s="25" t="s">
        <v>1917</v>
      </c>
      <c r="F348" s="2">
        <v>40815</v>
      </c>
      <c r="G348" s="23" t="str">
        <f>TEXT(Table2[[#This Row],[Order-Date]],"mmm")</f>
        <v>Sep</v>
      </c>
      <c r="H348">
        <v>2011</v>
      </c>
      <c r="I348">
        <v>879858815</v>
      </c>
      <c r="J348" s="2">
        <v>40846</v>
      </c>
      <c r="K348" s="23">
        <f>WEEKDAY(#REF!,1)</f>
        <v>1</v>
      </c>
      <c r="L348" s="25">
        <f>IF(#REF!&gt;=#REF!,#REF!-#REF!,"")</f>
        <v>31</v>
      </c>
      <c r="M348" s="4">
        <v>8631</v>
      </c>
      <c r="N348" s="5">
        <v>9.33</v>
      </c>
      <c r="O348" s="5">
        <v>6.92</v>
      </c>
      <c r="P348" s="5">
        <v>2.41</v>
      </c>
      <c r="Q348" s="5">
        <f>#REF!*#REF!</f>
        <v>59726.52</v>
      </c>
      <c r="R348" s="5">
        <v>20800.71</v>
      </c>
      <c r="S348" s="5">
        <f>#REF!-#REF!</f>
        <v>-38925.81</v>
      </c>
      <c r="T348" s="36">
        <f t="shared" si="5"/>
        <v>-0.65173410404624299</v>
      </c>
    </row>
    <row r="349" spans="1:20" x14ac:dyDescent="0.2">
      <c r="A349" s="25" t="s">
        <v>29</v>
      </c>
      <c r="B349" s="25" t="s">
        <v>86</v>
      </c>
      <c r="C349" s="25" t="s">
        <v>77</v>
      </c>
      <c r="D349" s="25" t="s">
        <v>23</v>
      </c>
      <c r="E349" s="25" t="s">
        <v>1917</v>
      </c>
      <c r="F349" s="2">
        <v>41180</v>
      </c>
      <c r="G349" s="23" t="str">
        <f>TEXT(Table2[[#This Row],[Order-Date]],"mmm")</f>
        <v>Sep</v>
      </c>
      <c r="H349">
        <v>2012</v>
      </c>
      <c r="I349">
        <v>800352561</v>
      </c>
      <c r="J349" s="2">
        <v>41203</v>
      </c>
      <c r="K349" s="23">
        <f>WEEKDAY(#REF!,1)</f>
        <v>1</v>
      </c>
      <c r="L349" s="25">
        <f>IF(#REF!&gt;=#REF!,#REF!-#REF!,"")</f>
        <v>23</v>
      </c>
      <c r="M349" s="4">
        <v>963</v>
      </c>
      <c r="N349" s="5">
        <v>154.06</v>
      </c>
      <c r="O349" s="5">
        <v>90.93</v>
      </c>
      <c r="P349" s="5">
        <v>63.13</v>
      </c>
      <c r="Q349" s="5">
        <f>#REF!*#REF!</f>
        <v>87565.59</v>
      </c>
      <c r="R349" s="5">
        <v>60794.19</v>
      </c>
      <c r="S349" s="5">
        <f>#REF!-#REF!</f>
        <v>-26771.4</v>
      </c>
      <c r="T349" s="36">
        <f t="shared" si="5"/>
        <v>-0.30572968217309998</v>
      </c>
    </row>
    <row r="350" spans="1:20" x14ac:dyDescent="0.2">
      <c r="A350" s="25" t="s">
        <v>46</v>
      </c>
      <c r="B350" s="25" t="s">
        <v>199</v>
      </c>
      <c r="C350" s="25" t="s">
        <v>22</v>
      </c>
      <c r="D350" s="25" t="s">
        <v>23</v>
      </c>
      <c r="E350" s="25" t="s">
        <v>1916</v>
      </c>
      <c r="F350" s="2">
        <v>42011</v>
      </c>
      <c r="G350" s="23" t="str">
        <f>TEXT(Table2[[#This Row],[Order-Date]],"mmm")</f>
        <v>Jan</v>
      </c>
      <c r="H350">
        <v>2015</v>
      </c>
      <c r="I350">
        <v>783646905</v>
      </c>
      <c r="J350" s="2">
        <v>42285</v>
      </c>
      <c r="K350" s="23">
        <f>WEEKDAY(#REF!,1)</f>
        <v>5</v>
      </c>
      <c r="L350" s="25">
        <f>IF(#REF!&gt;=#REF!,#REF!-#REF!,"")</f>
        <v>274</v>
      </c>
      <c r="M350" s="4">
        <v>7388</v>
      </c>
      <c r="N350" s="5">
        <v>255.28</v>
      </c>
      <c r="O350" s="5">
        <v>159.41999999999999</v>
      </c>
      <c r="P350" s="5">
        <v>95.86</v>
      </c>
      <c r="Q350" s="5">
        <f>#REF!*#REF!</f>
        <v>1177794.96</v>
      </c>
      <c r="R350" s="5">
        <v>708213.68</v>
      </c>
      <c r="S350" s="5">
        <f>#REF!-#REF!</f>
        <v>-469581.28</v>
      </c>
      <c r="T350" s="36">
        <f t="shared" si="5"/>
        <v>-0.39869527035503699</v>
      </c>
    </row>
    <row r="351" spans="1:20" x14ac:dyDescent="0.2">
      <c r="A351" s="25" t="s">
        <v>29</v>
      </c>
      <c r="B351" s="25" t="s">
        <v>118</v>
      </c>
      <c r="C351" s="25" t="s">
        <v>31</v>
      </c>
      <c r="D351" s="25" t="s">
        <v>27</v>
      </c>
      <c r="E351" s="25" t="s">
        <v>1918</v>
      </c>
      <c r="F351" s="2">
        <v>41852</v>
      </c>
      <c r="G351" s="23" t="str">
        <f>TEXT(Table2[[#This Row],[Order-Date]],"mmm")</f>
        <v>Aug</v>
      </c>
      <c r="H351">
        <v>2014</v>
      </c>
      <c r="I351">
        <v>714165675</v>
      </c>
      <c r="J351" s="2">
        <v>41672</v>
      </c>
      <c r="K351" s="23">
        <f>WEEKDAY(#REF!,1)</f>
        <v>1</v>
      </c>
      <c r="L351" s="25" t="str">
        <f>IF(#REF!&gt;=#REF!,#REF!-#REF!,"")</f>
        <v/>
      </c>
      <c r="M351" s="4">
        <v>6348</v>
      </c>
      <c r="N351" s="5">
        <v>47.45</v>
      </c>
      <c r="O351" s="5">
        <v>31.79</v>
      </c>
      <c r="P351" s="5">
        <v>15.66</v>
      </c>
      <c r="Q351" s="5">
        <f>#REF!*#REF!</f>
        <v>201802.92</v>
      </c>
      <c r="R351" s="5">
        <v>99409.68</v>
      </c>
      <c r="S351" s="5">
        <f>#REF!-#REF!</f>
        <v>-102393.24</v>
      </c>
      <c r="T351" s="36">
        <f t="shared" si="5"/>
        <v>-0.50739226171752105</v>
      </c>
    </row>
    <row r="352" spans="1:20" x14ac:dyDescent="0.2">
      <c r="A352" s="25" t="s">
        <v>32</v>
      </c>
      <c r="B352" s="25" t="s">
        <v>152</v>
      </c>
      <c r="C352" s="25" t="s">
        <v>56</v>
      </c>
      <c r="D352" s="25" t="s">
        <v>27</v>
      </c>
      <c r="E352" s="25" t="s">
        <v>1917</v>
      </c>
      <c r="F352" s="2">
        <v>40532</v>
      </c>
      <c r="G352" s="23" t="str">
        <f>TEXT(Table2[[#This Row],[Order-Date]],"mmm")</f>
        <v>Dec</v>
      </c>
      <c r="H352">
        <v>2010</v>
      </c>
      <c r="I352">
        <v>996645200</v>
      </c>
      <c r="J352" s="2">
        <v>40570</v>
      </c>
      <c r="K352" s="23">
        <f>WEEKDAY(#REF!,1)</f>
        <v>5</v>
      </c>
      <c r="L352" s="25">
        <f>IF(#REF!&gt;=#REF!,#REF!-#REF!,"")</f>
        <v>38</v>
      </c>
      <c r="M352" s="4">
        <v>8317</v>
      </c>
      <c r="N352" s="5">
        <v>421.89</v>
      </c>
      <c r="O352" s="5">
        <v>364.69</v>
      </c>
      <c r="P352" s="5">
        <v>57.2</v>
      </c>
      <c r="Q352" s="5">
        <f>#REF!*#REF!</f>
        <v>3033126.73</v>
      </c>
      <c r="R352" s="5">
        <v>475732.4</v>
      </c>
      <c r="S352" s="5">
        <f>#REF!-#REF!</f>
        <v>-2557394.33</v>
      </c>
      <c r="T352" s="36">
        <f t="shared" si="5"/>
        <v>-0.84315445995228799</v>
      </c>
    </row>
    <row r="353" spans="1:20" x14ac:dyDescent="0.2">
      <c r="A353" s="25" t="s">
        <v>37</v>
      </c>
      <c r="B353" s="25" t="s">
        <v>67</v>
      </c>
      <c r="C353" s="25" t="s">
        <v>49</v>
      </c>
      <c r="D353" s="25" t="s">
        <v>27</v>
      </c>
      <c r="E353" s="25" t="s">
        <v>1915</v>
      </c>
      <c r="F353" s="2">
        <v>41316</v>
      </c>
      <c r="G353" s="23" t="str">
        <f>TEXT(Table2[[#This Row],[Order-Date]],"mmm")</f>
        <v>Feb</v>
      </c>
      <c r="H353">
        <v>2013</v>
      </c>
      <c r="I353">
        <v>306134307</v>
      </c>
      <c r="J353" s="2">
        <v>41602</v>
      </c>
      <c r="K353" s="23">
        <f>WEEKDAY(#REF!,1)</f>
        <v>1</v>
      </c>
      <c r="L353" s="25">
        <f>IF(#REF!&gt;=#REF!,#REF!-#REF!,"")</f>
        <v>286</v>
      </c>
      <c r="M353" s="4">
        <v>799</v>
      </c>
      <c r="N353" s="5">
        <v>651.21</v>
      </c>
      <c r="O353" s="5">
        <v>524.96</v>
      </c>
      <c r="P353" s="5">
        <v>126.25</v>
      </c>
      <c r="Q353" s="5">
        <f>#REF!*#REF!</f>
        <v>419443.04</v>
      </c>
      <c r="R353" s="5">
        <v>100873.75</v>
      </c>
      <c r="S353" s="5">
        <f>#REF!-#REF!</f>
        <v>-318569.28999999998</v>
      </c>
      <c r="T353" s="36">
        <f t="shared" si="5"/>
        <v>-0.75950548613227697</v>
      </c>
    </row>
    <row r="354" spans="1:20" x14ac:dyDescent="0.2">
      <c r="A354" s="25" t="s">
        <v>32</v>
      </c>
      <c r="B354" s="25" t="s">
        <v>200</v>
      </c>
      <c r="C354" s="25" t="s">
        <v>26</v>
      </c>
      <c r="D354" s="25" t="s">
        <v>27</v>
      </c>
      <c r="E354" s="25" t="s">
        <v>1915</v>
      </c>
      <c r="F354" s="2">
        <v>42389</v>
      </c>
      <c r="G354" s="23" t="str">
        <f>TEXT(Table2[[#This Row],[Order-Date]],"mmm")</f>
        <v>Jan</v>
      </c>
      <c r="H354">
        <v>2016</v>
      </c>
      <c r="I354">
        <v>537994325</v>
      </c>
      <c r="J354" s="2">
        <v>42428</v>
      </c>
      <c r="K354" s="23">
        <f>WEEKDAY(#REF!,1)</f>
        <v>1</v>
      </c>
      <c r="L354" s="25">
        <f>IF(#REF!&gt;=#REF!,#REF!-#REF!,"")</f>
        <v>39</v>
      </c>
      <c r="M354" s="4">
        <v>3331</v>
      </c>
      <c r="N354" s="5">
        <v>152.58000000000001</v>
      </c>
      <c r="O354" s="5">
        <v>97.44</v>
      </c>
      <c r="P354" s="5">
        <v>55.14</v>
      </c>
      <c r="Q354" s="5">
        <f>#REF!*#REF!</f>
        <v>324572.64</v>
      </c>
      <c r="R354" s="5">
        <v>183671.34</v>
      </c>
      <c r="S354" s="5">
        <f>#REF!-#REF!</f>
        <v>-140901.29999999999</v>
      </c>
      <c r="T354" s="36">
        <f t="shared" si="5"/>
        <v>-0.43411330049261099</v>
      </c>
    </row>
    <row r="355" spans="1:20" x14ac:dyDescent="0.2">
      <c r="A355" s="25" t="s">
        <v>32</v>
      </c>
      <c r="B355" s="25" t="s">
        <v>149</v>
      </c>
      <c r="C355" s="25" t="s">
        <v>34</v>
      </c>
      <c r="D355" s="25" t="s">
        <v>23</v>
      </c>
      <c r="E355" s="25" t="s">
        <v>1915</v>
      </c>
      <c r="F355" s="2">
        <v>42328</v>
      </c>
      <c r="G355" s="23" t="str">
        <f>TEXT(Table2[[#This Row],[Order-Date]],"mmm")</f>
        <v>Nov</v>
      </c>
      <c r="H355">
        <v>2015</v>
      </c>
      <c r="I355">
        <v>957899081</v>
      </c>
      <c r="J355" s="2">
        <v>42361</v>
      </c>
      <c r="K355" s="23">
        <f>WEEKDAY(#REF!,1)</f>
        <v>4</v>
      </c>
      <c r="L355" s="25">
        <f>IF(#REF!&gt;=#REF!,#REF!-#REF!,"")</f>
        <v>33</v>
      </c>
      <c r="M355" s="4">
        <v>2480</v>
      </c>
      <c r="N355" s="5">
        <v>205.7</v>
      </c>
      <c r="O355" s="5">
        <v>117.11</v>
      </c>
      <c r="P355" s="5">
        <v>88.59</v>
      </c>
      <c r="Q355" s="5">
        <f>#REF!*#REF!</f>
        <v>290432.8</v>
      </c>
      <c r="R355" s="5">
        <v>219703.2</v>
      </c>
      <c r="S355" s="5">
        <f>#REF!-#REF!</f>
        <v>-70729.600000000006</v>
      </c>
      <c r="T355" s="36">
        <f t="shared" si="5"/>
        <v>-0.24353172231235601</v>
      </c>
    </row>
    <row r="356" spans="1:20" x14ac:dyDescent="0.2">
      <c r="A356" s="25" t="s">
        <v>32</v>
      </c>
      <c r="B356" s="25" t="s">
        <v>170</v>
      </c>
      <c r="C356" s="25" t="s">
        <v>49</v>
      </c>
      <c r="D356" s="25" t="s">
        <v>23</v>
      </c>
      <c r="E356" s="25" t="s">
        <v>1915</v>
      </c>
      <c r="F356" s="2">
        <v>41008</v>
      </c>
      <c r="G356" s="23" t="str">
        <f>TEXT(Table2[[#This Row],[Order-Date]],"mmm")</f>
        <v>Apr</v>
      </c>
      <c r="H356">
        <v>2012</v>
      </c>
      <c r="I356">
        <v>451834905</v>
      </c>
      <c r="J356" s="2">
        <v>41173</v>
      </c>
      <c r="K356" s="23">
        <f>WEEKDAY(#REF!,1)</f>
        <v>6</v>
      </c>
      <c r="L356" s="25">
        <f>IF(#REF!&gt;=#REF!,#REF!-#REF!,"")</f>
        <v>165</v>
      </c>
      <c r="M356" s="4">
        <v>6844</v>
      </c>
      <c r="N356" s="5">
        <v>651.21</v>
      </c>
      <c r="O356" s="5">
        <v>524.96</v>
      </c>
      <c r="P356" s="5">
        <v>126.25</v>
      </c>
      <c r="Q356" s="5">
        <f>#REF!*#REF!</f>
        <v>3592826.24</v>
      </c>
      <c r="R356" s="5">
        <v>864055</v>
      </c>
      <c r="S356" s="5">
        <f>#REF!-#REF!</f>
        <v>-2728771.24</v>
      </c>
      <c r="T356" s="36">
        <f t="shared" si="5"/>
        <v>-0.75950548613227697</v>
      </c>
    </row>
    <row r="357" spans="1:20" x14ac:dyDescent="0.2">
      <c r="A357" s="25" t="s">
        <v>46</v>
      </c>
      <c r="B357" s="25" t="s">
        <v>176</v>
      </c>
      <c r="C357" s="25" t="s">
        <v>22</v>
      </c>
      <c r="D357" s="25" t="s">
        <v>23</v>
      </c>
      <c r="E357" s="25" t="s">
        <v>1917</v>
      </c>
      <c r="F357" s="2">
        <v>40403</v>
      </c>
      <c r="G357" s="23" t="str">
        <f>TEXT(Table2[[#This Row],[Order-Date]],"mmm")</f>
        <v>Aug</v>
      </c>
      <c r="H357">
        <v>2010</v>
      </c>
      <c r="I357">
        <v>676100623</v>
      </c>
      <c r="J357" s="2">
        <v>40444</v>
      </c>
      <c r="K357" s="23">
        <f>WEEKDAY(#REF!,1)</f>
        <v>5</v>
      </c>
      <c r="L357" s="25">
        <f>IF(#REF!&gt;=#REF!,#REF!-#REF!,"")</f>
        <v>41</v>
      </c>
      <c r="M357" s="4">
        <v>2054</v>
      </c>
      <c r="N357" s="5">
        <v>255.28</v>
      </c>
      <c r="O357" s="5">
        <v>159.41999999999999</v>
      </c>
      <c r="P357" s="5">
        <v>95.86</v>
      </c>
      <c r="Q357" s="5">
        <f>#REF!*#REF!</f>
        <v>327448.68</v>
      </c>
      <c r="R357" s="5">
        <v>196896.44</v>
      </c>
      <c r="S357" s="5">
        <f>#REF!-#REF!</f>
        <v>-130552.24</v>
      </c>
      <c r="T357" s="36">
        <f t="shared" si="5"/>
        <v>-0.39869527035503699</v>
      </c>
    </row>
    <row r="358" spans="1:20" x14ac:dyDescent="0.2">
      <c r="A358" s="25" t="s">
        <v>40</v>
      </c>
      <c r="B358" s="25" t="s">
        <v>72</v>
      </c>
      <c r="C358" s="25" t="s">
        <v>26</v>
      </c>
      <c r="D358" s="25" t="s">
        <v>27</v>
      </c>
      <c r="E358" s="25" t="s">
        <v>1915</v>
      </c>
      <c r="F358" s="2">
        <v>41988</v>
      </c>
      <c r="G358" s="23" t="str">
        <f>TEXT(Table2[[#This Row],[Order-Date]],"mmm")</f>
        <v>Dec</v>
      </c>
      <c r="H358">
        <v>2014</v>
      </c>
      <c r="I358">
        <v>207307565</v>
      </c>
      <c r="J358" s="2">
        <v>42002</v>
      </c>
      <c r="K358" s="23">
        <f>WEEKDAY(#REF!,1)</f>
        <v>2</v>
      </c>
      <c r="L358" s="25">
        <f>IF(#REF!&gt;=#REF!,#REF!-#REF!,"")</f>
        <v>14</v>
      </c>
      <c r="M358" s="4">
        <v>5770</v>
      </c>
      <c r="N358" s="5">
        <v>152.58000000000001</v>
      </c>
      <c r="O358" s="5">
        <v>97.44</v>
      </c>
      <c r="P358" s="5">
        <v>55.14</v>
      </c>
      <c r="Q358" s="5">
        <f>#REF!*#REF!</f>
        <v>562228.80000000005</v>
      </c>
      <c r="R358" s="5">
        <v>318157.8</v>
      </c>
      <c r="S358" s="5">
        <f>#REF!-#REF!</f>
        <v>-244071</v>
      </c>
      <c r="T358" s="36">
        <f t="shared" si="5"/>
        <v>-0.43411330049261099</v>
      </c>
    </row>
    <row r="359" spans="1:20" x14ac:dyDescent="0.2">
      <c r="A359" s="25" t="s">
        <v>32</v>
      </c>
      <c r="B359" s="25" t="s">
        <v>166</v>
      </c>
      <c r="C359" s="25" t="s">
        <v>22</v>
      </c>
      <c r="D359" s="25" t="s">
        <v>27</v>
      </c>
      <c r="E359" s="25" t="s">
        <v>1917</v>
      </c>
      <c r="F359" s="2">
        <v>41303</v>
      </c>
      <c r="G359" s="23" t="str">
        <f>TEXT(Table2[[#This Row],[Order-Date]],"mmm")</f>
        <v>Jan</v>
      </c>
      <c r="H359">
        <v>2013</v>
      </c>
      <c r="I359">
        <v>392379558</v>
      </c>
      <c r="J359" s="2">
        <v>41520</v>
      </c>
      <c r="K359" s="23">
        <f>WEEKDAY(#REF!,1)</f>
        <v>3</v>
      </c>
      <c r="L359" s="25">
        <f>IF(#REF!&gt;=#REF!,#REF!-#REF!,"")</f>
        <v>217</v>
      </c>
      <c r="M359" s="4">
        <v>2685</v>
      </c>
      <c r="N359" s="5">
        <v>255.28</v>
      </c>
      <c r="O359" s="5">
        <v>159.41999999999999</v>
      </c>
      <c r="P359" s="5">
        <v>95.86</v>
      </c>
      <c r="Q359" s="5">
        <f>#REF!*#REF!</f>
        <v>428042.7</v>
      </c>
      <c r="R359" s="5">
        <v>257384.1</v>
      </c>
      <c r="S359" s="5">
        <f>#REF!-#REF!</f>
        <v>-170658.6</v>
      </c>
      <c r="T359" s="36">
        <f t="shared" si="5"/>
        <v>-0.39869527035503699</v>
      </c>
    </row>
    <row r="360" spans="1:20" x14ac:dyDescent="0.2">
      <c r="A360" s="25" t="s">
        <v>40</v>
      </c>
      <c r="B360" s="25" t="s">
        <v>201</v>
      </c>
      <c r="C360" s="25" t="s">
        <v>51</v>
      </c>
      <c r="D360" s="25" t="s">
        <v>23</v>
      </c>
      <c r="E360" s="25" t="s">
        <v>1915</v>
      </c>
      <c r="F360" s="2">
        <v>42372</v>
      </c>
      <c r="G360" s="23" t="str">
        <f>TEXT(Table2[[#This Row],[Order-Date]],"mmm")</f>
        <v>Jan</v>
      </c>
      <c r="H360">
        <v>2016</v>
      </c>
      <c r="I360">
        <v>398552930</v>
      </c>
      <c r="J360" s="2">
        <v>42458</v>
      </c>
      <c r="K360" s="23">
        <f>WEEKDAY(#REF!,1)</f>
        <v>3</v>
      </c>
      <c r="L360" s="25">
        <f>IF(#REF!&gt;=#REF!,#REF!-#REF!,"")</f>
        <v>86</v>
      </c>
      <c r="M360" s="4">
        <v>9524</v>
      </c>
      <c r="N360" s="5">
        <v>437.2</v>
      </c>
      <c r="O360" s="5">
        <v>263.33</v>
      </c>
      <c r="P360" s="5">
        <v>173.87</v>
      </c>
      <c r="Q360" s="5">
        <f>#REF!*#REF!</f>
        <v>2507954.92</v>
      </c>
      <c r="R360" s="5">
        <v>1655937.88</v>
      </c>
      <c r="S360" s="5">
        <f>#REF!-#REF!</f>
        <v>-852017.04</v>
      </c>
      <c r="T360" s="36">
        <f t="shared" si="5"/>
        <v>-0.33972581931416901</v>
      </c>
    </row>
    <row r="361" spans="1:20" x14ac:dyDescent="0.2">
      <c r="A361" s="25" t="s">
        <v>37</v>
      </c>
      <c r="B361" s="25" t="s">
        <v>155</v>
      </c>
      <c r="C361" s="25" t="s">
        <v>49</v>
      </c>
      <c r="D361" s="25" t="s">
        <v>27</v>
      </c>
      <c r="E361" s="25" t="s">
        <v>1916</v>
      </c>
      <c r="F361" s="2">
        <v>42893</v>
      </c>
      <c r="G361" s="23" t="str">
        <f>TEXT(Table2[[#This Row],[Order-Date]],"mmm")</f>
        <v>Jun</v>
      </c>
      <c r="H361">
        <v>2017</v>
      </c>
      <c r="I361">
        <v>363376510</v>
      </c>
      <c r="J361" s="2">
        <v>43016</v>
      </c>
      <c r="K361" s="23">
        <f>WEEKDAY(#REF!,1)</f>
        <v>1</v>
      </c>
      <c r="L361" s="25">
        <f>IF(#REF!&gt;=#REF!,#REF!-#REF!,"")</f>
        <v>123</v>
      </c>
      <c r="M361" s="4">
        <v>39</v>
      </c>
      <c r="N361" s="5">
        <v>651.21</v>
      </c>
      <c r="O361" s="5">
        <v>524.96</v>
      </c>
      <c r="P361" s="5">
        <v>126.25</v>
      </c>
      <c r="Q361" s="5">
        <f>#REF!*#REF!</f>
        <v>20473.439999999999</v>
      </c>
      <c r="R361" s="5">
        <v>4923.75</v>
      </c>
      <c r="S361" s="5">
        <f>#REF!-#REF!</f>
        <v>-15549.69</v>
      </c>
      <c r="T361" s="36">
        <f t="shared" si="5"/>
        <v>-0.75950548613227697</v>
      </c>
    </row>
    <row r="362" spans="1:20" x14ac:dyDescent="0.2">
      <c r="A362" s="25" t="s">
        <v>37</v>
      </c>
      <c r="B362" s="25" t="s">
        <v>38</v>
      </c>
      <c r="C362" s="25" t="s">
        <v>77</v>
      </c>
      <c r="D362" s="25" t="s">
        <v>27</v>
      </c>
      <c r="E362" s="25" t="s">
        <v>1917</v>
      </c>
      <c r="F362" s="2">
        <v>40723</v>
      </c>
      <c r="G362" s="23" t="str">
        <f>TEXT(Table2[[#This Row],[Order-Date]],"mmm")</f>
        <v>Jun</v>
      </c>
      <c r="H362">
        <v>2011</v>
      </c>
      <c r="I362">
        <v>944711625</v>
      </c>
      <c r="J362" s="2">
        <v>40747</v>
      </c>
      <c r="K362" s="23">
        <f>WEEKDAY(#REF!,1)</f>
        <v>7</v>
      </c>
      <c r="L362" s="25">
        <f>IF(#REF!&gt;=#REF!,#REF!-#REF!,"")</f>
        <v>24</v>
      </c>
      <c r="M362" s="4">
        <v>18</v>
      </c>
      <c r="N362" s="5">
        <v>154.06</v>
      </c>
      <c r="O362" s="5">
        <v>90.93</v>
      </c>
      <c r="P362" s="5">
        <v>63.13</v>
      </c>
      <c r="Q362" s="5">
        <f>#REF!*#REF!</f>
        <v>1636.74</v>
      </c>
      <c r="R362" s="5">
        <v>1136.3399999999999</v>
      </c>
      <c r="S362" s="5">
        <f>#REF!-#REF!</f>
        <v>-500.4</v>
      </c>
      <c r="T362" s="36">
        <f t="shared" si="5"/>
        <v>-0.30572968217309998</v>
      </c>
    </row>
    <row r="363" spans="1:20" x14ac:dyDescent="0.2">
      <c r="A363" s="25" t="s">
        <v>46</v>
      </c>
      <c r="B363" s="25" t="s">
        <v>129</v>
      </c>
      <c r="C363" s="25" t="s">
        <v>85</v>
      </c>
      <c r="D363" s="25" t="s">
        <v>23</v>
      </c>
      <c r="E363" s="25" t="s">
        <v>1918</v>
      </c>
      <c r="F363" s="2">
        <v>41078</v>
      </c>
      <c r="G363" s="23" t="str">
        <f>TEXT(Table2[[#This Row],[Order-Date]],"mmm")</f>
        <v>Jun</v>
      </c>
      <c r="H363">
        <v>2012</v>
      </c>
      <c r="I363">
        <v>170732104</v>
      </c>
      <c r="J363" s="2">
        <v>41098</v>
      </c>
      <c r="K363" s="23">
        <f>WEEKDAY(#REF!,1)</f>
        <v>1</v>
      </c>
      <c r="L363" s="25">
        <f>IF(#REF!&gt;=#REF!,#REF!-#REF!,"")</f>
        <v>20</v>
      </c>
      <c r="M363" s="4">
        <v>2279</v>
      </c>
      <c r="N363" s="5">
        <v>668.27</v>
      </c>
      <c r="O363" s="5">
        <v>502.54</v>
      </c>
      <c r="P363" s="5">
        <v>165.73</v>
      </c>
      <c r="Q363" s="5">
        <f>#REF!*#REF!</f>
        <v>1145288.6599999999</v>
      </c>
      <c r="R363" s="5">
        <v>377698.67</v>
      </c>
      <c r="S363" s="5">
        <f>#REF!-#REF!</f>
        <v>-767589.99</v>
      </c>
      <c r="T363" s="36">
        <f t="shared" si="5"/>
        <v>-0.67021530624427905</v>
      </c>
    </row>
    <row r="364" spans="1:20" x14ac:dyDescent="0.2">
      <c r="A364" s="25" t="s">
        <v>29</v>
      </c>
      <c r="B364" s="25" t="s">
        <v>202</v>
      </c>
      <c r="C364" s="25" t="s">
        <v>31</v>
      </c>
      <c r="D364" s="25" t="s">
        <v>27</v>
      </c>
      <c r="E364" s="25" t="s">
        <v>1916</v>
      </c>
      <c r="F364" s="2">
        <v>41327</v>
      </c>
      <c r="G364" s="23" t="str">
        <f>TEXT(Table2[[#This Row],[Order-Date]],"mmm")</f>
        <v>Feb</v>
      </c>
      <c r="H364">
        <v>2013</v>
      </c>
      <c r="I364">
        <v>189924275</v>
      </c>
      <c r="J364" s="2">
        <v>41354</v>
      </c>
      <c r="K364" s="23">
        <f>WEEKDAY(#REF!,1)</f>
        <v>5</v>
      </c>
      <c r="L364" s="25">
        <f>IF(#REF!&gt;=#REF!,#REF!-#REF!,"")</f>
        <v>27</v>
      </c>
      <c r="M364" s="4">
        <v>1668</v>
      </c>
      <c r="N364" s="5">
        <v>47.45</v>
      </c>
      <c r="O364" s="5">
        <v>31.79</v>
      </c>
      <c r="P364" s="5">
        <v>15.66</v>
      </c>
      <c r="Q364" s="5">
        <f>#REF!*#REF!</f>
        <v>53025.72</v>
      </c>
      <c r="R364" s="5">
        <v>26120.880000000001</v>
      </c>
      <c r="S364" s="5">
        <f>#REF!-#REF!</f>
        <v>-26904.84</v>
      </c>
      <c r="T364" s="36">
        <f t="shared" si="5"/>
        <v>-0.50739226171752105</v>
      </c>
    </row>
    <row r="365" spans="1:20" x14ac:dyDescent="0.2">
      <c r="A365" s="25" t="s">
        <v>32</v>
      </c>
      <c r="B365" s="25" t="s">
        <v>135</v>
      </c>
      <c r="C365" s="25" t="s">
        <v>42</v>
      </c>
      <c r="D365" s="25" t="s">
        <v>27</v>
      </c>
      <c r="E365" s="25" t="s">
        <v>1916</v>
      </c>
      <c r="F365" s="2">
        <v>40696</v>
      </c>
      <c r="G365" s="23" t="str">
        <f>TEXT(Table2[[#This Row],[Order-Date]],"mmm")</f>
        <v>Jun</v>
      </c>
      <c r="H365">
        <v>2011</v>
      </c>
      <c r="I365">
        <v>521086966</v>
      </c>
      <c r="J365" s="2">
        <v>40593</v>
      </c>
      <c r="K365" s="23">
        <f>WEEKDAY(#REF!,1)</f>
        <v>7</v>
      </c>
      <c r="L365" s="25" t="str">
        <f>IF(#REF!&gt;=#REF!,#REF!-#REF!,"")</f>
        <v/>
      </c>
      <c r="M365" s="4">
        <v>68</v>
      </c>
      <c r="N365" s="5">
        <v>109.28</v>
      </c>
      <c r="O365" s="5">
        <v>35.840000000000003</v>
      </c>
      <c r="P365" s="5">
        <v>73.44</v>
      </c>
      <c r="Q365" s="5">
        <f>#REF!*#REF!</f>
        <v>2437.12</v>
      </c>
      <c r="R365" s="5">
        <v>4993.92</v>
      </c>
      <c r="S365" s="5">
        <f>#REF!-#REF!</f>
        <v>2556.8000000000002</v>
      </c>
      <c r="T365" s="36">
        <f t="shared" si="5"/>
        <v>1.0491071428571399</v>
      </c>
    </row>
    <row r="366" spans="1:20" x14ac:dyDescent="0.2">
      <c r="A366" s="25" t="s">
        <v>32</v>
      </c>
      <c r="B366" s="25" t="s">
        <v>82</v>
      </c>
      <c r="C366" s="25" t="s">
        <v>56</v>
      </c>
      <c r="D366" s="25" t="s">
        <v>23</v>
      </c>
      <c r="E366" s="25" t="s">
        <v>1915</v>
      </c>
      <c r="F366" s="2">
        <v>41220</v>
      </c>
      <c r="G366" s="23" t="str">
        <f>TEXT(Table2[[#This Row],[Order-Date]],"mmm")</f>
        <v>Nov</v>
      </c>
      <c r="H366">
        <v>2012</v>
      </c>
      <c r="I366">
        <v>303331506</v>
      </c>
      <c r="J366" s="2">
        <v>41068</v>
      </c>
      <c r="K366" s="23">
        <f>WEEKDAY(#REF!,1)</f>
        <v>6</v>
      </c>
      <c r="L366" s="25" t="str">
        <f>IF(#REF!&gt;=#REF!,#REF!-#REF!,"")</f>
        <v/>
      </c>
      <c r="M366" s="4">
        <v>1388</v>
      </c>
      <c r="N366" s="5">
        <v>421.89</v>
      </c>
      <c r="O366" s="5">
        <v>364.69</v>
      </c>
      <c r="P366" s="5">
        <v>57.2</v>
      </c>
      <c r="Q366" s="5">
        <f>#REF!*#REF!</f>
        <v>506189.72</v>
      </c>
      <c r="R366" s="5">
        <v>79393.600000000006</v>
      </c>
      <c r="S366" s="5">
        <f>#REF!-#REF!</f>
        <v>-426796.12</v>
      </c>
      <c r="T366" s="36">
        <f t="shared" si="5"/>
        <v>-0.84315445995228799</v>
      </c>
    </row>
    <row r="367" spans="1:20" x14ac:dyDescent="0.2">
      <c r="A367" s="25" t="s">
        <v>29</v>
      </c>
      <c r="B367" s="25" t="s">
        <v>118</v>
      </c>
      <c r="C367" s="25" t="s">
        <v>56</v>
      </c>
      <c r="D367" s="25" t="s">
        <v>23</v>
      </c>
      <c r="E367" s="25" t="s">
        <v>1917</v>
      </c>
      <c r="F367" s="2">
        <v>41394</v>
      </c>
      <c r="G367" s="23" t="str">
        <f>TEXT(Table2[[#This Row],[Order-Date]],"mmm")</f>
        <v>Apr</v>
      </c>
      <c r="H367">
        <v>2013</v>
      </c>
      <c r="I367">
        <v>546081721</v>
      </c>
      <c r="J367" s="2">
        <v>41416</v>
      </c>
      <c r="K367" s="23">
        <f>WEEKDAY(#REF!,1)</f>
        <v>4</v>
      </c>
      <c r="L367" s="25">
        <f>IF(#REF!&gt;=#REF!,#REF!-#REF!,"")</f>
        <v>22</v>
      </c>
      <c r="M367" s="4">
        <v>6571</v>
      </c>
      <c r="N367" s="5">
        <v>421.89</v>
      </c>
      <c r="O367" s="5">
        <v>364.69</v>
      </c>
      <c r="P367" s="5">
        <v>57.2</v>
      </c>
      <c r="Q367" s="5">
        <f>#REF!*#REF!</f>
        <v>2396377.9900000002</v>
      </c>
      <c r="R367" s="5">
        <v>375861.2</v>
      </c>
      <c r="S367" s="5">
        <f>#REF!-#REF!</f>
        <v>-2020516.79</v>
      </c>
      <c r="T367" s="36">
        <f t="shared" si="5"/>
        <v>-0.84315445995228799</v>
      </c>
    </row>
    <row r="368" spans="1:20" x14ac:dyDescent="0.2">
      <c r="A368" s="25" t="s">
        <v>29</v>
      </c>
      <c r="B368" s="25" t="s">
        <v>80</v>
      </c>
      <c r="C368" s="25" t="s">
        <v>22</v>
      </c>
      <c r="D368" s="25" t="s">
        <v>23</v>
      </c>
      <c r="E368" s="25" t="s">
        <v>1918</v>
      </c>
      <c r="F368" s="2">
        <v>40355</v>
      </c>
      <c r="G368" s="23" t="str">
        <f>TEXT(Table2[[#This Row],[Order-Date]],"mmm")</f>
        <v>Jun</v>
      </c>
      <c r="H368">
        <v>2010</v>
      </c>
      <c r="I368">
        <v>979073941</v>
      </c>
      <c r="J368" s="2">
        <v>40377</v>
      </c>
      <c r="K368" s="23">
        <f>WEEKDAY(#REF!,1)</f>
        <v>1</v>
      </c>
      <c r="L368" s="25">
        <f>IF(#REF!&gt;=#REF!,#REF!-#REF!,"")</f>
        <v>22</v>
      </c>
      <c r="M368" s="4">
        <v>8591</v>
      </c>
      <c r="N368" s="5">
        <v>255.28</v>
      </c>
      <c r="O368" s="5">
        <v>159.41999999999999</v>
      </c>
      <c r="P368" s="5">
        <v>95.86</v>
      </c>
      <c r="Q368" s="5">
        <f>#REF!*#REF!</f>
        <v>1369577.22</v>
      </c>
      <c r="R368" s="5">
        <v>823533.26</v>
      </c>
      <c r="S368" s="5">
        <f>#REF!-#REF!</f>
        <v>-546043.96</v>
      </c>
      <c r="T368" s="36">
        <f t="shared" si="5"/>
        <v>-0.39869527035503699</v>
      </c>
    </row>
    <row r="369" spans="1:20" x14ac:dyDescent="0.2">
      <c r="A369" s="25" t="s">
        <v>46</v>
      </c>
      <c r="B369" s="25" t="s">
        <v>199</v>
      </c>
      <c r="C369" s="25" t="s">
        <v>77</v>
      </c>
      <c r="D369" s="25" t="s">
        <v>27</v>
      </c>
      <c r="E369" s="25" t="s">
        <v>1916</v>
      </c>
      <c r="F369" s="2">
        <v>41415</v>
      </c>
      <c r="G369" s="23" t="str">
        <f>TEXT(Table2[[#This Row],[Order-Date]],"mmm")</f>
        <v>May</v>
      </c>
      <c r="H369">
        <v>2013</v>
      </c>
      <c r="I369">
        <v>502356994</v>
      </c>
      <c r="J369" s="2">
        <v>41449</v>
      </c>
      <c r="K369" s="23">
        <f>WEEKDAY(#REF!,1)</f>
        <v>2</v>
      </c>
      <c r="L369" s="25">
        <f>IF(#REF!&gt;=#REF!,#REF!-#REF!,"")</f>
        <v>34</v>
      </c>
      <c r="M369" s="4">
        <v>7453</v>
      </c>
      <c r="N369" s="5">
        <v>154.06</v>
      </c>
      <c r="O369" s="5">
        <v>90.93</v>
      </c>
      <c r="P369" s="5">
        <v>63.13</v>
      </c>
      <c r="Q369" s="5">
        <f>#REF!*#REF!</f>
        <v>677701.29</v>
      </c>
      <c r="R369" s="5">
        <v>470507.89</v>
      </c>
      <c r="S369" s="5">
        <f>#REF!-#REF!</f>
        <v>-207193.4</v>
      </c>
      <c r="T369" s="36">
        <f t="shared" si="5"/>
        <v>-0.30572968217309998</v>
      </c>
    </row>
    <row r="370" spans="1:20" x14ac:dyDescent="0.2">
      <c r="A370" s="25" t="s">
        <v>40</v>
      </c>
      <c r="B370" s="25" t="s">
        <v>188</v>
      </c>
      <c r="C370" s="25" t="s">
        <v>56</v>
      </c>
      <c r="D370" s="25" t="s">
        <v>23</v>
      </c>
      <c r="E370" s="25" t="s">
        <v>1917</v>
      </c>
      <c r="F370" s="2">
        <v>42921</v>
      </c>
      <c r="G370" s="23" t="str">
        <f>TEXT(Table2[[#This Row],[Order-Date]],"mmm")</f>
        <v>Jul</v>
      </c>
      <c r="H370">
        <v>2017</v>
      </c>
      <c r="I370">
        <v>336292207</v>
      </c>
      <c r="J370" s="2">
        <v>42861</v>
      </c>
      <c r="K370" s="23">
        <f>WEEKDAY(#REF!,1)</f>
        <v>7</v>
      </c>
      <c r="L370" s="25" t="str">
        <f>IF(#REF!&gt;=#REF!,#REF!-#REF!,"")</f>
        <v/>
      </c>
      <c r="M370" s="4">
        <v>5192</v>
      </c>
      <c r="N370" s="5">
        <v>421.89</v>
      </c>
      <c r="O370" s="5">
        <v>364.69</v>
      </c>
      <c r="P370" s="5">
        <v>57.2</v>
      </c>
      <c r="Q370" s="5">
        <f>#REF!*#REF!</f>
        <v>1893470.48</v>
      </c>
      <c r="R370" s="5">
        <v>296982.40000000002</v>
      </c>
      <c r="S370" s="5">
        <f>#REF!-#REF!</f>
        <v>-1596488.08</v>
      </c>
      <c r="T370" s="36">
        <f t="shared" si="5"/>
        <v>-0.84315445995228799</v>
      </c>
    </row>
    <row r="371" spans="1:20" x14ac:dyDescent="0.2">
      <c r="A371" s="25" t="s">
        <v>46</v>
      </c>
      <c r="B371" s="25" t="s">
        <v>103</v>
      </c>
      <c r="C371" s="25" t="s">
        <v>39</v>
      </c>
      <c r="D371" s="25" t="s">
        <v>23</v>
      </c>
      <c r="E371" s="25" t="s">
        <v>1917</v>
      </c>
      <c r="F371" s="2">
        <v>41992</v>
      </c>
      <c r="G371" s="23" t="str">
        <f>TEXT(Table2[[#This Row],[Order-Date]],"mmm")</f>
        <v>Dec</v>
      </c>
      <c r="H371">
        <v>2014</v>
      </c>
      <c r="I371">
        <v>871553409</v>
      </c>
      <c r="J371" s="2">
        <v>42125</v>
      </c>
      <c r="K371" s="23">
        <f>WEEKDAY(#REF!,1)</f>
        <v>6</v>
      </c>
      <c r="L371" s="25">
        <f>IF(#REF!&gt;=#REF!,#REF!-#REF!,"")</f>
        <v>133</v>
      </c>
      <c r="M371" s="4">
        <v>876</v>
      </c>
      <c r="N371" s="5">
        <v>81.73</v>
      </c>
      <c r="O371" s="5">
        <v>56.67</v>
      </c>
      <c r="P371" s="5">
        <v>25.06</v>
      </c>
      <c r="Q371" s="5">
        <f>#REF!*#REF!</f>
        <v>49642.92</v>
      </c>
      <c r="R371" s="5">
        <v>21952.560000000001</v>
      </c>
      <c r="S371" s="5">
        <f>#REF!-#REF!</f>
        <v>-27690.36</v>
      </c>
      <c r="T371" s="36">
        <f t="shared" si="5"/>
        <v>-0.55779071819304704</v>
      </c>
    </row>
    <row r="372" spans="1:20" x14ac:dyDescent="0.2">
      <c r="A372" s="25" t="s">
        <v>40</v>
      </c>
      <c r="B372" s="25" t="s">
        <v>188</v>
      </c>
      <c r="C372" s="25" t="s">
        <v>39</v>
      </c>
      <c r="D372" s="25" t="s">
        <v>27</v>
      </c>
      <c r="E372" s="25" t="s">
        <v>1917</v>
      </c>
      <c r="F372" s="2">
        <v>42020</v>
      </c>
      <c r="G372" s="23" t="str">
        <f>TEXT(Table2[[#This Row],[Order-Date]],"mmm")</f>
        <v>Jan</v>
      </c>
      <c r="H372">
        <v>2015</v>
      </c>
      <c r="I372">
        <v>319126927</v>
      </c>
      <c r="J372" s="2">
        <v>42157</v>
      </c>
      <c r="K372" s="23">
        <f>WEEKDAY(#REF!,1)</f>
        <v>3</v>
      </c>
      <c r="L372" s="25">
        <f>IF(#REF!&gt;=#REF!,#REF!-#REF!,"")</f>
        <v>137</v>
      </c>
      <c r="M372" s="4">
        <v>5604</v>
      </c>
      <c r="N372" s="5">
        <v>81.73</v>
      </c>
      <c r="O372" s="5">
        <v>56.67</v>
      </c>
      <c r="P372" s="5">
        <v>25.06</v>
      </c>
      <c r="Q372" s="5">
        <f>#REF!*#REF!</f>
        <v>317578.68</v>
      </c>
      <c r="R372" s="5">
        <v>140436.24</v>
      </c>
      <c r="S372" s="5">
        <f>#REF!-#REF!</f>
        <v>-177142.44</v>
      </c>
      <c r="T372" s="36">
        <f t="shared" si="5"/>
        <v>-0.55779071819304704</v>
      </c>
    </row>
    <row r="373" spans="1:20" x14ac:dyDescent="0.2">
      <c r="A373" s="25" t="s">
        <v>46</v>
      </c>
      <c r="B373" s="25" t="s">
        <v>162</v>
      </c>
      <c r="C373" s="25" t="s">
        <v>77</v>
      </c>
      <c r="D373" s="25" t="s">
        <v>23</v>
      </c>
      <c r="E373" s="25" t="s">
        <v>1917</v>
      </c>
      <c r="F373" s="2">
        <v>42402</v>
      </c>
      <c r="G373" s="23" t="str">
        <f>TEXT(Table2[[#This Row],[Order-Date]],"mmm")</f>
        <v>Feb</v>
      </c>
      <c r="H373">
        <v>2016</v>
      </c>
      <c r="I373">
        <v>560311591</v>
      </c>
      <c r="J373" s="2">
        <v>42492</v>
      </c>
      <c r="K373" s="23">
        <f>WEEKDAY(#REF!,1)</f>
        <v>2</v>
      </c>
      <c r="L373" s="25">
        <f>IF(#REF!&gt;=#REF!,#REF!-#REF!,"")</f>
        <v>90</v>
      </c>
      <c r="M373" s="4">
        <v>7506</v>
      </c>
      <c r="N373" s="5">
        <v>154.06</v>
      </c>
      <c r="O373" s="5">
        <v>90.93</v>
      </c>
      <c r="P373" s="5">
        <v>63.13</v>
      </c>
      <c r="Q373" s="5">
        <f>#REF!*#REF!</f>
        <v>682520.58</v>
      </c>
      <c r="R373" s="5">
        <v>473853.78</v>
      </c>
      <c r="S373" s="5">
        <f>#REF!-#REF!</f>
        <v>-208666.8</v>
      </c>
      <c r="T373" s="36">
        <f t="shared" si="5"/>
        <v>-0.30572968217309998</v>
      </c>
    </row>
    <row r="374" spans="1:20" x14ac:dyDescent="0.2">
      <c r="A374" s="25" t="s">
        <v>29</v>
      </c>
      <c r="B374" s="25" t="s">
        <v>44</v>
      </c>
      <c r="C374" s="25" t="s">
        <v>39</v>
      </c>
      <c r="D374" s="25" t="s">
        <v>27</v>
      </c>
      <c r="E374" s="25" t="s">
        <v>1916</v>
      </c>
      <c r="F374" s="2">
        <v>40361</v>
      </c>
      <c r="G374" s="23" t="str">
        <f>TEXT(Table2[[#This Row],[Order-Date]],"mmm")</f>
        <v>Jul</v>
      </c>
      <c r="H374">
        <v>2010</v>
      </c>
      <c r="I374">
        <v>396718728</v>
      </c>
      <c r="J374" s="2">
        <v>40255</v>
      </c>
      <c r="K374" s="23">
        <f>WEEKDAY(#REF!,1)</f>
        <v>5</v>
      </c>
      <c r="L374" s="25" t="str">
        <f>IF(#REF!&gt;=#REF!,#REF!-#REF!,"")</f>
        <v/>
      </c>
      <c r="M374" s="4">
        <v>6742</v>
      </c>
      <c r="N374" s="5">
        <v>81.73</v>
      </c>
      <c r="O374" s="5">
        <v>56.67</v>
      </c>
      <c r="P374" s="5">
        <v>25.06</v>
      </c>
      <c r="Q374" s="5">
        <f>#REF!*#REF!</f>
        <v>382069.14</v>
      </c>
      <c r="R374" s="5">
        <v>168954.52</v>
      </c>
      <c r="S374" s="5">
        <f>#REF!-#REF!</f>
        <v>-213114.62</v>
      </c>
      <c r="T374" s="36">
        <f t="shared" si="5"/>
        <v>-0.55779071819304704</v>
      </c>
    </row>
    <row r="375" spans="1:20" x14ac:dyDescent="0.2">
      <c r="A375" s="25" t="s">
        <v>40</v>
      </c>
      <c r="B375" s="25" t="s">
        <v>203</v>
      </c>
      <c r="C375" s="25" t="s">
        <v>65</v>
      </c>
      <c r="D375" s="25" t="s">
        <v>23</v>
      </c>
      <c r="E375" s="25" t="s">
        <v>1917</v>
      </c>
      <c r="F375" s="2">
        <v>42612</v>
      </c>
      <c r="G375" s="23" t="str">
        <f>TEXT(Table2[[#This Row],[Order-Date]],"mmm")</f>
        <v>Aug</v>
      </c>
      <c r="H375">
        <v>2016</v>
      </c>
      <c r="I375">
        <v>500272166</v>
      </c>
      <c r="J375" s="2">
        <v>42623</v>
      </c>
      <c r="K375" s="23">
        <f>WEEKDAY(#REF!,1)</f>
        <v>7</v>
      </c>
      <c r="L375" s="25">
        <f>IF(#REF!&gt;=#REF!,#REF!-#REF!,"")</f>
        <v>11</v>
      </c>
      <c r="M375" s="4">
        <v>506</v>
      </c>
      <c r="N375" s="5">
        <v>9.33</v>
      </c>
      <c r="O375" s="5">
        <v>6.92</v>
      </c>
      <c r="P375" s="5">
        <v>2.41</v>
      </c>
      <c r="Q375" s="5">
        <f>#REF!*#REF!</f>
        <v>3501.52</v>
      </c>
      <c r="R375" s="5">
        <v>1219.46</v>
      </c>
      <c r="S375" s="5">
        <f>#REF!-#REF!</f>
        <v>-2282.06</v>
      </c>
      <c r="T375" s="36">
        <f t="shared" si="5"/>
        <v>-0.65173410404624299</v>
      </c>
    </row>
    <row r="376" spans="1:20" x14ac:dyDescent="0.2">
      <c r="A376" s="25" t="s">
        <v>32</v>
      </c>
      <c r="B376" s="25" t="s">
        <v>96</v>
      </c>
      <c r="C376" s="25" t="s">
        <v>26</v>
      </c>
      <c r="D376" s="25" t="s">
        <v>23</v>
      </c>
      <c r="E376" s="25" t="s">
        <v>1916</v>
      </c>
      <c r="F376" s="2">
        <v>40530</v>
      </c>
      <c r="G376" s="23" t="str">
        <f>TEXT(Table2[[#This Row],[Order-Date]],"mmm")</f>
        <v>Dec</v>
      </c>
      <c r="H376">
        <v>2010</v>
      </c>
      <c r="I376">
        <v>263208234</v>
      </c>
      <c r="J376" s="2">
        <v>40563</v>
      </c>
      <c r="K376" s="23">
        <f>WEEKDAY(#REF!,1)</f>
        <v>5</v>
      </c>
      <c r="L376" s="25">
        <f>IF(#REF!&gt;=#REF!,#REF!-#REF!,"")</f>
        <v>33</v>
      </c>
      <c r="M376" s="4">
        <v>8020</v>
      </c>
      <c r="N376" s="5">
        <v>152.58000000000001</v>
      </c>
      <c r="O376" s="5">
        <v>97.44</v>
      </c>
      <c r="P376" s="5">
        <v>55.14</v>
      </c>
      <c r="Q376" s="5">
        <f>#REF!*#REF!</f>
        <v>781468.8</v>
      </c>
      <c r="R376" s="5">
        <v>442222.8</v>
      </c>
      <c r="S376" s="5">
        <f>#REF!-#REF!</f>
        <v>-339246</v>
      </c>
      <c r="T376" s="36">
        <f t="shared" si="5"/>
        <v>-0.43411330049261099</v>
      </c>
    </row>
    <row r="377" spans="1:20" x14ac:dyDescent="0.2">
      <c r="A377" s="25" t="s">
        <v>29</v>
      </c>
      <c r="B377" s="25" t="s">
        <v>154</v>
      </c>
      <c r="C377" s="25" t="s">
        <v>31</v>
      </c>
      <c r="D377" s="25" t="s">
        <v>27</v>
      </c>
      <c r="E377" s="25" t="s">
        <v>1915</v>
      </c>
      <c r="F377" s="2">
        <v>40249</v>
      </c>
      <c r="G377" s="23" t="str">
        <f>TEXT(Table2[[#This Row],[Order-Date]],"mmm")</f>
        <v>Mar</v>
      </c>
      <c r="H377">
        <v>2010</v>
      </c>
      <c r="I377">
        <v>948075759</v>
      </c>
      <c r="J377" s="2">
        <v>40634</v>
      </c>
      <c r="K377" s="23">
        <f>WEEKDAY(#REF!,1)</f>
        <v>6</v>
      </c>
      <c r="L377" s="25">
        <f>IF(#REF!&gt;=#REF!,#REF!-#REF!,"")</f>
        <v>385</v>
      </c>
      <c r="M377" s="4">
        <v>5540</v>
      </c>
      <c r="N377" s="5">
        <v>47.45</v>
      </c>
      <c r="O377" s="5">
        <v>31.79</v>
      </c>
      <c r="P377" s="5">
        <v>15.66</v>
      </c>
      <c r="Q377" s="5">
        <f>#REF!*#REF!</f>
        <v>176116.6</v>
      </c>
      <c r="R377" s="5">
        <v>86756.4</v>
      </c>
      <c r="S377" s="5">
        <f>#REF!-#REF!</f>
        <v>-89360.2</v>
      </c>
      <c r="T377" s="36">
        <f t="shared" si="5"/>
        <v>-0.50739226171752105</v>
      </c>
    </row>
    <row r="378" spans="1:20" x14ac:dyDescent="0.2">
      <c r="A378" s="25" t="s">
        <v>29</v>
      </c>
      <c r="B378" s="25" t="s">
        <v>181</v>
      </c>
      <c r="C378" s="25" t="s">
        <v>34</v>
      </c>
      <c r="D378" s="25" t="s">
        <v>27</v>
      </c>
      <c r="E378" s="25" t="s">
        <v>1916</v>
      </c>
      <c r="F378" s="2">
        <v>41201</v>
      </c>
      <c r="G378" s="23" t="str">
        <f>TEXT(Table2[[#This Row],[Order-Date]],"mmm")</f>
        <v>Oct</v>
      </c>
      <c r="H378">
        <v>2012</v>
      </c>
      <c r="I378">
        <v>737736070</v>
      </c>
      <c r="J378" s="2">
        <v>40979</v>
      </c>
      <c r="K378" s="23">
        <f>WEEKDAY(#REF!,1)</f>
        <v>1</v>
      </c>
      <c r="L378" s="25" t="str">
        <f>IF(#REF!&gt;=#REF!,#REF!-#REF!,"")</f>
        <v/>
      </c>
      <c r="M378" s="4">
        <v>1352</v>
      </c>
      <c r="N378" s="5">
        <v>205.7</v>
      </c>
      <c r="O378" s="5">
        <v>117.11</v>
      </c>
      <c r="P378" s="5">
        <v>88.59</v>
      </c>
      <c r="Q378" s="5">
        <f>#REF!*#REF!</f>
        <v>158332.72</v>
      </c>
      <c r="R378" s="5">
        <v>119773.68</v>
      </c>
      <c r="S378" s="5">
        <f>#REF!-#REF!</f>
        <v>-38559.040000000001</v>
      </c>
      <c r="T378" s="36">
        <f t="shared" si="5"/>
        <v>-0.24353172231235601</v>
      </c>
    </row>
    <row r="379" spans="1:20" x14ac:dyDescent="0.2">
      <c r="A379" s="25" t="s">
        <v>29</v>
      </c>
      <c r="B379" s="25" t="s">
        <v>204</v>
      </c>
      <c r="C379" s="25" t="s">
        <v>85</v>
      </c>
      <c r="D379" s="25" t="s">
        <v>27</v>
      </c>
      <c r="E379" s="25" t="s">
        <v>1916</v>
      </c>
      <c r="F379" s="2">
        <v>40229</v>
      </c>
      <c r="G379" s="23" t="str">
        <f>TEXT(Table2[[#This Row],[Order-Date]],"mmm")</f>
        <v>Feb</v>
      </c>
      <c r="H379">
        <v>2010</v>
      </c>
      <c r="I379">
        <v>585362994</v>
      </c>
      <c r="J379" s="2">
        <v>40486</v>
      </c>
      <c r="K379" s="23">
        <f>WEEKDAY(#REF!,1)</f>
        <v>5</v>
      </c>
      <c r="L379" s="25">
        <f>IF(#REF!&gt;=#REF!,#REF!-#REF!,"")</f>
        <v>257</v>
      </c>
      <c r="M379" s="4">
        <v>773</v>
      </c>
      <c r="N379" s="5">
        <v>668.27</v>
      </c>
      <c r="O379" s="5">
        <v>502.54</v>
      </c>
      <c r="P379" s="5">
        <v>165.73</v>
      </c>
      <c r="Q379" s="5">
        <f>#REF!*#REF!</f>
        <v>388463.42</v>
      </c>
      <c r="R379" s="5">
        <v>128109.29</v>
      </c>
      <c r="S379" s="5">
        <f>#REF!-#REF!</f>
        <v>-260354.13</v>
      </c>
      <c r="T379" s="36">
        <f t="shared" si="5"/>
        <v>-0.67021530624427905</v>
      </c>
    </row>
    <row r="380" spans="1:20" x14ac:dyDescent="0.2">
      <c r="A380" s="25" t="s">
        <v>37</v>
      </c>
      <c r="B380" s="25" t="s">
        <v>38</v>
      </c>
      <c r="C380" s="25" t="s">
        <v>22</v>
      </c>
      <c r="D380" s="25" t="s">
        <v>27</v>
      </c>
      <c r="E380" s="25" t="s">
        <v>1915</v>
      </c>
      <c r="F380" s="2">
        <v>41099</v>
      </c>
      <c r="G380" s="23" t="str">
        <f>TEXT(Table2[[#This Row],[Order-Date]],"mmm")</f>
        <v>Jul</v>
      </c>
      <c r="H380">
        <v>2012</v>
      </c>
      <c r="I380">
        <v>164442861</v>
      </c>
      <c r="J380" s="2">
        <v>41172</v>
      </c>
      <c r="K380" s="23">
        <f>WEEKDAY(#REF!,1)</f>
        <v>5</v>
      </c>
      <c r="L380" s="25">
        <f>IF(#REF!&gt;=#REF!,#REF!-#REF!,"")</f>
        <v>73</v>
      </c>
      <c r="M380" s="4">
        <v>1152</v>
      </c>
      <c r="N380" s="5">
        <v>255.28</v>
      </c>
      <c r="O380" s="5">
        <v>159.41999999999999</v>
      </c>
      <c r="P380" s="5">
        <v>95.86</v>
      </c>
      <c r="Q380" s="5">
        <f>#REF!*#REF!</f>
        <v>183651.84</v>
      </c>
      <c r="R380" s="5">
        <v>110430.72</v>
      </c>
      <c r="S380" s="5">
        <f>#REF!-#REF!</f>
        <v>-73221.119999999995</v>
      </c>
      <c r="T380" s="36">
        <f t="shared" si="5"/>
        <v>-0.39869527035503699</v>
      </c>
    </row>
    <row r="381" spans="1:20" x14ac:dyDescent="0.2">
      <c r="A381" s="25" t="s">
        <v>40</v>
      </c>
      <c r="B381" s="25" t="s">
        <v>91</v>
      </c>
      <c r="C381" s="25" t="s">
        <v>49</v>
      </c>
      <c r="D381" s="25" t="s">
        <v>23</v>
      </c>
      <c r="E381" s="25" t="s">
        <v>1915</v>
      </c>
      <c r="F381" s="2">
        <v>41028</v>
      </c>
      <c r="G381" s="23" t="str">
        <f>TEXT(Table2[[#This Row],[Order-Date]],"mmm")</f>
        <v>Apr</v>
      </c>
      <c r="H381">
        <v>2012</v>
      </c>
      <c r="I381">
        <v>118774497</v>
      </c>
      <c r="J381" s="2">
        <v>41053</v>
      </c>
      <c r="K381" s="23">
        <f>WEEKDAY(#REF!,1)</f>
        <v>5</v>
      </c>
      <c r="L381" s="25">
        <f>IF(#REF!&gt;=#REF!,#REF!-#REF!,"")</f>
        <v>25</v>
      </c>
      <c r="M381" s="4">
        <v>6868</v>
      </c>
      <c r="N381" s="5">
        <v>651.21</v>
      </c>
      <c r="O381" s="5">
        <v>524.96</v>
      </c>
      <c r="P381" s="5">
        <v>126.25</v>
      </c>
      <c r="Q381" s="5">
        <f>#REF!*#REF!</f>
        <v>3605425.28</v>
      </c>
      <c r="R381" s="5">
        <v>867085</v>
      </c>
      <c r="S381" s="5">
        <f>#REF!-#REF!</f>
        <v>-2738340.28</v>
      </c>
      <c r="T381" s="36">
        <f t="shared" si="5"/>
        <v>-0.75950548613227697</v>
      </c>
    </row>
    <row r="382" spans="1:20" x14ac:dyDescent="0.2">
      <c r="A382" s="25" t="s">
        <v>40</v>
      </c>
      <c r="B382" s="25" t="s">
        <v>205</v>
      </c>
      <c r="C382" s="25" t="s">
        <v>22</v>
      </c>
      <c r="D382" s="25" t="s">
        <v>23</v>
      </c>
      <c r="E382" s="25" t="s">
        <v>1915</v>
      </c>
      <c r="F382" s="2">
        <v>42792</v>
      </c>
      <c r="G382" s="23" t="str">
        <f>TEXT(Table2[[#This Row],[Order-Date]],"mmm")</f>
        <v>Feb</v>
      </c>
      <c r="H382">
        <v>2017</v>
      </c>
      <c r="I382">
        <v>712469232</v>
      </c>
      <c r="J382" s="2">
        <v>43072</v>
      </c>
      <c r="K382" s="23">
        <f>WEEKDAY(#REF!,1)</f>
        <v>1</v>
      </c>
      <c r="L382" s="25">
        <f>IF(#REF!&gt;=#REF!,#REF!-#REF!,"")</f>
        <v>280</v>
      </c>
      <c r="M382" s="4">
        <v>4333</v>
      </c>
      <c r="N382" s="5">
        <v>255.28</v>
      </c>
      <c r="O382" s="5">
        <v>159.41999999999999</v>
      </c>
      <c r="P382" s="5">
        <v>95.86</v>
      </c>
      <c r="Q382" s="5">
        <f>#REF!*#REF!</f>
        <v>690766.86</v>
      </c>
      <c r="R382" s="5">
        <v>415361.38</v>
      </c>
      <c r="S382" s="5">
        <f>#REF!-#REF!</f>
        <v>-275405.48</v>
      </c>
      <c r="T382" s="36">
        <f t="shared" si="5"/>
        <v>-0.39869527035503699</v>
      </c>
    </row>
    <row r="383" spans="1:20" x14ac:dyDescent="0.2">
      <c r="A383" s="25" t="s">
        <v>46</v>
      </c>
      <c r="B383" s="25" t="s">
        <v>206</v>
      </c>
      <c r="C383" s="25" t="s">
        <v>22</v>
      </c>
      <c r="D383" s="25" t="s">
        <v>27</v>
      </c>
      <c r="E383" s="25" t="s">
        <v>1918</v>
      </c>
      <c r="F383" s="2">
        <v>42881</v>
      </c>
      <c r="G383" s="23" t="str">
        <f>TEXT(Table2[[#This Row],[Order-Date]],"mmm")</f>
        <v>May</v>
      </c>
      <c r="H383">
        <v>2017</v>
      </c>
      <c r="I383">
        <v>479950892</v>
      </c>
      <c r="J383" s="2">
        <v>42883</v>
      </c>
      <c r="K383" s="23">
        <f>WEEKDAY(#REF!,1)</f>
        <v>1</v>
      </c>
      <c r="L383" s="25">
        <f>IF(#REF!&gt;=#REF!,#REF!-#REF!,"")</f>
        <v>2</v>
      </c>
      <c r="M383" s="4">
        <v>6989</v>
      </c>
      <c r="N383" s="5">
        <v>255.28</v>
      </c>
      <c r="O383" s="5">
        <v>159.41999999999999</v>
      </c>
      <c r="P383" s="5">
        <v>95.86</v>
      </c>
      <c r="Q383" s="5">
        <f>#REF!*#REF!</f>
        <v>1114186.3799999999</v>
      </c>
      <c r="R383" s="5">
        <v>669965.54</v>
      </c>
      <c r="S383" s="5">
        <f>#REF!-#REF!</f>
        <v>-444220.84</v>
      </c>
      <c r="T383" s="36">
        <f t="shared" si="5"/>
        <v>-0.39869527035503699</v>
      </c>
    </row>
    <row r="384" spans="1:20" x14ac:dyDescent="0.2">
      <c r="A384" s="25" t="s">
        <v>46</v>
      </c>
      <c r="B384" s="25" t="s">
        <v>207</v>
      </c>
      <c r="C384" s="25" t="s">
        <v>77</v>
      </c>
      <c r="D384" s="25" t="s">
        <v>23</v>
      </c>
      <c r="E384" s="25" t="s">
        <v>1917</v>
      </c>
      <c r="F384" s="2">
        <v>40645</v>
      </c>
      <c r="G384" s="23" t="str">
        <f>TEXT(Table2[[#This Row],[Order-Date]],"mmm")</f>
        <v>Apr</v>
      </c>
      <c r="H384">
        <v>2011</v>
      </c>
      <c r="I384">
        <v>275955808</v>
      </c>
      <c r="J384" s="2">
        <v>40902</v>
      </c>
      <c r="K384" s="23">
        <f>WEEKDAY(#REF!,1)</f>
        <v>1</v>
      </c>
      <c r="L384" s="25">
        <f>IF(#REF!&gt;=#REF!,#REF!-#REF!,"")</f>
        <v>257</v>
      </c>
      <c r="M384" s="4">
        <v>311</v>
      </c>
      <c r="N384" s="5">
        <v>154.06</v>
      </c>
      <c r="O384" s="5">
        <v>90.93</v>
      </c>
      <c r="P384" s="5">
        <v>63.13</v>
      </c>
      <c r="Q384" s="5">
        <f>#REF!*#REF!</f>
        <v>28279.23</v>
      </c>
      <c r="R384" s="5">
        <v>19633.43</v>
      </c>
      <c r="S384" s="5">
        <f>#REF!-#REF!</f>
        <v>-8645.7999999999993</v>
      </c>
      <c r="T384" s="36">
        <f t="shared" si="5"/>
        <v>-0.30572968217309998</v>
      </c>
    </row>
    <row r="385" spans="1:20" x14ac:dyDescent="0.2">
      <c r="A385" s="25" t="s">
        <v>32</v>
      </c>
      <c r="B385" s="25" t="s">
        <v>170</v>
      </c>
      <c r="C385" s="25" t="s">
        <v>22</v>
      </c>
      <c r="D385" s="25" t="s">
        <v>27</v>
      </c>
      <c r="E385" s="25" t="s">
        <v>1915</v>
      </c>
      <c r="F385" s="2">
        <v>41091</v>
      </c>
      <c r="G385" s="23" t="str">
        <f>TEXT(Table2[[#This Row],[Order-Date]],"mmm")</f>
        <v>Jul</v>
      </c>
      <c r="H385">
        <v>2012</v>
      </c>
      <c r="I385">
        <v>125532805</v>
      </c>
      <c r="J385" s="2">
        <v>40956</v>
      </c>
      <c r="K385" s="23">
        <f>WEEKDAY(#REF!,1)</f>
        <v>6</v>
      </c>
      <c r="L385" s="25" t="str">
        <f>IF(#REF!&gt;=#REF!,#REF!-#REF!,"")</f>
        <v/>
      </c>
      <c r="M385" s="4">
        <v>6802</v>
      </c>
      <c r="N385" s="5">
        <v>255.28</v>
      </c>
      <c r="O385" s="5">
        <v>159.41999999999999</v>
      </c>
      <c r="P385" s="5">
        <v>95.86</v>
      </c>
      <c r="Q385" s="5">
        <f>#REF!*#REF!</f>
        <v>1084374.8400000001</v>
      </c>
      <c r="R385" s="5">
        <v>652039.72</v>
      </c>
      <c r="S385" s="5">
        <f>#REF!-#REF!</f>
        <v>-432335.12</v>
      </c>
      <c r="T385" s="36">
        <f t="shared" si="5"/>
        <v>-0.39869527035503699</v>
      </c>
    </row>
    <row r="386" spans="1:20" x14ac:dyDescent="0.2">
      <c r="A386" s="25" t="s">
        <v>32</v>
      </c>
      <c r="B386" s="25" t="s">
        <v>149</v>
      </c>
      <c r="C386" s="25" t="s">
        <v>42</v>
      </c>
      <c r="D386" s="25" t="s">
        <v>23</v>
      </c>
      <c r="E386" s="25" t="s">
        <v>1918</v>
      </c>
      <c r="F386" s="2">
        <v>41963</v>
      </c>
      <c r="G386" s="23" t="str">
        <f>TEXT(Table2[[#This Row],[Order-Date]],"mmm")</f>
        <v>Nov</v>
      </c>
      <c r="H386">
        <v>2014</v>
      </c>
      <c r="I386">
        <v>574043214</v>
      </c>
      <c r="J386" s="2">
        <v>42125</v>
      </c>
      <c r="K386" s="23">
        <f>WEEKDAY(#REF!,1)</f>
        <v>6</v>
      </c>
      <c r="L386" s="25">
        <f>IF(#REF!&gt;=#REF!,#REF!-#REF!,"")</f>
        <v>162</v>
      </c>
      <c r="M386" s="4">
        <v>998</v>
      </c>
      <c r="N386" s="5">
        <v>109.28</v>
      </c>
      <c r="O386" s="5">
        <v>35.840000000000003</v>
      </c>
      <c r="P386" s="5">
        <v>73.44</v>
      </c>
      <c r="Q386" s="5">
        <f>#REF!*#REF!</f>
        <v>35768.32</v>
      </c>
      <c r="R386" s="5">
        <v>73293.119999999995</v>
      </c>
      <c r="S386" s="5">
        <f>#REF!-#REF!</f>
        <v>37524.800000000003</v>
      </c>
      <c r="T386" s="36">
        <f t="shared" si="5"/>
        <v>1.0491071428571399</v>
      </c>
    </row>
    <row r="387" spans="1:20" x14ac:dyDescent="0.2">
      <c r="A387" s="25" t="s">
        <v>37</v>
      </c>
      <c r="B387" s="25" t="s">
        <v>139</v>
      </c>
      <c r="C387" s="25" t="s">
        <v>39</v>
      </c>
      <c r="D387" s="25" t="s">
        <v>23</v>
      </c>
      <c r="E387" s="25" t="s">
        <v>1917</v>
      </c>
      <c r="F387" s="2">
        <v>42217</v>
      </c>
      <c r="G387" s="23" t="str">
        <f>TEXT(Table2[[#This Row],[Order-Date]],"mmm")</f>
        <v>Aug</v>
      </c>
      <c r="H387">
        <v>2015</v>
      </c>
      <c r="I387">
        <v>437160861</v>
      </c>
      <c r="J387" s="2">
        <v>42020</v>
      </c>
      <c r="K387" s="23">
        <f>WEEKDAY(#REF!,1)</f>
        <v>6</v>
      </c>
      <c r="L387" s="25" t="str">
        <f>IF(#REF!&gt;=#REF!,#REF!-#REF!,"")</f>
        <v/>
      </c>
      <c r="M387" s="4">
        <v>4468</v>
      </c>
      <c r="N387" s="5">
        <v>81.73</v>
      </c>
      <c r="O387" s="5">
        <v>56.67</v>
      </c>
      <c r="P387" s="5">
        <v>25.06</v>
      </c>
      <c r="Q387" s="5">
        <f>#REF!*#REF!</f>
        <v>253201.56</v>
      </c>
      <c r="R387" s="5">
        <v>111968.08</v>
      </c>
      <c r="S387" s="5">
        <f>#REF!-#REF!</f>
        <v>-141233.48000000001</v>
      </c>
      <c r="T387" s="36">
        <f t="shared" ref="T387:T450" si="6">S387/Q387</f>
        <v>-0.55779071819304704</v>
      </c>
    </row>
    <row r="388" spans="1:20" x14ac:dyDescent="0.2">
      <c r="A388" s="25" t="s">
        <v>29</v>
      </c>
      <c r="B388" s="25" t="s">
        <v>30</v>
      </c>
      <c r="C388" s="25" t="s">
        <v>22</v>
      </c>
      <c r="D388" s="25" t="s">
        <v>27</v>
      </c>
      <c r="E388" s="25" t="s">
        <v>1917</v>
      </c>
      <c r="F388" s="2">
        <v>42203</v>
      </c>
      <c r="G388" s="23" t="str">
        <f>TEXT(Table2[[#This Row],[Order-Date]],"mmm")</f>
        <v>Jul</v>
      </c>
      <c r="H388">
        <v>2015</v>
      </c>
      <c r="I388">
        <v>850872075</v>
      </c>
      <c r="J388" s="2">
        <v>42012</v>
      </c>
      <c r="K388" s="23">
        <f>WEEKDAY(#REF!,1)</f>
        <v>5</v>
      </c>
      <c r="L388" s="25" t="str">
        <f>IF(#REF!&gt;=#REF!,#REF!-#REF!,"")</f>
        <v/>
      </c>
      <c r="M388" s="4">
        <v>810</v>
      </c>
      <c r="N388" s="5">
        <v>255.28</v>
      </c>
      <c r="O388" s="5">
        <v>159.41999999999999</v>
      </c>
      <c r="P388" s="5">
        <v>95.86</v>
      </c>
      <c r="Q388" s="5">
        <f>#REF!*#REF!</f>
        <v>129130.2</v>
      </c>
      <c r="R388" s="5">
        <v>77646.600000000006</v>
      </c>
      <c r="S388" s="5">
        <f>#REF!-#REF!</f>
        <v>-51483.6</v>
      </c>
      <c r="T388" s="36">
        <f t="shared" si="6"/>
        <v>-0.39869527035503699</v>
      </c>
    </row>
    <row r="389" spans="1:20" x14ac:dyDescent="0.2">
      <c r="A389" s="25" t="s">
        <v>40</v>
      </c>
      <c r="B389" s="25" t="s">
        <v>160</v>
      </c>
      <c r="C389" s="25" t="s">
        <v>26</v>
      </c>
      <c r="D389" s="25" t="s">
        <v>27</v>
      </c>
      <c r="E389" s="25" t="s">
        <v>1917</v>
      </c>
      <c r="F389" s="2">
        <v>42593</v>
      </c>
      <c r="G389" s="23" t="str">
        <f>TEXT(Table2[[#This Row],[Order-Date]],"mmm")</f>
        <v>Aug</v>
      </c>
      <c r="H389">
        <v>2016</v>
      </c>
      <c r="I389">
        <v>321475684</v>
      </c>
      <c r="J389" s="2">
        <v>42720</v>
      </c>
      <c r="K389" s="23">
        <f>WEEKDAY(#REF!,1)</f>
        <v>6</v>
      </c>
      <c r="L389" s="25">
        <f>IF(#REF!&gt;=#REF!,#REF!-#REF!,"")</f>
        <v>127</v>
      </c>
      <c r="M389" s="4">
        <v>654</v>
      </c>
      <c r="N389" s="5">
        <v>152.58000000000001</v>
      </c>
      <c r="O389" s="5">
        <v>97.44</v>
      </c>
      <c r="P389" s="5">
        <v>55.14</v>
      </c>
      <c r="Q389" s="5">
        <f>#REF!*#REF!</f>
        <v>63725.760000000002</v>
      </c>
      <c r="R389" s="5">
        <v>36061.56</v>
      </c>
      <c r="S389" s="5">
        <f>#REF!-#REF!</f>
        <v>-27664.2</v>
      </c>
      <c r="T389" s="36">
        <f t="shared" si="6"/>
        <v>-0.43411330049261099</v>
      </c>
    </row>
    <row r="390" spans="1:20" x14ac:dyDescent="0.2">
      <c r="A390" s="25" t="s">
        <v>29</v>
      </c>
      <c r="B390" s="25" t="s">
        <v>44</v>
      </c>
      <c r="C390" s="25" t="s">
        <v>49</v>
      </c>
      <c r="D390" s="25" t="s">
        <v>27</v>
      </c>
      <c r="E390" s="25" t="s">
        <v>1918</v>
      </c>
      <c r="F390" s="2">
        <v>41132</v>
      </c>
      <c r="G390" s="23" t="str">
        <f>TEXT(Table2[[#This Row],[Order-Date]],"mmm")</f>
        <v>Aug</v>
      </c>
      <c r="H390">
        <v>2012</v>
      </c>
      <c r="I390">
        <v>575583016</v>
      </c>
      <c r="J390" s="2">
        <v>41237</v>
      </c>
      <c r="K390" s="23">
        <f>WEEKDAY(#REF!,1)</f>
        <v>7</v>
      </c>
      <c r="L390" s="25">
        <f>IF(#REF!&gt;=#REF!,#REF!-#REF!,"")</f>
        <v>105</v>
      </c>
      <c r="M390" s="4">
        <v>6660</v>
      </c>
      <c r="N390" s="5">
        <v>651.21</v>
      </c>
      <c r="O390" s="5">
        <v>524.96</v>
      </c>
      <c r="P390" s="5">
        <v>126.25</v>
      </c>
      <c r="Q390" s="5">
        <f>#REF!*#REF!</f>
        <v>3496233.6</v>
      </c>
      <c r="R390" s="5">
        <v>840825</v>
      </c>
      <c r="S390" s="5">
        <f>#REF!-#REF!</f>
        <v>-2655408.6</v>
      </c>
      <c r="T390" s="36">
        <f t="shared" si="6"/>
        <v>-0.75950548613227697</v>
      </c>
    </row>
    <row r="391" spans="1:20" x14ac:dyDescent="0.2">
      <c r="A391" s="25" t="s">
        <v>37</v>
      </c>
      <c r="B391" s="25" t="s">
        <v>208</v>
      </c>
      <c r="C391" s="25" t="s">
        <v>56</v>
      </c>
      <c r="D391" s="25" t="s">
        <v>27</v>
      </c>
      <c r="E391" s="25" t="s">
        <v>1915</v>
      </c>
      <c r="F391" s="2">
        <v>42953</v>
      </c>
      <c r="G391" s="23" t="str">
        <f>TEXT(Table2[[#This Row],[Order-Date]],"mmm")</f>
        <v>Aug</v>
      </c>
      <c r="H391">
        <v>2017</v>
      </c>
      <c r="I391">
        <v>710117900</v>
      </c>
      <c r="J391" s="2">
        <v>42773</v>
      </c>
      <c r="K391" s="23">
        <f>WEEKDAY(#REF!,1)</f>
        <v>3</v>
      </c>
      <c r="L391" s="25" t="str">
        <f>IF(#REF!&gt;=#REF!,#REF!-#REF!,"")</f>
        <v/>
      </c>
      <c r="M391" s="4">
        <v>8522</v>
      </c>
      <c r="N391" s="5">
        <v>421.89</v>
      </c>
      <c r="O391" s="5">
        <v>364.69</v>
      </c>
      <c r="P391" s="5">
        <v>57.2</v>
      </c>
      <c r="Q391" s="5">
        <f>#REF!*#REF!</f>
        <v>3107888.18</v>
      </c>
      <c r="R391" s="5">
        <v>487458.4</v>
      </c>
      <c r="S391" s="5">
        <f>#REF!-#REF!</f>
        <v>-2620429.7799999998</v>
      </c>
      <c r="T391" s="36">
        <f t="shared" si="6"/>
        <v>-0.84315445995228799</v>
      </c>
    </row>
    <row r="392" spans="1:20" x14ac:dyDescent="0.2">
      <c r="A392" s="25" t="s">
        <v>32</v>
      </c>
      <c r="B392" s="25" t="s">
        <v>209</v>
      </c>
      <c r="C392" s="25" t="s">
        <v>65</v>
      </c>
      <c r="D392" s="25" t="s">
        <v>27</v>
      </c>
      <c r="E392" s="25" t="s">
        <v>1916</v>
      </c>
      <c r="F392" s="2">
        <v>42128</v>
      </c>
      <c r="G392" s="23" t="str">
        <f>TEXT(Table2[[#This Row],[Order-Date]],"mmm")</f>
        <v>May</v>
      </c>
      <c r="H392">
        <v>2015</v>
      </c>
      <c r="I392">
        <v>342316663</v>
      </c>
      <c r="J392" s="2">
        <v>42128</v>
      </c>
      <c r="K392" s="23">
        <f>WEEKDAY(#REF!,1)</f>
        <v>2</v>
      </c>
      <c r="L392" s="25">
        <f>IF(#REF!&gt;=#REF!,#REF!-#REF!,"")</f>
        <v>0</v>
      </c>
      <c r="M392" s="4">
        <v>7962</v>
      </c>
      <c r="N392" s="5">
        <v>9.33</v>
      </c>
      <c r="O392" s="5">
        <v>6.92</v>
      </c>
      <c r="P392" s="5">
        <v>2.41</v>
      </c>
      <c r="Q392" s="5">
        <f>#REF!*#REF!</f>
        <v>55097.04</v>
      </c>
      <c r="R392" s="5">
        <v>19188.419999999998</v>
      </c>
      <c r="S392" s="5">
        <f>#REF!-#REF!</f>
        <v>-35908.620000000003</v>
      </c>
      <c r="T392" s="36">
        <f t="shared" si="6"/>
        <v>-0.65173410404624299</v>
      </c>
    </row>
    <row r="393" spans="1:20" x14ac:dyDescent="0.2">
      <c r="A393" s="25" t="s">
        <v>32</v>
      </c>
      <c r="B393" s="25" t="s">
        <v>210</v>
      </c>
      <c r="C393" s="25" t="s">
        <v>51</v>
      </c>
      <c r="D393" s="25" t="s">
        <v>27</v>
      </c>
      <c r="E393" s="25" t="s">
        <v>1918</v>
      </c>
      <c r="F393" s="2">
        <v>40539</v>
      </c>
      <c r="G393" s="23" t="str">
        <f>TEXT(Table2[[#This Row],[Order-Date]],"mmm")</f>
        <v>Dec</v>
      </c>
      <c r="H393">
        <v>2010</v>
      </c>
      <c r="I393">
        <v>959728133</v>
      </c>
      <c r="J393" s="2">
        <v>40563</v>
      </c>
      <c r="K393" s="23">
        <f>WEEKDAY(#REF!,1)</f>
        <v>5</v>
      </c>
      <c r="L393" s="25">
        <f>IF(#REF!&gt;=#REF!,#REF!-#REF!,"")</f>
        <v>24</v>
      </c>
      <c r="M393" s="4">
        <v>3737</v>
      </c>
      <c r="N393" s="5">
        <v>437.2</v>
      </c>
      <c r="O393" s="5">
        <v>263.33</v>
      </c>
      <c r="P393" s="5">
        <v>173.87</v>
      </c>
      <c r="Q393" s="5">
        <f>#REF!*#REF!</f>
        <v>984064.21</v>
      </c>
      <c r="R393" s="5">
        <v>649752.18999999994</v>
      </c>
      <c r="S393" s="5">
        <f>#REF!-#REF!</f>
        <v>-334312.02</v>
      </c>
      <c r="T393" s="36">
        <f t="shared" si="6"/>
        <v>-0.33972581931416901</v>
      </c>
    </row>
    <row r="394" spans="1:20" x14ac:dyDescent="0.2">
      <c r="A394" s="25" t="s">
        <v>40</v>
      </c>
      <c r="B394" s="25" t="s">
        <v>66</v>
      </c>
      <c r="C394" s="25" t="s">
        <v>77</v>
      </c>
      <c r="D394" s="25" t="s">
        <v>27</v>
      </c>
      <c r="E394" s="25" t="s">
        <v>1918</v>
      </c>
      <c r="F394" s="2">
        <v>40456</v>
      </c>
      <c r="G394" s="23" t="str">
        <f>TEXT(Table2[[#This Row],[Order-Date]],"mmm")</f>
        <v>Oct</v>
      </c>
      <c r="H394">
        <v>2010</v>
      </c>
      <c r="I394">
        <v>970213639</v>
      </c>
      <c r="J394" s="2">
        <v>40518</v>
      </c>
      <c r="K394" s="23">
        <f>WEEKDAY(#REF!,1)</f>
        <v>2</v>
      </c>
      <c r="L394" s="25">
        <f>IF(#REF!&gt;=#REF!,#REF!-#REF!,"")</f>
        <v>62</v>
      </c>
      <c r="M394" s="4">
        <v>6631</v>
      </c>
      <c r="N394" s="5">
        <v>154.06</v>
      </c>
      <c r="O394" s="5">
        <v>90.93</v>
      </c>
      <c r="P394" s="5">
        <v>63.13</v>
      </c>
      <c r="Q394" s="5">
        <f>#REF!*#REF!</f>
        <v>602956.82999999996</v>
      </c>
      <c r="R394" s="5">
        <v>418615.03</v>
      </c>
      <c r="S394" s="5">
        <f>#REF!-#REF!</f>
        <v>-184341.8</v>
      </c>
      <c r="T394" s="36">
        <f t="shared" si="6"/>
        <v>-0.30572968217309998</v>
      </c>
    </row>
    <row r="395" spans="1:20" x14ac:dyDescent="0.2">
      <c r="A395" s="25" t="s">
        <v>32</v>
      </c>
      <c r="B395" s="25" t="s">
        <v>149</v>
      </c>
      <c r="C395" s="25" t="s">
        <v>34</v>
      </c>
      <c r="D395" s="25" t="s">
        <v>27</v>
      </c>
      <c r="E395" s="25" t="s">
        <v>1915</v>
      </c>
      <c r="F395" s="2">
        <v>42679</v>
      </c>
      <c r="G395" s="23" t="str">
        <f>TEXT(Table2[[#This Row],[Order-Date]],"mmm")</f>
        <v>Nov</v>
      </c>
      <c r="H395">
        <v>2016</v>
      </c>
      <c r="I395">
        <v>651947009</v>
      </c>
      <c r="J395" s="2">
        <v>42508</v>
      </c>
      <c r="K395" s="23">
        <f>WEEKDAY(#REF!,1)</f>
        <v>4</v>
      </c>
      <c r="L395" s="25" t="str">
        <f>IF(#REF!&gt;=#REF!,#REF!-#REF!,"")</f>
        <v/>
      </c>
      <c r="M395" s="4">
        <v>4463</v>
      </c>
      <c r="N395" s="5">
        <v>205.7</v>
      </c>
      <c r="O395" s="5">
        <v>117.11</v>
      </c>
      <c r="P395" s="5">
        <v>88.59</v>
      </c>
      <c r="Q395" s="5">
        <f>#REF!*#REF!</f>
        <v>522661.93</v>
      </c>
      <c r="R395" s="5">
        <v>395377.17</v>
      </c>
      <c r="S395" s="5">
        <f>#REF!-#REF!</f>
        <v>-127284.76</v>
      </c>
      <c r="T395" s="36">
        <f t="shared" si="6"/>
        <v>-0.24353172231235601</v>
      </c>
    </row>
    <row r="396" spans="1:20" x14ac:dyDescent="0.2">
      <c r="A396" s="25" t="s">
        <v>59</v>
      </c>
      <c r="B396" s="25" t="s">
        <v>148</v>
      </c>
      <c r="C396" s="25" t="s">
        <v>77</v>
      </c>
      <c r="D396" s="25" t="s">
        <v>27</v>
      </c>
      <c r="E396" s="25" t="s">
        <v>1917</v>
      </c>
      <c r="F396" s="2">
        <v>40517</v>
      </c>
      <c r="G396" s="23" t="str">
        <f>TEXT(Table2[[#This Row],[Order-Date]],"mmm")</f>
        <v>Dec</v>
      </c>
      <c r="H396">
        <v>2010</v>
      </c>
      <c r="I396">
        <v>803414571</v>
      </c>
      <c r="J396" s="2">
        <v>40348</v>
      </c>
      <c r="K396" s="23">
        <f>WEEKDAY(#REF!,1)</f>
        <v>7</v>
      </c>
      <c r="L396" s="25" t="str">
        <f>IF(#REF!&gt;=#REF!,#REF!-#REF!,"")</f>
        <v/>
      </c>
      <c r="M396" s="4">
        <v>7080</v>
      </c>
      <c r="N396" s="5">
        <v>154.06</v>
      </c>
      <c r="O396" s="5">
        <v>90.93</v>
      </c>
      <c r="P396" s="5">
        <v>63.13</v>
      </c>
      <c r="Q396" s="5">
        <f>#REF!*#REF!</f>
        <v>643784.4</v>
      </c>
      <c r="R396" s="5">
        <v>446960.4</v>
      </c>
      <c r="S396" s="5">
        <f>#REF!-#REF!</f>
        <v>-196824</v>
      </c>
      <c r="T396" s="36">
        <f t="shared" si="6"/>
        <v>-0.30572968217309998</v>
      </c>
    </row>
    <row r="397" spans="1:20" x14ac:dyDescent="0.2">
      <c r="A397" s="25" t="s">
        <v>46</v>
      </c>
      <c r="B397" s="25" t="s">
        <v>142</v>
      </c>
      <c r="C397" s="25" t="s">
        <v>65</v>
      </c>
      <c r="D397" s="25" t="s">
        <v>27</v>
      </c>
      <c r="E397" s="25" t="s">
        <v>1915</v>
      </c>
      <c r="F397" s="2">
        <v>42435</v>
      </c>
      <c r="G397" s="23" t="str">
        <f>TEXT(Table2[[#This Row],[Order-Date]],"mmm")</f>
        <v>Mar</v>
      </c>
      <c r="H397">
        <v>2016</v>
      </c>
      <c r="I397">
        <v>493415153</v>
      </c>
      <c r="J397" s="2">
        <v>42619</v>
      </c>
      <c r="K397" s="23">
        <f>WEEKDAY(#REF!,1)</f>
        <v>3</v>
      </c>
      <c r="L397" s="25">
        <f>IF(#REF!&gt;=#REF!,#REF!-#REF!,"")</f>
        <v>184</v>
      </c>
      <c r="M397" s="4">
        <v>1363</v>
      </c>
      <c r="N397" s="5">
        <v>9.33</v>
      </c>
      <c r="O397" s="5">
        <v>6.92</v>
      </c>
      <c r="P397" s="5">
        <v>2.41</v>
      </c>
      <c r="Q397" s="5">
        <f>#REF!*#REF!</f>
        <v>9431.9599999999991</v>
      </c>
      <c r="R397" s="5">
        <v>3284.83</v>
      </c>
      <c r="S397" s="5">
        <f>#REF!-#REF!</f>
        <v>-6147.13</v>
      </c>
      <c r="T397" s="36">
        <f t="shared" si="6"/>
        <v>-0.65173410404624299</v>
      </c>
    </row>
    <row r="398" spans="1:20" x14ac:dyDescent="0.2">
      <c r="A398" s="25" t="s">
        <v>20</v>
      </c>
      <c r="B398" s="25" t="s">
        <v>117</v>
      </c>
      <c r="C398" s="25" t="s">
        <v>85</v>
      </c>
      <c r="D398" s="25" t="s">
        <v>27</v>
      </c>
      <c r="E398" s="25" t="s">
        <v>1916</v>
      </c>
      <c r="F398" s="2">
        <v>41728</v>
      </c>
      <c r="G398" s="23" t="str">
        <f>TEXT(Table2[[#This Row],[Order-Date]],"mmm")</f>
        <v>Mar</v>
      </c>
      <c r="H398">
        <v>2014</v>
      </c>
      <c r="I398">
        <v>211060082</v>
      </c>
      <c r="J398" s="2">
        <v>41702</v>
      </c>
      <c r="K398" s="23">
        <f>WEEKDAY(#REF!,1)</f>
        <v>3</v>
      </c>
      <c r="L398" s="25" t="str">
        <f>IF(#REF!&gt;=#REF!,#REF!-#REF!,"")</f>
        <v/>
      </c>
      <c r="M398" s="4">
        <v>6223</v>
      </c>
      <c r="N398" s="5">
        <v>668.27</v>
      </c>
      <c r="O398" s="5">
        <v>502.54</v>
      </c>
      <c r="P398" s="5">
        <v>165.73</v>
      </c>
      <c r="Q398" s="5">
        <f>#REF!*#REF!</f>
        <v>3127306.42</v>
      </c>
      <c r="R398" s="5">
        <v>1031337.79</v>
      </c>
      <c r="S398" s="5">
        <f>#REF!-#REF!</f>
        <v>-2095968.63</v>
      </c>
      <c r="T398" s="36">
        <f t="shared" si="6"/>
        <v>-0.67021530624427905</v>
      </c>
    </row>
    <row r="399" spans="1:20" x14ac:dyDescent="0.2">
      <c r="A399" s="25" t="s">
        <v>29</v>
      </c>
      <c r="B399" s="25" t="s">
        <v>153</v>
      </c>
      <c r="C399" s="25" t="s">
        <v>56</v>
      </c>
      <c r="D399" s="25" t="s">
        <v>27</v>
      </c>
      <c r="E399" s="25" t="s">
        <v>1917</v>
      </c>
      <c r="F399" s="2">
        <v>40545</v>
      </c>
      <c r="G399" s="23" t="str">
        <f>TEXT(Table2[[#This Row],[Order-Date]],"mmm")</f>
        <v>Jan</v>
      </c>
      <c r="H399">
        <v>2011</v>
      </c>
      <c r="I399">
        <v>515773189</v>
      </c>
      <c r="J399" s="2">
        <v>40591</v>
      </c>
      <c r="K399" s="23">
        <f>WEEKDAY(#REF!,1)</f>
        <v>5</v>
      </c>
      <c r="L399" s="25">
        <f>IF(#REF!&gt;=#REF!,#REF!-#REF!,"")</f>
        <v>46</v>
      </c>
      <c r="M399" s="4">
        <v>7603</v>
      </c>
      <c r="N399" s="5">
        <v>421.89</v>
      </c>
      <c r="O399" s="5">
        <v>364.69</v>
      </c>
      <c r="P399" s="5">
        <v>57.2</v>
      </c>
      <c r="Q399" s="5">
        <f>#REF!*#REF!</f>
        <v>2772738.07</v>
      </c>
      <c r="R399" s="5">
        <v>434891.6</v>
      </c>
      <c r="S399" s="5">
        <f>#REF!-#REF!</f>
        <v>-2337846.4700000002</v>
      </c>
      <c r="T399" s="36">
        <f t="shared" si="6"/>
        <v>-0.84315445995228799</v>
      </c>
    </row>
    <row r="400" spans="1:20" x14ac:dyDescent="0.2">
      <c r="A400" s="25" t="s">
        <v>32</v>
      </c>
      <c r="B400" s="25" t="s">
        <v>209</v>
      </c>
      <c r="C400" s="25" t="s">
        <v>49</v>
      </c>
      <c r="D400" s="25" t="s">
        <v>27</v>
      </c>
      <c r="E400" s="25" t="s">
        <v>1917</v>
      </c>
      <c r="F400" s="2">
        <v>42109</v>
      </c>
      <c r="G400" s="23" t="str">
        <f>TEXT(Table2[[#This Row],[Order-Date]],"mmm")</f>
        <v>Apr</v>
      </c>
      <c r="H400">
        <v>2015</v>
      </c>
      <c r="I400">
        <v>687290799</v>
      </c>
      <c r="J400" s="2">
        <v>42143</v>
      </c>
      <c r="K400" s="23">
        <f>WEEKDAY(#REF!,1)</f>
        <v>3</v>
      </c>
      <c r="L400" s="25">
        <f>IF(#REF!&gt;=#REF!,#REF!-#REF!,"")</f>
        <v>34</v>
      </c>
      <c r="M400" s="4">
        <v>3475</v>
      </c>
      <c r="N400" s="5">
        <v>651.21</v>
      </c>
      <c r="O400" s="5">
        <v>524.96</v>
      </c>
      <c r="P400" s="5">
        <v>126.25</v>
      </c>
      <c r="Q400" s="5">
        <f>#REF!*#REF!</f>
        <v>1824236</v>
      </c>
      <c r="R400" s="5">
        <v>438718.75</v>
      </c>
      <c r="S400" s="5">
        <f>#REF!-#REF!</f>
        <v>-1385517.25</v>
      </c>
      <c r="T400" s="36">
        <f t="shared" si="6"/>
        <v>-0.75950548613227697</v>
      </c>
    </row>
    <row r="401" spans="1:20" x14ac:dyDescent="0.2">
      <c r="A401" s="25" t="s">
        <v>46</v>
      </c>
      <c r="B401" s="25" t="s">
        <v>211</v>
      </c>
      <c r="C401" s="25" t="s">
        <v>65</v>
      </c>
      <c r="D401" s="25" t="s">
        <v>23</v>
      </c>
      <c r="E401" s="25" t="s">
        <v>1918</v>
      </c>
      <c r="F401" s="2">
        <v>42846</v>
      </c>
      <c r="G401" s="23" t="str">
        <f>TEXT(Table2[[#This Row],[Order-Date]],"mmm")</f>
        <v>Apr</v>
      </c>
      <c r="H401">
        <v>2017</v>
      </c>
      <c r="I401">
        <v>975661742</v>
      </c>
      <c r="J401" s="2">
        <v>42800</v>
      </c>
      <c r="K401" s="23">
        <f>WEEKDAY(#REF!,1)</f>
        <v>2</v>
      </c>
      <c r="L401" s="25" t="str">
        <f>IF(#REF!&gt;=#REF!,#REF!-#REF!,"")</f>
        <v/>
      </c>
      <c r="M401" s="4">
        <v>8846</v>
      </c>
      <c r="N401" s="5">
        <v>9.33</v>
      </c>
      <c r="O401" s="5">
        <v>6.92</v>
      </c>
      <c r="P401" s="5">
        <v>2.41</v>
      </c>
      <c r="Q401" s="5">
        <f>#REF!*#REF!</f>
        <v>61214.32</v>
      </c>
      <c r="R401" s="5">
        <v>21318.86</v>
      </c>
      <c r="S401" s="5">
        <f>#REF!-#REF!</f>
        <v>-39895.46</v>
      </c>
      <c r="T401" s="36">
        <f t="shared" si="6"/>
        <v>-0.65173410404624299</v>
      </c>
    </row>
    <row r="402" spans="1:20" x14ac:dyDescent="0.2">
      <c r="A402" s="25" t="s">
        <v>29</v>
      </c>
      <c r="B402" s="25" t="s">
        <v>131</v>
      </c>
      <c r="C402" s="25" t="s">
        <v>39</v>
      </c>
      <c r="D402" s="25" t="s">
        <v>23</v>
      </c>
      <c r="E402" s="25" t="s">
        <v>1917</v>
      </c>
      <c r="F402" s="2">
        <v>42458</v>
      </c>
      <c r="G402" s="23" t="str">
        <f>TEXT(Table2[[#This Row],[Order-Date]],"mmm")</f>
        <v>Mar</v>
      </c>
      <c r="H402">
        <v>2016</v>
      </c>
      <c r="I402">
        <v>351247346</v>
      </c>
      <c r="J402" s="2">
        <v>42587</v>
      </c>
      <c r="K402" s="23">
        <f>WEEKDAY(#REF!,1)</f>
        <v>6</v>
      </c>
      <c r="L402" s="25">
        <f>IF(#REF!&gt;=#REF!,#REF!-#REF!,"")</f>
        <v>129</v>
      </c>
      <c r="M402" s="4">
        <v>750</v>
      </c>
      <c r="N402" s="5">
        <v>81.73</v>
      </c>
      <c r="O402" s="5">
        <v>56.67</v>
      </c>
      <c r="P402" s="5">
        <v>25.06</v>
      </c>
      <c r="Q402" s="5">
        <f>#REF!*#REF!</f>
        <v>42502.5</v>
      </c>
      <c r="R402" s="5">
        <v>18795</v>
      </c>
      <c r="S402" s="5">
        <f>#REF!-#REF!</f>
        <v>-23707.5</v>
      </c>
      <c r="T402" s="36">
        <f t="shared" si="6"/>
        <v>-0.55779071819304704</v>
      </c>
    </row>
    <row r="403" spans="1:20" x14ac:dyDescent="0.2">
      <c r="A403" s="25" t="s">
        <v>29</v>
      </c>
      <c r="B403" s="25" t="s">
        <v>116</v>
      </c>
      <c r="C403" s="25" t="s">
        <v>31</v>
      </c>
      <c r="D403" s="25" t="s">
        <v>27</v>
      </c>
      <c r="E403" s="25" t="s">
        <v>1917</v>
      </c>
      <c r="F403" s="2">
        <v>42389</v>
      </c>
      <c r="G403" s="23" t="str">
        <f>TEXT(Table2[[#This Row],[Order-Date]],"mmm")</f>
        <v>Jan</v>
      </c>
      <c r="H403">
        <v>2016</v>
      </c>
      <c r="I403">
        <v>554721438</v>
      </c>
      <c r="J403" s="2">
        <v>42397</v>
      </c>
      <c r="K403" s="23">
        <f>WEEKDAY(#REF!,1)</f>
        <v>5</v>
      </c>
      <c r="L403" s="25">
        <f>IF(#REF!&gt;=#REF!,#REF!-#REF!,"")</f>
        <v>8</v>
      </c>
      <c r="M403" s="4">
        <v>3256</v>
      </c>
      <c r="N403" s="5">
        <v>47.45</v>
      </c>
      <c r="O403" s="5">
        <v>31.79</v>
      </c>
      <c r="P403" s="5">
        <v>15.66</v>
      </c>
      <c r="Q403" s="5">
        <f>#REF!*#REF!</f>
        <v>103508.24</v>
      </c>
      <c r="R403" s="5">
        <v>50988.959999999999</v>
      </c>
      <c r="S403" s="5">
        <f>#REF!-#REF!</f>
        <v>-52519.28</v>
      </c>
      <c r="T403" s="36">
        <f t="shared" si="6"/>
        <v>-0.50739226171752105</v>
      </c>
    </row>
    <row r="404" spans="1:20" x14ac:dyDescent="0.2">
      <c r="A404" s="25" t="s">
        <v>32</v>
      </c>
      <c r="B404" s="25" t="s">
        <v>152</v>
      </c>
      <c r="C404" s="25" t="s">
        <v>42</v>
      </c>
      <c r="D404" s="25" t="s">
        <v>23</v>
      </c>
      <c r="E404" s="25" t="s">
        <v>1915</v>
      </c>
      <c r="F404" s="2">
        <v>41823</v>
      </c>
      <c r="G404" s="23" t="str">
        <f>TEXT(Table2[[#This Row],[Order-Date]],"mmm")</f>
        <v>Jul</v>
      </c>
      <c r="H404">
        <v>2014</v>
      </c>
      <c r="I404">
        <v>247070348</v>
      </c>
      <c r="J404" s="2">
        <v>41752</v>
      </c>
      <c r="K404" s="23">
        <f>WEEKDAY(#REF!,1)</f>
        <v>4</v>
      </c>
      <c r="L404" s="25" t="str">
        <f>IF(#REF!&gt;=#REF!,#REF!-#REF!,"")</f>
        <v/>
      </c>
      <c r="M404" s="4">
        <v>2461</v>
      </c>
      <c r="N404" s="5">
        <v>109.28</v>
      </c>
      <c r="O404" s="5">
        <v>35.840000000000003</v>
      </c>
      <c r="P404" s="5">
        <v>73.44</v>
      </c>
      <c r="Q404" s="5">
        <f>#REF!*#REF!</f>
        <v>88202.240000000005</v>
      </c>
      <c r="R404" s="5">
        <v>180735.84</v>
      </c>
      <c r="S404" s="5">
        <f>#REF!-#REF!</f>
        <v>92533.6</v>
      </c>
      <c r="T404" s="36">
        <f t="shared" si="6"/>
        <v>1.0491071428571399</v>
      </c>
    </row>
    <row r="405" spans="1:20" x14ac:dyDescent="0.2">
      <c r="A405" s="25" t="s">
        <v>32</v>
      </c>
      <c r="B405" s="25" t="s">
        <v>135</v>
      </c>
      <c r="C405" s="25" t="s">
        <v>56</v>
      </c>
      <c r="D405" s="25" t="s">
        <v>23</v>
      </c>
      <c r="E405" s="25" t="s">
        <v>1915</v>
      </c>
      <c r="F405" s="2">
        <v>40951</v>
      </c>
      <c r="G405" s="23" t="str">
        <f>TEXT(Table2[[#This Row],[Order-Date]],"mmm")</f>
        <v>Feb</v>
      </c>
      <c r="H405">
        <v>2012</v>
      </c>
      <c r="I405">
        <v>859592902</v>
      </c>
      <c r="J405" s="2">
        <v>41288</v>
      </c>
      <c r="K405" s="23">
        <f>WEEKDAY(#REF!,1)</f>
        <v>2</v>
      </c>
      <c r="L405" s="25">
        <f>IF(#REF!&gt;=#REF!,#REF!-#REF!,"")</f>
        <v>337</v>
      </c>
      <c r="M405" s="4">
        <v>1497</v>
      </c>
      <c r="N405" s="5">
        <v>421.89</v>
      </c>
      <c r="O405" s="5">
        <v>364.69</v>
      </c>
      <c r="P405" s="5">
        <v>57.2</v>
      </c>
      <c r="Q405" s="5">
        <f>#REF!*#REF!</f>
        <v>545940.93000000005</v>
      </c>
      <c r="R405" s="5">
        <v>85628.4</v>
      </c>
      <c r="S405" s="5">
        <f>#REF!-#REF!</f>
        <v>-460312.53</v>
      </c>
      <c r="T405" s="36">
        <f t="shared" si="6"/>
        <v>-0.84315445995228799</v>
      </c>
    </row>
    <row r="406" spans="1:20" x14ac:dyDescent="0.2">
      <c r="A406" s="25" t="s">
        <v>40</v>
      </c>
      <c r="B406" s="25" t="s">
        <v>72</v>
      </c>
      <c r="C406" s="25" t="s">
        <v>77</v>
      </c>
      <c r="D406" s="25" t="s">
        <v>23</v>
      </c>
      <c r="E406" s="25" t="s">
        <v>1916</v>
      </c>
      <c r="F406" s="2">
        <v>42238</v>
      </c>
      <c r="G406" s="23" t="str">
        <f>TEXT(Table2[[#This Row],[Order-Date]],"mmm")</f>
        <v>Aug</v>
      </c>
      <c r="H406">
        <v>2015</v>
      </c>
      <c r="I406">
        <v>743900430</v>
      </c>
      <c r="J406" s="2">
        <v>42165</v>
      </c>
      <c r="K406" s="23">
        <f>WEEKDAY(#REF!,1)</f>
        <v>4</v>
      </c>
      <c r="L406" s="25" t="str">
        <f>IF(#REF!&gt;=#REF!,#REF!-#REF!,"")</f>
        <v/>
      </c>
      <c r="M406" s="4">
        <v>5523</v>
      </c>
      <c r="N406" s="5">
        <v>154.06</v>
      </c>
      <c r="O406" s="5">
        <v>90.93</v>
      </c>
      <c r="P406" s="5">
        <v>63.13</v>
      </c>
      <c r="Q406" s="5">
        <f>#REF!*#REF!</f>
        <v>502206.39</v>
      </c>
      <c r="R406" s="5">
        <v>348666.99</v>
      </c>
      <c r="S406" s="5">
        <f>#REF!-#REF!</f>
        <v>-153539.4</v>
      </c>
      <c r="T406" s="36">
        <f t="shared" si="6"/>
        <v>-0.30572968217309998</v>
      </c>
    </row>
    <row r="407" spans="1:20" x14ac:dyDescent="0.2">
      <c r="A407" s="25" t="s">
        <v>46</v>
      </c>
      <c r="B407" s="25" t="s">
        <v>92</v>
      </c>
      <c r="C407" s="25" t="s">
        <v>85</v>
      </c>
      <c r="D407" s="25" t="s">
        <v>23</v>
      </c>
      <c r="E407" s="25" t="s">
        <v>1918</v>
      </c>
      <c r="F407" s="2">
        <v>42149</v>
      </c>
      <c r="G407" s="23" t="str">
        <f>TEXT(Table2[[#This Row],[Order-Date]],"mmm")</f>
        <v>May</v>
      </c>
      <c r="H407">
        <v>2015</v>
      </c>
      <c r="I407">
        <v>121916759</v>
      </c>
      <c r="J407" s="2">
        <v>42131</v>
      </c>
      <c r="K407" s="23">
        <f>WEEKDAY(#REF!,1)</f>
        <v>5</v>
      </c>
      <c r="L407" s="25" t="str">
        <f>IF(#REF!&gt;=#REF!,#REF!-#REF!,"")</f>
        <v/>
      </c>
      <c r="M407" s="4">
        <v>6733</v>
      </c>
      <c r="N407" s="5">
        <v>668.27</v>
      </c>
      <c r="O407" s="5">
        <v>502.54</v>
      </c>
      <c r="P407" s="5">
        <v>165.73</v>
      </c>
      <c r="Q407" s="5">
        <f>#REF!*#REF!</f>
        <v>3383601.82</v>
      </c>
      <c r="R407" s="5">
        <v>1115860.0900000001</v>
      </c>
      <c r="S407" s="5">
        <f>#REF!-#REF!</f>
        <v>-2267741.73</v>
      </c>
      <c r="T407" s="36">
        <f t="shared" si="6"/>
        <v>-0.67021530624427905</v>
      </c>
    </row>
    <row r="408" spans="1:20" x14ac:dyDescent="0.2">
      <c r="A408" s="25" t="s">
        <v>32</v>
      </c>
      <c r="B408" s="25" t="s">
        <v>210</v>
      </c>
      <c r="C408" s="25" t="s">
        <v>39</v>
      </c>
      <c r="D408" s="25" t="s">
        <v>23</v>
      </c>
      <c r="E408" s="25" t="s">
        <v>1918</v>
      </c>
      <c r="F408" s="2">
        <v>41604</v>
      </c>
      <c r="G408" s="23" t="str">
        <f>TEXT(Table2[[#This Row],[Order-Date]],"mmm")</f>
        <v>Nov</v>
      </c>
      <c r="H408">
        <v>2013</v>
      </c>
      <c r="I408">
        <v>635878217</v>
      </c>
      <c r="J408" s="2">
        <v>41638</v>
      </c>
      <c r="K408" s="23">
        <f>WEEKDAY(#REF!,1)</f>
        <v>2</v>
      </c>
      <c r="L408" s="25">
        <f>IF(#REF!&gt;=#REF!,#REF!-#REF!,"")</f>
        <v>34</v>
      </c>
      <c r="M408" s="4">
        <v>9350</v>
      </c>
      <c r="N408" s="5">
        <v>81.73</v>
      </c>
      <c r="O408" s="5">
        <v>56.67</v>
      </c>
      <c r="P408" s="5">
        <v>25.06</v>
      </c>
      <c r="Q408" s="5">
        <f>#REF!*#REF!</f>
        <v>529864.5</v>
      </c>
      <c r="R408" s="5">
        <v>234311</v>
      </c>
      <c r="S408" s="5">
        <f>#REF!-#REF!</f>
        <v>-295553.5</v>
      </c>
      <c r="T408" s="36">
        <f t="shared" si="6"/>
        <v>-0.55779071819304704</v>
      </c>
    </row>
    <row r="409" spans="1:20" x14ac:dyDescent="0.2">
      <c r="A409" s="25" t="s">
        <v>29</v>
      </c>
      <c r="B409" s="25" t="s">
        <v>193</v>
      </c>
      <c r="C409" s="25" t="s">
        <v>34</v>
      </c>
      <c r="D409" s="25" t="s">
        <v>27</v>
      </c>
      <c r="E409" s="25" t="s">
        <v>1918</v>
      </c>
      <c r="F409" s="2">
        <v>40228</v>
      </c>
      <c r="G409" s="23" t="str">
        <f>TEXT(Table2[[#This Row],[Order-Date]],"mmm")</f>
        <v>Feb</v>
      </c>
      <c r="H409">
        <v>2010</v>
      </c>
      <c r="I409">
        <v>398333632</v>
      </c>
      <c r="J409" s="2">
        <v>40212</v>
      </c>
      <c r="K409" s="23">
        <f>WEEKDAY(#REF!,1)</f>
        <v>4</v>
      </c>
      <c r="L409" s="25" t="str">
        <f>IF(#REF!&gt;=#REF!,#REF!-#REF!,"")</f>
        <v/>
      </c>
      <c r="M409" s="4">
        <v>4629</v>
      </c>
      <c r="N409" s="5">
        <v>205.7</v>
      </c>
      <c r="O409" s="5">
        <v>117.11</v>
      </c>
      <c r="P409" s="5">
        <v>88.59</v>
      </c>
      <c r="Q409" s="5">
        <f>#REF!*#REF!</f>
        <v>542102.18999999994</v>
      </c>
      <c r="R409" s="5">
        <v>410083.11</v>
      </c>
      <c r="S409" s="5">
        <f>#REF!-#REF!</f>
        <v>-132019.07999999999</v>
      </c>
      <c r="T409" s="36">
        <f t="shared" si="6"/>
        <v>-0.24353172231235601</v>
      </c>
    </row>
    <row r="410" spans="1:20" x14ac:dyDescent="0.2">
      <c r="A410" s="25" t="s">
        <v>46</v>
      </c>
      <c r="B410" s="25" t="s">
        <v>190</v>
      </c>
      <c r="C410" s="25" t="s">
        <v>51</v>
      </c>
      <c r="D410" s="25" t="s">
        <v>23</v>
      </c>
      <c r="E410" s="25" t="s">
        <v>1917</v>
      </c>
      <c r="F410" s="2">
        <v>40808</v>
      </c>
      <c r="G410" s="23" t="str">
        <f>TEXT(Table2[[#This Row],[Order-Date]],"mmm")</f>
        <v>Sep</v>
      </c>
      <c r="H410">
        <v>2011</v>
      </c>
      <c r="I410">
        <v>742144334</v>
      </c>
      <c r="J410" s="2">
        <v>40836</v>
      </c>
      <c r="K410" s="23">
        <f>WEEKDAY(#REF!,1)</f>
        <v>5</v>
      </c>
      <c r="L410" s="25">
        <f>IF(#REF!&gt;=#REF!,#REF!-#REF!,"")</f>
        <v>28</v>
      </c>
      <c r="M410" s="4">
        <v>5855</v>
      </c>
      <c r="N410" s="5">
        <v>437.2</v>
      </c>
      <c r="O410" s="5">
        <v>263.33</v>
      </c>
      <c r="P410" s="5">
        <v>173.87</v>
      </c>
      <c r="Q410" s="5">
        <f>#REF!*#REF!</f>
        <v>1541797.15</v>
      </c>
      <c r="R410" s="5">
        <v>1018008.85</v>
      </c>
      <c r="S410" s="5">
        <f>#REF!-#REF!</f>
        <v>-523788.3</v>
      </c>
      <c r="T410" s="36">
        <f t="shared" si="6"/>
        <v>-0.33972581931416901</v>
      </c>
    </row>
    <row r="411" spans="1:20" x14ac:dyDescent="0.2">
      <c r="A411" s="25" t="s">
        <v>29</v>
      </c>
      <c r="B411" s="25" t="s">
        <v>212</v>
      </c>
      <c r="C411" s="25" t="s">
        <v>31</v>
      </c>
      <c r="D411" s="25" t="s">
        <v>23</v>
      </c>
      <c r="E411" s="25" t="s">
        <v>1918</v>
      </c>
      <c r="F411" s="2">
        <v>42365</v>
      </c>
      <c r="G411" s="23" t="str">
        <f>TEXT(Table2[[#This Row],[Order-Date]],"mmm")</f>
        <v>Dec</v>
      </c>
      <c r="H411">
        <v>2015</v>
      </c>
      <c r="I411">
        <v>370484149</v>
      </c>
      <c r="J411" s="2">
        <v>42388</v>
      </c>
      <c r="K411" s="23">
        <f>WEEKDAY(#REF!,1)</f>
        <v>3</v>
      </c>
      <c r="L411" s="25">
        <f>IF(#REF!&gt;=#REF!,#REF!-#REF!,"")</f>
        <v>23</v>
      </c>
      <c r="M411" s="4">
        <v>3348</v>
      </c>
      <c r="N411" s="5">
        <v>47.45</v>
      </c>
      <c r="O411" s="5">
        <v>31.79</v>
      </c>
      <c r="P411" s="5">
        <v>15.66</v>
      </c>
      <c r="Q411" s="5">
        <f>#REF!*#REF!</f>
        <v>106432.92</v>
      </c>
      <c r="R411" s="5">
        <v>52429.68</v>
      </c>
      <c r="S411" s="5">
        <f>#REF!-#REF!</f>
        <v>-54003.24</v>
      </c>
      <c r="T411" s="36">
        <f t="shared" si="6"/>
        <v>-0.50739226171752105</v>
      </c>
    </row>
    <row r="412" spans="1:20" x14ac:dyDescent="0.2">
      <c r="A412" s="25" t="s">
        <v>29</v>
      </c>
      <c r="B412" s="25" t="s">
        <v>144</v>
      </c>
      <c r="C412" s="25" t="s">
        <v>22</v>
      </c>
      <c r="D412" s="25" t="s">
        <v>27</v>
      </c>
      <c r="E412" s="25" t="s">
        <v>1917</v>
      </c>
      <c r="F412" s="2">
        <v>41546</v>
      </c>
      <c r="G412" s="23" t="str">
        <f>TEXT(Table2[[#This Row],[Order-Date]],"mmm")</f>
        <v>Sep</v>
      </c>
      <c r="H412">
        <v>2013</v>
      </c>
      <c r="I412">
        <v>306839406</v>
      </c>
      <c r="J412" s="2">
        <v>41284</v>
      </c>
      <c r="K412" s="23">
        <f>WEEKDAY(#REF!,1)</f>
        <v>5</v>
      </c>
      <c r="L412" s="25" t="str">
        <f>IF(#REF!&gt;=#REF!,#REF!-#REF!,"")</f>
        <v/>
      </c>
      <c r="M412" s="4">
        <v>9454</v>
      </c>
      <c r="N412" s="5">
        <v>255.28</v>
      </c>
      <c r="O412" s="5">
        <v>159.41999999999999</v>
      </c>
      <c r="P412" s="5">
        <v>95.86</v>
      </c>
      <c r="Q412" s="5">
        <f>#REF!*#REF!</f>
        <v>1507156.68</v>
      </c>
      <c r="R412" s="5">
        <v>906260.44</v>
      </c>
      <c r="S412" s="5">
        <f>#REF!-#REF!</f>
        <v>-600896.24</v>
      </c>
      <c r="T412" s="36">
        <f t="shared" si="6"/>
        <v>-0.39869527035503699</v>
      </c>
    </row>
    <row r="413" spans="1:20" x14ac:dyDescent="0.2">
      <c r="A413" s="25" t="s">
        <v>46</v>
      </c>
      <c r="B413" s="25" t="s">
        <v>150</v>
      </c>
      <c r="C413" s="25" t="s">
        <v>65</v>
      </c>
      <c r="D413" s="25" t="s">
        <v>23</v>
      </c>
      <c r="E413" s="25" t="s">
        <v>1916</v>
      </c>
      <c r="F413" s="2">
        <v>42303</v>
      </c>
      <c r="G413" s="23" t="str">
        <f>TEXT(Table2[[#This Row],[Order-Date]],"mmm")</f>
        <v>Oct</v>
      </c>
      <c r="H413">
        <v>2015</v>
      </c>
      <c r="I413">
        <v>745008933</v>
      </c>
      <c r="J413" s="2">
        <v>42074</v>
      </c>
      <c r="K413" s="23">
        <f>WEEKDAY(#REF!,1)</f>
        <v>4</v>
      </c>
      <c r="L413" s="25" t="str">
        <f>IF(#REF!&gt;=#REF!,#REF!-#REF!,"")</f>
        <v/>
      </c>
      <c r="M413" s="4">
        <v>3554</v>
      </c>
      <c r="N413" s="5">
        <v>9.33</v>
      </c>
      <c r="O413" s="5">
        <v>6.92</v>
      </c>
      <c r="P413" s="5">
        <v>2.41</v>
      </c>
      <c r="Q413" s="5">
        <f>#REF!*#REF!</f>
        <v>24593.68</v>
      </c>
      <c r="R413" s="5">
        <v>8565.14</v>
      </c>
      <c r="S413" s="5">
        <f>#REF!-#REF!</f>
        <v>-16028.54</v>
      </c>
      <c r="T413" s="36">
        <f t="shared" si="6"/>
        <v>-0.65173410404624299</v>
      </c>
    </row>
    <row r="414" spans="1:20" x14ac:dyDescent="0.2">
      <c r="A414" s="25" t="s">
        <v>46</v>
      </c>
      <c r="B414" s="25" t="s">
        <v>119</v>
      </c>
      <c r="C414" s="25" t="s">
        <v>77</v>
      </c>
      <c r="D414" s="25" t="s">
        <v>23</v>
      </c>
      <c r="E414" s="25" t="s">
        <v>1915</v>
      </c>
      <c r="F414" s="2">
        <v>40882</v>
      </c>
      <c r="G414" s="23" t="str">
        <f>TEXT(Table2[[#This Row],[Order-Date]],"mmm")</f>
        <v>Dec</v>
      </c>
      <c r="H414">
        <v>2011</v>
      </c>
      <c r="I414">
        <v>599104058</v>
      </c>
      <c r="J414" s="2">
        <v>40722</v>
      </c>
      <c r="K414" s="23">
        <f>WEEKDAY(#REF!,1)</f>
        <v>3</v>
      </c>
      <c r="L414" s="25" t="str">
        <f>IF(#REF!&gt;=#REF!,#REF!-#REF!,"")</f>
        <v/>
      </c>
      <c r="M414" s="4">
        <v>7059</v>
      </c>
      <c r="N414" s="5">
        <v>154.06</v>
      </c>
      <c r="O414" s="5">
        <v>90.93</v>
      </c>
      <c r="P414" s="5">
        <v>63.13</v>
      </c>
      <c r="Q414" s="5">
        <f>#REF!*#REF!</f>
        <v>641874.87</v>
      </c>
      <c r="R414" s="5">
        <v>445634.67</v>
      </c>
      <c r="S414" s="5">
        <f>#REF!-#REF!</f>
        <v>-196240.2</v>
      </c>
      <c r="T414" s="36">
        <f t="shared" si="6"/>
        <v>-0.30572968217309998</v>
      </c>
    </row>
    <row r="415" spans="1:20" x14ac:dyDescent="0.2">
      <c r="A415" s="25" t="s">
        <v>29</v>
      </c>
      <c r="B415" s="25" t="s">
        <v>64</v>
      </c>
      <c r="C415" s="25" t="s">
        <v>31</v>
      </c>
      <c r="D415" s="25" t="s">
        <v>27</v>
      </c>
      <c r="E415" s="25" t="s">
        <v>1918</v>
      </c>
      <c r="F415" s="2">
        <v>42980</v>
      </c>
      <c r="G415" s="23" t="str">
        <f>TEXT(Table2[[#This Row],[Order-Date]],"mmm")</f>
        <v>Sep</v>
      </c>
      <c r="H415">
        <v>2017</v>
      </c>
      <c r="I415">
        <v>653548610</v>
      </c>
      <c r="J415" s="2">
        <v>42787</v>
      </c>
      <c r="K415" s="23">
        <f>WEEKDAY(#REF!,1)</f>
        <v>3</v>
      </c>
      <c r="L415" s="25" t="str">
        <f>IF(#REF!&gt;=#REF!,#REF!-#REF!,"")</f>
        <v/>
      </c>
      <c r="M415" s="4">
        <v>8412</v>
      </c>
      <c r="N415" s="5">
        <v>47.45</v>
      </c>
      <c r="O415" s="5">
        <v>31.79</v>
      </c>
      <c r="P415" s="5">
        <v>15.66</v>
      </c>
      <c r="Q415" s="5">
        <f>#REF!*#REF!</f>
        <v>267417.48</v>
      </c>
      <c r="R415" s="5">
        <v>131731.92000000001</v>
      </c>
      <c r="S415" s="5">
        <f>#REF!-#REF!</f>
        <v>-135685.56</v>
      </c>
      <c r="T415" s="36">
        <f t="shared" si="6"/>
        <v>-0.50739226171752105</v>
      </c>
    </row>
    <row r="416" spans="1:20" x14ac:dyDescent="0.2">
      <c r="A416" s="25" t="s">
        <v>29</v>
      </c>
      <c r="B416" s="25" t="s">
        <v>213</v>
      </c>
      <c r="C416" s="25" t="s">
        <v>77</v>
      </c>
      <c r="D416" s="25" t="s">
        <v>23</v>
      </c>
      <c r="E416" s="25" t="s">
        <v>1916</v>
      </c>
      <c r="F416" s="2">
        <v>41274</v>
      </c>
      <c r="G416" s="23" t="str">
        <f>TEXT(Table2[[#This Row],[Order-Date]],"mmm")</f>
        <v>Dec</v>
      </c>
      <c r="H416">
        <v>2012</v>
      </c>
      <c r="I416">
        <v>413078916</v>
      </c>
      <c r="J416" s="2">
        <v>41579</v>
      </c>
      <c r="K416" s="23">
        <f>WEEKDAY(#REF!,1)</f>
        <v>6</v>
      </c>
      <c r="L416" s="25">
        <f>IF(#REF!&gt;=#REF!,#REF!-#REF!,"")</f>
        <v>305</v>
      </c>
      <c r="M416" s="4">
        <v>8086</v>
      </c>
      <c r="N416" s="5">
        <v>154.06</v>
      </c>
      <c r="O416" s="5">
        <v>90.93</v>
      </c>
      <c r="P416" s="5">
        <v>63.13</v>
      </c>
      <c r="Q416" s="5">
        <f>#REF!*#REF!</f>
        <v>735259.98</v>
      </c>
      <c r="R416" s="5">
        <v>510469.18</v>
      </c>
      <c r="S416" s="5">
        <f>#REF!-#REF!</f>
        <v>-224790.8</v>
      </c>
      <c r="T416" s="36">
        <f t="shared" si="6"/>
        <v>-0.30572968217309998</v>
      </c>
    </row>
    <row r="417" spans="1:20" x14ac:dyDescent="0.2">
      <c r="A417" s="25" t="s">
        <v>32</v>
      </c>
      <c r="B417" s="25" t="s">
        <v>110</v>
      </c>
      <c r="C417" s="25" t="s">
        <v>77</v>
      </c>
      <c r="D417" s="25" t="s">
        <v>23</v>
      </c>
      <c r="E417" s="25" t="s">
        <v>1917</v>
      </c>
      <c r="F417" s="2">
        <v>41792</v>
      </c>
      <c r="G417" s="23" t="str">
        <f>TEXT(Table2[[#This Row],[Order-Date]],"mmm")</f>
        <v>Jun</v>
      </c>
      <c r="H417">
        <v>2014</v>
      </c>
      <c r="I417">
        <v>352743804</v>
      </c>
      <c r="J417" s="2">
        <v>41717</v>
      </c>
      <c r="K417" s="23">
        <f>WEEKDAY(#REF!,1)</f>
        <v>4</v>
      </c>
      <c r="L417" s="25" t="str">
        <f>IF(#REF!&gt;=#REF!,#REF!-#REF!,"")</f>
        <v/>
      </c>
      <c r="M417" s="4">
        <v>3585</v>
      </c>
      <c r="N417" s="5">
        <v>154.06</v>
      </c>
      <c r="O417" s="5">
        <v>90.93</v>
      </c>
      <c r="P417" s="5">
        <v>63.13</v>
      </c>
      <c r="Q417" s="5">
        <f>#REF!*#REF!</f>
        <v>325984.05</v>
      </c>
      <c r="R417" s="5">
        <v>226321.05</v>
      </c>
      <c r="S417" s="5">
        <f>#REF!-#REF!</f>
        <v>-99663.000000000102</v>
      </c>
      <c r="T417" s="36">
        <f t="shared" si="6"/>
        <v>-0.30572968217310098</v>
      </c>
    </row>
    <row r="418" spans="1:20" x14ac:dyDescent="0.2">
      <c r="A418" s="25" t="s">
        <v>40</v>
      </c>
      <c r="B418" s="25" t="s">
        <v>188</v>
      </c>
      <c r="C418" s="25" t="s">
        <v>22</v>
      </c>
      <c r="D418" s="25" t="s">
        <v>23</v>
      </c>
      <c r="E418" s="25" t="s">
        <v>1916</v>
      </c>
      <c r="F418" s="2">
        <v>41316</v>
      </c>
      <c r="G418" s="23" t="str">
        <f>TEXT(Table2[[#This Row],[Order-Date]],"mmm")</f>
        <v>Feb</v>
      </c>
      <c r="H418">
        <v>2013</v>
      </c>
      <c r="I418">
        <v>567904603</v>
      </c>
      <c r="J418" s="2">
        <v>41619</v>
      </c>
      <c r="K418" s="23">
        <f>WEEKDAY(#REF!,1)</f>
        <v>4</v>
      </c>
      <c r="L418" s="25">
        <f>IF(#REF!&gt;=#REF!,#REF!-#REF!,"")</f>
        <v>303</v>
      </c>
      <c r="M418" s="4">
        <v>4447</v>
      </c>
      <c r="N418" s="5">
        <v>255.28</v>
      </c>
      <c r="O418" s="5">
        <v>159.41999999999999</v>
      </c>
      <c r="P418" s="5">
        <v>95.86</v>
      </c>
      <c r="Q418" s="5">
        <f>#REF!*#REF!</f>
        <v>708940.74</v>
      </c>
      <c r="R418" s="5">
        <v>426289.42</v>
      </c>
      <c r="S418" s="5">
        <f>#REF!-#REF!</f>
        <v>-282651.32</v>
      </c>
      <c r="T418" s="36">
        <f t="shared" si="6"/>
        <v>-0.39869527035503699</v>
      </c>
    </row>
    <row r="419" spans="1:20" x14ac:dyDescent="0.2">
      <c r="A419" s="25" t="s">
        <v>59</v>
      </c>
      <c r="B419" s="25" t="s">
        <v>148</v>
      </c>
      <c r="C419" s="25" t="s">
        <v>26</v>
      </c>
      <c r="D419" s="25" t="s">
        <v>23</v>
      </c>
      <c r="E419" s="25" t="s">
        <v>1918</v>
      </c>
      <c r="F419" s="2">
        <v>40356</v>
      </c>
      <c r="G419" s="23" t="str">
        <f>TEXT(Table2[[#This Row],[Order-Date]],"mmm")</f>
        <v>Jun</v>
      </c>
      <c r="H419">
        <v>2010</v>
      </c>
      <c r="I419">
        <v>324235141</v>
      </c>
      <c r="J419" s="2">
        <v>40519</v>
      </c>
      <c r="K419" s="23">
        <f>WEEKDAY(#REF!,1)</f>
        <v>3</v>
      </c>
      <c r="L419" s="25">
        <f>IF(#REF!&gt;=#REF!,#REF!-#REF!,"")</f>
        <v>163</v>
      </c>
      <c r="M419" s="4">
        <v>7238</v>
      </c>
      <c r="N419" s="5">
        <v>152.58000000000001</v>
      </c>
      <c r="O419" s="5">
        <v>97.44</v>
      </c>
      <c r="P419" s="5">
        <v>55.14</v>
      </c>
      <c r="Q419" s="5">
        <f>#REF!*#REF!</f>
        <v>705270.72</v>
      </c>
      <c r="R419" s="5">
        <v>399103.32</v>
      </c>
      <c r="S419" s="5">
        <f>#REF!-#REF!</f>
        <v>-306167.40000000002</v>
      </c>
      <c r="T419" s="36">
        <f t="shared" si="6"/>
        <v>-0.43411330049261099</v>
      </c>
    </row>
    <row r="420" spans="1:20" x14ac:dyDescent="0.2">
      <c r="A420" s="25" t="s">
        <v>29</v>
      </c>
      <c r="B420" s="25" t="s">
        <v>187</v>
      </c>
      <c r="C420" s="25" t="s">
        <v>26</v>
      </c>
      <c r="D420" s="25" t="s">
        <v>23</v>
      </c>
      <c r="E420" s="25" t="s">
        <v>1915</v>
      </c>
      <c r="F420" s="2">
        <v>40526</v>
      </c>
      <c r="G420" s="23" t="str">
        <f>TEXT(Table2[[#This Row],[Order-Date]],"mmm")</f>
        <v>Dec</v>
      </c>
      <c r="H420">
        <v>2010</v>
      </c>
      <c r="I420">
        <v>307721745</v>
      </c>
      <c r="J420" s="2">
        <v>40544</v>
      </c>
      <c r="K420" s="23">
        <f>WEEKDAY(#REF!,1)</f>
        <v>7</v>
      </c>
      <c r="L420" s="25">
        <f>IF(#REF!&gt;=#REF!,#REF!-#REF!,"")</f>
        <v>18</v>
      </c>
      <c r="M420" s="4">
        <v>558</v>
      </c>
      <c r="N420" s="5">
        <v>152.58000000000001</v>
      </c>
      <c r="O420" s="5">
        <v>97.44</v>
      </c>
      <c r="P420" s="5">
        <v>55.14</v>
      </c>
      <c r="Q420" s="5">
        <f>#REF!*#REF!</f>
        <v>54371.519999999997</v>
      </c>
      <c r="R420" s="5">
        <v>30768.12</v>
      </c>
      <c r="S420" s="5">
        <f>#REF!-#REF!</f>
        <v>-23603.4</v>
      </c>
      <c r="T420" s="36">
        <f t="shared" si="6"/>
        <v>-0.43411330049261099</v>
      </c>
    </row>
    <row r="421" spans="1:20" x14ac:dyDescent="0.2">
      <c r="A421" s="25" t="s">
        <v>29</v>
      </c>
      <c r="B421" s="25" t="s">
        <v>153</v>
      </c>
      <c r="C421" s="25" t="s">
        <v>49</v>
      </c>
      <c r="D421" s="25" t="s">
        <v>23</v>
      </c>
      <c r="E421" s="25" t="s">
        <v>1918</v>
      </c>
      <c r="F421" s="2">
        <v>40797</v>
      </c>
      <c r="G421" s="23" t="str">
        <f>TEXT(Table2[[#This Row],[Order-Date]],"mmm")</f>
        <v>Sep</v>
      </c>
      <c r="H421">
        <v>2011</v>
      </c>
      <c r="I421">
        <v>374663245</v>
      </c>
      <c r="J421" s="2">
        <v>40873</v>
      </c>
      <c r="K421" s="23">
        <f>WEEKDAY(#REF!,1)</f>
        <v>7</v>
      </c>
      <c r="L421" s="25">
        <f>IF(#REF!&gt;=#REF!,#REF!-#REF!,"")</f>
        <v>76</v>
      </c>
      <c r="M421" s="4">
        <v>35</v>
      </c>
      <c r="N421" s="5">
        <v>651.21</v>
      </c>
      <c r="O421" s="5">
        <v>524.96</v>
      </c>
      <c r="P421" s="5">
        <v>126.25</v>
      </c>
      <c r="Q421" s="5">
        <f>#REF!*#REF!</f>
        <v>18373.599999999999</v>
      </c>
      <c r="R421" s="5">
        <v>4418.75</v>
      </c>
      <c r="S421" s="5">
        <f>#REF!-#REF!</f>
        <v>-13954.85</v>
      </c>
      <c r="T421" s="36">
        <f t="shared" si="6"/>
        <v>-0.75950548613227697</v>
      </c>
    </row>
    <row r="422" spans="1:20" x14ac:dyDescent="0.2">
      <c r="A422" s="25" t="s">
        <v>29</v>
      </c>
      <c r="B422" s="25" t="s">
        <v>214</v>
      </c>
      <c r="C422" s="25" t="s">
        <v>77</v>
      </c>
      <c r="D422" s="25" t="s">
        <v>27</v>
      </c>
      <c r="E422" s="25" t="s">
        <v>1918</v>
      </c>
      <c r="F422" s="2">
        <v>40498</v>
      </c>
      <c r="G422" s="23" t="str">
        <f>TEXT(Table2[[#This Row],[Order-Date]],"mmm")</f>
        <v>Nov</v>
      </c>
      <c r="H422">
        <v>2010</v>
      </c>
      <c r="I422">
        <v>901670968</v>
      </c>
      <c r="J422" s="2">
        <v>40494</v>
      </c>
      <c r="K422" s="23">
        <f>WEEKDAY(#REF!,1)</f>
        <v>6</v>
      </c>
      <c r="L422" s="25" t="str">
        <f>IF(#REF!&gt;=#REF!,#REF!-#REF!,"")</f>
        <v/>
      </c>
      <c r="M422" s="4">
        <v>3331</v>
      </c>
      <c r="N422" s="5">
        <v>154.06</v>
      </c>
      <c r="O422" s="5">
        <v>90.93</v>
      </c>
      <c r="P422" s="5">
        <v>63.13</v>
      </c>
      <c r="Q422" s="5">
        <f>#REF!*#REF!</f>
        <v>302887.83</v>
      </c>
      <c r="R422" s="5">
        <v>210286.03</v>
      </c>
      <c r="S422" s="5">
        <f>#REF!-#REF!</f>
        <v>-92601.8</v>
      </c>
      <c r="T422" s="36">
        <f t="shared" si="6"/>
        <v>-0.30572968217309998</v>
      </c>
    </row>
    <row r="423" spans="1:20" x14ac:dyDescent="0.2">
      <c r="A423" s="25" t="s">
        <v>20</v>
      </c>
      <c r="B423" s="25" t="s">
        <v>21</v>
      </c>
      <c r="C423" s="25" t="s">
        <v>26</v>
      </c>
      <c r="D423" s="25" t="s">
        <v>23</v>
      </c>
      <c r="E423" s="25" t="s">
        <v>1917</v>
      </c>
      <c r="F423" s="2">
        <v>40379</v>
      </c>
      <c r="G423" s="23" t="str">
        <f>TEXT(Table2[[#This Row],[Order-Date]],"mmm")</f>
        <v>Jul</v>
      </c>
      <c r="H423">
        <v>2010</v>
      </c>
      <c r="I423">
        <v>535668742</v>
      </c>
      <c r="J423" s="2">
        <v>40421</v>
      </c>
      <c r="K423" s="23">
        <f>WEEKDAY(#REF!,1)</f>
        <v>3</v>
      </c>
      <c r="L423" s="25">
        <f>IF(#REF!&gt;=#REF!,#REF!-#REF!,"")</f>
        <v>42</v>
      </c>
      <c r="M423" s="4">
        <v>5139</v>
      </c>
      <c r="N423" s="5">
        <v>152.58000000000001</v>
      </c>
      <c r="O423" s="5">
        <v>97.44</v>
      </c>
      <c r="P423" s="5">
        <v>55.14</v>
      </c>
      <c r="Q423" s="5">
        <f>#REF!*#REF!</f>
        <v>500744.16</v>
      </c>
      <c r="R423" s="5">
        <v>283364.46000000002</v>
      </c>
      <c r="S423" s="5">
        <f>#REF!-#REF!</f>
        <v>-217379.7</v>
      </c>
      <c r="T423" s="36">
        <f t="shared" si="6"/>
        <v>-0.43411330049261099</v>
      </c>
    </row>
    <row r="424" spans="1:20" x14ac:dyDescent="0.2">
      <c r="A424" s="25" t="s">
        <v>32</v>
      </c>
      <c r="B424" s="25" t="s">
        <v>215</v>
      </c>
      <c r="C424" s="25" t="s">
        <v>85</v>
      </c>
      <c r="D424" s="25" t="s">
        <v>27</v>
      </c>
      <c r="E424" s="25" t="s">
        <v>1918</v>
      </c>
      <c r="F424" s="2">
        <v>41811</v>
      </c>
      <c r="G424" s="23" t="str">
        <f>TEXT(Table2[[#This Row],[Order-Date]],"mmm")</f>
        <v>Jun</v>
      </c>
      <c r="H424">
        <v>2014</v>
      </c>
      <c r="I424">
        <v>243892896</v>
      </c>
      <c r="J424" s="2">
        <v>41842</v>
      </c>
      <c r="K424" s="23">
        <f>WEEKDAY(#REF!,1)</f>
        <v>3</v>
      </c>
      <c r="L424" s="25">
        <f>IF(#REF!&gt;=#REF!,#REF!-#REF!,"")</f>
        <v>31</v>
      </c>
      <c r="M424" s="4">
        <v>2183</v>
      </c>
      <c r="N424" s="5">
        <v>668.27</v>
      </c>
      <c r="O424" s="5">
        <v>502.54</v>
      </c>
      <c r="P424" s="5">
        <v>165.73</v>
      </c>
      <c r="Q424" s="5">
        <f>#REF!*#REF!</f>
        <v>1097044.82</v>
      </c>
      <c r="R424" s="5">
        <v>361788.59</v>
      </c>
      <c r="S424" s="5">
        <f>#REF!-#REF!</f>
        <v>-735256.23</v>
      </c>
      <c r="T424" s="36">
        <f t="shared" si="6"/>
        <v>-0.67021530624427905</v>
      </c>
    </row>
    <row r="425" spans="1:20" x14ac:dyDescent="0.2">
      <c r="A425" s="25" t="s">
        <v>37</v>
      </c>
      <c r="B425" s="25" t="s">
        <v>55</v>
      </c>
      <c r="C425" s="25" t="s">
        <v>42</v>
      </c>
      <c r="D425" s="25" t="s">
        <v>27</v>
      </c>
      <c r="E425" s="25" t="s">
        <v>1918</v>
      </c>
      <c r="F425" s="2">
        <v>42320</v>
      </c>
      <c r="G425" s="23" t="str">
        <f>TEXT(Table2[[#This Row],[Order-Date]],"mmm")</f>
        <v>Nov</v>
      </c>
      <c r="H425">
        <v>2015</v>
      </c>
      <c r="I425">
        <v>163892257</v>
      </c>
      <c r="J425" s="2">
        <v>42394</v>
      </c>
      <c r="K425" s="23">
        <f>WEEKDAY(#REF!,1)</f>
        <v>2</v>
      </c>
      <c r="L425" s="25">
        <f>IF(#REF!&gt;=#REF!,#REF!-#REF!,"")</f>
        <v>74</v>
      </c>
      <c r="M425" s="4">
        <v>8216</v>
      </c>
      <c r="N425" s="5">
        <v>109.28</v>
      </c>
      <c r="O425" s="5">
        <v>35.840000000000003</v>
      </c>
      <c r="P425" s="5">
        <v>73.44</v>
      </c>
      <c r="Q425" s="5">
        <f>#REF!*#REF!</f>
        <v>294461.44</v>
      </c>
      <c r="R425" s="5">
        <v>603383.04000000004</v>
      </c>
      <c r="S425" s="5">
        <f>#REF!-#REF!</f>
        <v>308921.59999999998</v>
      </c>
      <c r="T425" s="36">
        <f t="shared" si="6"/>
        <v>1.0491071428571399</v>
      </c>
    </row>
    <row r="426" spans="1:20" x14ac:dyDescent="0.2">
      <c r="A426" s="25" t="s">
        <v>59</v>
      </c>
      <c r="B426" s="25" t="s">
        <v>216</v>
      </c>
      <c r="C426" s="25" t="s">
        <v>85</v>
      </c>
      <c r="D426" s="25" t="s">
        <v>27</v>
      </c>
      <c r="E426" s="25" t="s">
        <v>1917</v>
      </c>
      <c r="F426" s="2">
        <v>42702</v>
      </c>
      <c r="G426" s="23" t="str">
        <f>TEXT(Table2[[#This Row],[Order-Date]],"mmm")</f>
        <v>Nov</v>
      </c>
      <c r="H426">
        <v>2016</v>
      </c>
      <c r="I426">
        <v>953528153</v>
      </c>
      <c r="J426" s="2">
        <v>42751</v>
      </c>
      <c r="K426" s="23">
        <f>WEEKDAY(#REF!,1)</f>
        <v>2</v>
      </c>
      <c r="L426" s="25">
        <f>IF(#REF!&gt;=#REF!,#REF!-#REF!,"")</f>
        <v>49</v>
      </c>
      <c r="M426" s="4">
        <v>9025</v>
      </c>
      <c r="N426" s="5">
        <v>668.27</v>
      </c>
      <c r="O426" s="5">
        <v>502.54</v>
      </c>
      <c r="P426" s="5">
        <v>165.73</v>
      </c>
      <c r="Q426" s="5">
        <f>#REF!*#REF!</f>
        <v>4535423.5</v>
      </c>
      <c r="R426" s="5">
        <v>1495713.25</v>
      </c>
      <c r="S426" s="5">
        <f>#REF!-#REF!</f>
        <v>-3039710.25</v>
      </c>
      <c r="T426" s="36">
        <f t="shared" si="6"/>
        <v>-0.67021530624427905</v>
      </c>
    </row>
    <row r="427" spans="1:20" x14ac:dyDescent="0.2">
      <c r="A427" s="25" t="s">
        <v>46</v>
      </c>
      <c r="B427" s="25" t="s">
        <v>71</v>
      </c>
      <c r="C427" s="25" t="s">
        <v>65</v>
      </c>
      <c r="D427" s="25" t="s">
        <v>23</v>
      </c>
      <c r="E427" s="25" t="s">
        <v>1915</v>
      </c>
      <c r="F427" s="2">
        <v>42437</v>
      </c>
      <c r="G427" s="23" t="str">
        <f>TEXT(Table2[[#This Row],[Order-Date]],"mmm")</f>
        <v>Mar</v>
      </c>
      <c r="H427">
        <v>2016</v>
      </c>
      <c r="I427">
        <v>640974414</v>
      </c>
      <c r="J427" s="2">
        <v>42633</v>
      </c>
      <c r="K427" s="23">
        <f>WEEKDAY(#REF!,1)</f>
        <v>3</v>
      </c>
      <c r="L427" s="25">
        <f>IF(#REF!&gt;=#REF!,#REF!-#REF!,"")</f>
        <v>196</v>
      </c>
      <c r="M427" s="4">
        <v>7428</v>
      </c>
      <c r="N427" s="5">
        <v>9.33</v>
      </c>
      <c r="O427" s="5">
        <v>6.92</v>
      </c>
      <c r="P427" s="5">
        <v>2.41</v>
      </c>
      <c r="Q427" s="5">
        <f>#REF!*#REF!</f>
        <v>51401.760000000002</v>
      </c>
      <c r="R427" s="5">
        <v>17901.48</v>
      </c>
      <c r="S427" s="5">
        <f>#REF!-#REF!</f>
        <v>-33500.28</v>
      </c>
      <c r="T427" s="36">
        <f t="shared" si="6"/>
        <v>-0.65173410404624299</v>
      </c>
    </row>
    <row r="428" spans="1:20" x14ac:dyDescent="0.2">
      <c r="A428" s="25" t="s">
        <v>59</v>
      </c>
      <c r="B428" s="25" t="s">
        <v>148</v>
      </c>
      <c r="C428" s="25" t="s">
        <v>22</v>
      </c>
      <c r="D428" s="25" t="s">
        <v>27</v>
      </c>
      <c r="E428" s="25" t="s">
        <v>1918</v>
      </c>
      <c r="F428" s="2">
        <v>42220</v>
      </c>
      <c r="G428" s="23" t="str">
        <f>TEXT(Table2[[#This Row],[Order-Date]],"mmm")</f>
        <v>Aug</v>
      </c>
      <c r="H428">
        <v>2015</v>
      </c>
      <c r="I428">
        <v>474717366</v>
      </c>
      <c r="J428" s="2">
        <v>42108</v>
      </c>
      <c r="K428" s="23">
        <f>WEEKDAY(#REF!,1)</f>
        <v>3</v>
      </c>
      <c r="L428" s="25" t="str">
        <f>IF(#REF!&gt;=#REF!,#REF!-#REF!,"")</f>
        <v/>
      </c>
      <c r="M428" s="4">
        <v>8273</v>
      </c>
      <c r="N428" s="5">
        <v>255.28</v>
      </c>
      <c r="O428" s="5">
        <v>159.41999999999999</v>
      </c>
      <c r="P428" s="5">
        <v>95.86</v>
      </c>
      <c r="Q428" s="5">
        <f>#REF!*#REF!</f>
        <v>1318881.6599999999</v>
      </c>
      <c r="R428" s="5">
        <v>793049.78</v>
      </c>
      <c r="S428" s="5">
        <f>#REF!-#REF!</f>
        <v>-525831.88</v>
      </c>
      <c r="T428" s="36">
        <f t="shared" si="6"/>
        <v>-0.39869527035503699</v>
      </c>
    </row>
    <row r="429" spans="1:20" x14ac:dyDescent="0.2">
      <c r="A429" s="25" t="s">
        <v>40</v>
      </c>
      <c r="B429" s="25" t="s">
        <v>160</v>
      </c>
      <c r="C429" s="25" t="s">
        <v>56</v>
      </c>
      <c r="D429" s="25" t="s">
        <v>23</v>
      </c>
      <c r="E429" s="25" t="s">
        <v>1918</v>
      </c>
      <c r="F429" s="2">
        <v>40275</v>
      </c>
      <c r="G429" s="23" t="str">
        <f>TEXT(Table2[[#This Row],[Order-Date]],"mmm")</f>
        <v>Apr</v>
      </c>
      <c r="H429">
        <v>2010</v>
      </c>
      <c r="I429">
        <v>873555839</v>
      </c>
      <c r="J429" s="2">
        <v>40276</v>
      </c>
      <c r="K429" s="23">
        <f>WEEKDAY(#REF!,1)</f>
        <v>5</v>
      </c>
      <c r="L429" s="25">
        <f>IF(#REF!&gt;=#REF!,#REF!-#REF!,"")</f>
        <v>1</v>
      </c>
      <c r="M429" s="4">
        <v>3440</v>
      </c>
      <c r="N429" s="5">
        <v>421.89</v>
      </c>
      <c r="O429" s="5">
        <v>364.69</v>
      </c>
      <c r="P429" s="5">
        <v>57.2</v>
      </c>
      <c r="Q429" s="5">
        <f>#REF!*#REF!</f>
        <v>1254533.6000000001</v>
      </c>
      <c r="R429" s="5">
        <v>196768</v>
      </c>
      <c r="S429" s="5">
        <f>#REF!-#REF!</f>
        <v>-1057765.6000000001</v>
      </c>
      <c r="T429" s="36">
        <f t="shared" si="6"/>
        <v>-0.84315445995228799</v>
      </c>
    </row>
    <row r="430" spans="1:20" x14ac:dyDescent="0.2">
      <c r="A430" s="25" t="s">
        <v>46</v>
      </c>
      <c r="B430" s="25" t="s">
        <v>207</v>
      </c>
      <c r="C430" s="25" t="s">
        <v>34</v>
      </c>
      <c r="D430" s="25" t="s">
        <v>23</v>
      </c>
      <c r="E430" s="25" t="s">
        <v>1915</v>
      </c>
      <c r="F430" s="2">
        <v>42399</v>
      </c>
      <c r="G430" s="23" t="str">
        <f>TEXT(Table2[[#This Row],[Order-Date]],"mmm")</f>
        <v>Jan</v>
      </c>
      <c r="H430">
        <v>2016</v>
      </c>
      <c r="I430">
        <v>976601159</v>
      </c>
      <c r="J430" s="2">
        <v>42677</v>
      </c>
      <c r="K430" s="23">
        <f>WEEKDAY(#REF!,1)</f>
        <v>5</v>
      </c>
      <c r="L430" s="25">
        <f>IF(#REF!&gt;=#REF!,#REF!-#REF!,"")</f>
        <v>278</v>
      </c>
      <c r="M430" s="4">
        <v>6840</v>
      </c>
      <c r="N430" s="5">
        <v>205.7</v>
      </c>
      <c r="O430" s="5">
        <v>117.11</v>
      </c>
      <c r="P430" s="5">
        <v>88.59</v>
      </c>
      <c r="Q430" s="5">
        <f>#REF!*#REF!</f>
        <v>801032.4</v>
      </c>
      <c r="R430" s="5">
        <v>605955.6</v>
      </c>
      <c r="S430" s="5">
        <f>#REF!-#REF!</f>
        <v>-195076.8</v>
      </c>
      <c r="T430" s="36">
        <f t="shared" si="6"/>
        <v>-0.24353172231235601</v>
      </c>
    </row>
    <row r="431" spans="1:20" x14ac:dyDescent="0.2">
      <c r="A431" s="25" t="s">
        <v>20</v>
      </c>
      <c r="B431" s="25" t="s">
        <v>217</v>
      </c>
      <c r="C431" s="25" t="s">
        <v>65</v>
      </c>
      <c r="D431" s="25" t="s">
        <v>27</v>
      </c>
      <c r="E431" s="25" t="s">
        <v>1918</v>
      </c>
      <c r="F431" s="2">
        <v>40918</v>
      </c>
      <c r="G431" s="23" t="str">
        <f>TEXT(Table2[[#This Row],[Order-Date]],"mmm")</f>
        <v>Jan</v>
      </c>
      <c r="H431">
        <v>2012</v>
      </c>
      <c r="I431">
        <v>893277156</v>
      </c>
      <c r="J431" s="2">
        <v>41254</v>
      </c>
      <c r="K431" s="23">
        <f>WEEKDAY(#REF!,1)</f>
        <v>3</v>
      </c>
      <c r="L431" s="25">
        <f>IF(#REF!&gt;=#REF!,#REF!-#REF!,"")</f>
        <v>336</v>
      </c>
      <c r="M431" s="4">
        <v>9416</v>
      </c>
      <c r="N431" s="5">
        <v>9.33</v>
      </c>
      <c r="O431" s="5">
        <v>6.92</v>
      </c>
      <c r="P431" s="5">
        <v>2.41</v>
      </c>
      <c r="Q431" s="5">
        <f>#REF!*#REF!</f>
        <v>65158.720000000001</v>
      </c>
      <c r="R431" s="5">
        <v>22692.560000000001</v>
      </c>
      <c r="S431" s="5">
        <f>#REF!-#REF!</f>
        <v>-42466.16</v>
      </c>
      <c r="T431" s="36">
        <f t="shared" si="6"/>
        <v>-0.65173410404624299</v>
      </c>
    </row>
    <row r="432" spans="1:20" x14ac:dyDescent="0.2">
      <c r="A432" s="25" t="s">
        <v>29</v>
      </c>
      <c r="B432" s="25" t="s">
        <v>69</v>
      </c>
      <c r="C432" s="25" t="s">
        <v>51</v>
      </c>
      <c r="D432" s="25" t="s">
        <v>27</v>
      </c>
      <c r="E432" s="25" t="s">
        <v>1916</v>
      </c>
      <c r="F432" s="2">
        <v>41140</v>
      </c>
      <c r="G432" s="23" t="str">
        <f>TEXT(Table2[[#This Row],[Order-Date]],"mmm")</f>
        <v>Aug</v>
      </c>
      <c r="H432">
        <v>2012</v>
      </c>
      <c r="I432">
        <v>353320157</v>
      </c>
      <c r="J432" s="2">
        <v>41143</v>
      </c>
      <c r="K432" s="23">
        <f>WEEKDAY(#REF!,1)</f>
        <v>4</v>
      </c>
      <c r="L432" s="25">
        <f>IF(#REF!&gt;=#REF!,#REF!-#REF!,"")</f>
        <v>3</v>
      </c>
      <c r="M432" s="4">
        <v>4141</v>
      </c>
      <c r="N432" s="5">
        <v>437.2</v>
      </c>
      <c r="O432" s="5">
        <v>263.33</v>
      </c>
      <c r="P432" s="5">
        <v>173.87</v>
      </c>
      <c r="Q432" s="5">
        <f>#REF!*#REF!</f>
        <v>1090449.53</v>
      </c>
      <c r="R432" s="5">
        <v>719995.67</v>
      </c>
      <c r="S432" s="5">
        <f>#REF!-#REF!</f>
        <v>-370453.86</v>
      </c>
      <c r="T432" s="36">
        <f t="shared" si="6"/>
        <v>-0.33972581931416901</v>
      </c>
    </row>
    <row r="433" spans="1:20" x14ac:dyDescent="0.2">
      <c r="A433" s="25" t="s">
        <v>40</v>
      </c>
      <c r="B433" s="25" t="s">
        <v>218</v>
      </c>
      <c r="C433" s="25" t="s">
        <v>22</v>
      </c>
      <c r="D433" s="25" t="s">
        <v>27</v>
      </c>
      <c r="E433" s="25" t="s">
        <v>1917</v>
      </c>
      <c r="F433" s="2">
        <v>42937</v>
      </c>
      <c r="G433" s="23" t="str">
        <f>TEXT(Table2[[#This Row],[Order-Date]],"mmm")</f>
        <v>Jul</v>
      </c>
      <c r="H433">
        <v>2017</v>
      </c>
      <c r="I433">
        <v>956778991</v>
      </c>
      <c r="J433" s="2">
        <v>42972</v>
      </c>
      <c r="K433" s="23">
        <f>WEEKDAY(#REF!,1)</f>
        <v>6</v>
      </c>
      <c r="L433" s="25">
        <f>IF(#REF!&gt;=#REF!,#REF!-#REF!,"")</f>
        <v>35</v>
      </c>
      <c r="M433" s="4">
        <v>1020</v>
      </c>
      <c r="N433" s="5">
        <v>255.28</v>
      </c>
      <c r="O433" s="5">
        <v>159.41999999999999</v>
      </c>
      <c r="P433" s="5">
        <v>95.86</v>
      </c>
      <c r="Q433" s="5">
        <f>#REF!*#REF!</f>
        <v>162608.4</v>
      </c>
      <c r="R433" s="5">
        <v>97777.2</v>
      </c>
      <c r="S433" s="5">
        <f>#REF!-#REF!</f>
        <v>-64831.199999999997</v>
      </c>
      <c r="T433" s="36">
        <f t="shared" si="6"/>
        <v>-0.39869527035503699</v>
      </c>
    </row>
    <row r="434" spans="1:20" x14ac:dyDescent="0.2">
      <c r="A434" s="25" t="s">
        <v>46</v>
      </c>
      <c r="B434" s="25" t="s">
        <v>190</v>
      </c>
      <c r="C434" s="25" t="s">
        <v>22</v>
      </c>
      <c r="D434" s="25" t="s">
        <v>27</v>
      </c>
      <c r="E434" s="25" t="s">
        <v>1916</v>
      </c>
      <c r="F434" s="2">
        <v>42067</v>
      </c>
      <c r="G434" s="23" t="str">
        <f>TEXT(Table2[[#This Row],[Order-Date]],"mmm")</f>
        <v>Mar</v>
      </c>
      <c r="H434">
        <v>2015</v>
      </c>
      <c r="I434">
        <v>324014985</v>
      </c>
      <c r="J434" s="2">
        <v>42281</v>
      </c>
      <c r="K434" s="23">
        <f>WEEKDAY(#REF!,1)</f>
        <v>1</v>
      </c>
      <c r="L434" s="25">
        <f>IF(#REF!&gt;=#REF!,#REF!-#REF!,"")</f>
        <v>214</v>
      </c>
      <c r="M434" s="4">
        <v>2089</v>
      </c>
      <c r="N434" s="5">
        <v>255.28</v>
      </c>
      <c r="O434" s="5">
        <v>159.41999999999999</v>
      </c>
      <c r="P434" s="5">
        <v>95.86</v>
      </c>
      <c r="Q434" s="5">
        <f>#REF!*#REF!</f>
        <v>333028.38</v>
      </c>
      <c r="R434" s="5">
        <v>200251.54</v>
      </c>
      <c r="S434" s="5">
        <f>#REF!-#REF!</f>
        <v>-132776.84</v>
      </c>
      <c r="T434" s="36">
        <f t="shared" si="6"/>
        <v>-0.39869527035503699</v>
      </c>
    </row>
    <row r="435" spans="1:20" x14ac:dyDescent="0.2">
      <c r="A435" s="25" t="s">
        <v>29</v>
      </c>
      <c r="B435" s="25" t="s">
        <v>134</v>
      </c>
      <c r="C435" s="25" t="s">
        <v>34</v>
      </c>
      <c r="D435" s="25" t="s">
        <v>27</v>
      </c>
      <c r="E435" s="25" t="s">
        <v>1916</v>
      </c>
      <c r="F435" s="2">
        <v>41445</v>
      </c>
      <c r="G435" s="23" t="str">
        <f>TEXT(Table2[[#This Row],[Order-Date]],"mmm")</f>
        <v>Jun</v>
      </c>
      <c r="H435">
        <v>2013</v>
      </c>
      <c r="I435">
        <v>645701968</v>
      </c>
      <c r="J435" s="2">
        <v>41476</v>
      </c>
      <c r="K435" s="23">
        <f>WEEKDAY(#REF!,1)</f>
        <v>1</v>
      </c>
      <c r="L435" s="25">
        <f>IF(#REF!&gt;=#REF!,#REF!-#REF!,"")</f>
        <v>31</v>
      </c>
      <c r="M435" s="4">
        <v>6416</v>
      </c>
      <c r="N435" s="5">
        <v>205.7</v>
      </c>
      <c r="O435" s="5">
        <v>117.11</v>
      </c>
      <c r="P435" s="5">
        <v>88.59</v>
      </c>
      <c r="Q435" s="5">
        <f>#REF!*#REF!</f>
        <v>751377.76</v>
      </c>
      <c r="R435" s="5">
        <v>568393.43999999994</v>
      </c>
      <c r="S435" s="5">
        <f>#REF!-#REF!</f>
        <v>-182984.32000000001</v>
      </c>
      <c r="T435" s="36">
        <f t="shared" si="6"/>
        <v>-0.24353172231235601</v>
      </c>
    </row>
    <row r="436" spans="1:20" x14ac:dyDescent="0.2">
      <c r="A436" s="25" t="s">
        <v>32</v>
      </c>
      <c r="B436" s="25" t="s">
        <v>210</v>
      </c>
      <c r="C436" s="25" t="s">
        <v>65</v>
      </c>
      <c r="D436" s="25" t="s">
        <v>27</v>
      </c>
      <c r="E436" s="25" t="s">
        <v>1916</v>
      </c>
      <c r="F436" s="2">
        <v>41492</v>
      </c>
      <c r="G436" s="23" t="str">
        <f>TEXT(Table2[[#This Row],[Order-Date]],"mmm")</f>
        <v>Aug</v>
      </c>
      <c r="H436">
        <v>2013</v>
      </c>
      <c r="I436">
        <v>132826268</v>
      </c>
      <c r="J436" s="2">
        <v>41462</v>
      </c>
      <c r="K436" s="23">
        <f>WEEKDAY(#REF!,1)</f>
        <v>1</v>
      </c>
      <c r="L436" s="25" t="str">
        <f>IF(#REF!&gt;=#REF!,#REF!-#REF!,"")</f>
        <v/>
      </c>
      <c r="M436" s="4">
        <v>5099</v>
      </c>
      <c r="N436" s="5">
        <v>9.33</v>
      </c>
      <c r="O436" s="5">
        <v>6.92</v>
      </c>
      <c r="P436" s="5">
        <v>2.41</v>
      </c>
      <c r="Q436" s="5">
        <f>#REF!*#REF!</f>
        <v>35285.08</v>
      </c>
      <c r="R436" s="5">
        <v>12288.59</v>
      </c>
      <c r="S436" s="5">
        <f>#REF!-#REF!</f>
        <v>-22996.49</v>
      </c>
      <c r="T436" s="36">
        <f t="shared" si="6"/>
        <v>-0.65173410404624299</v>
      </c>
    </row>
    <row r="437" spans="1:20" x14ac:dyDescent="0.2">
      <c r="A437" s="25" t="s">
        <v>46</v>
      </c>
      <c r="B437" s="25" t="s">
        <v>176</v>
      </c>
      <c r="C437" s="25" t="s">
        <v>56</v>
      </c>
      <c r="D437" s="25" t="s">
        <v>27</v>
      </c>
      <c r="E437" s="25" t="s">
        <v>1916</v>
      </c>
      <c r="F437" s="2">
        <v>41515</v>
      </c>
      <c r="G437" s="23" t="str">
        <f>TEXT(Table2[[#This Row],[Order-Date]],"mmm")</f>
        <v>Aug</v>
      </c>
      <c r="H437">
        <v>2013</v>
      </c>
      <c r="I437">
        <v>666686713</v>
      </c>
      <c r="J437" s="2">
        <v>41556</v>
      </c>
      <c r="K437" s="23">
        <f>WEEKDAY(#REF!,1)</f>
        <v>4</v>
      </c>
      <c r="L437" s="25">
        <f>IF(#REF!&gt;=#REF!,#REF!-#REF!,"")</f>
        <v>41</v>
      </c>
      <c r="M437" s="4">
        <v>6269</v>
      </c>
      <c r="N437" s="5">
        <v>421.89</v>
      </c>
      <c r="O437" s="5">
        <v>364.69</v>
      </c>
      <c r="P437" s="5">
        <v>57.2</v>
      </c>
      <c r="Q437" s="5">
        <f>#REF!*#REF!</f>
        <v>2286241.61</v>
      </c>
      <c r="R437" s="5">
        <v>358586.8</v>
      </c>
      <c r="S437" s="5">
        <f>#REF!-#REF!</f>
        <v>-1927654.81</v>
      </c>
      <c r="T437" s="36">
        <f t="shared" si="6"/>
        <v>-0.84315445995228799</v>
      </c>
    </row>
    <row r="438" spans="1:20" x14ac:dyDescent="0.2">
      <c r="A438" s="25" t="s">
        <v>29</v>
      </c>
      <c r="B438" s="25" t="s">
        <v>118</v>
      </c>
      <c r="C438" s="25" t="s">
        <v>49</v>
      </c>
      <c r="D438" s="25" t="s">
        <v>23</v>
      </c>
      <c r="E438" s="25" t="s">
        <v>1917</v>
      </c>
      <c r="F438" s="2">
        <v>41536</v>
      </c>
      <c r="G438" s="23" t="str">
        <f>TEXT(Table2[[#This Row],[Order-Date]],"mmm")</f>
        <v>Sep</v>
      </c>
      <c r="H438">
        <v>2013</v>
      </c>
      <c r="I438">
        <v>148894631</v>
      </c>
      <c r="J438" s="2">
        <v>41542</v>
      </c>
      <c r="K438" s="23">
        <f>WEEKDAY(#REF!,1)</f>
        <v>4</v>
      </c>
      <c r="L438" s="25">
        <f>IF(#REF!&gt;=#REF!,#REF!-#REF!,"")</f>
        <v>6</v>
      </c>
      <c r="M438" s="4">
        <v>365</v>
      </c>
      <c r="N438" s="5">
        <v>651.21</v>
      </c>
      <c r="O438" s="5">
        <v>524.96</v>
      </c>
      <c r="P438" s="5">
        <v>126.25</v>
      </c>
      <c r="Q438" s="5">
        <f>#REF!*#REF!</f>
        <v>191610.4</v>
      </c>
      <c r="R438" s="5">
        <v>46081.25</v>
      </c>
      <c r="S438" s="5">
        <f>#REF!-#REF!</f>
        <v>-145529.15</v>
      </c>
      <c r="T438" s="36">
        <f t="shared" si="6"/>
        <v>-0.75950548613227697</v>
      </c>
    </row>
    <row r="439" spans="1:20" x14ac:dyDescent="0.2">
      <c r="A439" s="25" t="s">
        <v>46</v>
      </c>
      <c r="B439" s="25" t="s">
        <v>171</v>
      </c>
      <c r="C439" s="25" t="s">
        <v>31</v>
      </c>
      <c r="D439" s="25" t="s">
        <v>23</v>
      </c>
      <c r="E439" s="25" t="s">
        <v>1916</v>
      </c>
      <c r="F439" s="2">
        <v>40347</v>
      </c>
      <c r="G439" s="23" t="str">
        <f>TEXT(Table2[[#This Row],[Order-Date]],"mmm")</f>
        <v>Jun</v>
      </c>
      <c r="H439">
        <v>2010</v>
      </c>
      <c r="I439">
        <v>151373851</v>
      </c>
      <c r="J439" s="2">
        <v>40519</v>
      </c>
      <c r="K439" s="23">
        <f>WEEKDAY(#REF!,1)</f>
        <v>3</v>
      </c>
      <c r="L439" s="25">
        <f>IF(#REF!&gt;=#REF!,#REF!-#REF!,"")</f>
        <v>172</v>
      </c>
      <c r="M439" s="4">
        <v>3741</v>
      </c>
      <c r="N439" s="5">
        <v>47.45</v>
      </c>
      <c r="O439" s="5">
        <v>31.79</v>
      </c>
      <c r="P439" s="5">
        <v>15.66</v>
      </c>
      <c r="Q439" s="5">
        <f>#REF!*#REF!</f>
        <v>118926.39</v>
      </c>
      <c r="R439" s="5">
        <v>58584.06</v>
      </c>
      <c r="S439" s="5">
        <f>#REF!-#REF!</f>
        <v>-60342.33</v>
      </c>
      <c r="T439" s="36">
        <f t="shared" si="6"/>
        <v>-0.50739226171752105</v>
      </c>
    </row>
    <row r="440" spans="1:20" x14ac:dyDescent="0.2">
      <c r="A440" s="25" t="s">
        <v>46</v>
      </c>
      <c r="B440" s="25" t="s">
        <v>219</v>
      </c>
      <c r="C440" s="25" t="s">
        <v>39</v>
      </c>
      <c r="D440" s="25" t="s">
        <v>27</v>
      </c>
      <c r="E440" s="25" t="s">
        <v>1916</v>
      </c>
      <c r="F440" s="2">
        <v>42720</v>
      </c>
      <c r="G440" s="23" t="str">
        <f>TEXT(Table2[[#This Row],[Order-Date]],"mmm")</f>
        <v>Dec</v>
      </c>
      <c r="H440">
        <v>2016</v>
      </c>
      <c r="I440">
        <v>966360700</v>
      </c>
      <c r="J440" s="2">
        <v>42762</v>
      </c>
      <c r="K440" s="23">
        <f>WEEKDAY(#REF!,1)</f>
        <v>6</v>
      </c>
      <c r="L440" s="25">
        <f>IF(#REF!&gt;=#REF!,#REF!-#REF!,"")</f>
        <v>42</v>
      </c>
      <c r="M440" s="4">
        <v>6461</v>
      </c>
      <c r="N440" s="5">
        <v>81.73</v>
      </c>
      <c r="O440" s="5">
        <v>56.67</v>
      </c>
      <c r="P440" s="5">
        <v>25.06</v>
      </c>
      <c r="Q440" s="5">
        <f>#REF!*#REF!</f>
        <v>366144.87</v>
      </c>
      <c r="R440" s="5">
        <v>161912.66</v>
      </c>
      <c r="S440" s="5">
        <f>#REF!-#REF!</f>
        <v>-204232.21</v>
      </c>
      <c r="T440" s="36">
        <f t="shared" si="6"/>
        <v>-0.55779071819304704</v>
      </c>
    </row>
    <row r="441" spans="1:20" x14ac:dyDescent="0.2">
      <c r="A441" s="25" t="s">
        <v>20</v>
      </c>
      <c r="B441" s="25" t="s">
        <v>180</v>
      </c>
      <c r="C441" s="25" t="s">
        <v>22</v>
      </c>
      <c r="D441" s="25" t="s">
        <v>23</v>
      </c>
      <c r="E441" s="25" t="s">
        <v>1915</v>
      </c>
      <c r="F441" s="2">
        <v>41368</v>
      </c>
      <c r="G441" s="23" t="str">
        <f>TEXT(Table2[[#This Row],[Order-Date]],"mmm")</f>
        <v>Apr</v>
      </c>
      <c r="H441">
        <v>2013</v>
      </c>
      <c r="I441">
        <v>256404006</v>
      </c>
      <c r="J441" s="2">
        <v>41391</v>
      </c>
      <c r="K441" s="23">
        <f>WEEKDAY(#REF!,1)</f>
        <v>7</v>
      </c>
      <c r="L441" s="25">
        <f>IF(#REF!&gt;=#REF!,#REF!-#REF!,"")</f>
        <v>23</v>
      </c>
      <c r="M441" s="4">
        <v>4498</v>
      </c>
      <c r="N441" s="5">
        <v>255.28</v>
      </c>
      <c r="O441" s="5">
        <v>159.41999999999999</v>
      </c>
      <c r="P441" s="5">
        <v>95.86</v>
      </c>
      <c r="Q441" s="5">
        <f>#REF!*#REF!</f>
        <v>717071.16</v>
      </c>
      <c r="R441" s="5">
        <v>431178.28</v>
      </c>
      <c r="S441" s="5">
        <f>#REF!-#REF!</f>
        <v>-285892.88</v>
      </c>
      <c r="T441" s="36">
        <f t="shared" si="6"/>
        <v>-0.39869527035503699</v>
      </c>
    </row>
    <row r="442" spans="1:20" x14ac:dyDescent="0.2">
      <c r="A442" s="25" t="s">
        <v>20</v>
      </c>
      <c r="B442" s="25" t="s">
        <v>114</v>
      </c>
      <c r="C442" s="25" t="s">
        <v>85</v>
      </c>
      <c r="D442" s="25" t="s">
        <v>23</v>
      </c>
      <c r="E442" s="25" t="s">
        <v>1918</v>
      </c>
      <c r="F442" s="2">
        <v>40339</v>
      </c>
      <c r="G442" s="23" t="str">
        <f>TEXT(Table2[[#This Row],[Order-Date]],"mmm")</f>
        <v>Jun</v>
      </c>
      <c r="H442">
        <v>2010</v>
      </c>
      <c r="I442">
        <v>704365098</v>
      </c>
      <c r="J442" s="2">
        <v>40505</v>
      </c>
      <c r="K442" s="23">
        <f>WEEKDAY(#REF!,1)</f>
        <v>3</v>
      </c>
      <c r="L442" s="25">
        <f>IF(#REF!&gt;=#REF!,#REF!-#REF!,"")</f>
        <v>166</v>
      </c>
      <c r="M442" s="4">
        <v>6140</v>
      </c>
      <c r="N442" s="5">
        <v>668.27</v>
      </c>
      <c r="O442" s="5">
        <v>502.54</v>
      </c>
      <c r="P442" s="5">
        <v>165.73</v>
      </c>
      <c r="Q442" s="5">
        <f>#REF!*#REF!</f>
        <v>3085595.6</v>
      </c>
      <c r="R442" s="5">
        <v>1017582.2</v>
      </c>
      <c r="S442" s="5">
        <f>#REF!-#REF!</f>
        <v>-2068013.4</v>
      </c>
      <c r="T442" s="36">
        <f t="shared" si="6"/>
        <v>-0.67021530624427905</v>
      </c>
    </row>
    <row r="443" spans="1:20" x14ac:dyDescent="0.2">
      <c r="A443" s="25" t="s">
        <v>46</v>
      </c>
      <c r="B443" s="25" t="s">
        <v>115</v>
      </c>
      <c r="C443" s="25" t="s">
        <v>22</v>
      </c>
      <c r="D443" s="25" t="s">
        <v>23</v>
      </c>
      <c r="E443" s="25" t="s">
        <v>1918</v>
      </c>
      <c r="F443" s="2">
        <v>40306</v>
      </c>
      <c r="G443" s="23" t="str">
        <f>TEXT(Table2[[#This Row],[Order-Date]],"mmm")</f>
        <v>May</v>
      </c>
      <c r="H443">
        <v>2010</v>
      </c>
      <c r="I443">
        <v>563417804</v>
      </c>
      <c r="J443" s="2">
        <v>40246</v>
      </c>
      <c r="K443" s="23">
        <f>WEEKDAY(#REF!,1)</f>
        <v>3</v>
      </c>
      <c r="L443" s="25" t="str">
        <f>IF(#REF!&gt;=#REF!,#REF!-#REF!,"")</f>
        <v/>
      </c>
      <c r="M443" s="4">
        <v>6703</v>
      </c>
      <c r="N443" s="5">
        <v>255.28</v>
      </c>
      <c r="O443" s="5">
        <v>159.41999999999999</v>
      </c>
      <c r="P443" s="5">
        <v>95.86</v>
      </c>
      <c r="Q443" s="5">
        <f>#REF!*#REF!</f>
        <v>1068592.26</v>
      </c>
      <c r="R443" s="5">
        <v>642549.57999999996</v>
      </c>
      <c r="S443" s="5">
        <f>#REF!-#REF!</f>
        <v>-426042.68</v>
      </c>
      <c r="T443" s="36">
        <f t="shared" si="6"/>
        <v>-0.39869527035503699</v>
      </c>
    </row>
    <row r="444" spans="1:20" x14ac:dyDescent="0.2">
      <c r="A444" s="25" t="s">
        <v>37</v>
      </c>
      <c r="B444" s="25" t="s">
        <v>38</v>
      </c>
      <c r="C444" s="25" t="s">
        <v>77</v>
      </c>
      <c r="D444" s="25" t="s">
        <v>27</v>
      </c>
      <c r="E444" s="25" t="s">
        <v>1917</v>
      </c>
      <c r="F444" s="2">
        <v>41741</v>
      </c>
      <c r="G444" s="23" t="str">
        <f>TEXT(Table2[[#This Row],[Order-Date]],"mmm")</f>
        <v>Apr</v>
      </c>
      <c r="H444">
        <v>2014</v>
      </c>
      <c r="I444">
        <v>407048451</v>
      </c>
      <c r="J444" s="2">
        <v>42027</v>
      </c>
      <c r="K444" s="23">
        <f>WEEKDAY(#REF!,1)</f>
        <v>6</v>
      </c>
      <c r="L444" s="25">
        <f>IF(#REF!&gt;=#REF!,#REF!-#REF!,"")</f>
        <v>286</v>
      </c>
      <c r="M444" s="4">
        <v>3537</v>
      </c>
      <c r="N444" s="5">
        <v>154.06</v>
      </c>
      <c r="O444" s="5">
        <v>90.93</v>
      </c>
      <c r="P444" s="5">
        <v>63.13</v>
      </c>
      <c r="Q444" s="5">
        <f>#REF!*#REF!</f>
        <v>321619.40999999997</v>
      </c>
      <c r="R444" s="5">
        <v>223290.81</v>
      </c>
      <c r="S444" s="5">
        <f>#REF!-#REF!</f>
        <v>-98328.6</v>
      </c>
      <c r="T444" s="36">
        <f t="shared" si="6"/>
        <v>-0.30572968217309998</v>
      </c>
    </row>
    <row r="445" spans="1:20" x14ac:dyDescent="0.2">
      <c r="A445" s="25" t="s">
        <v>32</v>
      </c>
      <c r="B445" s="25" t="s">
        <v>166</v>
      </c>
      <c r="C445" s="25" t="s">
        <v>31</v>
      </c>
      <c r="D445" s="25" t="s">
        <v>27</v>
      </c>
      <c r="E445" s="25" t="s">
        <v>1915</v>
      </c>
      <c r="F445" s="2">
        <v>42237</v>
      </c>
      <c r="G445" s="23" t="str">
        <f>TEXT(Table2[[#This Row],[Order-Date]],"mmm")</f>
        <v>Aug</v>
      </c>
      <c r="H445">
        <v>2015</v>
      </c>
      <c r="I445">
        <v>879055869</v>
      </c>
      <c r="J445" s="2">
        <v>42261</v>
      </c>
      <c r="K445" s="23">
        <f>WEEKDAY(#REF!,1)</f>
        <v>2</v>
      </c>
      <c r="L445" s="25">
        <f>IF(#REF!&gt;=#REF!,#REF!-#REF!,"")</f>
        <v>24</v>
      </c>
      <c r="M445" s="4">
        <v>1021</v>
      </c>
      <c r="N445" s="5">
        <v>47.45</v>
      </c>
      <c r="O445" s="5">
        <v>31.79</v>
      </c>
      <c r="P445" s="5">
        <v>15.66</v>
      </c>
      <c r="Q445" s="5">
        <f>#REF!*#REF!</f>
        <v>32457.59</v>
      </c>
      <c r="R445" s="5">
        <v>15988.86</v>
      </c>
      <c r="S445" s="5">
        <f>#REF!-#REF!</f>
        <v>-16468.73</v>
      </c>
      <c r="T445" s="36">
        <f t="shared" si="6"/>
        <v>-0.50739226171752105</v>
      </c>
    </row>
    <row r="446" spans="1:20" x14ac:dyDescent="0.2">
      <c r="A446" s="25" t="s">
        <v>29</v>
      </c>
      <c r="B446" s="25" t="s">
        <v>181</v>
      </c>
      <c r="C446" s="25" t="s">
        <v>22</v>
      </c>
      <c r="D446" s="25" t="s">
        <v>23</v>
      </c>
      <c r="E446" s="25" t="s">
        <v>1916</v>
      </c>
      <c r="F446" s="2">
        <v>41337</v>
      </c>
      <c r="G446" s="23" t="str">
        <f>TEXT(Table2[[#This Row],[Order-Date]],"mmm")</f>
        <v>Mar</v>
      </c>
      <c r="H446">
        <v>2013</v>
      </c>
      <c r="I446">
        <v>443551385</v>
      </c>
      <c r="J446" s="2">
        <v>41522</v>
      </c>
      <c r="K446" s="23">
        <f>WEEKDAY(#REF!,1)</f>
        <v>5</v>
      </c>
      <c r="L446" s="25">
        <f>IF(#REF!&gt;=#REF!,#REF!-#REF!,"")</f>
        <v>185</v>
      </c>
      <c r="M446" s="4">
        <v>5566</v>
      </c>
      <c r="N446" s="5">
        <v>255.28</v>
      </c>
      <c r="O446" s="5">
        <v>159.41999999999999</v>
      </c>
      <c r="P446" s="5">
        <v>95.86</v>
      </c>
      <c r="Q446" s="5">
        <f>#REF!*#REF!</f>
        <v>887331.72</v>
      </c>
      <c r="R446" s="5">
        <v>533556.76</v>
      </c>
      <c r="S446" s="5">
        <f>#REF!-#REF!</f>
        <v>-353774.96</v>
      </c>
      <c r="T446" s="36">
        <f t="shared" si="6"/>
        <v>-0.39869527035503699</v>
      </c>
    </row>
    <row r="447" spans="1:20" x14ac:dyDescent="0.2">
      <c r="A447" s="25" t="s">
        <v>37</v>
      </c>
      <c r="B447" s="25" t="s">
        <v>102</v>
      </c>
      <c r="C447" s="25" t="s">
        <v>39</v>
      </c>
      <c r="D447" s="25" t="s">
        <v>23</v>
      </c>
      <c r="E447" s="25" t="s">
        <v>1916</v>
      </c>
      <c r="F447" s="2">
        <v>41330</v>
      </c>
      <c r="G447" s="23" t="str">
        <f>TEXT(Table2[[#This Row],[Order-Date]],"mmm")</f>
        <v>Feb</v>
      </c>
      <c r="H447">
        <v>2013</v>
      </c>
      <c r="I447">
        <v>334958827</v>
      </c>
      <c r="J447" s="2">
        <v>41333</v>
      </c>
      <c r="K447" s="23">
        <f>WEEKDAY(#REF!,1)</f>
        <v>5</v>
      </c>
      <c r="L447" s="25">
        <f>IF(#REF!&gt;=#REF!,#REF!-#REF!,"")</f>
        <v>3</v>
      </c>
      <c r="M447" s="4">
        <v>615</v>
      </c>
      <c r="N447" s="5">
        <v>81.73</v>
      </c>
      <c r="O447" s="5">
        <v>56.67</v>
      </c>
      <c r="P447" s="5">
        <v>25.06</v>
      </c>
      <c r="Q447" s="5">
        <f>#REF!*#REF!</f>
        <v>34852.050000000003</v>
      </c>
      <c r="R447" s="5">
        <v>15411.9</v>
      </c>
      <c r="S447" s="5">
        <f>#REF!-#REF!</f>
        <v>-19440.150000000001</v>
      </c>
      <c r="T447" s="36">
        <f t="shared" si="6"/>
        <v>-0.55779071819304704</v>
      </c>
    </row>
    <row r="448" spans="1:20" x14ac:dyDescent="0.2">
      <c r="A448" s="25" t="s">
        <v>29</v>
      </c>
      <c r="B448" s="25" t="s">
        <v>212</v>
      </c>
      <c r="C448" s="25" t="s">
        <v>42</v>
      </c>
      <c r="D448" s="25" t="s">
        <v>27</v>
      </c>
      <c r="E448" s="25" t="s">
        <v>1917</v>
      </c>
      <c r="F448" s="2">
        <v>41946</v>
      </c>
      <c r="G448" s="23" t="str">
        <f>TEXT(Table2[[#This Row],[Order-Date]],"mmm")</f>
        <v>Nov</v>
      </c>
      <c r="H448">
        <v>2014</v>
      </c>
      <c r="I448">
        <v>508014523</v>
      </c>
      <c r="J448" s="2">
        <v>41718</v>
      </c>
      <c r="K448" s="23">
        <f>WEEKDAY(#REF!,1)</f>
        <v>5</v>
      </c>
      <c r="L448" s="25" t="str">
        <f>IF(#REF!&gt;=#REF!,#REF!-#REF!,"")</f>
        <v/>
      </c>
      <c r="M448" s="4">
        <v>1642</v>
      </c>
      <c r="N448" s="5">
        <v>109.28</v>
      </c>
      <c r="O448" s="5">
        <v>35.840000000000003</v>
      </c>
      <c r="P448" s="5">
        <v>73.44</v>
      </c>
      <c r="Q448" s="5">
        <f>#REF!*#REF!</f>
        <v>58849.279999999999</v>
      </c>
      <c r="R448" s="5">
        <v>120588.48</v>
      </c>
      <c r="S448" s="5">
        <f>#REF!-#REF!</f>
        <v>61739.199999999997</v>
      </c>
      <c r="T448" s="36">
        <f t="shared" si="6"/>
        <v>1.0491071428571399</v>
      </c>
    </row>
    <row r="449" spans="1:20" x14ac:dyDescent="0.2">
      <c r="A449" s="25" t="s">
        <v>29</v>
      </c>
      <c r="B449" s="25" t="s">
        <v>161</v>
      </c>
      <c r="C449" s="25" t="s">
        <v>49</v>
      </c>
      <c r="D449" s="25" t="s">
        <v>23</v>
      </c>
      <c r="E449" s="25" t="s">
        <v>1918</v>
      </c>
      <c r="F449" s="2">
        <v>41128</v>
      </c>
      <c r="G449" s="23" t="str">
        <f>TEXT(Table2[[#This Row],[Order-Date]],"mmm")</f>
        <v>Aug</v>
      </c>
      <c r="H449">
        <v>2012</v>
      </c>
      <c r="I449">
        <v>987767302</v>
      </c>
      <c r="J449" s="2">
        <v>40916</v>
      </c>
      <c r="K449" s="23">
        <f>WEEKDAY(#REF!,1)</f>
        <v>1</v>
      </c>
      <c r="L449" s="25" t="str">
        <f>IF(#REF!&gt;=#REF!,#REF!-#REF!,"")</f>
        <v/>
      </c>
      <c r="M449" s="4">
        <v>1150</v>
      </c>
      <c r="N449" s="5">
        <v>651.21</v>
      </c>
      <c r="O449" s="5">
        <v>524.96</v>
      </c>
      <c r="P449" s="5">
        <v>126.25</v>
      </c>
      <c r="Q449" s="5">
        <f>#REF!*#REF!</f>
        <v>603704</v>
      </c>
      <c r="R449" s="5">
        <v>145187.5</v>
      </c>
      <c r="S449" s="5">
        <f>#REF!-#REF!</f>
        <v>-458516.5</v>
      </c>
      <c r="T449" s="36">
        <f t="shared" si="6"/>
        <v>-0.75950548613227697</v>
      </c>
    </row>
    <row r="450" spans="1:20" x14ac:dyDescent="0.2">
      <c r="A450" s="25" t="s">
        <v>20</v>
      </c>
      <c r="B450" s="25" t="s">
        <v>179</v>
      </c>
      <c r="C450" s="25" t="s">
        <v>56</v>
      </c>
      <c r="D450" s="25" t="s">
        <v>27</v>
      </c>
      <c r="E450" s="25" t="s">
        <v>1916</v>
      </c>
      <c r="F450" s="2">
        <v>41241</v>
      </c>
      <c r="G450" s="23" t="str">
        <f>TEXT(Table2[[#This Row],[Order-Date]],"mmm")</f>
        <v>Nov</v>
      </c>
      <c r="H450">
        <v>2012</v>
      </c>
      <c r="I450">
        <v>519578492</v>
      </c>
      <c r="J450" s="2">
        <v>41272</v>
      </c>
      <c r="K450" s="23">
        <f>WEEKDAY(#REF!,1)</f>
        <v>7</v>
      </c>
      <c r="L450" s="25">
        <f>IF(#REF!&gt;=#REF!,#REF!-#REF!,"")</f>
        <v>31</v>
      </c>
      <c r="M450" s="4">
        <v>3677</v>
      </c>
      <c r="N450" s="5">
        <v>421.89</v>
      </c>
      <c r="O450" s="5">
        <v>364.69</v>
      </c>
      <c r="P450" s="5">
        <v>57.2</v>
      </c>
      <c r="Q450" s="5">
        <f>#REF!*#REF!</f>
        <v>1340965.1299999999</v>
      </c>
      <c r="R450" s="5">
        <v>210324.4</v>
      </c>
      <c r="S450" s="5">
        <f>#REF!-#REF!</f>
        <v>-1130640.73</v>
      </c>
      <c r="T450" s="36">
        <f t="shared" si="6"/>
        <v>-0.84315445995228799</v>
      </c>
    </row>
    <row r="451" spans="1:20" x14ac:dyDescent="0.2">
      <c r="A451" s="25" t="s">
        <v>37</v>
      </c>
      <c r="B451" s="25" t="s">
        <v>169</v>
      </c>
      <c r="C451" s="25" t="s">
        <v>26</v>
      </c>
      <c r="D451" s="25" t="s">
        <v>27</v>
      </c>
      <c r="E451" s="25" t="s">
        <v>1915</v>
      </c>
      <c r="F451" s="2">
        <v>42892</v>
      </c>
      <c r="G451" s="23" t="str">
        <f>TEXT(Table2[[#This Row],[Order-Date]],"mmm")</f>
        <v>Jun</v>
      </c>
      <c r="H451">
        <v>2017</v>
      </c>
      <c r="I451">
        <v>619121921</v>
      </c>
      <c r="J451" s="2">
        <v>43014</v>
      </c>
      <c r="K451" s="23">
        <f>WEEKDAY(#REF!,1)</f>
        <v>6</v>
      </c>
      <c r="L451" s="25">
        <f>IF(#REF!&gt;=#REF!,#REF!-#REF!,"")</f>
        <v>122</v>
      </c>
      <c r="M451" s="4">
        <v>789</v>
      </c>
      <c r="N451" s="5">
        <v>152.58000000000001</v>
      </c>
      <c r="O451" s="5">
        <v>97.44</v>
      </c>
      <c r="P451" s="5">
        <v>55.14</v>
      </c>
      <c r="Q451" s="5">
        <f>#REF!*#REF!</f>
        <v>76880.160000000003</v>
      </c>
      <c r="R451" s="5">
        <v>43505.46</v>
      </c>
      <c r="S451" s="5">
        <f>#REF!-#REF!</f>
        <v>-33374.699999999997</v>
      </c>
      <c r="T451" s="36">
        <f t="shared" ref="T451:T514" si="7">S451/Q451</f>
        <v>-0.43411330049261099</v>
      </c>
    </row>
    <row r="452" spans="1:20" x14ac:dyDescent="0.2">
      <c r="A452" s="25" t="s">
        <v>37</v>
      </c>
      <c r="B452" s="25" t="s">
        <v>62</v>
      </c>
      <c r="C452" s="25" t="s">
        <v>22</v>
      </c>
      <c r="D452" s="25" t="s">
        <v>27</v>
      </c>
      <c r="E452" s="25" t="s">
        <v>1917</v>
      </c>
      <c r="F452" s="2">
        <v>41659</v>
      </c>
      <c r="G452" s="23" t="str">
        <f>TEXT(Table2[[#This Row],[Order-Date]],"mmm")</f>
        <v>Jan</v>
      </c>
      <c r="H452">
        <v>2014</v>
      </c>
      <c r="I452">
        <v>622383916</v>
      </c>
      <c r="J452" s="2">
        <v>41688</v>
      </c>
      <c r="K452" s="23">
        <f>WEEKDAY(#REF!,1)</f>
        <v>3</v>
      </c>
      <c r="L452" s="25">
        <f>IF(#REF!&gt;=#REF!,#REF!-#REF!,"")</f>
        <v>29</v>
      </c>
      <c r="M452" s="4">
        <v>6086</v>
      </c>
      <c r="N452" s="5">
        <v>255.28</v>
      </c>
      <c r="O452" s="5">
        <v>159.41999999999999</v>
      </c>
      <c r="P452" s="5">
        <v>95.86</v>
      </c>
      <c r="Q452" s="5">
        <f>#REF!*#REF!</f>
        <v>970230.12</v>
      </c>
      <c r="R452" s="5">
        <v>583403.96</v>
      </c>
      <c r="S452" s="5">
        <f>#REF!-#REF!</f>
        <v>-386826.16</v>
      </c>
      <c r="T452" s="36">
        <f t="shared" si="7"/>
        <v>-0.39869527035503699</v>
      </c>
    </row>
    <row r="453" spans="1:20" x14ac:dyDescent="0.2">
      <c r="A453" s="25" t="s">
        <v>32</v>
      </c>
      <c r="B453" s="25" t="s">
        <v>135</v>
      </c>
      <c r="C453" s="25" t="s">
        <v>42</v>
      </c>
      <c r="D453" s="25" t="s">
        <v>27</v>
      </c>
      <c r="E453" s="25" t="s">
        <v>1916</v>
      </c>
      <c r="F453" s="2">
        <v>40308</v>
      </c>
      <c r="G453" s="23" t="str">
        <f>TEXT(Table2[[#This Row],[Order-Date]],"mmm")</f>
        <v>May</v>
      </c>
      <c r="H453">
        <v>2010</v>
      </c>
      <c r="I453">
        <v>835663306</v>
      </c>
      <c r="J453" s="2">
        <v>40248</v>
      </c>
      <c r="K453" s="23">
        <f>WEEKDAY(#REF!,1)</f>
        <v>5</v>
      </c>
      <c r="L453" s="25" t="str">
        <f>IF(#REF!&gt;=#REF!,#REF!-#REF!,"")</f>
        <v/>
      </c>
      <c r="M453" s="4">
        <v>197</v>
      </c>
      <c r="N453" s="5">
        <v>109.28</v>
      </c>
      <c r="O453" s="5">
        <v>35.840000000000003</v>
      </c>
      <c r="P453" s="5">
        <v>73.44</v>
      </c>
      <c r="Q453" s="5">
        <f>#REF!*#REF!</f>
        <v>7060.48</v>
      </c>
      <c r="R453" s="5">
        <v>14467.68</v>
      </c>
      <c r="S453" s="5">
        <f>#REF!-#REF!</f>
        <v>7407.2</v>
      </c>
      <c r="T453" s="36">
        <f t="shared" si="7"/>
        <v>1.0491071428571399</v>
      </c>
    </row>
    <row r="454" spans="1:20" x14ac:dyDescent="0.2">
      <c r="A454" s="25" t="s">
        <v>37</v>
      </c>
      <c r="B454" s="25" t="s">
        <v>155</v>
      </c>
      <c r="C454" s="25" t="s">
        <v>39</v>
      </c>
      <c r="D454" s="25" t="s">
        <v>23</v>
      </c>
      <c r="E454" s="25" t="s">
        <v>1918</v>
      </c>
      <c r="F454" s="2">
        <v>42437</v>
      </c>
      <c r="G454" s="23" t="str">
        <f>TEXT(Table2[[#This Row],[Order-Date]],"mmm")</f>
        <v>Mar</v>
      </c>
      <c r="H454">
        <v>2016</v>
      </c>
      <c r="I454">
        <v>285571420</v>
      </c>
      <c r="J454" s="2">
        <v>42626</v>
      </c>
      <c r="K454" s="23">
        <f>WEEKDAY(#REF!,1)</f>
        <v>3</v>
      </c>
      <c r="L454" s="25">
        <f>IF(#REF!&gt;=#REF!,#REF!-#REF!,"")</f>
        <v>189</v>
      </c>
      <c r="M454" s="4">
        <v>5784</v>
      </c>
      <c r="N454" s="5">
        <v>81.73</v>
      </c>
      <c r="O454" s="5">
        <v>56.67</v>
      </c>
      <c r="P454" s="5">
        <v>25.06</v>
      </c>
      <c r="Q454" s="5">
        <f>#REF!*#REF!</f>
        <v>327779.28000000003</v>
      </c>
      <c r="R454" s="5">
        <v>144947.04</v>
      </c>
      <c r="S454" s="5">
        <f>#REF!-#REF!</f>
        <v>-182832.24</v>
      </c>
      <c r="T454" s="36">
        <f t="shared" si="7"/>
        <v>-0.55779071819304704</v>
      </c>
    </row>
    <row r="455" spans="1:20" x14ac:dyDescent="0.2">
      <c r="A455" s="25" t="s">
        <v>37</v>
      </c>
      <c r="B455" s="25" t="s">
        <v>62</v>
      </c>
      <c r="C455" s="25" t="s">
        <v>22</v>
      </c>
      <c r="D455" s="25" t="s">
        <v>23</v>
      </c>
      <c r="E455" s="25" t="s">
        <v>1918</v>
      </c>
      <c r="F455" s="2">
        <v>42056</v>
      </c>
      <c r="G455" s="23" t="str">
        <f>TEXT(Table2[[#This Row],[Order-Date]],"mmm")</f>
        <v>Feb</v>
      </c>
      <c r="H455">
        <v>2015</v>
      </c>
      <c r="I455">
        <v>769032084</v>
      </c>
      <c r="J455" s="2">
        <v>42067</v>
      </c>
      <c r="K455" s="23">
        <f>WEEKDAY(#REF!,1)</f>
        <v>4</v>
      </c>
      <c r="L455" s="25">
        <f>IF(#REF!&gt;=#REF!,#REF!-#REF!,"")</f>
        <v>11</v>
      </c>
      <c r="M455" s="4">
        <v>2538</v>
      </c>
      <c r="N455" s="5">
        <v>255.28</v>
      </c>
      <c r="O455" s="5">
        <v>159.41999999999999</v>
      </c>
      <c r="P455" s="5">
        <v>95.86</v>
      </c>
      <c r="Q455" s="5">
        <f>#REF!*#REF!</f>
        <v>404607.96</v>
      </c>
      <c r="R455" s="5">
        <v>243292.68</v>
      </c>
      <c r="S455" s="5">
        <f>#REF!-#REF!</f>
        <v>-161315.28</v>
      </c>
      <c r="T455" s="36">
        <f t="shared" si="7"/>
        <v>-0.39869527035503699</v>
      </c>
    </row>
    <row r="456" spans="1:20" x14ac:dyDescent="0.2">
      <c r="A456" s="25" t="s">
        <v>46</v>
      </c>
      <c r="B456" s="25" t="s">
        <v>190</v>
      </c>
      <c r="C456" s="25" t="s">
        <v>77</v>
      </c>
      <c r="D456" s="25" t="s">
        <v>27</v>
      </c>
      <c r="E456" s="25" t="s">
        <v>1916</v>
      </c>
      <c r="F456" s="2">
        <v>41566</v>
      </c>
      <c r="G456" s="23" t="str">
        <f>TEXT(Table2[[#This Row],[Order-Date]],"mmm")</f>
        <v>Oct</v>
      </c>
      <c r="H456">
        <v>2013</v>
      </c>
      <c r="I456">
        <v>103281629</v>
      </c>
      <c r="J456" s="2">
        <v>41405</v>
      </c>
      <c r="K456" s="23">
        <f>WEEKDAY(#REF!,1)</f>
        <v>7</v>
      </c>
      <c r="L456" s="25" t="str">
        <f>IF(#REF!&gt;=#REF!,#REF!-#REF!,"")</f>
        <v/>
      </c>
      <c r="M456" s="4">
        <v>2184</v>
      </c>
      <c r="N456" s="5">
        <v>154.06</v>
      </c>
      <c r="O456" s="5">
        <v>90.93</v>
      </c>
      <c r="P456" s="5">
        <v>63.13</v>
      </c>
      <c r="Q456" s="5">
        <f>#REF!*#REF!</f>
        <v>198591.12</v>
      </c>
      <c r="R456" s="5">
        <v>137875.92000000001</v>
      </c>
      <c r="S456" s="5">
        <f>#REF!-#REF!</f>
        <v>-60715.199999999997</v>
      </c>
      <c r="T456" s="36">
        <f t="shared" si="7"/>
        <v>-0.30572968217309998</v>
      </c>
    </row>
    <row r="457" spans="1:20" x14ac:dyDescent="0.2">
      <c r="A457" s="25" t="s">
        <v>20</v>
      </c>
      <c r="B457" s="25" t="s">
        <v>217</v>
      </c>
      <c r="C457" s="25" t="s">
        <v>34</v>
      </c>
      <c r="D457" s="25" t="s">
        <v>23</v>
      </c>
      <c r="E457" s="25" t="s">
        <v>1916</v>
      </c>
      <c r="F457" s="2">
        <v>42818</v>
      </c>
      <c r="G457" s="23" t="str">
        <f>TEXT(Table2[[#This Row],[Order-Date]],"mmm")</f>
        <v>Mar</v>
      </c>
      <c r="H457">
        <v>2017</v>
      </c>
      <c r="I457">
        <v>675868880</v>
      </c>
      <c r="J457" s="2">
        <v>43044</v>
      </c>
      <c r="K457" s="23">
        <f>WEEKDAY(#REF!,1)</f>
        <v>1</v>
      </c>
      <c r="L457" s="25">
        <f>IF(#REF!&gt;=#REF!,#REF!-#REF!,"")</f>
        <v>226</v>
      </c>
      <c r="M457" s="4">
        <v>3476</v>
      </c>
      <c r="N457" s="5">
        <v>205.7</v>
      </c>
      <c r="O457" s="5">
        <v>117.11</v>
      </c>
      <c r="P457" s="5">
        <v>88.59</v>
      </c>
      <c r="Q457" s="5">
        <f>#REF!*#REF!</f>
        <v>407074.36</v>
      </c>
      <c r="R457" s="5">
        <v>307938.84000000003</v>
      </c>
      <c r="S457" s="5">
        <f>#REF!-#REF!</f>
        <v>-99135.52</v>
      </c>
      <c r="T457" s="36">
        <f t="shared" si="7"/>
        <v>-0.24353172231235601</v>
      </c>
    </row>
    <row r="458" spans="1:20" x14ac:dyDescent="0.2">
      <c r="A458" s="25" t="s">
        <v>46</v>
      </c>
      <c r="B458" s="25" t="s">
        <v>199</v>
      </c>
      <c r="C458" s="25" t="s">
        <v>65</v>
      </c>
      <c r="D458" s="25" t="s">
        <v>27</v>
      </c>
      <c r="E458" s="25" t="s">
        <v>1915</v>
      </c>
      <c r="F458" s="2">
        <v>42461</v>
      </c>
      <c r="G458" s="23" t="str">
        <f>TEXT(Table2[[#This Row],[Order-Date]],"mmm")</f>
        <v>Apr</v>
      </c>
      <c r="H458">
        <v>2016</v>
      </c>
      <c r="I458">
        <v>894655168</v>
      </c>
      <c r="J458" s="2">
        <v>42395</v>
      </c>
      <c r="K458" s="23">
        <f>WEEKDAY(#REF!,1)</f>
        <v>3</v>
      </c>
      <c r="L458" s="25" t="str">
        <f>IF(#REF!&gt;=#REF!,#REF!-#REF!,"")</f>
        <v/>
      </c>
      <c r="M458" s="4">
        <v>7200</v>
      </c>
      <c r="N458" s="5">
        <v>9.33</v>
      </c>
      <c r="O458" s="5">
        <v>6.92</v>
      </c>
      <c r="P458" s="5">
        <v>2.41</v>
      </c>
      <c r="Q458" s="5">
        <f>#REF!*#REF!</f>
        <v>49824</v>
      </c>
      <c r="R458" s="5">
        <v>17352</v>
      </c>
      <c r="S458" s="5">
        <f>#REF!-#REF!</f>
        <v>-32472</v>
      </c>
      <c r="T458" s="36">
        <f t="shared" si="7"/>
        <v>-0.65173410404624299</v>
      </c>
    </row>
    <row r="459" spans="1:20" x14ac:dyDescent="0.2">
      <c r="A459" s="25" t="s">
        <v>46</v>
      </c>
      <c r="B459" s="25" t="s">
        <v>173</v>
      </c>
      <c r="C459" s="25" t="s">
        <v>65</v>
      </c>
      <c r="D459" s="25" t="s">
        <v>23</v>
      </c>
      <c r="E459" s="25" t="s">
        <v>1915</v>
      </c>
      <c r="F459" s="2">
        <v>41328</v>
      </c>
      <c r="G459" s="23" t="str">
        <f>TEXT(Table2[[#This Row],[Order-Date]],"mmm")</f>
        <v>Feb</v>
      </c>
      <c r="H459">
        <v>2013</v>
      </c>
      <c r="I459">
        <v>137814319</v>
      </c>
      <c r="J459" s="2">
        <v>41347</v>
      </c>
      <c r="K459" s="23">
        <f>WEEKDAY(#REF!,1)</f>
        <v>5</v>
      </c>
      <c r="L459" s="25">
        <f>IF(#REF!&gt;=#REF!,#REF!-#REF!,"")</f>
        <v>19</v>
      </c>
      <c r="M459" s="4">
        <v>1174</v>
      </c>
      <c r="N459" s="5">
        <v>9.33</v>
      </c>
      <c r="O459" s="5">
        <v>6.92</v>
      </c>
      <c r="P459" s="5">
        <v>2.41</v>
      </c>
      <c r="Q459" s="5">
        <f>#REF!*#REF!</f>
        <v>8124.08</v>
      </c>
      <c r="R459" s="5">
        <v>2829.34</v>
      </c>
      <c r="S459" s="5">
        <f>#REF!-#REF!</f>
        <v>-5294.74</v>
      </c>
      <c r="T459" s="36">
        <f t="shared" si="7"/>
        <v>-0.65173410404624299</v>
      </c>
    </row>
    <row r="460" spans="1:20" x14ac:dyDescent="0.2">
      <c r="A460" s="25" t="s">
        <v>29</v>
      </c>
      <c r="B460" s="25" t="s">
        <v>202</v>
      </c>
      <c r="C460" s="25" t="s">
        <v>22</v>
      </c>
      <c r="D460" s="25" t="s">
        <v>27</v>
      </c>
      <c r="E460" s="25" t="s">
        <v>1917</v>
      </c>
      <c r="F460" s="2">
        <v>41171</v>
      </c>
      <c r="G460" s="23" t="str">
        <f>TEXT(Table2[[#This Row],[Order-Date]],"mmm")</f>
        <v>Sep</v>
      </c>
      <c r="H460">
        <v>2012</v>
      </c>
      <c r="I460">
        <v>103832662</v>
      </c>
      <c r="J460" s="2">
        <v>41202</v>
      </c>
      <c r="K460" s="23">
        <f>WEEKDAY(#REF!,1)</f>
        <v>7</v>
      </c>
      <c r="L460" s="25">
        <f>IF(#REF!&gt;=#REF!,#REF!-#REF!,"")</f>
        <v>31</v>
      </c>
      <c r="M460" s="4">
        <v>5247</v>
      </c>
      <c r="N460" s="5">
        <v>255.28</v>
      </c>
      <c r="O460" s="5">
        <v>159.41999999999999</v>
      </c>
      <c r="P460" s="5">
        <v>95.86</v>
      </c>
      <c r="Q460" s="5">
        <f>#REF!*#REF!</f>
        <v>836476.74</v>
      </c>
      <c r="R460" s="5">
        <v>502977.42</v>
      </c>
      <c r="S460" s="5">
        <f>#REF!-#REF!</f>
        <v>-333499.32</v>
      </c>
      <c r="T460" s="36">
        <f t="shared" si="7"/>
        <v>-0.39869527035503699</v>
      </c>
    </row>
    <row r="461" spans="1:20" x14ac:dyDescent="0.2">
      <c r="A461" s="25" t="s">
        <v>37</v>
      </c>
      <c r="B461" s="25" t="s">
        <v>155</v>
      </c>
      <c r="C461" s="25" t="s">
        <v>39</v>
      </c>
      <c r="D461" s="25" t="s">
        <v>27</v>
      </c>
      <c r="E461" s="25" t="s">
        <v>1917</v>
      </c>
      <c r="F461" s="2">
        <v>42394</v>
      </c>
      <c r="G461" s="23" t="str">
        <f>TEXT(Table2[[#This Row],[Order-Date]],"mmm")</f>
        <v>Jan</v>
      </c>
      <c r="H461">
        <v>2016</v>
      </c>
      <c r="I461">
        <v>761509025</v>
      </c>
      <c r="J461" s="2">
        <v>42432</v>
      </c>
      <c r="K461" s="23">
        <f>WEEKDAY(#REF!,1)</f>
        <v>5</v>
      </c>
      <c r="L461" s="25">
        <f>IF(#REF!&gt;=#REF!,#REF!-#REF!,"")</f>
        <v>38</v>
      </c>
      <c r="M461" s="4">
        <v>6298</v>
      </c>
      <c r="N461" s="5">
        <v>81.73</v>
      </c>
      <c r="O461" s="5">
        <v>56.67</v>
      </c>
      <c r="P461" s="5">
        <v>25.06</v>
      </c>
      <c r="Q461" s="5">
        <f>#REF!*#REF!</f>
        <v>356907.66</v>
      </c>
      <c r="R461" s="5">
        <v>157827.88</v>
      </c>
      <c r="S461" s="5">
        <f>#REF!-#REF!</f>
        <v>-199079.78</v>
      </c>
      <c r="T461" s="36">
        <f t="shared" si="7"/>
        <v>-0.55779071819304704</v>
      </c>
    </row>
    <row r="462" spans="1:20" x14ac:dyDescent="0.2">
      <c r="A462" s="25" t="s">
        <v>46</v>
      </c>
      <c r="B462" s="25" t="s">
        <v>219</v>
      </c>
      <c r="C462" s="25" t="s">
        <v>31</v>
      </c>
      <c r="D462" s="25" t="s">
        <v>23</v>
      </c>
      <c r="E462" s="25" t="s">
        <v>1915</v>
      </c>
      <c r="F462" s="2">
        <v>40347</v>
      </c>
      <c r="G462" s="23" t="str">
        <f>TEXT(Table2[[#This Row],[Order-Date]],"mmm")</f>
        <v>Jun</v>
      </c>
      <c r="H462">
        <v>2010</v>
      </c>
      <c r="I462">
        <v>799954736</v>
      </c>
      <c r="J462" s="2">
        <v>40380</v>
      </c>
      <c r="K462" s="23">
        <f>WEEKDAY(#REF!,1)</f>
        <v>4</v>
      </c>
      <c r="L462" s="25">
        <f>IF(#REF!&gt;=#REF!,#REF!-#REF!,"")</f>
        <v>33</v>
      </c>
      <c r="M462" s="4">
        <v>3238</v>
      </c>
      <c r="N462" s="5">
        <v>47.45</v>
      </c>
      <c r="O462" s="5">
        <v>31.79</v>
      </c>
      <c r="P462" s="5">
        <v>15.66</v>
      </c>
      <c r="Q462" s="5">
        <f>#REF!*#REF!</f>
        <v>102936.02</v>
      </c>
      <c r="R462" s="5">
        <v>50707.08</v>
      </c>
      <c r="S462" s="5">
        <f>#REF!-#REF!</f>
        <v>-52228.94</v>
      </c>
      <c r="T462" s="36">
        <f t="shared" si="7"/>
        <v>-0.50739226171752105</v>
      </c>
    </row>
    <row r="463" spans="1:20" x14ac:dyDescent="0.2">
      <c r="A463" s="25" t="s">
        <v>32</v>
      </c>
      <c r="B463" s="25" t="s">
        <v>52</v>
      </c>
      <c r="C463" s="25" t="s">
        <v>26</v>
      </c>
      <c r="D463" s="25" t="s">
        <v>27</v>
      </c>
      <c r="E463" s="25" t="s">
        <v>1916</v>
      </c>
      <c r="F463" s="2">
        <v>40450</v>
      </c>
      <c r="G463" s="23" t="str">
        <f>TEXT(Table2[[#This Row],[Order-Date]],"mmm")</f>
        <v>Sep</v>
      </c>
      <c r="H463">
        <v>2010</v>
      </c>
      <c r="I463">
        <v>778593623</v>
      </c>
      <c r="J463" s="2">
        <v>40499</v>
      </c>
      <c r="K463" s="23">
        <f>WEEKDAY(#REF!,1)</f>
        <v>4</v>
      </c>
      <c r="L463" s="25">
        <f>IF(#REF!&gt;=#REF!,#REF!-#REF!,"")</f>
        <v>49</v>
      </c>
      <c r="M463" s="4">
        <v>2010</v>
      </c>
      <c r="N463" s="5">
        <v>152.58000000000001</v>
      </c>
      <c r="O463" s="5">
        <v>97.44</v>
      </c>
      <c r="P463" s="5">
        <v>55.14</v>
      </c>
      <c r="Q463" s="5">
        <f>#REF!*#REF!</f>
        <v>195854.4</v>
      </c>
      <c r="R463" s="5">
        <v>110831.4</v>
      </c>
      <c r="S463" s="5">
        <f>#REF!-#REF!</f>
        <v>-85023</v>
      </c>
      <c r="T463" s="36">
        <f t="shared" si="7"/>
        <v>-0.43411330049261099</v>
      </c>
    </row>
    <row r="464" spans="1:20" x14ac:dyDescent="0.2">
      <c r="A464" s="25" t="s">
        <v>20</v>
      </c>
      <c r="B464" s="25" t="s">
        <v>21</v>
      </c>
      <c r="C464" s="25" t="s">
        <v>51</v>
      </c>
      <c r="D464" s="25" t="s">
        <v>27</v>
      </c>
      <c r="E464" s="25" t="s">
        <v>1915</v>
      </c>
      <c r="F464" s="2">
        <v>40331</v>
      </c>
      <c r="G464" s="23" t="str">
        <f>TEXT(Table2[[#This Row],[Order-Date]],"mmm")</f>
        <v>Jun</v>
      </c>
      <c r="H464">
        <v>2010</v>
      </c>
      <c r="I464">
        <v>877162015</v>
      </c>
      <c r="J464" s="2">
        <v>40362</v>
      </c>
      <c r="K464" s="23">
        <f>WEEKDAY(#REF!,1)</f>
        <v>7</v>
      </c>
      <c r="L464" s="25">
        <f>IF(#REF!&gt;=#REF!,#REF!-#REF!,"")</f>
        <v>31</v>
      </c>
      <c r="M464" s="4">
        <v>588</v>
      </c>
      <c r="N464" s="5">
        <v>437.2</v>
      </c>
      <c r="O464" s="5">
        <v>263.33</v>
      </c>
      <c r="P464" s="5">
        <v>173.87</v>
      </c>
      <c r="Q464" s="5">
        <f>#REF!*#REF!</f>
        <v>154838.04</v>
      </c>
      <c r="R464" s="5">
        <v>102235.56</v>
      </c>
      <c r="S464" s="5">
        <f>#REF!-#REF!</f>
        <v>-52602.48</v>
      </c>
      <c r="T464" s="36">
        <f t="shared" si="7"/>
        <v>-0.33972581931416901</v>
      </c>
    </row>
    <row r="465" spans="1:20" x14ac:dyDescent="0.2">
      <c r="A465" s="25" t="s">
        <v>29</v>
      </c>
      <c r="B465" s="25" t="s">
        <v>126</v>
      </c>
      <c r="C465" s="25" t="s">
        <v>39</v>
      </c>
      <c r="D465" s="25" t="s">
        <v>23</v>
      </c>
      <c r="E465" s="25" t="s">
        <v>1917</v>
      </c>
      <c r="F465" s="2">
        <v>41689</v>
      </c>
      <c r="G465" s="23" t="str">
        <f>TEXT(Table2[[#This Row],[Order-Date]],"mmm")</f>
        <v>Feb</v>
      </c>
      <c r="H465">
        <v>2014</v>
      </c>
      <c r="I465">
        <v>445708739</v>
      </c>
      <c r="J465" s="2">
        <v>41697</v>
      </c>
      <c r="K465" s="23">
        <f>WEEKDAY(#REF!,1)</f>
        <v>5</v>
      </c>
      <c r="L465" s="25">
        <f>IF(#REF!&gt;=#REF!,#REF!-#REF!,"")</f>
        <v>8</v>
      </c>
      <c r="M465" s="4">
        <v>3975</v>
      </c>
      <c r="N465" s="5">
        <v>81.73</v>
      </c>
      <c r="O465" s="5">
        <v>56.67</v>
      </c>
      <c r="P465" s="5">
        <v>25.06</v>
      </c>
      <c r="Q465" s="5">
        <f>#REF!*#REF!</f>
        <v>225263.25</v>
      </c>
      <c r="R465" s="5">
        <v>99613.5</v>
      </c>
      <c r="S465" s="5">
        <f>#REF!-#REF!</f>
        <v>-125649.75</v>
      </c>
      <c r="T465" s="36">
        <f t="shared" si="7"/>
        <v>-0.55779071819304704</v>
      </c>
    </row>
    <row r="466" spans="1:20" x14ac:dyDescent="0.2">
      <c r="A466" s="25" t="s">
        <v>46</v>
      </c>
      <c r="B466" s="25" t="s">
        <v>190</v>
      </c>
      <c r="C466" s="25" t="s">
        <v>85</v>
      </c>
      <c r="D466" s="25" t="s">
        <v>27</v>
      </c>
      <c r="E466" s="25" t="s">
        <v>1915</v>
      </c>
      <c r="F466" s="2">
        <v>41779</v>
      </c>
      <c r="G466" s="23" t="str">
        <f>TEXT(Table2[[#This Row],[Order-Date]],"mmm")</f>
        <v>May</v>
      </c>
      <c r="H466">
        <v>2014</v>
      </c>
      <c r="I466">
        <v>254595124</v>
      </c>
      <c r="J466" s="2">
        <v>41811</v>
      </c>
      <c r="K466" s="23">
        <f>WEEKDAY(#REF!,1)</f>
        <v>7</v>
      </c>
      <c r="L466" s="25">
        <f>IF(#REF!&gt;=#REF!,#REF!-#REF!,"")</f>
        <v>32</v>
      </c>
      <c r="M466" s="4">
        <v>9210</v>
      </c>
      <c r="N466" s="5">
        <v>668.27</v>
      </c>
      <c r="O466" s="5">
        <v>502.54</v>
      </c>
      <c r="P466" s="5">
        <v>165.73</v>
      </c>
      <c r="Q466" s="5">
        <f>#REF!*#REF!</f>
        <v>4628393.4000000004</v>
      </c>
      <c r="R466" s="5">
        <v>1526373.3</v>
      </c>
      <c r="S466" s="5">
        <f>#REF!-#REF!</f>
        <v>-3102020.1</v>
      </c>
      <c r="T466" s="36">
        <f t="shared" si="7"/>
        <v>-0.67021530624427905</v>
      </c>
    </row>
    <row r="467" spans="1:20" x14ac:dyDescent="0.2">
      <c r="A467" s="25" t="s">
        <v>46</v>
      </c>
      <c r="B467" s="25" t="s">
        <v>159</v>
      </c>
      <c r="C467" s="25" t="s">
        <v>22</v>
      </c>
      <c r="D467" s="25" t="s">
        <v>23</v>
      </c>
      <c r="E467" s="25" t="s">
        <v>1917</v>
      </c>
      <c r="F467" s="2">
        <v>41928</v>
      </c>
      <c r="G467" s="23" t="str">
        <f>TEXT(Table2[[#This Row],[Order-Date]],"mmm")</f>
        <v>Oct</v>
      </c>
      <c r="H467">
        <v>2014</v>
      </c>
      <c r="I467">
        <v>244494998</v>
      </c>
      <c r="J467" s="2">
        <v>41964</v>
      </c>
      <c r="K467" s="23">
        <f>WEEKDAY(#REF!,1)</f>
        <v>6</v>
      </c>
      <c r="L467" s="25">
        <f>IF(#REF!&gt;=#REF!,#REF!-#REF!,"")</f>
        <v>36</v>
      </c>
      <c r="M467" s="4">
        <v>358</v>
      </c>
      <c r="N467" s="5">
        <v>255.28</v>
      </c>
      <c r="O467" s="5">
        <v>159.41999999999999</v>
      </c>
      <c r="P467" s="5">
        <v>95.86</v>
      </c>
      <c r="Q467" s="5">
        <f>#REF!*#REF!</f>
        <v>57072.36</v>
      </c>
      <c r="R467" s="5">
        <v>34317.879999999997</v>
      </c>
      <c r="S467" s="5">
        <f>#REF!-#REF!</f>
        <v>-22754.48</v>
      </c>
      <c r="T467" s="36">
        <f t="shared" si="7"/>
        <v>-0.39869527035503699</v>
      </c>
    </row>
    <row r="468" spans="1:20" x14ac:dyDescent="0.2">
      <c r="A468" s="25" t="s">
        <v>46</v>
      </c>
      <c r="B468" s="25" t="s">
        <v>220</v>
      </c>
      <c r="C468" s="25" t="s">
        <v>34</v>
      </c>
      <c r="D468" s="25" t="s">
        <v>23</v>
      </c>
      <c r="E468" s="25" t="s">
        <v>1915</v>
      </c>
      <c r="F468" s="2">
        <v>41204</v>
      </c>
      <c r="G468" s="23" t="str">
        <f>TEXT(Table2[[#This Row],[Order-Date]],"mmm")</f>
        <v>Oct</v>
      </c>
      <c r="H468">
        <v>2012</v>
      </c>
      <c r="I468">
        <v>876394689</v>
      </c>
      <c r="J468" s="2">
        <v>41163</v>
      </c>
      <c r="K468" s="23">
        <f>WEEKDAY(#REF!,1)</f>
        <v>3</v>
      </c>
      <c r="L468" s="25" t="str">
        <f>IF(#REF!&gt;=#REF!,#REF!-#REF!,"")</f>
        <v/>
      </c>
      <c r="M468" s="4">
        <v>3519</v>
      </c>
      <c r="N468" s="5">
        <v>205.7</v>
      </c>
      <c r="O468" s="5">
        <v>117.11</v>
      </c>
      <c r="P468" s="5">
        <v>88.59</v>
      </c>
      <c r="Q468" s="5">
        <f>#REF!*#REF!</f>
        <v>412110.09</v>
      </c>
      <c r="R468" s="5">
        <v>311748.21000000002</v>
      </c>
      <c r="S468" s="5">
        <f>#REF!-#REF!</f>
        <v>-100361.88</v>
      </c>
      <c r="T468" s="36">
        <f t="shared" si="7"/>
        <v>-0.24353172231235601</v>
      </c>
    </row>
    <row r="469" spans="1:20" x14ac:dyDescent="0.2">
      <c r="A469" s="25" t="s">
        <v>20</v>
      </c>
      <c r="B469" s="25" t="s">
        <v>191</v>
      </c>
      <c r="C469" s="25" t="s">
        <v>65</v>
      </c>
      <c r="D469" s="25" t="s">
        <v>23</v>
      </c>
      <c r="E469" s="25" t="s">
        <v>1916</v>
      </c>
      <c r="F469" s="2">
        <v>40445</v>
      </c>
      <c r="G469" s="23" t="str">
        <f>TEXT(Table2[[#This Row],[Order-Date]],"mmm")</f>
        <v>Sep</v>
      </c>
      <c r="H469">
        <v>2010</v>
      </c>
      <c r="I469">
        <v>881593024</v>
      </c>
      <c r="J469" s="2">
        <v>40431</v>
      </c>
      <c r="K469" s="23">
        <f>WEEKDAY(#REF!,1)</f>
        <v>6</v>
      </c>
      <c r="L469" s="25" t="str">
        <f>IF(#REF!&gt;=#REF!,#REF!-#REF!,"")</f>
        <v/>
      </c>
      <c r="M469" s="4">
        <v>1822</v>
      </c>
      <c r="N469" s="5">
        <v>9.33</v>
      </c>
      <c r="O469" s="5">
        <v>6.92</v>
      </c>
      <c r="P469" s="5">
        <v>2.41</v>
      </c>
      <c r="Q469" s="5">
        <f>#REF!*#REF!</f>
        <v>12608.24</v>
      </c>
      <c r="R469" s="5">
        <v>4391.0200000000004</v>
      </c>
      <c r="S469" s="5">
        <f>#REF!-#REF!</f>
        <v>-8217.2199999999993</v>
      </c>
      <c r="T469" s="36">
        <f t="shared" si="7"/>
        <v>-0.65173410404624299</v>
      </c>
    </row>
    <row r="470" spans="1:20" x14ac:dyDescent="0.2">
      <c r="A470" s="25" t="s">
        <v>46</v>
      </c>
      <c r="B470" s="25" t="s">
        <v>120</v>
      </c>
      <c r="C470" s="25" t="s">
        <v>42</v>
      </c>
      <c r="D470" s="25" t="s">
        <v>23</v>
      </c>
      <c r="E470" s="25" t="s">
        <v>1918</v>
      </c>
      <c r="F470" s="2">
        <v>40555</v>
      </c>
      <c r="G470" s="23" t="str">
        <f>TEXT(Table2[[#This Row],[Order-Date]],"mmm")</f>
        <v>Jan</v>
      </c>
      <c r="H470">
        <v>2011</v>
      </c>
      <c r="I470">
        <v>411701333</v>
      </c>
      <c r="J470" s="2">
        <v>40904</v>
      </c>
      <c r="K470" s="23">
        <f>WEEKDAY(#REF!,1)</f>
        <v>3</v>
      </c>
      <c r="L470" s="25">
        <f>IF(#REF!&gt;=#REF!,#REF!-#REF!,"")</f>
        <v>349</v>
      </c>
      <c r="M470" s="4">
        <v>428</v>
      </c>
      <c r="N470" s="5">
        <v>109.28</v>
      </c>
      <c r="O470" s="5">
        <v>35.840000000000003</v>
      </c>
      <c r="P470" s="5">
        <v>73.44</v>
      </c>
      <c r="Q470" s="5">
        <f>#REF!*#REF!</f>
        <v>15339.52</v>
      </c>
      <c r="R470" s="5">
        <v>31432.32</v>
      </c>
      <c r="S470" s="5">
        <f>#REF!-#REF!</f>
        <v>16092.8</v>
      </c>
      <c r="T470" s="36">
        <f t="shared" si="7"/>
        <v>1.0491071428571399</v>
      </c>
    </row>
    <row r="471" spans="1:20" x14ac:dyDescent="0.2">
      <c r="A471" s="25" t="s">
        <v>32</v>
      </c>
      <c r="B471" s="25" t="s">
        <v>200</v>
      </c>
      <c r="C471" s="25" t="s">
        <v>22</v>
      </c>
      <c r="D471" s="25" t="s">
        <v>23</v>
      </c>
      <c r="E471" s="25" t="s">
        <v>1915</v>
      </c>
      <c r="F471" s="2">
        <v>42767</v>
      </c>
      <c r="G471" s="23" t="str">
        <f>TEXT(Table2[[#This Row],[Order-Date]],"mmm")</f>
        <v>Feb</v>
      </c>
      <c r="H471">
        <v>2017</v>
      </c>
      <c r="I471">
        <v>588643443</v>
      </c>
      <c r="J471" s="2">
        <v>43041</v>
      </c>
      <c r="K471" s="23">
        <f>WEEKDAY(#REF!,1)</f>
        <v>5</v>
      </c>
      <c r="L471" s="25">
        <f>IF(#REF!&gt;=#REF!,#REF!-#REF!,"")</f>
        <v>274</v>
      </c>
      <c r="M471" s="4">
        <v>1531</v>
      </c>
      <c r="N471" s="5">
        <v>255.28</v>
      </c>
      <c r="O471" s="5">
        <v>159.41999999999999</v>
      </c>
      <c r="P471" s="5">
        <v>95.86</v>
      </c>
      <c r="Q471" s="5">
        <f>#REF!*#REF!</f>
        <v>244072.02</v>
      </c>
      <c r="R471" s="5">
        <v>146761.66</v>
      </c>
      <c r="S471" s="5">
        <f>#REF!-#REF!</f>
        <v>-97310.36</v>
      </c>
      <c r="T471" s="36">
        <f t="shared" si="7"/>
        <v>-0.39869527035503699</v>
      </c>
    </row>
    <row r="472" spans="1:20" x14ac:dyDescent="0.2">
      <c r="A472" s="25" t="s">
        <v>29</v>
      </c>
      <c r="B472" s="25" t="s">
        <v>184</v>
      </c>
      <c r="C472" s="25" t="s">
        <v>31</v>
      </c>
      <c r="D472" s="25" t="s">
        <v>27</v>
      </c>
      <c r="E472" s="25" t="s">
        <v>1915</v>
      </c>
      <c r="F472" s="2">
        <v>41114</v>
      </c>
      <c r="G472" s="23" t="str">
        <f>TEXT(Table2[[#This Row],[Order-Date]],"mmm")</f>
        <v>Jul</v>
      </c>
      <c r="H472">
        <v>2012</v>
      </c>
      <c r="I472">
        <v>354655683</v>
      </c>
      <c r="J472" s="2">
        <v>41121</v>
      </c>
      <c r="K472" s="23">
        <f>WEEKDAY(#REF!,1)</f>
        <v>3</v>
      </c>
      <c r="L472" s="25">
        <f>IF(#REF!&gt;=#REF!,#REF!-#REF!,"")</f>
        <v>7</v>
      </c>
      <c r="M472" s="4">
        <v>9353</v>
      </c>
      <c r="N472" s="5">
        <v>47.45</v>
      </c>
      <c r="O472" s="5">
        <v>31.79</v>
      </c>
      <c r="P472" s="5">
        <v>15.66</v>
      </c>
      <c r="Q472" s="5">
        <f>#REF!*#REF!</f>
        <v>297331.87</v>
      </c>
      <c r="R472" s="5">
        <v>146467.98000000001</v>
      </c>
      <c r="S472" s="5">
        <f>#REF!-#REF!</f>
        <v>-150863.89000000001</v>
      </c>
      <c r="T472" s="36">
        <f t="shared" si="7"/>
        <v>-0.50739226171752105</v>
      </c>
    </row>
    <row r="473" spans="1:20" x14ac:dyDescent="0.2">
      <c r="A473" s="25" t="s">
        <v>32</v>
      </c>
      <c r="B473" s="25" t="s">
        <v>93</v>
      </c>
      <c r="C473" s="25" t="s">
        <v>42</v>
      </c>
      <c r="D473" s="25" t="s">
        <v>27</v>
      </c>
      <c r="E473" s="25" t="s">
        <v>1916</v>
      </c>
      <c r="F473" s="2">
        <v>41168</v>
      </c>
      <c r="G473" s="23" t="str">
        <f>TEXT(Table2[[#This Row],[Order-Date]],"mmm")</f>
        <v>Sep</v>
      </c>
      <c r="H473">
        <v>2012</v>
      </c>
      <c r="I473">
        <v>522286880</v>
      </c>
      <c r="J473" s="2">
        <v>40978</v>
      </c>
      <c r="K473" s="23">
        <f>WEEKDAY(#REF!,1)</f>
        <v>7</v>
      </c>
      <c r="L473" s="25" t="str">
        <f>IF(#REF!&gt;=#REF!,#REF!-#REF!,"")</f>
        <v/>
      </c>
      <c r="M473" s="4">
        <v>5149</v>
      </c>
      <c r="N473" s="5">
        <v>109.28</v>
      </c>
      <c r="O473" s="5">
        <v>35.840000000000003</v>
      </c>
      <c r="P473" s="5">
        <v>73.44</v>
      </c>
      <c r="Q473" s="5">
        <f>#REF!*#REF!</f>
        <v>184540.16</v>
      </c>
      <c r="R473" s="5">
        <v>378142.56</v>
      </c>
      <c r="S473" s="5">
        <f>#REF!-#REF!</f>
        <v>193602.4</v>
      </c>
      <c r="T473" s="36">
        <f t="shared" si="7"/>
        <v>1.0491071428571399</v>
      </c>
    </row>
    <row r="474" spans="1:20" x14ac:dyDescent="0.2">
      <c r="A474" s="25" t="s">
        <v>29</v>
      </c>
      <c r="B474" s="25" t="s">
        <v>213</v>
      </c>
      <c r="C474" s="25" t="s">
        <v>49</v>
      </c>
      <c r="D474" s="25" t="s">
        <v>27</v>
      </c>
      <c r="E474" s="25" t="s">
        <v>1918</v>
      </c>
      <c r="F474" s="2">
        <v>42916</v>
      </c>
      <c r="G474" s="23" t="str">
        <f>TEXT(Table2[[#This Row],[Order-Date]],"mmm")</f>
        <v>Jun</v>
      </c>
      <c r="H474">
        <v>2017</v>
      </c>
      <c r="I474">
        <v>624398362</v>
      </c>
      <c r="J474" s="2">
        <v>42940</v>
      </c>
      <c r="K474" s="23">
        <f>WEEKDAY(#REF!,1)</f>
        <v>2</v>
      </c>
      <c r="L474" s="25">
        <f>IF(#REF!&gt;=#REF!,#REF!-#REF!,"")</f>
        <v>24</v>
      </c>
      <c r="M474" s="4">
        <v>2206</v>
      </c>
      <c r="N474" s="5">
        <v>651.21</v>
      </c>
      <c r="O474" s="5">
        <v>524.96</v>
      </c>
      <c r="P474" s="5">
        <v>126.25</v>
      </c>
      <c r="Q474" s="5">
        <f>#REF!*#REF!</f>
        <v>1158061.76</v>
      </c>
      <c r="R474" s="5">
        <v>278507.5</v>
      </c>
      <c r="S474" s="5">
        <f>#REF!-#REF!</f>
        <v>-879554.26</v>
      </c>
      <c r="T474" s="36">
        <f t="shared" si="7"/>
        <v>-0.75950548613227697</v>
      </c>
    </row>
    <row r="475" spans="1:20" x14ac:dyDescent="0.2">
      <c r="A475" s="25" t="s">
        <v>29</v>
      </c>
      <c r="B475" s="25" t="s">
        <v>122</v>
      </c>
      <c r="C475" s="25" t="s">
        <v>31</v>
      </c>
      <c r="D475" s="25" t="s">
        <v>23</v>
      </c>
      <c r="E475" s="25" t="s">
        <v>1918</v>
      </c>
      <c r="F475" s="2">
        <v>42499</v>
      </c>
      <c r="G475" s="23" t="str">
        <f>TEXT(Table2[[#This Row],[Order-Date]],"mmm")</f>
        <v>May</v>
      </c>
      <c r="H475">
        <v>2016</v>
      </c>
      <c r="I475">
        <v>264163959</v>
      </c>
      <c r="J475" s="2">
        <v>42635</v>
      </c>
      <c r="K475" s="23">
        <f>WEEKDAY(#REF!,1)</f>
        <v>5</v>
      </c>
      <c r="L475" s="25">
        <f>IF(#REF!&gt;=#REF!,#REF!-#REF!,"")</f>
        <v>136</v>
      </c>
      <c r="M475" s="4">
        <v>840</v>
      </c>
      <c r="N475" s="5">
        <v>47.45</v>
      </c>
      <c r="O475" s="5">
        <v>31.79</v>
      </c>
      <c r="P475" s="5">
        <v>15.66</v>
      </c>
      <c r="Q475" s="5">
        <f>#REF!*#REF!</f>
        <v>26703.599999999999</v>
      </c>
      <c r="R475" s="5">
        <v>13154.4</v>
      </c>
      <c r="S475" s="5">
        <f>#REF!-#REF!</f>
        <v>-13549.2</v>
      </c>
      <c r="T475" s="36">
        <f t="shared" si="7"/>
        <v>-0.50739226171752105</v>
      </c>
    </row>
    <row r="476" spans="1:20" x14ac:dyDescent="0.2">
      <c r="A476" s="25" t="s">
        <v>46</v>
      </c>
      <c r="B476" s="25" t="s">
        <v>145</v>
      </c>
      <c r="C476" s="25" t="s">
        <v>31</v>
      </c>
      <c r="D476" s="25" t="s">
        <v>27</v>
      </c>
      <c r="E476" s="25" t="s">
        <v>1915</v>
      </c>
      <c r="F476" s="2">
        <v>42450</v>
      </c>
      <c r="G476" s="23" t="str">
        <f>TEXT(Table2[[#This Row],[Order-Date]],"mmm")</f>
        <v>Mar</v>
      </c>
      <c r="H476">
        <v>2016</v>
      </c>
      <c r="I476">
        <v>465069997</v>
      </c>
      <c r="J476" s="2">
        <v>42452</v>
      </c>
      <c r="K476" s="23">
        <f>WEEKDAY(#REF!,1)</f>
        <v>4</v>
      </c>
      <c r="L476" s="25">
        <f>IF(#REF!&gt;=#REF!,#REF!-#REF!,"")</f>
        <v>2</v>
      </c>
      <c r="M476" s="4">
        <v>3402</v>
      </c>
      <c r="N476" s="5">
        <v>47.45</v>
      </c>
      <c r="O476" s="5">
        <v>31.79</v>
      </c>
      <c r="P476" s="5">
        <v>15.66</v>
      </c>
      <c r="Q476" s="5">
        <f>#REF!*#REF!</f>
        <v>108149.58</v>
      </c>
      <c r="R476" s="5">
        <v>53275.32</v>
      </c>
      <c r="S476" s="5">
        <f>#REF!-#REF!</f>
        <v>-54874.26</v>
      </c>
      <c r="T476" s="36">
        <f t="shared" si="7"/>
        <v>-0.50739226171752105</v>
      </c>
    </row>
    <row r="477" spans="1:20" x14ac:dyDescent="0.2">
      <c r="A477" s="25" t="s">
        <v>29</v>
      </c>
      <c r="B477" s="25" t="s">
        <v>104</v>
      </c>
      <c r="C477" s="25" t="s">
        <v>49</v>
      </c>
      <c r="D477" s="25" t="s">
        <v>27</v>
      </c>
      <c r="E477" s="25" t="s">
        <v>1917</v>
      </c>
      <c r="F477" s="2">
        <v>40832</v>
      </c>
      <c r="G477" s="23" t="str">
        <f>TEXT(Table2[[#This Row],[Order-Date]],"mmm")</f>
        <v>Oct</v>
      </c>
      <c r="H477">
        <v>2011</v>
      </c>
      <c r="I477">
        <v>520915305</v>
      </c>
      <c r="J477" s="2">
        <v>40735</v>
      </c>
      <c r="K477" s="23">
        <f>WEEKDAY(#REF!,1)</f>
        <v>2</v>
      </c>
      <c r="L477" s="25" t="str">
        <f>IF(#REF!&gt;=#REF!,#REF!-#REF!,"")</f>
        <v/>
      </c>
      <c r="M477" s="4">
        <v>9270</v>
      </c>
      <c r="N477" s="5">
        <v>651.21</v>
      </c>
      <c r="O477" s="5">
        <v>524.96</v>
      </c>
      <c r="P477" s="5">
        <v>126.25</v>
      </c>
      <c r="Q477" s="5">
        <f>#REF!*#REF!</f>
        <v>4866379.2</v>
      </c>
      <c r="R477" s="5">
        <v>1170337.5</v>
      </c>
      <c r="S477" s="5">
        <f>#REF!-#REF!</f>
        <v>-3696041.7</v>
      </c>
      <c r="T477" s="36">
        <f t="shared" si="7"/>
        <v>-0.75950548613227697</v>
      </c>
    </row>
    <row r="478" spans="1:20" x14ac:dyDescent="0.2">
      <c r="A478" s="25" t="s">
        <v>40</v>
      </c>
      <c r="B478" s="25" t="s">
        <v>74</v>
      </c>
      <c r="C478" s="25" t="s">
        <v>31</v>
      </c>
      <c r="D478" s="25" t="s">
        <v>27</v>
      </c>
      <c r="E478" s="25" t="s">
        <v>1917</v>
      </c>
      <c r="F478" s="2">
        <v>42251</v>
      </c>
      <c r="G478" s="23" t="str">
        <f>TEXT(Table2[[#This Row],[Order-Date]],"mmm")</f>
        <v>Sep</v>
      </c>
      <c r="H478">
        <v>2015</v>
      </c>
      <c r="I478">
        <v>245811212</v>
      </c>
      <c r="J478" s="2">
        <v>42313</v>
      </c>
      <c r="K478" s="23">
        <f>WEEKDAY(#REF!,1)</f>
        <v>5</v>
      </c>
      <c r="L478" s="25">
        <f>IF(#REF!&gt;=#REF!,#REF!-#REF!,"")</f>
        <v>62</v>
      </c>
      <c r="M478" s="4">
        <v>9855</v>
      </c>
      <c r="N478" s="5">
        <v>47.45</v>
      </c>
      <c r="O478" s="5">
        <v>31.79</v>
      </c>
      <c r="P478" s="5">
        <v>15.66</v>
      </c>
      <c r="Q478" s="5">
        <f>#REF!*#REF!</f>
        <v>313290.45</v>
      </c>
      <c r="R478" s="5">
        <v>154329.29999999999</v>
      </c>
      <c r="S478" s="5">
        <f>#REF!-#REF!</f>
        <v>-158961.15</v>
      </c>
      <c r="T478" s="36">
        <f t="shared" si="7"/>
        <v>-0.50739226171752105</v>
      </c>
    </row>
    <row r="479" spans="1:20" x14ac:dyDescent="0.2">
      <c r="A479" s="25" t="s">
        <v>29</v>
      </c>
      <c r="B479" s="25" t="s">
        <v>138</v>
      </c>
      <c r="C479" s="25" t="s">
        <v>34</v>
      </c>
      <c r="D479" s="25" t="s">
        <v>23</v>
      </c>
      <c r="E479" s="25" t="s">
        <v>1917</v>
      </c>
      <c r="F479" s="2">
        <v>41396</v>
      </c>
      <c r="G479" s="23" t="str">
        <f>TEXT(Table2[[#This Row],[Order-Date]],"mmm")</f>
        <v>May</v>
      </c>
      <c r="H479">
        <v>2013</v>
      </c>
      <c r="I479">
        <v>424181544</v>
      </c>
      <c r="J479" s="2">
        <v>41367</v>
      </c>
      <c r="K479" s="23">
        <f>WEEKDAY(#REF!,1)</f>
        <v>4</v>
      </c>
      <c r="L479" s="25" t="str">
        <f>IF(#REF!&gt;=#REF!,#REF!-#REF!,"")</f>
        <v/>
      </c>
      <c r="M479" s="4">
        <v>3600</v>
      </c>
      <c r="N479" s="5">
        <v>205.7</v>
      </c>
      <c r="O479" s="5">
        <v>117.11</v>
      </c>
      <c r="P479" s="5">
        <v>88.59</v>
      </c>
      <c r="Q479" s="5">
        <f>#REF!*#REF!</f>
        <v>421596</v>
      </c>
      <c r="R479" s="5">
        <v>318924</v>
      </c>
      <c r="S479" s="5">
        <f>#REF!-#REF!</f>
        <v>-102672</v>
      </c>
      <c r="T479" s="36">
        <f t="shared" si="7"/>
        <v>-0.24353172231235601</v>
      </c>
    </row>
    <row r="480" spans="1:20" x14ac:dyDescent="0.2">
      <c r="A480" s="25" t="s">
        <v>29</v>
      </c>
      <c r="B480" s="25" t="s">
        <v>124</v>
      </c>
      <c r="C480" s="25" t="s">
        <v>49</v>
      </c>
      <c r="D480" s="25" t="s">
        <v>23</v>
      </c>
      <c r="E480" s="25" t="s">
        <v>1917</v>
      </c>
      <c r="F480" s="2">
        <v>42070</v>
      </c>
      <c r="G480" s="23" t="str">
        <f>TEXT(Table2[[#This Row],[Order-Date]],"mmm")</f>
        <v>Mar</v>
      </c>
      <c r="H480">
        <v>2015</v>
      </c>
      <c r="I480">
        <v>560762631</v>
      </c>
      <c r="J480" s="2">
        <v>42201</v>
      </c>
      <c r="K480" s="23">
        <f>WEEKDAY(#REF!,1)</f>
        <v>5</v>
      </c>
      <c r="L480" s="25">
        <f>IF(#REF!&gt;=#REF!,#REF!-#REF!,"")</f>
        <v>131</v>
      </c>
      <c r="M480" s="4">
        <v>979</v>
      </c>
      <c r="N480" s="5">
        <v>651.21</v>
      </c>
      <c r="O480" s="5">
        <v>524.96</v>
      </c>
      <c r="P480" s="5">
        <v>126.25</v>
      </c>
      <c r="Q480" s="5">
        <f>#REF!*#REF!</f>
        <v>513935.84</v>
      </c>
      <c r="R480" s="5">
        <v>123598.75</v>
      </c>
      <c r="S480" s="5">
        <f>#REF!-#REF!</f>
        <v>-390337.09</v>
      </c>
      <c r="T480" s="36">
        <f t="shared" si="7"/>
        <v>-0.75950548613227697</v>
      </c>
    </row>
    <row r="481" spans="1:20" x14ac:dyDescent="0.2">
      <c r="A481" s="25" t="s">
        <v>40</v>
      </c>
      <c r="B481" s="25" t="s">
        <v>72</v>
      </c>
      <c r="C481" s="25" t="s">
        <v>49</v>
      </c>
      <c r="D481" s="25" t="s">
        <v>27</v>
      </c>
      <c r="E481" s="25" t="s">
        <v>1917</v>
      </c>
      <c r="F481" s="2">
        <v>41681</v>
      </c>
      <c r="G481" s="23" t="str">
        <f>TEXT(Table2[[#This Row],[Order-Date]],"mmm")</f>
        <v>Feb</v>
      </c>
      <c r="H481">
        <v>2014</v>
      </c>
      <c r="I481">
        <v>230603301</v>
      </c>
      <c r="J481" s="2">
        <v>41924</v>
      </c>
      <c r="K481" s="23">
        <f>WEEKDAY(#REF!,1)</f>
        <v>1</v>
      </c>
      <c r="L481" s="25">
        <f>IF(#REF!&gt;=#REF!,#REF!-#REF!,"")</f>
        <v>243</v>
      </c>
      <c r="M481" s="4">
        <v>9496</v>
      </c>
      <c r="N481" s="5">
        <v>651.21</v>
      </c>
      <c r="O481" s="5">
        <v>524.96</v>
      </c>
      <c r="P481" s="5">
        <v>126.25</v>
      </c>
      <c r="Q481" s="5">
        <f>#REF!*#REF!</f>
        <v>4985020.16</v>
      </c>
      <c r="R481" s="5">
        <v>1198870</v>
      </c>
      <c r="S481" s="5">
        <f>#REF!-#REF!</f>
        <v>-3786150.16</v>
      </c>
      <c r="T481" s="36">
        <f t="shared" si="7"/>
        <v>-0.75950548613227697</v>
      </c>
    </row>
    <row r="482" spans="1:20" x14ac:dyDescent="0.2">
      <c r="A482" s="25" t="s">
        <v>40</v>
      </c>
      <c r="B482" s="25" t="s">
        <v>218</v>
      </c>
      <c r="C482" s="25" t="s">
        <v>77</v>
      </c>
      <c r="D482" s="25" t="s">
        <v>23</v>
      </c>
      <c r="E482" s="25" t="s">
        <v>1917</v>
      </c>
      <c r="F482" s="2">
        <v>41062</v>
      </c>
      <c r="G482" s="23" t="str">
        <f>TEXT(Table2[[#This Row],[Order-Date]],"mmm")</f>
        <v>Jun</v>
      </c>
      <c r="H482">
        <v>2012</v>
      </c>
      <c r="I482">
        <v>429064881</v>
      </c>
      <c r="J482" s="2">
        <v>40954</v>
      </c>
      <c r="K482" s="23">
        <f>WEEKDAY(#REF!,1)</f>
        <v>4</v>
      </c>
      <c r="L482" s="25" t="str">
        <f>IF(#REF!&gt;=#REF!,#REF!-#REF!,"")</f>
        <v/>
      </c>
      <c r="M482" s="4">
        <v>8688</v>
      </c>
      <c r="N482" s="5">
        <v>154.06</v>
      </c>
      <c r="O482" s="5">
        <v>90.93</v>
      </c>
      <c r="P482" s="5">
        <v>63.13</v>
      </c>
      <c r="Q482" s="5">
        <f>#REF!*#REF!</f>
        <v>789999.84</v>
      </c>
      <c r="R482" s="5">
        <v>548473.43999999994</v>
      </c>
      <c r="S482" s="5">
        <f>#REF!-#REF!</f>
        <v>-241526.39999999999</v>
      </c>
      <c r="T482" s="36">
        <f t="shared" si="7"/>
        <v>-0.30572968217309998</v>
      </c>
    </row>
    <row r="483" spans="1:20" x14ac:dyDescent="0.2">
      <c r="A483" s="25" t="s">
        <v>32</v>
      </c>
      <c r="B483" s="25" t="s">
        <v>96</v>
      </c>
      <c r="C483" s="25" t="s">
        <v>85</v>
      </c>
      <c r="D483" s="25" t="s">
        <v>27</v>
      </c>
      <c r="E483" s="25" t="s">
        <v>1918</v>
      </c>
      <c r="F483" s="2">
        <v>41322</v>
      </c>
      <c r="G483" s="23" t="str">
        <f>TEXT(Table2[[#This Row],[Order-Date]],"mmm")</f>
        <v>Feb</v>
      </c>
      <c r="H483">
        <v>2013</v>
      </c>
      <c r="I483">
        <v>421821200</v>
      </c>
      <c r="J483" s="2">
        <v>41348</v>
      </c>
      <c r="K483" s="23">
        <f>WEEKDAY(#REF!,1)</f>
        <v>6</v>
      </c>
      <c r="L483" s="25">
        <f>IF(#REF!&gt;=#REF!,#REF!-#REF!,"")</f>
        <v>26</v>
      </c>
      <c r="M483" s="4">
        <v>5122</v>
      </c>
      <c r="N483" s="5">
        <v>668.27</v>
      </c>
      <c r="O483" s="5">
        <v>502.54</v>
      </c>
      <c r="P483" s="5">
        <v>165.73</v>
      </c>
      <c r="Q483" s="5">
        <f>#REF!*#REF!</f>
        <v>2574009.88</v>
      </c>
      <c r="R483" s="5">
        <v>848869.06</v>
      </c>
      <c r="S483" s="5">
        <f>#REF!-#REF!</f>
        <v>-1725140.82</v>
      </c>
      <c r="T483" s="36">
        <f t="shared" si="7"/>
        <v>-0.67021530624427905</v>
      </c>
    </row>
    <row r="484" spans="1:20" x14ac:dyDescent="0.2">
      <c r="A484" s="25" t="s">
        <v>46</v>
      </c>
      <c r="B484" s="25" t="s">
        <v>75</v>
      </c>
      <c r="C484" s="25" t="s">
        <v>49</v>
      </c>
      <c r="D484" s="25" t="s">
        <v>23</v>
      </c>
      <c r="E484" s="25" t="s">
        <v>1918</v>
      </c>
      <c r="F484" s="2">
        <v>43012</v>
      </c>
      <c r="G484" s="23" t="str">
        <f>TEXT(Table2[[#This Row],[Order-Date]],"mmm")</f>
        <v>Oct</v>
      </c>
      <c r="H484">
        <v>2017</v>
      </c>
      <c r="I484">
        <v>894858586</v>
      </c>
      <c r="J484" s="2">
        <v>42882</v>
      </c>
      <c r="K484" s="23">
        <f>WEEKDAY(#REF!,1)</f>
        <v>7</v>
      </c>
      <c r="L484" s="25" t="str">
        <f>IF(#REF!&gt;=#REF!,#REF!-#REF!,"")</f>
        <v/>
      </c>
      <c r="M484" s="4">
        <v>7396</v>
      </c>
      <c r="N484" s="5">
        <v>651.21</v>
      </c>
      <c r="O484" s="5">
        <v>524.96</v>
      </c>
      <c r="P484" s="5">
        <v>126.25</v>
      </c>
      <c r="Q484" s="5">
        <f>#REF!*#REF!</f>
        <v>3882604.16</v>
      </c>
      <c r="R484" s="5">
        <v>933745</v>
      </c>
      <c r="S484" s="5">
        <f>#REF!-#REF!</f>
        <v>-2948859.16</v>
      </c>
      <c r="T484" s="36">
        <f t="shared" si="7"/>
        <v>-0.75950548613227697</v>
      </c>
    </row>
    <row r="485" spans="1:20" x14ac:dyDescent="0.2">
      <c r="A485" s="25" t="s">
        <v>32</v>
      </c>
      <c r="B485" s="25" t="s">
        <v>189</v>
      </c>
      <c r="C485" s="25" t="s">
        <v>31</v>
      </c>
      <c r="D485" s="25" t="s">
        <v>27</v>
      </c>
      <c r="E485" s="25" t="s">
        <v>1918</v>
      </c>
      <c r="F485" s="2">
        <v>41482</v>
      </c>
      <c r="G485" s="23" t="str">
        <f>TEXT(Table2[[#This Row],[Order-Date]],"mmm")</f>
        <v>Jul</v>
      </c>
      <c r="H485">
        <v>2013</v>
      </c>
      <c r="I485">
        <v>804475867</v>
      </c>
      <c r="J485" s="2">
        <v>41504</v>
      </c>
      <c r="K485" s="23">
        <f>WEEKDAY(#REF!,1)</f>
        <v>1</v>
      </c>
      <c r="L485" s="25">
        <f>IF(#REF!&gt;=#REF!,#REF!-#REF!,"")</f>
        <v>22</v>
      </c>
      <c r="M485" s="4">
        <v>1141</v>
      </c>
      <c r="N485" s="5">
        <v>47.45</v>
      </c>
      <c r="O485" s="5">
        <v>31.79</v>
      </c>
      <c r="P485" s="5">
        <v>15.66</v>
      </c>
      <c r="Q485" s="5">
        <f>#REF!*#REF!</f>
        <v>36272.39</v>
      </c>
      <c r="R485" s="5">
        <v>17868.060000000001</v>
      </c>
      <c r="S485" s="5">
        <f>#REF!-#REF!</f>
        <v>-18404.330000000002</v>
      </c>
      <c r="T485" s="36">
        <f t="shared" si="7"/>
        <v>-0.50739226171752105</v>
      </c>
    </row>
    <row r="486" spans="1:20" x14ac:dyDescent="0.2">
      <c r="A486" s="25" t="s">
        <v>46</v>
      </c>
      <c r="B486" s="25" t="s">
        <v>207</v>
      </c>
      <c r="C486" s="25" t="s">
        <v>22</v>
      </c>
      <c r="D486" s="25" t="s">
        <v>27</v>
      </c>
      <c r="E486" s="25" t="s">
        <v>1915</v>
      </c>
      <c r="F486" s="2">
        <v>41770</v>
      </c>
      <c r="G486" s="23" t="str">
        <f>TEXT(Table2[[#This Row],[Order-Date]],"mmm")</f>
        <v>May</v>
      </c>
      <c r="H486">
        <v>2014</v>
      </c>
      <c r="I486">
        <v>527284371</v>
      </c>
      <c r="J486" s="2">
        <v>41961</v>
      </c>
      <c r="K486" s="23">
        <f>WEEKDAY(#REF!,1)</f>
        <v>3</v>
      </c>
      <c r="L486" s="25">
        <f>IF(#REF!&gt;=#REF!,#REF!-#REF!,"")</f>
        <v>191</v>
      </c>
      <c r="M486" s="4">
        <v>4018</v>
      </c>
      <c r="N486" s="5">
        <v>255.28</v>
      </c>
      <c r="O486" s="5">
        <v>159.41999999999999</v>
      </c>
      <c r="P486" s="5">
        <v>95.86</v>
      </c>
      <c r="Q486" s="5">
        <f>#REF!*#REF!</f>
        <v>640549.56000000006</v>
      </c>
      <c r="R486" s="5">
        <v>385165.48</v>
      </c>
      <c r="S486" s="5">
        <f>#REF!-#REF!</f>
        <v>-255384.08</v>
      </c>
      <c r="T486" s="36">
        <f t="shared" si="7"/>
        <v>-0.39869527035503699</v>
      </c>
    </row>
    <row r="487" spans="1:20" x14ac:dyDescent="0.2">
      <c r="A487" s="25" t="s">
        <v>32</v>
      </c>
      <c r="B487" s="25" t="s">
        <v>152</v>
      </c>
      <c r="C487" s="25" t="s">
        <v>31</v>
      </c>
      <c r="D487" s="25" t="s">
        <v>27</v>
      </c>
      <c r="E487" s="25" t="s">
        <v>1915</v>
      </c>
      <c r="F487" s="2">
        <v>42393</v>
      </c>
      <c r="G487" s="23" t="str">
        <f>TEXT(Table2[[#This Row],[Order-Date]],"mmm")</f>
        <v>Jan</v>
      </c>
      <c r="H487">
        <v>2016</v>
      </c>
      <c r="I487">
        <v>510207927</v>
      </c>
      <c r="J487" s="2">
        <v>42415</v>
      </c>
      <c r="K487" s="23">
        <f>WEEKDAY(#REF!,1)</f>
        <v>2</v>
      </c>
      <c r="L487" s="25">
        <f>IF(#REF!&gt;=#REF!,#REF!-#REF!,"")</f>
        <v>22</v>
      </c>
      <c r="M487" s="4">
        <v>718</v>
      </c>
      <c r="N487" s="5">
        <v>47.45</v>
      </c>
      <c r="O487" s="5">
        <v>31.79</v>
      </c>
      <c r="P487" s="5">
        <v>15.66</v>
      </c>
      <c r="Q487" s="5">
        <f>#REF!*#REF!</f>
        <v>22825.22</v>
      </c>
      <c r="R487" s="5">
        <v>11243.88</v>
      </c>
      <c r="S487" s="5">
        <f>#REF!-#REF!</f>
        <v>-11581.34</v>
      </c>
      <c r="T487" s="36">
        <f t="shared" si="7"/>
        <v>-0.50739226171752105</v>
      </c>
    </row>
    <row r="488" spans="1:20" x14ac:dyDescent="0.2">
      <c r="A488" s="25" t="s">
        <v>32</v>
      </c>
      <c r="B488" s="25" t="s">
        <v>36</v>
      </c>
      <c r="C488" s="25" t="s">
        <v>77</v>
      </c>
      <c r="D488" s="25" t="s">
        <v>27</v>
      </c>
      <c r="E488" s="25" t="s">
        <v>1918</v>
      </c>
      <c r="F488" s="2">
        <v>41364</v>
      </c>
      <c r="G488" s="23" t="str">
        <f>TEXT(Table2[[#This Row],[Order-Date]],"mmm")</f>
        <v>Mar</v>
      </c>
      <c r="H488">
        <v>2013</v>
      </c>
      <c r="I488">
        <v>820482861</v>
      </c>
      <c r="J488" s="2">
        <v>41582</v>
      </c>
      <c r="K488" s="23">
        <f>WEEKDAY(#REF!,1)</f>
        <v>2</v>
      </c>
      <c r="L488" s="25">
        <f>IF(#REF!&gt;=#REF!,#REF!-#REF!,"")</f>
        <v>218</v>
      </c>
      <c r="M488" s="4">
        <v>7967</v>
      </c>
      <c r="N488" s="5">
        <v>154.06</v>
      </c>
      <c r="O488" s="5">
        <v>90.93</v>
      </c>
      <c r="P488" s="5">
        <v>63.13</v>
      </c>
      <c r="Q488" s="5">
        <f>#REF!*#REF!</f>
        <v>724439.31</v>
      </c>
      <c r="R488" s="5">
        <v>502956.71</v>
      </c>
      <c r="S488" s="5">
        <f>#REF!-#REF!</f>
        <v>-221482.6</v>
      </c>
      <c r="T488" s="36">
        <f t="shared" si="7"/>
        <v>-0.30572968217309998</v>
      </c>
    </row>
    <row r="489" spans="1:20" x14ac:dyDescent="0.2">
      <c r="A489" s="25" t="s">
        <v>37</v>
      </c>
      <c r="B489" s="25" t="s">
        <v>196</v>
      </c>
      <c r="C489" s="25" t="s">
        <v>51</v>
      </c>
      <c r="D489" s="25" t="s">
        <v>23</v>
      </c>
      <c r="E489" s="25" t="s">
        <v>1915</v>
      </c>
      <c r="F489" s="2">
        <v>41770</v>
      </c>
      <c r="G489" s="23" t="str">
        <f>TEXT(Table2[[#This Row],[Order-Date]],"mmm")</f>
        <v>May</v>
      </c>
      <c r="H489">
        <v>2014</v>
      </c>
      <c r="I489">
        <v>695658004</v>
      </c>
      <c r="J489" s="2">
        <v>41863</v>
      </c>
      <c r="K489" s="23">
        <f>WEEKDAY(#REF!,1)</f>
        <v>3</v>
      </c>
      <c r="L489" s="25">
        <f>IF(#REF!&gt;=#REF!,#REF!-#REF!,"")</f>
        <v>93</v>
      </c>
      <c r="M489" s="4">
        <v>9517</v>
      </c>
      <c r="N489" s="5">
        <v>437.2</v>
      </c>
      <c r="O489" s="5">
        <v>263.33</v>
      </c>
      <c r="P489" s="5">
        <v>173.87</v>
      </c>
      <c r="Q489" s="5">
        <f>#REF!*#REF!</f>
        <v>2506111.61</v>
      </c>
      <c r="R489" s="5">
        <v>1654720.79</v>
      </c>
      <c r="S489" s="5">
        <f>#REF!-#REF!</f>
        <v>-851390.82</v>
      </c>
      <c r="T489" s="36">
        <f t="shared" si="7"/>
        <v>-0.33972581931416901</v>
      </c>
    </row>
    <row r="490" spans="1:20" x14ac:dyDescent="0.2">
      <c r="A490" s="25" t="s">
        <v>40</v>
      </c>
      <c r="B490" s="25" t="s">
        <v>221</v>
      </c>
      <c r="C490" s="25" t="s">
        <v>51</v>
      </c>
      <c r="D490" s="25" t="s">
        <v>27</v>
      </c>
      <c r="E490" s="25" t="s">
        <v>1917</v>
      </c>
      <c r="F490" s="2">
        <v>42088</v>
      </c>
      <c r="G490" s="23" t="str">
        <f>TEXT(Table2[[#This Row],[Order-Date]],"mmm")</f>
        <v>Mar</v>
      </c>
      <c r="H490">
        <v>2015</v>
      </c>
      <c r="I490">
        <v>793594682</v>
      </c>
      <c r="J490" s="2">
        <v>42090</v>
      </c>
      <c r="K490" s="23">
        <f>WEEKDAY(#REF!,1)</f>
        <v>6</v>
      </c>
      <c r="L490" s="25">
        <f>IF(#REF!&gt;=#REF!,#REF!-#REF!,"")</f>
        <v>2</v>
      </c>
      <c r="M490" s="4">
        <v>1157</v>
      </c>
      <c r="N490" s="5">
        <v>437.2</v>
      </c>
      <c r="O490" s="5">
        <v>263.33</v>
      </c>
      <c r="P490" s="5">
        <v>173.87</v>
      </c>
      <c r="Q490" s="5">
        <f>#REF!*#REF!</f>
        <v>304672.81</v>
      </c>
      <c r="R490" s="5">
        <v>201167.59</v>
      </c>
      <c r="S490" s="5">
        <f>#REF!-#REF!</f>
        <v>-103505.22</v>
      </c>
      <c r="T490" s="36">
        <f t="shared" si="7"/>
        <v>-0.33972581931416901</v>
      </c>
    </row>
    <row r="491" spans="1:20" x14ac:dyDescent="0.2">
      <c r="A491" s="25" t="s">
        <v>46</v>
      </c>
      <c r="B491" s="25" t="s">
        <v>123</v>
      </c>
      <c r="C491" s="25" t="s">
        <v>22</v>
      </c>
      <c r="D491" s="25" t="s">
        <v>23</v>
      </c>
      <c r="E491" s="25" t="s">
        <v>1915</v>
      </c>
      <c r="F491" s="2">
        <v>41616</v>
      </c>
      <c r="G491" s="23" t="str">
        <f>TEXT(Table2[[#This Row],[Order-Date]],"mmm")</f>
        <v>Dec</v>
      </c>
      <c r="H491">
        <v>2013</v>
      </c>
      <c r="I491">
        <v>942466723</v>
      </c>
      <c r="J491" s="2">
        <v>41373</v>
      </c>
      <c r="K491" s="23">
        <f>WEEKDAY(#REF!,1)</f>
        <v>3</v>
      </c>
      <c r="L491" s="25" t="str">
        <f>IF(#REF!&gt;=#REF!,#REF!-#REF!,"")</f>
        <v/>
      </c>
      <c r="M491" s="4">
        <v>5702</v>
      </c>
      <c r="N491" s="5">
        <v>255.28</v>
      </c>
      <c r="O491" s="5">
        <v>159.41999999999999</v>
      </c>
      <c r="P491" s="5">
        <v>95.86</v>
      </c>
      <c r="Q491" s="5">
        <f>#REF!*#REF!</f>
        <v>909012.84</v>
      </c>
      <c r="R491" s="5">
        <v>546593.72</v>
      </c>
      <c r="S491" s="5">
        <f>#REF!-#REF!</f>
        <v>-362419.12</v>
      </c>
      <c r="T491" s="36">
        <f t="shared" si="7"/>
        <v>-0.39869527035503699</v>
      </c>
    </row>
    <row r="492" spans="1:20" x14ac:dyDescent="0.2">
      <c r="A492" s="25" t="s">
        <v>46</v>
      </c>
      <c r="B492" s="25" t="s">
        <v>199</v>
      </c>
      <c r="C492" s="25" t="s">
        <v>65</v>
      </c>
      <c r="D492" s="25" t="s">
        <v>27</v>
      </c>
      <c r="E492" s="25" t="s">
        <v>1916</v>
      </c>
      <c r="F492" s="2">
        <v>40283</v>
      </c>
      <c r="G492" s="23" t="str">
        <f>TEXT(Table2[[#This Row],[Order-Date]],"mmm")</f>
        <v>Apr</v>
      </c>
      <c r="H492">
        <v>2010</v>
      </c>
      <c r="I492">
        <v>590760457</v>
      </c>
      <c r="J492" s="2">
        <v>40296</v>
      </c>
      <c r="K492" s="23">
        <f>WEEKDAY(#REF!,1)</f>
        <v>4</v>
      </c>
      <c r="L492" s="25">
        <f>IF(#REF!&gt;=#REF!,#REF!-#REF!,"")</f>
        <v>13</v>
      </c>
      <c r="M492" s="4">
        <v>8002</v>
      </c>
      <c r="N492" s="5">
        <v>9.33</v>
      </c>
      <c r="O492" s="5">
        <v>6.92</v>
      </c>
      <c r="P492" s="5">
        <v>2.41</v>
      </c>
      <c r="Q492" s="5">
        <f>#REF!*#REF!</f>
        <v>55373.84</v>
      </c>
      <c r="R492" s="5">
        <v>19284.82</v>
      </c>
      <c r="S492" s="5">
        <f>#REF!-#REF!</f>
        <v>-36089.019999999997</v>
      </c>
      <c r="T492" s="36">
        <f t="shared" si="7"/>
        <v>-0.65173410404624299</v>
      </c>
    </row>
    <row r="493" spans="1:20" x14ac:dyDescent="0.2">
      <c r="A493" s="25" t="s">
        <v>46</v>
      </c>
      <c r="B493" s="25" t="s">
        <v>162</v>
      </c>
      <c r="C493" s="25" t="s">
        <v>49</v>
      </c>
      <c r="D493" s="25" t="s">
        <v>27</v>
      </c>
      <c r="E493" s="25" t="s">
        <v>1915</v>
      </c>
      <c r="F493" s="2">
        <v>40319</v>
      </c>
      <c r="G493" s="23" t="str">
        <f>TEXT(Table2[[#This Row],[Order-Date]],"mmm")</f>
        <v>May</v>
      </c>
      <c r="H493">
        <v>2010</v>
      </c>
      <c r="I493">
        <v>157274711</v>
      </c>
      <c r="J493" s="2">
        <v>40346</v>
      </c>
      <c r="K493" s="23">
        <f>WEEKDAY(#REF!,1)</f>
        <v>5</v>
      </c>
      <c r="L493" s="25">
        <f>IF(#REF!&gt;=#REF!,#REF!-#REF!,"")</f>
        <v>27</v>
      </c>
      <c r="M493" s="4">
        <v>9937</v>
      </c>
      <c r="N493" s="5">
        <v>651.21</v>
      </c>
      <c r="O493" s="5">
        <v>524.96</v>
      </c>
      <c r="P493" s="5">
        <v>126.25</v>
      </c>
      <c r="Q493" s="5">
        <f>#REF!*#REF!</f>
        <v>5216527.5199999996</v>
      </c>
      <c r="R493" s="5">
        <v>1254546.25</v>
      </c>
      <c r="S493" s="5">
        <f>#REF!-#REF!</f>
        <v>-3961981.27</v>
      </c>
      <c r="T493" s="36">
        <f t="shared" si="7"/>
        <v>-0.75950548613227697</v>
      </c>
    </row>
    <row r="494" spans="1:20" x14ac:dyDescent="0.2">
      <c r="A494" s="25" t="s">
        <v>46</v>
      </c>
      <c r="B494" s="25" t="s">
        <v>78</v>
      </c>
      <c r="C494" s="25" t="s">
        <v>31</v>
      </c>
      <c r="D494" s="25" t="s">
        <v>27</v>
      </c>
      <c r="E494" s="25" t="s">
        <v>1916</v>
      </c>
      <c r="F494" s="2">
        <v>41104</v>
      </c>
      <c r="G494" s="23" t="str">
        <f>TEXT(Table2[[#This Row],[Order-Date]],"mmm")</f>
        <v>Jul</v>
      </c>
      <c r="H494">
        <v>2012</v>
      </c>
      <c r="I494">
        <v>581120812</v>
      </c>
      <c r="J494" s="2">
        <v>41137</v>
      </c>
      <c r="K494" s="23">
        <f>WEEKDAY(#REF!,1)</f>
        <v>5</v>
      </c>
      <c r="L494" s="25">
        <f>IF(#REF!&gt;=#REF!,#REF!-#REF!,"")</f>
        <v>33</v>
      </c>
      <c r="M494" s="4">
        <v>5417</v>
      </c>
      <c r="N494" s="5">
        <v>47.45</v>
      </c>
      <c r="O494" s="5">
        <v>31.79</v>
      </c>
      <c r="P494" s="5">
        <v>15.66</v>
      </c>
      <c r="Q494" s="5">
        <f>#REF!*#REF!</f>
        <v>172206.43</v>
      </c>
      <c r="R494" s="5">
        <v>84830.22</v>
      </c>
      <c r="S494" s="5">
        <f>#REF!-#REF!</f>
        <v>-87376.21</v>
      </c>
      <c r="T494" s="36">
        <f t="shared" si="7"/>
        <v>-0.50739226171752105</v>
      </c>
    </row>
    <row r="495" spans="1:20" x14ac:dyDescent="0.2">
      <c r="A495" s="25" t="s">
        <v>46</v>
      </c>
      <c r="B495" s="25" t="s">
        <v>141</v>
      </c>
      <c r="C495" s="25" t="s">
        <v>65</v>
      </c>
      <c r="D495" s="25" t="s">
        <v>27</v>
      </c>
      <c r="E495" s="25" t="s">
        <v>1917</v>
      </c>
      <c r="F495" s="2">
        <v>41144</v>
      </c>
      <c r="G495" s="23" t="str">
        <f>TEXT(Table2[[#This Row],[Order-Date]],"mmm")</f>
        <v>Aug</v>
      </c>
      <c r="H495">
        <v>2012</v>
      </c>
      <c r="I495">
        <v>171722590</v>
      </c>
      <c r="J495" s="2">
        <v>41182</v>
      </c>
      <c r="K495" s="23">
        <f>WEEKDAY(#REF!,1)</f>
        <v>1</v>
      </c>
      <c r="L495" s="25">
        <f>IF(#REF!&gt;=#REF!,#REF!-#REF!,"")</f>
        <v>38</v>
      </c>
      <c r="M495" s="4">
        <v>5385</v>
      </c>
      <c r="N495" s="5">
        <v>9.33</v>
      </c>
      <c r="O495" s="5">
        <v>6.92</v>
      </c>
      <c r="P495" s="5">
        <v>2.41</v>
      </c>
      <c r="Q495" s="5">
        <f>#REF!*#REF!</f>
        <v>37264.199999999997</v>
      </c>
      <c r="R495" s="5">
        <v>12977.85</v>
      </c>
      <c r="S495" s="5">
        <f>#REF!-#REF!</f>
        <v>-24286.35</v>
      </c>
      <c r="T495" s="36">
        <f t="shared" si="7"/>
        <v>-0.65173410404624299</v>
      </c>
    </row>
    <row r="496" spans="1:20" x14ac:dyDescent="0.2">
      <c r="A496" s="25" t="s">
        <v>29</v>
      </c>
      <c r="B496" s="25" t="s">
        <v>168</v>
      </c>
      <c r="C496" s="25" t="s">
        <v>49</v>
      </c>
      <c r="D496" s="25" t="s">
        <v>27</v>
      </c>
      <c r="E496" s="25" t="s">
        <v>1916</v>
      </c>
      <c r="F496" s="2">
        <v>42098</v>
      </c>
      <c r="G496" s="23" t="str">
        <f>TEXT(Table2[[#This Row],[Order-Date]],"mmm")</f>
        <v>Apr</v>
      </c>
      <c r="H496">
        <v>2015</v>
      </c>
      <c r="I496">
        <v>458816373</v>
      </c>
      <c r="J496" s="2">
        <v>42110</v>
      </c>
      <c r="K496" s="23">
        <f>WEEKDAY(#REF!,1)</f>
        <v>5</v>
      </c>
      <c r="L496" s="25">
        <f>IF(#REF!&gt;=#REF!,#REF!-#REF!,"")</f>
        <v>12</v>
      </c>
      <c r="M496" s="4">
        <v>2815</v>
      </c>
      <c r="N496" s="5">
        <v>651.21</v>
      </c>
      <c r="O496" s="5">
        <v>524.96</v>
      </c>
      <c r="P496" s="5">
        <v>126.25</v>
      </c>
      <c r="Q496" s="5">
        <f>#REF!*#REF!</f>
        <v>1477762.4</v>
      </c>
      <c r="R496" s="5">
        <v>355393.75</v>
      </c>
      <c r="S496" s="5">
        <f>#REF!-#REF!</f>
        <v>-1122368.6499999999</v>
      </c>
      <c r="T496" s="36">
        <f t="shared" si="7"/>
        <v>-0.75950548613227697</v>
      </c>
    </row>
    <row r="497" spans="1:20" x14ac:dyDescent="0.2">
      <c r="A497" s="25" t="s">
        <v>32</v>
      </c>
      <c r="B497" s="25" t="s">
        <v>192</v>
      </c>
      <c r="C497" s="25" t="s">
        <v>31</v>
      </c>
      <c r="D497" s="25" t="s">
        <v>27</v>
      </c>
      <c r="E497" s="25" t="s">
        <v>1917</v>
      </c>
      <c r="F497" s="2">
        <v>41867</v>
      </c>
      <c r="G497" s="23" t="str">
        <f>TEXT(Table2[[#This Row],[Order-Date]],"mmm")</f>
        <v>Aug</v>
      </c>
      <c r="H497">
        <v>2014</v>
      </c>
      <c r="I497">
        <v>342450988</v>
      </c>
      <c r="J497" s="2">
        <v>41880</v>
      </c>
      <c r="K497" s="23">
        <f>WEEKDAY(#REF!,1)</f>
        <v>6</v>
      </c>
      <c r="L497" s="25">
        <f>IF(#REF!&gt;=#REF!,#REF!-#REF!,"")</f>
        <v>13</v>
      </c>
      <c r="M497" s="4">
        <v>7712</v>
      </c>
      <c r="N497" s="5">
        <v>47.45</v>
      </c>
      <c r="O497" s="5">
        <v>31.79</v>
      </c>
      <c r="P497" s="5">
        <v>15.66</v>
      </c>
      <c r="Q497" s="5">
        <f>#REF!*#REF!</f>
        <v>245164.48</v>
      </c>
      <c r="R497" s="5">
        <v>120769.92</v>
      </c>
      <c r="S497" s="5">
        <f>#REF!-#REF!</f>
        <v>-124394.56</v>
      </c>
      <c r="T497" s="36">
        <f t="shared" si="7"/>
        <v>-0.50739226171752105</v>
      </c>
    </row>
    <row r="498" spans="1:20" x14ac:dyDescent="0.2">
      <c r="A498" s="25" t="s">
        <v>29</v>
      </c>
      <c r="B498" s="25" t="s">
        <v>100</v>
      </c>
      <c r="C498" s="25" t="s">
        <v>85</v>
      </c>
      <c r="D498" s="25" t="s">
        <v>27</v>
      </c>
      <c r="E498" s="25" t="s">
        <v>1916</v>
      </c>
      <c r="F498" s="2">
        <v>41504</v>
      </c>
      <c r="G498" s="23" t="str">
        <f>TEXT(Table2[[#This Row],[Order-Date]],"mmm")</f>
        <v>Aug</v>
      </c>
      <c r="H498">
        <v>2013</v>
      </c>
      <c r="I498">
        <v>142987763</v>
      </c>
      <c r="J498" s="2">
        <v>41283</v>
      </c>
      <c r="K498" s="23">
        <f>WEEKDAY(#REF!,1)</f>
        <v>4</v>
      </c>
      <c r="L498" s="25" t="str">
        <f>IF(#REF!&gt;=#REF!,#REF!-#REF!,"")</f>
        <v/>
      </c>
      <c r="M498" s="4">
        <v>2112</v>
      </c>
      <c r="N498" s="5">
        <v>668.27</v>
      </c>
      <c r="O498" s="5">
        <v>502.54</v>
      </c>
      <c r="P498" s="5">
        <v>165.73</v>
      </c>
      <c r="Q498" s="5">
        <f>#REF!*#REF!</f>
        <v>1061364.48</v>
      </c>
      <c r="R498" s="5">
        <v>350021.76</v>
      </c>
      <c r="S498" s="5">
        <f>#REF!-#REF!</f>
        <v>-711342.72</v>
      </c>
      <c r="T498" s="36">
        <f t="shared" si="7"/>
        <v>-0.67021530624427905</v>
      </c>
    </row>
    <row r="499" spans="1:20" x14ac:dyDescent="0.2">
      <c r="A499" s="25" t="s">
        <v>37</v>
      </c>
      <c r="B499" s="25" t="s">
        <v>155</v>
      </c>
      <c r="C499" s="25" t="s">
        <v>42</v>
      </c>
      <c r="D499" s="25" t="s">
        <v>27</v>
      </c>
      <c r="E499" s="25" t="s">
        <v>1916</v>
      </c>
      <c r="F499" s="2">
        <v>41249</v>
      </c>
      <c r="G499" s="23" t="str">
        <f>TEXT(Table2[[#This Row],[Order-Date]],"mmm")</f>
        <v>Dec</v>
      </c>
      <c r="H499">
        <v>2012</v>
      </c>
      <c r="I499">
        <v>251100528</v>
      </c>
      <c r="J499" s="2">
        <v>41036</v>
      </c>
      <c r="K499" s="23">
        <f>WEEKDAY(#REF!,1)</f>
        <v>2</v>
      </c>
      <c r="L499" s="25" t="str">
        <f>IF(#REF!&gt;=#REF!,#REF!-#REF!,"")</f>
        <v/>
      </c>
      <c r="M499" s="4">
        <v>5081</v>
      </c>
      <c r="N499" s="5">
        <v>109.28</v>
      </c>
      <c r="O499" s="5">
        <v>35.840000000000003</v>
      </c>
      <c r="P499" s="5">
        <v>73.44</v>
      </c>
      <c r="Q499" s="5">
        <f>#REF!*#REF!</f>
        <v>182103.04000000001</v>
      </c>
      <c r="R499" s="5">
        <v>373148.64</v>
      </c>
      <c r="S499" s="5">
        <f>#REF!-#REF!</f>
        <v>191045.6</v>
      </c>
      <c r="T499" s="36">
        <f t="shared" si="7"/>
        <v>1.0491071428571399</v>
      </c>
    </row>
    <row r="500" spans="1:20" x14ac:dyDescent="0.2">
      <c r="A500" s="25" t="s">
        <v>37</v>
      </c>
      <c r="B500" s="25" t="s">
        <v>48</v>
      </c>
      <c r="C500" s="25" t="s">
        <v>51</v>
      </c>
      <c r="D500" s="25" t="s">
        <v>23</v>
      </c>
      <c r="E500" s="25" t="s">
        <v>1916</v>
      </c>
      <c r="F500" s="2">
        <v>41019</v>
      </c>
      <c r="G500" s="23" t="str">
        <f>TEXT(Table2[[#This Row],[Order-Date]],"mmm")</f>
        <v>Apr</v>
      </c>
      <c r="H500">
        <v>2012</v>
      </c>
      <c r="I500">
        <v>677775609</v>
      </c>
      <c r="J500" s="2">
        <v>41034</v>
      </c>
      <c r="K500" s="23">
        <f>WEEKDAY(#REF!,1)</f>
        <v>7</v>
      </c>
      <c r="L500" s="25">
        <f>IF(#REF!&gt;=#REF!,#REF!-#REF!,"")</f>
        <v>15</v>
      </c>
      <c r="M500" s="4">
        <v>7719</v>
      </c>
      <c r="N500" s="5">
        <v>437.2</v>
      </c>
      <c r="O500" s="5">
        <v>263.33</v>
      </c>
      <c r="P500" s="5">
        <v>173.87</v>
      </c>
      <c r="Q500" s="5">
        <f>#REF!*#REF!</f>
        <v>2032644.27</v>
      </c>
      <c r="R500" s="5">
        <v>1342102.53</v>
      </c>
      <c r="S500" s="5">
        <f>#REF!-#REF!</f>
        <v>-690541.74</v>
      </c>
      <c r="T500" s="36">
        <f t="shared" si="7"/>
        <v>-0.33972581931416901</v>
      </c>
    </row>
    <row r="501" spans="1:20" x14ac:dyDescent="0.2">
      <c r="A501" s="25" t="s">
        <v>46</v>
      </c>
      <c r="B501" s="25" t="s">
        <v>171</v>
      </c>
      <c r="C501" s="25" t="s">
        <v>26</v>
      </c>
      <c r="D501" s="25" t="s">
        <v>27</v>
      </c>
      <c r="E501" s="25" t="s">
        <v>1915</v>
      </c>
      <c r="F501" s="2">
        <v>40801</v>
      </c>
      <c r="G501" s="23" t="str">
        <f>TEXT(Table2[[#This Row],[Order-Date]],"mmm")</f>
        <v>Sep</v>
      </c>
      <c r="H501">
        <v>2011</v>
      </c>
      <c r="I501">
        <v>604311835</v>
      </c>
      <c r="J501" s="2">
        <v>40644</v>
      </c>
      <c r="K501" s="23">
        <f>WEEKDAY(#REF!,1)</f>
        <v>2</v>
      </c>
      <c r="L501" s="25" t="str">
        <f>IF(#REF!&gt;=#REF!,#REF!-#REF!,"")</f>
        <v/>
      </c>
      <c r="M501" s="4">
        <v>8156</v>
      </c>
      <c r="N501" s="5">
        <v>152.58000000000001</v>
      </c>
      <c r="O501" s="5">
        <v>97.44</v>
      </c>
      <c r="P501" s="5">
        <v>55.14</v>
      </c>
      <c r="Q501" s="5">
        <f>#REF!*#REF!</f>
        <v>794720.64</v>
      </c>
      <c r="R501" s="5">
        <v>449721.84</v>
      </c>
      <c r="S501" s="5">
        <f>#REF!-#REF!</f>
        <v>-344998.8</v>
      </c>
      <c r="T501" s="36">
        <f t="shared" si="7"/>
        <v>-0.43411330049261099</v>
      </c>
    </row>
    <row r="502" spans="1:20" x14ac:dyDescent="0.2">
      <c r="A502" s="25" t="s">
        <v>46</v>
      </c>
      <c r="B502" s="25" t="s">
        <v>190</v>
      </c>
      <c r="C502" s="25" t="s">
        <v>49</v>
      </c>
      <c r="D502" s="25" t="s">
        <v>23</v>
      </c>
      <c r="E502" s="25" t="s">
        <v>1917</v>
      </c>
      <c r="F502" s="2">
        <v>40263</v>
      </c>
      <c r="G502" s="23" t="str">
        <f>TEXT(Table2[[#This Row],[Order-Date]],"mmm")</f>
        <v>Mar</v>
      </c>
      <c r="H502">
        <v>2010</v>
      </c>
      <c r="I502">
        <v>632320535</v>
      </c>
      <c r="J502" s="2">
        <v>40265</v>
      </c>
      <c r="K502" s="23">
        <f>WEEKDAY(#REF!,1)</f>
        <v>1</v>
      </c>
      <c r="L502" s="25">
        <f>IF(#REF!&gt;=#REF!,#REF!-#REF!,"")</f>
        <v>2</v>
      </c>
      <c r="M502" s="4">
        <v>6553</v>
      </c>
      <c r="N502" s="5">
        <v>651.21</v>
      </c>
      <c r="O502" s="5">
        <v>524.96</v>
      </c>
      <c r="P502" s="5">
        <v>126.25</v>
      </c>
      <c r="Q502" s="5">
        <f>#REF!*#REF!</f>
        <v>3440062.88</v>
      </c>
      <c r="R502" s="5">
        <v>827316.25</v>
      </c>
      <c r="S502" s="5">
        <f>#REF!-#REF!</f>
        <v>-2612746.63</v>
      </c>
      <c r="T502" s="36">
        <f t="shared" si="7"/>
        <v>-0.75950548613227697</v>
      </c>
    </row>
    <row r="503" spans="1:20" x14ac:dyDescent="0.2">
      <c r="A503" s="25" t="s">
        <v>20</v>
      </c>
      <c r="B503" s="25" t="s">
        <v>117</v>
      </c>
      <c r="C503" s="25" t="s">
        <v>26</v>
      </c>
      <c r="D503" s="25" t="s">
        <v>23</v>
      </c>
      <c r="E503" s="25" t="s">
        <v>1916</v>
      </c>
      <c r="F503" s="2">
        <v>41022</v>
      </c>
      <c r="G503" s="23" t="str">
        <f>TEXT(Table2[[#This Row],[Order-Date]],"mmm")</f>
        <v>Apr</v>
      </c>
      <c r="H503">
        <v>2012</v>
      </c>
      <c r="I503">
        <v>533725535</v>
      </c>
      <c r="J503" s="2">
        <v>41059</v>
      </c>
      <c r="K503" s="23">
        <f>WEEKDAY(#REF!,1)</f>
        <v>4</v>
      </c>
      <c r="L503" s="25">
        <f>IF(#REF!&gt;=#REF!,#REF!-#REF!,"")</f>
        <v>37</v>
      </c>
      <c r="M503" s="4">
        <v>101</v>
      </c>
      <c r="N503" s="5">
        <v>152.58000000000001</v>
      </c>
      <c r="O503" s="5">
        <v>97.44</v>
      </c>
      <c r="P503" s="5">
        <v>55.14</v>
      </c>
      <c r="Q503" s="5">
        <f>#REF!*#REF!</f>
        <v>9841.44</v>
      </c>
      <c r="R503" s="5">
        <v>5569.14</v>
      </c>
      <c r="S503" s="5">
        <f>#REF!-#REF!</f>
        <v>-4272.3</v>
      </c>
      <c r="T503" s="36">
        <f t="shared" si="7"/>
        <v>-0.43411330049261099</v>
      </c>
    </row>
    <row r="504" spans="1:20" x14ac:dyDescent="0.2">
      <c r="A504" s="25" t="s">
        <v>46</v>
      </c>
      <c r="B504" s="25" t="s">
        <v>103</v>
      </c>
      <c r="C504" s="25" t="s">
        <v>39</v>
      </c>
      <c r="D504" s="25" t="s">
        <v>23</v>
      </c>
      <c r="E504" s="25" t="s">
        <v>1916</v>
      </c>
      <c r="F504" s="2">
        <v>42258</v>
      </c>
      <c r="G504" s="23" t="str">
        <f>TEXT(Table2[[#This Row],[Order-Date]],"mmm")</f>
        <v>Sep</v>
      </c>
      <c r="H504">
        <v>2015</v>
      </c>
      <c r="I504">
        <v>600763165</v>
      </c>
      <c r="J504" s="2">
        <v>42228</v>
      </c>
      <c r="K504" s="23">
        <f>WEEKDAY(#REF!,1)</f>
        <v>4</v>
      </c>
      <c r="L504" s="25" t="str">
        <f>IF(#REF!&gt;=#REF!,#REF!-#REF!,"")</f>
        <v/>
      </c>
      <c r="M504" s="4">
        <v>8026</v>
      </c>
      <c r="N504" s="5">
        <v>81.73</v>
      </c>
      <c r="O504" s="5">
        <v>56.67</v>
      </c>
      <c r="P504" s="5">
        <v>25.06</v>
      </c>
      <c r="Q504" s="5">
        <f>#REF!*#REF!</f>
        <v>454833.42</v>
      </c>
      <c r="R504" s="5">
        <v>201131.56</v>
      </c>
      <c r="S504" s="5">
        <f>#REF!-#REF!</f>
        <v>-253701.86</v>
      </c>
      <c r="T504" s="36">
        <f t="shared" si="7"/>
        <v>-0.55779071819304704</v>
      </c>
    </row>
    <row r="505" spans="1:20" x14ac:dyDescent="0.2">
      <c r="A505" s="25" t="s">
        <v>40</v>
      </c>
      <c r="B505" s="25" t="s">
        <v>160</v>
      </c>
      <c r="C505" s="25" t="s">
        <v>77</v>
      </c>
      <c r="D505" s="25" t="s">
        <v>27</v>
      </c>
      <c r="E505" s="25" t="s">
        <v>1916</v>
      </c>
      <c r="F505" s="2">
        <v>42393</v>
      </c>
      <c r="G505" s="23" t="str">
        <f>TEXT(Table2[[#This Row],[Order-Date]],"mmm")</f>
        <v>Jan</v>
      </c>
      <c r="H505">
        <v>2016</v>
      </c>
      <c r="I505">
        <v>295982253</v>
      </c>
      <c r="J505" s="2">
        <v>42585</v>
      </c>
      <c r="K505" s="23">
        <f>WEEKDAY(#REF!,1)</f>
        <v>4</v>
      </c>
      <c r="L505" s="25">
        <f>IF(#REF!&gt;=#REF!,#REF!-#REF!,"")</f>
        <v>192</v>
      </c>
      <c r="M505" s="4">
        <v>6581</v>
      </c>
      <c r="N505" s="5">
        <v>154.06</v>
      </c>
      <c r="O505" s="5">
        <v>90.93</v>
      </c>
      <c r="P505" s="5">
        <v>63.13</v>
      </c>
      <c r="Q505" s="5">
        <f>#REF!*#REF!</f>
        <v>598410.32999999996</v>
      </c>
      <c r="R505" s="5">
        <v>415458.53</v>
      </c>
      <c r="S505" s="5">
        <f>#REF!-#REF!</f>
        <v>-182951.8</v>
      </c>
      <c r="T505" s="36">
        <f t="shared" si="7"/>
        <v>-0.30572968217309998</v>
      </c>
    </row>
    <row r="506" spans="1:20" x14ac:dyDescent="0.2">
      <c r="A506" s="25" t="s">
        <v>46</v>
      </c>
      <c r="B506" s="25" t="s">
        <v>137</v>
      </c>
      <c r="C506" s="25" t="s">
        <v>56</v>
      </c>
      <c r="D506" s="25" t="s">
        <v>27</v>
      </c>
      <c r="E506" s="25" t="s">
        <v>1915</v>
      </c>
      <c r="F506" s="2">
        <v>42653</v>
      </c>
      <c r="G506" s="23" t="str">
        <f>TEXT(Table2[[#This Row],[Order-Date]],"mmm")</f>
        <v>Oct</v>
      </c>
      <c r="H506">
        <v>2016</v>
      </c>
      <c r="I506">
        <v>502244126</v>
      </c>
      <c r="J506" s="2">
        <v>42660</v>
      </c>
      <c r="K506" s="23">
        <f>WEEKDAY(#REF!,1)</f>
        <v>2</v>
      </c>
      <c r="L506" s="25">
        <f>IF(#REF!&gt;=#REF!,#REF!-#REF!,"")</f>
        <v>7</v>
      </c>
      <c r="M506" s="4">
        <v>4053</v>
      </c>
      <c r="N506" s="5">
        <v>421.89</v>
      </c>
      <c r="O506" s="5">
        <v>364.69</v>
      </c>
      <c r="P506" s="5">
        <v>57.2</v>
      </c>
      <c r="Q506" s="5">
        <f>#REF!*#REF!</f>
        <v>1478088.57</v>
      </c>
      <c r="R506" s="5">
        <v>231831.6</v>
      </c>
      <c r="S506" s="5">
        <f>#REF!-#REF!</f>
        <v>-1246256.97</v>
      </c>
      <c r="T506" s="36">
        <f t="shared" si="7"/>
        <v>-0.84315445995228799</v>
      </c>
    </row>
    <row r="507" spans="1:20" x14ac:dyDescent="0.2">
      <c r="A507" s="25" t="s">
        <v>37</v>
      </c>
      <c r="B507" s="25" t="s">
        <v>79</v>
      </c>
      <c r="C507" s="25" t="s">
        <v>39</v>
      </c>
      <c r="D507" s="25" t="s">
        <v>27</v>
      </c>
      <c r="E507" s="25" t="s">
        <v>1916</v>
      </c>
      <c r="F507" s="2">
        <v>40854</v>
      </c>
      <c r="G507" s="23" t="str">
        <f>TEXT(Table2[[#This Row],[Order-Date]],"mmm")</f>
        <v>Nov</v>
      </c>
      <c r="H507">
        <v>2011</v>
      </c>
      <c r="I507">
        <v>372722613</v>
      </c>
      <c r="J507" s="2">
        <v>40773</v>
      </c>
      <c r="K507" s="23">
        <f>WEEKDAY(#REF!,1)</f>
        <v>5</v>
      </c>
      <c r="L507" s="25" t="str">
        <f>IF(#REF!&gt;=#REF!,#REF!-#REF!,"")</f>
        <v/>
      </c>
      <c r="M507" s="4">
        <v>5759</v>
      </c>
      <c r="N507" s="5">
        <v>81.73</v>
      </c>
      <c r="O507" s="5">
        <v>56.67</v>
      </c>
      <c r="P507" s="5">
        <v>25.06</v>
      </c>
      <c r="Q507" s="5">
        <f>#REF!*#REF!</f>
        <v>326362.53000000003</v>
      </c>
      <c r="R507" s="5">
        <v>144320.54</v>
      </c>
      <c r="S507" s="5">
        <f>#REF!-#REF!</f>
        <v>-182041.99</v>
      </c>
      <c r="T507" s="36">
        <f t="shared" si="7"/>
        <v>-0.55779071819304704</v>
      </c>
    </row>
    <row r="508" spans="1:20" x14ac:dyDescent="0.2">
      <c r="A508" s="25" t="s">
        <v>29</v>
      </c>
      <c r="B508" s="25" t="s">
        <v>197</v>
      </c>
      <c r="C508" s="25" t="s">
        <v>26</v>
      </c>
      <c r="D508" s="25" t="s">
        <v>27</v>
      </c>
      <c r="E508" s="25" t="s">
        <v>1918</v>
      </c>
      <c r="F508" s="2">
        <v>40201</v>
      </c>
      <c r="G508" s="23" t="str">
        <f>TEXT(Table2[[#This Row],[Order-Date]],"mmm")</f>
        <v>Jan</v>
      </c>
      <c r="H508">
        <v>2010</v>
      </c>
      <c r="I508">
        <v>480904042</v>
      </c>
      <c r="J508" s="2">
        <v>40300</v>
      </c>
      <c r="K508" s="23">
        <f>WEEKDAY(#REF!,1)</f>
        <v>1</v>
      </c>
      <c r="L508" s="25">
        <f>IF(#REF!&gt;=#REF!,#REF!-#REF!,"")</f>
        <v>99</v>
      </c>
      <c r="M508" s="4">
        <v>9048</v>
      </c>
      <c r="N508" s="5">
        <v>152.58000000000001</v>
      </c>
      <c r="O508" s="5">
        <v>97.44</v>
      </c>
      <c r="P508" s="5">
        <v>55.14</v>
      </c>
      <c r="Q508" s="5">
        <f>#REF!*#REF!</f>
        <v>881637.12</v>
      </c>
      <c r="R508" s="5">
        <v>498906.72</v>
      </c>
      <c r="S508" s="5">
        <f>#REF!-#REF!</f>
        <v>-382730.4</v>
      </c>
      <c r="T508" s="36">
        <f t="shared" si="7"/>
        <v>-0.43411330049261099</v>
      </c>
    </row>
    <row r="509" spans="1:20" x14ac:dyDescent="0.2">
      <c r="A509" s="25" t="s">
        <v>37</v>
      </c>
      <c r="B509" s="25" t="s">
        <v>169</v>
      </c>
      <c r="C509" s="25" t="s">
        <v>85</v>
      </c>
      <c r="D509" s="25" t="s">
        <v>27</v>
      </c>
      <c r="E509" s="25" t="s">
        <v>1916</v>
      </c>
      <c r="F509" s="2">
        <v>40705</v>
      </c>
      <c r="G509" s="23" t="str">
        <f>TEXT(Table2[[#This Row],[Order-Date]],"mmm")</f>
        <v>Jun</v>
      </c>
      <c r="H509">
        <v>2011</v>
      </c>
      <c r="I509">
        <v>570587241</v>
      </c>
      <c r="J509" s="2">
        <v>40766</v>
      </c>
      <c r="K509" s="23">
        <f>WEEKDAY(#REF!,1)</f>
        <v>5</v>
      </c>
      <c r="L509" s="25">
        <f>IF(#REF!&gt;=#REF!,#REF!-#REF!,"")</f>
        <v>61</v>
      </c>
      <c r="M509" s="4">
        <v>8299</v>
      </c>
      <c r="N509" s="5">
        <v>668.27</v>
      </c>
      <c r="O509" s="5">
        <v>502.54</v>
      </c>
      <c r="P509" s="5">
        <v>165.73</v>
      </c>
      <c r="Q509" s="5">
        <f>#REF!*#REF!</f>
        <v>4170579.46</v>
      </c>
      <c r="R509" s="5">
        <v>1375393.27</v>
      </c>
      <c r="S509" s="5">
        <f>#REF!-#REF!</f>
        <v>-2795186.19</v>
      </c>
      <c r="T509" s="36">
        <f t="shared" si="7"/>
        <v>-0.67021530624427905</v>
      </c>
    </row>
    <row r="510" spans="1:20" x14ac:dyDescent="0.2">
      <c r="A510" s="25" t="s">
        <v>32</v>
      </c>
      <c r="B510" s="25" t="s">
        <v>128</v>
      </c>
      <c r="C510" s="25" t="s">
        <v>34</v>
      </c>
      <c r="D510" s="25" t="s">
        <v>27</v>
      </c>
      <c r="E510" s="25" t="s">
        <v>1917</v>
      </c>
      <c r="F510" s="2">
        <v>42882</v>
      </c>
      <c r="G510" s="23" t="str">
        <f>TEXT(Table2[[#This Row],[Order-Date]],"mmm")</f>
        <v>May</v>
      </c>
      <c r="H510">
        <v>2017</v>
      </c>
      <c r="I510">
        <v>905883538</v>
      </c>
      <c r="J510" s="2">
        <v>42773</v>
      </c>
      <c r="K510" s="23">
        <f>WEEKDAY(#REF!,1)</f>
        <v>3</v>
      </c>
      <c r="L510" s="25" t="str">
        <f>IF(#REF!&gt;=#REF!,#REF!-#REF!,"")</f>
        <v/>
      </c>
      <c r="M510" s="4">
        <v>9925</v>
      </c>
      <c r="N510" s="5">
        <v>205.7</v>
      </c>
      <c r="O510" s="5">
        <v>117.11</v>
      </c>
      <c r="P510" s="5">
        <v>88.59</v>
      </c>
      <c r="Q510" s="5">
        <f>#REF!*#REF!</f>
        <v>1162316.75</v>
      </c>
      <c r="R510" s="5">
        <v>879255.75</v>
      </c>
      <c r="S510" s="5">
        <f>#REF!-#REF!</f>
        <v>-283061</v>
      </c>
      <c r="T510" s="36">
        <f t="shared" si="7"/>
        <v>-0.24353172231235601</v>
      </c>
    </row>
    <row r="511" spans="1:20" x14ac:dyDescent="0.2">
      <c r="A511" s="25" t="s">
        <v>20</v>
      </c>
      <c r="B511" s="25" t="s">
        <v>54</v>
      </c>
      <c r="C511" s="25" t="s">
        <v>77</v>
      </c>
      <c r="D511" s="25" t="s">
        <v>27</v>
      </c>
      <c r="E511" s="25" t="s">
        <v>1916</v>
      </c>
      <c r="F511" s="2">
        <v>42717</v>
      </c>
      <c r="G511" s="23" t="str">
        <f>TEXT(Table2[[#This Row],[Order-Date]],"mmm")</f>
        <v>Dec</v>
      </c>
      <c r="H511">
        <v>2016</v>
      </c>
      <c r="I511">
        <v>921216762</v>
      </c>
      <c r="J511" s="2">
        <v>42749</v>
      </c>
      <c r="K511" s="23">
        <f>WEEKDAY(#REF!,1)</f>
        <v>7</v>
      </c>
      <c r="L511" s="25">
        <f>IF(#REF!&gt;=#REF!,#REF!-#REF!,"")</f>
        <v>32</v>
      </c>
      <c r="M511" s="4">
        <v>7366</v>
      </c>
      <c r="N511" s="5">
        <v>154.06</v>
      </c>
      <c r="O511" s="5">
        <v>90.93</v>
      </c>
      <c r="P511" s="5">
        <v>63.13</v>
      </c>
      <c r="Q511" s="5">
        <f>#REF!*#REF!</f>
        <v>669790.38</v>
      </c>
      <c r="R511" s="5">
        <v>465015.58</v>
      </c>
      <c r="S511" s="5">
        <f>#REF!-#REF!</f>
        <v>-204774.8</v>
      </c>
      <c r="T511" s="36">
        <f t="shared" si="7"/>
        <v>-0.30572968217309998</v>
      </c>
    </row>
    <row r="512" spans="1:20" x14ac:dyDescent="0.2">
      <c r="A512" s="25" t="s">
        <v>29</v>
      </c>
      <c r="B512" s="25" t="s">
        <v>138</v>
      </c>
      <c r="C512" s="25" t="s">
        <v>77</v>
      </c>
      <c r="D512" s="25" t="s">
        <v>23</v>
      </c>
      <c r="E512" s="25" t="s">
        <v>1915</v>
      </c>
      <c r="F512" s="2">
        <v>42563</v>
      </c>
      <c r="G512" s="23" t="str">
        <f>TEXT(Table2[[#This Row],[Order-Date]],"mmm")</f>
        <v>Jul</v>
      </c>
      <c r="H512">
        <v>2016</v>
      </c>
      <c r="I512">
        <v>571323239</v>
      </c>
      <c r="J512" s="2">
        <v>42736</v>
      </c>
      <c r="K512" s="23">
        <f>WEEKDAY(#REF!,1)</f>
        <v>1</v>
      </c>
      <c r="L512" s="25">
        <f>IF(#REF!&gt;=#REF!,#REF!-#REF!,"")</f>
        <v>173</v>
      </c>
      <c r="M512" s="4">
        <v>6097</v>
      </c>
      <c r="N512" s="5">
        <v>154.06</v>
      </c>
      <c r="O512" s="5">
        <v>90.93</v>
      </c>
      <c r="P512" s="5">
        <v>63.13</v>
      </c>
      <c r="Q512" s="5">
        <f>#REF!*#REF!</f>
        <v>554400.21</v>
      </c>
      <c r="R512" s="5">
        <v>384903.61</v>
      </c>
      <c r="S512" s="5">
        <f>#REF!-#REF!</f>
        <v>-169496.6</v>
      </c>
      <c r="T512" s="36">
        <f t="shared" si="7"/>
        <v>-0.30572968217309998</v>
      </c>
    </row>
    <row r="513" spans="1:20" x14ac:dyDescent="0.2">
      <c r="A513" s="25" t="s">
        <v>46</v>
      </c>
      <c r="B513" s="25" t="s">
        <v>119</v>
      </c>
      <c r="C513" s="25" t="s">
        <v>51</v>
      </c>
      <c r="D513" s="25" t="s">
        <v>23</v>
      </c>
      <c r="E513" s="25" t="s">
        <v>1915</v>
      </c>
      <c r="F513" s="2">
        <v>41453</v>
      </c>
      <c r="G513" s="23" t="str">
        <f>TEXT(Table2[[#This Row],[Order-Date]],"mmm")</f>
        <v>Jun</v>
      </c>
      <c r="H513">
        <v>2013</v>
      </c>
      <c r="I513">
        <v>781251800</v>
      </c>
      <c r="J513" s="2">
        <v>41313</v>
      </c>
      <c r="K513" s="23">
        <f>WEEKDAY(#REF!,1)</f>
        <v>6</v>
      </c>
      <c r="L513" s="25" t="str">
        <f>IF(#REF!&gt;=#REF!,#REF!-#REF!,"")</f>
        <v/>
      </c>
      <c r="M513" s="4">
        <v>8623</v>
      </c>
      <c r="N513" s="5">
        <v>437.2</v>
      </c>
      <c r="O513" s="5">
        <v>263.33</v>
      </c>
      <c r="P513" s="5">
        <v>173.87</v>
      </c>
      <c r="Q513" s="5">
        <f>#REF!*#REF!</f>
        <v>2270694.59</v>
      </c>
      <c r="R513" s="5">
        <v>1499281.01</v>
      </c>
      <c r="S513" s="5">
        <f>#REF!-#REF!</f>
        <v>-771413.58</v>
      </c>
      <c r="T513" s="36">
        <f t="shared" si="7"/>
        <v>-0.33972581931416901</v>
      </c>
    </row>
    <row r="514" spans="1:20" x14ac:dyDescent="0.2">
      <c r="A514" s="25" t="s">
        <v>32</v>
      </c>
      <c r="B514" s="25" t="s">
        <v>87</v>
      </c>
      <c r="C514" s="25" t="s">
        <v>56</v>
      </c>
      <c r="D514" s="25" t="s">
        <v>27</v>
      </c>
      <c r="E514" s="25" t="s">
        <v>1918</v>
      </c>
      <c r="F514" s="2">
        <v>40692</v>
      </c>
      <c r="G514" s="23" t="str">
        <f>TEXT(Table2[[#This Row],[Order-Date]],"mmm")</f>
        <v>May</v>
      </c>
      <c r="H514">
        <v>2011</v>
      </c>
      <c r="I514">
        <v>296363770</v>
      </c>
      <c r="J514" s="2">
        <v>40737</v>
      </c>
      <c r="K514" s="23">
        <f>WEEKDAY(#REF!,1)</f>
        <v>4</v>
      </c>
      <c r="L514" s="25">
        <f>IF(#REF!&gt;=#REF!,#REF!-#REF!,"")</f>
        <v>45</v>
      </c>
      <c r="M514" s="4">
        <v>9480</v>
      </c>
      <c r="N514" s="5">
        <v>421.89</v>
      </c>
      <c r="O514" s="5">
        <v>364.69</v>
      </c>
      <c r="P514" s="5">
        <v>57.2</v>
      </c>
      <c r="Q514" s="5">
        <f>#REF!*#REF!</f>
        <v>3457261.2</v>
      </c>
      <c r="R514" s="5">
        <v>542256</v>
      </c>
      <c r="S514" s="5">
        <f>#REF!-#REF!</f>
        <v>-2915005.2</v>
      </c>
      <c r="T514" s="36">
        <f t="shared" si="7"/>
        <v>-0.84315445995228799</v>
      </c>
    </row>
    <row r="515" spans="1:20" x14ac:dyDescent="0.2">
      <c r="A515" s="25" t="s">
        <v>37</v>
      </c>
      <c r="B515" s="25" t="s">
        <v>62</v>
      </c>
      <c r="C515" s="25" t="s">
        <v>77</v>
      </c>
      <c r="D515" s="25" t="s">
        <v>23</v>
      </c>
      <c r="E515" s="25" t="s">
        <v>1917</v>
      </c>
      <c r="F515" s="2">
        <v>41178</v>
      </c>
      <c r="G515" s="23" t="str">
        <f>TEXT(Table2[[#This Row],[Order-Date]],"mmm")</f>
        <v>Sep</v>
      </c>
      <c r="H515">
        <v>2012</v>
      </c>
      <c r="I515">
        <v>632332980</v>
      </c>
      <c r="J515" s="2">
        <v>41207</v>
      </c>
      <c r="K515" s="23">
        <f>WEEKDAY(#REF!,1)</f>
        <v>5</v>
      </c>
      <c r="L515" s="25">
        <f>IF(#REF!&gt;=#REF!,#REF!-#REF!,"")</f>
        <v>29</v>
      </c>
      <c r="M515" s="4">
        <v>236</v>
      </c>
      <c r="N515" s="5">
        <v>154.06</v>
      </c>
      <c r="O515" s="5">
        <v>90.93</v>
      </c>
      <c r="P515" s="5">
        <v>63.13</v>
      </c>
      <c r="Q515" s="5">
        <f>#REF!*#REF!</f>
        <v>21459.48</v>
      </c>
      <c r="R515" s="5">
        <v>14898.68</v>
      </c>
      <c r="S515" s="5">
        <f>#REF!-#REF!</f>
        <v>-6560.8</v>
      </c>
      <c r="T515" s="36">
        <f t="shared" ref="T515:T578" si="8">S515/Q515</f>
        <v>-0.30572968217309998</v>
      </c>
    </row>
    <row r="516" spans="1:20" x14ac:dyDescent="0.2">
      <c r="A516" s="25" t="s">
        <v>37</v>
      </c>
      <c r="B516" s="25" t="s">
        <v>105</v>
      </c>
      <c r="C516" s="25" t="s">
        <v>51</v>
      </c>
      <c r="D516" s="25" t="s">
        <v>27</v>
      </c>
      <c r="E516" s="25" t="s">
        <v>1917</v>
      </c>
      <c r="F516" s="2">
        <v>41288</v>
      </c>
      <c r="G516" s="23" t="str">
        <f>TEXT(Table2[[#This Row],[Order-Date]],"mmm")</f>
        <v>Jan</v>
      </c>
      <c r="H516">
        <v>2013</v>
      </c>
      <c r="I516">
        <v>225145757</v>
      </c>
      <c r="J516" s="2">
        <v>41396</v>
      </c>
      <c r="K516" s="23">
        <f>WEEKDAY(#REF!,1)</f>
        <v>5</v>
      </c>
      <c r="L516" s="25">
        <f>IF(#REF!&gt;=#REF!,#REF!-#REF!,"")</f>
        <v>108</v>
      </c>
      <c r="M516" s="4">
        <v>4487</v>
      </c>
      <c r="N516" s="5">
        <v>437.2</v>
      </c>
      <c r="O516" s="5">
        <v>263.33</v>
      </c>
      <c r="P516" s="5">
        <v>173.87</v>
      </c>
      <c r="Q516" s="5">
        <f>#REF!*#REF!</f>
        <v>1181561.71</v>
      </c>
      <c r="R516" s="5">
        <v>780154.69</v>
      </c>
      <c r="S516" s="5">
        <f>#REF!-#REF!</f>
        <v>-401407.02</v>
      </c>
      <c r="T516" s="36">
        <f t="shared" si="8"/>
        <v>-0.33972581931416901</v>
      </c>
    </row>
    <row r="517" spans="1:20" x14ac:dyDescent="0.2">
      <c r="A517" s="25" t="s">
        <v>29</v>
      </c>
      <c r="B517" s="25" t="s">
        <v>187</v>
      </c>
      <c r="C517" s="25" t="s">
        <v>26</v>
      </c>
      <c r="D517" s="25" t="s">
        <v>23</v>
      </c>
      <c r="E517" s="25" t="s">
        <v>1917</v>
      </c>
      <c r="F517" s="2">
        <v>41168</v>
      </c>
      <c r="G517" s="23" t="str">
        <f>TEXT(Table2[[#This Row],[Order-Date]],"mmm")</f>
        <v>Sep</v>
      </c>
      <c r="H517">
        <v>2012</v>
      </c>
      <c r="I517">
        <v>281100928</v>
      </c>
      <c r="J517" s="2">
        <v>40979</v>
      </c>
      <c r="K517" s="23">
        <f>WEEKDAY(#REF!,1)</f>
        <v>1</v>
      </c>
      <c r="L517" s="25" t="str">
        <f>IF(#REF!&gt;=#REF!,#REF!-#REF!,"")</f>
        <v/>
      </c>
      <c r="M517" s="4">
        <v>2866</v>
      </c>
      <c r="N517" s="5">
        <v>152.58000000000001</v>
      </c>
      <c r="O517" s="5">
        <v>97.44</v>
      </c>
      <c r="P517" s="5">
        <v>55.14</v>
      </c>
      <c r="Q517" s="5">
        <f>#REF!*#REF!</f>
        <v>279263.03999999998</v>
      </c>
      <c r="R517" s="5">
        <v>158031.24</v>
      </c>
      <c r="S517" s="5">
        <f>#REF!-#REF!</f>
        <v>-121231.8</v>
      </c>
      <c r="T517" s="36">
        <f t="shared" si="8"/>
        <v>-0.43411330049261099</v>
      </c>
    </row>
    <row r="518" spans="1:20" x14ac:dyDescent="0.2">
      <c r="A518" s="25" t="s">
        <v>37</v>
      </c>
      <c r="B518" s="25" t="s">
        <v>62</v>
      </c>
      <c r="C518" s="25" t="s">
        <v>26</v>
      </c>
      <c r="D518" s="25" t="s">
        <v>23</v>
      </c>
      <c r="E518" s="25" t="s">
        <v>1917</v>
      </c>
      <c r="F518" s="2">
        <v>41355</v>
      </c>
      <c r="G518" s="23" t="str">
        <f>TEXT(Table2[[#This Row],[Order-Date]],"mmm")</f>
        <v>Mar</v>
      </c>
      <c r="H518">
        <v>2013</v>
      </c>
      <c r="I518">
        <v>726809823</v>
      </c>
      <c r="J518" s="2">
        <v>41399</v>
      </c>
      <c r="K518" s="23">
        <f>WEEKDAY(#REF!,1)</f>
        <v>1</v>
      </c>
      <c r="L518" s="25">
        <f>IF(#REF!&gt;=#REF!,#REF!-#REF!,"")</f>
        <v>44</v>
      </c>
      <c r="M518" s="4">
        <v>8033</v>
      </c>
      <c r="N518" s="5">
        <v>152.58000000000001</v>
      </c>
      <c r="O518" s="5">
        <v>97.44</v>
      </c>
      <c r="P518" s="5">
        <v>55.14</v>
      </c>
      <c r="Q518" s="5">
        <f>#REF!*#REF!</f>
        <v>782735.52</v>
      </c>
      <c r="R518" s="5">
        <v>442939.62</v>
      </c>
      <c r="S518" s="5">
        <f>#REF!-#REF!</f>
        <v>-339795.9</v>
      </c>
      <c r="T518" s="36">
        <f t="shared" si="8"/>
        <v>-0.43411330049261099</v>
      </c>
    </row>
    <row r="519" spans="1:20" x14ac:dyDescent="0.2">
      <c r="A519" s="25" t="s">
        <v>29</v>
      </c>
      <c r="B519" s="25" t="s">
        <v>202</v>
      </c>
      <c r="C519" s="25" t="s">
        <v>85</v>
      </c>
      <c r="D519" s="25" t="s">
        <v>23</v>
      </c>
      <c r="E519" s="25" t="s">
        <v>1916</v>
      </c>
      <c r="F519" s="2">
        <v>41390</v>
      </c>
      <c r="G519" s="23" t="str">
        <f>TEXT(Table2[[#This Row],[Order-Date]],"mmm")</f>
        <v>Apr</v>
      </c>
      <c r="H519">
        <v>2013</v>
      </c>
      <c r="I519">
        <v>659196269</v>
      </c>
      <c r="J519" s="2">
        <v>41280</v>
      </c>
      <c r="K519" s="23">
        <f>WEEKDAY(#REF!,1)</f>
        <v>1</v>
      </c>
      <c r="L519" s="25" t="str">
        <f>IF(#REF!&gt;=#REF!,#REF!-#REF!,"")</f>
        <v/>
      </c>
      <c r="M519" s="4">
        <v>9680</v>
      </c>
      <c r="N519" s="5">
        <v>668.27</v>
      </c>
      <c r="O519" s="5">
        <v>502.54</v>
      </c>
      <c r="P519" s="5">
        <v>165.73</v>
      </c>
      <c r="Q519" s="5">
        <f>#REF!*#REF!</f>
        <v>4864587.2</v>
      </c>
      <c r="R519" s="5">
        <v>1604266.4</v>
      </c>
      <c r="S519" s="5">
        <f>#REF!-#REF!</f>
        <v>-3260320.8</v>
      </c>
      <c r="T519" s="36">
        <f t="shared" si="8"/>
        <v>-0.67021530624427905</v>
      </c>
    </row>
    <row r="520" spans="1:20" x14ac:dyDescent="0.2">
      <c r="A520" s="25" t="s">
        <v>29</v>
      </c>
      <c r="B520" s="25" t="s">
        <v>58</v>
      </c>
      <c r="C520" s="25" t="s">
        <v>39</v>
      </c>
      <c r="D520" s="25" t="s">
        <v>27</v>
      </c>
      <c r="E520" s="25" t="s">
        <v>1917</v>
      </c>
      <c r="F520" s="2">
        <v>41206</v>
      </c>
      <c r="G520" s="23" t="str">
        <f>TEXT(Table2[[#This Row],[Order-Date]],"mmm")</f>
        <v>Oct</v>
      </c>
      <c r="H520">
        <v>2012</v>
      </c>
      <c r="I520">
        <v>595496594</v>
      </c>
      <c r="J520" s="2">
        <v>41010</v>
      </c>
      <c r="K520" s="23">
        <f>WEEKDAY(#REF!,1)</f>
        <v>4</v>
      </c>
      <c r="L520" s="25" t="str">
        <f>IF(#REF!&gt;=#REF!,#REF!-#REF!,"")</f>
        <v/>
      </c>
      <c r="M520" s="4">
        <v>9530</v>
      </c>
      <c r="N520" s="5">
        <v>81.73</v>
      </c>
      <c r="O520" s="5">
        <v>56.67</v>
      </c>
      <c r="P520" s="5">
        <v>25.06</v>
      </c>
      <c r="Q520" s="5">
        <f>#REF!*#REF!</f>
        <v>540065.1</v>
      </c>
      <c r="R520" s="5">
        <v>238821.8</v>
      </c>
      <c r="S520" s="5">
        <f>#REF!-#REF!</f>
        <v>-301243.3</v>
      </c>
      <c r="T520" s="36">
        <f t="shared" si="8"/>
        <v>-0.55779071819304704</v>
      </c>
    </row>
    <row r="521" spans="1:20" x14ac:dyDescent="0.2">
      <c r="A521" s="25" t="s">
        <v>37</v>
      </c>
      <c r="B521" s="25" t="s">
        <v>169</v>
      </c>
      <c r="C521" s="25" t="s">
        <v>51</v>
      </c>
      <c r="D521" s="25" t="s">
        <v>27</v>
      </c>
      <c r="E521" s="25" t="s">
        <v>1918</v>
      </c>
      <c r="F521" s="2">
        <v>42504</v>
      </c>
      <c r="G521" s="23" t="str">
        <f>TEXT(Table2[[#This Row],[Order-Date]],"mmm")</f>
        <v>May</v>
      </c>
      <c r="H521">
        <v>2016</v>
      </c>
      <c r="I521">
        <v>223259627</v>
      </c>
      <c r="J521" s="2">
        <v>42436</v>
      </c>
      <c r="K521" s="23">
        <f>WEEKDAY(#REF!,1)</f>
        <v>2</v>
      </c>
      <c r="L521" s="25" t="str">
        <f>IF(#REF!&gt;=#REF!,#REF!-#REF!,"")</f>
        <v/>
      </c>
      <c r="M521" s="4">
        <v>6340</v>
      </c>
      <c r="N521" s="5">
        <v>437.2</v>
      </c>
      <c r="O521" s="5">
        <v>263.33</v>
      </c>
      <c r="P521" s="5">
        <v>173.87</v>
      </c>
      <c r="Q521" s="5">
        <f>#REF!*#REF!</f>
        <v>1669512.2</v>
      </c>
      <c r="R521" s="5">
        <v>1102335.8</v>
      </c>
      <c r="S521" s="5">
        <f>#REF!-#REF!</f>
        <v>-567176.4</v>
      </c>
      <c r="T521" s="36">
        <f t="shared" si="8"/>
        <v>-0.33972581931416901</v>
      </c>
    </row>
    <row r="522" spans="1:20" x14ac:dyDescent="0.2">
      <c r="A522" s="25" t="s">
        <v>46</v>
      </c>
      <c r="B522" s="25" t="s">
        <v>211</v>
      </c>
      <c r="C522" s="25" t="s">
        <v>77</v>
      </c>
      <c r="D522" s="25" t="s">
        <v>23</v>
      </c>
      <c r="E522" s="25" t="s">
        <v>1917</v>
      </c>
      <c r="F522" s="2">
        <v>41845</v>
      </c>
      <c r="G522" s="23" t="str">
        <f>TEXT(Table2[[#This Row],[Order-Date]],"mmm")</f>
        <v>Jul</v>
      </c>
      <c r="H522">
        <v>2014</v>
      </c>
      <c r="I522">
        <v>650346696</v>
      </c>
      <c r="J522" s="2">
        <v>41707</v>
      </c>
      <c r="K522" s="23">
        <f>WEEKDAY(#REF!,1)</f>
        <v>1</v>
      </c>
      <c r="L522" s="25" t="str">
        <f>IF(#REF!&gt;=#REF!,#REF!-#REF!,"")</f>
        <v/>
      </c>
      <c r="M522" s="4">
        <v>894</v>
      </c>
      <c r="N522" s="5">
        <v>154.06</v>
      </c>
      <c r="O522" s="5">
        <v>90.93</v>
      </c>
      <c r="P522" s="5">
        <v>63.13</v>
      </c>
      <c r="Q522" s="5">
        <f>#REF!*#REF!</f>
        <v>81291.42</v>
      </c>
      <c r="R522" s="5">
        <v>56438.22</v>
      </c>
      <c r="S522" s="5">
        <f>#REF!-#REF!</f>
        <v>-24853.200000000001</v>
      </c>
      <c r="T522" s="36">
        <f t="shared" si="8"/>
        <v>-0.30572968217309998</v>
      </c>
    </row>
    <row r="523" spans="1:20" x14ac:dyDescent="0.2">
      <c r="A523" s="25" t="s">
        <v>29</v>
      </c>
      <c r="B523" s="25" t="s">
        <v>214</v>
      </c>
      <c r="C523" s="25" t="s">
        <v>39</v>
      </c>
      <c r="D523" s="25" t="s">
        <v>27</v>
      </c>
      <c r="E523" s="25" t="s">
        <v>1917</v>
      </c>
      <c r="F523" s="2">
        <v>40328</v>
      </c>
      <c r="G523" s="23" t="str">
        <f>TEXT(Table2[[#This Row],[Order-Date]],"mmm")</f>
        <v>May</v>
      </c>
      <c r="H523">
        <v>2010</v>
      </c>
      <c r="I523">
        <v>354931628</v>
      </c>
      <c r="J523" s="2">
        <v>40396</v>
      </c>
      <c r="K523" s="23">
        <f>WEEKDAY(#REF!,1)</f>
        <v>6</v>
      </c>
      <c r="L523" s="25">
        <f>IF(#REF!&gt;=#REF!,#REF!-#REF!,"")</f>
        <v>68</v>
      </c>
      <c r="M523" s="4">
        <v>1011</v>
      </c>
      <c r="N523" s="5">
        <v>81.73</v>
      </c>
      <c r="O523" s="5">
        <v>56.67</v>
      </c>
      <c r="P523" s="5">
        <v>25.06</v>
      </c>
      <c r="Q523" s="5">
        <f>#REF!*#REF!</f>
        <v>57293.37</v>
      </c>
      <c r="R523" s="5">
        <v>25335.66</v>
      </c>
      <c r="S523" s="5">
        <f>#REF!-#REF!</f>
        <v>-31957.71</v>
      </c>
      <c r="T523" s="36">
        <f t="shared" si="8"/>
        <v>-0.55779071819304704</v>
      </c>
    </row>
    <row r="524" spans="1:20" x14ac:dyDescent="0.2">
      <c r="A524" s="25" t="s">
        <v>37</v>
      </c>
      <c r="B524" s="25" t="s">
        <v>45</v>
      </c>
      <c r="C524" s="25" t="s">
        <v>26</v>
      </c>
      <c r="D524" s="25" t="s">
        <v>23</v>
      </c>
      <c r="E524" s="25" t="s">
        <v>1915</v>
      </c>
      <c r="F524" s="2">
        <v>42204</v>
      </c>
      <c r="G524" s="23" t="str">
        <f>TEXT(Table2[[#This Row],[Order-Date]],"mmm")</f>
        <v>Jul</v>
      </c>
      <c r="H524">
        <v>2015</v>
      </c>
      <c r="I524">
        <v>135500752</v>
      </c>
      <c r="J524" s="2">
        <v>42206</v>
      </c>
      <c r="K524" s="23">
        <f>WEEKDAY(#REF!,1)</f>
        <v>3</v>
      </c>
      <c r="L524" s="25">
        <f>IF(#REF!&gt;=#REF!,#REF!-#REF!,"")</f>
        <v>2</v>
      </c>
      <c r="M524" s="4">
        <v>6539</v>
      </c>
      <c r="N524" s="5">
        <v>152.58000000000001</v>
      </c>
      <c r="O524" s="5">
        <v>97.44</v>
      </c>
      <c r="P524" s="5">
        <v>55.14</v>
      </c>
      <c r="Q524" s="5">
        <f>#REF!*#REF!</f>
        <v>637160.16</v>
      </c>
      <c r="R524" s="5">
        <v>360560.46</v>
      </c>
      <c r="S524" s="5">
        <f>#REF!-#REF!</f>
        <v>-276599.7</v>
      </c>
      <c r="T524" s="36">
        <f t="shared" si="8"/>
        <v>-0.43411330049261099</v>
      </c>
    </row>
    <row r="525" spans="1:20" x14ac:dyDescent="0.2">
      <c r="A525" s="25" t="s">
        <v>20</v>
      </c>
      <c r="B525" s="25" t="s">
        <v>180</v>
      </c>
      <c r="C525" s="25" t="s">
        <v>34</v>
      </c>
      <c r="D525" s="25" t="s">
        <v>23</v>
      </c>
      <c r="E525" s="25" t="s">
        <v>1917</v>
      </c>
      <c r="F525" s="2">
        <v>42554</v>
      </c>
      <c r="G525" s="23" t="str">
        <f>TEXT(Table2[[#This Row],[Order-Date]],"mmm")</f>
        <v>Jul</v>
      </c>
      <c r="H525">
        <v>2016</v>
      </c>
      <c r="I525">
        <v>860852897</v>
      </c>
      <c r="J525" s="2">
        <v>42485</v>
      </c>
      <c r="K525" s="23">
        <f>WEEKDAY(#REF!,1)</f>
        <v>2</v>
      </c>
      <c r="L525" s="25" t="str">
        <f>IF(#REF!&gt;=#REF!,#REF!-#REF!,"")</f>
        <v/>
      </c>
      <c r="M525" s="4">
        <v>4357</v>
      </c>
      <c r="N525" s="5">
        <v>205.7</v>
      </c>
      <c r="O525" s="5">
        <v>117.11</v>
      </c>
      <c r="P525" s="5">
        <v>88.59</v>
      </c>
      <c r="Q525" s="5">
        <f>#REF!*#REF!</f>
        <v>510248.27</v>
      </c>
      <c r="R525" s="5">
        <v>385986.63</v>
      </c>
      <c r="S525" s="5">
        <f>#REF!-#REF!</f>
        <v>-124261.64</v>
      </c>
      <c r="T525" s="36">
        <f t="shared" si="8"/>
        <v>-0.24353172231235601</v>
      </c>
    </row>
    <row r="526" spans="1:20" x14ac:dyDescent="0.2">
      <c r="A526" s="25" t="s">
        <v>37</v>
      </c>
      <c r="B526" s="25" t="s">
        <v>95</v>
      </c>
      <c r="C526" s="25" t="s">
        <v>77</v>
      </c>
      <c r="D526" s="25" t="s">
        <v>27</v>
      </c>
      <c r="E526" s="25" t="s">
        <v>1917</v>
      </c>
      <c r="F526" s="2">
        <v>41905</v>
      </c>
      <c r="G526" s="23" t="str">
        <f>TEXT(Table2[[#This Row],[Order-Date]],"mmm")</f>
        <v>Sep</v>
      </c>
      <c r="H526">
        <v>2014</v>
      </c>
      <c r="I526">
        <v>320099389</v>
      </c>
      <c r="J526" s="2">
        <v>41681</v>
      </c>
      <c r="K526" s="23">
        <f>WEEKDAY(#REF!,1)</f>
        <v>3</v>
      </c>
      <c r="L526" s="25" t="str">
        <f>IF(#REF!&gt;=#REF!,#REF!-#REF!,"")</f>
        <v/>
      </c>
      <c r="M526" s="4">
        <v>3377</v>
      </c>
      <c r="N526" s="5">
        <v>154.06</v>
      </c>
      <c r="O526" s="5">
        <v>90.93</v>
      </c>
      <c r="P526" s="5">
        <v>63.13</v>
      </c>
      <c r="Q526" s="5">
        <f>#REF!*#REF!</f>
        <v>307070.61</v>
      </c>
      <c r="R526" s="5">
        <v>213190.01</v>
      </c>
      <c r="S526" s="5">
        <f>#REF!-#REF!</f>
        <v>-93880.600000000093</v>
      </c>
      <c r="T526" s="36">
        <f t="shared" si="8"/>
        <v>-0.30572968217309998</v>
      </c>
    </row>
    <row r="527" spans="1:20" x14ac:dyDescent="0.2">
      <c r="A527" s="25" t="s">
        <v>46</v>
      </c>
      <c r="B527" s="25" t="s">
        <v>141</v>
      </c>
      <c r="C527" s="25" t="s">
        <v>49</v>
      </c>
      <c r="D527" s="25" t="s">
        <v>27</v>
      </c>
      <c r="E527" s="25" t="s">
        <v>1915</v>
      </c>
      <c r="F527" s="2">
        <v>40498</v>
      </c>
      <c r="G527" s="23" t="str">
        <f>TEXT(Table2[[#This Row],[Order-Date]],"mmm")</f>
        <v>Nov</v>
      </c>
      <c r="H527">
        <v>2010</v>
      </c>
      <c r="I527">
        <v>872664058</v>
      </c>
      <c r="J527" s="2">
        <v>40507</v>
      </c>
      <c r="K527" s="23">
        <f>WEEKDAY(#REF!,1)</f>
        <v>5</v>
      </c>
      <c r="L527" s="25">
        <f>IF(#REF!&gt;=#REF!,#REF!-#REF!,"")</f>
        <v>9</v>
      </c>
      <c r="M527" s="4">
        <v>9542</v>
      </c>
      <c r="N527" s="5">
        <v>651.21</v>
      </c>
      <c r="O527" s="5">
        <v>524.96</v>
      </c>
      <c r="P527" s="5">
        <v>126.25</v>
      </c>
      <c r="Q527" s="5">
        <f>#REF!*#REF!</f>
        <v>5009168.32</v>
      </c>
      <c r="R527" s="5">
        <v>1204677.5</v>
      </c>
      <c r="S527" s="5">
        <f>#REF!-#REF!</f>
        <v>-3804490.82</v>
      </c>
      <c r="T527" s="36">
        <f t="shared" si="8"/>
        <v>-0.75950548613227697</v>
      </c>
    </row>
    <row r="528" spans="1:20" x14ac:dyDescent="0.2">
      <c r="A528" s="25" t="s">
        <v>32</v>
      </c>
      <c r="B528" s="25" t="s">
        <v>52</v>
      </c>
      <c r="C528" s="25" t="s">
        <v>34</v>
      </c>
      <c r="D528" s="25" t="s">
        <v>27</v>
      </c>
      <c r="E528" s="25" t="s">
        <v>1917</v>
      </c>
      <c r="F528" s="2">
        <v>41259</v>
      </c>
      <c r="G528" s="23" t="str">
        <f>TEXT(Table2[[#This Row],[Order-Date]],"mmm")</f>
        <v>Dec</v>
      </c>
      <c r="H528">
        <v>2012</v>
      </c>
      <c r="I528">
        <v>898283231</v>
      </c>
      <c r="J528" s="2">
        <v>41261</v>
      </c>
      <c r="K528" s="23">
        <f>WEEKDAY(#REF!,1)</f>
        <v>3</v>
      </c>
      <c r="L528" s="25">
        <f>IF(#REF!&gt;=#REF!,#REF!-#REF!,"")</f>
        <v>2</v>
      </c>
      <c r="M528" s="4">
        <v>825</v>
      </c>
      <c r="N528" s="5">
        <v>205.7</v>
      </c>
      <c r="O528" s="5">
        <v>117.11</v>
      </c>
      <c r="P528" s="5">
        <v>88.59</v>
      </c>
      <c r="Q528" s="5">
        <f>#REF!*#REF!</f>
        <v>96615.75</v>
      </c>
      <c r="R528" s="5">
        <v>73086.75</v>
      </c>
      <c r="S528" s="5">
        <f>#REF!-#REF!</f>
        <v>-23529</v>
      </c>
      <c r="T528" s="36">
        <f t="shared" si="8"/>
        <v>-0.24353172231235601</v>
      </c>
    </row>
    <row r="529" spans="1:20" x14ac:dyDescent="0.2">
      <c r="A529" s="25" t="s">
        <v>32</v>
      </c>
      <c r="B529" s="25" t="s">
        <v>152</v>
      </c>
      <c r="C529" s="25" t="s">
        <v>34</v>
      </c>
      <c r="D529" s="25" t="s">
        <v>23</v>
      </c>
      <c r="E529" s="25" t="s">
        <v>1916</v>
      </c>
      <c r="F529" s="2">
        <v>40853</v>
      </c>
      <c r="G529" s="23" t="str">
        <f>TEXT(Table2[[#This Row],[Order-Date]],"mmm")</f>
        <v>Nov</v>
      </c>
      <c r="H529">
        <v>2011</v>
      </c>
      <c r="I529">
        <v>647005736</v>
      </c>
      <c r="J529" s="2">
        <v>40883</v>
      </c>
      <c r="K529" s="23">
        <f>WEEKDAY(#REF!,1)</f>
        <v>3</v>
      </c>
      <c r="L529" s="25">
        <f>IF(#REF!&gt;=#REF!,#REF!-#REF!,"")</f>
        <v>30</v>
      </c>
      <c r="M529" s="4">
        <v>2230</v>
      </c>
      <c r="N529" s="5">
        <v>205.7</v>
      </c>
      <c r="O529" s="5">
        <v>117.11</v>
      </c>
      <c r="P529" s="5">
        <v>88.59</v>
      </c>
      <c r="Q529" s="5">
        <f>#REF!*#REF!</f>
        <v>261155.3</v>
      </c>
      <c r="R529" s="5">
        <v>197555.7</v>
      </c>
      <c r="S529" s="5">
        <f>#REF!-#REF!</f>
        <v>-63599.6</v>
      </c>
      <c r="T529" s="36">
        <f t="shared" si="8"/>
        <v>-0.24353172231235601</v>
      </c>
    </row>
    <row r="530" spans="1:20" x14ac:dyDescent="0.2">
      <c r="A530" s="25" t="s">
        <v>40</v>
      </c>
      <c r="B530" s="25" t="s">
        <v>101</v>
      </c>
      <c r="C530" s="25" t="s">
        <v>31</v>
      </c>
      <c r="D530" s="25" t="s">
        <v>23</v>
      </c>
      <c r="E530" s="25" t="s">
        <v>1918</v>
      </c>
      <c r="F530" s="2">
        <v>41273</v>
      </c>
      <c r="G530" s="23" t="str">
        <f>TEXT(Table2[[#This Row],[Order-Date]],"mmm")</f>
        <v>Dec</v>
      </c>
      <c r="H530">
        <v>2012</v>
      </c>
      <c r="I530">
        <v>889192903</v>
      </c>
      <c r="J530" s="2">
        <v>41275</v>
      </c>
      <c r="K530" s="23">
        <f>WEEKDAY(#REF!,1)</f>
        <v>3</v>
      </c>
      <c r="L530" s="25">
        <f>IF(#REF!&gt;=#REF!,#REF!-#REF!,"")</f>
        <v>2</v>
      </c>
      <c r="M530" s="4">
        <v>795</v>
      </c>
      <c r="N530" s="5">
        <v>47.45</v>
      </c>
      <c r="O530" s="5">
        <v>31.79</v>
      </c>
      <c r="P530" s="5">
        <v>15.66</v>
      </c>
      <c r="Q530" s="5">
        <f>#REF!*#REF!</f>
        <v>25273.05</v>
      </c>
      <c r="R530" s="5">
        <v>12449.7</v>
      </c>
      <c r="S530" s="5">
        <f>#REF!-#REF!</f>
        <v>-12823.35</v>
      </c>
      <c r="T530" s="36">
        <f t="shared" si="8"/>
        <v>-0.50739226171752105</v>
      </c>
    </row>
    <row r="531" spans="1:20" x14ac:dyDescent="0.2">
      <c r="A531" s="25" t="s">
        <v>32</v>
      </c>
      <c r="B531" s="25" t="s">
        <v>127</v>
      </c>
      <c r="C531" s="25" t="s">
        <v>65</v>
      </c>
      <c r="D531" s="25" t="s">
        <v>23</v>
      </c>
      <c r="E531" s="25" t="s">
        <v>1916</v>
      </c>
      <c r="F531" s="2">
        <v>41671</v>
      </c>
      <c r="G531" s="23" t="str">
        <f>TEXT(Table2[[#This Row],[Order-Date]],"mmm")</f>
        <v>Feb</v>
      </c>
      <c r="H531">
        <v>2014</v>
      </c>
      <c r="I531">
        <v>665518558</v>
      </c>
      <c r="J531" s="2">
        <v>41684</v>
      </c>
      <c r="K531" s="23">
        <f>WEEKDAY(#REF!,1)</f>
        <v>6</v>
      </c>
      <c r="L531" s="25">
        <f>IF(#REF!&gt;=#REF!,#REF!-#REF!,"")</f>
        <v>13</v>
      </c>
      <c r="M531" s="4">
        <v>585</v>
      </c>
      <c r="N531" s="5">
        <v>9.33</v>
      </c>
      <c r="O531" s="5">
        <v>6.92</v>
      </c>
      <c r="P531" s="5">
        <v>2.41</v>
      </c>
      <c r="Q531" s="5">
        <f>#REF!*#REF!</f>
        <v>4048.2</v>
      </c>
      <c r="R531" s="5">
        <v>1409.85</v>
      </c>
      <c r="S531" s="5">
        <f>#REF!-#REF!</f>
        <v>-2638.35</v>
      </c>
      <c r="T531" s="36">
        <f t="shared" si="8"/>
        <v>-0.65173410404624299</v>
      </c>
    </row>
    <row r="532" spans="1:20" x14ac:dyDescent="0.2">
      <c r="A532" s="25" t="s">
        <v>29</v>
      </c>
      <c r="B532" s="25" t="s">
        <v>177</v>
      </c>
      <c r="C532" s="25" t="s">
        <v>56</v>
      </c>
      <c r="D532" s="25" t="s">
        <v>27</v>
      </c>
      <c r="E532" s="25" t="s">
        <v>1918</v>
      </c>
      <c r="F532" s="2">
        <v>40876</v>
      </c>
      <c r="G532" s="23" t="str">
        <f>TEXT(Table2[[#This Row],[Order-Date]],"mmm")</f>
        <v>Nov</v>
      </c>
      <c r="H532">
        <v>2011</v>
      </c>
      <c r="I532">
        <v>436969029</v>
      </c>
      <c r="J532" s="2">
        <v>40894</v>
      </c>
      <c r="K532" s="23">
        <f>WEEKDAY(#REF!,1)</f>
        <v>7</v>
      </c>
      <c r="L532" s="25">
        <f>IF(#REF!&gt;=#REF!,#REF!-#REF!,"")</f>
        <v>18</v>
      </c>
      <c r="M532" s="4">
        <v>7701</v>
      </c>
      <c r="N532" s="5">
        <v>421.89</v>
      </c>
      <c r="O532" s="5">
        <v>364.69</v>
      </c>
      <c r="P532" s="5">
        <v>57.2</v>
      </c>
      <c r="Q532" s="5">
        <f>#REF!*#REF!</f>
        <v>2808477.69</v>
      </c>
      <c r="R532" s="5">
        <v>440497.2</v>
      </c>
      <c r="S532" s="5">
        <f>#REF!-#REF!</f>
        <v>-2367980.4900000002</v>
      </c>
      <c r="T532" s="36">
        <f t="shared" si="8"/>
        <v>-0.84315445995228799</v>
      </c>
    </row>
    <row r="533" spans="1:20" x14ac:dyDescent="0.2">
      <c r="A533" s="25" t="s">
        <v>32</v>
      </c>
      <c r="B533" s="25" t="s">
        <v>87</v>
      </c>
      <c r="C533" s="25" t="s">
        <v>51</v>
      </c>
      <c r="D533" s="25" t="s">
        <v>23</v>
      </c>
      <c r="E533" s="25" t="s">
        <v>1917</v>
      </c>
      <c r="F533" s="2">
        <v>42377</v>
      </c>
      <c r="G533" s="23" t="str">
        <f>TEXT(Table2[[#This Row],[Order-Date]],"mmm")</f>
        <v>Jan</v>
      </c>
      <c r="H533">
        <v>2016</v>
      </c>
      <c r="I533">
        <v>734843146</v>
      </c>
      <c r="J533" s="2">
        <v>42599</v>
      </c>
      <c r="K533" s="23">
        <f>WEEKDAY(#REF!,1)</f>
        <v>4</v>
      </c>
      <c r="L533" s="25">
        <f>IF(#REF!&gt;=#REF!,#REF!-#REF!,"")</f>
        <v>222</v>
      </c>
      <c r="M533" s="4">
        <v>5272</v>
      </c>
      <c r="N533" s="5">
        <v>437.2</v>
      </c>
      <c r="O533" s="5">
        <v>263.33</v>
      </c>
      <c r="P533" s="5">
        <v>173.87</v>
      </c>
      <c r="Q533" s="5">
        <f>#REF!*#REF!</f>
        <v>1388275.76</v>
      </c>
      <c r="R533" s="5">
        <v>916642.64</v>
      </c>
      <c r="S533" s="5">
        <f>#REF!-#REF!</f>
        <v>-471633.12</v>
      </c>
      <c r="T533" s="36">
        <f t="shared" si="8"/>
        <v>-0.33972581931416901</v>
      </c>
    </row>
    <row r="534" spans="1:20" x14ac:dyDescent="0.2">
      <c r="A534" s="25" t="s">
        <v>29</v>
      </c>
      <c r="B534" s="25" t="s">
        <v>168</v>
      </c>
      <c r="C534" s="25" t="s">
        <v>77</v>
      </c>
      <c r="D534" s="25" t="s">
        <v>23</v>
      </c>
      <c r="E534" s="25" t="s">
        <v>1916</v>
      </c>
      <c r="F534" s="2">
        <v>42457</v>
      </c>
      <c r="G534" s="23" t="str">
        <f>TEXT(Table2[[#This Row],[Order-Date]],"mmm")</f>
        <v>Mar</v>
      </c>
      <c r="H534">
        <v>2016</v>
      </c>
      <c r="I534">
        <v>810752236</v>
      </c>
      <c r="J534" s="2">
        <v>42465</v>
      </c>
      <c r="K534" s="23">
        <f>WEEKDAY(#REF!,1)</f>
        <v>3</v>
      </c>
      <c r="L534" s="25">
        <f>IF(#REF!&gt;=#REF!,#REF!-#REF!,"")</f>
        <v>8</v>
      </c>
      <c r="M534" s="4">
        <v>8458</v>
      </c>
      <c r="N534" s="5">
        <v>154.06</v>
      </c>
      <c r="O534" s="5">
        <v>90.93</v>
      </c>
      <c r="P534" s="5">
        <v>63.13</v>
      </c>
      <c r="Q534" s="5">
        <f>#REF!*#REF!</f>
        <v>769085.94</v>
      </c>
      <c r="R534" s="5">
        <v>533953.54</v>
      </c>
      <c r="S534" s="5">
        <f>#REF!-#REF!</f>
        <v>-235132.4</v>
      </c>
      <c r="T534" s="36">
        <f t="shared" si="8"/>
        <v>-0.30572968217309998</v>
      </c>
    </row>
    <row r="535" spans="1:20" x14ac:dyDescent="0.2">
      <c r="A535" s="25" t="s">
        <v>29</v>
      </c>
      <c r="B535" s="25" t="s">
        <v>187</v>
      </c>
      <c r="C535" s="25" t="s">
        <v>49</v>
      </c>
      <c r="D535" s="25" t="s">
        <v>27</v>
      </c>
      <c r="E535" s="25" t="s">
        <v>1918</v>
      </c>
      <c r="F535" s="2">
        <v>40762</v>
      </c>
      <c r="G535" s="23" t="str">
        <f>TEXT(Table2[[#This Row],[Order-Date]],"mmm")</f>
        <v>Aug</v>
      </c>
      <c r="H535">
        <v>2011</v>
      </c>
      <c r="I535">
        <v>886620128</v>
      </c>
      <c r="J535" s="2">
        <v>40749</v>
      </c>
      <c r="K535" s="23">
        <f>WEEKDAY(#REF!,1)</f>
        <v>2</v>
      </c>
      <c r="L535" s="25" t="str">
        <f>IF(#REF!&gt;=#REF!,#REF!-#REF!,"")</f>
        <v/>
      </c>
      <c r="M535" s="4">
        <v>9453</v>
      </c>
      <c r="N535" s="5">
        <v>651.21</v>
      </c>
      <c r="O535" s="5">
        <v>524.96</v>
      </c>
      <c r="P535" s="5">
        <v>126.25</v>
      </c>
      <c r="Q535" s="5">
        <f>#REF!*#REF!</f>
        <v>4962446.88</v>
      </c>
      <c r="R535" s="5">
        <v>1193441.25</v>
      </c>
      <c r="S535" s="5">
        <f>#REF!-#REF!</f>
        <v>-3769005.63</v>
      </c>
      <c r="T535" s="36">
        <f t="shared" si="8"/>
        <v>-0.75950548613227697</v>
      </c>
    </row>
    <row r="536" spans="1:20" x14ac:dyDescent="0.2">
      <c r="A536" s="25" t="s">
        <v>46</v>
      </c>
      <c r="B536" s="25" t="s">
        <v>156</v>
      </c>
      <c r="C536" s="25" t="s">
        <v>56</v>
      </c>
      <c r="D536" s="25" t="s">
        <v>23</v>
      </c>
      <c r="E536" s="25" t="s">
        <v>1915</v>
      </c>
      <c r="F536" s="2">
        <v>40856</v>
      </c>
      <c r="G536" s="23" t="str">
        <f>TEXT(Table2[[#This Row],[Order-Date]],"mmm")</f>
        <v>Nov</v>
      </c>
      <c r="H536">
        <v>2011</v>
      </c>
      <c r="I536">
        <v>804683148</v>
      </c>
      <c r="J536" s="2">
        <v>40805</v>
      </c>
      <c r="K536" s="23">
        <f>WEEKDAY(#REF!,1)</f>
        <v>2</v>
      </c>
      <c r="L536" s="25" t="str">
        <f>IF(#REF!&gt;=#REF!,#REF!-#REF!,"")</f>
        <v/>
      </c>
      <c r="M536" s="4">
        <v>2480</v>
      </c>
      <c r="N536" s="5">
        <v>421.89</v>
      </c>
      <c r="O536" s="5">
        <v>364.69</v>
      </c>
      <c r="P536" s="5">
        <v>57.2</v>
      </c>
      <c r="Q536" s="5">
        <f>#REF!*#REF!</f>
        <v>904431.2</v>
      </c>
      <c r="R536" s="5">
        <v>141856</v>
      </c>
      <c r="S536" s="5">
        <f>#REF!-#REF!</f>
        <v>-762575.2</v>
      </c>
      <c r="T536" s="36">
        <f t="shared" si="8"/>
        <v>-0.84315445995228799</v>
      </c>
    </row>
    <row r="537" spans="1:20" x14ac:dyDescent="0.2">
      <c r="A537" s="25" t="s">
        <v>40</v>
      </c>
      <c r="B537" s="25" t="s">
        <v>101</v>
      </c>
      <c r="C537" s="25" t="s">
        <v>85</v>
      </c>
      <c r="D537" s="25" t="s">
        <v>23</v>
      </c>
      <c r="E537" s="25" t="s">
        <v>1916</v>
      </c>
      <c r="F537" s="2">
        <v>42045</v>
      </c>
      <c r="G537" s="23" t="str">
        <f>TEXT(Table2[[#This Row],[Order-Date]],"mmm")</f>
        <v>Feb</v>
      </c>
      <c r="H537">
        <v>2015</v>
      </c>
      <c r="I537">
        <v>477490127</v>
      </c>
      <c r="J537" s="2">
        <v>42073</v>
      </c>
      <c r="K537" s="23">
        <f>WEEKDAY(#REF!,1)</f>
        <v>3</v>
      </c>
      <c r="L537" s="25">
        <f>IF(#REF!&gt;=#REF!,#REF!-#REF!,"")</f>
        <v>28</v>
      </c>
      <c r="M537" s="4">
        <v>8794</v>
      </c>
      <c r="N537" s="5">
        <v>668.27</v>
      </c>
      <c r="O537" s="5">
        <v>502.54</v>
      </c>
      <c r="P537" s="5">
        <v>165.73</v>
      </c>
      <c r="Q537" s="5">
        <f>#REF!*#REF!</f>
        <v>4419336.76</v>
      </c>
      <c r="R537" s="5">
        <v>1457429.62</v>
      </c>
      <c r="S537" s="5">
        <f>#REF!-#REF!</f>
        <v>-2961907.14</v>
      </c>
      <c r="T537" s="36">
        <f t="shared" si="8"/>
        <v>-0.67021530624427905</v>
      </c>
    </row>
    <row r="538" spans="1:20" x14ac:dyDescent="0.2">
      <c r="A538" s="25" t="s">
        <v>40</v>
      </c>
      <c r="B538" s="25" t="s">
        <v>140</v>
      </c>
      <c r="C538" s="25" t="s">
        <v>26</v>
      </c>
      <c r="D538" s="25" t="s">
        <v>23</v>
      </c>
      <c r="E538" s="25" t="s">
        <v>1917</v>
      </c>
      <c r="F538" s="2">
        <v>42432</v>
      </c>
      <c r="G538" s="23" t="str">
        <f>TEXT(Table2[[#This Row],[Order-Date]],"mmm")</f>
        <v>Mar</v>
      </c>
      <c r="H538">
        <v>2016</v>
      </c>
      <c r="I538">
        <v>337902390</v>
      </c>
      <c r="J538" s="2">
        <v>42481</v>
      </c>
      <c r="K538" s="23">
        <f>WEEKDAY(#REF!,1)</f>
        <v>5</v>
      </c>
      <c r="L538" s="25">
        <f>IF(#REF!&gt;=#REF!,#REF!-#REF!,"")</f>
        <v>49</v>
      </c>
      <c r="M538" s="4">
        <v>1681</v>
      </c>
      <c r="N538" s="5">
        <v>152.58000000000001</v>
      </c>
      <c r="O538" s="5">
        <v>97.44</v>
      </c>
      <c r="P538" s="5">
        <v>55.14</v>
      </c>
      <c r="Q538" s="5">
        <f>#REF!*#REF!</f>
        <v>163796.64000000001</v>
      </c>
      <c r="R538" s="5">
        <v>92690.34</v>
      </c>
      <c r="S538" s="5">
        <f>#REF!-#REF!</f>
        <v>-71106.3</v>
      </c>
      <c r="T538" s="36">
        <f t="shared" si="8"/>
        <v>-0.43411330049261099</v>
      </c>
    </row>
    <row r="539" spans="1:20" x14ac:dyDescent="0.2">
      <c r="A539" s="25" t="s">
        <v>29</v>
      </c>
      <c r="B539" s="25" t="s">
        <v>86</v>
      </c>
      <c r="C539" s="25" t="s">
        <v>34</v>
      </c>
      <c r="D539" s="25" t="s">
        <v>27</v>
      </c>
      <c r="E539" s="25" t="s">
        <v>1915</v>
      </c>
      <c r="F539" s="2">
        <v>40455</v>
      </c>
      <c r="G539" s="23" t="str">
        <f>TEXT(Table2[[#This Row],[Order-Date]],"mmm")</f>
        <v>Oct</v>
      </c>
      <c r="H539">
        <v>2010</v>
      </c>
      <c r="I539">
        <v>889093768</v>
      </c>
      <c r="J539" s="2">
        <v>40318</v>
      </c>
      <c r="K539" s="23">
        <f>WEEKDAY(#REF!,1)</f>
        <v>5</v>
      </c>
      <c r="L539" s="25" t="str">
        <f>IF(#REF!&gt;=#REF!,#REF!-#REF!,"")</f>
        <v/>
      </c>
      <c r="M539" s="4">
        <v>1458</v>
      </c>
      <c r="N539" s="5">
        <v>205.7</v>
      </c>
      <c r="O539" s="5">
        <v>117.11</v>
      </c>
      <c r="P539" s="5">
        <v>88.59</v>
      </c>
      <c r="Q539" s="5">
        <f>#REF!*#REF!</f>
        <v>170746.38</v>
      </c>
      <c r="R539" s="5">
        <v>129164.22</v>
      </c>
      <c r="S539" s="5">
        <f>#REF!-#REF!</f>
        <v>-41582.160000000003</v>
      </c>
      <c r="T539" s="36">
        <f t="shared" si="8"/>
        <v>-0.24353172231235601</v>
      </c>
    </row>
    <row r="540" spans="1:20" x14ac:dyDescent="0.2">
      <c r="A540" s="25" t="s">
        <v>29</v>
      </c>
      <c r="B540" s="25" t="s">
        <v>118</v>
      </c>
      <c r="C540" s="25" t="s">
        <v>34</v>
      </c>
      <c r="D540" s="25" t="s">
        <v>23</v>
      </c>
      <c r="E540" s="25" t="s">
        <v>1918</v>
      </c>
      <c r="F540" s="2">
        <v>40702</v>
      </c>
      <c r="G540" s="23" t="str">
        <f>TEXT(Table2[[#This Row],[Order-Date]],"mmm")</f>
        <v>Jun</v>
      </c>
      <c r="H540">
        <v>2011</v>
      </c>
      <c r="I540">
        <v>454550588</v>
      </c>
      <c r="J540" s="2">
        <v>40703</v>
      </c>
      <c r="K540" s="23">
        <f>WEEKDAY(#REF!,1)</f>
        <v>5</v>
      </c>
      <c r="L540" s="25">
        <f>IF(#REF!&gt;=#REF!,#REF!-#REF!,"")</f>
        <v>1</v>
      </c>
      <c r="M540" s="4">
        <v>475</v>
      </c>
      <c r="N540" s="5">
        <v>205.7</v>
      </c>
      <c r="O540" s="5">
        <v>117.11</v>
      </c>
      <c r="P540" s="5">
        <v>88.59</v>
      </c>
      <c r="Q540" s="5">
        <f>#REF!*#REF!</f>
        <v>55627.25</v>
      </c>
      <c r="R540" s="5">
        <v>42080.25</v>
      </c>
      <c r="S540" s="5">
        <f>#REF!-#REF!</f>
        <v>-13547</v>
      </c>
      <c r="T540" s="36">
        <f t="shared" si="8"/>
        <v>-0.24353172231235601</v>
      </c>
    </row>
    <row r="541" spans="1:20" x14ac:dyDescent="0.2">
      <c r="A541" s="25" t="s">
        <v>32</v>
      </c>
      <c r="B541" s="25" t="s">
        <v>152</v>
      </c>
      <c r="C541" s="25" t="s">
        <v>42</v>
      </c>
      <c r="D541" s="25" t="s">
        <v>27</v>
      </c>
      <c r="E541" s="25" t="s">
        <v>1917</v>
      </c>
      <c r="F541" s="2">
        <v>42301</v>
      </c>
      <c r="G541" s="23" t="str">
        <f>TEXT(Table2[[#This Row],[Order-Date]],"mmm")</f>
        <v>Oct</v>
      </c>
      <c r="H541">
        <v>2015</v>
      </c>
      <c r="I541">
        <v>128071677</v>
      </c>
      <c r="J541" s="2">
        <v>42196</v>
      </c>
      <c r="K541" s="23">
        <f>WEEKDAY(#REF!,1)</f>
        <v>7</v>
      </c>
      <c r="L541" s="25" t="str">
        <f>IF(#REF!&gt;=#REF!,#REF!-#REF!,"")</f>
        <v/>
      </c>
      <c r="M541" s="4">
        <v>8110</v>
      </c>
      <c r="N541" s="5">
        <v>109.28</v>
      </c>
      <c r="O541" s="5">
        <v>35.840000000000003</v>
      </c>
      <c r="P541" s="5">
        <v>73.44</v>
      </c>
      <c r="Q541" s="5">
        <f>#REF!*#REF!</f>
        <v>290662.40000000002</v>
      </c>
      <c r="R541" s="5">
        <v>595598.4</v>
      </c>
      <c r="S541" s="5">
        <f>#REF!-#REF!</f>
        <v>304936</v>
      </c>
      <c r="T541" s="36">
        <f t="shared" si="8"/>
        <v>1.0491071428571399</v>
      </c>
    </row>
    <row r="542" spans="1:20" x14ac:dyDescent="0.2">
      <c r="A542" s="25" t="s">
        <v>32</v>
      </c>
      <c r="B542" s="25" t="s">
        <v>33</v>
      </c>
      <c r="C542" s="25" t="s">
        <v>39</v>
      </c>
      <c r="D542" s="25" t="s">
        <v>23</v>
      </c>
      <c r="E542" s="25" t="s">
        <v>1915</v>
      </c>
      <c r="F542" s="2">
        <v>40938</v>
      </c>
      <c r="G542" s="23" t="str">
        <f>TEXT(Table2[[#This Row],[Order-Date]],"mmm")</f>
        <v>Jan</v>
      </c>
      <c r="H542">
        <v>2012</v>
      </c>
      <c r="I542">
        <v>623768365</v>
      </c>
      <c r="J542" s="2">
        <v>40984</v>
      </c>
      <c r="K542" s="23">
        <f>WEEKDAY(#REF!,1)</f>
        <v>6</v>
      </c>
      <c r="L542" s="25">
        <f>IF(#REF!&gt;=#REF!,#REF!-#REF!,"")</f>
        <v>46</v>
      </c>
      <c r="M542" s="4">
        <v>5776</v>
      </c>
      <c r="N542" s="5">
        <v>81.73</v>
      </c>
      <c r="O542" s="5">
        <v>56.67</v>
      </c>
      <c r="P542" s="5">
        <v>25.06</v>
      </c>
      <c r="Q542" s="5">
        <f>#REF!*#REF!</f>
        <v>327325.92</v>
      </c>
      <c r="R542" s="5">
        <v>144746.56</v>
      </c>
      <c r="S542" s="5">
        <f>#REF!-#REF!</f>
        <v>-182579.36</v>
      </c>
      <c r="T542" s="36">
        <f t="shared" si="8"/>
        <v>-0.55779071819304704</v>
      </c>
    </row>
    <row r="543" spans="1:20" x14ac:dyDescent="0.2">
      <c r="A543" s="25" t="s">
        <v>29</v>
      </c>
      <c r="B543" s="25" t="s">
        <v>57</v>
      </c>
      <c r="C543" s="25" t="s">
        <v>49</v>
      </c>
      <c r="D543" s="25" t="s">
        <v>23</v>
      </c>
      <c r="E543" s="25" t="s">
        <v>1916</v>
      </c>
      <c r="F543" s="2">
        <v>42784</v>
      </c>
      <c r="G543" s="23" t="str">
        <f>TEXT(Table2[[#This Row],[Order-Date]],"mmm")</f>
        <v>Feb</v>
      </c>
      <c r="H543">
        <v>2017</v>
      </c>
      <c r="I543">
        <v>926064479</v>
      </c>
      <c r="J543" s="2">
        <v>43011</v>
      </c>
      <c r="K543" s="23">
        <f>WEEKDAY(#REF!,1)</f>
        <v>3</v>
      </c>
      <c r="L543" s="25">
        <f>IF(#REF!&gt;=#REF!,#REF!-#REF!,"")</f>
        <v>227</v>
      </c>
      <c r="M543" s="4">
        <v>1913</v>
      </c>
      <c r="N543" s="5">
        <v>651.21</v>
      </c>
      <c r="O543" s="5">
        <v>524.96</v>
      </c>
      <c r="P543" s="5">
        <v>126.25</v>
      </c>
      <c r="Q543" s="5">
        <f>#REF!*#REF!</f>
        <v>1004248.48</v>
      </c>
      <c r="R543" s="5">
        <v>241516.25</v>
      </c>
      <c r="S543" s="5">
        <f>#REF!-#REF!</f>
        <v>-762732.23</v>
      </c>
      <c r="T543" s="36">
        <f t="shared" si="8"/>
        <v>-0.75950548613227697</v>
      </c>
    </row>
    <row r="544" spans="1:20" x14ac:dyDescent="0.2">
      <c r="A544" s="25" t="s">
        <v>46</v>
      </c>
      <c r="B544" s="25" t="s">
        <v>141</v>
      </c>
      <c r="C544" s="25" t="s">
        <v>39</v>
      </c>
      <c r="D544" s="25" t="s">
        <v>23</v>
      </c>
      <c r="E544" s="25" t="s">
        <v>1917</v>
      </c>
      <c r="F544" s="2">
        <v>40510</v>
      </c>
      <c r="G544" s="23" t="str">
        <f>TEXT(Table2[[#This Row],[Order-Date]],"mmm")</f>
        <v>Nov</v>
      </c>
      <c r="H544">
        <v>2010</v>
      </c>
      <c r="I544">
        <v>539696347</v>
      </c>
      <c r="J544" s="2">
        <v>40848</v>
      </c>
      <c r="K544" s="23">
        <f>WEEKDAY(#REF!,1)</f>
        <v>3</v>
      </c>
      <c r="L544" s="25">
        <f>IF(#REF!&gt;=#REF!,#REF!-#REF!,"")</f>
        <v>338</v>
      </c>
      <c r="M544" s="4">
        <v>6997</v>
      </c>
      <c r="N544" s="5">
        <v>81.73</v>
      </c>
      <c r="O544" s="5">
        <v>56.67</v>
      </c>
      <c r="P544" s="5">
        <v>25.06</v>
      </c>
      <c r="Q544" s="5">
        <f>#REF!*#REF!</f>
        <v>396519.99</v>
      </c>
      <c r="R544" s="5">
        <v>175344.82</v>
      </c>
      <c r="S544" s="5">
        <f>#REF!-#REF!</f>
        <v>-221175.17</v>
      </c>
      <c r="T544" s="36">
        <f t="shared" si="8"/>
        <v>-0.55779071819304704</v>
      </c>
    </row>
    <row r="545" spans="1:20" x14ac:dyDescent="0.2">
      <c r="A545" s="25" t="s">
        <v>40</v>
      </c>
      <c r="B545" s="25" t="s">
        <v>91</v>
      </c>
      <c r="C545" s="25" t="s">
        <v>85</v>
      </c>
      <c r="D545" s="25" t="s">
        <v>27</v>
      </c>
      <c r="E545" s="25" t="s">
        <v>1916</v>
      </c>
      <c r="F545" s="2">
        <v>42387</v>
      </c>
      <c r="G545" s="23" t="str">
        <f>TEXT(Table2[[#This Row],[Order-Date]],"mmm")</f>
        <v>Jan</v>
      </c>
      <c r="H545">
        <v>2016</v>
      </c>
      <c r="I545">
        <v>839712798</v>
      </c>
      <c r="J545" s="2">
        <v>42400</v>
      </c>
      <c r="K545" s="23">
        <f>WEEKDAY(#REF!,1)</f>
        <v>1</v>
      </c>
      <c r="L545" s="25">
        <f>IF(#REF!&gt;=#REF!,#REF!-#REF!,"")</f>
        <v>13</v>
      </c>
      <c r="M545" s="4">
        <v>8532</v>
      </c>
      <c r="N545" s="5">
        <v>668.27</v>
      </c>
      <c r="O545" s="5">
        <v>502.54</v>
      </c>
      <c r="P545" s="5">
        <v>165.73</v>
      </c>
      <c r="Q545" s="5">
        <f>#REF!*#REF!</f>
        <v>4287671.28</v>
      </c>
      <c r="R545" s="5">
        <v>1414008.36</v>
      </c>
      <c r="S545" s="5">
        <f>#REF!-#REF!</f>
        <v>-2873662.92</v>
      </c>
      <c r="T545" s="36">
        <f t="shared" si="8"/>
        <v>-0.67021530624427905</v>
      </c>
    </row>
    <row r="546" spans="1:20" x14ac:dyDescent="0.2">
      <c r="A546" s="25" t="s">
        <v>32</v>
      </c>
      <c r="B546" s="25" t="s">
        <v>182</v>
      </c>
      <c r="C546" s="25" t="s">
        <v>31</v>
      </c>
      <c r="D546" s="25" t="s">
        <v>27</v>
      </c>
      <c r="E546" s="25" t="s">
        <v>1918</v>
      </c>
      <c r="F546" s="2">
        <v>40482</v>
      </c>
      <c r="G546" s="23" t="str">
        <f>TEXT(Table2[[#This Row],[Order-Date]],"mmm")</f>
        <v>Oct</v>
      </c>
      <c r="H546">
        <v>2010</v>
      </c>
      <c r="I546">
        <v>121475160</v>
      </c>
      <c r="J546" s="2">
        <v>40402</v>
      </c>
      <c r="K546" s="23">
        <f>WEEKDAY(#REF!,1)</f>
        <v>5</v>
      </c>
      <c r="L546" s="25" t="str">
        <f>IF(#REF!&gt;=#REF!,#REF!-#REF!,"")</f>
        <v/>
      </c>
      <c r="M546" s="4">
        <v>6054</v>
      </c>
      <c r="N546" s="5">
        <v>47.45</v>
      </c>
      <c r="O546" s="5">
        <v>31.79</v>
      </c>
      <c r="P546" s="5">
        <v>15.66</v>
      </c>
      <c r="Q546" s="5">
        <f>#REF!*#REF!</f>
        <v>192456.66</v>
      </c>
      <c r="R546" s="5">
        <v>94805.64</v>
      </c>
      <c r="S546" s="5">
        <f>#REF!-#REF!</f>
        <v>-97651.02</v>
      </c>
      <c r="T546" s="36">
        <f t="shared" si="8"/>
        <v>-0.50739226171752105</v>
      </c>
    </row>
    <row r="547" spans="1:20" x14ac:dyDescent="0.2">
      <c r="A547" s="25" t="s">
        <v>20</v>
      </c>
      <c r="B547" s="25" t="s">
        <v>164</v>
      </c>
      <c r="C547" s="25" t="s">
        <v>42</v>
      </c>
      <c r="D547" s="25" t="s">
        <v>23</v>
      </c>
      <c r="E547" s="25" t="s">
        <v>1917</v>
      </c>
      <c r="F547" s="2">
        <v>42373</v>
      </c>
      <c r="G547" s="23" t="str">
        <f>TEXT(Table2[[#This Row],[Order-Date]],"mmm")</f>
        <v>Jan</v>
      </c>
      <c r="H547">
        <v>2016</v>
      </c>
      <c r="I547">
        <v>350657260</v>
      </c>
      <c r="J547" s="2">
        <v>42475</v>
      </c>
      <c r="K547" s="23">
        <f>WEEKDAY(#REF!,1)</f>
        <v>6</v>
      </c>
      <c r="L547" s="25">
        <f>IF(#REF!&gt;=#REF!,#REF!-#REF!,"")</f>
        <v>102</v>
      </c>
      <c r="M547" s="4">
        <v>6130</v>
      </c>
      <c r="N547" s="5">
        <v>109.28</v>
      </c>
      <c r="O547" s="5">
        <v>35.840000000000003</v>
      </c>
      <c r="P547" s="5">
        <v>73.44</v>
      </c>
      <c r="Q547" s="5">
        <f>#REF!*#REF!</f>
        <v>219699.20000000001</v>
      </c>
      <c r="R547" s="5">
        <v>450187.2</v>
      </c>
      <c r="S547" s="5">
        <f>#REF!-#REF!</f>
        <v>230488</v>
      </c>
      <c r="T547" s="36">
        <f t="shared" si="8"/>
        <v>1.0491071428571399</v>
      </c>
    </row>
    <row r="548" spans="1:20" x14ac:dyDescent="0.2">
      <c r="A548" s="25" t="s">
        <v>29</v>
      </c>
      <c r="B548" s="25" t="s">
        <v>197</v>
      </c>
      <c r="C548" s="25" t="s">
        <v>65</v>
      </c>
      <c r="D548" s="25" t="s">
        <v>27</v>
      </c>
      <c r="E548" s="25" t="s">
        <v>1918</v>
      </c>
      <c r="F548" s="2">
        <v>42550</v>
      </c>
      <c r="G548" s="23" t="str">
        <f>TEXT(Table2[[#This Row],[Order-Date]],"mmm")</f>
        <v>Jun</v>
      </c>
      <c r="H548">
        <v>2016</v>
      </c>
      <c r="I548">
        <v>413245427</v>
      </c>
      <c r="J548" s="2">
        <v>42407</v>
      </c>
      <c r="K548" s="23">
        <f>WEEKDAY(#REF!,1)</f>
        <v>1</v>
      </c>
      <c r="L548" s="25" t="str">
        <f>IF(#REF!&gt;=#REF!,#REF!-#REF!,"")</f>
        <v/>
      </c>
      <c r="M548" s="4">
        <v>7360</v>
      </c>
      <c r="N548" s="5">
        <v>9.33</v>
      </c>
      <c r="O548" s="5">
        <v>6.92</v>
      </c>
      <c r="P548" s="5">
        <v>2.41</v>
      </c>
      <c r="Q548" s="5">
        <f>#REF!*#REF!</f>
        <v>50931.199999999997</v>
      </c>
      <c r="R548" s="5">
        <v>17737.599999999999</v>
      </c>
      <c r="S548" s="5">
        <f>#REF!-#REF!</f>
        <v>-33193.599999999999</v>
      </c>
      <c r="T548" s="36">
        <f t="shared" si="8"/>
        <v>-0.65173410404624299</v>
      </c>
    </row>
    <row r="549" spans="1:20" x14ac:dyDescent="0.2">
      <c r="A549" s="25" t="s">
        <v>46</v>
      </c>
      <c r="B549" s="25" t="s">
        <v>222</v>
      </c>
      <c r="C549" s="25" t="s">
        <v>85</v>
      </c>
      <c r="D549" s="25" t="s">
        <v>27</v>
      </c>
      <c r="E549" s="25" t="s">
        <v>1915</v>
      </c>
      <c r="F549" s="2">
        <v>42073</v>
      </c>
      <c r="G549" s="23" t="str">
        <f>TEXT(Table2[[#This Row],[Order-Date]],"mmm")</f>
        <v>Mar</v>
      </c>
      <c r="H549">
        <v>2015</v>
      </c>
      <c r="I549">
        <v>165538489</v>
      </c>
      <c r="J549" s="2">
        <v>42226</v>
      </c>
      <c r="K549" s="23">
        <f>WEEKDAY(#REF!,1)</f>
        <v>2</v>
      </c>
      <c r="L549" s="25">
        <f>IF(#REF!&gt;=#REF!,#REF!-#REF!,"")</f>
        <v>153</v>
      </c>
      <c r="M549" s="4">
        <v>5372</v>
      </c>
      <c r="N549" s="5">
        <v>668.27</v>
      </c>
      <c r="O549" s="5">
        <v>502.54</v>
      </c>
      <c r="P549" s="5">
        <v>165.73</v>
      </c>
      <c r="Q549" s="5">
        <f>#REF!*#REF!</f>
        <v>2699644.88</v>
      </c>
      <c r="R549" s="5">
        <v>890301.56</v>
      </c>
      <c r="S549" s="5">
        <f>#REF!-#REF!</f>
        <v>-1809343.32</v>
      </c>
      <c r="T549" s="36">
        <f t="shared" si="8"/>
        <v>-0.67021530624427905</v>
      </c>
    </row>
    <row r="550" spans="1:20" x14ac:dyDescent="0.2">
      <c r="A550" s="25" t="s">
        <v>29</v>
      </c>
      <c r="B550" s="25" t="s">
        <v>86</v>
      </c>
      <c r="C550" s="25" t="s">
        <v>31</v>
      </c>
      <c r="D550" s="25" t="s">
        <v>23</v>
      </c>
      <c r="E550" s="25" t="s">
        <v>1917</v>
      </c>
      <c r="F550" s="2">
        <v>40804</v>
      </c>
      <c r="G550" s="23" t="str">
        <f>TEXT(Table2[[#This Row],[Order-Date]],"mmm")</f>
        <v>Sep</v>
      </c>
      <c r="H550">
        <v>2011</v>
      </c>
      <c r="I550">
        <v>884147775</v>
      </c>
      <c r="J550" s="2">
        <v>40835</v>
      </c>
      <c r="K550" s="23">
        <f>WEEKDAY(#REF!,1)</f>
        <v>4</v>
      </c>
      <c r="L550" s="25">
        <f>IF(#REF!&gt;=#REF!,#REF!-#REF!,"")</f>
        <v>31</v>
      </c>
      <c r="M550" s="4">
        <v>7829</v>
      </c>
      <c r="N550" s="5">
        <v>47.45</v>
      </c>
      <c r="O550" s="5">
        <v>31.79</v>
      </c>
      <c r="P550" s="5">
        <v>15.66</v>
      </c>
      <c r="Q550" s="5">
        <f>#REF!*#REF!</f>
        <v>248883.91</v>
      </c>
      <c r="R550" s="5">
        <v>122602.14</v>
      </c>
      <c r="S550" s="5">
        <f>#REF!-#REF!</f>
        <v>-126281.77</v>
      </c>
      <c r="T550" s="36">
        <f t="shared" si="8"/>
        <v>-0.50739226171752105</v>
      </c>
    </row>
    <row r="551" spans="1:20" x14ac:dyDescent="0.2">
      <c r="A551" s="25" t="s">
        <v>46</v>
      </c>
      <c r="B551" s="25" t="s">
        <v>71</v>
      </c>
      <c r="C551" s="25" t="s">
        <v>51</v>
      </c>
      <c r="D551" s="25" t="s">
        <v>23</v>
      </c>
      <c r="E551" s="25" t="s">
        <v>1918</v>
      </c>
      <c r="F551" s="2">
        <v>41814</v>
      </c>
      <c r="G551" s="23" t="str">
        <f>TEXT(Table2[[#This Row],[Order-Date]],"mmm")</f>
        <v>Jun</v>
      </c>
      <c r="H551">
        <v>2014</v>
      </c>
      <c r="I551">
        <v>315997111</v>
      </c>
      <c r="J551" s="2">
        <v>41845</v>
      </c>
      <c r="K551" s="23">
        <f>WEEKDAY(#REF!,1)</f>
        <v>6</v>
      </c>
      <c r="L551" s="25">
        <f>IF(#REF!&gt;=#REF!,#REF!-#REF!,"")</f>
        <v>31</v>
      </c>
      <c r="M551" s="4">
        <v>9422</v>
      </c>
      <c r="N551" s="5">
        <v>437.2</v>
      </c>
      <c r="O551" s="5">
        <v>263.33</v>
      </c>
      <c r="P551" s="5">
        <v>173.87</v>
      </c>
      <c r="Q551" s="5">
        <f>#REF!*#REF!</f>
        <v>2481095.2599999998</v>
      </c>
      <c r="R551" s="5">
        <v>1638203.14</v>
      </c>
      <c r="S551" s="5">
        <f>#REF!-#REF!</f>
        <v>-842892.12</v>
      </c>
      <c r="T551" s="36">
        <f t="shared" si="8"/>
        <v>-0.33972581931416901</v>
      </c>
    </row>
    <row r="552" spans="1:20" x14ac:dyDescent="0.2">
      <c r="A552" s="25" t="s">
        <v>29</v>
      </c>
      <c r="B552" s="25" t="s">
        <v>197</v>
      </c>
      <c r="C552" s="25" t="s">
        <v>51</v>
      </c>
      <c r="D552" s="25" t="s">
        <v>23</v>
      </c>
      <c r="E552" s="25" t="s">
        <v>1918</v>
      </c>
      <c r="F552" s="2">
        <v>41090</v>
      </c>
      <c r="G552" s="23" t="str">
        <f>TEXT(Table2[[#This Row],[Order-Date]],"mmm")</f>
        <v>Jun</v>
      </c>
      <c r="H552">
        <v>2012</v>
      </c>
      <c r="I552">
        <v>328322827</v>
      </c>
      <c r="J552" s="2">
        <v>41109</v>
      </c>
      <c r="K552" s="23">
        <f>WEEKDAY(#REF!,1)</f>
        <v>5</v>
      </c>
      <c r="L552" s="25">
        <f>IF(#REF!&gt;=#REF!,#REF!-#REF!,"")</f>
        <v>19</v>
      </c>
      <c r="M552" s="4">
        <v>6876</v>
      </c>
      <c r="N552" s="5">
        <v>437.2</v>
      </c>
      <c r="O552" s="5">
        <v>263.33</v>
      </c>
      <c r="P552" s="5">
        <v>173.87</v>
      </c>
      <c r="Q552" s="5">
        <f>#REF!*#REF!</f>
        <v>1810657.08</v>
      </c>
      <c r="R552" s="5">
        <v>1195530.1200000001</v>
      </c>
      <c r="S552" s="5">
        <f>#REF!-#REF!</f>
        <v>-615126.96</v>
      </c>
      <c r="T552" s="36">
        <f t="shared" si="8"/>
        <v>-0.33972581931416901</v>
      </c>
    </row>
    <row r="553" spans="1:20" x14ac:dyDescent="0.2">
      <c r="A553" s="25" t="s">
        <v>29</v>
      </c>
      <c r="B553" s="25" t="s">
        <v>193</v>
      </c>
      <c r="C553" s="25" t="s">
        <v>26</v>
      </c>
      <c r="D553" s="25" t="s">
        <v>23</v>
      </c>
      <c r="E553" s="25" t="s">
        <v>1917</v>
      </c>
      <c r="F553" s="2">
        <v>41720</v>
      </c>
      <c r="G553" s="23" t="str">
        <f>TEXT(Table2[[#This Row],[Order-Date]],"mmm")</f>
        <v>Mar</v>
      </c>
      <c r="H553">
        <v>2014</v>
      </c>
      <c r="I553">
        <v>158673751</v>
      </c>
      <c r="J553" s="2">
        <v>41917</v>
      </c>
      <c r="K553" s="23">
        <f>WEEKDAY(#REF!,1)</f>
        <v>1</v>
      </c>
      <c r="L553" s="25">
        <f>IF(#REF!&gt;=#REF!,#REF!-#REF!,"")</f>
        <v>197</v>
      </c>
      <c r="M553" s="4">
        <v>3944</v>
      </c>
      <c r="N553" s="5">
        <v>152.58000000000001</v>
      </c>
      <c r="O553" s="5">
        <v>97.44</v>
      </c>
      <c r="P553" s="5">
        <v>55.14</v>
      </c>
      <c r="Q553" s="5">
        <f>#REF!*#REF!</f>
        <v>384303.35999999999</v>
      </c>
      <c r="R553" s="5">
        <v>217472.16</v>
      </c>
      <c r="S553" s="5">
        <f>#REF!-#REF!</f>
        <v>-166831.20000000001</v>
      </c>
      <c r="T553" s="36">
        <f t="shared" si="8"/>
        <v>-0.43411330049261099</v>
      </c>
    </row>
    <row r="554" spans="1:20" x14ac:dyDescent="0.2">
      <c r="A554" s="25" t="s">
        <v>29</v>
      </c>
      <c r="B554" s="25" t="s">
        <v>187</v>
      </c>
      <c r="C554" s="25" t="s">
        <v>26</v>
      </c>
      <c r="D554" s="25" t="s">
        <v>27</v>
      </c>
      <c r="E554" s="25" t="s">
        <v>1916</v>
      </c>
      <c r="F554" s="2">
        <v>41821</v>
      </c>
      <c r="G554" s="23" t="str">
        <f>TEXT(Table2[[#This Row],[Order-Date]],"mmm")</f>
        <v>Jul</v>
      </c>
      <c r="H554">
        <v>2014</v>
      </c>
      <c r="I554">
        <v>464911210</v>
      </c>
      <c r="J554" s="2">
        <v>41914</v>
      </c>
      <c r="K554" s="23">
        <f>WEEKDAY(#REF!,1)</f>
        <v>5</v>
      </c>
      <c r="L554" s="25">
        <f>IF(#REF!&gt;=#REF!,#REF!-#REF!,"")</f>
        <v>93</v>
      </c>
      <c r="M554" s="4">
        <v>6413</v>
      </c>
      <c r="N554" s="5">
        <v>152.58000000000001</v>
      </c>
      <c r="O554" s="5">
        <v>97.44</v>
      </c>
      <c r="P554" s="5">
        <v>55.14</v>
      </c>
      <c r="Q554" s="5">
        <f>#REF!*#REF!</f>
        <v>624882.72</v>
      </c>
      <c r="R554" s="5">
        <v>353612.82</v>
      </c>
      <c r="S554" s="5">
        <f>#REF!-#REF!</f>
        <v>-271269.90000000002</v>
      </c>
      <c r="T554" s="36">
        <f t="shared" si="8"/>
        <v>-0.43411330049261099</v>
      </c>
    </row>
    <row r="555" spans="1:20" x14ac:dyDescent="0.2">
      <c r="A555" s="25" t="s">
        <v>32</v>
      </c>
      <c r="B555" s="25" t="s">
        <v>87</v>
      </c>
      <c r="C555" s="25" t="s">
        <v>22</v>
      </c>
      <c r="D555" s="25" t="s">
        <v>23</v>
      </c>
      <c r="E555" s="25" t="s">
        <v>1916</v>
      </c>
      <c r="F555" s="2">
        <v>40818</v>
      </c>
      <c r="G555" s="23" t="str">
        <f>TEXT(Table2[[#This Row],[Order-Date]],"mmm")</f>
        <v>Oct</v>
      </c>
      <c r="H555">
        <v>2011</v>
      </c>
      <c r="I555">
        <v>175209033</v>
      </c>
      <c r="J555" s="2">
        <v>40819</v>
      </c>
      <c r="K555" s="23">
        <f>WEEKDAY(#REF!,1)</f>
        <v>2</v>
      </c>
      <c r="L555" s="25">
        <f>IF(#REF!&gt;=#REF!,#REF!-#REF!,"")</f>
        <v>1</v>
      </c>
      <c r="M555" s="4">
        <v>7101</v>
      </c>
      <c r="N555" s="5">
        <v>255.28</v>
      </c>
      <c r="O555" s="5">
        <v>159.41999999999999</v>
      </c>
      <c r="P555" s="5">
        <v>95.86</v>
      </c>
      <c r="Q555" s="5">
        <f>#REF!*#REF!</f>
        <v>1132041.42</v>
      </c>
      <c r="R555" s="5">
        <v>680701.86</v>
      </c>
      <c r="S555" s="5">
        <f>#REF!-#REF!</f>
        <v>-451339.56</v>
      </c>
      <c r="T555" s="36">
        <f t="shared" si="8"/>
        <v>-0.39869527035503699</v>
      </c>
    </row>
    <row r="556" spans="1:20" x14ac:dyDescent="0.2">
      <c r="A556" s="25" t="s">
        <v>37</v>
      </c>
      <c r="B556" s="25" t="s">
        <v>38</v>
      </c>
      <c r="C556" s="25" t="s">
        <v>85</v>
      </c>
      <c r="D556" s="25" t="s">
        <v>23</v>
      </c>
      <c r="E556" s="25" t="s">
        <v>1916</v>
      </c>
      <c r="F556" s="2">
        <v>41522</v>
      </c>
      <c r="G556" s="23" t="str">
        <f>TEXT(Table2[[#This Row],[Order-Date]],"mmm")</f>
        <v>Sep</v>
      </c>
      <c r="H556">
        <v>2013</v>
      </c>
      <c r="I556">
        <v>538053548</v>
      </c>
      <c r="J556" s="2">
        <v>41452</v>
      </c>
      <c r="K556" s="23">
        <f>WEEKDAY(#REF!,1)</f>
        <v>5</v>
      </c>
      <c r="L556" s="25" t="str">
        <f>IF(#REF!&gt;=#REF!,#REF!-#REF!,"")</f>
        <v/>
      </c>
      <c r="M556" s="4">
        <v>856</v>
      </c>
      <c r="N556" s="5">
        <v>668.27</v>
      </c>
      <c r="O556" s="5">
        <v>502.54</v>
      </c>
      <c r="P556" s="5">
        <v>165.73</v>
      </c>
      <c r="Q556" s="5">
        <f>#REF!*#REF!</f>
        <v>430174.24</v>
      </c>
      <c r="R556" s="5">
        <v>141864.88</v>
      </c>
      <c r="S556" s="5">
        <f>#REF!-#REF!</f>
        <v>-288309.36</v>
      </c>
      <c r="T556" s="36">
        <f t="shared" si="8"/>
        <v>-0.67021530624427905</v>
      </c>
    </row>
    <row r="557" spans="1:20" x14ac:dyDescent="0.2">
      <c r="A557" s="25" t="s">
        <v>46</v>
      </c>
      <c r="B557" s="25" t="s">
        <v>172</v>
      </c>
      <c r="C557" s="25" t="s">
        <v>39</v>
      </c>
      <c r="D557" s="25" t="s">
        <v>23</v>
      </c>
      <c r="E557" s="25" t="s">
        <v>1917</v>
      </c>
      <c r="F557" s="2">
        <v>40447</v>
      </c>
      <c r="G557" s="23" t="str">
        <f>TEXT(Table2[[#This Row],[Order-Date]],"mmm")</f>
        <v>Sep</v>
      </c>
      <c r="H557">
        <v>2010</v>
      </c>
      <c r="I557">
        <v>172243583</v>
      </c>
      <c r="J557" s="2">
        <v>40448</v>
      </c>
      <c r="K557" s="23">
        <f>WEEKDAY(#REF!,1)</f>
        <v>2</v>
      </c>
      <c r="L557" s="25">
        <f>IF(#REF!&gt;=#REF!,#REF!-#REF!,"")</f>
        <v>1</v>
      </c>
      <c r="M557" s="4">
        <v>9559</v>
      </c>
      <c r="N557" s="5">
        <v>81.73</v>
      </c>
      <c r="O557" s="5">
        <v>56.67</v>
      </c>
      <c r="P557" s="5">
        <v>25.06</v>
      </c>
      <c r="Q557" s="5">
        <f>#REF!*#REF!</f>
        <v>541708.53</v>
      </c>
      <c r="R557" s="5">
        <v>239548.54</v>
      </c>
      <c r="S557" s="5">
        <f>#REF!-#REF!</f>
        <v>-302159.99</v>
      </c>
      <c r="T557" s="36">
        <f t="shared" si="8"/>
        <v>-0.55779071819304704</v>
      </c>
    </row>
    <row r="558" spans="1:20" x14ac:dyDescent="0.2">
      <c r="A558" s="25" t="s">
        <v>20</v>
      </c>
      <c r="B558" s="25" t="s">
        <v>167</v>
      </c>
      <c r="C558" s="25" t="s">
        <v>22</v>
      </c>
      <c r="D558" s="25" t="s">
        <v>27</v>
      </c>
      <c r="E558" s="25" t="s">
        <v>1917</v>
      </c>
      <c r="F558" s="2">
        <v>42748</v>
      </c>
      <c r="G558" s="23" t="str">
        <f>TEXT(Table2[[#This Row],[Order-Date]],"mmm")</f>
        <v>Jan</v>
      </c>
      <c r="H558">
        <v>2017</v>
      </c>
      <c r="I558">
        <v>916890466</v>
      </c>
      <c r="J558" s="2">
        <v>42751</v>
      </c>
      <c r="K558" s="23">
        <f>WEEKDAY(#REF!,1)</f>
        <v>2</v>
      </c>
      <c r="L558" s="25">
        <f>IF(#REF!&gt;=#REF!,#REF!-#REF!,"")</f>
        <v>3</v>
      </c>
      <c r="M558" s="4">
        <v>7119</v>
      </c>
      <c r="N558" s="5">
        <v>255.28</v>
      </c>
      <c r="O558" s="5">
        <v>159.41999999999999</v>
      </c>
      <c r="P558" s="5">
        <v>95.86</v>
      </c>
      <c r="Q558" s="5">
        <f>#REF!*#REF!</f>
        <v>1134910.98</v>
      </c>
      <c r="R558" s="5">
        <v>682427.34</v>
      </c>
      <c r="S558" s="5">
        <f>#REF!-#REF!</f>
        <v>-452483.64</v>
      </c>
      <c r="T558" s="36">
        <f t="shared" si="8"/>
        <v>-0.39869527035503699</v>
      </c>
    </row>
    <row r="559" spans="1:20" x14ac:dyDescent="0.2">
      <c r="A559" s="25" t="s">
        <v>32</v>
      </c>
      <c r="B559" s="25" t="s">
        <v>210</v>
      </c>
      <c r="C559" s="25" t="s">
        <v>49</v>
      </c>
      <c r="D559" s="25" t="s">
        <v>23</v>
      </c>
      <c r="E559" s="25" t="s">
        <v>1915</v>
      </c>
      <c r="F559" s="2">
        <v>41365</v>
      </c>
      <c r="G559" s="23" t="str">
        <f>TEXT(Table2[[#This Row],[Order-Date]],"mmm")</f>
        <v>Apr</v>
      </c>
      <c r="H559">
        <v>2013</v>
      </c>
      <c r="I559">
        <v>181418025</v>
      </c>
      <c r="J559" s="2">
        <v>41291</v>
      </c>
      <c r="K559" s="23">
        <f>WEEKDAY(#REF!,1)</f>
        <v>5</v>
      </c>
      <c r="L559" s="25" t="str">
        <f>IF(#REF!&gt;=#REF!,#REF!-#REF!,"")</f>
        <v/>
      </c>
      <c r="M559" s="4">
        <v>4480</v>
      </c>
      <c r="N559" s="5">
        <v>651.21</v>
      </c>
      <c r="O559" s="5">
        <v>524.96</v>
      </c>
      <c r="P559" s="5">
        <v>126.25</v>
      </c>
      <c r="Q559" s="5">
        <f>#REF!*#REF!</f>
        <v>2351820.7999999998</v>
      </c>
      <c r="R559" s="5">
        <v>565600</v>
      </c>
      <c r="S559" s="5">
        <f>#REF!-#REF!</f>
        <v>-1786220.8</v>
      </c>
      <c r="T559" s="36">
        <f t="shared" si="8"/>
        <v>-0.75950548613227697</v>
      </c>
    </row>
    <row r="560" spans="1:20" x14ac:dyDescent="0.2">
      <c r="A560" s="25" t="s">
        <v>29</v>
      </c>
      <c r="B560" s="25" t="s">
        <v>112</v>
      </c>
      <c r="C560" s="25" t="s">
        <v>31</v>
      </c>
      <c r="D560" s="25" t="s">
        <v>23</v>
      </c>
      <c r="E560" s="25" t="s">
        <v>1918</v>
      </c>
      <c r="F560" s="2">
        <v>40522</v>
      </c>
      <c r="G560" s="23" t="str">
        <f>TEXT(Table2[[#This Row],[Order-Date]],"mmm")</f>
        <v>Dec</v>
      </c>
      <c r="H560">
        <v>2010</v>
      </c>
      <c r="I560">
        <v>395562589</v>
      </c>
      <c r="J560" s="2">
        <v>40190</v>
      </c>
      <c r="K560" s="23">
        <f>WEEKDAY(#REF!,1)</f>
        <v>3</v>
      </c>
      <c r="L560" s="25" t="str">
        <f>IF(#REF!&gt;=#REF!,#REF!-#REF!,"")</f>
        <v/>
      </c>
      <c r="M560" s="4">
        <v>4615</v>
      </c>
      <c r="N560" s="5">
        <v>47.45</v>
      </c>
      <c r="O560" s="5">
        <v>31.79</v>
      </c>
      <c r="P560" s="5">
        <v>15.66</v>
      </c>
      <c r="Q560" s="5">
        <f>#REF!*#REF!</f>
        <v>146710.85</v>
      </c>
      <c r="R560" s="5">
        <v>72270.899999999994</v>
      </c>
      <c r="S560" s="5">
        <f>#REF!-#REF!</f>
        <v>-74439.95</v>
      </c>
      <c r="T560" s="36">
        <f t="shared" si="8"/>
        <v>-0.50739226171752105</v>
      </c>
    </row>
    <row r="561" spans="1:20" x14ac:dyDescent="0.2">
      <c r="A561" s="25" t="s">
        <v>29</v>
      </c>
      <c r="B561" s="25" t="s">
        <v>187</v>
      </c>
      <c r="C561" s="25" t="s">
        <v>22</v>
      </c>
      <c r="D561" s="25" t="s">
        <v>27</v>
      </c>
      <c r="E561" s="25" t="s">
        <v>1917</v>
      </c>
      <c r="F561" s="2">
        <v>40911</v>
      </c>
      <c r="G561" s="23" t="str">
        <f>TEXT(Table2[[#This Row],[Order-Date]],"mmm")</f>
        <v>Jan</v>
      </c>
      <c r="H561">
        <v>2012</v>
      </c>
      <c r="I561">
        <v>459372985</v>
      </c>
      <c r="J561" s="2">
        <v>40990</v>
      </c>
      <c r="K561" s="23">
        <f>WEEKDAY(#REF!,1)</f>
        <v>5</v>
      </c>
      <c r="L561" s="25">
        <f>IF(#REF!&gt;=#REF!,#REF!-#REF!,"")</f>
        <v>79</v>
      </c>
      <c r="M561" s="4">
        <v>7529</v>
      </c>
      <c r="N561" s="5">
        <v>255.28</v>
      </c>
      <c r="O561" s="5">
        <v>159.41999999999999</v>
      </c>
      <c r="P561" s="5">
        <v>95.86</v>
      </c>
      <c r="Q561" s="5">
        <f>#REF!*#REF!</f>
        <v>1200273.18</v>
      </c>
      <c r="R561" s="5">
        <v>721729.94</v>
      </c>
      <c r="S561" s="5">
        <f>#REF!-#REF!</f>
        <v>-478543.24</v>
      </c>
      <c r="T561" s="36">
        <f t="shared" si="8"/>
        <v>-0.39869527035503699</v>
      </c>
    </row>
    <row r="562" spans="1:20" x14ac:dyDescent="0.2">
      <c r="A562" s="25" t="s">
        <v>29</v>
      </c>
      <c r="B562" s="25" t="s">
        <v>138</v>
      </c>
      <c r="C562" s="25" t="s">
        <v>56</v>
      </c>
      <c r="D562" s="25" t="s">
        <v>23</v>
      </c>
      <c r="E562" s="25" t="s">
        <v>1916</v>
      </c>
      <c r="F562" s="2">
        <v>41085</v>
      </c>
      <c r="G562" s="23" t="str">
        <f>TEXT(Table2[[#This Row],[Order-Date]],"mmm")</f>
        <v>Jun</v>
      </c>
      <c r="H562">
        <v>2012</v>
      </c>
      <c r="I562">
        <v>693210542</v>
      </c>
      <c r="J562" s="2">
        <v>41134</v>
      </c>
      <c r="K562" s="23">
        <f>WEEKDAY(#REF!,1)</f>
        <v>2</v>
      </c>
      <c r="L562" s="25">
        <f>IF(#REF!&gt;=#REF!,#REF!-#REF!,"")</f>
        <v>49</v>
      </c>
      <c r="M562" s="4">
        <v>5259</v>
      </c>
      <c r="N562" s="5">
        <v>421.89</v>
      </c>
      <c r="O562" s="5">
        <v>364.69</v>
      </c>
      <c r="P562" s="5">
        <v>57.2</v>
      </c>
      <c r="Q562" s="5">
        <f>#REF!*#REF!</f>
        <v>1917904.71</v>
      </c>
      <c r="R562" s="5">
        <v>300814.8</v>
      </c>
      <c r="S562" s="5">
        <f>#REF!-#REF!</f>
        <v>-1617089.91</v>
      </c>
      <c r="T562" s="36">
        <f t="shared" si="8"/>
        <v>-0.84315445995228799</v>
      </c>
    </row>
    <row r="563" spans="1:20" x14ac:dyDescent="0.2">
      <c r="A563" s="25" t="s">
        <v>32</v>
      </c>
      <c r="B563" s="25" t="s">
        <v>82</v>
      </c>
      <c r="C563" s="25" t="s">
        <v>39</v>
      </c>
      <c r="D563" s="25" t="s">
        <v>27</v>
      </c>
      <c r="E563" s="25" t="s">
        <v>1916</v>
      </c>
      <c r="F563" s="2">
        <v>40871</v>
      </c>
      <c r="G563" s="23" t="str">
        <f>TEXT(Table2[[#This Row],[Order-Date]],"mmm")</f>
        <v>Nov</v>
      </c>
      <c r="H563">
        <v>2011</v>
      </c>
      <c r="I563">
        <v>587749087</v>
      </c>
      <c r="J563" s="2">
        <v>41091</v>
      </c>
      <c r="K563" s="23">
        <f>WEEKDAY(#REF!,1)</f>
        <v>1</v>
      </c>
      <c r="L563" s="25">
        <f>IF(#REF!&gt;=#REF!,#REF!-#REF!,"")</f>
        <v>220</v>
      </c>
      <c r="M563" s="4">
        <v>6871</v>
      </c>
      <c r="N563" s="5">
        <v>81.73</v>
      </c>
      <c r="O563" s="5">
        <v>56.67</v>
      </c>
      <c r="P563" s="5">
        <v>25.06</v>
      </c>
      <c r="Q563" s="5">
        <f>#REF!*#REF!</f>
        <v>389379.57</v>
      </c>
      <c r="R563" s="5">
        <v>172187.26</v>
      </c>
      <c r="S563" s="5">
        <f>#REF!-#REF!</f>
        <v>-217192.31</v>
      </c>
      <c r="T563" s="36">
        <f t="shared" si="8"/>
        <v>-0.55779071819304704</v>
      </c>
    </row>
    <row r="564" spans="1:20" x14ac:dyDescent="0.2">
      <c r="A564" s="25" t="s">
        <v>29</v>
      </c>
      <c r="B564" s="25" t="s">
        <v>181</v>
      </c>
      <c r="C564" s="25" t="s">
        <v>65</v>
      </c>
      <c r="D564" s="25" t="s">
        <v>27</v>
      </c>
      <c r="E564" s="25" t="s">
        <v>1916</v>
      </c>
      <c r="F564" s="2">
        <v>40777</v>
      </c>
      <c r="G564" s="23" t="str">
        <f>TEXT(Table2[[#This Row],[Order-Date]],"mmm")</f>
        <v>Aug</v>
      </c>
      <c r="H564">
        <v>2011</v>
      </c>
      <c r="I564">
        <v>153974950</v>
      </c>
      <c r="J564" s="2">
        <v>40806</v>
      </c>
      <c r="K564" s="23">
        <f>WEEKDAY(#REF!,1)</f>
        <v>3</v>
      </c>
      <c r="L564" s="25">
        <f>IF(#REF!&gt;=#REF!,#REF!-#REF!,"")</f>
        <v>29</v>
      </c>
      <c r="M564" s="4">
        <v>3464</v>
      </c>
      <c r="N564" s="5">
        <v>9.33</v>
      </c>
      <c r="O564" s="5">
        <v>6.92</v>
      </c>
      <c r="P564" s="5">
        <v>2.41</v>
      </c>
      <c r="Q564" s="5">
        <f>#REF!*#REF!</f>
        <v>23970.880000000001</v>
      </c>
      <c r="R564" s="5">
        <v>8348.24</v>
      </c>
      <c r="S564" s="5">
        <f>#REF!-#REF!</f>
        <v>-15622.64</v>
      </c>
      <c r="T564" s="36">
        <f t="shared" si="8"/>
        <v>-0.65173410404624299</v>
      </c>
    </row>
    <row r="565" spans="1:20" x14ac:dyDescent="0.2">
      <c r="A565" s="25" t="s">
        <v>46</v>
      </c>
      <c r="B565" s="25" t="s">
        <v>195</v>
      </c>
      <c r="C565" s="25" t="s">
        <v>77</v>
      </c>
      <c r="D565" s="25" t="s">
        <v>23</v>
      </c>
      <c r="E565" s="25" t="s">
        <v>1916</v>
      </c>
      <c r="F565" s="2">
        <v>40260</v>
      </c>
      <c r="G565" s="23" t="str">
        <f>TEXT(Table2[[#This Row],[Order-Date]],"mmm")</f>
        <v>Mar</v>
      </c>
      <c r="H565">
        <v>2010</v>
      </c>
      <c r="I565">
        <v>373186957</v>
      </c>
      <c r="J565" s="2">
        <v>40363</v>
      </c>
      <c r="K565" s="23">
        <f>WEEKDAY(#REF!,1)</f>
        <v>1</v>
      </c>
      <c r="L565" s="25">
        <f>IF(#REF!&gt;=#REF!,#REF!-#REF!,"")</f>
        <v>103</v>
      </c>
      <c r="M565" s="4">
        <v>3169</v>
      </c>
      <c r="N565" s="5">
        <v>154.06</v>
      </c>
      <c r="O565" s="5">
        <v>90.93</v>
      </c>
      <c r="P565" s="5">
        <v>63.13</v>
      </c>
      <c r="Q565" s="5">
        <f>#REF!*#REF!</f>
        <v>288157.17</v>
      </c>
      <c r="R565" s="5">
        <v>200058.97</v>
      </c>
      <c r="S565" s="5">
        <f>#REF!-#REF!</f>
        <v>-88098.200000000099</v>
      </c>
      <c r="T565" s="36">
        <f t="shared" si="8"/>
        <v>-0.30572968217310098</v>
      </c>
    </row>
    <row r="566" spans="1:20" x14ac:dyDescent="0.2">
      <c r="A566" s="25" t="s">
        <v>40</v>
      </c>
      <c r="B566" s="25" t="s">
        <v>41</v>
      </c>
      <c r="C566" s="25" t="s">
        <v>39</v>
      </c>
      <c r="D566" s="25" t="s">
        <v>27</v>
      </c>
      <c r="E566" s="25" t="s">
        <v>1915</v>
      </c>
      <c r="F566" s="2">
        <v>41929</v>
      </c>
      <c r="G566" s="23" t="str">
        <f>TEXT(Table2[[#This Row],[Order-Date]],"mmm")</f>
        <v>Oct</v>
      </c>
      <c r="H566">
        <v>2014</v>
      </c>
      <c r="I566">
        <v>946996438</v>
      </c>
      <c r="J566" s="2">
        <v>41956</v>
      </c>
      <c r="K566" s="23">
        <f>WEEKDAY(#REF!,1)</f>
        <v>5</v>
      </c>
      <c r="L566" s="25">
        <f>IF(#REF!&gt;=#REF!,#REF!-#REF!,"")</f>
        <v>27</v>
      </c>
      <c r="M566" s="4">
        <v>6145</v>
      </c>
      <c r="N566" s="5">
        <v>81.73</v>
      </c>
      <c r="O566" s="5">
        <v>56.67</v>
      </c>
      <c r="P566" s="5">
        <v>25.06</v>
      </c>
      <c r="Q566" s="5">
        <f>#REF!*#REF!</f>
        <v>348237.15</v>
      </c>
      <c r="R566" s="5">
        <v>153993.70000000001</v>
      </c>
      <c r="S566" s="5">
        <f>#REF!-#REF!</f>
        <v>-194243.45</v>
      </c>
      <c r="T566" s="36">
        <f t="shared" si="8"/>
        <v>-0.55779071819304704</v>
      </c>
    </row>
    <row r="567" spans="1:20" x14ac:dyDescent="0.2">
      <c r="A567" s="25" t="s">
        <v>29</v>
      </c>
      <c r="B567" s="25" t="s">
        <v>223</v>
      </c>
      <c r="C567" s="25" t="s">
        <v>26</v>
      </c>
      <c r="D567" s="25" t="s">
        <v>23</v>
      </c>
      <c r="E567" s="25" t="s">
        <v>1917</v>
      </c>
      <c r="F567" s="2">
        <v>41869</v>
      </c>
      <c r="G567" s="23" t="str">
        <f>TEXT(Table2[[#This Row],[Order-Date]],"mmm")</f>
        <v>Aug</v>
      </c>
      <c r="H567">
        <v>2014</v>
      </c>
      <c r="I567">
        <v>747327220</v>
      </c>
      <c r="J567" s="2">
        <v>41897</v>
      </c>
      <c r="K567" s="23">
        <f>WEEKDAY(#REF!,1)</f>
        <v>2</v>
      </c>
      <c r="L567" s="25">
        <f>IF(#REF!&gt;=#REF!,#REF!-#REF!,"")</f>
        <v>28</v>
      </c>
      <c r="M567" s="4">
        <v>9587</v>
      </c>
      <c r="N567" s="5">
        <v>152.58000000000001</v>
      </c>
      <c r="O567" s="5">
        <v>97.44</v>
      </c>
      <c r="P567" s="5">
        <v>55.14</v>
      </c>
      <c r="Q567" s="5">
        <f>#REF!*#REF!</f>
        <v>934157.28</v>
      </c>
      <c r="R567" s="5">
        <v>528627.18000000005</v>
      </c>
      <c r="S567" s="5">
        <f>#REF!-#REF!</f>
        <v>-405530.1</v>
      </c>
      <c r="T567" s="36">
        <f t="shared" si="8"/>
        <v>-0.43411330049261099</v>
      </c>
    </row>
    <row r="568" spans="1:20" x14ac:dyDescent="0.2">
      <c r="A568" s="25" t="s">
        <v>46</v>
      </c>
      <c r="B568" s="25" t="s">
        <v>190</v>
      </c>
      <c r="C568" s="25" t="s">
        <v>85</v>
      </c>
      <c r="D568" s="25" t="s">
        <v>27</v>
      </c>
      <c r="E568" s="25" t="s">
        <v>1917</v>
      </c>
      <c r="F568" s="2">
        <v>42086</v>
      </c>
      <c r="G568" s="23" t="str">
        <f>TEXT(Table2[[#This Row],[Order-Date]],"mmm")</f>
        <v>Mar</v>
      </c>
      <c r="H568">
        <v>2015</v>
      </c>
      <c r="I568">
        <v>966415631</v>
      </c>
      <c r="J568" s="2">
        <v>42190</v>
      </c>
      <c r="K568" s="23">
        <f>WEEKDAY(#REF!,1)</f>
        <v>1</v>
      </c>
      <c r="L568" s="25">
        <f>IF(#REF!&gt;=#REF!,#REF!-#REF!,"")</f>
        <v>104</v>
      </c>
      <c r="M568" s="4">
        <v>2716</v>
      </c>
      <c r="N568" s="5">
        <v>668.27</v>
      </c>
      <c r="O568" s="5">
        <v>502.54</v>
      </c>
      <c r="P568" s="5">
        <v>165.73</v>
      </c>
      <c r="Q568" s="5">
        <f>#REF!*#REF!</f>
        <v>1364898.64</v>
      </c>
      <c r="R568" s="5">
        <v>450122.68</v>
      </c>
      <c r="S568" s="5">
        <f>#REF!-#REF!</f>
        <v>-914775.96</v>
      </c>
      <c r="T568" s="36">
        <f t="shared" si="8"/>
        <v>-0.67021530624427905</v>
      </c>
    </row>
    <row r="569" spans="1:20" x14ac:dyDescent="0.2">
      <c r="A569" s="25" t="s">
        <v>29</v>
      </c>
      <c r="B569" s="25" t="s">
        <v>44</v>
      </c>
      <c r="C569" s="25" t="s">
        <v>42</v>
      </c>
      <c r="D569" s="25" t="s">
        <v>23</v>
      </c>
      <c r="E569" s="25" t="s">
        <v>1915</v>
      </c>
      <c r="F569" s="2">
        <v>40826</v>
      </c>
      <c r="G569" s="23" t="str">
        <f>TEXT(Table2[[#This Row],[Order-Date]],"mmm")</f>
        <v>Oct</v>
      </c>
      <c r="H569">
        <v>2011</v>
      </c>
      <c r="I569">
        <v>166810500</v>
      </c>
      <c r="J569" s="2">
        <v>40868</v>
      </c>
      <c r="K569" s="23">
        <f>WEEKDAY(#REF!,1)</f>
        <v>2</v>
      </c>
      <c r="L569" s="25">
        <f>IF(#REF!&gt;=#REF!,#REF!-#REF!,"")</f>
        <v>42</v>
      </c>
      <c r="M569" s="4">
        <v>1789</v>
      </c>
      <c r="N569" s="5">
        <v>109.28</v>
      </c>
      <c r="O569" s="5">
        <v>35.840000000000003</v>
      </c>
      <c r="P569" s="5">
        <v>73.44</v>
      </c>
      <c r="Q569" s="5">
        <f>#REF!*#REF!</f>
        <v>64117.760000000002</v>
      </c>
      <c r="R569" s="5">
        <v>131384.16</v>
      </c>
      <c r="S569" s="5">
        <f>#REF!-#REF!</f>
        <v>67266.399999999994</v>
      </c>
      <c r="T569" s="36">
        <f t="shared" si="8"/>
        <v>1.0491071428571399</v>
      </c>
    </row>
    <row r="570" spans="1:20" x14ac:dyDescent="0.2">
      <c r="A570" s="25" t="s">
        <v>40</v>
      </c>
      <c r="B570" s="25" t="s">
        <v>91</v>
      </c>
      <c r="C570" s="25" t="s">
        <v>56</v>
      </c>
      <c r="D570" s="25" t="s">
        <v>27</v>
      </c>
      <c r="E570" s="25" t="s">
        <v>1917</v>
      </c>
      <c r="F570" s="2">
        <v>42225</v>
      </c>
      <c r="G570" s="23" t="str">
        <f>TEXT(Table2[[#This Row],[Order-Date]],"mmm")</f>
        <v>Aug</v>
      </c>
      <c r="H570">
        <v>2015</v>
      </c>
      <c r="I570">
        <v>131373155</v>
      </c>
      <c r="J570" s="2">
        <v>42301</v>
      </c>
      <c r="K570" s="23">
        <f>WEEKDAY(#REF!,1)</f>
        <v>7</v>
      </c>
      <c r="L570" s="25">
        <f>IF(#REF!&gt;=#REF!,#REF!-#REF!,"")</f>
        <v>76</v>
      </c>
      <c r="M570" s="4">
        <v>5091</v>
      </c>
      <c r="N570" s="5">
        <v>421.89</v>
      </c>
      <c r="O570" s="5">
        <v>364.69</v>
      </c>
      <c r="P570" s="5">
        <v>57.2</v>
      </c>
      <c r="Q570" s="5">
        <f>#REF!*#REF!</f>
        <v>1856636.79</v>
      </c>
      <c r="R570" s="5">
        <v>291205.2</v>
      </c>
      <c r="S570" s="5">
        <f>#REF!-#REF!</f>
        <v>-1565431.59</v>
      </c>
      <c r="T570" s="36">
        <f t="shared" si="8"/>
        <v>-0.84315445995228799</v>
      </c>
    </row>
    <row r="571" spans="1:20" x14ac:dyDescent="0.2">
      <c r="A571" s="25" t="s">
        <v>46</v>
      </c>
      <c r="B571" s="25" t="s">
        <v>173</v>
      </c>
      <c r="C571" s="25" t="s">
        <v>77</v>
      </c>
      <c r="D571" s="25" t="s">
        <v>23</v>
      </c>
      <c r="E571" s="25" t="s">
        <v>1916</v>
      </c>
      <c r="F571" s="2">
        <v>41011</v>
      </c>
      <c r="G571" s="23" t="str">
        <f>TEXT(Table2[[#This Row],[Order-Date]],"mmm")</f>
        <v>Apr</v>
      </c>
      <c r="H571">
        <v>2012</v>
      </c>
      <c r="I571">
        <v>913277423</v>
      </c>
      <c r="J571" s="2">
        <v>41271</v>
      </c>
      <c r="K571" s="23">
        <f>WEEKDAY(#REF!,1)</f>
        <v>6</v>
      </c>
      <c r="L571" s="25">
        <f>IF(#REF!&gt;=#REF!,#REF!-#REF!,"")</f>
        <v>260</v>
      </c>
      <c r="M571" s="4">
        <v>7939</v>
      </c>
      <c r="N571" s="5">
        <v>154.06</v>
      </c>
      <c r="O571" s="5">
        <v>90.93</v>
      </c>
      <c r="P571" s="5">
        <v>63.13</v>
      </c>
      <c r="Q571" s="5">
        <f>#REF!*#REF!</f>
        <v>721893.27</v>
      </c>
      <c r="R571" s="5">
        <v>501189.07</v>
      </c>
      <c r="S571" s="5">
        <f>#REF!-#REF!</f>
        <v>-220704.2</v>
      </c>
      <c r="T571" s="36">
        <f t="shared" si="8"/>
        <v>-0.30572968217309998</v>
      </c>
    </row>
    <row r="572" spans="1:20" x14ac:dyDescent="0.2">
      <c r="A572" s="25" t="s">
        <v>29</v>
      </c>
      <c r="B572" s="25" t="s">
        <v>161</v>
      </c>
      <c r="C572" s="25" t="s">
        <v>39</v>
      </c>
      <c r="D572" s="25" t="s">
        <v>27</v>
      </c>
      <c r="E572" s="25" t="s">
        <v>1915</v>
      </c>
      <c r="F572" s="2">
        <v>41364</v>
      </c>
      <c r="G572" s="23" t="str">
        <f>TEXT(Table2[[#This Row],[Order-Date]],"mmm")</f>
        <v>Mar</v>
      </c>
      <c r="H572">
        <v>2013</v>
      </c>
      <c r="I572">
        <v>386009633</v>
      </c>
      <c r="J572" s="2">
        <v>41398</v>
      </c>
      <c r="K572" s="23">
        <f>WEEKDAY(#REF!,1)</f>
        <v>7</v>
      </c>
      <c r="L572" s="25">
        <f>IF(#REF!&gt;=#REF!,#REF!-#REF!,"")</f>
        <v>34</v>
      </c>
      <c r="M572" s="4">
        <v>7683</v>
      </c>
      <c r="N572" s="5">
        <v>81.73</v>
      </c>
      <c r="O572" s="5">
        <v>56.67</v>
      </c>
      <c r="P572" s="5">
        <v>25.06</v>
      </c>
      <c r="Q572" s="5">
        <f>#REF!*#REF!</f>
        <v>435395.61</v>
      </c>
      <c r="R572" s="5">
        <v>192535.98</v>
      </c>
      <c r="S572" s="5">
        <f>#REF!-#REF!</f>
        <v>-242859.63</v>
      </c>
      <c r="T572" s="36">
        <f t="shared" si="8"/>
        <v>-0.55779071819304704</v>
      </c>
    </row>
    <row r="573" spans="1:20" x14ac:dyDescent="0.2">
      <c r="A573" s="25" t="s">
        <v>29</v>
      </c>
      <c r="B573" s="25" t="s">
        <v>193</v>
      </c>
      <c r="C573" s="25" t="s">
        <v>39</v>
      </c>
      <c r="D573" s="25" t="s">
        <v>27</v>
      </c>
      <c r="E573" s="25" t="s">
        <v>1917</v>
      </c>
      <c r="F573" s="2">
        <v>42584</v>
      </c>
      <c r="G573" s="23" t="str">
        <f>TEXT(Table2[[#This Row],[Order-Date]],"mmm")</f>
        <v>Aug</v>
      </c>
      <c r="H573">
        <v>2016</v>
      </c>
      <c r="I573">
        <v>993368613</v>
      </c>
      <c r="J573" s="2">
        <v>42416</v>
      </c>
      <c r="K573" s="23">
        <f>WEEKDAY(#REF!,1)</f>
        <v>3</v>
      </c>
      <c r="L573" s="25" t="str">
        <f>IF(#REF!&gt;=#REF!,#REF!-#REF!,"")</f>
        <v/>
      </c>
      <c r="M573" s="4">
        <v>8702</v>
      </c>
      <c r="N573" s="5">
        <v>81.73</v>
      </c>
      <c r="O573" s="5">
        <v>56.67</v>
      </c>
      <c r="P573" s="5">
        <v>25.06</v>
      </c>
      <c r="Q573" s="5">
        <f>#REF!*#REF!</f>
        <v>493142.34</v>
      </c>
      <c r="R573" s="5">
        <v>218072.12</v>
      </c>
      <c r="S573" s="5">
        <f>#REF!-#REF!</f>
        <v>-275070.21999999997</v>
      </c>
      <c r="T573" s="36">
        <f t="shared" si="8"/>
        <v>-0.55779071819304704</v>
      </c>
    </row>
    <row r="574" spans="1:20" x14ac:dyDescent="0.2">
      <c r="A574" s="25" t="s">
        <v>46</v>
      </c>
      <c r="B574" s="25" t="s">
        <v>206</v>
      </c>
      <c r="C574" s="25" t="s">
        <v>49</v>
      </c>
      <c r="D574" s="25" t="s">
        <v>27</v>
      </c>
      <c r="E574" s="25" t="s">
        <v>1917</v>
      </c>
      <c r="F574" s="2">
        <v>41803</v>
      </c>
      <c r="G574" s="23" t="str">
        <f>TEXT(Table2[[#This Row],[Order-Date]],"mmm")</f>
        <v>Jun</v>
      </c>
      <c r="H574">
        <v>2014</v>
      </c>
      <c r="I574">
        <v>299465692</v>
      </c>
      <c r="J574" s="2">
        <v>41816</v>
      </c>
      <c r="K574" s="23">
        <f>WEEKDAY(#REF!,1)</f>
        <v>5</v>
      </c>
      <c r="L574" s="25">
        <f>IF(#REF!&gt;=#REF!,#REF!-#REF!,"")</f>
        <v>13</v>
      </c>
      <c r="M574" s="4">
        <v>7408</v>
      </c>
      <c r="N574" s="5">
        <v>651.21</v>
      </c>
      <c r="O574" s="5">
        <v>524.96</v>
      </c>
      <c r="P574" s="5">
        <v>126.25</v>
      </c>
      <c r="Q574" s="5">
        <f>#REF!*#REF!</f>
        <v>3888903.68</v>
      </c>
      <c r="R574" s="5">
        <v>935260</v>
      </c>
      <c r="S574" s="5">
        <f>#REF!-#REF!</f>
        <v>-2953643.68</v>
      </c>
      <c r="T574" s="36">
        <f t="shared" si="8"/>
        <v>-0.75950548613227697</v>
      </c>
    </row>
    <row r="575" spans="1:20" x14ac:dyDescent="0.2">
      <c r="A575" s="25" t="s">
        <v>37</v>
      </c>
      <c r="B575" s="25" t="s">
        <v>178</v>
      </c>
      <c r="C575" s="25" t="s">
        <v>77</v>
      </c>
      <c r="D575" s="25" t="s">
        <v>27</v>
      </c>
      <c r="E575" s="25" t="s">
        <v>1916</v>
      </c>
      <c r="F575" s="2">
        <v>41512</v>
      </c>
      <c r="G575" s="23" t="str">
        <f>TEXT(Table2[[#This Row],[Order-Date]],"mmm")</f>
        <v>Aug</v>
      </c>
      <c r="H575">
        <v>2013</v>
      </c>
      <c r="I575">
        <v>438724696</v>
      </c>
      <c r="J575" s="2">
        <v>41404</v>
      </c>
      <c r="K575" s="23">
        <f>WEEKDAY(#REF!,1)</f>
        <v>6</v>
      </c>
      <c r="L575" s="25" t="str">
        <f>IF(#REF!&gt;=#REF!,#REF!-#REF!,"")</f>
        <v/>
      </c>
      <c r="M575" s="4">
        <v>7242</v>
      </c>
      <c r="N575" s="5">
        <v>154.06</v>
      </c>
      <c r="O575" s="5">
        <v>90.93</v>
      </c>
      <c r="P575" s="5">
        <v>63.13</v>
      </c>
      <c r="Q575" s="5">
        <f>#REF!*#REF!</f>
        <v>658515.06000000006</v>
      </c>
      <c r="R575" s="5">
        <v>457187.46</v>
      </c>
      <c r="S575" s="5">
        <f>#REF!-#REF!</f>
        <v>-201327.6</v>
      </c>
      <c r="T575" s="36">
        <f t="shared" si="8"/>
        <v>-0.30572968217309998</v>
      </c>
    </row>
    <row r="576" spans="1:20" x14ac:dyDescent="0.2">
      <c r="A576" s="25" t="s">
        <v>32</v>
      </c>
      <c r="B576" s="25" t="s">
        <v>149</v>
      </c>
      <c r="C576" s="25" t="s">
        <v>51</v>
      </c>
      <c r="D576" s="25" t="s">
        <v>27</v>
      </c>
      <c r="E576" s="25" t="s">
        <v>1917</v>
      </c>
      <c r="F576" s="2">
        <v>41119</v>
      </c>
      <c r="G576" s="23" t="str">
        <f>TEXT(Table2[[#This Row],[Order-Date]],"mmm")</f>
        <v>Jul</v>
      </c>
      <c r="H576">
        <v>2012</v>
      </c>
      <c r="I576">
        <v>465881955</v>
      </c>
      <c r="J576" s="2">
        <v>41138</v>
      </c>
      <c r="K576" s="23">
        <f>WEEKDAY(#REF!,1)</f>
        <v>6</v>
      </c>
      <c r="L576" s="25">
        <f>IF(#REF!&gt;=#REF!,#REF!-#REF!,"")</f>
        <v>19</v>
      </c>
      <c r="M576" s="4">
        <v>3678</v>
      </c>
      <c r="N576" s="5">
        <v>437.2</v>
      </c>
      <c r="O576" s="5">
        <v>263.33</v>
      </c>
      <c r="P576" s="5">
        <v>173.87</v>
      </c>
      <c r="Q576" s="5">
        <f>#REF!*#REF!</f>
        <v>968527.74</v>
      </c>
      <c r="R576" s="5">
        <v>639493.86</v>
      </c>
      <c r="S576" s="5">
        <f>#REF!-#REF!</f>
        <v>-329033.88</v>
      </c>
      <c r="T576" s="36">
        <f t="shared" si="8"/>
        <v>-0.33972581931416901</v>
      </c>
    </row>
    <row r="577" spans="1:20" x14ac:dyDescent="0.2">
      <c r="A577" s="25" t="s">
        <v>29</v>
      </c>
      <c r="B577" s="25" t="s">
        <v>193</v>
      </c>
      <c r="C577" s="25" t="s">
        <v>22</v>
      </c>
      <c r="D577" s="25" t="s">
        <v>23</v>
      </c>
      <c r="E577" s="25" t="s">
        <v>1916</v>
      </c>
      <c r="F577" s="2">
        <v>41894</v>
      </c>
      <c r="G577" s="23" t="str">
        <f>TEXT(Table2[[#This Row],[Order-Date]],"mmm")</f>
        <v>Sep</v>
      </c>
      <c r="H577">
        <v>2014</v>
      </c>
      <c r="I577">
        <v>405986297</v>
      </c>
      <c r="J577" s="2">
        <v>42036</v>
      </c>
      <c r="K577" s="23">
        <f>WEEKDAY(#REF!,1)</f>
        <v>1</v>
      </c>
      <c r="L577" s="25">
        <f>IF(#REF!&gt;=#REF!,#REF!-#REF!,"")</f>
        <v>142</v>
      </c>
      <c r="M577" s="4">
        <v>9222</v>
      </c>
      <c r="N577" s="5">
        <v>255.28</v>
      </c>
      <c r="O577" s="5">
        <v>159.41999999999999</v>
      </c>
      <c r="P577" s="5">
        <v>95.86</v>
      </c>
      <c r="Q577" s="5">
        <f>#REF!*#REF!</f>
        <v>1470171.24</v>
      </c>
      <c r="R577" s="5">
        <v>884020.92</v>
      </c>
      <c r="S577" s="5">
        <f>#REF!-#REF!</f>
        <v>-586150.31999999995</v>
      </c>
      <c r="T577" s="36">
        <f t="shared" si="8"/>
        <v>-0.39869527035503699</v>
      </c>
    </row>
    <row r="578" spans="1:20" x14ac:dyDescent="0.2">
      <c r="A578" s="25" t="s">
        <v>46</v>
      </c>
      <c r="B578" s="25" t="s">
        <v>172</v>
      </c>
      <c r="C578" s="25" t="s">
        <v>85</v>
      </c>
      <c r="D578" s="25" t="s">
        <v>23</v>
      </c>
      <c r="E578" s="25" t="s">
        <v>1915</v>
      </c>
      <c r="F578" s="2">
        <v>40315</v>
      </c>
      <c r="G578" s="23" t="str">
        <f>TEXT(Table2[[#This Row],[Order-Date]],"mmm")</f>
        <v>May</v>
      </c>
      <c r="H578">
        <v>2010</v>
      </c>
      <c r="I578">
        <v>804399049</v>
      </c>
      <c r="J578" s="2">
        <v>40352</v>
      </c>
      <c r="K578" s="23">
        <f>WEEKDAY(#REF!,1)</f>
        <v>4</v>
      </c>
      <c r="L578" s="25">
        <f>IF(#REF!&gt;=#REF!,#REF!-#REF!,"")</f>
        <v>37</v>
      </c>
      <c r="M578" s="4">
        <v>8409</v>
      </c>
      <c r="N578" s="5">
        <v>668.27</v>
      </c>
      <c r="O578" s="5">
        <v>502.54</v>
      </c>
      <c r="P578" s="5">
        <v>165.73</v>
      </c>
      <c r="Q578" s="5">
        <f>#REF!*#REF!</f>
        <v>4225858.8600000003</v>
      </c>
      <c r="R578" s="5">
        <v>1393623.57</v>
      </c>
      <c r="S578" s="5">
        <f>#REF!-#REF!</f>
        <v>-2832235.29</v>
      </c>
      <c r="T578" s="36">
        <f t="shared" si="8"/>
        <v>-0.67021530624427905</v>
      </c>
    </row>
    <row r="579" spans="1:20" x14ac:dyDescent="0.2">
      <c r="A579" s="25" t="s">
        <v>29</v>
      </c>
      <c r="B579" s="25" t="s">
        <v>58</v>
      </c>
      <c r="C579" s="25" t="s">
        <v>31</v>
      </c>
      <c r="D579" s="25" t="s">
        <v>23</v>
      </c>
      <c r="E579" s="25" t="s">
        <v>1917</v>
      </c>
      <c r="F579" s="2">
        <v>42462</v>
      </c>
      <c r="G579" s="23" t="str">
        <f>TEXT(Table2[[#This Row],[Order-Date]],"mmm")</f>
        <v>Apr</v>
      </c>
      <c r="H579">
        <v>2016</v>
      </c>
      <c r="I579">
        <v>476794040</v>
      </c>
      <c r="J579" s="2">
        <v>42554</v>
      </c>
      <c r="K579" s="23">
        <f>WEEKDAY(#REF!,1)</f>
        <v>1</v>
      </c>
      <c r="L579" s="25">
        <f>IF(#REF!&gt;=#REF!,#REF!-#REF!,"")</f>
        <v>92</v>
      </c>
      <c r="M579" s="4">
        <v>2807</v>
      </c>
      <c r="N579" s="5">
        <v>47.45</v>
      </c>
      <c r="O579" s="5">
        <v>31.79</v>
      </c>
      <c r="P579" s="5">
        <v>15.66</v>
      </c>
      <c r="Q579" s="5">
        <f>#REF!*#REF!</f>
        <v>89234.53</v>
      </c>
      <c r="R579" s="5">
        <v>43957.62</v>
      </c>
      <c r="S579" s="5">
        <f>#REF!-#REF!</f>
        <v>-45276.91</v>
      </c>
      <c r="T579" s="36">
        <f t="shared" ref="T579:T642" si="9">S579/Q579</f>
        <v>-0.50739226171752105</v>
      </c>
    </row>
    <row r="580" spans="1:20" x14ac:dyDescent="0.2">
      <c r="A580" s="25" t="s">
        <v>37</v>
      </c>
      <c r="B580" s="25" t="s">
        <v>169</v>
      </c>
      <c r="C580" s="25" t="s">
        <v>39</v>
      </c>
      <c r="D580" s="25" t="s">
        <v>27</v>
      </c>
      <c r="E580" s="25" t="s">
        <v>1916</v>
      </c>
      <c r="F580" s="2">
        <v>41090</v>
      </c>
      <c r="G580" s="23" t="str">
        <f>TEXT(Table2[[#This Row],[Order-Date]],"mmm")</f>
        <v>Jun</v>
      </c>
      <c r="H580">
        <v>2012</v>
      </c>
      <c r="I580">
        <v>559157598</v>
      </c>
      <c r="J580" s="2">
        <v>41251</v>
      </c>
      <c r="K580" s="23">
        <f>WEEKDAY(#REF!,1)</f>
        <v>7</v>
      </c>
      <c r="L580" s="25">
        <f>IF(#REF!&gt;=#REF!,#REF!-#REF!,"")</f>
        <v>161</v>
      </c>
      <c r="M580" s="4">
        <v>6014</v>
      </c>
      <c r="N580" s="5">
        <v>81.73</v>
      </c>
      <c r="O580" s="5">
        <v>56.67</v>
      </c>
      <c r="P580" s="5">
        <v>25.06</v>
      </c>
      <c r="Q580" s="5">
        <f>#REF!*#REF!</f>
        <v>340813.38</v>
      </c>
      <c r="R580" s="5">
        <v>150710.84</v>
      </c>
      <c r="S580" s="5">
        <f>#REF!-#REF!</f>
        <v>-190102.54</v>
      </c>
      <c r="T580" s="36">
        <f t="shared" si="9"/>
        <v>-0.55779071819304704</v>
      </c>
    </row>
    <row r="581" spans="1:20" x14ac:dyDescent="0.2">
      <c r="A581" s="25" t="s">
        <v>46</v>
      </c>
      <c r="B581" s="25" t="s">
        <v>173</v>
      </c>
      <c r="C581" s="25" t="s">
        <v>51</v>
      </c>
      <c r="D581" s="25" t="s">
        <v>23</v>
      </c>
      <c r="E581" s="25" t="s">
        <v>1917</v>
      </c>
      <c r="F581" s="2">
        <v>42053</v>
      </c>
      <c r="G581" s="23" t="str">
        <f>TEXT(Table2[[#This Row],[Order-Date]],"mmm")</f>
        <v>Feb</v>
      </c>
      <c r="H581">
        <v>2015</v>
      </c>
      <c r="I581">
        <v>457788550</v>
      </c>
      <c r="J581" s="2">
        <v>42098</v>
      </c>
      <c r="K581" s="23">
        <f>WEEKDAY(#REF!,1)</f>
        <v>7</v>
      </c>
      <c r="L581" s="25">
        <f>IF(#REF!&gt;=#REF!,#REF!-#REF!,"")</f>
        <v>45</v>
      </c>
      <c r="M581" s="4">
        <v>8660</v>
      </c>
      <c r="N581" s="5">
        <v>437.2</v>
      </c>
      <c r="O581" s="5">
        <v>263.33</v>
      </c>
      <c r="P581" s="5">
        <v>173.87</v>
      </c>
      <c r="Q581" s="5">
        <f>#REF!*#REF!</f>
        <v>2280437.7999999998</v>
      </c>
      <c r="R581" s="5">
        <v>1505714.2</v>
      </c>
      <c r="S581" s="5">
        <f>#REF!-#REF!</f>
        <v>-774723.6</v>
      </c>
      <c r="T581" s="36">
        <f t="shared" si="9"/>
        <v>-0.33972581931416901</v>
      </c>
    </row>
    <row r="582" spans="1:20" x14ac:dyDescent="0.2">
      <c r="A582" s="25" t="s">
        <v>37</v>
      </c>
      <c r="B582" s="25" t="s">
        <v>196</v>
      </c>
      <c r="C582" s="25" t="s">
        <v>77</v>
      </c>
      <c r="D582" s="25" t="s">
        <v>23</v>
      </c>
      <c r="E582" s="25" t="s">
        <v>1916</v>
      </c>
      <c r="F582" s="2">
        <v>40298</v>
      </c>
      <c r="G582" s="23" t="str">
        <f>TEXT(Table2[[#This Row],[Order-Date]],"mmm")</f>
        <v>Apr</v>
      </c>
      <c r="H582">
        <v>2010</v>
      </c>
      <c r="I582">
        <v>999298226</v>
      </c>
      <c r="J582" s="2">
        <v>40323</v>
      </c>
      <c r="K582" s="23">
        <f>WEEKDAY(#REF!,1)</f>
        <v>3</v>
      </c>
      <c r="L582" s="25">
        <f>IF(#REF!&gt;=#REF!,#REF!-#REF!,"")</f>
        <v>25</v>
      </c>
      <c r="M582" s="4">
        <v>3407</v>
      </c>
      <c r="N582" s="5">
        <v>154.06</v>
      </c>
      <c r="O582" s="5">
        <v>90.93</v>
      </c>
      <c r="P582" s="5">
        <v>63.13</v>
      </c>
      <c r="Q582" s="5">
        <f>#REF!*#REF!</f>
        <v>309798.51</v>
      </c>
      <c r="R582" s="5">
        <v>215083.91</v>
      </c>
      <c r="S582" s="5">
        <f>#REF!-#REF!</f>
        <v>-94714.6</v>
      </c>
      <c r="T582" s="36">
        <f t="shared" si="9"/>
        <v>-0.30572968217309998</v>
      </c>
    </row>
    <row r="583" spans="1:20" x14ac:dyDescent="0.2">
      <c r="A583" s="25" t="s">
        <v>29</v>
      </c>
      <c r="B583" s="25" t="s">
        <v>112</v>
      </c>
      <c r="C583" s="25" t="s">
        <v>56</v>
      </c>
      <c r="D583" s="25" t="s">
        <v>27</v>
      </c>
      <c r="E583" s="25" t="s">
        <v>1918</v>
      </c>
      <c r="F583" s="2">
        <v>40898</v>
      </c>
      <c r="G583" s="23" t="str">
        <f>TEXT(Table2[[#This Row],[Order-Date]],"mmm")</f>
        <v>Dec</v>
      </c>
      <c r="H583">
        <v>2011</v>
      </c>
      <c r="I583">
        <v>380610454</v>
      </c>
      <c r="J583" s="2">
        <v>40906</v>
      </c>
      <c r="K583" s="23">
        <f>WEEKDAY(#REF!,1)</f>
        <v>5</v>
      </c>
      <c r="L583" s="25">
        <f>IF(#REF!&gt;=#REF!,#REF!-#REF!,"")</f>
        <v>8</v>
      </c>
      <c r="M583" s="4">
        <v>9946</v>
      </c>
      <c r="N583" s="5">
        <v>421.89</v>
      </c>
      <c r="O583" s="5">
        <v>364.69</v>
      </c>
      <c r="P583" s="5">
        <v>57.2</v>
      </c>
      <c r="Q583" s="5">
        <f>#REF!*#REF!</f>
        <v>3627206.74</v>
      </c>
      <c r="R583" s="5">
        <v>568911.19999999995</v>
      </c>
      <c r="S583" s="5">
        <f>#REF!-#REF!</f>
        <v>-3058295.54</v>
      </c>
      <c r="T583" s="36">
        <f t="shared" si="9"/>
        <v>-0.84315445995228799</v>
      </c>
    </row>
    <row r="584" spans="1:20" x14ac:dyDescent="0.2">
      <c r="A584" s="25" t="s">
        <v>32</v>
      </c>
      <c r="B584" s="25" t="s">
        <v>200</v>
      </c>
      <c r="C584" s="25" t="s">
        <v>22</v>
      </c>
      <c r="D584" s="25" t="s">
        <v>23</v>
      </c>
      <c r="E584" s="25" t="s">
        <v>1918</v>
      </c>
      <c r="F584" s="2">
        <v>41018</v>
      </c>
      <c r="G584" s="23" t="str">
        <f>TEXT(Table2[[#This Row],[Order-Date]],"mmm")</f>
        <v>Apr</v>
      </c>
      <c r="H584">
        <v>2012</v>
      </c>
      <c r="I584">
        <v>918961560</v>
      </c>
      <c r="J584" s="2">
        <v>41053</v>
      </c>
      <c r="K584" s="23">
        <f>WEEKDAY(#REF!,1)</f>
        <v>5</v>
      </c>
      <c r="L584" s="25">
        <f>IF(#REF!&gt;=#REF!,#REF!-#REF!,"")</f>
        <v>35</v>
      </c>
      <c r="M584" s="4">
        <v>2</v>
      </c>
      <c r="N584" s="5">
        <v>255.28</v>
      </c>
      <c r="O584" s="5">
        <v>159.41999999999999</v>
      </c>
      <c r="P584" s="5">
        <v>95.86</v>
      </c>
      <c r="Q584" s="5">
        <f>#REF!*#REF!</f>
        <v>318.83999999999997</v>
      </c>
      <c r="R584" s="5">
        <v>191.72</v>
      </c>
      <c r="S584" s="5">
        <f>#REF!-#REF!</f>
        <v>-127.12</v>
      </c>
      <c r="T584" s="36">
        <f t="shared" si="9"/>
        <v>-0.39869527035503699</v>
      </c>
    </row>
    <row r="585" spans="1:20" x14ac:dyDescent="0.2">
      <c r="A585" s="25" t="s">
        <v>46</v>
      </c>
      <c r="B585" s="25" t="s">
        <v>84</v>
      </c>
      <c r="C585" s="25" t="s">
        <v>49</v>
      </c>
      <c r="D585" s="25" t="s">
        <v>23</v>
      </c>
      <c r="E585" s="25" t="s">
        <v>1917</v>
      </c>
      <c r="F585" s="2">
        <v>42363</v>
      </c>
      <c r="G585" s="23" t="str">
        <f>TEXT(Table2[[#This Row],[Order-Date]],"mmm")</f>
        <v>Dec</v>
      </c>
      <c r="H585">
        <v>2015</v>
      </c>
      <c r="I585">
        <v>501900374</v>
      </c>
      <c r="J585" s="2">
        <v>42393</v>
      </c>
      <c r="K585" s="23">
        <f>WEEKDAY(#REF!,1)</f>
        <v>1</v>
      </c>
      <c r="L585" s="25">
        <f>IF(#REF!&gt;=#REF!,#REF!-#REF!,"")</f>
        <v>30</v>
      </c>
      <c r="M585" s="4">
        <v>2329</v>
      </c>
      <c r="N585" s="5">
        <v>651.21</v>
      </c>
      <c r="O585" s="5">
        <v>524.96</v>
      </c>
      <c r="P585" s="5">
        <v>126.25</v>
      </c>
      <c r="Q585" s="5">
        <f>#REF!*#REF!</f>
        <v>1222631.8400000001</v>
      </c>
      <c r="R585" s="5">
        <v>294036.25</v>
      </c>
      <c r="S585" s="5">
        <f>#REF!-#REF!</f>
        <v>-928595.59</v>
      </c>
      <c r="T585" s="36">
        <f t="shared" si="9"/>
        <v>-0.75950548613227697</v>
      </c>
    </row>
    <row r="586" spans="1:20" x14ac:dyDescent="0.2">
      <c r="A586" s="25" t="s">
        <v>46</v>
      </c>
      <c r="B586" s="25" t="s">
        <v>137</v>
      </c>
      <c r="C586" s="25" t="s">
        <v>85</v>
      </c>
      <c r="D586" s="25" t="s">
        <v>23</v>
      </c>
      <c r="E586" s="25" t="s">
        <v>1915</v>
      </c>
      <c r="F586" s="2">
        <v>41402</v>
      </c>
      <c r="G586" s="23" t="str">
        <f>TEXT(Table2[[#This Row],[Order-Date]],"mmm")</f>
        <v>May</v>
      </c>
      <c r="H586">
        <v>2013</v>
      </c>
      <c r="I586">
        <v>237288224</v>
      </c>
      <c r="J586" s="2">
        <v>41526</v>
      </c>
      <c r="K586" s="23">
        <f>WEEKDAY(#REF!,1)</f>
        <v>2</v>
      </c>
      <c r="L586" s="25">
        <f>IF(#REF!&gt;=#REF!,#REF!-#REF!,"")</f>
        <v>124</v>
      </c>
      <c r="M586" s="4">
        <v>7713</v>
      </c>
      <c r="N586" s="5">
        <v>668.27</v>
      </c>
      <c r="O586" s="5">
        <v>502.54</v>
      </c>
      <c r="P586" s="5">
        <v>165.73</v>
      </c>
      <c r="Q586" s="5">
        <f>#REF!*#REF!</f>
        <v>3876091.02</v>
      </c>
      <c r="R586" s="5">
        <v>1278275.49</v>
      </c>
      <c r="S586" s="5">
        <f>#REF!-#REF!</f>
        <v>-2597815.5299999998</v>
      </c>
      <c r="T586" s="36">
        <f t="shared" si="9"/>
        <v>-0.67021530624427905</v>
      </c>
    </row>
    <row r="587" spans="1:20" x14ac:dyDescent="0.2">
      <c r="A587" s="25" t="s">
        <v>32</v>
      </c>
      <c r="B587" s="25" t="s">
        <v>87</v>
      </c>
      <c r="C587" s="25" t="s">
        <v>51</v>
      </c>
      <c r="D587" s="25" t="s">
        <v>23</v>
      </c>
      <c r="E587" s="25" t="s">
        <v>1918</v>
      </c>
      <c r="F587" s="2">
        <v>42266</v>
      </c>
      <c r="G587" s="23" t="str">
        <f>TEXT(Table2[[#This Row],[Order-Date]],"mmm")</f>
        <v>Sep</v>
      </c>
      <c r="H587">
        <v>2015</v>
      </c>
      <c r="I587">
        <v>403298938</v>
      </c>
      <c r="J587" s="2">
        <v>42294</v>
      </c>
      <c r="K587" s="23">
        <f>WEEKDAY(#REF!,1)</f>
        <v>7</v>
      </c>
      <c r="L587" s="25">
        <f>IF(#REF!&gt;=#REF!,#REF!-#REF!,"")</f>
        <v>28</v>
      </c>
      <c r="M587" s="4">
        <v>3973</v>
      </c>
      <c r="N587" s="5">
        <v>437.2</v>
      </c>
      <c r="O587" s="5">
        <v>263.33</v>
      </c>
      <c r="P587" s="5">
        <v>173.87</v>
      </c>
      <c r="Q587" s="5">
        <f>#REF!*#REF!</f>
        <v>1046210.09</v>
      </c>
      <c r="R587" s="5">
        <v>690785.51</v>
      </c>
      <c r="S587" s="5">
        <f>#REF!-#REF!</f>
        <v>-355424.58</v>
      </c>
      <c r="T587" s="36">
        <f t="shared" si="9"/>
        <v>-0.33972581931416901</v>
      </c>
    </row>
    <row r="588" spans="1:20" x14ac:dyDescent="0.2">
      <c r="A588" s="25" t="s">
        <v>32</v>
      </c>
      <c r="B588" s="25" t="s">
        <v>166</v>
      </c>
      <c r="C588" s="25" t="s">
        <v>26</v>
      </c>
      <c r="D588" s="25" t="s">
        <v>27</v>
      </c>
      <c r="E588" s="25" t="s">
        <v>1917</v>
      </c>
      <c r="F588" s="2">
        <v>40881</v>
      </c>
      <c r="G588" s="23" t="str">
        <f>TEXT(Table2[[#This Row],[Order-Date]],"mmm")</f>
        <v>Dec</v>
      </c>
      <c r="H588">
        <v>2011</v>
      </c>
      <c r="I588">
        <v>898418843</v>
      </c>
      <c r="J588" s="2">
        <v>40647</v>
      </c>
      <c r="K588" s="23">
        <f>WEEKDAY(#REF!,1)</f>
        <v>5</v>
      </c>
      <c r="L588" s="25" t="str">
        <f>IF(#REF!&gt;=#REF!,#REF!-#REF!,"")</f>
        <v/>
      </c>
      <c r="M588" s="4">
        <v>955</v>
      </c>
      <c r="N588" s="5">
        <v>152.58000000000001</v>
      </c>
      <c r="O588" s="5">
        <v>97.44</v>
      </c>
      <c r="P588" s="5">
        <v>55.14</v>
      </c>
      <c r="Q588" s="5">
        <f>#REF!*#REF!</f>
        <v>93055.2</v>
      </c>
      <c r="R588" s="5">
        <v>52658.7</v>
      </c>
      <c r="S588" s="5">
        <f>#REF!-#REF!</f>
        <v>-40396.5</v>
      </c>
      <c r="T588" s="36">
        <f t="shared" si="9"/>
        <v>-0.43411330049261099</v>
      </c>
    </row>
    <row r="589" spans="1:20" x14ac:dyDescent="0.2">
      <c r="A589" s="25" t="s">
        <v>32</v>
      </c>
      <c r="B589" s="25" t="s">
        <v>52</v>
      </c>
      <c r="C589" s="25" t="s">
        <v>26</v>
      </c>
      <c r="D589" s="25" t="s">
        <v>27</v>
      </c>
      <c r="E589" s="25" t="s">
        <v>1916</v>
      </c>
      <c r="F589" s="2">
        <v>42592</v>
      </c>
      <c r="G589" s="23" t="str">
        <f>TEXT(Table2[[#This Row],[Order-Date]],"mmm")</f>
        <v>Aug</v>
      </c>
      <c r="H589">
        <v>2016</v>
      </c>
      <c r="I589">
        <v>791446769</v>
      </c>
      <c r="J589" s="2">
        <v>42687</v>
      </c>
      <c r="K589" s="23">
        <f>WEEKDAY(#REF!,1)</f>
        <v>1</v>
      </c>
      <c r="L589" s="25">
        <f>IF(#REF!&gt;=#REF!,#REF!-#REF!,"")</f>
        <v>95</v>
      </c>
      <c r="M589" s="4">
        <v>5541</v>
      </c>
      <c r="N589" s="5">
        <v>152.58000000000001</v>
      </c>
      <c r="O589" s="5">
        <v>97.44</v>
      </c>
      <c r="P589" s="5">
        <v>55.14</v>
      </c>
      <c r="Q589" s="5">
        <f>#REF!*#REF!</f>
        <v>539915.04</v>
      </c>
      <c r="R589" s="5">
        <v>305530.74</v>
      </c>
      <c r="S589" s="5">
        <f>#REF!-#REF!</f>
        <v>-234384.3</v>
      </c>
      <c r="T589" s="36">
        <f t="shared" si="9"/>
        <v>-0.43411330049261099</v>
      </c>
    </row>
    <row r="590" spans="1:20" x14ac:dyDescent="0.2">
      <c r="A590" s="25" t="s">
        <v>20</v>
      </c>
      <c r="B590" s="25" t="s">
        <v>61</v>
      </c>
      <c r="C590" s="25" t="s">
        <v>31</v>
      </c>
      <c r="D590" s="25" t="s">
        <v>27</v>
      </c>
      <c r="E590" s="25" t="s">
        <v>1915</v>
      </c>
      <c r="F590" s="2">
        <v>40869</v>
      </c>
      <c r="G590" s="23" t="str">
        <f>TEXT(Table2[[#This Row],[Order-Date]],"mmm")</f>
        <v>Nov</v>
      </c>
      <c r="H590">
        <v>2011</v>
      </c>
      <c r="I590">
        <v>571494042</v>
      </c>
      <c r="J590" s="2">
        <v>40893</v>
      </c>
      <c r="K590" s="23">
        <f>WEEKDAY(#REF!,1)</f>
        <v>6</v>
      </c>
      <c r="L590" s="25">
        <f>IF(#REF!&gt;=#REF!,#REF!-#REF!,"")</f>
        <v>24</v>
      </c>
      <c r="M590" s="4">
        <v>6642</v>
      </c>
      <c r="N590" s="5">
        <v>47.45</v>
      </c>
      <c r="O590" s="5">
        <v>31.79</v>
      </c>
      <c r="P590" s="5">
        <v>15.66</v>
      </c>
      <c r="Q590" s="5">
        <f>#REF!*#REF!</f>
        <v>211149.18</v>
      </c>
      <c r="R590" s="5">
        <v>104013.72</v>
      </c>
      <c r="S590" s="5">
        <f>#REF!-#REF!</f>
        <v>-107135.46</v>
      </c>
      <c r="T590" s="36">
        <f t="shared" si="9"/>
        <v>-0.50739226171752105</v>
      </c>
    </row>
    <row r="591" spans="1:20" x14ac:dyDescent="0.2">
      <c r="A591" s="25" t="s">
        <v>20</v>
      </c>
      <c r="B591" s="25" t="s">
        <v>121</v>
      </c>
      <c r="C591" s="25" t="s">
        <v>51</v>
      </c>
      <c r="D591" s="25" t="s">
        <v>27</v>
      </c>
      <c r="E591" s="25" t="s">
        <v>1915</v>
      </c>
      <c r="F591" s="2">
        <v>40719</v>
      </c>
      <c r="G591" s="23" t="str">
        <f>TEXT(Table2[[#This Row],[Order-Date]],"mmm")</f>
        <v>Jun</v>
      </c>
      <c r="H591">
        <v>2011</v>
      </c>
      <c r="I591">
        <v>797984492</v>
      </c>
      <c r="J591" s="2">
        <v>40768</v>
      </c>
      <c r="K591" s="23">
        <f>WEEKDAY(#REF!,1)</f>
        <v>7</v>
      </c>
      <c r="L591" s="25">
        <f>IF(#REF!&gt;=#REF!,#REF!-#REF!,"")</f>
        <v>49</v>
      </c>
      <c r="M591" s="4">
        <v>199</v>
      </c>
      <c r="N591" s="5">
        <v>437.2</v>
      </c>
      <c r="O591" s="5">
        <v>263.33</v>
      </c>
      <c r="P591" s="5">
        <v>173.87</v>
      </c>
      <c r="Q591" s="5">
        <f>#REF!*#REF!</f>
        <v>52402.67</v>
      </c>
      <c r="R591" s="5">
        <v>34600.129999999997</v>
      </c>
      <c r="S591" s="5">
        <f>#REF!-#REF!</f>
        <v>-17802.54</v>
      </c>
      <c r="T591" s="36">
        <f t="shared" si="9"/>
        <v>-0.33972581931416901</v>
      </c>
    </row>
    <row r="592" spans="1:20" x14ac:dyDescent="0.2">
      <c r="A592" s="25" t="s">
        <v>20</v>
      </c>
      <c r="B592" s="25" t="s">
        <v>61</v>
      </c>
      <c r="C592" s="25" t="s">
        <v>51</v>
      </c>
      <c r="D592" s="25" t="s">
        <v>27</v>
      </c>
      <c r="E592" s="25" t="s">
        <v>1918</v>
      </c>
      <c r="F592" s="2">
        <v>42476</v>
      </c>
      <c r="G592" s="23" t="str">
        <f>TEXT(Table2[[#This Row],[Order-Date]],"mmm")</f>
        <v>Apr</v>
      </c>
      <c r="H592">
        <v>2016</v>
      </c>
      <c r="I592">
        <v>750654447</v>
      </c>
      <c r="J592" s="2">
        <v>42479</v>
      </c>
      <c r="K592" s="23">
        <f>WEEKDAY(#REF!,1)</f>
        <v>3</v>
      </c>
      <c r="L592" s="25">
        <f>IF(#REF!&gt;=#REF!,#REF!-#REF!,"")</f>
        <v>3</v>
      </c>
      <c r="M592" s="4">
        <v>4187</v>
      </c>
      <c r="N592" s="5">
        <v>437.2</v>
      </c>
      <c r="O592" s="5">
        <v>263.33</v>
      </c>
      <c r="P592" s="5">
        <v>173.87</v>
      </c>
      <c r="Q592" s="5">
        <f>#REF!*#REF!</f>
        <v>1102562.71</v>
      </c>
      <c r="R592" s="5">
        <v>727993.69</v>
      </c>
      <c r="S592" s="5">
        <f>#REF!-#REF!</f>
        <v>-374569.02</v>
      </c>
      <c r="T592" s="36">
        <f t="shared" si="9"/>
        <v>-0.33972581931416901</v>
      </c>
    </row>
    <row r="593" spans="1:20" x14ac:dyDescent="0.2">
      <c r="A593" s="25" t="s">
        <v>46</v>
      </c>
      <c r="B593" s="25" t="s">
        <v>136</v>
      </c>
      <c r="C593" s="25" t="s">
        <v>42</v>
      </c>
      <c r="D593" s="25" t="s">
        <v>27</v>
      </c>
      <c r="E593" s="25" t="s">
        <v>1916</v>
      </c>
      <c r="F593" s="2">
        <v>42660</v>
      </c>
      <c r="G593" s="23" t="str">
        <f>TEXT(Table2[[#This Row],[Order-Date]],"mmm")</f>
        <v>Oct</v>
      </c>
      <c r="H593">
        <v>2016</v>
      </c>
      <c r="I593">
        <v>679552733</v>
      </c>
      <c r="J593" s="2">
        <v>42593</v>
      </c>
      <c r="K593" s="23">
        <f>WEEKDAY(#REF!,1)</f>
        <v>5</v>
      </c>
      <c r="L593" s="25" t="str">
        <f>IF(#REF!&gt;=#REF!,#REF!-#REF!,"")</f>
        <v/>
      </c>
      <c r="M593" s="4">
        <v>3610</v>
      </c>
      <c r="N593" s="5">
        <v>109.28</v>
      </c>
      <c r="O593" s="5">
        <v>35.840000000000003</v>
      </c>
      <c r="P593" s="5">
        <v>73.44</v>
      </c>
      <c r="Q593" s="5">
        <f>#REF!*#REF!</f>
        <v>129382.39999999999</v>
      </c>
      <c r="R593" s="5">
        <v>265118.40000000002</v>
      </c>
      <c r="S593" s="5">
        <f>#REF!-#REF!</f>
        <v>135736</v>
      </c>
      <c r="T593" s="36">
        <f t="shared" si="9"/>
        <v>1.0491071428571399</v>
      </c>
    </row>
    <row r="594" spans="1:20" x14ac:dyDescent="0.2">
      <c r="A594" s="25" t="s">
        <v>29</v>
      </c>
      <c r="B594" s="25" t="s">
        <v>174</v>
      </c>
      <c r="C594" s="25" t="s">
        <v>77</v>
      </c>
      <c r="D594" s="25" t="s">
        <v>27</v>
      </c>
      <c r="E594" s="25" t="s">
        <v>1916</v>
      </c>
      <c r="F594" s="2">
        <v>40910</v>
      </c>
      <c r="G594" s="23" t="str">
        <f>TEXT(Table2[[#This Row],[Order-Date]],"mmm")</f>
        <v>Jan</v>
      </c>
      <c r="H594">
        <v>2012</v>
      </c>
      <c r="I594">
        <v>455040681</v>
      </c>
      <c r="J594" s="2">
        <v>40941</v>
      </c>
      <c r="K594" s="23">
        <f>WEEKDAY(#REF!,1)</f>
        <v>5</v>
      </c>
      <c r="L594" s="25">
        <f>IF(#REF!&gt;=#REF!,#REF!-#REF!,"")</f>
        <v>31</v>
      </c>
      <c r="M594" s="4">
        <v>5504</v>
      </c>
      <c r="N594" s="5">
        <v>154.06</v>
      </c>
      <c r="O594" s="5">
        <v>90.93</v>
      </c>
      <c r="P594" s="5">
        <v>63.13</v>
      </c>
      <c r="Q594" s="5">
        <f>#REF!*#REF!</f>
        <v>500478.71999999997</v>
      </c>
      <c r="R594" s="5">
        <v>347467.52000000002</v>
      </c>
      <c r="S594" s="5">
        <f>#REF!-#REF!</f>
        <v>-153011.20000000001</v>
      </c>
      <c r="T594" s="36">
        <f t="shared" si="9"/>
        <v>-0.30572968217309998</v>
      </c>
    </row>
    <row r="595" spans="1:20" x14ac:dyDescent="0.2">
      <c r="A595" s="25" t="s">
        <v>29</v>
      </c>
      <c r="B595" s="25" t="s">
        <v>198</v>
      </c>
      <c r="C595" s="25" t="s">
        <v>42</v>
      </c>
      <c r="D595" s="25" t="s">
        <v>23</v>
      </c>
      <c r="E595" s="25" t="s">
        <v>1915</v>
      </c>
      <c r="F595" s="2">
        <v>41556</v>
      </c>
      <c r="G595" s="23" t="str">
        <f>TEXT(Table2[[#This Row],[Order-Date]],"mmm")</f>
        <v>Oct</v>
      </c>
      <c r="H595">
        <v>2013</v>
      </c>
      <c r="I595">
        <v>917792117</v>
      </c>
      <c r="J595" s="2">
        <v>41465</v>
      </c>
      <c r="K595" s="23">
        <f>WEEKDAY(#REF!,1)</f>
        <v>4</v>
      </c>
      <c r="L595" s="25" t="str">
        <f>IF(#REF!&gt;=#REF!,#REF!-#REF!,"")</f>
        <v/>
      </c>
      <c r="M595" s="4">
        <v>3938</v>
      </c>
      <c r="N595" s="5">
        <v>109.28</v>
      </c>
      <c r="O595" s="5">
        <v>35.840000000000003</v>
      </c>
      <c r="P595" s="5">
        <v>73.44</v>
      </c>
      <c r="Q595" s="5">
        <f>#REF!*#REF!</f>
        <v>141137.92000000001</v>
      </c>
      <c r="R595" s="5">
        <v>289206.71999999997</v>
      </c>
      <c r="S595" s="5">
        <f>#REF!-#REF!</f>
        <v>148068.79999999999</v>
      </c>
      <c r="T595" s="36">
        <f t="shared" si="9"/>
        <v>1.0491071428571399</v>
      </c>
    </row>
    <row r="596" spans="1:20" x14ac:dyDescent="0.2">
      <c r="A596" s="25" t="s">
        <v>29</v>
      </c>
      <c r="B596" s="25" t="s">
        <v>165</v>
      </c>
      <c r="C596" s="25" t="s">
        <v>51</v>
      </c>
      <c r="D596" s="25" t="s">
        <v>27</v>
      </c>
      <c r="E596" s="25" t="s">
        <v>1916</v>
      </c>
      <c r="F596" s="2">
        <v>40721</v>
      </c>
      <c r="G596" s="23" t="str">
        <f>TEXT(Table2[[#This Row],[Order-Date]],"mmm")</f>
        <v>Jun</v>
      </c>
      <c r="H596">
        <v>2011</v>
      </c>
      <c r="I596">
        <v>728793370</v>
      </c>
      <c r="J596" s="2">
        <v>40885</v>
      </c>
      <c r="K596" s="23">
        <f>WEEKDAY(#REF!,1)</f>
        <v>5</v>
      </c>
      <c r="L596" s="25">
        <f>IF(#REF!&gt;=#REF!,#REF!-#REF!,"")</f>
        <v>164</v>
      </c>
      <c r="M596" s="4">
        <v>5009</v>
      </c>
      <c r="N596" s="5">
        <v>437.2</v>
      </c>
      <c r="O596" s="5">
        <v>263.33</v>
      </c>
      <c r="P596" s="5">
        <v>173.87</v>
      </c>
      <c r="Q596" s="5">
        <f>#REF!*#REF!</f>
        <v>1319019.97</v>
      </c>
      <c r="R596" s="5">
        <v>870914.83</v>
      </c>
      <c r="S596" s="5">
        <f>#REF!-#REF!</f>
        <v>-448105.14</v>
      </c>
      <c r="T596" s="36">
        <f t="shared" si="9"/>
        <v>-0.33972581931416901</v>
      </c>
    </row>
    <row r="597" spans="1:20" x14ac:dyDescent="0.2">
      <c r="A597" s="25" t="s">
        <v>46</v>
      </c>
      <c r="B597" s="25" t="s">
        <v>159</v>
      </c>
      <c r="C597" s="25" t="s">
        <v>65</v>
      </c>
      <c r="D597" s="25" t="s">
        <v>27</v>
      </c>
      <c r="E597" s="25" t="s">
        <v>1918</v>
      </c>
      <c r="F597" s="2">
        <v>42099</v>
      </c>
      <c r="G597" s="23" t="str">
        <f>TEXT(Table2[[#This Row],[Order-Date]],"mmm")</f>
        <v>Apr</v>
      </c>
      <c r="H597">
        <v>2015</v>
      </c>
      <c r="I597">
        <v>419343268</v>
      </c>
      <c r="J597" s="2">
        <v>42174</v>
      </c>
      <c r="K597" s="23">
        <f>WEEKDAY(#REF!,1)</f>
        <v>6</v>
      </c>
      <c r="L597" s="25">
        <f>IF(#REF!&gt;=#REF!,#REF!-#REF!,"")</f>
        <v>75</v>
      </c>
      <c r="M597" s="4">
        <v>1847</v>
      </c>
      <c r="N597" s="5">
        <v>9.33</v>
      </c>
      <c r="O597" s="5">
        <v>6.92</v>
      </c>
      <c r="P597" s="5">
        <v>2.41</v>
      </c>
      <c r="Q597" s="5">
        <f>#REF!*#REF!</f>
        <v>12781.24</v>
      </c>
      <c r="R597" s="5">
        <v>4451.2700000000004</v>
      </c>
      <c r="S597" s="5">
        <f>#REF!-#REF!</f>
        <v>-8329.9699999999993</v>
      </c>
      <c r="T597" s="36">
        <f t="shared" si="9"/>
        <v>-0.65173410404624299</v>
      </c>
    </row>
    <row r="598" spans="1:20" x14ac:dyDescent="0.2">
      <c r="A598" s="25" t="s">
        <v>37</v>
      </c>
      <c r="B598" s="25" t="s">
        <v>79</v>
      </c>
      <c r="C598" s="25" t="s">
        <v>34</v>
      </c>
      <c r="D598" s="25" t="s">
        <v>23</v>
      </c>
      <c r="E598" s="25" t="s">
        <v>1915</v>
      </c>
      <c r="F598" s="2">
        <v>41443</v>
      </c>
      <c r="G598" s="23" t="str">
        <f>TEXT(Table2[[#This Row],[Order-Date]],"mmm")</f>
        <v>Jun</v>
      </c>
      <c r="H598">
        <v>2013</v>
      </c>
      <c r="I598">
        <v>141053140</v>
      </c>
      <c r="J598" s="2">
        <v>41468</v>
      </c>
      <c r="K598" s="23">
        <f>WEEKDAY(#REF!,1)</f>
        <v>7</v>
      </c>
      <c r="L598" s="25">
        <f>IF(#REF!&gt;=#REF!,#REF!-#REF!,"")</f>
        <v>25</v>
      </c>
      <c r="M598" s="4">
        <v>9613</v>
      </c>
      <c r="N598" s="5">
        <v>205.7</v>
      </c>
      <c r="O598" s="5">
        <v>117.11</v>
      </c>
      <c r="P598" s="5">
        <v>88.59</v>
      </c>
      <c r="Q598" s="5">
        <f>#REF!*#REF!</f>
        <v>1125778.43</v>
      </c>
      <c r="R598" s="5">
        <v>851615.67</v>
      </c>
      <c r="S598" s="5">
        <f>#REF!-#REF!</f>
        <v>-274162.76</v>
      </c>
      <c r="T598" s="36">
        <f t="shared" si="9"/>
        <v>-0.24353172231235601</v>
      </c>
    </row>
    <row r="599" spans="1:20" x14ac:dyDescent="0.2">
      <c r="A599" s="25" t="s">
        <v>46</v>
      </c>
      <c r="B599" s="25" t="s">
        <v>107</v>
      </c>
      <c r="C599" s="25" t="s">
        <v>34</v>
      </c>
      <c r="D599" s="25" t="s">
        <v>23</v>
      </c>
      <c r="E599" s="25" t="s">
        <v>1918</v>
      </c>
      <c r="F599" s="2">
        <v>41666</v>
      </c>
      <c r="G599" s="23" t="str">
        <f>TEXT(Table2[[#This Row],[Order-Date]],"mmm")</f>
        <v>Jan</v>
      </c>
      <c r="H599">
        <v>2014</v>
      </c>
      <c r="I599">
        <v>115846812</v>
      </c>
      <c r="J599" s="2">
        <v>41688</v>
      </c>
      <c r="K599" s="23">
        <f>WEEKDAY(#REF!,1)</f>
        <v>3</v>
      </c>
      <c r="L599" s="25">
        <f>IF(#REF!&gt;=#REF!,#REF!-#REF!,"")</f>
        <v>22</v>
      </c>
      <c r="M599" s="4">
        <v>501</v>
      </c>
      <c r="N599" s="5">
        <v>205.7</v>
      </c>
      <c r="O599" s="5">
        <v>117.11</v>
      </c>
      <c r="P599" s="5">
        <v>88.59</v>
      </c>
      <c r="Q599" s="5">
        <f>#REF!*#REF!</f>
        <v>58672.11</v>
      </c>
      <c r="R599" s="5">
        <v>44383.59</v>
      </c>
      <c r="S599" s="5">
        <f>#REF!-#REF!</f>
        <v>-14288.52</v>
      </c>
      <c r="T599" s="36">
        <f t="shared" si="9"/>
        <v>-0.24353172231235601</v>
      </c>
    </row>
    <row r="600" spans="1:20" x14ac:dyDescent="0.2">
      <c r="A600" s="25" t="s">
        <v>29</v>
      </c>
      <c r="B600" s="25" t="s">
        <v>57</v>
      </c>
      <c r="C600" s="25" t="s">
        <v>65</v>
      </c>
      <c r="D600" s="25" t="s">
        <v>27</v>
      </c>
      <c r="E600" s="25" t="s">
        <v>1915</v>
      </c>
      <c r="F600" s="2">
        <v>40653</v>
      </c>
      <c r="G600" s="23" t="str">
        <f>TEXT(Table2[[#This Row],[Order-Date]],"mmm")</f>
        <v>Apr</v>
      </c>
      <c r="H600">
        <v>2011</v>
      </c>
      <c r="I600">
        <v>185960614</v>
      </c>
      <c r="J600" s="2">
        <v>40691</v>
      </c>
      <c r="K600" s="23">
        <f>WEEKDAY(#REF!,1)</f>
        <v>7</v>
      </c>
      <c r="L600" s="25">
        <f>IF(#REF!&gt;=#REF!,#REF!-#REF!,"")</f>
        <v>38</v>
      </c>
      <c r="M600" s="4">
        <v>8733</v>
      </c>
      <c r="N600" s="5">
        <v>9.33</v>
      </c>
      <c r="O600" s="5">
        <v>6.92</v>
      </c>
      <c r="P600" s="5">
        <v>2.41</v>
      </c>
      <c r="Q600" s="5">
        <f>#REF!*#REF!</f>
        <v>60432.36</v>
      </c>
      <c r="R600" s="5">
        <v>21046.53</v>
      </c>
      <c r="S600" s="5">
        <f>#REF!-#REF!</f>
        <v>-39385.83</v>
      </c>
      <c r="T600" s="36">
        <f t="shared" si="9"/>
        <v>-0.65173410404624299</v>
      </c>
    </row>
    <row r="601" spans="1:20" x14ac:dyDescent="0.2">
      <c r="A601" s="25" t="s">
        <v>46</v>
      </c>
      <c r="B601" s="25" t="s">
        <v>143</v>
      </c>
      <c r="C601" s="25" t="s">
        <v>85</v>
      </c>
      <c r="D601" s="25" t="s">
        <v>27</v>
      </c>
      <c r="E601" s="25" t="s">
        <v>1918</v>
      </c>
      <c r="F601" s="2">
        <v>40886</v>
      </c>
      <c r="G601" s="23" t="str">
        <f>TEXT(Table2[[#This Row],[Order-Date]],"mmm")</f>
        <v>Dec</v>
      </c>
      <c r="H601">
        <v>2011</v>
      </c>
      <c r="I601">
        <v>263943374</v>
      </c>
      <c r="J601" s="2">
        <v>40811</v>
      </c>
      <c r="K601" s="23">
        <f>WEEKDAY(#REF!,1)</f>
        <v>1</v>
      </c>
      <c r="L601" s="25" t="str">
        <f>IF(#REF!&gt;=#REF!,#REF!-#REF!,"")</f>
        <v/>
      </c>
      <c r="M601" s="4">
        <v>5565</v>
      </c>
      <c r="N601" s="5">
        <v>668.27</v>
      </c>
      <c r="O601" s="5">
        <v>502.54</v>
      </c>
      <c r="P601" s="5">
        <v>165.73</v>
      </c>
      <c r="Q601" s="5">
        <f>#REF!*#REF!</f>
        <v>2796635.1</v>
      </c>
      <c r="R601" s="5">
        <v>922287.45</v>
      </c>
      <c r="S601" s="5">
        <f>#REF!-#REF!</f>
        <v>-1874347.65</v>
      </c>
      <c r="T601" s="36">
        <f t="shared" si="9"/>
        <v>-0.67021530624427905</v>
      </c>
    </row>
    <row r="602" spans="1:20" x14ac:dyDescent="0.2">
      <c r="A602" s="25" t="s">
        <v>46</v>
      </c>
      <c r="B602" s="25" t="s">
        <v>133</v>
      </c>
      <c r="C602" s="25" t="s">
        <v>49</v>
      </c>
      <c r="D602" s="25" t="s">
        <v>27</v>
      </c>
      <c r="E602" s="25" t="s">
        <v>1915</v>
      </c>
      <c r="F602" s="2">
        <v>42120</v>
      </c>
      <c r="G602" s="23" t="str">
        <f>TEXT(Table2[[#This Row],[Order-Date]],"mmm")</f>
        <v>Apr</v>
      </c>
      <c r="H602">
        <v>2015</v>
      </c>
      <c r="I602">
        <v>782656419</v>
      </c>
      <c r="J602" s="2">
        <v>42120</v>
      </c>
      <c r="K602" s="23">
        <f>WEEKDAY(#REF!,1)</f>
        <v>1</v>
      </c>
      <c r="L602" s="25">
        <f>IF(#REF!&gt;=#REF!,#REF!-#REF!,"")</f>
        <v>0</v>
      </c>
      <c r="M602" s="4">
        <v>4282</v>
      </c>
      <c r="N602" s="5">
        <v>651.21</v>
      </c>
      <c r="O602" s="5">
        <v>524.96</v>
      </c>
      <c r="P602" s="5">
        <v>126.25</v>
      </c>
      <c r="Q602" s="5">
        <f>#REF!*#REF!</f>
        <v>2247878.7200000002</v>
      </c>
      <c r="R602" s="5">
        <v>540602.5</v>
      </c>
      <c r="S602" s="5">
        <f>#REF!-#REF!</f>
        <v>-1707276.22</v>
      </c>
      <c r="T602" s="36">
        <f t="shared" si="9"/>
        <v>-0.75950548613227697</v>
      </c>
    </row>
    <row r="603" spans="1:20" x14ac:dyDescent="0.2">
      <c r="A603" s="25" t="s">
        <v>29</v>
      </c>
      <c r="B603" s="25" t="s">
        <v>86</v>
      </c>
      <c r="C603" s="25" t="s">
        <v>49</v>
      </c>
      <c r="D603" s="25" t="s">
        <v>27</v>
      </c>
      <c r="E603" s="25" t="s">
        <v>1917</v>
      </c>
      <c r="F603" s="2">
        <v>40876</v>
      </c>
      <c r="G603" s="23" t="str">
        <f>TEXT(Table2[[#This Row],[Order-Date]],"mmm")</f>
        <v>Nov</v>
      </c>
      <c r="H603">
        <v>2011</v>
      </c>
      <c r="I603">
        <v>445273578</v>
      </c>
      <c r="J603" s="2">
        <v>41153</v>
      </c>
      <c r="K603" s="23">
        <f>WEEKDAY(#REF!,1)</f>
        <v>7</v>
      </c>
      <c r="L603" s="25">
        <f>IF(#REF!&gt;=#REF!,#REF!-#REF!,"")</f>
        <v>277</v>
      </c>
      <c r="M603" s="4">
        <v>5201</v>
      </c>
      <c r="N603" s="5">
        <v>651.21</v>
      </c>
      <c r="O603" s="5">
        <v>524.96</v>
      </c>
      <c r="P603" s="5">
        <v>126.25</v>
      </c>
      <c r="Q603" s="5">
        <f>#REF!*#REF!</f>
        <v>2730316.96</v>
      </c>
      <c r="R603" s="5">
        <v>656626.25</v>
      </c>
      <c r="S603" s="5">
        <f>#REF!-#REF!</f>
        <v>-2073690.71</v>
      </c>
      <c r="T603" s="36">
        <f t="shared" si="9"/>
        <v>-0.75950548613227697</v>
      </c>
    </row>
    <row r="604" spans="1:20" x14ac:dyDescent="0.2">
      <c r="A604" s="25" t="s">
        <v>32</v>
      </c>
      <c r="B604" s="25" t="s">
        <v>87</v>
      </c>
      <c r="C604" s="25" t="s">
        <v>49</v>
      </c>
      <c r="D604" s="25" t="s">
        <v>23</v>
      </c>
      <c r="E604" s="25" t="s">
        <v>1918</v>
      </c>
      <c r="F604" s="2">
        <v>42186</v>
      </c>
      <c r="G604" s="23" t="str">
        <f>TEXT(Table2[[#This Row],[Order-Date]],"mmm")</f>
        <v>Jul</v>
      </c>
      <c r="H604">
        <v>2015</v>
      </c>
      <c r="I604">
        <v>275281178</v>
      </c>
      <c r="J604" s="2">
        <v>42049</v>
      </c>
      <c r="K604" s="23">
        <f>WEEKDAY(#REF!,1)</f>
        <v>7</v>
      </c>
      <c r="L604" s="25" t="str">
        <f>IF(#REF!&gt;=#REF!,#REF!-#REF!,"")</f>
        <v/>
      </c>
      <c r="M604" s="4">
        <v>673</v>
      </c>
      <c r="N604" s="5">
        <v>651.21</v>
      </c>
      <c r="O604" s="5">
        <v>524.96</v>
      </c>
      <c r="P604" s="5">
        <v>126.25</v>
      </c>
      <c r="Q604" s="5">
        <f>#REF!*#REF!</f>
        <v>353298.08</v>
      </c>
      <c r="R604" s="5">
        <v>84966.25</v>
      </c>
      <c r="S604" s="5">
        <f>#REF!-#REF!</f>
        <v>-268331.83</v>
      </c>
      <c r="T604" s="36">
        <f t="shared" si="9"/>
        <v>-0.75950548613227697</v>
      </c>
    </row>
    <row r="605" spans="1:20" x14ac:dyDescent="0.2">
      <c r="A605" s="25" t="s">
        <v>46</v>
      </c>
      <c r="B605" s="25" t="s">
        <v>119</v>
      </c>
      <c r="C605" s="25" t="s">
        <v>65</v>
      </c>
      <c r="D605" s="25" t="s">
        <v>23</v>
      </c>
      <c r="E605" s="25" t="s">
        <v>1915</v>
      </c>
      <c r="F605" s="2">
        <v>41176</v>
      </c>
      <c r="G605" s="23" t="str">
        <f>TEXT(Table2[[#This Row],[Order-Date]],"mmm")</f>
        <v>Sep</v>
      </c>
      <c r="H605">
        <v>2012</v>
      </c>
      <c r="I605">
        <v>466478049</v>
      </c>
      <c r="J605" s="2">
        <v>41211</v>
      </c>
      <c r="K605" s="23">
        <f>WEEKDAY(#REF!,1)</f>
        <v>2</v>
      </c>
      <c r="L605" s="25">
        <f>IF(#REF!&gt;=#REF!,#REF!-#REF!,"")</f>
        <v>35</v>
      </c>
      <c r="M605" s="4">
        <v>76</v>
      </c>
      <c r="N605" s="5">
        <v>9.33</v>
      </c>
      <c r="O605" s="5">
        <v>6.92</v>
      </c>
      <c r="P605" s="5">
        <v>2.41</v>
      </c>
      <c r="Q605" s="5">
        <f>#REF!*#REF!</f>
        <v>525.91999999999996</v>
      </c>
      <c r="R605" s="5">
        <v>183.16</v>
      </c>
      <c r="S605" s="5">
        <f>#REF!-#REF!</f>
        <v>-342.76</v>
      </c>
      <c r="T605" s="36">
        <f t="shared" si="9"/>
        <v>-0.65173410404624299</v>
      </c>
    </row>
    <row r="606" spans="1:20" x14ac:dyDescent="0.2">
      <c r="A606" s="25" t="s">
        <v>37</v>
      </c>
      <c r="B606" s="25" t="s">
        <v>79</v>
      </c>
      <c r="C606" s="25" t="s">
        <v>56</v>
      </c>
      <c r="D606" s="25" t="s">
        <v>27</v>
      </c>
      <c r="E606" s="25" t="s">
        <v>1917</v>
      </c>
      <c r="F606" s="2">
        <v>42594</v>
      </c>
      <c r="G606" s="23" t="str">
        <f>TEXT(Table2[[#This Row],[Order-Date]],"mmm")</f>
        <v>Aug</v>
      </c>
      <c r="H606">
        <v>2016</v>
      </c>
      <c r="I606">
        <v>832975518</v>
      </c>
      <c r="J606" s="2">
        <v>42750</v>
      </c>
      <c r="K606" s="23">
        <f>WEEKDAY(#REF!,1)</f>
        <v>1</v>
      </c>
      <c r="L606" s="25">
        <f>IF(#REF!&gt;=#REF!,#REF!-#REF!,"")</f>
        <v>156</v>
      </c>
      <c r="M606" s="4">
        <v>4821</v>
      </c>
      <c r="N606" s="5">
        <v>421.89</v>
      </c>
      <c r="O606" s="5">
        <v>364.69</v>
      </c>
      <c r="P606" s="5">
        <v>57.2</v>
      </c>
      <c r="Q606" s="5">
        <f>#REF!*#REF!</f>
        <v>1758170.49</v>
      </c>
      <c r="R606" s="5">
        <v>275761.2</v>
      </c>
      <c r="S606" s="5">
        <f>#REF!-#REF!</f>
        <v>-1482409.29</v>
      </c>
      <c r="T606" s="36">
        <f t="shared" si="9"/>
        <v>-0.84315445995228799</v>
      </c>
    </row>
    <row r="607" spans="1:20" x14ac:dyDescent="0.2">
      <c r="A607" s="25" t="s">
        <v>29</v>
      </c>
      <c r="B607" s="25" t="s">
        <v>224</v>
      </c>
      <c r="C607" s="25" t="s">
        <v>22</v>
      </c>
      <c r="D607" s="25" t="s">
        <v>23</v>
      </c>
      <c r="E607" s="25" t="s">
        <v>1916</v>
      </c>
      <c r="F607" s="2">
        <v>41665</v>
      </c>
      <c r="G607" s="23" t="str">
        <f>TEXT(Table2[[#This Row],[Order-Date]],"mmm")</f>
        <v>Jan</v>
      </c>
      <c r="H607">
        <v>2014</v>
      </c>
      <c r="I607">
        <v>359197413</v>
      </c>
      <c r="J607" s="2">
        <v>41854</v>
      </c>
      <c r="K607" s="23">
        <f>WEEKDAY(#REF!,1)</f>
        <v>1</v>
      </c>
      <c r="L607" s="25">
        <f>IF(#REF!&gt;=#REF!,#REF!-#REF!,"")</f>
        <v>189</v>
      </c>
      <c r="M607" s="4">
        <v>3352</v>
      </c>
      <c r="N607" s="5">
        <v>255.28</v>
      </c>
      <c r="O607" s="5">
        <v>159.41999999999999</v>
      </c>
      <c r="P607" s="5">
        <v>95.86</v>
      </c>
      <c r="Q607" s="5">
        <f>#REF!*#REF!</f>
        <v>534375.84</v>
      </c>
      <c r="R607" s="5">
        <v>321322.71999999997</v>
      </c>
      <c r="S607" s="5">
        <f>#REF!-#REF!</f>
        <v>-213053.12</v>
      </c>
      <c r="T607" s="36">
        <f t="shared" si="9"/>
        <v>-0.39869527035503699</v>
      </c>
    </row>
    <row r="608" spans="1:20" x14ac:dyDescent="0.2">
      <c r="A608" s="25" t="s">
        <v>37</v>
      </c>
      <c r="B608" s="25" t="s">
        <v>105</v>
      </c>
      <c r="C608" s="25" t="s">
        <v>22</v>
      </c>
      <c r="D608" s="25" t="s">
        <v>23</v>
      </c>
      <c r="E608" s="25" t="s">
        <v>1915</v>
      </c>
      <c r="F608" s="2">
        <v>41948</v>
      </c>
      <c r="G608" s="23" t="str">
        <f>TEXT(Table2[[#This Row],[Order-Date]],"mmm")</f>
        <v>Nov</v>
      </c>
      <c r="H608">
        <v>2014</v>
      </c>
      <c r="I608">
        <v>349880063</v>
      </c>
      <c r="J608" s="2">
        <v>41978</v>
      </c>
      <c r="K608" s="23">
        <f>WEEKDAY(#REF!,1)</f>
        <v>6</v>
      </c>
      <c r="L608" s="25">
        <f>IF(#REF!&gt;=#REF!,#REF!-#REF!,"")</f>
        <v>30</v>
      </c>
      <c r="M608" s="4">
        <v>6141</v>
      </c>
      <c r="N608" s="5">
        <v>255.28</v>
      </c>
      <c r="O608" s="5">
        <v>159.41999999999999</v>
      </c>
      <c r="P608" s="5">
        <v>95.86</v>
      </c>
      <c r="Q608" s="5">
        <f>#REF!*#REF!</f>
        <v>978998.22</v>
      </c>
      <c r="R608" s="5">
        <v>588676.26</v>
      </c>
      <c r="S608" s="5">
        <f>#REF!-#REF!</f>
        <v>-390321.96</v>
      </c>
      <c r="T608" s="36">
        <f t="shared" si="9"/>
        <v>-0.39869527035503699</v>
      </c>
    </row>
    <row r="609" spans="1:20" x14ac:dyDescent="0.2">
      <c r="A609" s="25" t="s">
        <v>32</v>
      </c>
      <c r="B609" s="25" t="s">
        <v>200</v>
      </c>
      <c r="C609" s="25" t="s">
        <v>51</v>
      </c>
      <c r="D609" s="25" t="s">
        <v>23</v>
      </c>
      <c r="E609" s="25" t="s">
        <v>1915</v>
      </c>
      <c r="F609" s="2">
        <v>40236</v>
      </c>
      <c r="G609" s="23" t="str">
        <f>TEXT(Table2[[#This Row],[Order-Date]],"mmm")</f>
        <v>Feb</v>
      </c>
      <c r="H609">
        <v>2010</v>
      </c>
      <c r="I609">
        <v>380072295</v>
      </c>
      <c r="J609" s="2">
        <v>40252</v>
      </c>
      <c r="K609" s="23">
        <f>WEEKDAY(#REF!,1)</f>
        <v>2</v>
      </c>
      <c r="L609" s="25">
        <f>IF(#REF!&gt;=#REF!,#REF!-#REF!,"")</f>
        <v>16</v>
      </c>
      <c r="M609" s="4">
        <v>693</v>
      </c>
      <c r="N609" s="5">
        <v>437.2</v>
      </c>
      <c r="O609" s="5">
        <v>263.33</v>
      </c>
      <c r="P609" s="5">
        <v>173.87</v>
      </c>
      <c r="Q609" s="5">
        <f>#REF!*#REF!</f>
        <v>182487.69</v>
      </c>
      <c r="R609" s="5">
        <v>120491.91</v>
      </c>
      <c r="S609" s="5">
        <f>#REF!-#REF!</f>
        <v>-61995.78</v>
      </c>
      <c r="T609" s="36">
        <f t="shared" si="9"/>
        <v>-0.33972581931416901</v>
      </c>
    </row>
    <row r="610" spans="1:20" x14ac:dyDescent="0.2">
      <c r="A610" s="25" t="s">
        <v>37</v>
      </c>
      <c r="B610" s="25" t="s">
        <v>169</v>
      </c>
      <c r="C610" s="25" t="s">
        <v>85</v>
      </c>
      <c r="D610" s="25" t="s">
        <v>23</v>
      </c>
      <c r="E610" s="25" t="s">
        <v>1918</v>
      </c>
      <c r="F610" s="2">
        <v>40192</v>
      </c>
      <c r="G610" s="23" t="str">
        <f>TEXT(Table2[[#This Row],[Order-Date]],"mmm")</f>
        <v>Jan</v>
      </c>
      <c r="H610">
        <v>2010</v>
      </c>
      <c r="I610">
        <v>545135438</v>
      </c>
      <c r="J610" s="2">
        <v>40236</v>
      </c>
      <c r="K610" s="23">
        <f>WEEKDAY(#REF!,1)</f>
        <v>7</v>
      </c>
      <c r="L610" s="25">
        <f>IF(#REF!&gt;=#REF!,#REF!-#REF!,"")</f>
        <v>44</v>
      </c>
      <c r="M610" s="4">
        <v>6545</v>
      </c>
      <c r="N610" s="5">
        <v>668.27</v>
      </c>
      <c r="O610" s="5">
        <v>502.54</v>
      </c>
      <c r="P610" s="5">
        <v>165.73</v>
      </c>
      <c r="Q610" s="5">
        <f>#REF!*#REF!</f>
        <v>3289124.3</v>
      </c>
      <c r="R610" s="5">
        <v>1084702.8500000001</v>
      </c>
      <c r="S610" s="5">
        <f>#REF!-#REF!</f>
        <v>-2204421.4500000002</v>
      </c>
      <c r="T610" s="36">
        <f t="shared" si="9"/>
        <v>-0.67021530624427905</v>
      </c>
    </row>
    <row r="611" spans="1:20" x14ac:dyDescent="0.2">
      <c r="A611" s="25" t="s">
        <v>37</v>
      </c>
      <c r="B611" s="25" t="s">
        <v>73</v>
      </c>
      <c r="C611" s="25" t="s">
        <v>22</v>
      </c>
      <c r="D611" s="25" t="s">
        <v>27</v>
      </c>
      <c r="E611" s="25" t="s">
        <v>1918</v>
      </c>
      <c r="F611" s="2">
        <v>41125</v>
      </c>
      <c r="G611" s="23" t="str">
        <f>TEXT(Table2[[#This Row],[Order-Date]],"mmm")</f>
        <v>Aug</v>
      </c>
      <c r="H611">
        <v>2012</v>
      </c>
      <c r="I611">
        <v>110743319</v>
      </c>
      <c r="J611" s="2">
        <v>41157</v>
      </c>
      <c r="K611" s="23">
        <f>WEEKDAY(#REF!,1)</f>
        <v>4</v>
      </c>
      <c r="L611" s="25">
        <f>IF(#REF!&gt;=#REF!,#REF!-#REF!,"")</f>
        <v>32</v>
      </c>
      <c r="M611" s="4">
        <v>264</v>
      </c>
      <c r="N611" s="5">
        <v>255.28</v>
      </c>
      <c r="O611" s="5">
        <v>159.41999999999999</v>
      </c>
      <c r="P611" s="5">
        <v>95.86</v>
      </c>
      <c r="Q611" s="5">
        <f>#REF!*#REF!</f>
        <v>42086.879999999997</v>
      </c>
      <c r="R611" s="5">
        <v>25307.040000000001</v>
      </c>
      <c r="S611" s="5">
        <f>#REF!-#REF!</f>
        <v>-16779.84</v>
      </c>
      <c r="T611" s="36">
        <f t="shared" si="9"/>
        <v>-0.39869527035503699</v>
      </c>
    </row>
    <row r="612" spans="1:20" x14ac:dyDescent="0.2">
      <c r="A612" s="25" t="s">
        <v>46</v>
      </c>
      <c r="B612" s="25" t="s">
        <v>107</v>
      </c>
      <c r="C612" s="25" t="s">
        <v>51</v>
      </c>
      <c r="D612" s="25" t="s">
        <v>27</v>
      </c>
      <c r="E612" s="25" t="s">
        <v>1918</v>
      </c>
      <c r="F612" s="2">
        <v>42616</v>
      </c>
      <c r="G612" s="23" t="str">
        <f>TEXT(Table2[[#This Row],[Order-Date]],"mmm")</f>
        <v>Sep</v>
      </c>
      <c r="H612">
        <v>2016</v>
      </c>
      <c r="I612">
        <v>662882268</v>
      </c>
      <c r="J612" s="2">
        <v>42477</v>
      </c>
      <c r="K612" s="23">
        <f>WEEKDAY(#REF!,1)</f>
        <v>1</v>
      </c>
      <c r="L612" s="25" t="str">
        <f>IF(#REF!&gt;=#REF!,#REF!-#REF!,"")</f>
        <v/>
      </c>
      <c r="M612" s="4">
        <v>449</v>
      </c>
      <c r="N612" s="5">
        <v>437.2</v>
      </c>
      <c r="O612" s="5">
        <v>263.33</v>
      </c>
      <c r="P612" s="5">
        <v>173.87</v>
      </c>
      <c r="Q612" s="5">
        <f>#REF!*#REF!</f>
        <v>118235.17</v>
      </c>
      <c r="R612" s="5">
        <v>78067.63</v>
      </c>
      <c r="S612" s="5">
        <f>#REF!-#REF!</f>
        <v>-40167.54</v>
      </c>
      <c r="T612" s="36">
        <f t="shared" si="9"/>
        <v>-0.33972581931416901</v>
      </c>
    </row>
    <row r="613" spans="1:20" x14ac:dyDescent="0.2">
      <c r="A613" s="25" t="s">
        <v>46</v>
      </c>
      <c r="B613" s="25" t="s">
        <v>71</v>
      </c>
      <c r="C613" s="25" t="s">
        <v>56</v>
      </c>
      <c r="D613" s="25" t="s">
        <v>27</v>
      </c>
      <c r="E613" s="25" t="s">
        <v>1918</v>
      </c>
      <c r="F613" s="2">
        <v>40279</v>
      </c>
      <c r="G613" s="23" t="str">
        <f>TEXT(Table2[[#This Row],[Order-Date]],"mmm")</f>
        <v>Apr</v>
      </c>
      <c r="H613">
        <v>2010</v>
      </c>
      <c r="I613">
        <v>257851111</v>
      </c>
      <c r="J613" s="2">
        <v>40502</v>
      </c>
      <c r="K613" s="23">
        <f>WEEKDAY(#REF!,1)</f>
        <v>7</v>
      </c>
      <c r="L613" s="25">
        <f>IF(#REF!&gt;=#REF!,#REF!-#REF!,"")</f>
        <v>223</v>
      </c>
      <c r="M613" s="4">
        <v>2729</v>
      </c>
      <c r="N613" s="5">
        <v>421.89</v>
      </c>
      <c r="O613" s="5">
        <v>364.69</v>
      </c>
      <c r="P613" s="5">
        <v>57.2</v>
      </c>
      <c r="Q613" s="5">
        <f>#REF!*#REF!</f>
        <v>995239.01</v>
      </c>
      <c r="R613" s="5">
        <v>156098.79999999999</v>
      </c>
      <c r="S613" s="5">
        <f>#REF!-#REF!</f>
        <v>-839140.21</v>
      </c>
      <c r="T613" s="36">
        <f t="shared" si="9"/>
        <v>-0.84315445995228799</v>
      </c>
    </row>
    <row r="614" spans="1:20" x14ac:dyDescent="0.2">
      <c r="A614" s="25" t="s">
        <v>46</v>
      </c>
      <c r="B614" s="25" t="s">
        <v>222</v>
      </c>
      <c r="C614" s="25" t="s">
        <v>22</v>
      </c>
      <c r="D614" s="25" t="s">
        <v>27</v>
      </c>
      <c r="E614" s="25" t="s">
        <v>1915</v>
      </c>
      <c r="F614" s="2">
        <v>42600</v>
      </c>
      <c r="G614" s="23" t="str">
        <f>TEXT(Table2[[#This Row],[Order-Date]],"mmm")</f>
        <v>Aug</v>
      </c>
      <c r="H614">
        <v>2016</v>
      </c>
      <c r="I614">
        <v>172261178</v>
      </c>
      <c r="J614" s="2">
        <v>42626</v>
      </c>
      <c r="K614" s="23">
        <f>WEEKDAY(#REF!,1)</f>
        <v>3</v>
      </c>
      <c r="L614" s="25">
        <f>IF(#REF!&gt;=#REF!,#REF!-#REF!,"")</f>
        <v>26</v>
      </c>
      <c r="M614" s="4">
        <v>4765</v>
      </c>
      <c r="N614" s="5">
        <v>255.28</v>
      </c>
      <c r="O614" s="5">
        <v>159.41999999999999</v>
      </c>
      <c r="P614" s="5">
        <v>95.86</v>
      </c>
      <c r="Q614" s="5">
        <f>#REF!*#REF!</f>
        <v>759636.3</v>
      </c>
      <c r="R614" s="5">
        <v>456772.9</v>
      </c>
      <c r="S614" s="5">
        <f>#REF!-#REF!</f>
        <v>-302863.40000000002</v>
      </c>
      <c r="T614" s="36">
        <f t="shared" si="9"/>
        <v>-0.39869527035503699</v>
      </c>
    </row>
    <row r="615" spans="1:20" x14ac:dyDescent="0.2">
      <c r="A615" s="25" t="s">
        <v>29</v>
      </c>
      <c r="B615" s="25" t="s">
        <v>223</v>
      </c>
      <c r="C615" s="25" t="s">
        <v>39</v>
      </c>
      <c r="D615" s="25" t="s">
        <v>27</v>
      </c>
      <c r="E615" s="25" t="s">
        <v>1916</v>
      </c>
      <c r="F615" s="2">
        <v>41408</v>
      </c>
      <c r="G615" s="23" t="str">
        <f>TEXT(Table2[[#This Row],[Order-Date]],"mmm")</f>
        <v>May</v>
      </c>
      <c r="H615">
        <v>2013</v>
      </c>
      <c r="I615">
        <v>853036296</v>
      </c>
      <c r="J615" s="2">
        <v>41280</v>
      </c>
      <c r="K615" s="23">
        <f>WEEKDAY(#REF!,1)</f>
        <v>1</v>
      </c>
      <c r="L615" s="25" t="str">
        <f>IF(#REF!&gt;=#REF!,#REF!-#REF!,"")</f>
        <v/>
      </c>
      <c r="M615" s="4">
        <v>1251</v>
      </c>
      <c r="N615" s="5">
        <v>81.73</v>
      </c>
      <c r="O615" s="5">
        <v>56.67</v>
      </c>
      <c r="P615" s="5">
        <v>25.06</v>
      </c>
      <c r="Q615" s="5">
        <f>#REF!*#REF!</f>
        <v>70894.17</v>
      </c>
      <c r="R615" s="5">
        <v>31350.06</v>
      </c>
      <c r="S615" s="5">
        <f>#REF!-#REF!</f>
        <v>-39544.11</v>
      </c>
      <c r="T615" s="36">
        <f t="shared" si="9"/>
        <v>-0.55779071819304704</v>
      </c>
    </row>
    <row r="616" spans="1:20" x14ac:dyDescent="0.2">
      <c r="A616" s="25" t="s">
        <v>29</v>
      </c>
      <c r="B616" s="25" t="s">
        <v>80</v>
      </c>
      <c r="C616" s="25" t="s">
        <v>65</v>
      </c>
      <c r="D616" s="25" t="s">
        <v>27</v>
      </c>
      <c r="E616" s="25" t="s">
        <v>1915</v>
      </c>
      <c r="F616" s="2">
        <v>40989</v>
      </c>
      <c r="G616" s="23" t="str">
        <f>TEXT(Table2[[#This Row],[Order-Date]],"mmm")</f>
        <v>Mar</v>
      </c>
      <c r="H616">
        <v>2012</v>
      </c>
      <c r="I616">
        <v>567412793</v>
      </c>
      <c r="J616" s="2">
        <v>40995</v>
      </c>
      <c r="K616" s="23">
        <f>WEEKDAY(#REF!,1)</f>
        <v>3</v>
      </c>
      <c r="L616" s="25">
        <f>IF(#REF!&gt;=#REF!,#REF!-#REF!,"")</f>
        <v>6</v>
      </c>
      <c r="M616" s="4">
        <v>8910</v>
      </c>
      <c r="N616" s="5">
        <v>9.33</v>
      </c>
      <c r="O616" s="5">
        <v>6.92</v>
      </c>
      <c r="P616" s="5">
        <v>2.41</v>
      </c>
      <c r="Q616" s="5">
        <f>#REF!*#REF!</f>
        <v>61657.2</v>
      </c>
      <c r="R616" s="5">
        <v>21473.1</v>
      </c>
      <c r="S616" s="5">
        <f>#REF!-#REF!</f>
        <v>-40184.1</v>
      </c>
      <c r="T616" s="36">
        <f t="shared" si="9"/>
        <v>-0.65173410404624299</v>
      </c>
    </row>
    <row r="617" spans="1:20" x14ac:dyDescent="0.2">
      <c r="A617" s="25" t="s">
        <v>59</v>
      </c>
      <c r="B617" s="25" t="s">
        <v>225</v>
      </c>
      <c r="C617" s="25" t="s">
        <v>42</v>
      </c>
      <c r="D617" s="25" t="s">
        <v>27</v>
      </c>
      <c r="E617" s="25" t="s">
        <v>1917</v>
      </c>
      <c r="F617" s="2">
        <v>41665</v>
      </c>
      <c r="G617" s="23" t="str">
        <f>TEXT(Table2[[#This Row],[Order-Date]],"mmm")</f>
        <v>Jan</v>
      </c>
      <c r="H617">
        <v>2014</v>
      </c>
      <c r="I617">
        <v>352939498</v>
      </c>
      <c r="J617" s="2">
        <v>41915</v>
      </c>
      <c r="K617" s="23">
        <f>WEEKDAY(#REF!,1)</f>
        <v>6</v>
      </c>
      <c r="L617" s="25">
        <f>IF(#REF!&gt;=#REF!,#REF!-#REF!,"")</f>
        <v>250</v>
      </c>
      <c r="M617" s="4">
        <v>1495</v>
      </c>
      <c r="N617" s="5">
        <v>109.28</v>
      </c>
      <c r="O617" s="5">
        <v>35.840000000000003</v>
      </c>
      <c r="P617" s="5">
        <v>73.44</v>
      </c>
      <c r="Q617" s="5">
        <f>#REF!*#REF!</f>
        <v>53580.800000000003</v>
      </c>
      <c r="R617" s="5">
        <v>109792.8</v>
      </c>
      <c r="S617" s="5">
        <f>#REF!-#REF!</f>
        <v>56212</v>
      </c>
      <c r="T617" s="36">
        <f t="shared" si="9"/>
        <v>1.0491071428571399</v>
      </c>
    </row>
    <row r="618" spans="1:20" x14ac:dyDescent="0.2">
      <c r="A618" s="25" t="s">
        <v>46</v>
      </c>
      <c r="B618" s="25" t="s">
        <v>194</v>
      </c>
      <c r="C618" s="25" t="s">
        <v>42</v>
      </c>
      <c r="D618" s="25" t="s">
        <v>23</v>
      </c>
      <c r="E618" s="25" t="s">
        <v>1915</v>
      </c>
      <c r="F618" s="2">
        <v>41378</v>
      </c>
      <c r="G618" s="23" t="str">
        <f>TEXT(Table2[[#This Row],[Order-Date]],"mmm")</f>
        <v>Apr</v>
      </c>
      <c r="H618">
        <v>2013</v>
      </c>
      <c r="I618">
        <v>867477738</v>
      </c>
      <c r="J618" s="2">
        <v>41421</v>
      </c>
      <c r="K618" s="23">
        <f>WEEKDAY(#REF!,1)</f>
        <v>2</v>
      </c>
      <c r="L618" s="25">
        <f>IF(#REF!&gt;=#REF!,#REF!-#REF!,"")</f>
        <v>43</v>
      </c>
      <c r="M618" s="4">
        <v>4795</v>
      </c>
      <c r="N618" s="5">
        <v>109.28</v>
      </c>
      <c r="O618" s="5">
        <v>35.840000000000003</v>
      </c>
      <c r="P618" s="5">
        <v>73.44</v>
      </c>
      <c r="Q618" s="5">
        <f>#REF!*#REF!</f>
        <v>171852.79999999999</v>
      </c>
      <c r="R618" s="5">
        <v>352144.8</v>
      </c>
      <c r="S618" s="5">
        <f>#REF!-#REF!</f>
        <v>180292</v>
      </c>
      <c r="T618" s="36">
        <f t="shared" si="9"/>
        <v>1.0491071428571399</v>
      </c>
    </row>
    <row r="619" spans="1:20" x14ac:dyDescent="0.2">
      <c r="A619" s="25" t="s">
        <v>29</v>
      </c>
      <c r="B619" s="25" t="s">
        <v>214</v>
      </c>
      <c r="C619" s="25" t="s">
        <v>51</v>
      </c>
      <c r="D619" s="25" t="s">
        <v>27</v>
      </c>
      <c r="E619" s="25" t="s">
        <v>1917</v>
      </c>
      <c r="F619" s="2">
        <v>42609</v>
      </c>
      <c r="G619" s="23" t="str">
        <f>TEXT(Table2[[#This Row],[Order-Date]],"mmm")</f>
        <v>Aug</v>
      </c>
      <c r="H619">
        <v>2016</v>
      </c>
      <c r="I619">
        <v>139201343</v>
      </c>
      <c r="J619" s="2">
        <v>42530</v>
      </c>
      <c r="K619" s="23">
        <f>WEEKDAY(#REF!,1)</f>
        <v>5</v>
      </c>
      <c r="L619" s="25" t="str">
        <f>IF(#REF!&gt;=#REF!,#REF!-#REF!,"")</f>
        <v/>
      </c>
      <c r="M619" s="4">
        <v>1625</v>
      </c>
      <c r="N619" s="5">
        <v>437.2</v>
      </c>
      <c r="O619" s="5">
        <v>263.33</v>
      </c>
      <c r="P619" s="5">
        <v>173.87</v>
      </c>
      <c r="Q619" s="5">
        <f>#REF!*#REF!</f>
        <v>427911.25</v>
      </c>
      <c r="R619" s="5">
        <v>282538.75</v>
      </c>
      <c r="S619" s="5">
        <f>#REF!-#REF!</f>
        <v>-145372.5</v>
      </c>
      <c r="T619" s="36">
        <f t="shared" si="9"/>
        <v>-0.33972581931416901</v>
      </c>
    </row>
    <row r="620" spans="1:20" x14ac:dyDescent="0.2">
      <c r="A620" s="25" t="s">
        <v>20</v>
      </c>
      <c r="B620" s="25" t="s">
        <v>25</v>
      </c>
      <c r="C620" s="25" t="s">
        <v>65</v>
      </c>
      <c r="D620" s="25" t="s">
        <v>27</v>
      </c>
      <c r="E620" s="25" t="s">
        <v>1918</v>
      </c>
      <c r="F620" s="2">
        <v>42696</v>
      </c>
      <c r="G620" s="23" t="str">
        <f>TEXT(Table2[[#This Row],[Order-Date]],"mmm")</f>
        <v>Nov</v>
      </c>
      <c r="H620">
        <v>2016</v>
      </c>
      <c r="I620">
        <v>316596639</v>
      </c>
      <c r="J620" s="2">
        <v>42472</v>
      </c>
      <c r="K620" s="23">
        <f>WEEKDAY(#REF!,1)</f>
        <v>3</v>
      </c>
      <c r="L620" s="25" t="str">
        <f>IF(#REF!&gt;=#REF!,#REF!-#REF!,"")</f>
        <v/>
      </c>
      <c r="M620" s="4">
        <v>6836</v>
      </c>
      <c r="N620" s="5">
        <v>9.33</v>
      </c>
      <c r="O620" s="5">
        <v>6.92</v>
      </c>
      <c r="P620" s="5">
        <v>2.41</v>
      </c>
      <c r="Q620" s="5">
        <f>#REF!*#REF!</f>
        <v>47305.120000000003</v>
      </c>
      <c r="R620" s="5">
        <v>16474.759999999998</v>
      </c>
      <c r="S620" s="5">
        <f>#REF!-#REF!</f>
        <v>-30830.36</v>
      </c>
      <c r="T620" s="36">
        <f t="shared" si="9"/>
        <v>-0.65173410404624299</v>
      </c>
    </row>
    <row r="621" spans="1:20" x14ac:dyDescent="0.2">
      <c r="A621" s="25" t="s">
        <v>46</v>
      </c>
      <c r="B621" s="25" t="s">
        <v>92</v>
      </c>
      <c r="C621" s="25" t="s">
        <v>31</v>
      </c>
      <c r="D621" s="25" t="s">
        <v>23</v>
      </c>
      <c r="E621" s="25" t="s">
        <v>1917</v>
      </c>
      <c r="F621" s="2">
        <v>40749</v>
      </c>
      <c r="G621" s="23" t="str">
        <f>TEXT(Table2[[#This Row],[Order-Date]],"mmm")</f>
        <v>Jul</v>
      </c>
      <c r="H621">
        <v>2011</v>
      </c>
      <c r="I621">
        <v>918462455</v>
      </c>
      <c r="J621" s="2">
        <v>40752</v>
      </c>
      <c r="K621" s="23">
        <f>WEEKDAY(#REF!,1)</f>
        <v>5</v>
      </c>
      <c r="L621" s="25">
        <f>IF(#REF!&gt;=#REF!,#REF!-#REF!,"")</f>
        <v>3</v>
      </c>
      <c r="M621" s="4">
        <v>2305</v>
      </c>
      <c r="N621" s="5">
        <v>47.45</v>
      </c>
      <c r="O621" s="5">
        <v>31.79</v>
      </c>
      <c r="P621" s="5">
        <v>15.66</v>
      </c>
      <c r="Q621" s="5">
        <f>#REF!*#REF!</f>
        <v>73275.95</v>
      </c>
      <c r="R621" s="5">
        <v>36096.300000000003</v>
      </c>
      <c r="S621" s="5">
        <f>#REF!-#REF!</f>
        <v>-37179.65</v>
      </c>
      <c r="T621" s="36">
        <f t="shared" si="9"/>
        <v>-0.50739226171752105</v>
      </c>
    </row>
    <row r="622" spans="1:20" x14ac:dyDescent="0.2">
      <c r="A622" s="25" t="s">
        <v>29</v>
      </c>
      <c r="B622" s="25" t="s">
        <v>109</v>
      </c>
      <c r="C622" s="25" t="s">
        <v>51</v>
      </c>
      <c r="D622" s="25" t="s">
        <v>23</v>
      </c>
      <c r="E622" s="25" t="s">
        <v>1918</v>
      </c>
      <c r="F622" s="2">
        <v>41888</v>
      </c>
      <c r="G622" s="23" t="str">
        <f>TEXT(Table2[[#This Row],[Order-Date]],"mmm")</f>
        <v>Sep</v>
      </c>
      <c r="H622">
        <v>2014</v>
      </c>
      <c r="I622">
        <v>183910119</v>
      </c>
      <c r="J622" s="2">
        <v>41949</v>
      </c>
      <c r="K622" s="23">
        <f>WEEKDAY(#REF!,1)</f>
        <v>5</v>
      </c>
      <c r="L622" s="25">
        <f>IF(#REF!&gt;=#REF!,#REF!-#REF!,"")</f>
        <v>61</v>
      </c>
      <c r="M622" s="4">
        <v>1946</v>
      </c>
      <c r="N622" s="5">
        <v>437.2</v>
      </c>
      <c r="O622" s="5">
        <v>263.33</v>
      </c>
      <c r="P622" s="5">
        <v>173.87</v>
      </c>
      <c r="Q622" s="5">
        <f>#REF!*#REF!</f>
        <v>512440.18</v>
      </c>
      <c r="R622" s="5">
        <v>338351.02</v>
      </c>
      <c r="S622" s="5">
        <f>#REF!-#REF!</f>
        <v>-174089.16</v>
      </c>
      <c r="T622" s="36">
        <f t="shared" si="9"/>
        <v>-0.33972581931416901</v>
      </c>
    </row>
    <row r="623" spans="1:20" x14ac:dyDescent="0.2">
      <c r="A623" s="25" t="s">
        <v>29</v>
      </c>
      <c r="B623" s="25" t="s">
        <v>76</v>
      </c>
      <c r="C623" s="25" t="s">
        <v>42</v>
      </c>
      <c r="D623" s="25" t="s">
        <v>23</v>
      </c>
      <c r="E623" s="25" t="s">
        <v>1917</v>
      </c>
      <c r="F623" s="2">
        <v>41466</v>
      </c>
      <c r="G623" s="23" t="str">
        <f>TEXT(Table2[[#This Row],[Order-Date]],"mmm")</f>
        <v>Jul</v>
      </c>
      <c r="H623">
        <v>2013</v>
      </c>
      <c r="I623">
        <v>922363460</v>
      </c>
      <c r="J623" s="2">
        <v>41601</v>
      </c>
      <c r="K623" s="23">
        <f>WEEKDAY(#REF!,1)</f>
        <v>7</v>
      </c>
      <c r="L623" s="25">
        <f>IF(#REF!&gt;=#REF!,#REF!-#REF!,"")</f>
        <v>135</v>
      </c>
      <c r="M623" s="4">
        <v>6700</v>
      </c>
      <c r="N623" s="5">
        <v>109.28</v>
      </c>
      <c r="O623" s="5">
        <v>35.840000000000003</v>
      </c>
      <c r="P623" s="5">
        <v>73.44</v>
      </c>
      <c r="Q623" s="5">
        <f>#REF!*#REF!</f>
        <v>240128</v>
      </c>
      <c r="R623" s="5">
        <v>492048</v>
      </c>
      <c r="S623" s="5">
        <f>#REF!-#REF!</f>
        <v>251920</v>
      </c>
      <c r="T623" s="36">
        <f t="shared" si="9"/>
        <v>1.0491071428571399</v>
      </c>
    </row>
    <row r="624" spans="1:20" x14ac:dyDescent="0.2">
      <c r="A624" s="25" t="s">
        <v>20</v>
      </c>
      <c r="B624" s="25" t="s">
        <v>217</v>
      </c>
      <c r="C624" s="25" t="s">
        <v>85</v>
      </c>
      <c r="D624" s="25" t="s">
        <v>23</v>
      </c>
      <c r="E624" s="25" t="s">
        <v>1915</v>
      </c>
      <c r="F624" s="2">
        <v>41856</v>
      </c>
      <c r="G624" s="23" t="str">
        <f>TEXT(Table2[[#This Row],[Order-Date]],"mmm")</f>
        <v>Aug</v>
      </c>
      <c r="H624">
        <v>2014</v>
      </c>
      <c r="I624">
        <v>163558804</v>
      </c>
      <c r="J624" s="2">
        <v>41781</v>
      </c>
      <c r="K624" s="23">
        <f>WEEKDAY(#REF!,1)</f>
        <v>5</v>
      </c>
      <c r="L624" s="25" t="str">
        <f>IF(#REF!&gt;=#REF!,#REF!-#REF!,"")</f>
        <v/>
      </c>
      <c r="M624" s="4">
        <v>9540</v>
      </c>
      <c r="N624" s="5">
        <v>668.27</v>
      </c>
      <c r="O624" s="5">
        <v>502.54</v>
      </c>
      <c r="P624" s="5">
        <v>165.73</v>
      </c>
      <c r="Q624" s="5">
        <f>#REF!*#REF!</f>
        <v>4794231.5999999996</v>
      </c>
      <c r="R624" s="5">
        <v>1581064.2</v>
      </c>
      <c r="S624" s="5">
        <f>#REF!-#REF!</f>
        <v>-3213167.4</v>
      </c>
      <c r="T624" s="36">
        <f t="shared" si="9"/>
        <v>-0.67021530624427905</v>
      </c>
    </row>
    <row r="625" spans="1:20" x14ac:dyDescent="0.2">
      <c r="A625" s="25" t="s">
        <v>46</v>
      </c>
      <c r="B625" s="25" t="s">
        <v>129</v>
      </c>
      <c r="C625" s="25" t="s">
        <v>65</v>
      </c>
      <c r="D625" s="25" t="s">
        <v>27</v>
      </c>
      <c r="E625" s="25" t="s">
        <v>1916</v>
      </c>
      <c r="F625" s="2">
        <v>40362</v>
      </c>
      <c r="G625" s="23" t="str">
        <f>TEXT(Table2[[#This Row],[Order-Date]],"mmm")</f>
        <v>Jul</v>
      </c>
      <c r="H625">
        <v>2010</v>
      </c>
      <c r="I625">
        <v>407544982</v>
      </c>
      <c r="J625" s="2">
        <v>40515</v>
      </c>
      <c r="K625" s="23">
        <f>WEEKDAY(#REF!,1)</f>
        <v>6</v>
      </c>
      <c r="L625" s="25">
        <f>IF(#REF!&gt;=#REF!,#REF!-#REF!,"")</f>
        <v>153</v>
      </c>
      <c r="M625" s="4">
        <v>472</v>
      </c>
      <c r="N625" s="5">
        <v>9.33</v>
      </c>
      <c r="O625" s="5">
        <v>6.92</v>
      </c>
      <c r="P625" s="5">
        <v>2.41</v>
      </c>
      <c r="Q625" s="5">
        <f>#REF!*#REF!</f>
        <v>3266.24</v>
      </c>
      <c r="R625" s="5">
        <v>1137.52</v>
      </c>
      <c r="S625" s="5">
        <f>#REF!-#REF!</f>
        <v>-2128.7199999999998</v>
      </c>
      <c r="T625" s="36">
        <f t="shared" si="9"/>
        <v>-0.65173410404624299</v>
      </c>
    </row>
    <row r="626" spans="1:20" x14ac:dyDescent="0.2">
      <c r="A626" s="25" t="s">
        <v>37</v>
      </c>
      <c r="B626" s="25" t="s">
        <v>106</v>
      </c>
      <c r="C626" s="25" t="s">
        <v>56</v>
      </c>
      <c r="D626" s="25" t="s">
        <v>23</v>
      </c>
      <c r="E626" s="25" t="s">
        <v>1917</v>
      </c>
      <c r="F626" s="2">
        <v>40838</v>
      </c>
      <c r="G626" s="23" t="str">
        <f>TEXT(Table2[[#This Row],[Order-Date]],"mmm")</f>
        <v>Oct</v>
      </c>
      <c r="H626">
        <v>2011</v>
      </c>
      <c r="I626">
        <v>174683320</v>
      </c>
      <c r="J626" s="2">
        <v>40613</v>
      </c>
      <c r="K626" s="23">
        <f>WEEKDAY(#REF!,1)</f>
        <v>6</v>
      </c>
      <c r="L626" s="25" t="str">
        <f>IF(#REF!&gt;=#REF!,#REF!-#REF!,"")</f>
        <v/>
      </c>
      <c r="M626" s="4">
        <v>1531</v>
      </c>
      <c r="N626" s="5">
        <v>421.89</v>
      </c>
      <c r="O626" s="5">
        <v>364.69</v>
      </c>
      <c r="P626" s="5">
        <v>57.2</v>
      </c>
      <c r="Q626" s="5">
        <f>#REF!*#REF!</f>
        <v>558340.39</v>
      </c>
      <c r="R626" s="5">
        <v>87573.2</v>
      </c>
      <c r="S626" s="5">
        <f>#REF!-#REF!</f>
        <v>-470767.19</v>
      </c>
      <c r="T626" s="36">
        <f t="shared" si="9"/>
        <v>-0.84315445995228799</v>
      </c>
    </row>
    <row r="627" spans="1:20" x14ac:dyDescent="0.2">
      <c r="A627" s="25" t="s">
        <v>40</v>
      </c>
      <c r="B627" s="25" t="s">
        <v>188</v>
      </c>
      <c r="C627" s="25" t="s">
        <v>85</v>
      </c>
      <c r="D627" s="25" t="s">
        <v>27</v>
      </c>
      <c r="E627" s="25" t="s">
        <v>1917</v>
      </c>
      <c r="F627" s="2">
        <v>40843</v>
      </c>
      <c r="G627" s="23" t="str">
        <f>TEXT(Table2[[#This Row],[Order-Date]],"mmm")</f>
        <v>Oct</v>
      </c>
      <c r="H627">
        <v>2011</v>
      </c>
      <c r="I627">
        <v>755647647</v>
      </c>
      <c r="J627" s="2">
        <v>40798</v>
      </c>
      <c r="K627" s="23">
        <f>WEEKDAY(#REF!,1)</f>
        <v>2</v>
      </c>
      <c r="L627" s="25" t="str">
        <f>IF(#REF!&gt;=#REF!,#REF!-#REF!,"")</f>
        <v/>
      </c>
      <c r="M627" s="4">
        <v>1786</v>
      </c>
      <c r="N627" s="5">
        <v>668.27</v>
      </c>
      <c r="O627" s="5">
        <v>502.54</v>
      </c>
      <c r="P627" s="5">
        <v>165.73</v>
      </c>
      <c r="Q627" s="5">
        <f>#REF!*#REF!</f>
        <v>897536.44</v>
      </c>
      <c r="R627" s="5">
        <v>295993.78000000003</v>
      </c>
      <c r="S627" s="5">
        <f>#REF!-#REF!</f>
        <v>-601542.66</v>
      </c>
      <c r="T627" s="36">
        <f t="shared" si="9"/>
        <v>-0.67021530624427905</v>
      </c>
    </row>
    <row r="628" spans="1:20" x14ac:dyDescent="0.2">
      <c r="A628" s="25" t="s">
        <v>46</v>
      </c>
      <c r="B628" s="25" t="s">
        <v>141</v>
      </c>
      <c r="C628" s="25" t="s">
        <v>56</v>
      </c>
      <c r="D628" s="25" t="s">
        <v>23</v>
      </c>
      <c r="E628" s="25" t="s">
        <v>1917</v>
      </c>
      <c r="F628" s="2">
        <v>40709</v>
      </c>
      <c r="G628" s="23" t="str">
        <f>TEXT(Table2[[#This Row],[Order-Date]],"mmm")</f>
        <v>Jun</v>
      </c>
      <c r="H628">
        <v>2011</v>
      </c>
      <c r="I628">
        <v>361424291</v>
      </c>
      <c r="J628" s="2">
        <v>40670</v>
      </c>
      <c r="K628" s="23">
        <f>WEEKDAY(#REF!,1)</f>
        <v>7</v>
      </c>
      <c r="L628" s="25" t="str">
        <f>IF(#REF!&gt;=#REF!,#REF!-#REF!,"")</f>
        <v/>
      </c>
      <c r="M628" s="4">
        <v>2334</v>
      </c>
      <c r="N628" s="5">
        <v>421.89</v>
      </c>
      <c r="O628" s="5">
        <v>364.69</v>
      </c>
      <c r="P628" s="5">
        <v>57.2</v>
      </c>
      <c r="Q628" s="5">
        <f>#REF!*#REF!</f>
        <v>851186.46</v>
      </c>
      <c r="R628" s="5">
        <v>133504.79999999999</v>
      </c>
      <c r="S628" s="5">
        <f>#REF!-#REF!</f>
        <v>-717681.66</v>
      </c>
      <c r="T628" s="36">
        <f t="shared" si="9"/>
        <v>-0.84315445995228799</v>
      </c>
    </row>
    <row r="629" spans="1:20" x14ac:dyDescent="0.2">
      <c r="A629" s="25" t="s">
        <v>46</v>
      </c>
      <c r="B629" s="25" t="s">
        <v>194</v>
      </c>
      <c r="C629" s="25" t="s">
        <v>22</v>
      </c>
      <c r="D629" s="25" t="s">
        <v>23</v>
      </c>
      <c r="E629" s="25" t="s">
        <v>1917</v>
      </c>
      <c r="F629" s="2">
        <v>42657</v>
      </c>
      <c r="G629" s="23" t="str">
        <f>TEXT(Table2[[#This Row],[Order-Date]],"mmm")</f>
        <v>Oct</v>
      </c>
      <c r="H629">
        <v>2016</v>
      </c>
      <c r="I629">
        <v>873312079</v>
      </c>
      <c r="J629" s="2">
        <v>42665</v>
      </c>
      <c r="K629" s="23">
        <f>WEEKDAY(#REF!,1)</f>
        <v>7</v>
      </c>
      <c r="L629" s="25">
        <f>IF(#REF!&gt;=#REF!,#REF!-#REF!,"")</f>
        <v>8</v>
      </c>
      <c r="M629" s="4">
        <v>1306</v>
      </c>
      <c r="N629" s="5">
        <v>255.28</v>
      </c>
      <c r="O629" s="5">
        <v>159.41999999999999</v>
      </c>
      <c r="P629" s="5">
        <v>95.86</v>
      </c>
      <c r="Q629" s="5">
        <f>#REF!*#REF!</f>
        <v>208202.52</v>
      </c>
      <c r="R629" s="5">
        <v>125193.16</v>
      </c>
      <c r="S629" s="5">
        <f>#REF!-#REF!</f>
        <v>-83009.36</v>
      </c>
      <c r="T629" s="36">
        <f t="shared" si="9"/>
        <v>-0.39869527035503699</v>
      </c>
    </row>
    <row r="630" spans="1:20" x14ac:dyDescent="0.2">
      <c r="A630" s="25" t="s">
        <v>29</v>
      </c>
      <c r="B630" s="25" t="s">
        <v>57</v>
      </c>
      <c r="C630" s="25" t="s">
        <v>31</v>
      </c>
      <c r="D630" s="25" t="s">
        <v>27</v>
      </c>
      <c r="E630" s="25" t="s">
        <v>1918</v>
      </c>
      <c r="F630" s="2">
        <v>40943</v>
      </c>
      <c r="G630" s="23" t="str">
        <f>TEXT(Table2[[#This Row],[Order-Date]],"mmm")</f>
        <v>Feb</v>
      </c>
      <c r="H630">
        <v>2012</v>
      </c>
      <c r="I630">
        <v>192922341</v>
      </c>
      <c r="J630" s="2">
        <v>40913</v>
      </c>
      <c r="K630" s="23">
        <f>WEEKDAY(#REF!,1)</f>
        <v>5</v>
      </c>
      <c r="L630" s="25" t="str">
        <f>IF(#REF!&gt;=#REF!,#REF!-#REF!,"")</f>
        <v/>
      </c>
      <c r="M630" s="4">
        <v>8863</v>
      </c>
      <c r="N630" s="5">
        <v>47.45</v>
      </c>
      <c r="O630" s="5">
        <v>31.79</v>
      </c>
      <c r="P630" s="5">
        <v>15.66</v>
      </c>
      <c r="Q630" s="5">
        <f>#REF!*#REF!</f>
        <v>281754.77</v>
      </c>
      <c r="R630" s="5">
        <v>138794.57999999999</v>
      </c>
      <c r="S630" s="5">
        <f>#REF!-#REF!</f>
        <v>-142960.19</v>
      </c>
      <c r="T630" s="36">
        <f t="shared" si="9"/>
        <v>-0.50739226171752105</v>
      </c>
    </row>
    <row r="631" spans="1:20" x14ac:dyDescent="0.2">
      <c r="A631" s="25" t="s">
        <v>29</v>
      </c>
      <c r="B631" s="25" t="s">
        <v>131</v>
      </c>
      <c r="C631" s="25" t="s">
        <v>34</v>
      </c>
      <c r="D631" s="25" t="s">
        <v>23</v>
      </c>
      <c r="E631" s="25" t="s">
        <v>1916</v>
      </c>
      <c r="F631" s="2">
        <v>42800</v>
      </c>
      <c r="G631" s="23" t="str">
        <f>TEXT(Table2[[#This Row],[Order-Date]],"mmm")</f>
        <v>Mar</v>
      </c>
      <c r="H631">
        <v>2017</v>
      </c>
      <c r="I631">
        <v>792178905</v>
      </c>
      <c r="J631" s="2">
        <v>42937</v>
      </c>
      <c r="K631" s="23">
        <f>WEEKDAY(#REF!,1)</f>
        <v>6</v>
      </c>
      <c r="L631" s="25">
        <f>IF(#REF!&gt;=#REF!,#REF!-#REF!,"")</f>
        <v>137</v>
      </c>
      <c r="M631" s="4">
        <v>2197</v>
      </c>
      <c r="N631" s="5">
        <v>205.7</v>
      </c>
      <c r="O631" s="5">
        <v>117.11</v>
      </c>
      <c r="P631" s="5">
        <v>88.59</v>
      </c>
      <c r="Q631" s="5">
        <f>#REF!*#REF!</f>
        <v>257290.67</v>
      </c>
      <c r="R631" s="5">
        <v>194632.23</v>
      </c>
      <c r="S631" s="5">
        <f>#REF!-#REF!</f>
        <v>-62658.44</v>
      </c>
      <c r="T631" s="36">
        <f t="shared" si="9"/>
        <v>-0.24353172231235601</v>
      </c>
    </row>
    <row r="632" spans="1:20" x14ac:dyDescent="0.2">
      <c r="A632" s="25" t="s">
        <v>46</v>
      </c>
      <c r="B632" s="25" t="s">
        <v>190</v>
      </c>
      <c r="C632" s="25" t="s">
        <v>22</v>
      </c>
      <c r="D632" s="25" t="s">
        <v>23</v>
      </c>
      <c r="E632" s="25" t="s">
        <v>1918</v>
      </c>
      <c r="F632" s="2">
        <v>42028</v>
      </c>
      <c r="G632" s="23" t="str">
        <f>TEXT(Table2[[#This Row],[Order-Date]],"mmm")</f>
        <v>Jan</v>
      </c>
      <c r="H632">
        <v>2015</v>
      </c>
      <c r="I632">
        <v>263318097</v>
      </c>
      <c r="J632" s="2">
        <v>42097</v>
      </c>
      <c r="K632" s="23">
        <f>WEEKDAY(#REF!,1)</f>
        <v>6</v>
      </c>
      <c r="L632" s="25">
        <f>IF(#REF!&gt;=#REF!,#REF!-#REF!,"")</f>
        <v>69</v>
      </c>
      <c r="M632" s="4">
        <v>531</v>
      </c>
      <c r="N632" s="5">
        <v>255.28</v>
      </c>
      <c r="O632" s="5">
        <v>159.41999999999999</v>
      </c>
      <c r="P632" s="5">
        <v>95.86</v>
      </c>
      <c r="Q632" s="5">
        <f>#REF!*#REF!</f>
        <v>84652.02</v>
      </c>
      <c r="R632" s="5">
        <v>50901.66</v>
      </c>
      <c r="S632" s="5">
        <f>#REF!-#REF!</f>
        <v>-33750.36</v>
      </c>
      <c r="T632" s="36">
        <f t="shared" si="9"/>
        <v>-0.39869527035503699</v>
      </c>
    </row>
    <row r="633" spans="1:20" x14ac:dyDescent="0.2">
      <c r="A633" s="25" t="s">
        <v>46</v>
      </c>
      <c r="B633" s="25" t="s">
        <v>103</v>
      </c>
      <c r="C633" s="25" t="s">
        <v>49</v>
      </c>
      <c r="D633" s="25" t="s">
        <v>23</v>
      </c>
      <c r="E633" s="25" t="s">
        <v>1917</v>
      </c>
      <c r="F633" s="2">
        <v>42345</v>
      </c>
      <c r="G633" s="23" t="str">
        <f>TEXT(Table2[[#This Row],[Order-Date]],"mmm")</f>
        <v>Dec</v>
      </c>
      <c r="H633">
        <v>2015</v>
      </c>
      <c r="I633">
        <v>768888747</v>
      </c>
      <c r="J633" s="2">
        <v>42214</v>
      </c>
      <c r="K633" s="23">
        <f>WEEKDAY(#REF!,1)</f>
        <v>4</v>
      </c>
      <c r="L633" s="25" t="str">
        <f>IF(#REF!&gt;=#REF!,#REF!-#REF!,"")</f>
        <v/>
      </c>
      <c r="M633" s="4">
        <v>122</v>
      </c>
      <c r="N633" s="5">
        <v>651.21</v>
      </c>
      <c r="O633" s="5">
        <v>524.96</v>
      </c>
      <c r="P633" s="5">
        <v>126.25</v>
      </c>
      <c r="Q633" s="5">
        <f>#REF!*#REF!</f>
        <v>64045.120000000003</v>
      </c>
      <c r="R633" s="5">
        <v>15402.5</v>
      </c>
      <c r="S633" s="5">
        <f>#REF!-#REF!</f>
        <v>-48642.62</v>
      </c>
      <c r="T633" s="36">
        <f t="shared" si="9"/>
        <v>-0.75950548613227697</v>
      </c>
    </row>
    <row r="634" spans="1:20" x14ac:dyDescent="0.2">
      <c r="A634" s="25" t="s">
        <v>37</v>
      </c>
      <c r="B634" s="25" t="s">
        <v>48</v>
      </c>
      <c r="C634" s="25" t="s">
        <v>85</v>
      </c>
      <c r="D634" s="25" t="s">
        <v>27</v>
      </c>
      <c r="E634" s="25" t="s">
        <v>1917</v>
      </c>
      <c r="F634" s="2">
        <v>42029</v>
      </c>
      <c r="G634" s="23" t="str">
        <f>TEXT(Table2[[#This Row],[Order-Date]],"mmm")</f>
        <v>Jan</v>
      </c>
      <c r="H634">
        <v>2015</v>
      </c>
      <c r="I634">
        <v>491752183</v>
      </c>
      <c r="J634" s="2">
        <v>42157</v>
      </c>
      <c r="K634" s="23">
        <f>WEEKDAY(#REF!,1)</f>
        <v>3</v>
      </c>
      <c r="L634" s="25">
        <f>IF(#REF!&gt;=#REF!,#REF!-#REF!,"")</f>
        <v>128</v>
      </c>
      <c r="M634" s="4">
        <v>9254</v>
      </c>
      <c r="N634" s="5">
        <v>668.27</v>
      </c>
      <c r="O634" s="5">
        <v>502.54</v>
      </c>
      <c r="P634" s="5">
        <v>165.73</v>
      </c>
      <c r="Q634" s="5">
        <f>#REF!*#REF!</f>
        <v>4650505.16</v>
      </c>
      <c r="R634" s="5">
        <v>1533665.42</v>
      </c>
      <c r="S634" s="5">
        <f>#REF!-#REF!</f>
        <v>-3116839.74</v>
      </c>
      <c r="T634" s="36">
        <f t="shared" si="9"/>
        <v>-0.67021530624427905</v>
      </c>
    </row>
    <row r="635" spans="1:20" x14ac:dyDescent="0.2">
      <c r="A635" s="25" t="s">
        <v>37</v>
      </c>
      <c r="B635" s="25" t="s">
        <v>79</v>
      </c>
      <c r="C635" s="25" t="s">
        <v>65</v>
      </c>
      <c r="D635" s="25" t="s">
        <v>27</v>
      </c>
      <c r="E635" s="25" t="s">
        <v>1917</v>
      </c>
      <c r="F635" s="2">
        <v>41932</v>
      </c>
      <c r="G635" s="23" t="str">
        <f>TEXT(Table2[[#This Row],[Order-Date]],"mmm")</f>
        <v>Oct</v>
      </c>
      <c r="H635">
        <v>2014</v>
      </c>
      <c r="I635">
        <v>385082232</v>
      </c>
      <c r="J635" s="2">
        <v>41971</v>
      </c>
      <c r="K635" s="23">
        <f>WEEKDAY(#REF!,1)</f>
        <v>6</v>
      </c>
      <c r="L635" s="25">
        <f>IF(#REF!&gt;=#REF!,#REF!-#REF!,"")</f>
        <v>39</v>
      </c>
      <c r="M635" s="4">
        <v>3245</v>
      </c>
      <c r="N635" s="5">
        <v>9.33</v>
      </c>
      <c r="O635" s="5">
        <v>6.92</v>
      </c>
      <c r="P635" s="5">
        <v>2.41</v>
      </c>
      <c r="Q635" s="5">
        <f>#REF!*#REF!</f>
        <v>22455.4</v>
      </c>
      <c r="R635" s="5">
        <v>7820.45</v>
      </c>
      <c r="S635" s="5">
        <f>#REF!-#REF!</f>
        <v>-14634.95</v>
      </c>
      <c r="T635" s="36">
        <f t="shared" si="9"/>
        <v>-0.65173410404624299</v>
      </c>
    </row>
    <row r="636" spans="1:20" x14ac:dyDescent="0.2">
      <c r="A636" s="25" t="s">
        <v>20</v>
      </c>
      <c r="B636" s="25" t="s">
        <v>217</v>
      </c>
      <c r="C636" s="25" t="s">
        <v>56</v>
      </c>
      <c r="D636" s="25" t="s">
        <v>27</v>
      </c>
      <c r="E636" s="25" t="s">
        <v>1918</v>
      </c>
      <c r="F636" s="2">
        <v>42700</v>
      </c>
      <c r="G636" s="23" t="str">
        <f>TEXT(Table2[[#This Row],[Order-Date]],"mmm")</f>
        <v>Nov</v>
      </c>
      <c r="H636">
        <v>2016</v>
      </c>
      <c r="I636">
        <v>122365224</v>
      </c>
      <c r="J636" s="2">
        <v>42726</v>
      </c>
      <c r="K636" s="23">
        <f>WEEKDAY(#REF!,1)</f>
        <v>5</v>
      </c>
      <c r="L636" s="25">
        <f>IF(#REF!&gt;=#REF!,#REF!-#REF!,"")</f>
        <v>26</v>
      </c>
      <c r="M636" s="4">
        <v>9444</v>
      </c>
      <c r="N636" s="5">
        <v>421.89</v>
      </c>
      <c r="O636" s="5">
        <v>364.69</v>
      </c>
      <c r="P636" s="5">
        <v>57.2</v>
      </c>
      <c r="Q636" s="5">
        <f>#REF!*#REF!</f>
        <v>3444132.36</v>
      </c>
      <c r="R636" s="5">
        <v>540196.80000000005</v>
      </c>
      <c r="S636" s="5">
        <f>#REF!-#REF!</f>
        <v>-2903935.56</v>
      </c>
      <c r="T636" s="36">
        <f t="shared" si="9"/>
        <v>-0.84315445995228799</v>
      </c>
    </row>
    <row r="637" spans="1:20" x14ac:dyDescent="0.2">
      <c r="A637" s="25" t="s">
        <v>20</v>
      </c>
      <c r="B637" s="25" t="s">
        <v>121</v>
      </c>
      <c r="C637" s="25" t="s">
        <v>85</v>
      </c>
      <c r="D637" s="25" t="s">
        <v>23</v>
      </c>
      <c r="E637" s="25" t="s">
        <v>1917</v>
      </c>
      <c r="F637" s="2">
        <v>41429</v>
      </c>
      <c r="G637" s="23" t="str">
        <f>TEXT(Table2[[#This Row],[Order-Date]],"mmm")</f>
        <v>Jun</v>
      </c>
      <c r="H637">
        <v>2013</v>
      </c>
      <c r="I637">
        <v>347399985</v>
      </c>
      <c r="J637" s="2">
        <v>41413</v>
      </c>
      <c r="K637" s="23">
        <f>WEEKDAY(#REF!,1)</f>
        <v>1</v>
      </c>
      <c r="L637" s="25" t="str">
        <f>IF(#REF!&gt;=#REF!,#REF!-#REF!,"")</f>
        <v/>
      </c>
      <c r="M637" s="4">
        <v>2231</v>
      </c>
      <c r="N637" s="5">
        <v>668.27</v>
      </c>
      <c r="O637" s="5">
        <v>502.54</v>
      </c>
      <c r="P637" s="5">
        <v>165.73</v>
      </c>
      <c r="Q637" s="5">
        <f>#REF!*#REF!</f>
        <v>1121166.74</v>
      </c>
      <c r="R637" s="5">
        <v>369743.63</v>
      </c>
      <c r="S637" s="5">
        <f>#REF!-#REF!</f>
        <v>-751423.11</v>
      </c>
      <c r="T637" s="36">
        <f t="shared" si="9"/>
        <v>-0.67021530624427905</v>
      </c>
    </row>
    <row r="638" spans="1:20" x14ac:dyDescent="0.2">
      <c r="A638" s="25" t="s">
        <v>29</v>
      </c>
      <c r="B638" s="25" t="s">
        <v>112</v>
      </c>
      <c r="C638" s="25" t="s">
        <v>31</v>
      </c>
      <c r="D638" s="25" t="s">
        <v>23</v>
      </c>
      <c r="E638" s="25" t="s">
        <v>1915</v>
      </c>
      <c r="F638" s="2">
        <v>40897</v>
      </c>
      <c r="G638" s="23" t="str">
        <f>TEXT(Table2[[#This Row],[Order-Date]],"mmm")</f>
        <v>Dec</v>
      </c>
      <c r="H638">
        <v>2011</v>
      </c>
      <c r="I638">
        <v>424297845</v>
      </c>
      <c r="J638" s="2">
        <v>41122</v>
      </c>
      <c r="K638" s="23">
        <f>WEEKDAY(#REF!,1)</f>
        <v>4</v>
      </c>
      <c r="L638" s="25">
        <f>IF(#REF!&gt;=#REF!,#REF!-#REF!,"")</f>
        <v>225</v>
      </c>
      <c r="M638" s="4">
        <v>8016</v>
      </c>
      <c r="N638" s="5">
        <v>47.45</v>
      </c>
      <c r="O638" s="5">
        <v>31.79</v>
      </c>
      <c r="P638" s="5">
        <v>15.66</v>
      </c>
      <c r="Q638" s="5">
        <f>#REF!*#REF!</f>
        <v>254828.64</v>
      </c>
      <c r="R638" s="5">
        <v>125530.56</v>
      </c>
      <c r="S638" s="5">
        <f>#REF!-#REF!</f>
        <v>-129298.08</v>
      </c>
      <c r="T638" s="36">
        <f t="shared" si="9"/>
        <v>-0.50739226171752105</v>
      </c>
    </row>
    <row r="639" spans="1:20" x14ac:dyDescent="0.2">
      <c r="A639" s="25" t="s">
        <v>46</v>
      </c>
      <c r="B639" s="25" t="s">
        <v>220</v>
      </c>
      <c r="C639" s="25" t="s">
        <v>49</v>
      </c>
      <c r="D639" s="25" t="s">
        <v>27</v>
      </c>
      <c r="E639" s="25" t="s">
        <v>1915</v>
      </c>
      <c r="F639" s="2">
        <v>40479</v>
      </c>
      <c r="G639" s="23" t="str">
        <f>TEXT(Table2[[#This Row],[Order-Date]],"mmm")</f>
        <v>Oct</v>
      </c>
      <c r="H639">
        <v>2010</v>
      </c>
      <c r="I639">
        <v>687482631</v>
      </c>
      <c r="J639" s="2">
        <v>40503</v>
      </c>
      <c r="K639" s="23">
        <f>WEEKDAY(#REF!,1)</f>
        <v>1</v>
      </c>
      <c r="L639" s="25">
        <f>IF(#REF!&gt;=#REF!,#REF!-#REF!,"")</f>
        <v>24</v>
      </c>
      <c r="M639" s="4">
        <v>243</v>
      </c>
      <c r="N639" s="5">
        <v>651.21</v>
      </c>
      <c r="O639" s="5">
        <v>524.96</v>
      </c>
      <c r="P639" s="5">
        <v>126.25</v>
      </c>
      <c r="Q639" s="5">
        <f>#REF!*#REF!</f>
        <v>127565.28</v>
      </c>
      <c r="R639" s="5">
        <v>30678.75</v>
      </c>
      <c r="S639" s="5">
        <f>#REF!-#REF!</f>
        <v>-96886.53</v>
      </c>
      <c r="T639" s="36">
        <f t="shared" si="9"/>
        <v>-0.75950548613227697</v>
      </c>
    </row>
    <row r="640" spans="1:20" x14ac:dyDescent="0.2">
      <c r="A640" s="25" t="s">
        <v>40</v>
      </c>
      <c r="B640" s="25" t="s">
        <v>101</v>
      </c>
      <c r="C640" s="25" t="s">
        <v>51</v>
      </c>
      <c r="D640" s="25" t="s">
        <v>27</v>
      </c>
      <c r="E640" s="25" t="s">
        <v>1917</v>
      </c>
      <c r="F640" s="2">
        <v>42525</v>
      </c>
      <c r="G640" s="23" t="str">
        <f>TEXT(Table2[[#This Row],[Order-Date]],"mmm")</f>
        <v>Jun</v>
      </c>
      <c r="H640">
        <v>2016</v>
      </c>
      <c r="I640">
        <v>191690671</v>
      </c>
      <c r="J640" s="2">
        <v>42508</v>
      </c>
      <c r="K640" s="23">
        <f>WEEKDAY(#REF!,1)</f>
        <v>4</v>
      </c>
      <c r="L640" s="25" t="str">
        <f>IF(#REF!&gt;=#REF!,#REF!-#REF!,"")</f>
        <v/>
      </c>
      <c r="M640" s="4">
        <v>4384</v>
      </c>
      <c r="N640" s="5">
        <v>437.2</v>
      </c>
      <c r="O640" s="5">
        <v>263.33</v>
      </c>
      <c r="P640" s="5">
        <v>173.87</v>
      </c>
      <c r="Q640" s="5">
        <f>#REF!*#REF!</f>
        <v>1154438.72</v>
      </c>
      <c r="R640" s="5">
        <v>762246.08</v>
      </c>
      <c r="S640" s="5">
        <f>#REF!-#REF!</f>
        <v>-392192.64</v>
      </c>
      <c r="T640" s="36">
        <f t="shared" si="9"/>
        <v>-0.33972581931416901</v>
      </c>
    </row>
    <row r="641" spans="1:20" x14ac:dyDescent="0.2">
      <c r="A641" s="25" t="s">
        <v>40</v>
      </c>
      <c r="B641" s="25" t="s">
        <v>221</v>
      </c>
      <c r="C641" s="25" t="s">
        <v>34</v>
      </c>
      <c r="D641" s="25" t="s">
        <v>23</v>
      </c>
      <c r="E641" s="25" t="s">
        <v>1918</v>
      </c>
      <c r="F641" s="2">
        <v>42624</v>
      </c>
      <c r="G641" s="23" t="str">
        <f>TEXT(Table2[[#This Row],[Order-Date]],"mmm")</f>
        <v>Sep</v>
      </c>
      <c r="H641">
        <v>2016</v>
      </c>
      <c r="I641">
        <v>761970794</v>
      </c>
      <c r="J641" s="2">
        <v>42724</v>
      </c>
      <c r="K641" s="23">
        <f>WEEKDAY(#REF!,1)</f>
        <v>3</v>
      </c>
      <c r="L641" s="25">
        <f>IF(#REF!&gt;=#REF!,#REF!-#REF!,"")</f>
        <v>100</v>
      </c>
      <c r="M641" s="4">
        <v>2945</v>
      </c>
      <c r="N641" s="5">
        <v>205.7</v>
      </c>
      <c r="O641" s="5">
        <v>117.11</v>
      </c>
      <c r="P641" s="5">
        <v>88.59</v>
      </c>
      <c r="Q641" s="5">
        <f>#REF!*#REF!</f>
        <v>344888.95</v>
      </c>
      <c r="R641" s="5">
        <v>260897.55</v>
      </c>
      <c r="S641" s="5">
        <f>#REF!-#REF!</f>
        <v>-83991.400000000096</v>
      </c>
      <c r="T641" s="36">
        <f t="shared" si="9"/>
        <v>-0.24353172231235601</v>
      </c>
    </row>
    <row r="642" spans="1:20" x14ac:dyDescent="0.2">
      <c r="A642" s="25" t="s">
        <v>29</v>
      </c>
      <c r="B642" s="25" t="s">
        <v>214</v>
      </c>
      <c r="C642" s="25" t="s">
        <v>22</v>
      </c>
      <c r="D642" s="25" t="s">
        <v>23</v>
      </c>
      <c r="E642" s="25" t="s">
        <v>1917</v>
      </c>
      <c r="F642" s="2">
        <v>42878</v>
      </c>
      <c r="G642" s="23" t="str">
        <f>TEXT(Table2[[#This Row],[Order-Date]],"mmm")</f>
        <v>May</v>
      </c>
      <c r="H642">
        <v>2017</v>
      </c>
      <c r="I642">
        <v>243684327</v>
      </c>
      <c r="J642" s="2">
        <v>42885</v>
      </c>
      <c r="K642" s="23">
        <f>WEEKDAY(#REF!,1)</f>
        <v>3</v>
      </c>
      <c r="L642" s="25">
        <f>IF(#REF!&gt;=#REF!,#REF!-#REF!,"")</f>
        <v>7</v>
      </c>
      <c r="M642" s="4">
        <v>462</v>
      </c>
      <c r="N642" s="5">
        <v>255.28</v>
      </c>
      <c r="O642" s="5">
        <v>159.41999999999999</v>
      </c>
      <c r="P642" s="5">
        <v>95.86</v>
      </c>
      <c r="Q642" s="5">
        <f>#REF!*#REF!</f>
        <v>73652.039999999994</v>
      </c>
      <c r="R642" s="5">
        <v>44287.32</v>
      </c>
      <c r="S642" s="5">
        <f>#REF!-#REF!</f>
        <v>-29364.720000000001</v>
      </c>
      <c r="T642" s="36">
        <f t="shared" si="9"/>
        <v>-0.39869527035503699</v>
      </c>
    </row>
    <row r="643" spans="1:20" x14ac:dyDescent="0.2">
      <c r="A643" s="25" t="s">
        <v>29</v>
      </c>
      <c r="B643" s="25" t="s">
        <v>89</v>
      </c>
      <c r="C643" s="25" t="s">
        <v>42</v>
      </c>
      <c r="D643" s="25" t="s">
        <v>27</v>
      </c>
      <c r="E643" s="25" t="s">
        <v>1915</v>
      </c>
      <c r="F643" s="2">
        <v>41095</v>
      </c>
      <c r="G643" s="23" t="str">
        <f>TEXT(Table2[[#This Row],[Order-Date]],"mmm")</f>
        <v>Jul</v>
      </c>
      <c r="H643">
        <v>2012</v>
      </c>
      <c r="I643">
        <v>152505099</v>
      </c>
      <c r="J643" s="2">
        <v>41048</v>
      </c>
      <c r="K643" s="23">
        <f>WEEKDAY(#REF!,1)</f>
        <v>7</v>
      </c>
      <c r="L643" s="25" t="str">
        <f>IF(#REF!&gt;=#REF!,#REF!-#REF!,"")</f>
        <v/>
      </c>
      <c r="M643" s="4">
        <v>8503</v>
      </c>
      <c r="N643" s="5">
        <v>109.28</v>
      </c>
      <c r="O643" s="5">
        <v>35.840000000000003</v>
      </c>
      <c r="P643" s="5">
        <v>73.44</v>
      </c>
      <c r="Q643" s="5">
        <f>#REF!*#REF!</f>
        <v>304747.52000000002</v>
      </c>
      <c r="R643" s="5">
        <v>624460.31999999995</v>
      </c>
      <c r="S643" s="5">
        <f>#REF!-#REF!</f>
        <v>319712.8</v>
      </c>
      <c r="T643" s="36">
        <f t="shared" ref="T643:T706" si="10">S643/Q643</f>
        <v>1.0491071428571399</v>
      </c>
    </row>
    <row r="644" spans="1:20" x14ac:dyDescent="0.2">
      <c r="A644" s="25" t="s">
        <v>37</v>
      </c>
      <c r="B644" s="25" t="s">
        <v>79</v>
      </c>
      <c r="C644" s="25" t="s">
        <v>34</v>
      </c>
      <c r="D644" s="25" t="s">
        <v>23</v>
      </c>
      <c r="E644" s="25" t="s">
        <v>1915</v>
      </c>
      <c r="F644" s="2">
        <v>41005</v>
      </c>
      <c r="G644" s="23" t="str">
        <f>TEXT(Table2[[#This Row],[Order-Date]],"mmm")</f>
        <v>Apr</v>
      </c>
      <c r="H644">
        <v>2012</v>
      </c>
      <c r="I644">
        <v>724419438</v>
      </c>
      <c r="J644" s="2">
        <v>41106</v>
      </c>
      <c r="K644" s="23">
        <f>WEEKDAY(#REF!,1)</f>
        <v>2</v>
      </c>
      <c r="L644" s="25">
        <f>IF(#REF!&gt;=#REF!,#REF!-#REF!,"")</f>
        <v>101</v>
      </c>
      <c r="M644" s="4">
        <v>665</v>
      </c>
      <c r="N644" s="5">
        <v>205.7</v>
      </c>
      <c r="O644" s="5">
        <v>117.11</v>
      </c>
      <c r="P644" s="5">
        <v>88.59</v>
      </c>
      <c r="Q644" s="5">
        <f>#REF!*#REF!</f>
        <v>77878.149999999994</v>
      </c>
      <c r="R644" s="5">
        <v>58912.35</v>
      </c>
      <c r="S644" s="5">
        <f>#REF!-#REF!</f>
        <v>-18965.8</v>
      </c>
      <c r="T644" s="36">
        <f t="shared" si="10"/>
        <v>-0.24353172231235601</v>
      </c>
    </row>
    <row r="645" spans="1:20" x14ac:dyDescent="0.2">
      <c r="A645" s="25" t="s">
        <v>32</v>
      </c>
      <c r="B645" s="25" t="s">
        <v>209</v>
      </c>
      <c r="C645" s="25" t="s">
        <v>85</v>
      </c>
      <c r="D645" s="25" t="s">
        <v>27</v>
      </c>
      <c r="E645" s="25" t="s">
        <v>1915</v>
      </c>
      <c r="F645" s="2">
        <v>40345</v>
      </c>
      <c r="G645" s="23" t="str">
        <f>TEXT(Table2[[#This Row],[Order-Date]],"mmm")</f>
        <v>Jun</v>
      </c>
      <c r="H645">
        <v>2010</v>
      </c>
      <c r="I645">
        <v>465726172</v>
      </c>
      <c r="J645" s="2">
        <v>40336</v>
      </c>
      <c r="K645" s="23">
        <f>WEEKDAY(#REF!,1)</f>
        <v>2</v>
      </c>
      <c r="L645" s="25" t="str">
        <f>IF(#REF!&gt;=#REF!,#REF!-#REF!,"")</f>
        <v/>
      </c>
      <c r="M645" s="4">
        <v>7579</v>
      </c>
      <c r="N645" s="5">
        <v>668.27</v>
      </c>
      <c r="O645" s="5">
        <v>502.54</v>
      </c>
      <c r="P645" s="5">
        <v>165.73</v>
      </c>
      <c r="Q645" s="5">
        <f>#REF!*#REF!</f>
        <v>3808750.66</v>
      </c>
      <c r="R645" s="5">
        <v>1256067.67</v>
      </c>
      <c r="S645" s="5">
        <f>#REF!-#REF!</f>
        <v>-2552682.9900000002</v>
      </c>
      <c r="T645" s="36">
        <f t="shared" si="10"/>
        <v>-0.67021530624427905</v>
      </c>
    </row>
    <row r="646" spans="1:20" x14ac:dyDescent="0.2">
      <c r="A646" s="25" t="s">
        <v>29</v>
      </c>
      <c r="B646" s="25" t="s">
        <v>224</v>
      </c>
      <c r="C646" s="25" t="s">
        <v>22</v>
      </c>
      <c r="D646" s="25" t="s">
        <v>23</v>
      </c>
      <c r="E646" s="25" t="s">
        <v>1916</v>
      </c>
      <c r="F646" s="2">
        <v>42179</v>
      </c>
      <c r="G646" s="23" t="str">
        <f>TEXT(Table2[[#This Row],[Order-Date]],"mmm")</f>
        <v>Jun</v>
      </c>
      <c r="H646">
        <v>2015</v>
      </c>
      <c r="I646">
        <v>203036630</v>
      </c>
      <c r="J646" s="2">
        <v>42213</v>
      </c>
      <c r="K646" s="23">
        <f>WEEKDAY(#REF!,1)</f>
        <v>3</v>
      </c>
      <c r="L646" s="25">
        <f>IF(#REF!&gt;=#REF!,#REF!-#REF!,"")</f>
        <v>34</v>
      </c>
      <c r="M646" s="4">
        <v>1905</v>
      </c>
      <c r="N646" s="5">
        <v>255.28</v>
      </c>
      <c r="O646" s="5">
        <v>159.41999999999999</v>
      </c>
      <c r="P646" s="5">
        <v>95.86</v>
      </c>
      <c r="Q646" s="5">
        <f>#REF!*#REF!</f>
        <v>303695.09999999998</v>
      </c>
      <c r="R646" s="5">
        <v>182613.3</v>
      </c>
      <c r="S646" s="5">
        <f>#REF!-#REF!</f>
        <v>-121081.8</v>
      </c>
      <c r="T646" s="36">
        <f t="shared" si="10"/>
        <v>-0.39869527035503699</v>
      </c>
    </row>
    <row r="647" spans="1:20" x14ac:dyDescent="0.2">
      <c r="A647" s="25" t="s">
        <v>46</v>
      </c>
      <c r="B647" s="25" t="s">
        <v>172</v>
      </c>
      <c r="C647" s="25" t="s">
        <v>56</v>
      </c>
      <c r="D647" s="25" t="s">
        <v>23</v>
      </c>
      <c r="E647" s="25" t="s">
        <v>1915</v>
      </c>
      <c r="F647" s="2">
        <v>40635</v>
      </c>
      <c r="G647" s="23" t="str">
        <f>TEXT(Table2[[#This Row],[Order-Date]],"mmm")</f>
        <v>Apr</v>
      </c>
      <c r="H647">
        <v>2011</v>
      </c>
      <c r="I647">
        <v>833274638</v>
      </c>
      <c r="J647" s="2">
        <v>40587</v>
      </c>
      <c r="K647" s="23">
        <f>WEEKDAY(#REF!,1)</f>
        <v>1</v>
      </c>
      <c r="L647" s="25" t="str">
        <f>IF(#REF!&gt;=#REF!,#REF!-#REF!,"")</f>
        <v/>
      </c>
      <c r="M647" s="4">
        <v>3337</v>
      </c>
      <c r="N647" s="5">
        <v>421.89</v>
      </c>
      <c r="O647" s="5">
        <v>364.69</v>
      </c>
      <c r="P647" s="5">
        <v>57.2</v>
      </c>
      <c r="Q647" s="5">
        <f>#REF!*#REF!</f>
        <v>1216970.53</v>
      </c>
      <c r="R647" s="5">
        <v>190876.4</v>
      </c>
      <c r="S647" s="5">
        <f>#REF!-#REF!</f>
        <v>-1026094.13</v>
      </c>
      <c r="T647" s="36">
        <f t="shared" si="10"/>
        <v>-0.84315445995228799</v>
      </c>
    </row>
    <row r="648" spans="1:20" x14ac:dyDescent="0.2">
      <c r="A648" s="25" t="s">
        <v>46</v>
      </c>
      <c r="B648" s="25" t="s">
        <v>211</v>
      </c>
      <c r="C648" s="25" t="s">
        <v>85</v>
      </c>
      <c r="D648" s="25" t="s">
        <v>27</v>
      </c>
      <c r="E648" s="25" t="s">
        <v>1917</v>
      </c>
      <c r="F648" s="2">
        <v>41033</v>
      </c>
      <c r="G648" s="23" t="str">
        <f>TEXT(Table2[[#This Row],[Order-Date]],"mmm")</f>
        <v>May</v>
      </c>
      <c r="H648">
        <v>2012</v>
      </c>
      <c r="I648">
        <v>173676526</v>
      </c>
      <c r="J648" s="2">
        <v>41187</v>
      </c>
      <c r="K648" s="23">
        <f>WEEKDAY(#REF!,1)</f>
        <v>6</v>
      </c>
      <c r="L648" s="25">
        <f>IF(#REF!&gt;=#REF!,#REF!-#REF!,"")</f>
        <v>154</v>
      </c>
      <c r="M648" s="4">
        <v>3598</v>
      </c>
      <c r="N648" s="5">
        <v>668.27</v>
      </c>
      <c r="O648" s="5">
        <v>502.54</v>
      </c>
      <c r="P648" s="5">
        <v>165.73</v>
      </c>
      <c r="Q648" s="5">
        <f>#REF!*#REF!</f>
        <v>1808138.92</v>
      </c>
      <c r="R648" s="5">
        <v>596296.54</v>
      </c>
      <c r="S648" s="5">
        <f>#REF!-#REF!</f>
        <v>-1211842.3799999999</v>
      </c>
      <c r="T648" s="36">
        <f t="shared" si="10"/>
        <v>-0.67021530624427905</v>
      </c>
    </row>
    <row r="649" spans="1:20" x14ac:dyDescent="0.2">
      <c r="A649" s="25" t="s">
        <v>29</v>
      </c>
      <c r="B649" s="25" t="s">
        <v>109</v>
      </c>
      <c r="C649" s="25" t="s">
        <v>26</v>
      </c>
      <c r="D649" s="25" t="s">
        <v>27</v>
      </c>
      <c r="E649" s="25" t="s">
        <v>1918</v>
      </c>
      <c r="F649" s="2">
        <v>42394</v>
      </c>
      <c r="G649" s="23" t="str">
        <f>TEXT(Table2[[#This Row],[Order-Date]],"mmm")</f>
        <v>Jan</v>
      </c>
      <c r="H649">
        <v>2016</v>
      </c>
      <c r="I649">
        <v>611791121</v>
      </c>
      <c r="J649" s="2">
        <v>42432</v>
      </c>
      <c r="K649" s="23">
        <f>WEEKDAY(#REF!,1)</f>
        <v>5</v>
      </c>
      <c r="L649" s="25">
        <f>IF(#REF!&gt;=#REF!,#REF!-#REF!,"")</f>
        <v>38</v>
      </c>
      <c r="M649" s="4">
        <v>1443</v>
      </c>
      <c r="N649" s="5">
        <v>152.58000000000001</v>
      </c>
      <c r="O649" s="5">
        <v>97.44</v>
      </c>
      <c r="P649" s="5">
        <v>55.14</v>
      </c>
      <c r="Q649" s="5">
        <f>#REF!*#REF!</f>
        <v>140605.92000000001</v>
      </c>
      <c r="R649" s="5">
        <v>79567.02</v>
      </c>
      <c r="S649" s="5">
        <f>#REF!-#REF!</f>
        <v>-61038.9</v>
      </c>
      <c r="T649" s="36">
        <f t="shared" si="10"/>
        <v>-0.43411330049261099</v>
      </c>
    </row>
    <row r="650" spans="1:20" x14ac:dyDescent="0.2">
      <c r="A650" s="25" t="s">
        <v>46</v>
      </c>
      <c r="B650" s="25" t="s">
        <v>141</v>
      </c>
      <c r="C650" s="25" t="s">
        <v>51</v>
      </c>
      <c r="D650" s="25" t="s">
        <v>27</v>
      </c>
      <c r="E650" s="25" t="s">
        <v>1918</v>
      </c>
      <c r="F650" s="2">
        <v>41366</v>
      </c>
      <c r="G650" s="23" t="str">
        <f>TEXT(Table2[[#This Row],[Order-Date]],"mmm")</f>
        <v>Apr</v>
      </c>
      <c r="H650">
        <v>2013</v>
      </c>
      <c r="I650">
        <v>555479753</v>
      </c>
      <c r="J650" s="2">
        <v>41610</v>
      </c>
      <c r="K650" s="23">
        <f>WEEKDAY(#REF!,1)</f>
        <v>2</v>
      </c>
      <c r="L650" s="25">
        <f>IF(#REF!&gt;=#REF!,#REF!-#REF!,"")</f>
        <v>244</v>
      </c>
      <c r="M650" s="4">
        <v>7658</v>
      </c>
      <c r="N650" s="5">
        <v>437.2</v>
      </c>
      <c r="O650" s="5">
        <v>263.33</v>
      </c>
      <c r="P650" s="5">
        <v>173.87</v>
      </c>
      <c r="Q650" s="5">
        <f>#REF!*#REF!</f>
        <v>2016581.14</v>
      </c>
      <c r="R650" s="5">
        <v>1331496.46</v>
      </c>
      <c r="S650" s="5">
        <f>#REF!-#REF!</f>
        <v>-685084.68</v>
      </c>
      <c r="T650" s="36">
        <f t="shared" si="10"/>
        <v>-0.33972581931416901</v>
      </c>
    </row>
    <row r="651" spans="1:20" x14ac:dyDescent="0.2">
      <c r="A651" s="25" t="s">
        <v>46</v>
      </c>
      <c r="B651" s="25" t="s">
        <v>222</v>
      </c>
      <c r="C651" s="25" t="s">
        <v>31</v>
      </c>
      <c r="D651" s="25" t="s">
        <v>27</v>
      </c>
      <c r="E651" s="25" t="s">
        <v>1917</v>
      </c>
      <c r="F651" s="2">
        <v>41376</v>
      </c>
      <c r="G651" s="23" t="str">
        <f>TEXT(Table2[[#This Row],[Order-Date]],"mmm")</f>
        <v>Apr</v>
      </c>
      <c r="H651">
        <v>2013</v>
      </c>
      <c r="I651">
        <v>282916247</v>
      </c>
      <c r="J651" s="2">
        <v>41637</v>
      </c>
      <c r="K651" s="23">
        <f>WEEKDAY(#REF!,1)</f>
        <v>1</v>
      </c>
      <c r="L651" s="25">
        <f>IF(#REF!&gt;=#REF!,#REF!-#REF!,"")</f>
        <v>261</v>
      </c>
      <c r="M651" s="4">
        <v>59</v>
      </c>
      <c r="N651" s="5">
        <v>47.45</v>
      </c>
      <c r="O651" s="5">
        <v>31.79</v>
      </c>
      <c r="P651" s="5">
        <v>15.66</v>
      </c>
      <c r="Q651" s="5">
        <f>#REF!*#REF!</f>
        <v>1875.61</v>
      </c>
      <c r="R651" s="5">
        <v>923.94</v>
      </c>
      <c r="S651" s="5">
        <f>#REF!-#REF!</f>
        <v>-951.67</v>
      </c>
      <c r="T651" s="36">
        <f t="shared" si="10"/>
        <v>-0.50739226171752105</v>
      </c>
    </row>
    <row r="652" spans="1:20" x14ac:dyDescent="0.2">
      <c r="A652" s="25" t="s">
        <v>40</v>
      </c>
      <c r="B652" s="25" t="s">
        <v>72</v>
      </c>
      <c r="C652" s="25" t="s">
        <v>34</v>
      </c>
      <c r="D652" s="25" t="s">
        <v>23</v>
      </c>
      <c r="E652" s="25" t="s">
        <v>1918</v>
      </c>
      <c r="F652" s="2">
        <v>42024</v>
      </c>
      <c r="G652" s="23" t="str">
        <f>TEXT(Table2[[#This Row],[Order-Date]],"mmm")</f>
        <v>Jan</v>
      </c>
      <c r="H652">
        <v>2015</v>
      </c>
      <c r="I652">
        <v>592586934</v>
      </c>
      <c r="J652" s="2">
        <v>42054</v>
      </c>
      <c r="K652" s="23">
        <f>WEEKDAY(#REF!,1)</f>
        <v>5</v>
      </c>
      <c r="L652" s="25">
        <f>IF(#REF!&gt;=#REF!,#REF!-#REF!,"")</f>
        <v>30</v>
      </c>
      <c r="M652" s="4">
        <v>8497</v>
      </c>
      <c r="N652" s="5">
        <v>205.7</v>
      </c>
      <c r="O652" s="5">
        <v>117.11</v>
      </c>
      <c r="P652" s="5">
        <v>88.59</v>
      </c>
      <c r="Q652" s="5">
        <f>#REF!*#REF!</f>
        <v>995083.67</v>
      </c>
      <c r="R652" s="5">
        <v>752749.23</v>
      </c>
      <c r="S652" s="5">
        <f>#REF!-#REF!</f>
        <v>-242334.44</v>
      </c>
      <c r="T652" s="36">
        <f t="shared" si="10"/>
        <v>-0.24353172231235601</v>
      </c>
    </row>
    <row r="653" spans="1:20" x14ac:dyDescent="0.2">
      <c r="A653" s="25" t="s">
        <v>20</v>
      </c>
      <c r="B653" s="25" t="s">
        <v>191</v>
      </c>
      <c r="C653" s="25" t="s">
        <v>42</v>
      </c>
      <c r="D653" s="25" t="s">
        <v>23</v>
      </c>
      <c r="E653" s="25" t="s">
        <v>1915</v>
      </c>
      <c r="F653" s="2">
        <v>40302</v>
      </c>
      <c r="G653" s="23" t="str">
        <f>TEXT(Table2[[#This Row],[Order-Date]],"mmm")</f>
        <v>May</v>
      </c>
      <c r="H653">
        <v>2010</v>
      </c>
      <c r="I653">
        <v>553290641</v>
      </c>
      <c r="J653" s="2">
        <v>40363</v>
      </c>
      <c r="K653" s="23">
        <f>WEEKDAY(#REF!,1)</f>
        <v>1</v>
      </c>
      <c r="L653" s="25">
        <f>IF(#REF!&gt;=#REF!,#REF!-#REF!,"")</f>
        <v>61</v>
      </c>
      <c r="M653" s="4">
        <v>9851</v>
      </c>
      <c r="N653" s="5">
        <v>109.28</v>
      </c>
      <c r="O653" s="5">
        <v>35.840000000000003</v>
      </c>
      <c r="P653" s="5">
        <v>73.44</v>
      </c>
      <c r="Q653" s="5">
        <f>#REF!*#REF!</f>
        <v>353059.84000000003</v>
      </c>
      <c r="R653" s="5">
        <v>723457.44</v>
      </c>
      <c r="S653" s="5">
        <f>#REF!-#REF!</f>
        <v>370397.6</v>
      </c>
      <c r="T653" s="36">
        <f t="shared" si="10"/>
        <v>1.0491071428571399</v>
      </c>
    </row>
    <row r="654" spans="1:20" x14ac:dyDescent="0.2">
      <c r="A654" s="25" t="s">
        <v>32</v>
      </c>
      <c r="B654" s="25" t="s">
        <v>192</v>
      </c>
      <c r="C654" s="25" t="s">
        <v>42</v>
      </c>
      <c r="D654" s="25" t="s">
        <v>23</v>
      </c>
      <c r="E654" s="25" t="s">
        <v>1918</v>
      </c>
      <c r="F654" s="2">
        <v>42888</v>
      </c>
      <c r="G654" s="23" t="str">
        <f>TEXT(Table2[[#This Row],[Order-Date]],"mmm")</f>
        <v>Jun</v>
      </c>
      <c r="H654">
        <v>2017</v>
      </c>
      <c r="I654">
        <v>654138696</v>
      </c>
      <c r="J654" s="2">
        <v>42810</v>
      </c>
      <c r="K654" s="23">
        <f>WEEKDAY(#REF!,1)</f>
        <v>5</v>
      </c>
      <c r="L654" s="25" t="str">
        <f>IF(#REF!&gt;=#REF!,#REF!-#REF!,"")</f>
        <v/>
      </c>
      <c r="M654" s="4">
        <v>3031</v>
      </c>
      <c r="N654" s="5">
        <v>109.28</v>
      </c>
      <c r="O654" s="5">
        <v>35.840000000000003</v>
      </c>
      <c r="P654" s="5">
        <v>73.44</v>
      </c>
      <c r="Q654" s="5">
        <f>#REF!*#REF!</f>
        <v>108631.03999999999</v>
      </c>
      <c r="R654" s="5">
        <v>222596.64</v>
      </c>
      <c r="S654" s="5">
        <f>#REF!-#REF!</f>
        <v>113965.6</v>
      </c>
      <c r="T654" s="36">
        <f t="shared" si="10"/>
        <v>1.0491071428571399</v>
      </c>
    </row>
    <row r="655" spans="1:20" x14ac:dyDescent="0.2">
      <c r="A655" s="25" t="s">
        <v>29</v>
      </c>
      <c r="B655" s="25" t="s">
        <v>89</v>
      </c>
      <c r="C655" s="25" t="s">
        <v>34</v>
      </c>
      <c r="D655" s="25" t="s">
        <v>27</v>
      </c>
      <c r="E655" s="25" t="s">
        <v>1918</v>
      </c>
      <c r="F655" s="2">
        <v>41112</v>
      </c>
      <c r="G655" s="23" t="str">
        <f>TEXT(Table2[[#This Row],[Order-Date]],"mmm")</f>
        <v>Jul</v>
      </c>
      <c r="H655">
        <v>2012</v>
      </c>
      <c r="I655">
        <v>554554927</v>
      </c>
      <c r="J655" s="2">
        <v>41068</v>
      </c>
      <c r="K655" s="23">
        <f>WEEKDAY(#REF!,1)</f>
        <v>6</v>
      </c>
      <c r="L655" s="25" t="str">
        <f>IF(#REF!&gt;=#REF!,#REF!-#REF!,"")</f>
        <v/>
      </c>
      <c r="M655" s="4">
        <v>3981</v>
      </c>
      <c r="N655" s="5">
        <v>205.7</v>
      </c>
      <c r="O655" s="5">
        <v>117.11</v>
      </c>
      <c r="P655" s="5">
        <v>88.59</v>
      </c>
      <c r="Q655" s="5">
        <f>#REF!*#REF!</f>
        <v>466214.91</v>
      </c>
      <c r="R655" s="5">
        <v>352676.79</v>
      </c>
      <c r="S655" s="5">
        <f>#REF!-#REF!</f>
        <v>-113538.12</v>
      </c>
      <c r="T655" s="36">
        <f t="shared" si="10"/>
        <v>-0.24353172231235601</v>
      </c>
    </row>
    <row r="656" spans="1:20" x14ac:dyDescent="0.2">
      <c r="A656" s="25" t="s">
        <v>29</v>
      </c>
      <c r="B656" s="25" t="s">
        <v>44</v>
      </c>
      <c r="C656" s="25" t="s">
        <v>49</v>
      </c>
      <c r="D656" s="25" t="s">
        <v>27</v>
      </c>
      <c r="E656" s="25" t="s">
        <v>1917</v>
      </c>
      <c r="F656" s="2">
        <v>41220</v>
      </c>
      <c r="G656" s="23" t="str">
        <f>TEXT(Table2[[#This Row],[Order-Date]],"mmm")</f>
        <v>Nov</v>
      </c>
      <c r="H656">
        <v>2012</v>
      </c>
      <c r="I656">
        <v>434275662</v>
      </c>
      <c r="J656" s="2">
        <v>41134</v>
      </c>
      <c r="K656" s="23">
        <f>WEEKDAY(#REF!,1)</f>
        <v>2</v>
      </c>
      <c r="L656" s="25" t="str">
        <f>IF(#REF!&gt;=#REF!,#REF!-#REF!,"")</f>
        <v/>
      </c>
      <c r="M656" s="4">
        <v>674</v>
      </c>
      <c r="N656" s="5">
        <v>651.21</v>
      </c>
      <c r="O656" s="5">
        <v>524.96</v>
      </c>
      <c r="P656" s="5">
        <v>126.25</v>
      </c>
      <c r="Q656" s="5">
        <f>#REF!*#REF!</f>
        <v>353823.04</v>
      </c>
      <c r="R656" s="5">
        <v>85092.5</v>
      </c>
      <c r="S656" s="5">
        <f>#REF!-#REF!</f>
        <v>-268730.53999999998</v>
      </c>
      <c r="T656" s="36">
        <f t="shared" si="10"/>
        <v>-0.75950548613227697</v>
      </c>
    </row>
    <row r="657" spans="1:20" x14ac:dyDescent="0.2">
      <c r="A657" s="25" t="s">
        <v>46</v>
      </c>
      <c r="B657" s="25" t="s">
        <v>103</v>
      </c>
      <c r="C657" s="25" t="s">
        <v>39</v>
      </c>
      <c r="D657" s="25" t="s">
        <v>23</v>
      </c>
      <c r="E657" s="25" t="s">
        <v>1916</v>
      </c>
      <c r="F657" s="2">
        <v>42021</v>
      </c>
      <c r="G657" s="23" t="str">
        <f>TEXT(Table2[[#This Row],[Order-Date]],"mmm")</f>
        <v>Jan</v>
      </c>
      <c r="H657">
        <v>2015</v>
      </c>
      <c r="I657">
        <v>543349730</v>
      </c>
      <c r="J657" s="2">
        <v>42187</v>
      </c>
      <c r="K657" s="23">
        <f>WEEKDAY(#REF!,1)</f>
        <v>5</v>
      </c>
      <c r="L657" s="25">
        <f>IF(#REF!&gt;=#REF!,#REF!-#REF!,"")</f>
        <v>166</v>
      </c>
      <c r="M657" s="4">
        <v>8115</v>
      </c>
      <c r="N657" s="5">
        <v>81.73</v>
      </c>
      <c r="O657" s="5">
        <v>56.67</v>
      </c>
      <c r="P657" s="5">
        <v>25.06</v>
      </c>
      <c r="Q657" s="5">
        <f>#REF!*#REF!</f>
        <v>459877.05</v>
      </c>
      <c r="R657" s="5">
        <v>203361.9</v>
      </c>
      <c r="S657" s="5">
        <f>#REF!-#REF!</f>
        <v>-256515.15</v>
      </c>
      <c r="T657" s="36">
        <f t="shared" si="10"/>
        <v>-0.55779071819304704</v>
      </c>
    </row>
    <row r="658" spans="1:20" x14ac:dyDescent="0.2">
      <c r="A658" s="25" t="s">
        <v>46</v>
      </c>
      <c r="B658" s="25" t="s">
        <v>211</v>
      </c>
      <c r="C658" s="25" t="s">
        <v>22</v>
      </c>
      <c r="D658" s="25" t="s">
        <v>27</v>
      </c>
      <c r="E658" s="25" t="s">
        <v>1918</v>
      </c>
      <c r="F658" s="2">
        <v>40779</v>
      </c>
      <c r="G658" s="23" t="str">
        <f>TEXT(Table2[[#This Row],[Order-Date]],"mmm")</f>
        <v>Aug</v>
      </c>
      <c r="H658">
        <v>2011</v>
      </c>
      <c r="I658">
        <v>752138459</v>
      </c>
      <c r="J658" s="2">
        <v>40808</v>
      </c>
      <c r="K658" s="23">
        <f>WEEKDAY(#REF!,1)</f>
        <v>5</v>
      </c>
      <c r="L658" s="25">
        <f>IF(#REF!&gt;=#REF!,#REF!-#REF!,"")</f>
        <v>29</v>
      </c>
      <c r="M658" s="4">
        <v>3339</v>
      </c>
      <c r="N658" s="5">
        <v>255.28</v>
      </c>
      <c r="O658" s="5">
        <v>159.41999999999999</v>
      </c>
      <c r="P658" s="5">
        <v>95.86</v>
      </c>
      <c r="Q658" s="5">
        <f>#REF!*#REF!</f>
        <v>532303.38</v>
      </c>
      <c r="R658" s="5">
        <v>320076.53999999998</v>
      </c>
      <c r="S658" s="5">
        <f>#REF!-#REF!</f>
        <v>-212226.84</v>
      </c>
      <c r="T658" s="36">
        <f t="shared" si="10"/>
        <v>-0.39869527035503699</v>
      </c>
    </row>
    <row r="659" spans="1:20" x14ac:dyDescent="0.2">
      <c r="A659" s="25" t="s">
        <v>46</v>
      </c>
      <c r="B659" s="25" t="s">
        <v>141</v>
      </c>
      <c r="C659" s="25" t="s">
        <v>77</v>
      </c>
      <c r="D659" s="25" t="s">
        <v>23</v>
      </c>
      <c r="E659" s="25" t="s">
        <v>1916</v>
      </c>
      <c r="F659" s="2">
        <v>41466</v>
      </c>
      <c r="G659" s="23" t="str">
        <f>TEXT(Table2[[#This Row],[Order-Date]],"mmm")</f>
        <v>Jul</v>
      </c>
      <c r="H659">
        <v>2013</v>
      </c>
      <c r="I659">
        <v>101315677</v>
      </c>
      <c r="J659" s="2">
        <v>41625</v>
      </c>
      <c r="K659" s="23">
        <f>WEEKDAY(#REF!,1)</f>
        <v>3</v>
      </c>
      <c r="L659" s="25">
        <f>IF(#REF!&gt;=#REF!,#REF!-#REF!,"")</f>
        <v>159</v>
      </c>
      <c r="M659" s="4">
        <v>415</v>
      </c>
      <c r="N659" s="5">
        <v>154.06</v>
      </c>
      <c r="O659" s="5">
        <v>90.93</v>
      </c>
      <c r="P659" s="5">
        <v>63.13</v>
      </c>
      <c r="Q659" s="5">
        <f>#REF!*#REF!</f>
        <v>37735.949999999997</v>
      </c>
      <c r="R659" s="5">
        <v>26198.95</v>
      </c>
      <c r="S659" s="5">
        <f>#REF!-#REF!</f>
        <v>-11537</v>
      </c>
      <c r="T659" s="36">
        <f t="shared" si="10"/>
        <v>-0.30572968217309998</v>
      </c>
    </row>
    <row r="660" spans="1:20" x14ac:dyDescent="0.2">
      <c r="A660" s="25" t="s">
        <v>32</v>
      </c>
      <c r="B660" s="25" t="s">
        <v>36</v>
      </c>
      <c r="C660" s="25" t="s">
        <v>34</v>
      </c>
      <c r="D660" s="25" t="s">
        <v>23</v>
      </c>
      <c r="E660" s="25" t="s">
        <v>1918</v>
      </c>
      <c r="F660" s="2">
        <v>40739</v>
      </c>
      <c r="G660" s="23" t="str">
        <f>TEXT(Table2[[#This Row],[Order-Date]],"mmm")</f>
        <v>Jul</v>
      </c>
      <c r="H660">
        <v>2011</v>
      </c>
      <c r="I660">
        <v>851867711</v>
      </c>
      <c r="J660" s="2">
        <v>40741</v>
      </c>
      <c r="K660" s="23">
        <f>WEEKDAY(#REF!,1)</f>
        <v>1</v>
      </c>
      <c r="L660" s="25">
        <f>IF(#REF!&gt;=#REF!,#REF!-#REF!,"")</f>
        <v>2</v>
      </c>
      <c r="M660" s="4">
        <v>5441</v>
      </c>
      <c r="N660" s="5">
        <v>205.7</v>
      </c>
      <c r="O660" s="5">
        <v>117.11</v>
      </c>
      <c r="P660" s="5">
        <v>88.59</v>
      </c>
      <c r="Q660" s="5">
        <f>#REF!*#REF!</f>
        <v>637195.51</v>
      </c>
      <c r="R660" s="5">
        <v>482018.19</v>
      </c>
      <c r="S660" s="5">
        <f>#REF!-#REF!</f>
        <v>-155177.32</v>
      </c>
      <c r="T660" s="36">
        <f t="shared" si="10"/>
        <v>-0.24353172231235601</v>
      </c>
    </row>
    <row r="661" spans="1:20" x14ac:dyDescent="0.2">
      <c r="A661" s="25" t="s">
        <v>29</v>
      </c>
      <c r="B661" s="25" t="s">
        <v>193</v>
      </c>
      <c r="C661" s="25" t="s">
        <v>39</v>
      </c>
      <c r="D661" s="25" t="s">
        <v>27</v>
      </c>
      <c r="E661" s="25" t="s">
        <v>1917</v>
      </c>
      <c r="F661" s="2">
        <v>41847</v>
      </c>
      <c r="G661" s="23" t="str">
        <f>TEXT(Table2[[#This Row],[Order-Date]],"mmm")</f>
        <v>Jul</v>
      </c>
      <c r="H661">
        <v>2014</v>
      </c>
      <c r="I661">
        <v>835093390</v>
      </c>
      <c r="J661" s="2">
        <v>41849</v>
      </c>
      <c r="K661" s="23">
        <f>WEEKDAY(#REF!,1)</f>
        <v>3</v>
      </c>
      <c r="L661" s="25">
        <f>IF(#REF!&gt;=#REF!,#REF!-#REF!,"")</f>
        <v>2</v>
      </c>
      <c r="M661" s="4">
        <v>1547</v>
      </c>
      <c r="N661" s="5">
        <v>81.73</v>
      </c>
      <c r="O661" s="5">
        <v>56.67</v>
      </c>
      <c r="P661" s="5">
        <v>25.06</v>
      </c>
      <c r="Q661" s="5">
        <f>#REF!*#REF!</f>
        <v>87668.49</v>
      </c>
      <c r="R661" s="5">
        <v>38767.82</v>
      </c>
      <c r="S661" s="5">
        <f>#REF!-#REF!</f>
        <v>-48900.67</v>
      </c>
      <c r="T661" s="36">
        <f t="shared" si="10"/>
        <v>-0.55779071819304704</v>
      </c>
    </row>
    <row r="662" spans="1:20" x14ac:dyDescent="0.2">
      <c r="A662" s="25" t="s">
        <v>32</v>
      </c>
      <c r="B662" s="25" t="s">
        <v>36</v>
      </c>
      <c r="C662" s="25" t="s">
        <v>34</v>
      </c>
      <c r="D662" s="25" t="s">
        <v>23</v>
      </c>
      <c r="E662" s="25" t="s">
        <v>1916</v>
      </c>
      <c r="F662" s="2">
        <v>40602</v>
      </c>
      <c r="G662" s="23" t="str">
        <f>TEXT(Table2[[#This Row],[Order-Date]],"mmm")</f>
        <v>Feb</v>
      </c>
      <c r="H662">
        <v>2011</v>
      </c>
      <c r="I662">
        <v>202604043</v>
      </c>
      <c r="J662" s="2">
        <v>40820</v>
      </c>
      <c r="K662" s="23">
        <f>WEEKDAY(#REF!,1)</f>
        <v>3</v>
      </c>
      <c r="L662" s="25">
        <f>IF(#REF!&gt;=#REF!,#REF!-#REF!,"")</f>
        <v>218</v>
      </c>
      <c r="M662" s="4">
        <v>3893</v>
      </c>
      <c r="N662" s="5">
        <v>205.7</v>
      </c>
      <c r="O662" s="5">
        <v>117.11</v>
      </c>
      <c r="P662" s="5">
        <v>88.59</v>
      </c>
      <c r="Q662" s="5">
        <f>#REF!*#REF!</f>
        <v>455909.23</v>
      </c>
      <c r="R662" s="5">
        <v>344880.87</v>
      </c>
      <c r="S662" s="5">
        <f>#REF!-#REF!</f>
        <v>-111028.36</v>
      </c>
      <c r="T662" s="36">
        <f t="shared" si="10"/>
        <v>-0.24353172231235601</v>
      </c>
    </row>
    <row r="663" spans="1:20" x14ac:dyDescent="0.2">
      <c r="A663" s="25" t="s">
        <v>29</v>
      </c>
      <c r="B663" s="25" t="s">
        <v>202</v>
      </c>
      <c r="C663" s="25" t="s">
        <v>31</v>
      </c>
      <c r="D663" s="25" t="s">
        <v>23</v>
      </c>
      <c r="E663" s="25" t="s">
        <v>1915</v>
      </c>
      <c r="F663" s="2">
        <v>42888</v>
      </c>
      <c r="G663" s="23" t="str">
        <f>TEXT(Table2[[#This Row],[Order-Date]],"mmm")</f>
        <v>Jun</v>
      </c>
      <c r="H663">
        <v>2017</v>
      </c>
      <c r="I663">
        <v>976323497</v>
      </c>
      <c r="J663" s="2">
        <v>43010</v>
      </c>
      <c r="K663" s="23">
        <f>WEEKDAY(#REF!,1)</f>
        <v>2</v>
      </c>
      <c r="L663" s="25">
        <f>IF(#REF!&gt;=#REF!,#REF!-#REF!,"")</f>
        <v>122</v>
      </c>
      <c r="M663" s="4">
        <v>4674</v>
      </c>
      <c r="N663" s="5">
        <v>47.45</v>
      </c>
      <c r="O663" s="5">
        <v>31.79</v>
      </c>
      <c r="P663" s="5">
        <v>15.66</v>
      </c>
      <c r="Q663" s="5">
        <f>#REF!*#REF!</f>
        <v>148586.46</v>
      </c>
      <c r="R663" s="5">
        <v>73194.84</v>
      </c>
      <c r="S663" s="5">
        <f>#REF!-#REF!</f>
        <v>-75391.62</v>
      </c>
      <c r="T663" s="36">
        <f t="shared" si="10"/>
        <v>-0.50739226171752105</v>
      </c>
    </row>
    <row r="664" spans="1:20" x14ac:dyDescent="0.2">
      <c r="A664" s="25" t="s">
        <v>46</v>
      </c>
      <c r="B664" s="25" t="s">
        <v>107</v>
      </c>
      <c r="C664" s="25" t="s">
        <v>51</v>
      </c>
      <c r="D664" s="25" t="s">
        <v>23</v>
      </c>
      <c r="E664" s="25" t="s">
        <v>1918</v>
      </c>
      <c r="F664" s="2">
        <v>40681</v>
      </c>
      <c r="G664" s="23" t="str">
        <f>TEXT(Table2[[#This Row],[Order-Date]],"mmm")</f>
        <v>May</v>
      </c>
      <c r="H664">
        <v>2011</v>
      </c>
      <c r="I664">
        <v>298488080</v>
      </c>
      <c r="J664" s="2">
        <v>40609</v>
      </c>
      <c r="K664" s="23">
        <f>WEEKDAY(#REF!,1)</f>
        <v>2</v>
      </c>
      <c r="L664" s="25" t="str">
        <f>IF(#REF!&gt;=#REF!,#REF!-#REF!,"")</f>
        <v/>
      </c>
      <c r="M664" s="4">
        <v>8111</v>
      </c>
      <c r="N664" s="5">
        <v>437.2</v>
      </c>
      <c r="O664" s="5">
        <v>263.33</v>
      </c>
      <c r="P664" s="5">
        <v>173.87</v>
      </c>
      <c r="Q664" s="5">
        <f>#REF!*#REF!</f>
        <v>2135869.63</v>
      </c>
      <c r="R664" s="5">
        <v>1410259.57</v>
      </c>
      <c r="S664" s="5">
        <f>#REF!-#REF!</f>
        <v>-725610.06</v>
      </c>
      <c r="T664" s="36">
        <f t="shared" si="10"/>
        <v>-0.33972581931416901</v>
      </c>
    </row>
    <row r="665" spans="1:20" x14ac:dyDescent="0.2">
      <c r="A665" s="25" t="s">
        <v>46</v>
      </c>
      <c r="B665" s="25" t="s">
        <v>119</v>
      </c>
      <c r="C665" s="25" t="s">
        <v>31</v>
      </c>
      <c r="D665" s="25" t="s">
        <v>23</v>
      </c>
      <c r="E665" s="25" t="s">
        <v>1915</v>
      </c>
      <c r="F665" s="2">
        <v>42256</v>
      </c>
      <c r="G665" s="23" t="str">
        <f>TEXT(Table2[[#This Row],[Order-Date]],"mmm")</f>
        <v>Sep</v>
      </c>
      <c r="H665">
        <v>2015</v>
      </c>
      <c r="I665">
        <v>781646621</v>
      </c>
      <c r="J665" s="2">
        <v>42347</v>
      </c>
      <c r="K665" s="23">
        <f>WEEKDAY(#REF!,1)</f>
        <v>4</v>
      </c>
      <c r="L665" s="25">
        <f>IF(#REF!&gt;=#REF!,#REF!-#REF!,"")</f>
        <v>91</v>
      </c>
      <c r="M665" s="4">
        <v>5460</v>
      </c>
      <c r="N665" s="5">
        <v>47.45</v>
      </c>
      <c r="O665" s="5">
        <v>31.79</v>
      </c>
      <c r="P665" s="5">
        <v>15.66</v>
      </c>
      <c r="Q665" s="5">
        <f>#REF!*#REF!</f>
        <v>173573.4</v>
      </c>
      <c r="R665" s="5">
        <v>85503.6</v>
      </c>
      <c r="S665" s="5">
        <f>#REF!-#REF!</f>
        <v>-88069.8</v>
      </c>
      <c r="T665" s="36">
        <f t="shared" si="10"/>
        <v>-0.50739226171752105</v>
      </c>
    </row>
    <row r="666" spans="1:20" x14ac:dyDescent="0.2">
      <c r="A666" s="25" t="s">
        <v>59</v>
      </c>
      <c r="B666" s="25" t="s">
        <v>148</v>
      </c>
      <c r="C666" s="25" t="s">
        <v>65</v>
      </c>
      <c r="D666" s="25" t="s">
        <v>23</v>
      </c>
      <c r="E666" s="25" t="s">
        <v>1915</v>
      </c>
      <c r="F666" s="2">
        <v>41894</v>
      </c>
      <c r="G666" s="23" t="str">
        <f>TEXT(Table2[[#This Row],[Order-Date]],"mmm")</f>
        <v>Sep</v>
      </c>
      <c r="H666">
        <v>2014</v>
      </c>
      <c r="I666">
        <v>158660447</v>
      </c>
      <c r="J666" s="2">
        <v>42248</v>
      </c>
      <c r="K666" s="23">
        <f>WEEKDAY(#REF!,1)</f>
        <v>3</v>
      </c>
      <c r="L666" s="25">
        <f>IF(#REF!&gt;=#REF!,#REF!-#REF!,"")</f>
        <v>354</v>
      </c>
      <c r="M666" s="4">
        <v>7</v>
      </c>
      <c r="N666" s="5">
        <v>9.33</v>
      </c>
      <c r="O666" s="5">
        <v>6.92</v>
      </c>
      <c r="P666" s="5">
        <v>2.41</v>
      </c>
      <c r="Q666" s="5">
        <f>#REF!*#REF!</f>
        <v>48.44</v>
      </c>
      <c r="R666" s="5">
        <v>16.87</v>
      </c>
      <c r="S666" s="5">
        <f>#REF!-#REF!</f>
        <v>-31.57</v>
      </c>
      <c r="T666" s="36">
        <f t="shared" si="10"/>
        <v>-0.65173410404624299</v>
      </c>
    </row>
    <row r="667" spans="1:20" x14ac:dyDescent="0.2">
      <c r="A667" s="25" t="s">
        <v>29</v>
      </c>
      <c r="B667" s="25" t="s">
        <v>161</v>
      </c>
      <c r="C667" s="25" t="s">
        <v>31</v>
      </c>
      <c r="D667" s="25" t="s">
        <v>23</v>
      </c>
      <c r="E667" s="25" t="s">
        <v>1917</v>
      </c>
      <c r="F667" s="2">
        <v>41883</v>
      </c>
      <c r="G667" s="23" t="str">
        <f>TEXT(Table2[[#This Row],[Order-Date]],"mmm")</f>
        <v>Sep</v>
      </c>
      <c r="H667">
        <v>2014</v>
      </c>
      <c r="I667">
        <v>732703387</v>
      </c>
      <c r="J667" s="2">
        <v>41667</v>
      </c>
      <c r="K667" s="23">
        <f>WEEKDAY(#REF!,1)</f>
        <v>3</v>
      </c>
      <c r="L667" s="25" t="str">
        <f>IF(#REF!&gt;=#REF!,#REF!-#REF!,"")</f>
        <v/>
      </c>
      <c r="M667" s="4">
        <v>2069</v>
      </c>
      <c r="N667" s="5">
        <v>47.45</v>
      </c>
      <c r="O667" s="5">
        <v>31.79</v>
      </c>
      <c r="P667" s="5">
        <v>15.66</v>
      </c>
      <c r="Q667" s="5">
        <f>#REF!*#REF!</f>
        <v>65773.509999999995</v>
      </c>
      <c r="R667" s="5">
        <v>32400.54</v>
      </c>
      <c r="S667" s="5">
        <f>#REF!-#REF!</f>
        <v>-33372.97</v>
      </c>
      <c r="T667" s="36">
        <f t="shared" si="10"/>
        <v>-0.50739226171752105</v>
      </c>
    </row>
    <row r="668" spans="1:20" x14ac:dyDescent="0.2">
      <c r="A668" s="25" t="s">
        <v>46</v>
      </c>
      <c r="B668" s="25" t="s">
        <v>97</v>
      </c>
      <c r="C668" s="25" t="s">
        <v>31</v>
      </c>
      <c r="D668" s="25" t="s">
        <v>27</v>
      </c>
      <c r="E668" s="25" t="s">
        <v>1917</v>
      </c>
      <c r="F668" s="2">
        <v>40638</v>
      </c>
      <c r="G668" s="23" t="str">
        <f>TEXT(Table2[[#This Row],[Order-Date]],"mmm")</f>
        <v>Apr</v>
      </c>
      <c r="H668">
        <v>2011</v>
      </c>
      <c r="I668">
        <v>827261769</v>
      </c>
      <c r="J668" s="2">
        <v>40689</v>
      </c>
      <c r="K668" s="23">
        <f>WEEKDAY(#REF!,1)</f>
        <v>5</v>
      </c>
      <c r="L668" s="25">
        <f>IF(#REF!&gt;=#REF!,#REF!-#REF!,"")</f>
        <v>51</v>
      </c>
      <c r="M668" s="4">
        <v>3996</v>
      </c>
      <c r="N668" s="5">
        <v>47.45</v>
      </c>
      <c r="O668" s="5">
        <v>31.79</v>
      </c>
      <c r="P668" s="5">
        <v>15.66</v>
      </c>
      <c r="Q668" s="5">
        <f>#REF!*#REF!</f>
        <v>127032.84</v>
      </c>
      <c r="R668" s="5">
        <v>62577.36</v>
      </c>
      <c r="S668" s="5">
        <f>#REF!-#REF!</f>
        <v>-64455.48</v>
      </c>
      <c r="T668" s="36">
        <f t="shared" si="10"/>
        <v>-0.50739226171752105</v>
      </c>
    </row>
    <row r="669" spans="1:20" x14ac:dyDescent="0.2">
      <c r="A669" s="25" t="s">
        <v>20</v>
      </c>
      <c r="B669" s="25" t="s">
        <v>163</v>
      </c>
      <c r="C669" s="25" t="s">
        <v>31</v>
      </c>
      <c r="D669" s="25" t="s">
        <v>23</v>
      </c>
      <c r="E669" s="25" t="s">
        <v>1918</v>
      </c>
      <c r="F669" s="2">
        <v>40224</v>
      </c>
      <c r="G669" s="23" t="str">
        <f>TEXT(Table2[[#This Row],[Order-Date]],"mmm")</f>
        <v>Feb</v>
      </c>
      <c r="H669">
        <v>2010</v>
      </c>
      <c r="I669">
        <v>636134421</v>
      </c>
      <c r="J669" s="2">
        <v>40257</v>
      </c>
      <c r="K669" s="23">
        <f>WEEKDAY(#REF!,1)</f>
        <v>7</v>
      </c>
      <c r="L669" s="25">
        <f>IF(#REF!&gt;=#REF!,#REF!-#REF!,"")</f>
        <v>33</v>
      </c>
      <c r="M669" s="4">
        <v>5166</v>
      </c>
      <c r="N669" s="5">
        <v>47.45</v>
      </c>
      <c r="O669" s="5">
        <v>31.79</v>
      </c>
      <c r="P669" s="5">
        <v>15.66</v>
      </c>
      <c r="Q669" s="5">
        <f>#REF!*#REF!</f>
        <v>164227.14000000001</v>
      </c>
      <c r="R669" s="5">
        <v>80899.56</v>
      </c>
      <c r="S669" s="5">
        <f>#REF!-#REF!</f>
        <v>-83327.58</v>
      </c>
      <c r="T669" s="36">
        <f t="shared" si="10"/>
        <v>-0.50739226171752105</v>
      </c>
    </row>
    <row r="670" spans="1:20" x14ac:dyDescent="0.2">
      <c r="A670" s="25" t="s">
        <v>29</v>
      </c>
      <c r="B670" s="25" t="s">
        <v>125</v>
      </c>
      <c r="C670" s="25" t="s">
        <v>85</v>
      </c>
      <c r="D670" s="25" t="s">
        <v>23</v>
      </c>
      <c r="E670" s="25" t="s">
        <v>1918</v>
      </c>
      <c r="F670" s="2">
        <v>41921</v>
      </c>
      <c r="G670" s="23" t="str">
        <f>TEXT(Table2[[#This Row],[Order-Date]],"mmm")</f>
        <v>Oct</v>
      </c>
      <c r="H670">
        <v>2014</v>
      </c>
      <c r="I670">
        <v>873432672</v>
      </c>
      <c r="J670" s="2">
        <v>41899</v>
      </c>
      <c r="K670" s="23">
        <f>WEEKDAY(#REF!,1)</f>
        <v>4</v>
      </c>
      <c r="L670" s="25" t="str">
        <f>IF(#REF!&gt;=#REF!,#REF!-#REF!,"")</f>
        <v/>
      </c>
      <c r="M670" s="4">
        <v>6992</v>
      </c>
      <c r="N670" s="5">
        <v>668.27</v>
      </c>
      <c r="O670" s="5">
        <v>502.54</v>
      </c>
      <c r="P670" s="5">
        <v>165.73</v>
      </c>
      <c r="Q670" s="5">
        <f>#REF!*#REF!</f>
        <v>3513759.68</v>
      </c>
      <c r="R670" s="5">
        <v>1158784.1599999999</v>
      </c>
      <c r="S670" s="5">
        <f>#REF!-#REF!</f>
        <v>-2354975.52</v>
      </c>
      <c r="T670" s="36">
        <f t="shared" si="10"/>
        <v>-0.67021530624427905</v>
      </c>
    </row>
    <row r="671" spans="1:20" x14ac:dyDescent="0.2">
      <c r="A671" s="25" t="s">
        <v>29</v>
      </c>
      <c r="B671" s="25" t="s">
        <v>112</v>
      </c>
      <c r="C671" s="25" t="s">
        <v>42</v>
      </c>
      <c r="D671" s="25" t="s">
        <v>23</v>
      </c>
      <c r="E671" s="25" t="s">
        <v>1918</v>
      </c>
      <c r="F671" s="2">
        <v>40719</v>
      </c>
      <c r="G671" s="23" t="str">
        <f>TEXT(Table2[[#This Row],[Order-Date]],"mmm")</f>
        <v>Jun</v>
      </c>
      <c r="H671">
        <v>2011</v>
      </c>
      <c r="I671">
        <v>523580348</v>
      </c>
      <c r="J671" s="2">
        <v>40641</v>
      </c>
      <c r="K671" s="23">
        <f>WEEKDAY(#REF!,1)</f>
        <v>6</v>
      </c>
      <c r="L671" s="25" t="str">
        <f>IF(#REF!&gt;=#REF!,#REF!-#REF!,"")</f>
        <v/>
      </c>
      <c r="M671" s="4">
        <v>7915</v>
      </c>
      <c r="N671" s="5">
        <v>109.28</v>
      </c>
      <c r="O671" s="5">
        <v>35.840000000000003</v>
      </c>
      <c r="P671" s="5">
        <v>73.44</v>
      </c>
      <c r="Q671" s="5">
        <f>#REF!*#REF!</f>
        <v>283673.59999999998</v>
      </c>
      <c r="R671" s="5">
        <v>581277.6</v>
      </c>
      <c r="S671" s="5">
        <f>#REF!-#REF!</f>
        <v>297604</v>
      </c>
      <c r="T671" s="36">
        <f t="shared" si="10"/>
        <v>1.0491071428571399</v>
      </c>
    </row>
    <row r="672" spans="1:20" x14ac:dyDescent="0.2">
      <c r="A672" s="25" t="s">
        <v>20</v>
      </c>
      <c r="B672" s="25" t="s">
        <v>226</v>
      </c>
      <c r="C672" s="25" t="s">
        <v>39</v>
      </c>
      <c r="D672" s="25" t="s">
        <v>23</v>
      </c>
      <c r="E672" s="25" t="s">
        <v>1917</v>
      </c>
      <c r="F672" s="2">
        <v>40438</v>
      </c>
      <c r="G672" s="23" t="str">
        <f>TEXT(Table2[[#This Row],[Order-Date]],"mmm")</f>
        <v>Sep</v>
      </c>
      <c r="H672">
        <v>2010</v>
      </c>
      <c r="I672">
        <v>891313779</v>
      </c>
      <c r="J672" s="2">
        <v>40476</v>
      </c>
      <c r="K672" s="23">
        <f>WEEKDAY(#REF!,1)</f>
        <v>2</v>
      </c>
      <c r="L672" s="25">
        <f>IF(#REF!&gt;=#REF!,#REF!-#REF!,"")</f>
        <v>38</v>
      </c>
      <c r="M672" s="4">
        <v>8409</v>
      </c>
      <c r="N672" s="5">
        <v>81.73</v>
      </c>
      <c r="O672" s="5">
        <v>56.67</v>
      </c>
      <c r="P672" s="5">
        <v>25.06</v>
      </c>
      <c r="Q672" s="5">
        <f>#REF!*#REF!</f>
        <v>476538.03</v>
      </c>
      <c r="R672" s="5">
        <v>210729.54</v>
      </c>
      <c r="S672" s="5">
        <f>#REF!-#REF!</f>
        <v>-265808.49</v>
      </c>
      <c r="T672" s="36">
        <f t="shared" si="10"/>
        <v>-0.55779071819304704</v>
      </c>
    </row>
    <row r="673" spans="1:20" x14ac:dyDescent="0.2">
      <c r="A673" s="25" t="s">
        <v>32</v>
      </c>
      <c r="B673" s="25" t="s">
        <v>87</v>
      </c>
      <c r="C673" s="25" t="s">
        <v>42</v>
      </c>
      <c r="D673" s="25" t="s">
        <v>27</v>
      </c>
      <c r="E673" s="25" t="s">
        <v>1915</v>
      </c>
      <c r="F673" s="2">
        <v>41024</v>
      </c>
      <c r="G673" s="23" t="str">
        <f>TEXT(Table2[[#This Row],[Order-Date]],"mmm")</f>
        <v>Apr</v>
      </c>
      <c r="H673">
        <v>2012</v>
      </c>
      <c r="I673">
        <v>651681792</v>
      </c>
      <c r="J673" s="2">
        <v>41249</v>
      </c>
      <c r="K673" s="23">
        <f>WEEKDAY(#REF!,1)</f>
        <v>5</v>
      </c>
      <c r="L673" s="25">
        <f>IF(#REF!&gt;=#REF!,#REF!-#REF!,"")</f>
        <v>225</v>
      </c>
      <c r="M673" s="4">
        <v>5979</v>
      </c>
      <c r="N673" s="5">
        <v>109.28</v>
      </c>
      <c r="O673" s="5">
        <v>35.840000000000003</v>
      </c>
      <c r="P673" s="5">
        <v>73.44</v>
      </c>
      <c r="Q673" s="5">
        <f>#REF!*#REF!</f>
        <v>214287.35999999999</v>
      </c>
      <c r="R673" s="5">
        <v>439097.76</v>
      </c>
      <c r="S673" s="5">
        <f>#REF!-#REF!</f>
        <v>224810.4</v>
      </c>
      <c r="T673" s="36">
        <f t="shared" si="10"/>
        <v>1.0491071428571399</v>
      </c>
    </row>
    <row r="674" spans="1:20" x14ac:dyDescent="0.2">
      <c r="A674" s="25" t="s">
        <v>29</v>
      </c>
      <c r="B674" s="25" t="s">
        <v>185</v>
      </c>
      <c r="C674" s="25" t="s">
        <v>39</v>
      </c>
      <c r="D674" s="25" t="s">
        <v>23</v>
      </c>
      <c r="E674" s="25" t="s">
        <v>1915</v>
      </c>
      <c r="F674" s="2">
        <v>42841</v>
      </c>
      <c r="G674" s="23" t="str">
        <f>TEXT(Table2[[#This Row],[Order-Date]],"mmm")</f>
        <v>Apr</v>
      </c>
      <c r="H674">
        <v>2017</v>
      </c>
      <c r="I674">
        <v>800045716</v>
      </c>
      <c r="J674" s="2">
        <v>42869</v>
      </c>
      <c r="K674" s="23">
        <f>WEEKDAY(#REF!,1)</f>
        <v>1</v>
      </c>
      <c r="L674" s="25">
        <f>IF(#REF!&gt;=#REF!,#REF!-#REF!,"")</f>
        <v>28</v>
      </c>
      <c r="M674" s="4">
        <v>161</v>
      </c>
      <c r="N674" s="5">
        <v>81.73</v>
      </c>
      <c r="O674" s="5">
        <v>56.67</v>
      </c>
      <c r="P674" s="5">
        <v>25.06</v>
      </c>
      <c r="Q674" s="5">
        <f>#REF!*#REF!</f>
        <v>9123.8700000000008</v>
      </c>
      <c r="R674" s="5">
        <v>4034.66</v>
      </c>
      <c r="S674" s="5">
        <f>#REF!-#REF!</f>
        <v>-5089.21</v>
      </c>
      <c r="T674" s="36">
        <f t="shared" si="10"/>
        <v>-0.55779071819304704</v>
      </c>
    </row>
    <row r="675" spans="1:20" x14ac:dyDescent="0.2">
      <c r="A675" s="25" t="s">
        <v>40</v>
      </c>
      <c r="B675" s="25" t="s">
        <v>188</v>
      </c>
      <c r="C675" s="25" t="s">
        <v>49</v>
      </c>
      <c r="D675" s="25" t="s">
        <v>23</v>
      </c>
      <c r="E675" s="25" t="s">
        <v>1916</v>
      </c>
      <c r="F675" s="2">
        <v>42374</v>
      </c>
      <c r="G675" s="23" t="str">
        <f>TEXT(Table2[[#This Row],[Order-Date]],"mmm")</f>
        <v>Jan</v>
      </c>
      <c r="H675">
        <v>2016</v>
      </c>
      <c r="I675">
        <v>602079379</v>
      </c>
      <c r="J675" s="2">
        <v>42516</v>
      </c>
      <c r="K675" s="23">
        <f>WEEKDAY(#REF!,1)</f>
        <v>5</v>
      </c>
      <c r="L675" s="25">
        <f>IF(#REF!&gt;=#REF!,#REF!-#REF!,"")</f>
        <v>142</v>
      </c>
      <c r="M675" s="4">
        <v>7523</v>
      </c>
      <c r="N675" s="5">
        <v>651.21</v>
      </c>
      <c r="O675" s="5">
        <v>524.96</v>
      </c>
      <c r="P675" s="5">
        <v>126.25</v>
      </c>
      <c r="Q675" s="5">
        <f>#REF!*#REF!</f>
        <v>3949274.08</v>
      </c>
      <c r="R675" s="5">
        <v>949778.75</v>
      </c>
      <c r="S675" s="5">
        <f>#REF!-#REF!</f>
        <v>-2999495.33</v>
      </c>
      <c r="T675" s="36">
        <f t="shared" si="10"/>
        <v>-0.75950548613227697</v>
      </c>
    </row>
    <row r="676" spans="1:20" x14ac:dyDescent="0.2">
      <c r="A676" s="25" t="s">
        <v>29</v>
      </c>
      <c r="B676" s="25" t="s">
        <v>126</v>
      </c>
      <c r="C676" s="25" t="s">
        <v>77</v>
      </c>
      <c r="D676" s="25" t="s">
        <v>23</v>
      </c>
      <c r="E676" s="25" t="s">
        <v>1915</v>
      </c>
      <c r="F676" s="2">
        <v>42648</v>
      </c>
      <c r="G676" s="23" t="str">
        <f>TEXT(Table2[[#This Row],[Order-Date]],"mmm")</f>
        <v>Oct</v>
      </c>
      <c r="H676">
        <v>2016</v>
      </c>
      <c r="I676">
        <v>743769109</v>
      </c>
      <c r="J676" s="2">
        <v>42679</v>
      </c>
      <c r="K676" s="23">
        <f>WEEKDAY(#REF!,1)</f>
        <v>7</v>
      </c>
      <c r="L676" s="25">
        <f>IF(#REF!&gt;=#REF!,#REF!-#REF!,"")</f>
        <v>31</v>
      </c>
      <c r="M676" s="4">
        <v>6662</v>
      </c>
      <c r="N676" s="5">
        <v>154.06</v>
      </c>
      <c r="O676" s="5">
        <v>90.93</v>
      </c>
      <c r="P676" s="5">
        <v>63.13</v>
      </c>
      <c r="Q676" s="5">
        <f>#REF!*#REF!</f>
        <v>605775.66</v>
      </c>
      <c r="R676" s="5">
        <v>420572.06</v>
      </c>
      <c r="S676" s="5">
        <f>#REF!-#REF!</f>
        <v>-185203.6</v>
      </c>
      <c r="T676" s="36">
        <f t="shared" si="10"/>
        <v>-0.30572968217309998</v>
      </c>
    </row>
    <row r="677" spans="1:20" x14ac:dyDescent="0.2">
      <c r="A677" s="25" t="s">
        <v>46</v>
      </c>
      <c r="B677" s="25" t="s">
        <v>129</v>
      </c>
      <c r="C677" s="25" t="s">
        <v>85</v>
      </c>
      <c r="D677" s="25" t="s">
        <v>23</v>
      </c>
      <c r="E677" s="25" t="s">
        <v>1918</v>
      </c>
      <c r="F677" s="2">
        <v>41630</v>
      </c>
      <c r="G677" s="23" t="str">
        <f>TEXT(Table2[[#This Row],[Order-Date]],"mmm")</f>
        <v>Dec</v>
      </c>
      <c r="H677">
        <v>2013</v>
      </c>
      <c r="I677">
        <v>181413733</v>
      </c>
      <c r="J677" s="2">
        <v>41635</v>
      </c>
      <c r="K677" s="23">
        <f>WEEKDAY(#REF!,1)</f>
        <v>6</v>
      </c>
      <c r="L677" s="25">
        <f>IF(#REF!&gt;=#REF!,#REF!-#REF!,"")</f>
        <v>5</v>
      </c>
      <c r="M677" s="4">
        <v>3210</v>
      </c>
      <c r="N677" s="5">
        <v>668.27</v>
      </c>
      <c r="O677" s="5">
        <v>502.54</v>
      </c>
      <c r="P677" s="5">
        <v>165.73</v>
      </c>
      <c r="Q677" s="5">
        <f>#REF!*#REF!</f>
        <v>1613153.4</v>
      </c>
      <c r="R677" s="5">
        <v>531993.30000000005</v>
      </c>
      <c r="S677" s="5">
        <f>#REF!-#REF!</f>
        <v>-1081160.1000000001</v>
      </c>
      <c r="T677" s="36">
        <f t="shared" si="10"/>
        <v>-0.67021530624427905</v>
      </c>
    </row>
    <row r="678" spans="1:20" x14ac:dyDescent="0.2">
      <c r="A678" s="25" t="s">
        <v>20</v>
      </c>
      <c r="B678" s="25" t="s">
        <v>21</v>
      </c>
      <c r="C678" s="25" t="s">
        <v>65</v>
      </c>
      <c r="D678" s="25" t="s">
        <v>23</v>
      </c>
      <c r="E678" s="25" t="s">
        <v>1918</v>
      </c>
      <c r="F678" s="2">
        <v>41979</v>
      </c>
      <c r="G678" s="23" t="str">
        <f>TEXT(Table2[[#This Row],[Order-Date]],"mmm")</f>
        <v>Dec</v>
      </c>
      <c r="H678">
        <v>2014</v>
      </c>
      <c r="I678">
        <v>191624581</v>
      </c>
      <c r="J678" s="2">
        <v>41647</v>
      </c>
      <c r="K678" s="23">
        <f>WEEKDAY(#REF!,1)</f>
        <v>4</v>
      </c>
      <c r="L678" s="25" t="str">
        <f>IF(#REF!&gt;=#REF!,#REF!-#REF!,"")</f>
        <v/>
      </c>
      <c r="M678" s="4">
        <v>4827</v>
      </c>
      <c r="N678" s="5">
        <v>9.33</v>
      </c>
      <c r="O678" s="5">
        <v>6.92</v>
      </c>
      <c r="P678" s="5">
        <v>2.41</v>
      </c>
      <c r="Q678" s="5">
        <f>#REF!*#REF!</f>
        <v>33402.839999999997</v>
      </c>
      <c r="R678" s="5">
        <v>11633.07</v>
      </c>
      <c r="S678" s="5">
        <f>#REF!-#REF!</f>
        <v>-21769.77</v>
      </c>
      <c r="T678" s="36">
        <f t="shared" si="10"/>
        <v>-0.65173410404624299</v>
      </c>
    </row>
    <row r="679" spans="1:20" x14ac:dyDescent="0.2">
      <c r="A679" s="25" t="s">
        <v>37</v>
      </c>
      <c r="B679" s="25" t="s">
        <v>95</v>
      </c>
      <c r="C679" s="25" t="s">
        <v>65</v>
      </c>
      <c r="D679" s="25" t="s">
        <v>27</v>
      </c>
      <c r="E679" s="25" t="s">
        <v>1916</v>
      </c>
      <c r="F679" s="2">
        <v>41174</v>
      </c>
      <c r="G679" s="23" t="str">
        <f>TEXT(Table2[[#This Row],[Order-Date]],"mmm")</f>
        <v>Sep</v>
      </c>
      <c r="H679">
        <v>2012</v>
      </c>
      <c r="I679">
        <v>321325480</v>
      </c>
      <c r="J679" s="2">
        <v>41207</v>
      </c>
      <c r="K679" s="23">
        <f>WEEKDAY(#REF!,1)</f>
        <v>5</v>
      </c>
      <c r="L679" s="25">
        <f>IF(#REF!&gt;=#REF!,#REF!-#REF!,"")</f>
        <v>33</v>
      </c>
      <c r="M679" s="4">
        <v>6205</v>
      </c>
      <c r="N679" s="5">
        <v>9.33</v>
      </c>
      <c r="O679" s="5">
        <v>6.92</v>
      </c>
      <c r="P679" s="5">
        <v>2.41</v>
      </c>
      <c r="Q679" s="5">
        <f>#REF!*#REF!</f>
        <v>42938.6</v>
      </c>
      <c r="R679" s="5">
        <v>14954.05</v>
      </c>
      <c r="S679" s="5">
        <f>#REF!-#REF!</f>
        <v>-27984.55</v>
      </c>
      <c r="T679" s="36">
        <f t="shared" si="10"/>
        <v>-0.65173410404624299</v>
      </c>
    </row>
    <row r="680" spans="1:20" x14ac:dyDescent="0.2">
      <c r="A680" s="25" t="s">
        <v>46</v>
      </c>
      <c r="B680" s="25" t="s">
        <v>141</v>
      </c>
      <c r="C680" s="25" t="s">
        <v>49</v>
      </c>
      <c r="D680" s="25" t="s">
        <v>23</v>
      </c>
      <c r="E680" s="25" t="s">
        <v>1917</v>
      </c>
      <c r="F680" s="2">
        <v>40914</v>
      </c>
      <c r="G680" s="23" t="str">
        <f>TEXT(Table2[[#This Row],[Order-Date]],"mmm")</f>
        <v>Jan</v>
      </c>
      <c r="H680">
        <v>2012</v>
      </c>
      <c r="I680">
        <v>637752759</v>
      </c>
      <c r="J680" s="2">
        <v>41082</v>
      </c>
      <c r="K680" s="23">
        <f>WEEKDAY(#REF!,1)</f>
        <v>6</v>
      </c>
      <c r="L680" s="25">
        <f>IF(#REF!&gt;=#REF!,#REF!-#REF!,"")</f>
        <v>168</v>
      </c>
      <c r="M680" s="4">
        <v>4069</v>
      </c>
      <c r="N680" s="5">
        <v>651.21</v>
      </c>
      <c r="O680" s="5">
        <v>524.96</v>
      </c>
      <c r="P680" s="5">
        <v>126.25</v>
      </c>
      <c r="Q680" s="5">
        <f>#REF!*#REF!</f>
        <v>2136062.2400000002</v>
      </c>
      <c r="R680" s="5">
        <v>513711.25</v>
      </c>
      <c r="S680" s="5">
        <f>#REF!-#REF!</f>
        <v>-1622350.99</v>
      </c>
      <c r="T680" s="36">
        <f t="shared" si="10"/>
        <v>-0.75950548613227697</v>
      </c>
    </row>
    <row r="681" spans="1:20" x14ac:dyDescent="0.2">
      <c r="A681" s="25" t="s">
        <v>46</v>
      </c>
      <c r="B681" s="25" t="s">
        <v>206</v>
      </c>
      <c r="C681" s="25" t="s">
        <v>42</v>
      </c>
      <c r="D681" s="25" t="s">
        <v>23</v>
      </c>
      <c r="E681" s="25" t="s">
        <v>1916</v>
      </c>
      <c r="F681" s="2">
        <v>41783</v>
      </c>
      <c r="G681" s="23" t="str">
        <f>TEXT(Table2[[#This Row],[Order-Date]],"mmm")</f>
        <v>May</v>
      </c>
      <c r="H681">
        <v>2014</v>
      </c>
      <c r="I681">
        <v>378455245</v>
      </c>
      <c r="J681" s="2">
        <v>41857</v>
      </c>
      <c r="K681" s="23">
        <f>WEEKDAY(#REF!,1)</f>
        <v>4</v>
      </c>
      <c r="L681" s="25">
        <f>IF(#REF!&gt;=#REF!,#REF!-#REF!,"")</f>
        <v>74</v>
      </c>
      <c r="M681" s="4">
        <v>2172</v>
      </c>
      <c r="N681" s="5">
        <v>109.28</v>
      </c>
      <c r="O681" s="5">
        <v>35.840000000000003</v>
      </c>
      <c r="P681" s="5">
        <v>73.44</v>
      </c>
      <c r="Q681" s="5">
        <f>#REF!*#REF!</f>
        <v>77844.479999999996</v>
      </c>
      <c r="R681" s="5">
        <v>159511.67999999999</v>
      </c>
      <c r="S681" s="5">
        <f>#REF!-#REF!</f>
        <v>81667.199999999997</v>
      </c>
      <c r="T681" s="36">
        <f t="shared" si="10"/>
        <v>1.0491071428571399</v>
      </c>
    </row>
    <row r="682" spans="1:20" x14ac:dyDescent="0.2">
      <c r="A682" s="25" t="s">
        <v>29</v>
      </c>
      <c r="B682" s="25" t="s">
        <v>89</v>
      </c>
      <c r="C682" s="25" t="s">
        <v>26</v>
      </c>
      <c r="D682" s="25" t="s">
        <v>27</v>
      </c>
      <c r="E682" s="25" t="s">
        <v>1916</v>
      </c>
      <c r="F682" s="2">
        <v>41518</v>
      </c>
      <c r="G682" s="23" t="str">
        <f>TEXT(Table2[[#This Row],[Order-Date]],"mmm")</f>
        <v>Sep</v>
      </c>
      <c r="H682">
        <v>2013</v>
      </c>
      <c r="I682">
        <v>201294267</v>
      </c>
      <c r="J682" s="2">
        <v>41519</v>
      </c>
      <c r="K682" s="23">
        <f>WEEKDAY(#REF!,1)</f>
        <v>2</v>
      </c>
      <c r="L682" s="25">
        <f>IF(#REF!&gt;=#REF!,#REF!-#REF!,"")</f>
        <v>1</v>
      </c>
      <c r="M682" s="4">
        <v>6302</v>
      </c>
      <c r="N682" s="5">
        <v>152.58000000000001</v>
      </c>
      <c r="O682" s="5">
        <v>97.44</v>
      </c>
      <c r="P682" s="5">
        <v>55.14</v>
      </c>
      <c r="Q682" s="5">
        <f>#REF!*#REF!</f>
        <v>614066.88</v>
      </c>
      <c r="R682" s="5">
        <v>347492.28</v>
      </c>
      <c r="S682" s="5">
        <f>#REF!-#REF!</f>
        <v>-266574.59999999998</v>
      </c>
      <c r="T682" s="36">
        <f t="shared" si="10"/>
        <v>-0.43411330049261099</v>
      </c>
    </row>
    <row r="683" spans="1:20" x14ac:dyDescent="0.2">
      <c r="A683" s="25" t="s">
        <v>46</v>
      </c>
      <c r="B683" s="25" t="s">
        <v>173</v>
      </c>
      <c r="C683" s="25" t="s">
        <v>56</v>
      </c>
      <c r="D683" s="25" t="s">
        <v>27</v>
      </c>
      <c r="E683" s="25" t="s">
        <v>1918</v>
      </c>
      <c r="F683" s="2">
        <v>42157</v>
      </c>
      <c r="G683" s="23" t="str">
        <f>TEXT(Table2[[#This Row],[Order-Date]],"mmm")</f>
        <v>Jun</v>
      </c>
      <c r="H683">
        <v>2015</v>
      </c>
      <c r="I683">
        <v>834443652</v>
      </c>
      <c r="J683" s="2">
        <v>42062</v>
      </c>
      <c r="K683" s="23">
        <f>WEEKDAY(#REF!,1)</f>
        <v>6</v>
      </c>
      <c r="L683" s="25" t="str">
        <f>IF(#REF!&gt;=#REF!,#REF!-#REF!,"")</f>
        <v/>
      </c>
      <c r="M683" s="4">
        <v>9275</v>
      </c>
      <c r="N683" s="5">
        <v>421.89</v>
      </c>
      <c r="O683" s="5">
        <v>364.69</v>
      </c>
      <c r="P683" s="5">
        <v>57.2</v>
      </c>
      <c r="Q683" s="5">
        <f>#REF!*#REF!</f>
        <v>3382499.75</v>
      </c>
      <c r="R683" s="5">
        <v>530530</v>
      </c>
      <c r="S683" s="5">
        <f>#REF!-#REF!</f>
        <v>-2851969.75</v>
      </c>
      <c r="T683" s="36">
        <f t="shared" si="10"/>
        <v>-0.84315445995228799</v>
      </c>
    </row>
    <row r="684" spans="1:20" x14ac:dyDescent="0.2">
      <c r="A684" s="25" t="s">
        <v>32</v>
      </c>
      <c r="B684" s="25" t="s">
        <v>189</v>
      </c>
      <c r="C684" s="25" t="s">
        <v>34</v>
      </c>
      <c r="D684" s="25" t="s">
        <v>23</v>
      </c>
      <c r="E684" s="25" t="s">
        <v>1915</v>
      </c>
      <c r="F684" s="2">
        <v>41310</v>
      </c>
      <c r="G684" s="23" t="str">
        <f>TEXT(Table2[[#This Row],[Order-Date]],"mmm")</f>
        <v>Feb</v>
      </c>
      <c r="H684">
        <v>2013</v>
      </c>
      <c r="I684">
        <v>826389729</v>
      </c>
      <c r="J684" s="2">
        <v>41399</v>
      </c>
      <c r="K684" s="23">
        <f>WEEKDAY(#REF!,1)</f>
        <v>1</v>
      </c>
      <c r="L684" s="25">
        <f>IF(#REF!&gt;=#REF!,#REF!-#REF!,"")</f>
        <v>89</v>
      </c>
      <c r="M684" s="4">
        <v>5940</v>
      </c>
      <c r="N684" s="5">
        <v>205.7</v>
      </c>
      <c r="O684" s="5">
        <v>117.11</v>
      </c>
      <c r="P684" s="5">
        <v>88.59</v>
      </c>
      <c r="Q684" s="5">
        <f>#REF!*#REF!</f>
        <v>695633.4</v>
      </c>
      <c r="R684" s="5">
        <v>526224.6</v>
      </c>
      <c r="S684" s="5">
        <f>#REF!-#REF!</f>
        <v>-169408.8</v>
      </c>
      <c r="T684" s="36">
        <f t="shared" si="10"/>
        <v>-0.24353172231235601</v>
      </c>
    </row>
    <row r="685" spans="1:20" x14ac:dyDescent="0.2">
      <c r="A685" s="25" t="s">
        <v>46</v>
      </c>
      <c r="B685" s="25" t="s">
        <v>132</v>
      </c>
      <c r="C685" s="25" t="s">
        <v>77</v>
      </c>
      <c r="D685" s="25" t="s">
        <v>27</v>
      </c>
      <c r="E685" s="25" t="s">
        <v>1915</v>
      </c>
      <c r="F685" s="2">
        <v>41224</v>
      </c>
      <c r="G685" s="23" t="str">
        <f>TEXT(Table2[[#This Row],[Order-Date]],"mmm")</f>
        <v>Nov</v>
      </c>
      <c r="H685">
        <v>2012</v>
      </c>
      <c r="I685">
        <v>595931327</v>
      </c>
      <c r="J685" s="2">
        <v>41258</v>
      </c>
      <c r="K685" s="23">
        <f>WEEKDAY(#REF!,1)</f>
        <v>7</v>
      </c>
      <c r="L685" s="25">
        <f>IF(#REF!&gt;=#REF!,#REF!-#REF!,"")</f>
        <v>34</v>
      </c>
      <c r="M685" s="4">
        <v>8177</v>
      </c>
      <c r="N685" s="5">
        <v>154.06</v>
      </c>
      <c r="O685" s="5">
        <v>90.93</v>
      </c>
      <c r="P685" s="5">
        <v>63.13</v>
      </c>
      <c r="Q685" s="5">
        <f>#REF!*#REF!</f>
        <v>743534.61</v>
      </c>
      <c r="R685" s="5">
        <v>516214.01</v>
      </c>
      <c r="S685" s="5">
        <f>#REF!-#REF!</f>
        <v>-227320.6</v>
      </c>
      <c r="T685" s="36">
        <f t="shared" si="10"/>
        <v>-0.30572968217309998</v>
      </c>
    </row>
    <row r="686" spans="1:20" x14ac:dyDescent="0.2">
      <c r="A686" s="25" t="s">
        <v>59</v>
      </c>
      <c r="B686" s="25" t="s">
        <v>216</v>
      </c>
      <c r="C686" s="25" t="s">
        <v>39</v>
      </c>
      <c r="D686" s="25" t="s">
        <v>27</v>
      </c>
      <c r="E686" s="25" t="s">
        <v>1917</v>
      </c>
      <c r="F686" s="2">
        <v>41023</v>
      </c>
      <c r="G686" s="23" t="str">
        <f>TEXT(Table2[[#This Row],[Order-Date]],"mmm")</f>
        <v>Apr</v>
      </c>
      <c r="H686">
        <v>2012</v>
      </c>
      <c r="I686">
        <v>182179772</v>
      </c>
      <c r="J686" s="2">
        <v>41052</v>
      </c>
      <c r="K686" s="23">
        <f>WEEKDAY(#REF!,1)</f>
        <v>4</v>
      </c>
      <c r="L686" s="25">
        <f>IF(#REF!&gt;=#REF!,#REF!-#REF!,"")</f>
        <v>29</v>
      </c>
      <c r="M686" s="4">
        <v>9898</v>
      </c>
      <c r="N686" s="5">
        <v>81.73</v>
      </c>
      <c r="O686" s="5">
        <v>56.67</v>
      </c>
      <c r="P686" s="5">
        <v>25.06</v>
      </c>
      <c r="Q686" s="5">
        <f>#REF!*#REF!</f>
        <v>560919.66</v>
      </c>
      <c r="R686" s="5">
        <v>248043.88</v>
      </c>
      <c r="S686" s="5">
        <f>#REF!-#REF!</f>
        <v>-312875.78000000003</v>
      </c>
      <c r="T686" s="36">
        <f t="shared" si="10"/>
        <v>-0.55779071819304704</v>
      </c>
    </row>
    <row r="687" spans="1:20" x14ac:dyDescent="0.2">
      <c r="A687" s="25" t="s">
        <v>46</v>
      </c>
      <c r="B687" s="25" t="s">
        <v>141</v>
      </c>
      <c r="C687" s="25" t="s">
        <v>65</v>
      </c>
      <c r="D687" s="25" t="s">
        <v>27</v>
      </c>
      <c r="E687" s="25" t="s">
        <v>1915</v>
      </c>
      <c r="F687" s="2">
        <v>42038</v>
      </c>
      <c r="G687" s="23" t="str">
        <f>TEXT(Table2[[#This Row],[Order-Date]],"mmm")</f>
        <v>Feb</v>
      </c>
      <c r="H687">
        <v>2015</v>
      </c>
      <c r="I687">
        <v>594558894</v>
      </c>
      <c r="J687" s="2">
        <v>42113</v>
      </c>
      <c r="K687" s="23">
        <f>WEEKDAY(#REF!,1)</f>
        <v>1</v>
      </c>
      <c r="L687" s="25">
        <f>IF(#REF!&gt;=#REF!,#REF!-#REF!,"")</f>
        <v>75</v>
      </c>
      <c r="M687" s="4">
        <v>2044</v>
      </c>
      <c r="N687" s="5">
        <v>9.33</v>
      </c>
      <c r="O687" s="5">
        <v>6.92</v>
      </c>
      <c r="P687" s="5">
        <v>2.41</v>
      </c>
      <c r="Q687" s="5">
        <f>#REF!*#REF!</f>
        <v>14144.48</v>
      </c>
      <c r="R687" s="5">
        <v>4926.04</v>
      </c>
      <c r="S687" s="5">
        <f>#REF!-#REF!</f>
        <v>-9218.44</v>
      </c>
      <c r="T687" s="36">
        <f t="shared" si="10"/>
        <v>-0.65173410404624299</v>
      </c>
    </row>
    <row r="688" spans="1:20" x14ac:dyDescent="0.2">
      <c r="A688" s="25" t="s">
        <v>46</v>
      </c>
      <c r="B688" s="25" t="s">
        <v>211</v>
      </c>
      <c r="C688" s="25" t="s">
        <v>56</v>
      </c>
      <c r="D688" s="25" t="s">
        <v>23</v>
      </c>
      <c r="E688" s="25" t="s">
        <v>1915</v>
      </c>
      <c r="F688" s="2">
        <v>40477</v>
      </c>
      <c r="G688" s="23" t="str">
        <f>TEXT(Table2[[#This Row],[Order-Date]],"mmm")</f>
        <v>Oct</v>
      </c>
      <c r="H688">
        <v>2010</v>
      </c>
      <c r="I688">
        <v>662805020</v>
      </c>
      <c r="J688" s="2">
        <v>40220</v>
      </c>
      <c r="K688" s="23">
        <f>WEEKDAY(#REF!,1)</f>
        <v>5</v>
      </c>
      <c r="L688" s="25" t="str">
        <f>IF(#REF!&gt;=#REF!,#REF!-#REF!,"")</f>
        <v/>
      </c>
      <c r="M688" s="4">
        <v>7589</v>
      </c>
      <c r="N688" s="5">
        <v>421.89</v>
      </c>
      <c r="O688" s="5">
        <v>364.69</v>
      </c>
      <c r="P688" s="5">
        <v>57.2</v>
      </c>
      <c r="Q688" s="5">
        <f>#REF!*#REF!</f>
        <v>2767632.41</v>
      </c>
      <c r="R688" s="5">
        <v>434090.8</v>
      </c>
      <c r="S688" s="5">
        <f>#REF!-#REF!</f>
        <v>-2333541.61</v>
      </c>
      <c r="T688" s="36">
        <f t="shared" si="10"/>
        <v>-0.84315445995228799</v>
      </c>
    </row>
    <row r="689" spans="1:20" x14ac:dyDescent="0.2">
      <c r="A689" s="25" t="s">
        <v>32</v>
      </c>
      <c r="B689" s="25" t="s">
        <v>96</v>
      </c>
      <c r="C689" s="25" t="s">
        <v>85</v>
      </c>
      <c r="D689" s="25" t="s">
        <v>27</v>
      </c>
      <c r="E689" s="25" t="s">
        <v>1916</v>
      </c>
      <c r="F689" s="2">
        <v>42458</v>
      </c>
      <c r="G689" s="23" t="str">
        <f>TEXT(Table2[[#This Row],[Order-Date]],"mmm")</f>
        <v>Mar</v>
      </c>
      <c r="H689">
        <v>2016</v>
      </c>
      <c r="I689">
        <v>186966979</v>
      </c>
      <c r="J689" s="2">
        <v>42477</v>
      </c>
      <c r="K689" s="23">
        <f>WEEKDAY(#REF!,1)</f>
        <v>1</v>
      </c>
      <c r="L689" s="25">
        <f>IF(#REF!&gt;=#REF!,#REF!-#REF!,"")</f>
        <v>19</v>
      </c>
      <c r="M689" s="4">
        <v>6539</v>
      </c>
      <c r="N689" s="5">
        <v>668.27</v>
      </c>
      <c r="O689" s="5">
        <v>502.54</v>
      </c>
      <c r="P689" s="5">
        <v>165.73</v>
      </c>
      <c r="Q689" s="5">
        <f>#REF!*#REF!</f>
        <v>3286109.06</v>
      </c>
      <c r="R689" s="5">
        <v>1083708.47</v>
      </c>
      <c r="S689" s="5">
        <f>#REF!-#REF!</f>
        <v>-2202400.59</v>
      </c>
      <c r="T689" s="36">
        <f t="shared" si="10"/>
        <v>-0.67021530624427905</v>
      </c>
    </row>
    <row r="690" spans="1:20" x14ac:dyDescent="0.2">
      <c r="A690" s="25" t="s">
        <v>32</v>
      </c>
      <c r="B690" s="25" t="s">
        <v>192</v>
      </c>
      <c r="C690" s="25" t="s">
        <v>42</v>
      </c>
      <c r="D690" s="25" t="s">
        <v>23</v>
      </c>
      <c r="E690" s="25" t="s">
        <v>1918</v>
      </c>
      <c r="F690" s="2">
        <v>40794</v>
      </c>
      <c r="G690" s="23" t="str">
        <f>TEXT(Table2[[#This Row],[Order-Date]],"mmm")</f>
        <v>Sep</v>
      </c>
      <c r="H690">
        <v>2011</v>
      </c>
      <c r="I690">
        <v>387406098</v>
      </c>
      <c r="J690" s="2">
        <v>40855</v>
      </c>
      <c r="K690" s="23">
        <f>WEEKDAY(#REF!,1)</f>
        <v>3</v>
      </c>
      <c r="L690" s="25">
        <f>IF(#REF!&gt;=#REF!,#REF!-#REF!,"")</f>
        <v>61</v>
      </c>
      <c r="M690" s="4">
        <v>928</v>
      </c>
      <c r="N690" s="5">
        <v>109.28</v>
      </c>
      <c r="O690" s="5">
        <v>35.840000000000003</v>
      </c>
      <c r="P690" s="5">
        <v>73.44</v>
      </c>
      <c r="Q690" s="5">
        <f>#REF!*#REF!</f>
        <v>33259.519999999997</v>
      </c>
      <c r="R690" s="5">
        <v>68152.320000000007</v>
      </c>
      <c r="S690" s="5">
        <f>#REF!-#REF!</f>
        <v>34892.800000000003</v>
      </c>
      <c r="T690" s="36">
        <f t="shared" si="10"/>
        <v>1.0491071428571399</v>
      </c>
    </row>
    <row r="691" spans="1:20" x14ac:dyDescent="0.2">
      <c r="A691" s="25" t="s">
        <v>40</v>
      </c>
      <c r="B691" s="25" t="s">
        <v>74</v>
      </c>
      <c r="C691" s="25" t="s">
        <v>31</v>
      </c>
      <c r="D691" s="25" t="s">
        <v>23</v>
      </c>
      <c r="E691" s="25" t="s">
        <v>1918</v>
      </c>
      <c r="F691" s="2">
        <v>40988</v>
      </c>
      <c r="G691" s="23" t="str">
        <f>TEXT(Table2[[#This Row],[Order-Date]],"mmm")</f>
        <v>Mar</v>
      </c>
      <c r="H691">
        <v>2012</v>
      </c>
      <c r="I691">
        <v>754796206</v>
      </c>
      <c r="J691" s="2">
        <v>41125</v>
      </c>
      <c r="K691" s="23">
        <f>WEEKDAY(#REF!,1)</f>
        <v>7</v>
      </c>
      <c r="L691" s="25">
        <f>IF(#REF!&gt;=#REF!,#REF!-#REF!,"")</f>
        <v>137</v>
      </c>
      <c r="M691" s="4">
        <v>9826</v>
      </c>
      <c r="N691" s="5">
        <v>47.45</v>
      </c>
      <c r="O691" s="5">
        <v>31.79</v>
      </c>
      <c r="P691" s="5">
        <v>15.66</v>
      </c>
      <c r="Q691" s="5">
        <f>#REF!*#REF!</f>
        <v>312368.53999999998</v>
      </c>
      <c r="R691" s="5">
        <v>153875.16</v>
      </c>
      <c r="S691" s="5">
        <f>#REF!-#REF!</f>
        <v>-158493.38</v>
      </c>
      <c r="T691" s="36">
        <f t="shared" si="10"/>
        <v>-0.50739226171752105</v>
      </c>
    </row>
    <row r="692" spans="1:20" x14ac:dyDescent="0.2">
      <c r="A692" s="25" t="s">
        <v>37</v>
      </c>
      <c r="B692" s="25" t="s">
        <v>106</v>
      </c>
      <c r="C692" s="25" t="s">
        <v>31</v>
      </c>
      <c r="D692" s="25" t="s">
        <v>27</v>
      </c>
      <c r="E692" s="25" t="s">
        <v>1918</v>
      </c>
      <c r="F692" s="2">
        <v>40813</v>
      </c>
      <c r="G692" s="23" t="str">
        <f>TEXT(Table2[[#This Row],[Order-Date]],"mmm")</f>
        <v>Sep</v>
      </c>
      <c r="H692">
        <v>2011</v>
      </c>
      <c r="I692">
        <v>400123631</v>
      </c>
      <c r="J692" s="2">
        <v>40735</v>
      </c>
      <c r="K692" s="23">
        <f>WEEKDAY(#REF!,1)</f>
        <v>2</v>
      </c>
      <c r="L692" s="25" t="str">
        <f>IF(#REF!&gt;=#REF!,#REF!-#REF!,"")</f>
        <v/>
      </c>
      <c r="M692" s="4">
        <v>4329</v>
      </c>
      <c r="N692" s="5">
        <v>47.45</v>
      </c>
      <c r="O692" s="5">
        <v>31.79</v>
      </c>
      <c r="P692" s="5">
        <v>15.66</v>
      </c>
      <c r="Q692" s="5">
        <f>#REF!*#REF!</f>
        <v>137618.91</v>
      </c>
      <c r="R692" s="5">
        <v>67792.14</v>
      </c>
      <c r="S692" s="5">
        <f>#REF!-#REF!</f>
        <v>-69826.77</v>
      </c>
      <c r="T692" s="36">
        <f t="shared" si="10"/>
        <v>-0.50739226171752105</v>
      </c>
    </row>
    <row r="693" spans="1:20" x14ac:dyDescent="0.2">
      <c r="A693" s="25" t="s">
        <v>32</v>
      </c>
      <c r="B693" s="25" t="s">
        <v>113</v>
      </c>
      <c r="C693" s="25" t="s">
        <v>31</v>
      </c>
      <c r="D693" s="25" t="s">
        <v>23</v>
      </c>
      <c r="E693" s="25" t="s">
        <v>1918</v>
      </c>
      <c r="F693" s="2">
        <v>42404</v>
      </c>
      <c r="G693" s="23" t="str">
        <f>TEXT(Table2[[#This Row],[Order-Date]],"mmm")</f>
        <v>Feb</v>
      </c>
      <c r="H693">
        <v>2016</v>
      </c>
      <c r="I693">
        <v>304687201</v>
      </c>
      <c r="J693" s="2">
        <v>42374</v>
      </c>
      <c r="K693" s="23">
        <f>WEEKDAY(#REF!,1)</f>
        <v>3</v>
      </c>
      <c r="L693" s="25" t="str">
        <f>IF(#REF!&gt;=#REF!,#REF!-#REF!,"")</f>
        <v/>
      </c>
      <c r="M693" s="4">
        <v>2569</v>
      </c>
      <c r="N693" s="5">
        <v>47.45</v>
      </c>
      <c r="O693" s="5">
        <v>31.79</v>
      </c>
      <c r="P693" s="5">
        <v>15.66</v>
      </c>
      <c r="Q693" s="5">
        <f>#REF!*#REF!</f>
        <v>81668.509999999995</v>
      </c>
      <c r="R693" s="5">
        <v>40230.54</v>
      </c>
      <c r="S693" s="5">
        <f>#REF!-#REF!</f>
        <v>-41437.97</v>
      </c>
      <c r="T693" s="36">
        <f t="shared" si="10"/>
        <v>-0.50739226171752105</v>
      </c>
    </row>
    <row r="694" spans="1:20" x14ac:dyDescent="0.2">
      <c r="A694" s="25" t="s">
        <v>46</v>
      </c>
      <c r="B694" s="25" t="s">
        <v>227</v>
      </c>
      <c r="C694" s="25" t="s">
        <v>56</v>
      </c>
      <c r="D694" s="25" t="s">
        <v>27</v>
      </c>
      <c r="E694" s="25" t="s">
        <v>1916</v>
      </c>
      <c r="F694" s="2">
        <v>40454</v>
      </c>
      <c r="G694" s="23" t="str">
        <f>TEXT(Table2[[#This Row],[Order-Date]],"mmm")</f>
        <v>Oct</v>
      </c>
      <c r="H694">
        <v>2010</v>
      </c>
      <c r="I694">
        <v>170098245</v>
      </c>
      <c r="J694" s="2">
        <v>40256</v>
      </c>
      <c r="K694" s="23">
        <f>WEEKDAY(#REF!,1)</f>
        <v>6</v>
      </c>
      <c r="L694" s="25" t="str">
        <f>IF(#REF!&gt;=#REF!,#REF!-#REF!,"")</f>
        <v/>
      </c>
      <c r="M694" s="4">
        <v>4705</v>
      </c>
      <c r="N694" s="5">
        <v>421.89</v>
      </c>
      <c r="O694" s="5">
        <v>364.69</v>
      </c>
      <c r="P694" s="5">
        <v>57.2</v>
      </c>
      <c r="Q694" s="5">
        <f>#REF!*#REF!</f>
        <v>1715866.45</v>
      </c>
      <c r="R694" s="5">
        <v>269126</v>
      </c>
      <c r="S694" s="5">
        <f>#REF!-#REF!</f>
        <v>-1446740.45</v>
      </c>
      <c r="T694" s="36">
        <f t="shared" si="10"/>
        <v>-0.84315445995228799</v>
      </c>
    </row>
    <row r="695" spans="1:20" x14ac:dyDescent="0.2">
      <c r="A695" s="25" t="s">
        <v>29</v>
      </c>
      <c r="B695" s="25" t="s">
        <v>116</v>
      </c>
      <c r="C695" s="25" t="s">
        <v>56</v>
      </c>
      <c r="D695" s="25" t="s">
        <v>23</v>
      </c>
      <c r="E695" s="25" t="s">
        <v>1916</v>
      </c>
      <c r="F695" s="2">
        <v>41580</v>
      </c>
      <c r="G695" s="23" t="str">
        <f>TEXT(Table2[[#This Row],[Order-Date]],"mmm")</f>
        <v>Nov</v>
      </c>
      <c r="H695">
        <v>2013</v>
      </c>
      <c r="I695">
        <v>668280589</v>
      </c>
      <c r="J695" s="2">
        <v>41361</v>
      </c>
      <c r="K695" s="23">
        <f>WEEKDAY(#REF!,1)</f>
        <v>5</v>
      </c>
      <c r="L695" s="25" t="str">
        <f>IF(#REF!&gt;=#REF!,#REF!-#REF!,"")</f>
        <v/>
      </c>
      <c r="M695" s="4">
        <v>7932</v>
      </c>
      <c r="N695" s="5">
        <v>421.89</v>
      </c>
      <c r="O695" s="5">
        <v>364.69</v>
      </c>
      <c r="P695" s="5">
        <v>57.2</v>
      </c>
      <c r="Q695" s="5">
        <f>#REF!*#REF!</f>
        <v>2892721.08</v>
      </c>
      <c r="R695" s="5">
        <v>453710.4</v>
      </c>
      <c r="S695" s="5">
        <f>#REF!-#REF!</f>
        <v>-2439010.6800000002</v>
      </c>
      <c r="T695" s="36">
        <f t="shared" si="10"/>
        <v>-0.84315445995228799</v>
      </c>
    </row>
    <row r="696" spans="1:20" x14ac:dyDescent="0.2">
      <c r="A696" s="25" t="s">
        <v>46</v>
      </c>
      <c r="B696" s="25" t="s">
        <v>133</v>
      </c>
      <c r="C696" s="25" t="s">
        <v>39</v>
      </c>
      <c r="D696" s="25" t="s">
        <v>27</v>
      </c>
      <c r="E696" s="25" t="s">
        <v>1918</v>
      </c>
      <c r="F696" s="2">
        <v>42144</v>
      </c>
      <c r="G696" s="23" t="str">
        <f>TEXT(Table2[[#This Row],[Order-Date]],"mmm")</f>
        <v>May</v>
      </c>
      <c r="H696">
        <v>2015</v>
      </c>
      <c r="I696">
        <v>291470563</v>
      </c>
      <c r="J696" s="2">
        <v>42154</v>
      </c>
      <c r="K696" s="23">
        <f>WEEKDAY(#REF!,1)</f>
        <v>7</v>
      </c>
      <c r="L696" s="25">
        <f>IF(#REF!&gt;=#REF!,#REF!-#REF!,"")</f>
        <v>10</v>
      </c>
      <c r="M696" s="4">
        <v>1472</v>
      </c>
      <c r="N696" s="5">
        <v>81.73</v>
      </c>
      <c r="O696" s="5">
        <v>56.67</v>
      </c>
      <c r="P696" s="5">
        <v>25.06</v>
      </c>
      <c r="Q696" s="5">
        <f>#REF!*#REF!</f>
        <v>83418.240000000005</v>
      </c>
      <c r="R696" s="5">
        <v>36888.32</v>
      </c>
      <c r="S696" s="5">
        <f>#REF!-#REF!</f>
        <v>-46529.919999999998</v>
      </c>
      <c r="T696" s="36">
        <f t="shared" si="10"/>
        <v>-0.55779071819304704</v>
      </c>
    </row>
    <row r="697" spans="1:20" x14ac:dyDescent="0.2">
      <c r="A697" s="25" t="s">
        <v>37</v>
      </c>
      <c r="B697" s="25" t="s">
        <v>79</v>
      </c>
      <c r="C697" s="25" t="s">
        <v>65</v>
      </c>
      <c r="D697" s="25" t="s">
        <v>27</v>
      </c>
      <c r="E697" s="25" t="s">
        <v>1915</v>
      </c>
      <c r="F697" s="2">
        <v>41093</v>
      </c>
      <c r="G697" s="23" t="str">
        <f>TEXT(Table2[[#This Row],[Order-Date]],"mmm")</f>
        <v>Jul</v>
      </c>
      <c r="H697">
        <v>2012</v>
      </c>
      <c r="I697">
        <v>302216994</v>
      </c>
      <c r="J697" s="2">
        <v>40997</v>
      </c>
      <c r="K697" s="23">
        <f>WEEKDAY(#REF!,1)</f>
        <v>5</v>
      </c>
      <c r="L697" s="25" t="str">
        <f>IF(#REF!&gt;=#REF!,#REF!-#REF!,"")</f>
        <v/>
      </c>
      <c r="M697" s="4">
        <v>1579</v>
      </c>
      <c r="N697" s="5">
        <v>9.33</v>
      </c>
      <c r="O697" s="5">
        <v>6.92</v>
      </c>
      <c r="P697" s="5">
        <v>2.41</v>
      </c>
      <c r="Q697" s="5">
        <f>#REF!*#REF!</f>
        <v>10926.68</v>
      </c>
      <c r="R697" s="5">
        <v>3805.39</v>
      </c>
      <c r="S697" s="5">
        <f>#REF!-#REF!</f>
        <v>-7121.29</v>
      </c>
      <c r="T697" s="36">
        <f t="shared" si="10"/>
        <v>-0.65173410404624299</v>
      </c>
    </row>
    <row r="698" spans="1:20" x14ac:dyDescent="0.2">
      <c r="A698" s="25" t="s">
        <v>20</v>
      </c>
      <c r="B698" s="25" t="s">
        <v>114</v>
      </c>
      <c r="C698" s="25" t="s">
        <v>34</v>
      </c>
      <c r="D698" s="25" t="s">
        <v>27</v>
      </c>
      <c r="E698" s="25" t="s">
        <v>1916</v>
      </c>
      <c r="F698" s="2">
        <v>41741</v>
      </c>
      <c r="G698" s="23" t="str">
        <f>TEXT(Table2[[#This Row],[Order-Date]],"mmm")</f>
        <v>Apr</v>
      </c>
      <c r="H698">
        <v>2014</v>
      </c>
      <c r="I698">
        <v>683381211</v>
      </c>
      <c r="J698" s="2">
        <v>41955</v>
      </c>
      <c r="K698" s="23">
        <f>WEEKDAY(#REF!,1)</f>
        <v>4</v>
      </c>
      <c r="L698" s="25">
        <f>IF(#REF!&gt;=#REF!,#REF!-#REF!,"")</f>
        <v>214</v>
      </c>
      <c r="M698" s="4">
        <v>6542</v>
      </c>
      <c r="N698" s="5">
        <v>205.7</v>
      </c>
      <c r="O698" s="5">
        <v>117.11</v>
      </c>
      <c r="P698" s="5">
        <v>88.59</v>
      </c>
      <c r="Q698" s="5">
        <f>#REF!*#REF!</f>
        <v>766133.62</v>
      </c>
      <c r="R698" s="5">
        <v>579555.78</v>
      </c>
      <c r="S698" s="5">
        <f>#REF!-#REF!</f>
        <v>-186577.84</v>
      </c>
      <c r="T698" s="36">
        <f t="shared" si="10"/>
        <v>-0.24353172231235601</v>
      </c>
    </row>
    <row r="699" spans="1:20" x14ac:dyDescent="0.2">
      <c r="A699" s="25" t="s">
        <v>46</v>
      </c>
      <c r="B699" s="25" t="s">
        <v>207</v>
      </c>
      <c r="C699" s="25" t="s">
        <v>49</v>
      </c>
      <c r="D699" s="25" t="s">
        <v>23</v>
      </c>
      <c r="E699" s="25" t="s">
        <v>1916</v>
      </c>
      <c r="F699" s="2">
        <v>42790</v>
      </c>
      <c r="G699" s="23" t="str">
        <f>TEXT(Table2[[#This Row],[Order-Date]],"mmm")</f>
        <v>Feb</v>
      </c>
      <c r="H699">
        <v>2017</v>
      </c>
      <c r="I699">
        <v>588137042</v>
      </c>
      <c r="J699" s="2">
        <v>42822</v>
      </c>
      <c r="K699" s="23">
        <f>WEEKDAY(#REF!,1)</f>
        <v>3</v>
      </c>
      <c r="L699" s="25">
        <f>IF(#REF!&gt;=#REF!,#REF!-#REF!,"")</f>
        <v>32</v>
      </c>
      <c r="M699" s="4">
        <v>1675</v>
      </c>
      <c r="N699" s="5">
        <v>651.21</v>
      </c>
      <c r="O699" s="5">
        <v>524.96</v>
      </c>
      <c r="P699" s="5">
        <v>126.25</v>
      </c>
      <c r="Q699" s="5">
        <f>#REF!*#REF!</f>
        <v>879308</v>
      </c>
      <c r="R699" s="5">
        <v>211468.75</v>
      </c>
      <c r="S699" s="5">
        <f>#REF!-#REF!</f>
        <v>-667839.25</v>
      </c>
      <c r="T699" s="36">
        <f t="shared" si="10"/>
        <v>-0.75950548613227697</v>
      </c>
    </row>
    <row r="700" spans="1:20" x14ac:dyDescent="0.2">
      <c r="A700" s="25" t="s">
        <v>46</v>
      </c>
      <c r="B700" s="25" t="s">
        <v>175</v>
      </c>
      <c r="C700" s="25" t="s">
        <v>39</v>
      </c>
      <c r="D700" s="25" t="s">
        <v>27</v>
      </c>
      <c r="E700" s="25" t="s">
        <v>1918</v>
      </c>
      <c r="F700" s="2">
        <v>41443</v>
      </c>
      <c r="G700" s="23" t="str">
        <f>TEXT(Table2[[#This Row],[Order-Date]],"mmm")</f>
        <v>Jun</v>
      </c>
      <c r="H700">
        <v>2013</v>
      </c>
      <c r="I700">
        <v>589970815</v>
      </c>
      <c r="J700" s="2">
        <v>41468</v>
      </c>
      <c r="K700" s="23">
        <f>WEEKDAY(#REF!,1)</f>
        <v>7</v>
      </c>
      <c r="L700" s="25">
        <f>IF(#REF!&gt;=#REF!,#REF!-#REF!,"")</f>
        <v>25</v>
      </c>
      <c r="M700" s="4">
        <v>4329</v>
      </c>
      <c r="N700" s="5">
        <v>81.73</v>
      </c>
      <c r="O700" s="5">
        <v>56.67</v>
      </c>
      <c r="P700" s="5">
        <v>25.06</v>
      </c>
      <c r="Q700" s="5">
        <f>#REF!*#REF!</f>
        <v>245324.43</v>
      </c>
      <c r="R700" s="5">
        <v>108484.74</v>
      </c>
      <c r="S700" s="5">
        <f>#REF!-#REF!</f>
        <v>-136839.69</v>
      </c>
      <c r="T700" s="36">
        <f t="shared" si="10"/>
        <v>-0.55779071819304704</v>
      </c>
    </row>
    <row r="701" spans="1:20" x14ac:dyDescent="0.2">
      <c r="A701" s="25" t="s">
        <v>40</v>
      </c>
      <c r="B701" s="25" t="s">
        <v>221</v>
      </c>
      <c r="C701" s="25" t="s">
        <v>22</v>
      </c>
      <c r="D701" s="25" t="s">
        <v>27</v>
      </c>
      <c r="E701" s="25" t="s">
        <v>1915</v>
      </c>
      <c r="F701" s="2">
        <v>40505</v>
      </c>
      <c r="G701" s="23" t="str">
        <f>TEXT(Table2[[#This Row],[Order-Date]],"mmm")</f>
        <v>Nov</v>
      </c>
      <c r="H701">
        <v>2010</v>
      </c>
      <c r="I701">
        <v>432681357</v>
      </c>
      <c r="J701" s="2">
        <v>40510</v>
      </c>
      <c r="K701" s="23">
        <f>WEEKDAY(#REF!,1)</f>
        <v>1</v>
      </c>
      <c r="L701" s="25">
        <f>IF(#REF!&gt;=#REF!,#REF!-#REF!,"")</f>
        <v>5</v>
      </c>
      <c r="M701" s="4">
        <v>8884</v>
      </c>
      <c r="N701" s="5">
        <v>255.28</v>
      </c>
      <c r="O701" s="5">
        <v>159.41999999999999</v>
      </c>
      <c r="P701" s="5">
        <v>95.86</v>
      </c>
      <c r="Q701" s="5">
        <f>#REF!*#REF!</f>
        <v>1416287.28</v>
      </c>
      <c r="R701" s="5">
        <v>851620.24</v>
      </c>
      <c r="S701" s="5">
        <f>#REF!-#REF!</f>
        <v>-564667.04</v>
      </c>
      <c r="T701" s="36">
        <f t="shared" si="10"/>
        <v>-0.39869527035503699</v>
      </c>
    </row>
    <row r="702" spans="1:20" x14ac:dyDescent="0.2">
      <c r="A702" s="25" t="s">
        <v>29</v>
      </c>
      <c r="B702" s="25" t="s">
        <v>165</v>
      </c>
      <c r="C702" s="25" t="s">
        <v>85</v>
      </c>
      <c r="D702" s="25" t="s">
        <v>23</v>
      </c>
      <c r="E702" s="25" t="s">
        <v>1918</v>
      </c>
      <c r="F702" s="2">
        <v>42930</v>
      </c>
      <c r="G702" s="23" t="str">
        <f>TEXT(Table2[[#This Row],[Order-Date]],"mmm")</f>
        <v>Jul</v>
      </c>
      <c r="H702">
        <v>2017</v>
      </c>
      <c r="I702">
        <v>380379998</v>
      </c>
      <c r="J702" s="2">
        <v>42932</v>
      </c>
      <c r="K702" s="23">
        <f>WEEKDAY(#REF!,1)</f>
        <v>1</v>
      </c>
      <c r="L702" s="25">
        <f>IF(#REF!&gt;=#REF!,#REF!-#REF!,"")</f>
        <v>2</v>
      </c>
      <c r="M702" s="4">
        <v>1749</v>
      </c>
      <c r="N702" s="5">
        <v>668.27</v>
      </c>
      <c r="O702" s="5">
        <v>502.54</v>
      </c>
      <c r="P702" s="5">
        <v>165.73</v>
      </c>
      <c r="Q702" s="5">
        <f>#REF!*#REF!</f>
        <v>878942.46</v>
      </c>
      <c r="R702" s="5">
        <v>289861.77</v>
      </c>
      <c r="S702" s="5">
        <f>#REF!-#REF!</f>
        <v>-589080.68999999994</v>
      </c>
      <c r="T702" s="36">
        <f t="shared" si="10"/>
        <v>-0.67021530624427905</v>
      </c>
    </row>
    <row r="703" spans="1:20" x14ac:dyDescent="0.2">
      <c r="A703" s="25" t="s">
        <v>29</v>
      </c>
      <c r="B703" s="25" t="s">
        <v>100</v>
      </c>
      <c r="C703" s="25" t="s">
        <v>42</v>
      </c>
      <c r="D703" s="25" t="s">
        <v>23</v>
      </c>
      <c r="E703" s="25" t="s">
        <v>1917</v>
      </c>
      <c r="F703" s="2">
        <v>42385</v>
      </c>
      <c r="G703" s="23" t="str">
        <f>TEXT(Table2[[#This Row],[Order-Date]],"mmm")</f>
        <v>Jan</v>
      </c>
      <c r="H703">
        <v>2016</v>
      </c>
      <c r="I703">
        <v>767490565</v>
      </c>
      <c r="J703" s="2">
        <v>42423</v>
      </c>
      <c r="K703" s="23">
        <f>WEEKDAY(#REF!,1)</f>
        <v>3</v>
      </c>
      <c r="L703" s="25">
        <f>IF(#REF!&gt;=#REF!,#REF!-#REF!,"")</f>
        <v>38</v>
      </c>
      <c r="M703" s="4">
        <v>6368</v>
      </c>
      <c r="N703" s="5">
        <v>109.28</v>
      </c>
      <c r="O703" s="5">
        <v>35.840000000000003</v>
      </c>
      <c r="P703" s="5">
        <v>73.44</v>
      </c>
      <c r="Q703" s="5">
        <f>#REF!*#REF!</f>
        <v>228229.12</v>
      </c>
      <c r="R703" s="5">
        <v>467665.91999999998</v>
      </c>
      <c r="S703" s="5">
        <f>#REF!-#REF!</f>
        <v>239436.79999999999</v>
      </c>
      <c r="T703" s="36">
        <f t="shared" si="10"/>
        <v>1.0491071428571399</v>
      </c>
    </row>
    <row r="704" spans="1:20" x14ac:dyDescent="0.2">
      <c r="A704" s="25" t="s">
        <v>40</v>
      </c>
      <c r="B704" s="25" t="s">
        <v>160</v>
      </c>
      <c r="C704" s="25" t="s">
        <v>77</v>
      </c>
      <c r="D704" s="25" t="s">
        <v>23</v>
      </c>
      <c r="E704" s="25" t="s">
        <v>1915</v>
      </c>
      <c r="F704" s="2">
        <v>41071</v>
      </c>
      <c r="G704" s="23" t="str">
        <f>TEXT(Table2[[#This Row],[Order-Date]],"mmm")</f>
        <v>Jun</v>
      </c>
      <c r="H704">
        <v>2012</v>
      </c>
      <c r="I704">
        <v>648749387</v>
      </c>
      <c r="J704" s="2">
        <v>41261</v>
      </c>
      <c r="K704" s="23">
        <f>WEEKDAY(#REF!,1)</f>
        <v>3</v>
      </c>
      <c r="L704" s="25">
        <f>IF(#REF!&gt;=#REF!,#REF!-#REF!,"")</f>
        <v>190</v>
      </c>
      <c r="M704" s="4">
        <v>8215</v>
      </c>
      <c r="N704" s="5">
        <v>154.06</v>
      </c>
      <c r="O704" s="5">
        <v>90.93</v>
      </c>
      <c r="P704" s="5">
        <v>63.13</v>
      </c>
      <c r="Q704" s="5">
        <f>#REF!*#REF!</f>
        <v>746989.95</v>
      </c>
      <c r="R704" s="5">
        <v>518612.95</v>
      </c>
      <c r="S704" s="5">
        <f>#REF!-#REF!</f>
        <v>-228377</v>
      </c>
      <c r="T704" s="36">
        <f t="shared" si="10"/>
        <v>-0.30572968217309998</v>
      </c>
    </row>
    <row r="705" spans="1:20" x14ac:dyDescent="0.2">
      <c r="A705" s="25" t="s">
        <v>20</v>
      </c>
      <c r="B705" s="25" t="s">
        <v>117</v>
      </c>
      <c r="C705" s="25" t="s">
        <v>65</v>
      </c>
      <c r="D705" s="25" t="s">
        <v>23</v>
      </c>
      <c r="E705" s="25" t="s">
        <v>1916</v>
      </c>
      <c r="F705" s="2">
        <v>40672</v>
      </c>
      <c r="G705" s="23" t="str">
        <f>TEXT(Table2[[#This Row],[Order-Date]],"mmm")</f>
        <v>May</v>
      </c>
      <c r="H705">
        <v>2011</v>
      </c>
      <c r="I705">
        <v>949205291</v>
      </c>
      <c r="J705" s="2">
        <v>40857</v>
      </c>
      <c r="K705" s="23">
        <f>WEEKDAY(#REF!,1)</f>
        <v>5</v>
      </c>
      <c r="L705" s="25">
        <f>IF(#REF!&gt;=#REF!,#REF!-#REF!,"")</f>
        <v>185</v>
      </c>
      <c r="M705" s="4">
        <v>9794</v>
      </c>
      <c r="N705" s="5">
        <v>9.33</v>
      </c>
      <c r="O705" s="5">
        <v>6.92</v>
      </c>
      <c r="P705" s="5">
        <v>2.41</v>
      </c>
      <c r="Q705" s="5">
        <f>#REF!*#REF!</f>
        <v>67774.48</v>
      </c>
      <c r="R705" s="5">
        <v>23603.54</v>
      </c>
      <c r="S705" s="5">
        <f>#REF!-#REF!</f>
        <v>-44170.94</v>
      </c>
      <c r="T705" s="36">
        <f t="shared" si="10"/>
        <v>-0.65173410404624299</v>
      </c>
    </row>
    <row r="706" spans="1:20" x14ac:dyDescent="0.2">
      <c r="A706" s="25" t="s">
        <v>32</v>
      </c>
      <c r="B706" s="25" t="s">
        <v>36</v>
      </c>
      <c r="C706" s="25" t="s">
        <v>56</v>
      </c>
      <c r="D706" s="25" t="s">
        <v>27</v>
      </c>
      <c r="E706" s="25" t="s">
        <v>1917</v>
      </c>
      <c r="F706" s="2">
        <v>42847</v>
      </c>
      <c r="G706" s="23" t="str">
        <f>TEXT(Table2[[#This Row],[Order-Date]],"mmm")</f>
        <v>Apr</v>
      </c>
      <c r="H706">
        <v>2017</v>
      </c>
      <c r="I706">
        <v>414219605</v>
      </c>
      <c r="J706" s="2">
        <v>42852</v>
      </c>
      <c r="K706" s="23">
        <f>WEEKDAY(#REF!,1)</f>
        <v>5</v>
      </c>
      <c r="L706" s="25">
        <f>IF(#REF!&gt;=#REF!,#REF!-#REF!,"")</f>
        <v>5</v>
      </c>
      <c r="M706" s="4">
        <v>5641</v>
      </c>
      <c r="N706" s="5">
        <v>421.89</v>
      </c>
      <c r="O706" s="5">
        <v>364.69</v>
      </c>
      <c r="P706" s="5">
        <v>57.2</v>
      </c>
      <c r="Q706" s="5">
        <f>#REF!*#REF!</f>
        <v>2057216.29</v>
      </c>
      <c r="R706" s="5">
        <v>322665.2</v>
      </c>
      <c r="S706" s="5">
        <f>#REF!-#REF!</f>
        <v>-1734551.09</v>
      </c>
      <c r="T706" s="36">
        <f t="shared" si="10"/>
        <v>-0.84315445995228799</v>
      </c>
    </row>
    <row r="707" spans="1:20" x14ac:dyDescent="0.2">
      <c r="A707" s="25" t="s">
        <v>46</v>
      </c>
      <c r="B707" s="25" t="s">
        <v>159</v>
      </c>
      <c r="C707" s="25" t="s">
        <v>26</v>
      </c>
      <c r="D707" s="25" t="s">
        <v>27</v>
      </c>
      <c r="E707" s="25" t="s">
        <v>1918</v>
      </c>
      <c r="F707" s="2">
        <v>42607</v>
      </c>
      <c r="G707" s="23" t="str">
        <f>TEXT(Table2[[#This Row],[Order-Date]],"mmm")</f>
        <v>Aug</v>
      </c>
      <c r="H707">
        <v>2016</v>
      </c>
      <c r="I707">
        <v>559466159</v>
      </c>
      <c r="J707" s="2">
        <v>42628</v>
      </c>
      <c r="K707" s="23">
        <f>WEEKDAY(#REF!,1)</f>
        <v>5</v>
      </c>
      <c r="L707" s="25">
        <f>IF(#REF!&gt;=#REF!,#REF!-#REF!,"")</f>
        <v>21</v>
      </c>
      <c r="M707" s="4">
        <v>7324</v>
      </c>
      <c r="N707" s="5">
        <v>152.58000000000001</v>
      </c>
      <c r="O707" s="5">
        <v>97.44</v>
      </c>
      <c r="P707" s="5">
        <v>55.14</v>
      </c>
      <c r="Q707" s="5">
        <f>#REF!*#REF!</f>
        <v>713650.56</v>
      </c>
      <c r="R707" s="5">
        <v>403845.36</v>
      </c>
      <c r="S707" s="5">
        <f>#REF!-#REF!</f>
        <v>-309805.2</v>
      </c>
      <c r="T707" s="36">
        <f t="shared" ref="T707:T770" si="11">S707/Q707</f>
        <v>-0.43411330049261099</v>
      </c>
    </row>
    <row r="708" spans="1:20" x14ac:dyDescent="0.2">
      <c r="A708" s="25" t="s">
        <v>29</v>
      </c>
      <c r="B708" s="25" t="s">
        <v>198</v>
      </c>
      <c r="C708" s="25" t="s">
        <v>26</v>
      </c>
      <c r="D708" s="25" t="s">
        <v>27</v>
      </c>
      <c r="E708" s="25" t="s">
        <v>1916</v>
      </c>
      <c r="F708" s="2">
        <v>41212</v>
      </c>
      <c r="G708" s="23" t="str">
        <f>TEXT(Table2[[#This Row],[Order-Date]],"mmm")</f>
        <v>Oct</v>
      </c>
      <c r="H708">
        <v>2012</v>
      </c>
      <c r="I708">
        <v>720931279</v>
      </c>
      <c r="J708" s="2">
        <v>41231</v>
      </c>
      <c r="K708" s="23">
        <f>WEEKDAY(#REF!,1)</f>
        <v>1</v>
      </c>
      <c r="L708" s="25">
        <f>IF(#REF!&gt;=#REF!,#REF!-#REF!,"")</f>
        <v>19</v>
      </c>
      <c r="M708" s="4">
        <v>8441</v>
      </c>
      <c r="N708" s="5">
        <v>152.58000000000001</v>
      </c>
      <c r="O708" s="5">
        <v>97.44</v>
      </c>
      <c r="P708" s="5">
        <v>55.14</v>
      </c>
      <c r="Q708" s="5">
        <f>#REF!*#REF!</f>
        <v>822491.04</v>
      </c>
      <c r="R708" s="5">
        <v>465436.74</v>
      </c>
      <c r="S708" s="5">
        <f>#REF!-#REF!</f>
        <v>-357054.3</v>
      </c>
      <c r="T708" s="36">
        <f t="shared" si="11"/>
        <v>-0.43411330049261099</v>
      </c>
    </row>
    <row r="709" spans="1:20" x14ac:dyDescent="0.2">
      <c r="A709" s="25" t="s">
        <v>59</v>
      </c>
      <c r="B709" s="25" t="s">
        <v>60</v>
      </c>
      <c r="C709" s="25" t="s">
        <v>49</v>
      </c>
      <c r="D709" s="25" t="s">
        <v>27</v>
      </c>
      <c r="E709" s="25" t="s">
        <v>1917</v>
      </c>
      <c r="F709" s="2">
        <v>41576</v>
      </c>
      <c r="G709" s="23" t="str">
        <f>TEXT(Table2[[#This Row],[Order-Date]],"mmm")</f>
        <v>Oct</v>
      </c>
      <c r="H709">
        <v>2013</v>
      </c>
      <c r="I709">
        <v>304913794</v>
      </c>
      <c r="J709" s="2">
        <v>41599</v>
      </c>
      <c r="K709" s="23">
        <f>WEEKDAY(#REF!,1)</f>
        <v>5</v>
      </c>
      <c r="L709" s="25">
        <f>IF(#REF!&gt;=#REF!,#REF!-#REF!,"")</f>
        <v>23</v>
      </c>
      <c r="M709" s="4">
        <v>9623</v>
      </c>
      <c r="N709" s="5">
        <v>651.21</v>
      </c>
      <c r="O709" s="5">
        <v>524.96</v>
      </c>
      <c r="P709" s="5">
        <v>126.25</v>
      </c>
      <c r="Q709" s="5">
        <f>#REF!*#REF!</f>
        <v>5051690.08</v>
      </c>
      <c r="R709" s="5">
        <v>1214903.75</v>
      </c>
      <c r="S709" s="5">
        <f>#REF!-#REF!</f>
        <v>-3836786.33</v>
      </c>
      <c r="T709" s="36">
        <f t="shared" si="11"/>
        <v>-0.75950548613227697</v>
      </c>
    </row>
    <row r="710" spans="1:20" x14ac:dyDescent="0.2">
      <c r="A710" s="25" t="s">
        <v>29</v>
      </c>
      <c r="B710" s="25" t="s">
        <v>124</v>
      </c>
      <c r="C710" s="25" t="s">
        <v>26</v>
      </c>
      <c r="D710" s="25" t="s">
        <v>23</v>
      </c>
      <c r="E710" s="25" t="s">
        <v>1916</v>
      </c>
      <c r="F710" s="2">
        <v>41468</v>
      </c>
      <c r="G710" s="23" t="str">
        <f>TEXT(Table2[[#This Row],[Order-Date]],"mmm")</f>
        <v>Jul</v>
      </c>
      <c r="H710">
        <v>2013</v>
      </c>
      <c r="I710">
        <v>138025033</v>
      </c>
      <c r="J710" s="2">
        <v>41341</v>
      </c>
      <c r="K710" s="23">
        <f>WEEKDAY(#REF!,1)</f>
        <v>6</v>
      </c>
      <c r="L710" s="25" t="str">
        <f>IF(#REF!&gt;=#REF!,#REF!-#REF!,"")</f>
        <v/>
      </c>
      <c r="M710" s="4">
        <v>3529</v>
      </c>
      <c r="N710" s="5">
        <v>152.58000000000001</v>
      </c>
      <c r="O710" s="5">
        <v>97.44</v>
      </c>
      <c r="P710" s="5">
        <v>55.14</v>
      </c>
      <c r="Q710" s="5">
        <f>#REF!*#REF!</f>
        <v>343865.76</v>
      </c>
      <c r="R710" s="5">
        <v>194589.06</v>
      </c>
      <c r="S710" s="5">
        <f>#REF!-#REF!</f>
        <v>-149276.70000000001</v>
      </c>
      <c r="T710" s="36">
        <f t="shared" si="11"/>
        <v>-0.43411330049261099</v>
      </c>
    </row>
    <row r="711" spans="1:20" x14ac:dyDescent="0.2">
      <c r="A711" s="25" t="s">
        <v>32</v>
      </c>
      <c r="B711" s="25" t="s">
        <v>200</v>
      </c>
      <c r="C711" s="25" t="s">
        <v>42</v>
      </c>
      <c r="D711" s="25" t="s">
        <v>27</v>
      </c>
      <c r="E711" s="25" t="s">
        <v>1917</v>
      </c>
      <c r="F711" s="2">
        <v>40460</v>
      </c>
      <c r="G711" s="23" t="str">
        <f>TEXT(Table2[[#This Row],[Order-Date]],"mmm")</f>
        <v>Oct</v>
      </c>
      <c r="H711">
        <v>2010</v>
      </c>
      <c r="I711">
        <v>217188823</v>
      </c>
      <c r="J711" s="2">
        <v>40470</v>
      </c>
      <c r="K711" s="23">
        <f>WEEKDAY(#REF!,1)</f>
        <v>3</v>
      </c>
      <c r="L711" s="25">
        <f>IF(#REF!&gt;=#REF!,#REF!-#REF!,"")</f>
        <v>10</v>
      </c>
      <c r="M711" s="4">
        <v>9854</v>
      </c>
      <c r="N711" s="5">
        <v>109.28</v>
      </c>
      <c r="O711" s="5">
        <v>35.840000000000003</v>
      </c>
      <c r="P711" s="5">
        <v>73.44</v>
      </c>
      <c r="Q711" s="5">
        <f>#REF!*#REF!</f>
        <v>353167.35999999999</v>
      </c>
      <c r="R711" s="5">
        <v>723677.76</v>
      </c>
      <c r="S711" s="5">
        <f>#REF!-#REF!</f>
        <v>370510.4</v>
      </c>
      <c r="T711" s="36">
        <f t="shared" si="11"/>
        <v>1.0491071428571399</v>
      </c>
    </row>
    <row r="712" spans="1:20" x14ac:dyDescent="0.2">
      <c r="A712" s="25" t="s">
        <v>20</v>
      </c>
      <c r="B712" s="25" t="s">
        <v>114</v>
      </c>
      <c r="C712" s="25" t="s">
        <v>56</v>
      </c>
      <c r="D712" s="25" t="s">
        <v>23</v>
      </c>
      <c r="E712" s="25" t="s">
        <v>1915</v>
      </c>
      <c r="F712" s="2">
        <v>41191</v>
      </c>
      <c r="G712" s="23" t="str">
        <f>TEXT(Table2[[#This Row],[Order-Date]],"mmm")</f>
        <v>Oct</v>
      </c>
      <c r="H712">
        <v>2012</v>
      </c>
      <c r="I712">
        <v>159641492</v>
      </c>
      <c r="J712" s="2">
        <v>41176</v>
      </c>
      <c r="K712" s="23">
        <f>WEEKDAY(#REF!,1)</f>
        <v>2</v>
      </c>
      <c r="L712" s="25" t="str">
        <f>IF(#REF!&gt;=#REF!,#REF!-#REF!,"")</f>
        <v/>
      </c>
      <c r="M712" s="4">
        <v>320</v>
      </c>
      <c r="N712" s="5">
        <v>421.89</v>
      </c>
      <c r="O712" s="5">
        <v>364.69</v>
      </c>
      <c r="P712" s="5">
        <v>57.2</v>
      </c>
      <c r="Q712" s="5">
        <f>#REF!*#REF!</f>
        <v>116700.8</v>
      </c>
      <c r="R712" s="5">
        <v>18304</v>
      </c>
      <c r="S712" s="5">
        <f>#REF!-#REF!</f>
        <v>-98396.800000000003</v>
      </c>
      <c r="T712" s="36">
        <f t="shared" si="11"/>
        <v>-0.84315445995228799</v>
      </c>
    </row>
    <row r="713" spans="1:20" x14ac:dyDescent="0.2">
      <c r="A713" s="25" t="s">
        <v>29</v>
      </c>
      <c r="B713" s="25" t="s">
        <v>197</v>
      </c>
      <c r="C713" s="25" t="s">
        <v>56</v>
      </c>
      <c r="D713" s="25" t="s">
        <v>27</v>
      </c>
      <c r="E713" s="25" t="s">
        <v>1917</v>
      </c>
      <c r="F713" s="2">
        <v>42598</v>
      </c>
      <c r="G713" s="23" t="str">
        <f>TEXT(Table2[[#This Row],[Order-Date]],"mmm")</f>
        <v>Aug</v>
      </c>
      <c r="H713">
        <v>2016</v>
      </c>
      <c r="I713">
        <v>552931869</v>
      </c>
      <c r="J713" s="2">
        <v>42622</v>
      </c>
      <c r="K713" s="23">
        <f>WEEKDAY(#REF!,1)</f>
        <v>6</v>
      </c>
      <c r="L713" s="25">
        <f>IF(#REF!&gt;=#REF!,#REF!-#REF!,"")</f>
        <v>24</v>
      </c>
      <c r="M713" s="4">
        <v>3682</v>
      </c>
      <c r="N713" s="5">
        <v>421.89</v>
      </c>
      <c r="O713" s="5">
        <v>364.69</v>
      </c>
      <c r="P713" s="5">
        <v>57.2</v>
      </c>
      <c r="Q713" s="5">
        <f>#REF!*#REF!</f>
        <v>1342788.58</v>
      </c>
      <c r="R713" s="5">
        <v>210610.4</v>
      </c>
      <c r="S713" s="5">
        <f>#REF!-#REF!</f>
        <v>-1132178.18</v>
      </c>
      <c r="T713" s="36">
        <f t="shared" si="11"/>
        <v>-0.84315445995228799</v>
      </c>
    </row>
    <row r="714" spans="1:20" x14ac:dyDescent="0.2">
      <c r="A714" s="25" t="s">
        <v>46</v>
      </c>
      <c r="B714" s="25" t="s">
        <v>222</v>
      </c>
      <c r="C714" s="25" t="s">
        <v>26</v>
      </c>
      <c r="D714" s="25" t="s">
        <v>27</v>
      </c>
      <c r="E714" s="25" t="s">
        <v>1916</v>
      </c>
      <c r="F714" s="2">
        <v>41300</v>
      </c>
      <c r="G714" s="23" t="str">
        <f>TEXT(Table2[[#This Row],[Order-Date]],"mmm")</f>
        <v>Jan</v>
      </c>
      <c r="H714">
        <v>2013</v>
      </c>
      <c r="I714">
        <v>704921281</v>
      </c>
      <c r="J714" s="2">
        <v>41396</v>
      </c>
      <c r="K714" s="23">
        <f>WEEKDAY(#REF!,1)</f>
        <v>5</v>
      </c>
      <c r="L714" s="25">
        <f>IF(#REF!&gt;=#REF!,#REF!-#REF!,"")</f>
        <v>96</v>
      </c>
      <c r="M714" s="4">
        <v>727</v>
      </c>
      <c r="N714" s="5">
        <v>152.58000000000001</v>
      </c>
      <c r="O714" s="5">
        <v>97.44</v>
      </c>
      <c r="P714" s="5">
        <v>55.14</v>
      </c>
      <c r="Q714" s="5">
        <f>#REF!*#REF!</f>
        <v>70838.880000000005</v>
      </c>
      <c r="R714" s="5">
        <v>40086.78</v>
      </c>
      <c r="S714" s="5">
        <f>#REF!-#REF!</f>
        <v>-30752.1</v>
      </c>
      <c r="T714" s="36">
        <f t="shared" si="11"/>
        <v>-0.43411330049261099</v>
      </c>
    </row>
    <row r="715" spans="1:20" x14ac:dyDescent="0.2">
      <c r="A715" s="25" t="s">
        <v>46</v>
      </c>
      <c r="B715" s="25" t="s">
        <v>211</v>
      </c>
      <c r="C715" s="25" t="s">
        <v>26</v>
      </c>
      <c r="D715" s="25" t="s">
        <v>23</v>
      </c>
      <c r="E715" s="25" t="s">
        <v>1916</v>
      </c>
      <c r="F715" s="2">
        <v>41160</v>
      </c>
      <c r="G715" s="23" t="str">
        <f>TEXT(Table2[[#This Row],[Order-Date]],"mmm")</f>
        <v>Sep</v>
      </c>
      <c r="H715">
        <v>2012</v>
      </c>
      <c r="I715">
        <v>893783557</v>
      </c>
      <c r="J715" s="2">
        <v>41180</v>
      </c>
      <c r="K715" s="23">
        <f>WEEKDAY(#REF!,1)</f>
        <v>6</v>
      </c>
      <c r="L715" s="25">
        <f>IF(#REF!&gt;=#REF!,#REF!-#REF!,"")</f>
        <v>20</v>
      </c>
      <c r="M715" s="4">
        <v>9271</v>
      </c>
      <c r="N715" s="5">
        <v>152.58000000000001</v>
      </c>
      <c r="O715" s="5">
        <v>97.44</v>
      </c>
      <c r="P715" s="5">
        <v>55.14</v>
      </c>
      <c r="Q715" s="5">
        <f>#REF!*#REF!</f>
        <v>903366.24</v>
      </c>
      <c r="R715" s="5">
        <v>511202.94</v>
      </c>
      <c r="S715" s="5">
        <f>#REF!-#REF!</f>
        <v>-392163.3</v>
      </c>
      <c r="T715" s="36">
        <f t="shared" si="11"/>
        <v>-0.43411330049261099</v>
      </c>
    </row>
    <row r="716" spans="1:20" x14ac:dyDescent="0.2">
      <c r="A716" s="25" t="s">
        <v>32</v>
      </c>
      <c r="B716" s="25" t="s">
        <v>200</v>
      </c>
      <c r="C716" s="25" t="s">
        <v>49</v>
      </c>
      <c r="D716" s="25" t="s">
        <v>23</v>
      </c>
      <c r="E716" s="25" t="s">
        <v>1917</v>
      </c>
      <c r="F716" s="2">
        <v>40811</v>
      </c>
      <c r="G716" s="23" t="str">
        <f>TEXT(Table2[[#This Row],[Order-Date]],"mmm")</f>
        <v>Sep</v>
      </c>
      <c r="H716">
        <v>2011</v>
      </c>
      <c r="I716">
        <v>118005025</v>
      </c>
      <c r="J716" s="2">
        <v>40846</v>
      </c>
      <c r="K716" s="23">
        <f>WEEKDAY(#REF!,1)</f>
        <v>1</v>
      </c>
      <c r="L716" s="25">
        <f>IF(#REF!&gt;=#REF!,#REF!-#REF!,"")</f>
        <v>35</v>
      </c>
      <c r="M716" s="4">
        <v>9164</v>
      </c>
      <c r="N716" s="5">
        <v>651.21</v>
      </c>
      <c r="O716" s="5">
        <v>524.96</v>
      </c>
      <c r="P716" s="5">
        <v>126.25</v>
      </c>
      <c r="Q716" s="5">
        <f>#REF!*#REF!</f>
        <v>4810733.4400000004</v>
      </c>
      <c r="R716" s="5">
        <v>1156955</v>
      </c>
      <c r="S716" s="5">
        <f>#REF!-#REF!</f>
        <v>-3653778.44</v>
      </c>
      <c r="T716" s="36">
        <f t="shared" si="11"/>
        <v>-0.75950548613227697</v>
      </c>
    </row>
    <row r="717" spans="1:20" x14ac:dyDescent="0.2">
      <c r="A717" s="25" t="s">
        <v>37</v>
      </c>
      <c r="B717" s="25" t="s">
        <v>102</v>
      </c>
      <c r="C717" s="25" t="s">
        <v>26</v>
      </c>
      <c r="D717" s="25" t="s">
        <v>27</v>
      </c>
      <c r="E717" s="25" t="s">
        <v>1915</v>
      </c>
      <c r="F717" s="2">
        <v>40834</v>
      </c>
      <c r="G717" s="23" t="str">
        <f>TEXT(Table2[[#This Row],[Order-Date]],"mmm")</f>
        <v>Oct</v>
      </c>
      <c r="H717">
        <v>2011</v>
      </c>
      <c r="I717">
        <v>146384513</v>
      </c>
      <c r="J717" s="2">
        <v>40645</v>
      </c>
      <c r="K717" s="23">
        <f>WEEKDAY(#REF!,1)</f>
        <v>3</v>
      </c>
      <c r="L717" s="25" t="str">
        <f>IF(#REF!&gt;=#REF!,#REF!-#REF!,"")</f>
        <v/>
      </c>
      <c r="M717" s="4">
        <v>7285</v>
      </c>
      <c r="N717" s="5">
        <v>152.58000000000001</v>
      </c>
      <c r="O717" s="5">
        <v>97.44</v>
      </c>
      <c r="P717" s="5">
        <v>55.14</v>
      </c>
      <c r="Q717" s="5">
        <f>#REF!*#REF!</f>
        <v>709850.4</v>
      </c>
      <c r="R717" s="5">
        <v>401694.9</v>
      </c>
      <c r="S717" s="5">
        <f>#REF!-#REF!</f>
        <v>-308155.5</v>
      </c>
      <c r="T717" s="36">
        <f t="shared" si="11"/>
        <v>-0.43411330049261099</v>
      </c>
    </row>
    <row r="718" spans="1:20" x14ac:dyDescent="0.2">
      <c r="A718" s="25" t="s">
        <v>46</v>
      </c>
      <c r="B718" s="25" t="s">
        <v>227</v>
      </c>
      <c r="C718" s="25" t="s">
        <v>42</v>
      </c>
      <c r="D718" s="25" t="s">
        <v>23</v>
      </c>
      <c r="E718" s="25" t="s">
        <v>1918</v>
      </c>
      <c r="F718" s="2">
        <v>42083</v>
      </c>
      <c r="G718" s="23" t="str">
        <f>TEXT(Table2[[#This Row],[Order-Date]],"mmm")</f>
        <v>Mar</v>
      </c>
      <c r="H718">
        <v>2015</v>
      </c>
      <c r="I718">
        <v>568033349</v>
      </c>
      <c r="J718" s="2">
        <v>42111</v>
      </c>
      <c r="K718" s="23">
        <f>WEEKDAY(#REF!,1)</f>
        <v>6</v>
      </c>
      <c r="L718" s="25">
        <f>IF(#REF!&gt;=#REF!,#REF!-#REF!,"")</f>
        <v>28</v>
      </c>
      <c r="M718" s="4">
        <v>2546</v>
      </c>
      <c r="N718" s="5">
        <v>109.28</v>
      </c>
      <c r="O718" s="5">
        <v>35.840000000000003</v>
      </c>
      <c r="P718" s="5">
        <v>73.44</v>
      </c>
      <c r="Q718" s="5">
        <f>#REF!*#REF!</f>
        <v>91248.639999999999</v>
      </c>
      <c r="R718" s="5">
        <v>186978.24</v>
      </c>
      <c r="S718" s="5">
        <f>#REF!-#REF!</f>
        <v>95729.600000000006</v>
      </c>
      <c r="T718" s="36">
        <f t="shared" si="11"/>
        <v>1.0491071428571399</v>
      </c>
    </row>
    <row r="719" spans="1:20" x14ac:dyDescent="0.2">
      <c r="A719" s="25" t="s">
        <v>29</v>
      </c>
      <c r="B719" s="25" t="s">
        <v>122</v>
      </c>
      <c r="C719" s="25" t="s">
        <v>65</v>
      </c>
      <c r="D719" s="25" t="s">
        <v>23</v>
      </c>
      <c r="E719" s="25" t="s">
        <v>1916</v>
      </c>
      <c r="F719" s="2">
        <v>41853</v>
      </c>
      <c r="G719" s="23" t="str">
        <f>TEXT(Table2[[#This Row],[Order-Date]],"mmm")</f>
        <v>Aug</v>
      </c>
      <c r="H719">
        <v>2014</v>
      </c>
      <c r="I719">
        <v>142375361</v>
      </c>
      <c r="J719" s="2">
        <v>41689</v>
      </c>
      <c r="K719" s="23">
        <f>WEEKDAY(#REF!,1)</f>
        <v>4</v>
      </c>
      <c r="L719" s="25" t="str">
        <f>IF(#REF!&gt;=#REF!,#REF!-#REF!,"")</f>
        <v/>
      </c>
      <c r="M719" s="4">
        <v>888</v>
      </c>
      <c r="N719" s="5">
        <v>9.33</v>
      </c>
      <c r="O719" s="5">
        <v>6.92</v>
      </c>
      <c r="P719" s="5">
        <v>2.41</v>
      </c>
      <c r="Q719" s="5">
        <f>#REF!*#REF!</f>
        <v>6144.96</v>
      </c>
      <c r="R719" s="5">
        <v>2140.08</v>
      </c>
      <c r="S719" s="5">
        <f>#REF!-#REF!</f>
        <v>-4004.88</v>
      </c>
      <c r="T719" s="36">
        <f t="shared" si="11"/>
        <v>-0.65173410404624299</v>
      </c>
    </row>
    <row r="720" spans="1:20" x14ac:dyDescent="0.2">
      <c r="A720" s="25" t="s">
        <v>32</v>
      </c>
      <c r="B720" s="25" t="s">
        <v>200</v>
      </c>
      <c r="C720" s="25" t="s">
        <v>31</v>
      </c>
      <c r="D720" s="25" t="s">
        <v>23</v>
      </c>
      <c r="E720" s="25" t="s">
        <v>1918</v>
      </c>
      <c r="F720" s="2">
        <v>42664</v>
      </c>
      <c r="G720" s="23" t="str">
        <f>TEXT(Table2[[#This Row],[Order-Date]],"mmm")</f>
        <v>Oct</v>
      </c>
      <c r="H720">
        <v>2016</v>
      </c>
      <c r="I720">
        <v>849146878</v>
      </c>
      <c r="J720" s="2">
        <v>42704</v>
      </c>
      <c r="K720" s="23">
        <f>WEEKDAY(#REF!,1)</f>
        <v>4</v>
      </c>
      <c r="L720" s="25">
        <f>IF(#REF!&gt;=#REF!,#REF!-#REF!,"")</f>
        <v>40</v>
      </c>
      <c r="M720" s="4">
        <v>286</v>
      </c>
      <c r="N720" s="5">
        <v>47.45</v>
      </c>
      <c r="O720" s="5">
        <v>31.79</v>
      </c>
      <c r="P720" s="5">
        <v>15.66</v>
      </c>
      <c r="Q720" s="5">
        <f>#REF!*#REF!</f>
        <v>9091.94</v>
      </c>
      <c r="R720" s="5">
        <v>4478.76</v>
      </c>
      <c r="S720" s="5">
        <f>#REF!-#REF!</f>
        <v>-4613.18</v>
      </c>
      <c r="T720" s="36">
        <f t="shared" si="11"/>
        <v>-0.50739226171752105</v>
      </c>
    </row>
    <row r="721" spans="1:20" x14ac:dyDescent="0.2">
      <c r="A721" s="25" t="s">
        <v>20</v>
      </c>
      <c r="B721" s="25" t="s">
        <v>25</v>
      </c>
      <c r="C721" s="25" t="s">
        <v>39</v>
      </c>
      <c r="D721" s="25" t="s">
        <v>23</v>
      </c>
      <c r="E721" s="25" t="s">
        <v>1917</v>
      </c>
      <c r="F721" s="2">
        <v>41527</v>
      </c>
      <c r="G721" s="23" t="str">
        <f>TEXT(Table2[[#This Row],[Order-Date]],"mmm")</f>
        <v>Sep</v>
      </c>
      <c r="H721">
        <v>2013</v>
      </c>
      <c r="I721">
        <v>238396728</v>
      </c>
      <c r="J721" s="2">
        <v>41605</v>
      </c>
      <c r="K721" s="23">
        <f>WEEKDAY(#REF!,1)</f>
        <v>4</v>
      </c>
      <c r="L721" s="25">
        <f>IF(#REF!&gt;=#REF!,#REF!-#REF!,"")</f>
        <v>78</v>
      </c>
      <c r="M721" s="4">
        <v>5744</v>
      </c>
      <c r="N721" s="5">
        <v>81.73</v>
      </c>
      <c r="O721" s="5">
        <v>56.67</v>
      </c>
      <c r="P721" s="5">
        <v>25.06</v>
      </c>
      <c r="Q721" s="5">
        <f>#REF!*#REF!</f>
        <v>325512.48</v>
      </c>
      <c r="R721" s="5">
        <v>143944.64000000001</v>
      </c>
      <c r="S721" s="5">
        <f>#REF!-#REF!</f>
        <v>-181567.84</v>
      </c>
      <c r="T721" s="36">
        <f t="shared" si="11"/>
        <v>-0.55779071819304704</v>
      </c>
    </row>
    <row r="722" spans="1:20" x14ac:dyDescent="0.2">
      <c r="A722" s="25" t="s">
        <v>37</v>
      </c>
      <c r="B722" s="25" t="s">
        <v>183</v>
      </c>
      <c r="C722" s="25" t="s">
        <v>26</v>
      </c>
      <c r="D722" s="25" t="s">
        <v>23</v>
      </c>
      <c r="E722" s="25" t="s">
        <v>1917</v>
      </c>
      <c r="F722" s="2">
        <v>40703</v>
      </c>
      <c r="G722" s="23" t="str">
        <f>TEXT(Table2[[#This Row],[Order-Date]],"mmm")</f>
        <v>Jun</v>
      </c>
      <c r="H722">
        <v>2011</v>
      </c>
      <c r="I722">
        <v>880486238</v>
      </c>
      <c r="J722" s="2">
        <v>40826</v>
      </c>
      <c r="K722" s="23">
        <f>WEEKDAY(#REF!,1)</f>
        <v>2</v>
      </c>
      <c r="L722" s="25">
        <f>IF(#REF!&gt;=#REF!,#REF!-#REF!,"")</f>
        <v>123</v>
      </c>
      <c r="M722" s="4">
        <v>4299</v>
      </c>
      <c r="N722" s="5">
        <v>152.58000000000001</v>
      </c>
      <c r="O722" s="5">
        <v>97.44</v>
      </c>
      <c r="P722" s="5">
        <v>55.14</v>
      </c>
      <c r="Q722" s="5">
        <f>#REF!*#REF!</f>
        <v>418894.56</v>
      </c>
      <c r="R722" s="5">
        <v>237046.86</v>
      </c>
      <c r="S722" s="5">
        <f>#REF!-#REF!</f>
        <v>-181847.7</v>
      </c>
      <c r="T722" s="36">
        <f t="shared" si="11"/>
        <v>-0.43411330049261099</v>
      </c>
    </row>
    <row r="723" spans="1:20" x14ac:dyDescent="0.2">
      <c r="A723" s="25" t="s">
        <v>29</v>
      </c>
      <c r="B723" s="25" t="s">
        <v>88</v>
      </c>
      <c r="C723" s="25" t="s">
        <v>51</v>
      </c>
      <c r="D723" s="25" t="s">
        <v>27</v>
      </c>
      <c r="E723" s="25" t="s">
        <v>1918</v>
      </c>
      <c r="F723" s="2">
        <v>41817</v>
      </c>
      <c r="G723" s="23" t="str">
        <f>TEXT(Table2[[#This Row],[Order-Date]],"mmm")</f>
        <v>Jun</v>
      </c>
      <c r="H723">
        <v>2014</v>
      </c>
      <c r="I723">
        <v>916089236</v>
      </c>
      <c r="J723" s="2">
        <v>41848</v>
      </c>
      <c r="K723" s="23">
        <f>WEEKDAY(#REF!,1)</f>
        <v>2</v>
      </c>
      <c r="L723" s="25">
        <f>IF(#REF!&gt;=#REF!,#REF!-#REF!,"")</f>
        <v>31</v>
      </c>
      <c r="M723" s="4">
        <v>17</v>
      </c>
      <c r="N723" s="5">
        <v>437.2</v>
      </c>
      <c r="O723" s="5">
        <v>263.33</v>
      </c>
      <c r="P723" s="5">
        <v>173.87</v>
      </c>
      <c r="Q723" s="5">
        <f>#REF!*#REF!</f>
        <v>4476.6099999999997</v>
      </c>
      <c r="R723" s="5">
        <v>2955.79</v>
      </c>
      <c r="S723" s="5">
        <f>#REF!-#REF!</f>
        <v>-1520.82</v>
      </c>
      <c r="T723" s="36">
        <f t="shared" si="11"/>
        <v>-0.33972581931416901</v>
      </c>
    </row>
    <row r="724" spans="1:20" x14ac:dyDescent="0.2">
      <c r="A724" s="25" t="s">
        <v>32</v>
      </c>
      <c r="B724" s="25" t="s">
        <v>200</v>
      </c>
      <c r="C724" s="25" t="s">
        <v>34</v>
      </c>
      <c r="D724" s="25" t="s">
        <v>23</v>
      </c>
      <c r="E724" s="25" t="s">
        <v>1917</v>
      </c>
      <c r="F724" s="2">
        <v>40930</v>
      </c>
      <c r="G724" s="23" t="str">
        <f>TEXT(Table2[[#This Row],[Order-Date]],"mmm")</f>
        <v>Jan</v>
      </c>
      <c r="H724">
        <v>2012</v>
      </c>
      <c r="I724">
        <v>806192052</v>
      </c>
      <c r="J724" s="2">
        <v>40967</v>
      </c>
      <c r="K724" s="23">
        <f>WEEKDAY(#REF!,1)</f>
        <v>3</v>
      </c>
      <c r="L724" s="25">
        <f>IF(#REF!&gt;=#REF!,#REF!-#REF!,"")</f>
        <v>37</v>
      </c>
      <c r="M724" s="4">
        <v>8998</v>
      </c>
      <c r="N724" s="5">
        <v>205.7</v>
      </c>
      <c r="O724" s="5">
        <v>117.11</v>
      </c>
      <c r="P724" s="5">
        <v>88.59</v>
      </c>
      <c r="Q724" s="5">
        <f>#REF!*#REF!</f>
        <v>1053755.78</v>
      </c>
      <c r="R724" s="5">
        <v>797132.82</v>
      </c>
      <c r="S724" s="5">
        <f>#REF!-#REF!</f>
        <v>-256622.96</v>
      </c>
      <c r="T724" s="36">
        <f t="shared" si="11"/>
        <v>-0.24353172231235601</v>
      </c>
    </row>
    <row r="725" spans="1:20" x14ac:dyDescent="0.2">
      <c r="A725" s="25" t="s">
        <v>32</v>
      </c>
      <c r="B725" s="25" t="s">
        <v>52</v>
      </c>
      <c r="C725" s="25" t="s">
        <v>34</v>
      </c>
      <c r="D725" s="25" t="s">
        <v>23</v>
      </c>
      <c r="E725" s="25" t="s">
        <v>1915</v>
      </c>
      <c r="F725" s="2">
        <v>41886</v>
      </c>
      <c r="G725" s="23" t="str">
        <f>TEXT(Table2[[#This Row],[Order-Date]],"mmm")</f>
        <v>Sep</v>
      </c>
      <c r="H725">
        <v>2014</v>
      </c>
      <c r="I725">
        <v>182093513</v>
      </c>
      <c r="J725" s="2">
        <v>41776</v>
      </c>
      <c r="K725" s="23">
        <f>WEEKDAY(#REF!,1)</f>
        <v>7</v>
      </c>
      <c r="L725" s="25" t="str">
        <f>IF(#REF!&gt;=#REF!,#REF!-#REF!,"")</f>
        <v/>
      </c>
      <c r="M725" s="4">
        <v>4372</v>
      </c>
      <c r="N725" s="5">
        <v>205.7</v>
      </c>
      <c r="O725" s="5">
        <v>117.11</v>
      </c>
      <c r="P725" s="5">
        <v>88.59</v>
      </c>
      <c r="Q725" s="5">
        <f>#REF!*#REF!</f>
        <v>512004.92</v>
      </c>
      <c r="R725" s="5">
        <v>387315.48</v>
      </c>
      <c r="S725" s="5">
        <f>#REF!-#REF!</f>
        <v>-124689.44</v>
      </c>
      <c r="T725" s="36">
        <f t="shared" si="11"/>
        <v>-0.24353172231235601</v>
      </c>
    </row>
    <row r="726" spans="1:20" x14ac:dyDescent="0.2">
      <c r="A726" s="25" t="s">
        <v>32</v>
      </c>
      <c r="B726" s="25" t="s">
        <v>166</v>
      </c>
      <c r="C726" s="25" t="s">
        <v>65</v>
      </c>
      <c r="D726" s="25" t="s">
        <v>27</v>
      </c>
      <c r="E726" s="25" t="s">
        <v>1917</v>
      </c>
      <c r="F726" s="2">
        <v>42700</v>
      </c>
      <c r="G726" s="23" t="str">
        <f>TEXT(Table2[[#This Row],[Order-Date]],"mmm")</f>
        <v>Nov</v>
      </c>
      <c r="H726">
        <v>2016</v>
      </c>
      <c r="I726">
        <v>995404946</v>
      </c>
      <c r="J726" s="2">
        <v>42735</v>
      </c>
      <c r="K726" s="23">
        <f>WEEKDAY(#REF!,1)</f>
        <v>7</v>
      </c>
      <c r="L726" s="25">
        <f>IF(#REF!&gt;=#REF!,#REF!-#REF!,"")</f>
        <v>35</v>
      </c>
      <c r="M726" s="4">
        <v>1299</v>
      </c>
      <c r="N726" s="5">
        <v>9.33</v>
      </c>
      <c r="O726" s="5">
        <v>6.92</v>
      </c>
      <c r="P726" s="5">
        <v>2.41</v>
      </c>
      <c r="Q726" s="5">
        <f>#REF!*#REF!</f>
        <v>8989.08</v>
      </c>
      <c r="R726" s="5">
        <v>3130.59</v>
      </c>
      <c r="S726" s="5">
        <f>#REF!-#REF!</f>
        <v>-5858.49</v>
      </c>
      <c r="T726" s="36">
        <f t="shared" si="11"/>
        <v>-0.65173410404624299</v>
      </c>
    </row>
    <row r="727" spans="1:20" x14ac:dyDescent="0.2">
      <c r="A727" s="25" t="s">
        <v>46</v>
      </c>
      <c r="B727" s="25" t="s">
        <v>150</v>
      </c>
      <c r="C727" s="25" t="s">
        <v>31</v>
      </c>
      <c r="D727" s="25" t="s">
        <v>23</v>
      </c>
      <c r="E727" s="25" t="s">
        <v>1918</v>
      </c>
      <c r="F727" s="2">
        <v>41609</v>
      </c>
      <c r="G727" s="23" t="str">
        <f>TEXT(Table2[[#This Row],[Order-Date]],"mmm")</f>
        <v>Dec</v>
      </c>
      <c r="H727">
        <v>2013</v>
      </c>
      <c r="I727">
        <v>768050181</v>
      </c>
      <c r="J727" s="2">
        <v>41302</v>
      </c>
      <c r="K727" s="23">
        <f>WEEKDAY(#REF!,1)</f>
        <v>2</v>
      </c>
      <c r="L727" s="25" t="str">
        <f>IF(#REF!&gt;=#REF!,#REF!-#REF!,"")</f>
        <v/>
      </c>
      <c r="M727" s="4">
        <v>1971</v>
      </c>
      <c r="N727" s="5">
        <v>47.45</v>
      </c>
      <c r="O727" s="5">
        <v>31.79</v>
      </c>
      <c r="P727" s="5">
        <v>15.66</v>
      </c>
      <c r="Q727" s="5">
        <f>#REF!*#REF!</f>
        <v>62658.09</v>
      </c>
      <c r="R727" s="5">
        <v>30865.86</v>
      </c>
      <c r="S727" s="5">
        <f>#REF!-#REF!</f>
        <v>-31792.23</v>
      </c>
      <c r="T727" s="36">
        <f t="shared" si="11"/>
        <v>-0.50739226171752105</v>
      </c>
    </row>
    <row r="728" spans="1:20" x14ac:dyDescent="0.2">
      <c r="A728" s="25" t="s">
        <v>29</v>
      </c>
      <c r="B728" s="25" t="s">
        <v>76</v>
      </c>
      <c r="C728" s="25" t="s">
        <v>65</v>
      </c>
      <c r="D728" s="25" t="s">
        <v>27</v>
      </c>
      <c r="E728" s="25" t="s">
        <v>1916</v>
      </c>
      <c r="F728" s="2">
        <v>40706</v>
      </c>
      <c r="G728" s="23" t="str">
        <f>TEXT(Table2[[#This Row],[Order-Date]],"mmm")</f>
        <v>Jun</v>
      </c>
      <c r="H728">
        <v>2011</v>
      </c>
      <c r="I728">
        <v>242265546</v>
      </c>
      <c r="J728" s="2">
        <v>41091</v>
      </c>
      <c r="K728" s="23">
        <f>WEEKDAY(#REF!,1)</f>
        <v>1</v>
      </c>
      <c r="L728" s="25">
        <f>IF(#REF!&gt;=#REF!,#REF!-#REF!,"")</f>
        <v>385</v>
      </c>
      <c r="M728" s="4">
        <v>614</v>
      </c>
      <c r="N728" s="5">
        <v>9.33</v>
      </c>
      <c r="O728" s="5">
        <v>6.92</v>
      </c>
      <c r="P728" s="5">
        <v>2.41</v>
      </c>
      <c r="Q728" s="5">
        <f>#REF!*#REF!</f>
        <v>4248.88</v>
      </c>
      <c r="R728" s="5">
        <v>1479.74</v>
      </c>
      <c r="S728" s="5">
        <f>#REF!-#REF!</f>
        <v>-2769.14</v>
      </c>
      <c r="T728" s="36">
        <f t="shared" si="11"/>
        <v>-0.65173410404624299</v>
      </c>
    </row>
    <row r="729" spans="1:20" x14ac:dyDescent="0.2">
      <c r="A729" s="25" t="s">
        <v>46</v>
      </c>
      <c r="B729" s="25" t="s">
        <v>143</v>
      </c>
      <c r="C729" s="25" t="s">
        <v>49</v>
      </c>
      <c r="D729" s="25" t="s">
        <v>27</v>
      </c>
      <c r="E729" s="25" t="s">
        <v>1915</v>
      </c>
      <c r="F729" s="2">
        <v>41121</v>
      </c>
      <c r="G729" s="23" t="str">
        <f>TEXT(Table2[[#This Row],[Order-Date]],"mmm")</f>
        <v>Jul</v>
      </c>
      <c r="H729">
        <v>2012</v>
      </c>
      <c r="I729">
        <v>230599868</v>
      </c>
      <c r="J729" s="2">
        <v>41143</v>
      </c>
      <c r="K729" s="23">
        <f>WEEKDAY(#REF!,1)</f>
        <v>4</v>
      </c>
      <c r="L729" s="25">
        <f>IF(#REF!&gt;=#REF!,#REF!-#REF!,"")</f>
        <v>22</v>
      </c>
      <c r="M729" s="4">
        <v>8480</v>
      </c>
      <c r="N729" s="5">
        <v>651.21</v>
      </c>
      <c r="O729" s="5">
        <v>524.96</v>
      </c>
      <c r="P729" s="5">
        <v>126.25</v>
      </c>
      <c r="Q729" s="5">
        <f>#REF!*#REF!</f>
        <v>4451660.8</v>
      </c>
      <c r="R729" s="5">
        <v>1070600</v>
      </c>
      <c r="S729" s="5">
        <f>#REF!-#REF!</f>
        <v>-3381060.8</v>
      </c>
      <c r="T729" s="36">
        <f t="shared" si="11"/>
        <v>-0.75950548613227697</v>
      </c>
    </row>
    <row r="730" spans="1:20" x14ac:dyDescent="0.2">
      <c r="A730" s="25" t="s">
        <v>29</v>
      </c>
      <c r="B730" s="25" t="s">
        <v>126</v>
      </c>
      <c r="C730" s="25" t="s">
        <v>51</v>
      </c>
      <c r="D730" s="25" t="s">
        <v>23</v>
      </c>
      <c r="E730" s="25" t="s">
        <v>1915</v>
      </c>
      <c r="F730" s="2">
        <v>42339</v>
      </c>
      <c r="G730" s="23" t="str">
        <f>TEXT(Table2[[#This Row],[Order-Date]],"mmm")</f>
        <v>Dec</v>
      </c>
      <c r="H730">
        <v>2015</v>
      </c>
      <c r="I730">
        <v>265914475</v>
      </c>
      <c r="J730" s="2">
        <v>42056</v>
      </c>
      <c r="K730" s="23">
        <f>WEEKDAY(#REF!,1)</f>
        <v>7</v>
      </c>
      <c r="L730" s="25" t="str">
        <f>IF(#REF!&gt;=#REF!,#REF!-#REF!,"")</f>
        <v/>
      </c>
      <c r="M730" s="4">
        <v>8857</v>
      </c>
      <c r="N730" s="5">
        <v>437.2</v>
      </c>
      <c r="O730" s="5">
        <v>263.33</v>
      </c>
      <c r="P730" s="5">
        <v>173.87</v>
      </c>
      <c r="Q730" s="5">
        <f>#REF!*#REF!</f>
        <v>2332313.81</v>
      </c>
      <c r="R730" s="5">
        <v>1539966.59</v>
      </c>
      <c r="S730" s="5">
        <f>#REF!-#REF!</f>
        <v>-792347.22</v>
      </c>
      <c r="T730" s="36">
        <f t="shared" si="11"/>
        <v>-0.33972581931416901</v>
      </c>
    </row>
    <row r="731" spans="1:20" x14ac:dyDescent="0.2">
      <c r="A731" s="25" t="s">
        <v>59</v>
      </c>
      <c r="B731" s="25" t="s">
        <v>225</v>
      </c>
      <c r="C731" s="25" t="s">
        <v>85</v>
      </c>
      <c r="D731" s="25" t="s">
        <v>27</v>
      </c>
      <c r="E731" s="25" t="s">
        <v>1915</v>
      </c>
      <c r="F731" s="2">
        <v>42651</v>
      </c>
      <c r="G731" s="23" t="str">
        <f>TEXT(Table2[[#This Row],[Order-Date]],"mmm")</f>
        <v>Oct</v>
      </c>
      <c r="H731">
        <v>2016</v>
      </c>
      <c r="I731">
        <v>851383197</v>
      </c>
      <c r="J731" s="2">
        <v>42499</v>
      </c>
      <c r="K731" s="23">
        <f>WEEKDAY(#REF!,1)</f>
        <v>2</v>
      </c>
      <c r="L731" s="25" t="str">
        <f>IF(#REF!&gt;=#REF!,#REF!-#REF!,"")</f>
        <v/>
      </c>
      <c r="M731" s="4">
        <v>2062</v>
      </c>
      <c r="N731" s="5">
        <v>668.27</v>
      </c>
      <c r="O731" s="5">
        <v>502.54</v>
      </c>
      <c r="P731" s="5">
        <v>165.73</v>
      </c>
      <c r="Q731" s="5">
        <f>#REF!*#REF!</f>
        <v>1036237.48</v>
      </c>
      <c r="R731" s="5">
        <v>341735.26</v>
      </c>
      <c r="S731" s="5">
        <f>#REF!-#REF!</f>
        <v>-694502.22</v>
      </c>
      <c r="T731" s="36">
        <f t="shared" si="11"/>
        <v>-0.67021530624427905</v>
      </c>
    </row>
    <row r="732" spans="1:20" x14ac:dyDescent="0.2">
      <c r="A732" s="25" t="s">
        <v>20</v>
      </c>
      <c r="B732" s="25" t="s">
        <v>164</v>
      </c>
      <c r="C732" s="25" t="s">
        <v>39</v>
      </c>
      <c r="D732" s="25" t="s">
        <v>27</v>
      </c>
      <c r="E732" s="25" t="s">
        <v>1916</v>
      </c>
      <c r="F732" s="2">
        <v>42263</v>
      </c>
      <c r="G732" s="23" t="str">
        <f>TEXT(Table2[[#This Row],[Order-Date]],"mmm")</f>
        <v>Sep</v>
      </c>
      <c r="H732">
        <v>2015</v>
      </c>
      <c r="I732">
        <v>310492360</v>
      </c>
      <c r="J732" s="2">
        <v>42298</v>
      </c>
      <c r="K732" s="23">
        <f>WEEKDAY(#REF!,1)</f>
        <v>4</v>
      </c>
      <c r="L732" s="25">
        <f>IF(#REF!&gt;=#REF!,#REF!-#REF!,"")</f>
        <v>35</v>
      </c>
      <c r="M732" s="4">
        <v>444</v>
      </c>
      <c r="N732" s="5">
        <v>81.73</v>
      </c>
      <c r="O732" s="5">
        <v>56.67</v>
      </c>
      <c r="P732" s="5">
        <v>25.06</v>
      </c>
      <c r="Q732" s="5">
        <f>#REF!*#REF!</f>
        <v>25161.48</v>
      </c>
      <c r="R732" s="5">
        <v>11126.64</v>
      </c>
      <c r="S732" s="5">
        <f>#REF!-#REF!</f>
        <v>-14034.84</v>
      </c>
      <c r="T732" s="36">
        <f t="shared" si="11"/>
        <v>-0.55779071819304704</v>
      </c>
    </row>
    <row r="733" spans="1:20" x14ac:dyDescent="0.2">
      <c r="A733" s="25" t="s">
        <v>29</v>
      </c>
      <c r="B733" s="25" t="s">
        <v>204</v>
      </c>
      <c r="C733" s="25" t="s">
        <v>26</v>
      </c>
      <c r="D733" s="25" t="s">
        <v>23</v>
      </c>
      <c r="E733" s="25" t="s">
        <v>1916</v>
      </c>
      <c r="F733" s="2">
        <v>42211</v>
      </c>
      <c r="G733" s="23" t="str">
        <f>TEXT(Table2[[#This Row],[Order-Date]],"mmm")</f>
        <v>Jul</v>
      </c>
      <c r="H733">
        <v>2015</v>
      </c>
      <c r="I733">
        <v>637040793</v>
      </c>
      <c r="J733" s="2">
        <v>42102</v>
      </c>
      <c r="K733" s="23">
        <f>WEEKDAY(#REF!,1)</f>
        <v>4</v>
      </c>
      <c r="L733" s="25" t="str">
        <f>IF(#REF!&gt;=#REF!,#REF!-#REF!,"")</f>
        <v/>
      </c>
      <c r="M733" s="4">
        <v>3382</v>
      </c>
      <c r="N733" s="5">
        <v>152.58000000000001</v>
      </c>
      <c r="O733" s="5">
        <v>97.44</v>
      </c>
      <c r="P733" s="5">
        <v>55.14</v>
      </c>
      <c r="Q733" s="5">
        <f>#REF!*#REF!</f>
        <v>329542.08</v>
      </c>
      <c r="R733" s="5">
        <v>186483.48</v>
      </c>
      <c r="S733" s="5">
        <f>#REF!-#REF!</f>
        <v>-143058.6</v>
      </c>
      <c r="T733" s="36">
        <f t="shared" si="11"/>
        <v>-0.43411330049261099</v>
      </c>
    </row>
    <row r="734" spans="1:20" x14ac:dyDescent="0.2">
      <c r="A734" s="25" t="s">
        <v>46</v>
      </c>
      <c r="B734" s="25" t="s">
        <v>84</v>
      </c>
      <c r="C734" s="25" t="s">
        <v>31</v>
      </c>
      <c r="D734" s="25" t="s">
        <v>23</v>
      </c>
      <c r="E734" s="25" t="s">
        <v>1917</v>
      </c>
      <c r="F734" s="2">
        <v>40980</v>
      </c>
      <c r="G734" s="23" t="str">
        <f>TEXT(Table2[[#This Row],[Order-Date]],"mmm")</f>
        <v>Mar</v>
      </c>
      <c r="H734">
        <v>2012</v>
      </c>
      <c r="I734">
        <v>745139825</v>
      </c>
      <c r="J734" s="2">
        <v>41133</v>
      </c>
      <c r="K734" s="23">
        <f>WEEKDAY(#REF!,1)</f>
        <v>1</v>
      </c>
      <c r="L734" s="25">
        <f>IF(#REF!&gt;=#REF!,#REF!-#REF!,"")</f>
        <v>153</v>
      </c>
      <c r="M734" s="4">
        <v>2288</v>
      </c>
      <c r="N734" s="5">
        <v>47.45</v>
      </c>
      <c r="O734" s="5">
        <v>31.79</v>
      </c>
      <c r="P734" s="5">
        <v>15.66</v>
      </c>
      <c r="Q734" s="5">
        <f>#REF!*#REF!</f>
        <v>72735.520000000004</v>
      </c>
      <c r="R734" s="5">
        <v>35830.080000000002</v>
      </c>
      <c r="S734" s="5">
        <f>#REF!-#REF!</f>
        <v>-36905.440000000002</v>
      </c>
      <c r="T734" s="36">
        <f t="shared" si="11"/>
        <v>-0.50739226171752105</v>
      </c>
    </row>
    <row r="735" spans="1:20" x14ac:dyDescent="0.2">
      <c r="A735" s="25" t="s">
        <v>46</v>
      </c>
      <c r="B735" s="25" t="s">
        <v>228</v>
      </c>
      <c r="C735" s="25" t="s">
        <v>85</v>
      </c>
      <c r="D735" s="25" t="s">
        <v>23</v>
      </c>
      <c r="E735" s="25" t="s">
        <v>1915</v>
      </c>
      <c r="F735" s="2">
        <v>42563</v>
      </c>
      <c r="G735" s="23" t="str">
        <f>TEXT(Table2[[#This Row],[Order-Date]],"mmm")</f>
        <v>Jul</v>
      </c>
      <c r="H735">
        <v>2016</v>
      </c>
      <c r="I735">
        <v>519213283</v>
      </c>
      <c r="J735" s="2">
        <v>42728</v>
      </c>
      <c r="K735" s="23">
        <f>WEEKDAY(#REF!,1)</f>
        <v>7</v>
      </c>
      <c r="L735" s="25">
        <f>IF(#REF!&gt;=#REF!,#REF!-#REF!,"")</f>
        <v>165</v>
      </c>
      <c r="M735" s="4">
        <v>5603</v>
      </c>
      <c r="N735" s="5">
        <v>668.27</v>
      </c>
      <c r="O735" s="5">
        <v>502.54</v>
      </c>
      <c r="P735" s="5">
        <v>165.73</v>
      </c>
      <c r="Q735" s="5">
        <f>#REF!*#REF!</f>
        <v>2815731.62</v>
      </c>
      <c r="R735" s="5">
        <v>928585.19</v>
      </c>
      <c r="S735" s="5">
        <f>#REF!-#REF!</f>
        <v>-1887146.43</v>
      </c>
      <c r="T735" s="36">
        <f t="shared" si="11"/>
        <v>-0.67021530624427905</v>
      </c>
    </row>
    <row r="736" spans="1:20" x14ac:dyDescent="0.2">
      <c r="A736" s="25" t="s">
        <v>32</v>
      </c>
      <c r="B736" s="25" t="s">
        <v>157</v>
      </c>
      <c r="C736" s="25" t="s">
        <v>77</v>
      </c>
      <c r="D736" s="25" t="s">
        <v>23</v>
      </c>
      <c r="E736" s="25" t="s">
        <v>1918</v>
      </c>
      <c r="F736" s="2">
        <v>42249</v>
      </c>
      <c r="G736" s="23" t="str">
        <f>TEXT(Table2[[#This Row],[Order-Date]],"mmm")</f>
        <v>Sep</v>
      </c>
      <c r="H736">
        <v>2015</v>
      </c>
      <c r="I736">
        <v>363997495</v>
      </c>
      <c r="J736" s="2">
        <v>42310</v>
      </c>
      <c r="K736" s="23">
        <f>WEEKDAY(#REF!,1)</f>
        <v>2</v>
      </c>
      <c r="L736" s="25">
        <f>IF(#REF!&gt;=#REF!,#REF!-#REF!,"")</f>
        <v>61</v>
      </c>
      <c r="M736" s="4">
        <v>3802</v>
      </c>
      <c r="N736" s="5">
        <v>154.06</v>
      </c>
      <c r="O736" s="5">
        <v>90.93</v>
      </c>
      <c r="P736" s="5">
        <v>63.13</v>
      </c>
      <c r="Q736" s="5">
        <f>#REF!*#REF!</f>
        <v>345715.86</v>
      </c>
      <c r="R736" s="5">
        <v>240020.26</v>
      </c>
      <c r="S736" s="5">
        <f>#REF!-#REF!</f>
        <v>-105695.6</v>
      </c>
      <c r="T736" s="36">
        <f t="shared" si="11"/>
        <v>-0.30572968217309998</v>
      </c>
    </row>
    <row r="737" spans="1:20" x14ac:dyDescent="0.2">
      <c r="A737" s="25" t="s">
        <v>29</v>
      </c>
      <c r="B737" s="25" t="s">
        <v>197</v>
      </c>
      <c r="C737" s="25" t="s">
        <v>39</v>
      </c>
      <c r="D737" s="25" t="s">
        <v>27</v>
      </c>
      <c r="E737" s="25" t="s">
        <v>1916</v>
      </c>
      <c r="F737" s="2">
        <v>41985</v>
      </c>
      <c r="G737" s="23" t="str">
        <f>TEXT(Table2[[#This Row],[Order-Date]],"mmm")</f>
        <v>Dec</v>
      </c>
      <c r="H737">
        <v>2014</v>
      </c>
      <c r="I737">
        <v>754541289</v>
      </c>
      <c r="J737" s="2">
        <v>41992</v>
      </c>
      <c r="K737" s="23">
        <f>WEEKDAY(#REF!,1)</f>
        <v>6</v>
      </c>
      <c r="L737" s="25">
        <f>IF(#REF!&gt;=#REF!,#REF!-#REF!,"")</f>
        <v>7</v>
      </c>
      <c r="M737" s="4">
        <v>4390</v>
      </c>
      <c r="N737" s="5">
        <v>81.73</v>
      </c>
      <c r="O737" s="5">
        <v>56.67</v>
      </c>
      <c r="P737" s="5">
        <v>25.06</v>
      </c>
      <c r="Q737" s="5">
        <f>#REF!*#REF!</f>
        <v>248781.3</v>
      </c>
      <c r="R737" s="5">
        <v>110013.4</v>
      </c>
      <c r="S737" s="5">
        <f>#REF!-#REF!</f>
        <v>-138767.9</v>
      </c>
      <c r="T737" s="36">
        <f t="shared" si="11"/>
        <v>-0.55779071819304704</v>
      </c>
    </row>
    <row r="738" spans="1:20" x14ac:dyDescent="0.2">
      <c r="A738" s="25" t="s">
        <v>20</v>
      </c>
      <c r="B738" s="25" t="s">
        <v>164</v>
      </c>
      <c r="C738" s="25" t="s">
        <v>85</v>
      </c>
      <c r="D738" s="25" t="s">
        <v>23</v>
      </c>
      <c r="E738" s="25" t="s">
        <v>1917</v>
      </c>
      <c r="F738" s="2">
        <v>43045</v>
      </c>
      <c r="G738" s="23" t="str">
        <f>TEXT(Table2[[#This Row],[Order-Date]],"mmm")</f>
        <v>Nov</v>
      </c>
      <c r="H738">
        <v>2017</v>
      </c>
      <c r="I738">
        <v>886205995</v>
      </c>
      <c r="J738" s="2">
        <v>42937</v>
      </c>
      <c r="K738" s="23">
        <f>WEEKDAY(#REF!,1)</f>
        <v>6</v>
      </c>
      <c r="L738" s="25" t="str">
        <f>IF(#REF!&gt;=#REF!,#REF!-#REF!,"")</f>
        <v/>
      </c>
      <c r="M738" s="4">
        <v>6902</v>
      </c>
      <c r="N738" s="5">
        <v>668.27</v>
      </c>
      <c r="O738" s="5">
        <v>502.54</v>
      </c>
      <c r="P738" s="5">
        <v>165.73</v>
      </c>
      <c r="Q738" s="5">
        <f>#REF!*#REF!</f>
        <v>3468531.08</v>
      </c>
      <c r="R738" s="5">
        <v>1143868.46</v>
      </c>
      <c r="S738" s="5">
        <f>#REF!-#REF!</f>
        <v>-2324662.62</v>
      </c>
      <c r="T738" s="36">
        <f t="shared" si="11"/>
        <v>-0.67021530624427905</v>
      </c>
    </row>
    <row r="739" spans="1:20" x14ac:dyDescent="0.2">
      <c r="A739" s="25" t="s">
        <v>46</v>
      </c>
      <c r="B739" s="25" t="s">
        <v>172</v>
      </c>
      <c r="C739" s="25" t="s">
        <v>22</v>
      </c>
      <c r="D739" s="25" t="s">
        <v>23</v>
      </c>
      <c r="E739" s="25" t="s">
        <v>1918</v>
      </c>
      <c r="F739" s="2">
        <v>41383</v>
      </c>
      <c r="G739" s="23" t="str">
        <f>TEXT(Table2[[#This Row],[Order-Date]],"mmm")</f>
        <v>Apr</v>
      </c>
      <c r="H739">
        <v>2013</v>
      </c>
      <c r="I739">
        <v>924665439</v>
      </c>
      <c r="J739" s="2">
        <v>41461</v>
      </c>
      <c r="K739" s="23">
        <f>WEEKDAY(#REF!,1)</f>
        <v>7</v>
      </c>
      <c r="L739" s="25">
        <f>IF(#REF!&gt;=#REF!,#REF!-#REF!,"")</f>
        <v>78</v>
      </c>
      <c r="M739" s="4">
        <v>7906</v>
      </c>
      <c r="N739" s="5">
        <v>255.28</v>
      </c>
      <c r="O739" s="5">
        <v>159.41999999999999</v>
      </c>
      <c r="P739" s="5">
        <v>95.86</v>
      </c>
      <c r="Q739" s="5">
        <f>#REF!*#REF!</f>
        <v>1260374.52</v>
      </c>
      <c r="R739" s="5">
        <v>757869.16</v>
      </c>
      <c r="S739" s="5">
        <f>#REF!-#REF!</f>
        <v>-502505.36</v>
      </c>
      <c r="T739" s="36">
        <f t="shared" si="11"/>
        <v>-0.39869527035503699</v>
      </c>
    </row>
    <row r="740" spans="1:20" x14ac:dyDescent="0.2">
      <c r="A740" s="25" t="s">
        <v>32</v>
      </c>
      <c r="B740" s="25" t="s">
        <v>110</v>
      </c>
      <c r="C740" s="25" t="s">
        <v>85</v>
      </c>
      <c r="D740" s="25" t="s">
        <v>23</v>
      </c>
      <c r="E740" s="25" t="s">
        <v>1917</v>
      </c>
      <c r="F740" s="2">
        <v>42734</v>
      </c>
      <c r="G740" s="23" t="str">
        <f>TEXT(Table2[[#This Row],[Order-Date]],"mmm")</f>
        <v>Dec</v>
      </c>
      <c r="H740">
        <v>2016</v>
      </c>
      <c r="I740">
        <v>655905950</v>
      </c>
      <c r="J740" s="2">
        <v>43041</v>
      </c>
      <c r="K740" s="23">
        <f>WEEKDAY(#REF!,1)</f>
        <v>5</v>
      </c>
      <c r="L740" s="25">
        <f>IF(#REF!&gt;=#REF!,#REF!-#REF!,"")</f>
        <v>307</v>
      </c>
      <c r="M740" s="4">
        <v>6001</v>
      </c>
      <c r="N740" s="5">
        <v>668.27</v>
      </c>
      <c r="O740" s="5">
        <v>502.54</v>
      </c>
      <c r="P740" s="5">
        <v>165.73</v>
      </c>
      <c r="Q740" s="5">
        <f>#REF!*#REF!</f>
        <v>3015742.54</v>
      </c>
      <c r="R740" s="5">
        <v>994545.73</v>
      </c>
      <c r="S740" s="5">
        <f>#REF!-#REF!</f>
        <v>-2021196.81</v>
      </c>
      <c r="T740" s="36">
        <f t="shared" si="11"/>
        <v>-0.67021530624427905</v>
      </c>
    </row>
    <row r="741" spans="1:20" x14ac:dyDescent="0.2">
      <c r="A741" s="25" t="s">
        <v>46</v>
      </c>
      <c r="B741" s="25" t="s">
        <v>78</v>
      </c>
      <c r="C741" s="25" t="s">
        <v>31</v>
      </c>
      <c r="D741" s="25" t="s">
        <v>27</v>
      </c>
      <c r="E741" s="25" t="s">
        <v>1917</v>
      </c>
      <c r="F741" s="2">
        <v>40238</v>
      </c>
      <c r="G741" s="23" t="str">
        <f>TEXT(Table2[[#This Row],[Order-Date]],"mmm")</f>
        <v>Mar</v>
      </c>
      <c r="H741">
        <v>2010</v>
      </c>
      <c r="I741">
        <v>836226356</v>
      </c>
      <c r="J741" s="2">
        <v>40204</v>
      </c>
      <c r="K741" s="23">
        <f>WEEKDAY(#REF!,1)</f>
        <v>3</v>
      </c>
      <c r="L741" s="25" t="str">
        <f>IF(#REF!&gt;=#REF!,#REF!-#REF!,"")</f>
        <v/>
      </c>
      <c r="M741" s="4">
        <v>6816</v>
      </c>
      <c r="N741" s="5">
        <v>47.45</v>
      </c>
      <c r="O741" s="5">
        <v>31.79</v>
      </c>
      <c r="P741" s="5">
        <v>15.66</v>
      </c>
      <c r="Q741" s="5">
        <f>#REF!*#REF!</f>
        <v>216680.64</v>
      </c>
      <c r="R741" s="5">
        <v>106738.56</v>
      </c>
      <c r="S741" s="5">
        <f>#REF!-#REF!</f>
        <v>-109942.08</v>
      </c>
      <c r="T741" s="36">
        <f t="shared" si="11"/>
        <v>-0.50739226171752105</v>
      </c>
    </row>
    <row r="742" spans="1:20" x14ac:dyDescent="0.2">
      <c r="A742" s="25" t="s">
        <v>37</v>
      </c>
      <c r="B742" s="25" t="s">
        <v>48</v>
      </c>
      <c r="C742" s="25" t="s">
        <v>85</v>
      </c>
      <c r="D742" s="25" t="s">
        <v>27</v>
      </c>
      <c r="E742" s="25" t="s">
        <v>1918</v>
      </c>
      <c r="F742" s="2">
        <v>41177</v>
      </c>
      <c r="G742" s="23" t="str">
        <f>TEXT(Table2[[#This Row],[Order-Date]],"mmm")</f>
        <v>Sep</v>
      </c>
      <c r="H742">
        <v>2012</v>
      </c>
      <c r="I742">
        <v>942237985</v>
      </c>
      <c r="J742" s="2">
        <v>41177</v>
      </c>
      <c r="K742" s="23">
        <f>WEEKDAY(#REF!,1)</f>
        <v>3</v>
      </c>
      <c r="L742" s="25">
        <f>IF(#REF!&gt;=#REF!,#REF!-#REF!,"")</f>
        <v>0</v>
      </c>
      <c r="M742" s="4">
        <v>8013</v>
      </c>
      <c r="N742" s="5">
        <v>668.27</v>
      </c>
      <c r="O742" s="5">
        <v>502.54</v>
      </c>
      <c r="P742" s="5">
        <v>165.73</v>
      </c>
      <c r="Q742" s="5">
        <f>#REF!*#REF!</f>
        <v>4026853.02</v>
      </c>
      <c r="R742" s="5">
        <v>1327994.49</v>
      </c>
      <c r="S742" s="5">
        <f>#REF!-#REF!</f>
        <v>-2698858.53</v>
      </c>
      <c r="T742" s="36">
        <f t="shared" si="11"/>
        <v>-0.67021530624427905</v>
      </c>
    </row>
    <row r="743" spans="1:20" x14ac:dyDescent="0.2">
      <c r="A743" s="25" t="s">
        <v>32</v>
      </c>
      <c r="B743" s="25" t="s">
        <v>96</v>
      </c>
      <c r="C743" s="25" t="s">
        <v>34</v>
      </c>
      <c r="D743" s="25" t="s">
        <v>23</v>
      </c>
      <c r="E743" s="25" t="s">
        <v>1917</v>
      </c>
      <c r="F743" s="2">
        <v>41114</v>
      </c>
      <c r="G743" s="23" t="str">
        <f>TEXT(Table2[[#This Row],[Order-Date]],"mmm")</f>
        <v>Jul</v>
      </c>
      <c r="H743">
        <v>2012</v>
      </c>
      <c r="I743">
        <v>520864665</v>
      </c>
      <c r="J743" s="2">
        <v>41141</v>
      </c>
      <c r="K743" s="23">
        <f>WEEKDAY(#REF!,1)</f>
        <v>2</v>
      </c>
      <c r="L743" s="25">
        <f>IF(#REF!&gt;=#REF!,#REF!-#REF!,"")</f>
        <v>27</v>
      </c>
      <c r="M743" s="4">
        <v>4284</v>
      </c>
      <c r="N743" s="5">
        <v>205.7</v>
      </c>
      <c r="O743" s="5">
        <v>117.11</v>
      </c>
      <c r="P743" s="5">
        <v>88.59</v>
      </c>
      <c r="Q743" s="5">
        <f>#REF!*#REF!</f>
        <v>501699.24</v>
      </c>
      <c r="R743" s="5">
        <v>379519.56</v>
      </c>
      <c r="S743" s="5">
        <f>#REF!-#REF!</f>
        <v>-122179.68</v>
      </c>
      <c r="T743" s="36">
        <f t="shared" si="11"/>
        <v>-0.24353172231235601</v>
      </c>
    </row>
    <row r="744" spans="1:20" x14ac:dyDescent="0.2">
      <c r="A744" s="25" t="s">
        <v>37</v>
      </c>
      <c r="B744" s="25" t="s">
        <v>208</v>
      </c>
      <c r="C744" s="25" t="s">
        <v>26</v>
      </c>
      <c r="D744" s="25" t="s">
        <v>27</v>
      </c>
      <c r="E744" s="25" t="s">
        <v>1917</v>
      </c>
      <c r="F744" s="2">
        <v>41276</v>
      </c>
      <c r="G744" s="23" t="str">
        <f>TEXT(Table2[[#This Row],[Order-Date]],"mmm")</f>
        <v>Jan</v>
      </c>
      <c r="H744">
        <v>2013</v>
      </c>
      <c r="I744">
        <v>539342725</v>
      </c>
      <c r="J744" s="2">
        <v>41320</v>
      </c>
      <c r="K744" s="23">
        <f>WEEKDAY(#REF!,1)</f>
        <v>6</v>
      </c>
      <c r="L744" s="25">
        <f>IF(#REF!&gt;=#REF!,#REF!-#REF!,"")</f>
        <v>44</v>
      </c>
      <c r="M744" s="4">
        <v>2353</v>
      </c>
      <c r="N744" s="5">
        <v>152.58000000000001</v>
      </c>
      <c r="O744" s="5">
        <v>97.44</v>
      </c>
      <c r="P744" s="5">
        <v>55.14</v>
      </c>
      <c r="Q744" s="5">
        <f>#REF!*#REF!</f>
        <v>229276.32</v>
      </c>
      <c r="R744" s="5">
        <v>129744.42</v>
      </c>
      <c r="S744" s="5">
        <f>#REF!-#REF!</f>
        <v>-99531.9</v>
      </c>
      <c r="T744" s="36">
        <f t="shared" si="11"/>
        <v>-0.43411330049261099</v>
      </c>
    </row>
    <row r="745" spans="1:20" x14ac:dyDescent="0.2">
      <c r="A745" s="25" t="s">
        <v>32</v>
      </c>
      <c r="B745" s="25" t="s">
        <v>82</v>
      </c>
      <c r="C745" s="25" t="s">
        <v>22</v>
      </c>
      <c r="D745" s="25" t="s">
        <v>27</v>
      </c>
      <c r="E745" s="25" t="s">
        <v>1915</v>
      </c>
      <c r="F745" s="2">
        <v>42311</v>
      </c>
      <c r="G745" s="23" t="str">
        <f>TEXT(Table2[[#This Row],[Order-Date]],"mmm")</f>
        <v>Nov</v>
      </c>
      <c r="H745">
        <v>2015</v>
      </c>
      <c r="I745">
        <v>235220992</v>
      </c>
      <c r="J745" s="2">
        <v>42089</v>
      </c>
      <c r="K745" s="23">
        <f>WEEKDAY(#REF!,1)</f>
        <v>5</v>
      </c>
      <c r="L745" s="25" t="str">
        <f>IF(#REF!&gt;=#REF!,#REF!-#REF!,"")</f>
        <v/>
      </c>
      <c r="M745" s="4">
        <v>5974</v>
      </c>
      <c r="N745" s="5">
        <v>255.28</v>
      </c>
      <c r="O745" s="5">
        <v>159.41999999999999</v>
      </c>
      <c r="P745" s="5">
        <v>95.86</v>
      </c>
      <c r="Q745" s="5">
        <f>#REF!*#REF!</f>
        <v>952375.08</v>
      </c>
      <c r="R745" s="5">
        <v>572667.64</v>
      </c>
      <c r="S745" s="5">
        <f>#REF!-#REF!</f>
        <v>-379707.44</v>
      </c>
      <c r="T745" s="36">
        <f t="shared" si="11"/>
        <v>-0.39869527035503699</v>
      </c>
    </row>
    <row r="746" spans="1:20" x14ac:dyDescent="0.2">
      <c r="A746" s="25" t="s">
        <v>32</v>
      </c>
      <c r="B746" s="25" t="s">
        <v>189</v>
      </c>
      <c r="C746" s="25" t="s">
        <v>34</v>
      </c>
      <c r="D746" s="25" t="s">
        <v>23</v>
      </c>
      <c r="E746" s="25" t="s">
        <v>1918</v>
      </c>
      <c r="F746" s="2">
        <v>41360</v>
      </c>
      <c r="G746" s="23" t="str">
        <f>TEXT(Table2[[#This Row],[Order-Date]],"mmm")</f>
        <v>Mar</v>
      </c>
      <c r="H746">
        <v>2013</v>
      </c>
      <c r="I746">
        <v>266360795</v>
      </c>
      <c r="J746" s="2">
        <v>41407</v>
      </c>
      <c r="K746" s="23">
        <f>WEEKDAY(#REF!,1)</f>
        <v>2</v>
      </c>
      <c r="L746" s="25">
        <f>IF(#REF!&gt;=#REF!,#REF!-#REF!,"")</f>
        <v>47</v>
      </c>
      <c r="M746" s="4">
        <v>933</v>
      </c>
      <c r="N746" s="5">
        <v>205.7</v>
      </c>
      <c r="O746" s="5">
        <v>117.11</v>
      </c>
      <c r="P746" s="5">
        <v>88.59</v>
      </c>
      <c r="Q746" s="5">
        <f>#REF!*#REF!</f>
        <v>109263.63</v>
      </c>
      <c r="R746" s="5">
        <v>82654.47</v>
      </c>
      <c r="S746" s="5">
        <f>#REF!-#REF!</f>
        <v>-26609.16</v>
      </c>
      <c r="T746" s="36">
        <f t="shared" si="11"/>
        <v>-0.24353172231235601</v>
      </c>
    </row>
    <row r="747" spans="1:20" x14ac:dyDescent="0.2">
      <c r="A747" s="25" t="s">
        <v>32</v>
      </c>
      <c r="B747" s="25" t="s">
        <v>128</v>
      </c>
      <c r="C747" s="25" t="s">
        <v>22</v>
      </c>
      <c r="D747" s="25" t="s">
        <v>23</v>
      </c>
      <c r="E747" s="25" t="s">
        <v>1917</v>
      </c>
      <c r="F747" s="2">
        <v>41791</v>
      </c>
      <c r="G747" s="23" t="str">
        <f>TEXT(Table2[[#This Row],[Order-Date]],"mmm")</f>
        <v>Jun</v>
      </c>
      <c r="H747">
        <v>2014</v>
      </c>
      <c r="I747">
        <v>460935962</v>
      </c>
      <c r="J747" s="2">
        <v>41655</v>
      </c>
      <c r="K747" s="23">
        <f>WEEKDAY(#REF!,1)</f>
        <v>5</v>
      </c>
      <c r="L747" s="25" t="str">
        <f>IF(#REF!&gt;=#REF!,#REF!-#REF!,"")</f>
        <v/>
      </c>
      <c r="M747" s="4">
        <v>49</v>
      </c>
      <c r="N747" s="5">
        <v>255.28</v>
      </c>
      <c r="O747" s="5">
        <v>159.41999999999999</v>
      </c>
      <c r="P747" s="5">
        <v>95.86</v>
      </c>
      <c r="Q747" s="5">
        <f>#REF!*#REF!</f>
        <v>7811.58</v>
      </c>
      <c r="R747" s="5">
        <v>4697.1400000000003</v>
      </c>
      <c r="S747" s="5">
        <f>#REF!-#REF!</f>
        <v>-3114.44</v>
      </c>
      <c r="T747" s="36">
        <f t="shared" si="11"/>
        <v>-0.39869527035503699</v>
      </c>
    </row>
    <row r="748" spans="1:20" x14ac:dyDescent="0.2">
      <c r="A748" s="25" t="s">
        <v>46</v>
      </c>
      <c r="B748" s="25" t="s">
        <v>190</v>
      </c>
      <c r="C748" s="25" t="s">
        <v>34</v>
      </c>
      <c r="D748" s="25" t="s">
        <v>23</v>
      </c>
      <c r="E748" s="25" t="s">
        <v>1915</v>
      </c>
      <c r="F748" s="2">
        <v>40268</v>
      </c>
      <c r="G748" s="23" t="str">
        <f>TEXT(Table2[[#This Row],[Order-Date]],"mmm")</f>
        <v>Mar</v>
      </c>
      <c r="H748">
        <v>2010</v>
      </c>
      <c r="I748">
        <v>267432820</v>
      </c>
      <c r="J748" s="2">
        <v>40292</v>
      </c>
      <c r="K748" s="23">
        <f>WEEKDAY(#REF!,1)</f>
        <v>7</v>
      </c>
      <c r="L748" s="25">
        <f>IF(#REF!&gt;=#REF!,#REF!-#REF!,"")</f>
        <v>24</v>
      </c>
      <c r="M748" s="4">
        <v>8169</v>
      </c>
      <c r="N748" s="5">
        <v>205.7</v>
      </c>
      <c r="O748" s="5">
        <v>117.11</v>
      </c>
      <c r="P748" s="5">
        <v>88.59</v>
      </c>
      <c r="Q748" s="5">
        <f>#REF!*#REF!</f>
        <v>956671.59</v>
      </c>
      <c r="R748" s="5">
        <v>723691.71</v>
      </c>
      <c r="S748" s="5">
        <f>#REF!-#REF!</f>
        <v>-232979.88</v>
      </c>
      <c r="T748" s="36">
        <f t="shared" si="11"/>
        <v>-0.24353172231235601</v>
      </c>
    </row>
    <row r="749" spans="1:20" x14ac:dyDescent="0.2">
      <c r="A749" s="25" t="s">
        <v>46</v>
      </c>
      <c r="B749" s="25" t="s">
        <v>145</v>
      </c>
      <c r="C749" s="25" t="s">
        <v>34</v>
      </c>
      <c r="D749" s="25" t="s">
        <v>27</v>
      </c>
      <c r="E749" s="25" t="s">
        <v>1917</v>
      </c>
      <c r="F749" s="2">
        <v>41871</v>
      </c>
      <c r="G749" s="23" t="str">
        <f>TEXT(Table2[[#This Row],[Order-Date]],"mmm")</f>
        <v>Aug</v>
      </c>
      <c r="H749">
        <v>2014</v>
      </c>
      <c r="I749">
        <v>104650199</v>
      </c>
      <c r="J749" s="2">
        <v>41649</v>
      </c>
      <c r="K749" s="23">
        <f>WEEKDAY(#REF!,1)</f>
        <v>6</v>
      </c>
      <c r="L749" s="25" t="str">
        <f>IF(#REF!&gt;=#REF!,#REF!-#REF!,"")</f>
        <v/>
      </c>
      <c r="M749" s="4">
        <v>7174</v>
      </c>
      <c r="N749" s="5">
        <v>205.7</v>
      </c>
      <c r="O749" s="5">
        <v>117.11</v>
      </c>
      <c r="P749" s="5">
        <v>88.59</v>
      </c>
      <c r="Q749" s="5">
        <f>#REF!*#REF!</f>
        <v>840147.14</v>
      </c>
      <c r="R749" s="5">
        <v>635544.66</v>
      </c>
      <c r="S749" s="5">
        <f>#REF!-#REF!</f>
        <v>-204602.48</v>
      </c>
      <c r="T749" s="36">
        <f t="shared" si="11"/>
        <v>-0.24353172231235601</v>
      </c>
    </row>
    <row r="750" spans="1:20" x14ac:dyDescent="0.2">
      <c r="A750" s="25" t="s">
        <v>20</v>
      </c>
      <c r="B750" s="25" t="s">
        <v>180</v>
      </c>
      <c r="C750" s="25" t="s">
        <v>51</v>
      </c>
      <c r="D750" s="25" t="s">
        <v>23</v>
      </c>
      <c r="E750" s="25" t="s">
        <v>1916</v>
      </c>
      <c r="F750" s="2">
        <v>40420</v>
      </c>
      <c r="G750" s="23" t="str">
        <f>TEXT(Table2[[#This Row],[Order-Date]],"mmm")</f>
        <v>Aug</v>
      </c>
      <c r="H750">
        <v>2010</v>
      </c>
      <c r="I750">
        <v>911699426</v>
      </c>
      <c r="J750" s="2">
        <v>40247</v>
      </c>
      <c r="K750" s="23">
        <f>WEEKDAY(#REF!,1)</f>
        <v>4</v>
      </c>
      <c r="L750" s="25" t="str">
        <f>IF(#REF!&gt;=#REF!,#REF!-#REF!,"")</f>
        <v/>
      </c>
      <c r="M750" s="4">
        <v>975</v>
      </c>
      <c r="N750" s="5">
        <v>437.2</v>
      </c>
      <c r="O750" s="5">
        <v>263.33</v>
      </c>
      <c r="P750" s="5">
        <v>173.87</v>
      </c>
      <c r="Q750" s="5">
        <f>#REF!*#REF!</f>
        <v>256746.75</v>
      </c>
      <c r="R750" s="5">
        <v>169523.25</v>
      </c>
      <c r="S750" s="5">
        <f>#REF!-#REF!</f>
        <v>-87223.5</v>
      </c>
      <c r="T750" s="36">
        <f t="shared" si="11"/>
        <v>-0.33972581931416901</v>
      </c>
    </row>
    <row r="751" spans="1:20" x14ac:dyDescent="0.2">
      <c r="A751" s="25" t="s">
        <v>37</v>
      </c>
      <c r="B751" s="25" t="s">
        <v>183</v>
      </c>
      <c r="C751" s="25" t="s">
        <v>22</v>
      </c>
      <c r="D751" s="25" t="s">
        <v>27</v>
      </c>
      <c r="E751" s="25" t="s">
        <v>1916</v>
      </c>
      <c r="F751" s="2">
        <v>42718</v>
      </c>
      <c r="G751" s="23" t="str">
        <f>TEXT(Table2[[#This Row],[Order-Date]],"mmm")</f>
        <v>Dec</v>
      </c>
      <c r="H751">
        <v>2016</v>
      </c>
      <c r="I751">
        <v>998004329</v>
      </c>
      <c r="J751" s="2">
        <v>42724</v>
      </c>
      <c r="K751" s="23">
        <f>WEEKDAY(#REF!,1)</f>
        <v>3</v>
      </c>
      <c r="L751" s="25">
        <f>IF(#REF!&gt;=#REF!,#REF!-#REF!,"")</f>
        <v>6</v>
      </c>
      <c r="M751" s="4">
        <v>514</v>
      </c>
      <c r="N751" s="5">
        <v>255.28</v>
      </c>
      <c r="O751" s="5">
        <v>159.41999999999999</v>
      </c>
      <c r="P751" s="5">
        <v>95.86</v>
      </c>
      <c r="Q751" s="5">
        <f>#REF!*#REF!</f>
        <v>81941.88</v>
      </c>
      <c r="R751" s="5">
        <v>49272.04</v>
      </c>
      <c r="S751" s="5">
        <f>#REF!-#REF!</f>
        <v>-32669.84</v>
      </c>
      <c r="T751" s="36">
        <f t="shared" si="11"/>
        <v>-0.39869527035503699</v>
      </c>
    </row>
    <row r="752" spans="1:20" x14ac:dyDescent="0.2">
      <c r="A752" s="25" t="s">
        <v>32</v>
      </c>
      <c r="B752" s="25" t="s">
        <v>186</v>
      </c>
      <c r="C752" s="25" t="s">
        <v>39</v>
      </c>
      <c r="D752" s="25" t="s">
        <v>23</v>
      </c>
      <c r="E752" s="25" t="s">
        <v>1916</v>
      </c>
      <c r="F752" s="2">
        <v>42068</v>
      </c>
      <c r="G752" s="23" t="str">
        <f>TEXT(Table2[[#This Row],[Order-Date]],"mmm")</f>
        <v>Mar</v>
      </c>
      <c r="H752">
        <v>2015</v>
      </c>
      <c r="I752">
        <v>993301236</v>
      </c>
      <c r="J752" s="2">
        <v>42010</v>
      </c>
      <c r="K752" s="23">
        <f>WEEKDAY(#REF!,1)</f>
        <v>3</v>
      </c>
      <c r="L752" s="25" t="str">
        <f>IF(#REF!&gt;=#REF!,#REF!-#REF!,"")</f>
        <v/>
      </c>
      <c r="M752" s="4">
        <v>8764</v>
      </c>
      <c r="N752" s="5">
        <v>81.73</v>
      </c>
      <c r="O752" s="5">
        <v>56.67</v>
      </c>
      <c r="P752" s="5">
        <v>25.06</v>
      </c>
      <c r="Q752" s="5">
        <f>#REF!*#REF!</f>
        <v>496655.88</v>
      </c>
      <c r="R752" s="5">
        <v>219625.84</v>
      </c>
      <c r="S752" s="5">
        <f>#REF!-#REF!</f>
        <v>-277030.03999999998</v>
      </c>
      <c r="T752" s="36">
        <f t="shared" si="11"/>
        <v>-0.55779071819304704</v>
      </c>
    </row>
    <row r="753" spans="1:20" x14ac:dyDescent="0.2">
      <c r="A753" s="25" t="s">
        <v>29</v>
      </c>
      <c r="B753" s="25" t="s">
        <v>112</v>
      </c>
      <c r="C753" s="25" t="s">
        <v>77</v>
      </c>
      <c r="D753" s="25" t="s">
        <v>27</v>
      </c>
      <c r="E753" s="25" t="s">
        <v>1916</v>
      </c>
      <c r="F753" s="2">
        <v>42079</v>
      </c>
      <c r="G753" s="23" t="str">
        <f>TEXT(Table2[[#This Row],[Order-Date]],"mmm")</f>
        <v>Mar</v>
      </c>
      <c r="H753">
        <v>2015</v>
      </c>
      <c r="I753">
        <v>697638976</v>
      </c>
      <c r="J753" s="2">
        <v>42089</v>
      </c>
      <c r="K753" s="23">
        <f>WEEKDAY(#REF!,1)</f>
        <v>5</v>
      </c>
      <c r="L753" s="25">
        <f>IF(#REF!&gt;=#REF!,#REF!-#REF!,"")</f>
        <v>10</v>
      </c>
      <c r="M753" s="4">
        <v>5731</v>
      </c>
      <c r="N753" s="5">
        <v>154.06</v>
      </c>
      <c r="O753" s="5">
        <v>90.93</v>
      </c>
      <c r="P753" s="5">
        <v>63.13</v>
      </c>
      <c r="Q753" s="5">
        <f>#REF!*#REF!</f>
        <v>521119.83</v>
      </c>
      <c r="R753" s="5">
        <v>361798.03</v>
      </c>
      <c r="S753" s="5">
        <f>#REF!-#REF!</f>
        <v>-159321.79999999999</v>
      </c>
      <c r="T753" s="36">
        <f t="shared" si="11"/>
        <v>-0.30572968217309998</v>
      </c>
    </row>
    <row r="754" spans="1:20" x14ac:dyDescent="0.2">
      <c r="A754" s="25" t="s">
        <v>37</v>
      </c>
      <c r="B754" s="25" t="s">
        <v>208</v>
      </c>
      <c r="C754" s="25" t="s">
        <v>51</v>
      </c>
      <c r="D754" s="25" t="s">
        <v>23</v>
      </c>
      <c r="E754" s="25" t="s">
        <v>1918</v>
      </c>
      <c r="F754" s="2">
        <v>40863</v>
      </c>
      <c r="G754" s="23" t="str">
        <f>TEXT(Table2[[#This Row],[Order-Date]],"mmm")</f>
        <v>Nov</v>
      </c>
      <c r="H754">
        <v>2011</v>
      </c>
      <c r="I754">
        <v>431378877</v>
      </c>
      <c r="J754" s="2">
        <v>40767</v>
      </c>
      <c r="K754" s="23">
        <f>WEEKDAY(#REF!,1)</f>
        <v>6</v>
      </c>
      <c r="L754" s="25" t="str">
        <f>IF(#REF!&gt;=#REF!,#REF!-#REF!,"")</f>
        <v/>
      </c>
      <c r="M754" s="4">
        <v>3451</v>
      </c>
      <c r="N754" s="5">
        <v>437.2</v>
      </c>
      <c r="O754" s="5">
        <v>263.33</v>
      </c>
      <c r="P754" s="5">
        <v>173.87</v>
      </c>
      <c r="Q754" s="5">
        <f>#REF!*#REF!</f>
        <v>908751.83</v>
      </c>
      <c r="R754" s="5">
        <v>600025.37</v>
      </c>
      <c r="S754" s="5">
        <f>#REF!-#REF!</f>
        <v>-308726.46000000002</v>
      </c>
      <c r="T754" s="36">
        <f t="shared" si="11"/>
        <v>-0.33972581931416901</v>
      </c>
    </row>
    <row r="755" spans="1:20" x14ac:dyDescent="0.2">
      <c r="A755" s="25" t="s">
        <v>40</v>
      </c>
      <c r="B755" s="25" t="s">
        <v>41</v>
      </c>
      <c r="C755" s="25" t="s">
        <v>77</v>
      </c>
      <c r="D755" s="25" t="s">
        <v>27</v>
      </c>
      <c r="E755" s="25" t="s">
        <v>1918</v>
      </c>
      <c r="F755" s="2">
        <v>41276</v>
      </c>
      <c r="G755" s="23" t="str">
        <f>TEXT(Table2[[#This Row],[Order-Date]],"mmm")</f>
        <v>Jan</v>
      </c>
      <c r="H755">
        <v>2013</v>
      </c>
      <c r="I755">
        <v>585194766</v>
      </c>
      <c r="J755" s="2">
        <v>41330</v>
      </c>
      <c r="K755" s="23">
        <f>WEEKDAY(#REF!,1)</f>
        <v>2</v>
      </c>
      <c r="L755" s="25">
        <f>IF(#REF!&gt;=#REF!,#REF!-#REF!,"")</f>
        <v>54</v>
      </c>
      <c r="M755" s="4">
        <v>990</v>
      </c>
      <c r="N755" s="5">
        <v>154.06</v>
      </c>
      <c r="O755" s="5">
        <v>90.93</v>
      </c>
      <c r="P755" s="5">
        <v>63.13</v>
      </c>
      <c r="Q755" s="5">
        <f>#REF!*#REF!</f>
        <v>90020.7</v>
      </c>
      <c r="R755" s="5">
        <v>62498.7</v>
      </c>
      <c r="S755" s="5">
        <f>#REF!-#REF!</f>
        <v>-27522</v>
      </c>
      <c r="T755" s="36">
        <f t="shared" si="11"/>
        <v>-0.30572968217309998</v>
      </c>
    </row>
    <row r="756" spans="1:20" x14ac:dyDescent="0.2">
      <c r="A756" s="25" t="s">
        <v>20</v>
      </c>
      <c r="B756" s="25" t="s">
        <v>121</v>
      </c>
      <c r="C756" s="25" t="s">
        <v>39</v>
      </c>
      <c r="D756" s="25" t="s">
        <v>27</v>
      </c>
      <c r="E756" s="25" t="s">
        <v>1918</v>
      </c>
      <c r="F756" s="2">
        <v>40915</v>
      </c>
      <c r="G756" s="23" t="str">
        <f>TEXT(Table2[[#This Row],[Order-Date]],"mmm")</f>
        <v>Jan</v>
      </c>
      <c r="H756">
        <v>2012</v>
      </c>
      <c r="I756">
        <v>270072972</v>
      </c>
      <c r="J756" s="2">
        <v>41160</v>
      </c>
      <c r="K756" s="23">
        <f>WEEKDAY(#REF!,1)</f>
        <v>7</v>
      </c>
      <c r="L756" s="25">
        <f>IF(#REF!&gt;=#REF!,#REF!-#REF!,"")</f>
        <v>245</v>
      </c>
      <c r="M756" s="4">
        <v>9449</v>
      </c>
      <c r="N756" s="5">
        <v>81.73</v>
      </c>
      <c r="O756" s="5">
        <v>56.67</v>
      </c>
      <c r="P756" s="5">
        <v>25.06</v>
      </c>
      <c r="Q756" s="5">
        <f>#REF!*#REF!</f>
        <v>535474.82999999996</v>
      </c>
      <c r="R756" s="5">
        <v>236791.94</v>
      </c>
      <c r="S756" s="5">
        <f>#REF!-#REF!</f>
        <v>-298682.89</v>
      </c>
      <c r="T756" s="36">
        <f t="shared" si="11"/>
        <v>-0.55779071819304704</v>
      </c>
    </row>
    <row r="757" spans="1:20" x14ac:dyDescent="0.2">
      <c r="A757" s="25" t="s">
        <v>29</v>
      </c>
      <c r="B757" s="25" t="s">
        <v>30</v>
      </c>
      <c r="C757" s="25" t="s">
        <v>22</v>
      </c>
      <c r="D757" s="25" t="s">
        <v>23</v>
      </c>
      <c r="E757" s="25" t="s">
        <v>1918</v>
      </c>
      <c r="F757" s="2">
        <v>42646</v>
      </c>
      <c r="G757" s="23" t="str">
        <f>TEXT(Table2[[#This Row],[Order-Date]],"mmm")</f>
        <v>Oct</v>
      </c>
      <c r="H757">
        <v>2016</v>
      </c>
      <c r="I757">
        <v>467312324</v>
      </c>
      <c r="J757" s="2">
        <v>42586</v>
      </c>
      <c r="K757" s="23">
        <f>WEEKDAY(#REF!,1)</f>
        <v>5</v>
      </c>
      <c r="L757" s="25" t="str">
        <f>IF(#REF!&gt;=#REF!,#REF!-#REF!,"")</f>
        <v/>
      </c>
      <c r="M757" s="4">
        <v>6956</v>
      </c>
      <c r="N757" s="5">
        <v>255.28</v>
      </c>
      <c r="O757" s="5">
        <v>159.41999999999999</v>
      </c>
      <c r="P757" s="5">
        <v>95.86</v>
      </c>
      <c r="Q757" s="5">
        <f>#REF!*#REF!</f>
        <v>1108925.52</v>
      </c>
      <c r="R757" s="5">
        <v>666802.16</v>
      </c>
      <c r="S757" s="5">
        <f>#REF!-#REF!</f>
        <v>-442123.36</v>
      </c>
      <c r="T757" s="36">
        <f t="shared" si="11"/>
        <v>-0.39869527035503699</v>
      </c>
    </row>
    <row r="758" spans="1:20" x14ac:dyDescent="0.2">
      <c r="A758" s="25" t="s">
        <v>37</v>
      </c>
      <c r="B758" s="25" t="s">
        <v>105</v>
      </c>
      <c r="C758" s="25" t="s">
        <v>65</v>
      </c>
      <c r="D758" s="25" t="s">
        <v>27</v>
      </c>
      <c r="E758" s="25" t="s">
        <v>1918</v>
      </c>
      <c r="F758" s="2">
        <v>42403</v>
      </c>
      <c r="G758" s="23" t="str">
        <f>TEXT(Table2[[#This Row],[Order-Date]],"mmm")</f>
        <v>Feb</v>
      </c>
      <c r="H758">
        <v>2016</v>
      </c>
      <c r="I758">
        <v>878524148</v>
      </c>
      <c r="J758" s="2">
        <v>42449</v>
      </c>
      <c r="K758" s="23">
        <f>WEEKDAY(#REF!,1)</f>
        <v>1</v>
      </c>
      <c r="L758" s="25">
        <f>IF(#REF!&gt;=#REF!,#REF!-#REF!,"")</f>
        <v>46</v>
      </c>
      <c r="M758" s="4">
        <v>3673</v>
      </c>
      <c r="N758" s="5">
        <v>9.33</v>
      </c>
      <c r="O758" s="5">
        <v>6.92</v>
      </c>
      <c r="P758" s="5">
        <v>2.41</v>
      </c>
      <c r="Q758" s="5">
        <f>#REF!*#REF!</f>
        <v>25417.16</v>
      </c>
      <c r="R758" s="5">
        <v>8851.93</v>
      </c>
      <c r="S758" s="5">
        <f>#REF!-#REF!</f>
        <v>-16565.23</v>
      </c>
      <c r="T758" s="36">
        <f t="shared" si="11"/>
        <v>-0.65173410404624299</v>
      </c>
    </row>
    <row r="759" spans="1:20" x14ac:dyDescent="0.2">
      <c r="A759" s="25" t="s">
        <v>20</v>
      </c>
      <c r="B759" s="25" t="s">
        <v>21</v>
      </c>
      <c r="C759" s="25" t="s">
        <v>51</v>
      </c>
      <c r="D759" s="25" t="s">
        <v>23</v>
      </c>
      <c r="E759" s="25" t="s">
        <v>1918</v>
      </c>
      <c r="F759" s="2">
        <v>42593</v>
      </c>
      <c r="G759" s="23" t="str">
        <f>TEXT(Table2[[#This Row],[Order-Date]],"mmm")</f>
        <v>Aug</v>
      </c>
      <c r="H759">
        <v>2016</v>
      </c>
      <c r="I759">
        <v>375632274</v>
      </c>
      <c r="J759" s="2">
        <v>42702</v>
      </c>
      <c r="K759" s="23">
        <f>WEEKDAY(#REF!,1)</f>
        <v>2</v>
      </c>
      <c r="L759" s="25">
        <f>IF(#REF!&gt;=#REF!,#REF!-#REF!,"")</f>
        <v>109</v>
      </c>
      <c r="M759" s="4">
        <v>6792</v>
      </c>
      <c r="N759" s="5">
        <v>437.2</v>
      </c>
      <c r="O759" s="5">
        <v>263.33</v>
      </c>
      <c r="P759" s="5">
        <v>173.87</v>
      </c>
      <c r="Q759" s="5">
        <f>#REF!*#REF!</f>
        <v>1788537.36</v>
      </c>
      <c r="R759" s="5">
        <v>1180925.04</v>
      </c>
      <c r="S759" s="5">
        <f>#REF!-#REF!</f>
        <v>-607612.31999999995</v>
      </c>
      <c r="T759" s="36">
        <f t="shared" si="11"/>
        <v>-0.33972581931416901</v>
      </c>
    </row>
    <row r="760" spans="1:20" x14ac:dyDescent="0.2">
      <c r="A760" s="25" t="s">
        <v>46</v>
      </c>
      <c r="B760" s="25" t="s">
        <v>119</v>
      </c>
      <c r="C760" s="25" t="s">
        <v>65</v>
      </c>
      <c r="D760" s="25" t="s">
        <v>27</v>
      </c>
      <c r="E760" s="25" t="s">
        <v>1915</v>
      </c>
      <c r="F760" s="2">
        <v>42432</v>
      </c>
      <c r="G760" s="23" t="str">
        <f>TEXT(Table2[[#This Row],[Order-Date]],"mmm")</f>
        <v>Mar</v>
      </c>
      <c r="H760">
        <v>2016</v>
      </c>
      <c r="I760">
        <v>150873029</v>
      </c>
      <c r="J760" s="2">
        <v>42442</v>
      </c>
      <c r="K760" s="23">
        <f>WEEKDAY(#REF!,1)</f>
        <v>1</v>
      </c>
      <c r="L760" s="25">
        <f>IF(#REF!&gt;=#REF!,#REF!-#REF!,"")</f>
        <v>10</v>
      </c>
      <c r="M760" s="4">
        <v>5537</v>
      </c>
      <c r="N760" s="5">
        <v>9.33</v>
      </c>
      <c r="O760" s="5">
        <v>6.92</v>
      </c>
      <c r="P760" s="5">
        <v>2.41</v>
      </c>
      <c r="Q760" s="5">
        <f>#REF!*#REF!</f>
        <v>38316.04</v>
      </c>
      <c r="R760" s="5">
        <v>13344.17</v>
      </c>
      <c r="S760" s="5">
        <f>#REF!-#REF!</f>
        <v>-24971.87</v>
      </c>
      <c r="T760" s="36">
        <f t="shared" si="11"/>
        <v>-0.65173410404624299</v>
      </c>
    </row>
    <row r="761" spans="1:20" x14ac:dyDescent="0.2">
      <c r="A761" s="25" t="s">
        <v>46</v>
      </c>
      <c r="B761" s="25" t="s">
        <v>75</v>
      </c>
      <c r="C761" s="25" t="s">
        <v>77</v>
      </c>
      <c r="D761" s="25" t="s">
        <v>27</v>
      </c>
      <c r="E761" s="25" t="s">
        <v>1918</v>
      </c>
      <c r="F761" s="2">
        <v>42692</v>
      </c>
      <c r="G761" s="23" t="str">
        <f>TEXT(Table2[[#This Row],[Order-Date]],"mmm")</f>
        <v>Nov</v>
      </c>
      <c r="H761">
        <v>2016</v>
      </c>
      <c r="I761">
        <v>566795241</v>
      </c>
      <c r="J761" s="2">
        <v>42696</v>
      </c>
      <c r="K761" s="23">
        <f>WEEKDAY(#REF!,1)</f>
        <v>3</v>
      </c>
      <c r="L761" s="25">
        <f>IF(#REF!&gt;=#REF!,#REF!-#REF!,"")</f>
        <v>4</v>
      </c>
      <c r="M761" s="4">
        <v>6162</v>
      </c>
      <c r="N761" s="5">
        <v>154.06</v>
      </c>
      <c r="O761" s="5">
        <v>90.93</v>
      </c>
      <c r="P761" s="5">
        <v>63.13</v>
      </c>
      <c r="Q761" s="5">
        <f>#REF!*#REF!</f>
        <v>560310.66</v>
      </c>
      <c r="R761" s="5">
        <v>389007.06</v>
      </c>
      <c r="S761" s="5">
        <f>#REF!-#REF!</f>
        <v>-171303.6</v>
      </c>
      <c r="T761" s="36">
        <f t="shared" si="11"/>
        <v>-0.30572968217309998</v>
      </c>
    </row>
    <row r="762" spans="1:20" x14ac:dyDescent="0.2">
      <c r="A762" s="25" t="s">
        <v>32</v>
      </c>
      <c r="B762" s="25" t="s">
        <v>127</v>
      </c>
      <c r="C762" s="25" t="s">
        <v>39</v>
      </c>
      <c r="D762" s="25" t="s">
        <v>23</v>
      </c>
      <c r="E762" s="25" t="s">
        <v>1915</v>
      </c>
      <c r="F762" s="2">
        <v>42098</v>
      </c>
      <c r="G762" s="23" t="str">
        <f>TEXT(Table2[[#This Row],[Order-Date]],"mmm")</f>
        <v>Apr</v>
      </c>
      <c r="H762">
        <v>2015</v>
      </c>
      <c r="I762">
        <v>706260240</v>
      </c>
      <c r="J762" s="2">
        <v>42099</v>
      </c>
      <c r="K762" s="23">
        <f>WEEKDAY(#REF!,1)</f>
        <v>1</v>
      </c>
      <c r="L762" s="25">
        <f>IF(#REF!&gt;=#REF!,#REF!-#REF!,"")</f>
        <v>1</v>
      </c>
      <c r="M762" s="4">
        <v>6954</v>
      </c>
      <c r="N762" s="5">
        <v>81.73</v>
      </c>
      <c r="O762" s="5">
        <v>56.67</v>
      </c>
      <c r="P762" s="5">
        <v>25.06</v>
      </c>
      <c r="Q762" s="5">
        <f>#REF!*#REF!</f>
        <v>394083.18</v>
      </c>
      <c r="R762" s="5">
        <v>174267.24</v>
      </c>
      <c r="S762" s="5">
        <f>#REF!-#REF!</f>
        <v>-219815.94</v>
      </c>
      <c r="T762" s="36">
        <f t="shared" si="11"/>
        <v>-0.55779071819304704</v>
      </c>
    </row>
    <row r="763" spans="1:20" x14ac:dyDescent="0.2">
      <c r="A763" s="25" t="s">
        <v>29</v>
      </c>
      <c r="B763" s="25" t="s">
        <v>125</v>
      </c>
      <c r="C763" s="25" t="s">
        <v>42</v>
      </c>
      <c r="D763" s="25" t="s">
        <v>23</v>
      </c>
      <c r="E763" s="25" t="s">
        <v>1916</v>
      </c>
      <c r="F763" s="2">
        <v>41055</v>
      </c>
      <c r="G763" s="23" t="str">
        <f>TEXT(Table2[[#This Row],[Order-Date]],"mmm")</f>
        <v>May</v>
      </c>
      <c r="H763">
        <v>2012</v>
      </c>
      <c r="I763">
        <v>622441852</v>
      </c>
      <c r="J763" s="2">
        <v>41057</v>
      </c>
      <c r="K763" s="23">
        <f>WEEKDAY(#REF!,1)</f>
        <v>2</v>
      </c>
      <c r="L763" s="25">
        <f>IF(#REF!&gt;=#REF!,#REF!-#REF!,"")</f>
        <v>2</v>
      </c>
      <c r="M763" s="4">
        <v>3231</v>
      </c>
      <c r="N763" s="5">
        <v>109.28</v>
      </c>
      <c r="O763" s="5">
        <v>35.840000000000003</v>
      </c>
      <c r="P763" s="5">
        <v>73.44</v>
      </c>
      <c r="Q763" s="5">
        <f>#REF!*#REF!</f>
        <v>115799.03999999999</v>
      </c>
      <c r="R763" s="5">
        <v>237284.64</v>
      </c>
      <c r="S763" s="5">
        <f>#REF!-#REF!</f>
        <v>121485.6</v>
      </c>
      <c r="T763" s="36">
        <f t="shared" si="11"/>
        <v>1.0491071428571399</v>
      </c>
    </row>
    <row r="764" spans="1:20" x14ac:dyDescent="0.2">
      <c r="A764" s="25" t="s">
        <v>37</v>
      </c>
      <c r="B764" s="25" t="s">
        <v>105</v>
      </c>
      <c r="C764" s="25" t="s">
        <v>31</v>
      </c>
      <c r="D764" s="25" t="s">
        <v>27</v>
      </c>
      <c r="E764" s="25" t="s">
        <v>1917</v>
      </c>
      <c r="F764" s="2">
        <v>40359</v>
      </c>
      <c r="G764" s="23" t="str">
        <f>TEXT(Table2[[#This Row],[Order-Date]],"mmm")</f>
        <v>Jun</v>
      </c>
      <c r="H764">
        <v>2010</v>
      </c>
      <c r="I764">
        <v>888826406</v>
      </c>
      <c r="J764" s="2">
        <v>40185</v>
      </c>
      <c r="K764" s="23">
        <f>WEEKDAY(#REF!,1)</f>
        <v>5</v>
      </c>
      <c r="L764" s="25" t="str">
        <f>IF(#REF!&gt;=#REF!,#REF!-#REF!,"")</f>
        <v/>
      </c>
      <c r="M764" s="4">
        <v>2340</v>
      </c>
      <c r="N764" s="5">
        <v>47.45</v>
      </c>
      <c r="O764" s="5">
        <v>31.79</v>
      </c>
      <c r="P764" s="5">
        <v>15.66</v>
      </c>
      <c r="Q764" s="5">
        <f>#REF!*#REF!</f>
        <v>74388.600000000006</v>
      </c>
      <c r="R764" s="5">
        <v>36644.400000000001</v>
      </c>
      <c r="S764" s="5">
        <f>#REF!-#REF!</f>
        <v>-37744.199999999997</v>
      </c>
      <c r="T764" s="36">
        <f t="shared" si="11"/>
        <v>-0.50739226171752105</v>
      </c>
    </row>
    <row r="765" spans="1:20" x14ac:dyDescent="0.2">
      <c r="A765" s="25" t="s">
        <v>29</v>
      </c>
      <c r="B765" s="25" t="s">
        <v>58</v>
      </c>
      <c r="C765" s="25" t="s">
        <v>56</v>
      </c>
      <c r="D765" s="25" t="s">
        <v>23</v>
      </c>
      <c r="E765" s="25" t="s">
        <v>1918</v>
      </c>
      <c r="F765" s="2">
        <v>42578</v>
      </c>
      <c r="G765" s="23" t="str">
        <f>TEXT(Table2[[#This Row],[Order-Date]],"mmm")</f>
        <v>Jul</v>
      </c>
      <c r="H765">
        <v>2016</v>
      </c>
      <c r="I765">
        <v>349212729</v>
      </c>
      <c r="J765" s="2">
        <v>42683</v>
      </c>
      <c r="K765" s="23">
        <f>WEEKDAY(#REF!,1)</f>
        <v>4</v>
      </c>
      <c r="L765" s="25">
        <f>IF(#REF!&gt;=#REF!,#REF!-#REF!,"")</f>
        <v>105</v>
      </c>
      <c r="M765" s="4">
        <v>8662</v>
      </c>
      <c r="N765" s="5">
        <v>421.89</v>
      </c>
      <c r="O765" s="5">
        <v>364.69</v>
      </c>
      <c r="P765" s="5">
        <v>57.2</v>
      </c>
      <c r="Q765" s="5">
        <f>#REF!*#REF!</f>
        <v>3158944.78</v>
      </c>
      <c r="R765" s="5">
        <v>495466.4</v>
      </c>
      <c r="S765" s="5">
        <f>#REF!-#REF!</f>
        <v>-2663478.38</v>
      </c>
      <c r="T765" s="36">
        <f t="shared" si="11"/>
        <v>-0.84315445995228799</v>
      </c>
    </row>
    <row r="766" spans="1:20" x14ac:dyDescent="0.2">
      <c r="A766" s="25" t="s">
        <v>32</v>
      </c>
      <c r="B766" s="25" t="s">
        <v>189</v>
      </c>
      <c r="C766" s="25" t="s">
        <v>56</v>
      </c>
      <c r="D766" s="25" t="s">
        <v>27</v>
      </c>
      <c r="E766" s="25" t="s">
        <v>1916</v>
      </c>
      <c r="F766" s="2">
        <v>42370</v>
      </c>
      <c r="G766" s="23" t="str">
        <f>TEXT(Table2[[#This Row],[Order-Date]],"mmm")</f>
        <v>Jan</v>
      </c>
      <c r="H766">
        <v>2016</v>
      </c>
      <c r="I766">
        <v>167712152</v>
      </c>
      <c r="J766" s="2">
        <v>42385</v>
      </c>
      <c r="K766" s="23">
        <f>WEEKDAY(#REF!,1)</f>
        <v>7</v>
      </c>
      <c r="L766" s="25">
        <f>IF(#REF!&gt;=#REF!,#REF!-#REF!,"")</f>
        <v>15</v>
      </c>
      <c r="M766" s="4">
        <v>8607</v>
      </c>
      <c r="N766" s="5">
        <v>421.89</v>
      </c>
      <c r="O766" s="5">
        <v>364.69</v>
      </c>
      <c r="P766" s="5">
        <v>57.2</v>
      </c>
      <c r="Q766" s="5">
        <f>#REF!*#REF!</f>
        <v>3138886.83</v>
      </c>
      <c r="R766" s="5">
        <v>492320.4</v>
      </c>
      <c r="S766" s="5">
        <f>#REF!-#REF!</f>
        <v>-2646566.4300000002</v>
      </c>
      <c r="T766" s="36">
        <f t="shared" si="11"/>
        <v>-0.84315445995228799</v>
      </c>
    </row>
    <row r="767" spans="1:20" x14ac:dyDescent="0.2">
      <c r="A767" s="25" t="s">
        <v>37</v>
      </c>
      <c r="B767" s="25" t="s">
        <v>169</v>
      </c>
      <c r="C767" s="25" t="s">
        <v>65</v>
      </c>
      <c r="D767" s="25" t="s">
        <v>27</v>
      </c>
      <c r="E767" s="25" t="s">
        <v>1915</v>
      </c>
      <c r="F767" s="2">
        <v>41698</v>
      </c>
      <c r="G767" s="23" t="str">
        <f>TEXT(Table2[[#This Row],[Order-Date]],"mmm")</f>
        <v>Feb</v>
      </c>
      <c r="H767">
        <v>2014</v>
      </c>
      <c r="I767">
        <v>678748500</v>
      </c>
      <c r="J767" s="2">
        <v>41727</v>
      </c>
      <c r="K767" s="23">
        <f>WEEKDAY(#REF!,1)</f>
        <v>7</v>
      </c>
      <c r="L767" s="25">
        <f>IF(#REF!&gt;=#REF!,#REF!-#REF!,"")</f>
        <v>29</v>
      </c>
      <c r="M767" s="4">
        <v>5619</v>
      </c>
      <c r="N767" s="5">
        <v>9.33</v>
      </c>
      <c r="O767" s="5">
        <v>6.92</v>
      </c>
      <c r="P767" s="5">
        <v>2.41</v>
      </c>
      <c r="Q767" s="5">
        <f>#REF!*#REF!</f>
        <v>38883.480000000003</v>
      </c>
      <c r="R767" s="5">
        <v>13541.79</v>
      </c>
      <c r="S767" s="5">
        <f>#REF!-#REF!</f>
        <v>-25341.69</v>
      </c>
      <c r="T767" s="36">
        <f t="shared" si="11"/>
        <v>-0.65173410404624299</v>
      </c>
    </row>
    <row r="768" spans="1:20" x14ac:dyDescent="0.2">
      <c r="A768" s="25" t="s">
        <v>40</v>
      </c>
      <c r="B768" s="25" t="s">
        <v>221</v>
      </c>
      <c r="C768" s="25" t="s">
        <v>85</v>
      </c>
      <c r="D768" s="25" t="s">
        <v>23</v>
      </c>
      <c r="E768" s="25" t="s">
        <v>1918</v>
      </c>
      <c r="F768" s="2">
        <v>42912</v>
      </c>
      <c r="G768" s="23" t="str">
        <f>TEXT(Table2[[#This Row],[Order-Date]],"mmm")</f>
        <v>Jun</v>
      </c>
      <c r="H768">
        <v>2017</v>
      </c>
      <c r="I768">
        <v>937058103</v>
      </c>
      <c r="J768" s="2">
        <v>42932</v>
      </c>
      <c r="K768" s="23">
        <f>WEEKDAY(#REF!,1)</f>
        <v>1</v>
      </c>
      <c r="L768" s="25">
        <f>IF(#REF!&gt;=#REF!,#REF!-#REF!,"")</f>
        <v>20</v>
      </c>
      <c r="M768" s="4">
        <v>5171</v>
      </c>
      <c r="N768" s="5">
        <v>668.27</v>
      </c>
      <c r="O768" s="5">
        <v>502.54</v>
      </c>
      <c r="P768" s="5">
        <v>165.73</v>
      </c>
      <c r="Q768" s="5">
        <f>#REF!*#REF!</f>
        <v>2598634.34</v>
      </c>
      <c r="R768" s="5">
        <v>856989.83</v>
      </c>
      <c r="S768" s="5">
        <f>#REF!-#REF!</f>
        <v>-1741644.51</v>
      </c>
      <c r="T768" s="36">
        <f t="shared" si="11"/>
        <v>-0.67021530624427905</v>
      </c>
    </row>
    <row r="769" spans="1:20" x14ac:dyDescent="0.2">
      <c r="A769" s="25" t="s">
        <v>37</v>
      </c>
      <c r="B769" s="25" t="s">
        <v>48</v>
      </c>
      <c r="C769" s="25" t="s">
        <v>42</v>
      </c>
      <c r="D769" s="25" t="s">
        <v>23</v>
      </c>
      <c r="E769" s="25" t="s">
        <v>1915</v>
      </c>
      <c r="F769" s="2">
        <v>41839</v>
      </c>
      <c r="G769" s="23" t="str">
        <f>TEXT(Table2[[#This Row],[Order-Date]],"mmm")</f>
        <v>Jul</v>
      </c>
      <c r="H769">
        <v>2014</v>
      </c>
      <c r="I769">
        <v>967689788</v>
      </c>
      <c r="J769" s="2">
        <v>41848</v>
      </c>
      <c r="K769" s="23">
        <f>WEEKDAY(#REF!,1)</f>
        <v>2</v>
      </c>
      <c r="L769" s="25">
        <f>IF(#REF!&gt;=#REF!,#REF!-#REF!,"")</f>
        <v>9</v>
      </c>
      <c r="M769" s="4">
        <v>9767</v>
      </c>
      <c r="N769" s="5">
        <v>109.28</v>
      </c>
      <c r="O769" s="5">
        <v>35.840000000000003</v>
      </c>
      <c r="P769" s="5">
        <v>73.44</v>
      </c>
      <c r="Q769" s="5">
        <f>#REF!*#REF!</f>
        <v>350049.28000000003</v>
      </c>
      <c r="R769" s="5">
        <v>717288.48</v>
      </c>
      <c r="S769" s="5">
        <f>#REF!-#REF!</f>
        <v>367239.2</v>
      </c>
      <c r="T769" s="36">
        <f t="shared" si="11"/>
        <v>1.0491071428571399</v>
      </c>
    </row>
    <row r="770" spans="1:20" x14ac:dyDescent="0.2">
      <c r="A770" s="25" t="s">
        <v>46</v>
      </c>
      <c r="B770" s="25" t="s">
        <v>194</v>
      </c>
      <c r="C770" s="25" t="s">
        <v>51</v>
      </c>
      <c r="D770" s="25" t="s">
        <v>27</v>
      </c>
      <c r="E770" s="25" t="s">
        <v>1916</v>
      </c>
      <c r="F770" s="2">
        <v>40223</v>
      </c>
      <c r="G770" s="23" t="str">
        <f>TEXT(Table2[[#This Row],[Order-Date]],"mmm")</f>
        <v>Feb</v>
      </c>
      <c r="H770">
        <v>2010</v>
      </c>
      <c r="I770">
        <v>416004884</v>
      </c>
      <c r="J770" s="2">
        <v>40254</v>
      </c>
      <c r="K770" s="23">
        <f>WEEKDAY(#REF!,1)</f>
        <v>4</v>
      </c>
      <c r="L770" s="25">
        <f>IF(#REF!&gt;=#REF!,#REF!-#REF!,"")</f>
        <v>31</v>
      </c>
      <c r="M770" s="4">
        <v>3945</v>
      </c>
      <c r="N770" s="5">
        <v>437.2</v>
      </c>
      <c r="O770" s="5">
        <v>263.33</v>
      </c>
      <c r="P770" s="5">
        <v>173.87</v>
      </c>
      <c r="Q770" s="5">
        <f>#REF!*#REF!</f>
        <v>1038836.85</v>
      </c>
      <c r="R770" s="5">
        <v>685917.15</v>
      </c>
      <c r="S770" s="5">
        <f>#REF!-#REF!</f>
        <v>-352919.7</v>
      </c>
      <c r="T770" s="36">
        <f t="shared" si="11"/>
        <v>-0.33972581931416901</v>
      </c>
    </row>
    <row r="771" spans="1:20" x14ac:dyDescent="0.2">
      <c r="A771" s="25" t="s">
        <v>40</v>
      </c>
      <c r="B771" s="25" t="s">
        <v>66</v>
      </c>
      <c r="C771" s="25" t="s">
        <v>22</v>
      </c>
      <c r="D771" s="25" t="s">
        <v>27</v>
      </c>
      <c r="E771" s="25" t="s">
        <v>1918</v>
      </c>
      <c r="F771" s="2">
        <v>41466</v>
      </c>
      <c r="G771" s="23" t="str">
        <f>TEXT(Table2[[#This Row],[Order-Date]],"mmm")</f>
        <v>Jul</v>
      </c>
      <c r="H771">
        <v>2013</v>
      </c>
      <c r="I771">
        <v>797677218</v>
      </c>
      <c r="J771" s="2">
        <v>41592</v>
      </c>
      <c r="K771" s="23">
        <f>WEEKDAY(#REF!,1)</f>
        <v>5</v>
      </c>
      <c r="L771" s="25">
        <f>IF(#REF!&gt;=#REF!,#REF!-#REF!,"")</f>
        <v>126</v>
      </c>
      <c r="M771" s="4">
        <v>9270</v>
      </c>
      <c r="N771" s="5">
        <v>255.28</v>
      </c>
      <c r="O771" s="5">
        <v>159.41999999999999</v>
      </c>
      <c r="P771" s="5">
        <v>95.86</v>
      </c>
      <c r="Q771" s="5">
        <f>#REF!*#REF!</f>
        <v>1477823.4</v>
      </c>
      <c r="R771" s="5">
        <v>888622.2</v>
      </c>
      <c r="S771" s="5">
        <f>#REF!-#REF!</f>
        <v>-589201.19999999995</v>
      </c>
      <c r="T771" s="36">
        <f t="shared" ref="T771:T834" si="12">S771/Q771</f>
        <v>-0.39869527035503699</v>
      </c>
    </row>
    <row r="772" spans="1:20" x14ac:dyDescent="0.2">
      <c r="A772" s="25" t="s">
        <v>20</v>
      </c>
      <c r="B772" s="25" t="s">
        <v>226</v>
      </c>
      <c r="C772" s="25" t="s">
        <v>26</v>
      </c>
      <c r="D772" s="25" t="s">
        <v>23</v>
      </c>
      <c r="E772" s="25" t="s">
        <v>1918</v>
      </c>
      <c r="F772" s="2">
        <v>41533</v>
      </c>
      <c r="G772" s="23" t="str">
        <f>TEXT(Table2[[#This Row],[Order-Date]],"mmm")</f>
        <v>Sep</v>
      </c>
      <c r="H772">
        <v>2013</v>
      </c>
      <c r="I772">
        <v>548693120</v>
      </c>
      <c r="J772" s="2">
        <v>41557</v>
      </c>
      <c r="K772" s="23">
        <f>WEEKDAY(#REF!,1)</f>
        <v>5</v>
      </c>
      <c r="L772" s="25">
        <f>IF(#REF!&gt;=#REF!,#REF!-#REF!,"")</f>
        <v>24</v>
      </c>
      <c r="M772" s="4">
        <v>9342</v>
      </c>
      <c r="N772" s="5">
        <v>152.58000000000001</v>
      </c>
      <c r="O772" s="5">
        <v>97.44</v>
      </c>
      <c r="P772" s="5">
        <v>55.14</v>
      </c>
      <c r="Q772" s="5">
        <f>#REF!*#REF!</f>
        <v>910284.48</v>
      </c>
      <c r="R772" s="5">
        <v>515117.88</v>
      </c>
      <c r="S772" s="5">
        <f>#REF!-#REF!</f>
        <v>-395166.6</v>
      </c>
      <c r="T772" s="36">
        <f t="shared" si="12"/>
        <v>-0.43411330049261099</v>
      </c>
    </row>
    <row r="773" spans="1:20" x14ac:dyDescent="0.2">
      <c r="A773" s="25" t="s">
        <v>32</v>
      </c>
      <c r="B773" s="25" t="s">
        <v>96</v>
      </c>
      <c r="C773" s="25" t="s">
        <v>65</v>
      </c>
      <c r="D773" s="25" t="s">
        <v>23</v>
      </c>
      <c r="E773" s="25" t="s">
        <v>1917</v>
      </c>
      <c r="F773" s="2">
        <v>40270</v>
      </c>
      <c r="G773" s="23" t="str">
        <f>TEXT(Table2[[#This Row],[Order-Date]],"mmm")</f>
        <v>Apr</v>
      </c>
      <c r="H773">
        <v>2010</v>
      </c>
      <c r="I773">
        <v>875351417</v>
      </c>
      <c r="J773" s="2">
        <v>40392</v>
      </c>
      <c r="K773" s="23">
        <f>WEEKDAY(#REF!,1)</f>
        <v>2</v>
      </c>
      <c r="L773" s="25">
        <f>IF(#REF!&gt;=#REF!,#REF!-#REF!,"")</f>
        <v>122</v>
      </c>
      <c r="M773" s="4">
        <v>4791</v>
      </c>
      <c r="N773" s="5">
        <v>9.33</v>
      </c>
      <c r="O773" s="5">
        <v>6.92</v>
      </c>
      <c r="P773" s="5">
        <v>2.41</v>
      </c>
      <c r="Q773" s="5">
        <f>#REF!*#REF!</f>
        <v>33153.72</v>
      </c>
      <c r="R773" s="5">
        <v>11546.31</v>
      </c>
      <c r="S773" s="5">
        <f>#REF!-#REF!</f>
        <v>-21607.41</v>
      </c>
      <c r="T773" s="36">
        <f t="shared" si="12"/>
        <v>-0.65173410404624299</v>
      </c>
    </row>
    <row r="774" spans="1:20" x14ac:dyDescent="0.2">
      <c r="A774" s="25" t="s">
        <v>46</v>
      </c>
      <c r="B774" s="25" t="s">
        <v>132</v>
      </c>
      <c r="C774" s="25" t="s">
        <v>26</v>
      </c>
      <c r="D774" s="25" t="s">
        <v>23</v>
      </c>
      <c r="E774" s="25" t="s">
        <v>1917</v>
      </c>
      <c r="F774" s="2">
        <v>40930</v>
      </c>
      <c r="G774" s="23" t="str">
        <f>TEXT(Table2[[#This Row],[Order-Date]],"mmm")</f>
        <v>Jan</v>
      </c>
      <c r="H774">
        <v>2012</v>
      </c>
      <c r="I774">
        <v>804263436</v>
      </c>
      <c r="J774" s="2">
        <v>40967</v>
      </c>
      <c r="K774" s="23">
        <f>WEEKDAY(#REF!,1)</f>
        <v>3</v>
      </c>
      <c r="L774" s="25">
        <f>IF(#REF!&gt;=#REF!,#REF!-#REF!,"")</f>
        <v>37</v>
      </c>
      <c r="M774" s="4">
        <v>8278</v>
      </c>
      <c r="N774" s="5">
        <v>152.58000000000001</v>
      </c>
      <c r="O774" s="5">
        <v>97.44</v>
      </c>
      <c r="P774" s="5">
        <v>55.14</v>
      </c>
      <c r="Q774" s="5">
        <f>#REF!*#REF!</f>
        <v>806608.32</v>
      </c>
      <c r="R774" s="5">
        <v>456448.92</v>
      </c>
      <c r="S774" s="5">
        <f>#REF!-#REF!</f>
        <v>-350159.4</v>
      </c>
      <c r="T774" s="36">
        <f t="shared" si="12"/>
        <v>-0.43411330049261099</v>
      </c>
    </row>
    <row r="775" spans="1:20" x14ac:dyDescent="0.2">
      <c r="A775" s="25" t="s">
        <v>29</v>
      </c>
      <c r="B775" s="25" t="s">
        <v>154</v>
      </c>
      <c r="C775" s="25" t="s">
        <v>51</v>
      </c>
      <c r="D775" s="25" t="s">
        <v>23</v>
      </c>
      <c r="E775" s="25" t="s">
        <v>1917</v>
      </c>
      <c r="F775" s="2">
        <v>40339</v>
      </c>
      <c r="G775" s="23" t="str">
        <f>TEXT(Table2[[#This Row],[Order-Date]],"mmm")</f>
        <v>Jun</v>
      </c>
      <c r="H775">
        <v>2010</v>
      </c>
      <c r="I775">
        <v>332353007</v>
      </c>
      <c r="J775" s="2">
        <v>40504</v>
      </c>
      <c r="K775" s="23">
        <f>WEEKDAY(#REF!,1)</f>
        <v>2</v>
      </c>
      <c r="L775" s="25">
        <f>IF(#REF!&gt;=#REF!,#REF!-#REF!,"")</f>
        <v>165</v>
      </c>
      <c r="M775" s="4">
        <v>9495</v>
      </c>
      <c r="N775" s="5">
        <v>437.2</v>
      </c>
      <c r="O775" s="5">
        <v>263.33</v>
      </c>
      <c r="P775" s="5">
        <v>173.87</v>
      </c>
      <c r="Q775" s="5">
        <f>#REF!*#REF!</f>
        <v>2500318.35</v>
      </c>
      <c r="R775" s="5">
        <v>1650895.65</v>
      </c>
      <c r="S775" s="5">
        <f>#REF!-#REF!</f>
        <v>-849422.69999999902</v>
      </c>
      <c r="T775" s="36">
        <f t="shared" si="12"/>
        <v>-0.33972581931416801</v>
      </c>
    </row>
    <row r="776" spans="1:20" x14ac:dyDescent="0.2">
      <c r="A776" s="25" t="s">
        <v>29</v>
      </c>
      <c r="B776" s="25" t="s">
        <v>204</v>
      </c>
      <c r="C776" s="25" t="s">
        <v>56</v>
      </c>
      <c r="D776" s="25" t="s">
        <v>27</v>
      </c>
      <c r="E776" s="25" t="s">
        <v>1917</v>
      </c>
      <c r="F776" s="2">
        <v>41494</v>
      </c>
      <c r="G776" s="23" t="str">
        <f>TEXT(Table2[[#This Row],[Order-Date]],"mmm")</f>
        <v>Aug</v>
      </c>
      <c r="H776">
        <v>2013</v>
      </c>
      <c r="I776">
        <v>876856458</v>
      </c>
      <c r="J776" s="2">
        <v>41515</v>
      </c>
      <c r="K776" s="23">
        <f>WEEKDAY(#REF!,1)</f>
        <v>5</v>
      </c>
      <c r="L776" s="25">
        <f>IF(#REF!&gt;=#REF!,#REF!-#REF!,"")</f>
        <v>21</v>
      </c>
      <c r="M776" s="4">
        <v>166</v>
      </c>
      <c r="N776" s="5">
        <v>421.89</v>
      </c>
      <c r="O776" s="5">
        <v>364.69</v>
      </c>
      <c r="P776" s="5">
        <v>57.2</v>
      </c>
      <c r="Q776" s="5">
        <f>#REF!*#REF!</f>
        <v>60538.54</v>
      </c>
      <c r="R776" s="5">
        <v>9495.2000000000007</v>
      </c>
      <c r="S776" s="5">
        <f>#REF!-#REF!</f>
        <v>-51043.34</v>
      </c>
      <c r="T776" s="36">
        <f t="shared" si="12"/>
        <v>-0.84315445995228799</v>
      </c>
    </row>
    <row r="777" spans="1:20" x14ac:dyDescent="0.2">
      <c r="A777" s="25" t="s">
        <v>32</v>
      </c>
      <c r="B777" s="25" t="s">
        <v>128</v>
      </c>
      <c r="C777" s="25" t="s">
        <v>77</v>
      </c>
      <c r="D777" s="25" t="s">
        <v>23</v>
      </c>
      <c r="E777" s="25" t="s">
        <v>1915</v>
      </c>
      <c r="F777" s="2">
        <v>40180</v>
      </c>
      <c r="G777" s="23" t="str">
        <f>TEXT(Table2[[#This Row],[Order-Date]],"mmm")</f>
        <v>Jan</v>
      </c>
      <c r="H777">
        <v>2010</v>
      </c>
      <c r="I777">
        <v>325322616</v>
      </c>
      <c r="J777" s="2">
        <v>40515</v>
      </c>
      <c r="K777" s="23">
        <f>WEEKDAY(#REF!,1)</f>
        <v>6</v>
      </c>
      <c r="L777" s="25">
        <f>IF(#REF!&gt;=#REF!,#REF!-#REF!,"")</f>
        <v>335</v>
      </c>
      <c r="M777" s="4">
        <v>9046</v>
      </c>
      <c r="N777" s="5">
        <v>154.06</v>
      </c>
      <c r="O777" s="5">
        <v>90.93</v>
      </c>
      <c r="P777" s="5">
        <v>63.13</v>
      </c>
      <c r="Q777" s="5">
        <f>#REF!*#REF!</f>
        <v>822552.78</v>
      </c>
      <c r="R777" s="5">
        <v>571073.98</v>
      </c>
      <c r="S777" s="5">
        <f>#REF!-#REF!</f>
        <v>-251478.8</v>
      </c>
      <c r="T777" s="36">
        <f t="shared" si="12"/>
        <v>-0.30572968217309998</v>
      </c>
    </row>
    <row r="778" spans="1:20" x14ac:dyDescent="0.2">
      <c r="A778" s="25" t="s">
        <v>32</v>
      </c>
      <c r="B778" s="25" t="s">
        <v>110</v>
      </c>
      <c r="C778" s="25" t="s">
        <v>85</v>
      </c>
      <c r="D778" s="25" t="s">
        <v>23</v>
      </c>
      <c r="E778" s="25" t="s">
        <v>1916</v>
      </c>
      <c r="F778" s="2">
        <v>41493</v>
      </c>
      <c r="G778" s="23" t="str">
        <f>TEXT(Table2[[#This Row],[Order-Date]],"mmm")</f>
        <v>Aug</v>
      </c>
      <c r="H778">
        <v>2013</v>
      </c>
      <c r="I778">
        <v>685612809</v>
      </c>
      <c r="J778" s="2">
        <v>41503</v>
      </c>
      <c r="K778" s="23">
        <f>WEEKDAY(#REF!,1)</f>
        <v>7</v>
      </c>
      <c r="L778" s="25">
        <f>IF(#REF!&gt;=#REF!,#REF!-#REF!,"")</f>
        <v>10</v>
      </c>
      <c r="M778" s="4">
        <v>6921</v>
      </c>
      <c r="N778" s="5">
        <v>668.27</v>
      </c>
      <c r="O778" s="5">
        <v>502.54</v>
      </c>
      <c r="P778" s="5">
        <v>165.73</v>
      </c>
      <c r="Q778" s="5">
        <f>#REF!*#REF!</f>
        <v>3478079.34</v>
      </c>
      <c r="R778" s="5">
        <v>1147017.33</v>
      </c>
      <c r="S778" s="5">
        <f>#REF!-#REF!</f>
        <v>-2331062.0099999998</v>
      </c>
      <c r="T778" s="36">
        <f t="shared" si="12"/>
        <v>-0.67021530624427905</v>
      </c>
    </row>
    <row r="779" spans="1:20" x14ac:dyDescent="0.2">
      <c r="A779" s="25" t="s">
        <v>46</v>
      </c>
      <c r="B779" s="25" t="s">
        <v>92</v>
      </c>
      <c r="C779" s="25" t="s">
        <v>31</v>
      </c>
      <c r="D779" s="25" t="s">
        <v>27</v>
      </c>
      <c r="E779" s="25" t="s">
        <v>1915</v>
      </c>
      <c r="F779" s="2">
        <v>40673</v>
      </c>
      <c r="G779" s="23" t="str">
        <f>TEXT(Table2[[#This Row],[Order-Date]],"mmm")</f>
        <v>May</v>
      </c>
      <c r="H779">
        <v>2011</v>
      </c>
      <c r="I779">
        <v>435900866</v>
      </c>
      <c r="J779" s="2">
        <v>40734</v>
      </c>
      <c r="K779" s="23">
        <f>WEEKDAY(#REF!,1)</f>
        <v>1</v>
      </c>
      <c r="L779" s="25">
        <f>IF(#REF!&gt;=#REF!,#REF!-#REF!,"")</f>
        <v>61</v>
      </c>
      <c r="M779" s="4">
        <v>1608</v>
      </c>
      <c r="N779" s="5">
        <v>47.45</v>
      </c>
      <c r="O779" s="5">
        <v>31.79</v>
      </c>
      <c r="P779" s="5">
        <v>15.66</v>
      </c>
      <c r="Q779" s="5">
        <f>#REF!*#REF!</f>
        <v>51118.32</v>
      </c>
      <c r="R779" s="5">
        <v>25181.279999999999</v>
      </c>
      <c r="S779" s="5">
        <f>#REF!-#REF!</f>
        <v>-25937.040000000001</v>
      </c>
      <c r="T779" s="36">
        <f t="shared" si="12"/>
        <v>-0.50739226171752105</v>
      </c>
    </row>
    <row r="780" spans="1:20" x14ac:dyDescent="0.2">
      <c r="A780" s="25" t="s">
        <v>32</v>
      </c>
      <c r="B780" s="25" t="s">
        <v>209</v>
      </c>
      <c r="C780" s="25" t="s">
        <v>22</v>
      </c>
      <c r="D780" s="25" t="s">
        <v>23</v>
      </c>
      <c r="E780" s="25" t="s">
        <v>1918</v>
      </c>
      <c r="F780" s="2">
        <v>42536</v>
      </c>
      <c r="G780" s="23" t="str">
        <f>TEXT(Table2[[#This Row],[Order-Date]],"mmm")</f>
        <v>Jun</v>
      </c>
      <c r="H780">
        <v>2016</v>
      </c>
      <c r="I780">
        <v>374673116</v>
      </c>
      <c r="J780" s="2">
        <v>42467</v>
      </c>
      <c r="K780" s="23">
        <f>WEEKDAY(#REF!,1)</f>
        <v>5</v>
      </c>
      <c r="L780" s="25" t="str">
        <f>IF(#REF!&gt;=#REF!,#REF!-#REF!,"")</f>
        <v/>
      </c>
      <c r="M780" s="4">
        <v>2956</v>
      </c>
      <c r="N780" s="5">
        <v>255.28</v>
      </c>
      <c r="O780" s="5">
        <v>159.41999999999999</v>
      </c>
      <c r="P780" s="5">
        <v>95.86</v>
      </c>
      <c r="Q780" s="5">
        <f>#REF!*#REF!</f>
        <v>471245.52</v>
      </c>
      <c r="R780" s="5">
        <v>283362.15999999997</v>
      </c>
      <c r="S780" s="5">
        <f>#REF!-#REF!</f>
        <v>-187883.36</v>
      </c>
      <c r="T780" s="36">
        <f t="shared" si="12"/>
        <v>-0.39869527035503699</v>
      </c>
    </row>
    <row r="781" spans="1:20" x14ac:dyDescent="0.2">
      <c r="A781" s="25" t="s">
        <v>46</v>
      </c>
      <c r="B781" s="25" t="s">
        <v>107</v>
      </c>
      <c r="C781" s="25" t="s">
        <v>34</v>
      </c>
      <c r="D781" s="25" t="s">
        <v>27</v>
      </c>
      <c r="E781" s="25" t="s">
        <v>1916</v>
      </c>
      <c r="F781" s="2">
        <v>41568</v>
      </c>
      <c r="G781" s="23" t="str">
        <f>TEXT(Table2[[#This Row],[Order-Date]],"mmm")</f>
        <v>Oct</v>
      </c>
      <c r="H781">
        <v>2013</v>
      </c>
      <c r="I781">
        <v>470728385</v>
      </c>
      <c r="J781" s="2">
        <v>41528</v>
      </c>
      <c r="K781" s="23">
        <f>WEEKDAY(#REF!,1)</f>
        <v>4</v>
      </c>
      <c r="L781" s="25" t="str">
        <f>IF(#REF!&gt;=#REF!,#REF!-#REF!,"")</f>
        <v/>
      </c>
      <c r="M781" s="4">
        <v>7845</v>
      </c>
      <c r="N781" s="5">
        <v>205.7</v>
      </c>
      <c r="O781" s="5">
        <v>117.11</v>
      </c>
      <c r="P781" s="5">
        <v>88.59</v>
      </c>
      <c r="Q781" s="5">
        <f>#REF!*#REF!</f>
        <v>918727.95</v>
      </c>
      <c r="R781" s="5">
        <v>694988.55</v>
      </c>
      <c r="S781" s="5">
        <f>#REF!-#REF!</f>
        <v>-223739.4</v>
      </c>
      <c r="T781" s="36">
        <f t="shared" si="12"/>
        <v>-0.24353172231235601</v>
      </c>
    </row>
    <row r="782" spans="1:20" x14ac:dyDescent="0.2">
      <c r="A782" s="25" t="s">
        <v>29</v>
      </c>
      <c r="B782" s="25" t="s">
        <v>58</v>
      </c>
      <c r="C782" s="25" t="s">
        <v>31</v>
      </c>
      <c r="D782" s="25" t="s">
        <v>27</v>
      </c>
      <c r="E782" s="25" t="s">
        <v>1918</v>
      </c>
      <c r="F782" s="2">
        <v>41566</v>
      </c>
      <c r="G782" s="23" t="str">
        <f>TEXT(Table2[[#This Row],[Order-Date]],"mmm")</f>
        <v>Oct</v>
      </c>
      <c r="H782">
        <v>2013</v>
      </c>
      <c r="I782">
        <v>313178002</v>
      </c>
      <c r="J782" s="2">
        <v>41437</v>
      </c>
      <c r="K782" s="23">
        <f>WEEKDAY(#REF!,1)</f>
        <v>4</v>
      </c>
      <c r="L782" s="25" t="str">
        <f>IF(#REF!&gt;=#REF!,#REF!-#REF!,"")</f>
        <v/>
      </c>
      <c r="M782" s="4">
        <v>5185</v>
      </c>
      <c r="N782" s="5">
        <v>47.45</v>
      </c>
      <c r="O782" s="5">
        <v>31.79</v>
      </c>
      <c r="P782" s="5">
        <v>15.66</v>
      </c>
      <c r="Q782" s="5">
        <f>#REF!*#REF!</f>
        <v>164831.15</v>
      </c>
      <c r="R782" s="5">
        <v>81197.100000000006</v>
      </c>
      <c r="S782" s="5">
        <f>#REF!-#REF!</f>
        <v>-83634.05</v>
      </c>
      <c r="T782" s="36">
        <f t="shared" si="12"/>
        <v>-0.50739226171752105</v>
      </c>
    </row>
    <row r="783" spans="1:20" x14ac:dyDescent="0.2">
      <c r="A783" s="25" t="s">
        <v>29</v>
      </c>
      <c r="B783" s="25" t="s">
        <v>153</v>
      </c>
      <c r="C783" s="25" t="s">
        <v>39</v>
      </c>
      <c r="D783" s="25" t="s">
        <v>23</v>
      </c>
      <c r="E783" s="25" t="s">
        <v>1916</v>
      </c>
      <c r="F783" s="2">
        <v>42417</v>
      </c>
      <c r="G783" s="23" t="str">
        <f>TEXT(Table2[[#This Row],[Order-Date]],"mmm")</f>
        <v>Feb</v>
      </c>
      <c r="H783">
        <v>2016</v>
      </c>
      <c r="I783">
        <v>461445796</v>
      </c>
      <c r="J783" s="2">
        <v>42451</v>
      </c>
      <c r="K783" s="23">
        <f>WEEKDAY(#REF!,1)</f>
        <v>3</v>
      </c>
      <c r="L783" s="25">
        <f>IF(#REF!&gt;=#REF!,#REF!-#REF!,"")</f>
        <v>34</v>
      </c>
      <c r="M783" s="4">
        <v>920</v>
      </c>
      <c r="N783" s="5">
        <v>81.73</v>
      </c>
      <c r="O783" s="5">
        <v>56.67</v>
      </c>
      <c r="P783" s="5">
        <v>25.06</v>
      </c>
      <c r="Q783" s="5">
        <f>#REF!*#REF!</f>
        <v>52136.4</v>
      </c>
      <c r="R783" s="5">
        <v>23055.200000000001</v>
      </c>
      <c r="S783" s="5">
        <f>#REF!-#REF!</f>
        <v>-29081.200000000001</v>
      </c>
      <c r="T783" s="36">
        <f t="shared" si="12"/>
        <v>-0.55779071819304704</v>
      </c>
    </row>
    <row r="784" spans="1:20" x14ac:dyDescent="0.2">
      <c r="A784" s="25" t="s">
        <v>46</v>
      </c>
      <c r="B784" s="25" t="s">
        <v>220</v>
      </c>
      <c r="C784" s="25" t="s">
        <v>39</v>
      </c>
      <c r="D784" s="25" t="s">
        <v>23</v>
      </c>
      <c r="E784" s="25" t="s">
        <v>1916</v>
      </c>
      <c r="F784" s="2">
        <v>41634</v>
      </c>
      <c r="G784" s="23" t="str">
        <f>TEXT(Table2[[#This Row],[Order-Date]],"mmm")</f>
        <v>Dec</v>
      </c>
      <c r="H784">
        <v>2013</v>
      </c>
      <c r="I784">
        <v>195268094</v>
      </c>
      <c r="J784" s="2">
        <v>41660</v>
      </c>
      <c r="K784" s="23">
        <f>WEEKDAY(#REF!,1)</f>
        <v>3</v>
      </c>
      <c r="L784" s="25">
        <f>IF(#REF!&gt;=#REF!,#REF!-#REF!,"")</f>
        <v>26</v>
      </c>
      <c r="M784" s="4">
        <v>3023</v>
      </c>
      <c r="N784" s="5">
        <v>81.73</v>
      </c>
      <c r="O784" s="5">
        <v>56.67</v>
      </c>
      <c r="P784" s="5">
        <v>25.06</v>
      </c>
      <c r="Q784" s="5">
        <f>#REF!*#REF!</f>
        <v>171313.41</v>
      </c>
      <c r="R784" s="5">
        <v>75756.38</v>
      </c>
      <c r="S784" s="5">
        <f>#REF!-#REF!</f>
        <v>-95557.03</v>
      </c>
      <c r="T784" s="36">
        <f t="shared" si="12"/>
        <v>-0.55779071819304704</v>
      </c>
    </row>
    <row r="785" spans="1:20" x14ac:dyDescent="0.2">
      <c r="A785" s="25" t="s">
        <v>20</v>
      </c>
      <c r="B785" s="25" t="s">
        <v>217</v>
      </c>
      <c r="C785" s="25" t="s">
        <v>26</v>
      </c>
      <c r="D785" s="25" t="s">
        <v>27</v>
      </c>
      <c r="E785" s="25" t="s">
        <v>1918</v>
      </c>
      <c r="F785" s="2">
        <v>41263</v>
      </c>
      <c r="G785" s="23" t="str">
        <f>TEXT(Table2[[#This Row],[Order-Date]],"mmm")</f>
        <v>Dec</v>
      </c>
      <c r="H785">
        <v>2012</v>
      </c>
      <c r="I785">
        <v>664693725</v>
      </c>
      <c r="J785" s="2">
        <v>41267</v>
      </c>
      <c r="K785" s="23">
        <f>WEEKDAY(#REF!,1)</f>
        <v>2</v>
      </c>
      <c r="L785" s="25">
        <f>IF(#REF!&gt;=#REF!,#REF!-#REF!,"")</f>
        <v>4</v>
      </c>
      <c r="M785" s="4">
        <v>6499</v>
      </c>
      <c r="N785" s="5">
        <v>152.58000000000001</v>
      </c>
      <c r="O785" s="5">
        <v>97.44</v>
      </c>
      <c r="P785" s="5">
        <v>55.14</v>
      </c>
      <c r="Q785" s="5">
        <f>#REF!*#REF!</f>
        <v>633262.56000000006</v>
      </c>
      <c r="R785" s="5">
        <v>358354.86</v>
      </c>
      <c r="S785" s="5">
        <f>#REF!-#REF!</f>
        <v>-274907.7</v>
      </c>
      <c r="T785" s="36">
        <f t="shared" si="12"/>
        <v>-0.43411330049261099</v>
      </c>
    </row>
    <row r="786" spans="1:20" x14ac:dyDescent="0.2">
      <c r="A786" s="25" t="s">
        <v>46</v>
      </c>
      <c r="B786" s="25" t="s">
        <v>156</v>
      </c>
      <c r="C786" s="25" t="s">
        <v>26</v>
      </c>
      <c r="D786" s="25" t="s">
        <v>23</v>
      </c>
      <c r="E786" s="25" t="s">
        <v>1918</v>
      </c>
      <c r="F786" s="2">
        <v>41155</v>
      </c>
      <c r="G786" s="23" t="str">
        <f>TEXT(Table2[[#This Row],[Order-Date]],"mmm")</f>
        <v>Sep</v>
      </c>
      <c r="H786">
        <v>2012</v>
      </c>
      <c r="I786">
        <v>840084016</v>
      </c>
      <c r="J786" s="2">
        <v>40994</v>
      </c>
      <c r="K786" s="23">
        <f>WEEKDAY(#REF!,1)</f>
        <v>2</v>
      </c>
      <c r="L786" s="25" t="str">
        <f>IF(#REF!&gt;=#REF!,#REF!-#REF!,"")</f>
        <v/>
      </c>
      <c r="M786" s="4">
        <v>8384</v>
      </c>
      <c r="N786" s="5">
        <v>152.58000000000001</v>
      </c>
      <c r="O786" s="5">
        <v>97.44</v>
      </c>
      <c r="P786" s="5">
        <v>55.14</v>
      </c>
      <c r="Q786" s="5">
        <f>#REF!*#REF!</f>
        <v>816936.95999999996</v>
      </c>
      <c r="R786" s="5">
        <v>462293.76000000001</v>
      </c>
      <c r="S786" s="5">
        <f>#REF!-#REF!</f>
        <v>-354643.20000000001</v>
      </c>
      <c r="T786" s="36">
        <f t="shared" si="12"/>
        <v>-0.43411330049261099</v>
      </c>
    </row>
    <row r="787" spans="1:20" x14ac:dyDescent="0.2">
      <c r="A787" s="25" t="s">
        <v>46</v>
      </c>
      <c r="B787" s="25" t="s">
        <v>119</v>
      </c>
      <c r="C787" s="25" t="s">
        <v>51</v>
      </c>
      <c r="D787" s="25" t="s">
        <v>27</v>
      </c>
      <c r="E787" s="25" t="s">
        <v>1916</v>
      </c>
      <c r="F787" s="2">
        <v>42132</v>
      </c>
      <c r="G787" s="23" t="str">
        <f>TEXT(Table2[[#This Row],[Order-Date]],"mmm")</f>
        <v>May</v>
      </c>
      <c r="H787">
        <v>2015</v>
      </c>
      <c r="I787">
        <v>662112796</v>
      </c>
      <c r="J787" s="2">
        <v>42271</v>
      </c>
      <c r="K787" s="23">
        <f>WEEKDAY(#REF!,1)</f>
        <v>5</v>
      </c>
      <c r="L787" s="25">
        <f>IF(#REF!&gt;=#REF!,#REF!-#REF!,"")</f>
        <v>139</v>
      </c>
      <c r="M787" s="4">
        <v>2745</v>
      </c>
      <c r="N787" s="5">
        <v>437.2</v>
      </c>
      <c r="O787" s="5">
        <v>263.33</v>
      </c>
      <c r="P787" s="5">
        <v>173.87</v>
      </c>
      <c r="Q787" s="5">
        <f>#REF!*#REF!</f>
        <v>722840.85</v>
      </c>
      <c r="R787" s="5">
        <v>477273.15</v>
      </c>
      <c r="S787" s="5">
        <f>#REF!-#REF!</f>
        <v>-245567.7</v>
      </c>
      <c r="T787" s="36">
        <f t="shared" si="12"/>
        <v>-0.33972581931416901</v>
      </c>
    </row>
    <row r="788" spans="1:20" x14ac:dyDescent="0.2">
      <c r="A788" s="25" t="s">
        <v>40</v>
      </c>
      <c r="B788" s="25" t="s">
        <v>91</v>
      </c>
      <c r="C788" s="25" t="s">
        <v>77</v>
      </c>
      <c r="D788" s="25" t="s">
        <v>23</v>
      </c>
      <c r="E788" s="25" t="s">
        <v>1918</v>
      </c>
      <c r="F788" s="2">
        <v>41294</v>
      </c>
      <c r="G788" s="23" t="str">
        <f>TEXT(Table2[[#This Row],[Order-Date]],"mmm")</f>
        <v>Jan</v>
      </c>
      <c r="H788">
        <v>2013</v>
      </c>
      <c r="I788">
        <v>591766393</v>
      </c>
      <c r="J788" s="2">
        <v>41550</v>
      </c>
      <c r="K788" s="23">
        <f>WEEKDAY(#REF!,1)</f>
        <v>5</v>
      </c>
      <c r="L788" s="25">
        <f>IF(#REF!&gt;=#REF!,#REF!-#REF!,"")</f>
        <v>256</v>
      </c>
      <c r="M788" s="4">
        <v>5681</v>
      </c>
      <c r="N788" s="5">
        <v>154.06</v>
      </c>
      <c r="O788" s="5">
        <v>90.93</v>
      </c>
      <c r="P788" s="5">
        <v>63.13</v>
      </c>
      <c r="Q788" s="5">
        <f>#REF!*#REF!</f>
        <v>516573.33</v>
      </c>
      <c r="R788" s="5">
        <v>358641.53</v>
      </c>
      <c r="S788" s="5">
        <f>#REF!-#REF!</f>
        <v>-157931.79999999999</v>
      </c>
      <c r="T788" s="36">
        <f t="shared" si="12"/>
        <v>-0.30572968217309998</v>
      </c>
    </row>
    <row r="789" spans="1:20" x14ac:dyDescent="0.2">
      <c r="A789" s="25" t="s">
        <v>46</v>
      </c>
      <c r="B789" s="25" t="s">
        <v>199</v>
      </c>
      <c r="C789" s="25" t="s">
        <v>42</v>
      </c>
      <c r="D789" s="25" t="s">
        <v>23</v>
      </c>
      <c r="E789" s="25" t="s">
        <v>1917</v>
      </c>
      <c r="F789" s="2">
        <v>41949</v>
      </c>
      <c r="G789" s="23" t="str">
        <f>TEXT(Table2[[#This Row],[Order-Date]],"mmm")</f>
        <v>Nov</v>
      </c>
      <c r="H789">
        <v>2014</v>
      </c>
      <c r="I789">
        <v>260343635</v>
      </c>
      <c r="J789" s="2">
        <v>41979</v>
      </c>
      <c r="K789" s="23">
        <f>WEEKDAY(#REF!,1)</f>
        <v>7</v>
      </c>
      <c r="L789" s="25">
        <f>IF(#REF!&gt;=#REF!,#REF!-#REF!,"")</f>
        <v>30</v>
      </c>
      <c r="M789" s="4">
        <v>322</v>
      </c>
      <c r="N789" s="5">
        <v>109.28</v>
      </c>
      <c r="O789" s="5">
        <v>35.840000000000003</v>
      </c>
      <c r="P789" s="5">
        <v>73.44</v>
      </c>
      <c r="Q789" s="5">
        <f>#REF!*#REF!</f>
        <v>11540.48</v>
      </c>
      <c r="R789" s="5">
        <v>23647.68</v>
      </c>
      <c r="S789" s="5">
        <f>#REF!-#REF!</f>
        <v>12107.2</v>
      </c>
      <c r="T789" s="36">
        <f t="shared" si="12"/>
        <v>1.0491071428571399</v>
      </c>
    </row>
    <row r="790" spans="1:20" x14ac:dyDescent="0.2">
      <c r="A790" s="25" t="s">
        <v>32</v>
      </c>
      <c r="B790" s="25" t="s">
        <v>166</v>
      </c>
      <c r="C790" s="25" t="s">
        <v>56</v>
      </c>
      <c r="D790" s="25" t="s">
        <v>27</v>
      </c>
      <c r="E790" s="25" t="s">
        <v>1918</v>
      </c>
      <c r="F790" s="2">
        <v>42205</v>
      </c>
      <c r="G790" s="23" t="str">
        <f>TEXT(Table2[[#This Row],[Order-Date]],"mmm")</f>
        <v>Jul</v>
      </c>
      <c r="H790">
        <v>2015</v>
      </c>
      <c r="I790">
        <v>719455850</v>
      </c>
      <c r="J790" s="2">
        <v>42212</v>
      </c>
      <c r="K790" s="23">
        <f>WEEKDAY(#REF!,1)</f>
        <v>2</v>
      </c>
      <c r="L790" s="25">
        <f>IF(#REF!&gt;=#REF!,#REF!-#REF!,"")</f>
        <v>7</v>
      </c>
      <c r="M790" s="4">
        <v>1829</v>
      </c>
      <c r="N790" s="5">
        <v>421.89</v>
      </c>
      <c r="O790" s="5">
        <v>364.69</v>
      </c>
      <c r="P790" s="5">
        <v>57.2</v>
      </c>
      <c r="Q790" s="5">
        <f>#REF!*#REF!</f>
        <v>667018.01</v>
      </c>
      <c r="R790" s="5">
        <v>104618.8</v>
      </c>
      <c r="S790" s="5">
        <f>#REF!-#REF!</f>
        <v>-562399.21</v>
      </c>
      <c r="T790" s="36">
        <f t="shared" si="12"/>
        <v>-0.84315445995228799</v>
      </c>
    </row>
    <row r="791" spans="1:20" x14ac:dyDescent="0.2">
      <c r="A791" s="25" t="s">
        <v>29</v>
      </c>
      <c r="B791" s="25" t="s">
        <v>177</v>
      </c>
      <c r="C791" s="25" t="s">
        <v>51</v>
      </c>
      <c r="D791" s="25" t="s">
        <v>27</v>
      </c>
      <c r="E791" s="25" t="s">
        <v>1918</v>
      </c>
      <c r="F791" s="2">
        <v>42795</v>
      </c>
      <c r="G791" s="23" t="str">
        <f>TEXT(Table2[[#This Row],[Order-Date]],"mmm")</f>
        <v>Mar</v>
      </c>
      <c r="H791">
        <v>2017</v>
      </c>
      <c r="I791">
        <v>391026866</v>
      </c>
      <c r="J791" s="2">
        <v>42948</v>
      </c>
      <c r="K791" s="23">
        <f>WEEKDAY(#REF!,1)</f>
        <v>3</v>
      </c>
      <c r="L791" s="25">
        <f>IF(#REF!&gt;=#REF!,#REF!-#REF!,"")</f>
        <v>153</v>
      </c>
      <c r="M791" s="4">
        <v>2394</v>
      </c>
      <c r="N791" s="5">
        <v>437.2</v>
      </c>
      <c r="O791" s="5">
        <v>263.33</v>
      </c>
      <c r="P791" s="5">
        <v>173.87</v>
      </c>
      <c r="Q791" s="5">
        <f>#REF!*#REF!</f>
        <v>630412.02</v>
      </c>
      <c r="R791" s="5">
        <v>416244.78</v>
      </c>
      <c r="S791" s="5">
        <f>#REF!-#REF!</f>
        <v>-214167.24</v>
      </c>
      <c r="T791" s="36">
        <f t="shared" si="12"/>
        <v>-0.33972581931416901</v>
      </c>
    </row>
    <row r="792" spans="1:20" x14ac:dyDescent="0.2">
      <c r="A792" s="25" t="s">
        <v>32</v>
      </c>
      <c r="B792" s="25" t="s">
        <v>81</v>
      </c>
      <c r="C792" s="25" t="s">
        <v>39</v>
      </c>
      <c r="D792" s="25" t="s">
        <v>27</v>
      </c>
      <c r="E792" s="25" t="s">
        <v>1916</v>
      </c>
      <c r="F792" s="2">
        <v>41258</v>
      </c>
      <c r="G792" s="23" t="str">
        <f>TEXT(Table2[[#This Row],[Order-Date]],"mmm")</f>
        <v>Dec</v>
      </c>
      <c r="H792">
        <v>2012</v>
      </c>
      <c r="I792">
        <v>917293012</v>
      </c>
      <c r="J792" s="2">
        <v>41304</v>
      </c>
      <c r="K792" s="23">
        <f>WEEKDAY(#REF!,1)</f>
        <v>4</v>
      </c>
      <c r="L792" s="25">
        <f>IF(#REF!&gt;=#REF!,#REF!-#REF!,"")</f>
        <v>46</v>
      </c>
      <c r="M792" s="4">
        <v>6241</v>
      </c>
      <c r="N792" s="5">
        <v>81.73</v>
      </c>
      <c r="O792" s="5">
        <v>56.67</v>
      </c>
      <c r="P792" s="5">
        <v>25.06</v>
      </c>
      <c r="Q792" s="5">
        <f>#REF!*#REF!</f>
        <v>353677.47</v>
      </c>
      <c r="R792" s="5">
        <v>156399.46</v>
      </c>
      <c r="S792" s="5">
        <f>#REF!-#REF!</f>
        <v>-197278.01</v>
      </c>
      <c r="T792" s="36">
        <f t="shared" si="12"/>
        <v>-0.55779071819304704</v>
      </c>
    </row>
    <row r="793" spans="1:20" x14ac:dyDescent="0.2">
      <c r="A793" s="25" t="s">
        <v>40</v>
      </c>
      <c r="B793" s="25" t="s">
        <v>101</v>
      </c>
      <c r="C793" s="25" t="s">
        <v>22</v>
      </c>
      <c r="D793" s="25" t="s">
        <v>27</v>
      </c>
      <c r="E793" s="25" t="s">
        <v>1916</v>
      </c>
      <c r="F793" s="2">
        <v>42954</v>
      </c>
      <c r="G793" s="23" t="str">
        <f>TEXT(Table2[[#This Row],[Order-Date]],"mmm")</f>
        <v>Aug</v>
      </c>
      <c r="H793">
        <v>2017</v>
      </c>
      <c r="I793">
        <v>410803115</v>
      </c>
      <c r="J793" s="2">
        <v>42943</v>
      </c>
      <c r="K793" s="23">
        <f>WEEKDAY(#REF!,1)</f>
        <v>5</v>
      </c>
      <c r="L793" s="25" t="str">
        <f>IF(#REF!&gt;=#REF!,#REF!-#REF!,"")</f>
        <v/>
      </c>
      <c r="M793" s="4">
        <v>4626</v>
      </c>
      <c r="N793" s="5">
        <v>255.28</v>
      </c>
      <c r="O793" s="5">
        <v>159.41999999999999</v>
      </c>
      <c r="P793" s="5">
        <v>95.86</v>
      </c>
      <c r="Q793" s="5">
        <f>#REF!*#REF!</f>
        <v>737476.92</v>
      </c>
      <c r="R793" s="5">
        <v>443448.36</v>
      </c>
      <c r="S793" s="5">
        <f>#REF!-#REF!</f>
        <v>-294028.56</v>
      </c>
      <c r="T793" s="36">
        <f t="shared" si="12"/>
        <v>-0.39869527035503699</v>
      </c>
    </row>
    <row r="794" spans="1:20" x14ac:dyDescent="0.2">
      <c r="A794" s="25" t="s">
        <v>29</v>
      </c>
      <c r="B794" s="25" t="s">
        <v>193</v>
      </c>
      <c r="C794" s="25" t="s">
        <v>77</v>
      </c>
      <c r="D794" s="25" t="s">
        <v>27</v>
      </c>
      <c r="E794" s="25" t="s">
        <v>1918</v>
      </c>
      <c r="F794" s="2">
        <v>42193</v>
      </c>
      <c r="G794" s="23" t="str">
        <f>TEXT(Table2[[#This Row],[Order-Date]],"mmm")</f>
        <v>Jul</v>
      </c>
      <c r="H794">
        <v>2015</v>
      </c>
      <c r="I794">
        <v>204418504</v>
      </c>
      <c r="J794" s="2">
        <v>42072</v>
      </c>
      <c r="K794" s="23">
        <f>WEEKDAY(#REF!,1)</f>
        <v>2</v>
      </c>
      <c r="L794" s="25" t="str">
        <f>IF(#REF!&gt;=#REF!,#REF!-#REF!,"")</f>
        <v/>
      </c>
      <c r="M794" s="4">
        <v>833</v>
      </c>
      <c r="N794" s="5">
        <v>154.06</v>
      </c>
      <c r="O794" s="5">
        <v>90.93</v>
      </c>
      <c r="P794" s="5">
        <v>63.13</v>
      </c>
      <c r="Q794" s="5">
        <f>#REF!*#REF!</f>
        <v>75744.69</v>
      </c>
      <c r="R794" s="5">
        <v>52587.29</v>
      </c>
      <c r="S794" s="5">
        <f>#REF!-#REF!</f>
        <v>-23157.4</v>
      </c>
      <c r="T794" s="36">
        <f t="shared" si="12"/>
        <v>-0.30572968217309998</v>
      </c>
    </row>
    <row r="795" spans="1:20" x14ac:dyDescent="0.2">
      <c r="A795" s="25" t="s">
        <v>46</v>
      </c>
      <c r="B795" s="25" t="s">
        <v>171</v>
      </c>
      <c r="C795" s="25" t="s">
        <v>39</v>
      </c>
      <c r="D795" s="25" t="s">
        <v>23</v>
      </c>
      <c r="E795" s="25" t="s">
        <v>1918</v>
      </c>
      <c r="F795" s="2">
        <v>41031</v>
      </c>
      <c r="G795" s="23" t="str">
        <f>TEXT(Table2[[#This Row],[Order-Date]],"mmm")</f>
        <v>May</v>
      </c>
      <c r="H795">
        <v>2012</v>
      </c>
      <c r="I795">
        <v>801313006</v>
      </c>
      <c r="J795" s="2">
        <v>40954</v>
      </c>
      <c r="K795" s="23">
        <f>WEEKDAY(#REF!,1)</f>
        <v>4</v>
      </c>
      <c r="L795" s="25" t="str">
        <f>IF(#REF!&gt;=#REF!,#REF!-#REF!,"")</f>
        <v/>
      </c>
      <c r="M795" s="4">
        <v>5180</v>
      </c>
      <c r="N795" s="5">
        <v>81.73</v>
      </c>
      <c r="O795" s="5">
        <v>56.67</v>
      </c>
      <c r="P795" s="5">
        <v>25.06</v>
      </c>
      <c r="Q795" s="5">
        <f>#REF!*#REF!</f>
        <v>293550.59999999998</v>
      </c>
      <c r="R795" s="5">
        <v>129810.8</v>
      </c>
      <c r="S795" s="5">
        <f>#REF!-#REF!</f>
        <v>-163739.79999999999</v>
      </c>
      <c r="T795" s="36">
        <f t="shared" si="12"/>
        <v>-0.55779071819304704</v>
      </c>
    </row>
    <row r="796" spans="1:20" x14ac:dyDescent="0.2">
      <c r="A796" s="25" t="s">
        <v>29</v>
      </c>
      <c r="B796" s="25" t="s">
        <v>223</v>
      </c>
      <c r="C796" s="25" t="s">
        <v>56</v>
      </c>
      <c r="D796" s="25" t="s">
        <v>27</v>
      </c>
      <c r="E796" s="25" t="s">
        <v>1916</v>
      </c>
      <c r="F796" s="2">
        <v>41265</v>
      </c>
      <c r="G796" s="23" t="str">
        <f>TEXT(Table2[[#This Row],[Order-Date]],"mmm")</f>
        <v>Dec</v>
      </c>
      <c r="H796">
        <v>2012</v>
      </c>
      <c r="I796">
        <v>524972951</v>
      </c>
      <c r="J796" s="2">
        <v>41291</v>
      </c>
      <c r="K796" s="23">
        <f>WEEKDAY(#REF!,1)</f>
        <v>5</v>
      </c>
      <c r="L796" s="25">
        <f>IF(#REF!&gt;=#REF!,#REF!-#REF!,"")</f>
        <v>26</v>
      </c>
      <c r="M796" s="4">
        <v>17</v>
      </c>
      <c r="N796" s="5">
        <v>421.89</v>
      </c>
      <c r="O796" s="5">
        <v>364.69</v>
      </c>
      <c r="P796" s="5">
        <v>57.2</v>
      </c>
      <c r="Q796" s="5">
        <f>#REF!*#REF!</f>
        <v>6199.73</v>
      </c>
      <c r="R796" s="5">
        <v>972.4</v>
      </c>
      <c r="S796" s="5">
        <f>#REF!-#REF!</f>
        <v>-5227.33</v>
      </c>
      <c r="T796" s="36">
        <f t="shared" si="12"/>
        <v>-0.84315445995228799</v>
      </c>
    </row>
    <row r="797" spans="1:20" x14ac:dyDescent="0.2">
      <c r="A797" s="25" t="s">
        <v>29</v>
      </c>
      <c r="B797" s="25" t="s">
        <v>111</v>
      </c>
      <c r="C797" s="25" t="s">
        <v>31</v>
      </c>
      <c r="D797" s="25" t="s">
        <v>23</v>
      </c>
      <c r="E797" s="25" t="s">
        <v>1918</v>
      </c>
      <c r="F797" s="2">
        <v>41605</v>
      </c>
      <c r="G797" s="23" t="str">
        <f>TEXT(Table2[[#This Row],[Order-Date]],"mmm")</f>
        <v>Nov</v>
      </c>
      <c r="H797">
        <v>2013</v>
      </c>
      <c r="I797">
        <v>469197165</v>
      </c>
      <c r="J797" s="2">
        <v>41590</v>
      </c>
      <c r="K797" s="23">
        <f>WEEKDAY(#REF!,1)</f>
        <v>3</v>
      </c>
      <c r="L797" s="25" t="str">
        <f>IF(#REF!&gt;=#REF!,#REF!-#REF!,"")</f>
        <v/>
      </c>
      <c r="M797" s="4">
        <v>4723</v>
      </c>
      <c r="N797" s="5">
        <v>47.45</v>
      </c>
      <c r="O797" s="5">
        <v>31.79</v>
      </c>
      <c r="P797" s="5">
        <v>15.66</v>
      </c>
      <c r="Q797" s="5">
        <f>#REF!*#REF!</f>
        <v>150144.17000000001</v>
      </c>
      <c r="R797" s="5">
        <v>73962.179999999993</v>
      </c>
      <c r="S797" s="5">
        <f>#REF!-#REF!</f>
        <v>-76181.990000000005</v>
      </c>
      <c r="T797" s="36">
        <f t="shared" si="12"/>
        <v>-0.50739226171752105</v>
      </c>
    </row>
    <row r="798" spans="1:20" x14ac:dyDescent="0.2">
      <c r="A798" s="25" t="s">
        <v>37</v>
      </c>
      <c r="B798" s="25" t="s">
        <v>139</v>
      </c>
      <c r="C798" s="25" t="s">
        <v>49</v>
      </c>
      <c r="D798" s="25" t="s">
        <v>27</v>
      </c>
      <c r="E798" s="25" t="s">
        <v>1916</v>
      </c>
      <c r="F798" s="2">
        <v>40772</v>
      </c>
      <c r="G798" s="23" t="str">
        <f>TEXT(Table2[[#This Row],[Order-Date]],"mmm")</f>
        <v>Aug</v>
      </c>
      <c r="H798">
        <v>2011</v>
      </c>
      <c r="I798">
        <v>448096978</v>
      </c>
      <c r="J798" s="2">
        <v>40804</v>
      </c>
      <c r="K798" s="23">
        <f>WEEKDAY(#REF!,1)</f>
        <v>1</v>
      </c>
      <c r="L798" s="25">
        <f>IF(#REF!&gt;=#REF!,#REF!-#REF!,"")</f>
        <v>32</v>
      </c>
      <c r="M798" s="4">
        <v>708</v>
      </c>
      <c r="N798" s="5">
        <v>651.21</v>
      </c>
      <c r="O798" s="5">
        <v>524.96</v>
      </c>
      <c r="P798" s="5">
        <v>126.25</v>
      </c>
      <c r="Q798" s="5">
        <f>#REF!*#REF!</f>
        <v>371671.68</v>
      </c>
      <c r="R798" s="5">
        <v>89385</v>
      </c>
      <c r="S798" s="5">
        <f>#REF!-#REF!</f>
        <v>-282286.68</v>
      </c>
      <c r="T798" s="36">
        <f t="shared" si="12"/>
        <v>-0.75950548613227697</v>
      </c>
    </row>
    <row r="799" spans="1:20" x14ac:dyDescent="0.2">
      <c r="A799" s="25" t="s">
        <v>40</v>
      </c>
      <c r="B799" s="25" t="s">
        <v>221</v>
      </c>
      <c r="C799" s="25" t="s">
        <v>42</v>
      </c>
      <c r="D799" s="25" t="s">
        <v>23</v>
      </c>
      <c r="E799" s="25" t="s">
        <v>1917</v>
      </c>
      <c r="F799" s="2">
        <v>42111</v>
      </c>
      <c r="G799" s="23" t="str">
        <f>TEXT(Table2[[#This Row],[Order-Date]],"mmm")</f>
        <v>Apr</v>
      </c>
      <c r="H799">
        <v>2015</v>
      </c>
      <c r="I799">
        <v>346096217</v>
      </c>
      <c r="J799" s="2">
        <v>42282</v>
      </c>
      <c r="K799" s="23">
        <f>WEEKDAY(#REF!,1)</f>
        <v>2</v>
      </c>
      <c r="L799" s="25">
        <f>IF(#REF!&gt;=#REF!,#REF!-#REF!,"")</f>
        <v>171</v>
      </c>
      <c r="M799" s="4">
        <v>6417</v>
      </c>
      <c r="N799" s="5">
        <v>109.28</v>
      </c>
      <c r="O799" s="5">
        <v>35.840000000000003</v>
      </c>
      <c r="P799" s="5">
        <v>73.44</v>
      </c>
      <c r="Q799" s="5">
        <f>#REF!*#REF!</f>
        <v>229985.28</v>
      </c>
      <c r="R799" s="5">
        <v>471264.48</v>
      </c>
      <c r="S799" s="5">
        <f>#REF!-#REF!</f>
        <v>241279.2</v>
      </c>
      <c r="T799" s="36">
        <f t="shared" si="12"/>
        <v>1.0491071428571399</v>
      </c>
    </row>
    <row r="800" spans="1:20" x14ac:dyDescent="0.2">
      <c r="A800" s="25" t="s">
        <v>20</v>
      </c>
      <c r="B800" s="25" t="s">
        <v>68</v>
      </c>
      <c r="C800" s="25" t="s">
        <v>65</v>
      </c>
      <c r="D800" s="25" t="s">
        <v>23</v>
      </c>
      <c r="E800" s="25" t="s">
        <v>1917</v>
      </c>
      <c r="F800" s="2">
        <v>41057</v>
      </c>
      <c r="G800" s="23" t="str">
        <f>TEXT(Table2[[#This Row],[Order-Date]],"mmm")</f>
        <v>May</v>
      </c>
      <c r="H800">
        <v>2012</v>
      </c>
      <c r="I800">
        <v>567931210</v>
      </c>
      <c r="J800" s="2">
        <v>41250</v>
      </c>
      <c r="K800" s="23">
        <f>WEEKDAY(#REF!,1)</f>
        <v>6</v>
      </c>
      <c r="L800" s="25">
        <f>IF(#REF!&gt;=#REF!,#REF!-#REF!,"")</f>
        <v>193</v>
      </c>
      <c r="M800" s="4">
        <v>2321</v>
      </c>
      <c r="N800" s="5">
        <v>9.33</v>
      </c>
      <c r="O800" s="5">
        <v>6.92</v>
      </c>
      <c r="P800" s="5">
        <v>2.41</v>
      </c>
      <c r="Q800" s="5">
        <f>#REF!*#REF!</f>
        <v>16061.32</v>
      </c>
      <c r="R800" s="5">
        <v>5593.61</v>
      </c>
      <c r="S800" s="5">
        <f>#REF!-#REF!</f>
        <v>-10467.709999999999</v>
      </c>
      <c r="T800" s="36">
        <f t="shared" si="12"/>
        <v>-0.65173410404624299</v>
      </c>
    </row>
    <row r="801" spans="1:20" x14ac:dyDescent="0.2">
      <c r="A801" s="25" t="s">
        <v>29</v>
      </c>
      <c r="B801" s="25" t="s">
        <v>181</v>
      </c>
      <c r="C801" s="25" t="s">
        <v>85</v>
      </c>
      <c r="D801" s="25" t="s">
        <v>27</v>
      </c>
      <c r="E801" s="25" t="s">
        <v>1917</v>
      </c>
      <c r="F801" s="2">
        <v>40352</v>
      </c>
      <c r="G801" s="23" t="str">
        <f>TEXT(Table2[[#This Row],[Order-Date]],"mmm")</f>
        <v>Jun</v>
      </c>
      <c r="H801">
        <v>2010</v>
      </c>
      <c r="I801">
        <v>688650786</v>
      </c>
      <c r="J801" s="2">
        <v>40367</v>
      </c>
      <c r="K801" s="23">
        <f>WEEKDAY(#REF!,1)</f>
        <v>5</v>
      </c>
      <c r="L801" s="25">
        <f>IF(#REF!&gt;=#REF!,#REF!-#REF!,"")</f>
        <v>15</v>
      </c>
      <c r="M801" s="4">
        <v>5926</v>
      </c>
      <c r="N801" s="5">
        <v>668.27</v>
      </c>
      <c r="O801" s="5">
        <v>502.54</v>
      </c>
      <c r="P801" s="5">
        <v>165.73</v>
      </c>
      <c r="Q801" s="5">
        <f>#REF!*#REF!</f>
        <v>2978052.04</v>
      </c>
      <c r="R801" s="5">
        <v>982115.98</v>
      </c>
      <c r="S801" s="5">
        <f>#REF!-#REF!</f>
        <v>-1995936.06</v>
      </c>
      <c r="T801" s="36">
        <f t="shared" si="12"/>
        <v>-0.67021530624427905</v>
      </c>
    </row>
    <row r="802" spans="1:20" x14ac:dyDescent="0.2">
      <c r="A802" s="25" t="s">
        <v>40</v>
      </c>
      <c r="B802" s="25" t="s">
        <v>203</v>
      </c>
      <c r="C802" s="25" t="s">
        <v>22</v>
      </c>
      <c r="D802" s="25" t="s">
        <v>23</v>
      </c>
      <c r="E802" s="25" t="s">
        <v>1915</v>
      </c>
      <c r="F802" s="2">
        <v>40359</v>
      </c>
      <c r="G802" s="23" t="str">
        <f>TEXT(Table2[[#This Row],[Order-Date]],"mmm")</f>
        <v>Jun</v>
      </c>
      <c r="H802">
        <v>2010</v>
      </c>
      <c r="I802">
        <v>803616273</v>
      </c>
      <c r="J802" s="2">
        <v>40389</v>
      </c>
      <c r="K802" s="23">
        <f>WEEKDAY(#REF!,1)</f>
        <v>6</v>
      </c>
      <c r="L802" s="25">
        <f>IF(#REF!&gt;=#REF!,#REF!-#REF!,"")</f>
        <v>30</v>
      </c>
      <c r="M802" s="4">
        <v>6768</v>
      </c>
      <c r="N802" s="5">
        <v>255.28</v>
      </c>
      <c r="O802" s="5">
        <v>159.41999999999999</v>
      </c>
      <c r="P802" s="5">
        <v>95.86</v>
      </c>
      <c r="Q802" s="5">
        <f>#REF!*#REF!</f>
        <v>1078954.56</v>
      </c>
      <c r="R802" s="5">
        <v>648780.48</v>
      </c>
      <c r="S802" s="5">
        <f>#REF!-#REF!</f>
        <v>-430174.08</v>
      </c>
      <c r="T802" s="36">
        <f t="shared" si="12"/>
        <v>-0.39869527035503699</v>
      </c>
    </row>
    <row r="803" spans="1:20" x14ac:dyDescent="0.2">
      <c r="A803" s="25" t="s">
        <v>59</v>
      </c>
      <c r="B803" s="25" t="s">
        <v>216</v>
      </c>
      <c r="C803" s="25" t="s">
        <v>26</v>
      </c>
      <c r="D803" s="25" t="s">
        <v>27</v>
      </c>
      <c r="E803" s="25" t="s">
        <v>1915</v>
      </c>
      <c r="F803" s="2">
        <v>40447</v>
      </c>
      <c r="G803" s="23" t="str">
        <f>TEXT(Table2[[#This Row],[Order-Date]],"mmm")</f>
        <v>Sep</v>
      </c>
      <c r="H803">
        <v>2010</v>
      </c>
      <c r="I803">
        <v>178501498</v>
      </c>
      <c r="J803" s="2">
        <v>40497</v>
      </c>
      <c r="K803" s="23">
        <f>WEEKDAY(#REF!,1)</f>
        <v>2</v>
      </c>
      <c r="L803" s="25">
        <f>IF(#REF!&gt;=#REF!,#REF!-#REF!,"")</f>
        <v>50</v>
      </c>
      <c r="M803" s="4">
        <v>1415</v>
      </c>
      <c r="N803" s="5">
        <v>152.58000000000001</v>
      </c>
      <c r="O803" s="5">
        <v>97.44</v>
      </c>
      <c r="P803" s="5">
        <v>55.14</v>
      </c>
      <c r="Q803" s="5">
        <f>#REF!*#REF!</f>
        <v>137877.6</v>
      </c>
      <c r="R803" s="5">
        <v>78023.100000000006</v>
      </c>
      <c r="S803" s="5">
        <f>#REF!-#REF!</f>
        <v>-59854.5</v>
      </c>
      <c r="T803" s="36">
        <f t="shared" si="12"/>
        <v>-0.43411330049261099</v>
      </c>
    </row>
    <row r="804" spans="1:20" x14ac:dyDescent="0.2">
      <c r="A804" s="25" t="s">
        <v>46</v>
      </c>
      <c r="B804" s="25" t="s">
        <v>107</v>
      </c>
      <c r="C804" s="25" t="s">
        <v>51</v>
      </c>
      <c r="D804" s="25" t="s">
        <v>27</v>
      </c>
      <c r="E804" s="25" t="s">
        <v>1917</v>
      </c>
      <c r="F804" s="2">
        <v>40375</v>
      </c>
      <c r="G804" s="23" t="str">
        <f>TEXT(Table2[[#This Row],[Order-Date]],"mmm")</f>
        <v>Jul</v>
      </c>
      <c r="H804">
        <v>2010</v>
      </c>
      <c r="I804">
        <v>399292790</v>
      </c>
      <c r="J804" s="2">
        <v>40387</v>
      </c>
      <c r="K804" s="23">
        <f>WEEKDAY(#REF!,1)</f>
        <v>4</v>
      </c>
      <c r="L804" s="25">
        <f>IF(#REF!&gt;=#REF!,#REF!-#REF!,"")</f>
        <v>12</v>
      </c>
      <c r="M804" s="4">
        <v>8465</v>
      </c>
      <c r="N804" s="5">
        <v>437.2</v>
      </c>
      <c r="O804" s="5">
        <v>263.33</v>
      </c>
      <c r="P804" s="5">
        <v>173.87</v>
      </c>
      <c r="Q804" s="5">
        <f>#REF!*#REF!</f>
        <v>2229088.4500000002</v>
      </c>
      <c r="R804" s="5">
        <v>1471809.55</v>
      </c>
      <c r="S804" s="5">
        <f>#REF!-#REF!</f>
        <v>-757278.9</v>
      </c>
      <c r="T804" s="36">
        <f t="shared" si="12"/>
        <v>-0.33972581931416901</v>
      </c>
    </row>
    <row r="805" spans="1:20" x14ac:dyDescent="0.2">
      <c r="A805" s="25" t="s">
        <v>46</v>
      </c>
      <c r="B805" s="25" t="s">
        <v>173</v>
      </c>
      <c r="C805" s="25" t="s">
        <v>49</v>
      </c>
      <c r="D805" s="25" t="s">
        <v>23</v>
      </c>
      <c r="E805" s="25" t="s">
        <v>1916</v>
      </c>
      <c r="F805" s="2">
        <v>41672</v>
      </c>
      <c r="G805" s="23" t="str">
        <f>TEXT(Table2[[#This Row],[Order-Date]],"mmm")</f>
        <v>Feb</v>
      </c>
      <c r="H805">
        <v>2014</v>
      </c>
      <c r="I805">
        <v>422288978</v>
      </c>
      <c r="J805" s="2">
        <v>41691</v>
      </c>
      <c r="K805" s="23">
        <f>WEEKDAY(#REF!,1)</f>
        <v>6</v>
      </c>
      <c r="L805" s="25">
        <f>IF(#REF!&gt;=#REF!,#REF!-#REF!,"")</f>
        <v>19</v>
      </c>
      <c r="M805" s="4">
        <v>3548</v>
      </c>
      <c r="N805" s="5">
        <v>651.21</v>
      </c>
      <c r="O805" s="5">
        <v>524.96</v>
      </c>
      <c r="P805" s="5">
        <v>126.25</v>
      </c>
      <c r="Q805" s="5">
        <f>#REF!*#REF!</f>
        <v>1862558.08</v>
      </c>
      <c r="R805" s="5">
        <v>447935</v>
      </c>
      <c r="S805" s="5">
        <f>#REF!-#REF!</f>
        <v>-1414623.08</v>
      </c>
      <c r="T805" s="36">
        <f t="shared" si="12"/>
        <v>-0.75950548613227697</v>
      </c>
    </row>
    <row r="806" spans="1:20" x14ac:dyDescent="0.2">
      <c r="A806" s="25" t="s">
        <v>32</v>
      </c>
      <c r="B806" s="25" t="s">
        <v>186</v>
      </c>
      <c r="C806" s="25" t="s">
        <v>77</v>
      </c>
      <c r="D806" s="25" t="s">
        <v>27</v>
      </c>
      <c r="E806" s="25" t="s">
        <v>1918</v>
      </c>
      <c r="F806" s="2">
        <v>40550</v>
      </c>
      <c r="G806" s="23" t="str">
        <f>TEXT(Table2[[#This Row],[Order-Date]],"mmm")</f>
        <v>Jan</v>
      </c>
      <c r="H806">
        <v>2011</v>
      </c>
      <c r="I806">
        <v>624101388</v>
      </c>
      <c r="J806" s="2">
        <v>40755</v>
      </c>
      <c r="K806" s="23">
        <f>WEEKDAY(#REF!,1)</f>
        <v>1</v>
      </c>
      <c r="L806" s="25">
        <f>IF(#REF!&gt;=#REF!,#REF!-#REF!,"")</f>
        <v>205</v>
      </c>
      <c r="M806" s="4">
        <v>4324</v>
      </c>
      <c r="N806" s="5">
        <v>154.06</v>
      </c>
      <c r="O806" s="5">
        <v>90.93</v>
      </c>
      <c r="P806" s="5">
        <v>63.13</v>
      </c>
      <c r="Q806" s="5">
        <f>#REF!*#REF!</f>
        <v>393181.32</v>
      </c>
      <c r="R806" s="5">
        <v>272974.12</v>
      </c>
      <c r="S806" s="5">
        <f>#REF!-#REF!</f>
        <v>-120207.2</v>
      </c>
      <c r="T806" s="36">
        <f t="shared" si="12"/>
        <v>-0.30572968217309998</v>
      </c>
    </row>
    <row r="807" spans="1:20" x14ac:dyDescent="0.2">
      <c r="A807" s="25" t="s">
        <v>40</v>
      </c>
      <c r="B807" s="25" t="s">
        <v>203</v>
      </c>
      <c r="C807" s="25" t="s">
        <v>34</v>
      </c>
      <c r="D807" s="25" t="s">
        <v>23</v>
      </c>
      <c r="E807" s="25" t="s">
        <v>1918</v>
      </c>
      <c r="F807" s="2">
        <v>41227</v>
      </c>
      <c r="G807" s="23" t="str">
        <f>TEXT(Table2[[#This Row],[Order-Date]],"mmm")</f>
        <v>Nov</v>
      </c>
      <c r="H807">
        <v>2012</v>
      </c>
      <c r="I807">
        <v>551653850</v>
      </c>
      <c r="J807" s="2">
        <v>41275</v>
      </c>
      <c r="K807" s="23">
        <f>WEEKDAY(#REF!,1)</f>
        <v>3</v>
      </c>
      <c r="L807" s="25">
        <f>IF(#REF!&gt;=#REF!,#REF!-#REF!,"")</f>
        <v>48</v>
      </c>
      <c r="M807" s="4">
        <v>5488</v>
      </c>
      <c r="N807" s="5">
        <v>205.7</v>
      </c>
      <c r="O807" s="5">
        <v>117.11</v>
      </c>
      <c r="P807" s="5">
        <v>88.59</v>
      </c>
      <c r="Q807" s="5">
        <f>#REF!*#REF!</f>
        <v>642699.68000000005</v>
      </c>
      <c r="R807" s="5">
        <v>486181.92</v>
      </c>
      <c r="S807" s="5">
        <f>#REF!-#REF!</f>
        <v>-156517.76000000001</v>
      </c>
      <c r="T807" s="36">
        <f t="shared" si="12"/>
        <v>-0.24353172231235601</v>
      </c>
    </row>
    <row r="808" spans="1:20" x14ac:dyDescent="0.2">
      <c r="A808" s="25" t="s">
        <v>20</v>
      </c>
      <c r="B808" s="25" t="s">
        <v>94</v>
      </c>
      <c r="C808" s="25" t="s">
        <v>56</v>
      </c>
      <c r="D808" s="25" t="s">
        <v>23</v>
      </c>
      <c r="E808" s="25" t="s">
        <v>1916</v>
      </c>
      <c r="F808" s="2">
        <v>41724</v>
      </c>
      <c r="G808" s="23" t="str">
        <f>TEXT(Table2[[#This Row],[Order-Date]],"mmm")</f>
        <v>Mar</v>
      </c>
      <c r="H808">
        <v>2014</v>
      </c>
      <c r="I808">
        <v>272182691</v>
      </c>
      <c r="J808" s="2">
        <v>41759</v>
      </c>
      <c r="K808" s="23">
        <f>WEEKDAY(#REF!,1)</f>
        <v>4</v>
      </c>
      <c r="L808" s="25">
        <f>IF(#REF!&gt;=#REF!,#REF!-#REF!,"")</f>
        <v>35</v>
      </c>
      <c r="M808" s="4">
        <v>3762</v>
      </c>
      <c r="N808" s="5">
        <v>421.89</v>
      </c>
      <c r="O808" s="5">
        <v>364.69</v>
      </c>
      <c r="P808" s="5">
        <v>57.2</v>
      </c>
      <c r="Q808" s="5">
        <f>#REF!*#REF!</f>
        <v>1371963.78</v>
      </c>
      <c r="R808" s="5">
        <v>215186.4</v>
      </c>
      <c r="S808" s="5">
        <f>#REF!-#REF!</f>
        <v>-1156777.3799999999</v>
      </c>
      <c r="T808" s="36">
        <f t="shared" si="12"/>
        <v>-0.84315445995228799</v>
      </c>
    </row>
    <row r="809" spans="1:20" x14ac:dyDescent="0.2">
      <c r="A809" s="25" t="s">
        <v>29</v>
      </c>
      <c r="B809" s="25" t="s">
        <v>184</v>
      </c>
      <c r="C809" s="25" t="s">
        <v>49</v>
      </c>
      <c r="D809" s="25" t="s">
        <v>23</v>
      </c>
      <c r="E809" s="25" t="s">
        <v>1915</v>
      </c>
      <c r="F809" s="2">
        <v>42538</v>
      </c>
      <c r="G809" s="23" t="str">
        <f>TEXT(Table2[[#This Row],[Order-Date]],"mmm")</f>
        <v>Jun</v>
      </c>
      <c r="H809">
        <v>2016</v>
      </c>
      <c r="I809">
        <v>823236739</v>
      </c>
      <c r="J809" s="2">
        <v>42377</v>
      </c>
      <c r="K809" s="23">
        <f>WEEKDAY(#REF!,1)</f>
        <v>6</v>
      </c>
      <c r="L809" s="25" t="str">
        <f>IF(#REF!&gt;=#REF!,#REF!-#REF!,"")</f>
        <v/>
      </c>
      <c r="M809" s="4">
        <v>2900</v>
      </c>
      <c r="N809" s="5">
        <v>651.21</v>
      </c>
      <c r="O809" s="5">
        <v>524.96</v>
      </c>
      <c r="P809" s="5">
        <v>126.25</v>
      </c>
      <c r="Q809" s="5">
        <f>#REF!*#REF!</f>
        <v>1522384</v>
      </c>
      <c r="R809" s="5">
        <v>366125</v>
      </c>
      <c r="S809" s="5">
        <f>#REF!-#REF!</f>
        <v>-1156259</v>
      </c>
      <c r="T809" s="36">
        <f t="shared" si="12"/>
        <v>-0.75950548613227697</v>
      </c>
    </row>
    <row r="810" spans="1:20" x14ac:dyDescent="0.2">
      <c r="A810" s="25" t="s">
        <v>46</v>
      </c>
      <c r="B810" s="25" t="s">
        <v>156</v>
      </c>
      <c r="C810" s="25" t="s">
        <v>39</v>
      </c>
      <c r="D810" s="25" t="s">
        <v>27</v>
      </c>
      <c r="E810" s="25" t="s">
        <v>1916</v>
      </c>
      <c r="F810" s="2">
        <v>41317</v>
      </c>
      <c r="G810" s="23" t="str">
        <f>TEXT(Table2[[#This Row],[Order-Date]],"mmm")</f>
        <v>Feb</v>
      </c>
      <c r="H810">
        <v>2013</v>
      </c>
      <c r="I810">
        <v>162677323</v>
      </c>
      <c r="J810" s="2">
        <v>41944</v>
      </c>
      <c r="K810" s="23">
        <f>WEEKDAY(#REF!,1)</f>
        <v>7</v>
      </c>
      <c r="L810" s="25">
        <f>IF(#REF!&gt;=#REF!,#REF!-#REF!,"")</f>
        <v>627</v>
      </c>
      <c r="M810" s="4">
        <v>8690</v>
      </c>
      <c r="N810" s="5">
        <v>81.73</v>
      </c>
      <c r="O810" s="5">
        <v>56.67</v>
      </c>
      <c r="P810" s="5">
        <v>25.06</v>
      </c>
      <c r="Q810" s="5">
        <f>#REF!*#REF!</f>
        <v>492462.3</v>
      </c>
      <c r="R810" s="5">
        <v>217771.4</v>
      </c>
      <c r="S810" s="5">
        <f>#REF!-#REF!</f>
        <v>-274690.90000000002</v>
      </c>
      <c r="T810" s="36">
        <f t="shared" si="12"/>
        <v>-0.55779071819304704</v>
      </c>
    </row>
    <row r="811" spans="1:20" x14ac:dyDescent="0.2">
      <c r="A811" s="25" t="s">
        <v>20</v>
      </c>
      <c r="B811" s="25" t="s">
        <v>167</v>
      </c>
      <c r="C811" s="25" t="s">
        <v>85</v>
      </c>
      <c r="D811" s="25" t="s">
        <v>23</v>
      </c>
      <c r="E811" s="25" t="s">
        <v>1915</v>
      </c>
      <c r="F811" s="2">
        <v>41423</v>
      </c>
      <c r="G811" s="23" t="str">
        <f>TEXT(Table2[[#This Row],[Order-Date]],"mmm")</f>
        <v>May</v>
      </c>
      <c r="H811">
        <v>2013</v>
      </c>
      <c r="I811">
        <v>818678271</v>
      </c>
      <c r="J811" s="2">
        <v>41450</v>
      </c>
      <c r="K811" s="23">
        <f>WEEKDAY(#REF!,1)</f>
        <v>3</v>
      </c>
      <c r="L811" s="25">
        <f>IF(#REF!&gt;=#REF!,#REF!-#REF!,"")</f>
        <v>27</v>
      </c>
      <c r="M811" s="4">
        <v>3948</v>
      </c>
      <c r="N811" s="5">
        <v>668.27</v>
      </c>
      <c r="O811" s="5">
        <v>502.54</v>
      </c>
      <c r="P811" s="5">
        <v>165.73</v>
      </c>
      <c r="Q811" s="5">
        <f>#REF!*#REF!</f>
        <v>1984027.92</v>
      </c>
      <c r="R811" s="5">
        <v>654302.04</v>
      </c>
      <c r="S811" s="5">
        <f>#REF!-#REF!</f>
        <v>-1329725.8799999999</v>
      </c>
      <c r="T811" s="36">
        <f t="shared" si="12"/>
        <v>-0.67021530624427905</v>
      </c>
    </row>
    <row r="812" spans="1:20" x14ac:dyDescent="0.2">
      <c r="A812" s="25" t="s">
        <v>29</v>
      </c>
      <c r="B812" s="25" t="s">
        <v>138</v>
      </c>
      <c r="C812" s="25" t="s">
        <v>65</v>
      </c>
      <c r="D812" s="25" t="s">
        <v>27</v>
      </c>
      <c r="E812" s="25" t="s">
        <v>1916</v>
      </c>
      <c r="F812" s="2">
        <v>42080</v>
      </c>
      <c r="G812" s="23" t="str">
        <f>TEXT(Table2[[#This Row],[Order-Date]],"mmm")</f>
        <v>Mar</v>
      </c>
      <c r="H812">
        <v>2015</v>
      </c>
      <c r="I812">
        <v>439725911</v>
      </c>
      <c r="J812" s="2">
        <v>42189</v>
      </c>
      <c r="K812" s="23">
        <f>WEEKDAY(#REF!,1)</f>
        <v>7</v>
      </c>
      <c r="L812" s="25">
        <f>IF(#REF!&gt;=#REF!,#REF!-#REF!,"")</f>
        <v>109</v>
      </c>
      <c r="M812" s="4">
        <v>3524</v>
      </c>
      <c r="N812" s="5">
        <v>9.33</v>
      </c>
      <c r="O812" s="5">
        <v>6.92</v>
      </c>
      <c r="P812" s="5">
        <v>2.41</v>
      </c>
      <c r="Q812" s="5">
        <f>#REF!*#REF!</f>
        <v>24386.080000000002</v>
      </c>
      <c r="R812" s="5">
        <v>8492.84</v>
      </c>
      <c r="S812" s="5">
        <f>#REF!-#REF!</f>
        <v>-15893.24</v>
      </c>
      <c r="T812" s="36">
        <f t="shared" si="12"/>
        <v>-0.65173410404624299</v>
      </c>
    </row>
    <row r="813" spans="1:20" x14ac:dyDescent="0.2">
      <c r="A813" s="25" t="s">
        <v>32</v>
      </c>
      <c r="B813" s="25" t="s">
        <v>166</v>
      </c>
      <c r="C813" s="25" t="s">
        <v>31</v>
      </c>
      <c r="D813" s="25" t="s">
        <v>27</v>
      </c>
      <c r="E813" s="25" t="s">
        <v>1917</v>
      </c>
      <c r="F813" s="2">
        <v>42691</v>
      </c>
      <c r="G813" s="23" t="str">
        <f>TEXT(Table2[[#This Row],[Order-Date]],"mmm")</f>
        <v>Nov</v>
      </c>
      <c r="H813">
        <v>2016</v>
      </c>
      <c r="I813">
        <v>344619071</v>
      </c>
      <c r="J813" s="2">
        <v>42720</v>
      </c>
      <c r="K813" s="23">
        <f>WEEKDAY(#REF!,1)</f>
        <v>6</v>
      </c>
      <c r="L813" s="25">
        <f>IF(#REF!&gt;=#REF!,#REF!-#REF!,"")</f>
        <v>29</v>
      </c>
      <c r="M813" s="4">
        <v>9296</v>
      </c>
      <c r="N813" s="5">
        <v>47.45</v>
      </c>
      <c r="O813" s="5">
        <v>31.79</v>
      </c>
      <c r="P813" s="5">
        <v>15.66</v>
      </c>
      <c r="Q813" s="5">
        <f>#REF!*#REF!</f>
        <v>295519.84000000003</v>
      </c>
      <c r="R813" s="5">
        <v>145575.35999999999</v>
      </c>
      <c r="S813" s="5">
        <f>#REF!-#REF!</f>
        <v>-149944.48000000001</v>
      </c>
      <c r="T813" s="36">
        <f t="shared" si="12"/>
        <v>-0.50739226171752105</v>
      </c>
    </row>
    <row r="814" spans="1:20" x14ac:dyDescent="0.2">
      <c r="A814" s="25" t="s">
        <v>46</v>
      </c>
      <c r="B814" s="25" t="s">
        <v>206</v>
      </c>
      <c r="C814" s="25" t="s">
        <v>22</v>
      </c>
      <c r="D814" s="25" t="s">
        <v>27</v>
      </c>
      <c r="E814" s="25" t="s">
        <v>1915</v>
      </c>
      <c r="F814" s="2">
        <v>42755</v>
      </c>
      <c r="G814" s="23" t="str">
        <f>TEXT(Table2[[#This Row],[Order-Date]],"mmm")</f>
        <v>Jan</v>
      </c>
      <c r="H814">
        <v>2017</v>
      </c>
      <c r="I814">
        <v>572469079</v>
      </c>
      <c r="J814" s="2">
        <v>42888</v>
      </c>
      <c r="K814" s="23">
        <f>WEEKDAY(#REF!,1)</f>
        <v>6</v>
      </c>
      <c r="L814" s="25">
        <f>IF(#REF!&gt;=#REF!,#REF!-#REF!,"")</f>
        <v>133</v>
      </c>
      <c r="M814" s="4">
        <v>5177</v>
      </c>
      <c r="N814" s="5">
        <v>255.28</v>
      </c>
      <c r="O814" s="5">
        <v>159.41999999999999</v>
      </c>
      <c r="P814" s="5">
        <v>95.86</v>
      </c>
      <c r="Q814" s="5">
        <f>#REF!*#REF!</f>
        <v>825317.34</v>
      </c>
      <c r="R814" s="5">
        <v>496267.22</v>
      </c>
      <c r="S814" s="5">
        <f>#REF!-#REF!</f>
        <v>-329050.12</v>
      </c>
      <c r="T814" s="36">
        <f t="shared" si="12"/>
        <v>-0.39869527035503699</v>
      </c>
    </row>
    <row r="815" spans="1:20" x14ac:dyDescent="0.2">
      <c r="A815" s="25" t="s">
        <v>46</v>
      </c>
      <c r="B815" s="25" t="s">
        <v>220</v>
      </c>
      <c r="C815" s="25" t="s">
        <v>31</v>
      </c>
      <c r="D815" s="25" t="s">
        <v>27</v>
      </c>
      <c r="E815" s="25" t="s">
        <v>1915</v>
      </c>
      <c r="F815" s="2">
        <v>40777</v>
      </c>
      <c r="G815" s="23" t="str">
        <f>TEXT(Table2[[#This Row],[Order-Date]],"mmm")</f>
        <v>Aug</v>
      </c>
      <c r="H815">
        <v>2011</v>
      </c>
      <c r="I815">
        <v>332699763</v>
      </c>
      <c r="J815" s="2">
        <v>40673</v>
      </c>
      <c r="K815" s="23">
        <f>WEEKDAY(#REF!,1)</f>
        <v>3</v>
      </c>
      <c r="L815" s="25" t="str">
        <f>IF(#REF!&gt;=#REF!,#REF!-#REF!,"")</f>
        <v/>
      </c>
      <c r="M815" s="4">
        <v>2108</v>
      </c>
      <c r="N815" s="5">
        <v>47.45</v>
      </c>
      <c r="O815" s="5">
        <v>31.79</v>
      </c>
      <c r="P815" s="5">
        <v>15.66</v>
      </c>
      <c r="Q815" s="5">
        <f>#REF!*#REF!</f>
        <v>67013.320000000007</v>
      </c>
      <c r="R815" s="5">
        <v>33011.279999999999</v>
      </c>
      <c r="S815" s="5">
        <f>#REF!-#REF!</f>
        <v>-34002.04</v>
      </c>
      <c r="T815" s="36">
        <f t="shared" si="12"/>
        <v>-0.50739226171752105</v>
      </c>
    </row>
    <row r="816" spans="1:20" x14ac:dyDescent="0.2">
      <c r="A816" s="25" t="s">
        <v>29</v>
      </c>
      <c r="B816" s="25" t="s">
        <v>130</v>
      </c>
      <c r="C816" s="25" t="s">
        <v>26</v>
      </c>
      <c r="D816" s="25" t="s">
        <v>23</v>
      </c>
      <c r="E816" s="25" t="s">
        <v>1917</v>
      </c>
      <c r="F816" s="2">
        <v>40918</v>
      </c>
      <c r="G816" s="23" t="str">
        <f>TEXT(Table2[[#This Row],[Order-Date]],"mmm")</f>
        <v>Jan</v>
      </c>
      <c r="H816">
        <v>2012</v>
      </c>
      <c r="I816">
        <v>255047452</v>
      </c>
      <c r="J816" s="2">
        <v>41212</v>
      </c>
      <c r="K816" s="23">
        <f>WEEKDAY(#REF!,1)</f>
        <v>3</v>
      </c>
      <c r="L816" s="25">
        <f>IF(#REF!&gt;=#REF!,#REF!-#REF!,"")</f>
        <v>294</v>
      </c>
      <c r="M816" s="4">
        <v>3064</v>
      </c>
      <c r="N816" s="5">
        <v>152.58000000000001</v>
      </c>
      <c r="O816" s="5">
        <v>97.44</v>
      </c>
      <c r="P816" s="5">
        <v>55.14</v>
      </c>
      <c r="Q816" s="5">
        <f>#REF!*#REF!</f>
        <v>298556.15999999997</v>
      </c>
      <c r="R816" s="5">
        <v>168948.96</v>
      </c>
      <c r="S816" s="5">
        <f>#REF!-#REF!</f>
        <v>-129607.2</v>
      </c>
      <c r="T816" s="36">
        <f t="shared" si="12"/>
        <v>-0.43411330049261099</v>
      </c>
    </row>
    <row r="817" spans="1:20" x14ac:dyDescent="0.2">
      <c r="A817" s="25" t="s">
        <v>40</v>
      </c>
      <c r="B817" s="25" t="s">
        <v>91</v>
      </c>
      <c r="C817" s="25" t="s">
        <v>51</v>
      </c>
      <c r="D817" s="25" t="s">
        <v>23</v>
      </c>
      <c r="E817" s="25" t="s">
        <v>1917</v>
      </c>
      <c r="F817" s="2">
        <v>41873</v>
      </c>
      <c r="G817" s="23" t="str">
        <f>TEXT(Table2[[#This Row],[Order-Date]],"mmm")</f>
        <v>Aug</v>
      </c>
      <c r="H817">
        <v>2014</v>
      </c>
      <c r="I817">
        <v>139560973</v>
      </c>
      <c r="J817" s="2">
        <v>41903</v>
      </c>
      <c r="K817" s="23">
        <f>WEEKDAY(#REF!,1)</f>
        <v>1</v>
      </c>
      <c r="L817" s="25">
        <f>IF(#REF!&gt;=#REF!,#REF!-#REF!,"")</f>
        <v>30</v>
      </c>
      <c r="M817" s="4">
        <v>8048</v>
      </c>
      <c r="N817" s="5">
        <v>437.2</v>
      </c>
      <c r="O817" s="5">
        <v>263.33</v>
      </c>
      <c r="P817" s="5">
        <v>173.87</v>
      </c>
      <c r="Q817" s="5">
        <f>#REF!*#REF!</f>
        <v>2119279.84</v>
      </c>
      <c r="R817" s="5">
        <v>1399305.76</v>
      </c>
      <c r="S817" s="5">
        <f>#REF!-#REF!</f>
        <v>-719974.08</v>
      </c>
      <c r="T817" s="36">
        <f t="shared" si="12"/>
        <v>-0.33972581931416901</v>
      </c>
    </row>
    <row r="818" spans="1:20" x14ac:dyDescent="0.2">
      <c r="A818" s="25" t="s">
        <v>37</v>
      </c>
      <c r="B818" s="25" t="s">
        <v>196</v>
      </c>
      <c r="C818" s="25" t="s">
        <v>42</v>
      </c>
      <c r="D818" s="25" t="s">
        <v>23</v>
      </c>
      <c r="E818" s="25" t="s">
        <v>1915</v>
      </c>
      <c r="F818" s="2">
        <v>41135</v>
      </c>
      <c r="G818" s="23" t="str">
        <f>TEXT(Table2[[#This Row],[Order-Date]],"mmm")</f>
        <v>Aug</v>
      </c>
      <c r="H818">
        <v>2012</v>
      </c>
      <c r="I818">
        <v>306601655</v>
      </c>
      <c r="J818" s="2">
        <v>40948</v>
      </c>
      <c r="K818" s="23">
        <f>WEEKDAY(#REF!,1)</f>
        <v>5</v>
      </c>
      <c r="L818" s="25" t="str">
        <f>IF(#REF!&gt;=#REF!,#REF!-#REF!,"")</f>
        <v/>
      </c>
      <c r="M818" s="4">
        <v>9098</v>
      </c>
      <c r="N818" s="5">
        <v>109.28</v>
      </c>
      <c r="O818" s="5">
        <v>35.840000000000003</v>
      </c>
      <c r="P818" s="5">
        <v>73.44</v>
      </c>
      <c r="Q818" s="5">
        <f>#REF!*#REF!</f>
        <v>326072.32000000001</v>
      </c>
      <c r="R818" s="5">
        <v>668157.12</v>
      </c>
      <c r="S818" s="5">
        <f>#REF!-#REF!</f>
        <v>342084.8</v>
      </c>
      <c r="T818" s="36">
        <f t="shared" si="12"/>
        <v>1.0491071428571399</v>
      </c>
    </row>
    <row r="819" spans="1:20" x14ac:dyDescent="0.2">
      <c r="A819" s="25" t="s">
        <v>32</v>
      </c>
      <c r="B819" s="25" t="s">
        <v>182</v>
      </c>
      <c r="C819" s="25" t="s">
        <v>31</v>
      </c>
      <c r="D819" s="25" t="s">
        <v>27</v>
      </c>
      <c r="E819" s="25" t="s">
        <v>1915</v>
      </c>
      <c r="F819" s="2">
        <v>41796</v>
      </c>
      <c r="G819" s="23" t="str">
        <f>TEXT(Table2[[#This Row],[Order-Date]],"mmm")</f>
        <v>Jun</v>
      </c>
      <c r="H819">
        <v>2014</v>
      </c>
      <c r="I819">
        <v>246843326</v>
      </c>
      <c r="J819" s="2">
        <v>41979</v>
      </c>
      <c r="K819" s="23">
        <f>WEEKDAY(#REF!,1)</f>
        <v>7</v>
      </c>
      <c r="L819" s="25">
        <f>IF(#REF!&gt;=#REF!,#REF!-#REF!,"")</f>
        <v>183</v>
      </c>
      <c r="M819" s="4">
        <v>5280</v>
      </c>
      <c r="N819" s="5">
        <v>47.45</v>
      </c>
      <c r="O819" s="5">
        <v>31.79</v>
      </c>
      <c r="P819" s="5">
        <v>15.66</v>
      </c>
      <c r="Q819" s="5">
        <f>#REF!*#REF!</f>
        <v>167851.2</v>
      </c>
      <c r="R819" s="5">
        <v>82684.800000000003</v>
      </c>
      <c r="S819" s="5">
        <f>#REF!-#REF!</f>
        <v>-85166.399999999994</v>
      </c>
      <c r="T819" s="36">
        <f t="shared" si="12"/>
        <v>-0.50739226171752105</v>
      </c>
    </row>
    <row r="820" spans="1:20" x14ac:dyDescent="0.2">
      <c r="A820" s="25" t="s">
        <v>32</v>
      </c>
      <c r="B820" s="25" t="s">
        <v>128</v>
      </c>
      <c r="C820" s="25" t="s">
        <v>49</v>
      </c>
      <c r="D820" s="25" t="s">
        <v>23</v>
      </c>
      <c r="E820" s="25" t="s">
        <v>1915</v>
      </c>
      <c r="F820" s="2">
        <v>41541</v>
      </c>
      <c r="G820" s="23" t="str">
        <f>TEXT(Table2[[#This Row],[Order-Date]],"mmm")</f>
        <v>Sep</v>
      </c>
      <c r="H820">
        <v>2013</v>
      </c>
      <c r="I820">
        <v>871272313</v>
      </c>
      <c r="J820" s="2">
        <v>41527</v>
      </c>
      <c r="K820" s="23">
        <f>WEEKDAY(#REF!,1)</f>
        <v>3</v>
      </c>
      <c r="L820" s="25" t="str">
        <f>IF(#REF!&gt;=#REF!,#REF!-#REF!,"")</f>
        <v/>
      </c>
      <c r="M820" s="4">
        <v>7694</v>
      </c>
      <c r="N820" s="5">
        <v>651.21</v>
      </c>
      <c r="O820" s="5">
        <v>524.96</v>
      </c>
      <c r="P820" s="5">
        <v>126.25</v>
      </c>
      <c r="Q820" s="5">
        <f>#REF!*#REF!</f>
        <v>4039042.24</v>
      </c>
      <c r="R820" s="5">
        <v>971367.5</v>
      </c>
      <c r="S820" s="5">
        <f>#REF!-#REF!</f>
        <v>-3067674.74</v>
      </c>
      <c r="T820" s="36">
        <f t="shared" si="12"/>
        <v>-0.75950548613227697</v>
      </c>
    </row>
    <row r="821" spans="1:20" x14ac:dyDescent="0.2">
      <c r="A821" s="25" t="s">
        <v>20</v>
      </c>
      <c r="B821" s="25" t="s">
        <v>25</v>
      </c>
      <c r="C821" s="25" t="s">
        <v>65</v>
      </c>
      <c r="D821" s="25" t="s">
        <v>23</v>
      </c>
      <c r="E821" s="25" t="s">
        <v>1915</v>
      </c>
      <c r="F821" s="2">
        <v>42590</v>
      </c>
      <c r="G821" s="23" t="str">
        <f>TEXT(Table2[[#This Row],[Order-Date]],"mmm")</f>
        <v>Aug</v>
      </c>
      <c r="H821">
        <v>2016</v>
      </c>
      <c r="I821">
        <v>461187446</v>
      </c>
      <c r="J821" s="2">
        <v>42596</v>
      </c>
      <c r="K821" s="23">
        <f>WEEKDAY(#REF!,1)</f>
        <v>1</v>
      </c>
      <c r="L821" s="25">
        <f>IF(#REF!&gt;=#REF!,#REF!-#REF!,"")</f>
        <v>6</v>
      </c>
      <c r="M821" s="4">
        <v>4469</v>
      </c>
      <c r="N821" s="5">
        <v>9.33</v>
      </c>
      <c r="O821" s="5">
        <v>6.92</v>
      </c>
      <c r="P821" s="5">
        <v>2.41</v>
      </c>
      <c r="Q821" s="5">
        <f>#REF!*#REF!</f>
        <v>30925.48</v>
      </c>
      <c r="R821" s="5">
        <v>10770.29</v>
      </c>
      <c r="S821" s="5">
        <f>#REF!-#REF!</f>
        <v>-20155.189999999999</v>
      </c>
      <c r="T821" s="36">
        <f t="shared" si="12"/>
        <v>-0.65173410404624299</v>
      </c>
    </row>
    <row r="822" spans="1:20" x14ac:dyDescent="0.2">
      <c r="A822" s="25" t="s">
        <v>46</v>
      </c>
      <c r="B822" s="25" t="s">
        <v>120</v>
      </c>
      <c r="C822" s="25" t="s">
        <v>51</v>
      </c>
      <c r="D822" s="25" t="s">
        <v>27</v>
      </c>
      <c r="E822" s="25" t="s">
        <v>1915</v>
      </c>
      <c r="F822" s="2">
        <v>42022</v>
      </c>
      <c r="G822" s="23" t="str">
        <f>TEXT(Table2[[#This Row],[Order-Date]],"mmm")</f>
        <v>Jan</v>
      </c>
      <c r="H822">
        <v>2015</v>
      </c>
      <c r="I822">
        <v>518200051</v>
      </c>
      <c r="J822" s="2">
        <v>42026</v>
      </c>
      <c r="K822" s="23">
        <f>WEEKDAY(#REF!,1)</f>
        <v>5</v>
      </c>
      <c r="L822" s="25">
        <f>IF(#REF!&gt;=#REF!,#REF!-#REF!,"")</f>
        <v>4</v>
      </c>
      <c r="M822" s="4">
        <v>5766</v>
      </c>
      <c r="N822" s="5">
        <v>437.2</v>
      </c>
      <c r="O822" s="5">
        <v>263.33</v>
      </c>
      <c r="P822" s="5">
        <v>173.87</v>
      </c>
      <c r="Q822" s="5">
        <f>#REF!*#REF!</f>
        <v>1518360.78</v>
      </c>
      <c r="R822" s="5">
        <v>1002534.42</v>
      </c>
      <c r="S822" s="5">
        <f>#REF!-#REF!</f>
        <v>-515826.36</v>
      </c>
      <c r="T822" s="36">
        <f t="shared" si="12"/>
        <v>-0.33972581931416901</v>
      </c>
    </row>
    <row r="823" spans="1:20" x14ac:dyDescent="0.2">
      <c r="A823" s="25" t="s">
        <v>46</v>
      </c>
      <c r="B823" s="25" t="s">
        <v>159</v>
      </c>
      <c r="C823" s="25" t="s">
        <v>31</v>
      </c>
      <c r="D823" s="25" t="s">
        <v>27</v>
      </c>
      <c r="E823" s="25" t="s">
        <v>1915</v>
      </c>
      <c r="F823" s="2">
        <v>41455</v>
      </c>
      <c r="G823" s="23" t="str">
        <f>TEXT(Table2[[#This Row],[Order-Date]],"mmm")</f>
        <v>Jun</v>
      </c>
      <c r="H823">
        <v>2013</v>
      </c>
      <c r="I823">
        <v>814233958</v>
      </c>
      <c r="J823" s="2">
        <v>41478</v>
      </c>
      <c r="K823" s="23">
        <f>WEEKDAY(#REF!,1)</f>
        <v>3</v>
      </c>
      <c r="L823" s="25">
        <f>IF(#REF!&gt;=#REF!,#REF!-#REF!,"")</f>
        <v>23</v>
      </c>
      <c r="M823" s="4">
        <v>8777</v>
      </c>
      <c r="N823" s="5">
        <v>47.45</v>
      </c>
      <c r="O823" s="5">
        <v>31.79</v>
      </c>
      <c r="P823" s="5">
        <v>15.66</v>
      </c>
      <c r="Q823" s="5">
        <f>#REF!*#REF!</f>
        <v>279020.83</v>
      </c>
      <c r="R823" s="5">
        <v>137447.82</v>
      </c>
      <c r="S823" s="5">
        <f>#REF!-#REF!</f>
        <v>-141573.01</v>
      </c>
      <c r="T823" s="36">
        <f t="shared" si="12"/>
        <v>-0.50739226171752105</v>
      </c>
    </row>
    <row r="824" spans="1:20" x14ac:dyDescent="0.2">
      <c r="A824" s="25" t="s">
        <v>32</v>
      </c>
      <c r="B824" s="25" t="s">
        <v>166</v>
      </c>
      <c r="C824" s="25" t="s">
        <v>51</v>
      </c>
      <c r="D824" s="25" t="s">
        <v>27</v>
      </c>
      <c r="E824" s="25" t="s">
        <v>1917</v>
      </c>
      <c r="F824" s="2">
        <v>42922</v>
      </c>
      <c r="G824" s="23" t="str">
        <f>TEXT(Table2[[#This Row],[Order-Date]],"mmm")</f>
        <v>Jul</v>
      </c>
      <c r="H824">
        <v>2017</v>
      </c>
      <c r="I824">
        <v>741525495</v>
      </c>
      <c r="J824" s="2">
        <v>42932</v>
      </c>
      <c r="K824" s="23">
        <f>WEEKDAY(#REF!,1)</f>
        <v>1</v>
      </c>
      <c r="L824" s="25">
        <f>IF(#REF!&gt;=#REF!,#REF!-#REF!,"")</f>
        <v>10</v>
      </c>
      <c r="M824" s="4">
        <v>2727</v>
      </c>
      <c r="N824" s="5">
        <v>437.2</v>
      </c>
      <c r="O824" s="5">
        <v>263.33</v>
      </c>
      <c r="P824" s="5">
        <v>173.87</v>
      </c>
      <c r="Q824" s="5">
        <f>#REF!*#REF!</f>
        <v>718100.91</v>
      </c>
      <c r="R824" s="5">
        <v>474143.49</v>
      </c>
      <c r="S824" s="5">
        <f>#REF!-#REF!</f>
        <v>-243957.42</v>
      </c>
      <c r="T824" s="36">
        <f t="shared" si="12"/>
        <v>-0.33972581931416901</v>
      </c>
    </row>
    <row r="825" spans="1:20" x14ac:dyDescent="0.2">
      <c r="A825" s="25" t="s">
        <v>29</v>
      </c>
      <c r="B825" s="25" t="s">
        <v>126</v>
      </c>
      <c r="C825" s="25" t="s">
        <v>56</v>
      </c>
      <c r="D825" s="25" t="s">
        <v>27</v>
      </c>
      <c r="E825" s="25" t="s">
        <v>1918</v>
      </c>
      <c r="F825" s="2">
        <v>41816</v>
      </c>
      <c r="G825" s="23" t="str">
        <f>TEXT(Table2[[#This Row],[Order-Date]],"mmm")</f>
        <v>Jun</v>
      </c>
      <c r="H825">
        <v>2014</v>
      </c>
      <c r="I825">
        <v>662623488</v>
      </c>
      <c r="J825" s="2">
        <v>41950</v>
      </c>
      <c r="K825" s="23">
        <f>WEEKDAY(#REF!,1)</f>
        <v>6</v>
      </c>
      <c r="L825" s="25">
        <f>IF(#REF!&gt;=#REF!,#REF!-#REF!,"")</f>
        <v>134</v>
      </c>
      <c r="M825" s="4">
        <v>3870</v>
      </c>
      <c r="N825" s="5">
        <v>421.89</v>
      </c>
      <c r="O825" s="5">
        <v>364.69</v>
      </c>
      <c r="P825" s="5">
        <v>57.2</v>
      </c>
      <c r="Q825" s="5">
        <f>#REF!*#REF!</f>
        <v>1411350.3</v>
      </c>
      <c r="R825" s="5">
        <v>221364</v>
      </c>
      <c r="S825" s="5">
        <f>#REF!-#REF!</f>
        <v>-1189986.3</v>
      </c>
      <c r="T825" s="36">
        <f t="shared" si="12"/>
        <v>-0.84315445995228799</v>
      </c>
    </row>
    <row r="826" spans="1:20" x14ac:dyDescent="0.2">
      <c r="A826" s="25" t="s">
        <v>29</v>
      </c>
      <c r="B826" s="25" t="s">
        <v>89</v>
      </c>
      <c r="C826" s="25" t="s">
        <v>77</v>
      </c>
      <c r="D826" s="25" t="s">
        <v>27</v>
      </c>
      <c r="E826" s="25" t="s">
        <v>1915</v>
      </c>
      <c r="F826" s="2">
        <v>42391</v>
      </c>
      <c r="G826" s="23" t="str">
        <f>TEXT(Table2[[#This Row],[Order-Date]],"mmm")</f>
        <v>Jan</v>
      </c>
      <c r="H826">
        <v>2016</v>
      </c>
      <c r="I826">
        <v>560389268</v>
      </c>
      <c r="J826" s="2">
        <v>42422</v>
      </c>
      <c r="K826" s="23">
        <f>WEEKDAY(#REF!,1)</f>
        <v>2</v>
      </c>
      <c r="L826" s="25">
        <f>IF(#REF!&gt;=#REF!,#REF!-#REF!,"")</f>
        <v>31</v>
      </c>
      <c r="M826" s="4">
        <v>492</v>
      </c>
      <c r="N826" s="5">
        <v>154.06</v>
      </c>
      <c r="O826" s="5">
        <v>90.93</v>
      </c>
      <c r="P826" s="5">
        <v>63.13</v>
      </c>
      <c r="Q826" s="5">
        <f>#REF!*#REF!</f>
        <v>44737.56</v>
      </c>
      <c r="R826" s="5">
        <v>31059.96</v>
      </c>
      <c r="S826" s="5">
        <f>#REF!-#REF!</f>
        <v>-13677.6</v>
      </c>
      <c r="T826" s="36">
        <f t="shared" si="12"/>
        <v>-0.30572968217309998</v>
      </c>
    </row>
    <row r="827" spans="1:20" x14ac:dyDescent="0.2">
      <c r="A827" s="25" t="s">
        <v>37</v>
      </c>
      <c r="B827" s="25" t="s">
        <v>38</v>
      </c>
      <c r="C827" s="25" t="s">
        <v>65</v>
      </c>
      <c r="D827" s="25" t="s">
        <v>27</v>
      </c>
      <c r="E827" s="25" t="s">
        <v>1918</v>
      </c>
      <c r="F827" s="2">
        <v>42347</v>
      </c>
      <c r="G827" s="23" t="str">
        <f>TEXT(Table2[[#This Row],[Order-Date]],"mmm")</f>
        <v>Dec</v>
      </c>
      <c r="H827">
        <v>2015</v>
      </c>
      <c r="I827">
        <v>487996661</v>
      </c>
      <c r="J827" s="2">
        <v>42260</v>
      </c>
      <c r="K827" s="23">
        <f>WEEKDAY(#REF!,1)</f>
        <v>1</v>
      </c>
      <c r="L827" s="25" t="str">
        <f>IF(#REF!&gt;=#REF!,#REF!-#REF!,"")</f>
        <v/>
      </c>
      <c r="M827" s="4">
        <v>7911</v>
      </c>
      <c r="N827" s="5">
        <v>9.33</v>
      </c>
      <c r="O827" s="5">
        <v>6.92</v>
      </c>
      <c r="P827" s="5">
        <v>2.41</v>
      </c>
      <c r="Q827" s="5">
        <f>#REF!*#REF!</f>
        <v>54744.12</v>
      </c>
      <c r="R827" s="5">
        <v>19065.509999999998</v>
      </c>
      <c r="S827" s="5">
        <f>#REF!-#REF!</f>
        <v>-35678.61</v>
      </c>
      <c r="T827" s="36">
        <f t="shared" si="12"/>
        <v>-0.65173410404624299</v>
      </c>
    </row>
    <row r="828" spans="1:20" x14ac:dyDescent="0.2">
      <c r="A828" s="25" t="s">
        <v>59</v>
      </c>
      <c r="B828" s="25" t="s">
        <v>216</v>
      </c>
      <c r="C828" s="25" t="s">
        <v>77</v>
      </c>
      <c r="D828" s="25" t="s">
        <v>23</v>
      </c>
      <c r="E828" s="25" t="s">
        <v>1916</v>
      </c>
      <c r="F828" s="2">
        <v>42214</v>
      </c>
      <c r="G828" s="23" t="str">
        <f>TEXT(Table2[[#This Row],[Order-Date]],"mmm")</f>
        <v>Jul</v>
      </c>
      <c r="H828">
        <v>2015</v>
      </c>
      <c r="I828">
        <v>118931996</v>
      </c>
      <c r="J828" s="2">
        <v>42102</v>
      </c>
      <c r="K828" s="23">
        <f>WEEKDAY(#REF!,1)</f>
        <v>4</v>
      </c>
      <c r="L828" s="25" t="str">
        <f>IF(#REF!&gt;=#REF!,#REF!-#REF!,"")</f>
        <v/>
      </c>
      <c r="M828" s="4">
        <v>3475</v>
      </c>
      <c r="N828" s="5">
        <v>154.06</v>
      </c>
      <c r="O828" s="5">
        <v>90.93</v>
      </c>
      <c r="P828" s="5">
        <v>63.13</v>
      </c>
      <c r="Q828" s="5">
        <f>#REF!*#REF!</f>
        <v>315981.75</v>
      </c>
      <c r="R828" s="5">
        <v>219376.75</v>
      </c>
      <c r="S828" s="5">
        <f>#REF!-#REF!</f>
        <v>-96605</v>
      </c>
      <c r="T828" s="36">
        <f t="shared" si="12"/>
        <v>-0.30572968217309998</v>
      </c>
    </row>
    <row r="829" spans="1:20" x14ac:dyDescent="0.2">
      <c r="A829" s="25" t="s">
        <v>46</v>
      </c>
      <c r="B829" s="25" t="s">
        <v>47</v>
      </c>
      <c r="C829" s="25" t="s">
        <v>51</v>
      </c>
      <c r="D829" s="25" t="s">
        <v>23</v>
      </c>
      <c r="E829" s="25" t="s">
        <v>1916</v>
      </c>
      <c r="F829" s="2">
        <v>42059</v>
      </c>
      <c r="G829" s="23" t="str">
        <f>TEXT(Table2[[#This Row],[Order-Date]],"mmm")</f>
        <v>Feb</v>
      </c>
      <c r="H829">
        <v>2015</v>
      </c>
      <c r="I829">
        <v>996994102</v>
      </c>
      <c r="J829" s="2">
        <v>42280</v>
      </c>
      <c r="K829" s="23">
        <f>WEEKDAY(#REF!,1)</f>
        <v>7</v>
      </c>
      <c r="L829" s="25">
        <f>IF(#REF!&gt;=#REF!,#REF!-#REF!,"")</f>
        <v>221</v>
      </c>
      <c r="M829" s="4">
        <v>1565</v>
      </c>
      <c r="N829" s="5">
        <v>437.2</v>
      </c>
      <c r="O829" s="5">
        <v>263.33</v>
      </c>
      <c r="P829" s="5">
        <v>173.87</v>
      </c>
      <c r="Q829" s="5">
        <f>#REF!*#REF!</f>
        <v>412111.45</v>
      </c>
      <c r="R829" s="5">
        <v>272106.55</v>
      </c>
      <c r="S829" s="5">
        <f>#REF!-#REF!</f>
        <v>-140004.9</v>
      </c>
      <c r="T829" s="36">
        <f t="shared" si="12"/>
        <v>-0.33972581931416901</v>
      </c>
    </row>
    <row r="830" spans="1:20" x14ac:dyDescent="0.2">
      <c r="A830" s="25" t="s">
        <v>32</v>
      </c>
      <c r="B830" s="25" t="s">
        <v>170</v>
      </c>
      <c r="C830" s="25" t="s">
        <v>39</v>
      </c>
      <c r="D830" s="25" t="s">
        <v>23</v>
      </c>
      <c r="E830" s="25" t="s">
        <v>1918</v>
      </c>
      <c r="F830" s="2">
        <v>41924</v>
      </c>
      <c r="G830" s="23" t="str">
        <f>TEXT(Table2[[#This Row],[Order-Date]],"mmm")</f>
        <v>Oct</v>
      </c>
      <c r="H830">
        <v>2014</v>
      </c>
      <c r="I830">
        <v>686294305</v>
      </c>
      <c r="J830" s="2">
        <v>41988</v>
      </c>
      <c r="K830" s="23">
        <f>WEEKDAY(#REF!,1)</f>
        <v>2</v>
      </c>
      <c r="L830" s="25">
        <f>IF(#REF!&gt;=#REF!,#REF!-#REF!,"")</f>
        <v>64</v>
      </c>
      <c r="M830" s="4">
        <v>8591</v>
      </c>
      <c r="N830" s="5">
        <v>81.73</v>
      </c>
      <c r="O830" s="5">
        <v>56.67</v>
      </c>
      <c r="P830" s="5">
        <v>25.06</v>
      </c>
      <c r="Q830" s="5">
        <f>#REF!*#REF!</f>
        <v>486851.97</v>
      </c>
      <c r="R830" s="5">
        <v>215290.46</v>
      </c>
      <c r="S830" s="5">
        <f>#REF!-#REF!</f>
        <v>-271561.51</v>
      </c>
      <c r="T830" s="36">
        <f t="shared" si="12"/>
        <v>-0.55779071819304704</v>
      </c>
    </row>
    <row r="831" spans="1:20" x14ac:dyDescent="0.2">
      <c r="A831" s="25" t="s">
        <v>40</v>
      </c>
      <c r="B831" s="25" t="s">
        <v>188</v>
      </c>
      <c r="C831" s="25" t="s">
        <v>22</v>
      </c>
      <c r="D831" s="25" t="s">
        <v>27</v>
      </c>
      <c r="E831" s="25" t="s">
        <v>1918</v>
      </c>
      <c r="F831" s="2">
        <v>40949</v>
      </c>
      <c r="G831" s="23" t="str">
        <f>TEXT(Table2[[#This Row],[Order-Date]],"mmm")</f>
        <v>Feb</v>
      </c>
      <c r="H831">
        <v>2012</v>
      </c>
      <c r="I831">
        <v>421256434</v>
      </c>
      <c r="J831" s="2">
        <v>41233</v>
      </c>
      <c r="K831" s="23">
        <f>WEEKDAY(#REF!,1)</f>
        <v>3</v>
      </c>
      <c r="L831" s="25">
        <f>IF(#REF!&gt;=#REF!,#REF!-#REF!,"")</f>
        <v>284</v>
      </c>
      <c r="M831" s="4">
        <v>7995</v>
      </c>
      <c r="N831" s="5">
        <v>255.28</v>
      </c>
      <c r="O831" s="5">
        <v>159.41999999999999</v>
      </c>
      <c r="P831" s="5">
        <v>95.86</v>
      </c>
      <c r="Q831" s="5">
        <f>#REF!*#REF!</f>
        <v>1274562.8999999999</v>
      </c>
      <c r="R831" s="5">
        <v>766400.7</v>
      </c>
      <c r="S831" s="5">
        <f>#REF!-#REF!</f>
        <v>-508162.2</v>
      </c>
      <c r="T831" s="36">
        <f t="shared" si="12"/>
        <v>-0.39869527035503699</v>
      </c>
    </row>
    <row r="832" spans="1:20" x14ac:dyDescent="0.2">
      <c r="A832" s="25" t="s">
        <v>32</v>
      </c>
      <c r="B832" s="25" t="s">
        <v>215</v>
      </c>
      <c r="C832" s="25" t="s">
        <v>65</v>
      </c>
      <c r="D832" s="25" t="s">
        <v>23</v>
      </c>
      <c r="E832" s="25" t="s">
        <v>1916</v>
      </c>
      <c r="F832" s="2">
        <v>42217</v>
      </c>
      <c r="G832" s="23" t="str">
        <f>TEXT(Table2[[#This Row],[Order-Date]],"mmm")</f>
        <v>Aug</v>
      </c>
      <c r="H832">
        <v>2015</v>
      </c>
      <c r="I832">
        <v>156616818</v>
      </c>
      <c r="J832" s="2">
        <v>42096</v>
      </c>
      <c r="K832" s="23">
        <f>WEEKDAY(#REF!,1)</f>
        <v>5</v>
      </c>
      <c r="L832" s="25" t="str">
        <f>IF(#REF!&gt;=#REF!,#REF!-#REF!,"")</f>
        <v/>
      </c>
      <c r="M832" s="4">
        <v>5252</v>
      </c>
      <c r="N832" s="5">
        <v>9.33</v>
      </c>
      <c r="O832" s="5">
        <v>6.92</v>
      </c>
      <c r="P832" s="5">
        <v>2.41</v>
      </c>
      <c r="Q832" s="5">
        <f>#REF!*#REF!</f>
        <v>36343.839999999997</v>
      </c>
      <c r="R832" s="5">
        <v>12657.32</v>
      </c>
      <c r="S832" s="5">
        <f>#REF!-#REF!</f>
        <v>-23686.52</v>
      </c>
      <c r="T832" s="36">
        <f t="shared" si="12"/>
        <v>-0.65173410404624299</v>
      </c>
    </row>
    <row r="833" spans="1:20" x14ac:dyDescent="0.2">
      <c r="A833" s="25" t="s">
        <v>32</v>
      </c>
      <c r="B833" s="25" t="s">
        <v>200</v>
      </c>
      <c r="C833" s="25" t="s">
        <v>77</v>
      </c>
      <c r="D833" s="25" t="s">
        <v>23</v>
      </c>
      <c r="E833" s="25" t="s">
        <v>1918</v>
      </c>
      <c r="F833" s="2">
        <v>40293</v>
      </c>
      <c r="G833" s="23" t="str">
        <f>TEXT(Table2[[#This Row],[Order-Date]],"mmm")</f>
        <v>Apr</v>
      </c>
      <c r="H833">
        <v>2010</v>
      </c>
      <c r="I833">
        <v>817424285</v>
      </c>
      <c r="J833" s="2">
        <v>40334</v>
      </c>
      <c r="K833" s="23">
        <f>WEEKDAY(#REF!,1)</f>
        <v>7</v>
      </c>
      <c r="L833" s="25">
        <f>IF(#REF!&gt;=#REF!,#REF!-#REF!,"")</f>
        <v>41</v>
      </c>
      <c r="M833" s="4">
        <v>2866</v>
      </c>
      <c r="N833" s="5">
        <v>154.06</v>
      </c>
      <c r="O833" s="5">
        <v>90.93</v>
      </c>
      <c r="P833" s="5">
        <v>63.13</v>
      </c>
      <c r="Q833" s="5">
        <f>#REF!*#REF!</f>
        <v>260605.38</v>
      </c>
      <c r="R833" s="5">
        <v>180930.58</v>
      </c>
      <c r="S833" s="5">
        <f>#REF!-#REF!</f>
        <v>-79674.8</v>
      </c>
      <c r="T833" s="36">
        <f t="shared" si="12"/>
        <v>-0.30572968217309998</v>
      </c>
    </row>
    <row r="834" spans="1:20" x14ac:dyDescent="0.2">
      <c r="A834" s="25" t="s">
        <v>46</v>
      </c>
      <c r="B834" s="25" t="s">
        <v>47</v>
      </c>
      <c r="C834" s="25" t="s">
        <v>34</v>
      </c>
      <c r="D834" s="25" t="s">
        <v>27</v>
      </c>
      <c r="E834" s="25" t="s">
        <v>1915</v>
      </c>
      <c r="F834" s="2">
        <v>40539</v>
      </c>
      <c r="G834" s="23" t="str">
        <f>TEXT(Table2[[#This Row],[Order-Date]],"mmm")</f>
        <v>Dec</v>
      </c>
      <c r="H834">
        <v>2010</v>
      </c>
      <c r="I834">
        <v>249040162</v>
      </c>
      <c r="J834" s="2">
        <v>40545</v>
      </c>
      <c r="K834" s="23">
        <f>WEEKDAY(#REF!,1)</f>
        <v>1</v>
      </c>
      <c r="L834" s="25">
        <f>IF(#REF!&gt;=#REF!,#REF!-#REF!,"")</f>
        <v>6</v>
      </c>
      <c r="M834" s="4">
        <v>5373</v>
      </c>
      <c r="N834" s="5">
        <v>205.7</v>
      </c>
      <c r="O834" s="5">
        <v>117.11</v>
      </c>
      <c r="P834" s="5">
        <v>88.59</v>
      </c>
      <c r="Q834" s="5">
        <f>#REF!*#REF!</f>
        <v>629232.03</v>
      </c>
      <c r="R834" s="5">
        <v>475994.07</v>
      </c>
      <c r="S834" s="5">
        <f>#REF!-#REF!</f>
        <v>-153237.96</v>
      </c>
      <c r="T834" s="36">
        <f t="shared" si="12"/>
        <v>-0.24353172231235601</v>
      </c>
    </row>
    <row r="835" spans="1:20" x14ac:dyDescent="0.2">
      <c r="A835" s="25" t="s">
        <v>29</v>
      </c>
      <c r="B835" s="25" t="s">
        <v>174</v>
      </c>
      <c r="C835" s="25" t="s">
        <v>49</v>
      </c>
      <c r="D835" s="25" t="s">
        <v>27</v>
      </c>
      <c r="E835" s="25" t="s">
        <v>1918</v>
      </c>
      <c r="F835" s="2">
        <v>40884</v>
      </c>
      <c r="G835" s="23" t="str">
        <f>TEXT(Table2[[#This Row],[Order-Date]],"mmm")</f>
        <v>Dec</v>
      </c>
      <c r="H835">
        <v>2011</v>
      </c>
      <c r="I835">
        <v>867138278</v>
      </c>
      <c r="J835" s="2">
        <v>40641</v>
      </c>
      <c r="K835" s="23">
        <f>WEEKDAY(#REF!,1)</f>
        <v>6</v>
      </c>
      <c r="L835" s="25" t="str">
        <f>IF(#REF!&gt;=#REF!,#REF!-#REF!,"")</f>
        <v/>
      </c>
      <c r="M835" s="4">
        <v>4341</v>
      </c>
      <c r="N835" s="5">
        <v>651.21</v>
      </c>
      <c r="O835" s="5">
        <v>524.96</v>
      </c>
      <c r="P835" s="5">
        <v>126.25</v>
      </c>
      <c r="Q835" s="5">
        <f>#REF!*#REF!</f>
        <v>2278851.36</v>
      </c>
      <c r="R835" s="5">
        <v>548051.25</v>
      </c>
      <c r="S835" s="5">
        <f>#REF!-#REF!</f>
        <v>-1730800.11</v>
      </c>
      <c r="T835" s="36">
        <f t="shared" ref="T835:T898" si="13">S835/Q835</f>
        <v>-0.75950548613227697</v>
      </c>
    </row>
    <row r="836" spans="1:20" x14ac:dyDescent="0.2">
      <c r="A836" s="25" t="s">
        <v>46</v>
      </c>
      <c r="B836" s="25" t="s">
        <v>207</v>
      </c>
      <c r="C836" s="25" t="s">
        <v>31</v>
      </c>
      <c r="D836" s="25" t="s">
        <v>27</v>
      </c>
      <c r="E836" s="25" t="s">
        <v>1916</v>
      </c>
      <c r="F836" s="2">
        <v>42026</v>
      </c>
      <c r="G836" s="23" t="str">
        <f>TEXT(Table2[[#This Row],[Order-Date]],"mmm")</f>
        <v>Jan</v>
      </c>
      <c r="H836">
        <v>2015</v>
      </c>
      <c r="I836">
        <v>207704961</v>
      </c>
      <c r="J836" s="2">
        <v>42033</v>
      </c>
      <c r="K836" s="23">
        <f>WEEKDAY(#REF!,1)</f>
        <v>5</v>
      </c>
      <c r="L836" s="25">
        <f>IF(#REF!&gt;=#REF!,#REF!-#REF!,"")</f>
        <v>7</v>
      </c>
      <c r="M836" s="4">
        <v>3368</v>
      </c>
      <c r="N836" s="5">
        <v>47.45</v>
      </c>
      <c r="O836" s="5">
        <v>31.79</v>
      </c>
      <c r="P836" s="5">
        <v>15.66</v>
      </c>
      <c r="Q836" s="5">
        <f>#REF!*#REF!</f>
        <v>107068.72</v>
      </c>
      <c r="R836" s="5">
        <v>52742.879999999997</v>
      </c>
      <c r="S836" s="5">
        <f>#REF!-#REF!</f>
        <v>-54325.84</v>
      </c>
      <c r="T836" s="36">
        <f t="shared" si="13"/>
        <v>-0.50739226171752105</v>
      </c>
    </row>
    <row r="837" spans="1:20" x14ac:dyDescent="0.2">
      <c r="A837" s="25" t="s">
        <v>20</v>
      </c>
      <c r="B837" s="25" t="s">
        <v>158</v>
      </c>
      <c r="C837" s="25" t="s">
        <v>77</v>
      </c>
      <c r="D837" s="25" t="s">
        <v>27</v>
      </c>
      <c r="E837" s="25" t="s">
        <v>1917</v>
      </c>
      <c r="F837" s="2">
        <v>41790</v>
      </c>
      <c r="G837" s="23" t="str">
        <f>TEXT(Table2[[#This Row],[Order-Date]],"mmm")</f>
        <v>May</v>
      </c>
      <c r="H837">
        <v>2014</v>
      </c>
      <c r="I837">
        <v>377039039</v>
      </c>
      <c r="J837" s="2">
        <v>41804</v>
      </c>
      <c r="K837" s="23">
        <f>WEEKDAY(#REF!,1)</f>
        <v>7</v>
      </c>
      <c r="L837" s="25">
        <f>IF(#REF!&gt;=#REF!,#REF!-#REF!,"")</f>
        <v>14</v>
      </c>
      <c r="M837" s="4">
        <v>3085</v>
      </c>
      <c r="N837" s="5">
        <v>154.06</v>
      </c>
      <c r="O837" s="5">
        <v>90.93</v>
      </c>
      <c r="P837" s="5">
        <v>63.13</v>
      </c>
      <c r="Q837" s="5">
        <f>#REF!*#REF!</f>
        <v>280519.05</v>
      </c>
      <c r="R837" s="5">
        <v>194756.05</v>
      </c>
      <c r="S837" s="5">
        <f>#REF!-#REF!</f>
        <v>-85763.000000000102</v>
      </c>
      <c r="T837" s="36">
        <f t="shared" si="13"/>
        <v>-0.30572968217310098</v>
      </c>
    </row>
    <row r="838" spans="1:20" x14ac:dyDescent="0.2">
      <c r="A838" s="25" t="s">
        <v>32</v>
      </c>
      <c r="B838" s="25" t="s">
        <v>157</v>
      </c>
      <c r="C838" s="25" t="s">
        <v>34</v>
      </c>
      <c r="D838" s="25" t="s">
        <v>27</v>
      </c>
      <c r="E838" s="25" t="s">
        <v>1917</v>
      </c>
      <c r="F838" s="2">
        <v>40564</v>
      </c>
      <c r="G838" s="23" t="str">
        <f>TEXT(Table2[[#This Row],[Order-Date]],"mmm")</f>
        <v>Jan</v>
      </c>
      <c r="H838">
        <v>2011</v>
      </c>
      <c r="I838">
        <v>401751840</v>
      </c>
      <c r="J838" s="2">
        <v>40595</v>
      </c>
      <c r="K838" s="23">
        <f>WEEKDAY(#REF!,1)</f>
        <v>2</v>
      </c>
      <c r="L838" s="25">
        <f>IF(#REF!&gt;=#REF!,#REF!-#REF!,"")</f>
        <v>31</v>
      </c>
      <c r="M838" s="4">
        <v>6152</v>
      </c>
      <c r="N838" s="5">
        <v>205.7</v>
      </c>
      <c r="O838" s="5">
        <v>117.11</v>
      </c>
      <c r="P838" s="5">
        <v>88.59</v>
      </c>
      <c r="Q838" s="5">
        <f>#REF!*#REF!</f>
        <v>720460.72</v>
      </c>
      <c r="R838" s="5">
        <v>545005.68000000005</v>
      </c>
      <c r="S838" s="5">
        <f>#REF!-#REF!</f>
        <v>-175455.04</v>
      </c>
      <c r="T838" s="36">
        <f t="shared" si="13"/>
        <v>-0.24353172231235601</v>
      </c>
    </row>
    <row r="839" spans="1:20" x14ac:dyDescent="0.2">
      <c r="A839" s="25" t="s">
        <v>46</v>
      </c>
      <c r="B839" s="25" t="s">
        <v>220</v>
      </c>
      <c r="C839" s="25" t="s">
        <v>42</v>
      </c>
      <c r="D839" s="25" t="s">
        <v>27</v>
      </c>
      <c r="E839" s="25" t="s">
        <v>1916</v>
      </c>
      <c r="F839" s="2">
        <v>40656</v>
      </c>
      <c r="G839" s="23" t="str">
        <f>TEXT(Table2[[#This Row],[Order-Date]],"mmm")</f>
        <v>Apr</v>
      </c>
      <c r="H839">
        <v>2011</v>
      </c>
      <c r="I839">
        <v>278767192</v>
      </c>
      <c r="J839" s="2">
        <v>40688</v>
      </c>
      <c r="K839" s="23">
        <f>WEEKDAY(#REF!,1)</f>
        <v>4</v>
      </c>
      <c r="L839" s="25">
        <f>IF(#REF!&gt;=#REF!,#REF!-#REF!,"")</f>
        <v>32</v>
      </c>
      <c r="M839" s="4">
        <v>2262</v>
      </c>
      <c r="N839" s="5">
        <v>109.28</v>
      </c>
      <c r="O839" s="5">
        <v>35.840000000000003</v>
      </c>
      <c r="P839" s="5">
        <v>73.44</v>
      </c>
      <c r="Q839" s="5">
        <f>#REF!*#REF!</f>
        <v>81070.080000000002</v>
      </c>
      <c r="R839" s="5">
        <v>166121.28</v>
      </c>
      <c r="S839" s="5">
        <f>#REF!-#REF!</f>
        <v>85051.199999999997</v>
      </c>
      <c r="T839" s="36">
        <f t="shared" si="13"/>
        <v>1.0491071428571399</v>
      </c>
    </row>
    <row r="840" spans="1:20" x14ac:dyDescent="0.2">
      <c r="A840" s="25" t="s">
        <v>29</v>
      </c>
      <c r="B840" s="25" t="s">
        <v>69</v>
      </c>
      <c r="C840" s="25" t="s">
        <v>85</v>
      </c>
      <c r="D840" s="25" t="s">
        <v>23</v>
      </c>
      <c r="E840" s="25" t="s">
        <v>1917</v>
      </c>
      <c r="F840" s="2">
        <v>41998</v>
      </c>
      <c r="G840" s="23" t="str">
        <f>TEXT(Table2[[#This Row],[Order-Date]],"mmm")</f>
        <v>Dec</v>
      </c>
      <c r="H840">
        <v>2014</v>
      </c>
      <c r="I840">
        <v>525321424</v>
      </c>
      <c r="J840" s="2">
        <v>42004</v>
      </c>
      <c r="K840" s="23">
        <f>WEEKDAY(#REF!,1)</f>
        <v>4</v>
      </c>
      <c r="L840" s="25">
        <f>IF(#REF!&gt;=#REF!,#REF!-#REF!,"")</f>
        <v>6</v>
      </c>
      <c r="M840" s="4">
        <v>3138</v>
      </c>
      <c r="N840" s="5">
        <v>668.27</v>
      </c>
      <c r="O840" s="5">
        <v>502.54</v>
      </c>
      <c r="P840" s="5">
        <v>165.73</v>
      </c>
      <c r="Q840" s="5">
        <f>#REF!*#REF!</f>
        <v>1576970.52</v>
      </c>
      <c r="R840" s="5">
        <v>520060.74</v>
      </c>
      <c r="S840" s="5">
        <f>#REF!-#REF!</f>
        <v>-1056909.78</v>
      </c>
      <c r="T840" s="36">
        <f t="shared" si="13"/>
        <v>-0.67021530624427905</v>
      </c>
    </row>
    <row r="841" spans="1:20" x14ac:dyDescent="0.2">
      <c r="A841" s="25" t="s">
        <v>40</v>
      </c>
      <c r="B841" s="25" t="s">
        <v>72</v>
      </c>
      <c r="C841" s="25" t="s">
        <v>77</v>
      </c>
      <c r="D841" s="25" t="s">
        <v>23</v>
      </c>
      <c r="E841" s="25" t="s">
        <v>1917</v>
      </c>
      <c r="F841" s="2">
        <v>40671</v>
      </c>
      <c r="G841" s="23" t="str">
        <f>TEXT(Table2[[#This Row],[Order-Date]],"mmm")</f>
        <v>May</v>
      </c>
      <c r="H841">
        <v>2011</v>
      </c>
      <c r="I841">
        <v>828963363</v>
      </c>
      <c r="J841" s="2">
        <v>40703</v>
      </c>
      <c r="K841" s="23">
        <f>WEEKDAY(#REF!,1)</f>
        <v>5</v>
      </c>
      <c r="L841" s="25">
        <f>IF(#REF!&gt;=#REF!,#REF!-#REF!,"")</f>
        <v>32</v>
      </c>
      <c r="M841" s="4">
        <v>7535</v>
      </c>
      <c r="N841" s="5">
        <v>154.06</v>
      </c>
      <c r="O841" s="5">
        <v>90.93</v>
      </c>
      <c r="P841" s="5">
        <v>63.13</v>
      </c>
      <c r="Q841" s="5">
        <f>#REF!*#REF!</f>
        <v>685157.55</v>
      </c>
      <c r="R841" s="5">
        <v>475684.55</v>
      </c>
      <c r="S841" s="5">
        <f>#REF!-#REF!</f>
        <v>-209473</v>
      </c>
      <c r="T841" s="36">
        <f t="shared" si="13"/>
        <v>-0.30572968217309998</v>
      </c>
    </row>
    <row r="842" spans="1:20" x14ac:dyDescent="0.2">
      <c r="A842" s="25" t="s">
        <v>29</v>
      </c>
      <c r="B842" s="25" t="s">
        <v>130</v>
      </c>
      <c r="C842" s="25" t="s">
        <v>42</v>
      </c>
      <c r="D842" s="25" t="s">
        <v>23</v>
      </c>
      <c r="E842" s="25" t="s">
        <v>1917</v>
      </c>
      <c r="F842" s="2">
        <v>41918</v>
      </c>
      <c r="G842" s="23" t="str">
        <f>TEXT(Table2[[#This Row],[Order-Date]],"mmm")</f>
        <v>Oct</v>
      </c>
      <c r="H842">
        <v>2014</v>
      </c>
      <c r="I842">
        <v>497554337</v>
      </c>
      <c r="J842" s="2">
        <v>41848</v>
      </c>
      <c r="K842" s="23">
        <f>WEEKDAY(#REF!,1)</f>
        <v>2</v>
      </c>
      <c r="L842" s="25" t="str">
        <f>IF(#REF!&gt;=#REF!,#REF!-#REF!,"")</f>
        <v/>
      </c>
      <c r="M842" s="4">
        <v>6240</v>
      </c>
      <c r="N842" s="5">
        <v>109.28</v>
      </c>
      <c r="O842" s="5">
        <v>35.840000000000003</v>
      </c>
      <c r="P842" s="5">
        <v>73.44</v>
      </c>
      <c r="Q842" s="5">
        <f>#REF!*#REF!</f>
        <v>223641.60000000001</v>
      </c>
      <c r="R842" s="5">
        <v>458265.59999999998</v>
      </c>
      <c r="S842" s="5">
        <f>#REF!-#REF!</f>
        <v>234624</v>
      </c>
      <c r="T842" s="36">
        <f t="shared" si="13"/>
        <v>1.0491071428571399</v>
      </c>
    </row>
    <row r="843" spans="1:20" x14ac:dyDescent="0.2">
      <c r="A843" s="25" t="s">
        <v>46</v>
      </c>
      <c r="B843" s="25" t="s">
        <v>120</v>
      </c>
      <c r="C843" s="25" t="s">
        <v>65</v>
      </c>
      <c r="D843" s="25" t="s">
        <v>27</v>
      </c>
      <c r="E843" s="25" t="s">
        <v>1915</v>
      </c>
      <c r="F843" s="2">
        <v>40685</v>
      </c>
      <c r="G843" s="23" t="str">
        <f>TEXT(Table2[[#This Row],[Order-Date]],"mmm")</f>
        <v>May</v>
      </c>
      <c r="H843">
        <v>2011</v>
      </c>
      <c r="I843">
        <v>709268176</v>
      </c>
      <c r="J843" s="2">
        <v>40719</v>
      </c>
      <c r="K843" s="23">
        <f>WEEKDAY(#REF!,1)</f>
        <v>7</v>
      </c>
      <c r="L843" s="25">
        <f>IF(#REF!&gt;=#REF!,#REF!-#REF!,"")</f>
        <v>34</v>
      </c>
      <c r="M843" s="4">
        <v>7070</v>
      </c>
      <c r="N843" s="5">
        <v>9.33</v>
      </c>
      <c r="O843" s="5">
        <v>6.92</v>
      </c>
      <c r="P843" s="5">
        <v>2.41</v>
      </c>
      <c r="Q843" s="5">
        <f>#REF!*#REF!</f>
        <v>48924.4</v>
      </c>
      <c r="R843" s="5">
        <v>17038.7</v>
      </c>
      <c r="S843" s="5">
        <f>#REF!-#REF!</f>
        <v>-31885.7</v>
      </c>
      <c r="T843" s="36">
        <f t="shared" si="13"/>
        <v>-0.65173410404624299</v>
      </c>
    </row>
    <row r="844" spans="1:20" x14ac:dyDescent="0.2">
      <c r="A844" s="25" t="s">
        <v>37</v>
      </c>
      <c r="B844" s="25" t="s">
        <v>67</v>
      </c>
      <c r="C844" s="25" t="s">
        <v>26</v>
      </c>
      <c r="D844" s="25" t="s">
        <v>27</v>
      </c>
      <c r="E844" s="25" t="s">
        <v>1916</v>
      </c>
      <c r="F844" s="2">
        <v>41668</v>
      </c>
      <c r="G844" s="23" t="str">
        <f>TEXT(Table2[[#This Row],[Order-Date]],"mmm")</f>
        <v>Jan</v>
      </c>
      <c r="H844">
        <v>2014</v>
      </c>
      <c r="I844">
        <v>462591207</v>
      </c>
      <c r="J844" s="2">
        <v>41642</v>
      </c>
      <c r="K844" s="23">
        <f>WEEKDAY(#REF!,1)</f>
        <v>6</v>
      </c>
      <c r="L844" s="25" t="str">
        <f>IF(#REF!&gt;=#REF!,#REF!-#REF!,"")</f>
        <v/>
      </c>
      <c r="M844" s="4">
        <v>9873</v>
      </c>
      <c r="N844" s="5">
        <v>152.58000000000001</v>
      </c>
      <c r="O844" s="5">
        <v>97.44</v>
      </c>
      <c r="P844" s="5">
        <v>55.14</v>
      </c>
      <c r="Q844" s="5">
        <f>#REF!*#REF!</f>
        <v>962025.12</v>
      </c>
      <c r="R844" s="5">
        <v>544397.22</v>
      </c>
      <c r="S844" s="5">
        <f>#REF!-#REF!</f>
        <v>-417627.9</v>
      </c>
      <c r="T844" s="36">
        <f t="shared" si="13"/>
        <v>-0.43411330049261099</v>
      </c>
    </row>
    <row r="845" spans="1:20" x14ac:dyDescent="0.2">
      <c r="A845" s="25" t="s">
        <v>29</v>
      </c>
      <c r="B845" s="25" t="s">
        <v>212</v>
      </c>
      <c r="C845" s="25" t="s">
        <v>39</v>
      </c>
      <c r="D845" s="25" t="s">
        <v>27</v>
      </c>
      <c r="E845" s="25" t="s">
        <v>1915</v>
      </c>
      <c r="F845" s="2">
        <v>42475</v>
      </c>
      <c r="G845" s="23" t="str">
        <f>TEXT(Table2[[#This Row],[Order-Date]],"mmm")</f>
        <v>Apr</v>
      </c>
      <c r="H845">
        <v>2016</v>
      </c>
      <c r="I845">
        <v>626322257</v>
      </c>
      <c r="J845" s="2">
        <v>42495</v>
      </c>
      <c r="K845" s="23">
        <f>WEEKDAY(#REF!,1)</f>
        <v>5</v>
      </c>
      <c r="L845" s="25">
        <f>IF(#REF!&gt;=#REF!,#REF!-#REF!,"")</f>
        <v>20</v>
      </c>
      <c r="M845" s="4">
        <v>1529</v>
      </c>
      <c r="N845" s="5">
        <v>81.73</v>
      </c>
      <c r="O845" s="5">
        <v>56.67</v>
      </c>
      <c r="P845" s="5">
        <v>25.06</v>
      </c>
      <c r="Q845" s="5">
        <f>#REF!*#REF!</f>
        <v>86648.43</v>
      </c>
      <c r="R845" s="5">
        <v>38316.74</v>
      </c>
      <c r="S845" s="5">
        <f>#REF!-#REF!</f>
        <v>-48331.69</v>
      </c>
      <c r="T845" s="36">
        <f t="shared" si="13"/>
        <v>-0.55779071819304704</v>
      </c>
    </row>
    <row r="846" spans="1:20" x14ac:dyDescent="0.2">
      <c r="A846" s="25" t="s">
        <v>40</v>
      </c>
      <c r="B846" s="25" t="s">
        <v>140</v>
      </c>
      <c r="C846" s="25" t="s">
        <v>77</v>
      </c>
      <c r="D846" s="25" t="s">
        <v>27</v>
      </c>
      <c r="E846" s="25" t="s">
        <v>1915</v>
      </c>
      <c r="F846" s="2">
        <v>41163</v>
      </c>
      <c r="G846" s="23" t="str">
        <f>TEXT(Table2[[#This Row],[Order-Date]],"mmm")</f>
        <v>Sep</v>
      </c>
      <c r="H846">
        <v>2012</v>
      </c>
      <c r="I846">
        <v>789572656</v>
      </c>
      <c r="J846" s="2">
        <v>41267</v>
      </c>
      <c r="K846" s="23">
        <f>WEEKDAY(#REF!,1)</f>
        <v>2</v>
      </c>
      <c r="L846" s="25">
        <f>IF(#REF!&gt;=#REF!,#REF!-#REF!,"")</f>
        <v>104</v>
      </c>
      <c r="M846" s="4">
        <v>950</v>
      </c>
      <c r="N846" s="5">
        <v>154.06</v>
      </c>
      <c r="O846" s="5">
        <v>90.93</v>
      </c>
      <c r="P846" s="5">
        <v>63.13</v>
      </c>
      <c r="Q846" s="5">
        <f>#REF!*#REF!</f>
        <v>86383.5</v>
      </c>
      <c r="R846" s="5">
        <v>59973.5</v>
      </c>
      <c r="S846" s="5">
        <f>#REF!-#REF!</f>
        <v>-26410</v>
      </c>
      <c r="T846" s="36">
        <f t="shared" si="13"/>
        <v>-0.30572968217309998</v>
      </c>
    </row>
    <row r="847" spans="1:20" x14ac:dyDescent="0.2">
      <c r="A847" s="25" t="s">
        <v>29</v>
      </c>
      <c r="B847" s="25" t="s">
        <v>100</v>
      </c>
      <c r="C847" s="25" t="s">
        <v>22</v>
      </c>
      <c r="D847" s="25" t="s">
        <v>27</v>
      </c>
      <c r="E847" s="25" t="s">
        <v>1918</v>
      </c>
      <c r="F847" s="2">
        <v>40564</v>
      </c>
      <c r="G847" s="23" t="str">
        <f>TEXT(Table2[[#This Row],[Order-Date]],"mmm")</f>
        <v>Jan</v>
      </c>
      <c r="H847">
        <v>2011</v>
      </c>
      <c r="I847">
        <v>611766231</v>
      </c>
      <c r="J847" s="2">
        <v>40600</v>
      </c>
      <c r="K847" s="23">
        <f>WEEKDAY(#REF!,1)</f>
        <v>7</v>
      </c>
      <c r="L847" s="25">
        <f>IF(#REF!&gt;=#REF!,#REF!-#REF!,"")</f>
        <v>36</v>
      </c>
      <c r="M847" s="4">
        <v>4077</v>
      </c>
      <c r="N847" s="5">
        <v>255.28</v>
      </c>
      <c r="O847" s="5">
        <v>159.41999999999999</v>
      </c>
      <c r="P847" s="5">
        <v>95.86</v>
      </c>
      <c r="Q847" s="5">
        <f>#REF!*#REF!</f>
        <v>649955.34</v>
      </c>
      <c r="R847" s="5">
        <v>390821.22</v>
      </c>
      <c r="S847" s="5">
        <f>#REF!-#REF!</f>
        <v>-259134.12</v>
      </c>
      <c r="T847" s="36">
        <f t="shared" si="13"/>
        <v>-0.39869527035503699</v>
      </c>
    </row>
    <row r="848" spans="1:20" x14ac:dyDescent="0.2">
      <c r="A848" s="25" t="s">
        <v>20</v>
      </c>
      <c r="B848" s="25" t="s">
        <v>180</v>
      </c>
      <c r="C848" s="25" t="s">
        <v>49</v>
      </c>
      <c r="D848" s="25" t="s">
        <v>27</v>
      </c>
      <c r="E848" s="25" t="s">
        <v>1918</v>
      </c>
      <c r="F848" s="2">
        <v>40776</v>
      </c>
      <c r="G848" s="23" t="str">
        <f>TEXT(Table2[[#This Row],[Order-Date]],"mmm")</f>
        <v>Aug</v>
      </c>
      <c r="H848">
        <v>2011</v>
      </c>
      <c r="I848">
        <v>272639310</v>
      </c>
      <c r="J848" s="2">
        <v>40815</v>
      </c>
      <c r="K848" s="23">
        <f>WEEKDAY(#REF!,1)</f>
        <v>5</v>
      </c>
      <c r="L848" s="25">
        <f>IF(#REF!&gt;=#REF!,#REF!-#REF!,"")</f>
        <v>39</v>
      </c>
      <c r="M848" s="4">
        <v>8885</v>
      </c>
      <c r="N848" s="5">
        <v>651.21</v>
      </c>
      <c r="O848" s="5">
        <v>524.96</v>
      </c>
      <c r="P848" s="5">
        <v>126.25</v>
      </c>
      <c r="Q848" s="5">
        <f>#REF!*#REF!</f>
        <v>4664269.5999999996</v>
      </c>
      <c r="R848" s="5">
        <v>1121731.25</v>
      </c>
      <c r="S848" s="5">
        <f>#REF!-#REF!</f>
        <v>-3542538.35</v>
      </c>
      <c r="T848" s="36">
        <f t="shared" si="13"/>
        <v>-0.75950548613227697</v>
      </c>
    </row>
    <row r="849" spans="1:20" x14ac:dyDescent="0.2">
      <c r="A849" s="25" t="s">
        <v>20</v>
      </c>
      <c r="B849" s="25" t="s">
        <v>180</v>
      </c>
      <c r="C849" s="25" t="s">
        <v>65</v>
      </c>
      <c r="D849" s="25" t="s">
        <v>23</v>
      </c>
      <c r="E849" s="25" t="s">
        <v>1917</v>
      </c>
      <c r="F849" s="2">
        <v>41143</v>
      </c>
      <c r="G849" s="23" t="str">
        <f>TEXT(Table2[[#This Row],[Order-Date]],"mmm")</f>
        <v>Aug</v>
      </c>
      <c r="H849">
        <v>2012</v>
      </c>
      <c r="I849">
        <v>922240722</v>
      </c>
      <c r="J849" s="2">
        <v>41181</v>
      </c>
      <c r="K849" s="23">
        <f>WEEKDAY(#REF!,1)</f>
        <v>7</v>
      </c>
      <c r="L849" s="25">
        <f>IF(#REF!&gt;=#REF!,#REF!-#REF!,"")</f>
        <v>38</v>
      </c>
      <c r="M849" s="4">
        <v>379</v>
      </c>
      <c r="N849" s="5">
        <v>9.33</v>
      </c>
      <c r="O849" s="5">
        <v>6.92</v>
      </c>
      <c r="P849" s="5">
        <v>2.41</v>
      </c>
      <c r="Q849" s="5">
        <f>#REF!*#REF!</f>
        <v>2622.68</v>
      </c>
      <c r="R849" s="5">
        <v>913.39</v>
      </c>
      <c r="S849" s="5">
        <f>#REF!-#REF!</f>
        <v>-1709.29</v>
      </c>
      <c r="T849" s="36">
        <f t="shared" si="13"/>
        <v>-0.65173410404624299</v>
      </c>
    </row>
    <row r="850" spans="1:20" x14ac:dyDescent="0.2">
      <c r="A850" s="25" t="s">
        <v>29</v>
      </c>
      <c r="B850" s="25" t="s">
        <v>69</v>
      </c>
      <c r="C850" s="25" t="s">
        <v>22</v>
      </c>
      <c r="D850" s="25" t="s">
        <v>27</v>
      </c>
      <c r="E850" s="25" t="s">
        <v>1917</v>
      </c>
      <c r="F850" s="2">
        <v>41336</v>
      </c>
      <c r="G850" s="23" t="str">
        <f>TEXT(Table2[[#This Row],[Order-Date]],"mmm")</f>
        <v>Mar</v>
      </c>
      <c r="H850">
        <v>2013</v>
      </c>
      <c r="I850">
        <v>630931794</v>
      </c>
      <c r="J850" s="2">
        <v>41278</v>
      </c>
      <c r="K850" s="23">
        <f>WEEKDAY(#REF!,1)</f>
        <v>6</v>
      </c>
      <c r="L850" s="25" t="str">
        <f>IF(#REF!&gt;=#REF!,#REF!-#REF!,"")</f>
        <v/>
      </c>
      <c r="M850" s="4">
        <v>5593</v>
      </c>
      <c r="N850" s="5">
        <v>255.28</v>
      </c>
      <c r="O850" s="5">
        <v>159.41999999999999</v>
      </c>
      <c r="P850" s="5">
        <v>95.86</v>
      </c>
      <c r="Q850" s="5">
        <f>#REF!*#REF!</f>
        <v>891636.06</v>
      </c>
      <c r="R850" s="5">
        <v>536144.98</v>
      </c>
      <c r="S850" s="5">
        <f>#REF!-#REF!</f>
        <v>-355491.08</v>
      </c>
      <c r="T850" s="36">
        <f t="shared" si="13"/>
        <v>-0.39869527035503699</v>
      </c>
    </row>
    <row r="851" spans="1:20" x14ac:dyDescent="0.2">
      <c r="A851" s="25" t="s">
        <v>29</v>
      </c>
      <c r="B851" s="25" t="s">
        <v>89</v>
      </c>
      <c r="C851" s="25" t="s">
        <v>49</v>
      </c>
      <c r="D851" s="25" t="s">
        <v>27</v>
      </c>
      <c r="E851" s="25" t="s">
        <v>1916</v>
      </c>
      <c r="F851" s="2">
        <v>42828</v>
      </c>
      <c r="G851" s="23" t="str">
        <f>TEXT(Table2[[#This Row],[Order-Date]],"mmm")</f>
        <v>Apr</v>
      </c>
      <c r="H851">
        <v>2017</v>
      </c>
      <c r="I851">
        <v>239386355</v>
      </c>
      <c r="J851" s="2">
        <v>42845</v>
      </c>
      <c r="K851" s="23">
        <f>WEEKDAY(#REF!,1)</f>
        <v>5</v>
      </c>
      <c r="L851" s="25">
        <f>IF(#REF!&gt;=#REF!,#REF!-#REF!,"")</f>
        <v>17</v>
      </c>
      <c r="M851" s="4">
        <v>8597</v>
      </c>
      <c r="N851" s="5">
        <v>651.21</v>
      </c>
      <c r="O851" s="5">
        <v>524.96</v>
      </c>
      <c r="P851" s="5">
        <v>126.25</v>
      </c>
      <c r="Q851" s="5">
        <f>#REF!*#REF!</f>
        <v>4513081.12</v>
      </c>
      <c r="R851" s="5">
        <v>1085371.25</v>
      </c>
      <c r="S851" s="5">
        <f>#REF!-#REF!</f>
        <v>-3427709.87</v>
      </c>
      <c r="T851" s="36">
        <f t="shared" si="13"/>
        <v>-0.75950548613227697</v>
      </c>
    </row>
    <row r="852" spans="1:20" x14ac:dyDescent="0.2">
      <c r="A852" s="25" t="s">
        <v>32</v>
      </c>
      <c r="B852" s="25" t="s">
        <v>215</v>
      </c>
      <c r="C852" s="25" t="s">
        <v>42</v>
      </c>
      <c r="D852" s="25" t="s">
        <v>23</v>
      </c>
      <c r="E852" s="25" t="s">
        <v>1918</v>
      </c>
      <c r="F852" s="2">
        <v>41950</v>
      </c>
      <c r="G852" s="23" t="str">
        <f>TEXT(Table2[[#This Row],[Order-Date]],"mmm")</f>
        <v>Nov</v>
      </c>
      <c r="H852">
        <v>2014</v>
      </c>
      <c r="I852">
        <v>208590734</v>
      </c>
      <c r="J852" s="2">
        <v>41870</v>
      </c>
      <c r="K852" s="23">
        <f>WEEKDAY(#REF!,1)</f>
        <v>3</v>
      </c>
      <c r="L852" s="25" t="str">
        <f>IF(#REF!&gt;=#REF!,#REF!-#REF!,"")</f>
        <v/>
      </c>
      <c r="M852" s="4">
        <v>5488</v>
      </c>
      <c r="N852" s="5">
        <v>109.28</v>
      </c>
      <c r="O852" s="5">
        <v>35.840000000000003</v>
      </c>
      <c r="P852" s="5">
        <v>73.44</v>
      </c>
      <c r="Q852" s="5">
        <f>#REF!*#REF!</f>
        <v>196689.92000000001</v>
      </c>
      <c r="R852" s="5">
        <v>403038.71999999997</v>
      </c>
      <c r="S852" s="5">
        <f>#REF!-#REF!</f>
        <v>206348.79999999999</v>
      </c>
      <c r="T852" s="36">
        <f t="shared" si="13"/>
        <v>1.0491071428571399</v>
      </c>
    </row>
    <row r="853" spans="1:20" x14ac:dyDescent="0.2">
      <c r="A853" s="25" t="s">
        <v>46</v>
      </c>
      <c r="B853" s="25" t="s">
        <v>129</v>
      </c>
      <c r="C853" s="25" t="s">
        <v>39</v>
      </c>
      <c r="D853" s="25" t="s">
        <v>27</v>
      </c>
      <c r="E853" s="25" t="s">
        <v>1915</v>
      </c>
      <c r="F853" s="2">
        <v>42065</v>
      </c>
      <c r="G853" s="23" t="str">
        <f>TEXT(Table2[[#This Row],[Order-Date]],"mmm")</f>
        <v>Mar</v>
      </c>
      <c r="H853">
        <v>2015</v>
      </c>
      <c r="I853">
        <v>169843757</v>
      </c>
      <c r="J853" s="2">
        <v>42082</v>
      </c>
      <c r="K853" s="23">
        <f>WEEKDAY(#REF!,1)</f>
        <v>5</v>
      </c>
      <c r="L853" s="25">
        <f>IF(#REF!&gt;=#REF!,#REF!-#REF!,"")</f>
        <v>17</v>
      </c>
      <c r="M853" s="4">
        <v>9397</v>
      </c>
      <c r="N853" s="5">
        <v>81.73</v>
      </c>
      <c r="O853" s="5">
        <v>56.67</v>
      </c>
      <c r="P853" s="5">
        <v>25.06</v>
      </c>
      <c r="Q853" s="5">
        <f>#REF!*#REF!</f>
        <v>532527.99</v>
      </c>
      <c r="R853" s="5">
        <v>235488.82</v>
      </c>
      <c r="S853" s="5">
        <f>#REF!-#REF!</f>
        <v>-297039.17</v>
      </c>
      <c r="T853" s="36">
        <f t="shared" si="13"/>
        <v>-0.55779071819304704</v>
      </c>
    </row>
    <row r="854" spans="1:20" x14ac:dyDescent="0.2">
      <c r="A854" s="25" t="s">
        <v>32</v>
      </c>
      <c r="B854" s="25" t="s">
        <v>149</v>
      </c>
      <c r="C854" s="25" t="s">
        <v>34</v>
      </c>
      <c r="D854" s="25" t="s">
        <v>23</v>
      </c>
      <c r="E854" s="25" t="s">
        <v>1917</v>
      </c>
      <c r="F854" s="2">
        <v>41648</v>
      </c>
      <c r="G854" s="23" t="str">
        <f>TEXT(Table2[[#This Row],[Order-Date]],"mmm")</f>
        <v>Jan</v>
      </c>
      <c r="H854">
        <v>2014</v>
      </c>
      <c r="I854">
        <v>274756753</v>
      </c>
      <c r="J854" s="2">
        <v>41891</v>
      </c>
      <c r="K854" s="23">
        <f>WEEKDAY(#REF!,1)</f>
        <v>3</v>
      </c>
      <c r="L854" s="25">
        <f>IF(#REF!&gt;=#REF!,#REF!-#REF!,"")</f>
        <v>243</v>
      </c>
      <c r="M854" s="4">
        <v>5484</v>
      </c>
      <c r="N854" s="5">
        <v>205.7</v>
      </c>
      <c r="O854" s="5">
        <v>117.11</v>
      </c>
      <c r="P854" s="5">
        <v>88.59</v>
      </c>
      <c r="Q854" s="5">
        <f>#REF!*#REF!</f>
        <v>642231.24</v>
      </c>
      <c r="R854" s="5">
        <v>485827.56</v>
      </c>
      <c r="S854" s="5">
        <f>#REF!-#REF!</f>
        <v>-156403.68</v>
      </c>
      <c r="T854" s="36">
        <f t="shared" si="13"/>
        <v>-0.24353172231235601</v>
      </c>
    </row>
    <row r="855" spans="1:20" x14ac:dyDescent="0.2">
      <c r="A855" s="25" t="s">
        <v>37</v>
      </c>
      <c r="B855" s="25" t="s">
        <v>106</v>
      </c>
      <c r="C855" s="25" t="s">
        <v>39</v>
      </c>
      <c r="D855" s="25" t="s">
        <v>23</v>
      </c>
      <c r="E855" s="25" t="s">
        <v>1917</v>
      </c>
      <c r="F855" s="2">
        <v>41597</v>
      </c>
      <c r="G855" s="23" t="str">
        <f>TEXT(Table2[[#This Row],[Order-Date]],"mmm")</f>
        <v>Nov</v>
      </c>
      <c r="H855">
        <v>2013</v>
      </c>
      <c r="I855">
        <v>745253551</v>
      </c>
      <c r="J855" s="2">
        <v>41620</v>
      </c>
      <c r="K855" s="23">
        <f>WEEKDAY(#REF!,1)</f>
        <v>5</v>
      </c>
      <c r="L855" s="25">
        <f>IF(#REF!&gt;=#REF!,#REF!-#REF!,"")</f>
        <v>23</v>
      </c>
      <c r="M855" s="4">
        <v>5942</v>
      </c>
      <c r="N855" s="5">
        <v>81.73</v>
      </c>
      <c r="O855" s="5">
        <v>56.67</v>
      </c>
      <c r="P855" s="5">
        <v>25.06</v>
      </c>
      <c r="Q855" s="5">
        <f>#REF!*#REF!</f>
        <v>336733.14</v>
      </c>
      <c r="R855" s="5">
        <v>148906.51999999999</v>
      </c>
      <c r="S855" s="5">
        <f>#REF!-#REF!</f>
        <v>-187826.62</v>
      </c>
      <c r="T855" s="36">
        <f t="shared" si="13"/>
        <v>-0.55779071819304704</v>
      </c>
    </row>
    <row r="856" spans="1:20" x14ac:dyDescent="0.2">
      <c r="A856" s="25" t="s">
        <v>46</v>
      </c>
      <c r="B856" s="25" t="s">
        <v>220</v>
      </c>
      <c r="C856" s="25" t="s">
        <v>34</v>
      </c>
      <c r="D856" s="25" t="s">
        <v>23</v>
      </c>
      <c r="E856" s="25" t="s">
        <v>1918</v>
      </c>
      <c r="F856" s="2">
        <v>41805</v>
      </c>
      <c r="G856" s="23" t="str">
        <f>TEXT(Table2[[#This Row],[Order-Date]],"mmm")</f>
        <v>Jun</v>
      </c>
      <c r="H856">
        <v>2014</v>
      </c>
      <c r="I856">
        <v>523570477</v>
      </c>
      <c r="J856" s="2">
        <v>41843</v>
      </c>
      <c r="K856" s="23">
        <f>WEEKDAY(#REF!,1)</f>
        <v>4</v>
      </c>
      <c r="L856" s="25">
        <f>IF(#REF!&gt;=#REF!,#REF!-#REF!,"")</f>
        <v>38</v>
      </c>
      <c r="M856" s="4">
        <v>4994</v>
      </c>
      <c r="N856" s="5">
        <v>205.7</v>
      </c>
      <c r="O856" s="5">
        <v>117.11</v>
      </c>
      <c r="P856" s="5">
        <v>88.59</v>
      </c>
      <c r="Q856" s="5">
        <f>#REF!*#REF!</f>
        <v>584847.34</v>
      </c>
      <c r="R856" s="5">
        <v>442418.46</v>
      </c>
      <c r="S856" s="5">
        <f>#REF!-#REF!</f>
        <v>-142428.88</v>
      </c>
      <c r="T856" s="36">
        <f t="shared" si="13"/>
        <v>-0.24353172231235601</v>
      </c>
    </row>
    <row r="857" spans="1:20" x14ac:dyDescent="0.2">
      <c r="A857" s="25" t="s">
        <v>32</v>
      </c>
      <c r="B857" s="25" t="s">
        <v>93</v>
      </c>
      <c r="C857" s="25" t="s">
        <v>26</v>
      </c>
      <c r="D857" s="25" t="s">
        <v>23</v>
      </c>
      <c r="E857" s="25" t="s">
        <v>1917</v>
      </c>
      <c r="F857" s="2">
        <v>42282</v>
      </c>
      <c r="G857" s="23" t="str">
        <f>TEXT(Table2[[#This Row],[Order-Date]],"mmm")</f>
        <v>Oct</v>
      </c>
      <c r="H857">
        <v>2015</v>
      </c>
      <c r="I857">
        <v>422256362</v>
      </c>
      <c r="J857" s="2">
        <v>42178</v>
      </c>
      <c r="K857" s="23">
        <f>WEEKDAY(#REF!,1)</f>
        <v>3</v>
      </c>
      <c r="L857" s="25" t="str">
        <f>IF(#REF!&gt;=#REF!,#REF!-#REF!,"")</f>
        <v/>
      </c>
      <c r="M857" s="4">
        <v>3896</v>
      </c>
      <c r="N857" s="5">
        <v>152.58000000000001</v>
      </c>
      <c r="O857" s="5">
        <v>97.44</v>
      </c>
      <c r="P857" s="5">
        <v>55.14</v>
      </c>
      <c r="Q857" s="5">
        <f>#REF!*#REF!</f>
        <v>379626.23999999999</v>
      </c>
      <c r="R857" s="5">
        <v>214825.44</v>
      </c>
      <c r="S857" s="5">
        <f>#REF!-#REF!</f>
        <v>-164800.79999999999</v>
      </c>
      <c r="T857" s="36">
        <f t="shared" si="13"/>
        <v>-0.43411330049261099</v>
      </c>
    </row>
    <row r="858" spans="1:20" x14ac:dyDescent="0.2">
      <c r="A858" s="25" t="s">
        <v>29</v>
      </c>
      <c r="B858" s="25" t="s">
        <v>193</v>
      </c>
      <c r="C858" s="25" t="s">
        <v>85</v>
      </c>
      <c r="D858" s="25" t="s">
        <v>27</v>
      </c>
      <c r="E858" s="25" t="s">
        <v>1915</v>
      </c>
      <c r="F858" s="2">
        <v>42603</v>
      </c>
      <c r="G858" s="23" t="str">
        <f>TEXT(Table2[[#This Row],[Order-Date]],"mmm")</f>
        <v>Aug</v>
      </c>
      <c r="H858">
        <v>2016</v>
      </c>
      <c r="I858">
        <v>874172532</v>
      </c>
      <c r="J858" s="2">
        <v>42410</v>
      </c>
      <c r="K858" s="23">
        <f>WEEKDAY(#REF!,1)</f>
        <v>4</v>
      </c>
      <c r="L858" s="25" t="str">
        <f>IF(#REF!&gt;=#REF!,#REF!-#REF!,"")</f>
        <v/>
      </c>
      <c r="M858" s="4">
        <v>5933</v>
      </c>
      <c r="N858" s="5">
        <v>668.27</v>
      </c>
      <c r="O858" s="5">
        <v>502.54</v>
      </c>
      <c r="P858" s="5">
        <v>165.73</v>
      </c>
      <c r="Q858" s="5">
        <f>#REF!*#REF!</f>
        <v>2981569.82</v>
      </c>
      <c r="R858" s="5">
        <v>983276.09</v>
      </c>
      <c r="S858" s="5">
        <f>#REF!-#REF!</f>
        <v>-1998293.73</v>
      </c>
      <c r="T858" s="36">
        <f t="shared" si="13"/>
        <v>-0.67021530624427905</v>
      </c>
    </row>
    <row r="859" spans="1:20" x14ac:dyDescent="0.2">
      <c r="A859" s="25" t="s">
        <v>40</v>
      </c>
      <c r="B859" s="25" t="s">
        <v>205</v>
      </c>
      <c r="C859" s="25" t="s">
        <v>85</v>
      </c>
      <c r="D859" s="25" t="s">
        <v>27</v>
      </c>
      <c r="E859" s="25" t="s">
        <v>1918</v>
      </c>
      <c r="F859" s="2">
        <v>42234</v>
      </c>
      <c r="G859" s="23" t="str">
        <f>TEXT(Table2[[#This Row],[Order-Date]],"mmm")</f>
        <v>Aug</v>
      </c>
      <c r="H859">
        <v>2015</v>
      </c>
      <c r="I859">
        <v>582492816</v>
      </c>
      <c r="J859" s="2">
        <v>42317</v>
      </c>
      <c r="K859" s="23">
        <f>WEEKDAY(#REF!,1)</f>
        <v>2</v>
      </c>
      <c r="L859" s="25">
        <f>IF(#REF!&gt;=#REF!,#REF!-#REF!,"")</f>
        <v>83</v>
      </c>
      <c r="M859" s="4">
        <v>1423</v>
      </c>
      <c r="N859" s="5">
        <v>668.27</v>
      </c>
      <c r="O859" s="5">
        <v>502.54</v>
      </c>
      <c r="P859" s="5">
        <v>165.73</v>
      </c>
      <c r="Q859" s="5">
        <f>#REF!*#REF!</f>
        <v>715114.42</v>
      </c>
      <c r="R859" s="5">
        <v>235833.79</v>
      </c>
      <c r="S859" s="5">
        <f>#REF!-#REF!</f>
        <v>-479280.63</v>
      </c>
      <c r="T859" s="36">
        <f t="shared" si="13"/>
        <v>-0.67021530624427905</v>
      </c>
    </row>
    <row r="860" spans="1:20" x14ac:dyDescent="0.2">
      <c r="A860" s="25" t="s">
        <v>29</v>
      </c>
      <c r="B860" s="25" t="s">
        <v>198</v>
      </c>
      <c r="C860" s="25" t="s">
        <v>39</v>
      </c>
      <c r="D860" s="25" t="s">
        <v>27</v>
      </c>
      <c r="E860" s="25" t="s">
        <v>1918</v>
      </c>
      <c r="F860" s="2">
        <v>40440</v>
      </c>
      <c r="G860" s="23" t="str">
        <f>TEXT(Table2[[#This Row],[Order-Date]],"mmm")</f>
        <v>Sep</v>
      </c>
      <c r="H860">
        <v>2010</v>
      </c>
      <c r="I860">
        <v>570703542</v>
      </c>
      <c r="J860" s="2">
        <v>40248</v>
      </c>
      <c r="K860" s="23">
        <f>WEEKDAY(#REF!,1)</f>
        <v>5</v>
      </c>
      <c r="L860" s="25" t="str">
        <f>IF(#REF!&gt;=#REF!,#REF!-#REF!,"")</f>
        <v/>
      </c>
      <c r="M860" s="4">
        <v>2715</v>
      </c>
      <c r="N860" s="5">
        <v>81.73</v>
      </c>
      <c r="O860" s="5">
        <v>56.67</v>
      </c>
      <c r="P860" s="5">
        <v>25.06</v>
      </c>
      <c r="Q860" s="5">
        <f>#REF!*#REF!</f>
        <v>153859.04999999999</v>
      </c>
      <c r="R860" s="5">
        <v>68037.899999999994</v>
      </c>
      <c r="S860" s="5">
        <f>#REF!-#REF!</f>
        <v>-85821.15</v>
      </c>
      <c r="T860" s="36">
        <f t="shared" si="13"/>
        <v>-0.55779071819304704</v>
      </c>
    </row>
    <row r="861" spans="1:20" x14ac:dyDescent="0.2">
      <c r="A861" s="25" t="s">
        <v>29</v>
      </c>
      <c r="B861" s="25" t="s">
        <v>154</v>
      </c>
      <c r="C861" s="25" t="s">
        <v>51</v>
      </c>
      <c r="D861" s="25" t="s">
        <v>23</v>
      </c>
      <c r="E861" s="25" t="s">
        <v>1915</v>
      </c>
      <c r="F861" s="2">
        <v>41172</v>
      </c>
      <c r="G861" s="23" t="str">
        <f>TEXT(Table2[[#This Row],[Order-Date]],"mmm")</f>
        <v>Sep</v>
      </c>
      <c r="H861">
        <v>2012</v>
      </c>
      <c r="I861">
        <v>132603538</v>
      </c>
      <c r="J861" s="2">
        <v>41071</v>
      </c>
      <c r="K861" s="23">
        <f>WEEKDAY(#REF!,1)</f>
        <v>2</v>
      </c>
      <c r="L861" s="25" t="str">
        <f>IF(#REF!&gt;=#REF!,#REF!-#REF!,"")</f>
        <v/>
      </c>
      <c r="M861" s="4">
        <v>9188</v>
      </c>
      <c r="N861" s="5">
        <v>437.2</v>
      </c>
      <c r="O861" s="5">
        <v>263.33</v>
      </c>
      <c r="P861" s="5">
        <v>173.87</v>
      </c>
      <c r="Q861" s="5">
        <f>#REF!*#REF!</f>
        <v>2419476.04</v>
      </c>
      <c r="R861" s="5">
        <v>1597517.56</v>
      </c>
      <c r="S861" s="5">
        <f>#REF!-#REF!</f>
        <v>-821958.48</v>
      </c>
      <c r="T861" s="36">
        <f t="shared" si="13"/>
        <v>-0.33972581931416901</v>
      </c>
    </row>
    <row r="862" spans="1:20" x14ac:dyDescent="0.2">
      <c r="A862" s="25" t="s">
        <v>20</v>
      </c>
      <c r="B862" s="25" t="s">
        <v>25</v>
      </c>
      <c r="C862" s="25" t="s">
        <v>34</v>
      </c>
      <c r="D862" s="25" t="s">
        <v>27</v>
      </c>
      <c r="E862" s="25" t="s">
        <v>1915</v>
      </c>
      <c r="F862" s="2">
        <v>40471</v>
      </c>
      <c r="G862" s="23" t="str">
        <f>TEXT(Table2[[#This Row],[Order-Date]],"mmm")</f>
        <v>Oct</v>
      </c>
      <c r="H862">
        <v>2010</v>
      </c>
      <c r="I862">
        <v>882304131</v>
      </c>
      <c r="J862" s="2">
        <v>40507</v>
      </c>
      <c r="K862" s="23">
        <f>WEEKDAY(#REF!,1)</f>
        <v>5</v>
      </c>
      <c r="L862" s="25">
        <f>IF(#REF!&gt;=#REF!,#REF!-#REF!,"")</f>
        <v>36</v>
      </c>
      <c r="M862" s="4">
        <v>2254</v>
      </c>
      <c r="N862" s="5">
        <v>205.7</v>
      </c>
      <c r="O862" s="5">
        <v>117.11</v>
      </c>
      <c r="P862" s="5">
        <v>88.59</v>
      </c>
      <c r="Q862" s="5">
        <f>#REF!*#REF!</f>
        <v>263965.94</v>
      </c>
      <c r="R862" s="5">
        <v>199681.86</v>
      </c>
      <c r="S862" s="5">
        <f>#REF!-#REF!</f>
        <v>-64284.08</v>
      </c>
      <c r="T862" s="36">
        <f t="shared" si="13"/>
        <v>-0.24353172231235601</v>
      </c>
    </row>
    <row r="863" spans="1:20" x14ac:dyDescent="0.2">
      <c r="A863" s="25" t="s">
        <v>37</v>
      </c>
      <c r="B863" s="25" t="s">
        <v>196</v>
      </c>
      <c r="C863" s="25" t="s">
        <v>22</v>
      </c>
      <c r="D863" s="25" t="s">
        <v>23</v>
      </c>
      <c r="E863" s="25" t="s">
        <v>1915</v>
      </c>
      <c r="F863" s="2">
        <v>41683</v>
      </c>
      <c r="G863" s="23" t="str">
        <f>TEXT(Table2[[#This Row],[Order-Date]],"mmm")</f>
        <v>Feb</v>
      </c>
      <c r="H863">
        <v>2014</v>
      </c>
      <c r="I863">
        <v>904229152</v>
      </c>
      <c r="J863" s="2">
        <v>41689</v>
      </c>
      <c r="K863" s="23">
        <f>WEEKDAY(#REF!,1)</f>
        <v>4</v>
      </c>
      <c r="L863" s="25">
        <f>IF(#REF!&gt;=#REF!,#REF!-#REF!,"")</f>
        <v>6</v>
      </c>
      <c r="M863" s="4">
        <v>355</v>
      </c>
      <c r="N863" s="5">
        <v>255.28</v>
      </c>
      <c r="O863" s="5">
        <v>159.41999999999999</v>
      </c>
      <c r="P863" s="5">
        <v>95.86</v>
      </c>
      <c r="Q863" s="5">
        <f>#REF!*#REF!</f>
        <v>56594.1</v>
      </c>
      <c r="R863" s="5">
        <v>34030.300000000003</v>
      </c>
      <c r="S863" s="5">
        <f>#REF!-#REF!</f>
        <v>-22563.8</v>
      </c>
      <c r="T863" s="36">
        <f t="shared" si="13"/>
        <v>-0.39869527035503699</v>
      </c>
    </row>
    <row r="864" spans="1:20" x14ac:dyDescent="0.2">
      <c r="A864" s="25" t="s">
        <v>37</v>
      </c>
      <c r="B864" s="25" t="s">
        <v>106</v>
      </c>
      <c r="C864" s="25" t="s">
        <v>49</v>
      </c>
      <c r="D864" s="25" t="s">
        <v>27</v>
      </c>
      <c r="E864" s="25" t="s">
        <v>1916</v>
      </c>
      <c r="F864" s="2">
        <v>40332</v>
      </c>
      <c r="G864" s="23" t="str">
        <f>TEXT(Table2[[#This Row],[Order-Date]],"mmm")</f>
        <v>Jun</v>
      </c>
      <c r="H864">
        <v>2010</v>
      </c>
      <c r="I864">
        <v>603114926</v>
      </c>
      <c r="J864" s="2">
        <v>40259</v>
      </c>
      <c r="K864" s="23">
        <f>WEEKDAY(#REF!,1)</f>
        <v>2</v>
      </c>
      <c r="L864" s="25" t="str">
        <f>IF(#REF!&gt;=#REF!,#REF!-#REF!,"")</f>
        <v/>
      </c>
      <c r="M864" s="4">
        <v>3964</v>
      </c>
      <c r="N864" s="5">
        <v>651.21</v>
      </c>
      <c r="O864" s="5">
        <v>524.96</v>
      </c>
      <c r="P864" s="5">
        <v>126.25</v>
      </c>
      <c r="Q864" s="5">
        <f>#REF!*#REF!</f>
        <v>2080941.44</v>
      </c>
      <c r="R864" s="5">
        <v>500455</v>
      </c>
      <c r="S864" s="5">
        <f>#REF!-#REF!</f>
        <v>-1580486.44</v>
      </c>
      <c r="T864" s="36">
        <f t="shared" si="13"/>
        <v>-0.75950548613227697</v>
      </c>
    </row>
    <row r="865" spans="1:20" x14ac:dyDescent="0.2">
      <c r="A865" s="25" t="s">
        <v>46</v>
      </c>
      <c r="B865" s="25" t="s">
        <v>162</v>
      </c>
      <c r="C865" s="25" t="s">
        <v>26</v>
      </c>
      <c r="D865" s="25" t="s">
        <v>23</v>
      </c>
      <c r="E865" s="25" t="s">
        <v>1917</v>
      </c>
      <c r="F865" s="2">
        <v>41659</v>
      </c>
      <c r="G865" s="23" t="str">
        <f>TEXT(Table2[[#This Row],[Order-Date]],"mmm")</f>
        <v>Jan</v>
      </c>
      <c r="H865">
        <v>2014</v>
      </c>
      <c r="I865">
        <v>454010283</v>
      </c>
      <c r="J865" s="2">
        <v>41669</v>
      </c>
      <c r="K865" s="23">
        <f>WEEKDAY(#REF!,1)</f>
        <v>5</v>
      </c>
      <c r="L865" s="25">
        <f>IF(#REF!&gt;=#REF!,#REF!-#REF!,"")</f>
        <v>10</v>
      </c>
      <c r="M865" s="4">
        <v>587</v>
      </c>
      <c r="N865" s="5">
        <v>152.58000000000001</v>
      </c>
      <c r="O865" s="5">
        <v>97.44</v>
      </c>
      <c r="P865" s="5">
        <v>55.14</v>
      </c>
      <c r="Q865" s="5">
        <f>#REF!*#REF!</f>
        <v>57197.279999999999</v>
      </c>
      <c r="R865" s="5">
        <v>32367.18</v>
      </c>
      <c r="S865" s="5">
        <f>#REF!-#REF!</f>
        <v>-24830.1</v>
      </c>
      <c r="T865" s="36">
        <f t="shared" si="13"/>
        <v>-0.43411330049261099</v>
      </c>
    </row>
    <row r="866" spans="1:20" x14ac:dyDescent="0.2">
      <c r="A866" s="25" t="s">
        <v>29</v>
      </c>
      <c r="B866" s="25" t="s">
        <v>30</v>
      </c>
      <c r="C866" s="25" t="s">
        <v>56</v>
      </c>
      <c r="D866" s="25" t="s">
        <v>27</v>
      </c>
      <c r="E866" s="25" t="s">
        <v>1916</v>
      </c>
      <c r="F866" s="2">
        <v>40702</v>
      </c>
      <c r="G866" s="23" t="str">
        <f>TEXT(Table2[[#This Row],[Order-Date]],"mmm")</f>
        <v>Jun</v>
      </c>
      <c r="H866">
        <v>2011</v>
      </c>
      <c r="I866">
        <v>552276551</v>
      </c>
      <c r="J866" s="2">
        <v>40810</v>
      </c>
      <c r="K866" s="23">
        <f>WEEKDAY(#REF!,1)</f>
        <v>7</v>
      </c>
      <c r="L866" s="25">
        <f>IF(#REF!&gt;=#REF!,#REF!-#REF!,"")</f>
        <v>108</v>
      </c>
      <c r="M866" s="4">
        <v>9759</v>
      </c>
      <c r="N866" s="5">
        <v>421.89</v>
      </c>
      <c r="O866" s="5">
        <v>364.69</v>
      </c>
      <c r="P866" s="5">
        <v>57.2</v>
      </c>
      <c r="Q866" s="5">
        <f>#REF!*#REF!</f>
        <v>3559009.71</v>
      </c>
      <c r="R866" s="5">
        <v>558214.80000000005</v>
      </c>
      <c r="S866" s="5">
        <f>#REF!-#REF!</f>
        <v>-3000794.91</v>
      </c>
      <c r="T866" s="36">
        <f t="shared" si="13"/>
        <v>-0.84315445995228799</v>
      </c>
    </row>
    <row r="867" spans="1:20" x14ac:dyDescent="0.2">
      <c r="A867" s="25" t="s">
        <v>29</v>
      </c>
      <c r="B867" s="25" t="s">
        <v>184</v>
      </c>
      <c r="C867" s="25" t="s">
        <v>26</v>
      </c>
      <c r="D867" s="25" t="s">
        <v>27</v>
      </c>
      <c r="E867" s="25" t="s">
        <v>1915</v>
      </c>
      <c r="F867" s="2">
        <v>42451</v>
      </c>
      <c r="G867" s="23" t="str">
        <f>TEXT(Table2[[#This Row],[Order-Date]],"mmm")</f>
        <v>Mar</v>
      </c>
      <c r="H867">
        <v>2016</v>
      </c>
      <c r="I867">
        <v>163587558</v>
      </c>
      <c r="J867" s="2">
        <v>42479</v>
      </c>
      <c r="K867" s="23">
        <f>WEEKDAY(#REF!,1)</f>
        <v>3</v>
      </c>
      <c r="L867" s="25">
        <f>IF(#REF!&gt;=#REF!,#REF!-#REF!,"")</f>
        <v>28</v>
      </c>
      <c r="M867" s="4">
        <v>8048</v>
      </c>
      <c r="N867" s="5">
        <v>152.58000000000001</v>
      </c>
      <c r="O867" s="5">
        <v>97.44</v>
      </c>
      <c r="P867" s="5">
        <v>55.14</v>
      </c>
      <c r="Q867" s="5">
        <f>#REF!*#REF!</f>
        <v>784197.12</v>
      </c>
      <c r="R867" s="5">
        <v>443766.72</v>
      </c>
      <c r="S867" s="5">
        <f>#REF!-#REF!</f>
        <v>-340430.4</v>
      </c>
      <c r="T867" s="36">
        <f t="shared" si="13"/>
        <v>-0.43411330049261099</v>
      </c>
    </row>
    <row r="868" spans="1:20" x14ac:dyDescent="0.2">
      <c r="A868" s="25" t="s">
        <v>20</v>
      </c>
      <c r="B868" s="25" t="s">
        <v>121</v>
      </c>
      <c r="C868" s="25" t="s">
        <v>31</v>
      </c>
      <c r="D868" s="25" t="s">
        <v>27</v>
      </c>
      <c r="E868" s="25" t="s">
        <v>1915</v>
      </c>
      <c r="F868" s="2">
        <v>40955</v>
      </c>
      <c r="G868" s="23" t="str">
        <f>TEXT(Table2[[#This Row],[Order-Date]],"mmm")</f>
        <v>Feb</v>
      </c>
      <c r="H868">
        <v>2012</v>
      </c>
      <c r="I868">
        <v>873929631</v>
      </c>
      <c r="J868" s="2">
        <v>40964</v>
      </c>
      <c r="K868" s="23">
        <f>WEEKDAY(#REF!,1)</f>
        <v>7</v>
      </c>
      <c r="L868" s="25">
        <f>IF(#REF!&gt;=#REF!,#REF!-#REF!,"")</f>
        <v>9</v>
      </c>
      <c r="M868" s="4">
        <v>4053</v>
      </c>
      <c r="N868" s="5">
        <v>47.45</v>
      </c>
      <c r="O868" s="5">
        <v>31.79</v>
      </c>
      <c r="P868" s="5">
        <v>15.66</v>
      </c>
      <c r="Q868" s="5">
        <f>#REF!*#REF!</f>
        <v>128844.87</v>
      </c>
      <c r="R868" s="5">
        <v>63469.98</v>
      </c>
      <c r="S868" s="5">
        <f>#REF!-#REF!</f>
        <v>-65374.89</v>
      </c>
      <c r="T868" s="36">
        <f t="shared" si="13"/>
        <v>-0.50739226171752105</v>
      </c>
    </row>
    <row r="869" spans="1:20" x14ac:dyDescent="0.2">
      <c r="A869" s="25" t="s">
        <v>46</v>
      </c>
      <c r="B869" s="25" t="s">
        <v>84</v>
      </c>
      <c r="C869" s="25" t="s">
        <v>34</v>
      </c>
      <c r="D869" s="25" t="s">
        <v>23</v>
      </c>
      <c r="E869" s="25" t="s">
        <v>1916</v>
      </c>
      <c r="F869" s="2">
        <v>40569</v>
      </c>
      <c r="G869" s="23" t="str">
        <f>TEXT(Table2[[#This Row],[Order-Date]],"mmm")</f>
        <v>Jan</v>
      </c>
      <c r="H869">
        <v>2011</v>
      </c>
      <c r="I869">
        <v>739601600</v>
      </c>
      <c r="J869" s="2">
        <v>40819</v>
      </c>
      <c r="K869" s="23">
        <f>WEEKDAY(#REF!,1)</f>
        <v>2</v>
      </c>
      <c r="L869" s="25">
        <f>IF(#REF!&gt;=#REF!,#REF!-#REF!,"")</f>
        <v>250</v>
      </c>
      <c r="M869" s="4">
        <v>3404</v>
      </c>
      <c r="N869" s="5">
        <v>205.7</v>
      </c>
      <c r="O869" s="5">
        <v>117.11</v>
      </c>
      <c r="P869" s="5">
        <v>88.59</v>
      </c>
      <c r="Q869" s="5">
        <f>#REF!*#REF!</f>
        <v>398642.44</v>
      </c>
      <c r="R869" s="5">
        <v>301560.36</v>
      </c>
      <c r="S869" s="5">
        <f>#REF!-#REF!</f>
        <v>-97082.08</v>
      </c>
      <c r="T869" s="36">
        <f t="shared" si="13"/>
        <v>-0.24353172231235601</v>
      </c>
    </row>
    <row r="870" spans="1:20" x14ac:dyDescent="0.2">
      <c r="A870" s="25" t="s">
        <v>46</v>
      </c>
      <c r="B870" s="25" t="s">
        <v>97</v>
      </c>
      <c r="C870" s="25" t="s">
        <v>51</v>
      </c>
      <c r="D870" s="25" t="s">
        <v>23</v>
      </c>
      <c r="E870" s="25" t="s">
        <v>1915</v>
      </c>
      <c r="F870" s="2">
        <v>40446</v>
      </c>
      <c r="G870" s="23" t="str">
        <f>TEXT(Table2[[#This Row],[Order-Date]],"mmm")</f>
        <v>Sep</v>
      </c>
      <c r="H870">
        <v>2010</v>
      </c>
      <c r="I870">
        <v>137214791</v>
      </c>
      <c r="J870" s="2">
        <v>40220</v>
      </c>
      <c r="K870" s="23">
        <f>WEEKDAY(#REF!,1)</f>
        <v>5</v>
      </c>
      <c r="L870" s="25" t="str">
        <f>IF(#REF!&gt;=#REF!,#REF!-#REF!,"")</f>
        <v/>
      </c>
      <c r="M870" s="4">
        <v>3761</v>
      </c>
      <c r="N870" s="5">
        <v>437.2</v>
      </c>
      <c r="O870" s="5">
        <v>263.33</v>
      </c>
      <c r="P870" s="5">
        <v>173.87</v>
      </c>
      <c r="Q870" s="5">
        <f>#REF!*#REF!</f>
        <v>990384.13</v>
      </c>
      <c r="R870" s="5">
        <v>653925.06999999995</v>
      </c>
      <c r="S870" s="5">
        <f>#REF!-#REF!</f>
        <v>-336459.06</v>
      </c>
      <c r="T870" s="36">
        <f t="shared" si="13"/>
        <v>-0.33972581931416901</v>
      </c>
    </row>
    <row r="871" spans="1:20" x14ac:dyDescent="0.2">
      <c r="A871" s="25" t="s">
        <v>46</v>
      </c>
      <c r="B871" s="25" t="s">
        <v>142</v>
      </c>
      <c r="C871" s="25" t="s">
        <v>65</v>
      </c>
      <c r="D871" s="25" t="s">
        <v>27</v>
      </c>
      <c r="E871" s="25" t="s">
        <v>1918</v>
      </c>
      <c r="F871" s="2">
        <v>41512</v>
      </c>
      <c r="G871" s="23" t="str">
        <f>TEXT(Table2[[#This Row],[Order-Date]],"mmm")</f>
        <v>Aug</v>
      </c>
      <c r="H871">
        <v>2013</v>
      </c>
      <c r="I871">
        <v>413693034</v>
      </c>
      <c r="J871" s="2">
        <v>41560</v>
      </c>
      <c r="K871" s="23">
        <f>WEEKDAY(#REF!,1)</f>
        <v>1</v>
      </c>
      <c r="L871" s="25">
        <f>IF(#REF!&gt;=#REF!,#REF!-#REF!,"")</f>
        <v>48</v>
      </c>
      <c r="M871" s="4">
        <v>9817</v>
      </c>
      <c r="N871" s="5">
        <v>9.33</v>
      </c>
      <c r="O871" s="5">
        <v>6.92</v>
      </c>
      <c r="P871" s="5">
        <v>2.41</v>
      </c>
      <c r="Q871" s="5">
        <f>#REF!*#REF!</f>
        <v>67933.64</v>
      </c>
      <c r="R871" s="5">
        <v>23658.97</v>
      </c>
      <c r="S871" s="5">
        <f>#REF!-#REF!</f>
        <v>-44274.67</v>
      </c>
      <c r="T871" s="36">
        <f t="shared" si="13"/>
        <v>-0.65173410404624299</v>
      </c>
    </row>
    <row r="872" spans="1:20" x14ac:dyDescent="0.2">
      <c r="A872" s="25" t="s">
        <v>32</v>
      </c>
      <c r="B872" s="25" t="s">
        <v>81</v>
      </c>
      <c r="C872" s="25" t="s">
        <v>65</v>
      </c>
      <c r="D872" s="25" t="s">
        <v>27</v>
      </c>
      <c r="E872" s="25" t="s">
        <v>1917</v>
      </c>
      <c r="F872" s="2">
        <v>42196</v>
      </c>
      <c r="G872" s="23" t="str">
        <f>TEXT(Table2[[#This Row],[Order-Date]],"mmm")</f>
        <v>Jul</v>
      </c>
      <c r="H872">
        <v>2015</v>
      </c>
      <c r="I872">
        <v>736272656</v>
      </c>
      <c r="J872" s="2">
        <v>42350</v>
      </c>
      <c r="K872" s="23">
        <f>WEEKDAY(#REF!,1)</f>
        <v>7</v>
      </c>
      <c r="L872" s="25">
        <f>IF(#REF!&gt;=#REF!,#REF!-#REF!,"")</f>
        <v>154</v>
      </c>
      <c r="M872" s="4">
        <v>8296</v>
      </c>
      <c r="N872" s="5">
        <v>9.33</v>
      </c>
      <c r="O872" s="5">
        <v>6.92</v>
      </c>
      <c r="P872" s="5">
        <v>2.41</v>
      </c>
      <c r="Q872" s="5">
        <f>#REF!*#REF!</f>
        <v>57408.32</v>
      </c>
      <c r="R872" s="5">
        <v>19993.36</v>
      </c>
      <c r="S872" s="5">
        <f>#REF!-#REF!</f>
        <v>-37414.959999999999</v>
      </c>
      <c r="T872" s="36">
        <f t="shared" si="13"/>
        <v>-0.65173410404624299</v>
      </c>
    </row>
    <row r="873" spans="1:20" x14ac:dyDescent="0.2">
      <c r="A873" s="25" t="s">
        <v>46</v>
      </c>
      <c r="B873" s="25" t="s">
        <v>97</v>
      </c>
      <c r="C873" s="25" t="s">
        <v>22</v>
      </c>
      <c r="D873" s="25" t="s">
        <v>27</v>
      </c>
      <c r="E873" s="25" t="s">
        <v>1916</v>
      </c>
      <c r="F873" s="2">
        <v>40408</v>
      </c>
      <c r="G873" s="23" t="str">
        <f>TEXT(Table2[[#This Row],[Order-Date]],"mmm")</f>
        <v>Aug</v>
      </c>
      <c r="H873">
        <v>2010</v>
      </c>
      <c r="I873">
        <v>342502486</v>
      </c>
      <c r="J873" s="2">
        <v>40408</v>
      </c>
      <c r="K873" s="23">
        <f>WEEKDAY(#REF!,1)</f>
        <v>4</v>
      </c>
      <c r="L873" s="25">
        <f>IF(#REF!&gt;=#REF!,#REF!-#REF!,"")</f>
        <v>0</v>
      </c>
      <c r="M873" s="4">
        <v>2952</v>
      </c>
      <c r="N873" s="5">
        <v>255.28</v>
      </c>
      <c r="O873" s="5">
        <v>159.41999999999999</v>
      </c>
      <c r="P873" s="5">
        <v>95.86</v>
      </c>
      <c r="Q873" s="5">
        <f>#REF!*#REF!</f>
        <v>470607.84</v>
      </c>
      <c r="R873" s="5">
        <v>282978.71999999997</v>
      </c>
      <c r="S873" s="5">
        <f>#REF!-#REF!</f>
        <v>-187629.12</v>
      </c>
      <c r="T873" s="36">
        <f t="shared" si="13"/>
        <v>-0.39869527035503699</v>
      </c>
    </row>
    <row r="874" spans="1:20" x14ac:dyDescent="0.2">
      <c r="A874" s="25" t="s">
        <v>20</v>
      </c>
      <c r="B874" s="25" t="s">
        <v>94</v>
      </c>
      <c r="C874" s="25" t="s">
        <v>51</v>
      </c>
      <c r="D874" s="25" t="s">
        <v>27</v>
      </c>
      <c r="E874" s="25" t="s">
        <v>1916</v>
      </c>
      <c r="F874" s="2">
        <v>42033</v>
      </c>
      <c r="G874" s="23" t="str">
        <f>TEXT(Table2[[#This Row],[Order-Date]],"mmm")</f>
        <v>Jan</v>
      </c>
      <c r="H874">
        <v>2015</v>
      </c>
      <c r="I874">
        <v>790243852</v>
      </c>
      <c r="J874" s="2">
        <v>42279</v>
      </c>
      <c r="K874" s="23">
        <f>WEEKDAY(#REF!,1)</f>
        <v>6</v>
      </c>
      <c r="L874" s="25">
        <f>IF(#REF!&gt;=#REF!,#REF!-#REF!,"")</f>
        <v>246</v>
      </c>
      <c r="M874" s="4">
        <v>9572</v>
      </c>
      <c r="N874" s="5">
        <v>437.2</v>
      </c>
      <c r="O874" s="5">
        <v>263.33</v>
      </c>
      <c r="P874" s="5">
        <v>173.87</v>
      </c>
      <c r="Q874" s="5">
        <f>#REF!*#REF!</f>
        <v>2520594.7599999998</v>
      </c>
      <c r="R874" s="5">
        <v>1664283.64</v>
      </c>
      <c r="S874" s="5">
        <f>#REF!-#REF!</f>
        <v>-856311.12</v>
      </c>
      <c r="T874" s="36">
        <f t="shared" si="13"/>
        <v>-0.33972581931416901</v>
      </c>
    </row>
    <row r="875" spans="1:20" x14ac:dyDescent="0.2">
      <c r="A875" s="25" t="s">
        <v>32</v>
      </c>
      <c r="B875" s="25" t="s">
        <v>52</v>
      </c>
      <c r="C875" s="25" t="s">
        <v>39</v>
      </c>
      <c r="D875" s="25" t="s">
        <v>23</v>
      </c>
      <c r="E875" s="25" t="s">
        <v>1915</v>
      </c>
      <c r="F875" s="2">
        <v>41521</v>
      </c>
      <c r="G875" s="23" t="str">
        <f>TEXT(Table2[[#This Row],[Order-Date]],"mmm")</f>
        <v>Sep</v>
      </c>
      <c r="H875">
        <v>2013</v>
      </c>
      <c r="I875">
        <v>107670581</v>
      </c>
      <c r="J875" s="2">
        <v>41279</v>
      </c>
      <c r="K875" s="23">
        <f>WEEKDAY(#REF!,1)</f>
        <v>7</v>
      </c>
      <c r="L875" s="25" t="str">
        <f>IF(#REF!&gt;=#REF!,#REF!-#REF!,"")</f>
        <v/>
      </c>
      <c r="M875" s="4">
        <v>972</v>
      </c>
      <c r="N875" s="5">
        <v>81.73</v>
      </c>
      <c r="O875" s="5">
        <v>56.67</v>
      </c>
      <c r="P875" s="5">
        <v>25.06</v>
      </c>
      <c r="Q875" s="5">
        <f>#REF!*#REF!</f>
        <v>55083.24</v>
      </c>
      <c r="R875" s="5">
        <v>24358.32</v>
      </c>
      <c r="S875" s="5">
        <f>#REF!-#REF!</f>
        <v>-30724.92</v>
      </c>
      <c r="T875" s="36">
        <f t="shared" si="13"/>
        <v>-0.55779071819304704</v>
      </c>
    </row>
    <row r="876" spans="1:20" x14ac:dyDescent="0.2">
      <c r="A876" s="25" t="s">
        <v>40</v>
      </c>
      <c r="B876" s="25" t="s">
        <v>201</v>
      </c>
      <c r="C876" s="25" t="s">
        <v>85</v>
      </c>
      <c r="D876" s="25" t="s">
        <v>23</v>
      </c>
      <c r="E876" s="25" t="s">
        <v>1917</v>
      </c>
      <c r="F876" s="2">
        <v>41298</v>
      </c>
      <c r="G876" s="23" t="str">
        <f>TEXT(Table2[[#This Row],[Order-Date]],"mmm")</f>
        <v>Jan</v>
      </c>
      <c r="H876">
        <v>2013</v>
      </c>
      <c r="I876">
        <v>443269002</v>
      </c>
      <c r="J876" s="2">
        <v>41346</v>
      </c>
      <c r="K876" s="23">
        <f>WEEKDAY(#REF!,1)</f>
        <v>4</v>
      </c>
      <c r="L876" s="25">
        <f>IF(#REF!&gt;=#REF!,#REF!-#REF!,"")</f>
        <v>48</v>
      </c>
      <c r="M876" s="4">
        <v>2003</v>
      </c>
      <c r="N876" s="5">
        <v>668.27</v>
      </c>
      <c r="O876" s="5">
        <v>502.54</v>
      </c>
      <c r="P876" s="5">
        <v>165.73</v>
      </c>
      <c r="Q876" s="5">
        <f>#REF!*#REF!</f>
        <v>1006587.62</v>
      </c>
      <c r="R876" s="5">
        <v>331957.19</v>
      </c>
      <c r="S876" s="5">
        <f>#REF!-#REF!</f>
        <v>-674630.43</v>
      </c>
      <c r="T876" s="36">
        <f t="shared" si="13"/>
        <v>-0.67021530624427905</v>
      </c>
    </row>
    <row r="877" spans="1:20" x14ac:dyDescent="0.2">
      <c r="A877" s="25" t="s">
        <v>29</v>
      </c>
      <c r="B877" s="25" t="s">
        <v>197</v>
      </c>
      <c r="C877" s="25" t="s">
        <v>22</v>
      </c>
      <c r="D877" s="25" t="s">
        <v>27</v>
      </c>
      <c r="E877" s="25" t="s">
        <v>1915</v>
      </c>
      <c r="F877" s="2">
        <v>41183</v>
      </c>
      <c r="G877" s="23" t="str">
        <f>TEXT(Table2[[#This Row],[Order-Date]],"mmm")</f>
        <v>Oct</v>
      </c>
      <c r="H877">
        <v>2012</v>
      </c>
      <c r="I877">
        <v>415837943</v>
      </c>
      <c r="J877" s="2">
        <v>40962</v>
      </c>
      <c r="K877" s="23">
        <f>WEEKDAY(#REF!,1)</f>
        <v>5</v>
      </c>
      <c r="L877" s="25" t="str">
        <f>IF(#REF!&gt;=#REF!,#REF!-#REF!,"")</f>
        <v/>
      </c>
      <c r="M877" s="4">
        <v>4543</v>
      </c>
      <c r="N877" s="5">
        <v>255.28</v>
      </c>
      <c r="O877" s="5">
        <v>159.41999999999999</v>
      </c>
      <c r="P877" s="5">
        <v>95.86</v>
      </c>
      <c r="Q877" s="5">
        <f>#REF!*#REF!</f>
        <v>724245.06</v>
      </c>
      <c r="R877" s="5">
        <v>435491.98</v>
      </c>
      <c r="S877" s="5">
        <f>#REF!-#REF!</f>
        <v>-288753.08</v>
      </c>
      <c r="T877" s="36">
        <f t="shared" si="13"/>
        <v>-0.39869527035503699</v>
      </c>
    </row>
    <row r="878" spans="1:20" x14ac:dyDescent="0.2">
      <c r="A878" s="25" t="s">
        <v>40</v>
      </c>
      <c r="B878" s="25" t="s">
        <v>205</v>
      </c>
      <c r="C878" s="25" t="s">
        <v>31</v>
      </c>
      <c r="D878" s="25" t="s">
        <v>27</v>
      </c>
      <c r="E878" s="25" t="s">
        <v>1916</v>
      </c>
      <c r="F878" s="2">
        <v>42587</v>
      </c>
      <c r="G878" s="23" t="str">
        <f>TEXT(Table2[[#This Row],[Order-Date]],"mmm")</f>
        <v>Aug</v>
      </c>
      <c r="H878">
        <v>2016</v>
      </c>
      <c r="I878">
        <v>964488732</v>
      </c>
      <c r="J878" s="2">
        <v>42527</v>
      </c>
      <c r="K878" s="23">
        <f>WEEKDAY(#REF!,1)</f>
        <v>2</v>
      </c>
      <c r="L878" s="25" t="str">
        <f>IF(#REF!&gt;=#REF!,#REF!-#REF!,"")</f>
        <v/>
      </c>
      <c r="M878" s="4">
        <v>2504</v>
      </c>
      <c r="N878" s="5">
        <v>47.45</v>
      </c>
      <c r="O878" s="5">
        <v>31.79</v>
      </c>
      <c r="P878" s="5">
        <v>15.66</v>
      </c>
      <c r="Q878" s="5">
        <f>#REF!*#REF!</f>
        <v>79602.16</v>
      </c>
      <c r="R878" s="5">
        <v>39212.639999999999</v>
      </c>
      <c r="S878" s="5">
        <f>#REF!-#REF!</f>
        <v>-40389.519999999997</v>
      </c>
      <c r="T878" s="36">
        <f t="shared" si="13"/>
        <v>-0.50739226171752105</v>
      </c>
    </row>
    <row r="879" spans="1:20" x14ac:dyDescent="0.2">
      <c r="A879" s="25" t="s">
        <v>29</v>
      </c>
      <c r="B879" s="25" t="s">
        <v>154</v>
      </c>
      <c r="C879" s="25" t="s">
        <v>22</v>
      </c>
      <c r="D879" s="25" t="s">
        <v>27</v>
      </c>
      <c r="E879" s="25" t="s">
        <v>1917</v>
      </c>
      <c r="F879" s="2">
        <v>41776</v>
      </c>
      <c r="G879" s="23" t="str">
        <f>TEXT(Table2[[#This Row],[Order-Date]],"mmm")</f>
        <v>May</v>
      </c>
      <c r="H879">
        <v>2014</v>
      </c>
      <c r="I879">
        <v>398645198</v>
      </c>
      <c r="J879" s="2">
        <v>41785</v>
      </c>
      <c r="K879" s="23">
        <f>WEEKDAY(#REF!,1)</f>
        <v>2</v>
      </c>
      <c r="L879" s="25">
        <f>IF(#REF!&gt;=#REF!,#REF!-#REF!,"")</f>
        <v>9</v>
      </c>
      <c r="M879" s="4">
        <v>6828</v>
      </c>
      <c r="N879" s="5">
        <v>255.28</v>
      </c>
      <c r="O879" s="5">
        <v>159.41999999999999</v>
      </c>
      <c r="P879" s="5">
        <v>95.86</v>
      </c>
      <c r="Q879" s="5">
        <f>#REF!*#REF!</f>
        <v>1088519.76</v>
      </c>
      <c r="R879" s="5">
        <v>654532.07999999996</v>
      </c>
      <c r="S879" s="5">
        <f>#REF!-#REF!</f>
        <v>-433987.68</v>
      </c>
      <c r="T879" s="36">
        <f t="shared" si="13"/>
        <v>-0.39869527035503699</v>
      </c>
    </row>
    <row r="880" spans="1:20" x14ac:dyDescent="0.2">
      <c r="A880" s="25" t="s">
        <v>46</v>
      </c>
      <c r="B880" s="25" t="s">
        <v>120</v>
      </c>
      <c r="C880" s="25" t="s">
        <v>65</v>
      </c>
      <c r="D880" s="25" t="s">
        <v>23</v>
      </c>
      <c r="E880" s="25" t="s">
        <v>1918</v>
      </c>
      <c r="F880" s="2">
        <v>40413</v>
      </c>
      <c r="G880" s="23" t="str">
        <f>TEXT(Table2[[#This Row],[Order-Date]],"mmm")</f>
        <v>Aug</v>
      </c>
      <c r="H880">
        <v>2010</v>
      </c>
      <c r="I880">
        <v>248043668</v>
      </c>
      <c r="J880" s="2">
        <v>40419</v>
      </c>
      <c r="K880" s="23">
        <f>WEEKDAY(#REF!,1)</f>
        <v>1</v>
      </c>
      <c r="L880" s="25">
        <f>IF(#REF!&gt;=#REF!,#REF!-#REF!,"")</f>
        <v>6</v>
      </c>
      <c r="M880" s="4">
        <v>488</v>
      </c>
      <c r="N880" s="5">
        <v>9.33</v>
      </c>
      <c r="O880" s="5">
        <v>6.92</v>
      </c>
      <c r="P880" s="5">
        <v>2.41</v>
      </c>
      <c r="Q880" s="5">
        <f>#REF!*#REF!</f>
        <v>3376.96</v>
      </c>
      <c r="R880" s="5">
        <v>1176.08</v>
      </c>
      <c r="S880" s="5">
        <f>#REF!-#REF!</f>
        <v>-2200.88</v>
      </c>
      <c r="T880" s="36">
        <f t="shared" si="13"/>
        <v>-0.65173410404624299</v>
      </c>
    </row>
    <row r="881" spans="1:20" x14ac:dyDescent="0.2">
      <c r="A881" s="25" t="s">
        <v>59</v>
      </c>
      <c r="B881" s="25" t="s">
        <v>225</v>
      </c>
      <c r="C881" s="25" t="s">
        <v>51</v>
      </c>
      <c r="D881" s="25" t="s">
        <v>23</v>
      </c>
      <c r="E881" s="25" t="s">
        <v>1918</v>
      </c>
      <c r="F881" s="2">
        <v>41840</v>
      </c>
      <c r="G881" s="23" t="str">
        <f>TEXT(Table2[[#This Row],[Order-Date]],"mmm")</f>
        <v>Jul</v>
      </c>
      <c r="H881">
        <v>2014</v>
      </c>
      <c r="I881">
        <v>312732970</v>
      </c>
      <c r="J881" s="2">
        <v>41868</v>
      </c>
      <c r="K881" s="23">
        <f>WEEKDAY(#REF!,1)</f>
        <v>1</v>
      </c>
      <c r="L881" s="25">
        <f>IF(#REF!&gt;=#REF!,#REF!-#REF!,"")</f>
        <v>28</v>
      </c>
      <c r="M881" s="4">
        <v>3490</v>
      </c>
      <c r="N881" s="5">
        <v>437.2</v>
      </c>
      <c r="O881" s="5">
        <v>263.33</v>
      </c>
      <c r="P881" s="5">
        <v>173.87</v>
      </c>
      <c r="Q881" s="5">
        <f>#REF!*#REF!</f>
        <v>919021.7</v>
      </c>
      <c r="R881" s="5">
        <v>606806.30000000005</v>
      </c>
      <c r="S881" s="5">
        <f>#REF!-#REF!</f>
        <v>-312215.40000000002</v>
      </c>
      <c r="T881" s="36">
        <f t="shared" si="13"/>
        <v>-0.33972581931416901</v>
      </c>
    </row>
    <row r="882" spans="1:20" x14ac:dyDescent="0.2">
      <c r="A882" s="25" t="s">
        <v>29</v>
      </c>
      <c r="B882" s="25" t="s">
        <v>111</v>
      </c>
      <c r="C882" s="25" t="s">
        <v>39</v>
      </c>
      <c r="D882" s="25" t="s">
        <v>27</v>
      </c>
      <c r="E882" s="25" t="s">
        <v>1917</v>
      </c>
      <c r="F882" s="2">
        <v>41316</v>
      </c>
      <c r="G882" s="23" t="str">
        <f>TEXT(Table2[[#This Row],[Order-Date]],"mmm")</f>
        <v>Feb</v>
      </c>
      <c r="H882">
        <v>2013</v>
      </c>
      <c r="I882">
        <v>913074433</v>
      </c>
      <c r="J882" s="2">
        <v>41625</v>
      </c>
      <c r="K882" s="23">
        <f>WEEKDAY(#REF!,1)</f>
        <v>3</v>
      </c>
      <c r="L882" s="25">
        <f>IF(#REF!&gt;=#REF!,#REF!-#REF!,"")</f>
        <v>309</v>
      </c>
      <c r="M882" s="4">
        <v>7870</v>
      </c>
      <c r="N882" s="5">
        <v>81.73</v>
      </c>
      <c r="O882" s="5">
        <v>56.67</v>
      </c>
      <c r="P882" s="5">
        <v>25.06</v>
      </c>
      <c r="Q882" s="5">
        <f>#REF!*#REF!</f>
        <v>445992.9</v>
      </c>
      <c r="R882" s="5">
        <v>197222.2</v>
      </c>
      <c r="S882" s="5">
        <f>#REF!-#REF!</f>
        <v>-248770.7</v>
      </c>
      <c r="T882" s="36">
        <f t="shared" si="13"/>
        <v>-0.55779071819304704</v>
      </c>
    </row>
    <row r="883" spans="1:20" x14ac:dyDescent="0.2">
      <c r="A883" s="25" t="s">
        <v>37</v>
      </c>
      <c r="B883" s="25" t="s">
        <v>106</v>
      </c>
      <c r="C883" s="25" t="s">
        <v>85</v>
      </c>
      <c r="D883" s="25" t="s">
        <v>27</v>
      </c>
      <c r="E883" s="25" t="s">
        <v>1918</v>
      </c>
      <c r="F883" s="2">
        <v>42460</v>
      </c>
      <c r="G883" s="23" t="str">
        <f>TEXT(Table2[[#This Row],[Order-Date]],"mmm")</f>
        <v>Mar</v>
      </c>
      <c r="H883">
        <v>2016</v>
      </c>
      <c r="I883">
        <v>639741885</v>
      </c>
      <c r="J883" s="2">
        <v>42478</v>
      </c>
      <c r="K883" s="23">
        <f>WEEKDAY(#REF!,1)</f>
        <v>2</v>
      </c>
      <c r="L883" s="25">
        <f>IF(#REF!&gt;=#REF!,#REF!-#REF!,"")</f>
        <v>18</v>
      </c>
      <c r="M883" s="4">
        <v>2695</v>
      </c>
      <c r="N883" s="5">
        <v>668.27</v>
      </c>
      <c r="O883" s="5">
        <v>502.54</v>
      </c>
      <c r="P883" s="5">
        <v>165.73</v>
      </c>
      <c r="Q883" s="5">
        <f>#REF!*#REF!</f>
        <v>1354345.3</v>
      </c>
      <c r="R883" s="5">
        <v>446642.35</v>
      </c>
      <c r="S883" s="5">
        <f>#REF!-#REF!</f>
        <v>-907702.95</v>
      </c>
      <c r="T883" s="36">
        <f t="shared" si="13"/>
        <v>-0.67021530624427905</v>
      </c>
    </row>
    <row r="884" spans="1:20" x14ac:dyDescent="0.2">
      <c r="A884" s="25" t="s">
        <v>46</v>
      </c>
      <c r="B884" s="25" t="s">
        <v>83</v>
      </c>
      <c r="C884" s="25" t="s">
        <v>49</v>
      </c>
      <c r="D884" s="25" t="s">
        <v>23</v>
      </c>
      <c r="E884" s="25" t="s">
        <v>1918</v>
      </c>
      <c r="F884" s="2">
        <v>42253</v>
      </c>
      <c r="G884" s="23" t="str">
        <f>TEXT(Table2[[#This Row],[Order-Date]],"mmm")</f>
        <v>Sep</v>
      </c>
      <c r="H884">
        <v>2015</v>
      </c>
      <c r="I884">
        <v>403721654</v>
      </c>
      <c r="J884" s="2">
        <v>42184</v>
      </c>
      <c r="K884" s="23">
        <f>WEEKDAY(#REF!,1)</f>
        <v>2</v>
      </c>
      <c r="L884" s="25" t="str">
        <f>IF(#REF!&gt;=#REF!,#REF!-#REF!,"")</f>
        <v/>
      </c>
      <c r="M884" s="4">
        <v>9064</v>
      </c>
      <c r="N884" s="5">
        <v>651.21</v>
      </c>
      <c r="O884" s="5">
        <v>524.96</v>
      </c>
      <c r="P884" s="5">
        <v>126.25</v>
      </c>
      <c r="Q884" s="5">
        <f>#REF!*#REF!</f>
        <v>4758237.4400000004</v>
      </c>
      <c r="R884" s="5">
        <v>1144330</v>
      </c>
      <c r="S884" s="5">
        <f>#REF!-#REF!</f>
        <v>-3613907.44</v>
      </c>
      <c r="T884" s="36">
        <f t="shared" si="13"/>
        <v>-0.75950548613227697</v>
      </c>
    </row>
    <row r="885" spans="1:20" x14ac:dyDescent="0.2">
      <c r="A885" s="25" t="s">
        <v>32</v>
      </c>
      <c r="B885" s="25" t="s">
        <v>127</v>
      </c>
      <c r="C885" s="25" t="s">
        <v>42</v>
      </c>
      <c r="D885" s="25" t="s">
        <v>27</v>
      </c>
      <c r="E885" s="25" t="s">
        <v>1917</v>
      </c>
      <c r="F885" s="2">
        <v>42913</v>
      </c>
      <c r="G885" s="23" t="str">
        <f>TEXT(Table2[[#This Row],[Order-Date]],"mmm")</f>
        <v>Jun</v>
      </c>
      <c r="H885">
        <v>2017</v>
      </c>
      <c r="I885">
        <v>286312568</v>
      </c>
      <c r="J885" s="2">
        <v>42985</v>
      </c>
      <c r="K885" s="23">
        <f>WEEKDAY(#REF!,1)</f>
        <v>5</v>
      </c>
      <c r="L885" s="25">
        <f>IF(#REF!&gt;=#REF!,#REF!-#REF!,"")</f>
        <v>72</v>
      </c>
      <c r="M885" s="4">
        <v>5106</v>
      </c>
      <c r="N885" s="5">
        <v>109.28</v>
      </c>
      <c r="O885" s="5">
        <v>35.840000000000003</v>
      </c>
      <c r="P885" s="5">
        <v>73.44</v>
      </c>
      <c r="Q885" s="5">
        <f>#REF!*#REF!</f>
        <v>182999.04000000001</v>
      </c>
      <c r="R885" s="5">
        <v>374984.64</v>
      </c>
      <c r="S885" s="5">
        <f>#REF!-#REF!</f>
        <v>191985.6</v>
      </c>
      <c r="T885" s="36">
        <f t="shared" si="13"/>
        <v>1.0491071428571399</v>
      </c>
    </row>
    <row r="886" spans="1:20" x14ac:dyDescent="0.2">
      <c r="A886" s="25" t="s">
        <v>29</v>
      </c>
      <c r="B886" s="25" t="s">
        <v>197</v>
      </c>
      <c r="C886" s="25" t="s">
        <v>65</v>
      </c>
      <c r="D886" s="25" t="s">
        <v>27</v>
      </c>
      <c r="E886" s="25" t="s">
        <v>1917</v>
      </c>
      <c r="F886" s="2">
        <v>41786</v>
      </c>
      <c r="G886" s="23" t="str">
        <f>TEXT(Table2[[#This Row],[Order-Date]],"mmm")</f>
        <v>May</v>
      </c>
      <c r="H886">
        <v>2014</v>
      </c>
      <c r="I886">
        <v>889125955</v>
      </c>
      <c r="J886" s="2">
        <v>41805</v>
      </c>
      <c r="K886" s="23">
        <f>WEEKDAY(#REF!,1)</f>
        <v>1</v>
      </c>
      <c r="L886" s="25">
        <f>IF(#REF!&gt;=#REF!,#REF!-#REF!,"")</f>
        <v>19</v>
      </c>
      <c r="M886" s="4">
        <v>983</v>
      </c>
      <c r="N886" s="5">
        <v>9.33</v>
      </c>
      <c r="O886" s="5">
        <v>6.92</v>
      </c>
      <c r="P886" s="5">
        <v>2.41</v>
      </c>
      <c r="Q886" s="5">
        <f>#REF!*#REF!</f>
        <v>6802.36</v>
      </c>
      <c r="R886" s="5">
        <v>2369.0300000000002</v>
      </c>
      <c r="S886" s="5">
        <f>#REF!-#REF!</f>
        <v>-4433.33</v>
      </c>
      <c r="T886" s="36">
        <f t="shared" si="13"/>
        <v>-0.65173410404624299</v>
      </c>
    </row>
    <row r="887" spans="1:20" x14ac:dyDescent="0.2">
      <c r="A887" s="25" t="s">
        <v>40</v>
      </c>
      <c r="B887" s="25" t="s">
        <v>74</v>
      </c>
      <c r="C887" s="25" t="s">
        <v>31</v>
      </c>
      <c r="D887" s="25" t="s">
        <v>27</v>
      </c>
      <c r="E887" s="25" t="s">
        <v>1915</v>
      </c>
      <c r="F887" s="2">
        <v>40459</v>
      </c>
      <c r="G887" s="23" t="str">
        <f>TEXT(Table2[[#This Row],[Order-Date]],"mmm")</f>
        <v>Oct</v>
      </c>
      <c r="H887">
        <v>2010</v>
      </c>
      <c r="I887">
        <v>184085643</v>
      </c>
      <c r="J887" s="2">
        <v>40404</v>
      </c>
      <c r="K887" s="23">
        <f>WEEKDAY(#REF!,1)</f>
        <v>7</v>
      </c>
      <c r="L887" s="25" t="str">
        <f>IF(#REF!&gt;=#REF!,#REF!-#REF!,"")</f>
        <v/>
      </c>
      <c r="M887" s="4">
        <v>3887</v>
      </c>
      <c r="N887" s="5">
        <v>47.45</v>
      </c>
      <c r="O887" s="5">
        <v>31.79</v>
      </c>
      <c r="P887" s="5">
        <v>15.66</v>
      </c>
      <c r="Q887" s="5">
        <f>#REF!*#REF!</f>
        <v>123567.73</v>
      </c>
      <c r="R887" s="5">
        <v>60870.42</v>
      </c>
      <c r="S887" s="5">
        <f>#REF!-#REF!</f>
        <v>-62697.31</v>
      </c>
      <c r="T887" s="36">
        <f t="shared" si="13"/>
        <v>-0.50739226171752105</v>
      </c>
    </row>
    <row r="888" spans="1:20" x14ac:dyDescent="0.2">
      <c r="A888" s="25" t="s">
        <v>29</v>
      </c>
      <c r="B888" s="25" t="s">
        <v>57</v>
      </c>
      <c r="C888" s="25" t="s">
        <v>65</v>
      </c>
      <c r="D888" s="25" t="s">
        <v>27</v>
      </c>
      <c r="E888" s="25" t="s">
        <v>1917</v>
      </c>
      <c r="F888" s="2">
        <v>40702</v>
      </c>
      <c r="G888" s="23" t="str">
        <f>TEXT(Table2[[#This Row],[Order-Date]],"mmm")</f>
        <v>Jun</v>
      </c>
      <c r="H888">
        <v>2011</v>
      </c>
      <c r="I888">
        <v>263427960</v>
      </c>
      <c r="J888" s="2">
        <v>40806</v>
      </c>
      <c r="K888" s="23">
        <f>WEEKDAY(#REF!,1)</f>
        <v>3</v>
      </c>
      <c r="L888" s="25">
        <f>IF(#REF!&gt;=#REF!,#REF!-#REF!,"")</f>
        <v>104</v>
      </c>
      <c r="M888" s="4">
        <v>3042</v>
      </c>
      <c r="N888" s="5">
        <v>9.33</v>
      </c>
      <c r="O888" s="5">
        <v>6.92</v>
      </c>
      <c r="P888" s="5">
        <v>2.41</v>
      </c>
      <c r="Q888" s="5">
        <f>#REF!*#REF!</f>
        <v>21050.639999999999</v>
      </c>
      <c r="R888" s="5">
        <v>7331.22</v>
      </c>
      <c r="S888" s="5">
        <f>#REF!-#REF!</f>
        <v>-13719.42</v>
      </c>
      <c r="T888" s="36">
        <f t="shared" si="13"/>
        <v>-0.65173410404624299</v>
      </c>
    </row>
    <row r="889" spans="1:20" x14ac:dyDescent="0.2">
      <c r="A889" s="25" t="s">
        <v>32</v>
      </c>
      <c r="B889" s="25" t="s">
        <v>36</v>
      </c>
      <c r="C889" s="25" t="s">
        <v>31</v>
      </c>
      <c r="D889" s="25" t="s">
        <v>27</v>
      </c>
      <c r="E889" s="25" t="s">
        <v>1917</v>
      </c>
      <c r="F889" s="2">
        <v>41113</v>
      </c>
      <c r="G889" s="23" t="str">
        <f>TEXT(Table2[[#This Row],[Order-Date]],"mmm")</f>
        <v>Jul</v>
      </c>
      <c r="H889">
        <v>2012</v>
      </c>
      <c r="I889">
        <v>589701735</v>
      </c>
      <c r="J889" s="2">
        <v>41116</v>
      </c>
      <c r="K889" s="23">
        <f>WEEKDAY(#REF!,1)</f>
        <v>5</v>
      </c>
      <c r="L889" s="25">
        <f>IF(#REF!&gt;=#REF!,#REF!-#REF!,"")</f>
        <v>3</v>
      </c>
      <c r="M889" s="4">
        <v>4703</v>
      </c>
      <c r="N889" s="5">
        <v>47.45</v>
      </c>
      <c r="O889" s="5">
        <v>31.79</v>
      </c>
      <c r="P889" s="5">
        <v>15.66</v>
      </c>
      <c r="Q889" s="5">
        <f>#REF!*#REF!</f>
        <v>149508.37</v>
      </c>
      <c r="R889" s="5">
        <v>73648.98</v>
      </c>
      <c r="S889" s="5">
        <f>#REF!-#REF!</f>
        <v>-75859.39</v>
      </c>
      <c r="T889" s="36">
        <f t="shared" si="13"/>
        <v>-0.50739226171752105</v>
      </c>
    </row>
    <row r="890" spans="1:20" x14ac:dyDescent="0.2">
      <c r="A890" s="25" t="s">
        <v>32</v>
      </c>
      <c r="B890" s="25" t="s">
        <v>127</v>
      </c>
      <c r="C890" s="25" t="s">
        <v>77</v>
      </c>
      <c r="D890" s="25" t="s">
        <v>27</v>
      </c>
      <c r="E890" s="25" t="s">
        <v>1918</v>
      </c>
      <c r="F890" s="2">
        <v>42799</v>
      </c>
      <c r="G890" s="23" t="str">
        <f>TEXT(Table2[[#This Row],[Order-Date]],"mmm")</f>
        <v>Mar</v>
      </c>
      <c r="H890">
        <v>2017</v>
      </c>
      <c r="I890">
        <v>245768296</v>
      </c>
      <c r="J890" s="2">
        <v>43074</v>
      </c>
      <c r="K890" s="23">
        <f>WEEKDAY(#REF!,1)</f>
        <v>3</v>
      </c>
      <c r="L890" s="25">
        <f>IF(#REF!&gt;=#REF!,#REF!-#REF!,"")</f>
        <v>275</v>
      </c>
      <c r="M890" s="4">
        <v>7155</v>
      </c>
      <c r="N890" s="5">
        <v>154.06</v>
      </c>
      <c r="O890" s="5">
        <v>90.93</v>
      </c>
      <c r="P890" s="5">
        <v>63.13</v>
      </c>
      <c r="Q890" s="5">
        <f>#REF!*#REF!</f>
        <v>650604.15</v>
      </c>
      <c r="R890" s="5">
        <v>451695.15</v>
      </c>
      <c r="S890" s="5">
        <f>#REF!-#REF!</f>
        <v>-198909</v>
      </c>
      <c r="T890" s="36">
        <f t="shared" si="13"/>
        <v>-0.30572968217309998</v>
      </c>
    </row>
    <row r="891" spans="1:20" x14ac:dyDescent="0.2">
      <c r="A891" s="25" t="s">
        <v>40</v>
      </c>
      <c r="B891" s="25" t="s">
        <v>72</v>
      </c>
      <c r="C891" s="25" t="s">
        <v>31</v>
      </c>
      <c r="D891" s="25" t="s">
        <v>27</v>
      </c>
      <c r="E891" s="25" t="s">
        <v>1916</v>
      </c>
      <c r="F891" s="2">
        <v>40869</v>
      </c>
      <c r="G891" s="23" t="str">
        <f>TEXT(Table2[[#This Row],[Order-Date]],"mmm")</f>
        <v>Nov</v>
      </c>
      <c r="H891">
        <v>2011</v>
      </c>
      <c r="I891">
        <v>184801471</v>
      </c>
      <c r="J891" s="2">
        <v>40897</v>
      </c>
      <c r="K891" s="23">
        <f>WEEKDAY(#REF!,1)</f>
        <v>3</v>
      </c>
      <c r="L891" s="25">
        <f>IF(#REF!&gt;=#REF!,#REF!-#REF!,"")</f>
        <v>28</v>
      </c>
      <c r="M891" s="4">
        <v>5717</v>
      </c>
      <c r="N891" s="5">
        <v>47.45</v>
      </c>
      <c r="O891" s="5">
        <v>31.79</v>
      </c>
      <c r="P891" s="5">
        <v>15.66</v>
      </c>
      <c r="Q891" s="5">
        <f>#REF!*#REF!</f>
        <v>181743.43</v>
      </c>
      <c r="R891" s="5">
        <v>89528.22</v>
      </c>
      <c r="S891" s="5">
        <f>#REF!-#REF!</f>
        <v>-92215.21</v>
      </c>
      <c r="T891" s="36">
        <f t="shared" si="13"/>
        <v>-0.50739226171752105</v>
      </c>
    </row>
    <row r="892" spans="1:20" x14ac:dyDescent="0.2">
      <c r="A892" s="25" t="s">
        <v>40</v>
      </c>
      <c r="B892" s="25" t="s">
        <v>101</v>
      </c>
      <c r="C892" s="25" t="s">
        <v>22</v>
      </c>
      <c r="D892" s="25" t="s">
        <v>23</v>
      </c>
      <c r="E892" s="25" t="s">
        <v>1915</v>
      </c>
      <c r="F892" s="2">
        <v>41476</v>
      </c>
      <c r="G892" s="23" t="str">
        <f>TEXT(Table2[[#This Row],[Order-Date]],"mmm")</f>
        <v>Jul</v>
      </c>
      <c r="H892">
        <v>2013</v>
      </c>
      <c r="I892">
        <v>980287587</v>
      </c>
      <c r="J892" s="2">
        <v>41516</v>
      </c>
      <c r="K892" s="23">
        <f>WEEKDAY(#REF!,1)</f>
        <v>6</v>
      </c>
      <c r="L892" s="25">
        <f>IF(#REF!&gt;=#REF!,#REF!-#REF!,"")</f>
        <v>40</v>
      </c>
      <c r="M892" s="4">
        <v>7736</v>
      </c>
      <c r="N892" s="5">
        <v>255.28</v>
      </c>
      <c r="O892" s="5">
        <v>159.41999999999999</v>
      </c>
      <c r="P892" s="5">
        <v>95.86</v>
      </c>
      <c r="Q892" s="5">
        <f>#REF!*#REF!</f>
        <v>1233273.1200000001</v>
      </c>
      <c r="R892" s="5">
        <v>741572.96</v>
      </c>
      <c r="S892" s="5">
        <f>#REF!-#REF!</f>
        <v>-491700.16</v>
      </c>
      <c r="T892" s="36">
        <f t="shared" si="13"/>
        <v>-0.39869527035503699</v>
      </c>
    </row>
    <row r="893" spans="1:20" x14ac:dyDescent="0.2">
      <c r="A893" s="25" t="s">
        <v>37</v>
      </c>
      <c r="B893" s="25" t="s">
        <v>196</v>
      </c>
      <c r="C893" s="25" t="s">
        <v>22</v>
      </c>
      <c r="D893" s="25" t="s">
        <v>23</v>
      </c>
      <c r="E893" s="25" t="s">
        <v>1918</v>
      </c>
      <c r="F893" s="2">
        <v>41712</v>
      </c>
      <c r="G893" s="23" t="str">
        <f>TEXT(Table2[[#This Row],[Order-Date]],"mmm")</f>
        <v>Mar</v>
      </c>
      <c r="H893">
        <v>2014</v>
      </c>
      <c r="I893">
        <v>576025474</v>
      </c>
      <c r="J893" s="2">
        <v>41723</v>
      </c>
      <c r="K893" s="23">
        <f>WEEKDAY(#REF!,1)</f>
        <v>3</v>
      </c>
      <c r="L893" s="25">
        <f>IF(#REF!&gt;=#REF!,#REF!-#REF!,"")</f>
        <v>11</v>
      </c>
      <c r="M893" s="4">
        <v>7593</v>
      </c>
      <c r="N893" s="5">
        <v>255.28</v>
      </c>
      <c r="O893" s="5">
        <v>159.41999999999999</v>
      </c>
      <c r="P893" s="5">
        <v>95.86</v>
      </c>
      <c r="Q893" s="5">
        <f>#REF!*#REF!</f>
        <v>1210476.06</v>
      </c>
      <c r="R893" s="5">
        <v>727864.98</v>
      </c>
      <c r="S893" s="5">
        <f>#REF!-#REF!</f>
        <v>-482611.08</v>
      </c>
      <c r="T893" s="36">
        <f t="shared" si="13"/>
        <v>-0.39869527035503699</v>
      </c>
    </row>
    <row r="894" spans="1:20" x14ac:dyDescent="0.2">
      <c r="A894" s="25" t="s">
        <v>32</v>
      </c>
      <c r="B894" s="25" t="s">
        <v>215</v>
      </c>
      <c r="C894" s="25" t="s">
        <v>26</v>
      </c>
      <c r="D894" s="25" t="s">
        <v>23</v>
      </c>
      <c r="E894" s="25" t="s">
        <v>1917</v>
      </c>
      <c r="F894" s="2">
        <v>41917</v>
      </c>
      <c r="G894" s="23" t="str">
        <f>TEXT(Table2[[#This Row],[Order-Date]],"mmm")</f>
        <v>Oct</v>
      </c>
      <c r="H894">
        <v>2014</v>
      </c>
      <c r="I894">
        <v>136126458</v>
      </c>
      <c r="J894" s="2">
        <v>41676</v>
      </c>
      <c r="K894" s="23">
        <f>WEEKDAY(#REF!,1)</f>
        <v>5</v>
      </c>
      <c r="L894" s="25" t="str">
        <f>IF(#REF!&gt;=#REF!,#REF!-#REF!,"")</f>
        <v/>
      </c>
      <c r="M894" s="4">
        <v>1699</v>
      </c>
      <c r="N894" s="5">
        <v>152.58000000000001</v>
      </c>
      <c r="O894" s="5">
        <v>97.44</v>
      </c>
      <c r="P894" s="5">
        <v>55.14</v>
      </c>
      <c r="Q894" s="5">
        <f>#REF!*#REF!</f>
        <v>165550.56</v>
      </c>
      <c r="R894" s="5">
        <v>93682.86</v>
      </c>
      <c r="S894" s="5">
        <f>#REF!-#REF!</f>
        <v>-71867.7</v>
      </c>
      <c r="T894" s="36">
        <f t="shared" si="13"/>
        <v>-0.43411330049261099</v>
      </c>
    </row>
    <row r="895" spans="1:20" x14ac:dyDescent="0.2">
      <c r="A895" s="25" t="s">
        <v>46</v>
      </c>
      <c r="B895" s="25" t="s">
        <v>141</v>
      </c>
      <c r="C895" s="25" t="s">
        <v>31</v>
      </c>
      <c r="D895" s="25" t="s">
        <v>23</v>
      </c>
      <c r="E895" s="25" t="s">
        <v>1916</v>
      </c>
      <c r="F895" s="2">
        <v>40842</v>
      </c>
      <c r="G895" s="23" t="str">
        <f>TEXT(Table2[[#This Row],[Order-Date]],"mmm")</f>
        <v>Oct</v>
      </c>
      <c r="H895">
        <v>2011</v>
      </c>
      <c r="I895">
        <v>895014369</v>
      </c>
      <c r="J895" s="2">
        <v>40859</v>
      </c>
      <c r="K895" s="23">
        <f>WEEKDAY(#REF!,1)</f>
        <v>7</v>
      </c>
      <c r="L895" s="25">
        <f>IF(#REF!&gt;=#REF!,#REF!-#REF!,"")</f>
        <v>17</v>
      </c>
      <c r="M895" s="4">
        <v>3496</v>
      </c>
      <c r="N895" s="5">
        <v>47.45</v>
      </c>
      <c r="O895" s="5">
        <v>31.79</v>
      </c>
      <c r="P895" s="5">
        <v>15.66</v>
      </c>
      <c r="Q895" s="5">
        <f>#REF!*#REF!</f>
        <v>111137.84</v>
      </c>
      <c r="R895" s="5">
        <v>54747.360000000001</v>
      </c>
      <c r="S895" s="5">
        <f>#REF!-#REF!</f>
        <v>-56390.48</v>
      </c>
      <c r="T895" s="36">
        <f t="shared" si="13"/>
        <v>-0.50739226171752105</v>
      </c>
    </row>
    <row r="896" spans="1:20" x14ac:dyDescent="0.2">
      <c r="A896" s="25" t="s">
        <v>32</v>
      </c>
      <c r="B896" s="25" t="s">
        <v>152</v>
      </c>
      <c r="C896" s="25" t="s">
        <v>31</v>
      </c>
      <c r="D896" s="25" t="s">
        <v>23</v>
      </c>
      <c r="E896" s="25" t="s">
        <v>1918</v>
      </c>
      <c r="F896" s="2">
        <v>41548</v>
      </c>
      <c r="G896" s="23" t="str">
        <f>TEXT(Table2[[#This Row],[Order-Date]],"mmm")</f>
        <v>Oct</v>
      </c>
      <c r="H896">
        <v>2013</v>
      </c>
      <c r="I896">
        <v>107425534</v>
      </c>
      <c r="J896" s="2">
        <v>41295</v>
      </c>
      <c r="K896" s="23">
        <f>WEEKDAY(#REF!,1)</f>
        <v>2</v>
      </c>
      <c r="L896" s="25" t="str">
        <f>IF(#REF!&gt;=#REF!,#REF!-#REF!,"")</f>
        <v/>
      </c>
      <c r="M896" s="4">
        <v>8458</v>
      </c>
      <c r="N896" s="5">
        <v>47.45</v>
      </c>
      <c r="O896" s="5">
        <v>31.79</v>
      </c>
      <c r="P896" s="5">
        <v>15.66</v>
      </c>
      <c r="Q896" s="5">
        <f>#REF!*#REF!</f>
        <v>268879.82</v>
      </c>
      <c r="R896" s="5">
        <v>132452.28</v>
      </c>
      <c r="S896" s="5">
        <f>#REF!-#REF!</f>
        <v>-136427.54</v>
      </c>
      <c r="T896" s="36">
        <f t="shared" si="13"/>
        <v>-0.50739226171752105</v>
      </c>
    </row>
    <row r="897" spans="1:20" x14ac:dyDescent="0.2">
      <c r="A897" s="25" t="s">
        <v>46</v>
      </c>
      <c r="B897" s="25" t="s">
        <v>207</v>
      </c>
      <c r="C897" s="25" t="s">
        <v>51</v>
      </c>
      <c r="D897" s="25" t="s">
        <v>27</v>
      </c>
      <c r="E897" s="25" t="s">
        <v>1915</v>
      </c>
      <c r="F897" s="2">
        <v>41685</v>
      </c>
      <c r="G897" s="23" t="str">
        <f>TEXT(Table2[[#This Row],[Order-Date]],"mmm")</f>
        <v>Feb</v>
      </c>
      <c r="H897">
        <v>2014</v>
      </c>
      <c r="I897">
        <v>498408782</v>
      </c>
      <c r="J897" s="2">
        <v>41726</v>
      </c>
      <c r="K897" s="23">
        <f>WEEKDAY(#REF!,1)</f>
        <v>6</v>
      </c>
      <c r="L897" s="25">
        <f>IF(#REF!&gt;=#REF!,#REF!-#REF!,"")</f>
        <v>41</v>
      </c>
      <c r="M897" s="4">
        <v>9089</v>
      </c>
      <c r="N897" s="5">
        <v>437.2</v>
      </c>
      <c r="O897" s="5">
        <v>263.33</v>
      </c>
      <c r="P897" s="5">
        <v>173.87</v>
      </c>
      <c r="Q897" s="5">
        <f>#REF!*#REF!</f>
        <v>2393406.37</v>
      </c>
      <c r="R897" s="5">
        <v>1580304.43</v>
      </c>
      <c r="S897" s="5">
        <f>#REF!-#REF!</f>
        <v>-813101.94</v>
      </c>
      <c r="T897" s="36">
        <f t="shared" si="13"/>
        <v>-0.33972581931416901</v>
      </c>
    </row>
    <row r="898" spans="1:20" x14ac:dyDescent="0.2">
      <c r="A898" s="25" t="s">
        <v>46</v>
      </c>
      <c r="B898" s="25" t="s">
        <v>78</v>
      </c>
      <c r="C898" s="25" t="s">
        <v>51</v>
      </c>
      <c r="D898" s="25" t="s">
        <v>23</v>
      </c>
      <c r="E898" s="25" t="s">
        <v>1915</v>
      </c>
      <c r="F898" s="2">
        <v>41026</v>
      </c>
      <c r="G898" s="23" t="str">
        <f>TEXT(Table2[[#This Row],[Order-Date]],"mmm")</f>
        <v>Apr</v>
      </c>
      <c r="H898">
        <v>2012</v>
      </c>
      <c r="I898">
        <v>813325440</v>
      </c>
      <c r="J898" s="2">
        <v>41044</v>
      </c>
      <c r="K898" s="23">
        <f>WEEKDAY(#REF!,1)</f>
        <v>3</v>
      </c>
      <c r="L898" s="25">
        <f>IF(#REF!&gt;=#REF!,#REF!-#REF!,"")</f>
        <v>18</v>
      </c>
      <c r="M898" s="4">
        <v>9927</v>
      </c>
      <c r="N898" s="5">
        <v>437.2</v>
      </c>
      <c r="O898" s="5">
        <v>263.33</v>
      </c>
      <c r="P898" s="5">
        <v>173.87</v>
      </c>
      <c r="Q898" s="5">
        <f>#REF!*#REF!</f>
        <v>2614076.91</v>
      </c>
      <c r="R898" s="5">
        <v>1726007.49</v>
      </c>
      <c r="S898" s="5">
        <f>#REF!-#REF!</f>
        <v>-888069.42</v>
      </c>
      <c r="T898" s="36">
        <f t="shared" si="13"/>
        <v>-0.33972581931416901</v>
      </c>
    </row>
    <row r="899" spans="1:20" x14ac:dyDescent="0.2">
      <c r="A899" s="25" t="s">
        <v>46</v>
      </c>
      <c r="B899" s="25" t="s">
        <v>137</v>
      </c>
      <c r="C899" s="25" t="s">
        <v>22</v>
      </c>
      <c r="D899" s="25" t="s">
        <v>27</v>
      </c>
      <c r="E899" s="25" t="s">
        <v>1915</v>
      </c>
      <c r="F899" s="2">
        <v>42739</v>
      </c>
      <c r="G899" s="23" t="str">
        <f>TEXT(Table2[[#This Row],[Order-Date]],"mmm")</f>
        <v>Jan</v>
      </c>
      <c r="H899">
        <v>2017</v>
      </c>
      <c r="I899">
        <v>767849338</v>
      </c>
      <c r="J899" s="2">
        <v>42842</v>
      </c>
      <c r="K899" s="23">
        <f>WEEKDAY(#REF!,1)</f>
        <v>2</v>
      </c>
      <c r="L899" s="25">
        <f>IF(#REF!&gt;=#REF!,#REF!-#REF!,"")</f>
        <v>103</v>
      </c>
      <c r="M899" s="4">
        <v>2537</v>
      </c>
      <c r="N899" s="5">
        <v>255.28</v>
      </c>
      <c r="O899" s="5">
        <v>159.41999999999999</v>
      </c>
      <c r="P899" s="5">
        <v>95.86</v>
      </c>
      <c r="Q899" s="5">
        <f>#REF!*#REF!</f>
        <v>404448.54</v>
      </c>
      <c r="R899" s="5">
        <v>243196.82</v>
      </c>
      <c r="S899" s="5">
        <f>#REF!-#REF!</f>
        <v>-161251.72</v>
      </c>
      <c r="T899" s="36">
        <f t="shared" ref="T899:T962" si="14">S899/Q899</f>
        <v>-0.39869527035503699</v>
      </c>
    </row>
    <row r="900" spans="1:20" x14ac:dyDescent="0.2">
      <c r="A900" s="25" t="s">
        <v>37</v>
      </c>
      <c r="B900" s="25" t="s">
        <v>63</v>
      </c>
      <c r="C900" s="25" t="s">
        <v>65</v>
      </c>
      <c r="D900" s="25" t="s">
        <v>27</v>
      </c>
      <c r="E900" s="25" t="s">
        <v>1916</v>
      </c>
      <c r="F900" s="2">
        <v>42692</v>
      </c>
      <c r="G900" s="23" t="str">
        <f>TEXT(Table2[[#This Row],[Order-Date]],"mmm")</f>
        <v>Nov</v>
      </c>
      <c r="H900">
        <v>2016</v>
      </c>
      <c r="I900">
        <v>597966802</v>
      </c>
      <c r="J900" s="2">
        <v>42563</v>
      </c>
      <c r="K900" s="23">
        <f>WEEKDAY(#REF!,1)</f>
        <v>3</v>
      </c>
      <c r="L900" s="25" t="str">
        <f>IF(#REF!&gt;=#REF!,#REF!-#REF!,"")</f>
        <v/>
      </c>
      <c r="M900" s="4">
        <v>520</v>
      </c>
      <c r="N900" s="5">
        <v>9.33</v>
      </c>
      <c r="O900" s="5">
        <v>6.92</v>
      </c>
      <c r="P900" s="5">
        <v>2.41</v>
      </c>
      <c r="Q900" s="5">
        <f>#REF!*#REF!</f>
        <v>3598.4</v>
      </c>
      <c r="R900" s="5">
        <v>1253.2</v>
      </c>
      <c r="S900" s="5">
        <f>#REF!-#REF!</f>
        <v>-2345.1999999999998</v>
      </c>
      <c r="T900" s="36">
        <f t="shared" si="14"/>
        <v>-0.65173410404624299</v>
      </c>
    </row>
    <row r="901" spans="1:20" x14ac:dyDescent="0.2">
      <c r="A901" s="25" t="s">
        <v>37</v>
      </c>
      <c r="B901" s="25" t="s">
        <v>73</v>
      </c>
      <c r="C901" s="25" t="s">
        <v>39</v>
      </c>
      <c r="D901" s="25" t="s">
        <v>23</v>
      </c>
      <c r="E901" s="25" t="s">
        <v>1918</v>
      </c>
      <c r="F901" s="2">
        <v>40773</v>
      </c>
      <c r="G901" s="23" t="str">
        <f>TEXT(Table2[[#This Row],[Order-Date]],"mmm")</f>
        <v>Aug</v>
      </c>
      <c r="H901">
        <v>2011</v>
      </c>
      <c r="I901">
        <v>609976661</v>
      </c>
      <c r="J901" s="2">
        <v>40775</v>
      </c>
      <c r="K901" s="23">
        <f>WEEKDAY(#REF!,1)</f>
        <v>7</v>
      </c>
      <c r="L901" s="25">
        <f>IF(#REF!&gt;=#REF!,#REF!-#REF!,"")</f>
        <v>2</v>
      </c>
      <c r="M901" s="4">
        <v>4504</v>
      </c>
      <c r="N901" s="5">
        <v>81.73</v>
      </c>
      <c r="O901" s="5">
        <v>56.67</v>
      </c>
      <c r="P901" s="5">
        <v>25.06</v>
      </c>
      <c r="Q901" s="5">
        <f>#REF!*#REF!</f>
        <v>255241.68</v>
      </c>
      <c r="R901" s="5">
        <v>112870.24</v>
      </c>
      <c r="S901" s="5">
        <f>#REF!-#REF!</f>
        <v>-142371.44</v>
      </c>
      <c r="T901" s="36">
        <f t="shared" si="14"/>
        <v>-0.55779071819304704</v>
      </c>
    </row>
    <row r="902" spans="1:20" x14ac:dyDescent="0.2">
      <c r="A902" s="25" t="s">
        <v>29</v>
      </c>
      <c r="B902" s="25" t="s">
        <v>122</v>
      </c>
      <c r="C902" s="25" t="s">
        <v>56</v>
      </c>
      <c r="D902" s="25" t="s">
        <v>23</v>
      </c>
      <c r="E902" s="25" t="s">
        <v>1917</v>
      </c>
      <c r="F902" s="2">
        <v>40519</v>
      </c>
      <c r="G902" s="23" t="str">
        <f>TEXT(Table2[[#This Row],[Order-Date]],"mmm")</f>
        <v>Dec</v>
      </c>
      <c r="H902">
        <v>2010</v>
      </c>
      <c r="I902">
        <v>730490243</v>
      </c>
      <c r="J902" s="2">
        <v>40373</v>
      </c>
      <c r="K902" s="23">
        <f>WEEKDAY(#REF!,1)</f>
        <v>4</v>
      </c>
      <c r="L902" s="25" t="str">
        <f>IF(#REF!&gt;=#REF!,#REF!-#REF!,"")</f>
        <v/>
      </c>
      <c r="M902" s="4">
        <v>7151</v>
      </c>
      <c r="N902" s="5">
        <v>421.89</v>
      </c>
      <c r="O902" s="5">
        <v>364.69</v>
      </c>
      <c r="P902" s="5">
        <v>57.2</v>
      </c>
      <c r="Q902" s="5">
        <f>#REF!*#REF!</f>
        <v>2607898.19</v>
      </c>
      <c r="R902" s="5">
        <v>409037.2</v>
      </c>
      <c r="S902" s="5">
        <f>#REF!-#REF!</f>
        <v>-2198860.9900000002</v>
      </c>
      <c r="T902" s="36">
        <f t="shared" si="14"/>
        <v>-0.84315445995228799</v>
      </c>
    </row>
    <row r="903" spans="1:20" x14ac:dyDescent="0.2">
      <c r="A903" s="25" t="s">
        <v>37</v>
      </c>
      <c r="B903" s="25" t="s">
        <v>183</v>
      </c>
      <c r="C903" s="25" t="s">
        <v>39</v>
      </c>
      <c r="D903" s="25" t="s">
        <v>23</v>
      </c>
      <c r="E903" s="25" t="s">
        <v>1917</v>
      </c>
      <c r="F903" s="2">
        <v>41028</v>
      </c>
      <c r="G903" s="23" t="str">
        <f>TEXT(Table2[[#This Row],[Order-Date]],"mmm")</f>
        <v>Apr</v>
      </c>
      <c r="H903">
        <v>2012</v>
      </c>
      <c r="I903">
        <v>956431376</v>
      </c>
      <c r="J903" s="2">
        <v>41074</v>
      </c>
      <c r="K903" s="23">
        <f>WEEKDAY(#REF!,1)</f>
        <v>5</v>
      </c>
      <c r="L903" s="25">
        <f>IF(#REF!&gt;=#REF!,#REF!-#REF!,"")</f>
        <v>46</v>
      </c>
      <c r="M903" s="4">
        <v>8153</v>
      </c>
      <c r="N903" s="5">
        <v>81.73</v>
      </c>
      <c r="O903" s="5">
        <v>56.67</v>
      </c>
      <c r="P903" s="5">
        <v>25.06</v>
      </c>
      <c r="Q903" s="5">
        <f>#REF!*#REF!</f>
        <v>462030.51</v>
      </c>
      <c r="R903" s="5">
        <v>204314.18</v>
      </c>
      <c r="S903" s="5">
        <f>#REF!-#REF!</f>
        <v>-257716.33</v>
      </c>
      <c r="T903" s="36">
        <f t="shared" si="14"/>
        <v>-0.55779071819304704</v>
      </c>
    </row>
    <row r="904" spans="1:20" x14ac:dyDescent="0.2">
      <c r="A904" s="25" t="s">
        <v>29</v>
      </c>
      <c r="B904" s="25" t="s">
        <v>118</v>
      </c>
      <c r="C904" s="25" t="s">
        <v>34</v>
      </c>
      <c r="D904" s="25" t="s">
        <v>23</v>
      </c>
      <c r="E904" s="25" t="s">
        <v>1916</v>
      </c>
      <c r="F904" s="2">
        <v>42380</v>
      </c>
      <c r="G904" s="23" t="str">
        <f>TEXT(Table2[[#This Row],[Order-Date]],"mmm")</f>
        <v>Jan</v>
      </c>
      <c r="H904">
        <v>2016</v>
      </c>
      <c r="I904">
        <v>905036389</v>
      </c>
      <c r="J904" s="2">
        <v>42694</v>
      </c>
      <c r="K904" s="23">
        <f>WEEKDAY(#REF!,1)</f>
        <v>1</v>
      </c>
      <c r="L904" s="25">
        <f>IF(#REF!&gt;=#REF!,#REF!-#REF!,"")</f>
        <v>314</v>
      </c>
      <c r="M904" s="4">
        <v>9234</v>
      </c>
      <c r="N904" s="5">
        <v>205.7</v>
      </c>
      <c r="O904" s="5">
        <v>117.11</v>
      </c>
      <c r="P904" s="5">
        <v>88.59</v>
      </c>
      <c r="Q904" s="5">
        <f>#REF!*#REF!</f>
        <v>1081393.74</v>
      </c>
      <c r="R904" s="5">
        <v>818040.06</v>
      </c>
      <c r="S904" s="5">
        <f>#REF!-#REF!</f>
        <v>-263353.68</v>
      </c>
      <c r="T904" s="36">
        <f t="shared" si="14"/>
        <v>-0.24353172231235601</v>
      </c>
    </row>
    <row r="905" spans="1:20" x14ac:dyDescent="0.2">
      <c r="A905" s="25" t="s">
        <v>40</v>
      </c>
      <c r="B905" s="25" t="s">
        <v>41</v>
      </c>
      <c r="C905" s="25" t="s">
        <v>56</v>
      </c>
      <c r="D905" s="25" t="s">
        <v>27</v>
      </c>
      <c r="E905" s="25" t="s">
        <v>1917</v>
      </c>
      <c r="F905" s="2">
        <v>41483</v>
      </c>
      <c r="G905" s="23" t="str">
        <f>TEXT(Table2[[#This Row],[Order-Date]],"mmm")</f>
        <v>Jul</v>
      </c>
      <c r="H905">
        <v>2013</v>
      </c>
      <c r="I905">
        <v>263854110</v>
      </c>
      <c r="J905" s="2">
        <v>41485</v>
      </c>
      <c r="K905" s="23">
        <f>WEEKDAY(#REF!,1)</f>
        <v>3</v>
      </c>
      <c r="L905" s="25">
        <f>IF(#REF!&gt;=#REF!,#REF!-#REF!,"")</f>
        <v>2</v>
      </c>
      <c r="M905" s="4">
        <v>9149</v>
      </c>
      <c r="N905" s="5">
        <v>421.89</v>
      </c>
      <c r="O905" s="5">
        <v>364.69</v>
      </c>
      <c r="P905" s="5">
        <v>57.2</v>
      </c>
      <c r="Q905" s="5">
        <f>#REF!*#REF!</f>
        <v>3336548.81</v>
      </c>
      <c r="R905" s="5">
        <v>523322.8</v>
      </c>
      <c r="S905" s="5">
        <f>#REF!-#REF!</f>
        <v>-2813226.01</v>
      </c>
      <c r="T905" s="36">
        <f t="shared" si="14"/>
        <v>-0.84315445995228799</v>
      </c>
    </row>
    <row r="906" spans="1:20" x14ac:dyDescent="0.2">
      <c r="A906" s="25" t="s">
        <v>20</v>
      </c>
      <c r="B906" s="25" t="s">
        <v>180</v>
      </c>
      <c r="C906" s="25" t="s">
        <v>22</v>
      </c>
      <c r="D906" s="25" t="s">
        <v>23</v>
      </c>
      <c r="E906" s="25" t="s">
        <v>1918</v>
      </c>
      <c r="F906" s="2">
        <v>42046</v>
      </c>
      <c r="G906" s="23" t="str">
        <f>TEXT(Table2[[#This Row],[Order-Date]],"mmm")</f>
        <v>Feb</v>
      </c>
      <c r="H906">
        <v>2015</v>
      </c>
      <c r="I906">
        <v>140745866</v>
      </c>
      <c r="J906" s="2">
        <v>42167</v>
      </c>
      <c r="K906" s="23">
        <f>WEEKDAY(#REF!,1)</f>
        <v>6</v>
      </c>
      <c r="L906" s="25">
        <f>IF(#REF!&gt;=#REF!,#REF!-#REF!,"")</f>
        <v>121</v>
      </c>
      <c r="M906" s="4">
        <v>8684</v>
      </c>
      <c r="N906" s="5">
        <v>255.28</v>
      </c>
      <c r="O906" s="5">
        <v>159.41999999999999</v>
      </c>
      <c r="P906" s="5">
        <v>95.86</v>
      </c>
      <c r="Q906" s="5">
        <f>#REF!*#REF!</f>
        <v>1384403.28</v>
      </c>
      <c r="R906" s="5">
        <v>832448.24</v>
      </c>
      <c r="S906" s="5">
        <f>#REF!-#REF!</f>
        <v>-551955.04</v>
      </c>
      <c r="T906" s="36">
        <f t="shared" si="14"/>
        <v>-0.39869527035503699</v>
      </c>
    </row>
    <row r="907" spans="1:20" x14ac:dyDescent="0.2">
      <c r="A907" s="25" t="s">
        <v>46</v>
      </c>
      <c r="B907" s="25" t="s">
        <v>133</v>
      </c>
      <c r="C907" s="25" t="s">
        <v>42</v>
      </c>
      <c r="D907" s="25" t="s">
        <v>23</v>
      </c>
      <c r="E907" s="25" t="s">
        <v>1918</v>
      </c>
      <c r="F907" s="2">
        <v>40722</v>
      </c>
      <c r="G907" s="23" t="str">
        <f>TEXT(Table2[[#This Row],[Order-Date]],"mmm")</f>
        <v>Jun</v>
      </c>
      <c r="H907">
        <v>2011</v>
      </c>
      <c r="I907">
        <v>813885486</v>
      </c>
      <c r="J907" s="2">
        <v>40824</v>
      </c>
      <c r="K907" s="23">
        <f>WEEKDAY(#REF!,1)</f>
        <v>7</v>
      </c>
      <c r="L907" s="25">
        <f>IF(#REF!&gt;=#REF!,#REF!-#REF!,"")</f>
        <v>102</v>
      </c>
      <c r="M907" s="4">
        <v>5656</v>
      </c>
      <c r="N907" s="5">
        <v>109.28</v>
      </c>
      <c r="O907" s="5">
        <v>35.840000000000003</v>
      </c>
      <c r="P907" s="5">
        <v>73.44</v>
      </c>
      <c r="Q907" s="5">
        <f>#REF!*#REF!</f>
        <v>202711.04000000001</v>
      </c>
      <c r="R907" s="5">
        <v>415376.64000000001</v>
      </c>
      <c r="S907" s="5">
        <f>#REF!-#REF!</f>
        <v>212665.60000000001</v>
      </c>
      <c r="T907" s="36">
        <f t="shared" si="14"/>
        <v>1.0491071428571399</v>
      </c>
    </row>
    <row r="908" spans="1:20" x14ac:dyDescent="0.2">
      <c r="A908" s="25" t="s">
        <v>29</v>
      </c>
      <c r="B908" s="25" t="s">
        <v>69</v>
      </c>
      <c r="C908" s="25" t="s">
        <v>42</v>
      </c>
      <c r="D908" s="25" t="s">
        <v>23</v>
      </c>
      <c r="E908" s="25" t="s">
        <v>1918</v>
      </c>
      <c r="F908" s="2">
        <v>41002</v>
      </c>
      <c r="G908" s="23" t="str">
        <f>TEXT(Table2[[#This Row],[Order-Date]],"mmm")</f>
        <v>Apr</v>
      </c>
      <c r="H908">
        <v>2012</v>
      </c>
      <c r="I908">
        <v>381759297</v>
      </c>
      <c r="J908" s="2">
        <v>40993</v>
      </c>
      <c r="K908" s="23">
        <f>WEEKDAY(#REF!,1)</f>
        <v>1</v>
      </c>
      <c r="L908" s="25" t="str">
        <f>IF(#REF!&gt;=#REF!,#REF!-#REF!,"")</f>
        <v/>
      </c>
      <c r="M908" s="4">
        <v>9914</v>
      </c>
      <c r="N908" s="5">
        <v>109.28</v>
      </c>
      <c r="O908" s="5">
        <v>35.840000000000003</v>
      </c>
      <c r="P908" s="5">
        <v>73.44</v>
      </c>
      <c r="Q908" s="5">
        <f>#REF!*#REF!</f>
        <v>355317.76000000001</v>
      </c>
      <c r="R908" s="5">
        <v>728084.16</v>
      </c>
      <c r="S908" s="5">
        <f>#REF!-#REF!</f>
        <v>372766.4</v>
      </c>
      <c r="T908" s="36">
        <f t="shared" si="14"/>
        <v>1.0491071428571399</v>
      </c>
    </row>
    <row r="909" spans="1:20" x14ac:dyDescent="0.2">
      <c r="A909" s="25" t="s">
        <v>29</v>
      </c>
      <c r="B909" s="25" t="s">
        <v>213</v>
      </c>
      <c r="C909" s="25" t="s">
        <v>51</v>
      </c>
      <c r="D909" s="25" t="s">
        <v>27</v>
      </c>
      <c r="E909" s="25" t="s">
        <v>1915</v>
      </c>
      <c r="F909" s="2">
        <v>40583</v>
      </c>
      <c r="G909" s="23" t="str">
        <f>TEXT(Table2[[#This Row],[Order-Date]],"mmm")</f>
        <v>Feb</v>
      </c>
      <c r="H909">
        <v>2011</v>
      </c>
      <c r="I909">
        <v>613166129</v>
      </c>
      <c r="J909" s="2">
        <v>40837</v>
      </c>
      <c r="K909" s="23">
        <f>WEEKDAY(#REF!,1)</f>
        <v>6</v>
      </c>
      <c r="L909" s="25">
        <f>IF(#REF!&gt;=#REF!,#REF!-#REF!,"")</f>
        <v>254</v>
      </c>
      <c r="M909" s="4">
        <v>8338</v>
      </c>
      <c r="N909" s="5">
        <v>437.2</v>
      </c>
      <c r="O909" s="5">
        <v>263.33</v>
      </c>
      <c r="P909" s="5">
        <v>173.87</v>
      </c>
      <c r="Q909" s="5">
        <f>#REF!*#REF!</f>
        <v>2195645.54</v>
      </c>
      <c r="R909" s="5">
        <v>1449728.06</v>
      </c>
      <c r="S909" s="5">
        <f>#REF!-#REF!</f>
        <v>-745917.48</v>
      </c>
      <c r="T909" s="36">
        <f t="shared" si="14"/>
        <v>-0.33972581931416901</v>
      </c>
    </row>
    <row r="910" spans="1:20" x14ac:dyDescent="0.2">
      <c r="A910" s="25" t="s">
        <v>46</v>
      </c>
      <c r="B910" s="25" t="s">
        <v>171</v>
      </c>
      <c r="C910" s="25" t="s">
        <v>26</v>
      </c>
      <c r="D910" s="25" t="s">
        <v>27</v>
      </c>
      <c r="E910" s="25" t="s">
        <v>1917</v>
      </c>
      <c r="F910" s="2">
        <v>41051</v>
      </c>
      <c r="G910" s="23" t="str">
        <f>TEXT(Table2[[#This Row],[Order-Date]],"mmm")</f>
        <v>May</v>
      </c>
      <c r="H910">
        <v>2012</v>
      </c>
      <c r="I910">
        <v>197217309</v>
      </c>
      <c r="J910" s="2">
        <v>41219</v>
      </c>
      <c r="K910" s="23">
        <f>WEEKDAY(#REF!,1)</f>
        <v>3</v>
      </c>
      <c r="L910" s="25">
        <f>IF(#REF!&gt;=#REF!,#REF!-#REF!,"")</f>
        <v>168</v>
      </c>
      <c r="M910" s="4">
        <v>9839</v>
      </c>
      <c r="N910" s="5">
        <v>152.58000000000001</v>
      </c>
      <c r="O910" s="5">
        <v>97.44</v>
      </c>
      <c r="P910" s="5">
        <v>55.14</v>
      </c>
      <c r="Q910" s="5">
        <f>#REF!*#REF!</f>
        <v>958712.16</v>
      </c>
      <c r="R910" s="5">
        <v>542522.46</v>
      </c>
      <c r="S910" s="5">
        <f>#REF!-#REF!</f>
        <v>-416189.7</v>
      </c>
      <c r="T910" s="36">
        <f t="shared" si="14"/>
        <v>-0.43411330049261099</v>
      </c>
    </row>
    <row r="911" spans="1:20" x14ac:dyDescent="0.2">
      <c r="A911" s="25" t="s">
        <v>20</v>
      </c>
      <c r="B911" s="25" t="s">
        <v>167</v>
      </c>
      <c r="C911" s="25" t="s">
        <v>42</v>
      </c>
      <c r="D911" s="25" t="s">
        <v>27</v>
      </c>
      <c r="E911" s="25" t="s">
        <v>1915</v>
      </c>
      <c r="F911" s="2">
        <v>41883</v>
      </c>
      <c r="G911" s="23" t="str">
        <f>TEXT(Table2[[#This Row],[Order-Date]],"mmm")</f>
        <v>Sep</v>
      </c>
      <c r="H911">
        <v>2014</v>
      </c>
      <c r="I911">
        <v>593336665</v>
      </c>
      <c r="J911" s="2">
        <v>41663</v>
      </c>
      <c r="K911" s="23">
        <f>WEEKDAY(#REF!,1)</f>
        <v>6</v>
      </c>
      <c r="L911" s="25" t="str">
        <f>IF(#REF!&gt;=#REF!,#REF!-#REF!,"")</f>
        <v/>
      </c>
      <c r="M911" s="4">
        <v>359</v>
      </c>
      <c r="N911" s="5">
        <v>109.28</v>
      </c>
      <c r="O911" s="5">
        <v>35.840000000000003</v>
      </c>
      <c r="P911" s="5">
        <v>73.44</v>
      </c>
      <c r="Q911" s="5">
        <f>#REF!*#REF!</f>
        <v>12866.56</v>
      </c>
      <c r="R911" s="5">
        <v>26364.959999999999</v>
      </c>
      <c r="S911" s="5">
        <f>#REF!-#REF!</f>
        <v>13498.4</v>
      </c>
      <c r="T911" s="36">
        <f t="shared" si="14"/>
        <v>1.0491071428571399</v>
      </c>
    </row>
    <row r="912" spans="1:20" x14ac:dyDescent="0.2">
      <c r="A912" s="25" t="s">
        <v>29</v>
      </c>
      <c r="B912" s="25" t="s">
        <v>109</v>
      </c>
      <c r="C912" s="25" t="s">
        <v>49</v>
      </c>
      <c r="D912" s="25" t="s">
        <v>27</v>
      </c>
      <c r="E912" s="25" t="s">
        <v>1915</v>
      </c>
      <c r="F912" s="2">
        <v>42799</v>
      </c>
      <c r="G912" s="23" t="str">
        <f>TEXT(Table2[[#This Row],[Order-Date]],"mmm")</f>
        <v>Mar</v>
      </c>
      <c r="H912">
        <v>2017</v>
      </c>
      <c r="I912">
        <v>181260526</v>
      </c>
      <c r="J912" s="2">
        <v>42800</v>
      </c>
      <c r="K912" s="23">
        <f>WEEKDAY(#REF!,1)</f>
        <v>2</v>
      </c>
      <c r="L912" s="25">
        <f>IF(#REF!&gt;=#REF!,#REF!-#REF!,"")</f>
        <v>1</v>
      </c>
      <c r="M912" s="4">
        <v>7872</v>
      </c>
      <c r="N912" s="5">
        <v>651.21</v>
      </c>
      <c r="O912" s="5">
        <v>524.96</v>
      </c>
      <c r="P912" s="5">
        <v>126.25</v>
      </c>
      <c r="Q912" s="5">
        <f>#REF!*#REF!</f>
        <v>4132485.1200000001</v>
      </c>
      <c r="R912" s="5">
        <v>993840</v>
      </c>
      <c r="S912" s="5">
        <f>#REF!-#REF!</f>
        <v>-3138645.12</v>
      </c>
      <c r="T912" s="36">
        <f t="shared" si="14"/>
        <v>-0.75950548613227697</v>
      </c>
    </row>
    <row r="913" spans="1:20" x14ac:dyDescent="0.2">
      <c r="A913" s="25" t="s">
        <v>46</v>
      </c>
      <c r="B913" s="25" t="s">
        <v>159</v>
      </c>
      <c r="C913" s="25" t="s">
        <v>26</v>
      </c>
      <c r="D913" s="25" t="s">
        <v>23</v>
      </c>
      <c r="E913" s="25" t="s">
        <v>1916</v>
      </c>
      <c r="F913" s="2">
        <v>41196</v>
      </c>
      <c r="G913" s="23" t="str">
        <f>TEXT(Table2[[#This Row],[Order-Date]],"mmm")</f>
        <v>Oct</v>
      </c>
      <c r="H913">
        <v>2012</v>
      </c>
      <c r="I913">
        <v>111037719</v>
      </c>
      <c r="J913" s="2">
        <v>40980</v>
      </c>
      <c r="K913" s="23">
        <f>WEEKDAY(#REF!,1)</f>
        <v>2</v>
      </c>
      <c r="L913" s="25" t="str">
        <f>IF(#REF!&gt;=#REF!,#REF!-#REF!,"")</f>
        <v/>
      </c>
      <c r="M913" s="4">
        <v>7383</v>
      </c>
      <c r="N913" s="5">
        <v>152.58000000000001</v>
      </c>
      <c r="O913" s="5">
        <v>97.44</v>
      </c>
      <c r="P913" s="5">
        <v>55.14</v>
      </c>
      <c r="Q913" s="5">
        <f>#REF!*#REF!</f>
        <v>719399.52</v>
      </c>
      <c r="R913" s="5">
        <v>407098.62</v>
      </c>
      <c r="S913" s="5">
        <f>#REF!-#REF!</f>
        <v>-312300.90000000002</v>
      </c>
      <c r="T913" s="36">
        <f t="shared" si="14"/>
        <v>-0.43411330049261099</v>
      </c>
    </row>
    <row r="914" spans="1:20" x14ac:dyDescent="0.2">
      <c r="A914" s="25" t="s">
        <v>32</v>
      </c>
      <c r="B914" s="25" t="s">
        <v>189</v>
      </c>
      <c r="C914" s="25" t="s">
        <v>49</v>
      </c>
      <c r="D914" s="25" t="s">
        <v>23</v>
      </c>
      <c r="E914" s="25" t="s">
        <v>1915</v>
      </c>
      <c r="F914" s="2">
        <v>41867</v>
      </c>
      <c r="G914" s="23" t="str">
        <f>TEXT(Table2[[#This Row],[Order-Date]],"mmm")</f>
        <v>Aug</v>
      </c>
      <c r="H914">
        <v>2014</v>
      </c>
      <c r="I914">
        <v>253029572</v>
      </c>
      <c r="J914" s="2">
        <v>41707</v>
      </c>
      <c r="K914" s="23">
        <f>WEEKDAY(#REF!,1)</f>
        <v>1</v>
      </c>
      <c r="L914" s="25" t="str">
        <f>IF(#REF!&gt;=#REF!,#REF!-#REF!,"")</f>
        <v/>
      </c>
      <c r="M914" s="4">
        <v>5928</v>
      </c>
      <c r="N914" s="5">
        <v>651.21</v>
      </c>
      <c r="O914" s="5">
        <v>524.96</v>
      </c>
      <c r="P914" s="5">
        <v>126.25</v>
      </c>
      <c r="Q914" s="5">
        <f>#REF!*#REF!</f>
        <v>3111962.88</v>
      </c>
      <c r="R914" s="5">
        <v>748410</v>
      </c>
      <c r="S914" s="5">
        <f>#REF!-#REF!</f>
        <v>-2363552.88</v>
      </c>
      <c r="T914" s="36">
        <f t="shared" si="14"/>
        <v>-0.75950548613227697</v>
      </c>
    </row>
    <row r="915" spans="1:20" x14ac:dyDescent="0.2">
      <c r="A915" s="25" t="s">
        <v>37</v>
      </c>
      <c r="B915" s="25" t="s">
        <v>63</v>
      </c>
      <c r="C915" s="25" t="s">
        <v>42</v>
      </c>
      <c r="D915" s="25" t="s">
        <v>27</v>
      </c>
      <c r="E915" s="25" t="s">
        <v>1917</v>
      </c>
      <c r="F915" s="2">
        <v>40782</v>
      </c>
      <c r="G915" s="23" t="str">
        <f>TEXT(Table2[[#This Row],[Order-Date]],"mmm")</f>
        <v>Aug</v>
      </c>
      <c r="H915">
        <v>2011</v>
      </c>
      <c r="I915">
        <v>547909915</v>
      </c>
      <c r="J915" s="2">
        <v>40803</v>
      </c>
      <c r="K915" s="23">
        <f>WEEKDAY(#REF!,1)</f>
        <v>7</v>
      </c>
      <c r="L915" s="25">
        <f>IF(#REF!&gt;=#REF!,#REF!-#REF!,"")</f>
        <v>21</v>
      </c>
      <c r="M915" s="4">
        <v>7574</v>
      </c>
      <c r="N915" s="5">
        <v>109.28</v>
      </c>
      <c r="O915" s="5">
        <v>35.840000000000003</v>
      </c>
      <c r="P915" s="5">
        <v>73.44</v>
      </c>
      <c r="Q915" s="5">
        <f>#REF!*#REF!</f>
        <v>271452.15999999997</v>
      </c>
      <c r="R915" s="5">
        <v>556234.56000000006</v>
      </c>
      <c r="S915" s="5">
        <f>#REF!-#REF!</f>
        <v>284782.40000000002</v>
      </c>
      <c r="T915" s="36">
        <f t="shared" si="14"/>
        <v>1.0491071428571399</v>
      </c>
    </row>
    <row r="916" spans="1:20" x14ac:dyDescent="0.2">
      <c r="A916" s="25" t="s">
        <v>32</v>
      </c>
      <c r="B916" s="25" t="s">
        <v>110</v>
      </c>
      <c r="C916" s="25" t="s">
        <v>77</v>
      </c>
      <c r="D916" s="25" t="s">
        <v>23</v>
      </c>
      <c r="E916" s="25" t="s">
        <v>1915</v>
      </c>
      <c r="F916" s="2">
        <v>42540</v>
      </c>
      <c r="G916" s="23" t="str">
        <f>TEXT(Table2[[#This Row],[Order-Date]],"mmm")</f>
        <v>Jun</v>
      </c>
      <c r="H916">
        <v>2016</v>
      </c>
      <c r="I916">
        <v>556665074</v>
      </c>
      <c r="J916" s="2">
        <v>42547</v>
      </c>
      <c r="K916" s="23">
        <f>WEEKDAY(#REF!,1)</f>
        <v>1</v>
      </c>
      <c r="L916" s="25">
        <f>IF(#REF!&gt;=#REF!,#REF!-#REF!,"")</f>
        <v>7</v>
      </c>
      <c r="M916" s="4">
        <v>8421</v>
      </c>
      <c r="N916" s="5">
        <v>154.06</v>
      </c>
      <c r="O916" s="5">
        <v>90.93</v>
      </c>
      <c r="P916" s="5">
        <v>63.13</v>
      </c>
      <c r="Q916" s="5">
        <f>#REF!*#REF!</f>
        <v>765721.53</v>
      </c>
      <c r="R916" s="5">
        <v>531617.73</v>
      </c>
      <c r="S916" s="5">
        <f>#REF!-#REF!</f>
        <v>-234103.8</v>
      </c>
      <c r="T916" s="36">
        <f t="shared" si="14"/>
        <v>-0.30572968217309998</v>
      </c>
    </row>
    <row r="917" spans="1:20" x14ac:dyDescent="0.2">
      <c r="A917" s="25" t="s">
        <v>20</v>
      </c>
      <c r="B917" s="25" t="s">
        <v>191</v>
      </c>
      <c r="C917" s="25" t="s">
        <v>85</v>
      </c>
      <c r="D917" s="25" t="s">
        <v>27</v>
      </c>
      <c r="E917" s="25" t="s">
        <v>1916</v>
      </c>
      <c r="F917" s="2">
        <v>42448</v>
      </c>
      <c r="G917" s="23" t="str">
        <f>TEXT(Table2[[#This Row],[Order-Date]],"mmm")</f>
        <v>Mar</v>
      </c>
      <c r="H917">
        <v>2016</v>
      </c>
      <c r="I917">
        <v>810593879</v>
      </c>
      <c r="J917" s="2">
        <v>42373</v>
      </c>
      <c r="K917" s="23">
        <f>WEEKDAY(#REF!,1)</f>
        <v>2</v>
      </c>
      <c r="L917" s="25" t="str">
        <f>IF(#REF!&gt;=#REF!,#REF!-#REF!,"")</f>
        <v/>
      </c>
      <c r="M917" s="4">
        <v>1597</v>
      </c>
      <c r="N917" s="5">
        <v>668.27</v>
      </c>
      <c r="O917" s="5">
        <v>502.54</v>
      </c>
      <c r="P917" s="5">
        <v>165.73</v>
      </c>
      <c r="Q917" s="5">
        <f>#REF!*#REF!</f>
        <v>802556.38</v>
      </c>
      <c r="R917" s="5">
        <v>264670.81</v>
      </c>
      <c r="S917" s="5">
        <f>#REF!-#REF!</f>
        <v>-537885.56999999995</v>
      </c>
      <c r="T917" s="36">
        <f t="shared" si="14"/>
        <v>-0.67021530624427905</v>
      </c>
    </row>
    <row r="918" spans="1:20" x14ac:dyDescent="0.2">
      <c r="A918" s="25" t="s">
        <v>37</v>
      </c>
      <c r="B918" s="25" t="s">
        <v>50</v>
      </c>
      <c r="C918" s="25" t="s">
        <v>42</v>
      </c>
      <c r="D918" s="25" t="s">
        <v>27</v>
      </c>
      <c r="E918" s="25" t="s">
        <v>1916</v>
      </c>
      <c r="F918" s="2">
        <v>41733</v>
      </c>
      <c r="G918" s="23" t="str">
        <f>TEXT(Table2[[#This Row],[Order-Date]],"mmm")</f>
        <v>Apr</v>
      </c>
      <c r="H918">
        <v>2014</v>
      </c>
      <c r="I918">
        <v>561307656</v>
      </c>
      <c r="J918" s="2">
        <v>41978</v>
      </c>
      <c r="K918" s="23">
        <f>WEEKDAY(#REF!,1)</f>
        <v>6</v>
      </c>
      <c r="L918" s="25">
        <f>IF(#REF!&gt;=#REF!,#REF!-#REF!,"")</f>
        <v>245</v>
      </c>
      <c r="M918" s="4">
        <v>2264</v>
      </c>
      <c r="N918" s="5">
        <v>109.28</v>
      </c>
      <c r="O918" s="5">
        <v>35.840000000000003</v>
      </c>
      <c r="P918" s="5">
        <v>73.44</v>
      </c>
      <c r="Q918" s="5">
        <f>#REF!*#REF!</f>
        <v>81141.759999999995</v>
      </c>
      <c r="R918" s="5">
        <v>166268.16</v>
      </c>
      <c r="S918" s="5">
        <f>#REF!-#REF!</f>
        <v>85126.399999999994</v>
      </c>
      <c r="T918" s="36">
        <f t="shared" si="14"/>
        <v>1.0491071428571399</v>
      </c>
    </row>
    <row r="919" spans="1:20" x14ac:dyDescent="0.2">
      <c r="A919" s="25" t="s">
        <v>40</v>
      </c>
      <c r="B919" s="25" t="s">
        <v>221</v>
      </c>
      <c r="C919" s="25" t="s">
        <v>51</v>
      </c>
      <c r="D919" s="25" t="s">
        <v>27</v>
      </c>
      <c r="E919" s="25" t="s">
        <v>1916</v>
      </c>
      <c r="F919" s="2">
        <v>40629</v>
      </c>
      <c r="G919" s="23" t="str">
        <f>TEXT(Table2[[#This Row],[Order-Date]],"mmm")</f>
        <v>Mar</v>
      </c>
      <c r="H919">
        <v>2011</v>
      </c>
      <c r="I919">
        <v>930730235</v>
      </c>
      <c r="J919" s="2">
        <v>40648</v>
      </c>
      <c r="K919" s="23">
        <f>WEEKDAY(#REF!,1)</f>
        <v>6</v>
      </c>
      <c r="L919" s="25">
        <f>IF(#REF!&gt;=#REF!,#REF!-#REF!,"")</f>
        <v>19</v>
      </c>
      <c r="M919" s="4">
        <v>2614</v>
      </c>
      <c r="N919" s="5">
        <v>437.2</v>
      </c>
      <c r="O919" s="5">
        <v>263.33</v>
      </c>
      <c r="P919" s="5">
        <v>173.87</v>
      </c>
      <c r="Q919" s="5">
        <f>#REF!*#REF!</f>
        <v>688344.62</v>
      </c>
      <c r="R919" s="5">
        <v>454496.18</v>
      </c>
      <c r="S919" s="5">
        <f>#REF!-#REF!</f>
        <v>-233848.44</v>
      </c>
      <c r="T919" s="36">
        <f t="shared" si="14"/>
        <v>-0.33972581931416901</v>
      </c>
    </row>
    <row r="920" spans="1:20" x14ac:dyDescent="0.2">
      <c r="A920" s="25" t="s">
        <v>20</v>
      </c>
      <c r="B920" s="25" t="s">
        <v>117</v>
      </c>
      <c r="C920" s="25" t="s">
        <v>42</v>
      </c>
      <c r="D920" s="25" t="s">
        <v>23</v>
      </c>
      <c r="E920" s="25" t="s">
        <v>1916</v>
      </c>
      <c r="F920" s="2">
        <v>42466</v>
      </c>
      <c r="G920" s="23" t="str">
        <f>TEXT(Table2[[#This Row],[Order-Date]],"mmm")</f>
        <v>Apr</v>
      </c>
      <c r="H920">
        <v>2016</v>
      </c>
      <c r="I920">
        <v>861097943</v>
      </c>
      <c r="J920" s="2">
        <v>42710</v>
      </c>
      <c r="K920" s="23">
        <f>WEEKDAY(#REF!,1)</f>
        <v>3</v>
      </c>
      <c r="L920" s="25">
        <f>IF(#REF!&gt;=#REF!,#REF!-#REF!,"")</f>
        <v>244</v>
      </c>
      <c r="M920" s="4">
        <v>6872</v>
      </c>
      <c r="N920" s="5">
        <v>109.28</v>
      </c>
      <c r="O920" s="5">
        <v>35.840000000000003</v>
      </c>
      <c r="P920" s="5">
        <v>73.44</v>
      </c>
      <c r="Q920" s="5">
        <f>#REF!*#REF!</f>
        <v>246292.48000000001</v>
      </c>
      <c r="R920" s="5">
        <v>504679.67999999999</v>
      </c>
      <c r="S920" s="5">
        <f>#REF!-#REF!</f>
        <v>258387.20000000001</v>
      </c>
      <c r="T920" s="36">
        <f t="shared" si="14"/>
        <v>1.0491071428571399</v>
      </c>
    </row>
    <row r="921" spans="1:20" x14ac:dyDescent="0.2">
      <c r="A921" s="25" t="s">
        <v>29</v>
      </c>
      <c r="B921" s="25" t="s">
        <v>224</v>
      </c>
      <c r="C921" s="25" t="s">
        <v>26</v>
      </c>
      <c r="D921" s="25" t="s">
        <v>23</v>
      </c>
      <c r="E921" s="25" t="s">
        <v>1918</v>
      </c>
      <c r="F921" s="2">
        <v>41283</v>
      </c>
      <c r="G921" s="23" t="str">
        <f>TEXT(Table2[[#This Row],[Order-Date]],"mmm")</f>
        <v>Jan</v>
      </c>
      <c r="H921">
        <v>2013</v>
      </c>
      <c r="I921">
        <v>264959609</v>
      </c>
      <c r="J921" s="2">
        <v>41565</v>
      </c>
      <c r="K921" s="23">
        <f>WEEKDAY(#REF!,1)</f>
        <v>6</v>
      </c>
      <c r="L921" s="25">
        <f>IF(#REF!&gt;=#REF!,#REF!-#REF!,"")</f>
        <v>282</v>
      </c>
      <c r="M921" s="4">
        <v>6291</v>
      </c>
      <c r="N921" s="5">
        <v>152.58000000000001</v>
      </c>
      <c r="O921" s="5">
        <v>97.44</v>
      </c>
      <c r="P921" s="5">
        <v>55.14</v>
      </c>
      <c r="Q921" s="5">
        <f>#REF!*#REF!</f>
        <v>612995.04</v>
      </c>
      <c r="R921" s="5">
        <v>346885.74</v>
      </c>
      <c r="S921" s="5">
        <f>#REF!-#REF!</f>
        <v>-266109.3</v>
      </c>
      <c r="T921" s="36">
        <f t="shared" si="14"/>
        <v>-0.43411330049261099</v>
      </c>
    </row>
    <row r="922" spans="1:20" x14ac:dyDescent="0.2">
      <c r="A922" s="25" t="s">
        <v>29</v>
      </c>
      <c r="B922" s="25" t="s">
        <v>126</v>
      </c>
      <c r="C922" s="25" t="s">
        <v>65</v>
      </c>
      <c r="D922" s="25" t="s">
        <v>23</v>
      </c>
      <c r="E922" s="25" t="s">
        <v>1916</v>
      </c>
      <c r="F922" s="2">
        <v>40390</v>
      </c>
      <c r="G922" s="23" t="str">
        <f>TEXT(Table2[[#This Row],[Order-Date]],"mmm")</f>
        <v>Jul</v>
      </c>
      <c r="H922">
        <v>2010</v>
      </c>
      <c r="I922">
        <v>475176560</v>
      </c>
      <c r="J922" s="2">
        <v>40277</v>
      </c>
      <c r="K922" s="23">
        <f>WEEKDAY(#REF!,1)</f>
        <v>6</v>
      </c>
      <c r="L922" s="25" t="str">
        <f>IF(#REF!&gt;=#REF!,#REF!-#REF!,"")</f>
        <v/>
      </c>
      <c r="M922" s="4">
        <v>4159</v>
      </c>
      <c r="N922" s="5">
        <v>9.33</v>
      </c>
      <c r="O922" s="5">
        <v>6.92</v>
      </c>
      <c r="P922" s="5">
        <v>2.41</v>
      </c>
      <c r="Q922" s="5">
        <f>#REF!*#REF!</f>
        <v>28780.28</v>
      </c>
      <c r="R922" s="5">
        <v>10023.19</v>
      </c>
      <c r="S922" s="5">
        <f>#REF!-#REF!</f>
        <v>-18757.09</v>
      </c>
      <c r="T922" s="36">
        <f t="shared" si="14"/>
        <v>-0.65173410404624299</v>
      </c>
    </row>
    <row r="923" spans="1:20" x14ac:dyDescent="0.2">
      <c r="A923" s="25" t="s">
        <v>29</v>
      </c>
      <c r="B923" s="25" t="s">
        <v>138</v>
      </c>
      <c r="C923" s="25" t="s">
        <v>22</v>
      </c>
      <c r="D923" s="25" t="s">
        <v>27</v>
      </c>
      <c r="E923" s="25" t="s">
        <v>1917</v>
      </c>
      <c r="F923" s="2">
        <v>40931</v>
      </c>
      <c r="G923" s="23" t="str">
        <f>TEXT(Table2[[#This Row],[Order-Date]],"mmm")</f>
        <v>Jan</v>
      </c>
      <c r="H923">
        <v>2012</v>
      </c>
      <c r="I923">
        <v>194922626</v>
      </c>
      <c r="J923" s="2">
        <v>41092</v>
      </c>
      <c r="K923" s="23">
        <f>WEEKDAY(#REF!,1)</f>
        <v>2</v>
      </c>
      <c r="L923" s="25">
        <f>IF(#REF!&gt;=#REF!,#REF!-#REF!,"")</f>
        <v>161</v>
      </c>
      <c r="M923" s="4">
        <v>791</v>
      </c>
      <c r="N923" s="5">
        <v>255.28</v>
      </c>
      <c r="O923" s="5">
        <v>159.41999999999999</v>
      </c>
      <c r="P923" s="5">
        <v>95.86</v>
      </c>
      <c r="Q923" s="5">
        <f>#REF!*#REF!</f>
        <v>126101.22</v>
      </c>
      <c r="R923" s="5">
        <v>75825.259999999995</v>
      </c>
      <c r="S923" s="5">
        <f>#REF!-#REF!</f>
        <v>-50275.96</v>
      </c>
      <c r="T923" s="36">
        <f t="shared" si="14"/>
        <v>-0.39869527035503699</v>
      </c>
    </row>
    <row r="924" spans="1:20" x14ac:dyDescent="0.2">
      <c r="A924" s="25" t="s">
        <v>29</v>
      </c>
      <c r="B924" s="25" t="s">
        <v>174</v>
      </c>
      <c r="C924" s="25" t="s">
        <v>26</v>
      </c>
      <c r="D924" s="25" t="s">
        <v>27</v>
      </c>
      <c r="E924" s="25" t="s">
        <v>1915</v>
      </c>
      <c r="F924" s="2">
        <v>42436</v>
      </c>
      <c r="G924" s="23" t="str">
        <f>TEXT(Table2[[#This Row],[Order-Date]],"mmm")</f>
        <v>Mar</v>
      </c>
      <c r="H924">
        <v>2016</v>
      </c>
      <c r="I924">
        <v>447684133</v>
      </c>
      <c r="J924" s="2">
        <v>42596</v>
      </c>
      <c r="K924" s="23">
        <f>WEEKDAY(#REF!,1)</f>
        <v>1</v>
      </c>
      <c r="L924" s="25">
        <f>IF(#REF!&gt;=#REF!,#REF!-#REF!,"")</f>
        <v>160</v>
      </c>
      <c r="M924" s="4">
        <v>8538</v>
      </c>
      <c r="N924" s="5">
        <v>152.58000000000001</v>
      </c>
      <c r="O924" s="5">
        <v>97.44</v>
      </c>
      <c r="P924" s="5">
        <v>55.14</v>
      </c>
      <c r="Q924" s="5">
        <f>#REF!*#REF!</f>
        <v>831942.72</v>
      </c>
      <c r="R924" s="5">
        <v>470785.32</v>
      </c>
      <c r="S924" s="5">
        <f>#REF!-#REF!</f>
        <v>-361157.4</v>
      </c>
      <c r="T924" s="36">
        <f t="shared" si="14"/>
        <v>-0.43411330049261099</v>
      </c>
    </row>
    <row r="925" spans="1:20" x14ac:dyDescent="0.2">
      <c r="A925" s="25" t="s">
        <v>29</v>
      </c>
      <c r="B925" s="25" t="s">
        <v>122</v>
      </c>
      <c r="C925" s="25" t="s">
        <v>39</v>
      </c>
      <c r="D925" s="25" t="s">
        <v>23</v>
      </c>
      <c r="E925" s="25" t="s">
        <v>1917</v>
      </c>
      <c r="F925" s="2">
        <v>41000</v>
      </c>
      <c r="G925" s="23" t="str">
        <f>TEXT(Table2[[#This Row],[Order-Date]],"mmm")</f>
        <v>Apr</v>
      </c>
      <c r="H925">
        <v>2012</v>
      </c>
      <c r="I925">
        <v>527259910</v>
      </c>
      <c r="J925" s="2">
        <v>41214</v>
      </c>
      <c r="K925" s="23">
        <f>WEEKDAY(#REF!,1)</f>
        <v>5</v>
      </c>
      <c r="L925" s="25">
        <f>IF(#REF!&gt;=#REF!,#REF!-#REF!,"")</f>
        <v>214</v>
      </c>
      <c r="M925" s="4">
        <v>6779</v>
      </c>
      <c r="N925" s="5">
        <v>81.73</v>
      </c>
      <c r="O925" s="5">
        <v>56.67</v>
      </c>
      <c r="P925" s="5">
        <v>25.06</v>
      </c>
      <c r="Q925" s="5">
        <f>#REF!*#REF!</f>
        <v>384165.93</v>
      </c>
      <c r="R925" s="5">
        <v>169881.74</v>
      </c>
      <c r="S925" s="5">
        <f>#REF!-#REF!</f>
        <v>-214284.19</v>
      </c>
      <c r="T925" s="36">
        <f t="shared" si="14"/>
        <v>-0.55779071819304704</v>
      </c>
    </row>
    <row r="926" spans="1:20" x14ac:dyDescent="0.2">
      <c r="A926" s="25" t="s">
        <v>32</v>
      </c>
      <c r="B926" s="25" t="s">
        <v>93</v>
      </c>
      <c r="C926" s="25" t="s">
        <v>31</v>
      </c>
      <c r="D926" s="25" t="s">
        <v>23</v>
      </c>
      <c r="E926" s="25" t="s">
        <v>1915</v>
      </c>
      <c r="F926" s="2">
        <v>40344</v>
      </c>
      <c r="G926" s="23" t="str">
        <f>TEXT(Table2[[#This Row],[Order-Date]],"mmm")</f>
        <v>Jun</v>
      </c>
      <c r="H926">
        <v>2010</v>
      </c>
      <c r="I926">
        <v>247761285</v>
      </c>
      <c r="J926" s="2">
        <v>40244</v>
      </c>
      <c r="K926" s="23">
        <f>WEEKDAY(#REF!,1)</f>
        <v>1</v>
      </c>
      <c r="L926" s="25" t="str">
        <f>IF(#REF!&gt;=#REF!,#REF!-#REF!,"")</f>
        <v/>
      </c>
      <c r="M926" s="4">
        <v>6925</v>
      </c>
      <c r="N926" s="5">
        <v>47.45</v>
      </c>
      <c r="O926" s="5">
        <v>31.79</v>
      </c>
      <c r="P926" s="5">
        <v>15.66</v>
      </c>
      <c r="Q926" s="5">
        <f>#REF!*#REF!</f>
        <v>220145.75</v>
      </c>
      <c r="R926" s="5">
        <v>108445.5</v>
      </c>
      <c r="S926" s="5">
        <f>#REF!-#REF!</f>
        <v>-111700.25</v>
      </c>
      <c r="T926" s="36">
        <f t="shared" si="14"/>
        <v>-0.50739226171752105</v>
      </c>
    </row>
    <row r="927" spans="1:20" x14ac:dyDescent="0.2">
      <c r="A927" s="25" t="s">
        <v>20</v>
      </c>
      <c r="B927" s="25" t="s">
        <v>158</v>
      </c>
      <c r="C927" s="25" t="s">
        <v>56</v>
      </c>
      <c r="D927" s="25" t="s">
        <v>27</v>
      </c>
      <c r="E927" s="25" t="s">
        <v>1918</v>
      </c>
      <c r="F927" s="2">
        <v>41339</v>
      </c>
      <c r="G927" s="23" t="str">
        <f>TEXT(Table2[[#This Row],[Order-Date]],"mmm")</f>
        <v>Mar</v>
      </c>
      <c r="H927">
        <v>2013</v>
      </c>
      <c r="I927">
        <v>393612086</v>
      </c>
      <c r="J927" s="2">
        <v>41446</v>
      </c>
      <c r="K927" s="23">
        <f>WEEKDAY(#REF!,1)</f>
        <v>6</v>
      </c>
      <c r="L927" s="25">
        <f>IF(#REF!&gt;=#REF!,#REF!-#REF!,"")</f>
        <v>107</v>
      </c>
      <c r="M927" s="4">
        <v>7418</v>
      </c>
      <c r="N927" s="5">
        <v>421.89</v>
      </c>
      <c r="O927" s="5">
        <v>364.69</v>
      </c>
      <c r="P927" s="5">
        <v>57.2</v>
      </c>
      <c r="Q927" s="5">
        <f>#REF!*#REF!</f>
        <v>2705270.42</v>
      </c>
      <c r="R927" s="5">
        <v>424309.6</v>
      </c>
      <c r="S927" s="5">
        <f>#REF!-#REF!</f>
        <v>-2280960.8199999998</v>
      </c>
      <c r="T927" s="36">
        <f t="shared" si="14"/>
        <v>-0.84315445995228799</v>
      </c>
    </row>
    <row r="928" spans="1:20" x14ac:dyDescent="0.2">
      <c r="A928" s="25" t="s">
        <v>46</v>
      </c>
      <c r="B928" s="25" t="s">
        <v>175</v>
      </c>
      <c r="C928" s="25" t="s">
        <v>42</v>
      </c>
      <c r="D928" s="25" t="s">
        <v>27</v>
      </c>
      <c r="E928" s="25" t="s">
        <v>1915</v>
      </c>
      <c r="F928" s="2">
        <v>42368</v>
      </c>
      <c r="G928" s="23" t="str">
        <f>TEXT(Table2[[#This Row],[Order-Date]],"mmm")</f>
        <v>Dec</v>
      </c>
      <c r="H928">
        <v>2015</v>
      </c>
      <c r="I928">
        <v>469548642</v>
      </c>
      <c r="J928" s="2">
        <v>42382</v>
      </c>
      <c r="K928" s="23">
        <f>WEEKDAY(#REF!,1)</f>
        <v>4</v>
      </c>
      <c r="L928" s="25">
        <f>IF(#REF!&gt;=#REF!,#REF!-#REF!,"")</f>
        <v>14</v>
      </c>
      <c r="M928" s="4">
        <v>8732</v>
      </c>
      <c r="N928" s="5">
        <v>109.28</v>
      </c>
      <c r="O928" s="5">
        <v>35.840000000000003</v>
      </c>
      <c r="P928" s="5">
        <v>73.44</v>
      </c>
      <c r="Q928" s="5">
        <f>#REF!*#REF!</f>
        <v>312954.88</v>
      </c>
      <c r="R928" s="5">
        <v>641278.07999999996</v>
      </c>
      <c r="S928" s="5">
        <f>#REF!-#REF!</f>
        <v>328323.20000000001</v>
      </c>
      <c r="T928" s="36">
        <f t="shared" si="14"/>
        <v>1.0491071428571399</v>
      </c>
    </row>
    <row r="929" spans="1:20" x14ac:dyDescent="0.2">
      <c r="A929" s="25" t="s">
        <v>32</v>
      </c>
      <c r="B929" s="25" t="s">
        <v>192</v>
      </c>
      <c r="C929" s="25" t="s">
        <v>65</v>
      </c>
      <c r="D929" s="25" t="s">
        <v>23</v>
      </c>
      <c r="E929" s="25" t="s">
        <v>1915</v>
      </c>
      <c r="F929" s="2">
        <v>40372</v>
      </c>
      <c r="G929" s="23" t="str">
        <f>TEXT(Table2[[#This Row],[Order-Date]],"mmm")</f>
        <v>Jul</v>
      </c>
      <c r="H929">
        <v>2010</v>
      </c>
      <c r="I929">
        <v>950619781</v>
      </c>
      <c r="J929" s="2">
        <v>40376</v>
      </c>
      <c r="K929" s="23">
        <f>WEEKDAY(#REF!,1)</f>
        <v>7</v>
      </c>
      <c r="L929" s="25">
        <f>IF(#REF!&gt;=#REF!,#REF!-#REF!,"")</f>
        <v>4</v>
      </c>
      <c r="M929" s="4">
        <v>8373</v>
      </c>
      <c r="N929" s="5">
        <v>9.33</v>
      </c>
      <c r="O929" s="5">
        <v>6.92</v>
      </c>
      <c r="P929" s="5">
        <v>2.41</v>
      </c>
      <c r="Q929" s="5">
        <f>#REF!*#REF!</f>
        <v>57941.16</v>
      </c>
      <c r="R929" s="5">
        <v>20178.93</v>
      </c>
      <c r="S929" s="5">
        <f>#REF!-#REF!</f>
        <v>-37762.230000000003</v>
      </c>
      <c r="T929" s="36">
        <f t="shared" si="14"/>
        <v>-0.65173410404624299</v>
      </c>
    </row>
    <row r="930" spans="1:20" x14ac:dyDescent="0.2">
      <c r="A930" s="25" t="s">
        <v>46</v>
      </c>
      <c r="B930" s="25" t="s">
        <v>71</v>
      </c>
      <c r="C930" s="25" t="s">
        <v>51</v>
      </c>
      <c r="D930" s="25" t="s">
        <v>27</v>
      </c>
      <c r="E930" s="25" t="s">
        <v>1915</v>
      </c>
      <c r="F930" s="2">
        <v>41308</v>
      </c>
      <c r="G930" s="23" t="str">
        <f>TEXT(Table2[[#This Row],[Order-Date]],"mmm")</f>
        <v>Feb</v>
      </c>
      <c r="H930">
        <v>2013</v>
      </c>
      <c r="I930">
        <v>132186830</v>
      </c>
      <c r="J930" s="2">
        <v>41380</v>
      </c>
      <c r="K930" s="23">
        <f>WEEKDAY(#REF!,1)</f>
        <v>3</v>
      </c>
      <c r="L930" s="25">
        <f>IF(#REF!&gt;=#REF!,#REF!-#REF!,"")</f>
        <v>72</v>
      </c>
      <c r="M930" s="4">
        <v>5875</v>
      </c>
      <c r="N930" s="5">
        <v>437.2</v>
      </c>
      <c r="O930" s="5">
        <v>263.33</v>
      </c>
      <c r="P930" s="5">
        <v>173.87</v>
      </c>
      <c r="Q930" s="5">
        <f>#REF!*#REF!</f>
        <v>1547063.75</v>
      </c>
      <c r="R930" s="5">
        <v>1021486.25</v>
      </c>
      <c r="S930" s="5">
        <f>#REF!-#REF!</f>
        <v>-525577.5</v>
      </c>
      <c r="T930" s="36">
        <f t="shared" si="14"/>
        <v>-0.33972581931416901</v>
      </c>
    </row>
    <row r="931" spans="1:20" x14ac:dyDescent="0.2">
      <c r="A931" s="25" t="s">
        <v>29</v>
      </c>
      <c r="B931" s="25" t="s">
        <v>154</v>
      </c>
      <c r="C931" s="25" t="s">
        <v>22</v>
      </c>
      <c r="D931" s="25" t="s">
        <v>23</v>
      </c>
      <c r="E931" s="25" t="s">
        <v>1915</v>
      </c>
      <c r="F931" s="2">
        <v>41920</v>
      </c>
      <c r="G931" s="23" t="str">
        <f>TEXT(Table2[[#This Row],[Order-Date]],"mmm")</f>
        <v>Oct</v>
      </c>
      <c r="H931">
        <v>2014</v>
      </c>
      <c r="I931">
        <v>879923617</v>
      </c>
      <c r="J931" s="2">
        <v>41897</v>
      </c>
      <c r="K931" s="23">
        <f>WEEKDAY(#REF!,1)</f>
        <v>2</v>
      </c>
      <c r="L931" s="25" t="str">
        <f>IF(#REF!&gt;=#REF!,#REF!-#REF!,"")</f>
        <v/>
      </c>
      <c r="M931" s="4">
        <v>7807</v>
      </c>
      <c r="N931" s="5">
        <v>255.28</v>
      </c>
      <c r="O931" s="5">
        <v>159.41999999999999</v>
      </c>
      <c r="P931" s="5">
        <v>95.86</v>
      </c>
      <c r="Q931" s="5">
        <f>#REF!*#REF!</f>
        <v>1244591.94</v>
      </c>
      <c r="R931" s="5">
        <v>748379.02</v>
      </c>
      <c r="S931" s="5">
        <f>#REF!-#REF!</f>
        <v>-496212.92</v>
      </c>
      <c r="T931" s="36">
        <f t="shared" si="14"/>
        <v>-0.39869527035503699</v>
      </c>
    </row>
    <row r="932" spans="1:20" x14ac:dyDescent="0.2">
      <c r="A932" s="25" t="s">
        <v>29</v>
      </c>
      <c r="B932" s="25" t="s">
        <v>116</v>
      </c>
      <c r="C932" s="25" t="s">
        <v>26</v>
      </c>
      <c r="D932" s="25" t="s">
        <v>27</v>
      </c>
      <c r="E932" s="25" t="s">
        <v>1917</v>
      </c>
      <c r="F932" s="2">
        <v>41885</v>
      </c>
      <c r="G932" s="23" t="str">
        <f>TEXT(Table2[[#This Row],[Order-Date]],"mmm")</f>
        <v>Sep</v>
      </c>
      <c r="H932">
        <v>2014</v>
      </c>
      <c r="I932">
        <v>279816472</v>
      </c>
      <c r="J932" s="2">
        <v>41743</v>
      </c>
      <c r="K932" s="23">
        <f>WEEKDAY(#REF!,1)</f>
        <v>2</v>
      </c>
      <c r="L932" s="25" t="str">
        <f>IF(#REF!&gt;=#REF!,#REF!-#REF!,"")</f>
        <v/>
      </c>
      <c r="M932" s="4">
        <v>2767</v>
      </c>
      <c r="N932" s="5">
        <v>152.58000000000001</v>
      </c>
      <c r="O932" s="5">
        <v>97.44</v>
      </c>
      <c r="P932" s="5">
        <v>55.14</v>
      </c>
      <c r="Q932" s="5">
        <f>#REF!*#REF!</f>
        <v>269616.48</v>
      </c>
      <c r="R932" s="5">
        <v>152572.38</v>
      </c>
      <c r="S932" s="5">
        <f>#REF!-#REF!</f>
        <v>-117044.1</v>
      </c>
      <c r="T932" s="36">
        <f t="shared" si="14"/>
        <v>-0.43411330049261099</v>
      </c>
    </row>
    <row r="933" spans="1:20" x14ac:dyDescent="0.2">
      <c r="A933" s="25" t="s">
        <v>40</v>
      </c>
      <c r="B933" s="25" t="s">
        <v>101</v>
      </c>
      <c r="C933" s="25" t="s">
        <v>31</v>
      </c>
      <c r="D933" s="25" t="s">
        <v>27</v>
      </c>
      <c r="E933" s="25" t="s">
        <v>1918</v>
      </c>
      <c r="F933" s="2">
        <v>42462</v>
      </c>
      <c r="G933" s="23" t="str">
        <f>TEXT(Table2[[#This Row],[Order-Date]],"mmm")</f>
        <v>Apr</v>
      </c>
      <c r="H933">
        <v>2016</v>
      </c>
      <c r="I933">
        <v>888164222</v>
      </c>
      <c r="J933" s="2">
        <v>42449</v>
      </c>
      <c r="K933" s="23">
        <f>WEEKDAY(#REF!,1)</f>
        <v>1</v>
      </c>
      <c r="L933" s="25" t="str">
        <f>IF(#REF!&gt;=#REF!,#REF!-#REF!,"")</f>
        <v/>
      </c>
      <c r="M933" s="4">
        <v>6385</v>
      </c>
      <c r="N933" s="5">
        <v>47.45</v>
      </c>
      <c r="O933" s="5">
        <v>31.79</v>
      </c>
      <c r="P933" s="5">
        <v>15.66</v>
      </c>
      <c r="Q933" s="5">
        <f>#REF!*#REF!</f>
        <v>202979.15</v>
      </c>
      <c r="R933" s="5">
        <v>99989.1</v>
      </c>
      <c r="S933" s="5">
        <f>#REF!-#REF!</f>
        <v>-102990.05</v>
      </c>
      <c r="T933" s="36">
        <f t="shared" si="14"/>
        <v>-0.50739226171752105</v>
      </c>
    </row>
    <row r="934" spans="1:20" x14ac:dyDescent="0.2">
      <c r="A934" s="25" t="s">
        <v>46</v>
      </c>
      <c r="B934" s="25" t="s">
        <v>176</v>
      </c>
      <c r="C934" s="25" t="s">
        <v>51</v>
      </c>
      <c r="D934" s="25" t="s">
        <v>23</v>
      </c>
      <c r="E934" s="25" t="s">
        <v>1917</v>
      </c>
      <c r="F934" s="2">
        <v>40488</v>
      </c>
      <c r="G934" s="23" t="str">
        <f>TEXT(Table2[[#This Row],[Order-Date]],"mmm")</f>
        <v>Nov</v>
      </c>
      <c r="H934">
        <v>2010</v>
      </c>
      <c r="I934">
        <v>381578195</v>
      </c>
      <c r="J934" s="2">
        <v>40305</v>
      </c>
      <c r="K934" s="23">
        <f>WEEKDAY(#REF!,1)</f>
        <v>6</v>
      </c>
      <c r="L934" s="25" t="str">
        <f>IF(#REF!&gt;=#REF!,#REF!-#REF!,"")</f>
        <v/>
      </c>
      <c r="M934" s="4">
        <v>6322</v>
      </c>
      <c r="N934" s="5">
        <v>437.2</v>
      </c>
      <c r="O934" s="5">
        <v>263.33</v>
      </c>
      <c r="P934" s="5">
        <v>173.87</v>
      </c>
      <c r="Q934" s="5">
        <f>#REF!*#REF!</f>
        <v>1664772.26</v>
      </c>
      <c r="R934" s="5">
        <v>1099206.1399999999</v>
      </c>
      <c r="S934" s="5">
        <f>#REF!-#REF!</f>
        <v>-565566.12</v>
      </c>
      <c r="T934" s="36">
        <f t="shared" si="14"/>
        <v>-0.33972581931416901</v>
      </c>
    </row>
    <row r="935" spans="1:20" x14ac:dyDescent="0.2">
      <c r="A935" s="25" t="s">
        <v>46</v>
      </c>
      <c r="B935" s="25" t="s">
        <v>136</v>
      </c>
      <c r="C935" s="25" t="s">
        <v>85</v>
      </c>
      <c r="D935" s="25" t="s">
        <v>23</v>
      </c>
      <c r="E935" s="25" t="s">
        <v>1915</v>
      </c>
      <c r="F935" s="2">
        <v>41970</v>
      </c>
      <c r="G935" s="23" t="str">
        <f>TEXT(Table2[[#This Row],[Order-Date]],"mmm")</f>
        <v>Nov</v>
      </c>
      <c r="H935">
        <v>2014</v>
      </c>
      <c r="I935">
        <v>106982219</v>
      </c>
      <c r="J935" s="2">
        <v>41995</v>
      </c>
      <c r="K935" s="23">
        <f>WEEKDAY(#REF!,1)</f>
        <v>2</v>
      </c>
      <c r="L935" s="25">
        <f>IF(#REF!&gt;=#REF!,#REF!-#REF!,"")</f>
        <v>25</v>
      </c>
      <c r="M935" s="4">
        <v>7271</v>
      </c>
      <c r="N935" s="5">
        <v>668.27</v>
      </c>
      <c r="O935" s="5">
        <v>502.54</v>
      </c>
      <c r="P935" s="5">
        <v>165.73</v>
      </c>
      <c r="Q935" s="5">
        <f>#REF!*#REF!</f>
        <v>3653968.34</v>
      </c>
      <c r="R935" s="5">
        <v>1205022.83</v>
      </c>
      <c r="S935" s="5">
        <f>#REF!-#REF!</f>
        <v>-2448945.5099999998</v>
      </c>
      <c r="T935" s="36">
        <f t="shared" si="14"/>
        <v>-0.67021530624427905</v>
      </c>
    </row>
    <row r="936" spans="1:20" x14ac:dyDescent="0.2">
      <c r="A936" s="25" t="s">
        <v>20</v>
      </c>
      <c r="B936" s="25" t="s">
        <v>121</v>
      </c>
      <c r="C936" s="25" t="s">
        <v>65</v>
      </c>
      <c r="D936" s="25" t="s">
        <v>27</v>
      </c>
      <c r="E936" s="25" t="s">
        <v>1917</v>
      </c>
      <c r="F936" s="2">
        <v>40312</v>
      </c>
      <c r="G936" s="23" t="str">
        <f>TEXT(Table2[[#This Row],[Order-Date]],"mmm")</f>
        <v>May</v>
      </c>
      <c r="H936">
        <v>2010</v>
      </c>
      <c r="I936">
        <v>131612622</v>
      </c>
      <c r="J936" s="2">
        <v>40323</v>
      </c>
      <c r="K936" s="23">
        <f>WEEKDAY(#REF!,1)</f>
        <v>3</v>
      </c>
      <c r="L936" s="25">
        <f>IF(#REF!&gt;=#REF!,#REF!-#REF!,"")</f>
        <v>11</v>
      </c>
      <c r="M936" s="4">
        <v>5954</v>
      </c>
      <c r="N936" s="5">
        <v>9.33</v>
      </c>
      <c r="O936" s="5">
        <v>6.92</v>
      </c>
      <c r="P936" s="5">
        <v>2.41</v>
      </c>
      <c r="Q936" s="5">
        <f>#REF!*#REF!</f>
        <v>41201.68</v>
      </c>
      <c r="R936" s="5">
        <v>14349.14</v>
      </c>
      <c r="S936" s="5">
        <f>#REF!-#REF!</f>
        <v>-26852.54</v>
      </c>
      <c r="T936" s="36">
        <f t="shared" si="14"/>
        <v>-0.65173410404624299</v>
      </c>
    </row>
    <row r="937" spans="1:20" x14ac:dyDescent="0.2">
      <c r="A937" s="25" t="s">
        <v>29</v>
      </c>
      <c r="B937" s="25" t="s">
        <v>130</v>
      </c>
      <c r="C937" s="25" t="s">
        <v>26</v>
      </c>
      <c r="D937" s="25" t="s">
        <v>23</v>
      </c>
      <c r="E937" s="25" t="s">
        <v>1915</v>
      </c>
      <c r="F937" s="2">
        <v>41040</v>
      </c>
      <c r="G937" s="23" t="str">
        <f>TEXT(Table2[[#This Row],[Order-Date]],"mmm")</f>
        <v>May</v>
      </c>
      <c r="H937">
        <v>2012</v>
      </c>
      <c r="I937">
        <v>593018233</v>
      </c>
      <c r="J937" s="2">
        <v>41225</v>
      </c>
      <c r="K937" s="23">
        <f>WEEKDAY(#REF!,1)</f>
        <v>2</v>
      </c>
      <c r="L937" s="25">
        <f>IF(#REF!&gt;=#REF!,#REF!-#REF!,"")</f>
        <v>185</v>
      </c>
      <c r="M937" s="4">
        <v>6128</v>
      </c>
      <c r="N937" s="5">
        <v>152.58000000000001</v>
      </c>
      <c r="O937" s="5">
        <v>97.44</v>
      </c>
      <c r="P937" s="5">
        <v>55.14</v>
      </c>
      <c r="Q937" s="5">
        <f>#REF!*#REF!</f>
        <v>597112.31999999995</v>
      </c>
      <c r="R937" s="5">
        <v>337897.92</v>
      </c>
      <c r="S937" s="5">
        <f>#REF!-#REF!</f>
        <v>-259214.4</v>
      </c>
      <c r="T937" s="36">
        <f t="shared" si="14"/>
        <v>-0.43411330049261099</v>
      </c>
    </row>
    <row r="938" spans="1:20" x14ac:dyDescent="0.2">
      <c r="A938" s="25" t="s">
        <v>29</v>
      </c>
      <c r="B938" s="25" t="s">
        <v>184</v>
      </c>
      <c r="C938" s="25" t="s">
        <v>22</v>
      </c>
      <c r="D938" s="25" t="s">
        <v>23</v>
      </c>
      <c r="E938" s="25" t="s">
        <v>1917</v>
      </c>
      <c r="F938" s="2">
        <v>42629</v>
      </c>
      <c r="G938" s="23" t="str">
        <f>TEXT(Table2[[#This Row],[Order-Date]],"mmm")</f>
        <v>Sep</v>
      </c>
      <c r="H938">
        <v>2016</v>
      </c>
      <c r="I938">
        <v>349060380</v>
      </c>
      <c r="J938" s="2">
        <v>42641</v>
      </c>
      <c r="K938" s="23">
        <f>WEEKDAY(#REF!,1)</f>
        <v>4</v>
      </c>
      <c r="L938" s="25">
        <f>IF(#REF!&gt;=#REF!,#REF!-#REF!,"")</f>
        <v>12</v>
      </c>
      <c r="M938" s="4">
        <v>3578</v>
      </c>
      <c r="N938" s="5">
        <v>255.28</v>
      </c>
      <c r="O938" s="5">
        <v>159.41999999999999</v>
      </c>
      <c r="P938" s="5">
        <v>95.86</v>
      </c>
      <c r="Q938" s="5">
        <f>#REF!*#REF!</f>
        <v>570404.76</v>
      </c>
      <c r="R938" s="5">
        <v>342987.08</v>
      </c>
      <c r="S938" s="5">
        <f>#REF!-#REF!</f>
        <v>-227417.68</v>
      </c>
      <c r="T938" s="36">
        <f t="shared" si="14"/>
        <v>-0.39869527035503699</v>
      </c>
    </row>
    <row r="939" spans="1:20" x14ac:dyDescent="0.2">
      <c r="A939" s="25" t="s">
        <v>20</v>
      </c>
      <c r="B939" s="25" t="s">
        <v>61</v>
      </c>
      <c r="C939" s="25" t="s">
        <v>85</v>
      </c>
      <c r="D939" s="25" t="s">
        <v>23</v>
      </c>
      <c r="E939" s="25" t="s">
        <v>1915</v>
      </c>
      <c r="F939" s="2">
        <v>41586</v>
      </c>
      <c r="G939" s="23" t="str">
        <f>TEXT(Table2[[#This Row],[Order-Date]],"mmm")</f>
        <v>Nov</v>
      </c>
      <c r="H939">
        <v>2013</v>
      </c>
      <c r="I939">
        <v>127912890</v>
      </c>
      <c r="J939" s="2">
        <v>41543</v>
      </c>
      <c r="K939" s="23">
        <f>WEEKDAY(#REF!,1)</f>
        <v>5</v>
      </c>
      <c r="L939" s="25" t="str">
        <f>IF(#REF!&gt;=#REF!,#REF!-#REF!,"")</f>
        <v/>
      </c>
      <c r="M939" s="4">
        <v>1122</v>
      </c>
      <c r="N939" s="5">
        <v>668.27</v>
      </c>
      <c r="O939" s="5">
        <v>502.54</v>
      </c>
      <c r="P939" s="5">
        <v>165.73</v>
      </c>
      <c r="Q939" s="5">
        <f>#REF!*#REF!</f>
        <v>563849.88</v>
      </c>
      <c r="R939" s="5">
        <v>185949.06</v>
      </c>
      <c r="S939" s="5">
        <f>#REF!-#REF!</f>
        <v>-377900.82</v>
      </c>
      <c r="T939" s="36">
        <f t="shared" si="14"/>
        <v>-0.67021530624427905</v>
      </c>
    </row>
    <row r="940" spans="1:20" x14ac:dyDescent="0.2">
      <c r="A940" s="25" t="s">
        <v>46</v>
      </c>
      <c r="B940" s="25" t="s">
        <v>227</v>
      </c>
      <c r="C940" s="25" t="s">
        <v>51</v>
      </c>
      <c r="D940" s="25" t="s">
        <v>27</v>
      </c>
      <c r="E940" s="25" t="s">
        <v>1918</v>
      </c>
      <c r="F940" s="2">
        <v>40690</v>
      </c>
      <c r="G940" s="23" t="str">
        <f>TEXT(Table2[[#This Row],[Order-Date]],"mmm")</f>
        <v>May</v>
      </c>
      <c r="H940">
        <v>2011</v>
      </c>
      <c r="I940">
        <v>278062093</v>
      </c>
      <c r="J940" s="2">
        <v>40691</v>
      </c>
      <c r="K940" s="23">
        <f>WEEKDAY(#REF!,1)</f>
        <v>7</v>
      </c>
      <c r="L940" s="25">
        <f>IF(#REF!&gt;=#REF!,#REF!-#REF!,"")</f>
        <v>1</v>
      </c>
      <c r="M940" s="4">
        <v>3607</v>
      </c>
      <c r="N940" s="5">
        <v>437.2</v>
      </c>
      <c r="O940" s="5">
        <v>263.33</v>
      </c>
      <c r="P940" s="5">
        <v>173.87</v>
      </c>
      <c r="Q940" s="5">
        <f>#REF!*#REF!</f>
        <v>949831.31</v>
      </c>
      <c r="R940" s="5">
        <v>627149.09</v>
      </c>
      <c r="S940" s="5">
        <f>#REF!-#REF!</f>
        <v>-322682.21999999997</v>
      </c>
      <c r="T940" s="36">
        <f t="shared" si="14"/>
        <v>-0.33972581931416901</v>
      </c>
    </row>
    <row r="941" spans="1:20" x14ac:dyDescent="0.2">
      <c r="A941" s="25" t="s">
        <v>20</v>
      </c>
      <c r="B941" s="25" t="s">
        <v>179</v>
      </c>
      <c r="C941" s="25" t="s">
        <v>65</v>
      </c>
      <c r="D941" s="25" t="s">
        <v>27</v>
      </c>
      <c r="E941" s="25" t="s">
        <v>1917</v>
      </c>
      <c r="F941" s="2">
        <v>42084</v>
      </c>
      <c r="G941" s="23" t="str">
        <f>TEXT(Table2[[#This Row],[Order-Date]],"mmm")</f>
        <v>Mar</v>
      </c>
      <c r="H941">
        <v>2015</v>
      </c>
      <c r="I941">
        <v>318306815</v>
      </c>
      <c r="J941" s="2">
        <v>42120</v>
      </c>
      <c r="K941" s="23">
        <f>WEEKDAY(#REF!,1)</f>
        <v>1</v>
      </c>
      <c r="L941" s="25">
        <f>IF(#REF!&gt;=#REF!,#REF!-#REF!,"")</f>
        <v>36</v>
      </c>
      <c r="M941" s="4">
        <v>2915</v>
      </c>
      <c r="N941" s="5">
        <v>9.33</v>
      </c>
      <c r="O941" s="5">
        <v>6.92</v>
      </c>
      <c r="P941" s="5">
        <v>2.41</v>
      </c>
      <c r="Q941" s="5">
        <f>#REF!*#REF!</f>
        <v>20171.8</v>
      </c>
      <c r="R941" s="5">
        <v>7025.15</v>
      </c>
      <c r="S941" s="5">
        <f>#REF!-#REF!</f>
        <v>-13146.65</v>
      </c>
      <c r="T941" s="36">
        <f t="shared" si="14"/>
        <v>-0.65173410404624299</v>
      </c>
    </row>
    <row r="942" spans="1:20" x14ac:dyDescent="0.2">
      <c r="A942" s="25" t="s">
        <v>37</v>
      </c>
      <c r="B942" s="25" t="s">
        <v>79</v>
      </c>
      <c r="C942" s="25" t="s">
        <v>34</v>
      </c>
      <c r="D942" s="25" t="s">
        <v>23</v>
      </c>
      <c r="E942" s="25" t="s">
        <v>1917</v>
      </c>
      <c r="F942" s="2">
        <v>42413</v>
      </c>
      <c r="G942" s="23" t="str">
        <f>TEXT(Table2[[#This Row],[Order-Date]],"mmm")</f>
        <v>Feb</v>
      </c>
      <c r="H942">
        <v>2016</v>
      </c>
      <c r="I942">
        <v>287758386</v>
      </c>
      <c r="J942" s="2">
        <v>42403</v>
      </c>
      <c r="K942" s="23">
        <f>WEEKDAY(#REF!,1)</f>
        <v>4</v>
      </c>
      <c r="L942" s="25" t="str">
        <f>IF(#REF!&gt;=#REF!,#REF!-#REF!,"")</f>
        <v/>
      </c>
      <c r="M942" s="4">
        <v>2956</v>
      </c>
      <c r="N942" s="5">
        <v>205.7</v>
      </c>
      <c r="O942" s="5">
        <v>117.11</v>
      </c>
      <c r="P942" s="5">
        <v>88.59</v>
      </c>
      <c r="Q942" s="5">
        <f>#REF!*#REF!</f>
        <v>346177.16</v>
      </c>
      <c r="R942" s="5">
        <v>261872.04</v>
      </c>
      <c r="S942" s="5">
        <f>#REF!-#REF!</f>
        <v>-84305.12</v>
      </c>
      <c r="T942" s="36">
        <f t="shared" si="14"/>
        <v>-0.24353172231235601</v>
      </c>
    </row>
    <row r="943" spans="1:20" x14ac:dyDescent="0.2">
      <c r="A943" s="25" t="s">
        <v>32</v>
      </c>
      <c r="B943" s="25" t="s">
        <v>200</v>
      </c>
      <c r="C943" s="25" t="s">
        <v>65</v>
      </c>
      <c r="D943" s="25" t="s">
        <v>27</v>
      </c>
      <c r="E943" s="25" t="s">
        <v>1916</v>
      </c>
      <c r="F943" s="2">
        <v>40238</v>
      </c>
      <c r="G943" s="23" t="str">
        <f>TEXT(Table2[[#This Row],[Order-Date]],"mmm")</f>
        <v>Mar</v>
      </c>
      <c r="H943">
        <v>2010</v>
      </c>
      <c r="I943">
        <v>295840632</v>
      </c>
      <c r="J943" s="2">
        <v>40330</v>
      </c>
      <c r="K943" s="23">
        <f>WEEKDAY(#REF!,1)</f>
        <v>3</v>
      </c>
      <c r="L943" s="25">
        <f>IF(#REF!&gt;=#REF!,#REF!-#REF!,"")</f>
        <v>92</v>
      </c>
      <c r="M943" s="4">
        <v>4672</v>
      </c>
      <c r="N943" s="5">
        <v>9.33</v>
      </c>
      <c r="O943" s="5">
        <v>6.92</v>
      </c>
      <c r="P943" s="5">
        <v>2.41</v>
      </c>
      <c r="Q943" s="5">
        <f>#REF!*#REF!</f>
        <v>32330.240000000002</v>
      </c>
      <c r="R943" s="5">
        <v>11259.52</v>
      </c>
      <c r="S943" s="5">
        <f>#REF!-#REF!</f>
        <v>-21070.720000000001</v>
      </c>
      <c r="T943" s="36">
        <f t="shared" si="14"/>
        <v>-0.65173410404624299</v>
      </c>
    </row>
    <row r="944" spans="1:20" x14ac:dyDescent="0.2">
      <c r="A944" s="25" t="s">
        <v>32</v>
      </c>
      <c r="B944" s="25" t="s">
        <v>87</v>
      </c>
      <c r="C944" s="25" t="s">
        <v>31</v>
      </c>
      <c r="D944" s="25" t="s">
        <v>23</v>
      </c>
      <c r="E944" s="25" t="s">
        <v>1917</v>
      </c>
      <c r="F944" s="2">
        <v>42581</v>
      </c>
      <c r="G944" s="23" t="str">
        <f>TEXT(Table2[[#This Row],[Order-Date]],"mmm")</f>
        <v>Jul</v>
      </c>
      <c r="H944">
        <v>2016</v>
      </c>
      <c r="I944">
        <v>972289884</v>
      </c>
      <c r="J944" s="2">
        <v>42682</v>
      </c>
      <c r="K944" s="23">
        <f>WEEKDAY(#REF!,1)</f>
        <v>3</v>
      </c>
      <c r="L944" s="25">
        <f>IF(#REF!&gt;=#REF!,#REF!-#REF!,"")</f>
        <v>101</v>
      </c>
      <c r="M944" s="4">
        <v>1038</v>
      </c>
      <c r="N944" s="5">
        <v>47.45</v>
      </c>
      <c r="O944" s="5">
        <v>31.79</v>
      </c>
      <c r="P944" s="5">
        <v>15.66</v>
      </c>
      <c r="Q944" s="5">
        <f>#REF!*#REF!</f>
        <v>32998.019999999997</v>
      </c>
      <c r="R944" s="5">
        <v>16255.08</v>
      </c>
      <c r="S944" s="5">
        <f>#REF!-#REF!</f>
        <v>-16742.939999999999</v>
      </c>
      <c r="T944" s="36">
        <f t="shared" si="14"/>
        <v>-0.50739226171752105</v>
      </c>
    </row>
    <row r="945" spans="1:20" x14ac:dyDescent="0.2">
      <c r="A945" s="25" t="s">
        <v>37</v>
      </c>
      <c r="B945" s="25" t="s">
        <v>45</v>
      </c>
      <c r="C945" s="25" t="s">
        <v>77</v>
      </c>
      <c r="D945" s="25" t="s">
        <v>23</v>
      </c>
      <c r="E945" s="25" t="s">
        <v>1918</v>
      </c>
      <c r="F945" s="2">
        <v>41802</v>
      </c>
      <c r="G945" s="23" t="str">
        <f>TEXT(Table2[[#This Row],[Order-Date]],"mmm")</f>
        <v>Jun</v>
      </c>
      <c r="H945">
        <v>2014</v>
      </c>
      <c r="I945">
        <v>317154967</v>
      </c>
      <c r="J945" s="2">
        <v>41894</v>
      </c>
      <c r="K945" s="23">
        <f>WEEKDAY(#REF!,1)</f>
        <v>6</v>
      </c>
      <c r="L945" s="25">
        <f>IF(#REF!&gt;=#REF!,#REF!-#REF!,"")</f>
        <v>92</v>
      </c>
      <c r="M945" s="4">
        <v>2058</v>
      </c>
      <c r="N945" s="5">
        <v>154.06</v>
      </c>
      <c r="O945" s="5">
        <v>90.93</v>
      </c>
      <c r="P945" s="5">
        <v>63.13</v>
      </c>
      <c r="Q945" s="5">
        <f>#REF!*#REF!</f>
        <v>187133.94</v>
      </c>
      <c r="R945" s="5">
        <v>129921.54</v>
      </c>
      <c r="S945" s="5">
        <f>#REF!-#REF!</f>
        <v>-57212.4</v>
      </c>
      <c r="T945" s="36">
        <f t="shared" si="14"/>
        <v>-0.30572968217309998</v>
      </c>
    </row>
    <row r="946" spans="1:20" x14ac:dyDescent="0.2">
      <c r="A946" s="25" t="s">
        <v>20</v>
      </c>
      <c r="B946" s="25" t="s">
        <v>70</v>
      </c>
      <c r="C946" s="25" t="s">
        <v>56</v>
      </c>
      <c r="D946" s="25" t="s">
        <v>27</v>
      </c>
      <c r="E946" s="25" t="s">
        <v>1917</v>
      </c>
      <c r="F946" s="2">
        <v>42345</v>
      </c>
      <c r="G946" s="23" t="str">
        <f>TEXT(Table2[[#This Row],[Order-Date]],"mmm")</f>
        <v>Dec</v>
      </c>
      <c r="H946">
        <v>2015</v>
      </c>
      <c r="I946">
        <v>450797212</v>
      </c>
      <c r="J946" s="2">
        <v>42246</v>
      </c>
      <c r="K946" s="23">
        <f>WEEKDAY(#REF!,1)</f>
        <v>1</v>
      </c>
      <c r="L946" s="25" t="str">
        <f>IF(#REF!&gt;=#REF!,#REF!-#REF!,"")</f>
        <v/>
      </c>
      <c r="M946" s="4">
        <v>9767</v>
      </c>
      <c r="N946" s="5">
        <v>421.89</v>
      </c>
      <c r="O946" s="5">
        <v>364.69</v>
      </c>
      <c r="P946" s="5">
        <v>57.2</v>
      </c>
      <c r="Q946" s="5">
        <f>#REF!*#REF!</f>
        <v>3561927.23</v>
      </c>
      <c r="R946" s="5">
        <v>558672.4</v>
      </c>
      <c r="S946" s="5">
        <f>#REF!-#REF!</f>
        <v>-3003254.83</v>
      </c>
      <c r="T946" s="36">
        <f t="shared" si="14"/>
        <v>-0.84315445995228799</v>
      </c>
    </row>
    <row r="947" spans="1:20" x14ac:dyDescent="0.2">
      <c r="A947" s="25" t="s">
        <v>29</v>
      </c>
      <c r="B947" s="25" t="s">
        <v>111</v>
      </c>
      <c r="C947" s="25" t="s">
        <v>85</v>
      </c>
      <c r="D947" s="25" t="s">
        <v>27</v>
      </c>
      <c r="E947" s="25" t="s">
        <v>1918</v>
      </c>
      <c r="F947" s="2">
        <v>40530</v>
      </c>
      <c r="G947" s="23" t="str">
        <f>TEXT(Table2[[#This Row],[Order-Date]],"mmm")</f>
        <v>Dec</v>
      </c>
      <c r="H947">
        <v>2010</v>
      </c>
      <c r="I947">
        <v>863890445</v>
      </c>
      <c r="J947" s="2">
        <v>40537</v>
      </c>
      <c r="K947" s="23">
        <f>WEEKDAY(#REF!,1)</f>
        <v>7</v>
      </c>
      <c r="L947" s="25">
        <f>IF(#REF!&gt;=#REF!,#REF!-#REF!,"")</f>
        <v>7</v>
      </c>
      <c r="M947" s="4">
        <v>3235</v>
      </c>
      <c r="N947" s="5">
        <v>668.27</v>
      </c>
      <c r="O947" s="5">
        <v>502.54</v>
      </c>
      <c r="P947" s="5">
        <v>165.73</v>
      </c>
      <c r="Q947" s="5">
        <f>#REF!*#REF!</f>
        <v>1625716.9</v>
      </c>
      <c r="R947" s="5">
        <v>536136.55000000005</v>
      </c>
      <c r="S947" s="5">
        <f>#REF!-#REF!</f>
        <v>-1089580.3500000001</v>
      </c>
      <c r="T947" s="36">
        <f t="shared" si="14"/>
        <v>-0.67021530624427905</v>
      </c>
    </row>
    <row r="948" spans="1:20" x14ac:dyDescent="0.2">
      <c r="A948" s="25" t="s">
        <v>29</v>
      </c>
      <c r="B948" s="25" t="s">
        <v>138</v>
      </c>
      <c r="C948" s="25" t="s">
        <v>39</v>
      </c>
      <c r="D948" s="25" t="s">
        <v>23</v>
      </c>
      <c r="E948" s="25" t="s">
        <v>1918</v>
      </c>
      <c r="F948" s="2">
        <v>40194</v>
      </c>
      <c r="G948" s="23" t="str">
        <f>TEXT(Table2[[#This Row],[Order-Date]],"mmm")</f>
        <v>Jan</v>
      </c>
      <c r="H948">
        <v>2010</v>
      </c>
      <c r="I948">
        <v>667420995</v>
      </c>
      <c r="J948" s="2">
        <v>40196</v>
      </c>
      <c r="K948" s="23">
        <f>WEEKDAY(#REF!,1)</f>
        <v>2</v>
      </c>
      <c r="L948" s="25">
        <f>IF(#REF!&gt;=#REF!,#REF!-#REF!,"")</f>
        <v>2</v>
      </c>
      <c r="M948" s="4">
        <v>3559</v>
      </c>
      <c r="N948" s="5">
        <v>81.73</v>
      </c>
      <c r="O948" s="5">
        <v>56.67</v>
      </c>
      <c r="P948" s="5">
        <v>25.06</v>
      </c>
      <c r="Q948" s="5">
        <f>#REF!*#REF!</f>
        <v>201688.53</v>
      </c>
      <c r="R948" s="5">
        <v>89188.54</v>
      </c>
      <c r="S948" s="5">
        <f>#REF!-#REF!</f>
        <v>-112499.99</v>
      </c>
      <c r="T948" s="36">
        <f t="shared" si="14"/>
        <v>-0.55779071819304704</v>
      </c>
    </row>
    <row r="949" spans="1:20" x14ac:dyDescent="0.2">
      <c r="A949" s="25" t="s">
        <v>29</v>
      </c>
      <c r="B949" s="25" t="s">
        <v>69</v>
      </c>
      <c r="C949" s="25" t="s">
        <v>77</v>
      </c>
      <c r="D949" s="25" t="s">
        <v>27</v>
      </c>
      <c r="E949" s="25" t="s">
        <v>1917</v>
      </c>
      <c r="F949" s="2">
        <v>40820</v>
      </c>
      <c r="G949" s="23" t="str">
        <f>TEXT(Table2[[#This Row],[Order-Date]],"mmm")</f>
        <v>Oct</v>
      </c>
      <c r="H949">
        <v>2011</v>
      </c>
      <c r="I949">
        <v>842687690</v>
      </c>
      <c r="J949" s="2">
        <v>40689</v>
      </c>
      <c r="K949" s="23">
        <f>WEEKDAY(#REF!,1)</f>
        <v>5</v>
      </c>
      <c r="L949" s="25" t="str">
        <f>IF(#REF!&gt;=#REF!,#REF!-#REF!,"")</f>
        <v/>
      </c>
      <c r="M949" s="4">
        <v>8869</v>
      </c>
      <c r="N949" s="5">
        <v>154.06</v>
      </c>
      <c r="O949" s="5">
        <v>90.93</v>
      </c>
      <c r="P949" s="5">
        <v>63.13</v>
      </c>
      <c r="Q949" s="5">
        <f>#REF!*#REF!</f>
        <v>806458.17</v>
      </c>
      <c r="R949" s="5">
        <v>559899.97</v>
      </c>
      <c r="S949" s="5">
        <f>#REF!-#REF!</f>
        <v>-246558.2</v>
      </c>
      <c r="T949" s="36">
        <f t="shared" si="14"/>
        <v>-0.30572968217309998</v>
      </c>
    </row>
    <row r="950" spans="1:20" x14ac:dyDescent="0.2">
      <c r="A950" s="25" t="s">
        <v>40</v>
      </c>
      <c r="B950" s="25" t="s">
        <v>160</v>
      </c>
      <c r="C950" s="25" t="s">
        <v>39</v>
      </c>
      <c r="D950" s="25" t="s">
        <v>27</v>
      </c>
      <c r="E950" s="25" t="s">
        <v>1917</v>
      </c>
      <c r="F950" s="2">
        <v>41723</v>
      </c>
      <c r="G950" s="23" t="str">
        <f>TEXT(Table2[[#This Row],[Order-Date]],"mmm")</f>
        <v>Mar</v>
      </c>
      <c r="H950">
        <v>2014</v>
      </c>
      <c r="I950">
        <v>191301858</v>
      </c>
      <c r="J950" s="2">
        <v>41794</v>
      </c>
      <c r="K950" s="23">
        <f>WEEKDAY(#REF!,1)</f>
        <v>4</v>
      </c>
      <c r="L950" s="25">
        <f>IF(#REF!&gt;=#REF!,#REF!-#REF!,"")</f>
        <v>71</v>
      </c>
      <c r="M950" s="4">
        <v>9326</v>
      </c>
      <c r="N950" s="5">
        <v>81.73</v>
      </c>
      <c r="O950" s="5">
        <v>56.67</v>
      </c>
      <c r="P950" s="5">
        <v>25.06</v>
      </c>
      <c r="Q950" s="5">
        <f>#REF!*#REF!</f>
        <v>528504.42000000004</v>
      </c>
      <c r="R950" s="5">
        <v>233709.56</v>
      </c>
      <c r="S950" s="5">
        <f>#REF!-#REF!</f>
        <v>-294794.86</v>
      </c>
      <c r="T950" s="36">
        <f t="shared" si="14"/>
        <v>-0.55779071819304704</v>
      </c>
    </row>
    <row r="951" spans="1:20" x14ac:dyDescent="0.2">
      <c r="A951" s="25" t="s">
        <v>37</v>
      </c>
      <c r="B951" s="25" t="s">
        <v>55</v>
      </c>
      <c r="C951" s="25" t="s">
        <v>34</v>
      </c>
      <c r="D951" s="25" t="s">
        <v>23</v>
      </c>
      <c r="E951" s="25" t="s">
        <v>1916</v>
      </c>
      <c r="F951" s="2">
        <v>42226</v>
      </c>
      <c r="G951" s="23" t="str">
        <f>TEXT(Table2[[#This Row],[Order-Date]],"mmm")</f>
        <v>Aug</v>
      </c>
      <c r="H951">
        <v>2015</v>
      </c>
      <c r="I951">
        <v>285187327</v>
      </c>
      <c r="J951" s="2">
        <v>42299</v>
      </c>
      <c r="K951" s="23">
        <f>WEEKDAY(#REF!,1)</f>
        <v>5</v>
      </c>
      <c r="L951" s="25">
        <f>IF(#REF!&gt;=#REF!,#REF!-#REF!,"")</f>
        <v>73</v>
      </c>
      <c r="M951" s="4">
        <v>2123</v>
      </c>
      <c r="N951" s="5">
        <v>205.7</v>
      </c>
      <c r="O951" s="5">
        <v>117.11</v>
      </c>
      <c r="P951" s="5">
        <v>88.59</v>
      </c>
      <c r="Q951" s="5">
        <f>#REF!*#REF!</f>
        <v>248624.53</v>
      </c>
      <c r="R951" s="5">
        <v>188076.57</v>
      </c>
      <c r="S951" s="5">
        <f>#REF!-#REF!</f>
        <v>-60547.96</v>
      </c>
      <c r="T951" s="36">
        <f t="shared" si="14"/>
        <v>-0.24353172231235601</v>
      </c>
    </row>
    <row r="952" spans="1:20" x14ac:dyDescent="0.2">
      <c r="A952" s="25" t="s">
        <v>20</v>
      </c>
      <c r="B952" s="25" t="s">
        <v>114</v>
      </c>
      <c r="C952" s="25" t="s">
        <v>56</v>
      </c>
      <c r="D952" s="25" t="s">
        <v>27</v>
      </c>
      <c r="E952" s="25" t="s">
        <v>1915</v>
      </c>
      <c r="F952" s="2">
        <v>41567</v>
      </c>
      <c r="G952" s="23" t="str">
        <f>TEXT(Table2[[#This Row],[Order-Date]],"mmm")</f>
        <v>Oct</v>
      </c>
      <c r="H952">
        <v>2013</v>
      </c>
      <c r="I952">
        <v>516580426</v>
      </c>
      <c r="J952" s="2">
        <v>41596</v>
      </c>
      <c r="K952" s="23">
        <f>WEEKDAY(#REF!,1)</f>
        <v>2</v>
      </c>
      <c r="L952" s="25">
        <f>IF(#REF!&gt;=#REF!,#REF!-#REF!,"")</f>
        <v>29</v>
      </c>
      <c r="M952" s="4">
        <v>6483</v>
      </c>
      <c r="N952" s="5">
        <v>421.89</v>
      </c>
      <c r="O952" s="5">
        <v>364.69</v>
      </c>
      <c r="P952" s="5">
        <v>57.2</v>
      </c>
      <c r="Q952" s="5">
        <f>#REF!*#REF!</f>
        <v>2364285.27</v>
      </c>
      <c r="R952" s="5">
        <v>370827.6</v>
      </c>
      <c r="S952" s="5">
        <f>#REF!-#REF!</f>
        <v>-1993457.67</v>
      </c>
      <c r="T952" s="36">
        <f t="shared" si="14"/>
        <v>-0.84315445995228799</v>
      </c>
    </row>
    <row r="953" spans="1:20" x14ac:dyDescent="0.2">
      <c r="A953" s="25" t="s">
        <v>46</v>
      </c>
      <c r="B953" s="25" t="s">
        <v>145</v>
      </c>
      <c r="C953" s="25" t="s">
        <v>56</v>
      </c>
      <c r="D953" s="25" t="s">
        <v>27</v>
      </c>
      <c r="E953" s="25" t="s">
        <v>1916</v>
      </c>
      <c r="F953" s="2">
        <v>40788</v>
      </c>
      <c r="G953" s="23" t="str">
        <f>TEXT(Table2[[#This Row],[Order-Date]],"mmm")</f>
        <v>Sep</v>
      </c>
      <c r="H953">
        <v>2011</v>
      </c>
      <c r="I953">
        <v>348029983</v>
      </c>
      <c r="J953" s="2">
        <v>40577</v>
      </c>
      <c r="K953" s="23">
        <f>WEEKDAY(#REF!,1)</f>
        <v>5</v>
      </c>
      <c r="L953" s="25" t="str">
        <f>IF(#REF!&gt;=#REF!,#REF!-#REF!,"")</f>
        <v/>
      </c>
      <c r="M953" s="4">
        <v>8661</v>
      </c>
      <c r="N953" s="5">
        <v>421.89</v>
      </c>
      <c r="O953" s="5">
        <v>364.69</v>
      </c>
      <c r="P953" s="5">
        <v>57.2</v>
      </c>
      <c r="Q953" s="5">
        <f>#REF!*#REF!</f>
        <v>3158580.09</v>
      </c>
      <c r="R953" s="5">
        <v>495409.2</v>
      </c>
      <c r="S953" s="5">
        <f>#REF!-#REF!</f>
        <v>-2663170.89</v>
      </c>
      <c r="T953" s="36">
        <f t="shared" si="14"/>
        <v>-0.84315445995228799</v>
      </c>
    </row>
    <row r="954" spans="1:20" x14ac:dyDescent="0.2">
      <c r="A954" s="25" t="s">
        <v>20</v>
      </c>
      <c r="B954" s="25" t="s">
        <v>114</v>
      </c>
      <c r="C954" s="25" t="s">
        <v>49</v>
      </c>
      <c r="D954" s="25" t="s">
        <v>27</v>
      </c>
      <c r="E954" s="25" t="s">
        <v>1916</v>
      </c>
      <c r="F954" s="2">
        <v>40731</v>
      </c>
      <c r="G954" s="23" t="str">
        <f>TEXT(Table2[[#This Row],[Order-Date]],"mmm")</f>
        <v>Jul</v>
      </c>
      <c r="H954">
        <v>2011</v>
      </c>
      <c r="I954">
        <v>662397325</v>
      </c>
      <c r="J954" s="2">
        <v>40747</v>
      </c>
      <c r="K954" s="23">
        <f>WEEKDAY(#REF!,1)</f>
        <v>7</v>
      </c>
      <c r="L954" s="25">
        <f>IF(#REF!&gt;=#REF!,#REF!-#REF!,"")</f>
        <v>16</v>
      </c>
      <c r="M954" s="4">
        <v>6943</v>
      </c>
      <c r="N954" s="5">
        <v>651.21</v>
      </c>
      <c r="O954" s="5">
        <v>524.96</v>
      </c>
      <c r="P954" s="5">
        <v>126.25</v>
      </c>
      <c r="Q954" s="5">
        <f>#REF!*#REF!</f>
        <v>3644797.28</v>
      </c>
      <c r="R954" s="5">
        <v>876553.75</v>
      </c>
      <c r="S954" s="5">
        <f>#REF!-#REF!</f>
        <v>-2768243.53</v>
      </c>
      <c r="T954" s="36">
        <f t="shared" si="14"/>
        <v>-0.75950548613227697</v>
      </c>
    </row>
    <row r="955" spans="1:20" x14ac:dyDescent="0.2">
      <c r="A955" s="25" t="s">
        <v>46</v>
      </c>
      <c r="B955" s="25" t="s">
        <v>97</v>
      </c>
      <c r="C955" s="25" t="s">
        <v>26</v>
      </c>
      <c r="D955" s="25" t="s">
        <v>27</v>
      </c>
      <c r="E955" s="25" t="s">
        <v>1916</v>
      </c>
      <c r="F955" s="2">
        <v>42419</v>
      </c>
      <c r="G955" s="23" t="str">
        <f>TEXT(Table2[[#This Row],[Order-Date]],"mmm")</f>
        <v>Feb</v>
      </c>
      <c r="H955">
        <v>2016</v>
      </c>
      <c r="I955">
        <v>612856280</v>
      </c>
      <c r="J955" s="2">
        <v>42453</v>
      </c>
      <c r="K955" s="23">
        <f>WEEKDAY(#REF!,1)</f>
        <v>5</v>
      </c>
      <c r="L955" s="25">
        <f>IF(#REF!&gt;=#REF!,#REF!-#REF!,"")</f>
        <v>34</v>
      </c>
      <c r="M955" s="4">
        <v>6647</v>
      </c>
      <c r="N955" s="5">
        <v>152.58000000000001</v>
      </c>
      <c r="O955" s="5">
        <v>97.44</v>
      </c>
      <c r="P955" s="5">
        <v>55.14</v>
      </c>
      <c r="Q955" s="5">
        <f>#REF!*#REF!</f>
        <v>647683.68000000005</v>
      </c>
      <c r="R955" s="5">
        <v>366515.58</v>
      </c>
      <c r="S955" s="5">
        <f>#REF!-#REF!</f>
        <v>-281168.09999999998</v>
      </c>
      <c r="T955" s="36">
        <f t="shared" si="14"/>
        <v>-0.43411330049261099</v>
      </c>
    </row>
    <row r="956" spans="1:20" x14ac:dyDescent="0.2">
      <c r="A956" s="25" t="s">
        <v>29</v>
      </c>
      <c r="B956" s="25" t="s">
        <v>89</v>
      </c>
      <c r="C956" s="25" t="s">
        <v>31</v>
      </c>
      <c r="D956" s="25" t="s">
        <v>27</v>
      </c>
      <c r="E956" s="25" t="s">
        <v>1916</v>
      </c>
      <c r="F956" s="2">
        <v>40940</v>
      </c>
      <c r="G956" s="23" t="str">
        <f>TEXT(Table2[[#This Row],[Order-Date]],"mmm")</f>
        <v>Feb</v>
      </c>
      <c r="H956">
        <v>2012</v>
      </c>
      <c r="I956">
        <v>772893178</v>
      </c>
      <c r="J956" s="2">
        <v>40940</v>
      </c>
      <c r="K956" s="23">
        <f>WEEKDAY(#REF!,1)</f>
        <v>4</v>
      </c>
      <c r="L956" s="25">
        <f>IF(#REF!&gt;=#REF!,#REF!-#REF!,"")</f>
        <v>0</v>
      </c>
      <c r="M956" s="4">
        <v>5122</v>
      </c>
      <c r="N956" s="5">
        <v>47.45</v>
      </c>
      <c r="O956" s="5">
        <v>31.79</v>
      </c>
      <c r="P956" s="5">
        <v>15.66</v>
      </c>
      <c r="Q956" s="5">
        <f>#REF!*#REF!</f>
        <v>162828.38</v>
      </c>
      <c r="R956" s="5">
        <v>80210.52</v>
      </c>
      <c r="S956" s="5">
        <f>#REF!-#REF!</f>
        <v>-82617.86</v>
      </c>
      <c r="T956" s="36">
        <f t="shared" si="14"/>
        <v>-0.50739226171752105</v>
      </c>
    </row>
    <row r="957" spans="1:20" x14ac:dyDescent="0.2">
      <c r="A957" s="25" t="s">
        <v>46</v>
      </c>
      <c r="B957" s="25" t="s">
        <v>107</v>
      </c>
      <c r="C957" s="25" t="s">
        <v>22</v>
      </c>
      <c r="D957" s="25" t="s">
        <v>23</v>
      </c>
      <c r="E957" s="25" t="s">
        <v>1917</v>
      </c>
      <c r="F957" s="2">
        <v>41538</v>
      </c>
      <c r="G957" s="23" t="str">
        <f>TEXT(Table2[[#This Row],[Order-Date]],"mmm")</f>
        <v>Sep</v>
      </c>
      <c r="H957">
        <v>2013</v>
      </c>
      <c r="I957">
        <v>886306846</v>
      </c>
      <c r="J957" s="2">
        <v>41574</v>
      </c>
      <c r="K957" s="23">
        <f>WEEKDAY(#REF!,1)</f>
        <v>1</v>
      </c>
      <c r="L957" s="25">
        <f>IF(#REF!&gt;=#REF!,#REF!-#REF!,"")</f>
        <v>36</v>
      </c>
      <c r="M957" s="4">
        <v>6746</v>
      </c>
      <c r="N957" s="5">
        <v>255.28</v>
      </c>
      <c r="O957" s="5">
        <v>159.41999999999999</v>
      </c>
      <c r="P957" s="5">
        <v>95.86</v>
      </c>
      <c r="Q957" s="5">
        <f>#REF!*#REF!</f>
        <v>1075447.32</v>
      </c>
      <c r="R957" s="5">
        <v>646671.56000000006</v>
      </c>
      <c r="S957" s="5">
        <f>#REF!-#REF!</f>
        <v>-428775.76</v>
      </c>
      <c r="T957" s="36">
        <f t="shared" si="14"/>
        <v>-0.39869527035503699</v>
      </c>
    </row>
    <row r="958" spans="1:20" x14ac:dyDescent="0.2">
      <c r="A958" s="25" t="s">
        <v>32</v>
      </c>
      <c r="B958" s="25" t="s">
        <v>182</v>
      </c>
      <c r="C958" s="25" t="s">
        <v>77</v>
      </c>
      <c r="D958" s="25" t="s">
        <v>23</v>
      </c>
      <c r="E958" s="25" t="s">
        <v>1918</v>
      </c>
      <c r="F958" s="2">
        <v>41727</v>
      </c>
      <c r="G958" s="23" t="str">
        <f>TEXT(Table2[[#This Row],[Order-Date]],"mmm")</f>
        <v>Mar</v>
      </c>
      <c r="H958">
        <v>2014</v>
      </c>
      <c r="I958">
        <v>317208611</v>
      </c>
      <c r="J958" s="2">
        <v>41746</v>
      </c>
      <c r="K958" s="23">
        <f>WEEKDAY(#REF!,1)</f>
        <v>5</v>
      </c>
      <c r="L958" s="25">
        <f>IF(#REF!&gt;=#REF!,#REF!-#REF!,"")</f>
        <v>19</v>
      </c>
      <c r="M958" s="4">
        <v>7932</v>
      </c>
      <c r="N958" s="5">
        <v>154.06</v>
      </c>
      <c r="O958" s="5">
        <v>90.93</v>
      </c>
      <c r="P958" s="5">
        <v>63.13</v>
      </c>
      <c r="Q958" s="5">
        <f>#REF!*#REF!</f>
        <v>721256.76</v>
      </c>
      <c r="R958" s="5">
        <v>500747.16</v>
      </c>
      <c r="S958" s="5">
        <f>#REF!-#REF!</f>
        <v>-220509.6</v>
      </c>
      <c r="T958" s="36">
        <f t="shared" si="14"/>
        <v>-0.30572968217309998</v>
      </c>
    </row>
    <row r="959" spans="1:20" x14ac:dyDescent="0.2">
      <c r="A959" s="25" t="s">
        <v>46</v>
      </c>
      <c r="B959" s="25" t="s">
        <v>172</v>
      </c>
      <c r="C959" s="25" t="s">
        <v>22</v>
      </c>
      <c r="D959" s="25" t="s">
        <v>27</v>
      </c>
      <c r="E959" s="25" t="s">
        <v>1916</v>
      </c>
      <c r="F959" s="2">
        <v>40852</v>
      </c>
      <c r="G959" s="23" t="str">
        <f>TEXT(Table2[[#This Row],[Order-Date]],"mmm")</f>
        <v>Nov</v>
      </c>
      <c r="H959">
        <v>2011</v>
      </c>
      <c r="I959">
        <v>300022304</v>
      </c>
      <c r="J959" s="2">
        <v>40580</v>
      </c>
      <c r="K959" s="23">
        <f>WEEKDAY(#REF!,1)</f>
        <v>1</v>
      </c>
      <c r="L959" s="25" t="str">
        <f>IF(#REF!&gt;=#REF!,#REF!-#REF!,"")</f>
        <v/>
      </c>
      <c r="M959" s="4">
        <v>2122</v>
      </c>
      <c r="N959" s="5">
        <v>255.28</v>
      </c>
      <c r="O959" s="5">
        <v>159.41999999999999</v>
      </c>
      <c r="P959" s="5">
        <v>95.86</v>
      </c>
      <c r="Q959" s="5">
        <f>#REF!*#REF!</f>
        <v>338289.24</v>
      </c>
      <c r="R959" s="5">
        <v>203414.92</v>
      </c>
      <c r="S959" s="5">
        <f>#REF!-#REF!</f>
        <v>-134874.32</v>
      </c>
      <c r="T959" s="36">
        <f t="shared" si="14"/>
        <v>-0.39869527035503699</v>
      </c>
    </row>
    <row r="960" spans="1:20" x14ac:dyDescent="0.2">
      <c r="A960" s="25" t="s">
        <v>29</v>
      </c>
      <c r="B960" s="25" t="s">
        <v>30</v>
      </c>
      <c r="C960" s="25" t="s">
        <v>26</v>
      </c>
      <c r="D960" s="25" t="s">
        <v>23</v>
      </c>
      <c r="E960" s="25" t="s">
        <v>1915</v>
      </c>
      <c r="F960" s="2">
        <v>40670</v>
      </c>
      <c r="G960" s="23" t="str">
        <f>TEXT(Table2[[#This Row],[Order-Date]],"mmm")</f>
        <v>May</v>
      </c>
      <c r="H960">
        <v>2011</v>
      </c>
      <c r="I960">
        <v>789484250</v>
      </c>
      <c r="J960" s="2">
        <v>40754</v>
      </c>
      <c r="K960" s="23">
        <f>WEEKDAY(#REF!,1)</f>
        <v>7</v>
      </c>
      <c r="L960" s="25">
        <f>IF(#REF!&gt;=#REF!,#REF!-#REF!,"")</f>
        <v>84</v>
      </c>
      <c r="M960" s="4">
        <v>4789</v>
      </c>
      <c r="N960" s="5">
        <v>152.58000000000001</v>
      </c>
      <c r="O960" s="5">
        <v>97.44</v>
      </c>
      <c r="P960" s="5">
        <v>55.14</v>
      </c>
      <c r="Q960" s="5">
        <f>#REF!*#REF!</f>
        <v>466640.16</v>
      </c>
      <c r="R960" s="5">
        <v>264065.46000000002</v>
      </c>
      <c r="S960" s="5">
        <f>#REF!-#REF!</f>
        <v>-202574.7</v>
      </c>
      <c r="T960" s="36">
        <f t="shared" si="14"/>
        <v>-0.43411330049261099</v>
      </c>
    </row>
    <row r="961" spans="1:20" x14ac:dyDescent="0.2">
      <c r="A961" s="25" t="s">
        <v>46</v>
      </c>
      <c r="B961" s="25" t="s">
        <v>172</v>
      </c>
      <c r="C961" s="25" t="s">
        <v>34</v>
      </c>
      <c r="D961" s="25" t="s">
        <v>27</v>
      </c>
      <c r="E961" s="25" t="s">
        <v>1915</v>
      </c>
      <c r="F961" s="2">
        <v>40248</v>
      </c>
      <c r="G961" s="23" t="str">
        <f>TEXT(Table2[[#This Row],[Order-Date]],"mmm")</f>
        <v>Mar</v>
      </c>
      <c r="H961">
        <v>2010</v>
      </c>
      <c r="I961">
        <v>910643279</v>
      </c>
      <c r="J961" s="2">
        <v>40534</v>
      </c>
      <c r="K961" s="23">
        <f>WEEKDAY(#REF!,1)</f>
        <v>4</v>
      </c>
      <c r="L961" s="25">
        <f>IF(#REF!&gt;=#REF!,#REF!-#REF!,"")</f>
        <v>286</v>
      </c>
      <c r="M961" s="4">
        <v>8438</v>
      </c>
      <c r="N961" s="5">
        <v>205.7</v>
      </c>
      <c r="O961" s="5">
        <v>117.11</v>
      </c>
      <c r="P961" s="5">
        <v>88.59</v>
      </c>
      <c r="Q961" s="5">
        <f>#REF!*#REF!</f>
        <v>988174.18</v>
      </c>
      <c r="R961" s="5">
        <v>747522.42</v>
      </c>
      <c r="S961" s="5">
        <f>#REF!-#REF!</f>
        <v>-240651.76</v>
      </c>
      <c r="T961" s="36">
        <f t="shared" si="14"/>
        <v>-0.24353172231235601</v>
      </c>
    </row>
    <row r="962" spans="1:20" x14ac:dyDescent="0.2">
      <c r="A962" s="25" t="s">
        <v>20</v>
      </c>
      <c r="B962" s="25" t="s">
        <v>163</v>
      </c>
      <c r="C962" s="25" t="s">
        <v>56</v>
      </c>
      <c r="D962" s="25" t="s">
        <v>27</v>
      </c>
      <c r="E962" s="25" t="s">
        <v>1916</v>
      </c>
      <c r="F962" s="2">
        <v>41687</v>
      </c>
      <c r="G962" s="23" t="str">
        <f>TEXT(Table2[[#This Row],[Order-Date]],"mmm")</f>
        <v>Feb</v>
      </c>
      <c r="H962">
        <v>2014</v>
      </c>
      <c r="I962">
        <v>308860719</v>
      </c>
      <c r="J962" s="2">
        <v>41716</v>
      </c>
      <c r="K962" s="23">
        <f>WEEKDAY(#REF!,1)</f>
        <v>3</v>
      </c>
      <c r="L962" s="25">
        <f>IF(#REF!&gt;=#REF!,#REF!-#REF!,"")</f>
        <v>29</v>
      </c>
      <c r="M962" s="4">
        <v>7605</v>
      </c>
      <c r="N962" s="5">
        <v>421.89</v>
      </c>
      <c r="O962" s="5">
        <v>364.69</v>
      </c>
      <c r="P962" s="5">
        <v>57.2</v>
      </c>
      <c r="Q962" s="5">
        <f>#REF!*#REF!</f>
        <v>2773467.45</v>
      </c>
      <c r="R962" s="5">
        <v>435006</v>
      </c>
      <c r="S962" s="5">
        <f>#REF!-#REF!</f>
        <v>-2338461.4500000002</v>
      </c>
      <c r="T962" s="36">
        <f t="shared" si="14"/>
        <v>-0.84315445995228799</v>
      </c>
    </row>
    <row r="963" spans="1:20" x14ac:dyDescent="0.2">
      <c r="A963" s="25" t="s">
        <v>37</v>
      </c>
      <c r="B963" s="25" t="s">
        <v>79</v>
      </c>
      <c r="C963" s="25" t="s">
        <v>26</v>
      </c>
      <c r="D963" s="25" t="s">
        <v>23</v>
      </c>
      <c r="E963" s="25" t="s">
        <v>1915</v>
      </c>
      <c r="F963" s="2">
        <v>42322</v>
      </c>
      <c r="G963" s="23" t="str">
        <f>TEXT(Table2[[#This Row],[Order-Date]],"mmm")</f>
        <v>Nov</v>
      </c>
      <c r="H963">
        <v>2015</v>
      </c>
      <c r="I963">
        <v>499810397</v>
      </c>
      <c r="J963" s="2">
        <v>42359</v>
      </c>
      <c r="K963" s="23">
        <f>WEEKDAY(#REF!,1)</f>
        <v>2</v>
      </c>
      <c r="L963" s="25">
        <f>IF(#REF!&gt;=#REF!,#REF!-#REF!,"")</f>
        <v>37</v>
      </c>
      <c r="M963" s="4">
        <v>3858</v>
      </c>
      <c r="N963" s="5">
        <v>152.58000000000001</v>
      </c>
      <c r="O963" s="5">
        <v>97.44</v>
      </c>
      <c r="P963" s="5">
        <v>55.14</v>
      </c>
      <c r="Q963" s="5">
        <f>#REF!*#REF!</f>
        <v>375923.52</v>
      </c>
      <c r="R963" s="5">
        <v>212730.12</v>
      </c>
      <c r="S963" s="5">
        <f>#REF!-#REF!</f>
        <v>-163193.4</v>
      </c>
      <c r="T963" s="36">
        <f t="shared" ref="T963:T1026" si="15">S963/Q963</f>
        <v>-0.43411330049261099</v>
      </c>
    </row>
    <row r="964" spans="1:20" x14ac:dyDescent="0.2">
      <c r="A964" s="25" t="s">
        <v>59</v>
      </c>
      <c r="B964" s="25" t="s">
        <v>216</v>
      </c>
      <c r="C964" s="25" t="s">
        <v>42</v>
      </c>
      <c r="D964" s="25" t="s">
        <v>23</v>
      </c>
      <c r="E964" s="25" t="s">
        <v>1918</v>
      </c>
      <c r="F964" s="2">
        <v>40824</v>
      </c>
      <c r="G964" s="23" t="str">
        <f>TEXT(Table2[[#This Row],[Order-Date]],"mmm")</f>
        <v>Oct</v>
      </c>
      <c r="H964">
        <v>2011</v>
      </c>
      <c r="I964">
        <v>819478642</v>
      </c>
      <c r="J964" s="2">
        <v>40773</v>
      </c>
      <c r="K964" s="23">
        <f>WEEKDAY(#REF!,1)</f>
        <v>5</v>
      </c>
      <c r="L964" s="25" t="str">
        <f>IF(#REF!&gt;=#REF!,#REF!-#REF!,"")</f>
        <v/>
      </c>
      <c r="M964" s="4">
        <v>796</v>
      </c>
      <c r="N964" s="5">
        <v>109.28</v>
      </c>
      <c r="O964" s="5">
        <v>35.840000000000003</v>
      </c>
      <c r="P964" s="5">
        <v>73.44</v>
      </c>
      <c r="Q964" s="5">
        <f>#REF!*#REF!</f>
        <v>28528.639999999999</v>
      </c>
      <c r="R964" s="5">
        <v>58458.239999999998</v>
      </c>
      <c r="S964" s="5">
        <f>#REF!-#REF!</f>
        <v>29929.599999999999</v>
      </c>
      <c r="T964" s="36">
        <f t="shared" si="15"/>
        <v>1.0491071428571399</v>
      </c>
    </row>
    <row r="965" spans="1:20" x14ac:dyDescent="0.2">
      <c r="A965" s="25" t="s">
        <v>40</v>
      </c>
      <c r="B965" s="25" t="s">
        <v>218</v>
      </c>
      <c r="C965" s="25" t="s">
        <v>22</v>
      </c>
      <c r="D965" s="25" t="s">
        <v>27</v>
      </c>
      <c r="E965" s="25" t="s">
        <v>1916</v>
      </c>
      <c r="F965" s="2">
        <v>42696</v>
      </c>
      <c r="G965" s="23" t="str">
        <f>TEXT(Table2[[#This Row],[Order-Date]],"mmm")</f>
        <v>Nov</v>
      </c>
      <c r="H965">
        <v>2016</v>
      </c>
      <c r="I965">
        <v>674164283</v>
      </c>
      <c r="J965" s="2">
        <v>42655</v>
      </c>
      <c r="K965" s="23">
        <f>WEEKDAY(#REF!,1)</f>
        <v>4</v>
      </c>
      <c r="L965" s="25" t="str">
        <f>IF(#REF!&gt;=#REF!,#REF!-#REF!,"")</f>
        <v/>
      </c>
      <c r="M965" s="4">
        <v>9048</v>
      </c>
      <c r="N965" s="5">
        <v>255.28</v>
      </c>
      <c r="O965" s="5">
        <v>159.41999999999999</v>
      </c>
      <c r="P965" s="5">
        <v>95.86</v>
      </c>
      <c r="Q965" s="5">
        <f>#REF!*#REF!</f>
        <v>1442432.16</v>
      </c>
      <c r="R965" s="5">
        <v>867341.28</v>
      </c>
      <c r="S965" s="5">
        <f>#REF!-#REF!</f>
        <v>-575090.88</v>
      </c>
      <c r="T965" s="36">
        <f t="shared" si="15"/>
        <v>-0.39869527035503699</v>
      </c>
    </row>
    <row r="966" spans="1:20" x14ac:dyDescent="0.2">
      <c r="A966" s="25" t="s">
        <v>46</v>
      </c>
      <c r="B966" s="25" t="s">
        <v>107</v>
      </c>
      <c r="C966" s="25" t="s">
        <v>34</v>
      </c>
      <c r="D966" s="25" t="s">
        <v>27</v>
      </c>
      <c r="E966" s="25" t="s">
        <v>1916</v>
      </c>
      <c r="F966" s="2">
        <v>40351</v>
      </c>
      <c r="G966" s="23" t="str">
        <f>TEXT(Table2[[#This Row],[Order-Date]],"mmm")</f>
        <v>Jun</v>
      </c>
      <c r="H966">
        <v>2010</v>
      </c>
      <c r="I966">
        <v>890478646</v>
      </c>
      <c r="J966" s="2">
        <v>40353</v>
      </c>
      <c r="K966" s="23">
        <f>WEEKDAY(#REF!,1)</f>
        <v>5</v>
      </c>
      <c r="L966" s="25">
        <f>IF(#REF!&gt;=#REF!,#REF!-#REF!,"")</f>
        <v>2</v>
      </c>
      <c r="M966" s="4">
        <v>1275</v>
      </c>
      <c r="N966" s="5">
        <v>205.7</v>
      </c>
      <c r="O966" s="5">
        <v>117.11</v>
      </c>
      <c r="P966" s="5">
        <v>88.59</v>
      </c>
      <c r="Q966" s="5">
        <f>#REF!*#REF!</f>
        <v>149315.25</v>
      </c>
      <c r="R966" s="5">
        <v>112952.25</v>
      </c>
      <c r="S966" s="5">
        <f>#REF!-#REF!</f>
        <v>-36363</v>
      </c>
      <c r="T966" s="36">
        <f t="shared" si="15"/>
        <v>-0.24353172231235601</v>
      </c>
    </row>
    <row r="967" spans="1:20" x14ac:dyDescent="0.2">
      <c r="A967" s="25" t="s">
        <v>46</v>
      </c>
      <c r="B967" s="25" t="s">
        <v>84</v>
      </c>
      <c r="C967" s="25" t="s">
        <v>56</v>
      </c>
      <c r="D967" s="25" t="s">
        <v>23</v>
      </c>
      <c r="E967" s="25" t="s">
        <v>1915</v>
      </c>
      <c r="F967" s="2">
        <v>41573</v>
      </c>
      <c r="G967" s="23" t="str">
        <f>TEXT(Table2[[#This Row],[Order-Date]],"mmm")</f>
        <v>Oct</v>
      </c>
      <c r="H967">
        <v>2013</v>
      </c>
      <c r="I967">
        <v>565345561</v>
      </c>
      <c r="J967" s="2">
        <v>41317</v>
      </c>
      <c r="K967" s="23">
        <f>WEEKDAY(#REF!,1)</f>
        <v>3</v>
      </c>
      <c r="L967" s="25" t="str">
        <f>IF(#REF!&gt;=#REF!,#REF!-#REF!,"")</f>
        <v/>
      </c>
      <c r="M967" s="4">
        <v>7170</v>
      </c>
      <c r="N967" s="5">
        <v>421.89</v>
      </c>
      <c r="O967" s="5">
        <v>364.69</v>
      </c>
      <c r="P967" s="5">
        <v>57.2</v>
      </c>
      <c r="Q967" s="5">
        <f>#REF!*#REF!</f>
        <v>2614827.2999999998</v>
      </c>
      <c r="R967" s="5">
        <v>410124</v>
      </c>
      <c r="S967" s="5">
        <f>#REF!-#REF!</f>
        <v>-2204703.2999999998</v>
      </c>
      <c r="T967" s="36">
        <f t="shared" si="15"/>
        <v>-0.84315445995228799</v>
      </c>
    </row>
    <row r="968" spans="1:20" x14ac:dyDescent="0.2">
      <c r="A968" s="25" t="s">
        <v>59</v>
      </c>
      <c r="B968" s="25" t="s">
        <v>225</v>
      </c>
      <c r="C968" s="25" t="s">
        <v>85</v>
      </c>
      <c r="D968" s="25" t="s">
        <v>23</v>
      </c>
      <c r="E968" s="25" t="s">
        <v>1917</v>
      </c>
      <c r="F968" s="2">
        <v>40641</v>
      </c>
      <c r="G968" s="23" t="str">
        <f>TEXT(Table2[[#This Row],[Order-Date]],"mmm")</f>
        <v>Apr</v>
      </c>
      <c r="H968">
        <v>2011</v>
      </c>
      <c r="I968">
        <v>216001355</v>
      </c>
      <c r="J968" s="2">
        <v>40770</v>
      </c>
      <c r="K968" s="23">
        <f>WEEKDAY(#REF!,1)</f>
        <v>2</v>
      </c>
      <c r="L968" s="25">
        <f>IF(#REF!&gt;=#REF!,#REF!-#REF!,"")</f>
        <v>129</v>
      </c>
      <c r="M968" s="4">
        <v>8456</v>
      </c>
      <c r="N968" s="5">
        <v>668.27</v>
      </c>
      <c r="O968" s="5">
        <v>502.54</v>
      </c>
      <c r="P968" s="5">
        <v>165.73</v>
      </c>
      <c r="Q968" s="5">
        <f>#REF!*#REF!</f>
        <v>4249478.24</v>
      </c>
      <c r="R968" s="5">
        <v>1401412.88</v>
      </c>
      <c r="S968" s="5">
        <f>#REF!-#REF!</f>
        <v>-2848065.36</v>
      </c>
      <c r="T968" s="36">
        <f t="shared" si="15"/>
        <v>-0.67021530624427905</v>
      </c>
    </row>
    <row r="969" spans="1:20" x14ac:dyDescent="0.2">
      <c r="A969" s="25" t="s">
        <v>40</v>
      </c>
      <c r="B969" s="25" t="s">
        <v>218</v>
      </c>
      <c r="C969" s="25" t="s">
        <v>31</v>
      </c>
      <c r="D969" s="25" t="s">
        <v>23</v>
      </c>
      <c r="E969" s="25" t="s">
        <v>1915</v>
      </c>
      <c r="F969" s="2">
        <v>42644</v>
      </c>
      <c r="G969" s="23" t="str">
        <f>TEXT(Table2[[#This Row],[Order-Date]],"mmm")</f>
        <v>Oct</v>
      </c>
      <c r="H969">
        <v>2016</v>
      </c>
      <c r="I969">
        <v>429994857</v>
      </c>
      <c r="J969" s="2">
        <v>42675</v>
      </c>
      <c r="K969" s="23">
        <f>WEEKDAY(#REF!,1)</f>
        <v>3</v>
      </c>
      <c r="L969" s="25">
        <f>IF(#REF!&gt;=#REF!,#REF!-#REF!,"")</f>
        <v>31</v>
      </c>
      <c r="M969" s="4">
        <v>3888</v>
      </c>
      <c r="N969" s="5">
        <v>47.45</v>
      </c>
      <c r="O969" s="5">
        <v>31.79</v>
      </c>
      <c r="P969" s="5">
        <v>15.66</v>
      </c>
      <c r="Q969" s="5">
        <f>#REF!*#REF!</f>
        <v>123599.52</v>
      </c>
      <c r="R969" s="5">
        <v>60886.080000000002</v>
      </c>
      <c r="S969" s="5">
        <f>#REF!-#REF!</f>
        <v>-62713.440000000002</v>
      </c>
      <c r="T969" s="36">
        <f t="shared" si="15"/>
        <v>-0.50739226171752105</v>
      </c>
    </row>
    <row r="970" spans="1:20" x14ac:dyDescent="0.2">
      <c r="A970" s="25" t="s">
        <v>40</v>
      </c>
      <c r="B970" s="25" t="s">
        <v>101</v>
      </c>
      <c r="C970" s="25" t="s">
        <v>49</v>
      </c>
      <c r="D970" s="25" t="s">
        <v>23</v>
      </c>
      <c r="E970" s="25" t="s">
        <v>1918</v>
      </c>
      <c r="F970" s="2">
        <v>40226</v>
      </c>
      <c r="G970" s="23" t="str">
        <f>TEXT(Table2[[#This Row],[Order-Date]],"mmm")</f>
        <v>Feb</v>
      </c>
      <c r="H970">
        <v>2010</v>
      </c>
      <c r="I970">
        <v>515187394</v>
      </c>
      <c r="J970" s="2">
        <v>40333</v>
      </c>
      <c r="K970" s="23">
        <f>WEEKDAY(#REF!,1)</f>
        <v>6</v>
      </c>
      <c r="L970" s="25">
        <f>IF(#REF!&gt;=#REF!,#REF!-#REF!,"")</f>
        <v>107</v>
      </c>
      <c r="M970" s="4">
        <v>4253</v>
      </c>
      <c r="N970" s="5">
        <v>651.21</v>
      </c>
      <c r="O970" s="5">
        <v>524.96</v>
      </c>
      <c r="P970" s="5">
        <v>126.25</v>
      </c>
      <c r="Q970" s="5">
        <f>#REF!*#REF!</f>
        <v>2232654.88</v>
      </c>
      <c r="R970" s="5">
        <v>536941.25</v>
      </c>
      <c r="S970" s="5">
        <f>#REF!-#REF!</f>
        <v>-1695713.63</v>
      </c>
      <c r="T970" s="36">
        <f t="shared" si="15"/>
        <v>-0.75950548613227697</v>
      </c>
    </row>
    <row r="971" spans="1:20" x14ac:dyDescent="0.2">
      <c r="A971" s="25" t="s">
        <v>46</v>
      </c>
      <c r="B971" s="25" t="s">
        <v>97</v>
      </c>
      <c r="C971" s="25" t="s">
        <v>49</v>
      </c>
      <c r="D971" s="25" t="s">
        <v>23</v>
      </c>
      <c r="E971" s="25" t="s">
        <v>1916</v>
      </c>
      <c r="F971" s="2">
        <v>40932</v>
      </c>
      <c r="G971" s="23" t="str">
        <f>TEXT(Table2[[#This Row],[Order-Date]],"mmm")</f>
        <v>Jan</v>
      </c>
      <c r="H971">
        <v>2012</v>
      </c>
      <c r="I971">
        <v>749752795</v>
      </c>
      <c r="J971" s="2">
        <v>40962</v>
      </c>
      <c r="K971" s="23">
        <f>WEEKDAY(#REF!,1)</f>
        <v>5</v>
      </c>
      <c r="L971" s="25">
        <f>IF(#REF!&gt;=#REF!,#REF!-#REF!,"")</f>
        <v>30</v>
      </c>
      <c r="M971" s="4">
        <v>7368</v>
      </c>
      <c r="N971" s="5">
        <v>651.21</v>
      </c>
      <c r="O971" s="5">
        <v>524.96</v>
      </c>
      <c r="P971" s="5">
        <v>126.25</v>
      </c>
      <c r="Q971" s="5">
        <f>#REF!*#REF!</f>
        <v>3867905.28</v>
      </c>
      <c r="R971" s="5">
        <v>930210</v>
      </c>
      <c r="S971" s="5">
        <f>#REF!-#REF!</f>
        <v>-2937695.28</v>
      </c>
      <c r="T971" s="36">
        <f t="shared" si="15"/>
        <v>-0.75950548613227697</v>
      </c>
    </row>
    <row r="972" spans="1:20" x14ac:dyDescent="0.2">
      <c r="A972" s="25" t="s">
        <v>46</v>
      </c>
      <c r="B972" s="25" t="s">
        <v>173</v>
      </c>
      <c r="C972" s="25" t="s">
        <v>31</v>
      </c>
      <c r="D972" s="25" t="s">
        <v>27</v>
      </c>
      <c r="E972" s="25" t="s">
        <v>1915</v>
      </c>
      <c r="F972" s="2">
        <v>40450</v>
      </c>
      <c r="G972" s="23" t="str">
        <f>TEXT(Table2[[#This Row],[Order-Date]],"mmm")</f>
        <v>Sep</v>
      </c>
      <c r="H972">
        <v>2010</v>
      </c>
      <c r="I972">
        <v>132177388</v>
      </c>
      <c r="J972" s="2">
        <v>40370</v>
      </c>
      <c r="K972" s="23">
        <f>WEEKDAY(#REF!,1)</f>
        <v>1</v>
      </c>
      <c r="L972" s="25" t="str">
        <f>IF(#REF!&gt;=#REF!,#REF!-#REF!,"")</f>
        <v/>
      </c>
      <c r="M972" s="4">
        <v>3081</v>
      </c>
      <c r="N972" s="5">
        <v>47.45</v>
      </c>
      <c r="O972" s="5">
        <v>31.79</v>
      </c>
      <c r="P972" s="5">
        <v>15.66</v>
      </c>
      <c r="Q972" s="5">
        <f>#REF!*#REF!</f>
        <v>97944.99</v>
      </c>
      <c r="R972" s="5">
        <v>48248.46</v>
      </c>
      <c r="S972" s="5">
        <f>#REF!-#REF!</f>
        <v>-49696.53</v>
      </c>
      <c r="T972" s="36">
        <f t="shared" si="15"/>
        <v>-0.50739226171752105</v>
      </c>
    </row>
    <row r="973" spans="1:20" x14ac:dyDescent="0.2">
      <c r="A973" s="25" t="s">
        <v>32</v>
      </c>
      <c r="B973" s="25" t="s">
        <v>135</v>
      </c>
      <c r="C973" s="25" t="s">
        <v>22</v>
      </c>
      <c r="D973" s="25" t="s">
        <v>23</v>
      </c>
      <c r="E973" s="25" t="s">
        <v>1916</v>
      </c>
      <c r="F973" s="2">
        <v>42157</v>
      </c>
      <c r="G973" s="23" t="str">
        <f>TEXT(Table2[[#This Row],[Order-Date]],"mmm")</f>
        <v>Jun</v>
      </c>
      <c r="H973">
        <v>2015</v>
      </c>
      <c r="I973">
        <v>431260001</v>
      </c>
      <c r="J973" s="2">
        <v>42310</v>
      </c>
      <c r="K973" s="23">
        <f>WEEKDAY(#REF!,1)</f>
        <v>2</v>
      </c>
      <c r="L973" s="25">
        <f>IF(#REF!&gt;=#REF!,#REF!-#REF!,"")</f>
        <v>153</v>
      </c>
      <c r="M973" s="4">
        <v>8273</v>
      </c>
      <c r="N973" s="5">
        <v>255.28</v>
      </c>
      <c r="O973" s="5">
        <v>159.41999999999999</v>
      </c>
      <c r="P973" s="5">
        <v>95.86</v>
      </c>
      <c r="Q973" s="5">
        <f>#REF!*#REF!</f>
        <v>1318881.6599999999</v>
      </c>
      <c r="R973" s="5">
        <v>793049.78</v>
      </c>
      <c r="S973" s="5">
        <f>#REF!-#REF!</f>
        <v>-525831.88</v>
      </c>
      <c r="T973" s="36">
        <f t="shared" si="15"/>
        <v>-0.39869527035503699</v>
      </c>
    </row>
    <row r="974" spans="1:20" x14ac:dyDescent="0.2">
      <c r="A974" s="25" t="s">
        <v>29</v>
      </c>
      <c r="B974" s="25" t="s">
        <v>212</v>
      </c>
      <c r="C974" s="25" t="s">
        <v>39</v>
      </c>
      <c r="D974" s="25" t="s">
        <v>27</v>
      </c>
      <c r="E974" s="25" t="s">
        <v>1915</v>
      </c>
      <c r="F974" s="2">
        <v>41053</v>
      </c>
      <c r="G974" s="23" t="str">
        <f>TEXT(Table2[[#This Row],[Order-Date]],"mmm")</f>
        <v>May</v>
      </c>
      <c r="H974">
        <v>2012</v>
      </c>
      <c r="I974">
        <v>336111962</v>
      </c>
      <c r="J974" s="2">
        <v>41076</v>
      </c>
      <c r="K974" s="23">
        <f>WEEKDAY(#REF!,1)</f>
        <v>7</v>
      </c>
      <c r="L974" s="25">
        <f>IF(#REF!&gt;=#REF!,#REF!-#REF!,"")</f>
        <v>23</v>
      </c>
      <c r="M974" s="4">
        <v>1854</v>
      </c>
      <c r="N974" s="5">
        <v>81.73</v>
      </c>
      <c r="O974" s="5">
        <v>56.67</v>
      </c>
      <c r="P974" s="5">
        <v>25.06</v>
      </c>
      <c r="Q974" s="5">
        <f>#REF!*#REF!</f>
        <v>105066.18</v>
      </c>
      <c r="R974" s="5">
        <v>46461.24</v>
      </c>
      <c r="S974" s="5">
        <f>#REF!-#REF!</f>
        <v>-58604.94</v>
      </c>
      <c r="T974" s="36">
        <f t="shared" si="15"/>
        <v>-0.55779071819304704</v>
      </c>
    </row>
    <row r="975" spans="1:20" x14ac:dyDescent="0.2">
      <c r="A975" s="25" t="s">
        <v>46</v>
      </c>
      <c r="B975" s="25" t="s">
        <v>103</v>
      </c>
      <c r="C975" s="25" t="s">
        <v>39</v>
      </c>
      <c r="D975" s="25" t="s">
        <v>23</v>
      </c>
      <c r="E975" s="25" t="s">
        <v>1915</v>
      </c>
      <c r="F975" s="2">
        <v>42906</v>
      </c>
      <c r="G975" s="23" t="str">
        <f>TEXT(Table2[[#This Row],[Order-Date]],"mmm")</f>
        <v>Jun</v>
      </c>
      <c r="H975">
        <v>2017</v>
      </c>
      <c r="I975">
        <v>406157100</v>
      </c>
      <c r="J975" s="2">
        <v>42929</v>
      </c>
      <c r="K975" s="23">
        <f>WEEKDAY(#REF!,1)</f>
        <v>5</v>
      </c>
      <c r="L975" s="25">
        <f>IF(#REF!&gt;=#REF!,#REF!-#REF!,"")</f>
        <v>23</v>
      </c>
      <c r="M975" s="4">
        <v>9766</v>
      </c>
      <c r="N975" s="5">
        <v>81.73</v>
      </c>
      <c r="O975" s="5">
        <v>56.67</v>
      </c>
      <c r="P975" s="5">
        <v>25.06</v>
      </c>
      <c r="Q975" s="5">
        <f>#REF!*#REF!</f>
        <v>553439.22</v>
      </c>
      <c r="R975" s="5">
        <v>244735.96</v>
      </c>
      <c r="S975" s="5">
        <f>#REF!-#REF!</f>
        <v>-308703.26</v>
      </c>
      <c r="T975" s="36">
        <f t="shared" si="15"/>
        <v>-0.55779071819304704</v>
      </c>
    </row>
    <row r="976" spans="1:20" x14ac:dyDescent="0.2">
      <c r="A976" s="25" t="s">
        <v>29</v>
      </c>
      <c r="B976" s="25" t="s">
        <v>89</v>
      </c>
      <c r="C976" s="25" t="s">
        <v>85</v>
      </c>
      <c r="D976" s="25" t="s">
        <v>27</v>
      </c>
      <c r="E976" s="25" t="s">
        <v>1917</v>
      </c>
      <c r="F976" s="2">
        <v>42259</v>
      </c>
      <c r="G976" s="23" t="str">
        <f>TEXT(Table2[[#This Row],[Order-Date]],"mmm")</f>
        <v>Sep</v>
      </c>
      <c r="H976">
        <v>2015</v>
      </c>
      <c r="I976">
        <v>821131742</v>
      </c>
      <c r="J976" s="2">
        <v>42259</v>
      </c>
      <c r="K976" s="23">
        <f>WEEKDAY(#REF!,1)</f>
        <v>7</v>
      </c>
      <c r="L976" s="25">
        <f>IF(#REF!&gt;=#REF!,#REF!-#REF!,"")</f>
        <v>0</v>
      </c>
      <c r="M976" s="4">
        <v>9985</v>
      </c>
      <c r="N976" s="5">
        <v>668.27</v>
      </c>
      <c r="O976" s="5">
        <v>502.54</v>
      </c>
      <c r="P976" s="5">
        <v>165.73</v>
      </c>
      <c r="Q976" s="5">
        <f>#REF!*#REF!</f>
        <v>5017861.9000000004</v>
      </c>
      <c r="R976" s="5">
        <v>1654814.05</v>
      </c>
      <c r="S976" s="5">
        <f>#REF!-#REF!</f>
        <v>-3363047.85</v>
      </c>
      <c r="T976" s="36">
        <f t="shared" si="15"/>
        <v>-0.67021530624427905</v>
      </c>
    </row>
    <row r="977" spans="1:20" x14ac:dyDescent="0.2">
      <c r="A977" s="25" t="s">
        <v>46</v>
      </c>
      <c r="B977" s="25" t="s">
        <v>199</v>
      </c>
      <c r="C977" s="25" t="s">
        <v>39</v>
      </c>
      <c r="D977" s="25" t="s">
        <v>23</v>
      </c>
      <c r="E977" s="25" t="s">
        <v>1915</v>
      </c>
      <c r="F977" s="2">
        <v>41422</v>
      </c>
      <c r="G977" s="23" t="str">
        <f>TEXT(Table2[[#This Row],[Order-Date]],"mmm")</f>
        <v>May</v>
      </c>
      <c r="H977">
        <v>2013</v>
      </c>
      <c r="I977">
        <v>931084716</v>
      </c>
      <c r="J977" s="2">
        <v>41462</v>
      </c>
      <c r="K977" s="23">
        <f>WEEKDAY(#REF!,1)</f>
        <v>1</v>
      </c>
      <c r="L977" s="25">
        <f>IF(#REF!&gt;=#REF!,#REF!-#REF!,"")</f>
        <v>40</v>
      </c>
      <c r="M977" s="4">
        <v>7513</v>
      </c>
      <c r="N977" s="5">
        <v>81.73</v>
      </c>
      <c r="O977" s="5">
        <v>56.67</v>
      </c>
      <c r="P977" s="5">
        <v>25.06</v>
      </c>
      <c r="Q977" s="5">
        <f>#REF!*#REF!</f>
        <v>425761.71</v>
      </c>
      <c r="R977" s="5">
        <v>188275.78</v>
      </c>
      <c r="S977" s="5">
        <f>#REF!-#REF!</f>
        <v>-237485.93</v>
      </c>
      <c r="T977" s="36">
        <f t="shared" si="15"/>
        <v>-0.55779071819304704</v>
      </c>
    </row>
    <row r="978" spans="1:20" x14ac:dyDescent="0.2">
      <c r="A978" s="25" t="s">
        <v>46</v>
      </c>
      <c r="B978" s="25" t="s">
        <v>145</v>
      </c>
      <c r="C978" s="25" t="s">
        <v>22</v>
      </c>
      <c r="D978" s="25" t="s">
        <v>27</v>
      </c>
      <c r="E978" s="25" t="s">
        <v>1917</v>
      </c>
      <c r="F978" s="2">
        <v>42571</v>
      </c>
      <c r="G978" s="23" t="str">
        <f>TEXT(Table2[[#This Row],[Order-Date]],"mmm")</f>
        <v>Jul</v>
      </c>
      <c r="H978">
        <v>2016</v>
      </c>
      <c r="I978">
        <v>606377351</v>
      </c>
      <c r="J978" s="2">
        <v>42607</v>
      </c>
      <c r="K978" s="23">
        <f>WEEKDAY(#REF!,1)</f>
        <v>5</v>
      </c>
      <c r="L978" s="25">
        <f>IF(#REF!&gt;=#REF!,#REF!-#REF!,"")</f>
        <v>36</v>
      </c>
      <c r="M978" s="4">
        <v>9388</v>
      </c>
      <c r="N978" s="5">
        <v>255.28</v>
      </c>
      <c r="O978" s="5">
        <v>159.41999999999999</v>
      </c>
      <c r="P978" s="5">
        <v>95.86</v>
      </c>
      <c r="Q978" s="5">
        <f>#REF!*#REF!</f>
        <v>1496634.96</v>
      </c>
      <c r="R978" s="5">
        <v>899933.68</v>
      </c>
      <c r="S978" s="5">
        <f>#REF!-#REF!</f>
        <v>-596701.28</v>
      </c>
      <c r="T978" s="36">
        <f t="shared" si="15"/>
        <v>-0.39869527035503699</v>
      </c>
    </row>
    <row r="979" spans="1:20" x14ac:dyDescent="0.2">
      <c r="A979" s="25" t="s">
        <v>46</v>
      </c>
      <c r="B979" s="25" t="s">
        <v>194</v>
      </c>
      <c r="C979" s="25" t="s">
        <v>77</v>
      </c>
      <c r="D979" s="25" t="s">
        <v>23</v>
      </c>
      <c r="E979" s="25" t="s">
        <v>1916</v>
      </c>
      <c r="F979" s="2">
        <v>41823</v>
      </c>
      <c r="G979" s="23" t="str">
        <f>TEXT(Table2[[#This Row],[Order-Date]],"mmm")</f>
        <v>Jul</v>
      </c>
      <c r="H979">
        <v>2014</v>
      </c>
      <c r="I979">
        <v>687683475</v>
      </c>
      <c r="J979" s="2">
        <v>41643</v>
      </c>
      <c r="K979" s="23">
        <f>WEEKDAY(#REF!,1)</f>
        <v>7</v>
      </c>
      <c r="L979" s="25" t="str">
        <f>IF(#REF!&gt;=#REF!,#REF!-#REF!,"")</f>
        <v/>
      </c>
      <c r="M979" s="4">
        <v>9677</v>
      </c>
      <c r="N979" s="5">
        <v>154.06</v>
      </c>
      <c r="O979" s="5">
        <v>90.93</v>
      </c>
      <c r="P979" s="5">
        <v>63.13</v>
      </c>
      <c r="Q979" s="5">
        <f>#REF!*#REF!</f>
        <v>879929.61</v>
      </c>
      <c r="R979" s="5">
        <v>610909.01</v>
      </c>
      <c r="S979" s="5">
        <f>#REF!-#REF!</f>
        <v>-269020.59999999998</v>
      </c>
      <c r="T979" s="36">
        <f t="shared" si="15"/>
        <v>-0.30572968217309998</v>
      </c>
    </row>
    <row r="980" spans="1:20" x14ac:dyDescent="0.2">
      <c r="A980" s="25" t="s">
        <v>37</v>
      </c>
      <c r="B980" s="25" t="s">
        <v>79</v>
      </c>
      <c r="C980" s="25" t="s">
        <v>51</v>
      </c>
      <c r="D980" s="25" t="s">
        <v>27</v>
      </c>
      <c r="E980" s="25" t="s">
        <v>1918</v>
      </c>
      <c r="F980" s="2">
        <v>40656</v>
      </c>
      <c r="G980" s="23" t="str">
        <f>TEXT(Table2[[#This Row],[Order-Date]],"mmm")</f>
        <v>Apr</v>
      </c>
      <c r="H980">
        <v>2011</v>
      </c>
      <c r="I980">
        <v>735989415</v>
      </c>
      <c r="J980" s="2">
        <v>40660</v>
      </c>
      <c r="K980" s="23">
        <f>WEEKDAY(#REF!,1)</f>
        <v>4</v>
      </c>
      <c r="L980" s="25">
        <f>IF(#REF!&gt;=#REF!,#REF!-#REF!,"")</f>
        <v>4</v>
      </c>
      <c r="M980" s="4">
        <v>4478</v>
      </c>
      <c r="N980" s="5">
        <v>437.2</v>
      </c>
      <c r="O980" s="5">
        <v>263.33</v>
      </c>
      <c r="P980" s="5">
        <v>173.87</v>
      </c>
      <c r="Q980" s="5">
        <f>#REF!*#REF!</f>
        <v>1179191.74</v>
      </c>
      <c r="R980" s="5">
        <v>778589.86</v>
      </c>
      <c r="S980" s="5">
        <f>#REF!-#REF!</f>
        <v>-400601.88</v>
      </c>
      <c r="T980" s="36">
        <f t="shared" si="15"/>
        <v>-0.33972581931416901</v>
      </c>
    </row>
    <row r="981" spans="1:20" x14ac:dyDescent="0.2">
      <c r="A981" s="25" t="s">
        <v>20</v>
      </c>
      <c r="B981" s="25" t="s">
        <v>21</v>
      </c>
      <c r="C981" s="25" t="s">
        <v>26</v>
      </c>
      <c r="D981" s="25" t="s">
        <v>27</v>
      </c>
      <c r="E981" s="25" t="s">
        <v>1915</v>
      </c>
      <c r="F981" s="2">
        <v>40264</v>
      </c>
      <c r="G981" s="23" t="str">
        <f>TEXT(Table2[[#This Row],[Order-Date]],"mmm")</f>
        <v>Mar</v>
      </c>
      <c r="H981">
        <v>2010</v>
      </c>
      <c r="I981">
        <v>382594001</v>
      </c>
      <c r="J981" s="2">
        <v>40363</v>
      </c>
      <c r="K981" s="23">
        <f>WEEKDAY(#REF!,1)</f>
        <v>1</v>
      </c>
      <c r="L981" s="25">
        <f>IF(#REF!&gt;=#REF!,#REF!-#REF!,"")</f>
        <v>99</v>
      </c>
      <c r="M981" s="4">
        <v>6922</v>
      </c>
      <c r="N981" s="5">
        <v>152.58000000000001</v>
      </c>
      <c r="O981" s="5">
        <v>97.44</v>
      </c>
      <c r="P981" s="5">
        <v>55.14</v>
      </c>
      <c r="Q981" s="5">
        <f>#REF!*#REF!</f>
        <v>674479.68</v>
      </c>
      <c r="R981" s="5">
        <v>381679.08</v>
      </c>
      <c r="S981" s="5">
        <f>#REF!-#REF!</f>
        <v>-292800.59999999998</v>
      </c>
      <c r="T981" s="36">
        <f t="shared" si="15"/>
        <v>-0.43411330049261099</v>
      </c>
    </row>
    <row r="982" spans="1:20" x14ac:dyDescent="0.2">
      <c r="A982" s="25" t="s">
        <v>29</v>
      </c>
      <c r="B982" s="25" t="s">
        <v>122</v>
      </c>
      <c r="C982" s="25" t="s">
        <v>85</v>
      </c>
      <c r="D982" s="25" t="s">
        <v>23</v>
      </c>
      <c r="E982" s="25" t="s">
        <v>1915</v>
      </c>
      <c r="F982" s="2">
        <v>41756</v>
      </c>
      <c r="G982" s="23" t="str">
        <f>TEXT(Table2[[#This Row],[Order-Date]],"mmm")</f>
        <v>Apr</v>
      </c>
      <c r="H982">
        <v>2014</v>
      </c>
      <c r="I982">
        <v>679108560</v>
      </c>
      <c r="J982" s="2">
        <v>41949</v>
      </c>
      <c r="K982" s="23">
        <f>WEEKDAY(#REF!,1)</f>
        <v>5</v>
      </c>
      <c r="L982" s="25">
        <f>IF(#REF!&gt;=#REF!,#REF!-#REF!,"")</f>
        <v>193</v>
      </c>
      <c r="M982" s="4">
        <v>2169</v>
      </c>
      <c r="N982" s="5">
        <v>668.27</v>
      </c>
      <c r="O982" s="5">
        <v>502.54</v>
      </c>
      <c r="P982" s="5">
        <v>165.73</v>
      </c>
      <c r="Q982" s="5">
        <f>#REF!*#REF!</f>
        <v>1090009.26</v>
      </c>
      <c r="R982" s="5">
        <v>359468.37</v>
      </c>
      <c r="S982" s="5">
        <f>#REF!-#REF!</f>
        <v>-730540.89</v>
      </c>
      <c r="T982" s="36">
        <f t="shared" si="15"/>
        <v>-0.67021530624427905</v>
      </c>
    </row>
    <row r="983" spans="1:20" x14ac:dyDescent="0.2">
      <c r="A983" s="25" t="s">
        <v>46</v>
      </c>
      <c r="B983" s="25" t="s">
        <v>103</v>
      </c>
      <c r="C983" s="25" t="s">
        <v>31</v>
      </c>
      <c r="D983" s="25" t="s">
        <v>23</v>
      </c>
      <c r="E983" s="25" t="s">
        <v>1915</v>
      </c>
      <c r="F983" s="2">
        <v>42600</v>
      </c>
      <c r="G983" s="23" t="str">
        <f>TEXT(Table2[[#This Row],[Order-Date]],"mmm")</f>
        <v>Aug</v>
      </c>
      <c r="H983">
        <v>2016</v>
      </c>
      <c r="I983">
        <v>947456920</v>
      </c>
      <c r="J983" s="2">
        <v>42643</v>
      </c>
      <c r="K983" s="23">
        <f>WEEKDAY(#REF!,1)</f>
        <v>6</v>
      </c>
      <c r="L983" s="25">
        <f>IF(#REF!&gt;=#REF!,#REF!-#REF!,"")</f>
        <v>43</v>
      </c>
      <c r="M983" s="4">
        <v>2412</v>
      </c>
      <c r="N983" s="5">
        <v>47.45</v>
      </c>
      <c r="O983" s="5">
        <v>31.79</v>
      </c>
      <c r="P983" s="5">
        <v>15.66</v>
      </c>
      <c r="Q983" s="5">
        <f>#REF!*#REF!</f>
        <v>76677.48</v>
      </c>
      <c r="R983" s="5">
        <v>37771.919999999998</v>
      </c>
      <c r="S983" s="5">
        <f>#REF!-#REF!</f>
        <v>-38905.56</v>
      </c>
      <c r="T983" s="36">
        <f t="shared" si="15"/>
        <v>-0.50739226171752105</v>
      </c>
    </row>
    <row r="984" spans="1:20" x14ac:dyDescent="0.2">
      <c r="A984" s="25" t="s">
        <v>29</v>
      </c>
      <c r="B984" s="25" t="s">
        <v>161</v>
      </c>
      <c r="C984" s="25" t="s">
        <v>39</v>
      </c>
      <c r="D984" s="25" t="s">
        <v>27</v>
      </c>
      <c r="E984" s="25" t="s">
        <v>1916</v>
      </c>
      <c r="F984" s="2">
        <v>40652</v>
      </c>
      <c r="G984" s="23" t="str">
        <f>TEXT(Table2[[#This Row],[Order-Date]],"mmm")</f>
        <v>Apr</v>
      </c>
      <c r="H984">
        <v>2011</v>
      </c>
      <c r="I984">
        <v>129875409</v>
      </c>
      <c r="J984" s="2">
        <v>40659</v>
      </c>
      <c r="K984" s="23">
        <f>WEEKDAY(#REF!,1)</f>
        <v>3</v>
      </c>
      <c r="L984" s="25">
        <f>IF(#REF!&gt;=#REF!,#REF!-#REF!,"")</f>
        <v>7</v>
      </c>
      <c r="M984" s="4">
        <v>1875</v>
      </c>
      <c r="N984" s="5">
        <v>81.73</v>
      </c>
      <c r="O984" s="5">
        <v>56.67</v>
      </c>
      <c r="P984" s="5">
        <v>25.06</v>
      </c>
      <c r="Q984" s="5">
        <f>#REF!*#REF!</f>
        <v>106256.25</v>
      </c>
      <c r="R984" s="5">
        <v>46987.5</v>
      </c>
      <c r="S984" s="5">
        <f>#REF!-#REF!</f>
        <v>-59268.75</v>
      </c>
      <c r="T984" s="36">
        <f t="shared" si="15"/>
        <v>-0.55779071819304704</v>
      </c>
    </row>
    <row r="985" spans="1:20" x14ac:dyDescent="0.2">
      <c r="A985" s="25" t="s">
        <v>20</v>
      </c>
      <c r="B985" s="25" t="s">
        <v>25</v>
      </c>
      <c r="C985" s="25" t="s">
        <v>22</v>
      </c>
      <c r="D985" s="25" t="s">
        <v>27</v>
      </c>
      <c r="E985" s="25" t="s">
        <v>1917</v>
      </c>
      <c r="F985" s="2">
        <v>41074</v>
      </c>
      <c r="G985" s="23" t="str">
        <f>TEXT(Table2[[#This Row],[Order-Date]],"mmm")</f>
        <v>Jun</v>
      </c>
      <c r="H985">
        <v>2012</v>
      </c>
      <c r="I985">
        <v>838912856</v>
      </c>
      <c r="J985" s="2">
        <v>41220</v>
      </c>
      <c r="K985" s="23">
        <f>WEEKDAY(#REF!,1)</f>
        <v>4</v>
      </c>
      <c r="L985" s="25">
        <f>IF(#REF!&gt;=#REF!,#REF!-#REF!,"")</f>
        <v>146</v>
      </c>
      <c r="M985" s="4">
        <v>1811</v>
      </c>
      <c r="N985" s="5">
        <v>255.28</v>
      </c>
      <c r="O985" s="5">
        <v>159.41999999999999</v>
      </c>
      <c r="P985" s="5">
        <v>95.86</v>
      </c>
      <c r="Q985" s="5">
        <f>#REF!*#REF!</f>
        <v>288709.62</v>
      </c>
      <c r="R985" s="5">
        <v>173602.46</v>
      </c>
      <c r="S985" s="5">
        <f>#REF!-#REF!</f>
        <v>-115107.16</v>
      </c>
      <c r="T985" s="36">
        <f t="shared" si="15"/>
        <v>-0.39869527035503699</v>
      </c>
    </row>
    <row r="986" spans="1:20" x14ac:dyDescent="0.2">
      <c r="A986" s="25" t="s">
        <v>59</v>
      </c>
      <c r="B986" s="25" t="s">
        <v>148</v>
      </c>
      <c r="C986" s="25" t="s">
        <v>31</v>
      </c>
      <c r="D986" s="25" t="s">
        <v>27</v>
      </c>
      <c r="E986" s="25" t="s">
        <v>1918</v>
      </c>
      <c r="F986" s="2">
        <v>41115</v>
      </c>
      <c r="G986" s="23" t="str">
        <f>TEXT(Table2[[#This Row],[Order-Date]],"mmm")</f>
        <v>Jul</v>
      </c>
      <c r="H986">
        <v>2012</v>
      </c>
      <c r="I986">
        <v>807430589</v>
      </c>
      <c r="J986" s="2">
        <v>41120</v>
      </c>
      <c r="K986" s="23">
        <f>WEEKDAY(#REF!,1)</f>
        <v>2</v>
      </c>
      <c r="L986" s="25">
        <f>IF(#REF!&gt;=#REF!,#REF!-#REF!,"")</f>
        <v>5</v>
      </c>
      <c r="M986" s="4">
        <v>5509</v>
      </c>
      <c r="N986" s="5">
        <v>47.45</v>
      </c>
      <c r="O986" s="5">
        <v>31.79</v>
      </c>
      <c r="P986" s="5">
        <v>15.66</v>
      </c>
      <c r="Q986" s="5">
        <f>#REF!*#REF!</f>
        <v>175131.11</v>
      </c>
      <c r="R986" s="5">
        <v>86270.94</v>
      </c>
      <c r="S986" s="5">
        <f>#REF!-#REF!</f>
        <v>-88860.17</v>
      </c>
      <c r="T986" s="36">
        <f t="shared" si="15"/>
        <v>-0.50739226171752105</v>
      </c>
    </row>
    <row r="987" spans="1:20" x14ac:dyDescent="0.2">
      <c r="A987" s="25" t="s">
        <v>46</v>
      </c>
      <c r="B987" s="25" t="s">
        <v>83</v>
      </c>
      <c r="C987" s="25" t="s">
        <v>49</v>
      </c>
      <c r="D987" s="25" t="s">
        <v>23</v>
      </c>
      <c r="E987" s="25" t="s">
        <v>1916</v>
      </c>
      <c r="F987" s="2">
        <v>42567</v>
      </c>
      <c r="G987" s="23" t="str">
        <f>TEXT(Table2[[#This Row],[Order-Date]],"mmm")</f>
        <v>Jul</v>
      </c>
      <c r="H987">
        <v>2016</v>
      </c>
      <c r="I987">
        <v>538602435</v>
      </c>
      <c r="J987" s="2">
        <v>42601</v>
      </c>
      <c r="K987" s="23">
        <f>WEEKDAY(#REF!,1)</f>
        <v>6</v>
      </c>
      <c r="L987" s="25">
        <f>IF(#REF!&gt;=#REF!,#REF!-#REF!,"")</f>
        <v>34</v>
      </c>
      <c r="M987" s="4">
        <v>3284</v>
      </c>
      <c r="N987" s="5">
        <v>651.21</v>
      </c>
      <c r="O987" s="5">
        <v>524.96</v>
      </c>
      <c r="P987" s="5">
        <v>126.25</v>
      </c>
      <c r="Q987" s="5">
        <f>#REF!*#REF!</f>
        <v>1723968.64</v>
      </c>
      <c r="R987" s="5">
        <v>414605</v>
      </c>
      <c r="S987" s="5">
        <f>#REF!-#REF!</f>
        <v>-1309363.6399999999</v>
      </c>
      <c r="T987" s="36">
        <f t="shared" si="15"/>
        <v>-0.75950548613227697</v>
      </c>
    </row>
    <row r="988" spans="1:20" x14ac:dyDescent="0.2">
      <c r="A988" s="25" t="s">
        <v>29</v>
      </c>
      <c r="B988" s="25" t="s">
        <v>214</v>
      </c>
      <c r="C988" s="25" t="s">
        <v>65</v>
      </c>
      <c r="D988" s="25" t="s">
        <v>27</v>
      </c>
      <c r="E988" s="25" t="s">
        <v>1917</v>
      </c>
      <c r="F988" s="2">
        <v>42341</v>
      </c>
      <c r="G988" s="23" t="str">
        <f>TEXT(Table2[[#This Row],[Order-Date]],"mmm")</f>
        <v>Dec</v>
      </c>
      <c r="H988">
        <v>2015</v>
      </c>
      <c r="I988">
        <v>155914723</v>
      </c>
      <c r="J988" s="2">
        <v>42092</v>
      </c>
      <c r="K988" s="23">
        <f>WEEKDAY(#REF!,1)</f>
        <v>1</v>
      </c>
      <c r="L988" s="25" t="str">
        <f>IF(#REF!&gt;=#REF!,#REF!-#REF!,"")</f>
        <v/>
      </c>
      <c r="M988" s="4">
        <v>7486</v>
      </c>
      <c r="N988" s="5">
        <v>9.33</v>
      </c>
      <c r="O988" s="5">
        <v>6.92</v>
      </c>
      <c r="P988" s="5">
        <v>2.41</v>
      </c>
      <c r="Q988" s="5">
        <f>#REF!*#REF!</f>
        <v>51803.12</v>
      </c>
      <c r="R988" s="5">
        <v>18041.259999999998</v>
      </c>
      <c r="S988" s="5">
        <f>#REF!-#REF!</f>
        <v>-33761.86</v>
      </c>
      <c r="T988" s="36">
        <f t="shared" si="15"/>
        <v>-0.65173410404624299</v>
      </c>
    </row>
    <row r="989" spans="1:20" x14ac:dyDescent="0.2">
      <c r="A989" s="25" t="s">
        <v>29</v>
      </c>
      <c r="B989" s="25" t="s">
        <v>177</v>
      </c>
      <c r="C989" s="25" t="s">
        <v>65</v>
      </c>
      <c r="D989" s="25" t="s">
        <v>23</v>
      </c>
      <c r="E989" s="25" t="s">
        <v>1917</v>
      </c>
      <c r="F989" s="2">
        <v>40796</v>
      </c>
      <c r="G989" s="23" t="str">
        <f>TEXT(Table2[[#This Row],[Order-Date]],"mmm")</f>
        <v>Sep</v>
      </c>
      <c r="H989">
        <v>2011</v>
      </c>
      <c r="I989">
        <v>753166282</v>
      </c>
      <c r="J989" s="2">
        <v>40872</v>
      </c>
      <c r="K989" s="23">
        <f>WEEKDAY(#REF!,1)</f>
        <v>6</v>
      </c>
      <c r="L989" s="25">
        <f>IF(#REF!&gt;=#REF!,#REF!-#REF!,"")</f>
        <v>76</v>
      </c>
      <c r="M989" s="4">
        <v>7495</v>
      </c>
      <c r="N989" s="5">
        <v>9.33</v>
      </c>
      <c r="O989" s="5">
        <v>6.92</v>
      </c>
      <c r="P989" s="5">
        <v>2.41</v>
      </c>
      <c r="Q989" s="5">
        <f>#REF!*#REF!</f>
        <v>51865.4</v>
      </c>
      <c r="R989" s="5">
        <v>18062.95</v>
      </c>
      <c r="S989" s="5">
        <f>#REF!-#REF!</f>
        <v>-33802.449999999997</v>
      </c>
      <c r="T989" s="36">
        <f t="shared" si="15"/>
        <v>-0.65173410404624299</v>
      </c>
    </row>
    <row r="990" spans="1:20" x14ac:dyDescent="0.2">
      <c r="A990" s="25" t="s">
        <v>46</v>
      </c>
      <c r="B990" s="25" t="s">
        <v>159</v>
      </c>
      <c r="C990" s="25" t="s">
        <v>22</v>
      </c>
      <c r="D990" s="25" t="s">
        <v>23</v>
      </c>
      <c r="E990" s="25" t="s">
        <v>1918</v>
      </c>
      <c r="F990" s="2">
        <v>40389</v>
      </c>
      <c r="G990" s="23" t="str">
        <f>TEXT(Table2[[#This Row],[Order-Date]],"mmm")</f>
        <v>Jul</v>
      </c>
      <c r="H990">
        <v>2010</v>
      </c>
      <c r="I990">
        <v>344468438</v>
      </c>
      <c r="J990" s="2">
        <v>40417</v>
      </c>
      <c r="K990" s="23">
        <f>WEEKDAY(#REF!,1)</f>
        <v>6</v>
      </c>
      <c r="L990" s="25">
        <f>IF(#REF!&gt;=#REF!,#REF!-#REF!,"")</f>
        <v>28</v>
      </c>
      <c r="M990" s="4">
        <v>4721</v>
      </c>
      <c r="N990" s="5">
        <v>255.28</v>
      </c>
      <c r="O990" s="5">
        <v>159.41999999999999</v>
      </c>
      <c r="P990" s="5">
        <v>95.86</v>
      </c>
      <c r="Q990" s="5">
        <f>#REF!*#REF!</f>
        <v>752621.82</v>
      </c>
      <c r="R990" s="5">
        <v>452555.06</v>
      </c>
      <c r="S990" s="5">
        <f>#REF!-#REF!</f>
        <v>-300066.76</v>
      </c>
      <c r="T990" s="36">
        <f t="shared" si="15"/>
        <v>-0.39869527035503699</v>
      </c>
    </row>
    <row r="991" spans="1:20" x14ac:dyDescent="0.2">
      <c r="A991" s="25" t="s">
        <v>32</v>
      </c>
      <c r="B991" s="25" t="s">
        <v>52</v>
      </c>
      <c r="C991" s="25" t="s">
        <v>51</v>
      </c>
      <c r="D991" s="25" t="s">
        <v>27</v>
      </c>
      <c r="E991" s="25" t="s">
        <v>1916</v>
      </c>
      <c r="F991" s="2">
        <v>41346</v>
      </c>
      <c r="G991" s="23" t="str">
        <f>TEXT(Table2[[#This Row],[Order-Date]],"mmm")</f>
        <v>Mar</v>
      </c>
      <c r="H991">
        <v>2013</v>
      </c>
      <c r="I991">
        <v>614245021</v>
      </c>
      <c r="J991" s="2">
        <v>41353</v>
      </c>
      <c r="K991" s="23">
        <f>WEEKDAY(#REF!,1)</f>
        <v>4</v>
      </c>
      <c r="L991" s="25">
        <f>IF(#REF!&gt;=#REF!,#REF!-#REF!,"")</f>
        <v>7</v>
      </c>
      <c r="M991" s="4">
        <v>7606</v>
      </c>
      <c r="N991" s="5">
        <v>437.2</v>
      </c>
      <c r="O991" s="5">
        <v>263.33</v>
      </c>
      <c r="P991" s="5">
        <v>173.87</v>
      </c>
      <c r="Q991" s="5">
        <f>#REF!*#REF!</f>
        <v>2002887.98</v>
      </c>
      <c r="R991" s="5">
        <v>1322455.22</v>
      </c>
      <c r="S991" s="5">
        <f>#REF!-#REF!</f>
        <v>-680432.76</v>
      </c>
      <c r="T991" s="36">
        <f t="shared" si="15"/>
        <v>-0.33972581931416901</v>
      </c>
    </row>
    <row r="992" spans="1:20" x14ac:dyDescent="0.2">
      <c r="A992" s="25" t="s">
        <v>20</v>
      </c>
      <c r="B992" s="25" t="s">
        <v>226</v>
      </c>
      <c r="C992" s="25" t="s">
        <v>65</v>
      </c>
      <c r="D992" s="25" t="s">
        <v>23</v>
      </c>
      <c r="E992" s="25" t="s">
        <v>1916</v>
      </c>
      <c r="F992" s="2">
        <v>41900</v>
      </c>
      <c r="G992" s="23" t="str">
        <f>TEXT(Table2[[#This Row],[Order-Date]],"mmm")</f>
        <v>Sep</v>
      </c>
      <c r="H992">
        <v>2014</v>
      </c>
      <c r="I992">
        <v>167232358</v>
      </c>
      <c r="J992" s="2">
        <v>41942</v>
      </c>
      <c r="K992" s="23">
        <f>WEEKDAY(#REF!,1)</f>
        <v>5</v>
      </c>
      <c r="L992" s="25">
        <f>IF(#REF!&gt;=#REF!,#REF!-#REF!,"")</f>
        <v>42</v>
      </c>
      <c r="M992" s="4">
        <v>6626</v>
      </c>
      <c r="N992" s="5">
        <v>9.33</v>
      </c>
      <c r="O992" s="5">
        <v>6.92</v>
      </c>
      <c r="P992" s="5">
        <v>2.41</v>
      </c>
      <c r="Q992" s="5">
        <f>#REF!*#REF!</f>
        <v>45851.92</v>
      </c>
      <c r="R992" s="5">
        <v>15968.66</v>
      </c>
      <c r="S992" s="5">
        <f>#REF!-#REF!</f>
        <v>-29883.26</v>
      </c>
      <c r="T992" s="36">
        <f t="shared" si="15"/>
        <v>-0.65173410404624299</v>
      </c>
    </row>
    <row r="993" spans="1:20" x14ac:dyDescent="0.2">
      <c r="A993" s="25" t="s">
        <v>20</v>
      </c>
      <c r="B993" s="25" t="s">
        <v>21</v>
      </c>
      <c r="C993" s="25" t="s">
        <v>26</v>
      </c>
      <c r="D993" s="25" t="s">
        <v>23</v>
      </c>
      <c r="E993" s="25" t="s">
        <v>1918</v>
      </c>
      <c r="F993" s="2">
        <v>42024</v>
      </c>
      <c r="G993" s="23" t="str">
        <f>TEXT(Table2[[#This Row],[Order-Date]],"mmm")</f>
        <v>Jan</v>
      </c>
      <c r="H993">
        <v>2015</v>
      </c>
      <c r="I993">
        <v>378479278</v>
      </c>
      <c r="J993" s="2">
        <v>42050</v>
      </c>
      <c r="K993" s="23">
        <f>WEEKDAY(#REF!,1)</f>
        <v>1</v>
      </c>
      <c r="L993" s="25">
        <f>IF(#REF!&gt;=#REF!,#REF!-#REF!,"")</f>
        <v>26</v>
      </c>
      <c r="M993" s="4">
        <v>9284</v>
      </c>
      <c r="N993" s="5">
        <v>152.58000000000001</v>
      </c>
      <c r="O993" s="5">
        <v>97.44</v>
      </c>
      <c r="P993" s="5">
        <v>55.14</v>
      </c>
      <c r="Q993" s="5">
        <f>#REF!*#REF!</f>
        <v>904632.96</v>
      </c>
      <c r="R993" s="5">
        <v>511919.76</v>
      </c>
      <c r="S993" s="5">
        <f>#REF!-#REF!</f>
        <v>-392713.2</v>
      </c>
      <c r="T993" s="36">
        <f t="shared" si="15"/>
        <v>-0.43411330049261099</v>
      </c>
    </row>
    <row r="994" spans="1:20" x14ac:dyDescent="0.2">
      <c r="A994" s="25" t="s">
        <v>29</v>
      </c>
      <c r="B994" s="25" t="s">
        <v>197</v>
      </c>
      <c r="C994" s="25" t="s">
        <v>34</v>
      </c>
      <c r="D994" s="25" t="s">
        <v>27</v>
      </c>
      <c r="E994" s="25" t="s">
        <v>1915</v>
      </c>
      <c r="F994" s="2">
        <v>42083</v>
      </c>
      <c r="G994" s="23" t="str">
        <f>TEXT(Table2[[#This Row],[Order-Date]],"mmm")</f>
        <v>Mar</v>
      </c>
      <c r="H994">
        <v>2015</v>
      </c>
      <c r="I994">
        <v>443347108</v>
      </c>
      <c r="J994" s="2">
        <v>42251</v>
      </c>
      <c r="K994" s="23">
        <f>WEEKDAY(#REF!,1)</f>
        <v>6</v>
      </c>
      <c r="L994" s="25">
        <f>IF(#REF!&gt;=#REF!,#REF!-#REF!,"")</f>
        <v>168</v>
      </c>
      <c r="M994" s="4">
        <v>5116</v>
      </c>
      <c r="N994" s="5">
        <v>205.7</v>
      </c>
      <c r="O994" s="5">
        <v>117.11</v>
      </c>
      <c r="P994" s="5">
        <v>88.59</v>
      </c>
      <c r="Q994" s="5">
        <f>#REF!*#REF!</f>
        <v>599134.76</v>
      </c>
      <c r="R994" s="5">
        <v>453226.44</v>
      </c>
      <c r="S994" s="5">
        <f>#REF!-#REF!</f>
        <v>-145908.32</v>
      </c>
      <c r="T994" s="36">
        <f t="shared" si="15"/>
        <v>-0.24353172231235601</v>
      </c>
    </row>
    <row r="995" spans="1:20" x14ac:dyDescent="0.2">
      <c r="A995" s="25" t="s">
        <v>29</v>
      </c>
      <c r="B995" s="25" t="s">
        <v>198</v>
      </c>
      <c r="C995" s="25" t="s">
        <v>49</v>
      </c>
      <c r="D995" s="25" t="s">
        <v>23</v>
      </c>
      <c r="E995" s="25" t="s">
        <v>1918</v>
      </c>
      <c r="F995" s="2">
        <v>41444</v>
      </c>
      <c r="G995" s="23" t="str">
        <f>TEXT(Table2[[#This Row],[Order-Date]],"mmm")</f>
        <v>Jun</v>
      </c>
      <c r="H995">
        <v>2013</v>
      </c>
      <c r="I995">
        <v>527509677</v>
      </c>
      <c r="J995" s="2">
        <v>41554</v>
      </c>
      <c r="K995" s="23">
        <f>WEEKDAY(#REF!,1)</f>
        <v>2</v>
      </c>
      <c r="L995" s="25">
        <f>IF(#REF!&gt;=#REF!,#REF!-#REF!,"")</f>
        <v>110</v>
      </c>
      <c r="M995" s="4">
        <v>691</v>
      </c>
      <c r="N995" s="5">
        <v>651.21</v>
      </c>
      <c r="O995" s="5">
        <v>524.96</v>
      </c>
      <c r="P995" s="5">
        <v>126.25</v>
      </c>
      <c r="Q995" s="5">
        <f>#REF!*#REF!</f>
        <v>362747.36</v>
      </c>
      <c r="R995" s="5">
        <v>87238.75</v>
      </c>
      <c r="S995" s="5">
        <f>#REF!-#REF!</f>
        <v>-275508.61</v>
      </c>
      <c r="T995" s="36">
        <f t="shared" si="15"/>
        <v>-0.75950548613227697</v>
      </c>
    </row>
    <row r="996" spans="1:20" x14ac:dyDescent="0.2">
      <c r="A996" s="25" t="s">
        <v>29</v>
      </c>
      <c r="B996" s="25" t="s">
        <v>214</v>
      </c>
      <c r="C996" s="25" t="s">
        <v>31</v>
      </c>
      <c r="D996" s="25" t="s">
        <v>27</v>
      </c>
      <c r="E996" s="25" t="s">
        <v>1917</v>
      </c>
      <c r="F996" s="2">
        <v>42633</v>
      </c>
      <c r="G996" s="23" t="str">
        <f>TEXT(Table2[[#This Row],[Order-Date]],"mmm")</f>
        <v>Sep</v>
      </c>
      <c r="H996">
        <v>2016</v>
      </c>
      <c r="I996">
        <v>416953313</v>
      </c>
      <c r="J996" s="2">
        <v>42672</v>
      </c>
      <c r="K996" s="23">
        <f>WEEKDAY(#REF!,1)</f>
        <v>7</v>
      </c>
      <c r="L996" s="25">
        <f>IF(#REF!&gt;=#REF!,#REF!-#REF!,"")</f>
        <v>39</v>
      </c>
      <c r="M996" s="4">
        <v>4606</v>
      </c>
      <c r="N996" s="5">
        <v>47.45</v>
      </c>
      <c r="O996" s="5">
        <v>31.79</v>
      </c>
      <c r="P996" s="5">
        <v>15.66</v>
      </c>
      <c r="Q996" s="5">
        <f>#REF!*#REF!</f>
        <v>146424.74</v>
      </c>
      <c r="R996" s="5">
        <v>72129.960000000006</v>
      </c>
      <c r="S996" s="5">
        <f>#REF!-#REF!</f>
        <v>-74294.78</v>
      </c>
      <c r="T996" s="36">
        <f t="shared" si="15"/>
        <v>-0.50739226171752105</v>
      </c>
    </row>
    <row r="997" spans="1:20" x14ac:dyDescent="0.2">
      <c r="A997" s="25" t="s">
        <v>37</v>
      </c>
      <c r="B997" s="25" t="s">
        <v>62</v>
      </c>
      <c r="C997" s="25" t="s">
        <v>31</v>
      </c>
      <c r="D997" s="25" t="s">
        <v>23</v>
      </c>
      <c r="E997" s="25" t="s">
        <v>1915</v>
      </c>
      <c r="F997" s="2">
        <v>41852</v>
      </c>
      <c r="G997" s="23" t="str">
        <f>TEXT(Table2[[#This Row],[Order-Date]],"mmm")</f>
        <v>Aug</v>
      </c>
      <c r="H997">
        <v>2014</v>
      </c>
      <c r="I997">
        <v>867976844</v>
      </c>
      <c r="J997" s="2">
        <v>41641</v>
      </c>
      <c r="K997" s="23">
        <f>WEEKDAY(#REF!,1)</f>
        <v>5</v>
      </c>
      <c r="L997" s="25" t="str">
        <f>IF(#REF!&gt;=#REF!,#REF!-#REF!,"")</f>
        <v/>
      </c>
      <c r="M997" s="4">
        <v>2491</v>
      </c>
      <c r="N997" s="5">
        <v>47.45</v>
      </c>
      <c r="O997" s="5">
        <v>31.79</v>
      </c>
      <c r="P997" s="5">
        <v>15.66</v>
      </c>
      <c r="Q997" s="5">
        <f>#REF!*#REF!</f>
        <v>79188.89</v>
      </c>
      <c r="R997" s="5">
        <v>39009.06</v>
      </c>
      <c r="S997" s="5">
        <f>#REF!-#REF!</f>
        <v>-40179.83</v>
      </c>
      <c r="T997" s="36">
        <f t="shared" si="15"/>
        <v>-0.50739226171752105</v>
      </c>
    </row>
    <row r="998" spans="1:20" x14ac:dyDescent="0.2">
      <c r="A998" s="25" t="s">
        <v>46</v>
      </c>
      <c r="B998" s="25" t="s">
        <v>228</v>
      </c>
      <c r="C998" s="25" t="s">
        <v>77</v>
      </c>
      <c r="D998" s="25" t="s">
        <v>27</v>
      </c>
      <c r="E998" s="25" t="s">
        <v>1915</v>
      </c>
      <c r="F998" s="2">
        <v>40406</v>
      </c>
      <c r="G998" s="23" t="str">
        <f>TEXT(Table2[[#This Row],[Order-Date]],"mmm")</f>
        <v>Aug</v>
      </c>
      <c r="H998">
        <v>2010</v>
      </c>
      <c r="I998">
        <v>457191598</v>
      </c>
      <c r="J998" s="2">
        <v>40444</v>
      </c>
      <c r="K998" s="23">
        <f>WEEKDAY(#REF!,1)</f>
        <v>5</v>
      </c>
      <c r="L998" s="25">
        <f>IF(#REF!&gt;=#REF!,#REF!-#REF!,"")</f>
        <v>38</v>
      </c>
      <c r="M998" s="4">
        <v>2008</v>
      </c>
      <c r="N998" s="5">
        <v>154.06</v>
      </c>
      <c r="O998" s="5">
        <v>90.93</v>
      </c>
      <c r="P998" s="5">
        <v>63.13</v>
      </c>
      <c r="Q998" s="5">
        <f>#REF!*#REF!</f>
        <v>182587.44</v>
      </c>
      <c r="R998" s="5">
        <v>126765.04</v>
      </c>
      <c r="S998" s="5">
        <f>#REF!-#REF!</f>
        <v>-55822.400000000001</v>
      </c>
      <c r="T998" s="36">
        <f t="shared" si="15"/>
        <v>-0.30572968217309998</v>
      </c>
    </row>
    <row r="999" spans="1:20" x14ac:dyDescent="0.2">
      <c r="A999" s="25" t="s">
        <v>40</v>
      </c>
      <c r="B999" s="25" t="s">
        <v>101</v>
      </c>
      <c r="C999" s="25" t="s">
        <v>65</v>
      </c>
      <c r="D999" s="25" t="s">
        <v>27</v>
      </c>
      <c r="E999" s="25" t="s">
        <v>1917</v>
      </c>
      <c r="F999" s="2">
        <v>42601</v>
      </c>
      <c r="G999" s="23" t="str">
        <f>TEXT(Table2[[#This Row],[Order-Date]],"mmm")</f>
        <v>Aug</v>
      </c>
      <c r="H999">
        <v>2016</v>
      </c>
      <c r="I999">
        <v>531521403</v>
      </c>
      <c r="J999" s="2">
        <v>42632</v>
      </c>
      <c r="K999" s="23">
        <f>WEEKDAY(#REF!,1)</f>
        <v>2</v>
      </c>
      <c r="L999" s="25">
        <f>IF(#REF!&gt;=#REF!,#REF!-#REF!,"")</f>
        <v>31</v>
      </c>
      <c r="M999" s="4">
        <v>7850</v>
      </c>
      <c r="N999" s="5">
        <v>9.33</v>
      </c>
      <c r="O999" s="5">
        <v>6.92</v>
      </c>
      <c r="P999" s="5">
        <v>2.41</v>
      </c>
      <c r="Q999" s="5">
        <f>#REF!*#REF!</f>
        <v>54322</v>
      </c>
      <c r="R999" s="5">
        <v>18918.5</v>
      </c>
      <c r="S999" s="5">
        <f>#REF!-#REF!</f>
        <v>-35403.5</v>
      </c>
      <c r="T999" s="36">
        <f t="shared" si="15"/>
        <v>-0.65173410404624299</v>
      </c>
    </row>
    <row r="1000" spans="1:20" x14ac:dyDescent="0.2">
      <c r="A1000" s="25" t="s">
        <v>37</v>
      </c>
      <c r="B1000" s="25" t="s">
        <v>50</v>
      </c>
      <c r="C1000" s="25" t="s">
        <v>49</v>
      </c>
      <c r="D1000" s="25" t="s">
        <v>23</v>
      </c>
      <c r="E1000" s="25" t="s">
        <v>1916</v>
      </c>
      <c r="F1000" s="2">
        <v>41072</v>
      </c>
      <c r="G1000" s="23" t="str">
        <f>TEXT(Table2[[#This Row],[Order-Date]],"mmm")</f>
        <v>Jun</v>
      </c>
      <c r="H1000">
        <v>2012</v>
      </c>
      <c r="I1000">
        <v>258202588</v>
      </c>
      <c r="J1000" s="2">
        <v>41266</v>
      </c>
      <c r="K1000" s="23">
        <f>WEEKDAY(#REF!,1)</f>
        <v>1</v>
      </c>
      <c r="L1000" s="25">
        <f>IF(#REF!&gt;=#REF!,#REF!-#REF!,"")</f>
        <v>194</v>
      </c>
      <c r="M1000" s="4">
        <v>6738</v>
      </c>
      <c r="N1000" s="5">
        <v>651.21</v>
      </c>
      <c r="O1000" s="5">
        <v>524.96</v>
      </c>
      <c r="P1000" s="5">
        <v>126.25</v>
      </c>
      <c r="Q1000" s="5">
        <f>#REF!*#REF!</f>
        <v>3537180.48</v>
      </c>
      <c r="R1000" s="5">
        <v>850672.5</v>
      </c>
      <c r="S1000" s="5">
        <f>#REF!-#REF!</f>
        <v>-2686507.98</v>
      </c>
      <c r="T1000" s="36">
        <f t="shared" si="15"/>
        <v>-0.75950548613227697</v>
      </c>
    </row>
    <row r="1001" spans="1:20" x14ac:dyDescent="0.2">
      <c r="A1001" s="25" t="s">
        <v>46</v>
      </c>
      <c r="B1001" s="25" t="s">
        <v>219</v>
      </c>
      <c r="C1001" s="25" t="s">
        <v>26</v>
      </c>
      <c r="D1001" s="25" t="s">
        <v>23</v>
      </c>
      <c r="E1001" s="25" t="s">
        <v>1915</v>
      </c>
      <c r="F1001" s="2">
        <v>42200</v>
      </c>
      <c r="G1001" s="23" t="str">
        <f>TEXT(Table2[[#This Row],[Order-Date]],"mmm")</f>
        <v>Jul</v>
      </c>
      <c r="H1001">
        <v>2015</v>
      </c>
      <c r="I1001">
        <v>674783980</v>
      </c>
      <c r="J1001" s="2">
        <v>42044</v>
      </c>
      <c r="K1001" s="23">
        <f>WEEKDAY(#REF!,1)</f>
        <v>2</v>
      </c>
      <c r="L1001" s="25" t="str">
        <f>IF(#REF!&gt;=#REF!,#REF!-#REF!,"")</f>
        <v/>
      </c>
      <c r="M1001" s="4">
        <v>2430</v>
      </c>
      <c r="N1001" s="5">
        <v>152.58000000000001</v>
      </c>
      <c r="O1001" s="5">
        <v>97.44</v>
      </c>
      <c r="P1001" s="5">
        <v>55.14</v>
      </c>
      <c r="Q1001" s="5">
        <f>#REF!*#REF!</f>
        <v>236779.2</v>
      </c>
      <c r="R1001" s="5">
        <v>133990.20000000001</v>
      </c>
      <c r="S1001" s="5">
        <f>#REF!-#REF!</f>
        <v>-102789</v>
      </c>
      <c r="T1001" s="36">
        <f t="shared" si="15"/>
        <v>-0.43411330049261099</v>
      </c>
    </row>
    <row r="1002" spans="1:20" x14ac:dyDescent="0.2">
      <c r="A1002" s="25" t="s">
        <v>29</v>
      </c>
      <c r="B1002" s="25" t="s">
        <v>44</v>
      </c>
      <c r="C1002" s="25" t="s">
        <v>34</v>
      </c>
      <c r="D1002" s="25" t="s">
        <v>23</v>
      </c>
      <c r="E1002" s="25" t="s">
        <v>1918</v>
      </c>
      <c r="F1002" s="2">
        <v>40632</v>
      </c>
      <c r="G1002" s="23" t="str">
        <f>TEXT(Table2[[#This Row],[Order-Date]],"mmm")</f>
        <v>Mar</v>
      </c>
      <c r="H1002">
        <v>2011</v>
      </c>
      <c r="I1002">
        <v>639126908</v>
      </c>
      <c r="J1002" s="2">
        <v>40821</v>
      </c>
      <c r="K1002" s="23">
        <f>WEEKDAY(#REF!,1)</f>
        <v>4</v>
      </c>
      <c r="L1002" s="25">
        <f>IF(#REF!&gt;=#REF!,#REF!-#REF!,"")</f>
        <v>189</v>
      </c>
      <c r="M1002" s="4">
        <v>710</v>
      </c>
      <c r="N1002" s="5">
        <v>205.7</v>
      </c>
      <c r="O1002" s="5">
        <v>117.11</v>
      </c>
      <c r="P1002" s="5">
        <v>88.59</v>
      </c>
      <c r="Q1002" s="5">
        <f>#REF!*#REF!</f>
        <v>83148.100000000006</v>
      </c>
      <c r="R1002" s="5">
        <v>62898.9</v>
      </c>
      <c r="S1002" s="5">
        <f>#REF!-#REF!</f>
        <v>-20249.2</v>
      </c>
      <c r="T1002" s="36">
        <f t="shared" si="15"/>
        <v>-0.24353172231235601</v>
      </c>
    </row>
    <row r="1003" spans="1:20" x14ac:dyDescent="0.2">
      <c r="A1003" s="25" t="s">
        <v>29</v>
      </c>
      <c r="B1003" s="25" t="s">
        <v>213</v>
      </c>
      <c r="C1003" s="25" t="s">
        <v>31</v>
      </c>
      <c r="D1003" s="25" t="s">
        <v>23</v>
      </c>
      <c r="E1003" s="25" t="s">
        <v>1916</v>
      </c>
      <c r="F1003" s="2">
        <v>41704</v>
      </c>
      <c r="G1003" s="23" t="str">
        <f>TEXT(Table2[[#This Row],[Order-Date]],"mmm")</f>
        <v>Mar</v>
      </c>
      <c r="H1003">
        <v>2014</v>
      </c>
      <c r="I1003">
        <v>879405200</v>
      </c>
      <c r="J1003" s="2">
        <v>41840</v>
      </c>
      <c r="K1003" s="23">
        <f>WEEKDAY(#REF!,1)</f>
        <v>1</v>
      </c>
      <c r="L1003" s="25">
        <f>IF(#REF!&gt;=#REF!,#REF!-#REF!,"")</f>
        <v>136</v>
      </c>
      <c r="M1003" s="4">
        <v>4396</v>
      </c>
      <c r="N1003" s="5">
        <v>47.45</v>
      </c>
      <c r="O1003" s="5">
        <v>31.79</v>
      </c>
      <c r="P1003" s="5">
        <v>15.66</v>
      </c>
      <c r="Q1003" s="5">
        <f>#REF!*#REF!</f>
        <v>139748.84</v>
      </c>
      <c r="R1003" s="5">
        <v>68841.36</v>
      </c>
      <c r="S1003" s="5">
        <f>#REF!-#REF!</f>
        <v>-70907.48</v>
      </c>
      <c r="T1003" s="36">
        <f t="shared" si="15"/>
        <v>-0.50739226171752105</v>
      </c>
    </row>
    <row r="1004" spans="1:20" x14ac:dyDescent="0.2">
      <c r="A1004" s="25" t="s">
        <v>29</v>
      </c>
      <c r="B1004" s="25" t="s">
        <v>125</v>
      </c>
      <c r="C1004" s="25" t="s">
        <v>31</v>
      </c>
      <c r="D1004" s="25" t="s">
        <v>27</v>
      </c>
      <c r="E1004" s="25" t="s">
        <v>1917</v>
      </c>
      <c r="F1004" s="2">
        <v>40254</v>
      </c>
      <c r="G1004" s="23" t="str">
        <f>TEXT(Table2[[#This Row],[Order-Date]],"mmm")</f>
        <v>Mar</v>
      </c>
      <c r="H1004">
        <v>2010</v>
      </c>
      <c r="I1004">
        <v>844105184</v>
      </c>
      <c r="J1004" s="2">
        <v>40288</v>
      </c>
      <c r="K1004" s="23">
        <f>WEEKDAY(#REF!,1)</f>
        <v>3</v>
      </c>
      <c r="L1004" s="25">
        <f>IF(#REF!&gt;=#REF!,#REF!-#REF!,"")</f>
        <v>34</v>
      </c>
      <c r="M1004" s="4">
        <v>8337</v>
      </c>
      <c r="N1004" s="5">
        <v>47.45</v>
      </c>
      <c r="O1004" s="5">
        <v>31.79</v>
      </c>
      <c r="P1004" s="5">
        <v>15.66</v>
      </c>
      <c r="Q1004" s="5">
        <f>#REF!*#REF!</f>
        <v>265033.23</v>
      </c>
      <c r="R1004" s="5">
        <v>130557.42</v>
      </c>
      <c r="S1004" s="5">
        <f>#REF!-#REF!</f>
        <v>-134475.81</v>
      </c>
      <c r="T1004" s="36">
        <f t="shared" si="15"/>
        <v>-0.50739226171752105</v>
      </c>
    </row>
    <row r="1005" spans="1:20" x14ac:dyDescent="0.2">
      <c r="A1005" s="25" t="s">
        <v>40</v>
      </c>
      <c r="B1005" s="25" t="s">
        <v>90</v>
      </c>
      <c r="C1005" s="25" t="s">
        <v>85</v>
      </c>
      <c r="D1005" s="25" t="s">
        <v>27</v>
      </c>
      <c r="E1005" s="25" t="s">
        <v>1918</v>
      </c>
      <c r="F1005" s="2">
        <v>40657</v>
      </c>
      <c r="G1005" s="23" t="str">
        <f>TEXT(Table2[[#This Row],[Order-Date]],"mmm")</f>
        <v>Apr</v>
      </c>
      <c r="H1005">
        <v>2011</v>
      </c>
      <c r="I1005">
        <v>952025687</v>
      </c>
      <c r="J1005" s="2">
        <v>40548</v>
      </c>
      <c r="K1005" s="23">
        <f>WEEKDAY(#REF!,1)</f>
        <v>4</v>
      </c>
      <c r="L1005" s="25" t="str">
        <f>IF(#REF!&gt;=#REF!,#REF!-#REF!,"")</f>
        <v/>
      </c>
      <c r="M1005" s="4">
        <v>4412</v>
      </c>
      <c r="N1005" s="5">
        <v>668.27</v>
      </c>
      <c r="O1005" s="5">
        <v>502.54</v>
      </c>
      <c r="P1005" s="5">
        <v>165.73</v>
      </c>
      <c r="Q1005" s="5">
        <f>#REF!*#REF!</f>
        <v>2217206.48</v>
      </c>
      <c r="R1005" s="5">
        <v>731200.76</v>
      </c>
      <c r="S1005" s="5">
        <f>#REF!-#REF!</f>
        <v>-1486005.72</v>
      </c>
      <c r="T1005" s="36">
        <f t="shared" si="15"/>
        <v>-0.67021530624427905</v>
      </c>
    </row>
    <row r="1006" spans="1:20" x14ac:dyDescent="0.2">
      <c r="A1006" s="25" t="s">
        <v>20</v>
      </c>
      <c r="B1006" s="25" t="s">
        <v>179</v>
      </c>
      <c r="C1006" s="25" t="s">
        <v>49</v>
      </c>
      <c r="D1006" s="25" t="s">
        <v>23</v>
      </c>
      <c r="E1006" s="25" t="s">
        <v>1918</v>
      </c>
      <c r="F1006" s="2">
        <v>42679</v>
      </c>
      <c r="G1006" s="23" t="str">
        <f>TEXT(Table2[[#This Row],[Order-Date]],"mmm")</f>
        <v>Nov</v>
      </c>
      <c r="H1006">
        <v>2016</v>
      </c>
      <c r="I1006">
        <v>342278039</v>
      </c>
      <c r="J1006" s="2">
        <v>42537</v>
      </c>
      <c r="K1006" s="23">
        <f>WEEKDAY(#REF!,1)</f>
        <v>5</v>
      </c>
      <c r="L1006" s="25" t="str">
        <f>IF(#REF!&gt;=#REF!,#REF!-#REF!,"")</f>
        <v/>
      </c>
      <c r="M1006" s="4">
        <v>6533</v>
      </c>
      <c r="N1006" s="5">
        <v>651.21</v>
      </c>
      <c r="O1006" s="5">
        <v>524.96</v>
      </c>
      <c r="P1006" s="5">
        <v>126.25</v>
      </c>
      <c r="Q1006" s="5">
        <f>#REF!*#REF!</f>
        <v>3429563.68</v>
      </c>
      <c r="R1006" s="5">
        <v>824791.25</v>
      </c>
      <c r="S1006" s="5">
        <f>#REF!-#REF!</f>
        <v>-2604772.4300000002</v>
      </c>
      <c r="T1006" s="36">
        <f t="shared" si="15"/>
        <v>-0.75950548613227697</v>
      </c>
    </row>
    <row r="1007" spans="1:20" x14ac:dyDescent="0.2">
      <c r="A1007" s="25" t="s">
        <v>46</v>
      </c>
      <c r="B1007" s="25" t="s">
        <v>171</v>
      </c>
      <c r="C1007" s="25" t="s">
        <v>42</v>
      </c>
      <c r="D1007" s="25" t="s">
        <v>23</v>
      </c>
      <c r="E1007" s="25" t="s">
        <v>1917</v>
      </c>
      <c r="F1007" s="2">
        <v>41526</v>
      </c>
      <c r="G1007" s="23" t="str">
        <f>TEXT(Table2[[#This Row],[Order-Date]],"mmm")</f>
        <v>Sep</v>
      </c>
      <c r="H1007">
        <v>2013</v>
      </c>
      <c r="I1007">
        <v>924286067</v>
      </c>
      <c r="J1007" s="2">
        <v>41374</v>
      </c>
      <c r="K1007" s="23">
        <f>WEEKDAY(#REF!,1)</f>
        <v>4</v>
      </c>
      <c r="L1007" s="25" t="str">
        <f>IF(#REF!&gt;=#REF!,#REF!-#REF!,"")</f>
        <v/>
      </c>
      <c r="M1007" s="4">
        <v>5642</v>
      </c>
      <c r="N1007" s="5">
        <v>109.28</v>
      </c>
      <c r="O1007" s="5">
        <v>35.840000000000003</v>
      </c>
      <c r="P1007" s="5">
        <v>73.44</v>
      </c>
      <c r="Q1007" s="5">
        <f>#REF!*#REF!</f>
        <v>202209.28</v>
      </c>
      <c r="R1007" s="5">
        <v>414348.48</v>
      </c>
      <c r="S1007" s="5">
        <f>#REF!-#REF!</f>
        <v>212139.2</v>
      </c>
      <c r="T1007" s="36">
        <f t="shared" si="15"/>
        <v>1.0491071428571399</v>
      </c>
    </row>
    <row r="1008" spans="1:20" x14ac:dyDescent="0.2">
      <c r="A1008" s="25" t="s">
        <v>20</v>
      </c>
      <c r="B1008" s="25" t="s">
        <v>114</v>
      </c>
      <c r="C1008" s="25" t="s">
        <v>42</v>
      </c>
      <c r="D1008" s="25" t="s">
        <v>27</v>
      </c>
      <c r="E1008" s="25" t="s">
        <v>1916</v>
      </c>
      <c r="F1008" s="2">
        <v>42010</v>
      </c>
      <c r="G1008" s="23" t="str">
        <f>TEXT(Table2[[#This Row],[Order-Date]],"mmm")</f>
        <v>Jan</v>
      </c>
      <c r="H1008">
        <v>2015</v>
      </c>
      <c r="I1008">
        <v>627786099</v>
      </c>
      <c r="J1008" s="2">
        <v>42203</v>
      </c>
      <c r="K1008" s="23">
        <f>WEEKDAY(#REF!,1)</f>
        <v>7</v>
      </c>
      <c r="L1008" s="25">
        <f>IF(#REF!&gt;=#REF!,#REF!-#REF!,"")</f>
        <v>193</v>
      </c>
      <c r="M1008" s="4">
        <v>4712</v>
      </c>
      <c r="N1008" s="5">
        <v>109.28</v>
      </c>
      <c r="O1008" s="5">
        <v>35.840000000000003</v>
      </c>
      <c r="P1008" s="5">
        <v>73.44</v>
      </c>
      <c r="Q1008" s="5">
        <f>#REF!*#REF!</f>
        <v>168878.07999999999</v>
      </c>
      <c r="R1008" s="5">
        <v>346049.28000000003</v>
      </c>
      <c r="S1008" s="5">
        <f>#REF!-#REF!</f>
        <v>177171.20000000001</v>
      </c>
      <c r="T1008" s="36">
        <f t="shared" si="15"/>
        <v>1.0491071428571399</v>
      </c>
    </row>
    <row r="1009" spans="1:20" x14ac:dyDescent="0.2">
      <c r="A1009" s="25" t="s">
        <v>46</v>
      </c>
      <c r="B1009" s="25" t="s">
        <v>156</v>
      </c>
      <c r="C1009" s="25" t="s">
        <v>85</v>
      </c>
      <c r="D1009" s="25" t="s">
        <v>23</v>
      </c>
      <c r="E1009" s="25" t="s">
        <v>1915</v>
      </c>
      <c r="F1009" s="2">
        <v>42292</v>
      </c>
      <c r="G1009" s="23" t="str">
        <f>TEXT(Table2[[#This Row],[Order-Date]],"mmm")</f>
        <v>Oct</v>
      </c>
      <c r="H1009">
        <v>2015</v>
      </c>
      <c r="I1009">
        <v>152826964</v>
      </c>
      <c r="J1009" s="2">
        <v>42299</v>
      </c>
      <c r="K1009" s="23">
        <f>WEEKDAY(#REF!,1)</f>
        <v>5</v>
      </c>
      <c r="L1009" s="25">
        <f>IF(#REF!&gt;=#REF!,#REF!-#REF!,"")</f>
        <v>7</v>
      </c>
      <c r="M1009" s="4">
        <v>3750</v>
      </c>
      <c r="N1009" s="5">
        <v>668.27</v>
      </c>
      <c r="O1009" s="5">
        <v>502.54</v>
      </c>
      <c r="P1009" s="5">
        <v>165.73</v>
      </c>
      <c r="Q1009" s="5">
        <f>#REF!*#REF!</f>
        <v>1884525</v>
      </c>
      <c r="R1009" s="5">
        <v>621487.5</v>
      </c>
      <c r="S1009" s="5">
        <f>#REF!-#REF!</f>
        <v>-1263037.5</v>
      </c>
      <c r="T1009" s="36">
        <f t="shared" si="15"/>
        <v>-0.67021530624427905</v>
      </c>
    </row>
    <row r="1010" spans="1:20" x14ac:dyDescent="0.2">
      <c r="A1010" s="25" t="s">
        <v>46</v>
      </c>
      <c r="B1010" s="25" t="s">
        <v>99</v>
      </c>
      <c r="C1010" s="25" t="s">
        <v>85</v>
      </c>
      <c r="D1010" s="25" t="s">
        <v>23</v>
      </c>
      <c r="E1010" s="25" t="s">
        <v>1915</v>
      </c>
      <c r="F1010" s="2">
        <v>40222</v>
      </c>
      <c r="G1010" s="23" t="str">
        <f>TEXT(Table2[[#This Row],[Order-Date]],"mmm")</f>
        <v>Feb</v>
      </c>
      <c r="H1010">
        <v>2010</v>
      </c>
      <c r="I1010">
        <v>719769990</v>
      </c>
      <c r="J1010" s="2">
        <v>40252</v>
      </c>
      <c r="K1010" s="23">
        <f>WEEKDAY(#REF!,1)</f>
        <v>2</v>
      </c>
      <c r="L1010" s="25">
        <f>IF(#REF!&gt;=#REF!,#REF!-#REF!,"")</f>
        <v>30</v>
      </c>
      <c r="M1010" s="4">
        <v>4790</v>
      </c>
      <c r="N1010" s="5">
        <v>668.27</v>
      </c>
      <c r="O1010" s="5">
        <v>502.54</v>
      </c>
      <c r="P1010" s="5">
        <v>165.73</v>
      </c>
      <c r="Q1010" s="5">
        <f>#REF!*#REF!</f>
        <v>2407166.6</v>
      </c>
      <c r="R1010" s="5">
        <v>793846.7</v>
      </c>
      <c r="S1010" s="5">
        <f>#REF!-#REF!</f>
        <v>-1613319.9</v>
      </c>
      <c r="T1010" s="36">
        <f t="shared" si="15"/>
        <v>-0.67021530624427905</v>
      </c>
    </row>
    <row r="1011" spans="1:20" x14ac:dyDescent="0.2">
      <c r="A1011" s="25" t="s">
        <v>46</v>
      </c>
      <c r="B1011" s="25" t="s">
        <v>78</v>
      </c>
      <c r="C1011" s="25" t="s">
        <v>26</v>
      </c>
      <c r="D1011" s="25" t="s">
        <v>23</v>
      </c>
      <c r="E1011" s="25" t="s">
        <v>1917</v>
      </c>
      <c r="F1011" s="2">
        <v>41540</v>
      </c>
      <c r="G1011" s="23" t="str">
        <f>TEXT(Table2[[#This Row],[Order-Date]],"mmm")</f>
        <v>Sep</v>
      </c>
      <c r="H1011">
        <v>2013</v>
      </c>
      <c r="I1011">
        <v>919289004</v>
      </c>
      <c r="J1011" s="2">
        <v>41564</v>
      </c>
      <c r="K1011" s="23">
        <f>WEEKDAY(#REF!,1)</f>
        <v>5</v>
      </c>
      <c r="L1011" s="25">
        <f>IF(#REF!&gt;=#REF!,#REF!-#REF!,"")</f>
        <v>24</v>
      </c>
      <c r="M1011" s="4">
        <v>6900</v>
      </c>
      <c r="N1011" s="5">
        <v>152.58000000000001</v>
      </c>
      <c r="O1011" s="5">
        <v>97.44</v>
      </c>
      <c r="P1011" s="5">
        <v>55.14</v>
      </c>
      <c r="Q1011" s="5">
        <f>#REF!*#REF!</f>
        <v>672336</v>
      </c>
      <c r="R1011" s="5">
        <v>380466</v>
      </c>
      <c r="S1011" s="5">
        <f>#REF!-#REF!</f>
        <v>-291870</v>
      </c>
      <c r="T1011" s="36">
        <f t="shared" si="15"/>
        <v>-0.43411330049261099</v>
      </c>
    </row>
    <row r="1012" spans="1:20" x14ac:dyDescent="0.2">
      <c r="A1012" s="25" t="s">
        <v>40</v>
      </c>
      <c r="B1012" s="25" t="s">
        <v>218</v>
      </c>
      <c r="C1012" s="25" t="s">
        <v>22</v>
      </c>
      <c r="D1012" s="25" t="s">
        <v>23</v>
      </c>
      <c r="E1012" s="25" t="s">
        <v>1915</v>
      </c>
      <c r="F1012" s="2">
        <v>41191</v>
      </c>
      <c r="G1012" s="23" t="str">
        <f>TEXT(Table2[[#This Row],[Order-Date]],"mmm")</f>
        <v>Oct</v>
      </c>
      <c r="H1012">
        <v>2012</v>
      </c>
      <c r="I1012">
        <v>762370336</v>
      </c>
      <c r="J1012" s="2">
        <v>41175</v>
      </c>
      <c r="K1012" s="23">
        <f>WEEKDAY(#REF!,1)</f>
        <v>1</v>
      </c>
      <c r="L1012" s="25" t="str">
        <f>IF(#REF!&gt;=#REF!,#REF!-#REF!,"")</f>
        <v/>
      </c>
      <c r="M1012" s="4">
        <v>1179</v>
      </c>
      <c r="N1012" s="5">
        <v>255.28</v>
      </c>
      <c r="O1012" s="5">
        <v>159.41999999999999</v>
      </c>
      <c r="P1012" s="5">
        <v>95.86</v>
      </c>
      <c r="Q1012" s="5">
        <f>#REF!*#REF!</f>
        <v>187956.18</v>
      </c>
      <c r="R1012" s="5">
        <v>113018.94</v>
      </c>
      <c r="S1012" s="5">
        <f>#REF!-#REF!</f>
        <v>-74937.240000000005</v>
      </c>
      <c r="T1012" s="36">
        <f t="shared" si="15"/>
        <v>-0.39869527035503699</v>
      </c>
    </row>
    <row r="1013" spans="1:20" x14ac:dyDescent="0.2">
      <c r="A1013" s="25" t="s">
        <v>40</v>
      </c>
      <c r="B1013" s="25" t="s">
        <v>221</v>
      </c>
      <c r="C1013" s="25" t="s">
        <v>51</v>
      </c>
      <c r="D1013" s="25" t="s">
        <v>23</v>
      </c>
      <c r="E1013" s="25" t="s">
        <v>1915</v>
      </c>
      <c r="F1013" s="2">
        <v>41457</v>
      </c>
      <c r="G1013" s="23" t="str">
        <f>TEXT(Table2[[#This Row],[Order-Date]],"mmm")</f>
        <v>Jul</v>
      </c>
      <c r="H1013">
        <v>2013</v>
      </c>
      <c r="I1013">
        <v>330312812</v>
      </c>
      <c r="J1013" s="2">
        <v>41319</v>
      </c>
      <c r="K1013" s="23">
        <f>WEEKDAY(#REF!,1)</f>
        <v>5</v>
      </c>
      <c r="L1013" s="25" t="str">
        <f>IF(#REF!&gt;=#REF!,#REF!-#REF!,"")</f>
        <v/>
      </c>
      <c r="M1013" s="4">
        <v>5756</v>
      </c>
      <c r="N1013" s="5">
        <v>437.2</v>
      </c>
      <c r="O1013" s="5">
        <v>263.33</v>
      </c>
      <c r="P1013" s="5">
        <v>173.87</v>
      </c>
      <c r="Q1013" s="5">
        <f>#REF!*#REF!</f>
        <v>1515727.48</v>
      </c>
      <c r="R1013" s="5">
        <v>1000795.72</v>
      </c>
      <c r="S1013" s="5">
        <f>#REF!-#REF!</f>
        <v>-514931.76</v>
      </c>
      <c r="T1013" s="36">
        <f t="shared" si="15"/>
        <v>-0.33972581931416901</v>
      </c>
    </row>
    <row r="1014" spans="1:20" x14ac:dyDescent="0.2">
      <c r="A1014" s="25" t="s">
        <v>20</v>
      </c>
      <c r="B1014" s="25" t="s">
        <v>53</v>
      </c>
      <c r="C1014" s="25" t="s">
        <v>34</v>
      </c>
      <c r="D1014" s="25" t="s">
        <v>23</v>
      </c>
      <c r="E1014" s="25" t="s">
        <v>1916</v>
      </c>
      <c r="F1014" s="2">
        <v>41833</v>
      </c>
      <c r="G1014" s="23" t="str">
        <f>TEXT(Table2[[#This Row],[Order-Date]],"mmm")</f>
        <v>Jul</v>
      </c>
      <c r="H1014">
        <v>2014</v>
      </c>
      <c r="I1014">
        <v>224727761</v>
      </c>
      <c r="J1014" s="2">
        <v>41866</v>
      </c>
      <c r="K1014" s="23">
        <f>WEEKDAY(#REF!,1)</f>
        <v>6</v>
      </c>
      <c r="L1014" s="25">
        <f>IF(#REF!&gt;=#REF!,#REF!-#REF!,"")</f>
        <v>33</v>
      </c>
      <c r="M1014" s="4">
        <v>793</v>
      </c>
      <c r="N1014" s="5">
        <v>205.7</v>
      </c>
      <c r="O1014" s="5">
        <v>117.11</v>
      </c>
      <c r="P1014" s="5">
        <v>88.59</v>
      </c>
      <c r="Q1014" s="5">
        <f>#REF!*#REF!</f>
        <v>92868.23</v>
      </c>
      <c r="R1014" s="5">
        <v>70251.87</v>
      </c>
      <c r="S1014" s="5">
        <f>#REF!-#REF!</f>
        <v>-22616.36</v>
      </c>
      <c r="T1014" s="36">
        <f t="shared" si="15"/>
        <v>-0.24353172231235601</v>
      </c>
    </row>
    <row r="1015" spans="1:20" x14ac:dyDescent="0.2">
      <c r="A1015" s="25" t="s">
        <v>59</v>
      </c>
      <c r="B1015" s="25" t="s">
        <v>60</v>
      </c>
      <c r="C1015" s="25" t="s">
        <v>56</v>
      </c>
      <c r="D1015" s="25" t="s">
        <v>23</v>
      </c>
      <c r="E1015" s="25" t="s">
        <v>1917</v>
      </c>
      <c r="F1015" s="2">
        <v>41576</v>
      </c>
      <c r="G1015" s="23" t="str">
        <f>TEXT(Table2[[#This Row],[Order-Date]],"mmm")</f>
        <v>Oct</v>
      </c>
      <c r="H1015">
        <v>2013</v>
      </c>
      <c r="I1015">
        <v>217539012</v>
      </c>
      <c r="J1015" s="2">
        <v>41578</v>
      </c>
      <c r="K1015" s="23">
        <f>WEEKDAY(#REF!,1)</f>
        <v>5</v>
      </c>
      <c r="L1015" s="25">
        <f>IF(#REF!&gt;=#REF!,#REF!-#REF!,"")</f>
        <v>2</v>
      </c>
      <c r="M1015" s="4">
        <v>3483</v>
      </c>
      <c r="N1015" s="5">
        <v>421.89</v>
      </c>
      <c r="O1015" s="5">
        <v>364.69</v>
      </c>
      <c r="P1015" s="5">
        <v>57.2</v>
      </c>
      <c r="Q1015" s="5">
        <f>#REF!*#REF!</f>
        <v>1270215.27</v>
      </c>
      <c r="R1015" s="5">
        <v>199227.6</v>
      </c>
      <c r="S1015" s="5">
        <f>#REF!-#REF!</f>
        <v>-1070987.67</v>
      </c>
      <c r="T1015" s="36">
        <f t="shared" si="15"/>
        <v>-0.84315445995228799</v>
      </c>
    </row>
    <row r="1016" spans="1:20" x14ac:dyDescent="0.2">
      <c r="A1016" s="25" t="s">
        <v>40</v>
      </c>
      <c r="B1016" s="25" t="s">
        <v>91</v>
      </c>
      <c r="C1016" s="25" t="s">
        <v>22</v>
      </c>
      <c r="D1016" s="25" t="s">
        <v>23</v>
      </c>
      <c r="E1016" s="25" t="s">
        <v>1917</v>
      </c>
      <c r="F1016" s="2">
        <v>42547</v>
      </c>
      <c r="G1016" s="23" t="str">
        <f>TEXT(Table2[[#This Row],[Order-Date]],"mmm")</f>
        <v>Jun</v>
      </c>
      <c r="H1016">
        <v>2016</v>
      </c>
      <c r="I1016">
        <v>600982892</v>
      </c>
      <c r="J1016" s="2">
        <v>42559</v>
      </c>
      <c r="K1016" s="23">
        <f>WEEKDAY(#REF!,1)</f>
        <v>6</v>
      </c>
      <c r="L1016" s="25">
        <f>IF(#REF!&gt;=#REF!,#REF!-#REF!,"")</f>
        <v>12</v>
      </c>
      <c r="M1016" s="4">
        <v>3048</v>
      </c>
      <c r="N1016" s="5">
        <v>255.28</v>
      </c>
      <c r="O1016" s="5">
        <v>159.41999999999999</v>
      </c>
      <c r="P1016" s="5">
        <v>95.86</v>
      </c>
      <c r="Q1016" s="5">
        <f>#REF!*#REF!</f>
        <v>485912.16</v>
      </c>
      <c r="R1016" s="5">
        <v>292181.28000000003</v>
      </c>
      <c r="S1016" s="5">
        <f>#REF!-#REF!</f>
        <v>-193730.88</v>
      </c>
      <c r="T1016" s="36">
        <f t="shared" si="15"/>
        <v>-0.39869527035503699</v>
      </c>
    </row>
    <row r="1017" spans="1:20" x14ac:dyDescent="0.2">
      <c r="A1017" s="25" t="s">
        <v>46</v>
      </c>
      <c r="B1017" s="25" t="s">
        <v>190</v>
      </c>
      <c r="C1017" s="25" t="s">
        <v>77</v>
      </c>
      <c r="D1017" s="25" t="s">
        <v>23</v>
      </c>
      <c r="E1017" s="25" t="s">
        <v>1915</v>
      </c>
      <c r="F1017" s="2">
        <v>40225</v>
      </c>
      <c r="G1017" s="23" t="str">
        <f>TEXT(Table2[[#This Row],[Order-Date]],"mmm")</f>
        <v>Feb</v>
      </c>
      <c r="H1017">
        <v>2010</v>
      </c>
      <c r="I1017">
        <v>837608230</v>
      </c>
      <c r="J1017" s="2">
        <v>40240</v>
      </c>
      <c r="K1017" s="23">
        <f>WEEKDAY(#REF!,1)</f>
        <v>4</v>
      </c>
      <c r="L1017" s="25">
        <f>IF(#REF!&gt;=#REF!,#REF!-#REF!,"")</f>
        <v>15</v>
      </c>
      <c r="M1017" s="4">
        <v>5744</v>
      </c>
      <c r="N1017" s="5">
        <v>154.06</v>
      </c>
      <c r="O1017" s="5">
        <v>90.93</v>
      </c>
      <c r="P1017" s="5">
        <v>63.13</v>
      </c>
      <c r="Q1017" s="5">
        <f>#REF!*#REF!</f>
        <v>522301.92</v>
      </c>
      <c r="R1017" s="5">
        <v>362618.72</v>
      </c>
      <c r="S1017" s="5">
        <f>#REF!-#REF!</f>
        <v>-159683.20000000001</v>
      </c>
      <c r="T1017" s="36">
        <f t="shared" si="15"/>
        <v>-0.30572968217309998</v>
      </c>
    </row>
    <row r="1018" spans="1:20" x14ac:dyDescent="0.2">
      <c r="A1018" s="25" t="s">
        <v>37</v>
      </c>
      <c r="B1018" s="25" t="s">
        <v>48</v>
      </c>
      <c r="C1018" s="25" t="s">
        <v>42</v>
      </c>
      <c r="D1018" s="25" t="s">
        <v>27</v>
      </c>
      <c r="E1018" s="25" t="s">
        <v>1916</v>
      </c>
      <c r="F1018" s="2">
        <v>41543</v>
      </c>
      <c r="G1018" s="23" t="str">
        <f>TEXT(Table2[[#This Row],[Order-Date]],"mmm")</f>
        <v>Sep</v>
      </c>
      <c r="H1018">
        <v>2013</v>
      </c>
      <c r="I1018">
        <v>910276353</v>
      </c>
      <c r="J1018" s="2">
        <v>41544</v>
      </c>
      <c r="K1018" s="23">
        <f>WEEKDAY(#REF!,1)</f>
        <v>6</v>
      </c>
      <c r="L1018" s="25">
        <f>IF(#REF!&gt;=#REF!,#REF!-#REF!,"")</f>
        <v>1</v>
      </c>
      <c r="M1018" s="4">
        <v>9856</v>
      </c>
      <c r="N1018" s="5">
        <v>109.28</v>
      </c>
      <c r="O1018" s="5">
        <v>35.840000000000003</v>
      </c>
      <c r="P1018" s="5">
        <v>73.44</v>
      </c>
      <c r="Q1018" s="5">
        <f>#REF!*#REF!</f>
        <v>353239.03999999998</v>
      </c>
      <c r="R1018" s="5">
        <v>723824.64000000001</v>
      </c>
      <c r="S1018" s="5">
        <f>#REF!-#REF!</f>
        <v>370585.59999999998</v>
      </c>
      <c r="T1018" s="36">
        <f t="shared" si="15"/>
        <v>1.0491071428571399</v>
      </c>
    </row>
    <row r="1019" spans="1:20" x14ac:dyDescent="0.2">
      <c r="A1019" s="25" t="s">
        <v>46</v>
      </c>
      <c r="B1019" s="25" t="s">
        <v>47</v>
      </c>
      <c r="C1019" s="25" t="s">
        <v>26</v>
      </c>
      <c r="D1019" s="25" t="s">
        <v>27</v>
      </c>
      <c r="E1019" s="25" t="s">
        <v>1916</v>
      </c>
      <c r="F1019" s="2">
        <v>41582</v>
      </c>
      <c r="G1019" s="23" t="str">
        <f>TEXT(Table2[[#This Row],[Order-Date]],"mmm")</f>
        <v>Nov</v>
      </c>
      <c r="H1019">
        <v>2013</v>
      </c>
      <c r="I1019">
        <v>872161090</v>
      </c>
      <c r="J1019" s="2">
        <v>41392</v>
      </c>
      <c r="K1019" s="23">
        <f>WEEKDAY(#REF!,1)</f>
        <v>1</v>
      </c>
      <c r="L1019" s="25" t="str">
        <f>IF(#REF!&gt;=#REF!,#REF!-#REF!,"")</f>
        <v/>
      </c>
      <c r="M1019" s="4">
        <v>703</v>
      </c>
      <c r="N1019" s="5">
        <v>152.58000000000001</v>
      </c>
      <c r="O1019" s="5">
        <v>97.44</v>
      </c>
      <c r="P1019" s="5">
        <v>55.14</v>
      </c>
      <c r="Q1019" s="5">
        <f>#REF!*#REF!</f>
        <v>68500.320000000007</v>
      </c>
      <c r="R1019" s="5">
        <v>38763.42</v>
      </c>
      <c r="S1019" s="5">
        <f>#REF!-#REF!</f>
        <v>-29736.9</v>
      </c>
      <c r="T1019" s="36">
        <f t="shared" si="15"/>
        <v>-0.43411330049261099</v>
      </c>
    </row>
    <row r="1020" spans="1:20" x14ac:dyDescent="0.2">
      <c r="A1020" s="25" t="s">
        <v>32</v>
      </c>
      <c r="B1020" s="25" t="s">
        <v>157</v>
      </c>
      <c r="C1020" s="25" t="s">
        <v>31</v>
      </c>
      <c r="D1020" s="25" t="s">
        <v>27</v>
      </c>
      <c r="E1020" s="25" t="s">
        <v>1917</v>
      </c>
      <c r="F1020" s="2">
        <v>40341</v>
      </c>
      <c r="G1020" s="23" t="str">
        <f>TEXT(Table2[[#This Row],[Order-Date]],"mmm")</f>
        <v>Jun</v>
      </c>
      <c r="H1020">
        <v>2010</v>
      </c>
      <c r="I1020">
        <v>396748769</v>
      </c>
      <c r="J1020" s="2">
        <v>40558</v>
      </c>
      <c r="K1020" s="23">
        <f>WEEKDAY(#REF!,1)</f>
        <v>7</v>
      </c>
      <c r="L1020" s="25">
        <f>IF(#REF!&gt;=#REF!,#REF!-#REF!,"")</f>
        <v>217</v>
      </c>
      <c r="M1020" s="4">
        <v>5632</v>
      </c>
      <c r="N1020" s="5">
        <v>47.45</v>
      </c>
      <c r="O1020" s="5">
        <v>31.79</v>
      </c>
      <c r="P1020" s="5">
        <v>15.66</v>
      </c>
      <c r="Q1020" s="5">
        <f>#REF!*#REF!</f>
        <v>179041.28</v>
      </c>
      <c r="R1020" s="5">
        <v>88197.119999999995</v>
      </c>
      <c r="S1020" s="5">
        <f>#REF!-#REF!</f>
        <v>-90844.160000000003</v>
      </c>
      <c r="T1020" s="36">
        <f t="shared" si="15"/>
        <v>-0.50739226171752105</v>
      </c>
    </row>
    <row r="1021" spans="1:20" x14ac:dyDescent="0.2">
      <c r="A1021" s="25" t="s">
        <v>29</v>
      </c>
      <c r="B1021" s="25" t="s">
        <v>100</v>
      </c>
      <c r="C1021" s="25" t="s">
        <v>65</v>
      </c>
      <c r="D1021" s="25" t="s">
        <v>27</v>
      </c>
      <c r="E1021" s="25" t="s">
        <v>1918</v>
      </c>
      <c r="F1021" s="2">
        <v>41537</v>
      </c>
      <c r="G1021" s="23" t="str">
        <f>TEXT(Table2[[#This Row],[Order-Date]],"mmm")</f>
        <v>Sep</v>
      </c>
      <c r="H1021">
        <v>2013</v>
      </c>
      <c r="I1021">
        <v>127838218</v>
      </c>
      <c r="J1021" s="2">
        <v>41576</v>
      </c>
      <c r="K1021" s="23">
        <f>WEEKDAY(#REF!,1)</f>
        <v>3</v>
      </c>
      <c r="L1021" s="25">
        <f>IF(#REF!&gt;=#REF!,#REF!-#REF!,"")</f>
        <v>39</v>
      </c>
      <c r="M1021" s="4">
        <v>9024</v>
      </c>
      <c r="N1021" s="5">
        <v>9.33</v>
      </c>
      <c r="O1021" s="5">
        <v>6.92</v>
      </c>
      <c r="P1021" s="5">
        <v>2.41</v>
      </c>
      <c r="Q1021" s="5">
        <f>#REF!*#REF!</f>
        <v>62446.080000000002</v>
      </c>
      <c r="R1021" s="5">
        <v>21747.84</v>
      </c>
      <c r="S1021" s="5">
        <f>#REF!-#REF!</f>
        <v>-40698.239999999998</v>
      </c>
      <c r="T1021" s="36">
        <f t="shared" si="15"/>
        <v>-0.65173410404624299</v>
      </c>
    </row>
    <row r="1022" spans="1:20" x14ac:dyDescent="0.2">
      <c r="A1022" s="25" t="s">
        <v>32</v>
      </c>
      <c r="B1022" s="25" t="s">
        <v>93</v>
      </c>
      <c r="C1022" s="25" t="s">
        <v>31</v>
      </c>
      <c r="D1022" s="25" t="s">
        <v>23</v>
      </c>
      <c r="E1022" s="25" t="s">
        <v>1917</v>
      </c>
      <c r="F1022" s="2">
        <v>41859</v>
      </c>
      <c r="G1022" s="23" t="str">
        <f>TEXT(Table2[[#This Row],[Order-Date]],"mmm")</f>
        <v>Aug</v>
      </c>
      <c r="H1022">
        <v>2014</v>
      </c>
      <c r="I1022">
        <v>329540765</v>
      </c>
      <c r="J1022" s="2">
        <v>41903</v>
      </c>
      <c r="K1022" s="23">
        <f>WEEKDAY(#REF!,1)</f>
        <v>1</v>
      </c>
      <c r="L1022" s="25">
        <f>IF(#REF!&gt;=#REF!,#REF!-#REF!,"")</f>
        <v>44</v>
      </c>
      <c r="M1022" s="4">
        <v>7290</v>
      </c>
      <c r="N1022" s="5">
        <v>47.45</v>
      </c>
      <c r="O1022" s="5">
        <v>31.79</v>
      </c>
      <c r="P1022" s="5">
        <v>15.66</v>
      </c>
      <c r="Q1022" s="5">
        <f>#REF!*#REF!</f>
        <v>231749.1</v>
      </c>
      <c r="R1022" s="5">
        <v>114161.4</v>
      </c>
      <c r="S1022" s="5">
        <f>#REF!-#REF!</f>
        <v>-117587.7</v>
      </c>
      <c r="T1022" s="36">
        <f t="shared" si="15"/>
        <v>-0.50739226171752105</v>
      </c>
    </row>
    <row r="1023" spans="1:20" x14ac:dyDescent="0.2">
      <c r="A1023" s="25" t="s">
        <v>46</v>
      </c>
      <c r="B1023" s="25" t="s">
        <v>129</v>
      </c>
      <c r="C1023" s="25" t="s">
        <v>65</v>
      </c>
      <c r="D1023" s="25" t="s">
        <v>27</v>
      </c>
      <c r="E1023" s="25" t="s">
        <v>1917</v>
      </c>
      <c r="F1023" s="2">
        <v>40678</v>
      </c>
      <c r="G1023" s="23" t="str">
        <f>TEXT(Table2[[#This Row],[Order-Date]],"mmm")</f>
        <v>May</v>
      </c>
      <c r="H1023">
        <v>2011</v>
      </c>
      <c r="I1023">
        <v>436280238</v>
      </c>
      <c r="J1023" s="2">
        <v>40822</v>
      </c>
      <c r="K1023" s="23">
        <f>WEEKDAY(#REF!,1)</f>
        <v>5</v>
      </c>
      <c r="L1023" s="25">
        <f>IF(#REF!&gt;=#REF!,#REF!-#REF!,"")</f>
        <v>144</v>
      </c>
      <c r="M1023" s="4">
        <v>3872</v>
      </c>
      <c r="N1023" s="5">
        <v>9.33</v>
      </c>
      <c r="O1023" s="5">
        <v>6.92</v>
      </c>
      <c r="P1023" s="5">
        <v>2.41</v>
      </c>
      <c r="Q1023" s="5">
        <f>#REF!*#REF!</f>
        <v>26794.240000000002</v>
      </c>
      <c r="R1023" s="5">
        <v>9331.52</v>
      </c>
      <c r="S1023" s="5">
        <f>#REF!-#REF!</f>
        <v>-17462.72</v>
      </c>
      <c r="T1023" s="36">
        <f t="shared" si="15"/>
        <v>-0.65173410404624299</v>
      </c>
    </row>
    <row r="1024" spans="1:20" x14ac:dyDescent="0.2">
      <c r="A1024" s="25" t="s">
        <v>20</v>
      </c>
      <c r="B1024" s="25" t="s">
        <v>68</v>
      </c>
      <c r="C1024" s="25" t="s">
        <v>22</v>
      </c>
      <c r="D1024" s="25" t="s">
        <v>27</v>
      </c>
      <c r="E1024" s="25" t="s">
        <v>1917</v>
      </c>
      <c r="F1024" s="2">
        <v>40348</v>
      </c>
      <c r="G1024" s="23" t="str">
        <f>TEXT(Table2[[#This Row],[Order-Date]],"mmm")</f>
        <v>Jun</v>
      </c>
      <c r="H1024">
        <v>2010</v>
      </c>
      <c r="I1024">
        <v>402792966</v>
      </c>
      <c r="J1024" s="2">
        <v>40275</v>
      </c>
      <c r="K1024" s="23">
        <f>WEEKDAY(#REF!,1)</f>
        <v>4</v>
      </c>
      <c r="L1024" s="25" t="str">
        <f>IF(#REF!&gt;=#REF!,#REF!-#REF!,"")</f>
        <v/>
      </c>
      <c r="M1024" s="4">
        <v>4244</v>
      </c>
      <c r="N1024" s="5">
        <v>255.28</v>
      </c>
      <c r="O1024" s="5">
        <v>159.41999999999999</v>
      </c>
      <c r="P1024" s="5">
        <v>95.86</v>
      </c>
      <c r="Q1024" s="5">
        <f>#REF!*#REF!</f>
        <v>676578.48</v>
      </c>
      <c r="R1024" s="5">
        <v>406829.84</v>
      </c>
      <c r="S1024" s="5">
        <f>#REF!-#REF!</f>
        <v>-269748.64</v>
      </c>
      <c r="T1024" s="36">
        <f t="shared" si="15"/>
        <v>-0.39869527035503699</v>
      </c>
    </row>
    <row r="1025" spans="1:20" x14ac:dyDescent="0.2">
      <c r="A1025" s="25" t="s">
        <v>46</v>
      </c>
      <c r="B1025" s="25" t="s">
        <v>83</v>
      </c>
      <c r="C1025" s="25" t="s">
        <v>77</v>
      </c>
      <c r="D1025" s="25" t="s">
        <v>23</v>
      </c>
      <c r="E1025" s="25" t="s">
        <v>1915</v>
      </c>
      <c r="F1025" s="2">
        <v>42224</v>
      </c>
      <c r="G1025" s="23" t="str">
        <f>TEXT(Table2[[#This Row],[Order-Date]],"mmm")</f>
        <v>Aug</v>
      </c>
      <c r="H1025">
        <v>2015</v>
      </c>
      <c r="I1025">
        <v>254127776</v>
      </c>
      <c r="J1025" s="2">
        <v>42347</v>
      </c>
      <c r="K1025" s="23">
        <f>WEEKDAY(#REF!,1)</f>
        <v>4</v>
      </c>
      <c r="L1025" s="25">
        <f>IF(#REF!&gt;=#REF!,#REF!-#REF!,"")</f>
        <v>123</v>
      </c>
      <c r="M1025" s="4">
        <v>911</v>
      </c>
      <c r="N1025" s="5">
        <v>154.06</v>
      </c>
      <c r="O1025" s="5">
        <v>90.93</v>
      </c>
      <c r="P1025" s="5">
        <v>63.13</v>
      </c>
      <c r="Q1025" s="5">
        <f>#REF!*#REF!</f>
        <v>82837.23</v>
      </c>
      <c r="R1025" s="5">
        <v>57511.43</v>
      </c>
      <c r="S1025" s="5">
        <f>#REF!-#REF!</f>
        <v>-25325.8</v>
      </c>
      <c r="T1025" s="36">
        <f t="shared" si="15"/>
        <v>-0.30572968217309998</v>
      </c>
    </row>
    <row r="1026" spans="1:20" x14ac:dyDescent="0.2">
      <c r="A1026" s="25" t="s">
        <v>46</v>
      </c>
      <c r="B1026" s="25" t="s">
        <v>228</v>
      </c>
      <c r="C1026" s="25" t="s">
        <v>31</v>
      </c>
      <c r="D1026" s="25" t="s">
        <v>23</v>
      </c>
      <c r="E1026" s="25" t="s">
        <v>1915</v>
      </c>
      <c r="F1026" s="2">
        <v>42521</v>
      </c>
      <c r="G1026" s="23" t="str">
        <f>TEXT(Table2[[#This Row],[Order-Date]],"mmm")</f>
        <v>May</v>
      </c>
      <c r="H1026">
        <v>2016</v>
      </c>
      <c r="I1026">
        <v>535645997</v>
      </c>
      <c r="J1026" s="2">
        <v>42539</v>
      </c>
      <c r="K1026" s="23">
        <f>WEEKDAY(#REF!,1)</f>
        <v>7</v>
      </c>
      <c r="L1026" s="25">
        <f>IF(#REF!&gt;=#REF!,#REF!-#REF!,"")</f>
        <v>18</v>
      </c>
      <c r="M1026" s="4">
        <v>8409</v>
      </c>
      <c r="N1026" s="5">
        <v>47.45</v>
      </c>
      <c r="O1026" s="5">
        <v>31.79</v>
      </c>
      <c r="P1026" s="5">
        <v>15.66</v>
      </c>
      <c r="Q1026" s="5">
        <f>#REF!*#REF!</f>
        <v>267322.11</v>
      </c>
      <c r="R1026" s="5">
        <v>131684.94</v>
      </c>
      <c r="S1026" s="5">
        <f>#REF!-#REF!</f>
        <v>-135637.17000000001</v>
      </c>
      <c r="T1026" s="36">
        <f t="shared" si="15"/>
        <v>-0.50739226171752105</v>
      </c>
    </row>
    <row r="1027" spans="1:20" x14ac:dyDescent="0.2">
      <c r="A1027" s="25" t="s">
        <v>46</v>
      </c>
      <c r="B1027" s="25" t="s">
        <v>195</v>
      </c>
      <c r="C1027" s="25" t="s">
        <v>42</v>
      </c>
      <c r="D1027" s="25" t="s">
        <v>27</v>
      </c>
      <c r="E1027" s="25" t="s">
        <v>1915</v>
      </c>
      <c r="F1027" s="2">
        <v>41992</v>
      </c>
      <c r="G1027" s="23" t="str">
        <f>TEXT(Table2[[#This Row],[Order-Date]],"mmm")</f>
        <v>Dec</v>
      </c>
      <c r="H1027">
        <v>2014</v>
      </c>
      <c r="I1027">
        <v>963021457</v>
      </c>
      <c r="J1027" s="2">
        <v>42029</v>
      </c>
      <c r="K1027" s="23">
        <f>WEEKDAY(#REF!,1)</f>
        <v>1</v>
      </c>
      <c r="L1027" s="25">
        <f>IF(#REF!&gt;=#REF!,#REF!-#REF!,"")</f>
        <v>37</v>
      </c>
      <c r="M1027" s="4">
        <v>8304</v>
      </c>
      <c r="N1027" s="5">
        <v>109.28</v>
      </c>
      <c r="O1027" s="5">
        <v>35.840000000000003</v>
      </c>
      <c r="P1027" s="5">
        <v>73.44</v>
      </c>
      <c r="Q1027" s="5">
        <f>#REF!*#REF!</f>
        <v>297615.35999999999</v>
      </c>
      <c r="R1027" s="5">
        <v>609845.76000000001</v>
      </c>
      <c r="S1027" s="5">
        <f>#REF!-#REF!</f>
        <v>312230.40000000002</v>
      </c>
      <c r="T1027" s="36">
        <f t="shared" ref="T1027:T1090" si="16">S1027/Q1027</f>
        <v>1.0491071428571399</v>
      </c>
    </row>
    <row r="1028" spans="1:20" x14ac:dyDescent="0.2">
      <c r="A1028" s="25" t="s">
        <v>40</v>
      </c>
      <c r="B1028" s="25" t="s">
        <v>140</v>
      </c>
      <c r="C1028" s="25" t="s">
        <v>49</v>
      </c>
      <c r="D1028" s="25" t="s">
        <v>23</v>
      </c>
      <c r="E1028" s="25" t="s">
        <v>1916</v>
      </c>
      <c r="F1028" s="2">
        <v>41777</v>
      </c>
      <c r="G1028" s="23" t="str">
        <f>TEXT(Table2[[#This Row],[Order-Date]],"mmm")</f>
        <v>May</v>
      </c>
      <c r="H1028">
        <v>2014</v>
      </c>
      <c r="I1028">
        <v>872240483</v>
      </c>
      <c r="J1028" s="2">
        <v>41803</v>
      </c>
      <c r="K1028" s="23">
        <f>WEEKDAY(#REF!,1)</f>
        <v>6</v>
      </c>
      <c r="L1028" s="25">
        <f>IF(#REF!&gt;=#REF!,#REF!-#REF!,"")</f>
        <v>26</v>
      </c>
      <c r="M1028" s="4">
        <v>4197</v>
      </c>
      <c r="N1028" s="5">
        <v>651.21</v>
      </c>
      <c r="O1028" s="5">
        <v>524.96</v>
      </c>
      <c r="P1028" s="5">
        <v>126.25</v>
      </c>
      <c r="Q1028" s="5">
        <f>#REF!*#REF!</f>
        <v>2203257.12</v>
      </c>
      <c r="R1028" s="5">
        <v>529871.25</v>
      </c>
      <c r="S1028" s="5">
        <f>#REF!-#REF!</f>
        <v>-1673385.87</v>
      </c>
      <c r="T1028" s="36">
        <f t="shared" si="16"/>
        <v>-0.75950548613227697</v>
      </c>
    </row>
    <row r="1029" spans="1:20" x14ac:dyDescent="0.2">
      <c r="A1029" s="25" t="s">
        <v>46</v>
      </c>
      <c r="B1029" s="25" t="s">
        <v>171</v>
      </c>
      <c r="C1029" s="25" t="s">
        <v>85</v>
      </c>
      <c r="D1029" s="25" t="s">
        <v>27</v>
      </c>
      <c r="E1029" s="25" t="s">
        <v>1918</v>
      </c>
      <c r="F1029" s="2">
        <v>42025</v>
      </c>
      <c r="G1029" s="23" t="str">
        <f>TEXT(Table2[[#This Row],[Order-Date]],"mmm")</f>
        <v>Jan</v>
      </c>
      <c r="H1029">
        <v>2015</v>
      </c>
      <c r="I1029">
        <v>569601905</v>
      </c>
      <c r="J1029" s="2">
        <v>42037</v>
      </c>
      <c r="K1029" s="23">
        <f>WEEKDAY(#REF!,1)</f>
        <v>2</v>
      </c>
      <c r="L1029" s="25">
        <f>IF(#REF!&gt;=#REF!,#REF!-#REF!,"")</f>
        <v>12</v>
      </c>
      <c r="M1029" s="4">
        <v>6716</v>
      </c>
      <c r="N1029" s="5">
        <v>668.27</v>
      </c>
      <c r="O1029" s="5">
        <v>502.54</v>
      </c>
      <c r="P1029" s="5">
        <v>165.73</v>
      </c>
      <c r="Q1029" s="5">
        <f>#REF!*#REF!</f>
        <v>3375058.64</v>
      </c>
      <c r="R1029" s="5">
        <v>1113042.68</v>
      </c>
      <c r="S1029" s="5">
        <f>#REF!-#REF!</f>
        <v>-2262015.96</v>
      </c>
      <c r="T1029" s="36">
        <f t="shared" si="16"/>
        <v>-0.67021530624427905</v>
      </c>
    </row>
    <row r="1030" spans="1:20" x14ac:dyDescent="0.2">
      <c r="A1030" s="25" t="s">
        <v>29</v>
      </c>
      <c r="B1030" s="25" t="s">
        <v>88</v>
      </c>
      <c r="C1030" s="25" t="s">
        <v>26</v>
      </c>
      <c r="D1030" s="25" t="s">
        <v>23</v>
      </c>
      <c r="E1030" s="25" t="s">
        <v>1915</v>
      </c>
      <c r="F1030" s="2">
        <v>40504</v>
      </c>
      <c r="G1030" s="23" t="str">
        <f>TEXT(Table2[[#This Row],[Order-Date]],"mmm")</f>
        <v>Nov</v>
      </c>
      <c r="H1030">
        <v>2010</v>
      </c>
      <c r="I1030">
        <v>881717050</v>
      </c>
      <c r="J1030" s="2">
        <v>40535</v>
      </c>
      <c r="K1030" s="23">
        <f>WEEKDAY(#REF!,1)</f>
        <v>5</v>
      </c>
      <c r="L1030" s="25">
        <f>IF(#REF!&gt;=#REF!,#REF!-#REF!,"")</f>
        <v>31</v>
      </c>
      <c r="M1030" s="4">
        <v>8524</v>
      </c>
      <c r="N1030" s="5">
        <v>152.58000000000001</v>
      </c>
      <c r="O1030" s="5">
        <v>97.44</v>
      </c>
      <c r="P1030" s="5">
        <v>55.14</v>
      </c>
      <c r="Q1030" s="5">
        <f>#REF!*#REF!</f>
        <v>830578.56</v>
      </c>
      <c r="R1030" s="5">
        <v>470013.36</v>
      </c>
      <c r="S1030" s="5">
        <f>#REF!-#REF!</f>
        <v>-360565.2</v>
      </c>
      <c r="T1030" s="36">
        <f t="shared" si="16"/>
        <v>-0.43411330049261099</v>
      </c>
    </row>
    <row r="1031" spans="1:20" x14ac:dyDescent="0.2">
      <c r="A1031" s="25" t="s">
        <v>29</v>
      </c>
      <c r="B1031" s="25" t="s">
        <v>184</v>
      </c>
      <c r="C1031" s="25" t="s">
        <v>85</v>
      </c>
      <c r="D1031" s="25" t="s">
        <v>27</v>
      </c>
      <c r="E1031" s="25" t="s">
        <v>1916</v>
      </c>
      <c r="F1031" s="2">
        <v>42290</v>
      </c>
      <c r="G1031" s="23" t="str">
        <f>TEXT(Table2[[#This Row],[Order-Date]],"mmm")</f>
        <v>Oct</v>
      </c>
      <c r="H1031">
        <v>2015</v>
      </c>
      <c r="I1031">
        <v>905509746</v>
      </c>
      <c r="J1031" s="2">
        <v>42297</v>
      </c>
      <c r="K1031" s="23">
        <f>WEEKDAY(#REF!,1)</f>
        <v>3</v>
      </c>
      <c r="L1031" s="25">
        <f>IF(#REF!&gt;=#REF!,#REF!-#REF!,"")</f>
        <v>7</v>
      </c>
      <c r="M1031" s="4">
        <v>9311</v>
      </c>
      <c r="N1031" s="5">
        <v>668.27</v>
      </c>
      <c r="O1031" s="5">
        <v>502.54</v>
      </c>
      <c r="P1031" s="5">
        <v>165.73</v>
      </c>
      <c r="Q1031" s="5">
        <f>#REF!*#REF!</f>
        <v>4679149.9400000004</v>
      </c>
      <c r="R1031" s="5">
        <v>1543112.03</v>
      </c>
      <c r="S1031" s="5">
        <f>#REF!-#REF!</f>
        <v>-3136037.91</v>
      </c>
      <c r="T1031" s="36">
        <f t="shared" si="16"/>
        <v>-0.67021530624427905</v>
      </c>
    </row>
    <row r="1032" spans="1:20" x14ac:dyDescent="0.2">
      <c r="A1032" s="25" t="s">
        <v>46</v>
      </c>
      <c r="B1032" s="25" t="s">
        <v>190</v>
      </c>
      <c r="C1032" s="25" t="s">
        <v>49</v>
      </c>
      <c r="D1032" s="25" t="s">
        <v>23</v>
      </c>
      <c r="E1032" s="25" t="s">
        <v>1917</v>
      </c>
      <c r="F1032" s="2">
        <v>41782</v>
      </c>
      <c r="G1032" s="23" t="str">
        <f>TEXT(Table2[[#This Row],[Order-Date]],"mmm")</f>
        <v>May</v>
      </c>
      <c r="H1032">
        <v>2014</v>
      </c>
      <c r="I1032">
        <v>258216321</v>
      </c>
      <c r="J1032" s="2">
        <v>41813</v>
      </c>
      <c r="K1032" s="23">
        <f>WEEKDAY(#REF!,1)</f>
        <v>2</v>
      </c>
      <c r="L1032" s="25">
        <f>IF(#REF!&gt;=#REF!,#REF!-#REF!,"")</f>
        <v>31</v>
      </c>
      <c r="M1032" s="4">
        <v>802</v>
      </c>
      <c r="N1032" s="5">
        <v>651.21</v>
      </c>
      <c r="O1032" s="5">
        <v>524.96</v>
      </c>
      <c r="P1032" s="5">
        <v>126.25</v>
      </c>
      <c r="Q1032" s="5">
        <f>#REF!*#REF!</f>
        <v>421017.92</v>
      </c>
      <c r="R1032" s="5">
        <v>101252.5</v>
      </c>
      <c r="S1032" s="5">
        <f>#REF!-#REF!</f>
        <v>-319765.42</v>
      </c>
      <c r="T1032" s="36">
        <f t="shared" si="16"/>
        <v>-0.75950548613227697</v>
      </c>
    </row>
    <row r="1033" spans="1:20" x14ac:dyDescent="0.2">
      <c r="A1033" s="25" t="s">
        <v>32</v>
      </c>
      <c r="B1033" s="25" t="s">
        <v>166</v>
      </c>
      <c r="C1033" s="25" t="s">
        <v>56</v>
      </c>
      <c r="D1033" s="25" t="s">
        <v>27</v>
      </c>
      <c r="E1033" s="25" t="s">
        <v>1917</v>
      </c>
      <c r="F1033" s="2">
        <v>40681</v>
      </c>
      <c r="G1033" s="23" t="str">
        <f>TEXT(Table2[[#This Row],[Order-Date]],"mmm")</f>
        <v>May</v>
      </c>
      <c r="H1033">
        <v>2011</v>
      </c>
      <c r="I1033">
        <v>427385604</v>
      </c>
      <c r="J1033" s="2">
        <v>40709</v>
      </c>
      <c r="K1033" s="23">
        <f>WEEKDAY(#REF!,1)</f>
        <v>4</v>
      </c>
      <c r="L1033" s="25">
        <f>IF(#REF!&gt;=#REF!,#REF!-#REF!,"")</f>
        <v>28</v>
      </c>
      <c r="M1033" s="4">
        <v>1752</v>
      </c>
      <c r="N1033" s="5">
        <v>421.89</v>
      </c>
      <c r="O1033" s="5">
        <v>364.69</v>
      </c>
      <c r="P1033" s="5">
        <v>57.2</v>
      </c>
      <c r="Q1033" s="5">
        <f>#REF!*#REF!</f>
        <v>638936.88</v>
      </c>
      <c r="R1033" s="5">
        <v>100214.39999999999</v>
      </c>
      <c r="S1033" s="5">
        <f>#REF!-#REF!</f>
        <v>-538722.48</v>
      </c>
      <c r="T1033" s="36">
        <f t="shared" si="16"/>
        <v>-0.84315445995228799</v>
      </c>
    </row>
    <row r="1034" spans="1:20" x14ac:dyDescent="0.2">
      <c r="A1034" s="25" t="s">
        <v>29</v>
      </c>
      <c r="B1034" s="25" t="s">
        <v>122</v>
      </c>
      <c r="C1034" s="25" t="s">
        <v>22</v>
      </c>
      <c r="D1034" s="25" t="s">
        <v>23</v>
      </c>
      <c r="E1034" s="25" t="s">
        <v>1917</v>
      </c>
      <c r="F1034" s="2">
        <v>41082</v>
      </c>
      <c r="G1034" s="23" t="str">
        <f>TEXT(Table2[[#This Row],[Order-Date]],"mmm")</f>
        <v>Jun</v>
      </c>
      <c r="H1034">
        <v>2012</v>
      </c>
      <c r="I1034">
        <v>720878922</v>
      </c>
      <c r="J1034" s="2">
        <v>40916</v>
      </c>
      <c r="K1034" s="23">
        <f>WEEKDAY(#REF!,1)</f>
        <v>1</v>
      </c>
      <c r="L1034" s="25" t="str">
        <f>IF(#REF!&gt;=#REF!,#REF!-#REF!,"")</f>
        <v/>
      </c>
      <c r="M1034" s="4">
        <v>2948</v>
      </c>
      <c r="N1034" s="5">
        <v>255.28</v>
      </c>
      <c r="O1034" s="5">
        <v>159.41999999999999</v>
      </c>
      <c r="P1034" s="5">
        <v>95.86</v>
      </c>
      <c r="Q1034" s="5">
        <f>#REF!*#REF!</f>
        <v>469970.16</v>
      </c>
      <c r="R1034" s="5">
        <v>282595.28000000003</v>
      </c>
      <c r="S1034" s="5">
        <f>#REF!-#REF!</f>
        <v>-187374.88</v>
      </c>
      <c r="T1034" s="36">
        <f t="shared" si="16"/>
        <v>-0.39869527035503699</v>
      </c>
    </row>
    <row r="1035" spans="1:20" x14ac:dyDescent="0.2">
      <c r="A1035" s="25" t="s">
        <v>32</v>
      </c>
      <c r="B1035" s="25" t="s">
        <v>200</v>
      </c>
      <c r="C1035" s="25" t="s">
        <v>65</v>
      </c>
      <c r="D1035" s="25" t="s">
        <v>27</v>
      </c>
      <c r="E1035" s="25" t="s">
        <v>1916</v>
      </c>
      <c r="F1035" s="2">
        <v>41519</v>
      </c>
      <c r="G1035" s="23" t="str">
        <f>TEXT(Table2[[#This Row],[Order-Date]],"mmm")</f>
        <v>Sep</v>
      </c>
      <c r="H1035">
        <v>2013</v>
      </c>
      <c r="I1035">
        <v>516870105</v>
      </c>
      <c r="J1035" s="2">
        <v>41360</v>
      </c>
      <c r="K1035" s="23">
        <f>WEEKDAY(#REF!,1)</f>
        <v>4</v>
      </c>
      <c r="L1035" s="25" t="str">
        <f>IF(#REF!&gt;=#REF!,#REF!-#REF!,"")</f>
        <v/>
      </c>
      <c r="M1035" s="4">
        <v>2205</v>
      </c>
      <c r="N1035" s="5">
        <v>9.33</v>
      </c>
      <c r="O1035" s="5">
        <v>6.92</v>
      </c>
      <c r="P1035" s="5">
        <v>2.41</v>
      </c>
      <c r="Q1035" s="5">
        <f>#REF!*#REF!</f>
        <v>15258.6</v>
      </c>
      <c r="R1035" s="5">
        <v>5314.05</v>
      </c>
      <c r="S1035" s="5">
        <f>#REF!-#REF!</f>
        <v>-9944.5499999999993</v>
      </c>
      <c r="T1035" s="36">
        <f t="shared" si="16"/>
        <v>-0.65173410404624299</v>
      </c>
    </row>
    <row r="1036" spans="1:20" x14ac:dyDescent="0.2">
      <c r="A1036" s="25" t="s">
        <v>32</v>
      </c>
      <c r="B1036" s="25" t="s">
        <v>166</v>
      </c>
      <c r="C1036" s="25" t="s">
        <v>65</v>
      </c>
      <c r="D1036" s="25" t="s">
        <v>27</v>
      </c>
      <c r="E1036" s="25" t="s">
        <v>1917</v>
      </c>
      <c r="F1036" s="2">
        <v>43074</v>
      </c>
      <c r="G1036" s="23" t="str">
        <f>TEXT(Table2[[#This Row],[Order-Date]],"mmm")</f>
        <v>Dec</v>
      </c>
      <c r="H1036">
        <v>2017</v>
      </c>
      <c r="I1036">
        <v>613845479</v>
      </c>
      <c r="J1036" s="2">
        <v>42903</v>
      </c>
      <c r="K1036" s="23">
        <f>WEEKDAY(#REF!,1)</f>
        <v>7</v>
      </c>
      <c r="L1036" s="25" t="str">
        <f>IF(#REF!&gt;=#REF!,#REF!-#REF!,"")</f>
        <v/>
      </c>
      <c r="M1036" s="4">
        <v>9373</v>
      </c>
      <c r="N1036" s="5">
        <v>9.33</v>
      </c>
      <c r="O1036" s="5">
        <v>6.92</v>
      </c>
      <c r="P1036" s="5">
        <v>2.41</v>
      </c>
      <c r="Q1036" s="5">
        <f>#REF!*#REF!</f>
        <v>64861.16</v>
      </c>
      <c r="R1036" s="5">
        <v>22588.93</v>
      </c>
      <c r="S1036" s="5">
        <f>#REF!-#REF!</f>
        <v>-42272.23</v>
      </c>
      <c r="T1036" s="36">
        <f t="shared" si="16"/>
        <v>-0.65173410404624299</v>
      </c>
    </row>
    <row r="1037" spans="1:20" x14ac:dyDescent="0.2">
      <c r="A1037" s="25" t="s">
        <v>32</v>
      </c>
      <c r="B1037" s="25" t="s">
        <v>186</v>
      </c>
      <c r="C1037" s="25" t="s">
        <v>34</v>
      </c>
      <c r="D1037" s="25" t="s">
        <v>27</v>
      </c>
      <c r="E1037" s="25" t="s">
        <v>1917</v>
      </c>
      <c r="F1037" s="2">
        <v>40700</v>
      </c>
      <c r="G1037" s="23" t="str">
        <f>TEXT(Table2[[#This Row],[Order-Date]],"mmm")</f>
        <v>Jun</v>
      </c>
      <c r="H1037">
        <v>2011</v>
      </c>
      <c r="I1037">
        <v>980603873</v>
      </c>
      <c r="J1037" s="2">
        <v>40741</v>
      </c>
      <c r="K1037" s="23">
        <f>WEEKDAY(#REF!,1)</f>
        <v>1</v>
      </c>
      <c r="L1037" s="25">
        <f>IF(#REF!&gt;=#REF!,#REF!-#REF!,"")</f>
        <v>41</v>
      </c>
      <c r="M1037" s="4">
        <v>1332</v>
      </c>
      <c r="N1037" s="5">
        <v>205.7</v>
      </c>
      <c r="O1037" s="5">
        <v>117.11</v>
      </c>
      <c r="P1037" s="5">
        <v>88.59</v>
      </c>
      <c r="Q1037" s="5">
        <f>#REF!*#REF!</f>
        <v>155990.51999999999</v>
      </c>
      <c r="R1037" s="5">
        <v>118001.88</v>
      </c>
      <c r="S1037" s="5">
        <f>#REF!-#REF!</f>
        <v>-37988.639999999999</v>
      </c>
      <c r="T1037" s="36">
        <f t="shared" si="16"/>
        <v>-0.24353172231235601</v>
      </c>
    </row>
    <row r="1038" spans="1:20" x14ac:dyDescent="0.2">
      <c r="A1038" s="25" t="s">
        <v>29</v>
      </c>
      <c r="B1038" s="25" t="s">
        <v>187</v>
      </c>
      <c r="C1038" s="25" t="s">
        <v>39</v>
      </c>
      <c r="D1038" s="25" t="s">
        <v>27</v>
      </c>
      <c r="E1038" s="25" t="s">
        <v>1916</v>
      </c>
      <c r="F1038" s="2">
        <v>41227</v>
      </c>
      <c r="G1038" s="23" t="str">
        <f>TEXT(Table2[[#This Row],[Order-Date]],"mmm")</f>
        <v>Nov</v>
      </c>
      <c r="H1038">
        <v>2012</v>
      </c>
      <c r="I1038">
        <v>306256616</v>
      </c>
      <c r="J1038" s="2">
        <v>41231</v>
      </c>
      <c r="K1038" s="23">
        <f>WEEKDAY(#REF!,1)</f>
        <v>1</v>
      </c>
      <c r="L1038" s="25">
        <f>IF(#REF!&gt;=#REF!,#REF!-#REF!,"")</f>
        <v>4</v>
      </c>
      <c r="M1038" s="4">
        <v>6993</v>
      </c>
      <c r="N1038" s="5">
        <v>81.73</v>
      </c>
      <c r="O1038" s="5">
        <v>56.67</v>
      </c>
      <c r="P1038" s="5">
        <v>25.06</v>
      </c>
      <c r="Q1038" s="5">
        <f>#REF!*#REF!</f>
        <v>396293.31</v>
      </c>
      <c r="R1038" s="5">
        <v>175244.58</v>
      </c>
      <c r="S1038" s="5">
        <f>#REF!-#REF!</f>
        <v>-221048.73</v>
      </c>
      <c r="T1038" s="36">
        <f t="shared" si="16"/>
        <v>-0.55779071819304704</v>
      </c>
    </row>
    <row r="1039" spans="1:20" x14ac:dyDescent="0.2">
      <c r="A1039" s="25" t="s">
        <v>40</v>
      </c>
      <c r="B1039" s="25" t="s">
        <v>91</v>
      </c>
      <c r="C1039" s="25" t="s">
        <v>85</v>
      </c>
      <c r="D1039" s="25" t="s">
        <v>27</v>
      </c>
      <c r="E1039" s="25" t="s">
        <v>1916</v>
      </c>
      <c r="F1039" s="2">
        <v>41571</v>
      </c>
      <c r="G1039" s="23" t="str">
        <f>TEXT(Table2[[#This Row],[Order-Date]],"mmm")</f>
        <v>Oct</v>
      </c>
      <c r="H1039">
        <v>2013</v>
      </c>
      <c r="I1039">
        <v>950227534</v>
      </c>
      <c r="J1039" s="2">
        <v>41316</v>
      </c>
      <c r="K1039" s="23">
        <f>WEEKDAY(#REF!,1)</f>
        <v>2</v>
      </c>
      <c r="L1039" s="25" t="str">
        <f>IF(#REF!&gt;=#REF!,#REF!-#REF!,"")</f>
        <v/>
      </c>
      <c r="M1039" s="4">
        <v>2298</v>
      </c>
      <c r="N1039" s="5">
        <v>668.27</v>
      </c>
      <c r="O1039" s="5">
        <v>502.54</v>
      </c>
      <c r="P1039" s="5">
        <v>165.73</v>
      </c>
      <c r="Q1039" s="5">
        <f>#REF!*#REF!</f>
        <v>1154836.92</v>
      </c>
      <c r="R1039" s="5">
        <v>380847.54</v>
      </c>
      <c r="S1039" s="5">
        <f>#REF!-#REF!</f>
        <v>-773989.38</v>
      </c>
      <c r="T1039" s="36">
        <f t="shared" si="16"/>
        <v>-0.67021530624427905</v>
      </c>
    </row>
    <row r="1040" spans="1:20" x14ac:dyDescent="0.2">
      <c r="A1040" s="25" t="s">
        <v>29</v>
      </c>
      <c r="B1040" s="25" t="s">
        <v>177</v>
      </c>
      <c r="C1040" s="25" t="s">
        <v>34</v>
      </c>
      <c r="D1040" s="25" t="s">
        <v>27</v>
      </c>
      <c r="E1040" s="25" t="s">
        <v>1915</v>
      </c>
      <c r="F1040" s="2">
        <v>42095</v>
      </c>
      <c r="G1040" s="23" t="str">
        <f>TEXT(Table2[[#This Row],[Order-Date]],"mmm")</f>
        <v>Apr</v>
      </c>
      <c r="H1040">
        <v>2015</v>
      </c>
      <c r="I1040">
        <v>392252957</v>
      </c>
      <c r="J1040" s="2">
        <v>42057</v>
      </c>
      <c r="K1040" s="23">
        <f>WEEKDAY(#REF!,1)</f>
        <v>1</v>
      </c>
      <c r="L1040" s="25" t="str">
        <f>IF(#REF!&gt;=#REF!,#REF!-#REF!,"")</f>
        <v/>
      </c>
      <c r="M1040" s="4">
        <v>5222</v>
      </c>
      <c r="N1040" s="5">
        <v>205.7</v>
      </c>
      <c r="O1040" s="5">
        <v>117.11</v>
      </c>
      <c r="P1040" s="5">
        <v>88.59</v>
      </c>
      <c r="Q1040" s="5">
        <f>#REF!*#REF!</f>
        <v>611548.42000000004</v>
      </c>
      <c r="R1040" s="5">
        <v>462616.98</v>
      </c>
      <c r="S1040" s="5">
        <f>#REF!-#REF!</f>
        <v>-148931.44</v>
      </c>
      <c r="T1040" s="36">
        <f t="shared" si="16"/>
        <v>-0.24353172231235601</v>
      </c>
    </row>
    <row r="1041" spans="1:20" x14ac:dyDescent="0.2">
      <c r="A1041" s="25" t="s">
        <v>32</v>
      </c>
      <c r="B1041" s="25" t="s">
        <v>82</v>
      </c>
      <c r="C1041" s="25" t="s">
        <v>39</v>
      </c>
      <c r="D1041" s="25" t="s">
        <v>23</v>
      </c>
      <c r="E1041" s="25" t="s">
        <v>1915</v>
      </c>
      <c r="F1041" s="2">
        <v>41646</v>
      </c>
      <c r="G1041" s="23" t="str">
        <f>TEXT(Table2[[#This Row],[Order-Date]],"mmm")</f>
        <v>Jan</v>
      </c>
      <c r="H1041">
        <v>2014</v>
      </c>
      <c r="I1041">
        <v>682381713</v>
      </c>
      <c r="J1041" s="2">
        <v>41858</v>
      </c>
      <c r="K1041" s="23">
        <f>WEEKDAY(#REF!,1)</f>
        <v>5</v>
      </c>
      <c r="L1041" s="25">
        <f>IF(#REF!&gt;=#REF!,#REF!-#REF!,"")</f>
        <v>212</v>
      </c>
      <c r="M1041" s="4">
        <v>768</v>
      </c>
      <c r="N1041" s="5">
        <v>81.73</v>
      </c>
      <c r="O1041" s="5">
        <v>56.67</v>
      </c>
      <c r="P1041" s="5">
        <v>25.06</v>
      </c>
      <c r="Q1041" s="5">
        <f>#REF!*#REF!</f>
        <v>43522.559999999998</v>
      </c>
      <c r="R1041" s="5">
        <v>19246.080000000002</v>
      </c>
      <c r="S1041" s="5">
        <f>#REF!-#REF!</f>
        <v>-24276.48</v>
      </c>
      <c r="T1041" s="36">
        <f t="shared" si="16"/>
        <v>-0.55779071819304704</v>
      </c>
    </row>
    <row r="1042" spans="1:20" x14ac:dyDescent="0.2">
      <c r="A1042" s="25" t="s">
        <v>46</v>
      </c>
      <c r="B1042" s="25" t="s">
        <v>78</v>
      </c>
      <c r="C1042" s="25" t="s">
        <v>42</v>
      </c>
      <c r="D1042" s="25" t="s">
        <v>23</v>
      </c>
      <c r="E1042" s="25" t="s">
        <v>1917</v>
      </c>
      <c r="F1042" s="2">
        <v>40682</v>
      </c>
      <c r="G1042" s="23" t="str">
        <f>TEXT(Table2[[#This Row],[Order-Date]],"mmm")</f>
        <v>May</v>
      </c>
      <c r="H1042">
        <v>2011</v>
      </c>
      <c r="I1042">
        <v>790975129</v>
      </c>
      <c r="J1042" s="2">
        <v>40714</v>
      </c>
      <c r="K1042" s="23">
        <f>WEEKDAY(#REF!,1)</f>
        <v>2</v>
      </c>
      <c r="L1042" s="25">
        <f>IF(#REF!&gt;=#REF!,#REF!-#REF!,"")</f>
        <v>32</v>
      </c>
      <c r="M1042" s="4">
        <v>5973</v>
      </c>
      <c r="N1042" s="5">
        <v>109.28</v>
      </c>
      <c r="O1042" s="5">
        <v>35.840000000000003</v>
      </c>
      <c r="P1042" s="5">
        <v>73.44</v>
      </c>
      <c r="Q1042" s="5">
        <f>#REF!*#REF!</f>
        <v>214072.32000000001</v>
      </c>
      <c r="R1042" s="5">
        <v>438657.12</v>
      </c>
      <c r="S1042" s="5">
        <f>#REF!-#REF!</f>
        <v>224584.8</v>
      </c>
      <c r="T1042" s="36">
        <f t="shared" si="16"/>
        <v>1.0491071428571399</v>
      </c>
    </row>
    <row r="1043" spans="1:20" x14ac:dyDescent="0.2">
      <c r="A1043" s="25" t="s">
        <v>46</v>
      </c>
      <c r="B1043" s="25" t="s">
        <v>159</v>
      </c>
      <c r="C1043" s="25" t="s">
        <v>51</v>
      </c>
      <c r="D1043" s="25" t="s">
        <v>27</v>
      </c>
      <c r="E1043" s="25" t="s">
        <v>1916</v>
      </c>
      <c r="F1043" s="2">
        <v>42919</v>
      </c>
      <c r="G1043" s="23" t="str">
        <f>TEXT(Table2[[#This Row],[Order-Date]],"mmm")</f>
        <v>Jul</v>
      </c>
      <c r="H1043">
        <v>2017</v>
      </c>
      <c r="I1043">
        <v>658707034</v>
      </c>
      <c r="J1043" s="2">
        <v>42807</v>
      </c>
      <c r="K1043" s="23">
        <f>WEEKDAY(#REF!,1)</f>
        <v>2</v>
      </c>
      <c r="L1043" s="25" t="str">
        <f>IF(#REF!&gt;=#REF!,#REF!-#REF!,"")</f>
        <v/>
      </c>
      <c r="M1043" s="4">
        <v>4904</v>
      </c>
      <c r="N1043" s="5">
        <v>437.2</v>
      </c>
      <c r="O1043" s="5">
        <v>263.33</v>
      </c>
      <c r="P1043" s="5">
        <v>173.87</v>
      </c>
      <c r="Q1043" s="5">
        <f>#REF!*#REF!</f>
        <v>1291370.32</v>
      </c>
      <c r="R1043" s="5">
        <v>852658.48</v>
      </c>
      <c r="S1043" s="5">
        <f>#REF!-#REF!</f>
        <v>-438711.84</v>
      </c>
      <c r="T1043" s="36">
        <f t="shared" si="16"/>
        <v>-0.33972581931416901</v>
      </c>
    </row>
    <row r="1044" spans="1:20" x14ac:dyDescent="0.2">
      <c r="A1044" s="25" t="s">
        <v>29</v>
      </c>
      <c r="B1044" s="25" t="s">
        <v>134</v>
      </c>
      <c r="C1044" s="25" t="s">
        <v>51</v>
      </c>
      <c r="D1044" s="25" t="s">
        <v>27</v>
      </c>
      <c r="E1044" s="25" t="s">
        <v>1918</v>
      </c>
      <c r="F1044" s="2">
        <v>41712</v>
      </c>
      <c r="G1044" s="23" t="str">
        <f>TEXT(Table2[[#This Row],[Order-Date]],"mmm")</f>
        <v>Mar</v>
      </c>
      <c r="H1044">
        <v>2014</v>
      </c>
      <c r="I1044">
        <v>746563756</v>
      </c>
      <c r="J1044" s="2">
        <v>41977</v>
      </c>
      <c r="K1044" s="23">
        <f>WEEKDAY(#REF!,1)</f>
        <v>5</v>
      </c>
      <c r="L1044" s="25">
        <f>IF(#REF!&gt;=#REF!,#REF!-#REF!,"")</f>
        <v>265</v>
      </c>
      <c r="M1044" s="4">
        <v>3661</v>
      </c>
      <c r="N1044" s="5">
        <v>437.2</v>
      </c>
      <c r="O1044" s="5">
        <v>263.33</v>
      </c>
      <c r="P1044" s="5">
        <v>173.87</v>
      </c>
      <c r="Q1044" s="5">
        <f>#REF!*#REF!</f>
        <v>964051.13</v>
      </c>
      <c r="R1044" s="5">
        <v>636538.06999999995</v>
      </c>
      <c r="S1044" s="5">
        <f>#REF!-#REF!</f>
        <v>-327513.06</v>
      </c>
      <c r="T1044" s="36">
        <f t="shared" si="16"/>
        <v>-0.33972581931416901</v>
      </c>
    </row>
    <row r="1045" spans="1:20" x14ac:dyDescent="0.2">
      <c r="A1045" s="25" t="s">
        <v>20</v>
      </c>
      <c r="B1045" s="25" t="s">
        <v>68</v>
      </c>
      <c r="C1045" s="25" t="s">
        <v>65</v>
      </c>
      <c r="D1045" s="25" t="s">
        <v>27</v>
      </c>
      <c r="E1045" s="25" t="s">
        <v>1915</v>
      </c>
      <c r="F1045" s="2">
        <v>41020</v>
      </c>
      <c r="G1045" s="23" t="str">
        <f>TEXT(Table2[[#This Row],[Order-Date]],"mmm")</f>
        <v>Apr</v>
      </c>
      <c r="H1045">
        <v>2012</v>
      </c>
      <c r="I1045">
        <v>685844123</v>
      </c>
      <c r="J1045" s="2">
        <v>41057</v>
      </c>
      <c r="K1045" s="23">
        <f>WEEKDAY(#REF!,1)</f>
        <v>2</v>
      </c>
      <c r="L1045" s="25">
        <f>IF(#REF!&gt;=#REF!,#REF!-#REF!,"")</f>
        <v>37</v>
      </c>
      <c r="M1045" s="4">
        <v>5372</v>
      </c>
      <c r="N1045" s="5">
        <v>9.33</v>
      </c>
      <c r="O1045" s="5">
        <v>6.92</v>
      </c>
      <c r="P1045" s="5">
        <v>2.41</v>
      </c>
      <c r="Q1045" s="5">
        <f>#REF!*#REF!</f>
        <v>37174.239999999998</v>
      </c>
      <c r="R1045" s="5">
        <v>12946.52</v>
      </c>
      <c r="S1045" s="5">
        <f>#REF!-#REF!</f>
        <v>-24227.72</v>
      </c>
      <c r="T1045" s="36">
        <f t="shared" si="16"/>
        <v>-0.65173410404624299</v>
      </c>
    </row>
    <row r="1046" spans="1:20" x14ac:dyDescent="0.2">
      <c r="A1046" s="25" t="s">
        <v>20</v>
      </c>
      <c r="B1046" s="25" t="s">
        <v>54</v>
      </c>
      <c r="C1046" s="25" t="s">
        <v>42</v>
      </c>
      <c r="D1046" s="25" t="s">
        <v>27</v>
      </c>
      <c r="E1046" s="25" t="s">
        <v>1915</v>
      </c>
      <c r="F1046" s="2">
        <v>41923</v>
      </c>
      <c r="G1046" s="23" t="str">
        <f>TEXT(Table2[[#This Row],[Order-Date]],"mmm")</f>
        <v>Oct</v>
      </c>
      <c r="H1046">
        <v>2014</v>
      </c>
      <c r="I1046">
        <v>628159463</v>
      </c>
      <c r="J1046" s="2">
        <v>41894</v>
      </c>
      <c r="K1046" s="23">
        <f>WEEKDAY(#REF!,1)</f>
        <v>6</v>
      </c>
      <c r="L1046" s="25" t="str">
        <f>IF(#REF!&gt;=#REF!,#REF!-#REF!,"")</f>
        <v/>
      </c>
      <c r="M1046" s="4">
        <v>5199</v>
      </c>
      <c r="N1046" s="5">
        <v>109.28</v>
      </c>
      <c r="O1046" s="5">
        <v>35.840000000000003</v>
      </c>
      <c r="P1046" s="5">
        <v>73.44</v>
      </c>
      <c r="Q1046" s="5">
        <f>#REF!*#REF!</f>
        <v>186332.16</v>
      </c>
      <c r="R1046" s="5">
        <v>381814.56</v>
      </c>
      <c r="S1046" s="5">
        <f>#REF!-#REF!</f>
        <v>195482.4</v>
      </c>
      <c r="T1046" s="36">
        <f t="shared" si="16"/>
        <v>1.0491071428571399</v>
      </c>
    </row>
    <row r="1047" spans="1:20" x14ac:dyDescent="0.2">
      <c r="A1047" s="25" t="s">
        <v>20</v>
      </c>
      <c r="B1047" s="25" t="s">
        <v>121</v>
      </c>
      <c r="C1047" s="25" t="s">
        <v>26</v>
      </c>
      <c r="D1047" s="25" t="s">
        <v>23</v>
      </c>
      <c r="E1047" s="25" t="s">
        <v>1916</v>
      </c>
      <c r="F1047" s="2">
        <v>41771</v>
      </c>
      <c r="G1047" s="23" t="str">
        <f>TEXT(Table2[[#This Row],[Order-Date]],"mmm")</f>
        <v>May</v>
      </c>
      <c r="H1047">
        <v>2014</v>
      </c>
      <c r="I1047">
        <v>795433604</v>
      </c>
      <c r="J1047" s="2">
        <v>42023</v>
      </c>
      <c r="K1047" s="23">
        <f>WEEKDAY(#REF!,1)</f>
        <v>2</v>
      </c>
      <c r="L1047" s="25">
        <f>IF(#REF!&gt;=#REF!,#REF!-#REF!,"")</f>
        <v>252</v>
      </c>
      <c r="M1047" s="4">
        <v>5335</v>
      </c>
      <c r="N1047" s="5">
        <v>152.58000000000001</v>
      </c>
      <c r="O1047" s="5">
        <v>97.44</v>
      </c>
      <c r="P1047" s="5">
        <v>55.14</v>
      </c>
      <c r="Q1047" s="5">
        <f>#REF!*#REF!</f>
        <v>519842.4</v>
      </c>
      <c r="R1047" s="5">
        <v>294171.90000000002</v>
      </c>
      <c r="S1047" s="5">
        <f>#REF!-#REF!</f>
        <v>-225670.5</v>
      </c>
      <c r="T1047" s="36">
        <f t="shared" si="16"/>
        <v>-0.43411330049261099</v>
      </c>
    </row>
    <row r="1048" spans="1:20" x14ac:dyDescent="0.2">
      <c r="A1048" s="25" t="s">
        <v>29</v>
      </c>
      <c r="B1048" s="25" t="s">
        <v>58</v>
      </c>
      <c r="C1048" s="25" t="s">
        <v>85</v>
      </c>
      <c r="D1048" s="25" t="s">
        <v>23</v>
      </c>
      <c r="E1048" s="25" t="s">
        <v>1918</v>
      </c>
      <c r="F1048" s="2">
        <v>41719</v>
      </c>
      <c r="G1048" s="23" t="str">
        <f>TEXT(Table2[[#This Row],[Order-Date]],"mmm")</f>
        <v>Mar</v>
      </c>
      <c r="H1048">
        <v>2014</v>
      </c>
      <c r="I1048">
        <v>129902875</v>
      </c>
      <c r="J1048" s="2">
        <v>41753</v>
      </c>
      <c r="K1048" s="23">
        <f>WEEKDAY(#REF!,1)</f>
        <v>5</v>
      </c>
      <c r="L1048" s="25">
        <f>IF(#REF!&gt;=#REF!,#REF!-#REF!,"")</f>
        <v>34</v>
      </c>
      <c r="M1048" s="4">
        <v>2</v>
      </c>
      <c r="N1048" s="5">
        <v>668.27</v>
      </c>
      <c r="O1048" s="5">
        <v>502.54</v>
      </c>
      <c r="P1048" s="5">
        <v>165.73</v>
      </c>
      <c r="Q1048" s="5">
        <f>#REF!*#REF!</f>
        <v>1005.08</v>
      </c>
      <c r="R1048" s="5">
        <v>331.46</v>
      </c>
      <c r="S1048" s="5">
        <f>#REF!-#REF!</f>
        <v>-673.62</v>
      </c>
      <c r="T1048" s="36">
        <f t="shared" si="16"/>
        <v>-0.67021530624427905</v>
      </c>
    </row>
    <row r="1049" spans="1:20" x14ac:dyDescent="0.2">
      <c r="A1049" s="25" t="s">
        <v>40</v>
      </c>
      <c r="B1049" s="25" t="s">
        <v>91</v>
      </c>
      <c r="C1049" s="25" t="s">
        <v>49</v>
      </c>
      <c r="D1049" s="25" t="s">
        <v>27</v>
      </c>
      <c r="E1049" s="25" t="s">
        <v>1915</v>
      </c>
      <c r="F1049" s="2">
        <v>40803</v>
      </c>
      <c r="G1049" s="23" t="str">
        <f>TEXT(Table2[[#This Row],[Order-Date]],"mmm")</f>
        <v>Sep</v>
      </c>
      <c r="H1049">
        <v>2011</v>
      </c>
      <c r="I1049">
        <v>344116103</v>
      </c>
      <c r="J1049" s="2">
        <v>40839</v>
      </c>
      <c r="K1049" s="23">
        <f>WEEKDAY(#REF!,1)</f>
        <v>1</v>
      </c>
      <c r="L1049" s="25">
        <f>IF(#REF!&gt;=#REF!,#REF!-#REF!,"")</f>
        <v>36</v>
      </c>
      <c r="M1049" s="4">
        <v>457</v>
      </c>
      <c r="N1049" s="5">
        <v>651.21</v>
      </c>
      <c r="O1049" s="5">
        <v>524.96</v>
      </c>
      <c r="P1049" s="5">
        <v>126.25</v>
      </c>
      <c r="Q1049" s="5">
        <f>#REF!*#REF!</f>
        <v>239906.72</v>
      </c>
      <c r="R1049" s="5">
        <v>57696.25</v>
      </c>
      <c r="S1049" s="5">
        <f>#REF!-#REF!</f>
        <v>-182210.47</v>
      </c>
      <c r="T1049" s="36">
        <f t="shared" si="16"/>
        <v>-0.75950548613227697</v>
      </c>
    </row>
    <row r="1050" spans="1:20" x14ac:dyDescent="0.2">
      <c r="A1050" s="25" t="s">
        <v>46</v>
      </c>
      <c r="B1050" s="25" t="s">
        <v>103</v>
      </c>
      <c r="C1050" s="25" t="s">
        <v>26</v>
      </c>
      <c r="D1050" s="25" t="s">
        <v>23</v>
      </c>
      <c r="E1050" s="25" t="s">
        <v>1915</v>
      </c>
      <c r="F1050" s="2">
        <v>42278</v>
      </c>
      <c r="G1050" s="23" t="str">
        <f>TEXT(Table2[[#This Row],[Order-Date]],"mmm")</f>
        <v>Oct</v>
      </c>
      <c r="H1050">
        <v>2015</v>
      </c>
      <c r="I1050">
        <v>970934617</v>
      </c>
      <c r="J1050" s="2">
        <v>42019</v>
      </c>
      <c r="K1050" s="23">
        <f>WEEKDAY(#REF!,1)</f>
        <v>5</v>
      </c>
      <c r="L1050" s="25" t="str">
        <f>IF(#REF!&gt;=#REF!,#REF!-#REF!,"")</f>
        <v/>
      </c>
      <c r="M1050" s="4">
        <v>9984</v>
      </c>
      <c r="N1050" s="5">
        <v>152.58000000000001</v>
      </c>
      <c r="O1050" s="5">
        <v>97.44</v>
      </c>
      <c r="P1050" s="5">
        <v>55.14</v>
      </c>
      <c r="Q1050" s="5">
        <f>#REF!*#REF!</f>
        <v>972840.95999999996</v>
      </c>
      <c r="R1050" s="5">
        <v>550517.76000000001</v>
      </c>
      <c r="S1050" s="5">
        <f>#REF!-#REF!</f>
        <v>-422323.20000000001</v>
      </c>
      <c r="T1050" s="36">
        <f t="shared" si="16"/>
        <v>-0.43411330049261099</v>
      </c>
    </row>
    <row r="1051" spans="1:20" x14ac:dyDescent="0.2">
      <c r="A1051" s="25" t="s">
        <v>32</v>
      </c>
      <c r="B1051" s="25" t="s">
        <v>149</v>
      </c>
      <c r="C1051" s="25" t="s">
        <v>34</v>
      </c>
      <c r="D1051" s="25" t="s">
        <v>23</v>
      </c>
      <c r="E1051" s="25" t="s">
        <v>1916</v>
      </c>
      <c r="F1051" s="2">
        <v>41317</v>
      </c>
      <c r="G1051" s="23" t="str">
        <f>TEXT(Table2[[#This Row],[Order-Date]],"mmm")</f>
        <v>Feb</v>
      </c>
      <c r="H1051">
        <v>2013</v>
      </c>
      <c r="I1051">
        <v>713532245</v>
      </c>
      <c r="J1051" s="2">
        <v>41699</v>
      </c>
      <c r="K1051" s="23">
        <f>WEEKDAY(#REF!,1)</f>
        <v>7</v>
      </c>
      <c r="L1051" s="25">
        <f>IF(#REF!&gt;=#REF!,#REF!-#REF!,"")</f>
        <v>382</v>
      </c>
      <c r="M1051" s="4">
        <v>8902</v>
      </c>
      <c r="N1051" s="5">
        <v>205.7</v>
      </c>
      <c r="O1051" s="5">
        <v>117.11</v>
      </c>
      <c r="P1051" s="5">
        <v>88.59</v>
      </c>
      <c r="Q1051" s="5">
        <f>#REF!*#REF!</f>
        <v>1042513.22</v>
      </c>
      <c r="R1051" s="5">
        <v>788628.18</v>
      </c>
      <c r="S1051" s="5">
        <f>#REF!-#REF!</f>
        <v>-253885.04</v>
      </c>
      <c r="T1051" s="36">
        <f t="shared" si="16"/>
        <v>-0.24353172231235601</v>
      </c>
    </row>
    <row r="1052" spans="1:20" x14ac:dyDescent="0.2">
      <c r="A1052" s="25" t="s">
        <v>29</v>
      </c>
      <c r="B1052" s="25" t="s">
        <v>89</v>
      </c>
      <c r="C1052" s="25" t="s">
        <v>31</v>
      </c>
      <c r="D1052" s="25" t="s">
        <v>27</v>
      </c>
      <c r="E1052" s="25" t="s">
        <v>1915</v>
      </c>
      <c r="F1052" s="2">
        <v>41917</v>
      </c>
      <c r="G1052" s="23" t="str">
        <f>TEXT(Table2[[#This Row],[Order-Date]],"mmm")</f>
        <v>Oct</v>
      </c>
      <c r="H1052">
        <v>2014</v>
      </c>
      <c r="I1052">
        <v>595395314</v>
      </c>
      <c r="J1052" s="2">
        <v>41789</v>
      </c>
      <c r="K1052" s="23">
        <f>WEEKDAY(#REF!,1)</f>
        <v>6</v>
      </c>
      <c r="L1052" s="25" t="str">
        <f>IF(#REF!&gt;=#REF!,#REF!-#REF!,"")</f>
        <v/>
      </c>
      <c r="M1052" s="4">
        <v>9559</v>
      </c>
      <c r="N1052" s="5">
        <v>47.45</v>
      </c>
      <c r="O1052" s="5">
        <v>31.79</v>
      </c>
      <c r="P1052" s="5">
        <v>15.66</v>
      </c>
      <c r="Q1052" s="5">
        <f>#REF!*#REF!</f>
        <v>303880.61</v>
      </c>
      <c r="R1052" s="5">
        <v>149693.94</v>
      </c>
      <c r="S1052" s="5">
        <f>#REF!-#REF!</f>
        <v>-154186.67000000001</v>
      </c>
      <c r="T1052" s="36">
        <f t="shared" si="16"/>
        <v>-0.50739226171752105</v>
      </c>
    </row>
    <row r="1053" spans="1:20" x14ac:dyDescent="0.2">
      <c r="A1053" s="25" t="s">
        <v>20</v>
      </c>
      <c r="B1053" s="25" t="s">
        <v>61</v>
      </c>
      <c r="C1053" s="25" t="s">
        <v>34</v>
      </c>
      <c r="D1053" s="25" t="s">
        <v>27</v>
      </c>
      <c r="E1053" s="25" t="s">
        <v>1916</v>
      </c>
      <c r="F1053" s="2">
        <v>40940</v>
      </c>
      <c r="G1053" s="23" t="str">
        <f>TEXT(Table2[[#This Row],[Order-Date]],"mmm")</f>
        <v>Feb</v>
      </c>
      <c r="H1053">
        <v>2012</v>
      </c>
      <c r="I1053">
        <v>810322654</v>
      </c>
      <c r="J1053" s="2">
        <v>40923</v>
      </c>
      <c r="K1053" s="23">
        <f>WEEKDAY(#REF!,1)</f>
        <v>1</v>
      </c>
      <c r="L1053" s="25" t="str">
        <f>IF(#REF!&gt;=#REF!,#REF!-#REF!,"")</f>
        <v/>
      </c>
      <c r="M1053" s="4">
        <v>1335</v>
      </c>
      <c r="N1053" s="5">
        <v>205.7</v>
      </c>
      <c r="O1053" s="5">
        <v>117.11</v>
      </c>
      <c r="P1053" s="5">
        <v>88.59</v>
      </c>
      <c r="Q1053" s="5">
        <f>#REF!*#REF!</f>
        <v>156341.85</v>
      </c>
      <c r="R1053" s="5">
        <v>118267.65</v>
      </c>
      <c r="S1053" s="5">
        <f>#REF!-#REF!</f>
        <v>-38074.199999999997</v>
      </c>
      <c r="T1053" s="36">
        <f t="shared" si="16"/>
        <v>-0.24353172231235601</v>
      </c>
    </row>
    <row r="1054" spans="1:20" x14ac:dyDescent="0.2">
      <c r="A1054" s="25" t="s">
        <v>29</v>
      </c>
      <c r="B1054" s="25" t="s">
        <v>144</v>
      </c>
      <c r="C1054" s="25" t="s">
        <v>65</v>
      </c>
      <c r="D1054" s="25" t="s">
        <v>23</v>
      </c>
      <c r="E1054" s="25" t="s">
        <v>1916</v>
      </c>
      <c r="F1054" s="2">
        <v>40636</v>
      </c>
      <c r="G1054" s="23" t="str">
        <f>TEXT(Table2[[#This Row],[Order-Date]],"mmm")</f>
        <v>Apr</v>
      </c>
      <c r="H1054">
        <v>2011</v>
      </c>
      <c r="I1054">
        <v>272425591</v>
      </c>
      <c r="J1054" s="2">
        <v>40623</v>
      </c>
      <c r="K1054" s="23">
        <f>WEEKDAY(#REF!,1)</f>
        <v>2</v>
      </c>
      <c r="L1054" s="25" t="str">
        <f>IF(#REF!&gt;=#REF!,#REF!-#REF!,"")</f>
        <v/>
      </c>
      <c r="M1054" s="4">
        <v>5641</v>
      </c>
      <c r="N1054" s="5">
        <v>9.33</v>
      </c>
      <c r="O1054" s="5">
        <v>6.92</v>
      </c>
      <c r="P1054" s="5">
        <v>2.41</v>
      </c>
      <c r="Q1054" s="5">
        <f>#REF!*#REF!</f>
        <v>39035.72</v>
      </c>
      <c r="R1054" s="5">
        <v>13594.81</v>
      </c>
      <c r="S1054" s="5">
        <f>#REF!-#REF!</f>
        <v>-25440.91</v>
      </c>
      <c r="T1054" s="36">
        <f t="shared" si="16"/>
        <v>-0.65173410404624299</v>
      </c>
    </row>
    <row r="1055" spans="1:20" x14ac:dyDescent="0.2">
      <c r="A1055" s="25" t="s">
        <v>20</v>
      </c>
      <c r="B1055" s="25" t="s">
        <v>179</v>
      </c>
      <c r="C1055" s="25" t="s">
        <v>34</v>
      </c>
      <c r="D1055" s="25" t="s">
        <v>27</v>
      </c>
      <c r="E1055" s="25" t="s">
        <v>1916</v>
      </c>
      <c r="F1055" s="2">
        <v>41614</v>
      </c>
      <c r="G1055" s="23" t="str">
        <f>TEXT(Table2[[#This Row],[Order-Date]],"mmm")</f>
        <v>Dec</v>
      </c>
      <c r="H1055">
        <v>2013</v>
      </c>
      <c r="I1055">
        <v>666127955</v>
      </c>
      <c r="J1055" s="2">
        <v>41493</v>
      </c>
      <c r="K1055" s="23">
        <f>WEEKDAY(#REF!,1)</f>
        <v>4</v>
      </c>
      <c r="L1055" s="25" t="str">
        <f>IF(#REF!&gt;=#REF!,#REF!-#REF!,"")</f>
        <v/>
      </c>
      <c r="M1055" s="4">
        <v>920</v>
      </c>
      <c r="N1055" s="5">
        <v>205.7</v>
      </c>
      <c r="O1055" s="5">
        <v>117.11</v>
      </c>
      <c r="P1055" s="5">
        <v>88.59</v>
      </c>
      <c r="Q1055" s="5">
        <f>#REF!*#REF!</f>
        <v>107741.2</v>
      </c>
      <c r="R1055" s="5">
        <v>81502.8</v>
      </c>
      <c r="S1055" s="5">
        <f>#REF!-#REF!</f>
        <v>-26238.400000000001</v>
      </c>
      <c r="T1055" s="36">
        <f t="shared" si="16"/>
        <v>-0.24353172231235601</v>
      </c>
    </row>
    <row r="1056" spans="1:20" x14ac:dyDescent="0.2">
      <c r="A1056" s="25" t="s">
        <v>29</v>
      </c>
      <c r="B1056" s="25" t="s">
        <v>193</v>
      </c>
      <c r="C1056" s="25" t="s">
        <v>22</v>
      </c>
      <c r="D1056" s="25" t="s">
        <v>27</v>
      </c>
      <c r="E1056" s="25" t="s">
        <v>1917</v>
      </c>
      <c r="F1056" s="2">
        <v>41605</v>
      </c>
      <c r="G1056" s="23" t="str">
        <f>TEXT(Table2[[#This Row],[Order-Date]],"mmm")</f>
        <v>Nov</v>
      </c>
      <c r="H1056">
        <v>2013</v>
      </c>
      <c r="I1056">
        <v>596166074</v>
      </c>
      <c r="J1056" s="2">
        <v>41652</v>
      </c>
      <c r="K1056" s="23">
        <f>WEEKDAY(#REF!,1)</f>
        <v>2</v>
      </c>
      <c r="L1056" s="25">
        <f>IF(#REF!&gt;=#REF!,#REF!-#REF!,"")</f>
        <v>47</v>
      </c>
      <c r="M1056" s="4">
        <v>7644</v>
      </c>
      <c r="N1056" s="5">
        <v>255.28</v>
      </c>
      <c r="O1056" s="5">
        <v>159.41999999999999</v>
      </c>
      <c r="P1056" s="5">
        <v>95.86</v>
      </c>
      <c r="Q1056" s="5">
        <f>#REF!*#REF!</f>
        <v>1218606.48</v>
      </c>
      <c r="R1056" s="5">
        <v>732753.84</v>
      </c>
      <c r="S1056" s="5">
        <f>#REF!-#REF!</f>
        <v>-485852.64</v>
      </c>
      <c r="T1056" s="36">
        <f t="shared" si="16"/>
        <v>-0.39869527035503699</v>
      </c>
    </row>
    <row r="1057" spans="1:20" x14ac:dyDescent="0.2">
      <c r="A1057" s="25" t="s">
        <v>32</v>
      </c>
      <c r="B1057" s="25" t="s">
        <v>170</v>
      </c>
      <c r="C1057" s="25" t="s">
        <v>39</v>
      </c>
      <c r="D1057" s="25" t="s">
        <v>27</v>
      </c>
      <c r="E1057" s="25" t="s">
        <v>1918</v>
      </c>
      <c r="F1057" s="2">
        <v>41083</v>
      </c>
      <c r="G1057" s="23" t="str">
        <f>TEXT(Table2[[#This Row],[Order-Date]],"mmm")</f>
        <v>Jun</v>
      </c>
      <c r="H1057">
        <v>2012</v>
      </c>
      <c r="I1057">
        <v>537588775</v>
      </c>
      <c r="J1057" s="2">
        <v>41109</v>
      </c>
      <c r="K1057" s="23">
        <f>WEEKDAY(#REF!,1)</f>
        <v>5</v>
      </c>
      <c r="L1057" s="25">
        <f>IF(#REF!&gt;=#REF!,#REF!-#REF!,"")</f>
        <v>26</v>
      </c>
      <c r="M1057" s="4">
        <v>3320</v>
      </c>
      <c r="N1057" s="5">
        <v>81.73</v>
      </c>
      <c r="O1057" s="5">
        <v>56.67</v>
      </c>
      <c r="P1057" s="5">
        <v>25.06</v>
      </c>
      <c r="Q1057" s="5">
        <f>#REF!*#REF!</f>
        <v>188144.4</v>
      </c>
      <c r="R1057" s="5">
        <v>83199.199999999997</v>
      </c>
      <c r="S1057" s="5">
        <f>#REF!-#REF!</f>
        <v>-104945.2</v>
      </c>
      <c r="T1057" s="36">
        <f t="shared" si="16"/>
        <v>-0.55779071819304704</v>
      </c>
    </row>
    <row r="1058" spans="1:20" x14ac:dyDescent="0.2">
      <c r="A1058" s="25" t="s">
        <v>46</v>
      </c>
      <c r="B1058" s="25" t="s">
        <v>199</v>
      </c>
      <c r="C1058" s="25" t="s">
        <v>34</v>
      </c>
      <c r="D1058" s="25" t="s">
        <v>27</v>
      </c>
      <c r="E1058" s="25" t="s">
        <v>1916</v>
      </c>
      <c r="F1058" s="2">
        <v>40237</v>
      </c>
      <c r="G1058" s="23" t="str">
        <f>TEXT(Table2[[#This Row],[Order-Date]],"mmm")</f>
        <v>Feb</v>
      </c>
      <c r="H1058">
        <v>2010</v>
      </c>
      <c r="I1058">
        <v>585757386</v>
      </c>
      <c r="J1058" s="2">
        <v>40260</v>
      </c>
      <c r="K1058" s="23">
        <f>WEEKDAY(#REF!,1)</f>
        <v>3</v>
      </c>
      <c r="L1058" s="25">
        <f>IF(#REF!&gt;=#REF!,#REF!-#REF!,"")</f>
        <v>23</v>
      </c>
      <c r="M1058" s="4">
        <v>7482</v>
      </c>
      <c r="N1058" s="5">
        <v>205.7</v>
      </c>
      <c r="O1058" s="5">
        <v>117.11</v>
      </c>
      <c r="P1058" s="5">
        <v>88.59</v>
      </c>
      <c r="Q1058" s="5">
        <f>#REF!*#REF!</f>
        <v>876217.02</v>
      </c>
      <c r="R1058" s="5">
        <v>662830.38</v>
      </c>
      <c r="S1058" s="5">
        <f>#REF!-#REF!</f>
        <v>-213386.64</v>
      </c>
      <c r="T1058" s="36">
        <f t="shared" si="16"/>
        <v>-0.24353172231235601</v>
      </c>
    </row>
    <row r="1059" spans="1:20" x14ac:dyDescent="0.2">
      <c r="A1059" s="25" t="s">
        <v>29</v>
      </c>
      <c r="B1059" s="25" t="s">
        <v>100</v>
      </c>
      <c r="C1059" s="25" t="s">
        <v>31</v>
      </c>
      <c r="D1059" s="25" t="s">
        <v>27</v>
      </c>
      <c r="E1059" s="25" t="s">
        <v>1918</v>
      </c>
      <c r="F1059" s="2">
        <v>41200</v>
      </c>
      <c r="G1059" s="23" t="str">
        <f>TEXT(Table2[[#This Row],[Order-Date]],"mmm")</f>
        <v>Oct</v>
      </c>
      <c r="H1059">
        <v>2012</v>
      </c>
      <c r="I1059">
        <v>906345736</v>
      </c>
      <c r="J1059" s="2">
        <v>41234</v>
      </c>
      <c r="K1059" s="23">
        <f>WEEKDAY(#REF!,1)</f>
        <v>4</v>
      </c>
      <c r="L1059" s="25">
        <f>IF(#REF!&gt;=#REF!,#REF!-#REF!,"")</f>
        <v>34</v>
      </c>
      <c r="M1059" s="4">
        <v>6699</v>
      </c>
      <c r="N1059" s="5">
        <v>47.45</v>
      </c>
      <c r="O1059" s="5">
        <v>31.79</v>
      </c>
      <c r="P1059" s="5">
        <v>15.66</v>
      </c>
      <c r="Q1059" s="5">
        <f>#REF!*#REF!</f>
        <v>212961.21</v>
      </c>
      <c r="R1059" s="5">
        <v>104906.34</v>
      </c>
      <c r="S1059" s="5">
        <f>#REF!-#REF!</f>
        <v>-108054.87</v>
      </c>
      <c r="T1059" s="36">
        <f t="shared" si="16"/>
        <v>-0.50739226171752105</v>
      </c>
    </row>
    <row r="1060" spans="1:20" x14ac:dyDescent="0.2">
      <c r="A1060" s="25" t="s">
        <v>29</v>
      </c>
      <c r="B1060" s="25" t="s">
        <v>193</v>
      </c>
      <c r="C1060" s="25" t="s">
        <v>51</v>
      </c>
      <c r="D1060" s="25" t="s">
        <v>27</v>
      </c>
      <c r="E1060" s="25" t="s">
        <v>1915</v>
      </c>
      <c r="F1060" s="2">
        <v>40965</v>
      </c>
      <c r="G1060" s="23" t="str">
        <f>TEXT(Table2[[#This Row],[Order-Date]],"mmm")</f>
        <v>Feb</v>
      </c>
      <c r="H1060">
        <v>2012</v>
      </c>
      <c r="I1060">
        <v>385340154</v>
      </c>
      <c r="J1060" s="2">
        <v>40986</v>
      </c>
      <c r="K1060" s="23">
        <f>WEEKDAY(#REF!,1)</f>
        <v>1</v>
      </c>
      <c r="L1060" s="25">
        <f>IF(#REF!&gt;=#REF!,#REF!-#REF!,"")</f>
        <v>21</v>
      </c>
      <c r="M1060" s="4">
        <v>9569</v>
      </c>
      <c r="N1060" s="5">
        <v>437.2</v>
      </c>
      <c r="O1060" s="5">
        <v>263.33</v>
      </c>
      <c r="P1060" s="5">
        <v>173.87</v>
      </c>
      <c r="Q1060" s="5">
        <f>#REF!*#REF!</f>
        <v>2519804.77</v>
      </c>
      <c r="R1060" s="5">
        <v>1663762.03</v>
      </c>
      <c r="S1060" s="5">
        <f>#REF!-#REF!</f>
        <v>-856042.74</v>
      </c>
      <c r="T1060" s="36">
        <f t="shared" si="16"/>
        <v>-0.33972581931416901</v>
      </c>
    </row>
    <row r="1061" spans="1:20" x14ac:dyDescent="0.2">
      <c r="A1061" s="25" t="s">
        <v>29</v>
      </c>
      <c r="B1061" s="25" t="s">
        <v>181</v>
      </c>
      <c r="C1061" s="25" t="s">
        <v>51</v>
      </c>
      <c r="D1061" s="25" t="s">
        <v>27</v>
      </c>
      <c r="E1061" s="25" t="s">
        <v>1917</v>
      </c>
      <c r="F1061" s="2">
        <v>40974</v>
      </c>
      <c r="G1061" s="23" t="str">
        <f>TEXT(Table2[[#This Row],[Order-Date]],"mmm")</f>
        <v>Mar</v>
      </c>
      <c r="H1061">
        <v>2012</v>
      </c>
      <c r="I1061">
        <v>679039466</v>
      </c>
      <c r="J1061" s="2">
        <v>41036</v>
      </c>
      <c r="K1061" s="23">
        <f>WEEKDAY(#REF!,1)</f>
        <v>2</v>
      </c>
      <c r="L1061" s="25">
        <f>IF(#REF!&gt;=#REF!,#REF!-#REF!,"")</f>
        <v>62</v>
      </c>
      <c r="M1061" s="4">
        <v>1723</v>
      </c>
      <c r="N1061" s="5">
        <v>437.2</v>
      </c>
      <c r="O1061" s="5">
        <v>263.33</v>
      </c>
      <c r="P1061" s="5">
        <v>173.87</v>
      </c>
      <c r="Q1061" s="5">
        <f>#REF!*#REF!</f>
        <v>453717.59</v>
      </c>
      <c r="R1061" s="5">
        <v>299578.01</v>
      </c>
      <c r="S1061" s="5">
        <f>#REF!-#REF!</f>
        <v>-154139.57999999999</v>
      </c>
      <c r="T1061" s="36">
        <f t="shared" si="16"/>
        <v>-0.33972581931416901</v>
      </c>
    </row>
    <row r="1062" spans="1:20" x14ac:dyDescent="0.2">
      <c r="A1062" s="25" t="s">
        <v>46</v>
      </c>
      <c r="B1062" s="25" t="s">
        <v>129</v>
      </c>
      <c r="C1062" s="25" t="s">
        <v>85</v>
      </c>
      <c r="D1062" s="25" t="s">
        <v>27</v>
      </c>
      <c r="E1062" s="25" t="s">
        <v>1916</v>
      </c>
      <c r="F1062" s="2">
        <v>40646</v>
      </c>
      <c r="G1062" s="23" t="str">
        <f>TEXT(Table2[[#This Row],[Order-Date]],"mmm")</f>
        <v>Apr</v>
      </c>
      <c r="H1062">
        <v>2011</v>
      </c>
      <c r="I1062">
        <v>364055001</v>
      </c>
      <c r="J1062" s="2">
        <v>40676</v>
      </c>
      <c r="K1062" s="23">
        <f>WEEKDAY(#REF!,1)</f>
        <v>6</v>
      </c>
      <c r="L1062" s="25">
        <f>IF(#REF!&gt;=#REF!,#REF!-#REF!,"")</f>
        <v>30</v>
      </c>
      <c r="M1062" s="4">
        <v>820</v>
      </c>
      <c r="N1062" s="5">
        <v>668.27</v>
      </c>
      <c r="O1062" s="5">
        <v>502.54</v>
      </c>
      <c r="P1062" s="5">
        <v>165.73</v>
      </c>
      <c r="Q1062" s="5">
        <f>#REF!*#REF!</f>
        <v>412082.8</v>
      </c>
      <c r="R1062" s="5">
        <v>135898.6</v>
      </c>
      <c r="S1062" s="5">
        <f>#REF!-#REF!</f>
        <v>-276184.2</v>
      </c>
      <c r="T1062" s="36">
        <f t="shared" si="16"/>
        <v>-0.67021530624427905</v>
      </c>
    </row>
    <row r="1063" spans="1:20" x14ac:dyDescent="0.2">
      <c r="A1063" s="25" t="s">
        <v>32</v>
      </c>
      <c r="B1063" s="25" t="s">
        <v>189</v>
      </c>
      <c r="C1063" s="25" t="s">
        <v>22</v>
      </c>
      <c r="D1063" s="25" t="s">
        <v>23</v>
      </c>
      <c r="E1063" s="25" t="s">
        <v>1917</v>
      </c>
      <c r="F1063" s="2">
        <v>40698</v>
      </c>
      <c r="G1063" s="23" t="str">
        <f>TEXT(Table2[[#This Row],[Order-Date]],"mmm")</f>
        <v>Jun</v>
      </c>
      <c r="H1063">
        <v>2011</v>
      </c>
      <c r="I1063">
        <v>787310588</v>
      </c>
      <c r="J1063" s="2">
        <v>40654</v>
      </c>
      <c r="K1063" s="23">
        <f>WEEKDAY(#REF!,1)</f>
        <v>5</v>
      </c>
      <c r="L1063" s="25" t="str">
        <f>IF(#REF!&gt;=#REF!,#REF!-#REF!,"")</f>
        <v/>
      </c>
      <c r="M1063" s="4">
        <v>1554</v>
      </c>
      <c r="N1063" s="5">
        <v>255.28</v>
      </c>
      <c r="O1063" s="5">
        <v>159.41999999999999</v>
      </c>
      <c r="P1063" s="5">
        <v>95.86</v>
      </c>
      <c r="Q1063" s="5">
        <f>#REF!*#REF!</f>
        <v>247738.68</v>
      </c>
      <c r="R1063" s="5">
        <v>148966.44</v>
      </c>
      <c r="S1063" s="5">
        <f>#REF!-#REF!</f>
        <v>-98772.24</v>
      </c>
      <c r="T1063" s="36">
        <f t="shared" si="16"/>
        <v>-0.39869527035503699</v>
      </c>
    </row>
    <row r="1064" spans="1:20" x14ac:dyDescent="0.2">
      <c r="A1064" s="25" t="s">
        <v>46</v>
      </c>
      <c r="B1064" s="25" t="s">
        <v>143</v>
      </c>
      <c r="C1064" s="25" t="s">
        <v>42</v>
      </c>
      <c r="D1064" s="25" t="s">
        <v>23</v>
      </c>
      <c r="E1064" s="25" t="s">
        <v>1917</v>
      </c>
      <c r="F1064" s="2">
        <v>42358</v>
      </c>
      <c r="G1064" s="23" t="str">
        <f>TEXT(Table2[[#This Row],[Order-Date]],"mmm")</f>
        <v>Dec</v>
      </c>
      <c r="H1064">
        <v>2015</v>
      </c>
      <c r="I1064">
        <v>216042554</v>
      </c>
      <c r="J1064" s="2">
        <v>42358</v>
      </c>
      <c r="K1064" s="23">
        <f>WEEKDAY(#REF!,1)</f>
        <v>1</v>
      </c>
      <c r="L1064" s="25">
        <f>IF(#REF!&gt;=#REF!,#REF!-#REF!,"")</f>
        <v>0</v>
      </c>
      <c r="M1064" s="4">
        <v>647</v>
      </c>
      <c r="N1064" s="5">
        <v>109.28</v>
      </c>
      <c r="O1064" s="5">
        <v>35.840000000000003</v>
      </c>
      <c r="P1064" s="5">
        <v>73.44</v>
      </c>
      <c r="Q1064" s="5">
        <f>#REF!*#REF!</f>
        <v>23188.48</v>
      </c>
      <c r="R1064" s="5">
        <v>47515.68</v>
      </c>
      <c r="S1064" s="5">
        <f>#REF!-#REF!</f>
        <v>24327.200000000001</v>
      </c>
      <c r="T1064" s="36">
        <f t="shared" si="16"/>
        <v>1.0491071428571399</v>
      </c>
    </row>
    <row r="1065" spans="1:20" x14ac:dyDescent="0.2">
      <c r="A1065" s="25" t="s">
        <v>29</v>
      </c>
      <c r="B1065" s="25" t="s">
        <v>89</v>
      </c>
      <c r="C1065" s="25" t="s">
        <v>22</v>
      </c>
      <c r="D1065" s="25" t="s">
        <v>27</v>
      </c>
      <c r="E1065" s="25" t="s">
        <v>1916</v>
      </c>
      <c r="F1065" s="2">
        <v>40589</v>
      </c>
      <c r="G1065" s="23" t="str">
        <f>TEXT(Table2[[#This Row],[Order-Date]],"mmm")</f>
        <v>Feb</v>
      </c>
      <c r="H1065">
        <v>2011</v>
      </c>
      <c r="I1065">
        <v>587799727</v>
      </c>
      <c r="J1065" s="2">
        <v>40629</v>
      </c>
      <c r="K1065" s="23">
        <f>WEEKDAY(#REF!,1)</f>
        <v>1</v>
      </c>
      <c r="L1065" s="25">
        <f>IF(#REF!&gt;=#REF!,#REF!-#REF!,"")</f>
        <v>40</v>
      </c>
      <c r="M1065" s="4">
        <v>1856</v>
      </c>
      <c r="N1065" s="5">
        <v>255.28</v>
      </c>
      <c r="O1065" s="5">
        <v>159.41999999999999</v>
      </c>
      <c r="P1065" s="5">
        <v>95.86</v>
      </c>
      <c r="Q1065" s="5">
        <f>#REF!*#REF!</f>
        <v>295883.52000000002</v>
      </c>
      <c r="R1065" s="5">
        <v>177916.16</v>
      </c>
      <c r="S1065" s="5">
        <f>#REF!-#REF!</f>
        <v>-117967.36</v>
      </c>
      <c r="T1065" s="36">
        <f t="shared" si="16"/>
        <v>-0.39869527035503699</v>
      </c>
    </row>
    <row r="1066" spans="1:20" x14ac:dyDescent="0.2">
      <c r="A1066" s="25" t="s">
        <v>37</v>
      </c>
      <c r="B1066" s="25" t="s">
        <v>73</v>
      </c>
      <c r="C1066" s="25" t="s">
        <v>65</v>
      </c>
      <c r="D1066" s="25" t="s">
        <v>23</v>
      </c>
      <c r="E1066" s="25" t="s">
        <v>1916</v>
      </c>
      <c r="F1066" s="2">
        <v>41574</v>
      </c>
      <c r="G1066" s="23" t="str">
        <f>TEXT(Table2[[#This Row],[Order-Date]],"mmm")</f>
        <v>Oct</v>
      </c>
      <c r="H1066">
        <v>2013</v>
      </c>
      <c r="I1066">
        <v>760443437</v>
      </c>
      <c r="J1066" s="2">
        <v>41621</v>
      </c>
      <c r="K1066" s="23">
        <f>WEEKDAY(#REF!,1)</f>
        <v>6</v>
      </c>
      <c r="L1066" s="25">
        <f>IF(#REF!&gt;=#REF!,#REF!-#REF!,"")</f>
        <v>47</v>
      </c>
      <c r="M1066" s="4">
        <v>966</v>
      </c>
      <c r="N1066" s="5">
        <v>9.33</v>
      </c>
      <c r="O1066" s="5">
        <v>6.92</v>
      </c>
      <c r="P1066" s="5">
        <v>2.41</v>
      </c>
      <c r="Q1066" s="5">
        <f>#REF!*#REF!</f>
        <v>6684.72</v>
      </c>
      <c r="R1066" s="5">
        <v>2328.06</v>
      </c>
      <c r="S1066" s="5">
        <f>#REF!-#REF!</f>
        <v>-4356.66</v>
      </c>
      <c r="T1066" s="36">
        <f t="shared" si="16"/>
        <v>-0.65173410404624299</v>
      </c>
    </row>
    <row r="1067" spans="1:20" x14ac:dyDescent="0.2">
      <c r="A1067" s="25" t="s">
        <v>32</v>
      </c>
      <c r="B1067" s="25" t="s">
        <v>215</v>
      </c>
      <c r="C1067" s="25" t="s">
        <v>49</v>
      </c>
      <c r="D1067" s="25" t="s">
        <v>27</v>
      </c>
      <c r="E1067" s="25" t="s">
        <v>1915</v>
      </c>
      <c r="F1067" s="2">
        <v>42262</v>
      </c>
      <c r="G1067" s="23" t="str">
        <f>TEXT(Table2[[#This Row],[Order-Date]],"mmm")</f>
        <v>Sep</v>
      </c>
      <c r="H1067">
        <v>2015</v>
      </c>
      <c r="I1067">
        <v>562147510</v>
      </c>
      <c r="J1067" s="2">
        <v>42318</v>
      </c>
      <c r="K1067" s="23">
        <f>WEEKDAY(#REF!,1)</f>
        <v>3</v>
      </c>
      <c r="L1067" s="25">
        <f>IF(#REF!&gt;=#REF!,#REF!-#REF!,"")</f>
        <v>56</v>
      </c>
      <c r="M1067" s="4">
        <v>795</v>
      </c>
      <c r="N1067" s="5">
        <v>651.21</v>
      </c>
      <c r="O1067" s="5">
        <v>524.96</v>
      </c>
      <c r="P1067" s="5">
        <v>126.25</v>
      </c>
      <c r="Q1067" s="5">
        <f>#REF!*#REF!</f>
        <v>417343.2</v>
      </c>
      <c r="R1067" s="5">
        <v>100368.75</v>
      </c>
      <c r="S1067" s="5">
        <f>#REF!-#REF!</f>
        <v>-316974.45</v>
      </c>
      <c r="T1067" s="36">
        <f t="shared" si="16"/>
        <v>-0.75950548613227697</v>
      </c>
    </row>
    <row r="1068" spans="1:20" x14ac:dyDescent="0.2">
      <c r="A1068" s="25" t="s">
        <v>29</v>
      </c>
      <c r="B1068" s="25" t="s">
        <v>224</v>
      </c>
      <c r="C1068" s="25" t="s">
        <v>26</v>
      </c>
      <c r="D1068" s="25" t="s">
        <v>27</v>
      </c>
      <c r="E1068" s="25" t="s">
        <v>1916</v>
      </c>
      <c r="F1068" s="2">
        <v>42757</v>
      </c>
      <c r="G1068" s="23" t="str">
        <f>TEXT(Table2[[#This Row],[Order-Date]],"mmm")</f>
        <v>Jan</v>
      </c>
      <c r="H1068">
        <v>2017</v>
      </c>
      <c r="I1068">
        <v>341398274</v>
      </c>
      <c r="J1068" s="2">
        <v>42919</v>
      </c>
      <c r="K1068" s="23">
        <f>WEEKDAY(#REF!,1)</f>
        <v>2</v>
      </c>
      <c r="L1068" s="25">
        <f>IF(#REF!&gt;=#REF!,#REF!-#REF!,"")</f>
        <v>162</v>
      </c>
      <c r="M1068" s="4">
        <v>6191</v>
      </c>
      <c r="N1068" s="5">
        <v>152.58000000000001</v>
      </c>
      <c r="O1068" s="5">
        <v>97.44</v>
      </c>
      <c r="P1068" s="5">
        <v>55.14</v>
      </c>
      <c r="Q1068" s="5">
        <f>#REF!*#REF!</f>
        <v>603251.04</v>
      </c>
      <c r="R1068" s="5">
        <v>341371.74</v>
      </c>
      <c r="S1068" s="5">
        <f>#REF!-#REF!</f>
        <v>-261879.3</v>
      </c>
      <c r="T1068" s="36">
        <f t="shared" si="16"/>
        <v>-0.43411330049261099</v>
      </c>
    </row>
    <row r="1069" spans="1:20" x14ac:dyDescent="0.2">
      <c r="A1069" s="25" t="s">
        <v>29</v>
      </c>
      <c r="B1069" s="25" t="s">
        <v>185</v>
      </c>
      <c r="C1069" s="25" t="s">
        <v>65</v>
      </c>
      <c r="D1069" s="25" t="s">
        <v>27</v>
      </c>
      <c r="E1069" s="25" t="s">
        <v>1917</v>
      </c>
      <c r="F1069" s="2">
        <v>42169</v>
      </c>
      <c r="G1069" s="23" t="str">
        <f>TEXT(Table2[[#This Row],[Order-Date]],"mmm")</f>
        <v>Jun</v>
      </c>
      <c r="H1069">
        <v>2015</v>
      </c>
      <c r="I1069">
        <v>516994559</v>
      </c>
      <c r="J1069" s="2">
        <v>42175</v>
      </c>
      <c r="K1069" s="23">
        <f>WEEKDAY(#REF!,1)</f>
        <v>7</v>
      </c>
      <c r="L1069" s="25">
        <f>IF(#REF!&gt;=#REF!,#REF!-#REF!,"")</f>
        <v>6</v>
      </c>
      <c r="M1069" s="4">
        <v>9034</v>
      </c>
      <c r="N1069" s="5">
        <v>9.33</v>
      </c>
      <c r="O1069" s="5">
        <v>6.92</v>
      </c>
      <c r="P1069" s="5">
        <v>2.41</v>
      </c>
      <c r="Q1069" s="5">
        <f>#REF!*#REF!</f>
        <v>62515.28</v>
      </c>
      <c r="R1069" s="5">
        <v>21771.94</v>
      </c>
      <c r="S1069" s="5">
        <f>#REF!-#REF!</f>
        <v>-40743.339999999997</v>
      </c>
      <c r="T1069" s="36">
        <f t="shared" si="16"/>
        <v>-0.65173410404624299</v>
      </c>
    </row>
    <row r="1070" spans="1:20" x14ac:dyDescent="0.2">
      <c r="A1070" s="25" t="s">
        <v>40</v>
      </c>
      <c r="B1070" s="25" t="s">
        <v>205</v>
      </c>
      <c r="C1070" s="25" t="s">
        <v>31</v>
      </c>
      <c r="D1070" s="25" t="s">
        <v>27</v>
      </c>
      <c r="E1070" s="25" t="s">
        <v>1918</v>
      </c>
      <c r="F1070" s="2">
        <v>42762</v>
      </c>
      <c r="G1070" s="23" t="str">
        <f>TEXT(Table2[[#This Row],[Order-Date]],"mmm")</f>
        <v>Jan</v>
      </c>
      <c r="H1070">
        <v>2017</v>
      </c>
      <c r="I1070">
        <v>228047692</v>
      </c>
      <c r="J1070" s="2">
        <v>42793</v>
      </c>
      <c r="K1070" s="23">
        <f>WEEKDAY(#REF!,1)</f>
        <v>2</v>
      </c>
      <c r="L1070" s="25">
        <f>IF(#REF!&gt;=#REF!,#REF!-#REF!,"")</f>
        <v>31</v>
      </c>
      <c r="M1070" s="4">
        <v>3235</v>
      </c>
      <c r="N1070" s="5">
        <v>47.45</v>
      </c>
      <c r="O1070" s="5">
        <v>31.79</v>
      </c>
      <c r="P1070" s="5">
        <v>15.66</v>
      </c>
      <c r="Q1070" s="5">
        <f>#REF!*#REF!</f>
        <v>102840.65</v>
      </c>
      <c r="R1070" s="5">
        <v>50660.1</v>
      </c>
      <c r="S1070" s="5">
        <f>#REF!-#REF!</f>
        <v>-52180.55</v>
      </c>
      <c r="T1070" s="36">
        <f t="shared" si="16"/>
        <v>-0.50739226171752105</v>
      </c>
    </row>
    <row r="1071" spans="1:20" x14ac:dyDescent="0.2">
      <c r="A1071" s="25" t="s">
        <v>29</v>
      </c>
      <c r="B1071" s="25" t="s">
        <v>125</v>
      </c>
      <c r="C1071" s="25" t="s">
        <v>49</v>
      </c>
      <c r="D1071" s="25" t="s">
        <v>23</v>
      </c>
      <c r="E1071" s="25" t="s">
        <v>1917</v>
      </c>
      <c r="F1071" s="2">
        <v>40425</v>
      </c>
      <c r="G1071" s="23" t="str">
        <f>TEXT(Table2[[#This Row],[Order-Date]],"mmm")</f>
        <v>Sep</v>
      </c>
      <c r="H1071">
        <v>2010</v>
      </c>
      <c r="I1071">
        <v>483981502</v>
      </c>
      <c r="J1071" s="2">
        <v>40273</v>
      </c>
      <c r="K1071" s="23">
        <f>WEEKDAY(#REF!,1)</f>
        <v>2</v>
      </c>
      <c r="L1071" s="25" t="str">
        <f>IF(#REF!&gt;=#REF!,#REF!-#REF!,"")</f>
        <v/>
      </c>
      <c r="M1071" s="4">
        <v>9736</v>
      </c>
      <c r="N1071" s="5">
        <v>651.21</v>
      </c>
      <c r="O1071" s="5">
        <v>524.96</v>
      </c>
      <c r="P1071" s="5">
        <v>126.25</v>
      </c>
      <c r="Q1071" s="5">
        <f>#REF!*#REF!</f>
        <v>5111010.5599999996</v>
      </c>
      <c r="R1071" s="5">
        <v>1229170</v>
      </c>
      <c r="S1071" s="5">
        <f>#REF!-#REF!</f>
        <v>-3881840.56</v>
      </c>
      <c r="T1071" s="36">
        <f t="shared" si="16"/>
        <v>-0.75950548613227697</v>
      </c>
    </row>
    <row r="1072" spans="1:20" x14ac:dyDescent="0.2">
      <c r="A1072" s="25" t="s">
        <v>37</v>
      </c>
      <c r="B1072" s="25" t="s">
        <v>105</v>
      </c>
      <c r="C1072" s="25" t="s">
        <v>42</v>
      </c>
      <c r="D1072" s="25" t="s">
        <v>27</v>
      </c>
      <c r="E1072" s="25" t="s">
        <v>1915</v>
      </c>
      <c r="F1072" s="2">
        <v>41904</v>
      </c>
      <c r="G1072" s="23" t="str">
        <f>TEXT(Table2[[#This Row],[Order-Date]],"mmm")</f>
        <v>Sep</v>
      </c>
      <c r="H1072">
        <v>2014</v>
      </c>
      <c r="I1072">
        <v>114532315</v>
      </c>
      <c r="J1072" s="2">
        <v>41912</v>
      </c>
      <c r="K1072" s="23">
        <f>WEEKDAY(#REF!,1)</f>
        <v>3</v>
      </c>
      <c r="L1072" s="25">
        <f>IF(#REF!&gt;=#REF!,#REF!-#REF!,"")</f>
        <v>8</v>
      </c>
      <c r="M1072" s="4">
        <v>1512</v>
      </c>
      <c r="N1072" s="5">
        <v>109.28</v>
      </c>
      <c r="O1072" s="5">
        <v>35.840000000000003</v>
      </c>
      <c r="P1072" s="5">
        <v>73.44</v>
      </c>
      <c r="Q1072" s="5">
        <f>#REF!*#REF!</f>
        <v>54190.080000000002</v>
      </c>
      <c r="R1072" s="5">
        <v>111041.28</v>
      </c>
      <c r="S1072" s="5">
        <f>#REF!-#REF!</f>
        <v>56851.199999999997</v>
      </c>
      <c r="T1072" s="36">
        <f t="shared" si="16"/>
        <v>1.0491071428571399</v>
      </c>
    </row>
    <row r="1073" spans="1:20" x14ac:dyDescent="0.2">
      <c r="A1073" s="25" t="s">
        <v>20</v>
      </c>
      <c r="B1073" s="25" t="s">
        <v>117</v>
      </c>
      <c r="C1073" s="25" t="s">
        <v>65</v>
      </c>
      <c r="D1073" s="25" t="s">
        <v>27</v>
      </c>
      <c r="E1073" s="25" t="s">
        <v>1917</v>
      </c>
      <c r="F1073" s="2">
        <v>43041</v>
      </c>
      <c r="G1073" s="23" t="str">
        <f>TEXT(Table2[[#This Row],[Order-Date]],"mmm")</f>
        <v>Nov</v>
      </c>
      <c r="H1073">
        <v>2017</v>
      </c>
      <c r="I1073">
        <v>719748961</v>
      </c>
      <c r="J1073" s="2">
        <v>42817</v>
      </c>
      <c r="K1073" s="23">
        <f>WEEKDAY(#REF!,1)</f>
        <v>5</v>
      </c>
      <c r="L1073" s="25" t="str">
        <f>IF(#REF!&gt;=#REF!,#REF!-#REF!,"")</f>
        <v/>
      </c>
      <c r="M1073" s="4">
        <v>8567</v>
      </c>
      <c r="N1073" s="5">
        <v>9.33</v>
      </c>
      <c r="O1073" s="5">
        <v>6.92</v>
      </c>
      <c r="P1073" s="5">
        <v>2.41</v>
      </c>
      <c r="Q1073" s="5">
        <f>#REF!*#REF!</f>
        <v>59283.64</v>
      </c>
      <c r="R1073" s="5">
        <v>20646.47</v>
      </c>
      <c r="S1073" s="5">
        <f>#REF!-#REF!</f>
        <v>-38637.17</v>
      </c>
      <c r="T1073" s="36">
        <f t="shared" si="16"/>
        <v>-0.65173410404624299</v>
      </c>
    </row>
    <row r="1074" spans="1:20" x14ac:dyDescent="0.2">
      <c r="A1074" s="25" t="s">
        <v>37</v>
      </c>
      <c r="B1074" s="25" t="s">
        <v>50</v>
      </c>
      <c r="C1074" s="25" t="s">
        <v>34</v>
      </c>
      <c r="D1074" s="25" t="s">
        <v>23</v>
      </c>
      <c r="E1074" s="25" t="s">
        <v>1917</v>
      </c>
      <c r="F1074" s="2">
        <v>40978</v>
      </c>
      <c r="G1074" s="23" t="str">
        <f>TEXT(Table2[[#This Row],[Order-Date]],"mmm")</f>
        <v>Mar</v>
      </c>
      <c r="H1074">
        <v>2012</v>
      </c>
      <c r="I1074">
        <v>819992768</v>
      </c>
      <c r="J1074" s="2">
        <v>41226</v>
      </c>
      <c r="K1074" s="23">
        <f>WEEKDAY(#REF!,1)</f>
        <v>3</v>
      </c>
      <c r="L1074" s="25">
        <f>IF(#REF!&gt;=#REF!,#REF!-#REF!,"")</f>
        <v>248</v>
      </c>
      <c r="M1074" s="4">
        <v>2937</v>
      </c>
      <c r="N1074" s="5">
        <v>205.7</v>
      </c>
      <c r="O1074" s="5">
        <v>117.11</v>
      </c>
      <c r="P1074" s="5">
        <v>88.59</v>
      </c>
      <c r="Q1074" s="5">
        <f>#REF!*#REF!</f>
        <v>343952.07</v>
      </c>
      <c r="R1074" s="5">
        <v>260188.83</v>
      </c>
      <c r="S1074" s="5">
        <f>#REF!-#REF!</f>
        <v>-83763.240000000005</v>
      </c>
      <c r="T1074" s="36">
        <f t="shared" si="16"/>
        <v>-0.24353172231235601</v>
      </c>
    </row>
    <row r="1075" spans="1:20" x14ac:dyDescent="0.2">
      <c r="A1075" s="25" t="s">
        <v>32</v>
      </c>
      <c r="B1075" s="25" t="s">
        <v>127</v>
      </c>
      <c r="C1075" s="25" t="s">
        <v>51</v>
      </c>
      <c r="D1075" s="25" t="s">
        <v>27</v>
      </c>
      <c r="E1075" s="25" t="s">
        <v>1918</v>
      </c>
      <c r="F1075" s="2">
        <v>42722</v>
      </c>
      <c r="G1075" s="23" t="str">
        <f>TEXT(Table2[[#This Row],[Order-Date]],"mmm")</f>
        <v>Dec</v>
      </c>
      <c r="H1075">
        <v>2016</v>
      </c>
      <c r="I1075">
        <v>805937564</v>
      </c>
      <c r="J1075" s="2">
        <v>42917</v>
      </c>
      <c r="K1075" s="23">
        <f>WEEKDAY(#REF!,1)</f>
        <v>7</v>
      </c>
      <c r="L1075" s="25">
        <f>IF(#REF!&gt;=#REF!,#REF!-#REF!,"")</f>
        <v>195</v>
      </c>
      <c r="M1075" s="4">
        <v>3690</v>
      </c>
      <c r="N1075" s="5">
        <v>437.2</v>
      </c>
      <c r="O1075" s="5">
        <v>263.33</v>
      </c>
      <c r="P1075" s="5">
        <v>173.87</v>
      </c>
      <c r="Q1075" s="5">
        <f>#REF!*#REF!</f>
        <v>971687.7</v>
      </c>
      <c r="R1075" s="5">
        <v>641580.30000000005</v>
      </c>
      <c r="S1075" s="5">
        <f>#REF!-#REF!</f>
        <v>-330107.40000000002</v>
      </c>
      <c r="T1075" s="36">
        <f t="shared" si="16"/>
        <v>-0.33972581931416901</v>
      </c>
    </row>
    <row r="1076" spans="1:20" x14ac:dyDescent="0.2">
      <c r="A1076" s="25" t="s">
        <v>46</v>
      </c>
      <c r="B1076" s="25" t="s">
        <v>159</v>
      </c>
      <c r="C1076" s="25" t="s">
        <v>39</v>
      </c>
      <c r="D1076" s="25" t="s">
        <v>23</v>
      </c>
      <c r="E1076" s="25" t="s">
        <v>1918</v>
      </c>
      <c r="F1076" s="2">
        <v>42304</v>
      </c>
      <c r="G1076" s="23" t="str">
        <f>TEXT(Table2[[#This Row],[Order-Date]],"mmm")</f>
        <v>Oct</v>
      </c>
      <c r="H1076">
        <v>2015</v>
      </c>
      <c r="I1076">
        <v>688569676</v>
      </c>
      <c r="J1076" s="2">
        <v>42306</v>
      </c>
      <c r="K1076" s="23">
        <f>WEEKDAY(#REF!,1)</f>
        <v>5</v>
      </c>
      <c r="L1076" s="25">
        <f>IF(#REF!&gt;=#REF!,#REF!-#REF!,"")</f>
        <v>2</v>
      </c>
      <c r="M1076" s="4">
        <v>1924</v>
      </c>
      <c r="N1076" s="5">
        <v>81.73</v>
      </c>
      <c r="O1076" s="5">
        <v>56.67</v>
      </c>
      <c r="P1076" s="5">
        <v>25.06</v>
      </c>
      <c r="Q1076" s="5">
        <f>#REF!*#REF!</f>
        <v>109033.08</v>
      </c>
      <c r="R1076" s="5">
        <v>48215.44</v>
      </c>
      <c r="S1076" s="5">
        <f>#REF!-#REF!</f>
        <v>-60817.64</v>
      </c>
      <c r="T1076" s="36">
        <f t="shared" si="16"/>
        <v>-0.55779071819304704</v>
      </c>
    </row>
    <row r="1077" spans="1:20" x14ac:dyDescent="0.2">
      <c r="A1077" s="25" t="s">
        <v>29</v>
      </c>
      <c r="B1077" s="25" t="s">
        <v>204</v>
      </c>
      <c r="C1077" s="25" t="s">
        <v>51</v>
      </c>
      <c r="D1077" s="25" t="s">
        <v>23</v>
      </c>
      <c r="E1077" s="25" t="s">
        <v>1917</v>
      </c>
      <c r="F1077" s="2">
        <v>42154</v>
      </c>
      <c r="G1077" s="23" t="str">
        <f>TEXT(Table2[[#This Row],[Order-Date]],"mmm")</f>
        <v>May</v>
      </c>
      <c r="H1077">
        <v>2015</v>
      </c>
      <c r="I1077">
        <v>549187934</v>
      </c>
      <c r="J1077" s="2">
        <v>42202</v>
      </c>
      <c r="K1077" s="23">
        <f>WEEKDAY(#REF!,1)</f>
        <v>6</v>
      </c>
      <c r="L1077" s="25">
        <f>IF(#REF!&gt;=#REF!,#REF!-#REF!,"")</f>
        <v>48</v>
      </c>
      <c r="M1077" s="4">
        <v>5769</v>
      </c>
      <c r="N1077" s="5">
        <v>437.2</v>
      </c>
      <c r="O1077" s="5">
        <v>263.33</v>
      </c>
      <c r="P1077" s="5">
        <v>173.87</v>
      </c>
      <c r="Q1077" s="5">
        <f>#REF!*#REF!</f>
        <v>1519150.77</v>
      </c>
      <c r="R1077" s="5">
        <v>1003056.03</v>
      </c>
      <c r="S1077" s="5">
        <f>#REF!-#REF!</f>
        <v>-516094.74</v>
      </c>
      <c r="T1077" s="36">
        <f t="shared" si="16"/>
        <v>-0.33972581931416901</v>
      </c>
    </row>
    <row r="1078" spans="1:20" x14ac:dyDescent="0.2">
      <c r="A1078" s="25" t="s">
        <v>29</v>
      </c>
      <c r="B1078" s="25" t="s">
        <v>184</v>
      </c>
      <c r="C1078" s="25" t="s">
        <v>42</v>
      </c>
      <c r="D1078" s="25" t="s">
        <v>23</v>
      </c>
      <c r="E1078" s="25" t="s">
        <v>1915</v>
      </c>
      <c r="F1078" s="2">
        <v>42116</v>
      </c>
      <c r="G1078" s="23" t="str">
        <f>TEXT(Table2[[#This Row],[Order-Date]],"mmm")</f>
        <v>Apr</v>
      </c>
      <c r="H1078">
        <v>2015</v>
      </c>
      <c r="I1078">
        <v>989403665</v>
      </c>
      <c r="J1078" s="2">
        <v>42149</v>
      </c>
      <c r="K1078" s="23">
        <f>WEEKDAY(#REF!,1)</f>
        <v>2</v>
      </c>
      <c r="L1078" s="25">
        <f>IF(#REF!&gt;=#REF!,#REF!-#REF!,"")</f>
        <v>33</v>
      </c>
      <c r="M1078" s="4">
        <v>5386</v>
      </c>
      <c r="N1078" s="5">
        <v>109.28</v>
      </c>
      <c r="O1078" s="5">
        <v>35.840000000000003</v>
      </c>
      <c r="P1078" s="5">
        <v>73.44</v>
      </c>
      <c r="Q1078" s="5">
        <f>#REF!*#REF!</f>
        <v>193034.23999999999</v>
      </c>
      <c r="R1078" s="5">
        <v>395547.84</v>
      </c>
      <c r="S1078" s="5">
        <f>#REF!-#REF!</f>
        <v>202513.6</v>
      </c>
      <c r="T1078" s="36">
        <f t="shared" si="16"/>
        <v>1.0491071428571399</v>
      </c>
    </row>
    <row r="1079" spans="1:20" x14ac:dyDescent="0.2">
      <c r="A1079" s="25" t="s">
        <v>40</v>
      </c>
      <c r="B1079" s="25" t="s">
        <v>41</v>
      </c>
      <c r="C1079" s="25" t="s">
        <v>22</v>
      </c>
      <c r="D1079" s="25" t="s">
        <v>23</v>
      </c>
      <c r="E1079" s="25" t="s">
        <v>1918</v>
      </c>
      <c r="F1079" s="2">
        <v>41218</v>
      </c>
      <c r="G1079" s="23" t="str">
        <f>TEXT(Table2[[#This Row],[Order-Date]],"mmm")</f>
        <v>Nov</v>
      </c>
      <c r="H1079">
        <v>2012</v>
      </c>
      <c r="I1079">
        <v>881140697</v>
      </c>
      <c r="J1079" s="2">
        <v>41058</v>
      </c>
      <c r="K1079" s="23">
        <f>WEEKDAY(#REF!,1)</f>
        <v>3</v>
      </c>
      <c r="L1079" s="25" t="str">
        <f>IF(#REF!&gt;=#REF!,#REF!-#REF!,"")</f>
        <v/>
      </c>
      <c r="M1079" s="4">
        <v>7968</v>
      </c>
      <c r="N1079" s="5">
        <v>255.28</v>
      </c>
      <c r="O1079" s="5">
        <v>159.41999999999999</v>
      </c>
      <c r="P1079" s="5">
        <v>95.86</v>
      </c>
      <c r="Q1079" s="5">
        <f>#REF!*#REF!</f>
        <v>1270258.56</v>
      </c>
      <c r="R1079" s="5">
        <v>763812.48</v>
      </c>
      <c r="S1079" s="5">
        <f>#REF!-#REF!</f>
        <v>-506446.08000000002</v>
      </c>
      <c r="T1079" s="36">
        <f t="shared" si="16"/>
        <v>-0.39869527035503699</v>
      </c>
    </row>
    <row r="1080" spans="1:20" x14ac:dyDescent="0.2">
      <c r="A1080" s="25" t="s">
        <v>29</v>
      </c>
      <c r="B1080" s="25" t="s">
        <v>161</v>
      </c>
      <c r="C1080" s="25" t="s">
        <v>85</v>
      </c>
      <c r="D1080" s="25" t="s">
        <v>23</v>
      </c>
      <c r="E1080" s="25" t="s">
        <v>1917</v>
      </c>
      <c r="F1080" s="2">
        <v>40933</v>
      </c>
      <c r="G1080" s="23" t="str">
        <f>TEXT(Table2[[#This Row],[Order-Date]],"mmm")</f>
        <v>Jan</v>
      </c>
      <c r="H1080">
        <v>2012</v>
      </c>
      <c r="I1080">
        <v>516635358</v>
      </c>
      <c r="J1080" s="2">
        <v>40965</v>
      </c>
      <c r="K1080" s="23">
        <f>WEEKDAY(#REF!,1)</f>
        <v>1</v>
      </c>
      <c r="L1080" s="25">
        <f>IF(#REF!&gt;=#REF!,#REF!-#REF!,"")</f>
        <v>32</v>
      </c>
      <c r="M1080" s="4">
        <v>2738</v>
      </c>
      <c r="N1080" s="5">
        <v>668.27</v>
      </c>
      <c r="O1080" s="5">
        <v>502.54</v>
      </c>
      <c r="P1080" s="5">
        <v>165.73</v>
      </c>
      <c r="Q1080" s="5">
        <f>#REF!*#REF!</f>
        <v>1375954.52</v>
      </c>
      <c r="R1080" s="5">
        <v>453768.74</v>
      </c>
      <c r="S1080" s="5">
        <f>#REF!-#REF!</f>
        <v>-922185.78</v>
      </c>
      <c r="T1080" s="36">
        <f t="shared" si="16"/>
        <v>-0.67021530624427905</v>
      </c>
    </row>
    <row r="1081" spans="1:20" x14ac:dyDescent="0.2">
      <c r="A1081" s="25" t="s">
        <v>59</v>
      </c>
      <c r="B1081" s="25" t="s">
        <v>148</v>
      </c>
      <c r="C1081" s="25" t="s">
        <v>65</v>
      </c>
      <c r="D1081" s="25" t="s">
        <v>23</v>
      </c>
      <c r="E1081" s="25" t="s">
        <v>1915</v>
      </c>
      <c r="F1081" s="2">
        <v>43072</v>
      </c>
      <c r="G1081" s="23" t="str">
        <f>TEXT(Table2[[#This Row],[Order-Date]],"mmm")</f>
        <v>Dec</v>
      </c>
      <c r="H1081">
        <v>2017</v>
      </c>
      <c r="I1081">
        <v>258436477</v>
      </c>
      <c r="J1081" s="2">
        <v>42845</v>
      </c>
      <c r="K1081" s="23">
        <f>WEEKDAY(#REF!,1)</f>
        <v>5</v>
      </c>
      <c r="L1081" s="25" t="str">
        <f>IF(#REF!&gt;=#REF!,#REF!-#REF!,"")</f>
        <v/>
      </c>
      <c r="M1081" s="4">
        <v>5951</v>
      </c>
      <c r="N1081" s="5">
        <v>9.33</v>
      </c>
      <c r="O1081" s="5">
        <v>6.92</v>
      </c>
      <c r="P1081" s="5">
        <v>2.41</v>
      </c>
      <c r="Q1081" s="5">
        <f>#REF!*#REF!</f>
        <v>41180.92</v>
      </c>
      <c r="R1081" s="5">
        <v>14341.91</v>
      </c>
      <c r="S1081" s="5">
        <f>#REF!-#REF!</f>
        <v>-26839.01</v>
      </c>
      <c r="T1081" s="36">
        <f t="shared" si="16"/>
        <v>-0.65173410404624299</v>
      </c>
    </row>
    <row r="1082" spans="1:20" x14ac:dyDescent="0.2">
      <c r="A1082" s="25" t="s">
        <v>40</v>
      </c>
      <c r="B1082" s="25" t="s">
        <v>91</v>
      </c>
      <c r="C1082" s="25" t="s">
        <v>65</v>
      </c>
      <c r="D1082" s="25" t="s">
        <v>27</v>
      </c>
      <c r="E1082" s="25" t="s">
        <v>1918</v>
      </c>
      <c r="F1082" s="2">
        <v>42557</v>
      </c>
      <c r="G1082" s="23" t="str">
        <f>TEXT(Table2[[#This Row],[Order-Date]],"mmm")</f>
        <v>Jul</v>
      </c>
      <c r="H1082">
        <v>2016</v>
      </c>
      <c r="I1082">
        <v>989405381</v>
      </c>
      <c r="J1082" s="2">
        <v>42543</v>
      </c>
      <c r="K1082" s="23">
        <f>WEEKDAY(#REF!,1)</f>
        <v>4</v>
      </c>
      <c r="L1082" s="25" t="str">
        <f>IF(#REF!&gt;=#REF!,#REF!-#REF!,"")</f>
        <v/>
      </c>
      <c r="M1082" s="4">
        <v>5894</v>
      </c>
      <c r="N1082" s="5">
        <v>9.33</v>
      </c>
      <c r="O1082" s="5">
        <v>6.92</v>
      </c>
      <c r="P1082" s="5">
        <v>2.41</v>
      </c>
      <c r="Q1082" s="5">
        <f>#REF!*#REF!</f>
        <v>40786.480000000003</v>
      </c>
      <c r="R1082" s="5">
        <v>14204.54</v>
      </c>
      <c r="S1082" s="5">
        <f>#REF!-#REF!</f>
        <v>-26581.94</v>
      </c>
      <c r="T1082" s="36">
        <f t="shared" si="16"/>
        <v>-0.65173410404624299</v>
      </c>
    </row>
    <row r="1083" spans="1:20" x14ac:dyDescent="0.2">
      <c r="A1083" s="25" t="s">
        <v>46</v>
      </c>
      <c r="B1083" s="25" t="s">
        <v>172</v>
      </c>
      <c r="C1083" s="25" t="s">
        <v>51</v>
      </c>
      <c r="D1083" s="25" t="s">
        <v>27</v>
      </c>
      <c r="E1083" s="25" t="s">
        <v>1915</v>
      </c>
      <c r="F1083" s="2">
        <v>40505</v>
      </c>
      <c r="G1083" s="23" t="str">
        <f>TEXT(Table2[[#This Row],[Order-Date]],"mmm")</f>
        <v>Nov</v>
      </c>
      <c r="H1083">
        <v>2010</v>
      </c>
      <c r="I1083">
        <v>962715899</v>
      </c>
      <c r="J1083" s="2">
        <v>40533</v>
      </c>
      <c r="K1083" s="23">
        <f>WEEKDAY(#REF!,1)</f>
        <v>3</v>
      </c>
      <c r="L1083" s="25">
        <f>IF(#REF!&gt;=#REF!,#REF!-#REF!,"")</f>
        <v>28</v>
      </c>
      <c r="M1083" s="4">
        <v>7883</v>
      </c>
      <c r="N1083" s="5">
        <v>437.2</v>
      </c>
      <c r="O1083" s="5">
        <v>263.33</v>
      </c>
      <c r="P1083" s="5">
        <v>173.87</v>
      </c>
      <c r="Q1083" s="5">
        <f>#REF!*#REF!</f>
        <v>2075830.39</v>
      </c>
      <c r="R1083" s="5">
        <v>1370617.21</v>
      </c>
      <c r="S1083" s="5">
        <f>#REF!-#REF!</f>
        <v>-705213.18</v>
      </c>
      <c r="T1083" s="36">
        <f t="shared" si="16"/>
        <v>-0.33972581931416901</v>
      </c>
    </row>
    <row r="1084" spans="1:20" x14ac:dyDescent="0.2">
      <c r="A1084" s="25" t="s">
        <v>46</v>
      </c>
      <c r="B1084" s="25" t="s">
        <v>190</v>
      </c>
      <c r="C1084" s="25" t="s">
        <v>51</v>
      </c>
      <c r="D1084" s="25" t="s">
        <v>27</v>
      </c>
      <c r="E1084" s="25" t="s">
        <v>1918</v>
      </c>
      <c r="F1084" s="2">
        <v>40298</v>
      </c>
      <c r="G1084" s="23" t="str">
        <f>TEXT(Table2[[#This Row],[Order-Date]],"mmm")</f>
        <v>Apr</v>
      </c>
      <c r="H1084">
        <v>2010</v>
      </c>
      <c r="I1084">
        <v>751854360</v>
      </c>
      <c r="J1084" s="2">
        <v>40364</v>
      </c>
      <c r="K1084" s="23">
        <f>WEEKDAY(#REF!,1)</f>
        <v>2</v>
      </c>
      <c r="L1084" s="25">
        <f>IF(#REF!&gt;=#REF!,#REF!-#REF!,"")</f>
        <v>66</v>
      </c>
      <c r="M1084" s="4">
        <v>9268</v>
      </c>
      <c r="N1084" s="5">
        <v>437.2</v>
      </c>
      <c r="O1084" s="5">
        <v>263.33</v>
      </c>
      <c r="P1084" s="5">
        <v>173.87</v>
      </c>
      <c r="Q1084" s="5">
        <f>#REF!*#REF!</f>
        <v>2440542.44</v>
      </c>
      <c r="R1084" s="5">
        <v>1611427.16</v>
      </c>
      <c r="S1084" s="5">
        <f>#REF!-#REF!</f>
        <v>-829115.28</v>
      </c>
      <c r="T1084" s="36">
        <f t="shared" si="16"/>
        <v>-0.33972581931416901</v>
      </c>
    </row>
    <row r="1085" spans="1:20" x14ac:dyDescent="0.2">
      <c r="A1085" s="25" t="s">
        <v>32</v>
      </c>
      <c r="B1085" s="25" t="s">
        <v>93</v>
      </c>
      <c r="C1085" s="25" t="s">
        <v>85</v>
      </c>
      <c r="D1085" s="25" t="s">
        <v>23</v>
      </c>
      <c r="E1085" s="25" t="s">
        <v>1917</v>
      </c>
      <c r="F1085" s="2">
        <v>41946</v>
      </c>
      <c r="G1085" s="23" t="str">
        <f>TEXT(Table2[[#This Row],[Order-Date]],"mmm")</f>
        <v>Nov</v>
      </c>
      <c r="H1085">
        <v>2014</v>
      </c>
      <c r="I1085">
        <v>100619590</v>
      </c>
      <c r="J1085" s="2">
        <v>41729</v>
      </c>
      <c r="K1085" s="23">
        <f>WEEKDAY(#REF!,1)</f>
        <v>2</v>
      </c>
      <c r="L1085" s="25" t="str">
        <f>IF(#REF!&gt;=#REF!,#REF!-#REF!,"")</f>
        <v/>
      </c>
      <c r="M1085" s="4">
        <v>4427</v>
      </c>
      <c r="N1085" s="5">
        <v>668.27</v>
      </c>
      <c r="O1085" s="5">
        <v>502.54</v>
      </c>
      <c r="P1085" s="5">
        <v>165.73</v>
      </c>
      <c r="Q1085" s="5">
        <f>#REF!*#REF!</f>
        <v>2224744.58</v>
      </c>
      <c r="R1085" s="5">
        <v>733686.71</v>
      </c>
      <c r="S1085" s="5">
        <f>#REF!-#REF!</f>
        <v>-1491057.87</v>
      </c>
      <c r="T1085" s="36">
        <f t="shared" si="16"/>
        <v>-0.67021530624427905</v>
      </c>
    </row>
    <row r="1086" spans="1:20" x14ac:dyDescent="0.2">
      <c r="A1086" s="25" t="s">
        <v>29</v>
      </c>
      <c r="B1086" s="25" t="s">
        <v>213</v>
      </c>
      <c r="C1086" s="25" t="s">
        <v>42</v>
      </c>
      <c r="D1086" s="25" t="s">
        <v>27</v>
      </c>
      <c r="E1086" s="25" t="s">
        <v>1915</v>
      </c>
      <c r="F1086" s="2">
        <v>42222</v>
      </c>
      <c r="G1086" s="23" t="str">
        <f>TEXT(Table2[[#This Row],[Order-Date]],"mmm")</f>
        <v>Aug</v>
      </c>
      <c r="H1086">
        <v>2015</v>
      </c>
      <c r="I1086">
        <v>173122918</v>
      </c>
      <c r="J1086" s="2">
        <v>42210</v>
      </c>
      <c r="K1086" s="23">
        <f>WEEKDAY(#REF!,1)</f>
        <v>7</v>
      </c>
      <c r="L1086" s="25" t="str">
        <f>IF(#REF!&gt;=#REF!,#REF!-#REF!,"")</f>
        <v/>
      </c>
      <c r="M1086" s="4">
        <v>9773</v>
      </c>
      <c r="N1086" s="5">
        <v>109.28</v>
      </c>
      <c r="O1086" s="5">
        <v>35.840000000000003</v>
      </c>
      <c r="P1086" s="5">
        <v>73.44</v>
      </c>
      <c r="Q1086" s="5">
        <f>#REF!*#REF!</f>
        <v>350264.32000000001</v>
      </c>
      <c r="R1086" s="5">
        <v>717729.12</v>
      </c>
      <c r="S1086" s="5">
        <f>#REF!-#REF!</f>
        <v>367464.8</v>
      </c>
      <c r="T1086" s="36">
        <f t="shared" si="16"/>
        <v>1.0491071428571399</v>
      </c>
    </row>
    <row r="1087" spans="1:20" x14ac:dyDescent="0.2">
      <c r="A1087" s="25" t="s">
        <v>46</v>
      </c>
      <c r="B1087" s="25" t="s">
        <v>176</v>
      </c>
      <c r="C1087" s="25" t="s">
        <v>85</v>
      </c>
      <c r="D1087" s="25" t="s">
        <v>27</v>
      </c>
      <c r="E1087" s="25" t="s">
        <v>1918</v>
      </c>
      <c r="F1087" s="2">
        <v>40797</v>
      </c>
      <c r="G1087" s="23" t="str">
        <f>TEXT(Table2[[#This Row],[Order-Date]],"mmm")</f>
        <v>Sep</v>
      </c>
      <c r="H1087">
        <v>2011</v>
      </c>
      <c r="I1087">
        <v>403788173</v>
      </c>
      <c r="J1087" s="2">
        <v>40863</v>
      </c>
      <c r="K1087" s="23">
        <f>WEEKDAY(#REF!,1)</f>
        <v>4</v>
      </c>
      <c r="L1087" s="25">
        <f>IF(#REF!&gt;=#REF!,#REF!-#REF!,"")</f>
        <v>66</v>
      </c>
      <c r="M1087" s="4">
        <v>8748</v>
      </c>
      <c r="N1087" s="5">
        <v>668.27</v>
      </c>
      <c r="O1087" s="5">
        <v>502.54</v>
      </c>
      <c r="P1087" s="5">
        <v>165.73</v>
      </c>
      <c r="Q1087" s="5">
        <f>#REF!*#REF!</f>
        <v>4396219.92</v>
      </c>
      <c r="R1087" s="5">
        <v>1449806.04</v>
      </c>
      <c r="S1087" s="5">
        <f>#REF!-#REF!</f>
        <v>-2946413.88</v>
      </c>
      <c r="T1087" s="36">
        <f t="shared" si="16"/>
        <v>-0.67021530624427905</v>
      </c>
    </row>
    <row r="1088" spans="1:20" x14ac:dyDescent="0.2">
      <c r="A1088" s="25" t="s">
        <v>46</v>
      </c>
      <c r="B1088" s="25" t="s">
        <v>194</v>
      </c>
      <c r="C1088" s="25" t="s">
        <v>65</v>
      </c>
      <c r="D1088" s="25" t="s">
        <v>23</v>
      </c>
      <c r="E1088" s="25" t="s">
        <v>1915</v>
      </c>
      <c r="F1088" s="2">
        <v>42905</v>
      </c>
      <c r="G1088" s="23" t="str">
        <f>TEXT(Table2[[#This Row],[Order-Date]],"mmm")</f>
        <v>Jun</v>
      </c>
      <c r="H1088">
        <v>2017</v>
      </c>
      <c r="I1088">
        <v>747351682</v>
      </c>
      <c r="J1088" s="2">
        <v>42940</v>
      </c>
      <c r="K1088" s="23">
        <f>WEEKDAY(#REF!,1)</f>
        <v>2</v>
      </c>
      <c r="L1088" s="25">
        <f>IF(#REF!&gt;=#REF!,#REF!-#REF!,"")</f>
        <v>35</v>
      </c>
      <c r="M1088" s="4">
        <v>6825</v>
      </c>
      <c r="N1088" s="5">
        <v>9.33</v>
      </c>
      <c r="O1088" s="5">
        <v>6.92</v>
      </c>
      <c r="P1088" s="5">
        <v>2.41</v>
      </c>
      <c r="Q1088" s="5">
        <f>#REF!*#REF!</f>
        <v>47229</v>
      </c>
      <c r="R1088" s="5">
        <v>16448.25</v>
      </c>
      <c r="S1088" s="5">
        <f>#REF!-#REF!</f>
        <v>-30780.75</v>
      </c>
      <c r="T1088" s="36">
        <f t="shared" si="16"/>
        <v>-0.65173410404624299</v>
      </c>
    </row>
    <row r="1089" spans="1:20" x14ac:dyDescent="0.2">
      <c r="A1089" s="25" t="s">
        <v>46</v>
      </c>
      <c r="B1089" s="25" t="s">
        <v>78</v>
      </c>
      <c r="C1089" s="25" t="s">
        <v>85</v>
      </c>
      <c r="D1089" s="25" t="s">
        <v>23</v>
      </c>
      <c r="E1089" s="25" t="s">
        <v>1917</v>
      </c>
      <c r="F1089" s="2">
        <v>41398</v>
      </c>
      <c r="G1089" s="23" t="str">
        <f>TEXT(Table2[[#This Row],[Order-Date]],"mmm")</f>
        <v>May</v>
      </c>
      <c r="H1089">
        <v>2013</v>
      </c>
      <c r="I1089">
        <v>328862273</v>
      </c>
      <c r="J1089" s="2">
        <v>41418</v>
      </c>
      <c r="K1089" s="23">
        <f>WEEKDAY(#REF!,1)</f>
        <v>6</v>
      </c>
      <c r="L1089" s="25">
        <f>IF(#REF!&gt;=#REF!,#REF!-#REF!,"")</f>
        <v>20</v>
      </c>
      <c r="M1089" s="4">
        <v>6510</v>
      </c>
      <c r="N1089" s="5">
        <v>668.27</v>
      </c>
      <c r="O1089" s="5">
        <v>502.54</v>
      </c>
      <c r="P1089" s="5">
        <v>165.73</v>
      </c>
      <c r="Q1089" s="5">
        <f>#REF!*#REF!</f>
        <v>3271535.4</v>
      </c>
      <c r="R1089" s="5">
        <v>1078902.3</v>
      </c>
      <c r="S1089" s="5">
        <f>#REF!-#REF!</f>
        <v>-2192633.1</v>
      </c>
      <c r="T1089" s="36">
        <f t="shared" si="16"/>
        <v>-0.67021530624427905</v>
      </c>
    </row>
    <row r="1090" spans="1:20" x14ac:dyDescent="0.2">
      <c r="A1090" s="25" t="s">
        <v>46</v>
      </c>
      <c r="B1090" s="25" t="s">
        <v>195</v>
      </c>
      <c r="C1090" s="25" t="s">
        <v>39</v>
      </c>
      <c r="D1090" s="25" t="s">
        <v>23</v>
      </c>
      <c r="E1090" s="25" t="s">
        <v>1915</v>
      </c>
      <c r="F1090" s="2">
        <v>40732</v>
      </c>
      <c r="G1090" s="23" t="str">
        <f>TEXT(Table2[[#This Row],[Order-Date]],"mmm")</f>
        <v>Jul</v>
      </c>
      <c r="H1090">
        <v>2011</v>
      </c>
      <c r="I1090">
        <v>593681275</v>
      </c>
      <c r="J1090" s="2">
        <v>40856</v>
      </c>
      <c r="K1090" s="23">
        <f>WEEKDAY(#REF!,1)</f>
        <v>4</v>
      </c>
      <c r="L1090" s="25">
        <f>IF(#REF!&gt;=#REF!,#REF!-#REF!,"")</f>
        <v>124</v>
      </c>
      <c r="M1090" s="4">
        <v>2337</v>
      </c>
      <c r="N1090" s="5">
        <v>81.73</v>
      </c>
      <c r="O1090" s="5">
        <v>56.67</v>
      </c>
      <c r="P1090" s="5">
        <v>25.06</v>
      </c>
      <c r="Q1090" s="5">
        <f>#REF!*#REF!</f>
        <v>132437.79</v>
      </c>
      <c r="R1090" s="5">
        <v>58565.22</v>
      </c>
      <c r="S1090" s="5">
        <f>#REF!-#REF!</f>
        <v>-73872.570000000007</v>
      </c>
      <c r="T1090" s="36">
        <f t="shared" si="16"/>
        <v>-0.55779071819304704</v>
      </c>
    </row>
    <row r="1091" spans="1:20" x14ac:dyDescent="0.2">
      <c r="A1091" s="25" t="s">
        <v>29</v>
      </c>
      <c r="B1091" s="25" t="s">
        <v>214</v>
      </c>
      <c r="C1091" s="25" t="s">
        <v>31</v>
      </c>
      <c r="D1091" s="25" t="s">
        <v>23</v>
      </c>
      <c r="E1091" s="25" t="s">
        <v>1918</v>
      </c>
      <c r="F1091" s="2">
        <v>41834</v>
      </c>
      <c r="G1091" s="23" t="str">
        <f>TEXT(Table2[[#This Row],[Order-Date]],"mmm")</f>
        <v>Jul</v>
      </c>
      <c r="H1091">
        <v>2014</v>
      </c>
      <c r="I1091">
        <v>357482516</v>
      </c>
      <c r="J1091" s="2">
        <v>41848</v>
      </c>
      <c r="K1091" s="23">
        <f>WEEKDAY(#REF!,1)</f>
        <v>2</v>
      </c>
      <c r="L1091" s="25">
        <f>IF(#REF!&gt;=#REF!,#REF!-#REF!,"")</f>
        <v>14</v>
      </c>
      <c r="M1091" s="4">
        <v>5875</v>
      </c>
      <c r="N1091" s="5">
        <v>47.45</v>
      </c>
      <c r="O1091" s="5">
        <v>31.79</v>
      </c>
      <c r="P1091" s="5">
        <v>15.66</v>
      </c>
      <c r="Q1091" s="5">
        <f>#REF!*#REF!</f>
        <v>186766.25</v>
      </c>
      <c r="R1091" s="5">
        <v>92002.5</v>
      </c>
      <c r="S1091" s="5">
        <f>#REF!-#REF!</f>
        <v>-94763.75</v>
      </c>
      <c r="T1091" s="36">
        <f t="shared" ref="T1091:T1154" si="17">S1091/Q1091</f>
        <v>-0.50739226171752105</v>
      </c>
    </row>
    <row r="1092" spans="1:20" x14ac:dyDescent="0.2">
      <c r="A1092" s="25" t="s">
        <v>29</v>
      </c>
      <c r="B1092" s="25" t="s">
        <v>125</v>
      </c>
      <c r="C1092" s="25" t="s">
        <v>65</v>
      </c>
      <c r="D1092" s="25" t="s">
        <v>23</v>
      </c>
      <c r="E1092" s="25" t="s">
        <v>1916</v>
      </c>
      <c r="F1092" s="2">
        <v>40196</v>
      </c>
      <c r="G1092" s="23" t="str">
        <f>TEXT(Table2[[#This Row],[Order-Date]],"mmm")</f>
        <v>Jan</v>
      </c>
      <c r="H1092">
        <v>2010</v>
      </c>
      <c r="I1092">
        <v>756252324</v>
      </c>
      <c r="J1092" s="2">
        <v>40423</v>
      </c>
      <c r="K1092" s="23">
        <f>WEEKDAY(#REF!,1)</f>
        <v>5</v>
      </c>
      <c r="L1092" s="25">
        <f>IF(#REF!&gt;=#REF!,#REF!-#REF!,"")</f>
        <v>227</v>
      </c>
      <c r="M1092" s="4">
        <v>723</v>
      </c>
      <c r="N1092" s="5">
        <v>9.33</v>
      </c>
      <c r="O1092" s="5">
        <v>6.92</v>
      </c>
      <c r="P1092" s="5">
        <v>2.41</v>
      </c>
      <c r="Q1092" s="5">
        <f>#REF!*#REF!</f>
        <v>5003.16</v>
      </c>
      <c r="R1092" s="5">
        <v>1742.43</v>
      </c>
      <c r="S1092" s="5">
        <f>#REF!-#REF!</f>
        <v>-3260.73</v>
      </c>
      <c r="T1092" s="36">
        <f t="shared" si="17"/>
        <v>-0.65173410404624299</v>
      </c>
    </row>
    <row r="1093" spans="1:20" x14ac:dyDescent="0.2">
      <c r="A1093" s="25" t="s">
        <v>59</v>
      </c>
      <c r="B1093" s="25" t="s">
        <v>148</v>
      </c>
      <c r="C1093" s="25" t="s">
        <v>49</v>
      </c>
      <c r="D1093" s="25" t="s">
        <v>23</v>
      </c>
      <c r="E1093" s="25" t="s">
        <v>1915</v>
      </c>
      <c r="F1093" s="2">
        <v>41556</v>
      </c>
      <c r="G1093" s="23" t="str">
        <f>TEXT(Table2[[#This Row],[Order-Date]],"mmm")</f>
        <v>Oct</v>
      </c>
      <c r="H1093">
        <v>2013</v>
      </c>
      <c r="I1093">
        <v>296289527</v>
      </c>
      <c r="J1093" s="2">
        <v>41561</v>
      </c>
      <c r="K1093" s="23">
        <f>WEEKDAY(#REF!,1)</f>
        <v>2</v>
      </c>
      <c r="L1093" s="25">
        <f>IF(#REF!&gt;=#REF!,#REF!-#REF!,"")</f>
        <v>5</v>
      </c>
      <c r="M1093" s="4">
        <v>7510</v>
      </c>
      <c r="N1093" s="5">
        <v>651.21</v>
      </c>
      <c r="O1093" s="5">
        <v>524.96</v>
      </c>
      <c r="P1093" s="5">
        <v>126.25</v>
      </c>
      <c r="Q1093" s="5">
        <f>#REF!*#REF!</f>
        <v>3942449.6</v>
      </c>
      <c r="R1093" s="5">
        <v>948137.5</v>
      </c>
      <c r="S1093" s="5">
        <f>#REF!-#REF!</f>
        <v>-2994312.1</v>
      </c>
      <c r="T1093" s="36">
        <f t="shared" si="17"/>
        <v>-0.75950548613227697</v>
      </c>
    </row>
    <row r="1094" spans="1:20" x14ac:dyDescent="0.2">
      <c r="A1094" s="25" t="s">
        <v>46</v>
      </c>
      <c r="B1094" s="25" t="s">
        <v>175</v>
      </c>
      <c r="C1094" s="25" t="s">
        <v>26</v>
      </c>
      <c r="D1094" s="25" t="s">
        <v>23</v>
      </c>
      <c r="E1094" s="25" t="s">
        <v>1915</v>
      </c>
      <c r="F1094" s="2">
        <v>40830</v>
      </c>
      <c r="G1094" s="23" t="str">
        <f>TEXT(Table2[[#This Row],[Order-Date]],"mmm")</f>
        <v>Oct</v>
      </c>
      <c r="H1094">
        <v>2011</v>
      </c>
      <c r="I1094">
        <v>704205453</v>
      </c>
      <c r="J1094" s="2">
        <v>40867</v>
      </c>
      <c r="K1094" s="23">
        <f>WEEKDAY(#REF!,1)</f>
        <v>1</v>
      </c>
      <c r="L1094" s="25">
        <f>IF(#REF!&gt;=#REF!,#REF!-#REF!,"")</f>
        <v>37</v>
      </c>
      <c r="M1094" s="4">
        <v>8897</v>
      </c>
      <c r="N1094" s="5">
        <v>152.58000000000001</v>
      </c>
      <c r="O1094" s="5">
        <v>97.44</v>
      </c>
      <c r="P1094" s="5">
        <v>55.14</v>
      </c>
      <c r="Q1094" s="5">
        <f>#REF!*#REF!</f>
        <v>866923.68</v>
      </c>
      <c r="R1094" s="5">
        <v>490580.58</v>
      </c>
      <c r="S1094" s="5">
        <f>#REF!-#REF!</f>
        <v>-376343.1</v>
      </c>
      <c r="T1094" s="36">
        <f t="shared" si="17"/>
        <v>-0.43411330049261099</v>
      </c>
    </row>
    <row r="1095" spans="1:20" x14ac:dyDescent="0.2">
      <c r="A1095" s="25" t="s">
        <v>32</v>
      </c>
      <c r="B1095" s="25" t="s">
        <v>110</v>
      </c>
      <c r="C1095" s="25" t="s">
        <v>34</v>
      </c>
      <c r="D1095" s="25" t="s">
        <v>27</v>
      </c>
      <c r="E1095" s="25" t="s">
        <v>1915</v>
      </c>
      <c r="F1095" s="2">
        <v>40415</v>
      </c>
      <c r="G1095" s="23" t="str">
        <f>TEXT(Table2[[#This Row],[Order-Date]],"mmm")</f>
        <v>Aug</v>
      </c>
      <c r="H1095">
        <v>2010</v>
      </c>
      <c r="I1095">
        <v>176923930</v>
      </c>
      <c r="J1095" s="2">
        <v>40420</v>
      </c>
      <c r="K1095" s="23">
        <f>WEEKDAY(#REF!,1)</f>
        <v>2</v>
      </c>
      <c r="L1095" s="25">
        <f>IF(#REF!&gt;=#REF!,#REF!-#REF!,"")</f>
        <v>5</v>
      </c>
      <c r="M1095" s="4">
        <v>4577</v>
      </c>
      <c r="N1095" s="5">
        <v>205.7</v>
      </c>
      <c r="O1095" s="5">
        <v>117.11</v>
      </c>
      <c r="P1095" s="5">
        <v>88.59</v>
      </c>
      <c r="Q1095" s="5">
        <f>#REF!*#REF!</f>
        <v>536012.47</v>
      </c>
      <c r="R1095" s="5">
        <v>405476.43</v>
      </c>
      <c r="S1095" s="5">
        <f>#REF!-#REF!</f>
        <v>-130536.04</v>
      </c>
      <c r="T1095" s="36">
        <f t="shared" si="17"/>
        <v>-0.24353172231235601</v>
      </c>
    </row>
    <row r="1096" spans="1:20" x14ac:dyDescent="0.2">
      <c r="A1096" s="25" t="s">
        <v>46</v>
      </c>
      <c r="B1096" s="25" t="s">
        <v>98</v>
      </c>
      <c r="C1096" s="25" t="s">
        <v>77</v>
      </c>
      <c r="D1096" s="25" t="s">
        <v>23</v>
      </c>
      <c r="E1096" s="25" t="s">
        <v>1915</v>
      </c>
      <c r="F1096" s="2">
        <v>40211</v>
      </c>
      <c r="G1096" s="23" t="str">
        <f>TEXT(Table2[[#This Row],[Order-Date]],"mmm")</f>
        <v>Feb</v>
      </c>
      <c r="H1096">
        <v>2010</v>
      </c>
      <c r="I1096">
        <v>131681287</v>
      </c>
      <c r="J1096" s="2">
        <v>40212</v>
      </c>
      <c r="K1096" s="23">
        <f>WEEKDAY(#REF!,1)</f>
        <v>4</v>
      </c>
      <c r="L1096" s="25">
        <f>IF(#REF!&gt;=#REF!,#REF!-#REF!,"")</f>
        <v>1</v>
      </c>
      <c r="M1096" s="4">
        <v>6274</v>
      </c>
      <c r="N1096" s="5">
        <v>154.06</v>
      </c>
      <c r="O1096" s="5">
        <v>90.93</v>
      </c>
      <c r="P1096" s="5">
        <v>63.13</v>
      </c>
      <c r="Q1096" s="5">
        <f>#REF!*#REF!</f>
        <v>570494.81999999995</v>
      </c>
      <c r="R1096" s="5">
        <v>396077.62</v>
      </c>
      <c r="S1096" s="5">
        <f>#REF!-#REF!</f>
        <v>-174417.2</v>
      </c>
      <c r="T1096" s="36">
        <f t="shared" si="17"/>
        <v>-0.30572968217309998</v>
      </c>
    </row>
    <row r="1097" spans="1:20" x14ac:dyDescent="0.2">
      <c r="A1097" s="25" t="s">
        <v>37</v>
      </c>
      <c r="B1097" s="25" t="s">
        <v>106</v>
      </c>
      <c r="C1097" s="25" t="s">
        <v>65</v>
      </c>
      <c r="D1097" s="25" t="s">
        <v>23</v>
      </c>
      <c r="E1097" s="25" t="s">
        <v>1918</v>
      </c>
      <c r="F1097" s="2">
        <v>41953</v>
      </c>
      <c r="G1097" s="23" t="str">
        <f>TEXT(Table2[[#This Row],[Order-Date]],"mmm")</f>
        <v>Nov</v>
      </c>
      <c r="H1097">
        <v>2014</v>
      </c>
      <c r="I1097">
        <v>256026351</v>
      </c>
      <c r="J1097" s="2">
        <v>41956</v>
      </c>
      <c r="K1097" s="23">
        <f>WEEKDAY(#REF!,1)</f>
        <v>5</v>
      </c>
      <c r="L1097" s="25">
        <f>IF(#REF!&gt;=#REF!,#REF!-#REF!,"")</f>
        <v>3</v>
      </c>
      <c r="M1097" s="4">
        <v>2742</v>
      </c>
      <c r="N1097" s="5">
        <v>9.33</v>
      </c>
      <c r="O1097" s="5">
        <v>6.92</v>
      </c>
      <c r="P1097" s="5">
        <v>2.41</v>
      </c>
      <c r="Q1097" s="5">
        <f>#REF!*#REF!</f>
        <v>18974.64</v>
      </c>
      <c r="R1097" s="5">
        <v>6608.22</v>
      </c>
      <c r="S1097" s="5">
        <f>#REF!-#REF!</f>
        <v>-12366.42</v>
      </c>
      <c r="T1097" s="36">
        <f t="shared" si="17"/>
        <v>-0.65173410404624299</v>
      </c>
    </row>
    <row r="1098" spans="1:20" x14ac:dyDescent="0.2">
      <c r="A1098" s="25" t="s">
        <v>46</v>
      </c>
      <c r="B1098" s="25" t="s">
        <v>99</v>
      </c>
      <c r="C1098" s="25" t="s">
        <v>26</v>
      </c>
      <c r="D1098" s="25" t="s">
        <v>27</v>
      </c>
      <c r="E1098" s="25" t="s">
        <v>1916</v>
      </c>
      <c r="F1098" s="2">
        <v>42110</v>
      </c>
      <c r="G1098" s="23" t="str">
        <f>TEXT(Table2[[#This Row],[Order-Date]],"mmm")</f>
        <v>Apr</v>
      </c>
      <c r="H1098">
        <v>2015</v>
      </c>
      <c r="I1098">
        <v>757820451</v>
      </c>
      <c r="J1098" s="2">
        <v>42120</v>
      </c>
      <c r="K1098" s="23">
        <f>WEEKDAY(#REF!,1)</f>
        <v>1</v>
      </c>
      <c r="L1098" s="25">
        <f>IF(#REF!&gt;=#REF!,#REF!-#REF!,"")</f>
        <v>10</v>
      </c>
      <c r="M1098" s="4">
        <v>4767</v>
      </c>
      <c r="N1098" s="5">
        <v>152.58000000000001</v>
      </c>
      <c r="O1098" s="5">
        <v>97.44</v>
      </c>
      <c r="P1098" s="5">
        <v>55.14</v>
      </c>
      <c r="Q1098" s="5">
        <f>#REF!*#REF!</f>
        <v>464496.48</v>
      </c>
      <c r="R1098" s="5">
        <v>262852.38</v>
      </c>
      <c r="S1098" s="5">
        <f>#REF!-#REF!</f>
        <v>-201644.1</v>
      </c>
      <c r="T1098" s="36">
        <f t="shared" si="17"/>
        <v>-0.43411330049261099</v>
      </c>
    </row>
    <row r="1099" spans="1:20" x14ac:dyDescent="0.2">
      <c r="A1099" s="25" t="s">
        <v>37</v>
      </c>
      <c r="B1099" s="25" t="s">
        <v>196</v>
      </c>
      <c r="C1099" s="25" t="s">
        <v>77</v>
      </c>
      <c r="D1099" s="25" t="s">
        <v>27</v>
      </c>
      <c r="E1099" s="25" t="s">
        <v>1917</v>
      </c>
      <c r="F1099" s="2">
        <v>41870</v>
      </c>
      <c r="G1099" s="23" t="str">
        <f>TEXT(Table2[[#This Row],[Order-Date]],"mmm")</f>
        <v>Aug</v>
      </c>
      <c r="H1099">
        <v>2014</v>
      </c>
      <c r="I1099">
        <v>115237414</v>
      </c>
      <c r="J1099" s="2">
        <v>41909</v>
      </c>
      <c r="K1099" s="23">
        <f>WEEKDAY(#REF!,1)</f>
        <v>7</v>
      </c>
      <c r="L1099" s="25">
        <f>IF(#REF!&gt;=#REF!,#REF!-#REF!,"")</f>
        <v>39</v>
      </c>
      <c r="M1099" s="4">
        <v>167</v>
      </c>
      <c r="N1099" s="5">
        <v>154.06</v>
      </c>
      <c r="O1099" s="5">
        <v>90.93</v>
      </c>
      <c r="P1099" s="5">
        <v>63.13</v>
      </c>
      <c r="Q1099" s="5">
        <f>#REF!*#REF!</f>
        <v>15185.31</v>
      </c>
      <c r="R1099" s="5">
        <v>10542.71</v>
      </c>
      <c r="S1099" s="5">
        <f>#REF!-#REF!</f>
        <v>-4642.6000000000004</v>
      </c>
      <c r="T1099" s="36">
        <f t="shared" si="17"/>
        <v>-0.30572968217309998</v>
      </c>
    </row>
    <row r="1100" spans="1:20" x14ac:dyDescent="0.2">
      <c r="A1100" s="25" t="s">
        <v>29</v>
      </c>
      <c r="B1100" s="25" t="s">
        <v>131</v>
      </c>
      <c r="C1100" s="25" t="s">
        <v>42</v>
      </c>
      <c r="D1100" s="25" t="s">
        <v>27</v>
      </c>
      <c r="E1100" s="25" t="s">
        <v>1917</v>
      </c>
      <c r="F1100" s="2">
        <v>42690</v>
      </c>
      <c r="G1100" s="23" t="str">
        <f>TEXT(Table2[[#This Row],[Order-Date]],"mmm")</f>
        <v>Nov</v>
      </c>
      <c r="H1100">
        <v>2016</v>
      </c>
      <c r="I1100">
        <v>926763570</v>
      </c>
      <c r="J1100" s="2">
        <v>42699</v>
      </c>
      <c r="K1100" s="23">
        <f>WEEKDAY(#REF!,1)</f>
        <v>6</v>
      </c>
      <c r="L1100" s="25">
        <f>IF(#REF!&gt;=#REF!,#REF!-#REF!,"")</f>
        <v>9</v>
      </c>
      <c r="M1100" s="4">
        <v>8790</v>
      </c>
      <c r="N1100" s="5">
        <v>109.28</v>
      </c>
      <c r="O1100" s="5">
        <v>35.840000000000003</v>
      </c>
      <c r="P1100" s="5">
        <v>73.44</v>
      </c>
      <c r="Q1100" s="5">
        <f>#REF!*#REF!</f>
        <v>315033.59999999998</v>
      </c>
      <c r="R1100" s="5">
        <v>645537.6</v>
      </c>
      <c r="S1100" s="5">
        <f>#REF!-#REF!</f>
        <v>330504</v>
      </c>
      <c r="T1100" s="36">
        <f t="shared" si="17"/>
        <v>1.0491071428571399</v>
      </c>
    </row>
    <row r="1101" spans="1:20" x14ac:dyDescent="0.2">
      <c r="A1101" s="25" t="s">
        <v>40</v>
      </c>
      <c r="B1101" s="25" t="s">
        <v>91</v>
      </c>
      <c r="C1101" s="25" t="s">
        <v>65</v>
      </c>
      <c r="D1101" s="25" t="s">
        <v>23</v>
      </c>
      <c r="E1101" s="25" t="s">
        <v>1917</v>
      </c>
      <c r="F1101" s="2">
        <v>42298</v>
      </c>
      <c r="G1101" s="23" t="str">
        <f>TEXT(Table2[[#This Row],[Order-Date]],"mmm")</f>
        <v>Oct</v>
      </c>
      <c r="H1101">
        <v>2015</v>
      </c>
      <c r="I1101">
        <v>461197745</v>
      </c>
      <c r="J1101" s="2">
        <v>42301</v>
      </c>
      <c r="K1101" s="23">
        <f>WEEKDAY(#REF!,1)</f>
        <v>7</v>
      </c>
      <c r="L1101" s="25">
        <f>IF(#REF!&gt;=#REF!,#REF!-#REF!,"")</f>
        <v>3</v>
      </c>
      <c r="M1101" s="4">
        <v>7517</v>
      </c>
      <c r="N1101" s="5">
        <v>9.33</v>
      </c>
      <c r="O1101" s="5">
        <v>6.92</v>
      </c>
      <c r="P1101" s="5">
        <v>2.41</v>
      </c>
      <c r="Q1101" s="5">
        <f>#REF!*#REF!</f>
        <v>52017.64</v>
      </c>
      <c r="R1101" s="5">
        <v>18115.97</v>
      </c>
      <c r="S1101" s="5">
        <f>#REF!-#REF!</f>
        <v>-33901.67</v>
      </c>
      <c r="T1101" s="36">
        <f t="shared" si="17"/>
        <v>-0.65173410404624299</v>
      </c>
    </row>
    <row r="1102" spans="1:20" x14ac:dyDescent="0.2">
      <c r="A1102" s="25" t="s">
        <v>29</v>
      </c>
      <c r="B1102" s="25" t="s">
        <v>202</v>
      </c>
      <c r="C1102" s="25" t="s">
        <v>85</v>
      </c>
      <c r="D1102" s="25" t="s">
        <v>23</v>
      </c>
      <c r="E1102" s="25" t="s">
        <v>1915</v>
      </c>
      <c r="F1102" s="2">
        <v>41575</v>
      </c>
      <c r="G1102" s="23" t="str">
        <f>TEXT(Table2[[#This Row],[Order-Date]],"mmm")</f>
        <v>Oct</v>
      </c>
      <c r="H1102">
        <v>2013</v>
      </c>
      <c r="I1102">
        <v>107651269</v>
      </c>
      <c r="J1102" s="2">
        <v>41589</v>
      </c>
      <c r="K1102" s="23">
        <f>WEEKDAY(#REF!,1)</f>
        <v>2</v>
      </c>
      <c r="L1102" s="25">
        <f>IF(#REF!&gt;=#REF!,#REF!-#REF!,"")</f>
        <v>14</v>
      </c>
      <c r="M1102" s="4">
        <v>5258</v>
      </c>
      <c r="N1102" s="5">
        <v>668.27</v>
      </c>
      <c r="O1102" s="5">
        <v>502.54</v>
      </c>
      <c r="P1102" s="5">
        <v>165.73</v>
      </c>
      <c r="Q1102" s="5">
        <f>#REF!*#REF!</f>
        <v>2642355.3199999998</v>
      </c>
      <c r="R1102" s="5">
        <v>871408.34</v>
      </c>
      <c r="S1102" s="5">
        <f>#REF!-#REF!</f>
        <v>-1770946.98</v>
      </c>
      <c r="T1102" s="36">
        <f t="shared" si="17"/>
        <v>-0.67021530624427905</v>
      </c>
    </row>
    <row r="1103" spans="1:20" x14ac:dyDescent="0.2">
      <c r="A1103" s="25" t="s">
        <v>29</v>
      </c>
      <c r="B1103" s="25" t="s">
        <v>197</v>
      </c>
      <c r="C1103" s="25" t="s">
        <v>31</v>
      </c>
      <c r="D1103" s="25" t="s">
        <v>23</v>
      </c>
      <c r="E1103" s="25" t="s">
        <v>1917</v>
      </c>
      <c r="F1103" s="2">
        <v>40409</v>
      </c>
      <c r="G1103" s="23" t="str">
        <f>TEXT(Table2[[#This Row],[Order-Date]],"mmm")</f>
        <v>Aug</v>
      </c>
      <c r="H1103">
        <v>2010</v>
      </c>
      <c r="I1103">
        <v>425547969</v>
      </c>
      <c r="J1103" s="2">
        <v>40491</v>
      </c>
      <c r="K1103" s="23">
        <f>WEEKDAY(#REF!,1)</f>
        <v>3</v>
      </c>
      <c r="L1103" s="25">
        <f>IF(#REF!&gt;=#REF!,#REF!-#REF!,"")</f>
        <v>82</v>
      </c>
      <c r="M1103" s="4">
        <v>7955</v>
      </c>
      <c r="N1103" s="5">
        <v>47.45</v>
      </c>
      <c r="O1103" s="5">
        <v>31.79</v>
      </c>
      <c r="P1103" s="5">
        <v>15.66</v>
      </c>
      <c r="Q1103" s="5">
        <f>#REF!*#REF!</f>
        <v>252889.45</v>
      </c>
      <c r="R1103" s="5">
        <v>124575.3</v>
      </c>
      <c r="S1103" s="5">
        <f>#REF!-#REF!</f>
        <v>-128314.15</v>
      </c>
      <c r="T1103" s="36">
        <f t="shared" si="17"/>
        <v>-0.50739226171752105</v>
      </c>
    </row>
    <row r="1104" spans="1:20" x14ac:dyDescent="0.2">
      <c r="A1104" s="25" t="s">
        <v>20</v>
      </c>
      <c r="B1104" s="25" t="s">
        <v>68</v>
      </c>
      <c r="C1104" s="25" t="s">
        <v>85</v>
      </c>
      <c r="D1104" s="25" t="s">
        <v>27</v>
      </c>
      <c r="E1104" s="25" t="s">
        <v>1918</v>
      </c>
      <c r="F1104" s="2">
        <v>41842</v>
      </c>
      <c r="G1104" s="23" t="str">
        <f>TEXT(Table2[[#This Row],[Order-Date]],"mmm")</f>
        <v>Jul</v>
      </c>
      <c r="H1104">
        <v>2014</v>
      </c>
      <c r="I1104">
        <v>694624173</v>
      </c>
      <c r="J1104" s="2">
        <v>41867</v>
      </c>
      <c r="K1104" s="23">
        <f>WEEKDAY(#REF!,1)</f>
        <v>7</v>
      </c>
      <c r="L1104" s="25">
        <f>IF(#REF!&gt;=#REF!,#REF!-#REF!,"")</f>
        <v>25</v>
      </c>
      <c r="M1104" s="4">
        <v>3584</v>
      </c>
      <c r="N1104" s="5">
        <v>668.27</v>
      </c>
      <c r="O1104" s="5">
        <v>502.54</v>
      </c>
      <c r="P1104" s="5">
        <v>165.73</v>
      </c>
      <c r="Q1104" s="5">
        <f>#REF!*#REF!</f>
        <v>1801103.3600000001</v>
      </c>
      <c r="R1104" s="5">
        <v>593976.31999999995</v>
      </c>
      <c r="S1104" s="5">
        <f>#REF!-#REF!</f>
        <v>-1207127.04</v>
      </c>
      <c r="T1104" s="36">
        <f t="shared" si="17"/>
        <v>-0.67021530624427905</v>
      </c>
    </row>
    <row r="1105" spans="1:20" x14ac:dyDescent="0.2">
      <c r="A1105" s="25" t="s">
        <v>29</v>
      </c>
      <c r="B1105" s="25" t="s">
        <v>64</v>
      </c>
      <c r="C1105" s="25" t="s">
        <v>42</v>
      </c>
      <c r="D1105" s="25" t="s">
        <v>27</v>
      </c>
      <c r="E1105" s="25" t="s">
        <v>1916</v>
      </c>
      <c r="F1105" s="2">
        <v>42393</v>
      </c>
      <c r="G1105" s="23" t="str">
        <f>TEXT(Table2[[#This Row],[Order-Date]],"mmm")</f>
        <v>Jan</v>
      </c>
      <c r="H1105">
        <v>2016</v>
      </c>
      <c r="I1105">
        <v>264928710</v>
      </c>
      <c r="J1105" s="2">
        <v>42396</v>
      </c>
      <c r="K1105" s="23">
        <f>WEEKDAY(#REF!,1)</f>
        <v>4</v>
      </c>
      <c r="L1105" s="25">
        <f>IF(#REF!&gt;=#REF!,#REF!-#REF!,"")</f>
        <v>3</v>
      </c>
      <c r="M1105" s="4">
        <v>7147</v>
      </c>
      <c r="N1105" s="5">
        <v>109.28</v>
      </c>
      <c r="O1105" s="5">
        <v>35.840000000000003</v>
      </c>
      <c r="P1105" s="5">
        <v>73.44</v>
      </c>
      <c r="Q1105" s="5">
        <f>#REF!*#REF!</f>
        <v>256148.48000000001</v>
      </c>
      <c r="R1105" s="5">
        <v>524875.68000000005</v>
      </c>
      <c r="S1105" s="5">
        <f>#REF!-#REF!</f>
        <v>268727.2</v>
      </c>
      <c r="T1105" s="36">
        <f t="shared" si="17"/>
        <v>1.0491071428571399</v>
      </c>
    </row>
    <row r="1106" spans="1:20" x14ac:dyDescent="0.2">
      <c r="A1106" s="25" t="s">
        <v>59</v>
      </c>
      <c r="B1106" s="25" t="s">
        <v>216</v>
      </c>
      <c r="C1106" s="25" t="s">
        <v>85</v>
      </c>
      <c r="D1106" s="25" t="s">
        <v>23</v>
      </c>
      <c r="E1106" s="25" t="s">
        <v>1915</v>
      </c>
      <c r="F1106" s="2">
        <v>41702</v>
      </c>
      <c r="G1106" s="23" t="str">
        <f>TEXT(Table2[[#This Row],[Order-Date]],"mmm")</f>
        <v>Mar</v>
      </c>
      <c r="H1106">
        <v>2014</v>
      </c>
      <c r="I1106">
        <v>806822907</v>
      </c>
      <c r="J1106" s="2">
        <v>41855</v>
      </c>
      <c r="K1106" s="23">
        <f>WEEKDAY(#REF!,1)</f>
        <v>2</v>
      </c>
      <c r="L1106" s="25">
        <f>IF(#REF!&gt;=#REF!,#REF!-#REF!,"")</f>
        <v>153</v>
      </c>
      <c r="M1106" s="4">
        <v>5683</v>
      </c>
      <c r="N1106" s="5">
        <v>668.27</v>
      </c>
      <c r="O1106" s="5">
        <v>502.54</v>
      </c>
      <c r="P1106" s="5">
        <v>165.73</v>
      </c>
      <c r="Q1106" s="5">
        <f>#REF!*#REF!</f>
        <v>2855934.82</v>
      </c>
      <c r="R1106" s="5">
        <v>941843.59</v>
      </c>
      <c r="S1106" s="5">
        <f>#REF!-#REF!</f>
        <v>-1914091.23</v>
      </c>
      <c r="T1106" s="36">
        <f t="shared" si="17"/>
        <v>-0.67021530624427905</v>
      </c>
    </row>
    <row r="1107" spans="1:20" x14ac:dyDescent="0.2">
      <c r="A1107" s="25" t="s">
        <v>20</v>
      </c>
      <c r="B1107" s="25" t="s">
        <v>179</v>
      </c>
      <c r="C1107" s="25" t="s">
        <v>34</v>
      </c>
      <c r="D1107" s="25" t="s">
        <v>27</v>
      </c>
      <c r="E1107" s="25" t="s">
        <v>1918</v>
      </c>
      <c r="F1107" s="2">
        <v>41303</v>
      </c>
      <c r="G1107" s="23" t="str">
        <f>TEXT(Table2[[#This Row],[Order-Date]],"mmm")</f>
        <v>Jan</v>
      </c>
      <c r="H1107">
        <v>2013</v>
      </c>
      <c r="I1107">
        <v>460980594</v>
      </c>
      <c r="J1107" s="2">
        <v>41318</v>
      </c>
      <c r="K1107" s="23">
        <f>WEEKDAY(#REF!,1)</f>
        <v>4</v>
      </c>
      <c r="L1107" s="25">
        <f>IF(#REF!&gt;=#REF!,#REF!-#REF!,"")</f>
        <v>15</v>
      </c>
      <c r="M1107" s="4">
        <v>3257</v>
      </c>
      <c r="N1107" s="5">
        <v>205.7</v>
      </c>
      <c r="O1107" s="5">
        <v>117.11</v>
      </c>
      <c r="P1107" s="5">
        <v>88.59</v>
      </c>
      <c r="Q1107" s="5">
        <f>#REF!*#REF!</f>
        <v>381427.27</v>
      </c>
      <c r="R1107" s="5">
        <v>288537.63</v>
      </c>
      <c r="S1107" s="5">
        <f>#REF!-#REF!</f>
        <v>-92889.640000000101</v>
      </c>
      <c r="T1107" s="36">
        <f t="shared" si="17"/>
        <v>-0.24353172231235601</v>
      </c>
    </row>
    <row r="1108" spans="1:20" x14ac:dyDescent="0.2">
      <c r="A1108" s="25" t="s">
        <v>46</v>
      </c>
      <c r="B1108" s="25" t="s">
        <v>176</v>
      </c>
      <c r="C1108" s="25" t="s">
        <v>77</v>
      </c>
      <c r="D1108" s="25" t="s">
        <v>23</v>
      </c>
      <c r="E1108" s="25" t="s">
        <v>1917</v>
      </c>
      <c r="F1108" s="2">
        <v>42940</v>
      </c>
      <c r="G1108" s="23" t="str">
        <f>TEXT(Table2[[#This Row],[Order-Date]],"mmm")</f>
        <v>Jul</v>
      </c>
      <c r="H1108">
        <v>2017</v>
      </c>
      <c r="I1108">
        <v>588388097</v>
      </c>
      <c r="J1108" s="2">
        <v>42972</v>
      </c>
      <c r="K1108" s="23">
        <f>WEEKDAY(#REF!,1)</f>
        <v>6</v>
      </c>
      <c r="L1108" s="25">
        <f>IF(#REF!&gt;=#REF!,#REF!-#REF!,"")</f>
        <v>32</v>
      </c>
      <c r="M1108" s="4">
        <v>5968</v>
      </c>
      <c r="N1108" s="5">
        <v>154.06</v>
      </c>
      <c r="O1108" s="5">
        <v>90.93</v>
      </c>
      <c r="P1108" s="5">
        <v>63.13</v>
      </c>
      <c r="Q1108" s="5">
        <f>#REF!*#REF!</f>
        <v>542670.24</v>
      </c>
      <c r="R1108" s="5">
        <v>376759.84</v>
      </c>
      <c r="S1108" s="5">
        <f>#REF!-#REF!</f>
        <v>-165910.39999999999</v>
      </c>
      <c r="T1108" s="36">
        <f t="shared" si="17"/>
        <v>-0.30572968217309998</v>
      </c>
    </row>
    <row r="1109" spans="1:20" x14ac:dyDescent="0.2">
      <c r="A1109" s="25" t="s">
        <v>46</v>
      </c>
      <c r="B1109" s="25" t="s">
        <v>78</v>
      </c>
      <c r="C1109" s="25" t="s">
        <v>31</v>
      </c>
      <c r="D1109" s="25" t="s">
        <v>27</v>
      </c>
      <c r="E1109" s="25" t="s">
        <v>1916</v>
      </c>
      <c r="F1109" s="2">
        <v>41770</v>
      </c>
      <c r="G1109" s="23" t="str">
        <f>TEXT(Table2[[#This Row],[Order-Date]],"mmm")</f>
        <v>May</v>
      </c>
      <c r="H1109">
        <v>2014</v>
      </c>
      <c r="I1109">
        <v>820344245</v>
      </c>
      <c r="J1109" s="2">
        <v>41989</v>
      </c>
      <c r="K1109" s="23">
        <f>WEEKDAY(#REF!,1)</f>
        <v>3</v>
      </c>
      <c r="L1109" s="25">
        <f>IF(#REF!&gt;=#REF!,#REF!-#REF!,"")</f>
        <v>219</v>
      </c>
      <c r="M1109" s="4">
        <v>6947</v>
      </c>
      <c r="N1109" s="5">
        <v>47.45</v>
      </c>
      <c r="O1109" s="5">
        <v>31.79</v>
      </c>
      <c r="P1109" s="5">
        <v>15.66</v>
      </c>
      <c r="Q1109" s="5">
        <f>#REF!*#REF!</f>
        <v>220845.13</v>
      </c>
      <c r="R1109" s="5">
        <v>108790.02</v>
      </c>
      <c r="S1109" s="5">
        <f>#REF!-#REF!</f>
        <v>-112055.11</v>
      </c>
      <c r="T1109" s="36">
        <f t="shared" si="17"/>
        <v>-0.50739226171752105</v>
      </c>
    </row>
    <row r="1110" spans="1:20" x14ac:dyDescent="0.2">
      <c r="A1110" s="25" t="s">
        <v>40</v>
      </c>
      <c r="B1110" s="25" t="s">
        <v>188</v>
      </c>
      <c r="C1110" s="25" t="s">
        <v>22</v>
      </c>
      <c r="D1110" s="25" t="s">
        <v>23</v>
      </c>
      <c r="E1110" s="25" t="s">
        <v>1916</v>
      </c>
      <c r="F1110" s="2">
        <v>42322</v>
      </c>
      <c r="G1110" s="23" t="str">
        <f>TEXT(Table2[[#This Row],[Order-Date]],"mmm")</f>
        <v>Nov</v>
      </c>
      <c r="H1110">
        <v>2015</v>
      </c>
      <c r="I1110">
        <v>408460366</v>
      </c>
      <c r="J1110" s="2">
        <v>42365</v>
      </c>
      <c r="K1110" s="23">
        <f>WEEKDAY(#REF!,1)</f>
        <v>1</v>
      </c>
      <c r="L1110" s="25">
        <f>IF(#REF!&gt;=#REF!,#REF!-#REF!,"")</f>
        <v>43</v>
      </c>
      <c r="M1110" s="4">
        <v>1354</v>
      </c>
      <c r="N1110" s="5">
        <v>255.28</v>
      </c>
      <c r="O1110" s="5">
        <v>159.41999999999999</v>
      </c>
      <c r="P1110" s="5">
        <v>95.86</v>
      </c>
      <c r="Q1110" s="5">
        <f>#REF!*#REF!</f>
        <v>215854.68</v>
      </c>
      <c r="R1110" s="5">
        <v>129794.44</v>
      </c>
      <c r="S1110" s="5">
        <f>#REF!-#REF!</f>
        <v>-86060.24</v>
      </c>
      <c r="T1110" s="36">
        <f t="shared" si="17"/>
        <v>-0.39869527035503699</v>
      </c>
    </row>
    <row r="1111" spans="1:20" x14ac:dyDescent="0.2">
      <c r="A1111" s="25" t="s">
        <v>59</v>
      </c>
      <c r="B1111" s="25" t="s">
        <v>148</v>
      </c>
      <c r="C1111" s="25" t="s">
        <v>22</v>
      </c>
      <c r="D1111" s="25" t="s">
        <v>27</v>
      </c>
      <c r="E1111" s="25" t="s">
        <v>1917</v>
      </c>
      <c r="F1111" s="2">
        <v>41617</v>
      </c>
      <c r="G1111" s="23" t="str">
        <f>TEXT(Table2[[#This Row],[Order-Date]],"mmm")</f>
        <v>Dec</v>
      </c>
      <c r="H1111">
        <v>2013</v>
      </c>
      <c r="I1111">
        <v>474660289</v>
      </c>
      <c r="J1111" s="2">
        <v>41435</v>
      </c>
      <c r="K1111" s="23">
        <f>WEEKDAY(#REF!,1)</f>
        <v>2</v>
      </c>
      <c r="L1111" s="25" t="str">
        <f>IF(#REF!&gt;=#REF!,#REF!-#REF!,"")</f>
        <v/>
      </c>
      <c r="M1111" s="4">
        <v>1382</v>
      </c>
      <c r="N1111" s="5">
        <v>255.28</v>
      </c>
      <c r="O1111" s="5">
        <v>159.41999999999999</v>
      </c>
      <c r="P1111" s="5">
        <v>95.86</v>
      </c>
      <c r="Q1111" s="5">
        <f>#REF!*#REF!</f>
        <v>220318.44</v>
      </c>
      <c r="R1111" s="5">
        <v>132478.51999999999</v>
      </c>
      <c r="S1111" s="5">
        <f>#REF!-#REF!</f>
        <v>-87839.92</v>
      </c>
      <c r="T1111" s="36">
        <f t="shared" si="17"/>
        <v>-0.39869527035503699</v>
      </c>
    </row>
    <row r="1112" spans="1:20" x14ac:dyDescent="0.2">
      <c r="A1112" s="25" t="s">
        <v>29</v>
      </c>
      <c r="B1112" s="25" t="s">
        <v>197</v>
      </c>
      <c r="C1112" s="25" t="s">
        <v>31</v>
      </c>
      <c r="D1112" s="25" t="s">
        <v>27</v>
      </c>
      <c r="E1112" s="25" t="s">
        <v>1916</v>
      </c>
      <c r="F1112" s="2">
        <v>40191</v>
      </c>
      <c r="G1112" s="23" t="str">
        <f>TEXT(Table2[[#This Row],[Order-Date]],"mmm")</f>
        <v>Jan</v>
      </c>
      <c r="H1112">
        <v>2010</v>
      </c>
      <c r="I1112">
        <v>861180341</v>
      </c>
      <c r="J1112" s="2">
        <v>40229</v>
      </c>
      <c r="K1112" s="23">
        <f>WEEKDAY(#REF!,1)</f>
        <v>7</v>
      </c>
      <c r="L1112" s="25">
        <f>IF(#REF!&gt;=#REF!,#REF!-#REF!,"")</f>
        <v>38</v>
      </c>
      <c r="M1112" s="4">
        <v>1255</v>
      </c>
      <c r="N1112" s="5">
        <v>47.45</v>
      </c>
      <c r="O1112" s="5">
        <v>31.79</v>
      </c>
      <c r="P1112" s="5">
        <v>15.66</v>
      </c>
      <c r="Q1112" s="5">
        <f>#REF!*#REF!</f>
        <v>39896.449999999997</v>
      </c>
      <c r="R1112" s="5">
        <v>19653.3</v>
      </c>
      <c r="S1112" s="5">
        <f>#REF!-#REF!</f>
        <v>-20243.150000000001</v>
      </c>
      <c r="T1112" s="36">
        <f t="shared" si="17"/>
        <v>-0.50739226171752105</v>
      </c>
    </row>
    <row r="1113" spans="1:20" x14ac:dyDescent="0.2">
      <c r="A1113" s="25" t="s">
        <v>29</v>
      </c>
      <c r="B1113" s="25" t="s">
        <v>214</v>
      </c>
      <c r="C1113" s="25" t="s">
        <v>31</v>
      </c>
      <c r="D1113" s="25" t="s">
        <v>27</v>
      </c>
      <c r="E1113" s="25" t="s">
        <v>1915</v>
      </c>
      <c r="F1113" s="2">
        <v>40822</v>
      </c>
      <c r="G1113" s="23" t="str">
        <f>TEXT(Table2[[#This Row],[Order-Date]],"mmm")</f>
        <v>Oct</v>
      </c>
      <c r="H1113">
        <v>2011</v>
      </c>
      <c r="I1113">
        <v>580569350</v>
      </c>
      <c r="J1113" s="2">
        <v>40609</v>
      </c>
      <c r="K1113" s="23">
        <f>WEEKDAY(#REF!,1)</f>
        <v>2</v>
      </c>
      <c r="L1113" s="25" t="str">
        <f>IF(#REF!&gt;=#REF!,#REF!-#REF!,"")</f>
        <v/>
      </c>
      <c r="M1113" s="4">
        <v>2227</v>
      </c>
      <c r="N1113" s="5">
        <v>47.45</v>
      </c>
      <c r="O1113" s="5">
        <v>31.79</v>
      </c>
      <c r="P1113" s="5">
        <v>15.66</v>
      </c>
      <c r="Q1113" s="5">
        <f>#REF!*#REF!</f>
        <v>70796.33</v>
      </c>
      <c r="R1113" s="5">
        <v>34874.82</v>
      </c>
      <c r="S1113" s="5">
        <f>#REF!-#REF!</f>
        <v>-35921.51</v>
      </c>
      <c r="T1113" s="36">
        <f t="shared" si="17"/>
        <v>-0.50739226171752105</v>
      </c>
    </row>
    <row r="1114" spans="1:20" x14ac:dyDescent="0.2">
      <c r="A1114" s="25" t="s">
        <v>40</v>
      </c>
      <c r="B1114" s="25" t="s">
        <v>140</v>
      </c>
      <c r="C1114" s="25" t="s">
        <v>31</v>
      </c>
      <c r="D1114" s="25" t="s">
        <v>27</v>
      </c>
      <c r="E1114" s="25" t="s">
        <v>1915</v>
      </c>
      <c r="F1114" s="2">
        <v>40319</v>
      </c>
      <c r="G1114" s="23" t="str">
        <f>TEXT(Table2[[#This Row],[Order-Date]],"mmm")</f>
        <v>May</v>
      </c>
      <c r="H1114">
        <v>2010</v>
      </c>
      <c r="I1114">
        <v>965688645</v>
      </c>
      <c r="J1114" s="2">
        <v>40352</v>
      </c>
      <c r="K1114" s="23">
        <f>WEEKDAY(#REF!,1)</f>
        <v>4</v>
      </c>
      <c r="L1114" s="25">
        <f>IF(#REF!&gt;=#REF!,#REF!-#REF!,"")</f>
        <v>33</v>
      </c>
      <c r="M1114" s="4">
        <v>7585</v>
      </c>
      <c r="N1114" s="5">
        <v>47.45</v>
      </c>
      <c r="O1114" s="5">
        <v>31.79</v>
      </c>
      <c r="P1114" s="5">
        <v>15.66</v>
      </c>
      <c r="Q1114" s="5">
        <f>#REF!*#REF!</f>
        <v>241127.15</v>
      </c>
      <c r="R1114" s="5">
        <v>118781.1</v>
      </c>
      <c r="S1114" s="5">
        <f>#REF!-#REF!</f>
        <v>-122346.05</v>
      </c>
      <c r="T1114" s="36">
        <f t="shared" si="17"/>
        <v>-0.50739226171752105</v>
      </c>
    </row>
    <row r="1115" spans="1:20" x14ac:dyDescent="0.2">
      <c r="A1115" s="25" t="s">
        <v>20</v>
      </c>
      <c r="B1115" s="25" t="s">
        <v>114</v>
      </c>
      <c r="C1115" s="25" t="s">
        <v>31</v>
      </c>
      <c r="D1115" s="25" t="s">
        <v>27</v>
      </c>
      <c r="E1115" s="25" t="s">
        <v>1918</v>
      </c>
      <c r="F1115" s="2">
        <v>40826</v>
      </c>
      <c r="G1115" s="23" t="str">
        <f>TEXT(Table2[[#This Row],[Order-Date]],"mmm")</f>
        <v>Oct</v>
      </c>
      <c r="H1115">
        <v>2011</v>
      </c>
      <c r="I1115">
        <v>719712054</v>
      </c>
      <c r="J1115" s="2">
        <v>40833</v>
      </c>
      <c r="K1115" s="23">
        <f>WEEKDAY(#REF!,1)</f>
        <v>2</v>
      </c>
      <c r="L1115" s="25">
        <f>IF(#REF!&gt;=#REF!,#REF!-#REF!,"")</f>
        <v>7</v>
      </c>
      <c r="M1115" s="4">
        <v>7645</v>
      </c>
      <c r="N1115" s="5">
        <v>47.45</v>
      </c>
      <c r="O1115" s="5">
        <v>31.79</v>
      </c>
      <c r="P1115" s="5">
        <v>15.66</v>
      </c>
      <c r="Q1115" s="5">
        <f>#REF!*#REF!</f>
        <v>243034.55</v>
      </c>
      <c r="R1115" s="5">
        <v>119720.7</v>
      </c>
      <c r="S1115" s="5">
        <f>#REF!-#REF!</f>
        <v>-123313.85</v>
      </c>
      <c r="T1115" s="36">
        <f t="shared" si="17"/>
        <v>-0.50739226171752105</v>
      </c>
    </row>
    <row r="1116" spans="1:20" x14ac:dyDescent="0.2">
      <c r="A1116" s="25" t="s">
        <v>20</v>
      </c>
      <c r="B1116" s="25" t="s">
        <v>25</v>
      </c>
      <c r="C1116" s="25" t="s">
        <v>85</v>
      </c>
      <c r="D1116" s="25" t="s">
        <v>23</v>
      </c>
      <c r="E1116" s="25" t="s">
        <v>1916</v>
      </c>
      <c r="F1116" s="2">
        <v>41636</v>
      </c>
      <c r="G1116" s="23" t="str">
        <f>TEXT(Table2[[#This Row],[Order-Date]],"mmm")</f>
        <v>Dec</v>
      </c>
      <c r="H1116">
        <v>2013</v>
      </c>
      <c r="I1116">
        <v>866125905</v>
      </c>
      <c r="J1116" s="2">
        <v>41637</v>
      </c>
      <c r="K1116" s="23">
        <f>WEEKDAY(#REF!,1)</f>
        <v>1</v>
      </c>
      <c r="L1116" s="25">
        <f>IF(#REF!&gt;=#REF!,#REF!-#REF!,"")</f>
        <v>1</v>
      </c>
      <c r="M1116" s="4">
        <v>4757</v>
      </c>
      <c r="N1116" s="5">
        <v>668.27</v>
      </c>
      <c r="O1116" s="5">
        <v>502.54</v>
      </c>
      <c r="P1116" s="5">
        <v>165.73</v>
      </c>
      <c r="Q1116" s="5">
        <f>#REF!*#REF!</f>
        <v>2390582.7799999998</v>
      </c>
      <c r="R1116" s="5">
        <v>788377.61</v>
      </c>
      <c r="S1116" s="5">
        <f>#REF!-#REF!</f>
        <v>-1602205.17</v>
      </c>
      <c r="T1116" s="36">
        <f t="shared" si="17"/>
        <v>-0.67021530624427905</v>
      </c>
    </row>
    <row r="1117" spans="1:20" x14ac:dyDescent="0.2">
      <c r="A1117" s="25" t="s">
        <v>46</v>
      </c>
      <c r="B1117" s="25" t="s">
        <v>150</v>
      </c>
      <c r="C1117" s="25" t="s">
        <v>34</v>
      </c>
      <c r="D1117" s="25" t="s">
        <v>27</v>
      </c>
      <c r="E1117" s="25" t="s">
        <v>1915</v>
      </c>
      <c r="F1117" s="2">
        <v>41169</v>
      </c>
      <c r="G1117" s="23" t="str">
        <f>TEXT(Table2[[#This Row],[Order-Date]],"mmm")</f>
        <v>Sep</v>
      </c>
      <c r="H1117">
        <v>2012</v>
      </c>
      <c r="I1117">
        <v>698729026</v>
      </c>
      <c r="J1117" s="2">
        <v>41177</v>
      </c>
      <c r="K1117" s="23">
        <f>WEEKDAY(#REF!,1)</f>
        <v>3</v>
      </c>
      <c r="L1117" s="25">
        <f>IF(#REF!&gt;=#REF!,#REF!-#REF!,"")</f>
        <v>8</v>
      </c>
      <c r="M1117" s="4">
        <v>8301</v>
      </c>
      <c r="N1117" s="5">
        <v>205.7</v>
      </c>
      <c r="O1117" s="5">
        <v>117.11</v>
      </c>
      <c r="P1117" s="5">
        <v>88.59</v>
      </c>
      <c r="Q1117" s="5">
        <f>#REF!*#REF!</f>
        <v>972130.11</v>
      </c>
      <c r="R1117" s="5">
        <v>735385.59</v>
      </c>
      <c r="S1117" s="5">
        <f>#REF!-#REF!</f>
        <v>-236744.52</v>
      </c>
      <c r="T1117" s="36">
        <f t="shared" si="17"/>
        <v>-0.24353172231235601</v>
      </c>
    </row>
    <row r="1118" spans="1:20" x14ac:dyDescent="0.2">
      <c r="A1118" s="25" t="s">
        <v>32</v>
      </c>
      <c r="B1118" s="25" t="s">
        <v>147</v>
      </c>
      <c r="C1118" s="25" t="s">
        <v>85</v>
      </c>
      <c r="D1118" s="25" t="s">
        <v>23</v>
      </c>
      <c r="E1118" s="25" t="s">
        <v>1916</v>
      </c>
      <c r="F1118" s="2">
        <v>40997</v>
      </c>
      <c r="G1118" s="23" t="str">
        <f>TEXT(Table2[[#This Row],[Order-Date]],"mmm")</f>
        <v>Mar</v>
      </c>
      <c r="H1118">
        <v>2012</v>
      </c>
      <c r="I1118">
        <v>931632745</v>
      </c>
      <c r="J1118" s="2">
        <v>40944</v>
      </c>
      <c r="K1118" s="23">
        <f>WEEKDAY(#REF!,1)</f>
        <v>1</v>
      </c>
      <c r="L1118" s="25" t="str">
        <f>IF(#REF!&gt;=#REF!,#REF!-#REF!,"")</f>
        <v/>
      </c>
      <c r="M1118" s="4">
        <v>9687</v>
      </c>
      <c r="N1118" s="5">
        <v>668.27</v>
      </c>
      <c r="O1118" s="5">
        <v>502.54</v>
      </c>
      <c r="P1118" s="5">
        <v>165.73</v>
      </c>
      <c r="Q1118" s="5">
        <f>#REF!*#REF!</f>
        <v>4868104.9800000004</v>
      </c>
      <c r="R1118" s="5">
        <v>1605426.51</v>
      </c>
      <c r="S1118" s="5">
        <f>#REF!-#REF!</f>
        <v>-3262678.47</v>
      </c>
      <c r="T1118" s="36">
        <f t="shared" si="17"/>
        <v>-0.67021530624427905</v>
      </c>
    </row>
    <row r="1119" spans="1:20" x14ac:dyDescent="0.2">
      <c r="A1119" s="25" t="s">
        <v>32</v>
      </c>
      <c r="B1119" s="25" t="s">
        <v>192</v>
      </c>
      <c r="C1119" s="25" t="s">
        <v>34</v>
      </c>
      <c r="D1119" s="25" t="s">
        <v>27</v>
      </c>
      <c r="E1119" s="25" t="s">
        <v>1917</v>
      </c>
      <c r="F1119" s="2">
        <v>41701</v>
      </c>
      <c r="G1119" s="23" t="str">
        <f>TEXT(Table2[[#This Row],[Order-Date]],"mmm")</f>
        <v>Mar</v>
      </c>
      <c r="H1119">
        <v>2014</v>
      </c>
      <c r="I1119">
        <v>549260890</v>
      </c>
      <c r="J1119" s="2">
        <v>41723</v>
      </c>
      <c r="K1119" s="23">
        <f>WEEKDAY(#REF!,1)</f>
        <v>3</v>
      </c>
      <c r="L1119" s="25">
        <f>IF(#REF!&gt;=#REF!,#REF!-#REF!,"")</f>
        <v>22</v>
      </c>
      <c r="M1119" s="4">
        <v>7358</v>
      </c>
      <c r="N1119" s="5">
        <v>205.7</v>
      </c>
      <c r="O1119" s="5">
        <v>117.11</v>
      </c>
      <c r="P1119" s="5">
        <v>88.59</v>
      </c>
      <c r="Q1119" s="5">
        <f>#REF!*#REF!</f>
        <v>861695.38</v>
      </c>
      <c r="R1119" s="5">
        <v>651845.22</v>
      </c>
      <c r="S1119" s="5">
        <f>#REF!-#REF!</f>
        <v>-209850.16</v>
      </c>
      <c r="T1119" s="36">
        <f t="shared" si="17"/>
        <v>-0.24353172231235601</v>
      </c>
    </row>
    <row r="1120" spans="1:20" x14ac:dyDescent="0.2">
      <c r="A1120" s="25" t="s">
        <v>37</v>
      </c>
      <c r="B1120" s="25" t="s">
        <v>62</v>
      </c>
      <c r="C1120" s="25" t="s">
        <v>31</v>
      </c>
      <c r="D1120" s="25" t="s">
        <v>23</v>
      </c>
      <c r="E1120" s="25" t="s">
        <v>1918</v>
      </c>
      <c r="F1120" s="2">
        <v>41482</v>
      </c>
      <c r="G1120" s="23" t="str">
        <f>TEXT(Table2[[#This Row],[Order-Date]],"mmm")</f>
        <v>Jul</v>
      </c>
      <c r="H1120">
        <v>2013</v>
      </c>
      <c r="I1120">
        <v>856349790</v>
      </c>
      <c r="J1120" s="2">
        <v>41512</v>
      </c>
      <c r="K1120" s="23">
        <f>WEEKDAY(#REF!,1)</f>
        <v>2</v>
      </c>
      <c r="L1120" s="25">
        <f>IF(#REF!&gt;=#REF!,#REF!-#REF!,"")</f>
        <v>30</v>
      </c>
      <c r="M1120" s="4">
        <v>1788</v>
      </c>
      <c r="N1120" s="5">
        <v>47.45</v>
      </c>
      <c r="O1120" s="5">
        <v>31.79</v>
      </c>
      <c r="P1120" s="5">
        <v>15.66</v>
      </c>
      <c r="Q1120" s="5">
        <f>#REF!*#REF!</f>
        <v>56840.52</v>
      </c>
      <c r="R1120" s="5">
        <v>28000.080000000002</v>
      </c>
      <c r="S1120" s="5">
        <f>#REF!-#REF!</f>
        <v>-28840.44</v>
      </c>
      <c r="T1120" s="36">
        <f t="shared" si="17"/>
        <v>-0.50739226171752105</v>
      </c>
    </row>
    <row r="1121" spans="1:20" x14ac:dyDescent="0.2">
      <c r="A1121" s="25" t="s">
        <v>20</v>
      </c>
      <c r="B1121" s="25" t="s">
        <v>226</v>
      </c>
      <c r="C1121" s="25" t="s">
        <v>39</v>
      </c>
      <c r="D1121" s="25" t="s">
        <v>27</v>
      </c>
      <c r="E1121" s="25" t="s">
        <v>1917</v>
      </c>
      <c r="F1121" s="2">
        <v>40315</v>
      </c>
      <c r="G1121" s="23" t="str">
        <f>TEXT(Table2[[#This Row],[Order-Date]],"mmm")</f>
        <v>May</v>
      </c>
      <c r="H1121">
        <v>2010</v>
      </c>
      <c r="I1121">
        <v>527948272</v>
      </c>
      <c r="J1121" s="2">
        <v>40319</v>
      </c>
      <c r="K1121" s="23">
        <f>WEEKDAY(#REF!,1)</f>
        <v>6</v>
      </c>
      <c r="L1121" s="25">
        <f>IF(#REF!&gt;=#REF!,#REF!-#REF!,"")</f>
        <v>4</v>
      </c>
      <c r="M1121" s="4">
        <v>481</v>
      </c>
      <c r="N1121" s="5">
        <v>81.73</v>
      </c>
      <c r="O1121" s="5">
        <v>56.67</v>
      </c>
      <c r="P1121" s="5">
        <v>25.06</v>
      </c>
      <c r="Q1121" s="5">
        <f>#REF!*#REF!</f>
        <v>27258.27</v>
      </c>
      <c r="R1121" s="5">
        <v>12053.86</v>
      </c>
      <c r="S1121" s="5">
        <f>#REF!-#REF!</f>
        <v>-15204.41</v>
      </c>
      <c r="T1121" s="36">
        <f t="shared" si="17"/>
        <v>-0.55779071819304704</v>
      </c>
    </row>
    <row r="1122" spans="1:20" x14ac:dyDescent="0.2">
      <c r="A1122" s="25" t="s">
        <v>29</v>
      </c>
      <c r="B1122" s="25" t="s">
        <v>112</v>
      </c>
      <c r="C1122" s="25" t="s">
        <v>77</v>
      </c>
      <c r="D1122" s="25" t="s">
        <v>27</v>
      </c>
      <c r="E1122" s="25" t="s">
        <v>1915</v>
      </c>
      <c r="F1122" s="2">
        <v>41330</v>
      </c>
      <c r="G1122" s="23" t="str">
        <f>TEXT(Table2[[#This Row],[Order-Date]],"mmm")</f>
        <v>Feb</v>
      </c>
      <c r="H1122">
        <v>2013</v>
      </c>
      <c r="I1122">
        <v>559417665</v>
      </c>
      <c r="J1122" s="2">
        <v>41333</v>
      </c>
      <c r="K1122" s="23">
        <f>WEEKDAY(#REF!,1)</f>
        <v>5</v>
      </c>
      <c r="L1122" s="25">
        <f>IF(#REF!&gt;=#REF!,#REF!-#REF!,"")</f>
        <v>3</v>
      </c>
      <c r="M1122" s="4">
        <v>2973</v>
      </c>
      <c r="N1122" s="5">
        <v>154.06</v>
      </c>
      <c r="O1122" s="5">
        <v>90.93</v>
      </c>
      <c r="P1122" s="5">
        <v>63.13</v>
      </c>
      <c r="Q1122" s="5">
        <f>#REF!*#REF!</f>
        <v>270334.89</v>
      </c>
      <c r="R1122" s="5">
        <v>187685.49</v>
      </c>
      <c r="S1122" s="5">
        <f>#REF!-#REF!</f>
        <v>-82649.399999999994</v>
      </c>
      <c r="T1122" s="36">
        <f t="shared" si="17"/>
        <v>-0.30572968217309998</v>
      </c>
    </row>
    <row r="1123" spans="1:20" x14ac:dyDescent="0.2">
      <c r="A1123" s="25" t="s">
        <v>20</v>
      </c>
      <c r="B1123" s="25" t="s">
        <v>68</v>
      </c>
      <c r="C1123" s="25" t="s">
        <v>85</v>
      </c>
      <c r="D1123" s="25" t="s">
        <v>23</v>
      </c>
      <c r="E1123" s="25" t="s">
        <v>1918</v>
      </c>
      <c r="F1123" s="2">
        <v>41129</v>
      </c>
      <c r="G1123" s="23" t="str">
        <f>TEXT(Table2[[#This Row],[Order-Date]],"mmm")</f>
        <v>Aug</v>
      </c>
      <c r="H1123">
        <v>2012</v>
      </c>
      <c r="I1123">
        <v>216431796</v>
      </c>
      <c r="J1123" s="2">
        <v>40977</v>
      </c>
      <c r="K1123" s="23">
        <f>WEEKDAY(#REF!,1)</f>
        <v>6</v>
      </c>
      <c r="L1123" s="25" t="str">
        <f>IF(#REF!&gt;=#REF!,#REF!-#REF!,"")</f>
        <v/>
      </c>
      <c r="M1123" s="4">
        <v>5833</v>
      </c>
      <c r="N1123" s="5">
        <v>668.27</v>
      </c>
      <c r="O1123" s="5">
        <v>502.54</v>
      </c>
      <c r="P1123" s="5">
        <v>165.73</v>
      </c>
      <c r="Q1123" s="5">
        <f>#REF!*#REF!</f>
        <v>2931315.82</v>
      </c>
      <c r="R1123" s="5">
        <v>966703.09</v>
      </c>
      <c r="S1123" s="5">
        <f>#REF!-#REF!</f>
        <v>-1964612.73</v>
      </c>
      <c r="T1123" s="36">
        <f t="shared" si="17"/>
        <v>-0.67021530624427905</v>
      </c>
    </row>
    <row r="1124" spans="1:20" x14ac:dyDescent="0.2">
      <c r="A1124" s="25" t="s">
        <v>29</v>
      </c>
      <c r="B1124" s="25" t="s">
        <v>122</v>
      </c>
      <c r="C1124" s="25" t="s">
        <v>85</v>
      </c>
      <c r="D1124" s="25" t="s">
        <v>23</v>
      </c>
      <c r="E1124" s="25" t="s">
        <v>1918</v>
      </c>
      <c r="F1124" s="2">
        <v>42237</v>
      </c>
      <c r="G1124" s="23" t="str">
        <f>TEXT(Table2[[#This Row],[Order-Date]],"mmm")</f>
        <v>Aug</v>
      </c>
      <c r="H1124">
        <v>2015</v>
      </c>
      <c r="I1124">
        <v>184976994</v>
      </c>
      <c r="J1124" s="2">
        <v>42268</v>
      </c>
      <c r="K1124" s="23">
        <f>WEEKDAY(#REF!,1)</f>
        <v>2</v>
      </c>
      <c r="L1124" s="25">
        <f>IF(#REF!&gt;=#REF!,#REF!-#REF!,"")</f>
        <v>31</v>
      </c>
      <c r="M1124" s="4">
        <v>7658</v>
      </c>
      <c r="N1124" s="5">
        <v>668.27</v>
      </c>
      <c r="O1124" s="5">
        <v>502.54</v>
      </c>
      <c r="P1124" s="5">
        <v>165.73</v>
      </c>
      <c r="Q1124" s="5">
        <f>#REF!*#REF!</f>
        <v>3848451.32</v>
      </c>
      <c r="R1124" s="5">
        <v>1269160.3400000001</v>
      </c>
      <c r="S1124" s="5">
        <f>#REF!-#REF!</f>
        <v>-2579290.98</v>
      </c>
      <c r="T1124" s="36">
        <f t="shared" si="17"/>
        <v>-0.67021530624427905</v>
      </c>
    </row>
    <row r="1125" spans="1:20" x14ac:dyDescent="0.2">
      <c r="A1125" s="25" t="s">
        <v>46</v>
      </c>
      <c r="B1125" s="25" t="s">
        <v>119</v>
      </c>
      <c r="C1125" s="25" t="s">
        <v>39</v>
      </c>
      <c r="D1125" s="25" t="s">
        <v>27</v>
      </c>
      <c r="E1125" s="25" t="s">
        <v>1915</v>
      </c>
      <c r="F1125" s="2">
        <v>40651</v>
      </c>
      <c r="G1125" s="23" t="str">
        <f>TEXT(Table2[[#This Row],[Order-Date]],"mmm")</f>
        <v>Apr</v>
      </c>
      <c r="H1125">
        <v>2011</v>
      </c>
      <c r="I1125">
        <v>321352088</v>
      </c>
      <c r="J1125" s="2">
        <v>40699</v>
      </c>
      <c r="K1125" s="23">
        <f>WEEKDAY(#REF!,1)</f>
        <v>1</v>
      </c>
      <c r="L1125" s="25">
        <f>IF(#REF!&gt;=#REF!,#REF!-#REF!,"")</f>
        <v>48</v>
      </c>
      <c r="M1125" s="4">
        <v>4079</v>
      </c>
      <c r="N1125" s="5">
        <v>81.73</v>
      </c>
      <c r="O1125" s="5">
        <v>56.67</v>
      </c>
      <c r="P1125" s="5">
        <v>25.06</v>
      </c>
      <c r="Q1125" s="5">
        <f>#REF!*#REF!</f>
        <v>231156.93</v>
      </c>
      <c r="R1125" s="5">
        <v>102219.74</v>
      </c>
      <c r="S1125" s="5">
        <f>#REF!-#REF!</f>
        <v>-128937.19</v>
      </c>
      <c r="T1125" s="36">
        <f t="shared" si="17"/>
        <v>-0.55779071819304704</v>
      </c>
    </row>
    <row r="1126" spans="1:20" x14ac:dyDescent="0.2">
      <c r="A1126" s="25" t="s">
        <v>46</v>
      </c>
      <c r="B1126" s="25" t="s">
        <v>206</v>
      </c>
      <c r="C1126" s="25" t="s">
        <v>65</v>
      </c>
      <c r="D1126" s="25" t="s">
        <v>27</v>
      </c>
      <c r="E1126" s="25" t="s">
        <v>1915</v>
      </c>
      <c r="F1126" s="2">
        <v>41058</v>
      </c>
      <c r="G1126" s="23" t="str">
        <f>TEXT(Table2[[#This Row],[Order-Date]],"mmm")</f>
        <v>May</v>
      </c>
      <c r="H1126">
        <v>2012</v>
      </c>
      <c r="I1126">
        <v>102168405</v>
      </c>
      <c r="J1126" s="2">
        <v>41058</v>
      </c>
      <c r="K1126" s="23">
        <f>WEEKDAY(#REF!,1)</f>
        <v>3</v>
      </c>
      <c r="L1126" s="25">
        <f>IF(#REF!&gt;=#REF!,#REF!-#REF!,"")</f>
        <v>0</v>
      </c>
      <c r="M1126" s="4">
        <v>2756</v>
      </c>
      <c r="N1126" s="5">
        <v>9.33</v>
      </c>
      <c r="O1126" s="5">
        <v>6.92</v>
      </c>
      <c r="P1126" s="5">
        <v>2.41</v>
      </c>
      <c r="Q1126" s="5">
        <f>#REF!*#REF!</f>
        <v>19071.52</v>
      </c>
      <c r="R1126" s="5">
        <v>6641.96</v>
      </c>
      <c r="S1126" s="5">
        <f>#REF!-#REF!</f>
        <v>-12429.56</v>
      </c>
      <c r="T1126" s="36">
        <f t="shared" si="17"/>
        <v>-0.65173410404624299</v>
      </c>
    </row>
    <row r="1127" spans="1:20" x14ac:dyDescent="0.2">
      <c r="A1127" s="25" t="s">
        <v>29</v>
      </c>
      <c r="B1127" s="25" t="s">
        <v>130</v>
      </c>
      <c r="C1127" s="25" t="s">
        <v>31</v>
      </c>
      <c r="D1127" s="25" t="s">
        <v>23</v>
      </c>
      <c r="E1127" s="25" t="s">
        <v>1915</v>
      </c>
      <c r="F1127" s="2">
        <v>41498</v>
      </c>
      <c r="G1127" s="23" t="str">
        <f>TEXT(Table2[[#This Row],[Order-Date]],"mmm")</f>
        <v>Aug</v>
      </c>
      <c r="H1127">
        <v>2013</v>
      </c>
      <c r="I1127">
        <v>874349772</v>
      </c>
      <c r="J1127" s="2">
        <v>41730</v>
      </c>
      <c r="K1127" s="23">
        <f>WEEKDAY(#REF!,1)</f>
        <v>3</v>
      </c>
      <c r="L1127" s="25">
        <f>IF(#REF!&gt;=#REF!,#REF!-#REF!,"")</f>
        <v>232</v>
      </c>
      <c r="M1127" s="4">
        <v>8383</v>
      </c>
      <c r="N1127" s="5">
        <v>47.45</v>
      </c>
      <c r="O1127" s="5">
        <v>31.79</v>
      </c>
      <c r="P1127" s="5">
        <v>15.66</v>
      </c>
      <c r="Q1127" s="5">
        <f>#REF!*#REF!</f>
        <v>266495.57</v>
      </c>
      <c r="R1127" s="5">
        <v>131277.78</v>
      </c>
      <c r="S1127" s="5">
        <f>#REF!-#REF!</f>
        <v>-135217.79</v>
      </c>
      <c r="T1127" s="36">
        <f t="shared" si="17"/>
        <v>-0.50739226171752105</v>
      </c>
    </row>
    <row r="1128" spans="1:20" x14ac:dyDescent="0.2">
      <c r="A1128" s="25" t="s">
        <v>20</v>
      </c>
      <c r="B1128" s="25" t="s">
        <v>164</v>
      </c>
      <c r="C1128" s="25" t="s">
        <v>77</v>
      </c>
      <c r="D1128" s="25" t="s">
        <v>23</v>
      </c>
      <c r="E1128" s="25" t="s">
        <v>1917</v>
      </c>
      <c r="F1128" s="2">
        <v>40874</v>
      </c>
      <c r="G1128" s="23" t="str">
        <f>TEXT(Table2[[#This Row],[Order-Date]],"mmm")</f>
        <v>Nov</v>
      </c>
      <c r="H1128">
        <v>2011</v>
      </c>
      <c r="I1128">
        <v>905132520</v>
      </c>
      <c r="J1128" s="2">
        <v>40798</v>
      </c>
      <c r="K1128" s="23">
        <f>WEEKDAY(#REF!,1)</f>
        <v>2</v>
      </c>
      <c r="L1128" s="25" t="str">
        <f>IF(#REF!&gt;=#REF!,#REF!-#REF!,"")</f>
        <v/>
      </c>
      <c r="M1128" s="4">
        <v>7681</v>
      </c>
      <c r="N1128" s="5">
        <v>154.06</v>
      </c>
      <c r="O1128" s="5">
        <v>90.93</v>
      </c>
      <c r="P1128" s="5">
        <v>63.13</v>
      </c>
      <c r="Q1128" s="5">
        <f>#REF!*#REF!</f>
        <v>698433.33</v>
      </c>
      <c r="R1128" s="5">
        <v>484901.53</v>
      </c>
      <c r="S1128" s="5">
        <f>#REF!-#REF!</f>
        <v>-213531.8</v>
      </c>
      <c r="T1128" s="36">
        <f t="shared" si="17"/>
        <v>-0.30572968217309998</v>
      </c>
    </row>
    <row r="1129" spans="1:20" x14ac:dyDescent="0.2">
      <c r="A1129" s="25" t="s">
        <v>37</v>
      </c>
      <c r="B1129" s="25" t="s">
        <v>45</v>
      </c>
      <c r="C1129" s="25" t="s">
        <v>77</v>
      </c>
      <c r="D1129" s="25" t="s">
        <v>27</v>
      </c>
      <c r="E1129" s="25" t="s">
        <v>1917</v>
      </c>
      <c r="F1129" s="2">
        <v>41769</v>
      </c>
      <c r="G1129" s="23" t="str">
        <f>TEXT(Table2[[#This Row],[Order-Date]],"mmm")</f>
        <v>May</v>
      </c>
      <c r="H1129">
        <v>2014</v>
      </c>
      <c r="I1129">
        <v>332065474</v>
      </c>
      <c r="J1129" s="2">
        <v>41925</v>
      </c>
      <c r="K1129" s="23">
        <f>WEEKDAY(#REF!,1)</f>
        <v>2</v>
      </c>
      <c r="L1129" s="25">
        <f>IF(#REF!&gt;=#REF!,#REF!-#REF!,"")</f>
        <v>156</v>
      </c>
      <c r="M1129" s="4">
        <v>4408</v>
      </c>
      <c r="N1129" s="5">
        <v>154.06</v>
      </c>
      <c r="O1129" s="5">
        <v>90.93</v>
      </c>
      <c r="P1129" s="5">
        <v>63.13</v>
      </c>
      <c r="Q1129" s="5">
        <f>#REF!*#REF!</f>
        <v>400819.44</v>
      </c>
      <c r="R1129" s="5">
        <v>278277.03999999998</v>
      </c>
      <c r="S1129" s="5">
        <f>#REF!-#REF!</f>
        <v>-122542.39999999999</v>
      </c>
      <c r="T1129" s="36">
        <f t="shared" si="17"/>
        <v>-0.30572968217309998</v>
      </c>
    </row>
    <row r="1130" spans="1:20" x14ac:dyDescent="0.2">
      <c r="A1130" s="25" t="s">
        <v>29</v>
      </c>
      <c r="B1130" s="25" t="s">
        <v>197</v>
      </c>
      <c r="C1130" s="25" t="s">
        <v>85</v>
      </c>
      <c r="D1130" s="25" t="s">
        <v>23</v>
      </c>
      <c r="E1130" s="25" t="s">
        <v>1917</v>
      </c>
      <c r="F1130" s="2">
        <v>42689</v>
      </c>
      <c r="G1130" s="23" t="str">
        <f>TEXT(Table2[[#This Row],[Order-Date]],"mmm")</f>
        <v>Nov</v>
      </c>
      <c r="H1130">
        <v>2016</v>
      </c>
      <c r="I1130">
        <v>713009965</v>
      </c>
      <c r="J1130" s="2">
        <v>42720</v>
      </c>
      <c r="K1130" s="23">
        <f>WEEKDAY(#REF!,1)</f>
        <v>6</v>
      </c>
      <c r="L1130" s="25">
        <f>IF(#REF!&gt;=#REF!,#REF!-#REF!,"")</f>
        <v>31</v>
      </c>
      <c r="M1130" s="4">
        <v>4348</v>
      </c>
      <c r="N1130" s="5">
        <v>668.27</v>
      </c>
      <c r="O1130" s="5">
        <v>502.54</v>
      </c>
      <c r="P1130" s="5">
        <v>165.73</v>
      </c>
      <c r="Q1130" s="5">
        <f>#REF!*#REF!</f>
        <v>2185043.92</v>
      </c>
      <c r="R1130" s="5">
        <v>720594.04</v>
      </c>
      <c r="S1130" s="5">
        <f>#REF!-#REF!</f>
        <v>-1464449.88</v>
      </c>
      <c r="T1130" s="36">
        <f t="shared" si="17"/>
        <v>-0.67021530624427905</v>
      </c>
    </row>
    <row r="1131" spans="1:20" x14ac:dyDescent="0.2">
      <c r="A1131" s="25" t="s">
        <v>46</v>
      </c>
      <c r="B1131" s="25" t="s">
        <v>206</v>
      </c>
      <c r="C1131" s="25" t="s">
        <v>22</v>
      </c>
      <c r="D1131" s="25" t="s">
        <v>27</v>
      </c>
      <c r="E1131" s="25" t="s">
        <v>1915</v>
      </c>
      <c r="F1131" s="2">
        <v>42904</v>
      </c>
      <c r="G1131" s="23" t="str">
        <f>TEXT(Table2[[#This Row],[Order-Date]],"mmm")</f>
        <v>Jun</v>
      </c>
      <c r="H1131">
        <v>2017</v>
      </c>
      <c r="I1131">
        <v>976139819</v>
      </c>
      <c r="J1131" s="2">
        <v>42938</v>
      </c>
      <c r="K1131" s="23">
        <f>WEEKDAY(#REF!,1)</f>
        <v>7</v>
      </c>
      <c r="L1131" s="25">
        <f>IF(#REF!&gt;=#REF!,#REF!-#REF!,"")</f>
        <v>34</v>
      </c>
      <c r="M1131" s="4">
        <v>319</v>
      </c>
      <c r="N1131" s="5">
        <v>255.28</v>
      </c>
      <c r="O1131" s="5">
        <v>159.41999999999999</v>
      </c>
      <c r="P1131" s="5">
        <v>95.86</v>
      </c>
      <c r="Q1131" s="5">
        <f>#REF!*#REF!</f>
        <v>50854.98</v>
      </c>
      <c r="R1131" s="5">
        <v>30579.34</v>
      </c>
      <c r="S1131" s="5">
        <f>#REF!-#REF!</f>
        <v>-20275.64</v>
      </c>
      <c r="T1131" s="36">
        <f t="shared" si="17"/>
        <v>-0.39869527035503699</v>
      </c>
    </row>
    <row r="1132" spans="1:20" x14ac:dyDescent="0.2">
      <c r="A1132" s="25" t="s">
        <v>29</v>
      </c>
      <c r="B1132" s="25" t="s">
        <v>197</v>
      </c>
      <c r="C1132" s="25" t="s">
        <v>22</v>
      </c>
      <c r="D1132" s="25" t="s">
        <v>23</v>
      </c>
      <c r="E1132" s="25" t="s">
        <v>1915</v>
      </c>
      <c r="F1132" s="2">
        <v>42667</v>
      </c>
      <c r="G1132" s="23" t="str">
        <f>TEXT(Table2[[#This Row],[Order-Date]],"mmm")</f>
        <v>Oct</v>
      </c>
      <c r="H1132">
        <v>2016</v>
      </c>
      <c r="I1132">
        <v>569941365</v>
      </c>
      <c r="J1132" s="2">
        <v>42700</v>
      </c>
      <c r="K1132" s="23">
        <f>WEEKDAY(#REF!,1)</f>
        <v>7</v>
      </c>
      <c r="L1132" s="25">
        <f>IF(#REF!&gt;=#REF!,#REF!-#REF!,"")</f>
        <v>33</v>
      </c>
      <c r="M1132" s="4">
        <v>7170</v>
      </c>
      <c r="N1132" s="5">
        <v>255.28</v>
      </c>
      <c r="O1132" s="5">
        <v>159.41999999999999</v>
      </c>
      <c r="P1132" s="5">
        <v>95.86</v>
      </c>
      <c r="Q1132" s="5">
        <f>#REF!*#REF!</f>
        <v>1143041.3999999999</v>
      </c>
      <c r="R1132" s="5">
        <v>687316.2</v>
      </c>
      <c r="S1132" s="5">
        <f>#REF!-#REF!</f>
        <v>-455725.2</v>
      </c>
      <c r="T1132" s="36">
        <f t="shared" si="17"/>
        <v>-0.39869527035503699</v>
      </c>
    </row>
    <row r="1133" spans="1:20" x14ac:dyDescent="0.2">
      <c r="A1133" s="25" t="s">
        <v>46</v>
      </c>
      <c r="B1133" s="25" t="s">
        <v>199</v>
      </c>
      <c r="C1133" s="25" t="s">
        <v>34</v>
      </c>
      <c r="D1133" s="25" t="s">
        <v>23</v>
      </c>
      <c r="E1133" s="25" t="s">
        <v>1918</v>
      </c>
      <c r="F1133" s="2">
        <v>41087</v>
      </c>
      <c r="G1133" s="23" t="str">
        <f>TEXT(Table2[[#This Row],[Order-Date]],"mmm")</f>
        <v>Jun</v>
      </c>
      <c r="H1133">
        <v>2012</v>
      </c>
      <c r="I1133">
        <v>813213431</v>
      </c>
      <c r="J1133" s="2">
        <v>41121</v>
      </c>
      <c r="K1133" s="23">
        <f>WEEKDAY(#REF!,1)</f>
        <v>3</v>
      </c>
      <c r="L1133" s="25">
        <f>IF(#REF!&gt;=#REF!,#REF!-#REF!,"")</f>
        <v>34</v>
      </c>
      <c r="M1133" s="4">
        <v>6781</v>
      </c>
      <c r="N1133" s="5">
        <v>205.7</v>
      </c>
      <c r="O1133" s="5">
        <v>117.11</v>
      </c>
      <c r="P1133" s="5">
        <v>88.59</v>
      </c>
      <c r="Q1133" s="5">
        <f>#REF!*#REF!</f>
        <v>794122.91</v>
      </c>
      <c r="R1133" s="5">
        <v>600728.79</v>
      </c>
      <c r="S1133" s="5">
        <f>#REF!-#REF!</f>
        <v>-193394.12</v>
      </c>
      <c r="T1133" s="36">
        <f t="shared" si="17"/>
        <v>-0.24353172231235601</v>
      </c>
    </row>
    <row r="1134" spans="1:20" x14ac:dyDescent="0.2">
      <c r="A1134" s="25" t="s">
        <v>29</v>
      </c>
      <c r="B1134" s="25" t="s">
        <v>126</v>
      </c>
      <c r="C1134" s="25" t="s">
        <v>85</v>
      </c>
      <c r="D1134" s="25" t="s">
        <v>23</v>
      </c>
      <c r="E1134" s="25" t="s">
        <v>1917</v>
      </c>
      <c r="F1134" s="2">
        <v>40430</v>
      </c>
      <c r="G1134" s="23" t="str">
        <f>TEXT(Table2[[#This Row],[Order-Date]],"mmm")</f>
        <v>Sep</v>
      </c>
      <c r="H1134">
        <v>2010</v>
      </c>
      <c r="I1134">
        <v>845067346</v>
      </c>
      <c r="J1134" s="2">
        <v>40434</v>
      </c>
      <c r="K1134" s="23">
        <f>WEEKDAY(#REF!,1)</f>
        <v>2</v>
      </c>
      <c r="L1134" s="25">
        <f>IF(#REF!&gt;=#REF!,#REF!-#REF!,"")</f>
        <v>4</v>
      </c>
      <c r="M1134" s="4">
        <v>3062</v>
      </c>
      <c r="N1134" s="5">
        <v>668.27</v>
      </c>
      <c r="O1134" s="5">
        <v>502.54</v>
      </c>
      <c r="P1134" s="5">
        <v>165.73</v>
      </c>
      <c r="Q1134" s="5">
        <f>#REF!*#REF!</f>
        <v>1538777.48</v>
      </c>
      <c r="R1134" s="5">
        <v>507465.26</v>
      </c>
      <c r="S1134" s="5">
        <f>#REF!-#REF!</f>
        <v>-1031312.22</v>
      </c>
      <c r="T1134" s="36">
        <f t="shared" si="17"/>
        <v>-0.67021530624427905</v>
      </c>
    </row>
    <row r="1135" spans="1:20" x14ac:dyDescent="0.2">
      <c r="A1135" s="25" t="s">
        <v>29</v>
      </c>
      <c r="B1135" s="25" t="s">
        <v>30</v>
      </c>
      <c r="C1135" s="25" t="s">
        <v>65</v>
      </c>
      <c r="D1135" s="25" t="s">
        <v>27</v>
      </c>
      <c r="E1135" s="25" t="s">
        <v>1915</v>
      </c>
      <c r="F1135" s="2">
        <v>41967</v>
      </c>
      <c r="G1135" s="23" t="str">
        <f>TEXT(Table2[[#This Row],[Order-Date]],"mmm")</f>
        <v>Nov</v>
      </c>
      <c r="H1135">
        <v>2014</v>
      </c>
      <c r="I1135">
        <v>774926936</v>
      </c>
      <c r="J1135" s="2">
        <v>41970</v>
      </c>
      <c r="K1135" s="23">
        <f>WEEKDAY(#REF!,1)</f>
        <v>5</v>
      </c>
      <c r="L1135" s="25">
        <f>IF(#REF!&gt;=#REF!,#REF!-#REF!,"")</f>
        <v>3</v>
      </c>
      <c r="M1135" s="4">
        <v>6956</v>
      </c>
      <c r="N1135" s="5">
        <v>9.33</v>
      </c>
      <c r="O1135" s="5">
        <v>6.92</v>
      </c>
      <c r="P1135" s="5">
        <v>2.41</v>
      </c>
      <c r="Q1135" s="5">
        <f>#REF!*#REF!</f>
        <v>48135.519999999997</v>
      </c>
      <c r="R1135" s="5">
        <v>16763.96</v>
      </c>
      <c r="S1135" s="5">
        <f>#REF!-#REF!</f>
        <v>-31371.56</v>
      </c>
      <c r="T1135" s="36">
        <f t="shared" si="17"/>
        <v>-0.65173410404624299</v>
      </c>
    </row>
    <row r="1136" spans="1:20" x14ac:dyDescent="0.2">
      <c r="A1136" s="25" t="s">
        <v>46</v>
      </c>
      <c r="B1136" s="25" t="s">
        <v>71</v>
      </c>
      <c r="C1136" s="25" t="s">
        <v>31</v>
      </c>
      <c r="D1136" s="25" t="s">
        <v>23</v>
      </c>
      <c r="E1136" s="25" t="s">
        <v>1916</v>
      </c>
      <c r="F1136" s="2">
        <v>41736</v>
      </c>
      <c r="G1136" s="23" t="str">
        <f>TEXT(Table2[[#This Row],[Order-Date]],"mmm")</f>
        <v>Apr</v>
      </c>
      <c r="H1136">
        <v>2014</v>
      </c>
      <c r="I1136">
        <v>332528531</v>
      </c>
      <c r="J1136" s="2">
        <v>41873</v>
      </c>
      <c r="K1136" s="23">
        <f>WEEKDAY(#REF!,1)</f>
        <v>6</v>
      </c>
      <c r="L1136" s="25">
        <f>IF(#REF!&gt;=#REF!,#REF!-#REF!,"")</f>
        <v>137</v>
      </c>
      <c r="M1136" s="4">
        <v>1437</v>
      </c>
      <c r="N1136" s="5">
        <v>47.45</v>
      </c>
      <c r="O1136" s="5">
        <v>31.79</v>
      </c>
      <c r="P1136" s="5">
        <v>15.66</v>
      </c>
      <c r="Q1136" s="5">
        <f>#REF!*#REF!</f>
        <v>45682.23</v>
      </c>
      <c r="R1136" s="5">
        <v>22503.42</v>
      </c>
      <c r="S1136" s="5">
        <f>#REF!-#REF!</f>
        <v>-23178.81</v>
      </c>
      <c r="T1136" s="36">
        <f t="shared" si="17"/>
        <v>-0.50739226171752105</v>
      </c>
    </row>
    <row r="1137" spans="1:20" x14ac:dyDescent="0.2">
      <c r="A1137" s="25" t="s">
        <v>29</v>
      </c>
      <c r="B1137" s="25" t="s">
        <v>154</v>
      </c>
      <c r="C1137" s="25" t="s">
        <v>22</v>
      </c>
      <c r="D1137" s="25" t="s">
        <v>23</v>
      </c>
      <c r="E1137" s="25" t="s">
        <v>1917</v>
      </c>
      <c r="F1137" s="2">
        <v>40699</v>
      </c>
      <c r="G1137" s="23" t="str">
        <f>TEXT(Table2[[#This Row],[Order-Date]],"mmm")</f>
        <v>Jun</v>
      </c>
      <c r="H1137">
        <v>2011</v>
      </c>
      <c r="I1137">
        <v>217920958</v>
      </c>
      <c r="J1137" s="2">
        <v>40719</v>
      </c>
      <c r="K1137" s="23">
        <f>WEEKDAY(#REF!,1)</f>
        <v>7</v>
      </c>
      <c r="L1137" s="25">
        <f>IF(#REF!&gt;=#REF!,#REF!-#REF!,"")</f>
        <v>20</v>
      </c>
      <c r="M1137" s="4">
        <v>6509</v>
      </c>
      <c r="N1137" s="5">
        <v>255.28</v>
      </c>
      <c r="O1137" s="5">
        <v>159.41999999999999</v>
      </c>
      <c r="P1137" s="5">
        <v>95.86</v>
      </c>
      <c r="Q1137" s="5">
        <f>#REF!*#REF!</f>
        <v>1037664.78</v>
      </c>
      <c r="R1137" s="5">
        <v>623952.74</v>
      </c>
      <c r="S1137" s="5">
        <f>#REF!-#REF!</f>
        <v>-413712.04</v>
      </c>
      <c r="T1137" s="36">
        <f t="shared" si="17"/>
        <v>-0.39869527035503699</v>
      </c>
    </row>
    <row r="1138" spans="1:20" x14ac:dyDescent="0.2">
      <c r="A1138" s="25" t="s">
        <v>20</v>
      </c>
      <c r="B1138" s="25" t="s">
        <v>180</v>
      </c>
      <c r="C1138" s="25" t="s">
        <v>39</v>
      </c>
      <c r="D1138" s="25" t="s">
        <v>27</v>
      </c>
      <c r="E1138" s="25" t="s">
        <v>1917</v>
      </c>
      <c r="F1138" s="2">
        <v>42322</v>
      </c>
      <c r="G1138" s="23" t="str">
        <f>TEXT(Table2[[#This Row],[Order-Date]],"mmm")</f>
        <v>Nov</v>
      </c>
      <c r="H1138">
        <v>2015</v>
      </c>
      <c r="I1138">
        <v>751465547</v>
      </c>
      <c r="J1138" s="2">
        <v>42350</v>
      </c>
      <c r="K1138" s="23">
        <f>WEEKDAY(#REF!,1)</f>
        <v>7</v>
      </c>
      <c r="L1138" s="25">
        <f>IF(#REF!&gt;=#REF!,#REF!-#REF!,"")</f>
        <v>28</v>
      </c>
      <c r="M1138" s="4">
        <v>4209</v>
      </c>
      <c r="N1138" s="5">
        <v>81.73</v>
      </c>
      <c r="O1138" s="5">
        <v>56.67</v>
      </c>
      <c r="P1138" s="5">
        <v>25.06</v>
      </c>
      <c r="Q1138" s="5">
        <f>#REF!*#REF!</f>
        <v>238524.03</v>
      </c>
      <c r="R1138" s="5">
        <v>105477.54</v>
      </c>
      <c r="S1138" s="5">
        <f>#REF!-#REF!</f>
        <v>-133046.49</v>
      </c>
      <c r="T1138" s="36">
        <f t="shared" si="17"/>
        <v>-0.55779071819304704</v>
      </c>
    </row>
    <row r="1139" spans="1:20" x14ac:dyDescent="0.2">
      <c r="A1139" s="25" t="s">
        <v>29</v>
      </c>
      <c r="B1139" s="25" t="s">
        <v>161</v>
      </c>
      <c r="C1139" s="25" t="s">
        <v>42</v>
      </c>
      <c r="D1139" s="25" t="s">
        <v>23</v>
      </c>
      <c r="E1139" s="25" t="s">
        <v>1918</v>
      </c>
      <c r="F1139" s="2">
        <v>41427</v>
      </c>
      <c r="G1139" s="23" t="str">
        <f>TEXT(Table2[[#This Row],[Order-Date]],"mmm")</f>
        <v>Jun</v>
      </c>
      <c r="H1139">
        <v>2013</v>
      </c>
      <c r="I1139">
        <v>523836123</v>
      </c>
      <c r="J1139" s="2">
        <v>41355</v>
      </c>
      <c r="K1139" s="23">
        <f>WEEKDAY(#REF!,1)</f>
        <v>6</v>
      </c>
      <c r="L1139" s="25" t="str">
        <f>IF(#REF!&gt;=#REF!,#REF!-#REF!,"")</f>
        <v/>
      </c>
      <c r="M1139" s="4">
        <v>3605</v>
      </c>
      <c r="N1139" s="5">
        <v>109.28</v>
      </c>
      <c r="O1139" s="5">
        <v>35.840000000000003</v>
      </c>
      <c r="P1139" s="5">
        <v>73.44</v>
      </c>
      <c r="Q1139" s="5">
        <f>#REF!*#REF!</f>
        <v>129203.2</v>
      </c>
      <c r="R1139" s="5">
        <v>264751.2</v>
      </c>
      <c r="S1139" s="5">
        <f>#REF!-#REF!</f>
        <v>135548</v>
      </c>
      <c r="T1139" s="36">
        <f t="shared" si="17"/>
        <v>1.0491071428571399</v>
      </c>
    </row>
    <row r="1140" spans="1:20" x14ac:dyDescent="0.2">
      <c r="A1140" s="25" t="s">
        <v>29</v>
      </c>
      <c r="B1140" s="25" t="s">
        <v>109</v>
      </c>
      <c r="C1140" s="25" t="s">
        <v>77</v>
      </c>
      <c r="D1140" s="25" t="s">
        <v>23</v>
      </c>
      <c r="E1140" s="25" t="s">
        <v>1918</v>
      </c>
      <c r="F1140" s="2">
        <v>40705</v>
      </c>
      <c r="G1140" s="23" t="str">
        <f>TEXT(Table2[[#This Row],[Order-Date]],"mmm")</f>
        <v>Jun</v>
      </c>
      <c r="H1140">
        <v>2011</v>
      </c>
      <c r="I1140">
        <v>446019017</v>
      </c>
      <c r="J1140" s="2">
        <v>40872</v>
      </c>
      <c r="K1140" s="23">
        <f>WEEKDAY(#REF!,1)</f>
        <v>6</v>
      </c>
      <c r="L1140" s="25">
        <f>IF(#REF!&gt;=#REF!,#REF!-#REF!,"")</f>
        <v>167</v>
      </c>
      <c r="M1140" s="4">
        <v>5794</v>
      </c>
      <c r="N1140" s="5">
        <v>154.06</v>
      </c>
      <c r="O1140" s="5">
        <v>90.93</v>
      </c>
      <c r="P1140" s="5">
        <v>63.13</v>
      </c>
      <c r="Q1140" s="5">
        <f>#REF!*#REF!</f>
        <v>526848.42000000004</v>
      </c>
      <c r="R1140" s="5">
        <v>365775.22</v>
      </c>
      <c r="S1140" s="5">
        <f>#REF!-#REF!</f>
        <v>-161073.20000000001</v>
      </c>
      <c r="T1140" s="36">
        <f t="shared" si="17"/>
        <v>-0.30572968217309998</v>
      </c>
    </row>
    <row r="1141" spans="1:20" x14ac:dyDescent="0.2">
      <c r="A1141" s="25" t="s">
        <v>32</v>
      </c>
      <c r="B1141" s="25" t="s">
        <v>36</v>
      </c>
      <c r="C1141" s="25" t="s">
        <v>49</v>
      </c>
      <c r="D1141" s="25" t="s">
        <v>27</v>
      </c>
      <c r="E1141" s="25" t="s">
        <v>1917</v>
      </c>
      <c r="F1141" s="2">
        <v>40403</v>
      </c>
      <c r="G1141" s="23" t="str">
        <f>TEXT(Table2[[#This Row],[Order-Date]],"mmm")</f>
        <v>Aug</v>
      </c>
      <c r="H1141">
        <v>2010</v>
      </c>
      <c r="I1141">
        <v>599313056</v>
      </c>
      <c r="J1141" s="2">
        <v>40419</v>
      </c>
      <c r="K1141" s="23">
        <f>WEEKDAY(#REF!,1)</f>
        <v>1</v>
      </c>
      <c r="L1141" s="25">
        <f>IF(#REF!&gt;=#REF!,#REF!-#REF!,"")</f>
        <v>16</v>
      </c>
      <c r="M1141" s="4">
        <v>8906</v>
      </c>
      <c r="N1141" s="5">
        <v>651.21</v>
      </c>
      <c r="O1141" s="5">
        <v>524.96</v>
      </c>
      <c r="P1141" s="5">
        <v>126.25</v>
      </c>
      <c r="Q1141" s="5">
        <f>#REF!*#REF!</f>
        <v>4675293.76</v>
      </c>
      <c r="R1141" s="5">
        <v>1124382.5</v>
      </c>
      <c r="S1141" s="5">
        <f>#REF!-#REF!</f>
        <v>-3550911.26</v>
      </c>
      <c r="T1141" s="36">
        <f t="shared" si="17"/>
        <v>-0.75950548613227697</v>
      </c>
    </row>
    <row r="1142" spans="1:20" x14ac:dyDescent="0.2">
      <c r="A1142" s="25" t="s">
        <v>37</v>
      </c>
      <c r="B1142" s="25" t="s">
        <v>73</v>
      </c>
      <c r="C1142" s="25" t="s">
        <v>39</v>
      </c>
      <c r="D1142" s="25" t="s">
        <v>23</v>
      </c>
      <c r="E1142" s="25" t="s">
        <v>1915</v>
      </c>
      <c r="F1142" s="2">
        <v>42571</v>
      </c>
      <c r="G1142" s="23" t="str">
        <f>TEXT(Table2[[#This Row],[Order-Date]],"mmm")</f>
        <v>Jul</v>
      </c>
      <c r="H1142">
        <v>2016</v>
      </c>
      <c r="I1142">
        <v>685329568</v>
      </c>
      <c r="J1142" s="2">
        <v>42580</v>
      </c>
      <c r="K1142" s="23">
        <f>WEEKDAY(#REF!,1)</f>
        <v>6</v>
      </c>
      <c r="L1142" s="25">
        <f>IF(#REF!&gt;=#REF!,#REF!-#REF!,"")</f>
        <v>9</v>
      </c>
      <c r="M1142" s="4">
        <v>3104</v>
      </c>
      <c r="N1142" s="5">
        <v>81.73</v>
      </c>
      <c r="O1142" s="5">
        <v>56.67</v>
      </c>
      <c r="P1142" s="5">
        <v>25.06</v>
      </c>
      <c r="Q1142" s="5">
        <f>#REF!*#REF!</f>
        <v>175903.68</v>
      </c>
      <c r="R1142" s="5">
        <v>77786.240000000005</v>
      </c>
      <c r="S1142" s="5">
        <f>#REF!-#REF!</f>
        <v>-98117.440000000002</v>
      </c>
      <c r="T1142" s="36">
        <f t="shared" si="17"/>
        <v>-0.55779071819304704</v>
      </c>
    </row>
    <row r="1143" spans="1:20" x14ac:dyDescent="0.2">
      <c r="A1143" s="25" t="s">
        <v>29</v>
      </c>
      <c r="B1143" s="25" t="s">
        <v>76</v>
      </c>
      <c r="C1143" s="25" t="s">
        <v>42</v>
      </c>
      <c r="D1143" s="25" t="s">
        <v>23</v>
      </c>
      <c r="E1143" s="25" t="s">
        <v>1917</v>
      </c>
      <c r="F1143" s="2">
        <v>40677</v>
      </c>
      <c r="G1143" s="23" t="str">
        <f>TEXT(Table2[[#This Row],[Order-Date]],"mmm")</f>
        <v>May</v>
      </c>
      <c r="H1143">
        <v>2011</v>
      </c>
      <c r="I1143">
        <v>475992381</v>
      </c>
      <c r="J1143" s="2">
        <v>40689</v>
      </c>
      <c r="K1143" s="23">
        <f>WEEKDAY(#REF!,1)</f>
        <v>5</v>
      </c>
      <c r="L1143" s="25">
        <f>IF(#REF!&gt;=#REF!,#REF!-#REF!,"")</f>
        <v>12</v>
      </c>
      <c r="M1143" s="4">
        <v>5578</v>
      </c>
      <c r="N1143" s="5">
        <v>109.28</v>
      </c>
      <c r="O1143" s="5">
        <v>35.840000000000003</v>
      </c>
      <c r="P1143" s="5">
        <v>73.44</v>
      </c>
      <c r="Q1143" s="5">
        <f>#REF!*#REF!</f>
        <v>199915.51999999999</v>
      </c>
      <c r="R1143" s="5">
        <v>409648.32</v>
      </c>
      <c r="S1143" s="5">
        <f>#REF!-#REF!</f>
        <v>209732.8</v>
      </c>
      <c r="T1143" s="36">
        <f t="shared" si="17"/>
        <v>1.0491071428571399</v>
      </c>
    </row>
    <row r="1144" spans="1:20" x14ac:dyDescent="0.2">
      <c r="A1144" s="25" t="s">
        <v>46</v>
      </c>
      <c r="B1144" s="25" t="s">
        <v>123</v>
      </c>
      <c r="C1144" s="25" t="s">
        <v>56</v>
      </c>
      <c r="D1144" s="25" t="s">
        <v>27</v>
      </c>
      <c r="E1144" s="25" t="s">
        <v>1915</v>
      </c>
      <c r="F1144" s="2">
        <v>42347</v>
      </c>
      <c r="G1144" s="23" t="str">
        <f>TEXT(Table2[[#This Row],[Order-Date]],"mmm")</f>
        <v>Dec</v>
      </c>
      <c r="H1144">
        <v>2015</v>
      </c>
      <c r="I1144">
        <v>263537824</v>
      </c>
      <c r="J1144" s="2">
        <v>42260</v>
      </c>
      <c r="K1144" s="23">
        <f>WEEKDAY(#REF!,1)</f>
        <v>1</v>
      </c>
      <c r="L1144" s="25" t="str">
        <f>IF(#REF!&gt;=#REF!,#REF!-#REF!,"")</f>
        <v/>
      </c>
      <c r="M1144" s="4">
        <v>5553</v>
      </c>
      <c r="N1144" s="5">
        <v>421.89</v>
      </c>
      <c r="O1144" s="5">
        <v>364.69</v>
      </c>
      <c r="P1144" s="5">
        <v>57.2</v>
      </c>
      <c r="Q1144" s="5">
        <f>#REF!*#REF!</f>
        <v>2025123.57</v>
      </c>
      <c r="R1144" s="5">
        <v>317631.59999999998</v>
      </c>
      <c r="S1144" s="5">
        <f>#REF!-#REF!</f>
        <v>-1707491.97</v>
      </c>
      <c r="T1144" s="36">
        <f t="shared" si="17"/>
        <v>-0.84315445995228799</v>
      </c>
    </row>
    <row r="1145" spans="1:20" x14ac:dyDescent="0.2">
      <c r="A1145" s="25" t="s">
        <v>29</v>
      </c>
      <c r="B1145" s="25" t="s">
        <v>112</v>
      </c>
      <c r="C1145" s="25" t="s">
        <v>49</v>
      </c>
      <c r="D1145" s="25" t="s">
        <v>27</v>
      </c>
      <c r="E1145" s="25" t="s">
        <v>1918</v>
      </c>
      <c r="F1145" s="2">
        <v>42738</v>
      </c>
      <c r="G1145" s="23" t="str">
        <f>TEXT(Table2[[#This Row],[Order-Date]],"mmm")</f>
        <v>Jan</v>
      </c>
      <c r="H1145">
        <v>2017</v>
      </c>
      <c r="I1145">
        <v>410514724</v>
      </c>
      <c r="J1145" s="2">
        <v>43012</v>
      </c>
      <c r="K1145" s="23">
        <f>WEEKDAY(#REF!,1)</f>
        <v>4</v>
      </c>
      <c r="L1145" s="25">
        <f>IF(#REF!&gt;=#REF!,#REF!-#REF!,"")</f>
        <v>274</v>
      </c>
      <c r="M1145" s="4">
        <v>9284</v>
      </c>
      <c r="N1145" s="5">
        <v>651.21</v>
      </c>
      <c r="O1145" s="5">
        <v>524.96</v>
      </c>
      <c r="P1145" s="5">
        <v>126.25</v>
      </c>
      <c r="Q1145" s="5">
        <f>#REF!*#REF!</f>
        <v>4873728.6399999997</v>
      </c>
      <c r="R1145" s="5">
        <v>1172105</v>
      </c>
      <c r="S1145" s="5">
        <f>#REF!-#REF!</f>
        <v>-3701623.64</v>
      </c>
      <c r="T1145" s="36">
        <f t="shared" si="17"/>
        <v>-0.75950548613227697</v>
      </c>
    </row>
    <row r="1146" spans="1:20" x14ac:dyDescent="0.2">
      <c r="A1146" s="25" t="s">
        <v>46</v>
      </c>
      <c r="B1146" s="25" t="s">
        <v>137</v>
      </c>
      <c r="C1146" s="25" t="s">
        <v>31</v>
      </c>
      <c r="D1146" s="25" t="s">
        <v>27</v>
      </c>
      <c r="E1146" s="25" t="s">
        <v>1915</v>
      </c>
      <c r="F1146" s="2">
        <v>41244</v>
      </c>
      <c r="G1146" s="23" t="str">
        <f>TEXT(Table2[[#This Row],[Order-Date]],"mmm")</f>
        <v>Dec</v>
      </c>
      <c r="H1146">
        <v>2012</v>
      </c>
      <c r="I1146">
        <v>899784409</v>
      </c>
      <c r="J1146" s="2">
        <v>40926</v>
      </c>
      <c r="K1146" s="23">
        <f>WEEKDAY(#REF!,1)</f>
        <v>4</v>
      </c>
      <c r="L1146" s="25" t="str">
        <f>IF(#REF!&gt;=#REF!,#REF!-#REF!,"")</f>
        <v/>
      </c>
      <c r="M1146" s="4">
        <v>5057</v>
      </c>
      <c r="N1146" s="5">
        <v>47.45</v>
      </c>
      <c r="O1146" s="5">
        <v>31.79</v>
      </c>
      <c r="P1146" s="5">
        <v>15.66</v>
      </c>
      <c r="Q1146" s="5">
        <f>#REF!*#REF!</f>
        <v>160762.03</v>
      </c>
      <c r="R1146" s="5">
        <v>79192.62</v>
      </c>
      <c r="S1146" s="5">
        <f>#REF!-#REF!</f>
        <v>-81569.41</v>
      </c>
      <c r="T1146" s="36">
        <f t="shared" si="17"/>
        <v>-0.50739226171752105</v>
      </c>
    </row>
    <row r="1147" spans="1:20" x14ac:dyDescent="0.2">
      <c r="A1147" s="25" t="s">
        <v>46</v>
      </c>
      <c r="B1147" s="25" t="s">
        <v>47</v>
      </c>
      <c r="C1147" s="25" t="s">
        <v>39</v>
      </c>
      <c r="D1147" s="25" t="s">
        <v>23</v>
      </c>
      <c r="E1147" s="25" t="s">
        <v>1917</v>
      </c>
      <c r="F1147" s="2">
        <v>42573</v>
      </c>
      <c r="G1147" s="23" t="str">
        <f>TEXT(Table2[[#This Row],[Order-Date]],"mmm")</f>
        <v>Jul</v>
      </c>
      <c r="H1147">
        <v>2016</v>
      </c>
      <c r="I1147">
        <v>884520709</v>
      </c>
      <c r="J1147" s="2">
        <v>42621</v>
      </c>
      <c r="K1147" s="23">
        <f>WEEKDAY(#REF!,1)</f>
        <v>5</v>
      </c>
      <c r="L1147" s="25">
        <f>IF(#REF!&gt;=#REF!,#REF!-#REF!,"")</f>
        <v>48</v>
      </c>
      <c r="M1147" s="4">
        <v>8189</v>
      </c>
      <c r="N1147" s="5">
        <v>81.73</v>
      </c>
      <c r="O1147" s="5">
        <v>56.67</v>
      </c>
      <c r="P1147" s="5">
        <v>25.06</v>
      </c>
      <c r="Q1147" s="5">
        <f>#REF!*#REF!</f>
        <v>464070.63</v>
      </c>
      <c r="R1147" s="5">
        <v>205216.34</v>
      </c>
      <c r="S1147" s="5">
        <f>#REF!-#REF!</f>
        <v>-258854.29</v>
      </c>
      <c r="T1147" s="36">
        <f t="shared" si="17"/>
        <v>-0.55779071819304704</v>
      </c>
    </row>
    <row r="1148" spans="1:20" x14ac:dyDescent="0.2">
      <c r="A1148" s="25" t="s">
        <v>29</v>
      </c>
      <c r="B1148" s="25" t="s">
        <v>193</v>
      </c>
      <c r="C1148" s="25" t="s">
        <v>39</v>
      </c>
      <c r="D1148" s="25" t="s">
        <v>27</v>
      </c>
      <c r="E1148" s="25" t="s">
        <v>1918</v>
      </c>
      <c r="F1148" s="2">
        <v>40251</v>
      </c>
      <c r="G1148" s="23" t="str">
        <f>TEXT(Table2[[#This Row],[Order-Date]],"mmm")</f>
        <v>Mar</v>
      </c>
      <c r="H1148">
        <v>2010</v>
      </c>
      <c r="I1148">
        <v>938209950</v>
      </c>
      <c r="J1148" s="2">
        <v>40253</v>
      </c>
      <c r="K1148" s="23">
        <f>WEEKDAY(#REF!,1)</f>
        <v>3</v>
      </c>
      <c r="L1148" s="25">
        <f>IF(#REF!&gt;=#REF!,#REF!-#REF!,"")</f>
        <v>2</v>
      </c>
      <c r="M1148" s="4">
        <v>6028</v>
      </c>
      <c r="N1148" s="5">
        <v>81.73</v>
      </c>
      <c r="O1148" s="5">
        <v>56.67</v>
      </c>
      <c r="P1148" s="5">
        <v>25.06</v>
      </c>
      <c r="Q1148" s="5">
        <f>#REF!*#REF!</f>
        <v>341606.76</v>
      </c>
      <c r="R1148" s="5">
        <v>151061.68</v>
      </c>
      <c r="S1148" s="5">
        <f>#REF!-#REF!</f>
        <v>-190545.08</v>
      </c>
      <c r="T1148" s="36">
        <f t="shared" si="17"/>
        <v>-0.55779071819304704</v>
      </c>
    </row>
    <row r="1149" spans="1:20" x14ac:dyDescent="0.2">
      <c r="A1149" s="25" t="s">
        <v>46</v>
      </c>
      <c r="B1149" s="25" t="s">
        <v>143</v>
      </c>
      <c r="C1149" s="25" t="s">
        <v>65</v>
      </c>
      <c r="D1149" s="25" t="s">
        <v>23</v>
      </c>
      <c r="E1149" s="25" t="s">
        <v>1915</v>
      </c>
      <c r="F1149" s="2">
        <v>42054</v>
      </c>
      <c r="G1149" s="23" t="str">
        <f>TEXT(Table2[[#This Row],[Order-Date]],"mmm")</f>
        <v>Feb</v>
      </c>
      <c r="H1149">
        <v>2015</v>
      </c>
      <c r="I1149">
        <v>804650962</v>
      </c>
      <c r="J1149" s="2">
        <v>42083</v>
      </c>
      <c r="K1149" s="23">
        <f>WEEKDAY(#REF!,1)</f>
        <v>6</v>
      </c>
      <c r="L1149" s="25">
        <f>IF(#REF!&gt;=#REF!,#REF!-#REF!,"")</f>
        <v>29</v>
      </c>
      <c r="M1149" s="4">
        <v>2956</v>
      </c>
      <c r="N1149" s="5">
        <v>9.33</v>
      </c>
      <c r="O1149" s="5">
        <v>6.92</v>
      </c>
      <c r="P1149" s="5">
        <v>2.41</v>
      </c>
      <c r="Q1149" s="5">
        <f>#REF!*#REF!</f>
        <v>20455.52</v>
      </c>
      <c r="R1149" s="5">
        <v>7123.96</v>
      </c>
      <c r="S1149" s="5">
        <f>#REF!-#REF!</f>
        <v>-13331.56</v>
      </c>
      <c r="T1149" s="36">
        <f t="shared" si="17"/>
        <v>-0.65173410404624299</v>
      </c>
    </row>
    <row r="1150" spans="1:20" x14ac:dyDescent="0.2">
      <c r="A1150" s="25" t="s">
        <v>29</v>
      </c>
      <c r="B1150" s="25" t="s">
        <v>109</v>
      </c>
      <c r="C1150" s="25" t="s">
        <v>42</v>
      </c>
      <c r="D1150" s="25" t="s">
        <v>27</v>
      </c>
      <c r="E1150" s="25" t="s">
        <v>1917</v>
      </c>
      <c r="F1150" s="2">
        <v>42640</v>
      </c>
      <c r="G1150" s="23" t="str">
        <f>TEXT(Table2[[#This Row],[Order-Date]],"mmm")</f>
        <v>Sep</v>
      </c>
      <c r="H1150">
        <v>2016</v>
      </c>
      <c r="I1150">
        <v>747955071</v>
      </c>
      <c r="J1150" s="2">
        <v>42668</v>
      </c>
      <c r="K1150" s="23">
        <f>WEEKDAY(#REF!,1)</f>
        <v>3</v>
      </c>
      <c r="L1150" s="25">
        <f>IF(#REF!&gt;=#REF!,#REF!-#REF!,"")</f>
        <v>28</v>
      </c>
      <c r="M1150" s="4">
        <v>5382</v>
      </c>
      <c r="N1150" s="5">
        <v>109.28</v>
      </c>
      <c r="O1150" s="5">
        <v>35.840000000000003</v>
      </c>
      <c r="P1150" s="5">
        <v>73.44</v>
      </c>
      <c r="Q1150" s="5">
        <f>#REF!*#REF!</f>
        <v>192890.88</v>
      </c>
      <c r="R1150" s="5">
        <v>395254.08</v>
      </c>
      <c r="S1150" s="5">
        <f>#REF!-#REF!</f>
        <v>202363.2</v>
      </c>
      <c r="T1150" s="36">
        <f t="shared" si="17"/>
        <v>1.0491071428571399</v>
      </c>
    </row>
    <row r="1151" spans="1:20" x14ac:dyDescent="0.2">
      <c r="A1151" s="25" t="s">
        <v>46</v>
      </c>
      <c r="B1151" s="25" t="s">
        <v>156</v>
      </c>
      <c r="C1151" s="25" t="s">
        <v>77</v>
      </c>
      <c r="D1151" s="25" t="s">
        <v>27</v>
      </c>
      <c r="E1151" s="25" t="s">
        <v>1918</v>
      </c>
      <c r="F1151" s="2">
        <v>41206</v>
      </c>
      <c r="G1151" s="23" t="str">
        <f>TEXT(Table2[[#This Row],[Order-Date]],"mmm")</f>
        <v>Oct</v>
      </c>
      <c r="H1151">
        <v>2012</v>
      </c>
      <c r="I1151">
        <v>202546107</v>
      </c>
      <c r="J1151" s="2">
        <v>41193</v>
      </c>
      <c r="K1151" s="23">
        <f>WEEKDAY(#REF!,1)</f>
        <v>5</v>
      </c>
      <c r="L1151" s="25" t="str">
        <f>IF(#REF!&gt;=#REF!,#REF!-#REF!,"")</f>
        <v/>
      </c>
      <c r="M1151" s="4">
        <v>6749</v>
      </c>
      <c r="N1151" s="5">
        <v>154.06</v>
      </c>
      <c r="O1151" s="5">
        <v>90.93</v>
      </c>
      <c r="P1151" s="5">
        <v>63.13</v>
      </c>
      <c r="Q1151" s="5">
        <f>#REF!*#REF!</f>
        <v>613686.56999999995</v>
      </c>
      <c r="R1151" s="5">
        <v>426064.37</v>
      </c>
      <c r="S1151" s="5">
        <f>#REF!-#REF!</f>
        <v>-187622.2</v>
      </c>
      <c r="T1151" s="36">
        <f t="shared" si="17"/>
        <v>-0.30572968217309998</v>
      </c>
    </row>
    <row r="1152" spans="1:20" x14ac:dyDescent="0.2">
      <c r="A1152" s="25" t="s">
        <v>29</v>
      </c>
      <c r="B1152" s="25" t="s">
        <v>197</v>
      </c>
      <c r="C1152" s="25" t="s">
        <v>42</v>
      </c>
      <c r="D1152" s="25" t="s">
        <v>27</v>
      </c>
      <c r="E1152" s="25" t="s">
        <v>1916</v>
      </c>
      <c r="F1152" s="2">
        <v>42869</v>
      </c>
      <c r="G1152" s="23" t="str">
        <f>TEXT(Table2[[#This Row],[Order-Date]],"mmm")</f>
        <v>May</v>
      </c>
      <c r="H1152">
        <v>2017</v>
      </c>
      <c r="I1152">
        <v>923160398</v>
      </c>
      <c r="J1152" s="2">
        <v>42901</v>
      </c>
      <c r="K1152" s="23">
        <f>WEEKDAY(#REF!,1)</f>
        <v>5</v>
      </c>
      <c r="L1152" s="25">
        <f>IF(#REF!&gt;=#REF!,#REF!-#REF!,"")</f>
        <v>32</v>
      </c>
      <c r="M1152" s="4">
        <v>2531</v>
      </c>
      <c r="N1152" s="5">
        <v>109.28</v>
      </c>
      <c r="O1152" s="5">
        <v>35.840000000000003</v>
      </c>
      <c r="P1152" s="5">
        <v>73.44</v>
      </c>
      <c r="Q1152" s="5">
        <f>#REF!*#REF!</f>
        <v>90711.039999999994</v>
      </c>
      <c r="R1152" s="5">
        <v>185876.64</v>
      </c>
      <c r="S1152" s="5">
        <f>#REF!-#REF!</f>
        <v>95165.6</v>
      </c>
      <c r="T1152" s="36">
        <f t="shared" si="17"/>
        <v>1.0491071428571399</v>
      </c>
    </row>
    <row r="1153" spans="1:20" x14ac:dyDescent="0.2">
      <c r="A1153" s="25" t="s">
        <v>46</v>
      </c>
      <c r="B1153" s="25" t="s">
        <v>103</v>
      </c>
      <c r="C1153" s="25" t="s">
        <v>65</v>
      </c>
      <c r="D1153" s="25" t="s">
        <v>23</v>
      </c>
      <c r="E1153" s="25" t="s">
        <v>1918</v>
      </c>
      <c r="F1153" s="2">
        <v>40688</v>
      </c>
      <c r="G1153" s="23" t="str">
        <f>TEXT(Table2[[#This Row],[Order-Date]],"mmm")</f>
        <v>May</v>
      </c>
      <c r="H1153">
        <v>2011</v>
      </c>
      <c r="I1153">
        <v>234846770</v>
      </c>
      <c r="J1153" s="2">
        <v>40701</v>
      </c>
      <c r="K1153" s="23">
        <f>WEEKDAY(#REF!,1)</f>
        <v>3</v>
      </c>
      <c r="L1153" s="25">
        <f>IF(#REF!&gt;=#REF!,#REF!-#REF!,"")</f>
        <v>13</v>
      </c>
      <c r="M1153" s="4">
        <v>5233</v>
      </c>
      <c r="N1153" s="5">
        <v>9.33</v>
      </c>
      <c r="O1153" s="5">
        <v>6.92</v>
      </c>
      <c r="P1153" s="5">
        <v>2.41</v>
      </c>
      <c r="Q1153" s="5">
        <f>#REF!*#REF!</f>
        <v>36212.36</v>
      </c>
      <c r="R1153" s="5">
        <v>12611.53</v>
      </c>
      <c r="S1153" s="5">
        <f>#REF!-#REF!</f>
        <v>-23600.83</v>
      </c>
      <c r="T1153" s="36">
        <f t="shared" si="17"/>
        <v>-0.65173410404624299</v>
      </c>
    </row>
    <row r="1154" spans="1:20" x14ac:dyDescent="0.2">
      <c r="A1154" s="25" t="s">
        <v>40</v>
      </c>
      <c r="B1154" s="25" t="s">
        <v>41</v>
      </c>
      <c r="C1154" s="25" t="s">
        <v>49</v>
      </c>
      <c r="D1154" s="25" t="s">
        <v>27</v>
      </c>
      <c r="E1154" s="25" t="s">
        <v>1916</v>
      </c>
      <c r="F1154" s="2">
        <v>41941</v>
      </c>
      <c r="G1154" s="23" t="str">
        <f>TEXT(Table2[[#This Row],[Order-Date]],"mmm")</f>
        <v>Oct</v>
      </c>
      <c r="H1154">
        <v>2014</v>
      </c>
      <c r="I1154">
        <v>482966554</v>
      </c>
      <c r="J1154" s="2">
        <v>41971</v>
      </c>
      <c r="K1154" s="23">
        <f>WEEKDAY(#REF!,1)</f>
        <v>6</v>
      </c>
      <c r="L1154" s="25">
        <f>IF(#REF!&gt;=#REF!,#REF!-#REF!,"")</f>
        <v>30</v>
      </c>
      <c r="M1154" s="4">
        <v>9391</v>
      </c>
      <c r="N1154" s="5">
        <v>651.21</v>
      </c>
      <c r="O1154" s="5">
        <v>524.96</v>
      </c>
      <c r="P1154" s="5">
        <v>126.25</v>
      </c>
      <c r="Q1154" s="5">
        <f>#REF!*#REF!</f>
        <v>4929899.3600000003</v>
      </c>
      <c r="R1154" s="5">
        <v>1185613.75</v>
      </c>
      <c r="S1154" s="5">
        <f>#REF!-#REF!</f>
        <v>-3744285.61</v>
      </c>
      <c r="T1154" s="36">
        <f t="shared" si="17"/>
        <v>-0.75950548613227697</v>
      </c>
    </row>
    <row r="1155" spans="1:20" x14ac:dyDescent="0.2">
      <c r="A1155" s="25" t="s">
        <v>32</v>
      </c>
      <c r="B1155" s="25" t="s">
        <v>157</v>
      </c>
      <c r="C1155" s="25" t="s">
        <v>65</v>
      </c>
      <c r="D1155" s="25" t="s">
        <v>23</v>
      </c>
      <c r="E1155" s="25" t="s">
        <v>1916</v>
      </c>
      <c r="F1155" s="2">
        <v>41850</v>
      </c>
      <c r="G1155" s="23" t="str">
        <f>TEXT(Table2[[#This Row],[Order-Date]],"mmm")</f>
        <v>Jul</v>
      </c>
      <c r="H1155">
        <v>2014</v>
      </c>
      <c r="I1155">
        <v>483193576</v>
      </c>
      <c r="J1155" s="2">
        <v>41869</v>
      </c>
      <c r="K1155" s="23">
        <f>WEEKDAY(#REF!,1)</f>
        <v>2</v>
      </c>
      <c r="L1155" s="25">
        <f>IF(#REF!&gt;=#REF!,#REF!-#REF!,"")</f>
        <v>19</v>
      </c>
      <c r="M1155" s="4">
        <v>6572</v>
      </c>
      <c r="N1155" s="5">
        <v>9.33</v>
      </c>
      <c r="O1155" s="5">
        <v>6.92</v>
      </c>
      <c r="P1155" s="5">
        <v>2.41</v>
      </c>
      <c r="Q1155" s="5">
        <f>#REF!*#REF!</f>
        <v>45478.239999999998</v>
      </c>
      <c r="R1155" s="5">
        <v>15838.52</v>
      </c>
      <c r="S1155" s="5">
        <f>#REF!-#REF!</f>
        <v>-29639.72</v>
      </c>
      <c r="T1155" s="36">
        <f t="shared" ref="T1155:T1218" si="18">S1155/Q1155</f>
        <v>-0.65173410404624299</v>
      </c>
    </row>
    <row r="1156" spans="1:20" x14ac:dyDescent="0.2">
      <c r="A1156" s="25" t="s">
        <v>32</v>
      </c>
      <c r="B1156" s="25" t="s">
        <v>81</v>
      </c>
      <c r="C1156" s="25" t="s">
        <v>77</v>
      </c>
      <c r="D1156" s="25" t="s">
        <v>23</v>
      </c>
      <c r="E1156" s="25" t="s">
        <v>1918</v>
      </c>
      <c r="F1156" s="2">
        <v>41465</v>
      </c>
      <c r="G1156" s="23" t="str">
        <f>TEXT(Table2[[#This Row],[Order-Date]],"mmm")</f>
        <v>Jul</v>
      </c>
      <c r="H1156">
        <v>2013</v>
      </c>
      <c r="I1156">
        <v>471514165</v>
      </c>
      <c r="J1156" s="2">
        <v>41601</v>
      </c>
      <c r="K1156" s="23">
        <f>WEEKDAY(#REF!,1)</f>
        <v>7</v>
      </c>
      <c r="L1156" s="25">
        <f>IF(#REF!&gt;=#REF!,#REF!-#REF!,"")</f>
        <v>136</v>
      </c>
      <c r="M1156" s="4">
        <v>374</v>
      </c>
      <c r="N1156" s="5">
        <v>154.06</v>
      </c>
      <c r="O1156" s="5">
        <v>90.93</v>
      </c>
      <c r="P1156" s="5">
        <v>63.13</v>
      </c>
      <c r="Q1156" s="5">
        <f>#REF!*#REF!</f>
        <v>34007.82</v>
      </c>
      <c r="R1156" s="5">
        <v>23610.62</v>
      </c>
      <c r="S1156" s="5">
        <f>#REF!-#REF!</f>
        <v>-10397.200000000001</v>
      </c>
      <c r="T1156" s="36">
        <f t="shared" si="18"/>
        <v>-0.30572968217309998</v>
      </c>
    </row>
    <row r="1157" spans="1:20" x14ac:dyDescent="0.2">
      <c r="A1157" s="25" t="s">
        <v>29</v>
      </c>
      <c r="B1157" s="25" t="s">
        <v>131</v>
      </c>
      <c r="C1157" s="25" t="s">
        <v>49</v>
      </c>
      <c r="D1157" s="25" t="s">
        <v>23</v>
      </c>
      <c r="E1157" s="25" t="s">
        <v>1917</v>
      </c>
      <c r="F1157" s="2">
        <v>41202</v>
      </c>
      <c r="G1157" s="23" t="str">
        <f>TEXT(Table2[[#This Row],[Order-Date]],"mmm")</f>
        <v>Oct</v>
      </c>
      <c r="H1157">
        <v>2012</v>
      </c>
      <c r="I1157">
        <v>754227149</v>
      </c>
      <c r="J1157" s="2">
        <v>41237</v>
      </c>
      <c r="K1157" s="23">
        <f>WEEKDAY(#REF!,1)</f>
        <v>7</v>
      </c>
      <c r="L1157" s="25">
        <f>IF(#REF!&gt;=#REF!,#REF!-#REF!,"")</f>
        <v>35</v>
      </c>
      <c r="M1157" s="4">
        <v>1429</v>
      </c>
      <c r="N1157" s="5">
        <v>651.21</v>
      </c>
      <c r="O1157" s="5">
        <v>524.96</v>
      </c>
      <c r="P1157" s="5">
        <v>126.25</v>
      </c>
      <c r="Q1157" s="5">
        <f>#REF!*#REF!</f>
        <v>750167.84</v>
      </c>
      <c r="R1157" s="5">
        <v>180411.25</v>
      </c>
      <c r="S1157" s="5">
        <f>#REF!-#REF!</f>
        <v>-569756.59</v>
      </c>
      <c r="T1157" s="36">
        <f t="shared" si="18"/>
        <v>-0.75950548613227697</v>
      </c>
    </row>
    <row r="1158" spans="1:20" x14ac:dyDescent="0.2">
      <c r="A1158" s="25" t="s">
        <v>29</v>
      </c>
      <c r="B1158" s="25" t="s">
        <v>134</v>
      </c>
      <c r="C1158" s="25" t="s">
        <v>22</v>
      </c>
      <c r="D1158" s="25" t="s">
        <v>27</v>
      </c>
      <c r="E1158" s="25" t="s">
        <v>1916</v>
      </c>
      <c r="F1158" s="2">
        <v>41329</v>
      </c>
      <c r="G1158" s="23" t="str">
        <f>TEXT(Table2[[#This Row],[Order-Date]],"mmm")</f>
        <v>Feb</v>
      </c>
      <c r="H1158">
        <v>2013</v>
      </c>
      <c r="I1158">
        <v>357943856</v>
      </c>
      <c r="J1158" s="2">
        <v>41350</v>
      </c>
      <c r="K1158" s="23">
        <f>WEEKDAY(#REF!,1)</f>
        <v>1</v>
      </c>
      <c r="L1158" s="25">
        <f>IF(#REF!&gt;=#REF!,#REF!-#REF!,"")</f>
        <v>21</v>
      </c>
      <c r="M1158" s="4">
        <v>2396</v>
      </c>
      <c r="N1158" s="5">
        <v>255.28</v>
      </c>
      <c r="O1158" s="5">
        <v>159.41999999999999</v>
      </c>
      <c r="P1158" s="5">
        <v>95.86</v>
      </c>
      <c r="Q1158" s="5">
        <f>#REF!*#REF!</f>
        <v>381970.32</v>
      </c>
      <c r="R1158" s="5">
        <v>229680.56</v>
      </c>
      <c r="S1158" s="5">
        <f>#REF!-#REF!</f>
        <v>-152289.76</v>
      </c>
      <c r="T1158" s="36">
        <f t="shared" si="18"/>
        <v>-0.39869527035503699</v>
      </c>
    </row>
    <row r="1159" spans="1:20" x14ac:dyDescent="0.2">
      <c r="A1159" s="25" t="s">
        <v>46</v>
      </c>
      <c r="B1159" s="25" t="s">
        <v>107</v>
      </c>
      <c r="C1159" s="25" t="s">
        <v>39</v>
      </c>
      <c r="D1159" s="25" t="s">
        <v>27</v>
      </c>
      <c r="E1159" s="25" t="s">
        <v>1917</v>
      </c>
      <c r="F1159" s="2">
        <v>41478</v>
      </c>
      <c r="G1159" s="23" t="str">
        <f>TEXT(Table2[[#This Row],[Order-Date]],"mmm")</f>
        <v>Jul</v>
      </c>
      <c r="H1159">
        <v>2013</v>
      </c>
      <c r="I1159">
        <v>179588115</v>
      </c>
      <c r="J1159" s="2">
        <v>41509</v>
      </c>
      <c r="K1159" s="23">
        <f>WEEKDAY(#REF!,1)</f>
        <v>6</v>
      </c>
      <c r="L1159" s="25">
        <f>IF(#REF!&gt;=#REF!,#REF!-#REF!,"")</f>
        <v>31</v>
      </c>
      <c r="M1159" s="4">
        <v>2969</v>
      </c>
      <c r="N1159" s="5">
        <v>81.73</v>
      </c>
      <c r="O1159" s="5">
        <v>56.67</v>
      </c>
      <c r="P1159" s="5">
        <v>25.06</v>
      </c>
      <c r="Q1159" s="5">
        <f>#REF!*#REF!</f>
        <v>168253.23</v>
      </c>
      <c r="R1159" s="5">
        <v>74403.14</v>
      </c>
      <c r="S1159" s="5">
        <f>#REF!-#REF!</f>
        <v>-93850.09</v>
      </c>
      <c r="T1159" s="36">
        <f t="shared" si="18"/>
        <v>-0.55779071819304704</v>
      </c>
    </row>
    <row r="1160" spans="1:20" x14ac:dyDescent="0.2">
      <c r="A1160" s="25" t="s">
        <v>32</v>
      </c>
      <c r="B1160" s="25" t="s">
        <v>93</v>
      </c>
      <c r="C1160" s="25" t="s">
        <v>56</v>
      </c>
      <c r="D1160" s="25" t="s">
        <v>27</v>
      </c>
      <c r="E1160" s="25" t="s">
        <v>1917</v>
      </c>
      <c r="F1160" s="2">
        <v>41316</v>
      </c>
      <c r="G1160" s="23" t="str">
        <f>TEXT(Table2[[#This Row],[Order-Date]],"mmm")</f>
        <v>Feb</v>
      </c>
      <c r="H1160">
        <v>2013</v>
      </c>
      <c r="I1160">
        <v>736396253</v>
      </c>
      <c r="J1160" s="2">
        <v>41405</v>
      </c>
      <c r="K1160" s="23">
        <f>WEEKDAY(#REF!,1)</f>
        <v>7</v>
      </c>
      <c r="L1160" s="25">
        <f>IF(#REF!&gt;=#REF!,#REF!-#REF!,"")</f>
        <v>89</v>
      </c>
      <c r="M1160" s="4">
        <v>4870</v>
      </c>
      <c r="N1160" s="5">
        <v>421.89</v>
      </c>
      <c r="O1160" s="5">
        <v>364.69</v>
      </c>
      <c r="P1160" s="5">
        <v>57.2</v>
      </c>
      <c r="Q1160" s="5">
        <f>#REF!*#REF!</f>
        <v>1776040.3</v>
      </c>
      <c r="R1160" s="5">
        <v>278564</v>
      </c>
      <c r="S1160" s="5">
        <f>#REF!-#REF!</f>
        <v>-1497476.3</v>
      </c>
      <c r="T1160" s="36">
        <f t="shared" si="18"/>
        <v>-0.84315445995228799</v>
      </c>
    </row>
    <row r="1161" spans="1:20" x14ac:dyDescent="0.2">
      <c r="A1161" s="25" t="s">
        <v>29</v>
      </c>
      <c r="B1161" s="25" t="s">
        <v>214</v>
      </c>
      <c r="C1161" s="25" t="s">
        <v>51</v>
      </c>
      <c r="D1161" s="25" t="s">
        <v>23</v>
      </c>
      <c r="E1161" s="25" t="s">
        <v>1915</v>
      </c>
      <c r="F1161" s="2">
        <v>40571</v>
      </c>
      <c r="G1161" s="23" t="str">
        <f>TEXT(Table2[[#This Row],[Order-Date]],"mmm")</f>
        <v>Jan</v>
      </c>
      <c r="H1161">
        <v>2011</v>
      </c>
      <c r="I1161">
        <v>815917098</v>
      </c>
      <c r="J1161" s="2">
        <v>40587</v>
      </c>
      <c r="K1161" s="23">
        <f>WEEKDAY(#REF!,1)</f>
        <v>1</v>
      </c>
      <c r="L1161" s="25">
        <f>IF(#REF!&gt;=#REF!,#REF!-#REF!,"")</f>
        <v>16</v>
      </c>
      <c r="M1161" s="4">
        <v>6856</v>
      </c>
      <c r="N1161" s="5">
        <v>437.2</v>
      </c>
      <c r="O1161" s="5">
        <v>263.33</v>
      </c>
      <c r="P1161" s="5">
        <v>173.87</v>
      </c>
      <c r="Q1161" s="5">
        <f>#REF!*#REF!</f>
        <v>1805390.48</v>
      </c>
      <c r="R1161" s="5">
        <v>1192052.72</v>
      </c>
      <c r="S1161" s="5">
        <f>#REF!-#REF!</f>
        <v>-613337.76</v>
      </c>
      <c r="T1161" s="36">
        <f t="shared" si="18"/>
        <v>-0.33972581931416901</v>
      </c>
    </row>
    <row r="1162" spans="1:20" x14ac:dyDescent="0.2">
      <c r="A1162" s="25" t="s">
        <v>29</v>
      </c>
      <c r="B1162" s="25" t="s">
        <v>131</v>
      </c>
      <c r="C1162" s="25" t="s">
        <v>42</v>
      </c>
      <c r="D1162" s="25" t="s">
        <v>27</v>
      </c>
      <c r="E1162" s="25" t="s">
        <v>1916</v>
      </c>
      <c r="F1162" s="2">
        <v>40575</v>
      </c>
      <c r="G1162" s="23" t="str">
        <f>TEXT(Table2[[#This Row],[Order-Date]],"mmm")</f>
        <v>Feb</v>
      </c>
      <c r="H1162">
        <v>2011</v>
      </c>
      <c r="I1162">
        <v>626011979</v>
      </c>
      <c r="J1162" s="2">
        <v>40848</v>
      </c>
      <c r="K1162" s="23">
        <f>WEEKDAY(#REF!,1)</f>
        <v>3</v>
      </c>
      <c r="L1162" s="25">
        <f>IF(#REF!&gt;=#REF!,#REF!-#REF!,"")</f>
        <v>273</v>
      </c>
      <c r="M1162" s="4">
        <v>9711</v>
      </c>
      <c r="N1162" s="5">
        <v>109.28</v>
      </c>
      <c r="O1162" s="5">
        <v>35.840000000000003</v>
      </c>
      <c r="P1162" s="5">
        <v>73.44</v>
      </c>
      <c r="Q1162" s="5">
        <f>#REF!*#REF!</f>
        <v>348042.23999999999</v>
      </c>
      <c r="R1162" s="5">
        <v>713175.84</v>
      </c>
      <c r="S1162" s="5">
        <f>#REF!-#REF!</f>
        <v>365133.6</v>
      </c>
      <c r="T1162" s="36">
        <f t="shared" si="18"/>
        <v>1.0491071428571399</v>
      </c>
    </row>
    <row r="1163" spans="1:20" x14ac:dyDescent="0.2">
      <c r="A1163" s="25" t="s">
        <v>59</v>
      </c>
      <c r="B1163" s="25" t="s">
        <v>148</v>
      </c>
      <c r="C1163" s="25" t="s">
        <v>39</v>
      </c>
      <c r="D1163" s="25" t="s">
        <v>27</v>
      </c>
      <c r="E1163" s="25" t="s">
        <v>1916</v>
      </c>
      <c r="F1163" s="2">
        <v>42598</v>
      </c>
      <c r="G1163" s="23" t="str">
        <f>TEXT(Table2[[#This Row],[Order-Date]],"mmm")</f>
        <v>Aug</v>
      </c>
      <c r="H1163">
        <v>2016</v>
      </c>
      <c r="I1163">
        <v>444854724</v>
      </c>
      <c r="J1163" s="2">
        <v>42608</v>
      </c>
      <c r="K1163" s="23">
        <f>WEEKDAY(#REF!,1)</f>
        <v>6</v>
      </c>
      <c r="L1163" s="25">
        <f>IF(#REF!&gt;=#REF!,#REF!-#REF!,"")</f>
        <v>10</v>
      </c>
      <c r="M1163" s="4">
        <v>1253</v>
      </c>
      <c r="N1163" s="5">
        <v>81.73</v>
      </c>
      <c r="O1163" s="5">
        <v>56.67</v>
      </c>
      <c r="P1163" s="5">
        <v>25.06</v>
      </c>
      <c r="Q1163" s="5">
        <f>#REF!*#REF!</f>
        <v>71007.509999999995</v>
      </c>
      <c r="R1163" s="5">
        <v>31400.18</v>
      </c>
      <c r="S1163" s="5">
        <f>#REF!-#REF!</f>
        <v>-39607.33</v>
      </c>
      <c r="T1163" s="36">
        <f t="shared" si="18"/>
        <v>-0.55779071819304704</v>
      </c>
    </row>
    <row r="1164" spans="1:20" x14ac:dyDescent="0.2">
      <c r="A1164" s="25" t="s">
        <v>46</v>
      </c>
      <c r="B1164" s="25" t="s">
        <v>143</v>
      </c>
      <c r="C1164" s="25" t="s">
        <v>56</v>
      </c>
      <c r="D1164" s="25" t="s">
        <v>27</v>
      </c>
      <c r="E1164" s="25" t="s">
        <v>1916</v>
      </c>
      <c r="F1164" s="2">
        <v>42687</v>
      </c>
      <c r="G1164" s="23" t="str">
        <f>TEXT(Table2[[#This Row],[Order-Date]],"mmm")</f>
        <v>Nov</v>
      </c>
      <c r="H1164">
        <v>2016</v>
      </c>
      <c r="I1164">
        <v>170931661</v>
      </c>
      <c r="J1164" s="2">
        <v>42699</v>
      </c>
      <c r="K1164" s="23">
        <f>WEEKDAY(#REF!,1)</f>
        <v>6</v>
      </c>
      <c r="L1164" s="25">
        <f>IF(#REF!&gt;=#REF!,#REF!-#REF!,"")</f>
        <v>12</v>
      </c>
      <c r="M1164" s="4">
        <v>1332</v>
      </c>
      <c r="N1164" s="5">
        <v>421.89</v>
      </c>
      <c r="O1164" s="5">
        <v>364.69</v>
      </c>
      <c r="P1164" s="5">
        <v>57.2</v>
      </c>
      <c r="Q1164" s="5">
        <f>#REF!*#REF!</f>
        <v>485767.08</v>
      </c>
      <c r="R1164" s="5">
        <v>76190.399999999994</v>
      </c>
      <c r="S1164" s="5">
        <f>#REF!-#REF!</f>
        <v>-409576.68</v>
      </c>
      <c r="T1164" s="36">
        <f t="shared" si="18"/>
        <v>-0.84315445995228799</v>
      </c>
    </row>
    <row r="1165" spans="1:20" x14ac:dyDescent="0.2">
      <c r="A1165" s="25" t="s">
        <v>40</v>
      </c>
      <c r="B1165" s="25" t="s">
        <v>66</v>
      </c>
      <c r="C1165" s="25" t="s">
        <v>85</v>
      </c>
      <c r="D1165" s="25" t="s">
        <v>23</v>
      </c>
      <c r="E1165" s="25" t="s">
        <v>1915</v>
      </c>
      <c r="F1165" s="2">
        <v>41303</v>
      </c>
      <c r="G1165" s="23" t="str">
        <f>TEXT(Table2[[#This Row],[Order-Date]],"mmm")</f>
        <v>Jan</v>
      </c>
      <c r="H1165">
        <v>2013</v>
      </c>
      <c r="I1165">
        <v>673041617</v>
      </c>
      <c r="J1165" s="2">
        <v>41348</v>
      </c>
      <c r="K1165" s="23">
        <f>WEEKDAY(#REF!,1)</f>
        <v>6</v>
      </c>
      <c r="L1165" s="25">
        <f>IF(#REF!&gt;=#REF!,#REF!-#REF!,"")</f>
        <v>45</v>
      </c>
      <c r="M1165" s="4">
        <v>6826</v>
      </c>
      <c r="N1165" s="5">
        <v>668.27</v>
      </c>
      <c r="O1165" s="5">
        <v>502.54</v>
      </c>
      <c r="P1165" s="5">
        <v>165.73</v>
      </c>
      <c r="Q1165" s="5">
        <f>#REF!*#REF!</f>
        <v>3430338.04</v>
      </c>
      <c r="R1165" s="5">
        <v>1131272.98</v>
      </c>
      <c r="S1165" s="5">
        <f>#REF!-#REF!</f>
        <v>-2299065.06</v>
      </c>
      <c r="T1165" s="36">
        <f t="shared" si="18"/>
        <v>-0.67021530624427905</v>
      </c>
    </row>
    <row r="1166" spans="1:20" x14ac:dyDescent="0.2">
      <c r="A1166" s="25" t="s">
        <v>29</v>
      </c>
      <c r="B1166" s="25" t="s">
        <v>44</v>
      </c>
      <c r="C1166" s="25" t="s">
        <v>22</v>
      </c>
      <c r="D1166" s="25" t="s">
        <v>23</v>
      </c>
      <c r="E1166" s="25" t="s">
        <v>1915</v>
      </c>
      <c r="F1166" s="2">
        <v>42008</v>
      </c>
      <c r="G1166" s="23" t="str">
        <f>TEXT(Table2[[#This Row],[Order-Date]],"mmm")</f>
        <v>Jan</v>
      </c>
      <c r="H1166">
        <v>2015</v>
      </c>
      <c r="I1166">
        <v>640295922</v>
      </c>
      <c r="J1166" s="2">
        <v>42067</v>
      </c>
      <c r="K1166" s="23">
        <f>WEEKDAY(#REF!,1)</f>
        <v>4</v>
      </c>
      <c r="L1166" s="25">
        <f>IF(#REF!&gt;=#REF!,#REF!-#REF!,"")</f>
        <v>59</v>
      </c>
      <c r="M1166" s="4">
        <v>6647</v>
      </c>
      <c r="N1166" s="5">
        <v>255.28</v>
      </c>
      <c r="O1166" s="5">
        <v>159.41999999999999</v>
      </c>
      <c r="P1166" s="5">
        <v>95.86</v>
      </c>
      <c r="Q1166" s="5">
        <f>#REF!*#REF!</f>
        <v>1059664.74</v>
      </c>
      <c r="R1166" s="5">
        <v>637181.42000000004</v>
      </c>
      <c r="S1166" s="5">
        <f>#REF!-#REF!</f>
        <v>-422483.32</v>
      </c>
      <c r="T1166" s="36">
        <f t="shared" si="18"/>
        <v>-0.39869527035503699</v>
      </c>
    </row>
    <row r="1167" spans="1:20" x14ac:dyDescent="0.2">
      <c r="A1167" s="25" t="s">
        <v>20</v>
      </c>
      <c r="B1167" s="25" t="s">
        <v>163</v>
      </c>
      <c r="C1167" s="25" t="s">
        <v>77</v>
      </c>
      <c r="D1167" s="25" t="s">
        <v>27</v>
      </c>
      <c r="E1167" s="25" t="s">
        <v>1917</v>
      </c>
      <c r="F1167" s="2">
        <v>42185</v>
      </c>
      <c r="G1167" s="23" t="str">
        <f>TEXT(Table2[[#This Row],[Order-Date]],"mmm")</f>
        <v>Jun</v>
      </c>
      <c r="H1167">
        <v>2015</v>
      </c>
      <c r="I1167">
        <v>632118403</v>
      </c>
      <c r="J1167" s="2">
        <v>42200</v>
      </c>
      <c r="K1167" s="23">
        <f>WEEKDAY(#REF!,1)</f>
        <v>4</v>
      </c>
      <c r="L1167" s="25">
        <f>IF(#REF!&gt;=#REF!,#REF!-#REF!,"")</f>
        <v>15</v>
      </c>
      <c r="M1167" s="4">
        <v>6737</v>
      </c>
      <c r="N1167" s="5">
        <v>154.06</v>
      </c>
      <c r="O1167" s="5">
        <v>90.93</v>
      </c>
      <c r="P1167" s="5">
        <v>63.13</v>
      </c>
      <c r="Q1167" s="5">
        <f>#REF!*#REF!</f>
        <v>612595.41</v>
      </c>
      <c r="R1167" s="5">
        <v>425306.81</v>
      </c>
      <c r="S1167" s="5">
        <f>#REF!-#REF!</f>
        <v>-187288.6</v>
      </c>
      <c r="T1167" s="36">
        <f t="shared" si="18"/>
        <v>-0.30572968217309998</v>
      </c>
    </row>
    <row r="1168" spans="1:20" x14ac:dyDescent="0.2">
      <c r="A1168" s="25" t="s">
        <v>46</v>
      </c>
      <c r="B1168" s="25" t="s">
        <v>176</v>
      </c>
      <c r="C1168" s="25" t="s">
        <v>49</v>
      </c>
      <c r="D1168" s="25" t="s">
        <v>23</v>
      </c>
      <c r="E1168" s="25" t="s">
        <v>1916</v>
      </c>
      <c r="F1168" s="2">
        <v>41849</v>
      </c>
      <c r="G1168" s="23" t="str">
        <f>TEXT(Table2[[#This Row],[Order-Date]],"mmm")</f>
        <v>Jul</v>
      </c>
      <c r="H1168">
        <v>2014</v>
      </c>
      <c r="I1168">
        <v>828245389</v>
      </c>
      <c r="J1168" s="2">
        <v>41878</v>
      </c>
      <c r="K1168" s="23">
        <f>WEEKDAY(#REF!,1)</f>
        <v>4</v>
      </c>
      <c r="L1168" s="25">
        <f>IF(#REF!&gt;=#REF!,#REF!-#REF!,"")</f>
        <v>29</v>
      </c>
      <c r="M1168" s="4">
        <v>5071</v>
      </c>
      <c r="N1168" s="5">
        <v>651.21</v>
      </c>
      <c r="O1168" s="5">
        <v>524.96</v>
      </c>
      <c r="P1168" s="5">
        <v>126.25</v>
      </c>
      <c r="Q1168" s="5">
        <f>#REF!*#REF!</f>
        <v>2662072.16</v>
      </c>
      <c r="R1168" s="5">
        <v>640213.75</v>
      </c>
      <c r="S1168" s="5">
        <f>#REF!-#REF!</f>
        <v>-2021858.41</v>
      </c>
      <c r="T1168" s="36">
        <f t="shared" si="18"/>
        <v>-0.75950548613227697</v>
      </c>
    </row>
    <row r="1169" spans="1:20" x14ac:dyDescent="0.2">
      <c r="A1169" s="25" t="s">
        <v>46</v>
      </c>
      <c r="B1169" s="25" t="s">
        <v>190</v>
      </c>
      <c r="C1169" s="25" t="s">
        <v>34</v>
      </c>
      <c r="D1169" s="25" t="s">
        <v>27</v>
      </c>
      <c r="E1169" s="25" t="s">
        <v>1915</v>
      </c>
      <c r="F1169" s="2">
        <v>40519</v>
      </c>
      <c r="G1169" s="23" t="str">
        <f>TEXT(Table2[[#This Row],[Order-Date]],"mmm")</f>
        <v>Dec</v>
      </c>
      <c r="H1169">
        <v>2010</v>
      </c>
      <c r="I1169">
        <v>578725707</v>
      </c>
      <c r="J1169" s="2">
        <v>40429</v>
      </c>
      <c r="K1169" s="23">
        <f>WEEKDAY(#REF!,1)</f>
        <v>4</v>
      </c>
      <c r="L1169" s="25" t="str">
        <f>IF(#REF!&gt;=#REF!,#REF!-#REF!,"")</f>
        <v/>
      </c>
      <c r="M1169" s="4">
        <v>6652</v>
      </c>
      <c r="N1169" s="5">
        <v>205.7</v>
      </c>
      <c r="O1169" s="5">
        <v>117.11</v>
      </c>
      <c r="P1169" s="5">
        <v>88.59</v>
      </c>
      <c r="Q1169" s="5">
        <f>#REF!*#REF!</f>
        <v>779015.72</v>
      </c>
      <c r="R1169" s="5">
        <v>589300.68000000005</v>
      </c>
      <c r="S1169" s="5">
        <f>#REF!-#REF!</f>
        <v>-189715.04</v>
      </c>
      <c r="T1169" s="36">
        <f t="shared" si="18"/>
        <v>-0.24353172231235601</v>
      </c>
    </row>
    <row r="1170" spans="1:20" x14ac:dyDescent="0.2">
      <c r="A1170" s="25" t="s">
        <v>29</v>
      </c>
      <c r="B1170" s="25" t="s">
        <v>223</v>
      </c>
      <c r="C1170" s="25" t="s">
        <v>26</v>
      </c>
      <c r="D1170" s="25" t="s">
        <v>23</v>
      </c>
      <c r="E1170" s="25" t="s">
        <v>1918</v>
      </c>
      <c r="F1170" s="2">
        <v>40483</v>
      </c>
      <c r="G1170" s="23" t="str">
        <f>TEXT(Table2[[#This Row],[Order-Date]],"mmm")</f>
        <v>Nov</v>
      </c>
      <c r="H1170">
        <v>2010</v>
      </c>
      <c r="I1170">
        <v>653920686</v>
      </c>
      <c r="J1170" s="2">
        <v>40196</v>
      </c>
      <c r="K1170" s="23">
        <f>WEEKDAY(#REF!,1)</f>
        <v>2</v>
      </c>
      <c r="L1170" s="25" t="str">
        <f>IF(#REF!&gt;=#REF!,#REF!-#REF!,"")</f>
        <v/>
      </c>
      <c r="M1170" s="4">
        <v>8517</v>
      </c>
      <c r="N1170" s="5">
        <v>152.58000000000001</v>
      </c>
      <c r="O1170" s="5">
        <v>97.44</v>
      </c>
      <c r="P1170" s="5">
        <v>55.14</v>
      </c>
      <c r="Q1170" s="5">
        <f>#REF!*#REF!</f>
        <v>829896.48</v>
      </c>
      <c r="R1170" s="5">
        <v>469627.38</v>
      </c>
      <c r="S1170" s="5">
        <f>#REF!-#REF!</f>
        <v>-360269.1</v>
      </c>
      <c r="T1170" s="36">
        <f t="shared" si="18"/>
        <v>-0.43411330049261099</v>
      </c>
    </row>
    <row r="1171" spans="1:20" x14ac:dyDescent="0.2">
      <c r="A1171" s="25" t="s">
        <v>29</v>
      </c>
      <c r="B1171" s="25" t="s">
        <v>181</v>
      </c>
      <c r="C1171" s="25" t="s">
        <v>65</v>
      </c>
      <c r="D1171" s="25" t="s">
        <v>23</v>
      </c>
      <c r="E1171" s="25" t="s">
        <v>1915</v>
      </c>
      <c r="F1171" s="2">
        <v>43009</v>
      </c>
      <c r="G1171" s="23" t="str">
        <f>TEXT(Table2[[#This Row],[Order-Date]],"mmm")</f>
        <v>Oct</v>
      </c>
      <c r="H1171">
        <v>2017</v>
      </c>
      <c r="I1171">
        <v>994504153</v>
      </c>
      <c r="J1171" s="2">
        <v>42748</v>
      </c>
      <c r="K1171" s="23">
        <f>WEEKDAY(#REF!,1)</f>
        <v>6</v>
      </c>
      <c r="L1171" s="25" t="str">
        <f>IF(#REF!&gt;=#REF!,#REF!-#REF!,"")</f>
        <v/>
      </c>
      <c r="M1171" s="4">
        <v>4734</v>
      </c>
      <c r="N1171" s="5">
        <v>9.33</v>
      </c>
      <c r="O1171" s="5">
        <v>6.92</v>
      </c>
      <c r="P1171" s="5">
        <v>2.41</v>
      </c>
      <c r="Q1171" s="5">
        <f>#REF!*#REF!</f>
        <v>32759.279999999999</v>
      </c>
      <c r="R1171" s="5">
        <v>11408.94</v>
      </c>
      <c r="S1171" s="5">
        <f>#REF!-#REF!</f>
        <v>-21350.34</v>
      </c>
      <c r="T1171" s="36">
        <f t="shared" si="18"/>
        <v>-0.65173410404624299</v>
      </c>
    </row>
    <row r="1172" spans="1:20" x14ac:dyDescent="0.2">
      <c r="A1172" s="25" t="s">
        <v>32</v>
      </c>
      <c r="B1172" s="25" t="s">
        <v>81</v>
      </c>
      <c r="C1172" s="25" t="s">
        <v>85</v>
      </c>
      <c r="D1172" s="25" t="s">
        <v>23</v>
      </c>
      <c r="E1172" s="25" t="s">
        <v>1918</v>
      </c>
      <c r="F1172" s="2">
        <v>41575</v>
      </c>
      <c r="G1172" s="23" t="str">
        <f>TEXT(Table2[[#This Row],[Order-Date]],"mmm")</f>
        <v>Oct</v>
      </c>
      <c r="H1172">
        <v>2013</v>
      </c>
      <c r="I1172">
        <v>261462438</v>
      </c>
      <c r="J1172" s="2">
        <v>41558</v>
      </c>
      <c r="K1172" s="23">
        <f>WEEKDAY(#REF!,1)</f>
        <v>6</v>
      </c>
      <c r="L1172" s="25" t="str">
        <f>IF(#REF!&gt;=#REF!,#REF!-#REF!,"")</f>
        <v/>
      </c>
      <c r="M1172" s="4">
        <v>1400</v>
      </c>
      <c r="N1172" s="5">
        <v>668.27</v>
      </c>
      <c r="O1172" s="5">
        <v>502.54</v>
      </c>
      <c r="P1172" s="5">
        <v>165.73</v>
      </c>
      <c r="Q1172" s="5">
        <f>#REF!*#REF!</f>
        <v>703556</v>
      </c>
      <c r="R1172" s="5">
        <v>232022</v>
      </c>
      <c r="S1172" s="5">
        <f>#REF!-#REF!</f>
        <v>-471534</v>
      </c>
      <c r="T1172" s="36">
        <f t="shared" si="18"/>
        <v>-0.67021530624427905</v>
      </c>
    </row>
    <row r="1173" spans="1:20" x14ac:dyDescent="0.2">
      <c r="A1173" s="25" t="s">
        <v>46</v>
      </c>
      <c r="B1173" s="25" t="s">
        <v>107</v>
      </c>
      <c r="C1173" s="25" t="s">
        <v>85</v>
      </c>
      <c r="D1173" s="25" t="s">
        <v>23</v>
      </c>
      <c r="E1173" s="25" t="s">
        <v>1915</v>
      </c>
      <c r="F1173" s="2">
        <v>40283</v>
      </c>
      <c r="G1173" s="23" t="str">
        <f>TEXT(Table2[[#This Row],[Order-Date]],"mmm")</f>
        <v>Apr</v>
      </c>
      <c r="H1173">
        <v>2010</v>
      </c>
      <c r="I1173">
        <v>786094367</v>
      </c>
      <c r="J1173" s="2">
        <v>40395</v>
      </c>
      <c r="K1173" s="23">
        <f>WEEKDAY(#REF!,1)</f>
        <v>5</v>
      </c>
      <c r="L1173" s="25">
        <f>IF(#REF!&gt;=#REF!,#REF!-#REF!,"")</f>
        <v>112</v>
      </c>
      <c r="M1173" s="4">
        <v>1647</v>
      </c>
      <c r="N1173" s="5">
        <v>668.27</v>
      </c>
      <c r="O1173" s="5">
        <v>502.54</v>
      </c>
      <c r="P1173" s="5">
        <v>165.73</v>
      </c>
      <c r="Q1173" s="5">
        <f>#REF!*#REF!</f>
        <v>827683.38</v>
      </c>
      <c r="R1173" s="5">
        <v>272957.31</v>
      </c>
      <c r="S1173" s="5">
        <f>#REF!-#REF!</f>
        <v>-554726.06999999995</v>
      </c>
      <c r="T1173" s="36">
        <f t="shared" si="18"/>
        <v>-0.67021530624427905</v>
      </c>
    </row>
    <row r="1174" spans="1:20" x14ac:dyDescent="0.2">
      <c r="A1174" s="25" t="s">
        <v>29</v>
      </c>
      <c r="B1174" s="25" t="s">
        <v>30</v>
      </c>
      <c r="C1174" s="25" t="s">
        <v>56</v>
      </c>
      <c r="D1174" s="25" t="s">
        <v>27</v>
      </c>
      <c r="E1174" s="25" t="s">
        <v>1915</v>
      </c>
      <c r="F1174" s="2">
        <v>42983</v>
      </c>
      <c r="G1174" s="23" t="str">
        <f>TEXT(Table2[[#This Row],[Order-Date]],"mmm")</f>
        <v>Sep</v>
      </c>
      <c r="H1174">
        <v>2017</v>
      </c>
      <c r="I1174">
        <v>920011270</v>
      </c>
      <c r="J1174" s="2">
        <v>43075</v>
      </c>
      <c r="K1174" s="23">
        <f>WEEKDAY(#REF!,1)</f>
        <v>4</v>
      </c>
      <c r="L1174" s="25">
        <f>IF(#REF!&gt;=#REF!,#REF!-#REF!,"")</f>
        <v>92</v>
      </c>
      <c r="M1174" s="4">
        <v>634</v>
      </c>
      <c r="N1174" s="5">
        <v>421.89</v>
      </c>
      <c r="O1174" s="5">
        <v>364.69</v>
      </c>
      <c r="P1174" s="5">
        <v>57.2</v>
      </c>
      <c r="Q1174" s="5">
        <f>#REF!*#REF!</f>
        <v>231213.46</v>
      </c>
      <c r="R1174" s="5">
        <v>36264.800000000003</v>
      </c>
      <c r="S1174" s="5">
        <f>#REF!-#REF!</f>
        <v>-194948.66</v>
      </c>
      <c r="T1174" s="36">
        <f t="shared" si="18"/>
        <v>-0.84315445995228799</v>
      </c>
    </row>
    <row r="1175" spans="1:20" x14ac:dyDescent="0.2">
      <c r="A1175" s="25" t="s">
        <v>59</v>
      </c>
      <c r="B1175" s="25" t="s">
        <v>60</v>
      </c>
      <c r="C1175" s="25" t="s">
        <v>77</v>
      </c>
      <c r="D1175" s="25" t="s">
        <v>27</v>
      </c>
      <c r="E1175" s="25" t="s">
        <v>1918</v>
      </c>
      <c r="F1175" s="2">
        <v>41164</v>
      </c>
      <c r="G1175" s="23" t="str">
        <f>TEXT(Table2[[#This Row],[Order-Date]],"mmm")</f>
        <v>Sep</v>
      </c>
      <c r="H1175">
        <v>2012</v>
      </c>
      <c r="I1175">
        <v>885136973</v>
      </c>
      <c r="J1175" s="2">
        <v>41579</v>
      </c>
      <c r="K1175" s="23">
        <f>WEEKDAY(#REF!,1)</f>
        <v>6</v>
      </c>
      <c r="L1175" s="25">
        <f>IF(#REF!&gt;=#REF!,#REF!-#REF!,"")</f>
        <v>415</v>
      </c>
      <c r="M1175" s="4">
        <v>555</v>
      </c>
      <c r="N1175" s="5">
        <v>154.06</v>
      </c>
      <c r="O1175" s="5">
        <v>90.93</v>
      </c>
      <c r="P1175" s="5">
        <v>63.13</v>
      </c>
      <c r="Q1175" s="5">
        <f>#REF!*#REF!</f>
        <v>50466.15</v>
      </c>
      <c r="R1175" s="5">
        <v>35037.15</v>
      </c>
      <c r="S1175" s="5">
        <f>#REF!-#REF!</f>
        <v>-15429</v>
      </c>
      <c r="T1175" s="36">
        <f t="shared" si="18"/>
        <v>-0.30572968217309998</v>
      </c>
    </row>
    <row r="1176" spans="1:20" x14ac:dyDescent="0.2">
      <c r="A1176" s="25" t="s">
        <v>29</v>
      </c>
      <c r="B1176" s="25" t="s">
        <v>44</v>
      </c>
      <c r="C1176" s="25" t="s">
        <v>77</v>
      </c>
      <c r="D1176" s="25" t="s">
        <v>23</v>
      </c>
      <c r="E1176" s="25" t="s">
        <v>1915</v>
      </c>
      <c r="F1176" s="2">
        <v>41603</v>
      </c>
      <c r="G1176" s="23" t="str">
        <f>TEXT(Table2[[#This Row],[Order-Date]],"mmm")</f>
        <v>Nov</v>
      </c>
      <c r="H1176">
        <v>2013</v>
      </c>
      <c r="I1176">
        <v>523707807</v>
      </c>
      <c r="J1176" s="2">
        <v>41624</v>
      </c>
      <c r="K1176" s="23">
        <f>WEEKDAY(#REF!,1)</f>
        <v>2</v>
      </c>
      <c r="L1176" s="25">
        <f>IF(#REF!&gt;=#REF!,#REF!-#REF!,"")</f>
        <v>21</v>
      </c>
      <c r="M1176" s="4">
        <v>5633</v>
      </c>
      <c r="N1176" s="5">
        <v>154.06</v>
      </c>
      <c r="O1176" s="5">
        <v>90.93</v>
      </c>
      <c r="P1176" s="5">
        <v>63.13</v>
      </c>
      <c r="Q1176" s="5">
        <f>#REF!*#REF!</f>
        <v>512208.69</v>
      </c>
      <c r="R1176" s="5">
        <v>355611.29</v>
      </c>
      <c r="S1176" s="5">
        <f>#REF!-#REF!</f>
        <v>-156597.4</v>
      </c>
      <c r="T1176" s="36">
        <f t="shared" si="18"/>
        <v>-0.30572968217309998</v>
      </c>
    </row>
    <row r="1177" spans="1:20" x14ac:dyDescent="0.2">
      <c r="A1177" s="25" t="s">
        <v>46</v>
      </c>
      <c r="B1177" s="25" t="s">
        <v>199</v>
      </c>
      <c r="C1177" s="25" t="s">
        <v>85</v>
      </c>
      <c r="D1177" s="25" t="s">
        <v>27</v>
      </c>
      <c r="E1177" s="25" t="s">
        <v>1915</v>
      </c>
      <c r="F1177" s="2">
        <v>40779</v>
      </c>
      <c r="G1177" s="23" t="str">
        <f>TEXT(Table2[[#This Row],[Order-Date]],"mmm")</f>
        <v>Aug</v>
      </c>
      <c r="H1177">
        <v>2011</v>
      </c>
      <c r="I1177">
        <v>648272597</v>
      </c>
      <c r="J1177" s="2">
        <v>40584</v>
      </c>
      <c r="K1177" s="23">
        <f>WEEKDAY(#REF!,1)</f>
        <v>5</v>
      </c>
      <c r="L1177" s="25" t="str">
        <f>IF(#REF!&gt;=#REF!,#REF!-#REF!,"")</f>
        <v/>
      </c>
      <c r="M1177" s="4">
        <v>7122</v>
      </c>
      <c r="N1177" s="5">
        <v>668.27</v>
      </c>
      <c r="O1177" s="5">
        <v>502.54</v>
      </c>
      <c r="P1177" s="5">
        <v>165.73</v>
      </c>
      <c r="Q1177" s="5">
        <f>#REF!*#REF!</f>
        <v>3579089.88</v>
      </c>
      <c r="R1177" s="5">
        <v>1180329.06</v>
      </c>
      <c r="S1177" s="5">
        <f>#REF!-#REF!</f>
        <v>-2398760.8199999998</v>
      </c>
      <c r="T1177" s="36">
        <f t="shared" si="18"/>
        <v>-0.67021530624427905</v>
      </c>
    </row>
    <row r="1178" spans="1:20" x14ac:dyDescent="0.2">
      <c r="A1178" s="25" t="s">
        <v>29</v>
      </c>
      <c r="B1178" s="25" t="s">
        <v>88</v>
      </c>
      <c r="C1178" s="25" t="s">
        <v>65</v>
      </c>
      <c r="D1178" s="25" t="s">
        <v>23</v>
      </c>
      <c r="E1178" s="25" t="s">
        <v>1916</v>
      </c>
      <c r="F1178" s="2">
        <v>41564</v>
      </c>
      <c r="G1178" s="23" t="str">
        <f>TEXT(Table2[[#This Row],[Order-Date]],"mmm")</f>
        <v>Oct</v>
      </c>
      <c r="H1178">
        <v>2013</v>
      </c>
      <c r="I1178">
        <v>791692674</v>
      </c>
      <c r="J1178" s="2">
        <v>41602</v>
      </c>
      <c r="K1178" s="23">
        <f>WEEKDAY(#REF!,1)</f>
        <v>1</v>
      </c>
      <c r="L1178" s="25">
        <f>IF(#REF!&gt;=#REF!,#REF!-#REF!,"")</f>
        <v>38</v>
      </c>
      <c r="M1178" s="4">
        <v>8310</v>
      </c>
      <c r="N1178" s="5">
        <v>9.33</v>
      </c>
      <c r="O1178" s="5">
        <v>6.92</v>
      </c>
      <c r="P1178" s="5">
        <v>2.41</v>
      </c>
      <c r="Q1178" s="5">
        <f>#REF!*#REF!</f>
        <v>57505.2</v>
      </c>
      <c r="R1178" s="5">
        <v>20027.099999999999</v>
      </c>
      <c r="S1178" s="5">
        <f>#REF!-#REF!</f>
        <v>-37478.1</v>
      </c>
      <c r="T1178" s="36">
        <f t="shared" si="18"/>
        <v>-0.65173410404624299</v>
      </c>
    </row>
    <row r="1179" spans="1:20" x14ac:dyDescent="0.2">
      <c r="A1179" s="25" t="s">
        <v>37</v>
      </c>
      <c r="B1179" s="25" t="s">
        <v>208</v>
      </c>
      <c r="C1179" s="25" t="s">
        <v>22</v>
      </c>
      <c r="D1179" s="25" t="s">
        <v>27</v>
      </c>
      <c r="E1179" s="25" t="s">
        <v>1915</v>
      </c>
      <c r="F1179" s="2">
        <v>40300</v>
      </c>
      <c r="G1179" s="23" t="str">
        <f>TEXT(Table2[[#This Row],[Order-Date]],"mmm")</f>
        <v>May</v>
      </c>
      <c r="H1179">
        <v>2010</v>
      </c>
      <c r="I1179">
        <v>557141864</v>
      </c>
      <c r="J1179" s="2">
        <v>40225</v>
      </c>
      <c r="K1179" s="23">
        <f>WEEKDAY(#REF!,1)</f>
        <v>3</v>
      </c>
      <c r="L1179" s="25" t="str">
        <f>IF(#REF!&gt;=#REF!,#REF!-#REF!,"")</f>
        <v/>
      </c>
      <c r="M1179" s="4">
        <v>9513</v>
      </c>
      <c r="N1179" s="5">
        <v>255.28</v>
      </c>
      <c r="O1179" s="5">
        <v>159.41999999999999</v>
      </c>
      <c r="P1179" s="5">
        <v>95.86</v>
      </c>
      <c r="Q1179" s="5">
        <f>#REF!*#REF!</f>
        <v>1516562.46</v>
      </c>
      <c r="R1179" s="5">
        <v>911916.18</v>
      </c>
      <c r="S1179" s="5">
        <f>#REF!-#REF!</f>
        <v>-604646.28</v>
      </c>
      <c r="T1179" s="36">
        <f t="shared" si="18"/>
        <v>-0.39869527035503699</v>
      </c>
    </row>
    <row r="1180" spans="1:20" x14ac:dyDescent="0.2">
      <c r="A1180" s="25" t="s">
        <v>46</v>
      </c>
      <c r="B1180" s="25" t="s">
        <v>119</v>
      </c>
      <c r="C1180" s="25" t="s">
        <v>85</v>
      </c>
      <c r="D1180" s="25" t="s">
        <v>23</v>
      </c>
      <c r="E1180" s="25" t="s">
        <v>1915</v>
      </c>
      <c r="F1180" s="2">
        <v>41792</v>
      </c>
      <c r="G1180" s="23" t="str">
        <f>TEXT(Table2[[#This Row],[Order-Date]],"mmm")</f>
        <v>Jun</v>
      </c>
      <c r="H1180">
        <v>2014</v>
      </c>
      <c r="I1180">
        <v>968106496</v>
      </c>
      <c r="J1180" s="2">
        <v>41687</v>
      </c>
      <c r="K1180" s="23">
        <f>WEEKDAY(#REF!,1)</f>
        <v>2</v>
      </c>
      <c r="L1180" s="25" t="str">
        <f>IF(#REF!&gt;=#REF!,#REF!-#REF!,"")</f>
        <v/>
      </c>
      <c r="M1180" s="4">
        <v>3080</v>
      </c>
      <c r="N1180" s="5">
        <v>668.27</v>
      </c>
      <c r="O1180" s="5">
        <v>502.54</v>
      </c>
      <c r="P1180" s="5">
        <v>165.73</v>
      </c>
      <c r="Q1180" s="5">
        <f>#REF!*#REF!</f>
        <v>1547823.2</v>
      </c>
      <c r="R1180" s="5">
        <v>510448.4</v>
      </c>
      <c r="S1180" s="5">
        <f>#REF!-#REF!</f>
        <v>-1037374.8</v>
      </c>
      <c r="T1180" s="36">
        <f t="shared" si="18"/>
        <v>-0.67021530624427905</v>
      </c>
    </row>
    <row r="1181" spans="1:20" x14ac:dyDescent="0.2">
      <c r="A1181" s="25" t="s">
        <v>37</v>
      </c>
      <c r="B1181" s="25" t="s">
        <v>208</v>
      </c>
      <c r="C1181" s="25" t="s">
        <v>65</v>
      </c>
      <c r="D1181" s="25" t="s">
        <v>27</v>
      </c>
      <c r="E1181" s="25" t="s">
        <v>1915</v>
      </c>
      <c r="F1181" s="2">
        <v>41600</v>
      </c>
      <c r="G1181" s="23" t="str">
        <f>TEXT(Table2[[#This Row],[Order-Date]],"mmm")</f>
        <v>Nov</v>
      </c>
      <c r="H1181">
        <v>2013</v>
      </c>
      <c r="I1181">
        <v>418385398</v>
      </c>
      <c r="J1181" s="2">
        <v>41632</v>
      </c>
      <c r="K1181" s="23">
        <f>WEEKDAY(#REF!,1)</f>
        <v>3</v>
      </c>
      <c r="L1181" s="25">
        <f>IF(#REF!&gt;=#REF!,#REF!-#REF!,"")</f>
        <v>32</v>
      </c>
      <c r="M1181" s="4">
        <v>8392</v>
      </c>
      <c r="N1181" s="5">
        <v>9.33</v>
      </c>
      <c r="O1181" s="5">
        <v>6.92</v>
      </c>
      <c r="P1181" s="5">
        <v>2.41</v>
      </c>
      <c r="Q1181" s="5">
        <f>#REF!*#REF!</f>
        <v>58072.639999999999</v>
      </c>
      <c r="R1181" s="5">
        <v>20224.72</v>
      </c>
      <c r="S1181" s="5">
        <f>#REF!-#REF!</f>
        <v>-37847.919999999998</v>
      </c>
      <c r="T1181" s="36">
        <f t="shared" si="18"/>
        <v>-0.65173410404624299</v>
      </c>
    </row>
    <row r="1182" spans="1:20" x14ac:dyDescent="0.2">
      <c r="A1182" s="25" t="s">
        <v>46</v>
      </c>
      <c r="B1182" s="25" t="s">
        <v>195</v>
      </c>
      <c r="C1182" s="25" t="s">
        <v>65</v>
      </c>
      <c r="D1182" s="25" t="s">
        <v>23</v>
      </c>
      <c r="E1182" s="25" t="s">
        <v>1918</v>
      </c>
      <c r="F1182" s="2">
        <v>41561</v>
      </c>
      <c r="G1182" s="23" t="str">
        <f>TEXT(Table2[[#This Row],[Order-Date]],"mmm")</f>
        <v>Oct</v>
      </c>
      <c r="H1182">
        <v>2013</v>
      </c>
      <c r="I1182">
        <v>522089898</v>
      </c>
      <c r="J1182" s="2">
        <v>41589</v>
      </c>
      <c r="K1182" s="23">
        <f>WEEKDAY(#REF!,1)</f>
        <v>2</v>
      </c>
      <c r="L1182" s="25">
        <f>IF(#REF!&gt;=#REF!,#REF!-#REF!,"")</f>
        <v>28</v>
      </c>
      <c r="M1182" s="4">
        <v>6858</v>
      </c>
      <c r="N1182" s="5">
        <v>9.33</v>
      </c>
      <c r="O1182" s="5">
        <v>6.92</v>
      </c>
      <c r="P1182" s="5">
        <v>2.41</v>
      </c>
      <c r="Q1182" s="5">
        <f>#REF!*#REF!</f>
        <v>47457.36</v>
      </c>
      <c r="R1182" s="5">
        <v>16527.78</v>
      </c>
      <c r="S1182" s="5">
        <f>#REF!-#REF!</f>
        <v>-30929.58</v>
      </c>
      <c r="T1182" s="36">
        <f t="shared" si="18"/>
        <v>-0.65173410404624299</v>
      </c>
    </row>
    <row r="1183" spans="1:20" x14ac:dyDescent="0.2">
      <c r="A1183" s="25" t="s">
        <v>46</v>
      </c>
      <c r="B1183" s="25" t="s">
        <v>211</v>
      </c>
      <c r="C1183" s="25" t="s">
        <v>77</v>
      </c>
      <c r="D1183" s="25" t="s">
        <v>23</v>
      </c>
      <c r="E1183" s="25" t="s">
        <v>1916</v>
      </c>
      <c r="F1183" s="2">
        <v>42138</v>
      </c>
      <c r="G1183" s="23" t="str">
        <f>TEXT(Table2[[#This Row],[Order-Date]],"mmm")</f>
        <v>May</v>
      </c>
      <c r="H1183">
        <v>2015</v>
      </c>
      <c r="I1183">
        <v>263643825</v>
      </c>
      <c r="J1183" s="2">
        <v>42184</v>
      </c>
      <c r="K1183" s="23">
        <f>WEEKDAY(#REF!,1)</f>
        <v>2</v>
      </c>
      <c r="L1183" s="25">
        <f>IF(#REF!&gt;=#REF!,#REF!-#REF!,"")</f>
        <v>46</v>
      </c>
      <c r="M1183" s="4">
        <v>6921</v>
      </c>
      <c r="N1183" s="5">
        <v>154.06</v>
      </c>
      <c r="O1183" s="5">
        <v>90.93</v>
      </c>
      <c r="P1183" s="5">
        <v>63.13</v>
      </c>
      <c r="Q1183" s="5">
        <f>#REF!*#REF!</f>
        <v>629326.53</v>
      </c>
      <c r="R1183" s="5">
        <v>436922.73</v>
      </c>
      <c r="S1183" s="5">
        <f>#REF!-#REF!</f>
        <v>-192403.8</v>
      </c>
      <c r="T1183" s="36">
        <f t="shared" si="18"/>
        <v>-0.30572968217309998</v>
      </c>
    </row>
    <row r="1184" spans="1:20" x14ac:dyDescent="0.2">
      <c r="A1184" s="25" t="s">
        <v>32</v>
      </c>
      <c r="B1184" s="25" t="s">
        <v>189</v>
      </c>
      <c r="C1184" s="25" t="s">
        <v>22</v>
      </c>
      <c r="D1184" s="25" t="s">
        <v>27</v>
      </c>
      <c r="E1184" s="25" t="s">
        <v>1918</v>
      </c>
      <c r="F1184" s="2">
        <v>41533</v>
      </c>
      <c r="G1184" s="23" t="str">
        <f>TEXT(Table2[[#This Row],[Order-Date]],"mmm")</f>
        <v>Sep</v>
      </c>
      <c r="H1184">
        <v>2013</v>
      </c>
      <c r="I1184">
        <v>947783505</v>
      </c>
      <c r="J1184" s="2">
        <v>41574</v>
      </c>
      <c r="K1184" s="23">
        <f>WEEKDAY(#REF!,1)</f>
        <v>1</v>
      </c>
      <c r="L1184" s="25">
        <f>IF(#REF!&gt;=#REF!,#REF!-#REF!,"")</f>
        <v>41</v>
      </c>
      <c r="M1184" s="4">
        <v>9056</v>
      </c>
      <c r="N1184" s="5">
        <v>255.28</v>
      </c>
      <c r="O1184" s="5">
        <v>159.41999999999999</v>
      </c>
      <c r="P1184" s="5">
        <v>95.86</v>
      </c>
      <c r="Q1184" s="5">
        <f>#REF!*#REF!</f>
        <v>1443707.52</v>
      </c>
      <c r="R1184" s="5">
        <v>868108.16</v>
      </c>
      <c r="S1184" s="5">
        <f>#REF!-#REF!</f>
        <v>-575599.35999999999</v>
      </c>
      <c r="T1184" s="36">
        <f t="shared" si="18"/>
        <v>-0.39869527035503699</v>
      </c>
    </row>
    <row r="1185" spans="1:20" x14ac:dyDescent="0.2">
      <c r="A1185" s="25" t="s">
        <v>37</v>
      </c>
      <c r="B1185" s="25" t="s">
        <v>169</v>
      </c>
      <c r="C1185" s="25" t="s">
        <v>85</v>
      </c>
      <c r="D1185" s="25" t="s">
        <v>27</v>
      </c>
      <c r="E1185" s="25" t="s">
        <v>1916</v>
      </c>
      <c r="F1185" s="2">
        <v>42486</v>
      </c>
      <c r="G1185" s="23" t="str">
        <f>TEXT(Table2[[#This Row],[Order-Date]],"mmm")</f>
        <v>Apr</v>
      </c>
      <c r="H1185">
        <v>2016</v>
      </c>
      <c r="I1185">
        <v>349557769</v>
      </c>
      <c r="J1185" s="2">
        <v>42526</v>
      </c>
      <c r="K1185" s="23">
        <f>WEEKDAY(#REF!,1)</f>
        <v>1</v>
      </c>
      <c r="L1185" s="25">
        <f>IF(#REF!&gt;=#REF!,#REF!-#REF!,"")</f>
        <v>40</v>
      </c>
      <c r="M1185" s="4">
        <v>767</v>
      </c>
      <c r="N1185" s="5">
        <v>668.27</v>
      </c>
      <c r="O1185" s="5">
        <v>502.54</v>
      </c>
      <c r="P1185" s="5">
        <v>165.73</v>
      </c>
      <c r="Q1185" s="5">
        <f>#REF!*#REF!</f>
        <v>385448.18</v>
      </c>
      <c r="R1185" s="5">
        <v>127114.91</v>
      </c>
      <c r="S1185" s="5">
        <f>#REF!-#REF!</f>
        <v>-258333.27</v>
      </c>
      <c r="T1185" s="36">
        <f t="shared" si="18"/>
        <v>-0.67021530624427905</v>
      </c>
    </row>
    <row r="1186" spans="1:20" x14ac:dyDescent="0.2">
      <c r="A1186" s="25" t="s">
        <v>37</v>
      </c>
      <c r="B1186" s="25" t="s">
        <v>102</v>
      </c>
      <c r="C1186" s="25" t="s">
        <v>42</v>
      </c>
      <c r="D1186" s="25" t="s">
        <v>27</v>
      </c>
      <c r="E1186" s="25" t="s">
        <v>1917</v>
      </c>
      <c r="F1186" s="2">
        <v>42596</v>
      </c>
      <c r="G1186" s="23" t="str">
        <f>TEXT(Table2[[#This Row],[Order-Date]],"mmm")</f>
        <v>Aug</v>
      </c>
      <c r="H1186">
        <v>2016</v>
      </c>
      <c r="I1186">
        <v>364327943</v>
      </c>
      <c r="J1186" s="2">
        <v>42608</v>
      </c>
      <c r="K1186" s="23">
        <f>WEEKDAY(#REF!,1)</f>
        <v>6</v>
      </c>
      <c r="L1186" s="25">
        <f>IF(#REF!&gt;=#REF!,#REF!-#REF!,"")</f>
        <v>12</v>
      </c>
      <c r="M1186" s="4">
        <v>1589</v>
      </c>
      <c r="N1186" s="5">
        <v>109.28</v>
      </c>
      <c r="O1186" s="5">
        <v>35.840000000000003</v>
      </c>
      <c r="P1186" s="5">
        <v>73.44</v>
      </c>
      <c r="Q1186" s="5">
        <f>#REF!*#REF!</f>
        <v>56949.760000000002</v>
      </c>
      <c r="R1186" s="5">
        <v>116696.16</v>
      </c>
      <c r="S1186" s="5">
        <f>#REF!-#REF!</f>
        <v>59746.400000000001</v>
      </c>
      <c r="T1186" s="36">
        <f t="shared" si="18"/>
        <v>1.0491071428571399</v>
      </c>
    </row>
    <row r="1187" spans="1:20" x14ac:dyDescent="0.2">
      <c r="A1187" s="25" t="s">
        <v>46</v>
      </c>
      <c r="B1187" s="25" t="s">
        <v>195</v>
      </c>
      <c r="C1187" s="25" t="s">
        <v>39</v>
      </c>
      <c r="D1187" s="25" t="s">
        <v>23</v>
      </c>
      <c r="E1187" s="25" t="s">
        <v>1915</v>
      </c>
      <c r="F1187" s="2">
        <v>41231</v>
      </c>
      <c r="G1187" s="23" t="str">
        <f>TEXT(Table2[[#This Row],[Order-Date]],"mmm")</f>
        <v>Nov</v>
      </c>
      <c r="H1187">
        <v>2012</v>
      </c>
      <c r="I1187">
        <v>257767856</v>
      </c>
      <c r="J1187" s="2">
        <v>41334</v>
      </c>
      <c r="K1187" s="23">
        <f>WEEKDAY(#REF!,1)</f>
        <v>6</v>
      </c>
      <c r="L1187" s="25">
        <f>IF(#REF!&gt;=#REF!,#REF!-#REF!,"")</f>
        <v>103</v>
      </c>
      <c r="M1187" s="4">
        <v>8092</v>
      </c>
      <c r="N1187" s="5">
        <v>81.73</v>
      </c>
      <c r="O1187" s="5">
        <v>56.67</v>
      </c>
      <c r="P1187" s="5">
        <v>25.06</v>
      </c>
      <c r="Q1187" s="5">
        <f>#REF!*#REF!</f>
        <v>458573.64</v>
      </c>
      <c r="R1187" s="5">
        <v>202785.52</v>
      </c>
      <c r="S1187" s="5">
        <f>#REF!-#REF!</f>
        <v>-255788.12</v>
      </c>
      <c r="T1187" s="36">
        <f t="shared" si="18"/>
        <v>-0.55779071819304704</v>
      </c>
    </row>
    <row r="1188" spans="1:20" x14ac:dyDescent="0.2">
      <c r="A1188" s="25" t="s">
        <v>29</v>
      </c>
      <c r="B1188" s="25" t="s">
        <v>181</v>
      </c>
      <c r="C1188" s="25" t="s">
        <v>77</v>
      </c>
      <c r="D1188" s="25" t="s">
        <v>23</v>
      </c>
      <c r="E1188" s="25" t="s">
        <v>1918</v>
      </c>
      <c r="F1188" s="2">
        <v>41091</v>
      </c>
      <c r="G1188" s="23" t="str">
        <f>TEXT(Table2[[#This Row],[Order-Date]],"mmm")</f>
        <v>Jul</v>
      </c>
      <c r="H1188">
        <v>2012</v>
      </c>
      <c r="I1188">
        <v>715863835</v>
      </c>
      <c r="J1188" s="2">
        <v>40934</v>
      </c>
      <c r="K1188" s="23">
        <f>WEEKDAY(#REF!,1)</f>
        <v>5</v>
      </c>
      <c r="L1188" s="25" t="str">
        <f>IF(#REF!&gt;=#REF!,#REF!-#REF!,"")</f>
        <v/>
      </c>
      <c r="M1188" s="4">
        <v>8872</v>
      </c>
      <c r="N1188" s="5">
        <v>154.06</v>
      </c>
      <c r="O1188" s="5">
        <v>90.93</v>
      </c>
      <c r="P1188" s="5">
        <v>63.13</v>
      </c>
      <c r="Q1188" s="5">
        <f>#REF!*#REF!</f>
        <v>806730.96</v>
      </c>
      <c r="R1188" s="5">
        <v>560089.36</v>
      </c>
      <c r="S1188" s="5">
        <f>#REF!-#REF!</f>
        <v>-246641.6</v>
      </c>
      <c r="T1188" s="36">
        <f t="shared" si="18"/>
        <v>-0.30572968217309998</v>
      </c>
    </row>
    <row r="1189" spans="1:20" x14ac:dyDescent="0.2">
      <c r="A1189" s="25" t="s">
        <v>29</v>
      </c>
      <c r="B1189" s="25" t="s">
        <v>165</v>
      </c>
      <c r="C1189" s="25" t="s">
        <v>51</v>
      </c>
      <c r="D1189" s="25" t="s">
        <v>27</v>
      </c>
      <c r="E1189" s="25" t="s">
        <v>1918</v>
      </c>
      <c r="F1189" s="2">
        <v>40413</v>
      </c>
      <c r="G1189" s="23" t="str">
        <f>TEXT(Table2[[#This Row],[Order-Date]],"mmm")</f>
        <v>Aug</v>
      </c>
      <c r="H1189">
        <v>2010</v>
      </c>
      <c r="I1189">
        <v>694914710</v>
      </c>
      <c r="J1189" s="2">
        <v>40446</v>
      </c>
      <c r="K1189" s="23">
        <f>WEEKDAY(#REF!,1)</f>
        <v>7</v>
      </c>
      <c r="L1189" s="25">
        <f>IF(#REF!&gt;=#REF!,#REF!-#REF!,"")</f>
        <v>33</v>
      </c>
      <c r="M1189" s="4">
        <v>9560</v>
      </c>
      <c r="N1189" s="5">
        <v>437.2</v>
      </c>
      <c r="O1189" s="5">
        <v>263.33</v>
      </c>
      <c r="P1189" s="5">
        <v>173.87</v>
      </c>
      <c r="Q1189" s="5">
        <f>#REF!*#REF!</f>
        <v>2517434.7999999998</v>
      </c>
      <c r="R1189" s="5">
        <v>1662197.2</v>
      </c>
      <c r="S1189" s="5">
        <f>#REF!-#REF!</f>
        <v>-855237.6</v>
      </c>
      <c r="T1189" s="36">
        <f t="shared" si="18"/>
        <v>-0.33972581931416901</v>
      </c>
    </row>
    <row r="1190" spans="1:20" x14ac:dyDescent="0.2">
      <c r="A1190" s="25" t="s">
        <v>46</v>
      </c>
      <c r="B1190" s="25" t="s">
        <v>194</v>
      </c>
      <c r="C1190" s="25" t="s">
        <v>22</v>
      </c>
      <c r="D1190" s="25" t="s">
        <v>27</v>
      </c>
      <c r="E1190" s="25" t="s">
        <v>1915</v>
      </c>
      <c r="F1190" s="2">
        <v>41730</v>
      </c>
      <c r="G1190" s="23" t="str">
        <f>TEXT(Table2[[#This Row],[Order-Date]],"mmm")</f>
        <v>Apr</v>
      </c>
      <c r="H1190">
        <v>2014</v>
      </c>
      <c r="I1190">
        <v>571531808</v>
      </c>
      <c r="J1190" s="2">
        <v>41692</v>
      </c>
      <c r="K1190" s="23">
        <f>WEEKDAY(#REF!,1)</f>
        <v>7</v>
      </c>
      <c r="L1190" s="25" t="str">
        <f>IF(#REF!&gt;=#REF!,#REF!-#REF!,"")</f>
        <v/>
      </c>
      <c r="M1190" s="4">
        <v>7818</v>
      </c>
      <c r="N1190" s="5">
        <v>255.28</v>
      </c>
      <c r="O1190" s="5">
        <v>159.41999999999999</v>
      </c>
      <c r="P1190" s="5">
        <v>95.86</v>
      </c>
      <c r="Q1190" s="5">
        <f>#REF!*#REF!</f>
        <v>1246345.56</v>
      </c>
      <c r="R1190" s="5">
        <v>749433.48</v>
      </c>
      <c r="S1190" s="5">
        <f>#REF!-#REF!</f>
        <v>-496912.08</v>
      </c>
      <c r="T1190" s="36">
        <f t="shared" si="18"/>
        <v>-0.39869527035503699</v>
      </c>
    </row>
    <row r="1191" spans="1:20" x14ac:dyDescent="0.2">
      <c r="A1191" s="25" t="s">
        <v>20</v>
      </c>
      <c r="B1191" s="25" t="s">
        <v>94</v>
      </c>
      <c r="C1191" s="25" t="s">
        <v>34</v>
      </c>
      <c r="D1191" s="25" t="s">
        <v>23</v>
      </c>
      <c r="E1191" s="25" t="s">
        <v>1918</v>
      </c>
      <c r="F1191" s="2">
        <v>42766</v>
      </c>
      <c r="G1191" s="23" t="str">
        <f>TEXT(Table2[[#This Row],[Order-Date]],"mmm")</f>
        <v>Jan</v>
      </c>
      <c r="H1191">
        <v>2017</v>
      </c>
      <c r="I1191">
        <v>792638957</v>
      </c>
      <c r="J1191" s="2">
        <v>42783</v>
      </c>
      <c r="K1191" s="23">
        <f>WEEKDAY(#REF!,1)</f>
        <v>6</v>
      </c>
      <c r="L1191" s="25">
        <f>IF(#REF!&gt;=#REF!,#REF!-#REF!,"")</f>
        <v>17</v>
      </c>
      <c r="M1191" s="4">
        <v>8336</v>
      </c>
      <c r="N1191" s="5">
        <v>205.7</v>
      </c>
      <c r="O1191" s="5">
        <v>117.11</v>
      </c>
      <c r="P1191" s="5">
        <v>88.59</v>
      </c>
      <c r="Q1191" s="5">
        <f>#REF!*#REF!</f>
        <v>976228.96</v>
      </c>
      <c r="R1191" s="5">
        <v>738486.24</v>
      </c>
      <c r="S1191" s="5">
        <f>#REF!-#REF!</f>
        <v>-237742.72</v>
      </c>
      <c r="T1191" s="36">
        <f t="shared" si="18"/>
        <v>-0.24353172231235601</v>
      </c>
    </row>
    <row r="1192" spans="1:20" x14ac:dyDescent="0.2">
      <c r="A1192" s="25" t="s">
        <v>29</v>
      </c>
      <c r="B1192" s="25" t="s">
        <v>184</v>
      </c>
      <c r="C1192" s="25" t="s">
        <v>22</v>
      </c>
      <c r="D1192" s="25" t="s">
        <v>23</v>
      </c>
      <c r="E1192" s="25" t="s">
        <v>1915</v>
      </c>
      <c r="F1192" s="2">
        <v>42329</v>
      </c>
      <c r="G1192" s="23" t="str">
        <f>TEXT(Table2[[#This Row],[Order-Date]],"mmm")</f>
        <v>Nov</v>
      </c>
      <c r="H1192">
        <v>2015</v>
      </c>
      <c r="I1192">
        <v>525472486</v>
      </c>
      <c r="J1192" s="2">
        <v>42331</v>
      </c>
      <c r="K1192" s="23">
        <f>WEEKDAY(#REF!,1)</f>
        <v>2</v>
      </c>
      <c r="L1192" s="25">
        <f>IF(#REF!&gt;=#REF!,#REF!-#REF!,"")</f>
        <v>2</v>
      </c>
      <c r="M1192" s="4">
        <v>7840</v>
      </c>
      <c r="N1192" s="5">
        <v>255.28</v>
      </c>
      <c r="O1192" s="5">
        <v>159.41999999999999</v>
      </c>
      <c r="P1192" s="5">
        <v>95.86</v>
      </c>
      <c r="Q1192" s="5">
        <f>#REF!*#REF!</f>
        <v>1249852.8</v>
      </c>
      <c r="R1192" s="5">
        <v>751542.4</v>
      </c>
      <c r="S1192" s="5">
        <f>#REF!-#REF!</f>
        <v>-498310.40000000002</v>
      </c>
      <c r="T1192" s="36">
        <f t="shared" si="18"/>
        <v>-0.39869527035503699</v>
      </c>
    </row>
    <row r="1193" spans="1:20" x14ac:dyDescent="0.2">
      <c r="A1193" s="25" t="s">
        <v>46</v>
      </c>
      <c r="B1193" s="25" t="s">
        <v>99</v>
      </c>
      <c r="C1193" s="25" t="s">
        <v>26</v>
      </c>
      <c r="D1193" s="25" t="s">
        <v>27</v>
      </c>
      <c r="E1193" s="25" t="s">
        <v>1917</v>
      </c>
      <c r="F1193" s="2">
        <v>40652</v>
      </c>
      <c r="G1193" s="23" t="str">
        <f>TEXT(Table2[[#This Row],[Order-Date]],"mmm")</f>
        <v>Apr</v>
      </c>
      <c r="H1193">
        <v>2011</v>
      </c>
      <c r="I1193">
        <v>807581222</v>
      </c>
      <c r="J1193" s="2">
        <v>40658</v>
      </c>
      <c r="K1193" s="23">
        <f>WEEKDAY(#REF!,1)</f>
        <v>2</v>
      </c>
      <c r="L1193" s="25">
        <f>IF(#REF!&gt;=#REF!,#REF!-#REF!,"")</f>
        <v>6</v>
      </c>
      <c r="M1193" s="4">
        <v>85</v>
      </c>
      <c r="N1193" s="5">
        <v>152.58000000000001</v>
      </c>
      <c r="O1193" s="5">
        <v>97.44</v>
      </c>
      <c r="P1193" s="5">
        <v>55.14</v>
      </c>
      <c r="Q1193" s="5">
        <f>#REF!*#REF!</f>
        <v>8282.4</v>
      </c>
      <c r="R1193" s="5">
        <v>4686.8999999999996</v>
      </c>
      <c r="S1193" s="5">
        <f>#REF!-#REF!</f>
        <v>-3595.5</v>
      </c>
      <c r="T1193" s="36">
        <f t="shared" si="18"/>
        <v>-0.43411330049261099</v>
      </c>
    </row>
    <row r="1194" spans="1:20" x14ac:dyDescent="0.2">
      <c r="A1194" s="25" t="s">
        <v>29</v>
      </c>
      <c r="B1194" s="25" t="s">
        <v>224</v>
      </c>
      <c r="C1194" s="25" t="s">
        <v>65</v>
      </c>
      <c r="D1194" s="25" t="s">
        <v>23</v>
      </c>
      <c r="E1194" s="25" t="s">
        <v>1916</v>
      </c>
      <c r="F1194" s="2">
        <v>41210</v>
      </c>
      <c r="G1194" s="23" t="str">
        <f>TEXT(Table2[[#This Row],[Order-Date]],"mmm")</f>
        <v>Oct</v>
      </c>
      <c r="H1194">
        <v>2012</v>
      </c>
      <c r="I1194">
        <v>496826493</v>
      </c>
      <c r="J1194" s="2">
        <v>41225</v>
      </c>
      <c r="K1194" s="23">
        <f>WEEKDAY(#REF!,1)</f>
        <v>2</v>
      </c>
      <c r="L1194" s="25">
        <f>IF(#REF!&gt;=#REF!,#REF!-#REF!,"")</f>
        <v>15</v>
      </c>
      <c r="M1194" s="4">
        <v>855</v>
      </c>
      <c r="N1194" s="5">
        <v>9.33</v>
      </c>
      <c r="O1194" s="5">
        <v>6.92</v>
      </c>
      <c r="P1194" s="5">
        <v>2.41</v>
      </c>
      <c r="Q1194" s="5">
        <f>#REF!*#REF!</f>
        <v>5916.6</v>
      </c>
      <c r="R1194" s="5">
        <v>2060.5500000000002</v>
      </c>
      <c r="S1194" s="5">
        <f>#REF!-#REF!</f>
        <v>-3856.05</v>
      </c>
      <c r="T1194" s="36">
        <f t="shared" si="18"/>
        <v>-0.65173410404624299</v>
      </c>
    </row>
    <row r="1195" spans="1:20" x14ac:dyDescent="0.2">
      <c r="A1195" s="25" t="s">
        <v>20</v>
      </c>
      <c r="B1195" s="25" t="s">
        <v>217</v>
      </c>
      <c r="C1195" s="25" t="s">
        <v>26</v>
      </c>
      <c r="D1195" s="25" t="s">
        <v>23</v>
      </c>
      <c r="E1195" s="25" t="s">
        <v>1918</v>
      </c>
      <c r="F1195" s="2">
        <v>40953</v>
      </c>
      <c r="G1195" s="23" t="str">
        <f>TEXT(Table2[[#This Row],[Order-Date]],"mmm")</f>
        <v>Feb</v>
      </c>
      <c r="H1195">
        <v>2012</v>
      </c>
      <c r="I1195">
        <v>321382129</v>
      </c>
      <c r="J1195" s="2">
        <v>41002</v>
      </c>
      <c r="K1195" s="23">
        <f>WEEKDAY(#REF!,1)</f>
        <v>3</v>
      </c>
      <c r="L1195" s="25">
        <f>IF(#REF!&gt;=#REF!,#REF!-#REF!,"")</f>
        <v>49</v>
      </c>
      <c r="M1195" s="4">
        <v>2969</v>
      </c>
      <c r="N1195" s="5">
        <v>152.58000000000001</v>
      </c>
      <c r="O1195" s="5">
        <v>97.44</v>
      </c>
      <c r="P1195" s="5">
        <v>55.14</v>
      </c>
      <c r="Q1195" s="5">
        <f>#REF!*#REF!</f>
        <v>289299.36</v>
      </c>
      <c r="R1195" s="5">
        <v>163710.66</v>
      </c>
      <c r="S1195" s="5">
        <f>#REF!-#REF!</f>
        <v>-125588.7</v>
      </c>
      <c r="T1195" s="36">
        <f t="shared" si="18"/>
        <v>-0.43411330049261099</v>
      </c>
    </row>
    <row r="1196" spans="1:20" x14ac:dyDescent="0.2">
      <c r="A1196" s="25" t="s">
        <v>37</v>
      </c>
      <c r="B1196" s="25" t="s">
        <v>73</v>
      </c>
      <c r="C1196" s="25" t="s">
        <v>65</v>
      </c>
      <c r="D1196" s="25" t="s">
        <v>23</v>
      </c>
      <c r="E1196" s="25" t="s">
        <v>1915</v>
      </c>
      <c r="F1196" s="2">
        <v>42750</v>
      </c>
      <c r="G1196" s="23" t="str">
        <f>TEXT(Table2[[#This Row],[Order-Date]],"mmm")</f>
        <v>Jan</v>
      </c>
      <c r="H1196">
        <v>2017</v>
      </c>
      <c r="I1196">
        <v>629734456</v>
      </c>
      <c r="J1196" s="2">
        <v>42889</v>
      </c>
      <c r="K1196" s="23">
        <f>WEEKDAY(#REF!,1)</f>
        <v>7</v>
      </c>
      <c r="L1196" s="25">
        <f>IF(#REF!&gt;=#REF!,#REF!-#REF!,"")</f>
        <v>139</v>
      </c>
      <c r="M1196" s="4">
        <v>1274</v>
      </c>
      <c r="N1196" s="5">
        <v>9.33</v>
      </c>
      <c r="O1196" s="5">
        <v>6.92</v>
      </c>
      <c r="P1196" s="5">
        <v>2.41</v>
      </c>
      <c r="Q1196" s="5">
        <f>#REF!*#REF!</f>
        <v>8816.08</v>
      </c>
      <c r="R1196" s="5">
        <v>3070.34</v>
      </c>
      <c r="S1196" s="5">
        <f>#REF!-#REF!</f>
        <v>-5745.74</v>
      </c>
      <c r="T1196" s="36">
        <f t="shared" si="18"/>
        <v>-0.65173410404624299</v>
      </c>
    </row>
    <row r="1197" spans="1:20" x14ac:dyDescent="0.2">
      <c r="A1197" s="25" t="s">
        <v>29</v>
      </c>
      <c r="B1197" s="25" t="s">
        <v>122</v>
      </c>
      <c r="C1197" s="25" t="s">
        <v>34</v>
      </c>
      <c r="D1197" s="25" t="s">
        <v>23</v>
      </c>
      <c r="E1197" s="25" t="s">
        <v>1916</v>
      </c>
      <c r="F1197" s="2">
        <v>40179</v>
      </c>
      <c r="G1197" s="23" t="str">
        <f>TEXT(Table2[[#This Row],[Order-Date]],"mmm")</f>
        <v>Jan</v>
      </c>
      <c r="H1197">
        <v>2010</v>
      </c>
      <c r="I1197">
        <v>940682303</v>
      </c>
      <c r="J1197" s="2">
        <v>40423</v>
      </c>
      <c r="K1197" s="23">
        <f>WEEKDAY(#REF!,1)</f>
        <v>5</v>
      </c>
      <c r="L1197" s="25">
        <f>IF(#REF!&gt;=#REF!,#REF!-#REF!,"")</f>
        <v>244</v>
      </c>
      <c r="M1197" s="4">
        <v>7652</v>
      </c>
      <c r="N1197" s="5">
        <v>205.7</v>
      </c>
      <c r="O1197" s="5">
        <v>117.11</v>
      </c>
      <c r="P1197" s="5">
        <v>88.59</v>
      </c>
      <c r="Q1197" s="5">
        <f>#REF!*#REF!</f>
        <v>896125.72</v>
      </c>
      <c r="R1197" s="5">
        <v>677890.68</v>
      </c>
      <c r="S1197" s="5">
        <f>#REF!-#REF!</f>
        <v>-218235.04</v>
      </c>
      <c r="T1197" s="36">
        <f t="shared" si="18"/>
        <v>-0.24353172231235601</v>
      </c>
    </row>
    <row r="1198" spans="1:20" x14ac:dyDescent="0.2">
      <c r="A1198" s="25" t="s">
        <v>40</v>
      </c>
      <c r="B1198" s="25" t="s">
        <v>203</v>
      </c>
      <c r="C1198" s="25" t="s">
        <v>39</v>
      </c>
      <c r="D1198" s="25" t="s">
        <v>27</v>
      </c>
      <c r="E1198" s="25" t="s">
        <v>1918</v>
      </c>
      <c r="F1198" s="2">
        <v>41126</v>
      </c>
      <c r="G1198" s="23" t="str">
        <f>TEXT(Table2[[#This Row],[Order-Date]],"mmm")</f>
        <v>Aug</v>
      </c>
      <c r="H1198">
        <v>2012</v>
      </c>
      <c r="I1198">
        <v>393336999</v>
      </c>
      <c r="J1198" s="2">
        <v>41043</v>
      </c>
      <c r="K1198" s="23">
        <f>WEEKDAY(#REF!,1)</f>
        <v>2</v>
      </c>
      <c r="L1198" s="25" t="str">
        <f>IF(#REF!&gt;=#REF!,#REF!-#REF!,"")</f>
        <v/>
      </c>
      <c r="M1198" s="4">
        <v>6014</v>
      </c>
      <c r="N1198" s="5">
        <v>81.73</v>
      </c>
      <c r="O1198" s="5">
        <v>56.67</v>
      </c>
      <c r="P1198" s="5">
        <v>25.06</v>
      </c>
      <c r="Q1198" s="5">
        <f>#REF!*#REF!</f>
        <v>340813.38</v>
      </c>
      <c r="R1198" s="5">
        <v>150710.84</v>
      </c>
      <c r="S1198" s="5">
        <f>#REF!-#REF!</f>
        <v>-190102.54</v>
      </c>
      <c r="T1198" s="36">
        <f t="shared" si="18"/>
        <v>-0.55779071819304704</v>
      </c>
    </row>
    <row r="1199" spans="1:20" x14ac:dyDescent="0.2">
      <c r="A1199" s="25" t="s">
        <v>37</v>
      </c>
      <c r="B1199" s="25" t="s">
        <v>155</v>
      </c>
      <c r="C1199" s="25" t="s">
        <v>65</v>
      </c>
      <c r="D1199" s="25" t="s">
        <v>27</v>
      </c>
      <c r="E1199" s="25" t="s">
        <v>1918</v>
      </c>
      <c r="F1199" s="2">
        <v>41005</v>
      </c>
      <c r="G1199" s="23" t="str">
        <f>TEXT(Table2[[#This Row],[Order-Date]],"mmm")</f>
        <v>Apr</v>
      </c>
      <c r="H1199">
        <v>2012</v>
      </c>
      <c r="I1199">
        <v>897122371</v>
      </c>
      <c r="J1199" s="2">
        <v>41073</v>
      </c>
      <c r="K1199" s="23">
        <f>WEEKDAY(#REF!,1)</f>
        <v>4</v>
      </c>
      <c r="L1199" s="25">
        <f>IF(#REF!&gt;=#REF!,#REF!-#REF!,"")</f>
        <v>68</v>
      </c>
      <c r="M1199" s="4">
        <v>7300</v>
      </c>
      <c r="N1199" s="5">
        <v>9.33</v>
      </c>
      <c r="O1199" s="5">
        <v>6.92</v>
      </c>
      <c r="P1199" s="5">
        <v>2.41</v>
      </c>
      <c r="Q1199" s="5">
        <f>#REF!*#REF!</f>
        <v>50516</v>
      </c>
      <c r="R1199" s="5">
        <v>17593</v>
      </c>
      <c r="S1199" s="5">
        <f>#REF!-#REF!</f>
        <v>-32923</v>
      </c>
      <c r="T1199" s="36">
        <f t="shared" si="18"/>
        <v>-0.65173410404624299</v>
      </c>
    </row>
    <row r="1200" spans="1:20" x14ac:dyDescent="0.2">
      <c r="A1200" s="25" t="s">
        <v>29</v>
      </c>
      <c r="B1200" s="25" t="s">
        <v>134</v>
      </c>
      <c r="C1200" s="25" t="s">
        <v>65</v>
      </c>
      <c r="D1200" s="25" t="s">
        <v>27</v>
      </c>
      <c r="E1200" s="25" t="s">
        <v>1918</v>
      </c>
      <c r="F1200" s="2">
        <v>41800</v>
      </c>
      <c r="G1200" s="23" t="str">
        <f>TEXT(Table2[[#This Row],[Order-Date]],"mmm")</f>
        <v>Jun</v>
      </c>
      <c r="H1200">
        <v>2014</v>
      </c>
      <c r="I1200">
        <v>381774747</v>
      </c>
      <c r="J1200" s="2">
        <v>41935</v>
      </c>
      <c r="K1200" s="23">
        <f>WEEKDAY(#REF!,1)</f>
        <v>5</v>
      </c>
      <c r="L1200" s="25">
        <f>IF(#REF!&gt;=#REF!,#REF!-#REF!,"")</f>
        <v>135</v>
      </c>
      <c r="M1200" s="4">
        <v>4486</v>
      </c>
      <c r="N1200" s="5">
        <v>9.33</v>
      </c>
      <c r="O1200" s="5">
        <v>6.92</v>
      </c>
      <c r="P1200" s="5">
        <v>2.41</v>
      </c>
      <c r="Q1200" s="5">
        <f>#REF!*#REF!</f>
        <v>31043.119999999999</v>
      </c>
      <c r="R1200" s="5">
        <v>10811.26</v>
      </c>
      <c r="S1200" s="5">
        <f>#REF!-#REF!</f>
        <v>-20231.86</v>
      </c>
      <c r="T1200" s="36">
        <f t="shared" si="18"/>
        <v>-0.65173410404624299</v>
      </c>
    </row>
    <row r="1201" spans="1:20" x14ac:dyDescent="0.2">
      <c r="A1201" s="25" t="s">
        <v>37</v>
      </c>
      <c r="B1201" s="25" t="s">
        <v>67</v>
      </c>
      <c r="C1201" s="25" t="s">
        <v>22</v>
      </c>
      <c r="D1201" s="25" t="s">
        <v>23</v>
      </c>
      <c r="E1201" s="25" t="s">
        <v>1915</v>
      </c>
      <c r="F1201" s="2">
        <v>41500</v>
      </c>
      <c r="G1201" s="23" t="str">
        <f>TEXT(Table2[[#This Row],[Order-Date]],"mmm")</f>
        <v>Aug</v>
      </c>
      <c r="H1201">
        <v>2013</v>
      </c>
      <c r="I1201">
        <v>447342956</v>
      </c>
      <c r="J1201" s="2">
        <v>41538</v>
      </c>
      <c r="K1201" s="23">
        <f>WEEKDAY(#REF!,1)</f>
        <v>7</v>
      </c>
      <c r="L1201" s="25">
        <f>IF(#REF!&gt;=#REF!,#REF!-#REF!,"")</f>
        <v>38</v>
      </c>
      <c r="M1201" s="4">
        <v>7576</v>
      </c>
      <c r="N1201" s="5">
        <v>255.28</v>
      </c>
      <c r="O1201" s="5">
        <v>159.41999999999999</v>
      </c>
      <c r="P1201" s="5">
        <v>95.86</v>
      </c>
      <c r="Q1201" s="5">
        <f>#REF!*#REF!</f>
        <v>1207765.92</v>
      </c>
      <c r="R1201" s="5">
        <v>726235.36</v>
      </c>
      <c r="S1201" s="5">
        <f>#REF!-#REF!</f>
        <v>-481530.56</v>
      </c>
      <c r="T1201" s="36">
        <f t="shared" si="18"/>
        <v>-0.39869527035503699</v>
      </c>
    </row>
    <row r="1202" spans="1:20" x14ac:dyDescent="0.2">
      <c r="A1202" s="25" t="s">
        <v>32</v>
      </c>
      <c r="B1202" s="25" t="s">
        <v>210</v>
      </c>
      <c r="C1202" s="25" t="s">
        <v>77</v>
      </c>
      <c r="D1202" s="25" t="s">
        <v>23</v>
      </c>
      <c r="E1202" s="25" t="s">
        <v>1915</v>
      </c>
      <c r="F1202" s="2">
        <v>40865</v>
      </c>
      <c r="G1202" s="23" t="str">
        <f>TEXT(Table2[[#This Row],[Order-Date]],"mmm")</f>
        <v>Nov</v>
      </c>
      <c r="H1202">
        <v>2011</v>
      </c>
      <c r="I1202">
        <v>514188325</v>
      </c>
      <c r="J1202" s="2">
        <v>40940</v>
      </c>
      <c r="K1202" s="23">
        <f>WEEKDAY(#REF!,1)</f>
        <v>4</v>
      </c>
      <c r="L1202" s="25">
        <f>IF(#REF!&gt;=#REF!,#REF!-#REF!,"")</f>
        <v>75</v>
      </c>
      <c r="M1202" s="4">
        <v>8607</v>
      </c>
      <c r="N1202" s="5">
        <v>154.06</v>
      </c>
      <c r="O1202" s="5">
        <v>90.93</v>
      </c>
      <c r="P1202" s="5">
        <v>63.13</v>
      </c>
      <c r="Q1202" s="5">
        <f>#REF!*#REF!</f>
        <v>782634.51</v>
      </c>
      <c r="R1202" s="5">
        <v>543359.91</v>
      </c>
      <c r="S1202" s="5">
        <f>#REF!-#REF!</f>
        <v>-239274.6</v>
      </c>
      <c r="T1202" s="36">
        <f t="shared" si="18"/>
        <v>-0.30572968217309998</v>
      </c>
    </row>
    <row r="1203" spans="1:20" x14ac:dyDescent="0.2">
      <c r="A1203" s="25" t="s">
        <v>46</v>
      </c>
      <c r="B1203" s="25" t="s">
        <v>219</v>
      </c>
      <c r="C1203" s="25" t="s">
        <v>56</v>
      </c>
      <c r="D1203" s="25" t="s">
        <v>23</v>
      </c>
      <c r="E1203" s="25" t="s">
        <v>1917</v>
      </c>
      <c r="F1203" s="2">
        <v>42839</v>
      </c>
      <c r="G1203" s="23" t="str">
        <f>TEXT(Table2[[#This Row],[Order-Date]],"mmm")</f>
        <v>Apr</v>
      </c>
      <c r="H1203">
        <v>2017</v>
      </c>
      <c r="I1203">
        <v>972984683</v>
      </c>
      <c r="J1203" s="2">
        <v>42885</v>
      </c>
      <c r="K1203" s="23">
        <f>WEEKDAY(#REF!,1)</f>
        <v>3</v>
      </c>
      <c r="L1203" s="25">
        <f>IF(#REF!&gt;=#REF!,#REF!-#REF!,"")</f>
        <v>46</v>
      </c>
      <c r="M1203" s="4">
        <v>6644</v>
      </c>
      <c r="N1203" s="5">
        <v>421.89</v>
      </c>
      <c r="O1203" s="5">
        <v>364.69</v>
      </c>
      <c r="P1203" s="5">
        <v>57.2</v>
      </c>
      <c r="Q1203" s="5">
        <f>#REF!*#REF!</f>
        <v>2423000.36</v>
      </c>
      <c r="R1203" s="5">
        <v>380036.8</v>
      </c>
      <c r="S1203" s="5">
        <f>#REF!-#REF!</f>
        <v>-2042963.56</v>
      </c>
      <c r="T1203" s="36">
        <f t="shared" si="18"/>
        <v>-0.84315445995228799</v>
      </c>
    </row>
    <row r="1204" spans="1:20" x14ac:dyDescent="0.2">
      <c r="A1204" s="25" t="s">
        <v>29</v>
      </c>
      <c r="B1204" s="25" t="s">
        <v>214</v>
      </c>
      <c r="C1204" s="25" t="s">
        <v>77</v>
      </c>
      <c r="D1204" s="25" t="s">
        <v>23</v>
      </c>
      <c r="E1204" s="25" t="s">
        <v>1917</v>
      </c>
      <c r="F1204" s="2">
        <v>42047</v>
      </c>
      <c r="G1204" s="23" t="str">
        <f>TEXT(Table2[[#This Row],[Order-Date]],"mmm")</f>
        <v>Feb</v>
      </c>
      <c r="H1204">
        <v>2015</v>
      </c>
      <c r="I1204">
        <v>934718358</v>
      </c>
      <c r="J1204" s="2">
        <v>42354</v>
      </c>
      <c r="K1204" s="23">
        <f>WEEKDAY(#REF!,1)</f>
        <v>4</v>
      </c>
      <c r="L1204" s="25">
        <f>IF(#REF!&gt;=#REF!,#REF!-#REF!,"")</f>
        <v>307</v>
      </c>
      <c r="M1204" s="4">
        <v>2789</v>
      </c>
      <c r="N1204" s="5">
        <v>154.06</v>
      </c>
      <c r="O1204" s="5">
        <v>90.93</v>
      </c>
      <c r="P1204" s="5">
        <v>63.13</v>
      </c>
      <c r="Q1204" s="5">
        <f>#REF!*#REF!</f>
        <v>253603.77</v>
      </c>
      <c r="R1204" s="5">
        <v>176069.57</v>
      </c>
      <c r="S1204" s="5">
        <f>#REF!-#REF!</f>
        <v>-77534.2</v>
      </c>
      <c r="T1204" s="36">
        <f t="shared" si="18"/>
        <v>-0.30572968217309998</v>
      </c>
    </row>
    <row r="1205" spans="1:20" x14ac:dyDescent="0.2">
      <c r="A1205" s="25" t="s">
        <v>46</v>
      </c>
      <c r="B1205" s="25" t="s">
        <v>146</v>
      </c>
      <c r="C1205" s="25" t="s">
        <v>26</v>
      </c>
      <c r="D1205" s="25" t="s">
        <v>27</v>
      </c>
      <c r="E1205" s="25" t="s">
        <v>1915</v>
      </c>
      <c r="F1205" s="2">
        <v>41619</v>
      </c>
      <c r="G1205" s="23" t="str">
        <f>TEXT(Table2[[#This Row],[Order-Date]],"mmm")</f>
        <v>Dec</v>
      </c>
      <c r="H1205">
        <v>2013</v>
      </c>
      <c r="I1205">
        <v>480688178</v>
      </c>
      <c r="J1205" s="2">
        <v>41602</v>
      </c>
      <c r="K1205" s="23">
        <f>WEEKDAY(#REF!,1)</f>
        <v>1</v>
      </c>
      <c r="L1205" s="25" t="str">
        <f>IF(#REF!&gt;=#REF!,#REF!-#REF!,"")</f>
        <v/>
      </c>
      <c r="M1205" s="4">
        <v>5169</v>
      </c>
      <c r="N1205" s="5">
        <v>152.58000000000001</v>
      </c>
      <c r="O1205" s="5">
        <v>97.44</v>
      </c>
      <c r="P1205" s="5">
        <v>55.14</v>
      </c>
      <c r="Q1205" s="5">
        <f>#REF!*#REF!</f>
        <v>503667.36</v>
      </c>
      <c r="R1205" s="5">
        <v>285018.65999999997</v>
      </c>
      <c r="S1205" s="5">
        <f>#REF!-#REF!</f>
        <v>-218648.7</v>
      </c>
      <c r="T1205" s="36">
        <f t="shared" si="18"/>
        <v>-0.43411330049261099</v>
      </c>
    </row>
    <row r="1206" spans="1:20" x14ac:dyDescent="0.2">
      <c r="A1206" s="25" t="s">
        <v>37</v>
      </c>
      <c r="B1206" s="25" t="s">
        <v>208</v>
      </c>
      <c r="C1206" s="25" t="s">
        <v>85</v>
      </c>
      <c r="D1206" s="25" t="s">
        <v>23</v>
      </c>
      <c r="E1206" s="25" t="s">
        <v>1918</v>
      </c>
      <c r="F1206" s="2">
        <v>40434</v>
      </c>
      <c r="G1206" s="23" t="str">
        <f>TEXT(Table2[[#This Row],[Order-Date]],"mmm")</f>
        <v>Sep</v>
      </c>
      <c r="H1206">
        <v>2010</v>
      </c>
      <c r="I1206">
        <v>212505471</v>
      </c>
      <c r="J1206" s="2">
        <v>40449</v>
      </c>
      <c r="K1206" s="23">
        <f>WEEKDAY(#REF!,1)</f>
        <v>3</v>
      </c>
      <c r="L1206" s="25">
        <f>IF(#REF!&gt;=#REF!,#REF!-#REF!,"")</f>
        <v>15</v>
      </c>
      <c r="M1206" s="4">
        <v>3946</v>
      </c>
      <c r="N1206" s="5">
        <v>668.27</v>
      </c>
      <c r="O1206" s="5">
        <v>502.54</v>
      </c>
      <c r="P1206" s="5">
        <v>165.73</v>
      </c>
      <c r="Q1206" s="5">
        <f>#REF!*#REF!</f>
        <v>1983022.84</v>
      </c>
      <c r="R1206" s="5">
        <v>653970.57999999996</v>
      </c>
      <c r="S1206" s="5">
        <f>#REF!-#REF!</f>
        <v>-1329052.26</v>
      </c>
      <c r="T1206" s="36">
        <f t="shared" si="18"/>
        <v>-0.67021530624427905</v>
      </c>
    </row>
    <row r="1207" spans="1:20" x14ac:dyDescent="0.2">
      <c r="A1207" s="25" t="s">
        <v>40</v>
      </c>
      <c r="B1207" s="25" t="s">
        <v>203</v>
      </c>
      <c r="C1207" s="25" t="s">
        <v>42</v>
      </c>
      <c r="D1207" s="25" t="s">
        <v>23</v>
      </c>
      <c r="E1207" s="25" t="s">
        <v>1915</v>
      </c>
      <c r="F1207" s="2">
        <v>40309</v>
      </c>
      <c r="G1207" s="23" t="str">
        <f>TEXT(Table2[[#This Row],[Order-Date]],"mmm")</f>
        <v>May</v>
      </c>
      <c r="H1207">
        <v>2010</v>
      </c>
      <c r="I1207">
        <v>802094066</v>
      </c>
      <c r="J1207" s="2">
        <v>40463</v>
      </c>
      <c r="K1207" s="23">
        <f>WEEKDAY(#REF!,1)</f>
        <v>3</v>
      </c>
      <c r="L1207" s="25">
        <f>IF(#REF!&gt;=#REF!,#REF!-#REF!,"")</f>
        <v>154</v>
      </c>
      <c r="M1207" s="4">
        <v>6313</v>
      </c>
      <c r="N1207" s="5">
        <v>109.28</v>
      </c>
      <c r="O1207" s="5">
        <v>35.840000000000003</v>
      </c>
      <c r="P1207" s="5">
        <v>73.44</v>
      </c>
      <c r="Q1207" s="5">
        <f>#REF!*#REF!</f>
        <v>226257.92000000001</v>
      </c>
      <c r="R1207" s="5">
        <v>463626.72</v>
      </c>
      <c r="S1207" s="5">
        <f>#REF!-#REF!</f>
        <v>237368.8</v>
      </c>
      <c r="T1207" s="36">
        <f t="shared" si="18"/>
        <v>1.0491071428571399</v>
      </c>
    </row>
    <row r="1208" spans="1:20" x14ac:dyDescent="0.2">
      <c r="A1208" s="25" t="s">
        <v>29</v>
      </c>
      <c r="B1208" s="25" t="s">
        <v>223</v>
      </c>
      <c r="C1208" s="25" t="s">
        <v>56</v>
      </c>
      <c r="D1208" s="25" t="s">
        <v>27</v>
      </c>
      <c r="E1208" s="25" t="s">
        <v>1918</v>
      </c>
      <c r="F1208" s="2">
        <v>40991</v>
      </c>
      <c r="G1208" s="23" t="str">
        <f>TEXT(Table2[[#This Row],[Order-Date]],"mmm")</f>
        <v>Mar</v>
      </c>
      <c r="H1208">
        <v>2012</v>
      </c>
      <c r="I1208">
        <v>741690289</v>
      </c>
      <c r="J1208" s="2">
        <v>41187</v>
      </c>
      <c r="K1208" s="23">
        <f>WEEKDAY(#REF!,1)</f>
        <v>6</v>
      </c>
      <c r="L1208" s="25">
        <f>IF(#REF!&gt;=#REF!,#REF!-#REF!,"")</f>
        <v>196</v>
      </c>
      <c r="M1208" s="4">
        <v>1494</v>
      </c>
      <c r="N1208" s="5">
        <v>421.89</v>
      </c>
      <c r="O1208" s="5">
        <v>364.69</v>
      </c>
      <c r="P1208" s="5">
        <v>57.2</v>
      </c>
      <c r="Q1208" s="5">
        <f>#REF!*#REF!</f>
        <v>544846.86</v>
      </c>
      <c r="R1208" s="5">
        <v>85456.8</v>
      </c>
      <c r="S1208" s="5">
        <f>#REF!-#REF!</f>
        <v>-459390.06</v>
      </c>
      <c r="T1208" s="36">
        <f t="shared" si="18"/>
        <v>-0.84315445995228799</v>
      </c>
    </row>
    <row r="1209" spans="1:20" x14ac:dyDescent="0.2">
      <c r="A1209" s="25" t="s">
        <v>29</v>
      </c>
      <c r="B1209" s="25" t="s">
        <v>112</v>
      </c>
      <c r="C1209" s="25" t="s">
        <v>42</v>
      </c>
      <c r="D1209" s="25" t="s">
        <v>27</v>
      </c>
      <c r="E1209" s="25" t="s">
        <v>1916</v>
      </c>
      <c r="F1209" s="2">
        <v>40513</v>
      </c>
      <c r="G1209" s="23" t="str">
        <f>TEXT(Table2[[#This Row],[Order-Date]],"mmm")</f>
        <v>Dec</v>
      </c>
      <c r="H1209">
        <v>2010</v>
      </c>
      <c r="I1209">
        <v>393842971</v>
      </c>
      <c r="J1209" s="2">
        <v>40209</v>
      </c>
      <c r="K1209" s="23">
        <f>WEEKDAY(#REF!,1)</f>
        <v>1</v>
      </c>
      <c r="L1209" s="25" t="str">
        <f>IF(#REF!&gt;=#REF!,#REF!-#REF!,"")</f>
        <v/>
      </c>
      <c r="M1209" s="4">
        <v>5742</v>
      </c>
      <c r="N1209" s="5">
        <v>109.28</v>
      </c>
      <c r="O1209" s="5">
        <v>35.840000000000003</v>
      </c>
      <c r="P1209" s="5">
        <v>73.44</v>
      </c>
      <c r="Q1209" s="5">
        <f>#REF!*#REF!</f>
        <v>205793.28</v>
      </c>
      <c r="R1209" s="5">
        <v>421692.48</v>
      </c>
      <c r="S1209" s="5">
        <f>#REF!-#REF!</f>
        <v>215899.2</v>
      </c>
      <c r="T1209" s="36">
        <f t="shared" si="18"/>
        <v>1.0491071428571399</v>
      </c>
    </row>
    <row r="1210" spans="1:20" x14ac:dyDescent="0.2">
      <c r="A1210" s="25" t="s">
        <v>20</v>
      </c>
      <c r="B1210" s="25" t="s">
        <v>114</v>
      </c>
      <c r="C1210" s="25" t="s">
        <v>26</v>
      </c>
      <c r="D1210" s="25" t="s">
        <v>23</v>
      </c>
      <c r="E1210" s="25" t="s">
        <v>1915</v>
      </c>
      <c r="F1210" s="2">
        <v>42103</v>
      </c>
      <c r="G1210" s="23" t="str">
        <f>TEXT(Table2[[#This Row],[Order-Date]],"mmm")</f>
        <v>Apr</v>
      </c>
      <c r="H1210">
        <v>2015</v>
      </c>
      <c r="I1210">
        <v>641413438</v>
      </c>
      <c r="J1210" s="2">
        <v>42277</v>
      </c>
      <c r="K1210" s="23">
        <f>WEEKDAY(#REF!,1)</f>
        <v>4</v>
      </c>
      <c r="L1210" s="25">
        <f>IF(#REF!&gt;=#REF!,#REF!-#REF!,"")</f>
        <v>174</v>
      </c>
      <c r="M1210" s="4">
        <v>7345</v>
      </c>
      <c r="N1210" s="5">
        <v>152.58000000000001</v>
      </c>
      <c r="O1210" s="5">
        <v>97.44</v>
      </c>
      <c r="P1210" s="5">
        <v>55.14</v>
      </c>
      <c r="Q1210" s="5">
        <f>#REF!*#REF!</f>
        <v>715696.8</v>
      </c>
      <c r="R1210" s="5">
        <v>405003.3</v>
      </c>
      <c r="S1210" s="5">
        <f>#REF!-#REF!</f>
        <v>-310693.5</v>
      </c>
      <c r="T1210" s="36">
        <f t="shared" si="18"/>
        <v>-0.43411330049261099</v>
      </c>
    </row>
    <row r="1211" spans="1:20" x14ac:dyDescent="0.2">
      <c r="A1211" s="25" t="s">
        <v>46</v>
      </c>
      <c r="B1211" s="25" t="s">
        <v>175</v>
      </c>
      <c r="C1211" s="25" t="s">
        <v>51</v>
      </c>
      <c r="D1211" s="25" t="s">
        <v>27</v>
      </c>
      <c r="E1211" s="25" t="s">
        <v>1915</v>
      </c>
      <c r="F1211" s="2">
        <v>42048</v>
      </c>
      <c r="G1211" s="23" t="str">
        <f>TEXT(Table2[[#This Row],[Order-Date]],"mmm")</f>
        <v>Feb</v>
      </c>
      <c r="H1211">
        <v>2015</v>
      </c>
      <c r="I1211">
        <v>637575519</v>
      </c>
      <c r="J1211" s="2">
        <v>42084</v>
      </c>
      <c r="K1211" s="23">
        <f>WEEKDAY(#REF!,1)</f>
        <v>7</v>
      </c>
      <c r="L1211" s="25">
        <f>IF(#REF!&gt;=#REF!,#REF!-#REF!,"")</f>
        <v>36</v>
      </c>
      <c r="M1211" s="4">
        <v>1619</v>
      </c>
      <c r="N1211" s="5">
        <v>437.2</v>
      </c>
      <c r="O1211" s="5">
        <v>263.33</v>
      </c>
      <c r="P1211" s="5">
        <v>173.87</v>
      </c>
      <c r="Q1211" s="5">
        <f>#REF!*#REF!</f>
        <v>426331.27</v>
      </c>
      <c r="R1211" s="5">
        <v>281495.53000000003</v>
      </c>
      <c r="S1211" s="5">
        <f>#REF!-#REF!</f>
        <v>-144835.74</v>
      </c>
      <c r="T1211" s="36">
        <f t="shared" si="18"/>
        <v>-0.33972581931416901</v>
      </c>
    </row>
    <row r="1212" spans="1:20" x14ac:dyDescent="0.2">
      <c r="A1212" s="25" t="s">
        <v>32</v>
      </c>
      <c r="B1212" s="25" t="s">
        <v>87</v>
      </c>
      <c r="C1212" s="25" t="s">
        <v>51</v>
      </c>
      <c r="D1212" s="25" t="s">
        <v>27</v>
      </c>
      <c r="E1212" s="25" t="s">
        <v>1915</v>
      </c>
      <c r="F1212" s="2">
        <v>40377</v>
      </c>
      <c r="G1212" s="23" t="str">
        <f>TEXT(Table2[[#This Row],[Order-Date]],"mmm")</f>
        <v>Jul</v>
      </c>
      <c r="H1212">
        <v>2010</v>
      </c>
      <c r="I1212">
        <v>955815541</v>
      </c>
      <c r="J1212" s="2">
        <v>40403</v>
      </c>
      <c r="K1212" s="23">
        <f>WEEKDAY(#REF!,1)</f>
        <v>6</v>
      </c>
      <c r="L1212" s="25">
        <f>IF(#REF!&gt;=#REF!,#REF!-#REF!,"")</f>
        <v>26</v>
      </c>
      <c r="M1212" s="4">
        <v>5914</v>
      </c>
      <c r="N1212" s="5">
        <v>437.2</v>
      </c>
      <c r="O1212" s="5">
        <v>263.33</v>
      </c>
      <c r="P1212" s="5">
        <v>173.87</v>
      </c>
      <c r="Q1212" s="5">
        <f>#REF!*#REF!</f>
        <v>1557333.62</v>
      </c>
      <c r="R1212" s="5">
        <v>1028267.18</v>
      </c>
      <c r="S1212" s="5">
        <f>#REF!-#REF!</f>
        <v>-529066.43999999994</v>
      </c>
      <c r="T1212" s="36">
        <f t="shared" si="18"/>
        <v>-0.33972581931416801</v>
      </c>
    </row>
    <row r="1213" spans="1:20" x14ac:dyDescent="0.2">
      <c r="A1213" s="25" t="s">
        <v>46</v>
      </c>
      <c r="B1213" s="25" t="s">
        <v>159</v>
      </c>
      <c r="C1213" s="25" t="s">
        <v>34</v>
      </c>
      <c r="D1213" s="25" t="s">
        <v>23</v>
      </c>
      <c r="E1213" s="25" t="s">
        <v>1917</v>
      </c>
      <c r="F1213" s="2">
        <v>42572</v>
      </c>
      <c r="G1213" s="23" t="str">
        <f>TEXT(Table2[[#This Row],[Order-Date]],"mmm")</f>
        <v>Jul</v>
      </c>
      <c r="H1213">
        <v>2016</v>
      </c>
      <c r="I1213">
        <v>439932334</v>
      </c>
      <c r="J1213" s="2">
        <v>42529</v>
      </c>
      <c r="K1213" s="23">
        <f>WEEKDAY(#REF!,1)</f>
        <v>4</v>
      </c>
      <c r="L1213" s="25" t="str">
        <f>IF(#REF!&gt;=#REF!,#REF!-#REF!,"")</f>
        <v/>
      </c>
      <c r="M1213" s="4">
        <v>4609</v>
      </c>
      <c r="N1213" s="5">
        <v>205.7</v>
      </c>
      <c r="O1213" s="5">
        <v>117.11</v>
      </c>
      <c r="P1213" s="5">
        <v>88.59</v>
      </c>
      <c r="Q1213" s="5">
        <f>#REF!*#REF!</f>
        <v>539759.99</v>
      </c>
      <c r="R1213" s="5">
        <v>408311.31</v>
      </c>
      <c r="S1213" s="5">
        <f>#REF!-#REF!</f>
        <v>-131448.68</v>
      </c>
      <c r="T1213" s="36">
        <f t="shared" si="18"/>
        <v>-0.24353172231235601</v>
      </c>
    </row>
    <row r="1214" spans="1:20" x14ac:dyDescent="0.2">
      <c r="A1214" s="25" t="s">
        <v>46</v>
      </c>
      <c r="B1214" s="25" t="s">
        <v>75</v>
      </c>
      <c r="C1214" s="25" t="s">
        <v>22</v>
      </c>
      <c r="D1214" s="25" t="s">
        <v>27</v>
      </c>
      <c r="E1214" s="25" t="s">
        <v>1917</v>
      </c>
      <c r="F1214" s="2">
        <v>40524</v>
      </c>
      <c r="G1214" s="23" t="str">
        <f>TEXT(Table2[[#This Row],[Order-Date]],"mmm")</f>
        <v>Dec</v>
      </c>
      <c r="H1214">
        <v>2010</v>
      </c>
      <c r="I1214">
        <v>254037225</v>
      </c>
      <c r="J1214" s="2">
        <v>40561</v>
      </c>
      <c r="K1214" s="23">
        <f>WEEKDAY(#REF!,1)</f>
        <v>3</v>
      </c>
      <c r="L1214" s="25">
        <f>IF(#REF!&gt;=#REF!,#REF!-#REF!,"")</f>
        <v>37</v>
      </c>
      <c r="M1214" s="4">
        <v>4115</v>
      </c>
      <c r="N1214" s="5">
        <v>255.28</v>
      </c>
      <c r="O1214" s="5">
        <v>159.41999999999999</v>
      </c>
      <c r="P1214" s="5">
        <v>95.86</v>
      </c>
      <c r="Q1214" s="5">
        <f>#REF!*#REF!</f>
        <v>656013.30000000005</v>
      </c>
      <c r="R1214" s="5">
        <v>394463.9</v>
      </c>
      <c r="S1214" s="5">
        <f>#REF!-#REF!</f>
        <v>-261549.4</v>
      </c>
      <c r="T1214" s="36">
        <f t="shared" si="18"/>
        <v>-0.39869527035503699</v>
      </c>
    </row>
    <row r="1215" spans="1:20" x14ac:dyDescent="0.2">
      <c r="A1215" s="25" t="s">
        <v>40</v>
      </c>
      <c r="B1215" s="25" t="s">
        <v>140</v>
      </c>
      <c r="C1215" s="25" t="s">
        <v>51</v>
      </c>
      <c r="D1215" s="25" t="s">
        <v>23</v>
      </c>
      <c r="E1215" s="25" t="s">
        <v>1915</v>
      </c>
      <c r="F1215" s="2">
        <v>41729</v>
      </c>
      <c r="G1215" s="23" t="str">
        <f>TEXT(Table2[[#This Row],[Order-Date]],"mmm")</f>
        <v>Mar</v>
      </c>
      <c r="H1215">
        <v>2014</v>
      </c>
      <c r="I1215">
        <v>732554042</v>
      </c>
      <c r="J1215" s="2">
        <v>41763</v>
      </c>
      <c r="K1215" s="23">
        <f>WEEKDAY(#REF!,1)</f>
        <v>1</v>
      </c>
      <c r="L1215" s="25">
        <f>IF(#REF!&gt;=#REF!,#REF!-#REF!,"")</f>
        <v>34</v>
      </c>
      <c r="M1215" s="4">
        <v>7875</v>
      </c>
      <c r="N1215" s="5">
        <v>437.2</v>
      </c>
      <c r="O1215" s="5">
        <v>263.33</v>
      </c>
      <c r="P1215" s="5">
        <v>173.87</v>
      </c>
      <c r="Q1215" s="5">
        <f>#REF!*#REF!</f>
        <v>2073723.75</v>
      </c>
      <c r="R1215" s="5">
        <v>1369226.25</v>
      </c>
      <c r="S1215" s="5">
        <f>#REF!-#REF!</f>
        <v>-704497.5</v>
      </c>
      <c r="T1215" s="36">
        <f t="shared" si="18"/>
        <v>-0.33972581931416901</v>
      </c>
    </row>
    <row r="1216" spans="1:20" x14ac:dyDescent="0.2">
      <c r="A1216" s="25" t="s">
        <v>46</v>
      </c>
      <c r="B1216" s="25" t="s">
        <v>171</v>
      </c>
      <c r="C1216" s="25" t="s">
        <v>49</v>
      </c>
      <c r="D1216" s="25" t="s">
        <v>23</v>
      </c>
      <c r="E1216" s="25" t="s">
        <v>1915</v>
      </c>
      <c r="F1216" s="2">
        <v>40240</v>
      </c>
      <c r="G1216" s="23" t="str">
        <f>TEXT(Table2[[#This Row],[Order-Date]],"mmm")</f>
        <v>Mar</v>
      </c>
      <c r="H1216">
        <v>2010</v>
      </c>
      <c r="I1216">
        <v>930219113</v>
      </c>
      <c r="J1216" s="2">
        <v>40454</v>
      </c>
      <c r="K1216" s="23">
        <f>WEEKDAY(#REF!,1)</f>
        <v>1</v>
      </c>
      <c r="L1216" s="25">
        <f>IF(#REF!&gt;=#REF!,#REF!-#REF!,"")</f>
        <v>214</v>
      </c>
      <c r="M1216" s="4">
        <v>1362</v>
      </c>
      <c r="N1216" s="5">
        <v>651.21</v>
      </c>
      <c r="O1216" s="5">
        <v>524.96</v>
      </c>
      <c r="P1216" s="5">
        <v>126.25</v>
      </c>
      <c r="Q1216" s="5">
        <f>#REF!*#REF!</f>
        <v>714995.52</v>
      </c>
      <c r="R1216" s="5">
        <v>171952.5</v>
      </c>
      <c r="S1216" s="5">
        <f>#REF!-#REF!</f>
        <v>-543043.02</v>
      </c>
      <c r="T1216" s="36">
        <f t="shared" si="18"/>
        <v>-0.75950548613227697</v>
      </c>
    </row>
    <row r="1217" spans="1:20" x14ac:dyDescent="0.2">
      <c r="A1217" s="25" t="s">
        <v>46</v>
      </c>
      <c r="B1217" s="25" t="s">
        <v>219</v>
      </c>
      <c r="C1217" s="25" t="s">
        <v>31</v>
      </c>
      <c r="D1217" s="25" t="s">
        <v>23</v>
      </c>
      <c r="E1217" s="25" t="s">
        <v>1917</v>
      </c>
      <c r="F1217" s="2">
        <v>40179</v>
      </c>
      <c r="G1217" s="23" t="str">
        <f>TEXT(Table2[[#This Row],[Order-Date]],"mmm")</f>
        <v>Jan</v>
      </c>
      <c r="H1217">
        <v>2010</v>
      </c>
      <c r="I1217">
        <v>872081267</v>
      </c>
      <c r="J1217" s="2">
        <v>40513</v>
      </c>
      <c r="K1217" s="23">
        <f>WEEKDAY(#REF!,1)</f>
        <v>4</v>
      </c>
      <c r="L1217" s="25">
        <f>IF(#REF!&gt;=#REF!,#REF!-#REF!,"")</f>
        <v>334</v>
      </c>
      <c r="M1217" s="4">
        <v>7081</v>
      </c>
      <c r="N1217" s="5">
        <v>47.45</v>
      </c>
      <c r="O1217" s="5">
        <v>31.79</v>
      </c>
      <c r="P1217" s="5">
        <v>15.66</v>
      </c>
      <c r="Q1217" s="5">
        <f>#REF!*#REF!</f>
        <v>225104.99</v>
      </c>
      <c r="R1217" s="5">
        <v>110888.46</v>
      </c>
      <c r="S1217" s="5">
        <f>#REF!-#REF!</f>
        <v>-114216.53</v>
      </c>
      <c r="T1217" s="36">
        <f t="shared" si="18"/>
        <v>-0.50739226171752105</v>
      </c>
    </row>
    <row r="1218" spans="1:20" x14ac:dyDescent="0.2">
      <c r="A1218" s="25" t="s">
        <v>37</v>
      </c>
      <c r="B1218" s="25" t="s">
        <v>102</v>
      </c>
      <c r="C1218" s="25" t="s">
        <v>49</v>
      </c>
      <c r="D1218" s="25" t="s">
        <v>27</v>
      </c>
      <c r="E1218" s="25" t="s">
        <v>1917</v>
      </c>
      <c r="F1218" s="2">
        <v>40528</v>
      </c>
      <c r="G1218" s="23" t="str">
        <f>TEXT(Table2[[#This Row],[Order-Date]],"mmm")</f>
        <v>Dec</v>
      </c>
      <c r="H1218">
        <v>2010</v>
      </c>
      <c r="I1218">
        <v>203501832</v>
      </c>
      <c r="J1218" s="2">
        <v>40530</v>
      </c>
      <c r="K1218" s="23">
        <f>WEEKDAY(#REF!,1)</f>
        <v>7</v>
      </c>
      <c r="L1218" s="25">
        <f>IF(#REF!&gt;=#REF!,#REF!-#REF!,"")</f>
        <v>2</v>
      </c>
      <c r="M1218" s="4">
        <v>9569</v>
      </c>
      <c r="N1218" s="5">
        <v>651.21</v>
      </c>
      <c r="O1218" s="5">
        <v>524.96</v>
      </c>
      <c r="P1218" s="5">
        <v>126.25</v>
      </c>
      <c r="Q1218" s="5">
        <f>#REF!*#REF!</f>
        <v>5023342.24</v>
      </c>
      <c r="R1218" s="5">
        <v>1208086.25</v>
      </c>
      <c r="S1218" s="5">
        <f>#REF!-#REF!</f>
        <v>-3815255.99</v>
      </c>
      <c r="T1218" s="36">
        <f t="shared" si="18"/>
        <v>-0.75950548613227697</v>
      </c>
    </row>
    <row r="1219" spans="1:20" x14ac:dyDescent="0.2">
      <c r="A1219" s="25" t="s">
        <v>46</v>
      </c>
      <c r="B1219" s="25" t="s">
        <v>211</v>
      </c>
      <c r="C1219" s="25" t="s">
        <v>42</v>
      </c>
      <c r="D1219" s="25" t="s">
        <v>23</v>
      </c>
      <c r="E1219" s="25" t="s">
        <v>1916</v>
      </c>
      <c r="F1219" s="2">
        <v>42065</v>
      </c>
      <c r="G1219" s="23" t="str">
        <f>TEXT(Table2[[#This Row],[Order-Date]],"mmm")</f>
        <v>Mar</v>
      </c>
      <c r="H1219">
        <v>2015</v>
      </c>
      <c r="I1219">
        <v>440154635</v>
      </c>
      <c r="J1219" s="2">
        <v>42157</v>
      </c>
      <c r="K1219" s="23">
        <f>WEEKDAY(#REF!,1)</f>
        <v>3</v>
      </c>
      <c r="L1219" s="25">
        <f>IF(#REF!&gt;=#REF!,#REF!-#REF!,"")</f>
        <v>92</v>
      </c>
      <c r="M1219" s="4">
        <v>393</v>
      </c>
      <c r="N1219" s="5">
        <v>109.28</v>
      </c>
      <c r="O1219" s="5">
        <v>35.840000000000003</v>
      </c>
      <c r="P1219" s="5">
        <v>73.44</v>
      </c>
      <c r="Q1219" s="5">
        <f>#REF!*#REF!</f>
        <v>14085.12</v>
      </c>
      <c r="R1219" s="5">
        <v>28861.919999999998</v>
      </c>
      <c r="S1219" s="5">
        <f>#REF!-#REF!</f>
        <v>14776.8</v>
      </c>
      <c r="T1219" s="36">
        <f t="shared" ref="T1219:T1282" si="19">S1219/Q1219</f>
        <v>1.0491071428571399</v>
      </c>
    </row>
    <row r="1220" spans="1:20" x14ac:dyDescent="0.2">
      <c r="A1220" s="25" t="s">
        <v>46</v>
      </c>
      <c r="B1220" s="25" t="s">
        <v>159</v>
      </c>
      <c r="C1220" s="25" t="s">
        <v>39</v>
      </c>
      <c r="D1220" s="25" t="s">
        <v>23</v>
      </c>
      <c r="E1220" s="25" t="s">
        <v>1915</v>
      </c>
      <c r="F1220" s="2">
        <v>40319</v>
      </c>
      <c r="G1220" s="23" t="str">
        <f>TEXT(Table2[[#This Row],[Order-Date]],"mmm")</f>
        <v>May</v>
      </c>
      <c r="H1220">
        <v>2010</v>
      </c>
      <c r="I1220">
        <v>918026006</v>
      </c>
      <c r="J1220" s="2">
        <v>40428</v>
      </c>
      <c r="K1220" s="23">
        <f>WEEKDAY(#REF!,1)</f>
        <v>3</v>
      </c>
      <c r="L1220" s="25">
        <f>IF(#REF!&gt;=#REF!,#REF!-#REF!,"")</f>
        <v>109</v>
      </c>
      <c r="M1220" s="4">
        <v>3151</v>
      </c>
      <c r="N1220" s="5">
        <v>81.73</v>
      </c>
      <c r="O1220" s="5">
        <v>56.67</v>
      </c>
      <c r="P1220" s="5">
        <v>25.06</v>
      </c>
      <c r="Q1220" s="5">
        <f>#REF!*#REF!</f>
        <v>178567.17</v>
      </c>
      <c r="R1220" s="5">
        <v>78964.06</v>
      </c>
      <c r="S1220" s="5">
        <f>#REF!-#REF!</f>
        <v>-99603.11</v>
      </c>
      <c r="T1220" s="36">
        <f t="shared" si="19"/>
        <v>-0.55779071819304704</v>
      </c>
    </row>
    <row r="1221" spans="1:20" x14ac:dyDescent="0.2">
      <c r="A1221" s="25" t="s">
        <v>29</v>
      </c>
      <c r="B1221" s="25" t="s">
        <v>214</v>
      </c>
      <c r="C1221" s="25" t="s">
        <v>85</v>
      </c>
      <c r="D1221" s="25" t="s">
        <v>27</v>
      </c>
      <c r="E1221" s="25" t="s">
        <v>1917</v>
      </c>
      <c r="F1221" s="2">
        <v>41050</v>
      </c>
      <c r="G1221" s="23" t="str">
        <f>TEXT(Table2[[#This Row],[Order-Date]],"mmm")</f>
        <v>May</v>
      </c>
      <c r="H1221">
        <v>2012</v>
      </c>
      <c r="I1221">
        <v>143414771</v>
      </c>
      <c r="J1221" s="2">
        <v>40974</v>
      </c>
      <c r="K1221" s="23">
        <f>WEEKDAY(#REF!,1)</f>
        <v>3</v>
      </c>
      <c r="L1221" s="25" t="str">
        <f>IF(#REF!&gt;=#REF!,#REF!-#REF!,"")</f>
        <v/>
      </c>
      <c r="M1221" s="4">
        <v>8473</v>
      </c>
      <c r="N1221" s="5">
        <v>668.27</v>
      </c>
      <c r="O1221" s="5">
        <v>502.54</v>
      </c>
      <c r="P1221" s="5">
        <v>165.73</v>
      </c>
      <c r="Q1221" s="5">
        <f>#REF!*#REF!</f>
        <v>4258021.42</v>
      </c>
      <c r="R1221" s="5">
        <v>1404230.29</v>
      </c>
      <c r="S1221" s="5">
        <f>#REF!-#REF!</f>
        <v>-2853791.13</v>
      </c>
      <c r="T1221" s="36">
        <f t="shared" si="19"/>
        <v>-0.67021530624427905</v>
      </c>
    </row>
    <row r="1222" spans="1:20" x14ac:dyDescent="0.2">
      <c r="A1222" s="25" t="s">
        <v>32</v>
      </c>
      <c r="B1222" s="25" t="s">
        <v>87</v>
      </c>
      <c r="C1222" s="25" t="s">
        <v>77</v>
      </c>
      <c r="D1222" s="25" t="s">
        <v>27</v>
      </c>
      <c r="E1222" s="25" t="s">
        <v>1915</v>
      </c>
      <c r="F1222" s="2">
        <v>42001</v>
      </c>
      <c r="G1222" s="23" t="str">
        <f>TEXT(Table2[[#This Row],[Order-Date]],"mmm")</f>
        <v>Dec</v>
      </c>
      <c r="H1222">
        <v>2014</v>
      </c>
      <c r="I1222">
        <v>742932260</v>
      </c>
      <c r="J1222" s="2">
        <v>42034</v>
      </c>
      <c r="K1222" s="23">
        <f>WEEKDAY(#REF!,1)</f>
        <v>6</v>
      </c>
      <c r="L1222" s="25">
        <f>IF(#REF!&gt;=#REF!,#REF!-#REF!,"")</f>
        <v>33</v>
      </c>
      <c r="M1222" s="4">
        <v>9020</v>
      </c>
      <c r="N1222" s="5">
        <v>154.06</v>
      </c>
      <c r="O1222" s="5">
        <v>90.93</v>
      </c>
      <c r="P1222" s="5">
        <v>63.13</v>
      </c>
      <c r="Q1222" s="5">
        <f>#REF!*#REF!</f>
        <v>820188.6</v>
      </c>
      <c r="R1222" s="5">
        <v>569432.6</v>
      </c>
      <c r="S1222" s="5">
        <f>#REF!-#REF!</f>
        <v>-250756</v>
      </c>
      <c r="T1222" s="36">
        <f t="shared" si="19"/>
        <v>-0.30572968217309998</v>
      </c>
    </row>
    <row r="1223" spans="1:20" x14ac:dyDescent="0.2">
      <c r="A1223" s="25" t="s">
        <v>20</v>
      </c>
      <c r="B1223" s="25" t="s">
        <v>121</v>
      </c>
      <c r="C1223" s="25" t="s">
        <v>77</v>
      </c>
      <c r="D1223" s="25" t="s">
        <v>27</v>
      </c>
      <c r="E1223" s="25" t="s">
        <v>1916</v>
      </c>
      <c r="F1223" s="2">
        <v>42655</v>
      </c>
      <c r="G1223" s="23" t="str">
        <f>TEXT(Table2[[#This Row],[Order-Date]],"mmm")</f>
        <v>Oct</v>
      </c>
      <c r="H1223">
        <v>2016</v>
      </c>
      <c r="I1223">
        <v>913502299</v>
      </c>
      <c r="J1223" s="2">
        <v>42749</v>
      </c>
      <c r="K1223" s="23">
        <f>WEEKDAY(#REF!,1)</f>
        <v>7</v>
      </c>
      <c r="L1223" s="25">
        <f>IF(#REF!&gt;=#REF!,#REF!-#REF!,"")</f>
        <v>94</v>
      </c>
      <c r="M1223" s="4">
        <v>4485</v>
      </c>
      <c r="N1223" s="5">
        <v>154.06</v>
      </c>
      <c r="O1223" s="5">
        <v>90.93</v>
      </c>
      <c r="P1223" s="5">
        <v>63.13</v>
      </c>
      <c r="Q1223" s="5">
        <f>#REF!*#REF!</f>
        <v>407821.05</v>
      </c>
      <c r="R1223" s="5">
        <v>283138.05</v>
      </c>
      <c r="S1223" s="5">
        <f>#REF!-#REF!</f>
        <v>-124683</v>
      </c>
      <c r="T1223" s="36">
        <f t="shared" si="19"/>
        <v>-0.30572968217309998</v>
      </c>
    </row>
    <row r="1224" spans="1:20" x14ac:dyDescent="0.2">
      <c r="A1224" s="25" t="s">
        <v>29</v>
      </c>
      <c r="B1224" s="25" t="s">
        <v>116</v>
      </c>
      <c r="C1224" s="25" t="s">
        <v>26</v>
      </c>
      <c r="D1224" s="25" t="s">
        <v>27</v>
      </c>
      <c r="E1224" s="25" t="s">
        <v>1918</v>
      </c>
      <c r="F1224" s="2">
        <v>40355</v>
      </c>
      <c r="G1224" s="23" t="str">
        <f>TEXT(Table2[[#This Row],[Order-Date]],"mmm")</f>
        <v>Jun</v>
      </c>
      <c r="H1224">
        <v>2010</v>
      </c>
      <c r="I1224">
        <v>272361218</v>
      </c>
      <c r="J1224" s="2">
        <v>40244</v>
      </c>
      <c r="K1224" s="23">
        <f>WEEKDAY(#REF!,1)</f>
        <v>1</v>
      </c>
      <c r="L1224" s="25" t="str">
        <f>IF(#REF!&gt;=#REF!,#REF!-#REF!,"")</f>
        <v/>
      </c>
      <c r="M1224" s="4">
        <v>6592</v>
      </c>
      <c r="N1224" s="5">
        <v>152.58000000000001</v>
      </c>
      <c r="O1224" s="5">
        <v>97.44</v>
      </c>
      <c r="P1224" s="5">
        <v>55.14</v>
      </c>
      <c r="Q1224" s="5">
        <f>#REF!*#REF!</f>
        <v>642324.47999999998</v>
      </c>
      <c r="R1224" s="5">
        <v>363482.88</v>
      </c>
      <c r="S1224" s="5">
        <f>#REF!-#REF!</f>
        <v>-278841.59999999998</v>
      </c>
      <c r="T1224" s="36">
        <f t="shared" si="19"/>
        <v>-0.43411330049261099</v>
      </c>
    </row>
    <row r="1225" spans="1:20" x14ac:dyDescent="0.2">
      <c r="A1225" s="25" t="s">
        <v>20</v>
      </c>
      <c r="B1225" s="25" t="s">
        <v>53</v>
      </c>
      <c r="C1225" s="25" t="s">
        <v>77</v>
      </c>
      <c r="D1225" s="25" t="s">
        <v>27</v>
      </c>
      <c r="E1225" s="25" t="s">
        <v>1918</v>
      </c>
      <c r="F1225" s="2">
        <v>42100</v>
      </c>
      <c r="G1225" s="23" t="str">
        <f>TEXT(Table2[[#This Row],[Order-Date]],"mmm")</f>
        <v>Apr</v>
      </c>
      <c r="H1225">
        <v>2015</v>
      </c>
      <c r="I1225">
        <v>307057845</v>
      </c>
      <c r="J1225" s="2">
        <v>42042</v>
      </c>
      <c r="K1225" s="23">
        <f>WEEKDAY(#REF!,1)</f>
        <v>7</v>
      </c>
      <c r="L1225" s="25" t="str">
        <f>IF(#REF!&gt;=#REF!,#REF!-#REF!,"")</f>
        <v/>
      </c>
      <c r="M1225" s="4">
        <v>4095</v>
      </c>
      <c r="N1225" s="5">
        <v>154.06</v>
      </c>
      <c r="O1225" s="5">
        <v>90.93</v>
      </c>
      <c r="P1225" s="5">
        <v>63.13</v>
      </c>
      <c r="Q1225" s="5">
        <f>#REF!*#REF!</f>
        <v>372358.35</v>
      </c>
      <c r="R1225" s="5">
        <v>258517.35</v>
      </c>
      <c r="S1225" s="5">
        <f>#REF!-#REF!</f>
        <v>-113841</v>
      </c>
      <c r="T1225" s="36">
        <f t="shared" si="19"/>
        <v>-0.30572968217309998</v>
      </c>
    </row>
    <row r="1226" spans="1:20" x14ac:dyDescent="0.2">
      <c r="A1226" s="25" t="s">
        <v>32</v>
      </c>
      <c r="B1226" s="25" t="s">
        <v>166</v>
      </c>
      <c r="C1226" s="25" t="s">
        <v>31</v>
      </c>
      <c r="D1226" s="25" t="s">
        <v>23</v>
      </c>
      <c r="E1226" s="25" t="s">
        <v>1918</v>
      </c>
      <c r="F1226" s="2">
        <v>41830</v>
      </c>
      <c r="G1226" s="23" t="str">
        <f>TEXT(Table2[[#This Row],[Order-Date]],"mmm")</f>
        <v>Jul</v>
      </c>
      <c r="H1226">
        <v>2014</v>
      </c>
      <c r="I1226">
        <v>325453507</v>
      </c>
      <c r="J1226" s="2">
        <v>41984</v>
      </c>
      <c r="K1226" s="23">
        <f>WEEKDAY(#REF!,1)</f>
        <v>5</v>
      </c>
      <c r="L1226" s="25">
        <f>IF(#REF!&gt;=#REF!,#REF!-#REF!,"")</f>
        <v>154</v>
      </c>
      <c r="M1226" s="4">
        <v>7780</v>
      </c>
      <c r="N1226" s="5">
        <v>47.45</v>
      </c>
      <c r="O1226" s="5">
        <v>31.79</v>
      </c>
      <c r="P1226" s="5">
        <v>15.66</v>
      </c>
      <c r="Q1226" s="5">
        <f>#REF!*#REF!</f>
        <v>247326.2</v>
      </c>
      <c r="R1226" s="5">
        <v>121834.8</v>
      </c>
      <c r="S1226" s="5">
        <f>#REF!-#REF!</f>
        <v>-125491.4</v>
      </c>
      <c r="T1226" s="36">
        <f t="shared" si="19"/>
        <v>-0.50739226171752105</v>
      </c>
    </row>
    <row r="1227" spans="1:20" x14ac:dyDescent="0.2">
      <c r="A1227" s="25" t="s">
        <v>46</v>
      </c>
      <c r="B1227" s="25" t="s">
        <v>123</v>
      </c>
      <c r="C1227" s="25" t="s">
        <v>22</v>
      </c>
      <c r="D1227" s="25" t="s">
        <v>23</v>
      </c>
      <c r="E1227" s="25" t="s">
        <v>1916</v>
      </c>
      <c r="F1227" s="2">
        <v>40823</v>
      </c>
      <c r="G1227" s="23" t="str">
        <f>TEXT(Table2[[#This Row],[Order-Date]],"mmm")</f>
        <v>Oct</v>
      </c>
      <c r="H1227">
        <v>2011</v>
      </c>
      <c r="I1227">
        <v>605722033</v>
      </c>
      <c r="J1227" s="2">
        <v>40744</v>
      </c>
      <c r="K1227" s="23">
        <f>WEEKDAY(#REF!,1)</f>
        <v>4</v>
      </c>
      <c r="L1227" s="25" t="str">
        <f>IF(#REF!&gt;=#REF!,#REF!-#REF!,"")</f>
        <v/>
      </c>
      <c r="M1227" s="4">
        <v>5465</v>
      </c>
      <c r="N1227" s="5">
        <v>255.28</v>
      </c>
      <c r="O1227" s="5">
        <v>159.41999999999999</v>
      </c>
      <c r="P1227" s="5">
        <v>95.86</v>
      </c>
      <c r="Q1227" s="5">
        <f>#REF!*#REF!</f>
        <v>871230.3</v>
      </c>
      <c r="R1227" s="5">
        <v>523874.9</v>
      </c>
      <c r="S1227" s="5">
        <f>#REF!-#REF!</f>
        <v>-347355.4</v>
      </c>
      <c r="T1227" s="36">
        <f t="shared" si="19"/>
        <v>-0.39869527035503699</v>
      </c>
    </row>
    <row r="1228" spans="1:20" x14ac:dyDescent="0.2">
      <c r="A1228" s="25" t="s">
        <v>29</v>
      </c>
      <c r="B1228" s="25" t="s">
        <v>161</v>
      </c>
      <c r="C1228" s="25" t="s">
        <v>77</v>
      </c>
      <c r="D1228" s="25" t="s">
        <v>23</v>
      </c>
      <c r="E1228" s="25" t="s">
        <v>1915</v>
      </c>
      <c r="F1228" s="2">
        <v>42740</v>
      </c>
      <c r="G1228" s="23" t="str">
        <f>TEXT(Table2[[#This Row],[Order-Date]],"mmm")</f>
        <v>Jan</v>
      </c>
      <c r="H1228">
        <v>2017</v>
      </c>
      <c r="I1228">
        <v>146349751</v>
      </c>
      <c r="J1228" s="2">
        <v>42899</v>
      </c>
      <c r="K1228" s="23">
        <f>WEEKDAY(#REF!,1)</f>
        <v>3</v>
      </c>
      <c r="L1228" s="25">
        <f>IF(#REF!&gt;=#REF!,#REF!-#REF!,"")</f>
        <v>159</v>
      </c>
      <c r="M1228" s="4">
        <v>6999</v>
      </c>
      <c r="N1228" s="5">
        <v>154.06</v>
      </c>
      <c r="O1228" s="5">
        <v>90.93</v>
      </c>
      <c r="P1228" s="5">
        <v>63.13</v>
      </c>
      <c r="Q1228" s="5">
        <f>#REF!*#REF!</f>
        <v>636419.06999999995</v>
      </c>
      <c r="R1228" s="5">
        <v>441846.87</v>
      </c>
      <c r="S1228" s="5">
        <f>#REF!-#REF!</f>
        <v>-194572.2</v>
      </c>
      <c r="T1228" s="36">
        <f t="shared" si="19"/>
        <v>-0.30572968217309998</v>
      </c>
    </row>
    <row r="1229" spans="1:20" x14ac:dyDescent="0.2">
      <c r="A1229" s="25" t="s">
        <v>32</v>
      </c>
      <c r="B1229" s="25" t="s">
        <v>52</v>
      </c>
      <c r="C1229" s="25" t="s">
        <v>65</v>
      </c>
      <c r="D1229" s="25" t="s">
        <v>23</v>
      </c>
      <c r="E1229" s="25" t="s">
        <v>1918</v>
      </c>
      <c r="F1229" s="2">
        <v>40481</v>
      </c>
      <c r="G1229" s="23" t="str">
        <f>TEXT(Table2[[#This Row],[Order-Date]],"mmm")</f>
        <v>Oct</v>
      </c>
      <c r="H1229">
        <v>2010</v>
      </c>
      <c r="I1229">
        <v>716135489</v>
      </c>
      <c r="J1229" s="2">
        <v>40495</v>
      </c>
      <c r="K1229" s="23">
        <f>WEEKDAY(#REF!,1)</f>
        <v>7</v>
      </c>
      <c r="L1229" s="25">
        <f>IF(#REF!&gt;=#REF!,#REF!-#REF!,"")</f>
        <v>14</v>
      </c>
      <c r="M1229" s="4">
        <v>9260</v>
      </c>
      <c r="N1229" s="5">
        <v>9.33</v>
      </c>
      <c r="O1229" s="5">
        <v>6.92</v>
      </c>
      <c r="P1229" s="5">
        <v>2.41</v>
      </c>
      <c r="Q1229" s="5">
        <f>#REF!*#REF!</f>
        <v>64079.199999999997</v>
      </c>
      <c r="R1229" s="5">
        <v>22316.6</v>
      </c>
      <c r="S1229" s="5">
        <f>#REF!-#REF!</f>
        <v>-41762.6</v>
      </c>
      <c r="T1229" s="36">
        <f t="shared" si="19"/>
        <v>-0.65173410404624299</v>
      </c>
    </row>
    <row r="1230" spans="1:20" x14ac:dyDescent="0.2">
      <c r="A1230" s="25" t="s">
        <v>29</v>
      </c>
      <c r="B1230" s="25" t="s">
        <v>224</v>
      </c>
      <c r="C1230" s="25" t="s">
        <v>56</v>
      </c>
      <c r="D1230" s="25" t="s">
        <v>27</v>
      </c>
      <c r="E1230" s="25" t="s">
        <v>1918</v>
      </c>
      <c r="F1230" s="2">
        <v>42788</v>
      </c>
      <c r="G1230" s="23" t="str">
        <f>TEXT(Table2[[#This Row],[Order-Date]],"mmm")</f>
        <v>Feb</v>
      </c>
      <c r="H1230">
        <v>2017</v>
      </c>
      <c r="I1230">
        <v>104190576</v>
      </c>
      <c r="J1230" s="2">
        <v>43072</v>
      </c>
      <c r="K1230" s="23">
        <f>WEEKDAY(#REF!,1)</f>
        <v>1</v>
      </c>
      <c r="L1230" s="25">
        <f>IF(#REF!&gt;=#REF!,#REF!-#REF!,"")</f>
        <v>284</v>
      </c>
      <c r="M1230" s="4">
        <v>1162</v>
      </c>
      <c r="N1230" s="5">
        <v>421.89</v>
      </c>
      <c r="O1230" s="5">
        <v>364.69</v>
      </c>
      <c r="P1230" s="5">
        <v>57.2</v>
      </c>
      <c r="Q1230" s="5">
        <f>#REF!*#REF!</f>
        <v>423769.78</v>
      </c>
      <c r="R1230" s="5">
        <v>66466.399999999994</v>
      </c>
      <c r="S1230" s="5">
        <f>#REF!-#REF!</f>
        <v>-357303.38</v>
      </c>
      <c r="T1230" s="36">
        <f t="shared" si="19"/>
        <v>-0.84315445995228799</v>
      </c>
    </row>
    <row r="1231" spans="1:20" x14ac:dyDescent="0.2">
      <c r="A1231" s="25" t="s">
        <v>32</v>
      </c>
      <c r="B1231" s="25" t="s">
        <v>81</v>
      </c>
      <c r="C1231" s="25" t="s">
        <v>22</v>
      </c>
      <c r="D1231" s="25" t="s">
        <v>27</v>
      </c>
      <c r="E1231" s="25" t="s">
        <v>1915</v>
      </c>
      <c r="F1231" s="2">
        <v>41368</v>
      </c>
      <c r="G1231" s="23" t="str">
        <f>TEXT(Table2[[#This Row],[Order-Date]],"mmm")</f>
        <v>Apr</v>
      </c>
      <c r="H1231">
        <v>2013</v>
      </c>
      <c r="I1231">
        <v>669938838</v>
      </c>
      <c r="J1231" s="2">
        <v>41552</v>
      </c>
      <c r="K1231" s="23">
        <f>WEEKDAY(#REF!,1)</f>
        <v>7</v>
      </c>
      <c r="L1231" s="25">
        <f>IF(#REF!&gt;=#REF!,#REF!-#REF!,"")</f>
        <v>184</v>
      </c>
      <c r="M1231" s="4">
        <v>8645</v>
      </c>
      <c r="N1231" s="5">
        <v>255.28</v>
      </c>
      <c r="O1231" s="5">
        <v>159.41999999999999</v>
      </c>
      <c r="P1231" s="5">
        <v>95.86</v>
      </c>
      <c r="Q1231" s="5">
        <f>#REF!*#REF!</f>
        <v>1378185.9</v>
      </c>
      <c r="R1231" s="5">
        <v>828709.7</v>
      </c>
      <c r="S1231" s="5">
        <f>#REF!-#REF!</f>
        <v>-549476.19999999995</v>
      </c>
      <c r="T1231" s="36">
        <f t="shared" si="19"/>
        <v>-0.39869527035503699</v>
      </c>
    </row>
    <row r="1232" spans="1:20" x14ac:dyDescent="0.2">
      <c r="A1232" s="25" t="s">
        <v>40</v>
      </c>
      <c r="B1232" s="25" t="s">
        <v>90</v>
      </c>
      <c r="C1232" s="25" t="s">
        <v>49</v>
      </c>
      <c r="D1232" s="25" t="s">
        <v>27</v>
      </c>
      <c r="E1232" s="25" t="s">
        <v>1916</v>
      </c>
      <c r="F1232" s="2">
        <v>42030</v>
      </c>
      <c r="G1232" s="23" t="str">
        <f>TEXT(Table2[[#This Row],[Order-Date]],"mmm")</f>
        <v>Jan</v>
      </c>
      <c r="H1232">
        <v>2015</v>
      </c>
      <c r="I1232">
        <v>793116605</v>
      </c>
      <c r="J1232" s="2">
        <v>42187</v>
      </c>
      <c r="K1232" s="23">
        <f>WEEKDAY(#REF!,1)</f>
        <v>5</v>
      </c>
      <c r="L1232" s="25">
        <f>IF(#REF!&gt;=#REF!,#REF!-#REF!,"")</f>
        <v>157</v>
      </c>
      <c r="M1232" s="4">
        <v>9683</v>
      </c>
      <c r="N1232" s="5">
        <v>651.21</v>
      </c>
      <c r="O1232" s="5">
        <v>524.96</v>
      </c>
      <c r="P1232" s="5">
        <v>126.25</v>
      </c>
      <c r="Q1232" s="5">
        <f>#REF!*#REF!</f>
        <v>5083187.68</v>
      </c>
      <c r="R1232" s="5">
        <v>1222478.75</v>
      </c>
      <c r="S1232" s="5">
        <f>#REF!-#REF!</f>
        <v>-3860708.93</v>
      </c>
      <c r="T1232" s="36">
        <f t="shared" si="19"/>
        <v>-0.75950548613227697</v>
      </c>
    </row>
    <row r="1233" spans="1:20" x14ac:dyDescent="0.2">
      <c r="A1233" s="25" t="s">
        <v>32</v>
      </c>
      <c r="B1233" s="25" t="s">
        <v>81</v>
      </c>
      <c r="C1233" s="25" t="s">
        <v>85</v>
      </c>
      <c r="D1233" s="25" t="s">
        <v>27</v>
      </c>
      <c r="E1233" s="25" t="s">
        <v>1915</v>
      </c>
      <c r="F1233" s="2">
        <v>41289</v>
      </c>
      <c r="G1233" s="23" t="str">
        <f>TEXT(Table2[[#This Row],[Order-Date]],"mmm")</f>
        <v>Jan</v>
      </c>
      <c r="H1233">
        <v>2013</v>
      </c>
      <c r="I1233">
        <v>723772704</v>
      </c>
      <c r="J1233" s="2">
        <v>41320</v>
      </c>
      <c r="K1233" s="23">
        <f>WEEKDAY(#REF!,1)</f>
        <v>6</v>
      </c>
      <c r="L1233" s="25">
        <f>IF(#REF!&gt;=#REF!,#REF!-#REF!,"")</f>
        <v>31</v>
      </c>
      <c r="M1233" s="4">
        <v>9282</v>
      </c>
      <c r="N1233" s="5">
        <v>668.27</v>
      </c>
      <c r="O1233" s="5">
        <v>502.54</v>
      </c>
      <c r="P1233" s="5">
        <v>165.73</v>
      </c>
      <c r="Q1233" s="5">
        <f>#REF!*#REF!</f>
        <v>4664576.28</v>
      </c>
      <c r="R1233" s="5">
        <v>1538305.86</v>
      </c>
      <c r="S1233" s="5">
        <f>#REF!-#REF!</f>
        <v>-3126270.42</v>
      </c>
      <c r="T1233" s="36">
        <f t="shared" si="19"/>
        <v>-0.67021530624427905</v>
      </c>
    </row>
    <row r="1234" spans="1:20" x14ac:dyDescent="0.2">
      <c r="A1234" s="25" t="s">
        <v>29</v>
      </c>
      <c r="B1234" s="25" t="s">
        <v>118</v>
      </c>
      <c r="C1234" s="25" t="s">
        <v>34</v>
      </c>
      <c r="D1234" s="25" t="s">
        <v>23</v>
      </c>
      <c r="E1234" s="25" t="s">
        <v>1918</v>
      </c>
      <c r="F1234" s="2">
        <v>41436</v>
      </c>
      <c r="G1234" s="23" t="str">
        <f>TEXT(Table2[[#This Row],[Order-Date]],"mmm")</f>
        <v>Jun</v>
      </c>
      <c r="H1234">
        <v>2013</v>
      </c>
      <c r="I1234">
        <v>332268464</v>
      </c>
      <c r="J1234" s="2">
        <v>41622</v>
      </c>
      <c r="K1234" s="23">
        <f>WEEKDAY(#REF!,1)</f>
        <v>7</v>
      </c>
      <c r="L1234" s="25">
        <f>IF(#REF!&gt;=#REF!,#REF!-#REF!,"")</f>
        <v>186</v>
      </c>
      <c r="M1234" s="4">
        <v>4477</v>
      </c>
      <c r="N1234" s="5">
        <v>205.7</v>
      </c>
      <c r="O1234" s="5">
        <v>117.11</v>
      </c>
      <c r="P1234" s="5">
        <v>88.59</v>
      </c>
      <c r="Q1234" s="5">
        <f>#REF!*#REF!</f>
        <v>524301.47</v>
      </c>
      <c r="R1234" s="5">
        <v>396617.43</v>
      </c>
      <c r="S1234" s="5">
        <f>#REF!-#REF!</f>
        <v>-127684.04</v>
      </c>
      <c r="T1234" s="36">
        <f t="shared" si="19"/>
        <v>-0.24353172231235601</v>
      </c>
    </row>
    <row r="1235" spans="1:20" x14ac:dyDescent="0.2">
      <c r="A1235" s="25" t="s">
        <v>29</v>
      </c>
      <c r="B1235" s="25" t="s">
        <v>177</v>
      </c>
      <c r="C1235" s="25" t="s">
        <v>56</v>
      </c>
      <c r="D1235" s="25" t="s">
        <v>23</v>
      </c>
      <c r="E1235" s="25" t="s">
        <v>1915</v>
      </c>
      <c r="F1235" s="2">
        <v>41593</v>
      </c>
      <c r="G1235" s="23" t="str">
        <f>TEXT(Table2[[#This Row],[Order-Date]],"mmm")</f>
        <v>Nov</v>
      </c>
      <c r="H1235">
        <v>2013</v>
      </c>
      <c r="I1235">
        <v>459277713</v>
      </c>
      <c r="J1235" s="2">
        <v>41376</v>
      </c>
      <c r="K1235" s="23">
        <f>WEEKDAY(#REF!,1)</f>
        <v>6</v>
      </c>
      <c r="L1235" s="25" t="str">
        <f>IF(#REF!&gt;=#REF!,#REF!-#REF!,"")</f>
        <v/>
      </c>
      <c r="M1235" s="4">
        <v>9336</v>
      </c>
      <c r="N1235" s="5">
        <v>421.89</v>
      </c>
      <c r="O1235" s="5">
        <v>364.69</v>
      </c>
      <c r="P1235" s="5">
        <v>57.2</v>
      </c>
      <c r="Q1235" s="5">
        <f>#REF!*#REF!</f>
        <v>3404745.84</v>
      </c>
      <c r="R1235" s="5">
        <v>534019.19999999995</v>
      </c>
      <c r="S1235" s="5">
        <f>#REF!-#REF!</f>
        <v>-2870726.64</v>
      </c>
      <c r="T1235" s="36">
        <f t="shared" si="19"/>
        <v>-0.84315445995228799</v>
      </c>
    </row>
    <row r="1236" spans="1:20" x14ac:dyDescent="0.2">
      <c r="A1236" s="25" t="s">
        <v>29</v>
      </c>
      <c r="B1236" s="25" t="s">
        <v>223</v>
      </c>
      <c r="C1236" s="25" t="s">
        <v>65</v>
      </c>
      <c r="D1236" s="25" t="s">
        <v>27</v>
      </c>
      <c r="E1236" s="25" t="s">
        <v>1916</v>
      </c>
      <c r="F1236" s="2">
        <v>40383</v>
      </c>
      <c r="G1236" s="23" t="str">
        <f>TEXT(Table2[[#This Row],[Order-Date]],"mmm")</f>
        <v>Jul</v>
      </c>
      <c r="H1236">
        <v>2010</v>
      </c>
      <c r="I1236">
        <v>665786778</v>
      </c>
      <c r="J1236" s="2">
        <v>40405</v>
      </c>
      <c r="K1236" s="23">
        <f>WEEKDAY(#REF!,1)</f>
        <v>1</v>
      </c>
      <c r="L1236" s="25">
        <f>IF(#REF!&gt;=#REF!,#REF!-#REF!,"")</f>
        <v>22</v>
      </c>
      <c r="M1236" s="4">
        <v>9958</v>
      </c>
      <c r="N1236" s="5">
        <v>9.33</v>
      </c>
      <c r="O1236" s="5">
        <v>6.92</v>
      </c>
      <c r="P1236" s="5">
        <v>2.41</v>
      </c>
      <c r="Q1236" s="5">
        <f>#REF!*#REF!</f>
        <v>68909.36</v>
      </c>
      <c r="R1236" s="5">
        <v>23998.78</v>
      </c>
      <c r="S1236" s="5">
        <f>#REF!-#REF!</f>
        <v>-44910.58</v>
      </c>
      <c r="T1236" s="36">
        <f t="shared" si="19"/>
        <v>-0.65173410404624299</v>
      </c>
    </row>
    <row r="1237" spans="1:20" x14ac:dyDescent="0.2">
      <c r="A1237" s="25" t="s">
        <v>32</v>
      </c>
      <c r="B1237" s="25" t="s">
        <v>182</v>
      </c>
      <c r="C1237" s="25" t="s">
        <v>85</v>
      </c>
      <c r="D1237" s="25" t="s">
        <v>23</v>
      </c>
      <c r="E1237" s="25" t="s">
        <v>1915</v>
      </c>
      <c r="F1237" s="2">
        <v>41557</v>
      </c>
      <c r="G1237" s="23" t="str">
        <f>TEXT(Table2[[#This Row],[Order-Date]],"mmm")</f>
        <v>Oct</v>
      </c>
      <c r="H1237">
        <v>2013</v>
      </c>
      <c r="I1237">
        <v>583094489</v>
      </c>
      <c r="J1237" s="2">
        <v>41591</v>
      </c>
      <c r="K1237" s="23">
        <f>WEEKDAY(#REF!,1)</f>
        <v>4</v>
      </c>
      <c r="L1237" s="25">
        <f>IF(#REF!&gt;=#REF!,#REF!-#REF!,"")</f>
        <v>34</v>
      </c>
      <c r="M1237" s="4">
        <v>9472</v>
      </c>
      <c r="N1237" s="5">
        <v>668.27</v>
      </c>
      <c r="O1237" s="5">
        <v>502.54</v>
      </c>
      <c r="P1237" s="5">
        <v>165.73</v>
      </c>
      <c r="Q1237" s="5">
        <f>#REF!*#REF!</f>
        <v>4760058.88</v>
      </c>
      <c r="R1237" s="5">
        <v>1569794.56</v>
      </c>
      <c r="S1237" s="5">
        <f>#REF!-#REF!</f>
        <v>-3190264.32</v>
      </c>
      <c r="T1237" s="36">
        <f t="shared" si="19"/>
        <v>-0.67021530624427905</v>
      </c>
    </row>
    <row r="1238" spans="1:20" x14ac:dyDescent="0.2">
      <c r="A1238" s="25" t="s">
        <v>46</v>
      </c>
      <c r="B1238" s="25" t="s">
        <v>206</v>
      </c>
      <c r="C1238" s="25" t="s">
        <v>34</v>
      </c>
      <c r="D1238" s="25" t="s">
        <v>27</v>
      </c>
      <c r="E1238" s="25" t="s">
        <v>1915</v>
      </c>
      <c r="F1238" s="2">
        <v>40813</v>
      </c>
      <c r="G1238" s="23" t="str">
        <f>TEXT(Table2[[#This Row],[Order-Date]],"mmm")</f>
        <v>Sep</v>
      </c>
      <c r="H1238">
        <v>2011</v>
      </c>
      <c r="I1238">
        <v>362812173</v>
      </c>
      <c r="J1238" s="2">
        <v>40816</v>
      </c>
      <c r="K1238" s="23">
        <f>WEEKDAY(#REF!,1)</f>
        <v>6</v>
      </c>
      <c r="L1238" s="25">
        <f>IF(#REF!&gt;=#REF!,#REF!-#REF!,"")</f>
        <v>3</v>
      </c>
      <c r="M1238" s="4">
        <v>3039</v>
      </c>
      <c r="N1238" s="5">
        <v>205.7</v>
      </c>
      <c r="O1238" s="5">
        <v>117.11</v>
      </c>
      <c r="P1238" s="5">
        <v>88.59</v>
      </c>
      <c r="Q1238" s="5">
        <f>#REF!*#REF!</f>
        <v>355897.29</v>
      </c>
      <c r="R1238" s="5">
        <v>269225.01</v>
      </c>
      <c r="S1238" s="5">
        <f>#REF!-#REF!</f>
        <v>-86672.28</v>
      </c>
      <c r="T1238" s="36">
        <f t="shared" si="19"/>
        <v>-0.24353172231235601</v>
      </c>
    </row>
    <row r="1239" spans="1:20" x14ac:dyDescent="0.2">
      <c r="A1239" s="25" t="s">
        <v>20</v>
      </c>
      <c r="B1239" s="25" t="s">
        <v>114</v>
      </c>
      <c r="C1239" s="25" t="s">
        <v>26</v>
      </c>
      <c r="D1239" s="25" t="s">
        <v>23</v>
      </c>
      <c r="E1239" s="25" t="s">
        <v>1918</v>
      </c>
      <c r="F1239" s="2">
        <v>41149</v>
      </c>
      <c r="G1239" s="23" t="str">
        <f>TEXT(Table2[[#This Row],[Order-Date]],"mmm")</f>
        <v>Aug</v>
      </c>
      <c r="H1239">
        <v>2012</v>
      </c>
      <c r="I1239">
        <v>226863658</v>
      </c>
      <c r="J1239" s="2">
        <v>41168</v>
      </c>
      <c r="K1239" s="23">
        <f>WEEKDAY(#REF!,1)</f>
        <v>1</v>
      </c>
      <c r="L1239" s="25">
        <f>IF(#REF!&gt;=#REF!,#REF!-#REF!,"")</f>
        <v>19</v>
      </c>
      <c r="M1239" s="4">
        <v>2853</v>
      </c>
      <c r="N1239" s="5">
        <v>152.58000000000001</v>
      </c>
      <c r="O1239" s="5">
        <v>97.44</v>
      </c>
      <c r="P1239" s="5">
        <v>55.14</v>
      </c>
      <c r="Q1239" s="5">
        <f>#REF!*#REF!</f>
        <v>277996.32</v>
      </c>
      <c r="R1239" s="5">
        <v>157314.42000000001</v>
      </c>
      <c r="S1239" s="5">
        <f>#REF!-#REF!</f>
        <v>-120681.9</v>
      </c>
      <c r="T1239" s="36">
        <f t="shared" si="19"/>
        <v>-0.43411330049261099</v>
      </c>
    </row>
    <row r="1240" spans="1:20" x14ac:dyDescent="0.2">
      <c r="A1240" s="25" t="s">
        <v>29</v>
      </c>
      <c r="B1240" s="25" t="s">
        <v>111</v>
      </c>
      <c r="C1240" s="25" t="s">
        <v>22</v>
      </c>
      <c r="D1240" s="25" t="s">
        <v>23</v>
      </c>
      <c r="E1240" s="25" t="s">
        <v>1916</v>
      </c>
      <c r="F1240" s="2">
        <v>40187</v>
      </c>
      <c r="G1240" s="23" t="str">
        <f>TEXT(Table2[[#This Row],[Order-Date]],"mmm")</f>
        <v>Jan</v>
      </c>
      <c r="H1240">
        <v>2010</v>
      </c>
      <c r="I1240">
        <v>917485272</v>
      </c>
      <c r="J1240" s="2">
        <v>40247</v>
      </c>
      <c r="K1240" s="23">
        <f>WEEKDAY(#REF!,1)</f>
        <v>4</v>
      </c>
      <c r="L1240" s="25">
        <f>IF(#REF!&gt;=#REF!,#REF!-#REF!,"")</f>
        <v>60</v>
      </c>
      <c r="M1240" s="4">
        <v>3136</v>
      </c>
      <c r="N1240" s="5">
        <v>255.28</v>
      </c>
      <c r="O1240" s="5">
        <v>159.41999999999999</v>
      </c>
      <c r="P1240" s="5">
        <v>95.86</v>
      </c>
      <c r="Q1240" s="5">
        <f>#REF!*#REF!</f>
        <v>499941.12</v>
      </c>
      <c r="R1240" s="5">
        <v>300616.96000000002</v>
      </c>
      <c r="S1240" s="5">
        <f>#REF!-#REF!</f>
        <v>-199324.16</v>
      </c>
      <c r="T1240" s="36">
        <f t="shared" si="19"/>
        <v>-0.39869527035503699</v>
      </c>
    </row>
    <row r="1241" spans="1:20" x14ac:dyDescent="0.2">
      <c r="A1241" s="25" t="s">
        <v>29</v>
      </c>
      <c r="B1241" s="25" t="s">
        <v>214</v>
      </c>
      <c r="C1241" s="25" t="s">
        <v>39</v>
      </c>
      <c r="D1241" s="25" t="s">
        <v>27</v>
      </c>
      <c r="E1241" s="25" t="s">
        <v>1916</v>
      </c>
      <c r="F1241" s="2">
        <v>41027</v>
      </c>
      <c r="G1241" s="23" t="str">
        <f>TEXT(Table2[[#This Row],[Order-Date]],"mmm")</f>
        <v>Apr</v>
      </c>
      <c r="H1241">
        <v>2012</v>
      </c>
      <c r="I1241">
        <v>547225844</v>
      </c>
      <c r="J1241" s="2">
        <v>41059</v>
      </c>
      <c r="K1241" s="23">
        <f>WEEKDAY(#REF!,1)</f>
        <v>4</v>
      </c>
      <c r="L1241" s="25">
        <f>IF(#REF!&gt;=#REF!,#REF!-#REF!,"")</f>
        <v>32</v>
      </c>
      <c r="M1241" s="4">
        <v>5143</v>
      </c>
      <c r="N1241" s="5">
        <v>81.73</v>
      </c>
      <c r="O1241" s="5">
        <v>56.67</v>
      </c>
      <c r="P1241" s="5">
        <v>25.06</v>
      </c>
      <c r="Q1241" s="5">
        <f>#REF!*#REF!</f>
        <v>291453.81</v>
      </c>
      <c r="R1241" s="5">
        <v>128883.58</v>
      </c>
      <c r="S1241" s="5">
        <f>#REF!-#REF!</f>
        <v>-162570.23000000001</v>
      </c>
      <c r="T1241" s="36">
        <f t="shared" si="19"/>
        <v>-0.55779071819304704</v>
      </c>
    </row>
    <row r="1242" spans="1:20" x14ac:dyDescent="0.2">
      <c r="A1242" s="25" t="s">
        <v>46</v>
      </c>
      <c r="B1242" s="25" t="s">
        <v>190</v>
      </c>
      <c r="C1242" s="25" t="s">
        <v>85</v>
      </c>
      <c r="D1242" s="25" t="s">
        <v>27</v>
      </c>
      <c r="E1242" s="25" t="s">
        <v>1915</v>
      </c>
      <c r="F1242" s="2">
        <v>40331</v>
      </c>
      <c r="G1242" s="23" t="str">
        <f>TEXT(Table2[[#This Row],[Order-Date]],"mmm")</f>
        <v>Jun</v>
      </c>
      <c r="H1242">
        <v>2010</v>
      </c>
      <c r="I1242">
        <v>448946702</v>
      </c>
      <c r="J1242" s="2">
        <v>40237</v>
      </c>
      <c r="K1242" s="23">
        <f>WEEKDAY(#REF!,1)</f>
        <v>1</v>
      </c>
      <c r="L1242" s="25" t="str">
        <f>IF(#REF!&gt;=#REF!,#REF!-#REF!,"")</f>
        <v/>
      </c>
      <c r="M1242" s="4">
        <v>2161</v>
      </c>
      <c r="N1242" s="5">
        <v>668.27</v>
      </c>
      <c r="O1242" s="5">
        <v>502.54</v>
      </c>
      <c r="P1242" s="5">
        <v>165.73</v>
      </c>
      <c r="Q1242" s="5">
        <f>#REF!*#REF!</f>
        <v>1085988.94</v>
      </c>
      <c r="R1242" s="5">
        <v>358142.53</v>
      </c>
      <c r="S1242" s="5">
        <f>#REF!-#REF!</f>
        <v>-727846.41</v>
      </c>
      <c r="T1242" s="36">
        <f t="shared" si="19"/>
        <v>-0.67021530624427905</v>
      </c>
    </row>
    <row r="1243" spans="1:20" x14ac:dyDescent="0.2">
      <c r="A1243" s="25" t="s">
        <v>46</v>
      </c>
      <c r="B1243" s="25" t="s">
        <v>162</v>
      </c>
      <c r="C1243" s="25" t="s">
        <v>51</v>
      </c>
      <c r="D1243" s="25" t="s">
        <v>23</v>
      </c>
      <c r="E1243" s="25" t="s">
        <v>1917</v>
      </c>
      <c r="F1243" s="2">
        <v>42542</v>
      </c>
      <c r="G1243" s="23" t="str">
        <f>TEXT(Table2[[#This Row],[Order-Date]],"mmm")</f>
        <v>Jun</v>
      </c>
      <c r="H1243">
        <v>2016</v>
      </c>
      <c r="I1243">
        <v>225821673</v>
      </c>
      <c r="J1243" s="2">
        <v>42437</v>
      </c>
      <c r="K1243" s="23">
        <f>WEEKDAY(#REF!,1)</f>
        <v>3</v>
      </c>
      <c r="L1243" s="25" t="str">
        <f>IF(#REF!&gt;=#REF!,#REF!-#REF!,"")</f>
        <v/>
      </c>
      <c r="M1243" s="4">
        <v>4506</v>
      </c>
      <c r="N1243" s="5">
        <v>437.2</v>
      </c>
      <c r="O1243" s="5">
        <v>263.33</v>
      </c>
      <c r="P1243" s="5">
        <v>173.87</v>
      </c>
      <c r="Q1243" s="5">
        <f>#REF!*#REF!</f>
        <v>1186564.98</v>
      </c>
      <c r="R1243" s="5">
        <v>783458.22</v>
      </c>
      <c r="S1243" s="5">
        <f>#REF!-#REF!</f>
        <v>-403106.76</v>
      </c>
      <c r="T1243" s="36">
        <f t="shared" si="19"/>
        <v>-0.33972581931416901</v>
      </c>
    </row>
    <row r="1244" spans="1:20" x14ac:dyDescent="0.2">
      <c r="A1244" s="25" t="s">
        <v>32</v>
      </c>
      <c r="B1244" s="25" t="s">
        <v>93</v>
      </c>
      <c r="C1244" s="25" t="s">
        <v>31</v>
      </c>
      <c r="D1244" s="25" t="s">
        <v>23</v>
      </c>
      <c r="E1244" s="25" t="s">
        <v>1916</v>
      </c>
      <c r="F1244" s="2">
        <v>41799</v>
      </c>
      <c r="G1244" s="23" t="str">
        <f>TEXT(Table2[[#This Row],[Order-Date]],"mmm")</f>
        <v>Jun</v>
      </c>
      <c r="H1244">
        <v>2014</v>
      </c>
      <c r="I1244">
        <v>901337087</v>
      </c>
      <c r="J1244" s="2">
        <v>41937</v>
      </c>
      <c r="K1244" s="23">
        <f>WEEKDAY(#REF!,1)</f>
        <v>7</v>
      </c>
      <c r="L1244" s="25">
        <f>IF(#REF!&gt;=#REF!,#REF!-#REF!,"")</f>
        <v>138</v>
      </c>
      <c r="M1244" s="4">
        <v>4529</v>
      </c>
      <c r="N1244" s="5">
        <v>47.45</v>
      </c>
      <c r="O1244" s="5">
        <v>31.79</v>
      </c>
      <c r="P1244" s="5">
        <v>15.66</v>
      </c>
      <c r="Q1244" s="5">
        <f>#REF!*#REF!</f>
        <v>143976.91</v>
      </c>
      <c r="R1244" s="5">
        <v>70924.14</v>
      </c>
      <c r="S1244" s="5">
        <f>#REF!-#REF!</f>
        <v>-73052.77</v>
      </c>
      <c r="T1244" s="36">
        <f t="shared" si="19"/>
        <v>-0.50739226171752105</v>
      </c>
    </row>
    <row r="1245" spans="1:20" x14ac:dyDescent="0.2">
      <c r="A1245" s="25" t="s">
        <v>29</v>
      </c>
      <c r="B1245" s="25" t="s">
        <v>80</v>
      </c>
      <c r="C1245" s="25" t="s">
        <v>85</v>
      </c>
      <c r="D1245" s="25" t="s">
        <v>27</v>
      </c>
      <c r="E1245" s="25" t="s">
        <v>1916</v>
      </c>
      <c r="F1245" s="2">
        <v>42204</v>
      </c>
      <c r="G1245" s="23" t="str">
        <f>TEXT(Table2[[#This Row],[Order-Date]],"mmm")</f>
        <v>Jul</v>
      </c>
      <c r="H1245">
        <v>2015</v>
      </c>
      <c r="I1245">
        <v>869291770</v>
      </c>
      <c r="J1245" s="2">
        <v>42237</v>
      </c>
      <c r="K1245" s="23">
        <f>WEEKDAY(#REF!,1)</f>
        <v>6</v>
      </c>
      <c r="L1245" s="25">
        <f>IF(#REF!&gt;=#REF!,#REF!-#REF!,"")</f>
        <v>33</v>
      </c>
      <c r="M1245" s="4">
        <v>1607</v>
      </c>
      <c r="N1245" s="5">
        <v>668.27</v>
      </c>
      <c r="O1245" s="5">
        <v>502.54</v>
      </c>
      <c r="P1245" s="5">
        <v>165.73</v>
      </c>
      <c r="Q1245" s="5">
        <f>#REF!*#REF!</f>
        <v>807581.78</v>
      </c>
      <c r="R1245" s="5">
        <v>266328.11</v>
      </c>
      <c r="S1245" s="5">
        <f>#REF!-#REF!</f>
        <v>-541253.67000000004</v>
      </c>
      <c r="T1245" s="36">
        <f t="shared" si="19"/>
        <v>-0.67021530624427905</v>
      </c>
    </row>
    <row r="1246" spans="1:20" x14ac:dyDescent="0.2">
      <c r="A1246" s="25" t="s">
        <v>20</v>
      </c>
      <c r="B1246" s="25" t="s">
        <v>217</v>
      </c>
      <c r="C1246" s="25" t="s">
        <v>22</v>
      </c>
      <c r="D1246" s="25" t="s">
        <v>27</v>
      </c>
      <c r="E1246" s="25" t="s">
        <v>1916</v>
      </c>
      <c r="F1246" s="2">
        <v>42297</v>
      </c>
      <c r="G1246" s="23" t="str">
        <f>TEXT(Table2[[#This Row],[Order-Date]],"mmm")</f>
        <v>Oct</v>
      </c>
      <c r="H1246">
        <v>2015</v>
      </c>
      <c r="I1246">
        <v>843797051</v>
      </c>
      <c r="J1246" s="2">
        <v>42298</v>
      </c>
      <c r="K1246" s="23">
        <f>WEEKDAY(#REF!,1)</f>
        <v>4</v>
      </c>
      <c r="L1246" s="25">
        <f>IF(#REF!&gt;=#REF!,#REF!-#REF!,"")</f>
        <v>1</v>
      </c>
      <c r="M1246" s="4">
        <v>7153</v>
      </c>
      <c r="N1246" s="5">
        <v>255.28</v>
      </c>
      <c r="O1246" s="5">
        <v>159.41999999999999</v>
      </c>
      <c r="P1246" s="5">
        <v>95.86</v>
      </c>
      <c r="Q1246" s="5">
        <f>#REF!*#REF!</f>
        <v>1140331.26</v>
      </c>
      <c r="R1246" s="5">
        <v>685686.58</v>
      </c>
      <c r="S1246" s="5">
        <f>#REF!-#REF!</f>
        <v>-454644.68</v>
      </c>
      <c r="T1246" s="36">
        <f t="shared" si="19"/>
        <v>-0.39869527035503699</v>
      </c>
    </row>
    <row r="1247" spans="1:20" x14ac:dyDescent="0.2">
      <c r="A1247" s="25" t="s">
        <v>29</v>
      </c>
      <c r="B1247" s="25" t="s">
        <v>223</v>
      </c>
      <c r="C1247" s="25" t="s">
        <v>42</v>
      </c>
      <c r="D1247" s="25" t="s">
        <v>27</v>
      </c>
      <c r="E1247" s="25" t="s">
        <v>1916</v>
      </c>
      <c r="F1247" s="2">
        <v>43070</v>
      </c>
      <c r="G1247" s="23" t="str">
        <f>TEXT(Table2[[#This Row],[Order-Date]],"mmm")</f>
        <v>Dec</v>
      </c>
      <c r="H1247">
        <v>2017</v>
      </c>
      <c r="I1247">
        <v>709276759</v>
      </c>
      <c r="J1247" s="2">
        <v>42738</v>
      </c>
      <c r="K1247" s="23">
        <f>WEEKDAY(#REF!,1)</f>
        <v>3</v>
      </c>
      <c r="L1247" s="25" t="str">
        <f>IF(#REF!&gt;=#REF!,#REF!-#REF!,"")</f>
        <v/>
      </c>
      <c r="M1247" s="4">
        <v>9610</v>
      </c>
      <c r="N1247" s="5">
        <v>109.28</v>
      </c>
      <c r="O1247" s="5">
        <v>35.840000000000003</v>
      </c>
      <c r="P1247" s="5">
        <v>73.44</v>
      </c>
      <c r="Q1247" s="5">
        <f>#REF!*#REF!</f>
        <v>344422.40000000002</v>
      </c>
      <c r="R1247" s="5">
        <v>705758.4</v>
      </c>
      <c r="S1247" s="5">
        <f>#REF!-#REF!</f>
        <v>361336</v>
      </c>
      <c r="T1247" s="36">
        <f t="shared" si="19"/>
        <v>1.0491071428571399</v>
      </c>
    </row>
    <row r="1248" spans="1:20" x14ac:dyDescent="0.2">
      <c r="A1248" s="25" t="s">
        <v>32</v>
      </c>
      <c r="B1248" s="25" t="s">
        <v>209</v>
      </c>
      <c r="C1248" s="25" t="s">
        <v>65</v>
      </c>
      <c r="D1248" s="25" t="s">
        <v>23</v>
      </c>
      <c r="E1248" s="25" t="s">
        <v>1915</v>
      </c>
      <c r="F1248" s="2">
        <v>41756</v>
      </c>
      <c r="G1248" s="23" t="str">
        <f>TEXT(Table2[[#This Row],[Order-Date]],"mmm")</f>
        <v>Apr</v>
      </c>
      <c r="H1248">
        <v>2014</v>
      </c>
      <c r="I1248">
        <v>870467221</v>
      </c>
      <c r="J1248" s="2">
        <v>41787</v>
      </c>
      <c r="K1248" s="23">
        <f>WEEKDAY(#REF!,1)</f>
        <v>4</v>
      </c>
      <c r="L1248" s="25">
        <f>IF(#REF!&gt;=#REF!,#REF!-#REF!,"")</f>
        <v>31</v>
      </c>
      <c r="M1248" s="4">
        <v>9449</v>
      </c>
      <c r="N1248" s="5">
        <v>9.33</v>
      </c>
      <c r="O1248" s="5">
        <v>6.92</v>
      </c>
      <c r="P1248" s="5">
        <v>2.41</v>
      </c>
      <c r="Q1248" s="5">
        <f>#REF!*#REF!</f>
        <v>65387.08</v>
      </c>
      <c r="R1248" s="5">
        <v>22772.09</v>
      </c>
      <c r="S1248" s="5">
        <f>#REF!-#REF!</f>
        <v>-42614.99</v>
      </c>
      <c r="T1248" s="36">
        <f t="shared" si="19"/>
        <v>-0.65173410404624299</v>
      </c>
    </row>
    <row r="1249" spans="1:20" x14ac:dyDescent="0.2">
      <c r="A1249" s="25" t="s">
        <v>46</v>
      </c>
      <c r="B1249" s="25" t="s">
        <v>207</v>
      </c>
      <c r="C1249" s="25" t="s">
        <v>22</v>
      </c>
      <c r="D1249" s="25" t="s">
        <v>23</v>
      </c>
      <c r="E1249" s="25" t="s">
        <v>1915</v>
      </c>
      <c r="F1249" s="2">
        <v>42007</v>
      </c>
      <c r="G1249" s="23" t="str">
        <f>TEXT(Table2[[#This Row],[Order-Date]],"mmm")</f>
        <v>Jan</v>
      </c>
      <c r="H1249">
        <v>2015</v>
      </c>
      <c r="I1249">
        <v>902417266</v>
      </c>
      <c r="J1249" s="2">
        <v>42109</v>
      </c>
      <c r="K1249" s="23">
        <f>WEEKDAY(#REF!,1)</f>
        <v>4</v>
      </c>
      <c r="L1249" s="25">
        <f>IF(#REF!&gt;=#REF!,#REF!-#REF!,"")</f>
        <v>102</v>
      </c>
      <c r="M1249" s="4">
        <v>4178</v>
      </c>
      <c r="N1249" s="5">
        <v>255.28</v>
      </c>
      <c r="O1249" s="5">
        <v>159.41999999999999</v>
      </c>
      <c r="P1249" s="5">
        <v>95.86</v>
      </c>
      <c r="Q1249" s="5">
        <f>#REF!*#REF!</f>
        <v>666056.76</v>
      </c>
      <c r="R1249" s="5">
        <v>400503.08</v>
      </c>
      <c r="S1249" s="5">
        <f>#REF!-#REF!</f>
        <v>-265553.68</v>
      </c>
      <c r="T1249" s="36">
        <f t="shared" si="19"/>
        <v>-0.39869527035503699</v>
      </c>
    </row>
    <row r="1250" spans="1:20" x14ac:dyDescent="0.2">
      <c r="A1250" s="25" t="s">
        <v>40</v>
      </c>
      <c r="B1250" s="25" t="s">
        <v>90</v>
      </c>
      <c r="C1250" s="25" t="s">
        <v>49</v>
      </c>
      <c r="D1250" s="25" t="s">
        <v>27</v>
      </c>
      <c r="E1250" s="25" t="s">
        <v>1915</v>
      </c>
      <c r="F1250" s="2">
        <v>41269</v>
      </c>
      <c r="G1250" s="23" t="str">
        <f>TEXT(Table2[[#This Row],[Order-Date]],"mmm")</f>
        <v>Dec</v>
      </c>
      <c r="H1250">
        <v>2012</v>
      </c>
      <c r="I1250">
        <v>900488221</v>
      </c>
      <c r="J1250" s="2">
        <v>41319</v>
      </c>
      <c r="K1250" s="23">
        <f>WEEKDAY(#REF!,1)</f>
        <v>5</v>
      </c>
      <c r="L1250" s="25">
        <f>IF(#REF!&gt;=#REF!,#REF!-#REF!,"")</f>
        <v>50</v>
      </c>
      <c r="M1250" s="4">
        <v>3330</v>
      </c>
      <c r="N1250" s="5">
        <v>651.21</v>
      </c>
      <c r="O1250" s="5">
        <v>524.96</v>
      </c>
      <c r="P1250" s="5">
        <v>126.25</v>
      </c>
      <c r="Q1250" s="5">
        <f>#REF!*#REF!</f>
        <v>1748116.8</v>
      </c>
      <c r="R1250" s="5">
        <v>420412.5</v>
      </c>
      <c r="S1250" s="5">
        <f>#REF!-#REF!</f>
        <v>-1327704.3</v>
      </c>
      <c r="T1250" s="36">
        <f t="shared" si="19"/>
        <v>-0.75950548613227697</v>
      </c>
    </row>
    <row r="1251" spans="1:20" x14ac:dyDescent="0.2">
      <c r="A1251" s="25" t="s">
        <v>32</v>
      </c>
      <c r="B1251" s="25" t="s">
        <v>182</v>
      </c>
      <c r="C1251" s="25" t="s">
        <v>42</v>
      </c>
      <c r="D1251" s="25" t="s">
        <v>23</v>
      </c>
      <c r="E1251" s="25" t="s">
        <v>1917</v>
      </c>
      <c r="F1251" s="2">
        <v>41505</v>
      </c>
      <c r="G1251" s="23" t="str">
        <f>TEXT(Table2[[#This Row],[Order-Date]],"mmm")</f>
        <v>Aug</v>
      </c>
      <c r="H1251">
        <v>2013</v>
      </c>
      <c r="I1251">
        <v>130353915</v>
      </c>
      <c r="J1251" s="2">
        <v>41284</v>
      </c>
      <c r="K1251" s="23">
        <f>WEEKDAY(#REF!,1)</f>
        <v>5</v>
      </c>
      <c r="L1251" s="25" t="str">
        <f>IF(#REF!&gt;=#REF!,#REF!-#REF!,"")</f>
        <v/>
      </c>
      <c r="M1251" s="4">
        <v>3475</v>
      </c>
      <c r="N1251" s="5">
        <v>109.28</v>
      </c>
      <c r="O1251" s="5">
        <v>35.840000000000003</v>
      </c>
      <c r="P1251" s="5">
        <v>73.44</v>
      </c>
      <c r="Q1251" s="5">
        <f>#REF!*#REF!</f>
        <v>124544</v>
      </c>
      <c r="R1251" s="5">
        <v>255204</v>
      </c>
      <c r="S1251" s="5">
        <f>#REF!-#REF!</f>
        <v>130660</v>
      </c>
      <c r="T1251" s="36">
        <f t="shared" si="19"/>
        <v>1.0491071428571399</v>
      </c>
    </row>
    <row r="1252" spans="1:20" x14ac:dyDescent="0.2">
      <c r="A1252" s="25" t="s">
        <v>46</v>
      </c>
      <c r="B1252" s="25" t="s">
        <v>190</v>
      </c>
      <c r="C1252" s="25" t="s">
        <v>51</v>
      </c>
      <c r="D1252" s="25" t="s">
        <v>27</v>
      </c>
      <c r="E1252" s="25" t="s">
        <v>1917</v>
      </c>
      <c r="F1252" s="2">
        <v>42680</v>
      </c>
      <c r="G1252" s="23" t="str">
        <f>TEXT(Table2[[#This Row],[Order-Date]],"mmm")</f>
        <v>Nov</v>
      </c>
      <c r="H1252">
        <v>2016</v>
      </c>
      <c r="I1252">
        <v>178000676</v>
      </c>
      <c r="J1252" s="2">
        <v>42567</v>
      </c>
      <c r="K1252" s="23">
        <f>WEEKDAY(#REF!,1)</f>
        <v>7</v>
      </c>
      <c r="L1252" s="25" t="str">
        <f>IF(#REF!&gt;=#REF!,#REF!-#REF!,"")</f>
        <v/>
      </c>
      <c r="M1252" s="4">
        <v>3210</v>
      </c>
      <c r="N1252" s="5">
        <v>437.2</v>
      </c>
      <c r="O1252" s="5">
        <v>263.33</v>
      </c>
      <c r="P1252" s="5">
        <v>173.87</v>
      </c>
      <c r="Q1252" s="5">
        <f>#REF!*#REF!</f>
        <v>845289.3</v>
      </c>
      <c r="R1252" s="5">
        <v>558122.69999999995</v>
      </c>
      <c r="S1252" s="5">
        <f>#REF!-#REF!</f>
        <v>-287166.59999999998</v>
      </c>
      <c r="T1252" s="36">
        <f t="shared" si="19"/>
        <v>-0.33972581931416901</v>
      </c>
    </row>
    <row r="1253" spans="1:20" x14ac:dyDescent="0.2">
      <c r="A1253" s="25" t="s">
        <v>46</v>
      </c>
      <c r="B1253" s="25" t="s">
        <v>132</v>
      </c>
      <c r="C1253" s="25" t="s">
        <v>31</v>
      </c>
      <c r="D1253" s="25" t="s">
        <v>23</v>
      </c>
      <c r="E1253" s="25" t="s">
        <v>1916</v>
      </c>
      <c r="F1253" s="2">
        <v>40347</v>
      </c>
      <c r="G1253" s="23" t="str">
        <f>TEXT(Table2[[#This Row],[Order-Date]],"mmm")</f>
        <v>Jun</v>
      </c>
      <c r="H1253">
        <v>2010</v>
      </c>
      <c r="I1253">
        <v>899727332</v>
      </c>
      <c r="J1253" s="2">
        <v>40372</v>
      </c>
      <c r="K1253" s="23">
        <f>WEEKDAY(#REF!,1)</f>
        <v>3</v>
      </c>
      <c r="L1253" s="25">
        <f>IF(#REF!&gt;=#REF!,#REF!-#REF!,"")</f>
        <v>25</v>
      </c>
      <c r="M1253" s="4">
        <v>8166</v>
      </c>
      <c r="N1253" s="5">
        <v>47.45</v>
      </c>
      <c r="O1253" s="5">
        <v>31.79</v>
      </c>
      <c r="P1253" s="5">
        <v>15.66</v>
      </c>
      <c r="Q1253" s="5">
        <f>#REF!*#REF!</f>
        <v>259597.14</v>
      </c>
      <c r="R1253" s="5">
        <v>127879.56</v>
      </c>
      <c r="S1253" s="5">
        <f>#REF!-#REF!</f>
        <v>-131717.57999999999</v>
      </c>
      <c r="T1253" s="36">
        <f t="shared" si="19"/>
        <v>-0.50739226171752105</v>
      </c>
    </row>
    <row r="1254" spans="1:20" x14ac:dyDescent="0.2">
      <c r="A1254" s="25" t="s">
        <v>32</v>
      </c>
      <c r="B1254" s="25" t="s">
        <v>149</v>
      </c>
      <c r="C1254" s="25" t="s">
        <v>22</v>
      </c>
      <c r="D1254" s="25" t="s">
        <v>27</v>
      </c>
      <c r="E1254" s="25" t="s">
        <v>1918</v>
      </c>
      <c r="F1254" s="2">
        <v>42371</v>
      </c>
      <c r="G1254" s="23" t="str">
        <f>TEXT(Table2[[#This Row],[Order-Date]],"mmm")</f>
        <v>Jan</v>
      </c>
      <c r="H1254">
        <v>2016</v>
      </c>
      <c r="I1254">
        <v>872145211</v>
      </c>
      <c r="J1254" s="2">
        <v>42426</v>
      </c>
      <c r="K1254" s="23">
        <f>WEEKDAY(#REF!,1)</f>
        <v>6</v>
      </c>
      <c r="L1254" s="25">
        <f>IF(#REF!&gt;=#REF!,#REF!-#REF!,"")</f>
        <v>55</v>
      </c>
      <c r="M1254" s="4">
        <v>6004</v>
      </c>
      <c r="N1254" s="5">
        <v>255.28</v>
      </c>
      <c r="O1254" s="5">
        <v>159.41999999999999</v>
      </c>
      <c r="P1254" s="5">
        <v>95.86</v>
      </c>
      <c r="Q1254" s="5">
        <f>#REF!*#REF!</f>
        <v>957157.68</v>
      </c>
      <c r="R1254" s="5">
        <v>575543.43999999994</v>
      </c>
      <c r="S1254" s="5">
        <f>#REF!-#REF!</f>
        <v>-381614.24</v>
      </c>
      <c r="T1254" s="36">
        <f t="shared" si="19"/>
        <v>-0.39869527035503699</v>
      </c>
    </row>
    <row r="1255" spans="1:20" x14ac:dyDescent="0.2">
      <c r="A1255" s="25" t="s">
        <v>46</v>
      </c>
      <c r="B1255" s="25" t="s">
        <v>123</v>
      </c>
      <c r="C1255" s="25" t="s">
        <v>49</v>
      </c>
      <c r="D1255" s="25" t="s">
        <v>23</v>
      </c>
      <c r="E1255" s="25" t="s">
        <v>1918</v>
      </c>
      <c r="F1255" s="2">
        <v>41323</v>
      </c>
      <c r="G1255" s="23" t="str">
        <f>TEXT(Table2[[#This Row],[Order-Date]],"mmm")</f>
        <v>Feb</v>
      </c>
      <c r="H1255">
        <v>2013</v>
      </c>
      <c r="I1255">
        <v>542178142</v>
      </c>
      <c r="J1255" s="2">
        <v>41359</v>
      </c>
      <c r="K1255" s="23">
        <f>WEEKDAY(#REF!,1)</f>
        <v>3</v>
      </c>
      <c r="L1255" s="25">
        <f>IF(#REF!&gt;=#REF!,#REF!-#REF!,"")</f>
        <v>36</v>
      </c>
      <c r="M1255" s="4">
        <v>1415</v>
      </c>
      <c r="N1255" s="5">
        <v>651.21</v>
      </c>
      <c r="O1255" s="5">
        <v>524.96</v>
      </c>
      <c r="P1255" s="5">
        <v>126.25</v>
      </c>
      <c r="Q1255" s="5">
        <f>#REF!*#REF!</f>
        <v>742818.4</v>
      </c>
      <c r="R1255" s="5">
        <v>178643.75</v>
      </c>
      <c r="S1255" s="5">
        <f>#REF!-#REF!</f>
        <v>-564174.65</v>
      </c>
      <c r="T1255" s="36">
        <f t="shared" si="19"/>
        <v>-0.75950548613227697</v>
      </c>
    </row>
    <row r="1256" spans="1:20" x14ac:dyDescent="0.2">
      <c r="A1256" s="25" t="s">
        <v>29</v>
      </c>
      <c r="B1256" s="25" t="s">
        <v>165</v>
      </c>
      <c r="C1256" s="25" t="s">
        <v>31</v>
      </c>
      <c r="D1256" s="25" t="s">
        <v>23</v>
      </c>
      <c r="E1256" s="25" t="s">
        <v>1918</v>
      </c>
      <c r="F1256" s="2">
        <v>41162</v>
      </c>
      <c r="G1256" s="23" t="str">
        <f>TEXT(Table2[[#This Row],[Order-Date]],"mmm")</f>
        <v>Sep</v>
      </c>
      <c r="H1256">
        <v>2012</v>
      </c>
      <c r="I1256">
        <v>877062451</v>
      </c>
      <c r="J1256" s="2">
        <v>41211</v>
      </c>
      <c r="K1256" s="23">
        <f>WEEKDAY(#REF!,1)</f>
        <v>2</v>
      </c>
      <c r="L1256" s="25">
        <f>IF(#REF!&gt;=#REF!,#REF!-#REF!,"")</f>
        <v>49</v>
      </c>
      <c r="M1256" s="4">
        <v>1124</v>
      </c>
      <c r="N1256" s="5">
        <v>47.45</v>
      </c>
      <c r="O1256" s="5">
        <v>31.79</v>
      </c>
      <c r="P1256" s="5">
        <v>15.66</v>
      </c>
      <c r="Q1256" s="5">
        <f>#REF!*#REF!</f>
        <v>35731.96</v>
      </c>
      <c r="R1256" s="5">
        <v>17601.84</v>
      </c>
      <c r="S1256" s="5">
        <f>#REF!-#REF!</f>
        <v>-18130.12</v>
      </c>
      <c r="T1256" s="36">
        <f t="shared" si="19"/>
        <v>-0.50739226171752105</v>
      </c>
    </row>
    <row r="1257" spans="1:20" x14ac:dyDescent="0.2">
      <c r="A1257" s="25" t="s">
        <v>46</v>
      </c>
      <c r="B1257" s="25" t="s">
        <v>228</v>
      </c>
      <c r="C1257" s="25" t="s">
        <v>39</v>
      </c>
      <c r="D1257" s="25" t="s">
        <v>27</v>
      </c>
      <c r="E1257" s="25" t="s">
        <v>1915</v>
      </c>
      <c r="F1257" s="2">
        <v>42326</v>
      </c>
      <c r="G1257" s="23" t="str">
        <f>TEXT(Table2[[#This Row],[Order-Date]],"mmm")</f>
        <v>Nov</v>
      </c>
      <c r="H1257">
        <v>2015</v>
      </c>
      <c r="I1257">
        <v>214346969</v>
      </c>
      <c r="J1257" s="2">
        <v>42358</v>
      </c>
      <c r="K1257" s="23">
        <f>WEEKDAY(#REF!,1)</f>
        <v>1</v>
      </c>
      <c r="L1257" s="25">
        <f>IF(#REF!&gt;=#REF!,#REF!-#REF!,"")</f>
        <v>32</v>
      </c>
      <c r="M1257" s="4">
        <v>8886</v>
      </c>
      <c r="N1257" s="5">
        <v>81.73</v>
      </c>
      <c r="O1257" s="5">
        <v>56.67</v>
      </c>
      <c r="P1257" s="5">
        <v>25.06</v>
      </c>
      <c r="Q1257" s="5">
        <f>#REF!*#REF!</f>
        <v>503569.62</v>
      </c>
      <c r="R1257" s="5">
        <v>222683.16</v>
      </c>
      <c r="S1257" s="5">
        <f>#REF!-#REF!</f>
        <v>-280886.46000000002</v>
      </c>
      <c r="T1257" s="36">
        <f t="shared" si="19"/>
        <v>-0.55779071819304704</v>
      </c>
    </row>
    <row r="1258" spans="1:20" x14ac:dyDescent="0.2">
      <c r="A1258" s="25" t="s">
        <v>29</v>
      </c>
      <c r="B1258" s="25" t="s">
        <v>125</v>
      </c>
      <c r="C1258" s="25" t="s">
        <v>22</v>
      </c>
      <c r="D1258" s="25" t="s">
        <v>23</v>
      </c>
      <c r="E1258" s="25" t="s">
        <v>1916</v>
      </c>
      <c r="F1258" s="2">
        <v>42671</v>
      </c>
      <c r="G1258" s="23" t="str">
        <f>TEXT(Table2[[#This Row],[Order-Date]],"mmm")</f>
        <v>Oct</v>
      </c>
      <c r="H1258">
        <v>2016</v>
      </c>
      <c r="I1258">
        <v>111893022</v>
      </c>
      <c r="J1258" s="2">
        <v>42412</v>
      </c>
      <c r="K1258" s="23">
        <f>WEEKDAY(#REF!,1)</f>
        <v>6</v>
      </c>
      <c r="L1258" s="25" t="str">
        <f>IF(#REF!&gt;=#REF!,#REF!-#REF!,"")</f>
        <v/>
      </c>
      <c r="M1258" s="4">
        <v>486</v>
      </c>
      <c r="N1258" s="5">
        <v>255.28</v>
      </c>
      <c r="O1258" s="5">
        <v>159.41999999999999</v>
      </c>
      <c r="P1258" s="5">
        <v>95.86</v>
      </c>
      <c r="Q1258" s="5">
        <f>#REF!*#REF!</f>
        <v>77478.12</v>
      </c>
      <c r="R1258" s="5">
        <v>46587.96</v>
      </c>
      <c r="S1258" s="5">
        <f>#REF!-#REF!</f>
        <v>-30890.16</v>
      </c>
      <c r="T1258" s="36">
        <f t="shared" si="19"/>
        <v>-0.39869527035503699</v>
      </c>
    </row>
    <row r="1259" spans="1:20" x14ac:dyDescent="0.2">
      <c r="A1259" s="25" t="s">
        <v>29</v>
      </c>
      <c r="B1259" s="25" t="s">
        <v>204</v>
      </c>
      <c r="C1259" s="25" t="s">
        <v>31</v>
      </c>
      <c r="D1259" s="25" t="s">
        <v>23</v>
      </c>
      <c r="E1259" s="25" t="s">
        <v>1915</v>
      </c>
      <c r="F1259" s="2">
        <v>41941</v>
      </c>
      <c r="G1259" s="23" t="str">
        <f>TEXT(Table2[[#This Row],[Order-Date]],"mmm")</f>
        <v>Oct</v>
      </c>
      <c r="H1259">
        <v>2014</v>
      </c>
      <c r="I1259">
        <v>397874438</v>
      </c>
      <c r="J1259" s="2">
        <v>41651</v>
      </c>
      <c r="K1259" s="23">
        <f>WEEKDAY(#REF!,1)</f>
        <v>1</v>
      </c>
      <c r="L1259" s="25" t="str">
        <f>IF(#REF!&gt;=#REF!,#REF!-#REF!,"")</f>
        <v/>
      </c>
      <c r="M1259" s="4">
        <v>8743</v>
      </c>
      <c r="N1259" s="5">
        <v>47.45</v>
      </c>
      <c r="O1259" s="5">
        <v>31.79</v>
      </c>
      <c r="P1259" s="5">
        <v>15.66</v>
      </c>
      <c r="Q1259" s="5">
        <f>#REF!*#REF!</f>
        <v>277939.96999999997</v>
      </c>
      <c r="R1259" s="5">
        <v>136915.38</v>
      </c>
      <c r="S1259" s="5">
        <f>#REF!-#REF!</f>
        <v>-141024.59</v>
      </c>
      <c r="T1259" s="36">
        <f t="shared" si="19"/>
        <v>-0.50739226171752105</v>
      </c>
    </row>
    <row r="1260" spans="1:20" x14ac:dyDescent="0.2">
      <c r="A1260" s="25" t="s">
        <v>29</v>
      </c>
      <c r="B1260" s="25" t="s">
        <v>58</v>
      </c>
      <c r="C1260" s="25" t="s">
        <v>42</v>
      </c>
      <c r="D1260" s="25" t="s">
        <v>27</v>
      </c>
      <c r="E1260" s="25" t="s">
        <v>1918</v>
      </c>
      <c r="F1260" s="2">
        <v>40212</v>
      </c>
      <c r="G1260" s="23" t="str">
        <f>TEXT(Table2[[#This Row],[Order-Date]],"mmm")</f>
        <v>Feb</v>
      </c>
      <c r="H1260">
        <v>2010</v>
      </c>
      <c r="I1260">
        <v>520777547</v>
      </c>
      <c r="J1260" s="2">
        <v>40283</v>
      </c>
      <c r="K1260" s="23">
        <f>WEEKDAY(#REF!,1)</f>
        <v>5</v>
      </c>
      <c r="L1260" s="25">
        <f>IF(#REF!&gt;=#REF!,#REF!-#REF!,"")</f>
        <v>71</v>
      </c>
      <c r="M1260" s="4">
        <v>8504</v>
      </c>
      <c r="N1260" s="5">
        <v>109.28</v>
      </c>
      <c r="O1260" s="5">
        <v>35.840000000000003</v>
      </c>
      <c r="P1260" s="5">
        <v>73.44</v>
      </c>
      <c r="Q1260" s="5">
        <f>#REF!*#REF!</f>
        <v>304783.35999999999</v>
      </c>
      <c r="R1260" s="5">
        <v>624533.76000000001</v>
      </c>
      <c r="S1260" s="5">
        <f>#REF!-#REF!</f>
        <v>319750.40000000002</v>
      </c>
      <c r="T1260" s="36">
        <f t="shared" si="19"/>
        <v>1.0491071428571399</v>
      </c>
    </row>
    <row r="1261" spans="1:20" x14ac:dyDescent="0.2">
      <c r="A1261" s="25" t="s">
        <v>32</v>
      </c>
      <c r="B1261" s="25" t="s">
        <v>200</v>
      </c>
      <c r="C1261" s="25" t="s">
        <v>65</v>
      </c>
      <c r="D1261" s="25" t="s">
        <v>27</v>
      </c>
      <c r="E1261" s="25" t="s">
        <v>1918</v>
      </c>
      <c r="F1261" s="2">
        <v>42209</v>
      </c>
      <c r="G1261" s="23" t="str">
        <f>TEXT(Table2[[#This Row],[Order-Date]],"mmm")</f>
        <v>Jul</v>
      </c>
      <c r="H1261">
        <v>2015</v>
      </c>
      <c r="I1261">
        <v>899401175</v>
      </c>
      <c r="J1261" s="2">
        <v>42231</v>
      </c>
      <c r="K1261" s="23">
        <f>WEEKDAY(#REF!,1)</f>
        <v>7</v>
      </c>
      <c r="L1261" s="25">
        <f>IF(#REF!&gt;=#REF!,#REF!-#REF!,"")</f>
        <v>22</v>
      </c>
      <c r="M1261" s="4">
        <v>1649</v>
      </c>
      <c r="N1261" s="5">
        <v>9.33</v>
      </c>
      <c r="O1261" s="5">
        <v>6.92</v>
      </c>
      <c r="P1261" s="5">
        <v>2.41</v>
      </c>
      <c r="Q1261" s="5">
        <f>#REF!*#REF!</f>
        <v>11411.08</v>
      </c>
      <c r="R1261" s="5">
        <v>3974.09</v>
      </c>
      <c r="S1261" s="5">
        <f>#REF!-#REF!</f>
        <v>-7436.99</v>
      </c>
      <c r="T1261" s="36">
        <f t="shared" si="19"/>
        <v>-0.65173410404624299</v>
      </c>
    </row>
    <row r="1262" spans="1:20" x14ac:dyDescent="0.2">
      <c r="A1262" s="25" t="s">
        <v>29</v>
      </c>
      <c r="B1262" s="25" t="s">
        <v>212</v>
      </c>
      <c r="C1262" s="25" t="s">
        <v>85</v>
      </c>
      <c r="D1262" s="25" t="s">
        <v>23</v>
      </c>
      <c r="E1262" s="25" t="s">
        <v>1918</v>
      </c>
      <c r="F1262" s="2">
        <v>41817</v>
      </c>
      <c r="G1262" s="23" t="str">
        <f>TEXT(Table2[[#This Row],[Order-Date]],"mmm")</f>
        <v>Jun</v>
      </c>
      <c r="H1262">
        <v>2014</v>
      </c>
      <c r="I1262">
        <v>672856652</v>
      </c>
      <c r="J1262" s="2">
        <v>41706</v>
      </c>
      <c r="K1262" s="23">
        <f>WEEKDAY(#REF!,1)</f>
        <v>7</v>
      </c>
      <c r="L1262" s="25" t="str">
        <f>IF(#REF!&gt;=#REF!,#REF!-#REF!,"")</f>
        <v/>
      </c>
      <c r="M1262" s="4">
        <v>2091</v>
      </c>
      <c r="N1262" s="5">
        <v>668.27</v>
      </c>
      <c r="O1262" s="5">
        <v>502.54</v>
      </c>
      <c r="P1262" s="5">
        <v>165.73</v>
      </c>
      <c r="Q1262" s="5">
        <f>#REF!*#REF!</f>
        <v>1050811.1399999999</v>
      </c>
      <c r="R1262" s="5">
        <v>346541.43</v>
      </c>
      <c r="S1262" s="5">
        <f>#REF!-#REF!</f>
        <v>-704269.71</v>
      </c>
      <c r="T1262" s="36">
        <f t="shared" si="19"/>
        <v>-0.67021530624427905</v>
      </c>
    </row>
    <row r="1263" spans="1:20" x14ac:dyDescent="0.2">
      <c r="A1263" s="25" t="s">
        <v>37</v>
      </c>
      <c r="B1263" s="25" t="s">
        <v>106</v>
      </c>
      <c r="C1263" s="25" t="s">
        <v>56</v>
      </c>
      <c r="D1263" s="25" t="s">
        <v>27</v>
      </c>
      <c r="E1263" s="25" t="s">
        <v>1916</v>
      </c>
      <c r="F1263" s="2">
        <v>40274</v>
      </c>
      <c r="G1263" s="23" t="str">
        <f>TEXT(Table2[[#This Row],[Order-Date]],"mmm")</f>
        <v>Apr</v>
      </c>
      <c r="H1263">
        <v>2010</v>
      </c>
      <c r="I1263">
        <v>850567805</v>
      </c>
      <c r="J1263" s="2">
        <v>40377</v>
      </c>
      <c r="K1263" s="23">
        <f>WEEKDAY(#REF!,1)</f>
        <v>1</v>
      </c>
      <c r="L1263" s="25">
        <f>IF(#REF!&gt;=#REF!,#REF!-#REF!,"")</f>
        <v>103</v>
      </c>
      <c r="M1263" s="4">
        <v>770</v>
      </c>
      <c r="N1263" s="5">
        <v>421.89</v>
      </c>
      <c r="O1263" s="5">
        <v>364.69</v>
      </c>
      <c r="P1263" s="5">
        <v>57.2</v>
      </c>
      <c r="Q1263" s="5">
        <f>#REF!*#REF!</f>
        <v>280811.3</v>
      </c>
      <c r="R1263" s="5">
        <v>44044</v>
      </c>
      <c r="S1263" s="5">
        <f>#REF!-#REF!</f>
        <v>-236767.3</v>
      </c>
      <c r="T1263" s="36">
        <f t="shared" si="19"/>
        <v>-0.84315445995228799</v>
      </c>
    </row>
    <row r="1264" spans="1:20" x14ac:dyDescent="0.2">
      <c r="A1264" s="25" t="s">
        <v>37</v>
      </c>
      <c r="B1264" s="25" t="s">
        <v>139</v>
      </c>
      <c r="C1264" s="25" t="s">
        <v>26</v>
      </c>
      <c r="D1264" s="25" t="s">
        <v>23</v>
      </c>
      <c r="E1264" s="25" t="s">
        <v>1916</v>
      </c>
      <c r="F1264" s="2">
        <v>42184</v>
      </c>
      <c r="G1264" s="23" t="str">
        <f>TEXT(Table2[[#This Row],[Order-Date]],"mmm")</f>
        <v>Jun</v>
      </c>
      <c r="H1264">
        <v>2015</v>
      </c>
      <c r="I1264">
        <v>262270963</v>
      </c>
      <c r="J1264" s="2">
        <v>42345</v>
      </c>
      <c r="K1264" s="23">
        <f>WEEKDAY(#REF!,1)</f>
        <v>2</v>
      </c>
      <c r="L1264" s="25">
        <f>IF(#REF!&gt;=#REF!,#REF!-#REF!,"")</f>
        <v>161</v>
      </c>
      <c r="M1264" s="4">
        <v>661</v>
      </c>
      <c r="N1264" s="5">
        <v>152.58000000000001</v>
      </c>
      <c r="O1264" s="5">
        <v>97.44</v>
      </c>
      <c r="P1264" s="5">
        <v>55.14</v>
      </c>
      <c r="Q1264" s="5">
        <f>#REF!*#REF!</f>
        <v>64407.839999999997</v>
      </c>
      <c r="R1264" s="5">
        <v>36447.54</v>
      </c>
      <c r="S1264" s="5">
        <f>#REF!-#REF!</f>
        <v>-27960.3</v>
      </c>
      <c r="T1264" s="36">
        <f t="shared" si="19"/>
        <v>-0.43411330049261099</v>
      </c>
    </row>
    <row r="1265" spans="1:20" x14ac:dyDescent="0.2">
      <c r="A1265" s="25" t="s">
        <v>37</v>
      </c>
      <c r="B1265" s="25" t="s">
        <v>208</v>
      </c>
      <c r="C1265" s="25" t="s">
        <v>34</v>
      </c>
      <c r="D1265" s="25" t="s">
        <v>27</v>
      </c>
      <c r="E1265" s="25" t="s">
        <v>1917</v>
      </c>
      <c r="F1265" s="2">
        <v>42504</v>
      </c>
      <c r="G1265" s="23" t="str">
        <f>TEXT(Table2[[#This Row],[Order-Date]],"mmm")</f>
        <v>May</v>
      </c>
      <c r="H1265">
        <v>2016</v>
      </c>
      <c r="I1265">
        <v>508014953</v>
      </c>
      <c r="J1265" s="2">
        <v>42508</v>
      </c>
      <c r="K1265" s="23">
        <f>WEEKDAY(#REF!,1)</f>
        <v>4</v>
      </c>
      <c r="L1265" s="25">
        <f>IF(#REF!&gt;=#REF!,#REF!-#REF!,"")</f>
        <v>4</v>
      </c>
      <c r="M1265" s="4">
        <v>1769</v>
      </c>
      <c r="N1265" s="5">
        <v>205.7</v>
      </c>
      <c r="O1265" s="5">
        <v>117.11</v>
      </c>
      <c r="P1265" s="5">
        <v>88.59</v>
      </c>
      <c r="Q1265" s="5">
        <f>#REF!*#REF!</f>
        <v>207167.59</v>
      </c>
      <c r="R1265" s="5">
        <v>156715.71</v>
      </c>
      <c r="S1265" s="5">
        <f>#REF!-#REF!</f>
        <v>-50451.88</v>
      </c>
      <c r="T1265" s="36">
        <f t="shared" si="19"/>
        <v>-0.24353172231235601</v>
      </c>
    </row>
    <row r="1266" spans="1:20" x14ac:dyDescent="0.2">
      <c r="A1266" s="25" t="s">
        <v>20</v>
      </c>
      <c r="B1266" s="25" t="s">
        <v>114</v>
      </c>
      <c r="C1266" s="25" t="s">
        <v>65</v>
      </c>
      <c r="D1266" s="25" t="s">
        <v>27</v>
      </c>
      <c r="E1266" s="25" t="s">
        <v>1918</v>
      </c>
      <c r="F1266" s="2">
        <v>42259</v>
      </c>
      <c r="G1266" s="23" t="str">
        <f>TEXT(Table2[[#This Row],[Order-Date]],"mmm")</f>
        <v>Sep</v>
      </c>
      <c r="H1266">
        <v>2015</v>
      </c>
      <c r="I1266">
        <v>108161103</v>
      </c>
      <c r="J1266" s="2">
        <v>42386</v>
      </c>
      <c r="K1266" s="23">
        <f>WEEKDAY(#REF!,1)</f>
        <v>1</v>
      </c>
      <c r="L1266" s="25">
        <f>IF(#REF!&gt;=#REF!,#REF!-#REF!,"")</f>
        <v>127</v>
      </c>
      <c r="M1266" s="4">
        <v>6129</v>
      </c>
      <c r="N1266" s="5">
        <v>9.33</v>
      </c>
      <c r="O1266" s="5">
        <v>6.92</v>
      </c>
      <c r="P1266" s="5">
        <v>2.41</v>
      </c>
      <c r="Q1266" s="5">
        <f>#REF!*#REF!</f>
        <v>42412.68</v>
      </c>
      <c r="R1266" s="5">
        <v>14770.89</v>
      </c>
      <c r="S1266" s="5">
        <f>#REF!-#REF!</f>
        <v>-27641.79</v>
      </c>
      <c r="T1266" s="36">
        <f t="shared" si="19"/>
        <v>-0.65173410404624299</v>
      </c>
    </row>
    <row r="1267" spans="1:20" x14ac:dyDescent="0.2">
      <c r="A1267" s="25" t="s">
        <v>29</v>
      </c>
      <c r="B1267" s="25" t="s">
        <v>153</v>
      </c>
      <c r="C1267" s="25" t="s">
        <v>49</v>
      </c>
      <c r="D1267" s="25" t="s">
        <v>23</v>
      </c>
      <c r="E1267" s="25" t="s">
        <v>1916</v>
      </c>
      <c r="F1267" s="2">
        <v>41774</v>
      </c>
      <c r="G1267" s="23" t="str">
        <f>TEXT(Table2[[#This Row],[Order-Date]],"mmm")</f>
        <v>May</v>
      </c>
      <c r="H1267">
        <v>2014</v>
      </c>
      <c r="I1267">
        <v>353383243</v>
      </c>
      <c r="J1267" s="2">
        <v>41888</v>
      </c>
      <c r="K1267" s="23">
        <f>WEEKDAY(#REF!,1)</f>
        <v>7</v>
      </c>
      <c r="L1267" s="25">
        <f>IF(#REF!&gt;=#REF!,#REF!-#REF!,"")</f>
        <v>114</v>
      </c>
      <c r="M1267" s="4">
        <v>2809</v>
      </c>
      <c r="N1267" s="5">
        <v>651.21</v>
      </c>
      <c r="O1267" s="5">
        <v>524.96</v>
      </c>
      <c r="P1267" s="5">
        <v>126.25</v>
      </c>
      <c r="Q1267" s="5">
        <f>#REF!*#REF!</f>
        <v>1474612.64</v>
      </c>
      <c r="R1267" s="5">
        <v>354636.25</v>
      </c>
      <c r="S1267" s="5">
        <f>#REF!-#REF!</f>
        <v>-1119976.3899999999</v>
      </c>
      <c r="T1267" s="36">
        <f t="shared" si="19"/>
        <v>-0.75950548613227697</v>
      </c>
    </row>
    <row r="1268" spans="1:20" x14ac:dyDescent="0.2">
      <c r="A1268" s="25" t="s">
        <v>29</v>
      </c>
      <c r="B1268" s="25" t="s">
        <v>202</v>
      </c>
      <c r="C1268" s="25" t="s">
        <v>49</v>
      </c>
      <c r="D1268" s="25" t="s">
        <v>27</v>
      </c>
      <c r="E1268" s="25" t="s">
        <v>1916</v>
      </c>
      <c r="F1268" s="2">
        <v>41234</v>
      </c>
      <c r="G1268" s="23" t="str">
        <f>TEXT(Table2[[#This Row],[Order-Date]],"mmm")</f>
        <v>Nov</v>
      </c>
      <c r="H1268">
        <v>2012</v>
      </c>
      <c r="I1268">
        <v>354667699</v>
      </c>
      <c r="J1268" s="2">
        <v>41272</v>
      </c>
      <c r="K1268" s="23">
        <f>WEEKDAY(#REF!,1)</f>
        <v>7</v>
      </c>
      <c r="L1268" s="25">
        <f>IF(#REF!&gt;=#REF!,#REF!-#REF!,"")</f>
        <v>38</v>
      </c>
      <c r="M1268" s="4">
        <v>2908</v>
      </c>
      <c r="N1268" s="5">
        <v>651.21</v>
      </c>
      <c r="O1268" s="5">
        <v>524.96</v>
      </c>
      <c r="P1268" s="5">
        <v>126.25</v>
      </c>
      <c r="Q1268" s="5">
        <f>#REF!*#REF!</f>
        <v>1526583.68</v>
      </c>
      <c r="R1268" s="5">
        <v>367135</v>
      </c>
      <c r="S1268" s="5">
        <f>#REF!-#REF!</f>
        <v>-1159448.68</v>
      </c>
      <c r="T1268" s="36">
        <f t="shared" si="19"/>
        <v>-0.75950548613227697</v>
      </c>
    </row>
    <row r="1269" spans="1:20" x14ac:dyDescent="0.2">
      <c r="A1269" s="25" t="s">
        <v>59</v>
      </c>
      <c r="B1269" s="25" t="s">
        <v>216</v>
      </c>
      <c r="C1269" s="25" t="s">
        <v>77</v>
      </c>
      <c r="D1269" s="25" t="s">
        <v>27</v>
      </c>
      <c r="E1269" s="25" t="s">
        <v>1918</v>
      </c>
      <c r="F1269" s="2">
        <v>40360</v>
      </c>
      <c r="G1269" s="23" t="str">
        <f>TEXT(Table2[[#This Row],[Order-Date]],"mmm")</f>
        <v>Jul</v>
      </c>
      <c r="H1269">
        <v>2010</v>
      </c>
      <c r="I1269">
        <v>193313300</v>
      </c>
      <c r="J1269" s="2">
        <v>40222</v>
      </c>
      <c r="K1269" s="23">
        <f>WEEKDAY(#REF!,1)</f>
        <v>7</v>
      </c>
      <c r="L1269" s="25" t="str">
        <f>IF(#REF!&gt;=#REF!,#REF!-#REF!,"")</f>
        <v/>
      </c>
      <c r="M1269" s="4">
        <v>4556</v>
      </c>
      <c r="N1269" s="5">
        <v>154.06</v>
      </c>
      <c r="O1269" s="5">
        <v>90.93</v>
      </c>
      <c r="P1269" s="5">
        <v>63.13</v>
      </c>
      <c r="Q1269" s="5">
        <f>#REF!*#REF!</f>
        <v>414277.08</v>
      </c>
      <c r="R1269" s="5">
        <v>287620.28000000003</v>
      </c>
      <c r="S1269" s="5">
        <f>#REF!-#REF!</f>
        <v>-126656.8</v>
      </c>
      <c r="T1269" s="36">
        <f t="shared" si="19"/>
        <v>-0.30572968217309998</v>
      </c>
    </row>
    <row r="1270" spans="1:20" x14ac:dyDescent="0.2">
      <c r="A1270" s="25" t="s">
        <v>32</v>
      </c>
      <c r="B1270" s="25" t="s">
        <v>135</v>
      </c>
      <c r="C1270" s="25" t="s">
        <v>31</v>
      </c>
      <c r="D1270" s="25" t="s">
        <v>23</v>
      </c>
      <c r="E1270" s="25" t="s">
        <v>1915</v>
      </c>
      <c r="F1270" s="2">
        <v>41235</v>
      </c>
      <c r="G1270" s="23" t="str">
        <f>TEXT(Table2[[#This Row],[Order-Date]],"mmm")</f>
        <v>Nov</v>
      </c>
      <c r="H1270">
        <v>2012</v>
      </c>
      <c r="I1270">
        <v>470931375</v>
      </c>
      <c r="J1270" s="2">
        <v>41548</v>
      </c>
      <c r="K1270" s="23">
        <f>WEEKDAY(#REF!,1)</f>
        <v>3</v>
      </c>
      <c r="L1270" s="25">
        <f>IF(#REF!&gt;=#REF!,#REF!-#REF!,"")</f>
        <v>313</v>
      </c>
      <c r="M1270" s="4">
        <v>7914</v>
      </c>
      <c r="N1270" s="5">
        <v>47.45</v>
      </c>
      <c r="O1270" s="5">
        <v>31.79</v>
      </c>
      <c r="P1270" s="5">
        <v>15.66</v>
      </c>
      <c r="Q1270" s="5">
        <f>#REF!*#REF!</f>
        <v>251586.06</v>
      </c>
      <c r="R1270" s="5">
        <v>123933.24</v>
      </c>
      <c r="S1270" s="5">
        <f>#REF!-#REF!</f>
        <v>-127652.82</v>
      </c>
      <c r="T1270" s="36">
        <f t="shared" si="19"/>
        <v>-0.50739226171752105</v>
      </c>
    </row>
    <row r="1271" spans="1:20" x14ac:dyDescent="0.2">
      <c r="A1271" s="25" t="s">
        <v>59</v>
      </c>
      <c r="B1271" s="25" t="s">
        <v>225</v>
      </c>
      <c r="C1271" s="25" t="s">
        <v>26</v>
      </c>
      <c r="D1271" s="25" t="s">
        <v>27</v>
      </c>
      <c r="E1271" s="25" t="s">
        <v>1915</v>
      </c>
      <c r="F1271" s="2">
        <v>40470</v>
      </c>
      <c r="G1271" s="23" t="str">
        <f>TEXT(Table2[[#This Row],[Order-Date]],"mmm")</f>
        <v>Oct</v>
      </c>
      <c r="H1271">
        <v>2010</v>
      </c>
      <c r="I1271">
        <v>959445750</v>
      </c>
      <c r="J1271" s="2">
        <v>40505</v>
      </c>
      <c r="K1271" s="23">
        <f>WEEKDAY(#REF!,1)</f>
        <v>3</v>
      </c>
      <c r="L1271" s="25">
        <f>IF(#REF!&gt;=#REF!,#REF!-#REF!,"")</f>
        <v>35</v>
      </c>
      <c r="M1271" s="4">
        <v>173</v>
      </c>
      <c r="N1271" s="5">
        <v>152.58000000000001</v>
      </c>
      <c r="O1271" s="5">
        <v>97.44</v>
      </c>
      <c r="P1271" s="5">
        <v>55.14</v>
      </c>
      <c r="Q1271" s="5">
        <f>#REF!*#REF!</f>
        <v>16857.12</v>
      </c>
      <c r="R1271" s="5">
        <v>9539.2199999999993</v>
      </c>
      <c r="S1271" s="5">
        <f>#REF!-#REF!</f>
        <v>-7317.9</v>
      </c>
      <c r="T1271" s="36">
        <f t="shared" si="19"/>
        <v>-0.43411330049261099</v>
      </c>
    </row>
    <row r="1272" spans="1:20" x14ac:dyDescent="0.2">
      <c r="A1272" s="25" t="s">
        <v>32</v>
      </c>
      <c r="B1272" s="25" t="s">
        <v>209</v>
      </c>
      <c r="C1272" s="25" t="s">
        <v>42</v>
      </c>
      <c r="D1272" s="25" t="s">
        <v>23</v>
      </c>
      <c r="E1272" s="25" t="s">
        <v>1918</v>
      </c>
      <c r="F1272" s="2">
        <v>42662</v>
      </c>
      <c r="G1272" s="23" t="str">
        <f>TEXT(Table2[[#This Row],[Order-Date]],"mmm")</f>
        <v>Oct</v>
      </c>
      <c r="H1272">
        <v>2016</v>
      </c>
      <c r="I1272">
        <v>151092755</v>
      </c>
      <c r="J1272" s="2">
        <v>42685</v>
      </c>
      <c r="K1272" s="23">
        <f>WEEKDAY(#REF!,1)</f>
        <v>6</v>
      </c>
      <c r="L1272" s="25">
        <f>IF(#REF!&gt;=#REF!,#REF!-#REF!,"")</f>
        <v>23</v>
      </c>
      <c r="M1272" s="4">
        <v>559</v>
      </c>
      <c r="N1272" s="5">
        <v>109.28</v>
      </c>
      <c r="O1272" s="5">
        <v>35.840000000000003</v>
      </c>
      <c r="P1272" s="5">
        <v>73.44</v>
      </c>
      <c r="Q1272" s="5">
        <f>#REF!*#REF!</f>
        <v>20034.560000000001</v>
      </c>
      <c r="R1272" s="5">
        <v>41052.959999999999</v>
      </c>
      <c r="S1272" s="5">
        <f>#REF!-#REF!</f>
        <v>21018.400000000001</v>
      </c>
      <c r="T1272" s="36">
        <f t="shared" si="19"/>
        <v>1.0491071428571399</v>
      </c>
    </row>
    <row r="1273" spans="1:20" x14ac:dyDescent="0.2">
      <c r="A1273" s="25" t="s">
        <v>59</v>
      </c>
      <c r="B1273" s="25" t="s">
        <v>60</v>
      </c>
      <c r="C1273" s="25" t="s">
        <v>65</v>
      </c>
      <c r="D1273" s="25" t="s">
        <v>23</v>
      </c>
      <c r="E1273" s="25" t="s">
        <v>1916</v>
      </c>
      <c r="F1273" s="2">
        <v>40524</v>
      </c>
      <c r="G1273" s="23" t="str">
        <f>TEXT(Table2[[#This Row],[Order-Date]],"mmm")</f>
        <v>Dec</v>
      </c>
      <c r="H1273">
        <v>2010</v>
      </c>
      <c r="I1273">
        <v>208421218</v>
      </c>
      <c r="J1273" s="2">
        <v>40756</v>
      </c>
      <c r="K1273" s="23">
        <f>WEEKDAY(#REF!,1)</f>
        <v>2</v>
      </c>
      <c r="L1273" s="25">
        <f>IF(#REF!&gt;=#REF!,#REF!-#REF!,"")</f>
        <v>232</v>
      </c>
      <c r="M1273" s="4">
        <v>5325</v>
      </c>
      <c r="N1273" s="5">
        <v>9.33</v>
      </c>
      <c r="O1273" s="5">
        <v>6.92</v>
      </c>
      <c r="P1273" s="5">
        <v>2.41</v>
      </c>
      <c r="Q1273" s="5">
        <f>#REF!*#REF!</f>
        <v>36849</v>
      </c>
      <c r="R1273" s="5">
        <v>12833.25</v>
      </c>
      <c r="S1273" s="5">
        <f>#REF!-#REF!</f>
        <v>-24015.75</v>
      </c>
      <c r="T1273" s="36">
        <f t="shared" si="19"/>
        <v>-0.65173410404624299</v>
      </c>
    </row>
    <row r="1274" spans="1:20" x14ac:dyDescent="0.2">
      <c r="A1274" s="25" t="s">
        <v>29</v>
      </c>
      <c r="B1274" s="25" t="s">
        <v>80</v>
      </c>
      <c r="C1274" s="25" t="s">
        <v>26</v>
      </c>
      <c r="D1274" s="25" t="s">
        <v>23</v>
      </c>
      <c r="E1274" s="25" t="s">
        <v>1916</v>
      </c>
      <c r="F1274" s="2">
        <v>40988</v>
      </c>
      <c r="G1274" s="23" t="str">
        <f>TEXT(Table2[[#This Row],[Order-Date]],"mmm")</f>
        <v>Mar</v>
      </c>
      <c r="H1274">
        <v>2012</v>
      </c>
      <c r="I1274">
        <v>214292466</v>
      </c>
      <c r="J1274" s="2">
        <v>41012</v>
      </c>
      <c r="K1274" s="23">
        <f>WEEKDAY(#REF!,1)</f>
        <v>6</v>
      </c>
      <c r="L1274" s="25">
        <f>IF(#REF!&gt;=#REF!,#REF!-#REF!,"")</f>
        <v>24</v>
      </c>
      <c r="M1274" s="4">
        <v>2758</v>
      </c>
      <c r="N1274" s="5">
        <v>152.58000000000001</v>
      </c>
      <c r="O1274" s="5">
        <v>97.44</v>
      </c>
      <c r="P1274" s="5">
        <v>55.14</v>
      </c>
      <c r="Q1274" s="5">
        <f>#REF!*#REF!</f>
        <v>268739.52</v>
      </c>
      <c r="R1274" s="5">
        <v>152076.12</v>
      </c>
      <c r="S1274" s="5">
        <f>#REF!-#REF!</f>
        <v>-116663.4</v>
      </c>
      <c r="T1274" s="36">
        <f t="shared" si="19"/>
        <v>-0.43411330049261099</v>
      </c>
    </row>
    <row r="1275" spans="1:20" x14ac:dyDescent="0.2">
      <c r="A1275" s="25" t="s">
        <v>32</v>
      </c>
      <c r="B1275" s="25" t="s">
        <v>215</v>
      </c>
      <c r="C1275" s="25" t="s">
        <v>22</v>
      </c>
      <c r="D1275" s="25" t="s">
        <v>23</v>
      </c>
      <c r="E1275" s="25" t="s">
        <v>1916</v>
      </c>
      <c r="F1275" s="2">
        <v>41696</v>
      </c>
      <c r="G1275" s="23" t="str">
        <f>TEXT(Table2[[#This Row],[Order-Date]],"mmm")</f>
        <v>Feb</v>
      </c>
      <c r="H1275">
        <v>2014</v>
      </c>
      <c r="I1275">
        <v>221880328</v>
      </c>
      <c r="J1275" s="2">
        <v>41728</v>
      </c>
      <c r="K1275" s="23">
        <f>WEEKDAY(#REF!,1)</f>
        <v>1</v>
      </c>
      <c r="L1275" s="25">
        <f>IF(#REF!&gt;=#REF!,#REF!-#REF!,"")</f>
        <v>32</v>
      </c>
      <c r="M1275" s="4">
        <v>8175</v>
      </c>
      <c r="N1275" s="5">
        <v>255.28</v>
      </c>
      <c r="O1275" s="5">
        <v>159.41999999999999</v>
      </c>
      <c r="P1275" s="5">
        <v>95.86</v>
      </c>
      <c r="Q1275" s="5">
        <f>#REF!*#REF!</f>
        <v>1303258.5</v>
      </c>
      <c r="R1275" s="5">
        <v>783655.5</v>
      </c>
      <c r="S1275" s="5">
        <f>#REF!-#REF!</f>
        <v>-519603</v>
      </c>
      <c r="T1275" s="36">
        <f t="shared" si="19"/>
        <v>-0.39869527035503699</v>
      </c>
    </row>
    <row r="1276" spans="1:20" x14ac:dyDescent="0.2">
      <c r="A1276" s="25" t="s">
        <v>40</v>
      </c>
      <c r="B1276" s="25" t="s">
        <v>160</v>
      </c>
      <c r="C1276" s="25" t="s">
        <v>31</v>
      </c>
      <c r="D1276" s="25" t="s">
        <v>23</v>
      </c>
      <c r="E1276" s="25" t="s">
        <v>1917</v>
      </c>
      <c r="F1276" s="2">
        <v>40676</v>
      </c>
      <c r="G1276" s="23" t="str">
        <f>TEXT(Table2[[#This Row],[Order-Date]],"mmm")</f>
        <v>May</v>
      </c>
      <c r="H1276">
        <v>2011</v>
      </c>
      <c r="I1276">
        <v>804671132</v>
      </c>
      <c r="J1276" s="2">
        <v>40822</v>
      </c>
      <c r="K1276" s="23">
        <f>WEEKDAY(#REF!,1)</f>
        <v>5</v>
      </c>
      <c r="L1276" s="25">
        <f>IF(#REF!&gt;=#REF!,#REF!-#REF!,"")</f>
        <v>146</v>
      </c>
      <c r="M1276" s="4">
        <v>8924</v>
      </c>
      <c r="N1276" s="5">
        <v>47.45</v>
      </c>
      <c r="O1276" s="5">
        <v>31.79</v>
      </c>
      <c r="P1276" s="5">
        <v>15.66</v>
      </c>
      <c r="Q1276" s="5">
        <f>#REF!*#REF!</f>
        <v>283693.96000000002</v>
      </c>
      <c r="R1276" s="5">
        <v>139749.84</v>
      </c>
      <c r="S1276" s="5">
        <f>#REF!-#REF!</f>
        <v>-143944.12</v>
      </c>
      <c r="T1276" s="36">
        <f t="shared" si="19"/>
        <v>-0.50739226171752105</v>
      </c>
    </row>
    <row r="1277" spans="1:20" x14ac:dyDescent="0.2">
      <c r="A1277" s="25" t="s">
        <v>20</v>
      </c>
      <c r="B1277" s="25" t="s">
        <v>68</v>
      </c>
      <c r="C1277" s="25" t="s">
        <v>34</v>
      </c>
      <c r="D1277" s="25" t="s">
        <v>23</v>
      </c>
      <c r="E1277" s="25" t="s">
        <v>1917</v>
      </c>
      <c r="F1277" s="2">
        <v>40496</v>
      </c>
      <c r="G1277" s="23" t="str">
        <f>TEXT(Table2[[#This Row],[Order-Date]],"mmm")</f>
        <v>Nov</v>
      </c>
      <c r="H1277">
        <v>2010</v>
      </c>
      <c r="I1277">
        <v>806463706</v>
      </c>
      <c r="J1277" s="2">
        <v>40528</v>
      </c>
      <c r="K1277" s="23">
        <f>WEEKDAY(#REF!,1)</f>
        <v>5</v>
      </c>
      <c r="L1277" s="25">
        <f>IF(#REF!&gt;=#REF!,#REF!-#REF!,"")</f>
        <v>32</v>
      </c>
      <c r="M1277" s="4">
        <v>9387</v>
      </c>
      <c r="N1277" s="5">
        <v>205.7</v>
      </c>
      <c r="O1277" s="5">
        <v>117.11</v>
      </c>
      <c r="P1277" s="5">
        <v>88.59</v>
      </c>
      <c r="Q1277" s="5">
        <f>#REF!*#REF!</f>
        <v>1099311.57</v>
      </c>
      <c r="R1277" s="5">
        <v>831594.33</v>
      </c>
      <c r="S1277" s="5">
        <f>#REF!-#REF!</f>
        <v>-267717.24</v>
      </c>
      <c r="T1277" s="36">
        <f t="shared" si="19"/>
        <v>-0.24353172231235601</v>
      </c>
    </row>
    <row r="1278" spans="1:20" x14ac:dyDescent="0.2">
      <c r="A1278" s="25" t="s">
        <v>37</v>
      </c>
      <c r="B1278" s="25" t="s">
        <v>63</v>
      </c>
      <c r="C1278" s="25" t="s">
        <v>77</v>
      </c>
      <c r="D1278" s="25" t="s">
        <v>27</v>
      </c>
      <c r="E1278" s="25" t="s">
        <v>1915</v>
      </c>
      <c r="F1278" s="2">
        <v>41347</v>
      </c>
      <c r="G1278" s="23" t="str">
        <f>TEXT(Table2[[#This Row],[Order-Date]],"mmm")</f>
        <v>Mar</v>
      </c>
      <c r="H1278">
        <v>2013</v>
      </c>
      <c r="I1278">
        <v>491369378</v>
      </c>
      <c r="J1278" s="2">
        <v>41429</v>
      </c>
      <c r="K1278" s="23">
        <f>WEEKDAY(#REF!,1)</f>
        <v>3</v>
      </c>
      <c r="L1278" s="25">
        <f>IF(#REF!&gt;=#REF!,#REF!-#REF!,"")</f>
        <v>82</v>
      </c>
      <c r="M1278" s="4">
        <v>5973</v>
      </c>
      <c r="N1278" s="5">
        <v>154.06</v>
      </c>
      <c r="O1278" s="5">
        <v>90.93</v>
      </c>
      <c r="P1278" s="5">
        <v>63.13</v>
      </c>
      <c r="Q1278" s="5">
        <f>#REF!*#REF!</f>
        <v>543124.89</v>
      </c>
      <c r="R1278" s="5">
        <v>377075.49</v>
      </c>
      <c r="S1278" s="5">
        <f>#REF!-#REF!</f>
        <v>-166049.4</v>
      </c>
      <c r="T1278" s="36">
        <f t="shared" si="19"/>
        <v>-0.30572968217309998</v>
      </c>
    </row>
    <row r="1279" spans="1:20" x14ac:dyDescent="0.2">
      <c r="A1279" s="25" t="s">
        <v>37</v>
      </c>
      <c r="B1279" s="25" t="s">
        <v>38</v>
      </c>
      <c r="C1279" s="25" t="s">
        <v>51</v>
      </c>
      <c r="D1279" s="25" t="s">
        <v>23</v>
      </c>
      <c r="E1279" s="25" t="s">
        <v>1918</v>
      </c>
      <c r="F1279" s="2">
        <v>42425</v>
      </c>
      <c r="G1279" s="23" t="str">
        <f>TEXT(Table2[[#This Row],[Order-Date]],"mmm")</f>
        <v>Feb</v>
      </c>
      <c r="H1279">
        <v>2016</v>
      </c>
      <c r="I1279">
        <v>193811976</v>
      </c>
      <c r="J1279" s="2">
        <v>42447</v>
      </c>
      <c r="K1279" s="23">
        <f>WEEKDAY(#REF!,1)</f>
        <v>6</v>
      </c>
      <c r="L1279" s="25">
        <f>IF(#REF!&gt;=#REF!,#REF!-#REF!,"")</f>
        <v>22</v>
      </c>
      <c r="M1279" s="4">
        <v>2126</v>
      </c>
      <c r="N1279" s="5">
        <v>437.2</v>
      </c>
      <c r="O1279" s="5">
        <v>263.33</v>
      </c>
      <c r="P1279" s="5">
        <v>173.87</v>
      </c>
      <c r="Q1279" s="5">
        <f>#REF!*#REF!</f>
        <v>559839.57999999996</v>
      </c>
      <c r="R1279" s="5">
        <v>369647.62</v>
      </c>
      <c r="S1279" s="5">
        <f>#REF!-#REF!</f>
        <v>-190191.96</v>
      </c>
      <c r="T1279" s="36">
        <f t="shared" si="19"/>
        <v>-0.33972581931416901</v>
      </c>
    </row>
    <row r="1280" spans="1:20" x14ac:dyDescent="0.2">
      <c r="A1280" s="25" t="s">
        <v>37</v>
      </c>
      <c r="B1280" s="25" t="s">
        <v>95</v>
      </c>
      <c r="C1280" s="25" t="s">
        <v>77</v>
      </c>
      <c r="D1280" s="25" t="s">
        <v>27</v>
      </c>
      <c r="E1280" s="25" t="s">
        <v>1916</v>
      </c>
      <c r="F1280" s="2">
        <v>40695</v>
      </c>
      <c r="G1280" s="23" t="str">
        <f>TEXT(Table2[[#This Row],[Order-Date]],"mmm")</f>
        <v>Jun</v>
      </c>
      <c r="H1280">
        <v>2011</v>
      </c>
      <c r="I1280">
        <v>768527829</v>
      </c>
      <c r="J1280" s="2">
        <v>40560</v>
      </c>
      <c r="K1280" s="23">
        <f>WEEKDAY(#REF!,1)</f>
        <v>2</v>
      </c>
      <c r="L1280" s="25" t="str">
        <f>IF(#REF!&gt;=#REF!,#REF!-#REF!,"")</f>
        <v/>
      </c>
      <c r="M1280" s="4">
        <v>3318</v>
      </c>
      <c r="N1280" s="5">
        <v>154.06</v>
      </c>
      <c r="O1280" s="5">
        <v>90.93</v>
      </c>
      <c r="P1280" s="5">
        <v>63.13</v>
      </c>
      <c r="Q1280" s="5">
        <f>#REF!*#REF!</f>
        <v>301705.74</v>
      </c>
      <c r="R1280" s="5">
        <v>209465.34</v>
      </c>
      <c r="S1280" s="5">
        <f>#REF!-#REF!</f>
        <v>-92240.400000000096</v>
      </c>
      <c r="T1280" s="36">
        <f t="shared" si="19"/>
        <v>-0.30572968217310098</v>
      </c>
    </row>
    <row r="1281" spans="1:20" x14ac:dyDescent="0.2">
      <c r="A1281" s="25" t="s">
        <v>32</v>
      </c>
      <c r="B1281" s="25" t="s">
        <v>82</v>
      </c>
      <c r="C1281" s="25" t="s">
        <v>31</v>
      </c>
      <c r="D1281" s="25" t="s">
        <v>23</v>
      </c>
      <c r="E1281" s="25" t="s">
        <v>1915</v>
      </c>
      <c r="F1281" s="2">
        <v>42609</v>
      </c>
      <c r="G1281" s="23" t="str">
        <f>TEXT(Table2[[#This Row],[Order-Date]],"mmm")</f>
        <v>Aug</v>
      </c>
      <c r="H1281">
        <v>2016</v>
      </c>
      <c r="I1281">
        <v>440565764</v>
      </c>
      <c r="J1281" s="2">
        <v>42530</v>
      </c>
      <c r="K1281" s="23">
        <f>WEEKDAY(#REF!,1)</f>
        <v>5</v>
      </c>
      <c r="L1281" s="25" t="str">
        <f>IF(#REF!&gt;=#REF!,#REF!-#REF!,"")</f>
        <v/>
      </c>
      <c r="M1281" s="4">
        <v>2055</v>
      </c>
      <c r="N1281" s="5">
        <v>47.45</v>
      </c>
      <c r="O1281" s="5">
        <v>31.79</v>
      </c>
      <c r="P1281" s="5">
        <v>15.66</v>
      </c>
      <c r="Q1281" s="5">
        <f>#REF!*#REF!</f>
        <v>65328.45</v>
      </c>
      <c r="R1281" s="5">
        <v>32181.3</v>
      </c>
      <c r="S1281" s="5">
        <f>#REF!-#REF!</f>
        <v>-33147.15</v>
      </c>
      <c r="T1281" s="36">
        <f t="shared" si="19"/>
        <v>-0.50739226171752105</v>
      </c>
    </row>
    <row r="1282" spans="1:20" x14ac:dyDescent="0.2">
      <c r="A1282" s="25" t="s">
        <v>29</v>
      </c>
      <c r="B1282" s="25" t="s">
        <v>116</v>
      </c>
      <c r="C1282" s="25" t="s">
        <v>85</v>
      </c>
      <c r="D1282" s="25" t="s">
        <v>27</v>
      </c>
      <c r="E1282" s="25" t="s">
        <v>1917</v>
      </c>
      <c r="F1282" s="2">
        <v>42053</v>
      </c>
      <c r="G1282" s="23" t="str">
        <f>TEXT(Table2[[#This Row],[Order-Date]],"mmm")</f>
        <v>Feb</v>
      </c>
      <c r="H1282">
        <v>2015</v>
      </c>
      <c r="I1282">
        <v>655287110</v>
      </c>
      <c r="J1282" s="2">
        <v>42057</v>
      </c>
      <c r="K1282" s="23">
        <f>WEEKDAY(#REF!,1)</f>
        <v>1</v>
      </c>
      <c r="L1282" s="25">
        <f>IF(#REF!&gt;=#REF!,#REF!-#REF!,"")</f>
        <v>4</v>
      </c>
      <c r="M1282" s="4">
        <v>2873</v>
      </c>
      <c r="N1282" s="5">
        <v>668.27</v>
      </c>
      <c r="O1282" s="5">
        <v>502.54</v>
      </c>
      <c r="P1282" s="5">
        <v>165.73</v>
      </c>
      <c r="Q1282" s="5">
        <f>#REF!*#REF!</f>
        <v>1443797.42</v>
      </c>
      <c r="R1282" s="5">
        <v>476142.29</v>
      </c>
      <c r="S1282" s="5">
        <f>#REF!-#REF!</f>
        <v>-967655.13</v>
      </c>
      <c r="T1282" s="36">
        <f t="shared" si="19"/>
        <v>-0.67021530624427905</v>
      </c>
    </row>
    <row r="1283" spans="1:20" x14ac:dyDescent="0.2">
      <c r="A1283" s="25" t="s">
        <v>20</v>
      </c>
      <c r="B1283" s="25" t="s">
        <v>117</v>
      </c>
      <c r="C1283" s="25" t="s">
        <v>56</v>
      </c>
      <c r="D1283" s="25" t="s">
        <v>23</v>
      </c>
      <c r="E1283" s="25" t="s">
        <v>1917</v>
      </c>
      <c r="F1283" s="2">
        <v>42399</v>
      </c>
      <c r="G1283" s="23" t="str">
        <f>TEXT(Table2[[#This Row],[Order-Date]],"mmm")</f>
        <v>Jan</v>
      </c>
      <c r="H1283">
        <v>2016</v>
      </c>
      <c r="I1283">
        <v>228365695</v>
      </c>
      <c r="J1283" s="2">
        <v>42414</v>
      </c>
      <c r="K1283" s="23">
        <f>WEEKDAY(#REF!,1)</f>
        <v>1</v>
      </c>
      <c r="L1283" s="25">
        <f>IF(#REF!&gt;=#REF!,#REF!-#REF!,"")</f>
        <v>15</v>
      </c>
      <c r="M1283" s="4">
        <v>7339</v>
      </c>
      <c r="N1283" s="5">
        <v>421.89</v>
      </c>
      <c r="O1283" s="5">
        <v>364.69</v>
      </c>
      <c r="P1283" s="5">
        <v>57.2</v>
      </c>
      <c r="Q1283" s="5">
        <f>#REF!*#REF!</f>
        <v>2676459.91</v>
      </c>
      <c r="R1283" s="5">
        <v>419790.8</v>
      </c>
      <c r="S1283" s="5">
        <f>#REF!-#REF!</f>
        <v>-2256669.11</v>
      </c>
      <c r="T1283" s="36">
        <f t="shared" ref="T1283:T1346" si="20">S1283/Q1283</f>
        <v>-0.84315445995228799</v>
      </c>
    </row>
    <row r="1284" spans="1:20" x14ac:dyDescent="0.2">
      <c r="A1284" s="25" t="s">
        <v>29</v>
      </c>
      <c r="B1284" s="25" t="s">
        <v>122</v>
      </c>
      <c r="C1284" s="25" t="s">
        <v>22</v>
      </c>
      <c r="D1284" s="25" t="s">
        <v>23</v>
      </c>
      <c r="E1284" s="25" t="s">
        <v>1917</v>
      </c>
      <c r="F1284" s="2">
        <v>42022</v>
      </c>
      <c r="G1284" s="23" t="str">
        <f>TEXT(Table2[[#This Row],[Order-Date]],"mmm")</f>
        <v>Jan</v>
      </c>
      <c r="H1284">
        <v>2015</v>
      </c>
      <c r="I1284">
        <v>295787847</v>
      </c>
      <c r="J1284" s="2">
        <v>42051</v>
      </c>
      <c r="K1284" s="23">
        <f>WEEKDAY(#REF!,1)</f>
        <v>2</v>
      </c>
      <c r="L1284" s="25">
        <f>IF(#REF!&gt;=#REF!,#REF!-#REF!,"")</f>
        <v>29</v>
      </c>
      <c r="M1284" s="4">
        <v>9052</v>
      </c>
      <c r="N1284" s="5">
        <v>255.28</v>
      </c>
      <c r="O1284" s="5">
        <v>159.41999999999999</v>
      </c>
      <c r="P1284" s="5">
        <v>95.86</v>
      </c>
      <c r="Q1284" s="5">
        <f>#REF!*#REF!</f>
        <v>1443069.84</v>
      </c>
      <c r="R1284" s="5">
        <v>867724.72</v>
      </c>
      <c r="S1284" s="5">
        <f>#REF!-#REF!</f>
        <v>-575345.12</v>
      </c>
      <c r="T1284" s="36">
        <f t="shared" si="20"/>
        <v>-0.39869527035503699</v>
      </c>
    </row>
    <row r="1285" spans="1:20" x14ac:dyDescent="0.2">
      <c r="A1285" s="25" t="s">
        <v>29</v>
      </c>
      <c r="B1285" s="25" t="s">
        <v>153</v>
      </c>
      <c r="C1285" s="25" t="s">
        <v>22</v>
      </c>
      <c r="D1285" s="25" t="s">
        <v>27</v>
      </c>
      <c r="E1285" s="25" t="s">
        <v>1916</v>
      </c>
      <c r="F1285" s="2">
        <v>41188</v>
      </c>
      <c r="G1285" s="23" t="str">
        <f>TEXT(Table2[[#This Row],[Order-Date]],"mmm")</f>
        <v>Oct</v>
      </c>
      <c r="H1285">
        <v>2012</v>
      </c>
      <c r="I1285">
        <v>263852393</v>
      </c>
      <c r="J1285" s="2">
        <v>41089</v>
      </c>
      <c r="K1285" s="23">
        <f>WEEKDAY(#REF!,1)</f>
        <v>6</v>
      </c>
      <c r="L1285" s="25" t="str">
        <f>IF(#REF!&gt;=#REF!,#REF!-#REF!,"")</f>
        <v/>
      </c>
      <c r="M1285" s="4">
        <v>8641</v>
      </c>
      <c r="N1285" s="5">
        <v>255.28</v>
      </c>
      <c r="O1285" s="5">
        <v>159.41999999999999</v>
      </c>
      <c r="P1285" s="5">
        <v>95.86</v>
      </c>
      <c r="Q1285" s="5">
        <f>#REF!*#REF!</f>
        <v>1377548.22</v>
      </c>
      <c r="R1285" s="5">
        <v>828326.26</v>
      </c>
      <c r="S1285" s="5">
        <f>#REF!-#REF!</f>
        <v>-549221.96</v>
      </c>
      <c r="T1285" s="36">
        <f t="shared" si="20"/>
        <v>-0.39869527035503699</v>
      </c>
    </row>
    <row r="1286" spans="1:20" x14ac:dyDescent="0.2">
      <c r="A1286" s="25" t="s">
        <v>46</v>
      </c>
      <c r="B1286" s="25" t="s">
        <v>175</v>
      </c>
      <c r="C1286" s="25" t="s">
        <v>31</v>
      </c>
      <c r="D1286" s="25" t="s">
        <v>27</v>
      </c>
      <c r="E1286" s="25" t="s">
        <v>1915</v>
      </c>
      <c r="F1286" s="2">
        <v>42845</v>
      </c>
      <c r="G1286" s="23" t="str">
        <f>TEXT(Table2[[#This Row],[Order-Date]],"mmm")</f>
        <v>Apr</v>
      </c>
      <c r="H1286">
        <v>2017</v>
      </c>
      <c r="I1286">
        <v>959170663</v>
      </c>
      <c r="J1286" s="2">
        <v>42869</v>
      </c>
      <c r="K1286" s="23">
        <f>WEEKDAY(#REF!,1)</f>
        <v>1</v>
      </c>
      <c r="L1286" s="25">
        <f>IF(#REF!&gt;=#REF!,#REF!-#REF!,"")</f>
        <v>24</v>
      </c>
      <c r="M1286" s="4">
        <v>8769</v>
      </c>
      <c r="N1286" s="5">
        <v>47.45</v>
      </c>
      <c r="O1286" s="5">
        <v>31.79</v>
      </c>
      <c r="P1286" s="5">
        <v>15.66</v>
      </c>
      <c r="Q1286" s="5">
        <f>#REF!*#REF!</f>
        <v>278766.51</v>
      </c>
      <c r="R1286" s="5">
        <v>137322.54</v>
      </c>
      <c r="S1286" s="5">
        <f>#REF!-#REF!</f>
        <v>-141443.97</v>
      </c>
      <c r="T1286" s="36">
        <f t="shared" si="20"/>
        <v>-0.50739226171752105</v>
      </c>
    </row>
    <row r="1287" spans="1:20" x14ac:dyDescent="0.2">
      <c r="A1287" s="25" t="s">
        <v>29</v>
      </c>
      <c r="B1287" s="25" t="s">
        <v>104</v>
      </c>
      <c r="C1287" s="25" t="s">
        <v>65</v>
      </c>
      <c r="D1287" s="25" t="s">
        <v>27</v>
      </c>
      <c r="E1287" s="25" t="s">
        <v>1917</v>
      </c>
      <c r="F1287" s="2">
        <v>41357</v>
      </c>
      <c r="G1287" s="23" t="str">
        <f>TEXT(Table2[[#This Row],[Order-Date]],"mmm")</f>
        <v>Mar</v>
      </c>
      <c r="H1287">
        <v>2013</v>
      </c>
      <c r="I1287">
        <v>578666484</v>
      </c>
      <c r="J1287" s="2">
        <v>41582</v>
      </c>
      <c r="K1287" s="23">
        <f>WEEKDAY(#REF!,1)</f>
        <v>2</v>
      </c>
      <c r="L1287" s="25">
        <f>IF(#REF!&gt;=#REF!,#REF!-#REF!,"")</f>
        <v>225</v>
      </c>
      <c r="M1287" s="4">
        <v>9127</v>
      </c>
      <c r="N1287" s="5">
        <v>9.33</v>
      </c>
      <c r="O1287" s="5">
        <v>6.92</v>
      </c>
      <c r="P1287" s="5">
        <v>2.41</v>
      </c>
      <c r="Q1287" s="5">
        <f>#REF!*#REF!</f>
        <v>63158.84</v>
      </c>
      <c r="R1287" s="5">
        <v>21996.07</v>
      </c>
      <c r="S1287" s="5">
        <f>#REF!-#REF!</f>
        <v>-41162.769999999997</v>
      </c>
      <c r="T1287" s="36">
        <f t="shared" si="20"/>
        <v>-0.65173410404624299</v>
      </c>
    </row>
    <row r="1288" spans="1:20" x14ac:dyDescent="0.2">
      <c r="A1288" s="25" t="s">
        <v>46</v>
      </c>
      <c r="B1288" s="25" t="s">
        <v>199</v>
      </c>
      <c r="C1288" s="25" t="s">
        <v>77</v>
      </c>
      <c r="D1288" s="25" t="s">
        <v>23</v>
      </c>
      <c r="E1288" s="25" t="s">
        <v>1917</v>
      </c>
      <c r="F1288" s="2">
        <v>42188</v>
      </c>
      <c r="G1288" s="23" t="str">
        <f>TEXT(Table2[[#This Row],[Order-Date]],"mmm")</f>
        <v>Jul</v>
      </c>
      <c r="H1288">
        <v>2015</v>
      </c>
      <c r="I1288">
        <v>539576184</v>
      </c>
      <c r="J1288" s="2">
        <v>42110</v>
      </c>
      <c r="K1288" s="23">
        <f>WEEKDAY(#REF!,1)</f>
        <v>5</v>
      </c>
      <c r="L1288" s="25" t="str">
        <f>IF(#REF!&gt;=#REF!,#REF!-#REF!,"")</f>
        <v/>
      </c>
      <c r="M1288" s="4">
        <v>1438</v>
      </c>
      <c r="N1288" s="5">
        <v>154.06</v>
      </c>
      <c r="O1288" s="5">
        <v>90.93</v>
      </c>
      <c r="P1288" s="5">
        <v>63.13</v>
      </c>
      <c r="Q1288" s="5">
        <f>#REF!*#REF!</f>
        <v>130757.34</v>
      </c>
      <c r="R1288" s="5">
        <v>90780.94</v>
      </c>
      <c r="S1288" s="5">
        <f>#REF!-#REF!</f>
        <v>-39976.400000000001</v>
      </c>
      <c r="T1288" s="36">
        <f t="shared" si="20"/>
        <v>-0.30572968217309998</v>
      </c>
    </row>
    <row r="1289" spans="1:20" x14ac:dyDescent="0.2">
      <c r="A1289" s="25" t="s">
        <v>40</v>
      </c>
      <c r="B1289" s="25" t="s">
        <v>91</v>
      </c>
      <c r="C1289" s="25" t="s">
        <v>85</v>
      </c>
      <c r="D1289" s="25" t="s">
        <v>27</v>
      </c>
      <c r="E1289" s="25" t="s">
        <v>1916</v>
      </c>
      <c r="F1289" s="2">
        <v>40917</v>
      </c>
      <c r="G1289" s="23" t="str">
        <f>TEXT(Table2[[#This Row],[Order-Date]],"mmm")</f>
        <v>Jan</v>
      </c>
      <c r="H1289">
        <v>2012</v>
      </c>
      <c r="I1289">
        <v>529448592</v>
      </c>
      <c r="J1289" s="2">
        <v>41170</v>
      </c>
      <c r="K1289" s="23">
        <f>WEEKDAY(#REF!,1)</f>
        <v>3</v>
      </c>
      <c r="L1289" s="25">
        <f>IF(#REF!&gt;=#REF!,#REF!-#REF!,"")</f>
        <v>253</v>
      </c>
      <c r="M1289" s="4">
        <v>4459</v>
      </c>
      <c r="N1289" s="5">
        <v>668.27</v>
      </c>
      <c r="O1289" s="5">
        <v>502.54</v>
      </c>
      <c r="P1289" s="5">
        <v>165.73</v>
      </c>
      <c r="Q1289" s="5">
        <f>#REF!*#REF!</f>
        <v>2240825.86</v>
      </c>
      <c r="R1289" s="5">
        <v>738990.07</v>
      </c>
      <c r="S1289" s="5">
        <f>#REF!-#REF!</f>
        <v>-1501835.79</v>
      </c>
      <c r="T1289" s="36">
        <f t="shared" si="20"/>
        <v>-0.67021530624427905</v>
      </c>
    </row>
    <row r="1290" spans="1:20" x14ac:dyDescent="0.2">
      <c r="A1290" s="25" t="s">
        <v>46</v>
      </c>
      <c r="B1290" s="25" t="s">
        <v>172</v>
      </c>
      <c r="C1290" s="25" t="s">
        <v>77</v>
      </c>
      <c r="D1290" s="25" t="s">
        <v>23</v>
      </c>
      <c r="E1290" s="25" t="s">
        <v>1916</v>
      </c>
      <c r="F1290" s="2">
        <v>40700</v>
      </c>
      <c r="G1290" s="23" t="str">
        <f>TEXT(Table2[[#This Row],[Order-Date]],"mmm")</f>
        <v>Jun</v>
      </c>
      <c r="H1290">
        <v>2011</v>
      </c>
      <c r="I1290">
        <v>756145036</v>
      </c>
      <c r="J1290" s="2">
        <v>40741</v>
      </c>
      <c r="K1290" s="23">
        <f>WEEKDAY(#REF!,1)</f>
        <v>1</v>
      </c>
      <c r="L1290" s="25">
        <f>IF(#REF!&gt;=#REF!,#REF!-#REF!,"")</f>
        <v>41</v>
      </c>
      <c r="M1290" s="4">
        <v>8974</v>
      </c>
      <c r="N1290" s="5">
        <v>154.06</v>
      </c>
      <c r="O1290" s="5">
        <v>90.93</v>
      </c>
      <c r="P1290" s="5">
        <v>63.13</v>
      </c>
      <c r="Q1290" s="5">
        <f>#REF!*#REF!</f>
        <v>816005.82</v>
      </c>
      <c r="R1290" s="5">
        <v>566528.62</v>
      </c>
      <c r="S1290" s="5">
        <f>#REF!-#REF!</f>
        <v>-249477.2</v>
      </c>
      <c r="T1290" s="36">
        <f t="shared" si="20"/>
        <v>-0.30572968217309998</v>
      </c>
    </row>
    <row r="1291" spans="1:20" x14ac:dyDescent="0.2">
      <c r="A1291" s="25" t="s">
        <v>29</v>
      </c>
      <c r="B1291" s="25" t="s">
        <v>144</v>
      </c>
      <c r="C1291" s="25" t="s">
        <v>39</v>
      </c>
      <c r="D1291" s="25" t="s">
        <v>27</v>
      </c>
      <c r="E1291" s="25" t="s">
        <v>1918</v>
      </c>
      <c r="F1291" s="2">
        <v>41808</v>
      </c>
      <c r="G1291" s="23" t="str">
        <f>TEXT(Table2[[#This Row],[Order-Date]],"mmm")</f>
        <v>Jun</v>
      </c>
      <c r="H1291">
        <v>2014</v>
      </c>
      <c r="I1291">
        <v>597839343</v>
      </c>
      <c r="J1291" s="2">
        <v>41846</v>
      </c>
      <c r="K1291" s="23">
        <f>WEEKDAY(#REF!,1)</f>
        <v>7</v>
      </c>
      <c r="L1291" s="25">
        <f>IF(#REF!&gt;=#REF!,#REF!-#REF!,"")</f>
        <v>38</v>
      </c>
      <c r="M1291" s="4">
        <v>2802</v>
      </c>
      <c r="N1291" s="5">
        <v>81.73</v>
      </c>
      <c r="O1291" s="5">
        <v>56.67</v>
      </c>
      <c r="P1291" s="5">
        <v>25.06</v>
      </c>
      <c r="Q1291" s="5">
        <f>#REF!*#REF!</f>
        <v>158789.34</v>
      </c>
      <c r="R1291" s="5">
        <v>70218.12</v>
      </c>
      <c r="S1291" s="5">
        <f>#REF!-#REF!</f>
        <v>-88571.22</v>
      </c>
      <c r="T1291" s="36">
        <f t="shared" si="20"/>
        <v>-0.55779071819304704</v>
      </c>
    </row>
    <row r="1292" spans="1:20" x14ac:dyDescent="0.2">
      <c r="A1292" s="25" t="s">
        <v>40</v>
      </c>
      <c r="B1292" s="25" t="s">
        <v>140</v>
      </c>
      <c r="C1292" s="25" t="s">
        <v>49</v>
      </c>
      <c r="D1292" s="25" t="s">
        <v>27</v>
      </c>
      <c r="E1292" s="25" t="s">
        <v>1915</v>
      </c>
      <c r="F1292" s="2">
        <v>40491</v>
      </c>
      <c r="G1292" s="23" t="str">
        <f>TEXT(Table2[[#This Row],[Order-Date]],"mmm")</f>
        <v>Nov</v>
      </c>
      <c r="H1292">
        <v>2010</v>
      </c>
      <c r="I1292">
        <v>853017842</v>
      </c>
      <c r="J1292" s="2">
        <v>40521</v>
      </c>
      <c r="K1292" s="23">
        <f>WEEKDAY(#REF!,1)</f>
        <v>5</v>
      </c>
      <c r="L1292" s="25">
        <f>IF(#REF!&gt;=#REF!,#REF!-#REF!,"")</f>
        <v>30</v>
      </c>
      <c r="M1292" s="4">
        <v>5790</v>
      </c>
      <c r="N1292" s="5">
        <v>651.21</v>
      </c>
      <c r="O1292" s="5">
        <v>524.96</v>
      </c>
      <c r="P1292" s="5">
        <v>126.25</v>
      </c>
      <c r="Q1292" s="5">
        <f>#REF!*#REF!</f>
        <v>3039518.4</v>
      </c>
      <c r="R1292" s="5">
        <v>730987.5</v>
      </c>
      <c r="S1292" s="5">
        <f>#REF!-#REF!</f>
        <v>-2308530.9</v>
      </c>
      <c r="T1292" s="36">
        <f t="shared" si="20"/>
        <v>-0.75950548613227697</v>
      </c>
    </row>
    <row r="1293" spans="1:20" x14ac:dyDescent="0.2">
      <c r="A1293" s="25" t="s">
        <v>37</v>
      </c>
      <c r="B1293" s="25" t="s">
        <v>50</v>
      </c>
      <c r="C1293" s="25" t="s">
        <v>22</v>
      </c>
      <c r="D1293" s="25" t="s">
        <v>27</v>
      </c>
      <c r="E1293" s="25" t="s">
        <v>1916</v>
      </c>
      <c r="F1293" s="2">
        <v>42598</v>
      </c>
      <c r="G1293" s="23" t="str">
        <f>TEXT(Table2[[#This Row],[Order-Date]],"mmm")</f>
        <v>Aug</v>
      </c>
      <c r="H1293">
        <v>2016</v>
      </c>
      <c r="I1293">
        <v>590479362</v>
      </c>
      <c r="J1293" s="2">
        <v>42610</v>
      </c>
      <c r="K1293" s="23">
        <f>WEEKDAY(#REF!,1)</f>
        <v>1</v>
      </c>
      <c r="L1293" s="25">
        <f>IF(#REF!&gt;=#REF!,#REF!-#REF!,"")</f>
        <v>12</v>
      </c>
      <c r="M1293" s="4">
        <v>4820</v>
      </c>
      <c r="N1293" s="5">
        <v>255.28</v>
      </c>
      <c r="O1293" s="5">
        <v>159.41999999999999</v>
      </c>
      <c r="P1293" s="5">
        <v>95.86</v>
      </c>
      <c r="Q1293" s="5">
        <f>#REF!*#REF!</f>
        <v>768404.4</v>
      </c>
      <c r="R1293" s="5">
        <v>462045.2</v>
      </c>
      <c r="S1293" s="5">
        <f>#REF!-#REF!</f>
        <v>-306359.2</v>
      </c>
      <c r="T1293" s="36">
        <f t="shared" si="20"/>
        <v>-0.39869527035503699</v>
      </c>
    </row>
    <row r="1294" spans="1:20" x14ac:dyDescent="0.2">
      <c r="A1294" s="25" t="s">
        <v>29</v>
      </c>
      <c r="B1294" s="25" t="s">
        <v>223</v>
      </c>
      <c r="C1294" s="25" t="s">
        <v>51</v>
      </c>
      <c r="D1294" s="25" t="s">
        <v>27</v>
      </c>
      <c r="E1294" s="25" t="s">
        <v>1915</v>
      </c>
      <c r="F1294" s="2">
        <v>40889</v>
      </c>
      <c r="G1294" s="23" t="str">
        <f>TEXT(Table2[[#This Row],[Order-Date]],"mmm")</f>
        <v>Dec</v>
      </c>
      <c r="H1294">
        <v>2011</v>
      </c>
      <c r="I1294">
        <v>299335229</v>
      </c>
      <c r="J1294" s="2">
        <v>40901</v>
      </c>
      <c r="K1294" s="23">
        <f>WEEKDAY(#REF!,1)</f>
        <v>7</v>
      </c>
      <c r="L1294" s="25">
        <f>IF(#REF!&gt;=#REF!,#REF!-#REF!,"")</f>
        <v>12</v>
      </c>
      <c r="M1294" s="4">
        <v>8801</v>
      </c>
      <c r="N1294" s="5">
        <v>437.2</v>
      </c>
      <c r="O1294" s="5">
        <v>263.33</v>
      </c>
      <c r="P1294" s="5">
        <v>173.87</v>
      </c>
      <c r="Q1294" s="5">
        <f>#REF!*#REF!</f>
        <v>2317567.33</v>
      </c>
      <c r="R1294" s="5">
        <v>1530229.87</v>
      </c>
      <c r="S1294" s="5">
        <f>#REF!-#REF!</f>
        <v>-787337.46</v>
      </c>
      <c r="T1294" s="36">
        <f t="shared" si="20"/>
        <v>-0.33972581931416901</v>
      </c>
    </row>
    <row r="1295" spans="1:20" x14ac:dyDescent="0.2">
      <c r="A1295" s="25" t="s">
        <v>20</v>
      </c>
      <c r="B1295" s="25" t="s">
        <v>167</v>
      </c>
      <c r="C1295" s="25" t="s">
        <v>42</v>
      </c>
      <c r="D1295" s="25" t="s">
        <v>23</v>
      </c>
      <c r="E1295" s="25" t="s">
        <v>1918</v>
      </c>
      <c r="F1295" s="2">
        <v>40550</v>
      </c>
      <c r="G1295" s="23" t="str">
        <f>TEXT(Table2[[#This Row],[Order-Date]],"mmm")</f>
        <v>Jan</v>
      </c>
      <c r="H1295">
        <v>2011</v>
      </c>
      <c r="I1295">
        <v>539009273</v>
      </c>
      <c r="J1295" s="2">
        <v>40641</v>
      </c>
      <c r="K1295" s="23">
        <f>WEEKDAY(#REF!,1)</f>
        <v>6</v>
      </c>
      <c r="L1295" s="25">
        <f>IF(#REF!&gt;=#REF!,#REF!-#REF!,"")</f>
        <v>91</v>
      </c>
      <c r="M1295" s="4">
        <v>3677</v>
      </c>
      <c r="N1295" s="5">
        <v>109.28</v>
      </c>
      <c r="O1295" s="5">
        <v>35.840000000000003</v>
      </c>
      <c r="P1295" s="5">
        <v>73.44</v>
      </c>
      <c r="Q1295" s="5">
        <f>#REF!*#REF!</f>
        <v>131783.67999999999</v>
      </c>
      <c r="R1295" s="5">
        <v>270038.88</v>
      </c>
      <c r="S1295" s="5">
        <f>#REF!-#REF!</f>
        <v>138255.20000000001</v>
      </c>
      <c r="T1295" s="36">
        <f t="shared" si="20"/>
        <v>1.0491071428571399</v>
      </c>
    </row>
    <row r="1296" spans="1:20" x14ac:dyDescent="0.2">
      <c r="A1296" s="25" t="s">
        <v>37</v>
      </c>
      <c r="B1296" s="25" t="s">
        <v>62</v>
      </c>
      <c r="C1296" s="25" t="s">
        <v>39</v>
      </c>
      <c r="D1296" s="25" t="s">
        <v>23</v>
      </c>
      <c r="E1296" s="25" t="s">
        <v>1917</v>
      </c>
      <c r="F1296" s="2">
        <v>42382</v>
      </c>
      <c r="G1296" s="23" t="str">
        <f>TEXT(Table2[[#This Row],[Order-Date]],"mmm")</f>
        <v>Jan</v>
      </c>
      <c r="H1296">
        <v>2016</v>
      </c>
      <c r="I1296">
        <v>589237821</v>
      </c>
      <c r="J1296" s="2">
        <v>42462</v>
      </c>
      <c r="K1296" s="23">
        <f>WEEKDAY(#REF!,1)</f>
        <v>7</v>
      </c>
      <c r="L1296" s="25">
        <f>IF(#REF!&gt;=#REF!,#REF!-#REF!,"")</f>
        <v>80</v>
      </c>
      <c r="M1296" s="4">
        <v>7420</v>
      </c>
      <c r="N1296" s="5">
        <v>81.73</v>
      </c>
      <c r="O1296" s="5">
        <v>56.67</v>
      </c>
      <c r="P1296" s="5">
        <v>25.06</v>
      </c>
      <c r="Q1296" s="5">
        <f>#REF!*#REF!</f>
        <v>420491.4</v>
      </c>
      <c r="R1296" s="5">
        <v>185945.2</v>
      </c>
      <c r="S1296" s="5">
        <f>#REF!-#REF!</f>
        <v>-234546.2</v>
      </c>
      <c r="T1296" s="36">
        <f t="shared" si="20"/>
        <v>-0.55779071819304704</v>
      </c>
    </row>
    <row r="1297" spans="1:20" x14ac:dyDescent="0.2">
      <c r="A1297" s="25" t="s">
        <v>29</v>
      </c>
      <c r="B1297" s="25" t="s">
        <v>212</v>
      </c>
      <c r="C1297" s="25" t="s">
        <v>77</v>
      </c>
      <c r="D1297" s="25" t="s">
        <v>27</v>
      </c>
      <c r="E1297" s="25" t="s">
        <v>1916</v>
      </c>
      <c r="F1297" s="2">
        <v>42644</v>
      </c>
      <c r="G1297" s="23" t="str">
        <f>TEXT(Table2[[#This Row],[Order-Date]],"mmm")</f>
        <v>Oct</v>
      </c>
      <c r="H1297">
        <v>2016</v>
      </c>
      <c r="I1297">
        <v>700069701</v>
      </c>
      <c r="J1297" s="2">
        <v>42390</v>
      </c>
      <c r="K1297" s="23">
        <f>WEEKDAY(#REF!,1)</f>
        <v>5</v>
      </c>
      <c r="L1297" s="25" t="str">
        <f>IF(#REF!&gt;=#REF!,#REF!-#REF!,"")</f>
        <v/>
      </c>
      <c r="M1297" s="4">
        <v>5037</v>
      </c>
      <c r="N1297" s="5">
        <v>154.06</v>
      </c>
      <c r="O1297" s="5">
        <v>90.93</v>
      </c>
      <c r="P1297" s="5">
        <v>63.13</v>
      </c>
      <c r="Q1297" s="5">
        <f>#REF!*#REF!</f>
        <v>458014.41</v>
      </c>
      <c r="R1297" s="5">
        <v>317985.81</v>
      </c>
      <c r="S1297" s="5">
        <f>#REF!-#REF!</f>
        <v>-140028.6</v>
      </c>
      <c r="T1297" s="36">
        <f t="shared" si="20"/>
        <v>-0.30572968217309998</v>
      </c>
    </row>
    <row r="1298" spans="1:20" x14ac:dyDescent="0.2">
      <c r="A1298" s="25" t="s">
        <v>29</v>
      </c>
      <c r="B1298" s="25" t="s">
        <v>109</v>
      </c>
      <c r="C1298" s="25" t="s">
        <v>85</v>
      </c>
      <c r="D1298" s="25" t="s">
        <v>23</v>
      </c>
      <c r="E1298" s="25" t="s">
        <v>1917</v>
      </c>
      <c r="F1298" s="2">
        <v>40387</v>
      </c>
      <c r="G1298" s="23" t="str">
        <f>TEXT(Table2[[#This Row],[Order-Date]],"mmm")</f>
        <v>Jul</v>
      </c>
      <c r="H1298">
        <v>2010</v>
      </c>
      <c r="I1298">
        <v>741866242</v>
      </c>
      <c r="J1298" s="2">
        <v>40434</v>
      </c>
      <c r="K1298" s="23">
        <f>WEEKDAY(#REF!,1)</f>
        <v>2</v>
      </c>
      <c r="L1298" s="25">
        <f>IF(#REF!&gt;=#REF!,#REF!-#REF!,"")</f>
        <v>47</v>
      </c>
      <c r="M1298" s="4">
        <v>3562</v>
      </c>
      <c r="N1298" s="5">
        <v>668.27</v>
      </c>
      <c r="O1298" s="5">
        <v>502.54</v>
      </c>
      <c r="P1298" s="5">
        <v>165.73</v>
      </c>
      <c r="Q1298" s="5">
        <f>#REF!*#REF!</f>
        <v>1790047.48</v>
      </c>
      <c r="R1298" s="5">
        <v>590330.26</v>
      </c>
      <c r="S1298" s="5">
        <f>#REF!-#REF!</f>
        <v>-1199717.22</v>
      </c>
      <c r="T1298" s="36">
        <f t="shared" si="20"/>
        <v>-0.67021530624427905</v>
      </c>
    </row>
    <row r="1299" spans="1:20" x14ac:dyDescent="0.2">
      <c r="A1299" s="25" t="s">
        <v>20</v>
      </c>
      <c r="B1299" s="25" t="s">
        <v>21</v>
      </c>
      <c r="C1299" s="25" t="s">
        <v>34</v>
      </c>
      <c r="D1299" s="25" t="s">
        <v>27</v>
      </c>
      <c r="E1299" s="25" t="s">
        <v>1916</v>
      </c>
      <c r="F1299" s="2">
        <v>40880</v>
      </c>
      <c r="G1299" s="23" t="str">
        <f>TEXT(Table2[[#This Row],[Order-Date]],"mmm")</f>
        <v>Dec</v>
      </c>
      <c r="H1299">
        <v>2011</v>
      </c>
      <c r="I1299">
        <v>655301272</v>
      </c>
      <c r="J1299" s="2">
        <v>40627</v>
      </c>
      <c r="K1299" s="23">
        <f>WEEKDAY(#REF!,1)</f>
        <v>6</v>
      </c>
      <c r="L1299" s="25" t="str">
        <f>IF(#REF!&gt;=#REF!,#REF!-#REF!,"")</f>
        <v/>
      </c>
      <c r="M1299" s="4">
        <v>7064</v>
      </c>
      <c r="N1299" s="5">
        <v>205.7</v>
      </c>
      <c r="O1299" s="5">
        <v>117.11</v>
      </c>
      <c r="P1299" s="5">
        <v>88.59</v>
      </c>
      <c r="Q1299" s="5">
        <f>#REF!*#REF!</f>
        <v>827265.04</v>
      </c>
      <c r="R1299" s="5">
        <v>625799.76</v>
      </c>
      <c r="S1299" s="5">
        <f>#REF!-#REF!</f>
        <v>-201465.28</v>
      </c>
      <c r="T1299" s="36">
        <f t="shared" si="20"/>
        <v>-0.24353172231235601</v>
      </c>
    </row>
    <row r="1300" spans="1:20" x14ac:dyDescent="0.2">
      <c r="A1300" s="25" t="s">
        <v>40</v>
      </c>
      <c r="B1300" s="25" t="s">
        <v>221</v>
      </c>
      <c r="C1300" s="25" t="s">
        <v>31</v>
      </c>
      <c r="D1300" s="25" t="s">
        <v>23</v>
      </c>
      <c r="E1300" s="25" t="s">
        <v>1918</v>
      </c>
      <c r="F1300" s="2">
        <v>42129</v>
      </c>
      <c r="G1300" s="23" t="str">
        <f>TEXT(Table2[[#This Row],[Order-Date]],"mmm")</f>
        <v>May</v>
      </c>
      <c r="H1300">
        <v>2015</v>
      </c>
      <c r="I1300">
        <v>901361119</v>
      </c>
      <c r="J1300" s="2">
        <v>42138</v>
      </c>
      <c r="K1300" s="23">
        <f>WEEKDAY(#REF!,1)</f>
        <v>5</v>
      </c>
      <c r="L1300" s="25">
        <f>IF(#REF!&gt;=#REF!,#REF!-#REF!,"")</f>
        <v>9</v>
      </c>
      <c r="M1300" s="4">
        <v>1640</v>
      </c>
      <c r="N1300" s="5">
        <v>47.45</v>
      </c>
      <c r="O1300" s="5">
        <v>31.79</v>
      </c>
      <c r="P1300" s="5">
        <v>15.66</v>
      </c>
      <c r="Q1300" s="5">
        <f>#REF!*#REF!</f>
        <v>52135.6</v>
      </c>
      <c r="R1300" s="5">
        <v>25682.400000000001</v>
      </c>
      <c r="S1300" s="5">
        <f>#REF!-#REF!</f>
        <v>-26453.200000000001</v>
      </c>
      <c r="T1300" s="36">
        <f t="shared" si="20"/>
        <v>-0.50739226171752105</v>
      </c>
    </row>
    <row r="1301" spans="1:20" x14ac:dyDescent="0.2">
      <c r="A1301" s="25" t="s">
        <v>29</v>
      </c>
      <c r="B1301" s="25" t="s">
        <v>58</v>
      </c>
      <c r="C1301" s="25" t="s">
        <v>26</v>
      </c>
      <c r="D1301" s="25" t="s">
        <v>27</v>
      </c>
      <c r="E1301" s="25" t="s">
        <v>1916</v>
      </c>
      <c r="F1301" s="2">
        <v>40181</v>
      </c>
      <c r="G1301" s="23" t="str">
        <f>TEXT(Table2[[#This Row],[Order-Date]],"mmm")</f>
        <v>Jan</v>
      </c>
      <c r="H1301">
        <v>2010</v>
      </c>
      <c r="I1301">
        <v>211344611</v>
      </c>
      <c r="J1301" s="2">
        <v>40260</v>
      </c>
      <c r="K1301" s="23">
        <f>WEEKDAY(#REF!,1)</f>
        <v>3</v>
      </c>
      <c r="L1301" s="25">
        <f>IF(#REF!&gt;=#REF!,#REF!-#REF!,"")</f>
        <v>79</v>
      </c>
      <c r="M1301" s="4">
        <v>422</v>
      </c>
      <c r="N1301" s="5">
        <v>152.58000000000001</v>
      </c>
      <c r="O1301" s="5">
        <v>97.44</v>
      </c>
      <c r="P1301" s="5">
        <v>55.14</v>
      </c>
      <c r="Q1301" s="5">
        <f>#REF!*#REF!</f>
        <v>41119.68</v>
      </c>
      <c r="R1301" s="5">
        <v>23269.08</v>
      </c>
      <c r="S1301" s="5">
        <f>#REF!-#REF!</f>
        <v>-17850.599999999999</v>
      </c>
      <c r="T1301" s="36">
        <f t="shared" si="20"/>
        <v>-0.43411330049261099</v>
      </c>
    </row>
    <row r="1302" spans="1:20" x14ac:dyDescent="0.2">
      <c r="A1302" s="25" t="s">
        <v>37</v>
      </c>
      <c r="B1302" s="25" t="s">
        <v>48</v>
      </c>
      <c r="C1302" s="25" t="s">
        <v>31</v>
      </c>
      <c r="D1302" s="25" t="s">
        <v>23</v>
      </c>
      <c r="E1302" s="25" t="s">
        <v>1916</v>
      </c>
      <c r="F1302" s="2">
        <v>41673</v>
      </c>
      <c r="G1302" s="23" t="str">
        <f>TEXT(Table2[[#This Row],[Order-Date]],"mmm")</f>
        <v>Feb</v>
      </c>
      <c r="H1302">
        <v>2014</v>
      </c>
      <c r="I1302">
        <v>536863076</v>
      </c>
      <c r="J1302" s="2">
        <v>41673</v>
      </c>
      <c r="K1302" s="23">
        <f>WEEKDAY(#REF!,1)</f>
        <v>2</v>
      </c>
      <c r="L1302" s="25">
        <f>IF(#REF!&gt;=#REF!,#REF!-#REF!,"")</f>
        <v>0</v>
      </c>
      <c r="M1302" s="4">
        <v>8569</v>
      </c>
      <c r="N1302" s="5">
        <v>47.45</v>
      </c>
      <c r="O1302" s="5">
        <v>31.79</v>
      </c>
      <c r="P1302" s="5">
        <v>15.66</v>
      </c>
      <c r="Q1302" s="5">
        <f>#REF!*#REF!</f>
        <v>272408.51</v>
      </c>
      <c r="R1302" s="5">
        <v>134190.54</v>
      </c>
      <c r="S1302" s="5">
        <f>#REF!-#REF!</f>
        <v>-138217.97</v>
      </c>
      <c r="T1302" s="36">
        <f t="shared" si="20"/>
        <v>-0.50739226171752105</v>
      </c>
    </row>
    <row r="1303" spans="1:20" x14ac:dyDescent="0.2">
      <c r="A1303" s="25" t="s">
        <v>46</v>
      </c>
      <c r="B1303" s="25" t="s">
        <v>176</v>
      </c>
      <c r="C1303" s="25" t="s">
        <v>39</v>
      </c>
      <c r="D1303" s="25" t="s">
        <v>23</v>
      </c>
      <c r="E1303" s="25" t="s">
        <v>1915</v>
      </c>
      <c r="F1303" s="2">
        <v>41040</v>
      </c>
      <c r="G1303" s="23" t="str">
        <f>TEXT(Table2[[#This Row],[Order-Date]],"mmm")</f>
        <v>May</v>
      </c>
      <c r="H1303">
        <v>2012</v>
      </c>
      <c r="I1303">
        <v>299840342</v>
      </c>
      <c r="J1303" s="2">
        <v>41133</v>
      </c>
      <c r="K1303" s="23">
        <f>WEEKDAY(#REF!,1)</f>
        <v>1</v>
      </c>
      <c r="L1303" s="25">
        <f>IF(#REF!&gt;=#REF!,#REF!-#REF!,"")</f>
        <v>93</v>
      </c>
      <c r="M1303" s="4">
        <v>8275</v>
      </c>
      <c r="N1303" s="5">
        <v>81.73</v>
      </c>
      <c r="O1303" s="5">
        <v>56.67</v>
      </c>
      <c r="P1303" s="5">
        <v>25.06</v>
      </c>
      <c r="Q1303" s="5">
        <f>#REF!*#REF!</f>
        <v>468944.25</v>
      </c>
      <c r="R1303" s="5">
        <v>207371.5</v>
      </c>
      <c r="S1303" s="5">
        <f>#REF!-#REF!</f>
        <v>-261572.75</v>
      </c>
      <c r="T1303" s="36">
        <f t="shared" si="20"/>
        <v>-0.55779071819304704</v>
      </c>
    </row>
    <row r="1304" spans="1:20" x14ac:dyDescent="0.2">
      <c r="A1304" s="25" t="s">
        <v>20</v>
      </c>
      <c r="B1304" s="25" t="s">
        <v>21</v>
      </c>
      <c r="C1304" s="25" t="s">
        <v>42</v>
      </c>
      <c r="D1304" s="25" t="s">
        <v>27</v>
      </c>
      <c r="E1304" s="25" t="s">
        <v>1917</v>
      </c>
      <c r="F1304" s="2">
        <v>42179</v>
      </c>
      <c r="G1304" s="23" t="str">
        <f>TEXT(Table2[[#This Row],[Order-Date]],"mmm")</f>
        <v>Jun</v>
      </c>
      <c r="H1304">
        <v>2015</v>
      </c>
      <c r="I1304">
        <v>242512738</v>
      </c>
      <c r="J1304" s="2">
        <v>42200</v>
      </c>
      <c r="K1304" s="23">
        <f>WEEKDAY(#REF!,1)</f>
        <v>4</v>
      </c>
      <c r="L1304" s="25">
        <f>IF(#REF!&gt;=#REF!,#REF!-#REF!,"")</f>
        <v>21</v>
      </c>
      <c r="M1304" s="4">
        <v>3763</v>
      </c>
      <c r="N1304" s="5">
        <v>109.28</v>
      </c>
      <c r="O1304" s="5">
        <v>35.840000000000003</v>
      </c>
      <c r="P1304" s="5">
        <v>73.44</v>
      </c>
      <c r="Q1304" s="5">
        <f>#REF!*#REF!</f>
        <v>134865.92000000001</v>
      </c>
      <c r="R1304" s="5">
        <v>276354.71999999997</v>
      </c>
      <c r="S1304" s="5">
        <f>#REF!-#REF!</f>
        <v>141488.79999999999</v>
      </c>
      <c r="T1304" s="36">
        <f t="shared" si="20"/>
        <v>1.0491071428571399</v>
      </c>
    </row>
    <row r="1305" spans="1:20" x14ac:dyDescent="0.2">
      <c r="A1305" s="25" t="s">
        <v>40</v>
      </c>
      <c r="B1305" s="25" t="s">
        <v>91</v>
      </c>
      <c r="C1305" s="25" t="s">
        <v>42</v>
      </c>
      <c r="D1305" s="25" t="s">
        <v>23</v>
      </c>
      <c r="E1305" s="25" t="s">
        <v>1915</v>
      </c>
      <c r="F1305" s="2">
        <v>41447</v>
      </c>
      <c r="G1305" s="23" t="str">
        <f>TEXT(Table2[[#This Row],[Order-Date]],"mmm")</f>
        <v>Jun</v>
      </c>
      <c r="H1305">
        <v>2013</v>
      </c>
      <c r="I1305">
        <v>277429091</v>
      </c>
      <c r="J1305" s="2">
        <v>41450</v>
      </c>
      <c r="K1305" s="23">
        <f>WEEKDAY(#REF!,1)</f>
        <v>3</v>
      </c>
      <c r="L1305" s="25">
        <f>IF(#REF!&gt;=#REF!,#REF!-#REF!,"")</f>
        <v>3</v>
      </c>
      <c r="M1305" s="4">
        <v>6288</v>
      </c>
      <c r="N1305" s="5">
        <v>109.28</v>
      </c>
      <c r="O1305" s="5">
        <v>35.840000000000003</v>
      </c>
      <c r="P1305" s="5">
        <v>73.44</v>
      </c>
      <c r="Q1305" s="5">
        <f>#REF!*#REF!</f>
        <v>225361.92000000001</v>
      </c>
      <c r="R1305" s="5">
        <v>461790.71999999997</v>
      </c>
      <c r="S1305" s="5">
        <f>#REF!-#REF!</f>
        <v>236428.79999999999</v>
      </c>
      <c r="T1305" s="36">
        <f t="shared" si="20"/>
        <v>1.0491071428571399</v>
      </c>
    </row>
    <row r="1306" spans="1:20" x14ac:dyDescent="0.2">
      <c r="A1306" s="25" t="s">
        <v>32</v>
      </c>
      <c r="B1306" s="25" t="s">
        <v>36</v>
      </c>
      <c r="C1306" s="25" t="s">
        <v>77</v>
      </c>
      <c r="D1306" s="25" t="s">
        <v>27</v>
      </c>
      <c r="E1306" s="25" t="s">
        <v>1917</v>
      </c>
      <c r="F1306" s="2">
        <v>41805</v>
      </c>
      <c r="G1306" s="23" t="str">
        <f>TEXT(Table2[[#This Row],[Order-Date]],"mmm")</f>
        <v>Jun</v>
      </c>
      <c r="H1306">
        <v>2014</v>
      </c>
      <c r="I1306">
        <v>837450730</v>
      </c>
      <c r="J1306" s="2">
        <v>41839</v>
      </c>
      <c r="K1306" s="23">
        <f>WEEKDAY(#REF!,1)</f>
        <v>7</v>
      </c>
      <c r="L1306" s="25">
        <f>IF(#REF!&gt;=#REF!,#REF!-#REF!,"")</f>
        <v>34</v>
      </c>
      <c r="M1306" s="4">
        <v>9136</v>
      </c>
      <c r="N1306" s="5">
        <v>154.06</v>
      </c>
      <c r="O1306" s="5">
        <v>90.93</v>
      </c>
      <c r="P1306" s="5">
        <v>63.13</v>
      </c>
      <c r="Q1306" s="5">
        <f>#REF!*#REF!</f>
        <v>830736.48</v>
      </c>
      <c r="R1306" s="5">
        <v>576755.68000000005</v>
      </c>
      <c r="S1306" s="5">
        <f>#REF!-#REF!</f>
        <v>-253980.79999999999</v>
      </c>
      <c r="T1306" s="36">
        <f t="shared" si="20"/>
        <v>-0.30572968217309998</v>
      </c>
    </row>
    <row r="1307" spans="1:20" x14ac:dyDescent="0.2">
      <c r="A1307" s="25" t="s">
        <v>29</v>
      </c>
      <c r="B1307" s="25" t="s">
        <v>89</v>
      </c>
      <c r="C1307" s="25" t="s">
        <v>39</v>
      </c>
      <c r="D1307" s="25" t="s">
        <v>27</v>
      </c>
      <c r="E1307" s="25" t="s">
        <v>1917</v>
      </c>
      <c r="F1307" s="2">
        <v>42276</v>
      </c>
      <c r="G1307" s="23" t="str">
        <f>TEXT(Table2[[#This Row],[Order-Date]],"mmm")</f>
        <v>Sep</v>
      </c>
      <c r="H1307">
        <v>2015</v>
      </c>
      <c r="I1307">
        <v>625751483</v>
      </c>
      <c r="J1307" s="2">
        <v>42014</v>
      </c>
      <c r="K1307" s="23">
        <f>WEEKDAY(#REF!,1)</f>
        <v>7</v>
      </c>
      <c r="L1307" s="25" t="str">
        <f>IF(#REF!&gt;=#REF!,#REF!-#REF!,"")</f>
        <v/>
      </c>
      <c r="M1307" s="4">
        <v>2624</v>
      </c>
      <c r="N1307" s="5">
        <v>81.73</v>
      </c>
      <c r="O1307" s="5">
        <v>56.67</v>
      </c>
      <c r="P1307" s="5">
        <v>25.06</v>
      </c>
      <c r="Q1307" s="5">
        <f>#REF!*#REF!</f>
        <v>148702.07999999999</v>
      </c>
      <c r="R1307" s="5">
        <v>65757.440000000002</v>
      </c>
      <c r="S1307" s="5">
        <f>#REF!-#REF!</f>
        <v>-82944.639999999999</v>
      </c>
      <c r="T1307" s="36">
        <f t="shared" si="20"/>
        <v>-0.55779071819304704</v>
      </c>
    </row>
    <row r="1308" spans="1:20" x14ac:dyDescent="0.2">
      <c r="A1308" s="25" t="s">
        <v>29</v>
      </c>
      <c r="B1308" s="25" t="s">
        <v>112</v>
      </c>
      <c r="C1308" s="25" t="s">
        <v>65</v>
      </c>
      <c r="D1308" s="25" t="s">
        <v>23</v>
      </c>
      <c r="E1308" s="25" t="s">
        <v>1918</v>
      </c>
      <c r="F1308" s="2">
        <v>42273</v>
      </c>
      <c r="G1308" s="23" t="str">
        <f>TEXT(Table2[[#This Row],[Order-Date]],"mmm")</f>
        <v>Sep</v>
      </c>
      <c r="H1308">
        <v>2015</v>
      </c>
      <c r="I1308">
        <v>665817677</v>
      </c>
      <c r="J1308" s="2">
        <v>42287</v>
      </c>
      <c r="K1308" s="23">
        <f>WEEKDAY(#REF!,1)</f>
        <v>7</v>
      </c>
      <c r="L1308" s="25">
        <f>IF(#REF!&gt;=#REF!,#REF!-#REF!,"")</f>
        <v>14</v>
      </c>
      <c r="M1308" s="4">
        <v>9102</v>
      </c>
      <c r="N1308" s="5">
        <v>9.33</v>
      </c>
      <c r="O1308" s="5">
        <v>6.92</v>
      </c>
      <c r="P1308" s="5">
        <v>2.41</v>
      </c>
      <c r="Q1308" s="5">
        <f>#REF!*#REF!</f>
        <v>62985.84</v>
      </c>
      <c r="R1308" s="5">
        <v>21935.82</v>
      </c>
      <c r="S1308" s="5">
        <f>#REF!-#REF!</f>
        <v>-41050.019999999997</v>
      </c>
      <c r="T1308" s="36">
        <f t="shared" si="20"/>
        <v>-0.65173410404624299</v>
      </c>
    </row>
    <row r="1309" spans="1:20" x14ac:dyDescent="0.2">
      <c r="A1309" s="25" t="s">
        <v>40</v>
      </c>
      <c r="B1309" s="25" t="s">
        <v>74</v>
      </c>
      <c r="C1309" s="25" t="s">
        <v>65</v>
      </c>
      <c r="D1309" s="25" t="s">
        <v>23</v>
      </c>
      <c r="E1309" s="25" t="s">
        <v>1915</v>
      </c>
      <c r="F1309" s="2">
        <v>40331</v>
      </c>
      <c r="G1309" s="23" t="str">
        <f>TEXT(Table2[[#This Row],[Order-Date]],"mmm")</f>
        <v>Jun</v>
      </c>
      <c r="H1309">
        <v>2010</v>
      </c>
      <c r="I1309">
        <v>251448142</v>
      </c>
      <c r="J1309" s="2">
        <v>40227</v>
      </c>
      <c r="K1309" s="23">
        <f>WEEKDAY(#REF!,1)</f>
        <v>5</v>
      </c>
      <c r="L1309" s="25" t="str">
        <f>IF(#REF!&gt;=#REF!,#REF!-#REF!,"")</f>
        <v/>
      </c>
      <c r="M1309" s="4">
        <v>7948</v>
      </c>
      <c r="N1309" s="5">
        <v>9.33</v>
      </c>
      <c r="O1309" s="5">
        <v>6.92</v>
      </c>
      <c r="P1309" s="5">
        <v>2.41</v>
      </c>
      <c r="Q1309" s="5">
        <f>#REF!*#REF!</f>
        <v>55000.160000000003</v>
      </c>
      <c r="R1309" s="5">
        <v>19154.68</v>
      </c>
      <c r="S1309" s="5">
        <f>#REF!-#REF!</f>
        <v>-35845.480000000003</v>
      </c>
      <c r="T1309" s="36">
        <f t="shared" si="20"/>
        <v>-0.65173410404624299</v>
      </c>
    </row>
    <row r="1310" spans="1:20" x14ac:dyDescent="0.2">
      <c r="A1310" s="25" t="s">
        <v>29</v>
      </c>
      <c r="B1310" s="25" t="s">
        <v>104</v>
      </c>
      <c r="C1310" s="25" t="s">
        <v>22</v>
      </c>
      <c r="D1310" s="25" t="s">
        <v>27</v>
      </c>
      <c r="E1310" s="25" t="s">
        <v>1916</v>
      </c>
      <c r="F1310" s="2">
        <v>40441</v>
      </c>
      <c r="G1310" s="23" t="str">
        <f>TEXT(Table2[[#This Row],[Order-Date]],"mmm")</f>
        <v>Sep</v>
      </c>
      <c r="H1310">
        <v>2010</v>
      </c>
      <c r="I1310">
        <v>996754205</v>
      </c>
      <c r="J1310" s="2">
        <v>40443</v>
      </c>
      <c r="K1310" s="23">
        <f>WEEKDAY(#REF!,1)</f>
        <v>4</v>
      </c>
      <c r="L1310" s="25">
        <f>IF(#REF!&gt;=#REF!,#REF!-#REF!,"")</f>
        <v>2</v>
      </c>
      <c r="M1310" s="4">
        <v>574</v>
      </c>
      <c r="N1310" s="5">
        <v>255.28</v>
      </c>
      <c r="O1310" s="5">
        <v>159.41999999999999</v>
      </c>
      <c r="P1310" s="5">
        <v>95.86</v>
      </c>
      <c r="Q1310" s="5">
        <f>#REF!*#REF!</f>
        <v>91507.08</v>
      </c>
      <c r="R1310" s="5">
        <v>55023.64</v>
      </c>
      <c r="S1310" s="5">
        <f>#REF!-#REF!</f>
        <v>-36483.440000000002</v>
      </c>
      <c r="T1310" s="36">
        <f t="shared" si="20"/>
        <v>-0.39869527035503699</v>
      </c>
    </row>
    <row r="1311" spans="1:20" x14ac:dyDescent="0.2">
      <c r="A1311" s="25" t="s">
        <v>37</v>
      </c>
      <c r="B1311" s="25" t="s">
        <v>155</v>
      </c>
      <c r="C1311" s="25" t="s">
        <v>77</v>
      </c>
      <c r="D1311" s="25" t="s">
        <v>27</v>
      </c>
      <c r="E1311" s="25" t="s">
        <v>1917</v>
      </c>
      <c r="F1311" s="2">
        <v>40763</v>
      </c>
      <c r="G1311" s="23" t="str">
        <f>TEXT(Table2[[#This Row],[Order-Date]],"mmm")</f>
        <v>Aug</v>
      </c>
      <c r="H1311">
        <v>2011</v>
      </c>
      <c r="I1311">
        <v>986159694</v>
      </c>
      <c r="J1311" s="2">
        <v>40703</v>
      </c>
      <c r="K1311" s="23">
        <f>WEEKDAY(#REF!,1)</f>
        <v>5</v>
      </c>
      <c r="L1311" s="25" t="str">
        <f>IF(#REF!&gt;=#REF!,#REF!-#REF!,"")</f>
        <v/>
      </c>
      <c r="M1311" s="4">
        <v>5423</v>
      </c>
      <c r="N1311" s="5">
        <v>154.06</v>
      </c>
      <c r="O1311" s="5">
        <v>90.93</v>
      </c>
      <c r="P1311" s="5">
        <v>63.13</v>
      </c>
      <c r="Q1311" s="5">
        <f>#REF!*#REF!</f>
        <v>493113.39</v>
      </c>
      <c r="R1311" s="5">
        <v>342353.99</v>
      </c>
      <c r="S1311" s="5">
        <f>#REF!-#REF!</f>
        <v>-150759.4</v>
      </c>
      <c r="T1311" s="36">
        <f t="shared" si="20"/>
        <v>-0.30572968217309998</v>
      </c>
    </row>
    <row r="1312" spans="1:20" x14ac:dyDescent="0.2">
      <c r="A1312" s="25" t="s">
        <v>32</v>
      </c>
      <c r="B1312" s="25" t="s">
        <v>152</v>
      </c>
      <c r="C1312" s="25" t="s">
        <v>85</v>
      </c>
      <c r="D1312" s="25" t="s">
        <v>27</v>
      </c>
      <c r="E1312" s="25" t="s">
        <v>1917</v>
      </c>
      <c r="F1312" s="2">
        <v>42152</v>
      </c>
      <c r="G1312" s="23" t="str">
        <f>TEXT(Table2[[#This Row],[Order-Date]],"mmm")</f>
        <v>May</v>
      </c>
      <c r="H1312">
        <v>2015</v>
      </c>
      <c r="I1312">
        <v>624400937</v>
      </c>
      <c r="J1312" s="2">
        <v>42201</v>
      </c>
      <c r="K1312" s="23">
        <f>WEEKDAY(#REF!,1)</f>
        <v>5</v>
      </c>
      <c r="L1312" s="25">
        <f>IF(#REF!&gt;=#REF!,#REF!-#REF!,"")</f>
        <v>49</v>
      </c>
      <c r="M1312" s="4">
        <v>2968</v>
      </c>
      <c r="N1312" s="5">
        <v>668.27</v>
      </c>
      <c r="O1312" s="5">
        <v>502.54</v>
      </c>
      <c r="P1312" s="5">
        <v>165.73</v>
      </c>
      <c r="Q1312" s="5">
        <f>#REF!*#REF!</f>
        <v>1491538.72</v>
      </c>
      <c r="R1312" s="5">
        <v>491886.64</v>
      </c>
      <c r="S1312" s="5">
        <f>#REF!-#REF!</f>
        <v>-999652.08</v>
      </c>
      <c r="T1312" s="36">
        <f t="shared" si="20"/>
        <v>-0.67021530624427905</v>
      </c>
    </row>
    <row r="1313" spans="1:20" x14ac:dyDescent="0.2">
      <c r="A1313" s="25" t="s">
        <v>20</v>
      </c>
      <c r="B1313" s="25" t="s">
        <v>167</v>
      </c>
      <c r="C1313" s="25" t="s">
        <v>39</v>
      </c>
      <c r="D1313" s="25" t="s">
        <v>27</v>
      </c>
      <c r="E1313" s="25" t="s">
        <v>1915</v>
      </c>
      <c r="F1313" s="2">
        <v>41814</v>
      </c>
      <c r="G1313" s="23" t="str">
        <f>TEXT(Table2[[#This Row],[Order-Date]],"mmm")</f>
        <v>Jun</v>
      </c>
      <c r="H1313">
        <v>2014</v>
      </c>
      <c r="I1313">
        <v>386526763</v>
      </c>
      <c r="J1313" s="2">
        <v>41646</v>
      </c>
      <c r="K1313" s="23">
        <f>WEEKDAY(#REF!,1)</f>
        <v>3</v>
      </c>
      <c r="L1313" s="25" t="str">
        <f>IF(#REF!&gt;=#REF!,#REF!-#REF!,"")</f>
        <v/>
      </c>
      <c r="M1313" s="4">
        <v>713</v>
      </c>
      <c r="N1313" s="5">
        <v>81.73</v>
      </c>
      <c r="O1313" s="5">
        <v>56.67</v>
      </c>
      <c r="P1313" s="5">
        <v>25.06</v>
      </c>
      <c r="Q1313" s="5">
        <f>#REF!*#REF!</f>
        <v>40405.71</v>
      </c>
      <c r="R1313" s="5">
        <v>17867.78</v>
      </c>
      <c r="S1313" s="5">
        <f>#REF!-#REF!</f>
        <v>-22537.93</v>
      </c>
      <c r="T1313" s="36">
        <f t="shared" si="20"/>
        <v>-0.55779071819304704</v>
      </c>
    </row>
    <row r="1314" spans="1:20" x14ac:dyDescent="0.2">
      <c r="A1314" s="25" t="s">
        <v>46</v>
      </c>
      <c r="B1314" s="25" t="s">
        <v>132</v>
      </c>
      <c r="C1314" s="25" t="s">
        <v>51</v>
      </c>
      <c r="D1314" s="25" t="s">
        <v>23</v>
      </c>
      <c r="E1314" s="25" t="s">
        <v>1917</v>
      </c>
      <c r="F1314" s="2">
        <v>42880</v>
      </c>
      <c r="G1314" s="23" t="str">
        <f>TEXT(Table2[[#This Row],[Order-Date]],"mmm")</f>
        <v>May</v>
      </c>
      <c r="H1314">
        <v>2017</v>
      </c>
      <c r="I1314">
        <v>367898499</v>
      </c>
      <c r="J1314" s="2">
        <v>42984</v>
      </c>
      <c r="K1314" s="23">
        <f>WEEKDAY(#REF!,1)</f>
        <v>4</v>
      </c>
      <c r="L1314" s="25">
        <f>IF(#REF!&gt;=#REF!,#REF!-#REF!,"")</f>
        <v>104</v>
      </c>
      <c r="M1314" s="4">
        <v>8196</v>
      </c>
      <c r="N1314" s="5">
        <v>437.2</v>
      </c>
      <c r="O1314" s="5">
        <v>263.33</v>
      </c>
      <c r="P1314" s="5">
        <v>173.87</v>
      </c>
      <c r="Q1314" s="5">
        <f>#REF!*#REF!</f>
        <v>2158252.6800000002</v>
      </c>
      <c r="R1314" s="5">
        <v>1425038.52</v>
      </c>
      <c r="S1314" s="5">
        <f>#REF!-#REF!</f>
        <v>-733214.16</v>
      </c>
      <c r="T1314" s="36">
        <f t="shared" si="20"/>
        <v>-0.33972581931416901</v>
      </c>
    </row>
    <row r="1315" spans="1:20" x14ac:dyDescent="0.2">
      <c r="A1315" s="25" t="s">
        <v>29</v>
      </c>
      <c r="B1315" s="25" t="s">
        <v>193</v>
      </c>
      <c r="C1315" s="25" t="s">
        <v>34</v>
      </c>
      <c r="D1315" s="25" t="s">
        <v>23</v>
      </c>
      <c r="E1315" s="25" t="s">
        <v>1917</v>
      </c>
      <c r="F1315" s="2">
        <v>41923</v>
      </c>
      <c r="G1315" s="23" t="str">
        <f>TEXT(Table2[[#This Row],[Order-Date]],"mmm")</f>
        <v>Oct</v>
      </c>
      <c r="H1315">
        <v>2014</v>
      </c>
      <c r="I1315">
        <v>734189975</v>
      </c>
      <c r="J1315" s="2">
        <v>41972</v>
      </c>
      <c r="K1315" s="23">
        <f>WEEKDAY(#REF!,1)</f>
        <v>7</v>
      </c>
      <c r="L1315" s="25">
        <f>IF(#REF!&gt;=#REF!,#REF!-#REF!,"")</f>
        <v>49</v>
      </c>
      <c r="M1315" s="4">
        <v>1984</v>
      </c>
      <c r="N1315" s="5">
        <v>205.7</v>
      </c>
      <c r="O1315" s="5">
        <v>117.11</v>
      </c>
      <c r="P1315" s="5">
        <v>88.59</v>
      </c>
      <c r="Q1315" s="5">
        <f>#REF!*#REF!</f>
        <v>232346.23999999999</v>
      </c>
      <c r="R1315" s="5">
        <v>175762.56</v>
      </c>
      <c r="S1315" s="5">
        <f>#REF!-#REF!</f>
        <v>-56583.68</v>
      </c>
      <c r="T1315" s="36">
        <f t="shared" si="20"/>
        <v>-0.24353172231235601</v>
      </c>
    </row>
    <row r="1316" spans="1:20" x14ac:dyDescent="0.2">
      <c r="A1316" s="25" t="s">
        <v>46</v>
      </c>
      <c r="B1316" s="25" t="s">
        <v>194</v>
      </c>
      <c r="C1316" s="25" t="s">
        <v>51</v>
      </c>
      <c r="D1316" s="25" t="s">
        <v>27</v>
      </c>
      <c r="E1316" s="25" t="s">
        <v>1916</v>
      </c>
      <c r="F1316" s="2">
        <v>41527</v>
      </c>
      <c r="G1316" s="23" t="str">
        <f>TEXT(Table2[[#This Row],[Order-Date]],"mmm")</f>
        <v>Sep</v>
      </c>
      <c r="H1316">
        <v>2013</v>
      </c>
      <c r="I1316">
        <v>371387517</v>
      </c>
      <c r="J1316" s="2">
        <v>41497</v>
      </c>
      <c r="K1316" s="23">
        <f>WEEKDAY(#REF!,1)</f>
        <v>1</v>
      </c>
      <c r="L1316" s="25" t="str">
        <f>IF(#REF!&gt;=#REF!,#REF!-#REF!,"")</f>
        <v/>
      </c>
      <c r="M1316" s="4">
        <v>674</v>
      </c>
      <c r="N1316" s="5">
        <v>437.2</v>
      </c>
      <c r="O1316" s="5">
        <v>263.33</v>
      </c>
      <c r="P1316" s="5">
        <v>173.87</v>
      </c>
      <c r="Q1316" s="5">
        <f>#REF!*#REF!</f>
        <v>177484.42</v>
      </c>
      <c r="R1316" s="5">
        <v>117188.38</v>
      </c>
      <c r="S1316" s="5">
        <f>#REF!-#REF!</f>
        <v>-60296.04</v>
      </c>
      <c r="T1316" s="36">
        <f t="shared" si="20"/>
        <v>-0.33972581931416901</v>
      </c>
    </row>
    <row r="1317" spans="1:20" x14ac:dyDescent="0.2">
      <c r="A1317" s="25" t="s">
        <v>29</v>
      </c>
      <c r="B1317" s="25" t="s">
        <v>213</v>
      </c>
      <c r="C1317" s="25" t="s">
        <v>31</v>
      </c>
      <c r="D1317" s="25" t="s">
        <v>23</v>
      </c>
      <c r="E1317" s="25" t="s">
        <v>1916</v>
      </c>
      <c r="F1317" s="2">
        <v>40247</v>
      </c>
      <c r="G1317" s="23" t="str">
        <f>TEXT(Table2[[#This Row],[Order-Date]],"mmm")</f>
        <v>Mar</v>
      </c>
      <c r="H1317">
        <v>2010</v>
      </c>
      <c r="I1317">
        <v>935789954</v>
      </c>
      <c r="J1317" s="2">
        <v>40500</v>
      </c>
      <c r="K1317" s="23">
        <f>WEEKDAY(#REF!,1)</f>
        <v>5</v>
      </c>
      <c r="L1317" s="25">
        <f>IF(#REF!&gt;=#REF!,#REF!-#REF!,"")</f>
        <v>253</v>
      </c>
      <c r="M1317" s="4">
        <v>9898</v>
      </c>
      <c r="N1317" s="5">
        <v>47.45</v>
      </c>
      <c r="O1317" s="5">
        <v>31.79</v>
      </c>
      <c r="P1317" s="5">
        <v>15.66</v>
      </c>
      <c r="Q1317" s="5">
        <f>#REF!*#REF!</f>
        <v>314657.42</v>
      </c>
      <c r="R1317" s="5">
        <v>155002.68</v>
      </c>
      <c r="S1317" s="5">
        <f>#REF!-#REF!</f>
        <v>-159654.74</v>
      </c>
      <c r="T1317" s="36">
        <f t="shared" si="20"/>
        <v>-0.50739226171752105</v>
      </c>
    </row>
    <row r="1318" spans="1:20" x14ac:dyDescent="0.2">
      <c r="A1318" s="25" t="s">
        <v>29</v>
      </c>
      <c r="B1318" s="25" t="s">
        <v>193</v>
      </c>
      <c r="C1318" s="25" t="s">
        <v>34</v>
      </c>
      <c r="D1318" s="25" t="s">
        <v>23</v>
      </c>
      <c r="E1318" s="25" t="s">
        <v>1915</v>
      </c>
      <c r="F1318" s="2">
        <v>40566</v>
      </c>
      <c r="G1318" s="23" t="str">
        <f>TEXT(Table2[[#This Row],[Order-Date]],"mmm")</f>
        <v>Jan</v>
      </c>
      <c r="H1318">
        <v>2011</v>
      </c>
      <c r="I1318">
        <v>104008615</v>
      </c>
      <c r="J1318" s="2">
        <v>40596</v>
      </c>
      <c r="K1318" s="23">
        <f>WEEKDAY(#REF!,1)</f>
        <v>3</v>
      </c>
      <c r="L1318" s="25">
        <f>IF(#REF!&gt;=#REF!,#REF!-#REF!,"")</f>
        <v>30</v>
      </c>
      <c r="M1318" s="4">
        <v>7315</v>
      </c>
      <c r="N1318" s="5">
        <v>205.7</v>
      </c>
      <c r="O1318" s="5">
        <v>117.11</v>
      </c>
      <c r="P1318" s="5">
        <v>88.59</v>
      </c>
      <c r="Q1318" s="5">
        <f>#REF!*#REF!</f>
        <v>856659.65</v>
      </c>
      <c r="R1318" s="5">
        <v>648035.85</v>
      </c>
      <c r="S1318" s="5">
        <f>#REF!-#REF!</f>
        <v>-208623.8</v>
      </c>
      <c r="T1318" s="36">
        <f t="shared" si="20"/>
        <v>-0.24353172231235601</v>
      </c>
    </row>
    <row r="1319" spans="1:20" x14ac:dyDescent="0.2">
      <c r="A1319" s="25" t="s">
        <v>29</v>
      </c>
      <c r="B1319" s="25" t="s">
        <v>213</v>
      </c>
      <c r="C1319" s="25" t="s">
        <v>31</v>
      </c>
      <c r="D1319" s="25" t="s">
        <v>23</v>
      </c>
      <c r="E1319" s="25" t="s">
        <v>1917</v>
      </c>
      <c r="F1319" s="2">
        <v>42818</v>
      </c>
      <c r="G1319" s="23" t="str">
        <f>TEXT(Table2[[#This Row],[Order-Date]],"mmm")</f>
        <v>Mar</v>
      </c>
      <c r="H1319">
        <v>2017</v>
      </c>
      <c r="I1319">
        <v>122967326</v>
      </c>
      <c r="J1319" s="2">
        <v>42850</v>
      </c>
      <c r="K1319" s="23">
        <f>WEEKDAY(#REF!,1)</f>
        <v>3</v>
      </c>
      <c r="L1319" s="25">
        <f>IF(#REF!&gt;=#REF!,#REF!-#REF!,"")</f>
        <v>32</v>
      </c>
      <c r="M1319" s="4">
        <v>7619</v>
      </c>
      <c r="N1319" s="5">
        <v>47.45</v>
      </c>
      <c r="O1319" s="5">
        <v>31.79</v>
      </c>
      <c r="P1319" s="5">
        <v>15.66</v>
      </c>
      <c r="Q1319" s="5">
        <f>#REF!*#REF!</f>
        <v>242208.01</v>
      </c>
      <c r="R1319" s="5">
        <v>119313.54</v>
      </c>
      <c r="S1319" s="5">
        <f>#REF!-#REF!</f>
        <v>-122894.47</v>
      </c>
      <c r="T1319" s="36">
        <f t="shared" si="20"/>
        <v>-0.50739226171752105</v>
      </c>
    </row>
    <row r="1320" spans="1:20" x14ac:dyDescent="0.2">
      <c r="A1320" s="25" t="s">
        <v>37</v>
      </c>
      <c r="B1320" s="25" t="s">
        <v>151</v>
      </c>
      <c r="C1320" s="25" t="s">
        <v>22</v>
      </c>
      <c r="D1320" s="25" t="s">
        <v>23</v>
      </c>
      <c r="E1320" s="25" t="s">
        <v>1918</v>
      </c>
      <c r="F1320" s="2">
        <v>40226</v>
      </c>
      <c r="G1320" s="23" t="str">
        <f>TEXT(Table2[[#This Row],[Order-Date]],"mmm")</f>
        <v>Feb</v>
      </c>
      <c r="H1320">
        <v>2010</v>
      </c>
      <c r="I1320">
        <v>159902417</v>
      </c>
      <c r="J1320" s="2">
        <v>40301</v>
      </c>
      <c r="K1320" s="23">
        <f>WEEKDAY(#REF!,1)</f>
        <v>2</v>
      </c>
      <c r="L1320" s="25">
        <f>IF(#REF!&gt;=#REF!,#REF!-#REF!,"")</f>
        <v>75</v>
      </c>
      <c r="M1320" s="4">
        <v>7533</v>
      </c>
      <c r="N1320" s="5">
        <v>255.28</v>
      </c>
      <c r="O1320" s="5">
        <v>159.41999999999999</v>
      </c>
      <c r="P1320" s="5">
        <v>95.86</v>
      </c>
      <c r="Q1320" s="5">
        <f>#REF!*#REF!</f>
        <v>1200910.8600000001</v>
      </c>
      <c r="R1320" s="5">
        <v>722113.38</v>
      </c>
      <c r="S1320" s="5">
        <f>#REF!-#REF!</f>
        <v>-478797.48</v>
      </c>
      <c r="T1320" s="36">
        <f t="shared" si="20"/>
        <v>-0.39869527035503699</v>
      </c>
    </row>
    <row r="1321" spans="1:20" x14ac:dyDescent="0.2">
      <c r="A1321" s="25" t="s">
        <v>59</v>
      </c>
      <c r="B1321" s="25" t="s">
        <v>216</v>
      </c>
      <c r="C1321" s="25" t="s">
        <v>56</v>
      </c>
      <c r="D1321" s="25" t="s">
        <v>27</v>
      </c>
      <c r="E1321" s="25" t="s">
        <v>1918</v>
      </c>
      <c r="F1321" s="2">
        <v>41613</v>
      </c>
      <c r="G1321" s="23" t="str">
        <f>TEXT(Table2[[#This Row],[Order-Date]],"mmm")</f>
        <v>Dec</v>
      </c>
      <c r="H1321">
        <v>2013</v>
      </c>
      <c r="I1321">
        <v>352362716</v>
      </c>
      <c r="J1321" s="2">
        <v>41441</v>
      </c>
      <c r="K1321" s="23">
        <f>WEEKDAY(#REF!,1)</f>
        <v>1</v>
      </c>
      <c r="L1321" s="25" t="str">
        <f>IF(#REF!&gt;=#REF!,#REF!-#REF!,"")</f>
        <v/>
      </c>
      <c r="M1321" s="4">
        <v>813</v>
      </c>
      <c r="N1321" s="5">
        <v>421.89</v>
      </c>
      <c r="O1321" s="5">
        <v>364.69</v>
      </c>
      <c r="P1321" s="5">
        <v>57.2</v>
      </c>
      <c r="Q1321" s="5">
        <f>#REF!*#REF!</f>
        <v>296492.96999999997</v>
      </c>
      <c r="R1321" s="5">
        <v>46503.6</v>
      </c>
      <c r="S1321" s="5">
        <f>#REF!-#REF!</f>
        <v>-249989.37</v>
      </c>
      <c r="T1321" s="36">
        <f t="shared" si="20"/>
        <v>-0.84315445995228799</v>
      </c>
    </row>
    <row r="1322" spans="1:20" x14ac:dyDescent="0.2">
      <c r="A1322" s="25" t="s">
        <v>46</v>
      </c>
      <c r="B1322" s="25" t="s">
        <v>92</v>
      </c>
      <c r="C1322" s="25" t="s">
        <v>31</v>
      </c>
      <c r="D1322" s="25" t="s">
        <v>23</v>
      </c>
      <c r="E1322" s="25" t="s">
        <v>1918</v>
      </c>
      <c r="F1322" s="2">
        <v>41538</v>
      </c>
      <c r="G1322" s="23" t="str">
        <f>TEXT(Table2[[#This Row],[Order-Date]],"mmm")</f>
        <v>Sep</v>
      </c>
      <c r="H1322">
        <v>2013</v>
      </c>
      <c r="I1322">
        <v>458209550</v>
      </c>
      <c r="J1322" s="2">
        <v>41541</v>
      </c>
      <c r="K1322" s="23">
        <f>WEEKDAY(#REF!,1)</f>
        <v>3</v>
      </c>
      <c r="L1322" s="25">
        <f>IF(#REF!&gt;=#REF!,#REF!-#REF!,"")</f>
        <v>3</v>
      </c>
      <c r="M1322" s="4">
        <v>3243</v>
      </c>
      <c r="N1322" s="5">
        <v>47.45</v>
      </c>
      <c r="O1322" s="5">
        <v>31.79</v>
      </c>
      <c r="P1322" s="5">
        <v>15.66</v>
      </c>
      <c r="Q1322" s="5">
        <f>#REF!*#REF!</f>
        <v>103094.97</v>
      </c>
      <c r="R1322" s="5">
        <v>50785.38</v>
      </c>
      <c r="S1322" s="5">
        <f>#REF!-#REF!</f>
        <v>-52309.59</v>
      </c>
      <c r="T1322" s="36">
        <f t="shared" si="20"/>
        <v>-0.50739226171752105</v>
      </c>
    </row>
    <row r="1323" spans="1:20" x14ac:dyDescent="0.2">
      <c r="A1323" s="25" t="s">
        <v>29</v>
      </c>
      <c r="B1323" s="25" t="s">
        <v>69</v>
      </c>
      <c r="C1323" s="25" t="s">
        <v>34</v>
      </c>
      <c r="D1323" s="25" t="s">
        <v>27</v>
      </c>
      <c r="E1323" s="25" t="s">
        <v>1915</v>
      </c>
      <c r="F1323" s="2">
        <v>40335</v>
      </c>
      <c r="G1323" s="23" t="str">
        <f>TEXT(Table2[[#This Row],[Order-Date]],"mmm")</f>
        <v>Jun</v>
      </c>
      <c r="H1323">
        <v>2010</v>
      </c>
      <c r="I1323">
        <v>305616748</v>
      </c>
      <c r="J1323" s="2">
        <v>40185</v>
      </c>
      <c r="K1323" s="23">
        <f>WEEKDAY(#REF!,1)</f>
        <v>5</v>
      </c>
      <c r="L1323" s="25" t="str">
        <f>IF(#REF!&gt;=#REF!,#REF!-#REF!,"")</f>
        <v/>
      </c>
      <c r="M1323" s="4">
        <v>7642</v>
      </c>
      <c r="N1323" s="5">
        <v>205.7</v>
      </c>
      <c r="O1323" s="5">
        <v>117.11</v>
      </c>
      <c r="P1323" s="5">
        <v>88.59</v>
      </c>
      <c r="Q1323" s="5">
        <f>#REF!*#REF!</f>
        <v>894954.62</v>
      </c>
      <c r="R1323" s="5">
        <v>677004.78</v>
      </c>
      <c r="S1323" s="5">
        <f>#REF!-#REF!</f>
        <v>-217949.84</v>
      </c>
      <c r="T1323" s="36">
        <f t="shared" si="20"/>
        <v>-0.24353172231235601</v>
      </c>
    </row>
    <row r="1324" spans="1:20" x14ac:dyDescent="0.2">
      <c r="A1324" s="25" t="s">
        <v>29</v>
      </c>
      <c r="B1324" s="25" t="s">
        <v>126</v>
      </c>
      <c r="C1324" s="25" t="s">
        <v>49</v>
      </c>
      <c r="D1324" s="25" t="s">
        <v>27</v>
      </c>
      <c r="E1324" s="25" t="s">
        <v>1915</v>
      </c>
      <c r="F1324" s="2">
        <v>40668</v>
      </c>
      <c r="G1324" s="23" t="str">
        <f>TEXT(Table2[[#This Row],[Order-Date]],"mmm")</f>
        <v>May</v>
      </c>
      <c r="H1324">
        <v>2011</v>
      </c>
      <c r="I1324">
        <v>243070638</v>
      </c>
      <c r="J1324" s="2">
        <v>40685</v>
      </c>
      <c r="K1324" s="23">
        <f>WEEKDAY(#REF!,1)</f>
        <v>1</v>
      </c>
      <c r="L1324" s="25">
        <f>IF(#REF!&gt;=#REF!,#REF!-#REF!,"")</f>
        <v>17</v>
      </c>
      <c r="M1324" s="4">
        <v>8858</v>
      </c>
      <c r="N1324" s="5">
        <v>651.21</v>
      </c>
      <c r="O1324" s="5">
        <v>524.96</v>
      </c>
      <c r="P1324" s="5">
        <v>126.25</v>
      </c>
      <c r="Q1324" s="5">
        <f>#REF!*#REF!</f>
        <v>4650095.68</v>
      </c>
      <c r="R1324" s="5">
        <v>1118322.5</v>
      </c>
      <c r="S1324" s="5">
        <f>#REF!-#REF!</f>
        <v>-3531773.18</v>
      </c>
      <c r="T1324" s="36">
        <f t="shared" si="20"/>
        <v>-0.75950548613227697</v>
      </c>
    </row>
    <row r="1325" spans="1:20" x14ac:dyDescent="0.2">
      <c r="A1325" s="25" t="s">
        <v>46</v>
      </c>
      <c r="B1325" s="25" t="s">
        <v>129</v>
      </c>
      <c r="C1325" s="25" t="s">
        <v>39</v>
      </c>
      <c r="D1325" s="25" t="s">
        <v>27</v>
      </c>
      <c r="E1325" s="25" t="s">
        <v>1915</v>
      </c>
      <c r="F1325" s="2">
        <v>41821</v>
      </c>
      <c r="G1325" s="23" t="str">
        <f>TEXT(Table2[[#This Row],[Order-Date]],"mmm")</f>
        <v>Jul</v>
      </c>
      <c r="H1325">
        <v>2014</v>
      </c>
      <c r="I1325">
        <v>689370048</v>
      </c>
      <c r="J1325" s="2">
        <v>41914</v>
      </c>
      <c r="K1325" s="23">
        <f>WEEKDAY(#REF!,1)</f>
        <v>5</v>
      </c>
      <c r="L1325" s="25">
        <f>IF(#REF!&gt;=#REF!,#REF!-#REF!,"")</f>
        <v>93</v>
      </c>
      <c r="M1325" s="4">
        <v>8771</v>
      </c>
      <c r="N1325" s="5">
        <v>81.73</v>
      </c>
      <c r="O1325" s="5">
        <v>56.67</v>
      </c>
      <c r="P1325" s="5">
        <v>25.06</v>
      </c>
      <c r="Q1325" s="5">
        <f>#REF!*#REF!</f>
        <v>497052.57</v>
      </c>
      <c r="R1325" s="5">
        <v>219801.26</v>
      </c>
      <c r="S1325" s="5">
        <f>#REF!-#REF!</f>
        <v>-277251.31</v>
      </c>
      <c r="T1325" s="36">
        <f t="shared" si="20"/>
        <v>-0.55779071819304704</v>
      </c>
    </row>
    <row r="1326" spans="1:20" x14ac:dyDescent="0.2">
      <c r="A1326" s="25" t="s">
        <v>37</v>
      </c>
      <c r="B1326" s="25" t="s">
        <v>169</v>
      </c>
      <c r="C1326" s="25" t="s">
        <v>31</v>
      </c>
      <c r="D1326" s="25" t="s">
        <v>27</v>
      </c>
      <c r="E1326" s="25" t="s">
        <v>1917</v>
      </c>
      <c r="F1326" s="2">
        <v>42796</v>
      </c>
      <c r="G1326" s="23" t="str">
        <f>TEXT(Table2[[#This Row],[Order-Date]],"mmm")</f>
        <v>Mar</v>
      </c>
      <c r="H1326">
        <v>2017</v>
      </c>
      <c r="I1326">
        <v>783626306</v>
      </c>
      <c r="J1326" s="2">
        <v>42814</v>
      </c>
      <c r="K1326" s="23">
        <f>WEEKDAY(#REF!,1)</f>
        <v>2</v>
      </c>
      <c r="L1326" s="25">
        <f>IF(#REF!&gt;=#REF!,#REF!-#REF!,"")</f>
        <v>18</v>
      </c>
      <c r="M1326" s="4">
        <v>1293</v>
      </c>
      <c r="N1326" s="5">
        <v>47.45</v>
      </c>
      <c r="O1326" s="5">
        <v>31.79</v>
      </c>
      <c r="P1326" s="5">
        <v>15.66</v>
      </c>
      <c r="Q1326" s="5">
        <f>#REF!*#REF!</f>
        <v>41104.47</v>
      </c>
      <c r="R1326" s="5">
        <v>20248.38</v>
      </c>
      <c r="S1326" s="5">
        <f>#REF!-#REF!</f>
        <v>-20856.09</v>
      </c>
      <c r="T1326" s="36">
        <f t="shared" si="20"/>
        <v>-0.50739226171752105</v>
      </c>
    </row>
    <row r="1327" spans="1:20" x14ac:dyDescent="0.2">
      <c r="A1327" s="25" t="s">
        <v>37</v>
      </c>
      <c r="B1327" s="25" t="s">
        <v>55</v>
      </c>
      <c r="C1327" s="25" t="s">
        <v>31</v>
      </c>
      <c r="D1327" s="25" t="s">
        <v>27</v>
      </c>
      <c r="E1327" s="25" t="s">
        <v>1918</v>
      </c>
      <c r="F1327" s="2">
        <v>42542</v>
      </c>
      <c r="G1327" s="23" t="str">
        <f>TEXT(Table2[[#This Row],[Order-Date]],"mmm")</f>
        <v>Jun</v>
      </c>
      <c r="H1327">
        <v>2016</v>
      </c>
      <c r="I1327">
        <v>635263240</v>
      </c>
      <c r="J1327" s="2">
        <v>42548</v>
      </c>
      <c r="K1327" s="23">
        <f>WEEKDAY(#REF!,1)</f>
        <v>2</v>
      </c>
      <c r="L1327" s="25">
        <f>IF(#REF!&gt;=#REF!,#REF!-#REF!,"")</f>
        <v>6</v>
      </c>
      <c r="M1327" s="4">
        <v>7364</v>
      </c>
      <c r="N1327" s="5">
        <v>47.45</v>
      </c>
      <c r="O1327" s="5">
        <v>31.79</v>
      </c>
      <c r="P1327" s="5">
        <v>15.66</v>
      </c>
      <c r="Q1327" s="5">
        <f>#REF!*#REF!</f>
        <v>234101.56</v>
      </c>
      <c r="R1327" s="5">
        <v>115320.24</v>
      </c>
      <c r="S1327" s="5">
        <f>#REF!-#REF!</f>
        <v>-118781.32</v>
      </c>
      <c r="T1327" s="36">
        <f t="shared" si="20"/>
        <v>-0.50739226171752105</v>
      </c>
    </row>
    <row r="1328" spans="1:20" x14ac:dyDescent="0.2">
      <c r="A1328" s="25" t="s">
        <v>40</v>
      </c>
      <c r="B1328" s="25" t="s">
        <v>66</v>
      </c>
      <c r="C1328" s="25" t="s">
        <v>39</v>
      </c>
      <c r="D1328" s="25" t="s">
        <v>27</v>
      </c>
      <c r="E1328" s="25" t="s">
        <v>1916</v>
      </c>
      <c r="F1328" s="2">
        <v>42683</v>
      </c>
      <c r="G1328" s="23" t="str">
        <f>TEXT(Table2[[#This Row],[Order-Date]],"mmm")</f>
        <v>Nov</v>
      </c>
      <c r="H1328">
        <v>2016</v>
      </c>
      <c r="I1328">
        <v>874017179</v>
      </c>
      <c r="J1328" s="2">
        <v>42662</v>
      </c>
      <c r="K1328" s="23">
        <f>WEEKDAY(#REF!,1)</f>
        <v>4</v>
      </c>
      <c r="L1328" s="25" t="str">
        <f>IF(#REF!&gt;=#REF!,#REF!-#REF!,"")</f>
        <v/>
      </c>
      <c r="M1328" s="4">
        <v>9961</v>
      </c>
      <c r="N1328" s="5">
        <v>81.73</v>
      </c>
      <c r="O1328" s="5">
        <v>56.67</v>
      </c>
      <c r="P1328" s="5">
        <v>25.06</v>
      </c>
      <c r="Q1328" s="5">
        <f>#REF!*#REF!</f>
        <v>564489.87</v>
      </c>
      <c r="R1328" s="5">
        <v>249622.66</v>
      </c>
      <c r="S1328" s="5">
        <f>#REF!-#REF!</f>
        <v>-314867.21000000002</v>
      </c>
      <c r="T1328" s="36">
        <f t="shared" si="20"/>
        <v>-0.55779071819304704</v>
      </c>
    </row>
    <row r="1329" spans="1:20" x14ac:dyDescent="0.2">
      <c r="A1329" s="25" t="s">
        <v>37</v>
      </c>
      <c r="B1329" s="25" t="s">
        <v>105</v>
      </c>
      <c r="C1329" s="25" t="s">
        <v>49</v>
      </c>
      <c r="D1329" s="25" t="s">
        <v>23</v>
      </c>
      <c r="E1329" s="25" t="s">
        <v>1917</v>
      </c>
      <c r="F1329" s="2">
        <v>41091</v>
      </c>
      <c r="G1329" s="23" t="str">
        <f>TEXT(Table2[[#This Row],[Order-Date]],"mmm")</f>
        <v>Jul</v>
      </c>
      <c r="H1329">
        <v>2012</v>
      </c>
      <c r="I1329">
        <v>399936950</v>
      </c>
      <c r="J1329" s="2">
        <v>40965</v>
      </c>
      <c r="K1329" s="23">
        <f>WEEKDAY(#REF!,1)</f>
        <v>1</v>
      </c>
      <c r="L1329" s="25" t="str">
        <f>IF(#REF!&gt;=#REF!,#REF!-#REF!,"")</f>
        <v/>
      </c>
      <c r="M1329" s="4">
        <v>9086</v>
      </c>
      <c r="N1329" s="5">
        <v>651.21</v>
      </c>
      <c r="O1329" s="5">
        <v>524.96</v>
      </c>
      <c r="P1329" s="5">
        <v>126.25</v>
      </c>
      <c r="Q1329" s="5">
        <f>#REF!*#REF!</f>
        <v>4769786.5599999996</v>
      </c>
      <c r="R1329" s="5">
        <v>1147107.5</v>
      </c>
      <c r="S1329" s="5">
        <f>#REF!-#REF!</f>
        <v>-3622679.06</v>
      </c>
      <c r="T1329" s="36">
        <f t="shared" si="20"/>
        <v>-0.75950548613227697</v>
      </c>
    </row>
    <row r="1330" spans="1:20" x14ac:dyDescent="0.2">
      <c r="A1330" s="25" t="s">
        <v>37</v>
      </c>
      <c r="B1330" s="25" t="s">
        <v>139</v>
      </c>
      <c r="C1330" s="25" t="s">
        <v>77</v>
      </c>
      <c r="D1330" s="25" t="s">
        <v>23</v>
      </c>
      <c r="E1330" s="25" t="s">
        <v>1918</v>
      </c>
      <c r="F1330" s="2">
        <v>41236</v>
      </c>
      <c r="G1330" s="23" t="str">
        <f>TEXT(Table2[[#This Row],[Order-Date]],"mmm")</f>
        <v>Nov</v>
      </c>
      <c r="H1330">
        <v>2012</v>
      </c>
      <c r="I1330">
        <v>433383882</v>
      </c>
      <c r="J1330" s="2">
        <v>41011</v>
      </c>
      <c r="K1330" s="23">
        <f>WEEKDAY(#REF!,1)</f>
        <v>5</v>
      </c>
      <c r="L1330" s="25" t="str">
        <f>IF(#REF!&gt;=#REF!,#REF!-#REF!,"")</f>
        <v/>
      </c>
      <c r="M1330" s="4">
        <v>6776</v>
      </c>
      <c r="N1330" s="5">
        <v>154.06</v>
      </c>
      <c r="O1330" s="5">
        <v>90.93</v>
      </c>
      <c r="P1330" s="5">
        <v>63.13</v>
      </c>
      <c r="Q1330" s="5">
        <f>#REF!*#REF!</f>
        <v>616141.68000000005</v>
      </c>
      <c r="R1330" s="5">
        <v>427768.88</v>
      </c>
      <c r="S1330" s="5">
        <f>#REF!-#REF!</f>
        <v>-188372.8</v>
      </c>
      <c r="T1330" s="36">
        <f t="shared" si="20"/>
        <v>-0.30572968217309998</v>
      </c>
    </row>
    <row r="1331" spans="1:20" x14ac:dyDescent="0.2">
      <c r="A1331" s="25" t="s">
        <v>40</v>
      </c>
      <c r="B1331" s="25" t="s">
        <v>101</v>
      </c>
      <c r="C1331" s="25" t="s">
        <v>56</v>
      </c>
      <c r="D1331" s="25" t="s">
        <v>27</v>
      </c>
      <c r="E1331" s="25" t="s">
        <v>1915</v>
      </c>
      <c r="F1331" s="2">
        <v>40645</v>
      </c>
      <c r="G1331" s="23" t="str">
        <f>TEXT(Table2[[#This Row],[Order-Date]],"mmm")</f>
        <v>Apr</v>
      </c>
      <c r="H1331">
        <v>2011</v>
      </c>
      <c r="I1331">
        <v>465031802</v>
      </c>
      <c r="J1331" s="2">
        <v>41061</v>
      </c>
      <c r="K1331" s="23">
        <f>WEEKDAY(#REF!,1)</f>
        <v>6</v>
      </c>
      <c r="L1331" s="25">
        <f>IF(#REF!&gt;=#REF!,#REF!-#REF!,"")</f>
        <v>416</v>
      </c>
      <c r="M1331" s="4">
        <v>2099</v>
      </c>
      <c r="N1331" s="5">
        <v>421.89</v>
      </c>
      <c r="O1331" s="5">
        <v>364.69</v>
      </c>
      <c r="P1331" s="5">
        <v>57.2</v>
      </c>
      <c r="Q1331" s="5">
        <f>#REF!*#REF!</f>
        <v>765484.31</v>
      </c>
      <c r="R1331" s="5">
        <v>120062.8</v>
      </c>
      <c r="S1331" s="5">
        <f>#REF!-#REF!</f>
        <v>-645421.51</v>
      </c>
      <c r="T1331" s="36">
        <f t="shared" si="20"/>
        <v>-0.84315445995228799</v>
      </c>
    </row>
    <row r="1332" spans="1:20" x14ac:dyDescent="0.2">
      <c r="A1332" s="25" t="s">
        <v>29</v>
      </c>
      <c r="B1332" s="25" t="s">
        <v>58</v>
      </c>
      <c r="C1332" s="25" t="s">
        <v>42</v>
      </c>
      <c r="D1332" s="25" t="s">
        <v>27</v>
      </c>
      <c r="E1332" s="25" t="s">
        <v>1916</v>
      </c>
      <c r="F1332" s="2">
        <v>40273</v>
      </c>
      <c r="G1332" s="23" t="str">
        <f>TEXT(Table2[[#This Row],[Order-Date]],"mmm")</f>
        <v>Apr</v>
      </c>
      <c r="H1332">
        <v>2010</v>
      </c>
      <c r="I1332">
        <v>505867040</v>
      </c>
      <c r="J1332" s="2">
        <v>40518</v>
      </c>
      <c r="K1332" s="23">
        <f>WEEKDAY(#REF!,1)</f>
        <v>2</v>
      </c>
      <c r="L1332" s="25">
        <f>IF(#REF!&gt;=#REF!,#REF!-#REF!,"")</f>
        <v>245</v>
      </c>
      <c r="M1332" s="4">
        <v>6153</v>
      </c>
      <c r="N1332" s="5">
        <v>109.28</v>
      </c>
      <c r="O1332" s="5">
        <v>35.840000000000003</v>
      </c>
      <c r="P1332" s="5">
        <v>73.44</v>
      </c>
      <c r="Q1332" s="5">
        <f>#REF!*#REF!</f>
        <v>220523.51999999999</v>
      </c>
      <c r="R1332" s="5">
        <v>451876.32</v>
      </c>
      <c r="S1332" s="5">
        <f>#REF!-#REF!</f>
        <v>231352.8</v>
      </c>
      <c r="T1332" s="36">
        <f t="shared" si="20"/>
        <v>1.0491071428571399</v>
      </c>
    </row>
    <row r="1333" spans="1:20" x14ac:dyDescent="0.2">
      <c r="A1333" s="25" t="s">
        <v>29</v>
      </c>
      <c r="B1333" s="25" t="s">
        <v>174</v>
      </c>
      <c r="C1333" s="25" t="s">
        <v>51</v>
      </c>
      <c r="D1333" s="25" t="s">
        <v>23</v>
      </c>
      <c r="E1333" s="25" t="s">
        <v>1918</v>
      </c>
      <c r="F1333" s="2">
        <v>41718</v>
      </c>
      <c r="G1333" s="23" t="str">
        <f>TEXT(Table2[[#This Row],[Order-Date]],"mmm")</f>
        <v>Mar</v>
      </c>
      <c r="H1333">
        <v>2014</v>
      </c>
      <c r="I1333">
        <v>637188422</v>
      </c>
      <c r="J1333" s="2">
        <v>41758</v>
      </c>
      <c r="K1333" s="23">
        <f>WEEKDAY(#REF!,1)</f>
        <v>3</v>
      </c>
      <c r="L1333" s="25">
        <f>IF(#REF!&gt;=#REF!,#REF!-#REF!,"")</f>
        <v>40</v>
      </c>
      <c r="M1333" s="4">
        <v>7069</v>
      </c>
      <c r="N1333" s="5">
        <v>437.2</v>
      </c>
      <c r="O1333" s="5">
        <v>263.33</v>
      </c>
      <c r="P1333" s="5">
        <v>173.87</v>
      </c>
      <c r="Q1333" s="5">
        <f>#REF!*#REF!</f>
        <v>1861479.77</v>
      </c>
      <c r="R1333" s="5">
        <v>1229087.03</v>
      </c>
      <c r="S1333" s="5">
        <f>#REF!-#REF!</f>
        <v>-632392.74</v>
      </c>
      <c r="T1333" s="36">
        <f t="shared" si="20"/>
        <v>-0.33972581931416901</v>
      </c>
    </row>
    <row r="1334" spans="1:20" x14ac:dyDescent="0.2">
      <c r="A1334" s="25" t="s">
        <v>37</v>
      </c>
      <c r="B1334" s="25" t="s">
        <v>63</v>
      </c>
      <c r="C1334" s="25" t="s">
        <v>77</v>
      </c>
      <c r="D1334" s="25" t="s">
        <v>23</v>
      </c>
      <c r="E1334" s="25" t="s">
        <v>1915</v>
      </c>
      <c r="F1334" s="2">
        <v>42209</v>
      </c>
      <c r="G1334" s="23" t="str">
        <f>TEXT(Table2[[#This Row],[Order-Date]],"mmm")</f>
        <v>Jul</v>
      </c>
      <c r="H1334">
        <v>2015</v>
      </c>
      <c r="I1334">
        <v>560607278</v>
      </c>
      <c r="J1334" s="2">
        <v>42071</v>
      </c>
      <c r="K1334" s="23">
        <f>WEEKDAY(#REF!,1)</f>
        <v>1</v>
      </c>
      <c r="L1334" s="25" t="str">
        <f>IF(#REF!&gt;=#REF!,#REF!-#REF!,"")</f>
        <v/>
      </c>
      <c r="M1334" s="4">
        <v>5006</v>
      </c>
      <c r="N1334" s="5">
        <v>154.06</v>
      </c>
      <c r="O1334" s="5">
        <v>90.93</v>
      </c>
      <c r="P1334" s="5">
        <v>63.13</v>
      </c>
      <c r="Q1334" s="5">
        <f>#REF!*#REF!</f>
        <v>455195.58</v>
      </c>
      <c r="R1334" s="5">
        <v>316028.78000000003</v>
      </c>
      <c r="S1334" s="5">
        <f>#REF!-#REF!</f>
        <v>-139166.79999999999</v>
      </c>
      <c r="T1334" s="36">
        <f t="shared" si="20"/>
        <v>-0.30572968217309998</v>
      </c>
    </row>
    <row r="1335" spans="1:20" x14ac:dyDescent="0.2">
      <c r="A1335" s="25" t="s">
        <v>37</v>
      </c>
      <c r="B1335" s="25" t="s">
        <v>178</v>
      </c>
      <c r="C1335" s="25" t="s">
        <v>51</v>
      </c>
      <c r="D1335" s="25" t="s">
        <v>27</v>
      </c>
      <c r="E1335" s="25" t="s">
        <v>1915</v>
      </c>
      <c r="F1335" s="2">
        <v>40626</v>
      </c>
      <c r="G1335" s="23" t="str">
        <f>TEXT(Table2[[#This Row],[Order-Date]],"mmm")</f>
        <v>Mar</v>
      </c>
      <c r="H1335">
        <v>2011</v>
      </c>
      <c r="I1335">
        <v>948047435</v>
      </c>
      <c r="J1335" s="2">
        <v>40698</v>
      </c>
      <c r="K1335" s="23">
        <f>WEEKDAY(#REF!,1)</f>
        <v>7</v>
      </c>
      <c r="L1335" s="25">
        <f>IF(#REF!&gt;=#REF!,#REF!-#REF!,"")</f>
        <v>72</v>
      </c>
      <c r="M1335" s="4">
        <v>7159</v>
      </c>
      <c r="N1335" s="5">
        <v>437.2</v>
      </c>
      <c r="O1335" s="5">
        <v>263.33</v>
      </c>
      <c r="P1335" s="5">
        <v>173.87</v>
      </c>
      <c r="Q1335" s="5">
        <f>#REF!*#REF!</f>
        <v>1885179.47</v>
      </c>
      <c r="R1335" s="5">
        <v>1244735.33</v>
      </c>
      <c r="S1335" s="5">
        <f>#REF!-#REF!</f>
        <v>-640444.14</v>
      </c>
      <c r="T1335" s="36">
        <f t="shared" si="20"/>
        <v>-0.33972581931416901</v>
      </c>
    </row>
    <row r="1336" spans="1:20" x14ac:dyDescent="0.2">
      <c r="A1336" s="25" t="s">
        <v>46</v>
      </c>
      <c r="B1336" s="25" t="s">
        <v>211</v>
      </c>
      <c r="C1336" s="25" t="s">
        <v>51</v>
      </c>
      <c r="D1336" s="25" t="s">
        <v>27</v>
      </c>
      <c r="E1336" s="25" t="s">
        <v>1918</v>
      </c>
      <c r="F1336" s="2">
        <v>41947</v>
      </c>
      <c r="G1336" s="23" t="str">
        <f>TEXT(Table2[[#This Row],[Order-Date]],"mmm")</f>
        <v>Nov</v>
      </c>
      <c r="H1336">
        <v>2014</v>
      </c>
      <c r="I1336">
        <v>291745221</v>
      </c>
      <c r="J1336" s="2">
        <v>41825</v>
      </c>
      <c r="K1336" s="23">
        <f>WEEKDAY(#REF!,1)</f>
        <v>7</v>
      </c>
      <c r="L1336" s="25" t="str">
        <f>IF(#REF!&gt;=#REF!,#REF!-#REF!,"")</f>
        <v/>
      </c>
      <c r="M1336" s="4">
        <v>2749</v>
      </c>
      <c r="N1336" s="5">
        <v>437.2</v>
      </c>
      <c r="O1336" s="5">
        <v>263.33</v>
      </c>
      <c r="P1336" s="5">
        <v>173.87</v>
      </c>
      <c r="Q1336" s="5">
        <f>#REF!*#REF!</f>
        <v>723894.17</v>
      </c>
      <c r="R1336" s="5">
        <v>477968.63</v>
      </c>
      <c r="S1336" s="5">
        <f>#REF!-#REF!</f>
        <v>-245925.54</v>
      </c>
      <c r="T1336" s="36">
        <f t="shared" si="20"/>
        <v>-0.33972581931416901</v>
      </c>
    </row>
    <row r="1337" spans="1:20" x14ac:dyDescent="0.2">
      <c r="A1337" s="25" t="s">
        <v>46</v>
      </c>
      <c r="B1337" s="25" t="s">
        <v>78</v>
      </c>
      <c r="C1337" s="25" t="s">
        <v>22</v>
      </c>
      <c r="D1337" s="25" t="s">
        <v>23</v>
      </c>
      <c r="E1337" s="25" t="s">
        <v>1917</v>
      </c>
      <c r="F1337" s="2">
        <v>40944</v>
      </c>
      <c r="G1337" s="23" t="str">
        <f>TEXT(Table2[[#This Row],[Order-Date]],"mmm")</f>
        <v>Feb</v>
      </c>
      <c r="H1337">
        <v>2012</v>
      </c>
      <c r="I1337">
        <v>754249465</v>
      </c>
      <c r="J1337" s="2">
        <v>41043</v>
      </c>
      <c r="K1337" s="23">
        <f>WEEKDAY(#REF!,1)</f>
        <v>2</v>
      </c>
      <c r="L1337" s="25">
        <f>IF(#REF!&gt;=#REF!,#REF!-#REF!,"")</f>
        <v>99</v>
      </c>
      <c r="M1337" s="4">
        <v>8033</v>
      </c>
      <c r="N1337" s="5">
        <v>255.28</v>
      </c>
      <c r="O1337" s="5">
        <v>159.41999999999999</v>
      </c>
      <c r="P1337" s="5">
        <v>95.86</v>
      </c>
      <c r="Q1337" s="5">
        <f>#REF!*#REF!</f>
        <v>1280620.8600000001</v>
      </c>
      <c r="R1337" s="5">
        <v>770043.38</v>
      </c>
      <c r="S1337" s="5">
        <f>#REF!-#REF!</f>
        <v>-510577.48</v>
      </c>
      <c r="T1337" s="36">
        <f t="shared" si="20"/>
        <v>-0.39869527035503699</v>
      </c>
    </row>
    <row r="1338" spans="1:20" x14ac:dyDescent="0.2">
      <c r="A1338" s="25" t="s">
        <v>29</v>
      </c>
      <c r="B1338" s="25" t="s">
        <v>89</v>
      </c>
      <c r="C1338" s="25" t="s">
        <v>34</v>
      </c>
      <c r="D1338" s="25" t="s">
        <v>23</v>
      </c>
      <c r="E1338" s="25" t="s">
        <v>1917</v>
      </c>
      <c r="F1338" s="2">
        <v>42665</v>
      </c>
      <c r="G1338" s="23" t="str">
        <f>TEXT(Table2[[#This Row],[Order-Date]],"mmm")</f>
        <v>Oct</v>
      </c>
      <c r="H1338">
        <v>2016</v>
      </c>
      <c r="I1338">
        <v>518421494</v>
      </c>
      <c r="J1338" s="2">
        <v>42665</v>
      </c>
      <c r="K1338" s="23">
        <f>WEEKDAY(#REF!,1)</f>
        <v>7</v>
      </c>
      <c r="L1338" s="25">
        <f>IF(#REF!&gt;=#REF!,#REF!-#REF!,"")</f>
        <v>0</v>
      </c>
      <c r="M1338" s="4">
        <v>1296</v>
      </c>
      <c r="N1338" s="5">
        <v>205.7</v>
      </c>
      <c r="O1338" s="5">
        <v>117.11</v>
      </c>
      <c r="P1338" s="5">
        <v>88.59</v>
      </c>
      <c r="Q1338" s="5">
        <f>#REF!*#REF!</f>
        <v>151774.56</v>
      </c>
      <c r="R1338" s="5">
        <v>114812.64</v>
      </c>
      <c r="S1338" s="5">
        <f>#REF!-#REF!</f>
        <v>-36961.919999999998</v>
      </c>
      <c r="T1338" s="36">
        <f t="shared" si="20"/>
        <v>-0.24353172231235601</v>
      </c>
    </row>
    <row r="1339" spans="1:20" x14ac:dyDescent="0.2">
      <c r="A1339" s="25" t="s">
        <v>37</v>
      </c>
      <c r="B1339" s="25" t="s">
        <v>155</v>
      </c>
      <c r="C1339" s="25" t="s">
        <v>22</v>
      </c>
      <c r="D1339" s="25" t="s">
        <v>23</v>
      </c>
      <c r="E1339" s="25" t="s">
        <v>1916</v>
      </c>
      <c r="F1339" s="2">
        <v>41517</v>
      </c>
      <c r="G1339" s="23" t="str">
        <f>TEXT(Table2[[#This Row],[Order-Date]],"mmm")</f>
        <v>Aug</v>
      </c>
      <c r="H1339">
        <v>2013</v>
      </c>
      <c r="I1339">
        <v>537435138</v>
      </c>
      <c r="J1339" s="2">
        <v>41403</v>
      </c>
      <c r="K1339" s="23">
        <f>WEEKDAY(#REF!,1)</f>
        <v>5</v>
      </c>
      <c r="L1339" s="25" t="str">
        <f>IF(#REF!&gt;=#REF!,#REF!-#REF!,"")</f>
        <v/>
      </c>
      <c r="M1339" s="4">
        <v>7855</v>
      </c>
      <c r="N1339" s="5">
        <v>255.28</v>
      </c>
      <c r="O1339" s="5">
        <v>159.41999999999999</v>
      </c>
      <c r="P1339" s="5">
        <v>95.86</v>
      </c>
      <c r="Q1339" s="5">
        <f>#REF!*#REF!</f>
        <v>1252244.1000000001</v>
      </c>
      <c r="R1339" s="5">
        <v>752980.3</v>
      </c>
      <c r="S1339" s="5">
        <f>#REF!-#REF!</f>
        <v>-499263.8</v>
      </c>
      <c r="T1339" s="36">
        <f t="shared" si="20"/>
        <v>-0.39869527035503699</v>
      </c>
    </row>
    <row r="1340" spans="1:20" x14ac:dyDescent="0.2">
      <c r="A1340" s="25" t="s">
        <v>46</v>
      </c>
      <c r="B1340" s="25" t="s">
        <v>141</v>
      </c>
      <c r="C1340" s="25" t="s">
        <v>31</v>
      </c>
      <c r="D1340" s="25" t="s">
        <v>23</v>
      </c>
      <c r="E1340" s="25" t="s">
        <v>1917</v>
      </c>
      <c r="F1340" s="2">
        <v>41148</v>
      </c>
      <c r="G1340" s="23" t="str">
        <f>TEXT(Table2[[#This Row],[Order-Date]],"mmm")</f>
        <v>Aug</v>
      </c>
      <c r="H1340">
        <v>2012</v>
      </c>
      <c r="I1340">
        <v>484776723</v>
      </c>
      <c r="J1340" s="2">
        <v>41008</v>
      </c>
      <c r="K1340" s="23">
        <f>WEEKDAY(#REF!,1)</f>
        <v>2</v>
      </c>
      <c r="L1340" s="25" t="str">
        <f>IF(#REF!&gt;=#REF!,#REF!-#REF!,"")</f>
        <v/>
      </c>
      <c r="M1340" s="4">
        <v>5060</v>
      </c>
      <c r="N1340" s="5">
        <v>47.45</v>
      </c>
      <c r="O1340" s="5">
        <v>31.79</v>
      </c>
      <c r="P1340" s="5">
        <v>15.66</v>
      </c>
      <c r="Q1340" s="5">
        <f>#REF!*#REF!</f>
        <v>160857.4</v>
      </c>
      <c r="R1340" s="5">
        <v>79239.600000000006</v>
      </c>
      <c r="S1340" s="5">
        <f>#REF!-#REF!</f>
        <v>-81617.8</v>
      </c>
      <c r="T1340" s="36">
        <f t="shared" si="20"/>
        <v>-0.50739226171752105</v>
      </c>
    </row>
    <row r="1341" spans="1:20" x14ac:dyDescent="0.2">
      <c r="A1341" s="25" t="s">
        <v>29</v>
      </c>
      <c r="B1341" s="25" t="s">
        <v>124</v>
      </c>
      <c r="C1341" s="25" t="s">
        <v>65</v>
      </c>
      <c r="D1341" s="25" t="s">
        <v>27</v>
      </c>
      <c r="E1341" s="25" t="s">
        <v>1915</v>
      </c>
      <c r="F1341" s="2">
        <v>41360</v>
      </c>
      <c r="G1341" s="23" t="str">
        <f>TEXT(Table2[[#This Row],[Order-Date]],"mmm")</f>
        <v>Mar</v>
      </c>
      <c r="H1341">
        <v>2013</v>
      </c>
      <c r="I1341">
        <v>104245078</v>
      </c>
      <c r="J1341" s="2">
        <v>41385</v>
      </c>
      <c r="K1341" s="23">
        <f>WEEKDAY(#REF!,1)</f>
        <v>1</v>
      </c>
      <c r="L1341" s="25">
        <f>IF(#REF!&gt;=#REF!,#REF!-#REF!,"")</f>
        <v>25</v>
      </c>
      <c r="M1341" s="4">
        <v>7290</v>
      </c>
      <c r="N1341" s="5">
        <v>9.33</v>
      </c>
      <c r="O1341" s="5">
        <v>6.92</v>
      </c>
      <c r="P1341" s="5">
        <v>2.41</v>
      </c>
      <c r="Q1341" s="5">
        <f>#REF!*#REF!</f>
        <v>50446.8</v>
      </c>
      <c r="R1341" s="5">
        <v>17568.900000000001</v>
      </c>
      <c r="S1341" s="5">
        <f>#REF!-#REF!</f>
        <v>-32877.9</v>
      </c>
      <c r="T1341" s="36">
        <f t="shared" si="20"/>
        <v>-0.65173410404624299</v>
      </c>
    </row>
    <row r="1342" spans="1:20" x14ac:dyDescent="0.2">
      <c r="A1342" s="25" t="s">
        <v>20</v>
      </c>
      <c r="B1342" s="25" t="s">
        <v>167</v>
      </c>
      <c r="C1342" s="25" t="s">
        <v>31</v>
      </c>
      <c r="D1342" s="25" t="s">
        <v>27</v>
      </c>
      <c r="E1342" s="25" t="s">
        <v>1917</v>
      </c>
      <c r="F1342" s="2">
        <v>42136</v>
      </c>
      <c r="G1342" s="23" t="str">
        <f>TEXT(Table2[[#This Row],[Order-Date]],"mmm")</f>
        <v>May</v>
      </c>
      <c r="H1342">
        <v>2015</v>
      </c>
      <c r="I1342">
        <v>559951531</v>
      </c>
      <c r="J1342" s="2">
        <v>42382</v>
      </c>
      <c r="K1342" s="23">
        <f>WEEKDAY(#REF!,1)</f>
        <v>4</v>
      </c>
      <c r="L1342" s="25">
        <f>IF(#REF!&gt;=#REF!,#REF!-#REF!,"")</f>
        <v>246</v>
      </c>
      <c r="M1342" s="4">
        <v>956</v>
      </c>
      <c r="N1342" s="5">
        <v>47.45</v>
      </c>
      <c r="O1342" s="5">
        <v>31.79</v>
      </c>
      <c r="P1342" s="5">
        <v>15.66</v>
      </c>
      <c r="Q1342" s="5">
        <f>#REF!*#REF!</f>
        <v>30391.24</v>
      </c>
      <c r="R1342" s="5">
        <v>14970.96</v>
      </c>
      <c r="S1342" s="5">
        <f>#REF!-#REF!</f>
        <v>-15420.28</v>
      </c>
      <c r="T1342" s="36">
        <f t="shared" si="20"/>
        <v>-0.50739226171752105</v>
      </c>
    </row>
    <row r="1343" spans="1:20" x14ac:dyDescent="0.2">
      <c r="A1343" s="25" t="s">
        <v>29</v>
      </c>
      <c r="B1343" s="25" t="s">
        <v>177</v>
      </c>
      <c r="C1343" s="25" t="s">
        <v>77</v>
      </c>
      <c r="D1343" s="25" t="s">
        <v>23</v>
      </c>
      <c r="E1343" s="25" t="s">
        <v>1918</v>
      </c>
      <c r="F1343" s="2">
        <v>40528</v>
      </c>
      <c r="G1343" s="23" t="str">
        <f>TEXT(Table2[[#This Row],[Order-Date]],"mmm")</f>
        <v>Dec</v>
      </c>
      <c r="H1343">
        <v>2010</v>
      </c>
      <c r="I1343">
        <v>386319911</v>
      </c>
      <c r="J1343" s="2">
        <v>40575</v>
      </c>
      <c r="K1343" s="23">
        <f>WEEKDAY(#REF!,1)</f>
        <v>3</v>
      </c>
      <c r="L1343" s="25">
        <f>IF(#REF!&gt;=#REF!,#REF!-#REF!,"")</f>
        <v>47</v>
      </c>
      <c r="M1343" s="4">
        <v>9501</v>
      </c>
      <c r="N1343" s="5">
        <v>154.06</v>
      </c>
      <c r="O1343" s="5">
        <v>90.93</v>
      </c>
      <c r="P1343" s="5">
        <v>63.13</v>
      </c>
      <c r="Q1343" s="5">
        <f>#REF!*#REF!</f>
        <v>863925.93</v>
      </c>
      <c r="R1343" s="5">
        <v>599798.13</v>
      </c>
      <c r="S1343" s="5">
        <f>#REF!-#REF!</f>
        <v>-264127.8</v>
      </c>
      <c r="T1343" s="36">
        <f t="shared" si="20"/>
        <v>-0.30572968217309998</v>
      </c>
    </row>
    <row r="1344" spans="1:20" x14ac:dyDescent="0.2">
      <c r="A1344" s="25" t="s">
        <v>46</v>
      </c>
      <c r="B1344" s="25" t="s">
        <v>146</v>
      </c>
      <c r="C1344" s="25" t="s">
        <v>77</v>
      </c>
      <c r="D1344" s="25" t="s">
        <v>27</v>
      </c>
      <c r="E1344" s="25" t="s">
        <v>1918</v>
      </c>
      <c r="F1344" s="2">
        <v>40973</v>
      </c>
      <c r="G1344" s="23" t="str">
        <f>TEXT(Table2[[#This Row],[Order-Date]],"mmm")</f>
        <v>Mar</v>
      </c>
      <c r="H1344">
        <v>2012</v>
      </c>
      <c r="I1344">
        <v>438086545</v>
      </c>
      <c r="J1344" s="2">
        <v>41075</v>
      </c>
      <c r="K1344" s="23">
        <f>WEEKDAY(#REF!,1)</f>
        <v>6</v>
      </c>
      <c r="L1344" s="25">
        <f>IF(#REF!&gt;=#REF!,#REF!-#REF!,"")</f>
        <v>102</v>
      </c>
      <c r="M1344" s="4">
        <v>8399</v>
      </c>
      <c r="N1344" s="5">
        <v>154.06</v>
      </c>
      <c r="O1344" s="5">
        <v>90.93</v>
      </c>
      <c r="P1344" s="5">
        <v>63.13</v>
      </c>
      <c r="Q1344" s="5">
        <f>#REF!*#REF!</f>
        <v>763721.07</v>
      </c>
      <c r="R1344" s="5">
        <v>530228.87</v>
      </c>
      <c r="S1344" s="5">
        <f>#REF!-#REF!</f>
        <v>-233492.2</v>
      </c>
      <c r="T1344" s="36">
        <f t="shared" si="20"/>
        <v>-0.30572968217309998</v>
      </c>
    </row>
    <row r="1345" spans="1:20" x14ac:dyDescent="0.2">
      <c r="A1345" s="25" t="s">
        <v>29</v>
      </c>
      <c r="B1345" s="25" t="s">
        <v>130</v>
      </c>
      <c r="C1345" s="25" t="s">
        <v>22</v>
      </c>
      <c r="D1345" s="25" t="s">
        <v>23</v>
      </c>
      <c r="E1345" s="25" t="s">
        <v>1915</v>
      </c>
      <c r="F1345" s="2">
        <v>42446</v>
      </c>
      <c r="G1345" s="23" t="str">
        <f>TEXT(Table2[[#This Row],[Order-Date]],"mmm")</f>
        <v>Mar</v>
      </c>
      <c r="H1345">
        <v>2016</v>
      </c>
      <c r="I1345">
        <v>740300261</v>
      </c>
      <c r="J1345" s="2">
        <v>42483</v>
      </c>
      <c r="K1345" s="23">
        <f>WEEKDAY(#REF!,1)</f>
        <v>7</v>
      </c>
      <c r="L1345" s="25">
        <f>IF(#REF!&gt;=#REF!,#REF!-#REF!,"")</f>
        <v>37</v>
      </c>
      <c r="M1345" s="4">
        <v>153</v>
      </c>
      <c r="N1345" s="5">
        <v>255.28</v>
      </c>
      <c r="O1345" s="5">
        <v>159.41999999999999</v>
      </c>
      <c r="P1345" s="5">
        <v>95.86</v>
      </c>
      <c r="Q1345" s="5">
        <f>#REF!*#REF!</f>
        <v>24391.26</v>
      </c>
      <c r="R1345" s="5">
        <v>14666.58</v>
      </c>
      <c r="S1345" s="5">
        <f>#REF!-#REF!</f>
        <v>-9724.68</v>
      </c>
      <c r="T1345" s="36">
        <f t="shared" si="20"/>
        <v>-0.39869527035503699</v>
      </c>
    </row>
    <row r="1346" spans="1:20" x14ac:dyDescent="0.2">
      <c r="A1346" s="25" t="s">
        <v>46</v>
      </c>
      <c r="B1346" s="25" t="s">
        <v>84</v>
      </c>
      <c r="C1346" s="25" t="s">
        <v>22</v>
      </c>
      <c r="D1346" s="25" t="s">
        <v>27</v>
      </c>
      <c r="E1346" s="25" t="s">
        <v>1915</v>
      </c>
      <c r="F1346" s="2">
        <v>40985</v>
      </c>
      <c r="G1346" s="23" t="str">
        <f>TEXT(Table2[[#This Row],[Order-Date]],"mmm")</f>
        <v>Mar</v>
      </c>
      <c r="H1346">
        <v>2012</v>
      </c>
      <c r="I1346">
        <v>938322389</v>
      </c>
      <c r="J1346" s="2">
        <v>41019</v>
      </c>
      <c r="K1346" s="23">
        <f>WEEKDAY(#REF!,1)</f>
        <v>6</v>
      </c>
      <c r="L1346" s="25">
        <f>IF(#REF!&gt;=#REF!,#REF!-#REF!,"")</f>
        <v>34</v>
      </c>
      <c r="M1346" s="4">
        <v>9301</v>
      </c>
      <c r="N1346" s="5">
        <v>255.28</v>
      </c>
      <c r="O1346" s="5">
        <v>159.41999999999999</v>
      </c>
      <c r="P1346" s="5">
        <v>95.86</v>
      </c>
      <c r="Q1346" s="5">
        <f>#REF!*#REF!</f>
        <v>1482765.42</v>
      </c>
      <c r="R1346" s="5">
        <v>891593.86</v>
      </c>
      <c r="S1346" s="5">
        <f>#REF!-#REF!</f>
        <v>-591171.56000000006</v>
      </c>
      <c r="T1346" s="36">
        <f t="shared" si="20"/>
        <v>-0.39869527035503699</v>
      </c>
    </row>
    <row r="1347" spans="1:20" x14ac:dyDescent="0.2">
      <c r="A1347" s="25" t="s">
        <v>29</v>
      </c>
      <c r="B1347" s="25" t="s">
        <v>184</v>
      </c>
      <c r="C1347" s="25" t="s">
        <v>49</v>
      </c>
      <c r="D1347" s="25" t="s">
        <v>27</v>
      </c>
      <c r="E1347" s="25" t="s">
        <v>1918</v>
      </c>
      <c r="F1347" s="2">
        <v>42933</v>
      </c>
      <c r="G1347" s="23" t="str">
        <f>TEXT(Table2[[#This Row],[Order-Date]],"mmm")</f>
        <v>Jul</v>
      </c>
      <c r="H1347">
        <v>2017</v>
      </c>
      <c r="I1347">
        <v>747826755</v>
      </c>
      <c r="J1347" s="2">
        <v>42938</v>
      </c>
      <c r="K1347" s="23">
        <f>WEEKDAY(#REF!,1)</f>
        <v>7</v>
      </c>
      <c r="L1347" s="25">
        <f>IF(#REF!&gt;=#REF!,#REF!-#REF!,"")</f>
        <v>5</v>
      </c>
      <c r="M1347" s="4">
        <v>7410</v>
      </c>
      <c r="N1347" s="5">
        <v>651.21</v>
      </c>
      <c r="O1347" s="5">
        <v>524.96</v>
      </c>
      <c r="P1347" s="5">
        <v>126.25</v>
      </c>
      <c r="Q1347" s="5">
        <f>#REF!*#REF!</f>
        <v>3889953.6</v>
      </c>
      <c r="R1347" s="5">
        <v>935512.5</v>
      </c>
      <c r="S1347" s="5">
        <f>#REF!-#REF!</f>
        <v>-2954441.1</v>
      </c>
      <c r="T1347" s="36">
        <f t="shared" ref="T1347:T1410" si="21">S1347/Q1347</f>
        <v>-0.75950548613227697</v>
      </c>
    </row>
    <row r="1348" spans="1:20" x14ac:dyDescent="0.2">
      <c r="A1348" s="25" t="s">
        <v>37</v>
      </c>
      <c r="B1348" s="25" t="s">
        <v>105</v>
      </c>
      <c r="C1348" s="25" t="s">
        <v>85</v>
      </c>
      <c r="D1348" s="25" t="s">
        <v>23</v>
      </c>
      <c r="E1348" s="25" t="s">
        <v>1915</v>
      </c>
      <c r="F1348" s="2">
        <v>41251</v>
      </c>
      <c r="G1348" s="23" t="str">
        <f>TEXT(Table2[[#This Row],[Order-Date]],"mmm")</f>
        <v>Dec</v>
      </c>
      <c r="H1348">
        <v>2012</v>
      </c>
      <c r="I1348">
        <v>404799687</v>
      </c>
      <c r="J1348" s="2">
        <v>41170</v>
      </c>
      <c r="K1348" s="23">
        <f>WEEKDAY(#REF!,1)</f>
        <v>3</v>
      </c>
      <c r="L1348" s="25" t="str">
        <f>IF(#REF!&gt;=#REF!,#REF!-#REF!,"")</f>
        <v/>
      </c>
      <c r="M1348" s="4">
        <v>8078</v>
      </c>
      <c r="N1348" s="5">
        <v>668.27</v>
      </c>
      <c r="O1348" s="5">
        <v>502.54</v>
      </c>
      <c r="P1348" s="5">
        <v>165.73</v>
      </c>
      <c r="Q1348" s="5">
        <f>#REF!*#REF!</f>
        <v>4059518.12</v>
      </c>
      <c r="R1348" s="5">
        <v>1338766.94</v>
      </c>
      <c r="S1348" s="5">
        <f>#REF!-#REF!</f>
        <v>-2720751.18</v>
      </c>
      <c r="T1348" s="36">
        <f t="shared" si="21"/>
        <v>-0.67021530624427905</v>
      </c>
    </row>
    <row r="1349" spans="1:20" x14ac:dyDescent="0.2">
      <c r="A1349" s="25" t="s">
        <v>29</v>
      </c>
      <c r="B1349" s="25" t="s">
        <v>223</v>
      </c>
      <c r="C1349" s="25" t="s">
        <v>39</v>
      </c>
      <c r="D1349" s="25" t="s">
        <v>27</v>
      </c>
      <c r="E1349" s="25" t="s">
        <v>1915</v>
      </c>
      <c r="F1349" s="2">
        <v>41264</v>
      </c>
      <c r="G1349" s="23" t="str">
        <f>TEXT(Table2[[#This Row],[Order-Date]],"mmm")</f>
        <v>Dec</v>
      </c>
      <c r="H1349">
        <v>2012</v>
      </c>
      <c r="I1349">
        <v>215540015</v>
      </c>
      <c r="J1349" s="2">
        <v>41267</v>
      </c>
      <c r="K1349" s="23">
        <f>WEEKDAY(#REF!,1)</f>
        <v>2</v>
      </c>
      <c r="L1349" s="25">
        <f>IF(#REF!&gt;=#REF!,#REF!-#REF!,"")</f>
        <v>3</v>
      </c>
      <c r="M1349" s="4">
        <v>1935</v>
      </c>
      <c r="N1349" s="5">
        <v>81.73</v>
      </c>
      <c r="O1349" s="5">
        <v>56.67</v>
      </c>
      <c r="P1349" s="5">
        <v>25.06</v>
      </c>
      <c r="Q1349" s="5">
        <f>#REF!*#REF!</f>
        <v>109656.45</v>
      </c>
      <c r="R1349" s="5">
        <v>48491.1</v>
      </c>
      <c r="S1349" s="5">
        <f>#REF!-#REF!</f>
        <v>-61165.35</v>
      </c>
      <c r="T1349" s="36">
        <f t="shared" si="21"/>
        <v>-0.55779071819304704</v>
      </c>
    </row>
    <row r="1350" spans="1:20" x14ac:dyDescent="0.2">
      <c r="A1350" s="25" t="s">
        <v>20</v>
      </c>
      <c r="B1350" s="25" t="s">
        <v>163</v>
      </c>
      <c r="C1350" s="25" t="s">
        <v>39</v>
      </c>
      <c r="D1350" s="25" t="s">
        <v>27</v>
      </c>
      <c r="E1350" s="25" t="s">
        <v>1916</v>
      </c>
      <c r="F1350" s="2">
        <v>41097</v>
      </c>
      <c r="G1350" s="23" t="str">
        <f>TEXT(Table2[[#This Row],[Order-Date]],"mmm")</f>
        <v>Jul</v>
      </c>
      <c r="H1350">
        <v>2012</v>
      </c>
      <c r="I1350">
        <v>106659066</v>
      </c>
      <c r="J1350" s="2">
        <v>41140</v>
      </c>
      <c r="K1350" s="23">
        <f>WEEKDAY(#REF!,1)</f>
        <v>1</v>
      </c>
      <c r="L1350" s="25">
        <f>IF(#REF!&gt;=#REF!,#REF!-#REF!,"")</f>
        <v>43</v>
      </c>
      <c r="M1350" s="4">
        <v>1643</v>
      </c>
      <c r="N1350" s="5">
        <v>81.73</v>
      </c>
      <c r="O1350" s="5">
        <v>56.67</v>
      </c>
      <c r="P1350" s="5">
        <v>25.06</v>
      </c>
      <c r="Q1350" s="5">
        <f>#REF!*#REF!</f>
        <v>93108.81</v>
      </c>
      <c r="R1350" s="5">
        <v>41173.58</v>
      </c>
      <c r="S1350" s="5">
        <f>#REF!-#REF!</f>
        <v>-51935.23</v>
      </c>
      <c r="T1350" s="36">
        <f t="shared" si="21"/>
        <v>-0.55779071819304704</v>
      </c>
    </row>
    <row r="1351" spans="1:20" x14ac:dyDescent="0.2">
      <c r="A1351" s="25" t="s">
        <v>29</v>
      </c>
      <c r="B1351" s="25" t="s">
        <v>153</v>
      </c>
      <c r="C1351" s="25" t="s">
        <v>77</v>
      </c>
      <c r="D1351" s="25" t="s">
        <v>27</v>
      </c>
      <c r="E1351" s="25" t="s">
        <v>1918</v>
      </c>
      <c r="F1351" s="2">
        <v>42939</v>
      </c>
      <c r="G1351" s="23" t="str">
        <f>TEXT(Table2[[#This Row],[Order-Date]],"mmm")</f>
        <v>Jul</v>
      </c>
      <c r="H1351">
        <v>2017</v>
      </c>
      <c r="I1351">
        <v>975080668</v>
      </c>
      <c r="J1351" s="2">
        <v>42967</v>
      </c>
      <c r="K1351" s="23">
        <f>WEEKDAY(#REF!,1)</f>
        <v>1</v>
      </c>
      <c r="L1351" s="25">
        <f>IF(#REF!&gt;=#REF!,#REF!-#REF!,"")</f>
        <v>28</v>
      </c>
      <c r="M1351" s="4">
        <v>6893</v>
      </c>
      <c r="N1351" s="5">
        <v>154.06</v>
      </c>
      <c r="O1351" s="5">
        <v>90.93</v>
      </c>
      <c r="P1351" s="5">
        <v>63.13</v>
      </c>
      <c r="Q1351" s="5">
        <f>#REF!*#REF!</f>
        <v>626780.49</v>
      </c>
      <c r="R1351" s="5">
        <v>435155.09</v>
      </c>
      <c r="S1351" s="5">
        <f>#REF!-#REF!</f>
        <v>-191625.4</v>
      </c>
      <c r="T1351" s="36">
        <f t="shared" si="21"/>
        <v>-0.30572968217309998</v>
      </c>
    </row>
    <row r="1352" spans="1:20" x14ac:dyDescent="0.2">
      <c r="A1352" s="25" t="s">
        <v>29</v>
      </c>
      <c r="B1352" s="25" t="s">
        <v>44</v>
      </c>
      <c r="C1352" s="25" t="s">
        <v>22</v>
      </c>
      <c r="D1352" s="25" t="s">
        <v>23</v>
      </c>
      <c r="E1352" s="25" t="s">
        <v>1916</v>
      </c>
      <c r="F1352" s="2">
        <v>41162</v>
      </c>
      <c r="G1352" s="23" t="str">
        <f>TEXT(Table2[[#This Row],[Order-Date]],"mmm")</f>
        <v>Sep</v>
      </c>
      <c r="H1352">
        <v>2012</v>
      </c>
      <c r="I1352">
        <v>638041150</v>
      </c>
      <c r="J1352" s="2">
        <v>41241</v>
      </c>
      <c r="K1352" s="23">
        <f>WEEKDAY(#REF!,1)</f>
        <v>4</v>
      </c>
      <c r="L1352" s="25">
        <f>IF(#REF!&gt;=#REF!,#REF!-#REF!,"")</f>
        <v>79</v>
      </c>
      <c r="M1352" s="4">
        <v>9410</v>
      </c>
      <c r="N1352" s="5">
        <v>255.28</v>
      </c>
      <c r="O1352" s="5">
        <v>159.41999999999999</v>
      </c>
      <c r="P1352" s="5">
        <v>95.86</v>
      </c>
      <c r="Q1352" s="5">
        <f>#REF!*#REF!</f>
        <v>1500142.2</v>
      </c>
      <c r="R1352" s="5">
        <v>902042.6</v>
      </c>
      <c r="S1352" s="5">
        <f>#REF!-#REF!</f>
        <v>-598099.6</v>
      </c>
      <c r="T1352" s="36">
        <f t="shared" si="21"/>
        <v>-0.39869527035503699</v>
      </c>
    </row>
    <row r="1353" spans="1:20" x14ac:dyDescent="0.2">
      <c r="A1353" s="25" t="s">
        <v>29</v>
      </c>
      <c r="B1353" s="25" t="s">
        <v>185</v>
      </c>
      <c r="C1353" s="25" t="s">
        <v>51</v>
      </c>
      <c r="D1353" s="25" t="s">
        <v>23</v>
      </c>
      <c r="E1353" s="25" t="s">
        <v>1918</v>
      </c>
      <c r="F1353" s="2">
        <v>40320</v>
      </c>
      <c r="G1353" s="23" t="str">
        <f>TEXT(Table2[[#This Row],[Order-Date]],"mmm")</f>
        <v>May</v>
      </c>
      <c r="H1353">
        <v>2010</v>
      </c>
      <c r="I1353">
        <v>583089339</v>
      </c>
      <c r="J1353" s="2">
        <v>40355</v>
      </c>
      <c r="K1353" s="23">
        <f>WEEKDAY(#REF!,1)</f>
        <v>7</v>
      </c>
      <c r="L1353" s="25">
        <f>IF(#REF!&gt;=#REF!,#REF!-#REF!,"")</f>
        <v>35</v>
      </c>
      <c r="M1353" s="4">
        <v>7948</v>
      </c>
      <c r="N1353" s="5">
        <v>437.2</v>
      </c>
      <c r="O1353" s="5">
        <v>263.33</v>
      </c>
      <c r="P1353" s="5">
        <v>173.87</v>
      </c>
      <c r="Q1353" s="5">
        <f>#REF!*#REF!</f>
        <v>2092946.84</v>
      </c>
      <c r="R1353" s="5">
        <v>1381918.76</v>
      </c>
      <c r="S1353" s="5">
        <f>#REF!-#REF!</f>
        <v>-711028.08</v>
      </c>
      <c r="T1353" s="36">
        <f t="shared" si="21"/>
        <v>-0.33972581931416901</v>
      </c>
    </row>
    <row r="1354" spans="1:20" x14ac:dyDescent="0.2">
      <c r="A1354" s="25" t="s">
        <v>29</v>
      </c>
      <c r="B1354" s="25" t="s">
        <v>134</v>
      </c>
      <c r="C1354" s="25" t="s">
        <v>26</v>
      </c>
      <c r="D1354" s="25" t="s">
        <v>23</v>
      </c>
      <c r="E1354" s="25" t="s">
        <v>1915</v>
      </c>
      <c r="F1354" s="2">
        <v>42419</v>
      </c>
      <c r="G1354" s="23" t="str">
        <f>TEXT(Table2[[#This Row],[Order-Date]],"mmm")</f>
        <v>Feb</v>
      </c>
      <c r="H1354">
        <v>2016</v>
      </c>
      <c r="I1354">
        <v>118086564</v>
      </c>
      <c r="J1354" s="2">
        <v>42442</v>
      </c>
      <c r="K1354" s="23">
        <f>WEEKDAY(#REF!,1)</f>
        <v>1</v>
      </c>
      <c r="L1354" s="25">
        <f>IF(#REF!&gt;=#REF!,#REF!-#REF!,"")</f>
        <v>23</v>
      </c>
      <c r="M1354" s="4">
        <v>3293</v>
      </c>
      <c r="N1354" s="5">
        <v>152.58000000000001</v>
      </c>
      <c r="O1354" s="5">
        <v>97.44</v>
      </c>
      <c r="P1354" s="5">
        <v>55.14</v>
      </c>
      <c r="Q1354" s="5">
        <f>#REF!*#REF!</f>
        <v>320869.92</v>
      </c>
      <c r="R1354" s="5">
        <v>181576.02</v>
      </c>
      <c r="S1354" s="5">
        <f>#REF!-#REF!</f>
        <v>-139293.9</v>
      </c>
      <c r="T1354" s="36">
        <f t="shared" si="21"/>
        <v>-0.43411330049261099</v>
      </c>
    </row>
    <row r="1355" spans="1:20" x14ac:dyDescent="0.2">
      <c r="A1355" s="25" t="s">
        <v>46</v>
      </c>
      <c r="B1355" s="25" t="s">
        <v>107</v>
      </c>
      <c r="C1355" s="25" t="s">
        <v>49</v>
      </c>
      <c r="D1355" s="25" t="s">
        <v>23</v>
      </c>
      <c r="E1355" s="25" t="s">
        <v>1916</v>
      </c>
      <c r="F1355" s="2">
        <v>40289</v>
      </c>
      <c r="G1355" s="23" t="str">
        <f>TEXT(Table2[[#This Row],[Order-Date]],"mmm")</f>
        <v>Apr</v>
      </c>
      <c r="H1355">
        <v>2010</v>
      </c>
      <c r="I1355">
        <v>421206653</v>
      </c>
      <c r="J1355" s="2">
        <v>40274</v>
      </c>
      <c r="K1355" s="23">
        <f>WEEKDAY(#REF!,1)</f>
        <v>3</v>
      </c>
      <c r="L1355" s="25" t="str">
        <f>IF(#REF!&gt;=#REF!,#REF!-#REF!,"")</f>
        <v/>
      </c>
      <c r="M1355" s="4">
        <v>3264</v>
      </c>
      <c r="N1355" s="5">
        <v>651.21</v>
      </c>
      <c r="O1355" s="5">
        <v>524.96</v>
      </c>
      <c r="P1355" s="5">
        <v>126.25</v>
      </c>
      <c r="Q1355" s="5">
        <f>#REF!*#REF!</f>
        <v>1713469.4399999999</v>
      </c>
      <c r="R1355" s="5">
        <v>412080</v>
      </c>
      <c r="S1355" s="5">
        <f>#REF!-#REF!</f>
        <v>-1301389.44</v>
      </c>
      <c r="T1355" s="36">
        <f t="shared" si="21"/>
        <v>-0.75950548613227697</v>
      </c>
    </row>
    <row r="1356" spans="1:20" x14ac:dyDescent="0.2">
      <c r="A1356" s="25" t="s">
        <v>20</v>
      </c>
      <c r="B1356" s="25" t="s">
        <v>158</v>
      </c>
      <c r="C1356" s="25" t="s">
        <v>42</v>
      </c>
      <c r="D1356" s="25" t="s">
        <v>27</v>
      </c>
      <c r="E1356" s="25" t="s">
        <v>1918</v>
      </c>
      <c r="F1356" s="2">
        <v>41123</v>
      </c>
      <c r="G1356" s="23" t="str">
        <f>TEXT(Table2[[#This Row],[Order-Date]],"mmm")</f>
        <v>Aug</v>
      </c>
      <c r="H1356">
        <v>2012</v>
      </c>
      <c r="I1356">
        <v>490935933</v>
      </c>
      <c r="J1356" s="2">
        <v>40986</v>
      </c>
      <c r="K1356" s="23">
        <f>WEEKDAY(#REF!,1)</f>
        <v>1</v>
      </c>
      <c r="L1356" s="25" t="str">
        <f>IF(#REF!&gt;=#REF!,#REF!-#REF!,"")</f>
        <v/>
      </c>
      <c r="M1356" s="4">
        <v>7707</v>
      </c>
      <c r="N1356" s="5">
        <v>109.28</v>
      </c>
      <c r="O1356" s="5">
        <v>35.840000000000003</v>
      </c>
      <c r="P1356" s="5">
        <v>73.44</v>
      </c>
      <c r="Q1356" s="5">
        <f>#REF!*#REF!</f>
        <v>276218.88</v>
      </c>
      <c r="R1356" s="5">
        <v>566002.07999999996</v>
      </c>
      <c r="S1356" s="5">
        <f>#REF!-#REF!</f>
        <v>289783.2</v>
      </c>
      <c r="T1356" s="36">
        <f t="shared" si="21"/>
        <v>1.0491071428571399</v>
      </c>
    </row>
    <row r="1357" spans="1:20" x14ac:dyDescent="0.2">
      <c r="A1357" s="25" t="s">
        <v>29</v>
      </c>
      <c r="B1357" s="25" t="s">
        <v>126</v>
      </c>
      <c r="C1357" s="25" t="s">
        <v>22</v>
      </c>
      <c r="D1357" s="25" t="s">
        <v>27</v>
      </c>
      <c r="E1357" s="25" t="s">
        <v>1918</v>
      </c>
      <c r="F1357" s="2">
        <v>42121</v>
      </c>
      <c r="G1357" s="23" t="str">
        <f>TEXT(Table2[[#This Row],[Order-Date]],"mmm")</f>
        <v>Apr</v>
      </c>
      <c r="H1357">
        <v>2015</v>
      </c>
      <c r="I1357">
        <v>296073234</v>
      </c>
      <c r="J1357" s="2">
        <v>42100</v>
      </c>
      <c r="K1357" s="23">
        <f>WEEKDAY(#REF!,1)</f>
        <v>2</v>
      </c>
      <c r="L1357" s="25" t="str">
        <f>IF(#REF!&gt;=#REF!,#REF!-#REF!,"")</f>
        <v/>
      </c>
      <c r="M1357" s="4">
        <v>3504</v>
      </c>
      <c r="N1357" s="5">
        <v>255.28</v>
      </c>
      <c r="O1357" s="5">
        <v>159.41999999999999</v>
      </c>
      <c r="P1357" s="5">
        <v>95.86</v>
      </c>
      <c r="Q1357" s="5">
        <f>#REF!*#REF!</f>
        <v>558607.68000000005</v>
      </c>
      <c r="R1357" s="5">
        <v>335893.44</v>
      </c>
      <c r="S1357" s="5">
        <f>#REF!-#REF!</f>
        <v>-222714.23999999999</v>
      </c>
      <c r="T1357" s="36">
        <f t="shared" si="21"/>
        <v>-0.39869527035503699</v>
      </c>
    </row>
    <row r="1358" spans="1:20" x14ac:dyDescent="0.2">
      <c r="A1358" s="25" t="s">
        <v>20</v>
      </c>
      <c r="B1358" s="25" t="s">
        <v>53</v>
      </c>
      <c r="C1358" s="25" t="s">
        <v>22</v>
      </c>
      <c r="D1358" s="25" t="s">
        <v>23</v>
      </c>
      <c r="E1358" s="25" t="s">
        <v>1915</v>
      </c>
      <c r="F1358" s="2">
        <v>41928</v>
      </c>
      <c r="G1358" s="23" t="str">
        <f>TEXT(Table2[[#This Row],[Order-Date]],"mmm")</f>
        <v>Oct</v>
      </c>
      <c r="H1358">
        <v>2014</v>
      </c>
      <c r="I1358">
        <v>325729882</v>
      </c>
      <c r="J1358" s="2">
        <v>41962</v>
      </c>
      <c r="K1358" s="23">
        <f>WEEKDAY(#REF!,1)</f>
        <v>4</v>
      </c>
      <c r="L1358" s="25">
        <f>IF(#REF!&gt;=#REF!,#REF!-#REF!,"")</f>
        <v>34</v>
      </c>
      <c r="M1358" s="4">
        <v>9565</v>
      </c>
      <c r="N1358" s="5">
        <v>255.28</v>
      </c>
      <c r="O1358" s="5">
        <v>159.41999999999999</v>
      </c>
      <c r="P1358" s="5">
        <v>95.86</v>
      </c>
      <c r="Q1358" s="5">
        <f>#REF!*#REF!</f>
        <v>1524852.3</v>
      </c>
      <c r="R1358" s="5">
        <v>916900.9</v>
      </c>
      <c r="S1358" s="5">
        <f>#REF!-#REF!</f>
        <v>-607951.4</v>
      </c>
      <c r="T1358" s="36">
        <f t="shared" si="21"/>
        <v>-0.39869527035503699</v>
      </c>
    </row>
    <row r="1359" spans="1:20" x14ac:dyDescent="0.2">
      <c r="A1359" s="25" t="s">
        <v>32</v>
      </c>
      <c r="B1359" s="25" t="s">
        <v>36</v>
      </c>
      <c r="C1359" s="25" t="s">
        <v>42</v>
      </c>
      <c r="D1359" s="25" t="s">
        <v>23</v>
      </c>
      <c r="E1359" s="25" t="s">
        <v>1916</v>
      </c>
      <c r="F1359" s="2">
        <v>40254</v>
      </c>
      <c r="G1359" s="23" t="str">
        <f>TEXT(Table2[[#This Row],[Order-Date]],"mmm")</f>
        <v>Mar</v>
      </c>
      <c r="H1359">
        <v>2010</v>
      </c>
      <c r="I1359">
        <v>239329707</v>
      </c>
      <c r="J1359" s="2">
        <v>40264</v>
      </c>
      <c r="K1359" s="23">
        <f>WEEKDAY(#REF!,1)</f>
        <v>7</v>
      </c>
      <c r="L1359" s="25">
        <f>IF(#REF!&gt;=#REF!,#REF!-#REF!,"")</f>
        <v>10</v>
      </c>
      <c r="M1359" s="4">
        <v>1834</v>
      </c>
      <c r="N1359" s="5">
        <v>109.28</v>
      </c>
      <c r="O1359" s="5">
        <v>35.840000000000003</v>
      </c>
      <c r="P1359" s="5">
        <v>73.44</v>
      </c>
      <c r="Q1359" s="5">
        <f>#REF!*#REF!</f>
        <v>65730.559999999998</v>
      </c>
      <c r="R1359" s="5">
        <v>134688.95999999999</v>
      </c>
      <c r="S1359" s="5">
        <f>#REF!-#REF!</f>
        <v>68958.399999999994</v>
      </c>
      <c r="T1359" s="36">
        <f t="shared" si="21"/>
        <v>1.0491071428571399</v>
      </c>
    </row>
    <row r="1360" spans="1:20" x14ac:dyDescent="0.2">
      <c r="A1360" s="25" t="s">
        <v>59</v>
      </c>
      <c r="B1360" s="25" t="s">
        <v>60</v>
      </c>
      <c r="C1360" s="25" t="s">
        <v>31</v>
      </c>
      <c r="D1360" s="25" t="s">
        <v>27</v>
      </c>
      <c r="E1360" s="25" t="s">
        <v>1916</v>
      </c>
      <c r="F1360" s="2">
        <v>42908</v>
      </c>
      <c r="G1360" s="23" t="str">
        <f>TEXT(Table2[[#This Row],[Order-Date]],"mmm")</f>
        <v>Jun</v>
      </c>
      <c r="H1360">
        <v>2017</v>
      </c>
      <c r="I1360">
        <v>216609036</v>
      </c>
      <c r="J1360" s="2">
        <v>42801</v>
      </c>
      <c r="K1360" s="23">
        <f>WEEKDAY(#REF!,1)</f>
        <v>3</v>
      </c>
      <c r="L1360" s="25" t="str">
        <f>IF(#REF!&gt;=#REF!,#REF!-#REF!,"")</f>
        <v/>
      </c>
      <c r="M1360" s="4">
        <v>8282</v>
      </c>
      <c r="N1360" s="5">
        <v>47.45</v>
      </c>
      <c r="O1360" s="5">
        <v>31.79</v>
      </c>
      <c r="P1360" s="5">
        <v>15.66</v>
      </c>
      <c r="Q1360" s="5">
        <f>#REF!*#REF!</f>
        <v>263284.78000000003</v>
      </c>
      <c r="R1360" s="5">
        <v>129696.12</v>
      </c>
      <c r="S1360" s="5">
        <f>#REF!-#REF!</f>
        <v>-133588.66</v>
      </c>
      <c r="T1360" s="36">
        <f t="shared" si="21"/>
        <v>-0.50739226171752105</v>
      </c>
    </row>
    <row r="1361" spans="1:20" x14ac:dyDescent="0.2">
      <c r="A1361" s="25" t="s">
        <v>32</v>
      </c>
      <c r="B1361" s="25" t="s">
        <v>33</v>
      </c>
      <c r="C1361" s="25" t="s">
        <v>65</v>
      </c>
      <c r="D1361" s="25" t="s">
        <v>27</v>
      </c>
      <c r="E1361" s="25" t="s">
        <v>1917</v>
      </c>
      <c r="F1361" s="2">
        <v>40876</v>
      </c>
      <c r="G1361" s="23" t="str">
        <f>TEXT(Table2[[#This Row],[Order-Date]],"mmm")</f>
        <v>Nov</v>
      </c>
      <c r="H1361">
        <v>2011</v>
      </c>
      <c r="I1361">
        <v>507616698</v>
      </c>
      <c r="J1361" s="2">
        <v>40895</v>
      </c>
      <c r="K1361" s="23">
        <f>WEEKDAY(#REF!,1)</f>
        <v>1</v>
      </c>
      <c r="L1361" s="25">
        <f>IF(#REF!&gt;=#REF!,#REF!-#REF!,"")</f>
        <v>19</v>
      </c>
      <c r="M1361" s="4">
        <v>3916</v>
      </c>
      <c r="N1361" s="5">
        <v>9.33</v>
      </c>
      <c r="O1361" s="5">
        <v>6.92</v>
      </c>
      <c r="P1361" s="5">
        <v>2.41</v>
      </c>
      <c r="Q1361" s="5">
        <f>#REF!*#REF!</f>
        <v>27098.720000000001</v>
      </c>
      <c r="R1361" s="5">
        <v>9437.56</v>
      </c>
      <c r="S1361" s="5">
        <f>#REF!-#REF!</f>
        <v>-17661.16</v>
      </c>
      <c r="T1361" s="36">
        <f t="shared" si="21"/>
        <v>-0.65173410404624299</v>
      </c>
    </row>
    <row r="1362" spans="1:20" x14ac:dyDescent="0.2">
      <c r="A1362" s="25" t="s">
        <v>20</v>
      </c>
      <c r="B1362" s="25" t="s">
        <v>158</v>
      </c>
      <c r="C1362" s="25" t="s">
        <v>77</v>
      </c>
      <c r="D1362" s="25" t="s">
        <v>23</v>
      </c>
      <c r="E1362" s="25" t="s">
        <v>1916</v>
      </c>
      <c r="F1362" s="2">
        <v>42099</v>
      </c>
      <c r="G1362" s="23" t="str">
        <f>TEXT(Table2[[#This Row],[Order-Date]],"mmm")</f>
        <v>Apr</v>
      </c>
      <c r="H1362">
        <v>2015</v>
      </c>
      <c r="I1362">
        <v>982714021</v>
      </c>
      <c r="J1362" s="2">
        <v>42161</v>
      </c>
      <c r="K1362" s="23">
        <f>WEEKDAY(#REF!,1)</f>
        <v>7</v>
      </c>
      <c r="L1362" s="25">
        <f>IF(#REF!&gt;=#REF!,#REF!-#REF!,"")</f>
        <v>62</v>
      </c>
      <c r="M1362" s="4">
        <v>5772</v>
      </c>
      <c r="N1362" s="5">
        <v>154.06</v>
      </c>
      <c r="O1362" s="5">
        <v>90.93</v>
      </c>
      <c r="P1362" s="5">
        <v>63.13</v>
      </c>
      <c r="Q1362" s="5">
        <f>#REF!*#REF!</f>
        <v>524847.96</v>
      </c>
      <c r="R1362" s="5">
        <v>364386.36</v>
      </c>
      <c r="S1362" s="5">
        <f>#REF!-#REF!</f>
        <v>-160461.6</v>
      </c>
      <c r="T1362" s="36">
        <f t="shared" si="21"/>
        <v>-0.30572968217309998</v>
      </c>
    </row>
    <row r="1363" spans="1:20" x14ac:dyDescent="0.2">
      <c r="A1363" s="25" t="s">
        <v>46</v>
      </c>
      <c r="B1363" s="25" t="s">
        <v>190</v>
      </c>
      <c r="C1363" s="25" t="s">
        <v>42</v>
      </c>
      <c r="D1363" s="25" t="s">
        <v>27</v>
      </c>
      <c r="E1363" s="25" t="s">
        <v>1917</v>
      </c>
      <c r="F1363" s="2">
        <v>42575</v>
      </c>
      <c r="G1363" s="23" t="str">
        <f>TEXT(Table2[[#This Row],[Order-Date]],"mmm")</f>
        <v>Jul</v>
      </c>
      <c r="H1363">
        <v>2016</v>
      </c>
      <c r="I1363">
        <v>682574832</v>
      </c>
      <c r="J1363" s="2">
        <v>42610</v>
      </c>
      <c r="K1363" s="23">
        <f>WEEKDAY(#REF!,1)</f>
        <v>1</v>
      </c>
      <c r="L1363" s="25">
        <f>IF(#REF!&gt;=#REF!,#REF!-#REF!,"")</f>
        <v>35</v>
      </c>
      <c r="M1363" s="4">
        <v>7916</v>
      </c>
      <c r="N1363" s="5">
        <v>109.28</v>
      </c>
      <c r="O1363" s="5">
        <v>35.840000000000003</v>
      </c>
      <c r="P1363" s="5">
        <v>73.44</v>
      </c>
      <c r="Q1363" s="5">
        <f>#REF!*#REF!</f>
        <v>283709.44</v>
      </c>
      <c r="R1363" s="5">
        <v>581351.04</v>
      </c>
      <c r="S1363" s="5">
        <f>#REF!-#REF!</f>
        <v>297641.59999999998</v>
      </c>
      <c r="T1363" s="36">
        <f t="shared" si="21"/>
        <v>1.0491071428571399</v>
      </c>
    </row>
    <row r="1364" spans="1:20" x14ac:dyDescent="0.2">
      <c r="A1364" s="25" t="s">
        <v>29</v>
      </c>
      <c r="B1364" s="25" t="s">
        <v>118</v>
      </c>
      <c r="C1364" s="25" t="s">
        <v>26</v>
      </c>
      <c r="D1364" s="25" t="s">
        <v>23</v>
      </c>
      <c r="E1364" s="25" t="s">
        <v>1915</v>
      </c>
      <c r="F1364" s="2">
        <v>41518</v>
      </c>
      <c r="G1364" s="23" t="str">
        <f>TEXT(Table2[[#This Row],[Order-Date]],"mmm")</f>
        <v>Sep</v>
      </c>
      <c r="H1364">
        <v>2013</v>
      </c>
      <c r="I1364">
        <v>968185460</v>
      </c>
      <c r="J1364" s="2">
        <v>41335</v>
      </c>
      <c r="K1364" s="23">
        <f>WEEKDAY(#REF!,1)</f>
        <v>7</v>
      </c>
      <c r="L1364" s="25" t="str">
        <f>IF(#REF!&gt;=#REF!,#REF!-#REF!,"")</f>
        <v/>
      </c>
      <c r="M1364" s="4">
        <v>6448</v>
      </c>
      <c r="N1364" s="5">
        <v>152.58000000000001</v>
      </c>
      <c r="O1364" s="5">
        <v>97.44</v>
      </c>
      <c r="P1364" s="5">
        <v>55.14</v>
      </c>
      <c r="Q1364" s="5">
        <f>#REF!*#REF!</f>
        <v>628293.12</v>
      </c>
      <c r="R1364" s="5">
        <v>355542.72</v>
      </c>
      <c r="S1364" s="5">
        <f>#REF!-#REF!</f>
        <v>-272750.40000000002</v>
      </c>
      <c r="T1364" s="36">
        <f t="shared" si="21"/>
        <v>-0.43411330049261099</v>
      </c>
    </row>
    <row r="1365" spans="1:20" x14ac:dyDescent="0.2">
      <c r="A1365" s="25" t="s">
        <v>20</v>
      </c>
      <c r="B1365" s="25" t="s">
        <v>54</v>
      </c>
      <c r="C1365" s="25" t="s">
        <v>65</v>
      </c>
      <c r="D1365" s="25" t="s">
        <v>27</v>
      </c>
      <c r="E1365" s="25" t="s">
        <v>1917</v>
      </c>
      <c r="F1365" s="2">
        <v>41828</v>
      </c>
      <c r="G1365" s="23" t="str">
        <f>TEXT(Table2[[#This Row],[Order-Date]],"mmm")</f>
        <v>Jul</v>
      </c>
      <c r="H1365">
        <v>2014</v>
      </c>
      <c r="I1365">
        <v>570844733</v>
      </c>
      <c r="J1365" s="2">
        <v>41897</v>
      </c>
      <c r="K1365" s="23">
        <f>WEEKDAY(#REF!,1)</f>
        <v>2</v>
      </c>
      <c r="L1365" s="25">
        <f>IF(#REF!&gt;=#REF!,#REF!-#REF!,"")</f>
        <v>69</v>
      </c>
      <c r="M1365" s="4">
        <v>4497</v>
      </c>
      <c r="N1365" s="5">
        <v>9.33</v>
      </c>
      <c r="O1365" s="5">
        <v>6.92</v>
      </c>
      <c r="P1365" s="5">
        <v>2.41</v>
      </c>
      <c r="Q1365" s="5">
        <f>#REF!*#REF!</f>
        <v>31119.24</v>
      </c>
      <c r="R1365" s="5">
        <v>10837.77</v>
      </c>
      <c r="S1365" s="5">
        <f>#REF!-#REF!</f>
        <v>-20281.47</v>
      </c>
      <c r="T1365" s="36">
        <f t="shared" si="21"/>
        <v>-0.65173410404624299</v>
      </c>
    </row>
    <row r="1366" spans="1:20" x14ac:dyDescent="0.2">
      <c r="A1366" s="25" t="s">
        <v>46</v>
      </c>
      <c r="B1366" s="25" t="s">
        <v>107</v>
      </c>
      <c r="C1366" s="25" t="s">
        <v>22</v>
      </c>
      <c r="D1366" s="25" t="s">
        <v>23</v>
      </c>
      <c r="E1366" s="25" t="s">
        <v>1915</v>
      </c>
      <c r="F1366" s="2">
        <v>42761</v>
      </c>
      <c r="G1366" s="23" t="str">
        <f>TEXT(Table2[[#This Row],[Order-Date]],"mmm")</f>
        <v>Jan</v>
      </c>
      <c r="H1366">
        <v>2017</v>
      </c>
      <c r="I1366">
        <v>542163980</v>
      </c>
      <c r="J1366" s="2">
        <v>42787</v>
      </c>
      <c r="K1366" s="23">
        <f>WEEKDAY(#REF!,1)</f>
        <v>3</v>
      </c>
      <c r="L1366" s="25">
        <f>IF(#REF!&gt;=#REF!,#REF!-#REF!,"")</f>
        <v>26</v>
      </c>
      <c r="M1366" s="4">
        <v>7224</v>
      </c>
      <c r="N1366" s="5">
        <v>255.28</v>
      </c>
      <c r="O1366" s="5">
        <v>159.41999999999999</v>
      </c>
      <c r="P1366" s="5">
        <v>95.86</v>
      </c>
      <c r="Q1366" s="5">
        <f>#REF!*#REF!</f>
        <v>1151650.08</v>
      </c>
      <c r="R1366" s="5">
        <v>692492.64</v>
      </c>
      <c r="S1366" s="5">
        <f>#REF!-#REF!</f>
        <v>-459157.44</v>
      </c>
      <c r="T1366" s="36">
        <f t="shared" si="21"/>
        <v>-0.39869527035503699</v>
      </c>
    </row>
    <row r="1367" spans="1:20" x14ac:dyDescent="0.2">
      <c r="A1367" s="25" t="s">
        <v>46</v>
      </c>
      <c r="B1367" s="25" t="s">
        <v>123</v>
      </c>
      <c r="C1367" s="25" t="s">
        <v>56</v>
      </c>
      <c r="D1367" s="25" t="s">
        <v>23</v>
      </c>
      <c r="E1367" s="25" t="s">
        <v>1917</v>
      </c>
      <c r="F1367" s="2">
        <v>41401</v>
      </c>
      <c r="G1367" s="23" t="str">
        <f>TEXT(Table2[[#This Row],[Order-Date]],"mmm")</f>
        <v>May</v>
      </c>
      <c r="H1367">
        <v>2013</v>
      </c>
      <c r="I1367">
        <v>204067027</v>
      </c>
      <c r="J1367" s="2">
        <v>41486</v>
      </c>
      <c r="K1367" s="23">
        <f>WEEKDAY(#REF!,1)</f>
        <v>4</v>
      </c>
      <c r="L1367" s="25">
        <f>IF(#REF!&gt;=#REF!,#REF!-#REF!,"")</f>
        <v>85</v>
      </c>
      <c r="M1367" s="4">
        <v>6823</v>
      </c>
      <c r="N1367" s="5">
        <v>421.89</v>
      </c>
      <c r="O1367" s="5">
        <v>364.69</v>
      </c>
      <c r="P1367" s="5">
        <v>57.2</v>
      </c>
      <c r="Q1367" s="5">
        <f>#REF!*#REF!</f>
        <v>2488279.87</v>
      </c>
      <c r="R1367" s="5">
        <v>390275.6</v>
      </c>
      <c r="S1367" s="5">
        <f>#REF!-#REF!</f>
        <v>-2098004.27</v>
      </c>
      <c r="T1367" s="36">
        <f t="shared" si="21"/>
        <v>-0.84315445995228799</v>
      </c>
    </row>
    <row r="1368" spans="1:20" x14ac:dyDescent="0.2">
      <c r="A1368" s="25" t="s">
        <v>46</v>
      </c>
      <c r="B1368" s="25" t="s">
        <v>71</v>
      </c>
      <c r="C1368" s="25" t="s">
        <v>42</v>
      </c>
      <c r="D1368" s="25" t="s">
        <v>27</v>
      </c>
      <c r="E1368" s="25" t="s">
        <v>1917</v>
      </c>
      <c r="F1368" s="2">
        <v>41581</v>
      </c>
      <c r="G1368" s="23" t="str">
        <f>TEXT(Table2[[#This Row],[Order-Date]],"mmm")</f>
        <v>Nov</v>
      </c>
      <c r="H1368">
        <v>2013</v>
      </c>
      <c r="I1368">
        <v>298790204</v>
      </c>
      <c r="J1368" s="2">
        <v>41382</v>
      </c>
      <c r="K1368" s="23">
        <f>WEEKDAY(#REF!,1)</f>
        <v>5</v>
      </c>
      <c r="L1368" s="25" t="str">
        <f>IF(#REF!&gt;=#REF!,#REF!-#REF!,"")</f>
        <v/>
      </c>
      <c r="M1368" s="4">
        <v>7516</v>
      </c>
      <c r="N1368" s="5">
        <v>109.28</v>
      </c>
      <c r="O1368" s="5">
        <v>35.840000000000003</v>
      </c>
      <c r="P1368" s="5">
        <v>73.44</v>
      </c>
      <c r="Q1368" s="5">
        <f>#REF!*#REF!</f>
        <v>269373.44</v>
      </c>
      <c r="R1368" s="5">
        <v>551975.04</v>
      </c>
      <c r="S1368" s="5">
        <f>#REF!-#REF!</f>
        <v>282601.59999999998</v>
      </c>
      <c r="T1368" s="36">
        <f t="shared" si="21"/>
        <v>1.0491071428571399</v>
      </c>
    </row>
    <row r="1369" spans="1:20" x14ac:dyDescent="0.2">
      <c r="A1369" s="25" t="s">
        <v>20</v>
      </c>
      <c r="B1369" s="25" t="s">
        <v>158</v>
      </c>
      <c r="C1369" s="25" t="s">
        <v>34</v>
      </c>
      <c r="D1369" s="25" t="s">
        <v>23</v>
      </c>
      <c r="E1369" s="25" t="s">
        <v>1915</v>
      </c>
      <c r="F1369" s="2">
        <v>42157</v>
      </c>
      <c r="G1369" s="23" t="str">
        <f>TEXT(Table2[[#This Row],[Order-Date]],"mmm")</f>
        <v>Jun</v>
      </c>
      <c r="H1369">
        <v>2015</v>
      </c>
      <c r="I1369">
        <v>738882339</v>
      </c>
      <c r="J1369" s="2">
        <v>42249</v>
      </c>
      <c r="K1369" s="23">
        <f>WEEKDAY(#REF!,1)</f>
        <v>4</v>
      </c>
      <c r="L1369" s="25">
        <f>IF(#REF!&gt;=#REF!,#REF!-#REF!,"")</f>
        <v>92</v>
      </c>
      <c r="M1369" s="4">
        <v>558</v>
      </c>
      <c r="N1369" s="5">
        <v>205.7</v>
      </c>
      <c r="O1369" s="5">
        <v>117.11</v>
      </c>
      <c r="P1369" s="5">
        <v>88.59</v>
      </c>
      <c r="Q1369" s="5">
        <f>#REF!*#REF!</f>
        <v>65347.38</v>
      </c>
      <c r="R1369" s="5">
        <v>49433.22</v>
      </c>
      <c r="S1369" s="5">
        <f>#REF!-#REF!</f>
        <v>-15914.16</v>
      </c>
      <c r="T1369" s="36">
        <f t="shared" si="21"/>
        <v>-0.24353172231235601</v>
      </c>
    </row>
    <row r="1370" spans="1:20" x14ac:dyDescent="0.2">
      <c r="A1370" s="25" t="s">
        <v>20</v>
      </c>
      <c r="B1370" s="25" t="s">
        <v>121</v>
      </c>
      <c r="C1370" s="25" t="s">
        <v>51</v>
      </c>
      <c r="D1370" s="25" t="s">
        <v>23</v>
      </c>
      <c r="E1370" s="25" t="s">
        <v>1915</v>
      </c>
      <c r="F1370" s="2">
        <v>40802</v>
      </c>
      <c r="G1370" s="23" t="str">
        <f>TEXT(Table2[[#This Row],[Order-Date]],"mmm")</f>
        <v>Sep</v>
      </c>
      <c r="H1370">
        <v>2011</v>
      </c>
      <c r="I1370">
        <v>157204759</v>
      </c>
      <c r="J1370" s="2">
        <v>40796</v>
      </c>
      <c r="K1370" s="23">
        <f>WEEKDAY(#REF!,1)</f>
        <v>7</v>
      </c>
      <c r="L1370" s="25" t="str">
        <f>IF(#REF!&gt;=#REF!,#REF!-#REF!,"")</f>
        <v/>
      </c>
      <c r="M1370" s="4">
        <v>9236</v>
      </c>
      <c r="N1370" s="5">
        <v>437.2</v>
      </c>
      <c r="O1370" s="5">
        <v>263.33</v>
      </c>
      <c r="P1370" s="5">
        <v>173.87</v>
      </c>
      <c r="Q1370" s="5">
        <f>#REF!*#REF!</f>
        <v>2432115.88</v>
      </c>
      <c r="R1370" s="5">
        <v>1605863.32</v>
      </c>
      <c r="S1370" s="5">
        <f>#REF!-#REF!</f>
        <v>-826252.56</v>
      </c>
      <c r="T1370" s="36">
        <f t="shared" si="21"/>
        <v>-0.33972581931416901</v>
      </c>
    </row>
    <row r="1371" spans="1:20" x14ac:dyDescent="0.2">
      <c r="A1371" s="25" t="s">
        <v>37</v>
      </c>
      <c r="B1371" s="25" t="s">
        <v>95</v>
      </c>
      <c r="C1371" s="25" t="s">
        <v>65</v>
      </c>
      <c r="D1371" s="25" t="s">
        <v>27</v>
      </c>
      <c r="E1371" s="25" t="s">
        <v>1916</v>
      </c>
      <c r="F1371" s="2">
        <v>42183</v>
      </c>
      <c r="G1371" s="23" t="str">
        <f>TEXT(Table2[[#This Row],[Order-Date]],"mmm")</f>
        <v>Jun</v>
      </c>
      <c r="H1371">
        <v>2015</v>
      </c>
      <c r="I1371">
        <v>856931293</v>
      </c>
      <c r="J1371" s="2">
        <v>42224</v>
      </c>
      <c r="K1371" s="23">
        <f>WEEKDAY(#REF!,1)</f>
        <v>7</v>
      </c>
      <c r="L1371" s="25">
        <f>IF(#REF!&gt;=#REF!,#REF!-#REF!,"")</f>
        <v>41</v>
      </c>
      <c r="M1371" s="4">
        <v>3867</v>
      </c>
      <c r="N1371" s="5">
        <v>9.33</v>
      </c>
      <c r="O1371" s="5">
        <v>6.92</v>
      </c>
      <c r="P1371" s="5">
        <v>2.41</v>
      </c>
      <c r="Q1371" s="5">
        <f>#REF!*#REF!</f>
        <v>26759.64</v>
      </c>
      <c r="R1371" s="5">
        <v>9319.4699999999993</v>
      </c>
      <c r="S1371" s="5">
        <f>#REF!-#REF!</f>
        <v>-17440.169999999998</v>
      </c>
      <c r="T1371" s="36">
        <f t="shared" si="21"/>
        <v>-0.65173410404624299</v>
      </c>
    </row>
    <row r="1372" spans="1:20" x14ac:dyDescent="0.2">
      <c r="A1372" s="25" t="s">
        <v>46</v>
      </c>
      <c r="B1372" s="25" t="s">
        <v>142</v>
      </c>
      <c r="C1372" s="25" t="s">
        <v>26</v>
      </c>
      <c r="D1372" s="25" t="s">
        <v>27</v>
      </c>
      <c r="E1372" s="25" t="s">
        <v>1916</v>
      </c>
      <c r="F1372" s="2">
        <v>42920</v>
      </c>
      <c r="G1372" s="23" t="str">
        <f>TEXT(Table2[[#This Row],[Order-Date]],"mmm")</f>
        <v>Jul</v>
      </c>
      <c r="H1372">
        <v>2017</v>
      </c>
      <c r="I1372">
        <v>261548268</v>
      </c>
      <c r="J1372" s="2">
        <v>42840</v>
      </c>
      <c r="K1372" s="23">
        <f>WEEKDAY(#REF!,1)</f>
        <v>7</v>
      </c>
      <c r="L1372" s="25" t="str">
        <f>IF(#REF!&gt;=#REF!,#REF!-#REF!,"")</f>
        <v/>
      </c>
      <c r="M1372" s="4">
        <v>6800</v>
      </c>
      <c r="N1372" s="5">
        <v>152.58000000000001</v>
      </c>
      <c r="O1372" s="5">
        <v>97.44</v>
      </c>
      <c r="P1372" s="5">
        <v>55.14</v>
      </c>
      <c r="Q1372" s="5">
        <f>#REF!*#REF!</f>
        <v>662592</v>
      </c>
      <c r="R1372" s="5">
        <v>374952</v>
      </c>
      <c r="S1372" s="5">
        <f>#REF!-#REF!</f>
        <v>-287640</v>
      </c>
      <c r="T1372" s="36">
        <f t="shared" si="21"/>
        <v>-0.43411330049261099</v>
      </c>
    </row>
    <row r="1373" spans="1:20" x14ac:dyDescent="0.2">
      <c r="A1373" s="25" t="s">
        <v>29</v>
      </c>
      <c r="B1373" s="25" t="s">
        <v>153</v>
      </c>
      <c r="C1373" s="25" t="s">
        <v>22</v>
      </c>
      <c r="D1373" s="25" t="s">
        <v>27</v>
      </c>
      <c r="E1373" s="25" t="s">
        <v>1915</v>
      </c>
      <c r="F1373" s="2">
        <v>41165</v>
      </c>
      <c r="G1373" s="23" t="str">
        <f>TEXT(Table2[[#This Row],[Order-Date]],"mmm")</f>
        <v>Sep</v>
      </c>
      <c r="H1373">
        <v>2012</v>
      </c>
      <c r="I1373">
        <v>364854514</v>
      </c>
      <c r="J1373" s="2">
        <v>40978</v>
      </c>
      <c r="K1373" s="23">
        <f>WEEKDAY(#REF!,1)</f>
        <v>7</v>
      </c>
      <c r="L1373" s="25" t="str">
        <f>IF(#REF!&gt;=#REF!,#REF!-#REF!,"")</f>
        <v/>
      </c>
      <c r="M1373" s="4">
        <v>7413</v>
      </c>
      <c r="N1373" s="5">
        <v>255.28</v>
      </c>
      <c r="O1373" s="5">
        <v>159.41999999999999</v>
      </c>
      <c r="P1373" s="5">
        <v>95.86</v>
      </c>
      <c r="Q1373" s="5">
        <f>#REF!*#REF!</f>
        <v>1181780.46</v>
      </c>
      <c r="R1373" s="5">
        <v>710610.18</v>
      </c>
      <c r="S1373" s="5">
        <f>#REF!-#REF!</f>
        <v>-471170.28</v>
      </c>
      <c r="T1373" s="36">
        <f t="shared" si="21"/>
        <v>-0.39869527035503699</v>
      </c>
    </row>
    <row r="1374" spans="1:20" x14ac:dyDescent="0.2">
      <c r="A1374" s="25" t="s">
        <v>29</v>
      </c>
      <c r="B1374" s="25" t="s">
        <v>76</v>
      </c>
      <c r="C1374" s="25" t="s">
        <v>51</v>
      </c>
      <c r="D1374" s="25" t="s">
        <v>23</v>
      </c>
      <c r="E1374" s="25" t="s">
        <v>1918</v>
      </c>
      <c r="F1374" s="2">
        <v>41434</v>
      </c>
      <c r="G1374" s="23" t="str">
        <f>TEXT(Table2[[#This Row],[Order-Date]],"mmm")</f>
        <v>Jun</v>
      </c>
      <c r="H1374">
        <v>2013</v>
      </c>
      <c r="I1374">
        <v>980961358</v>
      </c>
      <c r="J1374" s="2">
        <v>41496</v>
      </c>
      <c r="K1374" s="23">
        <f>WEEKDAY(#REF!,1)</f>
        <v>7</v>
      </c>
      <c r="L1374" s="25">
        <f>IF(#REF!&gt;=#REF!,#REF!-#REF!,"")</f>
        <v>62</v>
      </c>
      <c r="M1374" s="4">
        <v>7120</v>
      </c>
      <c r="N1374" s="5">
        <v>437.2</v>
      </c>
      <c r="O1374" s="5">
        <v>263.33</v>
      </c>
      <c r="P1374" s="5">
        <v>173.87</v>
      </c>
      <c r="Q1374" s="5">
        <f>#REF!*#REF!</f>
        <v>1874909.6</v>
      </c>
      <c r="R1374" s="5">
        <v>1237954.3999999999</v>
      </c>
      <c r="S1374" s="5">
        <f>#REF!-#REF!</f>
        <v>-636955.19999999995</v>
      </c>
      <c r="T1374" s="36">
        <f t="shared" si="21"/>
        <v>-0.33972581931416901</v>
      </c>
    </row>
    <row r="1375" spans="1:20" x14ac:dyDescent="0.2">
      <c r="A1375" s="25" t="s">
        <v>32</v>
      </c>
      <c r="B1375" s="25" t="s">
        <v>166</v>
      </c>
      <c r="C1375" s="25" t="s">
        <v>51</v>
      </c>
      <c r="D1375" s="25" t="s">
        <v>27</v>
      </c>
      <c r="E1375" s="25" t="s">
        <v>1916</v>
      </c>
      <c r="F1375" s="2">
        <v>41719</v>
      </c>
      <c r="G1375" s="23" t="str">
        <f>TEXT(Table2[[#This Row],[Order-Date]],"mmm")</f>
        <v>Mar</v>
      </c>
      <c r="H1375">
        <v>2014</v>
      </c>
      <c r="I1375">
        <v>194292628</v>
      </c>
      <c r="J1375" s="2">
        <v>41756</v>
      </c>
      <c r="K1375" s="23">
        <f>WEEKDAY(#REF!,1)</f>
        <v>1</v>
      </c>
      <c r="L1375" s="25">
        <f>IF(#REF!&gt;=#REF!,#REF!-#REF!,"")</f>
        <v>37</v>
      </c>
      <c r="M1375" s="4">
        <v>4361</v>
      </c>
      <c r="N1375" s="5">
        <v>437.2</v>
      </c>
      <c r="O1375" s="5">
        <v>263.33</v>
      </c>
      <c r="P1375" s="5">
        <v>173.87</v>
      </c>
      <c r="Q1375" s="5">
        <f>#REF!*#REF!</f>
        <v>1148382.1299999999</v>
      </c>
      <c r="R1375" s="5">
        <v>758247.07</v>
      </c>
      <c r="S1375" s="5">
        <f>#REF!-#REF!</f>
        <v>-390135.06</v>
      </c>
      <c r="T1375" s="36">
        <f t="shared" si="21"/>
        <v>-0.33972581931416901</v>
      </c>
    </row>
    <row r="1376" spans="1:20" x14ac:dyDescent="0.2">
      <c r="A1376" s="25" t="s">
        <v>37</v>
      </c>
      <c r="B1376" s="25" t="s">
        <v>95</v>
      </c>
      <c r="C1376" s="25" t="s">
        <v>77</v>
      </c>
      <c r="D1376" s="25" t="s">
        <v>27</v>
      </c>
      <c r="E1376" s="25" t="s">
        <v>1917</v>
      </c>
      <c r="F1376" s="2">
        <v>42721</v>
      </c>
      <c r="G1376" s="23" t="str">
        <f>TEXT(Table2[[#This Row],[Order-Date]],"mmm")</f>
        <v>Dec</v>
      </c>
      <c r="H1376">
        <v>2016</v>
      </c>
      <c r="I1376">
        <v>209584653</v>
      </c>
      <c r="J1376" s="2">
        <v>42765</v>
      </c>
      <c r="K1376" s="23">
        <f>WEEKDAY(#REF!,1)</f>
        <v>2</v>
      </c>
      <c r="L1376" s="25">
        <f>IF(#REF!&gt;=#REF!,#REF!-#REF!,"")</f>
        <v>44</v>
      </c>
      <c r="M1376" s="4">
        <v>9611</v>
      </c>
      <c r="N1376" s="5">
        <v>154.06</v>
      </c>
      <c r="O1376" s="5">
        <v>90.93</v>
      </c>
      <c r="P1376" s="5">
        <v>63.13</v>
      </c>
      <c r="Q1376" s="5">
        <f>#REF!*#REF!</f>
        <v>873928.23</v>
      </c>
      <c r="R1376" s="5">
        <v>606742.43000000005</v>
      </c>
      <c r="S1376" s="5">
        <f>#REF!-#REF!</f>
        <v>-267185.8</v>
      </c>
      <c r="T1376" s="36">
        <f t="shared" si="21"/>
        <v>-0.30572968217309998</v>
      </c>
    </row>
    <row r="1377" spans="1:20" x14ac:dyDescent="0.2">
      <c r="A1377" s="25" t="s">
        <v>29</v>
      </c>
      <c r="B1377" s="25" t="s">
        <v>174</v>
      </c>
      <c r="C1377" s="25" t="s">
        <v>65</v>
      </c>
      <c r="D1377" s="25" t="s">
        <v>27</v>
      </c>
      <c r="E1377" s="25" t="s">
        <v>1918</v>
      </c>
      <c r="F1377" s="2">
        <v>41886</v>
      </c>
      <c r="G1377" s="23" t="str">
        <f>TEXT(Table2[[#This Row],[Order-Date]],"mmm")</f>
        <v>Sep</v>
      </c>
      <c r="H1377">
        <v>2014</v>
      </c>
      <c r="I1377">
        <v>601886260</v>
      </c>
      <c r="J1377" s="2">
        <v>41786</v>
      </c>
      <c r="K1377" s="23">
        <f>WEEKDAY(#REF!,1)</f>
        <v>3</v>
      </c>
      <c r="L1377" s="25" t="str">
        <f>IF(#REF!&gt;=#REF!,#REF!-#REF!,"")</f>
        <v/>
      </c>
      <c r="M1377" s="4">
        <v>374</v>
      </c>
      <c r="N1377" s="5">
        <v>9.33</v>
      </c>
      <c r="O1377" s="5">
        <v>6.92</v>
      </c>
      <c r="P1377" s="5">
        <v>2.41</v>
      </c>
      <c r="Q1377" s="5">
        <f>#REF!*#REF!</f>
        <v>2588.08</v>
      </c>
      <c r="R1377" s="5">
        <v>901.34</v>
      </c>
      <c r="S1377" s="5">
        <f>#REF!-#REF!</f>
        <v>-1686.74</v>
      </c>
      <c r="T1377" s="36">
        <f t="shared" si="21"/>
        <v>-0.65173410404624299</v>
      </c>
    </row>
    <row r="1378" spans="1:20" x14ac:dyDescent="0.2">
      <c r="A1378" s="25" t="s">
        <v>20</v>
      </c>
      <c r="B1378" s="25" t="s">
        <v>163</v>
      </c>
      <c r="C1378" s="25" t="s">
        <v>51</v>
      </c>
      <c r="D1378" s="25" t="s">
        <v>23</v>
      </c>
      <c r="E1378" s="25" t="s">
        <v>1918</v>
      </c>
      <c r="F1378" s="2">
        <v>41899</v>
      </c>
      <c r="G1378" s="23" t="str">
        <f>TEXT(Table2[[#This Row],[Order-Date]],"mmm")</f>
        <v>Sep</v>
      </c>
      <c r="H1378">
        <v>2014</v>
      </c>
      <c r="I1378">
        <v>566558778</v>
      </c>
      <c r="J1378" s="2">
        <v>41907</v>
      </c>
      <c r="K1378" s="23">
        <f>WEEKDAY(#REF!,1)</f>
        <v>5</v>
      </c>
      <c r="L1378" s="25">
        <f>IF(#REF!&gt;=#REF!,#REF!-#REF!,"")</f>
        <v>8</v>
      </c>
      <c r="M1378" s="4">
        <v>6187</v>
      </c>
      <c r="N1378" s="5">
        <v>437.2</v>
      </c>
      <c r="O1378" s="5">
        <v>263.33</v>
      </c>
      <c r="P1378" s="5">
        <v>173.87</v>
      </c>
      <c r="Q1378" s="5">
        <f>#REF!*#REF!</f>
        <v>1629222.71</v>
      </c>
      <c r="R1378" s="5">
        <v>1075733.69</v>
      </c>
      <c r="S1378" s="5">
        <f>#REF!-#REF!</f>
        <v>-553489.02</v>
      </c>
      <c r="T1378" s="36">
        <f t="shared" si="21"/>
        <v>-0.33972581931416901</v>
      </c>
    </row>
    <row r="1379" spans="1:20" x14ac:dyDescent="0.2">
      <c r="A1379" s="25" t="s">
        <v>46</v>
      </c>
      <c r="B1379" s="25" t="s">
        <v>108</v>
      </c>
      <c r="C1379" s="25" t="s">
        <v>39</v>
      </c>
      <c r="D1379" s="25" t="s">
        <v>27</v>
      </c>
      <c r="E1379" s="25" t="s">
        <v>1915</v>
      </c>
      <c r="F1379" s="2">
        <v>42573</v>
      </c>
      <c r="G1379" s="23" t="str">
        <f>TEXT(Table2[[#This Row],[Order-Date]],"mmm")</f>
        <v>Jul</v>
      </c>
      <c r="H1379">
        <v>2016</v>
      </c>
      <c r="I1379">
        <v>269276034</v>
      </c>
      <c r="J1379" s="2">
        <v>42596</v>
      </c>
      <c r="K1379" s="23">
        <f>WEEKDAY(#REF!,1)</f>
        <v>1</v>
      </c>
      <c r="L1379" s="25">
        <f>IF(#REF!&gt;=#REF!,#REF!-#REF!,"")</f>
        <v>23</v>
      </c>
      <c r="M1379" s="4">
        <v>3617</v>
      </c>
      <c r="N1379" s="5">
        <v>81.73</v>
      </c>
      <c r="O1379" s="5">
        <v>56.67</v>
      </c>
      <c r="P1379" s="5">
        <v>25.06</v>
      </c>
      <c r="Q1379" s="5">
        <f>#REF!*#REF!</f>
        <v>204975.39</v>
      </c>
      <c r="R1379" s="5">
        <v>90642.02</v>
      </c>
      <c r="S1379" s="5">
        <f>#REF!-#REF!</f>
        <v>-114333.37</v>
      </c>
      <c r="T1379" s="36">
        <f t="shared" si="21"/>
        <v>-0.55779071819304704</v>
      </c>
    </row>
    <row r="1380" spans="1:20" x14ac:dyDescent="0.2">
      <c r="A1380" s="25" t="s">
        <v>37</v>
      </c>
      <c r="B1380" s="25" t="s">
        <v>139</v>
      </c>
      <c r="C1380" s="25" t="s">
        <v>49</v>
      </c>
      <c r="D1380" s="25" t="s">
        <v>27</v>
      </c>
      <c r="E1380" s="25" t="s">
        <v>1916</v>
      </c>
      <c r="F1380" s="2">
        <v>40753</v>
      </c>
      <c r="G1380" s="23" t="str">
        <f>TEXT(Table2[[#This Row],[Order-Date]],"mmm")</f>
        <v>Jul</v>
      </c>
      <c r="H1380">
        <v>2011</v>
      </c>
      <c r="I1380">
        <v>396024358</v>
      </c>
      <c r="J1380" s="2">
        <v>40754</v>
      </c>
      <c r="K1380" s="23">
        <f>WEEKDAY(#REF!,1)</f>
        <v>7</v>
      </c>
      <c r="L1380" s="25">
        <f>IF(#REF!&gt;=#REF!,#REF!-#REF!,"")</f>
        <v>1</v>
      </c>
      <c r="M1380" s="4">
        <v>1263</v>
      </c>
      <c r="N1380" s="5">
        <v>651.21</v>
      </c>
      <c r="O1380" s="5">
        <v>524.96</v>
      </c>
      <c r="P1380" s="5">
        <v>126.25</v>
      </c>
      <c r="Q1380" s="5">
        <f>#REF!*#REF!</f>
        <v>663024.48</v>
      </c>
      <c r="R1380" s="5">
        <v>159453.75</v>
      </c>
      <c r="S1380" s="5">
        <f>#REF!-#REF!</f>
        <v>-503570.73</v>
      </c>
      <c r="T1380" s="36">
        <f t="shared" si="21"/>
        <v>-0.75950548613227697</v>
      </c>
    </row>
    <row r="1381" spans="1:20" x14ac:dyDescent="0.2">
      <c r="A1381" s="25" t="s">
        <v>46</v>
      </c>
      <c r="B1381" s="25" t="s">
        <v>194</v>
      </c>
      <c r="C1381" s="25" t="s">
        <v>34</v>
      </c>
      <c r="D1381" s="25" t="s">
        <v>27</v>
      </c>
      <c r="E1381" s="25" t="s">
        <v>1918</v>
      </c>
      <c r="F1381" s="2">
        <v>40823</v>
      </c>
      <c r="G1381" s="23" t="str">
        <f>TEXT(Table2[[#This Row],[Order-Date]],"mmm")</f>
        <v>Oct</v>
      </c>
      <c r="H1381">
        <v>2011</v>
      </c>
      <c r="I1381">
        <v>803102576</v>
      </c>
      <c r="J1381" s="2">
        <v>40779</v>
      </c>
      <c r="K1381" s="23">
        <f>WEEKDAY(#REF!,1)</f>
        <v>4</v>
      </c>
      <c r="L1381" s="25" t="str">
        <f>IF(#REF!&gt;=#REF!,#REF!-#REF!,"")</f>
        <v/>
      </c>
      <c r="M1381" s="4">
        <v>4754</v>
      </c>
      <c r="N1381" s="5">
        <v>205.7</v>
      </c>
      <c r="O1381" s="5">
        <v>117.11</v>
      </c>
      <c r="P1381" s="5">
        <v>88.59</v>
      </c>
      <c r="Q1381" s="5">
        <f>#REF!*#REF!</f>
        <v>556740.93999999994</v>
      </c>
      <c r="R1381" s="5">
        <v>421156.86</v>
      </c>
      <c r="S1381" s="5">
        <f>#REF!-#REF!</f>
        <v>-135584.07999999999</v>
      </c>
      <c r="T1381" s="36">
        <f t="shared" si="21"/>
        <v>-0.24353172231235601</v>
      </c>
    </row>
    <row r="1382" spans="1:20" x14ac:dyDescent="0.2">
      <c r="A1382" s="25" t="s">
        <v>46</v>
      </c>
      <c r="B1382" s="25" t="s">
        <v>120</v>
      </c>
      <c r="C1382" s="25" t="s">
        <v>49</v>
      </c>
      <c r="D1382" s="25" t="s">
        <v>23</v>
      </c>
      <c r="E1382" s="25" t="s">
        <v>1915</v>
      </c>
      <c r="F1382" s="2">
        <v>41670</v>
      </c>
      <c r="G1382" s="23" t="str">
        <f>TEXT(Table2[[#This Row],[Order-Date]],"mmm")</f>
        <v>Jan</v>
      </c>
      <c r="H1382">
        <v>2014</v>
      </c>
      <c r="I1382">
        <v>967122018</v>
      </c>
      <c r="J1382" s="2">
        <v>41975</v>
      </c>
      <c r="K1382" s="23">
        <f>WEEKDAY(#REF!,1)</f>
        <v>3</v>
      </c>
      <c r="L1382" s="25">
        <f>IF(#REF!&gt;=#REF!,#REF!-#REF!,"")</f>
        <v>305</v>
      </c>
      <c r="M1382" s="4">
        <v>1752</v>
      </c>
      <c r="N1382" s="5">
        <v>651.21</v>
      </c>
      <c r="O1382" s="5">
        <v>524.96</v>
      </c>
      <c r="P1382" s="5">
        <v>126.25</v>
      </c>
      <c r="Q1382" s="5">
        <f>#REF!*#REF!</f>
        <v>919729.92</v>
      </c>
      <c r="R1382" s="5">
        <v>221190</v>
      </c>
      <c r="S1382" s="5">
        <f>#REF!-#REF!</f>
        <v>-698539.92</v>
      </c>
      <c r="T1382" s="36">
        <f t="shared" si="21"/>
        <v>-0.75950548613227697</v>
      </c>
    </row>
    <row r="1383" spans="1:20" x14ac:dyDescent="0.2">
      <c r="A1383" s="25" t="s">
        <v>46</v>
      </c>
      <c r="B1383" s="25" t="s">
        <v>47</v>
      </c>
      <c r="C1383" s="25" t="s">
        <v>39</v>
      </c>
      <c r="D1383" s="25" t="s">
        <v>23</v>
      </c>
      <c r="E1383" s="25" t="s">
        <v>1916</v>
      </c>
      <c r="F1383" s="2">
        <v>41721</v>
      </c>
      <c r="G1383" s="23" t="str">
        <f>TEXT(Table2[[#This Row],[Order-Date]],"mmm")</f>
        <v>Mar</v>
      </c>
      <c r="H1383">
        <v>2014</v>
      </c>
      <c r="I1383">
        <v>435006511</v>
      </c>
      <c r="J1383" s="2">
        <v>41727</v>
      </c>
      <c r="K1383" s="23">
        <f>WEEKDAY(#REF!,1)</f>
        <v>7</v>
      </c>
      <c r="L1383" s="25">
        <f>IF(#REF!&gt;=#REF!,#REF!-#REF!,"")</f>
        <v>6</v>
      </c>
      <c r="M1383" s="4">
        <v>6948</v>
      </c>
      <c r="N1383" s="5">
        <v>81.73</v>
      </c>
      <c r="O1383" s="5">
        <v>56.67</v>
      </c>
      <c r="P1383" s="5">
        <v>25.06</v>
      </c>
      <c r="Q1383" s="5">
        <f>#REF!*#REF!</f>
        <v>393743.16</v>
      </c>
      <c r="R1383" s="5">
        <v>174116.88</v>
      </c>
      <c r="S1383" s="5">
        <f>#REF!-#REF!</f>
        <v>-219626.28</v>
      </c>
      <c r="T1383" s="36">
        <f t="shared" si="21"/>
        <v>-0.55779071819304704</v>
      </c>
    </row>
    <row r="1384" spans="1:20" x14ac:dyDescent="0.2">
      <c r="A1384" s="25" t="s">
        <v>37</v>
      </c>
      <c r="B1384" s="25" t="s">
        <v>102</v>
      </c>
      <c r="C1384" s="25" t="s">
        <v>77</v>
      </c>
      <c r="D1384" s="25" t="s">
        <v>23</v>
      </c>
      <c r="E1384" s="25" t="s">
        <v>1918</v>
      </c>
      <c r="F1384" s="2">
        <v>42199</v>
      </c>
      <c r="G1384" s="23" t="str">
        <f>TEXT(Table2[[#This Row],[Order-Date]],"mmm")</f>
        <v>Jul</v>
      </c>
      <c r="H1384">
        <v>2015</v>
      </c>
      <c r="I1384">
        <v>173992383</v>
      </c>
      <c r="J1384" s="2">
        <v>42240</v>
      </c>
      <c r="K1384" s="23">
        <f>WEEKDAY(#REF!,1)</f>
        <v>2</v>
      </c>
      <c r="L1384" s="25">
        <f>IF(#REF!&gt;=#REF!,#REF!-#REF!,"")</f>
        <v>41</v>
      </c>
      <c r="M1384" s="4">
        <v>7067</v>
      </c>
      <c r="N1384" s="5">
        <v>154.06</v>
      </c>
      <c r="O1384" s="5">
        <v>90.93</v>
      </c>
      <c r="P1384" s="5">
        <v>63.13</v>
      </c>
      <c r="Q1384" s="5">
        <f>#REF!*#REF!</f>
        <v>642602.31000000006</v>
      </c>
      <c r="R1384" s="5">
        <v>446139.71</v>
      </c>
      <c r="S1384" s="5">
        <f>#REF!-#REF!</f>
        <v>-196462.6</v>
      </c>
      <c r="T1384" s="36">
        <f t="shared" si="21"/>
        <v>-0.30572968217309998</v>
      </c>
    </row>
    <row r="1385" spans="1:20" x14ac:dyDescent="0.2">
      <c r="A1385" s="25" t="s">
        <v>29</v>
      </c>
      <c r="B1385" s="25" t="s">
        <v>118</v>
      </c>
      <c r="C1385" s="25" t="s">
        <v>85</v>
      </c>
      <c r="D1385" s="25" t="s">
        <v>23</v>
      </c>
      <c r="E1385" s="25" t="s">
        <v>1916</v>
      </c>
      <c r="F1385" s="2">
        <v>40660</v>
      </c>
      <c r="G1385" s="23" t="str">
        <f>TEXT(Table2[[#This Row],[Order-Date]],"mmm")</f>
        <v>Apr</v>
      </c>
      <c r="H1385">
        <v>2011</v>
      </c>
      <c r="I1385">
        <v>321628463</v>
      </c>
      <c r="J1385" s="2">
        <v>40677</v>
      </c>
      <c r="K1385" s="23">
        <f>WEEKDAY(#REF!,1)</f>
        <v>7</v>
      </c>
      <c r="L1385" s="25">
        <f>IF(#REF!&gt;=#REF!,#REF!-#REF!,"")</f>
        <v>17</v>
      </c>
      <c r="M1385" s="4">
        <v>5864</v>
      </c>
      <c r="N1385" s="5">
        <v>668.27</v>
      </c>
      <c r="O1385" s="5">
        <v>502.54</v>
      </c>
      <c r="P1385" s="5">
        <v>165.73</v>
      </c>
      <c r="Q1385" s="5">
        <f>#REF!*#REF!</f>
        <v>2946894.56</v>
      </c>
      <c r="R1385" s="5">
        <v>971840.72</v>
      </c>
      <c r="S1385" s="5">
        <f>#REF!-#REF!</f>
        <v>-1975053.84</v>
      </c>
      <c r="T1385" s="36">
        <f t="shared" si="21"/>
        <v>-0.67021530624427905</v>
      </c>
    </row>
    <row r="1386" spans="1:20" x14ac:dyDescent="0.2">
      <c r="A1386" s="25" t="s">
        <v>40</v>
      </c>
      <c r="B1386" s="25" t="s">
        <v>218</v>
      </c>
      <c r="C1386" s="25" t="s">
        <v>34</v>
      </c>
      <c r="D1386" s="25" t="s">
        <v>27</v>
      </c>
      <c r="E1386" s="25" t="s">
        <v>1915</v>
      </c>
      <c r="F1386" s="2">
        <v>40635</v>
      </c>
      <c r="G1386" s="23" t="str">
        <f>TEXT(Table2[[#This Row],[Order-Date]],"mmm")</f>
        <v>Apr</v>
      </c>
      <c r="H1386">
        <v>2011</v>
      </c>
      <c r="I1386">
        <v>635776078</v>
      </c>
      <c r="J1386" s="2">
        <v>40635</v>
      </c>
      <c r="K1386" s="23">
        <f>WEEKDAY(#REF!,1)</f>
        <v>7</v>
      </c>
      <c r="L1386" s="25">
        <f>IF(#REF!&gt;=#REF!,#REF!-#REF!,"")</f>
        <v>0</v>
      </c>
      <c r="M1386" s="4">
        <v>9125</v>
      </c>
      <c r="N1386" s="5">
        <v>205.7</v>
      </c>
      <c r="O1386" s="5">
        <v>117.11</v>
      </c>
      <c r="P1386" s="5">
        <v>88.59</v>
      </c>
      <c r="Q1386" s="5">
        <f>#REF!*#REF!</f>
        <v>1068628.75</v>
      </c>
      <c r="R1386" s="5">
        <v>808383.75</v>
      </c>
      <c r="S1386" s="5">
        <f>#REF!-#REF!</f>
        <v>-260245</v>
      </c>
      <c r="T1386" s="36">
        <f t="shared" si="21"/>
        <v>-0.24353172231235601</v>
      </c>
    </row>
    <row r="1387" spans="1:20" x14ac:dyDescent="0.2">
      <c r="A1387" s="25" t="s">
        <v>29</v>
      </c>
      <c r="B1387" s="25" t="s">
        <v>116</v>
      </c>
      <c r="C1387" s="25" t="s">
        <v>56</v>
      </c>
      <c r="D1387" s="25" t="s">
        <v>23</v>
      </c>
      <c r="E1387" s="25" t="s">
        <v>1916</v>
      </c>
      <c r="F1387" s="2">
        <v>41669</v>
      </c>
      <c r="G1387" s="23" t="str">
        <f>TEXT(Table2[[#This Row],[Order-Date]],"mmm")</f>
        <v>Jan</v>
      </c>
      <c r="H1387">
        <v>2014</v>
      </c>
      <c r="I1387">
        <v>944609057</v>
      </c>
      <c r="J1387" s="2">
        <v>41714</v>
      </c>
      <c r="K1387" s="23">
        <f>WEEKDAY(#REF!,1)</f>
        <v>1</v>
      </c>
      <c r="L1387" s="25">
        <f>IF(#REF!&gt;=#REF!,#REF!-#REF!,"")</f>
        <v>45</v>
      </c>
      <c r="M1387" s="4">
        <v>9666</v>
      </c>
      <c r="N1387" s="5">
        <v>421.89</v>
      </c>
      <c r="O1387" s="5">
        <v>364.69</v>
      </c>
      <c r="P1387" s="5">
        <v>57.2</v>
      </c>
      <c r="Q1387" s="5">
        <f>#REF!*#REF!</f>
        <v>3525093.54</v>
      </c>
      <c r="R1387" s="5">
        <v>552895.19999999995</v>
      </c>
      <c r="S1387" s="5">
        <f>#REF!-#REF!</f>
        <v>-2972198.34</v>
      </c>
      <c r="T1387" s="36">
        <f t="shared" si="21"/>
        <v>-0.84315445995228799</v>
      </c>
    </row>
    <row r="1388" spans="1:20" x14ac:dyDescent="0.2">
      <c r="A1388" s="25" t="s">
        <v>20</v>
      </c>
      <c r="B1388" s="25" t="s">
        <v>217</v>
      </c>
      <c r="C1388" s="25" t="s">
        <v>77</v>
      </c>
      <c r="D1388" s="25" t="s">
        <v>23</v>
      </c>
      <c r="E1388" s="25" t="s">
        <v>1915</v>
      </c>
      <c r="F1388" s="2">
        <v>41269</v>
      </c>
      <c r="G1388" s="23" t="str">
        <f>TEXT(Table2[[#This Row],[Order-Date]],"mmm")</f>
        <v>Dec</v>
      </c>
      <c r="H1388">
        <v>2012</v>
      </c>
      <c r="I1388">
        <v>696613729</v>
      </c>
      <c r="J1388" s="2">
        <v>41287</v>
      </c>
      <c r="K1388" s="23">
        <f>WEEKDAY(#REF!,1)</f>
        <v>1</v>
      </c>
      <c r="L1388" s="25">
        <f>IF(#REF!&gt;=#REF!,#REF!-#REF!,"")</f>
        <v>18</v>
      </c>
      <c r="M1388" s="4">
        <v>2337</v>
      </c>
      <c r="N1388" s="5">
        <v>154.06</v>
      </c>
      <c r="O1388" s="5">
        <v>90.93</v>
      </c>
      <c r="P1388" s="5">
        <v>63.13</v>
      </c>
      <c r="Q1388" s="5">
        <f>#REF!*#REF!</f>
        <v>212503.41</v>
      </c>
      <c r="R1388" s="5">
        <v>147534.81</v>
      </c>
      <c r="S1388" s="5">
        <f>#REF!-#REF!</f>
        <v>-64968.6</v>
      </c>
      <c r="T1388" s="36">
        <f t="shared" si="21"/>
        <v>-0.30572968217309998</v>
      </c>
    </row>
    <row r="1389" spans="1:20" x14ac:dyDescent="0.2">
      <c r="A1389" s="25" t="s">
        <v>29</v>
      </c>
      <c r="B1389" s="25" t="s">
        <v>126</v>
      </c>
      <c r="C1389" s="25" t="s">
        <v>51</v>
      </c>
      <c r="D1389" s="25" t="s">
        <v>27</v>
      </c>
      <c r="E1389" s="25" t="s">
        <v>1917</v>
      </c>
      <c r="F1389" s="2">
        <v>41257</v>
      </c>
      <c r="G1389" s="23" t="str">
        <f>TEXT(Table2[[#This Row],[Order-Date]],"mmm")</f>
        <v>Dec</v>
      </c>
      <c r="H1389">
        <v>2012</v>
      </c>
      <c r="I1389">
        <v>310588920</v>
      </c>
      <c r="J1389" s="2">
        <v>41426</v>
      </c>
      <c r="K1389" s="23">
        <f>WEEKDAY(#REF!,1)</f>
        <v>7</v>
      </c>
      <c r="L1389" s="25">
        <f>IF(#REF!&gt;=#REF!,#REF!-#REF!,"")</f>
        <v>169</v>
      </c>
      <c r="M1389" s="4">
        <v>9018</v>
      </c>
      <c r="N1389" s="5">
        <v>437.2</v>
      </c>
      <c r="O1389" s="5">
        <v>263.33</v>
      </c>
      <c r="P1389" s="5">
        <v>173.87</v>
      </c>
      <c r="Q1389" s="5">
        <f>#REF!*#REF!</f>
        <v>2374709.94</v>
      </c>
      <c r="R1389" s="5">
        <v>1567959.66</v>
      </c>
      <c r="S1389" s="5">
        <f>#REF!-#REF!</f>
        <v>-806750.28</v>
      </c>
      <c r="T1389" s="36">
        <f t="shared" si="21"/>
        <v>-0.33972581931416901</v>
      </c>
    </row>
    <row r="1390" spans="1:20" x14ac:dyDescent="0.2">
      <c r="A1390" s="25" t="s">
        <v>46</v>
      </c>
      <c r="B1390" s="25" t="s">
        <v>150</v>
      </c>
      <c r="C1390" s="25" t="s">
        <v>49</v>
      </c>
      <c r="D1390" s="25" t="s">
        <v>23</v>
      </c>
      <c r="E1390" s="25" t="s">
        <v>1918</v>
      </c>
      <c r="F1390" s="2">
        <v>41129</v>
      </c>
      <c r="G1390" s="23" t="str">
        <f>TEXT(Table2[[#This Row],[Order-Date]],"mmm")</f>
        <v>Aug</v>
      </c>
      <c r="H1390">
        <v>2012</v>
      </c>
      <c r="I1390">
        <v>725645959</v>
      </c>
      <c r="J1390" s="2">
        <v>41130</v>
      </c>
      <c r="K1390" s="23">
        <f>WEEKDAY(#REF!,1)</f>
        <v>5</v>
      </c>
      <c r="L1390" s="25">
        <f>IF(#REF!&gt;=#REF!,#REF!-#REF!,"")</f>
        <v>1</v>
      </c>
      <c r="M1390" s="4">
        <v>3620</v>
      </c>
      <c r="N1390" s="5">
        <v>651.21</v>
      </c>
      <c r="O1390" s="5">
        <v>524.96</v>
      </c>
      <c r="P1390" s="5">
        <v>126.25</v>
      </c>
      <c r="Q1390" s="5">
        <f>#REF!*#REF!</f>
        <v>1900355.2</v>
      </c>
      <c r="R1390" s="5">
        <v>457025</v>
      </c>
      <c r="S1390" s="5">
        <f>#REF!-#REF!</f>
        <v>-1443330.2</v>
      </c>
      <c r="T1390" s="36">
        <f t="shared" si="21"/>
        <v>-0.75950548613227697</v>
      </c>
    </row>
    <row r="1391" spans="1:20" x14ac:dyDescent="0.2">
      <c r="A1391" s="25" t="s">
        <v>29</v>
      </c>
      <c r="B1391" s="25" t="s">
        <v>138</v>
      </c>
      <c r="C1391" s="25" t="s">
        <v>56</v>
      </c>
      <c r="D1391" s="25" t="s">
        <v>27</v>
      </c>
      <c r="E1391" s="25" t="s">
        <v>1915</v>
      </c>
      <c r="F1391" s="2">
        <v>42041</v>
      </c>
      <c r="G1391" s="23" t="str">
        <f>TEXT(Table2[[#This Row],[Order-Date]],"mmm")</f>
        <v>Feb</v>
      </c>
      <c r="H1391">
        <v>2015</v>
      </c>
      <c r="I1391">
        <v>251208674</v>
      </c>
      <c r="J1391" s="2">
        <v>42204</v>
      </c>
      <c r="K1391" s="23">
        <f>WEEKDAY(#REF!,1)</f>
        <v>1</v>
      </c>
      <c r="L1391" s="25">
        <f>IF(#REF!&gt;=#REF!,#REF!-#REF!,"")</f>
        <v>163</v>
      </c>
      <c r="M1391" s="4">
        <v>7084</v>
      </c>
      <c r="N1391" s="5">
        <v>421.89</v>
      </c>
      <c r="O1391" s="5">
        <v>364.69</v>
      </c>
      <c r="P1391" s="5">
        <v>57.2</v>
      </c>
      <c r="Q1391" s="5">
        <f>#REF!*#REF!</f>
        <v>2583463.96</v>
      </c>
      <c r="R1391" s="5">
        <v>405204.8</v>
      </c>
      <c r="S1391" s="5">
        <f>#REF!-#REF!</f>
        <v>-2178259.16</v>
      </c>
      <c r="T1391" s="36">
        <f t="shared" si="21"/>
        <v>-0.84315445995228799</v>
      </c>
    </row>
    <row r="1392" spans="1:20" x14ac:dyDescent="0.2">
      <c r="A1392" s="25" t="s">
        <v>46</v>
      </c>
      <c r="B1392" s="25" t="s">
        <v>119</v>
      </c>
      <c r="C1392" s="25" t="s">
        <v>39</v>
      </c>
      <c r="D1392" s="25" t="s">
        <v>23</v>
      </c>
      <c r="E1392" s="25" t="s">
        <v>1917</v>
      </c>
      <c r="F1392" s="2">
        <v>40470</v>
      </c>
      <c r="G1392" s="23" t="str">
        <f>TEXT(Table2[[#This Row],[Order-Date]],"mmm")</f>
        <v>Oct</v>
      </c>
      <c r="H1392">
        <v>2010</v>
      </c>
      <c r="I1392">
        <v>417013394</v>
      </c>
      <c r="J1392" s="2">
        <v>40511</v>
      </c>
      <c r="K1392" s="23">
        <f>WEEKDAY(#REF!,1)</f>
        <v>2</v>
      </c>
      <c r="L1392" s="25">
        <f>IF(#REF!&gt;=#REF!,#REF!-#REF!,"")</f>
        <v>41</v>
      </c>
      <c r="M1392" s="4">
        <v>2385</v>
      </c>
      <c r="N1392" s="5">
        <v>81.73</v>
      </c>
      <c r="O1392" s="5">
        <v>56.67</v>
      </c>
      <c r="P1392" s="5">
        <v>25.06</v>
      </c>
      <c r="Q1392" s="5">
        <f>#REF!*#REF!</f>
        <v>135157.95000000001</v>
      </c>
      <c r="R1392" s="5">
        <v>59768.1</v>
      </c>
      <c r="S1392" s="5">
        <f>#REF!-#REF!</f>
        <v>-75389.850000000006</v>
      </c>
      <c r="T1392" s="36">
        <f t="shared" si="21"/>
        <v>-0.55779071819304704</v>
      </c>
    </row>
    <row r="1393" spans="1:20" x14ac:dyDescent="0.2">
      <c r="A1393" s="25" t="s">
        <v>37</v>
      </c>
      <c r="B1393" s="25" t="s">
        <v>38</v>
      </c>
      <c r="C1393" s="25" t="s">
        <v>31</v>
      </c>
      <c r="D1393" s="25" t="s">
        <v>23</v>
      </c>
      <c r="E1393" s="25" t="s">
        <v>1915</v>
      </c>
      <c r="F1393" s="2">
        <v>42264</v>
      </c>
      <c r="G1393" s="23" t="str">
        <f>TEXT(Table2[[#This Row],[Order-Date]],"mmm")</f>
        <v>Sep</v>
      </c>
      <c r="H1393">
        <v>2015</v>
      </c>
      <c r="I1393">
        <v>123108947</v>
      </c>
      <c r="J1393" s="2">
        <v>42257</v>
      </c>
      <c r="K1393" s="23">
        <f>WEEKDAY(#REF!,1)</f>
        <v>5</v>
      </c>
      <c r="L1393" s="25" t="str">
        <f>IF(#REF!&gt;=#REF!,#REF!-#REF!,"")</f>
        <v/>
      </c>
      <c r="M1393" s="4">
        <v>9528</v>
      </c>
      <c r="N1393" s="5">
        <v>47.45</v>
      </c>
      <c r="O1393" s="5">
        <v>31.79</v>
      </c>
      <c r="P1393" s="5">
        <v>15.66</v>
      </c>
      <c r="Q1393" s="5">
        <f>#REF!*#REF!</f>
        <v>302895.12</v>
      </c>
      <c r="R1393" s="5">
        <v>149208.48000000001</v>
      </c>
      <c r="S1393" s="5">
        <f>#REF!-#REF!</f>
        <v>-153686.64000000001</v>
      </c>
      <c r="T1393" s="36">
        <f t="shared" si="21"/>
        <v>-0.50739226171752105</v>
      </c>
    </row>
    <row r="1394" spans="1:20" x14ac:dyDescent="0.2">
      <c r="A1394" s="25" t="s">
        <v>46</v>
      </c>
      <c r="B1394" s="25" t="s">
        <v>97</v>
      </c>
      <c r="C1394" s="25" t="s">
        <v>39</v>
      </c>
      <c r="D1394" s="25" t="s">
        <v>23</v>
      </c>
      <c r="E1394" s="25" t="s">
        <v>1918</v>
      </c>
      <c r="F1394" s="2">
        <v>40297</v>
      </c>
      <c r="G1394" s="23" t="str">
        <f>TEXT(Table2[[#This Row],[Order-Date]],"mmm")</f>
        <v>Apr</v>
      </c>
      <c r="H1394">
        <v>2010</v>
      </c>
      <c r="I1394">
        <v>589856660</v>
      </c>
      <c r="J1394" s="2">
        <v>40456</v>
      </c>
      <c r="K1394" s="23">
        <f>WEEKDAY(#REF!,1)</f>
        <v>3</v>
      </c>
      <c r="L1394" s="25">
        <f>IF(#REF!&gt;=#REF!,#REF!-#REF!,"")</f>
        <v>159</v>
      </c>
      <c r="M1394" s="4">
        <v>548</v>
      </c>
      <c r="N1394" s="5">
        <v>81.73</v>
      </c>
      <c r="O1394" s="5">
        <v>56.67</v>
      </c>
      <c r="P1394" s="5">
        <v>25.06</v>
      </c>
      <c r="Q1394" s="5">
        <f>#REF!*#REF!</f>
        <v>31055.16</v>
      </c>
      <c r="R1394" s="5">
        <v>13732.88</v>
      </c>
      <c r="S1394" s="5">
        <f>#REF!-#REF!</f>
        <v>-17322.28</v>
      </c>
      <c r="T1394" s="36">
        <f t="shared" si="21"/>
        <v>-0.55779071819304704</v>
      </c>
    </row>
    <row r="1395" spans="1:20" x14ac:dyDescent="0.2">
      <c r="A1395" s="25" t="s">
        <v>20</v>
      </c>
      <c r="B1395" s="25" t="s">
        <v>158</v>
      </c>
      <c r="C1395" s="25" t="s">
        <v>42</v>
      </c>
      <c r="D1395" s="25" t="s">
        <v>23</v>
      </c>
      <c r="E1395" s="25" t="s">
        <v>1916</v>
      </c>
      <c r="F1395" s="2">
        <v>43076</v>
      </c>
      <c r="G1395" s="23" t="str">
        <f>TEXT(Table2[[#This Row],[Order-Date]],"mmm")</f>
        <v>Dec</v>
      </c>
      <c r="H1395">
        <v>2017</v>
      </c>
      <c r="I1395">
        <v>407930362</v>
      </c>
      <c r="J1395" s="2">
        <v>42947</v>
      </c>
      <c r="K1395" s="23">
        <f>WEEKDAY(#REF!,1)</f>
        <v>2</v>
      </c>
      <c r="L1395" s="25" t="str">
        <f>IF(#REF!&gt;=#REF!,#REF!-#REF!,"")</f>
        <v/>
      </c>
      <c r="M1395" s="4">
        <v>4514</v>
      </c>
      <c r="N1395" s="5">
        <v>109.28</v>
      </c>
      <c r="O1395" s="5">
        <v>35.840000000000003</v>
      </c>
      <c r="P1395" s="5">
        <v>73.44</v>
      </c>
      <c r="Q1395" s="5">
        <f>#REF!*#REF!</f>
        <v>161781.76000000001</v>
      </c>
      <c r="R1395" s="5">
        <v>331508.15999999997</v>
      </c>
      <c r="S1395" s="5">
        <f>#REF!-#REF!</f>
        <v>169726.4</v>
      </c>
      <c r="T1395" s="36">
        <f t="shared" si="21"/>
        <v>1.0491071428571399</v>
      </c>
    </row>
    <row r="1396" spans="1:20" x14ac:dyDescent="0.2">
      <c r="A1396" s="25" t="s">
        <v>29</v>
      </c>
      <c r="B1396" s="25" t="s">
        <v>185</v>
      </c>
      <c r="C1396" s="25" t="s">
        <v>65</v>
      </c>
      <c r="D1396" s="25" t="s">
        <v>23</v>
      </c>
      <c r="E1396" s="25" t="s">
        <v>1916</v>
      </c>
      <c r="F1396" s="2">
        <v>42308</v>
      </c>
      <c r="G1396" s="23" t="str">
        <f>TEXT(Table2[[#This Row],[Order-Date]],"mmm")</f>
        <v>Oct</v>
      </c>
      <c r="H1396">
        <v>2015</v>
      </c>
      <c r="I1396">
        <v>488316380</v>
      </c>
      <c r="J1396" s="2">
        <v>42326</v>
      </c>
      <c r="K1396" s="23">
        <f>WEEKDAY(#REF!,1)</f>
        <v>4</v>
      </c>
      <c r="L1396" s="25">
        <f>IF(#REF!&gt;=#REF!,#REF!-#REF!,"")</f>
        <v>18</v>
      </c>
      <c r="M1396" s="4">
        <v>2523</v>
      </c>
      <c r="N1396" s="5">
        <v>9.33</v>
      </c>
      <c r="O1396" s="5">
        <v>6.92</v>
      </c>
      <c r="P1396" s="5">
        <v>2.41</v>
      </c>
      <c r="Q1396" s="5">
        <f>#REF!*#REF!</f>
        <v>17459.16</v>
      </c>
      <c r="R1396" s="5">
        <v>6080.43</v>
      </c>
      <c r="S1396" s="5">
        <f>#REF!-#REF!</f>
        <v>-11378.73</v>
      </c>
      <c r="T1396" s="36">
        <f t="shared" si="21"/>
        <v>-0.65173410404624299</v>
      </c>
    </row>
    <row r="1397" spans="1:20" x14ac:dyDescent="0.2">
      <c r="A1397" s="25" t="s">
        <v>37</v>
      </c>
      <c r="B1397" s="25" t="s">
        <v>50</v>
      </c>
      <c r="C1397" s="25" t="s">
        <v>34</v>
      </c>
      <c r="D1397" s="25" t="s">
        <v>27</v>
      </c>
      <c r="E1397" s="25" t="s">
        <v>1917</v>
      </c>
      <c r="F1397" s="2">
        <v>40658</v>
      </c>
      <c r="G1397" s="23" t="str">
        <f>TEXT(Table2[[#This Row],[Order-Date]],"mmm")</f>
        <v>Apr</v>
      </c>
      <c r="H1397">
        <v>2011</v>
      </c>
      <c r="I1397">
        <v>912313544</v>
      </c>
      <c r="J1397" s="2">
        <v>40678</v>
      </c>
      <c r="K1397" s="23">
        <f>WEEKDAY(#REF!,1)</f>
        <v>1</v>
      </c>
      <c r="L1397" s="25">
        <f>IF(#REF!&gt;=#REF!,#REF!-#REF!,"")</f>
        <v>20</v>
      </c>
      <c r="M1397" s="4">
        <v>2706</v>
      </c>
      <c r="N1397" s="5">
        <v>205.7</v>
      </c>
      <c r="O1397" s="5">
        <v>117.11</v>
      </c>
      <c r="P1397" s="5">
        <v>88.59</v>
      </c>
      <c r="Q1397" s="5">
        <f>#REF!*#REF!</f>
        <v>316899.65999999997</v>
      </c>
      <c r="R1397" s="5">
        <v>239724.54</v>
      </c>
      <c r="S1397" s="5">
        <f>#REF!-#REF!</f>
        <v>-77175.12</v>
      </c>
      <c r="T1397" s="36">
        <f t="shared" si="21"/>
        <v>-0.24353172231235601</v>
      </c>
    </row>
    <row r="1398" spans="1:20" x14ac:dyDescent="0.2">
      <c r="A1398" s="25" t="s">
        <v>37</v>
      </c>
      <c r="B1398" s="25" t="s">
        <v>229</v>
      </c>
      <c r="C1398" s="25" t="s">
        <v>31</v>
      </c>
      <c r="D1398" s="25" t="s">
        <v>23</v>
      </c>
      <c r="E1398" s="25" t="s">
        <v>1916</v>
      </c>
      <c r="F1398" s="2">
        <v>40590</v>
      </c>
      <c r="G1398" s="23" t="str">
        <f>TEXT(Table2[[#This Row],[Order-Date]],"mmm")</f>
        <v>Feb</v>
      </c>
      <c r="H1398">
        <v>2011</v>
      </c>
      <c r="I1398">
        <v>481533181</v>
      </c>
      <c r="J1398" s="2">
        <v>40728</v>
      </c>
      <c r="K1398" s="23">
        <f>WEEKDAY(#REF!,1)</f>
        <v>2</v>
      </c>
      <c r="L1398" s="25">
        <f>IF(#REF!&gt;=#REF!,#REF!-#REF!,"")</f>
        <v>138</v>
      </c>
      <c r="M1398" s="4">
        <v>5224</v>
      </c>
      <c r="N1398" s="5">
        <v>47.45</v>
      </c>
      <c r="O1398" s="5">
        <v>31.79</v>
      </c>
      <c r="P1398" s="5">
        <v>15.66</v>
      </c>
      <c r="Q1398" s="5">
        <f>#REF!*#REF!</f>
        <v>166070.96</v>
      </c>
      <c r="R1398" s="5">
        <v>81807.839999999997</v>
      </c>
      <c r="S1398" s="5">
        <f>#REF!-#REF!</f>
        <v>-84263.12</v>
      </c>
      <c r="T1398" s="36">
        <f t="shared" si="21"/>
        <v>-0.50739226171752105</v>
      </c>
    </row>
    <row r="1399" spans="1:20" x14ac:dyDescent="0.2">
      <c r="A1399" s="25" t="s">
        <v>46</v>
      </c>
      <c r="B1399" s="25" t="s">
        <v>194</v>
      </c>
      <c r="C1399" s="25" t="s">
        <v>39</v>
      </c>
      <c r="D1399" s="25" t="s">
        <v>23</v>
      </c>
      <c r="E1399" s="25" t="s">
        <v>1916</v>
      </c>
      <c r="F1399" s="2">
        <v>40955</v>
      </c>
      <c r="G1399" s="23" t="str">
        <f>TEXT(Table2[[#This Row],[Order-Date]],"mmm")</f>
        <v>Feb</v>
      </c>
      <c r="H1399">
        <v>2012</v>
      </c>
      <c r="I1399">
        <v>767899119</v>
      </c>
      <c r="J1399" s="2">
        <v>41093</v>
      </c>
      <c r="K1399" s="23">
        <f>WEEKDAY(#REF!,1)</f>
        <v>3</v>
      </c>
      <c r="L1399" s="25">
        <f>IF(#REF!&gt;=#REF!,#REF!-#REF!,"")</f>
        <v>138</v>
      </c>
      <c r="M1399" s="4">
        <v>7269</v>
      </c>
      <c r="N1399" s="5">
        <v>81.73</v>
      </c>
      <c r="O1399" s="5">
        <v>56.67</v>
      </c>
      <c r="P1399" s="5">
        <v>25.06</v>
      </c>
      <c r="Q1399" s="5">
        <f>#REF!*#REF!</f>
        <v>411934.23</v>
      </c>
      <c r="R1399" s="5">
        <v>182161.14</v>
      </c>
      <c r="S1399" s="5">
        <f>#REF!-#REF!</f>
        <v>-229773.09</v>
      </c>
      <c r="T1399" s="36">
        <f t="shared" si="21"/>
        <v>-0.55779071819304704</v>
      </c>
    </row>
    <row r="1400" spans="1:20" x14ac:dyDescent="0.2">
      <c r="A1400" s="25" t="s">
        <v>29</v>
      </c>
      <c r="B1400" s="25" t="s">
        <v>212</v>
      </c>
      <c r="C1400" s="25" t="s">
        <v>42</v>
      </c>
      <c r="D1400" s="25" t="s">
        <v>23</v>
      </c>
      <c r="E1400" s="25" t="s">
        <v>1915</v>
      </c>
      <c r="F1400" s="2">
        <v>40991</v>
      </c>
      <c r="G1400" s="23" t="str">
        <f>TEXT(Table2[[#This Row],[Order-Date]],"mmm")</f>
        <v>Mar</v>
      </c>
      <c r="H1400">
        <v>2012</v>
      </c>
      <c r="I1400">
        <v>263647687</v>
      </c>
      <c r="J1400" s="2">
        <v>40998</v>
      </c>
      <c r="K1400" s="23">
        <f>WEEKDAY(#REF!,1)</f>
        <v>6</v>
      </c>
      <c r="L1400" s="25">
        <f>IF(#REF!&gt;=#REF!,#REF!-#REF!,"")</f>
        <v>7</v>
      </c>
      <c r="M1400" s="4">
        <v>8064</v>
      </c>
      <c r="N1400" s="5">
        <v>109.28</v>
      </c>
      <c r="O1400" s="5">
        <v>35.840000000000003</v>
      </c>
      <c r="P1400" s="5">
        <v>73.44</v>
      </c>
      <c r="Q1400" s="5">
        <f>#REF!*#REF!</f>
        <v>289013.76000000001</v>
      </c>
      <c r="R1400" s="5">
        <v>592220.16000000003</v>
      </c>
      <c r="S1400" s="5">
        <f>#REF!-#REF!</f>
        <v>303206.40000000002</v>
      </c>
      <c r="T1400" s="36">
        <f t="shared" si="21"/>
        <v>1.0491071428571399</v>
      </c>
    </row>
    <row r="1401" spans="1:20" x14ac:dyDescent="0.2">
      <c r="A1401" s="25" t="s">
        <v>46</v>
      </c>
      <c r="B1401" s="25" t="s">
        <v>119</v>
      </c>
      <c r="C1401" s="25" t="s">
        <v>31</v>
      </c>
      <c r="D1401" s="25" t="s">
        <v>23</v>
      </c>
      <c r="E1401" s="25" t="s">
        <v>1916</v>
      </c>
      <c r="F1401" s="2">
        <v>41711</v>
      </c>
      <c r="G1401" s="23" t="str">
        <f>TEXT(Table2[[#This Row],[Order-Date]],"mmm")</f>
        <v>Mar</v>
      </c>
      <c r="H1401">
        <v>2014</v>
      </c>
      <c r="I1401">
        <v>231327712</v>
      </c>
      <c r="J1401" s="2">
        <v>41855</v>
      </c>
      <c r="K1401" s="23">
        <f>WEEKDAY(#REF!,1)</f>
        <v>2</v>
      </c>
      <c r="L1401" s="25">
        <f>IF(#REF!&gt;=#REF!,#REF!-#REF!,"")</f>
        <v>144</v>
      </c>
      <c r="M1401" s="4">
        <v>3865</v>
      </c>
      <c r="N1401" s="5">
        <v>47.45</v>
      </c>
      <c r="O1401" s="5">
        <v>31.79</v>
      </c>
      <c r="P1401" s="5">
        <v>15.66</v>
      </c>
      <c r="Q1401" s="5">
        <f>#REF!*#REF!</f>
        <v>122868.35</v>
      </c>
      <c r="R1401" s="5">
        <v>60525.9</v>
      </c>
      <c r="S1401" s="5">
        <f>#REF!-#REF!</f>
        <v>-62342.45</v>
      </c>
      <c r="T1401" s="36">
        <f t="shared" si="21"/>
        <v>-0.50739226171752105</v>
      </c>
    </row>
    <row r="1402" spans="1:20" x14ac:dyDescent="0.2">
      <c r="A1402" s="25" t="s">
        <v>29</v>
      </c>
      <c r="B1402" s="25" t="s">
        <v>80</v>
      </c>
      <c r="C1402" s="25" t="s">
        <v>39</v>
      </c>
      <c r="D1402" s="25" t="s">
        <v>27</v>
      </c>
      <c r="E1402" s="25" t="s">
        <v>1917</v>
      </c>
      <c r="F1402" s="2">
        <v>41748</v>
      </c>
      <c r="G1402" s="23" t="str">
        <f>TEXT(Table2[[#This Row],[Order-Date]],"mmm")</f>
        <v>Apr</v>
      </c>
      <c r="H1402">
        <v>2014</v>
      </c>
      <c r="I1402">
        <v>653800523</v>
      </c>
      <c r="J1402" s="2">
        <v>41752</v>
      </c>
      <c r="K1402" s="23">
        <f>WEEKDAY(#REF!,1)</f>
        <v>4</v>
      </c>
      <c r="L1402" s="25">
        <f>IF(#REF!&gt;=#REF!,#REF!-#REF!,"")</f>
        <v>4</v>
      </c>
      <c r="M1402" s="4">
        <v>2958</v>
      </c>
      <c r="N1402" s="5">
        <v>81.73</v>
      </c>
      <c r="O1402" s="5">
        <v>56.67</v>
      </c>
      <c r="P1402" s="5">
        <v>25.06</v>
      </c>
      <c r="Q1402" s="5">
        <f>#REF!*#REF!</f>
        <v>167629.85999999999</v>
      </c>
      <c r="R1402" s="5">
        <v>74127.48</v>
      </c>
      <c r="S1402" s="5">
        <f>#REF!-#REF!</f>
        <v>-93502.38</v>
      </c>
      <c r="T1402" s="36">
        <f t="shared" si="21"/>
        <v>-0.55779071819304804</v>
      </c>
    </row>
    <row r="1403" spans="1:20" x14ac:dyDescent="0.2">
      <c r="A1403" s="25" t="s">
        <v>29</v>
      </c>
      <c r="B1403" s="25" t="s">
        <v>181</v>
      </c>
      <c r="C1403" s="25" t="s">
        <v>51</v>
      </c>
      <c r="D1403" s="25" t="s">
        <v>23</v>
      </c>
      <c r="E1403" s="25" t="s">
        <v>1916</v>
      </c>
      <c r="F1403" s="2">
        <v>41510</v>
      </c>
      <c r="G1403" s="23" t="str">
        <f>TEXT(Table2[[#This Row],[Order-Date]],"mmm")</f>
        <v>Aug</v>
      </c>
      <c r="H1403">
        <v>2013</v>
      </c>
      <c r="I1403">
        <v>684239947</v>
      </c>
      <c r="J1403" s="2">
        <v>41517</v>
      </c>
      <c r="K1403" s="23">
        <f>WEEKDAY(#REF!,1)</f>
        <v>7</v>
      </c>
      <c r="L1403" s="25">
        <f>IF(#REF!&gt;=#REF!,#REF!-#REF!,"")</f>
        <v>7</v>
      </c>
      <c r="M1403" s="4">
        <v>661</v>
      </c>
      <c r="N1403" s="5">
        <v>437.2</v>
      </c>
      <c r="O1403" s="5">
        <v>263.33</v>
      </c>
      <c r="P1403" s="5">
        <v>173.87</v>
      </c>
      <c r="Q1403" s="5">
        <f>#REF!*#REF!</f>
        <v>174061.13</v>
      </c>
      <c r="R1403" s="5">
        <v>114928.07</v>
      </c>
      <c r="S1403" s="5">
        <f>#REF!-#REF!</f>
        <v>-59133.06</v>
      </c>
      <c r="T1403" s="36">
        <f t="shared" si="21"/>
        <v>-0.33972581931416901</v>
      </c>
    </row>
    <row r="1404" spans="1:20" x14ac:dyDescent="0.2">
      <c r="A1404" s="25" t="s">
        <v>46</v>
      </c>
      <c r="B1404" s="25" t="s">
        <v>108</v>
      </c>
      <c r="C1404" s="25" t="s">
        <v>34</v>
      </c>
      <c r="D1404" s="25" t="s">
        <v>27</v>
      </c>
      <c r="E1404" s="25" t="s">
        <v>1915</v>
      </c>
      <c r="F1404" s="2">
        <v>41704</v>
      </c>
      <c r="G1404" s="23" t="str">
        <f>TEXT(Table2[[#This Row],[Order-Date]],"mmm")</f>
        <v>Mar</v>
      </c>
      <c r="H1404">
        <v>2014</v>
      </c>
      <c r="I1404">
        <v>896132314</v>
      </c>
      <c r="J1404" s="2">
        <v>41809</v>
      </c>
      <c r="K1404" s="23">
        <f>WEEKDAY(#REF!,1)</f>
        <v>5</v>
      </c>
      <c r="L1404" s="25">
        <f>IF(#REF!&gt;=#REF!,#REF!-#REF!,"")</f>
        <v>105</v>
      </c>
      <c r="M1404" s="4">
        <v>4321</v>
      </c>
      <c r="N1404" s="5">
        <v>205.7</v>
      </c>
      <c r="O1404" s="5">
        <v>117.11</v>
      </c>
      <c r="P1404" s="5">
        <v>88.59</v>
      </c>
      <c r="Q1404" s="5">
        <f>#REF!*#REF!</f>
        <v>506032.31</v>
      </c>
      <c r="R1404" s="5">
        <v>382797.39</v>
      </c>
      <c r="S1404" s="5">
        <f>#REF!-#REF!</f>
        <v>-123234.92</v>
      </c>
      <c r="T1404" s="36">
        <f t="shared" si="21"/>
        <v>-0.24353172231235601</v>
      </c>
    </row>
    <row r="1405" spans="1:20" x14ac:dyDescent="0.2">
      <c r="A1405" s="25" t="s">
        <v>29</v>
      </c>
      <c r="B1405" s="25" t="s">
        <v>212</v>
      </c>
      <c r="C1405" s="25" t="s">
        <v>39</v>
      </c>
      <c r="D1405" s="25" t="s">
        <v>23</v>
      </c>
      <c r="E1405" s="25" t="s">
        <v>1917</v>
      </c>
      <c r="F1405" s="2">
        <v>42396</v>
      </c>
      <c r="G1405" s="23" t="str">
        <f>TEXT(Table2[[#This Row],[Order-Date]],"mmm")</f>
        <v>Jan</v>
      </c>
      <c r="H1405">
        <v>2016</v>
      </c>
      <c r="I1405">
        <v>133276450</v>
      </c>
      <c r="J1405" s="2">
        <v>42444</v>
      </c>
      <c r="K1405" s="23">
        <f>WEEKDAY(#REF!,1)</f>
        <v>3</v>
      </c>
      <c r="L1405" s="25">
        <f>IF(#REF!&gt;=#REF!,#REF!-#REF!,"")</f>
        <v>48</v>
      </c>
      <c r="M1405" s="4">
        <v>8318</v>
      </c>
      <c r="N1405" s="5">
        <v>81.73</v>
      </c>
      <c r="O1405" s="5">
        <v>56.67</v>
      </c>
      <c r="P1405" s="5">
        <v>25.06</v>
      </c>
      <c r="Q1405" s="5">
        <f>#REF!*#REF!</f>
        <v>471381.06</v>
      </c>
      <c r="R1405" s="5">
        <v>208449.08</v>
      </c>
      <c r="S1405" s="5">
        <f>#REF!-#REF!</f>
        <v>-262931.98</v>
      </c>
      <c r="T1405" s="36">
        <f t="shared" si="21"/>
        <v>-0.55779071819304704</v>
      </c>
    </row>
    <row r="1406" spans="1:20" x14ac:dyDescent="0.2">
      <c r="A1406" s="25" t="s">
        <v>32</v>
      </c>
      <c r="B1406" s="25" t="s">
        <v>182</v>
      </c>
      <c r="C1406" s="25" t="s">
        <v>42</v>
      </c>
      <c r="D1406" s="25" t="s">
        <v>27</v>
      </c>
      <c r="E1406" s="25" t="s">
        <v>1917</v>
      </c>
      <c r="F1406" s="2">
        <v>40746</v>
      </c>
      <c r="G1406" s="23" t="str">
        <f>TEXT(Table2[[#This Row],[Order-Date]],"mmm")</f>
        <v>Jul</v>
      </c>
      <c r="H1406">
        <v>2011</v>
      </c>
      <c r="I1406">
        <v>459783685</v>
      </c>
      <c r="J1406" s="2">
        <v>40778</v>
      </c>
      <c r="K1406" s="23">
        <f>WEEKDAY(#REF!,1)</f>
        <v>3</v>
      </c>
      <c r="L1406" s="25">
        <f>IF(#REF!&gt;=#REF!,#REF!-#REF!,"")</f>
        <v>32</v>
      </c>
      <c r="M1406" s="4">
        <v>9065</v>
      </c>
      <c r="N1406" s="5">
        <v>109.28</v>
      </c>
      <c r="O1406" s="5">
        <v>35.840000000000003</v>
      </c>
      <c r="P1406" s="5">
        <v>73.44</v>
      </c>
      <c r="Q1406" s="5">
        <f>#REF!*#REF!</f>
        <v>324889.59999999998</v>
      </c>
      <c r="R1406" s="5">
        <v>665733.6</v>
      </c>
      <c r="S1406" s="5">
        <f>#REF!-#REF!</f>
        <v>340844</v>
      </c>
      <c r="T1406" s="36">
        <f t="shared" si="21"/>
        <v>1.0491071428571399</v>
      </c>
    </row>
    <row r="1407" spans="1:20" x14ac:dyDescent="0.2">
      <c r="A1407" s="25" t="s">
        <v>46</v>
      </c>
      <c r="B1407" s="25" t="s">
        <v>175</v>
      </c>
      <c r="C1407" s="25" t="s">
        <v>42</v>
      </c>
      <c r="D1407" s="25" t="s">
        <v>23</v>
      </c>
      <c r="E1407" s="25" t="s">
        <v>1915</v>
      </c>
      <c r="F1407" s="2">
        <v>41570</v>
      </c>
      <c r="G1407" s="23" t="str">
        <f>TEXT(Table2[[#This Row],[Order-Date]],"mmm")</f>
        <v>Oct</v>
      </c>
      <c r="H1407">
        <v>2013</v>
      </c>
      <c r="I1407">
        <v>410077846</v>
      </c>
      <c r="J1407" s="2">
        <v>41317</v>
      </c>
      <c r="K1407" s="23">
        <f>WEEKDAY(#REF!,1)</f>
        <v>3</v>
      </c>
      <c r="L1407" s="25" t="str">
        <f>IF(#REF!&gt;=#REF!,#REF!-#REF!,"")</f>
        <v/>
      </c>
      <c r="M1407" s="4">
        <v>2</v>
      </c>
      <c r="N1407" s="5">
        <v>109.28</v>
      </c>
      <c r="O1407" s="5">
        <v>35.840000000000003</v>
      </c>
      <c r="P1407" s="5">
        <v>73.44</v>
      </c>
      <c r="Q1407" s="5">
        <f>#REF!*#REF!</f>
        <v>71.680000000000007</v>
      </c>
      <c r="R1407" s="5">
        <v>146.88</v>
      </c>
      <c r="S1407" s="5">
        <f>#REF!-#REF!</f>
        <v>75.2</v>
      </c>
      <c r="T1407" s="36">
        <f t="shared" si="21"/>
        <v>1.0491071428571399</v>
      </c>
    </row>
    <row r="1408" spans="1:20" x14ac:dyDescent="0.2">
      <c r="A1408" s="25" t="s">
        <v>29</v>
      </c>
      <c r="B1408" s="25" t="s">
        <v>168</v>
      </c>
      <c r="C1408" s="25" t="s">
        <v>39</v>
      </c>
      <c r="D1408" s="25" t="s">
        <v>27</v>
      </c>
      <c r="E1408" s="25" t="s">
        <v>1916</v>
      </c>
      <c r="F1408" s="2">
        <v>41687</v>
      </c>
      <c r="G1408" s="23" t="str">
        <f>TEXT(Table2[[#This Row],[Order-Date]],"mmm")</f>
        <v>Feb</v>
      </c>
      <c r="H1408">
        <v>2014</v>
      </c>
      <c r="I1408">
        <v>838895261</v>
      </c>
      <c r="J1408" s="2">
        <v>41689</v>
      </c>
      <c r="K1408" s="23">
        <f>WEEKDAY(#REF!,1)</f>
        <v>4</v>
      </c>
      <c r="L1408" s="25">
        <f>IF(#REF!&gt;=#REF!,#REF!-#REF!,"")</f>
        <v>2</v>
      </c>
      <c r="M1408" s="4">
        <v>6605</v>
      </c>
      <c r="N1408" s="5">
        <v>81.73</v>
      </c>
      <c r="O1408" s="5">
        <v>56.67</v>
      </c>
      <c r="P1408" s="5">
        <v>25.06</v>
      </c>
      <c r="Q1408" s="5">
        <f>#REF!*#REF!</f>
        <v>374305.35</v>
      </c>
      <c r="R1408" s="5">
        <v>165521.29999999999</v>
      </c>
      <c r="S1408" s="5">
        <f>#REF!-#REF!</f>
        <v>-208784.05</v>
      </c>
      <c r="T1408" s="36">
        <f t="shared" si="21"/>
        <v>-0.55779071819304704</v>
      </c>
    </row>
    <row r="1409" spans="1:20" x14ac:dyDescent="0.2">
      <c r="A1409" s="25" t="s">
        <v>20</v>
      </c>
      <c r="B1409" s="25" t="s">
        <v>163</v>
      </c>
      <c r="C1409" s="25" t="s">
        <v>77</v>
      </c>
      <c r="D1409" s="25" t="s">
        <v>23</v>
      </c>
      <c r="E1409" s="25" t="s">
        <v>1915</v>
      </c>
      <c r="F1409" s="2">
        <v>42456</v>
      </c>
      <c r="G1409" s="23" t="str">
        <f>TEXT(Table2[[#This Row],[Order-Date]],"mmm")</f>
        <v>Mar</v>
      </c>
      <c r="H1409">
        <v>2016</v>
      </c>
      <c r="I1409">
        <v>871284759</v>
      </c>
      <c r="J1409" s="2">
        <v>42587</v>
      </c>
      <c r="K1409" s="23">
        <f>WEEKDAY(#REF!,1)</f>
        <v>6</v>
      </c>
      <c r="L1409" s="25">
        <f>IF(#REF!&gt;=#REF!,#REF!-#REF!,"")</f>
        <v>131</v>
      </c>
      <c r="M1409" s="4">
        <v>1377</v>
      </c>
      <c r="N1409" s="5">
        <v>154.06</v>
      </c>
      <c r="O1409" s="5">
        <v>90.93</v>
      </c>
      <c r="P1409" s="5">
        <v>63.13</v>
      </c>
      <c r="Q1409" s="5">
        <f>#REF!*#REF!</f>
        <v>125210.61</v>
      </c>
      <c r="R1409" s="5">
        <v>86930.01</v>
      </c>
      <c r="S1409" s="5">
        <f>#REF!-#REF!</f>
        <v>-38280.6</v>
      </c>
      <c r="T1409" s="36">
        <f t="shared" si="21"/>
        <v>-0.30572968217309998</v>
      </c>
    </row>
    <row r="1410" spans="1:20" x14ac:dyDescent="0.2">
      <c r="A1410" s="25" t="s">
        <v>37</v>
      </c>
      <c r="B1410" s="25" t="s">
        <v>95</v>
      </c>
      <c r="C1410" s="25" t="s">
        <v>85</v>
      </c>
      <c r="D1410" s="25" t="s">
        <v>27</v>
      </c>
      <c r="E1410" s="25" t="s">
        <v>1918</v>
      </c>
      <c r="F1410" s="2">
        <v>42740</v>
      </c>
      <c r="G1410" s="23" t="str">
        <f>TEXT(Table2[[#This Row],[Order-Date]],"mmm")</f>
        <v>Jan</v>
      </c>
      <c r="H1410">
        <v>2017</v>
      </c>
      <c r="I1410">
        <v>152607667</v>
      </c>
      <c r="J1410" s="2">
        <v>43045</v>
      </c>
      <c r="K1410" s="23">
        <f>WEEKDAY(#REF!,1)</f>
        <v>2</v>
      </c>
      <c r="L1410" s="25">
        <f>IF(#REF!&gt;=#REF!,#REF!-#REF!,"")</f>
        <v>305</v>
      </c>
      <c r="M1410" s="4">
        <v>8855</v>
      </c>
      <c r="N1410" s="5">
        <v>668.27</v>
      </c>
      <c r="O1410" s="5">
        <v>502.54</v>
      </c>
      <c r="P1410" s="5">
        <v>165.73</v>
      </c>
      <c r="Q1410" s="5">
        <f>#REF!*#REF!</f>
        <v>4449991.7</v>
      </c>
      <c r="R1410" s="5">
        <v>1467539.15</v>
      </c>
      <c r="S1410" s="5">
        <f>#REF!-#REF!</f>
        <v>-2982452.55</v>
      </c>
      <c r="T1410" s="36">
        <f t="shared" si="21"/>
        <v>-0.67021530624427905</v>
      </c>
    </row>
    <row r="1411" spans="1:20" x14ac:dyDescent="0.2">
      <c r="A1411" s="25" t="s">
        <v>29</v>
      </c>
      <c r="B1411" s="25" t="s">
        <v>144</v>
      </c>
      <c r="C1411" s="25" t="s">
        <v>56</v>
      </c>
      <c r="D1411" s="25" t="s">
        <v>23</v>
      </c>
      <c r="E1411" s="25" t="s">
        <v>1918</v>
      </c>
      <c r="F1411" s="2">
        <v>40873</v>
      </c>
      <c r="G1411" s="23" t="str">
        <f>TEXT(Table2[[#This Row],[Order-Date]],"mmm")</f>
        <v>Nov</v>
      </c>
      <c r="H1411">
        <v>2011</v>
      </c>
      <c r="I1411">
        <v>198537814</v>
      </c>
      <c r="J1411" s="2">
        <v>40896</v>
      </c>
      <c r="K1411" s="23">
        <f>WEEKDAY(#REF!,1)</f>
        <v>2</v>
      </c>
      <c r="L1411" s="25">
        <f>IF(#REF!&gt;=#REF!,#REF!-#REF!,"")</f>
        <v>23</v>
      </c>
      <c r="M1411" s="4">
        <v>606</v>
      </c>
      <c r="N1411" s="5">
        <v>421.89</v>
      </c>
      <c r="O1411" s="5">
        <v>364.69</v>
      </c>
      <c r="P1411" s="5">
        <v>57.2</v>
      </c>
      <c r="Q1411" s="5">
        <f>#REF!*#REF!</f>
        <v>221002.14</v>
      </c>
      <c r="R1411" s="5">
        <v>34663.199999999997</v>
      </c>
      <c r="S1411" s="5">
        <f>#REF!-#REF!</f>
        <v>-186338.94</v>
      </c>
      <c r="T1411" s="36">
        <f t="shared" ref="T1411:T1474" si="22">S1411/Q1411</f>
        <v>-0.84315445995228799</v>
      </c>
    </row>
    <row r="1412" spans="1:20" x14ac:dyDescent="0.2">
      <c r="A1412" s="25" t="s">
        <v>40</v>
      </c>
      <c r="B1412" s="25" t="s">
        <v>140</v>
      </c>
      <c r="C1412" s="25" t="s">
        <v>56</v>
      </c>
      <c r="D1412" s="25" t="s">
        <v>27</v>
      </c>
      <c r="E1412" s="25" t="s">
        <v>1918</v>
      </c>
      <c r="F1412" s="2">
        <v>40416</v>
      </c>
      <c r="G1412" s="23" t="str">
        <f>TEXT(Table2[[#This Row],[Order-Date]],"mmm")</f>
        <v>Aug</v>
      </c>
      <c r="H1412">
        <v>2010</v>
      </c>
      <c r="I1412">
        <v>345061528</v>
      </c>
      <c r="J1412" s="2">
        <v>40440</v>
      </c>
      <c r="K1412" s="23">
        <f>WEEKDAY(#REF!,1)</f>
        <v>1</v>
      </c>
      <c r="L1412" s="25">
        <f>IF(#REF!&gt;=#REF!,#REF!-#REF!,"")</f>
        <v>24</v>
      </c>
      <c r="M1412" s="4">
        <v>229</v>
      </c>
      <c r="N1412" s="5">
        <v>421.89</v>
      </c>
      <c r="O1412" s="5">
        <v>364.69</v>
      </c>
      <c r="P1412" s="5">
        <v>57.2</v>
      </c>
      <c r="Q1412" s="5">
        <f>#REF!*#REF!</f>
        <v>83514.009999999995</v>
      </c>
      <c r="R1412" s="5">
        <v>13098.8</v>
      </c>
      <c r="S1412" s="5">
        <f>#REF!-#REF!</f>
        <v>-70415.210000000006</v>
      </c>
      <c r="T1412" s="36">
        <f t="shared" si="22"/>
        <v>-0.84315445995228799</v>
      </c>
    </row>
    <row r="1413" spans="1:20" x14ac:dyDescent="0.2">
      <c r="A1413" s="25" t="s">
        <v>20</v>
      </c>
      <c r="B1413" s="25" t="s">
        <v>114</v>
      </c>
      <c r="C1413" s="25" t="s">
        <v>77</v>
      </c>
      <c r="D1413" s="25" t="s">
        <v>27</v>
      </c>
      <c r="E1413" s="25" t="s">
        <v>1915</v>
      </c>
      <c r="F1413" s="2">
        <v>41630</v>
      </c>
      <c r="G1413" s="23" t="str">
        <f>TEXT(Table2[[#This Row],[Order-Date]],"mmm")</f>
        <v>Dec</v>
      </c>
      <c r="H1413">
        <v>2013</v>
      </c>
      <c r="I1413">
        <v>898477637</v>
      </c>
      <c r="J1413" s="2">
        <v>41821</v>
      </c>
      <c r="K1413" s="23">
        <f>WEEKDAY(#REF!,1)</f>
        <v>3</v>
      </c>
      <c r="L1413" s="25">
        <f>IF(#REF!&gt;=#REF!,#REF!-#REF!,"")</f>
        <v>191</v>
      </c>
      <c r="M1413" s="4">
        <v>8354</v>
      </c>
      <c r="N1413" s="5">
        <v>154.06</v>
      </c>
      <c r="O1413" s="5">
        <v>90.93</v>
      </c>
      <c r="P1413" s="5">
        <v>63.13</v>
      </c>
      <c r="Q1413" s="5">
        <f>#REF!*#REF!</f>
        <v>759629.22</v>
      </c>
      <c r="R1413" s="5">
        <v>527388.02</v>
      </c>
      <c r="S1413" s="5">
        <f>#REF!-#REF!</f>
        <v>-232241.2</v>
      </c>
      <c r="T1413" s="36">
        <f t="shared" si="22"/>
        <v>-0.30572968217309998</v>
      </c>
    </row>
    <row r="1414" spans="1:20" x14ac:dyDescent="0.2">
      <c r="A1414" s="25" t="s">
        <v>29</v>
      </c>
      <c r="B1414" s="25" t="s">
        <v>125</v>
      </c>
      <c r="C1414" s="25" t="s">
        <v>56</v>
      </c>
      <c r="D1414" s="25" t="s">
        <v>23</v>
      </c>
      <c r="E1414" s="25" t="s">
        <v>1915</v>
      </c>
      <c r="F1414" s="2">
        <v>42287</v>
      </c>
      <c r="G1414" s="23" t="str">
        <f>TEXT(Table2[[#This Row],[Order-Date]],"mmm")</f>
        <v>Oct</v>
      </c>
      <c r="H1414">
        <v>2015</v>
      </c>
      <c r="I1414">
        <v>885397469</v>
      </c>
      <c r="J1414" s="2">
        <v>42326</v>
      </c>
      <c r="K1414" s="23">
        <f>WEEKDAY(#REF!,1)</f>
        <v>4</v>
      </c>
      <c r="L1414" s="25">
        <f>IF(#REF!&gt;=#REF!,#REF!-#REF!,"")</f>
        <v>39</v>
      </c>
      <c r="M1414" s="4">
        <v>7642</v>
      </c>
      <c r="N1414" s="5">
        <v>421.89</v>
      </c>
      <c r="O1414" s="5">
        <v>364.69</v>
      </c>
      <c r="P1414" s="5">
        <v>57.2</v>
      </c>
      <c r="Q1414" s="5">
        <f>#REF!*#REF!</f>
        <v>2786960.98</v>
      </c>
      <c r="R1414" s="5">
        <v>437122.4</v>
      </c>
      <c r="S1414" s="5">
        <f>#REF!-#REF!</f>
        <v>-2349838.58</v>
      </c>
      <c r="T1414" s="36">
        <f t="shared" si="22"/>
        <v>-0.84315445995228799</v>
      </c>
    </row>
    <row r="1415" spans="1:20" x14ac:dyDescent="0.2">
      <c r="A1415" s="25" t="s">
        <v>29</v>
      </c>
      <c r="B1415" s="25" t="s">
        <v>154</v>
      </c>
      <c r="C1415" s="25" t="s">
        <v>39</v>
      </c>
      <c r="D1415" s="25" t="s">
        <v>27</v>
      </c>
      <c r="E1415" s="25" t="s">
        <v>1917</v>
      </c>
      <c r="F1415" s="2">
        <v>41928</v>
      </c>
      <c r="G1415" s="23" t="str">
        <f>TEXT(Table2[[#This Row],[Order-Date]],"mmm")</f>
        <v>Oct</v>
      </c>
      <c r="H1415">
        <v>2014</v>
      </c>
      <c r="I1415">
        <v>302744853</v>
      </c>
      <c r="J1415" s="2">
        <v>41681</v>
      </c>
      <c r="K1415" s="23">
        <f>WEEKDAY(#REF!,1)</f>
        <v>3</v>
      </c>
      <c r="L1415" s="25" t="str">
        <f>IF(#REF!&gt;=#REF!,#REF!-#REF!,"")</f>
        <v/>
      </c>
      <c r="M1415" s="4">
        <v>7785</v>
      </c>
      <c r="N1415" s="5">
        <v>81.73</v>
      </c>
      <c r="O1415" s="5">
        <v>56.67</v>
      </c>
      <c r="P1415" s="5">
        <v>25.06</v>
      </c>
      <c r="Q1415" s="5">
        <f>#REF!*#REF!</f>
        <v>441175.95</v>
      </c>
      <c r="R1415" s="5">
        <v>195092.1</v>
      </c>
      <c r="S1415" s="5">
        <f>#REF!-#REF!</f>
        <v>-246083.85</v>
      </c>
      <c r="T1415" s="36">
        <f t="shared" si="22"/>
        <v>-0.55779071819304704</v>
      </c>
    </row>
    <row r="1416" spans="1:20" x14ac:dyDescent="0.2">
      <c r="A1416" s="25" t="s">
        <v>46</v>
      </c>
      <c r="B1416" s="25" t="s">
        <v>107</v>
      </c>
      <c r="C1416" s="25" t="s">
        <v>31</v>
      </c>
      <c r="D1416" s="25" t="s">
        <v>23</v>
      </c>
      <c r="E1416" s="25" t="s">
        <v>1916</v>
      </c>
      <c r="F1416" s="2">
        <v>40248</v>
      </c>
      <c r="G1416" s="23" t="str">
        <f>TEXT(Table2[[#This Row],[Order-Date]],"mmm")</f>
        <v>Mar</v>
      </c>
      <c r="H1416">
        <v>2010</v>
      </c>
      <c r="I1416">
        <v>567756116</v>
      </c>
      <c r="J1416" s="2">
        <v>40524</v>
      </c>
      <c r="K1416" s="23">
        <f>WEEKDAY(#REF!,1)</f>
        <v>1</v>
      </c>
      <c r="L1416" s="25">
        <f>IF(#REF!&gt;=#REF!,#REF!-#REF!,"")</f>
        <v>276</v>
      </c>
      <c r="M1416" s="4">
        <v>506</v>
      </c>
      <c r="N1416" s="5">
        <v>47.45</v>
      </c>
      <c r="O1416" s="5">
        <v>31.79</v>
      </c>
      <c r="P1416" s="5">
        <v>15.66</v>
      </c>
      <c r="Q1416" s="5">
        <f>#REF!*#REF!</f>
        <v>16085.74</v>
      </c>
      <c r="R1416" s="5">
        <v>7923.96</v>
      </c>
      <c r="S1416" s="5">
        <f>#REF!-#REF!</f>
        <v>-8161.78</v>
      </c>
      <c r="T1416" s="36">
        <f t="shared" si="22"/>
        <v>-0.50739226171752105</v>
      </c>
    </row>
    <row r="1417" spans="1:20" x14ac:dyDescent="0.2">
      <c r="A1417" s="25" t="s">
        <v>46</v>
      </c>
      <c r="B1417" s="25" t="s">
        <v>107</v>
      </c>
      <c r="C1417" s="25" t="s">
        <v>31</v>
      </c>
      <c r="D1417" s="25" t="s">
        <v>23</v>
      </c>
      <c r="E1417" s="25" t="s">
        <v>1915</v>
      </c>
      <c r="F1417" s="2">
        <v>42426</v>
      </c>
      <c r="G1417" s="23" t="str">
        <f>TEXT(Table2[[#This Row],[Order-Date]],"mmm")</f>
        <v>Feb</v>
      </c>
      <c r="H1417">
        <v>2016</v>
      </c>
      <c r="I1417">
        <v>467980086</v>
      </c>
      <c r="J1417" s="2">
        <v>42457</v>
      </c>
      <c r="K1417" s="23">
        <f>WEEKDAY(#REF!,1)</f>
        <v>2</v>
      </c>
      <c r="L1417" s="25">
        <f>IF(#REF!&gt;=#REF!,#REF!-#REF!,"")</f>
        <v>31</v>
      </c>
      <c r="M1417" s="4">
        <v>4562</v>
      </c>
      <c r="N1417" s="5">
        <v>47.45</v>
      </c>
      <c r="O1417" s="5">
        <v>31.79</v>
      </c>
      <c r="P1417" s="5">
        <v>15.66</v>
      </c>
      <c r="Q1417" s="5">
        <f>#REF!*#REF!</f>
        <v>145025.98000000001</v>
      </c>
      <c r="R1417" s="5">
        <v>71440.92</v>
      </c>
      <c r="S1417" s="5">
        <f>#REF!-#REF!</f>
        <v>-73585.06</v>
      </c>
      <c r="T1417" s="36">
        <f t="shared" si="22"/>
        <v>-0.50739226171752105</v>
      </c>
    </row>
    <row r="1418" spans="1:20" x14ac:dyDescent="0.2">
      <c r="A1418" s="25" t="s">
        <v>37</v>
      </c>
      <c r="B1418" s="25" t="s">
        <v>229</v>
      </c>
      <c r="C1418" s="25" t="s">
        <v>39</v>
      </c>
      <c r="D1418" s="25" t="s">
        <v>23</v>
      </c>
      <c r="E1418" s="25" t="s">
        <v>1916</v>
      </c>
      <c r="F1418" s="2">
        <v>41546</v>
      </c>
      <c r="G1418" s="23" t="str">
        <f>TEXT(Table2[[#This Row],[Order-Date]],"mmm")</f>
        <v>Sep</v>
      </c>
      <c r="H1418">
        <v>2013</v>
      </c>
      <c r="I1418">
        <v>211278092</v>
      </c>
      <c r="J1418" s="2">
        <v>41344</v>
      </c>
      <c r="K1418" s="23">
        <f>WEEKDAY(#REF!,1)</f>
        <v>2</v>
      </c>
      <c r="L1418" s="25" t="str">
        <f>IF(#REF!&gt;=#REF!,#REF!-#REF!,"")</f>
        <v/>
      </c>
      <c r="M1418" s="4">
        <v>737</v>
      </c>
      <c r="N1418" s="5">
        <v>81.73</v>
      </c>
      <c r="O1418" s="5">
        <v>56.67</v>
      </c>
      <c r="P1418" s="5">
        <v>25.06</v>
      </c>
      <c r="Q1418" s="5">
        <f>#REF!*#REF!</f>
        <v>41765.79</v>
      </c>
      <c r="R1418" s="5">
        <v>18469.22</v>
      </c>
      <c r="S1418" s="5">
        <f>#REF!-#REF!</f>
        <v>-23296.57</v>
      </c>
      <c r="T1418" s="36">
        <f t="shared" si="22"/>
        <v>-0.55779071819304704</v>
      </c>
    </row>
    <row r="1419" spans="1:20" x14ac:dyDescent="0.2">
      <c r="A1419" s="25" t="s">
        <v>29</v>
      </c>
      <c r="B1419" s="25" t="s">
        <v>185</v>
      </c>
      <c r="C1419" s="25" t="s">
        <v>49</v>
      </c>
      <c r="D1419" s="25" t="s">
        <v>23</v>
      </c>
      <c r="E1419" s="25" t="s">
        <v>1916</v>
      </c>
      <c r="F1419" s="2">
        <v>41946</v>
      </c>
      <c r="G1419" s="23" t="str">
        <f>TEXT(Table2[[#This Row],[Order-Date]],"mmm")</f>
        <v>Nov</v>
      </c>
      <c r="H1419">
        <v>2014</v>
      </c>
      <c r="I1419">
        <v>975823962</v>
      </c>
      <c r="J1419" s="2">
        <v>41855</v>
      </c>
      <c r="K1419" s="23">
        <f>WEEKDAY(#REF!,1)</f>
        <v>2</v>
      </c>
      <c r="L1419" s="25" t="str">
        <f>IF(#REF!&gt;=#REF!,#REF!-#REF!,"")</f>
        <v/>
      </c>
      <c r="M1419" s="4">
        <v>6850</v>
      </c>
      <c r="N1419" s="5">
        <v>651.21</v>
      </c>
      <c r="O1419" s="5">
        <v>524.96</v>
      </c>
      <c r="P1419" s="5">
        <v>126.25</v>
      </c>
      <c r="Q1419" s="5">
        <f>#REF!*#REF!</f>
        <v>3595976</v>
      </c>
      <c r="R1419" s="5">
        <v>864812.5</v>
      </c>
      <c r="S1419" s="5">
        <f>#REF!-#REF!</f>
        <v>-2731163.5</v>
      </c>
      <c r="T1419" s="36">
        <f t="shared" si="22"/>
        <v>-0.75950548613227697</v>
      </c>
    </row>
    <row r="1420" spans="1:20" x14ac:dyDescent="0.2">
      <c r="A1420" s="25" t="s">
        <v>29</v>
      </c>
      <c r="B1420" s="25" t="s">
        <v>144</v>
      </c>
      <c r="C1420" s="25" t="s">
        <v>51</v>
      </c>
      <c r="D1420" s="25" t="s">
        <v>27</v>
      </c>
      <c r="E1420" s="25" t="s">
        <v>1915</v>
      </c>
      <c r="F1420" s="2">
        <v>41635</v>
      </c>
      <c r="G1420" s="23" t="str">
        <f>TEXT(Table2[[#This Row],[Order-Date]],"mmm")</f>
        <v>Dec</v>
      </c>
      <c r="H1420">
        <v>2013</v>
      </c>
      <c r="I1420">
        <v>860104024</v>
      </c>
      <c r="J1420" s="2">
        <v>41638</v>
      </c>
      <c r="K1420" s="23">
        <f>WEEKDAY(#REF!,1)</f>
        <v>2</v>
      </c>
      <c r="L1420" s="25">
        <f>IF(#REF!&gt;=#REF!,#REF!-#REF!,"")</f>
        <v>3</v>
      </c>
      <c r="M1420" s="4">
        <v>2749</v>
      </c>
      <c r="N1420" s="5">
        <v>437.2</v>
      </c>
      <c r="O1420" s="5">
        <v>263.33</v>
      </c>
      <c r="P1420" s="5">
        <v>173.87</v>
      </c>
      <c r="Q1420" s="5">
        <f>#REF!*#REF!</f>
        <v>723894.17</v>
      </c>
      <c r="R1420" s="5">
        <v>477968.63</v>
      </c>
      <c r="S1420" s="5">
        <f>#REF!-#REF!</f>
        <v>-245925.54</v>
      </c>
      <c r="T1420" s="36">
        <f t="shared" si="22"/>
        <v>-0.33972581931416901</v>
      </c>
    </row>
    <row r="1421" spans="1:20" x14ac:dyDescent="0.2">
      <c r="A1421" s="25" t="s">
        <v>46</v>
      </c>
      <c r="B1421" s="25" t="s">
        <v>227</v>
      </c>
      <c r="C1421" s="25" t="s">
        <v>51</v>
      </c>
      <c r="D1421" s="25" t="s">
        <v>23</v>
      </c>
      <c r="E1421" s="25" t="s">
        <v>1915</v>
      </c>
      <c r="F1421" s="2">
        <v>41818</v>
      </c>
      <c r="G1421" s="23" t="str">
        <f>TEXT(Table2[[#This Row],[Order-Date]],"mmm")</f>
        <v>Jun</v>
      </c>
      <c r="H1421">
        <v>2014</v>
      </c>
      <c r="I1421">
        <v>732917106</v>
      </c>
      <c r="J1421" s="2">
        <v>41890</v>
      </c>
      <c r="K1421" s="23">
        <f>WEEKDAY(#REF!,1)</f>
        <v>2</v>
      </c>
      <c r="L1421" s="25">
        <f>IF(#REF!&gt;=#REF!,#REF!-#REF!,"")</f>
        <v>72</v>
      </c>
      <c r="M1421" s="4">
        <v>5313</v>
      </c>
      <c r="N1421" s="5">
        <v>437.2</v>
      </c>
      <c r="O1421" s="5">
        <v>263.33</v>
      </c>
      <c r="P1421" s="5">
        <v>173.87</v>
      </c>
      <c r="Q1421" s="5">
        <f>#REF!*#REF!</f>
        <v>1399072.29</v>
      </c>
      <c r="R1421" s="5">
        <v>923771.31</v>
      </c>
      <c r="S1421" s="5">
        <f>#REF!-#REF!</f>
        <v>-475300.98</v>
      </c>
      <c r="T1421" s="36">
        <f t="shared" si="22"/>
        <v>-0.33972581931416901</v>
      </c>
    </row>
    <row r="1422" spans="1:20" x14ac:dyDescent="0.2">
      <c r="A1422" s="25" t="s">
        <v>46</v>
      </c>
      <c r="B1422" s="25" t="s">
        <v>99</v>
      </c>
      <c r="C1422" s="25" t="s">
        <v>34</v>
      </c>
      <c r="D1422" s="25" t="s">
        <v>23</v>
      </c>
      <c r="E1422" s="25" t="s">
        <v>1916</v>
      </c>
      <c r="F1422" s="2">
        <v>40373</v>
      </c>
      <c r="G1422" s="23" t="str">
        <f>TEXT(Table2[[#This Row],[Order-Date]],"mmm")</f>
        <v>Jul</v>
      </c>
      <c r="H1422">
        <v>2010</v>
      </c>
      <c r="I1422">
        <v>183374536</v>
      </c>
      <c r="J1422" s="2">
        <v>40408</v>
      </c>
      <c r="K1422" s="23">
        <f>WEEKDAY(#REF!,1)</f>
        <v>4</v>
      </c>
      <c r="L1422" s="25">
        <f>IF(#REF!&gt;=#REF!,#REF!-#REF!,"")</f>
        <v>35</v>
      </c>
      <c r="M1422" s="4">
        <v>3455</v>
      </c>
      <c r="N1422" s="5">
        <v>205.7</v>
      </c>
      <c r="O1422" s="5">
        <v>117.11</v>
      </c>
      <c r="P1422" s="5">
        <v>88.59</v>
      </c>
      <c r="Q1422" s="5">
        <f>#REF!*#REF!</f>
        <v>404615.05</v>
      </c>
      <c r="R1422" s="5">
        <v>306078.45</v>
      </c>
      <c r="S1422" s="5">
        <f>#REF!-#REF!</f>
        <v>-98536.6</v>
      </c>
      <c r="T1422" s="36">
        <f t="shared" si="22"/>
        <v>-0.24353172231235601</v>
      </c>
    </row>
    <row r="1423" spans="1:20" x14ac:dyDescent="0.2">
      <c r="A1423" s="25" t="s">
        <v>46</v>
      </c>
      <c r="B1423" s="25" t="s">
        <v>176</v>
      </c>
      <c r="C1423" s="25" t="s">
        <v>22</v>
      </c>
      <c r="D1423" s="25" t="s">
        <v>27</v>
      </c>
      <c r="E1423" s="25" t="s">
        <v>1918</v>
      </c>
      <c r="F1423" s="2">
        <v>42722</v>
      </c>
      <c r="G1423" s="23" t="str">
        <f>TEXT(Table2[[#This Row],[Order-Date]],"mmm")</f>
        <v>Dec</v>
      </c>
      <c r="H1423">
        <v>2016</v>
      </c>
      <c r="I1423">
        <v>670900142</v>
      </c>
      <c r="J1423" s="2">
        <v>42767</v>
      </c>
      <c r="K1423" s="23">
        <f>WEEKDAY(#REF!,1)</f>
        <v>4</v>
      </c>
      <c r="L1423" s="25">
        <f>IF(#REF!&gt;=#REF!,#REF!-#REF!,"")</f>
        <v>45</v>
      </c>
      <c r="M1423" s="4">
        <v>3116</v>
      </c>
      <c r="N1423" s="5">
        <v>255.28</v>
      </c>
      <c r="O1423" s="5">
        <v>159.41999999999999</v>
      </c>
      <c r="P1423" s="5">
        <v>95.86</v>
      </c>
      <c r="Q1423" s="5">
        <f>#REF!*#REF!</f>
        <v>496752.72</v>
      </c>
      <c r="R1423" s="5">
        <v>298699.76</v>
      </c>
      <c r="S1423" s="5">
        <f>#REF!-#REF!</f>
        <v>-198052.96</v>
      </c>
      <c r="T1423" s="36">
        <f t="shared" si="22"/>
        <v>-0.39869527035503699</v>
      </c>
    </row>
    <row r="1424" spans="1:20" x14ac:dyDescent="0.2">
      <c r="A1424" s="25" t="s">
        <v>40</v>
      </c>
      <c r="B1424" s="25" t="s">
        <v>90</v>
      </c>
      <c r="C1424" s="25" t="s">
        <v>56</v>
      </c>
      <c r="D1424" s="25" t="s">
        <v>23</v>
      </c>
      <c r="E1424" s="25" t="s">
        <v>1916</v>
      </c>
      <c r="F1424" s="2">
        <v>40841</v>
      </c>
      <c r="G1424" s="23" t="str">
        <f>TEXT(Table2[[#This Row],[Order-Date]],"mmm")</f>
        <v>Oct</v>
      </c>
      <c r="H1424">
        <v>2011</v>
      </c>
      <c r="I1424">
        <v>575230252</v>
      </c>
      <c r="J1424" s="2">
        <v>40869</v>
      </c>
      <c r="K1424" s="23">
        <f>WEEKDAY(#REF!,1)</f>
        <v>3</v>
      </c>
      <c r="L1424" s="25">
        <f>IF(#REF!&gt;=#REF!,#REF!-#REF!,"")</f>
        <v>28</v>
      </c>
      <c r="M1424" s="4">
        <v>2269</v>
      </c>
      <c r="N1424" s="5">
        <v>421.89</v>
      </c>
      <c r="O1424" s="5">
        <v>364.69</v>
      </c>
      <c r="P1424" s="5">
        <v>57.2</v>
      </c>
      <c r="Q1424" s="5">
        <f>#REF!*#REF!</f>
        <v>827481.61</v>
      </c>
      <c r="R1424" s="5">
        <v>129786.8</v>
      </c>
      <c r="S1424" s="5">
        <f>#REF!-#REF!</f>
        <v>-697694.81</v>
      </c>
      <c r="T1424" s="36">
        <f t="shared" si="22"/>
        <v>-0.84315445995228799</v>
      </c>
    </row>
    <row r="1425" spans="1:20" x14ac:dyDescent="0.2">
      <c r="A1425" s="25" t="s">
        <v>20</v>
      </c>
      <c r="B1425" s="25" t="s">
        <v>25</v>
      </c>
      <c r="C1425" s="25" t="s">
        <v>49</v>
      </c>
      <c r="D1425" s="25" t="s">
        <v>27</v>
      </c>
      <c r="E1425" s="25" t="s">
        <v>1917</v>
      </c>
      <c r="F1425" s="2">
        <v>42135</v>
      </c>
      <c r="G1425" s="23" t="str">
        <f>TEXT(Table2[[#This Row],[Order-Date]],"mmm")</f>
        <v>May</v>
      </c>
      <c r="H1425">
        <v>2015</v>
      </c>
      <c r="I1425">
        <v>146413695</v>
      </c>
      <c r="J1425" s="2">
        <v>42319</v>
      </c>
      <c r="K1425" s="23">
        <f>WEEKDAY(#REF!,1)</f>
        <v>4</v>
      </c>
      <c r="L1425" s="25">
        <f>IF(#REF!&gt;=#REF!,#REF!-#REF!,"")</f>
        <v>184</v>
      </c>
      <c r="M1425" s="4">
        <v>5921</v>
      </c>
      <c r="N1425" s="5">
        <v>651.21</v>
      </c>
      <c r="O1425" s="5">
        <v>524.96</v>
      </c>
      <c r="P1425" s="5">
        <v>126.25</v>
      </c>
      <c r="Q1425" s="5">
        <f>#REF!*#REF!</f>
        <v>3108288.16</v>
      </c>
      <c r="R1425" s="5">
        <v>747526.25</v>
      </c>
      <c r="S1425" s="5">
        <f>#REF!-#REF!</f>
        <v>-2360761.91</v>
      </c>
      <c r="T1425" s="36">
        <f t="shared" si="22"/>
        <v>-0.75950548613227697</v>
      </c>
    </row>
    <row r="1426" spans="1:20" x14ac:dyDescent="0.2">
      <c r="A1426" s="25" t="s">
        <v>46</v>
      </c>
      <c r="B1426" s="25" t="s">
        <v>141</v>
      </c>
      <c r="C1426" s="25" t="s">
        <v>65</v>
      </c>
      <c r="D1426" s="25" t="s">
        <v>27</v>
      </c>
      <c r="E1426" s="25" t="s">
        <v>1916</v>
      </c>
      <c r="F1426" s="2">
        <v>41306</v>
      </c>
      <c r="G1426" s="23" t="str">
        <f>TEXT(Table2[[#This Row],[Order-Date]],"mmm")</f>
        <v>Feb</v>
      </c>
      <c r="H1426">
        <v>2013</v>
      </c>
      <c r="I1426">
        <v>154811799</v>
      </c>
      <c r="J1426" s="2">
        <v>41324</v>
      </c>
      <c r="K1426" s="23">
        <f>WEEKDAY(#REF!,1)</f>
        <v>3</v>
      </c>
      <c r="L1426" s="25">
        <f>IF(#REF!&gt;=#REF!,#REF!-#REF!,"")</f>
        <v>18</v>
      </c>
      <c r="M1426" s="4">
        <v>1106</v>
      </c>
      <c r="N1426" s="5">
        <v>9.33</v>
      </c>
      <c r="O1426" s="5">
        <v>6.92</v>
      </c>
      <c r="P1426" s="5">
        <v>2.41</v>
      </c>
      <c r="Q1426" s="5">
        <f>#REF!*#REF!</f>
        <v>7653.52</v>
      </c>
      <c r="R1426" s="5">
        <v>2665.46</v>
      </c>
      <c r="S1426" s="5">
        <f>#REF!-#REF!</f>
        <v>-4988.0600000000004</v>
      </c>
      <c r="T1426" s="36">
        <f t="shared" si="22"/>
        <v>-0.65173410404624299</v>
      </c>
    </row>
    <row r="1427" spans="1:20" x14ac:dyDescent="0.2">
      <c r="A1427" s="25" t="s">
        <v>46</v>
      </c>
      <c r="B1427" s="25" t="s">
        <v>199</v>
      </c>
      <c r="C1427" s="25" t="s">
        <v>85</v>
      </c>
      <c r="D1427" s="25" t="s">
        <v>23</v>
      </c>
      <c r="E1427" s="25" t="s">
        <v>1918</v>
      </c>
      <c r="F1427" s="2">
        <v>41942</v>
      </c>
      <c r="G1427" s="23" t="str">
        <f>TEXT(Table2[[#This Row],[Order-Date]],"mmm")</f>
        <v>Oct</v>
      </c>
      <c r="H1427">
        <v>2014</v>
      </c>
      <c r="I1427">
        <v>541098392</v>
      </c>
      <c r="J1427" s="2">
        <v>41741</v>
      </c>
      <c r="K1427" s="23">
        <f>WEEKDAY(#REF!,1)</f>
        <v>7</v>
      </c>
      <c r="L1427" s="25" t="str">
        <f>IF(#REF!&gt;=#REF!,#REF!-#REF!,"")</f>
        <v/>
      </c>
      <c r="M1427" s="4">
        <v>1893</v>
      </c>
      <c r="N1427" s="5">
        <v>668.27</v>
      </c>
      <c r="O1427" s="5">
        <v>502.54</v>
      </c>
      <c r="P1427" s="5">
        <v>165.73</v>
      </c>
      <c r="Q1427" s="5">
        <f>#REF!*#REF!</f>
        <v>951308.22</v>
      </c>
      <c r="R1427" s="5">
        <v>313726.89</v>
      </c>
      <c r="S1427" s="5">
        <f>#REF!-#REF!</f>
        <v>-637581.32999999996</v>
      </c>
      <c r="T1427" s="36">
        <f t="shared" si="22"/>
        <v>-0.67021530624427905</v>
      </c>
    </row>
    <row r="1428" spans="1:20" x14ac:dyDescent="0.2">
      <c r="A1428" s="25" t="s">
        <v>32</v>
      </c>
      <c r="B1428" s="25" t="s">
        <v>157</v>
      </c>
      <c r="C1428" s="25" t="s">
        <v>22</v>
      </c>
      <c r="D1428" s="25" t="s">
        <v>23</v>
      </c>
      <c r="E1428" s="25" t="s">
        <v>1915</v>
      </c>
      <c r="F1428" s="2">
        <v>40727</v>
      </c>
      <c r="G1428" s="23" t="str">
        <f>TEXT(Table2[[#This Row],[Order-Date]],"mmm")</f>
        <v>Jul</v>
      </c>
      <c r="H1428">
        <v>2011</v>
      </c>
      <c r="I1428">
        <v>866259801</v>
      </c>
      <c r="J1428" s="2">
        <v>40627</v>
      </c>
      <c r="K1428" s="23">
        <f>WEEKDAY(#REF!,1)</f>
        <v>6</v>
      </c>
      <c r="L1428" s="25" t="str">
        <f>IF(#REF!&gt;=#REF!,#REF!-#REF!,"")</f>
        <v/>
      </c>
      <c r="M1428" s="4">
        <v>4380</v>
      </c>
      <c r="N1428" s="5">
        <v>255.28</v>
      </c>
      <c r="O1428" s="5">
        <v>159.41999999999999</v>
      </c>
      <c r="P1428" s="5">
        <v>95.86</v>
      </c>
      <c r="Q1428" s="5">
        <f>#REF!*#REF!</f>
        <v>698259.6</v>
      </c>
      <c r="R1428" s="5">
        <v>419866.8</v>
      </c>
      <c r="S1428" s="5">
        <f>#REF!-#REF!</f>
        <v>-278392.8</v>
      </c>
      <c r="T1428" s="36">
        <f t="shared" si="22"/>
        <v>-0.39869527035503699</v>
      </c>
    </row>
    <row r="1429" spans="1:20" x14ac:dyDescent="0.2">
      <c r="A1429" s="25" t="s">
        <v>32</v>
      </c>
      <c r="B1429" s="25" t="s">
        <v>33</v>
      </c>
      <c r="C1429" s="25" t="s">
        <v>42</v>
      </c>
      <c r="D1429" s="25" t="s">
        <v>27</v>
      </c>
      <c r="E1429" s="25" t="s">
        <v>1918</v>
      </c>
      <c r="F1429" s="2">
        <v>40767</v>
      </c>
      <c r="G1429" s="23" t="str">
        <f>TEXT(Table2[[#This Row],[Order-Date]],"mmm")</f>
        <v>Aug</v>
      </c>
      <c r="H1429">
        <v>2011</v>
      </c>
      <c r="I1429">
        <v>761594855</v>
      </c>
      <c r="J1429" s="2">
        <v>41214</v>
      </c>
      <c r="K1429" s="23">
        <f>WEEKDAY(#REF!,1)</f>
        <v>5</v>
      </c>
      <c r="L1429" s="25">
        <f>IF(#REF!&gt;=#REF!,#REF!-#REF!,"")</f>
        <v>447</v>
      </c>
      <c r="M1429" s="4">
        <v>1697</v>
      </c>
      <c r="N1429" s="5">
        <v>109.28</v>
      </c>
      <c r="O1429" s="5">
        <v>35.840000000000003</v>
      </c>
      <c r="P1429" s="5">
        <v>73.44</v>
      </c>
      <c r="Q1429" s="5">
        <f>#REF!*#REF!</f>
        <v>60820.480000000003</v>
      </c>
      <c r="R1429" s="5">
        <v>124627.68</v>
      </c>
      <c r="S1429" s="5">
        <f>#REF!-#REF!</f>
        <v>63807.199999999997</v>
      </c>
      <c r="T1429" s="36">
        <f t="shared" si="22"/>
        <v>1.0491071428571399</v>
      </c>
    </row>
    <row r="1430" spans="1:20" x14ac:dyDescent="0.2">
      <c r="A1430" s="25" t="s">
        <v>29</v>
      </c>
      <c r="B1430" s="25" t="s">
        <v>69</v>
      </c>
      <c r="C1430" s="25" t="s">
        <v>51</v>
      </c>
      <c r="D1430" s="25" t="s">
        <v>27</v>
      </c>
      <c r="E1430" s="25" t="s">
        <v>1915</v>
      </c>
      <c r="F1430" s="2">
        <v>41229</v>
      </c>
      <c r="G1430" s="23" t="str">
        <f>TEXT(Table2[[#This Row],[Order-Date]],"mmm")</f>
        <v>Nov</v>
      </c>
      <c r="H1430">
        <v>2012</v>
      </c>
      <c r="I1430">
        <v>378714883</v>
      </c>
      <c r="J1430" s="2">
        <v>41259</v>
      </c>
      <c r="K1430" s="23">
        <f>WEEKDAY(#REF!,1)</f>
        <v>1</v>
      </c>
      <c r="L1430" s="25">
        <f>IF(#REF!&gt;=#REF!,#REF!-#REF!,"")</f>
        <v>30</v>
      </c>
      <c r="M1430" s="4">
        <v>9005</v>
      </c>
      <c r="N1430" s="5">
        <v>437.2</v>
      </c>
      <c r="O1430" s="5">
        <v>263.33</v>
      </c>
      <c r="P1430" s="5">
        <v>173.87</v>
      </c>
      <c r="Q1430" s="5">
        <f>#REF!*#REF!</f>
        <v>2371286.65</v>
      </c>
      <c r="R1430" s="5">
        <v>1565699.35</v>
      </c>
      <c r="S1430" s="5">
        <f>#REF!-#REF!</f>
        <v>-805587.3</v>
      </c>
      <c r="T1430" s="36">
        <f t="shared" si="22"/>
        <v>-0.33972581931416901</v>
      </c>
    </row>
    <row r="1431" spans="1:20" x14ac:dyDescent="0.2">
      <c r="A1431" s="25" t="s">
        <v>37</v>
      </c>
      <c r="B1431" s="25" t="s">
        <v>105</v>
      </c>
      <c r="C1431" s="25" t="s">
        <v>39</v>
      </c>
      <c r="D1431" s="25" t="s">
        <v>23</v>
      </c>
      <c r="E1431" s="25" t="s">
        <v>1917</v>
      </c>
      <c r="F1431" s="2">
        <v>41875</v>
      </c>
      <c r="G1431" s="23" t="str">
        <f>TEXT(Table2[[#This Row],[Order-Date]],"mmm")</f>
        <v>Aug</v>
      </c>
      <c r="H1431">
        <v>2014</v>
      </c>
      <c r="I1431">
        <v>839543712</v>
      </c>
      <c r="J1431" s="2">
        <v>41922</v>
      </c>
      <c r="K1431" s="23">
        <f>WEEKDAY(#REF!,1)</f>
        <v>6</v>
      </c>
      <c r="L1431" s="25">
        <f>IF(#REF!&gt;=#REF!,#REF!-#REF!,"")</f>
        <v>47</v>
      </c>
      <c r="M1431" s="4">
        <v>8496</v>
      </c>
      <c r="N1431" s="5">
        <v>81.73</v>
      </c>
      <c r="O1431" s="5">
        <v>56.67</v>
      </c>
      <c r="P1431" s="5">
        <v>25.06</v>
      </c>
      <c r="Q1431" s="5">
        <f>#REF!*#REF!</f>
        <v>481468.32</v>
      </c>
      <c r="R1431" s="5">
        <v>212909.76</v>
      </c>
      <c r="S1431" s="5">
        <f>#REF!-#REF!</f>
        <v>-268558.56</v>
      </c>
      <c r="T1431" s="36">
        <f t="shared" si="22"/>
        <v>-0.55779071819304704</v>
      </c>
    </row>
    <row r="1432" spans="1:20" x14ac:dyDescent="0.2">
      <c r="A1432" s="25" t="s">
        <v>32</v>
      </c>
      <c r="B1432" s="25" t="s">
        <v>33</v>
      </c>
      <c r="C1432" s="25" t="s">
        <v>31</v>
      </c>
      <c r="D1432" s="25" t="s">
        <v>23</v>
      </c>
      <c r="E1432" s="25" t="s">
        <v>1915</v>
      </c>
      <c r="F1432" s="2">
        <v>40681</v>
      </c>
      <c r="G1432" s="23" t="str">
        <f>TEXT(Table2[[#This Row],[Order-Date]],"mmm")</f>
        <v>May</v>
      </c>
      <c r="H1432">
        <v>2011</v>
      </c>
      <c r="I1432">
        <v>186317670</v>
      </c>
      <c r="J1432" s="2">
        <v>40715</v>
      </c>
      <c r="K1432" s="23">
        <f>WEEKDAY(#REF!,1)</f>
        <v>3</v>
      </c>
      <c r="L1432" s="25">
        <f>IF(#REF!&gt;=#REF!,#REF!-#REF!,"")</f>
        <v>34</v>
      </c>
      <c r="M1432" s="4">
        <v>4394</v>
      </c>
      <c r="N1432" s="5">
        <v>47.45</v>
      </c>
      <c r="O1432" s="5">
        <v>31.79</v>
      </c>
      <c r="P1432" s="5">
        <v>15.66</v>
      </c>
      <c r="Q1432" s="5">
        <f>#REF!*#REF!</f>
        <v>139685.26</v>
      </c>
      <c r="R1432" s="5">
        <v>68810.039999999994</v>
      </c>
      <c r="S1432" s="5">
        <f>#REF!-#REF!</f>
        <v>-70875.22</v>
      </c>
      <c r="T1432" s="36">
        <f t="shared" si="22"/>
        <v>-0.50739226171752105</v>
      </c>
    </row>
    <row r="1433" spans="1:20" x14ac:dyDescent="0.2">
      <c r="A1433" s="25" t="s">
        <v>29</v>
      </c>
      <c r="B1433" s="25" t="s">
        <v>174</v>
      </c>
      <c r="C1433" s="25" t="s">
        <v>39</v>
      </c>
      <c r="D1433" s="25" t="s">
        <v>27</v>
      </c>
      <c r="E1433" s="25" t="s">
        <v>1918</v>
      </c>
      <c r="F1433" s="2">
        <v>42807</v>
      </c>
      <c r="G1433" s="23" t="str">
        <f>TEXT(Table2[[#This Row],[Order-Date]],"mmm")</f>
        <v>Mar</v>
      </c>
      <c r="H1433">
        <v>2017</v>
      </c>
      <c r="I1433">
        <v>131585586</v>
      </c>
      <c r="J1433" s="2">
        <v>42838</v>
      </c>
      <c r="K1433" s="23">
        <f>WEEKDAY(#REF!,1)</f>
        <v>5</v>
      </c>
      <c r="L1433" s="25">
        <f>IF(#REF!&gt;=#REF!,#REF!-#REF!,"")</f>
        <v>31</v>
      </c>
      <c r="M1433" s="4">
        <v>7954</v>
      </c>
      <c r="N1433" s="5">
        <v>81.73</v>
      </c>
      <c r="O1433" s="5">
        <v>56.67</v>
      </c>
      <c r="P1433" s="5">
        <v>25.06</v>
      </c>
      <c r="Q1433" s="5">
        <f>#REF!*#REF!</f>
        <v>450753.18</v>
      </c>
      <c r="R1433" s="5">
        <v>199327.24</v>
      </c>
      <c r="S1433" s="5">
        <f>#REF!-#REF!</f>
        <v>-251425.94</v>
      </c>
      <c r="T1433" s="36">
        <f t="shared" si="22"/>
        <v>-0.55779071819304704</v>
      </c>
    </row>
    <row r="1434" spans="1:20" x14ac:dyDescent="0.2">
      <c r="A1434" s="25" t="s">
        <v>37</v>
      </c>
      <c r="B1434" s="25" t="s">
        <v>102</v>
      </c>
      <c r="C1434" s="25" t="s">
        <v>65</v>
      </c>
      <c r="D1434" s="25" t="s">
        <v>27</v>
      </c>
      <c r="E1434" s="25" t="s">
        <v>1918</v>
      </c>
      <c r="F1434" s="2">
        <v>42795</v>
      </c>
      <c r="G1434" s="23" t="str">
        <f>TEXT(Table2[[#This Row],[Order-Date]],"mmm")</f>
        <v>Mar</v>
      </c>
      <c r="H1434">
        <v>2017</v>
      </c>
      <c r="I1434">
        <v>208208787</v>
      </c>
      <c r="J1434" s="2">
        <v>42780</v>
      </c>
      <c r="K1434" s="23">
        <f>WEEKDAY(#REF!,1)</f>
        <v>3</v>
      </c>
      <c r="L1434" s="25" t="str">
        <f>IF(#REF!&gt;=#REF!,#REF!-#REF!,"")</f>
        <v/>
      </c>
      <c r="M1434" s="4">
        <v>2462</v>
      </c>
      <c r="N1434" s="5">
        <v>9.33</v>
      </c>
      <c r="O1434" s="5">
        <v>6.92</v>
      </c>
      <c r="P1434" s="5">
        <v>2.41</v>
      </c>
      <c r="Q1434" s="5">
        <f>#REF!*#REF!</f>
        <v>17037.04</v>
      </c>
      <c r="R1434" s="5">
        <v>5933.42</v>
      </c>
      <c r="S1434" s="5">
        <f>#REF!-#REF!</f>
        <v>-11103.62</v>
      </c>
      <c r="T1434" s="36">
        <f t="shared" si="22"/>
        <v>-0.65173410404624299</v>
      </c>
    </row>
    <row r="1435" spans="1:20" x14ac:dyDescent="0.2">
      <c r="A1435" s="25" t="s">
        <v>32</v>
      </c>
      <c r="B1435" s="25" t="s">
        <v>157</v>
      </c>
      <c r="C1435" s="25" t="s">
        <v>22</v>
      </c>
      <c r="D1435" s="25" t="s">
        <v>27</v>
      </c>
      <c r="E1435" s="25" t="s">
        <v>1915</v>
      </c>
      <c r="F1435" s="2">
        <v>42264</v>
      </c>
      <c r="G1435" s="23" t="str">
        <f>TEXT(Table2[[#This Row],[Order-Date]],"mmm")</f>
        <v>Sep</v>
      </c>
      <c r="H1435">
        <v>2015</v>
      </c>
      <c r="I1435">
        <v>919361102</v>
      </c>
      <c r="J1435" s="2">
        <v>42270</v>
      </c>
      <c r="K1435" s="23">
        <f>WEEKDAY(#REF!,1)</f>
        <v>4</v>
      </c>
      <c r="L1435" s="25">
        <f>IF(#REF!&gt;=#REF!,#REF!-#REF!,"")</f>
        <v>6</v>
      </c>
      <c r="M1435" s="4">
        <v>8235</v>
      </c>
      <c r="N1435" s="5">
        <v>255.28</v>
      </c>
      <c r="O1435" s="5">
        <v>159.41999999999999</v>
      </c>
      <c r="P1435" s="5">
        <v>95.86</v>
      </c>
      <c r="Q1435" s="5">
        <f>#REF!*#REF!</f>
        <v>1312823.7</v>
      </c>
      <c r="R1435" s="5">
        <v>789407.1</v>
      </c>
      <c r="S1435" s="5">
        <f>#REF!-#REF!</f>
        <v>-523416.6</v>
      </c>
      <c r="T1435" s="36">
        <f t="shared" si="22"/>
        <v>-0.39869527035503699</v>
      </c>
    </row>
    <row r="1436" spans="1:20" x14ac:dyDescent="0.2">
      <c r="A1436" s="25" t="s">
        <v>29</v>
      </c>
      <c r="B1436" s="25" t="s">
        <v>185</v>
      </c>
      <c r="C1436" s="25" t="s">
        <v>39</v>
      </c>
      <c r="D1436" s="25" t="s">
        <v>23</v>
      </c>
      <c r="E1436" s="25" t="s">
        <v>1916</v>
      </c>
      <c r="F1436" s="2">
        <v>40856</v>
      </c>
      <c r="G1436" s="23" t="str">
        <f>TEXT(Table2[[#This Row],[Order-Date]],"mmm")</f>
        <v>Nov</v>
      </c>
      <c r="H1436">
        <v>2011</v>
      </c>
      <c r="I1436">
        <v>588528859</v>
      </c>
      <c r="J1436" s="2">
        <v>40887</v>
      </c>
      <c r="K1436" s="23">
        <f>WEEKDAY(#REF!,1)</f>
        <v>7</v>
      </c>
      <c r="L1436" s="25">
        <f>IF(#REF!&gt;=#REF!,#REF!-#REF!,"")</f>
        <v>31</v>
      </c>
      <c r="M1436" s="4">
        <v>7623</v>
      </c>
      <c r="N1436" s="5">
        <v>81.73</v>
      </c>
      <c r="O1436" s="5">
        <v>56.67</v>
      </c>
      <c r="P1436" s="5">
        <v>25.06</v>
      </c>
      <c r="Q1436" s="5">
        <f>#REF!*#REF!</f>
        <v>431995.41</v>
      </c>
      <c r="R1436" s="5">
        <v>191032.38</v>
      </c>
      <c r="S1436" s="5">
        <f>#REF!-#REF!</f>
        <v>-240963.03</v>
      </c>
      <c r="T1436" s="36">
        <f t="shared" si="22"/>
        <v>-0.55779071819304704</v>
      </c>
    </row>
    <row r="1437" spans="1:20" x14ac:dyDescent="0.2">
      <c r="A1437" s="25" t="s">
        <v>40</v>
      </c>
      <c r="B1437" s="25" t="s">
        <v>160</v>
      </c>
      <c r="C1437" s="25" t="s">
        <v>31</v>
      </c>
      <c r="D1437" s="25" t="s">
        <v>27</v>
      </c>
      <c r="E1437" s="25" t="s">
        <v>1916</v>
      </c>
      <c r="F1437" s="2">
        <v>42318</v>
      </c>
      <c r="G1437" s="23" t="str">
        <f>TEXT(Table2[[#This Row],[Order-Date]],"mmm")</f>
        <v>Nov</v>
      </c>
      <c r="H1437">
        <v>2015</v>
      </c>
      <c r="I1437">
        <v>309510886</v>
      </c>
      <c r="J1437" s="2">
        <v>42294</v>
      </c>
      <c r="K1437" s="23">
        <f>WEEKDAY(#REF!,1)</f>
        <v>7</v>
      </c>
      <c r="L1437" s="25" t="str">
        <f>IF(#REF!&gt;=#REF!,#REF!-#REF!,"")</f>
        <v/>
      </c>
      <c r="M1437" s="4">
        <v>4</v>
      </c>
      <c r="N1437" s="5">
        <v>47.45</v>
      </c>
      <c r="O1437" s="5">
        <v>31.79</v>
      </c>
      <c r="P1437" s="5">
        <v>15.66</v>
      </c>
      <c r="Q1437" s="5">
        <f>#REF!*#REF!</f>
        <v>127.16</v>
      </c>
      <c r="R1437" s="5">
        <v>62.64</v>
      </c>
      <c r="S1437" s="5">
        <f>#REF!-#REF!</f>
        <v>-64.52</v>
      </c>
      <c r="T1437" s="36">
        <f t="shared" si="22"/>
        <v>-0.50739226171752105</v>
      </c>
    </row>
    <row r="1438" spans="1:20" x14ac:dyDescent="0.2">
      <c r="A1438" s="25" t="s">
        <v>29</v>
      </c>
      <c r="B1438" s="25" t="s">
        <v>184</v>
      </c>
      <c r="C1438" s="25" t="s">
        <v>56</v>
      </c>
      <c r="D1438" s="25" t="s">
        <v>23</v>
      </c>
      <c r="E1438" s="25" t="s">
        <v>1916</v>
      </c>
      <c r="F1438" s="2">
        <v>43071</v>
      </c>
      <c r="G1438" s="23" t="str">
        <f>TEXT(Table2[[#This Row],[Order-Date]],"mmm")</f>
        <v>Dec</v>
      </c>
      <c r="H1438">
        <v>2017</v>
      </c>
      <c r="I1438">
        <v>796418511</v>
      </c>
      <c r="J1438" s="2">
        <v>42817</v>
      </c>
      <c r="K1438" s="23">
        <f>WEEKDAY(#REF!,1)</f>
        <v>5</v>
      </c>
      <c r="L1438" s="25" t="str">
        <f>IF(#REF!&gt;=#REF!,#REF!-#REF!,"")</f>
        <v/>
      </c>
      <c r="M1438" s="4">
        <v>6791</v>
      </c>
      <c r="N1438" s="5">
        <v>421.89</v>
      </c>
      <c r="O1438" s="5">
        <v>364.69</v>
      </c>
      <c r="P1438" s="5">
        <v>57.2</v>
      </c>
      <c r="Q1438" s="5">
        <f>#REF!*#REF!</f>
        <v>2476609.79</v>
      </c>
      <c r="R1438" s="5">
        <v>388445.2</v>
      </c>
      <c r="S1438" s="5">
        <f>#REF!-#REF!</f>
        <v>-2088164.59</v>
      </c>
      <c r="T1438" s="36">
        <f t="shared" si="22"/>
        <v>-0.84315445995228799</v>
      </c>
    </row>
    <row r="1439" spans="1:20" x14ac:dyDescent="0.2">
      <c r="A1439" s="25" t="s">
        <v>40</v>
      </c>
      <c r="B1439" s="25" t="s">
        <v>74</v>
      </c>
      <c r="C1439" s="25" t="s">
        <v>51</v>
      </c>
      <c r="D1439" s="25" t="s">
        <v>27</v>
      </c>
      <c r="E1439" s="25" t="s">
        <v>1916</v>
      </c>
      <c r="F1439" s="2">
        <v>42847</v>
      </c>
      <c r="G1439" s="23" t="str">
        <f>TEXT(Table2[[#This Row],[Order-Date]],"mmm")</f>
        <v>Apr</v>
      </c>
      <c r="H1439">
        <v>2017</v>
      </c>
      <c r="I1439">
        <v>133675563</v>
      </c>
      <c r="J1439" s="2">
        <v>42871</v>
      </c>
      <c r="K1439" s="23">
        <f>WEEKDAY(#REF!,1)</f>
        <v>3</v>
      </c>
      <c r="L1439" s="25">
        <f>IF(#REF!&gt;=#REF!,#REF!-#REF!,"")</f>
        <v>24</v>
      </c>
      <c r="M1439" s="4">
        <v>6424</v>
      </c>
      <c r="N1439" s="5">
        <v>437.2</v>
      </c>
      <c r="O1439" s="5">
        <v>263.33</v>
      </c>
      <c r="P1439" s="5">
        <v>173.87</v>
      </c>
      <c r="Q1439" s="5">
        <f>#REF!*#REF!</f>
        <v>1691631.92</v>
      </c>
      <c r="R1439" s="5">
        <v>1116940.8799999999</v>
      </c>
      <c r="S1439" s="5">
        <f>#REF!-#REF!</f>
        <v>-574691.04</v>
      </c>
      <c r="T1439" s="36">
        <f t="shared" si="22"/>
        <v>-0.33972581931416901</v>
      </c>
    </row>
    <row r="1440" spans="1:20" x14ac:dyDescent="0.2">
      <c r="A1440" s="25" t="s">
        <v>29</v>
      </c>
      <c r="B1440" s="25" t="s">
        <v>153</v>
      </c>
      <c r="C1440" s="25" t="s">
        <v>51</v>
      </c>
      <c r="D1440" s="25" t="s">
        <v>23</v>
      </c>
      <c r="E1440" s="25" t="s">
        <v>1915</v>
      </c>
      <c r="F1440" s="2">
        <v>40608</v>
      </c>
      <c r="G1440" s="23" t="str">
        <f>TEXT(Table2[[#This Row],[Order-Date]],"mmm")</f>
        <v>Mar</v>
      </c>
      <c r="H1440">
        <v>2011</v>
      </c>
      <c r="I1440">
        <v>526018369</v>
      </c>
      <c r="J1440" s="2">
        <v>40715</v>
      </c>
      <c r="K1440" s="23">
        <f>WEEKDAY(#REF!,1)</f>
        <v>3</v>
      </c>
      <c r="L1440" s="25">
        <f>IF(#REF!&gt;=#REF!,#REF!-#REF!,"")</f>
        <v>107</v>
      </c>
      <c r="M1440" s="4">
        <v>9379</v>
      </c>
      <c r="N1440" s="5">
        <v>437.2</v>
      </c>
      <c r="O1440" s="5">
        <v>263.33</v>
      </c>
      <c r="P1440" s="5">
        <v>173.87</v>
      </c>
      <c r="Q1440" s="5">
        <f>#REF!*#REF!</f>
        <v>2469772.0699999998</v>
      </c>
      <c r="R1440" s="5">
        <v>1630726.73</v>
      </c>
      <c r="S1440" s="5">
        <f>#REF!-#REF!</f>
        <v>-839045.34</v>
      </c>
      <c r="T1440" s="36">
        <f t="shared" si="22"/>
        <v>-0.33972581931416901</v>
      </c>
    </row>
    <row r="1441" spans="1:20" x14ac:dyDescent="0.2">
      <c r="A1441" s="25" t="s">
        <v>37</v>
      </c>
      <c r="B1441" s="25" t="s">
        <v>151</v>
      </c>
      <c r="C1441" s="25" t="s">
        <v>51</v>
      </c>
      <c r="D1441" s="25" t="s">
        <v>23</v>
      </c>
      <c r="E1441" s="25" t="s">
        <v>1916</v>
      </c>
      <c r="F1441" s="2">
        <v>41834</v>
      </c>
      <c r="G1441" s="23" t="str">
        <f>TEXT(Table2[[#This Row],[Order-Date]],"mmm")</f>
        <v>Jul</v>
      </c>
      <c r="H1441">
        <v>2014</v>
      </c>
      <c r="I1441">
        <v>648495757</v>
      </c>
      <c r="J1441" s="2">
        <v>41851</v>
      </c>
      <c r="K1441" s="23">
        <f>WEEKDAY(#REF!,1)</f>
        <v>5</v>
      </c>
      <c r="L1441" s="25">
        <f>IF(#REF!&gt;=#REF!,#REF!-#REF!,"")</f>
        <v>17</v>
      </c>
      <c r="M1441" s="4">
        <v>3160</v>
      </c>
      <c r="N1441" s="5">
        <v>437.2</v>
      </c>
      <c r="O1441" s="5">
        <v>263.33</v>
      </c>
      <c r="P1441" s="5">
        <v>173.87</v>
      </c>
      <c r="Q1441" s="5">
        <f>#REF!*#REF!</f>
        <v>832122.8</v>
      </c>
      <c r="R1441" s="5">
        <v>549429.19999999995</v>
      </c>
      <c r="S1441" s="5">
        <f>#REF!-#REF!</f>
        <v>-282693.59999999998</v>
      </c>
      <c r="T1441" s="36">
        <f t="shared" si="22"/>
        <v>-0.33972581931416901</v>
      </c>
    </row>
    <row r="1442" spans="1:20" x14ac:dyDescent="0.2">
      <c r="A1442" s="25" t="s">
        <v>20</v>
      </c>
      <c r="B1442" s="25" t="s">
        <v>94</v>
      </c>
      <c r="C1442" s="25" t="s">
        <v>77</v>
      </c>
      <c r="D1442" s="25" t="s">
        <v>27</v>
      </c>
      <c r="E1442" s="25" t="s">
        <v>1917</v>
      </c>
      <c r="F1442" s="2">
        <v>41090</v>
      </c>
      <c r="G1442" s="23" t="str">
        <f>TEXT(Table2[[#This Row],[Order-Date]],"mmm")</f>
        <v>Jun</v>
      </c>
      <c r="H1442">
        <v>2012</v>
      </c>
      <c r="I1442">
        <v>596469056</v>
      </c>
      <c r="J1442" s="2">
        <v>41120</v>
      </c>
      <c r="K1442" s="23">
        <f>WEEKDAY(#REF!,1)</f>
        <v>2</v>
      </c>
      <c r="L1442" s="25">
        <f>IF(#REF!&gt;=#REF!,#REF!-#REF!,"")</f>
        <v>30</v>
      </c>
      <c r="M1442" s="4">
        <v>7303</v>
      </c>
      <c r="N1442" s="5">
        <v>154.06</v>
      </c>
      <c r="O1442" s="5">
        <v>90.93</v>
      </c>
      <c r="P1442" s="5">
        <v>63.13</v>
      </c>
      <c r="Q1442" s="5">
        <f>#REF!*#REF!</f>
        <v>664061.79</v>
      </c>
      <c r="R1442" s="5">
        <v>461038.39</v>
      </c>
      <c r="S1442" s="5">
        <f>#REF!-#REF!</f>
        <v>-203023.4</v>
      </c>
      <c r="T1442" s="36">
        <f t="shared" si="22"/>
        <v>-0.30572968217309998</v>
      </c>
    </row>
    <row r="1443" spans="1:20" x14ac:dyDescent="0.2">
      <c r="A1443" s="25" t="s">
        <v>37</v>
      </c>
      <c r="B1443" s="25" t="s">
        <v>139</v>
      </c>
      <c r="C1443" s="25" t="s">
        <v>65</v>
      </c>
      <c r="D1443" s="25" t="s">
        <v>23</v>
      </c>
      <c r="E1443" s="25" t="s">
        <v>1917</v>
      </c>
      <c r="F1443" s="2">
        <v>40600</v>
      </c>
      <c r="G1443" s="23" t="str">
        <f>TEXT(Table2[[#This Row],[Order-Date]],"mmm")</f>
        <v>Feb</v>
      </c>
      <c r="H1443">
        <v>2011</v>
      </c>
      <c r="I1443">
        <v>535612094</v>
      </c>
      <c r="J1443" s="2">
        <v>40605</v>
      </c>
      <c r="K1443" s="23">
        <f>WEEKDAY(#REF!,1)</f>
        <v>5</v>
      </c>
      <c r="L1443" s="25">
        <f>IF(#REF!&gt;=#REF!,#REF!-#REF!,"")</f>
        <v>5</v>
      </c>
      <c r="M1443" s="4">
        <v>8376</v>
      </c>
      <c r="N1443" s="5">
        <v>9.33</v>
      </c>
      <c r="O1443" s="5">
        <v>6.92</v>
      </c>
      <c r="P1443" s="5">
        <v>2.41</v>
      </c>
      <c r="Q1443" s="5">
        <f>#REF!*#REF!</f>
        <v>57961.919999999998</v>
      </c>
      <c r="R1443" s="5">
        <v>20186.16</v>
      </c>
      <c r="S1443" s="5">
        <f>#REF!-#REF!</f>
        <v>-37775.760000000002</v>
      </c>
      <c r="T1443" s="36">
        <f t="shared" si="22"/>
        <v>-0.65173410404624299</v>
      </c>
    </row>
    <row r="1444" spans="1:20" x14ac:dyDescent="0.2">
      <c r="A1444" s="25" t="s">
        <v>59</v>
      </c>
      <c r="B1444" s="25" t="s">
        <v>60</v>
      </c>
      <c r="C1444" s="25" t="s">
        <v>26</v>
      </c>
      <c r="D1444" s="25" t="s">
        <v>27</v>
      </c>
      <c r="E1444" s="25" t="s">
        <v>1916</v>
      </c>
      <c r="F1444" s="2">
        <v>42772</v>
      </c>
      <c r="G1444" s="23" t="str">
        <f>TEXT(Table2[[#This Row],[Order-Date]],"mmm")</f>
        <v>Feb</v>
      </c>
      <c r="H1444">
        <v>2017</v>
      </c>
      <c r="I1444">
        <v>251911199</v>
      </c>
      <c r="J1444" s="2">
        <v>42831</v>
      </c>
      <c r="K1444" s="23">
        <f>WEEKDAY(#REF!,1)</f>
        <v>5</v>
      </c>
      <c r="L1444" s="25">
        <f>IF(#REF!&gt;=#REF!,#REF!-#REF!,"")</f>
        <v>59</v>
      </c>
      <c r="M1444" s="4">
        <v>4977</v>
      </c>
      <c r="N1444" s="5">
        <v>152.58000000000001</v>
      </c>
      <c r="O1444" s="5">
        <v>97.44</v>
      </c>
      <c r="P1444" s="5">
        <v>55.14</v>
      </c>
      <c r="Q1444" s="5">
        <f>#REF!*#REF!</f>
        <v>484958.88</v>
      </c>
      <c r="R1444" s="5">
        <v>274431.78000000003</v>
      </c>
      <c r="S1444" s="5">
        <f>#REF!-#REF!</f>
        <v>-210527.1</v>
      </c>
      <c r="T1444" s="36">
        <f t="shared" si="22"/>
        <v>-0.43411330049261099</v>
      </c>
    </row>
    <row r="1445" spans="1:20" x14ac:dyDescent="0.2">
      <c r="A1445" s="25" t="s">
        <v>20</v>
      </c>
      <c r="B1445" s="25" t="s">
        <v>226</v>
      </c>
      <c r="C1445" s="25" t="s">
        <v>49</v>
      </c>
      <c r="D1445" s="25" t="s">
        <v>27</v>
      </c>
      <c r="E1445" s="25" t="s">
        <v>1916</v>
      </c>
      <c r="F1445" s="2">
        <v>41039</v>
      </c>
      <c r="G1445" s="23" t="str">
        <f>TEXT(Table2[[#This Row],[Order-Date]],"mmm")</f>
        <v>May</v>
      </c>
      <c r="H1445">
        <v>2012</v>
      </c>
      <c r="I1445">
        <v>501665198</v>
      </c>
      <c r="J1445" s="2">
        <v>41208</v>
      </c>
      <c r="K1445" s="23">
        <f>WEEKDAY(#REF!,1)</f>
        <v>6</v>
      </c>
      <c r="L1445" s="25">
        <f>IF(#REF!&gt;=#REF!,#REF!-#REF!,"")</f>
        <v>169</v>
      </c>
      <c r="M1445" s="4">
        <v>2735</v>
      </c>
      <c r="N1445" s="5">
        <v>651.21</v>
      </c>
      <c r="O1445" s="5">
        <v>524.96</v>
      </c>
      <c r="P1445" s="5">
        <v>126.25</v>
      </c>
      <c r="Q1445" s="5">
        <f>#REF!*#REF!</f>
        <v>1435765.6</v>
      </c>
      <c r="R1445" s="5">
        <v>345293.75</v>
      </c>
      <c r="S1445" s="5">
        <f>#REF!-#REF!</f>
        <v>-1090471.8500000001</v>
      </c>
      <c r="T1445" s="36">
        <f t="shared" si="22"/>
        <v>-0.75950548613227697</v>
      </c>
    </row>
    <row r="1446" spans="1:20" x14ac:dyDescent="0.2">
      <c r="A1446" s="25" t="s">
        <v>32</v>
      </c>
      <c r="B1446" s="25" t="s">
        <v>52</v>
      </c>
      <c r="C1446" s="25" t="s">
        <v>31</v>
      </c>
      <c r="D1446" s="25" t="s">
        <v>27</v>
      </c>
      <c r="E1446" s="25" t="s">
        <v>1916</v>
      </c>
      <c r="F1446" s="2">
        <v>40238</v>
      </c>
      <c r="G1446" s="23" t="str">
        <f>TEXT(Table2[[#This Row],[Order-Date]],"mmm")</f>
        <v>Mar</v>
      </c>
      <c r="H1446">
        <v>2010</v>
      </c>
      <c r="I1446">
        <v>761485421</v>
      </c>
      <c r="J1446" s="2">
        <v>40204</v>
      </c>
      <c r="K1446" s="23">
        <f>WEEKDAY(#REF!,1)</f>
        <v>3</v>
      </c>
      <c r="L1446" s="25" t="str">
        <f>IF(#REF!&gt;=#REF!,#REF!-#REF!,"")</f>
        <v/>
      </c>
      <c r="M1446" s="4">
        <v>9313</v>
      </c>
      <c r="N1446" s="5">
        <v>47.45</v>
      </c>
      <c r="O1446" s="5">
        <v>31.79</v>
      </c>
      <c r="P1446" s="5">
        <v>15.66</v>
      </c>
      <c r="Q1446" s="5">
        <f>#REF!*#REF!</f>
        <v>296060.27</v>
      </c>
      <c r="R1446" s="5">
        <v>145841.57999999999</v>
      </c>
      <c r="S1446" s="5">
        <f>#REF!-#REF!</f>
        <v>-150218.69</v>
      </c>
      <c r="T1446" s="36">
        <f t="shared" si="22"/>
        <v>-0.50739226171752105</v>
      </c>
    </row>
    <row r="1447" spans="1:20" x14ac:dyDescent="0.2">
      <c r="A1447" s="25" t="s">
        <v>37</v>
      </c>
      <c r="B1447" s="25" t="s">
        <v>73</v>
      </c>
      <c r="C1447" s="25" t="s">
        <v>56</v>
      </c>
      <c r="D1447" s="25" t="s">
        <v>27</v>
      </c>
      <c r="E1447" s="25" t="s">
        <v>1916</v>
      </c>
      <c r="F1447" s="2">
        <v>40825</v>
      </c>
      <c r="G1447" s="23" t="str">
        <f>TEXT(Table2[[#This Row],[Order-Date]],"mmm")</f>
        <v>Oct</v>
      </c>
      <c r="H1447">
        <v>2011</v>
      </c>
      <c r="I1447">
        <v>578295695</v>
      </c>
      <c r="J1447" s="2">
        <v>40805</v>
      </c>
      <c r="K1447" s="23">
        <f>WEEKDAY(#REF!,1)</f>
        <v>2</v>
      </c>
      <c r="L1447" s="25" t="str">
        <f>IF(#REF!&gt;=#REF!,#REF!-#REF!,"")</f>
        <v/>
      </c>
      <c r="M1447" s="4">
        <v>9402</v>
      </c>
      <c r="N1447" s="5">
        <v>421.89</v>
      </c>
      <c r="O1447" s="5">
        <v>364.69</v>
      </c>
      <c r="P1447" s="5">
        <v>57.2</v>
      </c>
      <c r="Q1447" s="5">
        <f>#REF!*#REF!</f>
        <v>3428815.38</v>
      </c>
      <c r="R1447" s="5">
        <v>537794.4</v>
      </c>
      <c r="S1447" s="5">
        <f>#REF!-#REF!</f>
        <v>-2891020.98</v>
      </c>
      <c r="T1447" s="36">
        <f t="shared" si="22"/>
        <v>-0.84315445995228799</v>
      </c>
    </row>
    <row r="1448" spans="1:20" x14ac:dyDescent="0.2">
      <c r="A1448" s="25" t="s">
        <v>37</v>
      </c>
      <c r="B1448" s="25" t="s">
        <v>155</v>
      </c>
      <c r="C1448" s="25" t="s">
        <v>26</v>
      </c>
      <c r="D1448" s="25" t="s">
        <v>27</v>
      </c>
      <c r="E1448" s="25" t="s">
        <v>1915</v>
      </c>
      <c r="F1448" s="2">
        <v>41316</v>
      </c>
      <c r="G1448" s="23" t="str">
        <f>TEXT(Table2[[#This Row],[Order-Date]],"mmm")</f>
        <v>Feb</v>
      </c>
      <c r="H1448">
        <v>2013</v>
      </c>
      <c r="I1448">
        <v>919332349</v>
      </c>
      <c r="J1448" s="2">
        <v>41623</v>
      </c>
      <c r="K1448" s="23">
        <f>WEEKDAY(#REF!,1)</f>
        <v>1</v>
      </c>
      <c r="L1448" s="25">
        <f>IF(#REF!&gt;=#REF!,#REF!-#REF!,"")</f>
        <v>307</v>
      </c>
      <c r="M1448" s="4">
        <v>9726</v>
      </c>
      <c r="N1448" s="5">
        <v>152.58000000000001</v>
      </c>
      <c r="O1448" s="5">
        <v>97.44</v>
      </c>
      <c r="P1448" s="5">
        <v>55.14</v>
      </c>
      <c r="Q1448" s="5">
        <f>#REF!*#REF!</f>
        <v>947701.44</v>
      </c>
      <c r="R1448" s="5">
        <v>536291.64</v>
      </c>
      <c r="S1448" s="5">
        <f>#REF!-#REF!</f>
        <v>-411409.8</v>
      </c>
      <c r="T1448" s="36">
        <f t="shared" si="22"/>
        <v>-0.43411330049261099</v>
      </c>
    </row>
    <row r="1449" spans="1:20" x14ac:dyDescent="0.2">
      <c r="A1449" s="25" t="s">
        <v>29</v>
      </c>
      <c r="B1449" s="25" t="s">
        <v>69</v>
      </c>
      <c r="C1449" s="25" t="s">
        <v>31</v>
      </c>
      <c r="D1449" s="25" t="s">
        <v>27</v>
      </c>
      <c r="E1449" s="25" t="s">
        <v>1918</v>
      </c>
      <c r="F1449" s="2">
        <v>42852</v>
      </c>
      <c r="G1449" s="23" t="str">
        <f>TEXT(Table2[[#This Row],[Order-Date]],"mmm")</f>
        <v>Apr</v>
      </c>
      <c r="H1449">
        <v>2017</v>
      </c>
      <c r="I1449">
        <v>122144210</v>
      </c>
      <c r="J1449" s="2">
        <v>42879</v>
      </c>
      <c r="K1449" s="23">
        <f>WEEKDAY(#REF!,1)</f>
        <v>4</v>
      </c>
      <c r="L1449" s="25">
        <f>IF(#REF!&gt;=#REF!,#REF!-#REF!,"")</f>
        <v>27</v>
      </c>
      <c r="M1449" s="4">
        <v>4041</v>
      </c>
      <c r="N1449" s="5">
        <v>47.45</v>
      </c>
      <c r="O1449" s="5">
        <v>31.79</v>
      </c>
      <c r="P1449" s="5">
        <v>15.66</v>
      </c>
      <c r="Q1449" s="5">
        <f>#REF!*#REF!</f>
        <v>128463.39</v>
      </c>
      <c r="R1449" s="5">
        <v>63282.06</v>
      </c>
      <c r="S1449" s="5">
        <f>#REF!-#REF!</f>
        <v>-65181.33</v>
      </c>
      <c r="T1449" s="36">
        <f t="shared" si="22"/>
        <v>-0.50739226171752105</v>
      </c>
    </row>
    <row r="1450" spans="1:20" x14ac:dyDescent="0.2">
      <c r="A1450" s="25" t="s">
        <v>29</v>
      </c>
      <c r="B1450" s="25" t="s">
        <v>213</v>
      </c>
      <c r="C1450" s="25" t="s">
        <v>49</v>
      </c>
      <c r="D1450" s="25" t="s">
        <v>27</v>
      </c>
      <c r="E1450" s="25" t="s">
        <v>1917</v>
      </c>
      <c r="F1450" s="2">
        <v>42528</v>
      </c>
      <c r="G1450" s="23" t="str">
        <f>TEXT(Table2[[#This Row],[Order-Date]],"mmm")</f>
        <v>Jun</v>
      </c>
      <c r="H1450">
        <v>2016</v>
      </c>
      <c r="I1450">
        <v>644592607</v>
      </c>
      <c r="J1450" s="2">
        <v>42582</v>
      </c>
      <c r="K1450" s="23">
        <f>WEEKDAY(#REF!,1)</f>
        <v>1</v>
      </c>
      <c r="L1450" s="25">
        <f>IF(#REF!&gt;=#REF!,#REF!-#REF!,"")</f>
        <v>54</v>
      </c>
      <c r="M1450" s="4">
        <v>8131</v>
      </c>
      <c r="N1450" s="5">
        <v>651.21</v>
      </c>
      <c r="O1450" s="5">
        <v>524.96</v>
      </c>
      <c r="P1450" s="5">
        <v>126.25</v>
      </c>
      <c r="Q1450" s="5">
        <f>#REF!*#REF!</f>
        <v>4268449.76</v>
      </c>
      <c r="R1450" s="5">
        <v>1026538.75</v>
      </c>
      <c r="S1450" s="5">
        <f>#REF!-#REF!</f>
        <v>-3241911.01</v>
      </c>
      <c r="T1450" s="36">
        <f t="shared" si="22"/>
        <v>-0.75950548613227697</v>
      </c>
    </row>
    <row r="1451" spans="1:20" x14ac:dyDescent="0.2">
      <c r="A1451" s="25" t="s">
        <v>59</v>
      </c>
      <c r="B1451" s="25" t="s">
        <v>216</v>
      </c>
      <c r="C1451" s="25" t="s">
        <v>34</v>
      </c>
      <c r="D1451" s="25" t="s">
        <v>27</v>
      </c>
      <c r="E1451" s="25" t="s">
        <v>1917</v>
      </c>
      <c r="F1451" s="2">
        <v>40409</v>
      </c>
      <c r="G1451" s="23" t="str">
        <f>TEXT(Table2[[#This Row],[Order-Date]],"mmm")</f>
        <v>Aug</v>
      </c>
      <c r="H1451">
        <v>2010</v>
      </c>
      <c r="I1451">
        <v>514851367</v>
      </c>
      <c r="J1451" s="2">
        <v>40219</v>
      </c>
      <c r="K1451" s="23">
        <f>WEEKDAY(#REF!,1)</f>
        <v>4</v>
      </c>
      <c r="L1451" s="25" t="str">
        <f>IF(#REF!&gt;=#REF!,#REF!-#REF!,"")</f>
        <v/>
      </c>
      <c r="M1451" s="4">
        <v>4815</v>
      </c>
      <c r="N1451" s="5">
        <v>205.7</v>
      </c>
      <c r="O1451" s="5">
        <v>117.11</v>
      </c>
      <c r="P1451" s="5">
        <v>88.59</v>
      </c>
      <c r="Q1451" s="5">
        <f>#REF!*#REF!</f>
        <v>563884.65</v>
      </c>
      <c r="R1451" s="5">
        <v>426560.85</v>
      </c>
      <c r="S1451" s="5">
        <f>#REF!-#REF!</f>
        <v>-137323.79999999999</v>
      </c>
      <c r="T1451" s="36">
        <f t="shared" si="22"/>
        <v>-0.24353172231235601</v>
      </c>
    </row>
    <row r="1452" spans="1:20" x14ac:dyDescent="0.2">
      <c r="A1452" s="25" t="s">
        <v>46</v>
      </c>
      <c r="B1452" s="25" t="s">
        <v>207</v>
      </c>
      <c r="C1452" s="25" t="s">
        <v>77</v>
      </c>
      <c r="D1452" s="25" t="s">
        <v>27</v>
      </c>
      <c r="E1452" s="25" t="s">
        <v>1918</v>
      </c>
      <c r="F1452" s="2">
        <v>42249</v>
      </c>
      <c r="G1452" s="23" t="str">
        <f>TEXT(Table2[[#This Row],[Order-Date]],"mmm")</f>
        <v>Sep</v>
      </c>
      <c r="H1452">
        <v>2015</v>
      </c>
      <c r="I1452">
        <v>981406819</v>
      </c>
      <c r="J1452" s="2">
        <v>42091</v>
      </c>
      <c r="K1452" s="23">
        <f>WEEKDAY(#REF!,1)</f>
        <v>7</v>
      </c>
      <c r="L1452" s="25" t="str">
        <f>IF(#REF!&gt;=#REF!,#REF!-#REF!,"")</f>
        <v/>
      </c>
      <c r="M1452" s="4">
        <v>8942</v>
      </c>
      <c r="N1452" s="5">
        <v>154.06</v>
      </c>
      <c r="O1452" s="5">
        <v>90.93</v>
      </c>
      <c r="P1452" s="5">
        <v>63.13</v>
      </c>
      <c r="Q1452" s="5">
        <f>#REF!*#REF!</f>
        <v>813096.06</v>
      </c>
      <c r="R1452" s="5">
        <v>564508.46</v>
      </c>
      <c r="S1452" s="5">
        <f>#REF!-#REF!</f>
        <v>-248587.6</v>
      </c>
      <c r="T1452" s="36">
        <f t="shared" si="22"/>
        <v>-0.30572968217309998</v>
      </c>
    </row>
    <row r="1453" spans="1:20" x14ac:dyDescent="0.2">
      <c r="A1453" s="25" t="s">
        <v>37</v>
      </c>
      <c r="B1453" s="25" t="s">
        <v>155</v>
      </c>
      <c r="C1453" s="25" t="s">
        <v>31</v>
      </c>
      <c r="D1453" s="25" t="s">
        <v>27</v>
      </c>
      <c r="E1453" s="25" t="s">
        <v>1915</v>
      </c>
      <c r="F1453" s="2">
        <v>41218</v>
      </c>
      <c r="G1453" s="23" t="str">
        <f>TEXT(Table2[[#This Row],[Order-Date]],"mmm")</f>
        <v>Nov</v>
      </c>
      <c r="H1453">
        <v>2012</v>
      </c>
      <c r="I1453">
        <v>663057792</v>
      </c>
      <c r="J1453" s="2">
        <v>41082</v>
      </c>
      <c r="K1453" s="23">
        <f>WEEKDAY(#REF!,1)</f>
        <v>6</v>
      </c>
      <c r="L1453" s="25" t="str">
        <f>IF(#REF!&gt;=#REF!,#REF!-#REF!,"")</f>
        <v/>
      </c>
      <c r="M1453" s="4">
        <v>2390</v>
      </c>
      <c r="N1453" s="5">
        <v>47.45</v>
      </c>
      <c r="O1453" s="5">
        <v>31.79</v>
      </c>
      <c r="P1453" s="5">
        <v>15.66</v>
      </c>
      <c r="Q1453" s="5">
        <f>#REF!*#REF!</f>
        <v>75978.100000000006</v>
      </c>
      <c r="R1453" s="5">
        <v>37427.4</v>
      </c>
      <c r="S1453" s="5">
        <f>#REF!-#REF!</f>
        <v>-38550.699999999997</v>
      </c>
      <c r="T1453" s="36">
        <f t="shared" si="22"/>
        <v>-0.50739226171752105</v>
      </c>
    </row>
    <row r="1454" spans="1:20" x14ac:dyDescent="0.2">
      <c r="A1454" s="25" t="s">
        <v>20</v>
      </c>
      <c r="B1454" s="25" t="s">
        <v>54</v>
      </c>
      <c r="C1454" s="25" t="s">
        <v>34</v>
      </c>
      <c r="D1454" s="25" t="s">
        <v>23</v>
      </c>
      <c r="E1454" s="25" t="s">
        <v>1918</v>
      </c>
      <c r="F1454" s="2">
        <v>42427</v>
      </c>
      <c r="G1454" s="23" t="str">
        <f>TEXT(Table2[[#This Row],[Order-Date]],"mmm")</f>
        <v>Feb</v>
      </c>
      <c r="H1454">
        <v>2016</v>
      </c>
      <c r="I1454">
        <v>498915612</v>
      </c>
      <c r="J1454" s="2">
        <v>42473</v>
      </c>
      <c r="K1454" s="23">
        <f>WEEKDAY(#REF!,1)</f>
        <v>4</v>
      </c>
      <c r="L1454" s="25">
        <f>IF(#REF!&gt;=#REF!,#REF!-#REF!,"")</f>
        <v>46</v>
      </c>
      <c r="M1454" s="4">
        <v>9072</v>
      </c>
      <c r="N1454" s="5">
        <v>205.7</v>
      </c>
      <c r="O1454" s="5">
        <v>117.11</v>
      </c>
      <c r="P1454" s="5">
        <v>88.59</v>
      </c>
      <c r="Q1454" s="5">
        <f>#REF!*#REF!</f>
        <v>1062421.92</v>
      </c>
      <c r="R1454" s="5">
        <v>803688.48</v>
      </c>
      <c r="S1454" s="5">
        <f>#REF!-#REF!</f>
        <v>-258733.44</v>
      </c>
      <c r="T1454" s="36">
        <f t="shared" si="22"/>
        <v>-0.24353172231235601</v>
      </c>
    </row>
    <row r="1455" spans="1:20" x14ac:dyDescent="0.2">
      <c r="A1455" s="25" t="s">
        <v>29</v>
      </c>
      <c r="B1455" s="25" t="s">
        <v>168</v>
      </c>
      <c r="C1455" s="25" t="s">
        <v>65</v>
      </c>
      <c r="D1455" s="25" t="s">
        <v>23</v>
      </c>
      <c r="E1455" s="25" t="s">
        <v>1917</v>
      </c>
      <c r="F1455" s="2">
        <v>41709</v>
      </c>
      <c r="G1455" s="23" t="str">
        <f>TEXT(Table2[[#This Row],[Order-Date]],"mmm")</f>
        <v>Mar</v>
      </c>
      <c r="H1455">
        <v>2014</v>
      </c>
      <c r="I1455">
        <v>598404109</v>
      </c>
      <c r="J1455" s="2">
        <v>41961</v>
      </c>
      <c r="K1455" s="23">
        <f>WEEKDAY(#REF!,1)</f>
        <v>3</v>
      </c>
      <c r="L1455" s="25">
        <f>IF(#REF!&gt;=#REF!,#REF!-#REF!,"")</f>
        <v>252</v>
      </c>
      <c r="M1455" s="4">
        <v>9929</v>
      </c>
      <c r="N1455" s="5">
        <v>9.33</v>
      </c>
      <c r="O1455" s="5">
        <v>6.92</v>
      </c>
      <c r="P1455" s="5">
        <v>2.41</v>
      </c>
      <c r="Q1455" s="5">
        <f>#REF!*#REF!</f>
        <v>68708.679999999993</v>
      </c>
      <c r="R1455" s="5">
        <v>23928.89</v>
      </c>
      <c r="S1455" s="5">
        <f>#REF!-#REF!</f>
        <v>-44779.79</v>
      </c>
      <c r="T1455" s="36">
        <f t="shared" si="22"/>
        <v>-0.65173410404624299</v>
      </c>
    </row>
    <row r="1456" spans="1:20" x14ac:dyDescent="0.2">
      <c r="A1456" s="25" t="s">
        <v>46</v>
      </c>
      <c r="B1456" s="25" t="s">
        <v>220</v>
      </c>
      <c r="C1456" s="25" t="s">
        <v>85</v>
      </c>
      <c r="D1456" s="25" t="s">
        <v>27</v>
      </c>
      <c r="E1456" s="25" t="s">
        <v>1916</v>
      </c>
      <c r="F1456" s="2">
        <v>41255</v>
      </c>
      <c r="G1456" s="23" t="str">
        <f>TEXT(Table2[[#This Row],[Order-Date]],"mmm")</f>
        <v>Dec</v>
      </c>
      <c r="H1456">
        <v>2012</v>
      </c>
      <c r="I1456">
        <v>691259610</v>
      </c>
      <c r="J1456" s="2">
        <v>41334</v>
      </c>
      <c r="K1456" s="23">
        <f>WEEKDAY(#REF!,1)</f>
        <v>6</v>
      </c>
      <c r="L1456" s="25">
        <f>IF(#REF!&gt;=#REF!,#REF!-#REF!,"")</f>
        <v>79</v>
      </c>
      <c r="M1456" s="4">
        <v>7935</v>
      </c>
      <c r="N1456" s="5">
        <v>668.27</v>
      </c>
      <c r="O1456" s="5">
        <v>502.54</v>
      </c>
      <c r="P1456" s="5">
        <v>165.73</v>
      </c>
      <c r="Q1456" s="5">
        <f>#REF!*#REF!</f>
        <v>3987654.9</v>
      </c>
      <c r="R1456" s="5">
        <v>1315067.55</v>
      </c>
      <c r="S1456" s="5">
        <f>#REF!-#REF!</f>
        <v>-2672587.35</v>
      </c>
      <c r="T1456" s="36">
        <f t="shared" si="22"/>
        <v>-0.67021530624427905</v>
      </c>
    </row>
    <row r="1457" spans="1:20" x14ac:dyDescent="0.2">
      <c r="A1457" s="25" t="s">
        <v>29</v>
      </c>
      <c r="B1457" s="25" t="s">
        <v>30</v>
      </c>
      <c r="C1457" s="25" t="s">
        <v>39</v>
      </c>
      <c r="D1457" s="25" t="s">
        <v>23</v>
      </c>
      <c r="E1457" s="25" t="s">
        <v>1918</v>
      </c>
      <c r="F1457" s="2">
        <v>41021</v>
      </c>
      <c r="G1457" s="23" t="str">
        <f>TEXT(Table2[[#This Row],[Order-Date]],"mmm")</f>
        <v>Apr</v>
      </c>
      <c r="H1457">
        <v>2012</v>
      </c>
      <c r="I1457">
        <v>577530944</v>
      </c>
      <c r="J1457" s="2">
        <v>41044</v>
      </c>
      <c r="K1457" s="23">
        <f>WEEKDAY(#REF!,1)</f>
        <v>3</v>
      </c>
      <c r="L1457" s="25">
        <f>IF(#REF!&gt;=#REF!,#REF!-#REF!,"")</f>
        <v>23</v>
      </c>
      <c r="M1457" s="4">
        <v>3095</v>
      </c>
      <c r="N1457" s="5">
        <v>81.73</v>
      </c>
      <c r="O1457" s="5">
        <v>56.67</v>
      </c>
      <c r="P1457" s="5">
        <v>25.06</v>
      </c>
      <c r="Q1457" s="5">
        <f>#REF!*#REF!</f>
        <v>175393.65</v>
      </c>
      <c r="R1457" s="5">
        <v>77560.7</v>
      </c>
      <c r="S1457" s="5">
        <f>#REF!-#REF!</f>
        <v>-97832.95</v>
      </c>
      <c r="T1457" s="36">
        <f t="shared" si="22"/>
        <v>-0.55779071819304704</v>
      </c>
    </row>
    <row r="1458" spans="1:20" x14ac:dyDescent="0.2">
      <c r="A1458" s="25" t="s">
        <v>59</v>
      </c>
      <c r="B1458" s="25" t="s">
        <v>148</v>
      </c>
      <c r="C1458" s="25" t="s">
        <v>34</v>
      </c>
      <c r="D1458" s="25" t="s">
        <v>27</v>
      </c>
      <c r="E1458" s="25" t="s">
        <v>1915</v>
      </c>
      <c r="F1458" s="2">
        <v>42298</v>
      </c>
      <c r="G1458" s="23" t="str">
        <f>TEXT(Table2[[#This Row],[Order-Date]],"mmm")</f>
        <v>Oct</v>
      </c>
      <c r="H1458">
        <v>2015</v>
      </c>
      <c r="I1458">
        <v>577579438</v>
      </c>
      <c r="J1458" s="2">
        <v>42338</v>
      </c>
      <c r="K1458" s="23">
        <f>WEEKDAY(#REF!,1)</f>
        <v>2</v>
      </c>
      <c r="L1458" s="25">
        <f>IF(#REF!&gt;=#REF!,#REF!-#REF!,"")</f>
        <v>40</v>
      </c>
      <c r="M1458" s="4">
        <v>7446</v>
      </c>
      <c r="N1458" s="5">
        <v>205.7</v>
      </c>
      <c r="O1458" s="5">
        <v>117.11</v>
      </c>
      <c r="P1458" s="5">
        <v>88.59</v>
      </c>
      <c r="Q1458" s="5">
        <f>#REF!*#REF!</f>
        <v>872001.06</v>
      </c>
      <c r="R1458" s="5">
        <v>659641.14</v>
      </c>
      <c r="S1458" s="5">
        <f>#REF!-#REF!</f>
        <v>-212359.92</v>
      </c>
      <c r="T1458" s="36">
        <f t="shared" si="22"/>
        <v>-0.24353172231235601</v>
      </c>
    </row>
    <row r="1459" spans="1:20" x14ac:dyDescent="0.2">
      <c r="A1459" s="25" t="s">
        <v>29</v>
      </c>
      <c r="B1459" s="25" t="s">
        <v>86</v>
      </c>
      <c r="C1459" s="25" t="s">
        <v>65</v>
      </c>
      <c r="D1459" s="25" t="s">
        <v>27</v>
      </c>
      <c r="E1459" s="25" t="s">
        <v>1917</v>
      </c>
      <c r="F1459" s="2">
        <v>42705</v>
      </c>
      <c r="G1459" s="23" t="str">
        <f>TEXT(Table2[[#This Row],[Order-Date]],"mmm")</f>
        <v>Dec</v>
      </c>
      <c r="H1459">
        <v>2016</v>
      </c>
      <c r="I1459">
        <v>182078921</v>
      </c>
      <c r="J1459" s="2">
        <v>42414</v>
      </c>
      <c r="K1459" s="23">
        <f>WEEKDAY(#REF!,1)</f>
        <v>1</v>
      </c>
      <c r="L1459" s="25" t="str">
        <f>IF(#REF!&gt;=#REF!,#REF!-#REF!,"")</f>
        <v/>
      </c>
      <c r="M1459" s="4">
        <v>54</v>
      </c>
      <c r="N1459" s="5">
        <v>9.33</v>
      </c>
      <c r="O1459" s="5">
        <v>6.92</v>
      </c>
      <c r="P1459" s="5">
        <v>2.41</v>
      </c>
      <c r="Q1459" s="5">
        <f>#REF!*#REF!</f>
        <v>373.68</v>
      </c>
      <c r="R1459" s="5">
        <v>130.13999999999999</v>
      </c>
      <c r="S1459" s="5">
        <f>#REF!-#REF!</f>
        <v>-243.54</v>
      </c>
      <c r="T1459" s="36">
        <f t="shared" si="22"/>
        <v>-0.65173410404624299</v>
      </c>
    </row>
    <row r="1460" spans="1:20" x14ac:dyDescent="0.2">
      <c r="A1460" s="25" t="s">
        <v>29</v>
      </c>
      <c r="B1460" s="25" t="s">
        <v>112</v>
      </c>
      <c r="C1460" s="25" t="s">
        <v>22</v>
      </c>
      <c r="D1460" s="25" t="s">
        <v>23</v>
      </c>
      <c r="E1460" s="25" t="s">
        <v>1917</v>
      </c>
      <c r="F1460" s="2">
        <v>41720</v>
      </c>
      <c r="G1460" s="23" t="str">
        <f>TEXT(Table2[[#This Row],[Order-Date]],"mmm")</f>
        <v>Mar</v>
      </c>
      <c r="H1460">
        <v>2014</v>
      </c>
      <c r="I1460">
        <v>302015721</v>
      </c>
      <c r="J1460" s="2">
        <v>41746</v>
      </c>
      <c r="K1460" s="23">
        <f>WEEKDAY(#REF!,1)</f>
        <v>5</v>
      </c>
      <c r="L1460" s="25">
        <f>IF(#REF!&gt;=#REF!,#REF!-#REF!,"")</f>
        <v>26</v>
      </c>
      <c r="M1460" s="4">
        <v>2018</v>
      </c>
      <c r="N1460" s="5">
        <v>255.28</v>
      </c>
      <c r="O1460" s="5">
        <v>159.41999999999999</v>
      </c>
      <c r="P1460" s="5">
        <v>95.86</v>
      </c>
      <c r="Q1460" s="5">
        <f>#REF!*#REF!</f>
        <v>321709.56</v>
      </c>
      <c r="R1460" s="5">
        <v>193445.48</v>
      </c>
      <c r="S1460" s="5">
        <f>#REF!-#REF!</f>
        <v>-128264.08</v>
      </c>
      <c r="T1460" s="36">
        <f t="shared" si="22"/>
        <v>-0.39869527035503699</v>
      </c>
    </row>
    <row r="1461" spans="1:20" x14ac:dyDescent="0.2">
      <c r="A1461" s="25" t="s">
        <v>37</v>
      </c>
      <c r="B1461" s="25" t="s">
        <v>45</v>
      </c>
      <c r="C1461" s="25" t="s">
        <v>65</v>
      </c>
      <c r="D1461" s="25" t="s">
        <v>23</v>
      </c>
      <c r="E1461" s="25" t="s">
        <v>1916</v>
      </c>
      <c r="F1461" s="2">
        <v>42537</v>
      </c>
      <c r="G1461" s="23" t="str">
        <f>TEXT(Table2[[#This Row],[Order-Date]],"mmm")</f>
        <v>Jun</v>
      </c>
      <c r="H1461">
        <v>2016</v>
      </c>
      <c r="I1461">
        <v>118688666</v>
      </c>
      <c r="J1461" s="2">
        <v>42566</v>
      </c>
      <c r="K1461" s="23">
        <f>WEEKDAY(#REF!,1)</f>
        <v>6</v>
      </c>
      <c r="L1461" s="25">
        <f>IF(#REF!&gt;=#REF!,#REF!-#REF!,"")</f>
        <v>29</v>
      </c>
      <c r="M1461" s="4">
        <v>1469</v>
      </c>
      <c r="N1461" s="5">
        <v>9.33</v>
      </c>
      <c r="O1461" s="5">
        <v>6.92</v>
      </c>
      <c r="P1461" s="5">
        <v>2.41</v>
      </c>
      <c r="Q1461" s="5">
        <f>#REF!*#REF!</f>
        <v>10165.48</v>
      </c>
      <c r="R1461" s="5">
        <v>3540.29</v>
      </c>
      <c r="S1461" s="5">
        <f>#REF!-#REF!</f>
        <v>-6625.19</v>
      </c>
      <c r="T1461" s="36">
        <f t="shared" si="22"/>
        <v>-0.65173410404624299</v>
      </c>
    </row>
    <row r="1462" spans="1:20" x14ac:dyDescent="0.2">
      <c r="A1462" s="25" t="s">
        <v>29</v>
      </c>
      <c r="B1462" s="25" t="s">
        <v>111</v>
      </c>
      <c r="C1462" s="25" t="s">
        <v>42</v>
      </c>
      <c r="D1462" s="25" t="s">
        <v>27</v>
      </c>
      <c r="E1462" s="25" t="s">
        <v>1915</v>
      </c>
      <c r="F1462" s="2">
        <v>41910</v>
      </c>
      <c r="G1462" s="23" t="str">
        <f>TEXT(Table2[[#This Row],[Order-Date]],"mmm")</f>
        <v>Sep</v>
      </c>
      <c r="H1462">
        <v>2014</v>
      </c>
      <c r="I1462">
        <v>233709084</v>
      </c>
      <c r="J1462" s="2">
        <v>41928</v>
      </c>
      <c r="K1462" s="23">
        <f>WEEKDAY(#REF!,1)</f>
        <v>5</v>
      </c>
      <c r="L1462" s="25">
        <f>IF(#REF!&gt;=#REF!,#REF!-#REF!,"")</f>
        <v>18</v>
      </c>
      <c r="M1462" s="4">
        <v>8566</v>
      </c>
      <c r="N1462" s="5">
        <v>109.28</v>
      </c>
      <c r="O1462" s="5">
        <v>35.840000000000003</v>
      </c>
      <c r="P1462" s="5">
        <v>73.44</v>
      </c>
      <c r="Q1462" s="5">
        <f>#REF!*#REF!</f>
        <v>307005.44</v>
      </c>
      <c r="R1462" s="5">
        <v>629087.04</v>
      </c>
      <c r="S1462" s="5">
        <f>#REF!-#REF!</f>
        <v>322081.59999999998</v>
      </c>
      <c r="T1462" s="36">
        <f t="shared" si="22"/>
        <v>1.0491071428571399</v>
      </c>
    </row>
    <row r="1463" spans="1:20" x14ac:dyDescent="0.2">
      <c r="A1463" s="25" t="s">
        <v>46</v>
      </c>
      <c r="B1463" s="25" t="s">
        <v>228</v>
      </c>
      <c r="C1463" s="25" t="s">
        <v>77</v>
      </c>
      <c r="D1463" s="25" t="s">
        <v>23</v>
      </c>
      <c r="E1463" s="25" t="s">
        <v>1915</v>
      </c>
      <c r="F1463" s="2">
        <v>41281</v>
      </c>
      <c r="G1463" s="23" t="str">
        <f>TEXT(Table2[[#This Row],[Order-Date]],"mmm")</f>
        <v>Jan</v>
      </c>
      <c r="H1463">
        <v>2013</v>
      </c>
      <c r="I1463">
        <v>419000804</v>
      </c>
      <c r="J1463" s="2">
        <v>41401</v>
      </c>
      <c r="K1463" s="23">
        <f>WEEKDAY(#REF!,1)</f>
        <v>3</v>
      </c>
      <c r="L1463" s="25">
        <f>IF(#REF!&gt;=#REF!,#REF!-#REF!,"")</f>
        <v>120</v>
      </c>
      <c r="M1463" s="4">
        <v>504</v>
      </c>
      <c r="N1463" s="5">
        <v>154.06</v>
      </c>
      <c r="O1463" s="5">
        <v>90.93</v>
      </c>
      <c r="P1463" s="5">
        <v>63.13</v>
      </c>
      <c r="Q1463" s="5">
        <f>#REF!*#REF!</f>
        <v>45828.72</v>
      </c>
      <c r="R1463" s="5">
        <v>31817.52</v>
      </c>
      <c r="S1463" s="5">
        <f>#REF!-#REF!</f>
        <v>-14011.2</v>
      </c>
      <c r="T1463" s="36">
        <f t="shared" si="22"/>
        <v>-0.30572968217309998</v>
      </c>
    </row>
    <row r="1464" spans="1:20" x14ac:dyDescent="0.2">
      <c r="A1464" s="25" t="s">
        <v>29</v>
      </c>
      <c r="B1464" s="25" t="s">
        <v>64</v>
      </c>
      <c r="C1464" s="25" t="s">
        <v>56</v>
      </c>
      <c r="D1464" s="25" t="s">
        <v>27</v>
      </c>
      <c r="E1464" s="25" t="s">
        <v>1915</v>
      </c>
      <c r="F1464" s="2">
        <v>40415</v>
      </c>
      <c r="G1464" s="23" t="str">
        <f>TEXT(Table2[[#This Row],[Order-Date]],"mmm")</f>
        <v>Aug</v>
      </c>
      <c r="H1464">
        <v>2010</v>
      </c>
      <c r="I1464">
        <v>966800153</v>
      </c>
      <c r="J1464" s="2">
        <v>40460</v>
      </c>
      <c r="K1464" s="23">
        <f>WEEKDAY(#REF!,1)</f>
        <v>7</v>
      </c>
      <c r="L1464" s="25">
        <f>IF(#REF!&gt;=#REF!,#REF!-#REF!,"")</f>
        <v>45</v>
      </c>
      <c r="M1464" s="4">
        <v>6505</v>
      </c>
      <c r="N1464" s="5">
        <v>421.89</v>
      </c>
      <c r="O1464" s="5">
        <v>364.69</v>
      </c>
      <c r="P1464" s="5">
        <v>57.2</v>
      </c>
      <c r="Q1464" s="5">
        <f>#REF!*#REF!</f>
        <v>2372308.4500000002</v>
      </c>
      <c r="R1464" s="5">
        <v>372086</v>
      </c>
      <c r="S1464" s="5">
        <f>#REF!-#REF!</f>
        <v>-2000222.45</v>
      </c>
      <c r="T1464" s="36">
        <f t="shared" si="22"/>
        <v>-0.84315445995228799</v>
      </c>
    </row>
    <row r="1465" spans="1:20" x14ac:dyDescent="0.2">
      <c r="A1465" s="25" t="s">
        <v>32</v>
      </c>
      <c r="B1465" s="25" t="s">
        <v>128</v>
      </c>
      <c r="C1465" s="25" t="s">
        <v>22</v>
      </c>
      <c r="D1465" s="25" t="s">
        <v>23</v>
      </c>
      <c r="E1465" s="25" t="s">
        <v>1916</v>
      </c>
      <c r="F1465" s="2">
        <v>42711</v>
      </c>
      <c r="G1465" s="23" t="str">
        <f>TEXT(Table2[[#This Row],[Order-Date]],"mmm")</f>
        <v>Dec</v>
      </c>
      <c r="H1465">
        <v>2016</v>
      </c>
      <c r="I1465">
        <v>439655959</v>
      </c>
      <c r="J1465" s="2">
        <v>42581</v>
      </c>
      <c r="K1465" s="23">
        <f>WEEKDAY(#REF!,1)</f>
        <v>7</v>
      </c>
      <c r="L1465" s="25" t="str">
        <f>IF(#REF!&gt;=#REF!,#REF!-#REF!,"")</f>
        <v/>
      </c>
      <c r="M1465" s="4">
        <v>2823</v>
      </c>
      <c r="N1465" s="5">
        <v>255.28</v>
      </c>
      <c r="O1465" s="5">
        <v>159.41999999999999</v>
      </c>
      <c r="P1465" s="5">
        <v>95.86</v>
      </c>
      <c r="Q1465" s="5">
        <f>#REF!*#REF!</f>
        <v>450042.66</v>
      </c>
      <c r="R1465" s="5">
        <v>270612.78000000003</v>
      </c>
      <c r="S1465" s="5">
        <f>#REF!-#REF!</f>
        <v>-179429.88</v>
      </c>
      <c r="T1465" s="36">
        <f t="shared" si="22"/>
        <v>-0.39869527035503699</v>
      </c>
    </row>
    <row r="1466" spans="1:20" x14ac:dyDescent="0.2">
      <c r="A1466" s="25" t="s">
        <v>20</v>
      </c>
      <c r="B1466" s="25" t="s">
        <v>114</v>
      </c>
      <c r="C1466" s="25" t="s">
        <v>51</v>
      </c>
      <c r="D1466" s="25" t="s">
        <v>27</v>
      </c>
      <c r="E1466" s="25" t="s">
        <v>1917</v>
      </c>
      <c r="F1466" s="2">
        <v>41033</v>
      </c>
      <c r="G1466" s="23" t="str">
        <f>TEXT(Table2[[#This Row],[Order-Date]],"mmm")</f>
        <v>May</v>
      </c>
      <c r="H1466">
        <v>2012</v>
      </c>
      <c r="I1466">
        <v>620429551</v>
      </c>
      <c r="J1466" s="2">
        <v>41218</v>
      </c>
      <c r="K1466" s="23">
        <f>WEEKDAY(#REF!,1)</f>
        <v>2</v>
      </c>
      <c r="L1466" s="25">
        <f>IF(#REF!&gt;=#REF!,#REF!-#REF!,"")</f>
        <v>185</v>
      </c>
      <c r="M1466" s="4">
        <v>7746</v>
      </c>
      <c r="N1466" s="5">
        <v>437.2</v>
      </c>
      <c r="O1466" s="5">
        <v>263.33</v>
      </c>
      <c r="P1466" s="5">
        <v>173.87</v>
      </c>
      <c r="Q1466" s="5">
        <f>#REF!*#REF!</f>
        <v>2039754.18</v>
      </c>
      <c r="R1466" s="5">
        <v>1346797.02</v>
      </c>
      <c r="S1466" s="5">
        <f>#REF!-#REF!</f>
        <v>-692957.16</v>
      </c>
      <c r="T1466" s="36">
        <f t="shared" si="22"/>
        <v>-0.33972581931416901</v>
      </c>
    </row>
    <row r="1467" spans="1:20" x14ac:dyDescent="0.2">
      <c r="A1467" s="25" t="s">
        <v>46</v>
      </c>
      <c r="B1467" s="25" t="s">
        <v>199</v>
      </c>
      <c r="C1467" s="25" t="s">
        <v>39</v>
      </c>
      <c r="D1467" s="25" t="s">
        <v>23</v>
      </c>
      <c r="E1467" s="25" t="s">
        <v>1917</v>
      </c>
      <c r="F1467" s="2">
        <v>41822</v>
      </c>
      <c r="G1467" s="23" t="str">
        <f>TEXT(Table2[[#This Row],[Order-Date]],"mmm")</f>
        <v>Jul</v>
      </c>
      <c r="H1467">
        <v>2014</v>
      </c>
      <c r="I1467">
        <v>662294757</v>
      </c>
      <c r="J1467" s="2">
        <v>41715</v>
      </c>
      <c r="K1467" s="23">
        <f>WEEKDAY(#REF!,1)</f>
        <v>2</v>
      </c>
      <c r="L1467" s="25" t="str">
        <f>IF(#REF!&gt;=#REF!,#REF!-#REF!,"")</f>
        <v/>
      </c>
      <c r="M1467" s="4">
        <v>6591</v>
      </c>
      <c r="N1467" s="5">
        <v>81.73</v>
      </c>
      <c r="O1467" s="5">
        <v>56.67</v>
      </c>
      <c r="P1467" s="5">
        <v>25.06</v>
      </c>
      <c r="Q1467" s="5">
        <f>#REF!*#REF!</f>
        <v>373511.97</v>
      </c>
      <c r="R1467" s="5">
        <v>165170.46</v>
      </c>
      <c r="S1467" s="5">
        <f>#REF!-#REF!</f>
        <v>-208341.51</v>
      </c>
      <c r="T1467" s="36">
        <f t="shared" si="22"/>
        <v>-0.55779071819304704</v>
      </c>
    </row>
    <row r="1468" spans="1:20" x14ac:dyDescent="0.2">
      <c r="A1468" s="25" t="s">
        <v>46</v>
      </c>
      <c r="B1468" s="25" t="s">
        <v>47</v>
      </c>
      <c r="C1468" s="25" t="s">
        <v>49</v>
      </c>
      <c r="D1468" s="25" t="s">
        <v>27</v>
      </c>
      <c r="E1468" s="25" t="s">
        <v>1917</v>
      </c>
      <c r="F1468" s="2">
        <v>42610</v>
      </c>
      <c r="G1468" s="23" t="str">
        <f>TEXT(Table2[[#This Row],[Order-Date]],"mmm")</f>
        <v>Aug</v>
      </c>
      <c r="H1468">
        <v>2016</v>
      </c>
      <c r="I1468">
        <v>238737905</v>
      </c>
      <c r="J1468" s="2">
        <v>42612</v>
      </c>
      <c r="K1468" s="23">
        <f>WEEKDAY(#REF!,1)</f>
        <v>3</v>
      </c>
      <c r="L1468" s="25">
        <f>IF(#REF!&gt;=#REF!,#REF!-#REF!,"")</f>
        <v>2</v>
      </c>
      <c r="M1468" s="4">
        <v>6706</v>
      </c>
      <c r="N1468" s="5">
        <v>651.21</v>
      </c>
      <c r="O1468" s="5">
        <v>524.96</v>
      </c>
      <c r="P1468" s="5">
        <v>126.25</v>
      </c>
      <c r="Q1468" s="5">
        <f>#REF!*#REF!</f>
        <v>3520381.76</v>
      </c>
      <c r="R1468" s="5">
        <v>846632.5</v>
      </c>
      <c r="S1468" s="5">
        <f>#REF!-#REF!</f>
        <v>-2673749.2599999998</v>
      </c>
      <c r="T1468" s="36">
        <f t="shared" si="22"/>
        <v>-0.75950548613227697</v>
      </c>
    </row>
    <row r="1469" spans="1:20" x14ac:dyDescent="0.2">
      <c r="A1469" s="25" t="s">
        <v>20</v>
      </c>
      <c r="B1469" s="25" t="s">
        <v>191</v>
      </c>
      <c r="C1469" s="25" t="s">
        <v>34</v>
      </c>
      <c r="D1469" s="25" t="s">
        <v>27</v>
      </c>
      <c r="E1469" s="25" t="s">
        <v>1917</v>
      </c>
      <c r="F1469" s="2">
        <v>40839</v>
      </c>
      <c r="G1469" s="23" t="str">
        <f>TEXT(Table2[[#This Row],[Order-Date]],"mmm")</f>
        <v>Oct</v>
      </c>
      <c r="H1469">
        <v>2011</v>
      </c>
      <c r="I1469">
        <v>893557822</v>
      </c>
      <c r="J1469" s="2">
        <v>40798</v>
      </c>
      <c r="K1469" s="23">
        <f>WEEKDAY(#REF!,1)</f>
        <v>2</v>
      </c>
      <c r="L1469" s="25" t="str">
        <f>IF(#REF!&gt;=#REF!,#REF!-#REF!,"")</f>
        <v/>
      </c>
      <c r="M1469" s="4">
        <v>2471</v>
      </c>
      <c r="N1469" s="5">
        <v>205.7</v>
      </c>
      <c r="O1469" s="5">
        <v>117.11</v>
      </c>
      <c r="P1469" s="5">
        <v>88.59</v>
      </c>
      <c r="Q1469" s="5">
        <f>#REF!*#REF!</f>
        <v>289378.81</v>
      </c>
      <c r="R1469" s="5">
        <v>218905.89</v>
      </c>
      <c r="S1469" s="5">
        <f>#REF!-#REF!</f>
        <v>-70472.92</v>
      </c>
      <c r="T1469" s="36">
        <f t="shared" si="22"/>
        <v>-0.24353172231235601</v>
      </c>
    </row>
    <row r="1470" spans="1:20" x14ac:dyDescent="0.2">
      <c r="A1470" s="25" t="s">
        <v>20</v>
      </c>
      <c r="B1470" s="25" t="s">
        <v>226</v>
      </c>
      <c r="C1470" s="25" t="s">
        <v>85</v>
      </c>
      <c r="D1470" s="25" t="s">
        <v>27</v>
      </c>
      <c r="E1470" s="25" t="s">
        <v>1915</v>
      </c>
      <c r="F1470" s="2">
        <v>42087</v>
      </c>
      <c r="G1470" s="23" t="str">
        <f>TEXT(Table2[[#This Row],[Order-Date]],"mmm")</f>
        <v>Mar</v>
      </c>
      <c r="H1470">
        <v>2015</v>
      </c>
      <c r="I1470">
        <v>190865838</v>
      </c>
      <c r="J1470" s="2">
        <v>42090</v>
      </c>
      <c r="K1470" s="23">
        <f>WEEKDAY(#REF!,1)</f>
        <v>6</v>
      </c>
      <c r="L1470" s="25">
        <f>IF(#REF!&gt;=#REF!,#REF!-#REF!,"")</f>
        <v>3</v>
      </c>
      <c r="M1470" s="4">
        <v>298</v>
      </c>
      <c r="N1470" s="5">
        <v>668.27</v>
      </c>
      <c r="O1470" s="5">
        <v>502.54</v>
      </c>
      <c r="P1470" s="5">
        <v>165.73</v>
      </c>
      <c r="Q1470" s="5">
        <f>#REF!*#REF!</f>
        <v>149756.92000000001</v>
      </c>
      <c r="R1470" s="5">
        <v>49387.54</v>
      </c>
      <c r="S1470" s="5">
        <f>#REF!-#REF!</f>
        <v>-100369.38</v>
      </c>
      <c r="T1470" s="36">
        <f t="shared" si="22"/>
        <v>-0.67021530624427905</v>
      </c>
    </row>
    <row r="1471" spans="1:20" x14ac:dyDescent="0.2">
      <c r="A1471" s="25" t="s">
        <v>37</v>
      </c>
      <c r="B1471" s="25" t="s">
        <v>48</v>
      </c>
      <c r="C1471" s="25" t="s">
        <v>77</v>
      </c>
      <c r="D1471" s="25" t="s">
        <v>23</v>
      </c>
      <c r="E1471" s="25" t="s">
        <v>1918</v>
      </c>
      <c r="F1471" s="2">
        <v>42784</v>
      </c>
      <c r="G1471" s="23" t="str">
        <f>TEXT(Table2[[#This Row],[Order-Date]],"mmm")</f>
        <v>Feb</v>
      </c>
      <c r="H1471">
        <v>2017</v>
      </c>
      <c r="I1471">
        <v>265085780</v>
      </c>
      <c r="J1471" s="2">
        <v>42824</v>
      </c>
      <c r="K1471" s="23">
        <f>WEEKDAY(#REF!,1)</f>
        <v>5</v>
      </c>
      <c r="L1471" s="25">
        <f>IF(#REF!&gt;=#REF!,#REF!-#REF!,"")</f>
        <v>40</v>
      </c>
      <c r="M1471" s="4">
        <v>3628</v>
      </c>
      <c r="N1471" s="5">
        <v>154.06</v>
      </c>
      <c r="O1471" s="5">
        <v>90.93</v>
      </c>
      <c r="P1471" s="5">
        <v>63.13</v>
      </c>
      <c r="Q1471" s="5">
        <f>#REF!*#REF!</f>
        <v>329894.03999999998</v>
      </c>
      <c r="R1471" s="5">
        <v>229035.64</v>
      </c>
      <c r="S1471" s="5">
        <f>#REF!-#REF!</f>
        <v>-100858.4</v>
      </c>
      <c r="T1471" s="36">
        <f t="shared" si="22"/>
        <v>-0.30572968217309998</v>
      </c>
    </row>
    <row r="1472" spans="1:20" x14ac:dyDescent="0.2">
      <c r="A1472" s="25" t="s">
        <v>32</v>
      </c>
      <c r="B1472" s="25" t="s">
        <v>189</v>
      </c>
      <c r="C1472" s="25" t="s">
        <v>22</v>
      </c>
      <c r="D1472" s="25" t="s">
        <v>27</v>
      </c>
      <c r="E1472" s="25" t="s">
        <v>1916</v>
      </c>
      <c r="F1472" s="2">
        <v>42516</v>
      </c>
      <c r="G1472" s="23" t="str">
        <f>TEXT(Table2[[#This Row],[Order-Date]],"mmm")</f>
        <v>May</v>
      </c>
      <c r="H1472">
        <v>2016</v>
      </c>
      <c r="I1472">
        <v>170953977</v>
      </c>
      <c r="J1472" s="2">
        <v>42497</v>
      </c>
      <c r="K1472" s="23">
        <f>WEEKDAY(#REF!,1)</f>
        <v>7</v>
      </c>
      <c r="L1472" s="25" t="str">
        <f>IF(#REF!&gt;=#REF!,#REF!-#REF!,"")</f>
        <v/>
      </c>
      <c r="M1472" s="4">
        <v>7936</v>
      </c>
      <c r="N1472" s="5">
        <v>255.28</v>
      </c>
      <c r="O1472" s="5">
        <v>159.41999999999999</v>
      </c>
      <c r="P1472" s="5">
        <v>95.86</v>
      </c>
      <c r="Q1472" s="5">
        <f>#REF!*#REF!</f>
        <v>1265157.1200000001</v>
      </c>
      <c r="R1472" s="5">
        <v>760744.95999999996</v>
      </c>
      <c r="S1472" s="5">
        <f>#REF!-#REF!</f>
        <v>-504412.15999999997</v>
      </c>
      <c r="T1472" s="36">
        <f t="shared" si="22"/>
        <v>-0.39869527035503699</v>
      </c>
    </row>
    <row r="1473" spans="1:20" x14ac:dyDescent="0.2">
      <c r="A1473" s="25" t="s">
        <v>32</v>
      </c>
      <c r="B1473" s="25" t="s">
        <v>147</v>
      </c>
      <c r="C1473" s="25" t="s">
        <v>42</v>
      </c>
      <c r="D1473" s="25" t="s">
        <v>27</v>
      </c>
      <c r="E1473" s="25" t="s">
        <v>1918</v>
      </c>
      <c r="F1473" s="2">
        <v>42639</v>
      </c>
      <c r="G1473" s="23" t="str">
        <f>TEXT(Table2[[#This Row],[Order-Date]],"mmm")</f>
        <v>Sep</v>
      </c>
      <c r="H1473">
        <v>2016</v>
      </c>
      <c r="I1473">
        <v>833519256</v>
      </c>
      <c r="J1473" s="2">
        <v>42663</v>
      </c>
      <c r="K1473" s="23">
        <f>WEEKDAY(#REF!,1)</f>
        <v>5</v>
      </c>
      <c r="L1473" s="25">
        <f>IF(#REF!&gt;=#REF!,#REF!-#REF!,"")</f>
        <v>24</v>
      </c>
      <c r="M1473" s="4">
        <v>5725</v>
      </c>
      <c r="N1473" s="5">
        <v>109.28</v>
      </c>
      <c r="O1473" s="5">
        <v>35.840000000000003</v>
      </c>
      <c r="P1473" s="5">
        <v>73.44</v>
      </c>
      <c r="Q1473" s="5">
        <f>#REF!*#REF!</f>
        <v>205184</v>
      </c>
      <c r="R1473" s="5">
        <v>420444</v>
      </c>
      <c r="S1473" s="5">
        <f>#REF!-#REF!</f>
        <v>215260</v>
      </c>
      <c r="T1473" s="36">
        <f t="shared" si="22"/>
        <v>1.0491071428571399</v>
      </c>
    </row>
    <row r="1474" spans="1:20" x14ac:dyDescent="0.2">
      <c r="A1474" s="25" t="s">
        <v>46</v>
      </c>
      <c r="B1474" s="25" t="s">
        <v>159</v>
      </c>
      <c r="C1474" s="25" t="s">
        <v>49</v>
      </c>
      <c r="D1474" s="25" t="s">
        <v>27</v>
      </c>
      <c r="E1474" s="25" t="s">
        <v>1916</v>
      </c>
      <c r="F1474" s="2">
        <v>42282</v>
      </c>
      <c r="G1474" s="23" t="str">
        <f>TEXT(Table2[[#This Row],[Order-Date]],"mmm")</f>
        <v>Oct</v>
      </c>
      <c r="H1474">
        <v>2015</v>
      </c>
      <c r="I1474">
        <v>998142945</v>
      </c>
      <c r="J1474" s="2">
        <v>42161</v>
      </c>
      <c r="K1474" s="23">
        <f>WEEKDAY(#REF!,1)</f>
        <v>7</v>
      </c>
      <c r="L1474" s="25" t="str">
        <f>IF(#REF!&gt;=#REF!,#REF!-#REF!,"")</f>
        <v/>
      </c>
      <c r="M1474" s="4">
        <v>1533</v>
      </c>
      <c r="N1474" s="5">
        <v>651.21</v>
      </c>
      <c r="O1474" s="5">
        <v>524.96</v>
      </c>
      <c r="P1474" s="5">
        <v>126.25</v>
      </c>
      <c r="Q1474" s="5">
        <f>#REF!*#REF!</f>
        <v>804763.68</v>
      </c>
      <c r="R1474" s="5">
        <v>193541.25</v>
      </c>
      <c r="S1474" s="5">
        <f>#REF!-#REF!</f>
        <v>-611222.43000000005</v>
      </c>
      <c r="T1474" s="36">
        <f t="shared" si="22"/>
        <v>-0.75950548613227697</v>
      </c>
    </row>
    <row r="1475" spans="1:20" x14ac:dyDescent="0.2">
      <c r="A1475" s="25" t="s">
        <v>29</v>
      </c>
      <c r="B1475" s="25" t="s">
        <v>58</v>
      </c>
      <c r="C1475" s="25" t="s">
        <v>42</v>
      </c>
      <c r="D1475" s="25" t="s">
        <v>23</v>
      </c>
      <c r="E1475" s="25" t="s">
        <v>1917</v>
      </c>
      <c r="F1475" s="2">
        <v>41753</v>
      </c>
      <c r="G1475" s="23" t="str">
        <f>TEXT(Table2[[#This Row],[Order-Date]],"mmm")</f>
        <v>Apr</v>
      </c>
      <c r="H1475">
        <v>2014</v>
      </c>
      <c r="I1475">
        <v>380498874</v>
      </c>
      <c r="J1475" s="2">
        <v>41772</v>
      </c>
      <c r="K1475" s="23">
        <f>WEEKDAY(#REF!,1)</f>
        <v>3</v>
      </c>
      <c r="L1475" s="25">
        <f>IF(#REF!&gt;=#REF!,#REF!-#REF!,"")</f>
        <v>19</v>
      </c>
      <c r="M1475" s="4">
        <v>6927</v>
      </c>
      <c r="N1475" s="5">
        <v>109.28</v>
      </c>
      <c r="O1475" s="5">
        <v>35.840000000000003</v>
      </c>
      <c r="P1475" s="5">
        <v>73.44</v>
      </c>
      <c r="Q1475" s="5">
        <f>#REF!*#REF!</f>
        <v>248263.67999999999</v>
      </c>
      <c r="R1475" s="5">
        <v>508718.88</v>
      </c>
      <c r="S1475" s="5">
        <f>#REF!-#REF!</f>
        <v>260455.2</v>
      </c>
      <c r="T1475" s="36">
        <f t="shared" ref="T1475:T1538" si="23">S1475/Q1475</f>
        <v>1.0491071428571399</v>
      </c>
    </row>
    <row r="1476" spans="1:20" x14ac:dyDescent="0.2">
      <c r="A1476" s="25" t="s">
        <v>46</v>
      </c>
      <c r="B1476" s="25" t="s">
        <v>219</v>
      </c>
      <c r="C1476" s="25" t="s">
        <v>56</v>
      </c>
      <c r="D1476" s="25" t="s">
        <v>27</v>
      </c>
      <c r="E1476" s="25" t="s">
        <v>1918</v>
      </c>
      <c r="F1476" s="2">
        <v>42638</v>
      </c>
      <c r="G1476" s="23" t="str">
        <f>TEXT(Table2[[#This Row],[Order-Date]],"mmm")</f>
        <v>Sep</v>
      </c>
      <c r="H1476">
        <v>2016</v>
      </c>
      <c r="I1476">
        <v>116573369</v>
      </c>
      <c r="J1476" s="2">
        <v>42440</v>
      </c>
      <c r="K1476" s="23">
        <f>WEEKDAY(#REF!,1)</f>
        <v>6</v>
      </c>
      <c r="L1476" s="25" t="str">
        <f>IF(#REF!&gt;=#REF!,#REF!-#REF!,"")</f>
        <v/>
      </c>
      <c r="M1476" s="4">
        <v>5505</v>
      </c>
      <c r="N1476" s="5">
        <v>421.89</v>
      </c>
      <c r="O1476" s="5">
        <v>364.69</v>
      </c>
      <c r="P1476" s="5">
        <v>57.2</v>
      </c>
      <c r="Q1476" s="5">
        <f>#REF!*#REF!</f>
        <v>2007618.45</v>
      </c>
      <c r="R1476" s="5">
        <v>314886</v>
      </c>
      <c r="S1476" s="5">
        <f>#REF!-#REF!</f>
        <v>-1692732.45</v>
      </c>
      <c r="T1476" s="36">
        <f t="shared" si="23"/>
        <v>-0.84315445995228799</v>
      </c>
    </row>
    <row r="1477" spans="1:20" x14ac:dyDescent="0.2">
      <c r="A1477" s="25" t="s">
        <v>46</v>
      </c>
      <c r="B1477" s="25" t="s">
        <v>75</v>
      </c>
      <c r="C1477" s="25" t="s">
        <v>65</v>
      </c>
      <c r="D1477" s="25" t="s">
        <v>27</v>
      </c>
      <c r="E1477" s="25" t="s">
        <v>1918</v>
      </c>
      <c r="F1477" s="2">
        <v>42170</v>
      </c>
      <c r="G1477" s="23" t="str">
        <f>TEXT(Table2[[#This Row],[Order-Date]],"mmm")</f>
        <v>Jun</v>
      </c>
      <c r="H1477">
        <v>2015</v>
      </c>
      <c r="I1477">
        <v>512665259</v>
      </c>
      <c r="J1477" s="2">
        <v>42177</v>
      </c>
      <c r="K1477" s="23">
        <f>WEEKDAY(#REF!,1)</f>
        <v>2</v>
      </c>
      <c r="L1477" s="25">
        <f>IF(#REF!&gt;=#REF!,#REF!-#REF!,"")</f>
        <v>7</v>
      </c>
      <c r="M1477" s="4">
        <v>7898</v>
      </c>
      <c r="N1477" s="5">
        <v>9.33</v>
      </c>
      <c r="O1477" s="5">
        <v>6.92</v>
      </c>
      <c r="P1477" s="5">
        <v>2.41</v>
      </c>
      <c r="Q1477" s="5">
        <f>#REF!*#REF!</f>
        <v>54654.16</v>
      </c>
      <c r="R1477" s="5">
        <v>19034.18</v>
      </c>
      <c r="S1477" s="5">
        <f>#REF!-#REF!</f>
        <v>-35619.980000000003</v>
      </c>
      <c r="T1477" s="36">
        <f t="shared" si="23"/>
        <v>-0.65173410404624299</v>
      </c>
    </row>
    <row r="1478" spans="1:20" x14ac:dyDescent="0.2">
      <c r="A1478" s="25" t="s">
        <v>29</v>
      </c>
      <c r="B1478" s="25" t="s">
        <v>76</v>
      </c>
      <c r="C1478" s="25" t="s">
        <v>39</v>
      </c>
      <c r="D1478" s="25" t="s">
        <v>27</v>
      </c>
      <c r="E1478" s="25" t="s">
        <v>1915</v>
      </c>
      <c r="F1478" s="2">
        <v>40736</v>
      </c>
      <c r="G1478" s="23" t="str">
        <f>TEXT(Table2[[#This Row],[Order-Date]],"mmm")</f>
        <v>Jul</v>
      </c>
      <c r="H1478">
        <v>2011</v>
      </c>
      <c r="I1478">
        <v>595385873</v>
      </c>
      <c r="J1478" s="2">
        <v>40898</v>
      </c>
      <c r="K1478" s="23">
        <f>WEEKDAY(#REF!,1)</f>
        <v>4</v>
      </c>
      <c r="L1478" s="25">
        <f>IF(#REF!&gt;=#REF!,#REF!-#REF!,"")</f>
        <v>162</v>
      </c>
      <c r="M1478" s="4">
        <v>6765</v>
      </c>
      <c r="N1478" s="5">
        <v>81.73</v>
      </c>
      <c r="O1478" s="5">
        <v>56.67</v>
      </c>
      <c r="P1478" s="5">
        <v>25.06</v>
      </c>
      <c r="Q1478" s="5">
        <f>#REF!*#REF!</f>
        <v>383372.55</v>
      </c>
      <c r="R1478" s="5">
        <v>169530.9</v>
      </c>
      <c r="S1478" s="5">
        <f>#REF!-#REF!</f>
        <v>-213841.65</v>
      </c>
      <c r="T1478" s="36">
        <f t="shared" si="23"/>
        <v>-0.55779071819304704</v>
      </c>
    </row>
    <row r="1479" spans="1:20" x14ac:dyDescent="0.2">
      <c r="A1479" s="25" t="s">
        <v>29</v>
      </c>
      <c r="B1479" s="25" t="s">
        <v>76</v>
      </c>
      <c r="C1479" s="25" t="s">
        <v>34</v>
      </c>
      <c r="D1479" s="25" t="s">
        <v>23</v>
      </c>
      <c r="E1479" s="25" t="s">
        <v>1916</v>
      </c>
      <c r="F1479" s="2">
        <v>41090</v>
      </c>
      <c r="G1479" s="23" t="str">
        <f>TEXT(Table2[[#This Row],[Order-Date]],"mmm")</f>
        <v>Jun</v>
      </c>
      <c r="H1479">
        <v>2012</v>
      </c>
      <c r="I1479">
        <v>361659038</v>
      </c>
      <c r="J1479" s="2">
        <v>40976</v>
      </c>
      <c r="K1479" s="23">
        <f>WEEKDAY(#REF!,1)</f>
        <v>5</v>
      </c>
      <c r="L1479" s="25" t="str">
        <f>IF(#REF!&gt;=#REF!,#REF!-#REF!,"")</f>
        <v/>
      </c>
      <c r="M1479" s="4">
        <v>1801</v>
      </c>
      <c r="N1479" s="5">
        <v>205.7</v>
      </c>
      <c r="O1479" s="5">
        <v>117.11</v>
      </c>
      <c r="P1479" s="5">
        <v>88.59</v>
      </c>
      <c r="Q1479" s="5">
        <f>#REF!*#REF!</f>
        <v>210915.11</v>
      </c>
      <c r="R1479" s="5">
        <v>159550.59</v>
      </c>
      <c r="S1479" s="5">
        <f>#REF!-#REF!</f>
        <v>-51364.52</v>
      </c>
      <c r="T1479" s="36">
        <f t="shared" si="23"/>
        <v>-0.24353172231235601</v>
      </c>
    </row>
    <row r="1480" spans="1:20" x14ac:dyDescent="0.2">
      <c r="A1480" s="25" t="s">
        <v>29</v>
      </c>
      <c r="B1480" s="25" t="s">
        <v>153</v>
      </c>
      <c r="C1480" s="25" t="s">
        <v>22</v>
      </c>
      <c r="D1480" s="25" t="s">
        <v>23</v>
      </c>
      <c r="E1480" s="25" t="s">
        <v>1916</v>
      </c>
      <c r="F1480" s="2">
        <v>42718</v>
      </c>
      <c r="G1480" s="23" t="str">
        <f>TEXT(Table2[[#This Row],[Order-Date]],"mmm")</f>
        <v>Dec</v>
      </c>
      <c r="H1480">
        <v>2016</v>
      </c>
      <c r="I1480">
        <v>328721082</v>
      </c>
      <c r="J1480" s="2">
        <v>42722</v>
      </c>
      <c r="K1480" s="23">
        <f>WEEKDAY(#REF!,1)</f>
        <v>1</v>
      </c>
      <c r="L1480" s="25">
        <f>IF(#REF!&gt;=#REF!,#REF!-#REF!,"")</f>
        <v>4</v>
      </c>
      <c r="M1480" s="4">
        <v>4728</v>
      </c>
      <c r="N1480" s="5">
        <v>255.28</v>
      </c>
      <c r="O1480" s="5">
        <v>159.41999999999999</v>
      </c>
      <c r="P1480" s="5">
        <v>95.86</v>
      </c>
      <c r="Q1480" s="5">
        <f>#REF!*#REF!</f>
        <v>753737.76</v>
      </c>
      <c r="R1480" s="5">
        <v>453226.08</v>
      </c>
      <c r="S1480" s="5">
        <f>#REF!-#REF!</f>
        <v>-300511.68</v>
      </c>
      <c r="T1480" s="36">
        <f t="shared" si="23"/>
        <v>-0.39869527035503699</v>
      </c>
    </row>
    <row r="1481" spans="1:20" x14ac:dyDescent="0.2">
      <c r="A1481" s="25" t="s">
        <v>29</v>
      </c>
      <c r="B1481" s="25" t="s">
        <v>144</v>
      </c>
      <c r="C1481" s="25" t="s">
        <v>42</v>
      </c>
      <c r="D1481" s="25" t="s">
        <v>27</v>
      </c>
      <c r="E1481" s="25" t="s">
        <v>1917</v>
      </c>
      <c r="F1481" s="2">
        <v>41939</v>
      </c>
      <c r="G1481" s="23" t="str">
        <f>TEXT(Table2[[#This Row],[Order-Date]],"mmm")</f>
        <v>Oct</v>
      </c>
      <c r="H1481">
        <v>2014</v>
      </c>
      <c r="I1481">
        <v>184120833</v>
      </c>
      <c r="J1481" s="2">
        <v>41943</v>
      </c>
      <c r="K1481" s="23">
        <f>WEEKDAY(#REF!,1)</f>
        <v>6</v>
      </c>
      <c r="L1481" s="25">
        <f>IF(#REF!&gt;=#REF!,#REF!-#REF!,"")</f>
        <v>4</v>
      </c>
      <c r="M1481" s="4">
        <v>4301</v>
      </c>
      <c r="N1481" s="5">
        <v>109.28</v>
      </c>
      <c r="O1481" s="5">
        <v>35.840000000000003</v>
      </c>
      <c r="P1481" s="5">
        <v>73.44</v>
      </c>
      <c r="Q1481" s="5">
        <f>#REF!*#REF!</f>
        <v>154147.84</v>
      </c>
      <c r="R1481" s="5">
        <v>315865.44</v>
      </c>
      <c r="S1481" s="5">
        <f>#REF!-#REF!</f>
        <v>161717.6</v>
      </c>
      <c r="T1481" s="36">
        <f t="shared" si="23"/>
        <v>1.0491071428571399</v>
      </c>
    </row>
    <row r="1482" spans="1:20" x14ac:dyDescent="0.2">
      <c r="A1482" s="25" t="s">
        <v>32</v>
      </c>
      <c r="B1482" s="25" t="s">
        <v>128</v>
      </c>
      <c r="C1482" s="25" t="s">
        <v>56</v>
      </c>
      <c r="D1482" s="25" t="s">
        <v>23</v>
      </c>
      <c r="E1482" s="25" t="s">
        <v>1917</v>
      </c>
      <c r="F1482" s="2">
        <v>40845</v>
      </c>
      <c r="G1482" s="23" t="str">
        <f>TEXT(Table2[[#This Row],[Order-Date]],"mmm")</f>
        <v>Oct</v>
      </c>
      <c r="H1482">
        <v>2011</v>
      </c>
      <c r="I1482">
        <v>135719621</v>
      </c>
      <c r="J1482" s="2">
        <v>40869</v>
      </c>
      <c r="K1482" s="23">
        <f>WEEKDAY(#REF!,1)</f>
        <v>3</v>
      </c>
      <c r="L1482" s="25">
        <f>IF(#REF!&gt;=#REF!,#REF!-#REF!,"")</f>
        <v>24</v>
      </c>
      <c r="M1482" s="4">
        <v>1307</v>
      </c>
      <c r="N1482" s="5">
        <v>421.89</v>
      </c>
      <c r="O1482" s="5">
        <v>364.69</v>
      </c>
      <c r="P1482" s="5">
        <v>57.2</v>
      </c>
      <c r="Q1482" s="5">
        <f>#REF!*#REF!</f>
        <v>476649.83</v>
      </c>
      <c r="R1482" s="5">
        <v>74760.399999999994</v>
      </c>
      <c r="S1482" s="5">
        <f>#REF!-#REF!</f>
        <v>-401889.43</v>
      </c>
      <c r="T1482" s="36">
        <f t="shared" si="23"/>
        <v>-0.84315445995228799</v>
      </c>
    </row>
    <row r="1483" spans="1:20" x14ac:dyDescent="0.2">
      <c r="A1483" s="25" t="s">
        <v>40</v>
      </c>
      <c r="B1483" s="25" t="s">
        <v>91</v>
      </c>
      <c r="C1483" s="25" t="s">
        <v>39</v>
      </c>
      <c r="D1483" s="25" t="s">
        <v>27</v>
      </c>
      <c r="E1483" s="25" t="s">
        <v>1918</v>
      </c>
      <c r="F1483" s="2">
        <v>40535</v>
      </c>
      <c r="G1483" s="23" t="str">
        <f>TEXT(Table2[[#This Row],[Order-Date]],"mmm")</f>
        <v>Dec</v>
      </c>
      <c r="H1483">
        <v>2010</v>
      </c>
      <c r="I1483">
        <v>461691272</v>
      </c>
      <c r="J1483" s="2">
        <v>40576</v>
      </c>
      <c r="K1483" s="23">
        <f>WEEKDAY(#REF!,1)</f>
        <v>4</v>
      </c>
      <c r="L1483" s="25">
        <f>IF(#REF!&gt;=#REF!,#REF!-#REF!,"")</f>
        <v>41</v>
      </c>
      <c r="M1483" s="4">
        <v>3562</v>
      </c>
      <c r="N1483" s="5">
        <v>81.73</v>
      </c>
      <c r="O1483" s="5">
        <v>56.67</v>
      </c>
      <c r="P1483" s="5">
        <v>25.06</v>
      </c>
      <c r="Q1483" s="5">
        <f>#REF!*#REF!</f>
        <v>201858.54</v>
      </c>
      <c r="R1483" s="5">
        <v>89263.72</v>
      </c>
      <c r="S1483" s="5">
        <f>#REF!-#REF!</f>
        <v>-112594.82</v>
      </c>
      <c r="T1483" s="36">
        <f t="shared" si="23"/>
        <v>-0.55779071819304704</v>
      </c>
    </row>
    <row r="1484" spans="1:20" x14ac:dyDescent="0.2">
      <c r="A1484" s="25" t="s">
        <v>32</v>
      </c>
      <c r="B1484" s="25" t="s">
        <v>149</v>
      </c>
      <c r="C1484" s="25" t="s">
        <v>26</v>
      </c>
      <c r="D1484" s="25" t="s">
        <v>27</v>
      </c>
      <c r="E1484" s="25" t="s">
        <v>1915</v>
      </c>
      <c r="F1484" s="2">
        <v>42526</v>
      </c>
      <c r="G1484" s="23" t="str">
        <f>TEXT(Table2[[#This Row],[Order-Date]],"mmm")</f>
        <v>Jun</v>
      </c>
      <c r="H1484">
        <v>2016</v>
      </c>
      <c r="I1484">
        <v>160522115</v>
      </c>
      <c r="J1484" s="2">
        <v>42543</v>
      </c>
      <c r="K1484" s="23">
        <f>WEEKDAY(#REF!,1)</f>
        <v>4</v>
      </c>
      <c r="L1484" s="25">
        <f>IF(#REF!&gt;=#REF!,#REF!-#REF!,"")</f>
        <v>17</v>
      </c>
      <c r="M1484" s="4">
        <v>916</v>
      </c>
      <c r="N1484" s="5">
        <v>152.58000000000001</v>
      </c>
      <c r="O1484" s="5">
        <v>97.44</v>
      </c>
      <c r="P1484" s="5">
        <v>55.14</v>
      </c>
      <c r="Q1484" s="5">
        <f>#REF!*#REF!</f>
        <v>89255.039999999994</v>
      </c>
      <c r="R1484" s="5">
        <v>50508.24</v>
      </c>
      <c r="S1484" s="5">
        <f>#REF!-#REF!</f>
        <v>-38746.800000000003</v>
      </c>
      <c r="T1484" s="36">
        <f t="shared" si="23"/>
        <v>-0.43411330049261099</v>
      </c>
    </row>
    <row r="1485" spans="1:20" x14ac:dyDescent="0.2">
      <c r="A1485" s="25" t="s">
        <v>32</v>
      </c>
      <c r="B1485" s="25" t="s">
        <v>147</v>
      </c>
      <c r="C1485" s="25" t="s">
        <v>56</v>
      </c>
      <c r="D1485" s="25" t="s">
        <v>23</v>
      </c>
      <c r="E1485" s="25" t="s">
        <v>1917</v>
      </c>
      <c r="F1485" s="2">
        <v>41687</v>
      </c>
      <c r="G1485" s="23" t="str">
        <f>TEXT(Table2[[#This Row],[Order-Date]],"mmm")</f>
        <v>Feb</v>
      </c>
      <c r="H1485">
        <v>2014</v>
      </c>
      <c r="I1485">
        <v>101010978</v>
      </c>
      <c r="J1485" s="2">
        <v>41976</v>
      </c>
      <c r="K1485" s="23">
        <f>WEEKDAY(#REF!,1)</f>
        <v>4</v>
      </c>
      <c r="L1485" s="25">
        <f>IF(#REF!&gt;=#REF!,#REF!-#REF!,"")</f>
        <v>289</v>
      </c>
      <c r="M1485" s="4">
        <v>248</v>
      </c>
      <c r="N1485" s="5">
        <v>421.89</v>
      </c>
      <c r="O1485" s="5">
        <v>364.69</v>
      </c>
      <c r="P1485" s="5">
        <v>57.2</v>
      </c>
      <c r="Q1485" s="5">
        <f>#REF!*#REF!</f>
        <v>90443.12</v>
      </c>
      <c r="R1485" s="5">
        <v>14185.6</v>
      </c>
      <c r="S1485" s="5">
        <f>#REF!-#REF!</f>
        <v>-76257.52</v>
      </c>
      <c r="T1485" s="36">
        <f t="shared" si="23"/>
        <v>-0.84315445995228799</v>
      </c>
    </row>
    <row r="1486" spans="1:20" x14ac:dyDescent="0.2">
      <c r="A1486" s="25" t="s">
        <v>37</v>
      </c>
      <c r="B1486" s="25" t="s">
        <v>106</v>
      </c>
      <c r="C1486" s="25" t="s">
        <v>77</v>
      </c>
      <c r="D1486" s="25" t="s">
        <v>23</v>
      </c>
      <c r="E1486" s="25" t="s">
        <v>1915</v>
      </c>
      <c r="F1486" s="2">
        <v>41758</v>
      </c>
      <c r="G1486" s="23" t="str">
        <f>TEXT(Table2[[#This Row],[Order-Date]],"mmm")</f>
        <v>Apr</v>
      </c>
      <c r="H1486">
        <v>2014</v>
      </c>
      <c r="I1486">
        <v>772269189</v>
      </c>
      <c r="J1486" s="2">
        <v>41978</v>
      </c>
      <c r="K1486" s="23">
        <f>WEEKDAY(#REF!,1)</f>
        <v>6</v>
      </c>
      <c r="L1486" s="25">
        <f>IF(#REF!&gt;=#REF!,#REF!-#REF!,"")</f>
        <v>220</v>
      </c>
      <c r="M1486" s="4">
        <v>469</v>
      </c>
      <c r="N1486" s="5">
        <v>154.06</v>
      </c>
      <c r="O1486" s="5">
        <v>90.93</v>
      </c>
      <c r="P1486" s="5">
        <v>63.13</v>
      </c>
      <c r="Q1486" s="5">
        <f>#REF!*#REF!</f>
        <v>42646.17</v>
      </c>
      <c r="R1486" s="5">
        <v>29607.97</v>
      </c>
      <c r="S1486" s="5">
        <f>#REF!-#REF!</f>
        <v>-13038.2</v>
      </c>
      <c r="T1486" s="36">
        <f t="shared" si="23"/>
        <v>-0.30572968217309998</v>
      </c>
    </row>
    <row r="1487" spans="1:20" x14ac:dyDescent="0.2">
      <c r="A1487" s="25" t="s">
        <v>29</v>
      </c>
      <c r="B1487" s="25" t="s">
        <v>122</v>
      </c>
      <c r="C1487" s="25" t="s">
        <v>77</v>
      </c>
      <c r="D1487" s="25" t="s">
        <v>27</v>
      </c>
      <c r="E1487" s="25" t="s">
        <v>1917</v>
      </c>
      <c r="F1487" s="2">
        <v>42596</v>
      </c>
      <c r="G1487" s="23" t="str">
        <f>TEXT(Table2[[#This Row],[Order-Date]],"mmm")</f>
        <v>Aug</v>
      </c>
      <c r="H1487">
        <v>2016</v>
      </c>
      <c r="I1487">
        <v>933720576</v>
      </c>
      <c r="J1487" s="2">
        <v>42379</v>
      </c>
      <c r="K1487" s="23">
        <f>WEEKDAY(#REF!,1)</f>
        <v>1</v>
      </c>
      <c r="L1487" s="25" t="str">
        <f>IF(#REF!&gt;=#REF!,#REF!-#REF!,"")</f>
        <v/>
      </c>
      <c r="M1487" s="4">
        <v>7523</v>
      </c>
      <c r="N1487" s="5">
        <v>154.06</v>
      </c>
      <c r="O1487" s="5">
        <v>90.93</v>
      </c>
      <c r="P1487" s="5">
        <v>63.13</v>
      </c>
      <c r="Q1487" s="5">
        <f>#REF!*#REF!</f>
        <v>684066.39</v>
      </c>
      <c r="R1487" s="5">
        <v>474926.99</v>
      </c>
      <c r="S1487" s="5">
        <f>#REF!-#REF!</f>
        <v>-209139.4</v>
      </c>
      <c r="T1487" s="36">
        <f t="shared" si="23"/>
        <v>-0.30572968217309998</v>
      </c>
    </row>
    <row r="1488" spans="1:20" x14ac:dyDescent="0.2">
      <c r="A1488" s="25" t="s">
        <v>29</v>
      </c>
      <c r="B1488" s="25" t="s">
        <v>111</v>
      </c>
      <c r="C1488" s="25" t="s">
        <v>51</v>
      </c>
      <c r="D1488" s="25" t="s">
        <v>23</v>
      </c>
      <c r="E1488" s="25" t="s">
        <v>1917</v>
      </c>
      <c r="F1488" s="2">
        <v>41712</v>
      </c>
      <c r="G1488" s="23" t="str">
        <f>TEXT(Table2[[#This Row],[Order-Date]],"mmm")</f>
        <v>Mar</v>
      </c>
      <c r="H1488">
        <v>2014</v>
      </c>
      <c r="I1488">
        <v>765101468</v>
      </c>
      <c r="J1488" s="2">
        <v>41794</v>
      </c>
      <c r="K1488" s="23">
        <f>WEEKDAY(#REF!,1)</f>
        <v>4</v>
      </c>
      <c r="L1488" s="25">
        <f>IF(#REF!&gt;=#REF!,#REF!-#REF!,"")</f>
        <v>82</v>
      </c>
      <c r="M1488" s="4">
        <v>9382</v>
      </c>
      <c r="N1488" s="5">
        <v>437.2</v>
      </c>
      <c r="O1488" s="5">
        <v>263.33</v>
      </c>
      <c r="P1488" s="5">
        <v>173.87</v>
      </c>
      <c r="Q1488" s="5">
        <f>#REF!*#REF!</f>
        <v>2470562.06</v>
      </c>
      <c r="R1488" s="5">
        <v>1631248.34</v>
      </c>
      <c r="S1488" s="5">
        <f>#REF!-#REF!</f>
        <v>-839313.72</v>
      </c>
      <c r="T1488" s="36">
        <f t="shared" si="23"/>
        <v>-0.33972581931416901</v>
      </c>
    </row>
    <row r="1489" spans="1:20" x14ac:dyDescent="0.2">
      <c r="A1489" s="25" t="s">
        <v>29</v>
      </c>
      <c r="B1489" s="25" t="s">
        <v>138</v>
      </c>
      <c r="C1489" s="25" t="s">
        <v>85</v>
      </c>
      <c r="D1489" s="25" t="s">
        <v>27</v>
      </c>
      <c r="E1489" s="25" t="s">
        <v>1915</v>
      </c>
      <c r="F1489" s="2">
        <v>40977</v>
      </c>
      <c r="G1489" s="23" t="str">
        <f>TEXT(Table2[[#This Row],[Order-Date]],"mmm")</f>
        <v>Mar</v>
      </c>
      <c r="H1489">
        <v>2012</v>
      </c>
      <c r="I1489">
        <v>516460692</v>
      </c>
      <c r="J1489" s="2">
        <v>41176</v>
      </c>
      <c r="K1489" s="23">
        <f>WEEKDAY(#REF!,1)</f>
        <v>2</v>
      </c>
      <c r="L1489" s="25">
        <f>IF(#REF!&gt;=#REF!,#REF!-#REF!,"")</f>
        <v>199</v>
      </c>
      <c r="M1489" s="4">
        <v>1051</v>
      </c>
      <c r="N1489" s="5">
        <v>668.27</v>
      </c>
      <c r="O1489" s="5">
        <v>502.54</v>
      </c>
      <c r="P1489" s="5">
        <v>165.73</v>
      </c>
      <c r="Q1489" s="5">
        <f>#REF!*#REF!</f>
        <v>528169.54</v>
      </c>
      <c r="R1489" s="5">
        <v>174182.23</v>
      </c>
      <c r="S1489" s="5">
        <f>#REF!-#REF!</f>
        <v>-353987.31</v>
      </c>
      <c r="T1489" s="36">
        <f t="shared" si="23"/>
        <v>-0.67021530624427905</v>
      </c>
    </row>
    <row r="1490" spans="1:20" x14ac:dyDescent="0.2">
      <c r="A1490" s="25" t="s">
        <v>32</v>
      </c>
      <c r="B1490" s="25" t="s">
        <v>33</v>
      </c>
      <c r="C1490" s="25" t="s">
        <v>65</v>
      </c>
      <c r="D1490" s="25" t="s">
        <v>23</v>
      </c>
      <c r="E1490" s="25" t="s">
        <v>1916</v>
      </c>
      <c r="F1490" s="2">
        <v>40597</v>
      </c>
      <c r="G1490" s="23" t="str">
        <f>TEXT(Table2[[#This Row],[Order-Date]],"mmm")</f>
        <v>Feb</v>
      </c>
      <c r="H1490">
        <v>2011</v>
      </c>
      <c r="I1490">
        <v>958159577</v>
      </c>
      <c r="J1490" s="2">
        <v>40637</v>
      </c>
      <c r="K1490" s="23">
        <f>WEEKDAY(#REF!,1)</f>
        <v>2</v>
      </c>
      <c r="L1490" s="25">
        <f>IF(#REF!&gt;=#REF!,#REF!-#REF!,"")</f>
        <v>40</v>
      </c>
      <c r="M1490" s="4">
        <v>9566</v>
      </c>
      <c r="N1490" s="5">
        <v>9.33</v>
      </c>
      <c r="O1490" s="5">
        <v>6.92</v>
      </c>
      <c r="P1490" s="5">
        <v>2.41</v>
      </c>
      <c r="Q1490" s="5">
        <f>#REF!*#REF!</f>
        <v>66196.72</v>
      </c>
      <c r="R1490" s="5">
        <v>23054.06</v>
      </c>
      <c r="S1490" s="5">
        <f>#REF!-#REF!</f>
        <v>-43142.66</v>
      </c>
      <c r="T1490" s="36">
        <f t="shared" si="23"/>
        <v>-0.65173410404624299</v>
      </c>
    </row>
    <row r="1491" spans="1:20" x14ac:dyDescent="0.2">
      <c r="A1491" s="25" t="s">
        <v>32</v>
      </c>
      <c r="B1491" s="25" t="s">
        <v>209</v>
      </c>
      <c r="C1491" s="25" t="s">
        <v>85</v>
      </c>
      <c r="D1491" s="25" t="s">
        <v>27</v>
      </c>
      <c r="E1491" s="25" t="s">
        <v>1917</v>
      </c>
      <c r="F1491" s="2">
        <v>41481</v>
      </c>
      <c r="G1491" s="23" t="str">
        <f>TEXT(Table2[[#This Row],[Order-Date]],"mmm")</f>
        <v>Jul</v>
      </c>
      <c r="H1491">
        <v>2013</v>
      </c>
      <c r="I1491">
        <v>230871951</v>
      </c>
      <c r="J1491" s="2">
        <v>41494</v>
      </c>
      <c r="K1491" s="23">
        <f>WEEKDAY(#REF!,1)</f>
        <v>5</v>
      </c>
      <c r="L1491" s="25">
        <f>IF(#REF!&gt;=#REF!,#REF!-#REF!,"")</f>
        <v>13</v>
      </c>
      <c r="M1491" s="4">
        <v>8996</v>
      </c>
      <c r="N1491" s="5">
        <v>668.27</v>
      </c>
      <c r="O1491" s="5">
        <v>502.54</v>
      </c>
      <c r="P1491" s="5">
        <v>165.73</v>
      </c>
      <c r="Q1491" s="5">
        <f>#REF!*#REF!</f>
        <v>4520849.84</v>
      </c>
      <c r="R1491" s="5">
        <v>1490907.08</v>
      </c>
      <c r="S1491" s="5">
        <f>#REF!-#REF!</f>
        <v>-3029942.76</v>
      </c>
      <c r="T1491" s="36">
        <f t="shared" si="23"/>
        <v>-0.67021530624427905</v>
      </c>
    </row>
    <row r="1492" spans="1:20" x14ac:dyDescent="0.2">
      <c r="A1492" s="25" t="s">
        <v>46</v>
      </c>
      <c r="B1492" s="25" t="s">
        <v>227</v>
      </c>
      <c r="C1492" s="25" t="s">
        <v>65</v>
      </c>
      <c r="D1492" s="25" t="s">
        <v>23</v>
      </c>
      <c r="E1492" s="25" t="s">
        <v>1915</v>
      </c>
      <c r="F1492" s="2">
        <v>42875</v>
      </c>
      <c r="G1492" s="23" t="str">
        <f>TEXT(Table2[[#This Row],[Order-Date]],"mmm")</f>
        <v>May</v>
      </c>
      <c r="H1492">
        <v>2017</v>
      </c>
      <c r="I1492">
        <v>595584142</v>
      </c>
      <c r="J1492" s="2">
        <v>42915</v>
      </c>
      <c r="K1492" s="23">
        <f>WEEKDAY(#REF!,1)</f>
        <v>5</v>
      </c>
      <c r="L1492" s="25">
        <f>IF(#REF!&gt;=#REF!,#REF!-#REF!,"")</f>
        <v>40</v>
      </c>
      <c r="M1492" s="4">
        <v>5438</v>
      </c>
      <c r="N1492" s="5">
        <v>9.33</v>
      </c>
      <c r="O1492" s="5">
        <v>6.92</v>
      </c>
      <c r="P1492" s="5">
        <v>2.41</v>
      </c>
      <c r="Q1492" s="5">
        <f>#REF!*#REF!</f>
        <v>37630.959999999999</v>
      </c>
      <c r="R1492" s="5">
        <v>13105.58</v>
      </c>
      <c r="S1492" s="5">
        <f>#REF!-#REF!</f>
        <v>-24525.38</v>
      </c>
      <c r="T1492" s="36">
        <f t="shared" si="23"/>
        <v>-0.65173410404624299</v>
      </c>
    </row>
    <row r="1493" spans="1:20" x14ac:dyDescent="0.2">
      <c r="A1493" s="25" t="s">
        <v>29</v>
      </c>
      <c r="B1493" s="25" t="s">
        <v>109</v>
      </c>
      <c r="C1493" s="25" t="s">
        <v>56</v>
      </c>
      <c r="D1493" s="25" t="s">
        <v>27</v>
      </c>
      <c r="E1493" s="25" t="s">
        <v>1917</v>
      </c>
      <c r="F1493" s="2">
        <v>42850</v>
      </c>
      <c r="G1493" s="23" t="str">
        <f>TEXT(Table2[[#This Row],[Order-Date]],"mmm")</f>
        <v>Apr</v>
      </c>
      <c r="H1493">
        <v>2017</v>
      </c>
      <c r="I1493">
        <v>783594977</v>
      </c>
      <c r="J1493" s="2">
        <v>42740</v>
      </c>
      <c r="K1493" s="23">
        <f>WEEKDAY(#REF!,1)</f>
        <v>5</v>
      </c>
      <c r="L1493" s="25" t="str">
        <f>IF(#REF!&gt;=#REF!,#REF!-#REF!,"")</f>
        <v/>
      </c>
      <c r="M1493" s="4">
        <v>2022</v>
      </c>
      <c r="N1493" s="5">
        <v>421.89</v>
      </c>
      <c r="O1493" s="5">
        <v>364.69</v>
      </c>
      <c r="P1493" s="5">
        <v>57.2</v>
      </c>
      <c r="Q1493" s="5">
        <f>#REF!*#REF!</f>
        <v>737403.18</v>
      </c>
      <c r="R1493" s="5">
        <v>115658.4</v>
      </c>
      <c r="S1493" s="5">
        <f>#REF!-#REF!</f>
        <v>-621744.78</v>
      </c>
      <c r="T1493" s="36">
        <f t="shared" si="23"/>
        <v>-0.84315445995228799</v>
      </c>
    </row>
    <row r="1494" spans="1:20" x14ac:dyDescent="0.2">
      <c r="A1494" s="25" t="s">
        <v>32</v>
      </c>
      <c r="B1494" s="25" t="s">
        <v>189</v>
      </c>
      <c r="C1494" s="25" t="s">
        <v>39</v>
      </c>
      <c r="D1494" s="25" t="s">
        <v>23</v>
      </c>
      <c r="E1494" s="25" t="s">
        <v>1916</v>
      </c>
      <c r="F1494" s="2">
        <v>42635</v>
      </c>
      <c r="G1494" s="23" t="str">
        <f>TEXT(Table2[[#This Row],[Order-Date]],"mmm")</f>
        <v>Sep</v>
      </c>
      <c r="H1494">
        <v>2016</v>
      </c>
      <c r="I1494">
        <v>946515786</v>
      </c>
      <c r="J1494" s="2">
        <v>42470</v>
      </c>
      <c r="K1494" s="23">
        <f>WEEKDAY(#REF!,1)</f>
        <v>1</v>
      </c>
      <c r="L1494" s="25" t="str">
        <f>IF(#REF!&gt;=#REF!,#REF!-#REF!,"")</f>
        <v/>
      </c>
      <c r="M1494" s="4">
        <v>3910</v>
      </c>
      <c r="N1494" s="5">
        <v>81.73</v>
      </c>
      <c r="O1494" s="5">
        <v>56.67</v>
      </c>
      <c r="P1494" s="5">
        <v>25.06</v>
      </c>
      <c r="Q1494" s="5">
        <f>#REF!*#REF!</f>
        <v>221579.7</v>
      </c>
      <c r="R1494" s="5">
        <v>97984.6</v>
      </c>
      <c r="S1494" s="5">
        <f>#REF!-#REF!</f>
        <v>-123595.1</v>
      </c>
      <c r="T1494" s="36">
        <f t="shared" si="23"/>
        <v>-0.55779071819304704</v>
      </c>
    </row>
    <row r="1495" spans="1:20" x14ac:dyDescent="0.2">
      <c r="A1495" s="25" t="s">
        <v>29</v>
      </c>
      <c r="B1495" s="25" t="s">
        <v>223</v>
      </c>
      <c r="C1495" s="25" t="s">
        <v>26</v>
      </c>
      <c r="D1495" s="25" t="s">
        <v>23</v>
      </c>
      <c r="E1495" s="25" t="s">
        <v>1916</v>
      </c>
      <c r="F1495" s="2">
        <v>42433</v>
      </c>
      <c r="G1495" s="23" t="str">
        <f>TEXT(Table2[[#This Row],[Order-Date]],"mmm")</f>
        <v>Mar</v>
      </c>
      <c r="H1495">
        <v>2016</v>
      </c>
      <c r="I1495">
        <v>406270396</v>
      </c>
      <c r="J1495" s="2">
        <v>42509</v>
      </c>
      <c r="K1495" s="23">
        <f>WEEKDAY(#REF!,1)</f>
        <v>5</v>
      </c>
      <c r="L1495" s="25">
        <f>IF(#REF!&gt;=#REF!,#REF!-#REF!,"")</f>
        <v>76</v>
      </c>
      <c r="M1495" s="4">
        <v>3293</v>
      </c>
      <c r="N1495" s="5">
        <v>152.58000000000001</v>
      </c>
      <c r="O1495" s="5">
        <v>97.44</v>
      </c>
      <c r="P1495" s="5">
        <v>55.14</v>
      </c>
      <c r="Q1495" s="5">
        <f>#REF!*#REF!</f>
        <v>320869.92</v>
      </c>
      <c r="R1495" s="5">
        <v>181576.02</v>
      </c>
      <c r="S1495" s="5">
        <f>#REF!-#REF!</f>
        <v>-139293.9</v>
      </c>
      <c r="T1495" s="36">
        <f t="shared" si="23"/>
        <v>-0.43411330049261099</v>
      </c>
    </row>
    <row r="1496" spans="1:20" x14ac:dyDescent="0.2">
      <c r="A1496" s="25" t="s">
        <v>29</v>
      </c>
      <c r="B1496" s="25" t="s">
        <v>153</v>
      </c>
      <c r="C1496" s="25" t="s">
        <v>77</v>
      </c>
      <c r="D1496" s="25" t="s">
        <v>23</v>
      </c>
      <c r="E1496" s="25" t="s">
        <v>1916</v>
      </c>
      <c r="F1496" s="2">
        <v>40191</v>
      </c>
      <c r="G1496" s="23" t="str">
        <f>TEXT(Table2[[#This Row],[Order-Date]],"mmm")</f>
        <v>Jan</v>
      </c>
      <c r="H1496">
        <v>2010</v>
      </c>
      <c r="I1496">
        <v>805095136</v>
      </c>
      <c r="J1496" s="2">
        <v>40198</v>
      </c>
      <c r="K1496" s="23">
        <f>WEEKDAY(#REF!,1)</f>
        <v>4</v>
      </c>
      <c r="L1496" s="25">
        <f>IF(#REF!&gt;=#REF!,#REF!-#REF!,"")</f>
        <v>7</v>
      </c>
      <c r="M1496" s="4">
        <v>4396</v>
      </c>
      <c r="N1496" s="5">
        <v>154.06</v>
      </c>
      <c r="O1496" s="5">
        <v>90.93</v>
      </c>
      <c r="P1496" s="5">
        <v>63.13</v>
      </c>
      <c r="Q1496" s="5">
        <f>#REF!*#REF!</f>
        <v>399728.28</v>
      </c>
      <c r="R1496" s="5">
        <v>277519.48</v>
      </c>
      <c r="S1496" s="5">
        <f>#REF!-#REF!</f>
        <v>-122208.8</v>
      </c>
      <c r="T1496" s="36">
        <f t="shared" si="23"/>
        <v>-0.30572968217309998</v>
      </c>
    </row>
    <row r="1497" spans="1:20" x14ac:dyDescent="0.2">
      <c r="A1497" s="25" t="s">
        <v>32</v>
      </c>
      <c r="B1497" s="25" t="s">
        <v>135</v>
      </c>
      <c r="C1497" s="25" t="s">
        <v>65</v>
      </c>
      <c r="D1497" s="25" t="s">
        <v>27</v>
      </c>
      <c r="E1497" s="25" t="s">
        <v>1915</v>
      </c>
      <c r="F1497" s="2">
        <v>41246</v>
      </c>
      <c r="G1497" s="23" t="str">
        <f>TEXT(Table2[[#This Row],[Order-Date]],"mmm")</f>
        <v>Dec</v>
      </c>
      <c r="H1497">
        <v>2012</v>
      </c>
      <c r="I1497">
        <v>255538833</v>
      </c>
      <c r="J1497" s="2">
        <v>41017</v>
      </c>
      <c r="K1497" s="23">
        <f>WEEKDAY(#REF!,1)</f>
        <v>4</v>
      </c>
      <c r="L1497" s="25" t="str">
        <f>IF(#REF!&gt;=#REF!,#REF!-#REF!,"")</f>
        <v/>
      </c>
      <c r="M1497" s="4">
        <v>8474</v>
      </c>
      <c r="N1497" s="5">
        <v>9.33</v>
      </c>
      <c r="O1497" s="5">
        <v>6.92</v>
      </c>
      <c r="P1497" s="5">
        <v>2.41</v>
      </c>
      <c r="Q1497" s="5">
        <f>#REF!*#REF!</f>
        <v>58640.08</v>
      </c>
      <c r="R1497" s="5">
        <v>20422.34</v>
      </c>
      <c r="S1497" s="5">
        <f>#REF!-#REF!</f>
        <v>-38217.74</v>
      </c>
      <c r="T1497" s="36">
        <f t="shared" si="23"/>
        <v>-0.65173410404624299</v>
      </c>
    </row>
    <row r="1498" spans="1:20" x14ac:dyDescent="0.2">
      <c r="A1498" s="25" t="s">
        <v>46</v>
      </c>
      <c r="B1498" s="25" t="s">
        <v>146</v>
      </c>
      <c r="C1498" s="25" t="s">
        <v>49</v>
      </c>
      <c r="D1498" s="25" t="s">
        <v>23</v>
      </c>
      <c r="E1498" s="25" t="s">
        <v>1918</v>
      </c>
      <c r="F1498" s="2">
        <v>42080</v>
      </c>
      <c r="G1498" s="23" t="str">
        <f>TEXT(Table2[[#This Row],[Order-Date]],"mmm")</f>
        <v>Mar</v>
      </c>
      <c r="H1498">
        <v>2015</v>
      </c>
      <c r="I1498">
        <v>990462815</v>
      </c>
      <c r="J1498" s="2">
        <v>42118</v>
      </c>
      <c r="K1498" s="23">
        <f>WEEKDAY(#REF!,1)</f>
        <v>6</v>
      </c>
      <c r="L1498" s="25">
        <f>IF(#REF!&gt;=#REF!,#REF!-#REF!,"")</f>
        <v>38</v>
      </c>
      <c r="M1498" s="4">
        <v>8812</v>
      </c>
      <c r="N1498" s="5">
        <v>651.21</v>
      </c>
      <c r="O1498" s="5">
        <v>524.96</v>
      </c>
      <c r="P1498" s="5">
        <v>126.25</v>
      </c>
      <c r="Q1498" s="5">
        <f>#REF!*#REF!</f>
        <v>4625947.5199999996</v>
      </c>
      <c r="R1498" s="5">
        <v>1112515</v>
      </c>
      <c r="S1498" s="5">
        <f>#REF!-#REF!</f>
        <v>-3513432.52</v>
      </c>
      <c r="T1498" s="36">
        <f t="shared" si="23"/>
        <v>-0.75950548613227697</v>
      </c>
    </row>
    <row r="1499" spans="1:20" x14ac:dyDescent="0.2">
      <c r="A1499" s="25" t="s">
        <v>40</v>
      </c>
      <c r="B1499" s="25" t="s">
        <v>74</v>
      </c>
      <c r="C1499" s="25" t="s">
        <v>22</v>
      </c>
      <c r="D1499" s="25" t="s">
        <v>27</v>
      </c>
      <c r="E1499" s="25" t="s">
        <v>1915</v>
      </c>
      <c r="F1499" s="2">
        <v>42516</v>
      </c>
      <c r="G1499" s="23" t="str">
        <f>TEXT(Table2[[#This Row],[Order-Date]],"mmm")</f>
        <v>May</v>
      </c>
      <c r="H1499">
        <v>2016</v>
      </c>
      <c r="I1499">
        <v>813040912</v>
      </c>
      <c r="J1499" s="2">
        <v>42516</v>
      </c>
      <c r="K1499" s="23">
        <f>WEEKDAY(#REF!,1)</f>
        <v>5</v>
      </c>
      <c r="L1499" s="25">
        <f>IF(#REF!&gt;=#REF!,#REF!-#REF!,"")</f>
        <v>0</v>
      </c>
      <c r="M1499" s="4">
        <v>5728</v>
      </c>
      <c r="N1499" s="5">
        <v>255.28</v>
      </c>
      <c r="O1499" s="5">
        <v>159.41999999999999</v>
      </c>
      <c r="P1499" s="5">
        <v>95.86</v>
      </c>
      <c r="Q1499" s="5">
        <f>#REF!*#REF!</f>
        <v>913157.76</v>
      </c>
      <c r="R1499" s="5">
        <v>549086.07999999996</v>
      </c>
      <c r="S1499" s="5">
        <f>#REF!-#REF!</f>
        <v>-364071.67999999999</v>
      </c>
      <c r="T1499" s="36">
        <f t="shared" si="23"/>
        <v>-0.39869527035503699</v>
      </c>
    </row>
    <row r="1500" spans="1:20" x14ac:dyDescent="0.2">
      <c r="A1500" s="25" t="s">
        <v>46</v>
      </c>
      <c r="B1500" s="25" t="s">
        <v>142</v>
      </c>
      <c r="C1500" s="25" t="s">
        <v>39</v>
      </c>
      <c r="D1500" s="25" t="s">
        <v>23</v>
      </c>
      <c r="E1500" s="25" t="s">
        <v>1918</v>
      </c>
      <c r="F1500" s="2">
        <v>41701</v>
      </c>
      <c r="G1500" s="23" t="str">
        <f>TEXT(Table2[[#This Row],[Order-Date]],"mmm")</f>
        <v>Mar</v>
      </c>
      <c r="H1500">
        <v>2014</v>
      </c>
      <c r="I1500">
        <v>746759450</v>
      </c>
      <c r="J1500" s="2">
        <v>41702</v>
      </c>
      <c r="K1500" s="23">
        <f>WEEKDAY(#REF!,1)</f>
        <v>3</v>
      </c>
      <c r="L1500" s="25">
        <f>IF(#REF!&gt;=#REF!,#REF!-#REF!,"")</f>
        <v>1</v>
      </c>
      <c r="M1500" s="4">
        <v>1571</v>
      </c>
      <c r="N1500" s="5">
        <v>81.73</v>
      </c>
      <c r="O1500" s="5">
        <v>56.67</v>
      </c>
      <c r="P1500" s="5">
        <v>25.06</v>
      </c>
      <c r="Q1500" s="5">
        <f>#REF!*#REF!</f>
        <v>89028.57</v>
      </c>
      <c r="R1500" s="5">
        <v>39369.26</v>
      </c>
      <c r="S1500" s="5">
        <f>#REF!-#REF!</f>
        <v>-49659.31</v>
      </c>
      <c r="T1500" s="36">
        <f t="shared" si="23"/>
        <v>-0.55779071819304704</v>
      </c>
    </row>
    <row r="1501" spans="1:20" x14ac:dyDescent="0.2">
      <c r="A1501" s="25" t="s">
        <v>29</v>
      </c>
      <c r="B1501" s="25" t="s">
        <v>124</v>
      </c>
      <c r="C1501" s="25" t="s">
        <v>34</v>
      </c>
      <c r="D1501" s="25" t="s">
        <v>23</v>
      </c>
      <c r="E1501" s="25" t="s">
        <v>1915</v>
      </c>
      <c r="F1501" s="2">
        <v>40553</v>
      </c>
      <c r="G1501" s="23" t="str">
        <f>TEXT(Table2[[#This Row],[Order-Date]],"mmm")</f>
        <v>Jan</v>
      </c>
      <c r="H1501">
        <v>2011</v>
      </c>
      <c r="I1501">
        <v>985417258</v>
      </c>
      <c r="J1501" s="2">
        <v>40837</v>
      </c>
      <c r="K1501" s="23">
        <f>WEEKDAY(#REF!,1)</f>
        <v>6</v>
      </c>
      <c r="L1501" s="25">
        <f>IF(#REF!&gt;=#REF!,#REF!-#REF!,"")</f>
        <v>284</v>
      </c>
      <c r="M1501" s="4">
        <v>5720</v>
      </c>
      <c r="N1501" s="5">
        <v>205.7</v>
      </c>
      <c r="O1501" s="5">
        <v>117.11</v>
      </c>
      <c r="P1501" s="5">
        <v>88.59</v>
      </c>
      <c r="Q1501" s="5">
        <f>#REF!*#REF!</f>
        <v>669869.19999999995</v>
      </c>
      <c r="R1501" s="5">
        <v>506734.8</v>
      </c>
      <c r="S1501" s="5">
        <f>#REF!-#REF!</f>
        <v>-163134.39999999999</v>
      </c>
      <c r="T1501" s="36">
        <f t="shared" si="23"/>
        <v>-0.24353172231235601</v>
      </c>
    </row>
    <row r="1502" spans="1:20" x14ac:dyDescent="0.2">
      <c r="A1502" s="25" t="s">
        <v>29</v>
      </c>
      <c r="B1502" s="25" t="s">
        <v>112</v>
      </c>
      <c r="C1502" s="25" t="s">
        <v>34</v>
      </c>
      <c r="D1502" s="25" t="s">
        <v>27</v>
      </c>
      <c r="E1502" s="25" t="s">
        <v>1915</v>
      </c>
      <c r="F1502" s="2">
        <v>41440</v>
      </c>
      <c r="G1502" s="23" t="str">
        <f>TEXT(Table2[[#This Row],[Order-Date]],"mmm")</f>
        <v>Jun</v>
      </c>
      <c r="H1502">
        <v>2013</v>
      </c>
      <c r="I1502">
        <v>443125665</v>
      </c>
      <c r="J1502" s="2">
        <v>41524</v>
      </c>
      <c r="K1502" s="23">
        <f>WEEKDAY(#REF!,1)</f>
        <v>7</v>
      </c>
      <c r="L1502" s="25">
        <f>IF(#REF!&gt;=#REF!,#REF!-#REF!,"")</f>
        <v>84</v>
      </c>
      <c r="M1502" s="4">
        <v>9586</v>
      </c>
      <c r="N1502" s="5">
        <v>205.7</v>
      </c>
      <c r="O1502" s="5">
        <v>117.11</v>
      </c>
      <c r="P1502" s="5">
        <v>88.59</v>
      </c>
      <c r="Q1502" s="5">
        <f>#REF!*#REF!</f>
        <v>1122616.46</v>
      </c>
      <c r="R1502" s="5">
        <v>849223.74</v>
      </c>
      <c r="S1502" s="5">
        <f>#REF!-#REF!</f>
        <v>-273392.71999999997</v>
      </c>
      <c r="T1502" s="36">
        <f t="shared" si="23"/>
        <v>-0.24353172231235601</v>
      </c>
    </row>
    <row r="1503" spans="1:20" x14ac:dyDescent="0.2">
      <c r="A1503" s="25" t="s">
        <v>46</v>
      </c>
      <c r="B1503" s="25" t="s">
        <v>145</v>
      </c>
      <c r="C1503" s="25" t="s">
        <v>77</v>
      </c>
      <c r="D1503" s="25" t="s">
        <v>27</v>
      </c>
      <c r="E1503" s="25" t="s">
        <v>1918</v>
      </c>
      <c r="F1503" s="2">
        <v>41382</v>
      </c>
      <c r="G1503" s="23" t="str">
        <f>TEXT(Table2[[#This Row],[Order-Date]],"mmm")</f>
        <v>Apr</v>
      </c>
      <c r="H1503">
        <v>2013</v>
      </c>
      <c r="I1503">
        <v>804308497</v>
      </c>
      <c r="J1503" s="2">
        <v>41421</v>
      </c>
      <c r="K1503" s="23">
        <f>WEEKDAY(#REF!,1)</f>
        <v>2</v>
      </c>
      <c r="L1503" s="25">
        <f>IF(#REF!&gt;=#REF!,#REF!-#REF!,"")</f>
        <v>39</v>
      </c>
      <c r="M1503" s="4">
        <v>1613</v>
      </c>
      <c r="N1503" s="5">
        <v>154.06</v>
      </c>
      <c r="O1503" s="5">
        <v>90.93</v>
      </c>
      <c r="P1503" s="5">
        <v>63.13</v>
      </c>
      <c r="Q1503" s="5">
        <f>#REF!*#REF!</f>
        <v>146670.09</v>
      </c>
      <c r="R1503" s="5">
        <v>101828.69</v>
      </c>
      <c r="S1503" s="5">
        <f>#REF!-#REF!</f>
        <v>-44841.4</v>
      </c>
      <c r="T1503" s="36">
        <f t="shared" si="23"/>
        <v>-0.30572968217309998</v>
      </c>
    </row>
    <row r="1504" spans="1:20" x14ac:dyDescent="0.2">
      <c r="A1504" s="25" t="s">
        <v>20</v>
      </c>
      <c r="B1504" s="25" t="s">
        <v>180</v>
      </c>
      <c r="C1504" s="25" t="s">
        <v>51</v>
      </c>
      <c r="D1504" s="25" t="s">
        <v>23</v>
      </c>
      <c r="E1504" s="25" t="s">
        <v>1917</v>
      </c>
      <c r="F1504" s="2">
        <v>41376</v>
      </c>
      <c r="G1504" s="23" t="str">
        <f>TEXT(Table2[[#This Row],[Order-Date]],"mmm")</f>
        <v>Apr</v>
      </c>
      <c r="H1504">
        <v>2013</v>
      </c>
      <c r="I1504">
        <v>673702085</v>
      </c>
      <c r="J1504" s="2">
        <v>41632</v>
      </c>
      <c r="K1504" s="23">
        <f>WEEKDAY(#REF!,1)</f>
        <v>3</v>
      </c>
      <c r="L1504" s="25">
        <f>IF(#REF!&gt;=#REF!,#REF!-#REF!,"")</f>
        <v>256</v>
      </c>
      <c r="M1504" s="4">
        <v>2273</v>
      </c>
      <c r="N1504" s="5">
        <v>437.2</v>
      </c>
      <c r="O1504" s="5">
        <v>263.33</v>
      </c>
      <c r="P1504" s="5">
        <v>173.87</v>
      </c>
      <c r="Q1504" s="5">
        <f>#REF!*#REF!</f>
        <v>598549.09</v>
      </c>
      <c r="R1504" s="5">
        <v>395206.51</v>
      </c>
      <c r="S1504" s="5">
        <f>#REF!-#REF!</f>
        <v>-203342.58</v>
      </c>
      <c r="T1504" s="36">
        <f t="shared" si="23"/>
        <v>-0.33972581931416901</v>
      </c>
    </row>
    <row r="1505" spans="1:20" x14ac:dyDescent="0.2">
      <c r="A1505" s="25" t="s">
        <v>32</v>
      </c>
      <c r="B1505" s="25" t="s">
        <v>36</v>
      </c>
      <c r="C1505" s="25" t="s">
        <v>65</v>
      </c>
      <c r="D1505" s="25" t="s">
        <v>27</v>
      </c>
      <c r="E1505" s="25" t="s">
        <v>1916</v>
      </c>
      <c r="F1505" s="2">
        <v>42251</v>
      </c>
      <c r="G1505" s="23" t="str">
        <f>TEXT(Table2[[#This Row],[Order-Date]],"mmm")</f>
        <v>Sep</v>
      </c>
      <c r="H1505">
        <v>2015</v>
      </c>
      <c r="I1505">
        <v>526355254</v>
      </c>
      <c r="J1505" s="2">
        <v>42116</v>
      </c>
      <c r="K1505" s="23">
        <f>WEEKDAY(#REF!,1)</f>
        <v>4</v>
      </c>
      <c r="L1505" s="25" t="str">
        <f>IF(#REF!&gt;=#REF!,#REF!-#REF!,"")</f>
        <v/>
      </c>
      <c r="M1505" s="4">
        <v>9071</v>
      </c>
      <c r="N1505" s="5">
        <v>9.33</v>
      </c>
      <c r="O1505" s="5">
        <v>6.92</v>
      </c>
      <c r="P1505" s="5">
        <v>2.41</v>
      </c>
      <c r="Q1505" s="5">
        <f>#REF!*#REF!</f>
        <v>62771.32</v>
      </c>
      <c r="R1505" s="5">
        <v>21861.11</v>
      </c>
      <c r="S1505" s="5">
        <f>#REF!-#REF!</f>
        <v>-40910.21</v>
      </c>
      <c r="T1505" s="36">
        <f t="shared" si="23"/>
        <v>-0.65173410404624299</v>
      </c>
    </row>
    <row r="1506" spans="1:20" x14ac:dyDescent="0.2">
      <c r="A1506" s="25" t="s">
        <v>20</v>
      </c>
      <c r="B1506" s="25" t="s">
        <v>191</v>
      </c>
      <c r="C1506" s="25" t="s">
        <v>42</v>
      </c>
      <c r="D1506" s="25" t="s">
        <v>27</v>
      </c>
      <c r="E1506" s="25" t="s">
        <v>1916</v>
      </c>
      <c r="F1506" s="2">
        <v>40247</v>
      </c>
      <c r="G1506" s="23" t="str">
        <f>TEXT(Table2[[#This Row],[Order-Date]],"mmm")</f>
        <v>Mar</v>
      </c>
      <c r="H1506">
        <v>2010</v>
      </c>
      <c r="I1506">
        <v>457629334</v>
      </c>
      <c r="J1506" s="2">
        <v>40220</v>
      </c>
      <c r="K1506" s="23">
        <f>WEEKDAY(#REF!,1)</f>
        <v>5</v>
      </c>
      <c r="L1506" s="25" t="str">
        <f>IF(#REF!&gt;=#REF!,#REF!-#REF!,"")</f>
        <v/>
      </c>
      <c r="M1506" s="4">
        <v>1544</v>
      </c>
      <c r="N1506" s="5">
        <v>109.28</v>
      </c>
      <c r="O1506" s="5">
        <v>35.840000000000003</v>
      </c>
      <c r="P1506" s="5">
        <v>73.44</v>
      </c>
      <c r="Q1506" s="5">
        <f>#REF!*#REF!</f>
        <v>55336.959999999999</v>
      </c>
      <c r="R1506" s="5">
        <v>113391.36</v>
      </c>
      <c r="S1506" s="5">
        <f>#REF!-#REF!</f>
        <v>58054.400000000001</v>
      </c>
      <c r="T1506" s="36">
        <f t="shared" si="23"/>
        <v>1.0491071428571399</v>
      </c>
    </row>
    <row r="1507" spans="1:20" x14ac:dyDescent="0.2">
      <c r="A1507" s="25" t="s">
        <v>46</v>
      </c>
      <c r="B1507" s="25" t="s">
        <v>92</v>
      </c>
      <c r="C1507" s="25" t="s">
        <v>34</v>
      </c>
      <c r="D1507" s="25" t="s">
        <v>27</v>
      </c>
      <c r="E1507" s="25" t="s">
        <v>1917</v>
      </c>
      <c r="F1507" s="2">
        <v>41566</v>
      </c>
      <c r="G1507" s="23" t="str">
        <f>TEXT(Table2[[#This Row],[Order-Date]],"mmm")</f>
        <v>Oct</v>
      </c>
      <c r="H1507">
        <v>2013</v>
      </c>
      <c r="I1507">
        <v>633198153</v>
      </c>
      <c r="J1507" s="2">
        <v>41344</v>
      </c>
      <c r="K1507" s="23">
        <f>WEEKDAY(#REF!,1)</f>
        <v>2</v>
      </c>
      <c r="L1507" s="25" t="str">
        <f>IF(#REF!&gt;=#REF!,#REF!-#REF!,"")</f>
        <v/>
      </c>
      <c r="M1507" s="4">
        <v>6260</v>
      </c>
      <c r="N1507" s="5">
        <v>205.7</v>
      </c>
      <c r="O1507" s="5">
        <v>117.11</v>
      </c>
      <c r="P1507" s="5">
        <v>88.59</v>
      </c>
      <c r="Q1507" s="5">
        <f>#REF!*#REF!</f>
        <v>733108.6</v>
      </c>
      <c r="R1507" s="5">
        <v>554573.4</v>
      </c>
      <c r="S1507" s="5">
        <f>#REF!-#REF!</f>
        <v>-178535.2</v>
      </c>
      <c r="T1507" s="36">
        <f t="shared" si="23"/>
        <v>-0.24353172231235601</v>
      </c>
    </row>
    <row r="1508" spans="1:20" x14ac:dyDescent="0.2">
      <c r="A1508" s="25" t="s">
        <v>40</v>
      </c>
      <c r="B1508" s="25" t="s">
        <v>188</v>
      </c>
      <c r="C1508" s="25" t="s">
        <v>49</v>
      </c>
      <c r="D1508" s="25" t="s">
        <v>27</v>
      </c>
      <c r="E1508" s="25" t="s">
        <v>1917</v>
      </c>
      <c r="F1508" s="2">
        <v>42403</v>
      </c>
      <c r="G1508" s="23" t="str">
        <f>TEXT(Table2[[#This Row],[Order-Date]],"mmm")</f>
        <v>Feb</v>
      </c>
      <c r="H1508">
        <v>2016</v>
      </c>
      <c r="I1508">
        <v>839048039</v>
      </c>
      <c r="J1508" s="2">
        <v>42404</v>
      </c>
      <c r="K1508" s="23">
        <f>WEEKDAY(#REF!,1)</f>
        <v>5</v>
      </c>
      <c r="L1508" s="25">
        <f>IF(#REF!&gt;=#REF!,#REF!-#REF!,"")</f>
        <v>1</v>
      </c>
      <c r="M1508" s="4">
        <v>1815</v>
      </c>
      <c r="N1508" s="5">
        <v>651.21</v>
      </c>
      <c r="O1508" s="5">
        <v>524.96</v>
      </c>
      <c r="P1508" s="5">
        <v>126.25</v>
      </c>
      <c r="Q1508" s="5">
        <f>#REF!*#REF!</f>
        <v>952802.4</v>
      </c>
      <c r="R1508" s="5">
        <v>229143.75</v>
      </c>
      <c r="S1508" s="5">
        <f>#REF!-#REF!</f>
        <v>-723658.65</v>
      </c>
      <c r="T1508" s="36">
        <f t="shared" si="23"/>
        <v>-0.75950548613227697</v>
      </c>
    </row>
    <row r="1509" spans="1:20" x14ac:dyDescent="0.2">
      <c r="A1509" s="25" t="s">
        <v>29</v>
      </c>
      <c r="B1509" s="25" t="s">
        <v>88</v>
      </c>
      <c r="C1509" s="25" t="s">
        <v>31</v>
      </c>
      <c r="D1509" s="25" t="s">
        <v>23</v>
      </c>
      <c r="E1509" s="25" t="s">
        <v>1916</v>
      </c>
      <c r="F1509" s="2">
        <v>41813</v>
      </c>
      <c r="G1509" s="23" t="str">
        <f>TEXT(Table2[[#This Row],[Order-Date]],"mmm")</f>
        <v>Jun</v>
      </c>
      <c r="H1509">
        <v>2014</v>
      </c>
      <c r="I1509">
        <v>931477820</v>
      </c>
      <c r="J1509" s="2">
        <v>41839</v>
      </c>
      <c r="K1509" s="23">
        <f>WEEKDAY(#REF!,1)</f>
        <v>7</v>
      </c>
      <c r="L1509" s="25">
        <f>IF(#REF!&gt;=#REF!,#REF!-#REF!,"")</f>
        <v>26</v>
      </c>
      <c r="M1509" s="4">
        <v>3841</v>
      </c>
      <c r="N1509" s="5">
        <v>47.45</v>
      </c>
      <c r="O1509" s="5">
        <v>31.79</v>
      </c>
      <c r="P1509" s="5">
        <v>15.66</v>
      </c>
      <c r="Q1509" s="5">
        <f>#REF!*#REF!</f>
        <v>122105.39</v>
      </c>
      <c r="R1509" s="5">
        <v>60150.06</v>
      </c>
      <c r="S1509" s="5">
        <f>#REF!-#REF!</f>
        <v>-61955.33</v>
      </c>
      <c r="T1509" s="36">
        <f t="shared" si="23"/>
        <v>-0.50739226171752105</v>
      </c>
    </row>
    <row r="1510" spans="1:20" x14ac:dyDescent="0.2">
      <c r="A1510" s="25" t="s">
        <v>29</v>
      </c>
      <c r="B1510" s="25" t="s">
        <v>124</v>
      </c>
      <c r="C1510" s="25" t="s">
        <v>39</v>
      </c>
      <c r="D1510" s="25" t="s">
        <v>27</v>
      </c>
      <c r="E1510" s="25" t="s">
        <v>1917</v>
      </c>
      <c r="F1510" s="2">
        <v>41631</v>
      </c>
      <c r="G1510" s="23" t="str">
        <f>TEXT(Table2[[#This Row],[Order-Date]],"mmm")</f>
        <v>Dec</v>
      </c>
      <c r="H1510">
        <v>2013</v>
      </c>
      <c r="I1510">
        <v>387098824</v>
      </c>
      <c r="J1510" s="2">
        <v>41730</v>
      </c>
      <c r="K1510" s="23">
        <f>WEEKDAY(#REF!,1)</f>
        <v>3</v>
      </c>
      <c r="L1510" s="25">
        <f>IF(#REF!&gt;=#REF!,#REF!-#REF!,"")</f>
        <v>99</v>
      </c>
      <c r="M1510" s="4">
        <v>9999</v>
      </c>
      <c r="N1510" s="5">
        <v>81.73</v>
      </c>
      <c r="O1510" s="5">
        <v>56.67</v>
      </c>
      <c r="P1510" s="5">
        <v>25.06</v>
      </c>
      <c r="Q1510" s="5">
        <f>#REF!*#REF!</f>
        <v>566643.32999999996</v>
      </c>
      <c r="R1510" s="5">
        <v>250574.94</v>
      </c>
      <c r="S1510" s="5">
        <f>#REF!-#REF!</f>
        <v>-316068.39</v>
      </c>
      <c r="T1510" s="36">
        <f t="shared" si="23"/>
        <v>-0.55779071819304704</v>
      </c>
    </row>
    <row r="1511" spans="1:20" x14ac:dyDescent="0.2">
      <c r="A1511" s="25" t="s">
        <v>46</v>
      </c>
      <c r="B1511" s="25" t="s">
        <v>207</v>
      </c>
      <c r="C1511" s="25" t="s">
        <v>56</v>
      </c>
      <c r="D1511" s="25" t="s">
        <v>23</v>
      </c>
      <c r="E1511" s="25" t="s">
        <v>1916</v>
      </c>
      <c r="F1511" s="2">
        <v>42810</v>
      </c>
      <c r="G1511" s="23" t="str">
        <f>TEXT(Table2[[#This Row],[Order-Date]],"mmm")</f>
        <v>Mar</v>
      </c>
      <c r="H1511">
        <v>2017</v>
      </c>
      <c r="I1511">
        <v>552834880</v>
      </c>
      <c r="J1511" s="2">
        <v>42850</v>
      </c>
      <c r="K1511" s="23">
        <f>WEEKDAY(#REF!,1)</f>
        <v>3</v>
      </c>
      <c r="L1511" s="25">
        <f>IF(#REF!&gt;=#REF!,#REF!-#REF!,"")</f>
        <v>40</v>
      </c>
      <c r="M1511" s="4">
        <v>4981</v>
      </c>
      <c r="N1511" s="5">
        <v>421.89</v>
      </c>
      <c r="O1511" s="5">
        <v>364.69</v>
      </c>
      <c r="P1511" s="5">
        <v>57.2</v>
      </c>
      <c r="Q1511" s="5">
        <f>#REF!*#REF!</f>
        <v>1816520.89</v>
      </c>
      <c r="R1511" s="5">
        <v>284913.2</v>
      </c>
      <c r="S1511" s="5">
        <f>#REF!-#REF!</f>
        <v>-1531607.69</v>
      </c>
      <c r="T1511" s="36">
        <f t="shared" si="23"/>
        <v>-0.84315445995228799</v>
      </c>
    </row>
    <row r="1512" spans="1:20" x14ac:dyDescent="0.2">
      <c r="A1512" s="25" t="s">
        <v>29</v>
      </c>
      <c r="B1512" s="25" t="s">
        <v>144</v>
      </c>
      <c r="C1512" s="25" t="s">
        <v>56</v>
      </c>
      <c r="D1512" s="25" t="s">
        <v>27</v>
      </c>
      <c r="E1512" s="25" t="s">
        <v>1915</v>
      </c>
      <c r="F1512" s="2">
        <v>41251</v>
      </c>
      <c r="G1512" s="23" t="str">
        <f>TEXT(Table2[[#This Row],[Order-Date]],"mmm")</f>
        <v>Dec</v>
      </c>
      <c r="H1512">
        <v>2012</v>
      </c>
      <c r="I1512">
        <v>595922315</v>
      </c>
      <c r="J1512" s="2">
        <v>41008</v>
      </c>
      <c r="K1512" s="23">
        <f>WEEKDAY(#REF!,1)</f>
        <v>2</v>
      </c>
      <c r="L1512" s="25" t="str">
        <f>IF(#REF!&gt;=#REF!,#REF!-#REF!,"")</f>
        <v/>
      </c>
      <c r="M1512" s="4">
        <v>5510</v>
      </c>
      <c r="N1512" s="5">
        <v>421.89</v>
      </c>
      <c r="O1512" s="5">
        <v>364.69</v>
      </c>
      <c r="P1512" s="5">
        <v>57.2</v>
      </c>
      <c r="Q1512" s="5">
        <f>#REF!*#REF!</f>
        <v>2009441.9</v>
      </c>
      <c r="R1512" s="5">
        <v>315172</v>
      </c>
      <c r="S1512" s="5">
        <f>#REF!-#REF!</f>
        <v>-1694269.9</v>
      </c>
      <c r="T1512" s="36">
        <f t="shared" si="23"/>
        <v>-0.84315445995228799</v>
      </c>
    </row>
    <row r="1513" spans="1:20" x14ac:dyDescent="0.2">
      <c r="A1513" s="25" t="s">
        <v>29</v>
      </c>
      <c r="B1513" s="25" t="s">
        <v>204</v>
      </c>
      <c r="C1513" s="25" t="s">
        <v>49</v>
      </c>
      <c r="D1513" s="25" t="s">
        <v>23</v>
      </c>
      <c r="E1513" s="25" t="s">
        <v>1915</v>
      </c>
      <c r="F1513" s="2">
        <v>42452</v>
      </c>
      <c r="G1513" s="23" t="str">
        <f>TEXT(Table2[[#This Row],[Order-Date]],"mmm")</f>
        <v>Mar</v>
      </c>
      <c r="H1513">
        <v>2016</v>
      </c>
      <c r="I1513">
        <v>653909957</v>
      </c>
      <c r="J1513" s="2">
        <v>42525</v>
      </c>
      <c r="K1513" s="23">
        <f>WEEKDAY(#REF!,1)</f>
        <v>7</v>
      </c>
      <c r="L1513" s="25">
        <f>IF(#REF!&gt;=#REF!,#REF!-#REF!,"")</f>
        <v>73</v>
      </c>
      <c r="M1513" s="4">
        <v>5342</v>
      </c>
      <c r="N1513" s="5">
        <v>651.21</v>
      </c>
      <c r="O1513" s="5">
        <v>524.96</v>
      </c>
      <c r="P1513" s="5">
        <v>126.25</v>
      </c>
      <c r="Q1513" s="5">
        <f>#REF!*#REF!</f>
        <v>2804336.32</v>
      </c>
      <c r="R1513" s="5">
        <v>674427.5</v>
      </c>
      <c r="S1513" s="5">
        <f>#REF!-#REF!</f>
        <v>-2129908.8199999998</v>
      </c>
      <c r="T1513" s="36">
        <f t="shared" si="23"/>
        <v>-0.75950548613227697</v>
      </c>
    </row>
    <row r="1514" spans="1:20" x14ac:dyDescent="0.2">
      <c r="A1514" s="25" t="s">
        <v>46</v>
      </c>
      <c r="B1514" s="25" t="s">
        <v>120</v>
      </c>
      <c r="C1514" s="25" t="s">
        <v>31</v>
      </c>
      <c r="D1514" s="25" t="s">
        <v>23</v>
      </c>
      <c r="E1514" s="25" t="s">
        <v>1915</v>
      </c>
      <c r="F1514" s="2">
        <v>41943</v>
      </c>
      <c r="G1514" s="23" t="str">
        <f>TEXT(Table2[[#This Row],[Order-Date]],"mmm")</f>
        <v>Oct</v>
      </c>
      <c r="H1514">
        <v>2014</v>
      </c>
      <c r="I1514">
        <v>484659135</v>
      </c>
      <c r="J1514" s="2">
        <v>41972</v>
      </c>
      <c r="K1514" s="23">
        <f>WEEKDAY(#REF!,1)</f>
        <v>7</v>
      </c>
      <c r="L1514" s="25">
        <f>IF(#REF!&gt;=#REF!,#REF!-#REF!,"")</f>
        <v>29</v>
      </c>
      <c r="M1514" s="4">
        <v>263</v>
      </c>
      <c r="N1514" s="5">
        <v>47.45</v>
      </c>
      <c r="O1514" s="5">
        <v>31.79</v>
      </c>
      <c r="P1514" s="5">
        <v>15.66</v>
      </c>
      <c r="Q1514" s="5">
        <f>#REF!*#REF!</f>
        <v>8360.77</v>
      </c>
      <c r="R1514" s="5">
        <v>4118.58</v>
      </c>
      <c r="S1514" s="5">
        <f>#REF!-#REF!</f>
        <v>-4242.1899999999996</v>
      </c>
      <c r="T1514" s="36">
        <f t="shared" si="23"/>
        <v>-0.50739226171752105</v>
      </c>
    </row>
    <row r="1515" spans="1:20" x14ac:dyDescent="0.2">
      <c r="A1515" s="25" t="s">
        <v>46</v>
      </c>
      <c r="B1515" s="25" t="s">
        <v>228</v>
      </c>
      <c r="C1515" s="25" t="s">
        <v>26</v>
      </c>
      <c r="D1515" s="25" t="s">
        <v>23</v>
      </c>
      <c r="E1515" s="25" t="s">
        <v>1917</v>
      </c>
      <c r="F1515" s="2">
        <v>42088</v>
      </c>
      <c r="G1515" s="23" t="str">
        <f>TEXT(Table2[[#This Row],[Order-Date]],"mmm")</f>
        <v>Mar</v>
      </c>
      <c r="H1515">
        <v>2015</v>
      </c>
      <c r="I1515">
        <v>816343677</v>
      </c>
      <c r="J1515" s="2">
        <v>42107</v>
      </c>
      <c r="K1515" s="23">
        <f>WEEKDAY(#REF!,1)</f>
        <v>2</v>
      </c>
      <c r="L1515" s="25">
        <f>IF(#REF!&gt;=#REF!,#REF!-#REF!,"")</f>
        <v>19</v>
      </c>
      <c r="M1515" s="4">
        <v>3090</v>
      </c>
      <c r="N1515" s="5">
        <v>152.58000000000001</v>
      </c>
      <c r="O1515" s="5">
        <v>97.44</v>
      </c>
      <c r="P1515" s="5">
        <v>55.14</v>
      </c>
      <c r="Q1515" s="5">
        <f>#REF!*#REF!</f>
        <v>301089.59999999998</v>
      </c>
      <c r="R1515" s="5">
        <v>170382.6</v>
      </c>
      <c r="S1515" s="5">
        <f>#REF!-#REF!</f>
        <v>-130707</v>
      </c>
      <c r="T1515" s="36">
        <f t="shared" si="23"/>
        <v>-0.43411330049261099</v>
      </c>
    </row>
    <row r="1516" spans="1:20" x14ac:dyDescent="0.2">
      <c r="A1516" s="25" t="s">
        <v>32</v>
      </c>
      <c r="B1516" s="25" t="s">
        <v>152</v>
      </c>
      <c r="C1516" s="25" t="s">
        <v>39</v>
      </c>
      <c r="D1516" s="25" t="s">
        <v>23</v>
      </c>
      <c r="E1516" s="25" t="s">
        <v>1915</v>
      </c>
      <c r="F1516" s="2">
        <v>40225</v>
      </c>
      <c r="G1516" s="23" t="str">
        <f>TEXT(Table2[[#This Row],[Order-Date]],"mmm")</f>
        <v>Feb</v>
      </c>
      <c r="H1516">
        <v>2010</v>
      </c>
      <c r="I1516">
        <v>197449910</v>
      </c>
      <c r="J1516" s="2">
        <v>40229</v>
      </c>
      <c r="K1516" s="23">
        <f>WEEKDAY(#REF!,1)</f>
        <v>7</v>
      </c>
      <c r="L1516" s="25">
        <f>IF(#REF!&gt;=#REF!,#REF!-#REF!,"")</f>
        <v>4</v>
      </c>
      <c r="M1516" s="4">
        <v>8671</v>
      </c>
      <c r="N1516" s="5">
        <v>81.73</v>
      </c>
      <c r="O1516" s="5">
        <v>56.67</v>
      </c>
      <c r="P1516" s="5">
        <v>25.06</v>
      </c>
      <c r="Q1516" s="5">
        <f>#REF!*#REF!</f>
        <v>491385.57</v>
      </c>
      <c r="R1516" s="5">
        <v>217295.26</v>
      </c>
      <c r="S1516" s="5">
        <f>#REF!-#REF!</f>
        <v>-274090.31</v>
      </c>
      <c r="T1516" s="36">
        <f t="shared" si="23"/>
        <v>-0.55779071819304704</v>
      </c>
    </row>
    <row r="1517" spans="1:20" x14ac:dyDescent="0.2">
      <c r="A1517" s="25" t="s">
        <v>32</v>
      </c>
      <c r="B1517" s="25" t="s">
        <v>110</v>
      </c>
      <c r="C1517" s="25" t="s">
        <v>26</v>
      </c>
      <c r="D1517" s="25" t="s">
        <v>27</v>
      </c>
      <c r="E1517" s="25" t="s">
        <v>1916</v>
      </c>
      <c r="F1517" s="2">
        <v>40995</v>
      </c>
      <c r="G1517" s="23" t="str">
        <f>TEXT(Table2[[#This Row],[Order-Date]],"mmm")</f>
        <v>Mar</v>
      </c>
      <c r="H1517">
        <v>2012</v>
      </c>
      <c r="I1517">
        <v>846776664</v>
      </c>
      <c r="J1517" s="2">
        <v>40973</v>
      </c>
      <c r="K1517" s="23">
        <f>WEEKDAY(#REF!,1)</f>
        <v>2</v>
      </c>
      <c r="L1517" s="25" t="str">
        <f>IF(#REF!&gt;=#REF!,#REF!-#REF!,"")</f>
        <v/>
      </c>
      <c r="M1517" s="4">
        <v>8887</v>
      </c>
      <c r="N1517" s="5">
        <v>152.58000000000001</v>
      </c>
      <c r="O1517" s="5">
        <v>97.44</v>
      </c>
      <c r="P1517" s="5">
        <v>55.14</v>
      </c>
      <c r="Q1517" s="5">
        <f>#REF!*#REF!</f>
        <v>865949.28</v>
      </c>
      <c r="R1517" s="5">
        <v>490029.18</v>
      </c>
      <c r="S1517" s="5">
        <f>#REF!-#REF!</f>
        <v>-375920.1</v>
      </c>
      <c r="T1517" s="36">
        <f t="shared" si="23"/>
        <v>-0.43411330049261099</v>
      </c>
    </row>
    <row r="1518" spans="1:20" x14ac:dyDescent="0.2">
      <c r="A1518" s="25" t="s">
        <v>29</v>
      </c>
      <c r="B1518" s="25" t="s">
        <v>112</v>
      </c>
      <c r="C1518" s="25" t="s">
        <v>31</v>
      </c>
      <c r="D1518" s="25" t="s">
        <v>27</v>
      </c>
      <c r="E1518" s="25" t="s">
        <v>1917</v>
      </c>
      <c r="F1518" s="2">
        <v>41221</v>
      </c>
      <c r="G1518" s="23" t="str">
        <f>TEXT(Table2[[#This Row],[Order-Date]],"mmm")</f>
        <v>Nov</v>
      </c>
      <c r="H1518">
        <v>2012</v>
      </c>
      <c r="I1518">
        <v>103435266</v>
      </c>
      <c r="J1518" s="2">
        <v>41170</v>
      </c>
      <c r="K1518" s="23">
        <f>WEEKDAY(#REF!,1)</f>
        <v>3</v>
      </c>
      <c r="L1518" s="25" t="str">
        <f>IF(#REF!&gt;=#REF!,#REF!-#REF!,"")</f>
        <v/>
      </c>
      <c r="M1518" s="4">
        <v>7648</v>
      </c>
      <c r="N1518" s="5">
        <v>47.45</v>
      </c>
      <c r="O1518" s="5">
        <v>31.79</v>
      </c>
      <c r="P1518" s="5">
        <v>15.66</v>
      </c>
      <c r="Q1518" s="5">
        <f>#REF!*#REF!</f>
        <v>243129.92</v>
      </c>
      <c r="R1518" s="5">
        <v>119767.67999999999</v>
      </c>
      <c r="S1518" s="5">
        <f>#REF!-#REF!</f>
        <v>-123362.24000000001</v>
      </c>
      <c r="T1518" s="36">
        <f t="shared" si="23"/>
        <v>-0.50739226171752105</v>
      </c>
    </row>
    <row r="1519" spans="1:20" x14ac:dyDescent="0.2">
      <c r="A1519" s="25" t="s">
        <v>20</v>
      </c>
      <c r="B1519" s="25" t="s">
        <v>163</v>
      </c>
      <c r="C1519" s="25" t="s">
        <v>65</v>
      </c>
      <c r="D1519" s="25" t="s">
        <v>23</v>
      </c>
      <c r="E1519" s="25" t="s">
        <v>1917</v>
      </c>
      <c r="F1519" s="2">
        <v>41907</v>
      </c>
      <c r="G1519" s="23" t="str">
        <f>TEXT(Table2[[#This Row],[Order-Date]],"mmm")</f>
        <v>Sep</v>
      </c>
      <c r="H1519">
        <v>2014</v>
      </c>
      <c r="I1519">
        <v>776849544</v>
      </c>
      <c r="J1519" s="2">
        <v>41830</v>
      </c>
      <c r="K1519" s="23">
        <f>WEEKDAY(#REF!,1)</f>
        <v>5</v>
      </c>
      <c r="L1519" s="25" t="str">
        <f>IF(#REF!&gt;=#REF!,#REF!-#REF!,"")</f>
        <v/>
      </c>
      <c r="M1519" s="4">
        <v>5898</v>
      </c>
      <c r="N1519" s="5">
        <v>9.33</v>
      </c>
      <c r="O1519" s="5">
        <v>6.92</v>
      </c>
      <c r="P1519" s="5">
        <v>2.41</v>
      </c>
      <c r="Q1519" s="5">
        <f>#REF!*#REF!</f>
        <v>40814.160000000003</v>
      </c>
      <c r="R1519" s="5">
        <v>14214.18</v>
      </c>
      <c r="S1519" s="5">
        <f>#REF!-#REF!</f>
        <v>-26599.98</v>
      </c>
      <c r="T1519" s="36">
        <f t="shared" si="23"/>
        <v>-0.65173410404624299</v>
      </c>
    </row>
    <row r="1520" spans="1:20" x14ac:dyDescent="0.2">
      <c r="A1520" s="25" t="s">
        <v>46</v>
      </c>
      <c r="B1520" s="25" t="s">
        <v>211</v>
      </c>
      <c r="C1520" s="25" t="s">
        <v>22</v>
      </c>
      <c r="D1520" s="25" t="s">
        <v>27</v>
      </c>
      <c r="E1520" s="25" t="s">
        <v>1916</v>
      </c>
      <c r="F1520" s="2">
        <v>42213</v>
      </c>
      <c r="G1520" s="23" t="str">
        <f>TEXT(Table2[[#This Row],[Order-Date]],"mmm")</f>
        <v>Jul</v>
      </c>
      <c r="H1520">
        <v>2015</v>
      </c>
      <c r="I1520">
        <v>796755826</v>
      </c>
      <c r="J1520" s="2">
        <v>42244</v>
      </c>
      <c r="K1520" s="23">
        <f>WEEKDAY(#REF!,1)</f>
        <v>6</v>
      </c>
      <c r="L1520" s="25">
        <f>IF(#REF!&gt;=#REF!,#REF!-#REF!,"")</f>
        <v>31</v>
      </c>
      <c r="M1520" s="4">
        <v>6609</v>
      </c>
      <c r="N1520" s="5">
        <v>255.28</v>
      </c>
      <c r="O1520" s="5">
        <v>159.41999999999999</v>
      </c>
      <c r="P1520" s="5">
        <v>95.86</v>
      </c>
      <c r="Q1520" s="5">
        <f>#REF!*#REF!</f>
        <v>1053606.78</v>
      </c>
      <c r="R1520" s="5">
        <v>633538.74</v>
      </c>
      <c r="S1520" s="5">
        <f>#REF!-#REF!</f>
        <v>-420068.04</v>
      </c>
      <c r="T1520" s="36">
        <f t="shared" si="23"/>
        <v>-0.39869527035503699</v>
      </c>
    </row>
    <row r="1521" spans="1:20" x14ac:dyDescent="0.2">
      <c r="A1521" s="25" t="s">
        <v>29</v>
      </c>
      <c r="B1521" s="25" t="s">
        <v>181</v>
      </c>
      <c r="C1521" s="25" t="s">
        <v>56</v>
      </c>
      <c r="D1521" s="25" t="s">
        <v>27</v>
      </c>
      <c r="E1521" s="25" t="s">
        <v>1916</v>
      </c>
      <c r="F1521" s="2">
        <v>42716</v>
      </c>
      <c r="G1521" s="23" t="str">
        <f>TEXT(Table2[[#This Row],[Order-Date]],"mmm")</f>
        <v>Dec</v>
      </c>
      <c r="H1521">
        <v>2016</v>
      </c>
      <c r="I1521">
        <v>863202941</v>
      </c>
      <c r="J1521" s="2">
        <v>42717</v>
      </c>
      <c r="K1521" s="23">
        <f>WEEKDAY(#REF!,1)</f>
        <v>3</v>
      </c>
      <c r="L1521" s="25">
        <f>IF(#REF!&gt;=#REF!,#REF!-#REF!,"")</f>
        <v>1</v>
      </c>
      <c r="M1521" s="4">
        <v>9787</v>
      </c>
      <c r="N1521" s="5">
        <v>421.89</v>
      </c>
      <c r="O1521" s="5">
        <v>364.69</v>
      </c>
      <c r="P1521" s="5">
        <v>57.2</v>
      </c>
      <c r="Q1521" s="5">
        <f>#REF!*#REF!</f>
        <v>3569221.03</v>
      </c>
      <c r="R1521" s="5">
        <v>559816.4</v>
      </c>
      <c r="S1521" s="5">
        <f>#REF!-#REF!</f>
        <v>-3009404.63</v>
      </c>
      <c r="T1521" s="36">
        <f t="shared" si="23"/>
        <v>-0.84315445995228799</v>
      </c>
    </row>
    <row r="1522" spans="1:20" x14ac:dyDescent="0.2">
      <c r="A1522" s="25" t="s">
        <v>29</v>
      </c>
      <c r="B1522" s="25" t="s">
        <v>130</v>
      </c>
      <c r="C1522" s="25" t="s">
        <v>42</v>
      </c>
      <c r="D1522" s="25" t="s">
        <v>27</v>
      </c>
      <c r="E1522" s="25" t="s">
        <v>1915</v>
      </c>
      <c r="F1522" s="2">
        <v>41854</v>
      </c>
      <c r="G1522" s="23" t="str">
        <f>TEXT(Table2[[#This Row],[Order-Date]],"mmm")</f>
        <v>Aug</v>
      </c>
      <c r="H1522">
        <v>2014</v>
      </c>
      <c r="I1522">
        <v>396552217</v>
      </c>
      <c r="J1522" s="2">
        <v>41753</v>
      </c>
      <c r="K1522" s="23">
        <f>WEEKDAY(#REF!,1)</f>
        <v>5</v>
      </c>
      <c r="L1522" s="25" t="str">
        <f>IF(#REF!&gt;=#REF!,#REF!-#REF!,"")</f>
        <v/>
      </c>
      <c r="M1522" s="4">
        <v>7468</v>
      </c>
      <c r="N1522" s="5">
        <v>109.28</v>
      </c>
      <c r="O1522" s="5">
        <v>35.840000000000003</v>
      </c>
      <c r="P1522" s="5">
        <v>73.44</v>
      </c>
      <c r="Q1522" s="5">
        <f>#REF!*#REF!</f>
        <v>267653.12</v>
      </c>
      <c r="R1522" s="5">
        <v>548449.92000000004</v>
      </c>
      <c r="S1522" s="5">
        <f>#REF!-#REF!</f>
        <v>280796.79999999999</v>
      </c>
      <c r="T1522" s="36">
        <f t="shared" si="23"/>
        <v>1.0491071428571399</v>
      </c>
    </row>
    <row r="1523" spans="1:20" x14ac:dyDescent="0.2">
      <c r="A1523" s="25" t="s">
        <v>32</v>
      </c>
      <c r="B1523" s="25" t="s">
        <v>87</v>
      </c>
      <c r="C1523" s="25" t="s">
        <v>31</v>
      </c>
      <c r="D1523" s="25" t="s">
        <v>27</v>
      </c>
      <c r="E1523" s="25" t="s">
        <v>1918</v>
      </c>
      <c r="F1523" s="2">
        <v>42095</v>
      </c>
      <c r="G1523" s="23" t="str">
        <f>TEXT(Table2[[#This Row],[Order-Date]],"mmm")</f>
        <v>Apr</v>
      </c>
      <c r="H1523">
        <v>2015</v>
      </c>
      <c r="I1523">
        <v>687477481</v>
      </c>
      <c r="J1523" s="2">
        <v>42034</v>
      </c>
      <c r="K1523" s="23">
        <f>WEEKDAY(#REF!,1)</f>
        <v>6</v>
      </c>
      <c r="L1523" s="25" t="str">
        <f>IF(#REF!&gt;=#REF!,#REF!-#REF!,"")</f>
        <v/>
      </c>
      <c r="M1523" s="4">
        <v>8719</v>
      </c>
      <c r="N1523" s="5">
        <v>47.45</v>
      </c>
      <c r="O1523" s="5">
        <v>31.79</v>
      </c>
      <c r="P1523" s="5">
        <v>15.66</v>
      </c>
      <c r="Q1523" s="5">
        <f>#REF!*#REF!</f>
        <v>277177.01</v>
      </c>
      <c r="R1523" s="5">
        <v>136539.54</v>
      </c>
      <c r="S1523" s="5">
        <f>#REF!-#REF!</f>
        <v>-140637.47</v>
      </c>
      <c r="T1523" s="36">
        <f t="shared" si="23"/>
        <v>-0.50739226171752105</v>
      </c>
    </row>
    <row r="1524" spans="1:20" x14ac:dyDescent="0.2">
      <c r="A1524" s="25" t="s">
        <v>46</v>
      </c>
      <c r="B1524" s="25" t="s">
        <v>78</v>
      </c>
      <c r="C1524" s="25" t="s">
        <v>26</v>
      </c>
      <c r="D1524" s="25" t="s">
        <v>23</v>
      </c>
      <c r="E1524" s="25" t="s">
        <v>1917</v>
      </c>
      <c r="F1524" s="2">
        <v>41276</v>
      </c>
      <c r="G1524" s="23" t="str">
        <f>TEXT(Table2[[#This Row],[Order-Date]],"mmm")</f>
        <v>Jan</v>
      </c>
      <c r="H1524">
        <v>2013</v>
      </c>
      <c r="I1524">
        <v>846965062</v>
      </c>
      <c r="J1524" s="2">
        <v>41610</v>
      </c>
      <c r="K1524" s="23">
        <f>WEEKDAY(#REF!,1)</f>
        <v>2</v>
      </c>
      <c r="L1524" s="25">
        <f>IF(#REF!&gt;=#REF!,#REF!-#REF!,"")</f>
        <v>334</v>
      </c>
      <c r="M1524" s="4">
        <v>4638</v>
      </c>
      <c r="N1524" s="5">
        <v>152.58000000000001</v>
      </c>
      <c r="O1524" s="5">
        <v>97.44</v>
      </c>
      <c r="P1524" s="5">
        <v>55.14</v>
      </c>
      <c r="Q1524" s="5">
        <f>#REF!*#REF!</f>
        <v>451926.72</v>
      </c>
      <c r="R1524" s="5">
        <v>255739.32</v>
      </c>
      <c r="S1524" s="5">
        <f>#REF!-#REF!</f>
        <v>-196187.4</v>
      </c>
      <c r="T1524" s="36">
        <f t="shared" si="23"/>
        <v>-0.43411330049261099</v>
      </c>
    </row>
    <row r="1525" spans="1:20" x14ac:dyDescent="0.2">
      <c r="A1525" s="25" t="s">
        <v>37</v>
      </c>
      <c r="B1525" s="25" t="s">
        <v>45</v>
      </c>
      <c r="C1525" s="25" t="s">
        <v>39</v>
      </c>
      <c r="D1525" s="25" t="s">
        <v>23</v>
      </c>
      <c r="E1525" s="25" t="s">
        <v>1915</v>
      </c>
      <c r="F1525" s="2">
        <v>41705</v>
      </c>
      <c r="G1525" s="23" t="str">
        <f>TEXT(Table2[[#This Row],[Order-Date]],"mmm")</f>
        <v>Mar</v>
      </c>
      <c r="H1525">
        <v>2014</v>
      </c>
      <c r="I1525">
        <v>956313788</v>
      </c>
      <c r="J1525" s="2">
        <v>41839</v>
      </c>
      <c r="K1525" s="23">
        <f>WEEKDAY(#REF!,1)</f>
        <v>7</v>
      </c>
      <c r="L1525" s="25">
        <f>IF(#REF!&gt;=#REF!,#REF!-#REF!,"")</f>
        <v>134</v>
      </c>
      <c r="M1525" s="4">
        <v>3356</v>
      </c>
      <c r="N1525" s="5">
        <v>81.73</v>
      </c>
      <c r="O1525" s="5">
        <v>56.67</v>
      </c>
      <c r="P1525" s="5">
        <v>25.06</v>
      </c>
      <c r="Q1525" s="5">
        <f>#REF!*#REF!</f>
        <v>190184.52</v>
      </c>
      <c r="R1525" s="5">
        <v>84101.36</v>
      </c>
      <c r="S1525" s="5">
        <f>#REF!-#REF!</f>
        <v>-106083.16</v>
      </c>
      <c r="T1525" s="36">
        <f t="shared" si="23"/>
        <v>-0.55779071819304704</v>
      </c>
    </row>
    <row r="1526" spans="1:20" x14ac:dyDescent="0.2">
      <c r="A1526" s="25" t="s">
        <v>20</v>
      </c>
      <c r="B1526" s="25" t="s">
        <v>121</v>
      </c>
      <c r="C1526" s="25" t="s">
        <v>42</v>
      </c>
      <c r="D1526" s="25" t="s">
        <v>27</v>
      </c>
      <c r="E1526" s="25" t="s">
        <v>1917</v>
      </c>
      <c r="F1526" s="2">
        <v>40637</v>
      </c>
      <c r="G1526" s="23" t="str">
        <f>TEXT(Table2[[#This Row],[Order-Date]],"mmm")</f>
        <v>Apr</v>
      </c>
      <c r="H1526">
        <v>2011</v>
      </c>
      <c r="I1526">
        <v>717134988</v>
      </c>
      <c r="J1526" s="2">
        <v>40650</v>
      </c>
      <c r="K1526" s="23">
        <f>WEEKDAY(#REF!,1)</f>
        <v>1</v>
      </c>
      <c r="L1526" s="25">
        <f>IF(#REF!&gt;=#REF!,#REF!-#REF!,"")</f>
        <v>13</v>
      </c>
      <c r="M1526" s="4">
        <v>5034</v>
      </c>
      <c r="N1526" s="5">
        <v>109.28</v>
      </c>
      <c r="O1526" s="5">
        <v>35.840000000000003</v>
      </c>
      <c r="P1526" s="5">
        <v>73.44</v>
      </c>
      <c r="Q1526" s="5">
        <f>#REF!*#REF!</f>
        <v>180418.56</v>
      </c>
      <c r="R1526" s="5">
        <v>369696.96</v>
      </c>
      <c r="S1526" s="5">
        <f>#REF!-#REF!</f>
        <v>189278.4</v>
      </c>
      <c r="T1526" s="36">
        <f t="shared" si="23"/>
        <v>1.0491071428571399</v>
      </c>
    </row>
    <row r="1527" spans="1:20" x14ac:dyDescent="0.2">
      <c r="A1527" s="25" t="s">
        <v>29</v>
      </c>
      <c r="B1527" s="25" t="s">
        <v>124</v>
      </c>
      <c r="C1527" s="25" t="s">
        <v>51</v>
      </c>
      <c r="D1527" s="25" t="s">
        <v>27</v>
      </c>
      <c r="E1527" s="25" t="s">
        <v>1915</v>
      </c>
      <c r="F1527" s="2">
        <v>42160</v>
      </c>
      <c r="G1527" s="23" t="str">
        <f>TEXT(Table2[[#This Row],[Order-Date]],"mmm")</f>
        <v>Jun</v>
      </c>
      <c r="H1527">
        <v>2015</v>
      </c>
      <c r="I1527">
        <v>801352488</v>
      </c>
      <c r="J1527" s="2">
        <v>42147</v>
      </c>
      <c r="K1527" s="23">
        <f>WEEKDAY(#REF!,1)</f>
        <v>7</v>
      </c>
      <c r="L1527" s="25" t="str">
        <f>IF(#REF!&gt;=#REF!,#REF!-#REF!,"")</f>
        <v/>
      </c>
      <c r="M1527" s="4">
        <v>6864</v>
      </c>
      <c r="N1527" s="5">
        <v>437.2</v>
      </c>
      <c r="O1527" s="5">
        <v>263.33</v>
      </c>
      <c r="P1527" s="5">
        <v>173.87</v>
      </c>
      <c r="Q1527" s="5">
        <f>#REF!*#REF!</f>
        <v>1807497.12</v>
      </c>
      <c r="R1527" s="5">
        <v>1193443.68</v>
      </c>
      <c r="S1527" s="5">
        <f>#REF!-#REF!</f>
        <v>-614053.43999999994</v>
      </c>
      <c r="T1527" s="36">
        <f t="shared" si="23"/>
        <v>-0.33972581931416901</v>
      </c>
    </row>
    <row r="1528" spans="1:20" x14ac:dyDescent="0.2">
      <c r="A1528" s="25" t="s">
        <v>37</v>
      </c>
      <c r="B1528" s="25" t="s">
        <v>62</v>
      </c>
      <c r="C1528" s="25" t="s">
        <v>49</v>
      </c>
      <c r="D1528" s="25" t="s">
        <v>27</v>
      </c>
      <c r="E1528" s="25" t="s">
        <v>1915</v>
      </c>
      <c r="F1528" s="2">
        <v>43041</v>
      </c>
      <c r="G1528" s="23" t="str">
        <f>TEXT(Table2[[#This Row],[Order-Date]],"mmm")</f>
        <v>Nov</v>
      </c>
      <c r="H1528">
        <v>2017</v>
      </c>
      <c r="I1528">
        <v>601202619</v>
      </c>
      <c r="J1528" s="2">
        <v>42781</v>
      </c>
      <c r="K1528" s="23">
        <f>WEEKDAY(#REF!,1)</f>
        <v>4</v>
      </c>
      <c r="L1528" s="25" t="str">
        <f>IF(#REF!&gt;=#REF!,#REF!-#REF!,"")</f>
        <v/>
      </c>
      <c r="M1528" s="4">
        <v>8070</v>
      </c>
      <c r="N1528" s="5">
        <v>651.21</v>
      </c>
      <c r="O1528" s="5">
        <v>524.96</v>
      </c>
      <c r="P1528" s="5">
        <v>126.25</v>
      </c>
      <c r="Q1528" s="5">
        <f>#REF!*#REF!</f>
        <v>4236427.2</v>
      </c>
      <c r="R1528" s="5">
        <v>1018837.5</v>
      </c>
      <c r="S1528" s="5">
        <f>#REF!-#REF!</f>
        <v>-3217589.7</v>
      </c>
      <c r="T1528" s="36">
        <f t="shared" si="23"/>
        <v>-0.75950548613227697</v>
      </c>
    </row>
    <row r="1529" spans="1:20" x14ac:dyDescent="0.2">
      <c r="A1529" s="25" t="s">
        <v>29</v>
      </c>
      <c r="B1529" s="25" t="s">
        <v>76</v>
      </c>
      <c r="C1529" s="25" t="s">
        <v>65</v>
      </c>
      <c r="D1529" s="25" t="s">
        <v>23</v>
      </c>
      <c r="E1529" s="25" t="s">
        <v>1917</v>
      </c>
      <c r="F1529" s="2">
        <v>40734</v>
      </c>
      <c r="G1529" s="23" t="str">
        <f>TEXT(Table2[[#This Row],[Order-Date]],"mmm")</f>
        <v>Jul</v>
      </c>
      <c r="H1529">
        <v>2011</v>
      </c>
      <c r="I1529">
        <v>479234206</v>
      </c>
      <c r="J1529" s="2">
        <v>40861</v>
      </c>
      <c r="K1529" s="23">
        <f>WEEKDAY(#REF!,1)</f>
        <v>2</v>
      </c>
      <c r="L1529" s="25">
        <f>IF(#REF!&gt;=#REF!,#REF!-#REF!,"")</f>
        <v>127</v>
      </c>
      <c r="M1529" s="4">
        <v>4906</v>
      </c>
      <c r="N1529" s="5">
        <v>9.33</v>
      </c>
      <c r="O1529" s="5">
        <v>6.92</v>
      </c>
      <c r="P1529" s="5">
        <v>2.41</v>
      </c>
      <c r="Q1529" s="5">
        <f>#REF!*#REF!</f>
        <v>33949.519999999997</v>
      </c>
      <c r="R1529" s="5">
        <v>11823.46</v>
      </c>
      <c r="S1529" s="5">
        <f>#REF!-#REF!</f>
        <v>-22126.06</v>
      </c>
      <c r="T1529" s="36">
        <f t="shared" si="23"/>
        <v>-0.65173410404624299</v>
      </c>
    </row>
    <row r="1530" spans="1:20" x14ac:dyDescent="0.2">
      <c r="A1530" s="25" t="s">
        <v>46</v>
      </c>
      <c r="B1530" s="25" t="s">
        <v>137</v>
      </c>
      <c r="C1530" s="25" t="s">
        <v>22</v>
      </c>
      <c r="D1530" s="25" t="s">
        <v>27</v>
      </c>
      <c r="E1530" s="25" t="s">
        <v>1916</v>
      </c>
      <c r="F1530" s="2">
        <v>40434</v>
      </c>
      <c r="G1530" s="23" t="str">
        <f>TEXT(Table2[[#This Row],[Order-Date]],"mmm")</f>
        <v>Sep</v>
      </c>
      <c r="H1530">
        <v>2010</v>
      </c>
      <c r="I1530">
        <v>418308579</v>
      </c>
      <c r="J1530" s="2">
        <v>40481</v>
      </c>
      <c r="K1530" s="23">
        <f>WEEKDAY(#REF!,1)</f>
        <v>7</v>
      </c>
      <c r="L1530" s="25">
        <f>IF(#REF!&gt;=#REF!,#REF!-#REF!,"")</f>
        <v>47</v>
      </c>
      <c r="M1530" s="4">
        <v>5659</v>
      </c>
      <c r="N1530" s="5">
        <v>255.28</v>
      </c>
      <c r="O1530" s="5">
        <v>159.41999999999999</v>
      </c>
      <c r="P1530" s="5">
        <v>95.86</v>
      </c>
      <c r="Q1530" s="5">
        <f>#REF!*#REF!</f>
        <v>902157.78</v>
      </c>
      <c r="R1530" s="5">
        <v>542471.74</v>
      </c>
      <c r="S1530" s="5">
        <f>#REF!-#REF!</f>
        <v>-359686.04</v>
      </c>
      <c r="T1530" s="36">
        <f t="shared" si="23"/>
        <v>-0.39869527035503699</v>
      </c>
    </row>
    <row r="1531" spans="1:20" x14ac:dyDescent="0.2">
      <c r="A1531" s="25" t="s">
        <v>37</v>
      </c>
      <c r="B1531" s="25" t="s">
        <v>48</v>
      </c>
      <c r="C1531" s="25" t="s">
        <v>51</v>
      </c>
      <c r="D1531" s="25" t="s">
        <v>27</v>
      </c>
      <c r="E1531" s="25" t="s">
        <v>1916</v>
      </c>
      <c r="F1531" s="2">
        <v>42339</v>
      </c>
      <c r="G1531" s="23" t="str">
        <f>TEXT(Table2[[#This Row],[Order-Date]],"mmm")</f>
        <v>Dec</v>
      </c>
      <c r="H1531">
        <v>2015</v>
      </c>
      <c r="I1531">
        <v>471599566</v>
      </c>
      <c r="J1531" s="2">
        <v>42063</v>
      </c>
      <c r="K1531" s="23">
        <f>WEEKDAY(#REF!,1)</f>
        <v>7</v>
      </c>
      <c r="L1531" s="25" t="str">
        <f>IF(#REF!&gt;=#REF!,#REF!-#REF!,"")</f>
        <v/>
      </c>
      <c r="M1531" s="4">
        <v>5647</v>
      </c>
      <c r="N1531" s="5">
        <v>437.2</v>
      </c>
      <c r="O1531" s="5">
        <v>263.33</v>
      </c>
      <c r="P1531" s="5">
        <v>173.87</v>
      </c>
      <c r="Q1531" s="5">
        <f>#REF!*#REF!</f>
        <v>1487024.51</v>
      </c>
      <c r="R1531" s="5">
        <v>981843.89</v>
      </c>
      <c r="S1531" s="5">
        <f>#REF!-#REF!</f>
        <v>-505180.62</v>
      </c>
      <c r="T1531" s="36">
        <f t="shared" si="23"/>
        <v>-0.33972581931416901</v>
      </c>
    </row>
    <row r="1532" spans="1:20" x14ac:dyDescent="0.2">
      <c r="A1532" s="25" t="s">
        <v>46</v>
      </c>
      <c r="B1532" s="25" t="s">
        <v>84</v>
      </c>
      <c r="C1532" s="25" t="s">
        <v>22</v>
      </c>
      <c r="D1532" s="25" t="s">
        <v>23</v>
      </c>
      <c r="E1532" s="25" t="s">
        <v>1917</v>
      </c>
      <c r="F1532" s="2">
        <v>40834</v>
      </c>
      <c r="G1532" s="23" t="str">
        <f>TEXT(Table2[[#This Row],[Order-Date]],"mmm")</f>
        <v>Oct</v>
      </c>
      <c r="H1532">
        <v>2011</v>
      </c>
      <c r="I1532">
        <v>312593495</v>
      </c>
      <c r="J1532" s="2">
        <v>40613</v>
      </c>
      <c r="K1532" s="23">
        <f>WEEKDAY(#REF!,1)</f>
        <v>6</v>
      </c>
      <c r="L1532" s="25" t="str">
        <f>IF(#REF!&gt;=#REF!,#REF!-#REF!,"")</f>
        <v/>
      </c>
      <c r="M1532" s="4">
        <v>2217</v>
      </c>
      <c r="N1532" s="5">
        <v>255.28</v>
      </c>
      <c r="O1532" s="5">
        <v>159.41999999999999</v>
      </c>
      <c r="P1532" s="5">
        <v>95.86</v>
      </c>
      <c r="Q1532" s="5">
        <f>#REF!*#REF!</f>
        <v>353434.14</v>
      </c>
      <c r="R1532" s="5">
        <v>212521.62</v>
      </c>
      <c r="S1532" s="5">
        <f>#REF!-#REF!</f>
        <v>-140912.51999999999</v>
      </c>
      <c r="T1532" s="36">
        <f t="shared" si="23"/>
        <v>-0.39869527035503699</v>
      </c>
    </row>
    <row r="1533" spans="1:20" x14ac:dyDescent="0.2">
      <c r="A1533" s="25" t="s">
        <v>46</v>
      </c>
      <c r="B1533" s="25" t="s">
        <v>171</v>
      </c>
      <c r="C1533" s="25" t="s">
        <v>26</v>
      </c>
      <c r="D1533" s="25" t="s">
        <v>27</v>
      </c>
      <c r="E1533" s="25" t="s">
        <v>1915</v>
      </c>
      <c r="F1533" s="2">
        <v>42132</v>
      </c>
      <c r="G1533" s="23" t="str">
        <f>TEXT(Table2[[#This Row],[Order-Date]],"mmm")</f>
        <v>May</v>
      </c>
      <c r="H1533">
        <v>2015</v>
      </c>
      <c r="I1533">
        <v>585089194</v>
      </c>
      <c r="J1533" s="2">
        <v>42246</v>
      </c>
      <c r="K1533" s="23">
        <f>WEEKDAY(#REF!,1)</f>
        <v>1</v>
      </c>
      <c r="L1533" s="25">
        <f>IF(#REF!&gt;=#REF!,#REF!-#REF!,"")</f>
        <v>114</v>
      </c>
      <c r="M1533" s="4">
        <v>9749</v>
      </c>
      <c r="N1533" s="5">
        <v>152.58000000000001</v>
      </c>
      <c r="O1533" s="5">
        <v>97.44</v>
      </c>
      <c r="P1533" s="5">
        <v>55.14</v>
      </c>
      <c r="Q1533" s="5">
        <f>#REF!*#REF!</f>
        <v>949942.56</v>
      </c>
      <c r="R1533" s="5">
        <v>537559.86</v>
      </c>
      <c r="S1533" s="5">
        <f>#REF!-#REF!</f>
        <v>-412382.7</v>
      </c>
      <c r="T1533" s="36">
        <f t="shared" si="23"/>
        <v>-0.43411330049261099</v>
      </c>
    </row>
    <row r="1534" spans="1:20" x14ac:dyDescent="0.2">
      <c r="A1534" s="25" t="s">
        <v>37</v>
      </c>
      <c r="B1534" s="25" t="s">
        <v>169</v>
      </c>
      <c r="C1534" s="25" t="s">
        <v>26</v>
      </c>
      <c r="D1534" s="25" t="s">
        <v>23</v>
      </c>
      <c r="E1534" s="25" t="s">
        <v>1918</v>
      </c>
      <c r="F1534" s="2">
        <v>40836</v>
      </c>
      <c r="G1534" s="23" t="str">
        <f>TEXT(Table2[[#This Row],[Order-Date]],"mmm")</f>
        <v>Oct</v>
      </c>
      <c r="H1534">
        <v>2011</v>
      </c>
      <c r="I1534">
        <v>653197991</v>
      </c>
      <c r="J1534" s="2">
        <v>40838</v>
      </c>
      <c r="K1534" s="23">
        <f>WEEKDAY(#REF!,1)</f>
        <v>7</v>
      </c>
      <c r="L1534" s="25">
        <f>IF(#REF!&gt;=#REF!,#REF!-#REF!,"")</f>
        <v>2</v>
      </c>
      <c r="M1534" s="4">
        <v>4656</v>
      </c>
      <c r="N1534" s="5">
        <v>152.58000000000001</v>
      </c>
      <c r="O1534" s="5">
        <v>97.44</v>
      </c>
      <c r="P1534" s="5">
        <v>55.14</v>
      </c>
      <c r="Q1534" s="5">
        <f>#REF!*#REF!</f>
        <v>453680.64000000001</v>
      </c>
      <c r="R1534" s="5">
        <v>256731.84</v>
      </c>
      <c r="S1534" s="5">
        <f>#REF!-#REF!</f>
        <v>-196948.8</v>
      </c>
      <c r="T1534" s="36">
        <f t="shared" si="23"/>
        <v>-0.43411330049261099</v>
      </c>
    </row>
    <row r="1535" spans="1:20" x14ac:dyDescent="0.2">
      <c r="A1535" s="25" t="s">
        <v>46</v>
      </c>
      <c r="B1535" s="25" t="s">
        <v>133</v>
      </c>
      <c r="C1535" s="25" t="s">
        <v>34</v>
      </c>
      <c r="D1535" s="25" t="s">
        <v>23</v>
      </c>
      <c r="E1535" s="25" t="s">
        <v>1918</v>
      </c>
      <c r="F1535" s="2">
        <v>41613</v>
      </c>
      <c r="G1535" s="23" t="str">
        <f>TEXT(Table2[[#This Row],[Order-Date]],"mmm")</f>
        <v>Dec</v>
      </c>
      <c r="H1535">
        <v>2013</v>
      </c>
      <c r="I1535">
        <v>851343715</v>
      </c>
      <c r="J1535" s="2">
        <v>41425</v>
      </c>
      <c r="K1535" s="23">
        <f>WEEKDAY(#REF!,1)</f>
        <v>6</v>
      </c>
      <c r="L1535" s="25" t="str">
        <f>IF(#REF!&gt;=#REF!,#REF!-#REF!,"")</f>
        <v/>
      </c>
      <c r="M1535" s="4">
        <v>379</v>
      </c>
      <c r="N1535" s="5">
        <v>205.7</v>
      </c>
      <c r="O1535" s="5">
        <v>117.11</v>
      </c>
      <c r="P1535" s="5">
        <v>88.59</v>
      </c>
      <c r="Q1535" s="5">
        <f>#REF!*#REF!</f>
        <v>44384.69</v>
      </c>
      <c r="R1535" s="5">
        <v>33575.61</v>
      </c>
      <c r="S1535" s="5">
        <f>#REF!-#REF!</f>
        <v>-10809.08</v>
      </c>
      <c r="T1535" s="36">
        <f t="shared" si="23"/>
        <v>-0.24353172231235601</v>
      </c>
    </row>
    <row r="1536" spans="1:20" x14ac:dyDescent="0.2">
      <c r="A1536" s="25" t="s">
        <v>46</v>
      </c>
      <c r="B1536" s="25" t="s">
        <v>150</v>
      </c>
      <c r="C1536" s="25" t="s">
        <v>85</v>
      </c>
      <c r="D1536" s="25" t="s">
        <v>27</v>
      </c>
      <c r="E1536" s="25" t="s">
        <v>1918</v>
      </c>
      <c r="F1536" s="2">
        <v>40751</v>
      </c>
      <c r="G1536" s="23" t="str">
        <f>TEXT(Table2[[#This Row],[Order-Date]],"mmm")</f>
        <v>Jul</v>
      </c>
      <c r="H1536">
        <v>2011</v>
      </c>
      <c r="I1536">
        <v>234262692</v>
      </c>
      <c r="J1536" s="2">
        <v>40582</v>
      </c>
      <c r="K1536" s="23">
        <f>WEEKDAY(#REF!,1)</f>
        <v>3</v>
      </c>
      <c r="L1536" s="25" t="str">
        <f>IF(#REF!&gt;=#REF!,#REF!-#REF!,"")</f>
        <v/>
      </c>
      <c r="M1536" s="4">
        <v>2391</v>
      </c>
      <c r="N1536" s="5">
        <v>668.27</v>
      </c>
      <c r="O1536" s="5">
        <v>502.54</v>
      </c>
      <c r="P1536" s="5">
        <v>165.73</v>
      </c>
      <c r="Q1536" s="5">
        <f>#REF!*#REF!</f>
        <v>1201573.1399999999</v>
      </c>
      <c r="R1536" s="5">
        <v>396260.43</v>
      </c>
      <c r="S1536" s="5">
        <f>#REF!-#REF!</f>
        <v>-805312.71</v>
      </c>
      <c r="T1536" s="36">
        <f t="shared" si="23"/>
        <v>-0.67021530624427905</v>
      </c>
    </row>
    <row r="1537" spans="1:20" x14ac:dyDescent="0.2">
      <c r="A1537" s="25" t="s">
        <v>29</v>
      </c>
      <c r="B1537" s="25" t="s">
        <v>223</v>
      </c>
      <c r="C1537" s="25" t="s">
        <v>56</v>
      </c>
      <c r="D1537" s="25" t="s">
        <v>27</v>
      </c>
      <c r="E1537" s="25" t="s">
        <v>1915</v>
      </c>
      <c r="F1537" s="2">
        <v>40228</v>
      </c>
      <c r="G1537" s="23" t="str">
        <f>TEXT(Table2[[#This Row],[Order-Date]],"mmm")</f>
        <v>Feb</v>
      </c>
      <c r="H1537">
        <v>2010</v>
      </c>
      <c r="I1537">
        <v>627003753</v>
      </c>
      <c r="J1537" s="2">
        <v>40263</v>
      </c>
      <c r="K1537" s="23">
        <f>WEEKDAY(#REF!,1)</f>
        <v>6</v>
      </c>
      <c r="L1537" s="25">
        <f>IF(#REF!&gt;=#REF!,#REF!-#REF!,"")</f>
        <v>35</v>
      </c>
      <c r="M1537" s="4">
        <v>3199</v>
      </c>
      <c r="N1537" s="5">
        <v>421.89</v>
      </c>
      <c r="O1537" s="5">
        <v>364.69</v>
      </c>
      <c r="P1537" s="5">
        <v>57.2</v>
      </c>
      <c r="Q1537" s="5">
        <f>#REF!*#REF!</f>
        <v>1166643.31</v>
      </c>
      <c r="R1537" s="5">
        <v>182982.8</v>
      </c>
      <c r="S1537" s="5">
        <f>#REF!-#REF!</f>
        <v>-983660.51</v>
      </c>
      <c r="T1537" s="36">
        <f t="shared" si="23"/>
        <v>-0.84315445995228799</v>
      </c>
    </row>
    <row r="1538" spans="1:20" x14ac:dyDescent="0.2">
      <c r="A1538" s="25" t="s">
        <v>37</v>
      </c>
      <c r="B1538" s="25" t="s">
        <v>229</v>
      </c>
      <c r="C1538" s="25" t="s">
        <v>77</v>
      </c>
      <c r="D1538" s="25" t="s">
        <v>27</v>
      </c>
      <c r="E1538" s="25" t="s">
        <v>1918</v>
      </c>
      <c r="F1538" s="2">
        <v>41436</v>
      </c>
      <c r="G1538" s="23" t="str">
        <f>TEXT(Table2[[#This Row],[Order-Date]],"mmm")</f>
        <v>Jun</v>
      </c>
      <c r="H1538">
        <v>2013</v>
      </c>
      <c r="I1538">
        <v>774928224</v>
      </c>
      <c r="J1538" s="2">
        <v>41625</v>
      </c>
      <c r="K1538" s="23">
        <f>WEEKDAY(#REF!,1)</f>
        <v>3</v>
      </c>
      <c r="L1538" s="25">
        <f>IF(#REF!&gt;=#REF!,#REF!-#REF!,"")</f>
        <v>189</v>
      </c>
      <c r="M1538" s="4">
        <v>7337</v>
      </c>
      <c r="N1538" s="5">
        <v>154.06</v>
      </c>
      <c r="O1538" s="5">
        <v>90.93</v>
      </c>
      <c r="P1538" s="5">
        <v>63.13</v>
      </c>
      <c r="Q1538" s="5">
        <f>#REF!*#REF!</f>
        <v>667153.41</v>
      </c>
      <c r="R1538" s="5">
        <v>463184.81</v>
      </c>
      <c r="S1538" s="5">
        <f>#REF!-#REF!</f>
        <v>-203968.6</v>
      </c>
      <c r="T1538" s="36">
        <f t="shared" si="23"/>
        <v>-0.30572968217309998</v>
      </c>
    </row>
    <row r="1539" spans="1:20" x14ac:dyDescent="0.2">
      <c r="A1539" s="25" t="s">
        <v>29</v>
      </c>
      <c r="B1539" s="25" t="s">
        <v>174</v>
      </c>
      <c r="C1539" s="25" t="s">
        <v>65</v>
      </c>
      <c r="D1539" s="25" t="s">
        <v>27</v>
      </c>
      <c r="E1539" s="25" t="s">
        <v>1918</v>
      </c>
      <c r="F1539" s="2">
        <v>43072</v>
      </c>
      <c r="G1539" s="23" t="str">
        <f>TEXT(Table2[[#This Row],[Order-Date]],"mmm")</f>
        <v>Dec</v>
      </c>
      <c r="H1539">
        <v>2017</v>
      </c>
      <c r="I1539">
        <v>393709933</v>
      </c>
      <c r="J1539" s="2">
        <v>42850</v>
      </c>
      <c r="K1539" s="23">
        <f>WEEKDAY(#REF!,1)</f>
        <v>3</v>
      </c>
      <c r="L1539" s="25" t="str">
        <f>IF(#REF!&gt;=#REF!,#REF!-#REF!,"")</f>
        <v/>
      </c>
      <c r="M1539" s="4">
        <v>6373</v>
      </c>
      <c r="N1539" s="5">
        <v>9.33</v>
      </c>
      <c r="O1539" s="5">
        <v>6.92</v>
      </c>
      <c r="P1539" s="5">
        <v>2.41</v>
      </c>
      <c r="Q1539" s="5">
        <f>#REF!*#REF!</f>
        <v>44101.16</v>
      </c>
      <c r="R1539" s="5">
        <v>15358.93</v>
      </c>
      <c r="S1539" s="5">
        <f>#REF!-#REF!</f>
        <v>-28742.23</v>
      </c>
      <c r="T1539" s="36">
        <f t="shared" ref="T1539:T1602" si="24">S1539/Q1539</f>
        <v>-0.65173410404624299</v>
      </c>
    </row>
    <row r="1540" spans="1:20" x14ac:dyDescent="0.2">
      <c r="A1540" s="25" t="s">
        <v>46</v>
      </c>
      <c r="B1540" s="25" t="s">
        <v>107</v>
      </c>
      <c r="C1540" s="25" t="s">
        <v>85</v>
      </c>
      <c r="D1540" s="25" t="s">
        <v>23</v>
      </c>
      <c r="E1540" s="25" t="s">
        <v>1918</v>
      </c>
      <c r="F1540" s="2">
        <v>42267</v>
      </c>
      <c r="G1540" s="23" t="str">
        <f>TEXT(Table2[[#This Row],[Order-Date]],"mmm")</f>
        <v>Sep</v>
      </c>
      <c r="H1540">
        <v>2015</v>
      </c>
      <c r="I1540">
        <v>619335210</v>
      </c>
      <c r="J1540" s="2">
        <v>42298</v>
      </c>
      <c r="K1540" s="23">
        <f>WEEKDAY(#REF!,1)</f>
        <v>4</v>
      </c>
      <c r="L1540" s="25">
        <f>IF(#REF!&gt;=#REF!,#REF!-#REF!,"")</f>
        <v>31</v>
      </c>
      <c r="M1540" s="4">
        <v>3906</v>
      </c>
      <c r="N1540" s="5">
        <v>668.27</v>
      </c>
      <c r="O1540" s="5">
        <v>502.54</v>
      </c>
      <c r="P1540" s="5">
        <v>165.73</v>
      </c>
      <c r="Q1540" s="5">
        <f>#REF!*#REF!</f>
        <v>1962921.24</v>
      </c>
      <c r="R1540" s="5">
        <v>647341.38</v>
      </c>
      <c r="S1540" s="5">
        <f>#REF!-#REF!</f>
        <v>-1315579.8600000001</v>
      </c>
      <c r="T1540" s="36">
        <f t="shared" si="24"/>
        <v>-0.67021530624427905</v>
      </c>
    </row>
    <row r="1541" spans="1:20" x14ac:dyDescent="0.2">
      <c r="A1541" s="25" t="s">
        <v>32</v>
      </c>
      <c r="B1541" s="25" t="s">
        <v>82</v>
      </c>
      <c r="C1541" s="25" t="s">
        <v>49</v>
      </c>
      <c r="D1541" s="25" t="s">
        <v>23</v>
      </c>
      <c r="E1541" s="25" t="s">
        <v>1915</v>
      </c>
      <c r="F1541" s="2">
        <v>42882</v>
      </c>
      <c r="G1541" s="23" t="str">
        <f>TEXT(Table2[[#This Row],[Order-Date]],"mmm")</f>
        <v>May</v>
      </c>
      <c r="H1541">
        <v>2017</v>
      </c>
      <c r="I1541">
        <v>858102881</v>
      </c>
      <c r="J1541" s="2">
        <v>42909</v>
      </c>
      <c r="K1541" s="23">
        <f>WEEKDAY(#REF!,1)</f>
        <v>6</v>
      </c>
      <c r="L1541" s="25">
        <f>IF(#REF!&gt;=#REF!,#REF!-#REF!,"")</f>
        <v>27</v>
      </c>
      <c r="M1541" s="4">
        <v>566</v>
      </c>
      <c r="N1541" s="5">
        <v>651.21</v>
      </c>
      <c r="O1541" s="5">
        <v>524.96</v>
      </c>
      <c r="P1541" s="5">
        <v>126.25</v>
      </c>
      <c r="Q1541" s="5">
        <f>#REF!*#REF!</f>
        <v>297127.36</v>
      </c>
      <c r="R1541" s="5">
        <v>71457.5</v>
      </c>
      <c r="S1541" s="5">
        <f>#REF!-#REF!</f>
        <v>-225669.86</v>
      </c>
      <c r="T1541" s="36">
        <f t="shared" si="24"/>
        <v>-0.75950548613227697</v>
      </c>
    </row>
    <row r="1542" spans="1:20" x14ac:dyDescent="0.2">
      <c r="A1542" s="25" t="s">
        <v>29</v>
      </c>
      <c r="B1542" s="25" t="s">
        <v>111</v>
      </c>
      <c r="C1542" s="25" t="s">
        <v>31</v>
      </c>
      <c r="D1542" s="25" t="s">
        <v>27</v>
      </c>
      <c r="E1542" s="25" t="s">
        <v>1916</v>
      </c>
      <c r="F1542" s="2">
        <v>42420</v>
      </c>
      <c r="G1542" s="23" t="str">
        <f>TEXT(Table2[[#This Row],[Order-Date]],"mmm")</f>
        <v>Feb</v>
      </c>
      <c r="H1542">
        <v>2016</v>
      </c>
      <c r="I1542">
        <v>136624276</v>
      </c>
      <c r="J1542" s="2">
        <v>42585</v>
      </c>
      <c r="K1542" s="23">
        <f>WEEKDAY(#REF!,1)</f>
        <v>4</v>
      </c>
      <c r="L1542" s="25">
        <f>IF(#REF!&gt;=#REF!,#REF!-#REF!,"")</f>
        <v>165</v>
      </c>
      <c r="M1542" s="4">
        <v>9014</v>
      </c>
      <c r="N1542" s="5">
        <v>47.45</v>
      </c>
      <c r="O1542" s="5">
        <v>31.79</v>
      </c>
      <c r="P1542" s="5">
        <v>15.66</v>
      </c>
      <c r="Q1542" s="5">
        <f>#REF!*#REF!</f>
        <v>286555.06</v>
      </c>
      <c r="R1542" s="5">
        <v>141159.24</v>
      </c>
      <c r="S1542" s="5">
        <f>#REF!-#REF!</f>
        <v>-145395.82</v>
      </c>
      <c r="T1542" s="36">
        <f t="shared" si="24"/>
        <v>-0.50739226171752105</v>
      </c>
    </row>
    <row r="1543" spans="1:20" x14ac:dyDescent="0.2">
      <c r="A1543" s="25" t="s">
        <v>29</v>
      </c>
      <c r="B1543" s="25" t="s">
        <v>124</v>
      </c>
      <c r="C1543" s="25" t="s">
        <v>42</v>
      </c>
      <c r="D1543" s="25" t="s">
        <v>23</v>
      </c>
      <c r="E1543" s="25" t="s">
        <v>1916</v>
      </c>
      <c r="F1543" s="2">
        <v>40246</v>
      </c>
      <c r="G1543" s="23" t="str">
        <f>TEXT(Table2[[#This Row],[Order-Date]],"mmm")</f>
        <v>Mar</v>
      </c>
      <c r="H1543">
        <v>2010</v>
      </c>
      <c r="I1543">
        <v>251823222</v>
      </c>
      <c r="J1543" s="2">
        <v>40188</v>
      </c>
      <c r="K1543" s="23">
        <f>WEEKDAY(#REF!,1)</f>
        <v>1</v>
      </c>
      <c r="L1543" s="25" t="str">
        <f>IF(#REF!&gt;=#REF!,#REF!-#REF!,"")</f>
        <v/>
      </c>
      <c r="M1543" s="4">
        <v>8942</v>
      </c>
      <c r="N1543" s="5">
        <v>109.28</v>
      </c>
      <c r="O1543" s="5">
        <v>35.840000000000003</v>
      </c>
      <c r="P1543" s="5">
        <v>73.44</v>
      </c>
      <c r="Q1543" s="5">
        <f>#REF!*#REF!</f>
        <v>320481.28000000003</v>
      </c>
      <c r="R1543" s="5">
        <v>656700.48</v>
      </c>
      <c r="S1543" s="5">
        <f>#REF!-#REF!</f>
        <v>336219.2</v>
      </c>
      <c r="T1543" s="36">
        <f t="shared" si="24"/>
        <v>1.0491071428571399</v>
      </c>
    </row>
    <row r="1544" spans="1:20" x14ac:dyDescent="0.2">
      <c r="A1544" s="25" t="s">
        <v>32</v>
      </c>
      <c r="B1544" s="25" t="s">
        <v>170</v>
      </c>
      <c r="C1544" s="25" t="s">
        <v>65</v>
      </c>
      <c r="D1544" s="25" t="s">
        <v>23</v>
      </c>
      <c r="E1544" s="25" t="s">
        <v>1917</v>
      </c>
      <c r="F1544" s="2">
        <v>42358</v>
      </c>
      <c r="G1544" s="23" t="str">
        <f>TEXT(Table2[[#This Row],[Order-Date]],"mmm")</f>
        <v>Dec</v>
      </c>
      <c r="H1544">
        <v>2015</v>
      </c>
      <c r="I1544">
        <v>820936048</v>
      </c>
      <c r="J1544" s="2">
        <v>42584</v>
      </c>
      <c r="K1544" s="23">
        <f>WEEKDAY(#REF!,1)</f>
        <v>3</v>
      </c>
      <c r="L1544" s="25">
        <f>IF(#REF!&gt;=#REF!,#REF!-#REF!,"")</f>
        <v>226</v>
      </c>
      <c r="M1544" s="4">
        <v>2074</v>
      </c>
      <c r="N1544" s="5">
        <v>9.33</v>
      </c>
      <c r="O1544" s="5">
        <v>6.92</v>
      </c>
      <c r="P1544" s="5">
        <v>2.41</v>
      </c>
      <c r="Q1544" s="5">
        <f>#REF!*#REF!</f>
        <v>14352.08</v>
      </c>
      <c r="R1544" s="5">
        <v>4998.34</v>
      </c>
      <c r="S1544" s="5">
        <f>#REF!-#REF!</f>
        <v>-9353.74</v>
      </c>
      <c r="T1544" s="36">
        <f t="shared" si="24"/>
        <v>-0.65173410404624299</v>
      </c>
    </row>
    <row r="1545" spans="1:20" x14ac:dyDescent="0.2">
      <c r="A1545" s="25" t="s">
        <v>46</v>
      </c>
      <c r="B1545" s="25" t="s">
        <v>123</v>
      </c>
      <c r="C1545" s="25" t="s">
        <v>26</v>
      </c>
      <c r="D1545" s="25" t="s">
        <v>23</v>
      </c>
      <c r="E1545" s="25" t="s">
        <v>1915</v>
      </c>
      <c r="F1545" s="2">
        <v>41625</v>
      </c>
      <c r="G1545" s="23" t="str">
        <f>TEXT(Table2[[#This Row],[Order-Date]],"mmm")</f>
        <v>Dec</v>
      </c>
      <c r="H1545">
        <v>2013</v>
      </c>
      <c r="I1545">
        <v>631511580</v>
      </c>
      <c r="J1545" s="2">
        <v>41631</v>
      </c>
      <c r="K1545" s="23">
        <f>WEEKDAY(#REF!,1)</f>
        <v>2</v>
      </c>
      <c r="L1545" s="25">
        <f>IF(#REF!&gt;=#REF!,#REF!-#REF!,"")</f>
        <v>6</v>
      </c>
      <c r="M1545" s="4">
        <v>7165</v>
      </c>
      <c r="N1545" s="5">
        <v>152.58000000000001</v>
      </c>
      <c r="O1545" s="5">
        <v>97.44</v>
      </c>
      <c r="P1545" s="5">
        <v>55.14</v>
      </c>
      <c r="Q1545" s="5">
        <f>#REF!*#REF!</f>
        <v>698157.6</v>
      </c>
      <c r="R1545" s="5">
        <v>395078.1</v>
      </c>
      <c r="S1545" s="5">
        <f>#REF!-#REF!</f>
        <v>-303079.5</v>
      </c>
      <c r="T1545" s="36">
        <f t="shared" si="24"/>
        <v>-0.43411330049261099</v>
      </c>
    </row>
    <row r="1546" spans="1:20" x14ac:dyDescent="0.2">
      <c r="A1546" s="25" t="s">
        <v>32</v>
      </c>
      <c r="B1546" s="25" t="s">
        <v>170</v>
      </c>
      <c r="C1546" s="25" t="s">
        <v>85</v>
      </c>
      <c r="D1546" s="25" t="s">
        <v>23</v>
      </c>
      <c r="E1546" s="25" t="s">
        <v>1918</v>
      </c>
      <c r="F1546" s="2">
        <v>40318</v>
      </c>
      <c r="G1546" s="23" t="str">
        <f>TEXT(Table2[[#This Row],[Order-Date]],"mmm")</f>
        <v>May</v>
      </c>
      <c r="H1546">
        <v>2010</v>
      </c>
      <c r="I1546">
        <v>791411149</v>
      </c>
      <c r="J1546" s="2">
        <v>40359</v>
      </c>
      <c r="K1546" s="23">
        <f>WEEKDAY(#REF!,1)</f>
        <v>4</v>
      </c>
      <c r="L1546" s="25">
        <f>IF(#REF!&gt;=#REF!,#REF!-#REF!,"")</f>
        <v>41</v>
      </c>
      <c r="M1546" s="4">
        <v>5001</v>
      </c>
      <c r="N1546" s="5">
        <v>668.27</v>
      </c>
      <c r="O1546" s="5">
        <v>502.54</v>
      </c>
      <c r="P1546" s="5">
        <v>165.73</v>
      </c>
      <c r="Q1546" s="5">
        <f>#REF!*#REF!</f>
        <v>2513202.54</v>
      </c>
      <c r="R1546" s="5">
        <v>828815.73</v>
      </c>
      <c r="S1546" s="5">
        <f>#REF!-#REF!</f>
        <v>-1684386.81</v>
      </c>
      <c r="T1546" s="36">
        <f t="shared" si="24"/>
        <v>-0.67021530624427905</v>
      </c>
    </row>
    <row r="1547" spans="1:20" x14ac:dyDescent="0.2">
      <c r="A1547" s="25" t="s">
        <v>20</v>
      </c>
      <c r="B1547" s="25" t="s">
        <v>54</v>
      </c>
      <c r="C1547" s="25" t="s">
        <v>31</v>
      </c>
      <c r="D1547" s="25" t="s">
        <v>23</v>
      </c>
      <c r="E1547" s="25" t="s">
        <v>1915</v>
      </c>
      <c r="F1547" s="2">
        <v>42301</v>
      </c>
      <c r="G1547" s="23" t="str">
        <f>TEXT(Table2[[#This Row],[Order-Date]],"mmm")</f>
        <v>Oct</v>
      </c>
      <c r="H1547">
        <v>2015</v>
      </c>
      <c r="I1547">
        <v>678808581</v>
      </c>
      <c r="J1547" s="2">
        <v>42332</v>
      </c>
      <c r="K1547" s="23">
        <f>WEEKDAY(#REF!,1)</f>
        <v>3</v>
      </c>
      <c r="L1547" s="25">
        <f>IF(#REF!&gt;=#REF!,#REF!-#REF!,"")</f>
        <v>31</v>
      </c>
      <c r="M1547" s="4">
        <v>3399</v>
      </c>
      <c r="N1547" s="5">
        <v>47.45</v>
      </c>
      <c r="O1547" s="5">
        <v>31.79</v>
      </c>
      <c r="P1547" s="5">
        <v>15.66</v>
      </c>
      <c r="Q1547" s="5">
        <f>#REF!*#REF!</f>
        <v>108054.21</v>
      </c>
      <c r="R1547" s="5">
        <v>53228.34</v>
      </c>
      <c r="S1547" s="5">
        <f>#REF!-#REF!</f>
        <v>-54825.87</v>
      </c>
      <c r="T1547" s="36">
        <f t="shared" si="24"/>
        <v>-0.50739226171752105</v>
      </c>
    </row>
    <row r="1548" spans="1:20" x14ac:dyDescent="0.2">
      <c r="A1548" s="25" t="s">
        <v>40</v>
      </c>
      <c r="B1548" s="25" t="s">
        <v>221</v>
      </c>
      <c r="C1548" s="25" t="s">
        <v>85</v>
      </c>
      <c r="D1548" s="25" t="s">
        <v>23</v>
      </c>
      <c r="E1548" s="25" t="s">
        <v>1918</v>
      </c>
      <c r="F1548" s="2">
        <v>40763</v>
      </c>
      <c r="G1548" s="23" t="str">
        <f>TEXT(Table2[[#This Row],[Order-Date]],"mmm")</f>
        <v>Aug</v>
      </c>
      <c r="H1548">
        <v>2011</v>
      </c>
      <c r="I1548">
        <v>192190206</v>
      </c>
      <c r="J1548" s="2">
        <v>40781</v>
      </c>
      <c r="K1548" s="23">
        <f>WEEKDAY(#REF!,1)</f>
        <v>6</v>
      </c>
      <c r="L1548" s="25">
        <f>IF(#REF!&gt;=#REF!,#REF!-#REF!,"")</f>
        <v>18</v>
      </c>
      <c r="M1548" s="4">
        <v>2208</v>
      </c>
      <c r="N1548" s="5">
        <v>668.27</v>
      </c>
      <c r="O1548" s="5">
        <v>502.54</v>
      </c>
      <c r="P1548" s="5">
        <v>165.73</v>
      </c>
      <c r="Q1548" s="5">
        <f>#REF!*#REF!</f>
        <v>1109608.32</v>
      </c>
      <c r="R1548" s="5">
        <v>365931.84</v>
      </c>
      <c r="S1548" s="5">
        <f>#REF!-#REF!</f>
        <v>-743676.48</v>
      </c>
      <c r="T1548" s="36">
        <f t="shared" si="24"/>
        <v>-0.67021530624427905</v>
      </c>
    </row>
    <row r="1549" spans="1:20" x14ac:dyDescent="0.2">
      <c r="A1549" s="25" t="s">
        <v>29</v>
      </c>
      <c r="B1549" s="25" t="s">
        <v>184</v>
      </c>
      <c r="C1549" s="25" t="s">
        <v>22</v>
      </c>
      <c r="D1549" s="25" t="s">
        <v>27</v>
      </c>
      <c r="E1549" s="25" t="s">
        <v>1917</v>
      </c>
      <c r="F1549" s="2">
        <v>41643</v>
      </c>
      <c r="G1549" s="23" t="str">
        <f>TEXT(Table2[[#This Row],[Order-Date]],"mmm")</f>
        <v>Jan</v>
      </c>
      <c r="H1549">
        <v>2014</v>
      </c>
      <c r="I1549">
        <v>200354850</v>
      </c>
      <c r="J1549" s="2">
        <v>41734</v>
      </c>
      <c r="K1549" s="23">
        <f>WEEKDAY(#REF!,1)</f>
        <v>7</v>
      </c>
      <c r="L1549" s="25">
        <f>IF(#REF!&gt;=#REF!,#REF!-#REF!,"")</f>
        <v>91</v>
      </c>
      <c r="M1549" s="4">
        <v>8307</v>
      </c>
      <c r="N1549" s="5">
        <v>255.28</v>
      </c>
      <c r="O1549" s="5">
        <v>159.41999999999999</v>
      </c>
      <c r="P1549" s="5">
        <v>95.86</v>
      </c>
      <c r="Q1549" s="5">
        <f>#REF!*#REF!</f>
        <v>1324301.94</v>
      </c>
      <c r="R1549" s="5">
        <v>796309.02</v>
      </c>
      <c r="S1549" s="5">
        <f>#REF!-#REF!</f>
        <v>-527992.92000000004</v>
      </c>
      <c r="T1549" s="36">
        <f t="shared" si="24"/>
        <v>-0.39869527035503699</v>
      </c>
    </row>
    <row r="1550" spans="1:20" x14ac:dyDescent="0.2">
      <c r="A1550" s="25" t="s">
        <v>59</v>
      </c>
      <c r="B1550" s="25" t="s">
        <v>148</v>
      </c>
      <c r="C1550" s="25" t="s">
        <v>42</v>
      </c>
      <c r="D1550" s="25" t="s">
        <v>27</v>
      </c>
      <c r="E1550" s="25" t="s">
        <v>1917</v>
      </c>
      <c r="F1550" s="2">
        <v>40725</v>
      </c>
      <c r="G1550" s="23" t="str">
        <f>TEXT(Table2[[#This Row],[Order-Date]],"mmm")</f>
        <v>Jul</v>
      </c>
      <c r="H1550">
        <v>2011</v>
      </c>
      <c r="I1550">
        <v>292413842</v>
      </c>
      <c r="J1550" s="2">
        <v>40569</v>
      </c>
      <c r="K1550" s="23">
        <f>WEEKDAY(#REF!,1)</f>
        <v>4</v>
      </c>
      <c r="L1550" s="25" t="str">
        <f>IF(#REF!&gt;=#REF!,#REF!-#REF!,"")</f>
        <v/>
      </c>
      <c r="M1550" s="4">
        <v>609</v>
      </c>
      <c r="N1550" s="5">
        <v>109.28</v>
      </c>
      <c r="O1550" s="5">
        <v>35.840000000000003</v>
      </c>
      <c r="P1550" s="5">
        <v>73.44</v>
      </c>
      <c r="Q1550" s="5">
        <f>#REF!*#REF!</f>
        <v>21826.560000000001</v>
      </c>
      <c r="R1550" s="5">
        <v>44724.959999999999</v>
      </c>
      <c r="S1550" s="5">
        <f>#REF!-#REF!</f>
        <v>22898.400000000001</v>
      </c>
      <c r="T1550" s="36">
        <f t="shared" si="24"/>
        <v>1.0491071428571399</v>
      </c>
    </row>
    <row r="1551" spans="1:20" x14ac:dyDescent="0.2">
      <c r="A1551" s="25" t="s">
        <v>32</v>
      </c>
      <c r="B1551" s="25" t="s">
        <v>192</v>
      </c>
      <c r="C1551" s="25" t="s">
        <v>31</v>
      </c>
      <c r="D1551" s="25" t="s">
        <v>27</v>
      </c>
      <c r="E1551" s="25" t="s">
        <v>1918</v>
      </c>
      <c r="F1551" s="2">
        <v>42379</v>
      </c>
      <c r="G1551" s="23" t="str">
        <f>TEXT(Table2[[#This Row],[Order-Date]],"mmm")</f>
        <v>Jan</v>
      </c>
      <c r="H1551">
        <v>2016</v>
      </c>
      <c r="I1551">
        <v>127791011</v>
      </c>
      <c r="J1551" s="2">
        <v>42623</v>
      </c>
      <c r="K1551" s="23">
        <f>WEEKDAY(#REF!,1)</f>
        <v>7</v>
      </c>
      <c r="L1551" s="25">
        <f>IF(#REF!&gt;=#REF!,#REF!-#REF!,"")</f>
        <v>244</v>
      </c>
      <c r="M1551" s="4">
        <v>5055</v>
      </c>
      <c r="N1551" s="5">
        <v>47.45</v>
      </c>
      <c r="O1551" s="5">
        <v>31.79</v>
      </c>
      <c r="P1551" s="5">
        <v>15.66</v>
      </c>
      <c r="Q1551" s="5">
        <f>#REF!*#REF!</f>
        <v>160698.45000000001</v>
      </c>
      <c r="R1551" s="5">
        <v>79161.3</v>
      </c>
      <c r="S1551" s="5">
        <f>#REF!-#REF!</f>
        <v>-81537.149999999994</v>
      </c>
      <c r="T1551" s="36">
        <f t="shared" si="24"/>
        <v>-0.50739226171752105</v>
      </c>
    </row>
    <row r="1552" spans="1:20" x14ac:dyDescent="0.2">
      <c r="A1552" s="25" t="s">
        <v>40</v>
      </c>
      <c r="B1552" s="25" t="s">
        <v>74</v>
      </c>
      <c r="C1552" s="25" t="s">
        <v>34</v>
      </c>
      <c r="D1552" s="25" t="s">
        <v>23</v>
      </c>
      <c r="E1552" s="25" t="s">
        <v>1916</v>
      </c>
      <c r="F1552" s="2">
        <v>42757</v>
      </c>
      <c r="G1552" s="23" t="str">
        <f>TEXT(Table2[[#This Row],[Order-Date]],"mmm")</f>
        <v>Jan</v>
      </c>
      <c r="H1552">
        <v>2017</v>
      </c>
      <c r="I1552">
        <v>786222684</v>
      </c>
      <c r="J1552" s="2">
        <v>42981</v>
      </c>
      <c r="K1552" s="23">
        <f>WEEKDAY(#REF!,1)</f>
        <v>1</v>
      </c>
      <c r="L1552" s="25">
        <f>IF(#REF!&gt;=#REF!,#REF!-#REF!,"")</f>
        <v>224</v>
      </c>
      <c r="M1552" s="4">
        <v>9619</v>
      </c>
      <c r="N1552" s="5">
        <v>205.7</v>
      </c>
      <c r="O1552" s="5">
        <v>117.11</v>
      </c>
      <c r="P1552" s="5">
        <v>88.59</v>
      </c>
      <c r="Q1552" s="5">
        <f>#REF!*#REF!</f>
        <v>1126481.0900000001</v>
      </c>
      <c r="R1552" s="5">
        <v>852147.21</v>
      </c>
      <c r="S1552" s="5">
        <f>#REF!-#REF!</f>
        <v>-274333.88</v>
      </c>
      <c r="T1552" s="36">
        <f t="shared" si="24"/>
        <v>-0.24353172231235601</v>
      </c>
    </row>
    <row r="1553" spans="1:20" x14ac:dyDescent="0.2">
      <c r="A1553" s="25" t="s">
        <v>40</v>
      </c>
      <c r="B1553" s="25" t="s">
        <v>66</v>
      </c>
      <c r="C1553" s="25" t="s">
        <v>51</v>
      </c>
      <c r="D1553" s="25" t="s">
        <v>23</v>
      </c>
      <c r="E1553" s="25" t="s">
        <v>1918</v>
      </c>
      <c r="F1553" s="2">
        <v>42937</v>
      </c>
      <c r="G1553" s="23" t="str">
        <f>TEXT(Table2[[#This Row],[Order-Date]],"mmm")</f>
        <v>Jul</v>
      </c>
      <c r="H1553">
        <v>2017</v>
      </c>
      <c r="I1553">
        <v>717757689</v>
      </c>
      <c r="J1553" s="2">
        <v>42833</v>
      </c>
      <c r="K1553" s="23">
        <f>WEEKDAY(#REF!,1)</f>
        <v>7</v>
      </c>
      <c r="L1553" s="25" t="str">
        <f>IF(#REF!&gt;=#REF!,#REF!-#REF!,"")</f>
        <v/>
      </c>
      <c r="M1553" s="4">
        <v>9305</v>
      </c>
      <c r="N1553" s="5">
        <v>437.2</v>
      </c>
      <c r="O1553" s="5">
        <v>263.33</v>
      </c>
      <c r="P1553" s="5">
        <v>173.87</v>
      </c>
      <c r="Q1553" s="5">
        <f>#REF!*#REF!</f>
        <v>2450285.65</v>
      </c>
      <c r="R1553" s="5">
        <v>1617860.35</v>
      </c>
      <c r="S1553" s="5">
        <f>#REF!-#REF!</f>
        <v>-832425.3</v>
      </c>
      <c r="T1553" s="36">
        <f t="shared" si="24"/>
        <v>-0.33972581931416901</v>
      </c>
    </row>
    <row r="1554" spans="1:20" x14ac:dyDescent="0.2">
      <c r="A1554" s="25" t="s">
        <v>29</v>
      </c>
      <c r="B1554" s="25" t="s">
        <v>193</v>
      </c>
      <c r="C1554" s="25" t="s">
        <v>56</v>
      </c>
      <c r="D1554" s="25" t="s">
        <v>27</v>
      </c>
      <c r="E1554" s="25" t="s">
        <v>1917</v>
      </c>
      <c r="F1554" s="2">
        <v>42771</v>
      </c>
      <c r="G1554" s="23" t="str">
        <f>TEXT(Table2[[#This Row],[Order-Date]],"mmm")</f>
        <v>Feb</v>
      </c>
      <c r="H1554">
        <v>2017</v>
      </c>
      <c r="I1554">
        <v>692757356</v>
      </c>
      <c r="J1554" s="2">
        <v>43074</v>
      </c>
      <c r="K1554" s="23">
        <f>WEEKDAY(#REF!,1)</f>
        <v>3</v>
      </c>
      <c r="L1554" s="25">
        <f>IF(#REF!&gt;=#REF!,#REF!-#REF!,"")</f>
        <v>303</v>
      </c>
      <c r="M1554" s="4">
        <v>1151</v>
      </c>
      <c r="N1554" s="5">
        <v>421.89</v>
      </c>
      <c r="O1554" s="5">
        <v>364.69</v>
      </c>
      <c r="P1554" s="5">
        <v>57.2</v>
      </c>
      <c r="Q1554" s="5">
        <f>#REF!*#REF!</f>
        <v>419758.19</v>
      </c>
      <c r="R1554" s="5">
        <v>65837.2</v>
      </c>
      <c r="S1554" s="5">
        <f>#REF!-#REF!</f>
        <v>-353920.99</v>
      </c>
      <c r="T1554" s="36">
        <f t="shared" si="24"/>
        <v>-0.84315445995228799</v>
      </c>
    </row>
    <row r="1555" spans="1:20" x14ac:dyDescent="0.2">
      <c r="A1555" s="25" t="s">
        <v>29</v>
      </c>
      <c r="B1555" s="25" t="s">
        <v>122</v>
      </c>
      <c r="C1555" s="25" t="s">
        <v>22</v>
      </c>
      <c r="D1555" s="25" t="s">
        <v>27</v>
      </c>
      <c r="E1555" s="25" t="s">
        <v>1916</v>
      </c>
      <c r="F1555" s="2">
        <v>41253</v>
      </c>
      <c r="G1555" s="23" t="str">
        <f>TEXT(Table2[[#This Row],[Order-Date]],"mmm")</f>
        <v>Dec</v>
      </c>
      <c r="H1555">
        <v>2012</v>
      </c>
      <c r="I1555">
        <v>651895511</v>
      </c>
      <c r="J1555" s="2">
        <v>40919</v>
      </c>
      <c r="K1555" s="23">
        <f>WEEKDAY(#REF!,1)</f>
        <v>4</v>
      </c>
      <c r="L1555" s="25" t="str">
        <f>IF(#REF!&gt;=#REF!,#REF!-#REF!,"")</f>
        <v/>
      </c>
      <c r="M1555" s="4">
        <v>9223</v>
      </c>
      <c r="N1555" s="5">
        <v>255.28</v>
      </c>
      <c r="O1555" s="5">
        <v>159.41999999999999</v>
      </c>
      <c r="P1555" s="5">
        <v>95.86</v>
      </c>
      <c r="Q1555" s="5">
        <f>#REF!*#REF!</f>
        <v>1470330.66</v>
      </c>
      <c r="R1555" s="5">
        <v>884116.78</v>
      </c>
      <c r="S1555" s="5">
        <f>#REF!-#REF!</f>
        <v>-586213.88</v>
      </c>
      <c r="T1555" s="36">
        <f t="shared" si="24"/>
        <v>-0.39869527035503699</v>
      </c>
    </row>
    <row r="1556" spans="1:20" x14ac:dyDescent="0.2">
      <c r="A1556" s="25" t="s">
        <v>29</v>
      </c>
      <c r="B1556" s="25" t="s">
        <v>161</v>
      </c>
      <c r="C1556" s="25" t="s">
        <v>42</v>
      </c>
      <c r="D1556" s="25" t="s">
        <v>27</v>
      </c>
      <c r="E1556" s="25" t="s">
        <v>1918</v>
      </c>
      <c r="F1556" s="2">
        <v>42547</v>
      </c>
      <c r="G1556" s="23" t="str">
        <f>TEXT(Table2[[#This Row],[Order-Date]],"mmm")</f>
        <v>Jun</v>
      </c>
      <c r="H1556">
        <v>2016</v>
      </c>
      <c r="I1556">
        <v>156158483</v>
      </c>
      <c r="J1556" s="2">
        <v>42498</v>
      </c>
      <c r="K1556" s="23">
        <f>WEEKDAY(#REF!,1)</f>
        <v>1</v>
      </c>
      <c r="L1556" s="25" t="str">
        <f>IF(#REF!&gt;=#REF!,#REF!-#REF!,"")</f>
        <v/>
      </c>
      <c r="M1556" s="4">
        <v>9620</v>
      </c>
      <c r="N1556" s="5">
        <v>109.28</v>
      </c>
      <c r="O1556" s="5">
        <v>35.840000000000003</v>
      </c>
      <c r="P1556" s="5">
        <v>73.44</v>
      </c>
      <c r="Q1556" s="5">
        <f>#REF!*#REF!</f>
        <v>344780.79999999999</v>
      </c>
      <c r="R1556" s="5">
        <v>706492.8</v>
      </c>
      <c r="S1556" s="5">
        <f>#REF!-#REF!</f>
        <v>361712</v>
      </c>
      <c r="T1556" s="36">
        <f t="shared" si="24"/>
        <v>1.0491071428571399</v>
      </c>
    </row>
    <row r="1557" spans="1:20" x14ac:dyDescent="0.2">
      <c r="A1557" s="25" t="s">
        <v>32</v>
      </c>
      <c r="B1557" s="25" t="s">
        <v>166</v>
      </c>
      <c r="C1557" s="25" t="s">
        <v>49</v>
      </c>
      <c r="D1557" s="25" t="s">
        <v>27</v>
      </c>
      <c r="E1557" s="25" t="s">
        <v>1916</v>
      </c>
      <c r="F1557" s="2">
        <v>42163</v>
      </c>
      <c r="G1557" s="23" t="str">
        <f>TEXT(Table2[[#This Row],[Order-Date]],"mmm")</f>
        <v>Jun</v>
      </c>
      <c r="H1557">
        <v>2015</v>
      </c>
      <c r="I1557">
        <v>636845099</v>
      </c>
      <c r="J1557" s="2">
        <v>42229</v>
      </c>
      <c r="K1557" s="23">
        <f>WEEKDAY(#REF!,1)</f>
        <v>5</v>
      </c>
      <c r="L1557" s="25">
        <f>IF(#REF!&gt;=#REF!,#REF!-#REF!,"")</f>
        <v>66</v>
      </c>
      <c r="M1557" s="4">
        <v>5472</v>
      </c>
      <c r="N1557" s="5">
        <v>651.21</v>
      </c>
      <c r="O1557" s="5">
        <v>524.96</v>
      </c>
      <c r="P1557" s="5">
        <v>126.25</v>
      </c>
      <c r="Q1557" s="5">
        <f>#REF!*#REF!</f>
        <v>2872581.12</v>
      </c>
      <c r="R1557" s="5">
        <v>690840</v>
      </c>
      <c r="S1557" s="5">
        <f>#REF!-#REF!</f>
        <v>-2181741.12</v>
      </c>
      <c r="T1557" s="36">
        <f t="shared" si="24"/>
        <v>-0.75950548613227697</v>
      </c>
    </row>
    <row r="1558" spans="1:20" x14ac:dyDescent="0.2">
      <c r="A1558" s="25" t="s">
        <v>46</v>
      </c>
      <c r="B1558" s="25" t="s">
        <v>219</v>
      </c>
      <c r="C1558" s="25" t="s">
        <v>51</v>
      </c>
      <c r="D1558" s="25" t="s">
        <v>27</v>
      </c>
      <c r="E1558" s="25" t="s">
        <v>1917</v>
      </c>
      <c r="F1558" s="2">
        <v>41448</v>
      </c>
      <c r="G1558" s="23" t="str">
        <f>TEXT(Table2[[#This Row],[Order-Date]],"mmm")</f>
        <v>Jun</v>
      </c>
      <c r="H1558">
        <v>2013</v>
      </c>
      <c r="I1558">
        <v>445566689</v>
      </c>
      <c r="J1558" s="2">
        <v>41470</v>
      </c>
      <c r="K1558" s="23">
        <f>WEEKDAY(#REF!,1)</f>
        <v>2</v>
      </c>
      <c r="L1558" s="25">
        <f>IF(#REF!&gt;=#REF!,#REF!-#REF!,"")</f>
        <v>22</v>
      </c>
      <c r="M1558" s="4">
        <v>1940</v>
      </c>
      <c r="N1558" s="5">
        <v>437.2</v>
      </c>
      <c r="O1558" s="5">
        <v>263.33</v>
      </c>
      <c r="P1558" s="5">
        <v>173.87</v>
      </c>
      <c r="Q1558" s="5">
        <f>#REF!*#REF!</f>
        <v>510860.2</v>
      </c>
      <c r="R1558" s="5">
        <v>337307.8</v>
      </c>
      <c r="S1558" s="5">
        <f>#REF!-#REF!</f>
        <v>-173552.4</v>
      </c>
      <c r="T1558" s="36">
        <f t="shared" si="24"/>
        <v>-0.33972581931416901</v>
      </c>
    </row>
    <row r="1559" spans="1:20" x14ac:dyDescent="0.2">
      <c r="A1559" s="25" t="s">
        <v>46</v>
      </c>
      <c r="B1559" s="25" t="s">
        <v>97</v>
      </c>
      <c r="C1559" s="25" t="s">
        <v>77</v>
      </c>
      <c r="D1559" s="25" t="s">
        <v>27</v>
      </c>
      <c r="E1559" s="25" t="s">
        <v>1917</v>
      </c>
      <c r="F1559" s="2">
        <v>40369</v>
      </c>
      <c r="G1559" s="23" t="str">
        <f>TEXT(Table2[[#This Row],[Order-Date]],"mmm")</f>
        <v>Jul</v>
      </c>
      <c r="H1559">
        <v>2010</v>
      </c>
      <c r="I1559">
        <v>704247081</v>
      </c>
      <c r="J1559" s="2">
        <v>40480</v>
      </c>
      <c r="K1559" s="23">
        <f>WEEKDAY(#REF!,1)</f>
        <v>6</v>
      </c>
      <c r="L1559" s="25">
        <f>IF(#REF!&gt;=#REF!,#REF!-#REF!,"")</f>
        <v>111</v>
      </c>
      <c r="M1559" s="4">
        <v>1216</v>
      </c>
      <c r="N1559" s="5">
        <v>154.06</v>
      </c>
      <c r="O1559" s="5">
        <v>90.93</v>
      </c>
      <c r="P1559" s="5">
        <v>63.13</v>
      </c>
      <c r="Q1559" s="5">
        <f>#REF!*#REF!</f>
        <v>110570.88</v>
      </c>
      <c r="R1559" s="5">
        <v>76766.080000000002</v>
      </c>
      <c r="S1559" s="5">
        <f>#REF!-#REF!</f>
        <v>-33804.800000000003</v>
      </c>
      <c r="T1559" s="36">
        <f t="shared" si="24"/>
        <v>-0.30572968217309998</v>
      </c>
    </row>
    <row r="1560" spans="1:20" x14ac:dyDescent="0.2">
      <c r="A1560" s="25" t="s">
        <v>46</v>
      </c>
      <c r="B1560" s="25" t="s">
        <v>146</v>
      </c>
      <c r="C1560" s="25" t="s">
        <v>31</v>
      </c>
      <c r="D1560" s="25" t="s">
        <v>23</v>
      </c>
      <c r="E1560" s="25" t="s">
        <v>1916</v>
      </c>
      <c r="F1560" s="2">
        <v>42640</v>
      </c>
      <c r="G1560" s="23" t="str">
        <f>TEXT(Table2[[#This Row],[Order-Date]],"mmm")</f>
        <v>Sep</v>
      </c>
      <c r="H1560">
        <v>2016</v>
      </c>
      <c r="I1560">
        <v>355122601</v>
      </c>
      <c r="J1560" s="2">
        <v>42500</v>
      </c>
      <c r="K1560" s="23">
        <f>WEEKDAY(#REF!,1)</f>
        <v>3</v>
      </c>
      <c r="L1560" s="25" t="str">
        <f>IF(#REF!&gt;=#REF!,#REF!-#REF!,"")</f>
        <v/>
      </c>
      <c r="M1560" s="4">
        <v>7524</v>
      </c>
      <c r="N1560" s="5">
        <v>47.45</v>
      </c>
      <c r="O1560" s="5">
        <v>31.79</v>
      </c>
      <c r="P1560" s="5">
        <v>15.66</v>
      </c>
      <c r="Q1560" s="5">
        <f>#REF!*#REF!</f>
        <v>239187.96</v>
      </c>
      <c r="R1560" s="5">
        <v>117825.84</v>
      </c>
      <c r="S1560" s="5">
        <f>#REF!-#REF!</f>
        <v>-121362.12</v>
      </c>
      <c r="T1560" s="36">
        <f t="shared" si="24"/>
        <v>-0.50739226171752105</v>
      </c>
    </row>
    <row r="1561" spans="1:20" x14ac:dyDescent="0.2">
      <c r="A1561" s="25" t="s">
        <v>40</v>
      </c>
      <c r="B1561" s="25" t="s">
        <v>205</v>
      </c>
      <c r="C1561" s="25" t="s">
        <v>34</v>
      </c>
      <c r="D1561" s="25" t="s">
        <v>23</v>
      </c>
      <c r="E1561" s="25" t="s">
        <v>1915</v>
      </c>
      <c r="F1561" s="2">
        <v>42092</v>
      </c>
      <c r="G1561" s="23" t="str">
        <f>TEXT(Table2[[#This Row],[Order-Date]],"mmm")</f>
        <v>Mar</v>
      </c>
      <c r="H1561">
        <v>2015</v>
      </c>
      <c r="I1561">
        <v>210742080</v>
      </c>
      <c r="J1561" s="2">
        <v>42113</v>
      </c>
      <c r="K1561" s="23">
        <f>WEEKDAY(#REF!,1)</f>
        <v>1</v>
      </c>
      <c r="L1561" s="25">
        <f>IF(#REF!&gt;=#REF!,#REF!-#REF!,"")</f>
        <v>21</v>
      </c>
      <c r="M1561" s="4">
        <v>2119</v>
      </c>
      <c r="N1561" s="5">
        <v>205.7</v>
      </c>
      <c r="O1561" s="5">
        <v>117.11</v>
      </c>
      <c r="P1561" s="5">
        <v>88.59</v>
      </c>
      <c r="Q1561" s="5">
        <f>#REF!*#REF!</f>
        <v>248156.09</v>
      </c>
      <c r="R1561" s="5">
        <v>187722.21</v>
      </c>
      <c r="S1561" s="5">
        <f>#REF!-#REF!</f>
        <v>-60433.88</v>
      </c>
      <c r="T1561" s="36">
        <f t="shared" si="24"/>
        <v>-0.24353172231235601</v>
      </c>
    </row>
    <row r="1562" spans="1:20" x14ac:dyDescent="0.2">
      <c r="A1562" s="25" t="s">
        <v>29</v>
      </c>
      <c r="B1562" s="25" t="s">
        <v>112</v>
      </c>
      <c r="C1562" s="25" t="s">
        <v>26</v>
      </c>
      <c r="D1562" s="25" t="s">
        <v>27</v>
      </c>
      <c r="E1562" s="25" t="s">
        <v>1918</v>
      </c>
      <c r="F1562" s="2">
        <v>41596</v>
      </c>
      <c r="G1562" s="23" t="str">
        <f>TEXT(Table2[[#This Row],[Order-Date]],"mmm")</f>
        <v>Nov</v>
      </c>
      <c r="H1562">
        <v>2013</v>
      </c>
      <c r="I1562">
        <v>703966844</v>
      </c>
      <c r="J1562" s="2">
        <v>41608</v>
      </c>
      <c r="K1562" s="23">
        <f>WEEKDAY(#REF!,1)</f>
        <v>7</v>
      </c>
      <c r="L1562" s="25">
        <f>IF(#REF!&gt;=#REF!,#REF!-#REF!,"")</f>
        <v>12</v>
      </c>
      <c r="M1562" s="4">
        <v>8288</v>
      </c>
      <c r="N1562" s="5">
        <v>152.58000000000001</v>
      </c>
      <c r="O1562" s="5">
        <v>97.44</v>
      </c>
      <c r="P1562" s="5">
        <v>55.14</v>
      </c>
      <c r="Q1562" s="5">
        <f>#REF!*#REF!</f>
        <v>807582.71999999997</v>
      </c>
      <c r="R1562" s="5">
        <v>457000.32</v>
      </c>
      <c r="S1562" s="5">
        <f>#REF!-#REF!</f>
        <v>-350582.4</v>
      </c>
      <c r="T1562" s="36">
        <f t="shared" si="24"/>
        <v>-0.43411330049261099</v>
      </c>
    </row>
    <row r="1563" spans="1:20" x14ac:dyDescent="0.2">
      <c r="A1563" s="25" t="s">
        <v>46</v>
      </c>
      <c r="B1563" s="25" t="s">
        <v>119</v>
      </c>
      <c r="C1563" s="25" t="s">
        <v>51</v>
      </c>
      <c r="D1563" s="25" t="s">
        <v>23</v>
      </c>
      <c r="E1563" s="25" t="s">
        <v>1918</v>
      </c>
      <c r="F1563" s="2">
        <v>42942</v>
      </c>
      <c r="G1563" s="23" t="str">
        <f>TEXT(Table2[[#This Row],[Order-Date]],"mmm")</f>
        <v>Jul</v>
      </c>
      <c r="H1563">
        <v>2017</v>
      </c>
      <c r="I1563">
        <v>537970721</v>
      </c>
      <c r="J1563" s="2">
        <v>42965</v>
      </c>
      <c r="K1563" s="23">
        <f>WEEKDAY(#REF!,1)</f>
        <v>6</v>
      </c>
      <c r="L1563" s="25">
        <f>IF(#REF!&gt;=#REF!,#REF!-#REF!,"")</f>
        <v>23</v>
      </c>
      <c r="M1563" s="4">
        <v>6346</v>
      </c>
      <c r="N1563" s="5">
        <v>437.2</v>
      </c>
      <c r="O1563" s="5">
        <v>263.33</v>
      </c>
      <c r="P1563" s="5">
        <v>173.87</v>
      </c>
      <c r="Q1563" s="5">
        <f>#REF!*#REF!</f>
        <v>1671092.18</v>
      </c>
      <c r="R1563" s="5">
        <v>1103379.02</v>
      </c>
      <c r="S1563" s="5">
        <f>#REF!-#REF!</f>
        <v>-567713.16</v>
      </c>
      <c r="T1563" s="36">
        <f t="shared" si="24"/>
        <v>-0.33972581931416901</v>
      </c>
    </row>
    <row r="1564" spans="1:20" x14ac:dyDescent="0.2">
      <c r="A1564" s="25" t="s">
        <v>29</v>
      </c>
      <c r="B1564" s="25" t="s">
        <v>125</v>
      </c>
      <c r="C1564" s="25" t="s">
        <v>85</v>
      </c>
      <c r="D1564" s="25" t="s">
        <v>27</v>
      </c>
      <c r="E1564" s="25" t="s">
        <v>1916</v>
      </c>
      <c r="F1564" s="2">
        <v>43041</v>
      </c>
      <c r="G1564" s="23" t="str">
        <f>TEXT(Table2[[#This Row],[Order-Date]],"mmm")</f>
        <v>Nov</v>
      </c>
      <c r="H1564">
        <v>2017</v>
      </c>
      <c r="I1564">
        <v>736240041</v>
      </c>
      <c r="J1564" s="2">
        <v>42786</v>
      </c>
      <c r="K1564" s="23">
        <f>WEEKDAY(#REF!,1)</f>
        <v>2</v>
      </c>
      <c r="L1564" s="25" t="str">
        <f>IF(#REF!&gt;=#REF!,#REF!-#REF!,"")</f>
        <v/>
      </c>
      <c r="M1564" s="4">
        <v>8644</v>
      </c>
      <c r="N1564" s="5">
        <v>668.27</v>
      </c>
      <c r="O1564" s="5">
        <v>502.54</v>
      </c>
      <c r="P1564" s="5">
        <v>165.73</v>
      </c>
      <c r="Q1564" s="5">
        <f>#REF!*#REF!</f>
        <v>4343955.76</v>
      </c>
      <c r="R1564" s="5">
        <v>1432570.12</v>
      </c>
      <c r="S1564" s="5">
        <f>#REF!-#REF!</f>
        <v>-2911385.64</v>
      </c>
      <c r="T1564" s="36">
        <f t="shared" si="24"/>
        <v>-0.67021530624427905</v>
      </c>
    </row>
    <row r="1565" spans="1:20" x14ac:dyDescent="0.2">
      <c r="A1565" s="25" t="s">
        <v>37</v>
      </c>
      <c r="B1565" s="25" t="s">
        <v>106</v>
      </c>
      <c r="C1565" s="25" t="s">
        <v>49</v>
      </c>
      <c r="D1565" s="25" t="s">
        <v>23</v>
      </c>
      <c r="E1565" s="25" t="s">
        <v>1917</v>
      </c>
      <c r="F1565" s="2">
        <v>42257</v>
      </c>
      <c r="G1565" s="23" t="str">
        <f>TEXT(Table2[[#This Row],[Order-Date]],"mmm")</f>
        <v>Sep</v>
      </c>
      <c r="H1565">
        <v>2015</v>
      </c>
      <c r="I1565">
        <v>592573630</v>
      </c>
      <c r="J1565" s="2">
        <v>42298</v>
      </c>
      <c r="K1565" s="23">
        <f>WEEKDAY(#REF!,1)</f>
        <v>4</v>
      </c>
      <c r="L1565" s="25">
        <f>IF(#REF!&gt;=#REF!,#REF!-#REF!,"")</f>
        <v>41</v>
      </c>
      <c r="M1565" s="4">
        <v>4560</v>
      </c>
      <c r="N1565" s="5">
        <v>651.21</v>
      </c>
      <c r="O1565" s="5">
        <v>524.96</v>
      </c>
      <c r="P1565" s="5">
        <v>126.25</v>
      </c>
      <c r="Q1565" s="5">
        <f>#REF!*#REF!</f>
        <v>2393817.6</v>
      </c>
      <c r="R1565" s="5">
        <v>575700</v>
      </c>
      <c r="S1565" s="5">
        <f>#REF!-#REF!</f>
        <v>-1818117.6</v>
      </c>
      <c r="T1565" s="36">
        <f t="shared" si="24"/>
        <v>-0.75950548613227697</v>
      </c>
    </row>
    <row r="1566" spans="1:20" x14ac:dyDescent="0.2">
      <c r="A1566" s="25" t="s">
        <v>20</v>
      </c>
      <c r="B1566" s="25" t="s">
        <v>121</v>
      </c>
      <c r="C1566" s="25" t="s">
        <v>26</v>
      </c>
      <c r="D1566" s="25" t="s">
        <v>23</v>
      </c>
      <c r="E1566" s="25" t="s">
        <v>1916</v>
      </c>
      <c r="F1566" s="2">
        <v>40363</v>
      </c>
      <c r="G1566" s="23" t="str">
        <f>TEXT(Table2[[#This Row],[Order-Date]],"mmm")</f>
        <v>Jul</v>
      </c>
      <c r="H1566">
        <v>2010</v>
      </c>
      <c r="I1566">
        <v>821082818</v>
      </c>
      <c r="J1566" s="2">
        <v>40313</v>
      </c>
      <c r="K1566" s="23">
        <f>WEEKDAY(#REF!,1)</f>
        <v>7</v>
      </c>
      <c r="L1566" s="25" t="str">
        <f>IF(#REF!&gt;=#REF!,#REF!-#REF!,"")</f>
        <v/>
      </c>
      <c r="M1566" s="4">
        <v>5507</v>
      </c>
      <c r="N1566" s="5">
        <v>152.58000000000001</v>
      </c>
      <c r="O1566" s="5">
        <v>97.44</v>
      </c>
      <c r="P1566" s="5">
        <v>55.14</v>
      </c>
      <c r="Q1566" s="5">
        <f>#REF!*#REF!</f>
        <v>536602.07999999996</v>
      </c>
      <c r="R1566" s="5">
        <v>303655.98</v>
      </c>
      <c r="S1566" s="5">
        <f>#REF!-#REF!</f>
        <v>-232946.1</v>
      </c>
      <c r="T1566" s="36">
        <f t="shared" si="24"/>
        <v>-0.43411330049261099</v>
      </c>
    </row>
    <row r="1567" spans="1:20" x14ac:dyDescent="0.2">
      <c r="A1567" s="25" t="s">
        <v>46</v>
      </c>
      <c r="B1567" s="25" t="s">
        <v>219</v>
      </c>
      <c r="C1567" s="25" t="s">
        <v>85</v>
      </c>
      <c r="D1567" s="25" t="s">
        <v>27</v>
      </c>
      <c r="E1567" s="25" t="s">
        <v>1916</v>
      </c>
      <c r="F1567" s="2">
        <v>42740</v>
      </c>
      <c r="G1567" s="23" t="str">
        <f>TEXT(Table2[[#This Row],[Order-Date]],"mmm")</f>
        <v>Jan</v>
      </c>
      <c r="H1567">
        <v>2017</v>
      </c>
      <c r="I1567">
        <v>406191432</v>
      </c>
      <c r="J1567" s="2">
        <v>42741</v>
      </c>
      <c r="K1567" s="23">
        <f>WEEKDAY(#REF!,1)</f>
        <v>6</v>
      </c>
      <c r="L1567" s="25">
        <f>IF(#REF!&gt;=#REF!,#REF!-#REF!,"")</f>
        <v>1</v>
      </c>
      <c r="M1567" s="4">
        <v>9926</v>
      </c>
      <c r="N1567" s="5">
        <v>668.27</v>
      </c>
      <c r="O1567" s="5">
        <v>502.54</v>
      </c>
      <c r="P1567" s="5">
        <v>165.73</v>
      </c>
      <c r="Q1567" s="5">
        <f>#REF!*#REF!</f>
        <v>4988212.04</v>
      </c>
      <c r="R1567" s="5">
        <v>1645035.98</v>
      </c>
      <c r="S1567" s="5">
        <f>#REF!-#REF!</f>
        <v>-3343176.06</v>
      </c>
      <c r="T1567" s="36">
        <f t="shared" si="24"/>
        <v>-0.67021530624427905</v>
      </c>
    </row>
    <row r="1568" spans="1:20" x14ac:dyDescent="0.2">
      <c r="A1568" s="25" t="s">
        <v>46</v>
      </c>
      <c r="B1568" s="25" t="s">
        <v>136</v>
      </c>
      <c r="C1568" s="25" t="s">
        <v>49</v>
      </c>
      <c r="D1568" s="25" t="s">
        <v>23</v>
      </c>
      <c r="E1568" s="25" t="s">
        <v>1917</v>
      </c>
      <c r="F1568" s="2">
        <v>42699</v>
      </c>
      <c r="G1568" s="23" t="str">
        <f>TEXT(Table2[[#This Row],[Order-Date]],"mmm")</f>
        <v>Nov</v>
      </c>
      <c r="H1568">
        <v>2016</v>
      </c>
      <c r="I1568">
        <v>652635800</v>
      </c>
      <c r="J1568" s="2">
        <v>42749</v>
      </c>
      <c r="K1568" s="23">
        <f>WEEKDAY(#REF!,1)</f>
        <v>7</v>
      </c>
      <c r="L1568" s="25">
        <f>IF(#REF!&gt;=#REF!,#REF!-#REF!,"")</f>
        <v>50</v>
      </c>
      <c r="M1568" s="4">
        <v>8291</v>
      </c>
      <c r="N1568" s="5">
        <v>651.21</v>
      </c>
      <c r="O1568" s="5">
        <v>524.96</v>
      </c>
      <c r="P1568" s="5">
        <v>126.25</v>
      </c>
      <c r="Q1568" s="5">
        <f>#REF!*#REF!</f>
        <v>4352443.3600000003</v>
      </c>
      <c r="R1568" s="5">
        <v>1046738.75</v>
      </c>
      <c r="S1568" s="5">
        <f>#REF!-#REF!</f>
        <v>-3305704.61</v>
      </c>
      <c r="T1568" s="36">
        <f t="shared" si="24"/>
        <v>-0.75950548613227697</v>
      </c>
    </row>
    <row r="1569" spans="1:20" x14ac:dyDescent="0.2">
      <c r="A1569" s="25" t="s">
        <v>32</v>
      </c>
      <c r="B1569" s="25" t="s">
        <v>110</v>
      </c>
      <c r="C1569" s="25" t="s">
        <v>56</v>
      </c>
      <c r="D1569" s="25" t="s">
        <v>27</v>
      </c>
      <c r="E1569" s="25" t="s">
        <v>1917</v>
      </c>
      <c r="F1569" s="2">
        <v>42545</v>
      </c>
      <c r="G1569" s="23" t="str">
        <f>TEXT(Table2[[#This Row],[Order-Date]],"mmm")</f>
        <v>Jun</v>
      </c>
      <c r="H1569">
        <v>2016</v>
      </c>
      <c r="I1569">
        <v>235464751</v>
      </c>
      <c r="J1569" s="2">
        <v>42408</v>
      </c>
      <c r="K1569" s="23">
        <f>WEEKDAY(#REF!,1)</f>
        <v>2</v>
      </c>
      <c r="L1569" s="25" t="str">
        <f>IF(#REF!&gt;=#REF!,#REF!-#REF!,"")</f>
        <v/>
      </c>
      <c r="M1569" s="4">
        <v>8107</v>
      </c>
      <c r="N1569" s="5">
        <v>421.89</v>
      </c>
      <c r="O1569" s="5">
        <v>364.69</v>
      </c>
      <c r="P1569" s="5">
        <v>57.2</v>
      </c>
      <c r="Q1569" s="5">
        <f>#REF!*#REF!</f>
        <v>2956541.83</v>
      </c>
      <c r="R1569" s="5">
        <v>463720.4</v>
      </c>
      <c r="S1569" s="5">
        <f>#REF!-#REF!</f>
        <v>-2492821.4300000002</v>
      </c>
      <c r="T1569" s="36">
        <f t="shared" si="24"/>
        <v>-0.84315445995228799</v>
      </c>
    </row>
    <row r="1570" spans="1:20" x14ac:dyDescent="0.2">
      <c r="A1570" s="25" t="s">
        <v>46</v>
      </c>
      <c r="B1570" s="25" t="s">
        <v>83</v>
      </c>
      <c r="C1570" s="25" t="s">
        <v>65</v>
      </c>
      <c r="D1570" s="25" t="s">
        <v>27</v>
      </c>
      <c r="E1570" s="25" t="s">
        <v>1915</v>
      </c>
      <c r="F1570" s="2">
        <v>42758</v>
      </c>
      <c r="G1570" s="23" t="str">
        <f>TEXT(Table2[[#This Row],[Order-Date]],"mmm")</f>
        <v>Jan</v>
      </c>
      <c r="H1570">
        <v>2017</v>
      </c>
      <c r="I1570">
        <v>150039613</v>
      </c>
      <c r="J1570" s="2">
        <v>42765</v>
      </c>
      <c r="K1570" s="23">
        <f>WEEKDAY(#REF!,1)</f>
        <v>2</v>
      </c>
      <c r="L1570" s="25">
        <f>IF(#REF!&gt;=#REF!,#REF!-#REF!,"")</f>
        <v>7</v>
      </c>
      <c r="M1570" s="4">
        <v>8910</v>
      </c>
      <c r="N1570" s="5">
        <v>9.33</v>
      </c>
      <c r="O1570" s="5">
        <v>6.92</v>
      </c>
      <c r="P1570" s="5">
        <v>2.41</v>
      </c>
      <c r="Q1570" s="5">
        <f>#REF!*#REF!</f>
        <v>61657.2</v>
      </c>
      <c r="R1570" s="5">
        <v>21473.1</v>
      </c>
      <c r="S1570" s="5">
        <f>#REF!-#REF!</f>
        <v>-40184.1</v>
      </c>
      <c r="T1570" s="36">
        <f t="shared" si="24"/>
        <v>-0.65173410404624299</v>
      </c>
    </row>
    <row r="1571" spans="1:20" x14ac:dyDescent="0.2">
      <c r="A1571" s="25" t="s">
        <v>37</v>
      </c>
      <c r="B1571" s="25" t="s">
        <v>183</v>
      </c>
      <c r="C1571" s="25" t="s">
        <v>51</v>
      </c>
      <c r="D1571" s="25" t="s">
        <v>27</v>
      </c>
      <c r="E1571" s="25" t="s">
        <v>1915</v>
      </c>
      <c r="F1571" s="2">
        <v>42381</v>
      </c>
      <c r="G1571" s="23" t="str">
        <f>TEXT(Table2[[#This Row],[Order-Date]],"mmm")</f>
        <v>Jan</v>
      </c>
      <c r="H1571">
        <v>2016</v>
      </c>
      <c r="I1571">
        <v>562034213</v>
      </c>
      <c r="J1571" s="2">
        <v>42472</v>
      </c>
      <c r="K1571" s="23">
        <f>WEEKDAY(#REF!,1)</f>
        <v>3</v>
      </c>
      <c r="L1571" s="25">
        <f>IF(#REF!&gt;=#REF!,#REF!-#REF!,"")</f>
        <v>91</v>
      </c>
      <c r="M1571" s="4">
        <v>7268</v>
      </c>
      <c r="N1571" s="5">
        <v>437.2</v>
      </c>
      <c r="O1571" s="5">
        <v>263.33</v>
      </c>
      <c r="P1571" s="5">
        <v>173.87</v>
      </c>
      <c r="Q1571" s="5">
        <f>#REF!*#REF!</f>
        <v>1913882.44</v>
      </c>
      <c r="R1571" s="5">
        <v>1263687.1599999999</v>
      </c>
      <c r="S1571" s="5">
        <f>#REF!-#REF!</f>
        <v>-650195.28</v>
      </c>
      <c r="T1571" s="36">
        <f t="shared" si="24"/>
        <v>-0.33972581931416901</v>
      </c>
    </row>
    <row r="1572" spans="1:20" x14ac:dyDescent="0.2">
      <c r="A1572" s="25" t="s">
        <v>29</v>
      </c>
      <c r="B1572" s="25" t="s">
        <v>69</v>
      </c>
      <c r="C1572" s="25" t="s">
        <v>51</v>
      </c>
      <c r="D1572" s="25" t="s">
        <v>23</v>
      </c>
      <c r="E1572" s="25" t="s">
        <v>1918</v>
      </c>
      <c r="F1572" s="2">
        <v>42146</v>
      </c>
      <c r="G1572" s="23" t="str">
        <f>TEXT(Table2[[#This Row],[Order-Date]],"mmm")</f>
        <v>May</v>
      </c>
      <c r="H1572">
        <v>2015</v>
      </c>
      <c r="I1572">
        <v>357434880</v>
      </c>
      <c r="J1572" s="2">
        <v>42184</v>
      </c>
      <c r="K1572" s="23">
        <f>WEEKDAY(#REF!,1)</f>
        <v>2</v>
      </c>
      <c r="L1572" s="25">
        <f>IF(#REF!&gt;=#REF!,#REF!-#REF!,"")</f>
        <v>38</v>
      </c>
      <c r="M1572" s="4">
        <v>1779</v>
      </c>
      <c r="N1572" s="5">
        <v>437.2</v>
      </c>
      <c r="O1572" s="5">
        <v>263.33</v>
      </c>
      <c r="P1572" s="5">
        <v>173.87</v>
      </c>
      <c r="Q1572" s="5">
        <f>#REF!*#REF!</f>
        <v>468464.07</v>
      </c>
      <c r="R1572" s="5">
        <v>309314.73</v>
      </c>
      <c r="S1572" s="5">
        <f>#REF!-#REF!</f>
        <v>-159149.34</v>
      </c>
      <c r="T1572" s="36">
        <f t="shared" si="24"/>
        <v>-0.33972581931416901</v>
      </c>
    </row>
    <row r="1573" spans="1:20" x14ac:dyDescent="0.2">
      <c r="A1573" s="25" t="s">
        <v>32</v>
      </c>
      <c r="B1573" s="25" t="s">
        <v>110</v>
      </c>
      <c r="C1573" s="25" t="s">
        <v>85</v>
      </c>
      <c r="D1573" s="25" t="s">
        <v>27</v>
      </c>
      <c r="E1573" s="25" t="s">
        <v>1917</v>
      </c>
      <c r="F1573" s="2">
        <v>42611</v>
      </c>
      <c r="G1573" s="23" t="str">
        <f>TEXT(Table2[[#This Row],[Order-Date]],"mmm")</f>
        <v>Aug</v>
      </c>
      <c r="H1573">
        <v>2016</v>
      </c>
      <c r="I1573">
        <v>292540442</v>
      </c>
      <c r="J1573" s="2">
        <v>42560</v>
      </c>
      <c r="K1573" s="23">
        <f>WEEKDAY(#REF!,1)</f>
        <v>7</v>
      </c>
      <c r="L1573" s="25" t="str">
        <f>IF(#REF!&gt;=#REF!,#REF!-#REF!,"")</f>
        <v/>
      </c>
      <c r="M1573" s="4">
        <v>8073</v>
      </c>
      <c r="N1573" s="5">
        <v>668.27</v>
      </c>
      <c r="O1573" s="5">
        <v>502.54</v>
      </c>
      <c r="P1573" s="5">
        <v>165.73</v>
      </c>
      <c r="Q1573" s="5">
        <f>#REF!*#REF!</f>
        <v>4057005.42</v>
      </c>
      <c r="R1573" s="5">
        <v>1337938.29</v>
      </c>
      <c r="S1573" s="5">
        <f>#REF!-#REF!</f>
        <v>-2719067.13</v>
      </c>
      <c r="T1573" s="36">
        <f t="shared" si="24"/>
        <v>-0.67021530624427905</v>
      </c>
    </row>
    <row r="1574" spans="1:20" x14ac:dyDescent="0.2">
      <c r="A1574" s="25" t="s">
        <v>32</v>
      </c>
      <c r="B1574" s="25" t="s">
        <v>182</v>
      </c>
      <c r="C1574" s="25" t="s">
        <v>56</v>
      </c>
      <c r="D1574" s="25" t="s">
        <v>23</v>
      </c>
      <c r="E1574" s="25" t="s">
        <v>1917</v>
      </c>
      <c r="F1574" s="2">
        <v>40309</v>
      </c>
      <c r="G1574" s="23" t="str">
        <f>TEXT(Table2[[#This Row],[Order-Date]],"mmm")</f>
        <v>May</v>
      </c>
      <c r="H1574">
        <v>2010</v>
      </c>
      <c r="I1574">
        <v>743962228</v>
      </c>
      <c r="J1574" s="2">
        <v>40280</v>
      </c>
      <c r="K1574" s="23">
        <f>WEEKDAY(#REF!,1)</f>
        <v>2</v>
      </c>
      <c r="L1574" s="25" t="str">
        <f>IF(#REF!&gt;=#REF!,#REF!-#REF!,"")</f>
        <v/>
      </c>
      <c r="M1574" s="4">
        <v>3811</v>
      </c>
      <c r="N1574" s="5">
        <v>421.89</v>
      </c>
      <c r="O1574" s="5">
        <v>364.69</v>
      </c>
      <c r="P1574" s="5">
        <v>57.2</v>
      </c>
      <c r="Q1574" s="5">
        <f>#REF!*#REF!</f>
        <v>1389833.59</v>
      </c>
      <c r="R1574" s="5">
        <v>217989.2</v>
      </c>
      <c r="S1574" s="5">
        <f>#REF!-#REF!</f>
        <v>-1171844.3899999999</v>
      </c>
      <c r="T1574" s="36">
        <f t="shared" si="24"/>
        <v>-0.84315445995228799</v>
      </c>
    </row>
    <row r="1575" spans="1:20" x14ac:dyDescent="0.2">
      <c r="A1575" s="25" t="s">
        <v>29</v>
      </c>
      <c r="B1575" s="25" t="s">
        <v>104</v>
      </c>
      <c r="C1575" s="25" t="s">
        <v>42</v>
      </c>
      <c r="D1575" s="25" t="s">
        <v>27</v>
      </c>
      <c r="E1575" s="25" t="s">
        <v>1917</v>
      </c>
      <c r="F1575" s="2">
        <v>42231</v>
      </c>
      <c r="G1575" s="23" t="str">
        <f>TEXT(Table2[[#This Row],[Order-Date]],"mmm")</f>
        <v>Aug</v>
      </c>
      <c r="H1575">
        <v>2015</v>
      </c>
      <c r="I1575">
        <v>358624064</v>
      </c>
      <c r="J1575" s="2">
        <v>42073</v>
      </c>
      <c r="K1575" s="23">
        <f>WEEKDAY(#REF!,1)</f>
        <v>3</v>
      </c>
      <c r="L1575" s="25" t="str">
        <f>IF(#REF!&gt;=#REF!,#REF!-#REF!,"")</f>
        <v/>
      </c>
      <c r="M1575" s="4">
        <v>3685</v>
      </c>
      <c r="N1575" s="5">
        <v>109.28</v>
      </c>
      <c r="O1575" s="5">
        <v>35.840000000000003</v>
      </c>
      <c r="P1575" s="5">
        <v>73.44</v>
      </c>
      <c r="Q1575" s="5">
        <f>#REF!*#REF!</f>
        <v>132070.39999999999</v>
      </c>
      <c r="R1575" s="5">
        <v>270626.40000000002</v>
      </c>
      <c r="S1575" s="5">
        <f>#REF!-#REF!</f>
        <v>138556</v>
      </c>
      <c r="T1575" s="36">
        <f t="shared" si="24"/>
        <v>1.0491071428571399</v>
      </c>
    </row>
    <row r="1576" spans="1:20" x14ac:dyDescent="0.2">
      <c r="A1576" s="25" t="s">
        <v>29</v>
      </c>
      <c r="B1576" s="25" t="s">
        <v>177</v>
      </c>
      <c r="C1576" s="25" t="s">
        <v>77</v>
      </c>
      <c r="D1576" s="25" t="s">
        <v>23</v>
      </c>
      <c r="E1576" s="25" t="s">
        <v>1915</v>
      </c>
      <c r="F1576" s="2">
        <v>40888</v>
      </c>
      <c r="G1576" s="23" t="str">
        <f>TEXT(Table2[[#This Row],[Order-Date]],"mmm")</f>
        <v>Dec</v>
      </c>
      <c r="H1576">
        <v>2011</v>
      </c>
      <c r="I1576">
        <v>103762280</v>
      </c>
      <c r="J1576" s="2">
        <v>40891</v>
      </c>
      <c r="K1576" s="23">
        <f>WEEKDAY(#REF!,1)</f>
        <v>4</v>
      </c>
      <c r="L1576" s="25">
        <f>IF(#REF!&gt;=#REF!,#REF!-#REF!,"")</f>
        <v>3</v>
      </c>
      <c r="M1576" s="4">
        <v>4419</v>
      </c>
      <c r="N1576" s="5">
        <v>154.06</v>
      </c>
      <c r="O1576" s="5">
        <v>90.93</v>
      </c>
      <c r="P1576" s="5">
        <v>63.13</v>
      </c>
      <c r="Q1576" s="5">
        <f>#REF!*#REF!</f>
        <v>401819.67</v>
      </c>
      <c r="R1576" s="5">
        <v>278971.46999999997</v>
      </c>
      <c r="S1576" s="5">
        <f>#REF!-#REF!</f>
        <v>-122848.2</v>
      </c>
      <c r="T1576" s="36">
        <f t="shared" si="24"/>
        <v>-0.30572968217309998</v>
      </c>
    </row>
    <row r="1577" spans="1:20" x14ac:dyDescent="0.2">
      <c r="A1577" s="25" t="s">
        <v>20</v>
      </c>
      <c r="B1577" s="25" t="s">
        <v>217</v>
      </c>
      <c r="C1577" s="25" t="s">
        <v>34</v>
      </c>
      <c r="D1577" s="25" t="s">
        <v>23</v>
      </c>
      <c r="E1577" s="25" t="s">
        <v>1917</v>
      </c>
      <c r="F1577" s="2">
        <v>42224</v>
      </c>
      <c r="G1577" s="23" t="str">
        <f>TEXT(Table2[[#This Row],[Order-Date]],"mmm")</f>
        <v>Aug</v>
      </c>
      <c r="H1577">
        <v>2015</v>
      </c>
      <c r="I1577">
        <v>116925704</v>
      </c>
      <c r="J1577" s="2">
        <v>42225</v>
      </c>
      <c r="K1577" s="23">
        <f>WEEKDAY(#REF!,1)</f>
        <v>1</v>
      </c>
      <c r="L1577" s="25">
        <f>IF(#REF!&gt;=#REF!,#REF!-#REF!,"")</f>
        <v>1</v>
      </c>
      <c r="M1577" s="4">
        <v>9769</v>
      </c>
      <c r="N1577" s="5">
        <v>205.7</v>
      </c>
      <c r="O1577" s="5">
        <v>117.11</v>
      </c>
      <c r="P1577" s="5">
        <v>88.59</v>
      </c>
      <c r="Q1577" s="5">
        <f>#REF!*#REF!</f>
        <v>1144047.5900000001</v>
      </c>
      <c r="R1577" s="5">
        <v>865435.71</v>
      </c>
      <c r="S1577" s="5">
        <f>#REF!-#REF!</f>
        <v>-278611.88</v>
      </c>
      <c r="T1577" s="36">
        <f t="shared" si="24"/>
        <v>-0.24353172231235601</v>
      </c>
    </row>
    <row r="1578" spans="1:20" x14ac:dyDescent="0.2">
      <c r="A1578" s="25" t="s">
        <v>32</v>
      </c>
      <c r="B1578" s="25" t="s">
        <v>93</v>
      </c>
      <c r="C1578" s="25" t="s">
        <v>85</v>
      </c>
      <c r="D1578" s="25" t="s">
        <v>23</v>
      </c>
      <c r="E1578" s="25" t="s">
        <v>1918</v>
      </c>
      <c r="F1578" s="2">
        <v>41502</v>
      </c>
      <c r="G1578" s="23" t="str">
        <f>TEXT(Table2[[#This Row],[Order-Date]],"mmm")</f>
        <v>Aug</v>
      </c>
      <c r="H1578">
        <v>2013</v>
      </c>
      <c r="I1578">
        <v>155975663</v>
      </c>
      <c r="J1578" s="2">
        <v>41512</v>
      </c>
      <c r="K1578" s="23">
        <f>WEEKDAY(#REF!,1)</f>
        <v>2</v>
      </c>
      <c r="L1578" s="25">
        <f>IF(#REF!&gt;=#REF!,#REF!-#REF!,"")</f>
        <v>10</v>
      </c>
      <c r="M1578" s="4">
        <v>5520</v>
      </c>
      <c r="N1578" s="5">
        <v>668.27</v>
      </c>
      <c r="O1578" s="5">
        <v>502.54</v>
      </c>
      <c r="P1578" s="5">
        <v>165.73</v>
      </c>
      <c r="Q1578" s="5">
        <f>#REF!*#REF!</f>
        <v>2774020.8</v>
      </c>
      <c r="R1578" s="5">
        <v>914829.6</v>
      </c>
      <c r="S1578" s="5">
        <f>#REF!-#REF!</f>
        <v>-1859191.2</v>
      </c>
      <c r="T1578" s="36">
        <f t="shared" si="24"/>
        <v>-0.67021530624427905</v>
      </c>
    </row>
    <row r="1579" spans="1:20" x14ac:dyDescent="0.2">
      <c r="A1579" s="25" t="s">
        <v>46</v>
      </c>
      <c r="B1579" s="25" t="s">
        <v>99</v>
      </c>
      <c r="C1579" s="25" t="s">
        <v>42</v>
      </c>
      <c r="D1579" s="25" t="s">
        <v>23</v>
      </c>
      <c r="E1579" s="25" t="s">
        <v>1915</v>
      </c>
      <c r="F1579" s="2">
        <v>41174</v>
      </c>
      <c r="G1579" s="23" t="str">
        <f>TEXT(Table2[[#This Row],[Order-Date]],"mmm")</f>
        <v>Sep</v>
      </c>
      <c r="H1579">
        <v>2012</v>
      </c>
      <c r="I1579">
        <v>949085986</v>
      </c>
      <c r="J1579" s="2">
        <v>41198</v>
      </c>
      <c r="K1579" s="23">
        <f>WEEKDAY(#REF!,1)</f>
        <v>3</v>
      </c>
      <c r="L1579" s="25">
        <f>IF(#REF!&gt;=#REF!,#REF!-#REF!,"")</f>
        <v>24</v>
      </c>
      <c r="M1579" s="4">
        <v>4489</v>
      </c>
      <c r="N1579" s="5">
        <v>109.28</v>
      </c>
      <c r="O1579" s="5">
        <v>35.840000000000003</v>
      </c>
      <c r="P1579" s="5">
        <v>73.44</v>
      </c>
      <c r="Q1579" s="5">
        <f>#REF!*#REF!</f>
        <v>160885.76000000001</v>
      </c>
      <c r="R1579" s="5">
        <v>329672.15999999997</v>
      </c>
      <c r="S1579" s="5">
        <f>#REF!-#REF!</f>
        <v>168786.4</v>
      </c>
      <c r="T1579" s="36">
        <f t="shared" si="24"/>
        <v>1.0491071428571399</v>
      </c>
    </row>
    <row r="1580" spans="1:20" x14ac:dyDescent="0.2">
      <c r="A1580" s="25" t="s">
        <v>29</v>
      </c>
      <c r="B1580" s="25" t="s">
        <v>125</v>
      </c>
      <c r="C1580" s="25" t="s">
        <v>22</v>
      </c>
      <c r="D1580" s="25" t="s">
        <v>27</v>
      </c>
      <c r="E1580" s="25" t="s">
        <v>1915</v>
      </c>
      <c r="F1580" s="2">
        <v>41611</v>
      </c>
      <c r="G1580" s="23" t="str">
        <f>TEXT(Table2[[#This Row],[Order-Date]],"mmm")</f>
        <v>Dec</v>
      </c>
      <c r="H1580">
        <v>2013</v>
      </c>
      <c r="I1580">
        <v>144743001</v>
      </c>
      <c r="J1580" s="2">
        <v>41385</v>
      </c>
      <c r="K1580" s="23">
        <f>WEEKDAY(#REF!,1)</f>
        <v>1</v>
      </c>
      <c r="L1580" s="25" t="str">
        <f>IF(#REF!&gt;=#REF!,#REF!-#REF!,"")</f>
        <v/>
      </c>
      <c r="M1580" s="4">
        <v>1525</v>
      </c>
      <c r="N1580" s="5">
        <v>255.28</v>
      </c>
      <c r="O1580" s="5">
        <v>159.41999999999999</v>
      </c>
      <c r="P1580" s="5">
        <v>95.86</v>
      </c>
      <c r="Q1580" s="5">
        <f>#REF!*#REF!</f>
        <v>243115.5</v>
      </c>
      <c r="R1580" s="5">
        <v>146186.5</v>
      </c>
      <c r="S1580" s="5">
        <f>#REF!-#REF!</f>
        <v>-96928.999999999898</v>
      </c>
      <c r="T1580" s="36">
        <f t="shared" si="24"/>
        <v>-0.39869527035503699</v>
      </c>
    </row>
    <row r="1581" spans="1:20" x14ac:dyDescent="0.2">
      <c r="A1581" s="25" t="s">
        <v>32</v>
      </c>
      <c r="B1581" s="25" t="s">
        <v>200</v>
      </c>
      <c r="C1581" s="25" t="s">
        <v>22</v>
      </c>
      <c r="D1581" s="25" t="s">
        <v>23</v>
      </c>
      <c r="E1581" s="25" t="s">
        <v>1915</v>
      </c>
      <c r="F1581" s="2">
        <v>40976</v>
      </c>
      <c r="G1581" s="23" t="str">
        <f>TEXT(Table2[[#This Row],[Order-Date]],"mmm")</f>
        <v>Mar</v>
      </c>
      <c r="H1581">
        <v>2012</v>
      </c>
      <c r="I1581">
        <v>861745536</v>
      </c>
      <c r="J1581" s="2">
        <v>41135</v>
      </c>
      <c r="K1581" s="23">
        <f>WEEKDAY(#REF!,1)</f>
        <v>3</v>
      </c>
      <c r="L1581" s="25">
        <f>IF(#REF!&gt;=#REF!,#REF!-#REF!,"")</f>
        <v>159</v>
      </c>
      <c r="M1581" s="4">
        <v>8509</v>
      </c>
      <c r="N1581" s="5">
        <v>255.28</v>
      </c>
      <c r="O1581" s="5">
        <v>159.41999999999999</v>
      </c>
      <c r="P1581" s="5">
        <v>95.86</v>
      </c>
      <c r="Q1581" s="5">
        <f>#REF!*#REF!</f>
        <v>1356504.78</v>
      </c>
      <c r="R1581" s="5">
        <v>815672.74</v>
      </c>
      <c r="S1581" s="5">
        <f>#REF!-#REF!</f>
        <v>-540832.04</v>
      </c>
      <c r="T1581" s="36">
        <f t="shared" si="24"/>
        <v>-0.39869527035503699</v>
      </c>
    </row>
    <row r="1582" spans="1:20" x14ac:dyDescent="0.2">
      <c r="A1582" s="25" t="s">
        <v>29</v>
      </c>
      <c r="B1582" s="25" t="s">
        <v>198</v>
      </c>
      <c r="C1582" s="25" t="s">
        <v>31</v>
      </c>
      <c r="D1582" s="25" t="s">
        <v>23</v>
      </c>
      <c r="E1582" s="25" t="s">
        <v>1916</v>
      </c>
      <c r="F1582" s="2">
        <v>43041</v>
      </c>
      <c r="G1582" s="23" t="str">
        <f>TEXT(Table2[[#This Row],[Order-Date]],"mmm")</f>
        <v>Nov</v>
      </c>
      <c r="H1582">
        <v>2017</v>
      </c>
      <c r="I1582">
        <v>439204919</v>
      </c>
      <c r="J1582" s="2">
        <v>42785</v>
      </c>
      <c r="K1582" s="23">
        <f>WEEKDAY(#REF!,1)</f>
        <v>1</v>
      </c>
      <c r="L1582" s="25" t="str">
        <f>IF(#REF!&gt;=#REF!,#REF!-#REF!,"")</f>
        <v/>
      </c>
      <c r="M1582" s="4">
        <v>9350</v>
      </c>
      <c r="N1582" s="5">
        <v>47.45</v>
      </c>
      <c r="O1582" s="5">
        <v>31.79</v>
      </c>
      <c r="P1582" s="5">
        <v>15.66</v>
      </c>
      <c r="Q1582" s="5">
        <f>#REF!*#REF!</f>
        <v>297236.5</v>
      </c>
      <c r="R1582" s="5">
        <v>146421</v>
      </c>
      <c r="S1582" s="5">
        <f>#REF!-#REF!</f>
        <v>-150815.5</v>
      </c>
      <c r="T1582" s="36">
        <f t="shared" si="24"/>
        <v>-0.50739226171752105</v>
      </c>
    </row>
    <row r="1583" spans="1:20" x14ac:dyDescent="0.2">
      <c r="A1583" s="25" t="s">
        <v>46</v>
      </c>
      <c r="B1583" s="25" t="s">
        <v>123</v>
      </c>
      <c r="C1583" s="25" t="s">
        <v>49</v>
      </c>
      <c r="D1583" s="25" t="s">
        <v>27</v>
      </c>
      <c r="E1583" s="25" t="s">
        <v>1916</v>
      </c>
      <c r="F1583" s="2">
        <v>42157</v>
      </c>
      <c r="G1583" s="23" t="str">
        <f>TEXT(Table2[[#This Row],[Order-Date]],"mmm")</f>
        <v>Jun</v>
      </c>
      <c r="H1583">
        <v>2015</v>
      </c>
      <c r="I1583">
        <v>786544978</v>
      </c>
      <c r="J1583" s="2">
        <v>42078</v>
      </c>
      <c r="K1583" s="23">
        <f>WEEKDAY(#REF!,1)</f>
        <v>1</v>
      </c>
      <c r="L1583" s="25" t="str">
        <f>IF(#REF!&gt;=#REF!,#REF!-#REF!,"")</f>
        <v/>
      </c>
      <c r="M1583" s="4">
        <v>4993</v>
      </c>
      <c r="N1583" s="5">
        <v>651.21</v>
      </c>
      <c r="O1583" s="5">
        <v>524.96</v>
      </c>
      <c r="P1583" s="5">
        <v>126.25</v>
      </c>
      <c r="Q1583" s="5">
        <f>#REF!*#REF!</f>
        <v>2621125.2799999998</v>
      </c>
      <c r="R1583" s="5">
        <v>630366.25</v>
      </c>
      <c r="S1583" s="5">
        <f>#REF!-#REF!</f>
        <v>-1990759.03</v>
      </c>
      <c r="T1583" s="36">
        <f t="shared" si="24"/>
        <v>-0.75950548613227697</v>
      </c>
    </row>
    <row r="1584" spans="1:20" x14ac:dyDescent="0.2">
      <c r="A1584" s="25" t="s">
        <v>46</v>
      </c>
      <c r="B1584" s="25" t="s">
        <v>115</v>
      </c>
      <c r="C1584" s="25" t="s">
        <v>56</v>
      </c>
      <c r="D1584" s="25" t="s">
        <v>23</v>
      </c>
      <c r="E1584" s="25" t="s">
        <v>1918</v>
      </c>
      <c r="F1584" s="2">
        <v>40635</v>
      </c>
      <c r="G1584" s="23" t="str">
        <f>TEXT(Table2[[#This Row],[Order-Date]],"mmm")</f>
        <v>Apr</v>
      </c>
      <c r="H1584">
        <v>2011</v>
      </c>
      <c r="I1584">
        <v>733502042</v>
      </c>
      <c r="J1584" s="2">
        <v>40596</v>
      </c>
      <c r="K1584" s="23">
        <f>WEEKDAY(#REF!,1)</f>
        <v>3</v>
      </c>
      <c r="L1584" s="25" t="str">
        <f>IF(#REF!&gt;=#REF!,#REF!-#REF!,"")</f>
        <v/>
      </c>
      <c r="M1584" s="4">
        <v>8409</v>
      </c>
      <c r="N1584" s="5">
        <v>421.89</v>
      </c>
      <c r="O1584" s="5">
        <v>364.69</v>
      </c>
      <c r="P1584" s="5">
        <v>57.2</v>
      </c>
      <c r="Q1584" s="5">
        <f>#REF!*#REF!</f>
        <v>3066678.21</v>
      </c>
      <c r="R1584" s="5">
        <v>480994.8</v>
      </c>
      <c r="S1584" s="5">
        <f>#REF!-#REF!</f>
        <v>-2585683.41</v>
      </c>
      <c r="T1584" s="36">
        <f t="shared" si="24"/>
        <v>-0.84315445995228799</v>
      </c>
    </row>
    <row r="1585" spans="1:20" x14ac:dyDescent="0.2">
      <c r="A1585" s="25" t="s">
        <v>46</v>
      </c>
      <c r="B1585" s="25" t="s">
        <v>47</v>
      </c>
      <c r="C1585" s="25" t="s">
        <v>39</v>
      </c>
      <c r="D1585" s="25" t="s">
        <v>23</v>
      </c>
      <c r="E1585" s="25" t="s">
        <v>1918</v>
      </c>
      <c r="F1585" s="2">
        <v>41819</v>
      </c>
      <c r="G1585" s="23" t="str">
        <f>TEXT(Table2[[#This Row],[Order-Date]],"mmm")</f>
        <v>Jun</v>
      </c>
      <c r="H1585">
        <v>2014</v>
      </c>
      <c r="I1585">
        <v>980124938</v>
      </c>
      <c r="J1585" s="2">
        <v>41827</v>
      </c>
      <c r="K1585" s="23">
        <f>WEEKDAY(#REF!,1)</f>
        <v>2</v>
      </c>
      <c r="L1585" s="25">
        <f>IF(#REF!&gt;=#REF!,#REF!-#REF!,"")</f>
        <v>8</v>
      </c>
      <c r="M1585" s="4">
        <v>9605</v>
      </c>
      <c r="N1585" s="5">
        <v>81.73</v>
      </c>
      <c r="O1585" s="5">
        <v>56.67</v>
      </c>
      <c r="P1585" s="5">
        <v>25.06</v>
      </c>
      <c r="Q1585" s="5">
        <f>#REF!*#REF!</f>
        <v>544315.35</v>
      </c>
      <c r="R1585" s="5">
        <v>240701.3</v>
      </c>
      <c r="S1585" s="5">
        <f>#REF!-#REF!</f>
        <v>-303614.05</v>
      </c>
      <c r="T1585" s="36">
        <f t="shared" si="24"/>
        <v>-0.55779071819304704</v>
      </c>
    </row>
    <row r="1586" spans="1:20" x14ac:dyDescent="0.2">
      <c r="A1586" s="25" t="s">
        <v>37</v>
      </c>
      <c r="B1586" s="25" t="s">
        <v>105</v>
      </c>
      <c r="C1586" s="25" t="s">
        <v>39</v>
      </c>
      <c r="D1586" s="25" t="s">
        <v>23</v>
      </c>
      <c r="E1586" s="25" t="s">
        <v>1915</v>
      </c>
      <c r="F1586" s="2">
        <v>41609</v>
      </c>
      <c r="G1586" s="23" t="str">
        <f>TEXT(Table2[[#This Row],[Order-Date]],"mmm")</f>
        <v>Dec</v>
      </c>
      <c r="H1586">
        <v>2013</v>
      </c>
      <c r="I1586">
        <v>946774995</v>
      </c>
      <c r="J1586" s="2">
        <v>41318</v>
      </c>
      <c r="K1586" s="23">
        <f>WEEKDAY(#REF!,1)</f>
        <v>4</v>
      </c>
      <c r="L1586" s="25" t="str">
        <f>IF(#REF!&gt;=#REF!,#REF!-#REF!,"")</f>
        <v/>
      </c>
      <c r="M1586" s="4">
        <v>615</v>
      </c>
      <c r="N1586" s="5">
        <v>81.73</v>
      </c>
      <c r="O1586" s="5">
        <v>56.67</v>
      </c>
      <c r="P1586" s="5">
        <v>25.06</v>
      </c>
      <c r="Q1586" s="5">
        <f>#REF!*#REF!</f>
        <v>34852.050000000003</v>
      </c>
      <c r="R1586" s="5">
        <v>15411.9</v>
      </c>
      <c r="S1586" s="5">
        <f>#REF!-#REF!</f>
        <v>-19440.150000000001</v>
      </c>
      <c r="T1586" s="36">
        <f t="shared" si="24"/>
        <v>-0.55779071819304704</v>
      </c>
    </row>
    <row r="1587" spans="1:20" x14ac:dyDescent="0.2">
      <c r="A1587" s="25" t="s">
        <v>40</v>
      </c>
      <c r="B1587" s="25" t="s">
        <v>201</v>
      </c>
      <c r="C1587" s="25" t="s">
        <v>42</v>
      </c>
      <c r="D1587" s="25" t="s">
        <v>27</v>
      </c>
      <c r="E1587" s="25" t="s">
        <v>1917</v>
      </c>
      <c r="F1587" s="2">
        <v>41807</v>
      </c>
      <c r="G1587" s="23" t="str">
        <f>TEXT(Table2[[#This Row],[Order-Date]],"mmm")</f>
        <v>Jun</v>
      </c>
      <c r="H1587">
        <v>2014</v>
      </c>
      <c r="I1587">
        <v>124126040</v>
      </c>
      <c r="J1587" s="2">
        <v>41678</v>
      </c>
      <c r="K1587" s="23">
        <f>WEEKDAY(#REF!,1)</f>
        <v>7</v>
      </c>
      <c r="L1587" s="25" t="str">
        <f>IF(#REF!&gt;=#REF!,#REF!-#REF!,"")</f>
        <v/>
      </c>
      <c r="M1587" s="4">
        <v>509</v>
      </c>
      <c r="N1587" s="5">
        <v>109.28</v>
      </c>
      <c r="O1587" s="5">
        <v>35.840000000000003</v>
      </c>
      <c r="P1587" s="5">
        <v>73.44</v>
      </c>
      <c r="Q1587" s="5">
        <f>#REF!*#REF!</f>
        <v>18242.560000000001</v>
      </c>
      <c r="R1587" s="5">
        <v>37380.959999999999</v>
      </c>
      <c r="S1587" s="5">
        <f>#REF!-#REF!</f>
        <v>19138.400000000001</v>
      </c>
      <c r="T1587" s="36">
        <f t="shared" si="24"/>
        <v>1.0491071428571399</v>
      </c>
    </row>
    <row r="1588" spans="1:20" x14ac:dyDescent="0.2">
      <c r="A1588" s="25" t="s">
        <v>46</v>
      </c>
      <c r="B1588" s="25" t="s">
        <v>123</v>
      </c>
      <c r="C1588" s="25" t="s">
        <v>31</v>
      </c>
      <c r="D1588" s="25" t="s">
        <v>23</v>
      </c>
      <c r="E1588" s="25" t="s">
        <v>1917</v>
      </c>
      <c r="F1588" s="2">
        <v>41035</v>
      </c>
      <c r="G1588" s="23" t="str">
        <f>TEXT(Table2[[#This Row],[Order-Date]],"mmm")</f>
        <v>May</v>
      </c>
      <c r="H1588">
        <v>2012</v>
      </c>
      <c r="I1588">
        <v>323164403</v>
      </c>
      <c r="J1588" s="2">
        <v>41090</v>
      </c>
      <c r="K1588" s="23">
        <f>WEEKDAY(#REF!,1)</f>
        <v>7</v>
      </c>
      <c r="L1588" s="25">
        <f>IF(#REF!&gt;=#REF!,#REF!-#REF!,"")</f>
        <v>55</v>
      </c>
      <c r="M1588" s="4">
        <v>383</v>
      </c>
      <c r="N1588" s="5">
        <v>47.45</v>
      </c>
      <c r="O1588" s="5">
        <v>31.79</v>
      </c>
      <c r="P1588" s="5">
        <v>15.66</v>
      </c>
      <c r="Q1588" s="5">
        <f>#REF!*#REF!</f>
        <v>12175.57</v>
      </c>
      <c r="R1588" s="5">
        <v>5997.78</v>
      </c>
      <c r="S1588" s="5">
        <f>#REF!-#REF!</f>
        <v>-6177.79</v>
      </c>
      <c r="T1588" s="36">
        <f t="shared" si="24"/>
        <v>-0.50739226171752105</v>
      </c>
    </row>
    <row r="1589" spans="1:20" x14ac:dyDescent="0.2">
      <c r="A1589" s="25" t="s">
        <v>37</v>
      </c>
      <c r="B1589" s="25" t="s">
        <v>55</v>
      </c>
      <c r="C1589" s="25" t="s">
        <v>34</v>
      </c>
      <c r="D1589" s="25" t="s">
        <v>23</v>
      </c>
      <c r="E1589" s="25" t="s">
        <v>1916</v>
      </c>
      <c r="F1589" s="2">
        <v>41487</v>
      </c>
      <c r="G1589" s="23" t="str">
        <f>TEXT(Table2[[#This Row],[Order-Date]],"mmm")</f>
        <v>Aug</v>
      </c>
      <c r="H1589">
        <v>2013</v>
      </c>
      <c r="I1589">
        <v>725188910</v>
      </c>
      <c r="J1589" s="2">
        <v>41488</v>
      </c>
      <c r="K1589" s="23">
        <f>WEEKDAY(#REF!,1)</f>
        <v>6</v>
      </c>
      <c r="L1589" s="25">
        <f>IF(#REF!&gt;=#REF!,#REF!-#REF!,"")</f>
        <v>1</v>
      </c>
      <c r="M1589" s="4">
        <v>8369</v>
      </c>
      <c r="N1589" s="5">
        <v>205.7</v>
      </c>
      <c r="O1589" s="5">
        <v>117.11</v>
      </c>
      <c r="P1589" s="5">
        <v>88.59</v>
      </c>
      <c r="Q1589" s="5">
        <f>#REF!*#REF!</f>
        <v>980093.59</v>
      </c>
      <c r="R1589" s="5">
        <v>741409.71</v>
      </c>
      <c r="S1589" s="5">
        <f>#REF!-#REF!</f>
        <v>-238683.88</v>
      </c>
      <c r="T1589" s="36">
        <f t="shared" si="24"/>
        <v>-0.24353172231235601</v>
      </c>
    </row>
    <row r="1590" spans="1:20" x14ac:dyDescent="0.2">
      <c r="A1590" s="25" t="s">
        <v>46</v>
      </c>
      <c r="B1590" s="25" t="s">
        <v>143</v>
      </c>
      <c r="C1590" s="25" t="s">
        <v>31</v>
      </c>
      <c r="D1590" s="25" t="s">
        <v>23</v>
      </c>
      <c r="E1590" s="25" t="s">
        <v>1915</v>
      </c>
      <c r="F1590" s="2">
        <v>42303</v>
      </c>
      <c r="G1590" s="23" t="str">
        <f>TEXT(Table2[[#This Row],[Order-Date]],"mmm")</f>
        <v>Oct</v>
      </c>
      <c r="H1590">
        <v>2015</v>
      </c>
      <c r="I1590">
        <v>131810891</v>
      </c>
      <c r="J1590" s="2">
        <v>42075</v>
      </c>
      <c r="K1590" s="23">
        <f>WEEKDAY(#REF!,1)</f>
        <v>5</v>
      </c>
      <c r="L1590" s="25" t="str">
        <f>IF(#REF!&gt;=#REF!,#REF!-#REF!,"")</f>
        <v/>
      </c>
      <c r="M1590" s="4">
        <v>4627</v>
      </c>
      <c r="N1590" s="5">
        <v>47.45</v>
      </c>
      <c r="O1590" s="5">
        <v>31.79</v>
      </c>
      <c r="P1590" s="5">
        <v>15.66</v>
      </c>
      <c r="Q1590" s="5">
        <f>#REF!*#REF!</f>
        <v>147092.32999999999</v>
      </c>
      <c r="R1590" s="5">
        <v>72458.820000000007</v>
      </c>
      <c r="S1590" s="5">
        <f>#REF!-#REF!</f>
        <v>-74633.509999999995</v>
      </c>
      <c r="T1590" s="36">
        <f t="shared" si="24"/>
        <v>-0.50739226171752105</v>
      </c>
    </row>
    <row r="1591" spans="1:20" x14ac:dyDescent="0.2">
      <c r="A1591" s="25" t="s">
        <v>29</v>
      </c>
      <c r="B1591" s="25" t="s">
        <v>126</v>
      </c>
      <c r="C1591" s="25" t="s">
        <v>65</v>
      </c>
      <c r="D1591" s="25" t="s">
        <v>27</v>
      </c>
      <c r="E1591" s="25" t="s">
        <v>1918</v>
      </c>
      <c r="F1591" s="2">
        <v>40239</v>
      </c>
      <c r="G1591" s="23" t="str">
        <f>TEXT(Table2[[#This Row],[Order-Date]],"mmm")</f>
        <v>Mar</v>
      </c>
      <c r="H1591">
        <v>2010</v>
      </c>
      <c r="I1591">
        <v>114954173</v>
      </c>
      <c r="J1591" s="2">
        <v>40484</v>
      </c>
      <c r="K1591" s="23">
        <f>WEEKDAY(#REF!,1)</f>
        <v>3</v>
      </c>
      <c r="L1591" s="25">
        <f>IF(#REF!&gt;=#REF!,#REF!-#REF!,"")</f>
        <v>245</v>
      </c>
      <c r="M1591" s="4">
        <v>6349</v>
      </c>
      <c r="N1591" s="5">
        <v>9.33</v>
      </c>
      <c r="O1591" s="5">
        <v>6.92</v>
      </c>
      <c r="P1591" s="5">
        <v>2.41</v>
      </c>
      <c r="Q1591" s="5">
        <f>#REF!*#REF!</f>
        <v>43935.08</v>
      </c>
      <c r="R1591" s="5">
        <v>15301.09</v>
      </c>
      <c r="S1591" s="5">
        <f>#REF!-#REF!</f>
        <v>-28633.99</v>
      </c>
      <c r="T1591" s="36">
        <f t="shared" si="24"/>
        <v>-0.65173410404624299</v>
      </c>
    </row>
    <row r="1592" spans="1:20" x14ac:dyDescent="0.2">
      <c r="A1592" s="25" t="s">
        <v>37</v>
      </c>
      <c r="B1592" s="25" t="s">
        <v>45</v>
      </c>
      <c r="C1592" s="25" t="s">
        <v>39</v>
      </c>
      <c r="D1592" s="25" t="s">
        <v>23</v>
      </c>
      <c r="E1592" s="25" t="s">
        <v>1918</v>
      </c>
      <c r="F1592" s="2">
        <v>42547</v>
      </c>
      <c r="G1592" s="23" t="str">
        <f>TEXT(Table2[[#This Row],[Order-Date]],"mmm")</f>
        <v>Jun</v>
      </c>
      <c r="H1592">
        <v>2016</v>
      </c>
      <c r="I1592">
        <v>966855084</v>
      </c>
      <c r="J1592" s="2">
        <v>42567</v>
      </c>
      <c r="K1592" s="23">
        <f>WEEKDAY(#REF!,1)</f>
        <v>7</v>
      </c>
      <c r="L1592" s="25">
        <f>IF(#REF!&gt;=#REF!,#REF!-#REF!,"")</f>
        <v>20</v>
      </c>
      <c r="M1592" s="4">
        <v>2760</v>
      </c>
      <c r="N1592" s="5">
        <v>81.73</v>
      </c>
      <c r="O1592" s="5">
        <v>56.67</v>
      </c>
      <c r="P1592" s="5">
        <v>25.06</v>
      </c>
      <c r="Q1592" s="5">
        <f>#REF!*#REF!</f>
        <v>156409.20000000001</v>
      </c>
      <c r="R1592" s="5">
        <v>69165.600000000006</v>
      </c>
      <c r="S1592" s="5">
        <f>#REF!-#REF!</f>
        <v>-87243.6</v>
      </c>
      <c r="T1592" s="36">
        <f t="shared" si="24"/>
        <v>-0.55779071819304704</v>
      </c>
    </row>
    <row r="1593" spans="1:20" x14ac:dyDescent="0.2">
      <c r="A1593" s="25" t="s">
        <v>46</v>
      </c>
      <c r="B1593" s="25" t="s">
        <v>162</v>
      </c>
      <c r="C1593" s="25" t="s">
        <v>42</v>
      </c>
      <c r="D1593" s="25" t="s">
        <v>27</v>
      </c>
      <c r="E1593" s="25" t="s">
        <v>1916</v>
      </c>
      <c r="F1593" s="2">
        <v>42021</v>
      </c>
      <c r="G1593" s="23" t="str">
        <f>TEXT(Table2[[#This Row],[Order-Date]],"mmm")</f>
        <v>Jan</v>
      </c>
      <c r="H1593">
        <v>2015</v>
      </c>
      <c r="I1593">
        <v>350062453</v>
      </c>
      <c r="J1593" s="2">
        <v>42057</v>
      </c>
      <c r="K1593" s="23">
        <f>WEEKDAY(#REF!,1)</f>
        <v>1</v>
      </c>
      <c r="L1593" s="25">
        <f>IF(#REF!&gt;=#REF!,#REF!-#REF!,"")</f>
        <v>36</v>
      </c>
      <c r="M1593" s="4">
        <v>114</v>
      </c>
      <c r="N1593" s="5">
        <v>109.28</v>
      </c>
      <c r="O1593" s="5">
        <v>35.840000000000003</v>
      </c>
      <c r="P1593" s="5">
        <v>73.44</v>
      </c>
      <c r="Q1593" s="5">
        <f>#REF!*#REF!</f>
        <v>4085.76</v>
      </c>
      <c r="R1593" s="5">
        <v>8372.16</v>
      </c>
      <c r="S1593" s="5">
        <f>#REF!-#REF!</f>
        <v>4286.3999999999996</v>
      </c>
      <c r="T1593" s="36">
        <f t="shared" si="24"/>
        <v>1.0491071428571399</v>
      </c>
    </row>
    <row r="1594" spans="1:20" x14ac:dyDescent="0.2">
      <c r="A1594" s="25" t="s">
        <v>40</v>
      </c>
      <c r="B1594" s="25" t="s">
        <v>101</v>
      </c>
      <c r="C1594" s="25" t="s">
        <v>22</v>
      </c>
      <c r="D1594" s="25" t="s">
        <v>23</v>
      </c>
      <c r="E1594" s="25" t="s">
        <v>1916</v>
      </c>
      <c r="F1594" s="2">
        <v>42950</v>
      </c>
      <c r="G1594" s="23" t="str">
        <f>TEXT(Table2[[#This Row],[Order-Date]],"mmm")</f>
        <v>Aug</v>
      </c>
      <c r="H1594">
        <v>2017</v>
      </c>
      <c r="I1594">
        <v>947437608</v>
      </c>
      <c r="J1594" s="2">
        <v>43073</v>
      </c>
      <c r="K1594" s="23">
        <f>WEEKDAY(#REF!,1)</f>
        <v>2</v>
      </c>
      <c r="L1594" s="25">
        <f>IF(#REF!&gt;=#REF!,#REF!-#REF!,"")</f>
        <v>123</v>
      </c>
      <c r="M1594" s="4">
        <v>6697</v>
      </c>
      <c r="N1594" s="5">
        <v>255.28</v>
      </c>
      <c r="O1594" s="5">
        <v>159.41999999999999</v>
      </c>
      <c r="P1594" s="5">
        <v>95.86</v>
      </c>
      <c r="Q1594" s="5">
        <f>#REF!*#REF!</f>
        <v>1067635.74</v>
      </c>
      <c r="R1594" s="5">
        <v>641974.42000000004</v>
      </c>
      <c r="S1594" s="5">
        <f>#REF!-#REF!</f>
        <v>-425661.32</v>
      </c>
      <c r="T1594" s="36">
        <f t="shared" si="24"/>
        <v>-0.39869527035503699</v>
      </c>
    </row>
    <row r="1595" spans="1:20" x14ac:dyDescent="0.2">
      <c r="A1595" s="25" t="s">
        <v>46</v>
      </c>
      <c r="B1595" s="25" t="s">
        <v>176</v>
      </c>
      <c r="C1595" s="25" t="s">
        <v>31</v>
      </c>
      <c r="D1595" s="25" t="s">
        <v>23</v>
      </c>
      <c r="E1595" s="25" t="s">
        <v>1918</v>
      </c>
      <c r="F1595" s="2">
        <v>42588</v>
      </c>
      <c r="G1595" s="23" t="str">
        <f>TEXT(Table2[[#This Row],[Order-Date]],"mmm")</f>
        <v>Aug</v>
      </c>
      <c r="H1595">
        <v>2016</v>
      </c>
      <c r="I1595">
        <v>112154376</v>
      </c>
      <c r="J1595" s="2">
        <v>42681</v>
      </c>
      <c r="K1595" s="23">
        <f>WEEKDAY(#REF!,1)</f>
        <v>2</v>
      </c>
      <c r="L1595" s="25">
        <f>IF(#REF!&gt;=#REF!,#REF!-#REF!,"")</f>
        <v>93</v>
      </c>
      <c r="M1595" s="4">
        <v>7827</v>
      </c>
      <c r="N1595" s="5">
        <v>47.45</v>
      </c>
      <c r="O1595" s="5">
        <v>31.79</v>
      </c>
      <c r="P1595" s="5">
        <v>15.66</v>
      </c>
      <c r="Q1595" s="5">
        <f>#REF!*#REF!</f>
        <v>248820.33</v>
      </c>
      <c r="R1595" s="5">
        <v>122570.82</v>
      </c>
      <c r="S1595" s="5">
        <f>#REF!-#REF!</f>
        <v>-126249.51</v>
      </c>
      <c r="T1595" s="36">
        <f t="shared" si="24"/>
        <v>-0.50739226171752105</v>
      </c>
    </row>
    <row r="1596" spans="1:20" x14ac:dyDescent="0.2">
      <c r="A1596" s="25" t="s">
        <v>40</v>
      </c>
      <c r="B1596" s="25" t="s">
        <v>90</v>
      </c>
      <c r="C1596" s="25" t="s">
        <v>85</v>
      </c>
      <c r="D1596" s="25" t="s">
        <v>27</v>
      </c>
      <c r="E1596" s="25" t="s">
        <v>1915</v>
      </c>
      <c r="F1596" s="2">
        <v>41998</v>
      </c>
      <c r="G1596" s="23" t="str">
        <f>TEXT(Table2[[#This Row],[Order-Date]],"mmm")</f>
        <v>Dec</v>
      </c>
      <c r="H1596">
        <v>2014</v>
      </c>
      <c r="I1596">
        <v>217699086</v>
      </c>
      <c r="J1596" s="2">
        <v>42036</v>
      </c>
      <c r="K1596" s="23">
        <f>WEEKDAY(#REF!,1)</f>
        <v>1</v>
      </c>
      <c r="L1596" s="25">
        <f>IF(#REF!&gt;=#REF!,#REF!-#REF!,"")</f>
        <v>38</v>
      </c>
      <c r="M1596" s="4">
        <v>852</v>
      </c>
      <c r="N1596" s="5">
        <v>668.27</v>
      </c>
      <c r="O1596" s="5">
        <v>502.54</v>
      </c>
      <c r="P1596" s="5">
        <v>165.73</v>
      </c>
      <c r="Q1596" s="5">
        <f>#REF!*#REF!</f>
        <v>428164.08</v>
      </c>
      <c r="R1596" s="5">
        <v>141201.96</v>
      </c>
      <c r="S1596" s="5">
        <f>#REF!-#REF!</f>
        <v>-286962.12</v>
      </c>
      <c r="T1596" s="36">
        <f t="shared" si="24"/>
        <v>-0.67021530624427905</v>
      </c>
    </row>
    <row r="1597" spans="1:20" x14ac:dyDescent="0.2">
      <c r="A1597" s="25" t="s">
        <v>46</v>
      </c>
      <c r="B1597" s="25" t="s">
        <v>123</v>
      </c>
      <c r="C1597" s="25" t="s">
        <v>42</v>
      </c>
      <c r="D1597" s="25" t="s">
        <v>27</v>
      </c>
      <c r="E1597" s="25" t="s">
        <v>1918</v>
      </c>
      <c r="F1597" s="2">
        <v>41217</v>
      </c>
      <c r="G1597" s="23" t="str">
        <f>TEXT(Table2[[#This Row],[Order-Date]],"mmm")</f>
        <v>Nov</v>
      </c>
      <c r="H1597">
        <v>2012</v>
      </c>
      <c r="I1597">
        <v>107870566</v>
      </c>
      <c r="J1597" s="2">
        <v>41248</v>
      </c>
      <c r="K1597" s="23">
        <f>WEEKDAY(#REF!,1)</f>
        <v>4</v>
      </c>
      <c r="L1597" s="25">
        <f>IF(#REF!&gt;=#REF!,#REF!-#REF!,"")</f>
        <v>31</v>
      </c>
      <c r="M1597" s="4">
        <v>153</v>
      </c>
      <c r="N1597" s="5">
        <v>109.28</v>
      </c>
      <c r="O1597" s="5">
        <v>35.840000000000003</v>
      </c>
      <c r="P1597" s="5">
        <v>73.44</v>
      </c>
      <c r="Q1597" s="5">
        <f>#REF!*#REF!</f>
        <v>5483.52</v>
      </c>
      <c r="R1597" s="5">
        <v>11236.32</v>
      </c>
      <c r="S1597" s="5">
        <f>#REF!-#REF!</f>
        <v>5752.8</v>
      </c>
      <c r="T1597" s="36">
        <f t="shared" si="24"/>
        <v>1.0491071428571399</v>
      </c>
    </row>
    <row r="1598" spans="1:20" x14ac:dyDescent="0.2">
      <c r="A1598" s="25" t="s">
        <v>46</v>
      </c>
      <c r="B1598" s="25" t="s">
        <v>115</v>
      </c>
      <c r="C1598" s="25" t="s">
        <v>34</v>
      </c>
      <c r="D1598" s="25" t="s">
        <v>23</v>
      </c>
      <c r="E1598" s="25" t="s">
        <v>1918</v>
      </c>
      <c r="F1598" s="2">
        <v>42406</v>
      </c>
      <c r="G1598" s="23" t="str">
        <f>TEXT(Table2[[#This Row],[Order-Date]],"mmm")</f>
        <v>Feb</v>
      </c>
      <c r="H1598">
        <v>2016</v>
      </c>
      <c r="I1598">
        <v>946780145</v>
      </c>
      <c r="J1598" s="2">
        <v>42407</v>
      </c>
      <c r="K1598" s="23">
        <f>WEEKDAY(#REF!,1)</f>
        <v>1</v>
      </c>
      <c r="L1598" s="25">
        <f>IF(#REF!&gt;=#REF!,#REF!-#REF!,"")</f>
        <v>1</v>
      </c>
      <c r="M1598" s="4">
        <v>2139</v>
      </c>
      <c r="N1598" s="5">
        <v>205.7</v>
      </c>
      <c r="O1598" s="5">
        <v>117.11</v>
      </c>
      <c r="P1598" s="5">
        <v>88.59</v>
      </c>
      <c r="Q1598" s="5">
        <f>#REF!*#REF!</f>
        <v>250498.29</v>
      </c>
      <c r="R1598" s="5">
        <v>189494.01</v>
      </c>
      <c r="S1598" s="5">
        <f>#REF!-#REF!</f>
        <v>-61004.28</v>
      </c>
      <c r="T1598" s="36">
        <f t="shared" si="24"/>
        <v>-0.24353172231235601</v>
      </c>
    </row>
    <row r="1599" spans="1:20" x14ac:dyDescent="0.2">
      <c r="A1599" s="25" t="s">
        <v>37</v>
      </c>
      <c r="B1599" s="25" t="s">
        <v>183</v>
      </c>
      <c r="C1599" s="25" t="s">
        <v>34</v>
      </c>
      <c r="D1599" s="25" t="s">
        <v>23</v>
      </c>
      <c r="E1599" s="25" t="s">
        <v>1917</v>
      </c>
      <c r="F1599" s="2">
        <v>40200</v>
      </c>
      <c r="G1599" s="23" t="str">
        <f>TEXT(Table2[[#This Row],[Order-Date]],"mmm")</f>
        <v>Jan</v>
      </c>
      <c r="H1599">
        <v>2010</v>
      </c>
      <c r="I1599">
        <v>368851649</v>
      </c>
      <c r="J1599" s="2">
        <v>40226</v>
      </c>
      <c r="K1599" s="23">
        <f>WEEKDAY(#REF!,1)</f>
        <v>4</v>
      </c>
      <c r="L1599" s="25">
        <f>IF(#REF!&gt;=#REF!,#REF!-#REF!,"")</f>
        <v>26</v>
      </c>
      <c r="M1599" s="4">
        <v>255</v>
      </c>
      <c r="N1599" s="5">
        <v>205.7</v>
      </c>
      <c r="O1599" s="5">
        <v>117.11</v>
      </c>
      <c r="P1599" s="5">
        <v>88.59</v>
      </c>
      <c r="Q1599" s="5">
        <f>#REF!*#REF!</f>
        <v>29863.05</v>
      </c>
      <c r="R1599" s="5">
        <v>22590.45</v>
      </c>
      <c r="S1599" s="5">
        <f>#REF!-#REF!</f>
        <v>-7272.6</v>
      </c>
      <c r="T1599" s="36">
        <f t="shared" si="24"/>
        <v>-0.24353172231235601</v>
      </c>
    </row>
    <row r="1600" spans="1:20" x14ac:dyDescent="0.2">
      <c r="A1600" s="25" t="s">
        <v>46</v>
      </c>
      <c r="B1600" s="25" t="s">
        <v>227</v>
      </c>
      <c r="C1600" s="25" t="s">
        <v>49</v>
      </c>
      <c r="D1600" s="25" t="s">
        <v>23</v>
      </c>
      <c r="E1600" s="25" t="s">
        <v>1916</v>
      </c>
      <c r="F1600" s="2">
        <v>41925</v>
      </c>
      <c r="G1600" s="23" t="str">
        <f>TEXT(Table2[[#This Row],[Order-Date]],"mmm")</f>
        <v>Oct</v>
      </c>
      <c r="H1600">
        <v>2014</v>
      </c>
      <c r="I1600">
        <v>128821408</v>
      </c>
      <c r="J1600" s="2">
        <v>41925</v>
      </c>
      <c r="K1600" s="23">
        <f>WEEKDAY(#REF!,1)</f>
        <v>2</v>
      </c>
      <c r="L1600" s="25">
        <f>IF(#REF!&gt;=#REF!,#REF!-#REF!,"")</f>
        <v>0</v>
      </c>
      <c r="M1600" s="4">
        <v>9972</v>
      </c>
      <c r="N1600" s="5">
        <v>651.21</v>
      </c>
      <c r="O1600" s="5">
        <v>524.96</v>
      </c>
      <c r="P1600" s="5">
        <v>126.25</v>
      </c>
      <c r="Q1600" s="5">
        <f>#REF!*#REF!</f>
        <v>5234901.12</v>
      </c>
      <c r="R1600" s="5">
        <v>1258965</v>
      </c>
      <c r="S1600" s="5">
        <f>#REF!-#REF!</f>
        <v>-3975936.12</v>
      </c>
      <c r="T1600" s="36">
        <f t="shared" si="24"/>
        <v>-0.75950548613227697</v>
      </c>
    </row>
    <row r="1601" spans="1:20" x14ac:dyDescent="0.2">
      <c r="A1601" s="25" t="s">
        <v>40</v>
      </c>
      <c r="B1601" s="25" t="s">
        <v>91</v>
      </c>
      <c r="C1601" s="25" t="s">
        <v>77</v>
      </c>
      <c r="D1601" s="25" t="s">
        <v>27</v>
      </c>
      <c r="E1601" s="25" t="s">
        <v>1916</v>
      </c>
      <c r="F1601" s="2">
        <v>40582</v>
      </c>
      <c r="G1601" s="23" t="str">
        <f>TEXT(Table2[[#This Row],[Order-Date]],"mmm")</f>
        <v>Feb</v>
      </c>
      <c r="H1601">
        <v>2011</v>
      </c>
      <c r="I1601">
        <v>251738250</v>
      </c>
      <c r="J1601" s="2">
        <v>40781</v>
      </c>
      <c r="K1601" s="23">
        <f>WEEKDAY(#REF!,1)</f>
        <v>6</v>
      </c>
      <c r="L1601" s="25">
        <f>IF(#REF!&gt;=#REF!,#REF!-#REF!,"")</f>
        <v>199</v>
      </c>
      <c r="M1601" s="4">
        <v>3797</v>
      </c>
      <c r="N1601" s="5">
        <v>154.06</v>
      </c>
      <c r="O1601" s="5">
        <v>90.93</v>
      </c>
      <c r="P1601" s="5">
        <v>63.13</v>
      </c>
      <c r="Q1601" s="5">
        <f>#REF!*#REF!</f>
        <v>345261.21</v>
      </c>
      <c r="R1601" s="5">
        <v>239704.61</v>
      </c>
      <c r="S1601" s="5">
        <f>#REF!-#REF!</f>
        <v>-105556.6</v>
      </c>
      <c r="T1601" s="36">
        <f t="shared" si="24"/>
        <v>-0.30572968217309998</v>
      </c>
    </row>
    <row r="1602" spans="1:20" x14ac:dyDescent="0.2">
      <c r="A1602" s="25" t="s">
        <v>46</v>
      </c>
      <c r="B1602" s="25" t="s">
        <v>175</v>
      </c>
      <c r="C1602" s="25" t="s">
        <v>56</v>
      </c>
      <c r="D1602" s="25" t="s">
        <v>23</v>
      </c>
      <c r="E1602" s="25" t="s">
        <v>1915</v>
      </c>
      <c r="F1602" s="2">
        <v>41208</v>
      </c>
      <c r="G1602" s="23" t="str">
        <f>TEXT(Table2[[#This Row],[Order-Date]],"mmm")</f>
        <v>Oct</v>
      </c>
      <c r="H1602">
        <v>2012</v>
      </c>
      <c r="I1602">
        <v>382963502</v>
      </c>
      <c r="J1602" s="2">
        <v>41240</v>
      </c>
      <c r="K1602" s="23">
        <f>WEEKDAY(#REF!,1)</f>
        <v>3</v>
      </c>
      <c r="L1602" s="25">
        <f>IF(#REF!&gt;=#REF!,#REF!-#REF!,"")</f>
        <v>32</v>
      </c>
      <c r="M1602" s="4">
        <v>6265</v>
      </c>
      <c r="N1602" s="5">
        <v>421.89</v>
      </c>
      <c r="O1602" s="5">
        <v>364.69</v>
      </c>
      <c r="P1602" s="5">
        <v>57.2</v>
      </c>
      <c r="Q1602" s="5">
        <f>#REF!*#REF!</f>
        <v>2284782.85</v>
      </c>
      <c r="R1602" s="5">
        <v>358358</v>
      </c>
      <c r="S1602" s="5">
        <f>#REF!-#REF!</f>
        <v>-1926424.85</v>
      </c>
      <c r="T1602" s="36">
        <f t="shared" si="24"/>
        <v>-0.84315445995228799</v>
      </c>
    </row>
    <row r="1603" spans="1:20" x14ac:dyDescent="0.2">
      <c r="A1603" s="25" t="s">
        <v>29</v>
      </c>
      <c r="B1603" s="25" t="s">
        <v>134</v>
      </c>
      <c r="C1603" s="25" t="s">
        <v>31</v>
      </c>
      <c r="D1603" s="25" t="s">
        <v>27</v>
      </c>
      <c r="E1603" s="25" t="s">
        <v>1916</v>
      </c>
      <c r="F1603" s="2">
        <v>41265</v>
      </c>
      <c r="G1603" s="23" t="str">
        <f>TEXT(Table2[[#This Row],[Order-Date]],"mmm")</f>
        <v>Dec</v>
      </c>
      <c r="H1603">
        <v>2012</v>
      </c>
      <c r="I1603">
        <v>238170993</v>
      </c>
      <c r="J1603" s="2">
        <v>41457</v>
      </c>
      <c r="K1603" s="23">
        <f>WEEKDAY(#REF!,1)</f>
        <v>3</v>
      </c>
      <c r="L1603" s="25">
        <f>IF(#REF!&gt;=#REF!,#REF!-#REF!,"")</f>
        <v>192</v>
      </c>
      <c r="M1603" s="4">
        <v>8944</v>
      </c>
      <c r="N1603" s="5">
        <v>47.45</v>
      </c>
      <c r="O1603" s="5">
        <v>31.79</v>
      </c>
      <c r="P1603" s="5">
        <v>15.66</v>
      </c>
      <c r="Q1603" s="5">
        <f>#REF!*#REF!</f>
        <v>284329.76</v>
      </c>
      <c r="R1603" s="5">
        <v>140063.04000000001</v>
      </c>
      <c r="S1603" s="5">
        <f>#REF!-#REF!</f>
        <v>-144266.72</v>
      </c>
      <c r="T1603" s="36">
        <f t="shared" ref="T1603:T1666" si="25">S1603/Q1603</f>
        <v>-0.50739226171752105</v>
      </c>
    </row>
    <row r="1604" spans="1:20" x14ac:dyDescent="0.2">
      <c r="A1604" s="25" t="s">
        <v>46</v>
      </c>
      <c r="B1604" s="25" t="s">
        <v>156</v>
      </c>
      <c r="C1604" s="25" t="s">
        <v>22</v>
      </c>
      <c r="D1604" s="25" t="s">
        <v>27</v>
      </c>
      <c r="E1604" s="25" t="s">
        <v>1915</v>
      </c>
      <c r="F1604" s="2">
        <v>42158</v>
      </c>
      <c r="G1604" s="23" t="str">
        <f>TEXT(Table2[[#This Row],[Order-Date]],"mmm")</f>
        <v>Jun</v>
      </c>
      <c r="H1604">
        <v>2015</v>
      </c>
      <c r="I1604">
        <v>953347051</v>
      </c>
      <c r="J1604" s="2">
        <v>42219</v>
      </c>
      <c r="K1604" s="23">
        <f>WEEKDAY(#REF!,1)</f>
        <v>2</v>
      </c>
      <c r="L1604" s="25">
        <f>IF(#REF!&gt;=#REF!,#REF!-#REF!,"")</f>
        <v>61</v>
      </c>
      <c r="M1604" s="4">
        <v>5433</v>
      </c>
      <c r="N1604" s="5">
        <v>255.28</v>
      </c>
      <c r="O1604" s="5">
        <v>159.41999999999999</v>
      </c>
      <c r="P1604" s="5">
        <v>95.86</v>
      </c>
      <c r="Q1604" s="5">
        <f>#REF!*#REF!</f>
        <v>866128.86</v>
      </c>
      <c r="R1604" s="5">
        <v>520807.38</v>
      </c>
      <c r="S1604" s="5">
        <f>#REF!-#REF!</f>
        <v>-345321.48</v>
      </c>
      <c r="T1604" s="36">
        <f t="shared" si="25"/>
        <v>-0.39869527035503699</v>
      </c>
    </row>
    <row r="1605" spans="1:20" x14ac:dyDescent="0.2">
      <c r="A1605" s="25" t="s">
        <v>29</v>
      </c>
      <c r="B1605" s="25" t="s">
        <v>187</v>
      </c>
      <c r="C1605" s="25" t="s">
        <v>42</v>
      </c>
      <c r="D1605" s="25" t="s">
        <v>23</v>
      </c>
      <c r="E1605" s="25" t="s">
        <v>1915</v>
      </c>
      <c r="F1605" s="2">
        <v>40943</v>
      </c>
      <c r="G1605" s="23" t="str">
        <f>TEXT(Table2[[#This Row],[Order-Date]],"mmm")</f>
        <v>Feb</v>
      </c>
      <c r="H1605">
        <v>2012</v>
      </c>
      <c r="I1605">
        <v>134790503</v>
      </c>
      <c r="J1605" s="2">
        <v>41025</v>
      </c>
      <c r="K1605" s="23">
        <f>WEEKDAY(#REF!,1)</f>
        <v>5</v>
      </c>
      <c r="L1605" s="25">
        <f>IF(#REF!&gt;=#REF!,#REF!-#REF!,"")</f>
        <v>82</v>
      </c>
      <c r="M1605" s="4">
        <v>6360</v>
      </c>
      <c r="N1605" s="5">
        <v>109.28</v>
      </c>
      <c r="O1605" s="5">
        <v>35.840000000000003</v>
      </c>
      <c r="P1605" s="5">
        <v>73.44</v>
      </c>
      <c r="Q1605" s="5">
        <f>#REF!*#REF!</f>
        <v>227942.39999999999</v>
      </c>
      <c r="R1605" s="5">
        <v>467078.40000000002</v>
      </c>
      <c r="S1605" s="5">
        <f>#REF!-#REF!</f>
        <v>239136</v>
      </c>
      <c r="T1605" s="36">
        <f t="shared" si="25"/>
        <v>1.0491071428571399</v>
      </c>
    </row>
    <row r="1606" spans="1:20" x14ac:dyDescent="0.2">
      <c r="A1606" s="25" t="s">
        <v>29</v>
      </c>
      <c r="B1606" s="25" t="s">
        <v>69</v>
      </c>
      <c r="C1606" s="25" t="s">
        <v>77</v>
      </c>
      <c r="D1606" s="25" t="s">
        <v>23</v>
      </c>
      <c r="E1606" s="25" t="s">
        <v>1917</v>
      </c>
      <c r="F1606" s="2">
        <v>41363</v>
      </c>
      <c r="G1606" s="23" t="str">
        <f>TEXT(Table2[[#This Row],[Order-Date]],"mmm")</f>
        <v>Mar</v>
      </c>
      <c r="H1606">
        <v>2013</v>
      </c>
      <c r="I1606">
        <v>409112679</v>
      </c>
      <c r="J1606" s="2">
        <v>41412</v>
      </c>
      <c r="K1606" s="23">
        <f>WEEKDAY(#REF!,1)</f>
        <v>7</v>
      </c>
      <c r="L1606" s="25">
        <f>IF(#REF!&gt;=#REF!,#REF!-#REF!,"")</f>
        <v>49</v>
      </c>
      <c r="M1606" s="4">
        <v>4388</v>
      </c>
      <c r="N1606" s="5">
        <v>154.06</v>
      </c>
      <c r="O1606" s="5">
        <v>90.93</v>
      </c>
      <c r="P1606" s="5">
        <v>63.13</v>
      </c>
      <c r="Q1606" s="5">
        <f>#REF!*#REF!</f>
        <v>399000.84</v>
      </c>
      <c r="R1606" s="5">
        <v>277014.44</v>
      </c>
      <c r="S1606" s="5">
        <f>#REF!-#REF!</f>
        <v>-121986.4</v>
      </c>
      <c r="T1606" s="36">
        <f t="shared" si="25"/>
        <v>-0.30572968217309998</v>
      </c>
    </row>
    <row r="1607" spans="1:20" x14ac:dyDescent="0.2">
      <c r="A1607" s="25" t="s">
        <v>46</v>
      </c>
      <c r="B1607" s="25" t="s">
        <v>129</v>
      </c>
      <c r="C1607" s="25" t="s">
        <v>39</v>
      </c>
      <c r="D1607" s="25" t="s">
        <v>27</v>
      </c>
      <c r="E1607" s="25" t="s">
        <v>1916</v>
      </c>
      <c r="F1607" s="2">
        <v>42698</v>
      </c>
      <c r="G1607" s="23" t="str">
        <f>TEXT(Table2[[#This Row],[Order-Date]],"mmm")</f>
        <v>Nov</v>
      </c>
      <c r="H1607">
        <v>2016</v>
      </c>
      <c r="I1607">
        <v>873237407</v>
      </c>
      <c r="J1607" s="2">
        <v>42699</v>
      </c>
      <c r="K1607" s="23">
        <f>WEEKDAY(#REF!,1)</f>
        <v>6</v>
      </c>
      <c r="L1607" s="25">
        <f>IF(#REF!&gt;=#REF!,#REF!-#REF!,"")</f>
        <v>1</v>
      </c>
      <c r="M1607" s="4">
        <v>9209</v>
      </c>
      <c r="N1607" s="5">
        <v>81.73</v>
      </c>
      <c r="O1607" s="5">
        <v>56.67</v>
      </c>
      <c r="P1607" s="5">
        <v>25.06</v>
      </c>
      <c r="Q1607" s="5">
        <f>#REF!*#REF!</f>
        <v>521874.03</v>
      </c>
      <c r="R1607" s="5">
        <v>230777.54</v>
      </c>
      <c r="S1607" s="5">
        <f>#REF!-#REF!</f>
        <v>-291096.49</v>
      </c>
      <c r="T1607" s="36">
        <f t="shared" si="25"/>
        <v>-0.55779071819304704</v>
      </c>
    </row>
    <row r="1608" spans="1:20" x14ac:dyDescent="0.2">
      <c r="A1608" s="25" t="s">
        <v>46</v>
      </c>
      <c r="B1608" s="25" t="s">
        <v>133</v>
      </c>
      <c r="C1608" s="25" t="s">
        <v>85</v>
      </c>
      <c r="D1608" s="25" t="s">
        <v>27</v>
      </c>
      <c r="E1608" s="25" t="s">
        <v>1918</v>
      </c>
      <c r="F1608" s="2">
        <v>42170</v>
      </c>
      <c r="G1608" s="23" t="str">
        <f>TEXT(Table2[[#This Row],[Order-Date]],"mmm")</f>
        <v>Jun</v>
      </c>
      <c r="H1608">
        <v>2015</v>
      </c>
      <c r="I1608">
        <v>244401013</v>
      </c>
      <c r="J1608" s="2">
        <v>42192</v>
      </c>
      <c r="K1608" s="23">
        <f>WEEKDAY(#REF!,1)</f>
        <v>3</v>
      </c>
      <c r="L1608" s="25">
        <f>IF(#REF!&gt;=#REF!,#REF!-#REF!,"")</f>
        <v>22</v>
      </c>
      <c r="M1608" s="4">
        <v>2546</v>
      </c>
      <c r="N1608" s="5">
        <v>668.27</v>
      </c>
      <c r="O1608" s="5">
        <v>502.54</v>
      </c>
      <c r="P1608" s="5">
        <v>165.73</v>
      </c>
      <c r="Q1608" s="5">
        <f>#REF!*#REF!</f>
        <v>1279466.8400000001</v>
      </c>
      <c r="R1608" s="5">
        <v>421948.58</v>
      </c>
      <c r="S1608" s="5">
        <f>#REF!-#REF!</f>
        <v>-857518.26</v>
      </c>
      <c r="T1608" s="36">
        <f t="shared" si="25"/>
        <v>-0.67021530624427905</v>
      </c>
    </row>
    <row r="1609" spans="1:20" x14ac:dyDescent="0.2">
      <c r="A1609" s="25" t="s">
        <v>59</v>
      </c>
      <c r="B1609" s="25" t="s">
        <v>148</v>
      </c>
      <c r="C1609" s="25" t="s">
        <v>34</v>
      </c>
      <c r="D1609" s="25" t="s">
        <v>23</v>
      </c>
      <c r="E1609" s="25" t="s">
        <v>1918</v>
      </c>
      <c r="F1609" s="2">
        <v>41483</v>
      </c>
      <c r="G1609" s="23" t="str">
        <f>TEXT(Table2[[#This Row],[Order-Date]],"mmm")</f>
        <v>Jul</v>
      </c>
      <c r="H1609">
        <v>2013</v>
      </c>
      <c r="I1609">
        <v>910152328</v>
      </c>
      <c r="J1609" s="2">
        <v>41342</v>
      </c>
      <c r="K1609" s="23">
        <f>WEEKDAY(#REF!,1)</f>
        <v>7</v>
      </c>
      <c r="L1609" s="25" t="str">
        <f>IF(#REF!&gt;=#REF!,#REF!-#REF!,"")</f>
        <v/>
      </c>
      <c r="M1609" s="4">
        <v>3154</v>
      </c>
      <c r="N1609" s="5">
        <v>205.7</v>
      </c>
      <c r="O1609" s="5">
        <v>117.11</v>
      </c>
      <c r="P1609" s="5">
        <v>88.59</v>
      </c>
      <c r="Q1609" s="5">
        <f>#REF!*#REF!</f>
        <v>369364.94</v>
      </c>
      <c r="R1609" s="5">
        <v>279412.86</v>
      </c>
      <c r="S1609" s="5">
        <f>#REF!-#REF!</f>
        <v>-89952.08</v>
      </c>
      <c r="T1609" s="36">
        <f t="shared" si="25"/>
        <v>-0.24353172231235601</v>
      </c>
    </row>
    <row r="1610" spans="1:20" x14ac:dyDescent="0.2">
      <c r="A1610" s="25" t="s">
        <v>32</v>
      </c>
      <c r="B1610" s="25" t="s">
        <v>200</v>
      </c>
      <c r="C1610" s="25" t="s">
        <v>31</v>
      </c>
      <c r="D1610" s="25" t="s">
        <v>23</v>
      </c>
      <c r="E1610" s="25" t="s">
        <v>1917</v>
      </c>
      <c r="F1610" s="2">
        <v>42729</v>
      </c>
      <c r="G1610" s="23" t="str">
        <f>TEXT(Table2[[#This Row],[Order-Date]],"mmm")</f>
        <v>Dec</v>
      </c>
      <c r="H1610">
        <v>2016</v>
      </c>
      <c r="I1610">
        <v>378352677</v>
      </c>
      <c r="J1610" s="2">
        <v>42765</v>
      </c>
      <c r="K1610" s="23">
        <f>WEEKDAY(#REF!,1)</f>
        <v>2</v>
      </c>
      <c r="L1610" s="25">
        <f>IF(#REF!&gt;=#REF!,#REF!-#REF!,"")</f>
        <v>36</v>
      </c>
      <c r="M1610" s="4">
        <v>1820</v>
      </c>
      <c r="N1610" s="5">
        <v>47.45</v>
      </c>
      <c r="O1610" s="5">
        <v>31.79</v>
      </c>
      <c r="P1610" s="5">
        <v>15.66</v>
      </c>
      <c r="Q1610" s="5">
        <f>#REF!*#REF!</f>
        <v>57857.8</v>
      </c>
      <c r="R1610" s="5">
        <v>28501.200000000001</v>
      </c>
      <c r="S1610" s="5">
        <f>#REF!-#REF!</f>
        <v>-29356.6</v>
      </c>
      <c r="T1610" s="36">
        <f t="shared" si="25"/>
        <v>-0.50739226171752105</v>
      </c>
    </row>
    <row r="1611" spans="1:20" x14ac:dyDescent="0.2">
      <c r="A1611" s="25" t="s">
        <v>29</v>
      </c>
      <c r="B1611" s="25" t="s">
        <v>187</v>
      </c>
      <c r="C1611" s="25" t="s">
        <v>56</v>
      </c>
      <c r="D1611" s="25" t="s">
        <v>27</v>
      </c>
      <c r="E1611" s="25" t="s">
        <v>1917</v>
      </c>
      <c r="F1611" s="2">
        <v>41474</v>
      </c>
      <c r="G1611" s="23" t="str">
        <f>TEXT(Table2[[#This Row],[Order-Date]],"mmm")</f>
        <v>Jul</v>
      </c>
      <c r="H1611">
        <v>2013</v>
      </c>
      <c r="I1611">
        <v>727175891</v>
      </c>
      <c r="J1611" s="2">
        <v>41464</v>
      </c>
      <c r="K1611" s="23">
        <f>WEEKDAY(#REF!,1)</f>
        <v>3</v>
      </c>
      <c r="L1611" s="25" t="str">
        <f>IF(#REF!&gt;=#REF!,#REF!-#REF!,"")</f>
        <v/>
      </c>
      <c r="M1611" s="4">
        <v>6360</v>
      </c>
      <c r="N1611" s="5">
        <v>421.89</v>
      </c>
      <c r="O1611" s="5">
        <v>364.69</v>
      </c>
      <c r="P1611" s="5">
        <v>57.2</v>
      </c>
      <c r="Q1611" s="5">
        <f>#REF!*#REF!</f>
        <v>2319428.4</v>
      </c>
      <c r="R1611" s="5">
        <v>363792</v>
      </c>
      <c r="S1611" s="5">
        <f>#REF!-#REF!</f>
        <v>-1955636.4</v>
      </c>
      <c r="T1611" s="36">
        <f t="shared" si="25"/>
        <v>-0.84315445995228799</v>
      </c>
    </row>
    <row r="1612" spans="1:20" x14ac:dyDescent="0.2">
      <c r="A1612" s="25" t="s">
        <v>46</v>
      </c>
      <c r="B1612" s="25" t="s">
        <v>156</v>
      </c>
      <c r="C1612" s="25" t="s">
        <v>85</v>
      </c>
      <c r="D1612" s="25" t="s">
        <v>27</v>
      </c>
      <c r="E1612" s="25" t="s">
        <v>1915</v>
      </c>
      <c r="F1612" s="2">
        <v>41970</v>
      </c>
      <c r="G1612" s="23" t="str">
        <f>TEXT(Table2[[#This Row],[Order-Date]],"mmm")</f>
        <v>Nov</v>
      </c>
      <c r="H1612">
        <v>2014</v>
      </c>
      <c r="I1612">
        <v>955108296</v>
      </c>
      <c r="J1612" s="2">
        <v>41987</v>
      </c>
      <c r="K1612" s="23">
        <f>WEEKDAY(#REF!,1)</f>
        <v>1</v>
      </c>
      <c r="L1612" s="25">
        <f>IF(#REF!&gt;=#REF!,#REF!-#REF!,"")</f>
        <v>17</v>
      </c>
      <c r="M1612" s="4">
        <v>6624</v>
      </c>
      <c r="N1612" s="5">
        <v>668.27</v>
      </c>
      <c r="O1612" s="5">
        <v>502.54</v>
      </c>
      <c r="P1612" s="5">
        <v>165.73</v>
      </c>
      <c r="Q1612" s="5">
        <f>#REF!*#REF!</f>
        <v>3328824.96</v>
      </c>
      <c r="R1612" s="5">
        <v>1097795.52</v>
      </c>
      <c r="S1612" s="5">
        <f>#REF!-#REF!</f>
        <v>-2231029.44</v>
      </c>
      <c r="T1612" s="36">
        <f t="shared" si="25"/>
        <v>-0.67021530624427905</v>
      </c>
    </row>
    <row r="1613" spans="1:20" x14ac:dyDescent="0.2">
      <c r="A1613" s="25" t="s">
        <v>46</v>
      </c>
      <c r="B1613" s="25" t="s">
        <v>98</v>
      </c>
      <c r="C1613" s="25" t="s">
        <v>42</v>
      </c>
      <c r="D1613" s="25" t="s">
        <v>27</v>
      </c>
      <c r="E1613" s="25" t="s">
        <v>1916</v>
      </c>
      <c r="F1613" s="2">
        <v>41681</v>
      </c>
      <c r="G1613" s="23" t="str">
        <f>TEXT(Table2[[#This Row],[Order-Date]],"mmm")</f>
        <v>Feb</v>
      </c>
      <c r="H1613">
        <v>2014</v>
      </c>
      <c r="I1613">
        <v>130948722</v>
      </c>
      <c r="J1613" s="2">
        <v>41966</v>
      </c>
      <c r="K1613" s="23">
        <f>WEEKDAY(#REF!,1)</f>
        <v>1</v>
      </c>
      <c r="L1613" s="25">
        <f>IF(#REF!&gt;=#REF!,#REF!-#REF!,"")</f>
        <v>285</v>
      </c>
      <c r="M1613" s="4">
        <v>9492</v>
      </c>
      <c r="N1613" s="5">
        <v>109.28</v>
      </c>
      <c r="O1613" s="5">
        <v>35.840000000000003</v>
      </c>
      <c r="P1613" s="5">
        <v>73.44</v>
      </c>
      <c r="Q1613" s="5">
        <f>#REF!*#REF!</f>
        <v>340193.28000000003</v>
      </c>
      <c r="R1613" s="5">
        <v>697092.48</v>
      </c>
      <c r="S1613" s="5">
        <f>#REF!-#REF!</f>
        <v>356899.2</v>
      </c>
      <c r="T1613" s="36">
        <f t="shared" si="25"/>
        <v>1.0491071428571399</v>
      </c>
    </row>
    <row r="1614" spans="1:20" x14ac:dyDescent="0.2">
      <c r="A1614" s="25" t="s">
        <v>40</v>
      </c>
      <c r="B1614" s="25" t="s">
        <v>205</v>
      </c>
      <c r="C1614" s="25" t="s">
        <v>49</v>
      </c>
      <c r="D1614" s="25" t="s">
        <v>23</v>
      </c>
      <c r="E1614" s="25" t="s">
        <v>1915</v>
      </c>
      <c r="F1614" s="2">
        <v>42073</v>
      </c>
      <c r="G1614" s="23" t="str">
        <f>TEXT(Table2[[#This Row],[Order-Date]],"mmm")</f>
        <v>Mar</v>
      </c>
      <c r="H1614">
        <v>2015</v>
      </c>
      <c r="I1614">
        <v>543808495</v>
      </c>
      <c r="J1614" s="2">
        <v>42195</v>
      </c>
      <c r="K1614" s="23">
        <f>WEEKDAY(#REF!,1)</f>
        <v>6</v>
      </c>
      <c r="L1614" s="25">
        <f>IF(#REF!&gt;=#REF!,#REF!-#REF!,"")</f>
        <v>122</v>
      </c>
      <c r="M1614" s="4">
        <v>3873</v>
      </c>
      <c r="N1614" s="5">
        <v>651.21</v>
      </c>
      <c r="O1614" s="5">
        <v>524.96</v>
      </c>
      <c r="P1614" s="5">
        <v>126.25</v>
      </c>
      <c r="Q1614" s="5">
        <f>#REF!*#REF!</f>
        <v>2033170.08</v>
      </c>
      <c r="R1614" s="5">
        <v>488966.25</v>
      </c>
      <c r="S1614" s="5">
        <f>#REF!-#REF!</f>
        <v>-1544203.83</v>
      </c>
      <c r="T1614" s="36">
        <f t="shared" si="25"/>
        <v>-0.75950548613227697</v>
      </c>
    </row>
    <row r="1615" spans="1:20" x14ac:dyDescent="0.2">
      <c r="A1615" s="25" t="s">
        <v>40</v>
      </c>
      <c r="B1615" s="25" t="s">
        <v>203</v>
      </c>
      <c r="C1615" s="25" t="s">
        <v>85</v>
      </c>
      <c r="D1615" s="25" t="s">
        <v>27</v>
      </c>
      <c r="E1615" s="25" t="s">
        <v>1917</v>
      </c>
      <c r="F1615" s="2">
        <v>43013</v>
      </c>
      <c r="G1615" s="23" t="str">
        <f>TEXT(Table2[[#This Row],[Order-Date]],"mmm")</f>
        <v>Oct</v>
      </c>
      <c r="H1615">
        <v>2017</v>
      </c>
      <c r="I1615">
        <v>953111445</v>
      </c>
      <c r="J1615" s="2">
        <v>42913</v>
      </c>
      <c r="K1615" s="23">
        <f>WEEKDAY(#REF!,1)</f>
        <v>3</v>
      </c>
      <c r="L1615" s="25" t="str">
        <f>IF(#REF!&gt;=#REF!,#REF!-#REF!,"")</f>
        <v/>
      </c>
      <c r="M1615" s="4">
        <v>5712</v>
      </c>
      <c r="N1615" s="5">
        <v>668.27</v>
      </c>
      <c r="O1615" s="5">
        <v>502.54</v>
      </c>
      <c r="P1615" s="5">
        <v>165.73</v>
      </c>
      <c r="Q1615" s="5">
        <f>#REF!*#REF!</f>
        <v>2870508.48</v>
      </c>
      <c r="R1615" s="5">
        <v>946649.76</v>
      </c>
      <c r="S1615" s="5">
        <f>#REF!-#REF!</f>
        <v>-1923858.72</v>
      </c>
      <c r="T1615" s="36">
        <f t="shared" si="25"/>
        <v>-0.67021530624427905</v>
      </c>
    </row>
    <row r="1616" spans="1:20" x14ac:dyDescent="0.2">
      <c r="A1616" s="25" t="s">
        <v>29</v>
      </c>
      <c r="B1616" s="25" t="s">
        <v>181</v>
      </c>
      <c r="C1616" s="25" t="s">
        <v>51</v>
      </c>
      <c r="D1616" s="25" t="s">
        <v>23</v>
      </c>
      <c r="E1616" s="25" t="s">
        <v>1916</v>
      </c>
      <c r="F1616" s="2">
        <v>41208</v>
      </c>
      <c r="G1616" s="23" t="str">
        <f>TEXT(Table2[[#This Row],[Order-Date]],"mmm")</f>
        <v>Oct</v>
      </c>
      <c r="H1616">
        <v>2012</v>
      </c>
      <c r="I1616">
        <v>638593900</v>
      </c>
      <c r="J1616" s="2">
        <v>41255</v>
      </c>
      <c r="K1616" s="23">
        <f>WEEKDAY(#REF!,1)</f>
        <v>4</v>
      </c>
      <c r="L1616" s="25">
        <f>IF(#REF!&gt;=#REF!,#REF!-#REF!,"")</f>
        <v>47</v>
      </c>
      <c r="M1616" s="4">
        <v>2981</v>
      </c>
      <c r="N1616" s="5">
        <v>437.2</v>
      </c>
      <c r="O1616" s="5">
        <v>263.33</v>
      </c>
      <c r="P1616" s="5">
        <v>173.87</v>
      </c>
      <c r="Q1616" s="5">
        <f>#REF!*#REF!</f>
        <v>784986.73</v>
      </c>
      <c r="R1616" s="5">
        <v>518306.47</v>
      </c>
      <c r="S1616" s="5">
        <f>#REF!-#REF!</f>
        <v>-266680.26</v>
      </c>
      <c r="T1616" s="36">
        <f t="shared" si="25"/>
        <v>-0.33972581931416901</v>
      </c>
    </row>
    <row r="1617" spans="1:20" x14ac:dyDescent="0.2">
      <c r="A1617" s="25" t="s">
        <v>46</v>
      </c>
      <c r="B1617" s="25" t="s">
        <v>206</v>
      </c>
      <c r="C1617" s="25" t="s">
        <v>26</v>
      </c>
      <c r="D1617" s="25" t="s">
        <v>23</v>
      </c>
      <c r="E1617" s="25" t="s">
        <v>1918</v>
      </c>
      <c r="F1617" s="2">
        <v>42040</v>
      </c>
      <c r="G1617" s="23" t="str">
        <f>TEXT(Table2[[#This Row],[Order-Date]],"mmm")</f>
        <v>Feb</v>
      </c>
      <c r="H1617">
        <v>2015</v>
      </c>
      <c r="I1617">
        <v>750304687</v>
      </c>
      <c r="J1617" s="2">
        <v>42191</v>
      </c>
      <c r="K1617" s="23">
        <f>WEEKDAY(#REF!,1)</f>
        <v>2</v>
      </c>
      <c r="L1617" s="25">
        <f>IF(#REF!&gt;=#REF!,#REF!-#REF!,"")</f>
        <v>151</v>
      </c>
      <c r="M1617" s="4">
        <v>685</v>
      </c>
      <c r="N1617" s="5">
        <v>152.58000000000001</v>
      </c>
      <c r="O1617" s="5">
        <v>97.44</v>
      </c>
      <c r="P1617" s="5">
        <v>55.14</v>
      </c>
      <c r="Q1617" s="5">
        <f>#REF!*#REF!</f>
        <v>66746.399999999994</v>
      </c>
      <c r="R1617" s="5">
        <v>37770.9</v>
      </c>
      <c r="S1617" s="5">
        <f>#REF!-#REF!</f>
        <v>-28975.5</v>
      </c>
      <c r="T1617" s="36">
        <f t="shared" si="25"/>
        <v>-0.43411330049261099</v>
      </c>
    </row>
    <row r="1618" spans="1:20" x14ac:dyDescent="0.2">
      <c r="A1618" s="25" t="s">
        <v>46</v>
      </c>
      <c r="B1618" s="25" t="s">
        <v>176</v>
      </c>
      <c r="C1618" s="25" t="s">
        <v>22</v>
      </c>
      <c r="D1618" s="25" t="s">
        <v>23</v>
      </c>
      <c r="E1618" s="25" t="s">
        <v>1917</v>
      </c>
      <c r="F1618" s="2">
        <v>42435</v>
      </c>
      <c r="G1618" s="23" t="str">
        <f>TEXT(Table2[[#This Row],[Order-Date]],"mmm")</f>
        <v>Mar</v>
      </c>
      <c r="H1618">
        <v>2016</v>
      </c>
      <c r="I1618">
        <v>258605134</v>
      </c>
      <c r="J1618" s="2">
        <v>42710</v>
      </c>
      <c r="K1618" s="23">
        <f>WEEKDAY(#REF!,1)</f>
        <v>3</v>
      </c>
      <c r="L1618" s="25">
        <f>IF(#REF!&gt;=#REF!,#REF!-#REF!,"")</f>
        <v>275</v>
      </c>
      <c r="M1618" s="4">
        <v>5861</v>
      </c>
      <c r="N1618" s="5">
        <v>255.28</v>
      </c>
      <c r="O1618" s="5">
        <v>159.41999999999999</v>
      </c>
      <c r="P1618" s="5">
        <v>95.86</v>
      </c>
      <c r="Q1618" s="5">
        <f>#REF!*#REF!</f>
        <v>934360.62</v>
      </c>
      <c r="R1618" s="5">
        <v>561835.46</v>
      </c>
      <c r="S1618" s="5">
        <f>#REF!-#REF!</f>
        <v>-372525.16</v>
      </c>
      <c r="T1618" s="36">
        <f t="shared" si="25"/>
        <v>-0.39869527035503699</v>
      </c>
    </row>
    <row r="1619" spans="1:20" x14ac:dyDescent="0.2">
      <c r="A1619" s="25" t="s">
        <v>46</v>
      </c>
      <c r="B1619" s="25" t="s">
        <v>71</v>
      </c>
      <c r="C1619" s="25" t="s">
        <v>49</v>
      </c>
      <c r="D1619" s="25" t="s">
        <v>27</v>
      </c>
      <c r="E1619" s="25" t="s">
        <v>1915</v>
      </c>
      <c r="F1619" s="2">
        <v>41080</v>
      </c>
      <c r="G1619" s="23" t="str">
        <f>TEXT(Table2[[#This Row],[Order-Date]],"mmm")</f>
        <v>Jun</v>
      </c>
      <c r="H1619">
        <v>2012</v>
      </c>
      <c r="I1619">
        <v>904169070</v>
      </c>
      <c r="J1619" s="2">
        <v>41084</v>
      </c>
      <c r="K1619" s="23">
        <f>WEEKDAY(#REF!,1)</f>
        <v>1</v>
      </c>
      <c r="L1619" s="25">
        <f>IF(#REF!&gt;=#REF!,#REF!-#REF!,"")</f>
        <v>4</v>
      </c>
      <c r="M1619" s="4">
        <v>2575</v>
      </c>
      <c r="N1619" s="5">
        <v>651.21</v>
      </c>
      <c r="O1619" s="5">
        <v>524.96</v>
      </c>
      <c r="P1619" s="5">
        <v>126.25</v>
      </c>
      <c r="Q1619" s="5">
        <f>#REF!*#REF!</f>
        <v>1351772</v>
      </c>
      <c r="R1619" s="5">
        <v>325093.75</v>
      </c>
      <c r="S1619" s="5">
        <f>#REF!-#REF!</f>
        <v>-1026678.25</v>
      </c>
      <c r="T1619" s="36">
        <f t="shared" si="25"/>
        <v>-0.75950548613227697</v>
      </c>
    </row>
    <row r="1620" spans="1:20" x14ac:dyDescent="0.2">
      <c r="A1620" s="25" t="s">
        <v>37</v>
      </c>
      <c r="B1620" s="25" t="s">
        <v>106</v>
      </c>
      <c r="C1620" s="25" t="s">
        <v>49</v>
      </c>
      <c r="D1620" s="25" t="s">
        <v>27</v>
      </c>
      <c r="E1620" s="25" t="s">
        <v>1916</v>
      </c>
      <c r="F1620" s="2">
        <v>42392</v>
      </c>
      <c r="G1620" s="23" t="str">
        <f>TEXT(Table2[[#This Row],[Order-Date]],"mmm")</f>
        <v>Jan</v>
      </c>
      <c r="H1620">
        <v>2016</v>
      </c>
      <c r="I1620">
        <v>447982823</v>
      </c>
      <c r="J1620" s="2">
        <v>42645</v>
      </c>
      <c r="K1620" s="23">
        <f>WEEKDAY(#REF!,1)</f>
        <v>1</v>
      </c>
      <c r="L1620" s="25">
        <f>IF(#REF!&gt;=#REF!,#REF!-#REF!,"")</f>
        <v>253</v>
      </c>
      <c r="M1620" s="4">
        <v>6927</v>
      </c>
      <c r="N1620" s="5">
        <v>651.21</v>
      </c>
      <c r="O1620" s="5">
        <v>524.96</v>
      </c>
      <c r="P1620" s="5">
        <v>126.25</v>
      </c>
      <c r="Q1620" s="5">
        <f>#REF!*#REF!</f>
        <v>3636397.92</v>
      </c>
      <c r="R1620" s="5">
        <v>874533.75</v>
      </c>
      <c r="S1620" s="5">
        <f>#REF!-#REF!</f>
        <v>-2761864.17</v>
      </c>
      <c r="T1620" s="36">
        <f t="shared" si="25"/>
        <v>-0.75950548613227697</v>
      </c>
    </row>
    <row r="1621" spans="1:20" x14ac:dyDescent="0.2">
      <c r="A1621" s="25" t="s">
        <v>20</v>
      </c>
      <c r="B1621" s="25" t="s">
        <v>158</v>
      </c>
      <c r="C1621" s="25" t="s">
        <v>56</v>
      </c>
      <c r="D1621" s="25" t="s">
        <v>27</v>
      </c>
      <c r="E1621" s="25" t="s">
        <v>1915</v>
      </c>
      <c r="F1621" s="2">
        <v>41887</v>
      </c>
      <c r="G1621" s="23" t="str">
        <f>TEXT(Table2[[#This Row],[Order-Date]],"mmm")</f>
        <v>Sep</v>
      </c>
      <c r="H1621">
        <v>2014</v>
      </c>
      <c r="I1621">
        <v>321345221</v>
      </c>
      <c r="J1621" s="2">
        <v>41805</v>
      </c>
      <c r="K1621" s="23">
        <f>WEEKDAY(#REF!,1)</f>
        <v>1</v>
      </c>
      <c r="L1621" s="25" t="str">
        <f>IF(#REF!&gt;=#REF!,#REF!-#REF!,"")</f>
        <v/>
      </c>
      <c r="M1621" s="4">
        <v>2047</v>
      </c>
      <c r="N1621" s="5">
        <v>421.89</v>
      </c>
      <c r="O1621" s="5">
        <v>364.69</v>
      </c>
      <c r="P1621" s="5">
        <v>57.2</v>
      </c>
      <c r="Q1621" s="5">
        <f>#REF!*#REF!</f>
        <v>746520.43</v>
      </c>
      <c r="R1621" s="5">
        <v>117088.4</v>
      </c>
      <c r="S1621" s="5">
        <f>#REF!-#REF!</f>
        <v>-629432.03</v>
      </c>
      <c r="T1621" s="36">
        <f t="shared" si="25"/>
        <v>-0.84315445995228799</v>
      </c>
    </row>
    <row r="1622" spans="1:20" x14ac:dyDescent="0.2">
      <c r="A1622" s="25" t="s">
        <v>46</v>
      </c>
      <c r="B1622" s="25" t="s">
        <v>228</v>
      </c>
      <c r="C1622" s="25" t="s">
        <v>31</v>
      </c>
      <c r="D1622" s="25" t="s">
        <v>23</v>
      </c>
      <c r="E1622" s="25" t="s">
        <v>1917</v>
      </c>
      <c r="F1622" s="2">
        <v>40434</v>
      </c>
      <c r="G1622" s="23" t="str">
        <f>TEXT(Table2[[#This Row],[Order-Date]],"mmm")</f>
        <v>Sep</v>
      </c>
      <c r="H1622">
        <v>2010</v>
      </c>
      <c r="I1622">
        <v>675867593</v>
      </c>
      <c r="J1622" s="2">
        <v>40444</v>
      </c>
      <c r="K1622" s="23">
        <f>WEEKDAY(#REF!,1)</f>
        <v>5</v>
      </c>
      <c r="L1622" s="25">
        <f>IF(#REF!&gt;=#REF!,#REF!-#REF!,"")</f>
        <v>10</v>
      </c>
      <c r="M1622" s="4">
        <v>3095</v>
      </c>
      <c r="N1622" s="5">
        <v>47.45</v>
      </c>
      <c r="O1622" s="5">
        <v>31.79</v>
      </c>
      <c r="P1622" s="5">
        <v>15.66</v>
      </c>
      <c r="Q1622" s="5">
        <f>#REF!*#REF!</f>
        <v>98390.05</v>
      </c>
      <c r="R1622" s="5">
        <v>48467.7</v>
      </c>
      <c r="S1622" s="5">
        <f>#REF!-#REF!</f>
        <v>-49922.35</v>
      </c>
      <c r="T1622" s="36">
        <f t="shared" si="25"/>
        <v>-0.50739226171752105</v>
      </c>
    </row>
    <row r="1623" spans="1:20" x14ac:dyDescent="0.2">
      <c r="A1623" s="25" t="s">
        <v>29</v>
      </c>
      <c r="B1623" s="25" t="s">
        <v>165</v>
      </c>
      <c r="C1623" s="25" t="s">
        <v>31</v>
      </c>
      <c r="D1623" s="25" t="s">
        <v>27</v>
      </c>
      <c r="E1623" s="25" t="s">
        <v>1917</v>
      </c>
      <c r="F1623" s="2">
        <v>41392</v>
      </c>
      <c r="G1623" s="23" t="str">
        <f>TEXT(Table2[[#This Row],[Order-Date]],"mmm")</f>
        <v>Apr</v>
      </c>
      <c r="H1623">
        <v>2013</v>
      </c>
      <c r="I1623">
        <v>833473765</v>
      </c>
      <c r="J1623" s="2">
        <v>41419</v>
      </c>
      <c r="K1623" s="23">
        <f>WEEKDAY(#REF!,1)</f>
        <v>7</v>
      </c>
      <c r="L1623" s="25">
        <f>IF(#REF!&gt;=#REF!,#REF!-#REF!,"")</f>
        <v>27</v>
      </c>
      <c r="M1623" s="4">
        <v>2264</v>
      </c>
      <c r="N1623" s="5">
        <v>47.45</v>
      </c>
      <c r="O1623" s="5">
        <v>31.79</v>
      </c>
      <c r="P1623" s="5">
        <v>15.66</v>
      </c>
      <c r="Q1623" s="5">
        <f>#REF!*#REF!</f>
        <v>71972.56</v>
      </c>
      <c r="R1623" s="5">
        <v>35454.239999999998</v>
      </c>
      <c r="S1623" s="5">
        <f>#REF!-#REF!</f>
        <v>-36518.32</v>
      </c>
      <c r="T1623" s="36">
        <f t="shared" si="25"/>
        <v>-0.50739226171752105</v>
      </c>
    </row>
    <row r="1624" spans="1:20" x14ac:dyDescent="0.2">
      <c r="A1624" s="25" t="s">
        <v>37</v>
      </c>
      <c r="B1624" s="25" t="s">
        <v>73</v>
      </c>
      <c r="C1624" s="25" t="s">
        <v>85</v>
      </c>
      <c r="D1624" s="25" t="s">
        <v>23</v>
      </c>
      <c r="E1624" s="25" t="s">
        <v>1916</v>
      </c>
      <c r="F1624" s="2">
        <v>42526</v>
      </c>
      <c r="G1624" s="23" t="str">
        <f>TEXT(Table2[[#This Row],[Order-Date]],"mmm")</f>
        <v>Jun</v>
      </c>
      <c r="H1624">
        <v>2016</v>
      </c>
      <c r="I1624">
        <v>636400067</v>
      </c>
      <c r="J1624" s="2">
        <v>42534</v>
      </c>
      <c r="K1624" s="23">
        <f>WEEKDAY(#REF!,1)</f>
        <v>2</v>
      </c>
      <c r="L1624" s="25">
        <f>IF(#REF!&gt;=#REF!,#REF!-#REF!,"")</f>
        <v>8</v>
      </c>
      <c r="M1624" s="4">
        <v>3777</v>
      </c>
      <c r="N1624" s="5">
        <v>668.27</v>
      </c>
      <c r="O1624" s="5">
        <v>502.54</v>
      </c>
      <c r="P1624" s="5">
        <v>165.73</v>
      </c>
      <c r="Q1624" s="5">
        <f>#REF!*#REF!</f>
        <v>1898093.58</v>
      </c>
      <c r="R1624" s="5">
        <v>625962.21</v>
      </c>
      <c r="S1624" s="5">
        <f>#REF!-#REF!</f>
        <v>-1272131.3700000001</v>
      </c>
      <c r="T1624" s="36">
        <f t="shared" si="25"/>
        <v>-0.67021530624427905</v>
      </c>
    </row>
    <row r="1625" spans="1:20" x14ac:dyDescent="0.2">
      <c r="A1625" s="25" t="s">
        <v>46</v>
      </c>
      <c r="B1625" s="25" t="s">
        <v>98</v>
      </c>
      <c r="C1625" s="25" t="s">
        <v>51</v>
      </c>
      <c r="D1625" s="25" t="s">
        <v>27</v>
      </c>
      <c r="E1625" s="25" t="s">
        <v>1916</v>
      </c>
      <c r="F1625" s="2">
        <v>40789</v>
      </c>
      <c r="G1625" s="23" t="str">
        <f>TEXT(Table2[[#This Row],[Order-Date]],"mmm")</f>
        <v>Sep</v>
      </c>
      <c r="H1625">
        <v>2011</v>
      </c>
      <c r="I1625">
        <v>897195327</v>
      </c>
      <c r="J1625" s="2">
        <v>40851</v>
      </c>
      <c r="K1625" s="23">
        <f>WEEKDAY(#REF!,1)</f>
        <v>6</v>
      </c>
      <c r="L1625" s="25">
        <f>IF(#REF!&gt;=#REF!,#REF!-#REF!,"")</f>
        <v>62</v>
      </c>
      <c r="M1625" s="4">
        <v>8890</v>
      </c>
      <c r="N1625" s="5">
        <v>437.2</v>
      </c>
      <c r="O1625" s="5">
        <v>263.33</v>
      </c>
      <c r="P1625" s="5">
        <v>173.87</v>
      </c>
      <c r="Q1625" s="5">
        <f>#REF!*#REF!</f>
        <v>2341003.7000000002</v>
      </c>
      <c r="R1625" s="5">
        <v>1545704.3</v>
      </c>
      <c r="S1625" s="5">
        <f>#REF!-#REF!</f>
        <v>-795299.4</v>
      </c>
      <c r="T1625" s="36">
        <f t="shared" si="25"/>
        <v>-0.33972581931416901</v>
      </c>
    </row>
    <row r="1626" spans="1:20" x14ac:dyDescent="0.2">
      <c r="A1626" s="25" t="s">
        <v>37</v>
      </c>
      <c r="B1626" s="25" t="s">
        <v>67</v>
      </c>
      <c r="C1626" s="25" t="s">
        <v>49</v>
      </c>
      <c r="D1626" s="25" t="s">
        <v>23</v>
      </c>
      <c r="E1626" s="25" t="s">
        <v>1915</v>
      </c>
      <c r="F1626" s="2">
        <v>41548</v>
      </c>
      <c r="G1626" s="23" t="str">
        <f>TEXT(Table2[[#This Row],[Order-Date]],"mmm")</f>
        <v>Oct</v>
      </c>
      <c r="H1626">
        <v>2013</v>
      </c>
      <c r="I1626">
        <v>248720872</v>
      </c>
      <c r="J1626" s="2">
        <v>41298</v>
      </c>
      <c r="K1626" s="23">
        <f>WEEKDAY(#REF!,1)</f>
        <v>5</v>
      </c>
      <c r="L1626" s="25" t="str">
        <f>IF(#REF!&gt;=#REF!,#REF!-#REF!,"")</f>
        <v/>
      </c>
      <c r="M1626" s="4">
        <v>888</v>
      </c>
      <c r="N1626" s="5">
        <v>651.21</v>
      </c>
      <c r="O1626" s="5">
        <v>524.96</v>
      </c>
      <c r="P1626" s="5">
        <v>126.25</v>
      </c>
      <c r="Q1626" s="5">
        <f>#REF!*#REF!</f>
        <v>466164.47999999998</v>
      </c>
      <c r="R1626" s="5">
        <v>112110</v>
      </c>
      <c r="S1626" s="5">
        <f>#REF!-#REF!</f>
        <v>-354054.48</v>
      </c>
      <c r="T1626" s="36">
        <f t="shared" si="25"/>
        <v>-0.75950548613227697</v>
      </c>
    </row>
    <row r="1627" spans="1:20" x14ac:dyDescent="0.2">
      <c r="A1627" s="25" t="s">
        <v>46</v>
      </c>
      <c r="B1627" s="25" t="s">
        <v>145</v>
      </c>
      <c r="C1627" s="25" t="s">
        <v>56</v>
      </c>
      <c r="D1627" s="25" t="s">
        <v>23</v>
      </c>
      <c r="E1627" s="25" t="s">
        <v>1916</v>
      </c>
      <c r="F1627" s="2">
        <v>40775</v>
      </c>
      <c r="G1627" s="23" t="str">
        <f>TEXT(Table2[[#This Row],[Order-Date]],"mmm")</f>
        <v>Aug</v>
      </c>
      <c r="H1627">
        <v>2011</v>
      </c>
      <c r="I1627">
        <v>994150531</v>
      </c>
      <c r="J1627" s="2">
        <v>40799</v>
      </c>
      <c r="K1627" s="23">
        <f>WEEKDAY(#REF!,1)</f>
        <v>3</v>
      </c>
      <c r="L1627" s="25">
        <f>IF(#REF!&gt;=#REF!,#REF!-#REF!,"")</f>
        <v>24</v>
      </c>
      <c r="M1627" s="4">
        <v>89</v>
      </c>
      <c r="N1627" s="5">
        <v>421.89</v>
      </c>
      <c r="O1627" s="5">
        <v>364.69</v>
      </c>
      <c r="P1627" s="5">
        <v>57.2</v>
      </c>
      <c r="Q1627" s="5">
        <f>#REF!*#REF!</f>
        <v>32457.41</v>
      </c>
      <c r="R1627" s="5">
        <v>5090.8</v>
      </c>
      <c r="S1627" s="5">
        <f>#REF!-#REF!</f>
        <v>-27366.61</v>
      </c>
      <c r="T1627" s="36">
        <f t="shared" si="25"/>
        <v>-0.84315445995228799</v>
      </c>
    </row>
    <row r="1628" spans="1:20" x14ac:dyDescent="0.2">
      <c r="A1628" s="25" t="s">
        <v>37</v>
      </c>
      <c r="B1628" s="25" t="s">
        <v>45</v>
      </c>
      <c r="C1628" s="25" t="s">
        <v>22</v>
      </c>
      <c r="D1628" s="25" t="s">
        <v>27</v>
      </c>
      <c r="E1628" s="25" t="s">
        <v>1916</v>
      </c>
      <c r="F1628" s="2">
        <v>41261</v>
      </c>
      <c r="G1628" s="23" t="str">
        <f>TEXT(Table2[[#This Row],[Order-Date]],"mmm")</f>
        <v>Dec</v>
      </c>
      <c r="H1628">
        <v>2012</v>
      </c>
      <c r="I1628">
        <v>556970632</v>
      </c>
      <c r="J1628" s="2">
        <v>41306</v>
      </c>
      <c r="K1628" s="23">
        <f>WEEKDAY(#REF!,1)</f>
        <v>6</v>
      </c>
      <c r="L1628" s="25">
        <f>IF(#REF!&gt;=#REF!,#REF!-#REF!,"")</f>
        <v>45</v>
      </c>
      <c r="M1628" s="4">
        <v>8842</v>
      </c>
      <c r="N1628" s="5">
        <v>255.28</v>
      </c>
      <c r="O1628" s="5">
        <v>159.41999999999999</v>
      </c>
      <c r="P1628" s="5">
        <v>95.86</v>
      </c>
      <c r="Q1628" s="5">
        <f>#REF!*#REF!</f>
        <v>1409591.64</v>
      </c>
      <c r="R1628" s="5">
        <v>847594.12</v>
      </c>
      <c r="S1628" s="5">
        <f>#REF!-#REF!</f>
        <v>-561997.52</v>
      </c>
      <c r="T1628" s="36">
        <f t="shared" si="25"/>
        <v>-0.39869527035503699</v>
      </c>
    </row>
    <row r="1629" spans="1:20" x14ac:dyDescent="0.2">
      <c r="A1629" s="25" t="s">
        <v>46</v>
      </c>
      <c r="B1629" s="25" t="s">
        <v>136</v>
      </c>
      <c r="C1629" s="25" t="s">
        <v>31</v>
      </c>
      <c r="D1629" s="25" t="s">
        <v>27</v>
      </c>
      <c r="E1629" s="25" t="s">
        <v>1915</v>
      </c>
      <c r="F1629" s="2">
        <v>41161</v>
      </c>
      <c r="G1629" s="23" t="str">
        <f>TEXT(Table2[[#This Row],[Order-Date]],"mmm")</f>
        <v>Sep</v>
      </c>
      <c r="H1629">
        <v>2012</v>
      </c>
      <c r="I1629">
        <v>930980002</v>
      </c>
      <c r="J1629" s="2">
        <v>41223</v>
      </c>
      <c r="K1629" s="23">
        <f>WEEKDAY(#REF!,1)</f>
        <v>7</v>
      </c>
      <c r="L1629" s="25">
        <f>IF(#REF!&gt;=#REF!,#REF!-#REF!,"")</f>
        <v>62</v>
      </c>
      <c r="M1629" s="4">
        <v>6526</v>
      </c>
      <c r="N1629" s="5">
        <v>47.45</v>
      </c>
      <c r="O1629" s="5">
        <v>31.79</v>
      </c>
      <c r="P1629" s="5">
        <v>15.66</v>
      </c>
      <c r="Q1629" s="5">
        <f>#REF!*#REF!</f>
        <v>207461.54</v>
      </c>
      <c r="R1629" s="5">
        <v>102197.16</v>
      </c>
      <c r="S1629" s="5">
        <f>#REF!-#REF!</f>
        <v>-105264.38</v>
      </c>
      <c r="T1629" s="36">
        <f t="shared" si="25"/>
        <v>-0.50739226171752105</v>
      </c>
    </row>
    <row r="1630" spans="1:20" x14ac:dyDescent="0.2">
      <c r="A1630" s="25" t="s">
        <v>46</v>
      </c>
      <c r="B1630" s="25" t="s">
        <v>141</v>
      </c>
      <c r="C1630" s="25" t="s">
        <v>42</v>
      </c>
      <c r="D1630" s="25" t="s">
        <v>23</v>
      </c>
      <c r="E1630" s="25" t="s">
        <v>1915</v>
      </c>
      <c r="F1630" s="2">
        <v>42049</v>
      </c>
      <c r="G1630" s="23" t="str">
        <f>TEXT(Table2[[#This Row],[Order-Date]],"mmm")</f>
        <v>Feb</v>
      </c>
      <c r="H1630">
        <v>2015</v>
      </c>
      <c r="I1630">
        <v>130289971</v>
      </c>
      <c r="J1630" s="2">
        <v>42079</v>
      </c>
      <c r="K1630" s="23">
        <f>WEEKDAY(#REF!,1)</f>
        <v>2</v>
      </c>
      <c r="L1630" s="25">
        <f>IF(#REF!&gt;=#REF!,#REF!-#REF!,"")</f>
        <v>30</v>
      </c>
      <c r="M1630" s="4">
        <v>4553</v>
      </c>
      <c r="N1630" s="5">
        <v>109.28</v>
      </c>
      <c r="O1630" s="5">
        <v>35.840000000000003</v>
      </c>
      <c r="P1630" s="5">
        <v>73.44</v>
      </c>
      <c r="Q1630" s="5">
        <f>#REF!*#REF!</f>
        <v>163179.51999999999</v>
      </c>
      <c r="R1630" s="5">
        <v>334372.32</v>
      </c>
      <c r="S1630" s="5">
        <f>#REF!-#REF!</f>
        <v>171192.8</v>
      </c>
      <c r="T1630" s="36">
        <f t="shared" si="25"/>
        <v>1.0491071428571399</v>
      </c>
    </row>
    <row r="1631" spans="1:20" x14ac:dyDescent="0.2">
      <c r="A1631" s="25" t="s">
        <v>40</v>
      </c>
      <c r="B1631" s="25" t="s">
        <v>221</v>
      </c>
      <c r="C1631" s="25" t="s">
        <v>65</v>
      </c>
      <c r="D1631" s="25" t="s">
        <v>23</v>
      </c>
      <c r="E1631" s="25" t="s">
        <v>1915</v>
      </c>
      <c r="F1631" s="2">
        <v>41855</v>
      </c>
      <c r="G1631" s="23" t="str">
        <f>TEXT(Table2[[#This Row],[Order-Date]],"mmm")</f>
        <v>Aug</v>
      </c>
      <c r="H1631">
        <v>2014</v>
      </c>
      <c r="I1631">
        <v>739324367</v>
      </c>
      <c r="J1631" s="2">
        <v>41916</v>
      </c>
      <c r="K1631" s="23">
        <f>WEEKDAY(#REF!,1)</f>
        <v>7</v>
      </c>
      <c r="L1631" s="25">
        <f>IF(#REF!&gt;=#REF!,#REF!-#REF!,"")</f>
        <v>61</v>
      </c>
      <c r="M1631" s="4">
        <v>1364</v>
      </c>
      <c r="N1631" s="5">
        <v>9.33</v>
      </c>
      <c r="O1631" s="5">
        <v>6.92</v>
      </c>
      <c r="P1631" s="5">
        <v>2.41</v>
      </c>
      <c r="Q1631" s="5">
        <f>#REF!*#REF!</f>
        <v>9438.8799999999992</v>
      </c>
      <c r="R1631" s="5">
        <v>3287.24</v>
      </c>
      <c r="S1631" s="5">
        <f>#REF!-#REF!</f>
        <v>-6151.64</v>
      </c>
      <c r="T1631" s="36">
        <f t="shared" si="25"/>
        <v>-0.65173410404624299</v>
      </c>
    </row>
    <row r="1632" spans="1:20" x14ac:dyDescent="0.2">
      <c r="A1632" s="25" t="s">
        <v>37</v>
      </c>
      <c r="B1632" s="25" t="s">
        <v>48</v>
      </c>
      <c r="C1632" s="25" t="s">
        <v>42</v>
      </c>
      <c r="D1632" s="25" t="s">
        <v>23</v>
      </c>
      <c r="E1632" s="25" t="s">
        <v>1915</v>
      </c>
      <c r="F1632" s="2">
        <v>41253</v>
      </c>
      <c r="G1632" s="23" t="str">
        <f>TEXT(Table2[[#This Row],[Order-Date]],"mmm")</f>
        <v>Dec</v>
      </c>
      <c r="H1632">
        <v>2012</v>
      </c>
      <c r="I1632">
        <v>462819516</v>
      </c>
      <c r="J1632" s="2">
        <v>41202</v>
      </c>
      <c r="K1632" s="23">
        <f>WEEKDAY(#REF!,1)</f>
        <v>7</v>
      </c>
      <c r="L1632" s="25" t="str">
        <f>IF(#REF!&gt;=#REF!,#REF!-#REF!,"")</f>
        <v/>
      </c>
      <c r="M1632" s="4">
        <v>7435</v>
      </c>
      <c r="N1632" s="5">
        <v>109.28</v>
      </c>
      <c r="O1632" s="5">
        <v>35.840000000000003</v>
      </c>
      <c r="P1632" s="5">
        <v>73.44</v>
      </c>
      <c r="Q1632" s="5">
        <f>#REF!*#REF!</f>
        <v>266470.40000000002</v>
      </c>
      <c r="R1632" s="5">
        <v>546026.4</v>
      </c>
      <c r="S1632" s="5">
        <f>#REF!-#REF!</f>
        <v>279556</v>
      </c>
      <c r="T1632" s="36">
        <f t="shared" si="25"/>
        <v>1.0491071428571399</v>
      </c>
    </row>
    <row r="1633" spans="1:20" x14ac:dyDescent="0.2">
      <c r="A1633" s="25" t="s">
        <v>32</v>
      </c>
      <c r="B1633" s="25" t="s">
        <v>135</v>
      </c>
      <c r="C1633" s="25" t="s">
        <v>22</v>
      </c>
      <c r="D1633" s="25" t="s">
        <v>23</v>
      </c>
      <c r="E1633" s="25" t="s">
        <v>1918</v>
      </c>
      <c r="F1633" s="2">
        <v>40276</v>
      </c>
      <c r="G1633" s="23" t="str">
        <f>TEXT(Table2[[#This Row],[Order-Date]],"mmm")</f>
        <v>Apr</v>
      </c>
      <c r="H1633">
        <v>2010</v>
      </c>
      <c r="I1633">
        <v>675824248</v>
      </c>
      <c r="J1633" s="2">
        <v>40436</v>
      </c>
      <c r="K1633" s="23">
        <f>WEEKDAY(#REF!,1)</f>
        <v>4</v>
      </c>
      <c r="L1633" s="25">
        <f>IF(#REF!&gt;=#REF!,#REF!-#REF!,"")</f>
        <v>160</v>
      </c>
      <c r="M1633" s="4">
        <v>268</v>
      </c>
      <c r="N1633" s="5">
        <v>255.28</v>
      </c>
      <c r="O1633" s="5">
        <v>159.41999999999999</v>
      </c>
      <c r="P1633" s="5">
        <v>95.86</v>
      </c>
      <c r="Q1633" s="5">
        <f>#REF!*#REF!</f>
        <v>42724.56</v>
      </c>
      <c r="R1633" s="5">
        <v>25690.48</v>
      </c>
      <c r="S1633" s="5">
        <f>#REF!-#REF!</f>
        <v>-17034.080000000002</v>
      </c>
      <c r="T1633" s="36">
        <f t="shared" si="25"/>
        <v>-0.39869527035503699</v>
      </c>
    </row>
    <row r="1634" spans="1:20" x14ac:dyDescent="0.2">
      <c r="A1634" s="25" t="s">
        <v>46</v>
      </c>
      <c r="B1634" s="25" t="s">
        <v>146</v>
      </c>
      <c r="C1634" s="25" t="s">
        <v>22</v>
      </c>
      <c r="D1634" s="25" t="s">
        <v>27</v>
      </c>
      <c r="E1634" s="25" t="s">
        <v>1916</v>
      </c>
      <c r="F1634" s="2">
        <v>42586</v>
      </c>
      <c r="G1634" s="23" t="str">
        <f>TEXT(Table2[[#This Row],[Order-Date]],"mmm")</f>
        <v>Aug</v>
      </c>
      <c r="H1634">
        <v>2016</v>
      </c>
      <c r="I1634">
        <v>573699891</v>
      </c>
      <c r="J1634" s="2">
        <v>42481</v>
      </c>
      <c r="K1634" s="23">
        <f>WEEKDAY(#REF!,1)</f>
        <v>5</v>
      </c>
      <c r="L1634" s="25" t="str">
        <f>IF(#REF!&gt;=#REF!,#REF!-#REF!,"")</f>
        <v/>
      </c>
      <c r="M1634" s="4">
        <v>9402</v>
      </c>
      <c r="N1634" s="5">
        <v>255.28</v>
      </c>
      <c r="O1634" s="5">
        <v>159.41999999999999</v>
      </c>
      <c r="P1634" s="5">
        <v>95.86</v>
      </c>
      <c r="Q1634" s="5">
        <f>#REF!*#REF!</f>
        <v>1498866.84</v>
      </c>
      <c r="R1634" s="5">
        <v>901275.72</v>
      </c>
      <c r="S1634" s="5">
        <f>#REF!-#REF!</f>
        <v>-597591.12</v>
      </c>
      <c r="T1634" s="36">
        <f t="shared" si="25"/>
        <v>-0.39869527035503699</v>
      </c>
    </row>
    <row r="1635" spans="1:20" x14ac:dyDescent="0.2">
      <c r="A1635" s="25" t="s">
        <v>46</v>
      </c>
      <c r="B1635" s="25" t="s">
        <v>136</v>
      </c>
      <c r="C1635" s="25" t="s">
        <v>49</v>
      </c>
      <c r="D1635" s="25" t="s">
        <v>27</v>
      </c>
      <c r="E1635" s="25" t="s">
        <v>1918</v>
      </c>
      <c r="F1635" s="2">
        <v>41133</v>
      </c>
      <c r="G1635" s="23" t="str">
        <f>TEXT(Table2[[#This Row],[Order-Date]],"mmm")</f>
        <v>Aug</v>
      </c>
      <c r="H1635">
        <v>2012</v>
      </c>
      <c r="I1635">
        <v>322120273</v>
      </c>
      <c r="J1635" s="2">
        <v>41271</v>
      </c>
      <c r="K1635" s="23">
        <f>WEEKDAY(#REF!,1)</f>
        <v>6</v>
      </c>
      <c r="L1635" s="25">
        <f>IF(#REF!&gt;=#REF!,#REF!-#REF!,"")</f>
        <v>138</v>
      </c>
      <c r="M1635" s="4">
        <v>1402</v>
      </c>
      <c r="N1635" s="5">
        <v>651.21</v>
      </c>
      <c r="O1635" s="5">
        <v>524.96</v>
      </c>
      <c r="P1635" s="5">
        <v>126.25</v>
      </c>
      <c r="Q1635" s="5">
        <f>#REF!*#REF!</f>
        <v>735993.92</v>
      </c>
      <c r="R1635" s="5">
        <v>177002.5</v>
      </c>
      <c r="S1635" s="5">
        <f>#REF!-#REF!</f>
        <v>-558991.42000000004</v>
      </c>
      <c r="T1635" s="36">
        <f t="shared" si="25"/>
        <v>-0.75950548613227697</v>
      </c>
    </row>
    <row r="1636" spans="1:20" x14ac:dyDescent="0.2">
      <c r="A1636" s="25" t="s">
        <v>40</v>
      </c>
      <c r="B1636" s="25" t="s">
        <v>101</v>
      </c>
      <c r="C1636" s="25" t="s">
        <v>51</v>
      </c>
      <c r="D1636" s="25" t="s">
        <v>23</v>
      </c>
      <c r="E1636" s="25" t="s">
        <v>1917</v>
      </c>
      <c r="F1636" s="2">
        <v>42035</v>
      </c>
      <c r="G1636" s="23" t="str">
        <f>TEXT(Table2[[#This Row],[Order-Date]],"mmm")</f>
        <v>Jan</v>
      </c>
      <c r="H1636">
        <v>2015</v>
      </c>
      <c r="I1636">
        <v>607071721</v>
      </c>
      <c r="J1636" s="2">
        <v>42058</v>
      </c>
      <c r="K1636" s="23">
        <f>WEEKDAY(#REF!,1)</f>
        <v>2</v>
      </c>
      <c r="L1636" s="25">
        <f>IF(#REF!&gt;=#REF!,#REF!-#REF!,"")</f>
        <v>23</v>
      </c>
      <c r="M1636" s="4">
        <v>4868</v>
      </c>
      <c r="N1636" s="5">
        <v>437.2</v>
      </c>
      <c r="O1636" s="5">
        <v>263.33</v>
      </c>
      <c r="P1636" s="5">
        <v>173.87</v>
      </c>
      <c r="Q1636" s="5">
        <f>#REF!*#REF!</f>
        <v>1281890.44</v>
      </c>
      <c r="R1636" s="5">
        <v>846399.16</v>
      </c>
      <c r="S1636" s="5">
        <f>#REF!-#REF!</f>
        <v>-435491.28</v>
      </c>
      <c r="T1636" s="36">
        <f t="shared" si="25"/>
        <v>-0.33972581931416901</v>
      </c>
    </row>
    <row r="1637" spans="1:20" x14ac:dyDescent="0.2">
      <c r="A1637" s="25" t="s">
        <v>40</v>
      </c>
      <c r="B1637" s="25" t="s">
        <v>203</v>
      </c>
      <c r="C1637" s="25" t="s">
        <v>39</v>
      </c>
      <c r="D1637" s="25" t="s">
        <v>23</v>
      </c>
      <c r="E1637" s="25" t="s">
        <v>1916</v>
      </c>
      <c r="F1637" s="2">
        <v>40553</v>
      </c>
      <c r="G1637" s="23" t="str">
        <f>TEXT(Table2[[#This Row],[Order-Date]],"mmm")</f>
        <v>Jan</v>
      </c>
      <c r="H1637">
        <v>2011</v>
      </c>
      <c r="I1637">
        <v>384853065</v>
      </c>
      <c r="J1637" s="2">
        <v>40837</v>
      </c>
      <c r="K1637" s="23">
        <f>WEEKDAY(#REF!,1)</f>
        <v>6</v>
      </c>
      <c r="L1637" s="25">
        <f>IF(#REF!&gt;=#REF!,#REF!-#REF!,"")</f>
        <v>284</v>
      </c>
      <c r="M1637" s="4">
        <v>5429</v>
      </c>
      <c r="N1637" s="5">
        <v>81.73</v>
      </c>
      <c r="O1637" s="5">
        <v>56.67</v>
      </c>
      <c r="P1637" s="5">
        <v>25.06</v>
      </c>
      <c r="Q1637" s="5">
        <f>#REF!*#REF!</f>
        <v>307661.43</v>
      </c>
      <c r="R1637" s="5">
        <v>136050.74</v>
      </c>
      <c r="S1637" s="5">
        <f>#REF!-#REF!</f>
        <v>-171610.69</v>
      </c>
      <c r="T1637" s="36">
        <f t="shared" si="25"/>
        <v>-0.55779071819304704</v>
      </c>
    </row>
    <row r="1638" spans="1:20" x14ac:dyDescent="0.2">
      <c r="A1638" s="25" t="s">
        <v>20</v>
      </c>
      <c r="B1638" s="25" t="s">
        <v>70</v>
      </c>
      <c r="C1638" s="25" t="s">
        <v>39</v>
      </c>
      <c r="D1638" s="25" t="s">
        <v>27</v>
      </c>
      <c r="E1638" s="25" t="s">
        <v>1915</v>
      </c>
      <c r="F1638" s="2">
        <v>42134</v>
      </c>
      <c r="G1638" s="23" t="str">
        <f>TEXT(Table2[[#This Row],[Order-Date]],"mmm")</f>
        <v>May</v>
      </c>
      <c r="H1638">
        <v>2015</v>
      </c>
      <c r="I1638">
        <v>932075631</v>
      </c>
      <c r="J1638" s="2">
        <v>42306</v>
      </c>
      <c r="K1638" s="23">
        <f>WEEKDAY(#REF!,1)</f>
        <v>5</v>
      </c>
      <c r="L1638" s="25">
        <f>IF(#REF!&gt;=#REF!,#REF!-#REF!,"")</f>
        <v>172</v>
      </c>
      <c r="M1638" s="4">
        <v>747</v>
      </c>
      <c r="N1638" s="5">
        <v>81.73</v>
      </c>
      <c r="O1638" s="5">
        <v>56.67</v>
      </c>
      <c r="P1638" s="5">
        <v>25.06</v>
      </c>
      <c r="Q1638" s="5">
        <f>#REF!*#REF!</f>
        <v>42332.49</v>
      </c>
      <c r="R1638" s="5">
        <v>18719.82</v>
      </c>
      <c r="S1638" s="5">
        <f>#REF!-#REF!</f>
        <v>-23612.67</v>
      </c>
      <c r="T1638" s="36">
        <f t="shared" si="25"/>
        <v>-0.55779071819304704</v>
      </c>
    </row>
    <row r="1639" spans="1:20" x14ac:dyDescent="0.2">
      <c r="A1639" s="25" t="s">
        <v>37</v>
      </c>
      <c r="B1639" s="25" t="s">
        <v>102</v>
      </c>
      <c r="C1639" s="25" t="s">
        <v>65</v>
      </c>
      <c r="D1639" s="25" t="s">
        <v>23</v>
      </c>
      <c r="E1639" s="25" t="s">
        <v>1917</v>
      </c>
      <c r="F1639" s="2">
        <v>41766</v>
      </c>
      <c r="G1639" s="23" t="str">
        <f>TEXT(Table2[[#This Row],[Order-Date]],"mmm")</f>
        <v>May</v>
      </c>
      <c r="H1639">
        <v>2014</v>
      </c>
      <c r="I1639">
        <v>895663249</v>
      </c>
      <c r="J1639" s="2">
        <v>41920</v>
      </c>
      <c r="K1639" s="23">
        <f>WEEKDAY(#REF!,1)</f>
        <v>4</v>
      </c>
      <c r="L1639" s="25">
        <f>IF(#REF!&gt;=#REF!,#REF!-#REF!,"")</f>
        <v>154</v>
      </c>
      <c r="M1639" s="4">
        <v>5514</v>
      </c>
      <c r="N1639" s="5">
        <v>9.33</v>
      </c>
      <c r="O1639" s="5">
        <v>6.92</v>
      </c>
      <c r="P1639" s="5">
        <v>2.41</v>
      </c>
      <c r="Q1639" s="5">
        <f>#REF!*#REF!</f>
        <v>38156.879999999997</v>
      </c>
      <c r="R1639" s="5">
        <v>13288.74</v>
      </c>
      <c r="S1639" s="5">
        <f>#REF!-#REF!</f>
        <v>-24868.14</v>
      </c>
      <c r="T1639" s="36">
        <f t="shared" si="25"/>
        <v>-0.65173410404624299</v>
      </c>
    </row>
    <row r="1640" spans="1:20" x14ac:dyDescent="0.2">
      <c r="A1640" s="25" t="s">
        <v>46</v>
      </c>
      <c r="B1640" s="25" t="s">
        <v>133</v>
      </c>
      <c r="C1640" s="25" t="s">
        <v>77</v>
      </c>
      <c r="D1640" s="25" t="s">
        <v>27</v>
      </c>
      <c r="E1640" s="25" t="s">
        <v>1918</v>
      </c>
      <c r="F1640" s="2">
        <v>40610</v>
      </c>
      <c r="G1640" s="23" t="str">
        <f>TEXT(Table2[[#This Row],[Order-Date]],"mmm")</f>
        <v>Mar</v>
      </c>
      <c r="H1640">
        <v>2011</v>
      </c>
      <c r="I1640">
        <v>342852246</v>
      </c>
      <c r="J1640" s="2">
        <v>40777</v>
      </c>
      <c r="K1640" s="23">
        <f>WEEKDAY(#REF!,1)</f>
        <v>2</v>
      </c>
      <c r="L1640" s="25">
        <f>IF(#REF!&gt;=#REF!,#REF!-#REF!,"")</f>
        <v>167</v>
      </c>
      <c r="M1640" s="4">
        <v>6453</v>
      </c>
      <c r="N1640" s="5">
        <v>154.06</v>
      </c>
      <c r="O1640" s="5">
        <v>90.93</v>
      </c>
      <c r="P1640" s="5">
        <v>63.13</v>
      </c>
      <c r="Q1640" s="5">
        <f>#REF!*#REF!</f>
        <v>586771.29</v>
      </c>
      <c r="R1640" s="5">
        <v>407377.89</v>
      </c>
      <c r="S1640" s="5">
        <f>#REF!-#REF!</f>
        <v>-179393.4</v>
      </c>
      <c r="T1640" s="36">
        <f t="shared" si="25"/>
        <v>-0.30572968217309998</v>
      </c>
    </row>
    <row r="1641" spans="1:20" x14ac:dyDescent="0.2">
      <c r="A1641" s="25" t="s">
        <v>46</v>
      </c>
      <c r="B1641" s="25" t="s">
        <v>71</v>
      </c>
      <c r="C1641" s="25" t="s">
        <v>31</v>
      </c>
      <c r="D1641" s="25" t="s">
        <v>23</v>
      </c>
      <c r="E1641" s="25" t="s">
        <v>1915</v>
      </c>
      <c r="F1641" s="2">
        <v>42169</v>
      </c>
      <c r="G1641" s="23" t="str">
        <f>TEXT(Table2[[#This Row],[Order-Date]],"mmm")</f>
        <v>Jun</v>
      </c>
      <c r="H1641">
        <v>2015</v>
      </c>
      <c r="I1641">
        <v>311191451</v>
      </c>
      <c r="J1641" s="2">
        <v>42254</v>
      </c>
      <c r="K1641" s="23">
        <f>WEEKDAY(#REF!,1)</f>
        <v>2</v>
      </c>
      <c r="L1641" s="25">
        <f>IF(#REF!&gt;=#REF!,#REF!-#REF!,"")</f>
        <v>85</v>
      </c>
      <c r="M1641" s="4">
        <v>7321</v>
      </c>
      <c r="N1641" s="5">
        <v>47.45</v>
      </c>
      <c r="O1641" s="5">
        <v>31.79</v>
      </c>
      <c r="P1641" s="5">
        <v>15.66</v>
      </c>
      <c r="Q1641" s="5">
        <f>#REF!*#REF!</f>
        <v>232734.59</v>
      </c>
      <c r="R1641" s="5">
        <v>114646.86</v>
      </c>
      <c r="S1641" s="5">
        <f>#REF!-#REF!</f>
        <v>-118087.73</v>
      </c>
      <c r="T1641" s="36">
        <f t="shared" si="25"/>
        <v>-0.50739226171752105</v>
      </c>
    </row>
    <row r="1642" spans="1:20" x14ac:dyDescent="0.2">
      <c r="A1642" s="25" t="s">
        <v>20</v>
      </c>
      <c r="B1642" s="25" t="s">
        <v>54</v>
      </c>
      <c r="C1642" s="25" t="s">
        <v>56</v>
      </c>
      <c r="D1642" s="25" t="s">
        <v>23</v>
      </c>
      <c r="E1642" s="25" t="s">
        <v>1916</v>
      </c>
      <c r="F1642" s="2">
        <v>41233</v>
      </c>
      <c r="G1642" s="23" t="str">
        <f>TEXT(Table2[[#This Row],[Order-Date]],"mmm")</f>
        <v>Nov</v>
      </c>
      <c r="H1642">
        <v>2012</v>
      </c>
      <c r="I1642">
        <v>558542191</v>
      </c>
      <c r="J1642" s="2">
        <v>41164</v>
      </c>
      <c r="K1642" s="23">
        <f>WEEKDAY(#REF!,1)</f>
        <v>4</v>
      </c>
      <c r="L1642" s="25" t="str">
        <f>IF(#REF!&gt;=#REF!,#REF!-#REF!,"")</f>
        <v/>
      </c>
      <c r="M1642" s="4">
        <v>3901</v>
      </c>
      <c r="N1642" s="5">
        <v>421.89</v>
      </c>
      <c r="O1642" s="5">
        <v>364.69</v>
      </c>
      <c r="P1642" s="5">
        <v>57.2</v>
      </c>
      <c r="Q1642" s="5">
        <f>#REF!*#REF!</f>
        <v>1422655.69</v>
      </c>
      <c r="R1642" s="5">
        <v>223137.2</v>
      </c>
      <c r="S1642" s="5">
        <f>#REF!-#REF!</f>
        <v>-1199518.49</v>
      </c>
      <c r="T1642" s="36">
        <f t="shared" si="25"/>
        <v>-0.84315445995228799</v>
      </c>
    </row>
    <row r="1643" spans="1:20" x14ac:dyDescent="0.2">
      <c r="A1643" s="25" t="s">
        <v>37</v>
      </c>
      <c r="B1643" s="25" t="s">
        <v>63</v>
      </c>
      <c r="C1643" s="25" t="s">
        <v>31</v>
      </c>
      <c r="D1643" s="25" t="s">
        <v>27</v>
      </c>
      <c r="E1643" s="25" t="s">
        <v>1918</v>
      </c>
      <c r="F1643" s="2">
        <v>40521</v>
      </c>
      <c r="G1643" s="23" t="str">
        <f>TEXT(Table2[[#This Row],[Order-Date]],"mmm")</f>
        <v>Dec</v>
      </c>
      <c r="H1643">
        <v>2010</v>
      </c>
      <c r="I1643">
        <v>913078296</v>
      </c>
      <c r="J1643" s="2">
        <v>40439</v>
      </c>
      <c r="K1643" s="23">
        <f>WEEKDAY(#REF!,1)</f>
        <v>7</v>
      </c>
      <c r="L1643" s="25" t="str">
        <f>IF(#REF!&gt;=#REF!,#REF!-#REF!,"")</f>
        <v/>
      </c>
      <c r="M1643" s="4">
        <v>9013</v>
      </c>
      <c r="N1643" s="5">
        <v>47.45</v>
      </c>
      <c r="O1643" s="5">
        <v>31.79</v>
      </c>
      <c r="P1643" s="5">
        <v>15.66</v>
      </c>
      <c r="Q1643" s="5">
        <f>#REF!*#REF!</f>
        <v>286523.27</v>
      </c>
      <c r="R1643" s="5">
        <v>141143.57999999999</v>
      </c>
      <c r="S1643" s="5">
        <f>#REF!-#REF!</f>
        <v>-145379.69</v>
      </c>
      <c r="T1643" s="36">
        <f t="shared" si="25"/>
        <v>-0.50739226171752105</v>
      </c>
    </row>
    <row r="1644" spans="1:20" x14ac:dyDescent="0.2">
      <c r="A1644" s="25" t="s">
        <v>40</v>
      </c>
      <c r="B1644" s="25" t="s">
        <v>74</v>
      </c>
      <c r="C1644" s="25" t="s">
        <v>85</v>
      </c>
      <c r="D1644" s="25" t="s">
        <v>23</v>
      </c>
      <c r="E1644" s="25" t="s">
        <v>1916</v>
      </c>
      <c r="F1644" s="2">
        <v>42638</v>
      </c>
      <c r="G1644" s="23" t="str">
        <f>TEXT(Table2[[#This Row],[Order-Date]],"mmm")</f>
        <v>Sep</v>
      </c>
      <c r="H1644">
        <v>2016</v>
      </c>
      <c r="I1644">
        <v>823286092</v>
      </c>
      <c r="J1644" s="2">
        <v>42640</v>
      </c>
      <c r="K1644" s="23">
        <f>WEEKDAY(#REF!,1)</f>
        <v>3</v>
      </c>
      <c r="L1644" s="25">
        <f>IF(#REF!&gt;=#REF!,#REF!-#REF!,"")</f>
        <v>2</v>
      </c>
      <c r="M1644" s="4">
        <v>7505</v>
      </c>
      <c r="N1644" s="5">
        <v>668.27</v>
      </c>
      <c r="O1644" s="5">
        <v>502.54</v>
      </c>
      <c r="P1644" s="5">
        <v>165.73</v>
      </c>
      <c r="Q1644" s="5">
        <f>#REF!*#REF!</f>
        <v>3771562.7</v>
      </c>
      <c r="R1644" s="5">
        <v>1243803.6499999999</v>
      </c>
      <c r="S1644" s="5">
        <f>#REF!-#REF!</f>
        <v>-2527759.0499999998</v>
      </c>
      <c r="T1644" s="36">
        <f t="shared" si="25"/>
        <v>-0.67021530624427905</v>
      </c>
    </row>
    <row r="1645" spans="1:20" x14ac:dyDescent="0.2">
      <c r="A1645" s="25" t="s">
        <v>32</v>
      </c>
      <c r="B1645" s="25" t="s">
        <v>215</v>
      </c>
      <c r="C1645" s="25" t="s">
        <v>65</v>
      </c>
      <c r="D1645" s="25" t="s">
        <v>23</v>
      </c>
      <c r="E1645" s="25" t="s">
        <v>1916</v>
      </c>
      <c r="F1645" s="2">
        <v>41280</v>
      </c>
      <c r="G1645" s="23" t="str">
        <f>TEXT(Table2[[#This Row],[Order-Date]],"mmm")</f>
        <v>Jan</v>
      </c>
      <c r="H1645">
        <v>2013</v>
      </c>
      <c r="I1645">
        <v>707964408</v>
      </c>
      <c r="J1645" s="2">
        <v>41439</v>
      </c>
      <c r="K1645" s="23">
        <f>WEEKDAY(#REF!,1)</f>
        <v>6</v>
      </c>
      <c r="L1645" s="25">
        <f>IF(#REF!&gt;=#REF!,#REF!-#REF!,"")</f>
        <v>159</v>
      </c>
      <c r="M1645" s="4">
        <v>1256</v>
      </c>
      <c r="N1645" s="5">
        <v>9.33</v>
      </c>
      <c r="O1645" s="5">
        <v>6.92</v>
      </c>
      <c r="P1645" s="5">
        <v>2.41</v>
      </c>
      <c r="Q1645" s="5">
        <f>#REF!*#REF!</f>
        <v>8691.52</v>
      </c>
      <c r="R1645" s="5">
        <v>3026.96</v>
      </c>
      <c r="S1645" s="5">
        <f>#REF!-#REF!</f>
        <v>-5664.56</v>
      </c>
      <c r="T1645" s="36">
        <f t="shared" si="25"/>
        <v>-0.65173410404624299</v>
      </c>
    </row>
    <row r="1646" spans="1:20" x14ac:dyDescent="0.2">
      <c r="A1646" s="25" t="s">
        <v>29</v>
      </c>
      <c r="B1646" s="25" t="s">
        <v>144</v>
      </c>
      <c r="C1646" s="25" t="s">
        <v>51</v>
      </c>
      <c r="D1646" s="25" t="s">
        <v>27</v>
      </c>
      <c r="E1646" s="25" t="s">
        <v>1915</v>
      </c>
      <c r="F1646" s="2">
        <v>41858</v>
      </c>
      <c r="G1646" s="23" t="str">
        <f>TEXT(Table2[[#This Row],[Order-Date]],"mmm")</f>
        <v>Aug</v>
      </c>
      <c r="H1646">
        <v>2014</v>
      </c>
      <c r="I1646">
        <v>606224572</v>
      </c>
      <c r="J1646" s="2">
        <v>41835</v>
      </c>
      <c r="K1646" s="23">
        <f>WEEKDAY(#REF!,1)</f>
        <v>3</v>
      </c>
      <c r="L1646" s="25" t="str">
        <f>IF(#REF!&gt;=#REF!,#REF!-#REF!,"")</f>
        <v/>
      </c>
      <c r="M1646" s="4">
        <v>4177</v>
      </c>
      <c r="N1646" s="5">
        <v>437.2</v>
      </c>
      <c r="O1646" s="5">
        <v>263.33</v>
      </c>
      <c r="P1646" s="5">
        <v>173.87</v>
      </c>
      <c r="Q1646" s="5">
        <f>#REF!*#REF!</f>
        <v>1099929.4099999999</v>
      </c>
      <c r="R1646" s="5">
        <v>726254.99</v>
      </c>
      <c r="S1646" s="5">
        <f>#REF!-#REF!</f>
        <v>-373674.42</v>
      </c>
      <c r="T1646" s="36">
        <f t="shared" si="25"/>
        <v>-0.33972581931416901</v>
      </c>
    </row>
    <row r="1647" spans="1:20" x14ac:dyDescent="0.2">
      <c r="A1647" s="25" t="s">
        <v>37</v>
      </c>
      <c r="B1647" s="25" t="s">
        <v>79</v>
      </c>
      <c r="C1647" s="25" t="s">
        <v>42</v>
      </c>
      <c r="D1647" s="25" t="s">
        <v>27</v>
      </c>
      <c r="E1647" s="25" t="s">
        <v>1915</v>
      </c>
      <c r="F1647" s="2">
        <v>42289</v>
      </c>
      <c r="G1647" s="23" t="str">
        <f>TEXT(Table2[[#This Row],[Order-Date]],"mmm")</f>
        <v>Oct</v>
      </c>
      <c r="H1647">
        <v>2015</v>
      </c>
      <c r="I1647">
        <v>627490413</v>
      </c>
      <c r="J1647" s="2">
        <v>42388</v>
      </c>
      <c r="K1647" s="23">
        <f>WEEKDAY(#REF!,1)</f>
        <v>3</v>
      </c>
      <c r="L1647" s="25">
        <f>IF(#REF!&gt;=#REF!,#REF!-#REF!,"")</f>
        <v>99</v>
      </c>
      <c r="M1647" s="4">
        <v>7212</v>
      </c>
      <c r="N1647" s="5">
        <v>109.28</v>
      </c>
      <c r="O1647" s="5">
        <v>35.840000000000003</v>
      </c>
      <c r="P1647" s="5">
        <v>73.44</v>
      </c>
      <c r="Q1647" s="5">
        <f>#REF!*#REF!</f>
        <v>258478.07999999999</v>
      </c>
      <c r="R1647" s="5">
        <v>529649.28</v>
      </c>
      <c r="S1647" s="5">
        <f>#REF!-#REF!</f>
        <v>271171.20000000001</v>
      </c>
      <c r="T1647" s="36">
        <f t="shared" si="25"/>
        <v>1.0491071428571399</v>
      </c>
    </row>
    <row r="1648" spans="1:20" x14ac:dyDescent="0.2">
      <c r="A1648" s="25" t="s">
        <v>40</v>
      </c>
      <c r="B1648" s="25" t="s">
        <v>203</v>
      </c>
      <c r="C1648" s="25" t="s">
        <v>51</v>
      </c>
      <c r="D1648" s="25" t="s">
        <v>23</v>
      </c>
      <c r="E1648" s="25" t="s">
        <v>1916</v>
      </c>
      <c r="F1648" s="2">
        <v>41882</v>
      </c>
      <c r="G1648" s="23" t="str">
        <f>TEXT(Table2[[#This Row],[Order-Date]],"mmm")</f>
        <v>Aug</v>
      </c>
      <c r="H1648">
        <v>2014</v>
      </c>
      <c r="I1648">
        <v>501498258</v>
      </c>
      <c r="J1648" s="2">
        <v>41708</v>
      </c>
      <c r="K1648" s="23">
        <f>WEEKDAY(#REF!,1)</f>
        <v>2</v>
      </c>
      <c r="L1648" s="25" t="str">
        <f>IF(#REF!&gt;=#REF!,#REF!-#REF!,"")</f>
        <v/>
      </c>
      <c r="M1648" s="4">
        <v>3334</v>
      </c>
      <c r="N1648" s="5">
        <v>437.2</v>
      </c>
      <c r="O1648" s="5">
        <v>263.33</v>
      </c>
      <c r="P1648" s="5">
        <v>173.87</v>
      </c>
      <c r="Q1648" s="5">
        <f>#REF!*#REF!</f>
        <v>877942.22</v>
      </c>
      <c r="R1648" s="5">
        <v>579682.57999999996</v>
      </c>
      <c r="S1648" s="5">
        <f>#REF!-#REF!</f>
        <v>-298259.64</v>
      </c>
      <c r="T1648" s="36">
        <f t="shared" si="25"/>
        <v>-0.33972581931416901</v>
      </c>
    </row>
    <row r="1649" spans="1:20" x14ac:dyDescent="0.2">
      <c r="A1649" s="25" t="s">
        <v>32</v>
      </c>
      <c r="B1649" s="25" t="s">
        <v>33</v>
      </c>
      <c r="C1649" s="25" t="s">
        <v>26</v>
      </c>
      <c r="D1649" s="25" t="s">
        <v>27</v>
      </c>
      <c r="E1649" s="25" t="s">
        <v>1915</v>
      </c>
      <c r="F1649" s="2">
        <v>41006</v>
      </c>
      <c r="G1649" s="23" t="str">
        <f>TEXT(Table2[[#This Row],[Order-Date]],"mmm")</f>
        <v>Apr</v>
      </c>
      <c r="H1649">
        <v>2012</v>
      </c>
      <c r="I1649">
        <v>928296935</v>
      </c>
      <c r="J1649" s="2">
        <v>41138</v>
      </c>
      <c r="K1649" s="23">
        <f>WEEKDAY(#REF!,1)</f>
        <v>6</v>
      </c>
      <c r="L1649" s="25">
        <f>IF(#REF!&gt;=#REF!,#REF!-#REF!,"")</f>
        <v>132</v>
      </c>
      <c r="M1649" s="4">
        <v>2547</v>
      </c>
      <c r="N1649" s="5">
        <v>152.58000000000001</v>
      </c>
      <c r="O1649" s="5">
        <v>97.44</v>
      </c>
      <c r="P1649" s="5">
        <v>55.14</v>
      </c>
      <c r="Q1649" s="5">
        <f>#REF!*#REF!</f>
        <v>248179.68</v>
      </c>
      <c r="R1649" s="5">
        <v>140441.57999999999</v>
      </c>
      <c r="S1649" s="5">
        <f>#REF!-#REF!</f>
        <v>-107738.1</v>
      </c>
      <c r="T1649" s="36">
        <f t="shared" si="25"/>
        <v>-0.43411330049261099</v>
      </c>
    </row>
    <row r="1650" spans="1:20" x14ac:dyDescent="0.2">
      <c r="A1650" s="25" t="s">
        <v>32</v>
      </c>
      <c r="B1650" s="25" t="s">
        <v>96</v>
      </c>
      <c r="C1650" s="25" t="s">
        <v>85</v>
      </c>
      <c r="D1650" s="25" t="s">
        <v>23</v>
      </c>
      <c r="E1650" s="25" t="s">
        <v>1918</v>
      </c>
      <c r="F1650" s="2">
        <v>41187</v>
      </c>
      <c r="G1650" s="23" t="str">
        <f>TEXT(Table2[[#This Row],[Order-Date]],"mmm")</f>
        <v>Oct</v>
      </c>
      <c r="H1650">
        <v>2012</v>
      </c>
      <c r="I1650">
        <v>428247773</v>
      </c>
      <c r="J1650" s="2">
        <v>41084</v>
      </c>
      <c r="K1650" s="23">
        <f>WEEKDAY(#REF!,1)</f>
        <v>1</v>
      </c>
      <c r="L1650" s="25" t="str">
        <f>IF(#REF!&gt;=#REF!,#REF!-#REF!,"")</f>
        <v/>
      </c>
      <c r="M1650" s="4">
        <v>6888</v>
      </c>
      <c r="N1650" s="5">
        <v>668.27</v>
      </c>
      <c r="O1650" s="5">
        <v>502.54</v>
      </c>
      <c r="P1650" s="5">
        <v>165.73</v>
      </c>
      <c r="Q1650" s="5">
        <f>#REF!*#REF!</f>
        <v>3461495.52</v>
      </c>
      <c r="R1650" s="5">
        <v>1141548.24</v>
      </c>
      <c r="S1650" s="5">
        <f>#REF!-#REF!</f>
        <v>-2319947.2799999998</v>
      </c>
      <c r="T1650" s="36">
        <f t="shared" si="25"/>
        <v>-0.67021530624427905</v>
      </c>
    </row>
    <row r="1651" spans="1:20" x14ac:dyDescent="0.2">
      <c r="A1651" s="25" t="s">
        <v>46</v>
      </c>
      <c r="B1651" s="25" t="s">
        <v>199</v>
      </c>
      <c r="C1651" s="25" t="s">
        <v>26</v>
      </c>
      <c r="D1651" s="25" t="s">
        <v>27</v>
      </c>
      <c r="E1651" s="25" t="s">
        <v>1915</v>
      </c>
      <c r="F1651" s="2">
        <v>41779</v>
      </c>
      <c r="G1651" s="23" t="str">
        <f>TEXT(Table2[[#This Row],[Order-Date]],"mmm")</f>
        <v>May</v>
      </c>
      <c r="H1651">
        <v>2014</v>
      </c>
      <c r="I1651">
        <v>292024600</v>
      </c>
      <c r="J1651" s="2">
        <v>41736</v>
      </c>
      <c r="K1651" s="23">
        <f>WEEKDAY(#REF!,1)</f>
        <v>2</v>
      </c>
      <c r="L1651" s="25" t="str">
        <f>IF(#REF!&gt;=#REF!,#REF!-#REF!,"")</f>
        <v/>
      </c>
      <c r="M1651" s="4">
        <v>5423</v>
      </c>
      <c r="N1651" s="5">
        <v>152.58000000000001</v>
      </c>
      <c r="O1651" s="5">
        <v>97.44</v>
      </c>
      <c r="P1651" s="5">
        <v>55.14</v>
      </c>
      <c r="Q1651" s="5">
        <f>#REF!*#REF!</f>
        <v>528417.12</v>
      </c>
      <c r="R1651" s="5">
        <v>299024.21999999997</v>
      </c>
      <c r="S1651" s="5">
        <f>#REF!-#REF!</f>
        <v>-229392.9</v>
      </c>
      <c r="T1651" s="36">
        <f t="shared" si="25"/>
        <v>-0.43411330049261099</v>
      </c>
    </row>
    <row r="1652" spans="1:20" x14ac:dyDescent="0.2">
      <c r="A1652" s="25" t="s">
        <v>37</v>
      </c>
      <c r="B1652" s="25" t="s">
        <v>50</v>
      </c>
      <c r="C1652" s="25" t="s">
        <v>65</v>
      </c>
      <c r="D1652" s="25" t="s">
        <v>23</v>
      </c>
      <c r="E1652" s="25" t="s">
        <v>1916</v>
      </c>
      <c r="F1652" s="2">
        <v>40996</v>
      </c>
      <c r="G1652" s="23" t="str">
        <f>TEXT(Table2[[#This Row],[Order-Date]],"mmm")</f>
        <v>Mar</v>
      </c>
      <c r="H1652">
        <v>2012</v>
      </c>
      <c r="I1652">
        <v>530613744</v>
      </c>
      <c r="J1652" s="2">
        <v>41013</v>
      </c>
      <c r="K1652" s="23">
        <f>WEEKDAY(#REF!,1)</f>
        <v>7</v>
      </c>
      <c r="L1652" s="25">
        <f>IF(#REF!&gt;=#REF!,#REF!-#REF!,"")</f>
        <v>17</v>
      </c>
      <c r="M1652" s="4">
        <v>9253</v>
      </c>
      <c r="N1652" s="5">
        <v>9.33</v>
      </c>
      <c r="O1652" s="5">
        <v>6.92</v>
      </c>
      <c r="P1652" s="5">
        <v>2.41</v>
      </c>
      <c r="Q1652" s="5">
        <f>#REF!*#REF!</f>
        <v>64030.76</v>
      </c>
      <c r="R1652" s="5">
        <v>22299.73</v>
      </c>
      <c r="S1652" s="5">
        <f>#REF!-#REF!</f>
        <v>-41731.03</v>
      </c>
      <c r="T1652" s="36">
        <f t="shared" si="25"/>
        <v>-0.65173410404624299</v>
      </c>
    </row>
    <row r="1653" spans="1:20" x14ac:dyDescent="0.2">
      <c r="A1653" s="25" t="s">
        <v>29</v>
      </c>
      <c r="B1653" s="25" t="s">
        <v>130</v>
      </c>
      <c r="C1653" s="25" t="s">
        <v>42</v>
      </c>
      <c r="D1653" s="25" t="s">
        <v>23</v>
      </c>
      <c r="E1653" s="25" t="s">
        <v>1917</v>
      </c>
      <c r="F1653" s="2">
        <v>41061</v>
      </c>
      <c r="G1653" s="23" t="str">
        <f>TEXT(Table2[[#This Row],[Order-Date]],"mmm")</f>
        <v>Jun</v>
      </c>
      <c r="H1653">
        <v>2012</v>
      </c>
      <c r="I1653">
        <v>325314033</v>
      </c>
      <c r="J1653" s="2">
        <v>40938</v>
      </c>
      <c r="K1653" s="23">
        <f>WEEKDAY(#REF!,1)</f>
        <v>2</v>
      </c>
      <c r="L1653" s="25" t="str">
        <f>IF(#REF!&gt;=#REF!,#REF!-#REF!,"")</f>
        <v/>
      </c>
      <c r="M1653" s="4">
        <v>6506</v>
      </c>
      <c r="N1653" s="5">
        <v>109.28</v>
      </c>
      <c r="O1653" s="5">
        <v>35.840000000000003</v>
      </c>
      <c r="P1653" s="5">
        <v>73.44</v>
      </c>
      <c r="Q1653" s="5">
        <f>#REF!*#REF!</f>
        <v>233175.04000000001</v>
      </c>
      <c r="R1653" s="5">
        <v>477800.64</v>
      </c>
      <c r="S1653" s="5">
        <f>#REF!-#REF!</f>
        <v>244625.6</v>
      </c>
      <c r="T1653" s="36">
        <f t="shared" si="25"/>
        <v>1.0491071428571399</v>
      </c>
    </row>
    <row r="1654" spans="1:20" x14ac:dyDescent="0.2">
      <c r="A1654" s="25" t="s">
        <v>37</v>
      </c>
      <c r="B1654" s="25" t="s">
        <v>95</v>
      </c>
      <c r="C1654" s="25" t="s">
        <v>65</v>
      </c>
      <c r="D1654" s="25" t="s">
        <v>23</v>
      </c>
      <c r="E1654" s="25" t="s">
        <v>1918</v>
      </c>
      <c r="F1654" s="2">
        <v>41582</v>
      </c>
      <c r="G1654" s="23" t="str">
        <f>TEXT(Table2[[#This Row],[Order-Date]],"mmm")</f>
        <v>Nov</v>
      </c>
      <c r="H1654">
        <v>2013</v>
      </c>
      <c r="I1654">
        <v>277736794</v>
      </c>
      <c r="J1654" s="2">
        <v>41415</v>
      </c>
      <c r="K1654" s="23">
        <f>WEEKDAY(#REF!,1)</f>
        <v>3</v>
      </c>
      <c r="L1654" s="25" t="str">
        <f>IF(#REF!&gt;=#REF!,#REF!-#REF!,"")</f>
        <v/>
      </c>
      <c r="M1654" s="4">
        <v>7344</v>
      </c>
      <c r="N1654" s="5">
        <v>9.33</v>
      </c>
      <c r="O1654" s="5">
        <v>6.92</v>
      </c>
      <c r="P1654" s="5">
        <v>2.41</v>
      </c>
      <c r="Q1654" s="5">
        <f>#REF!*#REF!</f>
        <v>50820.480000000003</v>
      </c>
      <c r="R1654" s="5">
        <v>17699.04</v>
      </c>
      <c r="S1654" s="5">
        <f>#REF!-#REF!</f>
        <v>-33121.440000000002</v>
      </c>
      <c r="T1654" s="36">
        <f t="shared" si="25"/>
        <v>-0.65173410404624299</v>
      </c>
    </row>
    <row r="1655" spans="1:20" x14ac:dyDescent="0.2">
      <c r="A1655" s="25" t="s">
        <v>29</v>
      </c>
      <c r="B1655" s="25" t="s">
        <v>153</v>
      </c>
      <c r="C1655" s="25" t="s">
        <v>56</v>
      </c>
      <c r="D1655" s="25" t="s">
        <v>27</v>
      </c>
      <c r="E1655" s="25" t="s">
        <v>1915</v>
      </c>
      <c r="F1655" s="2">
        <v>41232</v>
      </c>
      <c r="G1655" s="23" t="str">
        <f>TEXT(Table2[[#This Row],[Order-Date]],"mmm")</f>
        <v>Nov</v>
      </c>
      <c r="H1655">
        <v>2012</v>
      </c>
      <c r="I1655">
        <v>159805858</v>
      </c>
      <c r="J1655" s="2">
        <v>41260</v>
      </c>
      <c r="K1655" s="23">
        <f>WEEKDAY(#REF!,1)</f>
        <v>2</v>
      </c>
      <c r="L1655" s="25">
        <f>IF(#REF!&gt;=#REF!,#REF!-#REF!,"")</f>
        <v>28</v>
      </c>
      <c r="M1655" s="4">
        <v>8959</v>
      </c>
      <c r="N1655" s="5">
        <v>421.89</v>
      </c>
      <c r="O1655" s="5">
        <v>364.69</v>
      </c>
      <c r="P1655" s="5">
        <v>57.2</v>
      </c>
      <c r="Q1655" s="5">
        <f>#REF!*#REF!</f>
        <v>3267257.71</v>
      </c>
      <c r="R1655" s="5">
        <v>512454.8</v>
      </c>
      <c r="S1655" s="5">
        <f>#REF!-#REF!</f>
        <v>-2754802.91</v>
      </c>
      <c r="T1655" s="36">
        <f t="shared" si="25"/>
        <v>-0.84315445995228799</v>
      </c>
    </row>
    <row r="1656" spans="1:20" x14ac:dyDescent="0.2">
      <c r="A1656" s="25" t="s">
        <v>32</v>
      </c>
      <c r="B1656" s="25" t="s">
        <v>192</v>
      </c>
      <c r="C1656" s="25" t="s">
        <v>31</v>
      </c>
      <c r="D1656" s="25" t="s">
        <v>23</v>
      </c>
      <c r="E1656" s="25" t="s">
        <v>1916</v>
      </c>
      <c r="F1656" s="2">
        <v>42489</v>
      </c>
      <c r="G1656" s="23" t="str">
        <f>TEXT(Table2[[#This Row],[Order-Date]],"mmm")</f>
        <v>Apr</v>
      </c>
      <c r="H1656">
        <v>2016</v>
      </c>
      <c r="I1656">
        <v>263757550</v>
      </c>
      <c r="J1656" s="2">
        <v>42709</v>
      </c>
      <c r="K1656" s="23">
        <f>WEEKDAY(#REF!,1)</f>
        <v>2</v>
      </c>
      <c r="L1656" s="25">
        <f>IF(#REF!&gt;=#REF!,#REF!-#REF!,"")</f>
        <v>220</v>
      </c>
      <c r="M1656" s="4">
        <v>575</v>
      </c>
      <c r="N1656" s="5">
        <v>47.45</v>
      </c>
      <c r="O1656" s="5">
        <v>31.79</v>
      </c>
      <c r="P1656" s="5">
        <v>15.66</v>
      </c>
      <c r="Q1656" s="5">
        <f>#REF!*#REF!</f>
        <v>18279.25</v>
      </c>
      <c r="R1656" s="5">
        <v>9004.5</v>
      </c>
      <c r="S1656" s="5">
        <f>#REF!-#REF!</f>
        <v>-9274.75</v>
      </c>
      <c r="T1656" s="36">
        <f t="shared" si="25"/>
        <v>-0.50739226171752105</v>
      </c>
    </row>
    <row r="1657" spans="1:20" x14ac:dyDescent="0.2">
      <c r="A1657" s="25" t="s">
        <v>37</v>
      </c>
      <c r="B1657" s="25" t="s">
        <v>155</v>
      </c>
      <c r="C1657" s="25" t="s">
        <v>49</v>
      </c>
      <c r="D1657" s="25" t="s">
        <v>27</v>
      </c>
      <c r="E1657" s="25" t="s">
        <v>1916</v>
      </c>
      <c r="F1657" s="2">
        <v>40626</v>
      </c>
      <c r="G1657" s="23" t="str">
        <f>TEXT(Table2[[#This Row],[Order-Date]],"mmm")</f>
        <v>Mar</v>
      </c>
      <c r="H1657">
        <v>2011</v>
      </c>
      <c r="I1657">
        <v>952140700</v>
      </c>
      <c r="J1657" s="2">
        <v>40667</v>
      </c>
      <c r="K1657" s="23">
        <f>WEEKDAY(#REF!,1)</f>
        <v>4</v>
      </c>
      <c r="L1657" s="25">
        <f>IF(#REF!&gt;=#REF!,#REF!-#REF!,"")</f>
        <v>41</v>
      </c>
      <c r="M1657" s="4">
        <v>8447</v>
      </c>
      <c r="N1657" s="5">
        <v>651.21</v>
      </c>
      <c r="O1657" s="5">
        <v>524.96</v>
      </c>
      <c r="P1657" s="5">
        <v>126.25</v>
      </c>
      <c r="Q1657" s="5">
        <f>#REF!*#REF!</f>
        <v>4434337.12</v>
      </c>
      <c r="R1657" s="5">
        <v>1066433.75</v>
      </c>
      <c r="S1657" s="5">
        <f>#REF!-#REF!</f>
        <v>-3367903.37</v>
      </c>
      <c r="T1657" s="36">
        <f t="shared" si="25"/>
        <v>-0.75950548613227697</v>
      </c>
    </row>
    <row r="1658" spans="1:20" x14ac:dyDescent="0.2">
      <c r="A1658" s="25" t="s">
        <v>37</v>
      </c>
      <c r="B1658" s="25" t="s">
        <v>73</v>
      </c>
      <c r="C1658" s="25" t="s">
        <v>51</v>
      </c>
      <c r="D1658" s="25" t="s">
        <v>27</v>
      </c>
      <c r="E1658" s="25" t="s">
        <v>1916</v>
      </c>
      <c r="F1658" s="2">
        <v>42576</v>
      </c>
      <c r="G1658" s="23" t="str">
        <f>TEXT(Table2[[#This Row],[Order-Date]],"mmm")</f>
        <v>Jul</v>
      </c>
      <c r="H1658">
        <v>2016</v>
      </c>
      <c r="I1658">
        <v>407816636</v>
      </c>
      <c r="J1658" s="2">
        <v>42577</v>
      </c>
      <c r="K1658" s="23">
        <f>WEEKDAY(#REF!,1)</f>
        <v>3</v>
      </c>
      <c r="L1658" s="25">
        <f>IF(#REF!&gt;=#REF!,#REF!-#REF!,"")</f>
        <v>1</v>
      </c>
      <c r="M1658" s="4">
        <v>860</v>
      </c>
      <c r="N1658" s="5">
        <v>437.2</v>
      </c>
      <c r="O1658" s="5">
        <v>263.33</v>
      </c>
      <c r="P1658" s="5">
        <v>173.87</v>
      </c>
      <c r="Q1658" s="5">
        <f>#REF!*#REF!</f>
        <v>226463.8</v>
      </c>
      <c r="R1658" s="5">
        <v>149528.20000000001</v>
      </c>
      <c r="S1658" s="5">
        <f>#REF!-#REF!</f>
        <v>-76935.600000000006</v>
      </c>
      <c r="T1658" s="36">
        <f t="shared" si="25"/>
        <v>-0.33972581931416901</v>
      </c>
    </row>
    <row r="1659" spans="1:20" x14ac:dyDescent="0.2">
      <c r="A1659" s="25" t="s">
        <v>37</v>
      </c>
      <c r="B1659" s="25" t="s">
        <v>48</v>
      </c>
      <c r="C1659" s="25" t="s">
        <v>26</v>
      </c>
      <c r="D1659" s="25" t="s">
        <v>23</v>
      </c>
      <c r="E1659" s="25" t="s">
        <v>1917</v>
      </c>
      <c r="F1659" s="2">
        <v>40448</v>
      </c>
      <c r="G1659" s="23" t="str">
        <f>TEXT(Table2[[#This Row],[Order-Date]],"mmm")</f>
        <v>Sep</v>
      </c>
      <c r="H1659">
        <v>2010</v>
      </c>
      <c r="I1659">
        <v>483959186</v>
      </c>
      <c r="J1659" s="2">
        <v>40496</v>
      </c>
      <c r="K1659" s="23">
        <f>WEEKDAY(#REF!,1)</f>
        <v>1</v>
      </c>
      <c r="L1659" s="25">
        <f>IF(#REF!&gt;=#REF!,#REF!-#REF!,"")</f>
        <v>48</v>
      </c>
      <c r="M1659" s="4">
        <v>3133</v>
      </c>
      <c r="N1659" s="5">
        <v>152.58000000000001</v>
      </c>
      <c r="O1659" s="5">
        <v>97.44</v>
      </c>
      <c r="P1659" s="5">
        <v>55.14</v>
      </c>
      <c r="Q1659" s="5">
        <f>#REF!*#REF!</f>
        <v>305279.52</v>
      </c>
      <c r="R1659" s="5">
        <v>172753.62</v>
      </c>
      <c r="S1659" s="5">
        <f>#REF!-#REF!</f>
        <v>-132525.9</v>
      </c>
      <c r="T1659" s="36">
        <f t="shared" si="25"/>
        <v>-0.43411330049261099</v>
      </c>
    </row>
    <row r="1660" spans="1:20" x14ac:dyDescent="0.2">
      <c r="A1660" s="25" t="s">
        <v>32</v>
      </c>
      <c r="B1660" s="25" t="s">
        <v>135</v>
      </c>
      <c r="C1660" s="25" t="s">
        <v>39</v>
      </c>
      <c r="D1660" s="25" t="s">
        <v>23</v>
      </c>
      <c r="E1660" s="25" t="s">
        <v>1918</v>
      </c>
      <c r="F1660" s="2">
        <v>40568</v>
      </c>
      <c r="G1660" s="23" t="str">
        <f>TEXT(Table2[[#This Row],[Order-Date]],"mmm")</f>
        <v>Jan</v>
      </c>
      <c r="H1660">
        <v>2011</v>
      </c>
      <c r="I1660">
        <v>854054677</v>
      </c>
      <c r="J1660" s="2">
        <v>40597</v>
      </c>
      <c r="K1660" s="23">
        <f>WEEKDAY(#REF!,1)</f>
        <v>4</v>
      </c>
      <c r="L1660" s="25">
        <f>IF(#REF!&gt;=#REF!,#REF!-#REF!,"")</f>
        <v>29</v>
      </c>
      <c r="M1660" s="4">
        <v>2613</v>
      </c>
      <c r="N1660" s="5">
        <v>81.73</v>
      </c>
      <c r="O1660" s="5">
        <v>56.67</v>
      </c>
      <c r="P1660" s="5">
        <v>25.06</v>
      </c>
      <c r="Q1660" s="5">
        <f>#REF!*#REF!</f>
        <v>148078.71</v>
      </c>
      <c r="R1660" s="5">
        <v>65481.78</v>
      </c>
      <c r="S1660" s="5">
        <f>#REF!-#REF!</f>
        <v>-82596.929999999993</v>
      </c>
      <c r="T1660" s="36">
        <f t="shared" si="25"/>
        <v>-0.55779071819304704</v>
      </c>
    </row>
    <row r="1661" spans="1:20" x14ac:dyDescent="0.2">
      <c r="A1661" s="25" t="s">
        <v>37</v>
      </c>
      <c r="B1661" s="25" t="s">
        <v>208</v>
      </c>
      <c r="C1661" s="25" t="s">
        <v>26</v>
      </c>
      <c r="D1661" s="25" t="s">
        <v>23</v>
      </c>
      <c r="E1661" s="25" t="s">
        <v>1918</v>
      </c>
      <c r="F1661" s="2">
        <v>42795</v>
      </c>
      <c r="G1661" s="23" t="str">
        <f>TEXT(Table2[[#This Row],[Order-Date]],"mmm")</f>
        <v>Mar</v>
      </c>
      <c r="H1661">
        <v>2017</v>
      </c>
      <c r="I1661">
        <v>361901938</v>
      </c>
      <c r="J1661" s="2">
        <v>42753</v>
      </c>
      <c r="K1661" s="23">
        <f>WEEKDAY(#REF!,1)</f>
        <v>4</v>
      </c>
      <c r="L1661" s="25" t="str">
        <f>IF(#REF!&gt;=#REF!,#REF!-#REF!,"")</f>
        <v/>
      </c>
      <c r="M1661" s="4">
        <v>3681</v>
      </c>
      <c r="N1661" s="5">
        <v>152.58000000000001</v>
      </c>
      <c r="O1661" s="5">
        <v>97.44</v>
      </c>
      <c r="P1661" s="5">
        <v>55.14</v>
      </c>
      <c r="Q1661" s="5">
        <f>#REF!*#REF!</f>
        <v>358676.64</v>
      </c>
      <c r="R1661" s="5">
        <v>202970.34</v>
      </c>
      <c r="S1661" s="5">
        <f>#REF!-#REF!</f>
        <v>-155706.29999999999</v>
      </c>
      <c r="T1661" s="36">
        <f t="shared" si="25"/>
        <v>-0.43411330049261099</v>
      </c>
    </row>
    <row r="1662" spans="1:20" x14ac:dyDescent="0.2">
      <c r="A1662" s="25" t="s">
        <v>59</v>
      </c>
      <c r="B1662" s="25" t="s">
        <v>148</v>
      </c>
      <c r="C1662" s="25" t="s">
        <v>85</v>
      </c>
      <c r="D1662" s="25" t="s">
        <v>27</v>
      </c>
      <c r="E1662" s="25" t="s">
        <v>1917</v>
      </c>
      <c r="F1662" s="2">
        <v>41529</v>
      </c>
      <c r="G1662" s="23" t="str">
        <f>TEXT(Table2[[#This Row],[Order-Date]],"mmm")</f>
        <v>Sep</v>
      </c>
      <c r="H1662">
        <v>2013</v>
      </c>
      <c r="I1662">
        <v>171612298</v>
      </c>
      <c r="J1662" s="2">
        <v>41653</v>
      </c>
      <c r="K1662" s="23">
        <f>WEEKDAY(#REF!,1)</f>
        <v>3</v>
      </c>
      <c r="L1662" s="25">
        <f>IF(#REF!&gt;=#REF!,#REF!-#REF!,"")</f>
        <v>124</v>
      </c>
      <c r="M1662" s="4">
        <v>2747</v>
      </c>
      <c r="N1662" s="5">
        <v>668.27</v>
      </c>
      <c r="O1662" s="5">
        <v>502.54</v>
      </c>
      <c r="P1662" s="5">
        <v>165.73</v>
      </c>
      <c r="Q1662" s="5">
        <f>#REF!*#REF!</f>
        <v>1380477.38</v>
      </c>
      <c r="R1662" s="5">
        <v>455260.31</v>
      </c>
      <c r="S1662" s="5">
        <f>#REF!-#REF!</f>
        <v>-925217.07</v>
      </c>
      <c r="T1662" s="36">
        <f t="shared" si="25"/>
        <v>-0.67021530624427905</v>
      </c>
    </row>
    <row r="1663" spans="1:20" x14ac:dyDescent="0.2">
      <c r="A1663" s="25" t="s">
        <v>46</v>
      </c>
      <c r="B1663" s="25" t="s">
        <v>219</v>
      </c>
      <c r="C1663" s="25" t="s">
        <v>51</v>
      </c>
      <c r="D1663" s="25" t="s">
        <v>27</v>
      </c>
      <c r="E1663" s="25" t="s">
        <v>1916</v>
      </c>
      <c r="F1663" s="2">
        <v>41933</v>
      </c>
      <c r="G1663" s="23" t="str">
        <f>TEXT(Table2[[#This Row],[Order-Date]],"mmm")</f>
        <v>Oct</v>
      </c>
      <c r="H1663">
        <v>2014</v>
      </c>
      <c r="I1663">
        <v>617609584</v>
      </c>
      <c r="J1663" s="2">
        <v>41650</v>
      </c>
      <c r="K1663" s="23">
        <f>WEEKDAY(#REF!,1)</f>
        <v>7</v>
      </c>
      <c r="L1663" s="25" t="str">
        <f>IF(#REF!&gt;=#REF!,#REF!-#REF!,"")</f>
        <v/>
      </c>
      <c r="M1663" s="4">
        <v>3255</v>
      </c>
      <c r="N1663" s="5">
        <v>437.2</v>
      </c>
      <c r="O1663" s="5">
        <v>263.33</v>
      </c>
      <c r="P1663" s="5">
        <v>173.87</v>
      </c>
      <c r="Q1663" s="5">
        <f>#REF!*#REF!</f>
        <v>857139.15</v>
      </c>
      <c r="R1663" s="5">
        <v>565946.85</v>
      </c>
      <c r="S1663" s="5">
        <f>#REF!-#REF!</f>
        <v>-291192.3</v>
      </c>
      <c r="T1663" s="36">
        <f t="shared" si="25"/>
        <v>-0.33972581931416901</v>
      </c>
    </row>
    <row r="1664" spans="1:20" x14ac:dyDescent="0.2">
      <c r="A1664" s="25" t="s">
        <v>20</v>
      </c>
      <c r="B1664" s="25" t="s">
        <v>179</v>
      </c>
      <c r="C1664" s="25" t="s">
        <v>49</v>
      </c>
      <c r="D1664" s="25" t="s">
        <v>23</v>
      </c>
      <c r="E1664" s="25" t="s">
        <v>1915</v>
      </c>
      <c r="F1664" s="2">
        <v>40506</v>
      </c>
      <c r="G1664" s="23" t="str">
        <f>TEXT(Table2[[#This Row],[Order-Date]],"mmm")</f>
        <v>Nov</v>
      </c>
      <c r="H1664">
        <v>2010</v>
      </c>
      <c r="I1664">
        <v>754630124</v>
      </c>
      <c r="J1664" s="2">
        <v>40528</v>
      </c>
      <c r="K1664" s="23">
        <f>WEEKDAY(#REF!,1)</f>
        <v>5</v>
      </c>
      <c r="L1664" s="25">
        <f>IF(#REF!&gt;=#REF!,#REF!-#REF!,"")</f>
        <v>22</v>
      </c>
      <c r="M1664" s="4">
        <v>678</v>
      </c>
      <c r="N1664" s="5">
        <v>651.21</v>
      </c>
      <c r="O1664" s="5">
        <v>524.96</v>
      </c>
      <c r="P1664" s="5">
        <v>126.25</v>
      </c>
      <c r="Q1664" s="5">
        <f>#REF!*#REF!</f>
        <v>355922.88</v>
      </c>
      <c r="R1664" s="5">
        <v>85597.5</v>
      </c>
      <c r="S1664" s="5">
        <f>#REF!-#REF!</f>
        <v>-270325.38</v>
      </c>
      <c r="T1664" s="36">
        <f t="shared" si="25"/>
        <v>-0.75950548613227697</v>
      </c>
    </row>
    <row r="1665" spans="1:20" x14ac:dyDescent="0.2">
      <c r="A1665" s="25" t="s">
        <v>59</v>
      </c>
      <c r="B1665" s="25" t="s">
        <v>60</v>
      </c>
      <c r="C1665" s="25" t="s">
        <v>49</v>
      </c>
      <c r="D1665" s="25" t="s">
        <v>27</v>
      </c>
      <c r="E1665" s="25" t="s">
        <v>1918</v>
      </c>
      <c r="F1665" s="2">
        <v>41340</v>
      </c>
      <c r="G1665" s="23" t="str">
        <f>TEXT(Table2[[#This Row],[Order-Date]],"mmm")</f>
        <v>Mar</v>
      </c>
      <c r="H1665">
        <v>2013</v>
      </c>
      <c r="I1665">
        <v>607722747</v>
      </c>
      <c r="J1665" s="2">
        <v>41500</v>
      </c>
      <c r="K1665" s="23">
        <f>WEEKDAY(#REF!,1)</f>
        <v>4</v>
      </c>
      <c r="L1665" s="25">
        <f>IF(#REF!&gt;=#REF!,#REF!-#REF!,"")</f>
        <v>160</v>
      </c>
      <c r="M1665" s="4">
        <v>7521</v>
      </c>
      <c r="N1665" s="5">
        <v>651.21</v>
      </c>
      <c r="O1665" s="5">
        <v>524.96</v>
      </c>
      <c r="P1665" s="5">
        <v>126.25</v>
      </c>
      <c r="Q1665" s="5">
        <f>#REF!*#REF!</f>
        <v>3948224.16</v>
      </c>
      <c r="R1665" s="5">
        <v>949526.25</v>
      </c>
      <c r="S1665" s="5">
        <f>#REF!-#REF!</f>
        <v>-2998697.91</v>
      </c>
      <c r="T1665" s="36">
        <f t="shared" si="25"/>
        <v>-0.75950548613227697</v>
      </c>
    </row>
    <row r="1666" spans="1:20" x14ac:dyDescent="0.2">
      <c r="A1666" s="25" t="s">
        <v>29</v>
      </c>
      <c r="B1666" s="25" t="s">
        <v>80</v>
      </c>
      <c r="C1666" s="25" t="s">
        <v>26</v>
      </c>
      <c r="D1666" s="25" t="s">
        <v>23</v>
      </c>
      <c r="E1666" s="25" t="s">
        <v>1917</v>
      </c>
      <c r="F1666" s="2">
        <v>41064</v>
      </c>
      <c r="G1666" s="23" t="str">
        <f>TEXT(Table2[[#This Row],[Order-Date]],"mmm")</f>
        <v>Jun</v>
      </c>
      <c r="H1666">
        <v>2012</v>
      </c>
      <c r="I1666">
        <v>722248780</v>
      </c>
      <c r="J1666" s="2">
        <v>41125</v>
      </c>
      <c r="K1666" s="23">
        <f>WEEKDAY(#REF!,1)</f>
        <v>7</v>
      </c>
      <c r="L1666" s="25">
        <f>IF(#REF!&gt;=#REF!,#REF!-#REF!,"")</f>
        <v>61</v>
      </c>
      <c r="M1666" s="4">
        <v>8319</v>
      </c>
      <c r="N1666" s="5">
        <v>152.58000000000001</v>
      </c>
      <c r="O1666" s="5">
        <v>97.44</v>
      </c>
      <c r="P1666" s="5">
        <v>55.14</v>
      </c>
      <c r="Q1666" s="5">
        <f>#REF!*#REF!</f>
        <v>810603.36</v>
      </c>
      <c r="R1666" s="5">
        <v>458709.66</v>
      </c>
      <c r="S1666" s="5">
        <f>#REF!-#REF!</f>
        <v>-351893.7</v>
      </c>
      <c r="T1666" s="36">
        <f t="shared" si="25"/>
        <v>-0.43411330049261099</v>
      </c>
    </row>
    <row r="1667" spans="1:20" x14ac:dyDescent="0.2">
      <c r="A1667" s="25" t="s">
        <v>20</v>
      </c>
      <c r="B1667" s="25" t="s">
        <v>180</v>
      </c>
      <c r="C1667" s="25" t="s">
        <v>42</v>
      </c>
      <c r="D1667" s="25" t="s">
        <v>23</v>
      </c>
      <c r="E1667" s="25" t="s">
        <v>1918</v>
      </c>
      <c r="F1667" s="2">
        <v>42663</v>
      </c>
      <c r="G1667" s="23" t="str">
        <f>TEXT(Table2[[#This Row],[Order-Date]],"mmm")</f>
        <v>Oct</v>
      </c>
      <c r="H1667">
        <v>2016</v>
      </c>
      <c r="I1667">
        <v>813882052</v>
      </c>
      <c r="J1667" s="2">
        <v>42690</v>
      </c>
      <c r="K1667" s="23">
        <f>WEEKDAY(#REF!,1)</f>
        <v>4</v>
      </c>
      <c r="L1667" s="25">
        <f>IF(#REF!&gt;=#REF!,#REF!-#REF!,"")</f>
        <v>27</v>
      </c>
      <c r="M1667" s="4">
        <v>4640</v>
      </c>
      <c r="N1667" s="5">
        <v>109.28</v>
      </c>
      <c r="O1667" s="5">
        <v>35.840000000000003</v>
      </c>
      <c r="P1667" s="5">
        <v>73.44</v>
      </c>
      <c r="Q1667" s="5">
        <f>#REF!*#REF!</f>
        <v>166297.60000000001</v>
      </c>
      <c r="R1667" s="5">
        <v>340761.59999999998</v>
      </c>
      <c r="S1667" s="5">
        <f>#REF!-#REF!</f>
        <v>174464</v>
      </c>
      <c r="T1667" s="36">
        <f t="shared" ref="T1667:T1730" si="26">S1667/Q1667</f>
        <v>1.0491071428571399</v>
      </c>
    </row>
    <row r="1668" spans="1:20" x14ac:dyDescent="0.2">
      <c r="A1668" s="25" t="s">
        <v>46</v>
      </c>
      <c r="B1668" s="25" t="s">
        <v>194</v>
      </c>
      <c r="C1668" s="25" t="s">
        <v>39</v>
      </c>
      <c r="D1668" s="25" t="s">
        <v>23</v>
      </c>
      <c r="E1668" s="25" t="s">
        <v>1917</v>
      </c>
      <c r="F1668" s="2">
        <v>42249</v>
      </c>
      <c r="G1668" s="23" t="str">
        <f>TEXT(Table2[[#This Row],[Order-Date]],"mmm")</f>
        <v>Sep</v>
      </c>
      <c r="H1668">
        <v>2015</v>
      </c>
      <c r="I1668">
        <v>218608891</v>
      </c>
      <c r="J1668" s="2">
        <v>42279</v>
      </c>
      <c r="K1668" s="23">
        <f>WEEKDAY(#REF!,1)</f>
        <v>6</v>
      </c>
      <c r="L1668" s="25">
        <f>IF(#REF!&gt;=#REF!,#REF!-#REF!,"")</f>
        <v>30</v>
      </c>
      <c r="M1668" s="4">
        <v>84</v>
      </c>
      <c r="N1668" s="5">
        <v>81.73</v>
      </c>
      <c r="O1668" s="5">
        <v>56.67</v>
      </c>
      <c r="P1668" s="5">
        <v>25.06</v>
      </c>
      <c r="Q1668" s="5">
        <f>#REF!*#REF!</f>
        <v>4760.28</v>
      </c>
      <c r="R1668" s="5">
        <v>2105.04</v>
      </c>
      <c r="S1668" s="5">
        <f>#REF!-#REF!</f>
        <v>-2655.24</v>
      </c>
      <c r="T1668" s="36">
        <f t="shared" si="26"/>
        <v>-0.55779071819304704</v>
      </c>
    </row>
    <row r="1669" spans="1:20" x14ac:dyDescent="0.2">
      <c r="A1669" s="25" t="s">
        <v>46</v>
      </c>
      <c r="B1669" s="25" t="s">
        <v>71</v>
      </c>
      <c r="C1669" s="25" t="s">
        <v>65</v>
      </c>
      <c r="D1669" s="25" t="s">
        <v>27</v>
      </c>
      <c r="E1669" s="25" t="s">
        <v>1918</v>
      </c>
      <c r="F1669" s="2">
        <v>42059</v>
      </c>
      <c r="G1669" s="23" t="str">
        <f>TEXT(Table2[[#This Row],[Order-Date]],"mmm")</f>
        <v>Feb</v>
      </c>
      <c r="H1669">
        <v>2015</v>
      </c>
      <c r="I1669">
        <v>142728126</v>
      </c>
      <c r="J1669" s="2">
        <v>42108</v>
      </c>
      <c r="K1669" s="23">
        <f>WEEKDAY(#REF!,1)</f>
        <v>3</v>
      </c>
      <c r="L1669" s="25">
        <f>IF(#REF!&gt;=#REF!,#REF!-#REF!,"")</f>
        <v>49</v>
      </c>
      <c r="M1669" s="4">
        <v>5279</v>
      </c>
      <c r="N1669" s="5">
        <v>9.33</v>
      </c>
      <c r="O1669" s="5">
        <v>6.92</v>
      </c>
      <c r="P1669" s="5">
        <v>2.41</v>
      </c>
      <c r="Q1669" s="5">
        <f>#REF!*#REF!</f>
        <v>36530.68</v>
      </c>
      <c r="R1669" s="5">
        <v>12722.39</v>
      </c>
      <c r="S1669" s="5">
        <f>#REF!-#REF!</f>
        <v>-23808.29</v>
      </c>
      <c r="T1669" s="36">
        <f t="shared" si="26"/>
        <v>-0.65173410404624299</v>
      </c>
    </row>
    <row r="1670" spans="1:20" x14ac:dyDescent="0.2">
      <c r="A1670" s="25" t="s">
        <v>59</v>
      </c>
      <c r="B1670" s="25" t="s">
        <v>60</v>
      </c>
      <c r="C1670" s="25" t="s">
        <v>22</v>
      </c>
      <c r="D1670" s="25" t="s">
        <v>23</v>
      </c>
      <c r="E1670" s="25" t="s">
        <v>1918</v>
      </c>
      <c r="F1670" s="2">
        <v>40479</v>
      </c>
      <c r="G1670" s="23" t="str">
        <f>TEXT(Table2[[#This Row],[Order-Date]],"mmm")</f>
        <v>Oct</v>
      </c>
      <c r="H1670">
        <v>2010</v>
      </c>
      <c r="I1670">
        <v>512851083</v>
      </c>
      <c r="J1670" s="2">
        <v>40279</v>
      </c>
      <c r="K1670" s="23">
        <f>WEEKDAY(#REF!,1)</f>
        <v>1</v>
      </c>
      <c r="L1670" s="25" t="str">
        <f>IF(#REF!&gt;=#REF!,#REF!-#REF!,"")</f>
        <v/>
      </c>
      <c r="M1670" s="4">
        <v>2887</v>
      </c>
      <c r="N1670" s="5">
        <v>255.28</v>
      </c>
      <c r="O1670" s="5">
        <v>159.41999999999999</v>
      </c>
      <c r="P1670" s="5">
        <v>95.86</v>
      </c>
      <c r="Q1670" s="5">
        <f>#REF!*#REF!</f>
        <v>460245.54</v>
      </c>
      <c r="R1670" s="5">
        <v>276747.82</v>
      </c>
      <c r="S1670" s="5">
        <f>#REF!-#REF!</f>
        <v>-183497.72</v>
      </c>
      <c r="T1670" s="36">
        <f t="shared" si="26"/>
        <v>-0.39869527035503699</v>
      </c>
    </row>
    <row r="1671" spans="1:20" x14ac:dyDescent="0.2">
      <c r="A1671" s="25" t="s">
        <v>40</v>
      </c>
      <c r="B1671" s="25" t="s">
        <v>74</v>
      </c>
      <c r="C1671" s="25" t="s">
        <v>85</v>
      </c>
      <c r="D1671" s="25" t="s">
        <v>27</v>
      </c>
      <c r="E1671" s="25" t="s">
        <v>1917</v>
      </c>
      <c r="F1671" s="2">
        <v>42614</v>
      </c>
      <c r="G1671" s="23" t="str">
        <f>TEXT(Table2[[#This Row],[Order-Date]],"mmm")</f>
        <v>Sep</v>
      </c>
      <c r="H1671">
        <v>2016</v>
      </c>
      <c r="I1671">
        <v>425901591</v>
      </c>
      <c r="J1671" s="2">
        <v>42675</v>
      </c>
      <c r="K1671" s="23">
        <f>WEEKDAY(#REF!,1)</f>
        <v>3</v>
      </c>
      <c r="L1671" s="25">
        <f>IF(#REF!&gt;=#REF!,#REF!-#REF!,"")</f>
        <v>61</v>
      </c>
      <c r="M1671" s="4">
        <v>2600</v>
      </c>
      <c r="N1671" s="5">
        <v>668.27</v>
      </c>
      <c r="O1671" s="5">
        <v>502.54</v>
      </c>
      <c r="P1671" s="5">
        <v>165.73</v>
      </c>
      <c r="Q1671" s="5">
        <f>#REF!*#REF!</f>
        <v>1306604</v>
      </c>
      <c r="R1671" s="5">
        <v>430898</v>
      </c>
      <c r="S1671" s="5">
        <f>#REF!-#REF!</f>
        <v>-875706</v>
      </c>
      <c r="T1671" s="36">
        <f t="shared" si="26"/>
        <v>-0.67021530624427905</v>
      </c>
    </row>
    <row r="1672" spans="1:20" x14ac:dyDescent="0.2">
      <c r="A1672" s="25" t="s">
        <v>29</v>
      </c>
      <c r="B1672" s="25" t="s">
        <v>177</v>
      </c>
      <c r="C1672" s="25" t="s">
        <v>77</v>
      </c>
      <c r="D1672" s="25" t="s">
        <v>23</v>
      </c>
      <c r="E1672" s="25" t="s">
        <v>1917</v>
      </c>
      <c r="F1672" s="2">
        <v>42010</v>
      </c>
      <c r="G1672" s="23" t="str">
        <f>TEXT(Table2[[#This Row],[Order-Date]],"mmm")</f>
        <v>Jan</v>
      </c>
      <c r="H1672">
        <v>2015</v>
      </c>
      <c r="I1672">
        <v>399115979</v>
      </c>
      <c r="J1672" s="2">
        <v>42179</v>
      </c>
      <c r="K1672" s="23">
        <f>WEEKDAY(#REF!,1)</f>
        <v>4</v>
      </c>
      <c r="L1672" s="25">
        <f>IF(#REF!&gt;=#REF!,#REF!-#REF!,"")</f>
        <v>169</v>
      </c>
      <c r="M1672" s="4">
        <v>6142</v>
      </c>
      <c r="N1672" s="5">
        <v>154.06</v>
      </c>
      <c r="O1672" s="5">
        <v>90.93</v>
      </c>
      <c r="P1672" s="5">
        <v>63.13</v>
      </c>
      <c r="Q1672" s="5">
        <f>#REF!*#REF!</f>
        <v>558492.06000000006</v>
      </c>
      <c r="R1672" s="5">
        <v>387744.46</v>
      </c>
      <c r="S1672" s="5">
        <f>#REF!-#REF!</f>
        <v>-170747.6</v>
      </c>
      <c r="T1672" s="36">
        <f t="shared" si="26"/>
        <v>-0.30572968217309998</v>
      </c>
    </row>
    <row r="1673" spans="1:20" x14ac:dyDescent="0.2">
      <c r="A1673" s="25" t="s">
        <v>37</v>
      </c>
      <c r="B1673" s="25" t="s">
        <v>196</v>
      </c>
      <c r="C1673" s="25" t="s">
        <v>39</v>
      </c>
      <c r="D1673" s="25" t="s">
        <v>23</v>
      </c>
      <c r="E1673" s="25" t="s">
        <v>1916</v>
      </c>
      <c r="F1673" s="2">
        <v>41515</v>
      </c>
      <c r="G1673" s="23" t="str">
        <f>TEXT(Table2[[#This Row],[Order-Date]],"mmm")</f>
        <v>Aug</v>
      </c>
      <c r="H1673">
        <v>2013</v>
      </c>
      <c r="I1673">
        <v>120043075</v>
      </c>
      <c r="J1673" s="2">
        <v>41560</v>
      </c>
      <c r="K1673" s="23">
        <f>WEEKDAY(#REF!,1)</f>
        <v>1</v>
      </c>
      <c r="L1673" s="25">
        <f>IF(#REF!&gt;=#REF!,#REF!-#REF!,"")</f>
        <v>45</v>
      </c>
      <c r="M1673" s="4">
        <v>2268</v>
      </c>
      <c r="N1673" s="5">
        <v>81.73</v>
      </c>
      <c r="O1673" s="5">
        <v>56.67</v>
      </c>
      <c r="P1673" s="5">
        <v>25.06</v>
      </c>
      <c r="Q1673" s="5">
        <f>#REF!*#REF!</f>
        <v>128527.56</v>
      </c>
      <c r="R1673" s="5">
        <v>56836.08</v>
      </c>
      <c r="S1673" s="5">
        <f>#REF!-#REF!</f>
        <v>-71691.48</v>
      </c>
      <c r="T1673" s="36">
        <f t="shared" si="26"/>
        <v>-0.55779071819304704</v>
      </c>
    </row>
    <row r="1674" spans="1:20" x14ac:dyDescent="0.2">
      <c r="A1674" s="25" t="s">
        <v>32</v>
      </c>
      <c r="B1674" s="25" t="s">
        <v>96</v>
      </c>
      <c r="C1674" s="25" t="s">
        <v>49</v>
      </c>
      <c r="D1674" s="25" t="s">
        <v>27</v>
      </c>
      <c r="E1674" s="25" t="s">
        <v>1916</v>
      </c>
      <c r="F1674" s="2">
        <v>42547</v>
      </c>
      <c r="G1674" s="23" t="str">
        <f>TEXT(Table2[[#This Row],[Order-Date]],"mmm")</f>
        <v>Jun</v>
      </c>
      <c r="H1674">
        <v>2016</v>
      </c>
      <c r="I1674">
        <v>696544206</v>
      </c>
      <c r="J1674" s="2">
        <v>42497</v>
      </c>
      <c r="K1674" s="23">
        <f>WEEKDAY(#REF!,1)</f>
        <v>7</v>
      </c>
      <c r="L1674" s="25" t="str">
        <f>IF(#REF!&gt;=#REF!,#REF!-#REF!,"")</f>
        <v/>
      </c>
      <c r="M1674" s="4">
        <v>1764</v>
      </c>
      <c r="N1674" s="5">
        <v>651.21</v>
      </c>
      <c r="O1674" s="5">
        <v>524.96</v>
      </c>
      <c r="P1674" s="5">
        <v>126.25</v>
      </c>
      <c r="Q1674" s="5">
        <f>#REF!*#REF!</f>
        <v>926029.44</v>
      </c>
      <c r="R1674" s="5">
        <v>222705</v>
      </c>
      <c r="S1674" s="5">
        <f>#REF!-#REF!</f>
        <v>-703324.44</v>
      </c>
      <c r="T1674" s="36">
        <f t="shared" si="26"/>
        <v>-0.75950548613227697</v>
      </c>
    </row>
    <row r="1675" spans="1:20" x14ac:dyDescent="0.2">
      <c r="A1675" s="25" t="s">
        <v>37</v>
      </c>
      <c r="B1675" s="25" t="s">
        <v>106</v>
      </c>
      <c r="C1675" s="25" t="s">
        <v>51</v>
      </c>
      <c r="D1675" s="25" t="s">
        <v>27</v>
      </c>
      <c r="E1675" s="25" t="s">
        <v>1915</v>
      </c>
      <c r="F1675" s="2">
        <v>40612</v>
      </c>
      <c r="G1675" s="23" t="str">
        <f>TEXT(Table2[[#This Row],[Order-Date]],"mmm")</f>
        <v>Mar</v>
      </c>
      <c r="H1675">
        <v>2011</v>
      </c>
      <c r="I1675">
        <v>606793200</v>
      </c>
      <c r="J1675" s="2">
        <v>40865</v>
      </c>
      <c r="K1675" s="23">
        <f>WEEKDAY(#REF!,1)</f>
        <v>6</v>
      </c>
      <c r="L1675" s="25">
        <f>IF(#REF!&gt;=#REF!,#REF!-#REF!,"")</f>
        <v>253</v>
      </c>
      <c r="M1675" s="4">
        <v>2447</v>
      </c>
      <c r="N1675" s="5">
        <v>437.2</v>
      </c>
      <c r="O1675" s="5">
        <v>263.33</v>
      </c>
      <c r="P1675" s="5">
        <v>173.87</v>
      </c>
      <c r="Q1675" s="5">
        <f>#REF!*#REF!</f>
        <v>644368.51</v>
      </c>
      <c r="R1675" s="5">
        <v>425459.89</v>
      </c>
      <c r="S1675" s="5">
        <f>#REF!-#REF!</f>
        <v>-218908.62</v>
      </c>
      <c r="T1675" s="36">
        <f t="shared" si="26"/>
        <v>-0.33972581931416901</v>
      </c>
    </row>
    <row r="1676" spans="1:20" x14ac:dyDescent="0.2">
      <c r="A1676" s="25" t="s">
        <v>46</v>
      </c>
      <c r="B1676" s="25" t="s">
        <v>195</v>
      </c>
      <c r="C1676" s="25" t="s">
        <v>31</v>
      </c>
      <c r="D1676" s="25" t="s">
        <v>23</v>
      </c>
      <c r="E1676" s="25" t="s">
        <v>1915</v>
      </c>
      <c r="F1676" s="2">
        <v>40788</v>
      </c>
      <c r="G1676" s="23" t="str">
        <f>TEXT(Table2[[#This Row],[Order-Date]],"mmm")</f>
        <v>Sep</v>
      </c>
      <c r="H1676">
        <v>2011</v>
      </c>
      <c r="I1676">
        <v>649276387</v>
      </c>
      <c r="J1676" s="2">
        <v>40628</v>
      </c>
      <c r="K1676" s="23">
        <f>WEEKDAY(#REF!,1)</f>
        <v>7</v>
      </c>
      <c r="L1676" s="25" t="str">
        <f>IF(#REF!&gt;=#REF!,#REF!-#REF!,"")</f>
        <v/>
      </c>
      <c r="M1676" s="4">
        <v>4166</v>
      </c>
      <c r="N1676" s="5">
        <v>47.45</v>
      </c>
      <c r="O1676" s="5">
        <v>31.79</v>
      </c>
      <c r="P1676" s="5">
        <v>15.66</v>
      </c>
      <c r="Q1676" s="5">
        <f>#REF!*#REF!</f>
        <v>132437.14000000001</v>
      </c>
      <c r="R1676" s="5">
        <v>65239.56</v>
      </c>
      <c r="S1676" s="5">
        <f>#REF!-#REF!</f>
        <v>-67197.58</v>
      </c>
      <c r="T1676" s="36">
        <f t="shared" si="26"/>
        <v>-0.50739226171752105</v>
      </c>
    </row>
    <row r="1677" spans="1:20" x14ac:dyDescent="0.2">
      <c r="A1677" s="25" t="s">
        <v>29</v>
      </c>
      <c r="B1677" s="25" t="s">
        <v>153</v>
      </c>
      <c r="C1677" s="25" t="s">
        <v>85</v>
      </c>
      <c r="D1677" s="25" t="s">
        <v>27</v>
      </c>
      <c r="E1677" s="25" t="s">
        <v>1915</v>
      </c>
      <c r="F1677" s="2">
        <v>42333</v>
      </c>
      <c r="G1677" s="23" t="str">
        <f>TEXT(Table2[[#This Row],[Order-Date]],"mmm")</f>
        <v>Nov</v>
      </c>
      <c r="H1677">
        <v>2015</v>
      </c>
      <c r="I1677">
        <v>792792594</v>
      </c>
      <c r="J1677" s="2">
        <v>42401</v>
      </c>
      <c r="K1677" s="23">
        <f>WEEKDAY(#REF!,1)</f>
        <v>2</v>
      </c>
      <c r="L1677" s="25">
        <f>IF(#REF!&gt;=#REF!,#REF!-#REF!,"")</f>
        <v>68</v>
      </c>
      <c r="M1677" s="4">
        <v>3801</v>
      </c>
      <c r="N1677" s="5">
        <v>668.27</v>
      </c>
      <c r="O1677" s="5">
        <v>502.54</v>
      </c>
      <c r="P1677" s="5">
        <v>165.73</v>
      </c>
      <c r="Q1677" s="5">
        <f>#REF!*#REF!</f>
        <v>1910154.54</v>
      </c>
      <c r="R1677" s="5">
        <v>629939.73</v>
      </c>
      <c r="S1677" s="5">
        <f>#REF!-#REF!</f>
        <v>-1280214.81</v>
      </c>
      <c r="T1677" s="36">
        <f t="shared" si="26"/>
        <v>-0.67021530624427905</v>
      </c>
    </row>
    <row r="1678" spans="1:20" x14ac:dyDescent="0.2">
      <c r="A1678" s="25" t="s">
        <v>29</v>
      </c>
      <c r="B1678" s="25" t="s">
        <v>116</v>
      </c>
      <c r="C1678" s="25" t="s">
        <v>51</v>
      </c>
      <c r="D1678" s="25" t="s">
        <v>27</v>
      </c>
      <c r="E1678" s="25" t="s">
        <v>1918</v>
      </c>
      <c r="F1678" s="2">
        <v>41418</v>
      </c>
      <c r="G1678" s="23" t="str">
        <f>TEXT(Table2[[#This Row],[Order-Date]],"mmm")</f>
        <v>May</v>
      </c>
      <c r="H1678">
        <v>2013</v>
      </c>
      <c r="I1678">
        <v>626453149</v>
      </c>
      <c r="J1678" s="2">
        <v>41553</v>
      </c>
      <c r="K1678" s="23">
        <f>WEEKDAY(#REF!,1)</f>
        <v>1</v>
      </c>
      <c r="L1678" s="25">
        <f>IF(#REF!&gt;=#REF!,#REF!-#REF!,"")</f>
        <v>135</v>
      </c>
      <c r="M1678" s="4">
        <v>263</v>
      </c>
      <c r="N1678" s="5">
        <v>437.2</v>
      </c>
      <c r="O1678" s="5">
        <v>263.33</v>
      </c>
      <c r="P1678" s="5">
        <v>173.87</v>
      </c>
      <c r="Q1678" s="5">
        <f>#REF!*#REF!</f>
        <v>69255.789999999994</v>
      </c>
      <c r="R1678" s="5">
        <v>45727.81</v>
      </c>
      <c r="S1678" s="5">
        <f>#REF!-#REF!</f>
        <v>-23527.98</v>
      </c>
      <c r="T1678" s="36">
        <f t="shared" si="26"/>
        <v>-0.33972581931416901</v>
      </c>
    </row>
    <row r="1679" spans="1:20" x14ac:dyDescent="0.2">
      <c r="A1679" s="25" t="s">
        <v>46</v>
      </c>
      <c r="B1679" s="25" t="s">
        <v>141</v>
      </c>
      <c r="C1679" s="25" t="s">
        <v>39</v>
      </c>
      <c r="D1679" s="25" t="s">
        <v>27</v>
      </c>
      <c r="E1679" s="25" t="s">
        <v>1915</v>
      </c>
      <c r="F1679" s="2">
        <v>40462</v>
      </c>
      <c r="G1679" s="23" t="str">
        <f>TEXT(Table2[[#This Row],[Order-Date]],"mmm")</f>
        <v>Oct</v>
      </c>
      <c r="H1679">
        <v>2010</v>
      </c>
      <c r="I1679">
        <v>709681880</v>
      </c>
      <c r="J1679" s="2">
        <v>40507</v>
      </c>
      <c r="K1679" s="23">
        <f>WEEKDAY(#REF!,1)</f>
        <v>5</v>
      </c>
      <c r="L1679" s="25">
        <f>IF(#REF!&gt;=#REF!,#REF!-#REF!,"")</f>
        <v>45</v>
      </c>
      <c r="M1679" s="4">
        <v>9494</v>
      </c>
      <c r="N1679" s="5">
        <v>81.73</v>
      </c>
      <c r="O1679" s="5">
        <v>56.67</v>
      </c>
      <c r="P1679" s="5">
        <v>25.06</v>
      </c>
      <c r="Q1679" s="5">
        <f>#REF!*#REF!</f>
        <v>538024.98</v>
      </c>
      <c r="R1679" s="5">
        <v>237919.64</v>
      </c>
      <c r="S1679" s="5">
        <f>#REF!-#REF!</f>
        <v>-300105.34000000003</v>
      </c>
      <c r="T1679" s="36">
        <f t="shared" si="26"/>
        <v>-0.55779071819304704</v>
      </c>
    </row>
    <row r="1680" spans="1:20" x14ac:dyDescent="0.2">
      <c r="A1680" s="25" t="s">
        <v>37</v>
      </c>
      <c r="B1680" s="25" t="s">
        <v>63</v>
      </c>
      <c r="C1680" s="25" t="s">
        <v>56</v>
      </c>
      <c r="D1680" s="25" t="s">
        <v>23</v>
      </c>
      <c r="E1680" s="25" t="s">
        <v>1918</v>
      </c>
      <c r="F1680" s="2">
        <v>42598</v>
      </c>
      <c r="G1680" s="23" t="str">
        <f>TEXT(Table2[[#This Row],[Order-Date]],"mmm")</f>
        <v>Aug</v>
      </c>
      <c r="H1680">
        <v>2016</v>
      </c>
      <c r="I1680">
        <v>322215116</v>
      </c>
      <c r="J1680" s="2">
        <v>42683</v>
      </c>
      <c r="K1680" s="23">
        <f>WEEKDAY(#REF!,1)</f>
        <v>4</v>
      </c>
      <c r="L1680" s="25">
        <f>IF(#REF!&gt;=#REF!,#REF!-#REF!,"")</f>
        <v>85</v>
      </c>
      <c r="M1680" s="4">
        <v>9468</v>
      </c>
      <c r="N1680" s="5">
        <v>421.89</v>
      </c>
      <c r="O1680" s="5">
        <v>364.69</v>
      </c>
      <c r="P1680" s="5">
        <v>57.2</v>
      </c>
      <c r="Q1680" s="5">
        <f>#REF!*#REF!</f>
        <v>3452884.92</v>
      </c>
      <c r="R1680" s="5">
        <v>541569.6</v>
      </c>
      <c r="S1680" s="5">
        <f>#REF!-#REF!</f>
        <v>-2911315.32</v>
      </c>
      <c r="T1680" s="36">
        <f t="shared" si="26"/>
        <v>-0.84315445995228799</v>
      </c>
    </row>
    <row r="1681" spans="1:20" x14ac:dyDescent="0.2">
      <c r="A1681" s="25" t="s">
        <v>20</v>
      </c>
      <c r="B1681" s="25" t="s">
        <v>114</v>
      </c>
      <c r="C1681" s="25" t="s">
        <v>85</v>
      </c>
      <c r="D1681" s="25" t="s">
        <v>27</v>
      </c>
      <c r="E1681" s="25" t="s">
        <v>1918</v>
      </c>
      <c r="F1681" s="2">
        <v>41313</v>
      </c>
      <c r="G1681" s="23" t="str">
        <f>TEXT(Table2[[#This Row],[Order-Date]],"mmm")</f>
        <v>Feb</v>
      </c>
      <c r="H1681">
        <v>2013</v>
      </c>
      <c r="I1681">
        <v>614101684</v>
      </c>
      <c r="J1681" s="2">
        <v>41434</v>
      </c>
      <c r="K1681" s="23">
        <f>WEEKDAY(#REF!,1)</f>
        <v>1</v>
      </c>
      <c r="L1681" s="25">
        <f>IF(#REF!&gt;=#REF!,#REF!-#REF!,"")</f>
        <v>121</v>
      </c>
      <c r="M1681" s="4">
        <v>5190</v>
      </c>
      <c r="N1681" s="5">
        <v>668.27</v>
      </c>
      <c r="O1681" s="5">
        <v>502.54</v>
      </c>
      <c r="P1681" s="5">
        <v>165.73</v>
      </c>
      <c r="Q1681" s="5">
        <f>#REF!*#REF!</f>
        <v>2608182.6</v>
      </c>
      <c r="R1681" s="5">
        <v>860138.7</v>
      </c>
      <c r="S1681" s="5">
        <f>#REF!-#REF!</f>
        <v>-1748043.9</v>
      </c>
      <c r="T1681" s="36">
        <f t="shared" si="26"/>
        <v>-0.67021530624427905</v>
      </c>
    </row>
    <row r="1682" spans="1:20" x14ac:dyDescent="0.2">
      <c r="A1682" s="25" t="s">
        <v>37</v>
      </c>
      <c r="B1682" s="25" t="s">
        <v>63</v>
      </c>
      <c r="C1682" s="25" t="s">
        <v>39</v>
      </c>
      <c r="D1682" s="25" t="s">
        <v>23</v>
      </c>
      <c r="E1682" s="25" t="s">
        <v>1917</v>
      </c>
      <c r="F1682" s="2">
        <v>42364</v>
      </c>
      <c r="G1682" s="23" t="str">
        <f>TEXT(Table2[[#This Row],[Order-Date]],"mmm")</f>
        <v>Dec</v>
      </c>
      <c r="H1682">
        <v>2015</v>
      </c>
      <c r="I1682">
        <v>555702912</v>
      </c>
      <c r="J1682" s="2">
        <v>42371</v>
      </c>
      <c r="K1682" s="23">
        <f>WEEKDAY(#REF!,1)</f>
        <v>7</v>
      </c>
      <c r="L1682" s="25">
        <f>IF(#REF!&gt;=#REF!,#REF!-#REF!,"")</f>
        <v>7</v>
      </c>
      <c r="M1682" s="4">
        <v>3696</v>
      </c>
      <c r="N1682" s="5">
        <v>81.73</v>
      </c>
      <c r="O1682" s="5">
        <v>56.67</v>
      </c>
      <c r="P1682" s="5">
        <v>25.06</v>
      </c>
      <c r="Q1682" s="5">
        <f>#REF!*#REF!</f>
        <v>209452.32</v>
      </c>
      <c r="R1682" s="5">
        <v>92621.759999999995</v>
      </c>
      <c r="S1682" s="5">
        <f>#REF!-#REF!</f>
        <v>-116830.56</v>
      </c>
      <c r="T1682" s="36">
        <f t="shared" si="26"/>
        <v>-0.55779071819304704</v>
      </c>
    </row>
    <row r="1683" spans="1:20" x14ac:dyDescent="0.2">
      <c r="A1683" s="25" t="s">
        <v>37</v>
      </c>
      <c r="B1683" s="25" t="s">
        <v>55</v>
      </c>
      <c r="C1683" s="25" t="s">
        <v>34</v>
      </c>
      <c r="D1683" s="25" t="s">
        <v>27</v>
      </c>
      <c r="E1683" s="25" t="s">
        <v>1915</v>
      </c>
      <c r="F1683" s="2">
        <v>41138</v>
      </c>
      <c r="G1683" s="23" t="str">
        <f>TEXT(Table2[[#This Row],[Order-Date]],"mmm")</f>
        <v>Aug</v>
      </c>
      <c r="H1683">
        <v>2012</v>
      </c>
      <c r="I1683">
        <v>987692630</v>
      </c>
      <c r="J1683" s="2">
        <v>40977</v>
      </c>
      <c r="K1683" s="23">
        <f>WEEKDAY(#REF!,1)</f>
        <v>6</v>
      </c>
      <c r="L1683" s="25" t="str">
        <f>IF(#REF!&gt;=#REF!,#REF!-#REF!,"")</f>
        <v/>
      </c>
      <c r="M1683" s="4">
        <v>9053</v>
      </c>
      <c r="N1683" s="5">
        <v>205.7</v>
      </c>
      <c r="O1683" s="5">
        <v>117.11</v>
      </c>
      <c r="P1683" s="5">
        <v>88.59</v>
      </c>
      <c r="Q1683" s="5">
        <f>#REF!*#REF!</f>
        <v>1060196.83</v>
      </c>
      <c r="R1683" s="5">
        <v>802005.27</v>
      </c>
      <c r="S1683" s="5">
        <f>#REF!-#REF!</f>
        <v>-258191.56</v>
      </c>
      <c r="T1683" s="36">
        <f t="shared" si="26"/>
        <v>-0.24353172231235601</v>
      </c>
    </row>
    <row r="1684" spans="1:20" x14ac:dyDescent="0.2">
      <c r="A1684" s="25" t="s">
        <v>32</v>
      </c>
      <c r="B1684" s="25" t="s">
        <v>186</v>
      </c>
      <c r="C1684" s="25" t="s">
        <v>65</v>
      </c>
      <c r="D1684" s="25" t="s">
        <v>23</v>
      </c>
      <c r="E1684" s="25" t="s">
        <v>1918</v>
      </c>
      <c r="F1684" s="2">
        <v>42645</v>
      </c>
      <c r="G1684" s="23" t="str">
        <f>TEXT(Table2[[#This Row],[Order-Date]],"mmm")</f>
        <v>Oct</v>
      </c>
      <c r="H1684">
        <v>2016</v>
      </c>
      <c r="I1684">
        <v>571057164</v>
      </c>
      <c r="J1684" s="2">
        <v>42493</v>
      </c>
      <c r="K1684" s="23">
        <f>WEEKDAY(#REF!,1)</f>
        <v>3</v>
      </c>
      <c r="L1684" s="25" t="str">
        <f>IF(#REF!&gt;=#REF!,#REF!-#REF!,"")</f>
        <v/>
      </c>
      <c r="M1684" s="4">
        <v>7360</v>
      </c>
      <c r="N1684" s="5">
        <v>9.33</v>
      </c>
      <c r="O1684" s="5">
        <v>6.92</v>
      </c>
      <c r="P1684" s="5">
        <v>2.41</v>
      </c>
      <c r="Q1684" s="5">
        <f>#REF!*#REF!</f>
        <v>50931.199999999997</v>
      </c>
      <c r="R1684" s="5">
        <v>17737.599999999999</v>
      </c>
      <c r="S1684" s="5">
        <f>#REF!-#REF!</f>
        <v>-33193.599999999999</v>
      </c>
      <c r="T1684" s="36">
        <f t="shared" si="26"/>
        <v>-0.65173410404624299</v>
      </c>
    </row>
    <row r="1685" spans="1:20" x14ac:dyDescent="0.2">
      <c r="A1685" s="25" t="s">
        <v>29</v>
      </c>
      <c r="B1685" s="25" t="s">
        <v>138</v>
      </c>
      <c r="C1685" s="25" t="s">
        <v>26</v>
      </c>
      <c r="D1685" s="25" t="s">
        <v>27</v>
      </c>
      <c r="E1685" s="25" t="s">
        <v>1916</v>
      </c>
      <c r="F1685" s="2">
        <v>41486</v>
      </c>
      <c r="G1685" s="23" t="str">
        <f>TEXT(Table2[[#This Row],[Order-Date]],"mmm")</f>
        <v>Jul</v>
      </c>
      <c r="H1685">
        <v>2013</v>
      </c>
      <c r="I1685">
        <v>737095344</v>
      </c>
      <c r="J1685" s="2">
        <v>41530</v>
      </c>
      <c r="K1685" s="23">
        <f>WEEKDAY(#REF!,1)</f>
        <v>6</v>
      </c>
      <c r="L1685" s="25">
        <f>IF(#REF!&gt;=#REF!,#REF!-#REF!,"")</f>
        <v>44</v>
      </c>
      <c r="M1685" s="4">
        <v>1747</v>
      </c>
      <c r="N1685" s="5">
        <v>152.58000000000001</v>
      </c>
      <c r="O1685" s="5">
        <v>97.44</v>
      </c>
      <c r="P1685" s="5">
        <v>55.14</v>
      </c>
      <c r="Q1685" s="5">
        <f>#REF!*#REF!</f>
        <v>170227.68</v>
      </c>
      <c r="R1685" s="5">
        <v>96329.58</v>
      </c>
      <c r="S1685" s="5">
        <f>#REF!-#REF!</f>
        <v>-73898.100000000006</v>
      </c>
      <c r="T1685" s="36">
        <f t="shared" si="26"/>
        <v>-0.43411330049261099</v>
      </c>
    </row>
    <row r="1686" spans="1:20" x14ac:dyDescent="0.2">
      <c r="A1686" s="25" t="s">
        <v>59</v>
      </c>
      <c r="B1686" s="25" t="s">
        <v>148</v>
      </c>
      <c r="C1686" s="25" t="s">
        <v>31</v>
      </c>
      <c r="D1686" s="25" t="s">
        <v>23</v>
      </c>
      <c r="E1686" s="25" t="s">
        <v>1917</v>
      </c>
      <c r="F1686" s="2">
        <v>42359</v>
      </c>
      <c r="G1686" s="23" t="str">
        <f>TEXT(Table2[[#This Row],[Order-Date]],"mmm")</f>
        <v>Dec</v>
      </c>
      <c r="H1686">
        <v>2015</v>
      </c>
      <c r="I1686">
        <v>737418496</v>
      </c>
      <c r="J1686" s="2">
        <v>42386</v>
      </c>
      <c r="K1686" s="23">
        <f>WEEKDAY(#REF!,1)</f>
        <v>1</v>
      </c>
      <c r="L1686" s="25">
        <f>IF(#REF!&gt;=#REF!,#REF!-#REF!,"")</f>
        <v>27</v>
      </c>
      <c r="M1686" s="4">
        <v>7375</v>
      </c>
      <c r="N1686" s="5">
        <v>47.45</v>
      </c>
      <c r="O1686" s="5">
        <v>31.79</v>
      </c>
      <c r="P1686" s="5">
        <v>15.66</v>
      </c>
      <c r="Q1686" s="5">
        <f>#REF!*#REF!</f>
        <v>234451.25</v>
      </c>
      <c r="R1686" s="5">
        <v>115492.5</v>
      </c>
      <c r="S1686" s="5">
        <f>#REF!-#REF!</f>
        <v>-118958.75</v>
      </c>
      <c r="T1686" s="36">
        <f t="shared" si="26"/>
        <v>-0.50739226171752105</v>
      </c>
    </row>
    <row r="1687" spans="1:20" x14ac:dyDescent="0.2">
      <c r="A1687" s="25" t="s">
        <v>46</v>
      </c>
      <c r="B1687" s="25" t="s">
        <v>71</v>
      </c>
      <c r="C1687" s="25" t="s">
        <v>42</v>
      </c>
      <c r="D1687" s="25" t="s">
        <v>23</v>
      </c>
      <c r="E1687" s="25" t="s">
        <v>1915</v>
      </c>
      <c r="F1687" s="2">
        <v>42587</v>
      </c>
      <c r="G1687" s="23" t="str">
        <f>TEXT(Table2[[#This Row],[Order-Date]],"mmm")</f>
        <v>Aug</v>
      </c>
      <c r="H1687">
        <v>2016</v>
      </c>
      <c r="I1687">
        <v>793950450</v>
      </c>
      <c r="J1687" s="2">
        <v>42508</v>
      </c>
      <c r="K1687" s="23">
        <f>WEEKDAY(#REF!,1)</f>
        <v>4</v>
      </c>
      <c r="L1687" s="25" t="str">
        <f>IF(#REF!&gt;=#REF!,#REF!-#REF!,"")</f>
        <v/>
      </c>
      <c r="M1687" s="4">
        <v>6436</v>
      </c>
      <c r="N1687" s="5">
        <v>109.28</v>
      </c>
      <c r="O1687" s="5">
        <v>35.840000000000003</v>
      </c>
      <c r="P1687" s="5">
        <v>73.44</v>
      </c>
      <c r="Q1687" s="5">
        <f>#REF!*#REF!</f>
        <v>230666.23999999999</v>
      </c>
      <c r="R1687" s="5">
        <v>472659.84</v>
      </c>
      <c r="S1687" s="5">
        <f>#REF!-#REF!</f>
        <v>241993.60000000001</v>
      </c>
      <c r="T1687" s="36">
        <f t="shared" si="26"/>
        <v>1.0491071428571399</v>
      </c>
    </row>
    <row r="1688" spans="1:20" x14ac:dyDescent="0.2">
      <c r="A1688" s="25" t="s">
        <v>46</v>
      </c>
      <c r="B1688" s="25" t="s">
        <v>162</v>
      </c>
      <c r="C1688" s="25" t="s">
        <v>39</v>
      </c>
      <c r="D1688" s="25" t="s">
        <v>23</v>
      </c>
      <c r="E1688" s="25" t="s">
        <v>1917</v>
      </c>
      <c r="F1688" s="2">
        <v>42466</v>
      </c>
      <c r="G1688" s="23" t="str">
        <f>TEXT(Table2[[#This Row],[Order-Date]],"mmm")</f>
        <v>Apr</v>
      </c>
      <c r="H1688">
        <v>2016</v>
      </c>
      <c r="I1688">
        <v>748927533</v>
      </c>
      <c r="J1688" s="2">
        <v>42571</v>
      </c>
      <c r="K1688" s="23">
        <f>WEEKDAY(#REF!,1)</f>
        <v>4</v>
      </c>
      <c r="L1688" s="25">
        <f>IF(#REF!&gt;=#REF!,#REF!-#REF!,"")</f>
        <v>105</v>
      </c>
      <c r="M1688" s="4">
        <v>3155</v>
      </c>
      <c r="N1688" s="5">
        <v>81.73</v>
      </c>
      <c r="O1688" s="5">
        <v>56.67</v>
      </c>
      <c r="P1688" s="5">
        <v>25.06</v>
      </c>
      <c r="Q1688" s="5">
        <f>#REF!*#REF!</f>
        <v>178793.85</v>
      </c>
      <c r="R1688" s="5">
        <v>79064.3</v>
      </c>
      <c r="S1688" s="5">
        <f>#REF!-#REF!</f>
        <v>-99729.55</v>
      </c>
      <c r="T1688" s="36">
        <f t="shared" si="26"/>
        <v>-0.55779071819304704</v>
      </c>
    </row>
    <row r="1689" spans="1:20" x14ac:dyDescent="0.2">
      <c r="A1689" s="25" t="s">
        <v>46</v>
      </c>
      <c r="B1689" s="25" t="s">
        <v>175</v>
      </c>
      <c r="C1689" s="25" t="s">
        <v>49</v>
      </c>
      <c r="D1689" s="25" t="s">
        <v>23</v>
      </c>
      <c r="E1689" s="25" t="s">
        <v>1915</v>
      </c>
      <c r="F1689" s="2">
        <v>42127</v>
      </c>
      <c r="G1689" s="23" t="str">
        <f>TEXT(Table2[[#This Row],[Order-Date]],"mmm")</f>
        <v>May</v>
      </c>
      <c r="H1689">
        <v>2015</v>
      </c>
      <c r="I1689">
        <v>514898574</v>
      </c>
      <c r="J1689" s="2">
        <v>42091</v>
      </c>
      <c r="K1689" s="23">
        <f>WEEKDAY(#REF!,1)</f>
        <v>7</v>
      </c>
      <c r="L1689" s="25" t="str">
        <f>IF(#REF!&gt;=#REF!,#REF!-#REF!,"")</f>
        <v/>
      </c>
      <c r="M1689" s="4">
        <v>8785</v>
      </c>
      <c r="N1689" s="5">
        <v>651.21</v>
      </c>
      <c r="O1689" s="5">
        <v>524.96</v>
      </c>
      <c r="P1689" s="5">
        <v>126.25</v>
      </c>
      <c r="Q1689" s="5">
        <f>#REF!*#REF!</f>
        <v>4611773.5999999996</v>
      </c>
      <c r="R1689" s="5">
        <v>1109106.25</v>
      </c>
      <c r="S1689" s="5">
        <f>#REF!-#REF!</f>
        <v>-3502667.35</v>
      </c>
      <c r="T1689" s="36">
        <f t="shared" si="26"/>
        <v>-0.75950548613227697</v>
      </c>
    </row>
    <row r="1690" spans="1:20" x14ac:dyDescent="0.2">
      <c r="A1690" s="25" t="s">
        <v>32</v>
      </c>
      <c r="B1690" s="25" t="s">
        <v>33</v>
      </c>
      <c r="C1690" s="25" t="s">
        <v>65</v>
      </c>
      <c r="D1690" s="25" t="s">
        <v>27</v>
      </c>
      <c r="E1690" s="25" t="s">
        <v>1917</v>
      </c>
      <c r="F1690" s="2">
        <v>41146</v>
      </c>
      <c r="G1690" s="23" t="str">
        <f>TEXT(Table2[[#This Row],[Order-Date]],"mmm")</f>
        <v>Aug</v>
      </c>
      <c r="H1690">
        <v>2012</v>
      </c>
      <c r="I1690">
        <v>524724900</v>
      </c>
      <c r="J1690" s="2">
        <v>41162</v>
      </c>
      <c r="K1690" s="23">
        <f>WEEKDAY(#REF!,1)</f>
        <v>2</v>
      </c>
      <c r="L1690" s="25">
        <f>IF(#REF!&gt;=#REF!,#REF!-#REF!,"")</f>
        <v>16</v>
      </c>
      <c r="M1690" s="4">
        <v>6613</v>
      </c>
      <c r="N1690" s="5">
        <v>9.33</v>
      </c>
      <c r="O1690" s="5">
        <v>6.92</v>
      </c>
      <c r="P1690" s="5">
        <v>2.41</v>
      </c>
      <c r="Q1690" s="5">
        <f>#REF!*#REF!</f>
        <v>45761.96</v>
      </c>
      <c r="R1690" s="5">
        <v>15937.33</v>
      </c>
      <c r="S1690" s="5">
        <f>#REF!-#REF!</f>
        <v>-29824.63</v>
      </c>
      <c r="T1690" s="36">
        <f t="shared" si="26"/>
        <v>-0.65173410404624299</v>
      </c>
    </row>
    <row r="1691" spans="1:20" x14ac:dyDescent="0.2">
      <c r="A1691" s="25" t="s">
        <v>40</v>
      </c>
      <c r="B1691" s="25" t="s">
        <v>74</v>
      </c>
      <c r="C1691" s="25" t="s">
        <v>22</v>
      </c>
      <c r="D1691" s="25" t="s">
        <v>23</v>
      </c>
      <c r="E1691" s="25" t="s">
        <v>1916</v>
      </c>
      <c r="F1691" s="2">
        <v>41547</v>
      </c>
      <c r="G1691" s="23" t="str">
        <f>TEXT(Table2[[#This Row],[Order-Date]],"mmm")</f>
        <v>Sep</v>
      </c>
      <c r="H1691">
        <v>2013</v>
      </c>
      <c r="I1691">
        <v>381580340</v>
      </c>
      <c r="J1691" s="2">
        <v>41315</v>
      </c>
      <c r="K1691" s="23">
        <f>WEEKDAY(#REF!,1)</f>
        <v>1</v>
      </c>
      <c r="L1691" s="25" t="str">
        <f>IF(#REF!&gt;=#REF!,#REF!-#REF!,"")</f>
        <v/>
      </c>
      <c r="M1691" s="4">
        <v>6957</v>
      </c>
      <c r="N1691" s="5">
        <v>255.28</v>
      </c>
      <c r="O1691" s="5">
        <v>159.41999999999999</v>
      </c>
      <c r="P1691" s="5">
        <v>95.86</v>
      </c>
      <c r="Q1691" s="5">
        <f>#REF!*#REF!</f>
        <v>1109084.94</v>
      </c>
      <c r="R1691" s="5">
        <v>666898.02</v>
      </c>
      <c r="S1691" s="5">
        <f>#REF!-#REF!</f>
        <v>-442186.92</v>
      </c>
      <c r="T1691" s="36">
        <f t="shared" si="26"/>
        <v>-0.39869527035503699</v>
      </c>
    </row>
    <row r="1692" spans="1:20" x14ac:dyDescent="0.2">
      <c r="A1692" s="25" t="s">
        <v>46</v>
      </c>
      <c r="B1692" s="25" t="s">
        <v>98</v>
      </c>
      <c r="C1692" s="25" t="s">
        <v>56</v>
      </c>
      <c r="D1692" s="25" t="s">
        <v>23</v>
      </c>
      <c r="E1692" s="25" t="s">
        <v>1918</v>
      </c>
      <c r="F1692" s="2">
        <v>42654</v>
      </c>
      <c r="G1692" s="23" t="str">
        <f>TEXT(Table2[[#This Row],[Order-Date]],"mmm")</f>
        <v>Oct</v>
      </c>
      <c r="H1692">
        <v>2016</v>
      </c>
      <c r="I1692">
        <v>208951222</v>
      </c>
      <c r="J1692" s="2">
        <v>42654</v>
      </c>
      <c r="K1692" s="23">
        <f>WEEKDAY(#REF!,1)</f>
        <v>3</v>
      </c>
      <c r="L1692" s="25">
        <f>IF(#REF!&gt;=#REF!,#REF!-#REF!,"")</f>
        <v>0</v>
      </c>
      <c r="M1692" s="4">
        <v>2165</v>
      </c>
      <c r="N1692" s="5">
        <v>421.89</v>
      </c>
      <c r="O1692" s="5">
        <v>364.69</v>
      </c>
      <c r="P1692" s="5">
        <v>57.2</v>
      </c>
      <c r="Q1692" s="5">
        <f>#REF!*#REF!</f>
        <v>789553.85</v>
      </c>
      <c r="R1692" s="5">
        <v>123838</v>
      </c>
      <c r="S1692" s="5">
        <f>#REF!-#REF!</f>
        <v>-665715.85</v>
      </c>
      <c r="T1692" s="36">
        <f t="shared" si="26"/>
        <v>-0.84315445995228799</v>
      </c>
    </row>
    <row r="1693" spans="1:20" x14ac:dyDescent="0.2">
      <c r="A1693" s="25" t="s">
        <v>46</v>
      </c>
      <c r="B1693" s="25" t="s">
        <v>129</v>
      </c>
      <c r="C1693" s="25" t="s">
        <v>39</v>
      </c>
      <c r="D1693" s="25" t="s">
        <v>27</v>
      </c>
      <c r="E1693" s="25" t="s">
        <v>1918</v>
      </c>
      <c r="F1693" s="2">
        <v>40209</v>
      </c>
      <c r="G1693" s="23" t="str">
        <f>TEXT(Table2[[#This Row],[Order-Date]],"mmm")</f>
        <v>Jan</v>
      </c>
      <c r="H1693">
        <v>2010</v>
      </c>
      <c r="I1693">
        <v>200636374</v>
      </c>
      <c r="J1693" s="2">
        <v>40240</v>
      </c>
      <c r="K1693" s="23">
        <f>WEEKDAY(#REF!,1)</f>
        <v>4</v>
      </c>
      <c r="L1693" s="25">
        <f>IF(#REF!&gt;=#REF!,#REF!-#REF!,"")</f>
        <v>31</v>
      </c>
      <c r="M1693" s="4">
        <v>1617</v>
      </c>
      <c r="N1693" s="5">
        <v>81.73</v>
      </c>
      <c r="O1693" s="5">
        <v>56.67</v>
      </c>
      <c r="P1693" s="5">
        <v>25.06</v>
      </c>
      <c r="Q1693" s="5">
        <f>#REF!*#REF!</f>
        <v>91635.39</v>
      </c>
      <c r="R1693" s="5">
        <v>40522.019999999997</v>
      </c>
      <c r="S1693" s="5">
        <f>#REF!-#REF!</f>
        <v>-51113.37</v>
      </c>
      <c r="T1693" s="36">
        <f t="shared" si="26"/>
        <v>-0.55779071819304704</v>
      </c>
    </row>
    <row r="1694" spans="1:20" x14ac:dyDescent="0.2">
      <c r="A1694" s="25" t="s">
        <v>32</v>
      </c>
      <c r="B1694" s="25" t="s">
        <v>82</v>
      </c>
      <c r="C1694" s="25" t="s">
        <v>26</v>
      </c>
      <c r="D1694" s="25" t="s">
        <v>23</v>
      </c>
      <c r="E1694" s="25" t="s">
        <v>1917</v>
      </c>
      <c r="F1694" s="2">
        <v>41229</v>
      </c>
      <c r="G1694" s="23" t="str">
        <f>TEXT(Table2[[#This Row],[Order-Date]],"mmm")</f>
        <v>Nov</v>
      </c>
      <c r="H1694">
        <v>2012</v>
      </c>
      <c r="I1694">
        <v>170747125</v>
      </c>
      <c r="J1694" s="2">
        <v>41395</v>
      </c>
      <c r="K1694" s="23">
        <f>WEEKDAY(#REF!,1)</f>
        <v>4</v>
      </c>
      <c r="L1694" s="25">
        <f>IF(#REF!&gt;=#REF!,#REF!-#REF!,"")</f>
        <v>166</v>
      </c>
      <c r="M1694" s="4">
        <v>6723</v>
      </c>
      <c r="N1694" s="5">
        <v>152.58000000000001</v>
      </c>
      <c r="O1694" s="5">
        <v>97.44</v>
      </c>
      <c r="P1694" s="5">
        <v>55.14</v>
      </c>
      <c r="Q1694" s="5">
        <f>#REF!*#REF!</f>
        <v>655089.12</v>
      </c>
      <c r="R1694" s="5">
        <v>370706.22</v>
      </c>
      <c r="S1694" s="5">
        <f>#REF!-#REF!</f>
        <v>-284382.90000000002</v>
      </c>
      <c r="T1694" s="36">
        <f t="shared" si="26"/>
        <v>-0.43411330049261099</v>
      </c>
    </row>
    <row r="1695" spans="1:20" x14ac:dyDescent="0.2">
      <c r="A1695" s="25" t="s">
        <v>32</v>
      </c>
      <c r="B1695" s="25" t="s">
        <v>82</v>
      </c>
      <c r="C1695" s="25" t="s">
        <v>31</v>
      </c>
      <c r="D1695" s="25" t="s">
        <v>27</v>
      </c>
      <c r="E1695" s="25" t="s">
        <v>1916</v>
      </c>
      <c r="F1695" s="2">
        <v>40642</v>
      </c>
      <c r="G1695" s="23" t="str">
        <f>TEXT(Table2[[#This Row],[Order-Date]],"mmm")</f>
        <v>Apr</v>
      </c>
      <c r="H1695">
        <v>2011</v>
      </c>
      <c r="I1695">
        <v>903707301</v>
      </c>
      <c r="J1695" s="2">
        <v>40672</v>
      </c>
      <c r="K1695" s="23">
        <f>WEEKDAY(#REF!,1)</f>
        <v>2</v>
      </c>
      <c r="L1695" s="25">
        <f>IF(#REF!&gt;=#REF!,#REF!-#REF!,"")</f>
        <v>30</v>
      </c>
      <c r="M1695" s="4">
        <v>5928</v>
      </c>
      <c r="N1695" s="5">
        <v>47.45</v>
      </c>
      <c r="O1695" s="5">
        <v>31.79</v>
      </c>
      <c r="P1695" s="5">
        <v>15.66</v>
      </c>
      <c r="Q1695" s="5">
        <f>#REF!*#REF!</f>
        <v>188451.12</v>
      </c>
      <c r="R1695" s="5">
        <v>92832.48</v>
      </c>
      <c r="S1695" s="5">
        <f>#REF!-#REF!</f>
        <v>-95618.64</v>
      </c>
      <c r="T1695" s="36">
        <f t="shared" si="26"/>
        <v>-0.50739226171752105</v>
      </c>
    </row>
    <row r="1696" spans="1:20" x14ac:dyDescent="0.2">
      <c r="A1696" s="25" t="s">
        <v>46</v>
      </c>
      <c r="B1696" s="25" t="s">
        <v>78</v>
      </c>
      <c r="C1696" s="25" t="s">
        <v>77</v>
      </c>
      <c r="D1696" s="25" t="s">
        <v>27</v>
      </c>
      <c r="E1696" s="25" t="s">
        <v>1918</v>
      </c>
      <c r="F1696" s="2">
        <v>42627</v>
      </c>
      <c r="G1696" s="23" t="str">
        <f>TEXT(Table2[[#This Row],[Order-Date]],"mmm")</f>
        <v>Sep</v>
      </c>
      <c r="H1696">
        <v>2016</v>
      </c>
      <c r="I1696">
        <v>104253232</v>
      </c>
      <c r="J1696" s="2">
        <v>42672</v>
      </c>
      <c r="K1696" s="23">
        <f>WEEKDAY(#REF!,1)</f>
        <v>7</v>
      </c>
      <c r="L1696" s="25">
        <f>IF(#REF!&gt;=#REF!,#REF!-#REF!,"")</f>
        <v>45</v>
      </c>
      <c r="M1696" s="4">
        <v>9703</v>
      </c>
      <c r="N1696" s="5">
        <v>154.06</v>
      </c>
      <c r="O1696" s="5">
        <v>90.93</v>
      </c>
      <c r="P1696" s="5">
        <v>63.13</v>
      </c>
      <c r="Q1696" s="5">
        <f>#REF!*#REF!</f>
        <v>882293.79</v>
      </c>
      <c r="R1696" s="5">
        <v>612550.39</v>
      </c>
      <c r="S1696" s="5">
        <f>#REF!-#REF!</f>
        <v>-269743.40000000002</v>
      </c>
      <c r="T1696" s="36">
        <f t="shared" si="26"/>
        <v>-0.30572968217309998</v>
      </c>
    </row>
    <row r="1697" spans="1:20" x14ac:dyDescent="0.2">
      <c r="A1697" s="25" t="s">
        <v>37</v>
      </c>
      <c r="B1697" s="25" t="s">
        <v>155</v>
      </c>
      <c r="C1697" s="25" t="s">
        <v>39</v>
      </c>
      <c r="D1697" s="25" t="s">
        <v>27</v>
      </c>
      <c r="E1697" s="25" t="s">
        <v>1918</v>
      </c>
      <c r="F1697" s="2">
        <v>41182</v>
      </c>
      <c r="G1697" s="23" t="str">
        <f>TEXT(Table2[[#This Row],[Order-Date]],"mmm")</f>
        <v>Sep</v>
      </c>
      <c r="H1697">
        <v>2012</v>
      </c>
      <c r="I1697">
        <v>947433745</v>
      </c>
      <c r="J1697" s="2">
        <v>41205</v>
      </c>
      <c r="K1697" s="23">
        <f>WEEKDAY(#REF!,1)</f>
        <v>3</v>
      </c>
      <c r="L1697" s="25">
        <f>IF(#REF!&gt;=#REF!,#REF!-#REF!,"")</f>
        <v>23</v>
      </c>
      <c r="M1697" s="4">
        <v>5554</v>
      </c>
      <c r="N1697" s="5">
        <v>81.73</v>
      </c>
      <c r="O1697" s="5">
        <v>56.67</v>
      </c>
      <c r="P1697" s="5">
        <v>25.06</v>
      </c>
      <c r="Q1697" s="5">
        <f>#REF!*#REF!</f>
        <v>314745.18</v>
      </c>
      <c r="R1697" s="5">
        <v>139183.24</v>
      </c>
      <c r="S1697" s="5">
        <f>#REF!-#REF!</f>
        <v>-175561.94</v>
      </c>
      <c r="T1697" s="36">
        <f t="shared" si="26"/>
        <v>-0.55779071819304704</v>
      </c>
    </row>
    <row r="1698" spans="1:20" x14ac:dyDescent="0.2">
      <c r="A1698" s="25" t="s">
        <v>40</v>
      </c>
      <c r="B1698" s="25" t="s">
        <v>66</v>
      </c>
      <c r="C1698" s="25" t="s">
        <v>22</v>
      </c>
      <c r="D1698" s="25" t="s">
        <v>27</v>
      </c>
      <c r="E1698" s="25" t="s">
        <v>1918</v>
      </c>
      <c r="F1698" s="2">
        <v>42351</v>
      </c>
      <c r="G1698" s="23" t="str">
        <f>TEXT(Table2[[#This Row],[Order-Date]],"mmm")</f>
        <v>Dec</v>
      </c>
      <c r="H1698">
        <v>2015</v>
      </c>
      <c r="I1698">
        <v>828610169</v>
      </c>
      <c r="J1698" s="2">
        <v>42399</v>
      </c>
      <c r="K1698" s="23">
        <f>WEEKDAY(#REF!,1)</f>
        <v>7</v>
      </c>
      <c r="L1698" s="25">
        <f>IF(#REF!&gt;=#REF!,#REF!-#REF!,"")</f>
        <v>48</v>
      </c>
      <c r="M1698" s="4">
        <v>3018</v>
      </c>
      <c r="N1698" s="5">
        <v>255.28</v>
      </c>
      <c r="O1698" s="5">
        <v>159.41999999999999</v>
      </c>
      <c r="P1698" s="5">
        <v>95.86</v>
      </c>
      <c r="Q1698" s="5">
        <f>#REF!*#REF!</f>
        <v>481129.56</v>
      </c>
      <c r="R1698" s="5">
        <v>289305.48</v>
      </c>
      <c r="S1698" s="5">
        <f>#REF!-#REF!</f>
        <v>-191824.08</v>
      </c>
      <c r="T1698" s="36">
        <f t="shared" si="26"/>
        <v>-0.39869527035503699</v>
      </c>
    </row>
    <row r="1699" spans="1:20" x14ac:dyDescent="0.2">
      <c r="A1699" s="25" t="s">
        <v>20</v>
      </c>
      <c r="B1699" s="25" t="s">
        <v>114</v>
      </c>
      <c r="C1699" s="25" t="s">
        <v>26</v>
      </c>
      <c r="D1699" s="25" t="s">
        <v>27</v>
      </c>
      <c r="E1699" s="25" t="s">
        <v>1918</v>
      </c>
      <c r="F1699" s="2">
        <v>42736</v>
      </c>
      <c r="G1699" s="23" t="str">
        <f>TEXT(Table2[[#This Row],[Order-Date]],"mmm")</f>
        <v>Jan</v>
      </c>
      <c r="H1699">
        <v>2017</v>
      </c>
      <c r="I1699">
        <v>813456332</v>
      </c>
      <c r="J1699" s="2">
        <v>42751</v>
      </c>
      <c r="K1699" s="23">
        <f>WEEKDAY(#REF!,1)</f>
        <v>2</v>
      </c>
      <c r="L1699" s="25">
        <f>IF(#REF!&gt;=#REF!,#REF!-#REF!,"")</f>
        <v>15</v>
      </c>
      <c r="M1699" s="4">
        <v>8660</v>
      </c>
      <c r="N1699" s="5">
        <v>152.58000000000001</v>
      </c>
      <c r="O1699" s="5">
        <v>97.44</v>
      </c>
      <c r="P1699" s="5">
        <v>55.14</v>
      </c>
      <c r="Q1699" s="5">
        <f>#REF!*#REF!</f>
        <v>843830.4</v>
      </c>
      <c r="R1699" s="5">
        <v>477512.4</v>
      </c>
      <c r="S1699" s="5">
        <f>#REF!-#REF!</f>
        <v>-366318</v>
      </c>
      <c r="T1699" s="36">
        <f t="shared" si="26"/>
        <v>-0.43411330049261099</v>
      </c>
    </row>
    <row r="1700" spans="1:20" x14ac:dyDescent="0.2">
      <c r="A1700" s="25" t="s">
        <v>20</v>
      </c>
      <c r="B1700" s="25" t="s">
        <v>68</v>
      </c>
      <c r="C1700" s="25" t="s">
        <v>77</v>
      </c>
      <c r="D1700" s="25" t="s">
        <v>23</v>
      </c>
      <c r="E1700" s="25" t="s">
        <v>1916</v>
      </c>
      <c r="F1700" s="2">
        <v>42039</v>
      </c>
      <c r="G1700" s="23" t="str">
        <f>TEXT(Table2[[#This Row],[Order-Date]],"mmm")</f>
        <v>Feb</v>
      </c>
      <c r="H1700">
        <v>2015</v>
      </c>
      <c r="I1700">
        <v>687958562</v>
      </c>
      <c r="J1700" s="2">
        <v>42221</v>
      </c>
      <c r="K1700" s="23">
        <f>WEEKDAY(#REF!,1)</f>
        <v>4</v>
      </c>
      <c r="L1700" s="25">
        <f>IF(#REF!&gt;=#REF!,#REF!-#REF!,"")</f>
        <v>182</v>
      </c>
      <c r="M1700" s="4">
        <v>1081</v>
      </c>
      <c r="N1700" s="5">
        <v>154.06</v>
      </c>
      <c r="O1700" s="5">
        <v>90.93</v>
      </c>
      <c r="P1700" s="5">
        <v>63.13</v>
      </c>
      <c r="Q1700" s="5">
        <f>#REF!*#REF!</f>
        <v>98295.33</v>
      </c>
      <c r="R1700" s="5">
        <v>68243.53</v>
      </c>
      <c r="S1700" s="5">
        <f>#REF!-#REF!</f>
        <v>-30051.8</v>
      </c>
      <c r="T1700" s="36">
        <f t="shared" si="26"/>
        <v>-0.30572968217309998</v>
      </c>
    </row>
    <row r="1701" spans="1:20" x14ac:dyDescent="0.2">
      <c r="A1701" s="25" t="s">
        <v>46</v>
      </c>
      <c r="B1701" s="25" t="s">
        <v>145</v>
      </c>
      <c r="C1701" s="25" t="s">
        <v>85</v>
      </c>
      <c r="D1701" s="25" t="s">
        <v>27</v>
      </c>
      <c r="E1701" s="25" t="s">
        <v>1916</v>
      </c>
      <c r="F1701" s="2">
        <v>41961</v>
      </c>
      <c r="G1701" s="23" t="str">
        <f>TEXT(Table2[[#This Row],[Order-Date]],"mmm")</f>
        <v>Nov</v>
      </c>
      <c r="H1701">
        <v>2014</v>
      </c>
      <c r="I1701">
        <v>308415687</v>
      </c>
      <c r="J1701" s="2">
        <v>41970</v>
      </c>
      <c r="K1701" s="23">
        <f>WEEKDAY(#REF!,1)</f>
        <v>5</v>
      </c>
      <c r="L1701" s="25">
        <f>IF(#REF!&gt;=#REF!,#REF!-#REF!,"")</f>
        <v>9</v>
      </c>
      <c r="M1701" s="4">
        <v>5910</v>
      </c>
      <c r="N1701" s="5">
        <v>668.27</v>
      </c>
      <c r="O1701" s="5">
        <v>502.54</v>
      </c>
      <c r="P1701" s="5">
        <v>165.73</v>
      </c>
      <c r="Q1701" s="5">
        <f>#REF!*#REF!</f>
        <v>2970011.4</v>
      </c>
      <c r="R1701" s="5">
        <v>979464.3</v>
      </c>
      <c r="S1701" s="5">
        <f>#REF!-#REF!</f>
        <v>-1990547.1</v>
      </c>
      <c r="T1701" s="36">
        <f t="shared" si="26"/>
        <v>-0.67021530624427905</v>
      </c>
    </row>
    <row r="1702" spans="1:20" x14ac:dyDescent="0.2">
      <c r="A1702" s="25" t="s">
        <v>37</v>
      </c>
      <c r="B1702" s="25" t="s">
        <v>229</v>
      </c>
      <c r="C1702" s="25" t="s">
        <v>26</v>
      </c>
      <c r="D1702" s="25" t="s">
        <v>27</v>
      </c>
      <c r="E1702" s="25" t="s">
        <v>1918</v>
      </c>
      <c r="F1702" s="2">
        <v>41485</v>
      </c>
      <c r="G1702" s="23" t="str">
        <f>TEXT(Table2[[#This Row],[Order-Date]],"mmm")</f>
        <v>Jul</v>
      </c>
      <c r="H1702">
        <v>2013</v>
      </c>
      <c r="I1702">
        <v>951439034</v>
      </c>
      <c r="J1702" s="2">
        <v>41533</v>
      </c>
      <c r="K1702" s="23">
        <f>WEEKDAY(#REF!,1)</f>
        <v>2</v>
      </c>
      <c r="L1702" s="25">
        <f>IF(#REF!&gt;=#REF!,#REF!-#REF!,"")</f>
        <v>48</v>
      </c>
      <c r="M1702" s="4">
        <v>808</v>
      </c>
      <c r="N1702" s="5">
        <v>152.58000000000001</v>
      </c>
      <c r="O1702" s="5">
        <v>97.44</v>
      </c>
      <c r="P1702" s="5">
        <v>55.14</v>
      </c>
      <c r="Q1702" s="5">
        <f>#REF!*#REF!</f>
        <v>78731.520000000004</v>
      </c>
      <c r="R1702" s="5">
        <v>44553.120000000003</v>
      </c>
      <c r="S1702" s="5">
        <f>#REF!-#REF!</f>
        <v>-34178.400000000001</v>
      </c>
      <c r="T1702" s="36">
        <f t="shared" si="26"/>
        <v>-0.43411330049261099</v>
      </c>
    </row>
    <row r="1703" spans="1:20" x14ac:dyDescent="0.2">
      <c r="A1703" s="25" t="s">
        <v>40</v>
      </c>
      <c r="B1703" s="25" t="s">
        <v>90</v>
      </c>
      <c r="C1703" s="25" t="s">
        <v>26</v>
      </c>
      <c r="D1703" s="25" t="s">
        <v>23</v>
      </c>
      <c r="E1703" s="25" t="s">
        <v>1917</v>
      </c>
      <c r="F1703" s="2">
        <v>41592</v>
      </c>
      <c r="G1703" s="23" t="str">
        <f>TEXT(Table2[[#This Row],[Order-Date]],"mmm")</f>
        <v>Nov</v>
      </c>
      <c r="H1703">
        <v>2013</v>
      </c>
      <c r="I1703">
        <v>363952434</v>
      </c>
      <c r="J1703" s="2">
        <v>41593</v>
      </c>
      <c r="K1703" s="23">
        <f>WEEKDAY(#REF!,1)</f>
        <v>6</v>
      </c>
      <c r="L1703" s="25">
        <f>IF(#REF!&gt;=#REF!,#REF!-#REF!,"")</f>
        <v>1</v>
      </c>
      <c r="M1703" s="4">
        <v>468</v>
      </c>
      <c r="N1703" s="5">
        <v>152.58000000000001</v>
      </c>
      <c r="O1703" s="5">
        <v>97.44</v>
      </c>
      <c r="P1703" s="5">
        <v>55.14</v>
      </c>
      <c r="Q1703" s="5">
        <f>#REF!*#REF!</f>
        <v>45601.919999999998</v>
      </c>
      <c r="R1703" s="5">
        <v>25805.52</v>
      </c>
      <c r="S1703" s="5">
        <f>#REF!-#REF!</f>
        <v>-19796.400000000001</v>
      </c>
      <c r="T1703" s="36">
        <f t="shared" si="26"/>
        <v>-0.43411330049261099</v>
      </c>
    </row>
    <row r="1704" spans="1:20" x14ac:dyDescent="0.2">
      <c r="A1704" s="25" t="s">
        <v>32</v>
      </c>
      <c r="B1704" s="25" t="s">
        <v>170</v>
      </c>
      <c r="C1704" s="25" t="s">
        <v>39</v>
      </c>
      <c r="D1704" s="25" t="s">
        <v>23</v>
      </c>
      <c r="E1704" s="25" t="s">
        <v>1916</v>
      </c>
      <c r="F1704" s="2">
        <v>40830</v>
      </c>
      <c r="G1704" s="23" t="str">
        <f>TEXT(Table2[[#This Row],[Order-Date]],"mmm")</f>
        <v>Oct</v>
      </c>
      <c r="H1704">
        <v>2011</v>
      </c>
      <c r="I1704">
        <v>413192212</v>
      </c>
      <c r="J1704" s="2">
        <v>40864</v>
      </c>
      <c r="K1704" s="23">
        <f>WEEKDAY(#REF!,1)</f>
        <v>5</v>
      </c>
      <c r="L1704" s="25">
        <f>IF(#REF!&gt;=#REF!,#REF!-#REF!,"")</f>
        <v>34</v>
      </c>
      <c r="M1704" s="4">
        <v>1612</v>
      </c>
      <c r="N1704" s="5">
        <v>81.73</v>
      </c>
      <c r="O1704" s="5">
        <v>56.67</v>
      </c>
      <c r="P1704" s="5">
        <v>25.06</v>
      </c>
      <c r="Q1704" s="5">
        <f>#REF!*#REF!</f>
        <v>91352.04</v>
      </c>
      <c r="R1704" s="5">
        <v>40396.720000000001</v>
      </c>
      <c r="S1704" s="5">
        <f>#REF!-#REF!</f>
        <v>-50955.32</v>
      </c>
      <c r="T1704" s="36">
        <f t="shared" si="26"/>
        <v>-0.55779071819304704</v>
      </c>
    </row>
    <row r="1705" spans="1:20" x14ac:dyDescent="0.2">
      <c r="A1705" s="25" t="s">
        <v>32</v>
      </c>
      <c r="B1705" s="25" t="s">
        <v>215</v>
      </c>
      <c r="C1705" s="25" t="s">
        <v>22</v>
      </c>
      <c r="D1705" s="25" t="s">
        <v>23</v>
      </c>
      <c r="E1705" s="25" t="s">
        <v>1916</v>
      </c>
      <c r="F1705" s="2">
        <v>42287</v>
      </c>
      <c r="G1705" s="23" t="str">
        <f>TEXT(Table2[[#This Row],[Order-Date]],"mmm")</f>
        <v>Oct</v>
      </c>
      <c r="H1705">
        <v>2015</v>
      </c>
      <c r="I1705">
        <v>336707198</v>
      </c>
      <c r="J1705" s="2">
        <v>42335</v>
      </c>
      <c r="K1705" s="23">
        <f>WEEKDAY(#REF!,1)</f>
        <v>6</v>
      </c>
      <c r="L1705" s="25">
        <f>IF(#REF!&gt;=#REF!,#REF!-#REF!,"")</f>
        <v>48</v>
      </c>
      <c r="M1705" s="4">
        <v>7997</v>
      </c>
      <c r="N1705" s="5">
        <v>255.28</v>
      </c>
      <c r="O1705" s="5">
        <v>159.41999999999999</v>
      </c>
      <c r="P1705" s="5">
        <v>95.86</v>
      </c>
      <c r="Q1705" s="5">
        <f>#REF!*#REF!</f>
        <v>1274881.74</v>
      </c>
      <c r="R1705" s="5">
        <v>766592.42</v>
      </c>
      <c r="S1705" s="5">
        <f>#REF!-#REF!</f>
        <v>-508289.32</v>
      </c>
      <c r="T1705" s="36">
        <f t="shared" si="26"/>
        <v>-0.39869527035503699</v>
      </c>
    </row>
    <row r="1706" spans="1:20" x14ac:dyDescent="0.2">
      <c r="A1706" s="25" t="s">
        <v>37</v>
      </c>
      <c r="B1706" s="25" t="s">
        <v>95</v>
      </c>
      <c r="C1706" s="25" t="s">
        <v>39</v>
      </c>
      <c r="D1706" s="25" t="s">
        <v>23</v>
      </c>
      <c r="E1706" s="25" t="s">
        <v>1916</v>
      </c>
      <c r="F1706" s="2">
        <v>41138</v>
      </c>
      <c r="G1706" s="23" t="str">
        <f>TEXT(Table2[[#This Row],[Order-Date]],"mmm")</f>
        <v>Aug</v>
      </c>
      <c r="H1706">
        <v>2012</v>
      </c>
      <c r="I1706">
        <v>792358720</v>
      </c>
      <c r="J1706" s="2">
        <v>41145</v>
      </c>
      <c r="K1706" s="23">
        <f>WEEKDAY(#REF!,1)</f>
        <v>6</v>
      </c>
      <c r="L1706" s="25">
        <f>IF(#REF!&gt;=#REF!,#REF!-#REF!,"")</f>
        <v>7</v>
      </c>
      <c r="M1706" s="4">
        <v>5408</v>
      </c>
      <c r="N1706" s="5">
        <v>81.73</v>
      </c>
      <c r="O1706" s="5">
        <v>56.67</v>
      </c>
      <c r="P1706" s="5">
        <v>25.06</v>
      </c>
      <c r="Q1706" s="5">
        <f>#REF!*#REF!</f>
        <v>306471.36</v>
      </c>
      <c r="R1706" s="5">
        <v>135524.48000000001</v>
      </c>
      <c r="S1706" s="5">
        <f>#REF!-#REF!</f>
        <v>-170946.88</v>
      </c>
      <c r="T1706" s="36">
        <f t="shared" si="26"/>
        <v>-0.55779071819304704</v>
      </c>
    </row>
    <row r="1707" spans="1:20" x14ac:dyDescent="0.2">
      <c r="A1707" s="25" t="s">
        <v>29</v>
      </c>
      <c r="B1707" s="25" t="s">
        <v>89</v>
      </c>
      <c r="C1707" s="25" t="s">
        <v>65</v>
      </c>
      <c r="D1707" s="25" t="s">
        <v>27</v>
      </c>
      <c r="E1707" s="25" t="s">
        <v>1916</v>
      </c>
      <c r="F1707" s="2">
        <v>42631</v>
      </c>
      <c r="G1707" s="23" t="str">
        <f>TEXT(Table2[[#This Row],[Order-Date]],"mmm")</f>
        <v>Sep</v>
      </c>
      <c r="H1707">
        <v>2016</v>
      </c>
      <c r="I1707">
        <v>708320605</v>
      </c>
      <c r="J1707" s="2">
        <v>42500</v>
      </c>
      <c r="K1707" s="23">
        <f>WEEKDAY(#REF!,1)</f>
        <v>3</v>
      </c>
      <c r="L1707" s="25" t="str">
        <f>IF(#REF!&gt;=#REF!,#REF!-#REF!,"")</f>
        <v/>
      </c>
      <c r="M1707" s="4">
        <v>6662</v>
      </c>
      <c r="N1707" s="5">
        <v>9.33</v>
      </c>
      <c r="O1707" s="5">
        <v>6.92</v>
      </c>
      <c r="P1707" s="5">
        <v>2.41</v>
      </c>
      <c r="Q1707" s="5">
        <f>#REF!*#REF!</f>
        <v>46101.04</v>
      </c>
      <c r="R1707" s="5">
        <v>16055.42</v>
      </c>
      <c r="S1707" s="5">
        <f>#REF!-#REF!</f>
        <v>-30045.62</v>
      </c>
      <c r="T1707" s="36">
        <f t="shared" si="26"/>
        <v>-0.65173410404624299</v>
      </c>
    </row>
    <row r="1708" spans="1:20" x14ac:dyDescent="0.2">
      <c r="A1708" s="25" t="s">
        <v>29</v>
      </c>
      <c r="B1708" s="25" t="s">
        <v>161</v>
      </c>
      <c r="C1708" s="25" t="s">
        <v>49</v>
      </c>
      <c r="D1708" s="25" t="s">
        <v>27</v>
      </c>
      <c r="E1708" s="25" t="s">
        <v>1915</v>
      </c>
      <c r="F1708" s="2">
        <v>41397</v>
      </c>
      <c r="G1708" s="23" t="str">
        <f>TEXT(Table2[[#This Row],[Order-Date]],"mmm")</f>
        <v>May</v>
      </c>
      <c r="H1708">
        <v>2013</v>
      </c>
      <c r="I1708">
        <v>433079183</v>
      </c>
      <c r="J1708" s="2">
        <v>41383</v>
      </c>
      <c r="K1708" s="23">
        <f>WEEKDAY(#REF!,1)</f>
        <v>6</v>
      </c>
      <c r="L1708" s="25" t="str">
        <f>IF(#REF!&gt;=#REF!,#REF!-#REF!,"")</f>
        <v/>
      </c>
      <c r="M1708" s="4">
        <v>6609</v>
      </c>
      <c r="N1708" s="5">
        <v>651.21</v>
      </c>
      <c r="O1708" s="5">
        <v>524.96</v>
      </c>
      <c r="P1708" s="5">
        <v>126.25</v>
      </c>
      <c r="Q1708" s="5">
        <f>#REF!*#REF!</f>
        <v>3469460.64</v>
      </c>
      <c r="R1708" s="5">
        <v>834386.25</v>
      </c>
      <c r="S1708" s="5">
        <f>#REF!-#REF!</f>
        <v>-2635074.39</v>
      </c>
      <c r="T1708" s="36">
        <f t="shared" si="26"/>
        <v>-0.75950548613227697</v>
      </c>
    </row>
    <row r="1709" spans="1:20" x14ac:dyDescent="0.2">
      <c r="A1709" s="25" t="s">
        <v>32</v>
      </c>
      <c r="B1709" s="25" t="s">
        <v>33</v>
      </c>
      <c r="C1709" s="25" t="s">
        <v>42</v>
      </c>
      <c r="D1709" s="25" t="s">
        <v>27</v>
      </c>
      <c r="E1709" s="25" t="s">
        <v>1918</v>
      </c>
      <c r="F1709" s="2">
        <v>41900</v>
      </c>
      <c r="G1709" s="23" t="str">
        <f>TEXT(Table2[[#This Row],[Order-Date]],"mmm")</f>
        <v>Sep</v>
      </c>
      <c r="H1709">
        <v>2014</v>
      </c>
      <c r="I1709">
        <v>385433280</v>
      </c>
      <c r="J1709" s="2">
        <v>41650</v>
      </c>
      <c r="K1709" s="23">
        <f>WEEKDAY(#REF!,1)</f>
        <v>7</v>
      </c>
      <c r="L1709" s="25" t="str">
        <f>IF(#REF!&gt;=#REF!,#REF!-#REF!,"")</f>
        <v/>
      </c>
      <c r="M1709" s="4">
        <v>7128</v>
      </c>
      <c r="N1709" s="5">
        <v>109.28</v>
      </c>
      <c r="O1709" s="5">
        <v>35.840000000000003</v>
      </c>
      <c r="P1709" s="5">
        <v>73.44</v>
      </c>
      <c r="Q1709" s="5">
        <f>#REF!*#REF!</f>
        <v>255467.51999999999</v>
      </c>
      <c r="R1709" s="5">
        <v>523480.32000000001</v>
      </c>
      <c r="S1709" s="5">
        <f>#REF!-#REF!</f>
        <v>268012.79999999999</v>
      </c>
      <c r="T1709" s="36">
        <f t="shared" si="26"/>
        <v>1.0491071428571399</v>
      </c>
    </row>
    <row r="1710" spans="1:20" x14ac:dyDescent="0.2">
      <c r="A1710" s="25" t="s">
        <v>29</v>
      </c>
      <c r="B1710" s="25" t="s">
        <v>224</v>
      </c>
      <c r="C1710" s="25" t="s">
        <v>39</v>
      </c>
      <c r="D1710" s="25" t="s">
        <v>27</v>
      </c>
      <c r="E1710" s="25" t="s">
        <v>1916</v>
      </c>
      <c r="F1710" s="2">
        <v>41051</v>
      </c>
      <c r="G1710" s="23" t="str">
        <f>TEXT(Table2[[#This Row],[Order-Date]],"mmm")</f>
        <v>May</v>
      </c>
      <c r="H1710">
        <v>2012</v>
      </c>
      <c r="I1710">
        <v>604494225</v>
      </c>
      <c r="J1710" s="2">
        <v>41085</v>
      </c>
      <c r="K1710" s="23">
        <f>WEEKDAY(#REF!,1)</f>
        <v>2</v>
      </c>
      <c r="L1710" s="25">
        <f>IF(#REF!&gt;=#REF!,#REF!-#REF!,"")</f>
        <v>34</v>
      </c>
      <c r="M1710" s="4">
        <v>2129</v>
      </c>
      <c r="N1710" s="5">
        <v>81.73</v>
      </c>
      <c r="O1710" s="5">
        <v>56.67</v>
      </c>
      <c r="P1710" s="5">
        <v>25.06</v>
      </c>
      <c r="Q1710" s="5">
        <f>#REF!*#REF!</f>
        <v>120650.43</v>
      </c>
      <c r="R1710" s="5">
        <v>53352.74</v>
      </c>
      <c r="S1710" s="5">
        <f>#REF!-#REF!</f>
        <v>-67297.69</v>
      </c>
      <c r="T1710" s="36">
        <f t="shared" si="26"/>
        <v>-0.55779071819304704</v>
      </c>
    </row>
    <row r="1711" spans="1:20" x14ac:dyDescent="0.2">
      <c r="A1711" s="25" t="s">
        <v>20</v>
      </c>
      <c r="B1711" s="25" t="s">
        <v>163</v>
      </c>
      <c r="C1711" s="25" t="s">
        <v>65</v>
      </c>
      <c r="D1711" s="25" t="s">
        <v>23</v>
      </c>
      <c r="E1711" s="25" t="s">
        <v>1915</v>
      </c>
      <c r="F1711" s="2">
        <v>42798</v>
      </c>
      <c r="G1711" s="23" t="str">
        <f>TEXT(Table2[[#This Row],[Order-Date]],"mmm")</f>
        <v>Mar</v>
      </c>
      <c r="H1711">
        <v>2017</v>
      </c>
      <c r="I1711">
        <v>299685847</v>
      </c>
      <c r="J1711" s="2">
        <v>42849</v>
      </c>
      <c r="K1711" s="23">
        <f>WEEKDAY(#REF!,1)</f>
        <v>2</v>
      </c>
      <c r="L1711" s="25">
        <f>IF(#REF!&gt;=#REF!,#REF!-#REF!,"")</f>
        <v>51</v>
      </c>
      <c r="M1711" s="4">
        <v>2557</v>
      </c>
      <c r="N1711" s="5">
        <v>9.33</v>
      </c>
      <c r="O1711" s="5">
        <v>6.92</v>
      </c>
      <c r="P1711" s="5">
        <v>2.41</v>
      </c>
      <c r="Q1711" s="5">
        <f>#REF!*#REF!</f>
        <v>17694.439999999999</v>
      </c>
      <c r="R1711" s="5">
        <v>6162.37</v>
      </c>
      <c r="S1711" s="5">
        <f>#REF!-#REF!</f>
        <v>-11532.07</v>
      </c>
      <c r="T1711" s="36">
        <f t="shared" si="26"/>
        <v>-0.65173410404624299</v>
      </c>
    </row>
    <row r="1712" spans="1:20" x14ac:dyDescent="0.2">
      <c r="A1712" s="25" t="s">
        <v>32</v>
      </c>
      <c r="B1712" s="25" t="s">
        <v>189</v>
      </c>
      <c r="C1712" s="25" t="s">
        <v>34</v>
      </c>
      <c r="D1712" s="25" t="s">
        <v>23</v>
      </c>
      <c r="E1712" s="25" t="s">
        <v>1916</v>
      </c>
      <c r="F1712" s="2">
        <v>40592</v>
      </c>
      <c r="G1712" s="23" t="str">
        <f>TEXT(Table2[[#This Row],[Order-Date]],"mmm")</f>
        <v>Feb</v>
      </c>
      <c r="H1712">
        <v>2011</v>
      </c>
      <c r="I1712">
        <v>100744473</v>
      </c>
      <c r="J1712" s="2">
        <v>40618</v>
      </c>
      <c r="K1712" s="23">
        <f>WEEKDAY(#REF!,1)</f>
        <v>4</v>
      </c>
      <c r="L1712" s="25">
        <f>IF(#REF!&gt;=#REF!,#REF!-#REF!,"")</f>
        <v>26</v>
      </c>
      <c r="M1712" s="4">
        <v>1383</v>
      </c>
      <c r="N1712" s="5">
        <v>205.7</v>
      </c>
      <c r="O1712" s="5">
        <v>117.11</v>
      </c>
      <c r="P1712" s="5">
        <v>88.59</v>
      </c>
      <c r="Q1712" s="5">
        <f>#REF!*#REF!</f>
        <v>161963.13</v>
      </c>
      <c r="R1712" s="5">
        <v>122519.97</v>
      </c>
      <c r="S1712" s="5">
        <f>#REF!-#REF!</f>
        <v>-39443.160000000003</v>
      </c>
      <c r="T1712" s="36">
        <f t="shared" si="26"/>
        <v>-0.24353172231235601</v>
      </c>
    </row>
    <row r="1713" spans="1:20" x14ac:dyDescent="0.2">
      <c r="A1713" s="25" t="s">
        <v>29</v>
      </c>
      <c r="B1713" s="25" t="s">
        <v>184</v>
      </c>
      <c r="C1713" s="25" t="s">
        <v>65</v>
      </c>
      <c r="D1713" s="25" t="s">
        <v>23</v>
      </c>
      <c r="E1713" s="25" t="s">
        <v>1915</v>
      </c>
      <c r="F1713" s="2">
        <v>40542</v>
      </c>
      <c r="G1713" s="23" t="str">
        <f>TEXT(Table2[[#This Row],[Order-Date]],"mmm")</f>
        <v>Dec</v>
      </c>
      <c r="H1713">
        <v>2010</v>
      </c>
      <c r="I1713">
        <v>707718932</v>
      </c>
      <c r="J1713" s="2">
        <v>40695</v>
      </c>
      <c r="K1713" s="23">
        <f>WEEKDAY(#REF!,1)</f>
        <v>4</v>
      </c>
      <c r="L1713" s="25">
        <f>IF(#REF!&gt;=#REF!,#REF!-#REF!,"")</f>
        <v>153</v>
      </c>
      <c r="M1713" s="4">
        <v>8614</v>
      </c>
      <c r="N1713" s="5">
        <v>9.33</v>
      </c>
      <c r="O1713" s="5">
        <v>6.92</v>
      </c>
      <c r="P1713" s="5">
        <v>2.41</v>
      </c>
      <c r="Q1713" s="5">
        <f>#REF!*#REF!</f>
        <v>59608.88</v>
      </c>
      <c r="R1713" s="5">
        <v>20759.740000000002</v>
      </c>
      <c r="S1713" s="5">
        <f>#REF!-#REF!</f>
        <v>-38849.14</v>
      </c>
      <c r="T1713" s="36">
        <f t="shared" si="26"/>
        <v>-0.65173410404624299</v>
      </c>
    </row>
    <row r="1714" spans="1:20" x14ac:dyDescent="0.2">
      <c r="A1714" s="25" t="s">
        <v>32</v>
      </c>
      <c r="B1714" s="25" t="s">
        <v>186</v>
      </c>
      <c r="C1714" s="25" t="s">
        <v>31</v>
      </c>
      <c r="D1714" s="25" t="s">
        <v>27</v>
      </c>
      <c r="E1714" s="25" t="s">
        <v>1916</v>
      </c>
      <c r="F1714" s="2">
        <v>40965</v>
      </c>
      <c r="G1714" s="23" t="str">
        <f>TEXT(Table2[[#This Row],[Order-Date]],"mmm")</f>
        <v>Feb</v>
      </c>
      <c r="H1714">
        <v>2012</v>
      </c>
      <c r="I1714">
        <v>640970551</v>
      </c>
      <c r="J1714" s="2">
        <v>40943</v>
      </c>
      <c r="K1714" s="23">
        <f>WEEKDAY(#REF!,1)</f>
        <v>7</v>
      </c>
      <c r="L1714" s="25" t="str">
        <f>IF(#REF!&gt;=#REF!,#REF!-#REF!,"")</f>
        <v/>
      </c>
      <c r="M1714" s="4">
        <v>6285</v>
      </c>
      <c r="N1714" s="5">
        <v>47.45</v>
      </c>
      <c r="O1714" s="5">
        <v>31.79</v>
      </c>
      <c r="P1714" s="5">
        <v>15.66</v>
      </c>
      <c r="Q1714" s="5">
        <f>#REF!*#REF!</f>
        <v>199800.15</v>
      </c>
      <c r="R1714" s="5">
        <v>98423.1</v>
      </c>
      <c r="S1714" s="5">
        <f>#REF!-#REF!</f>
        <v>-101377.05</v>
      </c>
      <c r="T1714" s="36">
        <f t="shared" si="26"/>
        <v>-0.50739226171752105</v>
      </c>
    </row>
    <row r="1715" spans="1:20" x14ac:dyDescent="0.2">
      <c r="A1715" s="25" t="s">
        <v>46</v>
      </c>
      <c r="B1715" s="25" t="s">
        <v>84</v>
      </c>
      <c r="C1715" s="25" t="s">
        <v>34</v>
      </c>
      <c r="D1715" s="25" t="s">
        <v>23</v>
      </c>
      <c r="E1715" s="25" t="s">
        <v>1917</v>
      </c>
      <c r="F1715" s="2">
        <v>41983</v>
      </c>
      <c r="G1715" s="23" t="str">
        <f>TEXT(Table2[[#This Row],[Order-Date]],"mmm")</f>
        <v>Dec</v>
      </c>
      <c r="H1715">
        <v>2014</v>
      </c>
      <c r="I1715">
        <v>291173160</v>
      </c>
      <c r="J1715" s="2">
        <v>41681</v>
      </c>
      <c r="K1715" s="23">
        <f>WEEKDAY(#REF!,1)</f>
        <v>3</v>
      </c>
      <c r="L1715" s="25" t="str">
        <f>IF(#REF!&gt;=#REF!,#REF!-#REF!,"")</f>
        <v/>
      </c>
      <c r="M1715" s="4">
        <v>3463</v>
      </c>
      <c r="N1715" s="5">
        <v>205.7</v>
      </c>
      <c r="O1715" s="5">
        <v>117.11</v>
      </c>
      <c r="P1715" s="5">
        <v>88.59</v>
      </c>
      <c r="Q1715" s="5">
        <f>#REF!*#REF!</f>
        <v>405551.93</v>
      </c>
      <c r="R1715" s="5">
        <v>306787.17</v>
      </c>
      <c r="S1715" s="5">
        <f>#REF!-#REF!</f>
        <v>-98764.76</v>
      </c>
      <c r="T1715" s="36">
        <f t="shared" si="26"/>
        <v>-0.24353172231235601</v>
      </c>
    </row>
    <row r="1716" spans="1:20" x14ac:dyDescent="0.2">
      <c r="A1716" s="25" t="s">
        <v>20</v>
      </c>
      <c r="B1716" s="25" t="s">
        <v>94</v>
      </c>
      <c r="C1716" s="25" t="s">
        <v>85</v>
      </c>
      <c r="D1716" s="25" t="s">
        <v>27</v>
      </c>
      <c r="E1716" s="25" t="s">
        <v>1915</v>
      </c>
      <c r="F1716" s="2">
        <v>41220</v>
      </c>
      <c r="G1716" s="23" t="str">
        <f>TEXT(Table2[[#This Row],[Order-Date]],"mmm")</f>
        <v>Nov</v>
      </c>
      <c r="H1716">
        <v>2012</v>
      </c>
      <c r="I1716">
        <v>569313085</v>
      </c>
      <c r="J1716" s="2">
        <v>41139</v>
      </c>
      <c r="K1716" s="23">
        <f>WEEKDAY(#REF!,1)</f>
        <v>7</v>
      </c>
      <c r="L1716" s="25" t="str">
        <f>IF(#REF!&gt;=#REF!,#REF!-#REF!,"")</f>
        <v/>
      </c>
      <c r="M1716" s="4">
        <v>1248</v>
      </c>
      <c r="N1716" s="5">
        <v>668.27</v>
      </c>
      <c r="O1716" s="5">
        <v>502.54</v>
      </c>
      <c r="P1716" s="5">
        <v>165.73</v>
      </c>
      <c r="Q1716" s="5">
        <f>#REF!*#REF!</f>
        <v>627169.92000000004</v>
      </c>
      <c r="R1716" s="5">
        <v>206831.04</v>
      </c>
      <c r="S1716" s="5">
        <f>#REF!-#REF!</f>
        <v>-420338.88</v>
      </c>
      <c r="T1716" s="36">
        <f t="shared" si="26"/>
        <v>-0.67021530624427905</v>
      </c>
    </row>
    <row r="1717" spans="1:20" x14ac:dyDescent="0.2">
      <c r="A1717" s="25" t="s">
        <v>29</v>
      </c>
      <c r="B1717" s="25" t="s">
        <v>181</v>
      </c>
      <c r="C1717" s="25" t="s">
        <v>85</v>
      </c>
      <c r="D1717" s="25" t="s">
        <v>27</v>
      </c>
      <c r="E1717" s="25" t="s">
        <v>1918</v>
      </c>
      <c r="F1717" s="2">
        <v>40718</v>
      </c>
      <c r="G1717" s="23" t="str">
        <f>TEXT(Table2[[#This Row],[Order-Date]],"mmm")</f>
        <v>Jun</v>
      </c>
      <c r="H1717">
        <v>2011</v>
      </c>
      <c r="I1717">
        <v>656689155</v>
      </c>
      <c r="J1717" s="2">
        <v>40794</v>
      </c>
      <c r="K1717" s="23">
        <f>WEEKDAY(#REF!,1)</f>
        <v>5</v>
      </c>
      <c r="L1717" s="25">
        <f>IF(#REF!&gt;=#REF!,#REF!-#REF!,"")</f>
        <v>76</v>
      </c>
      <c r="M1717" s="4">
        <v>7769</v>
      </c>
      <c r="N1717" s="5">
        <v>668.27</v>
      </c>
      <c r="O1717" s="5">
        <v>502.54</v>
      </c>
      <c r="P1717" s="5">
        <v>165.73</v>
      </c>
      <c r="Q1717" s="5">
        <f>#REF!*#REF!</f>
        <v>3904233.26</v>
      </c>
      <c r="R1717" s="5">
        <v>1287556.3700000001</v>
      </c>
      <c r="S1717" s="5">
        <f>#REF!-#REF!</f>
        <v>-2616676.89</v>
      </c>
      <c r="T1717" s="36">
        <f t="shared" si="26"/>
        <v>-0.67021530624427905</v>
      </c>
    </row>
    <row r="1718" spans="1:20" x14ac:dyDescent="0.2">
      <c r="A1718" s="25" t="s">
        <v>20</v>
      </c>
      <c r="B1718" s="25" t="s">
        <v>25</v>
      </c>
      <c r="C1718" s="25" t="s">
        <v>26</v>
      </c>
      <c r="D1718" s="25" t="s">
        <v>23</v>
      </c>
      <c r="E1718" s="25" t="s">
        <v>1918</v>
      </c>
      <c r="F1718" s="2">
        <v>40621</v>
      </c>
      <c r="G1718" s="23" t="str">
        <f>TEXT(Table2[[#This Row],[Order-Date]],"mmm")</f>
        <v>Mar</v>
      </c>
      <c r="H1718">
        <v>2011</v>
      </c>
      <c r="I1718">
        <v>254912698</v>
      </c>
      <c r="J1718" s="2">
        <v>40759</v>
      </c>
      <c r="K1718" s="23">
        <f>WEEKDAY(#REF!,1)</f>
        <v>5</v>
      </c>
      <c r="L1718" s="25">
        <f>IF(#REF!&gt;=#REF!,#REF!-#REF!,"")</f>
        <v>138</v>
      </c>
      <c r="M1718" s="4">
        <v>3187</v>
      </c>
      <c r="N1718" s="5">
        <v>152.58000000000001</v>
      </c>
      <c r="O1718" s="5">
        <v>97.44</v>
      </c>
      <c r="P1718" s="5">
        <v>55.14</v>
      </c>
      <c r="Q1718" s="5">
        <f>#REF!*#REF!</f>
        <v>310541.28000000003</v>
      </c>
      <c r="R1718" s="5">
        <v>175731.18</v>
      </c>
      <c r="S1718" s="5">
        <f>#REF!-#REF!</f>
        <v>-134810.1</v>
      </c>
      <c r="T1718" s="36">
        <f t="shared" si="26"/>
        <v>-0.43411330049261099</v>
      </c>
    </row>
    <row r="1719" spans="1:20" x14ac:dyDescent="0.2">
      <c r="A1719" s="25" t="s">
        <v>29</v>
      </c>
      <c r="B1719" s="25" t="s">
        <v>184</v>
      </c>
      <c r="C1719" s="25" t="s">
        <v>31</v>
      </c>
      <c r="D1719" s="25" t="s">
        <v>27</v>
      </c>
      <c r="E1719" s="25" t="s">
        <v>1915</v>
      </c>
      <c r="F1719" s="2">
        <v>42425</v>
      </c>
      <c r="G1719" s="23" t="str">
        <f>TEXT(Table2[[#This Row],[Order-Date]],"mmm")</f>
        <v>Feb</v>
      </c>
      <c r="H1719">
        <v>2016</v>
      </c>
      <c r="I1719">
        <v>935907542</v>
      </c>
      <c r="J1719" s="2">
        <v>42450</v>
      </c>
      <c r="K1719" s="23">
        <f>WEEKDAY(#REF!,1)</f>
        <v>2</v>
      </c>
      <c r="L1719" s="25">
        <f>IF(#REF!&gt;=#REF!,#REF!-#REF!,"")</f>
        <v>25</v>
      </c>
      <c r="M1719" s="4">
        <v>4695</v>
      </c>
      <c r="N1719" s="5">
        <v>47.45</v>
      </c>
      <c r="O1719" s="5">
        <v>31.79</v>
      </c>
      <c r="P1719" s="5">
        <v>15.66</v>
      </c>
      <c r="Q1719" s="5">
        <f>#REF!*#REF!</f>
        <v>149254.04999999999</v>
      </c>
      <c r="R1719" s="5">
        <v>73523.7</v>
      </c>
      <c r="S1719" s="5">
        <f>#REF!-#REF!</f>
        <v>-75730.350000000006</v>
      </c>
      <c r="T1719" s="36">
        <f t="shared" si="26"/>
        <v>-0.50739226171752105</v>
      </c>
    </row>
    <row r="1720" spans="1:20" x14ac:dyDescent="0.2">
      <c r="A1720" s="25" t="s">
        <v>37</v>
      </c>
      <c r="B1720" s="25" t="s">
        <v>55</v>
      </c>
      <c r="C1720" s="25" t="s">
        <v>56</v>
      </c>
      <c r="D1720" s="25" t="s">
        <v>27</v>
      </c>
      <c r="E1720" s="25" t="s">
        <v>1918</v>
      </c>
      <c r="F1720" s="2">
        <v>42604</v>
      </c>
      <c r="G1720" s="23" t="str">
        <f>TEXT(Table2[[#This Row],[Order-Date]],"mmm")</f>
        <v>Aug</v>
      </c>
      <c r="H1720">
        <v>2016</v>
      </c>
      <c r="I1720">
        <v>291910016</v>
      </c>
      <c r="J1720" s="2">
        <v>42640</v>
      </c>
      <c r="K1720" s="23">
        <f>WEEKDAY(#REF!,1)</f>
        <v>3</v>
      </c>
      <c r="L1720" s="25">
        <f>IF(#REF!&gt;=#REF!,#REF!-#REF!,"")</f>
        <v>36</v>
      </c>
      <c r="M1720" s="4">
        <v>1515</v>
      </c>
      <c r="N1720" s="5">
        <v>421.89</v>
      </c>
      <c r="O1720" s="5">
        <v>364.69</v>
      </c>
      <c r="P1720" s="5">
        <v>57.2</v>
      </c>
      <c r="Q1720" s="5">
        <f>#REF!*#REF!</f>
        <v>552505.35</v>
      </c>
      <c r="R1720" s="5">
        <v>86658</v>
      </c>
      <c r="S1720" s="5">
        <f>#REF!-#REF!</f>
        <v>-465847.35</v>
      </c>
      <c r="T1720" s="36">
        <f t="shared" si="26"/>
        <v>-0.84315445995228799</v>
      </c>
    </row>
    <row r="1721" spans="1:20" x14ac:dyDescent="0.2">
      <c r="A1721" s="25" t="s">
        <v>46</v>
      </c>
      <c r="B1721" s="25" t="s">
        <v>176</v>
      </c>
      <c r="C1721" s="25" t="s">
        <v>65</v>
      </c>
      <c r="D1721" s="25" t="s">
        <v>23</v>
      </c>
      <c r="E1721" s="25" t="s">
        <v>1918</v>
      </c>
      <c r="F1721" s="2">
        <v>42170</v>
      </c>
      <c r="G1721" s="23" t="str">
        <f>TEXT(Table2[[#This Row],[Order-Date]],"mmm")</f>
        <v>Jun</v>
      </c>
      <c r="H1721">
        <v>2015</v>
      </c>
      <c r="I1721">
        <v>485468947</v>
      </c>
      <c r="J1721" s="2">
        <v>42011</v>
      </c>
      <c r="K1721" s="23">
        <f>WEEKDAY(#REF!,1)</f>
        <v>4</v>
      </c>
      <c r="L1721" s="25" t="str">
        <f>IF(#REF!&gt;=#REF!,#REF!-#REF!,"")</f>
        <v/>
      </c>
      <c r="M1721" s="4">
        <v>9905</v>
      </c>
      <c r="N1721" s="5">
        <v>9.33</v>
      </c>
      <c r="O1721" s="5">
        <v>6.92</v>
      </c>
      <c r="P1721" s="5">
        <v>2.41</v>
      </c>
      <c r="Q1721" s="5">
        <f>#REF!*#REF!</f>
        <v>68542.600000000006</v>
      </c>
      <c r="R1721" s="5">
        <v>23871.05</v>
      </c>
      <c r="S1721" s="5">
        <f>#REF!-#REF!</f>
        <v>-44671.55</v>
      </c>
      <c r="T1721" s="36">
        <f t="shared" si="26"/>
        <v>-0.65173410404624299</v>
      </c>
    </row>
    <row r="1722" spans="1:20" x14ac:dyDescent="0.2">
      <c r="A1722" s="25" t="s">
        <v>20</v>
      </c>
      <c r="B1722" s="25" t="s">
        <v>114</v>
      </c>
      <c r="C1722" s="25" t="s">
        <v>39</v>
      </c>
      <c r="D1722" s="25" t="s">
        <v>27</v>
      </c>
      <c r="E1722" s="25" t="s">
        <v>1917</v>
      </c>
      <c r="F1722" s="2">
        <v>42435</v>
      </c>
      <c r="G1722" s="23" t="str">
        <f>TEXT(Table2[[#This Row],[Order-Date]],"mmm")</f>
        <v>Mar</v>
      </c>
      <c r="H1722">
        <v>2016</v>
      </c>
      <c r="I1722">
        <v>599445664</v>
      </c>
      <c r="J1722" s="2">
        <v>42570</v>
      </c>
      <c r="K1722" s="23">
        <f>WEEKDAY(#REF!,1)</f>
        <v>3</v>
      </c>
      <c r="L1722" s="25">
        <f>IF(#REF!&gt;=#REF!,#REF!-#REF!,"")</f>
        <v>135</v>
      </c>
      <c r="M1722" s="4">
        <v>8148</v>
      </c>
      <c r="N1722" s="5">
        <v>81.73</v>
      </c>
      <c r="O1722" s="5">
        <v>56.67</v>
      </c>
      <c r="P1722" s="5">
        <v>25.06</v>
      </c>
      <c r="Q1722" s="5">
        <f>#REF!*#REF!</f>
        <v>461747.16</v>
      </c>
      <c r="R1722" s="5">
        <v>204188.88</v>
      </c>
      <c r="S1722" s="5">
        <f>#REF!-#REF!</f>
        <v>-257558.28</v>
      </c>
      <c r="T1722" s="36">
        <f t="shared" si="26"/>
        <v>-0.55779071819304704</v>
      </c>
    </row>
    <row r="1723" spans="1:20" x14ac:dyDescent="0.2">
      <c r="A1723" s="25" t="s">
        <v>46</v>
      </c>
      <c r="B1723" s="25" t="s">
        <v>119</v>
      </c>
      <c r="C1723" s="25" t="s">
        <v>22</v>
      </c>
      <c r="D1723" s="25" t="s">
        <v>27</v>
      </c>
      <c r="E1723" s="25" t="s">
        <v>1918</v>
      </c>
      <c r="F1723" s="2">
        <v>41276</v>
      </c>
      <c r="G1723" s="23" t="str">
        <f>TEXT(Table2[[#This Row],[Order-Date]],"mmm")</f>
        <v>Jan</v>
      </c>
      <c r="H1723">
        <v>2013</v>
      </c>
      <c r="I1723">
        <v>687013995</v>
      </c>
      <c r="J1723" s="2">
        <v>41346</v>
      </c>
      <c r="K1723" s="23">
        <f>WEEKDAY(#REF!,1)</f>
        <v>4</v>
      </c>
      <c r="L1723" s="25">
        <f>IF(#REF!&gt;=#REF!,#REF!-#REF!,"")</f>
        <v>70</v>
      </c>
      <c r="M1723" s="4">
        <v>1563</v>
      </c>
      <c r="N1723" s="5">
        <v>255.28</v>
      </c>
      <c r="O1723" s="5">
        <v>159.41999999999999</v>
      </c>
      <c r="P1723" s="5">
        <v>95.86</v>
      </c>
      <c r="Q1723" s="5">
        <f>#REF!*#REF!</f>
        <v>249173.46</v>
      </c>
      <c r="R1723" s="5">
        <v>149829.18</v>
      </c>
      <c r="S1723" s="5">
        <f>#REF!-#REF!</f>
        <v>-99344.28</v>
      </c>
      <c r="T1723" s="36">
        <f t="shared" si="26"/>
        <v>-0.39869527035503699</v>
      </c>
    </row>
    <row r="1724" spans="1:20" x14ac:dyDescent="0.2">
      <c r="A1724" s="25" t="s">
        <v>29</v>
      </c>
      <c r="B1724" s="25" t="s">
        <v>214</v>
      </c>
      <c r="C1724" s="25" t="s">
        <v>85</v>
      </c>
      <c r="D1724" s="25" t="s">
        <v>27</v>
      </c>
      <c r="E1724" s="25" t="s">
        <v>1918</v>
      </c>
      <c r="F1724" s="2">
        <v>42077</v>
      </c>
      <c r="G1724" s="23" t="str">
        <f>TEXT(Table2[[#This Row],[Order-Date]],"mmm")</f>
        <v>Mar</v>
      </c>
      <c r="H1724">
        <v>2015</v>
      </c>
      <c r="I1724">
        <v>421660268</v>
      </c>
      <c r="J1724" s="2">
        <v>42312</v>
      </c>
      <c r="K1724" s="23">
        <f>WEEKDAY(#REF!,1)</f>
        <v>4</v>
      </c>
      <c r="L1724" s="25">
        <f>IF(#REF!&gt;=#REF!,#REF!-#REF!,"")</f>
        <v>235</v>
      </c>
      <c r="M1724" s="4">
        <v>7498</v>
      </c>
      <c r="N1724" s="5">
        <v>668.27</v>
      </c>
      <c r="O1724" s="5">
        <v>502.54</v>
      </c>
      <c r="P1724" s="5">
        <v>165.73</v>
      </c>
      <c r="Q1724" s="5">
        <f>#REF!*#REF!</f>
        <v>3768044.92</v>
      </c>
      <c r="R1724" s="5">
        <v>1242643.54</v>
      </c>
      <c r="S1724" s="5">
        <f>#REF!-#REF!</f>
        <v>-2525401.38</v>
      </c>
      <c r="T1724" s="36">
        <f t="shared" si="26"/>
        <v>-0.67021530624427905</v>
      </c>
    </row>
    <row r="1725" spans="1:20" x14ac:dyDescent="0.2">
      <c r="A1725" s="25" t="s">
        <v>29</v>
      </c>
      <c r="B1725" s="25" t="s">
        <v>89</v>
      </c>
      <c r="C1725" s="25" t="s">
        <v>51</v>
      </c>
      <c r="D1725" s="25" t="s">
        <v>27</v>
      </c>
      <c r="E1725" s="25" t="s">
        <v>1918</v>
      </c>
      <c r="F1725" s="2">
        <v>41873</v>
      </c>
      <c r="G1725" s="23" t="str">
        <f>TEXT(Table2[[#This Row],[Order-Date]],"mmm")</f>
        <v>Aug</v>
      </c>
      <c r="H1725">
        <v>2014</v>
      </c>
      <c r="I1725">
        <v>447183310</v>
      </c>
      <c r="J1725" s="2">
        <v>41901</v>
      </c>
      <c r="K1725" s="23">
        <f>WEEKDAY(#REF!,1)</f>
        <v>6</v>
      </c>
      <c r="L1725" s="25">
        <f>IF(#REF!&gt;=#REF!,#REF!-#REF!,"")</f>
        <v>28</v>
      </c>
      <c r="M1725" s="4">
        <v>334</v>
      </c>
      <c r="N1725" s="5">
        <v>437.2</v>
      </c>
      <c r="O1725" s="5">
        <v>263.33</v>
      </c>
      <c r="P1725" s="5">
        <v>173.87</v>
      </c>
      <c r="Q1725" s="5">
        <f>#REF!*#REF!</f>
        <v>87952.22</v>
      </c>
      <c r="R1725" s="5">
        <v>58072.58</v>
      </c>
      <c r="S1725" s="5">
        <f>#REF!-#REF!</f>
        <v>-29879.64</v>
      </c>
      <c r="T1725" s="36">
        <f t="shared" si="26"/>
        <v>-0.33972581931416901</v>
      </c>
    </row>
    <row r="1726" spans="1:20" x14ac:dyDescent="0.2">
      <c r="A1726" s="25" t="s">
        <v>29</v>
      </c>
      <c r="B1726" s="25" t="s">
        <v>64</v>
      </c>
      <c r="C1726" s="25" t="s">
        <v>77</v>
      </c>
      <c r="D1726" s="25" t="s">
        <v>27</v>
      </c>
      <c r="E1726" s="25" t="s">
        <v>1916</v>
      </c>
      <c r="F1726" s="2">
        <v>40736</v>
      </c>
      <c r="G1726" s="23" t="str">
        <f>TEXT(Table2[[#This Row],[Order-Date]],"mmm")</f>
        <v>Jul</v>
      </c>
      <c r="H1726">
        <v>2011</v>
      </c>
      <c r="I1726">
        <v>127694451</v>
      </c>
      <c r="J1726" s="2">
        <v>40904</v>
      </c>
      <c r="K1726" s="23">
        <f>WEEKDAY(#REF!,1)</f>
        <v>3</v>
      </c>
      <c r="L1726" s="25">
        <f>IF(#REF!&gt;=#REF!,#REF!-#REF!,"")</f>
        <v>168</v>
      </c>
      <c r="M1726" s="4">
        <v>6481</v>
      </c>
      <c r="N1726" s="5">
        <v>154.06</v>
      </c>
      <c r="O1726" s="5">
        <v>90.93</v>
      </c>
      <c r="P1726" s="5">
        <v>63.13</v>
      </c>
      <c r="Q1726" s="5">
        <f>#REF!*#REF!</f>
        <v>589317.32999999996</v>
      </c>
      <c r="R1726" s="5">
        <v>409145.53</v>
      </c>
      <c r="S1726" s="5">
        <f>#REF!-#REF!</f>
        <v>-180171.8</v>
      </c>
      <c r="T1726" s="36">
        <f t="shared" si="26"/>
        <v>-0.30572968217309998</v>
      </c>
    </row>
    <row r="1727" spans="1:20" x14ac:dyDescent="0.2">
      <c r="A1727" s="25" t="s">
        <v>29</v>
      </c>
      <c r="B1727" s="25" t="s">
        <v>212</v>
      </c>
      <c r="C1727" s="25" t="s">
        <v>56</v>
      </c>
      <c r="D1727" s="25" t="s">
        <v>27</v>
      </c>
      <c r="E1727" s="25" t="s">
        <v>1915</v>
      </c>
      <c r="F1727" s="2">
        <v>41073</v>
      </c>
      <c r="G1727" s="23" t="str">
        <f>TEXT(Table2[[#This Row],[Order-Date]],"mmm")</f>
        <v>Jun</v>
      </c>
      <c r="H1727">
        <v>2012</v>
      </c>
      <c r="I1727">
        <v>697617518</v>
      </c>
      <c r="J1727" s="2">
        <v>41097</v>
      </c>
      <c r="K1727" s="23">
        <f>WEEKDAY(#REF!,1)</f>
        <v>7</v>
      </c>
      <c r="L1727" s="25">
        <f>IF(#REF!&gt;=#REF!,#REF!-#REF!,"")</f>
        <v>24</v>
      </c>
      <c r="M1727" s="4">
        <v>9381</v>
      </c>
      <c r="N1727" s="5">
        <v>421.89</v>
      </c>
      <c r="O1727" s="5">
        <v>364.69</v>
      </c>
      <c r="P1727" s="5">
        <v>57.2</v>
      </c>
      <c r="Q1727" s="5">
        <f>#REF!*#REF!</f>
        <v>3421156.89</v>
      </c>
      <c r="R1727" s="5">
        <v>536593.19999999995</v>
      </c>
      <c r="S1727" s="5">
        <f>#REF!-#REF!</f>
        <v>-2884563.69</v>
      </c>
      <c r="T1727" s="36">
        <f t="shared" si="26"/>
        <v>-0.84315445995228799</v>
      </c>
    </row>
    <row r="1728" spans="1:20" x14ac:dyDescent="0.2">
      <c r="A1728" s="25" t="s">
        <v>29</v>
      </c>
      <c r="B1728" s="25" t="s">
        <v>124</v>
      </c>
      <c r="C1728" s="25" t="s">
        <v>39</v>
      </c>
      <c r="D1728" s="25" t="s">
        <v>27</v>
      </c>
      <c r="E1728" s="25" t="s">
        <v>1916</v>
      </c>
      <c r="F1728" s="2">
        <v>42026</v>
      </c>
      <c r="G1728" s="23" t="str">
        <f>TEXT(Table2[[#This Row],[Order-Date]],"mmm")</f>
        <v>Jan</v>
      </c>
      <c r="H1728">
        <v>2015</v>
      </c>
      <c r="I1728">
        <v>311688840</v>
      </c>
      <c r="J1728" s="2">
        <v>42049</v>
      </c>
      <c r="K1728" s="23">
        <f>WEEKDAY(#REF!,1)</f>
        <v>7</v>
      </c>
      <c r="L1728" s="25">
        <f>IF(#REF!&gt;=#REF!,#REF!-#REF!,"")</f>
        <v>23</v>
      </c>
      <c r="M1728" s="4">
        <v>4509</v>
      </c>
      <c r="N1728" s="5">
        <v>81.73</v>
      </c>
      <c r="O1728" s="5">
        <v>56.67</v>
      </c>
      <c r="P1728" s="5">
        <v>25.06</v>
      </c>
      <c r="Q1728" s="5">
        <f>#REF!*#REF!</f>
        <v>255525.03</v>
      </c>
      <c r="R1728" s="5">
        <v>112995.54</v>
      </c>
      <c r="S1728" s="5">
        <f>#REF!-#REF!</f>
        <v>-142529.49</v>
      </c>
      <c r="T1728" s="36">
        <f t="shared" si="26"/>
        <v>-0.55779071819304704</v>
      </c>
    </row>
    <row r="1729" spans="1:20" x14ac:dyDescent="0.2">
      <c r="A1729" s="25" t="s">
        <v>37</v>
      </c>
      <c r="B1729" s="25" t="s">
        <v>102</v>
      </c>
      <c r="C1729" s="25" t="s">
        <v>85</v>
      </c>
      <c r="D1729" s="25" t="s">
        <v>27</v>
      </c>
      <c r="E1729" s="25" t="s">
        <v>1915</v>
      </c>
      <c r="F1729" s="2">
        <v>42332</v>
      </c>
      <c r="G1729" s="23" t="str">
        <f>TEXT(Table2[[#This Row],[Order-Date]],"mmm")</f>
        <v>Nov</v>
      </c>
      <c r="H1729">
        <v>2015</v>
      </c>
      <c r="I1729">
        <v>794957244</v>
      </c>
      <c r="J1729" s="2">
        <v>42369</v>
      </c>
      <c r="K1729" s="23">
        <f>WEEKDAY(#REF!,1)</f>
        <v>5</v>
      </c>
      <c r="L1729" s="25">
        <f>IF(#REF!&gt;=#REF!,#REF!-#REF!,"")</f>
        <v>37</v>
      </c>
      <c r="M1729" s="4">
        <v>4369</v>
      </c>
      <c r="N1729" s="5">
        <v>668.27</v>
      </c>
      <c r="O1729" s="5">
        <v>502.54</v>
      </c>
      <c r="P1729" s="5">
        <v>165.73</v>
      </c>
      <c r="Q1729" s="5">
        <f>#REF!*#REF!</f>
        <v>2195597.2599999998</v>
      </c>
      <c r="R1729" s="5">
        <v>724074.37</v>
      </c>
      <c r="S1729" s="5">
        <f>#REF!-#REF!</f>
        <v>-1471522.89</v>
      </c>
      <c r="T1729" s="36">
        <f t="shared" si="26"/>
        <v>-0.67021530624427905</v>
      </c>
    </row>
    <row r="1730" spans="1:20" x14ac:dyDescent="0.2">
      <c r="A1730" s="25" t="s">
        <v>37</v>
      </c>
      <c r="B1730" s="25" t="s">
        <v>67</v>
      </c>
      <c r="C1730" s="25" t="s">
        <v>77</v>
      </c>
      <c r="D1730" s="25" t="s">
        <v>27</v>
      </c>
      <c r="E1730" s="25" t="s">
        <v>1917</v>
      </c>
      <c r="F1730" s="2">
        <v>41063</v>
      </c>
      <c r="G1730" s="23" t="str">
        <f>TEXT(Table2[[#This Row],[Order-Date]],"mmm")</f>
        <v>Jun</v>
      </c>
      <c r="H1730">
        <v>2012</v>
      </c>
      <c r="I1730">
        <v>892784059</v>
      </c>
      <c r="J1730" s="2">
        <v>41063</v>
      </c>
      <c r="K1730" s="23">
        <f>WEEKDAY(#REF!,1)</f>
        <v>1</v>
      </c>
      <c r="L1730" s="25">
        <f>IF(#REF!&gt;=#REF!,#REF!-#REF!,"")</f>
        <v>0</v>
      </c>
      <c r="M1730" s="4">
        <v>3497</v>
      </c>
      <c r="N1730" s="5">
        <v>154.06</v>
      </c>
      <c r="O1730" s="5">
        <v>90.93</v>
      </c>
      <c r="P1730" s="5">
        <v>63.13</v>
      </c>
      <c r="Q1730" s="5">
        <f>#REF!*#REF!</f>
        <v>317982.21000000002</v>
      </c>
      <c r="R1730" s="5">
        <v>220765.61</v>
      </c>
      <c r="S1730" s="5">
        <f>#REF!-#REF!</f>
        <v>-97216.6</v>
      </c>
      <c r="T1730" s="36">
        <f t="shared" si="26"/>
        <v>-0.30572968217309998</v>
      </c>
    </row>
    <row r="1731" spans="1:20" x14ac:dyDescent="0.2">
      <c r="A1731" s="25" t="s">
        <v>46</v>
      </c>
      <c r="B1731" s="25" t="s">
        <v>175</v>
      </c>
      <c r="C1731" s="25" t="s">
        <v>42</v>
      </c>
      <c r="D1731" s="25" t="s">
        <v>23</v>
      </c>
      <c r="E1731" s="25" t="s">
        <v>1916</v>
      </c>
      <c r="F1731" s="2">
        <v>41468</v>
      </c>
      <c r="G1731" s="23" t="str">
        <f>TEXT(Table2[[#This Row],[Order-Date]],"mmm")</f>
        <v>Jul</v>
      </c>
      <c r="H1731">
        <v>2013</v>
      </c>
      <c r="I1731">
        <v>320843112</v>
      </c>
      <c r="J1731" s="2">
        <v>41504</v>
      </c>
      <c r="K1731" s="23">
        <f>WEEKDAY(#REF!,1)</f>
        <v>1</v>
      </c>
      <c r="L1731" s="25">
        <f>IF(#REF!&gt;=#REF!,#REF!-#REF!,"")</f>
        <v>36</v>
      </c>
      <c r="M1731" s="4">
        <v>3462</v>
      </c>
      <c r="N1731" s="5">
        <v>109.28</v>
      </c>
      <c r="O1731" s="5">
        <v>35.840000000000003</v>
      </c>
      <c r="P1731" s="5">
        <v>73.44</v>
      </c>
      <c r="Q1731" s="5">
        <f>#REF!*#REF!</f>
        <v>124078.08</v>
      </c>
      <c r="R1731" s="5">
        <v>254249.28</v>
      </c>
      <c r="S1731" s="5">
        <f>#REF!-#REF!</f>
        <v>130171.2</v>
      </c>
      <c r="T1731" s="36">
        <f t="shared" ref="T1731:T1794" si="27">S1731/Q1731</f>
        <v>1.0491071428571399</v>
      </c>
    </row>
    <row r="1732" spans="1:20" x14ac:dyDescent="0.2">
      <c r="A1732" s="25" t="s">
        <v>32</v>
      </c>
      <c r="B1732" s="25" t="s">
        <v>182</v>
      </c>
      <c r="C1732" s="25" t="s">
        <v>77</v>
      </c>
      <c r="D1732" s="25" t="s">
        <v>27</v>
      </c>
      <c r="E1732" s="25" t="s">
        <v>1917</v>
      </c>
      <c r="F1732" s="2">
        <v>42162</v>
      </c>
      <c r="G1732" s="23" t="str">
        <f>TEXT(Table2[[#This Row],[Order-Date]],"mmm")</f>
        <v>Jun</v>
      </c>
      <c r="H1732">
        <v>2015</v>
      </c>
      <c r="I1732">
        <v>215120732</v>
      </c>
      <c r="J1732" s="2">
        <v>42071</v>
      </c>
      <c r="K1732" s="23">
        <f>WEEKDAY(#REF!,1)</f>
        <v>1</v>
      </c>
      <c r="L1732" s="25" t="str">
        <f>IF(#REF!&gt;=#REF!,#REF!-#REF!,"")</f>
        <v/>
      </c>
      <c r="M1732" s="4">
        <v>7860</v>
      </c>
      <c r="N1732" s="5">
        <v>154.06</v>
      </c>
      <c r="O1732" s="5">
        <v>90.93</v>
      </c>
      <c r="P1732" s="5">
        <v>63.13</v>
      </c>
      <c r="Q1732" s="5">
        <f>#REF!*#REF!</f>
        <v>714709.8</v>
      </c>
      <c r="R1732" s="5">
        <v>496201.8</v>
      </c>
      <c r="S1732" s="5">
        <f>#REF!-#REF!</f>
        <v>-218508</v>
      </c>
      <c r="T1732" s="36">
        <f t="shared" si="27"/>
        <v>-0.30572968217309998</v>
      </c>
    </row>
    <row r="1733" spans="1:20" x14ac:dyDescent="0.2">
      <c r="A1733" s="25" t="s">
        <v>37</v>
      </c>
      <c r="B1733" s="25" t="s">
        <v>50</v>
      </c>
      <c r="C1733" s="25" t="s">
        <v>31</v>
      </c>
      <c r="D1733" s="25" t="s">
        <v>27</v>
      </c>
      <c r="E1733" s="25" t="s">
        <v>1915</v>
      </c>
      <c r="F1733" s="2">
        <v>40524</v>
      </c>
      <c r="G1733" s="23" t="str">
        <f>TEXT(Table2[[#This Row],[Order-Date]],"mmm")</f>
        <v>Dec</v>
      </c>
      <c r="H1733">
        <v>2010</v>
      </c>
      <c r="I1733">
        <v>881915748</v>
      </c>
      <c r="J1733" s="2">
        <v>40526</v>
      </c>
      <c r="K1733" s="23">
        <f>WEEKDAY(#REF!,1)</f>
        <v>3</v>
      </c>
      <c r="L1733" s="25">
        <f>IF(#REF!&gt;=#REF!,#REF!-#REF!,"")</f>
        <v>2</v>
      </c>
      <c r="M1733" s="4">
        <v>7323</v>
      </c>
      <c r="N1733" s="5">
        <v>47.45</v>
      </c>
      <c r="O1733" s="5">
        <v>31.79</v>
      </c>
      <c r="P1733" s="5">
        <v>15.66</v>
      </c>
      <c r="Q1733" s="5">
        <f>#REF!*#REF!</f>
        <v>232798.17</v>
      </c>
      <c r="R1733" s="5">
        <v>114678.18</v>
      </c>
      <c r="S1733" s="5">
        <f>#REF!-#REF!</f>
        <v>-118119.99</v>
      </c>
      <c r="T1733" s="36">
        <f t="shared" si="27"/>
        <v>-0.50739226171752105</v>
      </c>
    </row>
    <row r="1734" spans="1:20" x14ac:dyDescent="0.2">
      <c r="A1734" s="25" t="s">
        <v>46</v>
      </c>
      <c r="B1734" s="25" t="s">
        <v>173</v>
      </c>
      <c r="C1734" s="25" t="s">
        <v>31</v>
      </c>
      <c r="D1734" s="25" t="s">
        <v>27</v>
      </c>
      <c r="E1734" s="25" t="s">
        <v>1917</v>
      </c>
      <c r="F1734" s="2">
        <v>42534</v>
      </c>
      <c r="G1734" s="23" t="str">
        <f>TEXT(Table2[[#This Row],[Order-Date]],"mmm")</f>
        <v>Jun</v>
      </c>
      <c r="H1734">
        <v>2016</v>
      </c>
      <c r="I1734">
        <v>447839486</v>
      </c>
      <c r="J1734" s="2">
        <v>42579</v>
      </c>
      <c r="K1734" s="23">
        <f>WEEKDAY(#REF!,1)</f>
        <v>5</v>
      </c>
      <c r="L1734" s="25">
        <f>IF(#REF!&gt;=#REF!,#REF!-#REF!,"")</f>
        <v>45</v>
      </c>
      <c r="M1734" s="4">
        <v>4511</v>
      </c>
      <c r="N1734" s="5">
        <v>47.45</v>
      </c>
      <c r="O1734" s="5">
        <v>31.79</v>
      </c>
      <c r="P1734" s="5">
        <v>15.66</v>
      </c>
      <c r="Q1734" s="5">
        <f>#REF!*#REF!</f>
        <v>143404.69</v>
      </c>
      <c r="R1734" s="5">
        <v>70642.259999999995</v>
      </c>
      <c r="S1734" s="5">
        <f>#REF!-#REF!</f>
        <v>-72762.429999999993</v>
      </c>
      <c r="T1734" s="36">
        <f t="shared" si="27"/>
        <v>-0.50739226171752105</v>
      </c>
    </row>
    <row r="1735" spans="1:20" x14ac:dyDescent="0.2">
      <c r="A1735" s="25" t="s">
        <v>37</v>
      </c>
      <c r="B1735" s="25" t="s">
        <v>50</v>
      </c>
      <c r="C1735" s="25" t="s">
        <v>31</v>
      </c>
      <c r="D1735" s="25" t="s">
        <v>27</v>
      </c>
      <c r="E1735" s="25" t="s">
        <v>1918</v>
      </c>
      <c r="F1735" s="2">
        <v>42231</v>
      </c>
      <c r="G1735" s="23" t="str">
        <f>TEXT(Table2[[#This Row],[Order-Date]],"mmm")</f>
        <v>Aug</v>
      </c>
      <c r="H1735">
        <v>2015</v>
      </c>
      <c r="I1735">
        <v>709815776</v>
      </c>
      <c r="J1735" s="2">
        <v>42263</v>
      </c>
      <c r="K1735" s="23">
        <f>WEEKDAY(#REF!,1)</f>
        <v>4</v>
      </c>
      <c r="L1735" s="25">
        <f>IF(#REF!&gt;=#REF!,#REF!-#REF!,"")</f>
        <v>32</v>
      </c>
      <c r="M1735" s="4">
        <v>9117</v>
      </c>
      <c r="N1735" s="5">
        <v>47.45</v>
      </c>
      <c r="O1735" s="5">
        <v>31.79</v>
      </c>
      <c r="P1735" s="5">
        <v>15.66</v>
      </c>
      <c r="Q1735" s="5">
        <f>#REF!*#REF!</f>
        <v>289829.43</v>
      </c>
      <c r="R1735" s="5">
        <v>142772.22</v>
      </c>
      <c r="S1735" s="5">
        <f>#REF!-#REF!</f>
        <v>-147057.21</v>
      </c>
      <c r="T1735" s="36">
        <f t="shared" si="27"/>
        <v>-0.50739226171752105</v>
      </c>
    </row>
    <row r="1736" spans="1:20" x14ac:dyDescent="0.2">
      <c r="A1736" s="25" t="s">
        <v>29</v>
      </c>
      <c r="B1736" s="25" t="s">
        <v>130</v>
      </c>
      <c r="C1736" s="25" t="s">
        <v>51</v>
      </c>
      <c r="D1736" s="25" t="s">
        <v>27</v>
      </c>
      <c r="E1736" s="25" t="s">
        <v>1915</v>
      </c>
      <c r="F1736" s="2">
        <v>42166</v>
      </c>
      <c r="G1736" s="23" t="str">
        <f>TEXT(Table2[[#This Row],[Order-Date]],"mmm")</f>
        <v>Jun</v>
      </c>
      <c r="H1736">
        <v>2015</v>
      </c>
      <c r="I1736">
        <v>385080945</v>
      </c>
      <c r="J1736" s="2">
        <v>42196</v>
      </c>
      <c r="K1736" s="23">
        <f>WEEKDAY(#REF!,1)</f>
        <v>7</v>
      </c>
      <c r="L1736" s="25">
        <f>IF(#REF!&gt;=#REF!,#REF!-#REF!,"")</f>
        <v>30</v>
      </c>
      <c r="M1736" s="4">
        <v>2864</v>
      </c>
      <c r="N1736" s="5">
        <v>437.2</v>
      </c>
      <c r="O1736" s="5">
        <v>263.33</v>
      </c>
      <c r="P1736" s="5">
        <v>173.87</v>
      </c>
      <c r="Q1736" s="5">
        <f>#REF!*#REF!</f>
        <v>754177.12</v>
      </c>
      <c r="R1736" s="5">
        <v>497963.68</v>
      </c>
      <c r="S1736" s="5">
        <f>#REF!-#REF!</f>
        <v>-256213.44</v>
      </c>
      <c r="T1736" s="36">
        <f t="shared" si="27"/>
        <v>-0.33972581931416901</v>
      </c>
    </row>
    <row r="1737" spans="1:20" x14ac:dyDescent="0.2">
      <c r="A1737" s="25" t="s">
        <v>32</v>
      </c>
      <c r="B1737" s="25" t="s">
        <v>186</v>
      </c>
      <c r="C1737" s="25" t="s">
        <v>51</v>
      </c>
      <c r="D1737" s="25" t="s">
        <v>23</v>
      </c>
      <c r="E1737" s="25" t="s">
        <v>1916</v>
      </c>
      <c r="F1737" s="2">
        <v>41719</v>
      </c>
      <c r="G1737" s="23" t="str">
        <f>TEXT(Table2[[#This Row],[Order-Date]],"mmm")</f>
        <v>Mar</v>
      </c>
      <c r="H1737">
        <v>2014</v>
      </c>
      <c r="I1737">
        <v>961183822</v>
      </c>
      <c r="J1737" s="2">
        <v>41750</v>
      </c>
      <c r="K1737" s="23">
        <f>WEEKDAY(#REF!,1)</f>
        <v>2</v>
      </c>
      <c r="L1737" s="25">
        <f>IF(#REF!&gt;=#REF!,#REF!-#REF!,"")</f>
        <v>31</v>
      </c>
      <c r="M1737" s="4">
        <v>4507</v>
      </c>
      <c r="N1737" s="5">
        <v>437.2</v>
      </c>
      <c r="O1737" s="5">
        <v>263.33</v>
      </c>
      <c r="P1737" s="5">
        <v>173.87</v>
      </c>
      <c r="Q1737" s="5">
        <f>#REF!*#REF!</f>
        <v>1186828.31</v>
      </c>
      <c r="R1737" s="5">
        <v>783632.09</v>
      </c>
      <c r="S1737" s="5">
        <f>#REF!-#REF!</f>
        <v>-403196.22</v>
      </c>
      <c r="T1737" s="36">
        <f t="shared" si="27"/>
        <v>-0.33972581931416901</v>
      </c>
    </row>
    <row r="1738" spans="1:20" x14ac:dyDescent="0.2">
      <c r="A1738" s="25" t="s">
        <v>37</v>
      </c>
      <c r="B1738" s="25" t="s">
        <v>169</v>
      </c>
      <c r="C1738" s="25" t="s">
        <v>34</v>
      </c>
      <c r="D1738" s="25" t="s">
        <v>27</v>
      </c>
      <c r="E1738" s="25" t="s">
        <v>1915</v>
      </c>
      <c r="F1738" s="2">
        <v>42538</v>
      </c>
      <c r="G1738" s="23" t="str">
        <f>TEXT(Table2[[#This Row],[Order-Date]],"mmm")</f>
        <v>Jun</v>
      </c>
      <c r="H1738">
        <v>2016</v>
      </c>
      <c r="I1738">
        <v>845985734</v>
      </c>
      <c r="J1738" s="2">
        <v>42549</v>
      </c>
      <c r="K1738" s="23">
        <f>WEEKDAY(#REF!,1)</f>
        <v>3</v>
      </c>
      <c r="L1738" s="25">
        <f>IF(#REF!&gt;=#REF!,#REF!-#REF!,"")</f>
        <v>11</v>
      </c>
      <c r="M1738" s="4">
        <v>4833</v>
      </c>
      <c r="N1738" s="5">
        <v>205.7</v>
      </c>
      <c r="O1738" s="5">
        <v>117.11</v>
      </c>
      <c r="P1738" s="5">
        <v>88.59</v>
      </c>
      <c r="Q1738" s="5">
        <f>#REF!*#REF!</f>
        <v>565992.63</v>
      </c>
      <c r="R1738" s="5">
        <v>428155.47</v>
      </c>
      <c r="S1738" s="5">
        <f>#REF!-#REF!</f>
        <v>-137837.16</v>
      </c>
      <c r="T1738" s="36">
        <f t="shared" si="27"/>
        <v>-0.24353172231235601</v>
      </c>
    </row>
    <row r="1739" spans="1:20" x14ac:dyDescent="0.2">
      <c r="A1739" s="25" t="s">
        <v>32</v>
      </c>
      <c r="B1739" s="25" t="s">
        <v>157</v>
      </c>
      <c r="C1739" s="25" t="s">
        <v>51</v>
      </c>
      <c r="D1739" s="25" t="s">
        <v>27</v>
      </c>
      <c r="E1739" s="25" t="s">
        <v>1918</v>
      </c>
      <c r="F1739" s="2">
        <v>40396</v>
      </c>
      <c r="G1739" s="23" t="str">
        <f>TEXT(Table2[[#This Row],[Order-Date]],"mmm")</f>
        <v>Aug</v>
      </c>
      <c r="H1739">
        <v>2010</v>
      </c>
      <c r="I1739">
        <v>317660510</v>
      </c>
      <c r="J1739" s="2">
        <v>40358</v>
      </c>
      <c r="K1739" s="23">
        <f>WEEKDAY(#REF!,1)</f>
        <v>3</v>
      </c>
      <c r="L1739" s="25" t="str">
        <f>IF(#REF!&gt;=#REF!,#REF!-#REF!,"")</f>
        <v/>
      </c>
      <c r="M1739" s="4">
        <v>1659</v>
      </c>
      <c r="N1739" s="5">
        <v>437.2</v>
      </c>
      <c r="O1739" s="5">
        <v>263.33</v>
      </c>
      <c r="P1739" s="5">
        <v>173.87</v>
      </c>
      <c r="Q1739" s="5">
        <f>#REF!*#REF!</f>
        <v>436864.47</v>
      </c>
      <c r="R1739" s="5">
        <v>288450.33</v>
      </c>
      <c r="S1739" s="5">
        <f>#REF!-#REF!</f>
        <v>-148414.14000000001</v>
      </c>
      <c r="T1739" s="36">
        <f t="shared" si="27"/>
        <v>-0.33972581931416901</v>
      </c>
    </row>
    <row r="1740" spans="1:20" x14ac:dyDescent="0.2">
      <c r="A1740" s="25" t="s">
        <v>46</v>
      </c>
      <c r="B1740" s="25" t="s">
        <v>146</v>
      </c>
      <c r="C1740" s="25" t="s">
        <v>77</v>
      </c>
      <c r="D1740" s="25" t="s">
        <v>23</v>
      </c>
      <c r="E1740" s="25" t="s">
        <v>1916</v>
      </c>
      <c r="F1740" s="2">
        <v>42313</v>
      </c>
      <c r="G1740" s="23" t="str">
        <f>TEXT(Table2[[#This Row],[Order-Date]],"mmm")</f>
        <v>Nov</v>
      </c>
      <c r="H1740">
        <v>2015</v>
      </c>
      <c r="I1740">
        <v>174694478</v>
      </c>
      <c r="J1740" s="2">
        <v>42313</v>
      </c>
      <c r="K1740" s="23">
        <f>WEEKDAY(#REF!,1)</f>
        <v>5</v>
      </c>
      <c r="L1740" s="25">
        <f>IF(#REF!&gt;=#REF!,#REF!-#REF!,"")</f>
        <v>0</v>
      </c>
      <c r="M1740" s="4">
        <v>4833</v>
      </c>
      <c r="N1740" s="5">
        <v>154.06</v>
      </c>
      <c r="O1740" s="5">
        <v>90.93</v>
      </c>
      <c r="P1740" s="5">
        <v>63.13</v>
      </c>
      <c r="Q1740" s="5">
        <f>#REF!*#REF!</f>
        <v>439464.69</v>
      </c>
      <c r="R1740" s="5">
        <v>305107.28999999998</v>
      </c>
      <c r="S1740" s="5">
        <f>#REF!-#REF!</f>
        <v>-134357.4</v>
      </c>
      <c r="T1740" s="36">
        <f t="shared" si="27"/>
        <v>-0.30572968217309998</v>
      </c>
    </row>
    <row r="1741" spans="1:20" x14ac:dyDescent="0.2">
      <c r="A1741" s="25" t="s">
        <v>40</v>
      </c>
      <c r="B1741" s="25" t="s">
        <v>91</v>
      </c>
      <c r="C1741" s="25" t="s">
        <v>42</v>
      </c>
      <c r="D1741" s="25" t="s">
        <v>27</v>
      </c>
      <c r="E1741" s="25" t="s">
        <v>1915</v>
      </c>
      <c r="F1741" s="2">
        <v>42953</v>
      </c>
      <c r="G1741" s="23" t="str">
        <f>TEXT(Table2[[#This Row],[Order-Date]],"mmm")</f>
        <v>Aug</v>
      </c>
      <c r="H1741">
        <v>2017</v>
      </c>
      <c r="I1741">
        <v>385886466</v>
      </c>
      <c r="J1741" s="2">
        <v>43015</v>
      </c>
      <c r="K1741" s="23">
        <f>WEEKDAY(#REF!,1)</f>
        <v>7</v>
      </c>
      <c r="L1741" s="25">
        <f>IF(#REF!&gt;=#REF!,#REF!-#REF!,"")</f>
        <v>62</v>
      </c>
      <c r="M1741" s="4">
        <v>1235</v>
      </c>
      <c r="N1741" s="5">
        <v>109.28</v>
      </c>
      <c r="O1741" s="5">
        <v>35.840000000000003</v>
      </c>
      <c r="P1741" s="5">
        <v>73.44</v>
      </c>
      <c r="Q1741" s="5">
        <f>#REF!*#REF!</f>
        <v>44262.400000000001</v>
      </c>
      <c r="R1741" s="5">
        <v>90698.4</v>
      </c>
      <c r="S1741" s="5">
        <f>#REF!-#REF!</f>
        <v>46436</v>
      </c>
      <c r="T1741" s="36">
        <f t="shared" si="27"/>
        <v>1.0491071428571399</v>
      </c>
    </row>
    <row r="1742" spans="1:20" x14ac:dyDescent="0.2">
      <c r="A1742" s="25" t="s">
        <v>32</v>
      </c>
      <c r="B1742" s="25" t="s">
        <v>200</v>
      </c>
      <c r="C1742" s="25" t="s">
        <v>51</v>
      </c>
      <c r="D1742" s="25" t="s">
        <v>27</v>
      </c>
      <c r="E1742" s="25" t="s">
        <v>1918</v>
      </c>
      <c r="F1742" s="2">
        <v>40640</v>
      </c>
      <c r="G1742" s="23" t="str">
        <f>TEXT(Table2[[#This Row],[Order-Date]],"mmm")</f>
        <v>Apr</v>
      </c>
      <c r="H1742">
        <v>2011</v>
      </c>
      <c r="I1742">
        <v>540347802</v>
      </c>
      <c r="J1742" s="2">
        <v>40854</v>
      </c>
      <c r="K1742" s="23">
        <f>WEEKDAY(#REF!,1)</f>
        <v>2</v>
      </c>
      <c r="L1742" s="25">
        <f>IF(#REF!&gt;=#REF!,#REF!-#REF!,"")</f>
        <v>214</v>
      </c>
      <c r="M1742" s="4">
        <v>9777</v>
      </c>
      <c r="N1742" s="5">
        <v>437.2</v>
      </c>
      <c r="O1742" s="5">
        <v>263.33</v>
      </c>
      <c r="P1742" s="5">
        <v>173.87</v>
      </c>
      <c r="Q1742" s="5">
        <f>#REF!*#REF!</f>
        <v>2574577.41</v>
      </c>
      <c r="R1742" s="5">
        <v>1699926.99</v>
      </c>
      <c r="S1742" s="5">
        <f>#REF!-#REF!</f>
        <v>-874650.42</v>
      </c>
      <c r="T1742" s="36">
        <f t="shared" si="27"/>
        <v>-0.33972581931416901</v>
      </c>
    </row>
    <row r="1743" spans="1:20" x14ac:dyDescent="0.2">
      <c r="A1743" s="25" t="s">
        <v>46</v>
      </c>
      <c r="B1743" s="25" t="s">
        <v>133</v>
      </c>
      <c r="C1743" s="25" t="s">
        <v>42</v>
      </c>
      <c r="D1743" s="25" t="s">
        <v>23</v>
      </c>
      <c r="E1743" s="25" t="s">
        <v>1917</v>
      </c>
      <c r="F1743" s="2">
        <v>41058</v>
      </c>
      <c r="G1743" s="23" t="str">
        <f>TEXT(Table2[[#This Row],[Order-Date]],"mmm")</f>
        <v>May</v>
      </c>
      <c r="H1743">
        <v>2012</v>
      </c>
      <c r="I1743">
        <v>297502315</v>
      </c>
      <c r="J1743" s="2">
        <v>41127</v>
      </c>
      <c r="K1743" s="23">
        <f>WEEKDAY(#REF!,1)</f>
        <v>2</v>
      </c>
      <c r="L1743" s="25">
        <f>IF(#REF!&gt;=#REF!,#REF!-#REF!,"")</f>
        <v>69</v>
      </c>
      <c r="M1743" s="4">
        <v>6401</v>
      </c>
      <c r="N1743" s="5">
        <v>109.28</v>
      </c>
      <c r="O1743" s="5">
        <v>35.840000000000003</v>
      </c>
      <c r="P1743" s="5">
        <v>73.44</v>
      </c>
      <c r="Q1743" s="5">
        <f>#REF!*#REF!</f>
        <v>229411.84</v>
      </c>
      <c r="R1743" s="5">
        <v>470089.44</v>
      </c>
      <c r="S1743" s="5">
        <f>#REF!-#REF!</f>
        <v>240677.6</v>
      </c>
      <c r="T1743" s="36">
        <f t="shared" si="27"/>
        <v>1.0491071428571399</v>
      </c>
    </row>
    <row r="1744" spans="1:20" x14ac:dyDescent="0.2">
      <c r="A1744" s="25" t="s">
        <v>46</v>
      </c>
      <c r="B1744" s="25" t="s">
        <v>145</v>
      </c>
      <c r="C1744" s="25" t="s">
        <v>31</v>
      </c>
      <c r="D1744" s="25" t="s">
        <v>27</v>
      </c>
      <c r="E1744" s="25" t="s">
        <v>1915</v>
      </c>
      <c r="F1744" s="2">
        <v>41279</v>
      </c>
      <c r="G1744" s="23" t="str">
        <f>TEXT(Table2[[#This Row],[Order-Date]],"mmm")</f>
        <v>Jan</v>
      </c>
      <c r="H1744">
        <v>2013</v>
      </c>
      <c r="I1744">
        <v>737086331</v>
      </c>
      <c r="J1744" s="2">
        <v>41370</v>
      </c>
      <c r="K1744" s="23">
        <f>WEEKDAY(#REF!,1)</f>
        <v>7</v>
      </c>
      <c r="L1744" s="25">
        <f>IF(#REF!&gt;=#REF!,#REF!-#REF!,"")</f>
        <v>91</v>
      </c>
      <c r="M1744" s="4">
        <v>9080</v>
      </c>
      <c r="N1744" s="5">
        <v>47.45</v>
      </c>
      <c r="O1744" s="5">
        <v>31.79</v>
      </c>
      <c r="P1744" s="5">
        <v>15.66</v>
      </c>
      <c r="Q1744" s="5">
        <f>#REF!*#REF!</f>
        <v>288653.2</v>
      </c>
      <c r="R1744" s="5">
        <v>142192.79999999999</v>
      </c>
      <c r="S1744" s="5">
        <f>#REF!-#REF!</f>
        <v>-146460.4</v>
      </c>
      <c r="T1744" s="36">
        <f t="shared" si="27"/>
        <v>-0.50739226171752105</v>
      </c>
    </row>
    <row r="1745" spans="1:20" x14ac:dyDescent="0.2">
      <c r="A1745" s="25" t="s">
        <v>29</v>
      </c>
      <c r="B1745" s="25" t="s">
        <v>177</v>
      </c>
      <c r="C1745" s="25" t="s">
        <v>85</v>
      </c>
      <c r="D1745" s="25" t="s">
        <v>27</v>
      </c>
      <c r="E1745" s="25" t="s">
        <v>1915</v>
      </c>
      <c r="F1745" s="2">
        <v>41022</v>
      </c>
      <c r="G1745" s="23" t="str">
        <f>TEXT(Table2[[#This Row],[Order-Date]],"mmm")</f>
        <v>Apr</v>
      </c>
      <c r="H1745">
        <v>2012</v>
      </c>
      <c r="I1745">
        <v>309148681</v>
      </c>
      <c r="J1745" s="2">
        <v>41034</v>
      </c>
      <c r="K1745" s="23">
        <f>WEEKDAY(#REF!,1)</f>
        <v>7</v>
      </c>
      <c r="L1745" s="25">
        <f>IF(#REF!&gt;=#REF!,#REF!-#REF!,"")</f>
        <v>12</v>
      </c>
      <c r="M1745" s="4">
        <v>2819</v>
      </c>
      <c r="N1745" s="5">
        <v>668.27</v>
      </c>
      <c r="O1745" s="5">
        <v>502.54</v>
      </c>
      <c r="P1745" s="5">
        <v>165.73</v>
      </c>
      <c r="Q1745" s="5">
        <f>#REF!*#REF!</f>
        <v>1416660.26</v>
      </c>
      <c r="R1745" s="5">
        <v>467192.87</v>
      </c>
      <c r="S1745" s="5">
        <f>#REF!-#REF!</f>
        <v>-949467.39</v>
      </c>
      <c r="T1745" s="36">
        <f t="shared" si="27"/>
        <v>-0.67021530624427905</v>
      </c>
    </row>
    <row r="1746" spans="1:20" x14ac:dyDescent="0.2">
      <c r="A1746" s="25" t="s">
        <v>20</v>
      </c>
      <c r="B1746" s="25" t="s">
        <v>53</v>
      </c>
      <c r="C1746" s="25" t="s">
        <v>49</v>
      </c>
      <c r="D1746" s="25" t="s">
        <v>27</v>
      </c>
      <c r="E1746" s="25" t="s">
        <v>1916</v>
      </c>
      <c r="F1746" s="2">
        <v>42552</v>
      </c>
      <c r="G1746" s="23" t="str">
        <f>TEXT(Table2[[#This Row],[Order-Date]],"mmm")</f>
        <v>Jul</v>
      </c>
      <c r="H1746">
        <v>2016</v>
      </c>
      <c r="I1746">
        <v>684050691</v>
      </c>
      <c r="J1746" s="2">
        <v>42418</v>
      </c>
      <c r="K1746" s="23">
        <f>WEEKDAY(#REF!,1)</f>
        <v>5</v>
      </c>
      <c r="L1746" s="25" t="str">
        <f>IF(#REF!&gt;=#REF!,#REF!-#REF!,"")</f>
        <v/>
      </c>
      <c r="M1746" s="4">
        <v>4655</v>
      </c>
      <c r="N1746" s="5">
        <v>651.21</v>
      </c>
      <c r="O1746" s="5">
        <v>524.96</v>
      </c>
      <c r="P1746" s="5">
        <v>126.25</v>
      </c>
      <c r="Q1746" s="5">
        <f>#REF!*#REF!</f>
        <v>2443688.7999999998</v>
      </c>
      <c r="R1746" s="5">
        <v>587693.75</v>
      </c>
      <c r="S1746" s="5">
        <f>#REF!-#REF!</f>
        <v>-1855995.05</v>
      </c>
      <c r="T1746" s="36">
        <f t="shared" si="27"/>
        <v>-0.75950548613227697</v>
      </c>
    </row>
    <row r="1747" spans="1:20" x14ac:dyDescent="0.2">
      <c r="A1747" s="25" t="s">
        <v>46</v>
      </c>
      <c r="B1747" s="25" t="s">
        <v>227</v>
      </c>
      <c r="C1747" s="25" t="s">
        <v>26</v>
      </c>
      <c r="D1747" s="25" t="s">
        <v>23</v>
      </c>
      <c r="E1747" s="25" t="s">
        <v>1918</v>
      </c>
      <c r="F1747" s="2">
        <v>41429</v>
      </c>
      <c r="G1747" s="23" t="str">
        <f>TEXT(Table2[[#This Row],[Order-Date]],"mmm")</f>
        <v>Jun</v>
      </c>
      <c r="H1747">
        <v>2013</v>
      </c>
      <c r="I1747">
        <v>902466189</v>
      </c>
      <c r="J1747" s="2">
        <v>41377</v>
      </c>
      <c r="K1747" s="23">
        <f>WEEKDAY(#REF!,1)</f>
        <v>7</v>
      </c>
      <c r="L1747" s="25" t="str">
        <f>IF(#REF!&gt;=#REF!,#REF!-#REF!,"")</f>
        <v/>
      </c>
      <c r="M1747" s="4">
        <v>8655</v>
      </c>
      <c r="N1747" s="5">
        <v>152.58000000000001</v>
      </c>
      <c r="O1747" s="5">
        <v>97.44</v>
      </c>
      <c r="P1747" s="5">
        <v>55.14</v>
      </c>
      <c r="Q1747" s="5">
        <f>#REF!*#REF!</f>
        <v>843343.2</v>
      </c>
      <c r="R1747" s="5">
        <v>477236.7</v>
      </c>
      <c r="S1747" s="5">
        <f>#REF!-#REF!</f>
        <v>-366106.5</v>
      </c>
      <c r="T1747" s="36">
        <f t="shared" si="27"/>
        <v>-0.43411330049261099</v>
      </c>
    </row>
    <row r="1748" spans="1:20" x14ac:dyDescent="0.2">
      <c r="A1748" s="25" t="s">
        <v>40</v>
      </c>
      <c r="B1748" s="25" t="s">
        <v>74</v>
      </c>
      <c r="C1748" s="25" t="s">
        <v>77</v>
      </c>
      <c r="D1748" s="25" t="s">
        <v>27</v>
      </c>
      <c r="E1748" s="25" t="s">
        <v>1917</v>
      </c>
      <c r="F1748" s="2">
        <v>42601</v>
      </c>
      <c r="G1748" s="23" t="str">
        <f>TEXT(Table2[[#This Row],[Order-Date]],"mmm")</f>
        <v>Aug</v>
      </c>
      <c r="H1748">
        <v>2016</v>
      </c>
      <c r="I1748">
        <v>525381505</v>
      </c>
      <c r="J1748" s="2">
        <v>42609</v>
      </c>
      <c r="K1748" s="23">
        <f>WEEKDAY(#REF!,1)</f>
        <v>7</v>
      </c>
      <c r="L1748" s="25">
        <f>IF(#REF!&gt;=#REF!,#REF!-#REF!,"")</f>
        <v>8</v>
      </c>
      <c r="M1748" s="4">
        <v>917</v>
      </c>
      <c r="N1748" s="5">
        <v>154.06</v>
      </c>
      <c r="O1748" s="5">
        <v>90.93</v>
      </c>
      <c r="P1748" s="5">
        <v>63.13</v>
      </c>
      <c r="Q1748" s="5">
        <f>#REF!*#REF!</f>
        <v>83382.81</v>
      </c>
      <c r="R1748" s="5">
        <v>57890.21</v>
      </c>
      <c r="S1748" s="5">
        <f>#REF!-#REF!</f>
        <v>-25492.6</v>
      </c>
      <c r="T1748" s="36">
        <f t="shared" si="27"/>
        <v>-0.30572968217309998</v>
      </c>
    </row>
    <row r="1749" spans="1:20" x14ac:dyDescent="0.2">
      <c r="A1749" s="25" t="s">
        <v>40</v>
      </c>
      <c r="B1749" s="25" t="s">
        <v>72</v>
      </c>
      <c r="C1749" s="25" t="s">
        <v>77</v>
      </c>
      <c r="D1749" s="25" t="s">
        <v>23</v>
      </c>
      <c r="E1749" s="25" t="s">
        <v>1917</v>
      </c>
      <c r="F1749" s="2">
        <v>41377</v>
      </c>
      <c r="G1749" s="23" t="str">
        <f>TEXT(Table2[[#This Row],[Order-Date]],"mmm")</f>
        <v>Apr</v>
      </c>
      <c r="H1749">
        <v>2013</v>
      </c>
      <c r="I1749">
        <v>984095466</v>
      </c>
      <c r="J1749" s="2">
        <v>41613</v>
      </c>
      <c r="K1749" s="23">
        <f>WEEKDAY(#REF!,1)</f>
        <v>5</v>
      </c>
      <c r="L1749" s="25">
        <f>IF(#REF!&gt;=#REF!,#REF!-#REF!,"")</f>
        <v>236</v>
      </c>
      <c r="M1749" s="4">
        <v>4572</v>
      </c>
      <c r="N1749" s="5">
        <v>154.06</v>
      </c>
      <c r="O1749" s="5">
        <v>90.93</v>
      </c>
      <c r="P1749" s="5">
        <v>63.13</v>
      </c>
      <c r="Q1749" s="5">
        <f>#REF!*#REF!</f>
        <v>415731.96</v>
      </c>
      <c r="R1749" s="5">
        <v>288630.36</v>
      </c>
      <c r="S1749" s="5">
        <f>#REF!-#REF!</f>
        <v>-127101.6</v>
      </c>
      <c r="T1749" s="36">
        <f t="shared" si="27"/>
        <v>-0.30572968217309998</v>
      </c>
    </row>
    <row r="1750" spans="1:20" x14ac:dyDescent="0.2">
      <c r="A1750" s="25" t="s">
        <v>29</v>
      </c>
      <c r="B1750" s="25" t="s">
        <v>112</v>
      </c>
      <c r="C1750" s="25" t="s">
        <v>22</v>
      </c>
      <c r="D1750" s="25" t="s">
        <v>27</v>
      </c>
      <c r="E1750" s="25" t="s">
        <v>1916</v>
      </c>
      <c r="F1750" s="2">
        <v>41691</v>
      </c>
      <c r="G1750" s="23" t="str">
        <f>TEXT(Table2[[#This Row],[Order-Date]],"mmm")</f>
        <v>Feb</v>
      </c>
      <c r="H1750">
        <v>2014</v>
      </c>
      <c r="I1750">
        <v>630219399</v>
      </c>
      <c r="J1750" s="2">
        <v>41712</v>
      </c>
      <c r="K1750" s="23">
        <f>WEEKDAY(#REF!,1)</f>
        <v>6</v>
      </c>
      <c r="L1750" s="25">
        <f>IF(#REF!&gt;=#REF!,#REF!-#REF!,"")</f>
        <v>21</v>
      </c>
      <c r="M1750" s="4">
        <v>4780</v>
      </c>
      <c r="N1750" s="5">
        <v>255.28</v>
      </c>
      <c r="O1750" s="5">
        <v>159.41999999999999</v>
      </c>
      <c r="P1750" s="5">
        <v>95.86</v>
      </c>
      <c r="Q1750" s="5">
        <f>#REF!*#REF!</f>
        <v>762027.6</v>
      </c>
      <c r="R1750" s="5">
        <v>458210.8</v>
      </c>
      <c r="S1750" s="5">
        <f>#REF!-#REF!</f>
        <v>-303816.8</v>
      </c>
      <c r="T1750" s="36">
        <f t="shared" si="27"/>
        <v>-0.39869527035503699</v>
      </c>
    </row>
    <row r="1751" spans="1:20" x14ac:dyDescent="0.2">
      <c r="A1751" s="25" t="s">
        <v>29</v>
      </c>
      <c r="B1751" s="25" t="s">
        <v>144</v>
      </c>
      <c r="C1751" s="25" t="s">
        <v>26</v>
      </c>
      <c r="D1751" s="25" t="s">
        <v>23</v>
      </c>
      <c r="E1751" s="25" t="s">
        <v>1917</v>
      </c>
      <c r="F1751" s="2">
        <v>41012</v>
      </c>
      <c r="G1751" s="23" t="str">
        <f>TEXT(Table2[[#This Row],[Order-Date]],"mmm")</f>
        <v>Apr</v>
      </c>
      <c r="H1751">
        <v>2012</v>
      </c>
      <c r="I1751">
        <v>585677134</v>
      </c>
      <c r="J1751" s="2">
        <v>41004</v>
      </c>
      <c r="K1751" s="23">
        <f>WEEKDAY(#REF!,1)</f>
        <v>5</v>
      </c>
      <c r="L1751" s="25" t="str">
        <f>IF(#REF!&gt;=#REF!,#REF!-#REF!,"")</f>
        <v/>
      </c>
      <c r="M1751" s="4">
        <v>3734</v>
      </c>
      <c r="N1751" s="5">
        <v>152.58000000000001</v>
      </c>
      <c r="O1751" s="5">
        <v>97.44</v>
      </c>
      <c r="P1751" s="5">
        <v>55.14</v>
      </c>
      <c r="Q1751" s="5">
        <f>#REF!*#REF!</f>
        <v>363840.96</v>
      </c>
      <c r="R1751" s="5">
        <v>205892.76</v>
      </c>
      <c r="S1751" s="5">
        <f>#REF!-#REF!</f>
        <v>-157948.20000000001</v>
      </c>
      <c r="T1751" s="36">
        <f t="shared" si="27"/>
        <v>-0.43411330049261099</v>
      </c>
    </row>
    <row r="1752" spans="1:20" x14ac:dyDescent="0.2">
      <c r="A1752" s="25" t="s">
        <v>29</v>
      </c>
      <c r="B1752" s="25" t="s">
        <v>187</v>
      </c>
      <c r="C1752" s="25" t="s">
        <v>85</v>
      </c>
      <c r="D1752" s="25" t="s">
        <v>23</v>
      </c>
      <c r="E1752" s="25" t="s">
        <v>1918</v>
      </c>
      <c r="F1752" s="2">
        <v>42727</v>
      </c>
      <c r="G1752" s="23" t="str">
        <f>TEXT(Table2[[#This Row],[Order-Date]],"mmm")</f>
        <v>Dec</v>
      </c>
      <c r="H1752">
        <v>2016</v>
      </c>
      <c r="I1752">
        <v>692704999</v>
      </c>
      <c r="J1752" s="2">
        <v>42759</v>
      </c>
      <c r="K1752" s="23">
        <f>WEEKDAY(#REF!,1)</f>
        <v>3</v>
      </c>
      <c r="L1752" s="25">
        <f>IF(#REF!&gt;=#REF!,#REF!-#REF!,"")</f>
        <v>32</v>
      </c>
      <c r="M1752" s="4">
        <v>5657</v>
      </c>
      <c r="N1752" s="5">
        <v>668.27</v>
      </c>
      <c r="O1752" s="5">
        <v>502.54</v>
      </c>
      <c r="P1752" s="5">
        <v>165.73</v>
      </c>
      <c r="Q1752" s="5">
        <f>#REF!*#REF!</f>
        <v>2842868.78</v>
      </c>
      <c r="R1752" s="5">
        <v>937534.61</v>
      </c>
      <c r="S1752" s="5">
        <f>#REF!-#REF!</f>
        <v>-1905334.17</v>
      </c>
      <c r="T1752" s="36">
        <f t="shared" si="27"/>
        <v>-0.67021530624427905</v>
      </c>
    </row>
    <row r="1753" spans="1:20" x14ac:dyDescent="0.2">
      <c r="A1753" s="25" t="s">
        <v>46</v>
      </c>
      <c r="B1753" s="25" t="s">
        <v>98</v>
      </c>
      <c r="C1753" s="25" t="s">
        <v>26</v>
      </c>
      <c r="D1753" s="25" t="s">
        <v>27</v>
      </c>
      <c r="E1753" s="25" t="s">
        <v>1917</v>
      </c>
      <c r="F1753" s="2">
        <v>40933</v>
      </c>
      <c r="G1753" s="23" t="str">
        <f>TEXT(Table2[[#This Row],[Order-Date]],"mmm")</f>
        <v>Jan</v>
      </c>
      <c r="H1753">
        <v>2012</v>
      </c>
      <c r="I1753">
        <v>863851821</v>
      </c>
      <c r="J1753" s="2">
        <v>41093</v>
      </c>
      <c r="K1753" s="23">
        <f>WEEKDAY(#REF!,1)</f>
        <v>3</v>
      </c>
      <c r="L1753" s="25">
        <f>IF(#REF!&gt;=#REF!,#REF!-#REF!,"")</f>
        <v>160</v>
      </c>
      <c r="M1753" s="4">
        <v>1805</v>
      </c>
      <c r="N1753" s="5">
        <v>152.58000000000001</v>
      </c>
      <c r="O1753" s="5">
        <v>97.44</v>
      </c>
      <c r="P1753" s="5">
        <v>55.14</v>
      </c>
      <c r="Q1753" s="5">
        <f>#REF!*#REF!</f>
        <v>175879.2</v>
      </c>
      <c r="R1753" s="5">
        <v>99527.7</v>
      </c>
      <c r="S1753" s="5">
        <f>#REF!-#REF!</f>
        <v>-76351.5</v>
      </c>
      <c r="T1753" s="36">
        <f t="shared" si="27"/>
        <v>-0.43411330049261099</v>
      </c>
    </row>
    <row r="1754" spans="1:20" x14ac:dyDescent="0.2">
      <c r="A1754" s="25" t="s">
        <v>40</v>
      </c>
      <c r="B1754" s="25" t="s">
        <v>160</v>
      </c>
      <c r="C1754" s="25" t="s">
        <v>51</v>
      </c>
      <c r="D1754" s="25" t="s">
        <v>27</v>
      </c>
      <c r="E1754" s="25" t="s">
        <v>1915</v>
      </c>
      <c r="F1754" s="2">
        <v>41180</v>
      </c>
      <c r="G1754" s="23" t="str">
        <f>TEXT(Table2[[#This Row],[Order-Date]],"mmm")</f>
        <v>Sep</v>
      </c>
      <c r="H1754">
        <v>2012</v>
      </c>
      <c r="I1754">
        <v>631978929</v>
      </c>
      <c r="J1754" s="2">
        <v>40918</v>
      </c>
      <c r="K1754" s="23">
        <f>WEEKDAY(#REF!,1)</f>
        <v>3</v>
      </c>
      <c r="L1754" s="25" t="str">
        <f>IF(#REF!&gt;=#REF!,#REF!-#REF!,"")</f>
        <v/>
      </c>
      <c r="M1754" s="4">
        <v>5464</v>
      </c>
      <c r="N1754" s="5">
        <v>437.2</v>
      </c>
      <c r="O1754" s="5">
        <v>263.33</v>
      </c>
      <c r="P1754" s="5">
        <v>173.87</v>
      </c>
      <c r="Q1754" s="5">
        <f>#REF!*#REF!</f>
        <v>1438835.12</v>
      </c>
      <c r="R1754" s="5">
        <v>950025.68</v>
      </c>
      <c r="S1754" s="5">
        <f>#REF!-#REF!</f>
        <v>-488809.44</v>
      </c>
      <c r="T1754" s="36">
        <f t="shared" si="27"/>
        <v>-0.33972581931416901</v>
      </c>
    </row>
    <row r="1755" spans="1:20" x14ac:dyDescent="0.2">
      <c r="A1755" s="25" t="s">
        <v>32</v>
      </c>
      <c r="B1755" s="25" t="s">
        <v>33</v>
      </c>
      <c r="C1755" s="25" t="s">
        <v>42</v>
      </c>
      <c r="D1755" s="25" t="s">
        <v>23</v>
      </c>
      <c r="E1755" s="25" t="s">
        <v>1918</v>
      </c>
      <c r="F1755" s="2">
        <v>42374</v>
      </c>
      <c r="G1755" s="23" t="str">
        <f>TEXT(Table2[[#This Row],[Order-Date]],"mmm")</f>
        <v>Jan</v>
      </c>
      <c r="H1755">
        <v>2016</v>
      </c>
      <c r="I1755">
        <v>500260150</v>
      </c>
      <c r="J1755" s="2">
        <v>42648</v>
      </c>
      <c r="K1755" s="23">
        <f>WEEKDAY(#REF!,1)</f>
        <v>4</v>
      </c>
      <c r="L1755" s="25">
        <f>IF(#REF!&gt;=#REF!,#REF!-#REF!,"")</f>
        <v>274</v>
      </c>
      <c r="M1755" s="4">
        <v>6950</v>
      </c>
      <c r="N1755" s="5">
        <v>109.28</v>
      </c>
      <c r="O1755" s="5">
        <v>35.840000000000003</v>
      </c>
      <c r="P1755" s="5">
        <v>73.44</v>
      </c>
      <c r="Q1755" s="5">
        <f>#REF!*#REF!</f>
        <v>249088</v>
      </c>
      <c r="R1755" s="5">
        <v>510408</v>
      </c>
      <c r="S1755" s="5">
        <f>#REF!-#REF!</f>
        <v>261320</v>
      </c>
      <c r="T1755" s="36">
        <f t="shared" si="27"/>
        <v>1.0491071428571399</v>
      </c>
    </row>
    <row r="1756" spans="1:20" x14ac:dyDescent="0.2">
      <c r="A1756" s="25" t="s">
        <v>20</v>
      </c>
      <c r="B1756" s="25" t="s">
        <v>61</v>
      </c>
      <c r="C1756" s="25" t="s">
        <v>51</v>
      </c>
      <c r="D1756" s="25" t="s">
        <v>23</v>
      </c>
      <c r="E1756" s="25" t="s">
        <v>1915</v>
      </c>
      <c r="F1756" s="2">
        <v>41513</v>
      </c>
      <c r="G1756" s="23" t="str">
        <f>TEXT(Table2[[#This Row],[Order-Date]],"mmm")</f>
        <v>Aug</v>
      </c>
      <c r="H1756">
        <v>2013</v>
      </c>
      <c r="I1756">
        <v>592181813</v>
      </c>
      <c r="J1756" s="2">
        <v>41526</v>
      </c>
      <c r="K1756" s="23">
        <f>WEEKDAY(#REF!,1)</f>
        <v>2</v>
      </c>
      <c r="L1756" s="25">
        <f>IF(#REF!&gt;=#REF!,#REF!-#REF!,"")</f>
        <v>13</v>
      </c>
      <c r="M1756" s="4">
        <v>8613</v>
      </c>
      <c r="N1756" s="5">
        <v>437.2</v>
      </c>
      <c r="O1756" s="5">
        <v>263.33</v>
      </c>
      <c r="P1756" s="5">
        <v>173.87</v>
      </c>
      <c r="Q1756" s="5">
        <f>#REF!*#REF!</f>
        <v>2268061.29</v>
      </c>
      <c r="R1756" s="5">
        <v>1497542.31</v>
      </c>
      <c r="S1756" s="5">
        <f>#REF!-#REF!</f>
        <v>-770518.98</v>
      </c>
      <c r="T1756" s="36">
        <f t="shared" si="27"/>
        <v>-0.33972581931416901</v>
      </c>
    </row>
    <row r="1757" spans="1:20" x14ac:dyDescent="0.2">
      <c r="A1757" s="25" t="s">
        <v>59</v>
      </c>
      <c r="B1757" s="25" t="s">
        <v>216</v>
      </c>
      <c r="C1757" s="25" t="s">
        <v>56</v>
      </c>
      <c r="D1757" s="25" t="s">
        <v>23</v>
      </c>
      <c r="E1757" s="25" t="s">
        <v>1918</v>
      </c>
      <c r="F1757" s="2">
        <v>42345</v>
      </c>
      <c r="G1757" s="23" t="str">
        <f>TEXT(Table2[[#This Row],[Order-Date]],"mmm")</f>
        <v>Dec</v>
      </c>
      <c r="H1757">
        <v>2015</v>
      </c>
      <c r="I1757">
        <v>201542747</v>
      </c>
      <c r="J1757" s="2">
        <v>42203</v>
      </c>
      <c r="K1757" s="23">
        <f>WEEKDAY(#REF!,1)</f>
        <v>7</v>
      </c>
      <c r="L1757" s="25" t="str">
        <f>IF(#REF!&gt;=#REF!,#REF!-#REF!,"")</f>
        <v/>
      </c>
      <c r="M1757" s="4">
        <v>9832</v>
      </c>
      <c r="N1757" s="5">
        <v>421.89</v>
      </c>
      <c r="O1757" s="5">
        <v>364.69</v>
      </c>
      <c r="P1757" s="5">
        <v>57.2</v>
      </c>
      <c r="Q1757" s="5">
        <f>#REF!*#REF!</f>
        <v>3585632.08</v>
      </c>
      <c r="R1757" s="5">
        <v>562390.4</v>
      </c>
      <c r="S1757" s="5">
        <f>#REF!-#REF!</f>
        <v>-3023241.68</v>
      </c>
      <c r="T1757" s="36">
        <f t="shared" si="27"/>
        <v>-0.84315445995228799</v>
      </c>
    </row>
    <row r="1758" spans="1:20" x14ac:dyDescent="0.2">
      <c r="A1758" s="25" t="s">
        <v>29</v>
      </c>
      <c r="B1758" s="25" t="s">
        <v>198</v>
      </c>
      <c r="C1758" s="25" t="s">
        <v>51</v>
      </c>
      <c r="D1758" s="25" t="s">
        <v>23</v>
      </c>
      <c r="E1758" s="25" t="s">
        <v>1915</v>
      </c>
      <c r="F1758" s="2">
        <v>40788</v>
      </c>
      <c r="G1758" s="23" t="str">
        <f>TEXT(Table2[[#This Row],[Order-Date]],"mmm")</f>
        <v>Sep</v>
      </c>
      <c r="H1758">
        <v>2011</v>
      </c>
      <c r="I1758">
        <v>942454278</v>
      </c>
      <c r="J1758" s="2">
        <v>40631</v>
      </c>
      <c r="K1758" s="23">
        <f>WEEKDAY(#REF!,1)</f>
        <v>3</v>
      </c>
      <c r="L1758" s="25" t="str">
        <f>IF(#REF!&gt;=#REF!,#REF!-#REF!,"")</f>
        <v/>
      </c>
      <c r="M1758" s="4">
        <v>2019</v>
      </c>
      <c r="N1758" s="5">
        <v>437.2</v>
      </c>
      <c r="O1758" s="5">
        <v>263.33</v>
      </c>
      <c r="P1758" s="5">
        <v>173.87</v>
      </c>
      <c r="Q1758" s="5">
        <f>#REF!*#REF!</f>
        <v>531663.27</v>
      </c>
      <c r="R1758" s="5">
        <v>351043.53</v>
      </c>
      <c r="S1758" s="5">
        <f>#REF!-#REF!</f>
        <v>-180619.74</v>
      </c>
      <c r="T1758" s="36">
        <f t="shared" si="27"/>
        <v>-0.33972581931416901</v>
      </c>
    </row>
    <row r="1759" spans="1:20" x14ac:dyDescent="0.2">
      <c r="A1759" s="25" t="s">
        <v>37</v>
      </c>
      <c r="B1759" s="25" t="s">
        <v>48</v>
      </c>
      <c r="C1759" s="25" t="s">
        <v>31</v>
      </c>
      <c r="D1759" s="25" t="s">
        <v>23</v>
      </c>
      <c r="E1759" s="25" t="s">
        <v>1917</v>
      </c>
      <c r="F1759" s="2">
        <v>42783</v>
      </c>
      <c r="G1759" s="23" t="str">
        <f>TEXT(Table2[[#This Row],[Order-Date]],"mmm")</f>
        <v>Feb</v>
      </c>
      <c r="H1759">
        <v>2017</v>
      </c>
      <c r="I1759">
        <v>899340236</v>
      </c>
      <c r="J1759" s="2">
        <v>42812</v>
      </c>
      <c r="K1759" s="23">
        <f>WEEKDAY(#REF!,1)</f>
        <v>7</v>
      </c>
      <c r="L1759" s="25">
        <f>IF(#REF!&gt;=#REF!,#REF!-#REF!,"")</f>
        <v>29</v>
      </c>
      <c r="M1759" s="4">
        <v>3616</v>
      </c>
      <c r="N1759" s="5">
        <v>47.45</v>
      </c>
      <c r="O1759" s="5">
        <v>31.79</v>
      </c>
      <c r="P1759" s="5">
        <v>15.66</v>
      </c>
      <c r="Q1759" s="5">
        <f>#REF!*#REF!</f>
        <v>114952.64</v>
      </c>
      <c r="R1759" s="5">
        <v>56626.559999999998</v>
      </c>
      <c r="S1759" s="5">
        <f>#REF!-#REF!</f>
        <v>-58326.080000000002</v>
      </c>
      <c r="T1759" s="36">
        <f t="shared" si="27"/>
        <v>-0.50739226171752105</v>
      </c>
    </row>
    <row r="1760" spans="1:20" x14ac:dyDescent="0.2">
      <c r="A1760" s="25" t="s">
        <v>32</v>
      </c>
      <c r="B1760" s="25" t="s">
        <v>192</v>
      </c>
      <c r="C1760" s="25" t="s">
        <v>34</v>
      </c>
      <c r="D1760" s="25" t="s">
        <v>23</v>
      </c>
      <c r="E1760" s="25" t="s">
        <v>1918</v>
      </c>
      <c r="F1760" s="2">
        <v>41615</v>
      </c>
      <c r="G1760" s="23" t="str">
        <f>TEXT(Table2[[#This Row],[Order-Date]],"mmm")</f>
        <v>Dec</v>
      </c>
      <c r="H1760">
        <v>2013</v>
      </c>
      <c r="I1760">
        <v>476936948</v>
      </c>
      <c r="J1760" s="2">
        <v>41475</v>
      </c>
      <c r="K1760" s="23">
        <f>WEEKDAY(#REF!,1)</f>
        <v>7</v>
      </c>
      <c r="L1760" s="25" t="str">
        <f>IF(#REF!&gt;=#REF!,#REF!-#REF!,"")</f>
        <v/>
      </c>
      <c r="M1760" s="4">
        <v>5096</v>
      </c>
      <c r="N1760" s="5">
        <v>205.7</v>
      </c>
      <c r="O1760" s="5">
        <v>117.11</v>
      </c>
      <c r="P1760" s="5">
        <v>88.59</v>
      </c>
      <c r="Q1760" s="5">
        <f>#REF!*#REF!</f>
        <v>596792.56000000006</v>
      </c>
      <c r="R1760" s="5">
        <v>451454.64</v>
      </c>
      <c r="S1760" s="5">
        <f>#REF!-#REF!</f>
        <v>-145337.92000000001</v>
      </c>
      <c r="T1760" s="36">
        <f t="shared" si="27"/>
        <v>-0.24353172231235601</v>
      </c>
    </row>
    <row r="1761" spans="1:20" x14ac:dyDescent="0.2">
      <c r="A1761" s="25" t="s">
        <v>29</v>
      </c>
      <c r="B1761" s="25" t="s">
        <v>153</v>
      </c>
      <c r="C1761" s="25" t="s">
        <v>49</v>
      </c>
      <c r="D1761" s="25" t="s">
        <v>27</v>
      </c>
      <c r="E1761" s="25" t="s">
        <v>1917</v>
      </c>
      <c r="F1761" s="2">
        <v>42143</v>
      </c>
      <c r="G1761" s="23" t="str">
        <f>TEXT(Table2[[#This Row],[Order-Date]],"mmm")</f>
        <v>May</v>
      </c>
      <c r="H1761">
        <v>2015</v>
      </c>
      <c r="I1761">
        <v>150293242</v>
      </c>
      <c r="J1761" s="2">
        <v>42176</v>
      </c>
      <c r="K1761" s="23">
        <f>WEEKDAY(#REF!,1)</f>
        <v>1</v>
      </c>
      <c r="L1761" s="25">
        <f>IF(#REF!&gt;=#REF!,#REF!-#REF!,"")</f>
        <v>33</v>
      </c>
      <c r="M1761" s="4">
        <v>3965</v>
      </c>
      <c r="N1761" s="5">
        <v>651.21</v>
      </c>
      <c r="O1761" s="5">
        <v>524.96</v>
      </c>
      <c r="P1761" s="5">
        <v>126.25</v>
      </c>
      <c r="Q1761" s="5">
        <f>#REF!*#REF!</f>
        <v>2081466.4</v>
      </c>
      <c r="R1761" s="5">
        <v>500581.25</v>
      </c>
      <c r="S1761" s="5">
        <f>#REF!-#REF!</f>
        <v>-1580885.15</v>
      </c>
      <c r="T1761" s="36">
        <f t="shared" si="27"/>
        <v>-0.75950548613227697</v>
      </c>
    </row>
    <row r="1762" spans="1:20" x14ac:dyDescent="0.2">
      <c r="A1762" s="25" t="s">
        <v>37</v>
      </c>
      <c r="B1762" s="25" t="s">
        <v>196</v>
      </c>
      <c r="C1762" s="25" t="s">
        <v>34</v>
      </c>
      <c r="D1762" s="25" t="s">
        <v>23</v>
      </c>
      <c r="E1762" s="25" t="s">
        <v>1916</v>
      </c>
      <c r="F1762" s="2">
        <v>42523</v>
      </c>
      <c r="G1762" s="23" t="str">
        <f>TEXT(Table2[[#This Row],[Order-Date]],"mmm")</f>
        <v>Jun</v>
      </c>
      <c r="H1762">
        <v>2016</v>
      </c>
      <c r="I1762">
        <v>914770448</v>
      </c>
      <c r="J1762" s="2">
        <v>42416</v>
      </c>
      <c r="K1762" s="23">
        <f>WEEKDAY(#REF!,1)</f>
        <v>3</v>
      </c>
      <c r="L1762" s="25" t="str">
        <f>IF(#REF!&gt;=#REF!,#REF!-#REF!,"")</f>
        <v/>
      </c>
      <c r="M1762" s="4">
        <v>9759</v>
      </c>
      <c r="N1762" s="5">
        <v>205.7</v>
      </c>
      <c r="O1762" s="5">
        <v>117.11</v>
      </c>
      <c r="P1762" s="5">
        <v>88.59</v>
      </c>
      <c r="Q1762" s="5">
        <f>#REF!*#REF!</f>
        <v>1142876.49</v>
      </c>
      <c r="R1762" s="5">
        <v>864549.81</v>
      </c>
      <c r="S1762" s="5">
        <f>#REF!-#REF!</f>
        <v>-278326.68</v>
      </c>
      <c r="T1762" s="36">
        <f t="shared" si="27"/>
        <v>-0.24353172231235601</v>
      </c>
    </row>
    <row r="1763" spans="1:20" x14ac:dyDescent="0.2">
      <c r="A1763" s="25" t="s">
        <v>29</v>
      </c>
      <c r="B1763" s="25" t="s">
        <v>193</v>
      </c>
      <c r="C1763" s="25" t="s">
        <v>49</v>
      </c>
      <c r="D1763" s="25" t="s">
        <v>27</v>
      </c>
      <c r="E1763" s="25" t="s">
        <v>1917</v>
      </c>
      <c r="F1763" s="2">
        <v>41627</v>
      </c>
      <c r="G1763" s="23" t="str">
        <f>TEXT(Table2[[#This Row],[Order-Date]],"mmm")</f>
        <v>Dec</v>
      </c>
      <c r="H1763">
        <v>2013</v>
      </c>
      <c r="I1763">
        <v>236042392</v>
      </c>
      <c r="J1763" s="2">
        <v>41665</v>
      </c>
      <c r="K1763" s="23">
        <f>WEEKDAY(#REF!,1)</f>
        <v>1</v>
      </c>
      <c r="L1763" s="25">
        <f>IF(#REF!&gt;=#REF!,#REF!-#REF!,"")</f>
        <v>38</v>
      </c>
      <c r="M1763" s="4">
        <v>9044</v>
      </c>
      <c r="N1763" s="5">
        <v>651.21</v>
      </c>
      <c r="O1763" s="5">
        <v>524.96</v>
      </c>
      <c r="P1763" s="5">
        <v>126.25</v>
      </c>
      <c r="Q1763" s="5">
        <f>#REF!*#REF!</f>
        <v>4747738.24</v>
      </c>
      <c r="R1763" s="5">
        <v>1141805</v>
      </c>
      <c r="S1763" s="5">
        <f>#REF!-#REF!</f>
        <v>-3605933.24</v>
      </c>
      <c r="T1763" s="36">
        <f t="shared" si="27"/>
        <v>-0.75950548613227697</v>
      </c>
    </row>
    <row r="1764" spans="1:20" x14ac:dyDescent="0.2">
      <c r="A1764" s="25" t="s">
        <v>37</v>
      </c>
      <c r="B1764" s="25" t="s">
        <v>196</v>
      </c>
      <c r="C1764" s="25" t="s">
        <v>85</v>
      </c>
      <c r="D1764" s="25" t="s">
        <v>27</v>
      </c>
      <c r="E1764" s="25" t="s">
        <v>1917</v>
      </c>
      <c r="F1764" s="2">
        <v>42330</v>
      </c>
      <c r="G1764" s="23" t="str">
        <f>TEXT(Table2[[#This Row],[Order-Date]],"mmm")</f>
        <v>Nov</v>
      </c>
      <c r="H1764">
        <v>2015</v>
      </c>
      <c r="I1764">
        <v>600095403</v>
      </c>
      <c r="J1764" s="2">
        <v>42357</v>
      </c>
      <c r="K1764" s="23">
        <f>WEEKDAY(#REF!,1)</f>
        <v>7</v>
      </c>
      <c r="L1764" s="25">
        <f>IF(#REF!&gt;=#REF!,#REF!-#REF!,"")</f>
        <v>27</v>
      </c>
      <c r="M1764" s="4">
        <v>420</v>
      </c>
      <c r="N1764" s="5">
        <v>668.27</v>
      </c>
      <c r="O1764" s="5">
        <v>502.54</v>
      </c>
      <c r="P1764" s="5">
        <v>165.73</v>
      </c>
      <c r="Q1764" s="5">
        <f>#REF!*#REF!</f>
        <v>211066.8</v>
      </c>
      <c r="R1764" s="5">
        <v>69606.600000000006</v>
      </c>
      <c r="S1764" s="5">
        <f>#REF!-#REF!</f>
        <v>-141460.20000000001</v>
      </c>
      <c r="T1764" s="36">
        <f t="shared" si="27"/>
        <v>-0.67021530624427905</v>
      </c>
    </row>
    <row r="1765" spans="1:20" x14ac:dyDescent="0.2">
      <c r="A1765" s="25" t="s">
        <v>46</v>
      </c>
      <c r="B1765" s="25" t="s">
        <v>97</v>
      </c>
      <c r="C1765" s="25" t="s">
        <v>31</v>
      </c>
      <c r="D1765" s="25" t="s">
        <v>23</v>
      </c>
      <c r="E1765" s="25" t="s">
        <v>1918</v>
      </c>
      <c r="F1765" s="2">
        <v>40512</v>
      </c>
      <c r="G1765" s="23" t="str">
        <f>TEXT(Table2[[#This Row],[Order-Date]],"mmm")</f>
        <v>Nov</v>
      </c>
      <c r="H1765">
        <v>2010</v>
      </c>
      <c r="I1765">
        <v>963228309</v>
      </c>
      <c r="J1765" s="2">
        <v>40539</v>
      </c>
      <c r="K1765" s="23">
        <f>WEEKDAY(#REF!,1)</f>
        <v>2</v>
      </c>
      <c r="L1765" s="25">
        <f>IF(#REF!&gt;=#REF!,#REF!-#REF!,"")</f>
        <v>27</v>
      </c>
      <c r="M1765" s="4">
        <v>9516</v>
      </c>
      <c r="N1765" s="5">
        <v>47.45</v>
      </c>
      <c r="O1765" s="5">
        <v>31.79</v>
      </c>
      <c r="P1765" s="5">
        <v>15.66</v>
      </c>
      <c r="Q1765" s="5">
        <f>#REF!*#REF!</f>
        <v>302513.64</v>
      </c>
      <c r="R1765" s="5">
        <v>149020.56</v>
      </c>
      <c r="S1765" s="5">
        <f>#REF!-#REF!</f>
        <v>-153493.07999999999</v>
      </c>
      <c r="T1765" s="36">
        <f t="shared" si="27"/>
        <v>-0.50739226171752105</v>
      </c>
    </row>
    <row r="1766" spans="1:20" x14ac:dyDescent="0.2">
      <c r="A1766" s="25" t="s">
        <v>40</v>
      </c>
      <c r="B1766" s="25" t="s">
        <v>203</v>
      </c>
      <c r="C1766" s="25" t="s">
        <v>65</v>
      </c>
      <c r="D1766" s="25" t="s">
        <v>27</v>
      </c>
      <c r="E1766" s="25" t="s">
        <v>1916</v>
      </c>
      <c r="F1766" s="2">
        <v>40860</v>
      </c>
      <c r="G1766" s="23" t="str">
        <f>TEXT(Table2[[#This Row],[Order-Date]],"mmm")</f>
        <v>Nov</v>
      </c>
      <c r="H1766">
        <v>2011</v>
      </c>
      <c r="I1766">
        <v>802052438</v>
      </c>
      <c r="J1766" s="2">
        <v>40940</v>
      </c>
      <c r="K1766" s="23">
        <f>WEEKDAY(#REF!,1)</f>
        <v>4</v>
      </c>
      <c r="L1766" s="25">
        <f>IF(#REF!&gt;=#REF!,#REF!-#REF!,"")</f>
        <v>80</v>
      </c>
      <c r="M1766" s="4">
        <v>3995</v>
      </c>
      <c r="N1766" s="5">
        <v>9.33</v>
      </c>
      <c r="O1766" s="5">
        <v>6.92</v>
      </c>
      <c r="P1766" s="5">
        <v>2.41</v>
      </c>
      <c r="Q1766" s="5">
        <f>#REF!*#REF!</f>
        <v>27645.4</v>
      </c>
      <c r="R1766" s="5">
        <v>9627.9500000000007</v>
      </c>
      <c r="S1766" s="5">
        <f>#REF!-#REF!</f>
        <v>-18017.45</v>
      </c>
      <c r="T1766" s="36">
        <f t="shared" si="27"/>
        <v>-0.65173410404624299</v>
      </c>
    </row>
    <row r="1767" spans="1:20" x14ac:dyDescent="0.2">
      <c r="A1767" s="25" t="s">
        <v>46</v>
      </c>
      <c r="B1767" s="25" t="s">
        <v>206</v>
      </c>
      <c r="C1767" s="25" t="s">
        <v>85</v>
      </c>
      <c r="D1767" s="25" t="s">
        <v>27</v>
      </c>
      <c r="E1767" s="25" t="s">
        <v>1916</v>
      </c>
      <c r="F1767" s="2">
        <v>41531</v>
      </c>
      <c r="G1767" s="23" t="str">
        <f>TEXT(Table2[[#This Row],[Order-Date]],"mmm")</f>
        <v>Sep</v>
      </c>
      <c r="H1767">
        <v>2013</v>
      </c>
      <c r="I1767">
        <v>563491618</v>
      </c>
      <c r="J1767" s="2">
        <v>41576</v>
      </c>
      <c r="K1767" s="23">
        <f>WEEKDAY(#REF!,1)</f>
        <v>3</v>
      </c>
      <c r="L1767" s="25">
        <f>IF(#REF!&gt;=#REF!,#REF!-#REF!,"")</f>
        <v>45</v>
      </c>
      <c r="M1767" s="4">
        <v>8547</v>
      </c>
      <c r="N1767" s="5">
        <v>668.27</v>
      </c>
      <c r="O1767" s="5">
        <v>502.54</v>
      </c>
      <c r="P1767" s="5">
        <v>165.73</v>
      </c>
      <c r="Q1767" s="5">
        <f>#REF!*#REF!</f>
        <v>4295209.38</v>
      </c>
      <c r="R1767" s="5">
        <v>1416494.31</v>
      </c>
      <c r="S1767" s="5">
        <f>#REF!-#REF!</f>
        <v>-2878715.07</v>
      </c>
      <c r="T1767" s="36">
        <f t="shared" si="27"/>
        <v>-0.67021530624427905</v>
      </c>
    </row>
    <row r="1768" spans="1:20" x14ac:dyDescent="0.2">
      <c r="A1768" s="25" t="s">
        <v>29</v>
      </c>
      <c r="B1768" s="25" t="s">
        <v>187</v>
      </c>
      <c r="C1768" s="25" t="s">
        <v>22</v>
      </c>
      <c r="D1768" s="25" t="s">
        <v>27</v>
      </c>
      <c r="E1768" s="25" t="s">
        <v>1916</v>
      </c>
      <c r="F1768" s="2">
        <v>41075</v>
      </c>
      <c r="G1768" s="23" t="str">
        <f>TEXT(Table2[[#This Row],[Order-Date]],"mmm")</f>
        <v>Jun</v>
      </c>
      <c r="H1768">
        <v>2012</v>
      </c>
      <c r="I1768">
        <v>314782178</v>
      </c>
      <c r="J1768" s="2">
        <v>41250</v>
      </c>
      <c r="K1768" s="23">
        <f>WEEKDAY(#REF!,1)</f>
        <v>6</v>
      </c>
      <c r="L1768" s="25">
        <f>IF(#REF!&gt;=#REF!,#REF!-#REF!,"")</f>
        <v>175</v>
      </c>
      <c r="M1768" s="4">
        <v>9896</v>
      </c>
      <c r="N1768" s="5">
        <v>255.28</v>
      </c>
      <c r="O1768" s="5">
        <v>159.41999999999999</v>
      </c>
      <c r="P1768" s="5">
        <v>95.86</v>
      </c>
      <c r="Q1768" s="5">
        <f>#REF!*#REF!</f>
        <v>1577620.32</v>
      </c>
      <c r="R1768" s="5">
        <v>948630.56</v>
      </c>
      <c r="S1768" s="5">
        <f>#REF!-#REF!</f>
        <v>-628989.76</v>
      </c>
      <c r="T1768" s="36">
        <f t="shared" si="27"/>
        <v>-0.39869527035503699</v>
      </c>
    </row>
    <row r="1769" spans="1:20" x14ac:dyDescent="0.2">
      <c r="A1769" s="25" t="s">
        <v>29</v>
      </c>
      <c r="B1769" s="25" t="s">
        <v>88</v>
      </c>
      <c r="C1769" s="25" t="s">
        <v>51</v>
      </c>
      <c r="D1769" s="25" t="s">
        <v>27</v>
      </c>
      <c r="E1769" s="25" t="s">
        <v>1915</v>
      </c>
      <c r="F1769" s="2">
        <v>42578</v>
      </c>
      <c r="G1769" s="23" t="str">
        <f>TEXT(Table2[[#This Row],[Order-Date]],"mmm")</f>
        <v>Jul</v>
      </c>
      <c r="H1769">
        <v>2016</v>
      </c>
      <c r="I1769">
        <v>193472945</v>
      </c>
      <c r="J1769" s="2">
        <v>42626</v>
      </c>
      <c r="K1769" s="23">
        <f>WEEKDAY(#REF!,1)</f>
        <v>3</v>
      </c>
      <c r="L1769" s="25">
        <f>IF(#REF!&gt;=#REF!,#REF!-#REF!,"")</f>
        <v>48</v>
      </c>
      <c r="M1769" s="4">
        <v>1799</v>
      </c>
      <c r="N1769" s="5">
        <v>437.2</v>
      </c>
      <c r="O1769" s="5">
        <v>263.33</v>
      </c>
      <c r="P1769" s="5">
        <v>173.87</v>
      </c>
      <c r="Q1769" s="5">
        <f>#REF!*#REF!</f>
        <v>473730.67</v>
      </c>
      <c r="R1769" s="5">
        <v>312792.13</v>
      </c>
      <c r="S1769" s="5">
        <f>#REF!-#REF!</f>
        <v>-160938.54</v>
      </c>
      <c r="T1769" s="36">
        <f t="shared" si="27"/>
        <v>-0.33972581931416901</v>
      </c>
    </row>
    <row r="1770" spans="1:20" x14ac:dyDescent="0.2">
      <c r="A1770" s="25" t="s">
        <v>46</v>
      </c>
      <c r="B1770" s="25" t="s">
        <v>98</v>
      </c>
      <c r="C1770" s="25" t="s">
        <v>26</v>
      </c>
      <c r="D1770" s="25" t="s">
        <v>23</v>
      </c>
      <c r="E1770" s="25" t="s">
        <v>1917</v>
      </c>
      <c r="F1770" s="2">
        <v>40950</v>
      </c>
      <c r="G1770" s="23" t="str">
        <f>TEXT(Table2[[#This Row],[Order-Date]],"mmm")</f>
        <v>Feb</v>
      </c>
      <c r="H1770">
        <v>2012</v>
      </c>
      <c r="I1770">
        <v>857425248</v>
      </c>
      <c r="J1770" s="2">
        <v>41238</v>
      </c>
      <c r="K1770" s="23">
        <f>WEEKDAY(#REF!,1)</f>
        <v>1</v>
      </c>
      <c r="L1770" s="25">
        <f>IF(#REF!&gt;=#REF!,#REF!-#REF!,"")</f>
        <v>288</v>
      </c>
      <c r="M1770" s="4">
        <v>40</v>
      </c>
      <c r="N1770" s="5">
        <v>152.58000000000001</v>
      </c>
      <c r="O1770" s="5">
        <v>97.44</v>
      </c>
      <c r="P1770" s="5">
        <v>55.14</v>
      </c>
      <c r="Q1770" s="5">
        <f>#REF!*#REF!</f>
        <v>3897.6</v>
      </c>
      <c r="R1770" s="5">
        <v>2205.6</v>
      </c>
      <c r="S1770" s="5">
        <f>#REF!-#REF!</f>
        <v>-1692</v>
      </c>
      <c r="T1770" s="36">
        <f t="shared" si="27"/>
        <v>-0.43411330049261099</v>
      </c>
    </row>
    <row r="1771" spans="1:20" x14ac:dyDescent="0.2">
      <c r="A1771" s="25" t="s">
        <v>46</v>
      </c>
      <c r="B1771" s="25" t="s">
        <v>98</v>
      </c>
      <c r="C1771" s="25" t="s">
        <v>42</v>
      </c>
      <c r="D1771" s="25" t="s">
        <v>23</v>
      </c>
      <c r="E1771" s="25" t="s">
        <v>1918</v>
      </c>
      <c r="F1771" s="2">
        <v>42236</v>
      </c>
      <c r="G1771" s="23" t="str">
        <f>TEXT(Table2[[#This Row],[Order-Date]],"mmm")</f>
        <v>Aug</v>
      </c>
      <c r="H1771">
        <v>2015</v>
      </c>
      <c r="I1771">
        <v>334812915</v>
      </c>
      <c r="J1771" s="2">
        <v>42242</v>
      </c>
      <c r="K1771" s="23">
        <f>WEEKDAY(#REF!,1)</f>
        <v>4</v>
      </c>
      <c r="L1771" s="25">
        <f>IF(#REF!&gt;=#REF!,#REF!-#REF!,"")</f>
        <v>6</v>
      </c>
      <c r="M1771" s="4">
        <v>7437</v>
      </c>
      <c r="N1771" s="5">
        <v>109.28</v>
      </c>
      <c r="O1771" s="5">
        <v>35.840000000000003</v>
      </c>
      <c r="P1771" s="5">
        <v>73.44</v>
      </c>
      <c r="Q1771" s="5">
        <f>#REF!*#REF!</f>
        <v>266542.08000000002</v>
      </c>
      <c r="R1771" s="5">
        <v>546173.28</v>
      </c>
      <c r="S1771" s="5">
        <f>#REF!-#REF!</f>
        <v>279631.2</v>
      </c>
      <c r="T1771" s="36">
        <f t="shared" si="27"/>
        <v>1.0491071428571399</v>
      </c>
    </row>
    <row r="1772" spans="1:20" x14ac:dyDescent="0.2">
      <c r="A1772" s="25" t="s">
        <v>40</v>
      </c>
      <c r="B1772" s="25" t="s">
        <v>201</v>
      </c>
      <c r="C1772" s="25" t="s">
        <v>49</v>
      </c>
      <c r="D1772" s="25" t="s">
        <v>27</v>
      </c>
      <c r="E1772" s="25" t="s">
        <v>1917</v>
      </c>
      <c r="F1772" s="2">
        <v>40180</v>
      </c>
      <c r="G1772" s="23" t="str">
        <f>TEXT(Table2[[#This Row],[Order-Date]],"mmm")</f>
        <v>Jan</v>
      </c>
      <c r="H1772">
        <v>2010</v>
      </c>
      <c r="I1772">
        <v>774122273</v>
      </c>
      <c r="J1772" s="2">
        <v>40224</v>
      </c>
      <c r="K1772" s="23">
        <f>WEEKDAY(#REF!,1)</f>
        <v>2</v>
      </c>
      <c r="L1772" s="25">
        <f>IF(#REF!&gt;=#REF!,#REF!-#REF!,"")</f>
        <v>44</v>
      </c>
      <c r="M1772" s="4">
        <v>8838</v>
      </c>
      <c r="N1772" s="5">
        <v>651.21</v>
      </c>
      <c r="O1772" s="5">
        <v>524.96</v>
      </c>
      <c r="P1772" s="5">
        <v>126.25</v>
      </c>
      <c r="Q1772" s="5">
        <f>#REF!*#REF!</f>
        <v>4639596.4800000004</v>
      </c>
      <c r="R1772" s="5">
        <v>1115797.5</v>
      </c>
      <c r="S1772" s="5">
        <f>#REF!-#REF!</f>
        <v>-3523798.98</v>
      </c>
      <c r="T1772" s="36">
        <f t="shared" si="27"/>
        <v>-0.75950548613227697</v>
      </c>
    </row>
    <row r="1773" spans="1:20" x14ac:dyDescent="0.2">
      <c r="A1773" s="25" t="s">
        <v>37</v>
      </c>
      <c r="B1773" s="25" t="s">
        <v>208</v>
      </c>
      <c r="C1773" s="25" t="s">
        <v>49</v>
      </c>
      <c r="D1773" s="25" t="s">
        <v>27</v>
      </c>
      <c r="E1773" s="25" t="s">
        <v>1916</v>
      </c>
      <c r="F1773" s="2">
        <v>42548</v>
      </c>
      <c r="G1773" s="23" t="str">
        <f>TEXT(Table2[[#This Row],[Order-Date]],"mmm")</f>
        <v>Jun</v>
      </c>
      <c r="H1773">
        <v>2016</v>
      </c>
      <c r="I1773">
        <v>794152152</v>
      </c>
      <c r="J1773" s="2">
        <v>42550</v>
      </c>
      <c r="K1773" s="23">
        <f>WEEKDAY(#REF!,1)</f>
        <v>4</v>
      </c>
      <c r="L1773" s="25">
        <f>IF(#REF!&gt;=#REF!,#REF!-#REF!,"")</f>
        <v>2</v>
      </c>
      <c r="M1773" s="4">
        <v>6124</v>
      </c>
      <c r="N1773" s="5">
        <v>651.21</v>
      </c>
      <c r="O1773" s="5">
        <v>524.96</v>
      </c>
      <c r="P1773" s="5">
        <v>126.25</v>
      </c>
      <c r="Q1773" s="5">
        <f>#REF!*#REF!</f>
        <v>3214855.04</v>
      </c>
      <c r="R1773" s="5">
        <v>773155</v>
      </c>
      <c r="S1773" s="5">
        <f>#REF!-#REF!</f>
        <v>-2441700.04</v>
      </c>
      <c r="T1773" s="36">
        <f t="shared" si="27"/>
        <v>-0.75950548613227697</v>
      </c>
    </row>
    <row r="1774" spans="1:20" x14ac:dyDescent="0.2">
      <c r="A1774" s="25" t="s">
        <v>29</v>
      </c>
      <c r="B1774" s="25" t="s">
        <v>131</v>
      </c>
      <c r="C1774" s="25" t="s">
        <v>51</v>
      </c>
      <c r="D1774" s="25" t="s">
        <v>27</v>
      </c>
      <c r="E1774" s="25" t="s">
        <v>1917</v>
      </c>
      <c r="F1774" s="2">
        <v>40448</v>
      </c>
      <c r="G1774" s="23" t="str">
        <f>TEXT(Table2[[#This Row],[Order-Date]],"mmm")</f>
        <v>Sep</v>
      </c>
      <c r="H1774">
        <v>2010</v>
      </c>
      <c r="I1774">
        <v>434013879</v>
      </c>
      <c r="J1774" s="2">
        <v>40309</v>
      </c>
      <c r="K1774" s="23">
        <f>WEEKDAY(#REF!,1)</f>
        <v>3</v>
      </c>
      <c r="L1774" s="25" t="str">
        <f>IF(#REF!&gt;=#REF!,#REF!-#REF!,"")</f>
        <v/>
      </c>
      <c r="M1774" s="4">
        <v>3206</v>
      </c>
      <c r="N1774" s="5">
        <v>437.2</v>
      </c>
      <c r="O1774" s="5">
        <v>263.33</v>
      </c>
      <c r="P1774" s="5">
        <v>173.87</v>
      </c>
      <c r="Q1774" s="5">
        <f>#REF!*#REF!</f>
        <v>844235.98</v>
      </c>
      <c r="R1774" s="5">
        <v>557427.22</v>
      </c>
      <c r="S1774" s="5">
        <f>#REF!-#REF!</f>
        <v>-286808.76</v>
      </c>
      <c r="T1774" s="36">
        <f t="shared" si="27"/>
        <v>-0.33972581931416901</v>
      </c>
    </row>
    <row r="1775" spans="1:20" x14ac:dyDescent="0.2">
      <c r="A1775" s="25" t="s">
        <v>32</v>
      </c>
      <c r="B1775" s="25" t="s">
        <v>209</v>
      </c>
      <c r="C1775" s="25" t="s">
        <v>22</v>
      </c>
      <c r="D1775" s="25" t="s">
        <v>23</v>
      </c>
      <c r="E1775" s="25" t="s">
        <v>1916</v>
      </c>
      <c r="F1775" s="2">
        <v>40715</v>
      </c>
      <c r="G1775" s="23" t="str">
        <f>TEXT(Table2[[#This Row],[Order-Date]],"mmm")</f>
        <v>Jun</v>
      </c>
      <c r="H1775">
        <v>2011</v>
      </c>
      <c r="I1775">
        <v>703131282</v>
      </c>
      <c r="J1775" s="2">
        <v>40746</v>
      </c>
      <c r="K1775" s="23">
        <f>WEEKDAY(#REF!,1)</f>
        <v>6</v>
      </c>
      <c r="L1775" s="25">
        <f>IF(#REF!&gt;=#REF!,#REF!-#REF!,"")</f>
        <v>31</v>
      </c>
      <c r="M1775" s="4">
        <v>1026</v>
      </c>
      <c r="N1775" s="5">
        <v>255.28</v>
      </c>
      <c r="O1775" s="5">
        <v>159.41999999999999</v>
      </c>
      <c r="P1775" s="5">
        <v>95.86</v>
      </c>
      <c r="Q1775" s="5">
        <f>#REF!*#REF!</f>
        <v>163564.92000000001</v>
      </c>
      <c r="R1775" s="5">
        <v>98352.36</v>
      </c>
      <c r="S1775" s="5">
        <f>#REF!-#REF!</f>
        <v>-65212.56</v>
      </c>
      <c r="T1775" s="36">
        <f t="shared" si="27"/>
        <v>-0.39869527035503699</v>
      </c>
    </row>
    <row r="1776" spans="1:20" x14ac:dyDescent="0.2">
      <c r="A1776" s="25" t="s">
        <v>29</v>
      </c>
      <c r="B1776" s="25" t="s">
        <v>185</v>
      </c>
      <c r="C1776" s="25" t="s">
        <v>34</v>
      </c>
      <c r="D1776" s="25" t="s">
        <v>23</v>
      </c>
      <c r="E1776" s="25" t="s">
        <v>1916</v>
      </c>
      <c r="F1776" s="2">
        <v>42242</v>
      </c>
      <c r="G1776" s="23" t="str">
        <f>TEXT(Table2[[#This Row],[Order-Date]],"mmm")</f>
        <v>Aug</v>
      </c>
      <c r="H1776">
        <v>2015</v>
      </c>
      <c r="I1776">
        <v>431240689</v>
      </c>
      <c r="J1776" s="2">
        <v>42290</v>
      </c>
      <c r="K1776" s="23">
        <f>WEEKDAY(#REF!,1)</f>
        <v>3</v>
      </c>
      <c r="L1776" s="25">
        <f>IF(#REF!&gt;=#REF!,#REF!-#REF!,"")</f>
        <v>48</v>
      </c>
      <c r="M1776" s="4">
        <v>2558</v>
      </c>
      <c r="N1776" s="5">
        <v>205.7</v>
      </c>
      <c r="O1776" s="5">
        <v>117.11</v>
      </c>
      <c r="P1776" s="5">
        <v>88.59</v>
      </c>
      <c r="Q1776" s="5">
        <f>#REF!*#REF!</f>
        <v>299567.38</v>
      </c>
      <c r="R1776" s="5">
        <v>226613.22</v>
      </c>
      <c r="S1776" s="5">
        <f>#REF!-#REF!</f>
        <v>-72954.16</v>
      </c>
      <c r="T1776" s="36">
        <f t="shared" si="27"/>
        <v>-0.24353172231235601</v>
      </c>
    </row>
    <row r="1777" spans="1:20" x14ac:dyDescent="0.2">
      <c r="A1777" s="25" t="s">
        <v>46</v>
      </c>
      <c r="B1777" s="25" t="s">
        <v>175</v>
      </c>
      <c r="C1777" s="25" t="s">
        <v>31</v>
      </c>
      <c r="D1777" s="25" t="s">
        <v>23</v>
      </c>
      <c r="E1777" s="25" t="s">
        <v>1915</v>
      </c>
      <c r="F1777" s="2">
        <v>42929</v>
      </c>
      <c r="G1777" s="23" t="str">
        <f>TEXT(Table2[[#This Row],[Order-Date]],"mmm")</f>
        <v>Jul</v>
      </c>
      <c r="H1777">
        <v>2017</v>
      </c>
      <c r="I1777">
        <v>318390929</v>
      </c>
      <c r="J1777" s="2">
        <v>42978</v>
      </c>
      <c r="K1777" s="23">
        <f>WEEKDAY(#REF!,1)</f>
        <v>5</v>
      </c>
      <c r="L1777" s="25">
        <f>IF(#REF!&gt;=#REF!,#REF!-#REF!,"")</f>
        <v>49</v>
      </c>
      <c r="M1777" s="4">
        <v>7806</v>
      </c>
      <c r="N1777" s="5">
        <v>47.45</v>
      </c>
      <c r="O1777" s="5">
        <v>31.79</v>
      </c>
      <c r="P1777" s="5">
        <v>15.66</v>
      </c>
      <c r="Q1777" s="5">
        <f>#REF!*#REF!</f>
        <v>248152.74</v>
      </c>
      <c r="R1777" s="5">
        <v>122241.96</v>
      </c>
      <c r="S1777" s="5">
        <f>#REF!-#REF!</f>
        <v>-125910.78</v>
      </c>
      <c r="T1777" s="36">
        <f t="shared" si="27"/>
        <v>-0.50739226171752105</v>
      </c>
    </row>
    <row r="1778" spans="1:20" x14ac:dyDescent="0.2">
      <c r="A1778" s="25" t="s">
        <v>32</v>
      </c>
      <c r="B1778" s="25" t="s">
        <v>166</v>
      </c>
      <c r="C1778" s="25" t="s">
        <v>77</v>
      </c>
      <c r="D1778" s="25" t="s">
        <v>23</v>
      </c>
      <c r="E1778" s="25" t="s">
        <v>1918</v>
      </c>
      <c r="F1778" s="2">
        <v>41005</v>
      </c>
      <c r="G1778" s="23" t="str">
        <f>TEXT(Table2[[#This Row],[Order-Date]],"mmm")</f>
        <v>Apr</v>
      </c>
      <c r="H1778">
        <v>2012</v>
      </c>
      <c r="I1778">
        <v>684943330</v>
      </c>
      <c r="J1778" s="2">
        <v>41127</v>
      </c>
      <c r="K1778" s="23">
        <f>WEEKDAY(#REF!,1)</f>
        <v>2</v>
      </c>
      <c r="L1778" s="25">
        <f>IF(#REF!&gt;=#REF!,#REF!-#REF!,"")</f>
        <v>122</v>
      </c>
      <c r="M1778" s="4">
        <v>8807</v>
      </c>
      <c r="N1778" s="5">
        <v>154.06</v>
      </c>
      <c r="O1778" s="5">
        <v>90.93</v>
      </c>
      <c r="P1778" s="5">
        <v>63.13</v>
      </c>
      <c r="Q1778" s="5">
        <f>#REF!*#REF!</f>
        <v>800820.51</v>
      </c>
      <c r="R1778" s="5">
        <v>555985.91</v>
      </c>
      <c r="S1778" s="5">
        <f>#REF!-#REF!</f>
        <v>-244834.6</v>
      </c>
      <c r="T1778" s="36">
        <f t="shared" si="27"/>
        <v>-0.30572968217309998</v>
      </c>
    </row>
    <row r="1779" spans="1:20" x14ac:dyDescent="0.2">
      <c r="A1779" s="25" t="s">
        <v>46</v>
      </c>
      <c r="B1779" s="25" t="s">
        <v>97</v>
      </c>
      <c r="C1779" s="25" t="s">
        <v>56</v>
      </c>
      <c r="D1779" s="25" t="s">
        <v>27</v>
      </c>
      <c r="E1779" s="25" t="s">
        <v>1915</v>
      </c>
      <c r="F1779" s="2">
        <v>42242</v>
      </c>
      <c r="G1779" s="23" t="str">
        <f>TEXT(Table2[[#This Row],[Order-Date]],"mmm")</f>
        <v>Aug</v>
      </c>
      <c r="H1779">
        <v>2015</v>
      </c>
      <c r="I1779">
        <v>121571719</v>
      </c>
      <c r="J1779" s="2">
        <v>42268</v>
      </c>
      <c r="K1779" s="23">
        <f>WEEKDAY(#REF!,1)</f>
        <v>2</v>
      </c>
      <c r="L1779" s="25">
        <f>IF(#REF!&gt;=#REF!,#REF!-#REF!,"")</f>
        <v>26</v>
      </c>
      <c r="M1779" s="4">
        <v>4628</v>
      </c>
      <c r="N1779" s="5">
        <v>421.89</v>
      </c>
      <c r="O1779" s="5">
        <v>364.69</v>
      </c>
      <c r="P1779" s="5">
        <v>57.2</v>
      </c>
      <c r="Q1779" s="5">
        <f>#REF!*#REF!</f>
        <v>1687785.32</v>
      </c>
      <c r="R1779" s="5">
        <v>264721.59999999998</v>
      </c>
      <c r="S1779" s="5">
        <f>#REF!-#REF!</f>
        <v>-1423063.72</v>
      </c>
      <c r="T1779" s="36">
        <f t="shared" si="27"/>
        <v>-0.84315445995228799</v>
      </c>
    </row>
    <row r="1780" spans="1:20" x14ac:dyDescent="0.2">
      <c r="A1780" s="25" t="s">
        <v>32</v>
      </c>
      <c r="B1780" s="25" t="s">
        <v>186</v>
      </c>
      <c r="C1780" s="25" t="s">
        <v>77</v>
      </c>
      <c r="D1780" s="25" t="s">
        <v>27</v>
      </c>
      <c r="E1780" s="25" t="s">
        <v>1915</v>
      </c>
      <c r="F1780" s="2">
        <v>41378</v>
      </c>
      <c r="G1780" s="23" t="str">
        <f>TEXT(Table2[[#This Row],[Order-Date]],"mmm")</f>
        <v>Apr</v>
      </c>
      <c r="H1780">
        <v>2013</v>
      </c>
      <c r="I1780">
        <v>439262425</v>
      </c>
      <c r="J1780" s="2">
        <v>41414</v>
      </c>
      <c r="K1780" s="23">
        <f>WEEKDAY(#REF!,1)</f>
        <v>2</v>
      </c>
      <c r="L1780" s="25">
        <f>IF(#REF!&gt;=#REF!,#REF!-#REF!,"")</f>
        <v>36</v>
      </c>
      <c r="M1780" s="4">
        <v>6368</v>
      </c>
      <c r="N1780" s="5">
        <v>154.06</v>
      </c>
      <c r="O1780" s="5">
        <v>90.93</v>
      </c>
      <c r="P1780" s="5">
        <v>63.13</v>
      </c>
      <c r="Q1780" s="5">
        <f>#REF!*#REF!</f>
        <v>579042.24</v>
      </c>
      <c r="R1780" s="5">
        <v>402011.84</v>
      </c>
      <c r="S1780" s="5">
        <f>#REF!-#REF!</f>
        <v>-177030.39999999999</v>
      </c>
      <c r="T1780" s="36">
        <f t="shared" si="27"/>
        <v>-0.30572968217309998</v>
      </c>
    </row>
    <row r="1781" spans="1:20" x14ac:dyDescent="0.2">
      <c r="A1781" s="25" t="s">
        <v>46</v>
      </c>
      <c r="B1781" s="25" t="s">
        <v>132</v>
      </c>
      <c r="C1781" s="25" t="s">
        <v>42</v>
      </c>
      <c r="D1781" s="25" t="s">
        <v>23</v>
      </c>
      <c r="E1781" s="25" t="s">
        <v>1917</v>
      </c>
      <c r="F1781" s="2">
        <v>40580</v>
      </c>
      <c r="G1781" s="23" t="str">
        <f>TEXT(Table2[[#This Row],[Order-Date]],"mmm")</f>
        <v>Feb</v>
      </c>
      <c r="H1781">
        <v>2011</v>
      </c>
      <c r="I1781">
        <v>819314277</v>
      </c>
      <c r="J1781" s="2">
        <v>40741</v>
      </c>
      <c r="K1781" s="23">
        <f>WEEKDAY(#REF!,1)</f>
        <v>1</v>
      </c>
      <c r="L1781" s="25">
        <f>IF(#REF!&gt;=#REF!,#REF!-#REF!,"")</f>
        <v>161</v>
      </c>
      <c r="M1781" s="4">
        <v>2156</v>
      </c>
      <c r="N1781" s="5">
        <v>109.28</v>
      </c>
      <c r="O1781" s="5">
        <v>35.840000000000003</v>
      </c>
      <c r="P1781" s="5">
        <v>73.44</v>
      </c>
      <c r="Q1781" s="5">
        <f>#REF!*#REF!</f>
        <v>77271.039999999994</v>
      </c>
      <c r="R1781" s="5">
        <v>158336.64000000001</v>
      </c>
      <c r="S1781" s="5">
        <f>#REF!-#REF!</f>
        <v>81065.600000000006</v>
      </c>
      <c r="T1781" s="36">
        <f t="shared" si="27"/>
        <v>1.0491071428571399</v>
      </c>
    </row>
    <row r="1782" spans="1:20" x14ac:dyDescent="0.2">
      <c r="A1782" s="25" t="s">
        <v>32</v>
      </c>
      <c r="B1782" s="25" t="s">
        <v>149</v>
      </c>
      <c r="C1782" s="25" t="s">
        <v>39</v>
      </c>
      <c r="D1782" s="25" t="s">
        <v>23</v>
      </c>
      <c r="E1782" s="25" t="s">
        <v>1918</v>
      </c>
      <c r="F1782" s="2">
        <v>43042</v>
      </c>
      <c r="G1782" s="23" t="str">
        <f>TEXT(Table2[[#This Row],[Order-Date]],"mmm")</f>
        <v>Nov</v>
      </c>
      <c r="H1782">
        <v>2017</v>
      </c>
      <c r="I1782">
        <v>963338601</v>
      </c>
      <c r="J1782" s="2">
        <v>42982</v>
      </c>
      <c r="K1782" s="23">
        <f>WEEKDAY(#REF!,1)</f>
        <v>2</v>
      </c>
      <c r="L1782" s="25" t="str">
        <f>IF(#REF!&gt;=#REF!,#REF!-#REF!,"")</f>
        <v/>
      </c>
      <c r="M1782" s="4">
        <v>2154</v>
      </c>
      <c r="N1782" s="5">
        <v>81.73</v>
      </c>
      <c r="O1782" s="5">
        <v>56.67</v>
      </c>
      <c r="P1782" s="5">
        <v>25.06</v>
      </c>
      <c r="Q1782" s="5">
        <f>#REF!*#REF!</f>
        <v>122067.18</v>
      </c>
      <c r="R1782" s="5">
        <v>53979.24</v>
      </c>
      <c r="S1782" s="5">
        <f>#REF!-#REF!</f>
        <v>-68087.94</v>
      </c>
      <c r="T1782" s="36">
        <f t="shared" si="27"/>
        <v>-0.55779071819304704</v>
      </c>
    </row>
    <row r="1783" spans="1:20" x14ac:dyDescent="0.2">
      <c r="A1783" s="25" t="s">
        <v>29</v>
      </c>
      <c r="B1783" s="25" t="s">
        <v>80</v>
      </c>
      <c r="C1783" s="25" t="s">
        <v>56</v>
      </c>
      <c r="D1783" s="25" t="s">
        <v>27</v>
      </c>
      <c r="E1783" s="25" t="s">
        <v>1916</v>
      </c>
      <c r="F1783" s="2">
        <v>41025</v>
      </c>
      <c r="G1783" s="23" t="str">
        <f>TEXT(Table2[[#This Row],[Order-Date]],"mmm")</f>
        <v>Apr</v>
      </c>
      <c r="H1783">
        <v>2012</v>
      </c>
      <c r="I1783">
        <v>643259227</v>
      </c>
      <c r="J1783" s="2">
        <v>41025</v>
      </c>
      <c r="K1783" s="23">
        <f>WEEKDAY(#REF!,1)</f>
        <v>5</v>
      </c>
      <c r="L1783" s="25">
        <f>IF(#REF!&gt;=#REF!,#REF!-#REF!,"")</f>
        <v>0</v>
      </c>
      <c r="M1783" s="4">
        <v>3555</v>
      </c>
      <c r="N1783" s="5">
        <v>421.89</v>
      </c>
      <c r="O1783" s="5">
        <v>364.69</v>
      </c>
      <c r="P1783" s="5">
        <v>57.2</v>
      </c>
      <c r="Q1783" s="5">
        <f>#REF!*#REF!</f>
        <v>1296472.95</v>
      </c>
      <c r="R1783" s="5">
        <v>203346</v>
      </c>
      <c r="S1783" s="5">
        <f>#REF!-#REF!</f>
        <v>-1093126.95</v>
      </c>
      <c r="T1783" s="36">
        <f t="shared" si="27"/>
        <v>-0.84315445995228799</v>
      </c>
    </row>
    <row r="1784" spans="1:20" x14ac:dyDescent="0.2">
      <c r="A1784" s="25" t="s">
        <v>29</v>
      </c>
      <c r="B1784" s="25" t="s">
        <v>30</v>
      </c>
      <c r="C1784" s="25" t="s">
        <v>51</v>
      </c>
      <c r="D1784" s="25" t="s">
        <v>23</v>
      </c>
      <c r="E1784" s="25" t="s">
        <v>1917</v>
      </c>
      <c r="F1784" s="2">
        <v>42892</v>
      </c>
      <c r="G1784" s="23" t="str">
        <f>TEXT(Table2[[#This Row],[Order-Date]],"mmm")</f>
        <v>Jun</v>
      </c>
      <c r="H1784">
        <v>2017</v>
      </c>
      <c r="I1784">
        <v>151312482</v>
      </c>
      <c r="J1784" s="2">
        <v>43076</v>
      </c>
      <c r="K1784" s="23">
        <f>WEEKDAY(#REF!,1)</f>
        <v>5</v>
      </c>
      <c r="L1784" s="25">
        <f>IF(#REF!&gt;=#REF!,#REF!-#REF!,"")</f>
        <v>184</v>
      </c>
      <c r="M1784" s="4">
        <v>5581</v>
      </c>
      <c r="N1784" s="5">
        <v>437.2</v>
      </c>
      <c r="O1784" s="5">
        <v>263.33</v>
      </c>
      <c r="P1784" s="5">
        <v>173.87</v>
      </c>
      <c r="Q1784" s="5">
        <f>#REF!*#REF!</f>
        <v>1469644.73</v>
      </c>
      <c r="R1784" s="5">
        <v>970368.47</v>
      </c>
      <c r="S1784" s="5">
        <f>#REF!-#REF!</f>
        <v>-499276.26</v>
      </c>
      <c r="T1784" s="36">
        <f t="shared" si="27"/>
        <v>-0.33972581931416901</v>
      </c>
    </row>
    <row r="1785" spans="1:20" x14ac:dyDescent="0.2">
      <c r="A1785" s="25" t="s">
        <v>29</v>
      </c>
      <c r="B1785" s="25" t="s">
        <v>57</v>
      </c>
      <c r="C1785" s="25" t="s">
        <v>65</v>
      </c>
      <c r="D1785" s="25" t="s">
        <v>23</v>
      </c>
      <c r="E1785" s="25" t="s">
        <v>1915</v>
      </c>
      <c r="F1785" s="2">
        <v>41121</v>
      </c>
      <c r="G1785" s="23" t="str">
        <f>TEXT(Table2[[#This Row],[Order-Date]],"mmm")</f>
        <v>Jul</v>
      </c>
      <c r="H1785">
        <v>2012</v>
      </c>
      <c r="I1785">
        <v>750047194</v>
      </c>
      <c r="J1785" s="2">
        <v>41170</v>
      </c>
      <c r="K1785" s="23">
        <f>WEEKDAY(#REF!,1)</f>
        <v>3</v>
      </c>
      <c r="L1785" s="25">
        <f>IF(#REF!&gt;=#REF!,#REF!-#REF!,"")</f>
        <v>49</v>
      </c>
      <c r="M1785" s="4">
        <v>4487</v>
      </c>
      <c r="N1785" s="5">
        <v>9.33</v>
      </c>
      <c r="O1785" s="5">
        <v>6.92</v>
      </c>
      <c r="P1785" s="5">
        <v>2.41</v>
      </c>
      <c r="Q1785" s="5">
        <f>#REF!*#REF!</f>
        <v>31050.04</v>
      </c>
      <c r="R1785" s="5">
        <v>10813.67</v>
      </c>
      <c r="S1785" s="5">
        <f>#REF!-#REF!</f>
        <v>-20236.37</v>
      </c>
      <c r="T1785" s="36">
        <f t="shared" si="27"/>
        <v>-0.65173410404624299</v>
      </c>
    </row>
    <row r="1786" spans="1:20" x14ac:dyDescent="0.2">
      <c r="A1786" s="25" t="s">
        <v>32</v>
      </c>
      <c r="B1786" s="25" t="s">
        <v>127</v>
      </c>
      <c r="C1786" s="25" t="s">
        <v>34</v>
      </c>
      <c r="D1786" s="25" t="s">
        <v>23</v>
      </c>
      <c r="E1786" s="25" t="s">
        <v>1918</v>
      </c>
      <c r="F1786" s="2">
        <v>42410</v>
      </c>
      <c r="G1786" s="23" t="str">
        <f>TEXT(Table2[[#This Row],[Order-Date]],"mmm")</f>
        <v>Feb</v>
      </c>
      <c r="H1786">
        <v>2016</v>
      </c>
      <c r="I1786">
        <v>622324693</v>
      </c>
      <c r="J1786" s="2">
        <v>42664</v>
      </c>
      <c r="K1786" s="23">
        <f>WEEKDAY(#REF!,1)</f>
        <v>6</v>
      </c>
      <c r="L1786" s="25">
        <f>IF(#REF!&gt;=#REF!,#REF!-#REF!,"")</f>
        <v>254</v>
      </c>
      <c r="M1786" s="4">
        <v>8561</v>
      </c>
      <c r="N1786" s="5">
        <v>205.7</v>
      </c>
      <c r="O1786" s="5">
        <v>117.11</v>
      </c>
      <c r="P1786" s="5">
        <v>88.59</v>
      </c>
      <c r="Q1786" s="5">
        <f>#REF!*#REF!</f>
        <v>1002578.71</v>
      </c>
      <c r="R1786" s="5">
        <v>758418.99</v>
      </c>
      <c r="S1786" s="5">
        <f>#REF!-#REF!</f>
        <v>-244159.72</v>
      </c>
      <c r="T1786" s="36">
        <f t="shared" si="27"/>
        <v>-0.24353172231235601</v>
      </c>
    </row>
    <row r="1787" spans="1:20" x14ac:dyDescent="0.2">
      <c r="A1787" s="25" t="s">
        <v>29</v>
      </c>
      <c r="B1787" s="25" t="s">
        <v>80</v>
      </c>
      <c r="C1787" s="25" t="s">
        <v>65</v>
      </c>
      <c r="D1787" s="25" t="s">
        <v>27</v>
      </c>
      <c r="E1787" s="25" t="s">
        <v>1916</v>
      </c>
      <c r="F1787" s="2">
        <v>42337</v>
      </c>
      <c r="G1787" s="23" t="str">
        <f>TEXT(Table2[[#This Row],[Order-Date]],"mmm")</f>
        <v>Nov</v>
      </c>
      <c r="H1787">
        <v>2015</v>
      </c>
      <c r="I1787">
        <v>721318805</v>
      </c>
      <c r="J1787" s="2">
        <v>42259</v>
      </c>
      <c r="K1787" s="23">
        <f>WEEKDAY(#REF!,1)</f>
        <v>7</v>
      </c>
      <c r="L1787" s="25" t="str">
        <f>IF(#REF!&gt;=#REF!,#REF!-#REF!,"")</f>
        <v/>
      </c>
      <c r="M1787" s="4">
        <v>3118</v>
      </c>
      <c r="N1787" s="5">
        <v>9.33</v>
      </c>
      <c r="O1787" s="5">
        <v>6.92</v>
      </c>
      <c r="P1787" s="5">
        <v>2.41</v>
      </c>
      <c r="Q1787" s="5">
        <f>#REF!*#REF!</f>
        <v>21576.560000000001</v>
      </c>
      <c r="R1787" s="5">
        <v>7514.38</v>
      </c>
      <c r="S1787" s="5">
        <f>#REF!-#REF!</f>
        <v>-14062.18</v>
      </c>
      <c r="T1787" s="36">
        <f t="shared" si="27"/>
        <v>-0.65173410404624299</v>
      </c>
    </row>
    <row r="1788" spans="1:20" x14ac:dyDescent="0.2">
      <c r="A1788" s="25" t="s">
        <v>46</v>
      </c>
      <c r="B1788" s="25" t="s">
        <v>227</v>
      </c>
      <c r="C1788" s="25" t="s">
        <v>22</v>
      </c>
      <c r="D1788" s="25" t="s">
        <v>27</v>
      </c>
      <c r="E1788" s="25" t="s">
        <v>1917</v>
      </c>
      <c r="F1788" s="2">
        <v>40993</v>
      </c>
      <c r="G1788" s="23" t="str">
        <f>TEXT(Table2[[#This Row],[Order-Date]],"mmm")</f>
        <v>Mar</v>
      </c>
      <c r="H1788">
        <v>2012</v>
      </c>
      <c r="I1788">
        <v>720515859</v>
      </c>
      <c r="J1788" s="2">
        <v>40997</v>
      </c>
      <c r="K1788" s="23">
        <f>WEEKDAY(#REF!,1)</f>
        <v>5</v>
      </c>
      <c r="L1788" s="25">
        <f>IF(#REF!&gt;=#REF!,#REF!-#REF!,"")</f>
        <v>4</v>
      </c>
      <c r="M1788" s="4">
        <v>5509</v>
      </c>
      <c r="N1788" s="5">
        <v>255.28</v>
      </c>
      <c r="O1788" s="5">
        <v>159.41999999999999</v>
      </c>
      <c r="P1788" s="5">
        <v>95.86</v>
      </c>
      <c r="Q1788" s="5">
        <f>#REF!*#REF!</f>
        <v>878244.78</v>
      </c>
      <c r="R1788" s="5">
        <v>528092.74</v>
      </c>
      <c r="S1788" s="5">
        <f>#REF!-#REF!</f>
        <v>-350152.04</v>
      </c>
      <c r="T1788" s="36">
        <f t="shared" si="27"/>
        <v>-0.39869527035503699</v>
      </c>
    </row>
    <row r="1789" spans="1:20" x14ac:dyDescent="0.2">
      <c r="A1789" s="25" t="s">
        <v>46</v>
      </c>
      <c r="B1789" s="25" t="s">
        <v>119</v>
      </c>
      <c r="C1789" s="25" t="s">
        <v>39</v>
      </c>
      <c r="D1789" s="25" t="s">
        <v>23</v>
      </c>
      <c r="E1789" s="25" t="s">
        <v>1915</v>
      </c>
      <c r="F1789" s="2">
        <v>41181</v>
      </c>
      <c r="G1789" s="23" t="str">
        <f>TEXT(Table2[[#This Row],[Order-Date]],"mmm")</f>
        <v>Sep</v>
      </c>
      <c r="H1789">
        <v>2012</v>
      </c>
      <c r="I1789">
        <v>363714683</v>
      </c>
      <c r="J1789" s="2">
        <v>41199</v>
      </c>
      <c r="K1789" s="23">
        <f>WEEKDAY(#REF!,1)</f>
        <v>4</v>
      </c>
      <c r="L1789" s="25">
        <f>IF(#REF!&gt;=#REF!,#REF!-#REF!,"")</f>
        <v>18</v>
      </c>
      <c r="M1789" s="4">
        <v>112</v>
      </c>
      <c r="N1789" s="5">
        <v>81.73</v>
      </c>
      <c r="O1789" s="5">
        <v>56.67</v>
      </c>
      <c r="P1789" s="5">
        <v>25.06</v>
      </c>
      <c r="Q1789" s="5">
        <f>#REF!*#REF!</f>
        <v>6347.04</v>
      </c>
      <c r="R1789" s="5">
        <v>2806.72</v>
      </c>
      <c r="S1789" s="5">
        <f>#REF!-#REF!</f>
        <v>-3540.32</v>
      </c>
      <c r="T1789" s="36">
        <f t="shared" si="27"/>
        <v>-0.55779071819304704</v>
      </c>
    </row>
    <row r="1790" spans="1:20" x14ac:dyDescent="0.2">
      <c r="A1790" s="25" t="s">
        <v>37</v>
      </c>
      <c r="B1790" s="25" t="s">
        <v>178</v>
      </c>
      <c r="C1790" s="25" t="s">
        <v>65</v>
      </c>
      <c r="D1790" s="25" t="s">
        <v>27</v>
      </c>
      <c r="E1790" s="25" t="s">
        <v>1915</v>
      </c>
      <c r="F1790" s="2">
        <v>40324</v>
      </c>
      <c r="G1790" s="23" t="str">
        <f>TEXT(Table2[[#This Row],[Order-Date]],"mmm")</f>
        <v>May</v>
      </c>
      <c r="H1790">
        <v>2010</v>
      </c>
      <c r="I1790">
        <v>815026605</v>
      </c>
      <c r="J1790" s="2">
        <v>40356</v>
      </c>
      <c r="K1790" s="23">
        <f>WEEKDAY(#REF!,1)</f>
        <v>1</v>
      </c>
      <c r="L1790" s="25">
        <f>IF(#REF!&gt;=#REF!,#REF!-#REF!,"")</f>
        <v>32</v>
      </c>
      <c r="M1790" s="4">
        <v>3339</v>
      </c>
      <c r="N1790" s="5">
        <v>9.33</v>
      </c>
      <c r="O1790" s="5">
        <v>6.92</v>
      </c>
      <c r="P1790" s="5">
        <v>2.41</v>
      </c>
      <c r="Q1790" s="5">
        <f>#REF!*#REF!</f>
        <v>23105.88</v>
      </c>
      <c r="R1790" s="5">
        <v>8046.99</v>
      </c>
      <c r="S1790" s="5">
        <f>#REF!-#REF!</f>
        <v>-15058.89</v>
      </c>
      <c r="T1790" s="36">
        <f t="shared" si="27"/>
        <v>-0.65173410404624299</v>
      </c>
    </row>
    <row r="1791" spans="1:20" x14ac:dyDescent="0.2">
      <c r="A1791" s="25" t="s">
        <v>37</v>
      </c>
      <c r="B1791" s="25" t="s">
        <v>196</v>
      </c>
      <c r="C1791" s="25" t="s">
        <v>22</v>
      </c>
      <c r="D1791" s="25" t="s">
        <v>23</v>
      </c>
      <c r="E1791" s="25" t="s">
        <v>1916</v>
      </c>
      <c r="F1791" s="2">
        <v>40386</v>
      </c>
      <c r="G1791" s="23" t="str">
        <f>TEXT(Table2[[#This Row],[Order-Date]],"mmm")</f>
        <v>Jul</v>
      </c>
      <c r="H1791">
        <v>2010</v>
      </c>
      <c r="I1791">
        <v>608875453</v>
      </c>
      <c r="J1791" s="2">
        <v>40490</v>
      </c>
      <c r="K1791" s="23">
        <f>WEEKDAY(#REF!,1)</f>
        <v>2</v>
      </c>
      <c r="L1791" s="25">
        <f>IF(#REF!&gt;=#REF!,#REF!-#REF!,"")</f>
        <v>104</v>
      </c>
      <c r="M1791" s="4">
        <v>8632</v>
      </c>
      <c r="N1791" s="5">
        <v>255.28</v>
      </c>
      <c r="O1791" s="5">
        <v>159.41999999999999</v>
      </c>
      <c r="P1791" s="5">
        <v>95.86</v>
      </c>
      <c r="Q1791" s="5">
        <f>#REF!*#REF!</f>
        <v>1376113.44</v>
      </c>
      <c r="R1791" s="5">
        <v>827463.52</v>
      </c>
      <c r="S1791" s="5">
        <f>#REF!-#REF!</f>
        <v>-548649.92000000004</v>
      </c>
      <c r="T1791" s="36">
        <f t="shared" si="27"/>
        <v>-0.39869527035503699</v>
      </c>
    </row>
    <row r="1792" spans="1:20" x14ac:dyDescent="0.2">
      <c r="A1792" s="25" t="s">
        <v>29</v>
      </c>
      <c r="B1792" s="25" t="s">
        <v>212</v>
      </c>
      <c r="C1792" s="25" t="s">
        <v>31</v>
      </c>
      <c r="D1792" s="25" t="s">
        <v>27</v>
      </c>
      <c r="E1792" s="25" t="s">
        <v>1917</v>
      </c>
      <c r="F1792" s="2">
        <v>40952</v>
      </c>
      <c r="G1792" s="23" t="str">
        <f>TEXT(Table2[[#This Row],[Order-Date]],"mmm")</f>
        <v>Feb</v>
      </c>
      <c r="H1792">
        <v>2012</v>
      </c>
      <c r="I1792">
        <v>599997556</v>
      </c>
      <c r="J1792" s="2">
        <v>40953</v>
      </c>
      <c r="K1792" s="23">
        <f>WEEKDAY(#REF!,1)</f>
        <v>3</v>
      </c>
      <c r="L1792" s="25">
        <f>IF(#REF!&gt;=#REF!,#REF!-#REF!,"")</f>
        <v>1</v>
      </c>
      <c r="M1792" s="4">
        <v>1465</v>
      </c>
      <c r="N1792" s="5">
        <v>47.45</v>
      </c>
      <c r="O1792" s="5">
        <v>31.79</v>
      </c>
      <c r="P1792" s="5">
        <v>15.66</v>
      </c>
      <c r="Q1792" s="5">
        <f>#REF!*#REF!</f>
        <v>46572.35</v>
      </c>
      <c r="R1792" s="5">
        <v>22941.9</v>
      </c>
      <c r="S1792" s="5">
        <f>#REF!-#REF!</f>
        <v>-23630.45</v>
      </c>
      <c r="T1792" s="36">
        <f t="shared" si="27"/>
        <v>-0.50739226171752105</v>
      </c>
    </row>
    <row r="1793" spans="1:20" x14ac:dyDescent="0.2">
      <c r="A1793" s="25" t="s">
        <v>46</v>
      </c>
      <c r="B1793" s="25" t="s">
        <v>219</v>
      </c>
      <c r="C1793" s="25" t="s">
        <v>34</v>
      </c>
      <c r="D1793" s="25" t="s">
        <v>27</v>
      </c>
      <c r="E1793" s="25" t="s">
        <v>1915</v>
      </c>
      <c r="F1793" s="2">
        <v>40880</v>
      </c>
      <c r="G1793" s="23" t="str">
        <f>TEXT(Table2[[#This Row],[Order-Date]],"mmm")</f>
        <v>Dec</v>
      </c>
      <c r="H1793">
        <v>2011</v>
      </c>
      <c r="I1793">
        <v>813441741</v>
      </c>
      <c r="J1793" s="2">
        <v>40624</v>
      </c>
      <c r="K1793" s="23">
        <f>WEEKDAY(#REF!,1)</f>
        <v>3</v>
      </c>
      <c r="L1793" s="25" t="str">
        <f>IF(#REF!&gt;=#REF!,#REF!-#REF!,"")</f>
        <v/>
      </c>
      <c r="M1793" s="4">
        <v>4342</v>
      </c>
      <c r="N1793" s="5">
        <v>205.7</v>
      </c>
      <c r="O1793" s="5">
        <v>117.11</v>
      </c>
      <c r="P1793" s="5">
        <v>88.59</v>
      </c>
      <c r="Q1793" s="5">
        <f>#REF!*#REF!</f>
        <v>508491.62</v>
      </c>
      <c r="R1793" s="5">
        <v>384657.78</v>
      </c>
      <c r="S1793" s="5">
        <f>#REF!-#REF!</f>
        <v>-123833.84</v>
      </c>
      <c r="T1793" s="36">
        <f t="shared" si="27"/>
        <v>-0.24353172231235601</v>
      </c>
    </row>
    <row r="1794" spans="1:20" x14ac:dyDescent="0.2">
      <c r="A1794" s="25" t="s">
        <v>32</v>
      </c>
      <c r="B1794" s="25" t="s">
        <v>147</v>
      </c>
      <c r="C1794" s="25" t="s">
        <v>34</v>
      </c>
      <c r="D1794" s="25" t="s">
        <v>23</v>
      </c>
      <c r="E1794" s="25" t="s">
        <v>1916</v>
      </c>
      <c r="F1794" s="2">
        <v>41116</v>
      </c>
      <c r="G1794" s="23" t="str">
        <f>TEXT(Table2[[#This Row],[Order-Date]],"mmm")</f>
        <v>Jul</v>
      </c>
      <c r="H1794">
        <v>2012</v>
      </c>
      <c r="I1794">
        <v>894569337</v>
      </c>
      <c r="J1794" s="2">
        <v>41143</v>
      </c>
      <c r="K1794" s="23">
        <f>WEEKDAY(#REF!,1)</f>
        <v>4</v>
      </c>
      <c r="L1794" s="25">
        <f>IF(#REF!&gt;=#REF!,#REF!-#REF!,"")</f>
        <v>27</v>
      </c>
      <c r="M1794" s="4">
        <v>1801</v>
      </c>
      <c r="N1794" s="5">
        <v>205.7</v>
      </c>
      <c r="O1794" s="5">
        <v>117.11</v>
      </c>
      <c r="P1794" s="5">
        <v>88.59</v>
      </c>
      <c r="Q1794" s="5">
        <f>#REF!*#REF!</f>
        <v>210915.11</v>
      </c>
      <c r="R1794" s="5">
        <v>159550.59</v>
      </c>
      <c r="S1794" s="5">
        <f>#REF!-#REF!</f>
        <v>-51364.52</v>
      </c>
      <c r="T1794" s="36">
        <f t="shared" si="27"/>
        <v>-0.24353172231235601</v>
      </c>
    </row>
    <row r="1795" spans="1:20" x14ac:dyDescent="0.2">
      <c r="A1795" s="25" t="s">
        <v>32</v>
      </c>
      <c r="B1795" s="25" t="s">
        <v>93</v>
      </c>
      <c r="C1795" s="25" t="s">
        <v>22</v>
      </c>
      <c r="D1795" s="25" t="s">
        <v>27</v>
      </c>
      <c r="E1795" s="25" t="s">
        <v>1915</v>
      </c>
      <c r="F1795" s="2">
        <v>40446</v>
      </c>
      <c r="G1795" s="23" t="str">
        <f>TEXT(Table2[[#This Row],[Order-Date]],"mmm")</f>
        <v>Sep</v>
      </c>
      <c r="H1795">
        <v>2010</v>
      </c>
      <c r="I1795">
        <v>559054172</v>
      </c>
      <c r="J1795" s="2">
        <v>40468</v>
      </c>
      <c r="K1795" s="23">
        <f>WEEKDAY(#REF!,1)</f>
        <v>1</v>
      </c>
      <c r="L1795" s="25">
        <f>IF(#REF!&gt;=#REF!,#REF!-#REF!,"")</f>
        <v>22</v>
      </c>
      <c r="M1795" s="4">
        <v>5408</v>
      </c>
      <c r="N1795" s="5">
        <v>255.28</v>
      </c>
      <c r="O1795" s="5">
        <v>159.41999999999999</v>
      </c>
      <c r="P1795" s="5">
        <v>95.86</v>
      </c>
      <c r="Q1795" s="5">
        <f>#REF!*#REF!</f>
        <v>862143.36</v>
      </c>
      <c r="R1795" s="5">
        <v>518410.88</v>
      </c>
      <c r="S1795" s="5">
        <f>#REF!-#REF!</f>
        <v>-343732.47999999998</v>
      </c>
      <c r="T1795" s="36">
        <f t="shared" ref="T1795:T1858" si="28">S1795/Q1795</f>
        <v>-0.39869527035503699</v>
      </c>
    </row>
    <row r="1796" spans="1:20" x14ac:dyDescent="0.2">
      <c r="A1796" s="25" t="s">
        <v>37</v>
      </c>
      <c r="B1796" s="25" t="s">
        <v>95</v>
      </c>
      <c r="C1796" s="25" t="s">
        <v>65</v>
      </c>
      <c r="D1796" s="25" t="s">
        <v>23</v>
      </c>
      <c r="E1796" s="25" t="s">
        <v>1916</v>
      </c>
      <c r="F1796" s="2">
        <v>42512</v>
      </c>
      <c r="G1796" s="23" t="str">
        <f>TEXT(Table2[[#This Row],[Order-Date]],"mmm")</f>
        <v>May</v>
      </c>
      <c r="H1796">
        <v>2016</v>
      </c>
      <c r="I1796">
        <v>942882573</v>
      </c>
      <c r="J1796" s="2">
        <v>42546</v>
      </c>
      <c r="K1796" s="23">
        <f>WEEKDAY(#REF!,1)</f>
        <v>7</v>
      </c>
      <c r="L1796" s="25">
        <f>IF(#REF!&gt;=#REF!,#REF!-#REF!,"")</f>
        <v>34</v>
      </c>
      <c r="M1796" s="4">
        <v>8761</v>
      </c>
      <c r="N1796" s="5">
        <v>9.33</v>
      </c>
      <c r="O1796" s="5">
        <v>6.92</v>
      </c>
      <c r="P1796" s="5">
        <v>2.41</v>
      </c>
      <c r="Q1796" s="5">
        <f>#REF!*#REF!</f>
        <v>60626.12</v>
      </c>
      <c r="R1796" s="5">
        <v>21114.01</v>
      </c>
      <c r="S1796" s="5">
        <f>#REF!-#REF!</f>
        <v>-39512.11</v>
      </c>
      <c r="T1796" s="36">
        <f t="shared" si="28"/>
        <v>-0.65173410404624299</v>
      </c>
    </row>
    <row r="1797" spans="1:20" x14ac:dyDescent="0.2">
      <c r="A1797" s="25" t="s">
        <v>46</v>
      </c>
      <c r="B1797" s="25" t="s">
        <v>176</v>
      </c>
      <c r="C1797" s="25" t="s">
        <v>42</v>
      </c>
      <c r="D1797" s="25" t="s">
        <v>23</v>
      </c>
      <c r="E1797" s="25" t="s">
        <v>1915</v>
      </c>
      <c r="F1797" s="2">
        <v>41927</v>
      </c>
      <c r="G1797" s="23" t="str">
        <f>TEXT(Table2[[#This Row],[Order-Date]],"mmm")</f>
        <v>Oct</v>
      </c>
      <c r="H1797">
        <v>2014</v>
      </c>
      <c r="I1797">
        <v>552353370</v>
      </c>
      <c r="J1797" s="2">
        <v>41961</v>
      </c>
      <c r="K1797" s="23">
        <f>WEEKDAY(#REF!,1)</f>
        <v>3</v>
      </c>
      <c r="L1797" s="25">
        <f>IF(#REF!&gt;=#REF!,#REF!-#REF!,"")</f>
        <v>34</v>
      </c>
      <c r="M1797" s="4">
        <v>2491</v>
      </c>
      <c r="N1797" s="5">
        <v>109.28</v>
      </c>
      <c r="O1797" s="5">
        <v>35.840000000000003</v>
      </c>
      <c r="P1797" s="5">
        <v>73.44</v>
      </c>
      <c r="Q1797" s="5">
        <f>#REF!*#REF!</f>
        <v>89277.440000000002</v>
      </c>
      <c r="R1797" s="5">
        <v>182939.04</v>
      </c>
      <c r="S1797" s="5">
        <f>#REF!-#REF!</f>
        <v>93661.6</v>
      </c>
      <c r="T1797" s="36">
        <f t="shared" si="28"/>
        <v>1.0491071428571399</v>
      </c>
    </row>
    <row r="1798" spans="1:20" x14ac:dyDescent="0.2">
      <c r="A1798" s="25" t="s">
        <v>40</v>
      </c>
      <c r="B1798" s="25" t="s">
        <v>203</v>
      </c>
      <c r="C1798" s="25" t="s">
        <v>31</v>
      </c>
      <c r="D1798" s="25" t="s">
        <v>27</v>
      </c>
      <c r="E1798" s="25" t="s">
        <v>1916</v>
      </c>
      <c r="F1798" s="2">
        <v>41995</v>
      </c>
      <c r="G1798" s="23" t="str">
        <f>TEXT(Table2[[#This Row],[Order-Date]],"mmm")</f>
        <v>Dec</v>
      </c>
      <c r="H1798">
        <v>2014</v>
      </c>
      <c r="I1798">
        <v>214077889</v>
      </c>
      <c r="J1798" s="2">
        <v>42005</v>
      </c>
      <c r="K1798" s="23">
        <f>WEEKDAY(#REF!,1)</f>
        <v>5</v>
      </c>
      <c r="L1798" s="25">
        <f>IF(#REF!&gt;=#REF!,#REF!-#REF!,"")</f>
        <v>10</v>
      </c>
      <c r="M1798" s="4">
        <v>9260</v>
      </c>
      <c r="N1798" s="5">
        <v>47.45</v>
      </c>
      <c r="O1798" s="5">
        <v>31.79</v>
      </c>
      <c r="P1798" s="5">
        <v>15.66</v>
      </c>
      <c r="Q1798" s="5">
        <f>#REF!*#REF!</f>
        <v>294375.40000000002</v>
      </c>
      <c r="R1798" s="5">
        <v>145011.6</v>
      </c>
      <c r="S1798" s="5">
        <f>#REF!-#REF!</f>
        <v>-149363.79999999999</v>
      </c>
      <c r="T1798" s="36">
        <f t="shared" si="28"/>
        <v>-0.50739226171752105</v>
      </c>
    </row>
    <row r="1799" spans="1:20" x14ac:dyDescent="0.2">
      <c r="A1799" s="25" t="s">
        <v>20</v>
      </c>
      <c r="B1799" s="25" t="s">
        <v>179</v>
      </c>
      <c r="C1799" s="25" t="s">
        <v>65</v>
      </c>
      <c r="D1799" s="25" t="s">
        <v>27</v>
      </c>
      <c r="E1799" s="25" t="s">
        <v>1917</v>
      </c>
      <c r="F1799" s="2">
        <v>42317</v>
      </c>
      <c r="G1799" s="23" t="str">
        <f>TEXT(Table2[[#This Row],[Order-Date]],"mmm")</f>
        <v>Nov</v>
      </c>
      <c r="H1799">
        <v>2015</v>
      </c>
      <c r="I1799">
        <v>824979960</v>
      </c>
      <c r="J1799" s="2">
        <v>42297</v>
      </c>
      <c r="K1799" s="23">
        <f>WEEKDAY(#REF!,1)</f>
        <v>3</v>
      </c>
      <c r="L1799" s="25" t="str">
        <f>IF(#REF!&gt;=#REF!,#REF!-#REF!,"")</f>
        <v/>
      </c>
      <c r="M1799" s="4">
        <v>8758</v>
      </c>
      <c r="N1799" s="5">
        <v>9.33</v>
      </c>
      <c r="O1799" s="5">
        <v>6.92</v>
      </c>
      <c r="P1799" s="5">
        <v>2.41</v>
      </c>
      <c r="Q1799" s="5">
        <f>#REF!*#REF!</f>
        <v>60605.36</v>
      </c>
      <c r="R1799" s="5">
        <v>21106.78</v>
      </c>
      <c r="S1799" s="5">
        <f>#REF!-#REF!</f>
        <v>-39498.58</v>
      </c>
      <c r="T1799" s="36">
        <f t="shared" si="28"/>
        <v>-0.65173410404624299</v>
      </c>
    </row>
    <row r="1800" spans="1:20" x14ac:dyDescent="0.2">
      <c r="A1800" s="25" t="s">
        <v>37</v>
      </c>
      <c r="B1800" s="25" t="s">
        <v>38</v>
      </c>
      <c r="C1800" s="25" t="s">
        <v>51</v>
      </c>
      <c r="D1800" s="25" t="s">
        <v>23</v>
      </c>
      <c r="E1800" s="25" t="s">
        <v>1917</v>
      </c>
      <c r="F1800" s="2">
        <v>42439</v>
      </c>
      <c r="G1800" s="23" t="str">
        <f>TEXT(Table2[[#This Row],[Order-Date]],"mmm")</f>
        <v>Mar</v>
      </c>
      <c r="H1800">
        <v>2016</v>
      </c>
      <c r="I1800">
        <v>202295911</v>
      </c>
      <c r="J1800" s="2">
        <v>42684</v>
      </c>
      <c r="K1800" s="23">
        <f>WEEKDAY(#REF!,1)</f>
        <v>5</v>
      </c>
      <c r="L1800" s="25">
        <f>IF(#REF!&gt;=#REF!,#REF!-#REF!,"")</f>
        <v>245</v>
      </c>
      <c r="M1800" s="4">
        <v>2710</v>
      </c>
      <c r="N1800" s="5">
        <v>437.2</v>
      </c>
      <c r="O1800" s="5">
        <v>263.33</v>
      </c>
      <c r="P1800" s="5">
        <v>173.87</v>
      </c>
      <c r="Q1800" s="5">
        <f>#REF!*#REF!</f>
        <v>713624.3</v>
      </c>
      <c r="R1800" s="5">
        <v>471187.7</v>
      </c>
      <c r="S1800" s="5">
        <f>#REF!-#REF!</f>
        <v>-242436.6</v>
      </c>
      <c r="T1800" s="36">
        <f t="shared" si="28"/>
        <v>-0.33972581931416901</v>
      </c>
    </row>
    <row r="1801" spans="1:20" x14ac:dyDescent="0.2">
      <c r="A1801" s="25" t="s">
        <v>46</v>
      </c>
      <c r="B1801" s="25" t="s">
        <v>175</v>
      </c>
      <c r="C1801" s="25" t="s">
        <v>22</v>
      </c>
      <c r="D1801" s="25" t="s">
        <v>27</v>
      </c>
      <c r="E1801" s="25" t="s">
        <v>1917</v>
      </c>
      <c r="F1801" s="2">
        <v>42039</v>
      </c>
      <c r="G1801" s="23" t="str">
        <f>TEXT(Table2[[#This Row],[Order-Date]],"mmm")</f>
        <v>Feb</v>
      </c>
      <c r="H1801">
        <v>2015</v>
      </c>
      <c r="I1801">
        <v>733574569</v>
      </c>
      <c r="J1801" s="2">
        <v>42142</v>
      </c>
      <c r="K1801" s="23">
        <f>WEEKDAY(#REF!,1)</f>
        <v>2</v>
      </c>
      <c r="L1801" s="25">
        <f>IF(#REF!&gt;=#REF!,#REF!-#REF!,"")</f>
        <v>103</v>
      </c>
      <c r="M1801" s="4">
        <v>9871</v>
      </c>
      <c r="N1801" s="5">
        <v>255.28</v>
      </c>
      <c r="O1801" s="5">
        <v>159.41999999999999</v>
      </c>
      <c r="P1801" s="5">
        <v>95.86</v>
      </c>
      <c r="Q1801" s="5">
        <f>#REF!*#REF!</f>
        <v>1573634.82</v>
      </c>
      <c r="R1801" s="5">
        <v>946234.06</v>
      </c>
      <c r="S1801" s="5">
        <f>#REF!-#REF!</f>
        <v>-627400.76</v>
      </c>
      <c r="T1801" s="36">
        <f t="shared" si="28"/>
        <v>-0.39869527035503699</v>
      </c>
    </row>
    <row r="1802" spans="1:20" x14ac:dyDescent="0.2">
      <c r="A1802" s="25" t="s">
        <v>29</v>
      </c>
      <c r="B1802" s="25" t="s">
        <v>64</v>
      </c>
      <c r="C1802" s="25" t="s">
        <v>31</v>
      </c>
      <c r="D1802" s="25" t="s">
        <v>23</v>
      </c>
      <c r="E1802" s="25" t="s">
        <v>1915</v>
      </c>
      <c r="F1802" s="2">
        <v>42702</v>
      </c>
      <c r="G1802" s="23" t="str">
        <f>TEXT(Table2[[#This Row],[Order-Date]],"mmm")</f>
        <v>Nov</v>
      </c>
      <c r="H1802">
        <v>2016</v>
      </c>
      <c r="I1802">
        <v>826677262</v>
      </c>
      <c r="J1802" s="2">
        <v>42979</v>
      </c>
      <c r="K1802" s="23">
        <f>WEEKDAY(#REF!,1)</f>
        <v>6</v>
      </c>
      <c r="L1802" s="25">
        <f>IF(#REF!&gt;=#REF!,#REF!-#REF!,"")</f>
        <v>277</v>
      </c>
      <c r="M1802" s="4">
        <v>1027</v>
      </c>
      <c r="N1802" s="5">
        <v>47.45</v>
      </c>
      <c r="O1802" s="5">
        <v>31.79</v>
      </c>
      <c r="P1802" s="5">
        <v>15.66</v>
      </c>
      <c r="Q1802" s="5">
        <f>#REF!*#REF!</f>
        <v>32648.33</v>
      </c>
      <c r="R1802" s="5">
        <v>16082.82</v>
      </c>
      <c r="S1802" s="5">
        <f>#REF!-#REF!</f>
        <v>-16565.509999999998</v>
      </c>
      <c r="T1802" s="36">
        <f t="shared" si="28"/>
        <v>-0.50739226171752105</v>
      </c>
    </row>
    <row r="1803" spans="1:20" x14ac:dyDescent="0.2">
      <c r="A1803" s="25" t="s">
        <v>40</v>
      </c>
      <c r="B1803" s="25" t="s">
        <v>218</v>
      </c>
      <c r="C1803" s="25" t="s">
        <v>65</v>
      </c>
      <c r="D1803" s="25" t="s">
        <v>23</v>
      </c>
      <c r="E1803" s="25" t="s">
        <v>1916</v>
      </c>
      <c r="F1803" s="2">
        <v>42794</v>
      </c>
      <c r="G1803" s="23" t="str">
        <f>TEXT(Table2[[#This Row],[Order-Date]],"mmm")</f>
        <v>Feb</v>
      </c>
      <c r="H1803">
        <v>2017</v>
      </c>
      <c r="I1803">
        <v>759777820</v>
      </c>
      <c r="J1803" s="2">
        <v>42817</v>
      </c>
      <c r="K1803" s="23">
        <f>WEEKDAY(#REF!,1)</f>
        <v>5</v>
      </c>
      <c r="L1803" s="25">
        <f>IF(#REF!&gt;=#REF!,#REF!-#REF!,"")</f>
        <v>23</v>
      </c>
      <c r="M1803" s="4">
        <v>3996</v>
      </c>
      <c r="N1803" s="5">
        <v>9.33</v>
      </c>
      <c r="O1803" s="5">
        <v>6.92</v>
      </c>
      <c r="P1803" s="5">
        <v>2.41</v>
      </c>
      <c r="Q1803" s="5">
        <f>#REF!*#REF!</f>
        <v>27652.32</v>
      </c>
      <c r="R1803" s="5">
        <v>9630.36</v>
      </c>
      <c r="S1803" s="5">
        <f>#REF!-#REF!</f>
        <v>-18021.96</v>
      </c>
      <c r="T1803" s="36">
        <f t="shared" si="28"/>
        <v>-0.65173410404624299</v>
      </c>
    </row>
    <row r="1804" spans="1:20" x14ac:dyDescent="0.2">
      <c r="A1804" s="25" t="s">
        <v>46</v>
      </c>
      <c r="B1804" s="25" t="s">
        <v>150</v>
      </c>
      <c r="C1804" s="25" t="s">
        <v>31</v>
      </c>
      <c r="D1804" s="25" t="s">
        <v>23</v>
      </c>
      <c r="E1804" s="25" t="s">
        <v>1917</v>
      </c>
      <c r="F1804" s="2">
        <v>41036</v>
      </c>
      <c r="G1804" s="23" t="str">
        <f>TEXT(Table2[[#This Row],[Order-Date]],"mmm")</f>
        <v>May</v>
      </c>
      <c r="H1804">
        <v>2012</v>
      </c>
      <c r="I1804">
        <v>431362569</v>
      </c>
      <c r="J1804" s="2">
        <v>41160</v>
      </c>
      <c r="K1804" s="23">
        <f>WEEKDAY(#REF!,1)</f>
        <v>7</v>
      </c>
      <c r="L1804" s="25">
        <f>IF(#REF!&gt;=#REF!,#REF!-#REF!,"")</f>
        <v>124</v>
      </c>
      <c r="M1804" s="4">
        <v>8625</v>
      </c>
      <c r="N1804" s="5">
        <v>47.45</v>
      </c>
      <c r="O1804" s="5">
        <v>31.79</v>
      </c>
      <c r="P1804" s="5">
        <v>15.66</v>
      </c>
      <c r="Q1804" s="5">
        <f>#REF!*#REF!</f>
        <v>274188.75</v>
      </c>
      <c r="R1804" s="5">
        <v>135067.5</v>
      </c>
      <c r="S1804" s="5">
        <f>#REF!-#REF!</f>
        <v>-139121.25</v>
      </c>
      <c r="T1804" s="36">
        <f t="shared" si="28"/>
        <v>-0.50739226171752105</v>
      </c>
    </row>
    <row r="1805" spans="1:20" x14ac:dyDescent="0.2">
      <c r="A1805" s="25" t="s">
        <v>20</v>
      </c>
      <c r="B1805" s="25" t="s">
        <v>180</v>
      </c>
      <c r="C1805" s="25" t="s">
        <v>22</v>
      </c>
      <c r="D1805" s="25" t="s">
        <v>27</v>
      </c>
      <c r="E1805" s="25" t="s">
        <v>1916</v>
      </c>
      <c r="F1805" s="2">
        <v>40862</v>
      </c>
      <c r="G1805" s="23" t="str">
        <f>TEXT(Table2[[#This Row],[Order-Date]],"mmm")</f>
        <v>Nov</v>
      </c>
      <c r="H1805">
        <v>2011</v>
      </c>
      <c r="I1805">
        <v>710230338</v>
      </c>
      <c r="J1805" s="2">
        <v>40866</v>
      </c>
      <c r="K1805" s="23">
        <f>WEEKDAY(#REF!,1)</f>
        <v>7</v>
      </c>
      <c r="L1805" s="25">
        <f>IF(#REF!&gt;=#REF!,#REF!-#REF!,"")</f>
        <v>4</v>
      </c>
      <c r="M1805" s="4">
        <v>1795</v>
      </c>
      <c r="N1805" s="5">
        <v>255.28</v>
      </c>
      <c r="O1805" s="5">
        <v>159.41999999999999</v>
      </c>
      <c r="P1805" s="5">
        <v>95.86</v>
      </c>
      <c r="Q1805" s="5">
        <f>#REF!*#REF!</f>
        <v>286158.90000000002</v>
      </c>
      <c r="R1805" s="5">
        <v>172068.7</v>
      </c>
      <c r="S1805" s="5">
        <f>#REF!-#REF!</f>
        <v>-114090.2</v>
      </c>
      <c r="T1805" s="36">
        <f t="shared" si="28"/>
        <v>-0.39869527035503699</v>
      </c>
    </row>
    <row r="1806" spans="1:20" x14ac:dyDescent="0.2">
      <c r="A1806" s="25" t="s">
        <v>20</v>
      </c>
      <c r="B1806" s="25" t="s">
        <v>164</v>
      </c>
      <c r="C1806" s="25" t="s">
        <v>49</v>
      </c>
      <c r="D1806" s="25" t="s">
        <v>27</v>
      </c>
      <c r="E1806" s="25" t="s">
        <v>1918</v>
      </c>
      <c r="F1806" s="2">
        <v>40211</v>
      </c>
      <c r="G1806" s="23" t="str">
        <f>TEXT(Table2[[#This Row],[Order-Date]],"mmm")</f>
        <v>Feb</v>
      </c>
      <c r="H1806">
        <v>2010</v>
      </c>
      <c r="I1806">
        <v>285492455</v>
      </c>
      <c r="J1806" s="2">
        <v>40181</v>
      </c>
      <c r="K1806" s="23">
        <f>WEEKDAY(#REF!,1)</f>
        <v>1</v>
      </c>
      <c r="L1806" s="25" t="str">
        <f>IF(#REF!&gt;=#REF!,#REF!-#REF!,"")</f>
        <v/>
      </c>
      <c r="M1806" s="4">
        <v>2417</v>
      </c>
      <c r="N1806" s="5">
        <v>651.21</v>
      </c>
      <c r="O1806" s="5">
        <v>524.96</v>
      </c>
      <c r="P1806" s="5">
        <v>126.25</v>
      </c>
      <c r="Q1806" s="5">
        <f>#REF!*#REF!</f>
        <v>1268828.32</v>
      </c>
      <c r="R1806" s="5">
        <v>305146.25</v>
      </c>
      <c r="S1806" s="5">
        <f>#REF!-#REF!</f>
        <v>-963682.07</v>
      </c>
      <c r="T1806" s="36">
        <f t="shared" si="28"/>
        <v>-0.75950548613227697</v>
      </c>
    </row>
    <row r="1807" spans="1:20" x14ac:dyDescent="0.2">
      <c r="A1807" s="25" t="s">
        <v>46</v>
      </c>
      <c r="B1807" s="25" t="s">
        <v>171</v>
      </c>
      <c r="C1807" s="25" t="s">
        <v>22</v>
      </c>
      <c r="D1807" s="25" t="s">
        <v>23</v>
      </c>
      <c r="E1807" s="25" t="s">
        <v>1917</v>
      </c>
      <c r="F1807" s="2">
        <v>41857</v>
      </c>
      <c r="G1807" s="23" t="str">
        <f>TEXT(Table2[[#This Row],[Order-Date]],"mmm")</f>
        <v>Aug</v>
      </c>
      <c r="H1807">
        <v>2014</v>
      </c>
      <c r="I1807">
        <v>616572749</v>
      </c>
      <c r="J1807" s="2">
        <v>41980</v>
      </c>
      <c r="K1807" s="23">
        <f>WEEKDAY(#REF!,1)</f>
        <v>1</v>
      </c>
      <c r="L1807" s="25">
        <f>IF(#REF!&gt;=#REF!,#REF!-#REF!,"")</f>
        <v>123</v>
      </c>
      <c r="M1807" s="4">
        <v>6433</v>
      </c>
      <c r="N1807" s="5">
        <v>255.28</v>
      </c>
      <c r="O1807" s="5">
        <v>159.41999999999999</v>
      </c>
      <c r="P1807" s="5">
        <v>95.86</v>
      </c>
      <c r="Q1807" s="5">
        <f>#REF!*#REF!</f>
        <v>1025548.86</v>
      </c>
      <c r="R1807" s="5">
        <v>616667.38</v>
      </c>
      <c r="S1807" s="5">
        <f>#REF!-#REF!</f>
        <v>-408881.48</v>
      </c>
      <c r="T1807" s="36">
        <f t="shared" si="28"/>
        <v>-0.39869527035503699</v>
      </c>
    </row>
    <row r="1808" spans="1:20" x14ac:dyDescent="0.2">
      <c r="A1808" s="25" t="s">
        <v>20</v>
      </c>
      <c r="B1808" s="25" t="s">
        <v>25</v>
      </c>
      <c r="C1808" s="25" t="s">
        <v>39</v>
      </c>
      <c r="D1808" s="25" t="s">
        <v>27</v>
      </c>
      <c r="E1808" s="25" t="s">
        <v>1915</v>
      </c>
      <c r="F1808" s="2">
        <v>40336</v>
      </c>
      <c r="G1808" s="23" t="str">
        <f>TEXT(Table2[[#This Row],[Order-Date]],"mmm")</f>
        <v>Jun</v>
      </c>
      <c r="H1808">
        <v>2010</v>
      </c>
      <c r="I1808">
        <v>983207547</v>
      </c>
      <c r="J1808" s="2">
        <v>40384</v>
      </c>
      <c r="K1808" s="23">
        <f>WEEKDAY(#REF!,1)</f>
        <v>1</v>
      </c>
      <c r="L1808" s="25">
        <f>IF(#REF!&gt;=#REF!,#REF!-#REF!,"")</f>
        <v>48</v>
      </c>
      <c r="M1808" s="4">
        <v>1817</v>
      </c>
      <c r="N1808" s="5">
        <v>81.73</v>
      </c>
      <c r="O1808" s="5">
        <v>56.67</v>
      </c>
      <c r="P1808" s="5">
        <v>25.06</v>
      </c>
      <c r="Q1808" s="5">
        <f>#REF!*#REF!</f>
        <v>102969.39</v>
      </c>
      <c r="R1808" s="5">
        <v>45534.02</v>
      </c>
      <c r="S1808" s="5">
        <f>#REF!-#REF!</f>
        <v>-57435.37</v>
      </c>
      <c r="T1808" s="36">
        <f t="shared" si="28"/>
        <v>-0.55779071819304704</v>
      </c>
    </row>
    <row r="1809" spans="1:20" x14ac:dyDescent="0.2">
      <c r="A1809" s="25" t="s">
        <v>29</v>
      </c>
      <c r="B1809" s="25" t="s">
        <v>118</v>
      </c>
      <c r="C1809" s="25" t="s">
        <v>31</v>
      </c>
      <c r="D1809" s="25" t="s">
        <v>27</v>
      </c>
      <c r="E1809" s="25" t="s">
        <v>1917</v>
      </c>
      <c r="F1809" s="2">
        <v>40670</v>
      </c>
      <c r="G1809" s="23" t="str">
        <f>TEXT(Table2[[#This Row],[Order-Date]],"mmm")</f>
        <v>May</v>
      </c>
      <c r="H1809">
        <v>2011</v>
      </c>
      <c r="I1809">
        <v>735445678</v>
      </c>
      <c r="J1809" s="2">
        <v>40746</v>
      </c>
      <c r="K1809" s="23">
        <f>WEEKDAY(#REF!,1)</f>
        <v>6</v>
      </c>
      <c r="L1809" s="25">
        <f>IF(#REF!&gt;=#REF!,#REF!-#REF!,"")</f>
        <v>76</v>
      </c>
      <c r="M1809" s="4">
        <v>3574</v>
      </c>
      <c r="N1809" s="5">
        <v>47.45</v>
      </c>
      <c r="O1809" s="5">
        <v>31.79</v>
      </c>
      <c r="P1809" s="5">
        <v>15.66</v>
      </c>
      <c r="Q1809" s="5">
        <f>#REF!*#REF!</f>
        <v>113617.46</v>
      </c>
      <c r="R1809" s="5">
        <v>55968.84</v>
      </c>
      <c r="S1809" s="5">
        <f>#REF!-#REF!</f>
        <v>-57648.62</v>
      </c>
      <c r="T1809" s="36">
        <f t="shared" si="28"/>
        <v>-0.50739226171752105</v>
      </c>
    </row>
    <row r="1810" spans="1:20" x14ac:dyDescent="0.2">
      <c r="A1810" s="25" t="s">
        <v>37</v>
      </c>
      <c r="B1810" s="25" t="s">
        <v>55</v>
      </c>
      <c r="C1810" s="25" t="s">
        <v>49</v>
      </c>
      <c r="D1810" s="25" t="s">
        <v>27</v>
      </c>
      <c r="E1810" s="25" t="s">
        <v>1915</v>
      </c>
      <c r="F1810" s="2">
        <v>42681</v>
      </c>
      <c r="G1810" s="23" t="str">
        <f>TEXT(Table2[[#This Row],[Order-Date]],"mmm")</f>
        <v>Nov</v>
      </c>
      <c r="H1810">
        <v>2016</v>
      </c>
      <c r="I1810">
        <v>643648469</v>
      </c>
      <c r="J1810" s="2">
        <v>42498</v>
      </c>
      <c r="K1810" s="23">
        <f>WEEKDAY(#REF!,1)</f>
        <v>1</v>
      </c>
      <c r="L1810" s="25" t="str">
        <f>IF(#REF!&gt;=#REF!,#REF!-#REF!,"")</f>
        <v/>
      </c>
      <c r="M1810" s="4">
        <v>8740</v>
      </c>
      <c r="N1810" s="5">
        <v>651.21</v>
      </c>
      <c r="O1810" s="5">
        <v>524.96</v>
      </c>
      <c r="P1810" s="5">
        <v>126.25</v>
      </c>
      <c r="Q1810" s="5">
        <f>#REF!*#REF!</f>
        <v>4588150.4000000004</v>
      </c>
      <c r="R1810" s="5">
        <v>1103425</v>
      </c>
      <c r="S1810" s="5">
        <f>#REF!-#REF!</f>
        <v>-3484725.4</v>
      </c>
      <c r="T1810" s="36">
        <f t="shared" si="28"/>
        <v>-0.75950548613227697</v>
      </c>
    </row>
    <row r="1811" spans="1:20" x14ac:dyDescent="0.2">
      <c r="A1811" s="25" t="s">
        <v>37</v>
      </c>
      <c r="B1811" s="25" t="s">
        <v>196</v>
      </c>
      <c r="C1811" s="25" t="s">
        <v>31</v>
      </c>
      <c r="D1811" s="25" t="s">
        <v>23</v>
      </c>
      <c r="E1811" s="25" t="s">
        <v>1916</v>
      </c>
      <c r="F1811" s="2">
        <v>41774</v>
      </c>
      <c r="G1811" s="23" t="str">
        <f>TEXT(Table2[[#This Row],[Order-Date]],"mmm")</f>
        <v>May</v>
      </c>
      <c r="H1811">
        <v>2014</v>
      </c>
      <c r="I1811">
        <v>648489749</v>
      </c>
      <c r="J1811" s="2">
        <v>41949</v>
      </c>
      <c r="K1811" s="23">
        <f>WEEKDAY(#REF!,1)</f>
        <v>5</v>
      </c>
      <c r="L1811" s="25">
        <f>IF(#REF!&gt;=#REF!,#REF!-#REF!,"")</f>
        <v>175</v>
      </c>
      <c r="M1811" s="4">
        <v>1382</v>
      </c>
      <c r="N1811" s="5">
        <v>47.45</v>
      </c>
      <c r="O1811" s="5">
        <v>31.79</v>
      </c>
      <c r="P1811" s="5">
        <v>15.66</v>
      </c>
      <c r="Q1811" s="5">
        <f>#REF!*#REF!</f>
        <v>43933.78</v>
      </c>
      <c r="R1811" s="5">
        <v>21642.12</v>
      </c>
      <c r="S1811" s="5">
        <f>#REF!-#REF!</f>
        <v>-22291.66</v>
      </c>
      <c r="T1811" s="36">
        <f t="shared" si="28"/>
        <v>-0.50739226171752105</v>
      </c>
    </row>
    <row r="1812" spans="1:20" x14ac:dyDescent="0.2">
      <c r="A1812" s="25" t="s">
        <v>46</v>
      </c>
      <c r="B1812" s="25" t="s">
        <v>99</v>
      </c>
      <c r="C1812" s="25" t="s">
        <v>39</v>
      </c>
      <c r="D1812" s="25" t="s">
        <v>23</v>
      </c>
      <c r="E1812" s="25" t="s">
        <v>1918</v>
      </c>
      <c r="F1812" s="2">
        <v>40199</v>
      </c>
      <c r="G1812" s="23" t="str">
        <f>TEXT(Table2[[#This Row],[Order-Date]],"mmm")</f>
        <v>Jan</v>
      </c>
      <c r="H1812">
        <v>2010</v>
      </c>
      <c r="I1812">
        <v>310955846</v>
      </c>
      <c r="J1812" s="2">
        <v>40453</v>
      </c>
      <c r="K1812" s="23">
        <f>WEEKDAY(#REF!,1)</f>
        <v>7</v>
      </c>
      <c r="L1812" s="25">
        <f>IF(#REF!&gt;=#REF!,#REF!-#REF!,"")</f>
        <v>254</v>
      </c>
      <c r="M1812" s="4">
        <v>7600</v>
      </c>
      <c r="N1812" s="5">
        <v>81.73</v>
      </c>
      <c r="O1812" s="5">
        <v>56.67</v>
      </c>
      <c r="P1812" s="5">
        <v>25.06</v>
      </c>
      <c r="Q1812" s="5">
        <f>#REF!*#REF!</f>
        <v>430692</v>
      </c>
      <c r="R1812" s="5">
        <v>190456</v>
      </c>
      <c r="S1812" s="5">
        <f>#REF!-#REF!</f>
        <v>-240236</v>
      </c>
      <c r="T1812" s="36">
        <f t="shared" si="28"/>
        <v>-0.55779071819304704</v>
      </c>
    </row>
    <row r="1813" spans="1:20" x14ac:dyDescent="0.2">
      <c r="A1813" s="25" t="s">
        <v>46</v>
      </c>
      <c r="B1813" s="25" t="s">
        <v>211</v>
      </c>
      <c r="C1813" s="25" t="s">
        <v>22</v>
      </c>
      <c r="D1813" s="25" t="s">
        <v>23</v>
      </c>
      <c r="E1813" s="25" t="s">
        <v>1918</v>
      </c>
      <c r="F1813" s="2">
        <v>41441</v>
      </c>
      <c r="G1813" s="23" t="str">
        <f>TEXT(Table2[[#This Row],[Order-Date]],"mmm")</f>
        <v>Jun</v>
      </c>
      <c r="H1813">
        <v>2013</v>
      </c>
      <c r="I1813">
        <v>162345588</v>
      </c>
      <c r="J1813" s="2">
        <v>41484</v>
      </c>
      <c r="K1813" s="23">
        <f>WEEKDAY(#REF!,1)</f>
        <v>2</v>
      </c>
      <c r="L1813" s="25">
        <f>IF(#REF!&gt;=#REF!,#REF!-#REF!,"")</f>
        <v>43</v>
      </c>
      <c r="M1813" s="4">
        <v>522</v>
      </c>
      <c r="N1813" s="5">
        <v>255.28</v>
      </c>
      <c r="O1813" s="5">
        <v>159.41999999999999</v>
      </c>
      <c r="P1813" s="5">
        <v>95.86</v>
      </c>
      <c r="Q1813" s="5">
        <f>#REF!*#REF!</f>
        <v>83217.240000000005</v>
      </c>
      <c r="R1813" s="5">
        <v>50038.92</v>
      </c>
      <c r="S1813" s="5">
        <f>#REF!-#REF!</f>
        <v>-33178.32</v>
      </c>
      <c r="T1813" s="36">
        <f t="shared" si="28"/>
        <v>-0.39869527035503699</v>
      </c>
    </row>
    <row r="1814" spans="1:20" x14ac:dyDescent="0.2">
      <c r="A1814" s="25" t="s">
        <v>29</v>
      </c>
      <c r="B1814" s="25" t="s">
        <v>89</v>
      </c>
      <c r="C1814" s="25" t="s">
        <v>77</v>
      </c>
      <c r="D1814" s="25" t="s">
        <v>27</v>
      </c>
      <c r="E1814" s="25" t="s">
        <v>1916</v>
      </c>
      <c r="F1814" s="2">
        <v>41196</v>
      </c>
      <c r="G1814" s="23" t="str">
        <f>TEXT(Table2[[#This Row],[Order-Date]],"mmm")</f>
        <v>Oct</v>
      </c>
      <c r="H1814">
        <v>2012</v>
      </c>
      <c r="I1814">
        <v>354270303</v>
      </c>
      <c r="J1814" s="2">
        <v>41240</v>
      </c>
      <c r="K1814" s="23">
        <f>WEEKDAY(#REF!,1)</f>
        <v>3</v>
      </c>
      <c r="L1814" s="25">
        <f>IF(#REF!&gt;=#REF!,#REF!-#REF!,"")</f>
        <v>44</v>
      </c>
      <c r="M1814" s="4">
        <v>5310</v>
      </c>
      <c r="N1814" s="5">
        <v>154.06</v>
      </c>
      <c r="O1814" s="5">
        <v>90.93</v>
      </c>
      <c r="P1814" s="5">
        <v>63.13</v>
      </c>
      <c r="Q1814" s="5">
        <f>#REF!*#REF!</f>
        <v>482838.3</v>
      </c>
      <c r="R1814" s="5">
        <v>335220.3</v>
      </c>
      <c r="S1814" s="5">
        <f>#REF!-#REF!</f>
        <v>-147618</v>
      </c>
      <c r="T1814" s="36">
        <f t="shared" si="28"/>
        <v>-0.30572968217309998</v>
      </c>
    </row>
    <row r="1815" spans="1:20" x14ac:dyDescent="0.2">
      <c r="A1815" s="25" t="s">
        <v>40</v>
      </c>
      <c r="B1815" s="25" t="s">
        <v>201</v>
      </c>
      <c r="C1815" s="25" t="s">
        <v>22</v>
      </c>
      <c r="D1815" s="25" t="s">
        <v>27</v>
      </c>
      <c r="E1815" s="25" t="s">
        <v>1918</v>
      </c>
      <c r="F1815" s="2">
        <v>42464</v>
      </c>
      <c r="G1815" s="23" t="str">
        <f>TEXT(Table2[[#This Row],[Order-Date]],"mmm")</f>
        <v>Apr</v>
      </c>
      <c r="H1815">
        <v>2016</v>
      </c>
      <c r="I1815">
        <v>208653819</v>
      </c>
      <c r="J1815" s="2">
        <v>42475</v>
      </c>
      <c r="K1815" s="23">
        <f>WEEKDAY(#REF!,1)</f>
        <v>6</v>
      </c>
      <c r="L1815" s="25">
        <f>IF(#REF!&gt;=#REF!,#REF!-#REF!,"")</f>
        <v>11</v>
      </c>
      <c r="M1815" s="4">
        <v>4157</v>
      </c>
      <c r="N1815" s="5">
        <v>255.28</v>
      </c>
      <c r="O1815" s="5">
        <v>159.41999999999999</v>
      </c>
      <c r="P1815" s="5">
        <v>95.86</v>
      </c>
      <c r="Q1815" s="5">
        <f>#REF!*#REF!</f>
        <v>662708.93999999994</v>
      </c>
      <c r="R1815" s="5">
        <v>398490.02</v>
      </c>
      <c r="S1815" s="5">
        <f>#REF!-#REF!</f>
        <v>-264218.92</v>
      </c>
      <c r="T1815" s="36">
        <f t="shared" si="28"/>
        <v>-0.39869527035503699</v>
      </c>
    </row>
    <row r="1816" spans="1:20" x14ac:dyDescent="0.2">
      <c r="A1816" s="25" t="s">
        <v>32</v>
      </c>
      <c r="B1816" s="25" t="s">
        <v>166</v>
      </c>
      <c r="C1816" s="25" t="s">
        <v>22</v>
      </c>
      <c r="D1816" s="25" t="s">
        <v>23</v>
      </c>
      <c r="E1816" s="25" t="s">
        <v>1918</v>
      </c>
      <c r="F1816" s="2">
        <v>40335</v>
      </c>
      <c r="G1816" s="23" t="str">
        <f>TEXT(Table2[[#This Row],[Order-Date]],"mmm")</f>
        <v>Jun</v>
      </c>
      <c r="H1816">
        <v>2010</v>
      </c>
      <c r="I1816">
        <v>467732465</v>
      </c>
      <c r="J1816" s="2">
        <v>40381</v>
      </c>
      <c r="K1816" s="23">
        <f>WEEKDAY(#REF!,1)</f>
        <v>5</v>
      </c>
      <c r="L1816" s="25">
        <f>IF(#REF!&gt;=#REF!,#REF!-#REF!,"")</f>
        <v>46</v>
      </c>
      <c r="M1816" s="4">
        <v>1285</v>
      </c>
      <c r="N1816" s="5">
        <v>255.28</v>
      </c>
      <c r="O1816" s="5">
        <v>159.41999999999999</v>
      </c>
      <c r="P1816" s="5">
        <v>95.86</v>
      </c>
      <c r="Q1816" s="5">
        <f>#REF!*#REF!</f>
        <v>204854.7</v>
      </c>
      <c r="R1816" s="5">
        <v>123180.1</v>
      </c>
      <c r="S1816" s="5">
        <f>#REF!-#REF!</f>
        <v>-81674.600000000006</v>
      </c>
      <c r="T1816" s="36">
        <f t="shared" si="28"/>
        <v>-0.39869527035503699</v>
      </c>
    </row>
    <row r="1817" spans="1:20" x14ac:dyDescent="0.2">
      <c r="A1817" s="25" t="s">
        <v>40</v>
      </c>
      <c r="B1817" s="25" t="s">
        <v>218</v>
      </c>
      <c r="C1817" s="25" t="s">
        <v>56</v>
      </c>
      <c r="D1817" s="25" t="s">
        <v>27</v>
      </c>
      <c r="E1817" s="25" t="s">
        <v>1915</v>
      </c>
      <c r="F1817" s="2">
        <v>42736</v>
      </c>
      <c r="G1817" s="23" t="str">
        <f>TEXT(Table2[[#This Row],[Order-Date]],"mmm")</f>
        <v>Jan</v>
      </c>
      <c r="H1817">
        <v>2017</v>
      </c>
      <c r="I1817">
        <v>144055068</v>
      </c>
      <c r="J1817" s="2">
        <v>42949</v>
      </c>
      <c r="K1817" s="23">
        <f>WEEKDAY(#REF!,1)</f>
        <v>4</v>
      </c>
      <c r="L1817" s="25">
        <f>IF(#REF!&gt;=#REF!,#REF!-#REF!,"")</f>
        <v>213</v>
      </c>
      <c r="M1817" s="4">
        <v>7951</v>
      </c>
      <c r="N1817" s="5">
        <v>421.89</v>
      </c>
      <c r="O1817" s="5">
        <v>364.69</v>
      </c>
      <c r="P1817" s="5">
        <v>57.2</v>
      </c>
      <c r="Q1817" s="5">
        <f>#REF!*#REF!</f>
        <v>2899650.19</v>
      </c>
      <c r="R1817" s="5">
        <v>454797.2</v>
      </c>
      <c r="S1817" s="5">
        <f>#REF!-#REF!</f>
        <v>-2444852.9900000002</v>
      </c>
      <c r="T1817" s="36">
        <f t="shared" si="28"/>
        <v>-0.84315445995228799</v>
      </c>
    </row>
    <row r="1818" spans="1:20" x14ac:dyDescent="0.2">
      <c r="A1818" s="25" t="s">
        <v>46</v>
      </c>
      <c r="B1818" s="25" t="s">
        <v>145</v>
      </c>
      <c r="C1818" s="25" t="s">
        <v>77</v>
      </c>
      <c r="D1818" s="25" t="s">
        <v>23</v>
      </c>
      <c r="E1818" s="25" t="s">
        <v>1916</v>
      </c>
      <c r="F1818" s="2">
        <v>41387</v>
      </c>
      <c r="G1818" s="23" t="str">
        <f>TEXT(Table2[[#This Row],[Order-Date]],"mmm")</f>
        <v>Apr</v>
      </c>
      <c r="H1818">
        <v>2013</v>
      </c>
      <c r="I1818">
        <v>570482957</v>
      </c>
      <c r="J1818" s="2">
        <v>41339</v>
      </c>
      <c r="K1818" s="23">
        <f>WEEKDAY(#REF!,1)</f>
        <v>4</v>
      </c>
      <c r="L1818" s="25" t="str">
        <f>IF(#REF!&gt;=#REF!,#REF!-#REF!,"")</f>
        <v/>
      </c>
      <c r="M1818" s="4">
        <v>7439</v>
      </c>
      <c r="N1818" s="5">
        <v>154.06</v>
      </c>
      <c r="O1818" s="5">
        <v>90.93</v>
      </c>
      <c r="P1818" s="5">
        <v>63.13</v>
      </c>
      <c r="Q1818" s="5">
        <f>#REF!*#REF!</f>
        <v>676428.27</v>
      </c>
      <c r="R1818" s="5">
        <v>469624.07</v>
      </c>
      <c r="S1818" s="5">
        <f>#REF!-#REF!</f>
        <v>-206804.2</v>
      </c>
      <c r="T1818" s="36">
        <f t="shared" si="28"/>
        <v>-0.30572968217309998</v>
      </c>
    </row>
    <row r="1819" spans="1:20" x14ac:dyDescent="0.2">
      <c r="A1819" s="25" t="s">
        <v>37</v>
      </c>
      <c r="B1819" s="25" t="s">
        <v>79</v>
      </c>
      <c r="C1819" s="25" t="s">
        <v>85</v>
      </c>
      <c r="D1819" s="25" t="s">
        <v>23</v>
      </c>
      <c r="E1819" s="25" t="s">
        <v>1915</v>
      </c>
      <c r="F1819" s="2">
        <v>40843</v>
      </c>
      <c r="G1819" s="23" t="str">
        <f>TEXT(Table2[[#This Row],[Order-Date]],"mmm")</f>
        <v>Oct</v>
      </c>
      <c r="H1819">
        <v>2011</v>
      </c>
      <c r="I1819">
        <v>450189960</v>
      </c>
      <c r="J1819" s="2">
        <v>40859</v>
      </c>
      <c r="K1819" s="23">
        <f>WEEKDAY(#REF!,1)</f>
        <v>7</v>
      </c>
      <c r="L1819" s="25">
        <f>IF(#REF!&gt;=#REF!,#REF!-#REF!,"")</f>
        <v>16</v>
      </c>
      <c r="M1819" s="4">
        <v>68</v>
      </c>
      <c r="N1819" s="5">
        <v>668.27</v>
      </c>
      <c r="O1819" s="5">
        <v>502.54</v>
      </c>
      <c r="P1819" s="5">
        <v>165.73</v>
      </c>
      <c r="Q1819" s="5">
        <f>#REF!*#REF!</f>
        <v>34172.720000000001</v>
      </c>
      <c r="R1819" s="5">
        <v>11269.64</v>
      </c>
      <c r="S1819" s="5">
        <f>#REF!-#REF!</f>
        <v>-22903.08</v>
      </c>
      <c r="T1819" s="36">
        <f t="shared" si="28"/>
        <v>-0.67021530624427905</v>
      </c>
    </row>
    <row r="1820" spans="1:20" x14ac:dyDescent="0.2">
      <c r="A1820" s="25" t="s">
        <v>29</v>
      </c>
      <c r="B1820" s="25" t="s">
        <v>177</v>
      </c>
      <c r="C1820" s="25" t="s">
        <v>34</v>
      </c>
      <c r="D1820" s="25" t="s">
        <v>27</v>
      </c>
      <c r="E1820" s="25" t="s">
        <v>1917</v>
      </c>
      <c r="F1820" s="2">
        <v>40280</v>
      </c>
      <c r="G1820" s="23" t="str">
        <f>TEXT(Table2[[#This Row],[Order-Date]],"mmm")</f>
        <v>Apr</v>
      </c>
      <c r="H1820">
        <v>2010</v>
      </c>
      <c r="I1820">
        <v>806662404</v>
      </c>
      <c r="J1820" s="2">
        <v>40371</v>
      </c>
      <c r="K1820" s="23">
        <f>WEEKDAY(#REF!,1)</f>
        <v>2</v>
      </c>
      <c r="L1820" s="25">
        <f>IF(#REF!&gt;=#REF!,#REF!-#REF!,"")</f>
        <v>91</v>
      </c>
      <c r="M1820" s="4">
        <v>8186</v>
      </c>
      <c r="N1820" s="5">
        <v>205.7</v>
      </c>
      <c r="O1820" s="5">
        <v>117.11</v>
      </c>
      <c r="P1820" s="5">
        <v>88.59</v>
      </c>
      <c r="Q1820" s="5">
        <f>#REF!*#REF!</f>
        <v>958662.46</v>
      </c>
      <c r="R1820" s="5">
        <v>725197.74</v>
      </c>
      <c r="S1820" s="5">
        <f>#REF!-#REF!</f>
        <v>-233464.72</v>
      </c>
      <c r="T1820" s="36">
        <f t="shared" si="28"/>
        <v>-0.24353172231235601</v>
      </c>
    </row>
    <row r="1821" spans="1:20" x14ac:dyDescent="0.2">
      <c r="A1821" s="25" t="s">
        <v>29</v>
      </c>
      <c r="B1821" s="25" t="s">
        <v>100</v>
      </c>
      <c r="C1821" s="25" t="s">
        <v>39</v>
      </c>
      <c r="D1821" s="25" t="s">
        <v>27</v>
      </c>
      <c r="E1821" s="25" t="s">
        <v>1918</v>
      </c>
      <c r="F1821" s="2">
        <v>41591</v>
      </c>
      <c r="G1821" s="23" t="str">
        <f>TEXT(Table2[[#This Row],[Order-Date]],"mmm")</f>
        <v>Nov</v>
      </c>
      <c r="H1821">
        <v>2013</v>
      </c>
      <c r="I1821">
        <v>933699119</v>
      </c>
      <c r="J1821" s="2">
        <v>41602</v>
      </c>
      <c r="K1821" s="23">
        <f>WEEKDAY(#REF!,1)</f>
        <v>1</v>
      </c>
      <c r="L1821" s="25">
        <f>IF(#REF!&gt;=#REF!,#REF!-#REF!,"")</f>
        <v>11</v>
      </c>
      <c r="M1821" s="4">
        <v>1173</v>
      </c>
      <c r="N1821" s="5">
        <v>81.73</v>
      </c>
      <c r="O1821" s="5">
        <v>56.67</v>
      </c>
      <c r="P1821" s="5">
        <v>25.06</v>
      </c>
      <c r="Q1821" s="5">
        <f>#REF!*#REF!</f>
        <v>66473.91</v>
      </c>
      <c r="R1821" s="5">
        <v>29395.38</v>
      </c>
      <c r="S1821" s="5">
        <f>#REF!-#REF!</f>
        <v>-37078.53</v>
      </c>
      <c r="T1821" s="36">
        <f t="shared" si="28"/>
        <v>-0.55779071819304704</v>
      </c>
    </row>
    <row r="1822" spans="1:20" x14ac:dyDescent="0.2">
      <c r="A1822" s="25" t="s">
        <v>46</v>
      </c>
      <c r="B1822" s="25" t="s">
        <v>132</v>
      </c>
      <c r="C1822" s="25" t="s">
        <v>39</v>
      </c>
      <c r="D1822" s="25" t="s">
        <v>27</v>
      </c>
      <c r="E1822" s="25" t="s">
        <v>1918</v>
      </c>
      <c r="F1822" s="2">
        <v>42875</v>
      </c>
      <c r="G1822" s="23" t="str">
        <f>TEXT(Table2[[#This Row],[Order-Date]],"mmm")</f>
        <v>May</v>
      </c>
      <c r="H1822">
        <v>2017</v>
      </c>
      <c r="I1822">
        <v>645411431</v>
      </c>
      <c r="J1822" s="2">
        <v>43075</v>
      </c>
      <c r="K1822" s="23">
        <f>WEEKDAY(#REF!,1)</f>
        <v>4</v>
      </c>
      <c r="L1822" s="25">
        <f>IF(#REF!&gt;=#REF!,#REF!-#REF!,"")</f>
        <v>200</v>
      </c>
      <c r="M1822" s="4">
        <v>440</v>
      </c>
      <c r="N1822" s="5">
        <v>81.73</v>
      </c>
      <c r="O1822" s="5">
        <v>56.67</v>
      </c>
      <c r="P1822" s="5">
        <v>25.06</v>
      </c>
      <c r="Q1822" s="5">
        <f>#REF!*#REF!</f>
        <v>24934.799999999999</v>
      </c>
      <c r="R1822" s="5">
        <v>11026.4</v>
      </c>
      <c r="S1822" s="5">
        <f>#REF!-#REF!</f>
        <v>-13908.4</v>
      </c>
      <c r="T1822" s="36">
        <f t="shared" si="28"/>
        <v>-0.55779071819304704</v>
      </c>
    </row>
    <row r="1823" spans="1:20" x14ac:dyDescent="0.2">
      <c r="A1823" s="25" t="s">
        <v>29</v>
      </c>
      <c r="B1823" s="25" t="s">
        <v>80</v>
      </c>
      <c r="C1823" s="25" t="s">
        <v>22</v>
      </c>
      <c r="D1823" s="25" t="s">
        <v>27</v>
      </c>
      <c r="E1823" s="25" t="s">
        <v>1918</v>
      </c>
      <c r="F1823" s="2">
        <v>42182</v>
      </c>
      <c r="G1823" s="23" t="str">
        <f>TEXT(Table2[[#This Row],[Order-Date]],"mmm")</f>
        <v>Jun</v>
      </c>
      <c r="H1823">
        <v>2015</v>
      </c>
      <c r="I1823">
        <v>726223170</v>
      </c>
      <c r="J1823" s="2">
        <v>42216</v>
      </c>
      <c r="K1823" s="23">
        <f>WEEKDAY(#REF!,1)</f>
        <v>6</v>
      </c>
      <c r="L1823" s="25">
        <f>IF(#REF!&gt;=#REF!,#REF!-#REF!,"")</f>
        <v>34</v>
      </c>
      <c r="M1823" s="4">
        <v>4429</v>
      </c>
      <c r="N1823" s="5">
        <v>255.28</v>
      </c>
      <c r="O1823" s="5">
        <v>159.41999999999999</v>
      </c>
      <c r="P1823" s="5">
        <v>95.86</v>
      </c>
      <c r="Q1823" s="5">
        <f>#REF!*#REF!</f>
        <v>706071.18</v>
      </c>
      <c r="R1823" s="5">
        <v>424563.94</v>
      </c>
      <c r="S1823" s="5">
        <f>#REF!-#REF!</f>
        <v>-281507.24</v>
      </c>
      <c r="T1823" s="36">
        <f t="shared" si="28"/>
        <v>-0.39869527035503699</v>
      </c>
    </row>
    <row r="1824" spans="1:20" x14ac:dyDescent="0.2">
      <c r="A1824" s="25" t="s">
        <v>46</v>
      </c>
      <c r="B1824" s="25" t="s">
        <v>228</v>
      </c>
      <c r="C1824" s="25" t="s">
        <v>34</v>
      </c>
      <c r="D1824" s="25" t="s">
        <v>23</v>
      </c>
      <c r="E1824" s="25" t="s">
        <v>1917</v>
      </c>
      <c r="F1824" s="2">
        <v>40481</v>
      </c>
      <c r="G1824" s="23" t="str">
        <f>TEXT(Table2[[#This Row],[Order-Date]],"mmm")</f>
        <v>Oct</v>
      </c>
      <c r="H1824">
        <v>2010</v>
      </c>
      <c r="I1824">
        <v>680870664</v>
      </c>
      <c r="J1824" s="2">
        <v>40482</v>
      </c>
      <c r="K1824" s="23">
        <f>WEEKDAY(#REF!,1)</f>
        <v>1</v>
      </c>
      <c r="L1824" s="25">
        <f>IF(#REF!&gt;=#REF!,#REF!-#REF!,"")</f>
        <v>1</v>
      </c>
      <c r="M1824" s="4">
        <v>3615</v>
      </c>
      <c r="N1824" s="5">
        <v>205.7</v>
      </c>
      <c r="O1824" s="5">
        <v>117.11</v>
      </c>
      <c r="P1824" s="5">
        <v>88.59</v>
      </c>
      <c r="Q1824" s="5">
        <f>#REF!*#REF!</f>
        <v>423352.65</v>
      </c>
      <c r="R1824" s="5">
        <v>320252.84999999998</v>
      </c>
      <c r="S1824" s="5">
        <f>#REF!-#REF!</f>
        <v>-103099.8</v>
      </c>
      <c r="T1824" s="36">
        <f t="shared" si="28"/>
        <v>-0.24353172231235601</v>
      </c>
    </row>
    <row r="1825" spans="1:20" x14ac:dyDescent="0.2">
      <c r="A1825" s="25" t="s">
        <v>20</v>
      </c>
      <c r="B1825" s="25" t="s">
        <v>121</v>
      </c>
      <c r="C1825" s="25" t="s">
        <v>56</v>
      </c>
      <c r="D1825" s="25" t="s">
        <v>27</v>
      </c>
      <c r="E1825" s="25" t="s">
        <v>1916</v>
      </c>
      <c r="F1825" s="2">
        <v>40510</v>
      </c>
      <c r="G1825" s="23" t="str">
        <f>TEXT(Table2[[#This Row],[Order-Date]],"mmm")</f>
        <v>Nov</v>
      </c>
      <c r="H1825">
        <v>2010</v>
      </c>
      <c r="I1825">
        <v>984402740</v>
      </c>
      <c r="J1825" s="2">
        <v>40530</v>
      </c>
      <c r="K1825" s="23">
        <f>WEEKDAY(#REF!,1)</f>
        <v>7</v>
      </c>
      <c r="L1825" s="25">
        <f>IF(#REF!&gt;=#REF!,#REF!-#REF!,"")</f>
        <v>20</v>
      </c>
      <c r="M1825" s="4">
        <v>5501</v>
      </c>
      <c r="N1825" s="5">
        <v>421.89</v>
      </c>
      <c r="O1825" s="5">
        <v>364.69</v>
      </c>
      <c r="P1825" s="5">
        <v>57.2</v>
      </c>
      <c r="Q1825" s="5">
        <f>#REF!*#REF!</f>
        <v>2006159.69</v>
      </c>
      <c r="R1825" s="5">
        <v>314657.2</v>
      </c>
      <c r="S1825" s="5">
        <f>#REF!-#REF!</f>
        <v>-1691502.49</v>
      </c>
      <c r="T1825" s="36">
        <f t="shared" si="28"/>
        <v>-0.84315445995228799</v>
      </c>
    </row>
    <row r="1826" spans="1:20" x14ac:dyDescent="0.2">
      <c r="A1826" s="25" t="s">
        <v>20</v>
      </c>
      <c r="B1826" s="25" t="s">
        <v>226</v>
      </c>
      <c r="C1826" s="25" t="s">
        <v>49</v>
      </c>
      <c r="D1826" s="25" t="s">
        <v>23</v>
      </c>
      <c r="E1826" s="25" t="s">
        <v>1918</v>
      </c>
      <c r="F1826" s="2">
        <v>42635</v>
      </c>
      <c r="G1826" s="23" t="str">
        <f>TEXT(Table2[[#This Row],[Order-Date]],"mmm")</f>
        <v>Sep</v>
      </c>
      <c r="H1826">
        <v>2016</v>
      </c>
      <c r="I1826">
        <v>832180726</v>
      </c>
      <c r="J1826" s="2">
        <v>42635</v>
      </c>
      <c r="K1826" s="23">
        <f>WEEKDAY(#REF!,1)</f>
        <v>5</v>
      </c>
      <c r="L1826" s="25">
        <f>IF(#REF!&gt;=#REF!,#REF!-#REF!,"")</f>
        <v>0</v>
      </c>
      <c r="M1826" s="4">
        <v>9625</v>
      </c>
      <c r="N1826" s="5">
        <v>651.21</v>
      </c>
      <c r="O1826" s="5">
        <v>524.96</v>
      </c>
      <c r="P1826" s="5">
        <v>126.25</v>
      </c>
      <c r="Q1826" s="5">
        <f>#REF!*#REF!</f>
        <v>5052740</v>
      </c>
      <c r="R1826" s="5">
        <v>1215156.25</v>
      </c>
      <c r="S1826" s="5">
        <f>#REF!-#REF!</f>
        <v>-3837583.75</v>
      </c>
      <c r="T1826" s="36">
        <f t="shared" si="28"/>
        <v>-0.75950548613227697</v>
      </c>
    </row>
    <row r="1827" spans="1:20" x14ac:dyDescent="0.2">
      <c r="A1827" s="25" t="s">
        <v>37</v>
      </c>
      <c r="B1827" s="25" t="s">
        <v>106</v>
      </c>
      <c r="C1827" s="25" t="s">
        <v>65</v>
      </c>
      <c r="D1827" s="25" t="s">
        <v>23</v>
      </c>
      <c r="E1827" s="25" t="s">
        <v>1916</v>
      </c>
      <c r="F1827" s="2">
        <v>40692</v>
      </c>
      <c r="G1827" s="23" t="str">
        <f>TEXT(Table2[[#This Row],[Order-Date]],"mmm")</f>
        <v>May</v>
      </c>
      <c r="H1827">
        <v>2011</v>
      </c>
      <c r="I1827">
        <v>389878451</v>
      </c>
      <c r="J1827" s="2">
        <v>40731</v>
      </c>
      <c r="K1827" s="23">
        <f>WEEKDAY(#REF!,1)</f>
        <v>5</v>
      </c>
      <c r="L1827" s="25">
        <f>IF(#REF!&gt;=#REF!,#REF!-#REF!,"")</f>
        <v>39</v>
      </c>
      <c r="M1827" s="4">
        <v>2553</v>
      </c>
      <c r="N1827" s="5">
        <v>9.33</v>
      </c>
      <c r="O1827" s="5">
        <v>6.92</v>
      </c>
      <c r="P1827" s="5">
        <v>2.41</v>
      </c>
      <c r="Q1827" s="5">
        <f>#REF!*#REF!</f>
        <v>17666.759999999998</v>
      </c>
      <c r="R1827" s="5">
        <v>6152.73</v>
      </c>
      <c r="S1827" s="5">
        <f>#REF!-#REF!</f>
        <v>-11514.03</v>
      </c>
      <c r="T1827" s="36">
        <f t="shared" si="28"/>
        <v>-0.65173410404624299</v>
      </c>
    </row>
    <row r="1828" spans="1:20" x14ac:dyDescent="0.2">
      <c r="A1828" s="25" t="s">
        <v>40</v>
      </c>
      <c r="B1828" s="25" t="s">
        <v>101</v>
      </c>
      <c r="C1828" s="25" t="s">
        <v>51</v>
      </c>
      <c r="D1828" s="25" t="s">
        <v>23</v>
      </c>
      <c r="E1828" s="25" t="s">
        <v>1915</v>
      </c>
      <c r="F1828" s="2">
        <v>42767</v>
      </c>
      <c r="G1828" s="23" t="str">
        <f>TEXT(Table2[[#This Row],[Order-Date]],"mmm")</f>
        <v>Feb</v>
      </c>
      <c r="H1828">
        <v>2017</v>
      </c>
      <c r="I1828">
        <v>343482244</v>
      </c>
      <c r="J1828" s="2">
        <v>42784</v>
      </c>
      <c r="K1828" s="23">
        <f>WEEKDAY(#REF!,1)</f>
        <v>7</v>
      </c>
      <c r="L1828" s="25">
        <f>IF(#REF!&gt;=#REF!,#REF!-#REF!,"")</f>
        <v>17</v>
      </c>
      <c r="M1828" s="4">
        <v>2884</v>
      </c>
      <c r="N1828" s="5">
        <v>437.2</v>
      </c>
      <c r="O1828" s="5">
        <v>263.33</v>
      </c>
      <c r="P1828" s="5">
        <v>173.87</v>
      </c>
      <c r="Q1828" s="5">
        <f>#REF!*#REF!</f>
        <v>759443.72</v>
      </c>
      <c r="R1828" s="5">
        <v>501441.08</v>
      </c>
      <c r="S1828" s="5">
        <f>#REF!-#REF!</f>
        <v>-258002.64</v>
      </c>
      <c r="T1828" s="36">
        <f t="shared" si="28"/>
        <v>-0.33972581931416901</v>
      </c>
    </row>
    <row r="1829" spans="1:20" x14ac:dyDescent="0.2">
      <c r="A1829" s="25" t="s">
        <v>46</v>
      </c>
      <c r="B1829" s="25" t="s">
        <v>99</v>
      </c>
      <c r="C1829" s="25" t="s">
        <v>49</v>
      </c>
      <c r="D1829" s="25" t="s">
        <v>27</v>
      </c>
      <c r="E1829" s="25" t="s">
        <v>1915</v>
      </c>
      <c r="F1829" s="2">
        <v>42002</v>
      </c>
      <c r="G1829" s="23" t="str">
        <f>TEXT(Table2[[#This Row],[Order-Date]],"mmm")</f>
        <v>Dec</v>
      </c>
      <c r="H1829">
        <v>2014</v>
      </c>
      <c r="I1829">
        <v>549290931</v>
      </c>
      <c r="J1829" s="2">
        <v>42024</v>
      </c>
      <c r="K1829" s="23">
        <f>WEEKDAY(#REF!,1)</f>
        <v>3</v>
      </c>
      <c r="L1829" s="25">
        <f>IF(#REF!&gt;=#REF!,#REF!-#REF!,"")</f>
        <v>22</v>
      </c>
      <c r="M1829" s="4">
        <v>6248</v>
      </c>
      <c r="N1829" s="5">
        <v>651.21</v>
      </c>
      <c r="O1829" s="5">
        <v>524.96</v>
      </c>
      <c r="P1829" s="5">
        <v>126.25</v>
      </c>
      <c r="Q1829" s="5">
        <f>#REF!*#REF!</f>
        <v>3279950.08</v>
      </c>
      <c r="R1829" s="5">
        <v>788810</v>
      </c>
      <c r="S1829" s="5">
        <f>#REF!-#REF!</f>
        <v>-2491140.08</v>
      </c>
      <c r="T1829" s="36">
        <f t="shared" si="28"/>
        <v>-0.75950548613227697</v>
      </c>
    </row>
    <row r="1830" spans="1:20" x14ac:dyDescent="0.2">
      <c r="A1830" s="25" t="s">
        <v>46</v>
      </c>
      <c r="B1830" s="25" t="s">
        <v>159</v>
      </c>
      <c r="C1830" s="25" t="s">
        <v>31</v>
      </c>
      <c r="D1830" s="25" t="s">
        <v>27</v>
      </c>
      <c r="E1830" s="25" t="s">
        <v>1918</v>
      </c>
      <c r="F1830" s="2">
        <v>40408</v>
      </c>
      <c r="G1830" s="23" t="str">
        <f>TEXT(Table2[[#This Row],[Order-Date]],"mmm")</f>
        <v>Aug</v>
      </c>
      <c r="H1830">
        <v>2010</v>
      </c>
      <c r="I1830">
        <v>483915841</v>
      </c>
      <c r="J1830" s="2">
        <v>40437</v>
      </c>
      <c r="K1830" s="23">
        <f>WEEKDAY(#REF!,1)</f>
        <v>5</v>
      </c>
      <c r="L1830" s="25">
        <f>IF(#REF!&gt;=#REF!,#REF!-#REF!,"")</f>
        <v>29</v>
      </c>
      <c r="M1830" s="4">
        <v>306</v>
      </c>
      <c r="N1830" s="5">
        <v>47.45</v>
      </c>
      <c r="O1830" s="5">
        <v>31.79</v>
      </c>
      <c r="P1830" s="5">
        <v>15.66</v>
      </c>
      <c r="Q1830" s="5">
        <f>#REF!*#REF!</f>
        <v>9727.74</v>
      </c>
      <c r="R1830" s="5">
        <v>4791.96</v>
      </c>
      <c r="S1830" s="5">
        <f>#REF!-#REF!</f>
        <v>-4935.78</v>
      </c>
      <c r="T1830" s="36">
        <f t="shared" si="28"/>
        <v>-0.50739226171752105</v>
      </c>
    </row>
    <row r="1831" spans="1:20" x14ac:dyDescent="0.2">
      <c r="A1831" s="25" t="s">
        <v>20</v>
      </c>
      <c r="B1831" s="25" t="s">
        <v>54</v>
      </c>
      <c r="C1831" s="25" t="s">
        <v>85</v>
      </c>
      <c r="D1831" s="25" t="s">
        <v>27</v>
      </c>
      <c r="E1831" s="25" t="s">
        <v>1915</v>
      </c>
      <c r="F1831" s="2">
        <v>41760</v>
      </c>
      <c r="G1831" s="23" t="str">
        <f>TEXT(Table2[[#This Row],[Order-Date]],"mmm")</f>
        <v>May</v>
      </c>
      <c r="H1831">
        <v>2014</v>
      </c>
      <c r="I1831">
        <v>594280803</v>
      </c>
      <c r="J1831" s="2">
        <v>41660</v>
      </c>
      <c r="K1831" s="23">
        <f>WEEKDAY(#REF!,1)</f>
        <v>3</v>
      </c>
      <c r="L1831" s="25" t="str">
        <f>IF(#REF!&gt;=#REF!,#REF!-#REF!,"")</f>
        <v/>
      </c>
      <c r="M1831" s="4">
        <v>9751</v>
      </c>
      <c r="N1831" s="5">
        <v>668.27</v>
      </c>
      <c r="O1831" s="5">
        <v>502.54</v>
      </c>
      <c r="P1831" s="5">
        <v>165.73</v>
      </c>
      <c r="Q1831" s="5">
        <f>#REF!*#REF!</f>
        <v>4900267.54</v>
      </c>
      <c r="R1831" s="5">
        <v>1616033.23</v>
      </c>
      <c r="S1831" s="5">
        <f>#REF!-#REF!</f>
        <v>-3284234.31</v>
      </c>
      <c r="T1831" s="36">
        <f t="shared" si="28"/>
        <v>-0.67021530624427905</v>
      </c>
    </row>
    <row r="1832" spans="1:20" x14ac:dyDescent="0.2">
      <c r="A1832" s="25" t="s">
        <v>46</v>
      </c>
      <c r="B1832" s="25" t="s">
        <v>141</v>
      </c>
      <c r="C1832" s="25" t="s">
        <v>39</v>
      </c>
      <c r="D1832" s="25" t="s">
        <v>23</v>
      </c>
      <c r="E1832" s="25" t="s">
        <v>1917</v>
      </c>
      <c r="F1832" s="2">
        <v>41463</v>
      </c>
      <c r="G1832" s="23" t="str">
        <f>TEXT(Table2[[#This Row],[Order-Date]],"mmm")</f>
        <v>Jul</v>
      </c>
      <c r="H1832">
        <v>2013</v>
      </c>
      <c r="I1832">
        <v>947622144</v>
      </c>
      <c r="J1832" s="2">
        <v>41541</v>
      </c>
      <c r="K1832" s="23">
        <f>WEEKDAY(#REF!,1)</f>
        <v>3</v>
      </c>
      <c r="L1832" s="25">
        <f>IF(#REF!&gt;=#REF!,#REF!-#REF!,"")</f>
        <v>78</v>
      </c>
      <c r="M1832" s="4">
        <v>1305</v>
      </c>
      <c r="N1832" s="5">
        <v>81.73</v>
      </c>
      <c r="O1832" s="5">
        <v>56.67</v>
      </c>
      <c r="P1832" s="5">
        <v>25.06</v>
      </c>
      <c r="Q1832" s="5">
        <f>#REF!*#REF!</f>
        <v>73954.350000000006</v>
      </c>
      <c r="R1832" s="5">
        <v>32703.3</v>
      </c>
      <c r="S1832" s="5">
        <f>#REF!-#REF!</f>
        <v>-41251.050000000003</v>
      </c>
      <c r="T1832" s="36">
        <f t="shared" si="28"/>
        <v>-0.55779071819304704</v>
      </c>
    </row>
    <row r="1833" spans="1:20" x14ac:dyDescent="0.2">
      <c r="A1833" s="25" t="s">
        <v>20</v>
      </c>
      <c r="B1833" s="25" t="s">
        <v>61</v>
      </c>
      <c r="C1833" s="25" t="s">
        <v>85</v>
      </c>
      <c r="D1833" s="25" t="s">
        <v>23</v>
      </c>
      <c r="E1833" s="25" t="s">
        <v>1915</v>
      </c>
      <c r="F1833" s="2">
        <v>40363</v>
      </c>
      <c r="G1833" s="23" t="str">
        <f>TEXT(Table2[[#This Row],[Order-Date]],"mmm")</f>
        <v>Jul</v>
      </c>
      <c r="H1833">
        <v>2010</v>
      </c>
      <c r="I1833">
        <v>781488692</v>
      </c>
      <c r="J1833" s="2">
        <v>40242</v>
      </c>
      <c r="K1833" s="23">
        <f>WEEKDAY(#REF!,1)</f>
        <v>6</v>
      </c>
      <c r="L1833" s="25" t="str">
        <f>IF(#REF!&gt;=#REF!,#REF!-#REF!,"")</f>
        <v/>
      </c>
      <c r="M1833" s="4">
        <v>8725</v>
      </c>
      <c r="N1833" s="5">
        <v>668.27</v>
      </c>
      <c r="O1833" s="5">
        <v>502.54</v>
      </c>
      <c r="P1833" s="5">
        <v>165.73</v>
      </c>
      <c r="Q1833" s="5">
        <f>#REF!*#REF!</f>
        <v>4384661.5</v>
      </c>
      <c r="R1833" s="5">
        <v>1445994.25</v>
      </c>
      <c r="S1833" s="5">
        <f>#REF!-#REF!</f>
        <v>-2938667.25</v>
      </c>
      <c r="T1833" s="36">
        <f t="shared" si="28"/>
        <v>-0.67021530624427905</v>
      </c>
    </row>
    <row r="1834" spans="1:20" x14ac:dyDescent="0.2">
      <c r="A1834" s="25" t="s">
        <v>20</v>
      </c>
      <c r="B1834" s="25" t="s">
        <v>179</v>
      </c>
      <c r="C1834" s="25" t="s">
        <v>77</v>
      </c>
      <c r="D1834" s="25" t="s">
        <v>27</v>
      </c>
      <c r="E1834" s="25" t="s">
        <v>1918</v>
      </c>
      <c r="F1834" s="2">
        <v>41585</v>
      </c>
      <c r="G1834" s="23" t="str">
        <f>TEXT(Table2[[#This Row],[Order-Date]],"mmm")</f>
        <v>Nov</v>
      </c>
      <c r="H1834">
        <v>2013</v>
      </c>
      <c r="I1834">
        <v>753741776</v>
      </c>
      <c r="J1834" s="2">
        <v>41483</v>
      </c>
      <c r="K1834" s="23">
        <f>WEEKDAY(#REF!,1)</f>
        <v>1</v>
      </c>
      <c r="L1834" s="25" t="str">
        <f>IF(#REF!&gt;=#REF!,#REF!-#REF!,"")</f>
        <v/>
      </c>
      <c r="M1834" s="4">
        <v>7796</v>
      </c>
      <c r="N1834" s="5">
        <v>154.06</v>
      </c>
      <c r="O1834" s="5">
        <v>90.93</v>
      </c>
      <c r="P1834" s="5">
        <v>63.13</v>
      </c>
      <c r="Q1834" s="5">
        <f>#REF!*#REF!</f>
        <v>708890.28</v>
      </c>
      <c r="R1834" s="5">
        <v>492161.48</v>
      </c>
      <c r="S1834" s="5">
        <f>#REF!-#REF!</f>
        <v>-216728.8</v>
      </c>
      <c r="T1834" s="36">
        <f t="shared" si="28"/>
        <v>-0.30572968217309998</v>
      </c>
    </row>
    <row r="1835" spans="1:20" x14ac:dyDescent="0.2">
      <c r="A1835" s="25" t="s">
        <v>29</v>
      </c>
      <c r="B1835" s="25" t="s">
        <v>30</v>
      </c>
      <c r="C1835" s="25" t="s">
        <v>56</v>
      </c>
      <c r="D1835" s="25" t="s">
        <v>23</v>
      </c>
      <c r="E1835" s="25" t="s">
        <v>1915</v>
      </c>
      <c r="F1835" s="2">
        <v>42248</v>
      </c>
      <c r="G1835" s="23" t="str">
        <f>TEXT(Table2[[#This Row],[Order-Date]],"mmm")</f>
        <v>Sep</v>
      </c>
      <c r="H1835">
        <v>2015</v>
      </c>
      <c r="I1835">
        <v>692555224</v>
      </c>
      <c r="J1835" s="2">
        <v>42006</v>
      </c>
      <c r="K1835" s="23">
        <f>WEEKDAY(#REF!,1)</f>
        <v>6</v>
      </c>
      <c r="L1835" s="25" t="str">
        <f>IF(#REF!&gt;=#REF!,#REF!-#REF!,"")</f>
        <v/>
      </c>
      <c r="M1835" s="4">
        <v>1336</v>
      </c>
      <c r="N1835" s="5">
        <v>421.89</v>
      </c>
      <c r="O1835" s="5">
        <v>364.69</v>
      </c>
      <c r="P1835" s="5">
        <v>57.2</v>
      </c>
      <c r="Q1835" s="5">
        <f>#REF!*#REF!</f>
        <v>487225.84</v>
      </c>
      <c r="R1835" s="5">
        <v>76419.199999999997</v>
      </c>
      <c r="S1835" s="5">
        <f>#REF!-#REF!</f>
        <v>-410806.64</v>
      </c>
      <c r="T1835" s="36">
        <f t="shared" si="28"/>
        <v>-0.84315445995228799</v>
      </c>
    </row>
    <row r="1836" spans="1:20" x14ac:dyDescent="0.2">
      <c r="A1836" s="25" t="s">
        <v>20</v>
      </c>
      <c r="B1836" s="25" t="s">
        <v>117</v>
      </c>
      <c r="C1836" s="25" t="s">
        <v>39</v>
      </c>
      <c r="D1836" s="25" t="s">
        <v>23</v>
      </c>
      <c r="E1836" s="25" t="s">
        <v>1915</v>
      </c>
      <c r="F1836" s="2">
        <v>42022</v>
      </c>
      <c r="G1836" s="23" t="str">
        <f>TEXT(Table2[[#This Row],[Order-Date]],"mmm")</f>
        <v>Jan</v>
      </c>
      <c r="H1836">
        <v>2015</v>
      </c>
      <c r="I1836">
        <v>946415364</v>
      </c>
      <c r="J1836" s="2">
        <v>42034</v>
      </c>
      <c r="K1836" s="23">
        <f>WEEKDAY(#REF!,1)</f>
        <v>6</v>
      </c>
      <c r="L1836" s="25">
        <f>IF(#REF!&gt;=#REF!,#REF!-#REF!,"")</f>
        <v>12</v>
      </c>
      <c r="M1836" s="4">
        <v>4193</v>
      </c>
      <c r="N1836" s="5">
        <v>81.73</v>
      </c>
      <c r="O1836" s="5">
        <v>56.67</v>
      </c>
      <c r="P1836" s="5">
        <v>25.06</v>
      </c>
      <c r="Q1836" s="5">
        <f>#REF!*#REF!</f>
        <v>237617.31</v>
      </c>
      <c r="R1836" s="5">
        <v>105076.58</v>
      </c>
      <c r="S1836" s="5">
        <f>#REF!-#REF!</f>
        <v>-132540.73000000001</v>
      </c>
      <c r="T1836" s="36">
        <f t="shared" si="28"/>
        <v>-0.55779071819304704</v>
      </c>
    </row>
    <row r="1837" spans="1:20" x14ac:dyDescent="0.2">
      <c r="A1837" s="25" t="s">
        <v>29</v>
      </c>
      <c r="B1837" s="25" t="s">
        <v>64</v>
      </c>
      <c r="C1837" s="25" t="s">
        <v>77</v>
      </c>
      <c r="D1837" s="25" t="s">
        <v>23</v>
      </c>
      <c r="E1837" s="25" t="s">
        <v>1916</v>
      </c>
      <c r="F1837" s="2">
        <v>40602</v>
      </c>
      <c r="G1837" s="23" t="str">
        <f>TEXT(Table2[[#This Row],[Order-Date]],"mmm")</f>
        <v>Feb</v>
      </c>
      <c r="H1837">
        <v>2011</v>
      </c>
      <c r="I1837">
        <v>134121024</v>
      </c>
      <c r="J1837" s="2">
        <v>40759</v>
      </c>
      <c r="K1837" s="23">
        <f>WEEKDAY(#REF!,1)</f>
        <v>5</v>
      </c>
      <c r="L1837" s="25">
        <f>IF(#REF!&gt;=#REF!,#REF!-#REF!,"")</f>
        <v>157</v>
      </c>
      <c r="M1837" s="4">
        <v>8246</v>
      </c>
      <c r="N1837" s="5">
        <v>154.06</v>
      </c>
      <c r="O1837" s="5">
        <v>90.93</v>
      </c>
      <c r="P1837" s="5">
        <v>63.13</v>
      </c>
      <c r="Q1837" s="5">
        <f>#REF!*#REF!</f>
        <v>749808.78</v>
      </c>
      <c r="R1837" s="5">
        <v>520569.98</v>
      </c>
      <c r="S1837" s="5">
        <f>#REF!-#REF!</f>
        <v>-229238.8</v>
      </c>
      <c r="T1837" s="36">
        <f t="shared" si="28"/>
        <v>-0.30572968217309998</v>
      </c>
    </row>
    <row r="1838" spans="1:20" x14ac:dyDescent="0.2">
      <c r="A1838" s="25" t="s">
        <v>20</v>
      </c>
      <c r="B1838" s="25" t="s">
        <v>68</v>
      </c>
      <c r="C1838" s="25" t="s">
        <v>31</v>
      </c>
      <c r="D1838" s="25" t="s">
        <v>23</v>
      </c>
      <c r="E1838" s="25" t="s">
        <v>1918</v>
      </c>
      <c r="F1838" s="2">
        <v>42784</v>
      </c>
      <c r="G1838" s="23" t="str">
        <f>TEXT(Table2[[#This Row],[Order-Date]],"mmm")</f>
        <v>Feb</v>
      </c>
      <c r="H1838">
        <v>2017</v>
      </c>
      <c r="I1838">
        <v>994783532</v>
      </c>
      <c r="J1838" s="2">
        <v>43072</v>
      </c>
      <c r="K1838" s="23">
        <f>WEEKDAY(#REF!,1)</f>
        <v>1</v>
      </c>
      <c r="L1838" s="25">
        <f>IF(#REF!&gt;=#REF!,#REF!-#REF!,"")</f>
        <v>288</v>
      </c>
      <c r="M1838" s="4">
        <v>7408</v>
      </c>
      <c r="N1838" s="5">
        <v>47.45</v>
      </c>
      <c r="O1838" s="5">
        <v>31.79</v>
      </c>
      <c r="P1838" s="5">
        <v>15.66</v>
      </c>
      <c r="Q1838" s="5">
        <f>#REF!*#REF!</f>
        <v>235500.32</v>
      </c>
      <c r="R1838" s="5">
        <v>116009.28</v>
      </c>
      <c r="S1838" s="5">
        <f>#REF!-#REF!</f>
        <v>-119491.04</v>
      </c>
      <c r="T1838" s="36">
        <f t="shared" si="28"/>
        <v>-0.50739226171752105</v>
      </c>
    </row>
    <row r="1839" spans="1:20" x14ac:dyDescent="0.2">
      <c r="A1839" s="25" t="s">
        <v>20</v>
      </c>
      <c r="B1839" s="25" t="s">
        <v>180</v>
      </c>
      <c r="C1839" s="25" t="s">
        <v>31</v>
      </c>
      <c r="D1839" s="25" t="s">
        <v>23</v>
      </c>
      <c r="E1839" s="25" t="s">
        <v>1915</v>
      </c>
      <c r="F1839" s="2">
        <v>41540</v>
      </c>
      <c r="G1839" s="23" t="str">
        <f>TEXT(Table2[[#This Row],[Order-Date]],"mmm")</f>
        <v>Sep</v>
      </c>
      <c r="H1839">
        <v>2013</v>
      </c>
      <c r="I1839">
        <v>937826716</v>
      </c>
      <c r="J1839" s="2">
        <v>41588</v>
      </c>
      <c r="K1839" s="23">
        <f>WEEKDAY(#REF!,1)</f>
        <v>1</v>
      </c>
      <c r="L1839" s="25">
        <f>IF(#REF!&gt;=#REF!,#REF!-#REF!,"")</f>
        <v>48</v>
      </c>
      <c r="M1839" s="4">
        <v>2621</v>
      </c>
      <c r="N1839" s="5">
        <v>47.45</v>
      </c>
      <c r="O1839" s="5">
        <v>31.79</v>
      </c>
      <c r="P1839" s="5">
        <v>15.66</v>
      </c>
      <c r="Q1839" s="5">
        <f>#REF!*#REF!</f>
        <v>83321.59</v>
      </c>
      <c r="R1839" s="5">
        <v>41044.86</v>
      </c>
      <c r="S1839" s="5">
        <f>#REF!-#REF!</f>
        <v>-42276.73</v>
      </c>
      <c r="T1839" s="36">
        <f t="shared" si="28"/>
        <v>-0.50739226171752105</v>
      </c>
    </row>
    <row r="1840" spans="1:20" x14ac:dyDescent="0.2">
      <c r="A1840" s="25" t="s">
        <v>46</v>
      </c>
      <c r="B1840" s="25" t="s">
        <v>78</v>
      </c>
      <c r="C1840" s="25" t="s">
        <v>49</v>
      </c>
      <c r="D1840" s="25" t="s">
        <v>23</v>
      </c>
      <c r="E1840" s="25" t="s">
        <v>1915</v>
      </c>
      <c r="F1840" s="2">
        <v>41298</v>
      </c>
      <c r="G1840" s="23" t="str">
        <f>TEXT(Table2[[#This Row],[Order-Date]],"mmm")</f>
        <v>Jan</v>
      </c>
      <c r="H1840">
        <v>2013</v>
      </c>
      <c r="I1840">
        <v>592986905</v>
      </c>
      <c r="J1840" s="2">
        <v>41346</v>
      </c>
      <c r="K1840" s="23">
        <f>WEEKDAY(#REF!,1)</f>
        <v>4</v>
      </c>
      <c r="L1840" s="25">
        <f>IF(#REF!&gt;=#REF!,#REF!-#REF!,"")</f>
        <v>48</v>
      </c>
      <c r="M1840" s="4">
        <v>6858</v>
      </c>
      <c r="N1840" s="5">
        <v>651.21</v>
      </c>
      <c r="O1840" s="5">
        <v>524.96</v>
      </c>
      <c r="P1840" s="5">
        <v>126.25</v>
      </c>
      <c r="Q1840" s="5">
        <f>#REF!*#REF!</f>
        <v>3600175.68</v>
      </c>
      <c r="R1840" s="5">
        <v>865822.5</v>
      </c>
      <c r="S1840" s="5">
        <f>#REF!-#REF!</f>
        <v>-2734353.18</v>
      </c>
      <c r="T1840" s="36">
        <f t="shared" si="28"/>
        <v>-0.75950548613227697</v>
      </c>
    </row>
    <row r="1841" spans="1:20" x14ac:dyDescent="0.2">
      <c r="A1841" s="25" t="s">
        <v>29</v>
      </c>
      <c r="B1841" s="25" t="s">
        <v>64</v>
      </c>
      <c r="C1841" s="25" t="s">
        <v>42</v>
      </c>
      <c r="D1841" s="25" t="s">
        <v>27</v>
      </c>
      <c r="E1841" s="25" t="s">
        <v>1918</v>
      </c>
      <c r="F1841" s="2">
        <v>42722</v>
      </c>
      <c r="G1841" s="23" t="str">
        <f>TEXT(Table2[[#This Row],[Order-Date]],"mmm")</f>
        <v>Dec</v>
      </c>
      <c r="H1841">
        <v>2016</v>
      </c>
      <c r="I1841">
        <v>660312926</v>
      </c>
      <c r="J1841" s="2">
        <v>42856</v>
      </c>
      <c r="K1841" s="23">
        <f>WEEKDAY(#REF!,1)</f>
        <v>2</v>
      </c>
      <c r="L1841" s="25">
        <f>IF(#REF!&gt;=#REF!,#REF!-#REF!,"")</f>
        <v>134</v>
      </c>
      <c r="M1841" s="4">
        <v>123</v>
      </c>
      <c r="N1841" s="5">
        <v>109.28</v>
      </c>
      <c r="O1841" s="5">
        <v>35.840000000000003</v>
      </c>
      <c r="P1841" s="5">
        <v>73.44</v>
      </c>
      <c r="Q1841" s="5">
        <f>#REF!*#REF!</f>
        <v>4408.32</v>
      </c>
      <c r="R1841" s="5">
        <v>9033.1200000000008</v>
      </c>
      <c r="S1841" s="5">
        <f>#REF!-#REF!</f>
        <v>4624.8</v>
      </c>
      <c r="T1841" s="36">
        <f t="shared" si="28"/>
        <v>1.0491071428571399</v>
      </c>
    </row>
    <row r="1842" spans="1:20" x14ac:dyDescent="0.2">
      <c r="A1842" s="25" t="s">
        <v>32</v>
      </c>
      <c r="B1842" s="25" t="s">
        <v>135</v>
      </c>
      <c r="C1842" s="25" t="s">
        <v>31</v>
      </c>
      <c r="D1842" s="25" t="s">
        <v>23</v>
      </c>
      <c r="E1842" s="25" t="s">
        <v>1917</v>
      </c>
      <c r="F1842" s="2">
        <v>41336</v>
      </c>
      <c r="G1842" s="23" t="str">
        <f>TEXT(Table2[[#This Row],[Order-Date]],"mmm")</f>
        <v>Mar</v>
      </c>
      <c r="H1842">
        <v>2013</v>
      </c>
      <c r="I1842">
        <v>560166108</v>
      </c>
      <c r="J1842" s="2">
        <v>41397</v>
      </c>
      <c r="K1842" s="23">
        <f>WEEKDAY(#REF!,1)</f>
        <v>6</v>
      </c>
      <c r="L1842" s="25">
        <f>IF(#REF!&gt;=#REF!,#REF!-#REF!,"")</f>
        <v>61</v>
      </c>
      <c r="M1842" s="4">
        <v>4454</v>
      </c>
      <c r="N1842" s="5">
        <v>47.45</v>
      </c>
      <c r="O1842" s="5">
        <v>31.79</v>
      </c>
      <c r="P1842" s="5">
        <v>15.66</v>
      </c>
      <c r="Q1842" s="5">
        <f>#REF!*#REF!</f>
        <v>141592.66</v>
      </c>
      <c r="R1842" s="5">
        <v>69749.64</v>
      </c>
      <c r="S1842" s="5">
        <f>#REF!-#REF!</f>
        <v>-71843.02</v>
      </c>
      <c r="T1842" s="36">
        <f t="shared" si="28"/>
        <v>-0.50739226171752105</v>
      </c>
    </row>
    <row r="1843" spans="1:20" x14ac:dyDescent="0.2">
      <c r="A1843" s="25" t="s">
        <v>40</v>
      </c>
      <c r="B1843" s="25" t="s">
        <v>160</v>
      </c>
      <c r="C1843" s="25" t="s">
        <v>34</v>
      </c>
      <c r="D1843" s="25" t="s">
        <v>27</v>
      </c>
      <c r="E1843" s="25" t="s">
        <v>1916</v>
      </c>
      <c r="F1843" s="2">
        <v>42732</v>
      </c>
      <c r="G1843" s="23" t="str">
        <f>TEXT(Table2[[#This Row],[Order-Date]],"mmm")</f>
        <v>Dec</v>
      </c>
      <c r="H1843">
        <v>2016</v>
      </c>
      <c r="I1843">
        <v>683220279</v>
      </c>
      <c r="J1843" s="2">
        <v>42887</v>
      </c>
      <c r="K1843" s="23">
        <f>WEEKDAY(#REF!,1)</f>
        <v>5</v>
      </c>
      <c r="L1843" s="25">
        <f>IF(#REF!&gt;=#REF!,#REF!-#REF!,"")</f>
        <v>155</v>
      </c>
      <c r="M1843" s="4">
        <v>8918</v>
      </c>
      <c r="N1843" s="5">
        <v>205.7</v>
      </c>
      <c r="O1843" s="5">
        <v>117.11</v>
      </c>
      <c r="P1843" s="5">
        <v>88.59</v>
      </c>
      <c r="Q1843" s="5">
        <f>#REF!*#REF!</f>
        <v>1044386.98</v>
      </c>
      <c r="R1843" s="5">
        <v>790045.62</v>
      </c>
      <c r="S1843" s="5">
        <f>#REF!-#REF!</f>
        <v>-254341.36</v>
      </c>
      <c r="T1843" s="36">
        <f t="shared" si="28"/>
        <v>-0.24353172231235601</v>
      </c>
    </row>
    <row r="1844" spans="1:20" x14ac:dyDescent="0.2">
      <c r="A1844" s="25" t="s">
        <v>29</v>
      </c>
      <c r="B1844" s="25" t="s">
        <v>109</v>
      </c>
      <c r="C1844" s="25" t="s">
        <v>51</v>
      </c>
      <c r="D1844" s="25" t="s">
        <v>23</v>
      </c>
      <c r="E1844" s="25" t="s">
        <v>1918</v>
      </c>
      <c r="F1844" s="2">
        <v>41858</v>
      </c>
      <c r="G1844" s="23" t="str">
        <f>TEXT(Table2[[#This Row],[Order-Date]],"mmm")</f>
        <v>Aug</v>
      </c>
      <c r="H1844">
        <v>2014</v>
      </c>
      <c r="I1844">
        <v>140461766</v>
      </c>
      <c r="J1844" s="2">
        <v>41840</v>
      </c>
      <c r="K1844" s="23">
        <f>WEEKDAY(#REF!,1)</f>
        <v>1</v>
      </c>
      <c r="L1844" s="25" t="str">
        <f>IF(#REF!&gt;=#REF!,#REF!-#REF!,"")</f>
        <v/>
      </c>
      <c r="M1844" s="4">
        <v>4613</v>
      </c>
      <c r="N1844" s="5">
        <v>437.2</v>
      </c>
      <c r="O1844" s="5">
        <v>263.33</v>
      </c>
      <c r="P1844" s="5">
        <v>173.87</v>
      </c>
      <c r="Q1844" s="5">
        <f>#REF!*#REF!</f>
        <v>1214741.29</v>
      </c>
      <c r="R1844" s="5">
        <v>802062.31</v>
      </c>
      <c r="S1844" s="5">
        <f>#REF!-#REF!</f>
        <v>-412678.98</v>
      </c>
      <c r="T1844" s="36">
        <f t="shared" si="28"/>
        <v>-0.33972581931416901</v>
      </c>
    </row>
    <row r="1845" spans="1:20" x14ac:dyDescent="0.2">
      <c r="A1845" s="25" t="s">
        <v>32</v>
      </c>
      <c r="B1845" s="25" t="s">
        <v>82</v>
      </c>
      <c r="C1845" s="25" t="s">
        <v>22</v>
      </c>
      <c r="D1845" s="25" t="s">
        <v>23</v>
      </c>
      <c r="E1845" s="25" t="s">
        <v>1915</v>
      </c>
      <c r="F1845" s="2">
        <v>40846</v>
      </c>
      <c r="G1845" s="23" t="str">
        <f>TEXT(Table2[[#This Row],[Order-Date]],"mmm")</f>
        <v>Oct</v>
      </c>
      <c r="H1845">
        <v>2011</v>
      </c>
      <c r="I1845">
        <v>813189399</v>
      </c>
      <c r="J1845" s="2">
        <v>40869</v>
      </c>
      <c r="K1845" s="23">
        <f>WEEKDAY(#REF!,1)</f>
        <v>3</v>
      </c>
      <c r="L1845" s="25">
        <f>IF(#REF!&gt;=#REF!,#REF!-#REF!,"")</f>
        <v>23</v>
      </c>
      <c r="M1845" s="4">
        <v>9669</v>
      </c>
      <c r="N1845" s="5">
        <v>255.28</v>
      </c>
      <c r="O1845" s="5">
        <v>159.41999999999999</v>
      </c>
      <c r="P1845" s="5">
        <v>95.86</v>
      </c>
      <c r="Q1845" s="5">
        <f>#REF!*#REF!</f>
        <v>1541431.98</v>
      </c>
      <c r="R1845" s="5">
        <v>926870.34</v>
      </c>
      <c r="S1845" s="5">
        <f>#REF!-#REF!</f>
        <v>-614561.64</v>
      </c>
      <c r="T1845" s="36">
        <f t="shared" si="28"/>
        <v>-0.39869527035503699</v>
      </c>
    </row>
    <row r="1846" spans="1:20" x14ac:dyDescent="0.2">
      <c r="A1846" s="25" t="s">
        <v>20</v>
      </c>
      <c r="B1846" s="25" t="s">
        <v>164</v>
      </c>
      <c r="C1846" s="25" t="s">
        <v>56</v>
      </c>
      <c r="D1846" s="25" t="s">
        <v>23</v>
      </c>
      <c r="E1846" s="25" t="s">
        <v>1915</v>
      </c>
      <c r="F1846" s="2">
        <v>42396</v>
      </c>
      <c r="G1846" s="23" t="str">
        <f>TEXT(Table2[[#This Row],[Order-Date]],"mmm")</f>
        <v>Jan</v>
      </c>
      <c r="H1846">
        <v>2016</v>
      </c>
      <c r="I1846">
        <v>603014504</v>
      </c>
      <c r="J1846" s="2">
        <v>42676</v>
      </c>
      <c r="K1846" s="23">
        <f>WEEKDAY(#REF!,1)</f>
        <v>4</v>
      </c>
      <c r="L1846" s="25">
        <f>IF(#REF!&gt;=#REF!,#REF!-#REF!,"")</f>
        <v>280</v>
      </c>
      <c r="M1846" s="4">
        <v>4247</v>
      </c>
      <c r="N1846" s="5">
        <v>421.89</v>
      </c>
      <c r="O1846" s="5">
        <v>364.69</v>
      </c>
      <c r="P1846" s="5">
        <v>57.2</v>
      </c>
      <c r="Q1846" s="5">
        <f>#REF!*#REF!</f>
        <v>1548838.43</v>
      </c>
      <c r="R1846" s="5">
        <v>242928.4</v>
      </c>
      <c r="S1846" s="5">
        <f>#REF!-#REF!</f>
        <v>-1305910.03</v>
      </c>
      <c r="T1846" s="36">
        <f t="shared" si="28"/>
        <v>-0.84315445995228799</v>
      </c>
    </row>
    <row r="1847" spans="1:20" x14ac:dyDescent="0.2">
      <c r="A1847" s="25" t="s">
        <v>46</v>
      </c>
      <c r="B1847" s="25" t="s">
        <v>83</v>
      </c>
      <c r="C1847" s="25" t="s">
        <v>77</v>
      </c>
      <c r="D1847" s="25" t="s">
        <v>23</v>
      </c>
      <c r="E1847" s="25" t="s">
        <v>1917</v>
      </c>
      <c r="F1847" s="2">
        <v>42711</v>
      </c>
      <c r="G1847" s="23" t="str">
        <f>TEXT(Table2[[#This Row],[Order-Date]],"mmm")</f>
        <v>Dec</v>
      </c>
      <c r="H1847">
        <v>2016</v>
      </c>
      <c r="I1847">
        <v>181860911</v>
      </c>
      <c r="J1847" s="2">
        <v>42566</v>
      </c>
      <c r="K1847" s="23">
        <f>WEEKDAY(#REF!,1)</f>
        <v>6</v>
      </c>
      <c r="L1847" s="25" t="str">
        <f>IF(#REF!&gt;=#REF!,#REF!-#REF!,"")</f>
        <v/>
      </c>
      <c r="M1847" s="4">
        <v>5540</v>
      </c>
      <c r="N1847" s="5">
        <v>154.06</v>
      </c>
      <c r="O1847" s="5">
        <v>90.93</v>
      </c>
      <c r="P1847" s="5">
        <v>63.13</v>
      </c>
      <c r="Q1847" s="5">
        <f>#REF!*#REF!</f>
        <v>503752.2</v>
      </c>
      <c r="R1847" s="5">
        <v>349740.2</v>
      </c>
      <c r="S1847" s="5">
        <f>#REF!-#REF!</f>
        <v>-154012</v>
      </c>
      <c r="T1847" s="36">
        <f t="shared" si="28"/>
        <v>-0.30572968217309998</v>
      </c>
    </row>
    <row r="1848" spans="1:20" x14ac:dyDescent="0.2">
      <c r="A1848" s="25" t="s">
        <v>29</v>
      </c>
      <c r="B1848" s="25" t="s">
        <v>109</v>
      </c>
      <c r="C1848" s="25" t="s">
        <v>34</v>
      </c>
      <c r="D1848" s="25" t="s">
        <v>27</v>
      </c>
      <c r="E1848" s="25" t="s">
        <v>1918</v>
      </c>
      <c r="F1848" s="2">
        <v>40587</v>
      </c>
      <c r="G1848" s="23" t="str">
        <f>TEXT(Table2[[#This Row],[Order-Date]],"mmm")</f>
        <v>Feb</v>
      </c>
      <c r="H1848">
        <v>2011</v>
      </c>
      <c r="I1848">
        <v>741964948</v>
      </c>
      <c r="J1848" s="2">
        <v>40600</v>
      </c>
      <c r="K1848" s="23">
        <f>WEEKDAY(#REF!,1)</f>
        <v>7</v>
      </c>
      <c r="L1848" s="25">
        <f>IF(#REF!&gt;=#REF!,#REF!-#REF!,"")</f>
        <v>13</v>
      </c>
      <c r="M1848" s="4">
        <v>2771</v>
      </c>
      <c r="N1848" s="5">
        <v>205.7</v>
      </c>
      <c r="O1848" s="5">
        <v>117.11</v>
      </c>
      <c r="P1848" s="5">
        <v>88.59</v>
      </c>
      <c r="Q1848" s="5">
        <f>#REF!*#REF!</f>
        <v>324511.81</v>
      </c>
      <c r="R1848" s="5">
        <v>245482.89</v>
      </c>
      <c r="S1848" s="5">
        <f>#REF!-#REF!</f>
        <v>-79028.92</v>
      </c>
      <c r="T1848" s="36">
        <f t="shared" si="28"/>
        <v>-0.24353172231235601</v>
      </c>
    </row>
    <row r="1849" spans="1:20" x14ac:dyDescent="0.2">
      <c r="A1849" s="25" t="s">
        <v>46</v>
      </c>
      <c r="B1849" s="25" t="s">
        <v>123</v>
      </c>
      <c r="C1849" s="25" t="s">
        <v>56</v>
      </c>
      <c r="D1849" s="25" t="s">
        <v>23</v>
      </c>
      <c r="E1849" s="25" t="s">
        <v>1917</v>
      </c>
      <c r="F1849" s="2">
        <v>40393</v>
      </c>
      <c r="G1849" s="23" t="str">
        <f>TEXT(Table2[[#This Row],[Order-Date]],"mmm")</f>
        <v>Aug</v>
      </c>
      <c r="H1849">
        <v>2010</v>
      </c>
      <c r="I1849">
        <v>845875442</v>
      </c>
      <c r="J1849" s="2">
        <v>40254</v>
      </c>
      <c r="K1849" s="23">
        <f>WEEKDAY(#REF!,1)</f>
        <v>4</v>
      </c>
      <c r="L1849" s="25" t="str">
        <f>IF(#REF!&gt;=#REF!,#REF!-#REF!,"")</f>
        <v/>
      </c>
      <c r="M1849" s="4">
        <v>2195</v>
      </c>
      <c r="N1849" s="5">
        <v>421.89</v>
      </c>
      <c r="O1849" s="5">
        <v>364.69</v>
      </c>
      <c r="P1849" s="5">
        <v>57.2</v>
      </c>
      <c r="Q1849" s="5">
        <f>#REF!*#REF!</f>
        <v>800494.55</v>
      </c>
      <c r="R1849" s="5">
        <v>125554</v>
      </c>
      <c r="S1849" s="5">
        <f>#REF!-#REF!</f>
        <v>-674940.55</v>
      </c>
      <c r="T1849" s="36">
        <f t="shared" si="28"/>
        <v>-0.84315445995228799</v>
      </c>
    </row>
    <row r="1850" spans="1:20" x14ac:dyDescent="0.2">
      <c r="A1850" s="25" t="s">
        <v>29</v>
      </c>
      <c r="B1850" s="25" t="s">
        <v>89</v>
      </c>
      <c r="C1850" s="25" t="s">
        <v>26</v>
      </c>
      <c r="D1850" s="25" t="s">
        <v>27</v>
      </c>
      <c r="E1850" s="25" t="s">
        <v>1918</v>
      </c>
      <c r="F1850" s="2">
        <v>42938</v>
      </c>
      <c r="G1850" s="23" t="str">
        <f>TEXT(Table2[[#This Row],[Order-Date]],"mmm")</f>
        <v>Jul</v>
      </c>
      <c r="H1850">
        <v>2017</v>
      </c>
      <c r="I1850">
        <v>476453721</v>
      </c>
      <c r="J1850" s="2">
        <v>43016</v>
      </c>
      <c r="K1850" s="23">
        <f>WEEKDAY(#REF!,1)</f>
        <v>1</v>
      </c>
      <c r="L1850" s="25">
        <f>IF(#REF!&gt;=#REF!,#REF!-#REF!,"")</f>
        <v>78</v>
      </c>
      <c r="M1850" s="4">
        <v>2099</v>
      </c>
      <c r="N1850" s="5">
        <v>152.58000000000001</v>
      </c>
      <c r="O1850" s="5">
        <v>97.44</v>
      </c>
      <c r="P1850" s="5">
        <v>55.14</v>
      </c>
      <c r="Q1850" s="5">
        <f>#REF!*#REF!</f>
        <v>204526.56</v>
      </c>
      <c r="R1850" s="5">
        <v>115738.86</v>
      </c>
      <c r="S1850" s="5">
        <f>#REF!-#REF!</f>
        <v>-88787.7</v>
      </c>
      <c r="T1850" s="36">
        <f t="shared" si="28"/>
        <v>-0.43411330049261099</v>
      </c>
    </row>
    <row r="1851" spans="1:20" x14ac:dyDescent="0.2">
      <c r="A1851" s="25" t="s">
        <v>37</v>
      </c>
      <c r="B1851" s="25" t="s">
        <v>95</v>
      </c>
      <c r="C1851" s="25" t="s">
        <v>26</v>
      </c>
      <c r="D1851" s="25" t="s">
        <v>23</v>
      </c>
      <c r="E1851" s="25" t="s">
        <v>1917</v>
      </c>
      <c r="F1851" s="2">
        <v>40775</v>
      </c>
      <c r="G1851" s="23" t="str">
        <f>TEXT(Table2[[#This Row],[Order-Date]],"mmm")</f>
        <v>Aug</v>
      </c>
      <c r="H1851">
        <v>2011</v>
      </c>
      <c r="I1851">
        <v>586873614</v>
      </c>
      <c r="J1851" s="2">
        <v>40784</v>
      </c>
      <c r="K1851" s="23">
        <f>WEEKDAY(#REF!,1)</f>
        <v>2</v>
      </c>
      <c r="L1851" s="25">
        <f>IF(#REF!&gt;=#REF!,#REF!-#REF!,"")</f>
        <v>9</v>
      </c>
      <c r="M1851" s="4">
        <v>7799</v>
      </c>
      <c r="N1851" s="5">
        <v>152.58000000000001</v>
      </c>
      <c r="O1851" s="5">
        <v>97.44</v>
      </c>
      <c r="P1851" s="5">
        <v>55.14</v>
      </c>
      <c r="Q1851" s="5">
        <f>#REF!*#REF!</f>
        <v>759934.56</v>
      </c>
      <c r="R1851" s="5">
        <v>430036.86</v>
      </c>
      <c r="S1851" s="5">
        <f>#REF!-#REF!</f>
        <v>-329897.7</v>
      </c>
      <c r="T1851" s="36">
        <f t="shared" si="28"/>
        <v>-0.43411330049261099</v>
      </c>
    </row>
    <row r="1852" spans="1:20" x14ac:dyDescent="0.2">
      <c r="A1852" s="25" t="s">
        <v>32</v>
      </c>
      <c r="B1852" s="25" t="s">
        <v>52</v>
      </c>
      <c r="C1852" s="25" t="s">
        <v>56</v>
      </c>
      <c r="D1852" s="25" t="s">
        <v>23</v>
      </c>
      <c r="E1852" s="25" t="s">
        <v>1916</v>
      </c>
      <c r="F1852" s="2">
        <v>42848</v>
      </c>
      <c r="G1852" s="23" t="str">
        <f>TEXT(Table2[[#This Row],[Order-Date]],"mmm")</f>
        <v>Apr</v>
      </c>
      <c r="H1852">
        <v>2017</v>
      </c>
      <c r="I1852">
        <v>850621449</v>
      </c>
      <c r="J1852" s="2">
        <v>42771</v>
      </c>
      <c r="K1852" s="23">
        <f>WEEKDAY(#REF!,1)</f>
        <v>1</v>
      </c>
      <c r="L1852" s="25" t="str">
        <f>IF(#REF!&gt;=#REF!,#REF!-#REF!,"")</f>
        <v/>
      </c>
      <c r="M1852" s="4">
        <v>6644</v>
      </c>
      <c r="N1852" s="5">
        <v>421.89</v>
      </c>
      <c r="O1852" s="5">
        <v>364.69</v>
      </c>
      <c r="P1852" s="5">
        <v>57.2</v>
      </c>
      <c r="Q1852" s="5">
        <f>#REF!*#REF!</f>
        <v>2423000.36</v>
      </c>
      <c r="R1852" s="5">
        <v>380036.8</v>
      </c>
      <c r="S1852" s="5">
        <f>#REF!-#REF!</f>
        <v>-2042963.56</v>
      </c>
      <c r="T1852" s="36">
        <f t="shared" si="28"/>
        <v>-0.84315445995228799</v>
      </c>
    </row>
    <row r="1853" spans="1:20" x14ac:dyDescent="0.2">
      <c r="A1853" s="25" t="s">
        <v>29</v>
      </c>
      <c r="B1853" s="25" t="s">
        <v>88</v>
      </c>
      <c r="C1853" s="25" t="s">
        <v>65</v>
      </c>
      <c r="D1853" s="25" t="s">
        <v>23</v>
      </c>
      <c r="E1853" s="25" t="s">
        <v>1915</v>
      </c>
      <c r="F1853" s="2">
        <v>40661</v>
      </c>
      <c r="G1853" s="23" t="str">
        <f>TEXT(Table2[[#This Row],[Order-Date]],"mmm")</f>
        <v>Apr</v>
      </c>
      <c r="H1853">
        <v>2011</v>
      </c>
      <c r="I1853">
        <v>111496055</v>
      </c>
      <c r="J1853" s="2">
        <v>40639</v>
      </c>
      <c r="K1853" s="23">
        <f>WEEKDAY(#REF!,1)</f>
        <v>4</v>
      </c>
      <c r="L1853" s="25" t="str">
        <f>IF(#REF!&gt;=#REF!,#REF!-#REF!,"")</f>
        <v/>
      </c>
      <c r="M1853" s="4">
        <v>3015</v>
      </c>
      <c r="N1853" s="5">
        <v>9.33</v>
      </c>
      <c r="O1853" s="5">
        <v>6.92</v>
      </c>
      <c r="P1853" s="5">
        <v>2.41</v>
      </c>
      <c r="Q1853" s="5">
        <f>#REF!*#REF!</f>
        <v>20863.8</v>
      </c>
      <c r="R1853" s="5">
        <v>7266.15</v>
      </c>
      <c r="S1853" s="5">
        <f>#REF!-#REF!</f>
        <v>-13597.65</v>
      </c>
      <c r="T1853" s="36">
        <f t="shared" si="28"/>
        <v>-0.65173410404624299</v>
      </c>
    </row>
    <row r="1854" spans="1:20" x14ac:dyDescent="0.2">
      <c r="A1854" s="25" t="s">
        <v>32</v>
      </c>
      <c r="B1854" s="25" t="s">
        <v>209</v>
      </c>
      <c r="C1854" s="25" t="s">
        <v>77</v>
      </c>
      <c r="D1854" s="25" t="s">
        <v>27</v>
      </c>
      <c r="E1854" s="25" t="s">
        <v>1916</v>
      </c>
      <c r="F1854" s="2">
        <v>42703</v>
      </c>
      <c r="G1854" s="23" t="str">
        <f>TEXT(Table2[[#This Row],[Order-Date]],"mmm")</f>
        <v>Nov</v>
      </c>
      <c r="H1854">
        <v>2016</v>
      </c>
      <c r="I1854">
        <v>433608758</v>
      </c>
      <c r="J1854" s="2">
        <v>42725</v>
      </c>
      <c r="K1854" s="23">
        <f>WEEKDAY(#REF!,1)</f>
        <v>4</v>
      </c>
      <c r="L1854" s="25">
        <f>IF(#REF!&gt;=#REF!,#REF!-#REF!,"")</f>
        <v>22</v>
      </c>
      <c r="M1854" s="4">
        <v>3322</v>
      </c>
      <c r="N1854" s="5">
        <v>154.06</v>
      </c>
      <c r="O1854" s="5">
        <v>90.93</v>
      </c>
      <c r="P1854" s="5">
        <v>63.13</v>
      </c>
      <c r="Q1854" s="5">
        <f>#REF!*#REF!</f>
        <v>302069.46000000002</v>
      </c>
      <c r="R1854" s="5">
        <v>209717.86</v>
      </c>
      <c r="S1854" s="5">
        <f>#REF!-#REF!</f>
        <v>-92351.6</v>
      </c>
      <c r="T1854" s="36">
        <f t="shared" si="28"/>
        <v>-0.30572968217309998</v>
      </c>
    </row>
    <row r="1855" spans="1:20" x14ac:dyDescent="0.2">
      <c r="A1855" s="25" t="s">
        <v>32</v>
      </c>
      <c r="B1855" s="25" t="s">
        <v>166</v>
      </c>
      <c r="C1855" s="25" t="s">
        <v>42</v>
      </c>
      <c r="D1855" s="25" t="s">
        <v>23</v>
      </c>
      <c r="E1855" s="25" t="s">
        <v>1917</v>
      </c>
      <c r="F1855" s="2">
        <v>42638</v>
      </c>
      <c r="G1855" s="23" t="str">
        <f>TEXT(Table2[[#This Row],[Order-Date]],"mmm")</f>
        <v>Sep</v>
      </c>
      <c r="H1855">
        <v>2016</v>
      </c>
      <c r="I1855">
        <v>351383388</v>
      </c>
      <c r="J1855" s="2">
        <v>42673</v>
      </c>
      <c r="K1855" s="23">
        <f>WEEKDAY(#REF!,1)</f>
        <v>1</v>
      </c>
      <c r="L1855" s="25">
        <f>IF(#REF!&gt;=#REF!,#REF!-#REF!,"")</f>
        <v>35</v>
      </c>
      <c r="M1855" s="4">
        <v>1008</v>
      </c>
      <c r="N1855" s="5">
        <v>109.28</v>
      </c>
      <c r="O1855" s="5">
        <v>35.840000000000003</v>
      </c>
      <c r="P1855" s="5">
        <v>73.44</v>
      </c>
      <c r="Q1855" s="5">
        <f>#REF!*#REF!</f>
        <v>36126.720000000001</v>
      </c>
      <c r="R1855" s="5">
        <v>74027.520000000004</v>
      </c>
      <c r="S1855" s="5">
        <f>#REF!-#REF!</f>
        <v>37900.800000000003</v>
      </c>
      <c r="T1855" s="36">
        <f t="shared" si="28"/>
        <v>1.0491071428571399</v>
      </c>
    </row>
    <row r="1856" spans="1:20" x14ac:dyDescent="0.2">
      <c r="A1856" s="25" t="s">
        <v>20</v>
      </c>
      <c r="B1856" s="25" t="s">
        <v>217</v>
      </c>
      <c r="C1856" s="25" t="s">
        <v>56</v>
      </c>
      <c r="D1856" s="25" t="s">
        <v>27</v>
      </c>
      <c r="E1856" s="25" t="s">
        <v>1917</v>
      </c>
      <c r="F1856" s="2">
        <v>42818</v>
      </c>
      <c r="G1856" s="23" t="str">
        <f>TEXT(Table2[[#This Row],[Order-Date]],"mmm")</f>
        <v>Mar</v>
      </c>
      <c r="H1856">
        <v>2017</v>
      </c>
      <c r="I1856">
        <v>719556272</v>
      </c>
      <c r="J1856" s="2">
        <v>42739</v>
      </c>
      <c r="K1856" s="23">
        <f>WEEKDAY(#REF!,1)</f>
        <v>4</v>
      </c>
      <c r="L1856" s="25" t="str">
        <f>IF(#REF!&gt;=#REF!,#REF!-#REF!,"")</f>
        <v/>
      </c>
      <c r="M1856" s="4">
        <v>1546</v>
      </c>
      <c r="N1856" s="5">
        <v>421.89</v>
      </c>
      <c r="O1856" s="5">
        <v>364.69</v>
      </c>
      <c r="P1856" s="5">
        <v>57.2</v>
      </c>
      <c r="Q1856" s="5">
        <f>#REF!*#REF!</f>
        <v>563810.74</v>
      </c>
      <c r="R1856" s="5">
        <v>88431.2</v>
      </c>
      <c r="S1856" s="5">
        <f>#REF!-#REF!</f>
        <v>-475379.54</v>
      </c>
      <c r="T1856" s="36">
        <f t="shared" si="28"/>
        <v>-0.84315445995228799</v>
      </c>
    </row>
    <row r="1857" spans="1:20" x14ac:dyDescent="0.2">
      <c r="A1857" s="25" t="s">
        <v>20</v>
      </c>
      <c r="B1857" s="25" t="s">
        <v>164</v>
      </c>
      <c r="C1857" s="25" t="s">
        <v>85</v>
      </c>
      <c r="D1857" s="25" t="s">
        <v>27</v>
      </c>
      <c r="E1857" s="25" t="s">
        <v>1916</v>
      </c>
      <c r="F1857" s="2">
        <v>41834</v>
      </c>
      <c r="G1857" s="23" t="str">
        <f>TEXT(Table2[[#This Row],[Order-Date]],"mmm")</f>
        <v>Jul</v>
      </c>
      <c r="H1857">
        <v>2014</v>
      </c>
      <c r="I1857">
        <v>663176238</v>
      </c>
      <c r="J1857" s="2">
        <v>41846</v>
      </c>
      <c r="K1857" s="23">
        <f>WEEKDAY(#REF!,1)</f>
        <v>7</v>
      </c>
      <c r="L1857" s="25">
        <f>IF(#REF!&gt;=#REF!,#REF!-#REF!,"")</f>
        <v>12</v>
      </c>
      <c r="M1857" s="4">
        <v>7441</v>
      </c>
      <c r="N1857" s="5">
        <v>668.27</v>
      </c>
      <c r="O1857" s="5">
        <v>502.54</v>
      </c>
      <c r="P1857" s="5">
        <v>165.73</v>
      </c>
      <c r="Q1857" s="5">
        <f>#REF!*#REF!</f>
        <v>3739400.14</v>
      </c>
      <c r="R1857" s="5">
        <v>1233196.93</v>
      </c>
      <c r="S1857" s="5">
        <f>#REF!-#REF!</f>
        <v>-2506203.21</v>
      </c>
      <c r="T1857" s="36">
        <f t="shared" si="28"/>
        <v>-0.67021530624427905</v>
      </c>
    </row>
    <row r="1858" spans="1:20" x14ac:dyDescent="0.2">
      <c r="A1858" s="25" t="s">
        <v>46</v>
      </c>
      <c r="B1858" s="25" t="s">
        <v>150</v>
      </c>
      <c r="C1858" s="25" t="s">
        <v>22</v>
      </c>
      <c r="D1858" s="25" t="s">
        <v>27</v>
      </c>
      <c r="E1858" s="25" t="s">
        <v>1915</v>
      </c>
      <c r="F1858" s="2">
        <v>41431</v>
      </c>
      <c r="G1858" s="23" t="str">
        <f>TEXT(Table2[[#This Row],[Order-Date]],"mmm")</f>
        <v>Jun</v>
      </c>
      <c r="H1858">
        <v>2013</v>
      </c>
      <c r="I1858">
        <v>727604615</v>
      </c>
      <c r="J1858" s="2">
        <v>41462</v>
      </c>
      <c r="K1858" s="23">
        <f>WEEKDAY(#REF!,1)</f>
        <v>1</v>
      </c>
      <c r="L1858" s="25">
        <f>IF(#REF!&gt;=#REF!,#REF!-#REF!,"")</f>
        <v>31</v>
      </c>
      <c r="M1858" s="4">
        <v>3229</v>
      </c>
      <c r="N1858" s="5">
        <v>255.28</v>
      </c>
      <c r="O1858" s="5">
        <v>159.41999999999999</v>
      </c>
      <c r="P1858" s="5">
        <v>95.86</v>
      </c>
      <c r="Q1858" s="5">
        <f>#REF!*#REF!</f>
        <v>514767.18</v>
      </c>
      <c r="R1858" s="5">
        <v>309531.94</v>
      </c>
      <c r="S1858" s="5">
        <f>#REF!-#REF!</f>
        <v>-205235.24</v>
      </c>
      <c r="T1858" s="36">
        <f t="shared" si="28"/>
        <v>-0.39869527035503699</v>
      </c>
    </row>
    <row r="1859" spans="1:20" x14ac:dyDescent="0.2">
      <c r="A1859" s="25" t="s">
        <v>29</v>
      </c>
      <c r="B1859" s="25" t="s">
        <v>204</v>
      </c>
      <c r="C1859" s="25" t="s">
        <v>77</v>
      </c>
      <c r="D1859" s="25" t="s">
        <v>23</v>
      </c>
      <c r="E1859" s="25" t="s">
        <v>1916</v>
      </c>
      <c r="F1859" s="2">
        <v>42363</v>
      </c>
      <c r="G1859" s="23" t="str">
        <f>TEXT(Table2[[#This Row],[Order-Date]],"mmm")</f>
        <v>Dec</v>
      </c>
      <c r="H1859">
        <v>2015</v>
      </c>
      <c r="I1859">
        <v>628515231</v>
      </c>
      <c r="J1859" s="2">
        <v>42371</v>
      </c>
      <c r="K1859" s="23">
        <f>WEEKDAY(#REF!,1)</f>
        <v>7</v>
      </c>
      <c r="L1859" s="25">
        <f>IF(#REF!&gt;=#REF!,#REF!-#REF!,"")</f>
        <v>8</v>
      </c>
      <c r="M1859" s="4">
        <v>479</v>
      </c>
      <c r="N1859" s="5">
        <v>154.06</v>
      </c>
      <c r="O1859" s="5">
        <v>90.93</v>
      </c>
      <c r="P1859" s="5">
        <v>63.13</v>
      </c>
      <c r="Q1859" s="5">
        <f>#REF!*#REF!</f>
        <v>43555.47</v>
      </c>
      <c r="R1859" s="5">
        <v>30239.27</v>
      </c>
      <c r="S1859" s="5">
        <f>#REF!-#REF!</f>
        <v>-13316.2</v>
      </c>
      <c r="T1859" s="36">
        <f t="shared" ref="T1859:T1922" si="29">S1859/Q1859</f>
        <v>-0.30572968217309998</v>
      </c>
    </row>
    <row r="1860" spans="1:20" x14ac:dyDescent="0.2">
      <c r="A1860" s="25" t="s">
        <v>29</v>
      </c>
      <c r="B1860" s="25" t="s">
        <v>204</v>
      </c>
      <c r="C1860" s="25" t="s">
        <v>49</v>
      </c>
      <c r="D1860" s="25" t="s">
        <v>27</v>
      </c>
      <c r="E1860" s="25" t="s">
        <v>1915</v>
      </c>
      <c r="F1860" s="2">
        <v>40212</v>
      </c>
      <c r="G1860" s="23" t="str">
        <f>TEXT(Table2[[#This Row],[Order-Date]],"mmm")</f>
        <v>Feb</v>
      </c>
      <c r="H1860">
        <v>2010</v>
      </c>
      <c r="I1860">
        <v>601894414</v>
      </c>
      <c r="J1860" s="2">
        <v>40256</v>
      </c>
      <c r="K1860" s="23">
        <f>WEEKDAY(#REF!,1)</f>
        <v>6</v>
      </c>
      <c r="L1860" s="25">
        <f>IF(#REF!&gt;=#REF!,#REF!-#REF!,"")</f>
        <v>44</v>
      </c>
      <c r="M1860" s="4">
        <v>2787</v>
      </c>
      <c r="N1860" s="5">
        <v>651.21</v>
      </c>
      <c r="O1860" s="5">
        <v>524.96</v>
      </c>
      <c r="P1860" s="5">
        <v>126.25</v>
      </c>
      <c r="Q1860" s="5">
        <f>#REF!*#REF!</f>
        <v>1463063.52</v>
      </c>
      <c r="R1860" s="5">
        <v>351858.75</v>
      </c>
      <c r="S1860" s="5">
        <f>#REF!-#REF!</f>
        <v>-1111204.77</v>
      </c>
      <c r="T1860" s="36">
        <f t="shared" si="29"/>
        <v>-0.75950548613227697</v>
      </c>
    </row>
    <row r="1861" spans="1:20" x14ac:dyDescent="0.2">
      <c r="A1861" s="25" t="s">
        <v>29</v>
      </c>
      <c r="B1861" s="25" t="s">
        <v>44</v>
      </c>
      <c r="C1861" s="25" t="s">
        <v>26</v>
      </c>
      <c r="D1861" s="25" t="s">
        <v>27</v>
      </c>
      <c r="E1861" s="25" t="s">
        <v>1916</v>
      </c>
      <c r="F1861" s="2">
        <v>40738</v>
      </c>
      <c r="G1861" s="23" t="str">
        <f>TEXT(Table2[[#This Row],[Order-Date]],"mmm")</f>
        <v>Jul</v>
      </c>
      <c r="H1861">
        <v>2011</v>
      </c>
      <c r="I1861">
        <v>954040992</v>
      </c>
      <c r="J1861" s="2">
        <v>40782</v>
      </c>
      <c r="K1861" s="23">
        <f>WEEKDAY(#REF!,1)</f>
        <v>7</v>
      </c>
      <c r="L1861" s="25">
        <f>IF(#REF!&gt;=#REF!,#REF!-#REF!,"")</f>
        <v>44</v>
      </c>
      <c r="M1861" s="4">
        <v>785</v>
      </c>
      <c r="N1861" s="5">
        <v>152.58000000000001</v>
      </c>
      <c r="O1861" s="5">
        <v>97.44</v>
      </c>
      <c r="P1861" s="5">
        <v>55.14</v>
      </c>
      <c r="Q1861" s="5">
        <f>#REF!*#REF!</f>
        <v>76490.399999999994</v>
      </c>
      <c r="R1861" s="5">
        <v>43284.9</v>
      </c>
      <c r="S1861" s="5">
        <f>#REF!-#REF!</f>
        <v>-33205.5</v>
      </c>
      <c r="T1861" s="36">
        <f t="shared" si="29"/>
        <v>-0.43411330049261099</v>
      </c>
    </row>
    <row r="1862" spans="1:20" x14ac:dyDescent="0.2">
      <c r="A1862" s="25" t="s">
        <v>37</v>
      </c>
      <c r="B1862" s="25" t="s">
        <v>67</v>
      </c>
      <c r="C1862" s="25" t="s">
        <v>51</v>
      </c>
      <c r="D1862" s="25" t="s">
        <v>27</v>
      </c>
      <c r="E1862" s="25" t="s">
        <v>1915</v>
      </c>
      <c r="F1862" s="2">
        <v>41630</v>
      </c>
      <c r="G1862" s="23" t="str">
        <f>TEXT(Table2[[#This Row],[Order-Date]],"mmm")</f>
        <v>Dec</v>
      </c>
      <c r="H1862">
        <v>2013</v>
      </c>
      <c r="I1862">
        <v>711566293</v>
      </c>
      <c r="J1862" s="2">
        <v>41634</v>
      </c>
      <c r="K1862" s="23">
        <f>WEEKDAY(#REF!,1)</f>
        <v>5</v>
      </c>
      <c r="L1862" s="25">
        <f>IF(#REF!&gt;=#REF!,#REF!-#REF!,"")</f>
        <v>4</v>
      </c>
      <c r="M1862" s="4">
        <v>7133</v>
      </c>
      <c r="N1862" s="5">
        <v>437.2</v>
      </c>
      <c r="O1862" s="5">
        <v>263.33</v>
      </c>
      <c r="P1862" s="5">
        <v>173.87</v>
      </c>
      <c r="Q1862" s="5">
        <f>#REF!*#REF!</f>
        <v>1878332.89</v>
      </c>
      <c r="R1862" s="5">
        <v>1240214.71</v>
      </c>
      <c r="S1862" s="5">
        <f>#REF!-#REF!</f>
        <v>-638118.18000000005</v>
      </c>
      <c r="T1862" s="36">
        <f t="shared" si="29"/>
        <v>-0.33972581931416901</v>
      </c>
    </row>
    <row r="1863" spans="1:20" x14ac:dyDescent="0.2">
      <c r="A1863" s="25" t="s">
        <v>40</v>
      </c>
      <c r="B1863" s="25" t="s">
        <v>66</v>
      </c>
      <c r="C1863" s="25" t="s">
        <v>31</v>
      </c>
      <c r="D1863" s="25" t="s">
        <v>27</v>
      </c>
      <c r="E1863" s="25" t="s">
        <v>1915</v>
      </c>
      <c r="F1863" s="2">
        <v>42457</v>
      </c>
      <c r="G1863" s="23" t="str">
        <f>TEXT(Table2[[#This Row],[Order-Date]],"mmm")</f>
        <v>Mar</v>
      </c>
      <c r="H1863">
        <v>2016</v>
      </c>
      <c r="I1863">
        <v>771394145</v>
      </c>
      <c r="J1863" s="2">
        <v>42482</v>
      </c>
      <c r="K1863" s="23">
        <f>WEEKDAY(#REF!,1)</f>
        <v>6</v>
      </c>
      <c r="L1863" s="25">
        <f>IF(#REF!&gt;=#REF!,#REF!-#REF!,"")</f>
        <v>25</v>
      </c>
      <c r="M1863" s="4">
        <v>1524</v>
      </c>
      <c r="N1863" s="5">
        <v>47.45</v>
      </c>
      <c r="O1863" s="5">
        <v>31.79</v>
      </c>
      <c r="P1863" s="5">
        <v>15.66</v>
      </c>
      <c r="Q1863" s="5">
        <f>#REF!*#REF!</f>
        <v>48447.96</v>
      </c>
      <c r="R1863" s="5">
        <v>23865.84</v>
      </c>
      <c r="S1863" s="5">
        <f>#REF!-#REF!</f>
        <v>-24582.12</v>
      </c>
      <c r="T1863" s="36">
        <f t="shared" si="29"/>
        <v>-0.50739226171752105</v>
      </c>
    </row>
    <row r="1864" spans="1:20" x14ac:dyDescent="0.2">
      <c r="A1864" s="25" t="s">
        <v>37</v>
      </c>
      <c r="B1864" s="25" t="s">
        <v>208</v>
      </c>
      <c r="C1864" s="25" t="s">
        <v>77</v>
      </c>
      <c r="D1864" s="25" t="s">
        <v>27</v>
      </c>
      <c r="E1864" s="25" t="s">
        <v>1915</v>
      </c>
      <c r="F1864" s="2">
        <v>40384</v>
      </c>
      <c r="G1864" s="23" t="str">
        <f>TEXT(Table2[[#This Row],[Order-Date]],"mmm")</f>
        <v>Jul</v>
      </c>
      <c r="H1864">
        <v>2010</v>
      </c>
      <c r="I1864">
        <v>750760877</v>
      </c>
      <c r="J1864" s="2">
        <v>40368</v>
      </c>
      <c r="K1864" s="23">
        <f>WEEKDAY(#REF!,1)</f>
        <v>6</v>
      </c>
      <c r="L1864" s="25" t="str">
        <f>IF(#REF!&gt;=#REF!,#REF!-#REF!,"")</f>
        <v/>
      </c>
      <c r="M1864" s="4">
        <v>5682</v>
      </c>
      <c r="N1864" s="5">
        <v>154.06</v>
      </c>
      <c r="O1864" s="5">
        <v>90.93</v>
      </c>
      <c r="P1864" s="5">
        <v>63.13</v>
      </c>
      <c r="Q1864" s="5">
        <f>#REF!*#REF!</f>
        <v>516664.26</v>
      </c>
      <c r="R1864" s="5">
        <v>358704.66</v>
      </c>
      <c r="S1864" s="5">
        <f>#REF!-#REF!</f>
        <v>-157959.6</v>
      </c>
      <c r="T1864" s="36">
        <f t="shared" si="29"/>
        <v>-0.30572968217309998</v>
      </c>
    </row>
    <row r="1865" spans="1:20" x14ac:dyDescent="0.2">
      <c r="A1865" s="25" t="s">
        <v>46</v>
      </c>
      <c r="B1865" s="25" t="s">
        <v>133</v>
      </c>
      <c r="C1865" s="25" t="s">
        <v>22</v>
      </c>
      <c r="D1865" s="25" t="s">
        <v>27</v>
      </c>
      <c r="E1865" s="25" t="s">
        <v>1916</v>
      </c>
      <c r="F1865" s="2">
        <v>42439</v>
      </c>
      <c r="G1865" s="23" t="str">
        <f>TEXT(Table2[[#This Row],[Order-Date]],"mmm")</f>
        <v>Mar</v>
      </c>
      <c r="H1865">
        <v>2016</v>
      </c>
      <c r="I1865">
        <v>337215316</v>
      </c>
      <c r="J1865" s="2">
        <v>42685</v>
      </c>
      <c r="K1865" s="23">
        <f>WEEKDAY(#REF!,1)</f>
        <v>6</v>
      </c>
      <c r="L1865" s="25">
        <f>IF(#REF!&gt;=#REF!,#REF!-#REF!,"")</f>
        <v>246</v>
      </c>
      <c r="M1865" s="4">
        <v>8360</v>
      </c>
      <c r="N1865" s="5">
        <v>255.28</v>
      </c>
      <c r="O1865" s="5">
        <v>159.41999999999999</v>
      </c>
      <c r="P1865" s="5">
        <v>95.86</v>
      </c>
      <c r="Q1865" s="5">
        <f>#REF!*#REF!</f>
        <v>1332751.2</v>
      </c>
      <c r="R1865" s="5">
        <v>801389.6</v>
      </c>
      <c r="S1865" s="5">
        <f>#REF!-#REF!</f>
        <v>-531361.6</v>
      </c>
      <c r="T1865" s="36">
        <f t="shared" si="29"/>
        <v>-0.39869527035503699</v>
      </c>
    </row>
    <row r="1866" spans="1:20" x14ac:dyDescent="0.2">
      <c r="A1866" s="25" t="s">
        <v>20</v>
      </c>
      <c r="B1866" s="25" t="s">
        <v>179</v>
      </c>
      <c r="C1866" s="25" t="s">
        <v>22</v>
      </c>
      <c r="D1866" s="25" t="s">
        <v>27</v>
      </c>
      <c r="E1866" s="25" t="s">
        <v>1916</v>
      </c>
      <c r="F1866" s="2">
        <v>40302</v>
      </c>
      <c r="G1866" s="23" t="str">
        <f>TEXT(Table2[[#This Row],[Order-Date]],"mmm")</f>
        <v>May</v>
      </c>
      <c r="H1866">
        <v>2010</v>
      </c>
      <c r="I1866">
        <v>638618791</v>
      </c>
      <c r="J1866" s="2">
        <v>40323</v>
      </c>
      <c r="K1866" s="23">
        <f>WEEKDAY(#REF!,1)</f>
        <v>3</v>
      </c>
      <c r="L1866" s="25">
        <f>IF(#REF!&gt;=#REF!,#REF!-#REF!,"")</f>
        <v>21</v>
      </c>
      <c r="M1866" s="4">
        <v>347</v>
      </c>
      <c r="N1866" s="5">
        <v>255.28</v>
      </c>
      <c r="O1866" s="5">
        <v>159.41999999999999</v>
      </c>
      <c r="P1866" s="5">
        <v>95.86</v>
      </c>
      <c r="Q1866" s="5">
        <f>#REF!*#REF!</f>
        <v>55318.74</v>
      </c>
      <c r="R1866" s="5">
        <v>33263.42</v>
      </c>
      <c r="S1866" s="5">
        <f>#REF!-#REF!</f>
        <v>-22055.32</v>
      </c>
      <c r="T1866" s="36">
        <f t="shared" si="29"/>
        <v>-0.39869527035503699</v>
      </c>
    </row>
    <row r="1867" spans="1:20" x14ac:dyDescent="0.2">
      <c r="A1867" s="25" t="s">
        <v>40</v>
      </c>
      <c r="B1867" s="25" t="s">
        <v>201</v>
      </c>
      <c r="C1867" s="25" t="s">
        <v>56</v>
      </c>
      <c r="D1867" s="25" t="s">
        <v>23</v>
      </c>
      <c r="E1867" s="25" t="s">
        <v>1916</v>
      </c>
      <c r="F1867" s="2">
        <v>42658</v>
      </c>
      <c r="G1867" s="23" t="str">
        <f>TEXT(Table2[[#This Row],[Order-Date]],"mmm")</f>
        <v>Oct</v>
      </c>
      <c r="H1867">
        <v>2016</v>
      </c>
      <c r="I1867">
        <v>133145129</v>
      </c>
      <c r="J1867" s="2">
        <v>42662</v>
      </c>
      <c r="K1867" s="23">
        <f>WEEKDAY(#REF!,1)</f>
        <v>4</v>
      </c>
      <c r="L1867" s="25">
        <f>IF(#REF!&gt;=#REF!,#REF!-#REF!,"")</f>
        <v>4</v>
      </c>
      <c r="M1867" s="4">
        <v>9457</v>
      </c>
      <c r="N1867" s="5">
        <v>421.89</v>
      </c>
      <c r="O1867" s="5">
        <v>364.69</v>
      </c>
      <c r="P1867" s="5">
        <v>57.2</v>
      </c>
      <c r="Q1867" s="5">
        <f>#REF!*#REF!</f>
        <v>3448873.33</v>
      </c>
      <c r="R1867" s="5">
        <v>540940.4</v>
      </c>
      <c r="S1867" s="5">
        <f>#REF!-#REF!</f>
        <v>-2907932.93</v>
      </c>
      <c r="T1867" s="36">
        <f t="shared" si="29"/>
        <v>-0.84315445995228799</v>
      </c>
    </row>
    <row r="1868" spans="1:20" x14ac:dyDescent="0.2">
      <c r="A1868" s="25" t="s">
        <v>32</v>
      </c>
      <c r="B1868" s="25" t="s">
        <v>186</v>
      </c>
      <c r="C1868" s="25" t="s">
        <v>85</v>
      </c>
      <c r="D1868" s="25" t="s">
        <v>27</v>
      </c>
      <c r="E1868" s="25" t="s">
        <v>1918</v>
      </c>
      <c r="F1868" s="2">
        <v>40227</v>
      </c>
      <c r="G1868" s="23" t="str">
        <f>TEXT(Table2[[#This Row],[Order-Date]],"mmm")</f>
        <v>Feb</v>
      </c>
      <c r="H1868">
        <v>2010</v>
      </c>
      <c r="I1868">
        <v>519280660</v>
      </c>
      <c r="J1868" s="2">
        <v>40333</v>
      </c>
      <c r="K1868" s="23">
        <f>WEEKDAY(#REF!,1)</f>
        <v>6</v>
      </c>
      <c r="L1868" s="25">
        <f>IF(#REF!&gt;=#REF!,#REF!-#REF!,"")</f>
        <v>106</v>
      </c>
      <c r="M1868" s="4">
        <v>5542</v>
      </c>
      <c r="N1868" s="5">
        <v>668.27</v>
      </c>
      <c r="O1868" s="5">
        <v>502.54</v>
      </c>
      <c r="P1868" s="5">
        <v>165.73</v>
      </c>
      <c r="Q1868" s="5">
        <f>#REF!*#REF!</f>
        <v>2785076.68</v>
      </c>
      <c r="R1868" s="5">
        <v>918475.66</v>
      </c>
      <c r="S1868" s="5">
        <f>#REF!-#REF!</f>
        <v>-1866601.02</v>
      </c>
      <c r="T1868" s="36">
        <f t="shared" si="29"/>
        <v>-0.67021530624427905</v>
      </c>
    </row>
    <row r="1869" spans="1:20" x14ac:dyDescent="0.2">
      <c r="A1869" s="25" t="s">
        <v>29</v>
      </c>
      <c r="B1869" s="25" t="s">
        <v>30</v>
      </c>
      <c r="C1869" s="25" t="s">
        <v>49</v>
      </c>
      <c r="D1869" s="25" t="s">
        <v>23</v>
      </c>
      <c r="E1869" s="25" t="s">
        <v>1915</v>
      </c>
      <c r="F1869" s="2">
        <v>41887</v>
      </c>
      <c r="G1869" s="23" t="str">
        <f>TEXT(Table2[[#This Row],[Order-Date]],"mmm")</f>
        <v>Sep</v>
      </c>
      <c r="H1869">
        <v>2014</v>
      </c>
      <c r="I1869">
        <v>865824210</v>
      </c>
      <c r="J1869" s="2">
        <v>41773</v>
      </c>
      <c r="K1869" s="23">
        <f>WEEKDAY(#REF!,1)</f>
        <v>4</v>
      </c>
      <c r="L1869" s="25" t="str">
        <f>IF(#REF!&gt;=#REF!,#REF!-#REF!,"")</f>
        <v/>
      </c>
      <c r="M1869" s="4">
        <v>5479</v>
      </c>
      <c r="N1869" s="5">
        <v>651.21</v>
      </c>
      <c r="O1869" s="5">
        <v>524.96</v>
      </c>
      <c r="P1869" s="5">
        <v>126.25</v>
      </c>
      <c r="Q1869" s="5">
        <f>#REF!*#REF!</f>
        <v>2876255.84</v>
      </c>
      <c r="R1869" s="5">
        <v>691723.75</v>
      </c>
      <c r="S1869" s="5">
        <f>#REF!-#REF!</f>
        <v>-2184532.09</v>
      </c>
      <c r="T1869" s="36">
        <f t="shared" si="29"/>
        <v>-0.75950548613227697</v>
      </c>
    </row>
    <row r="1870" spans="1:20" x14ac:dyDescent="0.2">
      <c r="A1870" s="25" t="s">
        <v>29</v>
      </c>
      <c r="B1870" s="25" t="s">
        <v>88</v>
      </c>
      <c r="C1870" s="25" t="s">
        <v>42</v>
      </c>
      <c r="D1870" s="25" t="s">
        <v>27</v>
      </c>
      <c r="E1870" s="25" t="s">
        <v>1915</v>
      </c>
      <c r="F1870" s="2">
        <v>42633</v>
      </c>
      <c r="G1870" s="23" t="str">
        <f>TEXT(Table2[[#This Row],[Order-Date]],"mmm")</f>
        <v>Sep</v>
      </c>
      <c r="H1870">
        <v>2016</v>
      </c>
      <c r="I1870">
        <v>761887109</v>
      </c>
      <c r="J1870" s="2">
        <v>42657</v>
      </c>
      <c r="K1870" s="23">
        <f>WEEKDAY(#REF!,1)</f>
        <v>6</v>
      </c>
      <c r="L1870" s="25">
        <f>IF(#REF!&gt;=#REF!,#REF!-#REF!,"")</f>
        <v>24</v>
      </c>
      <c r="M1870" s="4">
        <v>8181</v>
      </c>
      <c r="N1870" s="5">
        <v>109.28</v>
      </c>
      <c r="O1870" s="5">
        <v>35.840000000000003</v>
      </c>
      <c r="P1870" s="5">
        <v>73.44</v>
      </c>
      <c r="Q1870" s="5">
        <f>#REF!*#REF!</f>
        <v>293207.03999999998</v>
      </c>
      <c r="R1870" s="5">
        <v>600812.64</v>
      </c>
      <c r="S1870" s="5">
        <f>#REF!-#REF!</f>
        <v>307605.59999999998</v>
      </c>
      <c r="T1870" s="36">
        <f t="shared" si="29"/>
        <v>1.0491071428571399</v>
      </c>
    </row>
    <row r="1871" spans="1:20" x14ac:dyDescent="0.2">
      <c r="A1871" s="25" t="s">
        <v>46</v>
      </c>
      <c r="B1871" s="25" t="s">
        <v>211</v>
      </c>
      <c r="C1871" s="25" t="s">
        <v>56</v>
      </c>
      <c r="D1871" s="25" t="s">
        <v>27</v>
      </c>
      <c r="E1871" s="25" t="s">
        <v>1915</v>
      </c>
      <c r="F1871" s="2">
        <v>42533</v>
      </c>
      <c r="G1871" s="23" t="str">
        <f>TEXT(Table2[[#This Row],[Order-Date]],"mmm")</f>
        <v>Jun</v>
      </c>
      <c r="H1871">
        <v>2016</v>
      </c>
      <c r="I1871">
        <v>766893184</v>
      </c>
      <c r="J1871" s="2">
        <v>43009</v>
      </c>
      <c r="K1871" s="23">
        <f>WEEKDAY(#REF!,1)</f>
        <v>1</v>
      </c>
      <c r="L1871" s="25">
        <f>IF(#REF!&gt;=#REF!,#REF!-#REF!,"")</f>
        <v>476</v>
      </c>
      <c r="M1871" s="4">
        <v>9590</v>
      </c>
      <c r="N1871" s="5">
        <v>421.89</v>
      </c>
      <c r="O1871" s="5">
        <v>364.69</v>
      </c>
      <c r="P1871" s="5">
        <v>57.2</v>
      </c>
      <c r="Q1871" s="5">
        <f>#REF!*#REF!</f>
        <v>3497377.1</v>
      </c>
      <c r="R1871" s="5">
        <v>548548</v>
      </c>
      <c r="S1871" s="5">
        <f>#REF!-#REF!</f>
        <v>-2948829.1</v>
      </c>
      <c r="T1871" s="36">
        <f t="shared" si="29"/>
        <v>-0.84315445995228799</v>
      </c>
    </row>
    <row r="1872" spans="1:20" x14ac:dyDescent="0.2">
      <c r="A1872" s="25" t="s">
        <v>29</v>
      </c>
      <c r="B1872" s="25" t="s">
        <v>223</v>
      </c>
      <c r="C1872" s="25" t="s">
        <v>49</v>
      </c>
      <c r="D1872" s="25" t="s">
        <v>23</v>
      </c>
      <c r="E1872" s="25" t="s">
        <v>1916</v>
      </c>
      <c r="F1872" s="2">
        <v>42274</v>
      </c>
      <c r="G1872" s="23" t="str">
        <f>TEXT(Table2[[#This Row],[Order-Date]],"mmm")</f>
        <v>Sep</v>
      </c>
      <c r="H1872">
        <v>2015</v>
      </c>
      <c r="I1872">
        <v>160578763</v>
      </c>
      <c r="J1872" s="2">
        <v>42307</v>
      </c>
      <c r="K1872" s="23">
        <f>WEEKDAY(#REF!,1)</f>
        <v>6</v>
      </c>
      <c r="L1872" s="25">
        <f>IF(#REF!&gt;=#REF!,#REF!-#REF!,"")</f>
        <v>33</v>
      </c>
      <c r="M1872" s="4">
        <v>7679</v>
      </c>
      <c r="N1872" s="5">
        <v>651.21</v>
      </c>
      <c r="O1872" s="5">
        <v>524.96</v>
      </c>
      <c r="P1872" s="5">
        <v>126.25</v>
      </c>
      <c r="Q1872" s="5">
        <f>#REF!*#REF!</f>
        <v>4031167.84</v>
      </c>
      <c r="R1872" s="5">
        <v>969473.75</v>
      </c>
      <c r="S1872" s="5">
        <f>#REF!-#REF!</f>
        <v>-3061694.09</v>
      </c>
      <c r="T1872" s="36">
        <f t="shared" si="29"/>
        <v>-0.75950548613227697</v>
      </c>
    </row>
    <row r="1873" spans="1:20" x14ac:dyDescent="0.2">
      <c r="A1873" s="25" t="s">
        <v>29</v>
      </c>
      <c r="B1873" s="25" t="s">
        <v>112</v>
      </c>
      <c r="C1873" s="25" t="s">
        <v>77</v>
      </c>
      <c r="D1873" s="25" t="s">
        <v>27</v>
      </c>
      <c r="E1873" s="25" t="s">
        <v>1915</v>
      </c>
      <c r="F1873" s="2">
        <v>40758</v>
      </c>
      <c r="G1873" s="23" t="str">
        <f>TEXT(Table2[[#This Row],[Order-Date]],"mmm")</f>
        <v>Aug</v>
      </c>
      <c r="H1873">
        <v>2011</v>
      </c>
      <c r="I1873">
        <v>992992675</v>
      </c>
      <c r="J1873" s="2">
        <v>40789</v>
      </c>
      <c r="K1873" s="23">
        <f>WEEKDAY(#REF!,1)</f>
        <v>7</v>
      </c>
      <c r="L1873" s="25">
        <f>IF(#REF!&gt;=#REF!,#REF!-#REF!,"")</f>
        <v>31</v>
      </c>
      <c r="M1873" s="4">
        <v>7454</v>
      </c>
      <c r="N1873" s="5">
        <v>154.06</v>
      </c>
      <c r="O1873" s="5">
        <v>90.93</v>
      </c>
      <c r="P1873" s="5">
        <v>63.13</v>
      </c>
      <c r="Q1873" s="5">
        <f>#REF!*#REF!</f>
        <v>677792.22</v>
      </c>
      <c r="R1873" s="5">
        <v>470571.02</v>
      </c>
      <c r="S1873" s="5">
        <f>#REF!-#REF!</f>
        <v>-207221.2</v>
      </c>
      <c r="T1873" s="36">
        <f t="shared" si="29"/>
        <v>-0.30572968217309998</v>
      </c>
    </row>
    <row r="1874" spans="1:20" x14ac:dyDescent="0.2">
      <c r="A1874" s="25" t="s">
        <v>46</v>
      </c>
      <c r="B1874" s="25" t="s">
        <v>107</v>
      </c>
      <c r="C1874" s="25" t="s">
        <v>85</v>
      </c>
      <c r="D1874" s="25" t="s">
        <v>23</v>
      </c>
      <c r="E1874" s="25" t="s">
        <v>1915</v>
      </c>
      <c r="F1874" s="2">
        <v>42832</v>
      </c>
      <c r="G1874" s="23" t="str">
        <f>TEXT(Table2[[#This Row],[Order-Date]],"mmm")</f>
        <v>Apr</v>
      </c>
      <c r="H1874">
        <v>2017</v>
      </c>
      <c r="I1874">
        <v>434496247</v>
      </c>
      <c r="J1874" s="2">
        <v>43016</v>
      </c>
      <c r="K1874" s="23">
        <f>WEEKDAY(#REF!,1)</f>
        <v>1</v>
      </c>
      <c r="L1874" s="25">
        <f>IF(#REF!&gt;=#REF!,#REF!-#REF!,"")</f>
        <v>184</v>
      </c>
      <c r="M1874" s="4">
        <v>5950</v>
      </c>
      <c r="N1874" s="5">
        <v>668.27</v>
      </c>
      <c r="O1874" s="5">
        <v>502.54</v>
      </c>
      <c r="P1874" s="5">
        <v>165.73</v>
      </c>
      <c r="Q1874" s="5">
        <f>#REF!*#REF!</f>
        <v>2990113</v>
      </c>
      <c r="R1874" s="5">
        <v>986093.5</v>
      </c>
      <c r="S1874" s="5">
        <f>#REF!-#REF!</f>
        <v>-2004019.5</v>
      </c>
      <c r="T1874" s="36">
        <f t="shared" si="29"/>
        <v>-0.67021530624427905</v>
      </c>
    </row>
    <row r="1875" spans="1:20" x14ac:dyDescent="0.2">
      <c r="A1875" s="25" t="s">
        <v>46</v>
      </c>
      <c r="B1875" s="25" t="s">
        <v>219</v>
      </c>
      <c r="C1875" s="25" t="s">
        <v>34</v>
      </c>
      <c r="D1875" s="25" t="s">
        <v>23</v>
      </c>
      <c r="E1875" s="25" t="s">
        <v>1916</v>
      </c>
      <c r="F1875" s="2">
        <v>42351</v>
      </c>
      <c r="G1875" s="23" t="str">
        <f>TEXT(Table2[[#This Row],[Order-Date]],"mmm")</f>
        <v>Dec</v>
      </c>
      <c r="H1875">
        <v>2015</v>
      </c>
      <c r="I1875">
        <v>225763309</v>
      </c>
      <c r="J1875" s="2">
        <v>42522</v>
      </c>
      <c r="K1875" s="23">
        <f>WEEKDAY(#REF!,1)</f>
        <v>4</v>
      </c>
      <c r="L1875" s="25">
        <f>IF(#REF!&gt;=#REF!,#REF!-#REF!,"")</f>
        <v>171</v>
      </c>
      <c r="M1875" s="4">
        <v>7235</v>
      </c>
      <c r="N1875" s="5">
        <v>205.7</v>
      </c>
      <c r="O1875" s="5">
        <v>117.11</v>
      </c>
      <c r="P1875" s="5">
        <v>88.59</v>
      </c>
      <c r="Q1875" s="5">
        <f>#REF!*#REF!</f>
        <v>847290.85</v>
      </c>
      <c r="R1875" s="5">
        <v>640948.65</v>
      </c>
      <c r="S1875" s="5">
        <f>#REF!-#REF!</f>
        <v>-206342.2</v>
      </c>
      <c r="T1875" s="36">
        <f t="shared" si="29"/>
        <v>-0.24353172231235601</v>
      </c>
    </row>
    <row r="1876" spans="1:20" x14ac:dyDescent="0.2">
      <c r="A1876" s="25" t="s">
        <v>46</v>
      </c>
      <c r="B1876" s="25" t="s">
        <v>123</v>
      </c>
      <c r="C1876" s="25" t="s">
        <v>22</v>
      </c>
      <c r="D1876" s="25" t="s">
        <v>27</v>
      </c>
      <c r="E1876" s="25" t="s">
        <v>1918</v>
      </c>
      <c r="F1876" s="2">
        <v>40854</v>
      </c>
      <c r="G1876" s="23" t="str">
        <f>TEXT(Table2[[#This Row],[Order-Date]],"mmm")</f>
        <v>Nov</v>
      </c>
      <c r="H1876">
        <v>2011</v>
      </c>
      <c r="I1876">
        <v>827780187</v>
      </c>
      <c r="J1876" s="2">
        <v>40746</v>
      </c>
      <c r="K1876" s="23">
        <f>WEEKDAY(#REF!,1)</f>
        <v>6</v>
      </c>
      <c r="L1876" s="25" t="str">
        <f>IF(#REF!&gt;=#REF!,#REF!-#REF!,"")</f>
        <v/>
      </c>
      <c r="M1876" s="4">
        <v>7407</v>
      </c>
      <c r="N1876" s="5">
        <v>255.28</v>
      </c>
      <c r="O1876" s="5">
        <v>159.41999999999999</v>
      </c>
      <c r="P1876" s="5">
        <v>95.86</v>
      </c>
      <c r="Q1876" s="5">
        <f>#REF!*#REF!</f>
        <v>1180823.94</v>
      </c>
      <c r="R1876" s="5">
        <v>710035.02</v>
      </c>
      <c r="S1876" s="5">
        <f>#REF!-#REF!</f>
        <v>-470788.92</v>
      </c>
      <c r="T1876" s="36">
        <f t="shared" si="29"/>
        <v>-0.39869527035503699</v>
      </c>
    </row>
    <row r="1877" spans="1:20" x14ac:dyDescent="0.2">
      <c r="A1877" s="25" t="s">
        <v>20</v>
      </c>
      <c r="B1877" s="25" t="s">
        <v>121</v>
      </c>
      <c r="C1877" s="25" t="s">
        <v>26</v>
      </c>
      <c r="D1877" s="25" t="s">
        <v>23</v>
      </c>
      <c r="E1877" s="25" t="s">
        <v>1918</v>
      </c>
      <c r="F1877" s="2">
        <v>41853</v>
      </c>
      <c r="G1877" s="23" t="str">
        <f>TEXT(Table2[[#This Row],[Order-Date]],"mmm")</f>
        <v>Aug</v>
      </c>
      <c r="H1877">
        <v>2014</v>
      </c>
      <c r="I1877">
        <v>971845710</v>
      </c>
      <c r="J1877" s="2">
        <v>41713</v>
      </c>
      <c r="K1877" s="23">
        <f>WEEKDAY(#REF!,1)</f>
        <v>7</v>
      </c>
      <c r="L1877" s="25" t="str">
        <f>IF(#REF!&gt;=#REF!,#REF!-#REF!,"")</f>
        <v/>
      </c>
      <c r="M1877" s="4">
        <v>9597</v>
      </c>
      <c r="N1877" s="5">
        <v>152.58000000000001</v>
      </c>
      <c r="O1877" s="5">
        <v>97.44</v>
      </c>
      <c r="P1877" s="5">
        <v>55.14</v>
      </c>
      <c r="Q1877" s="5">
        <f>#REF!*#REF!</f>
        <v>935131.68</v>
      </c>
      <c r="R1877" s="5">
        <v>529178.57999999996</v>
      </c>
      <c r="S1877" s="5">
        <f>#REF!-#REF!</f>
        <v>-405953.1</v>
      </c>
      <c r="T1877" s="36">
        <f t="shared" si="29"/>
        <v>-0.43411330049261099</v>
      </c>
    </row>
    <row r="1878" spans="1:20" x14ac:dyDescent="0.2">
      <c r="A1878" s="25" t="s">
        <v>59</v>
      </c>
      <c r="B1878" s="25" t="s">
        <v>216</v>
      </c>
      <c r="C1878" s="25" t="s">
        <v>31</v>
      </c>
      <c r="D1878" s="25" t="s">
        <v>23</v>
      </c>
      <c r="E1878" s="25" t="s">
        <v>1916</v>
      </c>
      <c r="F1878" s="2">
        <v>40874</v>
      </c>
      <c r="G1878" s="23" t="str">
        <f>TEXT(Table2[[#This Row],[Order-Date]],"mmm")</f>
        <v>Nov</v>
      </c>
      <c r="H1878">
        <v>2011</v>
      </c>
      <c r="I1878">
        <v>809571206</v>
      </c>
      <c r="J1878" s="2">
        <v>41214</v>
      </c>
      <c r="K1878" s="23">
        <f>WEEKDAY(#REF!,1)</f>
        <v>5</v>
      </c>
      <c r="L1878" s="25">
        <f>IF(#REF!&gt;=#REF!,#REF!-#REF!,"")</f>
        <v>340</v>
      </c>
      <c r="M1878" s="4">
        <v>8965</v>
      </c>
      <c r="N1878" s="5">
        <v>47.45</v>
      </c>
      <c r="O1878" s="5">
        <v>31.79</v>
      </c>
      <c r="P1878" s="5">
        <v>15.66</v>
      </c>
      <c r="Q1878" s="5">
        <f>#REF!*#REF!</f>
        <v>284997.34999999998</v>
      </c>
      <c r="R1878" s="5">
        <v>140391.9</v>
      </c>
      <c r="S1878" s="5">
        <f>#REF!-#REF!</f>
        <v>-144605.45000000001</v>
      </c>
      <c r="T1878" s="36">
        <f t="shared" si="29"/>
        <v>-0.50739226171752105</v>
      </c>
    </row>
    <row r="1879" spans="1:20" x14ac:dyDescent="0.2">
      <c r="A1879" s="25" t="s">
        <v>20</v>
      </c>
      <c r="B1879" s="25" t="s">
        <v>163</v>
      </c>
      <c r="C1879" s="25" t="s">
        <v>49</v>
      </c>
      <c r="D1879" s="25" t="s">
        <v>23</v>
      </c>
      <c r="E1879" s="25" t="s">
        <v>1917</v>
      </c>
      <c r="F1879" s="2">
        <v>41323</v>
      </c>
      <c r="G1879" s="23" t="str">
        <f>TEXT(Table2[[#This Row],[Order-Date]],"mmm")</f>
        <v>Feb</v>
      </c>
      <c r="H1879">
        <v>2013</v>
      </c>
      <c r="I1879">
        <v>562880504</v>
      </c>
      <c r="J1879" s="2">
        <v>41352</v>
      </c>
      <c r="K1879" s="23">
        <f>WEEKDAY(#REF!,1)</f>
        <v>3</v>
      </c>
      <c r="L1879" s="25">
        <f>IF(#REF!&gt;=#REF!,#REF!-#REF!,"")</f>
        <v>29</v>
      </c>
      <c r="M1879" s="4">
        <v>7704</v>
      </c>
      <c r="N1879" s="5">
        <v>651.21</v>
      </c>
      <c r="O1879" s="5">
        <v>524.96</v>
      </c>
      <c r="P1879" s="5">
        <v>126.25</v>
      </c>
      <c r="Q1879" s="5">
        <f>#REF!*#REF!</f>
        <v>4044291.84</v>
      </c>
      <c r="R1879" s="5">
        <v>972630</v>
      </c>
      <c r="S1879" s="5">
        <f>#REF!-#REF!</f>
        <v>-3071661.84</v>
      </c>
      <c r="T1879" s="36">
        <f t="shared" si="29"/>
        <v>-0.75950548613227697</v>
      </c>
    </row>
    <row r="1880" spans="1:20" x14ac:dyDescent="0.2">
      <c r="A1880" s="25" t="s">
        <v>46</v>
      </c>
      <c r="B1880" s="25" t="s">
        <v>132</v>
      </c>
      <c r="C1880" s="25" t="s">
        <v>56</v>
      </c>
      <c r="D1880" s="25" t="s">
        <v>27</v>
      </c>
      <c r="E1880" s="25" t="s">
        <v>1917</v>
      </c>
      <c r="F1880" s="2">
        <v>40706</v>
      </c>
      <c r="G1880" s="23" t="str">
        <f>TEXT(Table2[[#This Row],[Order-Date]],"mmm")</f>
        <v>Jun</v>
      </c>
      <c r="H1880">
        <v>2011</v>
      </c>
      <c r="I1880">
        <v>974009931</v>
      </c>
      <c r="J1880" s="2">
        <v>40921</v>
      </c>
      <c r="K1880" s="23">
        <f>WEEKDAY(#REF!,1)</f>
        <v>6</v>
      </c>
      <c r="L1880" s="25">
        <f>IF(#REF!&gt;=#REF!,#REF!-#REF!,"")</f>
        <v>215</v>
      </c>
      <c r="M1880" s="4">
        <v>38</v>
      </c>
      <c r="N1880" s="5">
        <v>421.89</v>
      </c>
      <c r="O1880" s="5">
        <v>364.69</v>
      </c>
      <c r="P1880" s="5">
        <v>57.2</v>
      </c>
      <c r="Q1880" s="5">
        <f>#REF!*#REF!</f>
        <v>13858.22</v>
      </c>
      <c r="R1880" s="5">
        <v>2173.6</v>
      </c>
      <c r="S1880" s="5">
        <f>#REF!-#REF!</f>
        <v>-11684.62</v>
      </c>
      <c r="T1880" s="36">
        <f t="shared" si="29"/>
        <v>-0.84315445995228799</v>
      </c>
    </row>
    <row r="1881" spans="1:20" x14ac:dyDescent="0.2">
      <c r="A1881" s="25" t="s">
        <v>32</v>
      </c>
      <c r="B1881" s="25" t="s">
        <v>189</v>
      </c>
      <c r="C1881" s="25" t="s">
        <v>65</v>
      </c>
      <c r="D1881" s="25" t="s">
        <v>27</v>
      </c>
      <c r="E1881" s="25" t="s">
        <v>1918</v>
      </c>
      <c r="F1881" s="2">
        <v>41740</v>
      </c>
      <c r="G1881" s="23" t="str">
        <f>TEXT(Table2[[#This Row],[Order-Date]],"mmm")</f>
        <v>Apr</v>
      </c>
      <c r="H1881">
        <v>2014</v>
      </c>
      <c r="I1881">
        <v>155508315</v>
      </c>
      <c r="J1881" s="2">
        <v>41960</v>
      </c>
      <c r="K1881" s="23">
        <f>WEEKDAY(#REF!,1)</f>
        <v>2</v>
      </c>
      <c r="L1881" s="25">
        <f>IF(#REF!&gt;=#REF!,#REF!-#REF!,"")</f>
        <v>220</v>
      </c>
      <c r="M1881" s="4">
        <v>7221</v>
      </c>
      <c r="N1881" s="5">
        <v>9.33</v>
      </c>
      <c r="O1881" s="5">
        <v>6.92</v>
      </c>
      <c r="P1881" s="5">
        <v>2.41</v>
      </c>
      <c r="Q1881" s="5">
        <f>#REF!*#REF!</f>
        <v>49969.32</v>
      </c>
      <c r="R1881" s="5">
        <v>17402.61</v>
      </c>
      <c r="S1881" s="5">
        <f>#REF!-#REF!</f>
        <v>-32566.71</v>
      </c>
      <c r="T1881" s="36">
        <f t="shared" si="29"/>
        <v>-0.65173410404624299</v>
      </c>
    </row>
    <row r="1882" spans="1:20" x14ac:dyDescent="0.2">
      <c r="A1882" s="25" t="s">
        <v>46</v>
      </c>
      <c r="B1882" s="25" t="s">
        <v>145</v>
      </c>
      <c r="C1882" s="25" t="s">
        <v>85</v>
      </c>
      <c r="D1882" s="25" t="s">
        <v>23</v>
      </c>
      <c r="E1882" s="25" t="s">
        <v>1915</v>
      </c>
      <c r="F1882" s="2">
        <v>41856</v>
      </c>
      <c r="G1882" s="23" t="str">
        <f>TEXT(Table2[[#This Row],[Order-Date]],"mmm")</f>
        <v>Aug</v>
      </c>
      <c r="H1882">
        <v>2014</v>
      </c>
      <c r="I1882">
        <v>340236985</v>
      </c>
      <c r="J1882" s="2">
        <v>41772</v>
      </c>
      <c r="K1882" s="23">
        <f>WEEKDAY(#REF!,1)</f>
        <v>3</v>
      </c>
      <c r="L1882" s="25" t="str">
        <f>IF(#REF!&gt;=#REF!,#REF!-#REF!,"")</f>
        <v/>
      </c>
      <c r="M1882" s="4">
        <v>2540</v>
      </c>
      <c r="N1882" s="5">
        <v>668.27</v>
      </c>
      <c r="O1882" s="5">
        <v>502.54</v>
      </c>
      <c r="P1882" s="5">
        <v>165.73</v>
      </c>
      <c r="Q1882" s="5">
        <f>#REF!*#REF!</f>
        <v>1276451.6000000001</v>
      </c>
      <c r="R1882" s="5">
        <v>420954.2</v>
      </c>
      <c r="S1882" s="5">
        <f>#REF!-#REF!</f>
        <v>-855497.4</v>
      </c>
      <c r="T1882" s="36">
        <f t="shared" si="29"/>
        <v>-0.67021530624427905</v>
      </c>
    </row>
    <row r="1883" spans="1:20" x14ac:dyDescent="0.2">
      <c r="A1883" s="25" t="s">
        <v>29</v>
      </c>
      <c r="B1883" s="25" t="s">
        <v>204</v>
      </c>
      <c r="C1883" s="25" t="s">
        <v>42</v>
      </c>
      <c r="D1883" s="25" t="s">
        <v>23</v>
      </c>
      <c r="E1883" s="25" t="s">
        <v>1915</v>
      </c>
      <c r="F1883" s="2">
        <v>42252</v>
      </c>
      <c r="G1883" s="23" t="str">
        <f>TEXT(Table2[[#This Row],[Order-Date]],"mmm")</f>
        <v>Sep</v>
      </c>
      <c r="H1883">
        <v>2015</v>
      </c>
      <c r="I1883">
        <v>231369769</v>
      </c>
      <c r="J1883" s="2">
        <v>42140</v>
      </c>
      <c r="K1883" s="23">
        <f>WEEKDAY(#REF!,1)</f>
        <v>7</v>
      </c>
      <c r="L1883" s="25" t="str">
        <f>IF(#REF!&gt;=#REF!,#REF!-#REF!,"")</f>
        <v/>
      </c>
      <c r="M1883" s="4">
        <v>6311</v>
      </c>
      <c r="N1883" s="5">
        <v>109.28</v>
      </c>
      <c r="O1883" s="5">
        <v>35.840000000000003</v>
      </c>
      <c r="P1883" s="5">
        <v>73.44</v>
      </c>
      <c r="Q1883" s="5">
        <f>#REF!*#REF!</f>
        <v>226186.23999999999</v>
      </c>
      <c r="R1883" s="5">
        <v>463479.84</v>
      </c>
      <c r="S1883" s="5">
        <f>#REF!-#REF!</f>
        <v>237293.6</v>
      </c>
      <c r="T1883" s="36">
        <f t="shared" si="29"/>
        <v>1.0491071428571399</v>
      </c>
    </row>
    <row r="1884" spans="1:20" x14ac:dyDescent="0.2">
      <c r="A1884" s="25" t="s">
        <v>29</v>
      </c>
      <c r="B1884" s="25" t="s">
        <v>161</v>
      </c>
      <c r="C1884" s="25" t="s">
        <v>51</v>
      </c>
      <c r="D1884" s="25" t="s">
        <v>23</v>
      </c>
      <c r="E1884" s="25" t="s">
        <v>1915</v>
      </c>
      <c r="F1884" s="2">
        <v>42457</v>
      </c>
      <c r="G1884" s="23" t="str">
        <f>TEXT(Table2[[#This Row],[Order-Date]],"mmm")</f>
        <v>Mar</v>
      </c>
      <c r="H1884">
        <v>2016</v>
      </c>
      <c r="I1884">
        <v>852392995</v>
      </c>
      <c r="J1884" s="2">
        <v>42479</v>
      </c>
      <c r="K1884" s="23">
        <f>WEEKDAY(#REF!,1)</f>
        <v>3</v>
      </c>
      <c r="L1884" s="25">
        <f>IF(#REF!&gt;=#REF!,#REF!-#REF!,"")</f>
        <v>22</v>
      </c>
      <c r="M1884" s="4">
        <v>884</v>
      </c>
      <c r="N1884" s="5">
        <v>437.2</v>
      </c>
      <c r="O1884" s="5">
        <v>263.33</v>
      </c>
      <c r="P1884" s="5">
        <v>173.87</v>
      </c>
      <c r="Q1884" s="5">
        <f>#REF!*#REF!</f>
        <v>232783.72</v>
      </c>
      <c r="R1884" s="5">
        <v>153701.07999999999</v>
      </c>
      <c r="S1884" s="5">
        <f>#REF!-#REF!</f>
        <v>-79082.64</v>
      </c>
      <c r="T1884" s="36">
        <f t="shared" si="29"/>
        <v>-0.33972581931416901</v>
      </c>
    </row>
    <row r="1885" spans="1:20" x14ac:dyDescent="0.2">
      <c r="A1885" s="25" t="s">
        <v>29</v>
      </c>
      <c r="B1885" s="25" t="s">
        <v>184</v>
      </c>
      <c r="C1885" s="25" t="s">
        <v>26</v>
      </c>
      <c r="D1885" s="25" t="s">
        <v>27</v>
      </c>
      <c r="E1885" s="25" t="s">
        <v>1915</v>
      </c>
      <c r="F1885" s="2">
        <v>41069</v>
      </c>
      <c r="G1885" s="23" t="str">
        <f>TEXT(Table2[[#This Row],[Order-Date]],"mmm")</f>
        <v>Jun</v>
      </c>
      <c r="H1885">
        <v>2012</v>
      </c>
      <c r="I1885">
        <v>597105491</v>
      </c>
      <c r="J1885" s="2">
        <v>41202</v>
      </c>
      <c r="K1885" s="23">
        <f>WEEKDAY(#REF!,1)</f>
        <v>7</v>
      </c>
      <c r="L1885" s="25">
        <f>IF(#REF!&gt;=#REF!,#REF!-#REF!,"")</f>
        <v>133</v>
      </c>
      <c r="M1885" s="4">
        <v>5639</v>
      </c>
      <c r="N1885" s="5">
        <v>152.58000000000001</v>
      </c>
      <c r="O1885" s="5">
        <v>97.44</v>
      </c>
      <c r="P1885" s="5">
        <v>55.14</v>
      </c>
      <c r="Q1885" s="5">
        <f>#REF!*#REF!</f>
        <v>549464.16</v>
      </c>
      <c r="R1885" s="5">
        <v>310934.46000000002</v>
      </c>
      <c r="S1885" s="5">
        <f>#REF!-#REF!</f>
        <v>-238529.7</v>
      </c>
      <c r="T1885" s="36">
        <f t="shared" si="29"/>
        <v>-0.43411330049261099</v>
      </c>
    </row>
    <row r="1886" spans="1:20" x14ac:dyDescent="0.2">
      <c r="A1886" s="25" t="s">
        <v>37</v>
      </c>
      <c r="B1886" s="25" t="s">
        <v>151</v>
      </c>
      <c r="C1886" s="25" t="s">
        <v>65</v>
      </c>
      <c r="D1886" s="25" t="s">
        <v>27</v>
      </c>
      <c r="E1886" s="25" t="s">
        <v>1916</v>
      </c>
      <c r="F1886" s="2">
        <v>42574</v>
      </c>
      <c r="G1886" s="23" t="str">
        <f>TEXT(Table2[[#This Row],[Order-Date]],"mmm")</f>
        <v>Jul</v>
      </c>
      <c r="H1886">
        <v>2016</v>
      </c>
      <c r="I1886">
        <v>179618585</v>
      </c>
      <c r="J1886" s="2">
        <v>42602</v>
      </c>
      <c r="K1886" s="23">
        <f>WEEKDAY(#REF!,1)</f>
        <v>7</v>
      </c>
      <c r="L1886" s="25">
        <f>IF(#REF!&gt;=#REF!,#REF!-#REF!,"")</f>
        <v>28</v>
      </c>
      <c r="M1886" s="4">
        <v>1986</v>
      </c>
      <c r="N1886" s="5">
        <v>9.33</v>
      </c>
      <c r="O1886" s="5">
        <v>6.92</v>
      </c>
      <c r="P1886" s="5">
        <v>2.41</v>
      </c>
      <c r="Q1886" s="5">
        <f>#REF!*#REF!</f>
        <v>13743.12</v>
      </c>
      <c r="R1886" s="5">
        <v>4786.26</v>
      </c>
      <c r="S1886" s="5">
        <f>#REF!-#REF!</f>
        <v>-8956.86</v>
      </c>
      <c r="T1886" s="36">
        <f t="shared" si="29"/>
        <v>-0.65173410404624299</v>
      </c>
    </row>
    <row r="1887" spans="1:20" x14ac:dyDescent="0.2">
      <c r="A1887" s="25" t="s">
        <v>46</v>
      </c>
      <c r="B1887" s="25" t="s">
        <v>115</v>
      </c>
      <c r="C1887" s="25" t="s">
        <v>65</v>
      </c>
      <c r="D1887" s="25" t="s">
        <v>27</v>
      </c>
      <c r="E1887" s="25" t="s">
        <v>1917</v>
      </c>
      <c r="F1887" s="2">
        <v>41755</v>
      </c>
      <c r="G1887" s="23" t="str">
        <f>TEXT(Table2[[#This Row],[Order-Date]],"mmm")</f>
        <v>Apr</v>
      </c>
      <c r="H1887">
        <v>2014</v>
      </c>
      <c r="I1887">
        <v>384356105</v>
      </c>
      <c r="J1887" s="2">
        <v>41773</v>
      </c>
      <c r="K1887" s="23">
        <f>WEEKDAY(#REF!,1)</f>
        <v>4</v>
      </c>
      <c r="L1887" s="25">
        <f>IF(#REF!&gt;=#REF!,#REF!-#REF!,"")</f>
        <v>18</v>
      </c>
      <c r="M1887" s="4">
        <v>8368</v>
      </c>
      <c r="N1887" s="5">
        <v>9.33</v>
      </c>
      <c r="O1887" s="5">
        <v>6.92</v>
      </c>
      <c r="P1887" s="5">
        <v>2.41</v>
      </c>
      <c r="Q1887" s="5">
        <f>#REF!*#REF!</f>
        <v>57906.559999999998</v>
      </c>
      <c r="R1887" s="5">
        <v>20166.88</v>
      </c>
      <c r="S1887" s="5">
        <f>#REF!-#REF!</f>
        <v>-37739.68</v>
      </c>
      <c r="T1887" s="36">
        <f t="shared" si="29"/>
        <v>-0.65173410404624299</v>
      </c>
    </row>
    <row r="1888" spans="1:20" x14ac:dyDescent="0.2">
      <c r="A1888" s="25" t="s">
        <v>29</v>
      </c>
      <c r="B1888" s="25" t="s">
        <v>197</v>
      </c>
      <c r="C1888" s="25" t="s">
        <v>65</v>
      </c>
      <c r="D1888" s="25" t="s">
        <v>27</v>
      </c>
      <c r="E1888" s="25" t="s">
        <v>1916</v>
      </c>
      <c r="F1888" s="2">
        <v>42463</v>
      </c>
      <c r="G1888" s="23" t="str">
        <f>TEXT(Table2[[#This Row],[Order-Date]],"mmm")</f>
        <v>Apr</v>
      </c>
      <c r="H1888">
        <v>2016</v>
      </c>
      <c r="I1888">
        <v>716054379</v>
      </c>
      <c r="J1888" s="2">
        <v>42455</v>
      </c>
      <c r="K1888" s="23">
        <f>WEEKDAY(#REF!,1)</f>
        <v>7</v>
      </c>
      <c r="L1888" s="25" t="str">
        <f>IF(#REF!&gt;=#REF!,#REF!-#REF!,"")</f>
        <v/>
      </c>
      <c r="M1888" s="4">
        <v>5258</v>
      </c>
      <c r="N1888" s="5">
        <v>9.33</v>
      </c>
      <c r="O1888" s="5">
        <v>6.92</v>
      </c>
      <c r="P1888" s="5">
        <v>2.41</v>
      </c>
      <c r="Q1888" s="5">
        <f>#REF!*#REF!</f>
        <v>36385.360000000001</v>
      </c>
      <c r="R1888" s="5">
        <v>12671.78</v>
      </c>
      <c r="S1888" s="5">
        <f>#REF!-#REF!</f>
        <v>-23713.58</v>
      </c>
      <c r="T1888" s="36">
        <f t="shared" si="29"/>
        <v>-0.65173410404624299</v>
      </c>
    </row>
    <row r="1889" spans="1:20" x14ac:dyDescent="0.2">
      <c r="A1889" s="25" t="s">
        <v>46</v>
      </c>
      <c r="B1889" s="25" t="s">
        <v>136</v>
      </c>
      <c r="C1889" s="25" t="s">
        <v>85</v>
      </c>
      <c r="D1889" s="25" t="s">
        <v>23</v>
      </c>
      <c r="E1889" s="25" t="s">
        <v>1916</v>
      </c>
      <c r="F1889" s="2">
        <v>41817</v>
      </c>
      <c r="G1889" s="23" t="str">
        <f>TEXT(Table2[[#This Row],[Order-Date]],"mmm")</f>
        <v>Jun</v>
      </c>
      <c r="H1889">
        <v>2014</v>
      </c>
      <c r="I1889">
        <v>749762237</v>
      </c>
      <c r="J1889" s="2">
        <v>41678</v>
      </c>
      <c r="K1889" s="23">
        <f>WEEKDAY(#REF!,1)</f>
        <v>7</v>
      </c>
      <c r="L1889" s="25" t="str">
        <f>IF(#REF!&gt;=#REF!,#REF!-#REF!,"")</f>
        <v/>
      </c>
      <c r="M1889" s="4">
        <v>162</v>
      </c>
      <c r="N1889" s="5">
        <v>668.27</v>
      </c>
      <c r="O1889" s="5">
        <v>502.54</v>
      </c>
      <c r="P1889" s="5">
        <v>165.73</v>
      </c>
      <c r="Q1889" s="5">
        <f>#REF!*#REF!</f>
        <v>81411.48</v>
      </c>
      <c r="R1889" s="5">
        <v>26848.26</v>
      </c>
      <c r="S1889" s="5">
        <f>#REF!-#REF!</f>
        <v>-54563.22</v>
      </c>
      <c r="T1889" s="36">
        <f t="shared" si="29"/>
        <v>-0.67021530624427905</v>
      </c>
    </row>
    <row r="1890" spans="1:20" x14ac:dyDescent="0.2">
      <c r="A1890" s="25" t="s">
        <v>40</v>
      </c>
      <c r="B1890" s="25" t="s">
        <v>201</v>
      </c>
      <c r="C1890" s="25" t="s">
        <v>31</v>
      </c>
      <c r="D1890" s="25" t="s">
        <v>27</v>
      </c>
      <c r="E1890" s="25" t="s">
        <v>1917</v>
      </c>
      <c r="F1890" s="2">
        <v>40241</v>
      </c>
      <c r="G1890" s="23" t="str">
        <f>TEXT(Table2[[#This Row],[Order-Date]],"mmm")</f>
        <v>Mar</v>
      </c>
      <c r="H1890">
        <v>2010</v>
      </c>
      <c r="I1890">
        <v>580841004</v>
      </c>
      <c r="J1890" s="2">
        <v>40290</v>
      </c>
      <c r="K1890" s="23">
        <f>WEEKDAY(#REF!,1)</f>
        <v>5</v>
      </c>
      <c r="L1890" s="25">
        <f>IF(#REF!&gt;=#REF!,#REF!-#REF!,"")</f>
        <v>49</v>
      </c>
      <c r="M1890" s="4">
        <v>2616</v>
      </c>
      <c r="N1890" s="5">
        <v>47.45</v>
      </c>
      <c r="O1890" s="5">
        <v>31.79</v>
      </c>
      <c r="P1890" s="5">
        <v>15.66</v>
      </c>
      <c r="Q1890" s="5">
        <f>#REF!*#REF!</f>
        <v>83162.64</v>
      </c>
      <c r="R1890" s="5">
        <v>40966.559999999998</v>
      </c>
      <c r="S1890" s="5">
        <f>#REF!-#REF!</f>
        <v>-42196.08</v>
      </c>
      <c r="T1890" s="36">
        <f t="shared" si="29"/>
        <v>-0.50739226171752105</v>
      </c>
    </row>
    <row r="1891" spans="1:20" x14ac:dyDescent="0.2">
      <c r="A1891" s="25" t="s">
        <v>32</v>
      </c>
      <c r="B1891" s="25" t="s">
        <v>82</v>
      </c>
      <c r="C1891" s="25" t="s">
        <v>65</v>
      </c>
      <c r="D1891" s="25" t="s">
        <v>23</v>
      </c>
      <c r="E1891" s="25" t="s">
        <v>1915</v>
      </c>
      <c r="F1891" s="2">
        <v>42695</v>
      </c>
      <c r="G1891" s="23" t="str">
        <f>TEXT(Table2[[#This Row],[Order-Date]],"mmm")</f>
        <v>Nov</v>
      </c>
      <c r="H1891">
        <v>2016</v>
      </c>
      <c r="I1891">
        <v>374964511</v>
      </c>
      <c r="J1891" s="2">
        <v>42625</v>
      </c>
      <c r="K1891" s="23">
        <f>WEEKDAY(#REF!,1)</f>
        <v>2</v>
      </c>
      <c r="L1891" s="25" t="str">
        <f>IF(#REF!&gt;=#REF!,#REF!-#REF!,"")</f>
        <v/>
      </c>
      <c r="M1891" s="4">
        <v>9186</v>
      </c>
      <c r="N1891" s="5">
        <v>9.33</v>
      </c>
      <c r="O1891" s="5">
        <v>6.92</v>
      </c>
      <c r="P1891" s="5">
        <v>2.41</v>
      </c>
      <c r="Q1891" s="5">
        <f>#REF!*#REF!</f>
        <v>63567.12</v>
      </c>
      <c r="R1891" s="5">
        <v>22138.26</v>
      </c>
      <c r="S1891" s="5">
        <f>#REF!-#REF!</f>
        <v>-41428.86</v>
      </c>
      <c r="T1891" s="36">
        <f t="shared" si="29"/>
        <v>-0.65173410404624299</v>
      </c>
    </row>
    <row r="1892" spans="1:20" x14ac:dyDescent="0.2">
      <c r="A1892" s="25" t="s">
        <v>46</v>
      </c>
      <c r="B1892" s="25" t="s">
        <v>71</v>
      </c>
      <c r="C1892" s="25" t="s">
        <v>31</v>
      </c>
      <c r="D1892" s="25" t="s">
        <v>23</v>
      </c>
      <c r="E1892" s="25" t="s">
        <v>1916</v>
      </c>
      <c r="F1892" s="2">
        <v>40756</v>
      </c>
      <c r="G1892" s="23" t="str">
        <f>TEXT(Table2[[#This Row],[Order-Date]],"mmm")</f>
        <v>Aug</v>
      </c>
      <c r="H1892">
        <v>2011</v>
      </c>
      <c r="I1892">
        <v>818119084</v>
      </c>
      <c r="J1892" s="2">
        <v>40595</v>
      </c>
      <c r="K1892" s="23">
        <f>WEEKDAY(#REF!,1)</f>
        <v>2</v>
      </c>
      <c r="L1892" s="25" t="str">
        <f>IF(#REF!&gt;=#REF!,#REF!-#REF!,"")</f>
        <v/>
      </c>
      <c r="M1892" s="4">
        <v>8472</v>
      </c>
      <c r="N1892" s="5">
        <v>47.45</v>
      </c>
      <c r="O1892" s="5">
        <v>31.79</v>
      </c>
      <c r="P1892" s="5">
        <v>15.66</v>
      </c>
      <c r="Q1892" s="5">
        <f>#REF!*#REF!</f>
        <v>269324.88</v>
      </c>
      <c r="R1892" s="5">
        <v>132671.51999999999</v>
      </c>
      <c r="S1892" s="5">
        <f>#REF!-#REF!</f>
        <v>-136653.35999999999</v>
      </c>
      <c r="T1892" s="36">
        <f t="shared" si="29"/>
        <v>-0.50739226171752105</v>
      </c>
    </row>
    <row r="1893" spans="1:20" x14ac:dyDescent="0.2">
      <c r="A1893" s="25" t="s">
        <v>40</v>
      </c>
      <c r="B1893" s="25" t="s">
        <v>140</v>
      </c>
      <c r="C1893" s="25" t="s">
        <v>34</v>
      </c>
      <c r="D1893" s="25" t="s">
        <v>27</v>
      </c>
      <c r="E1893" s="25" t="s">
        <v>1915</v>
      </c>
      <c r="F1893" s="2">
        <v>40899</v>
      </c>
      <c r="G1893" s="23" t="str">
        <f>TEXT(Table2[[#This Row],[Order-Date]],"mmm")</f>
        <v>Dec</v>
      </c>
      <c r="H1893">
        <v>2011</v>
      </c>
      <c r="I1893">
        <v>866603553</v>
      </c>
      <c r="J1893" s="2">
        <v>41092</v>
      </c>
      <c r="K1893" s="23">
        <f>WEEKDAY(#REF!,1)</f>
        <v>2</v>
      </c>
      <c r="L1893" s="25">
        <f>IF(#REF!&gt;=#REF!,#REF!-#REF!,"")</f>
        <v>193</v>
      </c>
      <c r="M1893" s="4">
        <v>6104</v>
      </c>
      <c r="N1893" s="5">
        <v>205.7</v>
      </c>
      <c r="O1893" s="5">
        <v>117.11</v>
      </c>
      <c r="P1893" s="5">
        <v>88.59</v>
      </c>
      <c r="Q1893" s="5">
        <f>#REF!*#REF!</f>
        <v>714839.44</v>
      </c>
      <c r="R1893" s="5">
        <v>540753.36</v>
      </c>
      <c r="S1893" s="5">
        <f>#REF!-#REF!</f>
        <v>-174086.08</v>
      </c>
      <c r="T1893" s="36">
        <f t="shared" si="29"/>
        <v>-0.24353172231235601</v>
      </c>
    </row>
    <row r="1894" spans="1:20" x14ac:dyDescent="0.2">
      <c r="A1894" s="25" t="s">
        <v>59</v>
      </c>
      <c r="B1894" s="25" t="s">
        <v>225</v>
      </c>
      <c r="C1894" s="25" t="s">
        <v>85</v>
      </c>
      <c r="D1894" s="25" t="s">
        <v>23</v>
      </c>
      <c r="E1894" s="25" t="s">
        <v>1915</v>
      </c>
      <c r="F1894" s="2">
        <v>42984</v>
      </c>
      <c r="G1894" s="23" t="str">
        <f>TEXT(Table2[[#This Row],[Order-Date]],"mmm")</f>
        <v>Sep</v>
      </c>
      <c r="H1894">
        <v>2017</v>
      </c>
      <c r="I1894">
        <v>897029244</v>
      </c>
      <c r="J1894" s="2">
        <v>42932</v>
      </c>
      <c r="K1894" s="23">
        <f>WEEKDAY(#REF!,1)</f>
        <v>1</v>
      </c>
      <c r="L1894" s="25" t="str">
        <f>IF(#REF!&gt;=#REF!,#REF!-#REF!,"")</f>
        <v/>
      </c>
      <c r="M1894" s="4">
        <v>9742</v>
      </c>
      <c r="N1894" s="5">
        <v>668.27</v>
      </c>
      <c r="O1894" s="5">
        <v>502.54</v>
      </c>
      <c r="P1894" s="5">
        <v>165.73</v>
      </c>
      <c r="Q1894" s="5">
        <f>#REF!*#REF!</f>
        <v>4895744.68</v>
      </c>
      <c r="R1894" s="5">
        <v>1614541.66</v>
      </c>
      <c r="S1894" s="5">
        <f>#REF!-#REF!</f>
        <v>-3281203.02</v>
      </c>
      <c r="T1894" s="36">
        <f t="shared" si="29"/>
        <v>-0.67021530624427905</v>
      </c>
    </row>
    <row r="1895" spans="1:20" x14ac:dyDescent="0.2">
      <c r="A1895" s="25" t="s">
        <v>20</v>
      </c>
      <c r="B1895" s="25" t="s">
        <v>114</v>
      </c>
      <c r="C1895" s="25" t="s">
        <v>31</v>
      </c>
      <c r="D1895" s="25" t="s">
        <v>23</v>
      </c>
      <c r="E1895" s="25" t="s">
        <v>1915</v>
      </c>
      <c r="F1895" s="2">
        <v>41929</v>
      </c>
      <c r="G1895" s="23" t="str">
        <f>TEXT(Table2[[#This Row],[Order-Date]],"mmm")</f>
        <v>Oct</v>
      </c>
      <c r="H1895">
        <v>2014</v>
      </c>
      <c r="I1895">
        <v>456319987</v>
      </c>
      <c r="J1895" s="2">
        <v>41650</v>
      </c>
      <c r="K1895" s="23">
        <f>WEEKDAY(#REF!,1)</f>
        <v>7</v>
      </c>
      <c r="L1895" s="25" t="str">
        <f>IF(#REF!&gt;=#REF!,#REF!-#REF!,"")</f>
        <v/>
      </c>
      <c r="M1895" s="4">
        <v>4080</v>
      </c>
      <c r="N1895" s="5">
        <v>47.45</v>
      </c>
      <c r="O1895" s="5">
        <v>31.79</v>
      </c>
      <c r="P1895" s="5">
        <v>15.66</v>
      </c>
      <c r="Q1895" s="5">
        <f>#REF!*#REF!</f>
        <v>129703.2</v>
      </c>
      <c r="R1895" s="5">
        <v>63892.800000000003</v>
      </c>
      <c r="S1895" s="5">
        <f>#REF!-#REF!</f>
        <v>-65810.399999999994</v>
      </c>
      <c r="T1895" s="36">
        <f t="shared" si="29"/>
        <v>-0.50739226171752105</v>
      </c>
    </row>
    <row r="1896" spans="1:20" x14ac:dyDescent="0.2">
      <c r="A1896" s="25" t="s">
        <v>29</v>
      </c>
      <c r="B1896" s="25" t="s">
        <v>57</v>
      </c>
      <c r="C1896" s="25" t="s">
        <v>49</v>
      </c>
      <c r="D1896" s="25" t="s">
        <v>27</v>
      </c>
      <c r="E1896" s="25" t="s">
        <v>1918</v>
      </c>
      <c r="F1896" s="2">
        <v>42084</v>
      </c>
      <c r="G1896" s="23" t="str">
        <f>TEXT(Table2[[#This Row],[Order-Date]],"mmm")</f>
        <v>Mar</v>
      </c>
      <c r="H1896">
        <v>2015</v>
      </c>
      <c r="I1896">
        <v>511712110</v>
      </c>
      <c r="J1896" s="2">
        <v>42190</v>
      </c>
      <c r="K1896" s="23">
        <f>WEEKDAY(#REF!,1)</f>
        <v>1</v>
      </c>
      <c r="L1896" s="25">
        <f>IF(#REF!&gt;=#REF!,#REF!-#REF!,"")</f>
        <v>106</v>
      </c>
      <c r="M1896" s="4">
        <v>5839</v>
      </c>
      <c r="N1896" s="5">
        <v>651.21</v>
      </c>
      <c r="O1896" s="5">
        <v>524.96</v>
      </c>
      <c r="P1896" s="5">
        <v>126.25</v>
      </c>
      <c r="Q1896" s="5">
        <f>#REF!*#REF!</f>
        <v>3065241.44</v>
      </c>
      <c r="R1896" s="5">
        <v>737173.75</v>
      </c>
      <c r="S1896" s="5">
        <f>#REF!-#REF!</f>
        <v>-2328067.69</v>
      </c>
      <c r="T1896" s="36">
        <f t="shared" si="29"/>
        <v>-0.75950548613227697</v>
      </c>
    </row>
    <row r="1897" spans="1:20" x14ac:dyDescent="0.2">
      <c r="A1897" s="25" t="s">
        <v>32</v>
      </c>
      <c r="B1897" s="25" t="s">
        <v>210</v>
      </c>
      <c r="C1897" s="25" t="s">
        <v>65</v>
      </c>
      <c r="D1897" s="25" t="s">
        <v>23</v>
      </c>
      <c r="E1897" s="25" t="s">
        <v>1918</v>
      </c>
      <c r="F1897" s="2">
        <v>41000</v>
      </c>
      <c r="G1897" s="23" t="str">
        <f>TEXT(Table2[[#This Row],[Order-Date]],"mmm")</f>
        <v>Apr</v>
      </c>
      <c r="H1897">
        <v>2012</v>
      </c>
      <c r="I1897">
        <v>300754439</v>
      </c>
      <c r="J1897" s="2">
        <v>41062</v>
      </c>
      <c r="K1897" s="23">
        <f>WEEKDAY(#REF!,1)</f>
        <v>7</v>
      </c>
      <c r="L1897" s="25">
        <f>IF(#REF!&gt;=#REF!,#REF!-#REF!,"")</f>
        <v>62</v>
      </c>
      <c r="M1897" s="4">
        <v>8777</v>
      </c>
      <c r="N1897" s="5">
        <v>9.33</v>
      </c>
      <c r="O1897" s="5">
        <v>6.92</v>
      </c>
      <c r="P1897" s="5">
        <v>2.41</v>
      </c>
      <c r="Q1897" s="5">
        <f>#REF!*#REF!</f>
        <v>60736.84</v>
      </c>
      <c r="R1897" s="5">
        <v>21152.57</v>
      </c>
      <c r="S1897" s="5">
        <f>#REF!-#REF!</f>
        <v>-39584.269999999997</v>
      </c>
      <c r="T1897" s="36">
        <f t="shared" si="29"/>
        <v>-0.65173410404624299</v>
      </c>
    </row>
    <row r="1898" spans="1:20" x14ac:dyDescent="0.2">
      <c r="A1898" s="25" t="s">
        <v>29</v>
      </c>
      <c r="B1898" s="25" t="s">
        <v>86</v>
      </c>
      <c r="C1898" s="25" t="s">
        <v>22</v>
      </c>
      <c r="D1898" s="25" t="s">
        <v>27</v>
      </c>
      <c r="E1898" s="25" t="s">
        <v>1918</v>
      </c>
      <c r="F1898" s="2">
        <v>41829</v>
      </c>
      <c r="G1898" s="23" t="str">
        <f>TEXT(Table2[[#This Row],[Order-Date]],"mmm")</f>
        <v>Jul</v>
      </c>
      <c r="H1898">
        <v>2014</v>
      </c>
      <c r="I1898">
        <v>481308305</v>
      </c>
      <c r="J1898" s="2">
        <v>41928</v>
      </c>
      <c r="K1898" s="23">
        <f>WEEKDAY(#REF!,1)</f>
        <v>5</v>
      </c>
      <c r="L1898" s="25">
        <f>IF(#REF!&gt;=#REF!,#REF!-#REF!,"")</f>
        <v>99</v>
      </c>
      <c r="M1898" s="4">
        <v>8678</v>
      </c>
      <c r="N1898" s="5">
        <v>255.28</v>
      </c>
      <c r="O1898" s="5">
        <v>159.41999999999999</v>
      </c>
      <c r="P1898" s="5">
        <v>95.86</v>
      </c>
      <c r="Q1898" s="5">
        <f>#REF!*#REF!</f>
        <v>1383446.76</v>
      </c>
      <c r="R1898" s="5">
        <v>831873.08</v>
      </c>
      <c r="S1898" s="5">
        <f>#REF!-#REF!</f>
        <v>-551573.68000000005</v>
      </c>
      <c r="T1898" s="36">
        <f t="shared" si="29"/>
        <v>-0.39869527035503699</v>
      </c>
    </row>
    <row r="1899" spans="1:20" x14ac:dyDescent="0.2">
      <c r="A1899" s="25" t="s">
        <v>46</v>
      </c>
      <c r="B1899" s="25" t="s">
        <v>175</v>
      </c>
      <c r="C1899" s="25" t="s">
        <v>49</v>
      </c>
      <c r="D1899" s="25" t="s">
        <v>23</v>
      </c>
      <c r="E1899" s="25" t="s">
        <v>1917</v>
      </c>
      <c r="F1899" s="2">
        <v>41964</v>
      </c>
      <c r="G1899" s="23" t="str">
        <f>TEXT(Table2[[#This Row],[Order-Date]],"mmm")</f>
        <v>Nov</v>
      </c>
      <c r="H1899">
        <v>2014</v>
      </c>
      <c r="I1899">
        <v>881547534</v>
      </c>
      <c r="J1899" s="2">
        <v>41894</v>
      </c>
      <c r="K1899" s="23">
        <f>WEEKDAY(#REF!,1)</f>
        <v>6</v>
      </c>
      <c r="L1899" s="25" t="str">
        <f>IF(#REF!&gt;=#REF!,#REF!-#REF!,"")</f>
        <v/>
      </c>
      <c r="M1899" s="4">
        <v>8360</v>
      </c>
      <c r="N1899" s="5">
        <v>651.21</v>
      </c>
      <c r="O1899" s="5">
        <v>524.96</v>
      </c>
      <c r="P1899" s="5">
        <v>126.25</v>
      </c>
      <c r="Q1899" s="5">
        <f>#REF!*#REF!</f>
        <v>4388665.5999999996</v>
      </c>
      <c r="R1899" s="5">
        <v>1055450</v>
      </c>
      <c r="S1899" s="5">
        <f>#REF!-#REF!</f>
        <v>-3333215.6</v>
      </c>
      <c r="T1899" s="36">
        <f t="shared" si="29"/>
        <v>-0.75950548613227697</v>
      </c>
    </row>
    <row r="1900" spans="1:20" x14ac:dyDescent="0.2">
      <c r="A1900" s="25" t="s">
        <v>37</v>
      </c>
      <c r="B1900" s="25" t="s">
        <v>79</v>
      </c>
      <c r="C1900" s="25" t="s">
        <v>22</v>
      </c>
      <c r="D1900" s="25" t="s">
        <v>27</v>
      </c>
      <c r="E1900" s="25" t="s">
        <v>1918</v>
      </c>
      <c r="F1900" s="2">
        <v>41240</v>
      </c>
      <c r="G1900" s="23" t="str">
        <f>TEXT(Table2[[#This Row],[Order-Date]],"mmm")</f>
        <v>Nov</v>
      </c>
      <c r="H1900">
        <v>2012</v>
      </c>
      <c r="I1900">
        <v>949958455</v>
      </c>
      <c r="J1900" s="2">
        <v>41365</v>
      </c>
      <c r="K1900" s="23">
        <f>WEEKDAY(#REF!,1)</f>
        <v>2</v>
      </c>
      <c r="L1900" s="25">
        <f>IF(#REF!&gt;=#REF!,#REF!-#REF!,"")</f>
        <v>125</v>
      </c>
      <c r="M1900" s="4">
        <v>2672</v>
      </c>
      <c r="N1900" s="5">
        <v>255.28</v>
      </c>
      <c r="O1900" s="5">
        <v>159.41999999999999</v>
      </c>
      <c r="P1900" s="5">
        <v>95.86</v>
      </c>
      <c r="Q1900" s="5">
        <f>#REF!*#REF!</f>
        <v>425970.24</v>
      </c>
      <c r="R1900" s="5">
        <v>256137.92</v>
      </c>
      <c r="S1900" s="5">
        <f>#REF!-#REF!</f>
        <v>-169832.32000000001</v>
      </c>
      <c r="T1900" s="36">
        <f t="shared" si="29"/>
        <v>-0.39869527035503699</v>
      </c>
    </row>
    <row r="1901" spans="1:20" x14ac:dyDescent="0.2">
      <c r="A1901" s="25" t="s">
        <v>20</v>
      </c>
      <c r="B1901" s="25" t="s">
        <v>179</v>
      </c>
      <c r="C1901" s="25" t="s">
        <v>49</v>
      </c>
      <c r="D1901" s="25" t="s">
        <v>23</v>
      </c>
      <c r="E1901" s="25" t="s">
        <v>1918</v>
      </c>
      <c r="F1901" s="2">
        <v>41595</v>
      </c>
      <c r="G1901" s="23" t="str">
        <f>TEXT(Table2[[#This Row],[Order-Date]],"mmm")</f>
        <v>Nov</v>
      </c>
      <c r="H1901">
        <v>2013</v>
      </c>
      <c r="I1901">
        <v>205339896</v>
      </c>
      <c r="J1901" s="2">
        <v>41598</v>
      </c>
      <c r="K1901" s="23">
        <f>WEEKDAY(#REF!,1)</f>
        <v>4</v>
      </c>
      <c r="L1901" s="25">
        <f>IF(#REF!&gt;=#REF!,#REF!-#REF!,"")</f>
        <v>3</v>
      </c>
      <c r="M1901" s="4">
        <v>3493</v>
      </c>
      <c r="N1901" s="5">
        <v>651.21</v>
      </c>
      <c r="O1901" s="5">
        <v>524.96</v>
      </c>
      <c r="P1901" s="5">
        <v>126.25</v>
      </c>
      <c r="Q1901" s="5">
        <f>#REF!*#REF!</f>
        <v>1833685.28</v>
      </c>
      <c r="R1901" s="5">
        <v>440991.25</v>
      </c>
      <c r="S1901" s="5">
        <f>#REF!-#REF!</f>
        <v>-1392694.03</v>
      </c>
      <c r="T1901" s="36">
        <f t="shared" si="29"/>
        <v>-0.75950548613227697</v>
      </c>
    </row>
    <row r="1902" spans="1:20" x14ac:dyDescent="0.2">
      <c r="A1902" s="25" t="s">
        <v>46</v>
      </c>
      <c r="B1902" s="25" t="s">
        <v>220</v>
      </c>
      <c r="C1902" s="25" t="s">
        <v>31</v>
      </c>
      <c r="D1902" s="25" t="s">
        <v>23</v>
      </c>
      <c r="E1902" s="25" t="s">
        <v>1917</v>
      </c>
      <c r="F1902" s="2">
        <v>42496</v>
      </c>
      <c r="G1902" s="23" t="str">
        <f>TEXT(Table2[[#This Row],[Order-Date]],"mmm")</f>
        <v>May</v>
      </c>
      <c r="H1902">
        <v>2016</v>
      </c>
      <c r="I1902">
        <v>486803185</v>
      </c>
      <c r="J1902" s="2">
        <v>42589</v>
      </c>
      <c r="K1902" s="23">
        <f>WEEKDAY(#REF!,1)</f>
        <v>1</v>
      </c>
      <c r="L1902" s="25">
        <f>IF(#REF!&gt;=#REF!,#REF!-#REF!,"")</f>
        <v>93</v>
      </c>
      <c r="M1902" s="4">
        <v>4735</v>
      </c>
      <c r="N1902" s="5">
        <v>47.45</v>
      </c>
      <c r="O1902" s="5">
        <v>31.79</v>
      </c>
      <c r="P1902" s="5">
        <v>15.66</v>
      </c>
      <c r="Q1902" s="5">
        <f>#REF!*#REF!</f>
        <v>150525.65</v>
      </c>
      <c r="R1902" s="5">
        <v>74150.100000000006</v>
      </c>
      <c r="S1902" s="5">
        <f>#REF!-#REF!</f>
        <v>-76375.55</v>
      </c>
      <c r="T1902" s="36">
        <f t="shared" si="29"/>
        <v>-0.50739226171752105</v>
      </c>
    </row>
    <row r="1903" spans="1:20" x14ac:dyDescent="0.2">
      <c r="A1903" s="25" t="s">
        <v>37</v>
      </c>
      <c r="B1903" s="25" t="s">
        <v>55</v>
      </c>
      <c r="C1903" s="25" t="s">
        <v>22</v>
      </c>
      <c r="D1903" s="25" t="s">
        <v>23</v>
      </c>
      <c r="E1903" s="25" t="s">
        <v>1915</v>
      </c>
      <c r="F1903" s="2">
        <v>42539</v>
      </c>
      <c r="G1903" s="23" t="str">
        <f>TEXT(Table2[[#This Row],[Order-Date]],"mmm")</f>
        <v>Jun</v>
      </c>
      <c r="H1903">
        <v>2016</v>
      </c>
      <c r="I1903">
        <v>103772151</v>
      </c>
      <c r="J1903" s="2">
        <v>42573</v>
      </c>
      <c r="K1903" s="23">
        <f>WEEKDAY(#REF!,1)</f>
        <v>6</v>
      </c>
      <c r="L1903" s="25">
        <f>IF(#REF!&gt;=#REF!,#REF!-#REF!,"")</f>
        <v>34</v>
      </c>
      <c r="M1903" s="4">
        <v>7340</v>
      </c>
      <c r="N1903" s="5">
        <v>255.28</v>
      </c>
      <c r="O1903" s="5">
        <v>159.41999999999999</v>
      </c>
      <c r="P1903" s="5">
        <v>95.86</v>
      </c>
      <c r="Q1903" s="5">
        <f>#REF!*#REF!</f>
        <v>1170142.8</v>
      </c>
      <c r="R1903" s="5">
        <v>703612.4</v>
      </c>
      <c r="S1903" s="5">
        <f>#REF!-#REF!</f>
        <v>-466530.4</v>
      </c>
      <c r="T1903" s="36">
        <f t="shared" si="29"/>
        <v>-0.39869527035503699</v>
      </c>
    </row>
    <row r="1904" spans="1:20" x14ac:dyDescent="0.2">
      <c r="A1904" s="25" t="s">
        <v>32</v>
      </c>
      <c r="B1904" s="25" t="s">
        <v>170</v>
      </c>
      <c r="C1904" s="25" t="s">
        <v>26</v>
      </c>
      <c r="D1904" s="25" t="s">
        <v>23</v>
      </c>
      <c r="E1904" s="25" t="s">
        <v>1917</v>
      </c>
      <c r="F1904" s="2">
        <v>40527</v>
      </c>
      <c r="G1904" s="23" t="str">
        <f>TEXT(Table2[[#This Row],[Order-Date]],"mmm")</f>
        <v>Dec</v>
      </c>
      <c r="H1904">
        <v>2010</v>
      </c>
      <c r="I1904">
        <v>585983121</v>
      </c>
      <c r="J1904" s="2">
        <v>40787</v>
      </c>
      <c r="K1904" s="23">
        <f>WEEKDAY(#REF!,1)</f>
        <v>5</v>
      </c>
      <c r="L1904" s="25">
        <f>IF(#REF!&gt;=#REF!,#REF!-#REF!,"")</f>
        <v>260</v>
      </c>
      <c r="M1904" s="4">
        <v>4282</v>
      </c>
      <c r="N1904" s="5">
        <v>152.58000000000001</v>
      </c>
      <c r="O1904" s="5">
        <v>97.44</v>
      </c>
      <c r="P1904" s="5">
        <v>55.14</v>
      </c>
      <c r="Q1904" s="5">
        <f>#REF!*#REF!</f>
        <v>417238.08</v>
      </c>
      <c r="R1904" s="5">
        <v>236109.48</v>
      </c>
      <c r="S1904" s="5">
        <f>#REF!-#REF!</f>
        <v>-181128.6</v>
      </c>
      <c r="T1904" s="36">
        <f t="shared" si="29"/>
        <v>-0.43411330049261099</v>
      </c>
    </row>
    <row r="1905" spans="1:20" x14ac:dyDescent="0.2">
      <c r="A1905" s="25" t="s">
        <v>46</v>
      </c>
      <c r="B1905" s="25" t="s">
        <v>143</v>
      </c>
      <c r="C1905" s="25" t="s">
        <v>42</v>
      </c>
      <c r="D1905" s="25" t="s">
        <v>27</v>
      </c>
      <c r="E1905" s="25" t="s">
        <v>1916</v>
      </c>
      <c r="F1905" s="2">
        <v>42689</v>
      </c>
      <c r="G1905" s="23" t="str">
        <f>TEXT(Table2[[#This Row],[Order-Date]],"mmm")</f>
        <v>Nov</v>
      </c>
      <c r="H1905">
        <v>2016</v>
      </c>
      <c r="I1905">
        <v>833484923</v>
      </c>
      <c r="J1905" s="2">
        <v>42381</v>
      </c>
      <c r="K1905" s="23">
        <f>WEEKDAY(#REF!,1)</f>
        <v>3</v>
      </c>
      <c r="L1905" s="25" t="str">
        <f>IF(#REF!&gt;=#REF!,#REF!-#REF!,"")</f>
        <v/>
      </c>
      <c r="M1905" s="4">
        <v>5566</v>
      </c>
      <c r="N1905" s="5">
        <v>109.28</v>
      </c>
      <c r="O1905" s="5">
        <v>35.840000000000003</v>
      </c>
      <c r="P1905" s="5">
        <v>73.44</v>
      </c>
      <c r="Q1905" s="5">
        <f>#REF!*#REF!</f>
        <v>199485.44</v>
      </c>
      <c r="R1905" s="5">
        <v>408767.04</v>
      </c>
      <c r="S1905" s="5">
        <f>#REF!-#REF!</f>
        <v>209281.6</v>
      </c>
      <c r="T1905" s="36">
        <f t="shared" si="29"/>
        <v>1.0491071428571399</v>
      </c>
    </row>
    <row r="1906" spans="1:20" x14ac:dyDescent="0.2">
      <c r="A1906" s="25" t="s">
        <v>29</v>
      </c>
      <c r="B1906" s="25" t="s">
        <v>197</v>
      </c>
      <c r="C1906" s="25" t="s">
        <v>85</v>
      </c>
      <c r="D1906" s="25" t="s">
        <v>23</v>
      </c>
      <c r="E1906" s="25" t="s">
        <v>1918</v>
      </c>
      <c r="F1906" s="2">
        <v>41781</v>
      </c>
      <c r="G1906" s="23" t="str">
        <f>TEXT(Table2[[#This Row],[Order-Date]],"mmm")</f>
        <v>May</v>
      </c>
      <c r="H1906">
        <v>2014</v>
      </c>
      <c r="I1906">
        <v>266638886</v>
      </c>
      <c r="J1906" s="2">
        <v>41809</v>
      </c>
      <c r="K1906" s="23">
        <f>WEEKDAY(#REF!,1)</f>
        <v>5</v>
      </c>
      <c r="L1906" s="25">
        <f>IF(#REF!&gt;=#REF!,#REF!-#REF!,"")</f>
        <v>28</v>
      </c>
      <c r="M1906" s="4">
        <v>3227</v>
      </c>
      <c r="N1906" s="5">
        <v>668.27</v>
      </c>
      <c r="O1906" s="5">
        <v>502.54</v>
      </c>
      <c r="P1906" s="5">
        <v>165.73</v>
      </c>
      <c r="Q1906" s="5">
        <f>#REF!*#REF!</f>
        <v>1621696.58</v>
      </c>
      <c r="R1906" s="5">
        <v>534810.71</v>
      </c>
      <c r="S1906" s="5">
        <f>#REF!-#REF!</f>
        <v>-1086885.8700000001</v>
      </c>
      <c r="T1906" s="36">
        <f t="shared" si="29"/>
        <v>-0.67021530624427905</v>
      </c>
    </row>
    <row r="1907" spans="1:20" x14ac:dyDescent="0.2">
      <c r="A1907" s="25" t="s">
        <v>32</v>
      </c>
      <c r="B1907" s="25" t="s">
        <v>210</v>
      </c>
      <c r="C1907" s="25" t="s">
        <v>31</v>
      </c>
      <c r="D1907" s="25" t="s">
        <v>27</v>
      </c>
      <c r="E1907" s="25" t="s">
        <v>1915</v>
      </c>
      <c r="F1907" s="2">
        <v>40630</v>
      </c>
      <c r="G1907" s="23" t="str">
        <f>TEXT(Table2[[#This Row],[Order-Date]],"mmm")</f>
        <v>Mar</v>
      </c>
      <c r="H1907">
        <v>2011</v>
      </c>
      <c r="I1907">
        <v>176118838</v>
      </c>
      <c r="J1907" s="2">
        <v>40650</v>
      </c>
      <c r="K1907" s="23">
        <f>WEEKDAY(#REF!,1)</f>
        <v>1</v>
      </c>
      <c r="L1907" s="25">
        <f>IF(#REF!&gt;=#REF!,#REF!-#REF!,"")</f>
        <v>20</v>
      </c>
      <c r="M1907" s="4">
        <v>6333</v>
      </c>
      <c r="N1907" s="5">
        <v>47.45</v>
      </c>
      <c r="O1907" s="5">
        <v>31.79</v>
      </c>
      <c r="P1907" s="5">
        <v>15.66</v>
      </c>
      <c r="Q1907" s="5">
        <f>#REF!*#REF!</f>
        <v>201326.07</v>
      </c>
      <c r="R1907" s="5">
        <v>99174.78</v>
      </c>
      <c r="S1907" s="5">
        <f>#REF!-#REF!</f>
        <v>-102151.29</v>
      </c>
      <c r="T1907" s="36">
        <f t="shared" si="29"/>
        <v>-0.50739226171752105</v>
      </c>
    </row>
    <row r="1908" spans="1:20" x14ac:dyDescent="0.2">
      <c r="A1908" s="25" t="s">
        <v>32</v>
      </c>
      <c r="B1908" s="25" t="s">
        <v>52</v>
      </c>
      <c r="C1908" s="25" t="s">
        <v>51</v>
      </c>
      <c r="D1908" s="25" t="s">
        <v>23</v>
      </c>
      <c r="E1908" s="25" t="s">
        <v>1915</v>
      </c>
      <c r="F1908" s="2">
        <v>42451</v>
      </c>
      <c r="G1908" s="23" t="str">
        <f>TEXT(Table2[[#This Row],[Order-Date]],"mmm")</f>
        <v>Mar</v>
      </c>
      <c r="H1908">
        <v>2016</v>
      </c>
      <c r="I1908">
        <v>572911107</v>
      </c>
      <c r="J1908" s="2">
        <v>42555</v>
      </c>
      <c r="K1908" s="23">
        <f>WEEKDAY(#REF!,1)</f>
        <v>2</v>
      </c>
      <c r="L1908" s="25">
        <f>IF(#REF!&gt;=#REF!,#REF!-#REF!,"")</f>
        <v>104</v>
      </c>
      <c r="M1908" s="4">
        <v>5983</v>
      </c>
      <c r="N1908" s="5">
        <v>437.2</v>
      </c>
      <c r="O1908" s="5">
        <v>263.33</v>
      </c>
      <c r="P1908" s="5">
        <v>173.87</v>
      </c>
      <c r="Q1908" s="5">
        <f>#REF!*#REF!</f>
        <v>1575503.39</v>
      </c>
      <c r="R1908" s="5">
        <v>1040264.21</v>
      </c>
      <c r="S1908" s="5">
        <f>#REF!-#REF!</f>
        <v>-535239.18000000005</v>
      </c>
      <c r="T1908" s="36">
        <f t="shared" si="29"/>
        <v>-0.33972581931416901</v>
      </c>
    </row>
    <row r="1909" spans="1:20" x14ac:dyDescent="0.2">
      <c r="A1909" s="25" t="s">
        <v>29</v>
      </c>
      <c r="B1909" s="25" t="s">
        <v>168</v>
      </c>
      <c r="C1909" s="25" t="s">
        <v>56</v>
      </c>
      <c r="D1909" s="25" t="s">
        <v>23</v>
      </c>
      <c r="E1909" s="25" t="s">
        <v>1917</v>
      </c>
      <c r="F1909" s="2">
        <v>41169</v>
      </c>
      <c r="G1909" s="23" t="str">
        <f>TEXT(Table2[[#This Row],[Order-Date]],"mmm")</f>
        <v>Sep</v>
      </c>
      <c r="H1909">
        <v>2012</v>
      </c>
      <c r="I1909">
        <v>638314521</v>
      </c>
      <c r="J1909" s="2">
        <v>41197</v>
      </c>
      <c r="K1909" s="23">
        <f>WEEKDAY(#REF!,1)</f>
        <v>2</v>
      </c>
      <c r="L1909" s="25">
        <f>IF(#REF!&gt;=#REF!,#REF!-#REF!,"")</f>
        <v>28</v>
      </c>
      <c r="M1909" s="4">
        <v>306</v>
      </c>
      <c r="N1909" s="5">
        <v>421.89</v>
      </c>
      <c r="O1909" s="5">
        <v>364.69</v>
      </c>
      <c r="P1909" s="5">
        <v>57.2</v>
      </c>
      <c r="Q1909" s="5">
        <f>#REF!*#REF!</f>
        <v>111595.14</v>
      </c>
      <c r="R1909" s="5">
        <v>17503.2</v>
      </c>
      <c r="S1909" s="5">
        <f>#REF!-#REF!</f>
        <v>-94091.94</v>
      </c>
      <c r="T1909" s="36">
        <f t="shared" si="29"/>
        <v>-0.84315445995228799</v>
      </c>
    </row>
    <row r="1910" spans="1:20" x14ac:dyDescent="0.2">
      <c r="A1910" s="25" t="s">
        <v>37</v>
      </c>
      <c r="B1910" s="25" t="s">
        <v>38</v>
      </c>
      <c r="C1910" s="25" t="s">
        <v>39</v>
      </c>
      <c r="D1910" s="25" t="s">
        <v>23</v>
      </c>
      <c r="E1910" s="25" t="s">
        <v>1917</v>
      </c>
      <c r="F1910" s="2">
        <v>42130</v>
      </c>
      <c r="G1910" s="23" t="str">
        <f>TEXT(Table2[[#This Row],[Order-Date]],"mmm")</f>
        <v>May</v>
      </c>
      <c r="H1910">
        <v>2015</v>
      </c>
      <c r="I1910">
        <v>973940408</v>
      </c>
      <c r="J1910" s="2">
        <v>42131</v>
      </c>
      <c r="K1910" s="23">
        <f>WEEKDAY(#REF!,1)</f>
        <v>5</v>
      </c>
      <c r="L1910" s="25">
        <f>IF(#REF!&gt;=#REF!,#REF!-#REF!,"")</f>
        <v>1</v>
      </c>
      <c r="M1910" s="4">
        <v>9465</v>
      </c>
      <c r="N1910" s="5">
        <v>81.73</v>
      </c>
      <c r="O1910" s="5">
        <v>56.67</v>
      </c>
      <c r="P1910" s="5">
        <v>25.06</v>
      </c>
      <c r="Q1910" s="5">
        <f>#REF!*#REF!</f>
        <v>536381.55000000005</v>
      </c>
      <c r="R1910" s="5">
        <v>237192.9</v>
      </c>
      <c r="S1910" s="5">
        <f>#REF!-#REF!</f>
        <v>-299188.65000000002</v>
      </c>
      <c r="T1910" s="36">
        <f t="shared" si="29"/>
        <v>-0.55779071819304704</v>
      </c>
    </row>
    <row r="1911" spans="1:20" x14ac:dyDescent="0.2">
      <c r="A1911" s="25" t="s">
        <v>46</v>
      </c>
      <c r="B1911" s="25" t="s">
        <v>150</v>
      </c>
      <c r="C1911" s="25" t="s">
        <v>77</v>
      </c>
      <c r="D1911" s="25" t="s">
        <v>23</v>
      </c>
      <c r="E1911" s="25" t="s">
        <v>1917</v>
      </c>
      <c r="F1911" s="2">
        <v>41509</v>
      </c>
      <c r="G1911" s="23" t="str">
        <f>TEXT(Table2[[#This Row],[Order-Date]],"mmm")</f>
        <v>Aug</v>
      </c>
      <c r="H1911">
        <v>2013</v>
      </c>
      <c r="I1911">
        <v>451712596</v>
      </c>
      <c r="J1911" s="2">
        <v>41545</v>
      </c>
      <c r="K1911" s="23">
        <f>WEEKDAY(#REF!,1)</f>
        <v>7</v>
      </c>
      <c r="L1911" s="25">
        <f>IF(#REF!&gt;=#REF!,#REF!-#REF!,"")</f>
        <v>36</v>
      </c>
      <c r="M1911" s="4">
        <v>650</v>
      </c>
      <c r="N1911" s="5">
        <v>154.06</v>
      </c>
      <c r="O1911" s="5">
        <v>90.93</v>
      </c>
      <c r="P1911" s="5">
        <v>63.13</v>
      </c>
      <c r="Q1911" s="5">
        <f>#REF!*#REF!</f>
        <v>59104.5</v>
      </c>
      <c r="R1911" s="5">
        <v>41034.5</v>
      </c>
      <c r="S1911" s="5">
        <f>#REF!-#REF!</f>
        <v>-18070</v>
      </c>
      <c r="T1911" s="36">
        <f t="shared" si="29"/>
        <v>-0.30572968217309998</v>
      </c>
    </row>
    <row r="1912" spans="1:20" x14ac:dyDescent="0.2">
      <c r="A1912" s="25" t="s">
        <v>46</v>
      </c>
      <c r="B1912" s="25" t="s">
        <v>137</v>
      </c>
      <c r="C1912" s="25" t="s">
        <v>51</v>
      </c>
      <c r="D1912" s="25" t="s">
        <v>23</v>
      </c>
      <c r="E1912" s="25" t="s">
        <v>1918</v>
      </c>
      <c r="F1912" s="2">
        <v>41132</v>
      </c>
      <c r="G1912" s="23" t="str">
        <f>TEXT(Table2[[#This Row],[Order-Date]],"mmm")</f>
        <v>Aug</v>
      </c>
      <c r="H1912">
        <v>2012</v>
      </c>
      <c r="I1912">
        <v>263867413</v>
      </c>
      <c r="J1912" s="2">
        <v>41241</v>
      </c>
      <c r="K1912" s="23">
        <f>WEEKDAY(#REF!,1)</f>
        <v>4</v>
      </c>
      <c r="L1912" s="25">
        <f>IF(#REF!&gt;=#REF!,#REF!-#REF!,"")</f>
        <v>109</v>
      </c>
      <c r="M1912" s="4">
        <v>3086</v>
      </c>
      <c r="N1912" s="5">
        <v>437.2</v>
      </c>
      <c r="O1912" s="5">
        <v>263.33</v>
      </c>
      <c r="P1912" s="5">
        <v>173.87</v>
      </c>
      <c r="Q1912" s="5">
        <f>#REF!*#REF!</f>
        <v>812636.38</v>
      </c>
      <c r="R1912" s="5">
        <v>536562.81999999995</v>
      </c>
      <c r="S1912" s="5">
        <f>#REF!-#REF!</f>
        <v>-276073.56</v>
      </c>
      <c r="T1912" s="36">
        <f t="shared" si="29"/>
        <v>-0.33972581931416901</v>
      </c>
    </row>
    <row r="1913" spans="1:20" x14ac:dyDescent="0.2">
      <c r="A1913" s="25" t="s">
        <v>20</v>
      </c>
      <c r="B1913" s="25" t="s">
        <v>217</v>
      </c>
      <c r="C1913" s="25" t="s">
        <v>31</v>
      </c>
      <c r="D1913" s="25" t="s">
        <v>23</v>
      </c>
      <c r="E1913" s="25" t="s">
        <v>1915</v>
      </c>
      <c r="F1913" s="2">
        <v>42308</v>
      </c>
      <c r="G1913" s="23" t="str">
        <f>TEXT(Table2[[#This Row],[Order-Date]],"mmm")</f>
        <v>Oct</v>
      </c>
      <c r="H1913">
        <v>2015</v>
      </c>
      <c r="I1913">
        <v>772953689</v>
      </c>
      <c r="J1913" s="2">
        <v>42357</v>
      </c>
      <c r="K1913" s="23">
        <f>WEEKDAY(#REF!,1)</f>
        <v>7</v>
      </c>
      <c r="L1913" s="25">
        <f>IF(#REF!&gt;=#REF!,#REF!-#REF!,"")</f>
        <v>49</v>
      </c>
      <c r="M1913" s="4">
        <v>3028</v>
      </c>
      <c r="N1913" s="5">
        <v>47.45</v>
      </c>
      <c r="O1913" s="5">
        <v>31.79</v>
      </c>
      <c r="P1913" s="5">
        <v>15.66</v>
      </c>
      <c r="Q1913" s="5">
        <f>#REF!*#REF!</f>
        <v>96260.12</v>
      </c>
      <c r="R1913" s="5">
        <v>47418.48</v>
      </c>
      <c r="S1913" s="5">
        <f>#REF!-#REF!</f>
        <v>-48841.64</v>
      </c>
      <c r="T1913" s="36">
        <f t="shared" si="29"/>
        <v>-0.50739226171752105</v>
      </c>
    </row>
    <row r="1914" spans="1:20" x14ac:dyDescent="0.2">
      <c r="A1914" s="25" t="s">
        <v>32</v>
      </c>
      <c r="B1914" s="25" t="s">
        <v>127</v>
      </c>
      <c r="C1914" s="25" t="s">
        <v>26</v>
      </c>
      <c r="D1914" s="25" t="s">
        <v>27</v>
      </c>
      <c r="E1914" s="25" t="s">
        <v>1915</v>
      </c>
      <c r="F1914" s="2">
        <v>40698</v>
      </c>
      <c r="G1914" s="23" t="str">
        <f>TEXT(Table2[[#This Row],[Order-Date]],"mmm")</f>
        <v>Jun</v>
      </c>
      <c r="H1914">
        <v>2011</v>
      </c>
      <c r="I1914">
        <v>161832749</v>
      </c>
      <c r="J1914" s="2">
        <v>40688</v>
      </c>
      <c r="K1914" s="23">
        <f>WEEKDAY(#REF!,1)</f>
        <v>4</v>
      </c>
      <c r="L1914" s="25" t="str">
        <f>IF(#REF!&gt;=#REF!,#REF!-#REF!,"")</f>
        <v/>
      </c>
      <c r="M1914" s="4">
        <v>8762</v>
      </c>
      <c r="N1914" s="5">
        <v>152.58000000000001</v>
      </c>
      <c r="O1914" s="5">
        <v>97.44</v>
      </c>
      <c r="P1914" s="5">
        <v>55.14</v>
      </c>
      <c r="Q1914" s="5">
        <f>#REF!*#REF!</f>
        <v>853769.28</v>
      </c>
      <c r="R1914" s="5">
        <v>483136.68</v>
      </c>
      <c r="S1914" s="5">
        <f>#REF!-#REF!</f>
        <v>-370632.6</v>
      </c>
      <c r="T1914" s="36">
        <f t="shared" si="29"/>
        <v>-0.43411330049261099</v>
      </c>
    </row>
    <row r="1915" spans="1:20" x14ac:dyDescent="0.2">
      <c r="A1915" s="25" t="s">
        <v>32</v>
      </c>
      <c r="B1915" s="25" t="s">
        <v>200</v>
      </c>
      <c r="C1915" s="25" t="s">
        <v>56</v>
      </c>
      <c r="D1915" s="25" t="s">
        <v>23</v>
      </c>
      <c r="E1915" s="25" t="s">
        <v>1916</v>
      </c>
      <c r="F1915" s="2">
        <v>42151</v>
      </c>
      <c r="G1915" s="23" t="str">
        <f>TEXT(Table2[[#This Row],[Order-Date]],"mmm")</f>
        <v>May</v>
      </c>
      <c r="H1915">
        <v>2015</v>
      </c>
      <c r="I1915">
        <v>283678424</v>
      </c>
      <c r="J1915" s="2">
        <v>42070</v>
      </c>
      <c r="K1915" s="23">
        <f>WEEKDAY(#REF!,1)</f>
        <v>7</v>
      </c>
      <c r="L1915" s="25" t="str">
        <f>IF(#REF!&gt;=#REF!,#REF!-#REF!,"")</f>
        <v/>
      </c>
      <c r="M1915" s="4">
        <v>5604</v>
      </c>
      <c r="N1915" s="5">
        <v>421.89</v>
      </c>
      <c r="O1915" s="5">
        <v>364.69</v>
      </c>
      <c r="P1915" s="5">
        <v>57.2</v>
      </c>
      <c r="Q1915" s="5">
        <f>#REF!*#REF!</f>
        <v>2043722.76</v>
      </c>
      <c r="R1915" s="5">
        <v>320548.8</v>
      </c>
      <c r="S1915" s="5">
        <f>#REF!-#REF!</f>
        <v>-1723173.96</v>
      </c>
      <c r="T1915" s="36">
        <f t="shared" si="29"/>
        <v>-0.84315445995228799</v>
      </c>
    </row>
    <row r="1916" spans="1:20" x14ac:dyDescent="0.2">
      <c r="A1916" s="25" t="s">
        <v>29</v>
      </c>
      <c r="B1916" s="25" t="s">
        <v>80</v>
      </c>
      <c r="C1916" s="25" t="s">
        <v>51</v>
      </c>
      <c r="D1916" s="25" t="s">
        <v>23</v>
      </c>
      <c r="E1916" s="25" t="s">
        <v>1915</v>
      </c>
      <c r="F1916" s="2">
        <v>42109</v>
      </c>
      <c r="G1916" s="23" t="str">
        <f>TEXT(Table2[[#This Row],[Order-Date]],"mmm")</f>
        <v>Apr</v>
      </c>
      <c r="H1916">
        <v>2015</v>
      </c>
      <c r="I1916">
        <v>811977040</v>
      </c>
      <c r="J1916" s="2">
        <v>42152</v>
      </c>
      <c r="K1916" s="23">
        <f>WEEKDAY(#REF!,1)</f>
        <v>5</v>
      </c>
      <c r="L1916" s="25">
        <f>IF(#REF!&gt;=#REF!,#REF!-#REF!,"")</f>
        <v>43</v>
      </c>
      <c r="M1916" s="4">
        <v>905</v>
      </c>
      <c r="N1916" s="5">
        <v>437.2</v>
      </c>
      <c r="O1916" s="5">
        <v>263.33</v>
      </c>
      <c r="P1916" s="5">
        <v>173.87</v>
      </c>
      <c r="Q1916" s="5">
        <f>#REF!*#REF!</f>
        <v>238313.65</v>
      </c>
      <c r="R1916" s="5">
        <v>157352.35</v>
      </c>
      <c r="S1916" s="5">
        <f>#REF!-#REF!</f>
        <v>-80961.3</v>
      </c>
      <c r="T1916" s="36">
        <f t="shared" si="29"/>
        <v>-0.33972581931416901</v>
      </c>
    </row>
    <row r="1917" spans="1:20" x14ac:dyDescent="0.2">
      <c r="A1917" s="25" t="s">
        <v>46</v>
      </c>
      <c r="B1917" s="25" t="s">
        <v>75</v>
      </c>
      <c r="C1917" s="25" t="s">
        <v>51</v>
      </c>
      <c r="D1917" s="25" t="s">
        <v>27</v>
      </c>
      <c r="E1917" s="25" t="s">
        <v>1915</v>
      </c>
      <c r="F1917" s="2">
        <v>40314</v>
      </c>
      <c r="G1917" s="23" t="str">
        <f>TEXT(Table2[[#This Row],[Order-Date]],"mmm")</f>
        <v>May</v>
      </c>
      <c r="H1917">
        <v>2010</v>
      </c>
      <c r="I1917">
        <v>590527427</v>
      </c>
      <c r="J1917" s="2">
        <v>40348</v>
      </c>
      <c r="K1917" s="23">
        <f>WEEKDAY(#REF!,1)</f>
        <v>7</v>
      </c>
      <c r="L1917" s="25">
        <f>IF(#REF!&gt;=#REF!,#REF!-#REF!,"")</f>
        <v>34</v>
      </c>
      <c r="M1917" s="4">
        <v>9043</v>
      </c>
      <c r="N1917" s="5">
        <v>437.2</v>
      </c>
      <c r="O1917" s="5">
        <v>263.33</v>
      </c>
      <c r="P1917" s="5">
        <v>173.87</v>
      </c>
      <c r="Q1917" s="5">
        <f>#REF!*#REF!</f>
        <v>2381293.19</v>
      </c>
      <c r="R1917" s="5">
        <v>1572306.41</v>
      </c>
      <c r="S1917" s="5">
        <f>#REF!-#REF!</f>
        <v>-808986.78</v>
      </c>
      <c r="T1917" s="36">
        <f t="shared" si="29"/>
        <v>-0.33972581931416901</v>
      </c>
    </row>
    <row r="1918" spans="1:20" x14ac:dyDescent="0.2">
      <c r="A1918" s="25" t="s">
        <v>32</v>
      </c>
      <c r="B1918" s="25" t="s">
        <v>81</v>
      </c>
      <c r="C1918" s="25" t="s">
        <v>39</v>
      </c>
      <c r="D1918" s="25" t="s">
        <v>27</v>
      </c>
      <c r="E1918" s="25" t="s">
        <v>1918</v>
      </c>
      <c r="F1918" s="2">
        <v>42489</v>
      </c>
      <c r="G1918" s="23" t="str">
        <f>TEXT(Table2[[#This Row],[Order-Date]],"mmm")</f>
        <v>Apr</v>
      </c>
      <c r="H1918">
        <v>2016</v>
      </c>
      <c r="I1918">
        <v>783440911</v>
      </c>
      <c r="J1918" s="2">
        <v>42619</v>
      </c>
      <c r="K1918" s="23">
        <f>WEEKDAY(#REF!,1)</f>
        <v>3</v>
      </c>
      <c r="L1918" s="25">
        <f>IF(#REF!&gt;=#REF!,#REF!-#REF!,"")</f>
        <v>130</v>
      </c>
      <c r="M1918" s="4">
        <v>6430</v>
      </c>
      <c r="N1918" s="5">
        <v>81.73</v>
      </c>
      <c r="O1918" s="5">
        <v>56.67</v>
      </c>
      <c r="P1918" s="5">
        <v>25.06</v>
      </c>
      <c r="Q1918" s="5">
        <f>#REF!*#REF!</f>
        <v>364388.1</v>
      </c>
      <c r="R1918" s="5">
        <v>161135.79999999999</v>
      </c>
      <c r="S1918" s="5">
        <f>#REF!-#REF!</f>
        <v>-203252.3</v>
      </c>
      <c r="T1918" s="36">
        <f t="shared" si="29"/>
        <v>-0.55779071819304704</v>
      </c>
    </row>
    <row r="1919" spans="1:20" x14ac:dyDescent="0.2">
      <c r="A1919" s="25" t="s">
        <v>46</v>
      </c>
      <c r="B1919" s="25" t="s">
        <v>143</v>
      </c>
      <c r="C1919" s="25" t="s">
        <v>39</v>
      </c>
      <c r="D1919" s="25" t="s">
        <v>23</v>
      </c>
      <c r="E1919" s="25" t="s">
        <v>1918</v>
      </c>
      <c r="F1919" s="2">
        <v>42297</v>
      </c>
      <c r="G1919" s="23" t="str">
        <f>TEXT(Table2[[#This Row],[Order-Date]],"mmm")</f>
        <v>Oct</v>
      </c>
      <c r="H1919">
        <v>2015</v>
      </c>
      <c r="I1919">
        <v>825141322</v>
      </c>
      <c r="J1919" s="2">
        <v>42330</v>
      </c>
      <c r="K1919" s="23">
        <f>WEEKDAY(#REF!,1)</f>
        <v>1</v>
      </c>
      <c r="L1919" s="25">
        <f>IF(#REF!&gt;=#REF!,#REF!-#REF!,"")</f>
        <v>33</v>
      </c>
      <c r="M1919" s="4">
        <v>6509</v>
      </c>
      <c r="N1919" s="5">
        <v>81.73</v>
      </c>
      <c r="O1919" s="5">
        <v>56.67</v>
      </c>
      <c r="P1919" s="5">
        <v>25.06</v>
      </c>
      <c r="Q1919" s="5">
        <f>#REF!*#REF!</f>
        <v>368865.03</v>
      </c>
      <c r="R1919" s="5">
        <v>163115.54</v>
      </c>
      <c r="S1919" s="5">
        <f>#REF!-#REF!</f>
        <v>-205749.49</v>
      </c>
      <c r="T1919" s="36">
        <f t="shared" si="29"/>
        <v>-0.55779071819304704</v>
      </c>
    </row>
    <row r="1920" spans="1:20" x14ac:dyDescent="0.2">
      <c r="A1920" s="25" t="s">
        <v>46</v>
      </c>
      <c r="B1920" s="25" t="s">
        <v>176</v>
      </c>
      <c r="C1920" s="25" t="s">
        <v>65</v>
      </c>
      <c r="D1920" s="25" t="s">
        <v>27</v>
      </c>
      <c r="E1920" s="25" t="s">
        <v>1915</v>
      </c>
      <c r="F1920" s="2">
        <v>42090</v>
      </c>
      <c r="G1920" s="23" t="str">
        <f>TEXT(Table2[[#This Row],[Order-Date]],"mmm")</f>
        <v>Mar</v>
      </c>
      <c r="H1920">
        <v>2015</v>
      </c>
      <c r="I1920">
        <v>670364987</v>
      </c>
      <c r="J1920" s="2">
        <v>42252</v>
      </c>
      <c r="K1920" s="23">
        <f>WEEKDAY(#REF!,1)</f>
        <v>7</v>
      </c>
      <c r="L1920" s="25">
        <f>IF(#REF!&gt;=#REF!,#REF!-#REF!,"")</f>
        <v>162</v>
      </c>
      <c r="M1920" s="4">
        <v>4752</v>
      </c>
      <c r="N1920" s="5">
        <v>9.33</v>
      </c>
      <c r="O1920" s="5">
        <v>6.92</v>
      </c>
      <c r="P1920" s="5">
        <v>2.41</v>
      </c>
      <c r="Q1920" s="5">
        <f>#REF!*#REF!</f>
        <v>32883.839999999997</v>
      </c>
      <c r="R1920" s="5">
        <v>11452.32</v>
      </c>
      <c r="S1920" s="5">
        <f>#REF!-#REF!</f>
        <v>-21431.52</v>
      </c>
      <c r="T1920" s="36">
        <f t="shared" si="29"/>
        <v>-0.65173410404624299</v>
      </c>
    </row>
    <row r="1921" spans="1:20" x14ac:dyDescent="0.2">
      <c r="A1921" s="25" t="s">
        <v>29</v>
      </c>
      <c r="B1921" s="25" t="s">
        <v>100</v>
      </c>
      <c r="C1921" s="25" t="s">
        <v>56</v>
      </c>
      <c r="D1921" s="25" t="s">
        <v>23</v>
      </c>
      <c r="E1921" s="25" t="s">
        <v>1915</v>
      </c>
      <c r="F1921" s="2">
        <v>40431</v>
      </c>
      <c r="G1921" s="23" t="str">
        <f>TEXT(Table2[[#This Row],[Order-Date]],"mmm")</f>
        <v>Sep</v>
      </c>
      <c r="H1921">
        <v>2010</v>
      </c>
      <c r="I1921">
        <v>344160735</v>
      </c>
      <c r="J1921" s="2">
        <v>40502</v>
      </c>
      <c r="K1921" s="23">
        <f>WEEKDAY(#REF!,1)</f>
        <v>7</v>
      </c>
      <c r="L1921" s="25">
        <f>IF(#REF!&gt;=#REF!,#REF!-#REF!,"")</f>
        <v>71</v>
      </c>
      <c r="M1921" s="4">
        <v>3664</v>
      </c>
      <c r="N1921" s="5">
        <v>421.89</v>
      </c>
      <c r="O1921" s="5">
        <v>364.69</v>
      </c>
      <c r="P1921" s="5">
        <v>57.2</v>
      </c>
      <c r="Q1921" s="5">
        <f>#REF!*#REF!</f>
        <v>1336224.1599999999</v>
      </c>
      <c r="R1921" s="5">
        <v>209580.79999999999</v>
      </c>
      <c r="S1921" s="5">
        <f>#REF!-#REF!</f>
        <v>-1126643.3600000001</v>
      </c>
      <c r="T1921" s="36">
        <f t="shared" si="29"/>
        <v>-0.84315445995228799</v>
      </c>
    </row>
    <row r="1922" spans="1:20" x14ac:dyDescent="0.2">
      <c r="A1922" s="25" t="s">
        <v>46</v>
      </c>
      <c r="B1922" s="25" t="s">
        <v>162</v>
      </c>
      <c r="C1922" s="25" t="s">
        <v>34</v>
      </c>
      <c r="D1922" s="25" t="s">
        <v>23</v>
      </c>
      <c r="E1922" s="25" t="s">
        <v>1915</v>
      </c>
      <c r="F1922" s="2">
        <v>41830</v>
      </c>
      <c r="G1922" s="23" t="str">
        <f>TEXT(Table2[[#This Row],[Order-Date]],"mmm")</f>
        <v>Jul</v>
      </c>
      <c r="H1922">
        <v>2014</v>
      </c>
      <c r="I1922">
        <v>391889894</v>
      </c>
      <c r="J1922" s="2">
        <v>41932</v>
      </c>
      <c r="K1922" s="23">
        <f>WEEKDAY(#REF!,1)</f>
        <v>2</v>
      </c>
      <c r="L1922" s="25">
        <f>IF(#REF!&gt;=#REF!,#REF!-#REF!,"")</f>
        <v>102</v>
      </c>
      <c r="M1922" s="4">
        <v>7783</v>
      </c>
      <c r="N1922" s="5">
        <v>205.7</v>
      </c>
      <c r="O1922" s="5">
        <v>117.11</v>
      </c>
      <c r="P1922" s="5">
        <v>88.59</v>
      </c>
      <c r="Q1922" s="5">
        <f>#REF!*#REF!</f>
        <v>911467.13</v>
      </c>
      <c r="R1922" s="5">
        <v>689495.97</v>
      </c>
      <c r="S1922" s="5">
        <f>#REF!-#REF!</f>
        <v>-221971.16</v>
      </c>
      <c r="T1922" s="36">
        <f t="shared" si="29"/>
        <v>-0.24353172231235601</v>
      </c>
    </row>
    <row r="1923" spans="1:20" x14ac:dyDescent="0.2">
      <c r="A1923" s="25" t="s">
        <v>46</v>
      </c>
      <c r="B1923" s="25" t="s">
        <v>136</v>
      </c>
      <c r="C1923" s="25" t="s">
        <v>31</v>
      </c>
      <c r="D1923" s="25" t="s">
        <v>27</v>
      </c>
      <c r="E1923" s="25" t="s">
        <v>1917</v>
      </c>
      <c r="F1923" s="2">
        <v>41687</v>
      </c>
      <c r="G1923" s="23" t="str">
        <f>TEXT(Table2[[#This Row],[Order-Date]],"mmm")</f>
        <v>Feb</v>
      </c>
      <c r="H1923">
        <v>2014</v>
      </c>
      <c r="I1923">
        <v>529226291</v>
      </c>
      <c r="J1923" s="2">
        <v>41718</v>
      </c>
      <c r="K1923" s="23">
        <f>WEEKDAY(#REF!,1)</f>
        <v>5</v>
      </c>
      <c r="L1923" s="25">
        <f>IF(#REF!&gt;=#REF!,#REF!-#REF!,"")</f>
        <v>31</v>
      </c>
      <c r="M1923" s="4">
        <v>8675</v>
      </c>
      <c r="N1923" s="5">
        <v>47.45</v>
      </c>
      <c r="O1923" s="5">
        <v>31.79</v>
      </c>
      <c r="P1923" s="5">
        <v>15.66</v>
      </c>
      <c r="Q1923" s="5">
        <f>#REF!*#REF!</f>
        <v>275778.25</v>
      </c>
      <c r="R1923" s="5">
        <v>135850.5</v>
      </c>
      <c r="S1923" s="5">
        <f>#REF!-#REF!</f>
        <v>-139927.75</v>
      </c>
      <c r="T1923" s="36">
        <f t="shared" ref="T1923:T1986" si="30">S1923/Q1923</f>
        <v>-0.50739226171752105</v>
      </c>
    </row>
    <row r="1924" spans="1:20" x14ac:dyDescent="0.2">
      <c r="A1924" s="25" t="s">
        <v>46</v>
      </c>
      <c r="B1924" s="25" t="s">
        <v>84</v>
      </c>
      <c r="C1924" s="25" t="s">
        <v>85</v>
      </c>
      <c r="D1924" s="25" t="s">
        <v>27</v>
      </c>
      <c r="E1924" s="25" t="s">
        <v>1915</v>
      </c>
      <c r="F1924" s="2">
        <v>40905</v>
      </c>
      <c r="G1924" s="23" t="str">
        <f>TEXT(Table2[[#This Row],[Order-Date]],"mmm")</f>
        <v>Dec</v>
      </c>
      <c r="H1924">
        <v>2011</v>
      </c>
      <c r="I1924">
        <v>992156255</v>
      </c>
      <c r="J1924" s="2">
        <v>40933</v>
      </c>
      <c r="K1924" s="23">
        <f>WEEKDAY(#REF!,1)</f>
        <v>4</v>
      </c>
      <c r="L1924" s="25">
        <f>IF(#REF!&gt;=#REF!,#REF!-#REF!,"")</f>
        <v>28</v>
      </c>
      <c r="M1924" s="4">
        <v>9939</v>
      </c>
      <c r="N1924" s="5">
        <v>668.27</v>
      </c>
      <c r="O1924" s="5">
        <v>502.54</v>
      </c>
      <c r="P1924" s="5">
        <v>165.73</v>
      </c>
      <c r="Q1924" s="5">
        <f>#REF!*#REF!</f>
        <v>4994745.0599999996</v>
      </c>
      <c r="R1924" s="5">
        <v>1647190.47</v>
      </c>
      <c r="S1924" s="5">
        <f>#REF!-#REF!</f>
        <v>-3347554.59</v>
      </c>
      <c r="T1924" s="36">
        <f t="shared" si="30"/>
        <v>-0.67021530624427905</v>
      </c>
    </row>
    <row r="1925" spans="1:20" x14ac:dyDescent="0.2">
      <c r="A1925" s="25" t="s">
        <v>40</v>
      </c>
      <c r="B1925" s="25" t="s">
        <v>90</v>
      </c>
      <c r="C1925" s="25" t="s">
        <v>34</v>
      </c>
      <c r="D1925" s="25" t="s">
        <v>23</v>
      </c>
      <c r="E1925" s="25" t="s">
        <v>1917</v>
      </c>
      <c r="F1925" s="2">
        <v>42487</v>
      </c>
      <c r="G1925" s="23" t="str">
        <f>TEXT(Table2[[#This Row],[Order-Date]],"mmm")</f>
        <v>Apr</v>
      </c>
      <c r="H1925">
        <v>2016</v>
      </c>
      <c r="I1925">
        <v>286978614</v>
      </c>
      <c r="J1925" s="2">
        <v>42518</v>
      </c>
      <c r="K1925" s="23">
        <f>WEEKDAY(#REF!,1)</f>
        <v>7</v>
      </c>
      <c r="L1925" s="25">
        <f>IF(#REF!&gt;=#REF!,#REF!-#REF!,"")</f>
        <v>31</v>
      </c>
      <c r="M1925" s="4">
        <v>2204</v>
      </c>
      <c r="N1925" s="5">
        <v>205.7</v>
      </c>
      <c r="O1925" s="5">
        <v>117.11</v>
      </c>
      <c r="P1925" s="5">
        <v>88.59</v>
      </c>
      <c r="Q1925" s="5">
        <f>#REF!*#REF!</f>
        <v>258110.44</v>
      </c>
      <c r="R1925" s="5">
        <v>195252.36</v>
      </c>
      <c r="S1925" s="5">
        <f>#REF!-#REF!</f>
        <v>-62858.080000000002</v>
      </c>
      <c r="T1925" s="36">
        <f t="shared" si="30"/>
        <v>-0.24353172231235601</v>
      </c>
    </row>
    <row r="1926" spans="1:20" x14ac:dyDescent="0.2">
      <c r="A1926" s="25" t="s">
        <v>20</v>
      </c>
      <c r="B1926" s="25" t="s">
        <v>191</v>
      </c>
      <c r="C1926" s="25" t="s">
        <v>39</v>
      </c>
      <c r="D1926" s="25" t="s">
        <v>27</v>
      </c>
      <c r="E1926" s="25" t="s">
        <v>1916</v>
      </c>
      <c r="F1926" s="2">
        <v>41614</v>
      </c>
      <c r="G1926" s="23" t="str">
        <f>TEXT(Table2[[#This Row],[Order-Date]],"mmm")</f>
        <v>Dec</v>
      </c>
      <c r="H1926">
        <v>2013</v>
      </c>
      <c r="I1926">
        <v>140304696</v>
      </c>
      <c r="J1926" s="2">
        <v>41493</v>
      </c>
      <c r="K1926" s="23">
        <f>WEEKDAY(#REF!,1)</f>
        <v>4</v>
      </c>
      <c r="L1926" s="25" t="str">
        <f>IF(#REF!&gt;=#REF!,#REF!-#REF!,"")</f>
        <v/>
      </c>
      <c r="M1926" s="4">
        <v>8132</v>
      </c>
      <c r="N1926" s="5">
        <v>81.73</v>
      </c>
      <c r="O1926" s="5">
        <v>56.67</v>
      </c>
      <c r="P1926" s="5">
        <v>25.06</v>
      </c>
      <c r="Q1926" s="5">
        <f>#REF!*#REF!</f>
        <v>460840.44</v>
      </c>
      <c r="R1926" s="5">
        <v>203787.92</v>
      </c>
      <c r="S1926" s="5">
        <f>#REF!-#REF!</f>
        <v>-257052.52</v>
      </c>
      <c r="T1926" s="36">
        <f t="shared" si="30"/>
        <v>-0.55779071819304704</v>
      </c>
    </row>
    <row r="1927" spans="1:20" x14ac:dyDescent="0.2">
      <c r="A1927" s="25" t="s">
        <v>29</v>
      </c>
      <c r="B1927" s="25" t="s">
        <v>104</v>
      </c>
      <c r="C1927" s="25" t="s">
        <v>85</v>
      </c>
      <c r="D1927" s="25" t="s">
        <v>23</v>
      </c>
      <c r="E1927" s="25" t="s">
        <v>1917</v>
      </c>
      <c r="F1927" s="2">
        <v>42798</v>
      </c>
      <c r="G1927" s="23" t="str">
        <f>TEXT(Table2[[#This Row],[Order-Date]],"mmm")</f>
        <v>Mar</v>
      </c>
      <c r="H1927">
        <v>2017</v>
      </c>
      <c r="I1927">
        <v>549058330</v>
      </c>
      <c r="J1927" s="2">
        <v>43044</v>
      </c>
      <c r="K1927" s="23">
        <f>WEEKDAY(#REF!,1)</f>
        <v>1</v>
      </c>
      <c r="L1927" s="25">
        <f>IF(#REF!&gt;=#REF!,#REF!-#REF!,"")</f>
        <v>246</v>
      </c>
      <c r="M1927" s="4">
        <v>7416</v>
      </c>
      <c r="N1927" s="5">
        <v>668.27</v>
      </c>
      <c r="O1927" s="5">
        <v>502.54</v>
      </c>
      <c r="P1927" s="5">
        <v>165.73</v>
      </c>
      <c r="Q1927" s="5">
        <f>#REF!*#REF!</f>
        <v>3726836.64</v>
      </c>
      <c r="R1927" s="5">
        <v>1229053.68</v>
      </c>
      <c r="S1927" s="5">
        <f>#REF!-#REF!</f>
        <v>-2497782.96</v>
      </c>
      <c r="T1927" s="36">
        <f t="shared" si="30"/>
        <v>-0.67021530624427905</v>
      </c>
    </row>
    <row r="1928" spans="1:20" x14ac:dyDescent="0.2">
      <c r="A1928" s="25" t="s">
        <v>37</v>
      </c>
      <c r="B1928" s="25" t="s">
        <v>102</v>
      </c>
      <c r="C1928" s="25" t="s">
        <v>42</v>
      </c>
      <c r="D1928" s="25" t="s">
        <v>27</v>
      </c>
      <c r="E1928" s="25" t="s">
        <v>1916</v>
      </c>
      <c r="F1928" s="2">
        <v>40914</v>
      </c>
      <c r="G1928" s="23" t="str">
        <f>TEXT(Table2[[#This Row],[Order-Date]],"mmm")</f>
        <v>Jan</v>
      </c>
      <c r="H1928">
        <v>2012</v>
      </c>
      <c r="I1928">
        <v>230475842</v>
      </c>
      <c r="J1928" s="2">
        <v>41127</v>
      </c>
      <c r="K1928" s="23">
        <f>WEEKDAY(#REF!,1)</f>
        <v>2</v>
      </c>
      <c r="L1928" s="25">
        <f>IF(#REF!&gt;=#REF!,#REF!-#REF!,"")</f>
        <v>213</v>
      </c>
      <c r="M1928" s="4">
        <v>1778</v>
      </c>
      <c r="N1928" s="5">
        <v>109.28</v>
      </c>
      <c r="O1928" s="5">
        <v>35.840000000000003</v>
      </c>
      <c r="P1928" s="5">
        <v>73.44</v>
      </c>
      <c r="Q1928" s="5">
        <f>#REF!*#REF!</f>
        <v>63723.519999999997</v>
      </c>
      <c r="R1928" s="5">
        <v>130576.32000000001</v>
      </c>
      <c r="S1928" s="5">
        <f>#REF!-#REF!</f>
        <v>66852.800000000003</v>
      </c>
      <c r="T1928" s="36">
        <f t="shared" si="30"/>
        <v>1.0491071428571399</v>
      </c>
    </row>
    <row r="1929" spans="1:20" x14ac:dyDescent="0.2">
      <c r="A1929" s="25" t="s">
        <v>46</v>
      </c>
      <c r="B1929" s="25" t="s">
        <v>120</v>
      </c>
      <c r="C1929" s="25" t="s">
        <v>65</v>
      </c>
      <c r="D1929" s="25" t="s">
        <v>27</v>
      </c>
      <c r="E1929" s="25" t="s">
        <v>1916</v>
      </c>
      <c r="F1929" s="2">
        <v>40546</v>
      </c>
      <c r="G1929" s="23" t="str">
        <f>TEXT(Table2[[#This Row],[Order-Date]],"mmm")</f>
        <v>Jan</v>
      </c>
      <c r="H1929">
        <v>2011</v>
      </c>
      <c r="I1929">
        <v>672106063</v>
      </c>
      <c r="J1929" s="2">
        <v>40819</v>
      </c>
      <c r="K1929" s="23">
        <f>WEEKDAY(#REF!,1)</f>
        <v>2</v>
      </c>
      <c r="L1929" s="25">
        <f>IF(#REF!&gt;=#REF!,#REF!-#REF!,"")</f>
        <v>273</v>
      </c>
      <c r="M1929" s="4">
        <v>9975</v>
      </c>
      <c r="N1929" s="5">
        <v>9.33</v>
      </c>
      <c r="O1929" s="5">
        <v>6.92</v>
      </c>
      <c r="P1929" s="5">
        <v>2.41</v>
      </c>
      <c r="Q1929" s="5">
        <f>#REF!*#REF!</f>
        <v>69027</v>
      </c>
      <c r="R1929" s="5">
        <v>24039.75</v>
      </c>
      <c r="S1929" s="5">
        <f>#REF!-#REF!</f>
        <v>-44987.25</v>
      </c>
      <c r="T1929" s="36">
        <f t="shared" si="30"/>
        <v>-0.65173410404624299</v>
      </c>
    </row>
    <row r="1930" spans="1:20" x14ac:dyDescent="0.2">
      <c r="A1930" s="25" t="s">
        <v>46</v>
      </c>
      <c r="B1930" s="25" t="s">
        <v>98</v>
      </c>
      <c r="C1930" s="25" t="s">
        <v>65</v>
      </c>
      <c r="D1930" s="25" t="s">
        <v>23</v>
      </c>
      <c r="E1930" s="25" t="s">
        <v>1915</v>
      </c>
      <c r="F1930" s="2">
        <v>40782</v>
      </c>
      <c r="G1930" s="23" t="str">
        <f>TEXT(Table2[[#This Row],[Order-Date]],"mmm")</f>
        <v>Aug</v>
      </c>
      <c r="H1930">
        <v>2011</v>
      </c>
      <c r="I1930">
        <v>281810319</v>
      </c>
      <c r="J1930" s="2">
        <v>40553</v>
      </c>
      <c r="K1930" s="23">
        <f>WEEKDAY(#REF!,1)</f>
        <v>2</v>
      </c>
      <c r="L1930" s="25" t="str">
        <f>IF(#REF!&gt;=#REF!,#REF!-#REF!,"")</f>
        <v/>
      </c>
      <c r="M1930" s="4">
        <v>2791</v>
      </c>
      <c r="N1930" s="5">
        <v>9.33</v>
      </c>
      <c r="O1930" s="5">
        <v>6.92</v>
      </c>
      <c r="P1930" s="5">
        <v>2.41</v>
      </c>
      <c r="Q1930" s="5">
        <f>#REF!*#REF!</f>
        <v>19313.72</v>
      </c>
      <c r="R1930" s="5">
        <v>6726.31</v>
      </c>
      <c r="S1930" s="5">
        <f>#REF!-#REF!</f>
        <v>-12587.41</v>
      </c>
      <c r="T1930" s="36">
        <f t="shared" si="30"/>
        <v>-0.65173410404624299</v>
      </c>
    </row>
    <row r="1931" spans="1:20" x14ac:dyDescent="0.2">
      <c r="A1931" s="25" t="s">
        <v>32</v>
      </c>
      <c r="B1931" s="25" t="s">
        <v>215</v>
      </c>
      <c r="C1931" s="25" t="s">
        <v>22</v>
      </c>
      <c r="D1931" s="25" t="s">
        <v>27</v>
      </c>
      <c r="E1931" s="25" t="s">
        <v>1917</v>
      </c>
      <c r="F1931" s="2">
        <v>42695</v>
      </c>
      <c r="G1931" s="23" t="str">
        <f>TEXT(Table2[[#This Row],[Order-Date]],"mmm")</f>
        <v>Nov</v>
      </c>
      <c r="H1931">
        <v>2016</v>
      </c>
      <c r="I1931">
        <v>237762439</v>
      </c>
      <c r="J1931" s="2">
        <v>42472</v>
      </c>
      <c r="K1931" s="23">
        <f>WEEKDAY(#REF!,1)</f>
        <v>3</v>
      </c>
      <c r="L1931" s="25" t="str">
        <f>IF(#REF!&gt;=#REF!,#REF!-#REF!,"")</f>
        <v/>
      </c>
      <c r="M1931" s="4">
        <v>8044</v>
      </c>
      <c r="N1931" s="5">
        <v>255.28</v>
      </c>
      <c r="O1931" s="5">
        <v>159.41999999999999</v>
      </c>
      <c r="P1931" s="5">
        <v>95.86</v>
      </c>
      <c r="Q1931" s="5">
        <f>#REF!*#REF!</f>
        <v>1282374.48</v>
      </c>
      <c r="R1931" s="5">
        <v>771097.84</v>
      </c>
      <c r="S1931" s="5">
        <f>#REF!-#REF!</f>
        <v>-511276.64</v>
      </c>
      <c r="T1931" s="36">
        <f t="shared" si="30"/>
        <v>-0.39869527035503699</v>
      </c>
    </row>
    <row r="1932" spans="1:20" x14ac:dyDescent="0.2">
      <c r="A1932" s="25" t="s">
        <v>37</v>
      </c>
      <c r="B1932" s="25" t="s">
        <v>155</v>
      </c>
      <c r="C1932" s="25" t="s">
        <v>39</v>
      </c>
      <c r="D1932" s="25" t="s">
        <v>27</v>
      </c>
      <c r="E1932" s="25" t="s">
        <v>1917</v>
      </c>
      <c r="F1932" s="2">
        <v>42297</v>
      </c>
      <c r="G1932" s="23" t="str">
        <f>TEXT(Table2[[#This Row],[Order-Date]],"mmm")</f>
        <v>Oct</v>
      </c>
      <c r="H1932">
        <v>2015</v>
      </c>
      <c r="I1932">
        <v>438448750</v>
      </c>
      <c r="J1932" s="2">
        <v>42334</v>
      </c>
      <c r="K1932" s="23">
        <f>WEEKDAY(#REF!,1)</f>
        <v>5</v>
      </c>
      <c r="L1932" s="25">
        <f>IF(#REF!&gt;=#REF!,#REF!-#REF!,"")</f>
        <v>37</v>
      </c>
      <c r="M1932" s="4">
        <v>5583</v>
      </c>
      <c r="N1932" s="5">
        <v>81.73</v>
      </c>
      <c r="O1932" s="5">
        <v>56.67</v>
      </c>
      <c r="P1932" s="5">
        <v>25.06</v>
      </c>
      <c r="Q1932" s="5">
        <f>#REF!*#REF!</f>
        <v>316388.61</v>
      </c>
      <c r="R1932" s="5">
        <v>139909.98000000001</v>
      </c>
      <c r="S1932" s="5">
        <f>#REF!-#REF!</f>
        <v>-176478.63</v>
      </c>
      <c r="T1932" s="36">
        <f t="shared" si="30"/>
        <v>-0.55779071819304704</v>
      </c>
    </row>
    <row r="1933" spans="1:20" x14ac:dyDescent="0.2">
      <c r="A1933" s="25" t="s">
        <v>32</v>
      </c>
      <c r="B1933" s="25" t="s">
        <v>209</v>
      </c>
      <c r="C1933" s="25" t="s">
        <v>34</v>
      </c>
      <c r="D1933" s="25" t="s">
        <v>23</v>
      </c>
      <c r="E1933" s="25" t="s">
        <v>1915</v>
      </c>
      <c r="F1933" s="2">
        <v>42848</v>
      </c>
      <c r="G1933" s="23" t="str">
        <f>TEXT(Table2[[#This Row],[Order-Date]],"mmm")</f>
        <v>Apr</v>
      </c>
      <c r="H1933">
        <v>2017</v>
      </c>
      <c r="I1933">
        <v>852668082</v>
      </c>
      <c r="J1933" s="2">
        <v>42882</v>
      </c>
      <c r="K1933" s="23">
        <f>WEEKDAY(#REF!,1)</f>
        <v>7</v>
      </c>
      <c r="L1933" s="25">
        <f>IF(#REF!&gt;=#REF!,#REF!-#REF!,"")</f>
        <v>34</v>
      </c>
      <c r="M1933" s="4">
        <v>2289</v>
      </c>
      <c r="N1933" s="5">
        <v>205.7</v>
      </c>
      <c r="O1933" s="5">
        <v>117.11</v>
      </c>
      <c r="P1933" s="5">
        <v>88.59</v>
      </c>
      <c r="Q1933" s="5">
        <f>#REF!*#REF!</f>
        <v>268064.78999999998</v>
      </c>
      <c r="R1933" s="5">
        <v>202782.51</v>
      </c>
      <c r="S1933" s="5">
        <f>#REF!-#REF!</f>
        <v>-65282.28</v>
      </c>
      <c r="T1933" s="36">
        <f t="shared" si="30"/>
        <v>-0.24353172231235601</v>
      </c>
    </row>
    <row r="1934" spans="1:20" x14ac:dyDescent="0.2">
      <c r="A1934" s="25" t="s">
        <v>32</v>
      </c>
      <c r="B1934" s="25" t="s">
        <v>166</v>
      </c>
      <c r="C1934" s="25" t="s">
        <v>77</v>
      </c>
      <c r="D1934" s="25" t="s">
        <v>23</v>
      </c>
      <c r="E1934" s="25" t="s">
        <v>1917</v>
      </c>
      <c r="F1934" s="2">
        <v>42404</v>
      </c>
      <c r="G1934" s="23" t="str">
        <f>TEXT(Table2[[#This Row],[Order-Date]],"mmm")</f>
        <v>Feb</v>
      </c>
      <c r="H1934">
        <v>2016</v>
      </c>
      <c r="I1934">
        <v>169531762</v>
      </c>
      <c r="J1934" s="2">
        <v>42512</v>
      </c>
      <c r="K1934" s="23">
        <f>WEEKDAY(#REF!,1)</f>
        <v>1</v>
      </c>
      <c r="L1934" s="25">
        <f>IF(#REF!&gt;=#REF!,#REF!-#REF!,"")</f>
        <v>108</v>
      </c>
      <c r="M1934" s="4">
        <v>7071</v>
      </c>
      <c r="N1934" s="5">
        <v>154.06</v>
      </c>
      <c r="O1934" s="5">
        <v>90.93</v>
      </c>
      <c r="P1934" s="5">
        <v>63.13</v>
      </c>
      <c r="Q1934" s="5">
        <f>#REF!*#REF!</f>
        <v>642966.03</v>
      </c>
      <c r="R1934" s="5">
        <v>446392.23</v>
      </c>
      <c r="S1934" s="5">
        <f>#REF!-#REF!</f>
        <v>-196573.8</v>
      </c>
      <c r="T1934" s="36">
        <f t="shared" si="30"/>
        <v>-0.30572968217309998</v>
      </c>
    </row>
    <row r="1935" spans="1:20" x14ac:dyDescent="0.2">
      <c r="A1935" s="25" t="s">
        <v>46</v>
      </c>
      <c r="B1935" s="25" t="s">
        <v>143</v>
      </c>
      <c r="C1935" s="25" t="s">
        <v>65</v>
      </c>
      <c r="D1935" s="25" t="s">
        <v>27</v>
      </c>
      <c r="E1935" s="25" t="s">
        <v>1917</v>
      </c>
      <c r="F1935" s="2">
        <v>41029</v>
      </c>
      <c r="G1935" s="23" t="str">
        <f>TEXT(Table2[[#This Row],[Order-Date]],"mmm")</f>
        <v>Apr</v>
      </c>
      <c r="H1935">
        <v>2012</v>
      </c>
      <c r="I1935">
        <v>748463618</v>
      </c>
      <c r="J1935" s="2">
        <v>41043</v>
      </c>
      <c r="K1935" s="23">
        <f>WEEKDAY(#REF!,1)</f>
        <v>2</v>
      </c>
      <c r="L1935" s="25">
        <f>IF(#REF!&gt;=#REF!,#REF!-#REF!,"")</f>
        <v>14</v>
      </c>
      <c r="M1935" s="4">
        <v>5872</v>
      </c>
      <c r="N1935" s="5">
        <v>9.33</v>
      </c>
      <c r="O1935" s="5">
        <v>6.92</v>
      </c>
      <c r="P1935" s="5">
        <v>2.41</v>
      </c>
      <c r="Q1935" s="5">
        <f>#REF!*#REF!</f>
        <v>40634.239999999998</v>
      </c>
      <c r="R1935" s="5">
        <v>14151.52</v>
      </c>
      <c r="S1935" s="5">
        <f>#REF!-#REF!</f>
        <v>-26482.720000000001</v>
      </c>
      <c r="T1935" s="36">
        <f t="shared" si="30"/>
        <v>-0.65173410404624299</v>
      </c>
    </row>
    <row r="1936" spans="1:20" x14ac:dyDescent="0.2">
      <c r="A1936" s="25" t="s">
        <v>29</v>
      </c>
      <c r="B1936" s="25" t="s">
        <v>185</v>
      </c>
      <c r="C1936" s="25" t="s">
        <v>56</v>
      </c>
      <c r="D1936" s="25" t="s">
        <v>23</v>
      </c>
      <c r="E1936" s="25" t="s">
        <v>1917</v>
      </c>
      <c r="F1936" s="2">
        <v>41619</v>
      </c>
      <c r="G1936" s="23" t="str">
        <f>TEXT(Table2[[#This Row],[Order-Date]],"mmm")</f>
        <v>Dec</v>
      </c>
      <c r="H1936">
        <v>2013</v>
      </c>
      <c r="I1936">
        <v>969199979</v>
      </c>
      <c r="J1936" s="2">
        <v>41467</v>
      </c>
      <c r="K1936" s="23">
        <f>WEEKDAY(#REF!,1)</f>
        <v>6</v>
      </c>
      <c r="L1936" s="25" t="str">
        <f>IF(#REF!&gt;=#REF!,#REF!-#REF!,"")</f>
        <v/>
      </c>
      <c r="M1936" s="4">
        <v>6666</v>
      </c>
      <c r="N1936" s="5">
        <v>421.89</v>
      </c>
      <c r="O1936" s="5">
        <v>364.69</v>
      </c>
      <c r="P1936" s="5">
        <v>57.2</v>
      </c>
      <c r="Q1936" s="5">
        <f>#REF!*#REF!</f>
        <v>2431023.54</v>
      </c>
      <c r="R1936" s="5">
        <v>381295.2</v>
      </c>
      <c r="S1936" s="5">
        <f>#REF!-#REF!</f>
        <v>-2049728.34</v>
      </c>
      <c r="T1936" s="36">
        <f t="shared" si="30"/>
        <v>-0.84315445995228799</v>
      </c>
    </row>
    <row r="1937" spans="1:20" x14ac:dyDescent="0.2">
      <c r="A1937" s="25" t="s">
        <v>20</v>
      </c>
      <c r="B1937" s="25" t="s">
        <v>117</v>
      </c>
      <c r="C1937" s="25" t="s">
        <v>31</v>
      </c>
      <c r="D1937" s="25" t="s">
        <v>27</v>
      </c>
      <c r="E1937" s="25" t="s">
        <v>1918</v>
      </c>
      <c r="F1937" s="2">
        <v>40663</v>
      </c>
      <c r="G1937" s="23" t="str">
        <f>TEXT(Table2[[#This Row],[Order-Date]],"mmm")</f>
        <v>Apr</v>
      </c>
      <c r="H1937">
        <v>2011</v>
      </c>
      <c r="I1937">
        <v>181789672</v>
      </c>
      <c r="J1937" s="2">
        <v>40676</v>
      </c>
      <c r="K1937" s="23">
        <f>WEEKDAY(#REF!,1)</f>
        <v>6</v>
      </c>
      <c r="L1937" s="25">
        <f>IF(#REF!&gt;=#REF!,#REF!-#REF!,"")</f>
        <v>13</v>
      </c>
      <c r="M1937" s="4">
        <v>4459</v>
      </c>
      <c r="N1937" s="5">
        <v>47.45</v>
      </c>
      <c r="O1937" s="5">
        <v>31.79</v>
      </c>
      <c r="P1937" s="5">
        <v>15.66</v>
      </c>
      <c r="Q1937" s="5">
        <f>#REF!*#REF!</f>
        <v>141751.60999999999</v>
      </c>
      <c r="R1937" s="5">
        <v>69827.94</v>
      </c>
      <c r="S1937" s="5">
        <f>#REF!-#REF!</f>
        <v>-71923.67</v>
      </c>
      <c r="T1937" s="36">
        <f t="shared" si="30"/>
        <v>-0.50739226171752105</v>
      </c>
    </row>
    <row r="1938" spans="1:20" x14ac:dyDescent="0.2">
      <c r="A1938" s="25" t="s">
        <v>29</v>
      </c>
      <c r="B1938" s="25" t="s">
        <v>177</v>
      </c>
      <c r="C1938" s="25" t="s">
        <v>22</v>
      </c>
      <c r="D1938" s="25" t="s">
        <v>27</v>
      </c>
      <c r="E1938" s="25" t="s">
        <v>1916</v>
      </c>
      <c r="F1938" s="2">
        <v>40685</v>
      </c>
      <c r="G1938" s="23" t="str">
        <f>TEXT(Table2[[#This Row],[Order-Date]],"mmm")</f>
        <v>May</v>
      </c>
      <c r="H1938">
        <v>2011</v>
      </c>
      <c r="I1938">
        <v>956594026</v>
      </c>
      <c r="J1938" s="2">
        <v>40711</v>
      </c>
      <c r="K1938" s="23">
        <f>WEEKDAY(#REF!,1)</f>
        <v>6</v>
      </c>
      <c r="L1938" s="25">
        <f>IF(#REF!&gt;=#REF!,#REF!-#REF!,"")</f>
        <v>26</v>
      </c>
      <c r="M1938" s="4">
        <v>6285</v>
      </c>
      <c r="N1938" s="5">
        <v>255.28</v>
      </c>
      <c r="O1938" s="5">
        <v>159.41999999999999</v>
      </c>
      <c r="P1938" s="5">
        <v>95.86</v>
      </c>
      <c r="Q1938" s="5">
        <f>#REF!*#REF!</f>
        <v>1001954.7</v>
      </c>
      <c r="R1938" s="5">
        <v>602480.1</v>
      </c>
      <c r="S1938" s="5">
        <f>#REF!-#REF!</f>
        <v>-399474.6</v>
      </c>
      <c r="T1938" s="36">
        <f t="shared" si="30"/>
        <v>-0.39869527035503699</v>
      </c>
    </row>
    <row r="1939" spans="1:20" x14ac:dyDescent="0.2">
      <c r="A1939" s="25" t="s">
        <v>59</v>
      </c>
      <c r="B1939" s="25" t="s">
        <v>148</v>
      </c>
      <c r="C1939" s="25" t="s">
        <v>56</v>
      </c>
      <c r="D1939" s="25" t="s">
        <v>23</v>
      </c>
      <c r="E1939" s="25" t="s">
        <v>1918</v>
      </c>
      <c r="F1939" s="2">
        <v>40335</v>
      </c>
      <c r="G1939" s="23" t="str">
        <f>TEXT(Table2[[#This Row],[Order-Date]],"mmm")</f>
        <v>Jun</v>
      </c>
      <c r="H1939">
        <v>2010</v>
      </c>
      <c r="I1939">
        <v>534286868</v>
      </c>
      <c r="J1939" s="2">
        <v>40384</v>
      </c>
      <c r="K1939" s="23">
        <f>WEEKDAY(#REF!,1)</f>
        <v>1</v>
      </c>
      <c r="L1939" s="25">
        <f>IF(#REF!&gt;=#REF!,#REF!-#REF!,"")</f>
        <v>49</v>
      </c>
      <c r="M1939" s="4">
        <v>6212</v>
      </c>
      <c r="N1939" s="5">
        <v>421.89</v>
      </c>
      <c r="O1939" s="5">
        <v>364.69</v>
      </c>
      <c r="P1939" s="5">
        <v>57.2</v>
      </c>
      <c r="Q1939" s="5">
        <f>#REF!*#REF!</f>
        <v>2265454.2799999998</v>
      </c>
      <c r="R1939" s="5">
        <v>355326.4</v>
      </c>
      <c r="S1939" s="5">
        <f>#REF!-#REF!</f>
        <v>-1910127.88</v>
      </c>
      <c r="T1939" s="36">
        <f t="shared" si="30"/>
        <v>-0.84315445995228799</v>
      </c>
    </row>
    <row r="1940" spans="1:20" x14ac:dyDescent="0.2">
      <c r="A1940" s="25" t="s">
        <v>40</v>
      </c>
      <c r="B1940" s="25" t="s">
        <v>72</v>
      </c>
      <c r="C1940" s="25" t="s">
        <v>39</v>
      </c>
      <c r="D1940" s="25" t="s">
        <v>23</v>
      </c>
      <c r="E1940" s="25" t="s">
        <v>1915</v>
      </c>
      <c r="F1940" s="2">
        <v>41445</v>
      </c>
      <c r="G1940" s="23" t="str">
        <f>TEXT(Table2[[#This Row],[Order-Date]],"mmm")</f>
        <v>Jun</v>
      </c>
      <c r="H1940">
        <v>2013</v>
      </c>
      <c r="I1940">
        <v>275854527</v>
      </c>
      <c r="J1940" s="2">
        <v>41474</v>
      </c>
      <c r="K1940" s="23">
        <f>WEEKDAY(#REF!,1)</f>
        <v>6</v>
      </c>
      <c r="L1940" s="25">
        <f>IF(#REF!&gt;=#REF!,#REF!-#REF!,"")</f>
        <v>29</v>
      </c>
      <c r="M1940" s="4">
        <v>340</v>
      </c>
      <c r="N1940" s="5">
        <v>81.73</v>
      </c>
      <c r="O1940" s="5">
        <v>56.67</v>
      </c>
      <c r="P1940" s="5">
        <v>25.06</v>
      </c>
      <c r="Q1940" s="5">
        <f>#REF!*#REF!</f>
        <v>19267.8</v>
      </c>
      <c r="R1940" s="5">
        <v>8520.4</v>
      </c>
      <c r="S1940" s="5">
        <f>#REF!-#REF!</f>
        <v>-10747.4</v>
      </c>
      <c r="T1940" s="36">
        <f t="shared" si="30"/>
        <v>-0.55779071819304704</v>
      </c>
    </row>
    <row r="1941" spans="1:20" x14ac:dyDescent="0.2">
      <c r="A1941" s="25" t="s">
        <v>29</v>
      </c>
      <c r="B1941" s="25" t="s">
        <v>109</v>
      </c>
      <c r="C1941" s="25" t="s">
        <v>31</v>
      </c>
      <c r="D1941" s="25" t="s">
        <v>23</v>
      </c>
      <c r="E1941" s="25" t="s">
        <v>1917</v>
      </c>
      <c r="F1941" s="2">
        <v>42087</v>
      </c>
      <c r="G1941" s="23" t="str">
        <f>TEXT(Table2[[#This Row],[Order-Date]],"mmm")</f>
        <v>Mar</v>
      </c>
      <c r="H1941">
        <v>2015</v>
      </c>
      <c r="I1941">
        <v>712595832</v>
      </c>
      <c r="J1941" s="2">
        <v>42091</v>
      </c>
      <c r="K1941" s="23">
        <f>WEEKDAY(#REF!,1)</f>
        <v>7</v>
      </c>
      <c r="L1941" s="25">
        <f>IF(#REF!&gt;=#REF!,#REF!-#REF!,"")</f>
        <v>4</v>
      </c>
      <c r="M1941" s="4">
        <v>1797</v>
      </c>
      <c r="N1941" s="5">
        <v>47.45</v>
      </c>
      <c r="O1941" s="5">
        <v>31.79</v>
      </c>
      <c r="P1941" s="5">
        <v>15.66</v>
      </c>
      <c r="Q1941" s="5">
        <f>#REF!*#REF!</f>
        <v>57126.63</v>
      </c>
      <c r="R1941" s="5">
        <v>28141.02</v>
      </c>
      <c r="S1941" s="5">
        <f>#REF!-#REF!</f>
        <v>-28985.61</v>
      </c>
      <c r="T1941" s="36">
        <f t="shared" si="30"/>
        <v>-0.50739226171752105</v>
      </c>
    </row>
    <row r="1942" spans="1:20" x14ac:dyDescent="0.2">
      <c r="A1942" s="25" t="s">
        <v>20</v>
      </c>
      <c r="B1942" s="25" t="s">
        <v>61</v>
      </c>
      <c r="C1942" s="25" t="s">
        <v>39</v>
      </c>
      <c r="D1942" s="25" t="s">
        <v>23</v>
      </c>
      <c r="E1942" s="25" t="s">
        <v>1917</v>
      </c>
      <c r="F1942" s="2">
        <v>40724</v>
      </c>
      <c r="G1942" s="23" t="str">
        <f>TEXT(Table2[[#This Row],[Order-Date]],"mmm")</f>
        <v>Jun</v>
      </c>
      <c r="H1942">
        <v>2011</v>
      </c>
      <c r="I1942">
        <v>196122109</v>
      </c>
      <c r="J1942" s="2">
        <v>40747</v>
      </c>
      <c r="K1942" s="23">
        <f>WEEKDAY(#REF!,1)</f>
        <v>7</v>
      </c>
      <c r="L1942" s="25">
        <f>IF(#REF!&gt;=#REF!,#REF!-#REF!,"")</f>
        <v>23</v>
      </c>
      <c r="M1942" s="4">
        <v>5745</v>
      </c>
      <c r="N1942" s="5">
        <v>81.73</v>
      </c>
      <c r="O1942" s="5">
        <v>56.67</v>
      </c>
      <c r="P1942" s="5">
        <v>25.06</v>
      </c>
      <c r="Q1942" s="5">
        <f>#REF!*#REF!</f>
        <v>325569.15000000002</v>
      </c>
      <c r="R1942" s="5">
        <v>143969.70000000001</v>
      </c>
      <c r="S1942" s="5">
        <f>#REF!-#REF!</f>
        <v>-181599.45</v>
      </c>
      <c r="T1942" s="36">
        <f t="shared" si="30"/>
        <v>-0.55779071819304704</v>
      </c>
    </row>
    <row r="1943" spans="1:20" x14ac:dyDescent="0.2">
      <c r="A1943" s="25" t="s">
        <v>29</v>
      </c>
      <c r="B1943" s="25" t="s">
        <v>187</v>
      </c>
      <c r="C1943" s="25" t="s">
        <v>22</v>
      </c>
      <c r="D1943" s="25" t="s">
        <v>27</v>
      </c>
      <c r="E1943" s="25" t="s">
        <v>1918</v>
      </c>
      <c r="F1943" s="2">
        <v>40355</v>
      </c>
      <c r="G1943" s="23" t="str">
        <f>TEXT(Table2[[#This Row],[Order-Date]],"mmm")</f>
        <v>Jun</v>
      </c>
      <c r="H1943">
        <v>2010</v>
      </c>
      <c r="I1943">
        <v>748357188</v>
      </c>
      <c r="J1943" s="2">
        <v>40379</v>
      </c>
      <c r="K1943" s="23">
        <f>WEEKDAY(#REF!,1)</f>
        <v>3</v>
      </c>
      <c r="L1943" s="25">
        <f>IF(#REF!&gt;=#REF!,#REF!-#REF!,"")</f>
        <v>24</v>
      </c>
      <c r="M1943" s="4">
        <v>4377</v>
      </c>
      <c r="N1943" s="5">
        <v>255.28</v>
      </c>
      <c r="O1943" s="5">
        <v>159.41999999999999</v>
      </c>
      <c r="P1943" s="5">
        <v>95.86</v>
      </c>
      <c r="Q1943" s="5">
        <f>#REF!*#REF!</f>
        <v>697781.34</v>
      </c>
      <c r="R1943" s="5">
        <v>419579.22</v>
      </c>
      <c r="S1943" s="5">
        <f>#REF!-#REF!</f>
        <v>-278202.12</v>
      </c>
      <c r="T1943" s="36">
        <f t="shared" si="30"/>
        <v>-0.39869527035503699</v>
      </c>
    </row>
    <row r="1944" spans="1:20" x14ac:dyDescent="0.2">
      <c r="A1944" s="25" t="s">
        <v>59</v>
      </c>
      <c r="B1944" s="25" t="s">
        <v>225</v>
      </c>
      <c r="C1944" s="25" t="s">
        <v>51</v>
      </c>
      <c r="D1944" s="25" t="s">
        <v>23</v>
      </c>
      <c r="E1944" s="25" t="s">
        <v>1918</v>
      </c>
      <c r="F1944" s="2">
        <v>41603</v>
      </c>
      <c r="G1944" s="23" t="str">
        <f>TEXT(Table2[[#This Row],[Order-Date]],"mmm")</f>
        <v>Nov</v>
      </c>
      <c r="H1944">
        <v>2013</v>
      </c>
      <c r="I1944">
        <v>411537396</v>
      </c>
      <c r="J1944" s="2">
        <v>41345</v>
      </c>
      <c r="K1944" s="23">
        <f>WEEKDAY(#REF!,1)</f>
        <v>3</v>
      </c>
      <c r="L1944" s="25" t="str">
        <f>IF(#REF!&gt;=#REF!,#REF!-#REF!,"")</f>
        <v/>
      </c>
      <c r="M1944" s="4">
        <v>1916</v>
      </c>
      <c r="N1944" s="5">
        <v>437.2</v>
      </c>
      <c r="O1944" s="5">
        <v>263.33</v>
      </c>
      <c r="P1944" s="5">
        <v>173.87</v>
      </c>
      <c r="Q1944" s="5">
        <f>#REF!*#REF!</f>
        <v>504540.28</v>
      </c>
      <c r="R1944" s="5">
        <v>333134.92</v>
      </c>
      <c r="S1944" s="5">
        <f>#REF!-#REF!</f>
        <v>-171405.36</v>
      </c>
      <c r="T1944" s="36">
        <f t="shared" si="30"/>
        <v>-0.33972581931416901</v>
      </c>
    </row>
    <row r="1945" spans="1:20" x14ac:dyDescent="0.2">
      <c r="A1945" s="25" t="s">
        <v>29</v>
      </c>
      <c r="B1945" s="25" t="s">
        <v>64</v>
      </c>
      <c r="C1945" s="25" t="s">
        <v>65</v>
      </c>
      <c r="D1945" s="25" t="s">
        <v>27</v>
      </c>
      <c r="E1945" s="25" t="s">
        <v>1916</v>
      </c>
      <c r="F1945" s="2">
        <v>41330</v>
      </c>
      <c r="G1945" s="23" t="str">
        <f>TEXT(Table2[[#This Row],[Order-Date]],"mmm")</f>
        <v>Feb</v>
      </c>
      <c r="H1945">
        <v>2013</v>
      </c>
      <c r="I1945">
        <v>898211562</v>
      </c>
      <c r="J1945" s="2">
        <v>41611</v>
      </c>
      <c r="K1945" s="23">
        <f>WEEKDAY(#REF!,1)</f>
        <v>3</v>
      </c>
      <c r="L1945" s="25">
        <f>IF(#REF!&gt;=#REF!,#REF!-#REF!,"")</f>
        <v>281</v>
      </c>
      <c r="M1945" s="4">
        <v>9616</v>
      </c>
      <c r="N1945" s="5">
        <v>9.33</v>
      </c>
      <c r="O1945" s="5">
        <v>6.92</v>
      </c>
      <c r="P1945" s="5">
        <v>2.41</v>
      </c>
      <c r="Q1945" s="5">
        <f>#REF!*#REF!</f>
        <v>66542.720000000001</v>
      </c>
      <c r="R1945" s="5">
        <v>23174.560000000001</v>
      </c>
      <c r="S1945" s="5">
        <f>#REF!-#REF!</f>
        <v>-43368.160000000003</v>
      </c>
      <c r="T1945" s="36">
        <f t="shared" si="30"/>
        <v>-0.65173410404624299</v>
      </c>
    </row>
    <row r="1946" spans="1:20" x14ac:dyDescent="0.2">
      <c r="A1946" s="25" t="s">
        <v>40</v>
      </c>
      <c r="B1946" s="25" t="s">
        <v>160</v>
      </c>
      <c r="C1946" s="25" t="s">
        <v>65</v>
      </c>
      <c r="D1946" s="25" t="s">
        <v>27</v>
      </c>
      <c r="E1946" s="25" t="s">
        <v>1915</v>
      </c>
      <c r="F1946" s="2">
        <v>42349</v>
      </c>
      <c r="G1946" s="23" t="str">
        <f>TEXT(Table2[[#This Row],[Order-Date]],"mmm")</f>
        <v>Dec</v>
      </c>
      <c r="H1946">
        <v>2015</v>
      </c>
      <c r="I1946">
        <v>841241014</v>
      </c>
      <c r="J1946" s="2">
        <v>42369</v>
      </c>
      <c r="K1946" s="23">
        <f>WEEKDAY(#REF!,1)</f>
        <v>5</v>
      </c>
      <c r="L1946" s="25">
        <f>IF(#REF!&gt;=#REF!,#REF!-#REF!,"")</f>
        <v>20</v>
      </c>
      <c r="M1946" s="4">
        <v>765</v>
      </c>
      <c r="N1946" s="5">
        <v>9.33</v>
      </c>
      <c r="O1946" s="5">
        <v>6.92</v>
      </c>
      <c r="P1946" s="5">
        <v>2.41</v>
      </c>
      <c r="Q1946" s="5">
        <f>#REF!*#REF!</f>
        <v>5293.8</v>
      </c>
      <c r="R1946" s="5">
        <v>1843.65</v>
      </c>
      <c r="S1946" s="5">
        <f>#REF!-#REF!</f>
        <v>-3450.15</v>
      </c>
      <c r="T1946" s="36">
        <f t="shared" si="30"/>
        <v>-0.65173410404624299</v>
      </c>
    </row>
    <row r="1947" spans="1:20" x14ac:dyDescent="0.2">
      <c r="A1947" s="25" t="s">
        <v>46</v>
      </c>
      <c r="B1947" s="25" t="s">
        <v>75</v>
      </c>
      <c r="C1947" s="25" t="s">
        <v>22</v>
      </c>
      <c r="D1947" s="25" t="s">
        <v>23</v>
      </c>
      <c r="E1947" s="25" t="s">
        <v>1916</v>
      </c>
      <c r="F1947" s="2">
        <v>40830</v>
      </c>
      <c r="G1947" s="23" t="str">
        <f>TEXT(Table2[[#This Row],[Order-Date]],"mmm")</f>
        <v>Oct</v>
      </c>
      <c r="H1947">
        <v>2011</v>
      </c>
      <c r="I1947">
        <v>743799579</v>
      </c>
      <c r="J1947" s="2">
        <v>40586</v>
      </c>
      <c r="K1947" s="23">
        <f>WEEKDAY(#REF!,1)</f>
        <v>7</v>
      </c>
      <c r="L1947" s="25" t="str">
        <f>IF(#REF!&gt;=#REF!,#REF!-#REF!,"")</f>
        <v/>
      </c>
      <c r="M1947" s="4">
        <v>5679</v>
      </c>
      <c r="N1947" s="5">
        <v>255.28</v>
      </c>
      <c r="O1947" s="5">
        <v>159.41999999999999</v>
      </c>
      <c r="P1947" s="5">
        <v>95.86</v>
      </c>
      <c r="Q1947" s="5">
        <f>#REF!*#REF!</f>
        <v>905346.18</v>
      </c>
      <c r="R1947" s="5">
        <v>544388.93999999994</v>
      </c>
      <c r="S1947" s="5">
        <f>#REF!-#REF!</f>
        <v>-360957.24</v>
      </c>
      <c r="T1947" s="36">
        <f t="shared" si="30"/>
        <v>-0.39869527035503699</v>
      </c>
    </row>
    <row r="1948" spans="1:20" x14ac:dyDescent="0.2">
      <c r="A1948" s="25" t="s">
        <v>29</v>
      </c>
      <c r="B1948" s="25" t="s">
        <v>214</v>
      </c>
      <c r="C1948" s="25" t="s">
        <v>49</v>
      </c>
      <c r="D1948" s="25" t="s">
        <v>27</v>
      </c>
      <c r="E1948" s="25" t="s">
        <v>1918</v>
      </c>
      <c r="F1948" s="2">
        <v>41805</v>
      </c>
      <c r="G1948" s="23" t="str">
        <f>TEXT(Table2[[#This Row],[Order-Date]],"mmm")</f>
        <v>Jun</v>
      </c>
      <c r="H1948">
        <v>2014</v>
      </c>
      <c r="I1948">
        <v>729373586</v>
      </c>
      <c r="J1948" s="2">
        <v>41766</v>
      </c>
      <c r="K1948" s="23">
        <f>WEEKDAY(#REF!,1)</f>
        <v>4</v>
      </c>
      <c r="L1948" s="25" t="str">
        <f>IF(#REF!&gt;=#REF!,#REF!-#REF!,"")</f>
        <v/>
      </c>
      <c r="M1948" s="4">
        <v>6707</v>
      </c>
      <c r="N1948" s="5">
        <v>651.21</v>
      </c>
      <c r="O1948" s="5">
        <v>524.96</v>
      </c>
      <c r="P1948" s="5">
        <v>126.25</v>
      </c>
      <c r="Q1948" s="5">
        <f>#REF!*#REF!</f>
        <v>3520906.72</v>
      </c>
      <c r="R1948" s="5">
        <v>846758.75</v>
      </c>
      <c r="S1948" s="5">
        <f>#REF!-#REF!</f>
        <v>-2674147.9700000002</v>
      </c>
      <c r="T1948" s="36">
        <f t="shared" si="30"/>
        <v>-0.75950548613227697</v>
      </c>
    </row>
    <row r="1949" spans="1:20" x14ac:dyDescent="0.2">
      <c r="A1949" s="25" t="s">
        <v>29</v>
      </c>
      <c r="B1949" s="25" t="s">
        <v>134</v>
      </c>
      <c r="C1949" s="25" t="s">
        <v>65</v>
      </c>
      <c r="D1949" s="25" t="s">
        <v>27</v>
      </c>
      <c r="E1949" s="25" t="s">
        <v>1915</v>
      </c>
      <c r="F1949" s="2">
        <v>40897</v>
      </c>
      <c r="G1949" s="23" t="str">
        <f>TEXT(Table2[[#This Row],[Order-Date]],"mmm")</f>
        <v>Dec</v>
      </c>
      <c r="H1949">
        <v>2011</v>
      </c>
      <c r="I1949">
        <v>991761863</v>
      </c>
      <c r="J1949" s="2">
        <v>40901</v>
      </c>
      <c r="K1949" s="23">
        <f>WEEKDAY(#REF!,1)</f>
        <v>7</v>
      </c>
      <c r="L1949" s="25">
        <f>IF(#REF!&gt;=#REF!,#REF!-#REF!,"")</f>
        <v>4</v>
      </c>
      <c r="M1949" s="4">
        <v>3229</v>
      </c>
      <c r="N1949" s="5">
        <v>9.33</v>
      </c>
      <c r="O1949" s="5">
        <v>6.92</v>
      </c>
      <c r="P1949" s="5">
        <v>2.41</v>
      </c>
      <c r="Q1949" s="5">
        <f>#REF!*#REF!</f>
        <v>22344.68</v>
      </c>
      <c r="R1949" s="5">
        <v>7781.89</v>
      </c>
      <c r="S1949" s="5">
        <f>#REF!-#REF!</f>
        <v>-14562.79</v>
      </c>
      <c r="T1949" s="36">
        <f t="shared" si="30"/>
        <v>-0.65173410404624299</v>
      </c>
    </row>
    <row r="1950" spans="1:20" x14ac:dyDescent="0.2">
      <c r="A1950" s="25" t="s">
        <v>46</v>
      </c>
      <c r="B1950" s="25" t="s">
        <v>92</v>
      </c>
      <c r="C1950" s="25" t="s">
        <v>51</v>
      </c>
      <c r="D1950" s="25" t="s">
        <v>23</v>
      </c>
      <c r="E1950" s="25" t="s">
        <v>1916</v>
      </c>
      <c r="F1950" s="2">
        <v>42446</v>
      </c>
      <c r="G1950" s="23" t="str">
        <f>TEXT(Table2[[#This Row],[Order-Date]],"mmm")</f>
        <v>Mar</v>
      </c>
      <c r="H1950">
        <v>2016</v>
      </c>
      <c r="I1950">
        <v>445075738</v>
      </c>
      <c r="J1950" s="2">
        <v>42456</v>
      </c>
      <c r="K1950" s="23">
        <f>WEEKDAY(#REF!,1)</f>
        <v>1</v>
      </c>
      <c r="L1950" s="25">
        <f>IF(#REF!&gt;=#REF!,#REF!-#REF!,"")</f>
        <v>10</v>
      </c>
      <c r="M1950" s="4">
        <v>6656</v>
      </c>
      <c r="N1950" s="5">
        <v>437.2</v>
      </c>
      <c r="O1950" s="5">
        <v>263.33</v>
      </c>
      <c r="P1950" s="5">
        <v>173.87</v>
      </c>
      <c r="Q1950" s="5">
        <f>#REF!*#REF!</f>
        <v>1752724.48</v>
      </c>
      <c r="R1950" s="5">
        <v>1157278.72</v>
      </c>
      <c r="S1950" s="5">
        <f>#REF!-#REF!</f>
        <v>-595445.76000000001</v>
      </c>
      <c r="T1950" s="36">
        <f t="shared" si="30"/>
        <v>-0.33972581931416901</v>
      </c>
    </row>
    <row r="1951" spans="1:20" x14ac:dyDescent="0.2">
      <c r="A1951" s="25" t="s">
        <v>37</v>
      </c>
      <c r="B1951" s="25" t="s">
        <v>62</v>
      </c>
      <c r="C1951" s="25" t="s">
        <v>42</v>
      </c>
      <c r="D1951" s="25" t="s">
        <v>23</v>
      </c>
      <c r="E1951" s="25" t="s">
        <v>1916</v>
      </c>
      <c r="F1951" s="2">
        <v>41500</v>
      </c>
      <c r="G1951" s="23" t="str">
        <f>TEXT(Table2[[#This Row],[Order-Date]],"mmm")</f>
        <v>Aug</v>
      </c>
      <c r="H1951">
        <v>2013</v>
      </c>
      <c r="I1951">
        <v>773739039</v>
      </c>
      <c r="J1951" s="2">
        <v>41530</v>
      </c>
      <c r="K1951" s="23">
        <f>WEEKDAY(#REF!,1)</f>
        <v>6</v>
      </c>
      <c r="L1951" s="25">
        <f>IF(#REF!&gt;=#REF!,#REF!-#REF!,"")</f>
        <v>30</v>
      </c>
      <c r="M1951" s="4">
        <v>5431</v>
      </c>
      <c r="N1951" s="5">
        <v>109.28</v>
      </c>
      <c r="O1951" s="5">
        <v>35.840000000000003</v>
      </c>
      <c r="P1951" s="5">
        <v>73.44</v>
      </c>
      <c r="Q1951" s="5">
        <f>#REF!*#REF!</f>
        <v>194647.04000000001</v>
      </c>
      <c r="R1951" s="5">
        <v>398852.64</v>
      </c>
      <c r="S1951" s="5">
        <f>#REF!-#REF!</f>
        <v>204205.6</v>
      </c>
      <c r="T1951" s="36">
        <f t="shared" si="30"/>
        <v>1.0491071428571399</v>
      </c>
    </row>
    <row r="1952" spans="1:20" x14ac:dyDescent="0.2">
      <c r="A1952" s="25" t="s">
        <v>40</v>
      </c>
      <c r="B1952" s="25" t="s">
        <v>203</v>
      </c>
      <c r="C1952" s="25" t="s">
        <v>39</v>
      </c>
      <c r="D1952" s="25" t="s">
        <v>27</v>
      </c>
      <c r="E1952" s="25" t="s">
        <v>1915</v>
      </c>
      <c r="F1952" s="2">
        <v>41676</v>
      </c>
      <c r="G1952" s="23" t="str">
        <f>TEXT(Table2[[#This Row],[Order-Date]],"mmm")</f>
        <v>Feb</v>
      </c>
      <c r="H1952">
        <v>2014</v>
      </c>
      <c r="I1952">
        <v>582488095</v>
      </c>
      <c r="J1952" s="2">
        <v>41813</v>
      </c>
      <c r="K1952" s="23">
        <f>WEEKDAY(#REF!,1)</f>
        <v>2</v>
      </c>
      <c r="L1952" s="25">
        <f>IF(#REF!&gt;=#REF!,#REF!-#REF!,"")</f>
        <v>137</v>
      </c>
      <c r="M1952" s="4">
        <v>26</v>
      </c>
      <c r="N1952" s="5">
        <v>81.73</v>
      </c>
      <c r="O1952" s="5">
        <v>56.67</v>
      </c>
      <c r="P1952" s="5">
        <v>25.06</v>
      </c>
      <c r="Q1952" s="5">
        <f>#REF!*#REF!</f>
        <v>1473.42</v>
      </c>
      <c r="R1952" s="5">
        <v>651.55999999999995</v>
      </c>
      <c r="S1952" s="5">
        <f>#REF!-#REF!</f>
        <v>-821.86</v>
      </c>
      <c r="T1952" s="36">
        <f t="shared" si="30"/>
        <v>-0.55779071819304704</v>
      </c>
    </row>
    <row r="1953" spans="1:20" x14ac:dyDescent="0.2">
      <c r="A1953" s="25" t="s">
        <v>37</v>
      </c>
      <c r="B1953" s="25" t="s">
        <v>48</v>
      </c>
      <c r="C1953" s="25" t="s">
        <v>34</v>
      </c>
      <c r="D1953" s="25" t="s">
        <v>23</v>
      </c>
      <c r="E1953" s="25" t="s">
        <v>1918</v>
      </c>
      <c r="F1953" s="2">
        <v>40530</v>
      </c>
      <c r="G1953" s="23" t="str">
        <f>TEXT(Table2[[#This Row],[Order-Date]],"mmm")</f>
        <v>Dec</v>
      </c>
      <c r="H1953">
        <v>2010</v>
      </c>
      <c r="I1953">
        <v>346371734</v>
      </c>
      <c r="J1953" s="2">
        <v>40560</v>
      </c>
      <c r="K1953" s="23">
        <f>WEEKDAY(#REF!,1)</f>
        <v>2</v>
      </c>
      <c r="L1953" s="25">
        <f>IF(#REF!&gt;=#REF!,#REF!-#REF!,"")</f>
        <v>30</v>
      </c>
      <c r="M1953" s="4">
        <v>7948</v>
      </c>
      <c r="N1953" s="5">
        <v>205.7</v>
      </c>
      <c r="O1953" s="5">
        <v>117.11</v>
      </c>
      <c r="P1953" s="5">
        <v>88.59</v>
      </c>
      <c r="Q1953" s="5">
        <f>#REF!*#REF!</f>
        <v>930790.28</v>
      </c>
      <c r="R1953" s="5">
        <v>704113.32</v>
      </c>
      <c r="S1953" s="5">
        <f>#REF!-#REF!</f>
        <v>-226676.96</v>
      </c>
      <c r="T1953" s="36">
        <f t="shared" si="30"/>
        <v>-0.24353172231235601</v>
      </c>
    </row>
    <row r="1954" spans="1:20" x14ac:dyDescent="0.2">
      <c r="A1954" s="25" t="s">
        <v>29</v>
      </c>
      <c r="B1954" s="25" t="s">
        <v>111</v>
      </c>
      <c r="C1954" s="25" t="s">
        <v>39</v>
      </c>
      <c r="D1954" s="25" t="s">
        <v>27</v>
      </c>
      <c r="E1954" s="25" t="s">
        <v>1918</v>
      </c>
      <c r="F1954" s="2">
        <v>40845</v>
      </c>
      <c r="G1954" s="23" t="str">
        <f>TEXT(Table2[[#This Row],[Order-Date]],"mmm")</f>
        <v>Oct</v>
      </c>
      <c r="H1954">
        <v>2011</v>
      </c>
      <c r="I1954">
        <v>160751283</v>
      </c>
      <c r="J1954" s="2">
        <v>40860</v>
      </c>
      <c r="K1954" s="23">
        <f>WEEKDAY(#REF!,1)</f>
        <v>1</v>
      </c>
      <c r="L1954" s="25">
        <f>IF(#REF!&gt;=#REF!,#REF!-#REF!,"")</f>
        <v>15</v>
      </c>
      <c r="M1954" s="4">
        <v>8732</v>
      </c>
      <c r="N1954" s="5">
        <v>81.73</v>
      </c>
      <c r="O1954" s="5">
        <v>56.67</v>
      </c>
      <c r="P1954" s="5">
        <v>25.06</v>
      </c>
      <c r="Q1954" s="5">
        <f>#REF!*#REF!</f>
        <v>494842.44</v>
      </c>
      <c r="R1954" s="5">
        <v>218823.92</v>
      </c>
      <c r="S1954" s="5">
        <f>#REF!-#REF!</f>
        <v>-276018.52</v>
      </c>
      <c r="T1954" s="36">
        <f t="shared" si="30"/>
        <v>-0.55779071819304704</v>
      </c>
    </row>
    <row r="1955" spans="1:20" x14ac:dyDescent="0.2">
      <c r="A1955" s="25" t="s">
        <v>32</v>
      </c>
      <c r="B1955" s="25" t="s">
        <v>200</v>
      </c>
      <c r="C1955" s="25" t="s">
        <v>49</v>
      </c>
      <c r="D1955" s="25" t="s">
        <v>27</v>
      </c>
      <c r="E1955" s="25" t="s">
        <v>1916</v>
      </c>
      <c r="F1955" s="2">
        <v>42312</v>
      </c>
      <c r="G1955" s="23" t="str">
        <f>TEXT(Table2[[#This Row],[Order-Date]],"mmm")</f>
        <v>Nov</v>
      </c>
      <c r="H1955">
        <v>2015</v>
      </c>
      <c r="I1955">
        <v>191300570</v>
      </c>
      <c r="J1955" s="2">
        <v>42160</v>
      </c>
      <c r="K1955" s="23">
        <f>WEEKDAY(#REF!,1)</f>
        <v>6</v>
      </c>
      <c r="L1955" s="25" t="str">
        <f>IF(#REF!&gt;=#REF!,#REF!-#REF!,"")</f>
        <v/>
      </c>
      <c r="M1955" s="4">
        <v>8945</v>
      </c>
      <c r="N1955" s="5">
        <v>651.21</v>
      </c>
      <c r="O1955" s="5">
        <v>524.96</v>
      </c>
      <c r="P1955" s="5">
        <v>126.25</v>
      </c>
      <c r="Q1955" s="5">
        <f>#REF!*#REF!</f>
        <v>4695767.2</v>
      </c>
      <c r="R1955" s="5">
        <v>1129306.25</v>
      </c>
      <c r="S1955" s="5">
        <f>#REF!-#REF!</f>
        <v>-3566460.95</v>
      </c>
      <c r="T1955" s="36">
        <f t="shared" si="30"/>
        <v>-0.75950548613227697</v>
      </c>
    </row>
    <row r="1956" spans="1:20" x14ac:dyDescent="0.2">
      <c r="A1956" s="25" t="s">
        <v>20</v>
      </c>
      <c r="B1956" s="25" t="s">
        <v>164</v>
      </c>
      <c r="C1956" s="25" t="s">
        <v>26</v>
      </c>
      <c r="D1956" s="25" t="s">
        <v>23</v>
      </c>
      <c r="E1956" s="25" t="s">
        <v>1915</v>
      </c>
      <c r="F1956" s="2">
        <v>41303</v>
      </c>
      <c r="G1956" s="23" t="str">
        <f>TEXT(Table2[[#This Row],[Order-Date]],"mmm")</f>
        <v>Jan</v>
      </c>
      <c r="H1956">
        <v>2013</v>
      </c>
      <c r="I1956">
        <v>224005925</v>
      </c>
      <c r="J1956" s="2">
        <v>41323</v>
      </c>
      <c r="K1956" s="23">
        <f>WEEKDAY(#REF!,1)</f>
        <v>2</v>
      </c>
      <c r="L1956" s="25">
        <f>IF(#REF!&gt;=#REF!,#REF!-#REF!,"")</f>
        <v>20</v>
      </c>
      <c r="M1956" s="4">
        <v>7186</v>
      </c>
      <c r="N1956" s="5">
        <v>152.58000000000001</v>
      </c>
      <c r="O1956" s="5">
        <v>97.44</v>
      </c>
      <c r="P1956" s="5">
        <v>55.14</v>
      </c>
      <c r="Q1956" s="5">
        <f>#REF!*#REF!</f>
        <v>700203.84</v>
      </c>
      <c r="R1956" s="5">
        <v>396236.04</v>
      </c>
      <c r="S1956" s="5">
        <f>#REF!-#REF!</f>
        <v>-303967.8</v>
      </c>
      <c r="T1956" s="36">
        <f t="shared" si="30"/>
        <v>-0.43411330049261099</v>
      </c>
    </row>
    <row r="1957" spans="1:20" x14ac:dyDescent="0.2">
      <c r="A1957" s="25" t="s">
        <v>37</v>
      </c>
      <c r="B1957" s="25" t="s">
        <v>63</v>
      </c>
      <c r="C1957" s="25" t="s">
        <v>31</v>
      </c>
      <c r="D1957" s="25" t="s">
        <v>23</v>
      </c>
      <c r="E1957" s="25" t="s">
        <v>1916</v>
      </c>
      <c r="F1957" s="2">
        <v>42735</v>
      </c>
      <c r="G1957" s="23" t="str">
        <f>TEXT(Table2[[#This Row],[Order-Date]],"mmm")</f>
        <v>Dec</v>
      </c>
      <c r="H1957">
        <v>2016</v>
      </c>
      <c r="I1957">
        <v>115166175</v>
      </c>
      <c r="J1957" s="2">
        <v>42783</v>
      </c>
      <c r="K1957" s="23">
        <f>WEEKDAY(#REF!,1)</f>
        <v>6</v>
      </c>
      <c r="L1957" s="25">
        <f>IF(#REF!&gt;=#REF!,#REF!-#REF!,"")</f>
        <v>48</v>
      </c>
      <c r="M1957" s="4">
        <v>9085</v>
      </c>
      <c r="N1957" s="5">
        <v>47.45</v>
      </c>
      <c r="O1957" s="5">
        <v>31.79</v>
      </c>
      <c r="P1957" s="5">
        <v>15.66</v>
      </c>
      <c r="Q1957" s="5">
        <f>#REF!*#REF!</f>
        <v>288812.15000000002</v>
      </c>
      <c r="R1957" s="5">
        <v>142271.1</v>
      </c>
      <c r="S1957" s="5">
        <f>#REF!-#REF!</f>
        <v>-146541.04999999999</v>
      </c>
      <c r="T1957" s="36">
        <f t="shared" si="30"/>
        <v>-0.50739226171752105</v>
      </c>
    </row>
    <row r="1958" spans="1:20" x14ac:dyDescent="0.2">
      <c r="A1958" s="25" t="s">
        <v>29</v>
      </c>
      <c r="B1958" s="25" t="s">
        <v>184</v>
      </c>
      <c r="C1958" s="25" t="s">
        <v>85</v>
      </c>
      <c r="D1958" s="25" t="s">
        <v>23</v>
      </c>
      <c r="E1958" s="25" t="s">
        <v>1917</v>
      </c>
      <c r="F1958" s="2">
        <v>42788</v>
      </c>
      <c r="G1958" s="23" t="str">
        <f>TEXT(Table2[[#This Row],[Order-Date]],"mmm")</f>
        <v>Feb</v>
      </c>
      <c r="H1958">
        <v>2017</v>
      </c>
      <c r="I1958">
        <v>241392648</v>
      </c>
      <c r="J1958" s="2">
        <v>42810</v>
      </c>
      <c r="K1958" s="23">
        <f>WEEKDAY(#REF!,1)</f>
        <v>5</v>
      </c>
      <c r="L1958" s="25">
        <f>IF(#REF!&gt;=#REF!,#REF!-#REF!,"")</f>
        <v>22</v>
      </c>
      <c r="M1958" s="4">
        <v>2304</v>
      </c>
      <c r="N1958" s="5">
        <v>668.27</v>
      </c>
      <c r="O1958" s="5">
        <v>502.54</v>
      </c>
      <c r="P1958" s="5">
        <v>165.73</v>
      </c>
      <c r="Q1958" s="5">
        <f>#REF!*#REF!</f>
        <v>1157852.1599999999</v>
      </c>
      <c r="R1958" s="5">
        <v>381841.91999999998</v>
      </c>
      <c r="S1958" s="5">
        <f>#REF!-#REF!</f>
        <v>-776010.23999999999</v>
      </c>
      <c r="T1958" s="36">
        <f t="shared" si="30"/>
        <v>-0.67021530624427905</v>
      </c>
    </row>
    <row r="1959" spans="1:20" x14ac:dyDescent="0.2">
      <c r="A1959" s="25" t="s">
        <v>20</v>
      </c>
      <c r="B1959" s="25" t="s">
        <v>121</v>
      </c>
      <c r="C1959" s="25" t="s">
        <v>65</v>
      </c>
      <c r="D1959" s="25" t="s">
        <v>23</v>
      </c>
      <c r="E1959" s="25" t="s">
        <v>1918</v>
      </c>
      <c r="F1959" s="2">
        <v>42388</v>
      </c>
      <c r="G1959" s="23" t="str">
        <f>TEXT(Table2[[#This Row],[Order-Date]],"mmm")</f>
        <v>Jan</v>
      </c>
      <c r="H1959">
        <v>2016</v>
      </c>
      <c r="I1959">
        <v>149609172</v>
      </c>
      <c r="J1959" s="2">
        <v>42403</v>
      </c>
      <c r="K1959" s="23">
        <f>WEEKDAY(#REF!,1)</f>
        <v>4</v>
      </c>
      <c r="L1959" s="25">
        <f>IF(#REF!&gt;=#REF!,#REF!-#REF!,"")</f>
        <v>15</v>
      </c>
      <c r="M1959" s="4">
        <v>1533</v>
      </c>
      <c r="N1959" s="5">
        <v>9.33</v>
      </c>
      <c r="O1959" s="5">
        <v>6.92</v>
      </c>
      <c r="P1959" s="5">
        <v>2.41</v>
      </c>
      <c r="Q1959" s="5">
        <f>#REF!*#REF!</f>
        <v>10608.36</v>
      </c>
      <c r="R1959" s="5">
        <v>3694.53</v>
      </c>
      <c r="S1959" s="5">
        <f>#REF!-#REF!</f>
        <v>-6913.83</v>
      </c>
      <c r="T1959" s="36">
        <f t="shared" si="30"/>
        <v>-0.65173410404624299</v>
      </c>
    </row>
    <row r="1960" spans="1:20" x14ac:dyDescent="0.2">
      <c r="A1960" s="25" t="s">
        <v>46</v>
      </c>
      <c r="B1960" s="25" t="s">
        <v>207</v>
      </c>
      <c r="C1960" s="25" t="s">
        <v>49</v>
      </c>
      <c r="D1960" s="25" t="s">
        <v>27</v>
      </c>
      <c r="E1960" s="25" t="s">
        <v>1918</v>
      </c>
      <c r="F1960" s="2">
        <v>42847</v>
      </c>
      <c r="G1960" s="23" t="str">
        <f>TEXT(Table2[[#This Row],[Order-Date]],"mmm")</f>
        <v>Apr</v>
      </c>
      <c r="H1960">
        <v>2017</v>
      </c>
      <c r="I1960">
        <v>807052075</v>
      </c>
      <c r="J1960" s="2">
        <v>42871</v>
      </c>
      <c r="K1960" s="23">
        <f>WEEKDAY(#REF!,1)</f>
        <v>3</v>
      </c>
      <c r="L1960" s="25">
        <f>IF(#REF!&gt;=#REF!,#REF!-#REF!,"")</f>
        <v>24</v>
      </c>
      <c r="M1960" s="4">
        <v>3498</v>
      </c>
      <c r="N1960" s="5">
        <v>651.21</v>
      </c>
      <c r="O1960" s="5">
        <v>524.96</v>
      </c>
      <c r="P1960" s="5">
        <v>126.25</v>
      </c>
      <c r="Q1960" s="5">
        <f>#REF!*#REF!</f>
        <v>1836310.08</v>
      </c>
      <c r="R1960" s="5">
        <v>441622.5</v>
      </c>
      <c r="S1960" s="5">
        <f>#REF!-#REF!</f>
        <v>-1394687.58</v>
      </c>
      <c r="T1960" s="36">
        <f t="shared" si="30"/>
        <v>-0.75950548613227697</v>
      </c>
    </row>
    <row r="1961" spans="1:20" x14ac:dyDescent="0.2">
      <c r="A1961" s="25" t="s">
        <v>20</v>
      </c>
      <c r="B1961" s="25" t="s">
        <v>167</v>
      </c>
      <c r="C1961" s="25" t="s">
        <v>22</v>
      </c>
      <c r="D1961" s="25" t="s">
        <v>23</v>
      </c>
      <c r="E1961" s="25" t="s">
        <v>1915</v>
      </c>
      <c r="F1961" s="2">
        <v>41721</v>
      </c>
      <c r="G1961" s="23" t="str">
        <f>TEXT(Table2[[#This Row],[Order-Date]],"mmm")</f>
        <v>Mar</v>
      </c>
      <c r="H1961">
        <v>2014</v>
      </c>
      <c r="I1961">
        <v>551270186</v>
      </c>
      <c r="J1961" s="2">
        <v>41886</v>
      </c>
      <c r="K1961" s="23">
        <f>WEEKDAY(#REF!,1)</f>
        <v>5</v>
      </c>
      <c r="L1961" s="25">
        <f>IF(#REF!&gt;=#REF!,#REF!-#REF!,"")</f>
        <v>165</v>
      </c>
      <c r="M1961" s="4">
        <v>1953</v>
      </c>
      <c r="N1961" s="5">
        <v>255.28</v>
      </c>
      <c r="O1961" s="5">
        <v>159.41999999999999</v>
      </c>
      <c r="P1961" s="5">
        <v>95.86</v>
      </c>
      <c r="Q1961" s="5">
        <f>#REF!*#REF!</f>
        <v>311347.26</v>
      </c>
      <c r="R1961" s="5">
        <v>187214.58</v>
      </c>
      <c r="S1961" s="5">
        <f>#REF!-#REF!</f>
        <v>-124132.68</v>
      </c>
      <c r="T1961" s="36">
        <f t="shared" si="30"/>
        <v>-0.39869527035503699</v>
      </c>
    </row>
    <row r="1962" spans="1:20" x14ac:dyDescent="0.2">
      <c r="A1962" s="25" t="s">
        <v>37</v>
      </c>
      <c r="B1962" s="25" t="s">
        <v>169</v>
      </c>
      <c r="C1962" s="25" t="s">
        <v>42</v>
      </c>
      <c r="D1962" s="25" t="s">
        <v>23</v>
      </c>
      <c r="E1962" s="25" t="s">
        <v>1915</v>
      </c>
      <c r="F1962" s="2">
        <v>42485</v>
      </c>
      <c r="G1962" s="23" t="str">
        <f>TEXT(Table2[[#This Row],[Order-Date]],"mmm")</f>
        <v>Apr</v>
      </c>
      <c r="H1962">
        <v>2016</v>
      </c>
      <c r="I1962">
        <v>940124833</v>
      </c>
      <c r="J1962" s="2">
        <v>42435</v>
      </c>
      <c r="K1962" s="23">
        <f>WEEKDAY(#REF!,1)</f>
        <v>1</v>
      </c>
      <c r="L1962" s="25" t="str">
        <f>IF(#REF!&gt;=#REF!,#REF!-#REF!,"")</f>
        <v/>
      </c>
      <c r="M1962" s="4">
        <v>2685</v>
      </c>
      <c r="N1962" s="5">
        <v>109.28</v>
      </c>
      <c r="O1962" s="5">
        <v>35.840000000000003</v>
      </c>
      <c r="P1962" s="5">
        <v>73.44</v>
      </c>
      <c r="Q1962" s="5">
        <f>#REF!*#REF!</f>
        <v>96230.399999999994</v>
      </c>
      <c r="R1962" s="5">
        <v>197186.4</v>
      </c>
      <c r="S1962" s="5">
        <f>#REF!-#REF!</f>
        <v>100956</v>
      </c>
      <c r="T1962" s="36">
        <f t="shared" si="30"/>
        <v>1.0491071428571399</v>
      </c>
    </row>
    <row r="1963" spans="1:20" x14ac:dyDescent="0.2">
      <c r="A1963" s="25" t="s">
        <v>29</v>
      </c>
      <c r="B1963" s="25" t="s">
        <v>126</v>
      </c>
      <c r="C1963" s="25" t="s">
        <v>56</v>
      </c>
      <c r="D1963" s="25" t="s">
        <v>23</v>
      </c>
      <c r="E1963" s="25" t="s">
        <v>1917</v>
      </c>
      <c r="F1963" s="2">
        <v>42087</v>
      </c>
      <c r="G1963" s="23" t="str">
        <f>TEXT(Table2[[#This Row],[Order-Date]],"mmm")</f>
        <v>Mar</v>
      </c>
      <c r="H1963">
        <v>2015</v>
      </c>
      <c r="I1963">
        <v>901789844</v>
      </c>
      <c r="J1963" s="2">
        <v>42129</v>
      </c>
      <c r="K1963" s="23">
        <f>WEEKDAY(#REF!,1)</f>
        <v>3</v>
      </c>
      <c r="L1963" s="25">
        <f>IF(#REF!&gt;=#REF!,#REF!-#REF!,"")</f>
        <v>42</v>
      </c>
      <c r="M1963" s="4">
        <v>8509</v>
      </c>
      <c r="N1963" s="5">
        <v>421.89</v>
      </c>
      <c r="O1963" s="5">
        <v>364.69</v>
      </c>
      <c r="P1963" s="5">
        <v>57.2</v>
      </c>
      <c r="Q1963" s="5">
        <f>#REF!*#REF!</f>
        <v>3103147.21</v>
      </c>
      <c r="R1963" s="5">
        <v>486714.8</v>
      </c>
      <c r="S1963" s="5">
        <f>#REF!-#REF!</f>
        <v>-2616432.41</v>
      </c>
      <c r="T1963" s="36">
        <f t="shared" si="30"/>
        <v>-0.84315445995228799</v>
      </c>
    </row>
    <row r="1964" spans="1:20" x14ac:dyDescent="0.2">
      <c r="A1964" s="25" t="s">
        <v>40</v>
      </c>
      <c r="B1964" s="25" t="s">
        <v>91</v>
      </c>
      <c r="C1964" s="25" t="s">
        <v>56</v>
      </c>
      <c r="D1964" s="25" t="s">
        <v>23</v>
      </c>
      <c r="E1964" s="25" t="s">
        <v>1916</v>
      </c>
      <c r="F1964" s="2">
        <v>40632</v>
      </c>
      <c r="G1964" s="23" t="str">
        <f>TEXT(Table2[[#This Row],[Order-Date]],"mmm")</f>
        <v>Mar</v>
      </c>
      <c r="H1964">
        <v>2011</v>
      </c>
      <c r="I1964">
        <v>784751546</v>
      </c>
      <c r="J1964" s="2">
        <v>40852</v>
      </c>
      <c r="K1964" s="23">
        <f>WEEKDAY(#REF!,1)</f>
        <v>7</v>
      </c>
      <c r="L1964" s="25">
        <f>IF(#REF!&gt;=#REF!,#REF!-#REF!,"")</f>
        <v>220</v>
      </c>
      <c r="M1964" s="4">
        <v>4276</v>
      </c>
      <c r="N1964" s="5">
        <v>421.89</v>
      </c>
      <c r="O1964" s="5">
        <v>364.69</v>
      </c>
      <c r="P1964" s="5">
        <v>57.2</v>
      </c>
      <c r="Q1964" s="5">
        <f>#REF!*#REF!</f>
        <v>1559414.44</v>
      </c>
      <c r="R1964" s="5">
        <v>244587.2</v>
      </c>
      <c r="S1964" s="5">
        <f>#REF!-#REF!</f>
        <v>-1314827.24</v>
      </c>
      <c r="T1964" s="36">
        <f t="shared" si="30"/>
        <v>-0.84315445995228799</v>
      </c>
    </row>
    <row r="1965" spans="1:20" x14ac:dyDescent="0.2">
      <c r="A1965" s="25" t="s">
        <v>46</v>
      </c>
      <c r="B1965" s="25" t="s">
        <v>150</v>
      </c>
      <c r="C1965" s="25" t="s">
        <v>39</v>
      </c>
      <c r="D1965" s="25" t="s">
        <v>23</v>
      </c>
      <c r="E1965" s="25" t="s">
        <v>1915</v>
      </c>
      <c r="F1965" s="2">
        <v>42761</v>
      </c>
      <c r="G1965" s="23" t="str">
        <f>TEXT(Table2[[#This Row],[Order-Date]],"mmm")</f>
        <v>Jan</v>
      </c>
      <c r="H1965">
        <v>2017</v>
      </c>
      <c r="I1965">
        <v>107808768</v>
      </c>
      <c r="J1965" s="2">
        <v>42808</v>
      </c>
      <c r="K1965" s="23">
        <f>WEEKDAY(#REF!,1)</f>
        <v>3</v>
      </c>
      <c r="L1965" s="25">
        <f>IF(#REF!&gt;=#REF!,#REF!-#REF!,"")</f>
        <v>47</v>
      </c>
      <c r="M1965" s="4">
        <v>1865</v>
      </c>
      <c r="N1965" s="5">
        <v>81.73</v>
      </c>
      <c r="O1965" s="5">
        <v>56.67</v>
      </c>
      <c r="P1965" s="5">
        <v>25.06</v>
      </c>
      <c r="Q1965" s="5">
        <f>#REF!*#REF!</f>
        <v>105689.55</v>
      </c>
      <c r="R1965" s="5">
        <v>46736.9</v>
      </c>
      <c r="S1965" s="5">
        <f>#REF!-#REF!</f>
        <v>-58952.65</v>
      </c>
      <c r="T1965" s="36">
        <f t="shared" si="30"/>
        <v>-0.55779071819304704</v>
      </c>
    </row>
    <row r="1966" spans="1:20" x14ac:dyDescent="0.2">
      <c r="A1966" s="25" t="s">
        <v>32</v>
      </c>
      <c r="B1966" s="25" t="s">
        <v>96</v>
      </c>
      <c r="C1966" s="25" t="s">
        <v>22</v>
      </c>
      <c r="D1966" s="25" t="s">
        <v>27</v>
      </c>
      <c r="E1966" s="25" t="s">
        <v>1916</v>
      </c>
      <c r="F1966" s="2">
        <v>42707</v>
      </c>
      <c r="G1966" s="23" t="str">
        <f>TEXT(Table2[[#This Row],[Order-Date]],"mmm")</f>
        <v>Dec</v>
      </c>
      <c r="H1966">
        <v>2016</v>
      </c>
      <c r="I1966">
        <v>710072839</v>
      </c>
      <c r="J1966" s="2">
        <v>42433</v>
      </c>
      <c r="K1966" s="23">
        <f>WEEKDAY(#REF!,1)</f>
        <v>6</v>
      </c>
      <c r="L1966" s="25" t="str">
        <f>IF(#REF!&gt;=#REF!,#REF!-#REF!,"")</f>
        <v/>
      </c>
      <c r="M1966" s="4">
        <v>5187</v>
      </c>
      <c r="N1966" s="5">
        <v>255.28</v>
      </c>
      <c r="O1966" s="5">
        <v>159.41999999999999</v>
      </c>
      <c r="P1966" s="5">
        <v>95.86</v>
      </c>
      <c r="Q1966" s="5">
        <f>#REF!*#REF!</f>
        <v>826911.54</v>
      </c>
      <c r="R1966" s="5">
        <v>497225.82</v>
      </c>
      <c r="S1966" s="5">
        <f>#REF!-#REF!</f>
        <v>-329685.71999999997</v>
      </c>
      <c r="T1966" s="36">
        <f t="shared" si="30"/>
        <v>-0.39869527035503699</v>
      </c>
    </row>
    <row r="1967" spans="1:20" x14ac:dyDescent="0.2">
      <c r="A1967" s="25" t="s">
        <v>46</v>
      </c>
      <c r="B1967" s="25" t="s">
        <v>175</v>
      </c>
      <c r="C1967" s="25" t="s">
        <v>65</v>
      </c>
      <c r="D1967" s="25" t="s">
        <v>23</v>
      </c>
      <c r="E1967" s="25" t="s">
        <v>1916</v>
      </c>
      <c r="F1967" s="2">
        <v>41031</v>
      </c>
      <c r="G1967" s="23" t="str">
        <f>TEXT(Table2[[#This Row],[Order-Date]],"mmm")</f>
        <v>May</v>
      </c>
      <c r="H1967">
        <v>2012</v>
      </c>
      <c r="I1967">
        <v>900967586</v>
      </c>
      <c r="J1967" s="2">
        <v>40971</v>
      </c>
      <c r="K1967" s="23">
        <f>WEEKDAY(#REF!,1)</f>
        <v>7</v>
      </c>
      <c r="L1967" s="25" t="str">
        <f>IF(#REF!&gt;=#REF!,#REF!-#REF!,"")</f>
        <v/>
      </c>
      <c r="M1967" s="4">
        <v>5185</v>
      </c>
      <c r="N1967" s="5">
        <v>9.33</v>
      </c>
      <c r="O1967" s="5">
        <v>6.92</v>
      </c>
      <c r="P1967" s="5">
        <v>2.41</v>
      </c>
      <c r="Q1967" s="5">
        <f>#REF!*#REF!</f>
        <v>35880.199999999997</v>
      </c>
      <c r="R1967" s="5">
        <v>12495.85</v>
      </c>
      <c r="S1967" s="5">
        <f>#REF!-#REF!</f>
        <v>-23384.35</v>
      </c>
      <c r="T1967" s="36">
        <f t="shared" si="30"/>
        <v>-0.65173410404624299</v>
      </c>
    </row>
    <row r="1968" spans="1:20" x14ac:dyDescent="0.2">
      <c r="A1968" s="25" t="s">
        <v>29</v>
      </c>
      <c r="B1968" s="25" t="s">
        <v>116</v>
      </c>
      <c r="C1968" s="25" t="s">
        <v>49</v>
      </c>
      <c r="D1968" s="25" t="s">
        <v>23</v>
      </c>
      <c r="E1968" s="25" t="s">
        <v>1915</v>
      </c>
      <c r="F1968" s="2">
        <v>42695</v>
      </c>
      <c r="G1968" s="23" t="str">
        <f>TEXT(Table2[[#This Row],[Order-Date]],"mmm")</f>
        <v>Nov</v>
      </c>
      <c r="H1968">
        <v>2016</v>
      </c>
      <c r="I1968">
        <v>410229337</v>
      </c>
      <c r="J1968" s="2">
        <v>42726</v>
      </c>
      <c r="K1968" s="23">
        <f>WEEKDAY(#REF!,1)</f>
        <v>5</v>
      </c>
      <c r="L1968" s="25">
        <f>IF(#REF!&gt;=#REF!,#REF!-#REF!,"")</f>
        <v>31</v>
      </c>
      <c r="M1968" s="4">
        <v>4832</v>
      </c>
      <c r="N1968" s="5">
        <v>651.21</v>
      </c>
      <c r="O1968" s="5">
        <v>524.96</v>
      </c>
      <c r="P1968" s="5">
        <v>126.25</v>
      </c>
      <c r="Q1968" s="5">
        <f>#REF!*#REF!</f>
        <v>2536606.7200000002</v>
      </c>
      <c r="R1968" s="5">
        <v>610040</v>
      </c>
      <c r="S1968" s="5">
        <f>#REF!-#REF!</f>
        <v>-1926566.72</v>
      </c>
      <c r="T1968" s="36">
        <f t="shared" si="30"/>
        <v>-0.75950548613227697</v>
      </c>
    </row>
    <row r="1969" spans="1:20" x14ac:dyDescent="0.2">
      <c r="A1969" s="25" t="s">
        <v>29</v>
      </c>
      <c r="B1969" s="25" t="s">
        <v>80</v>
      </c>
      <c r="C1969" s="25" t="s">
        <v>31</v>
      </c>
      <c r="D1969" s="25" t="s">
        <v>23</v>
      </c>
      <c r="E1969" s="25" t="s">
        <v>1916</v>
      </c>
      <c r="F1969" s="2">
        <v>42829</v>
      </c>
      <c r="G1969" s="23" t="str">
        <f>TEXT(Table2[[#This Row],[Order-Date]],"mmm")</f>
        <v>Apr</v>
      </c>
      <c r="H1969">
        <v>2017</v>
      </c>
      <c r="I1969">
        <v>837906920</v>
      </c>
      <c r="J1969" s="2">
        <v>42871</v>
      </c>
      <c r="K1969" s="23">
        <f>WEEKDAY(#REF!,1)</f>
        <v>3</v>
      </c>
      <c r="L1969" s="25">
        <f>IF(#REF!&gt;=#REF!,#REF!-#REF!,"")</f>
        <v>42</v>
      </c>
      <c r="M1969" s="4">
        <v>4133</v>
      </c>
      <c r="N1969" s="5">
        <v>47.45</v>
      </c>
      <c r="O1969" s="5">
        <v>31.79</v>
      </c>
      <c r="P1969" s="5">
        <v>15.66</v>
      </c>
      <c r="Q1969" s="5">
        <f>#REF!*#REF!</f>
        <v>131388.07</v>
      </c>
      <c r="R1969" s="5">
        <v>64722.78</v>
      </c>
      <c r="S1969" s="5">
        <f>#REF!-#REF!</f>
        <v>-66665.289999999994</v>
      </c>
      <c r="T1969" s="36">
        <f t="shared" si="30"/>
        <v>-0.50739226171752105</v>
      </c>
    </row>
    <row r="1970" spans="1:20" x14ac:dyDescent="0.2">
      <c r="A1970" s="25" t="s">
        <v>29</v>
      </c>
      <c r="B1970" s="25" t="s">
        <v>204</v>
      </c>
      <c r="C1970" s="25" t="s">
        <v>85</v>
      </c>
      <c r="D1970" s="25" t="s">
        <v>23</v>
      </c>
      <c r="E1970" s="25" t="s">
        <v>1918</v>
      </c>
      <c r="F1970" s="2">
        <v>42399</v>
      </c>
      <c r="G1970" s="23" t="str">
        <f>TEXT(Table2[[#This Row],[Order-Date]],"mmm")</f>
        <v>Jan</v>
      </c>
      <c r="H1970">
        <v>2016</v>
      </c>
      <c r="I1970">
        <v>704361665</v>
      </c>
      <c r="J1970" s="2">
        <v>42372</v>
      </c>
      <c r="K1970" s="23">
        <f>WEEKDAY(#REF!,1)</f>
        <v>1</v>
      </c>
      <c r="L1970" s="25" t="str">
        <f>IF(#REF!&gt;=#REF!,#REF!-#REF!,"")</f>
        <v/>
      </c>
      <c r="M1970" s="4">
        <v>5124</v>
      </c>
      <c r="N1970" s="5">
        <v>668.27</v>
      </c>
      <c r="O1970" s="5">
        <v>502.54</v>
      </c>
      <c r="P1970" s="5">
        <v>165.73</v>
      </c>
      <c r="Q1970" s="5">
        <f>#REF!*#REF!</f>
        <v>2575014.96</v>
      </c>
      <c r="R1970" s="5">
        <v>849200.52</v>
      </c>
      <c r="S1970" s="5">
        <f>#REF!-#REF!</f>
        <v>-1725814.44</v>
      </c>
      <c r="T1970" s="36">
        <f t="shared" si="30"/>
        <v>-0.67021530624427905</v>
      </c>
    </row>
    <row r="1971" spans="1:20" x14ac:dyDescent="0.2">
      <c r="A1971" s="25" t="s">
        <v>29</v>
      </c>
      <c r="B1971" s="25" t="s">
        <v>57</v>
      </c>
      <c r="C1971" s="25" t="s">
        <v>26</v>
      </c>
      <c r="D1971" s="25" t="s">
        <v>27</v>
      </c>
      <c r="E1971" s="25" t="s">
        <v>1915</v>
      </c>
      <c r="F1971" s="2">
        <v>41585</v>
      </c>
      <c r="G1971" s="23" t="str">
        <f>TEXT(Table2[[#This Row],[Order-Date]],"mmm")</f>
        <v>Nov</v>
      </c>
      <c r="H1971">
        <v>2013</v>
      </c>
      <c r="I1971">
        <v>400267398</v>
      </c>
      <c r="J1971" s="2">
        <v>41475</v>
      </c>
      <c r="K1971" s="23">
        <f>WEEKDAY(#REF!,1)</f>
        <v>7</v>
      </c>
      <c r="L1971" s="25" t="str">
        <f>IF(#REF!&gt;=#REF!,#REF!-#REF!,"")</f>
        <v/>
      </c>
      <c r="M1971" s="4">
        <v>6873</v>
      </c>
      <c r="N1971" s="5">
        <v>152.58000000000001</v>
      </c>
      <c r="O1971" s="5">
        <v>97.44</v>
      </c>
      <c r="P1971" s="5">
        <v>55.14</v>
      </c>
      <c r="Q1971" s="5">
        <f>#REF!*#REF!</f>
        <v>669705.12</v>
      </c>
      <c r="R1971" s="5">
        <v>378977.22</v>
      </c>
      <c r="S1971" s="5">
        <f>#REF!-#REF!</f>
        <v>-290727.90000000002</v>
      </c>
      <c r="T1971" s="36">
        <f t="shared" si="30"/>
        <v>-0.43411330049261099</v>
      </c>
    </row>
    <row r="1972" spans="1:20" x14ac:dyDescent="0.2">
      <c r="A1972" s="25" t="s">
        <v>46</v>
      </c>
      <c r="B1972" s="25" t="s">
        <v>129</v>
      </c>
      <c r="C1972" s="25" t="s">
        <v>77</v>
      </c>
      <c r="D1972" s="25" t="s">
        <v>27</v>
      </c>
      <c r="E1972" s="25" t="s">
        <v>1915</v>
      </c>
      <c r="F1972" s="2">
        <v>40481</v>
      </c>
      <c r="G1972" s="23" t="str">
        <f>TEXT(Table2[[#This Row],[Order-Date]],"mmm")</f>
        <v>Oct</v>
      </c>
      <c r="H1972">
        <v>2010</v>
      </c>
      <c r="I1972">
        <v>836610448</v>
      </c>
      <c r="J1972" s="2">
        <v>40531</v>
      </c>
      <c r="K1972" s="23">
        <f>WEEKDAY(#REF!,1)</f>
        <v>1</v>
      </c>
      <c r="L1972" s="25">
        <f>IF(#REF!&gt;=#REF!,#REF!-#REF!,"")</f>
        <v>50</v>
      </c>
      <c r="M1972" s="4">
        <v>478</v>
      </c>
      <c r="N1972" s="5">
        <v>154.06</v>
      </c>
      <c r="O1972" s="5">
        <v>90.93</v>
      </c>
      <c r="P1972" s="5">
        <v>63.13</v>
      </c>
      <c r="Q1972" s="5">
        <f>#REF!*#REF!</f>
        <v>43464.54</v>
      </c>
      <c r="R1972" s="5">
        <v>30176.14</v>
      </c>
      <c r="S1972" s="5">
        <f>#REF!-#REF!</f>
        <v>-13288.4</v>
      </c>
      <c r="T1972" s="36">
        <f t="shared" si="30"/>
        <v>-0.30572968217309998</v>
      </c>
    </row>
    <row r="1973" spans="1:20" x14ac:dyDescent="0.2">
      <c r="A1973" s="25" t="s">
        <v>46</v>
      </c>
      <c r="B1973" s="25" t="s">
        <v>145</v>
      </c>
      <c r="C1973" s="25" t="s">
        <v>34</v>
      </c>
      <c r="D1973" s="25" t="s">
        <v>23</v>
      </c>
      <c r="E1973" s="25" t="s">
        <v>1917</v>
      </c>
      <c r="F1973" s="2">
        <v>41665</v>
      </c>
      <c r="G1973" s="23" t="str">
        <f>TEXT(Table2[[#This Row],[Order-Date]],"mmm")</f>
        <v>Jan</v>
      </c>
      <c r="H1973">
        <v>2014</v>
      </c>
      <c r="I1973">
        <v>294689643</v>
      </c>
      <c r="J1973" s="2">
        <v>41822</v>
      </c>
      <c r="K1973" s="23">
        <f>WEEKDAY(#REF!,1)</f>
        <v>4</v>
      </c>
      <c r="L1973" s="25">
        <f>IF(#REF!&gt;=#REF!,#REF!-#REF!,"")</f>
        <v>157</v>
      </c>
      <c r="M1973" s="4">
        <v>4069</v>
      </c>
      <c r="N1973" s="5">
        <v>205.7</v>
      </c>
      <c r="O1973" s="5">
        <v>117.11</v>
      </c>
      <c r="P1973" s="5">
        <v>88.59</v>
      </c>
      <c r="Q1973" s="5">
        <f>#REF!*#REF!</f>
        <v>476520.59</v>
      </c>
      <c r="R1973" s="5">
        <v>360472.71</v>
      </c>
      <c r="S1973" s="5">
        <f>#REF!-#REF!</f>
        <v>-116047.88</v>
      </c>
      <c r="T1973" s="36">
        <f t="shared" si="30"/>
        <v>-0.24353172231235601</v>
      </c>
    </row>
    <row r="1974" spans="1:20" x14ac:dyDescent="0.2">
      <c r="A1974" s="25" t="s">
        <v>46</v>
      </c>
      <c r="B1974" s="25" t="s">
        <v>219</v>
      </c>
      <c r="C1974" s="25" t="s">
        <v>31</v>
      </c>
      <c r="D1974" s="25" t="s">
        <v>23</v>
      </c>
      <c r="E1974" s="25" t="s">
        <v>1915</v>
      </c>
      <c r="F1974" s="2">
        <v>42067</v>
      </c>
      <c r="G1974" s="23" t="str">
        <f>TEXT(Table2[[#This Row],[Order-Date]],"mmm")</f>
        <v>Mar</v>
      </c>
      <c r="H1974">
        <v>2015</v>
      </c>
      <c r="I1974">
        <v>276116311</v>
      </c>
      <c r="J1974" s="2">
        <v>42120</v>
      </c>
      <c r="K1974" s="23">
        <f>WEEKDAY(#REF!,1)</f>
        <v>1</v>
      </c>
      <c r="L1974" s="25">
        <f>IF(#REF!&gt;=#REF!,#REF!-#REF!,"")</f>
        <v>53</v>
      </c>
      <c r="M1974" s="4">
        <v>7807</v>
      </c>
      <c r="N1974" s="5">
        <v>47.45</v>
      </c>
      <c r="O1974" s="5">
        <v>31.79</v>
      </c>
      <c r="P1974" s="5">
        <v>15.66</v>
      </c>
      <c r="Q1974" s="5">
        <f>#REF!*#REF!</f>
        <v>248184.53</v>
      </c>
      <c r="R1974" s="5">
        <v>122257.62</v>
      </c>
      <c r="S1974" s="5">
        <f>#REF!-#REF!</f>
        <v>-125926.91</v>
      </c>
      <c r="T1974" s="36">
        <f t="shared" si="30"/>
        <v>-0.50739226171752105</v>
      </c>
    </row>
    <row r="1975" spans="1:20" x14ac:dyDescent="0.2">
      <c r="A1975" s="25" t="s">
        <v>37</v>
      </c>
      <c r="B1975" s="25" t="s">
        <v>105</v>
      </c>
      <c r="C1975" s="25" t="s">
        <v>56</v>
      </c>
      <c r="D1975" s="25" t="s">
        <v>27</v>
      </c>
      <c r="E1975" s="25" t="s">
        <v>1915</v>
      </c>
      <c r="F1975" s="2">
        <v>40628</v>
      </c>
      <c r="G1975" s="23" t="str">
        <f>TEXT(Table2[[#This Row],[Order-Date]],"mmm")</f>
        <v>Mar</v>
      </c>
      <c r="H1975">
        <v>2011</v>
      </c>
      <c r="I1975">
        <v>552814280</v>
      </c>
      <c r="J1975" s="2">
        <v>40821</v>
      </c>
      <c r="K1975" s="23">
        <f>WEEKDAY(#REF!,1)</f>
        <v>4</v>
      </c>
      <c r="L1975" s="25">
        <f>IF(#REF!&gt;=#REF!,#REF!-#REF!,"")</f>
        <v>193</v>
      </c>
      <c r="M1975" s="4">
        <v>8885</v>
      </c>
      <c r="N1975" s="5">
        <v>421.89</v>
      </c>
      <c r="O1975" s="5">
        <v>364.69</v>
      </c>
      <c r="P1975" s="5">
        <v>57.2</v>
      </c>
      <c r="Q1975" s="5">
        <f>#REF!*#REF!</f>
        <v>3240270.65</v>
      </c>
      <c r="R1975" s="5">
        <v>508222</v>
      </c>
      <c r="S1975" s="5">
        <f>#REF!-#REF!</f>
        <v>-2732048.65</v>
      </c>
      <c r="T1975" s="36">
        <f t="shared" si="30"/>
        <v>-0.84315445995228799</v>
      </c>
    </row>
    <row r="1976" spans="1:20" x14ac:dyDescent="0.2">
      <c r="A1976" s="25" t="s">
        <v>32</v>
      </c>
      <c r="B1976" s="25" t="s">
        <v>52</v>
      </c>
      <c r="C1976" s="25" t="s">
        <v>49</v>
      </c>
      <c r="D1976" s="25" t="s">
        <v>27</v>
      </c>
      <c r="E1976" s="25" t="s">
        <v>1917</v>
      </c>
      <c r="F1976" s="2">
        <v>42028</v>
      </c>
      <c r="G1976" s="23" t="str">
        <f>TEXT(Table2[[#This Row],[Order-Date]],"mmm")</f>
        <v>Jan</v>
      </c>
      <c r="H1976">
        <v>2015</v>
      </c>
      <c r="I1976">
        <v>517019879</v>
      </c>
      <c r="J1976" s="2">
        <v>42032</v>
      </c>
      <c r="K1976" s="23">
        <f>WEEKDAY(#REF!,1)</f>
        <v>4</v>
      </c>
      <c r="L1976" s="25">
        <f>IF(#REF!&gt;=#REF!,#REF!-#REF!,"")</f>
        <v>4</v>
      </c>
      <c r="M1976" s="4">
        <v>6526</v>
      </c>
      <c r="N1976" s="5">
        <v>651.21</v>
      </c>
      <c r="O1976" s="5">
        <v>524.96</v>
      </c>
      <c r="P1976" s="5">
        <v>126.25</v>
      </c>
      <c r="Q1976" s="5">
        <f>#REF!*#REF!</f>
        <v>3425888.96</v>
      </c>
      <c r="R1976" s="5">
        <v>823907.5</v>
      </c>
      <c r="S1976" s="5">
        <f>#REF!-#REF!</f>
        <v>-2601981.46</v>
      </c>
      <c r="T1976" s="36">
        <f t="shared" si="30"/>
        <v>-0.75950548613227697</v>
      </c>
    </row>
    <row r="1977" spans="1:20" x14ac:dyDescent="0.2">
      <c r="A1977" s="25" t="s">
        <v>29</v>
      </c>
      <c r="B1977" s="25" t="s">
        <v>174</v>
      </c>
      <c r="C1977" s="25" t="s">
        <v>56</v>
      </c>
      <c r="D1977" s="25" t="s">
        <v>23</v>
      </c>
      <c r="E1977" s="25" t="s">
        <v>1918</v>
      </c>
      <c r="F1977" s="2">
        <v>41778</v>
      </c>
      <c r="G1977" s="23" t="str">
        <f>TEXT(Table2[[#This Row],[Order-Date]],"mmm")</f>
        <v>May</v>
      </c>
      <c r="H1977">
        <v>2014</v>
      </c>
      <c r="I1977">
        <v>531281936</v>
      </c>
      <c r="J1977" s="2">
        <v>41704</v>
      </c>
      <c r="K1977" s="23">
        <f>WEEKDAY(#REF!,1)</f>
        <v>5</v>
      </c>
      <c r="L1977" s="25" t="str">
        <f>IF(#REF!&gt;=#REF!,#REF!-#REF!,"")</f>
        <v/>
      </c>
      <c r="M1977" s="4">
        <v>6986</v>
      </c>
      <c r="N1977" s="5">
        <v>421.89</v>
      </c>
      <c r="O1977" s="5">
        <v>364.69</v>
      </c>
      <c r="P1977" s="5">
        <v>57.2</v>
      </c>
      <c r="Q1977" s="5">
        <f>#REF!*#REF!</f>
        <v>2547724.34</v>
      </c>
      <c r="R1977" s="5">
        <v>399599.2</v>
      </c>
      <c r="S1977" s="5">
        <f>#REF!-#REF!</f>
        <v>-2148125.14</v>
      </c>
      <c r="T1977" s="36">
        <f t="shared" si="30"/>
        <v>-0.84315445995228799</v>
      </c>
    </row>
    <row r="1978" spans="1:20" x14ac:dyDescent="0.2">
      <c r="A1978" s="25" t="s">
        <v>20</v>
      </c>
      <c r="B1978" s="25" t="s">
        <v>114</v>
      </c>
      <c r="C1978" s="25" t="s">
        <v>31</v>
      </c>
      <c r="D1978" s="25" t="s">
        <v>23</v>
      </c>
      <c r="E1978" s="25" t="s">
        <v>1918</v>
      </c>
      <c r="F1978" s="2">
        <v>41365</v>
      </c>
      <c r="G1978" s="23" t="str">
        <f>TEXT(Table2[[#This Row],[Order-Date]],"mmm")</f>
        <v>Apr</v>
      </c>
      <c r="H1978">
        <v>2013</v>
      </c>
      <c r="I1978">
        <v>578461778</v>
      </c>
      <c r="J1978" s="2">
        <v>41518</v>
      </c>
      <c r="K1978" s="23">
        <f>WEEKDAY(#REF!,1)</f>
        <v>1</v>
      </c>
      <c r="L1978" s="25">
        <f>IF(#REF!&gt;=#REF!,#REF!-#REF!,"")</f>
        <v>153</v>
      </c>
      <c r="M1978" s="4">
        <v>8550</v>
      </c>
      <c r="N1978" s="5">
        <v>47.45</v>
      </c>
      <c r="O1978" s="5">
        <v>31.79</v>
      </c>
      <c r="P1978" s="5">
        <v>15.66</v>
      </c>
      <c r="Q1978" s="5">
        <f>#REF!*#REF!</f>
        <v>271804.5</v>
      </c>
      <c r="R1978" s="5">
        <v>133893</v>
      </c>
      <c r="S1978" s="5">
        <f>#REF!-#REF!</f>
        <v>-137911.5</v>
      </c>
      <c r="T1978" s="36">
        <f t="shared" si="30"/>
        <v>-0.50739226171752105</v>
      </c>
    </row>
    <row r="1979" spans="1:20" x14ac:dyDescent="0.2">
      <c r="A1979" s="25" t="s">
        <v>46</v>
      </c>
      <c r="B1979" s="25" t="s">
        <v>119</v>
      </c>
      <c r="C1979" s="25" t="s">
        <v>77</v>
      </c>
      <c r="D1979" s="25" t="s">
        <v>27</v>
      </c>
      <c r="E1979" s="25" t="s">
        <v>1916</v>
      </c>
      <c r="F1979" s="2">
        <v>40935</v>
      </c>
      <c r="G1979" s="23" t="str">
        <f>TEXT(Table2[[#This Row],[Order-Date]],"mmm")</f>
        <v>Jan</v>
      </c>
      <c r="H1979">
        <v>2012</v>
      </c>
      <c r="I1979">
        <v>711733233</v>
      </c>
      <c r="J1979" s="2">
        <v>41155</v>
      </c>
      <c r="K1979" s="23">
        <f>WEEKDAY(#REF!,1)</f>
        <v>2</v>
      </c>
      <c r="L1979" s="25">
        <f>IF(#REF!&gt;=#REF!,#REF!-#REF!,"")</f>
        <v>220</v>
      </c>
      <c r="M1979" s="4">
        <v>6535</v>
      </c>
      <c r="N1979" s="5">
        <v>154.06</v>
      </c>
      <c r="O1979" s="5">
        <v>90.93</v>
      </c>
      <c r="P1979" s="5">
        <v>63.13</v>
      </c>
      <c r="Q1979" s="5">
        <f>#REF!*#REF!</f>
        <v>594227.55000000005</v>
      </c>
      <c r="R1979" s="5">
        <v>412554.55</v>
      </c>
      <c r="S1979" s="5">
        <f>#REF!-#REF!</f>
        <v>-181673</v>
      </c>
      <c r="T1979" s="36">
        <f t="shared" si="30"/>
        <v>-0.30572968217309998</v>
      </c>
    </row>
    <row r="1980" spans="1:20" x14ac:dyDescent="0.2">
      <c r="A1980" s="25" t="s">
        <v>32</v>
      </c>
      <c r="B1980" s="25" t="s">
        <v>200</v>
      </c>
      <c r="C1980" s="25" t="s">
        <v>22</v>
      </c>
      <c r="D1980" s="25" t="s">
        <v>27</v>
      </c>
      <c r="E1980" s="25" t="s">
        <v>1916</v>
      </c>
      <c r="F1980" s="2">
        <v>41544</v>
      </c>
      <c r="G1980" s="23" t="str">
        <f>TEXT(Table2[[#This Row],[Order-Date]],"mmm")</f>
        <v>Sep</v>
      </c>
      <c r="H1980">
        <v>2013</v>
      </c>
      <c r="I1980">
        <v>604582631</v>
      </c>
      <c r="J1980" s="2">
        <v>41547</v>
      </c>
      <c r="K1980" s="23">
        <f>WEEKDAY(#REF!,1)</f>
        <v>2</v>
      </c>
      <c r="L1980" s="25">
        <f>IF(#REF!&gt;=#REF!,#REF!-#REF!,"")</f>
        <v>3</v>
      </c>
      <c r="M1980" s="4">
        <v>8291</v>
      </c>
      <c r="N1980" s="5">
        <v>255.28</v>
      </c>
      <c r="O1980" s="5">
        <v>159.41999999999999</v>
      </c>
      <c r="P1980" s="5">
        <v>95.86</v>
      </c>
      <c r="Q1980" s="5">
        <f>#REF!*#REF!</f>
        <v>1321751.22</v>
      </c>
      <c r="R1980" s="5">
        <v>794775.26</v>
      </c>
      <c r="S1980" s="5">
        <f>#REF!-#REF!</f>
        <v>-526975.96</v>
      </c>
      <c r="T1980" s="36">
        <f t="shared" si="30"/>
        <v>-0.39869527035503699</v>
      </c>
    </row>
    <row r="1981" spans="1:20" x14ac:dyDescent="0.2">
      <c r="A1981" s="25" t="s">
        <v>29</v>
      </c>
      <c r="B1981" s="25" t="s">
        <v>185</v>
      </c>
      <c r="C1981" s="25" t="s">
        <v>51</v>
      </c>
      <c r="D1981" s="25" t="s">
        <v>23</v>
      </c>
      <c r="E1981" s="25" t="s">
        <v>1918</v>
      </c>
      <c r="F1981" s="2">
        <v>42906</v>
      </c>
      <c r="G1981" s="23" t="str">
        <f>TEXT(Table2[[#This Row],[Order-Date]],"mmm")</f>
        <v>Jun</v>
      </c>
      <c r="H1981">
        <v>2017</v>
      </c>
      <c r="I1981">
        <v>900808799</v>
      </c>
      <c r="J1981" s="2">
        <v>42914</v>
      </c>
      <c r="K1981" s="23">
        <f>WEEKDAY(#REF!,1)</f>
        <v>4</v>
      </c>
      <c r="L1981" s="25">
        <f>IF(#REF!&gt;=#REF!,#REF!-#REF!,"")</f>
        <v>8</v>
      </c>
      <c r="M1981" s="4">
        <v>8196</v>
      </c>
      <c r="N1981" s="5">
        <v>437.2</v>
      </c>
      <c r="O1981" s="5">
        <v>263.33</v>
      </c>
      <c r="P1981" s="5">
        <v>173.87</v>
      </c>
      <c r="Q1981" s="5">
        <f>#REF!*#REF!</f>
        <v>2158252.6800000002</v>
      </c>
      <c r="R1981" s="5">
        <v>1425038.52</v>
      </c>
      <c r="S1981" s="5">
        <f>#REF!-#REF!</f>
        <v>-733214.16</v>
      </c>
      <c r="T1981" s="36">
        <f t="shared" si="30"/>
        <v>-0.33972581931416901</v>
      </c>
    </row>
    <row r="1982" spans="1:20" x14ac:dyDescent="0.2">
      <c r="A1982" s="25" t="s">
        <v>32</v>
      </c>
      <c r="B1982" s="25" t="s">
        <v>128</v>
      </c>
      <c r="C1982" s="25" t="s">
        <v>22</v>
      </c>
      <c r="D1982" s="25" t="s">
        <v>23</v>
      </c>
      <c r="E1982" s="25" t="s">
        <v>1916</v>
      </c>
      <c r="F1982" s="2">
        <v>42447</v>
      </c>
      <c r="G1982" s="23" t="str">
        <f>TEXT(Table2[[#This Row],[Order-Date]],"mmm")</f>
        <v>Mar</v>
      </c>
      <c r="H1982">
        <v>2016</v>
      </c>
      <c r="I1982">
        <v>964523065</v>
      </c>
      <c r="J1982" s="2">
        <v>42484</v>
      </c>
      <c r="K1982" s="23">
        <f>WEEKDAY(#REF!,1)</f>
        <v>1</v>
      </c>
      <c r="L1982" s="25">
        <f>IF(#REF!&gt;=#REF!,#REF!-#REF!,"")</f>
        <v>37</v>
      </c>
      <c r="M1982" s="4">
        <v>2664</v>
      </c>
      <c r="N1982" s="5">
        <v>255.28</v>
      </c>
      <c r="O1982" s="5">
        <v>159.41999999999999</v>
      </c>
      <c r="P1982" s="5">
        <v>95.86</v>
      </c>
      <c r="Q1982" s="5">
        <f>#REF!*#REF!</f>
        <v>424694.88</v>
      </c>
      <c r="R1982" s="5">
        <v>255371.04</v>
      </c>
      <c r="S1982" s="5">
        <f>#REF!-#REF!</f>
        <v>-169323.84</v>
      </c>
      <c r="T1982" s="36">
        <f t="shared" si="30"/>
        <v>-0.39869527035503699</v>
      </c>
    </row>
    <row r="1983" spans="1:20" x14ac:dyDescent="0.2">
      <c r="A1983" s="25" t="s">
        <v>46</v>
      </c>
      <c r="B1983" s="25" t="s">
        <v>146</v>
      </c>
      <c r="C1983" s="25" t="s">
        <v>85</v>
      </c>
      <c r="D1983" s="25" t="s">
        <v>23</v>
      </c>
      <c r="E1983" s="25" t="s">
        <v>1917</v>
      </c>
      <c r="F1983" s="2">
        <v>42129</v>
      </c>
      <c r="G1983" s="23" t="str">
        <f>TEXT(Table2[[#This Row],[Order-Date]],"mmm")</f>
        <v>May</v>
      </c>
      <c r="H1983">
        <v>2015</v>
      </c>
      <c r="I1983">
        <v>230149257</v>
      </c>
      <c r="J1983" s="2">
        <v>42137</v>
      </c>
      <c r="K1983" s="23">
        <f>WEEKDAY(#REF!,1)</f>
        <v>4</v>
      </c>
      <c r="L1983" s="25">
        <f>IF(#REF!&gt;=#REF!,#REF!-#REF!,"")</f>
        <v>8</v>
      </c>
      <c r="M1983" s="4">
        <v>5134</v>
      </c>
      <c r="N1983" s="5">
        <v>668.27</v>
      </c>
      <c r="O1983" s="5">
        <v>502.54</v>
      </c>
      <c r="P1983" s="5">
        <v>165.73</v>
      </c>
      <c r="Q1983" s="5">
        <f>#REF!*#REF!</f>
        <v>2580040.36</v>
      </c>
      <c r="R1983" s="5">
        <v>850857.82</v>
      </c>
      <c r="S1983" s="5">
        <f>#REF!-#REF!</f>
        <v>-1729182.54</v>
      </c>
      <c r="T1983" s="36">
        <f t="shared" si="30"/>
        <v>-0.67021530624427905</v>
      </c>
    </row>
    <row r="1984" spans="1:20" x14ac:dyDescent="0.2">
      <c r="A1984" s="25" t="s">
        <v>40</v>
      </c>
      <c r="B1984" s="25" t="s">
        <v>74</v>
      </c>
      <c r="C1984" s="25" t="s">
        <v>51</v>
      </c>
      <c r="D1984" s="25" t="s">
        <v>27</v>
      </c>
      <c r="E1984" s="25" t="s">
        <v>1918</v>
      </c>
      <c r="F1984" s="2">
        <v>41536</v>
      </c>
      <c r="G1984" s="23" t="str">
        <f>TEXT(Table2[[#This Row],[Order-Date]],"mmm")</f>
        <v>Sep</v>
      </c>
      <c r="H1984">
        <v>2013</v>
      </c>
      <c r="I1984">
        <v>452423703</v>
      </c>
      <c r="J1984" s="2">
        <v>41541</v>
      </c>
      <c r="K1984" s="23">
        <f>WEEKDAY(#REF!,1)</f>
        <v>3</v>
      </c>
      <c r="L1984" s="25">
        <f>IF(#REF!&gt;=#REF!,#REF!-#REF!,"")</f>
        <v>5</v>
      </c>
      <c r="M1984" s="4">
        <v>1082</v>
      </c>
      <c r="N1984" s="5">
        <v>437.2</v>
      </c>
      <c r="O1984" s="5">
        <v>263.33</v>
      </c>
      <c r="P1984" s="5">
        <v>173.87</v>
      </c>
      <c r="Q1984" s="5">
        <f>#REF!*#REF!</f>
        <v>284923.06</v>
      </c>
      <c r="R1984" s="5">
        <v>188127.34</v>
      </c>
      <c r="S1984" s="5">
        <f>#REF!-#REF!</f>
        <v>-96795.72</v>
      </c>
      <c r="T1984" s="36">
        <f t="shared" si="30"/>
        <v>-0.33972581931416901</v>
      </c>
    </row>
    <row r="1985" spans="1:20" x14ac:dyDescent="0.2">
      <c r="A1985" s="25" t="s">
        <v>29</v>
      </c>
      <c r="B1985" s="25" t="s">
        <v>30</v>
      </c>
      <c r="C1985" s="25" t="s">
        <v>56</v>
      </c>
      <c r="D1985" s="25" t="s">
        <v>23</v>
      </c>
      <c r="E1985" s="25" t="s">
        <v>1917</v>
      </c>
      <c r="F1985" s="2">
        <v>42026</v>
      </c>
      <c r="G1985" s="23" t="str">
        <f>TEXT(Table2[[#This Row],[Order-Date]],"mmm")</f>
        <v>Jan</v>
      </c>
      <c r="H1985">
        <v>2015</v>
      </c>
      <c r="I1985">
        <v>756395232</v>
      </c>
      <c r="J1985" s="2">
        <v>42076</v>
      </c>
      <c r="K1985" s="23">
        <f>WEEKDAY(#REF!,1)</f>
        <v>6</v>
      </c>
      <c r="L1985" s="25">
        <f>IF(#REF!&gt;=#REF!,#REF!-#REF!,"")</f>
        <v>50</v>
      </c>
      <c r="M1985" s="4">
        <v>3013</v>
      </c>
      <c r="N1985" s="5">
        <v>421.89</v>
      </c>
      <c r="O1985" s="5">
        <v>364.69</v>
      </c>
      <c r="P1985" s="5">
        <v>57.2</v>
      </c>
      <c r="Q1985" s="5">
        <f>#REF!*#REF!</f>
        <v>1098810.97</v>
      </c>
      <c r="R1985" s="5">
        <v>172343.6</v>
      </c>
      <c r="S1985" s="5">
        <f>#REF!-#REF!</f>
        <v>-926467.37</v>
      </c>
      <c r="T1985" s="36">
        <f t="shared" si="30"/>
        <v>-0.84315445995228799</v>
      </c>
    </row>
    <row r="1986" spans="1:20" x14ac:dyDescent="0.2">
      <c r="A1986" s="25" t="s">
        <v>46</v>
      </c>
      <c r="B1986" s="25" t="s">
        <v>71</v>
      </c>
      <c r="C1986" s="25" t="s">
        <v>77</v>
      </c>
      <c r="D1986" s="25" t="s">
        <v>23</v>
      </c>
      <c r="E1986" s="25" t="s">
        <v>1916</v>
      </c>
      <c r="F1986" s="2">
        <v>42580</v>
      </c>
      <c r="G1986" s="23" t="str">
        <f>TEXT(Table2[[#This Row],[Order-Date]],"mmm")</f>
        <v>Jul</v>
      </c>
      <c r="H1986">
        <v>2016</v>
      </c>
      <c r="I1986">
        <v>787425172</v>
      </c>
      <c r="J1986" s="2">
        <v>42604</v>
      </c>
      <c r="K1986" s="23">
        <f>WEEKDAY(#REF!,1)</f>
        <v>2</v>
      </c>
      <c r="L1986" s="25">
        <f>IF(#REF!&gt;=#REF!,#REF!-#REF!,"")</f>
        <v>24</v>
      </c>
      <c r="M1986" s="4">
        <v>5462</v>
      </c>
      <c r="N1986" s="5">
        <v>154.06</v>
      </c>
      <c r="O1986" s="5">
        <v>90.93</v>
      </c>
      <c r="P1986" s="5">
        <v>63.13</v>
      </c>
      <c r="Q1986" s="5">
        <f>#REF!*#REF!</f>
        <v>496659.66</v>
      </c>
      <c r="R1986" s="5">
        <v>344816.06</v>
      </c>
      <c r="S1986" s="5">
        <f>#REF!-#REF!</f>
        <v>-151843.6</v>
      </c>
      <c r="T1986" s="36">
        <f t="shared" si="30"/>
        <v>-0.30572968217309998</v>
      </c>
    </row>
    <row r="1987" spans="1:20" x14ac:dyDescent="0.2">
      <c r="A1987" s="25" t="s">
        <v>29</v>
      </c>
      <c r="B1987" s="25" t="s">
        <v>214</v>
      </c>
      <c r="C1987" s="25" t="s">
        <v>42</v>
      </c>
      <c r="D1987" s="25" t="s">
        <v>23</v>
      </c>
      <c r="E1987" s="25" t="s">
        <v>1918</v>
      </c>
      <c r="F1987" s="2">
        <v>40949</v>
      </c>
      <c r="G1987" s="23" t="str">
        <f>TEXT(Table2[[#This Row],[Order-Date]],"mmm")</f>
        <v>Feb</v>
      </c>
      <c r="H1987">
        <v>2012</v>
      </c>
      <c r="I1987">
        <v>261187350</v>
      </c>
      <c r="J1987" s="2">
        <v>40978</v>
      </c>
      <c r="K1987" s="23">
        <f>WEEKDAY(#REF!,1)</f>
        <v>7</v>
      </c>
      <c r="L1987" s="25">
        <f>IF(#REF!&gt;=#REF!,#REF!-#REF!,"")</f>
        <v>29</v>
      </c>
      <c r="M1987" s="4">
        <v>9996</v>
      </c>
      <c r="N1987" s="5">
        <v>109.28</v>
      </c>
      <c r="O1987" s="5">
        <v>35.840000000000003</v>
      </c>
      <c r="P1987" s="5">
        <v>73.44</v>
      </c>
      <c r="Q1987" s="5">
        <f>#REF!*#REF!</f>
        <v>358256.64000000001</v>
      </c>
      <c r="R1987" s="5">
        <v>734106.24</v>
      </c>
      <c r="S1987" s="5">
        <f>#REF!-#REF!</f>
        <v>375849.6</v>
      </c>
      <c r="T1987" s="36">
        <f t="shared" ref="T1987:T2050" si="31">S1987/Q1987</f>
        <v>1.0491071428571399</v>
      </c>
    </row>
    <row r="1988" spans="1:20" x14ac:dyDescent="0.2">
      <c r="A1988" s="25" t="s">
        <v>37</v>
      </c>
      <c r="B1988" s="25" t="s">
        <v>151</v>
      </c>
      <c r="C1988" s="25" t="s">
        <v>51</v>
      </c>
      <c r="D1988" s="25" t="s">
        <v>23</v>
      </c>
      <c r="E1988" s="25" t="s">
        <v>1916</v>
      </c>
      <c r="F1988" s="2">
        <v>41745</v>
      </c>
      <c r="G1988" s="23" t="str">
        <f>TEXT(Table2[[#This Row],[Order-Date]],"mmm")</f>
        <v>Apr</v>
      </c>
      <c r="H1988">
        <v>2014</v>
      </c>
      <c r="I1988">
        <v>313668096</v>
      </c>
      <c r="J1988" s="2">
        <v>41734</v>
      </c>
      <c r="K1988" s="23">
        <f>WEEKDAY(#REF!,1)</f>
        <v>7</v>
      </c>
      <c r="L1988" s="25" t="str">
        <f>IF(#REF!&gt;=#REF!,#REF!-#REF!,"")</f>
        <v/>
      </c>
      <c r="M1988" s="4">
        <v>215</v>
      </c>
      <c r="N1988" s="5">
        <v>437.2</v>
      </c>
      <c r="O1988" s="5">
        <v>263.33</v>
      </c>
      <c r="P1988" s="5">
        <v>173.87</v>
      </c>
      <c r="Q1988" s="5">
        <f>#REF!*#REF!</f>
        <v>56615.95</v>
      </c>
      <c r="R1988" s="5">
        <v>37382.050000000003</v>
      </c>
      <c r="S1988" s="5">
        <f>#REF!-#REF!</f>
        <v>-19233.900000000001</v>
      </c>
      <c r="T1988" s="36">
        <f t="shared" si="31"/>
        <v>-0.33972581931416901</v>
      </c>
    </row>
    <row r="1989" spans="1:20" x14ac:dyDescent="0.2">
      <c r="A1989" s="25" t="s">
        <v>20</v>
      </c>
      <c r="B1989" s="25" t="s">
        <v>25</v>
      </c>
      <c r="C1989" s="25" t="s">
        <v>56</v>
      </c>
      <c r="D1989" s="25" t="s">
        <v>27</v>
      </c>
      <c r="E1989" s="25" t="s">
        <v>1918</v>
      </c>
      <c r="F1989" s="2">
        <v>41760</v>
      </c>
      <c r="G1989" s="23" t="str">
        <f>TEXT(Table2[[#This Row],[Order-Date]],"mmm")</f>
        <v>May</v>
      </c>
      <c r="H1989">
        <v>2014</v>
      </c>
      <c r="I1989">
        <v>351166236</v>
      </c>
      <c r="J1989" s="2">
        <v>41691</v>
      </c>
      <c r="K1989" s="23">
        <f>WEEKDAY(#REF!,1)</f>
        <v>6</v>
      </c>
      <c r="L1989" s="25" t="str">
        <f>IF(#REF!&gt;=#REF!,#REF!-#REF!,"")</f>
        <v/>
      </c>
      <c r="M1989" s="4">
        <v>6748</v>
      </c>
      <c r="N1989" s="5">
        <v>421.89</v>
      </c>
      <c r="O1989" s="5">
        <v>364.69</v>
      </c>
      <c r="P1989" s="5">
        <v>57.2</v>
      </c>
      <c r="Q1989" s="5">
        <f>#REF!*#REF!</f>
        <v>2460928.12</v>
      </c>
      <c r="R1989" s="5">
        <v>385985.6</v>
      </c>
      <c r="S1989" s="5">
        <f>#REF!-#REF!</f>
        <v>-2074942.52</v>
      </c>
      <c r="T1989" s="36">
        <f t="shared" si="31"/>
        <v>-0.84315445995228799</v>
      </c>
    </row>
    <row r="1990" spans="1:20" x14ac:dyDescent="0.2">
      <c r="A1990" s="25" t="s">
        <v>32</v>
      </c>
      <c r="B1990" s="25" t="s">
        <v>127</v>
      </c>
      <c r="C1990" s="25" t="s">
        <v>51</v>
      </c>
      <c r="D1990" s="25" t="s">
        <v>27</v>
      </c>
      <c r="E1990" s="25" t="s">
        <v>1918</v>
      </c>
      <c r="F1990" s="2">
        <v>41417</v>
      </c>
      <c r="G1990" s="23" t="str">
        <f>TEXT(Table2[[#This Row],[Order-Date]],"mmm")</f>
        <v>May</v>
      </c>
      <c r="H1990">
        <v>2013</v>
      </c>
      <c r="I1990">
        <v>300293099</v>
      </c>
      <c r="J1990" s="2">
        <v>41443</v>
      </c>
      <c r="K1990" s="23">
        <f>WEEKDAY(#REF!,1)</f>
        <v>3</v>
      </c>
      <c r="L1990" s="25">
        <f>IF(#REF!&gt;=#REF!,#REF!-#REF!,"")</f>
        <v>26</v>
      </c>
      <c r="M1990" s="4">
        <v>2256</v>
      </c>
      <c r="N1990" s="5">
        <v>437.2</v>
      </c>
      <c r="O1990" s="5">
        <v>263.33</v>
      </c>
      <c r="P1990" s="5">
        <v>173.87</v>
      </c>
      <c r="Q1990" s="5">
        <f>#REF!*#REF!</f>
        <v>594072.48</v>
      </c>
      <c r="R1990" s="5">
        <v>392250.72</v>
      </c>
      <c r="S1990" s="5">
        <f>#REF!-#REF!</f>
        <v>-201821.76</v>
      </c>
      <c r="T1990" s="36">
        <f t="shared" si="31"/>
        <v>-0.33972581931416901</v>
      </c>
    </row>
    <row r="1991" spans="1:20" x14ac:dyDescent="0.2">
      <c r="A1991" s="25" t="s">
        <v>32</v>
      </c>
      <c r="B1991" s="25" t="s">
        <v>186</v>
      </c>
      <c r="C1991" s="25" t="s">
        <v>85</v>
      </c>
      <c r="D1991" s="25" t="s">
        <v>23</v>
      </c>
      <c r="E1991" s="25" t="s">
        <v>1917</v>
      </c>
      <c r="F1991" s="2">
        <v>40666</v>
      </c>
      <c r="G1991" s="23" t="str">
        <f>TEXT(Table2[[#This Row],[Order-Date]],"mmm")</f>
        <v>May</v>
      </c>
      <c r="H1991">
        <v>2011</v>
      </c>
      <c r="I1991">
        <v>157972514</v>
      </c>
      <c r="J1991" s="2">
        <v>40637</v>
      </c>
      <c r="K1991" s="23">
        <f>WEEKDAY(#REF!,1)</f>
        <v>2</v>
      </c>
      <c r="L1991" s="25" t="str">
        <f>IF(#REF!&gt;=#REF!,#REF!-#REF!,"")</f>
        <v/>
      </c>
      <c r="M1991" s="4">
        <v>6432</v>
      </c>
      <c r="N1991" s="5">
        <v>668.27</v>
      </c>
      <c r="O1991" s="5">
        <v>502.54</v>
      </c>
      <c r="P1991" s="5">
        <v>165.73</v>
      </c>
      <c r="Q1991" s="5">
        <f>#REF!*#REF!</f>
        <v>3232337.28</v>
      </c>
      <c r="R1991" s="5">
        <v>1065975.3600000001</v>
      </c>
      <c r="S1991" s="5">
        <f>#REF!-#REF!</f>
        <v>-2166361.92</v>
      </c>
      <c r="T1991" s="36">
        <f t="shared" si="31"/>
        <v>-0.67021530624427905</v>
      </c>
    </row>
    <row r="1992" spans="1:20" x14ac:dyDescent="0.2">
      <c r="A1992" s="25" t="s">
        <v>37</v>
      </c>
      <c r="B1992" s="25" t="s">
        <v>196</v>
      </c>
      <c r="C1992" s="25" t="s">
        <v>77</v>
      </c>
      <c r="D1992" s="25" t="s">
        <v>27</v>
      </c>
      <c r="E1992" s="25" t="s">
        <v>1915</v>
      </c>
      <c r="F1992" s="2">
        <v>41911</v>
      </c>
      <c r="G1992" s="23" t="str">
        <f>TEXT(Table2[[#This Row],[Order-Date]],"mmm")</f>
        <v>Sep</v>
      </c>
      <c r="H1992">
        <v>2014</v>
      </c>
      <c r="I1992">
        <v>441440808</v>
      </c>
      <c r="J1992" s="2">
        <v>41960</v>
      </c>
      <c r="K1992" s="23">
        <f>WEEKDAY(#REF!,1)</f>
        <v>2</v>
      </c>
      <c r="L1992" s="25">
        <f>IF(#REF!&gt;=#REF!,#REF!-#REF!,"")</f>
        <v>49</v>
      </c>
      <c r="M1992" s="4">
        <v>1000</v>
      </c>
      <c r="N1992" s="5">
        <v>154.06</v>
      </c>
      <c r="O1992" s="5">
        <v>90.93</v>
      </c>
      <c r="P1992" s="5">
        <v>63.13</v>
      </c>
      <c r="Q1992" s="5">
        <f>#REF!*#REF!</f>
        <v>90930</v>
      </c>
      <c r="R1992" s="5">
        <v>63130</v>
      </c>
      <c r="S1992" s="5">
        <f>#REF!-#REF!</f>
        <v>-27800</v>
      </c>
      <c r="T1992" s="36">
        <f t="shared" si="31"/>
        <v>-0.30572968217309998</v>
      </c>
    </row>
    <row r="1993" spans="1:20" x14ac:dyDescent="0.2">
      <c r="A1993" s="25" t="s">
        <v>46</v>
      </c>
      <c r="B1993" s="25" t="s">
        <v>92</v>
      </c>
      <c r="C1993" s="25" t="s">
        <v>39</v>
      </c>
      <c r="D1993" s="25" t="s">
        <v>27</v>
      </c>
      <c r="E1993" s="25" t="s">
        <v>1917</v>
      </c>
      <c r="F1993" s="2">
        <v>41499</v>
      </c>
      <c r="G1993" s="23" t="str">
        <f>TEXT(Table2[[#This Row],[Order-Date]],"mmm")</f>
        <v>Aug</v>
      </c>
      <c r="H1993">
        <v>2013</v>
      </c>
      <c r="I1993">
        <v>838246810</v>
      </c>
      <c r="J1993" s="2">
        <v>41507</v>
      </c>
      <c r="K1993" s="23">
        <f>WEEKDAY(#REF!,1)</f>
        <v>4</v>
      </c>
      <c r="L1993" s="25">
        <f>IF(#REF!&gt;=#REF!,#REF!-#REF!,"")</f>
        <v>8</v>
      </c>
      <c r="M1993" s="4">
        <v>4714</v>
      </c>
      <c r="N1993" s="5">
        <v>81.73</v>
      </c>
      <c r="O1993" s="5">
        <v>56.67</v>
      </c>
      <c r="P1993" s="5">
        <v>25.06</v>
      </c>
      <c r="Q1993" s="5">
        <f>#REF!*#REF!</f>
        <v>267142.38</v>
      </c>
      <c r="R1993" s="5">
        <v>118132.84</v>
      </c>
      <c r="S1993" s="5">
        <f>#REF!-#REF!</f>
        <v>-149009.54</v>
      </c>
      <c r="T1993" s="36">
        <f t="shared" si="31"/>
        <v>-0.55779071819304704</v>
      </c>
    </row>
    <row r="1994" spans="1:20" x14ac:dyDescent="0.2">
      <c r="A1994" s="25" t="s">
        <v>37</v>
      </c>
      <c r="B1994" s="25" t="s">
        <v>95</v>
      </c>
      <c r="C1994" s="25" t="s">
        <v>85</v>
      </c>
      <c r="D1994" s="25" t="s">
        <v>27</v>
      </c>
      <c r="E1994" s="25" t="s">
        <v>1915</v>
      </c>
      <c r="F1994" s="2">
        <v>41554</v>
      </c>
      <c r="G1994" s="23" t="str">
        <f>TEXT(Table2[[#This Row],[Order-Date]],"mmm")</f>
        <v>Oct</v>
      </c>
      <c r="H1994">
        <v>2013</v>
      </c>
      <c r="I1994">
        <v>656251847</v>
      </c>
      <c r="J1994" s="2">
        <v>41515</v>
      </c>
      <c r="K1994" s="23">
        <f>WEEKDAY(#REF!,1)</f>
        <v>5</v>
      </c>
      <c r="L1994" s="25" t="str">
        <f>IF(#REF!&gt;=#REF!,#REF!-#REF!,"")</f>
        <v/>
      </c>
      <c r="M1994" s="4">
        <v>8360</v>
      </c>
      <c r="N1994" s="5">
        <v>668.27</v>
      </c>
      <c r="O1994" s="5">
        <v>502.54</v>
      </c>
      <c r="P1994" s="5">
        <v>165.73</v>
      </c>
      <c r="Q1994" s="5">
        <f>#REF!*#REF!</f>
        <v>4201234.4000000004</v>
      </c>
      <c r="R1994" s="5">
        <v>1385502.8</v>
      </c>
      <c r="S1994" s="5">
        <f>#REF!-#REF!</f>
        <v>-2815731.6</v>
      </c>
      <c r="T1994" s="36">
        <f t="shared" si="31"/>
        <v>-0.67021530624427905</v>
      </c>
    </row>
    <row r="1995" spans="1:20" x14ac:dyDescent="0.2">
      <c r="A1995" s="25" t="s">
        <v>32</v>
      </c>
      <c r="B1995" s="25" t="s">
        <v>36</v>
      </c>
      <c r="C1995" s="25" t="s">
        <v>85</v>
      </c>
      <c r="D1995" s="25" t="s">
        <v>27</v>
      </c>
      <c r="E1995" s="25" t="s">
        <v>1918</v>
      </c>
      <c r="F1995" s="2">
        <v>42905</v>
      </c>
      <c r="G1995" s="23" t="str">
        <f>TEXT(Table2[[#This Row],[Order-Date]],"mmm")</f>
        <v>Jun</v>
      </c>
      <c r="H1995">
        <v>2017</v>
      </c>
      <c r="I1995">
        <v>173629748</v>
      </c>
      <c r="J1995" s="2">
        <v>42905</v>
      </c>
      <c r="K1995" s="23">
        <f>WEEKDAY(#REF!,1)</f>
        <v>2</v>
      </c>
      <c r="L1995" s="25">
        <f>IF(#REF!&gt;=#REF!,#REF!-#REF!,"")</f>
        <v>0</v>
      </c>
      <c r="M1995" s="4">
        <v>9756</v>
      </c>
      <c r="N1995" s="5">
        <v>668.27</v>
      </c>
      <c r="O1995" s="5">
        <v>502.54</v>
      </c>
      <c r="P1995" s="5">
        <v>165.73</v>
      </c>
      <c r="Q1995" s="5">
        <f>#REF!*#REF!</f>
        <v>4902780.24</v>
      </c>
      <c r="R1995" s="5">
        <v>1616861.88</v>
      </c>
      <c r="S1995" s="5">
        <f>#REF!-#REF!</f>
        <v>-3285918.36</v>
      </c>
      <c r="T1995" s="36">
        <f t="shared" si="31"/>
        <v>-0.67021530624427905</v>
      </c>
    </row>
    <row r="1996" spans="1:20" x14ac:dyDescent="0.2">
      <c r="A1996" s="25" t="s">
        <v>29</v>
      </c>
      <c r="B1996" s="25" t="s">
        <v>125</v>
      </c>
      <c r="C1996" s="25" t="s">
        <v>42</v>
      </c>
      <c r="D1996" s="25" t="s">
        <v>27</v>
      </c>
      <c r="E1996" s="25" t="s">
        <v>1916</v>
      </c>
      <c r="F1996" s="2">
        <v>41775</v>
      </c>
      <c r="G1996" s="23" t="str">
        <f>TEXT(Table2[[#This Row],[Order-Date]],"mmm")</f>
        <v>May</v>
      </c>
      <c r="H1996">
        <v>2014</v>
      </c>
      <c r="I1996">
        <v>188866841</v>
      </c>
      <c r="J1996" s="2">
        <v>41779</v>
      </c>
      <c r="K1996" s="23">
        <f>WEEKDAY(#REF!,1)</f>
        <v>3</v>
      </c>
      <c r="L1996" s="25">
        <f>IF(#REF!&gt;=#REF!,#REF!-#REF!,"")</f>
        <v>4</v>
      </c>
      <c r="M1996" s="4">
        <v>8750</v>
      </c>
      <c r="N1996" s="5">
        <v>109.28</v>
      </c>
      <c r="O1996" s="5">
        <v>35.840000000000003</v>
      </c>
      <c r="P1996" s="5">
        <v>73.44</v>
      </c>
      <c r="Q1996" s="5">
        <f>#REF!*#REF!</f>
        <v>313600</v>
      </c>
      <c r="R1996" s="5">
        <v>642600</v>
      </c>
      <c r="S1996" s="5">
        <f>#REF!-#REF!</f>
        <v>329000</v>
      </c>
      <c r="T1996" s="36">
        <f t="shared" si="31"/>
        <v>1.0491071428571399</v>
      </c>
    </row>
    <row r="1997" spans="1:20" x14ac:dyDescent="0.2">
      <c r="A1997" s="25" t="s">
        <v>40</v>
      </c>
      <c r="B1997" s="25" t="s">
        <v>160</v>
      </c>
      <c r="C1997" s="25" t="s">
        <v>31</v>
      </c>
      <c r="D1997" s="25" t="s">
        <v>27</v>
      </c>
      <c r="E1997" s="25" t="s">
        <v>1916</v>
      </c>
      <c r="F1997" s="2">
        <v>41277</v>
      </c>
      <c r="G1997" s="23" t="str">
        <f>TEXT(Table2[[#This Row],[Order-Date]],"mmm")</f>
        <v>Jan</v>
      </c>
      <c r="H1997">
        <v>2013</v>
      </c>
      <c r="I1997">
        <v>670761954</v>
      </c>
      <c r="J1997" s="2">
        <v>41582</v>
      </c>
      <c r="K1997" s="23">
        <f>WEEKDAY(#REF!,1)</f>
        <v>2</v>
      </c>
      <c r="L1997" s="25">
        <f>IF(#REF!&gt;=#REF!,#REF!-#REF!,"")</f>
        <v>305</v>
      </c>
      <c r="M1997" s="4">
        <v>2223</v>
      </c>
      <c r="N1997" s="5">
        <v>47.45</v>
      </c>
      <c r="O1997" s="5">
        <v>31.79</v>
      </c>
      <c r="P1997" s="5">
        <v>15.66</v>
      </c>
      <c r="Q1997" s="5">
        <f>#REF!*#REF!</f>
        <v>70669.17</v>
      </c>
      <c r="R1997" s="5">
        <v>34812.18</v>
      </c>
      <c r="S1997" s="5">
        <f>#REF!-#REF!</f>
        <v>-35856.99</v>
      </c>
      <c r="T1997" s="36">
        <f t="shared" si="31"/>
        <v>-0.50739226171752105</v>
      </c>
    </row>
    <row r="1998" spans="1:20" x14ac:dyDescent="0.2">
      <c r="A1998" s="25" t="s">
        <v>46</v>
      </c>
      <c r="B1998" s="25" t="s">
        <v>97</v>
      </c>
      <c r="C1998" s="25" t="s">
        <v>34</v>
      </c>
      <c r="D1998" s="25" t="s">
        <v>27</v>
      </c>
      <c r="E1998" s="25" t="s">
        <v>1915</v>
      </c>
      <c r="F1998" s="2">
        <v>42464</v>
      </c>
      <c r="G1998" s="23" t="str">
        <f>TEXT(Table2[[#This Row],[Order-Date]],"mmm")</f>
        <v>Apr</v>
      </c>
      <c r="H1998">
        <v>2016</v>
      </c>
      <c r="I1998">
        <v>308426415</v>
      </c>
      <c r="J1998" s="2">
        <v>42525</v>
      </c>
      <c r="K1998" s="23">
        <f>WEEKDAY(#REF!,1)</f>
        <v>7</v>
      </c>
      <c r="L1998" s="25">
        <f>IF(#REF!&gt;=#REF!,#REF!-#REF!,"")</f>
        <v>61</v>
      </c>
      <c r="M1998" s="4">
        <v>9085</v>
      </c>
      <c r="N1998" s="5">
        <v>205.7</v>
      </c>
      <c r="O1998" s="5">
        <v>117.11</v>
      </c>
      <c r="P1998" s="5">
        <v>88.59</v>
      </c>
      <c r="Q1998" s="5">
        <f>#REF!*#REF!</f>
        <v>1063944.3500000001</v>
      </c>
      <c r="R1998" s="5">
        <v>804840.15</v>
      </c>
      <c r="S1998" s="5">
        <f>#REF!-#REF!</f>
        <v>-259104.2</v>
      </c>
      <c r="T1998" s="36">
        <f t="shared" si="31"/>
        <v>-0.24353172231235601</v>
      </c>
    </row>
    <row r="1999" spans="1:20" x14ac:dyDescent="0.2">
      <c r="A1999" s="25" t="s">
        <v>32</v>
      </c>
      <c r="B1999" s="25" t="s">
        <v>81</v>
      </c>
      <c r="C1999" s="25" t="s">
        <v>34</v>
      </c>
      <c r="D1999" s="25" t="s">
        <v>23</v>
      </c>
      <c r="E1999" s="25" t="s">
        <v>1918</v>
      </c>
      <c r="F1999" s="2">
        <v>42257</v>
      </c>
      <c r="G1999" s="23" t="str">
        <f>TEXT(Table2[[#This Row],[Order-Date]],"mmm")</f>
        <v>Sep</v>
      </c>
      <c r="H1999">
        <v>2015</v>
      </c>
      <c r="I1999">
        <v>561284053</v>
      </c>
      <c r="J1999" s="2">
        <v>42308</v>
      </c>
      <c r="K1999" s="23">
        <f>WEEKDAY(#REF!,1)</f>
        <v>7</v>
      </c>
      <c r="L1999" s="25">
        <f>IF(#REF!&gt;=#REF!,#REF!-#REF!,"")</f>
        <v>51</v>
      </c>
      <c r="M1999" s="4">
        <v>5279</v>
      </c>
      <c r="N1999" s="5">
        <v>205.7</v>
      </c>
      <c r="O1999" s="5">
        <v>117.11</v>
      </c>
      <c r="P1999" s="5">
        <v>88.59</v>
      </c>
      <c r="Q1999" s="5">
        <f>#REF!*#REF!</f>
        <v>618223.68999999994</v>
      </c>
      <c r="R1999" s="5">
        <v>467666.61</v>
      </c>
      <c r="S1999" s="5">
        <f>#REF!-#REF!</f>
        <v>-150557.07999999999</v>
      </c>
      <c r="T1999" s="36">
        <f t="shared" si="31"/>
        <v>-0.24353172231235601</v>
      </c>
    </row>
    <row r="2000" spans="1:20" x14ac:dyDescent="0.2">
      <c r="A2000" s="25" t="s">
        <v>29</v>
      </c>
      <c r="B2000" s="25" t="s">
        <v>130</v>
      </c>
      <c r="C2000" s="25" t="s">
        <v>85</v>
      </c>
      <c r="D2000" s="25" t="s">
        <v>23</v>
      </c>
      <c r="E2000" s="25" t="s">
        <v>1918</v>
      </c>
      <c r="F2000" s="2">
        <v>41078</v>
      </c>
      <c r="G2000" s="23" t="str">
        <f>TEXT(Table2[[#This Row],[Order-Date]],"mmm")</f>
        <v>Jun</v>
      </c>
      <c r="H2000">
        <v>2012</v>
      </c>
      <c r="I2000">
        <v>709071195</v>
      </c>
      <c r="J2000" s="2">
        <v>40947</v>
      </c>
      <c r="K2000" s="23">
        <f>WEEKDAY(#REF!,1)</f>
        <v>4</v>
      </c>
      <c r="L2000" s="25" t="str">
        <f>IF(#REF!&gt;=#REF!,#REF!-#REF!,"")</f>
        <v/>
      </c>
      <c r="M2000" s="4">
        <v>8778</v>
      </c>
      <c r="N2000" s="5">
        <v>668.27</v>
      </c>
      <c r="O2000" s="5">
        <v>502.54</v>
      </c>
      <c r="P2000" s="5">
        <v>165.73</v>
      </c>
      <c r="Q2000" s="5">
        <f>#REF!*#REF!</f>
        <v>4411296.12</v>
      </c>
      <c r="R2000" s="5">
        <v>1454777.94</v>
      </c>
      <c r="S2000" s="5">
        <f>#REF!-#REF!</f>
        <v>-2956518.18</v>
      </c>
      <c r="T2000" s="36">
        <f t="shared" si="31"/>
        <v>-0.67021530624427905</v>
      </c>
    </row>
    <row r="2001" spans="1:20" x14ac:dyDescent="0.2">
      <c r="A2001" s="25" t="s">
        <v>46</v>
      </c>
      <c r="B2001" s="25" t="s">
        <v>172</v>
      </c>
      <c r="C2001" s="25" t="s">
        <v>85</v>
      </c>
      <c r="D2001" s="25" t="s">
        <v>23</v>
      </c>
      <c r="E2001" s="25" t="s">
        <v>1915</v>
      </c>
      <c r="F2001" s="2">
        <v>40889</v>
      </c>
      <c r="G2001" s="23" t="str">
        <f>TEXT(Table2[[#This Row],[Order-Date]],"mmm")</f>
        <v>Dec</v>
      </c>
      <c r="H2001">
        <v>2011</v>
      </c>
      <c r="I2001">
        <v>101836669</v>
      </c>
      <c r="J2001" s="2">
        <v>40891</v>
      </c>
      <c r="K2001" s="23">
        <f>WEEKDAY(#REF!,1)</f>
        <v>4</v>
      </c>
      <c r="L2001" s="25">
        <f>IF(#REF!&gt;=#REF!,#REF!-#REF!,"")</f>
        <v>2</v>
      </c>
      <c r="M2001" s="4">
        <v>4588</v>
      </c>
      <c r="N2001" s="5">
        <v>668.27</v>
      </c>
      <c r="O2001" s="5">
        <v>502.54</v>
      </c>
      <c r="P2001" s="5">
        <v>165.73</v>
      </c>
      <c r="Q2001" s="5">
        <f>#REF!*#REF!</f>
        <v>2305653.52</v>
      </c>
      <c r="R2001" s="5">
        <v>760369.24</v>
      </c>
      <c r="S2001" s="5">
        <f>#REF!-#REF!</f>
        <v>-1545284.28</v>
      </c>
      <c r="T2001" s="36">
        <f t="shared" si="31"/>
        <v>-0.67021530624427905</v>
      </c>
    </row>
    <row r="2002" spans="1:20" x14ac:dyDescent="0.2">
      <c r="A2002" s="25" t="s">
        <v>37</v>
      </c>
      <c r="B2002" s="25" t="s">
        <v>79</v>
      </c>
      <c r="C2002" s="25" t="s">
        <v>39</v>
      </c>
      <c r="D2002" s="25" t="s">
        <v>23</v>
      </c>
      <c r="E2002" s="25" t="s">
        <v>1915</v>
      </c>
      <c r="F2002" s="2">
        <v>41389</v>
      </c>
      <c r="G2002" s="23" t="str">
        <f>TEXT(Table2[[#This Row],[Order-Date]],"mmm")</f>
        <v>Apr</v>
      </c>
      <c r="H2002">
        <v>2013</v>
      </c>
      <c r="I2002">
        <v>409941804</v>
      </c>
      <c r="J2002" s="2">
        <v>41492</v>
      </c>
      <c r="K2002" s="23">
        <f>WEEKDAY(#REF!,1)</f>
        <v>3</v>
      </c>
      <c r="L2002" s="25">
        <f>IF(#REF!&gt;=#REF!,#REF!-#REF!,"")</f>
        <v>103</v>
      </c>
      <c r="M2002" s="4">
        <v>9744</v>
      </c>
      <c r="N2002" s="5">
        <v>81.73</v>
      </c>
      <c r="O2002" s="5">
        <v>56.67</v>
      </c>
      <c r="P2002" s="5">
        <v>25.06</v>
      </c>
      <c r="Q2002" s="5">
        <f>#REF!*#REF!</f>
        <v>552192.48</v>
      </c>
      <c r="R2002" s="5">
        <v>244184.64</v>
      </c>
      <c r="S2002" s="5">
        <f>#REF!-#REF!</f>
        <v>-308007.84000000003</v>
      </c>
      <c r="T2002" s="36">
        <f t="shared" si="31"/>
        <v>-0.55779071819304704</v>
      </c>
    </row>
    <row r="2003" spans="1:20" x14ac:dyDescent="0.2">
      <c r="A2003" s="25" t="s">
        <v>29</v>
      </c>
      <c r="B2003" s="25" t="s">
        <v>213</v>
      </c>
      <c r="C2003" s="25" t="s">
        <v>34</v>
      </c>
      <c r="D2003" s="25" t="s">
        <v>23</v>
      </c>
      <c r="E2003" s="25" t="s">
        <v>1916</v>
      </c>
      <c r="F2003" s="2">
        <v>41258</v>
      </c>
      <c r="G2003" s="23" t="str">
        <f>TEXT(Table2[[#This Row],[Order-Date]],"mmm")</f>
        <v>Dec</v>
      </c>
      <c r="H2003">
        <v>2012</v>
      </c>
      <c r="I2003">
        <v>674060428</v>
      </c>
      <c r="J2003" s="2">
        <v>41260</v>
      </c>
      <c r="K2003" s="23">
        <f>WEEKDAY(#REF!,1)</f>
        <v>2</v>
      </c>
      <c r="L2003" s="25">
        <f>IF(#REF!&gt;=#REF!,#REF!-#REF!,"")</f>
        <v>2</v>
      </c>
      <c r="M2003" s="4">
        <v>8315</v>
      </c>
      <c r="N2003" s="5">
        <v>205.7</v>
      </c>
      <c r="O2003" s="5">
        <v>117.11</v>
      </c>
      <c r="P2003" s="5">
        <v>88.59</v>
      </c>
      <c r="Q2003" s="5">
        <f>#REF!*#REF!</f>
        <v>973769.65</v>
      </c>
      <c r="R2003" s="5">
        <v>736625.85</v>
      </c>
      <c r="S2003" s="5">
        <f>#REF!-#REF!</f>
        <v>-237143.8</v>
      </c>
      <c r="T2003" s="36">
        <f t="shared" si="31"/>
        <v>-0.24353172231235601</v>
      </c>
    </row>
    <row r="2004" spans="1:20" x14ac:dyDescent="0.2">
      <c r="A2004" s="25" t="s">
        <v>37</v>
      </c>
      <c r="B2004" s="25" t="s">
        <v>45</v>
      </c>
      <c r="C2004" s="25" t="s">
        <v>49</v>
      </c>
      <c r="D2004" s="25" t="s">
        <v>27</v>
      </c>
      <c r="E2004" s="25" t="s">
        <v>1918</v>
      </c>
      <c r="F2004" s="2">
        <v>42327</v>
      </c>
      <c r="G2004" s="23" t="str">
        <f>TEXT(Table2[[#This Row],[Order-Date]],"mmm")</f>
        <v>Nov</v>
      </c>
      <c r="H2004">
        <v>2015</v>
      </c>
      <c r="I2004">
        <v>455178868</v>
      </c>
      <c r="J2004" s="2">
        <v>42353</v>
      </c>
      <c r="K2004" s="23">
        <f>WEEKDAY(#REF!,1)</f>
        <v>3</v>
      </c>
      <c r="L2004" s="25">
        <f>IF(#REF!&gt;=#REF!,#REF!-#REF!,"")</f>
        <v>26</v>
      </c>
      <c r="M2004" s="4">
        <v>6397</v>
      </c>
      <c r="N2004" s="5">
        <v>651.21</v>
      </c>
      <c r="O2004" s="5">
        <v>524.96</v>
      </c>
      <c r="P2004" s="5">
        <v>126.25</v>
      </c>
      <c r="Q2004" s="5">
        <f>#REF!*#REF!</f>
        <v>3358169.12</v>
      </c>
      <c r="R2004" s="5">
        <v>807621.25</v>
      </c>
      <c r="S2004" s="5">
        <f>#REF!-#REF!</f>
        <v>-2550547.87</v>
      </c>
      <c r="T2004" s="36">
        <f t="shared" si="31"/>
        <v>-0.75950548613227697</v>
      </c>
    </row>
    <row r="2005" spans="1:20" x14ac:dyDescent="0.2">
      <c r="A2005" s="25" t="s">
        <v>29</v>
      </c>
      <c r="B2005" s="25" t="s">
        <v>89</v>
      </c>
      <c r="C2005" s="25" t="s">
        <v>51</v>
      </c>
      <c r="D2005" s="25" t="s">
        <v>27</v>
      </c>
      <c r="E2005" s="25" t="s">
        <v>1918</v>
      </c>
      <c r="F2005" s="2">
        <v>42670</v>
      </c>
      <c r="G2005" s="23" t="str">
        <f>TEXT(Table2[[#This Row],[Order-Date]],"mmm")</f>
        <v>Oct</v>
      </c>
      <c r="H2005">
        <v>2016</v>
      </c>
      <c r="I2005">
        <v>284595954</v>
      </c>
      <c r="J2005" s="2">
        <v>42672</v>
      </c>
      <c r="K2005" s="23">
        <f>WEEKDAY(#REF!,1)</f>
        <v>7</v>
      </c>
      <c r="L2005" s="25">
        <f>IF(#REF!&gt;=#REF!,#REF!-#REF!,"")</f>
        <v>2</v>
      </c>
      <c r="M2005" s="4">
        <v>7122</v>
      </c>
      <c r="N2005" s="5">
        <v>437.2</v>
      </c>
      <c r="O2005" s="5">
        <v>263.33</v>
      </c>
      <c r="P2005" s="5">
        <v>173.87</v>
      </c>
      <c r="Q2005" s="5">
        <f>#REF!*#REF!</f>
        <v>1875436.26</v>
      </c>
      <c r="R2005" s="5">
        <v>1238302.1399999999</v>
      </c>
      <c r="S2005" s="5">
        <f>#REF!-#REF!</f>
        <v>-637134.12</v>
      </c>
      <c r="T2005" s="36">
        <f t="shared" si="31"/>
        <v>-0.33972581931416901</v>
      </c>
    </row>
    <row r="2006" spans="1:20" x14ac:dyDescent="0.2">
      <c r="A2006" s="25" t="s">
        <v>46</v>
      </c>
      <c r="B2006" s="25" t="s">
        <v>97</v>
      </c>
      <c r="C2006" s="25" t="s">
        <v>56</v>
      </c>
      <c r="D2006" s="25" t="s">
        <v>23</v>
      </c>
      <c r="E2006" s="25" t="s">
        <v>1918</v>
      </c>
      <c r="F2006" s="2">
        <v>40748</v>
      </c>
      <c r="G2006" s="23" t="str">
        <f>TEXT(Table2[[#This Row],[Order-Date]],"mmm")</f>
        <v>Jul</v>
      </c>
      <c r="H2006">
        <v>2011</v>
      </c>
      <c r="I2006">
        <v>313923013</v>
      </c>
      <c r="J2006" s="2">
        <v>40778</v>
      </c>
      <c r="K2006" s="23">
        <f>WEEKDAY(#REF!,1)</f>
        <v>3</v>
      </c>
      <c r="L2006" s="25">
        <f>IF(#REF!&gt;=#REF!,#REF!-#REF!,"")</f>
        <v>30</v>
      </c>
      <c r="M2006" s="4">
        <v>5650</v>
      </c>
      <c r="N2006" s="5">
        <v>421.89</v>
      </c>
      <c r="O2006" s="5">
        <v>364.69</v>
      </c>
      <c r="P2006" s="5">
        <v>57.2</v>
      </c>
      <c r="Q2006" s="5">
        <f>#REF!*#REF!</f>
        <v>2060498.5</v>
      </c>
      <c r="R2006" s="5">
        <v>323180</v>
      </c>
      <c r="S2006" s="5">
        <f>#REF!-#REF!</f>
        <v>-1737318.5</v>
      </c>
      <c r="T2006" s="36">
        <f t="shared" si="31"/>
        <v>-0.84315445995228799</v>
      </c>
    </row>
    <row r="2007" spans="1:20" x14ac:dyDescent="0.2">
      <c r="A2007" s="25" t="s">
        <v>37</v>
      </c>
      <c r="B2007" s="25" t="s">
        <v>151</v>
      </c>
      <c r="C2007" s="25" t="s">
        <v>42</v>
      </c>
      <c r="D2007" s="25" t="s">
        <v>23</v>
      </c>
      <c r="E2007" s="25" t="s">
        <v>1916</v>
      </c>
      <c r="F2007" s="2">
        <v>42326</v>
      </c>
      <c r="G2007" s="23" t="str">
        <f>TEXT(Table2[[#This Row],[Order-Date]],"mmm")</f>
        <v>Nov</v>
      </c>
      <c r="H2007">
        <v>2015</v>
      </c>
      <c r="I2007">
        <v>765083873</v>
      </c>
      <c r="J2007" s="2">
        <v>42491</v>
      </c>
      <c r="K2007" s="23">
        <f>WEEKDAY(#REF!,1)</f>
        <v>1</v>
      </c>
      <c r="L2007" s="25">
        <f>IF(#REF!&gt;=#REF!,#REF!-#REF!,"")</f>
        <v>165</v>
      </c>
      <c r="M2007" s="4">
        <v>4175</v>
      </c>
      <c r="N2007" s="5">
        <v>109.28</v>
      </c>
      <c r="O2007" s="5">
        <v>35.840000000000003</v>
      </c>
      <c r="P2007" s="5">
        <v>73.44</v>
      </c>
      <c r="Q2007" s="5">
        <f>#REF!*#REF!</f>
        <v>149632</v>
      </c>
      <c r="R2007" s="5">
        <v>306612</v>
      </c>
      <c r="S2007" s="5">
        <f>#REF!-#REF!</f>
        <v>156980</v>
      </c>
      <c r="T2007" s="36">
        <f t="shared" si="31"/>
        <v>1.0491071428571399</v>
      </c>
    </row>
    <row r="2008" spans="1:20" x14ac:dyDescent="0.2">
      <c r="A2008" s="25" t="s">
        <v>29</v>
      </c>
      <c r="B2008" s="25" t="s">
        <v>198</v>
      </c>
      <c r="C2008" s="25" t="s">
        <v>22</v>
      </c>
      <c r="D2008" s="25" t="s">
        <v>27</v>
      </c>
      <c r="E2008" s="25" t="s">
        <v>1918</v>
      </c>
      <c r="F2008" s="2">
        <v>42526</v>
      </c>
      <c r="G2008" s="23" t="str">
        <f>TEXT(Table2[[#This Row],[Order-Date]],"mmm")</f>
        <v>Jun</v>
      </c>
      <c r="H2008">
        <v>2016</v>
      </c>
      <c r="I2008">
        <v>580314862</v>
      </c>
      <c r="J2008" s="2">
        <v>42709</v>
      </c>
      <c r="K2008" s="23">
        <f>WEEKDAY(#REF!,1)</f>
        <v>2</v>
      </c>
      <c r="L2008" s="25">
        <f>IF(#REF!&gt;=#REF!,#REF!-#REF!,"")</f>
        <v>183</v>
      </c>
      <c r="M2008" s="4">
        <v>6918</v>
      </c>
      <c r="N2008" s="5">
        <v>255.28</v>
      </c>
      <c r="O2008" s="5">
        <v>159.41999999999999</v>
      </c>
      <c r="P2008" s="5">
        <v>95.86</v>
      </c>
      <c r="Q2008" s="5">
        <f>#REF!*#REF!</f>
        <v>1102867.56</v>
      </c>
      <c r="R2008" s="5">
        <v>663159.48</v>
      </c>
      <c r="S2008" s="5">
        <f>#REF!-#REF!</f>
        <v>-439708.08</v>
      </c>
      <c r="T2008" s="36">
        <f t="shared" si="31"/>
        <v>-0.39869527035503699</v>
      </c>
    </row>
    <row r="2009" spans="1:20" x14ac:dyDescent="0.2">
      <c r="A2009" s="25" t="s">
        <v>20</v>
      </c>
      <c r="B2009" s="25" t="s">
        <v>180</v>
      </c>
      <c r="C2009" s="25" t="s">
        <v>56</v>
      </c>
      <c r="D2009" s="25" t="s">
        <v>27</v>
      </c>
      <c r="E2009" s="25" t="s">
        <v>1918</v>
      </c>
      <c r="F2009" s="2">
        <v>40798</v>
      </c>
      <c r="G2009" s="23" t="str">
        <f>TEXT(Table2[[#This Row],[Order-Date]],"mmm")</f>
        <v>Sep</v>
      </c>
      <c r="H2009">
        <v>2011</v>
      </c>
      <c r="I2009">
        <v>572164809</v>
      </c>
      <c r="J2009" s="2">
        <v>40933</v>
      </c>
      <c r="K2009" s="23">
        <f>WEEKDAY(#REF!,1)</f>
        <v>4</v>
      </c>
      <c r="L2009" s="25">
        <f>IF(#REF!&gt;=#REF!,#REF!-#REF!,"")</f>
        <v>135</v>
      </c>
      <c r="M2009" s="4">
        <v>5137</v>
      </c>
      <c r="N2009" s="5">
        <v>421.89</v>
      </c>
      <c r="O2009" s="5">
        <v>364.69</v>
      </c>
      <c r="P2009" s="5">
        <v>57.2</v>
      </c>
      <c r="Q2009" s="5">
        <f>#REF!*#REF!</f>
        <v>1873412.53</v>
      </c>
      <c r="R2009" s="5">
        <v>293836.40000000002</v>
      </c>
      <c r="S2009" s="5">
        <f>#REF!-#REF!</f>
        <v>-1579576.13</v>
      </c>
      <c r="T2009" s="36">
        <f t="shared" si="31"/>
        <v>-0.84315445995228799</v>
      </c>
    </row>
    <row r="2010" spans="1:20" x14ac:dyDescent="0.2">
      <c r="A2010" s="25" t="s">
        <v>32</v>
      </c>
      <c r="B2010" s="25" t="s">
        <v>33</v>
      </c>
      <c r="C2010" s="25" t="s">
        <v>31</v>
      </c>
      <c r="D2010" s="25" t="s">
        <v>23</v>
      </c>
      <c r="E2010" s="25" t="s">
        <v>1918</v>
      </c>
      <c r="F2010" s="2">
        <v>40486</v>
      </c>
      <c r="G2010" s="23" t="str">
        <f>TEXT(Table2[[#This Row],[Order-Date]],"mmm")</f>
        <v>Nov</v>
      </c>
      <c r="H2010">
        <v>2010</v>
      </c>
      <c r="I2010">
        <v>273495042</v>
      </c>
      <c r="J2010" s="2">
        <v>40183</v>
      </c>
      <c r="K2010" s="23">
        <f>WEEKDAY(#REF!,1)</f>
        <v>3</v>
      </c>
      <c r="L2010" s="25" t="str">
        <f>IF(#REF!&gt;=#REF!,#REF!-#REF!,"")</f>
        <v/>
      </c>
      <c r="M2010" s="4">
        <v>2115</v>
      </c>
      <c r="N2010" s="5">
        <v>47.45</v>
      </c>
      <c r="O2010" s="5">
        <v>31.79</v>
      </c>
      <c r="P2010" s="5">
        <v>15.66</v>
      </c>
      <c r="Q2010" s="5">
        <f>#REF!*#REF!</f>
        <v>67235.850000000006</v>
      </c>
      <c r="R2010" s="5">
        <v>33120.9</v>
      </c>
      <c r="S2010" s="5">
        <f>#REF!-#REF!</f>
        <v>-34114.949999999997</v>
      </c>
      <c r="T2010" s="36">
        <f t="shared" si="31"/>
        <v>-0.50739226171752105</v>
      </c>
    </row>
    <row r="2011" spans="1:20" x14ac:dyDescent="0.2">
      <c r="A2011" s="25" t="s">
        <v>37</v>
      </c>
      <c r="B2011" s="25" t="s">
        <v>106</v>
      </c>
      <c r="C2011" s="25" t="s">
        <v>56</v>
      </c>
      <c r="D2011" s="25" t="s">
        <v>27</v>
      </c>
      <c r="E2011" s="25" t="s">
        <v>1917</v>
      </c>
      <c r="F2011" s="2">
        <v>42525</v>
      </c>
      <c r="G2011" s="23" t="str">
        <f>TEXT(Table2[[#This Row],[Order-Date]],"mmm")</f>
        <v>Jun</v>
      </c>
      <c r="H2011">
        <v>2016</v>
      </c>
      <c r="I2011">
        <v>187479388</v>
      </c>
      <c r="J2011" s="2">
        <v>42484</v>
      </c>
      <c r="K2011" s="23">
        <f>WEEKDAY(#REF!,1)</f>
        <v>1</v>
      </c>
      <c r="L2011" s="25" t="str">
        <f>IF(#REF!&gt;=#REF!,#REF!-#REF!,"")</f>
        <v/>
      </c>
      <c r="M2011" s="4">
        <v>8172</v>
      </c>
      <c r="N2011" s="5">
        <v>421.89</v>
      </c>
      <c r="O2011" s="5">
        <v>364.69</v>
      </c>
      <c r="P2011" s="5">
        <v>57.2</v>
      </c>
      <c r="Q2011" s="5">
        <f>#REF!*#REF!</f>
        <v>2980246.68</v>
      </c>
      <c r="R2011" s="5">
        <v>467438.4</v>
      </c>
      <c r="S2011" s="5">
        <f>#REF!-#REF!</f>
        <v>-2512808.2799999998</v>
      </c>
      <c r="T2011" s="36">
        <f t="shared" si="31"/>
        <v>-0.84315445995228799</v>
      </c>
    </row>
    <row r="2012" spans="1:20" x14ac:dyDescent="0.2">
      <c r="A2012" s="25" t="s">
        <v>29</v>
      </c>
      <c r="B2012" s="25" t="s">
        <v>76</v>
      </c>
      <c r="C2012" s="25" t="s">
        <v>26</v>
      </c>
      <c r="D2012" s="25" t="s">
        <v>23</v>
      </c>
      <c r="E2012" s="25" t="s">
        <v>1916</v>
      </c>
      <c r="F2012" s="2">
        <v>41326</v>
      </c>
      <c r="G2012" s="23" t="str">
        <f>TEXT(Table2[[#This Row],[Order-Date]],"mmm")</f>
        <v>Feb</v>
      </c>
      <c r="H2012">
        <v>2013</v>
      </c>
      <c r="I2012">
        <v>437604176</v>
      </c>
      <c r="J2012" s="2">
        <v>41459</v>
      </c>
      <c r="K2012" s="23">
        <f>WEEKDAY(#REF!,1)</f>
        <v>5</v>
      </c>
      <c r="L2012" s="25">
        <f>IF(#REF!&gt;=#REF!,#REF!-#REF!,"")</f>
        <v>133</v>
      </c>
      <c r="M2012" s="4">
        <v>5655</v>
      </c>
      <c r="N2012" s="5">
        <v>152.58000000000001</v>
      </c>
      <c r="O2012" s="5">
        <v>97.44</v>
      </c>
      <c r="P2012" s="5">
        <v>55.14</v>
      </c>
      <c r="Q2012" s="5">
        <f>#REF!*#REF!</f>
        <v>551023.19999999995</v>
      </c>
      <c r="R2012" s="5">
        <v>311816.7</v>
      </c>
      <c r="S2012" s="5">
        <f>#REF!-#REF!</f>
        <v>-239206.5</v>
      </c>
      <c r="T2012" s="36">
        <f t="shared" si="31"/>
        <v>-0.43411330049261099</v>
      </c>
    </row>
    <row r="2013" spans="1:20" x14ac:dyDescent="0.2">
      <c r="A2013" s="25" t="s">
        <v>59</v>
      </c>
      <c r="B2013" s="25" t="s">
        <v>148</v>
      </c>
      <c r="C2013" s="25" t="s">
        <v>31</v>
      </c>
      <c r="D2013" s="25" t="s">
        <v>27</v>
      </c>
      <c r="E2013" s="25" t="s">
        <v>1915</v>
      </c>
      <c r="F2013" s="2">
        <v>40810</v>
      </c>
      <c r="G2013" s="23" t="str">
        <f>TEXT(Table2[[#This Row],[Order-Date]],"mmm")</f>
        <v>Sep</v>
      </c>
      <c r="H2013">
        <v>2011</v>
      </c>
      <c r="I2013">
        <v>317668235</v>
      </c>
      <c r="J2013" s="2">
        <v>40735</v>
      </c>
      <c r="K2013" s="23">
        <f>WEEKDAY(#REF!,1)</f>
        <v>2</v>
      </c>
      <c r="L2013" s="25" t="str">
        <f>IF(#REF!&gt;=#REF!,#REF!-#REF!,"")</f>
        <v/>
      </c>
      <c r="M2013" s="4">
        <v>3945</v>
      </c>
      <c r="N2013" s="5">
        <v>47.45</v>
      </c>
      <c r="O2013" s="5">
        <v>31.79</v>
      </c>
      <c r="P2013" s="5">
        <v>15.66</v>
      </c>
      <c r="Q2013" s="5">
        <f>#REF!*#REF!</f>
        <v>125411.55</v>
      </c>
      <c r="R2013" s="5">
        <v>61778.7</v>
      </c>
      <c r="S2013" s="5">
        <f>#REF!-#REF!</f>
        <v>-63632.85</v>
      </c>
      <c r="T2013" s="36">
        <f t="shared" si="31"/>
        <v>-0.50739226171752105</v>
      </c>
    </row>
    <row r="2014" spans="1:20" x14ac:dyDescent="0.2">
      <c r="A2014" s="25" t="s">
        <v>37</v>
      </c>
      <c r="B2014" s="25" t="s">
        <v>183</v>
      </c>
      <c r="C2014" s="25" t="s">
        <v>51</v>
      </c>
      <c r="D2014" s="25" t="s">
        <v>27</v>
      </c>
      <c r="E2014" s="25" t="s">
        <v>1917</v>
      </c>
      <c r="F2014" s="2">
        <v>42374</v>
      </c>
      <c r="G2014" s="23" t="str">
        <f>TEXT(Table2[[#This Row],[Order-Date]],"mmm")</f>
        <v>Jan</v>
      </c>
      <c r="H2014">
        <v>2016</v>
      </c>
      <c r="I2014">
        <v>541782891</v>
      </c>
      <c r="J2014" s="2">
        <v>42511</v>
      </c>
      <c r="K2014" s="23">
        <f>WEEKDAY(#REF!,1)</f>
        <v>7</v>
      </c>
      <c r="L2014" s="25">
        <f>IF(#REF!&gt;=#REF!,#REF!-#REF!,"")</f>
        <v>137</v>
      </c>
      <c r="M2014" s="4">
        <v>4452</v>
      </c>
      <c r="N2014" s="5">
        <v>437.2</v>
      </c>
      <c r="O2014" s="5">
        <v>263.33</v>
      </c>
      <c r="P2014" s="5">
        <v>173.87</v>
      </c>
      <c r="Q2014" s="5">
        <f>#REF!*#REF!</f>
        <v>1172345.1599999999</v>
      </c>
      <c r="R2014" s="5">
        <v>774069.24</v>
      </c>
      <c r="S2014" s="5">
        <f>#REF!-#REF!</f>
        <v>-398275.92</v>
      </c>
      <c r="T2014" s="36">
        <f t="shared" si="31"/>
        <v>-0.33972581931416901</v>
      </c>
    </row>
    <row r="2015" spans="1:20" x14ac:dyDescent="0.2">
      <c r="A2015" s="25" t="s">
        <v>20</v>
      </c>
      <c r="B2015" s="25" t="s">
        <v>54</v>
      </c>
      <c r="C2015" s="25" t="s">
        <v>49</v>
      </c>
      <c r="D2015" s="25" t="s">
        <v>23</v>
      </c>
      <c r="E2015" s="25" t="s">
        <v>1915</v>
      </c>
      <c r="F2015" s="2">
        <v>41418</v>
      </c>
      <c r="G2015" s="23" t="str">
        <f>TEXT(Table2[[#This Row],[Order-Date]],"mmm")</f>
        <v>May</v>
      </c>
      <c r="H2015">
        <v>2013</v>
      </c>
      <c r="I2015">
        <v>994371974</v>
      </c>
      <c r="J2015" s="2">
        <v>41614</v>
      </c>
      <c r="K2015" s="23">
        <f>WEEKDAY(#REF!,1)</f>
        <v>6</v>
      </c>
      <c r="L2015" s="25">
        <f>IF(#REF!&gt;=#REF!,#REF!-#REF!,"")</f>
        <v>196</v>
      </c>
      <c r="M2015" s="4">
        <v>5619</v>
      </c>
      <c r="N2015" s="5">
        <v>651.21</v>
      </c>
      <c r="O2015" s="5">
        <v>524.96</v>
      </c>
      <c r="P2015" s="5">
        <v>126.25</v>
      </c>
      <c r="Q2015" s="5">
        <f>#REF!*#REF!</f>
        <v>2949750.24</v>
      </c>
      <c r="R2015" s="5">
        <v>709398.75</v>
      </c>
      <c r="S2015" s="5">
        <f>#REF!-#REF!</f>
        <v>-2240351.4900000002</v>
      </c>
      <c r="T2015" s="36">
        <f t="shared" si="31"/>
        <v>-0.75950548613227697</v>
      </c>
    </row>
    <row r="2016" spans="1:20" x14ac:dyDescent="0.2">
      <c r="A2016" s="25" t="s">
        <v>46</v>
      </c>
      <c r="B2016" s="25" t="s">
        <v>78</v>
      </c>
      <c r="C2016" s="25" t="s">
        <v>34</v>
      </c>
      <c r="D2016" s="25" t="s">
        <v>23</v>
      </c>
      <c r="E2016" s="25" t="s">
        <v>1916</v>
      </c>
      <c r="F2016" s="2">
        <v>41323</v>
      </c>
      <c r="G2016" s="23" t="str">
        <f>TEXT(Table2[[#This Row],[Order-Date]],"mmm")</f>
        <v>Feb</v>
      </c>
      <c r="H2016">
        <v>2013</v>
      </c>
      <c r="I2016">
        <v>280171811</v>
      </c>
      <c r="J2016" s="2">
        <v>41459</v>
      </c>
      <c r="K2016" s="23">
        <f>WEEKDAY(#REF!,1)</f>
        <v>5</v>
      </c>
      <c r="L2016" s="25">
        <f>IF(#REF!&gt;=#REF!,#REF!-#REF!,"")</f>
        <v>136</v>
      </c>
      <c r="M2016" s="4">
        <v>7920</v>
      </c>
      <c r="N2016" s="5">
        <v>205.7</v>
      </c>
      <c r="O2016" s="5">
        <v>117.11</v>
      </c>
      <c r="P2016" s="5">
        <v>88.59</v>
      </c>
      <c r="Q2016" s="5">
        <f>#REF!*#REF!</f>
        <v>927511.2</v>
      </c>
      <c r="R2016" s="5">
        <v>701632.8</v>
      </c>
      <c r="S2016" s="5">
        <f>#REF!-#REF!</f>
        <v>-225878.39999999999</v>
      </c>
      <c r="T2016" s="36">
        <f t="shared" si="31"/>
        <v>-0.24353172231235601</v>
      </c>
    </row>
    <row r="2017" spans="1:20" x14ac:dyDescent="0.2">
      <c r="A2017" s="25" t="s">
        <v>46</v>
      </c>
      <c r="B2017" s="25" t="s">
        <v>78</v>
      </c>
      <c r="C2017" s="25" t="s">
        <v>85</v>
      </c>
      <c r="D2017" s="25" t="s">
        <v>23</v>
      </c>
      <c r="E2017" s="25" t="s">
        <v>1915</v>
      </c>
      <c r="F2017" s="2">
        <v>42182</v>
      </c>
      <c r="G2017" s="23" t="str">
        <f>TEXT(Table2[[#This Row],[Order-Date]],"mmm")</f>
        <v>Jun</v>
      </c>
      <c r="H2017">
        <v>2015</v>
      </c>
      <c r="I2017">
        <v>674231231</v>
      </c>
      <c r="J2017" s="2">
        <v>42183</v>
      </c>
      <c r="K2017" s="23">
        <f>WEEKDAY(#REF!,1)</f>
        <v>1</v>
      </c>
      <c r="L2017" s="25">
        <f>IF(#REF!&gt;=#REF!,#REF!-#REF!,"")</f>
        <v>1</v>
      </c>
      <c r="M2017" s="4">
        <v>8859</v>
      </c>
      <c r="N2017" s="5">
        <v>668.27</v>
      </c>
      <c r="O2017" s="5">
        <v>502.54</v>
      </c>
      <c r="P2017" s="5">
        <v>165.73</v>
      </c>
      <c r="Q2017" s="5">
        <f>#REF!*#REF!</f>
        <v>4452001.8600000003</v>
      </c>
      <c r="R2017" s="5">
        <v>1468202.07</v>
      </c>
      <c r="S2017" s="5">
        <f>#REF!-#REF!</f>
        <v>-2983799.79</v>
      </c>
      <c r="T2017" s="36">
        <f t="shared" si="31"/>
        <v>-0.67021530624427905</v>
      </c>
    </row>
    <row r="2018" spans="1:20" x14ac:dyDescent="0.2">
      <c r="A2018" s="25" t="s">
        <v>46</v>
      </c>
      <c r="B2018" s="25" t="s">
        <v>136</v>
      </c>
      <c r="C2018" s="25" t="s">
        <v>49</v>
      </c>
      <c r="D2018" s="25" t="s">
        <v>23</v>
      </c>
      <c r="E2018" s="25" t="s">
        <v>1918</v>
      </c>
      <c r="F2018" s="2">
        <v>41592</v>
      </c>
      <c r="G2018" s="23" t="str">
        <f>TEXT(Table2[[#This Row],[Order-Date]],"mmm")</f>
        <v>Nov</v>
      </c>
      <c r="H2018">
        <v>2013</v>
      </c>
      <c r="I2018">
        <v>471911561</v>
      </c>
      <c r="J2018" s="2">
        <v>41632</v>
      </c>
      <c r="K2018" s="23">
        <f>WEEKDAY(#REF!,1)</f>
        <v>3</v>
      </c>
      <c r="L2018" s="25">
        <f>IF(#REF!&gt;=#REF!,#REF!-#REF!,"")</f>
        <v>40</v>
      </c>
      <c r="M2018" s="4">
        <v>7973</v>
      </c>
      <c r="N2018" s="5">
        <v>651.21</v>
      </c>
      <c r="O2018" s="5">
        <v>524.96</v>
      </c>
      <c r="P2018" s="5">
        <v>126.25</v>
      </c>
      <c r="Q2018" s="5">
        <f>#REF!*#REF!</f>
        <v>4185506.08</v>
      </c>
      <c r="R2018" s="5">
        <v>1006591.25</v>
      </c>
      <c r="S2018" s="5">
        <f>#REF!-#REF!</f>
        <v>-3178914.83</v>
      </c>
      <c r="T2018" s="36">
        <f t="shared" si="31"/>
        <v>-0.75950548613227697</v>
      </c>
    </row>
    <row r="2019" spans="1:20" x14ac:dyDescent="0.2">
      <c r="A2019" s="25" t="s">
        <v>32</v>
      </c>
      <c r="B2019" s="25" t="s">
        <v>186</v>
      </c>
      <c r="C2019" s="25" t="s">
        <v>26</v>
      </c>
      <c r="D2019" s="25" t="s">
        <v>23</v>
      </c>
      <c r="E2019" s="25" t="s">
        <v>1917</v>
      </c>
      <c r="F2019" s="2">
        <v>41688</v>
      </c>
      <c r="G2019" s="23" t="str">
        <f>TEXT(Table2[[#This Row],[Order-Date]],"mmm")</f>
        <v>Feb</v>
      </c>
      <c r="H2019">
        <v>2014</v>
      </c>
      <c r="I2019">
        <v>738886630</v>
      </c>
      <c r="J2019" s="2">
        <v>41698</v>
      </c>
      <c r="K2019" s="23">
        <f>WEEKDAY(#REF!,1)</f>
        <v>6</v>
      </c>
      <c r="L2019" s="25">
        <f>IF(#REF!&gt;=#REF!,#REF!-#REF!,"")</f>
        <v>10</v>
      </c>
      <c r="M2019" s="4">
        <v>1828</v>
      </c>
      <c r="N2019" s="5">
        <v>152.58000000000001</v>
      </c>
      <c r="O2019" s="5">
        <v>97.44</v>
      </c>
      <c r="P2019" s="5">
        <v>55.14</v>
      </c>
      <c r="Q2019" s="5">
        <f>#REF!*#REF!</f>
        <v>178120.32000000001</v>
      </c>
      <c r="R2019" s="5">
        <v>100795.92</v>
      </c>
      <c r="S2019" s="5">
        <f>#REF!-#REF!</f>
        <v>-77324.399999999994</v>
      </c>
      <c r="T2019" s="36">
        <f t="shared" si="31"/>
        <v>-0.43411330049261099</v>
      </c>
    </row>
    <row r="2020" spans="1:20" x14ac:dyDescent="0.2">
      <c r="A2020" s="25" t="s">
        <v>59</v>
      </c>
      <c r="B2020" s="25" t="s">
        <v>216</v>
      </c>
      <c r="C2020" s="25" t="s">
        <v>31</v>
      </c>
      <c r="D2020" s="25" t="s">
        <v>23</v>
      </c>
      <c r="E2020" s="25" t="s">
        <v>1915</v>
      </c>
      <c r="F2020" s="2">
        <v>42229</v>
      </c>
      <c r="G2020" s="23" t="str">
        <f>TEXT(Table2[[#This Row],[Order-Date]],"mmm")</f>
        <v>Aug</v>
      </c>
      <c r="H2020">
        <v>2015</v>
      </c>
      <c r="I2020">
        <v>361142766</v>
      </c>
      <c r="J2020" s="2">
        <v>42133</v>
      </c>
      <c r="K2020" s="23">
        <f>WEEKDAY(#REF!,1)</f>
        <v>7</v>
      </c>
      <c r="L2020" s="25" t="str">
        <f>IF(#REF!&gt;=#REF!,#REF!-#REF!,"")</f>
        <v/>
      </c>
      <c r="M2020" s="4">
        <v>9025</v>
      </c>
      <c r="N2020" s="5">
        <v>47.45</v>
      </c>
      <c r="O2020" s="5">
        <v>31.79</v>
      </c>
      <c r="P2020" s="5">
        <v>15.66</v>
      </c>
      <c r="Q2020" s="5">
        <f>#REF!*#REF!</f>
        <v>286904.75</v>
      </c>
      <c r="R2020" s="5">
        <v>141331.5</v>
      </c>
      <c r="S2020" s="5">
        <f>#REF!-#REF!</f>
        <v>-145573.25</v>
      </c>
      <c r="T2020" s="36">
        <f t="shared" si="31"/>
        <v>-0.50739226171752105</v>
      </c>
    </row>
    <row r="2021" spans="1:20" x14ac:dyDescent="0.2">
      <c r="A2021" s="25" t="s">
        <v>29</v>
      </c>
      <c r="B2021" s="25" t="s">
        <v>187</v>
      </c>
      <c r="C2021" s="25" t="s">
        <v>31</v>
      </c>
      <c r="D2021" s="25" t="s">
        <v>27</v>
      </c>
      <c r="E2021" s="25" t="s">
        <v>1917</v>
      </c>
      <c r="F2021" s="2">
        <v>41771</v>
      </c>
      <c r="G2021" s="23" t="str">
        <f>TEXT(Table2[[#This Row],[Order-Date]],"mmm")</f>
        <v>May</v>
      </c>
      <c r="H2021">
        <v>2014</v>
      </c>
      <c r="I2021">
        <v>994978797</v>
      </c>
      <c r="J2021" s="2">
        <v>42036</v>
      </c>
      <c r="K2021" s="23">
        <f>WEEKDAY(#REF!,1)</f>
        <v>1</v>
      </c>
      <c r="L2021" s="25">
        <f>IF(#REF!&gt;=#REF!,#REF!-#REF!,"")</f>
        <v>265</v>
      </c>
      <c r="M2021" s="4">
        <v>5192</v>
      </c>
      <c r="N2021" s="5">
        <v>47.45</v>
      </c>
      <c r="O2021" s="5">
        <v>31.79</v>
      </c>
      <c r="P2021" s="5">
        <v>15.66</v>
      </c>
      <c r="Q2021" s="5">
        <f>#REF!*#REF!</f>
        <v>165053.68</v>
      </c>
      <c r="R2021" s="5">
        <v>81306.720000000001</v>
      </c>
      <c r="S2021" s="5">
        <f>#REF!-#REF!</f>
        <v>-83746.960000000006</v>
      </c>
      <c r="T2021" s="36">
        <f t="shared" si="31"/>
        <v>-0.50739226171752105</v>
      </c>
    </row>
    <row r="2022" spans="1:20" x14ac:dyDescent="0.2">
      <c r="A2022" s="25" t="s">
        <v>29</v>
      </c>
      <c r="B2022" s="25" t="s">
        <v>185</v>
      </c>
      <c r="C2022" s="25" t="s">
        <v>31</v>
      </c>
      <c r="D2022" s="25" t="s">
        <v>27</v>
      </c>
      <c r="E2022" s="25" t="s">
        <v>1917</v>
      </c>
      <c r="F2022" s="2">
        <v>42855</v>
      </c>
      <c r="G2022" s="23" t="str">
        <f>TEXT(Table2[[#This Row],[Order-Date]],"mmm")</f>
        <v>Apr</v>
      </c>
      <c r="H2022">
        <v>2017</v>
      </c>
      <c r="I2022">
        <v>317006051</v>
      </c>
      <c r="J2022" s="2">
        <v>42861</v>
      </c>
      <c r="K2022" s="23">
        <f>WEEKDAY(#REF!,1)</f>
        <v>7</v>
      </c>
      <c r="L2022" s="25">
        <f>IF(#REF!&gt;=#REF!,#REF!-#REF!,"")</f>
        <v>6</v>
      </c>
      <c r="M2022" s="4">
        <v>7990</v>
      </c>
      <c r="N2022" s="5">
        <v>47.45</v>
      </c>
      <c r="O2022" s="5">
        <v>31.79</v>
      </c>
      <c r="P2022" s="5">
        <v>15.66</v>
      </c>
      <c r="Q2022" s="5">
        <f>#REF!*#REF!</f>
        <v>254002.1</v>
      </c>
      <c r="R2022" s="5">
        <v>125123.4</v>
      </c>
      <c r="S2022" s="5">
        <f>#REF!-#REF!</f>
        <v>-128878.7</v>
      </c>
      <c r="T2022" s="36">
        <f t="shared" si="31"/>
        <v>-0.50739226171752105</v>
      </c>
    </row>
    <row r="2023" spans="1:20" x14ac:dyDescent="0.2">
      <c r="A2023" s="25" t="s">
        <v>46</v>
      </c>
      <c r="B2023" s="25" t="s">
        <v>129</v>
      </c>
      <c r="C2023" s="25" t="s">
        <v>26</v>
      </c>
      <c r="D2023" s="25" t="s">
        <v>23</v>
      </c>
      <c r="E2023" s="25" t="s">
        <v>1915</v>
      </c>
      <c r="F2023" s="2">
        <v>40253</v>
      </c>
      <c r="G2023" s="23" t="str">
        <f>TEXT(Table2[[#This Row],[Order-Date]],"mmm")</f>
        <v>Mar</v>
      </c>
      <c r="H2023">
        <v>2010</v>
      </c>
      <c r="I2023">
        <v>574148356</v>
      </c>
      <c r="J2023" s="2">
        <v>40273</v>
      </c>
      <c r="K2023" s="23">
        <f>WEEKDAY(#REF!,1)</f>
        <v>2</v>
      </c>
      <c r="L2023" s="25">
        <f>IF(#REF!&gt;=#REF!,#REF!-#REF!,"")</f>
        <v>20</v>
      </c>
      <c r="M2023" s="4">
        <v>2112</v>
      </c>
      <c r="N2023" s="5">
        <v>152.58000000000001</v>
      </c>
      <c r="O2023" s="5">
        <v>97.44</v>
      </c>
      <c r="P2023" s="5">
        <v>55.14</v>
      </c>
      <c r="Q2023" s="5">
        <f>#REF!*#REF!</f>
        <v>205793.28</v>
      </c>
      <c r="R2023" s="5">
        <v>116455.67999999999</v>
      </c>
      <c r="S2023" s="5">
        <f>#REF!-#REF!</f>
        <v>-89337.600000000006</v>
      </c>
      <c r="T2023" s="36">
        <f t="shared" si="31"/>
        <v>-0.43411330049261099</v>
      </c>
    </row>
    <row r="2024" spans="1:20" x14ac:dyDescent="0.2">
      <c r="A2024" s="25" t="s">
        <v>29</v>
      </c>
      <c r="B2024" s="25" t="s">
        <v>69</v>
      </c>
      <c r="C2024" s="25" t="s">
        <v>39</v>
      </c>
      <c r="D2024" s="25" t="s">
        <v>23</v>
      </c>
      <c r="E2024" s="25" t="s">
        <v>1917</v>
      </c>
      <c r="F2024" s="2">
        <v>41018</v>
      </c>
      <c r="G2024" s="23" t="str">
        <f>TEXT(Table2[[#This Row],[Order-Date]],"mmm")</f>
        <v>Apr</v>
      </c>
      <c r="H2024">
        <v>2012</v>
      </c>
      <c r="I2024">
        <v>933642041</v>
      </c>
      <c r="J2024" s="2">
        <v>41048</v>
      </c>
      <c r="K2024" s="23">
        <f>WEEKDAY(#REF!,1)</f>
        <v>7</v>
      </c>
      <c r="L2024" s="25">
        <f>IF(#REF!&gt;=#REF!,#REF!-#REF!,"")</f>
        <v>30</v>
      </c>
      <c r="M2024" s="4">
        <v>4282</v>
      </c>
      <c r="N2024" s="5">
        <v>81.73</v>
      </c>
      <c r="O2024" s="5">
        <v>56.67</v>
      </c>
      <c r="P2024" s="5">
        <v>25.06</v>
      </c>
      <c r="Q2024" s="5">
        <f>#REF!*#REF!</f>
        <v>242660.94</v>
      </c>
      <c r="R2024" s="5">
        <v>107306.92</v>
      </c>
      <c r="S2024" s="5">
        <f>#REF!-#REF!</f>
        <v>-135354.01999999999</v>
      </c>
      <c r="T2024" s="36">
        <f t="shared" si="31"/>
        <v>-0.55779071819304704</v>
      </c>
    </row>
    <row r="2025" spans="1:20" x14ac:dyDescent="0.2">
      <c r="A2025" s="25" t="s">
        <v>32</v>
      </c>
      <c r="B2025" s="25" t="s">
        <v>128</v>
      </c>
      <c r="C2025" s="25" t="s">
        <v>22</v>
      </c>
      <c r="D2025" s="25" t="s">
        <v>23</v>
      </c>
      <c r="E2025" s="25" t="s">
        <v>1915</v>
      </c>
      <c r="F2025" s="2">
        <v>42704</v>
      </c>
      <c r="G2025" s="23" t="str">
        <f>TEXT(Table2[[#This Row],[Order-Date]],"mmm")</f>
        <v>Nov</v>
      </c>
      <c r="H2025">
        <v>2016</v>
      </c>
      <c r="I2025">
        <v>633035933</v>
      </c>
      <c r="J2025" s="2">
        <v>42735</v>
      </c>
      <c r="K2025" s="23">
        <f>WEEKDAY(#REF!,1)</f>
        <v>7</v>
      </c>
      <c r="L2025" s="25">
        <f>IF(#REF!&gt;=#REF!,#REF!-#REF!,"")</f>
        <v>31</v>
      </c>
      <c r="M2025" s="4">
        <v>8255</v>
      </c>
      <c r="N2025" s="5">
        <v>255.28</v>
      </c>
      <c r="O2025" s="5">
        <v>159.41999999999999</v>
      </c>
      <c r="P2025" s="5">
        <v>95.86</v>
      </c>
      <c r="Q2025" s="5">
        <f>#REF!*#REF!</f>
        <v>1316012.1000000001</v>
      </c>
      <c r="R2025" s="5">
        <v>791324.3</v>
      </c>
      <c r="S2025" s="5">
        <f>#REF!-#REF!</f>
        <v>-524687.80000000005</v>
      </c>
      <c r="T2025" s="36">
        <f t="shared" si="31"/>
        <v>-0.39869527035503699</v>
      </c>
    </row>
    <row r="2026" spans="1:20" x14ac:dyDescent="0.2">
      <c r="A2026" s="25" t="s">
        <v>32</v>
      </c>
      <c r="B2026" s="25" t="s">
        <v>82</v>
      </c>
      <c r="C2026" s="25" t="s">
        <v>26</v>
      </c>
      <c r="D2026" s="25" t="s">
        <v>23</v>
      </c>
      <c r="E2026" s="25" t="s">
        <v>1918</v>
      </c>
      <c r="F2026" s="2">
        <v>40340</v>
      </c>
      <c r="G2026" s="23" t="str">
        <f>TEXT(Table2[[#This Row],[Order-Date]],"mmm")</f>
        <v>Jun</v>
      </c>
      <c r="H2026">
        <v>2010</v>
      </c>
      <c r="I2026">
        <v>330191361</v>
      </c>
      <c r="J2026" s="2">
        <v>40505</v>
      </c>
      <c r="K2026" s="23">
        <f>WEEKDAY(#REF!,1)</f>
        <v>3</v>
      </c>
      <c r="L2026" s="25">
        <f>IF(#REF!&gt;=#REF!,#REF!-#REF!,"")</f>
        <v>165</v>
      </c>
      <c r="M2026" s="4">
        <v>9816</v>
      </c>
      <c r="N2026" s="5">
        <v>152.58000000000001</v>
      </c>
      <c r="O2026" s="5">
        <v>97.44</v>
      </c>
      <c r="P2026" s="5">
        <v>55.14</v>
      </c>
      <c r="Q2026" s="5">
        <f>#REF!*#REF!</f>
        <v>956471.04</v>
      </c>
      <c r="R2026" s="5">
        <v>541254.24</v>
      </c>
      <c r="S2026" s="5">
        <f>#REF!-#REF!</f>
        <v>-415216.8</v>
      </c>
      <c r="T2026" s="36">
        <f t="shared" si="31"/>
        <v>-0.43411330049261099</v>
      </c>
    </row>
    <row r="2027" spans="1:20" x14ac:dyDescent="0.2">
      <c r="A2027" s="25" t="s">
        <v>32</v>
      </c>
      <c r="B2027" s="25" t="s">
        <v>82</v>
      </c>
      <c r="C2027" s="25" t="s">
        <v>42</v>
      </c>
      <c r="D2027" s="25" t="s">
        <v>23</v>
      </c>
      <c r="E2027" s="25" t="s">
        <v>1915</v>
      </c>
      <c r="F2027" s="2">
        <v>42383</v>
      </c>
      <c r="G2027" s="23" t="str">
        <f>TEXT(Table2[[#This Row],[Order-Date]],"mmm")</f>
        <v>Jan</v>
      </c>
      <c r="H2027">
        <v>2016</v>
      </c>
      <c r="I2027">
        <v>753282153</v>
      </c>
      <c r="J2027" s="2">
        <v>42426</v>
      </c>
      <c r="K2027" s="23">
        <f>WEEKDAY(#REF!,1)</f>
        <v>6</v>
      </c>
      <c r="L2027" s="25">
        <f>IF(#REF!&gt;=#REF!,#REF!-#REF!,"")</f>
        <v>43</v>
      </c>
      <c r="M2027" s="4">
        <v>1784</v>
      </c>
      <c r="N2027" s="5">
        <v>109.28</v>
      </c>
      <c r="O2027" s="5">
        <v>35.840000000000003</v>
      </c>
      <c r="P2027" s="5">
        <v>73.44</v>
      </c>
      <c r="Q2027" s="5">
        <f>#REF!*#REF!</f>
        <v>63938.559999999998</v>
      </c>
      <c r="R2027" s="5">
        <v>131016.96000000001</v>
      </c>
      <c r="S2027" s="5">
        <f>#REF!-#REF!</f>
        <v>67078.399999999994</v>
      </c>
      <c r="T2027" s="36">
        <f t="shared" si="31"/>
        <v>1.0491071428571399</v>
      </c>
    </row>
    <row r="2028" spans="1:20" x14ac:dyDescent="0.2">
      <c r="A2028" s="25" t="s">
        <v>46</v>
      </c>
      <c r="B2028" s="25" t="s">
        <v>211</v>
      </c>
      <c r="C2028" s="25" t="s">
        <v>65</v>
      </c>
      <c r="D2028" s="25" t="s">
        <v>27</v>
      </c>
      <c r="E2028" s="25" t="s">
        <v>1918</v>
      </c>
      <c r="F2028" s="2">
        <v>40196</v>
      </c>
      <c r="G2028" s="23" t="str">
        <f>TEXT(Table2[[#This Row],[Order-Date]],"mmm")</f>
        <v>Jan</v>
      </c>
      <c r="H2028">
        <v>2010</v>
      </c>
      <c r="I2028">
        <v>450794637</v>
      </c>
      <c r="J2028" s="2">
        <v>40484</v>
      </c>
      <c r="K2028" s="23">
        <f>WEEKDAY(#REF!,1)</f>
        <v>3</v>
      </c>
      <c r="L2028" s="25">
        <f>IF(#REF!&gt;=#REF!,#REF!-#REF!,"")</f>
        <v>288</v>
      </c>
      <c r="M2028" s="4">
        <v>9006</v>
      </c>
      <c r="N2028" s="5">
        <v>9.33</v>
      </c>
      <c r="O2028" s="5">
        <v>6.92</v>
      </c>
      <c r="P2028" s="5">
        <v>2.41</v>
      </c>
      <c r="Q2028" s="5">
        <f>#REF!*#REF!</f>
        <v>62321.52</v>
      </c>
      <c r="R2028" s="5">
        <v>21704.46</v>
      </c>
      <c r="S2028" s="5">
        <f>#REF!-#REF!</f>
        <v>-40617.06</v>
      </c>
      <c r="T2028" s="36">
        <f t="shared" si="31"/>
        <v>-0.65173410404624299</v>
      </c>
    </row>
    <row r="2029" spans="1:20" x14ac:dyDescent="0.2">
      <c r="A2029" s="25" t="s">
        <v>37</v>
      </c>
      <c r="B2029" s="25" t="s">
        <v>79</v>
      </c>
      <c r="C2029" s="25" t="s">
        <v>34</v>
      </c>
      <c r="D2029" s="25" t="s">
        <v>27</v>
      </c>
      <c r="E2029" s="25" t="s">
        <v>1915</v>
      </c>
      <c r="F2029" s="2">
        <v>41277</v>
      </c>
      <c r="G2029" s="23" t="str">
        <f>TEXT(Table2[[#This Row],[Order-Date]],"mmm")</f>
        <v>Jan</v>
      </c>
      <c r="H2029">
        <v>2013</v>
      </c>
      <c r="I2029">
        <v>741527640</v>
      </c>
      <c r="J2029" s="2">
        <v>41351</v>
      </c>
      <c r="K2029" s="23">
        <f>WEEKDAY(#REF!,1)</f>
        <v>2</v>
      </c>
      <c r="L2029" s="25">
        <f>IF(#REF!&gt;=#REF!,#REF!-#REF!,"")</f>
        <v>74</v>
      </c>
      <c r="M2029" s="4">
        <v>3362</v>
      </c>
      <c r="N2029" s="5">
        <v>205.7</v>
      </c>
      <c r="O2029" s="5">
        <v>117.11</v>
      </c>
      <c r="P2029" s="5">
        <v>88.59</v>
      </c>
      <c r="Q2029" s="5">
        <f>#REF!*#REF!</f>
        <v>393723.82</v>
      </c>
      <c r="R2029" s="5">
        <v>297839.58</v>
      </c>
      <c r="S2029" s="5">
        <f>#REF!-#REF!</f>
        <v>-95884.24</v>
      </c>
      <c r="T2029" s="36">
        <f t="shared" si="31"/>
        <v>-0.24353172231235601</v>
      </c>
    </row>
    <row r="2030" spans="1:20" x14ac:dyDescent="0.2">
      <c r="A2030" s="25" t="s">
        <v>29</v>
      </c>
      <c r="B2030" s="25" t="s">
        <v>187</v>
      </c>
      <c r="C2030" s="25" t="s">
        <v>49</v>
      </c>
      <c r="D2030" s="25" t="s">
        <v>27</v>
      </c>
      <c r="E2030" s="25" t="s">
        <v>1915</v>
      </c>
      <c r="F2030" s="2">
        <v>42619</v>
      </c>
      <c r="G2030" s="23" t="str">
        <f>TEXT(Table2[[#This Row],[Order-Date]],"mmm")</f>
        <v>Sep</v>
      </c>
      <c r="H2030">
        <v>2016</v>
      </c>
      <c r="I2030">
        <v>764592492</v>
      </c>
      <c r="J2030" s="2">
        <v>42570</v>
      </c>
      <c r="K2030" s="23">
        <f>WEEKDAY(#REF!,1)</f>
        <v>3</v>
      </c>
      <c r="L2030" s="25" t="str">
        <f>IF(#REF!&gt;=#REF!,#REF!-#REF!,"")</f>
        <v/>
      </c>
      <c r="M2030" s="4">
        <v>8764</v>
      </c>
      <c r="N2030" s="5">
        <v>651.21</v>
      </c>
      <c r="O2030" s="5">
        <v>524.96</v>
      </c>
      <c r="P2030" s="5">
        <v>126.25</v>
      </c>
      <c r="Q2030" s="5">
        <f>#REF!*#REF!</f>
        <v>4600749.4400000004</v>
      </c>
      <c r="R2030" s="5">
        <v>1106455</v>
      </c>
      <c r="S2030" s="5">
        <f>#REF!-#REF!</f>
        <v>-3494294.44</v>
      </c>
      <c r="T2030" s="36">
        <f t="shared" si="31"/>
        <v>-0.75950548613227697</v>
      </c>
    </row>
    <row r="2031" spans="1:20" x14ac:dyDescent="0.2">
      <c r="A2031" s="25" t="s">
        <v>20</v>
      </c>
      <c r="B2031" s="25" t="s">
        <v>21</v>
      </c>
      <c r="C2031" s="25" t="s">
        <v>42</v>
      </c>
      <c r="D2031" s="25" t="s">
        <v>27</v>
      </c>
      <c r="E2031" s="25" t="s">
        <v>1917</v>
      </c>
      <c r="F2031" s="2">
        <v>42348</v>
      </c>
      <c r="G2031" s="23" t="str">
        <f>TEXT(Table2[[#This Row],[Order-Date]],"mmm")</f>
        <v>Dec</v>
      </c>
      <c r="H2031">
        <v>2015</v>
      </c>
      <c r="I2031">
        <v>629413020</v>
      </c>
      <c r="J2031" s="2">
        <v>42016</v>
      </c>
      <c r="K2031" s="23">
        <f>WEEKDAY(#REF!,1)</f>
        <v>2</v>
      </c>
      <c r="L2031" s="25" t="str">
        <f>IF(#REF!&gt;=#REF!,#REF!-#REF!,"")</f>
        <v/>
      </c>
      <c r="M2031" s="4">
        <v>6154</v>
      </c>
      <c r="N2031" s="5">
        <v>109.28</v>
      </c>
      <c r="O2031" s="5">
        <v>35.840000000000003</v>
      </c>
      <c r="P2031" s="5">
        <v>73.44</v>
      </c>
      <c r="Q2031" s="5">
        <f>#REF!*#REF!</f>
        <v>220559.35999999999</v>
      </c>
      <c r="R2031" s="5">
        <v>451949.76</v>
      </c>
      <c r="S2031" s="5">
        <f>#REF!-#REF!</f>
        <v>231390.4</v>
      </c>
      <c r="T2031" s="36">
        <f t="shared" si="31"/>
        <v>1.0491071428571399</v>
      </c>
    </row>
    <row r="2032" spans="1:20" x14ac:dyDescent="0.2">
      <c r="A2032" s="25" t="s">
        <v>40</v>
      </c>
      <c r="B2032" s="25" t="s">
        <v>41</v>
      </c>
      <c r="C2032" s="25" t="s">
        <v>65</v>
      </c>
      <c r="D2032" s="25" t="s">
        <v>27</v>
      </c>
      <c r="E2032" s="25" t="s">
        <v>1918</v>
      </c>
      <c r="F2032" s="2">
        <v>42270</v>
      </c>
      <c r="G2032" s="23" t="str">
        <f>TEXT(Table2[[#This Row],[Order-Date]],"mmm")</f>
        <v>Sep</v>
      </c>
      <c r="H2032">
        <v>2015</v>
      </c>
      <c r="I2032">
        <v>965725553</v>
      </c>
      <c r="J2032" s="2">
        <v>42226</v>
      </c>
      <c r="K2032" s="23">
        <f>WEEKDAY(#REF!,1)</f>
        <v>2</v>
      </c>
      <c r="L2032" s="25" t="str">
        <f>IF(#REF!&gt;=#REF!,#REF!-#REF!,"")</f>
        <v/>
      </c>
      <c r="M2032" s="4">
        <v>8506</v>
      </c>
      <c r="N2032" s="5">
        <v>9.33</v>
      </c>
      <c r="O2032" s="5">
        <v>6.92</v>
      </c>
      <c r="P2032" s="5">
        <v>2.41</v>
      </c>
      <c r="Q2032" s="5">
        <f>#REF!*#REF!</f>
        <v>58861.52</v>
      </c>
      <c r="R2032" s="5">
        <v>20499.46</v>
      </c>
      <c r="S2032" s="5">
        <f>#REF!-#REF!</f>
        <v>-38362.06</v>
      </c>
      <c r="T2032" s="36">
        <f t="shared" si="31"/>
        <v>-0.65173410404624299</v>
      </c>
    </row>
    <row r="2033" spans="1:20" x14ac:dyDescent="0.2">
      <c r="A2033" s="25" t="s">
        <v>37</v>
      </c>
      <c r="B2033" s="25" t="s">
        <v>178</v>
      </c>
      <c r="C2033" s="25" t="s">
        <v>77</v>
      </c>
      <c r="D2033" s="25" t="s">
        <v>23</v>
      </c>
      <c r="E2033" s="25" t="s">
        <v>1917</v>
      </c>
      <c r="F2033" s="2">
        <v>40375</v>
      </c>
      <c r="G2033" s="23" t="str">
        <f>TEXT(Table2[[#This Row],[Order-Date]],"mmm")</f>
        <v>Jul</v>
      </c>
      <c r="H2033">
        <v>2010</v>
      </c>
      <c r="I2033">
        <v>673578917</v>
      </c>
      <c r="J2033" s="2">
        <v>40421</v>
      </c>
      <c r="K2033" s="23">
        <f>WEEKDAY(#REF!,1)</f>
        <v>3</v>
      </c>
      <c r="L2033" s="25">
        <f>IF(#REF!&gt;=#REF!,#REF!-#REF!,"")</f>
        <v>46</v>
      </c>
      <c r="M2033" s="4">
        <v>5825</v>
      </c>
      <c r="N2033" s="5">
        <v>154.06</v>
      </c>
      <c r="O2033" s="5">
        <v>90.93</v>
      </c>
      <c r="P2033" s="5">
        <v>63.13</v>
      </c>
      <c r="Q2033" s="5">
        <f>#REF!*#REF!</f>
        <v>529667.25</v>
      </c>
      <c r="R2033" s="5">
        <v>367732.25</v>
      </c>
      <c r="S2033" s="5">
        <f>#REF!-#REF!</f>
        <v>-161935</v>
      </c>
      <c r="T2033" s="36">
        <f t="shared" si="31"/>
        <v>-0.30572968217309998</v>
      </c>
    </row>
    <row r="2034" spans="1:20" x14ac:dyDescent="0.2">
      <c r="A2034" s="25" t="s">
        <v>46</v>
      </c>
      <c r="B2034" s="25" t="s">
        <v>137</v>
      </c>
      <c r="C2034" s="25" t="s">
        <v>26</v>
      </c>
      <c r="D2034" s="25" t="s">
        <v>27</v>
      </c>
      <c r="E2034" s="25" t="s">
        <v>1917</v>
      </c>
      <c r="F2034" s="2">
        <v>40218</v>
      </c>
      <c r="G2034" s="23" t="str">
        <f>TEXT(Table2[[#This Row],[Order-Date]],"mmm")</f>
        <v>Feb</v>
      </c>
      <c r="H2034">
        <v>2010</v>
      </c>
      <c r="I2034">
        <v>973334443</v>
      </c>
      <c r="J2034" s="2">
        <v>40436</v>
      </c>
      <c r="K2034" s="23">
        <f>WEEKDAY(#REF!,1)</f>
        <v>4</v>
      </c>
      <c r="L2034" s="25">
        <f>IF(#REF!&gt;=#REF!,#REF!-#REF!,"")</f>
        <v>218</v>
      </c>
      <c r="M2034" s="4">
        <v>146</v>
      </c>
      <c r="N2034" s="5">
        <v>152.58000000000001</v>
      </c>
      <c r="O2034" s="5">
        <v>97.44</v>
      </c>
      <c r="P2034" s="5">
        <v>55.14</v>
      </c>
      <c r="Q2034" s="5">
        <f>#REF!*#REF!</f>
        <v>14226.24</v>
      </c>
      <c r="R2034" s="5">
        <v>8050.44</v>
      </c>
      <c r="S2034" s="5">
        <f>#REF!-#REF!</f>
        <v>-6175.8</v>
      </c>
      <c r="T2034" s="36">
        <f t="shared" si="31"/>
        <v>-0.43411330049261099</v>
      </c>
    </row>
    <row r="2035" spans="1:20" x14ac:dyDescent="0.2">
      <c r="A2035" s="25" t="s">
        <v>20</v>
      </c>
      <c r="B2035" s="25" t="s">
        <v>117</v>
      </c>
      <c r="C2035" s="25" t="s">
        <v>22</v>
      </c>
      <c r="D2035" s="25" t="s">
        <v>23</v>
      </c>
      <c r="E2035" s="25" t="s">
        <v>1916</v>
      </c>
      <c r="F2035" s="2">
        <v>42476</v>
      </c>
      <c r="G2035" s="23" t="str">
        <f>TEXT(Table2[[#This Row],[Order-Date]],"mmm")</f>
        <v>Apr</v>
      </c>
      <c r="H2035">
        <v>2016</v>
      </c>
      <c r="I2035">
        <v>455665957</v>
      </c>
      <c r="J2035" s="2">
        <v>42503</v>
      </c>
      <c r="K2035" s="23">
        <f>WEEKDAY(#REF!,1)</f>
        <v>6</v>
      </c>
      <c r="L2035" s="25">
        <f>IF(#REF!&gt;=#REF!,#REF!-#REF!,"")</f>
        <v>27</v>
      </c>
      <c r="M2035" s="4">
        <v>538</v>
      </c>
      <c r="N2035" s="5">
        <v>255.28</v>
      </c>
      <c r="O2035" s="5">
        <v>159.41999999999999</v>
      </c>
      <c r="P2035" s="5">
        <v>95.86</v>
      </c>
      <c r="Q2035" s="5">
        <f>#REF!*#REF!</f>
        <v>85767.96</v>
      </c>
      <c r="R2035" s="5">
        <v>51572.68</v>
      </c>
      <c r="S2035" s="5">
        <f>#REF!-#REF!</f>
        <v>-34195.279999999999</v>
      </c>
      <c r="T2035" s="36">
        <f t="shared" si="31"/>
        <v>-0.39869527035503699</v>
      </c>
    </row>
    <row r="2036" spans="1:20" x14ac:dyDescent="0.2">
      <c r="A2036" s="25" t="s">
        <v>29</v>
      </c>
      <c r="B2036" s="25" t="s">
        <v>154</v>
      </c>
      <c r="C2036" s="25" t="s">
        <v>42</v>
      </c>
      <c r="D2036" s="25" t="s">
        <v>27</v>
      </c>
      <c r="E2036" s="25" t="s">
        <v>1918</v>
      </c>
      <c r="F2036" s="2">
        <v>41450</v>
      </c>
      <c r="G2036" s="23" t="str">
        <f>TEXT(Table2[[#This Row],[Order-Date]],"mmm")</f>
        <v>Jun</v>
      </c>
      <c r="H2036">
        <v>2013</v>
      </c>
      <c r="I2036">
        <v>931559789</v>
      </c>
      <c r="J2036" s="2">
        <v>41401</v>
      </c>
      <c r="K2036" s="23">
        <f>WEEKDAY(#REF!,1)</f>
        <v>3</v>
      </c>
      <c r="L2036" s="25" t="str">
        <f>IF(#REF!&gt;=#REF!,#REF!-#REF!,"")</f>
        <v/>
      </c>
      <c r="M2036" s="4">
        <v>8098</v>
      </c>
      <c r="N2036" s="5">
        <v>109.28</v>
      </c>
      <c r="O2036" s="5">
        <v>35.840000000000003</v>
      </c>
      <c r="P2036" s="5">
        <v>73.44</v>
      </c>
      <c r="Q2036" s="5">
        <f>#REF!*#REF!</f>
        <v>290232.32000000001</v>
      </c>
      <c r="R2036" s="5">
        <v>594717.12</v>
      </c>
      <c r="S2036" s="5">
        <f>#REF!-#REF!</f>
        <v>304484.8</v>
      </c>
      <c r="T2036" s="36">
        <f t="shared" si="31"/>
        <v>1.0491071428571399</v>
      </c>
    </row>
    <row r="2037" spans="1:20" x14ac:dyDescent="0.2">
      <c r="A2037" s="25" t="s">
        <v>29</v>
      </c>
      <c r="B2037" s="25" t="s">
        <v>193</v>
      </c>
      <c r="C2037" s="25" t="s">
        <v>31</v>
      </c>
      <c r="D2037" s="25" t="s">
        <v>27</v>
      </c>
      <c r="E2037" s="25" t="s">
        <v>1916</v>
      </c>
      <c r="F2037" s="2">
        <v>42334</v>
      </c>
      <c r="G2037" s="23" t="str">
        <f>TEXT(Table2[[#This Row],[Order-Date]],"mmm")</f>
        <v>Nov</v>
      </c>
      <c r="H2037">
        <v>2015</v>
      </c>
      <c r="I2037">
        <v>682314765</v>
      </c>
      <c r="J2037" s="2">
        <v>42358</v>
      </c>
      <c r="K2037" s="23">
        <f>WEEKDAY(#REF!,1)</f>
        <v>1</v>
      </c>
      <c r="L2037" s="25">
        <f>IF(#REF!&gt;=#REF!,#REF!-#REF!,"")</f>
        <v>24</v>
      </c>
      <c r="M2037" s="4">
        <v>956</v>
      </c>
      <c r="N2037" s="5">
        <v>47.45</v>
      </c>
      <c r="O2037" s="5">
        <v>31.79</v>
      </c>
      <c r="P2037" s="5">
        <v>15.66</v>
      </c>
      <c r="Q2037" s="5">
        <f>#REF!*#REF!</f>
        <v>30391.24</v>
      </c>
      <c r="R2037" s="5">
        <v>14970.96</v>
      </c>
      <c r="S2037" s="5">
        <f>#REF!-#REF!</f>
        <v>-15420.28</v>
      </c>
      <c r="T2037" s="36">
        <f t="shared" si="31"/>
        <v>-0.50739226171752105</v>
      </c>
    </row>
    <row r="2038" spans="1:20" x14ac:dyDescent="0.2">
      <c r="A2038" s="25" t="s">
        <v>20</v>
      </c>
      <c r="B2038" s="25" t="s">
        <v>68</v>
      </c>
      <c r="C2038" s="25" t="s">
        <v>49</v>
      </c>
      <c r="D2038" s="25" t="s">
        <v>27</v>
      </c>
      <c r="E2038" s="25" t="s">
        <v>1918</v>
      </c>
      <c r="F2038" s="2">
        <v>42207</v>
      </c>
      <c r="G2038" s="23" t="str">
        <f>TEXT(Table2[[#This Row],[Order-Date]],"mmm")</f>
        <v>Jul</v>
      </c>
      <c r="H2038">
        <v>2015</v>
      </c>
      <c r="I2038">
        <v>309542214</v>
      </c>
      <c r="J2038" s="2">
        <v>42133</v>
      </c>
      <c r="K2038" s="23">
        <f>WEEKDAY(#REF!,1)</f>
        <v>7</v>
      </c>
      <c r="L2038" s="25" t="str">
        <f>IF(#REF!&gt;=#REF!,#REF!-#REF!,"")</f>
        <v/>
      </c>
      <c r="M2038" s="4">
        <v>9275</v>
      </c>
      <c r="N2038" s="5">
        <v>651.21</v>
      </c>
      <c r="O2038" s="5">
        <v>524.96</v>
      </c>
      <c r="P2038" s="5">
        <v>126.25</v>
      </c>
      <c r="Q2038" s="5">
        <f>#REF!*#REF!</f>
        <v>4869004</v>
      </c>
      <c r="R2038" s="5">
        <v>1170968.75</v>
      </c>
      <c r="S2038" s="5">
        <f>#REF!-#REF!</f>
        <v>-3698035.25</v>
      </c>
      <c r="T2038" s="36">
        <f t="shared" si="31"/>
        <v>-0.75950548613227697</v>
      </c>
    </row>
    <row r="2039" spans="1:20" x14ac:dyDescent="0.2">
      <c r="A2039" s="25" t="s">
        <v>29</v>
      </c>
      <c r="B2039" s="25" t="s">
        <v>177</v>
      </c>
      <c r="C2039" s="25" t="s">
        <v>26</v>
      </c>
      <c r="D2039" s="25" t="s">
        <v>23</v>
      </c>
      <c r="E2039" s="25" t="s">
        <v>1918</v>
      </c>
      <c r="F2039" s="2">
        <v>42685</v>
      </c>
      <c r="G2039" s="23" t="str">
        <f>TEXT(Table2[[#This Row],[Order-Date]],"mmm")</f>
        <v>Nov</v>
      </c>
      <c r="H2039">
        <v>2016</v>
      </c>
      <c r="I2039">
        <v>485165965</v>
      </c>
      <c r="J2039" s="2">
        <v>42718</v>
      </c>
      <c r="K2039" s="23">
        <f>WEEKDAY(#REF!,1)</f>
        <v>4</v>
      </c>
      <c r="L2039" s="25">
        <f>IF(#REF!&gt;=#REF!,#REF!-#REF!,"")</f>
        <v>33</v>
      </c>
      <c r="M2039" s="4">
        <v>245</v>
      </c>
      <c r="N2039" s="5">
        <v>152.58000000000001</v>
      </c>
      <c r="O2039" s="5">
        <v>97.44</v>
      </c>
      <c r="P2039" s="5">
        <v>55.14</v>
      </c>
      <c r="Q2039" s="5">
        <f>#REF!*#REF!</f>
        <v>23872.799999999999</v>
      </c>
      <c r="R2039" s="5">
        <v>13509.3</v>
      </c>
      <c r="S2039" s="5">
        <f>#REF!-#REF!</f>
        <v>-10363.5</v>
      </c>
      <c r="T2039" s="36">
        <f t="shared" si="31"/>
        <v>-0.43411330049261099</v>
      </c>
    </row>
    <row r="2040" spans="1:20" x14ac:dyDescent="0.2">
      <c r="A2040" s="25" t="s">
        <v>29</v>
      </c>
      <c r="B2040" s="25" t="s">
        <v>100</v>
      </c>
      <c r="C2040" s="25" t="s">
        <v>31</v>
      </c>
      <c r="D2040" s="25" t="s">
        <v>23</v>
      </c>
      <c r="E2040" s="25" t="s">
        <v>1918</v>
      </c>
      <c r="F2040" s="2">
        <v>40271</v>
      </c>
      <c r="G2040" s="23" t="str">
        <f>TEXT(Table2[[#This Row],[Order-Date]],"mmm")</f>
        <v>Apr</v>
      </c>
      <c r="H2040">
        <v>2010</v>
      </c>
      <c r="I2040">
        <v>601422345</v>
      </c>
      <c r="J2040" s="2">
        <v>40257</v>
      </c>
      <c r="K2040" s="23">
        <f>WEEKDAY(#REF!,1)</f>
        <v>7</v>
      </c>
      <c r="L2040" s="25" t="str">
        <f>IF(#REF!&gt;=#REF!,#REF!-#REF!,"")</f>
        <v/>
      </c>
      <c r="M2040" s="4">
        <v>3092</v>
      </c>
      <c r="N2040" s="5">
        <v>47.45</v>
      </c>
      <c r="O2040" s="5">
        <v>31.79</v>
      </c>
      <c r="P2040" s="5">
        <v>15.66</v>
      </c>
      <c r="Q2040" s="5">
        <f>#REF!*#REF!</f>
        <v>98294.68</v>
      </c>
      <c r="R2040" s="5">
        <v>48420.72</v>
      </c>
      <c r="S2040" s="5">
        <f>#REF!-#REF!</f>
        <v>-49873.96</v>
      </c>
      <c r="T2040" s="36">
        <f t="shared" si="31"/>
        <v>-0.50739226171752105</v>
      </c>
    </row>
    <row r="2041" spans="1:20" x14ac:dyDescent="0.2">
      <c r="A2041" s="25" t="s">
        <v>37</v>
      </c>
      <c r="B2041" s="25" t="s">
        <v>105</v>
      </c>
      <c r="C2041" s="25" t="s">
        <v>65</v>
      </c>
      <c r="D2041" s="25" t="s">
        <v>23</v>
      </c>
      <c r="E2041" s="25" t="s">
        <v>1916</v>
      </c>
      <c r="F2041" s="2">
        <v>41420</v>
      </c>
      <c r="G2041" s="23" t="str">
        <f>TEXT(Table2[[#This Row],[Order-Date]],"mmm")</f>
        <v>May</v>
      </c>
      <c r="H2041">
        <v>2013</v>
      </c>
      <c r="I2041">
        <v>120860183</v>
      </c>
      <c r="J2041" s="2">
        <v>41400</v>
      </c>
      <c r="K2041" s="23">
        <f>WEEKDAY(#REF!,1)</f>
        <v>2</v>
      </c>
      <c r="L2041" s="25" t="str">
        <f>IF(#REF!&gt;=#REF!,#REF!-#REF!,"")</f>
        <v/>
      </c>
      <c r="M2041" s="4">
        <v>4069</v>
      </c>
      <c r="N2041" s="5">
        <v>9.33</v>
      </c>
      <c r="O2041" s="5">
        <v>6.92</v>
      </c>
      <c r="P2041" s="5">
        <v>2.41</v>
      </c>
      <c r="Q2041" s="5">
        <f>#REF!*#REF!</f>
        <v>28157.48</v>
      </c>
      <c r="R2041" s="5">
        <v>9806.2900000000009</v>
      </c>
      <c r="S2041" s="5">
        <f>#REF!-#REF!</f>
        <v>-18351.189999999999</v>
      </c>
      <c r="T2041" s="36">
        <f t="shared" si="31"/>
        <v>-0.65173410404624299</v>
      </c>
    </row>
    <row r="2042" spans="1:20" x14ac:dyDescent="0.2">
      <c r="A2042" s="25" t="s">
        <v>37</v>
      </c>
      <c r="B2042" s="25" t="s">
        <v>73</v>
      </c>
      <c r="C2042" s="25" t="s">
        <v>65</v>
      </c>
      <c r="D2042" s="25" t="s">
        <v>27</v>
      </c>
      <c r="E2042" s="25" t="s">
        <v>1918</v>
      </c>
      <c r="F2042" s="2">
        <v>42090</v>
      </c>
      <c r="G2042" s="23" t="str">
        <f>TEXT(Table2[[#This Row],[Order-Date]],"mmm")</f>
        <v>Mar</v>
      </c>
      <c r="H2042">
        <v>2015</v>
      </c>
      <c r="I2042">
        <v>826340806</v>
      </c>
      <c r="J2042" s="2">
        <v>42190</v>
      </c>
      <c r="K2042" s="23">
        <f>WEEKDAY(#REF!,1)</f>
        <v>1</v>
      </c>
      <c r="L2042" s="25">
        <f>IF(#REF!&gt;=#REF!,#REF!-#REF!,"")</f>
        <v>100</v>
      </c>
      <c r="M2042" s="4">
        <v>1462</v>
      </c>
      <c r="N2042" s="5">
        <v>9.33</v>
      </c>
      <c r="O2042" s="5">
        <v>6.92</v>
      </c>
      <c r="P2042" s="5">
        <v>2.41</v>
      </c>
      <c r="Q2042" s="5">
        <f>#REF!*#REF!</f>
        <v>10117.040000000001</v>
      </c>
      <c r="R2042" s="5">
        <v>3523.42</v>
      </c>
      <c r="S2042" s="5">
        <f>#REF!-#REF!</f>
        <v>-6593.62</v>
      </c>
      <c r="T2042" s="36">
        <f t="shared" si="31"/>
        <v>-0.65173410404624299</v>
      </c>
    </row>
    <row r="2043" spans="1:20" x14ac:dyDescent="0.2">
      <c r="A2043" s="25" t="s">
        <v>46</v>
      </c>
      <c r="B2043" s="25" t="s">
        <v>206</v>
      </c>
      <c r="C2043" s="25" t="s">
        <v>49</v>
      </c>
      <c r="D2043" s="25" t="s">
        <v>23</v>
      </c>
      <c r="E2043" s="25" t="s">
        <v>1916</v>
      </c>
      <c r="F2043" s="2">
        <v>42657</v>
      </c>
      <c r="G2043" s="23" t="str">
        <f>TEXT(Table2[[#This Row],[Order-Date]],"mmm")</f>
        <v>Oct</v>
      </c>
      <c r="H2043">
        <v>2016</v>
      </c>
      <c r="I2043">
        <v>971038043</v>
      </c>
      <c r="J2043" s="2">
        <v>42593</v>
      </c>
      <c r="K2043" s="23">
        <f>WEEKDAY(#REF!,1)</f>
        <v>5</v>
      </c>
      <c r="L2043" s="25" t="str">
        <f>IF(#REF!&gt;=#REF!,#REF!-#REF!,"")</f>
        <v/>
      </c>
      <c r="M2043" s="4">
        <v>590</v>
      </c>
      <c r="N2043" s="5">
        <v>651.21</v>
      </c>
      <c r="O2043" s="5">
        <v>524.96</v>
      </c>
      <c r="P2043" s="5">
        <v>126.25</v>
      </c>
      <c r="Q2043" s="5">
        <f>#REF!*#REF!</f>
        <v>309726.40000000002</v>
      </c>
      <c r="R2043" s="5">
        <v>74487.5</v>
      </c>
      <c r="S2043" s="5">
        <f>#REF!-#REF!</f>
        <v>-235238.9</v>
      </c>
      <c r="T2043" s="36">
        <f t="shared" si="31"/>
        <v>-0.75950548613227697</v>
      </c>
    </row>
    <row r="2044" spans="1:20" x14ac:dyDescent="0.2">
      <c r="A2044" s="25" t="s">
        <v>20</v>
      </c>
      <c r="B2044" s="25" t="s">
        <v>68</v>
      </c>
      <c r="C2044" s="25" t="s">
        <v>22</v>
      </c>
      <c r="D2044" s="25" t="s">
        <v>27</v>
      </c>
      <c r="E2044" s="25" t="s">
        <v>1917</v>
      </c>
      <c r="F2044" s="2">
        <v>41151</v>
      </c>
      <c r="G2044" s="23" t="str">
        <f>TEXT(Table2[[#This Row],[Order-Date]],"mmm")</f>
        <v>Aug</v>
      </c>
      <c r="H2044">
        <v>2012</v>
      </c>
      <c r="I2044">
        <v>228438222</v>
      </c>
      <c r="J2044" s="2">
        <v>41253</v>
      </c>
      <c r="K2044" s="23">
        <f>WEEKDAY(#REF!,1)</f>
        <v>2</v>
      </c>
      <c r="L2044" s="25">
        <f>IF(#REF!&gt;=#REF!,#REF!-#REF!,"")</f>
        <v>102</v>
      </c>
      <c r="M2044" s="4">
        <v>8801</v>
      </c>
      <c r="N2044" s="5">
        <v>255.28</v>
      </c>
      <c r="O2044" s="5">
        <v>159.41999999999999</v>
      </c>
      <c r="P2044" s="5">
        <v>95.86</v>
      </c>
      <c r="Q2044" s="5">
        <f>#REF!*#REF!</f>
        <v>1403055.42</v>
      </c>
      <c r="R2044" s="5">
        <v>843663.86</v>
      </c>
      <c r="S2044" s="5">
        <f>#REF!-#REF!</f>
        <v>-559391.56000000006</v>
      </c>
      <c r="T2044" s="36">
        <f t="shared" si="31"/>
        <v>-0.39869527035503699</v>
      </c>
    </row>
    <row r="2045" spans="1:20" x14ac:dyDescent="0.2">
      <c r="A2045" s="25" t="s">
        <v>40</v>
      </c>
      <c r="B2045" s="25" t="s">
        <v>72</v>
      </c>
      <c r="C2045" s="25" t="s">
        <v>49</v>
      </c>
      <c r="D2045" s="25" t="s">
        <v>27</v>
      </c>
      <c r="E2045" s="25" t="s">
        <v>1916</v>
      </c>
      <c r="F2045" s="2">
        <v>42906</v>
      </c>
      <c r="G2045" s="23" t="str">
        <f>TEXT(Table2[[#This Row],[Order-Date]],"mmm")</f>
        <v>Jun</v>
      </c>
      <c r="H2045">
        <v>2017</v>
      </c>
      <c r="I2045">
        <v>142340171</v>
      </c>
      <c r="J2045" s="2">
        <v>42742</v>
      </c>
      <c r="K2045" s="23">
        <f>WEEKDAY(#REF!,1)</f>
        <v>7</v>
      </c>
      <c r="L2045" s="25" t="str">
        <f>IF(#REF!&gt;=#REF!,#REF!-#REF!,"")</f>
        <v/>
      </c>
      <c r="M2045" s="4">
        <v>475</v>
      </c>
      <c r="N2045" s="5">
        <v>651.21</v>
      </c>
      <c r="O2045" s="5">
        <v>524.96</v>
      </c>
      <c r="P2045" s="5">
        <v>126.25</v>
      </c>
      <c r="Q2045" s="5">
        <f>#REF!*#REF!</f>
        <v>249356</v>
      </c>
      <c r="R2045" s="5">
        <v>59968.75</v>
      </c>
      <c r="S2045" s="5">
        <f>#REF!-#REF!</f>
        <v>-189387.25</v>
      </c>
      <c r="T2045" s="36">
        <f t="shared" si="31"/>
        <v>-0.75950548613227697</v>
      </c>
    </row>
    <row r="2046" spans="1:20" x14ac:dyDescent="0.2">
      <c r="A2046" s="25" t="s">
        <v>37</v>
      </c>
      <c r="B2046" s="25" t="s">
        <v>55</v>
      </c>
      <c r="C2046" s="25" t="s">
        <v>85</v>
      </c>
      <c r="D2046" s="25" t="s">
        <v>27</v>
      </c>
      <c r="E2046" s="25" t="s">
        <v>1918</v>
      </c>
      <c r="F2046" s="2">
        <v>42579</v>
      </c>
      <c r="G2046" s="23" t="str">
        <f>TEXT(Table2[[#This Row],[Order-Date]],"mmm")</f>
        <v>Jul</v>
      </c>
      <c r="H2046">
        <v>2016</v>
      </c>
      <c r="I2046">
        <v>976855218</v>
      </c>
      <c r="J2046" s="2">
        <v>42590</v>
      </c>
      <c r="K2046" s="23">
        <f>WEEKDAY(#REF!,1)</f>
        <v>2</v>
      </c>
      <c r="L2046" s="25">
        <f>IF(#REF!&gt;=#REF!,#REF!-#REF!,"")</f>
        <v>11</v>
      </c>
      <c r="M2046" s="4">
        <v>2022</v>
      </c>
      <c r="N2046" s="5">
        <v>668.27</v>
      </c>
      <c r="O2046" s="5">
        <v>502.54</v>
      </c>
      <c r="P2046" s="5">
        <v>165.73</v>
      </c>
      <c r="Q2046" s="5">
        <f>#REF!*#REF!</f>
        <v>1016135.88</v>
      </c>
      <c r="R2046" s="5">
        <v>335106.06</v>
      </c>
      <c r="S2046" s="5">
        <f>#REF!-#REF!</f>
        <v>-681029.82</v>
      </c>
      <c r="T2046" s="36">
        <f t="shared" si="31"/>
        <v>-0.67021530624427905</v>
      </c>
    </row>
    <row r="2047" spans="1:20" x14ac:dyDescent="0.2">
      <c r="A2047" s="25" t="s">
        <v>46</v>
      </c>
      <c r="B2047" s="25" t="s">
        <v>71</v>
      </c>
      <c r="C2047" s="25" t="s">
        <v>22</v>
      </c>
      <c r="D2047" s="25" t="s">
        <v>23</v>
      </c>
      <c r="E2047" s="25" t="s">
        <v>1915</v>
      </c>
      <c r="F2047" s="2">
        <v>42252</v>
      </c>
      <c r="G2047" s="23" t="str">
        <f>TEXT(Table2[[#This Row],[Order-Date]],"mmm")</f>
        <v>Sep</v>
      </c>
      <c r="H2047">
        <v>2015</v>
      </c>
      <c r="I2047">
        <v>366407191</v>
      </c>
      <c r="J2047" s="2">
        <v>42145</v>
      </c>
      <c r="K2047" s="23">
        <f>WEEKDAY(#REF!,1)</f>
        <v>5</v>
      </c>
      <c r="L2047" s="25" t="str">
        <f>IF(#REF!&gt;=#REF!,#REF!-#REF!,"")</f>
        <v/>
      </c>
      <c r="M2047" s="4">
        <v>6885</v>
      </c>
      <c r="N2047" s="5">
        <v>255.28</v>
      </c>
      <c r="O2047" s="5">
        <v>159.41999999999999</v>
      </c>
      <c r="P2047" s="5">
        <v>95.86</v>
      </c>
      <c r="Q2047" s="5">
        <f>#REF!*#REF!</f>
        <v>1097606.7</v>
      </c>
      <c r="R2047" s="5">
        <v>659996.1</v>
      </c>
      <c r="S2047" s="5">
        <f>#REF!-#REF!</f>
        <v>-437610.6</v>
      </c>
      <c r="T2047" s="36">
        <f t="shared" si="31"/>
        <v>-0.39869527035503699</v>
      </c>
    </row>
    <row r="2048" spans="1:20" x14ac:dyDescent="0.2">
      <c r="A2048" s="25" t="s">
        <v>37</v>
      </c>
      <c r="B2048" s="25" t="s">
        <v>102</v>
      </c>
      <c r="C2048" s="25" t="s">
        <v>65</v>
      </c>
      <c r="D2048" s="25" t="s">
        <v>27</v>
      </c>
      <c r="E2048" s="25" t="s">
        <v>1916</v>
      </c>
      <c r="F2048" s="2">
        <v>40948</v>
      </c>
      <c r="G2048" s="23" t="str">
        <f>TEXT(Table2[[#This Row],[Order-Date]],"mmm")</f>
        <v>Feb</v>
      </c>
      <c r="H2048">
        <v>2012</v>
      </c>
      <c r="I2048">
        <v>965732419</v>
      </c>
      <c r="J2048" s="2">
        <v>41201</v>
      </c>
      <c r="K2048" s="23">
        <f>WEEKDAY(#REF!,1)</f>
        <v>6</v>
      </c>
      <c r="L2048" s="25">
        <f>IF(#REF!&gt;=#REF!,#REF!-#REF!,"")</f>
        <v>253</v>
      </c>
      <c r="M2048" s="4">
        <v>538</v>
      </c>
      <c r="N2048" s="5">
        <v>9.33</v>
      </c>
      <c r="O2048" s="5">
        <v>6.92</v>
      </c>
      <c r="P2048" s="5">
        <v>2.41</v>
      </c>
      <c r="Q2048" s="5">
        <f>#REF!*#REF!</f>
        <v>3722.96</v>
      </c>
      <c r="R2048" s="5">
        <v>1296.58</v>
      </c>
      <c r="S2048" s="5">
        <f>#REF!-#REF!</f>
        <v>-2426.38</v>
      </c>
      <c r="T2048" s="36">
        <f t="shared" si="31"/>
        <v>-0.65173410404624299</v>
      </c>
    </row>
    <row r="2049" spans="1:20" x14ac:dyDescent="0.2">
      <c r="A2049" s="25" t="s">
        <v>29</v>
      </c>
      <c r="B2049" s="25" t="s">
        <v>165</v>
      </c>
      <c r="C2049" s="25" t="s">
        <v>85</v>
      </c>
      <c r="D2049" s="25" t="s">
        <v>27</v>
      </c>
      <c r="E2049" s="25" t="s">
        <v>1915</v>
      </c>
      <c r="F2049" s="2">
        <v>40999</v>
      </c>
      <c r="G2049" s="23" t="str">
        <f>TEXT(Table2[[#This Row],[Order-Date]],"mmm")</f>
        <v>Mar</v>
      </c>
      <c r="H2049">
        <v>2012</v>
      </c>
      <c r="I2049">
        <v>999879729</v>
      </c>
      <c r="J2049" s="2">
        <v>41065</v>
      </c>
      <c r="K2049" s="23">
        <f>WEEKDAY(#REF!,1)</f>
        <v>3</v>
      </c>
      <c r="L2049" s="25">
        <f>IF(#REF!&gt;=#REF!,#REF!-#REF!,"")</f>
        <v>66</v>
      </c>
      <c r="M2049" s="4">
        <v>5486</v>
      </c>
      <c r="N2049" s="5">
        <v>668.27</v>
      </c>
      <c r="O2049" s="5">
        <v>502.54</v>
      </c>
      <c r="P2049" s="5">
        <v>165.73</v>
      </c>
      <c r="Q2049" s="5">
        <f>#REF!*#REF!</f>
        <v>2756934.44</v>
      </c>
      <c r="R2049" s="5">
        <v>909194.78</v>
      </c>
      <c r="S2049" s="5">
        <f>#REF!-#REF!</f>
        <v>-1847739.66</v>
      </c>
      <c r="T2049" s="36">
        <f t="shared" si="31"/>
        <v>-0.67021530624427905</v>
      </c>
    </row>
    <row r="2050" spans="1:20" x14ac:dyDescent="0.2">
      <c r="A2050" s="25" t="s">
        <v>46</v>
      </c>
      <c r="B2050" s="25" t="s">
        <v>141</v>
      </c>
      <c r="C2050" s="25" t="s">
        <v>26</v>
      </c>
      <c r="D2050" s="25" t="s">
        <v>23</v>
      </c>
      <c r="E2050" s="25" t="s">
        <v>1915</v>
      </c>
      <c r="F2050" s="2">
        <v>40648</v>
      </c>
      <c r="G2050" s="23" t="str">
        <f>TEXT(Table2[[#This Row],[Order-Date]],"mmm")</f>
        <v>Apr</v>
      </c>
      <c r="H2050">
        <v>2011</v>
      </c>
      <c r="I2050">
        <v>114210450</v>
      </c>
      <c r="J2050" s="2">
        <v>40661</v>
      </c>
      <c r="K2050" s="23">
        <f>WEEKDAY(#REF!,1)</f>
        <v>5</v>
      </c>
      <c r="L2050" s="25">
        <f>IF(#REF!&gt;=#REF!,#REF!-#REF!,"")</f>
        <v>13</v>
      </c>
      <c r="M2050" s="4">
        <v>6265</v>
      </c>
      <c r="N2050" s="5">
        <v>152.58000000000001</v>
      </c>
      <c r="O2050" s="5">
        <v>97.44</v>
      </c>
      <c r="P2050" s="5">
        <v>55.14</v>
      </c>
      <c r="Q2050" s="5">
        <f>#REF!*#REF!</f>
        <v>610461.6</v>
      </c>
      <c r="R2050" s="5">
        <v>345452.1</v>
      </c>
      <c r="S2050" s="5">
        <f>#REF!-#REF!</f>
        <v>-265009.5</v>
      </c>
      <c r="T2050" s="36">
        <f t="shared" si="31"/>
        <v>-0.43411330049261099</v>
      </c>
    </row>
    <row r="2051" spans="1:20" x14ac:dyDescent="0.2">
      <c r="A2051" s="25" t="s">
        <v>40</v>
      </c>
      <c r="B2051" s="25" t="s">
        <v>74</v>
      </c>
      <c r="C2051" s="25" t="s">
        <v>85</v>
      </c>
      <c r="D2051" s="25" t="s">
        <v>23</v>
      </c>
      <c r="E2051" s="25" t="s">
        <v>1917</v>
      </c>
      <c r="F2051" s="2">
        <v>40705</v>
      </c>
      <c r="G2051" s="23" t="str">
        <f>TEXT(Table2[[#This Row],[Order-Date]],"mmm")</f>
        <v>Jun</v>
      </c>
      <c r="H2051">
        <v>2011</v>
      </c>
      <c r="I2051">
        <v>724398410</v>
      </c>
      <c r="J2051" s="2">
        <v>40735</v>
      </c>
      <c r="K2051" s="23">
        <f>WEEKDAY(#REF!,1)</f>
        <v>2</v>
      </c>
      <c r="L2051" s="25">
        <f>IF(#REF!&gt;=#REF!,#REF!-#REF!,"")</f>
        <v>30</v>
      </c>
      <c r="M2051" s="4">
        <v>4442</v>
      </c>
      <c r="N2051" s="5">
        <v>668.27</v>
      </c>
      <c r="O2051" s="5">
        <v>502.54</v>
      </c>
      <c r="P2051" s="5">
        <v>165.73</v>
      </c>
      <c r="Q2051" s="5">
        <f>#REF!*#REF!</f>
        <v>2232282.6800000002</v>
      </c>
      <c r="R2051" s="5">
        <v>736172.66</v>
      </c>
      <c r="S2051" s="5">
        <f>#REF!-#REF!</f>
        <v>-1496110.02</v>
      </c>
      <c r="T2051" s="36">
        <f t="shared" ref="T2051:T2114" si="32">S2051/Q2051</f>
        <v>-0.67021530624427905</v>
      </c>
    </row>
    <row r="2052" spans="1:20" x14ac:dyDescent="0.2">
      <c r="A2052" s="25" t="s">
        <v>20</v>
      </c>
      <c r="B2052" s="25" t="s">
        <v>53</v>
      </c>
      <c r="C2052" s="25" t="s">
        <v>31</v>
      </c>
      <c r="D2052" s="25" t="s">
        <v>23</v>
      </c>
      <c r="E2052" s="25" t="s">
        <v>1915</v>
      </c>
      <c r="F2052" s="2">
        <v>42757</v>
      </c>
      <c r="G2052" s="23" t="str">
        <f>TEXT(Table2[[#This Row],[Order-Date]],"mmm")</f>
        <v>Jan</v>
      </c>
      <c r="H2052">
        <v>2017</v>
      </c>
      <c r="I2052">
        <v>366429936</v>
      </c>
      <c r="J2052" s="2">
        <v>42793</v>
      </c>
      <c r="K2052" s="23">
        <f>WEEKDAY(#REF!,1)</f>
        <v>2</v>
      </c>
      <c r="L2052" s="25">
        <f>IF(#REF!&gt;=#REF!,#REF!-#REF!,"")</f>
        <v>36</v>
      </c>
      <c r="M2052" s="4">
        <v>3616</v>
      </c>
      <c r="N2052" s="5">
        <v>47.45</v>
      </c>
      <c r="O2052" s="5">
        <v>31.79</v>
      </c>
      <c r="P2052" s="5">
        <v>15.66</v>
      </c>
      <c r="Q2052" s="5">
        <f>#REF!*#REF!</f>
        <v>114952.64</v>
      </c>
      <c r="R2052" s="5">
        <v>56626.559999999998</v>
      </c>
      <c r="S2052" s="5">
        <f>#REF!-#REF!</f>
        <v>-58326.080000000002</v>
      </c>
      <c r="T2052" s="36">
        <f t="shared" si="32"/>
        <v>-0.50739226171752105</v>
      </c>
    </row>
    <row r="2053" spans="1:20" x14ac:dyDescent="0.2">
      <c r="A2053" s="25" t="s">
        <v>29</v>
      </c>
      <c r="B2053" s="25" t="s">
        <v>111</v>
      </c>
      <c r="C2053" s="25" t="s">
        <v>51</v>
      </c>
      <c r="D2053" s="25" t="s">
        <v>27</v>
      </c>
      <c r="E2053" s="25" t="s">
        <v>1917</v>
      </c>
      <c r="F2053" s="2">
        <v>41032</v>
      </c>
      <c r="G2053" s="23" t="str">
        <f>TEXT(Table2[[#This Row],[Order-Date]],"mmm")</f>
        <v>May</v>
      </c>
      <c r="H2053">
        <v>2012</v>
      </c>
      <c r="I2053">
        <v>246603858</v>
      </c>
      <c r="J2053" s="2">
        <v>41014</v>
      </c>
      <c r="K2053" s="23">
        <f>WEEKDAY(#REF!,1)</f>
        <v>1</v>
      </c>
      <c r="L2053" s="25" t="str">
        <f>IF(#REF!&gt;=#REF!,#REF!-#REF!,"")</f>
        <v/>
      </c>
      <c r="M2053" s="4">
        <v>4417</v>
      </c>
      <c r="N2053" s="5">
        <v>437.2</v>
      </c>
      <c r="O2053" s="5">
        <v>263.33</v>
      </c>
      <c r="P2053" s="5">
        <v>173.87</v>
      </c>
      <c r="Q2053" s="5">
        <f>#REF!*#REF!</f>
        <v>1163128.6100000001</v>
      </c>
      <c r="R2053" s="5">
        <v>767983.79</v>
      </c>
      <c r="S2053" s="5">
        <f>#REF!-#REF!</f>
        <v>-395144.82</v>
      </c>
      <c r="T2053" s="36">
        <f t="shared" si="32"/>
        <v>-0.33972581931416901</v>
      </c>
    </row>
    <row r="2054" spans="1:20" x14ac:dyDescent="0.2">
      <c r="A2054" s="25" t="s">
        <v>29</v>
      </c>
      <c r="B2054" s="25" t="s">
        <v>204</v>
      </c>
      <c r="C2054" s="25" t="s">
        <v>31</v>
      </c>
      <c r="D2054" s="25" t="s">
        <v>23</v>
      </c>
      <c r="E2054" s="25" t="s">
        <v>1916</v>
      </c>
      <c r="F2054" s="2">
        <v>41570</v>
      </c>
      <c r="G2054" s="23" t="str">
        <f>TEXT(Table2[[#This Row],[Order-Date]],"mmm")</f>
        <v>Oct</v>
      </c>
      <c r="H2054">
        <v>2013</v>
      </c>
      <c r="I2054">
        <v>291531503</v>
      </c>
      <c r="J2054" s="2">
        <v>41573</v>
      </c>
      <c r="K2054" s="23">
        <f>WEEKDAY(#REF!,1)</f>
        <v>7</v>
      </c>
      <c r="L2054" s="25">
        <f>IF(#REF!&gt;=#REF!,#REF!-#REF!,"")</f>
        <v>3</v>
      </c>
      <c r="M2054" s="4">
        <v>9505</v>
      </c>
      <c r="N2054" s="5">
        <v>47.45</v>
      </c>
      <c r="O2054" s="5">
        <v>31.79</v>
      </c>
      <c r="P2054" s="5">
        <v>15.66</v>
      </c>
      <c r="Q2054" s="5">
        <f>#REF!*#REF!</f>
        <v>302163.95</v>
      </c>
      <c r="R2054" s="5">
        <v>148848.29999999999</v>
      </c>
      <c r="S2054" s="5">
        <f>#REF!-#REF!</f>
        <v>-153315.65</v>
      </c>
      <c r="T2054" s="36">
        <f t="shared" si="32"/>
        <v>-0.50739226171752105</v>
      </c>
    </row>
    <row r="2055" spans="1:20" x14ac:dyDescent="0.2">
      <c r="A2055" s="25" t="s">
        <v>20</v>
      </c>
      <c r="B2055" s="25" t="s">
        <v>164</v>
      </c>
      <c r="C2055" s="25" t="s">
        <v>26</v>
      </c>
      <c r="D2055" s="25" t="s">
        <v>27</v>
      </c>
      <c r="E2055" s="25" t="s">
        <v>1916</v>
      </c>
      <c r="F2055" s="2">
        <v>41325</v>
      </c>
      <c r="G2055" s="23" t="str">
        <f>TEXT(Table2[[#This Row],[Order-Date]],"mmm")</f>
        <v>Feb</v>
      </c>
      <c r="H2055">
        <v>2013</v>
      </c>
      <c r="I2055">
        <v>498136699</v>
      </c>
      <c r="J2055" s="2">
        <v>41582</v>
      </c>
      <c r="K2055" s="23">
        <f>WEEKDAY(#REF!,1)</f>
        <v>2</v>
      </c>
      <c r="L2055" s="25">
        <f>IF(#REF!&gt;=#REF!,#REF!-#REF!,"")</f>
        <v>257</v>
      </c>
      <c r="M2055" s="4">
        <v>8574</v>
      </c>
      <c r="N2055" s="5">
        <v>152.58000000000001</v>
      </c>
      <c r="O2055" s="5">
        <v>97.44</v>
      </c>
      <c r="P2055" s="5">
        <v>55.14</v>
      </c>
      <c r="Q2055" s="5">
        <f>#REF!*#REF!</f>
        <v>835450.56</v>
      </c>
      <c r="R2055" s="5">
        <v>472770.36</v>
      </c>
      <c r="S2055" s="5">
        <f>#REF!-#REF!</f>
        <v>-362680.2</v>
      </c>
      <c r="T2055" s="36">
        <f t="shared" si="32"/>
        <v>-0.43411330049261099</v>
      </c>
    </row>
    <row r="2056" spans="1:20" x14ac:dyDescent="0.2">
      <c r="A2056" s="25" t="s">
        <v>29</v>
      </c>
      <c r="B2056" s="25" t="s">
        <v>153</v>
      </c>
      <c r="C2056" s="25" t="s">
        <v>34</v>
      </c>
      <c r="D2056" s="25" t="s">
        <v>27</v>
      </c>
      <c r="E2056" s="25" t="s">
        <v>1917</v>
      </c>
      <c r="F2056" s="2">
        <v>42934</v>
      </c>
      <c r="G2056" s="23" t="str">
        <f>TEXT(Table2[[#This Row],[Order-Date]],"mmm")</f>
        <v>Jul</v>
      </c>
      <c r="H2056">
        <v>2017</v>
      </c>
      <c r="I2056">
        <v>483655774</v>
      </c>
      <c r="J2056" s="2">
        <v>42863</v>
      </c>
      <c r="K2056" s="23">
        <f>WEEKDAY(#REF!,1)</f>
        <v>2</v>
      </c>
      <c r="L2056" s="25" t="str">
        <f>IF(#REF!&gt;=#REF!,#REF!-#REF!,"")</f>
        <v/>
      </c>
      <c r="M2056" s="4">
        <v>3346</v>
      </c>
      <c r="N2056" s="5">
        <v>205.7</v>
      </c>
      <c r="O2056" s="5">
        <v>117.11</v>
      </c>
      <c r="P2056" s="5">
        <v>88.59</v>
      </c>
      <c r="Q2056" s="5">
        <f>#REF!*#REF!</f>
        <v>391850.06</v>
      </c>
      <c r="R2056" s="5">
        <v>296422.14</v>
      </c>
      <c r="S2056" s="5">
        <f>#REF!-#REF!</f>
        <v>-95427.92</v>
      </c>
      <c r="T2056" s="36">
        <f t="shared" si="32"/>
        <v>-0.24353172231235601</v>
      </c>
    </row>
    <row r="2057" spans="1:20" x14ac:dyDescent="0.2">
      <c r="A2057" s="25" t="s">
        <v>46</v>
      </c>
      <c r="B2057" s="25" t="s">
        <v>211</v>
      </c>
      <c r="C2057" s="25" t="s">
        <v>51</v>
      </c>
      <c r="D2057" s="25" t="s">
        <v>27</v>
      </c>
      <c r="E2057" s="25" t="s">
        <v>1916</v>
      </c>
      <c r="F2057" s="2">
        <v>42568</v>
      </c>
      <c r="G2057" s="23" t="str">
        <f>TEXT(Table2[[#This Row],[Order-Date]],"mmm")</f>
        <v>Jul</v>
      </c>
      <c r="H2057">
        <v>2016</v>
      </c>
      <c r="I2057">
        <v>835637557</v>
      </c>
      <c r="J2057" s="2">
        <v>42603</v>
      </c>
      <c r="K2057" s="23">
        <f>WEEKDAY(#REF!,1)</f>
        <v>1</v>
      </c>
      <c r="L2057" s="25">
        <f>IF(#REF!&gt;=#REF!,#REF!-#REF!,"")</f>
        <v>35</v>
      </c>
      <c r="M2057" s="4">
        <v>2578</v>
      </c>
      <c r="N2057" s="5">
        <v>437.2</v>
      </c>
      <c r="O2057" s="5">
        <v>263.33</v>
      </c>
      <c r="P2057" s="5">
        <v>173.87</v>
      </c>
      <c r="Q2057" s="5">
        <f>#REF!*#REF!</f>
        <v>678864.74</v>
      </c>
      <c r="R2057" s="5">
        <v>448236.86</v>
      </c>
      <c r="S2057" s="5">
        <f>#REF!-#REF!</f>
        <v>-230627.88</v>
      </c>
      <c r="T2057" s="36">
        <f t="shared" si="32"/>
        <v>-0.33972581931416901</v>
      </c>
    </row>
    <row r="2058" spans="1:20" x14ac:dyDescent="0.2">
      <c r="A2058" s="25" t="s">
        <v>20</v>
      </c>
      <c r="B2058" s="25" t="s">
        <v>54</v>
      </c>
      <c r="C2058" s="25" t="s">
        <v>65</v>
      </c>
      <c r="D2058" s="25" t="s">
        <v>27</v>
      </c>
      <c r="E2058" s="25" t="s">
        <v>1918</v>
      </c>
      <c r="F2058" s="2">
        <v>42349</v>
      </c>
      <c r="G2058" s="23" t="str">
        <f>TEXT(Table2[[#This Row],[Order-Date]],"mmm")</f>
        <v>Dec</v>
      </c>
      <c r="H2058">
        <v>2015</v>
      </c>
      <c r="I2058">
        <v>861943376</v>
      </c>
      <c r="J2058" s="2">
        <v>42362</v>
      </c>
      <c r="K2058" s="23">
        <f>WEEKDAY(#REF!,1)</f>
        <v>5</v>
      </c>
      <c r="L2058" s="25">
        <f>IF(#REF!&gt;=#REF!,#REF!-#REF!,"")</f>
        <v>13</v>
      </c>
      <c r="M2058" s="4">
        <v>7054</v>
      </c>
      <c r="N2058" s="5">
        <v>9.33</v>
      </c>
      <c r="O2058" s="5">
        <v>6.92</v>
      </c>
      <c r="P2058" s="5">
        <v>2.41</v>
      </c>
      <c r="Q2058" s="5">
        <f>#REF!*#REF!</f>
        <v>48813.68</v>
      </c>
      <c r="R2058" s="5">
        <v>17000.14</v>
      </c>
      <c r="S2058" s="5">
        <f>#REF!-#REF!</f>
        <v>-31813.54</v>
      </c>
      <c r="T2058" s="36">
        <f t="shared" si="32"/>
        <v>-0.65173410404624299</v>
      </c>
    </row>
    <row r="2059" spans="1:20" x14ac:dyDescent="0.2">
      <c r="A2059" s="25" t="s">
        <v>29</v>
      </c>
      <c r="B2059" s="25" t="s">
        <v>138</v>
      </c>
      <c r="C2059" s="25" t="s">
        <v>39</v>
      </c>
      <c r="D2059" s="25" t="s">
        <v>23</v>
      </c>
      <c r="E2059" s="25" t="s">
        <v>1918</v>
      </c>
      <c r="F2059" s="2">
        <v>40463</v>
      </c>
      <c r="G2059" s="23" t="str">
        <f>TEXT(Table2[[#This Row],[Order-Date]],"mmm")</f>
        <v>Oct</v>
      </c>
      <c r="H2059">
        <v>2010</v>
      </c>
      <c r="I2059">
        <v>840747058</v>
      </c>
      <c r="J2059" s="2">
        <v>40538</v>
      </c>
      <c r="K2059" s="23">
        <f>WEEKDAY(#REF!,1)</f>
        <v>1</v>
      </c>
      <c r="L2059" s="25">
        <f>IF(#REF!&gt;=#REF!,#REF!-#REF!,"")</f>
        <v>75</v>
      </c>
      <c r="M2059" s="4">
        <v>4593</v>
      </c>
      <c r="N2059" s="5">
        <v>81.73</v>
      </c>
      <c r="O2059" s="5">
        <v>56.67</v>
      </c>
      <c r="P2059" s="5">
        <v>25.06</v>
      </c>
      <c r="Q2059" s="5">
        <f>#REF!*#REF!</f>
        <v>260285.31</v>
      </c>
      <c r="R2059" s="5">
        <v>115100.58</v>
      </c>
      <c r="S2059" s="5">
        <f>#REF!-#REF!</f>
        <v>-145184.73000000001</v>
      </c>
      <c r="T2059" s="36">
        <f t="shared" si="32"/>
        <v>-0.55779071819304704</v>
      </c>
    </row>
    <row r="2060" spans="1:20" x14ac:dyDescent="0.2">
      <c r="A2060" s="25" t="s">
        <v>46</v>
      </c>
      <c r="B2060" s="25" t="s">
        <v>156</v>
      </c>
      <c r="C2060" s="25" t="s">
        <v>34</v>
      </c>
      <c r="D2060" s="25" t="s">
        <v>23</v>
      </c>
      <c r="E2060" s="25" t="s">
        <v>1915</v>
      </c>
      <c r="F2060" s="2">
        <v>41280</v>
      </c>
      <c r="G2060" s="23" t="str">
        <f>TEXT(Table2[[#This Row],[Order-Date]],"mmm")</f>
        <v>Jan</v>
      </c>
      <c r="H2060">
        <v>2013</v>
      </c>
      <c r="I2060">
        <v>670534932</v>
      </c>
      <c r="J2060" s="2">
        <v>41280</v>
      </c>
      <c r="K2060" s="23">
        <f>WEEKDAY(#REF!,1)</f>
        <v>1</v>
      </c>
      <c r="L2060" s="25">
        <f>IF(#REF!&gt;=#REF!,#REF!-#REF!,"")</f>
        <v>0</v>
      </c>
      <c r="M2060" s="4">
        <v>5042</v>
      </c>
      <c r="N2060" s="5">
        <v>205.7</v>
      </c>
      <c r="O2060" s="5">
        <v>117.11</v>
      </c>
      <c r="P2060" s="5">
        <v>88.59</v>
      </c>
      <c r="Q2060" s="5">
        <f>#REF!*#REF!</f>
        <v>590468.62</v>
      </c>
      <c r="R2060" s="5">
        <v>446670.78</v>
      </c>
      <c r="S2060" s="5">
        <f>#REF!-#REF!</f>
        <v>-143797.84</v>
      </c>
      <c r="T2060" s="36">
        <f t="shared" si="32"/>
        <v>-0.24353172231235601</v>
      </c>
    </row>
    <row r="2061" spans="1:20" x14ac:dyDescent="0.2">
      <c r="A2061" s="25" t="s">
        <v>46</v>
      </c>
      <c r="B2061" s="25" t="s">
        <v>107</v>
      </c>
      <c r="C2061" s="25" t="s">
        <v>22</v>
      </c>
      <c r="D2061" s="25" t="s">
        <v>27</v>
      </c>
      <c r="E2061" s="25" t="s">
        <v>1917</v>
      </c>
      <c r="F2061" s="2">
        <v>42759</v>
      </c>
      <c r="G2061" s="23" t="str">
        <f>TEXT(Table2[[#This Row],[Order-Date]],"mmm")</f>
        <v>Jan</v>
      </c>
      <c r="H2061">
        <v>2017</v>
      </c>
      <c r="I2061">
        <v>320105826</v>
      </c>
      <c r="J2061" s="2">
        <v>42785</v>
      </c>
      <c r="K2061" s="23">
        <f>WEEKDAY(#REF!,1)</f>
        <v>1</v>
      </c>
      <c r="L2061" s="25">
        <f>IF(#REF!&gt;=#REF!,#REF!-#REF!,"")</f>
        <v>26</v>
      </c>
      <c r="M2061" s="4">
        <v>5282</v>
      </c>
      <c r="N2061" s="5">
        <v>255.28</v>
      </c>
      <c r="O2061" s="5">
        <v>159.41999999999999</v>
      </c>
      <c r="P2061" s="5">
        <v>95.86</v>
      </c>
      <c r="Q2061" s="5">
        <f>#REF!*#REF!</f>
        <v>842056.44</v>
      </c>
      <c r="R2061" s="5">
        <v>506332.52</v>
      </c>
      <c r="S2061" s="5">
        <f>#REF!-#REF!</f>
        <v>-335723.92</v>
      </c>
      <c r="T2061" s="36">
        <f t="shared" si="32"/>
        <v>-0.39869527035503699</v>
      </c>
    </row>
    <row r="2062" spans="1:20" x14ac:dyDescent="0.2">
      <c r="A2062" s="25" t="s">
        <v>46</v>
      </c>
      <c r="B2062" s="25" t="s">
        <v>159</v>
      </c>
      <c r="C2062" s="25" t="s">
        <v>22</v>
      </c>
      <c r="D2062" s="25" t="s">
        <v>23</v>
      </c>
      <c r="E2062" s="25" t="s">
        <v>1916</v>
      </c>
      <c r="F2062" s="2">
        <v>42639</v>
      </c>
      <c r="G2062" s="23" t="str">
        <f>TEXT(Table2[[#This Row],[Order-Date]],"mmm")</f>
        <v>Sep</v>
      </c>
      <c r="H2062">
        <v>2016</v>
      </c>
      <c r="I2062">
        <v>278571069</v>
      </c>
      <c r="J2062" s="2">
        <v>42673</v>
      </c>
      <c r="K2062" s="23">
        <f>WEEKDAY(#REF!,1)</f>
        <v>1</v>
      </c>
      <c r="L2062" s="25">
        <f>IF(#REF!&gt;=#REF!,#REF!-#REF!,"")</f>
        <v>34</v>
      </c>
      <c r="M2062" s="4">
        <v>4225</v>
      </c>
      <c r="N2062" s="5">
        <v>255.28</v>
      </c>
      <c r="O2062" s="5">
        <v>159.41999999999999</v>
      </c>
      <c r="P2062" s="5">
        <v>95.86</v>
      </c>
      <c r="Q2062" s="5">
        <f>#REF!*#REF!</f>
        <v>673549.5</v>
      </c>
      <c r="R2062" s="5">
        <v>405008.5</v>
      </c>
      <c r="S2062" s="5">
        <f>#REF!-#REF!</f>
        <v>-268541</v>
      </c>
      <c r="T2062" s="36">
        <f t="shared" si="32"/>
        <v>-0.39869527035503699</v>
      </c>
    </row>
    <row r="2063" spans="1:20" x14ac:dyDescent="0.2">
      <c r="A2063" s="25" t="s">
        <v>29</v>
      </c>
      <c r="B2063" s="25" t="s">
        <v>44</v>
      </c>
      <c r="C2063" s="25" t="s">
        <v>51</v>
      </c>
      <c r="D2063" s="25" t="s">
        <v>27</v>
      </c>
      <c r="E2063" s="25" t="s">
        <v>1917</v>
      </c>
      <c r="F2063" s="2">
        <v>41245</v>
      </c>
      <c r="G2063" s="23" t="str">
        <f>TEXT(Table2[[#This Row],[Order-Date]],"mmm")</f>
        <v>Dec</v>
      </c>
      <c r="H2063">
        <v>2012</v>
      </c>
      <c r="I2063">
        <v>205354487</v>
      </c>
      <c r="J2063" s="2">
        <v>40959</v>
      </c>
      <c r="K2063" s="23">
        <f>WEEKDAY(#REF!,1)</f>
        <v>2</v>
      </c>
      <c r="L2063" s="25" t="str">
        <f>IF(#REF!&gt;=#REF!,#REF!-#REF!,"")</f>
        <v/>
      </c>
      <c r="M2063" s="4">
        <v>7811</v>
      </c>
      <c r="N2063" s="5">
        <v>437.2</v>
      </c>
      <c r="O2063" s="5">
        <v>263.33</v>
      </c>
      <c r="P2063" s="5">
        <v>173.87</v>
      </c>
      <c r="Q2063" s="5">
        <f>#REF!*#REF!</f>
        <v>2056870.63</v>
      </c>
      <c r="R2063" s="5">
        <v>1358098.57</v>
      </c>
      <c r="S2063" s="5">
        <f>#REF!-#REF!</f>
        <v>-698772.06</v>
      </c>
      <c r="T2063" s="36">
        <f t="shared" si="32"/>
        <v>-0.33972581931416901</v>
      </c>
    </row>
    <row r="2064" spans="1:20" x14ac:dyDescent="0.2">
      <c r="A2064" s="25" t="s">
        <v>29</v>
      </c>
      <c r="B2064" s="25" t="s">
        <v>86</v>
      </c>
      <c r="C2064" s="25" t="s">
        <v>34</v>
      </c>
      <c r="D2064" s="25" t="s">
        <v>23</v>
      </c>
      <c r="E2064" s="25" t="s">
        <v>1917</v>
      </c>
      <c r="F2064" s="2">
        <v>40740</v>
      </c>
      <c r="G2064" s="23" t="str">
        <f>TEXT(Table2[[#This Row],[Order-Date]],"mmm")</f>
        <v>Jul</v>
      </c>
      <c r="H2064">
        <v>2011</v>
      </c>
      <c r="I2064">
        <v>280192410</v>
      </c>
      <c r="J2064" s="2">
        <v>40783</v>
      </c>
      <c r="K2064" s="23">
        <f>WEEKDAY(#REF!,1)</f>
        <v>1</v>
      </c>
      <c r="L2064" s="25">
        <f>IF(#REF!&gt;=#REF!,#REF!-#REF!,"")</f>
        <v>43</v>
      </c>
      <c r="M2064" s="4">
        <v>4016</v>
      </c>
      <c r="N2064" s="5">
        <v>205.7</v>
      </c>
      <c r="O2064" s="5">
        <v>117.11</v>
      </c>
      <c r="P2064" s="5">
        <v>88.59</v>
      </c>
      <c r="Q2064" s="5">
        <f>#REF!*#REF!</f>
        <v>470313.76</v>
      </c>
      <c r="R2064" s="5">
        <v>355777.44</v>
      </c>
      <c r="S2064" s="5">
        <f>#REF!-#REF!</f>
        <v>-114536.32000000001</v>
      </c>
      <c r="T2064" s="36">
        <f t="shared" si="32"/>
        <v>-0.24353172231235601</v>
      </c>
    </row>
    <row r="2065" spans="1:20" x14ac:dyDescent="0.2">
      <c r="A2065" s="25" t="s">
        <v>40</v>
      </c>
      <c r="B2065" s="25" t="s">
        <v>160</v>
      </c>
      <c r="C2065" s="25" t="s">
        <v>85</v>
      </c>
      <c r="D2065" s="25" t="s">
        <v>23</v>
      </c>
      <c r="E2065" s="25" t="s">
        <v>1916</v>
      </c>
      <c r="F2065" s="2">
        <v>41288</v>
      </c>
      <c r="G2065" s="23" t="str">
        <f>TEXT(Table2[[#This Row],[Order-Date]],"mmm")</f>
        <v>Jan</v>
      </c>
      <c r="H2065">
        <v>2013</v>
      </c>
      <c r="I2065">
        <v>753133666</v>
      </c>
      <c r="J2065" s="2">
        <v>41366</v>
      </c>
      <c r="K2065" s="23">
        <f>WEEKDAY(#REF!,1)</f>
        <v>3</v>
      </c>
      <c r="L2065" s="25">
        <f>IF(#REF!&gt;=#REF!,#REF!-#REF!,"")</f>
        <v>78</v>
      </c>
      <c r="M2065" s="4">
        <v>7843</v>
      </c>
      <c r="N2065" s="5">
        <v>668.27</v>
      </c>
      <c r="O2065" s="5">
        <v>502.54</v>
      </c>
      <c r="P2065" s="5">
        <v>165.73</v>
      </c>
      <c r="Q2065" s="5">
        <f>#REF!*#REF!</f>
        <v>3941421.22</v>
      </c>
      <c r="R2065" s="5">
        <v>1299820.3899999999</v>
      </c>
      <c r="S2065" s="5">
        <f>#REF!-#REF!</f>
        <v>-2641600.83</v>
      </c>
      <c r="T2065" s="36">
        <f t="shared" si="32"/>
        <v>-0.67021530624427905</v>
      </c>
    </row>
    <row r="2066" spans="1:20" x14ac:dyDescent="0.2">
      <c r="A2066" s="25" t="s">
        <v>32</v>
      </c>
      <c r="B2066" s="25" t="s">
        <v>157</v>
      </c>
      <c r="C2066" s="25" t="s">
        <v>77</v>
      </c>
      <c r="D2066" s="25" t="s">
        <v>27</v>
      </c>
      <c r="E2066" s="25" t="s">
        <v>1915</v>
      </c>
      <c r="F2066" s="2">
        <v>42266</v>
      </c>
      <c r="G2066" s="23" t="str">
        <f>TEXT(Table2[[#This Row],[Order-Date]],"mmm")</f>
        <v>Sep</v>
      </c>
      <c r="H2066">
        <v>2015</v>
      </c>
      <c r="I2066">
        <v>594539582</v>
      </c>
      <c r="J2066" s="2">
        <v>42306</v>
      </c>
      <c r="K2066" s="23">
        <f>WEEKDAY(#REF!,1)</f>
        <v>5</v>
      </c>
      <c r="L2066" s="25">
        <f>IF(#REF!&gt;=#REF!,#REF!-#REF!,"")</f>
        <v>40</v>
      </c>
      <c r="M2066" s="4">
        <v>6329</v>
      </c>
      <c r="N2066" s="5">
        <v>154.06</v>
      </c>
      <c r="O2066" s="5">
        <v>90.93</v>
      </c>
      <c r="P2066" s="5">
        <v>63.13</v>
      </c>
      <c r="Q2066" s="5">
        <f>#REF!*#REF!</f>
        <v>575495.97</v>
      </c>
      <c r="R2066" s="5">
        <v>399549.77</v>
      </c>
      <c r="S2066" s="5">
        <f>#REF!-#REF!</f>
        <v>-175946.2</v>
      </c>
      <c r="T2066" s="36">
        <f t="shared" si="32"/>
        <v>-0.30572968217309998</v>
      </c>
    </row>
    <row r="2067" spans="1:20" x14ac:dyDescent="0.2">
      <c r="A2067" s="25" t="s">
        <v>32</v>
      </c>
      <c r="B2067" s="25" t="s">
        <v>149</v>
      </c>
      <c r="C2067" s="25" t="s">
        <v>26</v>
      </c>
      <c r="D2067" s="25" t="s">
        <v>23</v>
      </c>
      <c r="E2067" s="25" t="s">
        <v>1916</v>
      </c>
      <c r="F2067" s="2">
        <v>42354</v>
      </c>
      <c r="G2067" s="23" t="str">
        <f>TEXT(Table2[[#This Row],[Order-Date]],"mmm")</f>
        <v>Dec</v>
      </c>
      <c r="H2067">
        <v>2015</v>
      </c>
      <c r="I2067">
        <v>645083987</v>
      </c>
      <c r="J2067" s="2">
        <v>42388</v>
      </c>
      <c r="K2067" s="23">
        <f>WEEKDAY(#REF!,1)</f>
        <v>3</v>
      </c>
      <c r="L2067" s="25">
        <f>IF(#REF!&gt;=#REF!,#REF!-#REF!,"")</f>
        <v>34</v>
      </c>
      <c r="M2067" s="4">
        <v>3542</v>
      </c>
      <c r="N2067" s="5">
        <v>152.58000000000001</v>
      </c>
      <c r="O2067" s="5">
        <v>97.44</v>
      </c>
      <c r="P2067" s="5">
        <v>55.14</v>
      </c>
      <c r="Q2067" s="5">
        <f>#REF!*#REF!</f>
        <v>345132.48</v>
      </c>
      <c r="R2067" s="5">
        <v>195305.88</v>
      </c>
      <c r="S2067" s="5">
        <f>#REF!-#REF!</f>
        <v>-149826.6</v>
      </c>
      <c r="T2067" s="36">
        <f t="shared" si="32"/>
        <v>-0.43411330049261099</v>
      </c>
    </row>
    <row r="2068" spans="1:20" x14ac:dyDescent="0.2">
      <c r="A2068" s="25" t="s">
        <v>29</v>
      </c>
      <c r="B2068" s="25" t="s">
        <v>193</v>
      </c>
      <c r="C2068" s="25" t="s">
        <v>77</v>
      </c>
      <c r="D2068" s="25" t="s">
        <v>27</v>
      </c>
      <c r="E2068" s="25" t="s">
        <v>1918</v>
      </c>
      <c r="F2068" s="2">
        <v>40616</v>
      </c>
      <c r="G2068" s="23" t="str">
        <f>TEXT(Table2[[#This Row],[Order-Date]],"mmm")</f>
        <v>Mar</v>
      </c>
      <c r="H2068">
        <v>2011</v>
      </c>
      <c r="I2068">
        <v>465753209</v>
      </c>
      <c r="J2068" s="2">
        <v>40616</v>
      </c>
      <c r="K2068" s="23">
        <f>WEEKDAY(#REF!,1)</f>
        <v>2</v>
      </c>
      <c r="L2068" s="25">
        <f>IF(#REF!&gt;=#REF!,#REF!-#REF!,"")</f>
        <v>0</v>
      </c>
      <c r="M2068" s="4">
        <v>5579</v>
      </c>
      <c r="N2068" s="5">
        <v>154.06</v>
      </c>
      <c r="O2068" s="5">
        <v>90.93</v>
      </c>
      <c r="P2068" s="5">
        <v>63.13</v>
      </c>
      <c r="Q2068" s="5">
        <f>#REF!*#REF!</f>
        <v>507298.47</v>
      </c>
      <c r="R2068" s="5">
        <v>352202.27</v>
      </c>
      <c r="S2068" s="5">
        <f>#REF!-#REF!</f>
        <v>-155096.20000000001</v>
      </c>
      <c r="T2068" s="36">
        <f t="shared" si="32"/>
        <v>-0.30572968217309998</v>
      </c>
    </row>
    <row r="2069" spans="1:20" x14ac:dyDescent="0.2">
      <c r="A2069" s="25" t="s">
        <v>29</v>
      </c>
      <c r="B2069" s="25" t="s">
        <v>181</v>
      </c>
      <c r="C2069" s="25" t="s">
        <v>39</v>
      </c>
      <c r="D2069" s="25" t="s">
        <v>23</v>
      </c>
      <c r="E2069" s="25" t="s">
        <v>1918</v>
      </c>
      <c r="F2069" s="2">
        <v>40659</v>
      </c>
      <c r="G2069" s="23" t="str">
        <f>TEXT(Table2[[#This Row],[Order-Date]],"mmm")</f>
        <v>Apr</v>
      </c>
      <c r="H2069">
        <v>2011</v>
      </c>
      <c r="I2069">
        <v>587846076</v>
      </c>
      <c r="J2069" s="2">
        <v>40687</v>
      </c>
      <c r="K2069" s="23">
        <f>WEEKDAY(#REF!,1)</f>
        <v>3</v>
      </c>
      <c r="L2069" s="25">
        <f>IF(#REF!&gt;=#REF!,#REF!-#REF!,"")</f>
        <v>28</v>
      </c>
      <c r="M2069" s="4">
        <v>5572</v>
      </c>
      <c r="N2069" s="5">
        <v>81.73</v>
      </c>
      <c r="O2069" s="5">
        <v>56.67</v>
      </c>
      <c r="P2069" s="5">
        <v>25.06</v>
      </c>
      <c r="Q2069" s="5">
        <f>#REF!*#REF!</f>
        <v>315765.24</v>
      </c>
      <c r="R2069" s="5">
        <v>139634.32</v>
      </c>
      <c r="S2069" s="5">
        <f>#REF!-#REF!</f>
        <v>-176130.92</v>
      </c>
      <c r="T2069" s="36">
        <f t="shared" si="32"/>
        <v>-0.55779071819304704</v>
      </c>
    </row>
    <row r="2070" spans="1:20" x14ac:dyDescent="0.2">
      <c r="A2070" s="25" t="s">
        <v>32</v>
      </c>
      <c r="B2070" s="25" t="s">
        <v>110</v>
      </c>
      <c r="C2070" s="25" t="s">
        <v>39</v>
      </c>
      <c r="D2070" s="25" t="s">
        <v>23</v>
      </c>
      <c r="E2070" s="25" t="s">
        <v>1918</v>
      </c>
      <c r="F2070" s="2">
        <v>41031</v>
      </c>
      <c r="G2070" s="23" t="str">
        <f>TEXT(Table2[[#This Row],[Order-Date]],"mmm")</f>
        <v>May</v>
      </c>
      <c r="H2070">
        <v>2012</v>
      </c>
      <c r="I2070">
        <v>262973916</v>
      </c>
      <c r="J2070" s="2">
        <v>40959</v>
      </c>
      <c r="K2070" s="23">
        <f>WEEKDAY(#REF!,1)</f>
        <v>2</v>
      </c>
      <c r="L2070" s="25" t="str">
        <f>IF(#REF!&gt;=#REF!,#REF!-#REF!,"")</f>
        <v/>
      </c>
      <c r="M2070" s="4">
        <v>8680</v>
      </c>
      <c r="N2070" s="5">
        <v>81.73</v>
      </c>
      <c r="O2070" s="5">
        <v>56.67</v>
      </c>
      <c r="P2070" s="5">
        <v>25.06</v>
      </c>
      <c r="Q2070" s="5">
        <f>#REF!*#REF!</f>
        <v>491895.6</v>
      </c>
      <c r="R2070" s="5">
        <v>217520.8</v>
      </c>
      <c r="S2070" s="5">
        <f>#REF!-#REF!</f>
        <v>-274374.8</v>
      </c>
      <c r="T2070" s="36">
        <f t="shared" si="32"/>
        <v>-0.55779071819304704</v>
      </c>
    </row>
    <row r="2071" spans="1:20" x14ac:dyDescent="0.2">
      <c r="A2071" s="25" t="s">
        <v>32</v>
      </c>
      <c r="B2071" s="25" t="s">
        <v>81</v>
      </c>
      <c r="C2071" s="25" t="s">
        <v>42</v>
      </c>
      <c r="D2071" s="25" t="s">
        <v>23</v>
      </c>
      <c r="E2071" s="25" t="s">
        <v>1918</v>
      </c>
      <c r="F2071" s="2">
        <v>41793</v>
      </c>
      <c r="G2071" s="23" t="str">
        <f>TEXT(Table2[[#This Row],[Order-Date]],"mmm")</f>
        <v>Jun</v>
      </c>
      <c r="H2071">
        <v>2014</v>
      </c>
      <c r="I2071">
        <v>613060557</v>
      </c>
      <c r="J2071" s="2">
        <v>41754</v>
      </c>
      <c r="K2071" s="23">
        <f>WEEKDAY(#REF!,1)</f>
        <v>6</v>
      </c>
      <c r="L2071" s="25" t="str">
        <f>IF(#REF!&gt;=#REF!,#REF!-#REF!,"")</f>
        <v/>
      </c>
      <c r="M2071" s="4">
        <v>7097</v>
      </c>
      <c r="N2071" s="5">
        <v>109.28</v>
      </c>
      <c r="O2071" s="5">
        <v>35.840000000000003</v>
      </c>
      <c r="P2071" s="5">
        <v>73.44</v>
      </c>
      <c r="Q2071" s="5">
        <f>#REF!*#REF!</f>
        <v>254356.48000000001</v>
      </c>
      <c r="R2071" s="5">
        <v>521203.68</v>
      </c>
      <c r="S2071" s="5">
        <f>#REF!-#REF!</f>
        <v>266847.2</v>
      </c>
      <c r="T2071" s="36">
        <f t="shared" si="32"/>
        <v>1.0491071428571399</v>
      </c>
    </row>
    <row r="2072" spans="1:20" x14ac:dyDescent="0.2">
      <c r="A2072" s="25" t="s">
        <v>29</v>
      </c>
      <c r="B2072" s="25" t="s">
        <v>138</v>
      </c>
      <c r="C2072" s="25" t="s">
        <v>34</v>
      </c>
      <c r="D2072" s="25" t="s">
        <v>27</v>
      </c>
      <c r="E2072" s="25" t="s">
        <v>1917</v>
      </c>
      <c r="F2072" s="2">
        <v>40825</v>
      </c>
      <c r="G2072" s="23" t="str">
        <f>TEXT(Table2[[#This Row],[Order-Date]],"mmm")</f>
        <v>Oct</v>
      </c>
      <c r="H2072">
        <v>2011</v>
      </c>
      <c r="I2072">
        <v>580342328</v>
      </c>
      <c r="J2072" s="2">
        <v>40830</v>
      </c>
      <c r="K2072" s="23">
        <f>WEEKDAY(#REF!,1)</f>
        <v>6</v>
      </c>
      <c r="L2072" s="25">
        <f>IF(#REF!&gt;=#REF!,#REF!-#REF!,"")</f>
        <v>5</v>
      </c>
      <c r="M2072" s="4">
        <v>5046</v>
      </c>
      <c r="N2072" s="5">
        <v>205.7</v>
      </c>
      <c r="O2072" s="5">
        <v>117.11</v>
      </c>
      <c r="P2072" s="5">
        <v>88.59</v>
      </c>
      <c r="Q2072" s="5">
        <f>#REF!*#REF!</f>
        <v>590937.06000000006</v>
      </c>
      <c r="R2072" s="5">
        <v>447025.14</v>
      </c>
      <c r="S2072" s="5">
        <f>#REF!-#REF!</f>
        <v>-143911.92000000001</v>
      </c>
      <c r="T2072" s="36">
        <f t="shared" si="32"/>
        <v>-0.24353172231235601</v>
      </c>
    </row>
    <row r="2073" spans="1:20" x14ac:dyDescent="0.2">
      <c r="A2073" s="25" t="s">
        <v>40</v>
      </c>
      <c r="B2073" s="25" t="s">
        <v>218</v>
      </c>
      <c r="C2073" s="25" t="s">
        <v>26</v>
      </c>
      <c r="D2073" s="25" t="s">
        <v>27</v>
      </c>
      <c r="E2073" s="25" t="s">
        <v>1915</v>
      </c>
      <c r="F2073" s="2">
        <v>40615</v>
      </c>
      <c r="G2073" s="23" t="str">
        <f>TEXT(Table2[[#This Row],[Order-Date]],"mmm")</f>
        <v>Mar</v>
      </c>
      <c r="H2073">
        <v>2011</v>
      </c>
      <c r="I2073">
        <v>977368056</v>
      </c>
      <c r="J2073" s="2">
        <v>40620</v>
      </c>
      <c r="K2073" s="23">
        <f>WEEKDAY(#REF!,1)</f>
        <v>6</v>
      </c>
      <c r="L2073" s="25">
        <f>IF(#REF!&gt;=#REF!,#REF!-#REF!,"")</f>
        <v>5</v>
      </c>
      <c r="M2073" s="4">
        <v>3782</v>
      </c>
      <c r="N2073" s="5">
        <v>152.58000000000001</v>
      </c>
      <c r="O2073" s="5">
        <v>97.44</v>
      </c>
      <c r="P2073" s="5">
        <v>55.14</v>
      </c>
      <c r="Q2073" s="5">
        <f>#REF!*#REF!</f>
        <v>368518.08</v>
      </c>
      <c r="R2073" s="5">
        <v>208539.48</v>
      </c>
      <c r="S2073" s="5">
        <f>#REF!-#REF!</f>
        <v>-159978.6</v>
      </c>
      <c r="T2073" s="36">
        <f t="shared" si="32"/>
        <v>-0.43411330049261099</v>
      </c>
    </row>
    <row r="2074" spans="1:20" x14ac:dyDescent="0.2">
      <c r="A2074" s="25" t="s">
        <v>37</v>
      </c>
      <c r="B2074" s="25" t="s">
        <v>67</v>
      </c>
      <c r="C2074" s="25" t="s">
        <v>26</v>
      </c>
      <c r="D2074" s="25" t="s">
        <v>27</v>
      </c>
      <c r="E2074" s="25" t="s">
        <v>1915</v>
      </c>
      <c r="F2074" s="2">
        <v>41178</v>
      </c>
      <c r="G2074" s="23" t="str">
        <f>TEXT(Table2[[#This Row],[Order-Date]],"mmm")</f>
        <v>Sep</v>
      </c>
      <c r="H2074">
        <v>2012</v>
      </c>
      <c r="I2074">
        <v>436999070</v>
      </c>
      <c r="J2074" s="2">
        <v>41197</v>
      </c>
      <c r="K2074" s="23">
        <f>WEEKDAY(#REF!,1)</f>
        <v>2</v>
      </c>
      <c r="L2074" s="25">
        <f>IF(#REF!&gt;=#REF!,#REF!-#REF!,"")</f>
        <v>19</v>
      </c>
      <c r="M2074" s="4">
        <v>6591</v>
      </c>
      <c r="N2074" s="5">
        <v>152.58000000000001</v>
      </c>
      <c r="O2074" s="5">
        <v>97.44</v>
      </c>
      <c r="P2074" s="5">
        <v>55.14</v>
      </c>
      <c r="Q2074" s="5">
        <f>#REF!*#REF!</f>
        <v>642227.04</v>
      </c>
      <c r="R2074" s="5">
        <v>363427.74</v>
      </c>
      <c r="S2074" s="5">
        <f>#REF!-#REF!</f>
        <v>-278799.3</v>
      </c>
      <c r="T2074" s="36">
        <f t="shared" si="32"/>
        <v>-0.43411330049261099</v>
      </c>
    </row>
    <row r="2075" spans="1:20" x14ac:dyDescent="0.2">
      <c r="A2075" s="25" t="s">
        <v>20</v>
      </c>
      <c r="B2075" s="25" t="s">
        <v>180</v>
      </c>
      <c r="C2075" s="25" t="s">
        <v>51</v>
      </c>
      <c r="D2075" s="25" t="s">
        <v>27</v>
      </c>
      <c r="E2075" s="25" t="s">
        <v>1917</v>
      </c>
      <c r="F2075" s="2">
        <v>41509</v>
      </c>
      <c r="G2075" s="23" t="str">
        <f>TEXT(Table2[[#This Row],[Order-Date]],"mmm")</f>
        <v>Aug</v>
      </c>
      <c r="H2075">
        <v>2013</v>
      </c>
      <c r="I2075">
        <v>362409198</v>
      </c>
      <c r="J2075" s="2">
        <v>41464</v>
      </c>
      <c r="K2075" s="23">
        <f>WEEKDAY(#REF!,1)</f>
        <v>3</v>
      </c>
      <c r="L2075" s="25" t="str">
        <f>IF(#REF!&gt;=#REF!,#REF!-#REF!,"")</f>
        <v/>
      </c>
      <c r="M2075" s="4">
        <v>3790</v>
      </c>
      <c r="N2075" s="5">
        <v>437.2</v>
      </c>
      <c r="O2075" s="5">
        <v>263.33</v>
      </c>
      <c r="P2075" s="5">
        <v>173.87</v>
      </c>
      <c r="Q2075" s="5">
        <f>#REF!*#REF!</f>
        <v>998020.7</v>
      </c>
      <c r="R2075" s="5">
        <v>658967.30000000005</v>
      </c>
      <c r="S2075" s="5">
        <f>#REF!-#REF!</f>
        <v>-339053.4</v>
      </c>
      <c r="T2075" s="36">
        <f t="shared" si="32"/>
        <v>-0.33972581931416901</v>
      </c>
    </row>
    <row r="2076" spans="1:20" x14ac:dyDescent="0.2">
      <c r="A2076" s="25" t="s">
        <v>29</v>
      </c>
      <c r="B2076" s="25" t="s">
        <v>80</v>
      </c>
      <c r="C2076" s="25" t="s">
        <v>56</v>
      </c>
      <c r="D2076" s="25" t="s">
        <v>23</v>
      </c>
      <c r="E2076" s="25" t="s">
        <v>1918</v>
      </c>
      <c r="F2076" s="2">
        <v>41020</v>
      </c>
      <c r="G2076" s="23" t="str">
        <f>TEXT(Table2[[#This Row],[Order-Date]],"mmm")</f>
        <v>Apr</v>
      </c>
      <c r="H2076">
        <v>2012</v>
      </c>
      <c r="I2076">
        <v>877084767</v>
      </c>
      <c r="J2076" s="2">
        <v>41158</v>
      </c>
      <c r="K2076" s="23">
        <f>WEEKDAY(#REF!,1)</f>
        <v>5</v>
      </c>
      <c r="L2076" s="25">
        <f>IF(#REF!&gt;=#REF!,#REF!-#REF!,"")</f>
        <v>138</v>
      </c>
      <c r="M2076" s="4">
        <v>7728</v>
      </c>
      <c r="N2076" s="5">
        <v>421.89</v>
      </c>
      <c r="O2076" s="5">
        <v>364.69</v>
      </c>
      <c r="P2076" s="5">
        <v>57.2</v>
      </c>
      <c r="Q2076" s="5">
        <f>#REF!*#REF!</f>
        <v>2818324.32</v>
      </c>
      <c r="R2076" s="5">
        <v>442041.59999999998</v>
      </c>
      <c r="S2076" s="5">
        <f>#REF!-#REF!</f>
        <v>-2376282.7200000002</v>
      </c>
      <c r="T2076" s="36">
        <f t="shared" si="32"/>
        <v>-0.84315445995228799</v>
      </c>
    </row>
    <row r="2077" spans="1:20" x14ac:dyDescent="0.2">
      <c r="A2077" s="25" t="s">
        <v>46</v>
      </c>
      <c r="B2077" s="25" t="s">
        <v>159</v>
      </c>
      <c r="C2077" s="25" t="s">
        <v>42</v>
      </c>
      <c r="D2077" s="25" t="s">
        <v>23</v>
      </c>
      <c r="E2077" s="25" t="s">
        <v>1918</v>
      </c>
      <c r="F2077" s="2">
        <v>40895</v>
      </c>
      <c r="G2077" s="23" t="str">
        <f>TEXT(Table2[[#This Row],[Order-Date]],"mmm")</f>
        <v>Dec</v>
      </c>
      <c r="H2077">
        <v>2011</v>
      </c>
      <c r="I2077">
        <v>374824607</v>
      </c>
      <c r="J2077" s="2">
        <v>40905</v>
      </c>
      <c r="K2077" s="23">
        <f>WEEKDAY(#REF!,1)</f>
        <v>4</v>
      </c>
      <c r="L2077" s="25">
        <f>IF(#REF!&gt;=#REF!,#REF!-#REF!,"")</f>
        <v>10</v>
      </c>
      <c r="M2077" s="4">
        <v>7785</v>
      </c>
      <c r="N2077" s="5">
        <v>109.28</v>
      </c>
      <c r="O2077" s="5">
        <v>35.840000000000003</v>
      </c>
      <c r="P2077" s="5">
        <v>73.44</v>
      </c>
      <c r="Q2077" s="5">
        <f>#REF!*#REF!</f>
        <v>279014.40000000002</v>
      </c>
      <c r="R2077" s="5">
        <v>571730.4</v>
      </c>
      <c r="S2077" s="5">
        <f>#REF!-#REF!</f>
        <v>292716</v>
      </c>
      <c r="T2077" s="36">
        <f t="shared" si="32"/>
        <v>1.0491071428571399</v>
      </c>
    </row>
    <row r="2078" spans="1:20" x14ac:dyDescent="0.2">
      <c r="A2078" s="25" t="s">
        <v>46</v>
      </c>
      <c r="B2078" s="25" t="s">
        <v>194</v>
      </c>
      <c r="C2078" s="25" t="s">
        <v>49</v>
      </c>
      <c r="D2078" s="25" t="s">
        <v>23</v>
      </c>
      <c r="E2078" s="25" t="s">
        <v>1918</v>
      </c>
      <c r="F2078" s="2">
        <v>42502</v>
      </c>
      <c r="G2078" s="23" t="str">
        <f>TEXT(Table2[[#This Row],[Order-Date]],"mmm")</f>
        <v>May</v>
      </c>
      <c r="H2078">
        <v>2016</v>
      </c>
      <c r="I2078">
        <v>469740045</v>
      </c>
      <c r="J2078" s="2">
        <v>42718</v>
      </c>
      <c r="K2078" s="23">
        <f>WEEKDAY(#REF!,1)</f>
        <v>4</v>
      </c>
      <c r="L2078" s="25">
        <f>IF(#REF!&gt;=#REF!,#REF!-#REF!,"")</f>
        <v>216</v>
      </c>
      <c r="M2078" s="4">
        <v>5373</v>
      </c>
      <c r="N2078" s="5">
        <v>651.21</v>
      </c>
      <c r="O2078" s="5">
        <v>524.96</v>
      </c>
      <c r="P2078" s="5">
        <v>126.25</v>
      </c>
      <c r="Q2078" s="5">
        <f>#REF!*#REF!</f>
        <v>2820610.08</v>
      </c>
      <c r="R2078" s="5">
        <v>678341.25</v>
      </c>
      <c r="S2078" s="5">
        <f>#REF!-#REF!</f>
        <v>-2142268.83</v>
      </c>
      <c r="T2078" s="36">
        <f t="shared" si="32"/>
        <v>-0.75950548613227697</v>
      </c>
    </row>
    <row r="2079" spans="1:20" x14ac:dyDescent="0.2">
      <c r="A2079" s="25" t="s">
        <v>37</v>
      </c>
      <c r="B2079" s="25" t="s">
        <v>105</v>
      </c>
      <c r="C2079" s="25" t="s">
        <v>77</v>
      </c>
      <c r="D2079" s="25" t="s">
        <v>27</v>
      </c>
      <c r="E2079" s="25" t="s">
        <v>1915</v>
      </c>
      <c r="F2079" s="2">
        <v>41509</v>
      </c>
      <c r="G2079" s="23" t="str">
        <f>TEXT(Table2[[#This Row],[Order-Date]],"mmm")</f>
        <v>Aug</v>
      </c>
      <c r="H2079">
        <v>2013</v>
      </c>
      <c r="I2079">
        <v>146254909</v>
      </c>
      <c r="J2079" s="2">
        <v>41546</v>
      </c>
      <c r="K2079" s="23">
        <f>WEEKDAY(#REF!,1)</f>
        <v>1</v>
      </c>
      <c r="L2079" s="25">
        <f>IF(#REF!&gt;=#REF!,#REF!-#REF!,"")</f>
        <v>37</v>
      </c>
      <c r="M2079" s="4">
        <v>8932</v>
      </c>
      <c r="N2079" s="5">
        <v>154.06</v>
      </c>
      <c r="O2079" s="5">
        <v>90.93</v>
      </c>
      <c r="P2079" s="5">
        <v>63.13</v>
      </c>
      <c r="Q2079" s="5">
        <f>#REF!*#REF!</f>
        <v>812186.76</v>
      </c>
      <c r="R2079" s="5">
        <v>563877.16</v>
      </c>
      <c r="S2079" s="5">
        <f>#REF!-#REF!</f>
        <v>-248309.6</v>
      </c>
      <c r="T2079" s="36">
        <f t="shared" si="32"/>
        <v>-0.30572968217309998</v>
      </c>
    </row>
    <row r="2080" spans="1:20" x14ac:dyDescent="0.2">
      <c r="A2080" s="25" t="s">
        <v>29</v>
      </c>
      <c r="B2080" s="25" t="s">
        <v>134</v>
      </c>
      <c r="C2080" s="25" t="s">
        <v>42</v>
      </c>
      <c r="D2080" s="25" t="s">
        <v>23</v>
      </c>
      <c r="E2080" s="25" t="s">
        <v>1918</v>
      </c>
      <c r="F2080" s="2">
        <v>41028</v>
      </c>
      <c r="G2080" s="23" t="str">
        <f>TEXT(Table2[[#This Row],[Order-Date]],"mmm")</f>
        <v>Apr</v>
      </c>
      <c r="H2080">
        <v>2012</v>
      </c>
      <c r="I2080">
        <v>709105527</v>
      </c>
      <c r="J2080" s="2">
        <v>40913</v>
      </c>
      <c r="K2080" s="23">
        <f>WEEKDAY(#REF!,1)</f>
        <v>5</v>
      </c>
      <c r="L2080" s="25" t="str">
        <f>IF(#REF!&gt;=#REF!,#REF!-#REF!,"")</f>
        <v/>
      </c>
      <c r="M2080" s="4">
        <v>8938</v>
      </c>
      <c r="N2080" s="5">
        <v>109.28</v>
      </c>
      <c r="O2080" s="5">
        <v>35.840000000000003</v>
      </c>
      <c r="P2080" s="5">
        <v>73.44</v>
      </c>
      <c r="Q2080" s="5">
        <f>#REF!*#REF!</f>
        <v>320337.91999999998</v>
      </c>
      <c r="R2080" s="5">
        <v>656406.72</v>
      </c>
      <c r="S2080" s="5">
        <f>#REF!-#REF!</f>
        <v>336068.8</v>
      </c>
      <c r="T2080" s="36">
        <f t="shared" si="32"/>
        <v>1.0491071428571399</v>
      </c>
    </row>
    <row r="2081" spans="1:20" x14ac:dyDescent="0.2">
      <c r="A2081" s="25" t="s">
        <v>32</v>
      </c>
      <c r="B2081" s="25" t="s">
        <v>192</v>
      </c>
      <c r="C2081" s="25" t="s">
        <v>49</v>
      </c>
      <c r="D2081" s="25" t="s">
        <v>27</v>
      </c>
      <c r="E2081" s="25" t="s">
        <v>1915</v>
      </c>
      <c r="F2081" s="2">
        <v>41241</v>
      </c>
      <c r="G2081" s="23" t="str">
        <f>TEXT(Table2[[#This Row],[Order-Date]],"mmm")</f>
        <v>Nov</v>
      </c>
      <c r="H2081">
        <v>2012</v>
      </c>
      <c r="I2081">
        <v>833340728</v>
      </c>
      <c r="J2081" s="2">
        <v>41242</v>
      </c>
      <c r="K2081" s="23">
        <f>WEEKDAY(#REF!,1)</f>
        <v>5</v>
      </c>
      <c r="L2081" s="25">
        <f>IF(#REF!&gt;=#REF!,#REF!-#REF!,"")</f>
        <v>1</v>
      </c>
      <c r="M2081" s="4">
        <v>2895</v>
      </c>
      <c r="N2081" s="5">
        <v>651.21</v>
      </c>
      <c r="O2081" s="5">
        <v>524.96</v>
      </c>
      <c r="P2081" s="5">
        <v>126.25</v>
      </c>
      <c r="Q2081" s="5">
        <f>#REF!*#REF!</f>
        <v>1519759.2</v>
      </c>
      <c r="R2081" s="5">
        <v>365493.75</v>
      </c>
      <c r="S2081" s="5">
        <f>#REF!-#REF!</f>
        <v>-1154265.45</v>
      </c>
      <c r="T2081" s="36">
        <f t="shared" si="32"/>
        <v>-0.75950548613227697</v>
      </c>
    </row>
    <row r="2082" spans="1:20" x14ac:dyDescent="0.2">
      <c r="A2082" s="25" t="s">
        <v>29</v>
      </c>
      <c r="B2082" s="25" t="s">
        <v>89</v>
      </c>
      <c r="C2082" s="25" t="s">
        <v>56</v>
      </c>
      <c r="D2082" s="25" t="s">
        <v>23</v>
      </c>
      <c r="E2082" s="25" t="s">
        <v>1917</v>
      </c>
      <c r="F2082" s="2">
        <v>42513</v>
      </c>
      <c r="G2082" s="23" t="str">
        <f>TEXT(Table2[[#This Row],[Order-Date]],"mmm")</f>
        <v>May</v>
      </c>
      <c r="H2082">
        <v>2016</v>
      </c>
      <c r="I2082">
        <v>614321839</v>
      </c>
      <c r="J2082" s="2">
        <v>42497</v>
      </c>
      <c r="K2082" s="23">
        <f>WEEKDAY(#REF!,1)</f>
        <v>7</v>
      </c>
      <c r="L2082" s="25" t="str">
        <f>IF(#REF!&gt;=#REF!,#REF!-#REF!,"")</f>
        <v/>
      </c>
      <c r="M2082" s="4">
        <v>339</v>
      </c>
      <c r="N2082" s="5">
        <v>421.89</v>
      </c>
      <c r="O2082" s="5">
        <v>364.69</v>
      </c>
      <c r="P2082" s="5">
        <v>57.2</v>
      </c>
      <c r="Q2082" s="5">
        <f>#REF!*#REF!</f>
        <v>123629.91</v>
      </c>
      <c r="R2082" s="5">
        <v>19390.8</v>
      </c>
      <c r="S2082" s="5">
        <f>#REF!-#REF!</f>
        <v>-104239.11</v>
      </c>
      <c r="T2082" s="36">
        <f t="shared" si="32"/>
        <v>-0.84315445995228799</v>
      </c>
    </row>
    <row r="2083" spans="1:20" x14ac:dyDescent="0.2">
      <c r="A2083" s="25" t="s">
        <v>32</v>
      </c>
      <c r="B2083" s="25" t="s">
        <v>110</v>
      </c>
      <c r="C2083" s="25" t="s">
        <v>77</v>
      </c>
      <c r="D2083" s="25" t="s">
        <v>27</v>
      </c>
      <c r="E2083" s="25" t="s">
        <v>1918</v>
      </c>
      <c r="F2083" s="2">
        <v>41444</v>
      </c>
      <c r="G2083" s="23" t="str">
        <f>TEXT(Table2[[#This Row],[Order-Date]],"mmm")</f>
        <v>Jun</v>
      </c>
      <c r="H2083">
        <v>2013</v>
      </c>
      <c r="I2083">
        <v>217722690</v>
      </c>
      <c r="J2083" s="2">
        <v>41468</v>
      </c>
      <c r="K2083" s="23">
        <f>WEEKDAY(#REF!,1)</f>
        <v>7</v>
      </c>
      <c r="L2083" s="25">
        <f>IF(#REF!&gt;=#REF!,#REF!-#REF!,"")</f>
        <v>24</v>
      </c>
      <c r="M2083" s="4">
        <v>7837</v>
      </c>
      <c r="N2083" s="5">
        <v>154.06</v>
      </c>
      <c r="O2083" s="5">
        <v>90.93</v>
      </c>
      <c r="P2083" s="5">
        <v>63.13</v>
      </c>
      <c r="Q2083" s="5">
        <f>#REF!*#REF!</f>
        <v>712618.41</v>
      </c>
      <c r="R2083" s="5">
        <v>494749.81</v>
      </c>
      <c r="S2083" s="5">
        <f>#REF!-#REF!</f>
        <v>-217868.6</v>
      </c>
      <c r="T2083" s="36">
        <f t="shared" si="32"/>
        <v>-0.30572968217309998</v>
      </c>
    </row>
    <row r="2084" spans="1:20" x14ac:dyDescent="0.2">
      <c r="A2084" s="25" t="s">
        <v>29</v>
      </c>
      <c r="B2084" s="25" t="s">
        <v>109</v>
      </c>
      <c r="C2084" s="25" t="s">
        <v>51</v>
      </c>
      <c r="D2084" s="25" t="s">
        <v>23</v>
      </c>
      <c r="E2084" s="25" t="s">
        <v>1916</v>
      </c>
      <c r="F2084" s="2">
        <v>40561</v>
      </c>
      <c r="G2084" s="23" t="str">
        <f>TEXT(Table2[[#This Row],[Order-Date]],"mmm")</f>
        <v>Jan</v>
      </c>
      <c r="H2084">
        <v>2011</v>
      </c>
      <c r="I2084">
        <v>329529607</v>
      </c>
      <c r="J2084" s="2">
        <v>40566</v>
      </c>
      <c r="K2084" s="23">
        <f>WEEKDAY(#REF!,1)</f>
        <v>1</v>
      </c>
      <c r="L2084" s="25">
        <f>IF(#REF!&gt;=#REF!,#REF!-#REF!,"")</f>
        <v>5</v>
      </c>
      <c r="M2084" s="4">
        <v>3988</v>
      </c>
      <c r="N2084" s="5">
        <v>437.2</v>
      </c>
      <c r="O2084" s="5">
        <v>263.33</v>
      </c>
      <c r="P2084" s="5">
        <v>173.87</v>
      </c>
      <c r="Q2084" s="5">
        <f>#REF!*#REF!</f>
        <v>1050160.04</v>
      </c>
      <c r="R2084" s="5">
        <v>693393.56</v>
      </c>
      <c r="S2084" s="5">
        <f>#REF!-#REF!</f>
        <v>-356766.48</v>
      </c>
      <c r="T2084" s="36">
        <f t="shared" si="32"/>
        <v>-0.33972581931416901</v>
      </c>
    </row>
    <row r="2085" spans="1:20" x14ac:dyDescent="0.2">
      <c r="A2085" s="25" t="s">
        <v>46</v>
      </c>
      <c r="B2085" s="25" t="s">
        <v>228</v>
      </c>
      <c r="C2085" s="25" t="s">
        <v>51</v>
      </c>
      <c r="D2085" s="25" t="s">
        <v>23</v>
      </c>
      <c r="E2085" s="25" t="s">
        <v>1918</v>
      </c>
      <c r="F2085" s="2">
        <v>41394</v>
      </c>
      <c r="G2085" s="23" t="str">
        <f>TEXT(Table2[[#This Row],[Order-Date]],"mmm")</f>
        <v>Apr</v>
      </c>
      <c r="H2085">
        <v>2013</v>
      </c>
      <c r="I2085">
        <v>806041419</v>
      </c>
      <c r="J2085" s="2">
        <v>41400</v>
      </c>
      <c r="K2085" s="23">
        <f>WEEKDAY(#REF!,1)</f>
        <v>2</v>
      </c>
      <c r="L2085" s="25">
        <f>IF(#REF!&gt;=#REF!,#REF!-#REF!,"")</f>
        <v>6</v>
      </c>
      <c r="M2085" s="4">
        <v>4423</v>
      </c>
      <c r="N2085" s="5">
        <v>437.2</v>
      </c>
      <c r="O2085" s="5">
        <v>263.33</v>
      </c>
      <c r="P2085" s="5">
        <v>173.87</v>
      </c>
      <c r="Q2085" s="5">
        <f>#REF!*#REF!</f>
        <v>1164708.5900000001</v>
      </c>
      <c r="R2085" s="5">
        <v>769027.01</v>
      </c>
      <c r="S2085" s="5">
        <f>#REF!-#REF!</f>
        <v>-395681.58</v>
      </c>
      <c r="T2085" s="36">
        <f t="shared" si="32"/>
        <v>-0.33972581931416901</v>
      </c>
    </row>
    <row r="2086" spans="1:20" x14ac:dyDescent="0.2">
      <c r="A2086" s="25" t="s">
        <v>29</v>
      </c>
      <c r="B2086" s="25" t="s">
        <v>214</v>
      </c>
      <c r="C2086" s="25" t="s">
        <v>65</v>
      </c>
      <c r="D2086" s="25" t="s">
        <v>23</v>
      </c>
      <c r="E2086" s="25" t="s">
        <v>1916</v>
      </c>
      <c r="F2086" s="2">
        <v>40328</v>
      </c>
      <c r="G2086" s="23" t="str">
        <f>TEXT(Table2[[#This Row],[Order-Date]],"mmm")</f>
        <v>May</v>
      </c>
      <c r="H2086">
        <v>2010</v>
      </c>
      <c r="I2086">
        <v>223869454</v>
      </c>
      <c r="J2086" s="2">
        <v>40356</v>
      </c>
      <c r="K2086" s="23">
        <f>WEEKDAY(#REF!,1)</f>
        <v>1</v>
      </c>
      <c r="L2086" s="25">
        <f>IF(#REF!&gt;=#REF!,#REF!-#REF!,"")</f>
        <v>28</v>
      </c>
      <c r="M2086" s="4">
        <v>6801</v>
      </c>
      <c r="N2086" s="5">
        <v>9.33</v>
      </c>
      <c r="O2086" s="5">
        <v>6.92</v>
      </c>
      <c r="P2086" s="5">
        <v>2.41</v>
      </c>
      <c r="Q2086" s="5">
        <f>#REF!*#REF!</f>
        <v>47062.92</v>
      </c>
      <c r="R2086" s="5">
        <v>16390.41</v>
      </c>
      <c r="S2086" s="5">
        <f>#REF!-#REF!</f>
        <v>-30672.51</v>
      </c>
      <c r="T2086" s="36">
        <f t="shared" si="32"/>
        <v>-0.65173410404624299</v>
      </c>
    </row>
    <row r="2087" spans="1:20" x14ac:dyDescent="0.2">
      <c r="A2087" s="25" t="s">
        <v>46</v>
      </c>
      <c r="B2087" s="25" t="s">
        <v>156</v>
      </c>
      <c r="C2087" s="25" t="s">
        <v>39</v>
      </c>
      <c r="D2087" s="25" t="s">
        <v>27</v>
      </c>
      <c r="E2087" s="25" t="s">
        <v>1915</v>
      </c>
      <c r="F2087" s="2">
        <v>41057</v>
      </c>
      <c r="G2087" s="23" t="str">
        <f>TEXT(Table2[[#This Row],[Order-Date]],"mmm")</f>
        <v>May</v>
      </c>
      <c r="H2087">
        <v>2012</v>
      </c>
      <c r="I2087">
        <v>829937541</v>
      </c>
      <c r="J2087" s="2">
        <v>41090</v>
      </c>
      <c r="K2087" s="23">
        <f>WEEKDAY(#REF!,1)</f>
        <v>7</v>
      </c>
      <c r="L2087" s="25">
        <f>IF(#REF!&gt;=#REF!,#REF!-#REF!,"")</f>
        <v>33</v>
      </c>
      <c r="M2087" s="4">
        <v>5816</v>
      </c>
      <c r="N2087" s="5">
        <v>81.73</v>
      </c>
      <c r="O2087" s="5">
        <v>56.67</v>
      </c>
      <c r="P2087" s="5">
        <v>25.06</v>
      </c>
      <c r="Q2087" s="5">
        <f>#REF!*#REF!</f>
        <v>329592.71999999997</v>
      </c>
      <c r="R2087" s="5">
        <v>145748.96</v>
      </c>
      <c r="S2087" s="5">
        <f>#REF!-#REF!</f>
        <v>-183843.76</v>
      </c>
      <c r="T2087" s="36">
        <f t="shared" si="32"/>
        <v>-0.55779071819304804</v>
      </c>
    </row>
    <row r="2088" spans="1:20" x14ac:dyDescent="0.2">
      <c r="A2088" s="25" t="s">
        <v>32</v>
      </c>
      <c r="B2088" s="25" t="s">
        <v>36</v>
      </c>
      <c r="C2088" s="25" t="s">
        <v>31</v>
      </c>
      <c r="D2088" s="25" t="s">
        <v>23</v>
      </c>
      <c r="E2088" s="25" t="s">
        <v>1916</v>
      </c>
      <c r="F2088" s="2">
        <v>42068</v>
      </c>
      <c r="G2088" s="23" t="str">
        <f>TEXT(Table2[[#This Row],[Order-Date]],"mmm")</f>
        <v>Mar</v>
      </c>
      <c r="H2088">
        <v>2015</v>
      </c>
      <c r="I2088">
        <v>891482007</v>
      </c>
      <c r="J2088" s="2">
        <v>42140</v>
      </c>
      <c r="K2088" s="23">
        <f>WEEKDAY(#REF!,1)</f>
        <v>7</v>
      </c>
      <c r="L2088" s="25">
        <f>IF(#REF!&gt;=#REF!,#REF!-#REF!,"")</f>
        <v>72</v>
      </c>
      <c r="M2088" s="4">
        <v>8191</v>
      </c>
      <c r="N2088" s="5">
        <v>47.45</v>
      </c>
      <c r="O2088" s="5">
        <v>31.79</v>
      </c>
      <c r="P2088" s="5">
        <v>15.66</v>
      </c>
      <c r="Q2088" s="5">
        <f>#REF!*#REF!</f>
        <v>260391.89</v>
      </c>
      <c r="R2088" s="5">
        <v>128271.06</v>
      </c>
      <c r="S2088" s="5">
        <f>#REF!-#REF!</f>
        <v>-132120.82999999999</v>
      </c>
      <c r="T2088" s="36">
        <f t="shared" si="32"/>
        <v>-0.50739226171752105</v>
      </c>
    </row>
    <row r="2089" spans="1:20" x14ac:dyDescent="0.2">
      <c r="A2089" s="25" t="s">
        <v>46</v>
      </c>
      <c r="B2089" s="25" t="s">
        <v>172</v>
      </c>
      <c r="C2089" s="25" t="s">
        <v>51</v>
      </c>
      <c r="D2089" s="25" t="s">
        <v>23</v>
      </c>
      <c r="E2089" s="25" t="s">
        <v>1916</v>
      </c>
      <c r="F2089" s="2">
        <v>40975</v>
      </c>
      <c r="G2089" s="23" t="str">
        <f>TEXT(Table2[[#This Row],[Order-Date]],"mmm")</f>
        <v>Mar</v>
      </c>
      <c r="H2089">
        <v>2012</v>
      </c>
      <c r="I2089">
        <v>546051681</v>
      </c>
      <c r="J2089" s="2">
        <v>41115</v>
      </c>
      <c r="K2089" s="23">
        <f>WEEKDAY(#REF!,1)</f>
        <v>4</v>
      </c>
      <c r="L2089" s="25">
        <f>IF(#REF!&gt;=#REF!,#REF!-#REF!,"")</f>
        <v>140</v>
      </c>
      <c r="M2089" s="4">
        <v>7682</v>
      </c>
      <c r="N2089" s="5">
        <v>437.2</v>
      </c>
      <c r="O2089" s="5">
        <v>263.33</v>
      </c>
      <c r="P2089" s="5">
        <v>173.87</v>
      </c>
      <c r="Q2089" s="5">
        <f>#REF!*#REF!</f>
        <v>2022901.06</v>
      </c>
      <c r="R2089" s="5">
        <v>1335669.3400000001</v>
      </c>
      <c r="S2089" s="5">
        <f>#REF!-#REF!</f>
        <v>-687231.72</v>
      </c>
      <c r="T2089" s="36">
        <f t="shared" si="32"/>
        <v>-0.33972581931416901</v>
      </c>
    </row>
    <row r="2090" spans="1:20" x14ac:dyDescent="0.2">
      <c r="A2090" s="25" t="s">
        <v>32</v>
      </c>
      <c r="B2090" s="25" t="s">
        <v>200</v>
      </c>
      <c r="C2090" s="25" t="s">
        <v>22</v>
      </c>
      <c r="D2090" s="25" t="s">
        <v>27</v>
      </c>
      <c r="E2090" s="25" t="s">
        <v>1918</v>
      </c>
      <c r="F2090" s="2">
        <v>41400</v>
      </c>
      <c r="G2090" s="23" t="str">
        <f>TEXT(Table2[[#This Row],[Order-Date]],"mmm")</f>
        <v>May</v>
      </c>
      <c r="H2090">
        <v>2013</v>
      </c>
      <c r="I2090">
        <v>451507890</v>
      </c>
      <c r="J2090" s="2">
        <v>41453</v>
      </c>
      <c r="K2090" s="23">
        <f>WEEKDAY(#REF!,1)</f>
        <v>6</v>
      </c>
      <c r="L2090" s="25">
        <f>IF(#REF!&gt;=#REF!,#REF!-#REF!,"")</f>
        <v>53</v>
      </c>
      <c r="M2090" s="4">
        <v>73</v>
      </c>
      <c r="N2090" s="5">
        <v>255.28</v>
      </c>
      <c r="O2090" s="5">
        <v>159.41999999999999</v>
      </c>
      <c r="P2090" s="5">
        <v>95.86</v>
      </c>
      <c r="Q2090" s="5">
        <f>#REF!*#REF!</f>
        <v>11637.66</v>
      </c>
      <c r="R2090" s="5">
        <v>6997.78</v>
      </c>
      <c r="S2090" s="5">
        <f>#REF!-#REF!</f>
        <v>-4639.88</v>
      </c>
      <c r="T2090" s="36">
        <f t="shared" si="32"/>
        <v>-0.39869527035503699</v>
      </c>
    </row>
    <row r="2091" spans="1:20" x14ac:dyDescent="0.2">
      <c r="A2091" s="25" t="s">
        <v>46</v>
      </c>
      <c r="B2091" s="25" t="s">
        <v>71</v>
      </c>
      <c r="C2091" s="25" t="s">
        <v>51</v>
      </c>
      <c r="D2091" s="25" t="s">
        <v>27</v>
      </c>
      <c r="E2091" s="25" t="s">
        <v>1917</v>
      </c>
      <c r="F2091" s="2">
        <v>42852</v>
      </c>
      <c r="G2091" s="23" t="str">
        <f>TEXT(Table2[[#This Row],[Order-Date]],"mmm")</f>
        <v>Apr</v>
      </c>
      <c r="H2091">
        <v>2017</v>
      </c>
      <c r="I2091">
        <v>436024463</v>
      </c>
      <c r="J2091" s="2">
        <v>42874</v>
      </c>
      <c r="K2091" s="23">
        <f>WEEKDAY(#REF!,1)</f>
        <v>6</v>
      </c>
      <c r="L2091" s="25">
        <f>IF(#REF!&gt;=#REF!,#REF!-#REF!,"")</f>
        <v>22</v>
      </c>
      <c r="M2091" s="4">
        <v>8183</v>
      </c>
      <c r="N2091" s="5">
        <v>437.2</v>
      </c>
      <c r="O2091" s="5">
        <v>263.33</v>
      </c>
      <c r="P2091" s="5">
        <v>173.87</v>
      </c>
      <c r="Q2091" s="5">
        <f>#REF!*#REF!</f>
        <v>2154829.39</v>
      </c>
      <c r="R2091" s="5">
        <v>1422778.21</v>
      </c>
      <c r="S2091" s="5">
        <f>#REF!-#REF!</f>
        <v>-732051.18</v>
      </c>
      <c r="T2091" s="36">
        <f t="shared" si="32"/>
        <v>-0.33972581931416901</v>
      </c>
    </row>
    <row r="2092" spans="1:20" x14ac:dyDescent="0.2">
      <c r="A2092" s="25" t="s">
        <v>20</v>
      </c>
      <c r="B2092" s="25" t="s">
        <v>25</v>
      </c>
      <c r="C2092" s="25" t="s">
        <v>51</v>
      </c>
      <c r="D2092" s="25" t="s">
        <v>23</v>
      </c>
      <c r="E2092" s="25" t="s">
        <v>1915</v>
      </c>
      <c r="F2092" s="2">
        <v>42699</v>
      </c>
      <c r="G2092" s="23" t="str">
        <f>TEXT(Table2[[#This Row],[Order-Date]],"mmm")</f>
        <v>Nov</v>
      </c>
      <c r="H2092">
        <v>2016</v>
      </c>
      <c r="I2092">
        <v>848087728</v>
      </c>
      <c r="J2092" s="2">
        <v>42734</v>
      </c>
      <c r="K2092" s="23">
        <f>WEEKDAY(#REF!,1)</f>
        <v>6</v>
      </c>
      <c r="L2092" s="25">
        <f>IF(#REF!&gt;=#REF!,#REF!-#REF!,"")</f>
        <v>35</v>
      </c>
      <c r="M2092" s="4">
        <v>6860</v>
      </c>
      <c r="N2092" s="5">
        <v>437.2</v>
      </c>
      <c r="O2092" s="5">
        <v>263.33</v>
      </c>
      <c r="P2092" s="5">
        <v>173.87</v>
      </c>
      <c r="Q2092" s="5">
        <f>#REF!*#REF!</f>
        <v>1806443.8</v>
      </c>
      <c r="R2092" s="5">
        <v>1192748.2</v>
      </c>
      <c r="S2092" s="5">
        <f>#REF!-#REF!</f>
        <v>-613695.6</v>
      </c>
      <c r="T2092" s="36">
        <f t="shared" si="32"/>
        <v>-0.33972581931416901</v>
      </c>
    </row>
    <row r="2093" spans="1:20" x14ac:dyDescent="0.2">
      <c r="A2093" s="25" t="s">
        <v>46</v>
      </c>
      <c r="B2093" s="25" t="s">
        <v>83</v>
      </c>
      <c r="C2093" s="25" t="s">
        <v>85</v>
      </c>
      <c r="D2093" s="25" t="s">
        <v>23</v>
      </c>
      <c r="E2093" s="25" t="s">
        <v>1916</v>
      </c>
      <c r="F2093" s="2">
        <v>42845</v>
      </c>
      <c r="G2093" s="23" t="str">
        <f>TEXT(Table2[[#This Row],[Order-Date]],"mmm")</f>
        <v>Apr</v>
      </c>
      <c r="H2093">
        <v>2017</v>
      </c>
      <c r="I2093">
        <v>306496512</v>
      </c>
      <c r="J2093" s="2">
        <v>42891</v>
      </c>
      <c r="K2093" s="23">
        <f>WEEKDAY(#REF!,1)</f>
        <v>2</v>
      </c>
      <c r="L2093" s="25">
        <f>IF(#REF!&gt;=#REF!,#REF!-#REF!,"")</f>
        <v>46</v>
      </c>
      <c r="M2093" s="4">
        <v>7984</v>
      </c>
      <c r="N2093" s="5">
        <v>668.27</v>
      </c>
      <c r="O2093" s="5">
        <v>502.54</v>
      </c>
      <c r="P2093" s="5">
        <v>165.73</v>
      </c>
      <c r="Q2093" s="5">
        <f>#REF!*#REF!</f>
        <v>4012279.36</v>
      </c>
      <c r="R2093" s="5">
        <v>1323188.32</v>
      </c>
      <c r="S2093" s="5">
        <f>#REF!-#REF!</f>
        <v>-2689091.04</v>
      </c>
      <c r="T2093" s="36">
        <f t="shared" si="32"/>
        <v>-0.67021530624427905</v>
      </c>
    </row>
    <row r="2094" spans="1:20" x14ac:dyDescent="0.2">
      <c r="A2094" s="25" t="s">
        <v>46</v>
      </c>
      <c r="B2094" s="25" t="s">
        <v>195</v>
      </c>
      <c r="C2094" s="25" t="s">
        <v>31</v>
      </c>
      <c r="D2094" s="25" t="s">
        <v>23</v>
      </c>
      <c r="E2094" s="25" t="s">
        <v>1915</v>
      </c>
      <c r="F2094" s="2">
        <v>42791</v>
      </c>
      <c r="G2094" s="23" t="str">
        <f>TEXT(Table2[[#This Row],[Order-Date]],"mmm")</f>
        <v>Feb</v>
      </c>
      <c r="H2094">
        <v>2017</v>
      </c>
      <c r="I2094">
        <v>650362145</v>
      </c>
      <c r="J2094" s="2">
        <v>42770</v>
      </c>
      <c r="K2094" s="23">
        <f>WEEKDAY(#REF!,1)</f>
        <v>7</v>
      </c>
      <c r="L2094" s="25" t="str">
        <f>IF(#REF!&gt;=#REF!,#REF!-#REF!,"")</f>
        <v/>
      </c>
      <c r="M2094" s="4">
        <v>5466</v>
      </c>
      <c r="N2094" s="5">
        <v>47.45</v>
      </c>
      <c r="O2094" s="5">
        <v>31.79</v>
      </c>
      <c r="P2094" s="5">
        <v>15.66</v>
      </c>
      <c r="Q2094" s="5">
        <f>#REF!*#REF!</f>
        <v>173764.14</v>
      </c>
      <c r="R2094" s="5">
        <v>85597.56</v>
      </c>
      <c r="S2094" s="5">
        <f>#REF!-#REF!</f>
        <v>-88166.58</v>
      </c>
      <c r="T2094" s="36">
        <f t="shared" si="32"/>
        <v>-0.50739226171752105</v>
      </c>
    </row>
    <row r="2095" spans="1:20" x14ac:dyDescent="0.2">
      <c r="A2095" s="25" t="s">
        <v>29</v>
      </c>
      <c r="B2095" s="25" t="s">
        <v>30</v>
      </c>
      <c r="C2095" s="25" t="s">
        <v>49</v>
      </c>
      <c r="D2095" s="25" t="s">
        <v>27</v>
      </c>
      <c r="E2095" s="25" t="s">
        <v>1917</v>
      </c>
      <c r="F2095" s="2">
        <v>41218</v>
      </c>
      <c r="G2095" s="23" t="str">
        <f>TEXT(Table2[[#This Row],[Order-Date]],"mmm")</f>
        <v>Nov</v>
      </c>
      <c r="H2095">
        <v>2012</v>
      </c>
      <c r="I2095">
        <v>189108455</v>
      </c>
      <c r="J2095" s="2">
        <v>41090</v>
      </c>
      <c r="K2095" s="23">
        <f>WEEKDAY(#REF!,1)</f>
        <v>7</v>
      </c>
      <c r="L2095" s="25" t="str">
        <f>IF(#REF!&gt;=#REF!,#REF!-#REF!,"")</f>
        <v/>
      </c>
      <c r="M2095" s="4">
        <v>249</v>
      </c>
      <c r="N2095" s="5">
        <v>651.21</v>
      </c>
      <c r="O2095" s="5">
        <v>524.96</v>
      </c>
      <c r="P2095" s="5">
        <v>126.25</v>
      </c>
      <c r="Q2095" s="5">
        <f>#REF!*#REF!</f>
        <v>130715.04</v>
      </c>
      <c r="R2095" s="5">
        <v>31436.25</v>
      </c>
      <c r="S2095" s="5">
        <f>#REF!-#REF!</f>
        <v>-99278.79</v>
      </c>
      <c r="T2095" s="36">
        <f t="shared" si="32"/>
        <v>-0.75950548613227697</v>
      </c>
    </row>
    <row r="2096" spans="1:20" x14ac:dyDescent="0.2">
      <c r="A2096" s="25" t="s">
        <v>29</v>
      </c>
      <c r="B2096" s="25" t="s">
        <v>181</v>
      </c>
      <c r="C2096" s="25" t="s">
        <v>65</v>
      </c>
      <c r="D2096" s="25" t="s">
        <v>27</v>
      </c>
      <c r="E2096" s="25" t="s">
        <v>1916</v>
      </c>
      <c r="F2096" s="2">
        <v>42018</v>
      </c>
      <c r="G2096" s="23" t="str">
        <f>TEXT(Table2[[#This Row],[Order-Date]],"mmm")</f>
        <v>Jan</v>
      </c>
      <c r="H2096">
        <v>2015</v>
      </c>
      <c r="I2096">
        <v>452471768</v>
      </c>
      <c r="J2096" s="2">
        <v>42279</v>
      </c>
      <c r="K2096" s="23">
        <f>WEEKDAY(#REF!,1)</f>
        <v>6</v>
      </c>
      <c r="L2096" s="25">
        <f>IF(#REF!&gt;=#REF!,#REF!-#REF!,"")</f>
        <v>261</v>
      </c>
      <c r="M2096" s="4">
        <v>5306</v>
      </c>
      <c r="N2096" s="5">
        <v>9.33</v>
      </c>
      <c r="O2096" s="5">
        <v>6.92</v>
      </c>
      <c r="P2096" s="5">
        <v>2.41</v>
      </c>
      <c r="Q2096" s="5">
        <f>#REF!*#REF!</f>
        <v>36717.519999999997</v>
      </c>
      <c r="R2096" s="5">
        <v>12787.46</v>
      </c>
      <c r="S2096" s="5">
        <f>#REF!-#REF!</f>
        <v>-23930.06</v>
      </c>
      <c r="T2096" s="36">
        <f t="shared" si="32"/>
        <v>-0.65173410404624299</v>
      </c>
    </row>
    <row r="2097" spans="1:20" x14ac:dyDescent="0.2">
      <c r="A2097" s="25" t="s">
        <v>40</v>
      </c>
      <c r="B2097" s="25" t="s">
        <v>160</v>
      </c>
      <c r="C2097" s="25" t="s">
        <v>26</v>
      </c>
      <c r="D2097" s="25" t="s">
        <v>23</v>
      </c>
      <c r="E2097" s="25" t="s">
        <v>1918</v>
      </c>
      <c r="F2097" s="2">
        <v>40860</v>
      </c>
      <c r="G2097" s="23" t="str">
        <f>TEXT(Table2[[#This Row],[Order-Date]],"mmm")</f>
        <v>Nov</v>
      </c>
      <c r="H2097">
        <v>2011</v>
      </c>
      <c r="I2097">
        <v>340500915</v>
      </c>
      <c r="J2097" s="2">
        <v>40859</v>
      </c>
      <c r="K2097" s="23">
        <f>WEEKDAY(#REF!,1)</f>
        <v>7</v>
      </c>
      <c r="L2097" s="25" t="str">
        <f>IF(#REF!&gt;=#REF!,#REF!-#REF!,"")</f>
        <v/>
      </c>
      <c r="M2097" s="4">
        <v>642</v>
      </c>
      <c r="N2097" s="5">
        <v>152.58000000000001</v>
      </c>
      <c r="O2097" s="5">
        <v>97.44</v>
      </c>
      <c r="P2097" s="5">
        <v>55.14</v>
      </c>
      <c r="Q2097" s="5">
        <f>#REF!*#REF!</f>
        <v>62556.480000000003</v>
      </c>
      <c r="R2097" s="5">
        <v>35399.879999999997</v>
      </c>
      <c r="S2097" s="5">
        <f>#REF!-#REF!</f>
        <v>-27156.6</v>
      </c>
      <c r="T2097" s="36">
        <f t="shared" si="32"/>
        <v>-0.43411330049261099</v>
      </c>
    </row>
    <row r="2098" spans="1:20" x14ac:dyDescent="0.2">
      <c r="A2098" s="25" t="s">
        <v>32</v>
      </c>
      <c r="B2098" s="25" t="s">
        <v>149</v>
      </c>
      <c r="C2098" s="25" t="s">
        <v>51</v>
      </c>
      <c r="D2098" s="25" t="s">
        <v>23</v>
      </c>
      <c r="E2098" s="25" t="s">
        <v>1918</v>
      </c>
      <c r="F2098" s="2">
        <v>41387</v>
      </c>
      <c r="G2098" s="23" t="str">
        <f>TEXT(Table2[[#This Row],[Order-Date]],"mmm")</f>
        <v>Apr</v>
      </c>
      <c r="H2098">
        <v>2013</v>
      </c>
      <c r="I2098">
        <v>173557221</v>
      </c>
      <c r="J2098" s="2">
        <v>41410</v>
      </c>
      <c r="K2098" s="23">
        <f>WEEKDAY(#REF!,1)</f>
        <v>5</v>
      </c>
      <c r="L2098" s="25">
        <f>IF(#REF!&gt;=#REF!,#REF!-#REF!,"")</f>
        <v>23</v>
      </c>
      <c r="M2098" s="4">
        <v>8293</v>
      </c>
      <c r="N2098" s="5">
        <v>437.2</v>
      </c>
      <c r="O2098" s="5">
        <v>263.33</v>
      </c>
      <c r="P2098" s="5">
        <v>173.87</v>
      </c>
      <c r="Q2098" s="5">
        <f>#REF!*#REF!</f>
        <v>2183795.69</v>
      </c>
      <c r="R2098" s="5">
        <v>1441903.91</v>
      </c>
      <c r="S2098" s="5">
        <f>#REF!-#REF!</f>
        <v>-741891.78</v>
      </c>
      <c r="T2098" s="36">
        <f t="shared" si="32"/>
        <v>-0.33972581931416901</v>
      </c>
    </row>
    <row r="2099" spans="1:20" x14ac:dyDescent="0.2">
      <c r="A2099" s="25" t="s">
        <v>46</v>
      </c>
      <c r="B2099" s="25" t="s">
        <v>194</v>
      </c>
      <c r="C2099" s="25" t="s">
        <v>49</v>
      </c>
      <c r="D2099" s="25" t="s">
        <v>27</v>
      </c>
      <c r="E2099" s="25" t="s">
        <v>1917</v>
      </c>
      <c r="F2099" s="2">
        <v>40892</v>
      </c>
      <c r="G2099" s="23" t="str">
        <f>TEXT(Table2[[#This Row],[Order-Date]],"mmm")</f>
        <v>Dec</v>
      </c>
      <c r="H2099">
        <v>2011</v>
      </c>
      <c r="I2099">
        <v>342314517</v>
      </c>
      <c r="J2099" s="2">
        <v>41061</v>
      </c>
      <c r="K2099" s="23">
        <f>WEEKDAY(#REF!,1)</f>
        <v>6</v>
      </c>
      <c r="L2099" s="25">
        <f>IF(#REF!&gt;=#REF!,#REF!-#REF!,"")</f>
        <v>169</v>
      </c>
      <c r="M2099" s="4">
        <v>7327</v>
      </c>
      <c r="N2099" s="5">
        <v>651.21</v>
      </c>
      <c r="O2099" s="5">
        <v>524.96</v>
      </c>
      <c r="P2099" s="5">
        <v>126.25</v>
      </c>
      <c r="Q2099" s="5">
        <f>#REF!*#REF!</f>
        <v>3846381.92</v>
      </c>
      <c r="R2099" s="5">
        <v>925033.75</v>
      </c>
      <c r="S2099" s="5">
        <f>#REF!-#REF!</f>
        <v>-2921348.17</v>
      </c>
      <c r="T2099" s="36">
        <f t="shared" si="32"/>
        <v>-0.75950548613227697</v>
      </c>
    </row>
    <row r="2100" spans="1:20" x14ac:dyDescent="0.2">
      <c r="A2100" s="25" t="s">
        <v>32</v>
      </c>
      <c r="B2100" s="25" t="s">
        <v>87</v>
      </c>
      <c r="C2100" s="25" t="s">
        <v>77</v>
      </c>
      <c r="D2100" s="25" t="s">
        <v>27</v>
      </c>
      <c r="E2100" s="25" t="s">
        <v>1915</v>
      </c>
      <c r="F2100" s="2">
        <v>42651</v>
      </c>
      <c r="G2100" s="23" t="str">
        <f>TEXT(Table2[[#This Row],[Order-Date]],"mmm")</f>
        <v>Oct</v>
      </c>
      <c r="H2100">
        <v>2016</v>
      </c>
      <c r="I2100">
        <v>857759130</v>
      </c>
      <c r="J2100" s="2">
        <v>42641</v>
      </c>
      <c r="K2100" s="23">
        <f>WEEKDAY(#REF!,1)</f>
        <v>4</v>
      </c>
      <c r="L2100" s="25" t="str">
        <f>IF(#REF!&gt;=#REF!,#REF!-#REF!,"")</f>
        <v/>
      </c>
      <c r="M2100" s="4">
        <v>8843</v>
      </c>
      <c r="N2100" s="5">
        <v>154.06</v>
      </c>
      <c r="O2100" s="5">
        <v>90.93</v>
      </c>
      <c r="P2100" s="5">
        <v>63.13</v>
      </c>
      <c r="Q2100" s="5">
        <f>#REF!*#REF!</f>
        <v>804093.99</v>
      </c>
      <c r="R2100" s="5">
        <v>558258.59</v>
      </c>
      <c r="S2100" s="5">
        <f>#REF!-#REF!</f>
        <v>-245835.4</v>
      </c>
      <c r="T2100" s="36">
        <f t="shared" si="32"/>
        <v>-0.30572968217309998</v>
      </c>
    </row>
    <row r="2101" spans="1:20" x14ac:dyDescent="0.2">
      <c r="A2101" s="25" t="s">
        <v>46</v>
      </c>
      <c r="B2101" s="25" t="s">
        <v>222</v>
      </c>
      <c r="C2101" s="25" t="s">
        <v>22</v>
      </c>
      <c r="D2101" s="25" t="s">
        <v>27</v>
      </c>
      <c r="E2101" s="25" t="s">
        <v>1917</v>
      </c>
      <c r="F2101" s="2">
        <v>40410</v>
      </c>
      <c r="G2101" s="23" t="str">
        <f>TEXT(Table2[[#This Row],[Order-Date]],"mmm")</f>
        <v>Aug</v>
      </c>
      <c r="H2101">
        <v>2010</v>
      </c>
      <c r="I2101">
        <v>901189887</v>
      </c>
      <c r="J2101" s="2">
        <v>40246</v>
      </c>
      <c r="K2101" s="23">
        <f>WEEKDAY(#REF!,1)</f>
        <v>3</v>
      </c>
      <c r="L2101" s="25" t="str">
        <f>IF(#REF!&gt;=#REF!,#REF!-#REF!,"")</f>
        <v/>
      </c>
      <c r="M2101" s="4">
        <v>969</v>
      </c>
      <c r="N2101" s="5">
        <v>255.28</v>
      </c>
      <c r="O2101" s="5">
        <v>159.41999999999999</v>
      </c>
      <c r="P2101" s="5">
        <v>95.86</v>
      </c>
      <c r="Q2101" s="5">
        <f>#REF!*#REF!</f>
        <v>154477.98000000001</v>
      </c>
      <c r="R2101" s="5">
        <v>92888.34</v>
      </c>
      <c r="S2101" s="5">
        <f>#REF!-#REF!</f>
        <v>-61589.64</v>
      </c>
      <c r="T2101" s="36">
        <f t="shared" si="32"/>
        <v>-0.39869527035503699</v>
      </c>
    </row>
    <row r="2102" spans="1:20" x14ac:dyDescent="0.2">
      <c r="A2102" s="25" t="s">
        <v>29</v>
      </c>
      <c r="B2102" s="25" t="s">
        <v>193</v>
      </c>
      <c r="C2102" s="25" t="s">
        <v>34</v>
      </c>
      <c r="D2102" s="25" t="s">
        <v>27</v>
      </c>
      <c r="E2102" s="25" t="s">
        <v>1915</v>
      </c>
      <c r="F2102" s="2">
        <v>42490</v>
      </c>
      <c r="G2102" s="23" t="str">
        <f>TEXT(Table2[[#This Row],[Order-Date]],"mmm")</f>
        <v>Apr</v>
      </c>
      <c r="H2102">
        <v>2016</v>
      </c>
      <c r="I2102">
        <v>174218118</v>
      </c>
      <c r="J2102" s="2">
        <v>42534</v>
      </c>
      <c r="K2102" s="23">
        <f>WEEKDAY(#REF!,1)</f>
        <v>2</v>
      </c>
      <c r="L2102" s="25">
        <f>IF(#REF!&gt;=#REF!,#REF!-#REF!,"")</f>
        <v>44</v>
      </c>
      <c r="M2102" s="4">
        <v>3867</v>
      </c>
      <c r="N2102" s="5">
        <v>205.7</v>
      </c>
      <c r="O2102" s="5">
        <v>117.11</v>
      </c>
      <c r="P2102" s="5">
        <v>88.59</v>
      </c>
      <c r="Q2102" s="5">
        <f>#REF!*#REF!</f>
        <v>452864.37</v>
      </c>
      <c r="R2102" s="5">
        <v>342577.53</v>
      </c>
      <c r="S2102" s="5">
        <f>#REF!-#REF!</f>
        <v>-110286.84</v>
      </c>
      <c r="T2102" s="36">
        <f t="shared" si="32"/>
        <v>-0.24353172231235601</v>
      </c>
    </row>
    <row r="2103" spans="1:20" x14ac:dyDescent="0.2">
      <c r="A2103" s="25" t="s">
        <v>46</v>
      </c>
      <c r="B2103" s="25" t="s">
        <v>194</v>
      </c>
      <c r="C2103" s="25" t="s">
        <v>49</v>
      </c>
      <c r="D2103" s="25" t="s">
        <v>27</v>
      </c>
      <c r="E2103" s="25" t="s">
        <v>1916</v>
      </c>
      <c r="F2103" s="2">
        <v>42149</v>
      </c>
      <c r="G2103" s="23" t="str">
        <f>TEXT(Table2[[#This Row],[Order-Date]],"mmm")</f>
        <v>May</v>
      </c>
      <c r="H2103">
        <v>2015</v>
      </c>
      <c r="I2103">
        <v>248767650</v>
      </c>
      <c r="J2103" s="2">
        <v>42198</v>
      </c>
      <c r="K2103" s="23">
        <f>WEEKDAY(#REF!,1)</f>
        <v>2</v>
      </c>
      <c r="L2103" s="25">
        <f>IF(#REF!&gt;=#REF!,#REF!-#REF!,"")</f>
        <v>49</v>
      </c>
      <c r="M2103" s="4">
        <v>4731</v>
      </c>
      <c r="N2103" s="5">
        <v>651.21</v>
      </c>
      <c r="O2103" s="5">
        <v>524.96</v>
      </c>
      <c r="P2103" s="5">
        <v>126.25</v>
      </c>
      <c r="Q2103" s="5">
        <f>#REF!*#REF!</f>
        <v>2483585.7599999998</v>
      </c>
      <c r="R2103" s="5">
        <v>597288.75</v>
      </c>
      <c r="S2103" s="5">
        <f>#REF!-#REF!</f>
        <v>-1886297.01</v>
      </c>
      <c r="T2103" s="36">
        <f t="shared" si="32"/>
        <v>-0.75950548613227697</v>
      </c>
    </row>
    <row r="2104" spans="1:20" x14ac:dyDescent="0.2">
      <c r="A2104" s="25" t="s">
        <v>46</v>
      </c>
      <c r="B2104" s="25" t="s">
        <v>99</v>
      </c>
      <c r="C2104" s="25" t="s">
        <v>39</v>
      </c>
      <c r="D2104" s="25" t="s">
        <v>23</v>
      </c>
      <c r="E2104" s="25" t="s">
        <v>1918</v>
      </c>
      <c r="F2104" s="2">
        <v>41394</v>
      </c>
      <c r="G2104" s="23" t="str">
        <f>TEXT(Table2[[#This Row],[Order-Date]],"mmm")</f>
        <v>Apr</v>
      </c>
      <c r="H2104">
        <v>2013</v>
      </c>
      <c r="I2104">
        <v>517074811</v>
      </c>
      <c r="J2104" s="2">
        <v>41460</v>
      </c>
      <c r="K2104" s="23">
        <f>WEEKDAY(#REF!,1)</f>
        <v>6</v>
      </c>
      <c r="L2104" s="25">
        <f>IF(#REF!&gt;=#REF!,#REF!-#REF!,"")</f>
        <v>66</v>
      </c>
      <c r="M2104" s="4">
        <v>2782</v>
      </c>
      <c r="N2104" s="5">
        <v>81.73</v>
      </c>
      <c r="O2104" s="5">
        <v>56.67</v>
      </c>
      <c r="P2104" s="5">
        <v>25.06</v>
      </c>
      <c r="Q2104" s="5">
        <f>#REF!*#REF!</f>
        <v>157655.94</v>
      </c>
      <c r="R2104" s="5">
        <v>69716.92</v>
      </c>
      <c r="S2104" s="5">
        <f>#REF!-#REF!</f>
        <v>-87939.02</v>
      </c>
      <c r="T2104" s="36">
        <f t="shared" si="32"/>
        <v>-0.55779071819304704</v>
      </c>
    </row>
    <row r="2105" spans="1:20" x14ac:dyDescent="0.2">
      <c r="A2105" s="25" t="s">
        <v>32</v>
      </c>
      <c r="B2105" s="25" t="s">
        <v>182</v>
      </c>
      <c r="C2105" s="25" t="s">
        <v>65</v>
      </c>
      <c r="D2105" s="25" t="s">
        <v>23</v>
      </c>
      <c r="E2105" s="25" t="s">
        <v>1918</v>
      </c>
      <c r="F2105" s="2">
        <v>41236</v>
      </c>
      <c r="G2105" s="23" t="str">
        <f>TEXT(Table2[[#This Row],[Order-Date]],"mmm")</f>
        <v>Nov</v>
      </c>
      <c r="H2105">
        <v>2012</v>
      </c>
      <c r="I2105">
        <v>441688430</v>
      </c>
      <c r="J2105" s="2">
        <v>41269</v>
      </c>
      <c r="K2105" s="23">
        <f>WEEKDAY(#REF!,1)</f>
        <v>4</v>
      </c>
      <c r="L2105" s="25">
        <f>IF(#REF!&gt;=#REF!,#REF!-#REF!,"")</f>
        <v>33</v>
      </c>
      <c r="M2105" s="4">
        <v>4277</v>
      </c>
      <c r="N2105" s="5">
        <v>9.33</v>
      </c>
      <c r="O2105" s="5">
        <v>6.92</v>
      </c>
      <c r="P2105" s="5">
        <v>2.41</v>
      </c>
      <c r="Q2105" s="5">
        <f>#REF!*#REF!</f>
        <v>29596.84</v>
      </c>
      <c r="R2105" s="5">
        <v>10307.57</v>
      </c>
      <c r="S2105" s="5">
        <f>#REF!-#REF!</f>
        <v>-19289.27</v>
      </c>
      <c r="T2105" s="36">
        <f t="shared" si="32"/>
        <v>-0.65173410404624299</v>
      </c>
    </row>
    <row r="2106" spans="1:20" x14ac:dyDescent="0.2">
      <c r="A2106" s="25" t="s">
        <v>40</v>
      </c>
      <c r="B2106" s="25" t="s">
        <v>101</v>
      </c>
      <c r="C2106" s="25" t="s">
        <v>42</v>
      </c>
      <c r="D2106" s="25" t="s">
        <v>27</v>
      </c>
      <c r="E2106" s="25" t="s">
        <v>1915</v>
      </c>
      <c r="F2106" s="2">
        <v>40487</v>
      </c>
      <c r="G2106" s="23" t="str">
        <f>TEXT(Table2[[#This Row],[Order-Date]],"mmm")</f>
        <v>Nov</v>
      </c>
      <c r="H2106">
        <v>2010</v>
      </c>
      <c r="I2106">
        <v>905469834</v>
      </c>
      <c r="J2106" s="2">
        <v>40313</v>
      </c>
      <c r="K2106" s="23">
        <f>WEEKDAY(#REF!,1)</f>
        <v>7</v>
      </c>
      <c r="L2106" s="25" t="str">
        <f>IF(#REF!&gt;=#REF!,#REF!-#REF!,"")</f>
        <v/>
      </c>
      <c r="M2106" s="4">
        <v>7500</v>
      </c>
      <c r="N2106" s="5">
        <v>109.28</v>
      </c>
      <c r="O2106" s="5">
        <v>35.840000000000003</v>
      </c>
      <c r="P2106" s="5">
        <v>73.44</v>
      </c>
      <c r="Q2106" s="5">
        <f>#REF!*#REF!</f>
        <v>268800</v>
      </c>
      <c r="R2106" s="5">
        <v>550800</v>
      </c>
      <c r="S2106" s="5">
        <f>#REF!-#REF!</f>
        <v>282000</v>
      </c>
      <c r="T2106" s="36">
        <f t="shared" si="32"/>
        <v>1.0491071428571399</v>
      </c>
    </row>
    <row r="2107" spans="1:20" x14ac:dyDescent="0.2">
      <c r="A2107" s="25" t="s">
        <v>46</v>
      </c>
      <c r="B2107" s="25" t="s">
        <v>103</v>
      </c>
      <c r="C2107" s="25" t="s">
        <v>85</v>
      </c>
      <c r="D2107" s="25" t="s">
        <v>27</v>
      </c>
      <c r="E2107" s="25" t="s">
        <v>1915</v>
      </c>
      <c r="F2107" s="2">
        <v>41786</v>
      </c>
      <c r="G2107" s="23" t="str">
        <f>TEXT(Table2[[#This Row],[Order-Date]],"mmm")</f>
        <v>May</v>
      </c>
      <c r="H2107">
        <v>2014</v>
      </c>
      <c r="I2107">
        <v>161592853</v>
      </c>
      <c r="J2107" s="2">
        <v>41705</v>
      </c>
      <c r="K2107" s="23">
        <f>WEEKDAY(#REF!,1)</f>
        <v>6</v>
      </c>
      <c r="L2107" s="25" t="str">
        <f>IF(#REF!&gt;=#REF!,#REF!-#REF!,"")</f>
        <v/>
      </c>
      <c r="M2107" s="4">
        <v>7771</v>
      </c>
      <c r="N2107" s="5">
        <v>668.27</v>
      </c>
      <c r="O2107" s="5">
        <v>502.54</v>
      </c>
      <c r="P2107" s="5">
        <v>165.73</v>
      </c>
      <c r="Q2107" s="5">
        <f>#REF!*#REF!</f>
        <v>3905238.34</v>
      </c>
      <c r="R2107" s="5">
        <v>1287887.83</v>
      </c>
      <c r="S2107" s="5">
        <f>#REF!-#REF!</f>
        <v>-2617350.5099999998</v>
      </c>
      <c r="T2107" s="36">
        <f t="shared" si="32"/>
        <v>-0.67021530624427905</v>
      </c>
    </row>
    <row r="2108" spans="1:20" x14ac:dyDescent="0.2">
      <c r="A2108" s="25" t="s">
        <v>37</v>
      </c>
      <c r="B2108" s="25" t="s">
        <v>62</v>
      </c>
      <c r="C2108" s="25" t="s">
        <v>65</v>
      </c>
      <c r="D2108" s="25" t="s">
        <v>23</v>
      </c>
      <c r="E2108" s="25" t="s">
        <v>1918</v>
      </c>
      <c r="F2108" s="2">
        <v>40931</v>
      </c>
      <c r="G2108" s="23" t="str">
        <f>TEXT(Table2[[#This Row],[Order-Date]],"mmm")</f>
        <v>Jan</v>
      </c>
      <c r="H2108">
        <v>2012</v>
      </c>
      <c r="I2108">
        <v>583543813</v>
      </c>
      <c r="J2108" s="2">
        <v>40941</v>
      </c>
      <c r="K2108" s="23">
        <f>WEEKDAY(#REF!,1)</f>
        <v>5</v>
      </c>
      <c r="L2108" s="25">
        <f>IF(#REF!&gt;=#REF!,#REF!-#REF!,"")</f>
        <v>10</v>
      </c>
      <c r="M2108" s="4">
        <v>2437</v>
      </c>
      <c r="N2108" s="5">
        <v>9.33</v>
      </c>
      <c r="O2108" s="5">
        <v>6.92</v>
      </c>
      <c r="P2108" s="5">
        <v>2.41</v>
      </c>
      <c r="Q2108" s="5">
        <f>#REF!*#REF!</f>
        <v>16864.04</v>
      </c>
      <c r="R2108" s="5">
        <v>5873.17</v>
      </c>
      <c r="S2108" s="5">
        <f>#REF!-#REF!</f>
        <v>-10990.87</v>
      </c>
      <c r="T2108" s="36">
        <f t="shared" si="32"/>
        <v>-0.65173410404624299</v>
      </c>
    </row>
    <row r="2109" spans="1:20" x14ac:dyDescent="0.2">
      <c r="A2109" s="25" t="s">
        <v>46</v>
      </c>
      <c r="B2109" s="25" t="s">
        <v>120</v>
      </c>
      <c r="C2109" s="25" t="s">
        <v>26</v>
      </c>
      <c r="D2109" s="25" t="s">
        <v>23</v>
      </c>
      <c r="E2109" s="25" t="s">
        <v>1916</v>
      </c>
      <c r="F2109" s="2">
        <v>40311</v>
      </c>
      <c r="G2109" s="23" t="str">
        <f>TEXT(Table2[[#This Row],[Order-Date]],"mmm")</f>
        <v>May</v>
      </c>
      <c r="H2109">
        <v>2010</v>
      </c>
      <c r="I2109">
        <v>115121543</v>
      </c>
      <c r="J2109" s="2">
        <v>40354</v>
      </c>
      <c r="K2109" s="23">
        <f>WEEKDAY(#REF!,1)</f>
        <v>6</v>
      </c>
      <c r="L2109" s="25">
        <f>IF(#REF!&gt;=#REF!,#REF!-#REF!,"")</f>
        <v>43</v>
      </c>
      <c r="M2109" s="4">
        <v>5878</v>
      </c>
      <c r="N2109" s="5">
        <v>152.58000000000001</v>
      </c>
      <c r="O2109" s="5">
        <v>97.44</v>
      </c>
      <c r="P2109" s="5">
        <v>55.14</v>
      </c>
      <c r="Q2109" s="5">
        <f>#REF!*#REF!</f>
        <v>572752.31999999995</v>
      </c>
      <c r="R2109" s="5">
        <v>324112.92</v>
      </c>
      <c r="S2109" s="5">
        <f>#REF!-#REF!</f>
        <v>-248639.4</v>
      </c>
      <c r="T2109" s="36">
        <f t="shared" si="32"/>
        <v>-0.43411330049261099</v>
      </c>
    </row>
    <row r="2110" spans="1:20" x14ac:dyDescent="0.2">
      <c r="A2110" s="25" t="s">
        <v>29</v>
      </c>
      <c r="B2110" s="25" t="s">
        <v>193</v>
      </c>
      <c r="C2110" s="25" t="s">
        <v>56</v>
      </c>
      <c r="D2110" s="25" t="s">
        <v>23</v>
      </c>
      <c r="E2110" s="25" t="s">
        <v>1917</v>
      </c>
      <c r="F2110" s="2">
        <v>42883</v>
      </c>
      <c r="G2110" s="23" t="str">
        <f>TEXT(Table2[[#This Row],[Order-Date]],"mmm")</f>
        <v>May</v>
      </c>
      <c r="H2110">
        <v>2017</v>
      </c>
      <c r="I2110">
        <v>820437371</v>
      </c>
      <c r="J2110" s="2">
        <v>43045</v>
      </c>
      <c r="K2110" s="23">
        <f>WEEKDAY(#REF!,1)</f>
        <v>2</v>
      </c>
      <c r="L2110" s="25">
        <f>IF(#REF!&gt;=#REF!,#REF!-#REF!,"")</f>
        <v>162</v>
      </c>
      <c r="M2110" s="4">
        <v>4505</v>
      </c>
      <c r="N2110" s="5">
        <v>421.89</v>
      </c>
      <c r="O2110" s="5">
        <v>364.69</v>
      </c>
      <c r="P2110" s="5">
        <v>57.2</v>
      </c>
      <c r="Q2110" s="5">
        <f>#REF!*#REF!</f>
        <v>1642928.45</v>
      </c>
      <c r="R2110" s="5">
        <v>257686</v>
      </c>
      <c r="S2110" s="5">
        <f>#REF!-#REF!</f>
        <v>-1385242.45</v>
      </c>
      <c r="T2110" s="36">
        <f t="shared" si="32"/>
        <v>-0.84315445995228799</v>
      </c>
    </row>
    <row r="2111" spans="1:20" x14ac:dyDescent="0.2">
      <c r="A2111" s="25" t="s">
        <v>46</v>
      </c>
      <c r="B2111" s="25" t="s">
        <v>141</v>
      </c>
      <c r="C2111" s="25" t="s">
        <v>49</v>
      </c>
      <c r="D2111" s="25" t="s">
        <v>27</v>
      </c>
      <c r="E2111" s="25" t="s">
        <v>1917</v>
      </c>
      <c r="F2111" s="2">
        <v>42046</v>
      </c>
      <c r="G2111" s="23" t="str">
        <f>TEXT(Table2[[#This Row],[Order-Date]],"mmm")</f>
        <v>Feb</v>
      </c>
      <c r="H2111">
        <v>2015</v>
      </c>
      <c r="I2111">
        <v>333915126</v>
      </c>
      <c r="J2111" s="2">
        <v>42355</v>
      </c>
      <c r="K2111" s="23">
        <f>WEEKDAY(#REF!,1)</f>
        <v>5</v>
      </c>
      <c r="L2111" s="25">
        <f>IF(#REF!&gt;=#REF!,#REF!-#REF!,"")</f>
        <v>309</v>
      </c>
      <c r="M2111" s="4">
        <v>1761</v>
      </c>
      <c r="N2111" s="5">
        <v>651.21</v>
      </c>
      <c r="O2111" s="5">
        <v>524.96</v>
      </c>
      <c r="P2111" s="5">
        <v>126.25</v>
      </c>
      <c r="Q2111" s="5">
        <f>#REF!*#REF!</f>
        <v>924454.56</v>
      </c>
      <c r="R2111" s="5">
        <v>222326.25</v>
      </c>
      <c r="S2111" s="5">
        <f>#REF!-#REF!</f>
        <v>-702128.31</v>
      </c>
      <c r="T2111" s="36">
        <f t="shared" si="32"/>
        <v>-0.75950548613227697</v>
      </c>
    </row>
    <row r="2112" spans="1:20" x14ac:dyDescent="0.2">
      <c r="A2112" s="25" t="s">
        <v>29</v>
      </c>
      <c r="B2112" s="25" t="s">
        <v>125</v>
      </c>
      <c r="C2112" s="25" t="s">
        <v>39</v>
      </c>
      <c r="D2112" s="25" t="s">
        <v>27</v>
      </c>
      <c r="E2112" s="25" t="s">
        <v>1916</v>
      </c>
      <c r="F2112" s="2">
        <v>41062</v>
      </c>
      <c r="G2112" s="23" t="str">
        <f>TEXT(Table2[[#This Row],[Order-Date]],"mmm")</f>
        <v>Jun</v>
      </c>
      <c r="H2112">
        <v>2012</v>
      </c>
      <c r="I2112">
        <v>410291135</v>
      </c>
      <c r="J2112" s="2">
        <v>40961</v>
      </c>
      <c r="K2112" s="23">
        <f>WEEKDAY(#REF!,1)</f>
        <v>4</v>
      </c>
      <c r="L2112" s="25" t="str">
        <f>IF(#REF!&gt;=#REF!,#REF!-#REF!,"")</f>
        <v/>
      </c>
      <c r="M2112" s="4">
        <v>3119</v>
      </c>
      <c r="N2112" s="5">
        <v>81.73</v>
      </c>
      <c r="O2112" s="5">
        <v>56.67</v>
      </c>
      <c r="P2112" s="5">
        <v>25.06</v>
      </c>
      <c r="Q2112" s="5">
        <f>#REF!*#REF!</f>
        <v>176753.73</v>
      </c>
      <c r="R2112" s="5">
        <v>78162.14</v>
      </c>
      <c r="S2112" s="5">
        <f>#REF!-#REF!</f>
        <v>-98591.59</v>
      </c>
      <c r="T2112" s="36">
        <f t="shared" si="32"/>
        <v>-0.55779071819304704</v>
      </c>
    </row>
    <row r="2113" spans="1:20" x14ac:dyDescent="0.2">
      <c r="A2113" s="25" t="s">
        <v>29</v>
      </c>
      <c r="B2113" s="25" t="s">
        <v>197</v>
      </c>
      <c r="C2113" s="25" t="s">
        <v>22</v>
      </c>
      <c r="D2113" s="25" t="s">
        <v>27</v>
      </c>
      <c r="E2113" s="25" t="s">
        <v>1918</v>
      </c>
      <c r="F2113" s="2">
        <v>42910</v>
      </c>
      <c r="G2113" s="23" t="str">
        <f>TEXT(Table2[[#This Row],[Order-Date]],"mmm")</f>
        <v>Jun</v>
      </c>
      <c r="H2113">
        <v>2017</v>
      </c>
      <c r="I2113">
        <v>174614226</v>
      </c>
      <c r="J2113" s="2">
        <v>42960</v>
      </c>
      <c r="K2113" s="23">
        <f>WEEKDAY(#REF!,1)</f>
        <v>1</v>
      </c>
      <c r="L2113" s="25">
        <f>IF(#REF!&gt;=#REF!,#REF!-#REF!,"")</f>
        <v>50</v>
      </c>
      <c r="M2113" s="4">
        <v>1085</v>
      </c>
      <c r="N2113" s="5">
        <v>255.28</v>
      </c>
      <c r="O2113" s="5">
        <v>159.41999999999999</v>
      </c>
      <c r="P2113" s="5">
        <v>95.86</v>
      </c>
      <c r="Q2113" s="5">
        <f>#REF!*#REF!</f>
        <v>172970.7</v>
      </c>
      <c r="R2113" s="5">
        <v>104008.1</v>
      </c>
      <c r="S2113" s="5">
        <f>#REF!-#REF!</f>
        <v>-68962.600000000006</v>
      </c>
      <c r="T2113" s="36">
        <f t="shared" si="32"/>
        <v>-0.39869527035503699</v>
      </c>
    </row>
    <row r="2114" spans="1:20" x14ac:dyDescent="0.2">
      <c r="A2114" s="25" t="s">
        <v>46</v>
      </c>
      <c r="B2114" s="25" t="s">
        <v>123</v>
      </c>
      <c r="C2114" s="25" t="s">
        <v>49</v>
      </c>
      <c r="D2114" s="25" t="s">
        <v>23</v>
      </c>
      <c r="E2114" s="25" t="s">
        <v>1915</v>
      </c>
      <c r="F2114" s="2">
        <v>41654</v>
      </c>
      <c r="G2114" s="23" t="str">
        <f>TEXT(Table2[[#This Row],[Order-Date]],"mmm")</f>
        <v>Jan</v>
      </c>
      <c r="H2114">
        <v>2014</v>
      </c>
      <c r="I2114">
        <v>172245728</v>
      </c>
      <c r="J2114" s="2">
        <v>41684</v>
      </c>
      <c r="K2114" s="23">
        <f>WEEKDAY(#REF!,1)</f>
        <v>6</v>
      </c>
      <c r="L2114" s="25">
        <f>IF(#REF!&gt;=#REF!,#REF!-#REF!,"")</f>
        <v>30</v>
      </c>
      <c r="M2114" s="4">
        <v>194</v>
      </c>
      <c r="N2114" s="5">
        <v>651.21</v>
      </c>
      <c r="O2114" s="5">
        <v>524.96</v>
      </c>
      <c r="P2114" s="5">
        <v>126.25</v>
      </c>
      <c r="Q2114" s="5">
        <f>#REF!*#REF!</f>
        <v>101842.24000000001</v>
      </c>
      <c r="R2114" s="5">
        <v>24492.5</v>
      </c>
      <c r="S2114" s="5">
        <f>#REF!-#REF!</f>
        <v>-77349.740000000005</v>
      </c>
      <c r="T2114" s="36">
        <f t="shared" si="32"/>
        <v>-0.75950548613227697</v>
      </c>
    </row>
    <row r="2115" spans="1:20" x14ac:dyDescent="0.2">
      <c r="A2115" s="25" t="s">
        <v>29</v>
      </c>
      <c r="B2115" s="25" t="s">
        <v>212</v>
      </c>
      <c r="C2115" s="25" t="s">
        <v>26</v>
      </c>
      <c r="D2115" s="25" t="s">
        <v>27</v>
      </c>
      <c r="E2115" s="25" t="s">
        <v>1916</v>
      </c>
      <c r="F2115" s="2">
        <v>40580</v>
      </c>
      <c r="G2115" s="23" t="str">
        <f>TEXT(Table2[[#This Row],[Order-Date]],"mmm")</f>
        <v>Feb</v>
      </c>
      <c r="H2115">
        <v>2011</v>
      </c>
      <c r="I2115">
        <v>118859469</v>
      </c>
      <c r="J2115" s="2">
        <v>40550</v>
      </c>
      <c r="K2115" s="23">
        <f>WEEKDAY(#REF!,1)</f>
        <v>6</v>
      </c>
      <c r="L2115" s="25" t="str">
        <f>IF(#REF!&gt;=#REF!,#REF!-#REF!,"")</f>
        <v/>
      </c>
      <c r="M2115" s="4">
        <v>2013</v>
      </c>
      <c r="N2115" s="5">
        <v>152.58000000000001</v>
      </c>
      <c r="O2115" s="5">
        <v>97.44</v>
      </c>
      <c r="P2115" s="5">
        <v>55.14</v>
      </c>
      <c r="Q2115" s="5">
        <f>#REF!*#REF!</f>
        <v>196146.72</v>
      </c>
      <c r="R2115" s="5">
        <v>110996.82</v>
      </c>
      <c r="S2115" s="5">
        <f>#REF!-#REF!</f>
        <v>-85149.9</v>
      </c>
      <c r="T2115" s="36">
        <f t="shared" ref="T2115:T2178" si="33">S2115/Q2115</f>
        <v>-0.43411330049261099</v>
      </c>
    </row>
    <row r="2116" spans="1:20" x14ac:dyDescent="0.2">
      <c r="A2116" s="25" t="s">
        <v>37</v>
      </c>
      <c r="B2116" s="25" t="s">
        <v>63</v>
      </c>
      <c r="C2116" s="25" t="s">
        <v>42</v>
      </c>
      <c r="D2116" s="25" t="s">
        <v>23</v>
      </c>
      <c r="E2116" s="25" t="s">
        <v>1917</v>
      </c>
      <c r="F2116" s="2">
        <v>41175</v>
      </c>
      <c r="G2116" s="23" t="str">
        <f>TEXT(Table2[[#This Row],[Order-Date]],"mmm")</f>
        <v>Sep</v>
      </c>
      <c r="H2116">
        <v>2012</v>
      </c>
      <c r="I2116">
        <v>250441777</v>
      </c>
      <c r="J2116" s="2">
        <v>41207</v>
      </c>
      <c r="K2116" s="23">
        <f>WEEKDAY(#REF!,1)</f>
        <v>5</v>
      </c>
      <c r="L2116" s="25">
        <f>IF(#REF!&gt;=#REF!,#REF!-#REF!,"")</f>
        <v>32</v>
      </c>
      <c r="M2116" s="4">
        <v>142</v>
      </c>
      <c r="N2116" s="5">
        <v>109.28</v>
      </c>
      <c r="O2116" s="5">
        <v>35.840000000000003</v>
      </c>
      <c r="P2116" s="5">
        <v>73.44</v>
      </c>
      <c r="Q2116" s="5">
        <f>#REF!*#REF!</f>
        <v>5089.28</v>
      </c>
      <c r="R2116" s="5">
        <v>10428.48</v>
      </c>
      <c r="S2116" s="5">
        <f>#REF!-#REF!</f>
        <v>5339.2</v>
      </c>
      <c r="T2116" s="36">
        <f t="shared" si="33"/>
        <v>1.0491071428571399</v>
      </c>
    </row>
    <row r="2117" spans="1:20" x14ac:dyDescent="0.2">
      <c r="A2117" s="25" t="s">
        <v>37</v>
      </c>
      <c r="B2117" s="25" t="s">
        <v>155</v>
      </c>
      <c r="C2117" s="25" t="s">
        <v>22</v>
      </c>
      <c r="D2117" s="25" t="s">
        <v>23</v>
      </c>
      <c r="E2117" s="25" t="s">
        <v>1916</v>
      </c>
      <c r="F2117" s="2">
        <v>40475</v>
      </c>
      <c r="G2117" s="23" t="str">
        <f>TEXT(Table2[[#This Row],[Order-Date]],"mmm")</f>
        <v>Oct</v>
      </c>
      <c r="H2117">
        <v>2010</v>
      </c>
      <c r="I2117">
        <v>873291480</v>
      </c>
      <c r="J2117" s="2">
        <v>40340</v>
      </c>
      <c r="K2117" s="23">
        <f>WEEKDAY(#REF!,1)</f>
        <v>6</v>
      </c>
      <c r="L2117" s="25" t="str">
        <f>IF(#REF!&gt;=#REF!,#REF!-#REF!,"")</f>
        <v/>
      </c>
      <c r="M2117" s="4">
        <v>5210</v>
      </c>
      <c r="N2117" s="5">
        <v>255.28</v>
      </c>
      <c r="O2117" s="5">
        <v>159.41999999999999</v>
      </c>
      <c r="P2117" s="5">
        <v>95.86</v>
      </c>
      <c r="Q2117" s="5">
        <f>#REF!*#REF!</f>
        <v>830578.2</v>
      </c>
      <c r="R2117" s="5">
        <v>499430.6</v>
      </c>
      <c r="S2117" s="5">
        <f>#REF!-#REF!</f>
        <v>-331147.59999999998</v>
      </c>
      <c r="T2117" s="36">
        <f t="shared" si="33"/>
        <v>-0.39869527035503699</v>
      </c>
    </row>
    <row r="2118" spans="1:20" x14ac:dyDescent="0.2">
      <c r="A2118" s="25" t="s">
        <v>32</v>
      </c>
      <c r="B2118" s="25" t="s">
        <v>182</v>
      </c>
      <c r="C2118" s="25" t="s">
        <v>31</v>
      </c>
      <c r="D2118" s="25" t="s">
        <v>23</v>
      </c>
      <c r="E2118" s="25" t="s">
        <v>1916</v>
      </c>
      <c r="F2118" s="2">
        <v>41896</v>
      </c>
      <c r="G2118" s="23" t="str">
        <f>TEXT(Table2[[#This Row],[Order-Date]],"mmm")</f>
        <v>Sep</v>
      </c>
      <c r="H2118">
        <v>2014</v>
      </c>
      <c r="I2118">
        <v>114019906</v>
      </c>
      <c r="J2118" s="2">
        <v>41906</v>
      </c>
      <c r="K2118" s="23">
        <f>WEEKDAY(#REF!,1)</f>
        <v>4</v>
      </c>
      <c r="L2118" s="25">
        <f>IF(#REF!&gt;=#REF!,#REF!-#REF!,"")</f>
        <v>10</v>
      </c>
      <c r="M2118" s="4">
        <v>9879</v>
      </c>
      <c r="N2118" s="5">
        <v>47.45</v>
      </c>
      <c r="O2118" s="5">
        <v>31.79</v>
      </c>
      <c r="P2118" s="5">
        <v>15.66</v>
      </c>
      <c r="Q2118" s="5">
        <f>#REF!*#REF!</f>
        <v>314053.40999999997</v>
      </c>
      <c r="R2118" s="5">
        <v>154705.14000000001</v>
      </c>
      <c r="S2118" s="5">
        <f>#REF!-#REF!</f>
        <v>-159348.26999999999</v>
      </c>
      <c r="T2118" s="36">
        <f t="shared" si="33"/>
        <v>-0.50739226171752105</v>
      </c>
    </row>
    <row r="2119" spans="1:20" x14ac:dyDescent="0.2">
      <c r="A2119" s="25" t="s">
        <v>29</v>
      </c>
      <c r="B2119" s="25" t="s">
        <v>213</v>
      </c>
      <c r="C2119" s="25" t="s">
        <v>51</v>
      </c>
      <c r="D2119" s="25" t="s">
        <v>27</v>
      </c>
      <c r="E2119" s="25" t="s">
        <v>1917</v>
      </c>
      <c r="F2119" s="2">
        <v>42215</v>
      </c>
      <c r="G2119" s="23" t="str">
        <f>TEXT(Table2[[#This Row],[Order-Date]],"mmm")</f>
        <v>Jul</v>
      </c>
      <c r="H2119">
        <v>2015</v>
      </c>
      <c r="I2119">
        <v>669550883</v>
      </c>
      <c r="J2119" s="2">
        <v>42263</v>
      </c>
      <c r="K2119" s="23">
        <f>WEEKDAY(#REF!,1)</f>
        <v>4</v>
      </c>
      <c r="L2119" s="25">
        <f>IF(#REF!&gt;=#REF!,#REF!-#REF!,"")</f>
        <v>48</v>
      </c>
      <c r="M2119" s="4">
        <v>3840</v>
      </c>
      <c r="N2119" s="5">
        <v>437.2</v>
      </c>
      <c r="O2119" s="5">
        <v>263.33</v>
      </c>
      <c r="P2119" s="5">
        <v>173.87</v>
      </c>
      <c r="Q2119" s="5">
        <f>#REF!*#REF!</f>
        <v>1011187.2</v>
      </c>
      <c r="R2119" s="5">
        <v>667660.80000000005</v>
      </c>
      <c r="S2119" s="5">
        <f>#REF!-#REF!</f>
        <v>-343526.40000000002</v>
      </c>
      <c r="T2119" s="36">
        <f t="shared" si="33"/>
        <v>-0.33972581931416901</v>
      </c>
    </row>
    <row r="2120" spans="1:20" x14ac:dyDescent="0.2">
      <c r="A2120" s="25" t="s">
        <v>20</v>
      </c>
      <c r="B2120" s="25" t="s">
        <v>191</v>
      </c>
      <c r="C2120" s="25" t="s">
        <v>22</v>
      </c>
      <c r="D2120" s="25" t="s">
        <v>27</v>
      </c>
      <c r="E2120" s="25" t="s">
        <v>1916</v>
      </c>
      <c r="F2120" s="2">
        <v>41363</v>
      </c>
      <c r="G2120" s="23" t="str">
        <f>TEXT(Table2[[#This Row],[Order-Date]],"mmm")</f>
        <v>Mar</v>
      </c>
      <c r="H2120">
        <v>2013</v>
      </c>
      <c r="I2120">
        <v>357120740</v>
      </c>
      <c r="J2120" s="2">
        <v>41378</v>
      </c>
      <c r="K2120" s="23">
        <f>WEEKDAY(#REF!,1)</f>
        <v>1</v>
      </c>
      <c r="L2120" s="25">
        <f>IF(#REF!&gt;=#REF!,#REF!-#REF!,"")</f>
        <v>15</v>
      </c>
      <c r="M2120" s="4">
        <v>8818</v>
      </c>
      <c r="N2120" s="5">
        <v>255.28</v>
      </c>
      <c r="O2120" s="5">
        <v>159.41999999999999</v>
      </c>
      <c r="P2120" s="5">
        <v>95.86</v>
      </c>
      <c r="Q2120" s="5">
        <f>#REF!*#REF!</f>
        <v>1405765.56</v>
      </c>
      <c r="R2120" s="5">
        <v>845293.48</v>
      </c>
      <c r="S2120" s="5">
        <f>#REF!-#REF!</f>
        <v>-560472.07999999996</v>
      </c>
      <c r="T2120" s="36">
        <f t="shared" si="33"/>
        <v>-0.39869527035503699</v>
      </c>
    </row>
    <row r="2121" spans="1:20" x14ac:dyDescent="0.2">
      <c r="A2121" s="25" t="s">
        <v>46</v>
      </c>
      <c r="B2121" s="25" t="s">
        <v>222</v>
      </c>
      <c r="C2121" s="25" t="s">
        <v>31</v>
      </c>
      <c r="D2121" s="25" t="s">
        <v>27</v>
      </c>
      <c r="E2121" s="25" t="s">
        <v>1916</v>
      </c>
      <c r="F2121" s="2">
        <v>41044</v>
      </c>
      <c r="G2121" s="23" t="str">
        <f>TEXT(Table2[[#This Row],[Order-Date]],"mmm")</f>
        <v>May</v>
      </c>
      <c r="H2121">
        <v>2012</v>
      </c>
      <c r="I2121">
        <v>664278304</v>
      </c>
      <c r="J2121" s="2">
        <v>41084</v>
      </c>
      <c r="K2121" s="23">
        <f>WEEKDAY(#REF!,1)</f>
        <v>1</v>
      </c>
      <c r="L2121" s="25">
        <f>IF(#REF!&gt;=#REF!,#REF!-#REF!,"")</f>
        <v>40</v>
      </c>
      <c r="M2121" s="4">
        <v>3567</v>
      </c>
      <c r="N2121" s="5">
        <v>47.45</v>
      </c>
      <c r="O2121" s="5">
        <v>31.79</v>
      </c>
      <c r="P2121" s="5">
        <v>15.66</v>
      </c>
      <c r="Q2121" s="5">
        <f>#REF!*#REF!</f>
        <v>113394.93</v>
      </c>
      <c r="R2121" s="5">
        <v>55859.22</v>
      </c>
      <c r="S2121" s="5">
        <f>#REF!-#REF!</f>
        <v>-57535.71</v>
      </c>
      <c r="T2121" s="36">
        <f t="shared" si="33"/>
        <v>-0.50739226171752105</v>
      </c>
    </row>
    <row r="2122" spans="1:20" x14ac:dyDescent="0.2">
      <c r="A2122" s="25" t="s">
        <v>32</v>
      </c>
      <c r="B2122" s="25" t="s">
        <v>93</v>
      </c>
      <c r="C2122" s="25" t="s">
        <v>34</v>
      </c>
      <c r="D2122" s="25" t="s">
        <v>27</v>
      </c>
      <c r="E2122" s="25" t="s">
        <v>1915</v>
      </c>
      <c r="F2122" s="2">
        <v>40757</v>
      </c>
      <c r="G2122" s="23" t="str">
        <f>TEXT(Table2[[#This Row],[Order-Date]],"mmm")</f>
        <v>Aug</v>
      </c>
      <c r="H2122">
        <v>2011</v>
      </c>
      <c r="I2122">
        <v>898884904</v>
      </c>
      <c r="J2122" s="2">
        <v>40594</v>
      </c>
      <c r="K2122" s="23">
        <f>WEEKDAY(#REF!,1)</f>
        <v>1</v>
      </c>
      <c r="L2122" s="25" t="str">
        <f>IF(#REF!&gt;=#REF!,#REF!-#REF!,"")</f>
        <v/>
      </c>
      <c r="M2122" s="4">
        <v>8873</v>
      </c>
      <c r="N2122" s="5">
        <v>205.7</v>
      </c>
      <c r="O2122" s="5">
        <v>117.11</v>
      </c>
      <c r="P2122" s="5">
        <v>88.59</v>
      </c>
      <c r="Q2122" s="5">
        <f>#REF!*#REF!</f>
        <v>1039117.03</v>
      </c>
      <c r="R2122" s="5">
        <v>786059.07</v>
      </c>
      <c r="S2122" s="5">
        <f>#REF!-#REF!</f>
        <v>-253057.96</v>
      </c>
      <c r="T2122" s="36">
        <f t="shared" si="33"/>
        <v>-0.24353172231235601</v>
      </c>
    </row>
    <row r="2123" spans="1:20" x14ac:dyDescent="0.2">
      <c r="A2123" s="25" t="s">
        <v>29</v>
      </c>
      <c r="B2123" s="25" t="s">
        <v>124</v>
      </c>
      <c r="C2123" s="25" t="s">
        <v>39</v>
      </c>
      <c r="D2123" s="25" t="s">
        <v>23</v>
      </c>
      <c r="E2123" s="25" t="s">
        <v>1915</v>
      </c>
      <c r="F2123" s="2">
        <v>41077</v>
      </c>
      <c r="G2123" s="23" t="str">
        <f>TEXT(Table2[[#This Row],[Order-Date]],"mmm")</f>
        <v>Jun</v>
      </c>
      <c r="H2123">
        <v>2012</v>
      </c>
      <c r="I2123">
        <v>439114367</v>
      </c>
      <c r="J2123" s="2">
        <v>41086</v>
      </c>
      <c r="K2123" s="23">
        <f>WEEKDAY(#REF!,1)</f>
        <v>3</v>
      </c>
      <c r="L2123" s="25">
        <f>IF(#REF!&gt;=#REF!,#REF!-#REF!,"")</f>
        <v>9</v>
      </c>
      <c r="M2123" s="4">
        <v>2554</v>
      </c>
      <c r="N2123" s="5">
        <v>81.73</v>
      </c>
      <c r="O2123" s="5">
        <v>56.67</v>
      </c>
      <c r="P2123" s="5">
        <v>25.06</v>
      </c>
      <c r="Q2123" s="5">
        <f>#REF!*#REF!</f>
        <v>144735.18</v>
      </c>
      <c r="R2123" s="5">
        <v>64003.24</v>
      </c>
      <c r="S2123" s="5">
        <f>#REF!-#REF!</f>
        <v>-80731.94</v>
      </c>
      <c r="T2123" s="36">
        <f t="shared" si="33"/>
        <v>-0.55779071819304704</v>
      </c>
    </row>
    <row r="2124" spans="1:20" x14ac:dyDescent="0.2">
      <c r="A2124" s="25" t="s">
        <v>37</v>
      </c>
      <c r="B2124" s="25" t="s">
        <v>50</v>
      </c>
      <c r="C2124" s="25" t="s">
        <v>39</v>
      </c>
      <c r="D2124" s="25" t="s">
        <v>27</v>
      </c>
      <c r="E2124" s="25" t="s">
        <v>1916</v>
      </c>
      <c r="F2124" s="2">
        <v>41072</v>
      </c>
      <c r="G2124" s="23" t="str">
        <f>TEXT(Table2[[#This Row],[Order-Date]],"mmm")</f>
        <v>Jun</v>
      </c>
      <c r="H2124">
        <v>2012</v>
      </c>
      <c r="I2124">
        <v>983453023</v>
      </c>
      <c r="J2124" s="2">
        <v>41274</v>
      </c>
      <c r="K2124" s="23">
        <f>WEEKDAY(#REF!,1)</f>
        <v>2</v>
      </c>
      <c r="L2124" s="25">
        <f>IF(#REF!&gt;=#REF!,#REF!-#REF!,"")</f>
        <v>202</v>
      </c>
      <c r="M2124" s="4">
        <v>4459</v>
      </c>
      <c r="N2124" s="5">
        <v>81.73</v>
      </c>
      <c r="O2124" s="5">
        <v>56.67</v>
      </c>
      <c r="P2124" s="5">
        <v>25.06</v>
      </c>
      <c r="Q2124" s="5">
        <f>#REF!*#REF!</f>
        <v>252691.53</v>
      </c>
      <c r="R2124" s="5">
        <v>111742.54</v>
      </c>
      <c r="S2124" s="5">
        <f>#REF!-#REF!</f>
        <v>-140948.99</v>
      </c>
      <c r="T2124" s="36">
        <f t="shared" si="33"/>
        <v>-0.55779071819304704</v>
      </c>
    </row>
    <row r="2125" spans="1:20" x14ac:dyDescent="0.2">
      <c r="A2125" s="25" t="s">
        <v>46</v>
      </c>
      <c r="B2125" s="25" t="s">
        <v>211</v>
      </c>
      <c r="C2125" s="25" t="s">
        <v>51</v>
      </c>
      <c r="D2125" s="25" t="s">
        <v>23</v>
      </c>
      <c r="E2125" s="25" t="s">
        <v>1917</v>
      </c>
      <c r="F2125" s="2">
        <v>41592</v>
      </c>
      <c r="G2125" s="23" t="str">
        <f>TEXT(Table2[[#This Row],[Order-Date]],"mmm")</f>
        <v>Nov</v>
      </c>
      <c r="H2125">
        <v>2013</v>
      </c>
      <c r="I2125">
        <v>700699698</v>
      </c>
      <c r="J2125" s="2">
        <v>41631</v>
      </c>
      <c r="K2125" s="23">
        <f>WEEKDAY(#REF!,1)</f>
        <v>2</v>
      </c>
      <c r="L2125" s="25">
        <f>IF(#REF!&gt;=#REF!,#REF!-#REF!,"")</f>
        <v>39</v>
      </c>
      <c r="M2125" s="4">
        <v>1467</v>
      </c>
      <c r="N2125" s="5">
        <v>437.2</v>
      </c>
      <c r="O2125" s="5">
        <v>263.33</v>
      </c>
      <c r="P2125" s="5">
        <v>173.87</v>
      </c>
      <c r="Q2125" s="5">
        <f>#REF!*#REF!</f>
        <v>386305.11</v>
      </c>
      <c r="R2125" s="5">
        <v>255067.29</v>
      </c>
      <c r="S2125" s="5">
        <f>#REF!-#REF!</f>
        <v>-131237.82</v>
      </c>
      <c r="T2125" s="36">
        <f t="shared" si="33"/>
        <v>-0.33972581931416901</v>
      </c>
    </row>
    <row r="2126" spans="1:20" x14ac:dyDescent="0.2">
      <c r="A2126" s="25" t="s">
        <v>20</v>
      </c>
      <c r="B2126" s="25" t="s">
        <v>158</v>
      </c>
      <c r="C2126" s="25" t="s">
        <v>34</v>
      </c>
      <c r="D2126" s="25" t="s">
        <v>27</v>
      </c>
      <c r="E2126" s="25" t="s">
        <v>1915</v>
      </c>
      <c r="F2126" s="2">
        <v>40484</v>
      </c>
      <c r="G2126" s="23" t="str">
        <f>TEXT(Table2[[#This Row],[Order-Date]],"mmm")</f>
        <v>Nov</v>
      </c>
      <c r="H2126">
        <v>2010</v>
      </c>
      <c r="I2126">
        <v>979965722</v>
      </c>
      <c r="J2126" s="2">
        <v>40264</v>
      </c>
      <c r="K2126" s="23">
        <f>WEEKDAY(#REF!,1)</f>
        <v>7</v>
      </c>
      <c r="L2126" s="25" t="str">
        <f>IF(#REF!&gt;=#REF!,#REF!-#REF!,"")</f>
        <v/>
      </c>
      <c r="M2126" s="4">
        <v>2489</v>
      </c>
      <c r="N2126" s="5">
        <v>205.7</v>
      </c>
      <c r="O2126" s="5">
        <v>117.11</v>
      </c>
      <c r="P2126" s="5">
        <v>88.59</v>
      </c>
      <c r="Q2126" s="5">
        <f>#REF!*#REF!</f>
        <v>291486.78999999998</v>
      </c>
      <c r="R2126" s="5">
        <v>220500.51</v>
      </c>
      <c r="S2126" s="5">
        <f>#REF!-#REF!</f>
        <v>-70986.28</v>
      </c>
      <c r="T2126" s="36">
        <f t="shared" si="33"/>
        <v>-0.24353172231235601</v>
      </c>
    </row>
    <row r="2127" spans="1:20" x14ac:dyDescent="0.2">
      <c r="A2127" s="25" t="s">
        <v>20</v>
      </c>
      <c r="B2127" s="25" t="s">
        <v>70</v>
      </c>
      <c r="C2127" s="25" t="s">
        <v>49</v>
      </c>
      <c r="D2127" s="25" t="s">
        <v>23</v>
      </c>
      <c r="E2127" s="25" t="s">
        <v>1918</v>
      </c>
      <c r="F2127" s="2">
        <v>42467</v>
      </c>
      <c r="G2127" s="23" t="str">
        <f>TEXT(Table2[[#This Row],[Order-Date]],"mmm")</f>
        <v>Apr</v>
      </c>
      <c r="H2127">
        <v>2016</v>
      </c>
      <c r="I2127">
        <v>580674922</v>
      </c>
      <c r="J2127" s="2">
        <v>42577</v>
      </c>
      <c r="K2127" s="23">
        <f>WEEKDAY(#REF!,1)</f>
        <v>3</v>
      </c>
      <c r="L2127" s="25">
        <f>IF(#REF!&gt;=#REF!,#REF!-#REF!,"")</f>
        <v>110</v>
      </c>
      <c r="M2127" s="4">
        <v>3468</v>
      </c>
      <c r="N2127" s="5">
        <v>651.21</v>
      </c>
      <c r="O2127" s="5">
        <v>524.96</v>
      </c>
      <c r="P2127" s="5">
        <v>126.25</v>
      </c>
      <c r="Q2127" s="5">
        <f>#REF!*#REF!</f>
        <v>1820561.28</v>
      </c>
      <c r="R2127" s="5">
        <v>437835</v>
      </c>
      <c r="S2127" s="5">
        <f>#REF!-#REF!</f>
        <v>-1382726.28</v>
      </c>
      <c r="T2127" s="36">
        <f t="shared" si="33"/>
        <v>-0.75950548613227697</v>
      </c>
    </row>
    <row r="2128" spans="1:20" x14ac:dyDescent="0.2">
      <c r="A2128" s="25" t="s">
        <v>29</v>
      </c>
      <c r="B2128" s="25" t="s">
        <v>168</v>
      </c>
      <c r="C2128" s="25" t="s">
        <v>85</v>
      </c>
      <c r="D2128" s="25" t="s">
        <v>23</v>
      </c>
      <c r="E2128" s="25" t="s">
        <v>1915</v>
      </c>
      <c r="F2128" s="2">
        <v>40574</v>
      </c>
      <c r="G2128" s="23" t="str">
        <f>TEXT(Table2[[#This Row],[Order-Date]],"mmm")</f>
        <v>Jan</v>
      </c>
      <c r="H2128">
        <v>2011</v>
      </c>
      <c r="I2128">
        <v>582563626</v>
      </c>
      <c r="J2128" s="2">
        <v>40593</v>
      </c>
      <c r="K2128" s="23">
        <f>WEEKDAY(#REF!,1)</f>
        <v>7</v>
      </c>
      <c r="L2128" s="25">
        <f>IF(#REF!&gt;=#REF!,#REF!-#REF!,"")</f>
        <v>19</v>
      </c>
      <c r="M2128" s="4">
        <v>2378</v>
      </c>
      <c r="N2128" s="5">
        <v>668.27</v>
      </c>
      <c r="O2128" s="5">
        <v>502.54</v>
      </c>
      <c r="P2128" s="5">
        <v>165.73</v>
      </c>
      <c r="Q2128" s="5">
        <f>#REF!*#REF!</f>
        <v>1195040.1200000001</v>
      </c>
      <c r="R2128" s="5">
        <v>394105.94</v>
      </c>
      <c r="S2128" s="5">
        <f>#REF!-#REF!</f>
        <v>-800934.18</v>
      </c>
      <c r="T2128" s="36">
        <f t="shared" si="33"/>
        <v>-0.67021530624427905</v>
      </c>
    </row>
    <row r="2129" spans="1:20" x14ac:dyDescent="0.2">
      <c r="A2129" s="25" t="s">
        <v>37</v>
      </c>
      <c r="B2129" s="25" t="s">
        <v>151</v>
      </c>
      <c r="C2129" s="25" t="s">
        <v>26</v>
      </c>
      <c r="D2129" s="25" t="s">
        <v>27</v>
      </c>
      <c r="E2129" s="25" t="s">
        <v>1918</v>
      </c>
      <c r="F2129" s="2">
        <v>41859</v>
      </c>
      <c r="G2129" s="23" t="str">
        <f>TEXT(Table2[[#This Row],[Order-Date]],"mmm")</f>
        <v>Aug</v>
      </c>
      <c r="H2129">
        <v>2014</v>
      </c>
      <c r="I2129">
        <v>335680663</v>
      </c>
      <c r="J2129" s="2">
        <v>41876</v>
      </c>
      <c r="K2129" s="23">
        <f>WEEKDAY(#REF!,1)</f>
        <v>2</v>
      </c>
      <c r="L2129" s="25">
        <f>IF(#REF!&gt;=#REF!,#REF!-#REF!,"")</f>
        <v>17</v>
      </c>
      <c r="M2129" s="4">
        <v>4223</v>
      </c>
      <c r="N2129" s="5">
        <v>152.58000000000001</v>
      </c>
      <c r="O2129" s="5">
        <v>97.44</v>
      </c>
      <c r="P2129" s="5">
        <v>55.14</v>
      </c>
      <c r="Q2129" s="5">
        <f>#REF!*#REF!</f>
        <v>411489.12</v>
      </c>
      <c r="R2129" s="5">
        <v>232856.22</v>
      </c>
      <c r="S2129" s="5">
        <f>#REF!-#REF!</f>
        <v>-178632.9</v>
      </c>
      <c r="T2129" s="36">
        <f t="shared" si="33"/>
        <v>-0.43411330049261099</v>
      </c>
    </row>
    <row r="2130" spans="1:20" x14ac:dyDescent="0.2">
      <c r="A2130" s="25" t="s">
        <v>46</v>
      </c>
      <c r="B2130" s="25" t="s">
        <v>222</v>
      </c>
      <c r="C2130" s="25" t="s">
        <v>77</v>
      </c>
      <c r="D2130" s="25" t="s">
        <v>23</v>
      </c>
      <c r="E2130" s="25" t="s">
        <v>1916</v>
      </c>
      <c r="F2130" s="2">
        <v>40725</v>
      </c>
      <c r="G2130" s="23" t="str">
        <f>TEXT(Table2[[#This Row],[Order-Date]],"mmm")</f>
        <v>Jul</v>
      </c>
      <c r="H2130">
        <v>2011</v>
      </c>
      <c r="I2130">
        <v>610387361</v>
      </c>
      <c r="J2130" s="2">
        <v>40563</v>
      </c>
      <c r="K2130" s="23">
        <f>WEEKDAY(#REF!,1)</f>
        <v>5</v>
      </c>
      <c r="L2130" s="25" t="str">
        <f>IF(#REF!&gt;=#REF!,#REF!-#REF!,"")</f>
        <v/>
      </c>
      <c r="M2130" s="4">
        <v>6039</v>
      </c>
      <c r="N2130" s="5">
        <v>154.06</v>
      </c>
      <c r="O2130" s="5">
        <v>90.93</v>
      </c>
      <c r="P2130" s="5">
        <v>63.13</v>
      </c>
      <c r="Q2130" s="5">
        <f>#REF!*#REF!</f>
        <v>549126.27</v>
      </c>
      <c r="R2130" s="5">
        <v>381242.07</v>
      </c>
      <c r="S2130" s="5">
        <f>#REF!-#REF!</f>
        <v>-167884.2</v>
      </c>
      <c r="T2130" s="36">
        <f t="shared" si="33"/>
        <v>-0.30572968217309998</v>
      </c>
    </row>
    <row r="2131" spans="1:20" x14ac:dyDescent="0.2">
      <c r="A2131" s="25" t="s">
        <v>40</v>
      </c>
      <c r="B2131" s="25" t="s">
        <v>218</v>
      </c>
      <c r="C2131" s="25" t="s">
        <v>42</v>
      </c>
      <c r="D2131" s="25" t="s">
        <v>23</v>
      </c>
      <c r="E2131" s="25" t="s">
        <v>1918</v>
      </c>
      <c r="F2131" s="2">
        <v>40797</v>
      </c>
      <c r="G2131" s="23" t="str">
        <f>TEXT(Table2[[#This Row],[Order-Date]],"mmm")</f>
        <v>Sep</v>
      </c>
      <c r="H2131">
        <v>2011</v>
      </c>
      <c r="I2131">
        <v>447357547</v>
      </c>
      <c r="J2131" s="2">
        <v>40899</v>
      </c>
      <c r="K2131" s="23">
        <f>WEEKDAY(#REF!,1)</f>
        <v>5</v>
      </c>
      <c r="L2131" s="25">
        <f>IF(#REF!&gt;=#REF!,#REF!-#REF!,"")</f>
        <v>102</v>
      </c>
      <c r="M2131" s="4">
        <v>1894</v>
      </c>
      <c r="N2131" s="5">
        <v>109.28</v>
      </c>
      <c r="O2131" s="5">
        <v>35.840000000000003</v>
      </c>
      <c r="P2131" s="5">
        <v>73.44</v>
      </c>
      <c r="Q2131" s="5">
        <f>#REF!*#REF!</f>
        <v>67880.960000000006</v>
      </c>
      <c r="R2131" s="5">
        <v>139095.35999999999</v>
      </c>
      <c r="S2131" s="5">
        <f>#REF!-#REF!</f>
        <v>71214.399999999994</v>
      </c>
      <c r="T2131" s="36">
        <f t="shared" si="33"/>
        <v>1.0491071428571399</v>
      </c>
    </row>
    <row r="2132" spans="1:20" x14ac:dyDescent="0.2">
      <c r="A2132" s="25" t="s">
        <v>20</v>
      </c>
      <c r="B2132" s="25" t="s">
        <v>25</v>
      </c>
      <c r="C2132" s="25" t="s">
        <v>39</v>
      </c>
      <c r="D2132" s="25" t="s">
        <v>23</v>
      </c>
      <c r="E2132" s="25" t="s">
        <v>1917</v>
      </c>
      <c r="F2132" s="2">
        <v>41844</v>
      </c>
      <c r="G2132" s="23" t="str">
        <f>TEXT(Table2[[#This Row],[Order-Date]],"mmm")</f>
        <v>Jul</v>
      </c>
      <c r="H2132">
        <v>2014</v>
      </c>
      <c r="I2132">
        <v>307577550</v>
      </c>
      <c r="J2132" s="2">
        <v>41847</v>
      </c>
      <c r="K2132" s="23">
        <f>WEEKDAY(#REF!,1)</f>
        <v>1</v>
      </c>
      <c r="L2132" s="25">
        <f>IF(#REF!&gt;=#REF!,#REF!-#REF!,"")</f>
        <v>3</v>
      </c>
      <c r="M2132" s="4">
        <v>7887</v>
      </c>
      <c r="N2132" s="5">
        <v>81.73</v>
      </c>
      <c r="O2132" s="5">
        <v>56.67</v>
      </c>
      <c r="P2132" s="5">
        <v>25.06</v>
      </c>
      <c r="Q2132" s="5">
        <f>#REF!*#REF!</f>
        <v>446956.29</v>
      </c>
      <c r="R2132" s="5">
        <v>197648.22</v>
      </c>
      <c r="S2132" s="5">
        <f>#REF!-#REF!</f>
        <v>-249308.07</v>
      </c>
      <c r="T2132" s="36">
        <f t="shared" si="33"/>
        <v>-0.55779071819304704</v>
      </c>
    </row>
    <row r="2133" spans="1:20" x14ac:dyDescent="0.2">
      <c r="A2133" s="25" t="s">
        <v>20</v>
      </c>
      <c r="B2133" s="25" t="s">
        <v>191</v>
      </c>
      <c r="C2133" s="25" t="s">
        <v>51</v>
      </c>
      <c r="D2133" s="25" t="s">
        <v>23</v>
      </c>
      <c r="E2133" s="25" t="s">
        <v>1917</v>
      </c>
      <c r="F2133" s="2">
        <v>41528</v>
      </c>
      <c r="G2133" s="23" t="str">
        <f>TEXT(Table2[[#This Row],[Order-Date]],"mmm")</f>
        <v>Sep</v>
      </c>
      <c r="H2133">
        <v>2013</v>
      </c>
      <c r="I2133">
        <v>722346198</v>
      </c>
      <c r="J2133" s="2">
        <v>41590</v>
      </c>
      <c r="K2133" s="23">
        <f>WEEKDAY(#REF!,1)</f>
        <v>3</v>
      </c>
      <c r="L2133" s="25">
        <f>IF(#REF!&gt;=#REF!,#REF!-#REF!,"")</f>
        <v>62</v>
      </c>
      <c r="M2133" s="4">
        <v>7147</v>
      </c>
      <c r="N2133" s="5">
        <v>437.2</v>
      </c>
      <c r="O2133" s="5">
        <v>263.33</v>
      </c>
      <c r="P2133" s="5">
        <v>173.87</v>
      </c>
      <c r="Q2133" s="5">
        <f>#REF!*#REF!</f>
        <v>1882019.51</v>
      </c>
      <c r="R2133" s="5">
        <v>1242648.8899999999</v>
      </c>
      <c r="S2133" s="5">
        <f>#REF!-#REF!</f>
        <v>-639370.62</v>
      </c>
      <c r="T2133" s="36">
        <f t="shared" si="33"/>
        <v>-0.33972581931416901</v>
      </c>
    </row>
    <row r="2134" spans="1:20" x14ac:dyDescent="0.2">
      <c r="A2134" s="25" t="s">
        <v>29</v>
      </c>
      <c r="B2134" s="25" t="s">
        <v>111</v>
      </c>
      <c r="C2134" s="25" t="s">
        <v>26</v>
      </c>
      <c r="D2134" s="25" t="s">
        <v>23</v>
      </c>
      <c r="E2134" s="25" t="s">
        <v>1915</v>
      </c>
      <c r="F2134" s="2">
        <v>41488</v>
      </c>
      <c r="G2134" s="23" t="str">
        <f>TEXT(Table2[[#This Row],[Order-Date]],"mmm")</f>
        <v>Aug</v>
      </c>
      <c r="H2134">
        <v>2013</v>
      </c>
      <c r="I2134">
        <v>943274819</v>
      </c>
      <c r="J2134" s="2">
        <v>41489</v>
      </c>
      <c r="K2134" s="23">
        <f>WEEKDAY(#REF!,1)</f>
        <v>7</v>
      </c>
      <c r="L2134" s="25">
        <f>IF(#REF!&gt;=#REF!,#REF!-#REF!,"")</f>
        <v>1</v>
      </c>
      <c r="M2134" s="4">
        <v>4836</v>
      </c>
      <c r="N2134" s="5">
        <v>152.58000000000001</v>
      </c>
      <c r="O2134" s="5">
        <v>97.44</v>
      </c>
      <c r="P2134" s="5">
        <v>55.14</v>
      </c>
      <c r="Q2134" s="5">
        <f>#REF!*#REF!</f>
        <v>471219.84</v>
      </c>
      <c r="R2134" s="5">
        <v>266657.03999999998</v>
      </c>
      <c r="S2134" s="5">
        <f>#REF!-#REF!</f>
        <v>-204562.8</v>
      </c>
      <c r="T2134" s="36">
        <f t="shared" si="33"/>
        <v>-0.43411330049261099</v>
      </c>
    </row>
    <row r="2135" spans="1:20" x14ac:dyDescent="0.2">
      <c r="A2135" s="25" t="s">
        <v>32</v>
      </c>
      <c r="B2135" s="25" t="s">
        <v>215</v>
      </c>
      <c r="C2135" s="25" t="s">
        <v>31</v>
      </c>
      <c r="D2135" s="25" t="s">
        <v>27</v>
      </c>
      <c r="E2135" s="25" t="s">
        <v>1915</v>
      </c>
      <c r="F2135" s="2">
        <v>41255</v>
      </c>
      <c r="G2135" s="23" t="str">
        <f>TEXT(Table2[[#This Row],[Order-Date]],"mmm")</f>
        <v>Dec</v>
      </c>
      <c r="H2135">
        <v>2012</v>
      </c>
      <c r="I2135">
        <v>292287242</v>
      </c>
      <c r="J2135" s="2">
        <v>41579</v>
      </c>
      <c r="K2135" s="23">
        <f>WEEKDAY(#REF!,1)</f>
        <v>6</v>
      </c>
      <c r="L2135" s="25">
        <f>IF(#REF!&gt;=#REF!,#REF!-#REF!,"")</f>
        <v>324</v>
      </c>
      <c r="M2135" s="4">
        <v>3145</v>
      </c>
      <c r="N2135" s="5">
        <v>47.45</v>
      </c>
      <c r="O2135" s="5">
        <v>31.79</v>
      </c>
      <c r="P2135" s="5">
        <v>15.66</v>
      </c>
      <c r="Q2135" s="5">
        <f>#REF!*#REF!</f>
        <v>99979.55</v>
      </c>
      <c r="R2135" s="5">
        <v>49250.7</v>
      </c>
      <c r="S2135" s="5">
        <f>#REF!-#REF!</f>
        <v>-50728.85</v>
      </c>
      <c r="T2135" s="36">
        <f t="shared" si="33"/>
        <v>-0.50739226171752105</v>
      </c>
    </row>
    <row r="2136" spans="1:20" x14ac:dyDescent="0.2">
      <c r="A2136" s="25" t="s">
        <v>37</v>
      </c>
      <c r="B2136" s="25" t="s">
        <v>229</v>
      </c>
      <c r="C2136" s="25" t="s">
        <v>77</v>
      </c>
      <c r="D2136" s="25" t="s">
        <v>27</v>
      </c>
      <c r="E2136" s="25" t="s">
        <v>1918</v>
      </c>
      <c r="F2136" s="2">
        <v>42035</v>
      </c>
      <c r="G2136" s="23" t="str">
        <f>TEXT(Table2[[#This Row],[Order-Date]],"mmm")</f>
        <v>Jan</v>
      </c>
      <c r="H2136">
        <v>2015</v>
      </c>
      <c r="I2136">
        <v>411619794</v>
      </c>
      <c r="J2136" s="2">
        <v>42280</v>
      </c>
      <c r="K2136" s="23">
        <f>WEEKDAY(#REF!,1)</f>
        <v>7</v>
      </c>
      <c r="L2136" s="25">
        <f>IF(#REF!&gt;=#REF!,#REF!-#REF!,"")</f>
        <v>245</v>
      </c>
      <c r="M2136" s="4">
        <v>6299</v>
      </c>
      <c r="N2136" s="5">
        <v>154.06</v>
      </c>
      <c r="O2136" s="5">
        <v>90.93</v>
      </c>
      <c r="P2136" s="5">
        <v>63.13</v>
      </c>
      <c r="Q2136" s="5">
        <f>#REF!*#REF!</f>
        <v>572768.06999999995</v>
      </c>
      <c r="R2136" s="5">
        <v>397655.87</v>
      </c>
      <c r="S2136" s="5">
        <f>#REF!-#REF!</f>
        <v>-175112.2</v>
      </c>
      <c r="T2136" s="36">
        <f t="shared" si="33"/>
        <v>-0.30572968217309998</v>
      </c>
    </row>
    <row r="2137" spans="1:20" x14ac:dyDescent="0.2">
      <c r="A2137" s="25" t="s">
        <v>29</v>
      </c>
      <c r="B2137" s="25" t="s">
        <v>154</v>
      </c>
      <c r="C2137" s="25" t="s">
        <v>49</v>
      </c>
      <c r="D2137" s="25" t="s">
        <v>23</v>
      </c>
      <c r="E2137" s="25" t="s">
        <v>1917</v>
      </c>
      <c r="F2137" s="2">
        <v>40310</v>
      </c>
      <c r="G2137" s="23" t="str">
        <f>TEXT(Table2[[#This Row],[Order-Date]],"mmm")</f>
        <v>May</v>
      </c>
      <c r="H2137">
        <v>2010</v>
      </c>
      <c r="I2137">
        <v>313821303</v>
      </c>
      <c r="J2137" s="2">
        <v>40560</v>
      </c>
      <c r="K2137" s="23">
        <f>WEEKDAY(#REF!,1)</f>
        <v>2</v>
      </c>
      <c r="L2137" s="25">
        <f>IF(#REF!&gt;=#REF!,#REF!-#REF!,"")</f>
        <v>250</v>
      </c>
      <c r="M2137" s="4">
        <v>5552</v>
      </c>
      <c r="N2137" s="5">
        <v>651.21</v>
      </c>
      <c r="O2137" s="5">
        <v>524.96</v>
      </c>
      <c r="P2137" s="5">
        <v>126.25</v>
      </c>
      <c r="Q2137" s="5">
        <f>#REF!*#REF!</f>
        <v>2914577.92</v>
      </c>
      <c r="R2137" s="5">
        <v>700940</v>
      </c>
      <c r="S2137" s="5">
        <f>#REF!-#REF!</f>
        <v>-2213637.92</v>
      </c>
      <c r="T2137" s="36">
        <f t="shared" si="33"/>
        <v>-0.75950548613227697</v>
      </c>
    </row>
    <row r="2138" spans="1:20" x14ac:dyDescent="0.2">
      <c r="A2138" s="25" t="s">
        <v>29</v>
      </c>
      <c r="B2138" s="25" t="s">
        <v>204</v>
      </c>
      <c r="C2138" s="25" t="s">
        <v>31</v>
      </c>
      <c r="D2138" s="25" t="s">
        <v>23</v>
      </c>
      <c r="E2138" s="25" t="s">
        <v>1915</v>
      </c>
      <c r="F2138" s="2">
        <v>42044</v>
      </c>
      <c r="G2138" s="23" t="str">
        <f>TEXT(Table2[[#This Row],[Order-Date]],"mmm")</f>
        <v>Feb</v>
      </c>
      <c r="H2138">
        <v>2015</v>
      </c>
      <c r="I2138">
        <v>431753098</v>
      </c>
      <c r="J2138" s="2">
        <v>42296</v>
      </c>
      <c r="K2138" s="23">
        <f>WEEKDAY(#REF!,1)</f>
        <v>2</v>
      </c>
      <c r="L2138" s="25">
        <f>IF(#REF!&gt;=#REF!,#REF!-#REF!,"")</f>
        <v>252</v>
      </c>
      <c r="M2138" s="4">
        <v>4191</v>
      </c>
      <c r="N2138" s="5">
        <v>47.45</v>
      </c>
      <c r="O2138" s="5">
        <v>31.79</v>
      </c>
      <c r="P2138" s="5">
        <v>15.66</v>
      </c>
      <c r="Q2138" s="5">
        <f>#REF!*#REF!</f>
        <v>133231.89000000001</v>
      </c>
      <c r="R2138" s="5">
        <v>65631.06</v>
      </c>
      <c r="S2138" s="5">
        <f>#REF!-#REF!</f>
        <v>-67600.83</v>
      </c>
      <c r="T2138" s="36">
        <f t="shared" si="33"/>
        <v>-0.50739226171752105</v>
      </c>
    </row>
    <row r="2139" spans="1:20" x14ac:dyDescent="0.2">
      <c r="A2139" s="25" t="s">
        <v>32</v>
      </c>
      <c r="B2139" s="25" t="s">
        <v>189</v>
      </c>
      <c r="C2139" s="25" t="s">
        <v>22</v>
      </c>
      <c r="D2139" s="25" t="s">
        <v>23</v>
      </c>
      <c r="E2139" s="25" t="s">
        <v>1915</v>
      </c>
      <c r="F2139" s="2">
        <v>40724</v>
      </c>
      <c r="G2139" s="23" t="str">
        <f>TEXT(Table2[[#This Row],[Order-Date]],"mmm")</f>
        <v>Jun</v>
      </c>
      <c r="H2139">
        <v>2011</v>
      </c>
      <c r="I2139">
        <v>368589007</v>
      </c>
      <c r="J2139" s="2">
        <v>40824</v>
      </c>
      <c r="K2139" s="23">
        <f>WEEKDAY(#REF!,1)</f>
        <v>7</v>
      </c>
      <c r="L2139" s="25">
        <f>IF(#REF!&gt;=#REF!,#REF!-#REF!,"")</f>
        <v>100</v>
      </c>
      <c r="M2139" s="4">
        <v>2533</v>
      </c>
      <c r="N2139" s="5">
        <v>255.28</v>
      </c>
      <c r="O2139" s="5">
        <v>159.41999999999999</v>
      </c>
      <c r="P2139" s="5">
        <v>95.86</v>
      </c>
      <c r="Q2139" s="5">
        <f>#REF!*#REF!</f>
        <v>403810.86</v>
      </c>
      <c r="R2139" s="5">
        <v>242813.38</v>
      </c>
      <c r="S2139" s="5">
        <f>#REF!-#REF!</f>
        <v>-160997.48000000001</v>
      </c>
      <c r="T2139" s="36">
        <f t="shared" si="33"/>
        <v>-0.39869527035503699</v>
      </c>
    </row>
    <row r="2140" spans="1:20" x14ac:dyDescent="0.2">
      <c r="A2140" s="25" t="s">
        <v>46</v>
      </c>
      <c r="B2140" s="25" t="s">
        <v>78</v>
      </c>
      <c r="C2140" s="25" t="s">
        <v>77</v>
      </c>
      <c r="D2140" s="25" t="s">
        <v>27</v>
      </c>
      <c r="E2140" s="25" t="s">
        <v>1915</v>
      </c>
      <c r="F2140" s="2">
        <v>40798</v>
      </c>
      <c r="G2140" s="23" t="str">
        <f>TEXT(Table2[[#This Row],[Order-Date]],"mmm")</f>
        <v>Sep</v>
      </c>
      <c r="H2140">
        <v>2011</v>
      </c>
      <c r="I2140">
        <v>247815358</v>
      </c>
      <c r="J2140" s="2">
        <v>41122</v>
      </c>
      <c r="K2140" s="23">
        <f>WEEKDAY(#REF!,1)</f>
        <v>4</v>
      </c>
      <c r="L2140" s="25">
        <f>IF(#REF!&gt;=#REF!,#REF!-#REF!,"")</f>
        <v>324</v>
      </c>
      <c r="M2140" s="4">
        <v>2926</v>
      </c>
      <c r="N2140" s="5">
        <v>154.06</v>
      </c>
      <c r="O2140" s="5">
        <v>90.93</v>
      </c>
      <c r="P2140" s="5">
        <v>63.13</v>
      </c>
      <c r="Q2140" s="5">
        <f>#REF!*#REF!</f>
        <v>266061.18</v>
      </c>
      <c r="R2140" s="5">
        <v>184718.38</v>
      </c>
      <c r="S2140" s="5">
        <f>#REF!-#REF!</f>
        <v>-81342.8</v>
      </c>
      <c r="T2140" s="36">
        <f t="shared" si="33"/>
        <v>-0.30572968217309998</v>
      </c>
    </row>
    <row r="2141" spans="1:20" x14ac:dyDescent="0.2">
      <c r="A2141" s="25" t="s">
        <v>40</v>
      </c>
      <c r="B2141" s="25" t="s">
        <v>160</v>
      </c>
      <c r="C2141" s="25" t="s">
        <v>42</v>
      </c>
      <c r="D2141" s="25" t="s">
        <v>23</v>
      </c>
      <c r="E2141" s="25" t="s">
        <v>1916</v>
      </c>
      <c r="F2141" s="2">
        <v>40948</v>
      </c>
      <c r="G2141" s="23" t="str">
        <f>TEXT(Table2[[#This Row],[Order-Date]],"mmm")</f>
        <v>Feb</v>
      </c>
      <c r="H2141">
        <v>2012</v>
      </c>
      <c r="I2141">
        <v>263230979</v>
      </c>
      <c r="J2141" s="2">
        <v>41130</v>
      </c>
      <c r="K2141" s="23">
        <f>WEEKDAY(#REF!,1)</f>
        <v>5</v>
      </c>
      <c r="L2141" s="25">
        <f>IF(#REF!&gt;=#REF!,#REF!-#REF!,"")</f>
        <v>182</v>
      </c>
      <c r="M2141" s="4">
        <v>4751</v>
      </c>
      <c r="N2141" s="5">
        <v>109.28</v>
      </c>
      <c r="O2141" s="5">
        <v>35.840000000000003</v>
      </c>
      <c r="P2141" s="5">
        <v>73.44</v>
      </c>
      <c r="Q2141" s="5">
        <f>#REF!*#REF!</f>
        <v>170275.84</v>
      </c>
      <c r="R2141" s="5">
        <v>348913.44</v>
      </c>
      <c r="S2141" s="5">
        <f>#REF!-#REF!</f>
        <v>178637.6</v>
      </c>
      <c r="T2141" s="36">
        <f t="shared" si="33"/>
        <v>1.0491071428571399</v>
      </c>
    </row>
    <row r="2142" spans="1:20" x14ac:dyDescent="0.2">
      <c r="A2142" s="25" t="s">
        <v>20</v>
      </c>
      <c r="B2142" s="25" t="s">
        <v>191</v>
      </c>
      <c r="C2142" s="25" t="s">
        <v>26</v>
      </c>
      <c r="D2142" s="25" t="s">
        <v>27</v>
      </c>
      <c r="E2142" s="25" t="s">
        <v>1918</v>
      </c>
      <c r="F2142" s="2">
        <v>40304</v>
      </c>
      <c r="G2142" s="23" t="str">
        <f>TEXT(Table2[[#This Row],[Order-Date]],"mmm")</f>
        <v>May</v>
      </c>
      <c r="H2142">
        <v>2010</v>
      </c>
      <c r="I2142">
        <v>228947198</v>
      </c>
      <c r="J2142" s="2">
        <v>40185</v>
      </c>
      <c r="K2142" s="23">
        <f>WEEKDAY(#REF!,1)</f>
        <v>5</v>
      </c>
      <c r="L2142" s="25" t="str">
        <f>IF(#REF!&gt;=#REF!,#REF!-#REF!,"")</f>
        <v/>
      </c>
      <c r="M2142" s="4">
        <v>9418</v>
      </c>
      <c r="N2142" s="5">
        <v>152.58000000000001</v>
      </c>
      <c r="O2142" s="5">
        <v>97.44</v>
      </c>
      <c r="P2142" s="5">
        <v>55.14</v>
      </c>
      <c r="Q2142" s="5">
        <f>#REF!*#REF!</f>
        <v>917689.92</v>
      </c>
      <c r="R2142" s="5">
        <v>519308.52</v>
      </c>
      <c r="S2142" s="5">
        <f>#REF!-#REF!</f>
        <v>-398381.4</v>
      </c>
      <c r="T2142" s="36">
        <f t="shared" si="33"/>
        <v>-0.43411330049261099</v>
      </c>
    </row>
    <row r="2143" spans="1:20" x14ac:dyDescent="0.2">
      <c r="A2143" s="25" t="s">
        <v>46</v>
      </c>
      <c r="B2143" s="25" t="s">
        <v>176</v>
      </c>
      <c r="C2143" s="25" t="s">
        <v>77</v>
      </c>
      <c r="D2143" s="25" t="s">
        <v>27</v>
      </c>
      <c r="E2143" s="25" t="s">
        <v>1918</v>
      </c>
      <c r="F2143" s="2">
        <v>41772</v>
      </c>
      <c r="G2143" s="23" t="str">
        <f>TEXT(Table2[[#This Row],[Order-Date]],"mmm")</f>
        <v>May</v>
      </c>
      <c r="H2143">
        <v>2014</v>
      </c>
      <c r="I2143">
        <v>929387843</v>
      </c>
      <c r="J2143" s="2">
        <v>41805</v>
      </c>
      <c r="K2143" s="23">
        <f>WEEKDAY(#REF!,1)</f>
        <v>1</v>
      </c>
      <c r="L2143" s="25">
        <f>IF(#REF!&gt;=#REF!,#REF!-#REF!,"")</f>
        <v>33</v>
      </c>
      <c r="M2143" s="4">
        <v>5371</v>
      </c>
      <c r="N2143" s="5">
        <v>154.06</v>
      </c>
      <c r="O2143" s="5">
        <v>90.93</v>
      </c>
      <c r="P2143" s="5">
        <v>63.13</v>
      </c>
      <c r="Q2143" s="5">
        <f>#REF!*#REF!</f>
        <v>488385.03</v>
      </c>
      <c r="R2143" s="5">
        <v>339071.23</v>
      </c>
      <c r="S2143" s="5">
        <f>#REF!-#REF!</f>
        <v>-149313.79999999999</v>
      </c>
      <c r="T2143" s="36">
        <f t="shared" si="33"/>
        <v>-0.30572968217309998</v>
      </c>
    </row>
    <row r="2144" spans="1:20" x14ac:dyDescent="0.2">
      <c r="A2144" s="25" t="s">
        <v>29</v>
      </c>
      <c r="B2144" s="25" t="s">
        <v>44</v>
      </c>
      <c r="C2144" s="25" t="s">
        <v>85</v>
      </c>
      <c r="D2144" s="25" t="s">
        <v>23</v>
      </c>
      <c r="E2144" s="25" t="s">
        <v>1918</v>
      </c>
      <c r="F2144" s="2">
        <v>40905</v>
      </c>
      <c r="G2144" s="23" t="str">
        <f>TEXT(Table2[[#This Row],[Order-Date]],"mmm")</f>
        <v>Dec</v>
      </c>
      <c r="H2144">
        <v>2011</v>
      </c>
      <c r="I2144">
        <v>969289243</v>
      </c>
      <c r="J2144" s="2">
        <v>40941</v>
      </c>
      <c r="K2144" s="23">
        <f>WEEKDAY(#REF!,1)</f>
        <v>5</v>
      </c>
      <c r="L2144" s="25">
        <f>IF(#REF!&gt;=#REF!,#REF!-#REF!,"")</f>
        <v>36</v>
      </c>
      <c r="M2144" s="4">
        <v>3082</v>
      </c>
      <c r="N2144" s="5">
        <v>668.27</v>
      </c>
      <c r="O2144" s="5">
        <v>502.54</v>
      </c>
      <c r="P2144" s="5">
        <v>165.73</v>
      </c>
      <c r="Q2144" s="5">
        <f>#REF!*#REF!</f>
        <v>1548828.28</v>
      </c>
      <c r="R2144" s="5">
        <v>510779.86</v>
      </c>
      <c r="S2144" s="5">
        <f>#REF!-#REF!</f>
        <v>-1038048.42</v>
      </c>
      <c r="T2144" s="36">
        <f t="shared" si="33"/>
        <v>-0.67021530624427905</v>
      </c>
    </row>
    <row r="2145" spans="1:20" x14ac:dyDescent="0.2">
      <c r="A2145" s="25" t="s">
        <v>46</v>
      </c>
      <c r="B2145" s="25" t="s">
        <v>120</v>
      </c>
      <c r="C2145" s="25" t="s">
        <v>49</v>
      </c>
      <c r="D2145" s="25" t="s">
        <v>27</v>
      </c>
      <c r="E2145" s="25" t="s">
        <v>1915</v>
      </c>
      <c r="F2145" s="2">
        <v>40473</v>
      </c>
      <c r="G2145" s="23" t="str">
        <f>TEXT(Table2[[#This Row],[Order-Date]],"mmm")</f>
        <v>Oct</v>
      </c>
      <c r="H2145">
        <v>2010</v>
      </c>
      <c r="I2145">
        <v>823700225</v>
      </c>
      <c r="J2145" s="2">
        <v>40503</v>
      </c>
      <c r="K2145" s="23">
        <f>WEEKDAY(#REF!,1)</f>
        <v>1</v>
      </c>
      <c r="L2145" s="25">
        <f>IF(#REF!&gt;=#REF!,#REF!-#REF!,"")</f>
        <v>30</v>
      </c>
      <c r="M2145" s="4">
        <v>56</v>
      </c>
      <c r="N2145" s="5">
        <v>651.21</v>
      </c>
      <c r="O2145" s="5">
        <v>524.96</v>
      </c>
      <c r="P2145" s="5">
        <v>126.25</v>
      </c>
      <c r="Q2145" s="5">
        <f>#REF!*#REF!</f>
        <v>29397.759999999998</v>
      </c>
      <c r="R2145" s="5">
        <v>7070</v>
      </c>
      <c r="S2145" s="5">
        <f>#REF!-#REF!</f>
        <v>-22327.759999999998</v>
      </c>
      <c r="T2145" s="36">
        <f t="shared" si="33"/>
        <v>-0.75950548613227697</v>
      </c>
    </row>
    <row r="2146" spans="1:20" x14ac:dyDescent="0.2">
      <c r="A2146" s="25" t="s">
        <v>32</v>
      </c>
      <c r="B2146" s="25" t="s">
        <v>36</v>
      </c>
      <c r="C2146" s="25" t="s">
        <v>42</v>
      </c>
      <c r="D2146" s="25" t="s">
        <v>23</v>
      </c>
      <c r="E2146" s="25" t="s">
        <v>1918</v>
      </c>
      <c r="F2146" s="2">
        <v>40840</v>
      </c>
      <c r="G2146" s="23" t="str">
        <f>TEXT(Table2[[#This Row],[Order-Date]],"mmm")</f>
        <v>Oct</v>
      </c>
      <c r="H2146">
        <v>2011</v>
      </c>
      <c r="I2146">
        <v>587982118</v>
      </c>
      <c r="J2146" s="2">
        <v>40864</v>
      </c>
      <c r="K2146" s="23">
        <f>WEEKDAY(#REF!,1)</f>
        <v>5</v>
      </c>
      <c r="L2146" s="25">
        <f>IF(#REF!&gt;=#REF!,#REF!-#REF!,"")</f>
        <v>24</v>
      </c>
      <c r="M2146" s="4">
        <v>5830</v>
      </c>
      <c r="N2146" s="5">
        <v>109.28</v>
      </c>
      <c r="O2146" s="5">
        <v>35.840000000000003</v>
      </c>
      <c r="P2146" s="5">
        <v>73.44</v>
      </c>
      <c r="Q2146" s="5">
        <f>#REF!*#REF!</f>
        <v>208947.20000000001</v>
      </c>
      <c r="R2146" s="5">
        <v>428155.2</v>
      </c>
      <c r="S2146" s="5">
        <f>#REF!-#REF!</f>
        <v>219208</v>
      </c>
      <c r="T2146" s="36">
        <f t="shared" si="33"/>
        <v>1.0491071428571399</v>
      </c>
    </row>
    <row r="2147" spans="1:20" x14ac:dyDescent="0.2">
      <c r="A2147" s="25" t="s">
        <v>37</v>
      </c>
      <c r="B2147" s="25" t="s">
        <v>155</v>
      </c>
      <c r="C2147" s="25" t="s">
        <v>34</v>
      </c>
      <c r="D2147" s="25" t="s">
        <v>23</v>
      </c>
      <c r="E2147" s="25" t="s">
        <v>1918</v>
      </c>
      <c r="F2147" s="2">
        <v>41521</v>
      </c>
      <c r="G2147" s="23" t="str">
        <f>TEXT(Table2[[#This Row],[Order-Date]],"mmm")</f>
        <v>Sep</v>
      </c>
      <c r="H2147">
        <v>2013</v>
      </c>
      <c r="I2147">
        <v>427808749</v>
      </c>
      <c r="J2147" s="2">
        <v>41388</v>
      </c>
      <c r="K2147" s="23">
        <f>WEEKDAY(#REF!,1)</f>
        <v>4</v>
      </c>
      <c r="L2147" s="25" t="str">
        <f>IF(#REF!&gt;=#REF!,#REF!-#REF!,"")</f>
        <v/>
      </c>
      <c r="M2147" s="4">
        <v>6971</v>
      </c>
      <c r="N2147" s="5">
        <v>205.7</v>
      </c>
      <c r="O2147" s="5">
        <v>117.11</v>
      </c>
      <c r="P2147" s="5">
        <v>88.59</v>
      </c>
      <c r="Q2147" s="5">
        <f>#REF!*#REF!</f>
        <v>816373.81</v>
      </c>
      <c r="R2147" s="5">
        <v>617560.89</v>
      </c>
      <c r="S2147" s="5">
        <f>#REF!-#REF!</f>
        <v>-198812.92</v>
      </c>
      <c r="T2147" s="36">
        <f t="shared" si="33"/>
        <v>-0.24353172231235601</v>
      </c>
    </row>
    <row r="2148" spans="1:20" x14ac:dyDescent="0.2">
      <c r="A2148" s="25" t="s">
        <v>20</v>
      </c>
      <c r="B2148" s="25" t="s">
        <v>167</v>
      </c>
      <c r="C2148" s="25" t="s">
        <v>85</v>
      </c>
      <c r="D2148" s="25" t="s">
        <v>27</v>
      </c>
      <c r="E2148" s="25" t="s">
        <v>1917</v>
      </c>
      <c r="F2148" s="2">
        <v>41833</v>
      </c>
      <c r="G2148" s="23" t="str">
        <f>TEXT(Table2[[#This Row],[Order-Date]],"mmm")</f>
        <v>Jul</v>
      </c>
      <c r="H2148">
        <v>2014</v>
      </c>
      <c r="I2148">
        <v>129166448</v>
      </c>
      <c r="J2148" s="2">
        <v>41848</v>
      </c>
      <c r="K2148" s="23">
        <f>WEEKDAY(#REF!,1)</f>
        <v>2</v>
      </c>
      <c r="L2148" s="25">
        <f>IF(#REF!&gt;=#REF!,#REF!-#REF!,"")</f>
        <v>15</v>
      </c>
      <c r="M2148" s="4">
        <v>2077</v>
      </c>
      <c r="N2148" s="5">
        <v>668.27</v>
      </c>
      <c r="O2148" s="5">
        <v>502.54</v>
      </c>
      <c r="P2148" s="5">
        <v>165.73</v>
      </c>
      <c r="Q2148" s="5">
        <f>#REF!*#REF!</f>
        <v>1043775.58</v>
      </c>
      <c r="R2148" s="5">
        <v>344221.21</v>
      </c>
      <c r="S2148" s="5">
        <f>#REF!-#REF!</f>
        <v>-699554.37</v>
      </c>
      <c r="T2148" s="36">
        <f t="shared" si="33"/>
        <v>-0.67021530624427905</v>
      </c>
    </row>
    <row r="2149" spans="1:20" x14ac:dyDescent="0.2">
      <c r="A2149" s="25" t="s">
        <v>32</v>
      </c>
      <c r="B2149" s="25" t="s">
        <v>170</v>
      </c>
      <c r="C2149" s="25" t="s">
        <v>39</v>
      </c>
      <c r="D2149" s="25" t="s">
        <v>27</v>
      </c>
      <c r="E2149" s="25" t="s">
        <v>1917</v>
      </c>
      <c r="F2149" s="2">
        <v>40982</v>
      </c>
      <c r="G2149" s="23" t="str">
        <f>TEXT(Table2[[#This Row],[Order-Date]],"mmm")</f>
        <v>Mar</v>
      </c>
      <c r="H2149">
        <v>2012</v>
      </c>
      <c r="I2149">
        <v>448354041</v>
      </c>
      <c r="J2149" s="2">
        <v>41033</v>
      </c>
      <c r="K2149" s="23">
        <f>WEEKDAY(#REF!,1)</f>
        <v>6</v>
      </c>
      <c r="L2149" s="25">
        <f>IF(#REF!&gt;=#REF!,#REF!-#REF!,"")</f>
        <v>51</v>
      </c>
      <c r="M2149" s="4">
        <v>6779</v>
      </c>
      <c r="N2149" s="5">
        <v>81.73</v>
      </c>
      <c r="O2149" s="5">
        <v>56.67</v>
      </c>
      <c r="P2149" s="5">
        <v>25.06</v>
      </c>
      <c r="Q2149" s="5">
        <f>#REF!*#REF!</f>
        <v>384165.93</v>
      </c>
      <c r="R2149" s="5">
        <v>169881.74</v>
      </c>
      <c r="S2149" s="5">
        <f>#REF!-#REF!</f>
        <v>-214284.19</v>
      </c>
      <c r="T2149" s="36">
        <f t="shared" si="33"/>
        <v>-0.55779071819304704</v>
      </c>
    </row>
    <row r="2150" spans="1:20" x14ac:dyDescent="0.2">
      <c r="A2150" s="25" t="s">
        <v>29</v>
      </c>
      <c r="B2150" s="25" t="s">
        <v>134</v>
      </c>
      <c r="C2150" s="25" t="s">
        <v>26</v>
      </c>
      <c r="D2150" s="25" t="s">
        <v>27</v>
      </c>
      <c r="E2150" s="25" t="s">
        <v>1915</v>
      </c>
      <c r="F2150" s="2">
        <v>40741</v>
      </c>
      <c r="G2150" s="23" t="str">
        <f>TEXT(Table2[[#This Row],[Order-Date]],"mmm")</f>
        <v>Jul</v>
      </c>
      <c r="H2150">
        <v>2011</v>
      </c>
      <c r="I2150">
        <v>861982858</v>
      </c>
      <c r="J2150" s="2">
        <v>40642</v>
      </c>
      <c r="K2150" s="23">
        <f>WEEKDAY(#REF!,1)</f>
        <v>7</v>
      </c>
      <c r="L2150" s="25" t="str">
        <f>IF(#REF!&gt;=#REF!,#REF!-#REF!,"")</f>
        <v/>
      </c>
      <c r="M2150" s="4">
        <v>8738</v>
      </c>
      <c r="N2150" s="5">
        <v>152.58000000000001</v>
      </c>
      <c r="O2150" s="5">
        <v>97.44</v>
      </c>
      <c r="P2150" s="5">
        <v>55.14</v>
      </c>
      <c r="Q2150" s="5">
        <f>#REF!*#REF!</f>
        <v>851430.72</v>
      </c>
      <c r="R2150" s="5">
        <v>481813.32</v>
      </c>
      <c r="S2150" s="5">
        <f>#REF!-#REF!</f>
        <v>-369617.4</v>
      </c>
      <c r="T2150" s="36">
        <f t="shared" si="33"/>
        <v>-0.43411330049261099</v>
      </c>
    </row>
    <row r="2151" spans="1:20" x14ac:dyDescent="0.2">
      <c r="A2151" s="25" t="s">
        <v>32</v>
      </c>
      <c r="B2151" s="25" t="s">
        <v>147</v>
      </c>
      <c r="C2151" s="25" t="s">
        <v>56</v>
      </c>
      <c r="D2151" s="25" t="s">
        <v>23</v>
      </c>
      <c r="E2151" s="25" t="s">
        <v>1918</v>
      </c>
      <c r="F2151" s="2">
        <v>42034</v>
      </c>
      <c r="G2151" s="23" t="str">
        <f>TEXT(Table2[[#This Row],[Order-Date]],"mmm")</f>
        <v>Jan</v>
      </c>
      <c r="H2151">
        <v>2015</v>
      </c>
      <c r="I2151">
        <v>916976726</v>
      </c>
      <c r="J2151" s="2">
        <v>42079</v>
      </c>
      <c r="K2151" s="23">
        <f>WEEKDAY(#REF!,1)</f>
        <v>2</v>
      </c>
      <c r="L2151" s="25">
        <f>IF(#REF!&gt;=#REF!,#REF!-#REF!,"")</f>
        <v>45</v>
      </c>
      <c r="M2151" s="4">
        <v>2645</v>
      </c>
      <c r="N2151" s="5">
        <v>421.89</v>
      </c>
      <c r="O2151" s="5">
        <v>364.69</v>
      </c>
      <c r="P2151" s="5">
        <v>57.2</v>
      </c>
      <c r="Q2151" s="5">
        <f>#REF!*#REF!</f>
        <v>964605.05</v>
      </c>
      <c r="R2151" s="5">
        <v>151294</v>
      </c>
      <c r="S2151" s="5">
        <f>#REF!-#REF!</f>
        <v>-813311.05</v>
      </c>
      <c r="T2151" s="36">
        <f t="shared" si="33"/>
        <v>-0.84315445995228799</v>
      </c>
    </row>
    <row r="2152" spans="1:20" x14ac:dyDescent="0.2">
      <c r="A2152" s="25" t="s">
        <v>46</v>
      </c>
      <c r="B2152" s="25" t="s">
        <v>175</v>
      </c>
      <c r="C2152" s="25" t="s">
        <v>49</v>
      </c>
      <c r="D2152" s="25" t="s">
        <v>23</v>
      </c>
      <c r="E2152" s="25" t="s">
        <v>1916</v>
      </c>
      <c r="F2152" s="2">
        <v>40820</v>
      </c>
      <c r="G2152" s="23" t="str">
        <f>TEXT(Table2[[#This Row],[Order-Date]],"mmm")</f>
        <v>Oct</v>
      </c>
      <c r="H2152">
        <v>2011</v>
      </c>
      <c r="I2152">
        <v>680571973</v>
      </c>
      <c r="J2152" s="2">
        <v>40668</v>
      </c>
      <c r="K2152" s="23">
        <f>WEEKDAY(#REF!,1)</f>
        <v>5</v>
      </c>
      <c r="L2152" s="25" t="str">
        <f>IF(#REF!&gt;=#REF!,#REF!-#REF!,"")</f>
        <v/>
      </c>
      <c r="M2152" s="4">
        <v>5225</v>
      </c>
      <c r="N2152" s="5">
        <v>651.21</v>
      </c>
      <c r="O2152" s="5">
        <v>524.96</v>
      </c>
      <c r="P2152" s="5">
        <v>126.25</v>
      </c>
      <c r="Q2152" s="5">
        <f>#REF!*#REF!</f>
        <v>2742916</v>
      </c>
      <c r="R2152" s="5">
        <v>659656.25</v>
      </c>
      <c r="S2152" s="5">
        <f>#REF!-#REF!</f>
        <v>-2083259.75</v>
      </c>
      <c r="T2152" s="36">
        <f t="shared" si="33"/>
        <v>-0.75950548613227697</v>
      </c>
    </row>
    <row r="2153" spans="1:20" x14ac:dyDescent="0.2">
      <c r="A2153" s="25" t="s">
        <v>29</v>
      </c>
      <c r="B2153" s="25" t="s">
        <v>187</v>
      </c>
      <c r="C2153" s="25" t="s">
        <v>56</v>
      </c>
      <c r="D2153" s="25" t="s">
        <v>23</v>
      </c>
      <c r="E2153" s="25" t="s">
        <v>1915</v>
      </c>
      <c r="F2153" s="2">
        <v>42421</v>
      </c>
      <c r="G2153" s="23" t="str">
        <f>TEXT(Table2[[#This Row],[Order-Date]],"mmm")</f>
        <v>Feb</v>
      </c>
      <c r="H2153">
        <v>2016</v>
      </c>
      <c r="I2153">
        <v>290317428</v>
      </c>
      <c r="J2153" s="2">
        <v>42404</v>
      </c>
      <c r="K2153" s="23">
        <f>WEEKDAY(#REF!,1)</f>
        <v>5</v>
      </c>
      <c r="L2153" s="25" t="str">
        <f>IF(#REF!&gt;=#REF!,#REF!-#REF!,"")</f>
        <v/>
      </c>
      <c r="M2153" s="4">
        <v>233</v>
      </c>
      <c r="N2153" s="5">
        <v>421.89</v>
      </c>
      <c r="O2153" s="5">
        <v>364.69</v>
      </c>
      <c r="P2153" s="5">
        <v>57.2</v>
      </c>
      <c r="Q2153" s="5">
        <f>#REF!*#REF!</f>
        <v>84972.77</v>
      </c>
      <c r="R2153" s="5">
        <v>13327.6</v>
      </c>
      <c r="S2153" s="5">
        <f>#REF!-#REF!</f>
        <v>-71645.17</v>
      </c>
      <c r="T2153" s="36">
        <f t="shared" si="33"/>
        <v>-0.84315445995228799</v>
      </c>
    </row>
    <row r="2154" spans="1:20" x14ac:dyDescent="0.2">
      <c r="A2154" s="25" t="s">
        <v>32</v>
      </c>
      <c r="B2154" s="25" t="s">
        <v>170</v>
      </c>
      <c r="C2154" s="25" t="s">
        <v>49</v>
      </c>
      <c r="D2154" s="25" t="s">
        <v>23</v>
      </c>
      <c r="E2154" s="25" t="s">
        <v>1917</v>
      </c>
      <c r="F2154" s="2">
        <v>42544</v>
      </c>
      <c r="G2154" s="23" t="str">
        <f>TEXT(Table2[[#This Row],[Order-Date]],"mmm")</f>
        <v>Jun</v>
      </c>
      <c r="H2154">
        <v>2016</v>
      </c>
      <c r="I2154">
        <v>404074418</v>
      </c>
      <c r="J2154" s="2">
        <v>42551</v>
      </c>
      <c r="K2154" s="23">
        <f>WEEKDAY(#REF!,1)</f>
        <v>5</v>
      </c>
      <c r="L2154" s="25">
        <f>IF(#REF!&gt;=#REF!,#REF!-#REF!,"")</f>
        <v>7</v>
      </c>
      <c r="M2154" s="4">
        <v>3455</v>
      </c>
      <c r="N2154" s="5">
        <v>651.21</v>
      </c>
      <c r="O2154" s="5">
        <v>524.96</v>
      </c>
      <c r="P2154" s="5">
        <v>126.25</v>
      </c>
      <c r="Q2154" s="5">
        <f>#REF!*#REF!</f>
        <v>1813736.8</v>
      </c>
      <c r="R2154" s="5">
        <v>436193.75</v>
      </c>
      <c r="S2154" s="5">
        <f>#REF!-#REF!</f>
        <v>-1377543.05</v>
      </c>
      <c r="T2154" s="36">
        <f t="shared" si="33"/>
        <v>-0.75950548613227697</v>
      </c>
    </row>
    <row r="2155" spans="1:20" x14ac:dyDescent="0.2">
      <c r="A2155" s="25" t="s">
        <v>59</v>
      </c>
      <c r="B2155" s="25" t="s">
        <v>216</v>
      </c>
      <c r="C2155" s="25" t="s">
        <v>26</v>
      </c>
      <c r="D2155" s="25" t="s">
        <v>27</v>
      </c>
      <c r="E2155" s="25" t="s">
        <v>1917</v>
      </c>
      <c r="F2155" s="2">
        <v>40640</v>
      </c>
      <c r="G2155" s="23" t="str">
        <f>TEXT(Table2[[#This Row],[Order-Date]],"mmm")</f>
        <v>Apr</v>
      </c>
      <c r="H2155">
        <v>2011</v>
      </c>
      <c r="I2155">
        <v>850016772</v>
      </c>
      <c r="J2155" s="2">
        <v>40610</v>
      </c>
      <c r="K2155" s="23">
        <f>WEEKDAY(#REF!,1)</f>
        <v>3</v>
      </c>
      <c r="L2155" s="25" t="str">
        <f>IF(#REF!&gt;=#REF!,#REF!-#REF!,"")</f>
        <v/>
      </c>
      <c r="M2155" s="4">
        <v>7707</v>
      </c>
      <c r="N2155" s="5">
        <v>152.58000000000001</v>
      </c>
      <c r="O2155" s="5">
        <v>97.44</v>
      </c>
      <c r="P2155" s="5">
        <v>55.14</v>
      </c>
      <c r="Q2155" s="5">
        <f>#REF!*#REF!</f>
        <v>750970.08</v>
      </c>
      <c r="R2155" s="5">
        <v>424963.98</v>
      </c>
      <c r="S2155" s="5">
        <f>#REF!-#REF!</f>
        <v>-326006.09999999998</v>
      </c>
      <c r="T2155" s="36">
        <f t="shared" si="33"/>
        <v>-0.43411330049261099</v>
      </c>
    </row>
    <row r="2156" spans="1:20" x14ac:dyDescent="0.2">
      <c r="A2156" s="25" t="s">
        <v>20</v>
      </c>
      <c r="B2156" s="25" t="s">
        <v>167</v>
      </c>
      <c r="C2156" s="25" t="s">
        <v>77</v>
      </c>
      <c r="D2156" s="25" t="s">
        <v>27</v>
      </c>
      <c r="E2156" s="25" t="s">
        <v>1917</v>
      </c>
      <c r="F2156" s="2">
        <v>42609</v>
      </c>
      <c r="G2156" s="23" t="str">
        <f>TEXT(Table2[[#This Row],[Order-Date]],"mmm")</f>
        <v>Aug</v>
      </c>
      <c r="H2156">
        <v>2016</v>
      </c>
      <c r="I2156">
        <v>176630818</v>
      </c>
      <c r="J2156" s="2">
        <v>42632</v>
      </c>
      <c r="K2156" s="23">
        <f>WEEKDAY(#REF!,1)</f>
        <v>2</v>
      </c>
      <c r="L2156" s="25">
        <f>IF(#REF!&gt;=#REF!,#REF!-#REF!,"")</f>
        <v>23</v>
      </c>
      <c r="M2156" s="4">
        <v>7839</v>
      </c>
      <c r="N2156" s="5">
        <v>154.06</v>
      </c>
      <c r="O2156" s="5">
        <v>90.93</v>
      </c>
      <c r="P2156" s="5">
        <v>63.13</v>
      </c>
      <c r="Q2156" s="5">
        <f>#REF!*#REF!</f>
        <v>712800.27</v>
      </c>
      <c r="R2156" s="5">
        <v>494876.07</v>
      </c>
      <c r="S2156" s="5">
        <f>#REF!-#REF!</f>
        <v>-217924.2</v>
      </c>
      <c r="T2156" s="36">
        <f t="shared" si="33"/>
        <v>-0.30572968217309998</v>
      </c>
    </row>
    <row r="2157" spans="1:20" x14ac:dyDescent="0.2">
      <c r="A2157" s="25" t="s">
        <v>37</v>
      </c>
      <c r="B2157" s="25" t="s">
        <v>45</v>
      </c>
      <c r="C2157" s="25" t="s">
        <v>56</v>
      </c>
      <c r="D2157" s="25" t="s">
        <v>27</v>
      </c>
      <c r="E2157" s="25" t="s">
        <v>1917</v>
      </c>
      <c r="F2157" s="2">
        <v>41764</v>
      </c>
      <c r="G2157" s="23" t="str">
        <f>TEXT(Table2[[#This Row],[Order-Date]],"mmm")</f>
        <v>May</v>
      </c>
      <c r="H2157">
        <v>2014</v>
      </c>
      <c r="I2157">
        <v>602715384</v>
      </c>
      <c r="J2157" s="2">
        <v>41808</v>
      </c>
      <c r="K2157" s="23">
        <f>WEEKDAY(#REF!,1)</f>
        <v>4</v>
      </c>
      <c r="L2157" s="25">
        <f>IF(#REF!&gt;=#REF!,#REF!-#REF!,"")</f>
        <v>44</v>
      </c>
      <c r="M2157" s="4">
        <v>5731</v>
      </c>
      <c r="N2157" s="5">
        <v>421.89</v>
      </c>
      <c r="O2157" s="5">
        <v>364.69</v>
      </c>
      <c r="P2157" s="5">
        <v>57.2</v>
      </c>
      <c r="Q2157" s="5">
        <f>#REF!*#REF!</f>
        <v>2090038.39</v>
      </c>
      <c r="R2157" s="5">
        <v>327813.2</v>
      </c>
      <c r="S2157" s="5">
        <f>#REF!-#REF!</f>
        <v>-1762225.19</v>
      </c>
      <c r="T2157" s="36">
        <f t="shared" si="33"/>
        <v>-0.84315445995228799</v>
      </c>
    </row>
    <row r="2158" spans="1:20" x14ac:dyDescent="0.2">
      <c r="A2158" s="25" t="s">
        <v>37</v>
      </c>
      <c r="B2158" s="25" t="s">
        <v>79</v>
      </c>
      <c r="C2158" s="25" t="s">
        <v>39</v>
      </c>
      <c r="D2158" s="25" t="s">
        <v>23</v>
      </c>
      <c r="E2158" s="25" t="s">
        <v>1916</v>
      </c>
      <c r="F2158" s="2">
        <v>40400</v>
      </c>
      <c r="G2158" s="23" t="str">
        <f>TEXT(Table2[[#This Row],[Order-Date]],"mmm")</f>
        <v>Aug</v>
      </c>
      <c r="H2158">
        <v>2010</v>
      </c>
      <c r="I2158">
        <v>367381799</v>
      </c>
      <c r="J2158" s="2">
        <v>40468</v>
      </c>
      <c r="K2158" s="23">
        <f>WEEKDAY(#REF!,1)</f>
        <v>1</v>
      </c>
      <c r="L2158" s="25">
        <f>IF(#REF!&gt;=#REF!,#REF!-#REF!,"")</f>
        <v>68</v>
      </c>
      <c r="M2158" s="4">
        <v>5293</v>
      </c>
      <c r="N2158" s="5">
        <v>81.73</v>
      </c>
      <c r="O2158" s="5">
        <v>56.67</v>
      </c>
      <c r="P2158" s="5">
        <v>25.06</v>
      </c>
      <c r="Q2158" s="5">
        <f>#REF!*#REF!</f>
        <v>299954.31</v>
      </c>
      <c r="R2158" s="5">
        <v>132642.57999999999</v>
      </c>
      <c r="S2158" s="5">
        <f>#REF!-#REF!</f>
        <v>-167311.73000000001</v>
      </c>
      <c r="T2158" s="36">
        <f t="shared" si="33"/>
        <v>-0.55779071819304704</v>
      </c>
    </row>
    <row r="2159" spans="1:20" x14ac:dyDescent="0.2">
      <c r="A2159" s="25" t="s">
        <v>37</v>
      </c>
      <c r="B2159" s="25" t="s">
        <v>105</v>
      </c>
      <c r="C2159" s="25" t="s">
        <v>65</v>
      </c>
      <c r="D2159" s="25" t="s">
        <v>23</v>
      </c>
      <c r="E2159" s="25" t="s">
        <v>1915</v>
      </c>
      <c r="F2159" s="2">
        <v>42730</v>
      </c>
      <c r="G2159" s="23" t="str">
        <f>TEXT(Table2[[#This Row],[Order-Date]],"mmm")</f>
        <v>Dec</v>
      </c>
      <c r="H2159">
        <v>2016</v>
      </c>
      <c r="I2159">
        <v>480053889</v>
      </c>
      <c r="J2159" s="2">
        <v>42757</v>
      </c>
      <c r="K2159" s="23">
        <f>WEEKDAY(#REF!,1)</f>
        <v>1</v>
      </c>
      <c r="L2159" s="25">
        <f>IF(#REF!&gt;=#REF!,#REF!-#REF!,"")</f>
        <v>27</v>
      </c>
      <c r="M2159" s="4">
        <v>7469</v>
      </c>
      <c r="N2159" s="5">
        <v>9.33</v>
      </c>
      <c r="O2159" s="5">
        <v>6.92</v>
      </c>
      <c r="P2159" s="5">
        <v>2.41</v>
      </c>
      <c r="Q2159" s="5">
        <f>#REF!*#REF!</f>
        <v>51685.48</v>
      </c>
      <c r="R2159" s="5">
        <v>18000.29</v>
      </c>
      <c r="S2159" s="5">
        <f>#REF!-#REF!</f>
        <v>-33685.19</v>
      </c>
      <c r="T2159" s="36">
        <f t="shared" si="33"/>
        <v>-0.65173410404624299</v>
      </c>
    </row>
    <row r="2160" spans="1:20" x14ac:dyDescent="0.2">
      <c r="A2160" s="25" t="s">
        <v>32</v>
      </c>
      <c r="B2160" s="25" t="s">
        <v>189</v>
      </c>
      <c r="C2160" s="25" t="s">
        <v>49</v>
      </c>
      <c r="D2160" s="25" t="s">
        <v>27</v>
      </c>
      <c r="E2160" s="25" t="s">
        <v>1916</v>
      </c>
      <c r="F2160" s="2">
        <v>41939</v>
      </c>
      <c r="G2160" s="23" t="str">
        <f>TEXT(Table2[[#This Row],[Order-Date]],"mmm")</f>
        <v>Oct</v>
      </c>
      <c r="H2160">
        <v>2014</v>
      </c>
      <c r="I2160">
        <v>670467984</v>
      </c>
      <c r="J2160" s="2">
        <v>41956</v>
      </c>
      <c r="K2160" s="23">
        <f>WEEKDAY(#REF!,1)</f>
        <v>5</v>
      </c>
      <c r="L2160" s="25">
        <f>IF(#REF!&gt;=#REF!,#REF!-#REF!,"")</f>
        <v>17</v>
      </c>
      <c r="M2160" s="4">
        <v>5231</v>
      </c>
      <c r="N2160" s="5">
        <v>651.21</v>
      </c>
      <c r="O2160" s="5">
        <v>524.96</v>
      </c>
      <c r="P2160" s="5">
        <v>126.25</v>
      </c>
      <c r="Q2160" s="5">
        <f>#REF!*#REF!</f>
        <v>2746065.76</v>
      </c>
      <c r="R2160" s="5">
        <v>660413.75</v>
      </c>
      <c r="S2160" s="5">
        <f>#REF!-#REF!</f>
        <v>-2085652.01</v>
      </c>
      <c r="T2160" s="36">
        <f t="shared" si="33"/>
        <v>-0.75950548613227697</v>
      </c>
    </row>
    <row r="2161" spans="1:20" x14ac:dyDescent="0.2">
      <c r="A2161" s="25" t="s">
        <v>46</v>
      </c>
      <c r="B2161" s="25" t="s">
        <v>133</v>
      </c>
      <c r="C2161" s="25" t="s">
        <v>39</v>
      </c>
      <c r="D2161" s="25" t="s">
        <v>23</v>
      </c>
      <c r="E2161" s="25" t="s">
        <v>1918</v>
      </c>
      <c r="F2161" s="2">
        <v>41314</v>
      </c>
      <c r="G2161" s="23" t="str">
        <f>TEXT(Table2[[#This Row],[Order-Date]],"mmm")</f>
        <v>Feb</v>
      </c>
      <c r="H2161">
        <v>2013</v>
      </c>
      <c r="I2161">
        <v>738672912</v>
      </c>
      <c r="J2161" s="2">
        <v>41557</v>
      </c>
      <c r="K2161" s="23">
        <f>WEEKDAY(#REF!,1)</f>
        <v>5</v>
      </c>
      <c r="L2161" s="25">
        <f>IF(#REF!&gt;=#REF!,#REF!-#REF!,"")</f>
        <v>243</v>
      </c>
      <c r="M2161" s="4">
        <v>8584</v>
      </c>
      <c r="N2161" s="5">
        <v>81.73</v>
      </c>
      <c r="O2161" s="5">
        <v>56.67</v>
      </c>
      <c r="P2161" s="5">
        <v>25.06</v>
      </c>
      <c r="Q2161" s="5">
        <f>#REF!*#REF!</f>
        <v>486455.28</v>
      </c>
      <c r="R2161" s="5">
        <v>215115.04</v>
      </c>
      <c r="S2161" s="5">
        <f>#REF!-#REF!</f>
        <v>-271340.24</v>
      </c>
      <c r="T2161" s="36">
        <f t="shared" si="33"/>
        <v>-0.55779071819304704</v>
      </c>
    </row>
    <row r="2162" spans="1:20" x14ac:dyDescent="0.2">
      <c r="A2162" s="25" t="s">
        <v>29</v>
      </c>
      <c r="B2162" s="25" t="s">
        <v>125</v>
      </c>
      <c r="C2162" s="25" t="s">
        <v>42</v>
      </c>
      <c r="D2162" s="25" t="s">
        <v>27</v>
      </c>
      <c r="E2162" s="25" t="s">
        <v>1918</v>
      </c>
      <c r="F2162" s="2">
        <v>42406</v>
      </c>
      <c r="G2162" s="23" t="str">
        <f>TEXT(Table2[[#This Row],[Order-Date]],"mmm")</f>
        <v>Feb</v>
      </c>
      <c r="H2162">
        <v>2016</v>
      </c>
      <c r="I2162">
        <v>105030000</v>
      </c>
      <c r="J2162" s="2">
        <v>42534</v>
      </c>
      <c r="K2162" s="23">
        <f>WEEKDAY(#REF!,1)</f>
        <v>2</v>
      </c>
      <c r="L2162" s="25">
        <f>IF(#REF!&gt;=#REF!,#REF!-#REF!,"")</f>
        <v>128</v>
      </c>
      <c r="M2162" s="4">
        <v>9566</v>
      </c>
      <c r="N2162" s="5">
        <v>109.28</v>
      </c>
      <c r="O2162" s="5">
        <v>35.840000000000003</v>
      </c>
      <c r="P2162" s="5">
        <v>73.44</v>
      </c>
      <c r="Q2162" s="5">
        <f>#REF!*#REF!</f>
        <v>342845.44</v>
      </c>
      <c r="R2162" s="5">
        <v>702527.04</v>
      </c>
      <c r="S2162" s="5">
        <f>#REF!-#REF!</f>
        <v>359681.6</v>
      </c>
      <c r="T2162" s="36">
        <f t="shared" si="33"/>
        <v>1.0491071428571399</v>
      </c>
    </row>
    <row r="2163" spans="1:20" x14ac:dyDescent="0.2">
      <c r="A2163" s="25" t="s">
        <v>29</v>
      </c>
      <c r="B2163" s="25" t="s">
        <v>88</v>
      </c>
      <c r="C2163" s="25" t="s">
        <v>31</v>
      </c>
      <c r="D2163" s="25" t="s">
        <v>23</v>
      </c>
      <c r="E2163" s="25" t="s">
        <v>1917</v>
      </c>
      <c r="F2163" s="2">
        <v>42247</v>
      </c>
      <c r="G2163" s="23" t="str">
        <f>TEXT(Table2[[#This Row],[Order-Date]],"mmm")</f>
        <v>Aug</v>
      </c>
      <c r="H2163">
        <v>2015</v>
      </c>
      <c r="I2163">
        <v>960213077</v>
      </c>
      <c r="J2163" s="2">
        <v>42293</v>
      </c>
      <c r="K2163" s="23">
        <f>WEEKDAY(#REF!,1)</f>
        <v>6</v>
      </c>
      <c r="L2163" s="25">
        <f>IF(#REF!&gt;=#REF!,#REF!-#REF!,"")</f>
        <v>46</v>
      </c>
      <c r="M2163" s="4">
        <v>7242</v>
      </c>
      <c r="N2163" s="5">
        <v>47.45</v>
      </c>
      <c r="O2163" s="5">
        <v>31.79</v>
      </c>
      <c r="P2163" s="5">
        <v>15.66</v>
      </c>
      <c r="Q2163" s="5">
        <f>#REF!*#REF!</f>
        <v>230223.18</v>
      </c>
      <c r="R2163" s="5">
        <v>113409.72</v>
      </c>
      <c r="S2163" s="5">
        <f>#REF!-#REF!</f>
        <v>-116813.46</v>
      </c>
      <c r="T2163" s="36">
        <f t="shared" si="33"/>
        <v>-0.50739226171752105</v>
      </c>
    </row>
    <row r="2164" spans="1:20" x14ac:dyDescent="0.2">
      <c r="A2164" s="25" t="s">
        <v>40</v>
      </c>
      <c r="B2164" s="25" t="s">
        <v>74</v>
      </c>
      <c r="C2164" s="25" t="s">
        <v>34</v>
      </c>
      <c r="D2164" s="25" t="s">
        <v>23</v>
      </c>
      <c r="E2164" s="25" t="s">
        <v>1915</v>
      </c>
      <c r="F2164" s="2">
        <v>41140</v>
      </c>
      <c r="G2164" s="23" t="str">
        <f>TEXT(Table2[[#This Row],[Order-Date]],"mmm")</f>
        <v>Aug</v>
      </c>
      <c r="H2164">
        <v>2012</v>
      </c>
      <c r="I2164">
        <v>615208470</v>
      </c>
      <c r="J2164" s="2">
        <v>41008</v>
      </c>
      <c r="K2164" s="23">
        <f>WEEKDAY(#REF!,1)</f>
        <v>2</v>
      </c>
      <c r="L2164" s="25" t="str">
        <f>IF(#REF!&gt;=#REF!,#REF!-#REF!,"")</f>
        <v/>
      </c>
      <c r="M2164" s="4">
        <v>2713</v>
      </c>
      <c r="N2164" s="5">
        <v>205.7</v>
      </c>
      <c r="O2164" s="5">
        <v>117.11</v>
      </c>
      <c r="P2164" s="5">
        <v>88.59</v>
      </c>
      <c r="Q2164" s="5">
        <f>#REF!*#REF!</f>
        <v>317719.43</v>
      </c>
      <c r="R2164" s="5">
        <v>240344.67</v>
      </c>
      <c r="S2164" s="5">
        <f>#REF!-#REF!</f>
        <v>-77374.759999999995</v>
      </c>
      <c r="T2164" s="36">
        <f t="shared" si="33"/>
        <v>-0.24353172231235601</v>
      </c>
    </row>
    <row r="2165" spans="1:20" x14ac:dyDescent="0.2">
      <c r="A2165" s="25" t="s">
        <v>59</v>
      </c>
      <c r="B2165" s="25" t="s">
        <v>216</v>
      </c>
      <c r="C2165" s="25" t="s">
        <v>51</v>
      </c>
      <c r="D2165" s="25" t="s">
        <v>27</v>
      </c>
      <c r="E2165" s="25" t="s">
        <v>1917</v>
      </c>
      <c r="F2165" s="2">
        <v>41425</v>
      </c>
      <c r="G2165" s="23" t="str">
        <f>TEXT(Table2[[#This Row],[Order-Date]],"mmm")</f>
        <v>May</v>
      </c>
      <c r="H2165">
        <v>2013</v>
      </c>
      <c r="I2165">
        <v>951315009</v>
      </c>
      <c r="J2165" s="2">
        <v>41340</v>
      </c>
      <c r="K2165" s="23">
        <f>WEEKDAY(#REF!,1)</f>
        <v>5</v>
      </c>
      <c r="L2165" s="25" t="str">
        <f>IF(#REF!&gt;=#REF!,#REF!-#REF!,"")</f>
        <v/>
      </c>
      <c r="M2165" s="4">
        <v>4106</v>
      </c>
      <c r="N2165" s="5">
        <v>437.2</v>
      </c>
      <c r="O2165" s="5">
        <v>263.33</v>
      </c>
      <c r="P2165" s="5">
        <v>173.87</v>
      </c>
      <c r="Q2165" s="5">
        <f>#REF!*#REF!</f>
        <v>1081232.98</v>
      </c>
      <c r="R2165" s="5">
        <v>713910.22</v>
      </c>
      <c r="S2165" s="5">
        <f>#REF!-#REF!</f>
        <v>-367322.76</v>
      </c>
      <c r="T2165" s="36">
        <f t="shared" si="33"/>
        <v>-0.33972581931416901</v>
      </c>
    </row>
    <row r="2166" spans="1:20" x14ac:dyDescent="0.2">
      <c r="A2166" s="25" t="s">
        <v>37</v>
      </c>
      <c r="B2166" s="25" t="s">
        <v>55</v>
      </c>
      <c r="C2166" s="25" t="s">
        <v>31</v>
      </c>
      <c r="D2166" s="25" t="s">
        <v>27</v>
      </c>
      <c r="E2166" s="25" t="s">
        <v>1916</v>
      </c>
      <c r="F2166" s="2">
        <v>40179</v>
      </c>
      <c r="G2166" s="23" t="str">
        <f>TEXT(Table2[[#This Row],[Order-Date]],"mmm")</f>
        <v>Jan</v>
      </c>
      <c r="H2166">
        <v>2010</v>
      </c>
      <c r="I2166">
        <v>770144021</v>
      </c>
      <c r="J2166" s="2">
        <v>40199</v>
      </c>
      <c r="K2166" s="23">
        <f>WEEKDAY(#REF!,1)</f>
        <v>5</v>
      </c>
      <c r="L2166" s="25">
        <f>IF(#REF!&gt;=#REF!,#REF!-#REF!,"")</f>
        <v>20</v>
      </c>
      <c r="M2166" s="4">
        <v>1585</v>
      </c>
      <c r="N2166" s="5">
        <v>47.45</v>
      </c>
      <c r="O2166" s="5">
        <v>31.79</v>
      </c>
      <c r="P2166" s="5">
        <v>15.66</v>
      </c>
      <c r="Q2166" s="5">
        <f>#REF!*#REF!</f>
        <v>50387.15</v>
      </c>
      <c r="R2166" s="5">
        <v>24821.1</v>
      </c>
      <c r="S2166" s="5">
        <f>#REF!-#REF!</f>
        <v>-25566.05</v>
      </c>
      <c r="T2166" s="36">
        <f t="shared" si="33"/>
        <v>-0.50739226171752105</v>
      </c>
    </row>
    <row r="2167" spans="1:20" x14ac:dyDescent="0.2">
      <c r="A2167" s="25" t="s">
        <v>29</v>
      </c>
      <c r="B2167" s="25" t="s">
        <v>154</v>
      </c>
      <c r="C2167" s="25" t="s">
        <v>51</v>
      </c>
      <c r="D2167" s="25" t="s">
        <v>27</v>
      </c>
      <c r="E2167" s="25" t="s">
        <v>1916</v>
      </c>
      <c r="F2167" s="2">
        <v>41786</v>
      </c>
      <c r="G2167" s="23" t="str">
        <f>TEXT(Table2[[#This Row],[Order-Date]],"mmm")</f>
        <v>May</v>
      </c>
      <c r="H2167">
        <v>2014</v>
      </c>
      <c r="I2167">
        <v>743619334</v>
      </c>
      <c r="J2167" s="2">
        <v>41889</v>
      </c>
      <c r="K2167" s="23">
        <f>WEEKDAY(#REF!,1)</f>
        <v>1</v>
      </c>
      <c r="L2167" s="25">
        <f>IF(#REF!&gt;=#REF!,#REF!-#REF!,"")</f>
        <v>103</v>
      </c>
      <c r="M2167" s="4">
        <v>2341</v>
      </c>
      <c r="N2167" s="5">
        <v>437.2</v>
      </c>
      <c r="O2167" s="5">
        <v>263.33</v>
      </c>
      <c r="P2167" s="5">
        <v>173.87</v>
      </c>
      <c r="Q2167" s="5">
        <f>#REF!*#REF!</f>
        <v>616455.53</v>
      </c>
      <c r="R2167" s="5">
        <v>407029.67</v>
      </c>
      <c r="S2167" s="5">
        <f>#REF!-#REF!</f>
        <v>-209425.86</v>
      </c>
      <c r="T2167" s="36">
        <f t="shared" si="33"/>
        <v>-0.33972581931416901</v>
      </c>
    </row>
    <row r="2168" spans="1:20" x14ac:dyDescent="0.2">
      <c r="A2168" s="25" t="s">
        <v>29</v>
      </c>
      <c r="B2168" s="25" t="s">
        <v>214</v>
      </c>
      <c r="C2168" s="25" t="s">
        <v>49</v>
      </c>
      <c r="D2168" s="25" t="s">
        <v>27</v>
      </c>
      <c r="E2168" s="25" t="s">
        <v>1917</v>
      </c>
      <c r="F2168" s="2">
        <v>42719</v>
      </c>
      <c r="G2168" s="23" t="str">
        <f>TEXT(Table2[[#This Row],[Order-Date]],"mmm")</f>
        <v>Dec</v>
      </c>
      <c r="H2168">
        <v>2016</v>
      </c>
      <c r="I2168">
        <v>263977277</v>
      </c>
      <c r="J2168" s="2">
        <v>43009</v>
      </c>
      <c r="K2168" s="23">
        <f>WEEKDAY(#REF!,1)</f>
        <v>1</v>
      </c>
      <c r="L2168" s="25">
        <f>IF(#REF!&gt;=#REF!,#REF!-#REF!,"")</f>
        <v>290</v>
      </c>
      <c r="M2168" s="4">
        <v>5597</v>
      </c>
      <c r="N2168" s="5">
        <v>651.21</v>
      </c>
      <c r="O2168" s="5">
        <v>524.96</v>
      </c>
      <c r="P2168" s="5">
        <v>126.25</v>
      </c>
      <c r="Q2168" s="5">
        <f>#REF!*#REF!</f>
        <v>2938201.12</v>
      </c>
      <c r="R2168" s="5">
        <v>706621.25</v>
      </c>
      <c r="S2168" s="5">
        <f>#REF!-#REF!</f>
        <v>-2231579.87</v>
      </c>
      <c r="T2168" s="36">
        <f t="shared" si="33"/>
        <v>-0.75950548613227697</v>
      </c>
    </row>
    <row r="2169" spans="1:20" x14ac:dyDescent="0.2">
      <c r="A2169" s="25" t="s">
        <v>40</v>
      </c>
      <c r="B2169" s="25" t="s">
        <v>205</v>
      </c>
      <c r="C2169" s="25" t="s">
        <v>77</v>
      </c>
      <c r="D2169" s="25" t="s">
        <v>27</v>
      </c>
      <c r="E2169" s="25" t="s">
        <v>1917</v>
      </c>
      <c r="F2169" s="2">
        <v>41224</v>
      </c>
      <c r="G2169" s="23" t="str">
        <f>TEXT(Table2[[#This Row],[Order-Date]],"mmm")</f>
        <v>Nov</v>
      </c>
      <c r="H2169">
        <v>2012</v>
      </c>
      <c r="I2169">
        <v>593766677</v>
      </c>
      <c r="J2169" s="2">
        <v>41259</v>
      </c>
      <c r="K2169" s="23">
        <f>WEEKDAY(#REF!,1)</f>
        <v>1</v>
      </c>
      <c r="L2169" s="25">
        <f>IF(#REF!&gt;=#REF!,#REF!-#REF!,"")</f>
        <v>35</v>
      </c>
      <c r="M2169" s="4">
        <v>7609</v>
      </c>
      <c r="N2169" s="5">
        <v>154.06</v>
      </c>
      <c r="O2169" s="5">
        <v>90.93</v>
      </c>
      <c r="P2169" s="5">
        <v>63.13</v>
      </c>
      <c r="Q2169" s="5">
        <f>#REF!*#REF!</f>
        <v>691886.37</v>
      </c>
      <c r="R2169" s="5">
        <v>480356.17</v>
      </c>
      <c r="S2169" s="5">
        <f>#REF!-#REF!</f>
        <v>-211530.2</v>
      </c>
      <c r="T2169" s="36">
        <f t="shared" si="33"/>
        <v>-0.30572968217309998</v>
      </c>
    </row>
    <row r="2170" spans="1:20" x14ac:dyDescent="0.2">
      <c r="A2170" s="25" t="s">
        <v>46</v>
      </c>
      <c r="B2170" s="25" t="s">
        <v>137</v>
      </c>
      <c r="C2170" s="25" t="s">
        <v>49</v>
      </c>
      <c r="D2170" s="25" t="s">
        <v>27</v>
      </c>
      <c r="E2170" s="25" t="s">
        <v>1918</v>
      </c>
      <c r="F2170" s="2">
        <v>41615</v>
      </c>
      <c r="G2170" s="23" t="str">
        <f>TEXT(Table2[[#This Row],[Order-Date]],"mmm")</f>
        <v>Dec</v>
      </c>
      <c r="H2170">
        <v>2013</v>
      </c>
      <c r="I2170">
        <v>815848863</v>
      </c>
      <c r="J2170" s="2">
        <v>41513</v>
      </c>
      <c r="K2170" s="23">
        <f>WEEKDAY(#REF!,1)</f>
        <v>3</v>
      </c>
      <c r="L2170" s="25" t="str">
        <f>IF(#REF!&gt;=#REF!,#REF!-#REF!,"")</f>
        <v/>
      </c>
      <c r="M2170" s="4">
        <v>6663</v>
      </c>
      <c r="N2170" s="5">
        <v>651.21</v>
      </c>
      <c r="O2170" s="5">
        <v>524.96</v>
      </c>
      <c r="P2170" s="5">
        <v>126.25</v>
      </c>
      <c r="Q2170" s="5">
        <f>#REF!*#REF!</f>
        <v>3497808.48</v>
      </c>
      <c r="R2170" s="5">
        <v>841203.75</v>
      </c>
      <c r="S2170" s="5">
        <f>#REF!-#REF!</f>
        <v>-2656604.73</v>
      </c>
      <c r="T2170" s="36">
        <f t="shared" si="33"/>
        <v>-0.75950548613227697</v>
      </c>
    </row>
    <row r="2171" spans="1:20" x14ac:dyDescent="0.2">
      <c r="A2171" s="25" t="s">
        <v>46</v>
      </c>
      <c r="B2171" s="25" t="s">
        <v>71</v>
      </c>
      <c r="C2171" s="25" t="s">
        <v>34</v>
      </c>
      <c r="D2171" s="25" t="s">
        <v>23</v>
      </c>
      <c r="E2171" s="25" t="s">
        <v>1917</v>
      </c>
      <c r="F2171" s="2">
        <v>41089</v>
      </c>
      <c r="G2171" s="23" t="str">
        <f>TEXT(Table2[[#This Row],[Order-Date]],"mmm")</f>
        <v>Jun</v>
      </c>
      <c r="H2171">
        <v>2012</v>
      </c>
      <c r="I2171">
        <v>983397662</v>
      </c>
      <c r="J2171" s="2">
        <v>41115</v>
      </c>
      <c r="K2171" s="23">
        <f>WEEKDAY(#REF!,1)</f>
        <v>4</v>
      </c>
      <c r="L2171" s="25">
        <f>IF(#REF!&gt;=#REF!,#REF!-#REF!,"")</f>
        <v>26</v>
      </c>
      <c r="M2171" s="4">
        <v>8076</v>
      </c>
      <c r="N2171" s="5">
        <v>205.7</v>
      </c>
      <c r="O2171" s="5">
        <v>117.11</v>
      </c>
      <c r="P2171" s="5">
        <v>88.59</v>
      </c>
      <c r="Q2171" s="5">
        <f>#REF!*#REF!</f>
        <v>945780.36</v>
      </c>
      <c r="R2171" s="5">
        <v>715452.84</v>
      </c>
      <c r="S2171" s="5">
        <f>#REF!-#REF!</f>
        <v>-230327.52</v>
      </c>
      <c r="T2171" s="36">
        <f t="shared" si="33"/>
        <v>-0.24353172231235601</v>
      </c>
    </row>
    <row r="2172" spans="1:20" x14ac:dyDescent="0.2">
      <c r="A2172" s="25" t="s">
        <v>46</v>
      </c>
      <c r="B2172" s="25" t="s">
        <v>142</v>
      </c>
      <c r="C2172" s="25" t="s">
        <v>85</v>
      </c>
      <c r="D2172" s="25" t="s">
        <v>27</v>
      </c>
      <c r="E2172" s="25" t="s">
        <v>1917</v>
      </c>
      <c r="F2172" s="2">
        <v>40767</v>
      </c>
      <c r="G2172" s="23" t="str">
        <f>TEXT(Table2[[#This Row],[Order-Date]],"mmm")</f>
        <v>Aug</v>
      </c>
      <c r="H2172">
        <v>2011</v>
      </c>
      <c r="I2172">
        <v>769899404</v>
      </c>
      <c r="J2172" s="2">
        <v>40890</v>
      </c>
      <c r="K2172" s="23">
        <f>WEEKDAY(#REF!,1)</f>
        <v>3</v>
      </c>
      <c r="L2172" s="25">
        <f>IF(#REF!&gt;=#REF!,#REF!-#REF!,"")</f>
        <v>123</v>
      </c>
      <c r="M2172" s="4">
        <v>9197</v>
      </c>
      <c r="N2172" s="5">
        <v>668.27</v>
      </c>
      <c r="O2172" s="5">
        <v>502.54</v>
      </c>
      <c r="P2172" s="5">
        <v>165.73</v>
      </c>
      <c r="Q2172" s="5">
        <f>#REF!*#REF!</f>
        <v>4621860.38</v>
      </c>
      <c r="R2172" s="5">
        <v>1524218.81</v>
      </c>
      <c r="S2172" s="5">
        <f>#REF!-#REF!</f>
        <v>-3097641.57</v>
      </c>
      <c r="T2172" s="36">
        <f t="shared" si="33"/>
        <v>-0.67021530624427905</v>
      </c>
    </row>
    <row r="2173" spans="1:20" x14ac:dyDescent="0.2">
      <c r="A2173" s="25" t="s">
        <v>29</v>
      </c>
      <c r="B2173" s="25" t="s">
        <v>69</v>
      </c>
      <c r="C2173" s="25" t="s">
        <v>49</v>
      </c>
      <c r="D2173" s="25" t="s">
        <v>27</v>
      </c>
      <c r="E2173" s="25" t="s">
        <v>1917</v>
      </c>
      <c r="F2173" s="2">
        <v>40656</v>
      </c>
      <c r="G2173" s="23" t="str">
        <f>TEXT(Table2[[#This Row],[Order-Date]],"mmm")</f>
        <v>Apr</v>
      </c>
      <c r="H2173">
        <v>2011</v>
      </c>
      <c r="I2173">
        <v>819152915</v>
      </c>
      <c r="J2173" s="2">
        <v>40657</v>
      </c>
      <c r="K2173" s="23">
        <f>WEEKDAY(#REF!,1)</f>
        <v>1</v>
      </c>
      <c r="L2173" s="25">
        <f>IF(#REF!&gt;=#REF!,#REF!-#REF!,"")</f>
        <v>1</v>
      </c>
      <c r="M2173" s="4">
        <v>4406</v>
      </c>
      <c r="N2173" s="5">
        <v>651.21</v>
      </c>
      <c r="O2173" s="5">
        <v>524.96</v>
      </c>
      <c r="P2173" s="5">
        <v>126.25</v>
      </c>
      <c r="Q2173" s="5">
        <f>#REF!*#REF!</f>
        <v>2312973.7599999998</v>
      </c>
      <c r="R2173" s="5">
        <v>556257.5</v>
      </c>
      <c r="S2173" s="5">
        <f>#REF!-#REF!</f>
        <v>-1756716.26</v>
      </c>
      <c r="T2173" s="36">
        <f t="shared" si="33"/>
        <v>-0.75950548613227697</v>
      </c>
    </row>
    <row r="2174" spans="1:20" x14ac:dyDescent="0.2">
      <c r="A2174" s="25" t="s">
        <v>20</v>
      </c>
      <c r="B2174" s="25" t="s">
        <v>68</v>
      </c>
      <c r="C2174" s="25" t="s">
        <v>56</v>
      </c>
      <c r="D2174" s="25" t="s">
        <v>27</v>
      </c>
      <c r="E2174" s="25" t="s">
        <v>1918</v>
      </c>
      <c r="F2174" s="2">
        <v>40594</v>
      </c>
      <c r="G2174" s="23" t="str">
        <f>TEXT(Table2[[#This Row],[Order-Date]],"mmm")</f>
        <v>Feb</v>
      </c>
      <c r="H2174">
        <v>2011</v>
      </c>
      <c r="I2174">
        <v>495269525</v>
      </c>
      <c r="J2174" s="2">
        <v>40698</v>
      </c>
      <c r="K2174" s="23">
        <f>WEEKDAY(#REF!,1)</f>
        <v>7</v>
      </c>
      <c r="L2174" s="25">
        <f>IF(#REF!&gt;=#REF!,#REF!-#REF!,"")</f>
        <v>104</v>
      </c>
      <c r="M2174" s="4">
        <v>113</v>
      </c>
      <c r="N2174" s="5">
        <v>421.89</v>
      </c>
      <c r="O2174" s="5">
        <v>364.69</v>
      </c>
      <c r="P2174" s="5">
        <v>57.2</v>
      </c>
      <c r="Q2174" s="5">
        <f>#REF!*#REF!</f>
        <v>41209.97</v>
      </c>
      <c r="R2174" s="5">
        <v>6463.6</v>
      </c>
      <c r="S2174" s="5">
        <f>#REF!-#REF!</f>
        <v>-34746.370000000003</v>
      </c>
      <c r="T2174" s="36">
        <f t="shared" si="33"/>
        <v>-0.84315445995228799</v>
      </c>
    </row>
    <row r="2175" spans="1:20" x14ac:dyDescent="0.2">
      <c r="A2175" s="25" t="s">
        <v>46</v>
      </c>
      <c r="B2175" s="25" t="s">
        <v>136</v>
      </c>
      <c r="C2175" s="25" t="s">
        <v>34</v>
      </c>
      <c r="D2175" s="25" t="s">
        <v>27</v>
      </c>
      <c r="E2175" s="25" t="s">
        <v>1915</v>
      </c>
      <c r="F2175" s="2">
        <v>42661</v>
      </c>
      <c r="G2175" s="23" t="str">
        <f>TEXT(Table2[[#This Row],[Order-Date]],"mmm")</f>
        <v>Oct</v>
      </c>
      <c r="H2175">
        <v>2016</v>
      </c>
      <c r="I2175">
        <v>132673060</v>
      </c>
      <c r="J2175" s="2">
        <v>42665</v>
      </c>
      <c r="K2175" s="23">
        <f>WEEKDAY(#REF!,1)</f>
        <v>7</v>
      </c>
      <c r="L2175" s="25">
        <f>IF(#REF!&gt;=#REF!,#REF!-#REF!,"")</f>
        <v>4</v>
      </c>
      <c r="M2175" s="4">
        <v>9762</v>
      </c>
      <c r="N2175" s="5">
        <v>205.7</v>
      </c>
      <c r="O2175" s="5">
        <v>117.11</v>
      </c>
      <c r="P2175" s="5">
        <v>88.59</v>
      </c>
      <c r="Q2175" s="5">
        <f>#REF!*#REF!</f>
        <v>1143227.82</v>
      </c>
      <c r="R2175" s="5">
        <v>864815.58</v>
      </c>
      <c r="S2175" s="5">
        <f>#REF!-#REF!</f>
        <v>-278412.24</v>
      </c>
      <c r="T2175" s="36">
        <f t="shared" si="33"/>
        <v>-0.24353172231235601</v>
      </c>
    </row>
    <row r="2176" spans="1:20" x14ac:dyDescent="0.2">
      <c r="A2176" s="25" t="s">
        <v>46</v>
      </c>
      <c r="B2176" s="25" t="s">
        <v>150</v>
      </c>
      <c r="C2176" s="25" t="s">
        <v>34</v>
      </c>
      <c r="D2176" s="25" t="s">
        <v>23</v>
      </c>
      <c r="E2176" s="25" t="s">
        <v>1917</v>
      </c>
      <c r="F2176" s="2">
        <v>40909</v>
      </c>
      <c r="G2176" s="23" t="str">
        <f>TEXT(Table2[[#This Row],[Order-Date]],"mmm")</f>
        <v>Jan</v>
      </c>
      <c r="H2176">
        <v>2012</v>
      </c>
      <c r="I2176">
        <v>586099851</v>
      </c>
      <c r="J2176" s="2">
        <v>40922</v>
      </c>
      <c r="K2176" s="23">
        <f>WEEKDAY(#REF!,1)</f>
        <v>7</v>
      </c>
      <c r="L2176" s="25">
        <f>IF(#REF!&gt;=#REF!,#REF!-#REF!,"")</f>
        <v>13</v>
      </c>
      <c r="M2176" s="4">
        <v>8825</v>
      </c>
      <c r="N2176" s="5">
        <v>205.7</v>
      </c>
      <c r="O2176" s="5">
        <v>117.11</v>
      </c>
      <c r="P2176" s="5">
        <v>88.59</v>
      </c>
      <c r="Q2176" s="5">
        <f>#REF!*#REF!</f>
        <v>1033495.75</v>
      </c>
      <c r="R2176" s="5">
        <v>781806.75</v>
      </c>
      <c r="S2176" s="5">
        <f>#REF!-#REF!</f>
        <v>-251689</v>
      </c>
      <c r="T2176" s="36">
        <f t="shared" si="33"/>
        <v>-0.24353172231235601</v>
      </c>
    </row>
    <row r="2177" spans="1:20" x14ac:dyDescent="0.2">
      <c r="A2177" s="25" t="s">
        <v>29</v>
      </c>
      <c r="B2177" s="25" t="s">
        <v>174</v>
      </c>
      <c r="C2177" s="25" t="s">
        <v>39</v>
      </c>
      <c r="D2177" s="25" t="s">
        <v>27</v>
      </c>
      <c r="E2177" s="25" t="s">
        <v>1918</v>
      </c>
      <c r="F2177" s="2">
        <v>42229</v>
      </c>
      <c r="G2177" s="23" t="str">
        <f>TEXT(Table2[[#This Row],[Order-Date]],"mmm")</f>
        <v>Aug</v>
      </c>
      <c r="H2177">
        <v>2015</v>
      </c>
      <c r="I2177">
        <v>980598723</v>
      </c>
      <c r="J2177" s="2">
        <v>42271</v>
      </c>
      <c r="K2177" s="23">
        <f>WEEKDAY(#REF!,1)</f>
        <v>5</v>
      </c>
      <c r="L2177" s="25">
        <f>IF(#REF!&gt;=#REF!,#REF!-#REF!,"")</f>
        <v>42</v>
      </c>
      <c r="M2177" s="4">
        <v>9808</v>
      </c>
      <c r="N2177" s="5">
        <v>81.73</v>
      </c>
      <c r="O2177" s="5">
        <v>56.67</v>
      </c>
      <c r="P2177" s="5">
        <v>25.06</v>
      </c>
      <c r="Q2177" s="5">
        <f>#REF!*#REF!</f>
        <v>555819.36</v>
      </c>
      <c r="R2177" s="5">
        <v>245788.48</v>
      </c>
      <c r="S2177" s="5">
        <f>#REF!-#REF!</f>
        <v>-310030.88</v>
      </c>
      <c r="T2177" s="36">
        <f t="shared" si="33"/>
        <v>-0.55779071819304704</v>
      </c>
    </row>
    <row r="2178" spans="1:20" x14ac:dyDescent="0.2">
      <c r="A2178" s="25" t="s">
        <v>32</v>
      </c>
      <c r="B2178" s="25" t="s">
        <v>52</v>
      </c>
      <c r="C2178" s="25" t="s">
        <v>65</v>
      </c>
      <c r="D2178" s="25" t="s">
        <v>27</v>
      </c>
      <c r="E2178" s="25" t="s">
        <v>1916</v>
      </c>
      <c r="F2178" s="2">
        <v>42982</v>
      </c>
      <c r="G2178" s="23" t="str">
        <f>TEXT(Table2[[#This Row],[Order-Date]],"mmm")</f>
        <v>Sep</v>
      </c>
      <c r="H2178">
        <v>2017</v>
      </c>
      <c r="I2178">
        <v>961531007</v>
      </c>
      <c r="J2178" s="2">
        <v>42830</v>
      </c>
      <c r="K2178" s="23">
        <f>WEEKDAY(#REF!,1)</f>
        <v>4</v>
      </c>
      <c r="L2178" s="25" t="str">
        <f>IF(#REF!&gt;=#REF!,#REF!-#REF!,"")</f>
        <v/>
      </c>
      <c r="M2178" s="4">
        <v>7247</v>
      </c>
      <c r="N2178" s="5">
        <v>9.33</v>
      </c>
      <c r="O2178" s="5">
        <v>6.92</v>
      </c>
      <c r="P2178" s="5">
        <v>2.41</v>
      </c>
      <c r="Q2178" s="5">
        <f>#REF!*#REF!</f>
        <v>50149.24</v>
      </c>
      <c r="R2178" s="5">
        <v>17465.27</v>
      </c>
      <c r="S2178" s="5">
        <f>#REF!-#REF!</f>
        <v>-32683.97</v>
      </c>
      <c r="T2178" s="36">
        <f t="shared" si="33"/>
        <v>-0.65173410404624299</v>
      </c>
    </row>
    <row r="2179" spans="1:20" x14ac:dyDescent="0.2">
      <c r="A2179" s="25" t="s">
        <v>37</v>
      </c>
      <c r="B2179" s="25" t="s">
        <v>139</v>
      </c>
      <c r="C2179" s="25" t="s">
        <v>51</v>
      </c>
      <c r="D2179" s="25" t="s">
        <v>27</v>
      </c>
      <c r="E2179" s="25" t="s">
        <v>1915</v>
      </c>
      <c r="F2179" s="2">
        <v>40711</v>
      </c>
      <c r="G2179" s="23" t="str">
        <f>TEXT(Table2[[#This Row],[Order-Date]],"mmm")</f>
        <v>Jun</v>
      </c>
      <c r="H2179">
        <v>2011</v>
      </c>
      <c r="I2179">
        <v>244570529</v>
      </c>
      <c r="J2179" s="2">
        <v>40745</v>
      </c>
      <c r="K2179" s="23">
        <f>WEEKDAY(#REF!,1)</f>
        <v>5</v>
      </c>
      <c r="L2179" s="25">
        <f>IF(#REF!&gt;=#REF!,#REF!-#REF!,"")</f>
        <v>34</v>
      </c>
      <c r="M2179" s="4">
        <v>2709</v>
      </c>
      <c r="N2179" s="5">
        <v>437.2</v>
      </c>
      <c r="O2179" s="5">
        <v>263.33</v>
      </c>
      <c r="P2179" s="5">
        <v>173.87</v>
      </c>
      <c r="Q2179" s="5">
        <f>#REF!*#REF!</f>
        <v>713360.97</v>
      </c>
      <c r="R2179" s="5">
        <v>471013.83</v>
      </c>
      <c r="S2179" s="5">
        <f>#REF!-#REF!</f>
        <v>-242347.14</v>
      </c>
      <c r="T2179" s="36">
        <f t="shared" ref="T2179:T2242" si="34">S2179/Q2179</f>
        <v>-0.33972581931416901</v>
      </c>
    </row>
    <row r="2180" spans="1:20" x14ac:dyDescent="0.2">
      <c r="A2180" s="25" t="s">
        <v>46</v>
      </c>
      <c r="B2180" s="25" t="s">
        <v>176</v>
      </c>
      <c r="C2180" s="25" t="s">
        <v>26</v>
      </c>
      <c r="D2180" s="25" t="s">
        <v>23</v>
      </c>
      <c r="E2180" s="25" t="s">
        <v>1915</v>
      </c>
      <c r="F2180" s="2">
        <v>42710</v>
      </c>
      <c r="G2180" s="23" t="str">
        <f>TEXT(Table2[[#This Row],[Order-Date]],"mmm")</f>
        <v>Dec</v>
      </c>
      <c r="H2180">
        <v>2016</v>
      </c>
      <c r="I2180">
        <v>865703618</v>
      </c>
      <c r="J2180" s="2">
        <v>42538</v>
      </c>
      <c r="K2180" s="23">
        <f>WEEKDAY(#REF!,1)</f>
        <v>6</v>
      </c>
      <c r="L2180" s="25" t="str">
        <f>IF(#REF!&gt;=#REF!,#REF!-#REF!,"")</f>
        <v/>
      </c>
      <c r="M2180" s="4">
        <v>9793</v>
      </c>
      <c r="N2180" s="5">
        <v>152.58000000000001</v>
      </c>
      <c r="O2180" s="5">
        <v>97.44</v>
      </c>
      <c r="P2180" s="5">
        <v>55.14</v>
      </c>
      <c r="Q2180" s="5">
        <f>#REF!*#REF!</f>
        <v>954229.92</v>
      </c>
      <c r="R2180" s="5">
        <v>539986.02</v>
      </c>
      <c r="S2180" s="5">
        <f>#REF!-#REF!</f>
        <v>-414243.9</v>
      </c>
      <c r="T2180" s="36">
        <f t="shared" si="34"/>
        <v>-0.43411330049261099</v>
      </c>
    </row>
    <row r="2181" spans="1:20" x14ac:dyDescent="0.2">
      <c r="A2181" s="25" t="s">
        <v>32</v>
      </c>
      <c r="B2181" s="25" t="s">
        <v>128</v>
      </c>
      <c r="C2181" s="25" t="s">
        <v>22</v>
      </c>
      <c r="D2181" s="25" t="s">
        <v>23</v>
      </c>
      <c r="E2181" s="25" t="s">
        <v>1915</v>
      </c>
      <c r="F2181" s="2">
        <v>42916</v>
      </c>
      <c r="G2181" s="23" t="str">
        <f>TEXT(Table2[[#This Row],[Order-Date]],"mmm")</f>
        <v>Jun</v>
      </c>
      <c r="H2181">
        <v>2017</v>
      </c>
      <c r="I2181">
        <v>431229102</v>
      </c>
      <c r="J2181" s="2">
        <v>42929</v>
      </c>
      <c r="K2181" s="23">
        <f>WEEKDAY(#REF!,1)</f>
        <v>5</v>
      </c>
      <c r="L2181" s="25">
        <f>IF(#REF!&gt;=#REF!,#REF!-#REF!,"")</f>
        <v>13</v>
      </c>
      <c r="M2181" s="4">
        <v>9129</v>
      </c>
      <c r="N2181" s="5">
        <v>255.28</v>
      </c>
      <c r="O2181" s="5">
        <v>159.41999999999999</v>
      </c>
      <c r="P2181" s="5">
        <v>95.86</v>
      </c>
      <c r="Q2181" s="5">
        <f>#REF!*#REF!</f>
        <v>1455345.18</v>
      </c>
      <c r="R2181" s="5">
        <v>875105.94</v>
      </c>
      <c r="S2181" s="5">
        <f>#REF!-#REF!</f>
        <v>-580239.24</v>
      </c>
      <c r="T2181" s="36">
        <f t="shared" si="34"/>
        <v>-0.39869527035503699</v>
      </c>
    </row>
    <row r="2182" spans="1:20" x14ac:dyDescent="0.2">
      <c r="A2182" s="25" t="s">
        <v>20</v>
      </c>
      <c r="B2182" s="25" t="s">
        <v>163</v>
      </c>
      <c r="C2182" s="25" t="s">
        <v>34</v>
      </c>
      <c r="D2182" s="25" t="s">
        <v>27</v>
      </c>
      <c r="E2182" s="25" t="s">
        <v>1917</v>
      </c>
      <c r="F2182" s="2">
        <v>42395</v>
      </c>
      <c r="G2182" s="23" t="str">
        <f>TEXT(Table2[[#This Row],[Order-Date]],"mmm")</f>
        <v>Jan</v>
      </c>
      <c r="H2182">
        <v>2016</v>
      </c>
      <c r="I2182">
        <v>667758309</v>
      </c>
      <c r="J2182" s="2">
        <v>42677</v>
      </c>
      <c r="K2182" s="23">
        <f>WEEKDAY(#REF!,1)</f>
        <v>5</v>
      </c>
      <c r="L2182" s="25">
        <f>IF(#REF!&gt;=#REF!,#REF!-#REF!,"")</f>
        <v>282</v>
      </c>
      <c r="M2182" s="4">
        <v>3378</v>
      </c>
      <c r="N2182" s="5">
        <v>205.7</v>
      </c>
      <c r="O2182" s="5">
        <v>117.11</v>
      </c>
      <c r="P2182" s="5">
        <v>88.59</v>
      </c>
      <c r="Q2182" s="5">
        <f>#REF!*#REF!</f>
        <v>395597.58</v>
      </c>
      <c r="R2182" s="5">
        <v>299257.02</v>
      </c>
      <c r="S2182" s="5">
        <f>#REF!-#REF!</f>
        <v>-96340.5600000001</v>
      </c>
      <c r="T2182" s="36">
        <f t="shared" si="34"/>
        <v>-0.24353172231235601</v>
      </c>
    </row>
    <row r="2183" spans="1:20" x14ac:dyDescent="0.2">
      <c r="A2183" s="25" t="s">
        <v>32</v>
      </c>
      <c r="B2183" s="25" t="s">
        <v>147</v>
      </c>
      <c r="C2183" s="25" t="s">
        <v>85</v>
      </c>
      <c r="D2183" s="25" t="s">
        <v>23</v>
      </c>
      <c r="E2183" s="25" t="s">
        <v>1917</v>
      </c>
      <c r="F2183" s="2">
        <v>40512</v>
      </c>
      <c r="G2183" s="23" t="str">
        <f>TEXT(Table2[[#This Row],[Order-Date]],"mmm")</f>
        <v>Nov</v>
      </c>
      <c r="H2183">
        <v>2010</v>
      </c>
      <c r="I2183">
        <v>672215068</v>
      </c>
      <c r="J2183" s="2">
        <v>40536</v>
      </c>
      <c r="K2183" s="23">
        <f>WEEKDAY(#REF!,1)</f>
        <v>6</v>
      </c>
      <c r="L2183" s="25">
        <f>IF(#REF!&gt;=#REF!,#REF!-#REF!,"")</f>
        <v>24</v>
      </c>
      <c r="M2183" s="4">
        <v>2232</v>
      </c>
      <c r="N2183" s="5">
        <v>668.27</v>
      </c>
      <c r="O2183" s="5">
        <v>502.54</v>
      </c>
      <c r="P2183" s="5">
        <v>165.73</v>
      </c>
      <c r="Q2183" s="5">
        <f>#REF!*#REF!</f>
        <v>1121669.28</v>
      </c>
      <c r="R2183" s="5">
        <v>369909.36</v>
      </c>
      <c r="S2183" s="5">
        <f>#REF!-#REF!</f>
        <v>-751759.92</v>
      </c>
      <c r="T2183" s="36">
        <f t="shared" si="34"/>
        <v>-0.67021530624427905</v>
      </c>
    </row>
    <row r="2184" spans="1:20" x14ac:dyDescent="0.2">
      <c r="A2184" s="25" t="s">
        <v>46</v>
      </c>
      <c r="B2184" s="25" t="s">
        <v>119</v>
      </c>
      <c r="C2184" s="25" t="s">
        <v>51</v>
      </c>
      <c r="D2184" s="25" t="s">
        <v>23</v>
      </c>
      <c r="E2184" s="25" t="s">
        <v>1917</v>
      </c>
      <c r="F2184" s="2">
        <v>42732</v>
      </c>
      <c r="G2184" s="23" t="str">
        <f>TEXT(Table2[[#This Row],[Order-Date]],"mmm")</f>
        <v>Dec</v>
      </c>
      <c r="H2184">
        <v>2016</v>
      </c>
      <c r="I2184">
        <v>961835706</v>
      </c>
      <c r="J2184" s="2">
        <v>42949</v>
      </c>
      <c r="K2184" s="23">
        <f>WEEKDAY(#REF!,1)</f>
        <v>4</v>
      </c>
      <c r="L2184" s="25">
        <f>IF(#REF!&gt;=#REF!,#REF!-#REF!,"")</f>
        <v>217</v>
      </c>
      <c r="M2184" s="4">
        <v>7414</v>
      </c>
      <c r="N2184" s="5">
        <v>437.2</v>
      </c>
      <c r="O2184" s="5">
        <v>263.33</v>
      </c>
      <c r="P2184" s="5">
        <v>173.87</v>
      </c>
      <c r="Q2184" s="5">
        <f>#REF!*#REF!</f>
        <v>1952328.62</v>
      </c>
      <c r="R2184" s="5">
        <v>1289072.18</v>
      </c>
      <c r="S2184" s="5">
        <f>#REF!-#REF!</f>
        <v>-663256.43999999994</v>
      </c>
      <c r="T2184" s="36">
        <f t="shared" si="34"/>
        <v>-0.33972581931416901</v>
      </c>
    </row>
    <row r="2185" spans="1:20" x14ac:dyDescent="0.2">
      <c r="A2185" s="25" t="s">
        <v>32</v>
      </c>
      <c r="B2185" s="25" t="s">
        <v>189</v>
      </c>
      <c r="C2185" s="25" t="s">
        <v>31</v>
      </c>
      <c r="D2185" s="25" t="s">
        <v>27</v>
      </c>
      <c r="E2185" s="25" t="s">
        <v>1918</v>
      </c>
      <c r="F2185" s="2">
        <v>42458</v>
      </c>
      <c r="G2185" s="23" t="str">
        <f>TEXT(Table2[[#This Row],[Order-Date]],"mmm")</f>
        <v>Mar</v>
      </c>
      <c r="H2185">
        <v>2016</v>
      </c>
      <c r="I2185">
        <v>324169051</v>
      </c>
      <c r="J2185" s="2">
        <v>42481</v>
      </c>
      <c r="K2185" s="23">
        <f>WEEKDAY(#REF!,1)</f>
        <v>5</v>
      </c>
      <c r="L2185" s="25">
        <f>IF(#REF!&gt;=#REF!,#REF!-#REF!,"")</f>
        <v>23</v>
      </c>
      <c r="M2185" s="4">
        <v>7681</v>
      </c>
      <c r="N2185" s="5">
        <v>47.45</v>
      </c>
      <c r="O2185" s="5">
        <v>31.79</v>
      </c>
      <c r="P2185" s="5">
        <v>15.66</v>
      </c>
      <c r="Q2185" s="5">
        <f>#REF!*#REF!</f>
        <v>244178.99</v>
      </c>
      <c r="R2185" s="5">
        <v>120284.46</v>
      </c>
      <c r="S2185" s="5">
        <f>#REF!-#REF!</f>
        <v>-123894.53</v>
      </c>
      <c r="T2185" s="36">
        <f t="shared" si="34"/>
        <v>-0.50739226171752105</v>
      </c>
    </row>
    <row r="2186" spans="1:20" x14ac:dyDescent="0.2">
      <c r="A2186" s="25" t="s">
        <v>46</v>
      </c>
      <c r="B2186" s="25" t="s">
        <v>120</v>
      </c>
      <c r="C2186" s="25" t="s">
        <v>22</v>
      </c>
      <c r="D2186" s="25" t="s">
        <v>27</v>
      </c>
      <c r="E2186" s="25" t="s">
        <v>1915</v>
      </c>
      <c r="F2186" s="2">
        <v>41783</v>
      </c>
      <c r="G2186" s="23" t="str">
        <f>TEXT(Table2[[#This Row],[Order-Date]],"mmm")</f>
        <v>May</v>
      </c>
      <c r="H2186">
        <v>2014</v>
      </c>
      <c r="I2186">
        <v>767076432</v>
      </c>
      <c r="J2186" s="2">
        <v>41704</v>
      </c>
      <c r="K2186" s="23">
        <f>WEEKDAY(#REF!,1)</f>
        <v>5</v>
      </c>
      <c r="L2186" s="25" t="str">
        <f>IF(#REF!&gt;=#REF!,#REF!-#REF!,"")</f>
        <v/>
      </c>
      <c r="M2186" s="4">
        <v>3817</v>
      </c>
      <c r="N2186" s="5">
        <v>255.28</v>
      </c>
      <c r="O2186" s="5">
        <v>159.41999999999999</v>
      </c>
      <c r="P2186" s="5">
        <v>95.86</v>
      </c>
      <c r="Q2186" s="5">
        <f>#REF!*#REF!</f>
        <v>608506.14</v>
      </c>
      <c r="R2186" s="5">
        <v>365897.62</v>
      </c>
      <c r="S2186" s="5">
        <f>#REF!-#REF!</f>
        <v>-242608.52</v>
      </c>
      <c r="T2186" s="36">
        <f t="shared" si="34"/>
        <v>-0.39869527035503699</v>
      </c>
    </row>
    <row r="2187" spans="1:20" x14ac:dyDescent="0.2">
      <c r="A2187" s="25" t="s">
        <v>46</v>
      </c>
      <c r="B2187" s="25" t="s">
        <v>107</v>
      </c>
      <c r="C2187" s="25" t="s">
        <v>26</v>
      </c>
      <c r="D2187" s="25" t="s">
        <v>23</v>
      </c>
      <c r="E2187" s="25" t="s">
        <v>1918</v>
      </c>
      <c r="F2187" s="2">
        <v>41806</v>
      </c>
      <c r="G2187" s="23" t="str">
        <f>TEXT(Table2[[#This Row],[Order-Date]],"mmm")</f>
        <v>Jun</v>
      </c>
      <c r="H2187">
        <v>2014</v>
      </c>
      <c r="I2187">
        <v>768731677</v>
      </c>
      <c r="J2187" s="2">
        <v>41838</v>
      </c>
      <c r="K2187" s="23">
        <f>WEEKDAY(#REF!,1)</f>
        <v>6</v>
      </c>
      <c r="L2187" s="25">
        <f>IF(#REF!&gt;=#REF!,#REF!-#REF!,"")</f>
        <v>32</v>
      </c>
      <c r="M2187" s="4">
        <v>3641</v>
      </c>
      <c r="N2187" s="5">
        <v>152.58000000000001</v>
      </c>
      <c r="O2187" s="5">
        <v>97.44</v>
      </c>
      <c r="P2187" s="5">
        <v>55.14</v>
      </c>
      <c r="Q2187" s="5">
        <f>#REF!*#REF!</f>
        <v>354779.04</v>
      </c>
      <c r="R2187" s="5">
        <v>200764.74</v>
      </c>
      <c r="S2187" s="5">
        <f>#REF!-#REF!</f>
        <v>-154014.29999999999</v>
      </c>
      <c r="T2187" s="36">
        <f t="shared" si="34"/>
        <v>-0.43411330049261099</v>
      </c>
    </row>
    <row r="2188" spans="1:20" x14ac:dyDescent="0.2">
      <c r="A2188" s="25" t="s">
        <v>46</v>
      </c>
      <c r="B2188" s="25" t="s">
        <v>190</v>
      </c>
      <c r="C2188" s="25" t="s">
        <v>77</v>
      </c>
      <c r="D2188" s="25" t="s">
        <v>27</v>
      </c>
      <c r="E2188" s="25" t="s">
        <v>1918</v>
      </c>
      <c r="F2188" s="2">
        <v>40980</v>
      </c>
      <c r="G2188" s="23" t="str">
        <f>TEXT(Table2[[#This Row],[Order-Date]],"mmm")</f>
        <v>Mar</v>
      </c>
      <c r="H2188">
        <v>2012</v>
      </c>
      <c r="I2188">
        <v>227621114</v>
      </c>
      <c r="J2188" s="2">
        <v>41274</v>
      </c>
      <c r="K2188" s="23">
        <f>WEEKDAY(#REF!,1)</f>
        <v>2</v>
      </c>
      <c r="L2188" s="25">
        <f>IF(#REF!&gt;=#REF!,#REF!-#REF!,"")</f>
        <v>294</v>
      </c>
      <c r="M2188" s="4">
        <v>7001</v>
      </c>
      <c r="N2188" s="5">
        <v>154.06</v>
      </c>
      <c r="O2188" s="5">
        <v>90.93</v>
      </c>
      <c r="P2188" s="5">
        <v>63.13</v>
      </c>
      <c r="Q2188" s="5">
        <f>#REF!*#REF!</f>
        <v>636600.93000000005</v>
      </c>
      <c r="R2188" s="5">
        <v>441973.13</v>
      </c>
      <c r="S2188" s="5">
        <f>#REF!-#REF!</f>
        <v>-194627.8</v>
      </c>
      <c r="T2188" s="36">
        <f t="shared" si="34"/>
        <v>-0.30572968217309998</v>
      </c>
    </row>
    <row r="2189" spans="1:20" x14ac:dyDescent="0.2">
      <c r="A2189" s="25" t="s">
        <v>46</v>
      </c>
      <c r="B2189" s="25" t="s">
        <v>162</v>
      </c>
      <c r="C2189" s="25" t="s">
        <v>39</v>
      </c>
      <c r="D2189" s="25" t="s">
        <v>27</v>
      </c>
      <c r="E2189" s="25" t="s">
        <v>1917</v>
      </c>
      <c r="F2189" s="2">
        <v>40597</v>
      </c>
      <c r="G2189" s="23" t="str">
        <f>TEXT(Table2[[#This Row],[Order-Date]],"mmm")</f>
        <v>Feb</v>
      </c>
      <c r="H2189">
        <v>2011</v>
      </c>
      <c r="I2189">
        <v>912543570</v>
      </c>
      <c r="J2189" s="2">
        <v>40627</v>
      </c>
      <c r="K2189" s="23">
        <f>WEEKDAY(#REF!,1)</f>
        <v>6</v>
      </c>
      <c r="L2189" s="25">
        <f>IF(#REF!&gt;=#REF!,#REF!-#REF!,"")</f>
        <v>30</v>
      </c>
      <c r="M2189" s="4">
        <v>776</v>
      </c>
      <c r="N2189" s="5">
        <v>81.73</v>
      </c>
      <c r="O2189" s="5">
        <v>56.67</v>
      </c>
      <c r="P2189" s="5">
        <v>25.06</v>
      </c>
      <c r="Q2189" s="5">
        <f>#REF!*#REF!</f>
        <v>43975.92</v>
      </c>
      <c r="R2189" s="5">
        <v>19446.560000000001</v>
      </c>
      <c r="S2189" s="5">
        <f>#REF!-#REF!</f>
        <v>-24529.360000000001</v>
      </c>
      <c r="T2189" s="36">
        <f t="shared" si="34"/>
        <v>-0.55779071819304704</v>
      </c>
    </row>
    <row r="2190" spans="1:20" x14ac:dyDescent="0.2">
      <c r="A2190" s="25" t="s">
        <v>20</v>
      </c>
      <c r="B2190" s="25" t="s">
        <v>180</v>
      </c>
      <c r="C2190" s="25" t="s">
        <v>49</v>
      </c>
      <c r="D2190" s="25" t="s">
        <v>27</v>
      </c>
      <c r="E2190" s="25" t="s">
        <v>1915</v>
      </c>
      <c r="F2190" s="2">
        <v>40741</v>
      </c>
      <c r="G2190" s="23" t="str">
        <f>TEXT(Table2[[#This Row],[Order-Date]],"mmm")</f>
        <v>Jul</v>
      </c>
      <c r="H2190">
        <v>2011</v>
      </c>
      <c r="I2190">
        <v>612610375</v>
      </c>
      <c r="J2190" s="2">
        <v>40773</v>
      </c>
      <c r="K2190" s="23">
        <f>WEEKDAY(#REF!,1)</f>
        <v>5</v>
      </c>
      <c r="L2190" s="25">
        <f>IF(#REF!&gt;=#REF!,#REF!-#REF!,"")</f>
        <v>32</v>
      </c>
      <c r="M2190" s="4">
        <v>3878</v>
      </c>
      <c r="N2190" s="5">
        <v>651.21</v>
      </c>
      <c r="O2190" s="5">
        <v>524.96</v>
      </c>
      <c r="P2190" s="5">
        <v>126.25</v>
      </c>
      <c r="Q2190" s="5">
        <f>#REF!*#REF!</f>
        <v>2035794.88</v>
      </c>
      <c r="R2190" s="5">
        <v>489597.5</v>
      </c>
      <c r="S2190" s="5">
        <f>#REF!-#REF!</f>
        <v>-1546197.38</v>
      </c>
      <c r="T2190" s="36">
        <f t="shared" si="34"/>
        <v>-0.75950548613227697</v>
      </c>
    </row>
    <row r="2191" spans="1:20" x14ac:dyDescent="0.2">
      <c r="A2191" s="25" t="s">
        <v>40</v>
      </c>
      <c r="B2191" s="25" t="s">
        <v>205</v>
      </c>
      <c r="C2191" s="25" t="s">
        <v>26</v>
      </c>
      <c r="D2191" s="25" t="s">
        <v>27</v>
      </c>
      <c r="E2191" s="25" t="s">
        <v>1916</v>
      </c>
      <c r="F2191" s="2">
        <v>41565</v>
      </c>
      <c r="G2191" s="23" t="str">
        <f>TEXT(Table2[[#This Row],[Order-Date]],"mmm")</f>
        <v>Oct</v>
      </c>
      <c r="H2191">
        <v>2013</v>
      </c>
      <c r="I2191">
        <v>787245357</v>
      </c>
      <c r="J2191" s="2">
        <v>41285</v>
      </c>
      <c r="K2191" s="23">
        <f>WEEKDAY(#REF!,1)</f>
        <v>6</v>
      </c>
      <c r="L2191" s="25" t="str">
        <f>IF(#REF!&gt;=#REF!,#REF!-#REF!,"")</f>
        <v/>
      </c>
      <c r="M2191" s="4">
        <v>2250</v>
      </c>
      <c r="N2191" s="5">
        <v>152.58000000000001</v>
      </c>
      <c r="O2191" s="5">
        <v>97.44</v>
      </c>
      <c r="P2191" s="5">
        <v>55.14</v>
      </c>
      <c r="Q2191" s="5">
        <f>#REF!*#REF!</f>
        <v>219240</v>
      </c>
      <c r="R2191" s="5">
        <v>124065</v>
      </c>
      <c r="S2191" s="5">
        <f>#REF!-#REF!</f>
        <v>-95175</v>
      </c>
      <c r="T2191" s="36">
        <f t="shared" si="34"/>
        <v>-0.43411330049261099</v>
      </c>
    </row>
    <row r="2192" spans="1:20" x14ac:dyDescent="0.2">
      <c r="A2192" s="25" t="s">
        <v>20</v>
      </c>
      <c r="B2192" s="25" t="s">
        <v>179</v>
      </c>
      <c r="C2192" s="25" t="s">
        <v>56</v>
      </c>
      <c r="D2192" s="25" t="s">
        <v>27</v>
      </c>
      <c r="E2192" s="25" t="s">
        <v>1917</v>
      </c>
      <c r="F2192" s="2">
        <v>40726</v>
      </c>
      <c r="G2192" s="23" t="str">
        <f>TEXT(Table2[[#This Row],[Order-Date]],"mmm")</f>
        <v>Jul</v>
      </c>
      <c r="H2192">
        <v>2011</v>
      </c>
      <c r="I2192">
        <v>716184842</v>
      </c>
      <c r="J2192" s="2">
        <v>40577</v>
      </c>
      <c r="K2192" s="23">
        <f>WEEKDAY(#REF!,1)</f>
        <v>5</v>
      </c>
      <c r="L2192" s="25" t="str">
        <f>IF(#REF!&gt;=#REF!,#REF!-#REF!,"")</f>
        <v/>
      </c>
      <c r="M2192" s="4">
        <v>3865</v>
      </c>
      <c r="N2192" s="5">
        <v>421.89</v>
      </c>
      <c r="O2192" s="5">
        <v>364.69</v>
      </c>
      <c r="P2192" s="5">
        <v>57.2</v>
      </c>
      <c r="Q2192" s="5">
        <f>#REF!*#REF!</f>
        <v>1409526.85</v>
      </c>
      <c r="R2192" s="5">
        <v>221078</v>
      </c>
      <c r="S2192" s="5">
        <f>#REF!-#REF!</f>
        <v>-1188448.8500000001</v>
      </c>
      <c r="T2192" s="36">
        <f t="shared" si="34"/>
        <v>-0.84315445995228799</v>
      </c>
    </row>
    <row r="2193" spans="1:20" x14ac:dyDescent="0.2">
      <c r="A2193" s="25" t="s">
        <v>59</v>
      </c>
      <c r="B2193" s="25" t="s">
        <v>225</v>
      </c>
      <c r="C2193" s="25" t="s">
        <v>51</v>
      </c>
      <c r="D2193" s="25" t="s">
        <v>27</v>
      </c>
      <c r="E2193" s="25" t="s">
        <v>1916</v>
      </c>
      <c r="F2193" s="2">
        <v>42604</v>
      </c>
      <c r="G2193" s="23" t="str">
        <f>TEXT(Table2[[#This Row],[Order-Date]],"mmm")</f>
        <v>Aug</v>
      </c>
      <c r="H2193">
        <v>2016</v>
      </c>
      <c r="I2193">
        <v>649477660</v>
      </c>
      <c r="J2193" s="2">
        <v>42439</v>
      </c>
      <c r="K2193" s="23">
        <f>WEEKDAY(#REF!,1)</f>
        <v>5</v>
      </c>
      <c r="L2193" s="25" t="str">
        <f>IF(#REF!&gt;=#REF!,#REF!-#REF!,"")</f>
        <v/>
      </c>
      <c r="M2193" s="4">
        <v>3727</v>
      </c>
      <c r="N2193" s="5">
        <v>437.2</v>
      </c>
      <c r="O2193" s="5">
        <v>263.33</v>
      </c>
      <c r="P2193" s="5">
        <v>173.87</v>
      </c>
      <c r="Q2193" s="5">
        <f>#REF!*#REF!</f>
        <v>981430.91</v>
      </c>
      <c r="R2193" s="5">
        <v>648013.49</v>
      </c>
      <c r="S2193" s="5">
        <f>#REF!-#REF!</f>
        <v>-333417.42</v>
      </c>
      <c r="T2193" s="36">
        <f t="shared" si="34"/>
        <v>-0.33972581931416901</v>
      </c>
    </row>
    <row r="2194" spans="1:20" x14ac:dyDescent="0.2">
      <c r="A2194" s="25" t="s">
        <v>46</v>
      </c>
      <c r="B2194" s="25" t="s">
        <v>175</v>
      </c>
      <c r="C2194" s="25" t="s">
        <v>49</v>
      </c>
      <c r="D2194" s="25" t="s">
        <v>27</v>
      </c>
      <c r="E2194" s="25" t="s">
        <v>1915</v>
      </c>
      <c r="F2194" s="2">
        <v>41773</v>
      </c>
      <c r="G2194" s="23" t="str">
        <f>TEXT(Table2[[#This Row],[Order-Date]],"mmm")</f>
        <v>May</v>
      </c>
      <c r="H2194">
        <v>2014</v>
      </c>
      <c r="I2194">
        <v>457485139</v>
      </c>
      <c r="J2194" s="2">
        <v>41788</v>
      </c>
      <c r="K2194" s="23">
        <f>WEEKDAY(#REF!,1)</f>
        <v>5</v>
      </c>
      <c r="L2194" s="25">
        <f>IF(#REF!&gt;=#REF!,#REF!-#REF!,"")</f>
        <v>15</v>
      </c>
      <c r="M2194" s="4">
        <v>8874</v>
      </c>
      <c r="N2194" s="5">
        <v>651.21</v>
      </c>
      <c r="O2194" s="5">
        <v>524.96</v>
      </c>
      <c r="P2194" s="5">
        <v>126.25</v>
      </c>
      <c r="Q2194" s="5">
        <f>#REF!*#REF!</f>
        <v>4658495.04</v>
      </c>
      <c r="R2194" s="5">
        <v>1120342.5</v>
      </c>
      <c r="S2194" s="5">
        <f>#REF!-#REF!</f>
        <v>-3538152.54</v>
      </c>
      <c r="T2194" s="36">
        <f t="shared" si="34"/>
        <v>-0.75950548613227697</v>
      </c>
    </row>
    <row r="2195" spans="1:20" x14ac:dyDescent="0.2">
      <c r="A2195" s="25" t="s">
        <v>46</v>
      </c>
      <c r="B2195" s="25" t="s">
        <v>194</v>
      </c>
      <c r="C2195" s="25" t="s">
        <v>31</v>
      </c>
      <c r="D2195" s="25" t="s">
        <v>27</v>
      </c>
      <c r="E2195" s="25" t="s">
        <v>1915</v>
      </c>
      <c r="F2195" s="2">
        <v>42298</v>
      </c>
      <c r="G2195" s="23" t="str">
        <f>TEXT(Table2[[#This Row],[Order-Date]],"mmm")</f>
        <v>Oct</v>
      </c>
      <c r="H2195">
        <v>2015</v>
      </c>
      <c r="I2195">
        <v>980881106</v>
      </c>
      <c r="J2195" s="2">
        <v>42329</v>
      </c>
      <c r="K2195" s="23">
        <f>WEEKDAY(#REF!,1)</f>
        <v>7</v>
      </c>
      <c r="L2195" s="25">
        <f>IF(#REF!&gt;=#REF!,#REF!-#REF!,"")</f>
        <v>31</v>
      </c>
      <c r="M2195" s="4">
        <v>3372</v>
      </c>
      <c r="N2195" s="5">
        <v>47.45</v>
      </c>
      <c r="O2195" s="5">
        <v>31.79</v>
      </c>
      <c r="P2195" s="5">
        <v>15.66</v>
      </c>
      <c r="Q2195" s="5">
        <f>#REF!*#REF!</f>
        <v>107195.88</v>
      </c>
      <c r="R2195" s="5">
        <v>52805.52</v>
      </c>
      <c r="S2195" s="5">
        <f>#REF!-#REF!</f>
        <v>-54390.36</v>
      </c>
      <c r="T2195" s="36">
        <f t="shared" si="34"/>
        <v>-0.50739226171752105</v>
      </c>
    </row>
    <row r="2196" spans="1:20" x14ac:dyDescent="0.2">
      <c r="A2196" s="25" t="s">
        <v>40</v>
      </c>
      <c r="B2196" s="25" t="s">
        <v>91</v>
      </c>
      <c r="C2196" s="25" t="s">
        <v>31</v>
      </c>
      <c r="D2196" s="25" t="s">
        <v>27</v>
      </c>
      <c r="E2196" s="25" t="s">
        <v>1918</v>
      </c>
      <c r="F2196" s="2">
        <v>40479</v>
      </c>
      <c r="G2196" s="23" t="str">
        <f>TEXT(Table2[[#This Row],[Order-Date]],"mmm")</f>
        <v>Oct</v>
      </c>
      <c r="H2196">
        <v>2010</v>
      </c>
      <c r="I2196">
        <v>880651891</v>
      </c>
      <c r="J2196" s="2">
        <v>40221</v>
      </c>
      <c r="K2196" s="23">
        <f>WEEKDAY(#REF!,1)</f>
        <v>6</v>
      </c>
      <c r="L2196" s="25" t="str">
        <f>IF(#REF!&gt;=#REF!,#REF!-#REF!,"")</f>
        <v/>
      </c>
      <c r="M2196" s="4">
        <v>3319</v>
      </c>
      <c r="N2196" s="5">
        <v>47.45</v>
      </c>
      <c r="O2196" s="5">
        <v>31.79</v>
      </c>
      <c r="P2196" s="5">
        <v>15.66</v>
      </c>
      <c r="Q2196" s="5">
        <f>#REF!*#REF!</f>
        <v>105511.01</v>
      </c>
      <c r="R2196" s="5">
        <v>51975.54</v>
      </c>
      <c r="S2196" s="5">
        <f>#REF!-#REF!</f>
        <v>-53535.47</v>
      </c>
      <c r="T2196" s="36">
        <f t="shared" si="34"/>
        <v>-0.50739226171752105</v>
      </c>
    </row>
    <row r="2197" spans="1:20" x14ac:dyDescent="0.2">
      <c r="A2197" s="25" t="s">
        <v>46</v>
      </c>
      <c r="B2197" s="25" t="s">
        <v>108</v>
      </c>
      <c r="C2197" s="25" t="s">
        <v>22</v>
      </c>
      <c r="D2197" s="25" t="s">
        <v>27</v>
      </c>
      <c r="E2197" s="25" t="s">
        <v>1918</v>
      </c>
      <c r="F2197" s="2">
        <v>42689</v>
      </c>
      <c r="G2197" s="23" t="str">
        <f>TEXT(Table2[[#This Row],[Order-Date]],"mmm")</f>
        <v>Nov</v>
      </c>
      <c r="H2197">
        <v>2016</v>
      </c>
      <c r="I2197">
        <v>688096320</v>
      </c>
      <c r="J2197" s="2">
        <v>42703</v>
      </c>
      <c r="K2197" s="23">
        <f>WEEKDAY(#REF!,1)</f>
        <v>3</v>
      </c>
      <c r="L2197" s="25">
        <f>IF(#REF!&gt;=#REF!,#REF!-#REF!,"")</f>
        <v>14</v>
      </c>
      <c r="M2197" s="4">
        <v>1847</v>
      </c>
      <c r="N2197" s="5">
        <v>255.28</v>
      </c>
      <c r="O2197" s="5">
        <v>159.41999999999999</v>
      </c>
      <c r="P2197" s="5">
        <v>95.86</v>
      </c>
      <c r="Q2197" s="5">
        <f>#REF!*#REF!</f>
        <v>294448.74</v>
      </c>
      <c r="R2197" s="5">
        <v>177053.42</v>
      </c>
      <c r="S2197" s="5">
        <f>#REF!-#REF!</f>
        <v>-117395.32</v>
      </c>
      <c r="T2197" s="36">
        <f t="shared" si="34"/>
        <v>-0.39869527035503699</v>
      </c>
    </row>
    <row r="2198" spans="1:20" x14ac:dyDescent="0.2">
      <c r="A2198" s="25" t="s">
        <v>46</v>
      </c>
      <c r="B2198" s="25" t="s">
        <v>71</v>
      </c>
      <c r="C2198" s="25" t="s">
        <v>77</v>
      </c>
      <c r="D2198" s="25" t="s">
        <v>27</v>
      </c>
      <c r="E2198" s="25" t="s">
        <v>1917</v>
      </c>
      <c r="F2198" s="2">
        <v>41737</v>
      </c>
      <c r="G2198" s="23" t="str">
        <f>TEXT(Table2[[#This Row],[Order-Date]],"mmm")</f>
        <v>Apr</v>
      </c>
      <c r="H2198">
        <v>2014</v>
      </c>
      <c r="I2198">
        <v>554825723</v>
      </c>
      <c r="J2198" s="2">
        <v>41875</v>
      </c>
      <c r="K2198" s="23">
        <f>WEEKDAY(#REF!,1)</f>
        <v>1</v>
      </c>
      <c r="L2198" s="25">
        <f>IF(#REF!&gt;=#REF!,#REF!-#REF!,"")</f>
        <v>138</v>
      </c>
      <c r="M2198" s="4">
        <v>4116</v>
      </c>
      <c r="N2198" s="5">
        <v>154.06</v>
      </c>
      <c r="O2198" s="5">
        <v>90.93</v>
      </c>
      <c r="P2198" s="5">
        <v>63.13</v>
      </c>
      <c r="Q2198" s="5">
        <f>#REF!*#REF!</f>
        <v>374267.88</v>
      </c>
      <c r="R2198" s="5">
        <v>259843.08</v>
      </c>
      <c r="S2198" s="5">
        <f>#REF!-#REF!</f>
        <v>-114424.8</v>
      </c>
      <c r="T2198" s="36">
        <f t="shared" si="34"/>
        <v>-0.30572968217309998</v>
      </c>
    </row>
    <row r="2199" spans="1:20" x14ac:dyDescent="0.2">
      <c r="A2199" s="25" t="s">
        <v>40</v>
      </c>
      <c r="B2199" s="25" t="s">
        <v>72</v>
      </c>
      <c r="C2199" s="25" t="s">
        <v>65</v>
      </c>
      <c r="D2199" s="25" t="s">
        <v>27</v>
      </c>
      <c r="E2199" s="25" t="s">
        <v>1917</v>
      </c>
      <c r="F2199" s="2">
        <v>41185</v>
      </c>
      <c r="G2199" s="23" t="str">
        <f>TEXT(Table2[[#This Row],[Order-Date]],"mmm")</f>
        <v>Oct</v>
      </c>
      <c r="H2199">
        <v>2012</v>
      </c>
      <c r="I2199">
        <v>702763926</v>
      </c>
      <c r="J2199" s="2">
        <v>41016</v>
      </c>
      <c r="K2199" s="23">
        <f>WEEKDAY(#REF!,1)</f>
        <v>3</v>
      </c>
      <c r="L2199" s="25" t="str">
        <f>IF(#REF!&gt;=#REF!,#REF!-#REF!,"")</f>
        <v/>
      </c>
      <c r="M2199" s="4">
        <v>2318</v>
      </c>
      <c r="N2199" s="5">
        <v>9.33</v>
      </c>
      <c r="O2199" s="5">
        <v>6.92</v>
      </c>
      <c r="P2199" s="5">
        <v>2.41</v>
      </c>
      <c r="Q2199" s="5">
        <f>#REF!*#REF!</f>
        <v>16040.56</v>
      </c>
      <c r="R2199" s="5">
        <v>5586.38</v>
      </c>
      <c r="S2199" s="5">
        <f>#REF!-#REF!</f>
        <v>-10454.18</v>
      </c>
      <c r="T2199" s="36">
        <f t="shared" si="34"/>
        <v>-0.65173410404624299</v>
      </c>
    </row>
    <row r="2200" spans="1:20" x14ac:dyDescent="0.2">
      <c r="A2200" s="25" t="s">
        <v>29</v>
      </c>
      <c r="B2200" s="25" t="s">
        <v>197</v>
      </c>
      <c r="C2200" s="25" t="s">
        <v>42</v>
      </c>
      <c r="D2200" s="25" t="s">
        <v>27</v>
      </c>
      <c r="E2200" s="25" t="s">
        <v>1916</v>
      </c>
      <c r="F2200" s="2">
        <v>40681</v>
      </c>
      <c r="G2200" s="23" t="str">
        <f>TEXT(Table2[[#This Row],[Order-Date]],"mmm")</f>
        <v>May</v>
      </c>
      <c r="H2200">
        <v>2011</v>
      </c>
      <c r="I2200">
        <v>974147260</v>
      </c>
      <c r="J2200" s="2">
        <v>40761</v>
      </c>
      <c r="K2200" s="23">
        <f>WEEKDAY(#REF!,1)</f>
        <v>7</v>
      </c>
      <c r="L2200" s="25">
        <f>IF(#REF!&gt;=#REF!,#REF!-#REF!,"")</f>
        <v>80</v>
      </c>
      <c r="M2200" s="4">
        <v>677</v>
      </c>
      <c r="N2200" s="5">
        <v>109.28</v>
      </c>
      <c r="O2200" s="5">
        <v>35.840000000000003</v>
      </c>
      <c r="P2200" s="5">
        <v>73.44</v>
      </c>
      <c r="Q2200" s="5">
        <f>#REF!*#REF!</f>
        <v>24263.68</v>
      </c>
      <c r="R2200" s="5">
        <v>49718.879999999997</v>
      </c>
      <c r="S2200" s="5">
        <f>#REF!-#REF!</f>
        <v>25455.200000000001</v>
      </c>
      <c r="T2200" s="36">
        <f t="shared" si="34"/>
        <v>1.0491071428571399</v>
      </c>
    </row>
    <row r="2201" spans="1:20" x14ac:dyDescent="0.2">
      <c r="A2201" s="25" t="s">
        <v>46</v>
      </c>
      <c r="B2201" s="25" t="s">
        <v>207</v>
      </c>
      <c r="C2201" s="25" t="s">
        <v>51</v>
      </c>
      <c r="D2201" s="25" t="s">
        <v>27</v>
      </c>
      <c r="E2201" s="25" t="s">
        <v>1917</v>
      </c>
      <c r="F2201" s="2">
        <v>40591</v>
      </c>
      <c r="G2201" s="23" t="str">
        <f>TEXT(Table2[[#This Row],[Order-Date]],"mmm")</f>
        <v>Feb</v>
      </c>
      <c r="H2201">
        <v>2011</v>
      </c>
      <c r="I2201">
        <v>381524550</v>
      </c>
      <c r="J2201" s="2">
        <v>40599</v>
      </c>
      <c r="K2201" s="23">
        <f>WEEKDAY(#REF!,1)</f>
        <v>6</v>
      </c>
      <c r="L2201" s="25">
        <f>IF(#REF!&gt;=#REF!,#REF!-#REF!,"")</f>
        <v>8</v>
      </c>
      <c r="M2201" s="4">
        <v>448</v>
      </c>
      <c r="N2201" s="5">
        <v>437.2</v>
      </c>
      <c r="O2201" s="5">
        <v>263.33</v>
      </c>
      <c r="P2201" s="5">
        <v>173.87</v>
      </c>
      <c r="Q2201" s="5">
        <f>#REF!*#REF!</f>
        <v>117971.84</v>
      </c>
      <c r="R2201" s="5">
        <v>77893.759999999995</v>
      </c>
      <c r="S2201" s="5">
        <f>#REF!-#REF!</f>
        <v>-40078.080000000002</v>
      </c>
      <c r="T2201" s="36">
        <f t="shared" si="34"/>
        <v>-0.33972581931416901</v>
      </c>
    </row>
    <row r="2202" spans="1:20" x14ac:dyDescent="0.2">
      <c r="A2202" s="25" t="s">
        <v>46</v>
      </c>
      <c r="B2202" s="25" t="s">
        <v>75</v>
      </c>
      <c r="C2202" s="25" t="s">
        <v>65</v>
      </c>
      <c r="D2202" s="25" t="s">
        <v>23</v>
      </c>
      <c r="E2202" s="25" t="s">
        <v>1916</v>
      </c>
      <c r="F2202" s="2">
        <v>40640</v>
      </c>
      <c r="G2202" s="23" t="str">
        <f>TEXT(Table2[[#This Row],[Order-Date]],"mmm")</f>
        <v>Apr</v>
      </c>
      <c r="H2202">
        <v>2011</v>
      </c>
      <c r="I2202">
        <v>257757127</v>
      </c>
      <c r="J2202" s="2">
        <v>40701</v>
      </c>
      <c r="K2202" s="23">
        <f>WEEKDAY(#REF!,1)</f>
        <v>3</v>
      </c>
      <c r="L2202" s="25">
        <f>IF(#REF!&gt;=#REF!,#REF!-#REF!,"")</f>
        <v>61</v>
      </c>
      <c r="M2202" s="4">
        <v>4917</v>
      </c>
      <c r="N2202" s="5">
        <v>9.33</v>
      </c>
      <c r="O2202" s="5">
        <v>6.92</v>
      </c>
      <c r="P2202" s="5">
        <v>2.41</v>
      </c>
      <c r="Q2202" s="5">
        <f>#REF!*#REF!</f>
        <v>34025.64</v>
      </c>
      <c r="R2202" s="5">
        <v>11849.97</v>
      </c>
      <c r="S2202" s="5">
        <f>#REF!-#REF!</f>
        <v>-22175.67</v>
      </c>
      <c r="T2202" s="36">
        <f t="shared" si="34"/>
        <v>-0.65173410404624299</v>
      </c>
    </row>
    <row r="2203" spans="1:20" x14ac:dyDescent="0.2">
      <c r="A2203" s="25" t="s">
        <v>46</v>
      </c>
      <c r="B2203" s="25" t="s">
        <v>120</v>
      </c>
      <c r="C2203" s="25" t="s">
        <v>22</v>
      </c>
      <c r="D2203" s="25" t="s">
        <v>23</v>
      </c>
      <c r="E2203" s="25" t="s">
        <v>1918</v>
      </c>
      <c r="F2203" s="2">
        <v>42879</v>
      </c>
      <c r="G2203" s="23" t="str">
        <f>TEXT(Table2[[#This Row],[Order-Date]],"mmm")</f>
        <v>May</v>
      </c>
      <c r="H2203">
        <v>2017</v>
      </c>
      <c r="I2203">
        <v>206018817</v>
      </c>
      <c r="J2203" s="2">
        <v>42954</v>
      </c>
      <c r="K2203" s="23">
        <f>WEEKDAY(#REF!,1)</f>
        <v>2</v>
      </c>
      <c r="L2203" s="25">
        <f>IF(#REF!&gt;=#REF!,#REF!-#REF!,"")</f>
        <v>75</v>
      </c>
      <c r="M2203" s="4">
        <v>4401</v>
      </c>
      <c r="N2203" s="5">
        <v>255.28</v>
      </c>
      <c r="O2203" s="5">
        <v>159.41999999999999</v>
      </c>
      <c r="P2203" s="5">
        <v>95.86</v>
      </c>
      <c r="Q2203" s="5">
        <f>#REF!*#REF!</f>
        <v>701607.42</v>
      </c>
      <c r="R2203" s="5">
        <v>421879.86</v>
      </c>
      <c r="S2203" s="5">
        <f>#REF!-#REF!</f>
        <v>-279727.56</v>
      </c>
      <c r="T2203" s="36">
        <f t="shared" si="34"/>
        <v>-0.39869527035503699</v>
      </c>
    </row>
    <row r="2204" spans="1:20" x14ac:dyDescent="0.2">
      <c r="A2204" s="25" t="s">
        <v>46</v>
      </c>
      <c r="B2204" s="25" t="s">
        <v>143</v>
      </c>
      <c r="C2204" s="25" t="s">
        <v>77</v>
      </c>
      <c r="D2204" s="25" t="s">
        <v>27</v>
      </c>
      <c r="E2204" s="25" t="s">
        <v>1917</v>
      </c>
      <c r="F2204" s="2">
        <v>40926</v>
      </c>
      <c r="G2204" s="23" t="str">
        <f>TEXT(Table2[[#This Row],[Order-Date]],"mmm")</f>
        <v>Jan</v>
      </c>
      <c r="H2204">
        <v>2012</v>
      </c>
      <c r="I2204">
        <v>349795949</v>
      </c>
      <c r="J2204" s="2">
        <v>40965</v>
      </c>
      <c r="K2204" s="23">
        <f>WEEKDAY(#REF!,1)</f>
        <v>1</v>
      </c>
      <c r="L2204" s="25">
        <f>IF(#REF!&gt;=#REF!,#REF!-#REF!,"")</f>
        <v>39</v>
      </c>
      <c r="M2204" s="4">
        <v>1249</v>
      </c>
      <c r="N2204" s="5">
        <v>154.06</v>
      </c>
      <c r="O2204" s="5">
        <v>90.93</v>
      </c>
      <c r="P2204" s="5">
        <v>63.13</v>
      </c>
      <c r="Q2204" s="5">
        <f>#REF!*#REF!</f>
        <v>113571.57</v>
      </c>
      <c r="R2204" s="5">
        <v>78849.37</v>
      </c>
      <c r="S2204" s="5">
        <f>#REF!-#REF!</f>
        <v>-34722.199999999997</v>
      </c>
      <c r="T2204" s="36">
        <f t="shared" si="34"/>
        <v>-0.30572968217309998</v>
      </c>
    </row>
    <row r="2205" spans="1:20" x14ac:dyDescent="0.2">
      <c r="A2205" s="25" t="s">
        <v>37</v>
      </c>
      <c r="B2205" s="25" t="s">
        <v>38</v>
      </c>
      <c r="C2205" s="25" t="s">
        <v>31</v>
      </c>
      <c r="D2205" s="25" t="s">
        <v>27</v>
      </c>
      <c r="E2205" s="25" t="s">
        <v>1916</v>
      </c>
      <c r="F2205" s="2">
        <v>41466</v>
      </c>
      <c r="G2205" s="23" t="str">
        <f>TEXT(Table2[[#This Row],[Order-Date]],"mmm")</f>
        <v>Jul</v>
      </c>
      <c r="H2205">
        <v>2013</v>
      </c>
      <c r="I2205">
        <v>882887351</v>
      </c>
      <c r="J2205" s="2">
        <v>41437</v>
      </c>
      <c r="K2205" s="23">
        <f>WEEKDAY(#REF!,1)</f>
        <v>4</v>
      </c>
      <c r="L2205" s="25" t="str">
        <f>IF(#REF!&gt;=#REF!,#REF!-#REF!,"")</f>
        <v/>
      </c>
      <c r="M2205" s="4">
        <v>4842</v>
      </c>
      <c r="N2205" s="5">
        <v>47.45</v>
      </c>
      <c r="O2205" s="5">
        <v>31.79</v>
      </c>
      <c r="P2205" s="5">
        <v>15.66</v>
      </c>
      <c r="Q2205" s="5">
        <f>#REF!*#REF!</f>
        <v>153927.18</v>
      </c>
      <c r="R2205" s="5">
        <v>75825.72</v>
      </c>
      <c r="S2205" s="5">
        <f>#REF!-#REF!</f>
        <v>-78101.460000000006</v>
      </c>
      <c r="T2205" s="36">
        <f t="shared" si="34"/>
        <v>-0.50739226171752105</v>
      </c>
    </row>
    <row r="2206" spans="1:20" x14ac:dyDescent="0.2">
      <c r="A2206" s="25" t="s">
        <v>29</v>
      </c>
      <c r="B2206" s="25" t="s">
        <v>86</v>
      </c>
      <c r="C2206" s="25" t="s">
        <v>49</v>
      </c>
      <c r="D2206" s="25" t="s">
        <v>23</v>
      </c>
      <c r="E2206" s="25" t="s">
        <v>1917</v>
      </c>
      <c r="F2206" s="2">
        <v>40898</v>
      </c>
      <c r="G2206" s="23" t="str">
        <f>TEXT(Table2[[#This Row],[Order-Date]],"mmm")</f>
        <v>Dec</v>
      </c>
      <c r="H2206">
        <v>2011</v>
      </c>
      <c r="I2206">
        <v>719404351</v>
      </c>
      <c r="J2206" s="2">
        <v>41183</v>
      </c>
      <c r="K2206" s="23">
        <f>WEEKDAY(#REF!,1)</f>
        <v>2</v>
      </c>
      <c r="L2206" s="25">
        <f>IF(#REF!&gt;=#REF!,#REF!-#REF!,"")</f>
        <v>285</v>
      </c>
      <c r="M2206" s="4">
        <v>6589</v>
      </c>
      <c r="N2206" s="5">
        <v>651.21</v>
      </c>
      <c r="O2206" s="5">
        <v>524.96</v>
      </c>
      <c r="P2206" s="5">
        <v>126.25</v>
      </c>
      <c r="Q2206" s="5">
        <f>#REF!*#REF!</f>
        <v>3458961.44</v>
      </c>
      <c r="R2206" s="5">
        <v>831861.25</v>
      </c>
      <c r="S2206" s="5">
        <f>#REF!-#REF!</f>
        <v>-2627100.19</v>
      </c>
      <c r="T2206" s="36">
        <f t="shared" si="34"/>
        <v>-0.75950548613227697</v>
      </c>
    </row>
    <row r="2207" spans="1:20" x14ac:dyDescent="0.2">
      <c r="A2207" s="25" t="s">
        <v>29</v>
      </c>
      <c r="B2207" s="25" t="s">
        <v>224</v>
      </c>
      <c r="C2207" s="25" t="s">
        <v>39</v>
      </c>
      <c r="D2207" s="25" t="s">
        <v>27</v>
      </c>
      <c r="E2207" s="25" t="s">
        <v>1916</v>
      </c>
      <c r="F2207" s="2">
        <v>42209</v>
      </c>
      <c r="G2207" s="23" t="str">
        <f>TEXT(Table2[[#This Row],[Order-Date]],"mmm")</f>
        <v>Jul</v>
      </c>
      <c r="H2207">
        <v>2015</v>
      </c>
      <c r="I2207">
        <v>643770778</v>
      </c>
      <c r="J2207" s="2">
        <v>42216</v>
      </c>
      <c r="K2207" s="23">
        <f>WEEKDAY(#REF!,1)</f>
        <v>6</v>
      </c>
      <c r="L2207" s="25">
        <f>IF(#REF!&gt;=#REF!,#REF!-#REF!,"")</f>
        <v>7</v>
      </c>
      <c r="M2207" s="4">
        <v>4934</v>
      </c>
      <c r="N2207" s="5">
        <v>81.73</v>
      </c>
      <c r="O2207" s="5">
        <v>56.67</v>
      </c>
      <c r="P2207" s="5">
        <v>25.06</v>
      </c>
      <c r="Q2207" s="5">
        <f>#REF!*#REF!</f>
        <v>279609.78000000003</v>
      </c>
      <c r="R2207" s="5">
        <v>123646.04</v>
      </c>
      <c r="S2207" s="5">
        <f>#REF!-#REF!</f>
        <v>-155963.74</v>
      </c>
      <c r="T2207" s="36">
        <f t="shared" si="34"/>
        <v>-0.55779071819304704</v>
      </c>
    </row>
    <row r="2208" spans="1:20" x14ac:dyDescent="0.2">
      <c r="A2208" s="25" t="s">
        <v>37</v>
      </c>
      <c r="B2208" s="25" t="s">
        <v>38</v>
      </c>
      <c r="C2208" s="25" t="s">
        <v>42</v>
      </c>
      <c r="D2208" s="25" t="s">
        <v>23</v>
      </c>
      <c r="E2208" s="25" t="s">
        <v>1918</v>
      </c>
      <c r="F2208" s="2">
        <v>40956</v>
      </c>
      <c r="G2208" s="23" t="str">
        <f>TEXT(Table2[[#This Row],[Order-Date]],"mmm")</f>
        <v>Feb</v>
      </c>
      <c r="H2208">
        <v>2012</v>
      </c>
      <c r="I2208">
        <v>160722959</v>
      </c>
      <c r="J2208" s="2">
        <v>41033</v>
      </c>
      <c r="K2208" s="23">
        <f>WEEKDAY(#REF!,1)</f>
        <v>6</v>
      </c>
      <c r="L2208" s="25">
        <f>IF(#REF!&gt;=#REF!,#REF!-#REF!,"")</f>
        <v>77</v>
      </c>
      <c r="M2208" s="4">
        <v>350</v>
      </c>
      <c r="N2208" s="5">
        <v>109.28</v>
      </c>
      <c r="O2208" s="5">
        <v>35.840000000000003</v>
      </c>
      <c r="P2208" s="5">
        <v>73.44</v>
      </c>
      <c r="Q2208" s="5">
        <f>#REF!*#REF!</f>
        <v>12544</v>
      </c>
      <c r="R2208" s="5">
        <v>25704</v>
      </c>
      <c r="S2208" s="5">
        <f>#REF!-#REF!</f>
        <v>13160</v>
      </c>
      <c r="T2208" s="36">
        <f t="shared" si="34"/>
        <v>1.0491071428571399</v>
      </c>
    </row>
    <row r="2209" spans="1:20" x14ac:dyDescent="0.2">
      <c r="A2209" s="25" t="s">
        <v>29</v>
      </c>
      <c r="B2209" s="25" t="s">
        <v>138</v>
      </c>
      <c r="C2209" s="25" t="s">
        <v>56</v>
      </c>
      <c r="D2209" s="25" t="s">
        <v>27</v>
      </c>
      <c r="E2209" s="25" t="s">
        <v>1918</v>
      </c>
      <c r="F2209" s="2">
        <v>42379</v>
      </c>
      <c r="G2209" s="23" t="str">
        <f>TEXT(Table2[[#This Row],[Order-Date]],"mmm")</f>
        <v>Jan</v>
      </c>
      <c r="H2209">
        <v>2016</v>
      </c>
      <c r="I2209">
        <v>645309722</v>
      </c>
      <c r="J2209" s="2">
        <v>42532</v>
      </c>
      <c r="K2209" s="23">
        <f>WEEKDAY(#REF!,1)</f>
        <v>7</v>
      </c>
      <c r="L2209" s="25">
        <f>IF(#REF!&gt;=#REF!,#REF!-#REF!,"")</f>
        <v>153</v>
      </c>
      <c r="M2209" s="4">
        <v>342</v>
      </c>
      <c r="N2209" s="5">
        <v>421.89</v>
      </c>
      <c r="O2209" s="5">
        <v>364.69</v>
      </c>
      <c r="P2209" s="5">
        <v>57.2</v>
      </c>
      <c r="Q2209" s="5">
        <f>#REF!*#REF!</f>
        <v>124723.98</v>
      </c>
      <c r="R2209" s="5">
        <v>19562.400000000001</v>
      </c>
      <c r="S2209" s="5">
        <f>#REF!-#REF!</f>
        <v>-105161.58</v>
      </c>
      <c r="T2209" s="36">
        <f t="shared" si="34"/>
        <v>-0.84315445995228799</v>
      </c>
    </row>
    <row r="2210" spans="1:20" x14ac:dyDescent="0.2">
      <c r="A2210" s="25" t="s">
        <v>46</v>
      </c>
      <c r="B2210" s="25" t="s">
        <v>75</v>
      </c>
      <c r="C2210" s="25" t="s">
        <v>51</v>
      </c>
      <c r="D2210" s="25" t="s">
        <v>27</v>
      </c>
      <c r="E2210" s="25" t="s">
        <v>1918</v>
      </c>
      <c r="F2210" s="2">
        <v>42312</v>
      </c>
      <c r="G2210" s="23" t="str">
        <f>TEXT(Table2[[#This Row],[Order-Date]],"mmm")</f>
        <v>Nov</v>
      </c>
      <c r="H2210">
        <v>2015</v>
      </c>
      <c r="I2210">
        <v>392892396</v>
      </c>
      <c r="J2210" s="2">
        <v>42138</v>
      </c>
      <c r="K2210" s="23">
        <f>WEEKDAY(#REF!,1)</f>
        <v>5</v>
      </c>
      <c r="L2210" s="25" t="str">
        <f>IF(#REF!&gt;=#REF!,#REF!-#REF!,"")</f>
        <v/>
      </c>
      <c r="M2210" s="4">
        <v>4446</v>
      </c>
      <c r="N2210" s="5">
        <v>437.2</v>
      </c>
      <c r="O2210" s="5">
        <v>263.33</v>
      </c>
      <c r="P2210" s="5">
        <v>173.87</v>
      </c>
      <c r="Q2210" s="5">
        <f>#REF!*#REF!</f>
        <v>1170765.18</v>
      </c>
      <c r="R2210" s="5">
        <v>773026.02</v>
      </c>
      <c r="S2210" s="5">
        <f>#REF!-#REF!</f>
        <v>-397739.16</v>
      </c>
      <c r="T2210" s="36">
        <f t="shared" si="34"/>
        <v>-0.33972581931416901</v>
      </c>
    </row>
    <row r="2211" spans="1:20" x14ac:dyDescent="0.2">
      <c r="A2211" s="25" t="s">
        <v>29</v>
      </c>
      <c r="B2211" s="25" t="s">
        <v>126</v>
      </c>
      <c r="C2211" s="25" t="s">
        <v>34</v>
      </c>
      <c r="D2211" s="25" t="s">
        <v>27</v>
      </c>
      <c r="E2211" s="25" t="s">
        <v>1915</v>
      </c>
      <c r="F2211" s="2">
        <v>41475</v>
      </c>
      <c r="G2211" s="23" t="str">
        <f>TEXT(Table2[[#This Row],[Order-Date]],"mmm")</f>
        <v>Jul</v>
      </c>
      <c r="H2211">
        <v>2013</v>
      </c>
      <c r="I2211">
        <v>469144809</v>
      </c>
      <c r="J2211" s="2">
        <v>41510</v>
      </c>
      <c r="K2211" s="23">
        <f>WEEKDAY(#REF!,1)</f>
        <v>7</v>
      </c>
      <c r="L2211" s="25">
        <f>IF(#REF!&gt;=#REF!,#REF!-#REF!,"")</f>
        <v>35</v>
      </c>
      <c r="M2211" s="4">
        <v>9229</v>
      </c>
      <c r="N2211" s="5">
        <v>205.7</v>
      </c>
      <c r="O2211" s="5">
        <v>117.11</v>
      </c>
      <c r="P2211" s="5">
        <v>88.59</v>
      </c>
      <c r="Q2211" s="5">
        <f>#REF!*#REF!</f>
        <v>1080808.19</v>
      </c>
      <c r="R2211" s="5">
        <v>817597.11</v>
      </c>
      <c r="S2211" s="5">
        <f>#REF!-#REF!</f>
        <v>-263211.08</v>
      </c>
      <c r="T2211" s="36">
        <f t="shared" si="34"/>
        <v>-0.24353172231235601</v>
      </c>
    </row>
    <row r="2212" spans="1:20" x14ac:dyDescent="0.2">
      <c r="A2212" s="25" t="s">
        <v>46</v>
      </c>
      <c r="B2212" s="25" t="s">
        <v>83</v>
      </c>
      <c r="C2212" s="25" t="s">
        <v>77</v>
      </c>
      <c r="D2212" s="25" t="s">
        <v>27</v>
      </c>
      <c r="E2212" s="25" t="s">
        <v>1917</v>
      </c>
      <c r="F2212" s="2">
        <v>40511</v>
      </c>
      <c r="G2212" s="23" t="str">
        <f>TEXT(Table2[[#This Row],[Order-Date]],"mmm")</f>
        <v>Nov</v>
      </c>
      <c r="H2212">
        <v>2010</v>
      </c>
      <c r="I2212">
        <v>660053288</v>
      </c>
      <c r="J2212" s="2">
        <v>40221</v>
      </c>
      <c r="K2212" s="23">
        <f>WEEKDAY(#REF!,1)</f>
        <v>6</v>
      </c>
      <c r="L2212" s="25" t="str">
        <f>IF(#REF!&gt;=#REF!,#REF!-#REF!,"")</f>
        <v/>
      </c>
      <c r="M2212" s="4">
        <v>3291</v>
      </c>
      <c r="N2212" s="5">
        <v>154.06</v>
      </c>
      <c r="O2212" s="5">
        <v>90.93</v>
      </c>
      <c r="P2212" s="5">
        <v>63.13</v>
      </c>
      <c r="Q2212" s="5">
        <f>#REF!*#REF!</f>
        <v>299250.63</v>
      </c>
      <c r="R2212" s="5">
        <v>207760.83</v>
      </c>
      <c r="S2212" s="5">
        <f>#REF!-#REF!</f>
        <v>-91489.8</v>
      </c>
      <c r="T2212" s="36">
        <f t="shared" si="34"/>
        <v>-0.30572968217309998</v>
      </c>
    </row>
    <row r="2213" spans="1:20" x14ac:dyDescent="0.2">
      <c r="A2213" s="25" t="s">
        <v>29</v>
      </c>
      <c r="B2213" s="25" t="s">
        <v>134</v>
      </c>
      <c r="C2213" s="25" t="s">
        <v>51</v>
      </c>
      <c r="D2213" s="25" t="s">
        <v>23</v>
      </c>
      <c r="E2213" s="25" t="s">
        <v>1916</v>
      </c>
      <c r="F2213" s="2">
        <v>40744</v>
      </c>
      <c r="G2213" s="23" t="str">
        <f>TEXT(Table2[[#This Row],[Order-Date]],"mmm")</f>
        <v>Jul</v>
      </c>
      <c r="H2213">
        <v>2011</v>
      </c>
      <c r="I2213">
        <v>821916663</v>
      </c>
      <c r="J2213" s="2">
        <v>40781</v>
      </c>
      <c r="K2213" s="23">
        <f>WEEKDAY(#REF!,1)</f>
        <v>6</v>
      </c>
      <c r="L2213" s="25">
        <f>IF(#REF!&gt;=#REF!,#REF!-#REF!,"")</f>
        <v>37</v>
      </c>
      <c r="M2213" s="4">
        <v>2260</v>
      </c>
      <c r="N2213" s="5">
        <v>437.2</v>
      </c>
      <c r="O2213" s="5">
        <v>263.33</v>
      </c>
      <c r="P2213" s="5">
        <v>173.87</v>
      </c>
      <c r="Q2213" s="5">
        <f>#REF!*#REF!</f>
        <v>595125.80000000005</v>
      </c>
      <c r="R2213" s="5">
        <v>392946.2</v>
      </c>
      <c r="S2213" s="5">
        <f>#REF!-#REF!</f>
        <v>-202179.6</v>
      </c>
      <c r="T2213" s="36">
        <f t="shared" si="34"/>
        <v>-0.33972581931416901</v>
      </c>
    </row>
    <row r="2214" spans="1:20" x14ac:dyDescent="0.2">
      <c r="A2214" s="25" t="s">
        <v>20</v>
      </c>
      <c r="B2214" s="25" t="s">
        <v>191</v>
      </c>
      <c r="C2214" s="25" t="s">
        <v>39</v>
      </c>
      <c r="D2214" s="25" t="s">
        <v>23</v>
      </c>
      <c r="E2214" s="25" t="s">
        <v>1915</v>
      </c>
      <c r="F2214" s="2">
        <v>41326</v>
      </c>
      <c r="G2214" s="23" t="str">
        <f>TEXT(Table2[[#This Row],[Order-Date]],"mmm")</f>
        <v>Feb</v>
      </c>
      <c r="H2214">
        <v>2013</v>
      </c>
      <c r="I2214">
        <v>431346261</v>
      </c>
      <c r="J2214" s="2">
        <v>41521</v>
      </c>
      <c r="K2214" s="23">
        <f>WEEKDAY(#REF!,1)</f>
        <v>4</v>
      </c>
      <c r="L2214" s="25">
        <f>IF(#REF!&gt;=#REF!,#REF!-#REF!,"")</f>
        <v>195</v>
      </c>
      <c r="M2214" s="4">
        <v>3799</v>
      </c>
      <c r="N2214" s="5">
        <v>81.73</v>
      </c>
      <c r="O2214" s="5">
        <v>56.67</v>
      </c>
      <c r="P2214" s="5">
        <v>25.06</v>
      </c>
      <c r="Q2214" s="5">
        <f>#REF!*#REF!</f>
        <v>215289.33</v>
      </c>
      <c r="R2214" s="5">
        <v>95202.94</v>
      </c>
      <c r="S2214" s="5">
        <f>#REF!-#REF!</f>
        <v>-120086.39</v>
      </c>
      <c r="T2214" s="36">
        <f t="shared" si="34"/>
        <v>-0.55779071819304704</v>
      </c>
    </row>
    <row r="2215" spans="1:20" x14ac:dyDescent="0.2">
      <c r="A2215" s="25" t="s">
        <v>29</v>
      </c>
      <c r="B2215" s="25" t="s">
        <v>57</v>
      </c>
      <c r="C2215" s="25" t="s">
        <v>85</v>
      </c>
      <c r="D2215" s="25" t="s">
        <v>27</v>
      </c>
      <c r="E2215" s="25" t="s">
        <v>1915</v>
      </c>
      <c r="F2215" s="2">
        <v>40417</v>
      </c>
      <c r="G2215" s="23" t="str">
        <f>TEXT(Table2[[#This Row],[Order-Date]],"mmm")</f>
        <v>Aug</v>
      </c>
      <c r="H2215">
        <v>2010</v>
      </c>
      <c r="I2215">
        <v>835265910</v>
      </c>
      <c r="J2215" s="2">
        <v>40188</v>
      </c>
      <c r="K2215" s="23">
        <f>WEEKDAY(#REF!,1)</f>
        <v>1</v>
      </c>
      <c r="L2215" s="25" t="str">
        <f>IF(#REF!&gt;=#REF!,#REF!-#REF!,"")</f>
        <v/>
      </c>
      <c r="M2215" s="4">
        <v>2599</v>
      </c>
      <c r="N2215" s="5">
        <v>668.27</v>
      </c>
      <c r="O2215" s="5">
        <v>502.54</v>
      </c>
      <c r="P2215" s="5">
        <v>165.73</v>
      </c>
      <c r="Q2215" s="5">
        <f>#REF!*#REF!</f>
        <v>1306101.46</v>
      </c>
      <c r="R2215" s="5">
        <v>430732.27</v>
      </c>
      <c r="S2215" s="5">
        <f>#REF!-#REF!</f>
        <v>-875369.19</v>
      </c>
      <c r="T2215" s="36">
        <f t="shared" si="34"/>
        <v>-0.67021530624427905</v>
      </c>
    </row>
    <row r="2216" spans="1:20" x14ac:dyDescent="0.2">
      <c r="A2216" s="25" t="s">
        <v>20</v>
      </c>
      <c r="B2216" s="25" t="s">
        <v>163</v>
      </c>
      <c r="C2216" s="25" t="s">
        <v>51</v>
      </c>
      <c r="D2216" s="25" t="s">
        <v>23</v>
      </c>
      <c r="E2216" s="25" t="s">
        <v>1918</v>
      </c>
      <c r="F2216" s="2">
        <v>42098</v>
      </c>
      <c r="G2216" s="23" t="str">
        <f>TEXT(Table2[[#This Row],[Order-Date]],"mmm")</f>
        <v>Apr</v>
      </c>
      <c r="H2216">
        <v>2015</v>
      </c>
      <c r="I2216">
        <v>300911939</v>
      </c>
      <c r="J2216" s="2">
        <v>42113</v>
      </c>
      <c r="K2216" s="23">
        <f>WEEKDAY(#REF!,1)</f>
        <v>1</v>
      </c>
      <c r="L2216" s="25">
        <f>IF(#REF!&gt;=#REF!,#REF!-#REF!,"")</f>
        <v>15</v>
      </c>
      <c r="M2216" s="4">
        <v>5384</v>
      </c>
      <c r="N2216" s="5">
        <v>437.2</v>
      </c>
      <c r="O2216" s="5">
        <v>263.33</v>
      </c>
      <c r="P2216" s="5">
        <v>173.87</v>
      </c>
      <c r="Q2216" s="5">
        <f>#REF!*#REF!</f>
        <v>1417768.72</v>
      </c>
      <c r="R2216" s="5">
        <v>936116.08</v>
      </c>
      <c r="S2216" s="5">
        <f>#REF!-#REF!</f>
        <v>-481652.64</v>
      </c>
      <c r="T2216" s="36">
        <f t="shared" si="34"/>
        <v>-0.33972581931416901</v>
      </c>
    </row>
    <row r="2217" spans="1:20" x14ac:dyDescent="0.2">
      <c r="A2217" s="25" t="s">
        <v>32</v>
      </c>
      <c r="B2217" s="25" t="s">
        <v>189</v>
      </c>
      <c r="C2217" s="25" t="s">
        <v>34</v>
      </c>
      <c r="D2217" s="25" t="s">
        <v>27</v>
      </c>
      <c r="E2217" s="25" t="s">
        <v>1917</v>
      </c>
      <c r="F2217" s="2">
        <v>41008</v>
      </c>
      <c r="G2217" s="23" t="str">
        <f>TEXT(Table2[[#This Row],[Order-Date]],"mmm")</f>
        <v>Apr</v>
      </c>
      <c r="H2217">
        <v>2012</v>
      </c>
      <c r="I2217">
        <v>765833175</v>
      </c>
      <c r="J2217" s="2">
        <v>41253</v>
      </c>
      <c r="K2217" s="23">
        <f>WEEKDAY(#REF!,1)</f>
        <v>2</v>
      </c>
      <c r="L2217" s="25">
        <f>IF(#REF!&gt;=#REF!,#REF!-#REF!,"")</f>
        <v>245</v>
      </c>
      <c r="M2217" s="4">
        <v>5910</v>
      </c>
      <c r="N2217" s="5">
        <v>205.7</v>
      </c>
      <c r="O2217" s="5">
        <v>117.11</v>
      </c>
      <c r="P2217" s="5">
        <v>88.59</v>
      </c>
      <c r="Q2217" s="5">
        <f>#REF!*#REF!</f>
        <v>692120.1</v>
      </c>
      <c r="R2217" s="5">
        <v>523566.9</v>
      </c>
      <c r="S2217" s="5">
        <f>#REF!-#REF!</f>
        <v>-168553.2</v>
      </c>
      <c r="T2217" s="36">
        <f t="shared" si="34"/>
        <v>-0.24353172231235601</v>
      </c>
    </row>
    <row r="2218" spans="1:20" x14ac:dyDescent="0.2">
      <c r="A2218" s="25" t="s">
        <v>32</v>
      </c>
      <c r="B2218" s="25" t="s">
        <v>128</v>
      </c>
      <c r="C2218" s="25" t="s">
        <v>22</v>
      </c>
      <c r="D2218" s="25" t="s">
        <v>27</v>
      </c>
      <c r="E2218" s="25" t="s">
        <v>1918</v>
      </c>
      <c r="F2218" s="2">
        <v>41066</v>
      </c>
      <c r="G2218" s="23" t="str">
        <f>TEXT(Table2[[#This Row],[Order-Date]],"mmm")</f>
        <v>Jun</v>
      </c>
      <c r="H2218">
        <v>2012</v>
      </c>
      <c r="I2218">
        <v>187890946</v>
      </c>
      <c r="J2218" s="2">
        <v>41086</v>
      </c>
      <c r="K2218" s="23">
        <f>WEEKDAY(#REF!,1)</f>
        <v>3</v>
      </c>
      <c r="L2218" s="25">
        <f>IF(#REF!&gt;=#REF!,#REF!-#REF!,"")</f>
        <v>20</v>
      </c>
      <c r="M2218" s="4">
        <v>9961</v>
      </c>
      <c r="N2218" s="5">
        <v>255.28</v>
      </c>
      <c r="O2218" s="5">
        <v>159.41999999999999</v>
      </c>
      <c r="P2218" s="5">
        <v>95.86</v>
      </c>
      <c r="Q2218" s="5">
        <f>#REF!*#REF!</f>
        <v>1587982.62</v>
      </c>
      <c r="R2218" s="5">
        <v>954861.46</v>
      </c>
      <c r="S2218" s="5">
        <f>#REF!-#REF!</f>
        <v>-633121.16</v>
      </c>
      <c r="T2218" s="36">
        <f t="shared" si="34"/>
        <v>-0.39869527035503699</v>
      </c>
    </row>
    <row r="2219" spans="1:20" x14ac:dyDescent="0.2">
      <c r="A2219" s="25" t="s">
        <v>29</v>
      </c>
      <c r="B2219" s="25" t="s">
        <v>185</v>
      </c>
      <c r="C2219" s="25" t="s">
        <v>85</v>
      </c>
      <c r="D2219" s="25" t="s">
        <v>23</v>
      </c>
      <c r="E2219" s="25" t="s">
        <v>1916</v>
      </c>
      <c r="F2219" s="2">
        <v>41543</v>
      </c>
      <c r="G2219" s="23" t="str">
        <f>TEXT(Table2[[#This Row],[Order-Date]],"mmm")</f>
        <v>Sep</v>
      </c>
      <c r="H2219">
        <v>2013</v>
      </c>
      <c r="I2219">
        <v>195259082</v>
      </c>
      <c r="J2219" s="2">
        <v>41588</v>
      </c>
      <c r="K2219" s="23">
        <f>WEEKDAY(#REF!,1)</f>
        <v>1</v>
      </c>
      <c r="L2219" s="25">
        <f>IF(#REF!&gt;=#REF!,#REF!-#REF!,"")</f>
        <v>45</v>
      </c>
      <c r="M2219" s="4">
        <v>356</v>
      </c>
      <c r="N2219" s="5">
        <v>668.27</v>
      </c>
      <c r="O2219" s="5">
        <v>502.54</v>
      </c>
      <c r="P2219" s="5">
        <v>165.73</v>
      </c>
      <c r="Q2219" s="5">
        <f>#REF!*#REF!</f>
        <v>178904.24</v>
      </c>
      <c r="R2219" s="5">
        <v>58999.88</v>
      </c>
      <c r="S2219" s="5">
        <f>#REF!-#REF!</f>
        <v>-119904.36</v>
      </c>
      <c r="T2219" s="36">
        <f t="shared" si="34"/>
        <v>-0.67021530624427905</v>
      </c>
    </row>
    <row r="2220" spans="1:20" x14ac:dyDescent="0.2">
      <c r="A2220" s="25" t="s">
        <v>59</v>
      </c>
      <c r="B2220" s="25" t="s">
        <v>148</v>
      </c>
      <c r="C2220" s="25" t="s">
        <v>39</v>
      </c>
      <c r="D2220" s="25" t="s">
        <v>27</v>
      </c>
      <c r="E2220" s="25" t="s">
        <v>1917</v>
      </c>
      <c r="F2220" s="2">
        <v>42692</v>
      </c>
      <c r="G2220" s="23" t="str">
        <f>TEXT(Table2[[#This Row],[Order-Date]],"mmm")</f>
        <v>Nov</v>
      </c>
      <c r="H2220">
        <v>2016</v>
      </c>
      <c r="I2220">
        <v>236423909</v>
      </c>
      <c r="J2220" s="2">
        <v>42732</v>
      </c>
      <c r="K2220" s="23">
        <f>WEEKDAY(#REF!,1)</f>
        <v>4</v>
      </c>
      <c r="L2220" s="25">
        <f>IF(#REF!&gt;=#REF!,#REF!-#REF!,"")</f>
        <v>40</v>
      </c>
      <c r="M2220" s="4">
        <v>1943</v>
      </c>
      <c r="N2220" s="5">
        <v>81.73</v>
      </c>
      <c r="O2220" s="5">
        <v>56.67</v>
      </c>
      <c r="P2220" s="5">
        <v>25.06</v>
      </c>
      <c r="Q2220" s="5">
        <f>#REF!*#REF!</f>
        <v>110109.81</v>
      </c>
      <c r="R2220" s="5">
        <v>48691.58</v>
      </c>
      <c r="S2220" s="5">
        <f>#REF!-#REF!</f>
        <v>-61418.23</v>
      </c>
      <c r="T2220" s="36">
        <f t="shared" si="34"/>
        <v>-0.55779071819304704</v>
      </c>
    </row>
    <row r="2221" spans="1:20" x14ac:dyDescent="0.2">
      <c r="A2221" s="25" t="s">
        <v>46</v>
      </c>
      <c r="B2221" s="25" t="s">
        <v>92</v>
      </c>
      <c r="C2221" s="25" t="s">
        <v>56</v>
      </c>
      <c r="D2221" s="25" t="s">
        <v>27</v>
      </c>
      <c r="E2221" s="25" t="s">
        <v>1917</v>
      </c>
      <c r="F2221" s="2">
        <v>40797</v>
      </c>
      <c r="G2221" s="23" t="str">
        <f>TEXT(Table2[[#This Row],[Order-Date]],"mmm")</f>
        <v>Sep</v>
      </c>
      <c r="H2221">
        <v>2011</v>
      </c>
      <c r="I2221">
        <v>730184257</v>
      </c>
      <c r="J2221" s="2">
        <v>40905</v>
      </c>
      <c r="K2221" s="23">
        <f>WEEKDAY(#REF!,1)</f>
        <v>4</v>
      </c>
      <c r="L2221" s="25">
        <f>IF(#REF!&gt;=#REF!,#REF!-#REF!,"")</f>
        <v>108</v>
      </c>
      <c r="M2221" s="4">
        <v>6603</v>
      </c>
      <c r="N2221" s="5">
        <v>421.89</v>
      </c>
      <c r="O2221" s="5">
        <v>364.69</v>
      </c>
      <c r="P2221" s="5">
        <v>57.2</v>
      </c>
      <c r="Q2221" s="5">
        <f>#REF!*#REF!</f>
        <v>2408048.0699999998</v>
      </c>
      <c r="R2221" s="5">
        <v>377691.6</v>
      </c>
      <c r="S2221" s="5">
        <f>#REF!-#REF!</f>
        <v>-2030356.47</v>
      </c>
      <c r="T2221" s="36">
        <f t="shared" si="34"/>
        <v>-0.84315445995228799</v>
      </c>
    </row>
    <row r="2222" spans="1:20" x14ac:dyDescent="0.2">
      <c r="A2222" s="25" t="s">
        <v>46</v>
      </c>
      <c r="B2222" s="25" t="s">
        <v>137</v>
      </c>
      <c r="C2222" s="25" t="s">
        <v>56</v>
      </c>
      <c r="D2222" s="25" t="s">
        <v>23</v>
      </c>
      <c r="E2222" s="25" t="s">
        <v>1915</v>
      </c>
      <c r="F2222" s="2">
        <v>41066</v>
      </c>
      <c r="G2222" s="23" t="str">
        <f>TEXT(Table2[[#This Row],[Order-Date]],"mmm")</f>
        <v>Jun</v>
      </c>
      <c r="H2222">
        <v>2012</v>
      </c>
      <c r="I2222">
        <v>815651452</v>
      </c>
      <c r="J2222" s="2">
        <v>41077</v>
      </c>
      <c r="K2222" s="23">
        <f>WEEKDAY(#REF!,1)</f>
        <v>1</v>
      </c>
      <c r="L2222" s="25">
        <f>IF(#REF!&gt;=#REF!,#REF!-#REF!,"")</f>
        <v>11</v>
      </c>
      <c r="M2222" s="4">
        <v>8245</v>
      </c>
      <c r="N2222" s="5">
        <v>421.89</v>
      </c>
      <c r="O2222" s="5">
        <v>364.69</v>
      </c>
      <c r="P2222" s="5">
        <v>57.2</v>
      </c>
      <c r="Q2222" s="5">
        <f>#REF!*#REF!</f>
        <v>3006869.05</v>
      </c>
      <c r="R2222" s="5">
        <v>471614</v>
      </c>
      <c r="S2222" s="5">
        <f>#REF!-#REF!</f>
        <v>-2535255.0499999998</v>
      </c>
      <c r="T2222" s="36">
        <f t="shared" si="34"/>
        <v>-0.84315445995228799</v>
      </c>
    </row>
    <row r="2223" spans="1:20" x14ac:dyDescent="0.2">
      <c r="A2223" s="25" t="s">
        <v>32</v>
      </c>
      <c r="B2223" s="25" t="s">
        <v>33</v>
      </c>
      <c r="C2223" s="25" t="s">
        <v>65</v>
      </c>
      <c r="D2223" s="25" t="s">
        <v>23</v>
      </c>
      <c r="E2223" s="25" t="s">
        <v>1918</v>
      </c>
      <c r="F2223" s="2">
        <v>41827</v>
      </c>
      <c r="G2223" s="23" t="str">
        <f>TEXT(Table2[[#This Row],[Order-Date]],"mmm")</f>
        <v>Jul</v>
      </c>
      <c r="H2223">
        <v>2014</v>
      </c>
      <c r="I2223">
        <v>602249324</v>
      </c>
      <c r="J2223" s="2">
        <v>41920</v>
      </c>
      <c r="K2223" s="23">
        <f>WEEKDAY(#REF!,1)</f>
        <v>4</v>
      </c>
      <c r="L2223" s="25">
        <f>IF(#REF!&gt;=#REF!,#REF!-#REF!,"")</f>
        <v>93</v>
      </c>
      <c r="M2223" s="4">
        <v>7813</v>
      </c>
      <c r="N2223" s="5">
        <v>9.33</v>
      </c>
      <c r="O2223" s="5">
        <v>6.92</v>
      </c>
      <c r="P2223" s="5">
        <v>2.41</v>
      </c>
      <c r="Q2223" s="5">
        <f>#REF!*#REF!</f>
        <v>54065.96</v>
      </c>
      <c r="R2223" s="5">
        <v>18829.330000000002</v>
      </c>
      <c r="S2223" s="5">
        <f>#REF!-#REF!</f>
        <v>-35236.629999999997</v>
      </c>
      <c r="T2223" s="36">
        <f t="shared" si="34"/>
        <v>-0.65173410404624299</v>
      </c>
    </row>
    <row r="2224" spans="1:20" x14ac:dyDescent="0.2">
      <c r="A2224" s="25" t="s">
        <v>46</v>
      </c>
      <c r="B2224" s="25" t="s">
        <v>146</v>
      </c>
      <c r="C2224" s="25" t="s">
        <v>26</v>
      </c>
      <c r="D2224" s="25" t="s">
        <v>27</v>
      </c>
      <c r="E2224" s="25" t="s">
        <v>1917</v>
      </c>
      <c r="F2224" s="2">
        <v>42033</v>
      </c>
      <c r="G2224" s="23" t="str">
        <f>TEXT(Table2[[#This Row],[Order-Date]],"mmm")</f>
        <v>Jan</v>
      </c>
      <c r="H2224">
        <v>2015</v>
      </c>
      <c r="I2224">
        <v>719714200</v>
      </c>
      <c r="J2224" s="2">
        <v>42158</v>
      </c>
      <c r="K2224" s="23">
        <f>WEEKDAY(#REF!,1)</f>
        <v>4</v>
      </c>
      <c r="L2224" s="25">
        <f>IF(#REF!&gt;=#REF!,#REF!-#REF!,"")</f>
        <v>125</v>
      </c>
      <c r="M2224" s="4">
        <v>8280</v>
      </c>
      <c r="N2224" s="5">
        <v>152.58000000000001</v>
      </c>
      <c r="O2224" s="5">
        <v>97.44</v>
      </c>
      <c r="P2224" s="5">
        <v>55.14</v>
      </c>
      <c r="Q2224" s="5">
        <f>#REF!*#REF!</f>
        <v>806803.2</v>
      </c>
      <c r="R2224" s="5">
        <v>456559.2</v>
      </c>
      <c r="S2224" s="5">
        <f>#REF!-#REF!</f>
        <v>-350244</v>
      </c>
      <c r="T2224" s="36">
        <f t="shared" si="34"/>
        <v>-0.43411330049261099</v>
      </c>
    </row>
    <row r="2225" spans="1:20" x14ac:dyDescent="0.2">
      <c r="A2225" s="25" t="s">
        <v>20</v>
      </c>
      <c r="B2225" s="25" t="s">
        <v>217</v>
      </c>
      <c r="C2225" s="25" t="s">
        <v>39</v>
      </c>
      <c r="D2225" s="25" t="s">
        <v>23</v>
      </c>
      <c r="E2225" s="25" t="s">
        <v>1917</v>
      </c>
      <c r="F2225" s="2">
        <v>42350</v>
      </c>
      <c r="G2225" s="23" t="str">
        <f>TEXT(Table2[[#This Row],[Order-Date]],"mmm")</f>
        <v>Dec</v>
      </c>
      <c r="H2225">
        <v>2015</v>
      </c>
      <c r="I2225">
        <v>968094909</v>
      </c>
      <c r="J2225" s="2">
        <v>42552</v>
      </c>
      <c r="K2225" s="23">
        <f>WEEKDAY(#REF!,1)</f>
        <v>6</v>
      </c>
      <c r="L2225" s="25">
        <f>IF(#REF!&gt;=#REF!,#REF!-#REF!,"")</f>
        <v>202</v>
      </c>
      <c r="M2225" s="4">
        <v>9652</v>
      </c>
      <c r="N2225" s="5">
        <v>81.73</v>
      </c>
      <c r="O2225" s="5">
        <v>56.67</v>
      </c>
      <c r="P2225" s="5">
        <v>25.06</v>
      </c>
      <c r="Q2225" s="5">
        <f>#REF!*#REF!</f>
        <v>546978.84</v>
      </c>
      <c r="R2225" s="5">
        <v>241879.12</v>
      </c>
      <c r="S2225" s="5">
        <f>#REF!-#REF!</f>
        <v>-305099.71999999997</v>
      </c>
      <c r="T2225" s="36">
        <f t="shared" si="34"/>
        <v>-0.55779071819304704</v>
      </c>
    </row>
    <row r="2226" spans="1:20" x14ac:dyDescent="0.2">
      <c r="A2226" s="25" t="s">
        <v>40</v>
      </c>
      <c r="B2226" s="25" t="s">
        <v>188</v>
      </c>
      <c r="C2226" s="25" t="s">
        <v>49</v>
      </c>
      <c r="D2226" s="25" t="s">
        <v>27</v>
      </c>
      <c r="E2226" s="25" t="s">
        <v>1917</v>
      </c>
      <c r="F2226" s="2">
        <v>41066</v>
      </c>
      <c r="G2226" s="23" t="str">
        <f>TEXT(Table2[[#This Row],[Order-Date]],"mmm")</f>
        <v>Jun</v>
      </c>
      <c r="H2226">
        <v>2012</v>
      </c>
      <c r="I2226">
        <v>767752778</v>
      </c>
      <c r="J2226" s="2">
        <v>40975</v>
      </c>
      <c r="K2226" s="23">
        <f>WEEKDAY(#REF!,1)</f>
        <v>4</v>
      </c>
      <c r="L2226" s="25" t="str">
        <f>IF(#REF!&gt;=#REF!,#REF!-#REF!,"")</f>
        <v/>
      </c>
      <c r="M2226" s="4">
        <v>3963</v>
      </c>
      <c r="N2226" s="5">
        <v>651.21</v>
      </c>
      <c r="O2226" s="5">
        <v>524.96</v>
      </c>
      <c r="P2226" s="5">
        <v>126.25</v>
      </c>
      <c r="Q2226" s="5">
        <f>#REF!*#REF!</f>
        <v>2080416.48</v>
      </c>
      <c r="R2226" s="5">
        <v>500328.75</v>
      </c>
      <c r="S2226" s="5">
        <f>#REF!-#REF!</f>
        <v>-1580087.73</v>
      </c>
      <c r="T2226" s="36">
        <f t="shared" si="34"/>
        <v>-0.75950548613227697</v>
      </c>
    </row>
    <row r="2227" spans="1:20" x14ac:dyDescent="0.2">
      <c r="A2227" s="25" t="s">
        <v>46</v>
      </c>
      <c r="B2227" s="25" t="s">
        <v>137</v>
      </c>
      <c r="C2227" s="25" t="s">
        <v>85</v>
      </c>
      <c r="D2227" s="25" t="s">
        <v>23</v>
      </c>
      <c r="E2227" s="25" t="s">
        <v>1915</v>
      </c>
      <c r="F2227" s="2">
        <v>41186</v>
      </c>
      <c r="G2227" s="23" t="str">
        <f>TEXT(Table2[[#This Row],[Order-Date]],"mmm")</f>
        <v>Oct</v>
      </c>
      <c r="H2227">
        <v>2012</v>
      </c>
      <c r="I2227">
        <v>509361636</v>
      </c>
      <c r="J2227" s="2">
        <v>41057</v>
      </c>
      <c r="K2227" s="23">
        <f>WEEKDAY(#REF!,1)</f>
        <v>2</v>
      </c>
      <c r="L2227" s="25" t="str">
        <f>IF(#REF!&gt;=#REF!,#REF!-#REF!,"")</f>
        <v/>
      </c>
      <c r="M2227" s="4">
        <v>282</v>
      </c>
      <c r="N2227" s="5">
        <v>668.27</v>
      </c>
      <c r="O2227" s="5">
        <v>502.54</v>
      </c>
      <c r="P2227" s="5">
        <v>165.73</v>
      </c>
      <c r="Q2227" s="5">
        <f>#REF!*#REF!</f>
        <v>141716.28</v>
      </c>
      <c r="R2227" s="5">
        <v>46735.86</v>
      </c>
      <c r="S2227" s="5">
        <f>#REF!-#REF!</f>
        <v>-94980.42</v>
      </c>
      <c r="T2227" s="36">
        <f t="shared" si="34"/>
        <v>-0.67021530624427905</v>
      </c>
    </row>
    <row r="2228" spans="1:20" x14ac:dyDescent="0.2">
      <c r="A2228" s="25" t="s">
        <v>46</v>
      </c>
      <c r="B2228" s="25" t="s">
        <v>162</v>
      </c>
      <c r="C2228" s="25" t="s">
        <v>22</v>
      </c>
      <c r="D2228" s="25" t="s">
        <v>27</v>
      </c>
      <c r="E2228" s="25" t="s">
        <v>1916</v>
      </c>
      <c r="F2228" s="2">
        <v>42628</v>
      </c>
      <c r="G2228" s="23" t="str">
        <f>TEXT(Table2[[#This Row],[Order-Date]],"mmm")</f>
        <v>Sep</v>
      </c>
      <c r="H2228">
        <v>2016</v>
      </c>
      <c r="I2228">
        <v>203907811</v>
      </c>
      <c r="J2228" s="2">
        <v>42639</v>
      </c>
      <c r="K2228" s="23">
        <f>WEEKDAY(#REF!,1)</f>
        <v>2</v>
      </c>
      <c r="L2228" s="25">
        <f>IF(#REF!&gt;=#REF!,#REF!-#REF!,"")</f>
        <v>11</v>
      </c>
      <c r="M2228" s="4">
        <v>9707</v>
      </c>
      <c r="N2228" s="5">
        <v>255.28</v>
      </c>
      <c r="O2228" s="5">
        <v>159.41999999999999</v>
      </c>
      <c r="P2228" s="5">
        <v>95.86</v>
      </c>
      <c r="Q2228" s="5">
        <f>#REF!*#REF!</f>
        <v>1547489.94</v>
      </c>
      <c r="R2228" s="5">
        <v>930513.02</v>
      </c>
      <c r="S2228" s="5">
        <f>#REF!-#REF!</f>
        <v>-616976.92000000004</v>
      </c>
      <c r="T2228" s="36">
        <f t="shared" si="34"/>
        <v>-0.39869527035503699</v>
      </c>
    </row>
    <row r="2229" spans="1:20" x14ac:dyDescent="0.2">
      <c r="A2229" s="25" t="s">
        <v>37</v>
      </c>
      <c r="B2229" s="25" t="s">
        <v>50</v>
      </c>
      <c r="C2229" s="25" t="s">
        <v>39</v>
      </c>
      <c r="D2229" s="25" t="s">
        <v>27</v>
      </c>
      <c r="E2229" s="25" t="s">
        <v>1915</v>
      </c>
      <c r="F2229" s="2">
        <v>42613</v>
      </c>
      <c r="G2229" s="23" t="str">
        <f>TEXT(Table2[[#This Row],[Order-Date]],"mmm")</f>
        <v>Aug</v>
      </c>
      <c r="H2229">
        <v>2016</v>
      </c>
      <c r="I2229">
        <v>832690131</v>
      </c>
      <c r="J2229" s="2">
        <v>42642</v>
      </c>
      <c r="K2229" s="23">
        <f>WEEKDAY(#REF!,1)</f>
        <v>5</v>
      </c>
      <c r="L2229" s="25">
        <f>IF(#REF!&gt;=#REF!,#REF!-#REF!,"")</f>
        <v>29</v>
      </c>
      <c r="M2229" s="4">
        <v>369</v>
      </c>
      <c r="N2229" s="5">
        <v>81.73</v>
      </c>
      <c r="O2229" s="5">
        <v>56.67</v>
      </c>
      <c r="P2229" s="5">
        <v>25.06</v>
      </c>
      <c r="Q2229" s="5">
        <f>#REF!*#REF!</f>
        <v>20911.23</v>
      </c>
      <c r="R2229" s="5">
        <v>9247.14</v>
      </c>
      <c r="S2229" s="5">
        <f>#REF!-#REF!</f>
        <v>-11664.09</v>
      </c>
      <c r="T2229" s="36">
        <f t="shared" si="34"/>
        <v>-0.55779071819304704</v>
      </c>
    </row>
    <row r="2230" spans="1:20" x14ac:dyDescent="0.2">
      <c r="A2230" s="25" t="s">
        <v>32</v>
      </c>
      <c r="B2230" s="25" t="s">
        <v>128</v>
      </c>
      <c r="C2230" s="25" t="s">
        <v>22</v>
      </c>
      <c r="D2230" s="25" t="s">
        <v>27</v>
      </c>
      <c r="E2230" s="25" t="s">
        <v>1918</v>
      </c>
      <c r="F2230" s="2">
        <v>40808</v>
      </c>
      <c r="G2230" s="23" t="str">
        <f>TEXT(Table2[[#This Row],[Order-Date]],"mmm")</f>
        <v>Sep</v>
      </c>
      <c r="H2230">
        <v>2011</v>
      </c>
      <c r="I2230">
        <v>297319924</v>
      </c>
      <c r="J2230" s="2">
        <v>40834</v>
      </c>
      <c r="K2230" s="23">
        <f>WEEKDAY(#REF!,1)</f>
        <v>3</v>
      </c>
      <c r="L2230" s="25">
        <f>IF(#REF!&gt;=#REF!,#REF!-#REF!,"")</f>
        <v>26</v>
      </c>
      <c r="M2230" s="4">
        <v>2428</v>
      </c>
      <c r="N2230" s="5">
        <v>255.28</v>
      </c>
      <c r="O2230" s="5">
        <v>159.41999999999999</v>
      </c>
      <c r="P2230" s="5">
        <v>95.86</v>
      </c>
      <c r="Q2230" s="5">
        <f>#REF!*#REF!</f>
        <v>387071.76</v>
      </c>
      <c r="R2230" s="5">
        <v>232748.08</v>
      </c>
      <c r="S2230" s="5">
        <f>#REF!-#REF!</f>
        <v>-154323.68</v>
      </c>
      <c r="T2230" s="36">
        <f t="shared" si="34"/>
        <v>-0.39869527035503699</v>
      </c>
    </row>
    <row r="2231" spans="1:20" x14ac:dyDescent="0.2">
      <c r="A2231" s="25" t="s">
        <v>46</v>
      </c>
      <c r="B2231" s="25" t="s">
        <v>142</v>
      </c>
      <c r="C2231" s="25" t="s">
        <v>34</v>
      </c>
      <c r="D2231" s="25" t="s">
        <v>27</v>
      </c>
      <c r="E2231" s="25" t="s">
        <v>1917</v>
      </c>
      <c r="F2231" s="2">
        <v>41596</v>
      </c>
      <c r="G2231" s="23" t="str">
        <f>TEXT(Table2[[#This Row],[Order-Date]],"mmm")</f>
        <v>Nov</v>
      </c>
      <c r="H2231">
        <v>2013</v>
      </c>
      <c r="I2231">
        <v>169721019</v>
      </c>
      <c r="J2231" s="2">
        <v>41345</v>
      </c>
      <c r="K2231" s="23">
        <f>WEEKDAY(#REF!,1)</f>
        <v>3</v>
      </c>
      <c r="L2231" s="25" t="str">
        <f>IF(#REF!&gt;=#REF!,#REF!-#REF!,"")</f>
        <v/>
      </c>
      <c r="M2231" s="4">
        <v>3076</v>
      </c>
      <c r="N2231" s="5">
        <v>205.7</v>
      </c>
      <c r="O2231" s="5">
        <v>117.11</v>
      </c>
      <c r="P2231" s="5">
        <v>88.59</v>
      </c>
      <c r="Q2231" s="5">
        <f>#REF!*#REF!</f>
        <v>360230.36</v>
      </c>
      <c r="R2231" s="5">
        <v>272502.84000000003</v>
      </c>
      <c r="S2231" s="5">
        <f>#REF!-#REF!</f>
        <v>-87727.52</v>
      </c>
      <c r="T2231" s="36">
        <f t="shared" si="34"/>
        <v>-0.24353172231235601</v>
      </c>
    </row>
    <row r="2232" spans="1:20" x14ac:dyDescent="0.2">
      <c r="A2232" s="25" t="s">
        <v>40</v>
      </c>
      <c r="B2232" s="25" t="s">
        <v>203</v>
      </c>
      <c r="C2232" s="25" t="s">
        <v>49</v>
      </c>
      <c r="D2232" s="25" t="s">
        <v>27</v>
      </c>
      <c r="E2232" s="25" t="s">
        <v>1916</v>
      </c>
      <c r="F2232" s="2">
        <v>41451</v>
      </c>
      <c r="G2232" s="23" t="str">
        <f>TEXT(Table2[[#This Row],[Order-Date]],"mmm")</f>
        <v>Jun</v>
      </c>
      <c r="H2232">
        <v>2013</v>
      </c>
      <c r="I2232">
        <v>742129743</v>
      </c>
      <c r="J2232" s="2">
        <v>41474</v>
      </c>
      <c r="K2232" s="23">
        <f>WEEKDAY(#REF!,1)</f>
        <v>6</v>
      </c>
      <c r="L2232" s="25">
        <f>IF(#REF!&gt;=#REF!,#REF!-#REF!,"")</f>
        <v>23</v>
      </c>
      <c r="M2232" s="4">
        <v>1537</v>
      </c>
      <c r="N2232" s="5">
        <v>651.21</v>
      </c>
      <c r="O2232" s="5">
        <v>524.96</v>
      </c>
      <c r="P2232" s="5">
        <v>126.25</v>
      </c>
      <c r="Q2232" s="5">
        <f>#REF!*#REF!</f>
        <v>806863.52</v>
      </c>
      <c r="R2232" s="5">
        <v>194046.25</v>
      </c>
      <c r="S2232" s="5">
        <f>#REF!-#REF!</f>
        <v>-612817.27</v>
      </c>
      <c r="T2232" s="36">
        <f t="shared" si="34"/>
        <v>-0.75950548613227697</v>
      </c>
    </row>
    <row r="2233" spans="1:20" x14ac:dyDescent="0.2">
      <c r="A2233" s="25" t="s">
        <v>40</v>
      </c>
      <c r="B2233" s="25" t="s">
        <v>205</v>
      </c>
      <c r="C2233" s="25" t="s">
        <v>42</v>
      </c>
      <c r="D2233" s="25" t="s">
        <v>27</v>
      </c>
      <c r="E2233" s="25" t="s">
        <v>1918</v>
      </c>
      <c r="F2233" s="2">
        <v>41385</v>
      </c>
      <c r="G2233" s="23" t="str">
        <f>TEXT(Table2[[#This Row],[Order-Date]],"mmm")</f>
        <v>Apr</v>
      </c>
      <c r="H2233">
        <v>2013</v>
      </c>
      <c r="I2233">
        <v>577094924</v>
      </c>
      <c r="J2233" s="2">
        <v>41369</v>
      </c>
      <c r="K2233" s="23">
        <f>WEEKDAY(#REF!,1)</f>
        <v>6</v>
      </c>
      <c r="L2233" s="25" t="str">
        <f>IF(#REF!&gt;=#REF!,#REF!-#REF!,"")</f>
        <v/>
      </c>
      <c r="M2233" s="4">
        <v>4067</v>
      </c>
      <c r="N2233" s="5">
        <v>109.28</v>
      </c>
      <c r="O2233" s="5">
        <v>35.840000000000003</v>
      </c>
      <c r="P2233" s="5">
        <v>73.44</v>
      </c>
      <c r="Q2233" s="5">
        <f>#REF!*#REF!</f>
        <v>145761.28</v>
      </c>
      <c r="R2233" s="5">
        <v>298680.48</v>
      </c>
      <c r="S2233" s="5">
        <f>#REF!-#REF!</f>
        <v>152919.20000000001</v>
      </c>
      <c r="T2233" s="36">
        <f t="shared" si="34"/>
        <v>1.0491071428571399</v>
      </c>
    </row>
    <row r="2234" spans="1:20" x14ac:dyDescent="0.2">
      <c r="A2234" s="25" t="s">
        <v>20</v>
      </c>
      <c r="B2234" s="25" t="s">
        <v>114</v>
      </c>
      <c r="C2234" s="25" t="s">
        <v>77</v>
      </c>
      <c r="D2234" s="25" t="s">
        <v>23</v>
      </c>
      <c r="E2234" s="25" t="s">
        <v>1918</v>
      </c>
      <c r="F2234" s="2">
        <v>42828</v>
      </c>
      <c r="G2234" s="23" t="str">
        <f>TEXT(Table2[[#This Row],[Order-Date]],"mmm")</f>
        <v>Apr</v>
      </c>
      <c r="H2234">
        <v>2017</v>
      </c>
      <c r="I2234">
        <v>557477891</v>
      </c>
      <c r="J2234" s="2">
        <v>42813</v>
      </c>
      <c r="K2234" s="23">
        <f>WEEKDAY(#REF!,1)</f>
        <v>1</v>
      </c>
      <c r="L2234" s="25" t="str">
        <f>IF(#REF!&gt;=#REF!,#REF!-#REF!,"")</f>
        <v/>
      </c>
      <c r="M2234" s="4">
        <v>8951</v>
      </c>
      <c r="N2234" s="5">
        <v>154.06</v>
      </c>
      <c r="O2234" s="5">
        <v>90.93</v>
      </c>
      <c r="P2234" s="5">
        <v>63.13</v>
      </c>
      <c r="Q2234" s="5">
        <f>#REF!*#REF!</f>
        <v>813914.43</v>
      </c>
      <c r="R2234" s="5">
        <v>565076.63</v>
      </c>
      <c r="S2234" s="5">
        <f>#REF!-#REF!</f>
        <v>-248837.8</v>
      </c>
      <c r="T2234" s="36">
        <f t="shared" si="34"/>
        <v>-0.30572968217309998</v>
      </c>
    </row>
    <row r="2235" spans="1:20" x14ac:dyDescent="0.2">
      <c r="A2235" s="25" t="s">
        <v>46</v>
      </c>
      <c r="B2235" s="25" t="s">
        <v>145</v>
      </c>
      <c r="C2235" s="25" t="s">
        <v>42</v>
      </c>
      <c r="D2235" s="25" t="s">
        <v>23</v>
      </c>
      <c r="E2235" s="25" t="s">
        <v>1915</v>
      </c>
      <c r="F2235" s="2">
        <v>40564</v>
      </c>
      <c r="G2235" s="23" t="str">
        <f>TEXT(Table2[[#This Row],[Order-Date]],"mmm")</f>
        <v>Jan</v>
      </c>
      <c r="H2235">
        <v>2011</v>
      </c>
      <c r="I2235">
        <v>736452472</v>
      </c>
      <c r="J2235" s="2">
        <v>40727</v>
      </c>
      <c r="K2235" s="23">
        <f>WEEKDAY(#REF!,1)</f>
        <v>1</v>
      </c>
      <c r="L2235" s="25">
        <f>IF(#REF!&gt;=#REF!,#REF!-#REF!,"")</f>
        <v>163</v>
      </c>
      <c r="M2235" s="4">
        <v>1507</v>
      </c>
      <c r="N2235" s="5">
        <v>109.28</v>
      </c>
      <c r="O2235" s="5">
        <v>35.840000000000003</v>
      </c>
      <c r="P2235" s="5">
        <v>73.44</v>
      </c>
      <c r="Q2235" s="5">
        <f>#REF!*#REF!</f>
        <v>54010.879999999997</v>
      </c>
      <c r="R2235" s="5">
        <v>110674.08</v>
      </c>
      <c r="S2235" s="5">
        <f>#REF!-#REF!</f>
        <v>56663.199999999997</v>
      </c>
      <c r="T2235" s="36">
        <f t="shared" si="34"/>
        <v>1.0491071428571399</v>
      </c>
    </row>
    <row r="2236" spans="1:20" x14ac:dyDescent="0.2">
      <c r="A2236" s="25" t="s">
        <v>20</v>
      </c>
      <c r="B2236" s="25" t="s">
        <v>53</v>
      </c>
      <c r="C2236" s="25" t="s">
        <v>65</v>
      </c>
      <c r="D2236" s="25" t="s">
        <v>27</v>
      </c>
      <c r="E2236" s="25" t="s">
        <v>1915</v>
      </c>
      <c r="F2236" s="2">
        <v>41247</v>
      </c>
      <c r="G2236" s="23" t="str">
        <f>TEXT(Table2[[#This Row],[Order-Date]],"mmm")</f>
        <v>Dec</v>
      </c>
      <c r="H2236">
        <v>2012</v>
      </c>
      <c r="I2236">
        <v>787504994</v>
      </c>
      <c r="J2236" s="2">
        <v>41248</v>
      </c>
      <c r="K2236" s="23">
        <f>WEEKDAY(#REF!,1)</f>
        <v>4</v>
      </c>
      <c r="L2236" s="25">
        <f>IF(#REF!&gt;=#REF!,#REF!-#REF!,"")</f>
        <v>1</v>
      </c>
      <c r="M2236" s="4">
        <v>9083</v>
      </c>
      <c r="N2236" s="5">
        <v>9.33</v>
      </c>
      <c r="O2236" s="5">
        <v>6.92</v>
      </c>
      <c r="P2236" s="5">
        <v>2.41</v>
      </c>
      <c r="Q2236" s="5">
        <f>#REF!*#REF!</f>
        <v>62854.36</v>
      </c>
      <c r="R2236" s="5">
        <v>21890.03</v>
      </c>
      <c r="S2236" s="5">
        <f>#REF!-#REF!</f>
        <v>-40964.33</v>
      </c>
      <c r="T2236" s="36">
        <f t="shared" si="34"/>
        <v>-0.65173410404624299</v>
      </c>
    </row>
    <row r="2237" spans="1:20" x14ac:dyDescent="0.2">
      <c r="A2237" s="25" t="s">
        <v>37</v>
      </c>
      <c r="B2237" s="25" t="s">
        <v>48</v>
      </c>
      <c r="C2237" s="25" t="s">
        <v>65</v>
      </c>
      <c r="D2237" s="25" t="s">
        <v>23</v>
      </c>
      <c r="E2237" s="25" t="s">
        <v>1918</v>
      </c>
      <c r="F2237" s="2">
        <v>41174</v>
      </c>
      <c r="G2237" s="23" t="str">
        <f>TEXT(Table2[[#This Row],[Order-Date]],"mmm")</f>
        <v>Sep</v>
      </c>
      <c r="H2237">
        <v>2012</v>
      </c>
      <c r="I2237">
        <v>454434287</v>
      </c>
      <c r="J2237" s="2">
        <v>41213</v>
      </c>
      <c r="K2237" s="23">
        <f>WEEKDAY(#REF!,1)</f>
        <v>4</v>
      </c>
      <c r="L2237" s="25">
        <f>IF(#REF!&gt;=#REF!,#REF!-#REF!,"")</f>
        <v>39</v>
      </c>
      <c r="M2237" s="4">
        <v>6059</v>
      </c>
      <c r="N2237" s="5">
        <v>9.33</v>
      </c>
      <c r="O2237" s="5">
        <v>6.92</v>
      </c>
      <c r="P2237" s="5">
        <v>2.41</v>
      </c>
      <c r="Q2237" s="5">
        <f>#REF!*#REF!</f>
        <v>41928.28</v>
      </c>
      <c r="R2237" s="5">
        <v>14602.19</v>
      </c>
      <c r="S2237" s="5">
        <f>#REF!-#REF!</f>
        <v>-27326.09</v>
      </c>
      <c r="T2237" s="36">
        <f t="shared" si="34"/>
        <v>-0.65173410404624299</v>
      </c>
    </row>
    <row r="2238" spans="1:20" x14ac:dyDescent="0.2">
      <c r="A2238" s="25" t="s">
        <v>46</v>
      </c>
      <c r="B2238" s="25" t="s">
        <v>219</v>
      </c>
      <c r="C2238" s="25" t="s">
        <v>85</v>
      </c>
      <c r="D2238" s="25" t="s">
        <v>23</v>
      </c>
      <c r="E2238" s="25" t="s">
        <v>1918</v>
      </c>
      <c r="F2238" s="2">
        <v>40920</v>
      </c>
      <c r="G2238" s="23" t="str">
        <f>TEXT(Table2[[#This Row],[Order-Date]],"mmm")</f>
        <v>Jan</v>
      </c>
      <c r="H2238">
        <v>2012</v>
      </c>
      <c r="I2238">
        <v>901351678</v>
      </c>
      <c r="J2238" s="2">
        <v>41011</v>
      </c>
      <c r="K2238" s="23">
        <f>WEEKDAY(#REF!,1)</f>
        <v>5</v>
      </c>
      <c r="L2238" s="25">
        <f>IF(#REF!&gt;=#REF!,#REF!-#REF!,"")</f>
        <v>91</v>
      </c>
      <c r="M2238" s="4">
        <v>8846</v>
      </c>
      <c r="N2238" s="5">
        <v>668.27</v>
      </c>
      <c r="O2238" s="5">
        <v>502.54</v>
      </c>
      <c r="P2238" s="5">
        <v>165.73</v>
      </c>
      <c r="Q2238" s="5">
        <f>#REF!*#REF!</f>
        <v>4445468.84</v>
      </c>
      <c r="R2238" s="5">
        <v>1466047.58</v>
      </c>
      <c r="S2238" s="5">
        <f>#REF!-#REF!</f>
        <v>-2979421.26</v>
      </c>
      <c r="T2238" s="36">
        <f t="shared" si="34"/>
        <v>-0.67021530624427905</v>
      </c>
    </row>
    <row r="2239" spans="1:20" x14ac:dyDescent="0.2">
      <c r="A2239" s="25" t="s">
        <v>32</v>
      </c>
      <c r="B2239" s="25" t="s">
        <v>81</v>
      </c>
      <c r="C2239" s="25" t="s">
        <v>31</v>
      </c>
      <c r="D2239" s="25" t="s">
        <v>23</v>
      </c>
      <c r="E2239" s="25" t="s">
        <v>1916</v>
      </c>
      <c r="F2239" s="2">
        <v>40418</v>
      </c>
      <c r="G2239" s="23" t="str">
        <f>TEXT(Table2[[#This Row],[Order-Date]],"mmm")</f>
        <v>Aug</v>
      </c>
      <c r="H2239">
        <v>2010</v>
      </c>
      <c r="I2239">
        <v>662680995</v>
      </c>
      <c r="J2239" s="2">
        <v>40461</v>
      </c>
      <c r="K2239" s="23">
        <f>WEEKDAY(#REF!,1)</f>
        <v>1</v>
      </c>
      <c r="L2239" s="25">
        <f>IF(#REF!&gt;=#REF!,#REF!-#REF!,"")</f>
        <v>43</v>
      </c>
      <c r="M2239" s="4">
        <v>888</v>
      </c>
      <c r="N2239" s="5">
        <v>47.45</v>
      </c>
      <c r="O2239" s="5">
        <v>31.79</v>
      </c>
      <c r="P2239" s="5">
        <v>15.66</v>
      </c>
      <c r="Q2239" s="5">
        <f>#REF!*#REF!</f>
        <v>28229.52</v>
      </c>
      <c r="R2239" s="5">
        <v>13906.08</v>
      </c>
      <c r="S2239" s="5">
        <f>#REF!-#REF!</f>
        <v>-14323.44</v>
      </c>
      <c r="T2239" s="36">
        <f t="shared" si="34"/>
        <v>-0.50739226171752105</v>
      </c>
    </row>
    <row r="2240" spans="1:20" x14ac:dyDescent="0.2">
      <c r="A2240" s="25" t="s">
        <v>29</v>
      </c>
      <c r="B2240" s="25" t="s">
        <v>130</v>
      </c>
      <c r="C2240" s="25" t="s">
        <v>42</v>
      </c>
      <c r="D2240" s="25" t="s">
        <v>23</v>
      </c>
      <c r="E2240" s="25" t="s">
        <v>1918</v>
      </c>
      <c r="F2240" s="2">
        <v>41046</v>
      </c>
      <c r="G2240" s="23" t="str">
        <f>TEXT(Table2[[#This Row],[Order-Date]],"mmm")</f>
        <v>May</v>
      </c>
      <c r="H2240">
        <v>2012</v>
      </c>
      <c r="I2240">
        <v>593158566</v>
      </c>
      <c r="J2240" s="2">
        <v>41085</v>
      </c>
      <c r="K2240" s="23">
        <f>WEEKDAY(#REF!,1)</f>
        <v>2</v>
      </c>
      <c r="L2240" s="25">
        <f>IF(#REF!&gt;=#REF!,#REF!-#REF!,"")</f>
        <v>39</v>
      </c>
      <c r="M2240" s="4">
        <v>7656</v>
      </c>
      <c r="N2240" s="5">
        <v>109.28</v>
      </c>
      <c r="O2240" s="5">
        <v>35.840000000000003</v>
      </c>
      <c r="P2240" s="5">
        <v>73.44</v>
      </c>
      <c r="Q2240" s="5">
        <f>#REF!*#REF!</f>
        <v>274391.03999999998</v>
      </c>
      <c r="R2240" s="5">
        <v>562256.64000000001</v>
      </c>
      <c r="S2240" s="5">
        <f>#REF!-#REF!</f>
        <v>287865.59999999998</v>
      </c>
      <c r="T2240" s="36">
        <f t="shared" si="34"/>
        <v>1.0491071428571399</v>
      </c>
    </row>
    <row r="2241" spans="1:20" x14ac:dyDescent="0.2">
      <c r="A2241" s="25" t="s">
        <v>29</v>
      </c>
      <c r="B2241" s="25" t="s">
        <v>112</v>
      </c>
      <c r="C2241" s="25" t="s">
        <v>77</v>
      </c>
      <c r="D2241" s="25" t="s">
        <v>27</v>
      </c>
      <c r="E2241" s="25" t="s">
        <v>1918</v>
      </c>
      <c r="F2241" s="2">
        <v>41720</v>
      </c>
      <c r="G2241" s="23" t="str">
        <f>TEXT(Table2[[#This Row],[Order-Date]],"mmm")</f>
        <v>Mar</v>
      </c>
      <c r="H2241">
        <v>2014</v>
      </c>
      <c r="I2241">
        <v>717833220</v>
      </c>
      <c r="J2241" s="2">
        <v>41702</v>
      </c>
      <c r="K2241" s="23">
        <f>WEEKDAY(#REF!,1)</f>
        <v>3</v>
      </c>
      <c r="L2241" s="25" t="str">
        <f>IF(#REF!&gt;=#REF!,#REF!-#REF!,"")</f>
        <v/>
      </c>
      <c r="M2241" s="4">
        <v>1657</v>
      </c>
      <c r="N2241" s="5">
        <v>154.06</v>
      </c>
      <c r="O2241" s="5">
        <v>90.93</v>
      </c>
      <c r="P2241" s="5">
        <v>63.13</v>
      </c>
      <c r="Q2241" s="5">
        <f>#REF!*#REF!</f>
        <v>150671.01</v>
      </c>
      <c r="R2241" s="5">
        <v>104606.41</v>
      </c>
      <c r="S2241" s="5">
        <f>#REF!-#REF!</f>
        <v>-46064.6</v>
      </c>
      <c r="T2241" s="36">
        <f t="shared" si="34"/>
        <v>-0.30572968217309998</v>
      </c>
    </row>
    <row r="2242" spans="1:20" x14ac:dyDescent="0.2">
      <c r="A2242" s="25" t="s">
        <v>29</v>
      </c>
      <c r="B2242" s="25" t="s">
        <v>88</v>
      </c>
      <c r="C2242" s="25" t="s">
        <v>77</v>
      </c>
      <c r="D2242" s="25" t="s">
        <v>23</v>
      </c>
      <c r="E2242" s="25" t="s">
        <v>1917</v>
      </c>
      <c r="F2242" s="2">
        <v>41420</v>
      </c>
      <c r="G2242" s="23" t="str">
        <f>TEXT(Table2[[#This Row],[Order-Date]],"mmm")</f>
        <v>May</v>
      </c>
      <c r="H2242">
        <v>2013</v>
      </c>
      <c r="I2242">
        <v>682066285</v>
      </c>
      <c r="J2242" s="2">
        <v>41468</v>
      </c>
      <c r="K2242" s="23">
        <f>WEEKDAY(#REF!,1)</f>
        <v>7</v>
      </c>
      <c r="L2242" s="25">
        <f>IF(#REF!&gt;=#REF!,#REF!-#REF!,"")</f>
        <v>48</v>
      </c>
      <c r="M2242" s="4">
        <v>7426</v>
      </c>
      <c r="N2242" s="5">
        <v>154.06</v>
      </c>
      <c r="O2242" s="5">
        <v>90.93</v>
      </c>
      <c r="P2242" s="5">
        <v>63.13</v>
      </c>
      <c r="Q2242" s="5">
        <f>#REF!*#REF!</f>
        <v>675246.18</v>
      </c>
      <c r="R2242" s="5">
        <v>468803.38</v>
      </c>
      <c r="S2242" s="5">
        <f>#REF!-#REF!</f>
        <v>-206442.8</v>
      </c>
      <c r="T2242" s="36">
        <f t="shared" si="34"/>
        <v>-0.30572968217309998</v>
      </c>
    </row>
    <row r="2243" spans="1:20" x14ac:dyDescent="0.2">
      <c r="A2243" s="25" t="s">
        <v>46</v>
      </c>
      <c r="B2243" s="25" t="s">
        <v>222</v>
      </c>
      <c r="C2243" s="25" t="s">
        <v>42</v>
      </c>
      <c r="D2243" s="25" t="s">
        <v>23</v>
      </c>
      <c r="E2243" s="25" t="s">
        <v>1915</v>
      </c>
      <c r="F2243" s="2">
        <v>40899</v>
      </c>
      <c r="G2243" s="23" t="str">
        <f>TEXT(Table2[[#This Row],[Order-Date]],"mmm")</f>
        <v>Dec</v>
      </c>
      <c r="H2243">
        <v>2011</v>
      </c>
      <c r="I2243">
        <v>201531589</v>
      </c>
      <c r="J2243" s="2">
        <v>41153</v>
      </c>
      <c r="K2243" s="23">
        <f>WEEKDAY(#REF!,1)</f>
        <v>7</v>
      </c>
      <c r="L2243" s="25">
        <f>IF(#REF!&gt;=#REF!,#REF!-#REF!,"")</f>
        <v>254</v>
      </c>
      <c r="M2243" s="4">
        <v>6530</v>
      </c>
      <c r="N2243" s="5">
        <v>109.28</v>
      </c>
      <c r="O2243" s="5">
        <v>35.840000000000003</v>
      </c>
      <c r="P2243" s="5">
        <v>73.44</v>
      </c>
      <c r="Q2243" s="5">
        <f>#REF!*#REF!</f>
        <v>234035.20000000001</v>
      </c>
      <c r="R2243" s="5">
        <v>479563.2</v>
      </c>
      <c r="S2243" s="5">
        <f>#REF!-#REF!</f>
        <v>245528</v>
      </c>
      <c r="T2243" s="36">
        <f t="shared" ref="T2243:T2306" si="35">S2243/Q2243</f>
        <v>1.0491071428571399</v>
      </c>
    </row>
    <row r="2244" spans="1:20" x14ac:dyDescent="0.2">
      <c r="A2244" s="25" t="s">
        <v>29</v>
      </c>
      <c r="B2244" s="25" t="s">
        <v>185</v>
      </c>
      <c r="C2244" s="25" t="s">
        <v>34</v>
      </c>
      <c r="D2244" s="25" t="s">
        <v>23</v>
      </c>
      <c r="E2244" s="25" t="s">
        <v>1917</v>
      </c>
      <c r="F2244" s="2">
        <v>41298</v>
      </c>
      <c r="G2244" s="23" t="str">
        <f>TEXT(Table2[[#This Row],[Order-Date]],"mmm")</f>
        <v>Jan</v>
      </c>
      <c r="H2244">
        <v>2013</v>
      </c>
      <c r="I2244">
        <v>412215459</v>
      </c>
      <c r="J2244" s="2">
        <v>41305</v>
      </c>
      <c r="K2244" s="23">
        <f>WEEKDAY(#REF!,1)</f>
        <v>5</v>
      </c>
      <c r="L2244" s="25">
        <f>IF(#REF!&gt;=#REF!,#REF!-#REF!,"")</f>
        <v>7</v>
      </c>
      <c r="M2244" s="4">
        <v>2569</v>
      </c>
      <c r="N2244" s="5">
        <v>205.7</v>
      </c>
      <c r="O2244" s="5">
        <v>117.11</v>
      </c>
      <c r="P2244" s="5">
        <v>88.59</v>
      </c>
      <c r="Q2244" s="5">
        <f>#REF!*#REF!</f>
        <v>300855.59000000003</v>
      </c>
      <c r="R2244" s="5">
        <v>227587.71</v>
      </c>
      <c r="S2244" s="5">
        <f>#REF!-#REF!</f>
        <v>-73267.880000000107</v>
      </c>
      <c r="T2244" s="36">
        <f t="shared" si="35"/>
        <v>-0.24353172231235601</v>
      </c>
    </row>
    <row r="2245" spans="1:20" x14ac:dyDescent="0.2">
      <c r="A2245" s="25" t="s">
        <v>32</v>
      </c>
      <c r="B2245" s="25" t="s">
        <v>96</v>
      </c>
      <c r="C2245" s="25" t="s">
        <v>51</v>
      </c>
      <c r="D2245" s="25" t="s">
        <v>27</v>
      </c>
      <c r="E2245" s="25" t="s">
        <v>1916</v>
      </c>
      <c r="F2245" s="2">
        <v>42764</v>
      </c>
      <c r="G2245" s="23" t="str">
        <f>TEXT(Table2[[#This Row],[Order-Date]],"mmm")</f>
        <v>Jan</v>
      </c>
      <c r="H2245">
        <v>2017</v>
      </c>
      <c r="I2245">
        <v>720416724</v>
      </c>
      <c r="J2245" s="2">
        <v>43072</v>
      </c>
      <c r="K2245" s="23">
        <f>WEEKDAY(#REF!,1)</f>
        <v>1</v>
      </c>
      <c r="L2245" s="25">
        <f>IF(#REF!&gt;=#REF!,#REF!-#REF!,"")</f>
        <v>308</v>
      </c>
      <c r="M2245" s="4">
        <v>6173</v>
      </c>
      <c r="N2245" s="5">
        <v>437.2</v>
      </c>
      <c r="O2245" s="5">
        <v>263.33</v>
      </c>
      <c r="P2245" s="5">
        <v>173.87</v>
      </c>
      <c r="Q2245" s="5">
        <f>#REF!*#REF!</f>
        <v>1625536.09</v>
      </c>
      <c r="R2245" s="5">
        <v>1073299.51</v>
      </c>
      <c r="S2245" s="5">
        <f>#REF!-#REF!</f>
        <v>-552236.57999999996</v>
      </c>
      <c r="T2245" s="36">
        <f t="shared" si="35"/>
        <v>-0.33972581931416901</v>
      </c>
    </row>
    <row r="2246" spans="1:20" x14ac:dyDescent="0.2">
      <c r="A2246" s="25" t="s">
        <v>29</v>
      </c>
      <c r="B2246" s="25" t="s">
        <v>44</v>
      </c>
      <c r="C2246" s="25" t="s">
        <v>49</v>
      </c>
      <c r="D2246" s="25" t="s">
        <v>27</v>
      </c>
      <c r="E2246" s="25" t="s">
        <v>1918</v>
      </c>
      <c r="F2246" s="2">
        <v>40214</v>
      </c>
      <c r="G2246" s="23" t="str">
        <f>TEXT(Table2[[#This Row],[Order-Date]],"mmm")</f>
        <v>Feb</v>
      </c>
      <c r="H2246">
        <v>2010</v>
      </c>
      <c r="I2246">
        <v>152746713</v>
      </c>
      <c r="J2246" s="2">
        <v>40395</v>
      </c>
      <c r="K2246" s="23">
        <f>WEEKDAY(#REF!,1)</f>
        <v>5</v>
      </c>
      <c r="L2246" s="25">
        <f>IF(#REF!&gt;=#REF!,#REF!-#REF!,"")</f>
        <v>181</v>
      </c>
      <c r="M2246" s="4">
        <v>2</v>
      </c>
      <c r="N2246" s="5">
        <v>651.21</v>
      </c>
      <c r="O2246" s="5">
        <v>524.96</v>
      </c>
      <c r="P2246" s="5">
        <v>126.25</v>
      </c>
      <c r="Q2246" s="5">
        <f>#REF!*#REF!</f>
        <v>1049.92</v>
      </c>
      <c r="R2246" s="5">
        <v>252.5</v>
      </c>
      <c r="S2246" s="5">
        <f>#REF!-#REF!</f>
        <v>-797.42</v>
      </c>
      <c r="T2246" s="36">
        <f t="shared" si="35"/>
        <v>-0.75950548613227697</v>
      </c>
    </row>
    <row r="2247" spans="1:20" x14ac:dyDescent="0.2">
      <c r="A2247" s="25" t="s">
        <v>46</v>
      </c>
      <c r="B2247" s="25" t="s">
        <v>107</v>
      </c>
      <c r="C2247" s="25" t="s">
        <v>49</v>
      </c>
      <c r="D2247" s="25" t="s">
        <v>27</v>
      </c>
      <c r="E2247" s="25" t="s">
        <v>1915</v>
      </c>
      <c r="F2247" s="2">
        <v>41749</v>
      </c>
      <c r="G2247" s="23" t="str">
        <f>TEXT(Table2[[#This Row],[Order-Date]],"mmm")</f>
        <v>Apr</v>
      </c>
      <c r="H2247">
        <v>2014</v>
      </c>
      <c r="I2247">
        <v>506129252</v>
      </c>
      <c r="J2247" s="2">
        <v>41777</v>
      </c>
      <c r="K2247" s="23">
        <f>WEEKDAY(#REF!,1)</f>
        <v>1</v>
      </c>
      <c r="L2247" s="25">
        <f>IF(#REF!&gt;=#REF!,#REF!-#REF!,"")</f>
        <v>28</v>
      </c>
      <c r="M2247" s="4">
        <v>3748</v>
      </c>
      <c r="N2247" s="5">
        <v>651.21</v>
      </c>
      <c r="O2247" s="5">
        <v>524.96</v>
      </c>
      <c r="P2247" s="5">
        <v>126.25</v>
      </c>
      <c r="Q2247" s="5">
        <f>#REF!*#REF!</f>
        <v>1967550.08</v>
      </c>
      <c r="R2247" s="5">
        <v>473185</v>
      </c>
      <c r="S2247" s="5">
        <f>#REF!-#REF!</f>
        <v>-1494365.08</v>
      </c>
      <c r="T2247" s="36">
        <f t="shared" si="35"/>
        <v>-0.75950548613227697</v>
      </c>
    </row>
    <row r="2248" spans="1:20" x14ac:dyDescent="0.2">
      <c r="A2248" s="25" t="s">
        <v>37</v>
      </c>
      <c r="B2248" s="25" t="s">
        <v>178</v>
      </c>
      <c r="C2248" s="25" t="s">
        <v>56</v>
      </c>
      <c r="D2248" s="25" t="s">
        <v>23</v>
      </c>
      <c r="E2248" s="25" t="s">
        <v>1917</v>
      </c>
      <c r="F2248" s="2">
        <v>41507</v>
      </c>
      <c r="G2248" s="23" t="str">
        <f>TEXT(Table2[[#This Row],[Order-Date]],"mmm")</f>
        <v>Aug</v>
      </c>
      <c r="H2248">
        <v>2013</v>
      </c>
      <c r="I2248">
        <v>497800672</v>
      </c>
      <c r="J2248" s="2">
        <v>41435</v>
      </c>
      <c r="K2248" s="23">
        <f>WEEKDAY(#REF!,1)</f>
        <v>2</v>
      </c>
      <c r="L2248" s="25" t="str">
        <f>IF(#REF!&gt;=#REF!,#REF!-#REF!,"")</f>
        <v/>
      </c>
      <c r="M2248" s="4">
        <v>9136</v>
      </c>
      <c r="N2248" s="5">
        <v>421.89</v>
      </c>
      <c r="O2248" s="5">
        <v>364.69</v>
      </c>
      <c r="P2248" s="5">
        <v>57.2</v>
      </c>
      <c r="Q2248" s="5">
        <f>#REF!*#REF!</f>
        <v>3331807.84</v>
      </c>
      <c r="R2248" s="5">
        <v>522579.20000000001</v>
      </c>
      <c r="S2248" s="5">
        <f>#REF!-#REF!</f>
        <v>-2809228.64</v>
      </c>
      <c r="T2248" s="36">
        <f t="shared" si="35"/>
        <v>-0.84315445995228799</v>
      </c>
    </row>
    <row r="2249" spans="1:20" x14ac:dyDescent="0.2">
      <c r="A2249" s="25" t="s">
        <v>29</v>
      </c>
      <c r="B2249" s="25" t="s">
        <v>187</v>
      </c>
      <c r="C2249" s="25" t="s">
        <v>34</v>
      </c>
      <c r="D2249" s="25" t="s">
        <v>23</v>
      </c>
      <c r="E2249" s="25" t="s">
        <v>1915</v>
      </c>
      <c r="F2249" s="2">
        <v>41426</v>
      </c>
      <c r="G2249" s="23" t="str">
        <f>TEXT(Table2[[#This Row],[Order-Date]],"mmm")</f>
        <v>Jun</v>
      </c>
      <c r="H2249">
        <v>2013</v>
      </c>
      <c r="I2249">
        <v>715309798</v>
      </c>
      <c r="J2249" s="2">
        <v>41549</v>
      </c>
      <c r="K2249" s="23">
        <f>WEEKDAY(#REF!,1)</f>
        <v>4</v>
      </c>
      <c r="L2249" s="25">
        <f>IF(#REF!&gt;=#REF!,#REF!-#REF!,"")</f>
        <v>123</v>
      </c>
      <c r="M2249" s="4">
        <v>4920</v>
      </c>
      <c r="N2249" s="5">
        <v>205.7</v>
      </c>
      <c r="O2249" s="5">
        <v>117.11</v>
      </c>
      <c r="P2249" s="5">
        <v>88.59</v>
      </c>
      <c r="Q2249" s="5">
        <f>#REF!*#REF!</f>
        <v>576181.19999999995</v>
      </c>
      <c r="R2249" s="5">
        <v>435862.8</v>
      </c>
      <c r="S2249" s="5">
        <f>#REF!-#REF!</f>
        <v>-140318.39999999999</v>
      </c>
      <c r="T2249" s="36">
        <f t="shared" si="35"/>
        <v>-0.24353172231235601</v>
      </c>
    </row>
    <row r="2250" spans="1:20" x14ac:dyDescent="0.2">
      <c r="A2250" s="25" t="s">
        <v>29</v>
      </c>
      <c r="B2250" s="25" t="s">
        <v>213</v>
      </c>
      <c r="C2250" s="25" t="s">
        <v>65</v>
      </c>
      <c r="D2250" s="25" t="s">
        <v>23</v>
      </c>
      <c r="E2250" s="25" t="s">
        <v>1916</v>
      </c>
      <c r="F2250" s="2">
        <v>40186</v>
      </c>
      <c r="G2250" s="23" t="str">
        <f>TEXT(Table2[[#This Row],[Order-Date]],"mmm")</f>
        <v>Jan</v>
      </c>
      <c r="H2250">
        <v>2010</v>
      </c>
      <c r="I2250">
        <v>466517961</v>
      </c>
      <c r="J2250" s="2">
        <v>40368</v>
      </c>
      <c r="K2250" s="23">
        <f>WEEKDAY(#REF!,1)</f>
        <v>6</v>
      </c>
      <c r="L2250" s="25">
        <f>IF(#REF!&gt;=#REF!,#REF!-#REF!,"")</f>
        <v>182</v>
      </c>
      <c r="M2250" s="4">
        <v>1886</v>
      </c>
      <c r="N2250" s="5">
        <v>9.33</v>
      </c>
      <c r="O2250" s="5">
        <v>6.92</v>
      </c>
      <c r="P2250" s="5">
        <v>2.41</v>
      </c>
      <c r="Q2250" s="5">
        <f>#REF!*#REF!</f>
        <v>13051.12</v>
      </c>
      <c r="R2250" s="5">
        <v>4545.26</v>
      </c>
      <c r="S2250" s="5">
        <f>#REF!-#REF!</f>
        <v>-8505.86</v>
      </c>
      <c r="T2250" s="36">
        <f t="shared" si="35"/>
        <v>-0.65173410404624299</v>
      </c>
    </row>
    <row r="2251" spans="1:20" x14ac:dyDescent="0.2">
      <c r="A2251" s="25" t="s">
        <v>37</v>
      </c>
      <c r="B2251" s="25" t="s">
        <v>102</v>
      </c>
      <c r="C2251" s="25" t="s">
        <v>65</v>
      </c>
      <c r="D2251" s="25" t="s">
        <v>23</v>
      </c>
      <c r="E2251" s="25" t="s">
        <v>1918</v>
      </c>
      <c r="F2251" s="2">
        <v>42441</v>
      </c>
      <c r="G2251" s="23" t="str">
        <f>TEXT(Table2[[#This Row],[Order-Date]],"mmm")</f>
        <v>Mar</v>
      </c>
      <c r="H2251">
        <v>2016</v>
      </c>
      <c r="I2251">
        <v>929598987</v>
      </c>
      <c r="J2251" s="2">
        <v>42795</v>
      </c>
      <c r="K2251" s="23">
        <f>WEEKDAY(#REF!,1)</f>
        <v>4</v>
      </c>
      <c r="L2251" s="25">
        <f>IF(#REF!&gt;=#REF!,#REF!-#REF!,"")</f>
        <v>354</v>
      </c>
      <c r="M2251" s="4">
        <v>7853</v>
      </c>
      <c r="N2251" s="5">
        <v>9.33</v>
      </c>
      <c r="O2251" s="5">
        <v>6.92</v>
      </c>
      <c r="P2251" s="5">
        <v>2.41</v>
      </c>
      <c r="Q2251" s="5">
        <f>#REF!*#REF!</f>
        <v>54342.76</v>
      </c>
      <c r="R2251" s="5">
        <v>18925.73</v>
      </c>
      <c r="S2251" s="5">
        <f>#REF!-#REF!</f>
        <v>-35417.03</v>
      </c>
      <c r="T2251" s="36">
        <f t="shared" si="35"/>
        <v>-0.65173410404624299</v>
      </c>
    </row>
    <row r="2252" spans="1:20" x14ac:dyDescent="0.2">
      <c r="A2252" s="25" t="s">
        <v>37</v>
      </c>
      <c r="B2252" s="25" t="s">
        <v>139</v>
      </c>
      <c r="C2252" s="25" t="s">
        <v>65</v>
      </c>
      <c r="D2252" s="25" t="s">
        <v>23</v>
      </c>
      <c r="E2252" s="25" t="s">
        <v>1916</v>
      </c>
      <c r="F2252" s="2">
        <v>41415</v>
      </c>
      <c r="G2252" s="23" t="str">
        <f>TEXT(Table2[[#This Row],[Order-Date]],"mmm")</f>
        <v>May</v>
      </c>
      <c r="H2252">
        <v>2013</v>
      </c>
      <c r="I2252">
        <v>203039205</v>
      </c>
      <c r="J2252" s="2">
        <v>41423</v>
      </c>
      <c r="K2252" s="23">
        <f>WEEKDAY(#REF!,1)</f>
        <v>4</v>
      </c>
      <c r="L2252" s="25">
        <f>IF(#REF!&gt;=#REF!,#REF!-#REF!,"")</f>
        <v>8</v>
      </c>
      <c r="M2252" s="4">
        <v>2667</v>
      </c>
      <c r="N2252" s="5">
        <v>9.33</v>
      </c>
      <c r="O2252" s="5">
        <v>6.92</v>
      </c>
      <c r="P2252" s="5">
        <v>2.41</v>
      </c>
      <c r="Q2252" s="5">
        <f>#REF!*#REF!</f>
        <v>18455.64</v>
      </c>
      <c r="R2252" s="5">
        <v>6427.47</v>
      </c>
      <c r="S2252" s="5">
        <f>#REF!-#REF!</f>
        <v>-12028.17</v>
      </c>
      <c r="T2252" s="36">
        <f t="shared" si="35"/>
        <v>-0.65173410404624299</v>
      </c>
    </row>
    <row r="2253" spans="1:20" x14ac:dyDescent="0.2">
      <c r="A2253" s="25" t="s">
        <v>46</v>
      </c>
      <c r="B2253" s="25" t="s">
        <v>98</v>
      </c>
      <c r="C2253" s="25" t="s">
        <v>51</v>
      </c>
      <c r="D2253" s="25" t="s">
        <v>23</v>
      </c>
      <c r="E2253" s="25" t="s">
        <v>1918</v>
      </c>
      <c r="F2253" s="2">
        <v>42541</v>
      </c>
      <c r="G2253" s="23" t="str">
        <f>TEXT(Table2[[#This Row],[Order-Date]],"mmm")</f>
        <v>Jun</v>
      </c>
      <c r="H2253">
        <v>2016</v>
      </c>
      <c r="I2253">
        <v>955637443</v>
      </c>
      <c r="J2253" s="2">
        <v>42621</v>
      </c>
      <c r="K2253" s="23">
        <f>WEEKDAY(#REF!,1)</f>
        <v>5</v>
      </c>
      <c r="L2253" s="25">
        <f>IF(#REF!&gt;=#REF!,#REF!-#REF!,"")</f>
        <v>80</v>
      </c>
      <c r="M2253" s="4">
        <v>3210</v>
      </c>
      <c r="N2253" s="5">
        <v>437.2</v>
      </c>
      <c r="O2253" s="5">
        <v>263.33</v>
      </c>
      <c r="P2253" s="5">
        <v>173.87</v>
      </c>
      <c r="Q2253" s="5">
        <f>#REF!*#REF!</f>
        <v>845289.3</v>
      </c>
      <c r="R2253" s="5">
        <v>558122.69999999995</v>
      </c>
      <c r="S2253" s="5">
        <f>#REF!-#REF!</f>
        <v>-287166.59999999998</v>
      </c>
      <c r="T2253" s="36">
        <f t="shared" si="35"/>
        <v>-0.33972581931416901</v>
      </c>
    </row>
    <row r="2254" spans="1:20" x14ac:dyDescent="0.2">
      <c r="A2254" s="25" t="s">
        <v>46</v>
      </c>
      <c r="B2254" s="25" t="s">
        <v>78</v>
      </c>
      <c r="C2254" s="25" t="s">
        <v>31</v>
      </c>
      <c r="D2254" s="25" t="s">
        <v>23</v>
      </c>
      <c r="E2254" s="25" t="s">
        <v>1916</v>
      </c>
      <c r="F2254" s="2">
        <v>41523</v>
      </c>
      <c r="G2254" s="23" t="str">
        <f>TEXT(Table2[[#This Row],[Order-Date]],"mmm")</f>
        <v>Sep</v>
      </c>
      <c r="H2254">
        <v>2013</v>
      </c>
      <c r="I2254">
        <v>976505029</v>
      </c>
      <c r="J2254" s="2">
        <v>41482</v>
      </c>
      <c r="K2254" s="23">
        <f>WEEKDAY(#REF!,1)</f>
        <v>7</v>
      </c>
      <c r="L2254" s="25" t="str">
        <f>IF(#REF!&gt;=#REF!,#REF!-#REF!,"")</f>
        <v/>
      </c>
      <c r="M2254" s="4">
        <v>8393</v>
      </c>
      <c r="N2254" s="5">
        <v>47.45</v>
      </c>
      <c r="O2254" s="5">
        <v>31.79</v>
      </c>
      <c r="P2254" s="5">
        <v>15.66</v>
      </c>
      <c r="Q2254" s="5">
        <f>#REF!*#REF!</f>
        <v>266813.46999999997</v>
      </c>
      <c r="R2254" s="5">
        <v>131434.38</v>
      </c>
      <c r="S2254" s="5">
        <f>#REF!-#REF!</f>
        <v>-135379.09</v>
      </c>
      <c r="T2254" s="36">
        <f t="shared" si="35"/>
        <v>-0.50739226171752105</v>
      </c>
    </row>
    <row r="2255" spans="1:20" x14ac:dyDescent="0.2">
      <c r="A2255" s="25" t="s">
        <v>29</v>
      </c>
      <c r="B2255" s="25" t="s">
        <v>111</v>
      </c>
      <c r="C2255" s="25" t="s">
        <v>56</v>
      </c>
      <c r="D2255" s="25" t="s">
        <v>27</v>
      </c>
      <c r="E2255" s="25" t="s">
        <v>1918</v>
      </c>
      <c r="F2255" s="2">
        <v>40748</v>
      </c>
      <c r="G2255" s="23" t="str">
        <f>TEXT(Table2[[#This Row],[Order-Date]],"mmm")</f>
        <v>Jul</v>
      </c>
      <c r="H2255">
        <v>2011</v>
      </c>
      <c r="I2255">
        <v>825065791</v>
      </c>
      <c r="J2255" s="2">
        <v>40783</v>
      </c>
      <c r="K2255" s="23">
        <f>WEEKDAY(#REF!,1)</f>
        <v>1</v>
      </c>
      <c r="L2255" s="25">
        <f>IF(#REF!&gt;=#REF!,#REF!-#REF!,"")</f>
        <v>35</v>
      </c>
      <c r="M2255" s="4">
        <v>4157</v>
      </c>
      <c r="N2255" s="5">
        <v>421.89</v>
      </c>
      <c r="O2255" s="5">
        <v>364.69</v>
      </c>
      <c r="P2255" s="5">
        <v>57.2</v>
      </c>
      <c r="Q2255" s="5">
        <f>#REF!*#REF!</f>
        <v>1516016.33</v>
      </c>
      <c r="R2255" s="5">
        <v>237780.4</v>
      </c>
      <c r="S2255" s="5">
        <f>#REF!-#REF!</f>
        <v>-1278235.93</v>
      </c>
      <c r="T2255" s="36">
        <f t="shared" si="35"/>
        <v>-0.84315445995228799</v>
      </c>
    </row>
    <row r="2256" spans="1:20" x14ac:dyDescent="0.2">
      <c r="A2256" s="25" t="s">
        <v>46</v>
      </c>
      <c r="B2256" s="25" t="s">
        <v>220</v>
      </c>
      <c r="C2256" s="25" t="s">
        <v>56</v>
      </c>
      <c r="D2256" s="25" t="s">
        <v>27</v>
      </c>
      <c r="E2256" s="25" t="s">
        <v>1915</v>
      </c>
      <c r="F2256" s="2">
        <v>40702</v>
      </c>
      <c r="G2256" s="23" t="str">
        <f>TEXT(Table2[[#This Row],[Order-Date]],"mmm")</f>
        <v>Jun</v>
      </c>
      <c r="H2256">
        <v>2011</v>
      </c>
      <c r="I2256">
        <v>681056058</v>
      </c>
      <c r="J2256" s="2">
        <v>40855</v>
      </c>
      <c r="K2256" s="23">
        <f>WEEKDAY(#REF!,1)</f>
        <v>3</v>
      </c>
      <c r="L2256" s="25">
        <f>IF(#REF!&gt;=#REF!,#REF!-#REF!,"")</f>
        <v>153</v>
      </c>
      <c r="M2256" s="4">
        <v>8477</v>
      </c>
      <c r="N2256" s="5">
        <v>421.89</v>
      </c>
      <c r="O2256" s="5">
        <v>364.69</v>
      </c>
      <c r="P2256" s="5">
        <v>57.2</v>
      </c>
      <c r="Q2256" s="5">
        <f>#REF!*#REF!</f>
        <v>3091477.13</v>
      </c>
      <c r="R2256" s="5">
        <v>484884.4</v>
      </c>
      <c r="S2256" s="5">
        <f>#REF!-#REF!</f>
        <v>-2606592.73</v>
      </c>
      <c r="T2256" s="36">
        <f t="shared" si="35"/>
        <v>-0.84315445995228799</v>
      </c>
    </row>
    <row r="2257" spans="1:20" x14ac:dyDescent="0.2">
      <c r="A2257" s="25" t="s">
        <v>40</v>
      </c>
      <c r="B2257" s="25" t="s">
        <v>221</v>
      </c>
      <c r="C2257" s="25" t="s">
        <v>42</v>
      </c>
      <c r="D2257" s="25" t="s">
        <v>23</v>
      </c>
      <c r="E2257" s="25" t="s">
        <v>1916</v>
      </c>
      <c r="F2257" s="2">
        <v>40755</v>
      </c>
      <c r="G2257" s="23" t="str">
        <f>TEXT(Table2[[#This Row],[Order-Date]],"mmm")</f>
        <v>Jul</v>
      </c>
      <c r="H2257">
        <v>2011</v>
      </c>
      <c r="I2257">
        <v>794524657</v>
      </c>
      <c r="J2257" s="2">
        <v>40799</v>
      </c>
      <c r="K2257" s="23">
        <f>WEEKDAY(#REF!,1)</f>
        <v>3</v>
      </c>
      <c r="L2257" s="25">
        <f>IF(#REF!&gt;=#REF!,#REF!-#REF!,"")</f>
        <v>44</v>
      </c>
      <c r="M2257" s="4">
        <v>6357</v>
      </c>
      <c r="N2257" s="5">
        <v>109.28</v>
      </c>
      <c r="O2257" s="5">
        <v>35.840000000000003</v>
      </c>
      <c r="P2257" s="5">
        <v>73.44</v>
      </c>
      <c r="Q2257" s="5">
        <f>#REF!*#REF!</f>
        <v>227834.88</v>
      </c>
      <c r="R2257" s="5">
        <v>466858.08</v>
      </c>
      <c r="S2257" s="5">
        <f>#REF!-#REF!</f>
        <v>239023.2</v>
      </c>
      <c r="T2257" s="36">
        <f t="shared" si="35"/>
        <v>1.0491071428571399</v>
      </c>
    </row>
    <row r="2258" spans="1:20" x14ac:dyDescent="0.2">
      <c r="A2258" s="25" t="s">
        <v>46</v>
      </c>
      <c r="B2258" s="25" t="s">
        <v>207</v>
      </c>
      <c r="C2258" s="25" t="s">
        <v>42</v>
      </c>
      <c r="D2258" s="25" t="s">
        <v>27</v>
      </c>
      <c r="E2258" s="25" t="s">
        <v>1917</v>
      </c>
      <c r="F2258" s="2">
        <v>40520</v>
      </c>
      <c r="G2258" s="23" t="str">
        <f>TEXT(Table2[[#This Row],[Order-Date]],"mmm")</f>
        <v>Dec</v>
      </c>
      <c r="H2258">
        <v>2010</v>
      </c>
      <c r="I2258">
        <v>135832917</v>
      </c>
      <c r="J2258" s="2">
        <v>40448</v>
      </c>
      <c r="K2258" s="23">
        <f>WEEKDAY(#REF!,1)</f>
        <v>2</v>
      </c>
      <c r="L2258" s="25" t="str">
        <f>IF(#REF!&gt;=#REF!,#REF!-#REF!,"")</f>
        <v/>
      </c>
      <c r="M2258" s="4">
        <v>4834</v>
      </c>
      <c r="N2258" s="5">
        <v>109.28</v>
      </c>
      <c r="O2258" s="5">
        <v>35.840000000000003</v>
      </c>
      <c r="P2258" s="5">
        <v>73.44</v>
      </c>
      <c r="Q2258" s="5">
        <f>#REF!*#REF!</f>
        <v>173250.56</v>
      </c>
      <c r="R2258" s="5">
        <v>355008.96</v>
      </c>
      <c r="S2258" s="5">
        <f>#REF!-#REF!</f>
        <v>181758.4</v>
      </c>
      <c r="T2258" s="36">
        <f t="shared" si="35"/>
        <v>1.0491071428571399</v>
      </c>
    </row>
    <row r="2259" spans="1:20" x14ac:dyDescent="0.2">
      <c r="A2259" s="25" t="s">
        <v>46</v>
      </c>
      <c r="B2259" s="25" t="s">
        <v>143</v>
      </c>
      <c r="C2259" s="25" t="s">
        <v>65</v>
      </c>
      <c r="D2259" s="25" t="s">
        <v>27</v>
      </c>
      <c r="E2259" s="25" t="s">
        <v>1915</v>
      </c>
      <c r="F2259" s="2">
        <v>41146</v>
      </c>
      <c r="G2259" s="23" t="str">
        <f>TEXT(Table2[[#This Row],[Order-Date]],"mmm")</f>
        <v>Aug</v>
      </c>
      <c r="H2259">
        <v>2012</v>
      </c>
      <c r="I2259">
        <v>445654666</v>
      </c>
      <c r="J2259" s="2">
        <v>41223</v>
      </c>
      <c r="K2259" s="23">
        <f>WEEKDAY(#REF!,1)</f>
        <v>7</v>
      </c>
      <c r="L2259" s="25">
        <f>IF(#REF!&gt;=#REF!,#REF!-#REF!,"")</f>
        <v>77</v>
      </c>
      <c r="M2259" s="4">
        <v>7974</v>
      </c>
      <c r="N2259" s="5">
        <v>9.33</v>
      </c>
      <c r="O2259" s="5">
        <v>6.92</v>
      </c>
      <c r="P2259" s="5">
        <v>2.41</v>
      </c>
      <c r="Q2259" s="5">
        <f>#REF!*#REF!</f>
        <v>55180.08</v>
      </c>
      <c r="R2259" s="5">
        <v>19217.34</v>
      </c>
      <c r="S2259" s="5">
        <f>#REF!-#REF!</f>
        <v>-35962.74</v>
      </c>
      <c r="T2259" s="36">
        <f t="shared" si="35"/>
        <v>-0.65173410404624299</v>
      </c>
    </row>
    <row r="2260" spans="1:20" x14ac:dyDescent="0.2">
      <c r="A2260" s="25" t="s">
        <v>29</v>
      </c>
      <c r="B2260" s="25" t="s">
        <v>198</v>
      </c>
      <c r="C2260" s="25" t="s">
        <v>49</v>
      </c>
      <c r="D2260" s="25" t="s">
        <v>23</v>
      </c>
      <c r="E2260" s="25" t="s">
        <v>1916</v>
      </c>
      <c r="F2260" s="2">
        <v>42053</v>
      </c>
      <c r="G2260" s="23" t="str">
        <f>TEXT(Table2[[#This Row],[Order-Date]],"mmm")</f>
        <v>Feb</v>
      </c>
      <c r="H2260">
        <v>2015</v>
      </c>
      <c r="I2260">
        <v>384976232</v>
      </c>
      <c r="J2260" s="2">
        <v>42067</v>
      </c>
      <c r="K2260" s="23">
        <f>WEEKDAY(#REF!,1)</f>
        <v>4</v>
      </c>
      <c r="L2260" s="25">
        <f>IF(#REF!&gt;=#REF!,#REF!-#REF!,"")</f>
        <v>14</v>
      </c>
      <c r="M2260" s="4">
        <v>1877</v>
      </c>
      <c r="N2260" s="5">
        <v>651.21</v>
      </c>
      <c r="O2260" s="5">
        <v>524.96</v>
      </c>
      <c r="P2260" s="5">
        <v>126.25</v>
      </c>
      <c r="Q2260" s="5">
        <f>#REF!*#REF!</f>
        <v>985349.92</v>
      </c>
      <c r="R2260" s="5">
        <v>236971.25</v>
      </c>
      <c r="S2260" s="5">
        <f>#REF!-#REF!</f>
        <v>-748378.67</v>
      </c>
      <c r="T2260" s="36">
        <f t="shared" si="35"/>
        <v>-0.75950548613227697</v>
      </c>
    </row>
    <row r="2261" spans="1:20" x14ac:dyDescent="0.2">
      <c r="A2261" s="25" t="s">
        <v>40</v>
      </c>
      <c r="B2261" s="25" t="s">
        <v>188</v>
      </c>
      <c r="C2261" s="25" t="s">
        <v>22</v>
      </c>
      <c r="D2261" s="25" t="s">
        <v>27</v>
      </c>
      <c r="E2261" s="25" t="s">
        <v>1918</v>
      </c>
      <c r="F2261" s="2">
        <v>41197</v>
      </c>
      <c r="G2261" s="23" t="str">
        <f>TEXT(Table2[[#This Row],[Order-Date]],"mmm")</f>
        <v>Oct</v>
      </c>
      <c r="H2261">
        <v>2012</v>
      </c>
      <c r="I2261">
        <v>485096442</v>
      </c>
      <c r="J2261" s="2">
        <v>41163</v>
      </c>
      <c r="K2261" s="23">
        <f>WEEKDAY(#REF!,1)</f>
        <v>3</v>
      </c>
      <c r="L2261" s="25" t="str">
        <f>IF(#REF!&gt;=#REF!,#REF!-#REF!,"")</f>
        <v/>
      </c>
      <c r="M2261" s="4">
        <v>9672</v>
      </c>
      <c r="N2261" s="5">
        <v>255.28</v>
      </c>
      <c r="O2261" s="5">
        <v>159.41999999999999</v>
      </c>
      <c r="P2261" s="5">
        <v>95.86</v>
      </c>
      <c r="Q2261" s="5">
        <f>#REF!*#REF!</f>
        <v>1541910.24</v>
      </c>
      <c r="R2261" s="5">
        <v>927157.92</v>
      </c>
      <c r="S2261" s="5">
        <f>#REF!-#REF!</f>
        <v>-614752.31999999995</v>
      </c>
      <c r="T2261" s="36">
        <f t="shared" si="35"/>
        <v>-0.39869527035503699</v>
      </c>
    </row>
    <row r="2262" spans="1:20" x14ac:dyDescent="0.2">
      <c r="A2262" s="25" t="s">
        <v>37</v>
      </c>
      <c r="B2262" s="25" t="s">
        <v>55</v>
      </c>
      <c r="C2262" s="25" t="s">
        <v>31</v>
      </c>
      <c r="D2262" s="25" t="s">
        <v>27</v>
      </c>
      <c r="E2262" s="25" t="s">
        <v>1917</v>
      </c>
      <c r="F2262" s="2">
        <v>42570</v>
      </c>
      <c r="G2262" s="23" t="str">
        <f>TEXT(Table2[[#This Row],[Order-Date]],"mmm")</f>
        <v>Jul</v>
      </c>
      <c r="H2262">
        <v>2016</v>
      </c>
      <c r="I2262">
        <v>897626626</v>
      </c>
      <c r="J2262" s="2">
        <v>42609</v>
      </c>
      <c r="K2262" s="23">
        <f>WEEKDAY(#REF!,1)</f>
        <v>7</v>
      </c>
      <c r="L2262" s="25">
        <f>IF(#REF!&gt;=#REF!,#REF!-#REF!,"")</f>
        <v>39</v>
      </c>
      <c r="M2262" s="4">
        <v>6521</v>
      </c>
      <c r="N2262" s="5">
        <v>47.45</v>
      </c>
      <c r="O2262" s="5">
        <v>31.79</v>
      </c>
      <c r="P2262" s="5">
        <v>15.66</v>
      </c>
      <c r="Q2262" s="5">
        <f>#REF!*#REF!</f>
        <v>207302.59</v>
      </c>
      <c r="R2262" s="5">
        <v>102118.86</v>
      </c>
      <c r="S2262" s="5">
        <f>#REF!-#REF!</f>
        <v>-105183.73</v>
      </c>
      <c r="T2262" s="36">
        <f t="shared" si="35"/>
        <v>-0.50739226171752105</v>
      </c>
    </row>
    <row r="2263" spans="1:20" x14ac:dyDescent="0.2">
      <c r="A2263" s="25" t="s">
        <v>32</v>
      </c>
      <c r="B2263" s="25" t="s">
        <v>96</v>
      </c>
      <c r="C2263" s="25" t="s">
        <v>42</v>
      </c>
      <c r="D2263" s="25" t="s">
        <v>23</v>
      </c>
      <c r="E2263" s="25" t="s">
        <v>1917</v>
      </c>
      <c r="F2263" s="2">
        <v>40875</v>
      </c>
      <c r="G2263" s="23" t="str">
        <f>TEXT(Table2[[#This Row],[Order-Date]],"mmm")</f>
        <v>Nov</v>
      </c>
      <c r="H2263">
        <v>2011</v>
      </c>
      <c r="I2263">
        <v>944490611</v>
      </c>
      <c r="J2263" s="2">
        <v>40899</v>
      </c>
      <c r="K2263" s="23">
        <f>WEEKDAY(#REF!,1)</f>
        <v>5</v>
      </c>
      <c r="L2263" s="25">
        <f>IF(#REF!&gt;=#REF!,#REF!-#REF!,"")</f>
        <v>24</v>
      </c>
      <c r="M2263" s="4">
        <v>4615</v>
      </c>
      <c r="N2263" s="5">
        <v>109.28</v>
      </c>
      <c r="O2263" s="5">
        <v>35.840000000000003</v>
      </c>
      <c r="P2263" s="5">
        <v>73.44</v>
      </c>
      <c r="Q2263" s="5">
        <f>#REF!*#REF!</f>
        <v>165401.60000000001</v>
      </c>
      <c r="R2263" s="5">
        <v>338925.6</v>
      </c>
      <c r="S2263" s="5">
        <f>#REF!-#REF!</f>
        <v>173524</v>
      </c>
      <c r="T2263" s="36">
        <f t="shared" si="35"/>
        <v>1.0491071428571399</v>
      </c>
    </row>
    <row r="2264" spans="1:20" x14ac:dyDescent="0.2">
      <c r="A2264" s="25" t="s">
        <v>29</v>
      </c>
      <c r="B2264" s="25" t="s">
        <v>154</v>
      </c>
      <c r="C2264" s="25" t="s">
        <v>49</v>
      </c>
      <c r="D2264" s="25" t="s">
        <v>27</v>
      </c>
      <c r="E2264" s="25" t="s">
        <v>1918</v>
      </c>
      <c r="F2264" s="2">
        <v>42265</v>
      </c>
      <c r="G2264" s="23" t="str">
        <f>TEXT(Table2[[#This Row],[Order-Date]],"mmm")</f>
        <v>Sep</v>
      </c>
      <c r="H2264">
        <v>2015</v>
      </c>
      <c r="I2264">
        <v>467924726</v>
      </c>
      <c r="J2264" s="2">
        <v>42297</v>
      </c>
      <c r="K2264" s="23">
        <f>WEEKDAY(#REF!,1)</f>
        <v>3</v>
      </c>
      <c r="L2264" s="25">
        <f>IF(#REF!&gt;=#REF!,#REF!-#REF!,"")</f>
        <v>32</v>
      </c>
      <c r="M2264" s="4">
        <v>8179</v>
      </c>
      <c r="N2264" s="5">
        <v>651.21</v>
      </c>
      <c r="O2264" s="5">
        <v>524.96</v>
      </c>
      <c r="P2264" s="5">
        <v>126.25</v>
      </c>
      <c r="Q2264" s="5">
        <f>#REF!*#REF!</f>
        <v>4293647.84</v>
      </c>
      <c r="R2264" s="5">
        <v>1032598.75</v>
      </c>
      <c r="S2264" s="5">
        <f>#REF!-#REF!</f>
        <v>-3261049.09</v>
      </c>
      <c r="T2264" s="36">
        <f t="shared" si="35"/>
        <v>-0.75950548613227697</v>
      </c>
    </row>
    <row r="2265" spans="1:20" x14ac:dyDescent="0.2">
      <c r="A2265" s="25" t="s">
        <v>29</v>
      </c>
      <c r="B2265" s="25" t="s">
        <v>185</v>
      </c>
      <c r="C2265" s="25" t="s">
        <v>34</v>
      </c>
      <c r="D2265" s="25" t="s">
        <v>27</v>
      </c>
      <c r="E2265" s="25" t="s">
        <v>1916</v>
      </c>
      <c r="F2265" s="2">
        <v>40839</v>
      </c>
      <c r="G2265" s="23" t="str">
        <f>TEXT(Table2[[#This Row],[Order-Date]],"mmm")</f>
        <v>Oct</v>
      </c>
      <c r="H2265">
        <v>2011</v>
      </c>
      <c r="I2265">
        <v>280477797</v>
      </c>
      <c r="J2265" s="2">
        <v>40840</v>
      </c>
      <c r="K2265" s="23">
        <f>WEEKDAY(#REF!,1)</f>
        <v>2</v>
      </c>
      <c r="L2265" s="25">
        <f>IF(#REF!&gt;=#REF!,#REF!-#REF!,"")</f>
        <v>1</v>
      </c>
      <c r="M2265" s="4">
        <v>8468</v>
      </c>
      <c r="N2265" s="5">
        <v>205.7</v>
      </c>
      <c r="O2265" s="5">
        <v>117.11</v>
      </c>
      <c r="P2265" s="5">
        <v>88.59</v>
      </c>
      <c r="Q2265" s="5">
        <f>#REF!*#REF!</f>
        <v>991687.48</v>
      </c>
      <c r="R2265" s="5">
        <v>750180.12</v>
      </c>
      <c r="S2265" s="5">
        <f>#REF!-#REF!</f>
        <v>-241507.36</v>
      </c>
      <c r="T2265" s="36">
        <f t="shared" si="35"/>
        <v>-0.24353172231235601</v>
      </c>
    </row>
    <row r="2266" spans="1:20" x14ac:dyDescent="0.2">
      <c r="A2266" s="25" t="s">
        <v>37</v>
      </c>
      <c r="B2266" s="25" t="s">
        <v>102</v>
      </c>
      <c r="C2266" s="25" t="s">
        <v>85</v>
      </c>
      <c r="D2266" s="25" t="s">
        <v>23</v>
      </c>
      <c r="E2266" s="25" t="s">
        <v>1915</v>
      </c>
      <c r="F2266" s="2">
        <v>42145</v>
      </c>
      <c r="G2266" s="23" t="str">
        <f>TEXT(Table2[[#This Row],[Order-Date]],"mmm")</f>
        <v>May</v>
      </c>
      <c r="H2266">
        <v>2015</v>
      </c>
      <c r="I2266">
        <v>815011155</v>
      </c>
      <c r="J2266" s="2">
        <v>42181</v>
      </c>
      <c r="K2266" s="23">
        <f>WEEKDAY(#REF!,1)</f>
        <v>6</v>
      </c>
      <c r="L2266" s="25">
        <f>IF(#REF!&gt;=#REF!,#REF!-#REF!,"")</f>
        <v>36</v>
      </c>
      <c r="M2266" s="4">
        <v>8767</v>
      </c>
      <c r="N2266" s="5">
        <v>668.27</v>
      </c>
      <c r="O2266" s="5">
        <v>502.54</v>
      </c>
      <c r="P2266" s="5">
        <v>165.73</v>
      </c>
      <c r="Q2266" s="5">
        <f>#REF!*#REF!</f>
        <v>4405768.18</v>
      </c>
      <c r="R2266" s="5">
        <v>1452954.91</v>
      </c>
      <c r="S2266" s="5">
        <f>#REF!-#REF!</f>
        <v>-2952813.27</v>
      </c>
      <c r="T2266" s="36">
        <f t="shared" si="35"/>
        <v>-0.67021530624427905</v>
      </c>
    </row>
    <row r="2267" spans="1:20" x14ac:dyDescent="0.2">
      <c r="A2267" s="25" t="s">
        <v>29</v>
      </c>
      <c r="B2267" s="25" t="s">
        <v>58</v>
      </c>
      <c r="C2267" s="25" t="s">
        <v>65</v>
      </c>
      <c r="D2267" s="25" t="s">
        <v>23</v>
      </c>
      <c r="E2267" s="25" t="s">
        <v>1916</v>
      </c>
      <c r="F2267" s="2">
        <v>42707</v>
      </c>
      <c r="G2267" s="23" t="str">
        <f>TEXT(Table2[[#This Row],[Order-Date]],"mmm")</f>
        <v>Dec</v>
      </c>
      <c r="H2267">
        <v>2016</v>
      </c>
      <c r="I2267">
        <v>774698626</v>
      </c>
      <c r="J2267" s="2">
        <v>42555</v>
      </c>
      <c r="K2267" s="23">
        <f>WEEKDAY(#REF!,1)</f>
        <v>2</v>
      </c>
      <c r="L2267" s="25" t="str">
        <f>IF(#REF!&gt;=#REF!,#REF!-#REF!,"")</f>
        <v/>
      </c>
      <c r="M2267" s="4">
        <v>9394</v>
      </c>
      <c r="N2267" s="5">
        <v>9.33</v>
      </c>
      <c r="O2267" s="5">
        <v>6.92</v>
      </c>
      <c r="P2267" s="5">
        <v>2.41</v>
      </c>
      <c r="Q2267" s="5">
        <f>#REF!*#REF!</f>
        <v>65006.48</v>
      </c>
      <c r="R2267" s="5">
        <v>22639.54</v>
      </c>
      <c r="S2267" s="5">
        <f>#REF!-#REF!</f>
        <v>-42366.94</v>
      </c>
      <c r="T2267" s="36">
        <f t="shared" si="35"/>
        <v>-0.65173410404624299</v>
      </c>
    </row>
    <row r="2268" spans="1:20" x14ac:dyDescent="0.2">
      <c r="A2268" s="25" t="s">
        <v>37</v>
      </c>
      <c r="B2268" s="25" t="s">
        <v>169</v>
      </c>
      <c r="C2268" s="25" t="s">
        <v>56</v>
      </c>
      <c r="D2268" s="25" t="s">
        <v>23</v>
      </c>
      <c r="E2268" s="25" t="s">
        <v>1917</v>
      </c>
      <c r="F2268" s="2">
        <v>41138</v>
      </c>
      <c r="G2268" s="23" t="str">
        <f>TEXT(Table2[[#This Row],[Order-Date]],"mmm")</f>
        <v>Aug</v>
      </c>
      <c r="H2268">
        <v>2012</v>
      </c>
      <c r="I2268">
        <v>283026540</v>
      </c>
      <c r="J2268" s="2">
        <v>41165</v>
      </c>
      <c r="K2268" s="23">
        <f>WEEKDAY(#REF!,1)</f>
        <v>5</v>
      </c>
      <c r="L2268" s="25">
        <f>IF(#REF!&gt;=#REF!,#REF!-#REF!,"")</f>
        <v>27</v>
      </c>
      <c r="M2268" s="4">
        <v>2697</v>
      </c>
      <c r="N2268" s="5">
        <v>421.89</v>
      </c>
      <c r="O2268" s="5">
        <v>364.69</v>
      </c>
      <c r="P2268" s="5">
        <v>57.2</v>
      </c>
      <c r="Q2268" s="5">
        <f>#REF!*#REF!</f>
        <v>983568.93</v>
      </c>
      <c r="R2268" s="5">
        <v>154268.4</v>
      </c>
      <c r="S2268" s="5">
        <f>#REF!-#REF!</f>
        <v>-829300.53</v>
      </c>
      <c r="T2268" s="36">
        <f t="shared" si="35"/>
        <v>-0.84315445995228799</v>
      </c>
    </row>
    <row r="2269" spans="1:20" x14ac:dyDescent="0.2">
      <c r="A2269" s="25" t="s">
        <v>20</v>
      </c>
      <c r="B2269" s="25" t="s">
        <v>167</v>
      </c>
      <c r="C2269" s="25" t="s">
        <v>77</v>
      </c>
      <c r="D2269" s="25" t="s">
        <v>23</v>
      </c>
      <c r="E2269" s="25" t="s">
        <v>1918</v>
      </c>
      <c r="F2269" s="2">
        <v>42101</v>
      </c>
      <c r="G2269" s="23" t="str">
        <f>TEXT(Table2[[#This Row],[Order-Date]],"mmm")</f>
        <v>Apr</v>
      </c>
      <c r="H2269">
        <v>2015</v>
      </c>
      <c r="I2269">
        <v>433793723</v>
      </c>
      <c r="J2269" s="2">
        <v>42102</v>
      </c>
      <c r="K2269" s="23">
        <f>WEEKDAY(#REF!,1)</f>
        <v>4</v>
      </c>
      <c r="L2269" s="25">
        <f>IF(#REF!&gt;=#REF!,#REF!-#REF!,"")</f>
        <v>1</v>
      </c>
      <c r="M2269" s="4">
        <v>8057</v>
      </c>
      <c r="N2269" s="5">
        <v>154.06</v>
      </c>
      <c r="O2269" s="5">
        <v>90.93</v>
      </c>
      <c r="P2269" s="5">
        <v>63.13</v>
      </c>
      <c r="Q2269" s="5">
        <f>#REF!*#REF!</f>
        <v>732623.01</v>
      </c>
      <c r="R2269" s="5">
        <v>508638.41</v>
      </c>
      <c r="S2269" s="5">
        <f>#REF!-#REF!</f>
        <v>-223984.6</v>
      </c>
      <c r="T2269" s="36">
        <f t="shared" si="35"/>
        <v>-0.30572968217309998</v>
      </c>
    </row>
    <row r="2270" spans="1:20" x14ac:dyDescent="0.2">
      <c r="A2270" s="25" t="s">
        <v>37</v>
      </c>
      <c r="B2270" s="25" t="s">
        <v>105</v>
      </c>
      <c r="C2270" s="25" t="s">
        <v>65</v>
      </c>
      <c r="D2270" s="25" t="s">
        <v>27</v>
      </c>
      <c r="E2270" s="25" t="s">
        <v>1918</v>
      </c>
      <c r="F2270" s="2">
        <v>41634</v>
      </c>
      <c r="G2270" s="23" t="str">
        <f>TEXT(Table2[[#This Row],[Order-Date]],"mmm")</f>
        <v>Dec</v>
      </c>
      <c r="H2270">
        <v>2013</v>
      </c>
      <c r="I2270">
        <v>141111505</v>
      </c>
      <c r="J2270" s="2">
        <v>41853</v>
      </c>
      <c r="K2270" s="23">
        <f>WEEKDAY(#REF!,1)</f>
        <v>7</v>
      </c>
      <c r="L2270" s="25">
        <f>IF(#REF!&gt;=#REF!,#REF!-#REF!,"")</f>
        <v>219</v>
      </c>
      <c r="M2270" s="4">
        <v>6885</v>
      </c>
      <c r="N2270" s="5">
        <v>9.33</v>
      </c>
      <c r="O2270" s="5">
        <v>6.92</v>
      </c>
      <c r="P2270" s="5">
        <v>2.41</v>
      </c>
      <c r="Q2270" s="5">
        <f>#REF!*#REF!</f>
        <v>47644.2</v>
      </c>
      <c r="R2270" s="5">
        <v>16592.849999999999</v>
      </c>
      <c r="S2270" s="5">
        <f>#REF!-#REF!</f>
        <v>-31051.35</v>
      </c>
      <c r="T2270" s="36">
        <f t="shared" si="35"/>
        <v>-0.65173410404624299</v>
      </c>
    </row>
    <row r="2271" spans="1:20" x14ac:dyDescent="0.2">
      <c r="A2271" s="25" t="s">
        <v>32</v>
      </c>
      <c r="B2271" s="25" t="s">
        <v>157</v>
      </c>
      <c r="C2271" s="25" t="s">
        <v>22</v>
      </c>
      <c r="D2271" s="25" t="s">
        <v>27</v>
      </c>
      <c r="E2271" s="25" t="s">
        <v>1916</v>
      </c>
      <c r="F2271" s="2">
        <v>42819</v>
      </c>
      <c r="G2271" s="23" t="str">
        <f>TEXT(Table2[[#This Row],[Order-Date]],"mmm")</f>
        <v>Mar</v>
      </c>
      <c r="H2271">
        <v>2017</v>
      </c>
      <c r="I2271">
        <v>189403712</v>
      </c>
      <c r="J2271" s="2">
        <v>42798</v>
      </c>
      <c r="K2271" s="23">
        <f>WEEKDAY(#REF!,1)</f>
        <v>7</v>
      </c>
      <c r="L2271" s="25" t="str">
        <f>IF(#REF!&gt;=#REF!,#REF!-#REF!,"")</f>
        <v/>
      </c>
      <c r="M2271" s="4">
        <v>7622</v>
      </c>
      <c r="N2271" s="5">
        <v>255.28</v>
      </c>
      <c r="O2271" s="5">
        <v>159.41999999999999</v>
      </c>
      <c r="P2271" s="5">
        <v>95.86</v>
      </c>
      <c r="Q2271" s="5">
        <f>#REF!*#REF!</f>
        <v>1215099.24</v>
      </c>
      <c r="R2271" s="5">
        <v>730644.92</v>
      </c>
      <c r="S2271" s="5">
        <f>#REF!-#REF!</f>
        <v>-484454.32</v>
      </c>
      <c r="T2271" s="36">
        <f t="shared" si="35"/>
        <v>-0.39869527035503699</v>
      </c>
    </row>
    <row r="2272" spans="1:20" x14ac:dyDescent="0.2">
      <c r="A2272" s="25" t="s">
        <v>37</v>
      </c>
      <c r="B2272" s="25" t="s">
        <v>139</v>
      </c>
      <c r="C2272" s="25" t="s">
        <v>22</v>
      </c>
      <c r="D2272" s="25" t="s">
        <v>23</v>
      </c>
      <c r="E2272" s="25" t="s">
        <v>1915</v>
      </c>
      <c r="F2272" s="2">
        <v>41179</v>
      </c>
      <c r="G2272" s="23" t="str">
        <f>TEXT(Table2[[#This Row],[Order-Date]],"mmm")</f>
        <v>Sep</v>
      </c>
      <c r="H2272">
        <v>2012</v>
      </c>
      <c r="I2272">
        <v>983406674</v>
      </c>
      <c r="J2272" s="2">
        <v>40979</v>
      </c>
      <c r="K2272" s="23">
        <f>WEEKDAY(#REF!,1)</f>
        <v>1</v>
      </c>
      <c r="L2272" s="25" t="str">
        <f>IF(#REF!&gt;=#REF!,#REF!-#REF!,"")</f>
        <v/>
      </c>
      <c r="M2272" s="4">
        <v>743</v>
      </c>
      <c r="N2272" s="5">
        <v>255.28</v>
      </c>
      <c r="O2272" s="5">
        <v>159.41999999999999</v>
      </c>
      <c r="P2272" s="5">
        <v>95.86</v>
      </c>
      <c r="Q2272" s="5">
        <f>#REF!*#REF!</f>
        <v>118449.06</v>
      </c>
      <c r="R2272" s="5">
        <v>71223.98</v>
      </c>
      <c r="S2272" s="5">
        <f>#REF!-#REF!</f>
        <v>-47225.08</v>
      </c>
      <c r="T2272" s="36">
        <f t="shared" si="35"/>
        <v>-0.39869527035503699</v>
      </c>
    </row>
    <row r="2273" spans="1:20" x14ac:dyDescent="0.2">
      <c r="A2273" s="25" t="s">
        <v>40</v>
      </c>
      <c r="B2273" s="25" t="s">
        <v>203</v>
      </c>
      <c r="C2273" s="25" t="s">
        <v>26</v>
      </c>
      <c r="D2273" s="25" t="s">
        <v>23</v>
      </c>
      <c r="E2273" s="25" t="s">
        <v>1918</v>
      </c>
      <c r="F2273" s="2">
        <v>42163</v>
      </c>
      <c r="G2273" s="23" t="str">
        <f>TEXT(Table2[[#This Row],[Order-Date]],"mmm")</f>
        <v>Jun</v>
      </c>
      <c r="H2273">
        <v>2015</v>
      </c>
      <c r="I2273">
        <v>298169219</v>
      </c>
      <c r="J2273" s="2">
        <v>42242</v>
      </c>
      <c r="K2273" s="23">
        <f>WEEKDAY(#REF!,1)</f>
        <v>4</v>
      </c>
      <c r="L2273" s="25">
        <f>IF(#REF!&gt;=#REF!,#REF!-#REF!,"")</f>
        <v>79</v>
      </c>
      <c r="M2273" s="4">
        <v>3753</v>
      </c>
      <c r="N2273" s="5">
        <v>152.58000000000001</v>
      </c>
      <c r="O2273" s="5">
        <v>97.44</v>
      </c>
      <c r="P2273" s="5">
        <v>55.14</v>
      </c>
      <c r="Q2273" s="5">
        <f>#REF!*#REF!</f>
        <v>365692.32</v>
      </c>
      <c r="R2273" s="5">
        <v>206940.42</v>
      </c>
      <c r="S2273" s="5">
        <f>#REF!-#REF!</f>
        <v>-158751.9</v>
      </c>
      <c r="T2273" s="36">
        <f t="shared" si="35"/>
        <v>-0.43411330049261099</v>
      </c>
    </row>
    <row r="2274" spans="1:20" x14ac:dyDescent="0.2">
      <c r="A2274" s="25" t="s">
        <v>20</v>
      </c>
      <c r="B2274" s="25" t="s">
        <v>117</v>
      </c>
      <c r="C2274" s="25" t="s">
        <v>42</v>
      </c>
      <c r="D2274" s="25" t="s">
        <v>23</v>
      </c>
      <c r="E2274" s="25" t="s">
        <v>1917</v>
      </c>
      <c r="F2274" s="2">
        <v>40778</v>
      </c>
      <c r="G2274" s="23" t="str">
        <f>TEXT(Table2[[#This Row],[Order-Date]],"mmm")</f>
        <v>Aug</v>
      </c>
      <c r="H2274">
        <v>2011</v>
      </c>
      <c r="I2274">
        <v>929052674</v>
      </c>
      <c r="J2274" s="2">
        <v>40886</v>
      </c>
      <c r="K2274" s="23">
        <f>WEEKDAY(#REF!,1)</f>
        <v>6</v>
      </c>
      <c r="L2274" s="25">
        <f>IF(#REF!&gt;=#REF!,#REF!-#REF!,"")</f>
        <v>108</v>
      </c>
      <c r="M2274" s="4">
        <v>6187</v>
      </c>
      <c r="N2274" s="5">
        <v>109.28</v>
      </c>
      <c r="O2274" s="5">
        <v>35.840000000000003</v>
      </c>
      <c r="P2274" s="5">
        <v>73.44</v>
      </c>
      <c r="Q2274" s="5">
        <f>#REF!*#REF!</f>
        <v>221742.07999999999</v>
      </c>
      <c r="R2274" s="5">
        <v>454373.28</v>
      </c>
      <c r="S2274" s="5">
        <f>#REF!-#REF!</f>
        <v>232631.2</v>
      </c>
      <c r="T2274" s="36">
        <f t="shared" si="35"/>
        <v>1.0491071428571399</v>
      </c>
    </row>
    <row r="2275" spans="1:20" x14ac:dyDescent="0.2">
      <c r="A2275" s="25" t="s">
        <v>46</v>
      </c>
      <c r="B2275" s="25" t="s">
        <v>228</v>
      </c>
      <c r="C2275" s="25" t="s">
        <v>51</v>
      </c>
      <c r="D2275" s="25" t="s">
        <v>23</v>
      </c>
      <c r="E2275" s="25" t="s">
        <v>1917</v>
      </c>
      <c r="F2275" s="2">
        <v>41750</v>
      </c>
      <c r="G2275" s="23" t="str">
        <f>TEXT(Table2[[#This Row],[Order-Date]],"mmm")</f>
        <v>Apr</v>
      </c>
      <c r="H2275">
        <v>2014</v>
      </c>
      <c r="I2275">
        <v>341730868</v>
      </c>
      <c r="J2275" s="2">
        <v>41783</v>
      </c>
      <c r="K2275" s="23">
        <f>WEEKDAY(#REF!,1)</f>
        <v>7</v>
      </c>
      <c r="L2275" s="25">
        <f>IF(#REF!&gt;=#REF!,#REF!-#REF!,"")</f>
        <v>33</v>
      </c>
      <c r="M2275" s="4">
        <v>4613</v>
      </c>
      <c r="N2275" s="5">
        <v>437.2</v>
      </c>
      <c r="O2275" s="5">
        <v>263.33</v>
      </c>
      <c r="P2275" s="5">
        <v>173.87</v>
      </c>
      <c r="Q2275" s="5">
        <f>#REF!*#REF!</f>
        <v>1214741.29</v>
      </c>
      <c r="R2275" s="5">
        <v>802062.31</v>
      </c>
      <c r="S2275" s="5">
        <f>#REF!-#REF!</f>
        <v>-412678.98</v>
      </c>
      <c r="T2275" s="36">
        <f t="shared" si="35"/>
        <v>-0.33972581931416901</v>
      </c>
    </row>
    <row r="2276" spans="1:20" x14ac:dyDescent="0.2">
      <c r="A2276" s="25" t="s">
        <v>46</v>
      </c>
      <c r="B2276" s="25" t="s">
        <v>115</v>
      </c>
      <c r="C2276" s="25" t="s">
        <v>51</v>
      </c>
      <c r="D2276" s="25" t="s">
        <v>23</v>
      </c>
      <c r="E2276" s="25" t="s">
        <v>1915</v>
      </c>
      <c r="F2276" s="2">
        <v>42099</v>
      </c>
      <c r="G2276" s="23" t="str">
        <f>TEXT(Table2[[#This Row],[Order-Date]],"mmm")</f>
        <v>Apr</v>
      </c>
      <c r="H2276">
        <v>2015</v>
      </c>
      <c r="I2276">
        <v>122190129</v>
      </c>
      <c r="J2276" s="2">
        <v>42147</v>
      </c>
      <c r="K2276" s="23">
        <f>WEEKDAY(#REF!,1)</f>
        <v>7</v>
      </c>
      <c r="L2276" s="25">
        <f>IF(#REF!&gt;=#REF!,#REF!-#REF!,"")</f>
        <v>48</v>
      </c>
      <c r="M2276" s="4">
        <v>7629</v>
      </c>
      <c r="N2276" s="5">
        <v>437.2</v>
      </c>
      <c r="O2276" s="5">
        <v>263.33</v>
      </c>
      <c r="P2276" s="5">
        <v>173.87</v>
      </c>
      <c r="Q2276" s="5">
        <f>#REF!*#REF!</f>
        <v>2008944.57</v>
      </c>
      <c r="R2276" s="5">
        <v>1326454.23</v>
      </c>
      <c r="S2276" s="5">
        <f>#REF!-#REF!</f>
        <v>-682490.34</v>
      </c>
      <c r="T2276" s="36">
        <f t="shared" si="35"/>
        <v>-0.33972581931416901</v>
      </c>
    </row>
    <row r="2277" spans="1:20" x14ac:dyDescent="0.2">
      <c r="A2277" s="25" t="s">
        <v>40</v>
      </c>
      <c r="B2277" s="25" t="s">
        <v>160</v>
      </c>
      <c r="C2277" s="25" t="s">
        <v>31</v>
      </c>
      <c r="D2277" s="25" t="s">
        <v>27</v>
      </c>
      <c r="E2277" s="25" t="s">
        <v>1915</v>
      </c>
      <c r="F2277" s="2">
        <v>40678</v>
      </c>
      <c r="G2277" s="23" t="str">
        <f>TEXT(Table2[[#This Row],[Order-Date]],"mmm")</f>
        <v>May</v>
      </c>
      <c r="H2277">
        <v>2011</v>
      </c>
      <c r="I2277">
        <v>126729285</v>
      </c>
      <c r="J2277" s="2">
        <v>40707</v>
      </c>
      <c r="K2277" s="23">
        <f>WEEKDAY(#REF!,1)</f>
        <v>2</v>
      </c>
      <c r="L2277" s="25">
        <f>IF(#REF!&gt;=#REF!,#REF!-#REF!,"")</f>
        <v>29</v>
      </c>
      <c r="M2277" s="4">
        <v>867</v>
      </c>
      <c r="N2277" s="5">
        <v>47.45</v>
      </c>
      <c r="O2277" s="5">
        <v>31.79</v>
      </c>
      <c r="P2277" s="5">
        <v>15.66</v>
      </c>
      <c r="Q2277" s="5">
        <f>#REF!*#REF!</f>
        <v>27561.93</v>
      </c>
      <c r="R2277" s="5">
        <v>13577.22</v>
      </c>
      <c r="S2277" s="5">
        <f>#REF!-#REF!</f>
        <v>-13984.71</v>
      </c>
      <c r="T2277" s="36">
        <f t="shared" si="35"/>
        <v>-0.50739226171752105</v>
      </c>
    </row>
    <row r="2278" spans="1:20" x14ac:dyDescent="0.2">
      <c r="A2278" s="25" t="s">
        <v>46</v>
      </c>
      <c r="B2278" s="25" t="s">
        <v>162</v>
      </c>
      <c r="C2278" s="25" t="s">
        <v>56</v>
      </c>
      <c r="D2278" s="25" t="s">
        <v>27</v>
      </c>
      <c r="E2278" s="25" t="s">
        <v>1916</v>
      </c>
      <c r="F2278" s="2">
        <v>42084</v>
      </c>
      <c r="G2278" s="23" t="str">
        <f>TEXT(Table2[[#This Row],[Order-Date]],"mmm")</f>
        <v>Mar</v>
      </c>
      <c r="H2278">
        <v>2015</v>
      </c>
      <c r="I2278">
        <v>731959664</v>
      </c>
      <c r="J2278" s="2">
        <v>42107</v>
      </c>
      <c r="K2278" s="23">
        <f>WEEKDAY(#REF!,1)</f>
        <v>2</v>
      </c>
      <c r="L2278" s="25">
        <f>IF(#REF!&gt;=#REF!,#REF!-#REF!,"")</f>
        <v>23</v>
      </c>
      <c r="M2278" s="4">
        <v>1985</v>
      </c>
      <c r="N2278" s="5">
        <v>421.89</v>
      </c>
      <c r="O2278" s="5">
        <v>364.69</v>
      </c>
      <c r="P2278" s="5">
        <v>57.2</v>
      </c>
      <c r="Q2278" s="5">
        <f>#REF!*#REF!</f>
        <v>723909.65</v>
      </c>
      <c r="R2278" s="5">
        <v>113542</v>
      </c>
      <c r="S2278" s="5">
        <f>#REF!-#REF!</f>
        <v>-610367.65</v>
      </c>
      <c r="T2278" s="36">
        <f t="shared" si="35"/>
        <v>-0.84315445995228799</v>
      </c>
    </row>
    <row r="2279" spans="1:20" x14ac:dyDescent="0.2">
      <c r="A2279" s="25" t="s">
        <v>20</v>
      </c>
      <c r="B2279" s="25" t="s">
        <v>121</v>
      </c>
      <c r="C2279" s="25" t="s">
        <v>22</v>
      </c>
      <c r="D2279" s="25" t="s">
        <v>27</v>
      </c>
      <c r="E2279" s="25" t="s">
        <v>1915</v>
      </c>
      <c r="F2279" s="2">
        <v>41947</v>
      </c>
      <c r="G2279" s="23" t="str">
        <f>TEXT(Table2[[#This Row],[Order-Date]],"mmm")</f>
        <v>Nov</v>
      </c>
      <c r="H2279">
        <v>2014</v>
      </c>
      <c r="I2279">
        <v>584805095</v>
      </c>
      <c r="J2279" s="2">
        <v>41743</v>
      </c>
      <c r="K2279" s="23">
        <f>WEEKDAY(#REF!,1)</f>
        <v>2</v>
      </c>
      <c r="L2279" s="25" t="str">
        <f>IF(#REF!&gt;=#REF!,#REF!-#REF!,"")</f>
        <v/>
      </c>
      <c r="M2279" s="4">
        <v>5678</v>
      </c>
      <c r="N2279" s="5">
        <v>255.28</v>
      </c>
      <c r="O2279" s="5">
        <v>159.41999999999999</v>
      </c>
      <c r="P2279" s="5">
        <v>95.86</v>
      </c>
      <c r="Q2279" s="5">
        <f>#REF!*#REF!</f>
        <v>905186.76</v>
      </c>
      <c r="R2279" s="5">
        <v>544293.07999999996</v>
      </c>
      <c r="S2279" s="5">
        <f>#REF!-#REF!</f>
        <v>-360893.68</v>
      </c>
      <c r="T2279" s="36">
        <f t="shared" si="35"/>
        <v>-0.39869527035503699</v>
      </c>
    </row>
    <row r="2280" spans="1:20" x14ac:dyDescent="0.2">
      <c r="A2280" s="25" t="s">
        <v>29</v>
      </c>
      <c r="B2280" s="25" t="s">
        <v>125</v>
      </c>
      <c r="C2280" s="25" t="s">
        <v>34</v>
      </c>
      <c r="D2280" s="25" t="s">
        <v>23</v>
      </c>
      <c r="E2280" s="25" t="s">
        <v>1915</v>
      </c>
      <c r="F2280" s="2">
        <v>40960</v>
      </c>
      <c r="G2280" s="23" t="str">
        <f>TEXT(Table2[[#This Row],[Order-Date]],"mmm")</f>
        <v>Feb</v>
      </c>
      <c r="H2280">
        <v>2012</v>
      </c>
      <c r="I2280">
        <v>652501904</v>
      </c>
      <c r="J2280" s="2">
        <v>40993</v>
      </c>
      <c r="K2280" s="23">
        <f>WEEKDAY(#REF!,1)</f>
        <v>1</v>
      </c>
      <c r="L2280" s="25">
        <f>IF(#REF!&gt;=#REF!,#REF!-#REF!,"")</f>
        <v>33</v>
      </c>
      <c r="M2280" s="4">
        <v>8668</v>
      </c>
      <c r="N2280" s="5">
        <v>205.7</v>
      </c>
      <c r="O2280" s="5">
        <v>117.11</v>
      </c>
      <c r="P2280" s="5">
        <v>88.59</v>
      </c>
      <c r="Q2280" s="5">
        <f>#REF!*#REF!</f>
        <v>1015109.48</v>
      </c>
      <c r="R2280" s="5">
        <v>767898.12</v>
      </c>
      <c r="S2280" s="5">
        <f>#REF!-#REF!</f>
        <v>-247211.36</v>
      </c>
      <c r="T2280" s="36">
        <f t="shared" si="35"/>
        <v>-0.24353172231235601</v>
      </c>
    </row>
    <row r="2281" spans="1:20" x14ac:dyDescent="0.2">
      <c r="A2281" s="25" t="s">
        <v>46</v>
      </c>
      <c r="B2281" s="25" t="s">
        <v>222</v>
      </c>
      <c r="C2281" s="25" t="s">
        <v>26</v>
      </c>
      <c r="D2281" s="25" t="s">
        <v>23</v>
      </c>
      <c r="E2281" s="25" t="s">
        <v>1915</v>
      </c>
      <c r="F2281" s="2">
        <v>42859</v>
      </c>
      <c r="G2281" s="23" t="str">
        <f>TEXT(Table2[[#This Row],[Order-Date]],"mmm")</f>
        <v>May</v>
      </c>
      <c r="H2281">
        <v>2017</v>
      </c>
      <c r="I2281">
        <v>172598922</v>
      </c>
      <c r="J2281" s="2">
        <v>42843</v>
      </c>
      <c r="K2281" s="23">
        <f>WEEKDAY(#REF!,1)</f>
        <v>3</v>
      </c>
      <c r="L2281" s="25" t="str">
        <f>IF(#REF!&gt;=#REF!,#REF!-#REF!,"")</f>
        <v/>
      </c>
      <c r="M2281" s="4">
        <v>4711</v>
      </c>
      <c r="N2281" s="5">
        <v>152.58000000000001</v>
      </c>
      <c r="O2281" s="5">
        <v>97.44</v>
      </c>
      <c r="P2281" s="5">
        <v>55.14</v>
      </c>
      <c r="Q2281" s="5">
        <f>#REF!*#REF!</f>
        <v>459039.84</v>
      </c>
      <c r="R2281" s="5">
        <v>259764.54</v>
      </c>
      <c r="S2281" s="5">
        <f>#REF!-#REF!</f>
        <v>-199275.3</v>
      </c>
      <c r="T2281" s="36">
        <f t="shared" si="35"/>
        <v>-0.43411330049261099</v>
      </c>
    </row>
    <row r="2282" spans="1:20" x14ac:dyDescent="0.2">
      <c r="A2282" s="25" t="s">
        <v>37</v>
      </c>
      <c r="B2282" s="25" t="s">
        <v>229</v>
      </c>
      <c r="C2282" s="25" t="s">
        <v>42</v>
      </c>
      <c r="D2282" s="25" t="s">
        <v>23</v>
      </c>
      <c r="E2282" s="25" t="s">
        <v>1916</v>
      </c>
      <c r="F2282" s="2">
        <v>42496</v>
      </c>
      <c r="G2282" s="23" t="str">
        <f>TEXT(Table2[[#This Row],[Order-Date]],"mmm")</f>
        <v>May</v>
      </c>
      <c r="H2282">
        <v>2016</v>
      </c>
      <c r="I2282">
        <v>702957475</v>
      </c>
      <c r="J2282" s="2">
        <v>42537</v>
      </c>
      <c r="K2282" s="23">
        <f>WEEKDAY(#REF!,1)</f>
        <v>5</v>
      </c>
      <c r="L2282" s="25">
        <f>IF(#REF!&gt;=#REF!,#REF!-#REF!,"")</f>
        <v>41</v>
      </c>
      <c r="M2282" s="4">
        <v>9593</v>
      </c>
      <c r="N2282" s="5">
        <v>109.28</v>
      </c>
      <c r="O2282" s="5">
        <v>35.840000000000003</v>
      </c>
      <c r="P2282" s="5">
        <v>73.44</v>
      </c>
      <c r="Q2282" s="5">
        <f>#REF!*#REF!</f>
        <v>343813.12</v>
      </c>
      <c r="R2282" s="5">
        <v>704509.92</v>
      </c>
      <c r="S2282" s="5">
        <f>#REF!-#REF!</f>
        <v>360696.8</v>
      </c>
      <c r="T2282" s="36">
        <f t="shared" si="35"/>
        <v>1.0491071428571399</v>
      </c>
    </row>
    <row r="2283" spans="1:20" x14ac:dyDescent="0.2">
      <c r="A2283" s="25" t="s">
        <v>37</v>
      </c>
      <c r="B2283" s="25" t="s">
        <v>48</v>
      </c>
      <c r="C2283" s="25" t="s">
        <v>85</v>
      </c>
      <c r="D2283" s="25" t="s">
        <v>23</v>
      </c>
      <c r="E2283" s="25" t="s">
        <v>1917</v>
      </c>
      <c r="F2283" s="2">
        <v>42649</v>
      </c>
      <c r="G2283" s="23" t="str">
        <f>TEXT(Table2[[#This Row],[Order-Date]],"mmm")</f>
        <v>Oct</v>
      </c>
      <c r="H2283">
        <v>2016</v>
      </c>
      <c r="I2283">
        <v>271751391</v>
      </c>
      <c r="J2283" s="2">
        <v>42620</v>
      </c>
      <c r="K2283" s="23">
        <f>WEEKDAY(#REF!,1)</f>
        <v>4</v>
      </c>
      <c r="L2283" s="25" t="str">
        <f>IF(#REF!&gt;=#REF!,#REF!-#REF!,"")</f>
        <v/>
      </c>
      <c r="M2283" s="4">
        <v>6130</v>
      </c>
      <c r="N2283" s="5">
        <v>668.27</v>
      </c>
      <c r="O2283" s="5">
        <v>502.54</v>
      </c>
      <c r="P2283" s="5">
        <v>165.73</v>
      </c>
      <c r="Q2283" s="5">
        <f>#REF!*#REF!</f>
        <v>3080570.2</v>
      </c>
      <c r="R2283" s="5">
        <v>1015924.9</v>
      </c>
      <c r="S2283" s="5">
        <f>#REF!-#REF!</f>
        <v>-2064645.3</v>
      </c>
      <c r="T2283" s="36">
        <f t="shared" si="35"/>
        <v>-0.67021530624427905</v>
      </c>
    </row>
    <row r="2284" spans="1:20" x14ac:dyDescent="0.2">
      <c r="A2284" s="25" t="s">
        <v>20</v>
      </c>
      <c r="B2284" s="25" t="s">
        <v>217</v>
      </c>
      <c r="C2284" s="25" t="s">
        <v>34</v>
      </c>
      <c r="D2284" s="25" t="s">
        <v>23</v>
      </c>
      <c r="E2284" s="25" t="s">
        <v>1916</v>
      </c>
      <c r="F2284" s="2">
        <v>40238</v>
      </c>
      <c r="G2284" s="23" t="str">
        <f>TEXT(Table2[[#This Row],[Order-Date]],"mmm")</f>
        <v>Mar</v>
      </c>
      <c r="H2284">
        <v>2010</v>
      </c>
      <c r="I2284">
        <v>127467000</v>
      </c>
      <c r="J2284" s="2">
        <v>40361</v>
      </c>
      <c r="K2284" s="23">
        <f>WEEKDAY(#REF!,1)</f>
        <v>6</v>
      </c>
      <c r="L2284" s="25">
        <f>IF(#REF!&gt;=#REF!,#REF!-#REF!,"")</f>
        <v>123</v>
      </c>
      <c r="M2284" s="4">
        <v>9173</v>
      </c>
      <c r="N2284" s="5">
        <v>205.7</v>
      </c>
      <c r="O2284" s="5">
        <v>117.11</v>
      </c>
      <c r="P2284" s="5">
        <v>88.59</v>
      </c>
      <c r="Q2284" s="5">
        <f>#REF!*#REF!</f>
        <v>1074250.03</v>
      </c>
      <c r="R2284" s="5">
        <v>812636.07</v>
      </c>
      <c r="S2284" s="5">
        <f>#REF!-#REF!</f>
        <v>-261613.96</v>
      </c>
      <c r="T2284" s="36">
        <f t="shared" si="35"/>
        <v>-0.24353172231235601</v>
      </c>
    </row>
    <row r="2285" spans="1:20" x14ac:dyDescent="0.2">
      <c r="A2285" s="25" t="s">
        <v>29</v>
      </c>
      <c r="B2285" s="25" t="s">
        <v>58</v>
      </c>
      <c r="C2285" s="25" t="s">
        <v>85</v>
      </c>
      <c r="D2285" s="25" t="s">
        <v>23</v>
      </c>
      <c r="E2285" s="25" t="s">
        <v>1915</v>
      </c>
      <c r="F2285" s="2">
        <v>42886</v>
      </c>
      <c r="G2285" s="23" t="str">
        <f>TEXT(Table2[[#This Row],[Order-Date]],"mmm")</f>
        <v>May</v>
      </c>
      <c r="H2285">
        <v>2017</v>
      </c>
      <c r="I2285">
        <v>688903129</v>
      </c>
      <c r="J2285" s="2">
        <v>42773</v>
      </c>
      <c r="K2285" s="23">
        <f>WEEKDAY(#REF!,1)</f>
        <v>3</v>
      </c>
      <c r="L2285" s="25" t="str">
        <f>IF(#REF!&gt;=#REF!,#REF!-#REF!,"")</f>
        <v/>
      </c>
      <c r="M2285" s="4">
        <v>600</v>
      </c>
      <c r="N2285" s="5">
        <v>668.27</v>
      </c>
      <c r="O2285" s="5">
        <v>502.54</v>
      </c>
      <c r="P2285" s="5">
        <v>165.73</v>
      </c>
      <c r="Q2285" s="5">
        <f>#REF!*#REF!</f>
        <v>301524</v>
      </c>
      <c r="R2285" s="5">
        <v>99438</v>
      </c>
      <c r="S2285" s="5">
        <f>#REF!-#REF!</f>
        <v>-202086</v>
      </c>
      <c r="T2285" s="36">
        <f t="shared" si="35"/>
        <v>-0.67021530624427905</v>
      </c>
    </row>
    <row r="2286" spans="1:20" x14ac:dyDescent="0.2">
      <c r="A2286" s="25" t="s">
        <v>29</v>
      </c>
      <c r="B2286" s="25" t="s">
        <v>86</v>
      </c>
      <c r="C2286" s="25" t="s">
        <v>39</v>
      </c>
      <c r="D2286" s="25" t="s">
        <v>23</v>
      </c>
      <c r="E2286" s="25" t="s">
        <v>1915</v>
      </c>
      <c r="F2286" s="2">
        <v>41845</v>
      </c>
      <c r="G2286" s="23" t="str">
        <f>TEXT(Table2[[#This Row],[Order-Date]],"mmm")</f>
        <v>Jul</v>
      </c>
      <c r="H2286">
        <v>2014</v>
      </c>
      <c r="I2286">
        <v>195171105</v>
      </c>
      <c r="J2286" s="2">
        <v>41738</v>
      </c>
      <c r="K2286" s="23">
        <f>WEEKDAY(#REF!,1)</f>
        <v>4</v>
      </c>
      <c r="L2286" s="25" t="str">
        <f>IF(#REF!&gt;=#REF!,#REF!-#REF!,"")</f>
        <v/>
      </c>
      <c r="M2286" s="4">
        <v>4322</v>
      </c>
      <c r="N2286" s="5">
        <v>81.73</v>
      </c>
      <c r="O2286" s="5">
        <v>56.67</v>
      </c>
      <c r="P2286" s="5">
        <v>25.06</v>
      </c>
      <c r="Q2286" s="5">
        <f>#REF!*#REF!</f>
        <v>244927.74</v>
      </c>
      <c r="R2286" s="5">
        <v>108309.32</v>
      </c>
      <c r="S2286" s="5">
        <f>#REF!-#REF!</f>
        <v>-136618.42000000001</v>
      </c>
      <c r="T2286" s="36">
        <f t="shared" si="35"/>
        <v>-0.55779071819304804</v>
      </c>
    </row>
    <row r="2287" spans="1:20" x14ac:dyDescent="0.2">
      <c r="A2287" s="25" t="s">
        <v>32</v>
      </c>
      <c r="B2287" s="25" t="s">
        <v>200</v>
      </c>
      <c r="C2287" s="25" t="s">
        <v>56</v>
      </c>
      <c r="D2287" s="25" t="s">
        <v>23</v>
      </c>
      <c r="E2287" s="25" t="s">
        <v>1916</v>
      </c>
      <c r="F2287" s="2">
        <v>41067</v>
      </c>
      <c r="G2287" s="23" t="str">
        <f>TEXT(Table2[[#This Row],[Order-Date]],"mmm")</f>
        <v>Jun</v>
      </c>
      <c r="H2287">
        <v>2012</v>
      </c>
      <c r="I2287">
        <v>555694758</v>
      </c>
      <c r="J2287" s="2">
        <v>41114</v>
      </c>
      <c r="K2287" s="23">
        <f>WEEKDAY(#REF!,1)</f>
        <v>3</v>
      </c>
      <c r="L2287" s="25">
        <f>IF(#REF!&gt;=#REF!,#REF!-#REF!,"")</f>
        <v>47</v>
      </c>
      <c r="M2287" s="4">
        <v>1283</v>
      </c>
      <c r="N2287" s="5">
        <v>421.89</v>
      </c>
      <c r="O2287" s="5">
        <v>364.69</v>
      </c>
      <c r="P2287" s="5">
        <v>57.2</v>
      </c>
      <c r="Q2287" s="5">
        <f>#REF!*#REF!</f>
        <v>467897.27</v>
      </c>
      <c r="R2287" s="5">
        <v>73387.600000000006</v>
      </c>
      <c r="S2287" s="5">
        <f>#REF!-#REF!</f>
        <v>-394509.67</v>
      </c>
      <c r="T2287" s="36">
        <f t="shared" si="35"/>
        <v>-0.84315445995228799</v>
      </c>
    </row>
    <row r="2288" spans="1:20" x14ac:dyDescent="0.2">
      <c r="A2288" s="25" t="s">
        <v>59</v>
      </c>
      <c r="B2288" s="25" t="s">
        <v>216</v>
      </c>
      <c r="C2288" s="25" t="s">
        <v>49</v>
      </c>
      <c r="D2288" s="25" t="s">
        <v>23</v>
      </c>
      <c r="E2288" s="25" t="s">
        <v>1918</v>
      </c>
      <c r="F2288" s="2">
        <v>42299</v>
      </c>
      <c r="G2288" s="23" t="str">
        <f>TEXT(Table2[[#This Row],[Order-Date]],"mmm")</f>
        <v>Oct</v>
      </c>
      <c r="H2288">
        <v>2015</v>
      </c>
      <c r="I2288">
        <v>600210416</v>
      </c>
      <c r="J2288" s="2">
        <v>42331</v>
      </c>
      <c r="K2288" s="23">
        <f>WEEKDAY(#REF!,1)</f>
        <v>2</v>
      </c>
      <c r="L2288" s="25">
        <f>IF(#REF!&gt;=#REF!,#REF!-#REF!,"")</f>
        <v>32</v>
      </c>
      <c r="M2288" s="4">
        <v>4455</v>
      </c>
      <c r="N2288" s="5">
        <v>651.21</v>
      </c>
      <c r="O2288" s="5">
        <v>524.96</v>
      </c>
      <c r="P2288" s="5">
        <v>126.25</v>
      </c>
      <c r="Q2288" s="5">
        <f>#REF!*#REF!</f>
        <v>2338696.7999999998</v>
      </c>
      <c r="R2288" s="5">
        <v>562443.75</v>
      </c>
      <c r="S2288" s="5">
        <f>#REF!-#REF!</f>
        <v>-1776253.05</v>
      </c>
      <c r="T2288" s="36">
        <f t="shared" si="35"/>
        <v>-0.75950548613227697</v>
      </c>
    </row>
    <row r="2289" spans="1:20" x14ac:dyDescent="0.2">
      <c r="A2289" s="25" t="s">
        <v>29</v>
      </c>
      <c r="B2289" s="25" t="s">
        <v>212</v>
      </c>
      <c r="C2289" s="25" t="s">
        <v>85</v>
      </c>
      <c r="D2289" s="25" t="s">
        <v>27</v>
      </c>
      <c r="E2289" s="25" t="s">
        <v>1918</v>
      </c>
      <c r="F2289" s="2">
        <v>40587</v>
      </c>
      <c r="G2289" s="23" t="str">
        <f>TEXT(Table2[[#This Row],[Order-Date]],"mmm")</f>
        <v>Feb</v>
      </c>
      <c r="H2289">
        <v>2011</v>
      </c>
      <c r="I2289">
        <v>128766906</v>
      </c>
      <c r="J2289" s="2">
        <v>40630</v>
      </c>
      <c r="K2289" s="23">
        <f>WEEKDAY(#REF!,1)</f>
        <v>2</v>
      </c>
      <c r="L2289" s="25">
        <f>IF(#REF!&gt;=#REF!,#REF!-#REF!,"")</f>
        <v>43</v>
      </c>
      <c r="M2289" s="4">
        <v>3844</v>
      </c>
      <c r="N2289" s="5">
        <v>668.27</v>
      </c>
      <c r="O2289" s="5">
        <v>502.54</v>
      </c>
      <c r="P2289" s="5">
        <v>165.73</v>
      </c>
      <c r="Q2289" s="5">
        <f>#REF!*#REF!</f>
        <v>1931763.76</v>
      </c>
      <c r="R2289" s="5">
        <v>637066.12</v>
      </c>
      <c r="S2289" s="5">
        <f>#REF!-#REF!</f>
        <v>-1294697.6399999999</v>
      </c>
      <c r="T2289" s="36">
        <f t="shared" si="35"/>
        <v>-0.67021530624427905</v>
      </c>
    </row>
    <row r="2290" spans="1:20" x14ac:dyDescent="0.2">
      <c r="A2290" s="25" t="s">
        <v>29</v>
      </c>
      <c r="B2290" s="25" t="s">
        <v>89</v>
      </c>
      <c r="C2290" s="25" t="s">
        <v>77</v>
      </c>
      <c r="D2290" s="25" t="s">
        <v>27</v>
      </c>
      <c r="E2290" s="25" t="s">
        <v>1916</v>
      </c>
      <c r="F2290" s="2">
        <v>42548</v>
      </c>
      <c r="G2290" s="23" t="str">
        <f>TEXT(Table2[[#This Row],[Order-Date]],"mmm")</f>
        <v>Jun</v>
      </c>
      <c r="H2290">
        <v>2016</v>
      </c>
      <c r="I2290">
        <v>361725556</v>
      </c>
      <c r="J2290" s="2">
        <v>42569</v>
      </c>
      <c r="K2290" s="23">
        <f>WEEKDAY(#REF!,1)</f>
        <v>2</v>
      </c>
      <c r="L2290" s="25">
        <f>IF(#REF!&gt;=#REF!,#REF!-#REF!,"")</f>
        <v>21</v>
      </c>
      <c r="M2290" s="4">
        <v>1485</v>
      </c>
      <c r="N2290" s="5">
        <v>154.06</v>
      </c>
      <c r="O2290" s="5">
        <v>90.93</v>
      </c>
      <c r="P2290" s="5">
        <v>63.13</v>
      </c>
      <c r="Q2290" s="5">
        <f>#REF!*#REF!</f>
        <v>135031.04999999999</v>
      </c>
      <c r="R2290" s="5">
        <v>93748.05</v>
      </c>
      <c r="S2290" s="5">
        <f>#REF!-#REF!</f>
        <v>-41283</v>
      </c>
      <c r="T2290" s="36">
        <f t="shared" si="35"/>
        <v>-0.30572968217309998</v>
      </c>
    </row>
    <row r="2291" spans="1:20" x14ac:dyDescent="0.2">
      <c r="A2291" s="25" t="s">
        <v>29</v>
      </c>
      <c r="B2291" s="25" t="s">
        <v>138</v>
      </c>
      <c r="C2291" s="25" t="s">
        <v>39</v>
      </c>
      <c r="D2291" s="25" t="s">
        <v>23</v>
      </c>
      <c r="E2291" s="25" t="s">
        <v>1918</v>
      </c>
      <c r="F2291" s="2">
        <v>42533</v>
      </c>
      <c r="G2291" s="23" t="str">
        <f>TEXT(Table2[[#This Row],[Order-Date]],"mmm")</f>
        <v>Jun</v>
      </c>
      <c r="H2291">
        <v>2016</v>
      </c>
      <c r="I2291">
        <v>789760196</v>
      </c>
      <c r="J2291" s="2">
        <v>42767</v>
      </c>
      <c r="K2291" s="23">
        <f>WEEKDAY(#REF!,1)</f>
        <v>4</v>
      </c>
      <c r="L2291" s="25">
        <f>IF(#REF!&gt;=#REF!,#REF!-#REF!,"")</f>
        <v>234</v>
      </c>
      <c r="M2291" s="4">
        <v>6447</v>
      </c>
      <c r="N2291" s="5">
        <v>81.73</v>
      </c>
      <c r="O2291" s="5">
        <v>56.67</v>
      </c>
      <c r="P2291" s="5">
        <v>25.06</v>
      </c>
      <c r="Q2291" s="5">
        <f>#REF!*#REF!</f>
        <v>365351.49</v>
      </c>
      <c r="R2291" s="5">
        <v>161561.82</v>
      </c>
      <c r="S2291" s="5">
        <f>#REF!-#REF!</f>
        <v>-203789.67</v>
      </c>
      <c r="T2291" s="36">
        <f t="shared" si="35"/>
        <v>-0.55779071819304704</v>
      </c>
    </row>
    <row r="2292" spans="1:20" x14ac:dyDescent="0.2">
      <c r="A2292" s="25" t="s">
        <v>46</v>
      </c>
      <c r="B2292" s="25" t="s">
        <v>171</v>
      </c>
      <c r="C2292" s="25" t="s">
        <v>51</v>
      </c>
      <c r="D2292" s="25" t="s">
        <v>23</v>
      </c>
      <c r="E2292" s="25" t="s">
        <v>1917</v>
      </c>
      <c r="F2292" s="2">
        <v>41403</v>
      </c>
      <c r="G2292" s="23" t="str">
        <f>TEXT(Table2[[#This Row],[Order-Date]],"mmm")</f>
        <v>May</v>
      </c>
      <c r="H2292">
        <v>2013</v>
      </c>
      <c r="I2292">
        <v>523857152</v>
      </c>
      <c r="J2292" s="2">
        <v>41527</v>
      </c>
      <c r="K2292" s="23">
        <f>WEEKDAY(#REF!,1)</f>
        <v>3</v>
      </c>
      <c r="L2292" s="25">
        <f>IF(#REF!&gt;=#REF!,#REF!-#REF!,"")</f>
        <v>124</v>
      </c>
      <c r="M2292" s="4">
        <v>9827</v>
      </c>
      <c r="N2292" s="5">
        <v>437.2</v>
      </c>
      <c r="O2292" s="5">
        <v>263.33</v>
      </c>
      <c r="P2292" s="5">
        <v>173.87</v>
      </c>
      <c r="Q2292" s="5">
        <f>#REF!*#REF!</f>
        <v>2587743.91</v>
      </c>
      <c r="R2292" s="5">
        <v>1708620.49</v>
      </c>
      <c r="S2292" s="5">
        <f>#REF!-#REF!</f>
        <v>-879123.42</v>
      </c>
      <c r="T2292" s="36">
        <f t="shared" si="35"/>
        <v>-0.33972581931416901</v>
      </c>
    </row>
    <row r="2293" spans="1:20" x14ac:dyDescent="0.2">
      <c r="A2293" s="25" t="s">
        <v>40</v>
      </c>
      <c r="B2293" s="25" t="s">
        <v>218</v>
      </c>
      <c r="C2293" s="25" t="s">
        <v>51</v>
      </c>
      <c r="D2293" s="25" t="s">
        <v>27</v>
      </c>
      <c r="E2293" s="25" t="s">
        <v>1917</v>
      </c>
      <c r="F2293" s="2">
        <v>41207</v>
      </c>
      <c r="G2293" s="23" t="str">
        <f>TEXT(Table2[[#This Row],[Order-Date]],"mmm")</f>
        <v>Oct</v>
      </c>
      <c r="H2293">
        <v>2012</v>
      </c>
      <c r="I2293">
        <v>545315253</v>
      </c>
      <c r="J2293" s="2">
        <v>41210</v>
      </c>
      <c r="K2293" s="23">
        <f>WEEKDAY(#REF!,1)</f>
        <v>1</v>
      </c>
      <c r="L2293" s="25">
        <f>IF(#REF!&gt;=#REF!,#REF!-#REF!,"")</f>
        <v>3</v>
      </c>
      <c r="M2293" s="4">
        <v>9756</v>
      </c>
      <c r="N2293" s="5">
        <v>437.2</v>
      </c>
      <c r="O2293" s="5">
        <v>263.33</v>
      </c>
      <c r="P2293" s="5">
        <v>173.87</v>
      </c>
      <c r="Q2293" s="5">
        <f>#REF!*#REF!</f>
        <v>2569047.48</v>
      </c>
      <c r="R2293" s="5">
        <v>1696275.72</v>
      </c>
      <c r="S2293" s="5">
        <f>#REF!-#REF!</f>
        <v>-872771.76</v>
      </c>
      <c r="T2293" s="36">
        <f t="shared" si="35"/>
        <v>-0.33972581931416901</v>
      </c>
    </row>
    <row r="2294" spans="1:20" x14ac:dyDescent="0.2">
      <c r="A2294" s="25" t="s">
        <v>32</v>
      </c>
      <c r="B2294" s="25" t="s">
        <v>81</v>
      </c>
      <c r="C2294" s="25" t="s">
        <v>51</v>
      </c>
      <c r="D2294" s="25" t="s">
        <v>27</v>
      </c>
      <c r="E2294" s="25" t="s">
        <v>1916</v>
      </c>
      <c r="F2294" s="2">
        <v>41286</v>
      </c>
      <c r="G2294" s="23" t="str">
        <f>TEXT(Table2[[#This Row],[Order-Date]],"mmm")</f>
        <v>Jan</v>
      </c>
      <c r="H2294">
        <v>2013</v>
      </c>
      <c r="I2294">
        <v>555745828</v>
      </c>
      <c r="J2294" s="2">
        <v>41559</v>
      </c>
      <c r="K2294" s="23">
        <f>WEEKDAY(#REF!,1)</f>
        <v>7</v>
      </c>
      <c r="L2294" s="25">
        <f>IF(#REF!&gt;=#REF!,#REF!-#REF!,"")</f>
        <v>273</v>
      </c>
      <c r="M2294" s="4">
        <v>6395</v>
      </c>
      <c r="N2294" s="5">
        <v>437.2</v>
      </c>
      <c r="O2294" s="5">
        <v>263.33</v>
      </c>
      <c r="P2294" s="5">
        <v>173.87</v>
      </c>
      <c r="Q2294" s="5">
        <f>#REF!*#REF!</f>
        <v>1683995.35</v>
      </c>
      <c r="R2294" s="5">
        <v>1111898.6499999999</v>
      </c>
      <c r="S2294" s="5">
        <f>#REF!-#REF!</f>
        <v>-572096.69999999995</v>
      </c>
      <c r="T2294" s="36">
        <f t="shared" si="35"/>
        <v>-0.33972581931416901</v>
      </c>
    </row>
    <row r="2295" spans="1:20" x14ac:dyDescent="0.2">
      <c r="A2295" s="25" t="s">
        <v>29</v>
      </c>
      <c r="B2295" s="25" t="s">
        <v>204</v>
      </c>
      <c r="C2295" s="25" t="s">
        <v>51</v>
      </c>
      <c r="D2295" s="25" t="s">
        <v>23</v>
      </c>
      <c r="E2295" s="25" t="s">
        <v>1918</v>
      </c>
      <c r="F2295" s="2">
        <v>41285</v>
      </c>
      <c r="G2295" s="23" t="str">
        <f>TEXT(Table2[[#This Row],[Order-Date]],"mmm")</f>
        <v>Jan</v>
      </c>
      <c r="H2295">
        <v>2013</v>
      </c>
      <c r="I2295">
        <v>327072703</v>
      </c>
      <c r="J2295" s="2">
        <v>41594</v>
      </c>
      <c r="K2295" s="23">
        <f>WEEKDAY(#REF!,1)</f>
        <v>7</v>
      </c>
      <c r="L2295" s="25">
        <f>IF(#REF!&gt;=#REF!,#REF!-#REF!,"")</f>
        <v>309</v>
      </c>
      <c r="M2295" s="4">
        <v>6936</v>
      </c>
      <c r="N2295" s="5">
        <v>437.2</v>
      </c>
      <c r="O2295" s="5">
        <v>263.33</v>
      </c>
      <c r="P2295" s="5">
        <v>173.87</v>
      </c>
      <c r="Q2295" s="5">
        <f>#REF!*#REF!</f>
        <v>1826456.88</v>
      </c>
      <c r="R2295" s="5">
        <v>1205962.32</v>
      </c>
      <c r="S2295" s="5">
        <f>#REF!-#REF!</f>
        <v>-620494.56000000006</v>
      </c>
      <c r="T2295" s="36">
        <f t="shared" si="35"/>
        <v>-0.33972581931416901</v>
      </c>
    </row>
    <row r="2296" spans="1:20" x14ac:dyDescent="0.2">
      <c r="A2296" s="25" t="s">
        <v>20</v>
      </c>
      <c r="B2296" s="25" t="s">
        <v>117</v>
      </c>
      <c r="C2296" s="25" t="s">
        <v>85</v>
      </c>
      <c r="D2296" s="25" t="s">
        <v>27</v>
      </c>
      <c r="E2296" s="25" t="s">
        <v>1916</v>
      </c>
      <c r="F2296" s="2">
        <v>40357</v>
      </c>
      <c r="G2296" s="23" t="str">
        <f>TEXT(Table2[[#This Row],[Order-Date]],"mmm")</f>
        <v>Jun</v>
      </c>
      <c r="H2296">
        <v>2010</v>
      </c>
      <c r="I2296">
        <v>151532208</v>
      </c>
      <c r="J2296" s="2">
        <v>40405</v>
      </c>
      <c r="K2296" s="23">
        <f>WEEKDAY(#REF!,1)</f>
        <v>1</v>
      </c>
      <c r="L2296" s="25">
        <f>IF(#REF!&gt;=#REF!,#REF!-#REF!,"")</f>
        <v>48</v>
      </c>
      <c r="M2296" s="4">
        <v>603</v>
      </c>
      <c r="N2296" s="5">
        <v>668.27</v>
      </c>
      <c r="O2296" s="5">
        <v>502.54</v>
      </c>
      <c r="P2296" s="5">
        <v>165.73</v>
      </c>
      <c r="Q2296" s="5">
        <f>#REF!*#REF!</f>
        <v>303031.62</v>
      </c>
      <c r="R2296" s="5">
        <v>99935.19</v>
      </c>
      <c r="S2296" s="5">
        <f>#REF!-#REF!</f>
        <v>-203096.43</v>
      </c>
      <c r="T2296" s="36">
        <f t="shared" si="35"/>
        <v>-0.67021530624427905</v>
      </c>
    </row>
    <row r="2297" spans="1:20" x14ac:dyDescent="0.2">
      <c r="A2297" s="25" t="s">
        <v>32</v>
      </c>
      <c r="B2297" s="25" t="s">
        <v>170</v>
      </c>
      <c r="C2297" s="25" t="s">
        <v>65</v>
      </c>
      <c r="D2297" s="25" t="s">
        <v>27</v>
      </c>
      <c r="E2297" s="25" t="s">
        <v>1917</v>
      </c>
      <c r="F2297" s="2">
        <v>41719</v>
      </c>
      <c r="G2297" s="23" t="str">
        <f>TEXT(Table2[[#This Row],[Order-Date]],"mmm")</f>
        <v>Mar</v>
      </c>
      <c r="H2297">
        <v>2014</v>
      </c>
      <c r="I2297">
        <v>391673171</v>
      </c>
      <c r="J2297" s="2">
        <v>41947</v>
      </c>
      <c r="K2297" s="23">
        <f>WEEKDAY(#REF!,1)</f>
        <v>3</v>
      </c>
      <c r="L2297" s="25">
        <f>IF(#REF!&gt;=#REF!,#REF!-#REF!,"")</f>
        <v>228</v>
      </c>
      <c r="M2297" s="4">
        <v>3650</v>
      </c>
      <c r="N2297" s="5">
        <v>9.33</v>
      </c>
      <c r="O2297" s="5">
        <v>6.92</v>
      </c>
      <c r="P2297" s="5">
        <v>2.41</v>
      </c>
      <c r="Q2297" s="5">
        <f>#REF!*#REF!</f>
        <v>25258</v>
      </c>
      <c r="R2297" s="5">
        <v>8796.5</v>
      </c>
      <c r="S2297" s="5">
        <f>#REF!-#REF!</f>
        <v>-16461.5</v>
      </c>
      <c r="T2297" s="36">
        <f t="shared" si="35"/>
        <v>-0.65173410404624299</v>
      </c>
    </row>
    <row r="2298" spans="1:20" x14ac:dyDescent="0.2">
      <c r="A2298" s="25" t="s">
        <v>29</v>
      </c>
      <c r="B2298" s="25" t="s">
        <v>80</v>
      </c>
      <c r="C2298" s="25" t="s">
        <v>77</v>
      </c>
      <c r="D2298" s="25" t="s">
        <v>23</v>
      </c>
      <c r="E2298" s="25" t="s">
        <v>1917</v>
      </c>
      <c r="F2298" s="2">
        <v>41535</v>
      </c>
      <c r="G2298" s="23" t="str">
        <f>TEXT(Table2[[#This Row],[Order-Date]],"mmm")</f>
        <v>Sep</v>
      </c>
      <c r="H2298">
        <v>2013</v>
      </c>
      <c r="I2298">
        <v>130356919</v>
      </c>
      <c r="J2298" s="2">
        <v>41284</v>
      </c>
      <c r="K2298" s="23">
        <f>WEEKDAY(#REF!,1)</f>
        <v>5</v>
      </c>
      <c r="L2298" s="25" t="str">
        <f>IF(#REF!&gt;=#REF!,#REF!-#REF!,"")</f>
        <v/>
      </c>
      <c r="M2298" s="4">
        <v>4364</v>
      </c>
      <c r="N2298" s="5">
        <v>154.06</v>
      </c>
      <c r="O2298" s="5">
        <v>90.93</v>
      </c>
      <c r="P2298" s="5">
        <v>63.13</v>
      </c>
      <c r="Q2298" s="5">
        <f>#REF!*#REF!</f>
        <v>396818.52</v>
      </c>
      <c r="R2298" s="5">
        <v>275499.32</v>
      </c>
      <c r="S2298" s="5">
        <f>#REF!-#REF!</f>
        <v>-121319.2</v>
      </c>
      <c r="T2298" s="36">
        <f t="shared" si="35"/>
        <v>-0.30572968217309998</v>
      </c>
    </row>
    <row r="2299" spans="1:20" x14ac:dyDescent="0.2">
      <c r="A2299" s="25" t="s">
        <v>32</v>
      </c>
      <c r="B2299" s="25" t="s">
        <v>186</v>
      </c>
      <c r="C2299" s="25" t="s">
        <v>39</v>
      </c>
      <c r="D2299" s="25" t="s">
        <v>27</v>
      </c>
      <c r="E2299" s="25" t="s">
        <v>1916</v>
      </c>
      <c r="F2299" s="2">
        <v>40239</v>
      </c>
      <c r="G2299" s="23" t="str">
        <f>TEXT(Table2[[#This Row],[Order-Date]],"mmm")</f>
        <v>Mar</v>
      </c>
      <c r="H2299">
        <v>2010</v>
      </c>
      <c r="I2299">
        <v>320757281</v>
      </c>
      <c r="J2299" s="2">
        <v>40252</v>
      </c>
      <c r="K2299" s="23">
        <f>WEEKDAY(#REF!,1)</f>
        <v>2</v>
      </c>
      <c r="L2299" s="25">
        <f>IF(#REF!&gt;=#REF!,#REF!-#REF!,"")</f>
        <v>13</v>
      </c>
      <c r="M2299" s="4">
        <v>8062</v>
      </c>
      <c r="N2299" s="5">
        <v>81.73</v>
      </c>
      <c r="O2299" s="5">
        <v>56.67</v>
      </c>
      <c r="P2299" s="5">
        <v>25.06</v>
      </c>
      <c r="Q2299" s="5">
        <f>#REF!*#REF!</f>
        <v>456873.54</v>
      </c>
      <c r="R2299" s="5">
        <v>202033.72</v>
      </c>
      <c r="S2299" s="5">
        <f>#REF!-#REF!</f>
        <v>-254839.82</v>
      </c>
      <c r="T2299" s="36">
        <f t="shared" si="35"/>
        <v>-0.55779071819304704</v>
      </c>
    </row>
    <row r="2300" spans="1:20" x14ac:dyDescent="0.2">
      <c r="A2300" s="25" t="s">
        <v>29</v>
      </c>
      <c r="B2300" s="25" t="s">
        <v>116</v>
      </c>
      <c r="C2300" s="25" t="s">
        <v>34</v>
      </c>
      <c r="D2300" s="25" t="s">
        <v>27</v>
      </c>
      <c r="E2300" s="25" t="s">
        <v>1917</v>
      </c>
      <c r="F2300" s="2">
        <v>41396</v>
      </c>
      <c r="G2300" s="23" t="str">
        <f>TEXT(Table2[[#This Row],[Order-Date]],"mmm")</f>
        <v>May</v>
      </c>
      <c r="H2300">
        <v>2013</v>
      </c>
      <c r="I2300">
        <v>636360585</v>
      </c>
      <c r="J2300" s="2">
        <v>41489</v>
      </c>
      <c r="K2300" s="23">
        <f>WEEKDAY(#REF!,1)</f>
        <v>7</v>
      </c>
      <c r="L2300" s="25">
        <f>IF(#REF!&gt;=#REF!,#REF!-#REF!,"")</f>
        <v>93</v>
      </c>
      <c r="M2300" s="4">
        <v>2093</v>
      </c>
      <c r="N2300" s="5">
        <v>205.7</v>
      </c>
      <c r="O2300" s="5">
        <v>117.11</v>
      </c>
      <c r="P2300" s="5">
        <v>88.59</v>
      </c>
      <c r="Q2300" s="5">
        <f>#REF!*#REF!</f>
        <v>245111.23</v>
      </c>
      <c r="R2300" s="5">
        <v>185418.87</v>
      </c>
      <c r="S2300" s="5">
        <f>#REF!-#REF!</f>
        <v>-59692.36</v>
      </c>
      <c r="T2300" s="36">
        <f t="shared" si="35"/>
        <v>-0.24353172231235601</v>
      </c>
    </row>
    <row r="2301" spans="1:20" x14ac:dyDescent="0.2">
      <c r="A2301" s="25" t="s">
        <v>32</v>
      </c>
      <c r="B2301" s="25" t="s">
        <v>152</v>
      </c>
      <c r="C2301" s="25" t="s">
        <v>51</v>
      </c>
      <c r="D2301" s="25" t="s">
        <v>23</v>
      </c>
      <c r="E2301" s="25" t="s">
        <v>1918</v>
      </c>
      <c r="F2301" s="2">
        <v>41865</v>
      </c>
      <c r="G2301" s="23" t="str">
        <f>TEXT(Table2[[#This Row],[Order-Date]],"mmm")</f>
        <v>Aug</v>
      </c>
      <c r="H2301">
        <v>2014</v>
      </c>
      <c r="I2301">
        <v>820965659</v>
      </c>
      <c r="J2301" s="2">
        <v>41869</v>
      </c>
      <c r="K2301" s="23">
        <f>WEEKDAY(#REF!,1)</f>
        <v>2</v>
      </c>
      <c r="L2301" s="25">
        <f>IF(#REF!&gt;=#REF!,#REF!-#REF!,"")</f>
        <v>4</v>
      </c>
      <c r="M2301" s="4">
        <v>837</v>
      </c>
      <c r="N2301" s="5">
        <v>437.2</v>
      </c>
      <c r="O2301" s="5">
        <v>263.33</v>
      </c>
      <c r="P2301" s="5">
        <v>173.87</v>
      </c>
      <c r="Q2301" s="5">
        <f>#REF!*#REF!</f>
        <v>220407.21</v>
      </c>
      <c r="R2301" s="5">
        <v>145529.19</v>
      </c>
      <c r="S2301" s="5">
        <f>#REF!-#REF!</f>
        <v>-74878.02</v>
      </c>
      <c r="T2301" s="36">
        <f t="shared" si="35"/>
        <v>-0.33972581931416901</v>
      </c>
    </row>
    <row r="2302" spans="1:20" x14ac:dyDescent="0.2">
      <c r="A2302" s="25" t="s">
        <v>37</v>
      </c>
      <c r="B2302" s="25" t="s">
        <v>50</v>
      </c>
      <c r="C2302" s="25" t="s">
        <v>34</v>
      </c>
      <c r="D2302" s="25" t="s">
        <v>23</v>
      </c>
      <c r="E2302" s="25" t="s">
        <v>1917</v>
      </c>
      <c r="F2302" s="2">
        <v>42097</v>
      </c>
      <c r="G2302" s="23" t="str">
        <f>TEXT(Table2[[#This Row],[Order-Date]],"mmm")</f>
        <v>Apr</v>
      </c>
      <c r="H2302">
        <v>2015</v>
      </c>
      <c r="I2302">
        <v>238683831</v>
      </c>
      <c r="J2302" s="2">
        <v>42108</v>
      </c>
      <c r="K2302" s="23">
        <f>WEEKDAY(#REF!,1)</f>
        <v>3</v>
      </c>
      <c r="L2302" s="25">
        <f>IF(#REF!&gt;=#REF!,#REF!-#REF!,"")</f>
        <v>11</v>
      </c>
      <c r="M2302" s="4">
        <v>705</v>
      </c>
      <c r="N2302" s="5">
        <v>205.7</v>
      </c>
      <c r="O2302" s="5">
        <v>117.11</v>
      </c>
      <c r="P2302" s="5">
        <v>88.59</v>
      </c>
      <c r="Q2302" s="5">
        <f>#REF!*#REF!</f>
        <v>82562.55</v>
      </c>
      <c r="R2302" s="5">
        <v>62455.95</v>
      </c>
      <c r="S2302" s="5">
        <f>#REF!-#REF!</f>
        <v>-20106.599999999999</v>
      </c>
      <c r="T2302" s="36">
        <f t="shared" si="35"/>
        <v>-0.24353172231235601</v>
      </c>
    </row>
    <row r="2303" spans="1:20" x14ac:dyDescent="0.2">
      <c r="A2303" s="25" t="s">
        <v>29</v>
      </c>
      <c r="B2303" s="25" t="s">
        <v>213</v>
      </c>
      <c r="C2303" s="25" t="s">
        <v>31</v>
      </c>
      <c r="D2303" s="25" t="s">
        <v>23</v>
      </c>
      <c r="E2303" s="25" t="s">
        <v>1915</v>
      </c>
      <c r="F2303" s="2">
        <v>41114</v>
      </c>
      <c r="G2303" s="23" t="str">
        <f>TEXT(Table2[[#This Row],[Order-Date]],"mmm")</f>
        <v>Jul</v>
      </c>
      <c r="H2303">
        <v>2012</v>
      </c>
      <c r="I2303">
        <v>123938930</v>
      </c>
      <c r="J2303" s="2">
        <v>40947</v>
      </c>
      <c r="K2303" s="23">
        <f>WEEKDAY(#REF!,1)</f>
        <v>4</v>
      </c>
      <c r="L2303" s="25" t="str">
        <f>IF(#REF!&gt;=#REF!,#REF!-#REF!,"")</f>
        <v/>
      </c>
      <c r="M2303" s="4">
        <v>5138</v>
      </c>
      <c r="N2303" s="5">
        <v>47.45</v>
      </c>
      <c r="O2303" s="5">
        <v>31.79</v>
      </c>
      <c r="P2303" s="5">
        <v>15.66</v>
      </c>
      <c r="Q2303" s="5">
        <f>#REF!*#REF!</f>
        <v>163337.01999999999</v>
      </c>
      <c r="R2303" s="5">
        <v>80461.08</v>
      </c>
      <c r="S2303" s="5">
        <f>#REF!-#REF!</f>
        <v>-82875.94</v>
      </c>
      <c r="T2303" s="36">
        <f t="shared" si="35"/>
        <v>-0.50739226171752105</v>
      </c>
    </row>
    <row r="2304" spans="1:20" x14ac:dyDescent="0.2">
      <c r="A2304" s="25" t="s">
        <v>46</v>
      </c>
      <c r="B2304" s="25" t="s">
        <v>156</v>
      </c>
      <c r="C2304" s="25" t="s">
        <v>39</v>
      </c>
      <c r="D2304" s="25" t="s">
        <v>23</v>
      </c>
      <c r="E2304" s="25" t="s">
        <v>1918</v>
      </c>
      <c r="F2304" s="2">
        <v>41356</v>
      </c>
      <c r="G2304" s="23" t="str">
        <f>TEXT(Table2[[#This Row],[Order-Date]],"mmm")</f>
        <v>Mar</v>
      </c>
      <c r="H2304">
        <v>2013</v>
      </c>
      <c r="I2304">
        <v>431467282</v>
      </c>
      <c r="J2304" s="2">
        <v>41369</v>
      </c>
      <c r="K2304" s="23">
        <f>WEEKDAY(#REF!,1)</f>
        <v>6</v>
      </c>
      <c r="L2304" s="25">
        <f>IF(#REF!&gt;=#REF!,#REF!-#REF!,"")</f>
        <v>13</v>
      </c>
      <c r="M2304" s="4">
        <v>9612</v>
      </c>
      <c r="N2304" s="5">
        <v>81.73</v>
      </c>
      <c r="O2304" s="5">
        <v>56.67</v>
      </c>
      <c r="P2304" s="5">
        <v>25.06</v>
      </c>
      <c r="Q2304" s="5">
        <f>#REF!*#REF!</f>
        <v>544712.04</v>
      </c>
      <c r="R2304" s="5">
        <v>240876.72</v>
      </c>
      <c r="S2304" s="5">
        <f>#REF!-#REF!</f>
        <v>-303835.32</v>
      </c>
      <c r="T2304" s="36">
        <f t="shared" si="35"/>
        <v>-0.55779071819304704</v>
      </c>
    </row>
    <row r="2305" spans="1:20" x14ac:dyDescent="0.2">
      <c r="A2305" s="25" t="s">
        <v>46</v>
      </c>
      <c r="B2305" s="25" t="s">
        <v>190</v>
      </c>
      <c r="C2305" s="25" t="s">
        <v>65</v>
      </c>
      <c r="D2305" s="25" t="s">
        <v>27</v>
      </c>
      <c r="E2305" s="25" t="s">
        <v>1915</v>
      </c>
      <c r="F2305" s="2">
        <v>41384</v>
      </c>
      <c r="G2305" s="23" t="str">
        <f>TEXT(Table2[[#This Row],[Order-Date]],"mmm")</f>
        <v>Apr</v>
      </c>
      <c r="H2305">
        <v>2013</v>
      </c>
      <c r="I2305">
        <v>286317718</v>
      </c>
      <c r="J2305" s="2">
        <v>41394</v>
      </c>
      <c r="K2305" s="23">
        <f>WEEKDAY(#REF!,1)</f>
        <v>3</v>
      </c>
      <c r="L2305" s="25">
        <f>IF(#REF!&gt;=#REF!,#REF!-#REF!,"")</f>
        <v>10</v>
      </c>
      <c r="M2305" s="4">
        <v>6630</v>
      </c>
      <c r="N2305" s="5">
        <v>9.33</v>
      </c>
      <c r="O2305" s="5">
        <v>6.92</v>
      </c>
      <c r="P2305" s="5">
        <v>2.41</v>
      </c>
      <c r="Q2305" s="5">
        <f>#REF!*#REF!</f>
        <v>45879.6</v>
      </c>
      <c r="R2305" s="5">
        <v>15978.3</v>
      </c>
      <c r="S2305" s="5">
        <f>#REF!-#REF!</f>
        <v>-29901.3</v>
      </c>
      <c r="T2305" s="36">
        <f t="shared" si="35"/>
        <v>-0.65173410404624299</v>
      </c>
    </row>
    <row r="2306" spans="1:20" x14ac:dyDescent="0.2">
      <c r="A2306" s="25" t="s">
        <v>20</v>
      </c>
      <c r="B2306" s="25" t="s">
        <v>191</v>
      </c>
      <c r="C2306" s="25" t="s">
        <v>56</v>
      </c>
      <c r="D2306" s="25" t="s">
        <v>27</v>
      </c>
      <c r="E2306" s="25" t="s">
        <v>1917</v>
      </c>
      <c r="F2306" s="2">
        <v>40210</v>
      </c>
      <c r="G2306" s="23" t="str">
        <f>TEXT(Table2[[#This Row],[Order-Date]],"mmm")</f>
        <v>Feb</v>
      </c>
      <c r="H2306">
        <v>2010</v>
      </c>
      <c r="I2306">
        <v>233851563</v>
      </c>
      <c r="J2306" s="2">
        <v>40230</v>
      </c>
      <c r="K2306" s="23">
        <f>WEEKDAY(#REF!,1)</f>
        <v>1</v>
      </c>
      <c r="L2306" s="25">
        <f>IF(#REF!&gt;=#REF!,#REF!-#REF!,"")</f>
        <v>20</v>
      </c>
      <c r="M2306" s="4">
        <v>729</v>
      </c>
      <c r="N2306" s="5">
        <v>421.89</v>
      </c>
      <c r="O2306" s="5">
        <v>364.69</v>
      </c>
      <c r="P2306" s="5">
        <v>57.2</v>
      </c>
      <c r="Q2306" s="5">
        <f>#REF!*#REF!</f>
        <v>265859.01</v>
      </c>
      <c r="R2306" s="5">
        <v>41698.800000000003</v>
      </c>
      <c r="S2306" s="5">
        <f>#REF!-#REF!</f>
        <v>-224160.21</v>
      </c>
      <c r="T2306" s="36">
        <f t="shared" si="35"/>
        <v>-0.84315445995228799</v>
      </c>
    </row>
    <row r="2307" spans="1:20" x14ac:dyDescent="0.2">
      <c r="A2307" s="25" t="s">
        <v>46</v>
      </c>
      <c r="B2307" s="25" t="s">
        <v>173</v>
      </c>
      <c r="C2307" s="25" t="s">
        <v>49</v>
      </c>
      <c r="D2307" s="25" t="s">
        <v>27</v>
      </c>
      <c r="E2307" s="25" t="s">
        <v>1916</v>
      </c>
      <c r="F2307" s="2">
        <v>41260</v>
      </c>
      <c r="G2307" s="23" t="str">
        <f>TEXT(Table2[[#This Row],[Order-Date]],"mmm")</f>
        <v>Dec</v>
      </c>
      <c r="H2307">
        <v>2012</v>
      </c>
      <c r="I2307">
        <v>889742648</v>
      </c>
      <c r="J2307" s="2">
        <v>41290</v>
      </c>
      <c r="K2307" s="23">
        <f>WEEKDAY(#REF!,1)</f>
        <v>4</v>
      </c>
      <c r="L2307" s="25">
        <f>IF(#REF!&gt;=#REF!,#REF!-#REF!,"")</f>
        <v>30</v>
      </c>
      <c r="M2307" s="4">
        <v>3476</v>
      </c>
      <c r="N2307" s="5">
        <v>651.21</v>
      </c>
      <c r="O2307" s="5">
        <v>524.96</v>
      </c>
      <c r="P2307" s="5">
        <v>126.25</v>
      </c>
      <c r="Q2307" s="5">
        <f>#REF!*#REF!</f>
        <v>1824760.96</v>
      </c>
      <c r="R2307" s="5">
        <v>438845</v>
      </c>
      <c r="S2307" s="5">
        <f>#REF!-#REF!</f>
        <v>-1385915.96</v>
      </c>
      <c r="T2307" s="36">
        <f t="shared" ref="T2307:T2370" si="36">S2307/Q2307</f>
        <v>-0.75950548613227697</v>
      </c>
    </row>
    <row r="2308" spans="1:20" x14ac:dyDescent="0.2">
      <c r="A2308" s="25" t="s">
        <v>32</v>
      </c>
      <c r="B2308" s="25" t="s">
        <v>82</v>
      </c>
      <c r="C2308" s="25" t="s">
        <v>56</v>
      </c>
      <c r="D2308" s="25" t="s">
        <v>23</v>
      </c>
      <c r="E2308" s="25" t="s">
        <v>1918</v>
      </c>
      <c r="F2308" s="2">
        <v>40235</v>
      </c>
      <c r="G2308" s="23" t="str">
        <f>TEXT(Table2[[#This Row],[Order-Date]],"mmm")</f>
        <v>Feb</v>
      </c>
      <c r="H2308">
        <v>2010</v>
      </c>
      <c r="I2308">
        <v>689977300</v>
      </c>
      <c r="J2308" s="2">
        <v>40302</v>
      </c>
      <c r="K2308" s="23">
        <f>WEEKDAY(#REF!,1)</f>
        <v>3</v>
      </c>
      <c r="L2308" s="25">
        <f>IF(#REF!&gt;=#REF!,#REF!-#REF!,"")</f>
        <v>67</v>
      </c>
      <c r="M2308" s="4">
        <v>8471</v>
      </c>
      <c r="N2308" s="5">
        <v>421.89</v>
      </c>
      <c r="O2308" s="5">
        <v>364.69</v>
      </c>
      <c r="P2308" s="5">
        <v>57.2</v>
      </c>
      <c r="Q2308" s="5">
        <f>#REF!*#REF!</f>
        <v>3089288.99</v>
      </c>
      <c r="R2308" s="5">
        <v>484541.2</v>
      </c>
      <c r="S2308" s="5">
        <f>#REF!-#REF!</f>
        <v>-2604747.79</v>
      </c>
      <c r="T2308" s="36">
        <f t="shared" si="36"/>
        <v>-0.84315445995228799</v>
      </c>
    </row>
    <row r="2309" spans="1:20" x14ac:dyDescent="0.2">
      <c r="A2309" s="25" t="s">
        <v>32</v>
      </c>
      <c r="B2309" s="25" t="s">
        <v>81</v>
      </c>
      <c r="C2309" s="25" t="s">
        <v>56</v>
      </c>
      <c r="D2309" s="25" t="s">
        <v>23</v>
      </c>
      <c r="E2309" s="25" t="s">
        <v>1918</v>
      </c>
      <c r="F2309" s="2">
        <v>42784</v>
      </c>
      <c r="G2309" s="23" t="str">
        <f>TEXT(Table2[[#This Row],[Order-Date]],"mmm")</f>
        <v>Feb</v>
      </c>
      <c r="H2309">
        <v>2017</v>
      </c>
      <c r="I2309">
        <v>840854346</v>
      </c>
      <c r="J2309" s="2">
        <v>42951</v>
      </c>
      <c r="K2309" s="23">
        <f>WEEKDAY(#REF!,1)</f>
        <v>6</v>
      </c>
      <c r="L2309" s="25">
        <f>IF(#REF!&gt;=#REF!,#REF!-#REF!,"")</f>
        <v>167</v>
      </c>
      <c r="M2309" s="4">
        <v>6342</v>
      </c>
      <c r="N2309" s="5">
        <v>421.89</v>
      </c>
      <c r="O2309" s="5">
        <v>364.69</v>
      </c>
      <c r="P2309" s="5">
        <v>57.2</v>
      </c>
      <c r="Q2309" s="5">
        <f>#REF!*#REF!</f>
        <v>2312863.98</v>
      </c>
      <c r="R2309" s="5">
        <v>362762.4</v>
      </c>
      <c r="S2309" s="5">
        <f>#REF!-#REF!</f>
        <v>-1950101.58</v>
      </c>
      <c r="T2309" s="36">
        <f t="shared" si="36"/>
        <v>-0.84315445995228799</v>
      </c>
    </row>
    <row r="2310" spans="1:20" x14ac:dyDescent="0.2">
      <c r="A2310" s="25" t="s">
        <v>32</v>
      </c>
      <c r="B2310" s="25" t="s">
        <v>166</v>
      </c>
      <c r="C2310" s="25" t="s">
        <v>31</v>
      </c>
      <c r="D2310" s="25" t="s">
        <v>23</v>
      </c>
      <c r="E2310" s="25" t="s">
        <v>1918</v>
      </c>
      <c r="F2310" s="2">
        <v>41145</v>
      </c>
      <c r="G2310" s="23" t="str">
        <f>TEXT(Table2[[#This Row],[Order-Date]],"mmm")</f>
        <v>Aug</v>
      </c>
      <c r="H2310">
        <v>2012</v>
      </c>
      <c r="I2310">
        <v>368985116</v>
      </c>
      <c r="J2310" s="2">
        <v>41223</v>
      </c>
      <c r="K2310" s="23">
        <f>WEEKDAY(#REF!,1)</f>
        <v>7</v>
      </c>
      <c r="L2310" s="25">
        <f>IF(#REF!&gt;=#REF!,#REF!-#REF!,"")</f>
        <v>78</v>
      </c>
      <c r="M2310" s="4">
        <v>9750</v>
      </c>
      <c r="N2310" s="5">
        <v>47.45</v>
      </c>
      <c r="O2310" s="5">
        <v>31.79</v>
      </c>
      <c r="P2310" s="5">
        <v>15.66</v>
      </c>
      <c r="Q2310" s="5">
        <f>#REF!*#REF!</f>
        <v>309952.5</v>
      </c>
      <c r="R2310" s="5">
        <v>152685</v>
      </c>
      <c r="S2310" s="5">
        <f>#REF!-#REF!</f>
        <v>-157267.5</v>
      </c>
      <c r="T2310" s="36">
        <f t="shared" si="36"/>
        <v>-0.50739226171752105</v>
      </c>
    </row>
    <row r="2311" spans="1:20" x14ac:dyDescent="0.2">
      <c r="A2311" s="25" t="s">
        <v>46</v>
      </c>
      <c r="B2311" s="25" t="s">
        <v>228</v>
      </c>
      <c r="C2311" s="25" t="s">
        <v>77</v>
      </c>
      <c r="D2311" s="25" t="s">
        <v>23</v>
      </c>
      <c r="E2311" s="25" t="s">
        <v>1917</v>
      </c>
      <c r="F2311" s="2">
        <v>40217</v>
      </c>
      <c r="G2311" s="23" t="str">
        <f>TEXT(Table2[[#This Row],[Order-Date]],"mmm")</f>
        <v>Feb</v>
      </c>
      <c r="H2311">
        <v>2010</v>
      </c>
      <c r="I2311">
        <v>171293437</v>
      </c>
      <c r="J2311" s="2">
        <v>40520</v>
      </c>
      <c r="K2311" s="23">
        <f>WEEKDAY(#REF!,1)</f>
        <v>4</v>
      </c>
      <c r="L2311" s="25">
        <f>IF(#REF!&gt;=#REF!,#REF!-#REF!,"")</f>
        <v>303</v>
      </c>
      <c r="M2311" s="4">
        <v>8389</v>
      </c>
      <c r="N2311" s="5">
        <v>154.06</v>
      </c>
      <c r="O2311" s="5">
        <v>90.93</v>
      </c>
      <c r="P2311" s="5">
        <v>63.13</v>
      </c>
      <c r="Q2311" s="5">
        <f>#REF!*#REF!</f>
        <v>762811.77</v>
      </c>
      <c r="R2311" s="5">
        <v>529597.56999999995</v>
      </c>
      <c r="S2311" s="5">
        <f>#REF!-#REF!</f>
        <v>-233214.2</v>
      </c>
      <c r="T2311" s="36">
        <f t="shared" si="36"/>
        <v>-0.30572968217309998</v>
      </c>
    </row>
    <row r="2312" spans="1:20" x14ac:dyDescent="0.2">
      <c r="A2312" s="25" t="s">
        <v>20</v>
      </c>
      <c r="B2312" s="25" t="s">
        <v>179</v>
      </c>
      <c r="C2312" s="25" t="s">
        <v>22</v>
      </c>
      <c r="D2312" s="25" t="s">
        <v>27</v>
      </c>
      <c r="E2312" s="25" t="s">
        <v>1917</v>
      </c>
      <c r="F2312" s="2">
        <v>40308</v>
      </c>
      <c r="G2312" s="23" t="str">
        <f>TEXT(Table2[[#This Row],[Order-Date]],"mmm")</f>
        <v>May</v>
      </c>
      <c r="H2312">
        <v>2010</v>
      </c>
      <c r="I2312">
        <v>765015637</v>
      </c>
      <c r="J2312" s="2">
        <v>40189</v>
      </c>
      <c r="K2312" s="23">
        <f>WEEKDAY(#REF!,1)</f>
        <v>2</v>
      </c>
      <c r="L2312" s="25" t="str">
        <f>IF(#REF!&gt;=#REF!,#REF!-#REF!,"")</f>
        <v/>
      </c>
      <c r="M2312" s="4">
        <v>3982</v>
      </c>
      <c r="N2312" s="5">
        <v>255.28</v>
      </c>
      <c r="O2312" s="5">
        <v>159.41999999999999</v>
      </c>
      <c r="P2312" s="5">
        <v>95.86</v>
      </c>
      <c r="Q2312" s="5">
        <f>#REF!*#REF!</f>
        <v>634810.43999999994</v>
      </c>
      <c r="R2312" s="5">
        <v>381714.52</v>
      </c>
      <c r="S2312" s="5">
        <f>#REF!-#REF!</f>
        <v>-253095.92</v>
      </c>
      <c r="T2312" s="36">
        <f t="shared" si="36"/>
        <v>-0.39869527035503699</v>
      </c>
    </row>
    <row r="2313" spans="1:20" x14ac:dyDescent="0.2">
      <c r="A2313" s="25" t="s">
        <v>46</v>
      </c>
      <c r="B2313" s="25" t="s">
        <v>173</v>
      </c>
      <c r="C2313" s="25" t="s">
        <v>77</v>
      </c>
      <c r="D2313" s="25" t="s">
        <v>23</v>
      </c>
      <c r="E2313" s="25" t="s">
        <v>1915</v>
      </c>
      <c r="F2313" s="2">
        <v>40333</v>
      </c>
      <c r="G2313" s="23" t="str">
        <f>TEXT(Table2[[#This Row],[Order-Date]],"mmm")</f>
        <v>Jun</v>
      </c>
      <c r="H2313">
        <v>2010</v>
      </c>
      <c r="I2313">
        <v>937700545</v>
      </c>
      <c r="J2313" s="2">
        <v>40298</v>
      </c>
      <c r="K2313" s="23">
        <f>WEEKDAY(#REF!,1)</f>
        <v>6</v>
      </c>
      <c r="L2313" s="25" t="str">
        <f>IF(#REF!&gt;=#REF!,#REF!-#REF!,"")</f>
        <v/>
      </c>
      <c r="M2313" s="4">
        <v>5284</v>
      </c>
      <c r="N2313" s="5">
        <v>154.06</v>
      </c>
      <c r="O2313" s="5">
        <v>90.93</v>
      </c>
      <c r="P2313" s="5">
        <v>63.13</v>
      </c>
      <c r="Q2313" s="5">
        <f>#REF!*#REF!</f>
        <v>480474.12</v>
      </c>
      <c r="R2313" s="5">
        <v>333578.92</v>
      </c>
      <c r="S2313" s="5">
        <f>#REF!-#REF!</f>
        <v>-146895.20000000001</v>
      </c>
      <c r="T2313" s="36">
        <f t="shared" si="36"/>
        <v>-0.30572968217309998</v>
      </c>
    </row>
    <row r="2314" spans="1:20" x14ac:dyDescent="0.2">
      <c r="A2314" s="25" t="s">
        <v>40</v>
      </c>
      <c r="B2314" s="25" t="s">
        <v>218</v>
      </c>
      <c r="C2314" s="25" t="s">
        <v>39</v>
      </c>
      <c r="D2314" s="25" t="s">
        <v>27</v>
      </c>
      <c r="E2314" s="25" t="s">
        <v>1917</v>
      </c>
      <c r="F2314" s="2">
        <v>41938</v>
      </c>
      <c r="G2314" s="23" t="str">
        <f>TEXT(Table2[[#This Row],[Order-Date]],"mmm")</f>
        <v>Oct</v>
      </c>
      <c r="H2314">
        <v>2014</v>
      </c>
      <c r="I2314">
        <v>897209489</v>
      </c>
      <c r="J2314" s="2">
        <v>41832</v>
      </c>
      <c r="K2314" s="23">
        <f>WEEKDAY(#REF!,1)</f>
        <v>7</v>
      </c>
      <c r="L2314" s="25" t="str">
        <f>IF(#REF!&gt;=#REF!,#REF!-#REF!,"")</f>
        <v/>
      </c>
      <c r="M2314" s="4">
        <v>3081</v>
      </c>
      <c r="N2314" s="5">
        <v>81.73</v>
      </c>
      <c r="O2314" s="5">
        <v>56.67</v>
      </c>
      <c r="P2314" s="5">
        <v>25.06</v>
      </c>
      <c r="Q2314" s="5">
        <f>#REF!*#REF!</f>
        <v>174600.27</v>
      </c>
      <c r="R2314" s="5">
        <v>77209.86</v>
      </c>
      <c r="S2314" s="5">
        <f>#REF!-#REF!</f>
        <v>-97390.41</v>
      </c>
      <c r="T2314" s="36">
        <f t="shared" si="36"/>
        <v>-0.55779071819304704</v>
      </c>
    </row>
    <row r="2315" spans="1:20" x14ac:dyDescent="0.2">
      <c r="A2315" s="25" t="s">
        <v>20</v>
      </c>
      <c r="B2315" s="25" t="s">
        <v>114</v>
      </c>
      <c r="C2315" s="25" t="s">
        <v>31</v>
      </c>
      <c r="D2315" s="25" t="s">
        <v>23</v>
      </c>
      <c r="E2315" s="25" t="s">
        <v>1917</v>
      </c>
      <c r="F2315" s="2">
        <v>41015</v>
      </c>
      <c r="G2315" s="23" t="str">
        <f>TEXT(Table2[[#This Row],[Order-Date]],"mmm")</f>
        <v>Apr</v>
      </c>
      <c r="H2315">
        <v>2012</v>
      </c>
      <c r="I2315">
        <v>921716296</v>
      </c>
      <c r="J2315" s="2">
        <v>41024</v>
      </c>
      <c r="K2315" s="23">
        <f>WEEKDAY(#REF!,1)</f>
        <v>4</v>
      </c>
      <c r="L2315" s="25">
        <f>IF(#REF!&gt;=#REF!,#REF!-#REF!,"")</f>
        <v>9</v>
      </c>
      <c r="M2315" s="4">
        <v>5189</v>
      </c>
      <c r="N2315" s="5">
        <v>47.45</v>
      </c>
      <c r="O2315" s="5">
        <v>31.79</v>
      </c>
      <c r="P2315" s="5">
        <v>15.66</v>
      </c>
      <c r="Q2315" s="5">
        <f>#REF!*#REF!</f>
        <v>164958.31</v>
      </c>
      <c r="R2315" s="5">
        <v>81259.740000000005</v>
      </c>
      <c r="S2315" s="5">
        <f>#REF!-#REF!</f>
        <v>-83698.570000000007</v>
      </c>
      <c r="T2315" s="36">
        <f t="shared" si="36"/>
        <v>-0.50739226171752105</v>
      </c>
    </row>
    <row r="2316" spans="1:20" x14ac:dyDescent="0.2">
      <c r="A2316" s="25" t="s">
        <v>46</v>
      </c>
      <c r="B2316" s="25" t="s">
        <v>71</v>
      </c>
      <c r="C2316" s="25" t="s">
        <v>77</v>
      </c>
      <c r="D2316" s="25" t="s">
        <v>27</v>
      </c>
      <c r="E2316" s="25" t="s">
        <v>1918</v>
      </c>
      <c r="F2316" s="2">
        <v>41757</v>
      </c>
      <c r="G2316" s="23" t="str">
        <f>TEXT(Table2[[#This Row],[Order-Date]],"mmm")</f>
        <v>Apr</v>
      </c>
      <c r="H2316">
        <v>2014</v>
      </c>
      <c r="I2316">
        <v>909707295</v>
      </c>
      <c r="J2316" s="2">
        <v>41774</v>
      </c>
      <c r="K2316" s="23">
        <f>WEEKDAY(#REF!,1)</f>
        <v>5</v>
      </c>
      <c r="L2316" s="25">
        <f>IF(#REF!&gt;=#REF!,#REF!-#REF!,"")</f>
        <v>17</v>
      </c>
      <c r="M2316" s="4">
        <v>1459</v>
      </c>
      <c r="N2316" s="5">
        <v>154.06</v>
      </c>
      <c r="O2316" s="5">
        <v>90.93</v>
      </c>
      <c r="P2316" s="5">
        <v>63.13</v>
      </c>
      <c r="Q2316" s="5">
        <f>#REF!*#REF!</f>
        <v>132666.87</v>
      </c>
      <c r="R2316" s="5">
        <v>92106.67</v>
      </c>
      <c r="S2316" s="5">
        <f>#REF!-#REF!</f>
        <v>-40560.199999999997</v>
      </c>
      <c r="T2316" s="36">
        <f t="shared" si="36"/>
        <v>-0.30572968217309998</v>
      </c>
    </row>
    <row r="2317" spans="1:20" x14ac:dyDescent="0.2">
      <c r="A2317" s="25" t="s">
        <v>32</v>
      </c>
      <c r="B2317" s="25" t="s">
        <v>186</v>
      </c>
      <c r="C2317" s="25" t="s">
        <v>31</v>
      </c>
      <c r="D2317" s="25" t="s">
        <v>27</v>
      </c>
      <c r="E2317" s="25" t="s">
        <v>1916</v>
      </c>
      <c r="F2317" s="2">
        <v>41891</v>
      </c>
      <c r="G2317" s="23" t="str">
        <f>TEXT(Table2[[#This Row],[Order-Date]],"mmm")</f>
        <v>Sep</v>
      </c>
      <c r="H2317">
        <v>2014</v>
      </c>
      <c r="I2317">
        <v>829981315</v>
      </c>
      <c r="J2317" s="2">
        <v>41938</v>
      </c>
      <c r="K2317" s="23">
        <f>WEEKDAY(#REF!,1)</f>
        <v>1</v>
      </c>
      <c r="L2317" s="25">
        <f>IF(#REF!&gt;=#REF!,#REF!-#REF!,"")</f>
        <v>47</v>
      </c>
      <c r="M2317" s="4">
        <v>8770</v>
      </c>
      <c r="N2317" s="5">
        <v>47.45</v>
      </c>
      <c r="O2317" s="5">
        <v>31.79</v>
      </c>
      <c r="P2317" s="5">
        <v>15.66</v>
      </c>
      <c r="Q2317" s="5">
        <f>#REF!*#REF!</f>
        <v>278798.3</v>
      </c>
      <c r="R2317" s="5">
        <v>137338.20000000001</v>
      </c>
      <c r="S2317" s="5">
        <f>#REF!-#REF!</f>
        <v>-141460.1</v>
      </c>
      <c r="T2317" s="36">
        <f t="shared" si="36"/>
        <v>-0.50739226171752105</v>
      </c>
    </row>
    <row r="2318" spans="1:20" x14ac:dyDescent="0.2">
      <c r="A2318" s="25" t="s">
        <v>46</v>
      </c>
      <c r="B2318" s="25" t="s">
        <v>195</v>
      </c>
      <c r="C2318" s="25" t="s">
        <v>39</v>
      </c>
      <c r="D2318" s="25" t="s">
        <v>23</v>
      </c>
      <c r="E2318" s="25" t="s">
        <v>1915</v>
      </c>
      <c r="F2318" s="2">
        <v>42300</v>
      </c>
      <c r="G2318" s="23" t="str">
        <f>TEXT(Table2[[#This Row],[Order-Date]],"mmm")</f>
        <v>Oct</v>
      </c>
      <c r="H2318">
        <v>2015</v>
      </c>
      <c r="I2318">
        <v>271649682</v>
      </c>
      <c r="J2318" s="2">
        <v>42106</v>
      </c>
      <c r="K2318" s="23">
        <f>WEEKDAY(#REF!,1)</f>
        <v>1</v>
      </c>
      <c r="L2318" s="25" t="str">
        <f>IF(#REF!&gt;=#REF!,#REF!-#REF!,"")</f>
        <v/>
      </c>
      <c r="M2318" s="4">
        <v>6032</v>
      </c>
      <c r="N2318" s="5">
        <v>81.73</v>
      </c>
      <c r="O2318" s="5">
        <v>56.67</v>
      </c>
      <c r="P2318" s="5">
        <v>25.06</v>
      </c>
      <c r="Q2318" s="5">
        <f>#REF!*#REF!</f>
        <v>341833.44</v>
      </c>
      <c r="R2318" s="5">
        <v>151161.92000000001</v>
      </c>
      <c r="S2318" s="5">
        <f>#REF!-#REF!</f>
        <v>-190671.52</v>
      </c>
      <c r="T2318" s="36">
        <f t="shared" si="36"/>
        <v>-0.55779071819304704</v>
      </c>
    </row>
    <row r="2319" spans="1:20" x14ac:dyDescent="0.2">
      <c r="A2319" s="25" t="s">
        <v>46</v>
      </c>
      <c r="B2319" s="25" t="s">
        <v>143</v>
      </c>
      <c r="C2319" s="25" t="s">
        <v>65</v>
      </c>
      <c r="D2319" s="25" t="s">
        <v>23</v>
      </c>
      <c r="E2319" s="25" t="s">
        <v>1915</v>
      </c>
      <c r="F2319" s="2">
        <v>42871</v>
      </c>
      <c r="G2319" s="23" t="str">
        <f>TEXT(Table2[[#This Row],[Order-Date]],"mmm")</f>
        <v>May</v>
      </c>
      <c r="H2319">
        <v>2017</v>
      </c>
      <c r="I2319">
        <v>694136226</v>
      </c>
      <c r="J2319" s="2">
        <v>42904</v>
      </c>
      <c r="K2319" s="23">
        <f>WEEKDAY(#REF!,1)</f>
        <v>1</v>
      </c>
      <c r="L2319" s="25">
        <f>IF(#REF!&gt;=#REF!,#REF!-#REF!,"")</f>
        <v>33</v>
      </c>
      <c r="M2319" s="4">
        <v>9189</v>
      </c>
      <c r="N2319" s="5">
        <v>9.33</v>
      </c>
      <c r="O2319" s="5">
        <v>6.92</v>
      </c>
      <c r="P2319" s="5">
        <v>2.41</v>
      </c>
      <c r="Q2319" s="5">
        <f>#REF!*#REF!</f>
        <v>63587.88</v>
      </c>
      <c r="R2319" s="5">
        <v>22145.49</v>
      </c>
      <c r="S2319" s="5">
        <f>#REF!-#REF!</f>
        <v>-41442.39</v>
      </c>
      <c r="T2319" s="36">
        <f t="shared" si="36"/>
        <v>-0.65173410404624299</v>
      </c>
    </row>
    <row r="2320" spans="1:20" x14ac:dyDescent="0.2">
      <c r="A2320" s="25" t="s">
        <v>32</v>
      </c>
      <c r="B2320" s="25" t="s">
        <v>96</v>
      </c>
      <c r="C2320" s="25" t="s">
        <v>39</v>
      </c>
      <c r="D2320" s="25" t="s">
        <v>23</v>
      </c>
      <c r="E2320" s="25" t="s">
        <v>1916</v>
      </c>
      <c r="F2320" s="2">
        <v>41114</v>
      </c>
      <c r="G2320" s="23" t="str">
        <f>TEXT(Table2[[#This Row],[Order-Date]],"mmm")</f>
        <v>Jul</v>
      </c>
      <c r="H2320">
        <v>2012</v>
      </c>
      <c r="I2320">
        <v>477177274</v>
      </c>
      <c r="J2320" s="2">
        <v>41160</v>
      </c>
      <c r="K2320" s="23">
        <f>WEEKDAY(#REF!,1)</f>
        <v>7</v>
      </c>
      <c r="L2320" s="25">
        <f>IF(#REF!&gt;=#REF!,#REF!-#REF!,"")</f>
        <v>46</v>
      </c>
      <c r="M2320" s="4">
        <v>6214</v>
      </c>
      <c r="N2320" s="5">
        <v>81.73</v>
      </c>
      <c r="O2320" s="5">
        <v>56.67</v>
      </c>
      <c r="P2320" s="5">
        <v>25.06</v>
      </c>
      <c r="Q2320" s="5">
        <f>#REF!*#REF!</f>
        <v>352147.38</v>
      </c>
      <c r="R2320" s="5">
        <v>155722.84</v>
      </c>
      <c r="S2320" s="5">
        <f>#REF!-#REF!</f>
        <v>-196424.54</v>
      </c>
      <c r="T2320" s="36">
        <f t="shared" si="36"/>
        <v>-0.55779071819304704</v>
      </c>
    </row>
    <row r="2321" spans="1:20" x14ac:dyDescent="0.2">
      <c r="A2321" s="25" t="s">
        <v>29</v>
      </c>
      <c r="B2321" s="25" t="s">
        <v>153</v>
      </c>
      <c r="C2321" s="25" t="s">
        <v>49</v>
      </c>
      <c r="D2321" s="25" t="s">
        <v>27</v>
      </c>
      <c r="E2321" s="25" t="s">
        <v>1918</v>
      </c>
      <c r="F2321" s="2">
        <v>41846</v>
      </c>
      <c r="G2321" s="23" t="str">
        <f>TEXT(Table2[[#This Row],[Order-Date]],"mmm")</f>
        <v>Jul</v>
      </c>
      <c r="H2321">
        <v>2014</v>
      </c>
      <c r="I2321">
        <v>770821654</v>
      </c>
      <c r="J2321" s="2">
        <v>41870</v>
      </c>
      <c r="K2321" s="23">
        <f>WEEKDAY(#REF!,1)</f>
        <v>3</v>
      </c>
      <c r="L2321" s="25">
        <f>IF(#REF!&gt;=#REF!,#REF!-#REF!,"")</f>
        <v>24</v>
      </c>
      <c r="M2321" s="4">
        <v>2112</v>
      </c>
      <c r="N2321" s="5">
        <v>651.21</v>
      </c>
      <c r="O2321" s="5">
        <v>524.96</v>
      </c>
      <c r="P2321" s="5">
        <v>126.25</v>
      </c>
      <c r="Q2321" s="5">
        <f>#REF!*#REF!</f>
        <v>1108715.52</v>
      </c>
      <c r="R2321" s="5">
        <v>266640</v>
      </c>
      <c r="S2321" s="5">
        <f>#REF!-#REF!</f>
        <v>-842075.52</v>
      </c>
      <c r="T2321" s="36">
        <f t="shared" si="36"/>
        <v>-0.75950548613227697</v>
      </c>
    </row>
    <row r="2322" spans="1:20" x14ac:dyDescent="0.2">
      <c r="A2322" s="25" t="s">
        <v>46</v>
      </c>
      <c r="B2322" s="25" t="s">
        <v>143</v>
      </c>
      <c r="C2322" s="25" t="s">
        <v>65</v>
      </c>
      <c r="D2322" s="25" t="s">
        <v>23</v>
      </c>
      <c r="E2322" s="25" t="s">
        <v>1915</v>
      </c>
      <c r="F2322" s="2">
        <v>41971</v>
      </c>
      <c r="G2322" s="23" t="str">
        <f>TEXT(Table2[[#This Row],[Order-Date]],"mmm")</f>
        <v>Nov</v>
      </c>
      <c r="H2322">
        <v>2014</v>
      </c>
      <c r="I2322">
        <v>545430696</v>
      </c>
      <c r="J2322" s="2">
        <v>41682</v>
      </c>
      <c r="K2322" s="23">
        <f>WEEKDAY(#REF!,1)</f>
        <v>4</v>
      </c>
      <c r="L2322" s="25" t="str">
        <f>IF(#REF!&gt;=#REF!,#REF!-#REF!,"")</f>
        <v/>
      </c>
      <c r="M2322" s="4">
        <v>3918</v>
      </c>
      <c r="N2322" s="5">
        <v>9.33</v>
      </c>
      <c r="O2322" s="5">
        <v>6.92</v>
      </c>
      <c r="P2322" s="5">
        <v>2.41</v>
      </c>
      <c r="Q2322" s="5">
        <f>#REF!*#REF!</f>
        <v>27112.560000000001</v>
      </c>
      <c r="R2322" s="5">
        <v>9442.3799999999992</v>
      </c>
      <c r="S2322" s="5">
        <f>#REF!-#REF!</f>
        <v>-17670.18</v>
      </c>
      <c r="T2322" s="36">
        <f t="shared" si="36"/>
        <v>-0.65173410404624299</v>
      </c>
    </row>
    <row r="2323" spans="1:20" x14ac:dyDescent="0.2">
      <c r="A2323" s="25" t="s">
        <v>40</v>
      </c>
      <c r="B2323" s="25" t="s">
        <v>41</v>
      </c>
      <c r="C2323" s="25" t="s">
        <v>42</v>
      </c>
      <c r="D2323" s="25" t="s">
        <v>23</v>
      </c>
      <c r="E2323" s="25" t="s">
        <v>1915</v>
      </c>
      <c r="F2323" s="2">
        <v>42933</v>
      </c>
      <c r="G2323" s="23" t="str">
        <f>TEXT(Table2[[#This Row],[Order-Date]],"mmm")</f>
        <v>Jul</v>
      </c>
      <c r="H2323">
        <v>2017</v>
      </c>
      <c r="I2323">
        <v>641678225</v>
      </c>
      <c r="J2323" s="2">
        <v>42974</v>
      </c>
      <c r="K2323" s="23">
        <f>WEEKDAY(#REF!,1)</f>
        <v>1</v>
      </c>
      <c r="L2323" s="25">
        <f>IF(#REF!&gt;=#REF!,#REF!-#REF!,"")</f>
        <v>41</v>
      </c>
      <c r="M2323" s="4">
        <v>5701</v>
      </c>
      <c r="N2323" s="5">
        <v>109.28</v>
      </c>
      <c r="O2323" s="5">
        <v>35.840000000000003</v>
      </c>
      <c r="P2323" s="5">
        <v>73.44</v>
      </c>
      <c r="Q2323" s="5">
        <f>#REF!*#REF!</f>
        <v>204323.84</v>
      </c>
      <c r="R2323" s="5">
        <v>418681.44</v>
      </c>
      <c r="S2323" s="5">
        <f>#REF!-#REF!</f>
        <v>214357.6</v>
      </c>
      <c r="T2323" s="36">
        <f t="shared" si="36"/>
        <v>1.0491071428571399</v>
      </c>
    </row>
    <row r="2324" spans="1:20" x14ac:dyDescent="0.2">
      <c r="A2324" s="25" t="s">
        <v>46</v>
      </c>
      <c r="B2324" s="25" t="s">
        <v>97</v>
      </c>
      <c r="C2324" s="25" t="s">
        <v>51</v>
      </c>
      <c r="D2324" s="25" t="s">
        <v>23</v>
      </c>
      <c r="E2324" s="25" t="s">
        <v>1918</v>
      </c>
      <c r="F2324" s="2">
        <v>41034</v>
      </c>
      <c r="G2324" s="23" t="str">
        <f>TEXT(Table2[[#This Row],[Order-Date]],"mmm")</f>
        <v>May</v>
      </c>
      <c r="H2324">
        <v>2012</v>
      </c>
      <c r="I2324">
        <v>620550572</v>
      </c>
      <c r="J2324" s="2">
        <v>41035</v>
      </c>
      <c r="K2324" s="23">
        <f>WEEKDAY(#REF!,1)</f>
        <v>1</v>
      </c>
      <c r="L2324" s="25">
        <f>IF(#REF!&gt;=#REF!,#REF!-#REF!,"")</f>
        <v>1</v>
      </c>
      <c r="M2324" s="4">
        <v>3559</v>
      </c>
      <c r="N2324" s="5">
        <v>437.2</v>
      </c>
      <c r="O2324" s="5">
        <v>263.33</v>
      </c>
      <c r="P2324" s="5">
        <v>173.87</v>
      </c>
      <c r="Q2324" s="5">
        <f>#REF!*#REF!</f>
        <v>937191.47</v>
      </c>
      <c r="R2324" s="5">
        <v>618803.32999999996</v>
      </c>
      <c r="S2324" s="5">
        <f>#REF!-#REF!</f>
        <v>-318388.14</v>
      </c>
      <c r="T2324" s="36">
        <f t="shared" si="36"/>
        <v>-0.33972581931416901</v>
      </c>
    </row>
    <row r="2325" spans="1:20" x14ac:dyDescent="0.2">
      <c r="A2325" s="25" t="s">
        <v>37</v>
      </c>
      <c r="B2325" s="25" t="s">
        <v>67</v>
      </c>
      <c r="C2325" s="25" t="s">
        <v>51</v>
      </c>
      <c r="D2325" s="25" t="s">
        <v>23</v>
      </c>
      <c r="E2325" s="25" t="s">
        <v>1917</v>
      </c>
      <c r="F2325" s="2">
        <v>42379</v>
      </c>
      <c r="G2325" s="23" t="str">
        <f>TEXT(Table2[[#This Row],[Order-Date]],"mmm")</f>
        <v>Jan</v>
      </c>
      <c r="H2325">
        <v>2016</v>
      </c>
      <c r="I2325">
        <v>113346564</v>
      </c>
      <c r="J2325" s="2">
        <v>42657</v>
      </c>
      <c r="K2325" s="23">
        <f>WEEKDAY(#REF!,1)</f>
        <v>6</v>
      </c>
      <c r="L2325" s="25">
        <f>IF(#REF!&gt;=#REF!,#REF!-#REF!,"")</f>
        <v>278</v>
      </c>
      <c r="M2325" s="4">
        <v>622</v>
      </c>
      <c r="N2325" s="5">
        <v>437.2</v>
      </c>
      <c r="O2325" s="5">
        <v>263.33</v>
      </c>
      <c r="P2325" s="5">
        <v>173.87</v>
      </c>
      <c r="Q2325" s="5">
        <f>#REF!*#REF!</f>
        <v>163791.26</v>
      </c>
      <c r="R2325" s="5">
        <v>108147.14</v>
      </c>
      <c r="S2325" s="5">
        <f>#REF!-#REF!</f>
        <v>-55644.12</v>
      </c>
      <c r="T2325" s="36">
        <f t="shared" si="36"/>
        <v>-0.33972581931416901</v>
      </c>
    </row>
    <row r="2326" spans="1:20" x14ac:dyDescent="0.2">
      <c r="A2326" s="25" t="s">
        <v>46</v>
      </c>
      <c r="B2326" s="25" t="s">
        <v>92</v>
      </c>
      <c r="C2326" s="25" t="s">
        <v>42</v>
      </c>
      <c r="D2326" s="25" t="s">
        <v>23</v>
      </c>
      <c r="E2326" s="25" t="s">
        <v>1915</v>
      </c>
      <c r="F2326" s="2">
        <v>40692</v>
      </c>
      <c r="G2326" s="23" t="str">
        <f>TEXT(Table2[[#This Row],[Order-Date]],"mmm")</f>
        <v>May</v>
      </c>
      <c r="H2326">
        <v>2011</v>
      </c>
      <c r="I2326">
        <v>171677529</v>
      </c>
      <c r="J2326" s="2">
        <v>40670</v>
      </c>
      <c r="K2326" s="23">
        <f>WEEKDAY(#REF!,1)</f>
        <v>7</v>
      </c>
      <c r="L2326" s="25" t="str">
        <f>IF(#REF!&gt;=#REF!,#REF!-#REF!,"")</f>
        <v/>
      </c>
      <c r="M2326" s="4">
        <v>2051</v>
      </c>
      <c r="N2326" s="5">
        <v>109.28</v>
      </c>
      <c r="O2326" s="5">
        <v>35.840000000000003</v>
      </c>
      <c r="P2326" s="5">
        <v>73.44</v>
      </c>
      <c r="Q2326" s="5">
        <f>#REF!*#REF!</f>
        <v>73507.839999999997</v>
      </c>
      <c r="R2326" s="5">
        <v>150625.44</v>
      </c>
      <c r="S2326" s="5">
        <f>#REF!-#REF!</f>
        <v>77117.600000000006</v>
      </c>
      <c r="T2326" s="36">
        <f t="shared" si="36"/>
        <v>1.0491071428571399</v>
      </c>
    </row>
    <row r="2327" spans="1:20" x14ac:dyDescent="0.2">
      <c r="A2327" s="25" t="s">
        <v>37</v>
      </c>
      <c r="B2327" s="25" t="s">
        <v>106</v>
      </c>
      <c r="C2327" s="25" t="s">
        <v>49</v>
      </c>
      <c r="D2327" s="25" t="s">
        <v>23</v>
      </c>
      <c r="E2327" s="25" t="s">
        <v>1916</v>
      </c>
      <c r="F2327" s="2">
        <v>41031</v>
      </c>
      <c r="G2327" s="23" t="str">
        <f>TEXT(Table2[[#This Row],[Order-Date]],"mmm")</f>
        <v>May</v>
      </c>
      <c r="H2327">
        <v>2012</v>
      </c>
      <c r="I2327">
        <v>117467296</v>
      </c>
      <c r="J2327" s="2">
        <v>40983</v>
      </c>
      <c r="K2327" s="23">
        <f>WEEKDAY(#REF!,1)</f>
        <v>5</v>
      </c>
      <c r="L2327" s="25" t="str">
        <f>IF(#REF!&gt;=#REF!,#REF!-#REF!,"")</f>
        <v/>
      </c>
      <c r="M2327" s="4">
        <v>38</v>
      </c>
      <c r="N2327" s="5">
        <v>651.21</v>
      </c>
      <c r="O2327" s="5">
        <v>524.96</v>
      </c>
      <c r="P2327" s="5">
        <v>126.25</v>
      </c>
      <c r="Q2327" s="5">
        <f>#REF!*#REF!</f>
        <v>19948.48</v>
      </c>
      <c r="R2327" s="5">
        <v>4797.5</v>
      </c>
      <c r="S2327" s="5">
        <f>#REF!-#REF!</f>
        <v>-15150.98</v>
      </c>
      <c r="T2327" s="36">
        <f t="shared" si="36"/>
        <v>-0.75950548613227697</v>
      </c>
    </row>
    <row r="2328" spans="1:20" x14ac:dyDescent="0.2">
      <c r="A2328" s="25" t="s">
        <v>29</v>
      </c>
      <c r="B2328" s="25" t="s">
        <v>124</v>
      </c>
      <c r="C2328" s="25" t="s">
        <v>51</v>
      </c>
      <c r="D2328" s="25" t="s">
        <v>23</v>
      </c>
      <c r="E2328" s="25" t="s">
        <v>1915</v>
      </c>
      <c r="F2328" s="2">
        <v>41257</v>
      </c>
      <c r="G2328" s="23" t="str">
        <f>TEXT(Table2[[#This Row],[Order-Date]],"mmm")</f>
        <v>Dec</v>
      </c>
      <c r="H2328">
        <v>2012</v>
      </c>
      <c r="I2328">
        <v>692952191</v>
      </c>
      <c r="J2328" s="2">
        <v>41365</v>
      </c>
      <c r="K2328" s="23">
        <f>WEEKDAY(#REF!,1)</f>
        <v>2</v>
      </c>
      <c r="L2328" s="25">
        <f>IF(#REF!&gt;=#REF!,#REF!-#REF!,"")</f>
        <v>108</v>
      </c>
      <c r="M2328" s="4">
        <v>8807</v>
      </c>
      <c r="N2328" s="5">
        <v>437.2</v>
      </c>
      <c r="O2328" s="5">
        <v>263.33</v>
      </c>
      <c r="P2328" s="5">
        <v>173.87</v>
      </c>
      <c r="Q2328" s="5">
        <f>#REF!*#REF!</f>
        <v>2319147.31</v>
      </c>
      <c r="R2328" s="5">
        <v>1531273.09</v>
      </c>
      <c r="S2328" s="5">
        <f>#REF!-#REF!</f>
        <v>-787874.22</v>
      </c>
      <c r="T2328" s="36">
        <f t="shared" si="36"/>
        <v>-0.33972581931416901</v>
      </c>
    </row>
    <row r="2329" spans="1:20" x14ac:dyDescent="0.2">
      <c r="A2329" s="25" t="s">
        <v>40</v>
      </c>
      <c r="B2329" s="25" t="s">
        <v>188</v>
      </c>
      <c r="C2329" s="25" t="s">
        <v>51</v>
      </c>
      <c r="D2329" s="25" t="s">
        <v>27</v>
      </c>
      <c r="E2329" s="25" t="s">
        <v>1915</v>
      </c>
      <c r="F2329" s="2">
        <v>41259</v>
      </c>
      <c r="G2329" s="23" t="str">
        <f>TEXT(Table2[[#This Row],[Order-Date]],"mmm")</f>
        <v>Dec</v>
      </c>
      <c r="H2329">
        <v>2012</v>
      </c>
      <c r="I2329">
        <v>910681045</v>
      </c>
      <c r="J2329" s="2">
        <v>41487</v>
      </c>
      <c r="K2329" s="23">
        <f>WEEKDAY(#REF!,1)</f>
        <v>5</v>
      </c>
      <c r="L2329" s="25">
        <f>IF(#REF!&gt;=#REF!,#REF!-#REF!,"")</f>
        <v>228</v>
      </c>
      <c r="M2329" s="4">
        <v>9613</v>
      </c>
      <c r="N2329" s="5">
        <v>437.2</v>
      </c>
      <c r="O2329" s="5">
        <v>263.33</v>
      </c>
      <c r="P2329" s="5">
        <v>173.87</v>
      </c>
      <c r="Q2329" s="5">
        <f>#REF!*#REF!</f>
        <v>2531391.29</v>
      </c>
      <c r="R2329" s="5">
        <v>1671412.31</v>
      </c>
      <c r="S2329" s="5">
        <f>#REF!-#REF!</f>
        <v>-859978.98</v>
      </c>
      <c r="T2329" s="36">
        <f t="shared" si="36"/>
        <v>-0.33972581931416901</v>
      </c>
    </row>
    <row r="2330" spans="1:20" x14ac:dyDescent="0.2">
      <c r="A2330" s="25" t="s">
        <v>20</v>
      </c>
      <c r="B2330" s="25" t="s">
        <v>121</v>
      </c>
      <c r="C2330" s="25" t="s">
        <v>77</v>
      </c>
      <c r="D2330" s="25" t="s">
        <v>23</v>
      </c>
      <c r="E2330" s="25" t="s">
        <v>1917</v>
      </c>
      <c r="F2330" s="2">
        <v>40911</v>
      </c>
      <c r="G2330" s="23" t="str">
        <f>TEXT(Table2[[#This Row],[Order-Date]],"mmm")</f>
        <v>Jan</v>
      </c>
      <c r="H2330">
        <v>2012</v>
      </c>
      <c r="I2330">
        <v>303515183</v>
      </c>
      <c r="J2330" s="2">
        <v>41017</v>
      </c>
      <c r="K2330" s="23">
        <f>WEEKDAY(#REF!,1)</f>
        <v>4</v>
      </c>
      <c r="L2330" s="25">
        <f>IF(#REF!&gt;=#REF!,#REF!-#REF!,"")</f>
        <v>106</v>
      </c>
      <c r="M2330" s="4">
        <v>5742</v>
      </c>
      <c r="N2330" s="5">
        <v>154.06</v>
      </c>
      <c r="O2330" s="5">
        <v>90.93</v>
      </c>
      <c r="P2330" s="5">
        <v>63.13</v>
      </c>
      <c r="Q2330" s="5">
        <f>#REF!*#REF!</f>
        <v>522120.06</v>
      </c>
      <c r="R2330" s="5">
        <v>362492.46</v>
      </c>
      <c r="S2330" s="5">
        <f>#REF!-#REF!</f>
        <v>-159627.6</v>
      </c>
      <c r="T2330" s="36">
        <f t="shared" si="36"/>
        <v>-0.30572968217309998</v>
      </c>
    </row>
    <row r="2331" spans="1:20" x14ac:dyDescent="0.2">
      <c r="A2331" s="25" t="s">
        <v>40</v>
      </c>
      <c r="B2331" s="25" t="s">
        <v>72</v>
      </c>
      <c r="C2331" s="25" t="s">
        <v>85</v>
      </c>
      <c r="D2331" s="25" t="s">
        <v>23</v>
      </c>
      <c r="E2331" s="25" t="s">
        <v>1916</v>
      </c>
      <c r="F2331" s="2">
        <v>42175</v>
      </c>
      <c r="G2331" s="23" t="str">
        <f>TEXT(Table2[[#This Row],[Order-Date]],"mmm")</f>
        <v>Jun</v>
      </c>
      <c r="H2331">
        <v>2015</v>
      </c>
      <c r="I2331">
        <v>274628436</v>
      </c>
      <c r="J2331" s="2">
        <v>42211</v>
      </c>
      <c r="K2331" s="23">
        <f>WEEKDAY(#REF!,1)</f>
        <v>1</v>
      </c>
      <c r="L2331" s="25">
        <f>IF(#REF!&gt;=#REF!,#REF!-#REF!,"")</f>
        <v>36</v>
      </c>
      <c r="M2331" s="4">
        <v>7512</v>
      </c>
      <c r="N2331" s="5">
        <v>668.27</v>
      </c>
      <c r="O2331" s="5">
        <v>502.54</v>
      </c>
      <c r="P2331" s="5">
        <v>165.73</v>
      </c>
      <c r="Q2331" s="5">
        <f>#REF!*#REF!</f>
        <v>3775080.48</v>
      </c>
      <c r="R2331" s="5">
        <v>1244963.76</v>
      </c>
      <c r="S2331" s="5">
        <f>#REF!-#REF!</f>
        <v>-2530116.7200000002</v>
      </c>
      <c r="T2331" s="36">
        <f t="shared" si="36"/>
        <v>-0.67021530624427905</v>
      </c>
    </row>
    <row r="2332" spans="1:20" x14ac:dyDescent="0.2">
      <c r="A2332" s="25" t="s">
        <v>29</v>
      </c>
      <c r="B2332" s="25" t="s">
        <v>109</v>
      </c>
      <c r="C2332" s="25" t="s">
        <v>31</v>
      </c>
      <c r="D2332" s="25" t="s">
        <v>27</v>
      </c>
      <c r="E2332" s="25" t="s">
        <v>1916</v>
      </c>
      <c r="F2332" s="2">
        <v>41464</v>
      </c>
      <c r="G2332" s="23" t="str">
        <f>TEXT(Table2[[#This Row],[Order-Date]],"mmm")</f>
        <v>Jul</v>
      </c>
      <c r="H2332">
        <v>2013</v>
      </c>
      <c r="I2332">
        <v>947507131</v>
      </c>
      <c r="J2332" s="2">
        <v>41567</v>
      </c>
      <c r="K2332" s="23">
        <f>WEEKDAY(#REF!,1)</f>
        <v>1</v>
      </c>
      <c r="L2332" s="25">
        <f>IF(#REF!&gt;=#REF!,#REF!-#REF!,"")</f>
        <v>103</v>
      </c>
      <c r="M2332" s="4">
        <v>7271</v>
      </c>
      <c r="N2332" s="5">
        <v>47.45</v>
      </c>
      <c r="O2332" s="5">
        <v>31.79</v>
      </c>
      <c r="P2332" s="5">
        <v>15.66</v>
      </c>
      <c r="Q2332" s="5">
        <f>#REF!*#REF!</f>
        <v>231145.09</v>
      </c>
      <c r="R2332" s="5">
        <v>113863.86</v>
      </c>
      <c r="S2332" s="5">
        <f>#REF!-#REF!</f>
        <v>-117281.23</v>
      </c>
      <c r="T2332" s="36">
        <f t="shared" si="36"/>
        <v>-0.50739226171752105</v>
      </c>
    </row>
    <row r="2333" spans="1:20" x14ac:dyDescent="0.2">
      <c r="A2333" s="25" t="s">
        <v>40</v>
      </c>
      <c r="B2333" s="25" t="s">
        <v>205</v>
      </c>
      <c r="C2333" s="25" t="s">
        <v>31</v>
      </c>
      <c r="D2333" s="25" t="s">
        <v>27</v>
      </c>
      <c r="E2333" s="25" t="s">
        <v>1916</v>
      </c>
      <c r="F2333" s="2">
        <v>40200</v>
      </c>
      <c r="G2333" s="23" t="str">
        <f>TEXT(Table2[[#This Row],[Order-Date]],"mmm")</f>
        <v>Jan</v>
      </c>
      <c r="H2333">
        <v>2010</v>
      </c>
      <c r="I2333">
        <v>715950095</v>
      </c>
      <c r="J2333" s="2">
        <v>40180</v>
      </c>
      <c r="K2333" s="23">
        <f>WEEKDAY(#REF!,1)</f>
        <v>7</v>
      </c>
      <c r="L2333" s="25" t="str">
        <f>IF(#REF!&gt;=#REF!,#REF!-#REF!,"")</f>
        <v/>
      </c>
      <c r="M2333" s="4">
        <v>4398</v>
      </c>
      <c r="N2333" s="5">
        <v>47.45</v>
      </c>
      <c r="O2333" s="5">
        <v>31.79</v>
      </c>
      <c r="P2333" s="5">
        <v>15.66</v>
      </c>
      <c r="Q2333" s="5">
        <f>#REF!*#REF!</f>
        <v>139812.42000000001</v>
      </c>
      <c r="R2333" s="5">
        <v>68872.679999999993</v>
      </c>
      <c r="S2333" s="5">
        <f>#REF!-#REF!</f>
        <v>-70939.740000000005</v>
      </c>
      <c r="T2333" s="36">
        <f t="shared" si="36"/>
        <v>-0.50739226171752105</v>
      </c>
    </row>
    <row r="2334" spans="1:20" x14ac:dyDescent="0.2">
      <c r="A2334" s="25" t="s">
        <v>32</v>
      </c>
      <c r="B2334" s="25" t="s">
        <v>166</v>
      </c>
      <c r="C2334" s="25" t="s">
        <v>65</v>
      </c>
      <c r="D2334" s="25" t="s">
        <v>27</v>
      </c>
      <c r="E2334" s="25" t="s">
        <v>1918</v>
      </c>
      <c r="F2334" s="2">
        <v>42543</v>
      </c>
      <c r="G2334" s="23" t="str">
        <f>TEXT(Table2[[#This Row],[Order-Date]],"mmm")</f>
        <v>Jun</v>
      </c>
      <c r="H2334">
        <v>2016</v>
      </c>
      <c r="I2334">
        <v>294068658</v>
      </c>
      <c r="J2334" s="2">
        <v>42529</v>
      </c>
      <c r="K2334" s="23">
        <f>WEEKDAY(#REF!,1)</f>
        <v>4</v>
      </c>
      <c r="L2334" s="25" t="str">
        <f>IF(#REF!&gt;=#REF!,#REF!-#REF!,"")</f>
        <v/>
      </c>
      <c r="M2334" s="4">
        <v>306</v>
      </c>
      <c r="N2334" s="5">
        <v>9.33</v>
      </c>
      <c r="O2334" s="5">
        <v>6.92</v>
      </c>
      <c r="P2334" s="5">
        <v>2.41</v>
      </c>
      <c r="Q2334" s="5">
        <f>#REF!*#REF!</f>
        <v>2117.52</v>
      </c>
      <c r="R2334" s="5">
        <v>737.46</v>
      </c>
      <c r="S2334" s="5">
        <f>#REF!-#REF!</f>
        <v>-1380.06</v>
      </c>
      <c r="T2334" s="36">
        <f t="shared" si="36"/>
        <v>-0.65173410404624299</v>
      </c>
    </row>
    <row r="2335" spans="1:20" x14ac:dyDescent="0.2">
      <c r="A2335" s="25" t="s">
        <v>46</v>
      </c>
      <c r="B2335" s="25" t="s">
        <v>75</v>
      </c>
      <c r="C2335" s="25" t="s">
        <v>39</v>
      </c>
      <c r="D2335" s="25" t="s">
        <v>27</v>
      </c>
      <c r="E2335" s="25" t="s">
        <v>1918</v>
      </c>
      <c r="F2335" s="2">
        <v>40835</v>
      </c>
      <c r="G2335" s="23" t="str">
        <f>TEXT(Table2[[#This Row],[Order-Date]],"mmm")</f>
        <v>Oct</v>
      </c>
      <c r="H2335">
        <v>2011</v>
      </c>
      <c r="I2335">
        <v>466286647</v>
      </c>
      <c r="J2335" s="2">
        <v>40875</v>
      </c>
      <c r="K2335" s="23">
        <f>WEEKDAY(#REF!,1)</f>
        <v>2</v>
      </c>
      <c r="L2335" s="25">
        <f>IF(#REF!&gt;=#REF!,#REF!-#REF!,"")</f>
        <v>40</v>
      </c>
      <c r="M2335" s="4">
        <v>3436</v>
      </c>
      <c r="N2335" s="5">
        <v>81.73</v>
      </c>
      <c r="O2335" s="5">
        <v>56.67</v>
      </c>
      <c r="P2335" s="5">
        <v>25.06</v>
      </c>
      <c r="Q2335" s="5">
        <f>#REF!*#REF!</f>
        <v>194718.12</v>
      </c>
      <c r="R2335" s="5">
        <v>86106.16</v>
      </c>
      <c r="S2335" s="5">
        <f>#REF!-#REF!</f>
        <v>-108611.96</v>
      </c>
      <c r="T2335" s="36">
        <f t="shared" si="36"/>
        <v>-0.55779071819304704</v>
      </c>
    </row>
    <row r="2336" spans="1:20" x14ac:dyDescent="0.2">
      <c r="A2336" s="25" t="s">
        <v>37</v>
      </c>
      <c r="B2336" s="25" t="s">
        <v>95</v>
      </c>
      <c r="C2336" s="25" t="s">
        <v>56</v>
      </c>
      <c r="D2336" s="25" t="s">
        <v>27</v>
      </c>
      <c r="E2336" s="25" t="s">
        <v>1918</v>
      </c>
      <c r="F2336" s="2">
        <v>41575</v>
      </c>
      <c r="G2336" s="23" t="str">
        <f>TEXT(Table2[[#This Row],[Order-Date]],"mmm")</f>
        <v>Oct</v>
      </c>
      <c r="H2336">
        <v>2013</v>
      </c>
      <c r="I2336">
        <v>737340390</v>
      </c>
      <c r="J2336" s="2">
        <v>41285</v>
      </c>
      <c r="K2336" s="23">
        <f>WEEKDAY(#REF!,1)</f>
        <v>6</v>
      </c>
      <c r="L2336" s="25" t="str">
        <f>IF(#REF!&gt;=#REF!,#REF!-#REF!,"")</f>
        <v/>
      </c>
      <c r="M2336" s="4">
        <v>4262</v>
      </c>
      <c r="N2336" s="5">
        <v>421.89</v>
      </c>
      <c r="O2336" s="5">
        <v>364.69</v>
      </c>
      <c r="P2336" s="5">
        <v>57.2</v>
      </c>
      <c r="Q2336" s="5">
        <f>#REF!*#REF!</f>
        <v>1554308.78</v>
      </c>
      <c r="R2336" s="5">
        <v>243786.4</v>
      </c>
      <c r="S2336" s="5">
        <f>#REF!-#REF!</f>
        <v>-1310522.3799999999</v>
      </c>
      <c r="T2336" s="36">
        <f t="shared" si="36"/>
        <v>-0.84315445995228799</v>
      </c>
    </row>
    <row r="2337" spans="1:20" x14ac:dyDescent="0.2">
      <c r="A2337" s="25" t="s">
        <v>46</v>
      </c>
      <c r="B2337" s="25" t="s">
        <v>190</v>
      </c>
      <c r="C2337" s="25" t="s">
        <v>49</v>
      </c>
      <c r="D2337" s="25" t="s">
        <v>27</v>
      </c>
      <c r="E2337" s="25" t="s">
        <v>1918</v>
      </c>
      <c r="F2337" s="2">
        <v>41972</v>
      </c>
      <c r="G2337" s="23" t="str">
        <f>TEXT(Table2[[#This Row],[Order-Date]],"mmm")</f>
        <v>Nov</v>
      </c>
      <c r="H2337">
        <v>2014</v>
      </c>
      <c r="I2337">
        <v>682278716</v>
      </c>
      <c r="J2337" s="2">
        <v>42005</v>
      </c>
      <c r="K2337" s="23">
        <f>WEEKDAY(#REF!,1)</f>
        <v>5</v>
      </c>
      <c r="L2337" s="25">
        <f>IF(#REF!&gt;=#REF!,#REF!-#REF!,"")</f>
        <v>33</v>
      </c>
      <c r="M2337" s="4">
        <v>289</v>
      </c>
      <c r="N2337" s="5">
        <v>651.21</v>
      </c>
      <c r="O2337" s="5">
        <v>524.96</v>
      </c>
      <c r="P2337" s="5">
        <v>126.25</v>
      </c>
      <c r="Q2337" s="5">
        <f>#REF!*#REF!</f>
        <v>151713.44</v>
      </c>
      <c r="R2337" s="5">
        <v>36486.25</v>
      </c>
      <c r="S2337" s="5">
        <f>#REF!-#REF!</f>
        <v>-115227.19</v>
      </c>
      <c r="T2337" s="36">
        <f t="shared" si="36"/>
        <v>-0.75950548613227697</v>
      </c>
    </row>
    <row r="2338" spans="1:20" x14ac:dyDescent="0.2">
      <c r="A2338" s="25" t="s">
        <v>29</v>
      </c>
      <c r="B2338" s="25" t="s">
        <v>214</v>
      </c>
      <c r="C2338" s="25" t="s">
        <v>39</v>
      </c>
      <c r="D2338" s="25" t="s">
        <v>27</v>
      </c>
      <c r="E2338" s="25" t="s">
        <v>1916</v>
      </c>
      <c r="F2338" s="2">
        <v>42390</v>
      </c>
      <c r="G2338" s="23" t="str">
        <f>TEXT(Table2[[#This Row],[Order-Date]],"mmm")</f>
        <v>Jan</v>
      </c>
      <c r="H2338">
        <v>2016</v>
      </c>
      <c r="I2338">
        <v>396462953</v>
      </c>
      <c r="J2338" s="2">
        <v>42426</v>
      </c>
      <c r="K2338" s="23">
        <f>WEEKDAY(#REF!,1)</f>
        <v>6</v>
      </c>
      <c r="L2338" s="25">
        <f>IF(#REF!&gt;=#REF!,#REF!-#REF!,"")</f>
        <v>36</v>
      </c>
      <c r="M2338" s="4">
        <v>1053</v>
      </c>
      <c r="N2338" s="5">
        <v>81.73</v>
      </c>
      <c r="O2338" s="5">
        <v>56.67</v>
      </c>
      <c r="P2338" s="5">
        <v>25.06</v>
      </c>
      <c r="Q2338" s="5">
        <f>#REF!*#REF!</f>
        <v>59673.51</v>
      </c>
      <c r="R2338" s="5">
        <v>26388.18</v>
      </c>
      <c r="S2338" s="5">
        <f>#REF!-#REF!</f>
        <v>-33285.33</v>
      </c>
      <c r="T2338" s="36">
        <f t="shared" si="36"/>
        <v>-0.55779071819304704</v>
      </c>
    </row>
    <row r="2339" spans="1:20" x14ac:dyDescent="0.2">
      <c r="A2339" s="25" t="s">
        <v>32</v>
      </c>
      <c r="B2339" s="25" t="s">
        <v>215</v>
      </c>
      <c r="C2339" s="25" t="s">
        <v>56</v>
      </c>
      <c r="D2339" s="25" t="s">
        <v>23</v>
      </c>
      <c r="E2339" s="25" t="s">
        <v>1917</v>
      </c>
      <c r="F2339" s="2">
        <v>42345</v>
      </c>
      <c r="G2339" s="23" t="str">
        <f>TEXT(Table2[[#This Row],[Order-Date]],"mmm")</f>
        <v>Dec</v>
      </c>
      <c r="H2339">
        <v>2015</v>
      </c>
      <c r="I2339">
        <v>945566928</v>
      </c>
      <c r="J2339" s="2">
        <v>42205</v>
      </c>
      <c r="K2339" s="23">
        <f>WEEKDAY(#REF!,1)</f>
        <v>2</v>
      </c>
      <c r="L2339" s="25" t="str">
        <f>IF(#REF!&gt;=#REF!,#REF!-#REF!,"")</f>
        <v/>
      </c>
      <c r="M2339" s="4">
        <v>3121</v>
      </c>
      <c r="N2339" s="5">
        <v>421.89</v>
      </c>
      <c r="O2339" s="5">
        <v>364.69</v>
      </c>
      <c r="P2339" s="5">
        <v>57.2</v>
      </c>
      <c r="Q2339" s="5">
        <f>#REF!*#REF!</f>
        <v>1138197.49</v>
      </c>
      <c r="R2339" s="5">
        <v>178521.2</v>
      </c>
      <c r="S2339" s="5">
        <f>#REF!-#REF!</f>
        <v>-959676.29</v>
      </c>
      <c r="T2339" s="36">
        <f t="shared" si="36"/>
        <v>-0.84315445995228799</v>
      </c>
    </row>
    <row r="2340" spans="1:20" x14ac:dyDescent="0.2">
      <c r="A2340" s="25" t="s">
        <v>32</v>
      </c>
      <c r="B2340" s="25" t="s">
        <v>96</v>
      </c>
      <c r="C2340" s="25" t="s">
        <v>51</v>
      </c>
      <c r="D2340" s="25" t="s">
        <v>23</v>
      </c>
      <c r="E2340" s="25" t="s">
        <v>1918</v>
      </c>
      <c r="F2340" s="2">
        <v>41152</v>
      </c>
      <c r="G2340" s="23" t="str">
        <f>TEXT(Table2[[#This Row],[Order-Date]],"mmm")</f>
        <v>Aug</v>
      </c>
      <c r="H2340">
        <v>2012</v>
      </c>
      <c r="I2340">
        <v>315576970</v>
      </c>
      <c r="J2340" s="2">
        <v>41166</v>
      </c>
      <c r="K2340" s="23">
        <f>WEEKDAY(#REF!,1)</f>
        <v>6</v>
      </c>
      <c r="L2340" s="25">
        <f>IF(#REF!&gt;=#REF!,#REF!-#REF!,"")</f>
        <v>14</v>
      </c>
      <c r="M2340" s="4">
        <v>5093</v>
      </c>
      <c r="N2340" s="5">
        <v>437.2</v>
      </c>
      <c r="O2340" s="5">
        <v>263.33</v>
      </c>
      <c r="P2340" s="5">
        <v>173.87</v>
      </c>
      <c r="Q2340" s="5">
        <f>#REF!*#REF!</f>
        <v>1341139.69</v>
      </c>
      <c r="R2340" s="5">
        <v>885519.91</v>
      </c>
      <c r="S2340" s="5">
        <f>#REF!-#REF!</f>
        <v>-455619.78</v>
      </c>
      <c r="T2340" s="36">
        <f t="shared" si="36"/>
        <v>-0.33972581931416901</v>
      </c>
    </row>
    <row r="2341" spans="1:20" x14ac:dyDescent="0.2">
      <c r="A2341" s="25" t="s">
        <v>29</v>
      </c>
      <c r="B2341" s="25" t="s">
        <v>104</v>
      </c>
      <c r="C2341" s="25" t="s">
        <v>31</v>
      </c>
      <c r="D2341" s="25" t="s">
        <v>27</v>
      </c>
      <c r="E2341" s="25" t="s">
        <v>1915</v>
      </c>
      <c r="F2341" s="2">
        <v>40785</v>
      </c>
      <c r="G2341" s="23" t="str">
        <f>TEXT(Table2[[#This Row],[Order-Date]],"mmm")</f>
        <v>Aug</v>
      </c>
      <c r="H2341">
        <v>2011</v>
      </c>
      <c r="I2341">
        <v>162791907</v>
      </c>
      <c r="J2341" s="2">
        <v>40835</v>
      </c>
      <c r="K2341" s="23">
        <f>WEEKDAY(#REF!,1)</f>
        <v>4</v>
      </c>
      <c r="L2341" s="25">
        <f>IF(#REF!&gt;=#REF!,#REF!-#REF!,"")</f>
        <v>50</v>
      </c>
      <c r="M2341" s="4">
        <v>2598</v>
      </c>
      <c r="N2341" s="5">
        <v>47.45</v>
      </c>
      <c r="O2341" s="5">
        <v>31.79</v>
      </c>
      <c r="P2341" s="5">
        <v>15.66</v>
      </c>
      <c r="Q2341" s="5">
        <f>#REF!*#REF!</f>
        <v>82590.42</v>
      </c>
      <c r="R2341" s="5">
        <v>40684.68</v>
      </c>
      <c r="S2341" s="5">
        <f>#REF!-#REF!</f>
        <v>-41905.74</v>
      </c>
      <c r="T2341" s="36">
        <f t="shared" si="36"/>
        <v>-0.50739226171752105</v>
      </c>
    </row>
    <row r="2342" spans="1:20" x14ac:dyDescent="0.2">
      <c r="A2342" s="25" t="s">
        <v>32</v>
      </c>
      <c r="B2342" s="25" t="s">
        <v>33</v>
      </c>
      <c r="C2342" s="25" t="s">
        <v>85</v>
      </c>
      <c r="D2342" s="25" t="s">
        <v>23</v>
      </c>
      <c r="E2342" s="25" t="s">
        <v>1915</v>
      </c>
      <c r="F2342" s="2">
        <v>40515</v>
      </c>
      <c r="G2342" s="23" t="str">
        <f>TEXT(Table2[[#This Row],[Order-Date]],"mmm")</f>
        <v>Dec</v>
      </c>
      <c r="H2342">
        <v>2010</v>
      </c>
      <c r="I2342">
        <v>863823068</v>
      </c>
      <c r="J2342" s="2">
        <v>40425</v>
      </c>
      <c r="K2342" s="23">
        <f>WEEKDAY(#REF!,1)</f>
        <v>7</v>
      </c>
      <c r="L2342" s="25" t="str">
        <f>IF(#REF!&gt;=#REF!,#REF!-#REF!,"")</f>
        <v/>
      </c>
      <c r="M2342" s="4">
        <v>3297</v>
      </c>
      <c r="N2342" s="5">
        <v>668.27</v>
      </c>
      <c r="O2342" s="5">
        <v>502.54</v>
      </c>
      <c r="P2342" s="5">
        <v>165.73</v>
      </c>
      <c r="Q2342" s="5">
        <f>#REF!*#REF!</f>
        <v>1656874.38</v>
      </c>
      <c r="R2342" s="5">
        <v>546411.81000000006</v>
      </c>
      <c r="S2342" s="5">
        <f>#REF!-#REF!</f>
        <v>-1110462.57</v>
      </c>
      <c r="T2342" s="36">
        <f t="shared" si="36"/>
        <v>-0.67021530624427905</v>
      </c>
    </row>
    <row r="2343" spans="1:20" x14ac:dyDescent="0.2">
      <c r="A2343" s="25" t="s">
        <v>32</v>
      </c>
      <c r="B2343" s="25" t="s">
        <v>215</v>
      </c>
      <c r="C2343" s="25" t="s">
        <v>56</v>
      </c>
      <c r="D2343" s="25" t="s">
        <v>23</v>
      </c>
      <c r="E2343" s="25" t="s">
        <v>1916</v>
      </c>
      <c r="F2343" s="2">
        <v>40470</v>
      </c>
      <c r="G2343" s="23" t="str">
        <f>TEXT(Table2[[#This Row],[Order-Date]],"mmm")</f>
        <v>Oct</v>
      </c>
      <c r="H2343">
        <v>2010</v>
      </c>
      <c r="I2343">
        <v>165594279</v>
      </c>
      <c r="J2343" s="2">
        <v>40402</v>
      </c>
      <c r="K2343" s="23">
        <f>WEEKDAY(#REF!,1)</f>
        <v>5</v>
      </c>
      <c r="L2343" s="25" t="str">
        <f>IF(#REF!&gt;=#REF!,#REF!-#REF!,"")</f>
        <v/>
      </c>
      <c r="M2343" s="4">
        <v>1882</v>
      </c>
      <c r="N2343" s="5">
        <v>421.89</v>
      </c>
      <c r="O2343" s="5">
        <v>364.69</v>
      </c>
      <c r="P2343" s="5">
        <v>57.2</v>
      </c>
      <c r="Q2343" s="5">
        <f>#REF!*#REF!</f>
        <v>686346.58</v>
      </c>
      <c r="R2343" s="5">
        <v>107650.4</v>
      </c>
      <c r="S2343" s="5">
        <f>#REF!-#REF!</f>
        <v>-578696.18000000005</v>
      </c>
      <c r="T2343" s="36">
        <f t="shared" si="36"/>
        <v>-0.84315445995228799</v>
      </c>
    </row>
    <row r="2344" spans="1:20" x14ac:dyDescent="0.2">
      <c r="A2344" s="25" t="s">
        <v>29</v>
      </c>
      <c r="B2344" s="25" t="s">
        <v>76</v>
      </c>
      <c r="C2344" s="25" t="s">
        <v>51</v>
      </c>
      <c r="D2344" s="25" t="s">
        <v>23</v>
      </c>
      <c r="E2344" s="25" t="s">
        <v>1915</v>
      </c>
      <c r="F2344" s="2">
        <v>42761</v>
      </c>
      <c r="G2344" s="23" t="str">
        <f>TEXT(Table2[[#This Row],[Order-Date]],"mmm")</f>
        <v>Jan</v>
      </c>
      <c r="H2344">
        <v>2017</v>
      </c>
      <c r="I2344">
        <v>835341870</v>
      </c>
      <c r="J2344" s="2">
        <v>42790</v>
      </c>
      <c r="K2344" s="23">
        <f>WEEKDAY(#REF!,1)</f>
        <v>6</v>
      </c>
      <c r="L2344" s="25">
        <f>IF(#REF!&gt;=#REF!,#REF!-#REF!,"")</f>
        <v>29</v>
      </c>
      <c r="M2344" s="4">
        <v>5077</v>
      </c>
      <c r="N2344" s="5">
        <v>437.2</v>
      </c>
      <c r="O2344" s="5">
        <v>263.33</v>
      </c>
      <c r="P2344" s="5">
        <v>173.87</v>
      </c>
      <c r="Q2344" s="5">
        <f>#REF!*#REF!</f>
        <v>1336926.4099999999</v>
      </c>
      <c r="R2344" s="5">
        <v>882737.99</v>
      </c>
      <c r="S2344" s="5">
        <f>#REF!-#REF!</f>
        <v>-454188.42</v>
      </c>
      <c r="T2344" s="36">
        <f t="shared" si="36"/>
        <v>-0.33972581931416901</v>
      </c>
    </row>
    <row r="2345" spans="1:20" x14ac:dyDescent="0.2">
      <c r="A2345" s="25" t="s">
        <v>46</v>
      </c>
      <c r="B2345" s="25" t="s">
        <v>211</v>
      </c>
      <c r="C2345" s="25" t="s">
        <v>42</v>
      </c>
      <c r="D2345" s="25" t="s">
        <v>27</v>
      </c>
      <c r="E2345" s="25" t="s">
        <v>1918</v>
      </c>
      <c r="F2345" s="2">
        <v>41910</v>
      </c>
      <c r="G2345" s="23" t="str">
        <f>TEXT(Table2[[#This Row],[Order-Date]],"mmm")</f>
        <v>Sep</v>
      </c>
      <c r="H2345">
        <v>2014</v>
      </c>
      <c r="I2345">
        <v>310614669</v>
      </c>
      <c r="J2345" s="2">
        <v>41927</v>
      </c>
      <c r="K2345" s="23">
        <f>WEEKDAY(#REF!,1)</f>
        <v>4</v>
      </c>
      <c r="L2345" s="25">
        <f>IF(#REF!&gt;=#REF!,#REF!-#REF!,"")</f>
        <v>17</v>
      </c>
      <c r="M2345" s="4">
        <v>6638</v>
      </c>
      <c r="N2345" s="5">
        <v>109.28</v>
      </c>
      <c r="O2345" s="5">
        <v>35.840000000000003</v>
      </c>
      <c r="P2345" s="5">
        <v>73.44</v>
      </c>
      <c r="Q2345" s="5">
        <f>#REF!*#REF!</f>
        <v>237905.92000000001</v>
      </c>
      <c r="R2345" s="5">
        <v>487494.72</v>
      </c>
      <c r="S2345" s="5">
        <f>#REF!-#REF!</f>
        <v>249588.8</v>
      </c>
      <c r="T2345" s="36">
        <f t="shared" si="36"/>
        <v>1.0491071428571399</v>
      </c>
    </row>
    <row r="2346" spans="1:20" x14ac:dyDescent="0.2">
      <c r="A2346" s="25" t="s">
        <v>29</v>
      </c>
      <c r="B2346" s="25" t="s">
        <v>134</v>
      </c>
      <c r="C2346" s="25" t="s">
        <v>85</v>
      </c>
      <c r="D2346" s="25" t="s">
        <v>27</v>
      </c>
      <c r="E2346" s="25" t="s">
        <v>1918</v>
      </c>
      <c r="F2346" s="2">
        <v>41393</v>
      </c>
      <c r="G2346" s="23" t="str">
        <f>TEXT(Table2[[#This Row],[Order-Date]],"mmm")</f>
        <v>Apr</v>
      </c>
      <c r="H2346">
        <v>2013</v>
      </c>
      <c r="I2346">
        <v>149274003</v>
      </c>
      <c r="J2346" s="2">
        <v>41423</v>
      </c>
      <c r="K2346" s="23">
        <f>WEEKDAY(#REF!,1)</f>
        <v>4</v>
      </c>
      <c r="L2346" s="25">
        <f>IF(#REF!&gt;=#REF!,#REF!-#REF!,"")</f>
        <v>30</v>
      </c>
      <c r="M2346" s="4">
        <v>2350</v>
      </c>
      <c r="N2346" s="5">
        <v>668.27</v>
      </c>
      <c r="O2346" s="5">
        <v>502.54</v>
      </c>
      <c r="P2346" s="5">
        <v>165.73</v>
      </c>
      <c r="Q2346" s="5">
        <f>#REF!*#REF!</f>
        <v>1180969</v>
      </c>
      <c r="R2346" s="5">
        <v>389465.5</v>
      </c>
      <c r="S2346" s="5">
        <f>#REF!-#REF!</f>
        <v>-791503.5</v>
      </c>
      <c r="T2346" s="36">
        <f t="shared" si="36"/>
        <v>-0.67021530624427905</v>
      </c>
    </row>
    <row r="2347" spans="1:20" x14ac:dyDescent="0.2">
      <c r="A2347" s="25" t="s">
        <v>37</v>
      </c>
      <c r="B2347" s="25" t="s">
        <v>62</v>
      </c>
      <c r="C2347" s="25" t="s">
        <v>31</v>
      </c>
      <c r="D2347" s="25" t="s">
        <v>27</v>
      </c>
      <c r="E2347" s="25" t="s">
        <v>1917</v>
      </c>
      <c r="F2347" s="2">
        <v>40925</v>
      </c>
      <c r="G2347" s="23" t="str">
        <f>TEXT(Table2[[#This Row],[Order-Date]],"mmm")</f>
        <v>Jan</v>
      </c>
      <c r="H2347">
        <v>2012</v>
      </c>
      <c r="I2347">
        <v>179493701</v>
      </c>
      <c r="J2347" s="2">
        <v>41092</v>
      </c>
      <c r="K2347" s="23">
        <f>WEEKDAY(#REF!,1)</f>
        <v>2</v>
      </c>
      <c r="L2347" s="25">
        <f>IF(#REF!&gt;=#REF!,#REF!-#REF!,"")</f>
        <v>167</v>
      </c>
      <c r="M2347" s="4">
        <v>5030</v>
      </c>
      <c r="N2347" s="5">
        <v>47.45</v>
      </c>
      <c r="O2347" s="5">
        <v>31.79</v>
      </c>
      <c r="P2347" s="5">
        <v>15.66</v>
      </c>
      <c r="Q2347" s="5">
        <f>#REF!*#REF!</f>
        <v>159903.70000000001</v>
      </c>
      <c r="R2347" s="5">
        <v>78769.8</v>
      </c>
      <c r="S2347" s="5">
        <f>#REF!-#REF!</f>
        <v>-81133.899999999994</v>
      </c>
      <c r="T2347" s="36">
        <f t="shared" si="36"/>
        <v>-0.50739226171752105</v>
      </c>
    </row>
    <row r="2348" spans="1:20" x14ac:dyDescent="0.2">
      <c r="A2348" s="25" t="s">
        <v>46</v>
      </c>
      <c r="B2348" s="25" t="s">
        <v>159</v>
      </c>
      <c r="C2348" s="25" t="s">
        <v>42</v>
      </c>
      <c r="D2348" s="25" t="s">
        <v>23</v>
      </c>
      <c r="E2348" s="25" t="s">
        <v>1915</v>
      </c>
      <c r="F2348" s="2">
        <v>40758</v>
      </c>
      <c r="G2348" s="23" t="str">
        <f>TEXT(Table2[[#This Row],[Order-Date]],"mmm")</f>
        <v>Aug</v>
      </c>
      <c r="H2348">
        <v>2011</v>
      </c>
      <c r="I2348">
        <v>749760091</v>
      </c>
      <c r="J2348" s="2">
        <v>40617</v>
      </c>
      <c r="K2348" s="23">
        <f>WEEKDAY(#REF!,1)</f>
        <v>3</v>
      </c>
      <c r="L2348" s="25" t="str">
        <f>IF(#REF!&gt;=#REF!,#REF!-#REF!,"")</f>
        <v/>
      </c>
      <c r="M2348" s="4">
        <v>9527</v>
      </c>
      <c r="N2348" s="5">
        <v>109.28</v>
      </c>
      <c r="O2348" s="5">
        <v>35.840000000000003</v>
      </c>
      <c r="P2348" s="5">
        <v>73.44</v>
      </c>
      <c r="Q2348" s="5">
        <f>#REF!*#REF!</f>
        <v>341447.67999999999</v>
      </c>
      <c r="R2348" s="5">
        <v>699662.88</v>
      </c>
      <c r="S2348" s="5">
        <f>#REF!-#REF!</f>
        <v>358215.2</v>
      </c>
      <c r="T2348" s="36">
        <f t="shared" si="36"/>
        <v>1.0491071428571399</v>
      </c>
    </row>
    <row r="2349" spans="1:20" x14ac:dyDescent="0.2">
      <c r="A2349" s="25" t="s">
        <v>40</v>
      </c>
      <c r="B2349" s="25" t="s">
        <v>140</v>
      </c>
      <c r="C2349" s="25" t="s">
        <v>22</v>
      </c>
      <c r="D2349" s="25" t="s">
        <v>27</v>
      </c>
      <c r="E2349" s="25" t="s">
        <v>1918</v>
      </c>
      <c r="F2349" s="2">
        <v>42323</v>
      </c>
      <c r="G2349" s="23" t="str">
        <f>TEXT(Table2[[#This Row],[Order-Date]],"mmm")</f>
        <v>Nov</v>
      </c>
      <c r="H2349">
        <v>2015</v>
      </c>
      <c r="I2349">
        <v>478872001</v>
      </c>
      <c r="J2349" s="2">
        <v>42367</v>
      </c>
      <c r="K2349" s="23">
        <f>WEEKDAY(#REF!,1)</f>
        <v>3</v>
      </c>
      <c r="L2349" s="25">
        <f>IF(#REF!&gt;=#REF!,#REF!-#REF!,"")</f>
        <v>44</v>
      </c>
      <c r="M2349" s="4">
        <v>7721</v>
      </c>
      <c r="N2349" s="5">
        <v>255.28</v>
      </c>
      <c r="O2349" s="5">
        <v>159.41999999999999</v>
      </c>
      <c r="P2349" s="5">
        <v>95.86</v>
      </c>
      <c r="Q2349" s="5">
        <f>#REF!*#REF!</f>
        <v>1230881.82</v>
      </c>
      <c r="R2349" s="5">
        <v>740135.06</v>
      </c>
      <c r="S2349" s="5">
        <f>#REF!-#REF!</f>
        <v>-490746.76</v>
      </c>
      <c r="T2349" s="36">
        <f t="shared" si="36"/>
        <v>-0.39869527035503699</v>
      </c>
    </row>
    <row r="2350" spans="1:20" x14ac:dyDescent="0.2">
      <c r="A2350" s="25" t="s">
        <v>40</v>
      </c>
      <c r="B2350" s="25" t="s">
        <v>140</v>
      </c>
      <c r="C2350" s="25" t="s">
        <v>31</v>
      </c>
      <c r="D2350" s="25" t="s">
        <v>23</v>
      </c>
      <c r="E2350" s="25" t="s">
        <v>1916</v>
      </c>
      <c r="F2350" s="2">
        <v>42828</v>
      </c>
      <c r="G2350" s="23" t="str">
        <f>TEXT(Table2[[#This Row],[Order-Date]],"mmm")</f>
        <v>Apr</v>
      </c>
      <c r="H2350">
        <v>2017</v>
      </c>
      <c r="I2350">
        <v>305940759</v>
      </c>
      <c r="J2350" s="2">
        <v>42848</v>
      </c>
      <c r="K2350" s="23">
        <f>WEEKDAY(#REF!,1)</f>
        <v>1</v>
      </c>
      <c r="L2350" s="25">
        <f>IF(#REF!&gt;=#REF!,#REF!-#REF!,"")</f>
        <v>20</v>
      </c>
      <c r="M2350" s="4">
        <v>3524</v>
      </c>
      <c r="N2350" s="5">
        <v>47.45</v>
      </c>
      <c r="O2350" s="5">
        <v>31.79</v>
      </c>
      <c r="P2350" s="5">
        <v>15.66</v>
      </c>
      <c r="Q2350" s="5">
        <f>#REF!*#REF!</f>
        <v>112027.96</v>
      </c>
      <c r="R2350" s="5">
        <v>55185.84</v>
      </c>
      <c r="S2350" s="5">
        <f>#REF!-#REF!</f>
        <v>-56842.12</v>
      </c>
      <c r="T2350" s="36">
        <f t="shared" si="36"/>
        <v>-0.50739226171752105</v>
      </c>
    </row>
    <row r="2351" spans="1:20" x14ac:dyDescent="0.2">
      <c r="A2351" s="25" t="s">
        <v>32</v>
      </c>
      <c r="B2351" s="25" t="s">
        <v>170</v>
      </c>
      <c r="C2351" s="25" t="s">
        <v>31</v>
      </c>
      <c r="D2351" s="25" t="s">
        <v>23</v>
      </c>
      <c r="E2351" s="25" t="s">
        <v>1918</v>
      </c>
      <c r="F2351" s="2">
        <v>40539</v>
      </c>
      <c r="G2351" s="23" t="str">
        <f>TEXT(Table2[[#This Row],[Order-Date]],"mmm")</f>
        <v>Dec</v>
      </c>
      <c r="H2351">
        <v>2010</v>
      </c>
      <c r="I2351">
        <v>340390193</v>
      </c>
      <c r="J2351" s="2">
        <v>40569</v>
      </c>
      <c r="K2351" s="23">
        <f>WEEKDAY(#REF!,1)</f>
        <v>4</v>
      </c>
      <c r="L2351" s="25">
        <f>IF(#REF!&gt;=#REF!,#REF!-#REF!,"")</f>
        <v>30</v>
      </c>
      <c r="M2351" s="4">
        <v>7877</v>
      </c>
      <c r="N2351" s="5">
        <v>47.45</v>
      </c>
      <c r="O2351" s="5">
        <v>31.79</v>
      </c>
      <c r="P2351" s="5">
        <v>15.66</v>
      </c>
      <c r="Q2351" s="5">
        <f>#REF!*#REF!</f>
        <v>250409.83</v>
      </c>
      <c r="R2351" s="5">
        <v>123353.82</v>
      </c>
      <c r="S2351" s="5">
        <f>#REF!-#REF!</f>
        <v>-127056.01</v>
      </c>
      <c r="T2351" s="36">
        <f t="shared" si="36"/>
        <v>-0.50739226171752105</v>
      </c>
    </row>
    <row r="2352" spans="1:20" x14ac:dyDescent="0.2">
      <c r="A2352" s="25" t="s">
        <v>29</v>
      </c>
      <c r="B2352" s="25" t="s">
        <v>64</v>
      </c>
      <c r="C2352" s="25" t="s">
        <v>51</v>
      </c>
      <c r="D2352" s="25" t="s">
        <v>27</v>
      </c>
      <c r="E2352" s="25" t="s">
        <v>1918</v>
      </c>
      <c r="F2352" s="2">
        <v>42826</v>
      </c>
      <c r="G2352" s="23" t="str">
        <f>TEXT(Table2[[#This Row],[Order-Date]],"mmm")</f>
        <v>Apr</v>
      </c>
      <c r="H2352">
        <v>2017</v>
      </c>
      <c r="I2352">
        <v>311956632</v>
      </c>
      <c r="J2352" s="2">
        <v>43009</v>
      </c>
      <c r="K2352" s="23">
        <f>WEEKDAY(#REF!,1)</f>
        <v>1</v>
      </c>
      <c r="L2352" s="25">
        <f>IF(#REF!&gt;=#REF!,#REF!-#REF!,"")</f>
        <v>183</v>
      </c>
      <c r="M2352" s="4">
        <v>3755</v>
      </c>
      <c r="N2352" s="5">
        <v>437.2</v>
      </c>
      <c r="O2352" s="5">
        <v>263.33</v>
      </c>
      <c r="P2352" s="5">
        <v>173.87</v>
      </c>
      <c r="Q2352" s="5">
        <f>#REF!*#REF!</f>
        <v>988804.15</v>
      </c>
      <c r="R2352" s="5">
        <v>652881.85</v>
      </c>
      <c r="S2352" s="5">
        <f>#REF!-#REF!</f>
        <v>-335922.3</v>
      </c>
      <c r="T2352" s="36">
        <f t="shared" si="36"/>
        <v>-0.33972581931416901</v>
      </c>
    </row>
    <row r="2353" spans="1:20" x14ac:dyDescent="0.2">
      <c r="A2353" s="25" t="s">
        <v>29</v>
      </c>
      <c r="B2353" s="25" t="s">
        <v>109</v>
      </c>
      <c r="C2353" s="25" t="s">
        <v>22</v>
      </c>
      <c r="D2353" s="25" t="s">
        <v>27</v>
      </c>
      <c r="E2353" s="25" t="s">
        <v>1916</v>
      </c>
      <c r="F2353" s="2">
        <v>41764</v>
      </c>
      <c r="G2353" s="23" t="str">
        <f>TEXT(Table2[[#This Row],[Order-Date]],"mmm")</f>
        <v>May</v>
      </c>
      <c r="H2353">
        <v>2014</v>
      </c>
      <c r="I2353">
        <v>920688903</v>
      </c>
      <c r="J2353" s="2">
        <v>41979</v>
      </c>
      <c r="K2353" s="23">
        <f>WEEKDAY(#REF!,1)</f>
        <v>7</v>
      </c>
      <c r="L2353" s="25">
        <f>IF(#REF!&gt;=#REF!,#REF!-#REF!,"")</f>
        <v>215</v>
      </c>
      <c r="M2353" s="4">
        <v>1161</v>
      </c>
      <c r="N2353" s="5">
        <v>255.28</v>
      </c>
      <c r="O2353" s="5">
        <v>159.41999999999999</v>
      </c>
      <c r="P2353" s="5">
        <v>95.86</v>
      </c>
      <c r="Q2353" s="5">
        <f>#REF!*#REF!</f>
        <v>185086.62</v>
      </c>
      <c r="R2353" s="5">
        <v>111293.46</v>
      </c>
      <c r="S2353" s="5">
        <f>#REF!-#REF!</f>
        <v>-73793.16</v>
      </c>
      <c r="T2353" s="36">
        <f t="shared" si="36"/>
        <v>-0.39869527035503699</v>
      </c>
    </row>
    <row r="2354" spans="1:20" x14ac:dyDescent="0.2">
      <c r="A2354" s="25" t="s">
        <v>32</v>
      </c>
      <c r="B2354" s="25" t="s">
        <v>81</v>
      </c>
      <c r="C2354" s="25" t="s">
        <v>56</v>
      </c>
      <c r="D2354" s="25" t="s">
        <v>23</v>
      </c>
      <c r="E2354" s="25" t="s">
        <v>1916</v>
      </c>
      <c r="F2354" s="2">
        <v>41614</v>
      </c>
      <c r="G2354" s="23" t="str">
        <f>TEXT(Table2[[#This Row],[Order-Date]],"mmm")</f>
        <v>Dec</v>
      </c>
      <c r="H2354">
        <v>2013</v>
      </c>
      <c r="I2354">
        <v>686948335</v>
      </c>
      <c r="J2354" s="2">
        <v>41481</v>
      </c>
      <c r="K2354" s="23">
        <f>WEEKDAY(#REF!,1)</f>
        <v>6</v>
      </c>
      <c r="L2354" s="25" t="str">
        <f>IF(#REF!&gt;=#REF!,#REF!-#REF!,"")</f>
        <v/>
      </c>
      <c r="M2354" s="4">
        <v>2133</v>
      </c>
      <c r="N2354" s="5">
        <v>421.89</v>
      </c>
      <c r="O2354" s="5">
        <v>364.69</v>
      </c>
      <c r="P2354" s="5">
        <v>57.2</v>
      </c>
      <c r="Q2354" s="5">
        <f>#REF!*#REF!</f>
        <v>777883.77</v>
      </c>
      <c r="R2354" s="5">
        <v>122007.6</v>
      </c>
      <c r="S2354" s="5">
        <f>#REF!-#REF!</f>
        <v>-655876.17000000004</v>
      </c>
      <c r="T2354" s="36">
        <f t="shared" si="36"/>
        <v>-0.84315445995228799</v>
      </c>
    </row>
    <row r="2355" spans="1:20" x14ac:dyDescent="0.2">
      <c r="A2355" s="25" t="s">
        <v>46</v>
      </c>
      <c r="B2355" s="25" t="s">
        <v>98</v>
      </c>
      <c r="C2355" s="25" t="s">
        <v>85</v>
      </c>
      <c r="D2355" s="25" t="s">
        <v>27</v>
      </c>
      <c r="E2355" s="25" t="s">
        <v>1918</v>
      </c>
      <c r="F2355" s="2">
        <v>41817</v>
      </c>
      <c r="G2355" s="23" t="str">
        <f>TEXT(Table2[[#This Row],[Order-Date]],"mmm")</f>
        <v>Jun</v>
      </c>
      <c r="H2355">
        <v>2014</v>
      </c>
      <c r="I2355">
        <v>901408755</v>
      </c>
      <c r="J2355" s="2">
        <v>41647</v>
      </c>
      <c r="K2355" s="23">
        <f>WEEKDAY(#REF!,1)</f>
        <v>4</v>
      </c>
      <c r="L2355" s="25" t="str">
        <f>IF(#REF!&gt;=#REF!,#REF!-#REF!,"")</f>
        <v/>
      </c>
      <c r="M2355" s="4">
        <v>5737</v>
      </c>
      <c r="N2355" s="5">
        <v>668.27</v>
      </c>
      <c r="O2355" s="5">
        <v>502.54</v>
      </c>
      <c r="P2355" s="5">
        <v>165.73</v>
      </c>
      <c r="Q2355" s="5">
        <f>#REF!*#REF!</f>
        <v>2883071.98</v>
      </c>
      <c r="R2355" s="5">
        <v>950793.01</v>
      </c>
      <c r="S2355" s="5">
        <f>#REF!-#REF!</f>
        <v>-1932278.97</v>
      </c>
      <c r="T2355" s="36">
        <f t="shared" si="36"/>
        <v>-0.67021530624427905</v>
      </c>
    </row>
    <row r="2356" spans="1:20" x14ac:dyDescent="0.2">
      <c r="A2356" s="25" t="s">
        <v>46</v>
      </c>
      <c r="B2356" s="25" t="s">
        <v>172</v>
      </c>
      <c r="C2356" s="25" t="s">
        <v>56</v>
      </c>
      <c r="D2356" s="25" t="s">
        <v>23</v>
      </c>
      <c r="E2356" s="25" t="s">
        <v>1918</v>
      </c>
      <c r="F2356" s="2">
        <v>40589</v>
      </c>
      <c r="G2356" s="23" t="str">
        <f>TEXT(Table2[[#This Row],[Order-Date]],"mmm")</f>
        <v>Feb</v>
      </c>
      <c r="H2356">
        <v>2011</v>
      </c>
      <c r="I2356">
        <v>675056493</v>
      </c>
      <c r="J2356" s="2">
        <v>40625</v>
      </c>
      <c r="K2356" s="23">
        <f>WEEKDAY(#REF!,1)</f>
        <v>4</v>
      </c>
      <c r="L2356" s="25">
        <f>IF(#REF!&gt;=#REF!,#REF!-#REF!,"")</f>
        <v>36</v>
      </c>
      <c r="M2356" s="4">
        <v>3072</v>
      </c>
      <c r="N2356" s="5">
        <v>421.89</v>
      </c>
      <c r="O2356" s="5">
        <v>364.69</v>
      </c>
      <c r="P2356" s="5">
        <v>57.2</v>
      </c>
      <c r="Q2356" s="5">
        <f>#REF!*#REF!</f>
        <v>1120327.6799999999</v>
      </c>
      <c r="R2356" s="5">
        <v>175718.39999999999</v>
      </c>
      <c r="S2356" s="5">
        <f>#REF!-#REF!</f>
        <v>-944609.28000000003</v>
      </c>
      <c r="T2356" s="36">
        <f t="shared" si="36"/>
        <v>-0.84315445995228799</v>
      </c>
    </row>
    <row r="2357" spans="1:20" x14ac:dyDescent="0.2">
      <c r="A2357" s="25" t="s">
        <v>46</v>
      </c>
      <c r="B2357" s="25" t="s">
        <v>71</v>
      </c>
      <c r="C2357" s="25" t="s">
        <v>31</v>
      </c>
      <c r="D2357" s="25" t="s">
        <v>27</v>
      </c>
      <c r="E2357" s="25" t="s">
        <v>1918</v>
      </c>
      <c r="F2357" s="2">
        <v>42856</v>
      </c>
      <c r="G2357" s="23" t="str">
        <f>TEXT(Table2[[#This Row],[Order-Date]],"mmm")</f>
        <v>May</v>
      </c>
      <c r="H2357">
        <v>2017</v>
      </c>
      <c r="I2357">
        <v>989190375</v>
      </c>
      <c r="J2357" s="2">
        <v>43009</v>
      </c>
      <c r="K2357" s="23">
        <f>WEEKDAY(#REF!,1)</f>
        <v>1</v>
      </c>
      <c r="L2357" s="25">
        <f>IF(#REF!&gt;=#REF!,#REF!-#REF!,"")</f>
        <v>153</v>
      </c>
      <c r="M2357" s="4">
        <v>2269</v>
      </c>
      <c r="N2357" s="5">
        <v>47.45</v>
      </c>
      <c r="O2357" s="5">
        <v>31.79</v>
      </c>
      <c r="P2357" s="5">
        <v>15.66</v>
      </c>
      <c r="Q2357" s="5">
        <f>#REF!*#REF!</f>
        <v>72131.509999999995</v>
      </c>
      <c r="R2357" s="5">
        <v>35532.54</v>
      </c>
      <c r="S2357" s="5">
        <f>#REF!-#REF!</f>
        <v>-36598.97</v>
      </c>
      <c r="T2357" s="36">
        <f t="shared" si="36"/>
        <v>-0.50739226171752105</v>
      </c>
    </row>
    <row r="2358" spans="1:20" x14ac:dyDescent="0.2">
      <c r="A2358" s="25" t="s">
        <v>32</v>
      </c>
      <c r="B2358" s="25" t="s">
        <v>209</v>
      </c>
      <c r="C2358" s="25" t="s">
        <v>85</v>
      </c>
      <c r="D2358" s="25" t="s">
        <v>27</v>
      </c>
      <c r="E2358" s="25" t="s">
        <v>1916</v>
      </c>
      <c r="F2358" s="2">
        <v>42377</v>
      </c>
      <c r="G2358" s="23" t="str">
        <f>TEXT(Table2[[#This Row],[Order-Date]],"mmm")</f>
        <v>Jan</v>
      </c>
      <c r="H2358">
        <v>2016</v>
      </c>
      <c r="I2358">
        <v>645421731</v>
      </c>
      <c r="J2358" s="2">
        <v>42604</v>
      </c>
      <c r="K2358" s="23">
        <f>WEEKDAY(#REF!,1)</f>
        <v>2</v>
      </c>
      <c r="L2358" s="25">
        <f>IF(#REF!&gt;=#REF!,#REF!-#REF!,"")</f>
        <v>227</v>
      </c>
      <c r="M2358" s="4">
        <v>3488</v>
      </c>
      <c r="N2358" s="5">
        <v>668.27</v>
      </c>
      <c r="O2358" s="5">
        <v>502.54</v>
      </c>
      <c r="P2358" s="5">
        <v>165.73</v>
      </c>
      <c r="Q2358" s="5">
        <f>#REF!*#REF!</f>
        <v>1752859.52</v>
      </c>
      <c r="R2358" s="5">
        <v>578066.24</v>
      </c>
      <c r="S2358" s="5">
        <f>#REF!-#REF!</f>
        <v>-1174793.28</v>
      </c>
      <c r="T2358" s="36">
        <f t="shared" si="36"/>
        <v>-0.67021530624427905</v>
      </c>
    </row>
    <row r="2359" spans="1:20" x14ac:dyDescent="0.2">
      <c r="A2359" s="25" t="s">
        <v>32</v>
      </c>
      <c r="B2359" s="25" t="s">
        <v>192</v>
      </c>
      <c r="C2359" s="25" t="s">
        <v>56</v>
      </c>
      <c r="D2359" s="25" t="s">
        <v>23</v>
      </c>
      <c r="E2359" s="25" t="s">
        <v>1917</v>
      </c>
      <c r="F2359" s="2">
        <v>41794</v>
      </c>
      <c r="G2359" s="23" t="str">
        <f>TEXT(Table2[[#This Row],[Order-Date]],"mmm")</f>
        <v>Jun</v>
      </c>
      <c r="H2359">
        <v>2014</v>
      </c>
      <c r="I2359">
        <v>315674388</v>
      </c>
      <c r="J2359" s="2">
        <v>41779</v>
      </c>
      <c r="K2359" s="23">
        <f>WEEKDAY(#REF!,1)</f>
        <v>3</v>
      </c>
      <c r="L2359" s="25" t="str">
        <f>IF(#REF!&gt;=#REF!,#REF!-#REF!,"")</f>
        <v/>
      </c>
      <c r="M2359" s="4">
        <v>3921</v>
      </c>
      <c r="N2359" s="5">
        <v>421.89</v>
      </c>
      <c r="O2359" s="5">
        <v>364.69</v>
      </c>
      <c r="P2359" s="5">
        <v>57.2</v>
      </c>
      <c r="Q2359" s="5">
        <f>#REF!*#REF!</f>
        <v>1429949.49</v>
      </c>
      <c r="R2359" s="5">
        <v>224281.2</v>
      </c>
      <c r="S2359" s="5">
        <f>#REF!-#REF!</f>
        <v>-1205668.29</v>
      </c>
      <c r="T2359" s="36">
        <f t="shared" si="36"/>
        <v>-0.84315445995228799</v>
      </c>
    </row>
    <row r="2360" spans="1:20" x14ac:dyDescent="0.2">
      <c r="A2360" s="25" t="s">
        <v>37</v>
      </c>
      <c r="B2360" s="25" t="s">
        <v>196</v>
      </c>
      <c r="C2360" s="25" t="s">
        <v>34</v>
      </c>
      <c r="D2360" s="25" t="s">
        <v>27</v>
      </c>
      <c r="E2360" s="25" t="s">
        <v>1918</v>
      </c>
      <c r="F2360" s="2">
        <v>42201</v>
      </c>
      <c r="G2360" s="23" t="str">
        <f>TEXT(Table2[[#This Row],[Order-Date]],"mmm")</f>
        <v>Jul</v>
      </c>
      <c r="H2360">
        <v>2015</v>
      </c>
      <c r="I2360">
        <v>292184674</v>
      </c>
      <c r="J2360" s="2">
        <v>42201</v>
      </c>
      <c r="K2360" s="23">
        <f>WEEKDAY(#REF!,1)</f>
        <v>5</v>
      </c>
      <c r="L2360" s="25">
        <f>IF(#REF!&gt;=#REF!,#REF!-#REF!,"")</f>
        <v>0</v>
      </c>
      <c r="M2360" s="4">
        <v>2793</v>
      </c>
      <c r="N2360" s="5">
        <v>205.7</v>
      </c>
      <c r="O2360" s="5">
        <v>117.11</v>
      </c>
      <c r="P2360" s="5">
        <v>88.59</v>
      </c>
      <c r="Q2360" s="5">
        <f>#REF!*#REF!</f>
        <v>327088.23</v>
      </c>
      <c r="R2360" s="5">
        <v>247431.87</v>
      </c>
      <c r="S2360" s="5">
        <f>#REF!-#REF!</f>
        <v>-79656.36</v>
      </c>
      <c r="T2360" s="36">
        <f t="shared" si="36"/>
        <v>-0.24353172231235601</v>
      </c>
    </row>
    <row r="2361" spans="1:20" x14ac:dyDescent="0.2">
      <c r="A2361" s="25" t="s">
        <v>37</v>
      </c>
      <c r="B2361" s="25" t="s">
        <v>63</v>
      </c>
      <c r="C2361" s="25" t="s">
        <v>22</v>
      </c>
      <c r="D2361" s="25" t="s">
        <v>27</v>
      </c>
      <c r="E2361" s="25" t="s">
        <v>1915</v>
      </c>
      <c r="F2361" s="2">
        <v>42285</v>
      </c>
      <c r="G2361" s="23" t="str">
        <f>TEXT(Table2[[#This Row],[Order-Date]],"mmm")</f>
        <v>Oct</v>
      </c>
      <c r="H2361">
        <v>2015</v>
      </c>
      <c r="I2361">
        <v>937501418</v>
      </c>
      <c r="J2361" s="2">
        <v>42232</v>
      </c>
      <c r="K2361" s="23">
        <f>WEEKDAY(#REF!,1)</f>
        <v>1</v>
      </c>
      <c r="L2361" s="25" t="str">
        <f>IF(#REF!&gt;=#REF!,#REF!-#REF!,"")</f>
        <v/>
      </c>
      <c r="M2361" s="4">
        <v>6358</v>
      </c>
      <c r="N2361" s="5">
        <v>255.28</v>
      </c>
      <c r="O2361" s="5">
        <v>159.41999999999999</v>
      </c>
      <c r="P2361" s="5">
        <v>95.86</v>
      </c>
      <c r="Q2361" s="5">
        <f>#REF!*#REF!</f>
        <v>1013592.36</v>
      </c>
      <c r="R2361" s="5">
        <v>609477.88</v>
      </c>
      <c r="S2361" s="5">
        <f>#REF!-#REF!</f>
        <v>-404114.48</v>
      </c>
      <c r="T2361" s="36">
        <f t="shared" si="36"/>
        <v>-0.39869527035503699</v>
      </c>
    </row>
    <row r="2362" spans="1:20" x14ac:dyDescent="0.2">
      <c r="A2362" s="25" t="s">
        <v>29</v>
      </c>
      <c r="B2362" s="25" t="s">
        <v>89</v>
      </c>
      <c r="C2362" s="25" t="s">
        <v>39</v>
      </c>
      <c r="D2362" s="25" t="s">
        <v>23</v>
      </c>
      <c r="E2362" s="25" t="s">
        <v>1916</v>
      </c>
      <c r="F2362" s="2">
        <v>40446</v>
      </c>
      <c r="G2362" s="23" t="str">
        <f>TEXT(Table2[[#This Row],[Order-Date]],"mmm")</f>
        <v>Sep</v>
      </c>
      <c r="H2362">
        <v>2010</v>
      </c>
      <c r="I2362">
        <v>434485948</v>
      </c>
      <c r="J2362" s="2">
        <v>40248</v>
      </c>
      <c r="K2362" s="23">
        <f>WEEKDAY(#REF!,1)</f>
        <v>5</v>
      </c>
      <c r="L2362" s="25" t="str">
        <f>IF(#REF!&gt;=#REF!,#REF!-#REF!,"")</f>
        <v/>
      </c>
      <c r="M2362" s="4">
        <v>2902</v>
      </c>
      <c r="N2362" s="5">
        <v>81.73</v>
      </c>
      <c r="O2362" s="5">
        <v>56.67</v>
      </c>
      <c r="P2362" s="5">
        <v>25.06</v>
      </c>
      <c r="Q2362" s="5">
        <f>#REF!*#REF!</f>
        <v>164456.34</v>
      </c>
      <c r="R2362" s="5">
        <v>72724.12</v>
      </c>
      <c r="S2362" s="5">
        <f>#REF!-#REF!</f>
        <v>-91732.22</v>
      </c>
      <c r="T2362" s="36">
        <f t="shared" si="36"/>
        <v>-0.55779071819304704</v>
      </c>
    </row>
    <row r="2363" spans="1:20" x14ac:dyDescent="0.2">
      <c r="A2363" s="25" t="s">
        <v>37</v>
      </c>
      <c r="B2363" s="25" t="s">
        <v>79</v>
      </c>
      <c r="C2363" s="25" t="s">
        <v>39</v>
      </c>
      <c r="D2363" s="25" t="s">
        <v>27</v>
      </c>
      <c r="E2363" s="25" t="s">
        <v>1916</v>
      </c>
      <c r="F2363" s="2">
        <v>42828</v>
      </c>
      <c r="G2363" s="23" t="str">
        <f>TEXT(Table2[[#This Row],[Order-Date]],"mmm")</f>
        <v>Apr</v>
      </c>
      <c r="H2363">
        <v>2017</v>
      </c>
      <c r="I2363">
        <v>636312091</v>
      </c>
      <c r="J2363" s="2">
        <v>42812</v>
      </c>
      <c r="K2363" s="23">
        <f>WEEKDAY(#REF!,1)</f>
        <v>7</v>
      </c>
      <c r="L2363" s="25" t="str">
        <f>IF(#REF!&gt;=#REF!,#REF!-#REF!,"")</f>
        <v/>
      </c>
      <c r="M2363" s="4">
        <v>7743</v>
      </c>
      <c r="N2363" s="5">
        <v>81.73</v>
      </c>
      <c r="O2363" s="5">
        <v>56.67</v>
      </c>
      <c r="P2363" s="5">
        <v>25.06</v>
      </c>
      <c r="Q2363" s="5">
        <f>#REF!*#REF!</f>
        <v>438795.81</v>
      </c>
      <c r="R2363" s="5">
        <v>194039.58</v>
      </c>
      <c r="S2363" s="5">
        <f>#REF!-#REF!</f>
        <v>-244756.23</v>
      </c>
      <c r="T2363" s="36">
        <f t="shared" si="36"/>
        <v>-0.55779071819304704</v>
      </c>
    </row>
    <row r="2364" spans="1:20" x14ac:dyDescent="0.2">
      <c r="A2364" s="25" t="s">
        <v>29</v>
      </c>
      <c r="B2364" s="25" t="s">
        <v>64</v>
      </c>
      <c r="C2364" s="25" t="s">
        <v>22</v>
      </c>
      <c r="D2364" s="25" t="s">
        <v>27</v>
      </c>
      <c r="E2364" s="25" t="s">
        <v>1917</v>
      </c>
      <c r="F2364" s="2">
        <v>41781</v>
      </c>
      <c r="G2364" s="23" t="str">
        <f>TEXT(Table2[[#This Row],[Order-Date]],"mmm")</f>
        <v>May</v>
      </c>
      <c r="H2364">
        <v>2014</v>
      </c>
      <c r="I2364">
        <v>316466176</v>
      </c>
      <c r="J2364" s="2">
        <v>41676</v>
      </c>
      <c r="K2364" s="23">
        <f>WEEKDAY(#REF!,1)</f>
        <v>5</v>
      </c>
      <c r="L2364" s="25" t="str">
        <f>IF(#REF!&gt;=#REF!,#REF!-#REF!,"")</f>
        <v/>
      </c>
      <c r="M2364" s="4">
        <v>8229</v>
      </c>
      <c r="N2364" s="5">
        <v>255.28</v>
      </c>
      <c r="O2364" s="5">
        <v>159.41999999999999</v>
      </c>
      <c r="P2364" s="5">
        <v>95.86</v>
      </c>
      <c r="Q2364" s="5">
        <f>#REF!*#REF!</f>
        <v>1311867.18</v>
      </c>
      <c r="R2364" s="5">
        <v>788831.94</v>
      </c>
      <c r="S2364" s="5">
        <f>#REF!-#REF!</f>
        <v>-523035.24</v>
      </c>
      <c r="T2364" s="36">
        <f t="shared" si="36"/>
        <v>-0.39869527035503699</v>
      </c>
    </row>
    <row r="2365" spans="1:20" x14ac:dyDescent="0.2">
      <c r="A2365" s="25" t="s">
        <v>32</v>
      </c>
      <c r="B2365" s="25" t="s">
        <v>52</v>
      </c>
      <c r="C2365" s="25" t="s">
        <v>77</v>
      </c>
      <c r="D2365" s="25" t="s">
        <v>27</v>
      </c>
      <c r="E2365" s="25" t="s">
        <v>1917</v>
      </c>
      <c r="F2365" s="2">
        <v>42728</v>
      </c>
      <c r="G2365" s="23" t="str">
        <f>TEXT(Table2[[#This Row],[Order-Date]],"mmm")</f>
        <v>Dec</v>
      </c>
      <c r="H2365">
        <v>2016</v>
      </c>
      <c r="I2365">
        <v>118747031</v>
      </c>
      <c r="J2365" s="2">
        <v>43010</v>
      </c>
      <c r="K2365" s="23">
        <f>WEEKDAY(#REF!,1)</f>
        <v>2</v>
      </c>
      <c r="L2365" s="25">
        <f>IF(#REF!&gt;=#REF!,#REF!-#REF!,"")</f>
        <v>282</v>
      </c>
      <c r="M2365" s="4">
        <v>8740</v>
      </c>
      <c r="N2365" s="5">
        <v>154.06</v>
      </c>
      <c r="O2365" s="5">
        <v>90.93</v>
      </c>
      <c r="P2365" s="5">
        <v>63.13</v>
      </c>
      <c r="Q2365" s="5">
        <f>#REF!*#REF!</f>
        <v>794728.2</v>
      </c>
      <c r="R2365" s="5">
        <v>551756.19999999995</v>
      </c>
      <c r="S2365" s="5">
        <f>#REF!-#REF!</f>
        <v>-242972</v>
      </c>
      <c r="T2365" s="36">
        <f t="shared" si="36"/>
        <v>-0.30572968217309998</v>
      </c>
    </row>
    <row r="2366" spans="1:20" x14ac:dyDescent="0.2">
      <c r="A2366" s="25" t="s">
        <v>20</v>
      </c>
      <c r="B2366" s="25" t="s">
        <v>158</v>
      </c>
      <c r="C2366" s="25" t="s">
        <v>85</v>
      </c>
      <c r="D2366" s="25" t="s">
        <v>23</v>
      </c>
      <c r="E2366" s="25" t="s">
        <v>1918</v>
      </c>
      <c r="F2366" s="2">
        <v>40297</v>
      </c>
      <c r="G2366" s="23" t="str">
        <f>TEXT(Table2[[#This Row],[Order-Date]],"mmm")</f>
        <v>Apr</v>
      </c>
      <c r="H2366">
        <v>2010</v>
      </c>
      <c r="I2366">
        <v>307265985</v>
      </c>
      <c r="J2366" s="2">
        <v>40273</v>
      </c>
      <c r="K2366" s="23">
        <f>WEEKDAY(#REF!,1)</f>
        <v>2</v>
      </c>
      <c r="L2366" s="25" t="str">
        <f>IF(#REF!&gt;=#REF!,#REF!-#REF!,"")</f>
        <v/>
      </c>
      <c r="M2366" s="4">
        <v>5688</v>
      </c>
      <c r="N2366" s="5">
        <v>668.27</v>
      </c>
      <c r="O2366" s="5">
        <v>502.54</v>
      </c>
      <c r="P2366" s="5">
        <v>165.73</v>
      </c>
      <c r="Q2366" s="5">
        <f>#REF!*#REF!</f>
        <v>2858447.52</v>
      </c>
      <c r="R2366" s="5">
        <v>942672.24</v>
      </c>
      <c r="S2366" s="5">
        <f>#REF!-#REF!</f>
        <v>-1915775.28</v>
      </c>
      <c r="T2366" s="36">
        <f t="shared" si="36"/>
        <v>-0.67021530624427905</v>
      </c>
    </row>
    <row r="2367" spans="1:20" x14ac:dyDescent="0.2">
      <c r="A2367" s="25" t="s">
        <v>20</v>
      </c>
      <c r="B2367" s="25" t="s">
        <v>68</v>
      </c>
      <c r="C2367" s="25" t="s">
        <v>34</v>
      </c>
      <c r="D2367" s="25" t="s">
        <v>27</v>
      </c>
      <c r="E2367" s="25" t="s">
        <v>1915</v>
      </c>
      <c r="F2367" s="2">
        <v>41924</v>
      </c>
      <c r="G2367" s="23" t="str">
        <f>TEXT(Table2[[#This Row],[Order-Date]],"mmm")</f>
        <v>Oct</v>
      </c>
      <c r="H2367">
        <v>2014</v>
      </c>
      <c r="I2367">
        <v>316446864</v>
      </c>
      <c r="J2367" s="2">
        <v>41986</v>
      </c>
      <c r="K2367" s="23">
        <f>WEEKDAY(#REF!,1)</f>
        <v>7</v>
      </c>
      <c r="L2367" s="25">
        <f>IF(#REF!&gt;=#REF!,#REF!-#REF!,"")</f>
        <v>62</v>
      </c>
      <c r="M2367" s="4">
        <v>2514</v>
      </c>
      <c r="N2367" s="5">
        <v>205.7</v>
      </c>
      <c r="O2367" s="5">
        <v>117.11</v>
      </c>
      <c r="P2367" s="5">
        <v>88.59</v>
      </c>
      <c r="Q2367" s="5">
        <f>#REF!*#REF!</f>
        <v>294414.53999999998</v>
      </c>
      <c r="R2367" s="5">
        <v>222715.26</v>
      </c>
      <c r="S2367" s="5">
        <f>#REF!-#REF!</f>
        <v>-71699.28</v>
      </c>
      <c r="T2367" s="36">
        <f t="shared" si="36"/>
        <v>-0.24353172231235601</v>
      </c>
    </row>
    <row r="2368" spans="1:20" x14ac:dyDescent="0.2">
      <c r="A2368" s="25" t="s">
        <v>29</v>
      </c>
      <c r="B2368" s="25" t="s">
        <v>153</v>
      </c>
      <c r="C2368" s="25" t="s">
        <v>85</v>
      </c>
      <c r="D2368" s="25" t="s">
        <v>23</v>
      </c>
      <c r="E2368" s="25" t="s">
        <v>1915</v>
      </c>
      <c r="F2368" s="2">
        <v>41838</v>
      </c>
      <c r="G2368" s="23" t="str">
        <f>TEXT(Table2[[#This Row],[Order-Date]],"mmm")</f>
        <v>Jul</v>
      </c>
      <c r="H2368">
        <v>2014</v>
      </c>
      <c r="I2368">
        <v>101025998</v>
      </c>
      <c r="J2368" s="2">
        <v>41951</v>
      </c>
      <c r="K2368" s="23">
        <f>WEEKDAY(#REF!,1)</f>
        <v>7</v>
      </c>
      <c r="L2368" s="25">
        <f>IF(#REF!&gt;=#REF!,#REF!-#REF!,"")</f>
        <v>113</v>
      </c>
      <c r="M2368" s="4">
        <v>4693</v>
      </c>
      <c r="N2368" s="5">
        <v>668.27</v>
      </c>
      <c r="O2368" s="5">
        <v>502.54</v>
      </c>
      <c r="P2368" s="5">
        <v>165.73</v>
      </c>
      <c r="Q2368" s="5">
        <f>#REF!*#REF!</f>
        <v>2358420.2200000002</v>
      </c>
      <c r="R2368" s="5">
        <v>777770.89</v>
      </c>
      <c r="S2368" s="5">
        <f>#REF!-#REF!</f>
        <v>-1580649.33</v>
      </c>
      <c r="T2368" s="36">
        <f t="shared" si="36"/>
        <v>-0.67021530624427905</v>
      </c>
    </row>
    <row r="2369" spans="1:20" x14ac:dyDescent="0.2">
      <c r="A2369" s="25" t="s">
        <v>40</v>
      </c>
      <c r="B2369" s="25" t="s">
        <v>221</v>
      </c>
      <c r="C2369" s="25" t="s">
        <v>77</v>
      </c>
      <c r="D2369" s="25" t="s">
        <v>27</v>
      </c>
      <c r="E2369" s="25" t="s">
        <v>1917</v>
      </c>
      <c r="F2369" s="2">
        <v>41132</v>
      </c>
      <c r="G2369" s="23" t="str">
        <f>TEXT(Table2[[#This Row],[Order-Date]],"mmm")</f>
        <v>Aug</v>
      </c>
      <c r="H2369">
        <v>2012</v>
      </c>
      <c r="I2369">
        <v>586052215</v>
      </c>
      <c r="J2369" s="2">
        <v>41259</v>
      </c>
      <c r="K2369" s="23">
        <f>WEEKDAY(#REF!,1)</f>
        <v>1</v>
      </c>
      <c r="L2369" s="25">
        <f>IF(#REF!&gt;=#REF!,#REF!-#REF!,"")</f>
        <v>127</v>
      </c>
      <c r="M2369" s="4">
        <v>4729</v>
      </c>
      <c r="N2369" s="5">
        <v>154.06</v>
      </c>
      <c r="O2369" s="5">
        <v>90.93</v>
      </c>
      <c r="P2369" s="5">
        <v>63.13</v>
      </c>
      <c r="Q2369" s="5">
        <f>#REF!*#REF!</f>
        <v>430007.97</v>
      </c>
      <c r="R2369" s="5">
        <v>298541.77</v>
      </c>
      <c r="S2369" s="5">
        <f>#REF!-#REF!</f>
        <v>-131466.20000000001</v>
      </c>
      <c r="T2369" s="36">
        <f t="shared" si="36"/>
        <v>-0.30572968217309998</v>
      </c>
    </row>
    <row r="2370" spans="1:20" x14ac:dyDescent="0.2">
      <c r="A2370" s="25" t="s">
        <v>40</v>
      </c>
      <c r="B2370" s="25" t="s">
        <v>203</v>
      </c>
      <c r="C2370" s="25" t="s">
        <v>31</v>
      </c>
      <c r="D2370" s="25" t="s">
        <v>27</v>
      </c>
      <c r="E2370" s="25" t="s">
        <v>1915</v>
      </c>
      <c r="F2370" s="2">
        <v>41878</v>
      </c>
      <c r="G2370" s="23" t="str">
        <f>TEXT(Table2[[#This Row],[Order-Date]],"mmm")</f>
        <v>Aug</v>
      </c>
      <c r="H2370">
        <v>2014</v>
      </c>
      <c r="I2370">
        <v>516886842</v>
      </c>
      <c r="J2370" s="2">
        <v>41907</v>
      </c>
      <c r="K2370" s="23">
        <f>WEEKDAY(#REF!,1)</f>
        <v>5</v>
      </c>
      <c r="L2370" s="25">
        <f>IF(#REF!&gt;=#REF!,#REF!-#REF!,"")</f>
        <v>29</v>
      </c>
      <c r="M2370" s="4">
        <v>7158</v>
      </c>
      <c r="N2370" s="5">
        <v>47.45</v>
      </c>
      <c r="O2370" s="5">
        <v>31.79</v>
      </c>
      <c r="P2370" s="5">
        <v>15.66</v>
      </c>
      <c r="Q2370" s="5">
        <f>#REF!*#REF!</f>
        <v>227552.82</v>
      </c>
      <c r="R2370" s="5">
        <v>112094.28</v>
      </c>
      <c r="S2370" s="5">
        <f>#REF!-#REF!</f>
        <v>-115458.54</v>
      </c>
      <c r="T2370" s="36">
        <f t="shared" si="36"/>
        <v>-0.50739226171752105</v>
      </c>
    </row>
    <row r="2371" spans="1:20" x14ac:dyDescent="0.2">
      <c r="A2371" s="25" t="s">
        <v>20</v>
      </c>
      <c r="B2371" s="25" t="s">
        <v>167</v>
      </c>
      <c r="C2371" s="25" t="s">
        <v>77</v>
      </c>
      <c r="D2371" s="25" t="s">
        <v>23</v>
      </c>
      <c r="E2371" s="25" t="s">
        <v>1915</v>
      </c>
      <c r="F2371" s="2">
        <v>41735</v>
      </c>
      <c r="G2371" s="23" t="str">
        <f>TEXT(Table2[[#This Row],[Order-Date]],"mmm")</f>
        <v>Apr</v>
      </c>
      <c r="H2371">
        <v>2014</v>
      </c>
      <c r="I2371">
        <v>509203708</v>
      </c>
      <c r="J2371" s="2">
        <v>41814</v>
      </c>
      <c r="K2371" s="23">
        <f>WEEKDAY(#REF!,1)</f>
        <v>3</v>
      </c>
      <c r="L2371" s="25">
        <f>IF(#REF!&gt;=#REF!,#REF!-#REF!,"")</f>
        <v>79</v>
      </c>
      <c r="M2371" s="4">
        <v>3548</v>
      </c>
      <c r="N2371" s="5">
        <v>154.06</v>
      </c>
      <c r="O2371" s="5">
        <v>90.93</v>
      </c>
      <c r="P2371" s="5">
        <v>63.13</v>
      </c>
      <c r="Q2371" s="5">
        <f>#REF!*#REF!</f>
        <v>322619.64</v>
      </c>
      <c r="R2371" s="5">
        <v>223985.24</v>
      </c>
      <c r="S2371" s="5">
        <f>#REF!-#REF!</f>
        <v>-98634.4</v>
      </c>
      <c r="T2371" s="36">
        <f t="shared" ref="T2371:T2434" si="37">S2371/Q2371</f>
        <v>-0.30572968217309998</v>
      </c>
    </row>
    <row r="2372" spans="1:20" x14ac:dyDescent="0.2">
      <c r="A2372" s="25" t="s">
        <v>46</v>
      </c>
      <c r="B2372" s="25" t="s">
        <v>107</v>
      </c>
      <c r="C2372" s="25" t="s">
        <v>51</v>
      </c>
      <c r="D2372" s="25" t="s">
        <v>23</v>
      </c>
      <c r="E2372" s="25" t="s">
        <v>1917</v>
      </c>
      <c r="F2372" s="2">
        <v>42112</v>
      </c>
      <c r="G2372" s="23" t="str">
        <f>TEXT(Table2[[#This Row],[Order-Date]],"mmm")</f>
        <v>Apr</v>
      </c>
      <c r="H2372">
        <v>2015</v>
      </c>
      <c r="I2372">
        <v>798989140</v>
      </c>
      <c r="J2372" s="2">
        <v>42100</v>
      </c>
      <c r="K2372" s="23">
        <f>WEEKDAY(#REF!,1)</f>
        <v>2</v>
      </c>
      <c r="L2372" s="25" t="str">
        <f>IF(#REF!&gt;=#REF!,#REF!-#REF!,"")</f>
        <v/>
      </c>
      <c r="M2372" s="4">
        <v>7497</v>
      </c>
      <c r="N2372" s="5">
        <v>437.2</v>
      </c>
      <c r="O2372" s="5">
        <v>263.33</v>
      </c>
      <c r="P2372" s="5">
        <v>173.87</v>
      </c>
      <c r="Q2372" s="5">
        <f>#REF!*#REF!</f>
        <v>1974185.01</v>
      </c>
      <c r="R2372" s="5">
        <v>1303503.3899999999</v>
      </c>
      <c r="S2372" s="5">
        <f>#REF!-#REF!</f>
        <v>-670681.62</v>
      </c>
      <c r="T2372" s="36">
        <f t="shared" si="37"/>
        <v>-0.33972581931416901</v>
      </c>
    </row>
    <row r="2373" spans="1:20" x14ac:dyDescent="0.2">
      <c r="A2373" s="25" t="s">
        <v>32</v>
      </c>
      <c r="B2373" s="25" t="s">
        <v>93</v>
      </c>
      <c r="C2373" s="25" t="s">
        <v>34</v>
      </c>
      <c r="D2373" s="25" t="s">
        <v>27</v>
      </c>
      <c r="E2373" s="25" t="s">
        <v>1916</v>
      </c>
      <c r="F2373" s="2">
        <v>40239</v>
      </c>
      <c r="G2373" s="23" t="str">
        <f>TEXT(Table2[[#This Row],[Order-Date]],"mmm")</f>
        <v>Mar</v>
      </c>
      <c r="H2373">
        <v>2010</v>
      </c>
      <c r="I2373">
        <v>792541968</v>
      </c>
      <c r="J2373" s="2">
        <v>40393</v>
      </c>
      <c r="K2373" s="23">
        <f>WEEKDAY(#REF!,1)</f>
        <v>3</v>
      </c>
      <c r="L2373" s="25">
        <f>IF(#REF!&gt;=#REF!,#REF!-#REF!,"")</f>
        <v>154</v>
      </c>
      <c r="M2373" s="4">
        <v>9635</v>
      </c>
      <c r="N2373" s="5">
        <v>205.7</v>
      </c>
      <c r="O2373" s="5">
        <v>117.11</v>
      </c>
      <c r="P2373" s="5">
        <v>88.59</v>
      </c>
      <c r="Q2373" s="5">
        <f>#REF!*#REF!</f>
        <v>1128354.8500000001</v>
      </c>
      <c r="R2373" s="5">
        <v>853564.65</v>
      </c>
      <c r="S2373" s="5">
        <f>#REF!-#REF!</f>
        <v>-274790.2</v>
      </c>
      <c r="T2373" s="36">
        <f t="shared" si="37"/>
        <v>-0.24353172231235601</v>
      </c>
    </row>
    <row r="2374" spans="1:20" x14ac:dyDescent="0.2">
      <c r="A2374" s="25" t="s">
        <v>46</v>
      </c>
      <c r="B2374" s="25" t="s">
        <v>115</v>
      </c>
      <c r="C2374" s="25" t="s">
        <v>85</v>
      </c>
      <c r="D2374" s="25" t="s">
        <v>23</v>
      </c>
      <c r="E2374" s="25" t="s">
        <v>1917</v>
      </c>
      <c r="F2374" s="2">
        <v>42191</v>
      </c>
      <c r="G2374" s="23" t="str">
        <f>TEXT(Table2[[#This Row],[Order-Date]],"mmm")</f>
        <v>Jul</v>
      </c>
      <c r="H2374">
        <v>2015</v>
      </c>
      <c r="I2374">
        <v>416473519</v>
      </c>
      <c r="J2374" s="2">
        <v>42178</v>
      </c>
      <c r="K2374" s="23">
        <f>WEEKDAY(#REF!,1)</f>
        <v>3</v>
      </c>
      <c r="L2374" s="25" t="str">
        <f>IF(#REF!&gt;=#REF!,#REF!-#REF!,"")</f>
        <v/>
      </c>
      <c r="M2374" s="4">
        <v>2624</v>
      </c>
      <c r="N2374" s="5">
        <v>668.27</v>
      </c>
      <c r="O2374" s="5">
        <v>502.54</v>
      </c>
      <c r="P2374" s="5">
        <v>165.73</v>
      </c>
      <c r="Q2374" s="5">
        <f>#REF!*#REF!</f>
        <v>1318664.96</v>
      </c>
      <c r="R2374" s="5">
        <v>434875.52</v>
      </c>
      <c r="S2374" s="5">
        <f>#REF!-#REF!</f>
        <v>-883789.44</v>
      </c>
      <c r="T2374" s="36">
        <f t="shared" si="37"/>
        <v>-0.67021530624427905</v>
      </c>
    </row>
    <row r="2375" spans="1:20" x14ac:dyDescent="0.2">
      <c r="A2375" s="25" t="s">
        <v>20</v>
      </c>
      <c r="B2375" s="25" t="s">
        <v>217</v>
      </c>
      <c r="C2375" s="25" t="s">
        <v>49</v>
      </c>
      <c r="D2375" s="25" t="s">
        <v>27</v>
      </c>
      <c r="E2375" s="25" t="s">
        <v>1918</v>
      </c>
      <c r="F2375" s="2">
        <v>41651</v>
      </c>
      <c r="G2375" s="23" t="str">
        <f>TEXT(Table2[[#This Row],[Order-Date]],"mmm")</f>
        <v>Jan</v>
      </c>
      <c r="H2375">
        <v>2014</v>
      </c>
      <c r="I2375">
        <v>567707622</v>
      </c>
      <c r="J2375" s="2">
        <v>41995</v>
      </c>
      <c r="K2375" s="23">
        <f>WEEKDAY(#REF!,1)</f>
        <v>2</v>
      </c>
      <c r="L2375" s="25">
        <f>IF(#REF!&gt;=#REF!,#REF!-#REF!,"")</f>
        <v>344</v>
      </c>
      <c r="M2375" s="4">
        <v>6156</v>
      </c>
      <c r="N2375" s="5">
        <v>651.21</v>
      </c>
      <c r="O2375" s="5">
        <v>524.96</v>
      </c>
      <c r="P2375" s="5">
        <v>126.25</v>
      </c>
      <c r="Q2375" s="5">
        <f>#REF!*#REF!</f>
        <v>3231653.76</v>
      </c>
      <c r="R2375" s="5">
        <v>777195</v>
      </c>
      <c r="S2375" s="5">
        <f>#REF!-#REF!</f>
        <v>-2454458.7599999998</v>
      </c>
      <c r="T2375" s="36">
        <f t="shared" si="37"/>
        <v>-0.75950548613227697</v>
      </c>
    </row>
    <row r="2376" spans="1:20" x14ac:dyDescent="0.2">
      <c r="A2376" s="25" t="s">
        <v>32</v>
      </c>
      <c r="B2376" s="25" t="s">
        <v>147</v>
      </c>
      <c r="C2376" s="25" t="s">
        <v>85</v>
      </c>
      <c r="D2376" s="25" t="s">
        <v>27</v>
      </c>
      <c r="E2376" s="25" t="s">
        <v>1918</v>
      </c>
      <c r="F2376" s="2">
        <v>42136</v>
      </c>
      <c r="G2376" s="23" t="str">
        <f>TEXT(Table2[[#This Row],[Order-Date]],"mmm")</f>
        <v>May</v>
      </c>
      <c r="H2376">
        <v>2015</v>
      </c>
      <c r="I2376">
        <v>863480603</v>
      </c>
      <c r="J2376" s="2">
        <v>42705</v>
      </c>
      <c r="K2376" s="23">
        <f>WEEKDAY(#REF!,1)</f>
        <v>5</v>
      </c>
      <c r="L2376" s="25">
        <f>IF(#REF!&gt;=#REF!,#REF!-#REF!,"")</f>
        <v>569</v>
      </c>
      <c r="M2376" s="4">
        <v>1954</v>
      </c>
      <c r="N2376" s="5">
        <v>668.27</v>
      </c>
      <c r="O2376" s="5">
        <v>502.54</v>
      </c>
      <c r="P2376" s="5">
        <v>165.73</v>
      </c>
      <c r="Q2376" s="5">
        <f>#REF!*#REF!</f>
        <v>981963.16</v>
      </c>
      <c r="R2376" s="5">
        <v>323836.42</v>
      </c>
      <c r="S2376" s="5">
        <f>#REF!-#REF!</f>
        <v>-658126.74</v>
      </c>
      <c r="T2376" s="36">
        <f t="shared" si="37"/>
        <v>-0.67021530624427905</v>
      </c>
    </row>
    <row r="2377" spans="1:20" x14ac:dyDescent="0.2">
      <c r="A2377" s="25" t="s">
        <v>32</v>
      </c>
      <c r="B2377" s="25" t="s">
        <v>149</v>
      </c>
      <c r="C2377" s="25" t="s">
        <v>31</v>
      </c>
      <c r="D2377" s="25" t="s">
        <v>27</v>
      </c>
      <c r="E2377" s="25" t="s">
        <v>1916</v>
      </c>
      <c r="F2377" s="2">
        <v>42207</v>
      </c>
      <c r="G2377" s="23" t="str">
        <f>TEXT(Table2[[#This Row],[Order-Date]],"mmm")</f>
        <v>Jul</v>
      </c>
      <c r="H2377">
        <v>2015</v>
      </c>
      <c r="I2377">
        <v>991341292</v>
      </c>
      <c r="J2377" s="2">
        <v>42044</v>
      </c>
      <c r="K2377" s="23">
        <f>WEEKDAY(#REF!,1)</f>
        <v>2</v>
      </c>
      <c r="L2377" s="25" t="str">
        <f>IF(#REF!&gt;=#REF!,#REF!-#REF!,"")</f>
        <v/>
      </c>
      <c r="M2377" s="4">
        <v>8773</v>
      </c>
      <c r="N2377" s="5">
        <v>47.45</v>
      </c>
      <c r="O2377" s="5">
        <v>31.79</v>
      </c>
      <c r="P2377" s="5">
        <v>15.66</v>
      </c>
      <c r="Q2377" s="5">
        <f>#REF!*#REF!</f>
        <v>278893.67</v>
      </c>
      <c r="R2377" s="5">
        <v>137385.18</v>
      </c>
      <c r="S2377" s="5">
        <f>#REF!-#REF!</f>
        <v>-141508.49</v>
      </c>
      <c r="T2377" s="36">
        <f t="shared" si="37"/>
        <v>-0.50739226171752105</v>
      </c>
    </row>
    <row r="2378" spans="1:20" x14ac:dyDescent="0.2">
      <c r="A2378" s="25" t="s">
        <v>46</v>
      </c>
      <c r="B2378" s="25" t="s">
        <v>92</v>
      </c>
      <c r="C2378" s="25" t="s">
        <v>34</v>
      </c>
      <c r="D2378" s="25" t="s">
        <v>23</v>
      </c>
      <c r="E2378" s="25" t="s">
        <v>1917</v>
      </c>
      <c r="F2378" s="2">
        <v>40892</v>
      </c>
      <c r="G2378" s="23" t="str">
        <f>TEXT(Table2[[#This Row],[Order-Date]],"mmm")</f>
        <v>Dec</v>
      </c>
      <c r="H2378">
        <v>2011</v>
      </c>
      <c r="I2378">
        <v>259151017</v>
      </c>
      <c r="J2378" s="2">
        <v>41153</v>
      </c>
      <c r="K2378" s="23">
        <f>WEEKDAY(#REF!,1)</f>
        <v>7</v>
      </c>
      <c r="L2378" s="25">
        <f>IF(#REF!&gt;=#REF!,#REF!-#REF!,"")</f>
        <v>261</v>
      </c>
      <c r="M2378" s="4">
        <v>7400</v>
      </c>
      <c r="N2378" s="5">
        <v>205.7</v>
      </c>
      <c r="O2378" s="5">
        <v>117.11</v>
      </c>
      <c r="P2378" s="5">
        <v>88.59</v>
      </c>
      <c r="Q2378" s="5">
        <f>#REF!*#REF!</f>
        <v>866614</v>
      </c>
      <c r="R2378" s="5">
        <v>655566</v>
      </c>
      <c r="S2378" s="5">
        <f>#REF!-#REF!</f>
        <v>-211048</v>
      </c>
      <c r="T2378" s="36">
        <f t="shared" si="37"/>
        <v>-0.24353172231235601</v>
      </c>
    </row>
    <row r="2379" spans="1:20" x14ac:dyDescent="0.2">
      <c r="A2379" s="25" t="s">
        <v>32</v>
      </c>
      <c r="B2379" s="25" t="s">
        <v>113</v>
      </c>
      <c r="C2379" s="25" t="s">
        <v>85</v>
      </c>
      <c r="D2379" s="25" t="s">
        <v>27</v>
      </c>
      <c r="E2379" s="25" t="s">
        <v>1918</v>
      </c>
      <c r="F2379" s="2">
        <v>42262</v>
      </c>
      <c r="G2379" s="23" t="str">
        <f>TEXT(Table2[[#This Row],[Order-Date]],"mmm")</f>
        <v>Sep</v>
      </c>
      <c r="H2379">
        <v>2015</v>
      </c>
      <c r="I2379">
        <v>745083606</v>
      </c>
      <c r="J2379" s="2">
        <v>42277</v>
      </c>
      <c r="K2379" s="23">
        <f>WEEKDAY(#REF!,1)</f>
        <v>4</v>
      </c>
      <c r="L2379" s="25">
        <f>IF(#REF!&gt;=#REF!,#REF!-#REF!,"")</f>
        <v>15</v>
      </c>
      <c r="M2379" s="4">
        <v>5651</v>
      </c>
      <c r="N2379" s="5">
        <v>668.27</v>
      </c>
      <c r="O2379" s="5">
        <v>502.54</v>
      </c>
      <c r="P2379" s="5">
        <v>165.73</v>
      </c>
      <c r="Q2379" s="5">
        <f>#REF!*#REF!</f>
        <v>2839853.54</v>
      </c>
      <c r="R2379" s="5">
        <v>936540.23</v>
      </c>
      <c r="S2379" s="5">
        <f>#REF!-#REF!</f>
        <v>-1903313.31</v>
      </c>
      <c r="T2379" s="36">
        <f t="shared" si="37"/>
        <v>-0.67021530624427905</v>
      </c>
    </row>
    <row r="2380" spans="1:20" x14ac:dyDescent="0.2">
      <c r="A2380" s="25" t="s">
        <v>29</v>
      </c>
      <c r="B2380" s="25" t="s">
        <v>76</v>
      </c>
      <c r="C2380" s="25" t="s">
        <v>39</v>
      </c>
      <c r="D2380" s="25" t="s">
        <v>27</v>
      </c>
      <c r="E2380" s="25" t="s">
        <v>1917</v>
      </c>
      <c r="F2380" s="2">
        <v>42272</v>
      </c>
      <c r="G2380" s="23" t="str">
        <f>TEXT(Table2[[#This Row],[Order-Date]],"mmm")</f>
        <v>Sep</v>
      </c>
      <c r="H2380">
        <v>2015</v>
      </c>
      <c r="I2380">
        <v>547625386</v>
      </c>
      <c r="J2380" s="2">
        <v>42276</v>
      </c>
      <c r="K2380" s="23">
        <f>WEEKDAY(#REF!,1)</f>
        <v>3</v>
      </c>
      <c r="L2380" s="25">
        <f>IF(#REF!&gt;=#REF!,#REF!-#REF!,"")</f>
        <v>4</v>
      </c>
      <c r="M2380" s="4">
        <v>3376</v>
      </c>
      <c r="N2380" s="5">
        <v>81.73</v>
      </c>
      <c r="O2380" s="5">
        <v>56.67</v>
      </c>
      <c r="P2380" s="5">
        <v>25.06</v>
      </c>
      <c r="Q2380" s="5">
        <f>#REF!*#REF!</f>
        <v>191317.92</v>
      </c>
      <c r="R2380" s="5">
        <v>84602.559999999998</v>
      </c>
      <c r="S2380" s="5">
        <f>#REF!-#REF!</f>
        <v>-106715.36</v>
      </c>
      <c r="T2380" s="36">
        <f t="shared" si="37"/>
        <v>-0.55779071819304704</v>
      </c>
    </row>
    <row r="2381" spans="1:20" x14ac:dyDescent="0.2">
      <c r="A2381" s="25" t="s">
        <v>37</v>
      </c>
      <c r="B2381" s="25" t="s">
        <v>155</v>
      </c>
      <c r="C2381" s="25" t="s">
        <v>31</v>
      </c>
      <c r="D2381" s="25" t="s">
        <v>27</v>
      </c>
      <c r="E2381" s="25" t="s">
        <v>1918</v>
      </c>
      <c r="F2381" s="2">
        <v>41415</v>
      </c>
      <c r="G2381" s="23" t="str">
        <f>TEXT(Table2[[#This Row],[Order-Date]],"mmm")</f>
        <v>May</v>
      </c>
      <c r="H2381">
        <v>2013</v>
      </c>
      <c r="I2381">
        <v>535575187</v>
      </c>
      <c r="J2381" s="2">
        <v>41438</v>
      </c>
      <c r="K2381" s="23">
        <f>WEEKDAY(#REF!,1)</f>
        <v>5</v>
      </c>
      <c r="L2381" s="25">
        <f>IF(#REF!&gt;=#REF!,#REF!-#REF!,"")</f>
        <v>23</v>
      </c>
      <c r="M2381" s="4">
        <v>7454</v>
      </c>
      <c r="N2381" s="5">
        <v>47.45</v>
      </c>
      <c r="O2381" s="5">
        <v>31.79</v>
      </c>
      <c r="P2381" s="5">
        <v>15.66</v>
      </c>
      <c r="Q2381" s="5">
        <f>#REF!*#REF!</f>
        <v>236962.66</v>
      </c>
      <c r="R2381" s="5">
        <v>116729.64</v>
      </c>
      <c r="S2381" s="5">
        <f>#REF!-#REF!</f>
        <v>-120233.02</v>
      </c>
      <c r="T2381" s="36">
        <f t="shared" si="37"/>
        <v>-0.50739226171752105</v>
      </c>
    </row>
    <row r="2382" spans="1:20" x14ac:dyDescent="0.2">
      <c r="A2382" s="25" t="s">
        <v>40</v>
      </c>
      <c r="B2382" s="25" t="s">
        <v>188</v>
      </c>
      <c r="C2382" s="25" t="s">
        <v>56</v>
      </c>
      <c r="D2382" s="25" t="s">
        <v>23</v>
      </c>
      <c r="E2382" s="25" t="s">
        <v>1915</v>
      </c>
      <c r="F2382" s="2">
        <v>40573</v>
      </c>
      <c r="G2382" s="23" t="str">
        <f>TEXT(Table2[[#This Row],[Order-Date]],"mmm")</f>
        <v>Jan</v>
      </c>
      <c r="H2382">
        <v>2011</v>
      </c>
      <c r="I2382">
        <v>298044335</v>
      </c>
      <c r="J2382" s="2">
        <v>40587</v>
      </c>
      <c r="K2382" s="23">
        <f>WEEKDAY(#REF!,1)</f>
        <v>1</v>
      </c>
      <c r="L2382" s="25">
        <f>IF(#REF!&gt;=#REF!,#REF!-#REF!,"")</f>
        <v>14</v>
      </c>
      <c r="M2382" s="4">
        <v>6797</v>
      </c>
      <c r="N2382" s="5">
        <v>421.89</v>
      </c>
      <c r="O2382" s="5">
        <v>364.69</v>
      </c>
      <c r="P2382" s="5">
        <v>57.2</v>
      </c>
      <c r="Q2382" s="5">
        <f>#REF!*#REF!</f>
        <v>2478797.9300000002</v>
      </c>
      <c r="R2382" s="5">
        <v>388788.4</v>
      </c>
      <c r="S2382" s="5">
        <f>#REF!-#REF!</f>
        <v>-2090009.53</v>
      </c>
      <c r="T2382" s="36">
        <f t="shared" si="37"/>
        <v>-0.84315445995228799</v>
      </c>
    </row>
    <row r="2383" spans="1:20" x14ac:dyDescent="0.2">
      <c r="A2383" s="25" t="s">
        <v>29</v>
      </c>
      <c r="B2383" s="25" t="s">
        <v>69</v>
      </c>
      <c r="C2383" s="25" t="s">
        <v>65</v>
      </c>
      <c r="D2383" s="25" t="s">
        <v>23</v>
      </c>
      <c r="E2383" s="25" t="s">
        <v>1917</v>
      </c>
      <c r="F2383" s="2">
        <v>42400</v>
      </c>
      <c r="G2383" s="23" t="str">
        <f>TEXT(Table2[[#This Row],[Order-Date]],"mmm")</f>
        <v>Jan</v>
      </c>
      <c r="H2383">
        <v>2016</v>
      </c>
      <c r="I2383">
        <v>394456660</v>
      </c>
      <c r="J2383" s="2">
        <v>42615</v>
      </c>
      <c r="K2383" s="23">
        <f>WEEKDAY(#REF!,1)</f>
        <v>6</v>
      </c>
      <c r="L2383" s="25">
        <f>IF(#REF!&gt;=#REF!,#REF!-#REF!,"")</f>
        <v>215</v>
      </c>
      <c r="M2383" s="4">
        <v>7346</v>
      </c>
      <c r="N2383" s="5">
        <v>9.33</v>
      </c>
      <c r="O2383" s="5">
        <v>6.92</v>
      </c>
      <c r="P2383" s="5">
        <v>2.41</v>
      </c>
      <c r="Q2383" s="5">
        <f>#REF!*#REF!</f>
        <v>50834.32</v>
      </c>
      <c r="R2383" s="5">
        <v>17703.86</v>
      </c>
      <c r="S2383" s="5">
        <f>#REF!-#REF!</f>
        <v>-33130.46</v>
      </c>
      <c r="T2383" s="36">
        <f t="shared" si="37"/>
        <v>-0.65173410404624299</v>
      </c>
    </row>
    <row r="2384" spans="1:20" x14ac:dyDescent="0.2">
      <c r="A2384" s="25" t="s">
        <v>29</v>
      </c>
      <c r="B2384" s="25" t="s">
        <v>153</v>
      </c>
      <c r="C2384" s="25" t="s">
        <v>22</v>
      </c>
      <c r="D2384" s="25" t="s">
        <v>23</v>
      </c>
      <c r="E2384" s="25" t="s">
        <v>1915</v>
      </c>
      <c r="F2384" s="2">
        <v>41640</v>
      </c>
      <c r="G2384" s="23" t="str">
        <f>TEXT(Table2[[#This Row],[Order-Date]],"mmm")</f>
        <v>Jan</v>
      </c>
      <c r="H2384">
        <v>2014</v>
      </c>
      <c r="I2384">
        <v>104548490</v>
      </c>
      <c r="J2384" s="2">
        <v>41760</v>
      </c>
      <c r="K2384" s="23">
        <f>WEEKDAY(#REF!,1)</f>
        <v>5</v>
      </c>
      <c r="L2384" s="25">
        <f>IF(#REF!&gt;=#REF!,#REF!-#REF!,"")</f>
        <v>120</v>
      </c>
      <c r="M2384" s="4">
        <v>7076</v>
      </c>
      <c r="N2384" s="5">
        <v>255.28</v>
      </c>
      <c r="O2384" s="5">
        <v>159.41999999999999</v>
      </c>
      <c r="P2384" s="5">
        <v>95.86</v>
      </c>
      <c r="Q2384" s="5">
        <f>#REF!*#REF!</f>
        <v>1128055.92</v>
      </c>
      <c r="R2384" s="5">
        <v>678305.36</v>
      </c>
      <c r="S2384" s="5">
        <f>#REF!-#REF!</f>
        <v>-449750.56</v>
      </c>
      <c r="T2384" s="36">
        <f t="shared" si="37"/>
        <v>-0.39869527035503699</v>
      </c>
    </row>
    <row r="2385" spans="1:20" x14ac:dyDescent="0.2">
      <c r="A2385" s="25" t="s">
        <v>46</v>
      </c>
      <c r="B2385" s="25" t="s">
        <v>123</v>
      </c>
      <c r="C2385" s="25" t="s">
        <v>77</v>
      </c>
      <c r="D2385" s="25" t="s">
        <v>23</v>
      </c>
      <c r="E2385" s="25" t="s">
        <v>1915</v>
      </c>
      <c r="F2385" s="2">
        <v>40343</v>
      </c>
      <c r="G2385" s="23" t="str">
        <f>TEXT(Table2[[#This Row],[Order-Date]],"mmm")</f>
        <v>Jun</v>
      </c>
      <c r="H2385">
        <v>2010</v>
      </c>
      <c r="I2385">
        <v>578368651</v>
      </c>
      <c r="J2385" s="2">
        <v>40376</v>
      </c>
      <c r="K2385" s="23">
        <f>WEEKDAY(#REF!,1)</f>
        <v>7</v>
      </c>
      <c r="L2385" s="25">
        <f>IF(#REF!&gt;=#REF!,#REF!-#REF!,"")</f>
        <v>33</v>
      </c>
      <c r="M2385" s="4">
        <v>991</v>
      </c>
      <c r="N2385" s="5">
        <v>154.06</v>
      </c>
      <c r="O2385" s="5">
        <v>90.93</v>
      </c>
      <c r="P2385" s="5">
        <v>63.13</v>
      </c>
      <c r="Q2385" s="5">
        <f>#REF!*#REF!</f>
        <v>90111.63</v>
      </c>
      <c r="R2385" s="5">
        <v>62561.83</v>
      </c>
      <c r="S2385" s="5">
        <f>#REF!-#REF!</f>
        <v>-27549.8</v>
      </c>
      <c r="T2385" s="36">
        <f t="shared" si="37"/>
        <v>-0.30572968217309998</v>
      </c>
    </row>
    <row r="2386" spans="1:20" x14ac:dyDescent="0.2">
      <c r="A2386" s="25" t="s">
        <v>32</v>
      </c>
      <c r="B2386" s="25" t="s">
        <v>127</v>
      </c>
      <c r="C2386" s="25" t="s">
        <v>31</v>
      </c>
      <c r="D2386" s="25" t="s">
        <v>27</v>
      </c>
      <c r="E2386" s="25" t="s">
        <v>1917</v>
      </c>
      <c r="F2386" s="2">
        <v>41092</v>
      </c>
      <c r="G2386" s="23" t="str">
        <f>TEXT(Table2[[#This Row],[Order-Date]],"mmm")</f>
        <v>Jul</v>
      </c>
      <c r="H2386">
        <v>2012</v>
      </c>
      <c r="I2386">
        <v>786278474</v>
      </c>
      <c r="J2386" s="2">
        <v>40987</v>
      </c>
      <c r="K2386" s="23">
        <f>WEEKDAY(#REF!,1)</f>
        <v>2</v>
      </c>
      <c r="L2386" s="25" t="str">
        <f>IF(#REF!&gt;=#REF!,#REF!-#REF!,"")</f>
        <v/>
      </c>
      <c r="M2386" s="4">
        <v>6128</v>
      </c>
      <c r="N2386" s="5">
        <v>47.45</v>
      </c>
      <c r="O2386" s="5">
        <v>31.79</v>
      </c>
      <c r="P2386" s="5">
        <v>15.66</v>
      </c>
      <c r="Q2386" s="5">
        <f>#REF!*#REF!</f>
        <v>194809.12</v>
      </c>
      <c r="R2386" s="5">
        <v>95964.479999999996</v>
      </c>
      <c r="S2386" s="5">
        <f>#REF!-#REF!</f>
        <v>-98844.64</v>
      </c>
      <c r="T2386" s="36">
        <f t="shared" si="37"/>
        <v>-0.50739226171752105</v>
      </c>
    </row>
    <row r="2387" spans="1:20" x14ac:dyDescent="0.2">
      <c r="A2387" s="25" t="s">
        <v>32</v>
      </c>
      <c r="B2387" s="25" t="s">
        <v>81</v>
      </c>
      <c r="C2387" s="25" t="s">
        <v>49</v>
      </c>
      <c r="D2387" s="25" t="s">
        <v>23</v>
      </c>
      <c r="E2387" s="25" t="s">
        <v>1917</v>
      </c>
      <c r="F2387" s="2">
        <v>42068</v>
      </c>
      <c r="G2387" s="23" t="str">
        <f>TEXT(Table2[[#This Row],[Order-Date]],"mmm")</f>
        <v>Mar</v>
      </c>
      <c r="H2387">
        <v>2015</v>
      </c>
      <c r="I2387">
        <v>668951785</v>
      </c>
      <c r="J2387" s="2">
        <v>42139</v>
      </c>
      <c r="K2387" s="23">
        <f>WEEKDAY(#REF!,1)</f>
        <v>6</v>
      </c>
      <c r="L2387" s="25">
        <f>IF(#REF!&gt;=#REF!,#REF!-#REF!,"")</f>
        <v>71</v>
      </c>
      <c r="M2387" s="4">
        <v>6554</v>
      </c>
      <c r="N2387" s="5">
        <v>651.21</v>
      </c>
      <c r="O2387" s="5">
        <v>524.96</v>
      </c>
      <c r="P2387" s="5">
        <v>126.25</v>
      </c>
      <c r="Q2387" s="5">
        <f>#REF!*#REF!</f>
        <v>3440587.84</v>
      </c>
      <c r="R2387" s="5">
        <v>827442.5</v>
      </c>
      <c r="S2387" s="5">
        <f>#REF!-#REF!</f>
        <v>-2613145.34</v>
      </c>
      <c r="T2387" s="36">
        <f t="shared" si="37"/>
        <v>-0.75950548613227697</v>
      </c>
    </row>
    <row r="2388" spans="1:20" x14ac:dyDescent="0.2">
      <c r="A2388" s="25" t="s">
        <v>29</v>
      </c>
      <c r="B2388" s="25" t="s">
        <v>185</v>
      </c>
      <c r="C2388" s="25" t="s">
        <v>34</v>
      </c>
      <c r="D2388" s="25" t="s">
        <v>23</v>
      </c>
      <c r="E2388" s="25" t="s">
        <v>1915</v>
      </c>
      <c r="F2388" s="2">
        <v>40452</v>
      </c>
      <c r="G2388" s="23" t="str">
        <f>TEXT(Table2[[#This Row],[Order-Date]],"mmm")</f>
        <v>Oct</v>
      </c>
      <c r="H2388">
        <v>2010</v>
      </c>
      <c r="I2388">
        <v>687374913</v>
      </c>
      <c r="J2388" s="2">
        <v>40235</v>
      </c>
      <c r="K2388" s="23">
        <f>WEEKDAY(#REF!,1)</f>
        <v>6</v>
      </c>
      <c r="L2388" s="25" t="str">
        <f>IF(#REF!&gt;=#REF!,#REF!-#REF!,"")</f>
        <v/>
      </c>
      <c r="M2388" s="4">
        <v>8367</v>
      </c>
      <c r="N2388" s="5">
        <v>205.7</v>
      </c>
      <c r="O2388" s="5">
        <v>117.11</v>
      </c>
      <c r="P2388" s="5">
        <v>88.59</v>
      </c>
      <c r="Q2388" s="5">
        <f>#REF!*#REF!</f>
        <v>979859.37</v>
      </c>
      <c r="R2388" s="5">
        <v>741232.53</v>
      </c>
      <c r="S2388" s="5">
        <f>#REF!-#REF!</f>
        <v>-238626.84</v>
      </c>
      <c r="T2388" s="36">
        <f t="shared" si="37"/>
        <v>-0.24353172231235601</v>
      </c>
    </row>
    <row r="2389" spans="1:20" x14ac:dyDescent="0.2">
      <c r="A2389" s="25" t="s">
        <v>20</v>
      </c>
      <c r="B2389" s="25" t="s">
        <v>179</v>
      </c>
      <c r="C2389" s="25" t="s">
        <v>56</v>
      </c>
      <c r="D2389" s="25" t="s">
        <v>23</v>
      </c>
      <c r="E2389" s="25" t="s">
        <v>1916</v>
      </c>
      <c r="F2389" s="2">
        <v>41586</v>
      </c>
      <c r="G2389" s="23" t="str">
        <f>TEXT(Table2[[#This Row],[Order-Date]],"mmm")</f>
        <v>Nov</v>
      </c>
      <c r="H2389">
        <v>2013</v>
      </c>
      <c r="I2389">
        <v>472846686</v>
      </c>
      <c r="J2389" s="2">
        <v>41556</v>
      </c>
      <c r="K2389" s="23">
        <f>WEEKDAY(#REF!,1)</f>
        <v>4</v>
      </c>
      <c r="L2389" s="25" t="str">
        <f>IF(#REF!&gt;=#REF!,#REF!-#REF!,"")</f>
        <v/>
      </c>
      <c r="M2389" s="4">
        <v>4697</v>
      </c>
      <c r="N2389" s="5">
        <v>421.89</v>
      </c>
      <c r="O2389" s="5">
        <v>364.69</v>
      </c>
      <c r="P2389" s="5">
        <v>57.2</v>
      </c>
      <c r="Q2389" s="5">
        <f>#REF!*#REF!</f>
        <v>1712948.93</v>
      </c>
      <c r="R2389" s="5">
        <v>268668.40000000002</v>
      </c>
      <c r="S2389" s="5">
        <f>#REF!-#REF!</f>
        <v>-1444280.53</v>
      </c>
      <c r="T2389" s="36">
        <f t="shared" si="37"/>
        <v>-0.84315445995228799</v>
      </c>
    </row>
    <row r="2390" spans="1:20" x14ac:dyDescent="0.2">
      <c r="A2390" s="25" t="s">
        <v>37</v>
      </c>
      <c r="B2390" s="25" t="s">
        <v>48</v>
      </c>
      <c r="C2390" s="25" t="s">
        <v>42</v>
      </c>
      <c r="D2390" s="25" t="s">
        <v>23</v>
      </c>
      <c r="E2390" s="25" t="s">
        <v>1918</v>
      </c>
      <c r="F2390" s="2">
        <v>41752</v>
      </c>
      <c r="G2390" s="23" t="str">
        <f>TEXT(Table2[[#This Row],[Order-Date]],"mmm")</f>
        <v>Apr</v>
      </c>
      <c r="H2390">
        <v>2014</v>
      </c>
      <c r="I2390">
        <v>176978433</v>
      </c>
      <c r="J2390" s="2">
        <v>41764</v>
      </c>
      <c r="K2390" s="23">
        <f>WEEKDAY(#REF!,1)</f>
        <v>2</v>
      </c>
      <c r="L2390" s="25">
        <f>IF(#REF!&gt;=#REF!,#REF!-#REF!,"")</f>
        <v>12</v>
      </c>
      <c r="M2390" s="4">
        <v>706</v>
      </c>
      <c r="N2390" s="5">
        <v>109.28</v>
      </c>
      <c r="O2390" s="5">
        <v>35.840000000000003</v>
      </c>
      <c r="P2390" s="5">
        <v>73.44</v>
      </c>
      <c r="Q2390" s="5">
        <f>#REF!*#REF!</f>
        <v>25303.040000000001</v>
      </c>
      <c r="R2390" s="5">
        <v>51848.639999999999</v>
      </c>
      <c r="S2390" s="5">
        <f>#REF!-#REF!</f>
        <v>26545.599999999999</v>
      </c>
      <c r="T2390" s="36">
        <f t="shared" si="37"/>
        <v>1.0491071428571399</v>
      </c>
    </row>
    <row r="2391" spans="1:20" x14ac:dyDescent="0.2">
      <c r="A2391" s="25" t="s">
        <v>29</v>
      </c>
      <c r="B2391" s="25" t="s">
        <v>185</v>
      </c>
      <c r="C2391" s="25" t="s">
        <v>77</v>
      </c>
      <c r="D2391" s="25" t="s">
        <v>23</v>
      </c>
      <c r="E2391" s="25" t="s">
        <v>1915</v>
      </c>
      <c r="F2391" s="2">
        <v>41009</v>
      </c>
      <c r="G2391" s="23" t="str">
        <f>TEXT(Table2[[#This Row],[Order-Date]],"mmm")</f>
        <v>Apr</v>
      </c>
      <c r="H2391">
        <v>2012</v>
      </c>
      <c r="I2391">
        <v>921693980</v>
      </c>
      <c r="J2391" s="2">
        <v>41010</v>
      </c>
      <c r="K2391" s="23">
        <f>WEEKDAY(#REF!,1)</f>
        <v>4</v>
      </c>
      <c r="L2391" s="25">
        <f>IF(#REF!&gt;=#REF!,#REF!-#REF!,"")</f>
        <v>1</v>
      </c>
      <c r="M2391" s="4">
        <v>8586</v>
      </c>
      <c r="N2391" s="5">
        <v>154.06</v>
      </c>
      <c r="O2391" s="5">
        <v>90.93</v>
      </c>
      <c r="P2391" s="5">
        <v>63.13</v>
      </c>
      <c r="Q2391" s="5">
        <f>#REF!*#REF!</f>
        <v>780724.98</v>
      </c>
      <c r="R2391" s="5">
        <v>542034.18000000005</v>
      </c>
      <c r="S2391" s="5">
        <f>#REF!-#REF!</f>
        <v>-238690.8</v>
      </c>
      <c r="T2391" s="36">
        <f t="shared" si="37"/>
        <v>-0.30572968217309998</v>
      </c>
    </row>
    <row r="2392" spans="1:20" x14ac:dyDescent="0.2">
      <c r="A2392" s="25" t="s">
        <v>46</v>
      </c>
      <c r="B2392" s="25" t="s">
        <v>108</v>
      </c>
      <c r="C2392" s="25" t="s">
        <v>51</v>
      </c>
      <c r="D2392" s="25" t="s">
        <v>23</v>
      </c>
      <c r="E2392" s="25" t="s">
        <v>1915</v>
      </c>
      <c r="F2392" s="2">
        <v>40421</v>
      </c>
      <c r="G2392" s="23" t="str">
        <f>TEXT(Table2[[#This Row],[Order-Date]],"mmm")</f>
        <v>Aug</v>
      </c>
      <c r="H2392">
        <v>2010</v>
      </c>
      <c r="I2392">
        <v>749229657</v>
      </c>
      <c r="J2392" s="2">
        <v>40400</v>
      </c>
      <c r="K2392" s="23">
        <f>WEEKDAY(#REF!,1)</f>
        <v>3</v>
      </c>
      <c r="L2392" s="25" t="str">
        <f>IF(#REF!&gt;=#REF!,#REF!-#REF!,"")</f>
        <v/>
      </c>
      <c r="M2392" s="4">
        <v>2560</v>
      </c>
      <c r="N2392" s="5">
        <v>437.2</v>
      </c>
      <c r="O2392" s="5">
        <v>263.33</v>
      </c>
      <c r="P2392" s="5">
        <v>173.87</v>
      </c>
      <c r="Q2392" s="5">
        <f>#REF!*#REF!</f>
        <v>674124.80000000005</v>
      </c>
      <c r="R2392" s="5">
        <v>445107.20000000001</v>
      </c>
      <c r="S2392" s="5">
        <f>#REF!-#REF!</f>
        <v>-229017.60000000001</v>
      </c>
      <c r="T2392" s="36">
        <f t="shared" si="37"/>
        <v>-0.33972581931416901</v>
      </c>
    </row>
    <row r="2393" spans="1:20" x14ac:dyDescent="0.2">
      <c r="A2393" s="25" t="s">
        <v>20</v>
      </c>
      <c r="B2393" s="25" t="s">
        <v>121</v>
      </c>
      <c r="C2393" s="25" t="s">
        <v>56</v>
      </c>
      <c r="D2393" s="25" t="s">
        <v>27</v>
      </c>
      <c r="E2393" s="25" t="s">
        <v>1915</v>
      </c>
      <c r="F2393" s="2">
        <v>41678</v>
      </c>
      <c r="G2393" s="23" t="str">
        <f>TEXT(Table2[[#This Row],[Order-Date]],"mmm")</f>
        <v>Feb</v>
      </c>
      <c r="H2393">
        <v>2014</v>
      </c>
      <c r="I2393">
        <v>472134292</v>
      </c>
      <c r="J2393" s="2">
        <v>41876</v>
      </c>
      <c r="K2393" s="23">
        <f>WEEKDAY(#REF!,1)</f>
        <v>2</v>
      </c>
      <c r="L2393" s="25">
        <f>IF(#REF!&gt;=#REF!,#REF!-#REF!,"")</f>
        <v>198</v>
      </c>
      <c r="M2393" s="4">
        <v>3884</v>
      </c>
      <c r="N2393" s="5">
        <v>421.89</v>
      </c>
      <c r="O2393" s="5">
        <v>364.69</v>
      </c>
      <c r="P2393" s="5">
        <v>57.2</v>
      </c>
      <c r="Q2393" s="5">
        <f>#REF!*#REF!</f>
        <v>1416455.96</v>
      </c>
      <c r="R2393" s="5">
        <v>222164.8</v>
      </c>
      <c r="S2393" s="5">
        <f>#REF!-#REF!</f>
        <v>-1194291.1599999999</v>
      </c>
      <c r="T2393" s="36">
        <f t="shared" si="37"/>
        <v>-0.84315445995228799</v>
      </c>
    </row>
    <row r="2394" spans="1:20" x14ac:dyDescent="0.2">
      <c r="A2394" s="25" t="s">
        <v>32</v>
      </c>
      <c r="B2394" s="25" t="s">
        <v>36</v>
      </c>
      <c r="C2394" s="25" t="s">
        <v>51</v>
      </c>
      <c r="D2394" s="25" t="s">
        <v>23</v>
      </c>
      <c r="E2394" s="25" t="s">
        <v>1915</v>
      </c>
      <c r="F2394" s="2">
        <v>42732</v>
      </c>
      <c r="G2394" s="23" t="str">
        <f>TEXT(Table2[[#This Row],[Order-Date]],"mmm")</f>
        <v>Dec</v>
      </c>
      <c r="H2394">
        <v>2016</v>
      </c>
      <c r="I2394">
        <v>523269212</v>
      </c>
      <c r="J2394" s="2">
        <v>42827</v>
      </c>
      <c r="K2394" s="23">
        <f>WEEKDAY(#REF!,1)</f>
        <v>1</v>
      </c>
      <c r="L2394" s="25">
        <f>IF(#REF!&gt;=#REF!,#REF!-#REF!,"")</f>
        <v>95</v>
      </c>
      <c r="M2394" s="4">
        <v>5843</v>
      </c>
      <c r="N2394" s="5">
        <v>437.2</v>
      </c>
      <c r="O2394" s="5">
        <v>263.33</v>
      </c>
      <c r="P2394" s="5">
        <v>173.87</v>
      </c>
      <c r="Q2394" s="5">
        <f>#REF!*#REF!</f>
        <v>1538637.19</v>
      </c>
      <c r="R2394" s="5">
        <v>1015922.41</v>
      </c>
      <c r="S2394" s="5">
        <f>#REF!-#REF!</f>
        <v>-522714.78</v>
      </c>
      <c r="T2394" s="36">
        <f t="shared" si="37"/>
        <v>-0.33972581931416901</v>
      </c>
    </row>
    <row r="2395" spans="1:20" x14ac:dyDescent="0.2">
      <c r="A2395" s="25" t="s">
        <v>46</v>
      </c>
      <c r="B2395" s="25" t="s">
        <v>47</v>
      </c>
      <c r="C2395" s="25" t="s">
        <v>65</v>
      </c>
      <c r="D2395" s="25" t="s">
        <v>23</v>
      </c>
      <c r="E2395" s="25" t="s">
        <v>1917</v>
      </c>
      <c r="F2395" s="2">
        <v>42082</v>
      </c>
      <c r="G2395" s="23" t="str">
        <f>TEXT(Table2[[#This Row],[Order-Date]],"mmm")</f>
        <v>Mar</v>
      </c>
      <c r="H2395">
        <v>2015</v>
      </c>
      <c r="I2395">
        <v>505808246</v>
      </c>
      <c r="J2395" s="2">
        <v>42342</v>
      </c>
      <c r="K2395" s="23">
        <f>WEEKDAY(#REF!,1)</f>
        <v>6</v>
      </c>
      <c r="L2395" s="25">
        <f>IF(#REF!&gt;=#REF!,#REF!-#REF!,"")</f>
        <v>260</v>
      </c>
      <c r="M2395" s="4">
        <v>8755</v>
      </c>
      <c r="N2395" s="5">
        <v>9.33</v>
      </c>
      <c r="O2395" s="5">
        <v>6.92</v>
      </c>
      <c r="P2395" s="5">
        <v>2.41</v>
      </c>
      <c r="Q2395" s="5">
        <f>#REF!*#REF!</f>
        <v>60584.6</v>
      </c>
      <c r="R2395" s="5">
        <v>21099.55</v>
      </c>
      <c r="S2395" s="5">
        <f>#REF!-#REF!</f>
        <v>-39485.050000000003</v>
      </c>
      <c r="T2395" s="36">
        <f t="shared" si="37"/>
        <v>-0.65173410404624299</v>
      </c>
    </row>
    <row r="2396" spans="1:20" x14ac:dyDescent="0.2">
      <c r="A2396" s="25" t="s">
        <v>40</v>
      </c>
      <c r="B2396" s="25" t="s">
        <v>160</v>
      </c>
      <c r="C2396" s="25" t="s">
        <v>49</v>
      </c>
      <c r="D2396" s="25" t="s">
        <v>23</v>
      </c>
      <c r="E2396" s="25" t="s">
        <v>1917</v>
      </c>
      <c r="F2396" s="2">
        <v>42082</v>
      </c>
      <c r="G2396" s="23" t="str">
        <f>TEXT(Table2[[#This Row],[Order-Date]],"mmm")</f>
        <v>Mar</v>
      </c>
      <c r="H2396">
        <v>2015</v>
      </c>
      <c r="I2396">
        <v>543237721</v>
      </c>
      <c r="J2396" s="2">
        <v>42119</v>
      </c>
      <c r="K2396" s="23">
        <f>WEEKDAY(#REF!,1)</f>
        <v>7</v>
      </c>
      <c r="L2396" s="25">
        <f>IF(#REF!&gt;=#REF!,#REF!-#REF!,"")</f>
        <v>37</v>
      </c>
      <c r="M2396" s="4">
        <v>4969</v>
      </c>
      <c r="N2396" s="5">
        <v>651.21</v>
      </c>
      <c r="O2396" s="5">
        <v>524.96</v>
      </c>
      <c r="P2396" s="5">
        <v>126.25</v>
      </c>
      <c r="Q2396" s="5">
        <f>#REF!*#REF!</f>
        <v>2608526.2400000002</v>
      </c>
      <c r="R2396" s="5">
        <v>627336.25</v>
      </c>
      <c r="S2396" s="5">
        <f>#REF!-#REF!</f>
        <v>-1981189.99</v>
      </c>
      <c r="T2396" s="36">
        <f t="shared" si="37"/>
        <v>-0.75950548613227697</v>
      </c>
    </row>
    <row r="2397" spans="1:20" x14ac:dyDescent="0.2">
      <c r="A2397" s="25" t="s">
        <v>29</v>
      </c>
      <c r="B2397" s="25" t="s">
        <v>69</v>
      </c>
      <c r="C2397" s="25" t="s">
        <v>85</v>
      </c>
      <c r="D2397" s="25" t="s">
        <v>23</v>
      </c>
      <c r="E2397" s="25" t="s">
        <v>1916</v>
      </c>
      <c r="F2397" s="2">
        <v>41150</v>
      </c>
      <c r="G2397" s="23" t="str">
        <f>TEXT(Table2[[#This Row],[Order-Date]],"mmm")</f>
        <v>Aug</v>
      </c>
      <c r="H2397">
        <v>2012</v>
      </c>
      <c r="I2397">
        <v>829356467</v>
      </c>
      <c r="J2397" s="2">
        <v>41168</v>
      </c>
      <c r="K2397" s="23">
        <f>WEEKDAY(#REF!,1)</f>
        <v>1</v>
      </c>
      <c r="L2397" s="25">
        <f>IF(#REF!&gt;=#REF!,#REF!-#REF!,"")</f>
        <v>18</v>
      </c>
      <c r="M2397" s="4">
        <v>3864</v>
      </c>
      <c r="N2397" s="5">
        <v>668.27</v>
      </c>
      <c r="O2397" s="5">
        <v>502.54</v>
      </c>
      <c r="P2397" s="5">
        <v>165.73</v>
      </c>
      <c r="Q2397" s="5">
        <f>#REF!*#REF!</f>
        <v>1941814.56</v>
      </c>
      <c r="R2397" s="5">
        <v>640380.72</v>
      </c>
      <c r="S2397" s="5">
        <f>#REF!-#REF!</f>
        <v>-1301433.8400000001</v>
      </c>
      <c r="T2397" s="36">
        <f t="shared" si="37"/>
        <v>-0.67021530624427905</v>
      </c>
    </row>
    <row r="2398" spans="1:20" x14ac:dyDescent="0.2">
      <c r="A2398" s="25" t="s">
        <v>40</v>
      </c>
      <c r="B2398" s="25" t="s">
        <v>101</v>
      </c>
      <c r="C2398" s="25" t="s">
        <v>49</v>
      </c>
      <c r="D2398" s="25" t="s">
        <v>23</v>
      </c>
      <c r="E2398" s="25" t="s">
        <v>1917</v>
      </c>
      <c r="F2398" s="2">
        <v>40860</v>
      </c>
      <c r="G2398" s="23" t="str">
        <f>TEXT(Table2[[#This Row],[Order-Date]],"mmm")</f>
        <v>Nov</v>
      </c>
      <c r="H2398">
        <v>2011</v>
      </c>
      <c r="I2398">
        <v>278275811</v>
      </c>
      <c r="J2398" s="2">
        <v>40736</v>
      </c>
      <c r="K2398" s="23">
        <f>WEEKDAY(#REF!,1)</f>
        <v>3</v>
      </c>
      <c r="L2398" s="25" t="str">
        <f>IF(#REF!&gt;=#REF!,#REF!-#REF!,"")</f>
        <v/>
      </c>
      <c r="M2398" s="4">
        <v>6851</v>
      </c>
      <c r="N2398" s="5">
        <v>651.21</v>
      </c>
      <c r="O2398" s="5">
        <v>524.96</v>
      </c>
      <c r="P2398" s="5">
        <v>126.25</v>
      </c>
      <c r="Q2398" s="5">
        <f>#REF!*#REF!</f>
        <v>3596500.96</v>
      </c>
      <c r="R2398" s="5">
        <v>864938.75</v>
      </c>
      <c r="S2398" s="5">
        <f>#REF!-#REF!</f>
        <v>-2731562.21</v>
      </c>
      <c r="T2398" s="36">
        <f t="shared" si="37"/>
        <v>-0.75950548613227697</v>
      </c>
    </row>
    <row r="2399" spans="1:20" x14ac:dyDescent="0.2">
      <c r="A2399" s="25" t="s">
        <v>20</v>
      </c>
      <c r="B2399" s="25" t="s">
        <v>180</v>
      </c>
      <c r="C2399" s="25" t="s">
        <v>49</v>
      </c>
      <c r="D2399" s="25" t="s">
        <v>23</v>
      </c>
      <c r="E2399" s="25" t="s">
        <v>1916</v>
      </c>
      <c r="F2399" s="2">
        <v>41790</v>
      </c>
      <c r="G2399" s="23" t="str">
        <f>TEXT(Table2[[#This Row],[Order-Date]],"mmm")</f>
        <v>May</v>
      </c>
      <c r="H2399">
        <v>2014</v>
      </c>
      <c r="I2399">
        <v>574419581</v>
      </c>
      <c r="J2399" s="2">
        <v>41839</v>
      </c>
      <c r="K2399" s="23">
        <f>WEEKDAY(#REF!,1)</f>
        <v>7</v>
      </c>
      <c r="L2399" s="25">
        <f>IF(#REF!&gt;=#REF!,#REF!-#REF!,"")</f>
        <v>49</v>
      </c>
      <c r="M2399" s="4">
        <v>2374</v>
      </c>
      <c r="N2399" s="5">
        <v>651.21</v>
      </c>
      <c r="O2399" s="5">
        <v>524.96</v>
      </c>
      <c r="P2399" s="5">
        <v>126.25</v>
      </c>
      <c r="Q2399" s="5">
        <f>#REF!*#REF!</f>
        <v>1246255.04</v>
      </c>
      <c r="R2399" s="5">
        <v>299717.5</v>
      </c>
      <c r="S2399" s="5">
        <f>#REF!-#REF!</f>
        <v>-946537.54</v>
      </c>
      <c r="T2399" s="36">
        <f t="shared" si="37"/>
        <v>-0.75950548613227697</v>
      </c>
    </row>
    <row r="2400" spans="1:20" x14ac:dyDescent="0.2">
      <c r="A2400" s="25" t="s">
        <v>29</v>
      </c>
      <c r="B2400" s="25" t="s">
        <v>30</v>
      </c>
      <c r="C2400" s="25" t="s">
        <v>34</v>
      </c>
      <c r="D2400" s="25" t="s">
        <v>27</v>
      </c>
      <c r="E2400" s="25" t="s">
        <v>1918</v>
      </c>
      <c r="F2400" s="2">
        <v>42144</v>
      </c>
      <c r="G2400" s="23" t="str">
        <f>TEXT(Table2[[#This Row],[Order-Date]],"mmm")</f>
        <v>May</v>
      </c>
      <c r="H2400">
        <v>2015</v>
      </c>
      <c r="I2400">
        <v>322524106</v>
      </c>
      <c r="J2400" s="2">
        <v>42144</v>
      </c>
      <c r="K2400" s="23">
        <f>WEEKDAY(#REF!,1)</f>
        <v>4</v>
      </c>
      <c r="L2400" s="25">
        <f>IF(#REF!&gt;=#REF!,#REF!-#REF!,"")</f>
        <v>0</v>
      </c>
      <c r="M2400" s="4">
        <v>905</v>
      </c>
      <c r="N2400" s="5">
        <v>205.7</v>
      </c>
      <c r="O2400" s="5">
        <v>117.11</v>
      </c>
      <c r="P2400" s="5">
        <v>88.59</v>
      </c>
      <c r="Q2400" s="5">
        <f>#REF!*#REF!</f>
        <v>105984.55</v>
      </c>
      <c r="R2400" s="5">
        <v>80173.95</v>
      </c>
      <c r="S2400" s="5">
        <f>#REF!-#REF!</f>
        <v>-25810.6</v>
      </c>
      <c r="T2400" s="36">
        <f t="shared" si="37"/>
        <v>-0.24353172231235601</v>
      </c>
    </row>
    <row r="2401" spans="1:20" x14ac:dyDescent="0.2">
      <c r="A2401" s="25" t="s">
        <v>29</v>
      </c>
      <c r="B2401" s="25" t="s">
        <v>116</v>
      </c>
      <c r="C2401" s="25" t="s">
        <v>34</v>
      </c>
      <c r="D2401" s="25" t="s">
        <v>27</v>
      </c>
      <c r="E2401" s="25" t="s">
        <v>1915</v>
      </c>
      <c r="F2401" s="2">
        <v>41896</v>
      </c>
      <c r="G2401" s="23" t="str">
        <f>TEXT(Table2[[#This Row],[Order-Date]],"mmm")</f>
        <v>Sep</v>
      </c>
      <c r="H2401">
        <v>2014</v>
      </c>
      <c r="I2401">
        <v>897638213</v>
      </c>
      <c r="J2401" s="2">
        <v>41861</v>
      </c>
      <c r="K2401" s="23">
        <f>WEEKDAY(#REF!,1)</f>
        <v>1</v>
      </c>
      <c r="L2401" s="25" t="str">
        <f>IF(#REF!&gt;=#REF!,#REF!-#REF!,"")</f>
        <v/>
      </c>
      <c r="M2401" s="4">
        <v>9950</v>
      </c>
      <c r="N2401" s="5">
        <v>205.7</v>
      </c>
      <c r="O2401" s="5">
        <v>117.11</v>
      </c>
      <c r="P2401" s="5">
        <v>88.59</v>
      </c>
      <c r="Q2401" s="5">
        <f>#REF!*#REF!</f>
        <v>1165244.5</v>
      </c>
      <c r="R2401" s="5">
        <v>881470.5</v>
      </c>
      <c r="S2401" s="5">
        <f>#REF!-#REF!</f>
        <v>-283774</v>
      </c>
      <c r="T2401" s="36">
        <f t="shared" si="37"/>
        <v>-0.24353172231235601</v>
      </c>
    </row>
    <row r="2402" spans="1:20" x14ac:dyDescent="0.2">
      <c r="A2402" s="25" t="s">
        <v>37</v>
      </c>
      <c r="B2402" s="25" t="s">
        <v>183</v>
      </c>
      <c r="C2402" s="25" t="s">
        <v>39</v>
      </c>
      <c r="D2402" s="25" t="s">
        <v>27</v>
      </c>
      <c r="E2402" s="25" t="s">
        <v>1915</v>
      </c>
      <c r="F2402" s="2">
        <v>41409</v>
      </c>
      <c r="G2402" s="23" t="str">
        <f>TEXT(Table2[[#This Row],[Order-Date]],"mmm")</f>
        <v>May</v>
      </c>
      <c r="H2402">
        <v>2013</v>
      </c>
      <c r="I2402">
        <v>595123231</v>
      </c>
      <c r="J2402" s="2">
        <v>41438</v>
      </c>
      <c r="K2402" s="23">
        <f>WEEKDAY(#REF!,1)</f>
        <v>5</v>
      </c>
      <c r="L2402" s="25">
        <f>IF(#REF!&gt;=#REF!,#REF!-#REF!,"")</f>
        <v>29</v>
      </c>
      <c r="M2402" s="4">
        <v>9044</v>
      </c>
      <c r="N2402" s="5">
        <v>81.73</v>
      </c>
      <c r="O2402" s="5">
        <v>56.67</v>
      </c>
      <c r="P2402" s="5">
        <v>25.06</v>
      </c>
      <c r="Q2402" s="5">
        <f>#REF!*#REF!</f>
        <v>512523.48</v>
      </c>
      <c r="R2402" s="5">
        <v>226642.64</v>
      </c>
      <c r="S2402" s="5">
        <f>#REF!-#REF!</f>
        <v>-285880.84000000003</v>
      </c>
      <c r="T2402" s="36">
        <f t="shared" si="37"/>
        <v>-0.55779071819304704</v>
      </c>
    </row>
    <row r="2403" spans="1:20" x14ac:dyDescent="0.2">
      <c r="A2403" s="25" t="s">
        <v>29</v>
      </c>
      <c r="B2403" s="25" t="s">
        <v>187</v>
      </c>
      <c r="C2403" s="25" t="s">
        <v>22</v>
      </c>
      <c r="D2403" s="25" t="s">
        <v>27</v>
      </c>
      <c r="E2403" s="25" t="s">
        <v>1916</v>
      </c>
      <c r="F2403" s="2">
        <v>42817</v>
      </c>
      <c r="G2403" s="23" t="str">
        <f>TEXT(Table2[[#This Row],[Order-Date]],"mmm")</f>
        <v>Mar</v>
      </c>
      <c r="H2403">
        <v>2017</v>
      </c>
      <c r="I2403">
        <v>480652987</v>
      </c>
      <c r="J2403" s="2">
        <v>42859</v>
      </c>
      <c r="K2403" s="23">
        <f>WEEKDAY(#REF!,1)</f>
        <v>5</v>
      </c>
      <c r="L2403" s="25">
        <f>IF(#REF!&gt;=#REF!,#REF!-#REF!,"")</f>
        <v>42</v>
      </c>
      <c r="M2403" s="4">
        <v>4755</v>
      </c>
      <c r="N2403" s="5">
        <v>255.28</v>
      </c>
      <c r="O2403" s="5">
        <v>159.41999999999999</v>
      </c>
      <c r="P2403" s="5">
        <v>95.86</v>
      </c>
      <c r="Q2403" s="5">
        <f>#REF!*#REF!</f>
        <v>758042.1</v>
      </c>
      <c r="R2403" s="5">
        <v>455814.3</v>
      </c>
      <c r="S2403" s="5">
        <f>#REF!-#REF!</f>
        <v>-302227.8</v>
      </c>
      <c r="T2403" s="36">
        <f t="shared" si="37"/>
        <v>-0.39869527035503699</v>
      </c>
    </row>
    <row r="2404" spans="1:20" x14ac:dyDescent="0.2">
      <c r="A2404" s="25" t="s">
        <v>29</v>
      </c>
      <c r="B2404" s="25" t="s">
        <v>174</v>
      </c>
      <c r="C2404" s="25" t="s">
        <v>49</v>
      </c>
      <c r="D2404" s="25" t="s">
        <v>23</v>
      </c>
      <c r="E2404" s="25" t="s">
        <v>1918</v>
      </c>
      <c r="F2404" s="2">
        <v>40349</v>
      </c>
      <c r="G2404" s="23" t="str">
        <f>TEXT(Table2[[#This Row],[Order-Date]],"mmm")</f>
        <v>Jun</v>
      </c>
      <c r="H2404">
        <v>2010</v>
      </c>
      <c r="I2404">
        <v>340213811</v>
      </c>
      <c r="J2404" s="2">
        <v>40385</v>
      </c>
      <c r="K2404" s="23">
        <f>WEEKDAY(#REF!,1)</f>
        <v>2</v>
      </c>
      <c r="L2404" s="25">
        <f>IF(#REF!&gt;=#REF!,#REF!-#REF!,"")</f>
        <v>36</v>
      </c>
      <c r="M2404" s="4">
        <v>5682</v>
      </c>
      <c r="N2404" s="5">
        <v>651.21</v>
      </c>
      <c r="O2404" s="5">
        <v>524.96</v>
      </c>
      <c r="P2404" s="5">
        <v>126.25</v>
      </c>
      <c r="Q2404" s="5">
        <f>#REF!*#REF!</f>
        <v>2982822.72</v>
      </c>
      <c r="R2404" s="5">
        <v>717352.5</v>
      </c>
      <c r="S2404" s="5">
        <f>#REF!-#REF!</f>
        <v>-2265470.2200000002</v>
      </c>
      <c r="T2404" s="36">
        <f t="shared" si="37"/>
        <v>-0.75950548613227697</v>
      </c>
    </row>
    <row r="2405" spans="1:20" x14ac:dyDescent="0.2">
      <c r="A2405" s="25" t="s">
        <v>32</v>
      </c>
      <c r="B2405" s="25" t="s">
        <v>52</v>
      </c>
      <c r="C2405" s="25" t="s">
        <v>34</v>
      </c>
      <c r="D2405" s="25" t="s">
        <v>23</v>
      </c>
      <c r="E2405" s="25" t="s">
        <v>1918</v>
      </c>
      <c r="F2405" s="2">
        <v>41035</v>
      </c>
      <c r="G2405" s="23" t="str">
        <f>TEXT(Table2[[#This Row],[Order-Date]],"mmm")</f>
        <v>May</v>
      </c>
      <c r="H2405">
        <v>2012</v>
      </c>
      <c r="I2405">
        <v>930104529</v>
      </c>
      <c r="J2405" s="2">
        <v>41114</v>
      </c>
      <c r="K2405" s="23">
        <f>WEEKDAY(#REF!,1)</f>
        <v>3</v>
      </c>
      <c r="L2405" s="25">
        <f>IF(#REF!&gt;=#REF!,#REF!-#REF!,"")</f>
        <v>79</v>
      </c>
      <c r="M2405" s="4">
        <v>7454</v>
      </c>
      <c r="N2405" s="5">
        <v>205.7</v>
      </c>
      <c r="O2405" s="5">
        <v>117.11</v>
      </c>
      <c r="P2405" s="5">
        <v>88.59</v>
      </c>
      <c r="Q2405" s="5">
        <f>#REF!*#REF!</f>
        <v>872937.94</v>
      </c>
      <c r="R2405" s="5">
        <v>660349.86</v>
      </c>
      <c r="S2405" s="5">
        <f>#REF!-#REF!</f>
        <v>-212588.08</v>
      </c>
      <c r="T2405" s="36">
        <f t="shared" si="37"/>
        <v>-0.24353172231235601</v>
      </c>
    </row>
    <row r="2406" spans="1:20" x14ac:dyDescent="0.2">
      <c r="A2406" s="25" t="s">
        <v>29</v>
      </c>
      <c r="B2406" s="25" t="s">
        <v>198</v>
      </c>
      <c r="C2406" s="25" t="s">
        <v>22</v>
      </c>
      <c r="D2406" s="25" t="s">
        <v>23</v>
      </c>
      <c r="E2406" s="25" t="s">
        <v>1917</v>
      </c>
      <c r="F2406" s="2">
        <v>41353</v>
      </c>
      <c r="G2406" s="23" t="str">
        <f>TEXT(Table2[[#This Row],[Order-Date]],"mmm")</f>
        <v>Mar</v>
      </c>
      <c r="H2406">
        <v>2013</v>
      </c>
      <c r="I2406">
        <v>826936471</v>
      </c>
      <c r="J2406" s="2">
        <v>41363</v>
      </c>
      <c r="K2406" s="23">
        <f>WEEKDAY(#REF!,1)</f>
        <v>7</v>
      </c>
      <c r="L2406" s="25">
        <f>IF(#REF!&gt;=#REF!,#REF!-#REF!,"")</f>
        <v>10</v>
      </c>
      <c r="M2406" s="4">
        <v>7733</v>
      </c>
      <c r="N2406" s="5">
        <v>255.28</v>
      </c>
      <c r="O2406" s="5">
        <v>159.41999999999999</v>
      </c>
      <c r="P2406" s="5">
        <v>95.86</v>
      </c>
      <c r="Q2406" s="5">
        <f>#REF!*#REF!</f>
        <v>1232794.8600000001</v>
      </c>
      <c r="R2406" s="5">
        <v>741285.38</v>
      </c>
      <c r="S2406" s="5">
        <f>#REF!-#REF!</f>
        <v>-491509.48</v>
      </c>
      <c r="T2406" s="36">
        <f t="shared" si="37"/>
        <v>-0.39869527035503699</v>
      </c>
    </row>
    <row r="2407" spans="1:20" x14ac:dyDescent="0.2">
      <c r="A2407" s="25" t="s">
        <v>29</v>
      </c>
      <c r="B2407" s="25" t="s">
        <v>134</v>
      </c>
      <c r="C2407" s="25" t="s">
        <v>51</v>
      </c>
      <c r="D2407" s="25" t="s">
        <v>23</v>
      </c>
      <c r="E2407" s="25" t="s">
        <v>1917</v>
      </c>
      <c r="F2407" s="2">
        <v>42138</v>
      </c>
      <c r="G2407" s="23" t="str">
        <f>TEXT(Table2[[#This Row],[Order-Date]],"mmm")</f>
        <v>May</v>
      </c>
      <c r="H2407">
        <v>2015</v>
      </c>
      <c r="I2407">
        <v>477633464</v>
      </c>
      <c r="J2407" s="2">
        <v>42191</v>
      </c>
      <c r="K2407" s="23">
        <f>WEEKDAY(#REF!,1)</f>
        <v>2</v>
      </c>
      <c r="L2407" s="25">
        <f>IF(#REF!&gt;=#REF!,#REF!-#REF!,"")</f>
        <v>53</v>
      </c>
      <c r="M2407" s="4">
        <v>1211</v>
      </c>
      <c r="N2407" s="5">
        <v>437.2</v>
      </c>
      <c r="O2407" s="5">
        <v>263.33</v>
      </c>
      <c r="P2407" s="5">
        <v>173.87</v>
      </c>
      <c r="Q2407" s="5">
        <f>#REF!*#REF!</f>
        <v>318892.63</v>
      </c>
      <c r="R2407" s="5">
        <v>210556.57</v>
      </c>
      <c r="S2407" s="5">
        <f>#REF!-#REF!</f>
        <v>-108336.06</v>
      </c>
      <c r="T2407" s="36">
        <f t="shared" si="37"/>
        <v>-0.33972581931416901</v>
      </c>
    </row>
    <row r="2408" spans="1:20" x14ac:dyDescent="0.2">
      <c r="A2408" s="25" t="s">
        <v>29</v>
      </c>
      <c r="B2408" s="25" t="s">
        <v>111</v>
      </c>
      <c r="C2408" s="25" t="s">
        <v>56</v>
      </c>
      <c r="D2408" s="25" t="s">
        <v>23</v>
      </c>
      <c r="E2408" s="25" t="s">
        <v>1916</v>
      </c>
      <c r="F2408" s="2">
        <v>41968</v>
      </c>
      <c r="G2408" s="23" t="str">
        <f>TEXT(Table2[[#This Row],[Order-Date]],"mmm")</f>
        <v>Nov</v>
      </c>
      <c r="H2408">
        <v>2014</v>
      </c>
      <c r="I2408">
        <v>849431836</v>
      </c>
      <c r="J2408" s="2">
        <v>41971</v>
      </c>
      <c r="K2408" s="23">
        <f>WEEKDAY(#REF!,1)</f>
        <v>6</v>
      </c>
      <c r="L2408" s="25">
        <f>IF(#REF!&gt;=#REF!,#REF!-#REF!,"")</f>
        <v>3</v>
      </c>
      <c r="M2408" s="4">
        <v>4611</v>
      </c>
      <c r="N2408" s="5">
        <v>421.89</v>
      </c>
      <c r="O2408" s="5">
        <v>364.69</v>
      </c>
      <c r="P2408" s="5">
        <v>57.2</v>
      </c>
      <c r="Q2408" s="5">
        <f>#REF!*#REF!</f>
        <v>1681585.59</v>
      </c>
      <c r="R2408" s="5">
        <v>263749.2</v>
      </c>
      <c r="S2408" s="5">
        <f>#REF!-#REF!</f>
        <v>-1417836.39</v>
      </c>
      <c r="T2408" s="36">
        <f t="shared" si="37"/>
        <v>-0.84315445995228799</v>
      </c>
    </row>
    <row r="2409" spans="1:20" x14ac:dyDescent="0.2">
      <c r="A2409" s="25" t="s">
        <v>46</v>
      </c>
      <c r="B2409" s="25" t="s">
        <v>227</v>
      </c>
      <c r="C2409" s="25" t="s">
        <v>26</v>
      </c>
      <c r="D2409" s="25" t="s">
        <v>23</v>
      </c>
      <c r="E2409" s="25" t="s">
        <v>1918</v>
      </c>
      <c r="F2409" s="2">
        <v>41252</v>
      </c>
      <c r="G2409" s="23" t="str">
        <f>TEXT(Table2[[#This Row],[Order-Date]],"mmm")</f>
        <v>Dec</v>
      </c>
      <c r="H2409">
        <v>2012</v>
      </c>
      <c r="I2409">
        <v>279880416</v>
      </c>
      <c r="J2409" s="2">
        <v>41213</v>
      </c>
      <c r="K2409" s="23">
        <f>WEEKDAY(#REF!,1)</f>
        <v>4</v>
      </c>
      <c r="L2409" s="25" t="str">
        <f>IF(#REF!&gt;=#REF!,#REF!-#REF!,"")</f>
        <v/>
      </c>
      <c r="M2409" s="4">
        <v>1689</v>
      </c>
      <c r="N2409" s="5">
        <v>152.58000000000001</v>
      </c>
      <c r="O2409" s="5">
        <v>97.44</v>
      </c>
      <c r="P2409" s="5">
        <v>55.14</v>
      </c>
      <c r="Q2409" s="5">
        <f>#REF!*#REF!</f>
        <v>164576.16</v>
      </c>
      <c r="R2409" s="5">
        <v>93131.46</v>
      </c>
      <c r="S2409" s="5">
        <f>#REF!-#REF!</f>
        <v>-71444.7</v>
      </c>
      <c r="T2409" s="36">
        <f t="shared" si="37"/>
        <v>-0.43411330049261099</v>
      </c>
    </row>
    <row r="2410" spans="1:20" x14ac:dyDescent="0.2">
      <c r="A2410" s="25" t="s">
        <v>46</v>
      </c>
      <c r="B2410" s="25" t="s">
        <v>172</v>
      </c>
      <c r="C2410" s="25" t="s">
        <v>26</v>
      </c>
      <c r="D2410" s="25" t="s">
        <v>23</v>
      </c>
      <c r="E2410" s="25" t="s">
        <v>1916</v>
      </c>
      <c r="F2410" s="2">
        <v>40434</v>
      </c>
      <c r="G2410" s="23" t="str">
        <f>TEXT(Table2[[#This Row],[Order-Date]],"mmm")</f>
        <v>Sep</v>
      </c>
      <c r="H2410">
        <v>2010</v>
      </c>
      <c r="I2410">
        <v>326840531</v>
      </c>
      <c r="J2410" s="2">
        <v>40461</v>
      </c>
      <c r="K2410" s="23">
        <f>WEEKDAY(#REF!,1)</f>
        <v>1</v>
      </c>
      <c r="L2410" s="25">
        <f>IF(#REF!&gt;=#REF!,#REF!-#REF!,"")</f>
        <v>27</v>
      </c>
      <c r="M2410" s="4">
        <v>8231</v>
      </c>
      <c r="N2410" s="5">
        <v>152.58000000000001</v>
      </c>
      <c r="O2410" s="5">
        <v>97.44</v>
      </c>
      <c r="P2410" s="5">
        <v>55.14</v>
      </c>
      <c r="Q2410" s="5">
        <f>#REF!*#REF!</f>
        <v>802028.64</v>
      </c>
      <c r="R2410" s="5">
        <v>453857.34</v>
      </c>
      <c r="S2410" s="5">
        <f>#REF!-#REF!</f>
        <v>-348171.3</v>
      </c>
      <c r="T2410" s="36">
        <f t="shared" si="37"/>
        <v>-0.43411330049261099</v>
      </c>
    </row>
    <row r="2411" spans="1:20" x14ac:dyDescent="0.2">
      <c r="A2411" s="25" t="s">
        <v>37</v>
      </c>
      <c r="B2411" s="25" t="s">
        <v>95</v>
      </c>
      <c r="C2411" s="25" t="s">
        <v>65</v>
      </c>
      <c r="D2411" s="25" t="s">
        <v>23</v>
      </c>
      <c r="E2411" s="25" t="s">
        <v>1915</v>
      </c>
      <c r="F2411" s="2">
        <v>42347</v>
      </c>
      <c r="G2411" s="23" t="str">
        <f>TEXT(Table2[[#This Row],[Order-Date]],"mmm")</f>
        <v>Dec</v>
      </c>
      <c r="H2411">
        <v>2015</v>
      </c>
      <c r="I2411">
        <v>818486011</v>
      </c>
      <c r="J2411" s="2">
        <v>42300</v>
      </c>
      <c r="K2411" s="23">
        <f>WEEKDAY(#REF!,1)</f>
        <v>6</v>
      </c>
      <c r="L2411" s="25" t="str">
        <f>IF(#REF!&gt;=#REF!,#REF!-#REF!,"")</f>
        <v/>
      </c>
      <c r="M2411" s="4">
        <v>7054</v>
      </c>
      <c r="N2411" s="5">
        <v>9.33</v>
      </c>
      <c r="O2411" s="5">
        <v>6.92</v>
      </c>
      <c r="P2411" s="5">
        <v>2.41</v>
      </c>
      <c r="Q2411" s="5">
        <f>#REF!*#REF!</f>
        <v>48813.68</v>
      </c>
      <c r="R2411" s="5">
        <v>17000.14</v>
      </c>
      <c r="S2411" s="5">
        <f>#REF!-#REF!</f>
        <v>-31813.54</v>
      </c>
      <c r="T2411" s="36">
        <f t="shared" si="37"/>
        <v>-0.65173410404624299</v>
      </c>
    </row>
    <row r="2412" spans="1:20" x14ac:dyDescent="0.2">
      <c r="A2412" s="25" t="s">
        <v>46</v>
      </c>
      <c r="B2412" s="25" t="s">
        <v>99</v>
      </c>
      <c r="C2412" s="25" t="s">
        <v>85</v>
      </c>
      <c r="D2412" s="25" t="s">
        <v>27</v>
      </c>
      <c r="E2412" s="25" t="s">
        <v>1915</v>
      </c>
      <c r="F2412" s="2">
        <v>41211</v>
      </c>
      <c r="G2412" s="23" t="str">
        <f>TEXT(Table2[[#This Row],[Order-Date]],"mmm")</f>
        <v>Oct</v>
      </c>
      <c r="H2412">
        <v>2012</v>
      </c>
      <c r="I2412">
        <v>303303182</v>
      </c>
      <c r="J2412" s="2">
        <v>41071</v>
      </c>
      <c r="K2412" s="23">
        <f>WEEKDAY(#REF!,1)</f>
        <v>2</v>
      </c>
      <c r="L2412" s="25" t="str">
        <f>IF(#REF!&gt;=#REF!,#REF!-#REF!,"")</f>
        <v/>
      </c>
      <c r="M2412" s="4">
        <v>3006</v>
      </c>
      <c r="N2412" s="5">
        <v>668.27</v>
      </c>
      <c r="O2412" s="5">
        <v>502.54</v>
      </c>
      <c r="P2412" s="5">
        <v>165.73</v>
      </c>
      <c r="Q2412" s="5">
        <f>#REF!*#REF!</f>
        <v>1510635.24</v>
      </c>
      <c r="R2412" s="5">
        <v>498184.38</v>
      </c>
      <c r="S2412" s="5">
        <f>#REF!-#REF!</f>
        <v>-1012450.86</v>
      </c>
      <c r="T2412" s="36">
        <f t="shared" si="37"/>
        <v>-0.67021530624427905</v>
      </c>
    </row>
    <row r="2413" spans="1:20" x14ac:dyDescent="0.2">
      <c r="A2413" s="25" t="s">
        <v>46</v>
      </c>
      <c r="B2413" s="25" t="s">
        <v>176</v>
      </c>
      <c r="C2413" s="25" t="s">
        <v>39</v>
      </c>
      <c r="D2413" s="25" t="s">
        <v>23</v>
      </c>
      <c r="E2413" s="25" t="s">
        <v>1916</v>
      </c>
      <c r="F2413" s="2">
        <v>41933</v>
      </c>
      <c r="G2413" s="23" t="str">
        <f>TEXT(Table2[[#This Row],[Order-Date]],"mmm")</f>
        <v>Oct</v>
      </c>
      <c r="H2413">
        <v>2014</v>
      </c>
      <c r="I2413">
        <v>100090873</v>
      </c>
      <c r="J2413" s="2">
        <v>41967</v>
      </c>
      <c r="K2413" s="23">
        <f>WEEKDAY(#REF!,1)</f>
        <v>2</v>
      </c>
      <c r="L2413" s="25">
        <f>IF(#REF!&gt;=#REF!,#REF!-#REF!,"")</f>
        <v>34</v>
      </c>
      <c r="M2413" s="4">
        <v>7968</v>
      </c>
      <c r="N2413" s="5">
        <v>81.73</v>
      </c>
      <c r="O2413" s="5">
        <v>56.67</v>
      </c>
      <c r="P2413" s="5">
        <v>25.06</v>
      </c>
      <c r="Q2413" s="5">
        <f>#REF!*#REF!</f>
        <v>451546.56</v>
      </c>
      <c r="R2413" s="5">
        <v>199678.07999999999</v>
      </c>
      <c r="S2413" s="5">
        <f>#REF!-#REF!</f>
        <v>-251868.48</v>
      </c>
      <c r="T2413" s="36">
        <f t="shared" si="37"/>
        <v>-0.55779071819304704</v>
      </c>
    </row>
    <row r="2414" spans="1:20" x14ac:dyDescent="0.2">
      <c r="A2414" s="25" t="s">
        <v>46</v>
      </c>
      <c r="B2414" s="25" t="s">
        <v>227</v>
      </c>
      <c r="C2414" s="25" t="s">
        <v>77</v>
      </c>
      <c r="D2414" s="25" t="s">
        <v>27</v>
      </c>
      <c r="E2414" s="25" t="s">
        <v>1915</v>
      </c>
      <c r="F2414" s="2">
        <v>41038</v>
      </c>
      <c r="G2414" s="23" t="str">
        <f>TEXT(Table2[[#This Row],[Order-Date]],"mmm")</f>
        <v>May</v>
      </c>
      <c r="H2414">
        <v>2012</v>
      </c>
      <c r="I2414">
        <v>247960412</v>
      </c>
      <c r="J2414" s="2">
        <v>41223</v>
      </c>
      <c r="K2414" s="23">
        <f>WEEKDAY(#REF!,1)</f>
        <v>7</v>
      </c>
      <c r="L2414" s="25">
        <f>IF(#REF!&gt;=#REF!,#REF!-#REF!,"")</f>
        <v>185</v>
      </c>
      <c r="M2414" s="4">
        <v>5851</v>
      </c>
      <c r="N2414" s="5">
        <v>154.06</v>
      </c>
      <c r="O2414" s="5">
        <v>90.93</v>
      </c>
      <c r="P2414" s="5">
        <v>63.13</v>
      </c>
      <c r="Q2414" s="5">
        <f>#REF!*#REF!</f>
        <v>532031.43000000005</v>
      </c>
      <c r="R2414" s="5">
        <v>369373.63</v>
      </c>
      <c r="S2414" s="5">
        <f>#REF!-#REF!</f>
        <v>-162657.79999999999</v>
      </c>
      <c r="T2414" s="36">
        <f t="shared" si="37"/>
        <v>-0.30572968217309998</v>
      </c>
    </row>
    <row r="2415" spans="1:20" x14ac:dyDescent="0.2">
      <c r="A2415" s="25" t="s">
        <v>32</v>
      </c>
      <c r="B2415" s="25" t="s">
        <v>87</v>
      </c>
      <c r="C2415" s="25" t="s">
        <v>56</v>
      </c>
      <c r="D2415" s="25" t="s">
        <v>23</v>
      </c>
      <c r="E2415" s="25" t="s">
        <v>1915</v>
      </c>
      <c r="F2415" s="2">
        <v>42862</v>
      </c>
      <c r="G2415" s="23" t="str">
        <f>TEXT(Table2[[#This Row],[Order-Date]],"mmm")</f>
        <v>May</v>
      </c>
      <c r="H2415">
        <v>2017</v>
      </c>
      <c r="I2415">
        <v>856335628</v>
      </c>
      <c r="J2415" s="2">
        <v>42942</v>
      </c>
      <c r="K2415" s="23">
        <f>WEEKDAY(#REF!,1)</f>
        <v>4</v>
      </c>
      <c r="L2415" s="25">
        <f>IF(#REF!&gt;=#REF!,#REF!-#REF!,"")</f>
        <v>80</v>
      </c>
      <c r="M2415" s="4">
        <v>7597</v>
      </c>
      <c r="N2415" s="5">
        <v>421.89</v>
      </c>
      <c r="O2415" s="5">
        <v>364.69</v>
      </c>
      <c r="P2415" s="5">
        <v>57.2</v>
      </c>
      <c r="Q2415" s="5">
        <f>#REF!*#REF!</f>
        <v>2770549.93</v>
      </c>
      <c r="R2415" s="5">
        <v>434548.4</v>
      </c>
      <c r="S2415" s="5">
        <f>#REF!-#REF!</f>
        <v>-2336001.5299999998</v>
      </c>
      <c r="T2415" s="36">
        <f t="shared" si="37"/>
        <v>-0.84315445995228799</v>
      </c>
    </row>
    <row r="2416" spans="1:20" x14ac:dyDescent="0.2">
      <c r="A2416" s="25" t="s">
        <v>37</v>
      </c>
      <c r="B2416" s="25" t="s">
        <v>62</v>
      </c>
      <c r="C2416" s="25" t="s">
        <v>34</v>
      </c>
      <c r="D2416" s="25" t="s">
        <v>27</v>
      </c>
      <c r="E2416" s="25" t="s">
        <v>1917</v>
      </c>
      <c r="F2416" s="2">
        <v>40849</v>
      </c>
      <c r="G2416" s="23" t="str">
        <f>TEXT(Table2[[#This Row],[Order-Date]],"mmm")</f>
        <v>Nov</v>
      </c>
      <c r="H2416">
        <v>2011</v>
      </c>
      <c r="I2416">
        <v>754952847</v>
      </c>
      <c r="J2416" s="2">
        <v>40594</v>
      </c>
      <c r="K2416" s="23">
        <f>WEEKDAY(#REF!,1)</f>
        <v>1</v>
      </c>
      <c r="L2416" s="25" t="str">
        <f>IF(#REF!&gt;=#REF!,#REF!-#REF!,"")</f>
        <v/>
      </c>
      <c r="M2416" s="4">
        <v>6179</v>
      </c>
      <c r="N2416" s="5">
        <v>205.7</v>
      </c>
      <c r="O2416" s="5">
        <v>117.11</v>
      </c>
      <c r="P2416" s="5">
        <v>88.59</v>
      </c>
      <c r="Q2416" s="5">
        <f>#REF!*#REF!</f>
        <v>723622.69</v>
      </c>
      <c r="R2416" s="5">
        <v>547397.61</v>
      </c>
      <c r="S2416" s="5">
        <f>#REF!-#REF!</f>
        <v>-176225.08</v>
      </c>
      <c r="T2416" s="36">
        <f t="shared" si="37"/>
        <v>-0.24353172231235601</v>
      </c>
    </row>
    <row r="2417" spans="1:20" x14ac:dyDescent="0.2">
      <c r="A2417" s="25" t="s">
        <v>20</v>
      </c>
      <c r="B2417" s="25" t="s">
        <v>226</v>
      </c>
      <c r="C2417" s="25" t="s">
        <v>56</v>
      </c>
      <c r="D2417" s="25" t="s">
        <v>23</v>
      </c>
      <c r="E2417" s="25" t="s">
        <v>1918</v>
      </c>
      <c r="F2417" s="2">
        <v>40348</v>
      </c>
      <c r="G2417" s="23" t="str">
        <f>TEXT(Table2[[#This Row],[Order-Date]],"mmm")</f>
        <v>Jun</v>
      </c>
      <c r="H2417">
        <v>2010</v>
      </c>
      <c r="I2417">
        <v>643860900</v>
      </c>
      <c r="J2417" s="2">
        <v>40358</v>
      </c>
      <c r="K2417" s="23">
        <f>WEEKDAY(#REF!,1)</f>
        <v>3</v>
      </c>
      <c r="L2417" s="25">
        <f>IF(#REF!&gt;=#REF!,#REF!-#REF!,"")</f>
        <v>10</v>
      </c>
      <c r="M2417" s="4">
        <v>1603</v>
      </c>
      <c r="N2417" s="5">
        <v>421.89</v>
      </c>
      <c r="O2417" s="5">
        <v>364.69</v>
      </c>
      <c r="P2417" s="5">
        <v>57.2</v>
      </c>
      <c r="Q2417" s="5">
        <f>#REF!*#REF!</f>
        <v>584598.06999999995</v>
      </c>
      <c r="R2417" s="5">
        <v>91691.6</v>
      </c>
      <c r="S2417" s="5">
        <f>#REF!-#REF!</f>
        <v>-492906.47</v>
      </c>
      <c r="T2417" s="36">
        <f t="shared" si="37"/>
        <v>-0.84315445995228799</v>
      </c>
    </row>
    <row r="2418" spans="1:20" x14ac:dyDescent="0.2">
      <c r="A2418" s="25" t="s">
        <v>46</v>
      </c>
      <c r="B2418" s="25" t="s">
        <v>172</v>
      </c>
      <c r="C2418" s="25" t="s">
        <v>42</v>
      </c>
      <c r="D2418" s="25" t="s">
        <v>27</v>
      </c>
      <c r="E2418" s="25" t="s">
        <v>1918</v>
      </c>
      <c r="F2418" s="2">
        <v>40499</v>
      </c>
      <c r="G2418" s="23" t="str">
        <f>TEXT(Table2[[#This Row],[Order-Date]],"mmm")</f>
        <v>Nov</v>
      </c>
      <c r="H2418">
        <v>2010</v>
      </c>
      <c r="I2418">
        <v>843421113</v>
      </c>
      <c r="J2418" s="2">
        <v>40543</v>
      </c>
      <c r="K2418" s="23">
        <f>WEEKDAY(#REF!,1)</f>
        <v>6</v>
      </c>
      <c r="L2418" s="25">
        <f>IF(#REF!&gt;=#REF!,#REF!-#REF!,"")</f>
        <v>44</v>
      </c>
      <c r="M2418" s="4">
        <v>5905</v>
      </c>
      <c r="N2418" s="5">
        <v>109.28</v>
      </c>
      <c r="O2418" s="5">
        <v>35.840000000000003</v>
      </c>
      <c r="P2418" s="5">
        <v>73.44</v>
      </c>
      <c r="Q2418" s="5">
        <f>#REF!*#REF!</f>
        <v>211635.20000000001</v>
      </c>
      <c r="R2418" s="5">
        <v>433663.2</v>
      </c>
      <c r="S2418" s="5">
        <f>#REF!-#REF!</f>
        <v>222028</v>
      </c>
      <c r="T2418" s="36">
        <f t="shared" si="37"/>
        <v>1.0491071428571399</v>
      </c>
    </row>
    <row r="2419" spans="1:20" x14ac:dyDescent="0.2">
      <c r="A2419" s="25" t="s">
        <v>29</v>
      </c>
      <c r="B2419" s="25" t="s">
        <v>124</v>
      </c>
      <c r="C2419" s="25" t="s">
        <v>22</v>
      </c>
      <c r="D2419" s="25" t="s">
        <v>23</v>
      </c>
      <c r="E2419" s="25" t="s">
        <v>1917</v>
      </c>
      <c r="F2419" s="2">
        <v>41128</v>
      </c>
      <c r="G2419" s="23" t="str">
        <f>TEXT(Table2[[#This Row],[Order-Date]],"mmm")</f>
        <v>Aug</v>
      </c>
      <c r="H2419">
        <v>2012</v>
      </c>
      <c r="I2419">
        <v>844307315</v>
      </c>
      <c r="J2419" s="2">
        <v>41119</v>
      </c>
      <c r="K2419" s="23">
        <f>WEEKDAY(#REF!,1)</f>
        <v>1</v>
      </c>
      <c r="L2419" s="25" t="str">
        <f>IF(#REF!&gt;=#REF!,#REF!-#REF!,"")</f>
        <v/>
      </c>
      <c r="M2419" s="4">
        <v>8152</v>
      </c>
      <c r="N2419" s="5">
        <v>255.28</v>
      </c>
      <c r="O2419" s="5">
        <v>159.41999999999999</v>
      </c>
      <c r="P2419" s="5">
        <v>95.86</v>
      </c>
      <c r="Q2419" s="5">
        <f>#REF!*#REF!</f>
        <v>1299591.8400000001</v>
      </c>
      <c r="R2419" s="5">
        <v>781450.72</v>
      </c>
      <c r="S2419" s="5">
        <f>#REF!-#REF!</f>
        <v>-518141.12</v>
      </c>
      <c r="T2419" s="36">
        <f t="shared" si="37"/>
        <v>-0.39869527035503699</v>
      </c>
    </row>
    <row r="2420" spans="1:20" x14ac:dyDescent="0.2">
      <c r="A2420" s="25" t="s">
        <v>46</v>
      </c>
      <c r="B2420" s="25" t="s">
        <v>211</v>
      </c>
      <c r="C2420" s="25" t="s">
        <v>22</v>
      </c>
      <c r="D2420" s="25" t="s">
        <v>27</v>
      </c>
      <c r="E2420" s="25" t="s">
        <v>1917</v>
      </c>
      <c r="F2420" s="2">
        <v>42595</v>
      </c>
      <c r="G2420" s="23" t="str">
        <f>TEXT(Table2[[#This Row],[Order-Date]],"mmm")</f>
        <v>Aug</v>
      </c>
      <c r="H2420">
        <v>2016</v>
      </c>
      <c r="I2420">
        <v>657505834</v>
      </c>
      <c r="J2420" s="2">
        <v>42610</v>
      </c>
      <c r="K2420" s="23">
        <f>WEEKDAY(#REF!,1)</f>
        <v>1</v>
      </c>
      <c r="L2420" s="25">
        <f>IF(#REF!&gt;=#REF!,#REF!-#REF!,"")</f>
        <v>15</v>
      </c>
      <c r="M2420" s="4">
        <v>9442</v>
      </c>
      <c r="N2420" s="5">
        <v>255.28</v>
      </c>
      <c r="O2420" s="5">
        <v>159.41999999999999</v>
      </c>
      <c r="P2420" s="5">
        <v>95.86</v>
      </c>
      <c r="Q2420" s="5">
        <f>#REF!*#REF!</f>
        <v>1505243.64</v>
      </c>
      <c r="R2420" s="5">
        <v>905110.12</v>
      </c>
      <c r="S2420" s="5">
        <f>#REF!-#REF!</f>
        <v>-600133.52</v>
      </c>
      <c r="T2420" s="36">
        <f t="shared" si="37"/>
        <v>-0.39869527035503699</v>
      </c>
    </row>
    <row r="2421" spans="1:20" x14ac:dyDescent="0.2">
      <c r="A2421" s="25" t="s">
        <v>20</v>
      </c>
      <c r="B2421" s="25" t="s">
        <v>163</v>
      </c>
      <c r="C2421" s="25" t="s">
        <v>26</v>
      </c>
      <c r="D2421" s="25" t="s">
        <v>27</v>
      </c>
      <c r="E2421" s="25" t="s">
        <v>1917</v>
      </c>
      <c r="F2421" s="2">
        <v>41945</v>
      </c>
      <c r="G2421" s="23" t="str">
        <f>TEXT(Table2[[#This Row],[Order-Date]],"mmm")</f>
        <v>Nov</v>
      </c>
      <c r="H2421">
        <v>2014</v>
      </c>
      <c r="I2421">
        <v>364315497</v>
      </c>
      <c r="J2421" s="2">
        <v>41718</v>
      </c>
      <c r="K2421" s="23">
        <f>WEEKDAY(#REF!,1)</f>
        <v>5</v>
      </c>
      <c r="L2421" s="25" t="str">
        <f>IF(#REF!&gt;=#REF!,#REF!-#REF!,"")</f>
        <v/>
      </c>
      <c r="M2421" s="4">
        <v>7906</v>
      </c>
      <c r="N2421" s="5">
        <v>152.58000000000001</v>
      </c>
      <c r="O2421" s="5">
        <v>97.44</v>
      </c>
      <c r="P2421" s="5">
        <v>55.14</v>
      </c>
      <c r="Q2421" s="5">
        <f>#REF!*#REF!</f>
        <v>770360.64</v>
      </c>
      <c r="R2421" s="5">
        <v>435936.84</v>
      </c>
      <c r="S2421" s="5">
        <f>#REF!-#REF!</f>
        <v>-334423.8</v>
      </c>
      <c r="T2421" s="36">
        <f t="shared" si="37"/>
        <v>-0.43411330049261099</v>
      </c>
    </row>
    <row r="2422" spans="1:20" x14ac:dyDescent="0.2">
      <c r="A2422" s="25" t="s">
        <v>37</v>
      </c>
      <c r="B2422" s="25" t="s">
        <v>178</v>
      </c>
      <c r="C2422" s="25" t="s">
        <v>65</v>
      </c>
      <c r="D2422" s="25" t="s">
        <v>27</v>
      </c>
      <c r="E2422" s="25" t="s">
        <v>1918</v>
      </c>
      <c r="F2422" s="2">
        <v>40964</v>
      </c>
      <c r="G2422" s="23" t="str">
        <f>TEXT(Table2[[#This Row],[Order-Date]],"mmm")</f>
        <v>Feb</v>
      </c>
      <c r="H2422">
        <v>2012</v>
      </c>
      <c r="I2422">
        <v>566347634</v>
      </c>
      <c r="J2422" s="2">
        <v>41063</v>
      </c>
      <c r="K2422" s="23">
        <f>WEEKDAY(#REF!,1)</f>
        <v>1</v>
      </c>
      <c r="L2422" s="25">
        <f>IF(#REF!&gt;=#REF!,#REF!-#REF!,"")</f>
        <v>99</v>
      </c>
      <c r="M2422" s="4">
        <v>3705</v>
      </c>
      <c r="N2422" s="5">
        <v>9.33</v>
      </c>
      <c r="O2422" s="5">
        <v>6.92</v>
      </c>
      <c r="P2422" s="5">
        <v>2.41</v>
      </c>
      <c r="Q2422" s="5">
        <f>#REF!*#REF!</f>
        <v>25638.6</v>
      </c>
      <c r="R2422" s="5">
        <v>8929.0499999999993</v>
      </c>
      <c r="S2422" s="5">
        <f>#REF!-#REF!</f>
        <v>-16709.55</v>
      </c>
      <c r="T2422" s="36">
        <f t="shared" si="37"/>
        <v>-0.65173410404624299</v>
      </c>
    </row>
    <row r="2423" spans="1:20" x14ac:dyDescent="0.2">
      <c r="A2423" s="25" t="s">
        <v>46</v>
      </c>
      <c r="B2423" s="25" t="s">
        <v>119</v>
      </c>
      <c r="C2423" s="25" t="s">
        <v>22</v>
      </c>
      <c r="D2423" s="25" t="s">
        <v>27</v>
      </c>
      <c r="E2423" s="25" t="s">
        <v>1915</v>
      </c>
      <c r="F2423" s="2">
        <v>42063</v>
      </c>
      <c r="G2423" s="23" t="str">
        <f>TEXT(Table2[[#This Row],[Order-Date]],"mmm")</f>
        <v>Feb</v>
      </c>
      <c r="H2423">
        <v>2015</v>
      </c>
      <c r="I2423">
        <v>135526072</v>
      </c>
      <c r="J2423" s="2">
        <v>42063</v>
      </c>
      <c r="K2423" s="23">
        <f>WEEKDAY(#REF!,1)</f>
        <v>7</v>
      </c>
      <c r="L2423" s="25">
        <f>IF(#REF!&gt;=#REF!,#REF!-#REF!,"")</f>
        <v>0</v>
      </c>
      <c r="M2423" s="4">
        <v>4031</v>
      </c>
      <c r="N2423" s="5">
        <v>255.28</v>
      </c>
      <c r="O2423" s="5">
        <v>159.41999999999999</v>
      </c>
      <c r="P2423" s="5">
        <v>95.86</v>
      </c>
      <c r="Q2423" s="5">
        <f>#REF!*#REF!</f>
        <v>642622.02</v>
      </c>
      <c r="R2423" s="5">
        <v>386411.66</v>
      </c>
      <c r="S2423" s="5">
        <f>#REF!-#REF!</f>
        <v>-256210.36</v>
      </c>
      <c r="T2423" s="36">
        <f t="shared" si="37"/>
        <v>-0.39869527035503699</v>
      </c>
    </row>
    <row r="2424" spans="1:20" x14ac:dyDescent="0.2">
      <c r="A2424" s="25" t="s">
        <v>40</v>
      </c>
      <c r="B2424" s="25" t="s">
        <v>72</v>
      </c>
      <c r="C2424" s="25" t="s">
        <v>85</v>
      </c>
      <c r="D2424" s="25" t="s">
        <v>27</v>
      </c>
      <c r="E2424" s="25" t="s">
        <v>1915</v>
      </c>
      <c r="F2424" s="2">
        <v>41451</v>
      </c>
      <c r="G2424" s="23" t="str">
        <f>TEXT(Table2[[#This Row],[Order-Date]],"mmm")</f>
        <v>Jun</v>
      </c>
      <c r="H2424">
        <v>2013</v>
      </c>
      <c r="I2424">
        <v>264087140</v>
      </c>
      <c r="J2424" s="2">
        <v>41483</v>
      </c>
      <c r="K2424" s="23">
        <f>WEEKDAY(#REF!,1)</f>
        <v>1</v>
      </c>
      <c r="L2424" s="25">
        <f>IF(#REF!&gt;=#REF!,#REF!-#REF!,"")</f>
        <v>32</v>
      </c>
      <c r="M2424" s="4">
        <v>8108</v>
      </c>
      <c r="N2424" s="5">
        <v>668.27</v>
      </c>
      <c r="O2424" s="5">
        <v>502.54</v>
      </c>
      <c r="P2424" s="5">
        <v>165.73</v>
      </c>
      <c r="Q2424" s="5">
        <f>#REF!*#REF!</f>
        <v>4074594.32</v>
      </c>
      <c r="R2424" s="5">
        <v>1343738.84</v>
      </c>
      <c r="S2424" s="5">
        <f>#REF!-#REF!</f>
        <v>-2730855.48</v>
      </c>
      <c r="T2424" s="36">
        <f t="shared" si="37"/>
        <v>-0.67021530624427905</v>
      </c>
    </row>
    <row r="2425" spans="1:20" x14ac:dyDescent="0.2">
      <c r="A2425" s="25" t="s">
        <v>29</v>
      </c>
      <c r="B2425" s="25" t="s">
        <v>86</v>
      </c>
      <c r="C2425" s="25" t="s">
        <v>26</v>
      </c>
      <c r="D2425" s="25" t="s">
        <v>23</v>
      </c>
      <c r="E2425" s="25" t="s">
        <v>1917</v>
      </c>
      <c r="F2425" s="2">
        <v>42906</v>
      </c>
      <c r="G2425" s="23" t="str">
        <f>TEXT(Table2[[#This Row],[Order-Date]],"mmm")</f>
        <v>Jun</v>
      </c>
      <c r="H2425">
        <v>2017</v>
      </c>
      <c r="I2425">
        <v>414579665</v>
      </c>
      <c r="J2425" s="2">
        <v>43015</v>
      </c>
      <c r="K2425" s="23">
        <f>WEEKDAY(#REF!,1)</f>
        <v>7</v>
      </c>
      <c r="L2425" s="25">
        <f>IF(#REF!&gt;=#REF!,#REF!-#REF!,"")</f>
        <v>109</v>
      </c>
      <c r="M2425" s="4">
        <v>2191</v>
      </c>
      <c r="N2425" s="5">
        <v>152.58000000000001</v>
      </c>
      <c r="O2425" s="5">
        <v>97.44</v>
      </c>
      <c r="P2425" s="5">
        <v>55.14</v>
      </c>
      <c r="Q2425" s="5">
        <f>#REF!*#REF!</f>
        <v>213491.04</v>
      </c>
      <c r="R2425" s="5">
        <v>120811.74</v>
      </c>
      <c r="S2425" s="5">
        <f>#REF!-#REF!</f>
        <v>-92679.3</v>
      </c>
      <c r="T2425" s="36">
        <f t="shared" si="37"/>
        <v>-0.43411330049261099</v>
      </c>
    </row>
    <row r="2426" spans="1:20" x14ac:dyDescent="0.2">
      <c r="A2426" s="25" t="s">
        <v>29</v>
      </c>
      <c r="B2426" s="25" t="s">
        <v>80</v>
      </c>
      <c r="C2426" s="25" t="s">
        <v>34</v>
      </c>
      <c r="D2426" s="25" t="s">
        <v>27</v>
      </c>
      <c r="E2426" s="25" t="s">
        <v>1915</v>
      </c>
      <c r="F2426" s="2">
        <v>42295</v>
      </c>
      <c r="G2426" s="23" t="str">
        <f>TEXT(Table2[[#This Row],[Order-Date]],"mmm")</f>
        <v>Oct</v>
      </c>
      <c r="H2426">
        <v>2015</v>
      </c>
      <c r="I2426">
        <v>569864976</v>
      </c>
      <c r="J2426" s="2">
        <v>42338</v>
      </c>
      <c r="K2426" s="23">
        <f>WEEKDAY(#REF!,1)</f>
        <v>2</v>
      </c>
      <c r="L2426" s="25">
        <f>IF(#REF!&gt;=#REF!,#REF!-#REF!,"")</f>
        <v>43</v>
      </c>
      <c r="M2426" s="4">
        <v>4565</v>
      </c>
      <c r="N2426" s="5">
        <v>205.7</v>
      </c>
      <c r="O2426" s="5">
        <v>117.11</v>
      </c>
      <c r="P2426" s="5">
        <v>88.59</v>
      </c>
      <c r="Q2426" s="5">
        <f>#REF!*#REF!</f>
        <v>534607.15</v>
      </c>
      <c r="R2426" s="5">
        <v>404413.35</v>
      </c>
      <c r="S2426" s="5">
        <f>#REF!-#REF!</f>
        <v>-130193.8</v>
      </c>
      <c r="T2426" s="36">
        <f t="shared" si="37"/>
        <v>-0.24353172231235601</v>
      </c>
    </row>
    <row r="2427" spans="1:20" x14ac:dyDescent="0.2">
      <c r="A2427" s="25" t="s">
        <v>29</v>
      </c>
      <c r="B2427" s="25" t="s">
        <v>124</v>
      </c>
      <c r="C2427" s="25" t="s">
        <v>42</v>
      </c>
      <c r="D2427" s="25" t="s">
        <v>23</v>
      </c>
      <c r="E2427" s="25" t="s">
        <v>1916</v>
      </c>
      <c r="F2427" s="2">
        <v>42792</v>
      </c>
      <c r="G2427" s="23" t="str">
        <f>TEXT(Table2[[#This Row],[Order-Date]],"mmm")</f>
        <v>Feb</v>
      </c>
      <c r="H2427">
        <v>2017</v>
      </c>
      <c r="I2427">
        <v>783116900</v>
      </c>
      <c r="J2427" s="2">
        <v>42808</v>
      </c>
      <c r="K2427" s="23">
        <f>WEEKDAY(#REF!,1)</f>
        <v>3</v>
      </c>
      <c r="L2427" s="25">
        <f>IF(#REF!&gt;=#REF!,#REF!-#REF!,"")</f>
        <v>16</v>
      </c>
      <c r="M2427" s="4">
        <v>548</v>
      </c>
      <c r="N2427" s="5">
        <v>109.28</v>
      </c>
      <c r="O2427" s="5">
        <v>35.840000000000003</v>
      </c>
      <c r="P2427" s="5">
        <v>73.44</v>
      </c>
      <c r="Q2427" s="5">
        <f>#REF!*#REF!</f>
        <v>19640.32</v>
      </c>
      <c r="R2427" s="5">
        <v>40245.120000000003</v>
      </c>
      <c r="S2427" s="5">
        <f>#REF!-#REF!</f>
        <v>20604.8</v>
      </c>
      <c r="T2427" s="36">
        <f t="shared" si="37"/>
        <v>1.0491071428571399</v>
      </c>
    </row>
    <row r="2428" spans="1:20" x14ac:dyDescent="0.2">
      <c r="A2428" s="25" t="s">
        <v>29</v>
      </c>
      <c r="B2428" s="25" t="s">
        <v>197</v>
      </c>
      <c r="C2428" s="25" t="s">
        <v>51</v>
      </c>
      <c r="D2428" s="25" t="s">
        <v>23</v>
      </c>
      <c r="E2428" s="25" t="s">
        <v>1916</v>
      </c>
      <c r="F2428" s="2">
        <v>42426</v>
      </c>
      <c r="G2428" s="23" t="str">
        <f>TEXT(Table2[[#This Row],[Order-Date]],"mmm")</f>
        <v>Feb</v>
      </c>
      <c r="H2428">
        <v>2016</v>
      </c>
      <c r="I2428">
        <v>727821767</v>
      </c>
      <c r="J2428" s="2">
        <v>42445</v>
      </c>
      <c r="K2428" s="23">
        <f>WEEKDAY(#REF!,1)</f>
        <v>4</v>
      </c>
      <c r="L2428" s="25">
        <f>IF(#REF!&gt;=#REF!,#REF!-#REF!,"")</f>
        <v>19</v>
      </c>
      <c r="M2428" s="4">
        <v>7489</v>
      </c>
      <c r="N2428" s="5">
        <v>437.2</v>
      </c>
      <c r="O2428" s="5">
        <v>263.33</v>
      </c>
      <c r="P2428" s="5">
        <v>173.87</v>
      </c>
      <c r="Q2428" s="5">
        <f>#REF!*#REF!</f>
        <v>1972078.37</v>
      </c>
      <c r="R2428" s="5">
        <v>1302112.43</v>
      </c>
      <c r="S2428" s="5">
        <f>#REF!-#REF!</f>
        <v>-669965.93999999994</v>
      </c>
      <c r="T2428" s="36">
        <f t="shared" si="37"/>
        <v>-0.33972581931416901</v>
      </c>
    </row>
    <row r="2429" spans="1:20" x14ac:dyDescent="0.2">
      <c r="A2429" s="25" t="s">
        <v>32</v>
      </c>
      <c r="B2429" s="25" t="s">
        <v>210</v>
      </c>
      <c r="C2429" s="25" t="s">
        <v>42</v>
      </c>
      <c r="D2429" s="25" t="s">
        <v>27</v>
      </c>
      <c r="E2429" s="25" t="s">
        <v>1918</v>
      </c>
      <c r="F2429" s="2">
        <v>40998</v>
      </c>
      <c r="G2429" s="23" t="str">
        <f>TEXT(Table2[[#This Row],[Order-Date]],"mmm")</f>
        <v>Mar</v>
      </c>
      <c r="H2429">
        <v>2012</v>
      </c>
      <c r="I2429">
        <v>147778403</v>
      </c>
      <c r="J2429" s="2">
        <v>41018</v>
      </c>
      <c r="K2429" s="23">
        <f>WEEKDAY(#REF!,1)</f>
        <v>5</v>
      </c>
      <c r="L2429" s="25">
        <f>IF(#REF!&gt;=#REF!,#REF!-#REF!,"")</f>
        <v>20</v>
      </c>
      <c r="M2429" s="4">
        <v>9768</v>
      </c>
      <c r="N2429" s="5">
        <v>109.28</v>
      </c>
      <c r="O2429" s="5">
        <v>35.840000000000003</v>
      </c>
      <c r="P2429" s="5">
        <v>73.44</v>
      </c>
      <c r="Q2429" s="5">
        <f>#REF!*#REF!</f>
        <v>350085.12</v>
      </c>
      <c r="R2429" s="5">
        <v>717361.92</v>
      </c>
      <c r="S2429" s="5">
        <f>#REF!-#REF!</f>
        <v>367276.79999999999</v>
      </c>
      <c r="T2429" s="36">
        <f t="shared" si="37"/>
        <v>1.0491071428571399</v>
      </c>
    </row>
    <row r="2430" spans="1:20" x14ac:dyDescent="0.2">
      <c r="A2430" s="25" t="s">
        <v>32</v>
      </c>
      <c r="B2430" s="25" t="s">
        <v>149</v>
      </c>
      <c r="C2430" s="25" t="s">
        <v>49</v>
      </c>
      <c r="D2430" s="25" t="s">
        <v>23</v>
      </c>
      <c r="E2430" s="25" t="s">
        <v>1918</v>
      </c>
      <c r="F2430" s="2">
        <v>41585</v>
      </c>
      <c r="G2430" s="23" t="str">
        <f>TEXT(Table2[[#This Row],[Order-Date]],"mmm")</f>
        <v>Nov</v>
      </c>
      <c r="H2430">
        <v>2013</v>
      </c>
      <c r="I2430">
        <v>207098138</v>
      </c>
      <c r="J2430" s="2">
        <v>41515</v>
      </c>
      <c r="K2430" s="23">
        <f>WEEKDAY(#REF!,1)</f>
        <v>5</v>
      </c>
      <c r="L2430" s="25" t="str">
        <f>IF(#REF!&gt;=#REF!,#REF!-#REF!,"")</f>
        <v/>
      </c>
      <c r="M2430" s="4">
        <v>3796</v>
      </c>
      <c r="N2430" s="5">
        <v>651.21</v>
      </c>
      <c r="O2430" s="5">
        <v>524.96</v>
      </c>
      <c r="P2430" s="5">
        <v>126.25</v>
      </c>
      <c r="Q2430" s="5">
        <f>#REF!*#REF!</f>
        <v>1992748.16</v>
      </c>
      <c r="R2430" s="5">
        <v>479245</v>
      </c>
      <c r="S2430" s="5">
        <f>#REF!-#REF!</f>
        <v>-1513503.16</v>
      </c>
      <c r="T2430" s="36">
        <f t="shared" si="37"/>
        <v>-0.75950548613227697</v>
      </c>
    </row>
    <row r="2431" spans="1:20" x14ac:dyDescent="0.2">
      <c r="A2431" s="25" t="s">
        <v>40</v>
      </c>
      <c r="B2431" s="25" t="s">
        <v>160</v>
      </c>
      <c r="C2431" s="25" t="s">
        <v>56</v>
      </c>
      <c r="D2431" s="25" t="s">
        <v>23</v>
      </c>
      <c r="E2431" s="25" t="s">
        <v>1916</v>
      </c>
      <c r="F2431" s="2">
        <v>40258</v>
      </c>
      <c r="G2431" s="23" t="str">
        <f>TEXT(Table2[[#This Row],[Order-Date]],"mmm")</f>
        <v>Mar</v>
      </c>
      <c r="H2431">
        <v>2010</v>
      </c>
      <c r="I2431">
        <v>340204799</v>
      </c>
      <c r="J2431" s="2">
        <v>40284</v>
      </c>
      <c r="K2431" s="23">
        <f>WEEKDAY(#REF!,1)</f>
        <v>6</v>
      </c>
      <c r="L2431" s="25">
        <f>IF(#REF!&gt;=#REF!,#REF!-#REF!,"")</f>
        <v>26</v>
      </c>
      <c r="M2431" s="4">
        <v>3015</v>
      </c>
      <c r="N2431" s="5">
        <v>421.89</v>
      </c>
      <c r="O2431" s="5">
        <v>364.69</v>
      </c>
      <c r="P2431" s="5">
        <v>57.2</v>
      </c>
      <c r="Q2431" s="5">
        <f>#REF!*#REF!</f>
        <v>1099540.3500000001</v>
      </c>
      <c r="R2431" s="5">
        <v>172458</v>
      </c>
      <c r="S2431" s="5">
        <f>#REF!-#REF!</f>
        <v>-927082.35</v>
      </c>
      <c r="T2431" s="36">
        <f t="shared" si="37"/>
        <v>-0.84315445995228799</v>
      </c>
    </row>
    <row r="2432" spans="1:20" x14ac:dyDescent="0.2">
      <c r="A2432" s="25" t="s">
        <v>32</v>
      </c>
      <c r="B2432" s="25" t="s">
        <v>147</v>
      </c>
      <c r="C2432" s="25" t="s">
        <v>31</v>
      </c>
      <c r="D2432" s="25" t="s">
        <v>27</v>
      </c>
      <c r="E2432" s="25" t="s">
        <v>1918</v>
      </c>
      <c r="F2432" s="2">
        <v>42465</v>
      </c>
      <c r="G2432" s="23" t="str">
        <f>TEXT(Table2[[#This Row],[Order-Date]],"mmm")</f>
        <v>Apr</v>
      </c>
      <c r="H2432">
        <v>2016</v>
      </c>
      <c r="I2432">
        <v>501834714</v>
      </c>
      <c r="J2432" s="2">
        <v>42557</v>
      </c>
      <c r="K2432" s="23">
        <f>WEEKDAY(#REF!,1)</f>
        <v>4</v>
      </c>
      <c r="L2432" s="25">
        <f>IF(#REF!&gt;=#REF!,#REF!-#REF!,"")</f>
        <v>92</v>
      </c>
      <c r="M2432" s="4">
        <v>2899</v>
      </c>
      <c r="N2432" s="5">
        <v>47.45</v>
      </c>
      <c r="O2432" s="5">
        <v>31.79</v>
      </c>
      <c r="P2432" s="5">
        <v>15.66</v>
      </c>
      <c r="Q2432" s="5">
        <f>#REF!*#REF!</f>
        <v>92159.21</v>
      </c>
      <c r="R2432" s="5">
        <v>45398.34</v>
      </c>
      <c r="S2432" s="5">
        <f>#REF!-#REF!</f>
        <v>-46760.87</v>
      </c>
      <c r="T2432" s="36">
        <f t="shared" si="37"/>
        <v>-0.50739226171752105</v>
      </c>
    </row>
    <row r="2433" spans="1:20" x14ac:dyDescent="0.2">
      <c r="A2433" s="25" t="s">
        <v>37</v>
      </c>
      <c r="B2433" s="25" t="s">
        <v>196</v>
      </c>
      <c r="C2433" s="25" t="s">
        <v>85</v>
      </c>
      <c r="D2433" s="25" t="s">
        <v>27</v>
      </c>
      <c r="E2433" s="25" t="s">
        <v>1915</v>
      </c>
      <c r="F2433" s="2">
        <v>41231</v>
      </c>
      <c r="G2433" s="23" t="str">
        <f>TEXT(Table2[[#This Row],[Order-Date]],"mmm")</f>
        <v>Nov</v>
      </c>
      <c r="H2433">
        <v>2012</v>
      </c>
      <c r="I2433">
        <v>717036712</v>
      </c>
      <c r="J2433" s="2">
        <v>41273</v>
      </c>
      <c r="K2433" s="23">
        <f>WEEKDAY(#REF!,1)</f>
        <v>1</v>
      </c>
      <c r="L2433" s="25">
        <f>IF(#REF!&gt;=#REF!,#REF!-#REF!,"")</f>
        <v>42</v>
      </c>
      <c r="M2433" s="4">
        <v>5952</v>
      </c>
      <c r="N2433" s="5">
        <v>668.27</v>
      </c>
      <c r="O2433" s="5">
        <v>502.54</v>
      </c>
      <c r="P2433" s="5">
        <v>165.73</v>
      </c>
      <c r="Q2433" s="5">
        <f>#REF!*#REF!</f>
        <v>2991118.08</v>
      </c>
      <c r="R2433" s="5">
        <v>986424.96</v>
      </c>
      <c r="S2433" s="5">
        <f>#REF!-#REF!</f>
        <v>-2004693.12</v>
      </c>
      <c r="T2433" s="36">
        <f t="shared" si="37"/>
        <v>-0.67021530624427905</v>
      </c>
    </row>
    <row r="2434" spans="1:20" x14ac:dyDescent="0.2">
      <c r="A2434" s="25" t="s">
        <v>29</v>
      </c>
      <c r="B2434" s="25" t="s">
        <v>224</v>
      </c>
      <c r="C2434" s="25" t="s">
        <v>56</v>
      </c>
      <c r="D2434" s="25" t="s">
        <v>27</v>
      </c>
      <c r="E2434" s="25" t="s">
        <v>1918</v>
      </c>
      <c r="F2434" s="2">
        <v>40983</v>
      </c>
      <c r="G2434" s="23" t="str">
        <f>TEXT(Table2[[#This Row],[Order-Date]],"mmm")</f>
        <v>Mar</v>
      </c>
      <c r="H2434">
        <v>2012</v>
      </c>
      <c r="I2434">
        <v>631172120</v>
      </c>
      <c r="J2434" s="2">
        <v>41019</v>
      </c>
      <c r="K2434" s="23">
        <f>WEEKDAY(#REF!,1)</f>
        <v>6</v>
      </c>
      <c r="L2434" s="25">
        <f>IF(#REF!&gt;=#REF!,#REF!-#REF!,"")</f>
        <v>36</v>
      </c>
      <c r="M2434" s="4">
        <v>6711</v>
      </c>
      <c r="N2434" s="5">
        <v>421.89</v>
      </c>
      <c r="O2434" s="5">
        <v>364.69</v>
      </c>
      <c r="P2434" s="5">
        <v>57.2</v>
      </c>
      <c r="Q2434" s="5">
        <f>#REF!*#REF!</f>
        <v>2447434.59</v>
      </c>
      <c r="R2434" s="5">
        <v>383869.2</v>
      </c>
      <c r="S2434" s="5">
        <f>#REF!-#REF!</f>
        <v>-2063565.39</v>
      </c>
      <c r="T2434" s="36">
        <f t="shared" si="37"/>
        <v>-0.84315445995228799</v>
      </c>
    </row>
    <row r="2435" spans="1:20" x14ac:dyDescent="0.2">
      <c r="A2435" s="25" t="s">
        <v>29</v>
      </c>
      <c r="B2435" s="25" t="s">
        <v>89</v>
      </c>
      <c r="C2435" s="25" t="s">
        <v>49</v>
      </c>
      <c r="D2435" s="25" t="s">
        <v>27</v>
      </c>
      <c r="E2435" s="25" t="s">
        <v>1915</v>
      </c>
      <c r="F2435" s="2">
        <v>42679</v>
      </c>
      <c r="G2435" s="23" t="str">
        <f>TEXT(Table2[[#This Row],[Order-Date]],"mmm")</f>
        <v>Nov</v>
      </c>
      <c r="H2435">
        <v>2016</v>
      </c>
      <c r="I2435">
        <v>859914767</v>
      </c>
      <c r="J2435" s="2">
        <v>42539</v>
      </c>
      <c r="K2435" s="23">
        <f>WEEKDAY(#REF!,1)</f>
        <v>7</v>
      </c>
      <c r="L2435" s="25" t="str">
        <f>IF(#REF!&gt;=#REF!,#REF!-#REF!,"")</f>
        <v/>
      </c>
      <c r="M2435" s="4">
        <v>6744</v>
      </c>
      <c r="N2435" s="5">
        <v>651.21</v>
      </c>
      <c r="O2435" s="5">
        <v>524.96</v>
      </c>
      <c r="P2435" s="5">
        <v>126.25</v>
      </c>
      <c r="Q2435" s="5">
        <f>#REF!*#REF!</f>
        <v>3540330.24</v>
      </c>
      <c r="R2435" s="5">
        <v>851430</v>
      </c>
      <c r="S2435" s="5">
        <f>#REF!-#REF!</f>
        <v>-2688900.24</v>
      </c>
      <c r="T2435" s="36">
        <f t="shared" ref="T2435:T2498" si="38">S2435/Q2435</f>
        <v>-0.75950548613227697</v>
      </c>
    </row>
    <row r="2436" spans="1:20" x14ac:dyDescent="0.2">
      <c r="A2436" s="25" t="s">
        <v>20</v>
      </c>
      <c r="B2436" s="25" t="s">
        <v>163</v>
      </c>
      <c r="C2436" s="25" t="s">
        <v>31</v>
      </c>
      <c r="D2436" s="25" t="s">
        <v>27</v>
      </c>
      <c r="E2436" s="25" t="s">
        <v>1916</v>
      </c>
      <c r="F2436" s="2">
        <v>41279</v>
      </c>
      <c r="G2436" s="23" t="str">
        <f>TEXT(Table2[[#This Row],[Order-Date]],"mmm")</f>
        <v>Jan</v>
      </c>
      <c r="H2436">
        <v>2013</v>
      </c>
      <c r="I2436">
        <v>739250981</v>
      </c>
      <c r="J2436" s="2">
        <v>41339</v>
      </c>
      <c r="K2436" s="23">
        <f>WEEKDAY(#REF!,1)</f>
        <v>4</v>
      </c>
      <c r="L2436" s="25">
        <f>IF(#REF!&gt;=#REF!,#REF!-#REF!,"")</f>
        <v>60</v>
      </c>
      <c r="M2436" s="4">
        <v>9648</v>
      </c>
      <c r="N2436" s="5">
        <v>47.45</v>
      </c>
      <c r="O2436" s="5">
        <v>31.79</v>
      </c>
      <c r="P2436" s="5">
        <v>15.66</v>
      </c>
      <c r="Q2436" s="5">
        <f>#REF!*#REF!</f>
        <v>306709.92</v>
      </c>
      <c r="R2436" s="5">
        <v>151087.67999999999</v>
      </c>
      <c r="S2436" s="5">
        <f>#REF!-#REF!</f>
        <v>-155622.24</v>
      </c>
      <c r="T2436" s="36">
        <f t="shared" si="38"/>
        <v>-0.50739226171752105</v>
      </c>
    </row>
    <row r="2437" spans="1:20" x14ac:dyDescent="0.2">
      <c r="A2437" s="25" t="s">
        <v>29</v>
      </c>
      <c r="B2437" s="25" t="s">
        <v>197</v>
      </c>
      <c r="C2437" s="25" t="s">
        <v>26</v>
      </c>
      <c r="D2437" s="25" t="s">
        <v>23</v>
      </c>
      <c r="E2437" s="25" t="s">
        <v>1916</v>
      </c>
      <c r="F2437" s="2">
        <v>40635</v>
      </c>
      <c r="G2437" s="23" t="str">
        <f>TEXT(Table2[[#This Row],[Order-Date]],"mmm")</f>
        <v>Apr</v>
      </c>
      <c r="H2437">
        <v>2011</v>
      </c>
      <c r="I2437">
        <v>575479590</v>
      </c>
      <c r="J2437" s="2">
        <v>40624</v>
      </c>
      <c r="K2437" s="23">
        <f>WEEKDAY(#REF!,1)</f>
        <v>3</v>
      </c>
      <c r="L2437" s="25" t="str">
        <f>IF(#REF!&gt;=#REF!,#REF!-#REF!,"")</f>
        <v/>
      </c>
      <c r="M2437" s="4">
        <v>6054</v>
      </c>
      <c r="N2437" s="5">
        <v>152.58000000000001</v>
      </c>
      <c r="O2437" s="5">
        <v>97.44</v>
      </c>
      <c r="P2437" s="5">
        <v>55.14</v>
      </c>
      <c r="Q2437" s="5">
        <f>#REF!*#REF!</f>
        <v>589901.76</v>
      </c>
      <c r="R2437" s="5">
        <v>333817.56</v>
      </c>
      <c r="S2437" s="5">
        <f>#REF!-#REF!</f>
        <v>-256084.2</v>
      </c>
      <c r="T2437" s="36">
        <f t="shared" si="38"/>
        <v>-0.43411330049261099</v>
      </c>
    </row>
    <row r="2438" spans="1:20" x14ac:dyDescent="0.2">
      <c r="A2438" s="25" t="s">
        <v>46</v>
      </c>
      <c r="B2438" s="25" t="s">
        <v>129</v>
      </c>
      <c r="C2438" s="25" t="s">
        <v>39</v>
      </c>
      <c r="D2438" s="25" t="s">
        <v>23</v>
      </c>
      <c r="E2438" s="25" t="s">
        <v>1916</v>
      </c>
      <c r="F2438" s="2">
        <v>40587</v>
      </c>
      <c r="G2438" s="23" t="str">
        <f>TEXT(Table2[[#This Row],[Order-Date]],"mmm")</f>
        <v>Feb</v>
      </c>
      <c r="H2438">
        <v>2011</v>
      </c>
      <c r="I2438">
        <v>295211923</v>
      </c>
      <c r="J2438" s="2">
        <v>40599</v>
      </c>
      <c r="K2438" s="23">
        <f>WEEKDAY(#REF!,1)</f>
        <v>6</v>
      </c>
      <c r="L2438" s="25">
        <f>IF(#REF!&gt;=#REF!,#REF!-#REF!,"")</f>
        <v>12</v>
      </c>
      <c r="M2438" s="4">
        <v>8623</v>
      </c>
      <c r="N2438" s="5">
        <v>81.73</v>
      </c>
      <c r="O2438" s="5">
        <v>56.67</v>
      </c>
      <c r="P2438" s="5">
        <v>25.06</v>
      </c>
      <c r="Q2438" s="5">
        <f>#REF!*#REF!</f>
        <v>488665.41</v>
      </c>
      <c r="R2438" s="5">
        <v>216092.38</v>
      </c>
      <c r="S2438" s="5">
        <f>#REF!-#REF!</f>
        <v>-272573.03000000003</v>
      </c>
      <c r="T2438" s="36">
        <f t="shared" si="38"/>
        <v>-0.55779071819304804</v>
      </c>
    </row>
    <row r="2439" spans="1:20" x14ac:dyDescent="0.2">
      <c r="A2439" s="25" t="s">
        <v>20</v>
      </c>
      <c r="B2439" s="25" t="s">
        <v>179</v>
      </c>
      <c r="C2439" s="25" t="s">
        <v>42</v>
      </c>
      <c r="D2439" s="25" t="s">
        <v>27</v>
      </c>
      <c r="E2439" s="25" t="s">
        <v>1917</v>
      </c>
      <c r="F2439" s="2">
        <v>40963</v>
      </c>
      <c r="G2439" s="23" t="str">
        <f>TEXT(Table2[[#This Row],[Order-Date]],"mmm")</f>
        <v>Feb</v>
      </c>
      <c r="H2439">
        <v>2012</v>
      </c>
      <c r="I2439">
        <v>795371806</v>
      </c>
      <c r="J2439" s="2">
        <v>41002</v>
      </c>
      <c r="K2439" s="23">
        <f>WEEKDAY(#REF!,1)</f>
        <v>3</v>
      </c>
      <c r="L2439" s="25">
        <f>IF(#REF!&gt;=#REF!,#REF!-#REF!,"")</f>
        <v>39</v>
      </c>
      <c r="M2439" s="4">
        <v>7047</v>
      </c>
      <c r="N2439" s="5">
        <v>109.28</v>
      </c>
      <c r="O2439" s="5">
        <v>35.840000000000003</v>
      </c>
      <c r="P2439" s="5">
        <v>73.44</v>
      </c>
      <c r="Q2439" s="5">
        <f>#REF!*#REF!</f>
        <v>252564.48000000001</v>
      </c>
      <c r="R2439" s="5">
        <v>517531.68</v>
      </c>
      <c r="S2439" s="5">
        <f>#REF!-#REF!</f>
        <v>264967.2</v>
      </c>
      <c r="T2439" s="36">
        <f t="shared" si="38"/>
        <v>1.0491071428571399</v>
      </c>
    </row>
    <row r="2440" spans="1:20" x14ac:dyDescent="0.2">
      <c r="A2440" s="25" t="s">
        <v>59</v>
      </c>
      <c r="B2440" s="25" t="s">
        <v>216</v>
      </c>
      <c r="C2440" s="25" t="s">
        <v>39</v>
      </c>
      <c r="D2440" s="25" t="s">
        <v>27</v>
      </c>
      <c r="E2440" s="25" t="s">
        <v>1916</v>
      </c>
      <c r="F2440" s="2">
        <v>41637</v>
      </c>
      <c r="G2440" s="23" t="str">
        <f>TEXT(Table2[[#This Row],[Order-Date]],"mmm")</f>
        <v>Dec</v>
      </c>
      <c r="H2440">
        <v>2013</v>
      </c>
      <c r="I2440">
        <v>793195569</v>
      </c>
      <c r="J2440" s="2">
        <v>41663</v>
      </c>
      <c r="K2440" s="23">
        <f>WEEKDAY(#REF!,1)</f>
        <v>6</v>
      </c>
      <c r="L2440" s="25">
        <f>IF(#REF!&gt;=#REF!,#REF!-#REF!,"")</f>
        <v>26</v>
      </c>
      <c r="M2440" s="4">
        <v>3050</v>
      </c>
      <c r="N2440" s="5">
        <v>81.73</v>
      </c>
      <c r="O2440" s="5">
        <v>56.67</v>
      </c>
      <c r="P2440" s="5">
        <v>25.06</v>
      </c>
      <c r="Q2440" s="5">
        <f>#REF!*#REF!</f>
        <v>172843.5</v>
      </c>
      <c r="R2440" s="5">
        <v>76433</v>
      </c>
      <c r="S2440" s="5">
        <f>#REF!-#REF!</f>
        <v>-96410.5</v>
      </c>
      <c r="T2440" s="36">
        <f t="shared" si="38"/>
        <v>-0.55779071819304704</v>
      </c>
    </row>
    <row r="2441" spans="1:20" x14ac:dyDescent="0.2">
      <c r="A2441" s="25" t="s">
        <v>20</v>
      </c>
      <c r="B2441" s="25" t="s">
        <v>21</v>
      </c>
      <c r="C2441" s="25" t="s">
        <v>39</v>
      </c>
      <c r="D2441" s="25" t="s">
        <v>27</v>
      </c>
      <c r="E2441" s="25" t="s">
        <v>1917</v>
      </c>
      <c r="F2441" s="2">
        <v>41547</v>
      </c>
      <c r="G2441" s="23" t="str">
        <f>TEXT(Table2[[#This Row],[Order-Date]],"mmm")</f>
        <v>Sep</v>
      </c>
      <c r="H2441">
        <v>2013</v>
      </c>
      <c r="I2441">
        <v>876232039</v>
      </c>
      <c r="J2441" s="2">
        <v>41466</v>
      </c>
      <c r="K2441" s="23">
        <f>WEEKDAY(#REF!,1)</f>
        <v>5</v>
      </c>
      <c r="L2441" s="25" t="str">
        <f>IF(#REF!&gt;=#REF!,#REF!-#REF!,"")</f>
        <v/>
      </c>
      <c r="M2441" s="4">
        <v>5387</v>
      </c>
      <c r="N2441" s="5">
        <v>81.73</v>
      </c>
      <c r="O2441" s="5">
        <v>56.67</v>
      </c>
      <c r="P2441" s="5">
        <v>25.06</v>
      </c>
      <c r="Q2441" s="5">
        <f>#REF!*#REF!</f>
        <v>305281.28999999998</v>
      </c>
      <c r="R2441" s="5">
        <v>134998.22</v>
      </c>
      <c r="S2441" s="5">
        <f>#REF!-#REF!</f>
        <v>-170283.07</v>
      </c>
      <c r="T2441" s="36">
        <f t="shared" si="38"/>
        <v>-0.55779071819304704</v>
      </c>
    </row>
    <row r="2442" spans="1:20" x14ac:dyDescent="0.2">
      <c r="A2442" s="25" t="s">
        <v>29</v>
      </c>
      <c r="B2442" s="25" t="s">
        <v>177</v>
      </c>
      <c r="C2442" s="25" t="s">
        <v>26</v>
      </c>
      <c r="D2442" s="25" t="s">
        <v>27</v>
      </c>
      <c r="E2442" s="25" t="s">
        <v>1915</v>
      </c>
      <c r="F2442" s="2">
        <v>42785</v>
      </c>
      <c r="G2442" s="23" t="str">
        <f>TEXT(Table2[[#This Row],[Order-Date]],"mmm")</f>
        <v>Feb</v>
      </c>
      <c r="H2442">
        <v>2017</v>
      </c>
      <c r="I2442">
        <v>352342545</v>
      </c>
      <c r="J2442" s="2">
        <v>42821</v>
      </c>
      <c r="K2442" s="23">
        <f>WEEKDAY(#REF!,1)</f>
        <v>2</v>
      </c>
      <c r="L2442" s="25">
        <f>IF(#REF!&gt;=#REF!,#REF!-#REF!,"")</f>
        <v>36</v>
      </c>
      <c r="M2442" s="4">
        <v>4844</v>
      </c>
      <c r="N2442" s="5">
        <v>152.58000000000001</v>
      </c>
      <c r="O2442" s="5">
        <v>97.44</v>
      </c>
      <c r="P2442" s="5">
        <v>55.14</v>
      </c>
      <c r="Q2442" s="5">
        <f>#REF!*#REF!</f>
        <v>471999.36</v>
      </c>
      <c r="R2442" s="5">
        <v>267098.15999999997</v>
      </c>
      <c r="S2442" s="5">
        <f>#REF!-#REF!</f>
        <v>-204901.2</v>
      </c>
      <c r="T2442" s="36">
        <f t="shared" si="38"/>
        <v>-0.43411330049261099</v>
      </c>
    </row>
    <row r="2443" spans="1:20" x14ac:dyDescent="0.2">
      <c r="A2443" s="25" t="s">
        <v>20</v>
      </c>
      <c r="B2443" s="25" t="s">
        <v>25</v>
      </c>
      <c r="C2443" s="25" t="s">
        <v>85</v>
      </c>
      <c r="D2443" s="25" t="s">
        <v>27</v>
      </c>
      <c r="E2443" s="25" t="s">
        <v>1918</v>
      </c>
      <c r="F2443" s="2">
        <v>41122</v>
      </c>
      <c r="G2443" s="23" t="str">
        <f>TEXT(Table2[[#This Row],[Order-Date]],"mmm")</f>
        <v>Aug</v>
      </c>
      <c r="H2443">
        <v>2012</v>
      </c>
      <c r="I2443">
        <v>399700915</v>
      </c>
      <c r="J2443" s="2">
        <v>40966</v>
      </c>
      <c r="K2443" s="23">
        <f>WEEKDAY(#REF!,1)</f>
        <v>2</v>
      </c>
      <c r="L2443" s="25" t="str">
        <f>IF(#REF!&gt;=#REF!,#REF!-#REF!,"")</f>
        <v/>
      </c>
      <c r="M2443" s="4">
        <v>9238</v>
      </c>
      <c r="N2443" s="5">
        <v>668.27</v>
      </c>
      <c r="O2443" s="5">
        <v>502.54</v>
      </c>
      <c r="P2443" s="5">
        <v>165.73</v>
      </c>
      <c r="Q2443" s="5">
        <f>#REF!*#REF!</f>
        <v>4642464.5199999996</v>
      </c>
      <c r="R2443" s="5">
        <v>1531013.74</v>
      </c>
      <c r="S2443" s="5">
        <f>#REF!-#REF!</f>
        <v>-3111450.78</v>
      </c>
      <c r="T2443" s="36">
        <f t="shared" si="38"/>
        <v>-0.67021530624427905</v>
      </c>
    </row>
    <row r="2444" spans="1:20" x14ac:dyDescent="0.2">
      <c r="A2444" s="25" t="s">
        <v>32</v>
      </c>
      <c r="B2444" s="25" t="s">
        <v>87</v>
      </c>
      <c r="C2444" s="25" t="s">
        <v>22</v>
      </c>
      <c r="D2444" s="25" t="s">
        <v>23</v>
      </c>
      <c r="E2444" s="25" t="s">
        <v>1918</v>
      </c>
      <c r="F2444" s="2">
        <v>40194</v>
      </c>
      <c r="G2444" s="23" t="str">
        <f>TEXT(Table2[[#This Row],[Order-Date]],"mmm")</f>
        <v>Jan</v>
      </c>
      <c r="H2444">
        <v>2010</v>
      </c>
      <c r="I2444">
        <v>916793477</v>
      </c>
      <c r="J2444" s="2">
        <v>40270</v>
      </c>
      <c r="K2444" s="23">
        <f>WEEKDAY(#REF!,1)</f>
        <v>6</v>
      </c>
      <c r="L2444" s="25">
        <f>IF(#REF!&gt;=#REF!,#REF!-#REF!,"")</f>
        <v>76</v>
      </c>
      <c r="M2444" s="4">
        <v>8418</v>
      </c>
      <c r="N2444" s="5">
        <v>255.28</v>
      </c>
      <c r="O2444" s="5">
        <v>159.41999999999999</v>
      </c>
      <c r="P2444" s="5">
        <v>95.86</v>
      </c>
      <c r="Q2444" s="5">
        <f>#REF!*#REF!</f>
        <v>1341997.56</v>
      </c>
      <c r="R2444" s="5">
        <v>806949.48</v>
      </c>
      <c r="S2444" s="5">
        <f>#REF!-#REF!</f>
        <v>-535048.07999999996</v>
      </c>
      <c r="T2444" s="36">
        <f t="shared" si="38"/>
        <v>-0.39869527035503699</v>
      </c>
    </row>
    <row r="2445" spans="1:20" x14ac:dyDescent="0.2">
      <c r="A2445" s="25" t="s">
        <v>29</v>
      </c>
      <c r="B2445" s="25" t="s">
        <v>125</v>
      </c>
      <c r="C2445" s="25" t="s">
        <v>34</v>
      </c>
      <c r="D2445" s="25" t="s">
        <v>23</v>
      </c>
      <c r="E2445" s="25" t="s">
        <v>1917</v>
      </c>
      <c r="F2445" s="2">
        <v>41112</v>
      </c>
      <c r="G2445" s="23" t="str">
        <f>TEXT(Table2[[#This Row],[Order-Date]],"mmm")</f>
        <v>Jul</v>
      </c>
      <c r="H2445">
        <v>2012</v>
      </c>
      <c r="I2445">
        <v>972419059</v>
      </c>
      <c r="J2445" s="2">
        <v>41138</v>
      </c>
      <c r="K2445" s="23">
        <f>WEEKDAY(#REF!,1)</f>
        <v>6</v>
      </c>
      <c r="L2445" s="25">
        <f>IF(#REF!&gt;=#REF!,#REF!-#REF!,"")</f>
        <v>26</v>
      </c>
      <c r="M2445" s="4">
        <v>9264</v>
      </c>
      <c r="N2445" s="5">
        <v>205.7</v>
      </c>
      <c r="O2445" s="5">
        <v>117.11</v>
      </c>
      <c r="P2445" s="5">
        <v>88.59</v>
      </c>
      <c r="Q2445" s="5">
        <f>#REF!*#REF!</f>
        <v>1084907.04</v>
      </c>
      <c r="R2445" s="5">
        <v>820697.76</v>
      </c>
      <c r="S2445" s="5">
        <f>#REF!-#REF!</f>
        <v>-264209.28000000003</v>
      </c>
      <c r="T2445" s="36">
        <f t="shared" si="38"/>
        <v>-0.24353172231235601</v>
      </c>
    </row>
    <row r="2446" spans="1:20" x14ac:dyDescent="0.2">
      <c r="A2446" s="25" t="s">
        <v>37</v>
      </c>
      <c r="B2446" s="25" t="s">
        <v>151</v>
      </c>
      <c r="C2446" s="25" t="s">
        <v>56</v>
      </c>
      <c r="D2446" s="25" t="s">
        <v>23</v>
      </c>
      <c r="E2446" s="25" t="s">
        <v>1916</v>
      </c>
      <c r="F2446" s="2">
        <v>41785</v>
      </c>
      <c r="G2446" s="23" t="str">
        <f>TEXT(Table2[[#This Row],[Order-Date]],"mmm")</f>
        <v>May</v>
      </c>
      <c r="H2446">
        <v>2014</v>
      </c>
      <c r="I2446">
        <v>155688989</v>
      </c>
      <c r="J2446" s="2">
        <v>41888</v>
      </c>
      <c r="K2446" s="23">
        <f>WEEKDAY(#REF!,1)</f>
        <v>7</v>
      </c>
      <c r="L2446" s="25">
        <f>IF(#REF!&gt;=#REF!,#REF!-#REF!,"")</f>
        <v>103</v>
      </c>
      <c r="M2446" s="4">
        <v>686</v>
      </c>
      <c r="N2446" s="5">
        <v>421.89</v>
      </c>
      <c r="O2446" s="5">
        <v>364.69</v>
      </c>
      <c r="P2446" s="5">
        <v>57.2</v>
      </c>
      <c r="Q2446" s="5">
        <f>#REF!*#REF!</f>
        <v>250177.34</v>
      </c>
      <c r="R2446" s="5">
        <v>39239.199999999997</v>
      </c>
      <c r="S2446" s="5">
        <f>#REF!-#REF!</f>
        <v>-210938.14</v>
      </c>
      <c r="T2446" s="36">
        <f t="shared" si="38"/>
        <v>-0.84315445995228799</v>
      </c>
    </row>
    <row r="2447" spans="1:20" x14ac:dyDescent="0.2">
      <c r="A2447" s="25" t="s">
        <v>32</v>
      </c>
      <c r="B2447" s="25" t="s">
        <v>96</v>
      </c>
      <c r="C2447" s="25" t="s">
        <v>56</v>
      </c>
      <c r="D2447" s="25" t="s">
        <v>27</v>
      </c>
      <c r="E2447" s="25" t="s">
        <v>1915</v>
      </c>
      <c r="F2447" s="2">
        <v>42220</v>
      </c>
      <c r="G2447" s="23" t="str">
        <f>TEXT(Table2[[#This Row],[Order-Date]],"mmm")</f>
        <v>Aug</v>
      </c>
      <c r="H2447">
        <v>2015</v>
      </c>
      <c r="I2447">
        <v>826027095</v>
      </c>
      <c r="J2447" s="2">
        <v>42116</v>
      </c>
      <c r="K2447" s="23">
        <f>WEEKDAY(#REF!,1)</f>
        <v>4</v>
      </c>
      <c r="L2447" s="25" t="str">
        <f>IF(#REF!&gt;=#REF!,#REF!-#REF!,"")</f>
        <v/>
      </c>
      <c r="M2447" s="4">
        <v>8628</v>
      </c>
      <c r="N2447" s="5">
        <v>421.89</v>
      </c>
      <c r="O2447" s="5">
        <v>364.69</v>
      </c>
      <c r="P2447" s="5">
        <v>57.2</v>
      </c>
      <c r="Q2447" s="5">
        <f>#REF!*#REF!</f>
        <v>3146545.32</v>
      </c>
      <c r="R2447" s="5">
        <v>493521.6</v>
      </c>
      <c r="S2447" s="5">
        <f>#REF!-#REF!</f>
        <v>-2653023.7200000002</v>
      </c>
      <c r="T2447" s="36">
        <f t="shared" si="38"/>
        <v>-0.84315445995228799</v>
      </c>
    </row>
    <row r="2448" spans="1:20" x14ac:dyDescent="0.2">
      <c r="A2448" s="25" t="s">
        <v>46</v>
      </c>
      <c r="B2448" s="25" t="s">
        <v>220</v>
      </c>
      <c r="C2448" s="25" t="s">
        <v>56</v>
      </c>
      <c r="D2448" s="25" t="s">
        <v>27</v>
      </c>
      <c r="E2448" s="25" t="s">
        <v>1915</v>
      </c>
      <c r="F2448" s="2">
        <v>42016</v>
      </c>
      <c r="G2448" s="23" t="str">
        <f>TEXT(Table2[[#This Row],[Order-Date]],"mmm")</f>
        <v>Jan</v>
      </c>
      <c r="H2448">
        <v>2015</v>
      </c>
      <c r="I2448">
        <v>463169705</v>
      </c>
      <c r="J2448" s="2">
        <v>42360</v>
      </c>
      <c r="K2448" s="23">
        <f>WEEKDAY(#REF!,1)</f>
        <v>3</v>
      </c>
      <c r="L2448" s="25">
        <f>IF(#REF!&gt;=#REF!,#REF!-#REF!,"")</f>
        <v>344</v>
      </c>
      <c r="M2448" s="4">
        <v>1063</v>
      </c>
      <c r="N2448" s="5">
        <v>421.89</v>
      </c>
      <c r="O2448" s="5">
        <v>364.69</v>
      </c>
      <c r="P2448" s="5">
        <v>57.2</v>
      </c>
      <c r="Q2448" s="5">
        <f>#REF!*#REF!</f>
        <v>387665.47</v>
      </c>
      <c r="R2448" s="5">
        <v>60803.6</v>
      </c>
      <c r="S2448" s="5">
        <f>#REF!-#REF!</f>
        <v>-326861.87</v>
      </c>
      <c r="T2448" s="36">
        <f t="shared" si="38"/>
        <v>-0.84315445995228799</v>
      </c>
    </row>
    <row r="2449" spans="1:20" x14ac:dyDescent="0.2">
      <c r="A2449" s="25" t="s">
        <v>29</v>
      </c>
      <c r="B2449" s="25" t="s">
        <v>177</v>
      </c>
      <c r="C2449" s="25" t="s">
        <v>56</v>
      </c>
      <c r="D2449" s="25" t="s">
        <v>27</v>
      </c>
      <c r="E2449" s="25" t="s">
        <v>1915</v>
      </c>
      <c r="F2449" s="2">
        <v>41779</v>
      </c>
      <c r="G2449" s="23" t="str">
        <f>TEXT(Table2[[#This Row],[Order-Date]],"mmm")</f>
        <v>May</v>
      </c>
      <c r="H2449">
        <v>2014</v>
      </c>
      <c r="I2449">
        <v>217165648</v>
      </c>
      <c r="J2449" s="2">
        <v>41857</v>
      </c>
      <c r="K2449" s="23">
        <f>WEEKDAY(#REF!,1)</f>
        <v>4</v>
      </c>
      <c r="L2449" s="25">
        <f>IF(#REF!&gt;=#REF!,#REF!-#REF!,"")</f>
        <v>78</v>
      </c>
      <c r="M2449" s="4">
        <v>2996</v>
      </c>
      <c r="N2449" s="5">
        <v>421.89</v>
      </c>
      <c r="O2449" s="5">
        <v>364.69</v>
      </c>
      <c r="P2449" s="5">
        <v>57.2</v>
      </c>
      <c r="Q2449" s="5">
        <f>#REF!*#REF!</f>
        <v>1092611.24</v>
      </c>
      <c r="R2449" s="5">
        <v>171371.2</v>
      </c>
      <c r="S2449" s="5">
        <f>#REF!-#REF!</f>
        <v>-921240.04</v>
      </c>
      <c r="T2449" s="36">
        <f t="shared" si="38"/>
        <v>-0.84315445995228799</v>
      </c>
    </row>
    <row r="2450" spans="1:20" x14ac:dyDescent="0.2">
      <c r="A2450" s="25" t="s">
        <v>37</v>
      </c>
      <c r="B2450" s="25" t="s">
        <v>178</v>
      </c>
      <c r="C2450" s="25" t="s">
        <v>26</v>
      </c>
      <c r="D2450" s="25" t="s">
        <v>23</v>
      </c>
      <c r="E2450" s="25" t="s">
        <v>1918</v>
      </c>
      <c r="F2450" s="2">
        <v>42860</v>
      </c>
      <c r="G2450" s="23" t="str">
        <f>TEXT(Table2[[#This Row],[Order-Date]],"mmm")</f>
        <v>May</v>
      </c>
      <c r="H2450">
        <v>2017</v>
      </c>
      <c r="I2450">
        <v>858376252</v>
      </c>
      <c r="J2450" s="2">
        <v>42983</v>
      </c>
      <c r="K2450" s="23">
        <f>WEEKDAY(#REF!,1)</f>
        <v>3</v>
      </c>
      <c r="L2450" s="25">
        <f>IF(#REF!&gt;=#REF!,#REF!-#REF!,"")</f>
        <v>123</v>
      </c>
      <c r="M2450" s="4">
        <v>1463</v>
      </c>
      <c r="N2450" s="5">
        <v>152.58000000000001</v>
      </c>
      <c r="O2450" s="5">
        <v>97.44</v>
      </c>
      <c r="P2450" s="5">
        <v>55.14</v>
      </c>
      <c r="Q2450" s="5">
        <f>#REF!*#REF!</f>
        <v>142554.72</v>
      </c>
      <c r="R2450" s="5">
        <v>80669.820000000007</v>
      </c>
      <c r="S2450" s="5">
        <f>#REF!-#REF!</f>
        <v>-61884.9</v>
      </c>
      <c r="T2450" s="36">
        <f t="shared" si="38"/>
        <v>-0.43411330049261099</v>
      </c>
    </row>
    <row r="2451" spans="1:20" x14ac:dyDescent="0.2">
      <c r="A2451" s="25" t="s">
        <v>37</v>
      </c>
      <c r="B2451" s="25" t="s">
        <v>229</v>
      </c>
      <c r="C2451" s="25" t="s">
        <v>77</v>
      </c>
      <c r="D2451" s="25" t="s">
        <v>23</v>
      </c>
      <c r="E2451" s="25" t="s">
        <v>1918</v>
      </c>
      <c r="F2451" s="2">
        <v>41494</v>
      </c>
      <c r="G2451" s="23" t="str">
        <f>TEXT(Table2[[#This Row],[Order-Date]],"mmm")</f>
        <v>Aug</v>
      </c>
      <c r="H2451">
        <v>2013</v>
      </c>
      <c r="I2451">
        <v>527475345</v>
      </c>
      <c r="J2451" s="2">
        <v>41506</v>
      </c>
      <c r="K2451" s="23">
        <f>WEEKDAY(#REF!,1)</f>
        <v>3</v>
      </c>
      <c r="L2451" s="25">
        <f>IF(#REF!&gt;=#REF!,#REF!-#REF!,"")</f>
        <v>12</v>
      </c>
      <c r="M2451" s="4">
        <v>531</v>
      </c>
      <c r="N2451" s="5">
        <v>154.06</v>
      </c>
      <c r="O2451" s="5">
        <v>90.93</v>
      </c>
      <c r="P2451" s="5">
        <v>63.13</v>
      </c>
      <c r="Q2451" s="5">
        <f>#REF!*#REF!</f>
        <v>48283.83</v>
      </c>
      <c r="R2451" s="5">
        <v>33522.03</v>
      </c>
      <c r="S2451" s="5">
        <f>#REF!-#REF!</f>
        <v>-14761.8</v>
      </c>
      <c r="T2451" s="36">
        <f t="shared" si="38"/>
        <v>-0.30572968217309998</v>
      </c>
    </row>
    <row r="2452" spans="1:20" x14ac:dyDescent="0.2">
      <c r="A2452" s="25" t="s">
        <v>40</v>
      </c>
      <c r="B2452" s="25" t="s">
        <v>201</v>
      </c>
      <c r="C2452" s="25" t="s">
        <v>51</v>
      </c>
      <c r="D2452" s="25" t="s">
        <v>27</v>
      </c>
      <c r="E2452" s="25" t="s">
        <v>1915</v>
      </c>
      <c r="F2452" s="2">
        <v>42073</v>
      </c>
      <c r="G2452" s="23" t="str">
        <f>TEXT(Table2[[#This Row],[Order-Date]],"mmm")</f>
        <v>Mar</v>
      </c>
      <c r="H2452">
        <v>2015</v>
      </c>
      <c r="I2452">
        <v>585449254</v>
      </c>
      <c r="J2452" s="2">
        <v>42321</v>
      </c>
      <c r="K2452" s="23">
        <f>WEEKDAY(#REF!,1)</f>
        <v>6</v>
      </c>
      <c r="L2452" s="25">
        <f>IF(#REF!&gt;=#REF!,#REF!-#REF!,"")</f>
        <v>248</v>
      </c>
      <c r="M2452" s="4">
        <v>6299</v>
      </c>
      <c r="N2452" s="5">
        <v>437.2</v>
      </c>
      <c r="O2452" s="5">
        <v>263.33</v>
      </c>
      <c r="P2452" s="5">
        <v>173.87</v>
      </c>
      <c r="Q2452" s="5">
        <f>#REF!*#REF!</f>
        <v>1658715.67</v>
      </c>
      <c r="R2452" s="5">
        <v>1095207.1299999999</v>
      </c>
      <c r="S2452" s="5">
        <f>#REF!-#REF!</f>
        <v>-563508.54</v>
      </c>
      <c r="T2452" s="36">
        <f t="shared" si="38"/>
        <v>-0.33972581931416901</v>
      </c>
    </row>
    <row r="2453" spans="1:20" x14ac:dyDescent="0.2">
      <c r="A2453" s="25" t="s">
        <v>40</v>
      </c>
      <c r="B2453" s="25" t="s">
        <v>91</v>
      </c>
      <c r="C2453" s="25" t="s">
        <v>22</v>
      </c>
      <c r="D2453" s="25" t="s">
        <v>27</v>
      </c>
      <c r="E2453" s="25" t="s">
        <v>1916</v>
      </c>
      <c r="F2453" s="2">
        <v>40524</v>
      </c>
      <c r="G2453" s="23" t="str">
        <f>TEXT(Table2[[#This Row],[Order-Date]],"mmm")</f>
        <v>Dec</v>
      </c>
      <c r="H2453">
        <v>2010</v>
      </c>
      <c r="I2453">
        <v>663596808</v>
      </c>
      <c r="J2453" s="2">
        <v>40695</v>
      </c>
      <c r="K2453" s="23">
        <f>WEEKDAY(#REF!,1)</f>
        <v>4</v>
      </c>
      <c r="L2453" s="25">
        <f>IF(#REF!&gt;=#REF!,#REF!-#REF!,"")</f>
        <v>171</v>
      </c>
      <c r="M2453" s="4">
        <v>1897</v>
      </c>
      <c r="N2453" s="5">
        <v>255.28</v>
      </c>
      <c r="O2453" s="5">
        <v>159.41999999999999</v>
      </c>
      <c r="P2453" s="5">
        <v>95.86</v>
      </c>
      <c r="Q2453" s="5">
        <f>#REF!*#REF!</f>
        <v>302419.74</v>
      </c>
      <c r="R2453" s="5">
        <v>181846.42</v>
      </c>
      <c r="S2453" s="5">
        <f>#REF!-#REF!</f>
        <v>-120573.32</v>
      </c>
      <c r="T2453" s="36">
        <f t="shared" si="38"/>
        <v>-0.39869527035503699</v>
      </c>
    </row>
    <row r="2454" spans="1:20" x14ac:dyDescent="0.2">
      <c r="A2454" s="25" t="s">
        <v>46</v>
      </c>
      <c r="B2454" s="25" t="s">
        <v>150</v>
      </c>
      <c r="C2454" s="25" t="s">
        <v>22</v>
      </c>
      <c r="D2454" s="25" t="s">
        <v>27</v>
      </c>
      <c r="E2454" s="25" t="s">
        <v>1918</v>
      </c>
      <c r="F2454" s="2">
        <v>40484</v>
      </c>
      <c r="G2454" s="23" t="str">
        <f>TEXT(Table2[[#This Row],[Order-Date]],"mmm")</f>
        <v>Nov</v>
      </c>
      <c r="H2454">
        <v>2010</v>
      </c>
      <c r="I2454">
        <v>913529336</v>
      </c>
      <c r="J2454" s="2">
        <v>40236</v>
      </c>
      <c r="K2454" s="23">
        <f>WEEKDAY(#REF!,1)</f>
        <v>7</v>
      </c>
      <c r="L2454" s="25" t="str">
        <f>IF(#REF!&gt;=#REF!,#REF!-#REF!,"")</f>
        <v/>
      </c>
      <c r="M2454" s="4">
        <v>2486</v>
      </c>
      <c r="N2454" s="5">
        <v>255.28</v>
      </c>
      <c r="O2454" s="5">
        <v>159.41999999999999</v>
      </c>
      <c r="P2454" s="5">
        <v>95.86</v>
      </c>
      <c r="Q2454" s="5">
        <f>#REF!*#REF!</f>
        <v>396318.12</v>
      </c>
      <c r="R2454" s="5">
        <v>238307.96</v>
      </c>
      <c r="S2454" s="5">
        <f>#REF!-#REF!</f>
        <v>-158010.16</v>
      </c>
      <c r="T2454" s="36">
        <f t="shared" si="38"/>
        <v>-0.39869527035503699</v>
      </c>
    </row>
    <row r="2455" spans="1:20" x14ac:dyDescent="0.2">
      <c r="A2455" s="25" t="s">
        <v>20</v>
      </c>
      <c r="B2455" s="25" t="s">
        <v>121</v>
      </c>
      <c r="C2455" s="25" t="s">
        <v>49</v>
      </c>
      <c r="D2455" s="25" t="s">
        <v>23</v>
      </c>
      <c r="E2455" s="25" t="s">
        <v>1915</v>
      </c>
      <c r="F2455" s="2">
        <v>41601</v>
      </c>
      <c r="G2455" s="23" t="str">
        <f>TEXT(Table2[[#This Row],[Order-Date]],"mmm")</f>
        <v>Nov</v>
      </c>
      <c r="H2455">
        <v>2013</v>
      </c>
      <c r="I2455">
        <v>657170665</v>
      </c>
      <c r="J2455" s="2">
        <v>41602</v>
      </c>
      <c r="K2455" s="23">
        <f>WEEKDAY(#REF!,1)</f>
        <v>1</v>
      </c>
      <c r="L2455" s="25">
        <f>IF(#REF!&gt;=#REF!,#REF!-#REF!,"")</f>
        <v>1</v>
      </c>
      <c r="M2455" s="4">
        <v>258</v>
      </c>
      <c r="N2455" s="5">
        <v>651.21</v>
      </c>
      <c r="O2455" s="5">
        <v>524.96</v>
      </c>
      <c r="P2455" s="5">
        <v>126.25</v>
      </c>
      <c r="Q2455" s="5">
        <f>#REF!*#REF!</f>
        <v>135439.67999999999</v>
      </c>
      <c r="R2455" s="5">
        <v>32572.5</v>
      </c>
      <c r="S2455" s="5">
        <f>#REF!-#REF!</f>
        <v>-102867.18</v>
      </c>
      <c r="T2455" s="36">
        <f t="shared" si="38"/>
        <v>-0.75950548613227697</v>
      </c>
    </row>
    <row r="2456" spans="1:20" x14ac:dyDescent="0.2">
      <c r="A2456" s="25" t="s">
        <v>32</v>
      </c>
      <c r="B2456" s="25" t="s">
        <v>186</v>
      </c>
      <c r="C2456" s="25" t="s">
        <v>77</v>
      </c>
      <c r="D2456" s="25" t="s">
        <v>27</v>
      </c>
      <c r="E2456" s="25" t="s">
        <v>1916</v>
      </c>
      <c r="F2456" s="2">
        <v>42466</v>
      </c>
      <c r="G2456" s="23" t="str">
        <f>TEXT(Table2[[#This Row],[Order-Date]],"mmm")</f>
        <v>Apr</v>
      </c>
      <c r="H2456">
        <v>2016</v>
      </c>
      <c r="I2456">
        <v>636757123</v>
      </c>
      <c r="J2456" s="2">
        <v>42589</v>
      </c>
      <c r="K2456" s="23">
        <f>WEEKDAY(#REF!,1)</f>
        <v>1</v>
      </c>
      <c r="L2456" s="25">
        <f>IF(#REF!&gt;=#REF!,#REF!-#REF!,"")</f>
        <v>123</v>
      </c>
      <c r="M2456" s="4">
        <v>9438</v>
      </c>
      <c r="N2456" s="5">
        <v>154.06</v>
      </c>
      <c r="O2456" s="5">
        <v>90.93</v>
      </c>
      <c r="P2456" s="5">
        <v>63.13</v>
      </c>
      <c r="Q2456" s="5">
        <f>#REF!*#REF!</f>
        <v>858197.34</v>
      </c>
      <c r="R2456" s="5">
        <v>595820.93999999994</v>
      </c>
      <c r="S2456" s="5">
        <f>#REF!-#REF!</f>
        <v>-262376.40000000002</v>
      </c>
      <c r="T2456" s="36">
        <f t="shared" si="38"/>
        <v>-0.30572968217309998</v>
      </c>
    </row>
    <row r="2457" spans="1:20" x14ac:dyDescent="0.2">
      <c r="A2457" s="25" t="s">
        <v>29</v>
      </c>
      <c r="B2457" s="25" t="s">
        <v>144</v>
      </c>
      <c r="C2457" s="25" t="s">
        <v>22</v>
      </c>
      <c r="D2457" s="25" t="s">
        <v>23</v>
      </c>
      <c r="E2457" s="25" t="s">
        <v>1916</v>
      </c>
      <c r="F2457" s="2">
        <v>42530</v>
      </c>
      <c r="G2457" s="23" t="str">
        <f>TEXT(Table2[[#This Row],[Order-Date]],"mmm")</f>
        <v>Jun</v>
      </c>
      <c r="H2457">
        <v>2016</v>
      </c>
      <c r="I2457">
        <v>764837539</v>
      </c>
      <c r="J2457" s="2">
        <v>42530</v>
      </c>
      <c r="K2457" s="23">
        <f>WEEKDAY(#REF!,1)</f>
        <v>5</v>
      </c>
      <c r="L2457" s="25">
        <f>IF(#REF!&gt;=#REF!,#REF!-#REF!,"")</f>
        <v>0</v>
      </c>
      <c r="M2457" s="4">
        <v>1279</v>
      </c>
      <c r="N2457" s="5">
        <v>255.28</v>
      </c>
      <c r="O2457" s="5">
        <v>159.41999999999999</v>
      </c>
      <c r="P2457" s="5">
        <v>95.86</v>
      </c>
      <c r="Q2457" s="5">
        <f>#REF!*#REF!</f>
        <v>203898.18</v>
      </c>
      <c r="R2457" s="5">
        <v>122604.94</v>
      </c>
      <c r="S2457" s="5">
        <f>#REF!-#REF!</f>
        <v>-81293.240000000005</v>
      </c>
      <c r="T2457" s="36">
        <f t="shared" si="38"/>
        <v>-0.39869527035503699</v>
      </c>
    </row>
    <row r="2458" spans="1:20" x14ac:dyDescent="0.2">
      <c r="A2458" s="25" t="s">
        <v>46</v>
      </c>
      <c r="B2458" s="25" t="s">
        <v>228</v>
      </c>
      <c r="C2458" s="25" t="s">
        <v>65</v>
      </c>
      <c r="D2458" s="25" t="s">
        <v>23</v>
      </c>
      <c r="E2458" s="25" t="s">
        <v>1918</v>
      </c>
      <c r="F2458" s="2">
        <v>41902</v>
      </c>
      <c r="G2458" s="23" t="str">
        <f>TEXT(Table2[[#This Row],[Order-Date]],"mmm")</f>
        <v>Sep</v>
      </c>
      <c r="H2458">
        <v>2014</v>
      </c>
      <c r="I2458">
        <v>574273240</v>
      </c>
      <c r="J2458" s="2">
        <v>41907</v>
      </c>
      <c r="K2458" s="23">
        <f>WEEKDAY(#REF!,1)</f>
        <v>5</v>
      </c>
      <c r="L2458" s="25">
        <f>IF(#REF!&gt;=#REF!,#REF!-#REF!,"")</f>
        <v>5</v>
      </c>
      <c r="M2458" s="4">
        <v>9068</v>
      </c>
      <c r="N2458" s="5">
        <v>9.33</v>
      </c>
      <c r="O2458" s="5">
        <v>6.92</v>
      </c>
      <c r="P2458" s="5">
        <v>2.41</v>
      </c>
      <c r="Q2458" s="5">
        <f>#REF!*#REF!</f>
        <v>62750.559999999998</v>
      </c>
      <c r="R2458" s="5">
        <v>21853.88</v>
      </c>
      <c r="S2458" s="5">
        <f>#REF!-#REF!</f>
        <v>-40896.68</v>
      </c>
      <c r="T2458" s="36">
        <f t="shared" si="38"/>
        <v>-0.65173410404624299</v>
      </c>
    </row>
    <row r="2459" spans="1:20" x14ac:dyDescent="0.2">
      <c r="A2459" s="25" t="s">
        <v>20</v>
      </c>
      <c r="B2459" s="25" t="s">
        <v>117</v>
      </c>
      <c r="C2459" s="25" t="s">
        <v>34</v>
      </c>
      <c r="D2459" s="25" t="s">
        <v>27</v>
      </c>
      <c r="E2459" s="25" t="s">
        <v>1918</v>
      </c>
      <c r="F2459" s="2">
        <v>42191</v>
      </c>
      <c r="G2459" s="23" t="str">
        <f>TEXT(Table2[[#This Row],[Order-Date]],"mmm")</f>
        <v>Jul</v>
      </c>
      <c r="H2459">
        <v>2015</v>
      </c>
      <c r="I2459">
        <v>568238055</v>
      </c>
      <c r="J2459" s="2">
        <v>42202</v>
      </c>
      <c r="K2459" s="23">
        <f>WEEKDAY(#REF!,1)</f>
        <v>6</v>
      </c>
      <c r="L2459" s="25">
        <f>IF(#REF!&gt;=#REF!,#REF!-#REF!,"")</f>
        <v>11</v>
      </c>
      <c r="M2459" s="4">
        <v>3123</v>
      </c>
      <c r="N2459" s="5">
        <v>205.7</v>
      </c>
      <c r="O2459" s="5">
        <v>117.11</v>
      </c>
      <c r="P2459" s="5">
        <v>88.59</v>
      </c>
      <c r="Q2459" s="5">
        <f>#REF!*#REF!</f>
        <v>365734.53</v>
      </c>
      <c r="R2459" s="5">
        <v>276666.57</v>
      </c>
      <c r="S2459" s="5">
        <f>#REF!-#REF!</f>
        <v>-89067.96</v>
      </c>
      <c r="T2459" s="36">
        <f t="shared" si="38"/>
        <v>-0.24353172231235601</v>
      </c>
    </row>
    <row r="2460" spans="1:20" x14ac:dyDescent="0.2">
      <c r="A2460" s="25" t="s">
        <v>29</v>
      </c>
      <c r="B2460" s="25" t="s">
        <v>111</v>
      </c>
      <c r="C2460" s="25" t="s">
        <v>65</v>
      </c>
      <c r="D2460" s="25" t="s">
        <v>27</v>
      </c>
      <c r="E2460" s="25" t="s">
        <v>1917</v>
      </c>
      <c r="F2460" s="2">
        <v>42813</v>
      </c>
      <c r="G2460" s="23" t="str">
        <f>TEXT(Table2[[#This Row],[Order-Date]],"mmm")</f>
        <v>Mar</v>
      </c>
      <c r="H2460">
        <v>2017</v>
      </c>
      <c r="I2460">
        <v>870218312</v>
      </c>
      <c r="J2460" s="2">
        <v>42821</v>
      </c>
      <c r="K2460" s="23">
        <f>WEEKDAY(#REF!,1)</f>
        <v>2</v>
      </c>
      <c r="L2460" s="25">
        <f>IF(#REF!&gt;=#REF!,#REF!-#REF!,"")</f>
        <v>8</v>
      </c>
      <c r="M2460" s="4">
        <v>5792</v>
      </c>
      <c r="N2460" s="5">
        <v>9.33</v>
      </c>
      <c r="O2460" s="5">
        <v>6.92</v>
      </c>
      <c r="P2460" s="5">
        <v>2.41</v>
      </c>
      <c r="Q2460" s="5">
        <f>#REF!*#REF!</f>
        <v>40080.639999999999</v>
      </c>
      <c r="R2460" s="5">
        <v>13958.72</v>
      </c>
      <c r="S2460" s="5">
        <f>#REF!-#REF!</f>
        <v>-26121.919999999998</v>
      </c>
      <c r="T2460" s="36">
        <f t="shared" si="38"/>
        <v>-0.65173410404624299</v>
      </c>
    </row>
    <row r="2461" spans="1:20" x14ac:dyDescent="0.2">
      <c r="A2461" s="25" t="s">
        <v>40</v>
      </c>
      <c r="B2461" s="25" t="s">
        <v>91</v>
      </c>
      <c r="C2461" s="25" t="s">
        <v>39</v>
      </c>
      <c r="D2461" s="25" t="s">
        <v>23</v>
      </c>
      <c r="E2461" s="25" t="s">
        <v>1918</v>
      </c>
      <c r="F2461" s="2">
        <v>42273</v>
      </c>
      <c r="G2461" s="23" t="str">
        <f>TEXT(Table2[[#This Row],[Order-Date]],"mmm")</f>
        <v>Sep</v>
      </c>
      <c r="H2461">
        <v>2015</v>
      </c>
      <c r="I2461">
        <v>774012839</v>
      </c>
      <c r="J2461" s="2">
        <v>42276</v>
      </c>
      <c r="K2461" s="23">
        <f>WEEKDAY(#REF!,1)</f>
        <v>3</v>
      </c>
      <c r="L2461" s="25">
        <f>IF(#REF!&gt;=#REF!,#REF!-#REF!,"")</f>
        <v>3</v>
      </c>
      <c r="M2461" s="4">
        <v>6454</v>
      </c>
      <c r="N2461" s="5">
        <v>81.73</v>
      </c>
      <c r="O2461" s="5">
        <v>56.67</v>
      </c>
      <c r="P2461" s="5">
        <v>25.06</v>
      </c>
      <c r="Q2461" s="5">
        <f>#REF!*#REF!</f>
        <v>365748.18</v>
      </c>
      <c r="R2461" s="5">
        <v>161737.24</v>
      </c>
      <c r="S2461" s="5">
        <f>#REF!-#REF!</f>
        <v>-204010.94</v>
      </c>
      <c r="T2461" s="36">
        <f t="shared" si="38"/>
        <v>-0.55779071819304704</v>
      </c>
    </row>
    <row r="2462" spans="1:20" x14ac:dyDescent="0.2">
      <c r="A2462" s="25" t="s">
        <v>40</v>
      </c>
      <c r="B2462" s="25" t="s">
        <v>140</v>
      </c>
      <c r="C2462" s="25" t="s">
        <v>42</v>
      </c>
      <c r="D2462" s="25" t="s">
        <v>23</v>
      </c>
      <c r="E2462" s="25" t="s">
        <v>1918</v>
      </c>
      <c r="F2462" s="2">
        <v>42115</v>
      </c>
      <c r="G2462" s="23" t="str">
        <f>TEXT(Table2[[#This Row],[Order-Date]],"mmm")</f>
        <v>Apr</v>
      </c>
      <c r="H2462">
        <v>2015</v>
      </c>
      <c r="I2462">
        <v>993732964</v>
      </c>
      <c r="J2462" s="2">
        <v>42146</v>
      </c>
      <c r="K2462" s="23">
        <f>WEEKDAY(#REF!,1)</f>
        <v>6</v>
      </c>
      <c r="L2462" s="25">
        <f>IF(#REF!&gt;=#REF!,#REF!-#REF!,"")</f>
        <v>31</v>
      </c>
      <c r="M2462" s="4">
        <v>6522</v>
      </c>
      <c r="N2462" s="5">
        <v>109.28</v>
      </c>
      <c r="O2462" s="5">
        <v>35.840000000000003</v>
      </c>
      <c r="P2462" s="5">
        <v>73.44</v>
      </c>
      <c r="Q2462" s="5">
        <f>#REF!*#REF!</f>
        <v>233748.48000000001</v>
      </c>
      <c r="R2462" s="5">
        <v>478975.68</v>
      </c>
      <c r="S2462" s="5">
        <f>#REF!-#REF!</f>
        <v>245227.2</v>
      </c>
      <c r="T2462" s="36">
        <f t="shared" si="38"/>
        <v>1.0491071428571399</v>
      </c>
    </row>
    <row r="2463" spans="1:20" x14ac:dyDescent="0.2">
      <c r="A2463" s="25" t="s">
        <v>29</v>
      </c>
      <c r="B2463" s="25" t="s">
        <v>177</v>
      </c>
      <c r="C2463" s="25" t="s">
        <v>49</v>
      </c>
      <c r="D2463" s="25" t="s">
        <v>23</v>
      </c>
      <c r="E2463" s="25" t="s">
        <v>1916</v>
      </c>
      <c r="F2463" s="2">
        <v>42773</v>
      </c>
      <c r="G2463" s="23" t="str">
        <f>TEXT(Table2[[#This Row],[Order-Date]],"mmm")</f>
        <v>Feb</v>
      </c>
      <c r="H2463">
        <v>2017</v>
      </c>
      <c r="I2463">
        <v>513802516</v>
      </c>
      <c r="J2463" s="2">
        <v>42924</v>
      </c>
      <c r="K2463" s="23">
        <f>WEEKDAY(#REF!,1)</f>
        <v>7</v>
      </c>
      <c r="L2463" s="25">
        <f>IF(#REF!&gt;=#REF!,#REF!-#REF!,"")</f>
        <v>151</v>
      </c>
      <c r="M2463" s="4">
        <v>4437</v>
      </c>
      <c r="N2463" s="5">
        <v>651.21</v>
      </c>
      <c r="O2463" s="5">
        <v>524.96</v>
      </c>
      <c r="P2463" s="5">
        <v>126.25</v>
      </c>
      <c r="Q2463" s="5">
        <f>#REF!*#REF!</f>
        <v>2329247.52</v>
      </c>
      <c r="R2463" s="5">
        <v>560171.25</v>
      </c>
      <c r="S2463" s="5">
        <f>#REF!-#REF!</f>
        <v>-1769076.27</v>
      </c>
      <c r="T2463" s="36">
        <f t="shared" si="38"/>
        <v>-0.75950548613227697</v>
      </c>
    </row>
    <row r="2464" spans="1:20" x14ac:dyDescent="0.2">
      <c r="A2464" s="25" t="s">
        <v>29</v>
      </c>
      <c r="B2464" s="25" t="s">
        <v>204</v>
      </c>
      <c r="C2464" s="25" t="s">
        <v>31</v>
      </c>
      <c r="D2464" s="25" t="s">
        <v>23</v>
      </c>
      <c r="E2464" s="25" t="s">
        <v>1915</v>
      </c>
      <c r="F2464" s="2">
        <v>42886</v>
      </c>
      <c r="G2464" s="23" t="str">
        <f>TEXT(Table2[[#This Row],[Order-Date]],"mmm")</f>
        <v>May</v>
      </c>
      <c r="H2464">
        <v>2017</v>
      </c>
      <c r="I2464">
        <v>638957822</v>
      </c>
      <c r="J2464" s="2">
        <v>42910</v>
      </c>
      <c r="K2464" s="23">
        <f>WEEKDAY(#REF!,1)</f>
        <v>7</v>
      </c>
      <c r="L2464" s="25">
        <f>IF(#REF!&gt;=#REF!,#REF!-#REF!,"")</f>
        <v>24</v>
      </c>
      <c r="M2464" s="4">
        <v>673</v>
      </c>
      <c r="N2464" s="5">
        <v>47.45</v>
      </c>
      <c r="O2464" s="5">
        <v>31.79</v>
      </c>
      <c r="P2464" s="5">
        <v>15.66</v>
      </c>
      <c r="Q2464" s="5">
        <f>#REF!*#REF!</f>
        <v>21394.67</v>
      </c>
      <c r="R2464" s="5">
        <v>10539.18</v>
      </c>
      <c r="S2464" s="5">
        <f>#REF!-#REF!</f>
        <v>-10855.49</v>
      </c>
      <c r="T2464" s="36">
        <f t="shared" si="38"/>
        <v>-0.50739226171752105</v>
      </c>
    </row>
    <row r="2465" spans="1:20" x14ac:dyDescent="0.2">
      <c r="A2465" s="25" t="s">
        <v>29</v>
      </c>
      <c r="B2465" s="25" t="s">
        <v>58</v>
      </c>
      <c r="C2465" s="25" t="s">
        <v>22</v>
      </c>
      <c r="D2465" s="25" t="s">
        <v>23</v>
      </c>
      <c r="E2465" s="25" t="s">
        <v>1917</v>
      </c>
      <c r="F2465" s="2">
        <v>41992</v>
      </c>
      <c r="G2465" s="23" t="str">
        <f>TEXT(Table2[[#This Row],[Order-Date]],"mmm")</f>
        <v>Dec</v>
      </c>
      <c r="H2465">
        <v>2014</v>
      </c>
      <c r="I2465">
        <v>944247710</v>
      </c>
      <c r="J2465" s="2">
        <v>42035</v>
      </c>
      <c r="K2465" s="23">
        <f>WEEKDAY(#REF!,1)</f>
        <v>7</v>
      </c>
      <c r="L2465" s="25">
        <f>IF(#REF!&gt;=#REF!,#REF!-#REF!,"")</f>
        <v>43</v>
      </c>
      <c r="M2465" s="4">
        <v>2736</v>
      </c>
      <c r="N2465" s="5">
        <v>255.28</v>
      </c>
      <c r="O2465" s="5">
        <v>159.41999999999999</v>
      </c>
      <c r="P2465" s="5">
        <v>95.86</v>
      </c>
      <c r="Q2465" s="5">
        <f>#REF!*#REF!</f>
        <v>436173.12</v>
      </c>
      <c r="R2465" s="5">
        <v>262272.96000000002</v>
      </c>
      <c r="S2465" s="5">
        <f>#REF!-#REF!</f>
        <v>-173900.16</v>
      </c>
      <c r="T2465" s="36">
        <f t="shared" si="38"/>
        <v>-0.39869527035503699</v>
      </c>
    </row>
    <row r="2466" spans="1:20" x14ac:dyDescent="0.2">
      <c r="A2466" s="25" t="s">
        <v>37</v>
      </c>
      <c r="B2466" s="25" t="s">
        <v>38</v>
      </c>
      <c r="C2466" s="25" t="s">
        <v>42</v>
      </c>
      <c r="D2466" s="25" t="s">
        <v>23</v>
      </c>
      <c r="E2466" s="25" t="s">
        <v>1916</v>
      </c>
      <c r="F2466" s="2">
        <v>40600</v>
      </c>
      <c r="G2466" s="23" t="str">
        <f>TEXT(Table2[[#This Row],[Order-Date]],"mmm")</f>
        <v>Feb</v>
      </c>
      <c r="H2466">
        <v>2011</v>
      </c>
      <c r="I2466">
        <v>625033509</v>
      </c>
      <c r="J2466" s="2">
        <v>40600</v>
      </c>
      <c r="K2466" s="23">
        <f>WEEKDAY(#REF!,1)</f>
        <v>7</v>
      </c>
      <c r="L2466" s="25">
        <f>IF(#REF!&gt;=#REF!,#REF!-#REF!,"")</f>
        <v>0</v>
      </c>
      <c r="M2466" s="4">
        <v>160</v>
      </c>
      <c r="N2466" s="5">
        <v>109.28</v>
      </c>
      <c r="O2466" s="5">
        <v>35.840000000000003</v>
      </c>
      <c r="P2466" s="5">
        <v>73.44</v>
      </c>
      <c r="Q2466" s="5">
        <f>#REF!*#REF!</f>
        <v>5734.4</v>
      </c>
      <c r="R2466" s="5">
        <v>11750.4</v>
      </c>
      <c r="S2466" s="5">
        <f>#REF!-#REF!</f>
        <v>6016</v>
      </c>
      <c r="T2466" s="36">
        <f t="shared" si="38"/>
        <v>1.0491071428571399</v>
      </c>
    </row>
    <row r="2467" spans="1:20" x14ac:dyDescent="0.2">
      <c r="A2467" s="25" t="s">
        <v>46</v>
      </c>
      <c r="B2467" s="25" t="s">
        <v>207</v>
      </c>
      <c r="C2467" s="25" t="s">
        <v>85</v>
      </c>
      <c r="D2467" s="25" t="s">
        <v>27</v>
      </c>
      <c r="E2467" s="25" t="s">
        <v>1917</v>
      </c>
      <c r="F2467" s="2">
        <v>40845</v>
      </c>
      <c r="G2467" s="23" t="str">
        <f>TEXT(Table2[[#This Row],[Order-Date]],"mmm")</f>
        <v>Oct</v>
      </c>
      <c r="H2467">
        <v>2011</v>
      </c>
      <c r="I2467">
        <v>746989047</v>
      </c>
      <c r="J2467" s="2">
        <v>40890</v>
      </c>
      <c r="K2467" s="23">
        <f>WEEKDAY(#REF!,1)</f>
        <v>3</v>
      </c>
      <c r="L2467" s="25">
        <f>IF(#REF!&gt;=#REF!,#REF!-#REF!,"")</f>
        <v>45</v>
      </c>
      <c r="M2467" s="4">
        <v>9514</v>
      </c>
      <c r="N2467" s="5">
        <v>668.27</v>
      </c>
      <c r="O2467" s="5">
        <v>502.54</v>
      </c>
      <c r="P2467" s="5">
        <v>165.73</v>
      </c>
      <c r="Q2467" s="5">
        <f>#REF!*#REF!</f>
        <v>4781165.5599999996</v>
      </c>
      <c r="R2467" s="5">
        <v>1576755.22</v>
      </c>
      <c r="S2467" s="5">
        <f>#REF!-#REF!</f>
        <v>-3204410.34</v>
      </c>
      <c r="T2467" s="36">
        <f t="shared" si="38"/>
        <v>-0.67021530624427905</v>
      </c>
    </row>
    <row r="2468" spans="1:20" x14ac:dyDescent="0.2">
      <c r="A2468" s="25" t="s">
        <v>46</v>
      </c>
      <c r="B2468" s="25" t="s">
        <v>92</v>
      </c>
      <c r="C2468" s="25" t="s">
        <v>26</v>
      </c>
      <c r="D2468" s="25" t="s">
        <v>23</v>
      </c>
      <c r="E2468" s="25" t="s">
        <v>1918</v>
      </c>
      <c r="F2468" s="2">
        <v>42484</v>
      </c>
      <c r="G2468" s="23" t="str">
        <f>TEXT(Table2[[#This Row],[Order-Date]],"mmm")</f>
        <v>Apr</v>
      </c>
      <c r="H2468">
        <v>2016</v>
      </c>
      <c r="I2468">
        <v>196100652</v>
      </c>
      <c r="J2468" s="2">
        <v>42521</v>
      </c>
      <c r="K2468" s="23">
        <f>WEEKDAY(#REF!,1)</f>
        <v>3</v>
      </c>
      <c r="L2468" s="25">
        <f>IF(#REF!&gt;=#REF!,#REF!-#REF!,"")</f>
        <v>37</v>
      </c>
      <c r="M2468" s="4">
        <v>9395</v>
      </c>
      <c r="N2468" s="5">
        <v>152.58000000000001</v>
      </c>
      <c r="O2468" s="5">
        <v>97.44</v>
      </c>
      <c r="P2468" s="5">
        <v>55.14</v>
      </c>
      <c r="Q2468" s="5">
        <f>#REF!*#REF!</f>
        <v>915448.8</v>
      </c>
      <c r="R2468" s="5">
        <v>518040.3</v>
      </c>
      <c r="S2468" s="5">
        <f>#REF!-#REF!</f>
        <v>-397408.5</v>
      </c>
      <c r="T2468" s="36">
        <f t="shared" si="38"/>
        <v>-0.43411330049261099</v>
      </c>
    </row>
    <row r="2469" spans="1:20" x14ac:dyDescent="0.2">
      <c r="A2469" s="25" t="s">
        <v>46</v>
      </c>
      <c r="B2469" s="25" t="s">
        <v>108</v>
      </c>
      <c r="C2469" s="25" t="s">
        <v>49</v>
      </c>
      <c r="D2469" s="25" t="s">
        <v>23</v>
      </c>
      <c r="E2469" s="25" t="s">
        <v>1915</v>
      </c>
      <c r="F2469" s="2">
        <v>41283</v>
      </c>
      <c r="G2469" s="23" t="str">
        <f>TEXT(Table2[[#This Row],[Order-Date]],"mmm")</f>
        <v>Jan</v>
      </c>
      <c r="H2469">
        <v>2013</v>
      </c>
      <c r="I2469">
        <v>628667151</v>
      </c>
      <c r="J2469" s="2">
        <v>41543</v>
      </c>
      <c r="K2469" s="23">
        <f>WEEKDAY(#REF!,1)</f>
        <v>5</v>
      </c>
      <c r="L2469" s="25">
        <f>IF(#REF!&gt;=#REF!,#REF!-#REF!,"")</f>
        <v>260</v>
      </c>
      <c r="M2469" s="4">
        <v>5435</v>
      </c>
      <c r="N2469" s="5">
        <v>651.21</v>
      </c>
      <c r="O2469" s="5">
        <v>524.96</v>
      </c>
      <c r="P2469" s="5">
        <v>126.25</v>
      </c>
      <c r="Q2469" s="5">
        <f>#REF!*#REF!</f>
        <v>2853157.6</v>
      </c>
      <c r="R2469" s="5">
        <v>686168.75</v>
      </c>
      <c r="S2469" s="5">
        <f>#REF!-#REF!</f>
        <v>-2166988.85</v>
      </c>
      <c r="T2469" s="36">
        <f t="shared" si="38"/>
        <v>-0.75950548613227697</v>
      </c>
    </row>
    <row r="2470" spans="1:20" x14ac:dyDescent="0.2">
      <c r="A2470" s="25" t="s">
        <v>46</v>
      </c>
      <c r="B2470" s="25" t="s">
        <v>206</v>
      </c>
      <c r="C2470" s="25" t="s">
        <v>56</v>
      </c>
      <c r="D2470" s="25" t="s">
        <v>27</v>
      </c>
      <c r="E2470" s="25" t="s">
        <v>1916</v>
      </c>
      <c r="F2470" s="2">
        <v>42630</v>
      </c>
      <c r="G2470" s="23" t="str">
        <f>TEXT(Table2[[#This Row],[Order-Date]],"mmm")</f>
        <v>Sep</v>
      </c>
      <c r="H2470">
        <v>2016</v>
      </c>
      <c r="I2470">
        <v>621299874</v>
      </c>
      <c r="J2470" s="2">
        <v>42592</v>
      </c>
      <c r="K2470" s="23">
        <f>WEEKDAY(#REF!,1)</f>
        <v>4</v>
      </c>
      <c r="L2470" s="25" t="str">
        <f>IF(#REF!&gt;=#REF!,#REF!-#REF!,"")</f>
        <v/>
      </c>
      <c r="M2470" s="4">
        <v>5294</v>
      </c>
      <c r="N2470" s="5">
        <v>421.89</v>
      </c>
      <c r="O2470" s="5">
        <v>364.69</v>
      </c>
      <c r="P2470" s="5">
        <v>57.2</v>
      </c>
      <c r="Q2470" s="5">
        <f>#REF!*#REF!</f>
        <v>1930668.86</v>
      </c>
      <c r="R2470" s="5">
        <v>302816.8</v>
      </c>
      <c r="S2470" s="5">
        <f>#REF!-#REF!</f>
        <v>-1627852.06</v>
      </c>
      <c r="T2470" s="36">
        <f t="shared" si="38"/>
        <v>-0.84315445995228799</v>
      </c>
    </row>
    <row r="2471" spans="1:20" x14ac:dyDescent="0.2">
      <c r="A2471" s="25" t="s">
        <v>40</v>
      </c>
      <c r="B2471" s="25" t="s">
        <v>218</v>
      </c>
      <c r="C2471" s="25" t="s">
        <v>34</v>
      </c>
      <c r="D2471" s="25" t="s">
        <v>23</v>
      </c>
      <c r="E2471" s="25" t="s">
        <v>1917</v>
      </c>
      <c r="F2471" s="2">
        <v>41213</v>
      </c>
      <c r="G2471" s="23" t="str">
        <f>TEXT(Table2[[#This Row],[Order-Date]],"mmm")</f>
        <v>Oct</v>
      </c>
      <c r="H2471">
        <v>2012</v>
      </c>
      <c r="I2471">
        <v>620922648</v>
      </c>
      <c r="J2471" s="2">
        <v>41240</v>
      </c>
      <c r="K2471" s="23">
        <f>WEEKDAY(#REF!,1)</f>
        <v>3</v>
      </c>
      <c r="L2471" s="25">
        <f>IF(#REF!&gt;=#REF!,#REF!-#REF!,"")</f>
        <v>27</v>
      </c>
      <c r="M2471" s="4">
        <v>3665</v>
      </c>
      <c r="N2471" s="5">
        <v>205.7</v>
      </c>
      <c r="O2471" s="5">
        <v>117.11</v>
      </c>
      <c r="P2471" s="5">
        <v>88.59</v>
      </c>
      <c r="Q2471" s="5">
        <f>#REF!*#REF!</f>
        <v>429208.15</v>
      </c>
      <c r="R2471" s="5">
        <v>324682.34999999998</v>
      </c>
      <c r="S2471" s="5">
        <f>#REF!-#REF!</f>
        <v>-104525.8</v>
      </c>
      <c r="T2471" s="36">
        <f t="shared" si="38"/>
        <v>-0.24353172231235601</v>
      </c>
    </row>
    <row r="2472" spans="1:20" x14ac:dyDescent="0.2">
      <c r="A2472" s="25" t="s">
        <v>29</v>
      </c>
      <c r="B2472" s="25" t="s">
        <v>100</v>
      </c>
      <c r="C2472" s="25" t="s">
        <v>22</v>
      </c>
      <c r="D2472" s="25" t="s">
        <v>27</v>
      </c>
      <c r="E2472" s="25" t="s">
        <v>1917</v>
      </c>
      <c r="F2472" s="2">
        <v>41349</v>
      </c>
      <c r="G2472" s="23" t="str">
        <f>TEXT(Table2[[#This Row],[Order-Date]],"mmm")</f>
        <v>Mar</v>
      </c>
      <c r="H2472">
        <v>2013</v>
      </c>
      <c r="I2472">
        <v>694771802</v>
      </c>
      <c r="J2472" s="2">
        <v>41354</v>
      </c>
      <c r="K2472" s="23">
        <f>WEEKDAY(#REF!,1)</f>
        <v>5</v>
      </c>
      <c r="L2472" s="25">
        <f>IF(#REF!&gt;=#REF!,#REF!-#REF!,"")</f>
        <v>5</v>
      </c>
      <c r="M2472" s="4">
        <v>7270</v>
      </c>
      <c r="N2472" s="5">
        <v>255.28</v>
      </c>
      <c r="O2472" s="5">
        <v>159.41999999999999</v>
      </c>
      <c r="P2472" s="5">
        <v>95.86</v>
      </c>
      <c r="Q2472" s="5">
        <f>#REF!*#REF!</f>
        <v>1158983.3999999999</v>
      </c>
      <c r="R2472" s="5">
        <v>696902.2</v>
      </c>
      <c r="S2472" s="5">
        <f>#REF!-#REF!</f>
        <v>-462081.2</v>
      </c>
      <c r="T2472" s="36">
        <f t="shared" si="38"/>
        <v>-0.39869527035503699</v>
      </c>
    </row>
    <row r="2473" spans="1:20" x14ac:dyDescent="0.2">
      <c r="A2473" s="25" t="s">
        <v>46</v>
      </c>
      <c r="B2473" s="25" t="s">
        <v>228</v>
      </c>
      <c r="C2473" s="25" t="s">
        <v>51</v>
      </c>
      <c r="D2473" s="25" t="s">
        <v>23</v>
      </c>
      <c r="E2473" s="25" t="s">
        <v>1917</v>
      </c>
      <c r="F2473" s="2">
        <v>40590</v>
      </c>
      <c r="G2473" s="23" t="str">
        <f>TEXT(Table2[[#This Row],[Order-Date]],"mmm")</f>
        <v>Feb</v>
      </c>
      <c r="H2473">
        <v>2011</v>
      </c>
      <c r="I2473">
        <v>980396163</v>
      </c>
      <c r="J2473" s="2">
        <v>40598</v>
      </c>
      <c r="K2473" s="23">
        <f>WEEKDAY(#REF!,1)</f>
        <v>5</v>
      </c>
      <c r="L2473" s="25">
        <f>IF(#REF!&gt;=#REF!,#REF!-#REF!,"")</f>
        <v>8</v>
      </c>
      <c r="M2473" s="4">
        <v>9866</v>
      </c>
      <c r="N2473" s="5">
        <v>437.2</v>
      </c>
      <c r="O2473" s="5">
        <v>263.33</v>
      </c>
      <c r="P2473" s="5">
        <v>173.87</v>
      </c>
      <c r="Q2473" s="5">
        <f>#REF!*#REF!</f>
        <v>2598013.7799999998</v>
      </c>
      <c r="R2473" s="5">
        <v>1715401.42</v>
      </c>
      <c r="S2473" s="5">
        <f>#REF!-#REF!</f>
        <v>-882612.36</v>
      </c>
      <c r="T2473" s="36">
        <f t="shared" si="38"/>
        <v>-0.33972581931416901</v>
      </c>
    </row>
    <row r="2474" spans="1:20" x14ac:dyDescent="0.2">
      <c r="A2474" s="25" t="s">
        <v>32</v>
      </c>
      <c r="B2474" s="25" t="s">
        <v>157</v>
      </c>
      <c r="C2474" s="25" t="s">
        <v>51</v>
      </c>
      <c r="D2474" s="25" t="s">
        <v>23</v>
      </c>
      <c r="E2474" s="25" t="s">
        <v>1915</v>
      </c>
      <c r="F2474" s="2">
        <v>42413</v>
      </c>
      <c r="G2474" s="23" t="str">
        <f>TEXT(Table2[[#This Row],[Order-Date]],"mmm")</f>
        <v>Feb</v>
      </c>
      <c r="H2474">
        <v>2016</v>
      </c>
      <c r="I2474">
        <v>335657060</v>
      </c>
      <c r="J2474" s="2">
        <v>42415</v>
      </c>
      <c r="K2474" s="23">
        <f>WEEKDAY(#REF!,1)</f>
        <v>2</v>
      </c>
      <c r="L2474" s="25">
        <f>IF(#REF!&gt;=#REF!,#REF!-#REF!,"")</f>
        <v>2</v>
      </c>
      <c r="M2474" s="4">
        <v>7238</v>
      </c>
      <c r="N2474" s="5">
        <v>437.2</v>
      </c>
      <c r="O2474" s="5">
        <v>263.33</v>
      </c>
      <c r="P2474" s="5">
        <v>173.87</v>
      </c>
      <c r="Q2474" s="5">
        <f>#REF!*#REF!</f>
        <v>1905982.54</v>
      </c>
      <c r="R2474" s="5">
        <v>1258471.06</v>
      </c>
      <c r="S2474" s="5">
        <f>#REF!-#REF!</f>
        <v>-647511.48</v>
      </c>
      <c r="T2474" s="36">
        <f t="shared" si="38"/>
        <v>-0.33972581931416901</v>
      </c>
    </row>
    <row r="2475" spans="1:20" x14ac:dyDescent="0.2">
      <c r="A2475" s="25" t="s">
        <v>29</v>
      </c>
      <c r="B2475" s="25" t="s">
        <v>44</v>
      </c>
      <c r="C2475" s="25" t="s">
        <v>26</v>
      </c>
      <c r="D2475" s="25" t="s">
        <v>27</v>
      </c>
      <c r="E2475" s="25" t="s">
        <v>1918</v>
      </c>
      <c r="F2475" s="2">
        <v>40999</v>
      </c>
      <c r="G2475" s="23" t="str">
        <f>TEXT(Table2[[#This Row],[Order-Date]],"mmm")</f>
        <v>Mar</v>
      </c>
      <c r="H2475">
        <v>2012</v>
      </c>
      <c r="I2475">
        <v>388728320</v>
      </c>
      <c r="J2475" s="2">
        <v>41187</v>
      </c>
      <c r="K2475" s="23">
        <f>WEEKDAY(#REF!,1)</f>
        <v>6</v>
      </c>
      <c r="L2475" s="25">
        <f>IF(#REF!&gt;=#REF!,#REF!-#REF!,"")</f>
        <v>188</v>
      </c>
      <c r="M2475" s="4">
        <v>2203</v>
      </c>
      <c r="N2475" s="5">
        <v>152.58000000000001</v>
      </c>
      <c r="O2475" s="5">
        <v>97.44</v>
      </c>
      <c r="P2475" s="5">
        <v>55.14</v>
      </c>
      <c r="Q2475" s="5">
        <f>#REF!*#REF!</f>
        <v>214660.32</v>
      </c>
      <c r="R2475" s="5">
        <v>121473.42</v>
      </c>
      <c r="S2475" s="5">
        <f>#REF!-#REF!</f>
        <v>-93186.9</v>
      </c>
      <c r="T2475" s="36">
        <f t="shared" si="38"/>
        <v>-0.43411330049261099</v>
      </c>
    </row>
    <row r="2476" spans="1:20" x14ac:dyDescent="0.2">
      <c r="A2476" s="25" t="s">
        <v>32</v>
      </c>
      <c r="B2476" s="25" t="s">
        <v>87</v>
      </c>
      <c r="C2476" s="25" t="s">
        <v>42</v>
      </c>
      <c r="D2476" s="25" t="s">
        <v>23</v>
      </c>
      <c r="E2476" s="25" t="s">
        <v>1916</v>
      </c>
      <c r="F2476" s="2">
        <v>41986</v>
      </c>
      <c r="G2476" s="23" t="str">
        <f>TEXT(Table2[[#This Row],[Order-Date]],"mmm")</f>
        <v>Dec</v>
      </c>
      <c r="H2476">
        <v>2014</v>
      </c>
      <c r="I2476">
        <v>588096272</v>
      </c>
      <c r="J2476" s="2">
        <v>42024</v>
      </c>
      <c r="K2476" s="23">
        <f>WEEKDAY(#REF!,1)</f>
        <v>3</v>
      </c>
      <c r="L2476" s="25">
        <f>IF(#REF!&gt;=#REF!,#REF!-#REF!,"")</f>
        <v>38</v>
      </c>
      <c r="M2476" s="4">
        <v>9611</v>
      </c>
      <c r="N2476" s="5">
        <v>109.28</v>
      </c>
      <c r="O2476" s="5">
        <v>35.840000000000003</v>
      </c>
      <c r="P2476" s="5">
        <v>73.44</v>
      </c>
      <c r="Q2476" s="5">
        <f>#REF!*#REF!</f>
        <v>344458.23999999999</v>
      </c>
      <c r="R2476" s="5">
        <v>705831.84</v>
      </c>
      <c r="S2476" s="5">
        <f>#REF!-#REF!</f>
        <v>361373.6</v>
      </c>
      <c r="T2476" s="36">
        <f t="shared" si="38"/>
        <v>1.0491071428571399</v>
      </c>
    </row>
    <row r="2477" spans="1:20" x14ac:dyDescent="0.2">
      <c r="A2477" s="25" t="s">
        <v>29</v>
      </c>
      <c r="B2477" s="25" t="s">
        <v>212</v>
      </c>
      <c r="C2477" s="25" t="s">
        <v>77</v>
      </c>
      <c r="D2477" s="25" t="s">
        <v>27</v>
      </c>
      <c r="E2477" s="25" t="s">
        <v>1916</v>
      </c>
      <c r="F2477" s="2">
        <v>41716</v>
      </c>
      <c r="G2477" s="23" t="str">
        <f>TEXT(Table2[[#This Row],[Order-Date]],"mmm")</f>
        <v>Mar</v>
      </c>
      <c r="H2477">
        <v>2014</v>
      </c>
      <c r="I2477">
        <v>452559745</v>
      </c>
      <c r="J2477" s="2">
        <v>41717</v>
      </c>
      <c r="K2477" s="23">
        <f>WEEKDAY(#REF!,1)</f>
        <v>4</v>
      </c>
      <c r="L2477" s="25">
        <f>IF(#REF!&gt;=#REF!,#REF!-#REF!,"")</f>
        <v>1</v>
      </c>
      <c r="M2477" s="4">
        <v>1340</v>
      </c>
      <c r="N2477" s="5">
        <v>154.06</v>
      </c>
      <c r="O2477" s="5">
        <v>90.93</v>
      </c>
      <c r="P2477" s="5">
        <v>63.13</v>
      </c>
      <c r="Q2477" s="5">
        <f>#REF!*#REF!</f>
        <v>121846.2</v>
      </c>
      <c r="R2477" s="5">
        <v>84594.2</v>
      </c>
      <c r="S2477" s="5">
        <f>#REF!-#REF!</f>
        <v>-37252</v>
      </c>
      <c r="T2477" s="36">
        <f t="shared" si="38"/>
        <v>-0.30572968217309998</v>
      </c>
    </row>
    <row r="2478" spans="1:20" x14ac:dyDescent="0.2">
      <c r="A2478" s="25" t="s">
        <v>29</v>
      </c>
      <c r="B2478" s="25" t="s">
        <v>116</v>
      </c>
      <c r="C2478" s="25" t="s">
        <v>22</v>
      </c>
      <c r="D2478" s="25" t="s">
        <v>27</v>
      </c>
      <c r="E2478" s="25" t="s">
        <v>1915</v>
      </c>
      <c r="F2478" s="2">
        <v>42456</v>
      </c>
      <c r="G2478" s="23" t="str">
        <f>TEXT(Table2[[#This Row],[Order-Date]],"mmm")</f>
        <v>Mar</v>
      </c>
      <c r="H2478">
        <v>2016</v>
      </c>
      <c r="I2478">
        <v>921230065</v>
      </c>
      <c r="J2478" s="2">
        <v>42506</v>
      </c>
      <c r="K2478" s="23">
        <f>WEEKDAY(#REF!,1)</f>
        <v>2</v>
      </c>
      <c r="L2478" s="25">
        <f>IF(#REF!&gt;=#REF!,#REF!-#REF!,"")</f>
        <v>50</v>
      </c>
      <c r="M2478" s="4">
        <v>1303</v>
      </c>
      <c r="N2478" s="5">
        <v>255.28</v>
      </c>
      <c r="O2478" s="5">
        <v>159.41999999999999</v>
      </c>
      <c r="P2478" s="5">
        <v>95.86</v>
      </c>
      <c r="Q2478" s="5">
        <f>#REF!*#REF!</f>
        <v>207724.26</v>
      </c>
      <c r="R2478" s="5">
        <v>124905.58</v>
      </c>
      <c r="S2478" s="5">
        <f>#REF!-#REF!</f>
        <v>-82818.679999999993</v>
      </c>
      <c r="T2478" s="36">
        <f t="shared" si="38"/>
        <v>-0.39869527035503699</v>
      </c>
    </row>
    <row r="2479" spans="1:20" x14ac:dyDescent="0.2">
      <c r="A2479" s="25" t="s">
        <v>37</v>
      </c>
      <c r="B2479" s="25" t="s">
        <v>73</v>
      </c>
      <c r="C2479" s="25" t="s">
        <v>65</v>
      </c>
      <c r="D2479" s="25" t="s">
        <v>27</v>
      </c>
      <c r="E2479" s="25" t="s">
        <v>1917</v>
      </c>
      <c r="F2479" s="2">
        <v>42502</v>
      </c>
      <c r="G2479" s="23" t="str">
        <f>TEXT(Table2[[#This Row],[Order-Date]],"mmm")</f>
        <v>May</v>
      </c>
      <c r="H2479">
        <v>2016</v>
      </c>
      <c r="I2479">
        <v>303531062</v>
      </c>
      <c r="J2479" s="2">
        <v>42749</v>
      </c>
      <c r="K2479" s="23">
        <f>WEEKDAY(#REF!,1)</f>
        <v>7</v>
      </c>
      <c r="L2479" s="25">
        <f>IF(#REF!&gt;=#REF!,#REF!-#REF!,"")</f>
        <v>247</v>
      </c>
      <c r="M2479" s="4">
        <v>441</v>
      </c>
      <c r="N2479" s="5">
        <v>9.33</v>
      </c>
      <c r="O2479" s="5">
        <v>6.92</v>
      </c>
      <c r="P2479" s="5">
        <v>2.41</v>
      </c>
      <c r="Q2479" s="5">
        <f>#REF!*#REF!</f>
        <v>3051.72</v>
      </c>
      <c r="R2479" s="5">
        <v>1062.81</v>
      </c>
      <c r="S2479" s="5">
        <f>#REF!-#REF!</f>
        <v>-1988.91</v>
      </c>
      <c r="T2479" s="36">
        <f t="shared" si="38"/>
        <v>-0.65173410404624299</v>
      </c>
    </row>
    <row r="2480" spans="1:20" x14ac:dyDescent="0.2">
      <c r="A2480" s="25" t="s">
        <v>32</v>
      </c>
      <c r="B2480" s="25" t="s">
        <v>152</v>
      </c>
      <c r="C2480" s="25" t="s">
        <v>65</v>
      </c>
      <c r="D2480" s="25" t="s">
        <v>27</v>
      </c>
      <c r="E2480" s="25" t="s">
        <v>1918</v>
      </c>
      <c r="F2480" s="2">
        <v>41429</v>
      </c>
      <c r="G2480" s="23" t="str">
        <f>TEXT(Table2[[#This Row],[Order-Date]],"mmm")</f>
        <v>Jun</v>
      </c>
      <c r="H2480">
        <v>2013</v>
      </c>
      <c r="I2480">
        <v>129199063</v>
      </c>
      <c r="J2480" s="2">
        <v>41411</v>
      </c>
      <c r="K2480" s="23">
        <f>WEEKDAY(#REF!,1)</f>
        <v>6</v>
      </c>
      <c r="L2480" s="25" t="str">
        <f>IF(#REF!&gt;=#REF!,#REF!-#REF!,"")</f>
        <v/>
      </c>
      <c r="M2480" s="4">
        <v>1729</v>
      </c>
      <c r="N2480" s="5">
        <v>9.33</v>
      </c>
      <c r="O2480" s="5">
        <v>6.92</v>
      </c>
      <c r="P2480" s="5">
        <v>2.41</v>
      </c>
      <c r="Q2480" s="5">
        <f>#REF!*#REF!</f>
        <v>11964.68</v>
      </c>
      <c r="R2480" s="5">
        <v>4166.8900000000003</v>
      </c>
      <c r="S2480" s="5">
        <f>#REF!-#REF!</f>
        <v>-7797.79</v>
      </c>
      <c r="T2480" s="36">
        <f t="shared" si="38"/>
        <v>-0.65173410404624299</v>
      </c>
    </row>
    <row r="2481" spans="1:20" x14ac:dyDescent="0.2">
      <c r="A2481" s="25" t="s">
        <v>46</v>
      </c>
      <c r="B2481" s="25" t="s">
        <v>129</v>
      </c>
      <c r="C2481" s="25" t="s">
        <v>51</v>
      </c>
      <c r="D2481" s="25" t="s">
        <v>23</v>
      </c>
      <c r="E2481" s="25" t="s">
        <v>1916</v>
      </c>
      <c r="F2481" s="2">
        <v>41870</v>
      </c>
      <c r="G2481" s="23" t="str">
        <f>TEXT(Table2[[#This Row],[Order-Date]],"mmm")</f>
        <v>Aug</v>
      </c>
      <c r="H2481">
        <v>2014</v>
      </c>
      <c r="I2481">
        <v>198282897</v>
      </c>
      <c r="J2481" s="2">
        <v>41881</v>
      </c>
      <c r="K2481" s="23">
        <f>WEEKDAY(#REF!,1)</f>
        <v>7</v>
      </c>
      <c r="L2481" s="25">
        <f>IF(#REF!&gt;=#REF!,#REF!-#REF!,"")</f>
        <v>11</v>
      </c>
      <c r="M2481" s="4">
        <v>5170</v>
      </c>
      <c r="N2481" s="5">
        <v>437.2</v>
      </c>
      <c r="O2481" s="5">
        <v>263.33</v>
      </c>
      <c r="P2481" s="5">
        <v>173.87</v>
      </c>
      <c r="Q2481" s="5">
        <f>#REF!*#REF!</f>
        <v>1361416.1</v>
      </c>
      <c r="R2481" s="5">
        <v>898907.9</v>
      </c>
      <c r="S2481" s="5">
        <f>#REF!-#REF!</f>
        <v>-462508.2</v>
      </c>
      <c r="T2481" s="36">
        <f t="shared" si="38"/>
        <v>-0.33972581931416901</v>
      </c>
    </row>
    <row r="2482" spans="1:20" x14ac:dyDescent="0.2">
      <c r="A2482" s="25" t="s">
        <v>29</v>
      </c>
      <c r="B2482" s="25" t="s">
        <v>126</v>
      </c>
      <c r="C2482" s="25" t="s">
        <v>65</v>
      </c>
      <c r="D2482" s="25" t="s">
        <v>23</v>
      </c>
      <c r="E2482" s="25" t="s">
        <v>1915</v>
      </c>
      <c r="F2482" s="2">
        <v>42618</v>
      </c>
      <c r="G2482" s="23" t="str">
        <f>TEXT(Table2[[#This Row],[Order-Date]],"mmm")</f>
        <v>Sep</v>
      </c>
      <c r="H2482">
        <v>2016</v>
      </c>
      <c r="I2482">
        <v>831143891</v>
      </c>
      <c r="J2482" s="2">
        <v>42375</v>
      </c>
      <c r="K2482" s="23">
        <f>WEEKDAY(#REF!,1)</f>
        <v>4</v>
      </c>
      <c r="L2482" s="25" t="str">
        <f>IF(#REF!&gt;=#REF!,#REF!-#REF!,"")</f>
        <v/>
      </c>
      <c r="M2482" s="4">
        <v>2802</v>
      </c>
      <c r="N2482" s="5">
        <v>9.33</v>
      </c>
      <c r="O2482" s="5">
        <v>6.92</v>
      </c>
      <c r="P2482" s="5">
        <v>2.41</v>
      </c>
      <c r="Q2482" s="5">
        <f>#REF!*#REF!</f>
        <v>19389.84</v>
      </c>
      <c r="R2482" s="5">
        <v>6752.82</v>
      </c>
      <c r="S2482" s="5">
        <f>#REF!-#REF!</f>
        <v>-12637.02</v>
      </c>
      <c r="T2482" s="36">
        <f t="shared" si="38"/>
        <v>-0.65173410404624299</v>
      </c>
    </row>
    <row r="2483" spans="1:20" x14ac:dyDescent="0.2">
      <c r="A2483" s="25" t="s">
        <v>37</v>
      </c>
      <c r="B2483" s="25" t="s">
        <v>67</v>
      </c>
      <c r="C2483" s="25" t="s">
        <v>49</v>
      </c>
      <c r="D2483" s="25" t="s">
        <v>27</v>
      </c>
      <c r="E2483" s="25" t="s">
        <v>1916</v>
      </c>
      <c r="F2483" s="2">
        <v>40756</v>
      </c>
      <c r="G2483" s="23" t="str">
        <f>TEXT(Table2[[#This Row],[Order-Date]],"mmm")</f>
        <v>Aug</v>
      </c>
      <c r="H2483">
        <v>2011</v>
      </c>
      <c r="I2483">
        <v>618455874</v>
      </c>
      <c r="J2483" s="2">
        <v>40587</v>
      </c>
      <c r="K2483" s="23">
        <f>WEEKDAY(#REF!,1)</f>
        <v>1</v>
      </c>
      <c r="L2483" s="25" t="str">
        <f>IF(#REF!&gt;=#REF!,#REF!-#REF!,"")</f>
        <v/>
      </c>
      <c r="M2483" s="4">
        <v>3692</v>
      </c>
      <c r="N2483" s="5">
        <v>651.21</v>
      </c>
      <c r="O2483" s="5">
        <v>524.96</v>
      </c>
      <c r="P2483" s="5">
        <v>126.25</v>
      </c>
      <c r="Q2483" s="5">
        <f>#REF!*#REF!</f>
        <v>1938152.32</v>
      </c>
      <c r="R2483" s="5">
        <v>466115</v>
      </c>
      <c r="S2483" s="5">
        <f>#REF!-#REF!</f>
        <v>-1472037.32</v>
      </c>
      <c r="T2483" s="36">
        <f t="shared" si="38"/>
        <v>-0.75950548613227697</v>
      </c>
    </row>
    <row r="2484" spans="1:20" x14ac:dyDescent="0.2">
      <c r="A2484" s="25" t="s">
        <v>46</v>
      </c>
      <c r="B2484" s="25" t="s">
        <v>142</v>
      </c>
      <c r="C2484" s="25" t="s">
        <v>85</v>
      </c>
      <c r="D2484" s="25" t="s">
        <v>23</v>
      </c>
      <c r="E2484" s="25" t="s">
        <v>1916</v>
      </c>
      <c r="F2484" s="2">
        <v>42095</v>
      </c>
      <c r="G2484" s="23" t="str">
        <f>TEXT(Table2[[#This Row],[Order-Date]],"mmm")</f>
        <v>Apr</v>
      </c>
      <c r="H2484">
        <v>2015</v>
      </c>
      <c r="I2484">
        <v>471205174</v>
      </c>
      <c r="J2484" s="2">
        <v>42031</v>
      </c>
      <c r="K2484" s="23">
        <f>WEEKDAY(#REF!,1)</f>
        <v>3</v>
      </c>
      <c r="L2484" s="25" t="str">
        <f>IF(#REF!&gt;=#REF!,#REF!-#REF!,"")</f>
        <v/>
      </c>
      <c r="M2484" s="4">
        <v>8937</v>
      </c>
      <c r="N2484" s="5">
        <v>668.27</v>
      </c>
      <c r="O2484" s="5">
        <v>502.54</v>
      </c>
      <c r="P2484" s="5">
        <v>165.73</v>
      </c>
      <c r="Q2484" s="5">
        <f>#REF!*#REF!</f>
        <v>4491199.9800000004</v>
      </c>
      <c r="R2484" s="5">
        <v>1481129.01</v>
      </c>
      <c r="S2484" s="5">
        <f>#REF!-#REF!</f>
        <v>-3010070.97</v>
      </c>
      <c r="T2484" s="36">
        <f t="shared" si="38"/>
        <v>-0.67021530624427905</v>
      </c>
    </row>
    <row r="2485" spans="1:20" x14ac:dyDescent="0.2">
      <c r="A2485" s="25" t="s">
        <v>20</v>
      </c>
      <c r="B2485" s="25" t="s">
        <v>179</v>
      </c>
      <c r="C2485" s="25" t="s">
        <v>22</v>
      </c>
      <c r="D2485" s="25" t="s">
        <v>23</v>
      </c>
      <c r="E2485" s="25" t="s">
        <v>1916</v>
      </c>
      <c r="F2485" s="2">
        <v>40764</v>
      </c>
      <c r="G2485" s="23" t="str">
        <f>TEXT(Table2[[#This Row],[Order-Date]],"mmm")</f>
        <v>Aug</v>
      </c>
      <c r="H2485">
        <v>2011</v>
      </c>
      <c r="I2485">
        <v>470690619</v>
      </c>
      <c r="J2485" s="2">
        <v>40840</v>
      </c>
      <c r="K2485" s="23">
        <f>WEEKDAY(#REF!,1)</f>
        <v>2</v>
      </c>
      <c r="L2485" s="25">
        <f>IF(#REF!&gt;=#REF!,#REF!-#REF!,"")</f>
        <v>76</v>
      </c>
      <c r="M2485" s="4">
        <v>6669</v>
      </c>
      <c r="N2485" s="5">
        <v>255.28</v>
      </c>
      <c r="O2485" s="5">
        <v>159.41999999999999</v>
      </c>
      <c r="P2485" s="5">
        <v>95.86</v>
      </c>
      <c r="Q2485" s="5">
        <f>#REF!*#REF!</f>
        <v>1063171.98</v>
      </c>
      <c r="R2485" s="5">
        <v>639290.34</v>
      </c>
      <c r="S2485" s="5">
        <f>#REF!-#REF!</f>
        <v>-423881.64</v>
      </c>
      <c r="T2485" s="36">
        <f t="shared" si="38"/>
        <v>-0.39869527035503699</v>
      </c>
    </row>
    <row r="2486" spans="1:20" x14ac:dyDescent="0.2">
      <c r="A2486" s="25" t="s">
        <v>29</v>
      </c>
      <c r="B2486" s="25" t="s">
        <v>64</v>
      </c>
      <c r="C2486" s="25" t="s">
        <v>34</v>
      </c>
      <c r="D2486" s="25" t="s">
        <v>23</v>
      </c>
      <c r="E2486" s="25" t="s">
        <v>1915</v>
      </c>
      <c r="F2486" s="2">
        <v>42195</v>
      </c>
      <c r="G2486" s="23" t="str">
        <f>TEXT(Table2[[#This Row],[Order-Date]],"mmm")</f>
        <v>Jul</v>
      </c>
      <c r="H2486">
        <v>2015</v>
      </c>
      <c r="I2486">
        <v>318523538</v>
      </c>
      <c r="J2486" s="2">
        <v>42135</v>
      </c>
      <c r="K2486" s="23">
        <f>WEEKDAY(#REF!,1)</f>
        <v>2</v>
      </c>
      <c r="L2486" s="25" t="str">
        <f>IF(#REF!&gt;=#REF!,#REF!-#REF!,"")</f>
        <v/>
      </c>
      <c r="M2486" s="4">
        <v>7048</v>
      </c>
      <c r="N2486" s="5">
        <v>205.7</v>
      </c>
      <c r="O2486" s="5">
        <v>117.11</v>
      </c>
      <c r="P2486" s="5">
        <v>88.59</v>
      </c>
      <c r="Q2486" s="5">
        <f>#REF!*#REF!</f>
        <v>825391.28</v>
      </c>
      <c r="R2486" s="5">
        <v>624382.31999999995</v>
      </c>
      <c r="S2486" s="5">
        <f>#REF!-#REF!</f>
        <v>-201008.96</v>
      </c>
      <c r="T2486" s="36">
        <f t="shared" si="38"/>
        <v>-0.24353172231235601</v>
      </c>
    </row>
    <row r="2487" spans="1:20" x14ac:dyDescent="0.2">
      <c r="A2487" s="25" t="s">
        <v>20</v>
      </c>
      <c r="B2487" s="25" t="s">
        <v>25</v>
      </c>
      <c r="C2487" s="25" t="s">
        <v>85</v>
      </c>
      <c r="D2487" s="25" t="s">
        <v>27</v>
      </c>
      <c r="E2487" s="25" t="s">
        <v>1917</v>
      </c>
      <c r="F2487" s="2">
        <v>42565</v>
      </c>
      <c r="G2487" s="23" t="str">
        <f>TEXT(Table2[[#This Row],[Order-Date]],"mmm")</f>
        <v>Jul</v>
      </c>
      <c r="H2487">
        <v>2016</v>
      </c>
      <c r="I2487">
        <v>686627757</v>
      </c>
      <c r="J2487" s="2">
        <v>42600</v>
      </c>
      <c r="K2487" s="23">
        <f>WEEKDAY(#REF!,1)</f>
        <v>5</v>
      </c>
      <c r="L2487" s="25">
        <f>IF(#REF!&gt;=#REF!,#REF!-#REF!,"")</f>
        <v>35</v>
      </c>
      <c r="M2487" s="4">
        <v>7267</v>
      </c>
      <c r="N2487" s="5">
        <v>668.27</v>
      </c>
      <c r="O2487" s="5">
        <v>502.54</v>
      </c>
      <c r="P2487" s="5">
        <v>165.73</v>
      </c>
      <c r="Q2487" s="5">
        <f>#REF!*#REF!</f>
        <v>3651958.18</v>
      </c>
      <c r="R2487" s="5">
        <v>1204359.9099999999</v>
      </c>
      <c r="S2487" s="5">
        <f>#REF!-#REF!</f>
        <v>-2447598.27</v>
      </c>
      <c r="T2487" s="36">
        <f t="shared" si="38"/>
        <v>-0.67021530624427905</v>
      </c>
    </row>
    <row r="2488" spans="1:20" x14ac:dyDescent="0.2">
      <c r="A2488" s="25" t="s">
        <v>46</v>
      </c>
      <c r="B2488" s="25" t="s">
        <v>141</v>
      </c>
      <c r="C2488" s="25" t="s">
        <v>49</v>
      </c>
      <c r="D2488" s="25" t="s">
        <v>23</v>
      </c>
      <c r="E2488" s="25" t="s">
        <v>1917</v>
      </c>
      <c r="F2488" s="2">
        <v>40875</v>
      </c>
      <c r="G2488" s="23" t="str">
        <f>TEXT(Table2[[#This Row],[Order-Date]],"mmm")</f>
        <v>Nov</v>
      </c>
      <c r="H2488">
        <v>2011</v>
      </c>
      <c r="I2488">
        <v>967239606</v>
      </c>
      <c r="J2488" s="2">
        <v>41153</v>
      </c>
      <c r="K2488" s="23">
        <f>WEEKDAY(#REF!,1)</f>
        <v>7</v>
      </c>
      <c r="L2488" s="25">
        <f>IF(#REF!&gt;=#REF!,#REF!-#REF!,"")</f>
        <v>278</v>
      </c>
      <c r="M2488" s="4">
        <v>6548</v>
      </c>
      <c r="N2488" s="5">
        <v>651.21</v>
      </c>
      <c r="O2488" s="5">
        <v>524.96</v>
      </c>
      <c r="P2488" s="5">
        <v>126.25</v>
      </c>
      <c r="Q2488" s="5">
        <f>#REF!*#REF!</f>
        <v>3437438.08</v>
      </c>
      <c r="R2488" s="5">
        <v>826685</v>
      </c>
      <c r="S2488" s="5">
        <f>#REF!-#REF!</f>
        <v>-2610753.08</v>
      </c>
      <c r="T2488" s="36">
        <f t="shared" si="38"/>
        <v>-0.75950548613227697</v>
      </c>
    </row>
    <row r="2489" spans="1:20" x14ac:dyDescent="0.2">
      <c r="A2489" s="25" t="s">
        <v>20</v>
      </c>
      <c r="B2489" s="25" t="s">
        <v>191</v>
      </c>
      <c r="C2489" s="25" t="s">
        <v>31</v>
      </c>
      <c r="D2489" s="25" t="s">
        <v>27</v>
      </c>
      <c r="E2489" s="25" t="s">
        <v>1917</v>
      </c>
      <c r="F2489" s="2">
        <v>40992</v>
      </c>
      <c r="G2489" s="23" t="str">
        <f>TEXT(Table2[[#This Row],[Order-Date]],"mmm")</f>
        <v>Mar</v>
      </c>
      <c r="H2489">
        <v>2012</v>
      </c>
      <c r="I2489">
        <v>622907912</v>
      </c>
      <c r="J2489" s="2">
        <v>41033</v>
      </c>
      <c r="K2489" s="23">
        <f>WEEKDAY(#REF!,1)</f>
        <v>6</v>
      </c>
      <c r="L2489" s="25">
        <f>IF(#REF!&gt;=#REF!,#REF!-#REF!,"")</f>
        <v>41</v>
      </c>
      <c r="M2489" s="4">
        <v>1148</v>
      </c>
      <c r="N2489" s="5">
        <v>47.45</v>
      </c>
      <c r="O2489" s="5">
        <v>31.79</v>
      </c>
      <c r="P2489" s="5">
        <v>15.66</v>
      </c>
      <c r="Q2489" s="5">
        <f>#REF!*#REF!</f>
        <v>36494.92</v>
      </c>
      <c r="R2489" s="5">
        <v>17977.68</v>
      </c>
      <c r="S2489" s="5">
        <f>#REF!-#REF!</f>
        <v>-18517.240000000002</v>
      </c>
      <c r="T2489" s="36">
        <f t="shared" si="38"/>
        <v>-0.50739226171752105</v>
      </c>
    </row>
    <row r="2490" spans="1:20" x14ac:dyDescent="0.2">
      <c r="A2490" s="25" t="s">
        <v>20</v>
      </c>
      <c r="B2490" s="25" t="s">
        <v>70</v>
      </c>
      <c r="C2490" s="25" t="s">
        <v>85</v>
      </c>
      <c r="D2490" s="25" t="s">
        <v>27</v>
      </c>
      <c r="E2490" s="25" t="s">
        <v>1916</v>
      </c>
      <c r="F2490" s="2">
        <v>41374</v>
      </c>
      <c r="G2490" s="23" t="str">
        <f>TEXT(Table2[[#This Row],[Order-Date]],"mmm")</f>
        <v>Apr</v>
      </c>
      <c r="H2490">
        <v>2013</v>
      </c>
      <c r="I2490">
        <v>536494004</v>
      </c>
      <c r="J2490" s="2">
        <v>41576</v>
      </c>
      <c r="K2490" s="23">
        <f>WEEKDAY(#REF!,1)</f>
        <v>3</v>
      </c>
      <c r="L2490" s="25">
        <f>IF(#REF!&gt;=#REF!,#REF!-#REF!,"")</f>
        <v>202</v>
      </c>
      <c r="M2490" s="4">
        <v>9353</v>
      </c>
      <c r="N2490" s="5">
        <v>668.27</v>
      </c>
      <c r="O2490" s="5">
        <v>502.54</v>
      </c>
      <c r="P2490" s="5">
        <v>165.73</v>
      </c>
      <c r="Q2490" s="5">
        <f>#REF!*#REF!</f>
        <v>4700256.62</v>
      </c>
      <c r="R2490" s="5">
        <v>1550072.69</v>
      </c>
      <c r="S2490" s="5">
        <f>#REF!-#REF!</f>
        <v>-3150183.93</v>
      </c>
      <c r="T2490" s="36">
        <f t="shared" si="38"/>
        <v>-0.67021530624427905</v>
      </c>
    </row>
    <row r="2491" spans="1:20" x14ac:dyDescent="0.2">
      <c r="A2491" s="25" t="s">
        <v>46</v>
      </c>
      <c r="B2491" s="25" t="s">
        <v>219</v>
      </c>
      <c r="C2491" s="25" t="s">
        <v>51</v>
      </c>
      <c r="D2491" s="25" t="s">
        <v>23</v>
      </c>
      <c r="E2491" s="25" t="s">
        <v>1917</v>
      </c>
      <c r="F2491" s="2">
        <v>40193</v>
      </c>
      <c r="G2491" s="23" t="str">
        <f>TEXT(Table2[[#This Row],[Order-Date]],"mmm")</f>
        <v>Jan</v>
      </c>
      <c r="H2491">
        <v>2010</v>
      </c>
      <c r="I2491">
        <v>761171710</v>
      </c>
      <c r="J2491" s="2">
        <v>40240</v>
      </c>
      <c r="K2491" s="23">
        <f>WEEKDAY(#REF!,1)</f>
        <v>4</v>
      </c>
      <c r="L2491" s="25">
        <f>IF(#REF!&gt;=#REF!,#REF!-#REF!,"")</f>
        <v>47</v>
      </c>
      <c r="M2491" s="4">
        <v>6479</v>
      </c>
      <c r="N2491" s="5">
        <v>437.2</v>
      </c>
      <c r="O2491" s="5">
        <v>263.33</v>
      </c>
      <c r="P2491" s="5">
        <v>173.87</v>
      </c>
      <c r="Q2491" s="5">
        <f>#REF!*#REF!</f>
        <v>1706115.07</v>
      </c>
      <c r="R2491" s="5">
        <v>1126503.73</v>
      </c>
      <c r="S2491" s="5">
        <f>#REF!-#REF!</f>
        <v>-579611.34</v>
      </c>
      <c r="T2491" s="36">
        <f t="shared" si="38"/>
        <v>-0.33972581931416901</v>
      </c>
    </row>
    <row r="2492" spans="1:20" x14ac:dyDescent="0.2">
      <c r="A2492" s="25" t="s">
        <v>29</v>
      </c>
      <c r="B2492" s="25" t="s">
        <v>138</v>
      </c>
      <c r="C2492" s="25" t="s">
        <v>56</v>
      </c>
      <c r="D2492" s="25" t="s">
        <v>27</v>
      </c>
      <c r="E2492" s="25" t="s">
        <v>1917</v>
      </c>
      <c r="F2492" s="2">
        <v>40477</v>
      </c>
      <c r="G2492" s="23" t="str">
        <f>TEXT(Table2[[#This Row],[Order-Date]],"mmm")</f>
        <v>Oct</v>
      </c>
      <c r="H2492">
        <v>2010</v>
      </c>
      <c r="I2492">
        <v>970427358</v>
      </c>
      <c r="J2492" s="2">
        <v>40482</v>
      </c>
      <c r="K2492" s="23">
        <f>WEEKDAY(#REF!,1)</f>
        <v>1</v>
      </c>
      <c r="L2492" s="25">
        <f>IF(#REF!&gt;=#REF!,#REF!-#REF!,"")</f>
        <v>5</v>
      </c>
      <c r="M2492" s="4">
        <v>9875</v>
      </c>
      <c r="N2492" s="5">
        <v>421.89</v>
      </c>
      <c r="O2492" s="5">
        <v>364.69</v>
      </c>
      <c r="P2492" s="5">
        <v>57.2</v>
      </c>
      <c r="Q2492" s="5">
        <f>#REF!*#REF!</f>
        <v>3601313.75</v>
      </c>
      <c r="R2492" s="5">
        <v>564850</v>
      </c>
      <c r="S2492" s="5">
        <f>#REF!-#REF!</f>
        <v>-3036463.75</v>
      </c>
      <c r="T2492" s="36">
        <f t="shared" si="38"/>
        <v>-0.84315445995228799</v>
      </c>
    </row>
    <row r="2493" spans="1:20" x14ac:dyDescent="0.2">
      <c r="A2493" s="25" t="s">
        <v>32</v>
      </c>
      <c r="B2493" s="25" t="s">
        <v>192</v>
      </c>
      <c r="C2493" s="25" t="s">
        <v>65</v>
      </c>
      <c r="D2493" s="25" t="s">
        <v>27</v>
      </c>
      <c r="E2493" s="25" t="s">
        <v>1916</v>
      </c>
      <c r="F2493" s="2">
        <v>42208</v>
      </c>
      <c r="G2493" s="23" t="str">
        <f>TEXT(Table2[[#This Row],[Order-Date]],"mmm")</f>
        <v>Jul</v>
      </c>
      <c r="H2493">
        <v>2015</v>
      </c>
      <c r="I2493">
        <v>908059775</v>
      </c>
      <c r="J2493" s="2">
        <v>42316</v>
      </c>
      <c r="K2493" s="23">
        <f>WEEKDAY(#REF!,1)</f>
        <v>1</v>
      </c>
      <c r="L2493" s="25">
        <f>IF(#REF!&gt;=#REF!,#REF!-#REF!,"")</f>
        <v>108</v>
      </c>
      <c r="M2493" s="4">
        <v>3921</v>
      </c>
      <c r="N2493" s="5">
        <v>9.33</v>
      </c>
      <c r="O2493" s="5">
        <v>6.92</v>
      </c>
      <c r="P2493" s="5">
        <v>2.41</v>
      </c>
      <c r="Q2493" s="5">
        <f>#REF!*#REF!</f>
        <v>27133.32</v>
      </c>
      <c r="R2493" s="5">
        <v>9449.61</v>
      </c>
      <c r="S2493" s="5">
        <f>#REF!-#REF!</f>
        <v>-17683.71</v>
      </c>
      <c r="T2493" s="36">
        <f t="shared" si="38"/>
        <v>-0.65173410404624299</v>
      </c>
    </row>
    <row r="2494" spans="1:20" x14ac:dyDescent="0.2">
      <c r="A2494" s="25" t="s">
        <v>20</v>
      </c>
      <c r="B2494" s="25" t="s">
        <v>25</v>
      </c>
      <c r="C2494" s="25" t="s">
        <v>77</v>
      </c>
      <c r="D2494" s="25" t="s">
        <v>23</v>
      </c>
      <c r="E2494" s="25" t="s">
        <v>1917</v>
      </c>
      <c r="F2494" s="2">
        <v>42807</v>
      </c>
      <c r="G2494" s="23" t="str">
        <f>TEXT(Table2[[#This Row],[Order-Date]],"mmm")</f>
        <v>Mar</v>
      </c>
      <c r="H2494">
        <v>2017</v>
      </c>
      <c r="I2494">
        <v>838180291</v>
      </c>
      <c r="J2494" s="2">
        <v>42770</v>
      </c>
      <c r="K2494" s="23">
        <f>WEEKDAY(#REF!,1)</f>
        <v>7</v>
      </c>
      <c r="L2494" s="25" t="str">
        <f>IF(#REF!&gt;=#REF!,#REF!-#REF!,"")</f>
        <v/>
      </c>
      <c r="M2494" s="4">
        <v>5029</v>
      </c>
      <c r="N2494" s="5">
        <v>154.06</v>
      </c>
      <c r="O2494" s="5">
        <v>90.93</v>
      </c>
      <c r="P2494" s="5">
        <v>63.13</v>
      </c>
      <c r="Q2494" s="5">
        <f>#REF!*#REF!</f>
        <v>457286.97</v>
      </c>
      <c r="R2494" s="5">
        <v>317480.77</v>
      </c>
      <c r="S2494" s="5">
        <f>#REF!-#REF!</f>
        <v>-139806.20000000001</v>
      </c>
      <c r="T2494" s="36">
        <f t="shared" si="38"/>
        <v>-0.30572968217309998</v>
      </c>
    </row>
    <row r="2495" spans="1:20" x14ac:dyDescent="0.2">
      <c r="A2495" s="25" t="s">
        <v>29</v>
      </c>
      <c r="B2495" s="25" t="s">
        <v>64</v>
      </c>
      <c r="C2495" s="25" t="s">
        <v>34</v>
      </c>
      <c r="D2495" s="25" t="s">
        <v>27</v>
      </c>
      <c r="E2495" s="25" t="s">
        <v>1917</v>
      </c>
      <c r="F2495" s="2">
        <v>41473</v>
      </c>
      <c r="G2495" s="23" t="str">
        <f>TEXT(Table2[[#This Row],[Order-Date]],"mmm")</f>
        <v>Jul</v>
      </c>
      <c r="H2495">
        <v>2013</v>
      </c>
      <c r="I2495">
        <v>195212733</v>
      </c>
      <c r="J2495" s="2">
        <v>41500</v>
      </c>
      <c r="K2495" s="23">
        <f>WEEKDAY(#REF!,1)</f>
        <v>4</v>
      </c>
      <c r="L2495" s="25">
        <f>IF(#REF!&gt;=#REF!,#REF!-#REF!,"")</f>
        <v>27</v>
      </c>
      <c r="M2495" s="4">
        <v>6641</v>
      </c>
      <c r="N2495" s="5">
        <v>205.7</v>
      </c>
      <c r="O2495" s="5">
        <v>117.11</v>
      </c>
      <c r="P2495" s="5">
        <v>88.59</v>
      </c>
      <c r="Q2495" s="5">
        <f>#REF!*#REF!</f>
        <v>777727.51</v>
      </c>
      <c r="R2495" s="5">
        <v>588326.18999999994</v>
      </c>
      <c r="S2495" s="5">
        <f>#REF!-#REF!</f>
        <v>-189401.32</v>
      </c>
      <c r="T2495" s="36">
        <f t="shared" si="38"/>
        <v>-0.24353172231235601</v>
      </c>
    </row>
    <row r="2496" spans="1:20" x14ac:dyDescent="0.2">
      <c r="A2496" s="25" t="s">
        <v>46</v>
      </c>
      <c r="B2496" s="25" t="s">
        <v>172</v>
      </c>
      <c r="C2496" s="25" t="s">
        <v>77</v>
      </c>
      <c r="D2496" s="25" t="s">
        <v>23</v>
      </c>
      <c r="E2496" s="25" t="s">
        <v>1918</v>
      </c>
      <c r="F2496" s="2">
        <v>40556</v>
      </c>
      <c r="G2496" s="23" t="str">
        <f>TEXT(Table2[[#This Row],[Order-Date]],"mmm")</f>
        <v>Jan</v>
      </c>
      <c r="H2496">
        <v>2011</v>
      </c>
      <c r="I2496">
        <v>733893430</v>
      </c>
      <c r="J2496" s="2">
        <v>40604</v>
      </c>
      <c r="K2496" s="23">
        <f>WEEKDAY(#REF!,1)</f>
        <v>4</v>
      </c>
      <c r="L2496" s="25">
        <f>IF(#REF!&gt;=#REF!,#REF!-#REF!,"")</f>
        <v>48</v>
      </c>
      <c r="M2496" s="4">
        <v>4229</v>
      </c>
      <c r="N2496" s="5">
        <v>154.06</v>
      </c>
      <c r="O2496" s="5">
        <v>90.93</v>
      </c>
      <c r="P2496" s="5">
        <v>63.13</v>
      </c>
      <c r="Q2496" s="5">
        <f>#REF!*#REF!</f>
        <v>384542.97</v>
      </c>
      <c r="R2496" s="5">
        <v>266976.77</v>
      </c>
      <c r="S2496" s="5">
        <f>#REF!-#REF!</f>
        <v>-117566.2</v>
      </c>
      <c r="T2496" s="36">
        <f t="shared" si="38"/>
        <v>-0.30572968217309998</v>
      </c>
    </row>
    <row r="2497" spans="1:20" x14ac:dyDescent="0.2">
      <c r="A2497" s="25" t="s">
        <v>20</v>
      </c>
      <c r="B2497" s="25" t="s">
        <v>25</v>
      </c>
      <c r="C2497" s="25" t="s">
        <v>51</v>
      </c>
      <c r="D2497" s="25" t="s">
        <v>23</v>
      </c>
      <c r="E2497" s="25" t="s">
        <v>1916</v>
      </c>
      <c r="F2497" s="2">
        <v>41414</v>
      </c>
      <c r="G2497" s="23" t="str">
        <f>TEXT(Table2[[#This Row],[Order-Date]],"mmm")</f>
        <v>May</v>
      </c>
      <c r="H2497">
        <v>2013</v>
      </c>
      <c r="I2497">
        <v>679271209</v>
      </c>
      <c r="J2497" s="2">
        <v>41439</v>
      </c>
      <c r="K2497" s="23">
        <f>WEEKDAY(#REF!,1)</f>
        <v>6</v>
      </c>
      <c r="L2497" s="25">
        <f>IF(#REF!&gt;=#REF!,#REF!-#REF!,"")</f>
        <v>25</v>
      </c>
      <c r="M2497" s="4">
        <v>300</v>
      </c>
      <c r="N2497" s="5">
        <v>437.2</v>
      </c>
      <c r="O2497" s="5">
        <v>263.33</v>
      </c>
      <c r="P2497" s="5">
        <v>173.87</v>
      </c>
      <c r="Q2497" s="5">
        <f>#REF!*#REF!</f>
        <v>78999</v>
      </c>
      <c r="R2497" s="5">
        <v>52161</v>
      </c>
      <c r="S2497" s="5">
        <f>#REF!-#REF!</f>
        <v>-26838</v>
      </c>
      <c r="T2497" s="36">
        <f t="shared" si="38"/>
        <v>-0.33972581931416901</v>
      </c>
    </row>
    <row r="2498" spans="1:20" x14ac:dyDescent="0.2">
      <c r="A2498" s="25" t="s">
        <v>46</v>
      </c>
      <c r="B2498" s="25" t="s">
        <v>207</v>
      </c>
      <c r="C2498" s="25" t="s">
        <v>65</v>
      </c>
      <c r="D2498" s="25" t="s">
        <v>23</v>
      </c>
      <c r="E2498" s="25" t="s">
        <v>1916</v>
      </c>
      <c r="F2498" s="2">
        <v>40260</v>
      </c>
      <c r="G2498" s="23" t="str">
        <f>TEXT(Table2[[#This Row],[Order-Date]],"mmm")</f>
        <v>Mar</v>
      </c>
      <c r="H2498">
        <v>2010</v>
      </c>
      <c r="I2498">
        <v>576707398</v>
      </c>
      <c r="J2498" s="2">
        <v>40282</v>
      </c>
      <c r="K2498" s="23">
        <f>WEEKDAY(#REF!,1)</f>
        <v>4</v>
      </c>
      <c r="L2498" s="25">
        <f>IF(#REF!&gt;=#REF!,#REF!-#REF!,"")</f>
        <v>22</v>
      </c>
      <c r="M2498" s="4">
        <v>9390</v>
      </c>
      <c r="N2498" s="5">
        <v>9.33</v>
      </c>
      <c r="O2498" s="5">
        <v>6.92</v>
      </c>
      <c r="P2498" s="5">
        <v>2.41</v>
      </c>
      <c r="Q2498" s="5">
        <f>#REF!*#REF!</f>
        <v>64978.8</v>
      </c>
      <c r="R2498" s="5">
        <v>22629.9</v>
      </c>
      <c r="S2498" s="5">
        <f>#REF!-#REF!</f>
        <v>-42348.9</v>
      </c>
      <c r="T2498" s="36">
        <f t="shared" si="38"/>
        <v>-0.65173410404624299</v>
      </c>
    </row>
    <row r="2499" spans="1:20" x14ac:dyDescent="0.2">
      <c r="A2499" s="25" t="s">
        <v>29</v>
      </c>
      <c r="B2499" s="25" t="s">
        <v>118</v>
      </c>
      <c r="C2499" s="25" t="s">
        <v>85</v>
      </c>
      <c r="D2499" s="25" t="s">
        <v>23</v>
      </c>
      <c r="E2499" s="25" t="s">
        <v>1918</v>
      </c>
      <c r="F2499" s="2">
        <v>40615</v>
      </c>
      <c r="G2499" s="23" t="str">
        <f>TEXT(Table2[[#This Row],[Order-Date]],"mmm")</f>
        <v>Mar</v>
      </c>
      <c r="H2499">
        <v>2011</v>
      </c>
      <c r="I2499">
        <v>141875827</v>
      </c>
      <c r="J2499" s="2">
        <v>40649</v>
      </c>
      <c r="K2499" s="23">
        <f>WEEKDAY(#REF!,1)</f>
        <v>7</v>
      </c>
      <c r="L2499" s="25">
        <f>IF(#REF!&gt;=#REF!,#REF!-#REF!,"")</f>
        <v>34</v>
      </c>
      <c r="M2499" s="4">
        <v>3065</v>
      </c>
      <c r="N2499" s="5">
        <v>668.27</v>
      </c>
      <c r="O2499" s="5">
        <v>502.54</v>
      </c>
      <c r="P2499" s="5">
        <v>165.73</v>
      </c>
      <c r="Q2499" s="5">
        <f>#REF!*#REF!</f>
        <v>1540285.1</v>
      </c>
      <c r="R2499" s="5">
        <v>507962.45</v>
      </c>
      <c r="S2499" s="5">
        <f>#REF!-#REF!</f>
        <v>-1032322.65</v>
      </c>
      <c r="T2499" s="36">
        <f t="shared" ref="T2499:T2562" si="39">S2499/Q2499</f>
        <v>-0.67021530624427905</v>
      </c>
    </row>
    <row r="2500" spans="1:20" x14ac:dyDescent="0.2">
      <c r="A2500" s="25" t="s">
        <v>29</v>
      </c>
      <c r="B2500" s="25" t="s">
        <v>212</v>
      </c>
      <c r="C2500" s="25" t="s">
        <v>31</v>
      </c>
      <c r="D2500" s="25" t="s">
        <v>27</v>
      </c>
      <c r="E2500" s="25" t="s">
        <v>1916</v>
      </c>
      <c r="F2500" s="2">
        <v>40644</v>
      </c>
      <c r="G2500" s="23" t="str">
        <f>TEXT(Table2[[#This Row],[Order-Date]],"mmm")</f>
        <v>Apr</v>
      </c>
      <c r="H2500">
        <v>2011</v>
      </c>
      <c r="I2500">
        <v>510762822</v>
      </c>
      <c r="J2500" s="2">
        <v>40899</v>
      </c>
      <c r="K2500" s="23">
        <f>WEEKDAY(#REF!,1)</f>
        <v>5</v>
      </c>
      <c r="L2500" s="25">
        <f>IF(#REF!&gt;=#REF!,#REF!-#REF!,"")</f>
        <v>255</v>
      </c>
      <c r="M2500" s="4">
        <v>4924</v>
      </c>
      <c r="N2500" s="5">
        <v>47.45</v>
      </c>
      <c r="O2500" s="5">
        <v>31.79</v>
      </c>
      <c r="P2500" s="5">
        <v>15.66</v>
      </c>
      <c r="Q2500" s="5">
        <f>#REF!*#REF!</f>
        <v>156533.96</v>
      </c>
      <c r="R2500" s="5">
        <v>77109.84</v>
      </c>
      <c r="S2500" s="5">
        <f>#REF!-#REF!</f>
        <v>-79424.12</v>
      </c>
      <c r="T2500" s="36">
        <f t="shared" si="39"/>
        <v>-0.50739226171752105</v>
      </c>
    </row>
    <row r="2501" spans="1:20" x14ac:dyDescent="0.2">
      <c r="A2501" s="25" t="s">
        <v>29</v>
      </c>
      <c r="B2501" s="25" t="s">
        <v>104</v>
      </c>
      <c r="C2501" s="25" t="s">
        <v>26</v>
      </c>
      <c r="D2501" s="25" t="s">
        <v>27</v>
      </c>
      <c r="E2501" s="25" t="s">
        <v>1917</v>
      </c>
      <c r="F2501" s="2">
        <v>41118</v>
      </c>
      <c r="G2501" s="23" t="str">
        <f>TEXT(Table2[[#This Row],[Order-Date]],"mmm")</f>
        <v>Jul</v>
      </c>
      <c r="H2501">
        <v>2012</v>
      </c>
      <c r="I2501">
        <v>189667212</v>
      </c>
      <c r="J2501" s="2">
        <v>40977</v>
      </c>
      <c r="K2501" s="23">
        <f>WEEKDAY(#REF!,1)</f>
        <v>6</v>
      </c>
      <c r="L2501" s="25" t="str">
        <f>IF(#REF!&gt;=#REF!,#REF!-#REF!,"")</f>
        <v/>
      </c>
      <c r="M2501" s="4">
        <v>5598</v>
      </c>
      <c r="N2501" s="5">
        <v>152.58000000000001</v>
      </c>
      <c r="O2501" s="5">
        <v>97.44</v>
      </c>
      <c r="P2501" s="5">
        <v>55.14</v>
      </c>
      <c r="Q2501" s="5">
        <f>#REF!*#REF!</f>
        <v>545469.12</v>
      </c>
      <c r="R2501" s="5">
        <v>308673.71999999997</v>
      </c>
      <c r="S2501" s="5">
        <f>#REF!-#REF!</f>
        <v>-236795.4</v>
      </c>
      <c r="T2501" s="36">
        <f t="shared" si="39"/>
        <v>-0.43411330049261099</v>
      </c>
    </row>
    <row r="2502" spans="1:20" x14ac:dyDescent="0.2">
      <c r="A2502" s="25" t="s">
        <v>20</v>
      </c>
      <c r="B2502" s="25" t="s">
        <v>114</v>
      </c>
      <c r="C2502" s="25" t="s">
        <v>85</v>
      </c>
      <c r="D2502" s="25" t="s">
        <v>27</v>
      </c>
      <c r="E2502" s="25" t="s">
        <v>1916</v>
      </c>
      <c r="F2502" s="2">
        <v>41831</v>
      </c>
      <c r="G2502" s="23" t="str">
        <f>TEXT(Table2[[#This Row],[Order-Date]],"mmm")</f>
        <v>Jul</v>
      </c>
      <c r="H2502">
        <v>2014</v>
      </c>
      <c r="I2502">
        <v>905200326</v>
      </c>
      <c r="J2502" s="2">
        <v>41988</v>
      </c>
      <c r="K2502" s="23">
        <f>WEEKDAY(#REF!,1)</f>
        <v>2</v>
      </c>
      <c r="L2502" s="25">
        <f>IF(#REF!&gt;=#REF!,#REF!-#REF!,"")</f>
        <v>157</v>
      </c>
      <c r="M2502" s="4">
        <v>7747</v>
      </c>
      <c r="N2502" s="5">
        <v>668.27</v>
      </c>
      <c r="O2502" s="5">
        <v>502.54</v>
      </c>
      <c r="P2502" s="5">
        <v>165.73</v>
      </c>
      <c r="Q2502" s="5">
        <f>#REF!*#REF!</f>
        <v>3893177.38</v>
      </c>
      <c r="R2502" s="5">
        <v>1283910.31</v>
      </c>
      <c r="S2502" s="5">
        <f>#REF!-#REF!</f>
        <v>-2609267.0699999998</v>
      </c>
      <c r="T2502" s="36">
        <f t="shared" si="39"/>
        <v>-0.67021530624427905</v>
      </c>
    </row>
    <row r="2503" spans="1:20" x14ac:dyDescent="0.2">
      <c r="A2503" s="25" t="s">
        <v>20</v>
      </c>
      <c r="B2503" s="25" t="s">
        <v>180</v>
      </c>
      <c r="C2503" s="25" t="s">
        <v>65</v>
      </c>
      <c r="D2503" s="25" t="s">
        <v>23</v>
      </c>
      <c r="E2503" s="25" t="s">
        <v>1916</v>
      </c>
      <c r="F2503" s="2">
        <v>42831</v>
      </c>
      <c r="G2503" s="23" t="str">
        <f>TEXT(Table2[[#This Row],[Order-Date]],"mmm")</f>
        <v>Apr</v>
      </c>
      <c r="H2503">
        <v>2017</v>
      </c>
      <c r="I2503">
        <v>854285991</v>
      </c>
      <c r="J2503" s="2">
        <v>42916</v>
      </c>
      <c r="K2503" s="23">
        <f>WEEKDAY(#REF!,1)</f>
        <v>6</v>
      </c>
      <c r="L2503" s="25">
        <f>IF(#REF!&gt;=#REF!,#REF!-#REF!,"")</f>
        <v>85</v>
      </c>
      <c r="M2503" s="4">
        <v>1064</v>
      </c>
      <c r="N2503" s="5">
        <v>9.33</v>
      </c>
      <c r="O2503" s="5">
        <v>6.92</v>
      </c>
      <c r="P2503" s="5">
        <v>2.41</v>
      </c>
      <c r="Q2503" s="5">
        <f>#REF!*#REF!</f>
        <v>7362.88</v>
      </c>
      <c r="R2503" s="5">
        <v>2564.2399999999998</v>
      </c>
      <c r="S2503" s="5">
        <f>#REF!-#REF!</f>
        <v>-4798.6400000000003</v>
      </c>
      <c r="T2503" s="36">
        <f t="shared" si="39"/>
        <v>-0.65173410404624299</v>
      </c>
    </row>
    <row r="2504" spans="1:20" x14ac:dyDescent="0.2">
      <c r="A2504" s="25" t="s">
        <v>32</v>
      </c>
      <c r="B2504" s="25" t="s">
        <v>87</v>
      </c>
      <c r="C2504" s="25" t="s">
        <v>85</v>
      </c>
      <c r="D2504" s="25" t="s">
        <v>27</v>
      </c>
      <c r="E2504" s="25" t="s">
        <v>1918</v>
      </c>
      <c r="F2504" s="2">
        <v>41104</v>
      </c>
      <c r="G2504" s="23" t="str">
        <f>TEXT(Table2[[#This Row],[Order-Date]],"mmm")</f>
        <v>Jul</v>
      </c>
      <c r="H2504">
        <v>2012</v>
      </c>
      <c r="I2504">
        <v>554160535</v>
      </c>
      <c r="J2504" s="2">
        <v>41146</v>
      </c>
      <c r="K2504" s="23">
        <f>WEEKDAY(#REF!,1)</f>
        <v>7</v>
      </c>
      <c r="L2504" s="25">
        <f>IF(#REF!&gt;=#REF!,#REF!-#REF!,"")</f>
        <v>42</v>
      </c>
      <c r="M2504" s="4">
        <v>7272</v>
      </c>
      <c r="N2504" s="5">
        <v>668.27</v>
      </c>
      <c r="O2504" s="5">
        <v>502.54</v>
      </c>
      <c r="P2504" s="5">
        <v>165.73</v>
      </c>
      <c r="Q2504" s="5">
        <f>#REF!*#REF!</f>
        <v>3654470.88</v>
      </c>
      <c r="R2504" s="5">
        <v>1205188.56</v>
      </c>
      <c r="S2504" s="5">
        <f>#REF!-#REF!</f>
        <v>-2449282.3199999998</v>
      </c>
      <c r="T2504" s="36">
        <f t="shared" si="39"/>
        <v>-0.67021530624427905</v>
      </c>
    </row>
    <row r="2505" spans="1:20" x14ac:dyDescent="0.2">
      <c r="A2505" s="25" t="s">
        <v>32</v>
      </c>
      <c r="B2505" s="25" t="s">
        <v>81</v>
      </c>
      <c r="C2505" s="25" t="s">
        <v>56</v>
      </c>
      <c r="D2505" s="25" t="s">
        <v>27</v>
      </c>
      <c r="E2505" s="25" t="s">
        <v>1918</v>
      </c>
      <c r="F2505" s="2">
        <v>41060</v>
      </c>
      <c r="G2505" s="23" t="str">
        <f>TEXT(Table2[[#This Row],[Order-Date]],"mmm")</f>
        <v>May</v>
      </c>
      <c r="H2505">
        <v>2012</v>
      </c>
      <c r="I2505">
        <v>592372786</v>
      </c>
      <c r="J2505" s="2">
        <v>41219</v>
      </c>
      <c r="K2505" s="23">
        <f>WEEKDAY(#REF!,1)</f>
        <v>3</v>
      </c>
      <c r="L2505" s="25">
        <f>IF(#REF!&gt;=#REF!,#REF!-#REF!,"")</f>
        <v>159</v>
      </c>
      <c r="M2505" s="4">
        <v>5126</v>
      </c>
      <c r="N2505" s="5">
        <v>421.89</v>
      </c>
      <c r="O2505" s="5">
        <v>364.69</v>
      </c>
      <c r="P2505" s="5">
        <v>57.2</v>
      </c>
      <c r="Q2505" s="5">
        <f>#REF!*#REF!</f>
        <v>1869400.94</v>
      </c>
      <c r="R2505" s="5">
        <v>293207.2</v>
      </c>
      <c r="S2505" s="5">
        <f>#REF!-#REF!</f>
        <v>-1576193.74</v>
      </c>
      <c r="T2505" s="36">
        <f t="shared" si="39"/>
        <v>-0.84315445995228799</v>
      </c>
    </row>
    <row r="2506" spans="1:20" x14ac:dyDescent="0.2">
      <c r="A2506" s="25" t="s">
        <v>29</v>
      </c>
      <c r="B2506" s="25" t="s">
        <v>193</v>
      </c>
      <c r="C2506" s="25" t="s">
        <v>42</v>
      </c>
      <c r="D2506" s="25" t="s">
        <v>23</v>
      </c>
      <c r="E2506" s="25" t="s">
        <v>1918</v>
      </c>
      <c r="F2506" s="2">
        <v>42084</v>
      </c>
      <c r="G2506" s="23" t="str">
        <f>TEXT(Table2[[#This Row],[Order-Date]],"mmm")</f>
        <v>Mar</v>
      </c>
      <c r="H2506">
        <v>2015</v>
      </c>
      <c r="I2506">
        <v>276784074</v>
      </c>
      <c r="J2506" s="2">
        <v>42109</v>
      </c>
      <c r="K2506" s="23">
        <f>WEEKDAY(#REF!,1)</f>
        <v>4</v>
      </c>
      <c r="L2506" s="25">
        <f>IF(#REF!&gt;=#REF!,#REF!-#REF!,"")</f>
        <v>25</v>
      </c>
      <c r="M2506" s="4">
        <v>5413</v>
      </c>
      <c r="N2506" s="5">
        <v>109.28</v>
      </c>
      <c r="O2506" s="5">
        <v>35.840000000000003</v>
      </c>
      <c r="P2506" s="5">
        <v>73.44</v>
      </c>
      <c r="Q2506" s="5">
        <f>#REF!*#REF!</f>
        <v>194001.92000000001</v>
      </c>
      <c r="R2506" s="5">
        <v>397530.72</v>
      </c>
      <c r="S2506" s="5">
        <f>#REF!-#REF!</f>
        <v>203528.8</v>
      </c>
      <c r="T2506" s="36">
        <f t="shared" si="39"/>
        <v>1.0491071428571399</v>
      </c>
    </row>
    <row r="2507" spans="1:20" x14ac:dyDescent="0.2">
      <c r="A2507" s="25" t="s">
        <v>37</v>
      </c>
      <c r="B2507" s="25" t="s">
        <v>229</v>
      </c>
      <c r="C2507" s="25" t="s">
        <v>26</v>
      </c>
      <c r="D2507" s="25" t="s">
        <v>23</v>
      </c>
      <c r="E2507" s="25" t="s">
        <v>1917</v>
      </c>
      <c r="F2507" s="2">
        <v>42509</v>
      </c>
      <c r="G2507" s="23" t="str">
        <f>TEXT(Table2[[#This Row],[Order-Date]],"mmm")</f>
        <v>May</v>
      </c>
      <c r="H2507">
        <v>2016</v>
      </c>
      <c r="I2507">
        <v>785568225</v>
      </c>
      <c r="J2507" s="2">
        <v>42520</v>
      </c>
      <c r="K2507" s="23">
        <f>WEEKDAY(#REF!,1)</f>
        <v>2</v>
      </c>
      <c r="L2507" s="25">
        <f>IF(#REF!&gt;=#REF!,#REF!-#REF!,"")</f>
        <v>11</v>
      </c>
      <c r="M2507" s="4">
        <v>5950</v>
      </c>
      <c r="N2507" s="5">
        <v>152.58000000000001</v>
      </c>
      <c r="O2507" s="5">
        <v>97.44</v>
      </c>
      <c r="P2507" s="5">
        <v>55.14</v>
      </c>
      <c r="Q2507" s="5">
        <f>#REF!*#REF!</f>
        <v>579768</v>
      </c>
      <c r="R2507" s="5">
        <v>328083</v>
      </c>
      <c r="S2507" s="5">
        <f>#REF!-#REF!</f>
        <v>-251685</v>
      </c>
      <c r="T2507" s="36">
        <f t="shared" si="39"/>
        <v>-0.43411330049261099</v>
      </c>
    </row>
    <row r="2508" spans="1:20" x14ac:dyDescent="0.2">
      <c r="A2508" s="25" t="s">
        <v>46</v>
      </c>
      <c r="B2508" s="25" t="s">
        <v>99</v>
      </c>
      <c r="C2508" s="25" t="s">
        <v>85</v>
      </c>
      <c r="D2508" s="25" t="s">
        <v>27</v>
      </c>
      <c r="E2508" s="25" t="s">
        <v>1918</v>
      </c>
      <c r="F2508" s="2">
        <v>41055</v>
      </c>
      <c r="G2508" s="23" t="str">
        <f>TEXT(Table2[[#This Row],[Order-Date]],"mmm")</f>
        <v>May</v>
      </c>
      <c r="H2508">
        <v>2012</v>
      </c>
      <c r="I2508">
        <v>217211568</v>
      </c>
      <c r="J2508" s="2">
        <v>41096</v>
      </c>
      <c r="K2508" s="23">
        <f>WEEKDAY(#REF!,1)</f>
        <v>6</v>
      </c>
      <c r="L2508" s="25">
        <f>IF(#REF!&gt;=#REF!,#REF!-#REF!,"")</f>
        <v>41</v>
      </c>
      <c r="M2508" s="4">
        <v>6585</v>
      </c>
      <c r="N2508" s="5">
        <v>668.27</v>
      </c>
      <c r="O2508" s="5">
        <v>502.54</v>
      </c>
      <c r="P2508" s="5">
        <v>165.73</v>
      </c>
      <c r="Q2508" s="5">
        <f>#REF!*#REF!</f>
        <v>3309225.9</v>
      </c>
      <c r="R2508" s="5">
        <v>1091332.05</v>
      </c>
      <c r="S2508" s="5">
        <f>#REF!-#REF!</f>
        <v>-2217893.85</v>
      </c>
      <c r="T2508" s="36">
        <f t="shared" si="39"/>
        <v>-0.67021530624427905</v>
      </c>
    </row>
    <row r="2509" spans="1:20" x14ac:dyDescent="0.2">
      <c r="A2509" s="25" t="s">
        <v>46</v>
      </c>
      <c r="B2509" s="25" t="s">
        <v>156</v>
      </c>
      <c r="C2509" s="25" t="s">
        <v>49</v>
      </c>
      <c r="D2509" s="25" t="s">
        <v>23</v>
      </c>
      <c r="E2509" s="25" t="s">
        <v>1918</v>
      </c>
      <c r="F2509" s="2">
        <v>40981</v>
      </c>
      <c r="G2509" s="23" t="str">
        <f>TEXT(Table2[[#This Row],[Order-Date]],"mmm")</f>
        <v>Mar</v>
      </c>
      <c r="H2509">
        <v>2012</v>
      </c>
      <c r="I2509">
        <v>340512931</v>
      </c>
      <c r="J2509" s="2">
        <v>40989</v>
      </c>
      <c r="K2509" s="23">
        <f>WEEKDAY(#REF!,1)</f>
        <v>4</v>
      </c>
      <c r="L2509" s="25">
        <f>IF(#REF!&gt;=#REF!,#REF!-#REF!,"")</f>
        <v>8</v>
      </c>
      <c r="M2509" s="4">
        <v>4198</v>
      </c>
      <c r="N2509" s="5">
        <v>651.21</v>
      </c>
      <c r="O2509" s="5">
        <v>524.96</v>
      </c>
      <c r="P2509" s="5">
        <v>126.25</v>
      </c>
      <c r="Q2509" s="5">
        <f>#REF!*#REF!</f>
        <v>2203782.08</v>
      </c>
      <c r="R2509" s="5">
        <v>529997.5</v>
      </c>
      <c r="S2509" s="5">
        <f>#REF!-#REF!</f>
        <v>-1673784.58</v>
      </c>
      <c r="T2509" s="36">
        <f t="shared" si="39"/>
        <v>-0.75950548613227697</v>
      </c>
    </row>
    <row r="2510" spans="1:20" x14ac:dyDescent="0.2">
      <c r="A2510" s="25" t="s">
        <v>29</v>
      </c>
      <c r="B2510" s="25" t="s">
        <v>177</v>
      </c>
      <c r="C2510" s="25" t="s">
        <v>42</v>
      </c>
      <c r="D2510" s="25" t="s">
        <v>23</v>
      </c>
      <c r="E2510" s="25" t="s">
        <v>1917</v>
      </c>
      <c r="F2510" s="2">
        <v>40404</v>
      </c>
      <c r="G2510" s="23" t="str">
        <f>TEXT(Table2[[#This Row],[Order-Date]],"mmm")</f>
        <v>Aug</v>
      </c>
      <c r="H2510">
        <v>2010</v>
      </c>
      <c r="I2510">
        <v>744583642</v>
      </c>
      <c r="J2510" s="2">
        <v>40447</v>
      </c>
      <c r="K2510" s="23">
        <f>WEEKDAY(#REF!,1)</f>
        <v>1</v>
      </c>
      <c r="L2510" s="25">
        <f>IF(#REF!&gt;=#REF!,#REF!-#REF!,"")</f>
        <v>43</v>
      </c>
      <c r="M2510" s="4">
        <v>7701</v>
      </c>
      <c r="N2510" s="5">
        <v>109.28</v>
      </c>
      <c r="O2510" s="5">
        <v>35.840000000000003</v>
      </c>
      <c r="P2510" s="5">
        <v>73.44</v>
      </c>
      <c r="Q2510" s="5">
        <f>#REF!*#REF!</f>
        <v>276003.84000000003</v>
      </c>
      <c r="R2510" s="5">
        <v>565561.43999999994</v>
      </c>
      <c r="S2510" s="5">
        <f>#REF!-#REF!</f>
        <v>289557.59999999998</v>
      </c>
      <c r="T2510" s="36">
        <f t="shared" si="39"/>
        <v>1.0491071428571399</v>
      </c>
    </row>
    <row r="2511" spans="1:20" x14ac:dyDescent="0.2">
      <c r="A2511" s="25" t="s">
        <v>46</v>
      </c>
      <c r="B2511" s="25" t="s">
        <v>133</v>
      </c>
      <c r="C2511" s="25" t="s">
        <v>26</v>
      </c>
      <c r="D2511" s="25" t="s">
        <v>27</v>
      </c>
      <c r="E2511" s="25" t="s">
        <v>1918</v>
      </c>
      <c r="F2511" s="2">
        <v>41710</v>
      </c>
      <c r="G2511" s="23" t="str">
        <f>TEXT(Table2[[#This Row],[Order-Date]],"mmm")</f>
        <v>Mar</v>
      </c>
      <c r="H2511">
        <v>2014</v>
      </c>
      <c r="I2511">
        <v>188847529</v>
      </c>
      <c r="J2511" s="2">
        <v>42023</v>
      </c>
      <c r="K2511" s="23">
        <f>WEEKDAY(#REF!,1)</f>
        <v>2</v>
      </c>
      <c r="L2511" s="25">
        <f>IF(#REF!&gt;=#REF!,#REF!-#REF!,"")</f>
        <v>313</v>
      </c>
      <c r="M2511" s="4">
        <v>3035</v>
      </c>
      <c r="N2511" s="5">
        <v>152.58000000000001</v>
      </c>
      <c r="O2511" s="5">
        <v>97.44</v>
      </c>
      <c r="P2511" s="5">
        <v>55.14</v>
      </c>
      <c r="Q2511" s="5">
        <f>#REF!*#REF!</f>
        <v>295730.40000000002</v>
      </c>
      <c r="R2511" s="5">
        <v>167349.9</v>
      </c>
      <c r="S2511" s="5">
        <f>#REF!-#REF!</f>
        <v>-128380.5</v>
      </c>
      <c r="T2511" s="36">
        <f t="shared" si="39"/>
        <v>-0.43411330049261099</v>
      </c>
    </row>
    <row r="2512" spans="1:20" x14ac:dyDescent="0.2">
      <c r="A2512" s="25" t="s">
        <v>37</v>
      </c>
      <c r="B2512" s="25" t="s">
        <v>229</v>
      </c>
      <c r="C2512" s="25" t="s">
        <v>65</v>
      </c>
      <c r="D2512" s="25" t="s">
        <v>27</v>
      </c>
      <c r="E2512" s="25" t="s">
        <v>1916</v>
      </c>
      <c r="F2512" s="2">
        <v>40444</v>
      </c>
      <c r="G2512" s="23" t="str">
        <f>TEXT(Table2[[#This Row],[Order-Date]],"mmm")</f>
        <v>Sep</v>
      </c>
      <c r="H2512">
        <v>2010</v>
      </c>
      <c r="I2512">
        <v>653040921</v>
      </c>
      <c r="J2512" s="2">
        <v>40431</v>
      </c>
      <c r="K2512" s="23">
        <f>WEEKDAY(#REF!,1)</f>
        <v>6</v>
      </c>
      <c r="L2512" s="25" t="str">
        <f>IF(#REF!&gt;=#REF!,#REF!-#REF!,"")</f>
        <v/>
      </c>
      <c r="M2512" s="4">
        <v>8175</v>
      </c>
      <c r="N2512" s="5">
        <v>9.33</v>
      </c>
      <c r="O2512" s="5">
        <v>6.92</v>
      </c>
      <c r="P2512" s="5">
        <v>2.41</v>
      </c>
      <c r="Q2512" s="5">
        <f>#REF!*#REF!</f>
        <v>56571</v>
      </c>
      <c r="R2512" s="5">
        <v>19701.75</v>
      </c>
      <c r="S2512" s="5">
        <f>#REF!-#REF!</f>
        <v>-36869.25</v>
      </c>
      <c r="T2512" s="36">
        <f t="shared" si="39"/>
        <v>-0.65173410404624299</v>
      </c>
    </row>
    <row r="2513" spans="1:20" x14ac:dyDescent="0.2">
      <c r="A2513" s="25" t="s">
        <v>32</v>
      </c>
      <c r="B2513" s="25" t="s">
        <v>192</v>
      </c>
      <c r="C2513" s="25" t="s">
        <v>42</v>
      </c>
      <c r="D2513" s="25" t="s">
        <v>27</v>
      </c>
      <c r="E2513" s="25" t="s">
        <v>1916</v>
      </c>
      <c r="F2513" s="2">
        <v>40622</v>
      </c>
      <c r="G2513" s="23" t="str">
        <f>TEXT(Table2[[#This Row],[Order-Date]],"mmm")</f>
        <v>Mar</v>
      </c>
      <c r="H2513">
        <v>2011</v>
      </c>
      <c r="I2513">
        <v>587212646</v>
      </c>
      <c r="J2513" s="2">
        <v>40657</v>
      </c>
      <c r="K2513" s="23">
        <f>WEEKDAY(#REF!,1)</f>
        <v>1</v>
      </c>
      <c r="L2513" s="25">
        <f>IF(#REF!&gt;=#REF!,#REF!-#REF!,"")</f>
        <v>35</v>
      </c>
      <c r="M2513" s="4">
        <v>8126</v>
      </c>
      <c r="N2513" s="5">
        <v>109.28</v>
      </c>
      <c r="O2513" s="5">
        <v>35.840000000000003</v>
      </c>
      <c r="P2513" s="5">
        <v>73.44</v>
      </c>
      <c r="Q2513" s="5">
        <f>#REF!*#REF!</f>
        <v>291235.84000000003</v>
      </c>
      <c r="R2513" s="5">
        <v>596773.43999999994</v>
      </c>
      <c r="S2513" s="5">
        <f>#REF!-#REF!</f>
        <v>305537.59999999998</v>
      </c>
      <c r="T2513" s="36">
        <f t="shared" si="39"/>
        <v>1.0491071428571399</v>
      </c>
    </row>
    <row r="2514" spans="1:20" x14ac:dyDescent="0.2">
      <c r="A2514" s="25" t="s">
        <v>29</v>
      </c>
      <c r="B2514" s="25" t="s">
        <v>168</v>
      </c>
      <c r="C2514" s="25" t="s">
        <v>31</v>
      </c>
      <c r="D2514" s="25" t="s">
        <v>23</v>
      </c>
      <c r="E2514" s="25" t="s">
        <v>1917</v>
      </c>
      <c r="F2514" s="2">
        <v>42181</v>
      </c>
      <c r="G2514" s="23" t="str">
        <f>TEXT(Table2[[#This Row],[Order-Date]],"mmm")</f>
        <v>Jun</v>
      </c>
      <c r="H2514">
        <v>2015</v>
      </c>
      <c r="I2514">
        <v>761724030</v>
      </c>
      <c r="J2514" s="2">
        <v>42229</v>
      </c>
      <c r="K2514" s="23">
        <f>WEEKDAY(#REF!,1)</f>
        <v>5</v>
      </c>
      <c r="L2514" s="25">
        <f>IF(#REF!&gt;=#REF!,#REF!-#REF!,"")</f>
        <v>48</v>
      </c>
      <c r="M2514" s="4">
        <v>9923</v>
      </c>
      <c r="N2514" s="5">
        <v>47.45</v>
      </c>
      <c r="O2514" s="5">
        <v>31.79</v>
      </c>
      <c r="P2514" s="5">
        <v>15.66</v>
      </c>
      <c r="Q2514" s="5">
        <f>#REF!*#REF!</f>
        <v>315452.17</v>
      </c>
      <c r="R2514" s="5">
        <v>155394.18</v>
      </c>
      <c r="S2514" s="5">
        <f>#REF!-#REF!</f>
        <v>-160057.99</v>
      </c>
      <c r="T2514" s="36">
        <f t="shared" si="39"/>
        <v>-0.50739226171752105</v>
      </c>
    </row>
    <row r="2515" spans="1:20" x14ac:dyDescent="0.2">
      <c r="A2515" s="25" t="s">
        <v>29</v>
      </c>
      <c r="B2515" s="25" t="s">
        <v>204</v>
      </c>
      <c r="C2515" s="25" t="s">
        <v>49</v>
      </c>
      <c r="D2515" s="25" t="s">
        <v>23</v>
      </c>
      <c r="E2515" s="25" t="s">
        <v>1918</v>
      </c>
      <c r="F2515" s="2">
        <v>41034</v>
      </c>
      <c r="G2515" s="23" t="str">
        <f>TEXT(Table2[[#This Row],[Order-Date]],"mmm")</f>
        <v>May</v>
      </c>
      <c r="H2515">
        <v>2012</v>
      </c>
      <c r="I2515">
        <v>217248904</v>
      </c>
      <c r="J2515" s="2">
        <v>41075</v>
      </c>
      <c r="K2515" s="23">
        <f>WEEKDAY(#REF!,1)</f>
        <v>6</v>
      </c>
      <c r="L2515" s="25">
        <f>IF(#REF!&gt;=#REF!,#REF!-#REF!,"")</f>
        <v>41</v>
      </c>
      <c r="M2515" s="4">
        <v>7633</v>
      </c>
      <c r="N2515" s="5">
        <v>651.21</v>
      </c>
      <c r="O2515" s="5">
        <v>524.96</v>
      </c>
      <c r="P2515" s="5">
        <v>126.25</v>
      </c>
      <c r="Q2515" s="5">
        <f>#REF!*#REF!</f>
        <v>4007019.68</v>
      </c>
      <c r="R2515" s="5">
        <v>963666.25</v>
      </c>
      <c r="S2515" s="5">
        <f>#REF!-#REF!</f>
        <v>-3043353.43</v>
      </c>
      <c r="T2515" s="36">
        <f t="shared" si="39"/>
        <v>-0.75950548613227697</v>
      </c>
    </row>
    <row r="2516" spans="1:20" x14ac:dyDescent="0.2">
      <c r="A2516" s="25" t="s">
        <v>20</v>
      </c>
      <c r="B2516" s="25" t="s">
        <v>114</v>
      </c>
      <c r="C2516" s="25" t="s">
        <v>56</v>
      </c>
      <c r="D2516" s="25" t="s">
        <v>23</v>
      </c>
      <c r="E2516" s="25" t="s">
        <v>1915</v>
      </c>
      <c r="F2516" s="2">
        <v>41779</v>
      </c>
      <c r="G2516" s="23" t="str">
        <f>TEXT(Table2[[#This Row],[Order-Date]],"mmm")</f>
        <v>May</v>
      </c>
      <c r="H2516">
        <v>2014</v>
      </c>
      <c r="I2516">
        <v>314773595</v>
      </c>
      <c r="J2516" s="2">
        <v>41645</v>
      </c>
      <c r="K2516" s="23">
        <f>WEEKDAY(#REF!,1)</f>
        <v>2</v>
      </c>
      <c r="L2516" s="25" t="str">
        <f>IF(#REF!&gt;=#REF!,#REF!-#REF!,"")</f>
        <v/>
      </c>
      <c r="M2516" s="4">
        <v>7357</v>
      </c>
      <c r="N2516" s="5">
        <v>421.89</v>
      </c>
      <c r="O2516" s="5">
        <v>364.69</v>
      </c>
      <c r="P2516" s="5">
        <v>57.2</v>
      </c>
      <c r="Q2516" s="5">
        <f>#REF!*#REF!</f>
        <v>2683024.33</v>
      </c>
      <c r="R2516" s="5">
        <v>420820.4</v>
      </c>
      <c r="S2516" s="5">
        <f>#REF!-#REF!</f>
        <v>-2262203.9300000002</v>
      </c>
      <c r="T2516" s="36">
        <f t="shared" si="39"/>
        <v>-0.84315445995228799</v>
      </c>
    </row>
    <row r="2517" spans="1:20" x14ac:dyDescent="0.2">
      <c r="A2517" s="25" t="s">
        <v>29</v>
      </c>
      <c r="B2517" s="25" t="s">
        <v>69</v>
      </c>
      <c r="C2517" s="25" t="s">
        <v>42</v>
      </c>
      <c r="D2517" s="25" t="s">
        <v>23</v>
      </c>
      <c r="E2517" s="25" t="s">
        <v>1916</v>
      </c>
      <c r="F2517" s="2">
        <v>42489</v>
      </c>
      <c r="G2517" s="23" t="str">
        <f>TEXT(Table2[[#This Row],[Order-Date]],"mmm")</f>
        <v>Apr</v>
      </c>
      <c r="H2517">
        <v>2016</v>
      </c>
      <c r="I2517">
        <v>685596930</v>
      </c>
      <c r="J2517" s="2">
        <v>42537</v>
      </c>
      <c r="K2517" s="23">
        <f>WEEKDAY(#REF!,1)</f>
        <v>5</v>
      </c>
      <c r="L2517" s="25">
        <f>IF(#REF!&gt;=#REF!,#REF!-#REF!,"")</f>
        <v>48</v>
      </c>
      <c r="M2517" s="4">
        <v>2222</v>
      </c>
      <c r="N2517" s="5">
        <v>109.28</v>
      </c>
      <c r="O2517" s="5">
        <v>35.840000000000003</v>
      </c>
      <c r="P2517" s="5">
        <v>73.44</v>
      </c>
      <c r="Q2517" s="5">
        <f>#REF!*#REF!</f>
        <v>79636.479999999996</v>
      </c>
      <c r="R2517" s="5">
        <v>163183.67999999999</v>
      </c>
      <c r="S2517" s="5">
        <f>#REF!-#REF!</f>
        <v>83547.199999999997</v>
      </c>
      <c r="T2517" s="36">
        <f t="shared" si="39"/>
        <v>1.0491071428571399</v>
      </c>
    </row>
    <row r="2518" spans="1:20" x14ac:dyDescent="0.2">
      <c r="A2518" s="25" t="s">
        <v>20</v>
      </c>
      <c r="B2518" s="25" t="s">
        <v>117</v>
      </c>
      <c r="C2518" s="25" t="s">
        <v>49</v>
      </c>
      <c r="D2518" s="25" t="s">
        <v>23</v>
      </c>
      <c r="E2518" s="25" t="s">
        <v>1917</v>
      </c>
      <c r="F2518" s="2">
        <v>41626</v>
      </c>
      <c r="G2518" s="23" t="str">
        <f>TEXT(Table2[[#This Row],[Order-Date]],"mmm")</f>
        <v>Dec</v>
      </c>
      <c r="H2518">
        <v>2013</v>
      </c>
      <c r="I2518">
        <v>581330239</v>
      </c>
      <c r="J2518" s="2">
        <v>41761</v>
      </c>
      <c r="K2518" s="23">
        <f>WEEKDAY(#REF!,1)</f>
        <v>6</v>
      </c>
      <c r="L2518" s="25">
        <f>IF(#REF!&gt;=#REF!,#REF!-#REF!,"")</f>
        <v>135</v>
      </c>
      <c r="M2518" s="4">
        <v>7391</v>
      </c>
      <c r="N2518" s="5">
        <v>651.21</v>
      </c>
      <c r="O2518" s="5">
        <v>524.96</v>
      </c>
      <c r="P2518" s="5">
        <v>126.25</v>
      </c>
      <c r="Q2518" s="5">
        <f>#REF!*#REF!</f>
        <v>3879979.36</v>
      </c>
      <c r="R2518" s="5">
        <v>933113.75</v>
      </c>
      <c r="S2518" s="5">
        <f>#REF!-#REF!</f>
        <v>-2946865.61</v>
      </c>
      <c r="T2518" s="36">
        <f t="shared" si="39"/>
        <v>-0.75950548613227697</v>
      </c>
    </row>
    <row r="2519" spans="1:20" x14ac:dyDescent="0.2">
      <c r="A2519" s="25" t="s">
        <v>40</v>
      </c>
      <c r="B2519" s="25" t="s">
        <v>74</v>
      </c>
      <c r="C2519" s="25" t="s">
        <v>85</v>
      </c>
      <c r="D2519" s="25" t="s">
        <v>23</v>
      </c>
      <c r="E2519" s="25" t="s">
        <v>1916</v>
      </c>
      <c r="F2519" s="2">
        <v>42101</v>
      </c>
      <c r="G2519" s="23" t="str">
        <f>TEXT(Table2[[#This Row],[Order-Date]],"mmm")</f>
        <v>Apr</v>
      </c>
      <c r="H2519">
        <v>2015</v>
      </c>
      <c r="I2519">
        <v>223897349</v>
      </c>
      <c r="J2519" s="2">
        <v>42101</v>
      </c>
      <c r="K2519" s="23">
        <f>WEEKDAY(#REF!,1)</f>
        <v>3</v>
      </c>
      <c r="L2519" s="25">
        <f>IF(#REF!&gt;=#REF!,#REF!-#REF!,"")</f>
        <v>0</v>
      </c>
      <c r="M2519" s="4">
        <v>5056</v>
      </c>
      <c r="N2519" s="5">
        <v>668.27</v>
      </c>
      <c r="O2519" s="5">
        <v>502.54</v>
      </c>
      <c r="P2519" s="5">
        <v>165.73</v>
      </c>
      <c r="Q2519" s="5">
        <f>#REF!*#REF!</f>
        <v>2540842.2400000002</v>
      </c>
      <c r="R2519" s="5">
        <v>837930.88</v>
      </c>
      <c r="S2519" s="5">
        <f>#REF!-#REF!</f>
        <v>-1702911.36</v>
      </c>
      <c r="T2519" s="36">
        <f t="shared" si="39"/>
        <v>-0.67021530624427905</v>
      </c>
    </row>
    <row r="2520" spans="1:20" x14ac:dyDescent="0.2">
      <c r="A2520" s="25" t="s">
        <v>29</v>
      </c>
      <c r="B2520" s="25" t="s">
        <v>185</v>
      </c>
      <c r="C2520" s="25" t="s">
        <v>42</v>
      </c>
      <c r="D2520" s="25" t="s">
        <v>23</v>
      </c>
      <c r="E2520" s="25" t="s">
        <v>1917</v>
      </c>
      <c r="F2520" s="2">
        <v>42035</v>
      </c>
      <c r="G2520" s="23" t="str">
        <f>TEXT(Table2[[#This Row],[Order-Date]],"mmm")</f>
        <v>Jan</v>
      </c>
      <c r="H2520">
        <v>2015</v>
      </c>
      <c r="I2520">
        <v>355534589</v>
      </c>
      <c r="J2520" s="2">
        <v>42157</v>
      </c>
      <c r="K2520" s="23">
        <f>WEEKDAY(#REF!,1)</f>
        <v>3</v>
      </c>
      <c r="L2520" s="25">
        <f>IF(#REF!&gt;=#REF!,#REF!-#REF!,"")</f>
        <v>122</v>
      </c>
      <c r="M2520" s="4">
        <v>9440</v>
      </c>
      <c r="N2520" s="5">
        <v>109.28</v>
      </c>
      <c r="O2520" s="5">
        <v>35.840000000000003</v>
      </c>
      <c r="P2520" s="5">
        <v>73.44</v>
      </c>
      <c r="Q2520" s="5">
        <f>#REF!*#REF!</f>
        <v>338329.59999999998</v>
      </c>
      <c r="R2520" s="5">
        <v>693273.59999999998</v>
      </c>
      <c r="S2520" s="5">
        <f>#REF!-#REF!</f>
        <v>354944</v>
      </c>
      <c r="T2520" s="36">
        <f t="shared" si="39"/>
        <v>1.0491071428571399</v>
      </c>
    </row>
    <row r="2521" spans="1:20" x14ac:dyDescent="0.2">
      <c r="A2521" s="25" t="s">
        <v>32</v>
      </c>
      <c r="B2521" s="25" t="s">
        <v>87</v>
      </c>
      <c r="C2521" s="25" t="s">
        <v>85</v>
      </c>
      <c r="D2521" s="25" t="s">
        <v>27</v>
      </c>
      <c r="E2521" s="25" t="s">
        <v>1915</v>
      </c>
      <c r="F2521" s="2">
        <v>40703</v>
      </c>
      <c r="G2521" s="23" t="str">
        <f>TEXT(Table2[[#This Row],[Order-Date]],"mmm")</f>
        <v>Jun</v>
      </c>
      <c r="H2521">
        <v>2011</v>
      </c>
      <c r="I2521">
        <v>888790786</v>
      </c>
      <c r="J2521" s="2">
        <v>40886</v>
      </c>
      <c r="K2521" s="23">
        <f>WEEKDAY(#REF!,1)</f>
        <v>6</v>
      </c>
      <c r="L2521" s="25">
        <f>IF(#REF!&gt;=#REF!,#REF!-#REF!,"")</f>
        <v>183</v>
      </c>
      <c r="M2521" s="4">
        <v>1799</v>
      </c>
      <c r="N2521" s="5">
        <v>668.27</v>
      </c>
      <c r="O2521" s="5">
        <v>502.54</v>
      </c>
      <c r="P2521" s="5">
        <v>165.73</v>
      </c>
      <c r="Q2521" s="5">
        <f>#REF!*#REF!</f>
        <v>904069.46</v>
      </c>
      <c r="R2521" s="5">
        <v>298148.27</v>
      </c>
      <c r="S2521" s="5">
        <f>#REF!-#REF!</f>
        <v>-605921.18999999994</v>
      </c>
      <c r="T2521" s="36">
        <f t="shared" si="39"/>
        <v>-0.67021530624427905</v>
      </c>
    </row>
    <row r="2522" spans="1:20" x14ac:dyDescent="0.2">
      <c r="A2522" s="25" t="s">
        <v>29</v>
      </c>
      <c r="B2522" s="25" t="s">
        <v>88</v>
      </c>
      <c r="C2522" s="25" t="s">
        <v>49</v>
      </c>
      <c r="D2522" s="25" t="s">
        <v>27</v>
      </c>
      <c r="E2522" s="25" t="s">
        <v>1916</v>
      </c>
      <c r="F2522" s="2">
        <v>40920</v>
      </c>
      <c r="G2522" s="23" t="str">
        <f>TEXT(Table2[[#This Row],[Order-Date]],"mmm")</f>
        <v>Jan</v>
      </c>
      <c r="H2522">
        <v>2012</v>
      </c>
      <c r="I2522">
        <v>456527268</v>
      </c>
      <c r="J2522" s="2">
        <v>40951</v>
      </c>
      <c r="K2522" s="23">
        <f>WEEKDAY(#REF!,1)</f>
        <v>1</v>
      </c>
      <c r="L2522" s="25">
        <f>IF(#REF!&gt;=#REF!,#REF!-#REF!,"")</f>
        <v>31</v>
      </c>
      <c r="M2522" s="4">
        <v>5419</v>
      </c>
      <c r="N2522" s="5">
        <v>651.21</v>
      </c>
      <c r="O2522" s="5">
        <v>524.96</v>
      </c>
      <c r="P2522" s="5">
        <v>126.25</v>
      </c>
      <c r="Q2522" s="5">
        <f>#REF!*#REF!</f>
        <v>2844758.24</v>
      </c>
      <c r="R2522" s="5">
        <v>684148.75</v>
      </c>
      <c r="S2522" s="5">
        <f>#REF!-#REF!</f>
        <v>-2160609.4900000002</v>
      </c>
      <c r="T2522" s="36">
        <f t="shared" si="39"/>
        <v>-0.75950548613227697</v>
      </c>
    </row>
    <row r="2523" spans="1:20" x14ac:dyDescent="0.2">
      <c r="A2523" s="25" t="s">
        <v>29</v>
      </c>
      <c r="B2523" s="25" t="s">
        <v>69</v>
      </c>
      <c r="C2523" s="25" t="s">
        <v>22</v>
      </c>
      <c r="D2523" s="25" t="s">
        <v>27</v>
      </c>
      <c r="E2523" s="25" t="s">
        <v>1918</v>
      </c>
      <c r="F2523" s="2">
        <v>42415</v>
      </c>
      <c r="G2523" s="23" t="str">
        <f>TEXT(Table2[[#This Row],[Order-Date]],"mmm")</f>
        <v>Feb</v>
      </c>
      <c r="H2523">
        <v>2016</v>
      </c>
      <c r="I2523">
        <v>461917865</v>
      </c>
      <c r="J2523" s="2">
        <v>42450</v>
      </c>
      <c r="K2523" s="23">
        <f>WEEKDAY(#REF!,1)</f>
        <v>2</v>
      </c>
      <c r="L2523" s="25">
        <f>IF(#REF!&gt;=#REF!,#REF!-#REF!,"")</f>
        <v>35</v>
      </c>
      <c r="M2523" s="4">
        <v>616</v>
      </c>
      <c r="N2523" s="5">
        <v>255.28</v>
      </c>
      <c r="O2523" s="5">
        <v>159.41999999999999</v>
      </c>
      <c r="P2523" s="5">
        <v>95.86</v>
      </c>
      <c r="Q2523" s="5">
        <f>#REF!*#REF!</f>
        <v>98202.72</v>
      </c>
      <c r="R2523" s="5">
        <v>59049.760000000002</v>
      </c>
      <c r="S2523" s="5">
        <f>#REF!-#REF!</f>
        <v>-39152.959999999999</v>
      </c>
      <c r="T2523" s="36">
        <f t="shared" si="39"/>
        <v>-0.39869527035503699</v>
      </c>
    </row>
    <row r="2524" spans="1:20" x14ac:dyDescent="0.2">
      <c r="A2524" s="25" t="s">
        <v>40</v>
      </c>
      <c r="B2524" s="25" t="s">
        <v>221</v>
      </c>
      <c r="C2524" s="25" t="s">
        <v>51</v>
      </c>
      <c r="D2524" s="25" t="s">
        <v>23</v>
      </c>
      <c r="E2524" s="25" t="s">
        <v>1916</v>
      </c>
      <c r="F2524" s="2">
        <v>41245</v>
      </c>
      <c r="G2524" s="23" t="str">
        <f>TEXT(Table2[[#This Row],[Order-Date]],"mmm")</f>
        <v>Dec</v>
      </c>
      <c r="H2524">
        <v>2012</v>
      </c>
      <c r="I2524">
        <v>128448903</v>
      </c>
      <c r="J2524" s="2">
        <v>40960</v>
      </c>
      <c r="K2524" s="23">
        <f>WEEKDAY(#REF!,1)</f>
        <v>3</v>
      </c>
      <c r="L2524" s="25" t="str">
        <f>IF(#REF!&gt;=#REF!,#REF!-#REF!,"")</f>
        <v/>
      </c>
      <c r="M2524" s="4">
        <v>9740</v>
      </c>
      <c r="N2524" s="5">
        <v>437.2</v>
      </c>
      <c r="O2524" s="5">
        <v>263.33</v>
      </c>
      <c r="P2524" s="5">
        <v>173.87</v>
      </c>
      <c r="Q2524" s="5">
        <f>#REF!*#REF!</f>
        <v>2564834.2000000002</v>
      </c>
      <c r="R2524" s="5">
        <v>1693493.8</v>
      </c>
      <c r="S2524" s="5">
        <f>#REF!-#REF!</f>
        <v>-871340.4</v>
      </c>
      <c r="T2524" s="36">
        <f t="shared" si="39"/>
        <v>-0.33972581931416901</v>
      </c>
    </row>
    <row r="2525" spans="1:20" x14ac:dyDescent="0.2">
      <c r="A2525" s="25" t="s">
        <v>20</v>
      </c>
      <c r="B2525" s="25" t="s">
        <v>226</v>
      </c>
      <c r="C2525" s="25" t="s">
        <v>42</v>
      </c>
      <c r="D2525" s="25" t="s">
        <v>27</v>
      </c>
      <c r="E2525" s="25" t="s">
        <v>1915</v>
      </c>
      <c r="F2525" s="2">
        <v>40802</v>
      </c>
      <c r="G2525" s="23" t="str">
        <f>TEXT(Table2[[#This Row],[Order-Date]],"mmm")</f>
        <v>Sep</v>
      </c>
      <c r="H2525">
        <v>2011</v>
      </c>
      <c r="I2525">
        <v>549919211</v>
      </c>
      <c r="J2525" s="2">
        <v>40612</v>
      </c>
      <c r="K2525" s="23">
        <f>WEEKDAY(#REF!,1)</f>
        <v>5</v>
      </c>
      <c r="L2525" s="25" t="str">
        <f>IF(#REF!&gt;=#REF!,#REF!-#REF!,"")</f>
        <v/>
      </c>
      <c r="M2525" s="4">
        <v>2170</v>
      </c>
      <c r="N2525" s="5">
        <v>109.28</v>
      </c>
      <c r="O2525" s="5">
        <v>35.840000000000003</v>
      </c>
      <c r="P2525" s="5">
        <v>73.44</v>
      </c>
      <c r="Q2525" s="5">
        <f>#REF!*#REF!</f>
        <v>77772.800000000003</v>
      </c>
      <c r="R2525" s="5">
        <v>159364.79999999999</v>
      </c>
      <c r="S2525" s="5">
        <f>#REF!-#REF!</f>
        <v>81592</v>
      </c>
      <c r="T2525" s="36">
        <f t="shared" si="39"/>
        <v>1.0491071428571399</v>
      </c>
    </row>
    <row r="2526" spans="1:20" x14ac:dyDescent="0.2">
      <c r="A2526" s="25" t="s">
        <v>32</v>
      </c>
      <c r="B2526" s="25" t="s">
        <v>33</v>
      </c>
      <c r="C2526" s="25" t="s">
        <v>65</v>
      </c>
      <c r="D2526" s="25" t="s">
        <v>23</v>
      </c>
      <c r="E2526" s="25" t="s">
        <v>1916</v>
      </c>
      <c r="F2526" s="2">
        <v>40777</v>
      </c>
      <c r="G2526" s="23" t="str">
        <f>TEXT(Table2[[#This Row],[Order-Date]],"mmm")</f>
        <v>Aug</v>
      </c>
      <c r="H2526">
        <v>2011</v>
      </c>
      <c r="I2526">
        <v>640440118</v>
      </c>
      <c r="J2526" s="2">
        <v>40733</v>
      </c>
      <c r="K2526" s="23">
        <f>WEEKDAY(#REF!,1)</f>
        <v>7</v>
      </c>
      <c r="L2526" s="25" t="str">
        <f>IF(#REF!&gt;=#REF!,#REF!-#REF!,"")</f>
        <v/>
      </c>
      <c r="M2526" s="4">
        <v>9318</v>
      </c>
      <c r="N2526" s="5">
        <v>9.33</v>
      </c>
      <c r="O2526" s="5">
        <v>6.92</v>
      </c>
      <c r="P2526" s="5">
        <v>2.41</v>
      </c>
      <c r="Q2526" s="5">
        <f>#REF!*#REF!</f>
        <v>64480.56</v>
      </c>
      <c r="R2526" s="5">
        <v>22456.38</v>
      </c>
      <c r="S2526" s="5">
        <f>#REF!-#REF!</f>
        <v>-42024.18</v>
      </c>
      <c r="T2526" s="36">
        <f t="shared" si="39"/>
        <v>-0.65173410404624299</v>
      </c>
    </row>
    <row r="2527" spans="1:20" x14ac:dyDescent="0.2">
      <c r="A2527" s="25" t="s">
        <v>29</v>
      </c>
      <c r="B2527" s="25" t="s">
        <v>69</v>
      </c>
      <c r="C2527" s="25" t="s">
        <v>39</v>
      </c>
      <c r="D2527" s="25" t="s">
        <v>27</v>
      </c>
      <c r="E2527" s="25" t="s">
        <v>1918</v>
      </c>
      <c r="F2527" s="2">
        <v>41454</v>
      </c>
      <c r="G2527" s="23" t="str">
        <f>TEXT(Table2[[#This Row],[Order-Date]],"mmm")</f>
        <v>Jun</v>
      </c>
      <c r="H2527">
        <v>2013</v>
      </c>
      <c r="I2527">
        <v>284435451</v>
      </c>
      <c r="J2527" s="2">
        <v>41454</v>
      </c>
      <c r="K2527" s="23">
        <f>WEEKDAY(#REF!,1)</f>
        <v>7</v>
      </c>
      <c r="L2527" s="25">
        <f>IF(#REF!&gt;=#REF!,#REF!-#REF!,"")</f>
        <v>0</v>
      </c>
      <c r="M2527" s="4">
        <v>9625</v>
      </c>
      <c r="N2527" s="5">
        <v>81.73</v>
      </c>
      <c r="O2527" s="5">
        <v>56.67</v>
      </c>
      <c r="P2527" s="5">
        <v>25.06</v>
      </c>
      <c r="Q2527" s="5">
        <f>#REF!*#REF!</f>
        <v>545448.75</v>
      </c>
      <c r="R2527" s="5">
        <v>241202.5</v>
      </c>
      <c r="S2527" s="5">
        <f>#REF!-#REF!</f>
        <v>-304246.25</v>
      </c>
      <c r="T2527" s="36">
        <f t="shared" si="39"/>
        <v>-0.55779071819304704</v>
      </c>
    </row>
    <row r="2528" spans="1:20" x14ac:dyDescent="0.2">
      <c r="A2528" s="25" t="s">
        <v>46</v>
      </c>
      <c r="B2528" s="25" t="s">
        <v>172</v>
      </c>
      <c r="C2528" s="25" t="s">
        <v>22</v>
      </c>
      <c r="D2528" s="25" t="s">
        <v>23</v>
      </c>
      <c r="E2528" s="25" t="s">
        <v>1918</v>
      </c>
      <c r="F2528" s="2">
        <v>41065</v>
      </c>
      <c r="G2528" s="23" t="str">
        <f>TEXT(Table2[[#This Row],[Order-Date]],"mmm")</f>
        <v>Jun</v>
      </c>
      <c r="H2528">
        <v>2012</v>
      </c>
      <c r="I2528">
        <v>786641538</v>
      </c>
      <c r="J2528" s="2">
        <v>40914</v>
      </c>
      <c r="K2528" s="23">
        <f>WEEKDAY(#REF!,1)</f>
        <v>6</v>
      </c>
      <c r="L2528" s="25" t="str">
        <f>IF(#REF!&gt;=#REF!,#REF!-#REF!,"")</f>
        <v/>
      </c>
      <c r="M2528" s="4">
        <v>3567</v>
      </c>
      <c r="N2528" s="5">
        <v>255.28</v>
      </c>
      <c r="O2528" s="5">
        <v>159.41999999999999</v>
      </c>
      <c r="P2528" s="5">
        <v>95.86</v>
      </c>
      <c r="Q2528" s="5">
        <f>#REF!*#REF!</f>
        <v>568651.14</v>
      </c>
      <c r="R2528" s="5">
        <v>341932.62</v>
      </c>
      <c r="S2528" s="5">
        <f>#REF!-#REF!</f>
        <v>-226718.52</v>
      </c>
      <c r="T2528" s="36">
        <f t="shared" si="39"/>
        <v>-0.39869527035503699</v>
      </c>
    </row>
    <row r="2529" spans="1:20" x14ac:dyDescent="0.2">
      <c r="A2529" s="25" t="s">
        <v>37</v>
      </c>
      <c r="B2529" s="25" t="s">
        <v>155</v>
      </c>
      <c r="C2529" s="25" t="s">
        <v>34</v>
      </c>
      <c r="D2529" s="25" t="s">
        <v>27</v>
      </c>
      <c r="E2529" s="25" t="s">
        <v>1917</v>
      </c>
      <c r="F2529" s="2">
        <v>42261</v>
      </c>
      <c r="G2529" s="23" t="str">
        <f>TEXT(Table2[[#This Row],[Order-Date]],"mmm")</f>
        <v>Sep</v>
      </c>
      <c r="H2529">
        <v>2015</v>
      </c>
      <c r="I2529">
        <v>822107207</v>
      </c>
      <c r="J2529" s="2">
        <v>42301</v>
      </c>
      <c r="K2529" s="23">
        <f>WEEKDAY(#REF!,1)</f>
        <v>7</v>
      </c>
      <c r="L2529" s="25">
        <f>IF(#REF!&gt;=#REF!,#REF!-#REF!,"")</f>
        <v>40</v>
      </c>
      <c r="M2529" s="4">
        <v>8647</v>
      </c>
      <c r="N2529" s="5">
        <v>205.7</v>
      </c>
      <c r="O2529" s="5">
        <v>117.11</v>
      </c>
      <c r="P2529" s="5">
        <v>88.59</v>
      </c>
      <c r="Q2529" s="5">
        <f>#REF!*#REF!</f>
        <v>1012650.17</v>
      </c>
      <c r="R2529" s="5">
        <v>766037.73</v>
      </c>
      <c r="S2529" s="5">
        <f>#REF!-#REF!</f>
        <v>-246612.44</v>
      </c>
      <c r="T2529" s="36">
        <f t="shared" si="39"/>
        <v>-0.24353172231235601</v>
      </c>
    </row>
    <row r="2530" spans="1:20" x14ac:dyDescent="0.2">
      <c r="A2530" s="25" t="s">
        <v>37</v>
      </c>
      <c r="B2530" s="25" t="s">
        <v>50</v>
      </c>
      <c r="C2530" s="25" t="s">
        <v>34</v>
      </c>
      <c r="D2530" s="25" t="s">
        <v>27</v>
      </c>
      <c r="E2530" s="25" t="s">
        <v>1917</v>
      </c>
      <c r="F2530" s="2">
        <v>42730</v>
      </c>
      <c r="G2530" s="23" t="str">
        <f>TEXT(Table2[[#This Row],[Order-Date]],"mmm")</f>
        <v>Dec</v>
      </c>
      <c r="H2530">
        <v>2016</v>
      </c>
      <c r="I2530">
        <v>486193788</v>
      </c>
      <c r="J2530" s="2">
        <v>42730</v>
      </c>
      <c r="K2530" s="23">
        <f>WEEKDAY(#REF!,1)</f>
        <v>2</v>
      </c>
      <c r="L2530" s="25">
        <f>IF(#REF!&gt;=#REF!,#REF!-#REF!,"")</f>
        <v>0</v>
      </c>
      <c r="M2530" s="4">
        <v>4401</v>
      </c>
      <c r="N2530" s="5">
        <v>205.7</v>
      </c>
      <c r="O2530" s="5">
        <v>117.11</v>
      </c>
      <c r="P2530" s="5">
        <v>88.59</v>
      </c>
      <c r="Q2530" s="5">
        <f>#REF!*#REF!</f>
        <v>515401.11</v>
      </c>
      <c r="R2530" s="5">
        <v>389884.59</v>
      </c>
      <c r="S2530" s="5">
        <f>#REF!-#REF!</f>
        <v>-125516.52</v>
      </c>
      <c r="T2530" s="36">
        <f t="shared" si="39"/>
        <v>-0.24353172231235601</v>
      </c>
    </row>
    <row r="2531" spans="1:20" x14ac:dyDescent="0.2">
      <c r="A2531" s="25" t="s">
        <v>29</v>
      </c>
      <c r="B2531" s="25" t="s">
        <v>86</v>
      </c>
      <c r="C2531" s="25" t="s">
        <v>56</v>
      </c>
      <c r="D2531" s="25" t="s">
        <v>23</v>
      </c>
      <c r="E2531" s="25" t="s">
        <v>1917</v>
      </c>
      <c r="F2531" s="2">
        <v>41811</v>
      </c>
      <c r="G2531" s="23" t="str">
        <f>TEXT(Table2[[#This Row],[Order-Date]],"mmm")</f>
        <v>Jun</v>
      </c>
      <c r="H2531">
        <v>2014</v>
      </c>
      <c r="I2531">
        <v>844575107</v>
      </c>
      <c r="J2531" s="2">
        <v>41816</v>
      </c>
      <c r="K2531" s="23">
        <f>WEEKDAY(#REF!,1)</f>
        <v>5</v>
      </c>
      <c r="L2531" s="25">
        <f>IF(#REF!&gt;=#REF!,#REF!-#REF!,"")</f>
        <v>5</v>
      </c>
      <c r="M2531" s="4">
        <v>7397</v>
      </c>
      <c r="N2531" s="5">
        <v>421.89</v>
      </c>
      <c r="O2531" s="5">
        <v>364.69</v>
      </c>
      <c r="P2531" s="5">
        <v>57.2</v>
      </c>
      <c r="Q2531" s="5">
        <f>#REF!*#REF!</f>
        <v>2697611.93</v>
      </c>
      <c r="R2531" s="5">
        <v>423108.4</v>
      </c>
      <c r="S2531" s="5">
        <f>#REF!-#REF!</f>
        <v>-2274503.5299999998</v>
      </c>
      <c r="T2531" s="36">
        <f t="shared" si="39"/>
        <v>-0.84315445995228799</v>
      </c>
    </row>
    <row r="2532" spans="1:20" x14ac:dyDescent="0.2">
      <c r="A2532" s="25" t="s">
        <v>32</v>
      </c>
      <c r="B2532" s="25" t="s">
        <v>87</v>
      </c>
      <c r="C2532" s="25" t="s">
        <v>49</v>
      </c>
      <c r="D2532" s="25" t="s">
        <v>23</v>
      </c>
      <c r="E2532" s="25" t="s">
        <v>1915</v>
      </c>
      <c r="F2532" s="2">
        <v>42027</v>
      </c>
      <c r="G2532" s="23" t="str">
        <f>TEXT(Table2[[#This Row],[Order-Date]],"mmm")</f>
        <v>Jan</v>
      </c>
      <c r="H2532">
        <v>2015</v>
      </c>
      <c r="I2532">
        <v>783237493</v>
      </c>
      <c r="J2532" s="2">
        <v>42187</v>
      </c>
      <c r="K2532" s="23">
        <f>WEEKDAY(#REF!,1)</f>
        <v>5</v>
      </c>
      <c r="L2532" s="25">
        <f>IF(#REF!&gt;=#REF!,#REF!-#REF!,"")</f>
        <v>160</v>
      </c>
      <c r="M2532" s="4">
        <v>6234</v>
      </c>
      <c r="N2532" s="5">
        <v>651.21</v>
      </c>
      <c r="O2532" s="5">
        <v>524.96</v>
      </c>
      <c r="P2532" s="5">
        <v>126.25</v>
      </c>
      <c r="Q2532" s="5">
        <f>#REF!*#REF!</f>
        <v>3272600.64</v>
      </c>
      <c r="R2532" s="5">
        <v>787042.5</v>
      </c>
      <c r="S2532" s="5">
        <f>#REF!-#REF!</f>
        <v>-2485558.14</v>
      </c>
      <c r="T2532" s="36">
        <f t="shared" si="39"/>
        <v>-0.75950548613227697</v>
      </c>
    </row>
    <row r="2533" spans="1:20" x14ac:dyDescent="0.2">
      <c r="A2533" s="25" t="s">
        <v>29</v>
      </c>
      <c r="B2533" s="25" t="s">
        <v>104</v>
      </c>
      <c r="C2533" s="25" t="s">
        <v>22</v>
      </c>
      <c r="D2533" s="25" t="s">
        <v>27</v>
      </c>
      <c r="E2533" s="25" t="s">
        <v>1916</v>
      </c>
      <c r="F2533" s="2">
        <v>42143</v>
      </c>
      <c r="G2533" s="23" t="str">
        <f>TEXT(Table2[[#This Row],[Order-Date]],"mmm")</f>
        <v>May</v>
      </c>
      <c r="H2533">
        <v>2015</v>
      </c>
      <c r="I2533">
        <v>158479773</v>
      </c>
      <c r="J2533" s="2">
        <v>42173</v>
      </c>
      <c r="K2533" s="23">
        <f>WEEKDAY(#REF!,1)</f>
        <v>5</v>
      </c>
      <c r="L2533" s="25">
        <f>IF(#REF!&gt;=#REF!,#REF!-#REF!,"")</f>
        <v>30</v>
      </c>
      <c r="M2533" s="4">
        <v>6542</v>
      </c>
      <c r="N2533" s="5">
        <v>255.28</v>
      </c>
      <c r="O2533" s="5">
        <v>159.41999999999999</v>
      </c>
      <c r="P2533" s="5">
        <v>95.86</v>
      </c>
      <c r="Q2533" s="5">
        <f>#REF!*#REF!</f>
        <v>1042925.64</v>
      </c>
      <c r="R2533" s="5">
        <v>627116.12</v>
      </c>
      <c r="S2533" s="5">
        <f>#REF!-#REF!</f>
        <v>-415809.52</v>
      </c>
      <c r="T2533" s="36">
        <f t="shared" si="39"/>
        <v>-0.39869527035503699</v>
      </c>
    </row>
    <row r="2534" spans="1:20" x14ac:dyDescent="0.2">
      <c r="A2534" s="25" t="s">
        <v>37</v>
      </c>
      <c r="B2534" s="25" t="s">
        <v>38</v>
      </c>
      <c r="C2534" s="25" t="s">
        <v>51</v>
      </c>
      <c r="D2534" s="25" t="s">
        <v>23</v>
      </c>
      <c r="E2534" s="25" t="s">
        <v>1917</v>
      </c>
      <c r="F2534" s="2">
        <v>41488</v>
      </c>
      <c r="G2534" s="23" t="str">
        <f>TEXT(Table2[[#This Row],[Order-Date]],"mmm")</f>
        <v>Aug</v>
      </c>
      <c r="H2534">
        <v>2013</v>
      </c>
      <c r="I2534">
        <v>246913278</v>
      </c>
      <c r="J2534" s="2">
        <v>41323</v>
      </c>
      <c r="K2534" s="23">
        <f>WEEKDAY(#REF!,1)</f>
        <v>2</v>
      </c>
      <c r="L2534" s="25" t="str">
        <f>IF(#REF!&gt;=#REF!,#REF!-#REF!,"")</f>
        <v/>
      </c>
      <c r="M2534" s="4">
        <v>5981</v>
      </c>
      <c r="N2534" s="5">
        <v>437.2</v>
      </c>
      <c r="O2534" s="5">
        <v>263.33</v>
      </c>
      <c r="P2534" s="5">
        <v>173.87</v>
      </c>
      <c r="Q2534" s="5">
        <f>#REF!*#REF!</f>
        <v>1574976.73</v>
      </c>
      <c r="R2534" s="5">
        <v>1039916.47</v>
      </c>
      <c r="S2534" s="5">
        <f>#REF!-#REF!</f>
        <v>-535060.26</v>
      </c>
      <c r="T2534" s="36">
        <f t="shared" si="39"/>
        <v>-0.33972581931416901</v>
      </c>
    </row>
    <row r="2535" spans="1:20" x14ac:dyDescent="0.2">
      <c r="A2535" s="25" t="s">
        <v>59</v>
      </c>
      <c r="B2535" s="25" t="s">
        <v>60</v>
      </c>
      <c r="C2535" s="25" t="s">
        <v>51</v>
      </c>
      <c r="D2535" s="25" t="s">
        <v>23</v>
      </c>
      <c r="E2535" s="25" t="s">
        <v>1917</v>
      </c>
      <c r="F2535" s="2">
        <v>40461</v>
      </c>
      <c r="G2535" s="23" t="str">
        <f>TEXT(Table2[[#This Row],[Order-Date]],"mmm")</f>
        <v>Oct</v>
      </c>
      <c r="H2535">
        <v>2010</v>
      </c>
      <c r="I2535">
        <v>595461833</v>
      </c>
      <c r="J2535" s="2">
        <v>40468</v>
      </c>
      <c r="K2535" s="23">
        <f>WEEKDAY(#REF!,1)</f>
        <v>1</v>
      </c>
      <c r="L2535" s="25">
        <f>IF(#REF!&gt;=#REF!,#REF!-#REF!,"")</f>
        <v>7</v>
      </c>
      <c r="M2535" s="4">
        <v>9244</v>
      </c>
      <c r="N2535" s="5">
        <v>437.2</v>
      </c>
      <c r="O2535" s="5">
        <v>263.33</v>
      </c>
      <c r="P2535" s="5">
        <v>173.87</v>
      </c>
      <c r="Q2535" s="5">
        <f>#REF!*#REF!</f>
        <v>2434222.52</v>
      </c>
      <c r="R2535" s="5">
        <v>1607254.28</v>
      </c>
      <c r="S2535" s="5">
        <f>#REF!-#REF!</f>
        <v>-826968.24</v>
      </c>
      <c r="T2535" s="36">
        <f t="shared" si="39"/>
        <v>-0.33972581931416901</v>
      </c>
    </row>
    <row r="2536" spans="1:20" x14ac:dyDescent="0.2">
      <c r="A2536" s="25" t="s">
        <v>59</v>
      </c>
      <c r="B2536" s="25" t="s">
        <v>148</v>
      </c>
      <c r="C2536" s="25" t="s">
        <v>85</v>
      </c>
      <c r="D2536" s="25" t="s">
        <v>27</v>
      </c>
      <c r="E2536" s="25" t="s">
        <v>1918</v>
      </c>
      <c r="F2536" s="2">
        <v>40902</v>
      </c>
      <c r="G2536" s="23" t="str">
        <f>TEXT(Table2[[#This Row],[Order-Date]],"mmm")</f>
        <v>Dec</v>
      </c>
      <c r="H2536">
        <v>2011</v>
      </c>
      <c r="I2536">
        <v>371361768</v>
      </c>
      <c r="J2536" s="2">
        <v>40938</v>
      </c>
      <c r="K2536" s="23">
        <f>WEEKDAY(#REF!,1)</f>
        <v>2</v>
      </c>
      <c r="L2536" s="25">
        <f>IF(#REF!&gt;=#REF!,#REF!-#REF!,"")</f>
        <v>36</v>
      </c>
      <c r="M2536" s="4">
        <v>3054</v>
      </c>
      <c r="N2536" s="5">
        <v>668.27</v>
      </c>
      <c r="O2536" s="5">
        <v>502.54</v>
      </c>
      <c r="P2536" s="5">
        <v>165.73</v>
      </c>
      <c r="Q2536" s="5">
        <f>#REF!*#REF!</f>
        <v>1534757.16</v>
      </c>
      <c r="R2536" s="5">
        <v>506139.42</v>
      </c>
      <c r="S2536" s="5">
        <f>#REF!-#REF!</f>
        <v>-1028617.74</v>
      </c>
      <c r="T2536" s="36">
        <f t="shared" si="39"/>
        <v>-0.67021530624427905</v>
      </c>
    </row>
    <row r="2537" spans="1:20" x14ac:dyDescent="0.2">
      <c r="A2537" s="25" t="s">
        <v>46</v>
      </c>
      <c r="B2537" s="25" t="s">
        <v>176</v>
      </c>
      <c r="C2537" s="25" t="s">
        <v>39</v>
      </c>
      <c r="D2537" s="25" t="s">
        <v>27</v>
      </c>
      <c r="E2537" s="25" t="s">
        <v>1915</v>
      </c>
      <c r="F2537" s="2">
        <v>40483</v>
      </c>
      <c r="G2537" s="23" t="str">
        <f>TEXT(Table2[[#This Row],[Order-Date]],"mmm")</f>
        <v>Nov</v>
      </c>
      <c r="H2537">
        <v>2010</v>
      </c>
      <c r="I2537">
        <v>612161910</v>
      </c>
      <c r="J2537" s="2">
        <v>40236</v>
      </c>
      <c r="K2537" s="23">
        <f>WEEKDAY(#REF!,1)</f>
        <v>7</v>
      </c>
      <c r="L2537" s="25" t="str">
        <f>IF(#REF!&gt;=#REF!,#REF!-#REF!,"")</f>
        <v/>
      </c>
      <c r="M2537" s="4">
        <v>1168</v>
      </c>
      <c r="N2537" s="5">
        <v>81.73</v>
      </c>
      <c r="O2537" s="5">
        <v>56.67</v>
      </c>
      <c r="P2537" s="5">
        <v>25.06</v>
      </c>
      <c r="Q2537" s="5">
        <f>#REF!*#REF!</f>
        <v>66190.559999999998</v>
      </c>
      <c r="R2537" s="5">
        <v>29270.080000000002</v>
      </c>
      <c r="S2537" s="5">
        <f>#REF!-#REF!</f>
        <v>-36920.480000000003</v>
      </c>
      <c r="T2537" s="36">
        <f t="shared" si="39"/>
        <v>-0.55779071819304704</v>
      </c>
    </row>
    <row r="2538" spans="1:20" x14ac:dyDescent="0.2">
      <c r="A2538" s="25" t="s">
        <v>29</v>
      </c>
      <c r="B2538" s="25" t="s">
        <v>131</v>
      </c>
      <c r="C2538" s="25" t="s">
        <v>85</v>
      </c>
      <c r="D2538" s="25" t="s">
        <v>23</v>
      </c>
      <c r="E2538" s="25" t="s">
        <v>1916</v>
      </c>
      <c r="F2538" s="2">
        <v>41888</v>
      </c>
      <c r="G2538" s="23" t="str">
        <f>TEXT(Table2[[#This Row],[Order-Date]],"mmm")</f>
        <v>Sep</v>
      </c>
      <c r="H2538">
        <v>2014</v>
      </c>
      <c r="I2538">
        <v>175723588</v>
      </c>
      <c r="J2538" s="2">
        <v>41804</v>
      </c>
      <c r="K2538" s="23">
        <f>WEEKDAY(#REF!,1)</f>
        <v>7</v>
      </c>
      <c r="L2538" s="25" t="str">
        <f>IF(#REF!&gt;=#REF!,#REF!-#REF!,"")</f>
        <v/>
      </c>
      <c r="M2538" s="4">
        <v>9370</v>
      </c>
      <c r="N2538" s="5">
        <v>668.27</v>
      </c>
      <c r="O2538" s="5">
        <v>502.54</v>
      </c>
      <c r="P2538" s="5">
        <v>165.73</v>
      </c>
      <c r="Q2538" s="5">
        <f>#REF!*#REF!</f>
        <v>4708799.8</v>
      </c>
      <c r="R2538" s="5">
        <v>1552890.1</v>
      </c>
      <c r="S2538" s="5">
        <f>#REF!-#REF!</f>
        <v>-3155909.7</v>
      </c>
      <c r="T2538" s="36">
        <f t="shared" si="39"/>
        <v>-0.67021530624427905</v>
      </c>
    </row>
    <row r="2539" spans="1:20" x14ac:dyDescent="0.2">
      <c r="A2539" s="25" t="s">
        <v>29</v>
      </c>
      <c r="B2539" s="25" t="s">
        <v>100</v>
      </c>
      <c r="C2539" s="25" t="s">
        <v>85</v>
      </c>
      <c r="D2539" s="25" t="s">
        <v>23</v>
      </c>
      <c r="E2539" s="25" t="s">
        <v>1918</v>
      </c>
      <c r="F2539" s="2">
        <v>42471</v>
      </c>
      <c r="G2539" s="23" t="str">
        <f>TEXT(Table2[[#This Row],[Order-Date]],"mmm")</f>
        <v>Apr</v>
      </c>
      <c r="H2539">
        <v>2016</v>
      </c>
      <c r="I2539">
        <v>690220630</v>
      </c>
      <c r="J2539" s="2">
        <v>42693</v>
      </c>
      <c r="K2539" s="23">
        <f>WEEKDAY(#REF!,1)</f>
        <v>7</v>
      </c>
      <c r="L2539" s="25">
        <f>IF(#REF!&gt;=#REF!,#REF!-#REF!,"")</f>
        <v>222</v>
      </c>
      <c r="M2539" s="4">
        <v>477</v>
      </c>
      <c r="N2539" s="5">
        <v>668.27</v>
      </c>
      <c r="O2539" s="5">
        <v>502.54</v>
      </c>
      <c r="P2539" s="5">
        <v>165.73</v>
      </c>
      <c r="Q2539" s="5">
        <f>#REF!*#REF!</f>
        <v>239711.58</v>
      </c>
      <c r="R2539" s="5">
        <v>79053.210000000006</v>
      </c>
      <c r="S2539" s="5">
        <f>#REF!-#REF!</f>
        <v>-160658.37</v>
      </c>
      <c r="T2539" s="36">
        <f t="shared" si="39"/>
        <v>-0.67021530624427905</v>
      </c>
    </row>
    <row r="2540" spans="1:20" x14ac:dyDescent="0.2">
      <c r="A2540" s="25" t="s">
        <v>29</v>
      </c>
      <c r="B2540" s="25" t="s">
        <v>184</v>
      </c>
      <c r="C2540" s="25" t="s">
        <v>31</v>
      </c>
      <c r="D2540" s="25" t="s">
        <v>27</v>
      </c>
      <c r="E2540" s="25" t="s">
        <v>1915</v>
      </c>
      <c r="F2540" s="2">
        <v>42933</v>
      </c>
      <c r="G2540" s="23" t="str">
        <f>TEXT(Table2[[#This Row],[Order-Date]],"mmm")</f>
        <v>Jul</v>
      </c>
      <c r="H2540">
        <v>2017</v>
      </c>
      <c r="I2540">
        <v>704139363</v>
      </c>
      <c r="J2540" s="2">
        <v>42978</v>
      </c>
      <c r="K2540" s="23">
        <f>WEEKDAY(#REF!,1)</f>
        <v>5</v>
      </c>
      <c r="L2540" s="25">
        <f>IF(#REF!&gt;=#REF!,#REF!-#REF!,"")</f>
        <v>45</v>
      </c>
      <c r="M2540" s="4">
        <v>9340</v>
      </c>
      <c r="N2540" s="5">
        <v>47.45</v>
      </c>
      <c r="O2540" s="5">
        <v>31.79</v>
      </c>
      <c r="P2540" s="5">
        <v>15.66</v>
      </c>
      <c r="Q2540" s="5">
        <f>#REF!*#REF!</f>
        <v>296918.59999999998</v>
      </c>
      <c r="R2540" s="5">
        <v>146264.4</v>
      </c>
      <c r="S2540" s="5">
        <f>#REF!-#REF!</f>
        <v>-150654.20000000001</v>
      </c>
      <c r="T2540" s="36">
        <f t="shared" si="39"/>
        <v>-0.50739226171752105</v>
      </c>
    </row>
    <row r="2541" spans="1:20" x14ac:dyDescent="0.2">
      <c r="A2541" s="25" t="s">
        <v>29</v>
      </c>
      <c r="B2541" s="25" t="s">
        <v>187</v>
      </c>
      <c r="C2541" s="25" t="s">
        <v>65</v>
      </c>
      <c r="D2541" s="25" t="s">
        <v>23</v>
      </c>
      <c r="E2541" s="25" t="s">
        <v>1917</v>
      </c>
      <c r="F2541" s="2">
        <v>41672</v>
      </c>
      <c r="G2541" s="23" t="str">
        <f>TEXT(Table2[[#This Row],[Order-Date]],"mmm")</f>
        <v>Feb</v>
      </c>
      <c r="H2541">
        <v>2014</v>
      </c>
      <c r="I2541">
        <v>636278617</v>
      </c>
      <c r="J2541" s="2">
        <v>41720</v>
      </c>
      <c r="K2541" s="23">
        <f>WEEKDAY(#REF!,1)</f>
        <v>7</v>
      </c>
      <c r="L2541" s="25">
        <f>IF(#REF!&gt;=#REF!,#REF!-#REF!,"")</f>
        <v>48</v>
      </c>
      <c r="M2541" s="4">
        <v>7837</v>
      </c>
      <c r="N2541" s="5">
        <v>9.33</v>
      </c>
      <c r="O2541" s="5">
        <v>6.92</v>
      </c>
      <c r="P2541" s="5">
        <v>2.41</v>
      </c>
      <c r="Q2541" s="5">
        <f>#REF!*#REF!</f>
        <v>54232.04</v>
      </c>
      <c r="R2541" s="5">
        <v>18887.169999999998</v>
      </c>
      <c r="S2541" s="5">
        <f>#REF!-#REF!</f>
        <v>-35344.870000000003</v>
      </c>
      <c r="T2541" s="36">
        <f t="shared" si="39"/>
        <v>-0.65173410404624299</v>
      </c>
    </row>
    <row r="2542" spans="1:20" x14ac:dyDescent="0.2">
      <c r="A2542" s="25" t="s">
        <v>29</v>
      </c>
      <c r="B2542" s="25" t="s">
        <v>213</v>
      </c>
      <c r="C2542" s="25" t="s">
        <v>26</v>
      </c>
      <c r="D2542" s="25" t="s">
        <v>23</v>
      </c>
      <c r="E2542" s="25" t="s">
        <v>1916</v>
      </c>
      <c r="F2542" s="2">
        <v>41161</v>
      </c>
      <c r="G2542" s="23" t="str">
        <f>TEXT(Table2[[#This Row],[Order-Date]],"mmm")</f>
        <v>Sep</v>
      </c>
      <c r="H2542">
        <v>2012</v>
      </c>
      <c r="I2542">
        <v>525749719</v>
      </c>
      <c r="J2542" s="2">
        <v>41204</v>
      </c>
      <c r="K2542" s="23">
        <f>WEEKDAY(#REF!,1)</f>
        <v>2</v>
      </c>
      <c r="L2542" s="25">
        <f>IF(#REF!&gt;=#REF!,#REF!-#REF!,"")</f>
        <v>43</v>
      </c>
      <c r="M2542" s="4">
        <v>9880</v>
      </c>
      <c r="N2542" s="5">
        <v>152.58000000000001</v>
      </c>
      <c r="O2542" s="5">
        <v>97.44</v>
      </c>
      <c r="P2542" s="5">
        <v>55.14</v>
      </c>
      <c r="Q2542" s="5">
        <f>#REF!*#REF!</f>
        <v>962707.2</v>
      </c>
      <c r="R2542" s="5">
        <v>544783.19999999995</v>
      </c>
      <c r="S2542" s="5">
        <f>#REF!-#REF!</f>
        <v>-417924</v>
      </c>
      <c r="T2542" s="36">
        <f t="shared" si="39"/>
        <v>-0.43411330049261099</v>
      </c>
    </row>
    <row r="2543" spans="1:20" x14ac:dyDescent="0.2">
      <c r="A2543" s="25" t="s">
        <v>29</v>
      </c>
      <c r="B2543" s="25" t="s">
        <v>223</v>
      </c>
      <c r="C2543" s="25" t="s">
        <v>65</v>
      </c>
      <c r="D2543" s="25" t="s">
        <v>23</v>
      </c>
      <c r="E2543" s="25" t="s">
        <v>1917</v>
      </c>
      <c r="F2543" s="2">
        <v>42670</v>
      </c>
      <c r="G2543" s="23" t="str">
        <f>TEXT(Table2[[#This Row],[Order-Date]],"mmm")</f>
        <v>Oct</v>
      </c>
      <c r="H2543">
        <v>2016</v>
      </c>
      <c r="I2543">
        <v>481976497</v>
      </c>
      <c r="J2543" s="2">
        <v>42441</v>
      </c>
      <c r="K2543" s="23">
        <f>WEEKDAY(#REF!,1)</f>
        <v>7</v>
      </c>
      <c r="L2543" s="25" t="str">
        <f>IF(#REF!&gt;=#REF!,#REF!-#REF!,"")</f>
        <v/>
      </c>
      <c r="M2543" s="4">
        <v>6411</v>
      </c>
      <c r="N2543" s="5">
        <v>9.33</v>
      </c>
      <c r="O2543" s="5">
        <v>6.92</v>
      </c>
      <c r="P2543" s="5">
        <v>2.41</v>
      </c>
      <c r="Q2543" s="5">
        <f>#REF!*#REF!</f>
        <v>44364.12</v>
      </c>
      <c r="R2543" s="5">
        <v>15450.51</v>
      </c>
      <c r="S2543" s="5">
        <f>#REF!-#REF!</f>
        <v>-28913.61</v>
      </c>
      <c r="T2543" s="36">
        <f t="shared" si="39"/>
        <v>-0.65173410404624299</v>
      </c>
    </row>
    <row r="2544" spans="1:20" x14ac:dyDescent="0.2">
      <c r="A2544" s="25" t="s">
        <v>32</v>
      </c>
      <c r="B2544" s="25" t="s">
        <v>189</v>
      </c>
      <c r="C2544" s="25" t="s">
        <v>56</v>
      </c>
      <c r="D2544" s="25" t="s">
        <v>27</v>
      </c>
      <c r="E2544" s="25" t="s">
        <v>1918</v>
      </c>
      <c r="F2544" s="2">
        <v>42328</v>
      </c>
      <c r="G2544" s="23" t="str">
        <f>TEXT(Table2[[#This Row],[Order-Date]],"mmm")</f>
        <v>Nov</v>
      </c>
      <c r="H2544">
        <v>2015</v>
      </c>
      <c r="I2544">
        <v>234695279</v>
      </c>
      <c r="J2544" s="2">
        <v>42614</v>
      </c>
      <c r="K2544" s="23">
        <f>WEEKDAY(#REF!,1)</f>
        <v>5</v>
      </c>
      <c r="L2544" s="25">
        <f>IF(#REF!&gt;=#REF!,#REF!-#REF!,"")</f>
        <v>286</v>
      </c>
      <c r="M2544" s="4">
        <v>403</v>
      </c>
      <c r="N2544" s="5">
        <v>421.89</v>
      </c>
      <c r="O2544" s="5">
        <v>364.69</v>
      </c>
      <c r="P2544" s="5">
        <v>57.2</v>
      </c>
      <c r="Q2544" s="5">
        <f>#REF!*#REF!</f>
        <v>146970.07</v>
      </c>
      <c r="R2544" s="5">
        <v>23051.599999999999</v>
      </c>
      <c r="S2544" s="5">
        <f>#REF!-#REF!</f>
        <v>-123918.47</v>
      </c>
      <c r="T2544" s="36">
        <f t="shared" si="39"/>
        <v>-0.84315445995228799</v>
      </c>
    </row>
    <row r="2545" spans="1:20" x14ac:dyDescent="0.2">
      <c r="A2545" s="25" t="s">
        <v>46</v>
      </c>
      <c r="B2545" s="25" t="s">
        <v>219</v>
      </c>
      <c r="C2545" s="25" t="s">
        <v>34</v>
      </c>
      <c r="D2545" s="25" t="s">
        <v>23</v>
      </c>
      <c r="E2545" s="25" t="s">
        <v>1915</v>
      </c>
      <c r="F2545" s="2">
        <v>40800</v>
      </c>
      <c r="G2545" s="23" t="str">
        <f>TEXT(Table2[[#This Row],[Order-Date]],"mmm")</f>
        <v>Sep</v>
      </c>
      <c r="H2545">
        <v>2011</v>
      </c>
      <c r="I2545">
        <v>483954894</v>
      </c>
      <c r="J2545" s="2">
        <v>40840</v>
      </c>
      <c r="K2545" s="23">
        <f>WEEKDAY(#REF!,1)</f>
        <v>2</v>
      </c>
      <c r="L2545" s="25">
        <f>IF(#REF!&gt;=#REF!,#REF!-#REF!,"")</f>
        <v>40</v>
      </c>
      <c r="M2545" s="4">
        <v>1863</v>
      </c>
      <c r="N2545" s="5">
        <v>205.7</v>
      </c>
      <c r="O2545" s="5">
        <v>117.11</v>
      </c>
      <c r="P2545" s="5">
        <v>88.59</v>
      </c>
      <c r="Q2545" s="5">
        <f>#REF!*#REF!</f>
        <v>218175.93</v>
      </c>
      <c r="R2545" s="5">
        <v>165043.17000000001</v>
      </c>
      <c r="S2545" s="5">
        <f>#REF!-#REF!</f>
        <v>-53132.76</v>
      </c>
      <c r="T2545" s="36">
        <f t="shared" si="39"/>
        <v>-0.24353172231235601</v>
      </c>
    </row>
    <row r="2546" spans="1:20" x14ac:dyDescent="0.2">
      <c r="A2546" s="25" t="s">
        <v>37</v>
      </c>
      <c r="B2546" s="25" t="s">
        <v>55</v>
      </c>
      <c r="C2546" s="25" t="s">
        <v>31</v>
      </c>
      <c r="D2546" s="25" t="s">
        <v>23</v>
      </c>
      <c r="E2546" s="25" t="s">
        <v>1917</v>
      </c>
      <c r="F2546" s="2">
        <v>41907</v>
      </c>
      <c r="G2546" s="23" t="str">
        <f>TEXT(Table2[[#This Row],[Order-Date]],"mmm")</f>
        <v>Sep</v>
      </c>
      <c r="H2546">
        <v>2014</v>
      </c>
      <c r="I2546">
        <v>650116670</v>
      </c>
      <c r="J2546" s="2">
        <v>41937</v>
      </c>
      <c r="K2546" s="23">
        <f>WEEKDAY(#REF!,1)</f>
        <v>7</v>
      </c>
      <c r="L2546" s="25">
        <f>IF(#REF!&gt;=#REF!,#REF!-#REF!,"")</f>
        <v>30</v>
      </c>
      <c r="M2546" s="4">
        <v>2824</v>
      </c>
      <c r="N2546" s="5">
        <v>47.45</v>
      </c>
      <c r="O2546" s="5">
        <v>31.79</v>
      </c>
      <c r="P2546" s="5">
        <v>15.66</v>
      </c>
      <c r="Q2546" s="5">
        <f>#REF!*#REF!</f>
        <v>89774.96</v>
      </c>
      <c r="R2546" s="5">
        <v>44223.839999999997</v>
      </c>
      <c r="S2546" s="5">
        <f>#REF!-#REF!</f>
        <v>-45551.12</v>
      </c>
      <c r="T2546" s="36">
        <f t="shared" si="39"/>
        <v>-0.50739226171752105</v>
      </c>
    </row>
    <row r="2547" spans="1:20" x14ac:dyDescent="0.2">
      <c r="A2547" s="25" t="s">
        <v>32</v>
      </c>
      <c r="B2547" s="25" t="s">
        <v>127</v>
      </c>
      <c r="C2547" s="25" t="s">
        <v>34</v>
      </c>
      <c r="D2547" s="25" t="s">
        <v>27</v>
      </c>
      <c r="E2547" s="25" t="s">
        <v>1915</v>
      </c>
      <c r="F2547" s="2">
        <v>42944</v>
      </c>
      <c r="G2547" s="23" t="str">
        <f>TEXT(Table2[[#This Row],[Order-Date]],"mmm")</f>
        <v>Jul</v>
      </c>
      <c r="H2547">
        <v>2017</v>
      </c>
      <c r="I2547">
        <v>223854434</v>
      </c>
      <c r="J2547" s="2">
        <v>42972</v>
      </c>
      <c r="K2547" s="23">
        <f>WEEKDAY(#REF!,1)</f>
        <v>6</v>
      </c>
      <c r="L2547" s="25">
        <f>IF(#REF!&gt;=#REF!,#REF!-#REF!,"")</f>
        <v>28</v>
      </c>
      <c r="M2547" s="4">
        <v>2356</v>
      </c>
      <c r="N2547" s="5">
        <v>205.7</v>
      </c>
      <c r="O2547" s="5">
        <v>117.11</v>
      </c>
      <c r="P2547" s="5">
        <v>88.59</v>
      </c>
      <c r="Q2547" s="5">
        <f>#REF!*#REF!</f>
        <v>275911.15999999997</v>
      </c>
      <c r="R2547" s="5">
        <v>208718.04</v>
      </c>
      <c r="S2547" s="5">
        <f>#REF!-#REF!</f>
        <v>-67193.119999999995</v>
      </c>
      <c r="T2547" s="36">
        <f t="shared" si="39"/>
        <v>-0.24353172231235601</v>
      </c>
    </row>
    <row r="2548" spans="1:20" x14ac:dyDescent="0.2">
      <c r="A2548" s="25" t="s">
        <v>32</v>
      </c>
      <c r="B2548" s="25" t="s">
        <v>210</v>
      </c>
      <c r="C2548" s="25" t="s">
        <v>39</v>
      </c>
      <c r="D2548" s="25" t="s">
        <v>27</v>
      </c>
      <c r="E2548" s="25" t="s">
        <v>1915</v>
      </c>
      <c r="F2548" s="2">
        <v>41594</v>
      </c>
      <c r="G2548" s="23" t="str">
        <f>TEXT(Table2[[#This Row],[Order-Date]],"mmm")</f>
        <v>Nov</v>
      </c>
      <c r="H2548">
        <v>2013</v>
      </c>
      <c r="I2548">
        <v>116154515</v>
      </c>
      <c r="J2548" s="2">
        <v>41602</v>
      </c>
      <c r="K2548" s="23">
        <f>WEEKDAY(#REF!,1)</f>
        <v>1</v>
      </c>
      <c r="L2548" s="25">
        <f>IF(#REF!&gt;=#REF!,#REF!-#REF!,"")</f>
        <v>8</v>
      </c>
      <c r="M2548" s="4">
        <v>1557</v>
      </c>
      <c r="N2548" s="5">
        <v>81.73</v>
      </c>
      <c r="O2548" s="5">
        <v>56.67</v>
      </c>
      <c r="P2548" s="5">
        <v>25.06</v>
      </c>
      <c r="Q2548" s="5">
        <f>#REF!*#REF!</f>
        <v>88235.19</v>
      </c>
      <c r="R2548" s="5">
        <v>39018.42</v>
      </c>
      <c r="S2548" s="5">
        <f>#REF!-#REF!</f>
        <v>-49216.77</v>
      </c>
      <c r="T2548" s="36">
        <f t="shared" si="39"/>
        <v>-0.55779071819304704</v>
      </c>
    </row>
    <row r="2549" spans="1:20" x14ac:dyDescent="0.2">
      <c r="A2549" s="25" t="s">
        <v>20</v>
      </c>
      <c r="B2549" s="25" t="s">
        <v>226</v>
      </c>
      <c r="C2549" s="25" t="s">
        <v>77</v>
      </c>
      <c r="D2549" s="25" t="s">
        <v>23</v>
      </c>
      <c r="E2549" s="25" t="s">
        <v>1916</v>
      </c>
      <c r="F2549" s="2">
        <v>42846</v>
      </c>
      <c r="G2549" s="23" t="str">
        <f>TEXT(Table2[[#This Row],[Order-Date]],"mmm")</f>
        <v>Apr</v>
      </c>
      <c r="H2549">
        <v>2017</v>
      </c>
      <c r="I2549">
        <v>408315742</v>
      </c>
      <c r="J2549" s="2">
        <v>42878</v>
      </c>
      <c r="K2549" s="23">
        <f>WEEKDAY(#REF!,1)</f>
        <v>3</v>
      </c>
      <c r="L2549" s="25">
        <f>IF(#REF!&gt;=#REF!,#REF!-#REF!,"")</f>
        <v>32</v>
      </c>
      <c r="M2549" s="4">
        <v>8556</v>
      </c>
      <c r="N2549" s="5">
        <v>154.06</v>
      </c>
      <c r="O2549" s="5">
        <v>90.93</v>
      </c>
      <c r="P2549" s="5">
        <v>63.13</v>
      </c>
      <c r="Q2549" s="5">
        <f>#REF!*#REF!</f>
        <v>777997.08</v>
      </c>
      <c r="R2549" s="5">
        <v>540140.28</v>
      </c>
      <c r="S2549" s="5">
        <f>#REF!-#REF!</f>
        <v>-237856.8</v>
      </c>
      <c r="T2549" s="36">
        <f t="shared" si="39"/>
        <v>-0.30572968217309998</v>
      </c>
    </row>
    <row r="2550" spans="1:20" x14ac:dyDescent="0.2">
      <c r="A2550" s="25" t="s">
        <v>20</v>
      </c>
      <c r="B2550" s="25" t="s">
        <v>21</v>
      </c>
      <c r="C2550" s="25" t="s">
        <v>22</v>
      </c>
      <c r="D2550" s="25" t="s">
        <v>23</v>
      </c>
      <c r="E2550" s="25" t="s">
        <v>1915</v>
      </c>
      <c r="F2550" s="2">
        <v>41247</v>
      </c>
      <c r="G2550" s="23" t="str">
        <f>TEXT(Table2[[#This Row],[Order-Date]],"mmm")</f>
        <v>Dec</v>
      </c>
      <c r="H2550">
        <v>2012</v>
      </c>
      <c r="I2550">
        <v>801949441</v>
      </c>
      <c r="J2550" s="2">
        <v>41095</v>
      </c>
      <c r="K2550" s="23">
        <f>WEEKDAY(#REF!,1)</f>
        <v>5</v>
      </c>
      <c r="L2550" s="25" t="str">
        <f>IF(#REF!&gt;=#REF!,#REF!-#REF!,"")</f>
        <v/>
      </c>
      <c r="M2550" s="4">
        <v>3516</v>
      </c>
      <c r="N2550" s="5">
        <v>255.28</v>
      </c>
      <c r="O2550" s="5">
        <v>159.41999999999999</v>
      </c>
      <c r="P2550" s="5">
        <v>95.86</v>
      </c>
      <c r="Q2550" s="5">
        <f>#REF!*#REF!</f>
        <v>560520.72</v>
      </c>
      <c r="R2550" s="5">
        <v>337043.76</v>
      </c>
      <c r="S2550" s="5">
        <f>#REF!-#REF!</f>
        <v>-223476.96</v>
      </c>
      <c r="T2550" s="36">
        <f t="shared" si="39"/>
        <v>-0.39869527035503699</v>
      </c>
    </row>
    <row r="2551" spans="1:20" x14ac:dyDescent="0.2">
      <c r="A2551" s="25" t="s">
        <v>29</v>
      </c>
      <c r="B2551" s="25" t="s">
        <v>89</v>
      </c>
      <c r="C2551" s="25" t="s">
        <v>56</v>
      </c>
      <c r="D2551" s="25" t="s">
        <v>23</v>
      </c>
      <c r="E2551" s="25" t="s">
        <v>1917</v>
      </c>
      <c r="F2551" s="2">
        <v>40473</v>
      </c>
      <c r="G2551" s="23" t="str">
        <f>TEXT(Table2[[#This Row],[Order-Date]],"mmm")</f>
        <v>Oct</v>
      </c>
      <c r="H2551">
        <v>2010</v>
      </c>
      <c r="I2551">
        <v>168979442</v>
      </c>
      <c r="J2551" s="2">
        <v>40463</v>
      </c>
      <c r="K2551" s="23">
        <f>WEEKDAY(#REF!,1)</f>
        <v>3</v>
      </c>
      <c r="L2551" s="25" t="str">
        <f>IF(#REF!&gt;=#REF!,#REF!-#REF!,"")</f>
        <v/>
      </c>
      <c r="M2551" s="4">
        <v>3627</v>
      </c>
      <c r="N2551" s="5">
        <v>421.89</v>
      </c>
      <c r="O2551" s="5">
        <v>364.69</v>
      </c>
      <c r="P2551" s="5">
        <v>57.2</v>
      </c>
      <c r="Q2551" s="5">
        <f>#REF!*#REF!</f>
        <v>1322730.6299999999</v>
      </c>
      <c r="R2551" s="5">
        <v>207464.4</v>
      </c>
      <c r="S2551" s="5">
        <f>#REF!-#REF!</f>
        <v>-1115266.23</v>
      </c>
      <c r="T2551" s="36">
        <f t="shared" si="39"/>
        <v>-0.84315445995228799</v>
      </c>
    </row>
    <row r="2552" spans="1:20" x14ac:dyDescent="0.2">
      <c r="A2552" s="25" t="s">
        <v>46</v>
      </c>
      <c r="B2552" s="25" t="s">
        <v>120</v>
      </c>
      <c r="C2552" s="25" t="s">
        <v>77</v>
      </c>
      <c r="D2552" s="25" t="s">
        <v>27</v>
      </c>
      <c r="E2552" s="25" t="s">
        <v>1917</v>
      </c>
      <c r="F2552" s="2">
        <v>40472</v>
      </c>
      <c r="G2552" s="23" t="str">
        <f>TEXT(Table2[[#This Row],[Order-Date]],"mmm")</f>
        <v>Oct</v>
      </c>
      <c r="H2552">
        <v>2010</v>
      </c>
      <c r="I2552">
        <v>601642072</v>
      </c>
      <c r="J2552" s="2">
        <v>40501</v>
      </c>
      <c r="K2552" s="23">
        <f>WEEKDAY(#REF!,1)</f>
        <v>6</v>
      </c>
      <c r="L2552" s="25">
        <f>IF(#REF!&gt;=#REF!,#REF!-#REF!,"")</f>
        <v>29</v>
      </c>
      <c r="M2552" s="4">
        <v>8114</v>
      </c>
      <c r="N2552" s="5">
        <v>154.06</v>
      </c>
      <c r="O2552" s="5">
        <v>90.93</v>
      </c>
      <c r="P2552" s="5">
        <v>63.13</v>
      </c>
      <c r="Q2552" s="5">
        <f>#REF!*#REF!</f>
        <v>737806.02</v>
      </c>
      <c r="R2552" s="5">
        <v>512236.82</v>
      </c>
      <c r="S2552" s="5">
        <f>#REF!-#REF!</f>
        <v>-225569.2</v>
      </c>
      <c r="T2552" s="36">
        <f t="shared" si="39"/>
        <v>-0.30572968217309998</v>
      </c>
    </row>
    <row r="2553" spans="1:20" x14ac:dyDescent="0.2">
      <c r="A2553" s="25" t="s">
        <v>46</v>
      </c>
      <c r="B2553" s="25" t="s">
        <v>194</v>
      </c>
      <c r="C2553" s="25" t="s">
        <v>65</v>
      </c>
      <c r="D2553" s="25" t="s">
        <v>27</v>
      </c>
      <c r="E2553" s="25" t="s">
        <v>1915</v>
      </c>
      <c r="F2553" s="2">
        <v>42018</v>
      </c>
      <c r="G2553" s="23" t="str">
        <f>TEXT(Table2[[#This Row],[Order-Date]],"mmm")</f>
        <v>Jan</v>
      </c>
      <c r="H2553">
        <v>2015</v>
      </c>
      <c r="I2553">
        <v>662486159</v>
      </c>
      <c r="J2553" s="2">
        <v>42050</v>
      </c>
      <c r="K2553" s="23">
        <f>WEEKDAY(#REF!,1)</f>
        <v>1</v>
      </c>
      <c r="L2553" s="25">
        <f>IF(#REF!&gt;=#REF!,#REF!-#REF!,"")</f>
        <v>32</v>
      </c>
      <c r="M2553" s="4">
        <v>3231</v>
      </c>
      <c r="N2553" s="5">
        <v>9.33</v>
      </c>
      <c r="O2553" s="5">
        <v>6.92</v>
      </c>
      <c r="P2553" s="5">
        <v>2.41</v>
      </c>
      <c r="Q2553" s="5">
        <f>#REF!*#REF!</f>
        <v>22358.52</v>
      </c>
      <c r="R2553" s="5">
        <v>7786.71</v>
      </c>
      <c r="S2553" s="5">
        <f>#REF!-#REF!</f>
        <v>-14571.81</v>
      </c>
      <c r="T2553" s="36">
        <f t="shared" si="39"/>
        <v>-0.65173410404624299</v>
      </c>
    </row>
    <row r="2554" spans="1:20" x14ac:dyDescent="0.2">
      <c r="A2554" s="25" t="s">
        <v>46</v>
      </c>
      <c r="B2554" s="25" t="s">
        <v>206</v>
      </c>
      <c r="C2554" s="25" t="s">
        <v>56</v>
      </c>
      <c r="D2554" s="25" t="s">
        <v>23</v>
      </c>
      <c r="E2554" s="25" t="s">
        <v>1917</v>
      </c>
      <c r="F2554" s="2">
        <v>40981</v>
      </c>
      <c r="G2554" s="23" t="str">
        <f>TEXT(Table2[[#This Row],[Order-Date]],"mmm")</f>
        <v>Mar</v>
      </c>
      <c r="H2554">
        <v>2012</v>
      </c>
      <c r="I2554">
        <v>334373033</v>
      </c>
      <c r="J2554" s="2">
        <v>41017</v>
      </c>
      <c r="K2554" s="23">
        <f>WEEKDAY(#REF!,1)</f>
        <v>4</v>
      </c>
      <c r="L2554" s="25">
        <f>IF(#REF!&gt;=#REF!,#REF!-#REF!,"")</f>
        <v>36</v>
      </c>
      <c r="M2554" s="4">
        <v>7266</v>
      </c>
      <c r="N2554" s="5">
        <v>421.89</v>
      </c>
      <c r="O2554" s="5">
        <v>364.69</v>
      </c>
      <c r="P2554" s="5">
        <v>57.2</v>
      </c>
      <c r="Q2554" s="5">
        <f>#REF!*#REF!</f>
        <v>2649837.54</v>
      </c>
      <c r="R2554" s="5">
        <v>415615.2</v>
      </c>
      <c r="S2554" s="5">
        <f>#REF!-#REF!</f>
        <v>-2234222.34</v>
      </c>
      <c r="T2554" s="36">
        <f t="shared" si="39"/>
        <v>-0.84315445995228799</v>
      </c>
    </row>
    <row r="2555" spans="1:20" x14ac:dyDescent="0.2">
      <c r="A2555" s="25" t="s">
        <v>29</v>
      </c>
      <c r="B2555" s="25" t="s">
        <v>165</v>
      </c>
      <c r="C2555" s="25" t="s">
        <v>85</v>
      </c>
      <c r="D2555" s="25" t="s">
        <v>23</v>
      </c>
      <c r="E2555" s="25" t="s">
        <v>1916</v>
      </c>
      <c r="F2555" s="2">
        <v>40532</v>
      </c>
      <c r="G2555" s="23" t="str">
        <f>TEXT(Table2[[#This Row],[Order-Date]],"mmm")</f>
        <v>Dec</v>
      </c>
      <c r="H2555">
        <v>2010</v>
      </c>
      <c r="I2555">
        <v>570476520</v>
      </c>
      <c r="J2555" s="2">
        <v>40536</v>
      </c>
      <c r="K2555" s="23">
        <f>WEEKDAY(#REF!,1)</f>
        <v>6</v>
      </c>
      <c r="L2555" s="25">
        <f>IF(#REF!&gt;=#REF!,#REF!-#REF!,"")</f>
        <v>4</v>
      </c>
      <c r="M2555" s="4">
        <v>5534</v>
      </c>
      <c r="N2555" s="5">
        <v>668.27</v>
      </c>
      <c r="O2555" s="5">
        <v>502.54</v>
      </c>
      <c r="P2555" s="5">
        <v>165.73</v>
      </c>
      <c r="Q2555" s="5">
        <f>#REF!*#REF!</f>
        <v>2781056.36</v>
      </c>
      <c r="R2555" s="5">
        <v>917149.82</v>
      </c>
      <c r="S2555" s="5">
        <f>#REF!-#REF!</f>
        <v>-1863906.54</v>
      </c>
      <c r="T2555" s="36">
        <f t="shared" si="39"/>
        <v>-0.67021530624427905</v>
      </c>
    </row>
    <row r="2556" spans="1:20" x14ac:dyDescent="0.2">
      <c r="A2556" s="25" t="s">
        <v>29</v>
      </c>
      <c r="B2556" s="25" t="s">
        <v>86</v>
      </c>
      <c r="C2556" s="25" t="s">
        <v>34</v>
      </c>
      <c r="D2556" s="25" t="s">
        <v>23</v>
      </c>
      <c r="E2556" s="25" t="s">
        <v>1917</v>
      </c>
      <c r="F2556" s="2">
        <v>41468</v>
      </c>
      <c r="G2556" s="23" t="str">
        <f>TEXT(Table2[[#This Row],[Order-Date]],"mmm")</f>
        <v>Jul</v>
      </c>
      <c r="H2556">
        <v>2013</v>
      </c>
      <c r="I2556">
        <v>144282948</v>
      </c>
      <c r="J2556" s="2">
        <v>41282</v>
      </c>
      <c r="K2556" s="23">
        <f>WEEKDAY(#REF!,1)</f>
        <v>3</v>
      </c>
      <c r="L2556" s="25" t="str">
        <f>IF(#REF!&gt;=#REF!,#REF!-#REF!,"")</f>
        <v/>
      </c>
      <c r="M2556" s="4">
        <v>5386</v>
      </c>
      <c r="N2556" s="5">
        <v>205.7</v>
      </c>
      <c r="O2556" s="5">
        <v>117.11</v>
      </c>
      <c r="P2556" s="5">
        <v>88.59</v>
      </c>
      <c r="Q2556" s="5">
        <f>#REF!*#REF!</f>
        <v>630754.46</v>
      </c>
      <c r="R2556" s="5">
        <v>477145.74</v>
      </c>
      <c r="S2556" s="5">
        <f>#REF!-#REF!</f>
        <v>-153608.72</v>
      </c>
      <c r="T2556" s="36">
        <f t="shared" si="39"/>
        <v>-0.24353172231235601</v>
      </c>
    </row>
    <row r="2557" spans="1:20" x14ac:dyDescent="0.2">
      <c r="A2557" s="25" t="s">
        <v>37</v>
      </c>
      <c r="B2557" s="25" t="s">
        <v>183</v>
      </c>
      <c r="C2557" s="25" t="s">
        <v>22</v>
      </c>
      <c r="D2557" s="25" t="s">
        <v>27</v>
      </c>
      <c r="E2557" s="25" t="s">
        <v>1918</v>
      </c>
      <c r="F2557" s="2">
        <v>40765</v>
      </c>
      <c r="G2557" s="23" t="str">
        <f>TEXT(Table2[[#This Row],[Order-Date]],"mmm")</f>
        <v>Aug</v>
      </c>
      <c r="H2557">
        <v>2011</v>
      </c>
      <c r="I2557">
        <v>599591147</v>
      </c>
      <c r="J2557" s="2">
        <v>40872</v>
      </c>
      <c r="K2557" s="23">
        <f>WEEKDAY(#REF!,1)</f>
        <v>6</v>
      </c>
      <c r="L2557" s="25">
        <f>IF(#REF!&gt;=#REF!,#REF!-#REF!,"")</f>
        <v>107</v>
      </c>
      <c r="M2557" s="4">
        <v>1200</v>
      </c>
      <c r="N2557" s="5">
        <v>255.28</v>
      </c>
      <c r="O2557" s="5">
        <v>159.41999999999999</v>
      </c>
      <c r="P2557" s="5">
        <v>95.86</v>
      </c>
      <c r="Q2557" s="5">
        <f>#REF!*#REF!</f>
        <v>191304</v>
      </c>
      <c r="R2557" s="5">
        <v>115032</v>
      </c>
      <c r="S2557" s="5">
        <f>#REF!-#REF!</f>
        <v>-76272</v>
      </c>
      <c r="T2557" s="36">
        <f t="shared" si="39"/>
        <v>-0.39869527035503699</v>
      </c>
    </row>
    <row r="2558" spans="1:20" x14ac:dyDescent="0.2">
      <c r="A2558" s="25" t="s">
        <v>37</v>
      </c>
      <c r="B2558" s="25" t="s">
        <v>67</v>
      </c>
      <c r="C2558" s="25" t="s">
        <v>56</v>
      </c>
      <c r="D2558" s="25" t="s">
        <v>27</v>
      </c>
      <c r="E2558" s="25" t="s">
        <v>1916</v>
      </c>
      <c r="F2558" s="2">
        <v>41527</v>
      </c>
      <c r="G2558" s="23" t="str">
        <f>TEXT(Table2[[#This Row],[Order-Date]],"mmm")</f>
        <v>Sep</v>
      </c>
      <c r="H2558">
        <v>2013</v>
      </c>
      <c r="I2558">
        <v>400512444</v>
      </c>
      <c r="J2558" s="2">
        <v>41576</v>
      </c>
      <c r="K2558" s="23">
        <f>WEEKDAY(#REF!,1)</f>
        <v>3</v>
      </c>
      <c r="L2558" s="25">
        <f>IF(#REF!&gt;=#REF!,#REF!-#REF!,"")</f>
        <v>49</v>
      </c>
      <c r="M2558" s="4">
        <v>9387</v>
      </c>
      <c r="N2558" s="5">
        <v>421.89</v>
      </c>
      <c r="O2558" s="5">
        <v>364.69</v>
      </c>
      <c r="P2558" s="5">
        <v>57.2</v>
      </c>
      <c r="Q2558" s="5">
        <f>#REF!*#REF!</f>
        <v>3423345.03</v>
      </c>
      <c r="R2558" s="5">
        <v>536936.4</v>
      </c>
      <c r="S2558" s="5">
        <f>#REF!-#REF!</f>
        <v>-2886408.63</v>
      </c>
      <c r="T2558" s="36">
        <f t="shared" si="39"/>
        <v>-0.84315445995228799</v>
      </c>
    </row>
    <row r="2559" spans="1:20" x14ac:dyDescent="0.2">
      <c r="A2559" s="25" t="s">
        <v>46</v>
      </c>
      <c r="B2559" s="25" t="s">
        <v>84</v>
      </c>
      <c r="C2559" s="25" t="s">
        <v>26</v>
      </c>
      <c r="D2559" s="25" t="s">
        <v>23</v>
      </c>
      <c r="E2559" s="25" t="s">
        <v>1917</v>
      </c>
      <c r="F2559" s="2">
        <v>42860</v>
      </c>
      <c r="G2559" s="23" t="str">
        <f>TEXT(Table2[[#This Row],[Order-Date]],"mmm")</f>
        <v>May</v>
      </c>
      <c r="H2559">
        <v>2017</v>
      </c>
      <c r="I2559">
        <v>781470668</v>
      </c>
      <c r="J2559" s="2">
        <v>43013</v>
      </c>
      <c r="K2559" s="23">
        <f>WEEKDAY(#REF!,1)</f>
        <v>5</v>
      </c>
      <c r="L2559" s="25">
        <f>IF(#REF!&gt;=#REF!,#REF!-#REF!,"")</f>
        <v>153</v>
      </c>
      <c r="M2559" s="4">
        <v>3391</v>
      </c>
      <c r="N2559" s="5">
        <v>152.58000000000001</v>
      </c>
      <c r="O2559" s="5">
        <v>97.44</v>
      </c>
      <c r="P2559" s="5">
        <v>55.14</v>
      </c>
      <c r="Q2559" s="5">
        <f>#REF!*#REF!</f>
        <v>330419.03999999998</v>
      </c>
      <c r="R2559" s="5">
        <v>186979.74</v>
      </c>
      <c r="S2559" s="5">
        <f>#REF!-#REF!</f>
        <v>-143439.29999999999</v>
      </c>
      <c r="T2559" s="36">
        <f t="shared" si="39"/>
        <v>-0.43411330049261099</v>
      </c>
    </row>
    <row r="2560" spans="1:20" x14ac:dyDescent="0.2">
      <c r="A2560" s="25" t="s">
        <v>29</v>
      </c>
      <c r="B2560" s="25" t="s">
        <v>104</v>
      </c>
      <c r="C2560" s="25" t="s">
        <v>31</v>
      </c>
      <c r="D2560" s="25" t="s">
        <v>23</v>
      </c>
      <c r="E2560" s="25" t="s">
        <v>1915</v>
      </c>
      <c r="F2560" s="2">
        <v>41557</v>
      </c>
      <c r="G2560" s="23" t="str">
        <f>TEXT(Table2[[#This Row],[Order-Date]],"mmm")</f>
        <v>Oct</v>
      </c>
      <c r="H2560">
        <v>2013</v>
      </c>
      <c r="I2560">
        <v>797202146</v>
      </c>
      <c r="J2560" s="2">
        <v>41595</v>
      </c>
      <c r="K2560" s="23">
        <f>WEEKDAY(#REF!,1)</f>
        <v>1</v>
      </c>
      <c r="L2560" s="25">
        <f>IF(#REF!&gt;=#REF!,#REF!-#REF!,"")</f>
        <v>38</v>
      </c>
      <c r="M2560" s="4">
        <v>8685</v>
      </c>
      <c r="N2560" s="5">
        <v>47.45</v>
      </c>
      <c r="O2560" s="5">
        <v>31.79</v>
      </c>
      <c r="P2560" s="5">
        <v>15.66</v>
      </c>
      <c r="Q2560" s="5">
        <f>#REF!*#REF!</f>
        <v>276096.15000000002</v>
      </c>
      <c r="R2560" s="5">
        <v>136007.1</v>
      </c>
      <c r="S2560" s="5">
        <f>#REF!-#REF!</f>
        <v>-140089.04999999999</v>
      </c>
      <c r="T2560" s="36">
        <f t="shared" si="39"/>
        <v>-0.50739226171752105</v>
      </c>
    </row>
    <row r="2561" spans="1:20" x14ac:dyDescent="0.2">
      <c r="A2561" s="25" t="s">
        <v>32</v>
      </c>
      <c r="B2561" s="25" t="s">
        <v>210</v>
      </c>
      <c r="C2561" s="25" t="s">
        <v>26</v>
      </c>
      <c r="D2561" s="25" t="s">
        <v>23</v>
      </c>
      <c r="E2561" s="25" t="s">
        <v>1915</v>
      </c>
      <c r="F2561" s="2">
        <v>41917</v>
      </c>
      <c r="G2561" s="23" t="str">
        <f>TEXT(Table2[[#This Row],[Order-Date]],"mmm")</f>
        <v>Oct</v>
      </c>
      <c r="H2561">
        <v>2014</v>
      </c>
      <c r="I2561">
        <v>472755706</v>
      </c>
      <c r="J2561" s="2">
        <v>41805</v>
      </c>
      <c r="K2561" s="23">
        <f>WEEKDAY(#REF!,1)</f>
        <v>1</v>
      </c>
      <c r="L2561" s="25" t="str">
        <f>IF(#REF!&gt;=#REF!,#REF!-#REF!,"")</f>
        <v/>
      </c>
      <c r="M2561" s="4">
        <v>7774</v>
      </c>
      <c r="N2561" s="5">
        <v>152.58000000000001</v>
      </c>
      <c r="O2561" s="5">
        <v>97.44</v>
      </c>
      <c r="P2561" s="5">
        <v>55.14</v>
      </c>
      <c r="Q2561" s="5">
        <f>#REF!*#REF!</f>
        <v>757498.56</v>
      </c>
      <c r="R2561" s="5">
        <v>428658.36</v>
      </c>
      <c r="S2561" s="5">
        <f>#REF!-#REF!</f>
        <v>-328840.2</v>
      </c>
      <c r="T2561" s="36">
        <f t="shared" si="39"/>
        <v>-0.43411330049261099</v>
      </c>
    </row>
    <row r="2562" spans="1:20" x14ac:dyDescent="0.2">
      <c r="A2562" s="25" t="s">
        <v>29</v>
      </c>
      <c r="B2562" s="25" t="s">
        <v>154</v>
      </c>
      <c r="C2562" s="25" t="s">
        <v>65</v>
      </c>
      <c r="D2562" s="25" t="s">
        <v>27</v>
      </c>
      <c r="E2562" s="25" t="s">
        <v>1918</v>
      </c>
      <c r="F2562" s="2">
        <v>42477</v>
      </c>
      <c r="G2562" s="23" t="str">
        <f>TEXT(Table2[[#This Row],[Order-Date]],"mmm")</f>
        <v>Apr</v>
      </c>
      <c r="H2562">
        <v>2016</v>
      </c>
      <c r="I2562">
        <v>353492677</v>
      </c>
      <c r="J2562" s="2">
        <v>42513</v>
      </c>
      <c r="K2562" s="23">
        <f>WEEKDAY(#REF!,1)</f>
        <v>2</v>
      </c>
      <c r="L2562" s="25">
        <f>IF(#REF!&gt;=#REF!,#REF!-#REF!,"")</f>
        <v>36</v>
      </c>
      <c r="M2562" s="4">
        <v>5193</v>
      </c>
      <c r="N2562" s="5">
        <v>9.33</v>
      </c>
      <c r="O2562" s="5">
        <v>6.92</v>
      </c>
      <c r="P2562" s="5">
        <v>2.41</v>
      </c>
      <c r="Q2562" s="5">
        <f>#REF!*#REF!</f>
        <v>35935.56</v>
      </c>
      <c r="R2562" s="5">
        <v>12515.13</v>
      </c>
      <c r="S2562" s="5">
        <f>#REF!-#REF!</f>
        <v>-23420.43</v>
      </c>
      <c r="T2562" s="36">
        <f t="shared" si="39"/>
        <v>-0.65173410404624299</v>
      </c>
    </row>
    <row r="2563" spans="1:20" x14ac:dyDescent="0.2">
      <c r="A2563" s="25" t="s">
        <v>29</v>
      </c>
      <c r="B2563" s="25" t="s">
        <v>125</v>
      </c>
      <c r="C2563" s="25" t="s">
        <v>51</v>
      </c>
      <c r="D2563" s="25" t="s">
        <v>27</v>
      </c>
      <c r="E2563" s="25" t="s">
        <v>1915</v>
      </c>
      <c r="F2563" s="2">
        <v>41667</v>
      </c>
      <c r="G2563" s="23" t="str">
        <f>TEXT(Table2[[#This Row],[Order-Date]],"mmm")</f>
        <v>Jan</v>
      </c>
      <c r="H2563">
        <v>2014</v>
      </c>
      <c r="I2563">
        <v>155086886</v>
      </c>
      <c r="J2563" s="2">
        <v>41761</v>
      </c>
      <c r="K2563" s="23">
        <f>WEEKDAY(#REF!,1)</f>
        <v>6</v>
      </c>
      <c r="L2563" s="25">
        <f>IF(#REF!&gt;=#REF!,#REF!-#REF!,"")</f>
        <v>94</v>
      </c>
      <c r="M2563" s="4">
        <v>2511</v>
      </c>
      <c r="N2563" s="5">
        <v>437.2</v>
      </c>
      <c r="O2563" s="5">
        <v>263.33</v>
      </c>
      <c r="P2563" s="5">
        <v>173.87</v>
      </c>
      <c r="Q2563" s="5">
        <f>#REF!*#REF!</f>
        <v>661221.63</v>
      </c>
      <c r="R2563" s="5">
        <v>436587.57</v>
      </c>
      <c r="S2563" s="5">
        <f>#REF!-#REF!</f>
        <v>-224634.06</v>
      </c>
      <c r="T2563" s="36">
        <f t="shared" ref="T2563:T2626" si="40">S2563/Q2563</f>
        <v>-0.33972581931416901</v>
      </c>
    </row>
    <row r="2564" spans="1:20" x14ac:dyDescent="0.2">
      <c r="A2564" s="25" t="s">
        <v>29</v>
      </c>
      <c r="B2564" s="25" t="s">
        <v>104</v>
      </c>
      <c r="C2564" s="25" t="s">
        <v>51</v>
      </c>
      <c r="D2564" s="25" t="s">
        <v>23</v>
      </c>
      <c r="E2564" s="25" t="s">
        <v>1916</v>
      </c>
      <c r="F2564" s="2">
        <v>40480</v>
      </c>
      <c r="G2564" s="23" t="str">
        <f>TEXT(Table2[[#This Row],[Order-Date]],"mmm")</f>
        <v>Oct</v>
      </c>
      <c r="H2564">
        <v>2010</v>
      </c>
      <c r="I2564">
        <v>113524663</v>
      </c>
      <c r="J2564" s="2">
        <v>40433</v>
      </c>
      <c r="K2564" s="23">
        <f>WEEKDAY(#REF!,1)</f>
        <v>1</v>
      </c>
      <c r="L2564" s="25" t="str">
        <f>IF(#REF!&gt;=#REF!,#REF!-#REF!,"")</f>
        <v/>
      </c>
      <c r="M2564" s="4">
        <v>3325</v>
      </c>
      <c r="N2564" s="5">
        <v>437.2</v>
      </c>
      <c r="O2564" s="5">
        <v>263.33</v>
      </c>
      <c r="P2564" s="5">
        <v>173.87</v>
      </c>
      <c r="Q2564" s="5">
        <f>#REF!*#REF!</f>
        <v>875572.25</v>
      </c>
      <c r="R2564" s="5">
        <v>578117.75</v>
      </c>
      <c r="S2564" s="5">
        <f>#REF!-#REF!</f>
        <v>-297454.5</v>
      </c>
      <c r="T2564" s="36">
        <f t="shared" si="40"/>
        <v>-0.33972581931416901</v>
      </c>
    </row>
    <row r="2565" spans="1:20" x14ac:dyDescent="0.2">
      <c r="A2565" s="25" t="s">
        <v>46</v>
      </c>
      <c r="B2565" s="25" t="s">
        <v>103</v>
      </c>
      <c r="C2565" s="25" t="s">
        <v>31</v>
      </c>
      <c r="D2565" s="25" t="s">
        <v>23</v>
      </c>
      <c r="E2565" s="25" t="s">
        <v>1918</v>
      </c>
      <c r="F2565" s="2">
        <v>41919</v>
      </c>
      <c r="G2565" s="23" t="str">
        <f>TEXT(Table2[[#This Row],[Order-Date]],"mmm")</f>
        <v>Oct</v>
      </c>
      <c r="H2565">
        <v>2014</v>
      </c>
      <c r="I2565">
        <v>535104835</v>
      </c>
      <c r="J2565" s="2">
        <v>41835</v>
      </c>
      <c r="K2565" s="23">
        <f>WEEKDAY(#REF!,1)</f>
        <v>3</v>
      </c>
      <c r="L2565" s="25" t="str">
        <f>IF(#REF!&gt;=#REF!,#REF!-#REF!,"")</f>
        <v/>
      </c>
      <c r="M2565" s="4">
        <v>8267</v>
      </c>
      <c r="N2565" s="5">
        <v>47.45</v>
      </c>
      <c r="O2565" s="5">
        <v>31.79</v>
      </c>
      <c r="P2565" s="5">
        <v>15.66</v>
      </c>
      <c r="Q2565" s="5">
        <f>#REF!*#REF!</f>
        <v>262807.93</v>
      </c>
      <c r="R2565" s="5">
        <v>129461.22</v>
      </c>
      <c r="S2565" s="5">
        <f>#REF!-#REF!</f>
        <v>-133346.71</v>
      </c>
      <c r="T2565" s="36">
        <f t="shared" si="40"/>
        <v>-0.50739226171752105</v>
      </c>
    </row>
    <row r="2566" spans="1:20" x14ac:dyDescent="0.2">
      <c r="A2566" s="25" t="s">
        <v>20</v>
      </c>
      <c r="B2566" s="25" t="s">
        <v>94</v>
      </c>
      <c r="C2566" s="25" t="s">
        <v>22</v>
      </c>
      <c r="D2566" s="25" t="s">
        <v>23</v>
      </c>
      <c r="E2566" s="25" t="s">
        <v>1918</v>
      </c>
      <c r="F2566" s="2">
        <v>40720</v>
      </c>
      <c r="G2566" s="23" t="str">
        <f>TEXT(Table2[[#This Row],[Order-Date]],"mmm")</f>
        <v>Jun</v>
      </c>
      <c r="H2566">
        <v>2011</v>
      </c>
      <c r="I2566">
        <v>446438729</v>
      </c>
      <c r="J2566" s="2">
        <v>40702</v>
      </c>
      <c r="K2566" s="23">
        <f>WEEKDAY(#REF!,1)</f>
        <v>4</v>
      </c>
      <c r="L2566" s="25" t="str">
        <f>IF(#REF!&gt;=#REF!,#REF!-#REF!,"")</f>
        <v/>
      </c>
      <c r="M2566" s="4">
        <v>9996</v>
      </c>
      <c r="N2566" s="5">
        <v>255.28</v>
      </c>
      <c r="O2566" s="5">
        <v>159.41999999999999</v>
      </c>
      <c r="P2566" s="5">
        <v>95.86</v>
      </c>
      <c r="Q2566" s="5">
        <f>#REF!*#REF!</f>
        <v>1593562.32</v>
      </c>
      <c r="R2566" s="5">
        <v>958216.56</v>
      </c>
      <c r="S2566" s="5">
        <f>#REF!-#REF!</f>
        <v>-635345.76</v>
      </c>
      <c r="T2566" s="36">
        <f t="shared" si="40"/>
        <v>-0.39869527035503699</v>
      </c>
    </row>
    <row r="2567" spans="1:20" x14ac:dyDescent="0.2">
      <c r="A2567" s="25" t="s">
        <v>46</v>
      </c>
      <c r="B2567" s="25" t="s">
        <v>176</v>
      </c>
      <c r="C2567" s="25" t="s">
        <v>31</v>
      </c>
      <c r="D2567" s="25" t="s">
        <v>23</v>
      </c>
      <c r="E2567" s="25" t="s">
        <v>1916</v>
      </c>
      <c r="F2567" s="2">
        <v>42255</v>
      </c>
      <c r="G2567" s="23" t="str">
        <f>TEXT(Table2[[#This Row],[Order-Date]],"mmm")</f>
        <v>Sep</v>
      </c>
      <c r="H2567">
        <v>2015</v>
      </c>
      <c r="I2567">
        <v>744450175</v>
      </c>
      <c r="J2567" s="2">
        <v>42246</v>
      </c>
      <c r="K2567" s="23">
        <f>WEEKDAY(#REF!,1)</f>
        <v>1</v>
      </c>
      <c r="L2567" s="25" t="str">
        <f>IF(#REF!&gt;=#REF!,#REF!-#REF!,"")</f>
        <v/>
      </c>
      <c r="M2567" s="4">
        <v>8205</v>
      </c>
      <c r="N2567" s="5">
        <v>47.45</v>
      </c>
      <c r="O2567" s="5">
        <v>31.79</v>
      </c>
      <c r="P2567" s="5">
        <v>15.66</v>
      </c>
      <c r="Q2567" s="5">
        <f>#REF!*#REF!</f>
        <v>260836.95</v>
      </c>
      <c r="R2567" s="5">
        <v>128490.3</v>
      </c>
      <c r="S2567" s="5">
        <f>#REF!-#REF!</f>
        <v>-132346.65</v>
      </c>
      <c r="T2567" s="36">
        <f t="shared" si="40"/>
        <v>-0.50739226171752105</v>
      </c>
    </row>
    <row r="2568" spans="1:20" x14ac:dyDescent="0.2">
      <c r="A2568" s="25" t="s">
        <v>46</v>
      </c>
      <c r="B2568" s="25" t="s">
        <v>132</v>
      </c>
      <c r="C2568" s="25" t="s">
        <v>31</v>
      </c>
      <c r="D2568" s="25" t="s">
        <v>27</v>
      </c>
      <c r="E2568" s="25" t="s">
        <v>1917</v>
      </c>
      <c r="F2568" s="2">
        <v>40744</v>
      </c>
      <c r="G2568" s="23" t="str">
        <f>TEXT(Table2[[#This Row],[Order-Date]],"mmm")</f>
        <v>Jul</v>
      </c>
      <c r="H2568">
        <v>2011</v>
      </c>
      <c r="I2568">
        <v>146375501</v>
      </c>
      <c r="J2568" s="2">
        <v>40781</v>
      </c>
      <c r="K2568" s="23">
        <f>WEEKDAY(#REF!,1)</f>
        <v>6</v>
      </c>
      <c r="L2568" s="25">
        <f>IF(#REF!&gt;=#REF!,#REF!-#REF!,"")</f>
        <v>37</v>
      </c>
      <c r="M2568" s="4">
        <v>4618</v>
      </c>
      <c r="N2568" s="5">
        <v>47.45</v>
      </c>
      <c r="O2568" s="5">
        <v>31.79</v>
      </c>
      <c r="P2568" s="5">
        <v>15.66</v>
      </c>
      <c r="Q2568" s="5">
        <f>#REF!*#REF!</f>
        <v>146806.22</v>
      </c>
      <c r="R2568" s="5">
        <v>72317.88</v>
      </c>
      <c r="S2568" s="5">
        <f>#REF!-#REF!</f>
        <v>-74488.34</v>
      </c>
      <c r="T2568" s="36">
        <f t="shared" si="40"/>
        <v>-0.50739226171752105</v>
      </c>
    </row>
    <row r="2569" spans="1:20" x14ac:dyDescent="0.2">
      <c r="A2569" s="25" t="s">
        <v>20</v>
      </c>
      <c r="B2569" s="25" t="s">
        <v>53</v>
      </c>
      <c r="C2569" s="25" t="s">
        <v>39</v>
      </c>
      <c r="D2569" s="25" t="s">
        <v>27</v>
      </c>
      <c r="E2569" s="25" t="s">
        <v>1918</v>
      </c>
      <c r="F2569" s="2">
        <v>40745</v>
      </c>
      <c r="G2569" s="23" t="str">
        <f>TEXT(Table2[[#This Row],[Order-Date]],"mmm")</f>
        <v>Jul</v>
      </c>
      <c r="H2569">
        <v>2011</v>
      </c>
      <c r="I2569">
        <v>139763534</v>
      </c>
      <c r="J2569" s="2">
        <v>40610</v>
      </c>
      <c r="K2569" s="23">
        <f>WEEKDAY(#REF!,1)</f>
        <v>3</v>
      </c>
      <c r="L2569" s="25" t="str">
        <f>IF(#REF!&gt;=#REF!,#REF!-#REF!,"")</f>
        <v/>
      </c>
      <c r="M2569" s="4">
        <v>7990</v>
      </c>
      <c r="N2569" s="5">
        <v>81.73</v>
      </c>
      <c r="O2569" s="5">
        <v>56.67</v>
      </c>
      <c r="P2569" s="5">
        <v>25.06</v>
      </c>
      <c r="Q2569" s="5">
        <f>#REF!*#REF!</f>
        <v>452793.3</v>
      </c>
      <c r="R2569" s="5">
        <v>200229.4</v>
      </c>
      <c r="S2569" s="5">
        <f>#REF!-#REF!</f>
        <v>-252563.9</v>
      </c>
      <c r="T2569" s="36">
        <f t="shared" si="40"/>
        <v>-0.55779071819304704</v>
      </c>
    </row>
    <row r="2570" spans="1:20" x14ac:dyDescent="0.2">
      <c r="A2570" s="25" t="s">
        <v>29</v>
      </c>
      <c r="B2570" s="25" t="s">
        <v>197</v>
      </c>
      <c r="C2570" s="25" t="s">
        <v>31</v>
      </c>
      <c r="D2570" s="25" t="s">
        <v>27</v>
      </c>
      <c r="E2570" s="25" t="s">
        <v>1916</v>
      </c>
      <c r="F2570" s="2">
        <v>41527</v>
      </c>
      <c r="G2570" s="23" t="str">
        <f>TEXT(Table2[[#This Row],[Order-Date]],"mmm")</f>
        <v>Sep</v>
      </c>
      <c r="H2570">
        <v>2013</v>
      </c>
      <c r="I2570">
        <v>932475602</v>
      </c>
      <c r="J2570" s="2">
        <v>41599</v>
      </c>
      <c r="K2570" s="23">
        <f>WEEKDAY(#REF!,1)</f>
        <v>5</v>
      </c>
      <c r="L2570" s="25">
        <f>IF(#REF!&gt;=#REF!,#REF!-#REF!,"")</f>
        <v>72</v>
      </c>
      <c r="M2570" s="4">
        <v>9107</v>
      </c>
      <c r="N2570" s="5">
        <v>47.45</v>
      </c>
      <c r="O2570" s="5">
        <v>31.79</v>
      </c>
      <c r="P2570" s="5">
        <v>15.66</v>
      </c>
      <c r="Q2570" s="5">
        <f>#REF!*#REF!</f>
        <v>289511.53000000003</v>
      </c>
      <c r="R2570" s="5">
        <v>142615.62</v>
      </c>
      <c r="S2570" s="5">
        <f>#REF!-#REF!</f>
        <v>-146895.91</v>
      </c>
      <c r="T2570" s="36">
        <f t="shared" si="40"/>
        <v>-0.50739226171752105</v>
      </c>
    </row>
    <row r="2571" spans="1:20" x14ac:dyDescent="0.2">
      <c r="A2571" s="25" t="s">
        <v>46</v>
      </c>
      <c r="B2571" s="25" t="s">
        <v>222</v>
      </c>
      <c r="C2571" s="25" t="s">
        <v>65</v>
      </c>
      <c r="D2571" s="25" t="s">
        <v>23</v>
      </c>
      <c r="E2571" s="25" t="s">
        <v>1916</v>
      </c>
      <c r="F2571" s="2">
        <v>41508</v>
      </c>
      <c r="G2571" s="23" t="str">
        <f>TEXT(Table2[[#This Row],[Order-Date]],"mmm")</f>
        <v>Aug</v>
      </c>
      <c r="H2571">
        <v>2013</v>
      </c>
      <c r="I2571">
        <v>102685534</v>
      </c>
      <c r="J2571" s="2">
        <v>41509</v>
      </c>
      <c r="K2571" s="23">
        <f>WEEKDAY(#REF!,1)</f>
        <v>6</v>
      </c>
      <c r="L2571" s="25">
        <f>IF(#REF!&gt;=#REF!,#REF!-#REF!,"")</f>
        <v>1</v>
      </c>
      <c r="M2571" s="4">
        <v>5786</v>
      </c>
      <c r="N2571" s="5">
        <v>9.33</v>
      </c>
      <c r="O2571" s="5">
        <v>6.92</v>
      </c>
      <c r="P2571" s="5">
        <v>2.41</v>
      </c>
      <c r="Q2571" s="5">
        <f>#REF!*#REF!</f>
        <v>40039.120000000003</v>
      </c>
      <c r="R2571" s="5">
        <v>13944.26</v>
      </c>
      <c r="S2571" s="5">
        <f>#REF!-#REF!</f>
        <v>-26094.86</v>
      </c>
      <c r="T2571" s="36">
        <f t="shared" si="40"/>
        <v>-0.65173410404624299</v>
      </c>
    </row>
    <row r="2572" spans="1:20" x14ac:dyDescent="0.2">
      <c r="A2572" s="25" t="s">
        <v>46</v>
      </c>
      <c r="B2572" s="25" t="s">
        <v>172</v>
      </c>
      <c r="C2572" s="25" t="s">
        <v>56</v>
      </c>
      <c r="D2572" s="25" t="s">
        <v>27</v>
      </c>
      <c r="E2572" s="25" t="s">
        <v>1917</v>
      </c>
      <c r="F2572" s="2">
        <v>42088</v>
      </c>
      <c r="G2572" s="23" t="str">
        <f>TEXT(Table2[[#This Row],[Order-Date]],"mmm")</f>
        <v>Mar</v>
      </c>
      <c r="H2572">
        <v>2015</v>
      </c>
      <c r="I2572">
        <v>248879659</v>
      </c>
      <c r="J2572" s="2">
        <v>42122</v>
      </c>
      <c r="K2572" s="23">
        <f>WEEKDAY(#REF!,1)</f>
        <v>3</v>
      </c>
      <c r="L2572" s="25">
        <f>IF(#REF!&gt;=#REF!,#REF!-#REF!,"")</f>
        <v>34</v>
      </c>
      <c r="M2572" s="4">
        <v>7877</v>
      </c>
      <c r="N2572" s="5">
        <v>421.89</v>
      </c>
      <c r="O2572" s="5">
        <v>364.69</v>
      </c>
      <c r="P2572" s="5">
        <v>57.2</v>
      </c>
      <c r="Q2572" s="5">
        <f>#REF!*#REF!</f>
        <v>2872663.13</v>
      </c>
      <c r="R2572" s="5">
        <v>450564.4</v>
      </c>
      <c r="S2572" s="5">
        <f>#REF!-#REF!</f>
        <v>-2422098.73</v>
      </c>
      <c r="T2572" s="36">
        <f t="shared" si="40"/>
        <v>-0.84315445995228799</v>
      </c>
    </row>
    <row r="2573" spans="1:20" x14ac:dyDescent="0.2">
      <c r="A2573" s="25" t="s">
        <v>37</v>
      </c>
      <c r="B2573" s="25" t="s">
        <v>50</v>
      </c>
      <c r="C2573" s="25" t="s">
        <v>31</v>
      </c>
      <c r="D2573" s="25" t="s">
        <v>27</v>
      </c>
      <c r="E2573" s="25" t="s">
        <v>1917</v>
      </c>
      <c r="F2573" s="2">
        <v>41023</v>
      </c>
      <c r="G2573" s="23" t="str">
        <f>TEXT(Table2[[#This Row],[Order-Date]],"mmm")</f>
        <v>Apr</v>
      </c>
      <c r="H2573">
        <v>2012</v>
      </c>
      <c r="I2573">
        <v>439856803</v>
      </c>
      <c r="J2573" s="2">
        <v>41248</v>
      </c>
      <c r="K2573" s="23">
        <f>WEEKDAY(#REF!,1)</f>
        <v>4</v>
      </c>
      <c r="L2573" s="25">
        <f>IF(#REF!&gt;=#REF!,#REF!-#REF!,"")</f>
        <v>225</v>
      </c>
      <c r="M2573" s="4">
        <v>2257</v>
      </c>
      <c r="N2573" s="5">
        <v>47.45</v>
      </c>
      <c r="O2573" s="5">
        <v>31.79</v>
      </c>
      <c r="P2573" s="5">
        <v>15.66</v>
      </c>
      <c r="Q2573" s="5">
        <f>#REF!*#REF!</f>
        <v>71750.03</v>
      </c>
      <c r="R2573" s="5">
        <v>35344.620000000003</v>
      </c>
      <c r="S2573" s="5">
        <f>#REF!-#REF!</f>
        <v>-36405.410000000003</v>
      </c>
      <c r="T2573" s="36">
        <f t="shared" si="40"/>
        <v>-0.50739226171752105</v>
      </c>
    </row>
    <row r="2574" spans="1:20" x14ac:dyDescent="0.2">
      <c r="A2574" s="25" t="s">
        <v>46</v>
      </c>
      <c r="B2574" s="25" t="s">
        <v>145</v>
      </c>
      <c r="C2574" s="25" t="s">
        <v>65</v>
      </c>
      <c r="D2574" s="25" t="s">
        <v>23</v>
      </c>
      <c r="E2574" s="25" t="s">
        <v>1917</v>
      </c>
      <c r="F2574" s="2">
        <v>41961</v>
      </c>
      <c r="G2574" s="23" t="str">
        <f>TEXT(Table2[[#This Row],[Order-Date]],"mmm")</f>
        <v>Nov</v>
      </c>
      <c r="H2574">
        <v>2014</v>
      </c>
      <c r="I2574">
        <v>264728295</v>
      </c>
      <c r="J2574" s="2">
        <v>42186</v>
      </c>
      <c r="K2574" s="23">
        <f>WEEKDAY(#REF!,1)</f>
        <v>4</v>
      </c>
      <c r="L2574" s="25">
        <f>IF(#REF!&gt;=#REF!,#REF!-#REF!,"")</f>
        <v>225</v>
      </c>
      <c r="M2574" s="4">
        <v>7840</v>
      </c>
      <c r="N2574" s="5">
        <v>9.33</v>
      </c>
      <c r="O2574" s="5">
        <v>6.92</v>
      </c>
      <c r="P2574" s="5">
        <v>2.41</v>
      </c>
      <c r="Q2574" s="5">
        <f>#REF!*#REF!</f>
        <v>54252.800000000003</v>
      </c>
      <c r="R2574" s="5">
        <v>18894.400000000001</v>
      </c>
      <c r="S2574" s="5">
        <f>#REF!-#REF!</f>
        <v>-35358.400000000001</v>
      </c>
      <c r="T2574" s="36">
        <f t="shared" si="40"/>
        <v>-0.65173410404624299</v>
      </c>
    </row>
    <row r="2575" spans="1:20" x14ac:dyDescent="0.2">
      <c r="A2575" s="25" t="s">
        <v>29</v>
      </c>
      <c r="B2575" s="25" t="s">
        <v>104</v>
      </c>
      <c r="C2575" s="25" t="s">
        <v>49</v>
      </c>
      <c r="D2575" s="25" t="s">
        <v>27</v>
      </c>
      <c r="E2575" s="25" t="s">
        <v>1916</v>
      </c>
      <c r="F2575" s="2">
        <v>42024</v>
      </c>
      <c r="G2575" s="23" t="str">
        <f>TEXT(Table2[[#This Row],[Order-Date]],"mmm")</f>
        <v>Jan</v>
      </c>
      <c r="H2575">
        <v>2015</v>
      </c>
      <c r="I2575">
        <v>282917964</v>
      </c>
      <c r="J2575" s="2">
        <v>42031</v>
      </c>
      <c r="K2575" s="23">
        <f>WEEKDAY(#REF!,1)</f>
        <v>3</v>
      </c>
      <c r="L2575" s="25">
        <f>IF(#REF!&gt;=#REF!,#REF!-#REF!,"")</f>
        <v>7</v>
      </c>
      <c r="M2575" s="4">
        <v>567</v>
      </c>
      <c r="N2575" s="5">
        <v>651.21</v>
      </c>
      <c r="O2575" s="5">
        <v>524.96</v>
      </c>
      <c r="P2575" s="5">
        <v>126.25</v>
      </c>
      <c r="Q2575" s="5">
        <f>#REF!*#REF!</f>
        <v>297652.32</v>
      </c>
      <c r="R2575" s="5">
        <v>71583.75</v>
      </c>
      <c r="S2575" s="5">
        <f>#REF!-#REF!</f>
        <v>-226068.57</v>
      </c>
      <c r="T2575" s="36">
        <f t="shared" si="40"/>
        <v>-0.75950548613227697</v>
      </c>
    </row>
    <row r="2576" spans="1:20" x14ac:dyDescent="0.2">
      <c r="A2576" s="25" t="s">
        <v>46</v>
      </c>
      <c r="B2576" s="25" t="s">
        <v>206</v>
      </c>
      <c r="C2576" s="25" t="s">
        <v>51</v>
      </c>
      <c r="D2576" s="25" t="s">
        <v>27</v>
      </c>
      <c r="E2576" s="25" t="s">
        <v>1915</v>
      </c>
      <c r="F2576" s="2">
        <v>41341</v>
      </c>
      <c r="G2576" s="23" t="str">
        <f>TEXT(Table2[[#This Row],[Order-Date]],"mmm")</f>
        <v>Mar</v>
      </c>
      <c r="H2576">
        <v>2013</v>
      </c>
      <c r="I2576">
        <v>674162137</v>
      </c>
      <c r="J2576" s="2">
        <v>41617</v>
      </c>
      <c r="K2576" s="23">
        <f>WEEKDAY(#REF!,1)</f>
        <v>2</v>
      </c>
      <c r="L2576" s="25">
        <f>IF(#REF!&gt;=#REF!,#REF!-#REF!,"")</f>
        <v>276</v>
      </c>
      <c r="M2576" s="4">
        <v>8413</v>
      </c>
      <c r="N2576" s="5">
        <v>437.2</v>
      </c>
      <c r="O2576" s="5">
        <v>263.33</v>
      </c>
      <c r="P2576" s="5">
        <v>173.87</v>
      </c>
      <c r="Q2576" s="5">
        <f>#REF!*#REF!</f>
        <v>2215395.29</v>
      </c>
      <c r="R2576" s="5">
        <v>1462768.31</v>
      </c>
      <c r="S2576" s="5">
        <f>#REF!-#REF!</f>
        <v>-752626.98</v>
      </c>
      <c r="T2576" s="36">
        <f t="shared" si="40"/>
        <v>-0.33972581931416901</v>
      </c>
    </row>
    <row r="2577" spans="1:20" x14ac:dyDescent="0.2">
      <c r="A2577" s="25" t="s">
        <v>46</v>
      </c>
      <c r="B2577" s="25" t="s">
        <v>119</v>
      </c>
      <c r="C2577" s="25" t="s">
        <v>65</v>
      </c>
      <c r="D2577" s="25" t="s">
        <v>23</v>
      </c>
      <c r="E2577" s="25" t="s">
        <v>1917</v>
      </c>
      <c r="F2577" s="2">
        <v>42462</v>
      </c>
      <c r="G2577" s="23" t="str">
        <f>TEXT(Table2[[#This Row],[Order-Date]],"mmm")</f>
        <v>Apr</v>
      </c>
      <c r="H2577">
        <v>2016</v>
      </c>
      <c r="I2577">
        <v>788509643</v>
      </c>
      <c r="J2577" s="2">
        <v>42432</v>
      </c>
      <c r="K2577" s="23">
        <f>WEEKDAY(#REF!,1)</f>
        <v>5</v>
      </c>
      <c r="L2577" s="25" t="str">
        <f>IF(#REF!&gt;=#REF!,#REF!-#REF!,"")</f>
        <v/>
      </c>
      <c r="M2577" s="4">
        <v>6381</v>
      </c>
      <c r="N2577" s="5">
        <v>9.33</v>
      </c>
      <c r="O2577" s="5">
        <v>6.92</v>
      </c>
      <c r="P2577" s="5">
        <v>2.41</v>
      </c>
      <c r="Q2577" s="5">
        <f>#REF!*#REF!</f>
        <v>44156.52</v>
      </c>
      <c r="R2577" s="5">
        <v>15378.21</v>
      </c>
      <c r="S2577" s="5">
        <f>#REF!-#REF!</f>
        <v>-28778.31</v>
      </c>
      <c r="T2577" s="36">
        <f t="shared" si="40"/>
        <v>-0.65173410404624299</v>
      </c>
    </row>
    <row r="2578" spans="1:20" x14ac:dyDescent="0.2">
      <c r="A2578" s="25" t="s">
        <v>46</v>
      </c>
      <c r="B2578" s="25" t="s">
        <v>103</v>
      </c>
      <c r="C2578" s="25" t="s">
        <v>51</v>
      </c>
      <c r="D2578" s="25" t="s">
        <v>23</v>
      </c>
      <c r="E2578" s="25" t="s">
        <v>1916</v>
      </c>
      <c r="F2578" s="2">
        <v>41761</v>
      </c>
      <c r="G2578" s="23" t="str">
        <f>TEXT(Table2[[#This Row],[Order-Date]],"mmm")</f>
        <v>May</v>
      </c>
      <c r="H2578">
        <v>2014</v>
      </c>
      <c r="I2578">
        <v>496321809</v>
      </c>
      <c r="J2578" s="2">
        <v>41693</v>
      </c>
      <c r="K2578" s="23">
        <f>WEEKDAY(#REF!,1)</f>
        <v>1</v>
      </c>
      <c r="L2578" s="25" t="str">
        <f>IF(#REF!&gt;=#REF!,#REF!-#REF!,"")</f>
        <v/>
      </c>
      <c r="M2578" s="4">
        <v>1507</v>
      </c>
      <c r="N2578" s="5">
        <v>437.2</v>
      </c>
      <c r="O2578" s="5">
        <v>263.33</v>
      </c>
      <c r="P2578" s="5">
        <v>173.87</v>
      </c>
      <c r="Q2578" s="5">
        <f>#REF!*#REF!</f>
        <v>396838.31</v>
      </c>
      <c r="R2578" s="5">
        <v>262022.09</v>
      </c>
      <c r="S2578" s="5">
        <f>#REF!-#REF!</f>
        <v>-134816.22</v>
      </c>
      <c r="T2578" s="36">
        <f t="shared" si="40"/>
        <v>-0.33972581931416901</v>
      </c>
    </row>
    <row r="2579" spans="1:20" x14ac:dyDescent="0.2">
      <c r="A2579" s="25" t="s">
        <v>46</v>
      </c>
      <c r="B2579" s="25" t="s">
        <v>146</v>
      </c>
      <c r="C2579" s="25" t="s">
        <v>85</v>
      </c>
      <c r="D2579" s="25" t="s">
        <v>23</v>
      </c>
      <c r="E2579" s="25" t="s">
        <v>1915</v>
      </c>
      <c r="F2579" s="2">
        <v>40747</v>
      </c>
      <c r="G2579" s="23" t="str">
        <f>TEXT(Table2[[#This Row],[Order-Date]],"mmm")</f>
        <v>Jul</v>
      </c>
      <c r="H2579">
        <v>2011</v>
      </c>
      <c r="I2579">
        <v>638272464</v>
      </c>
      <c r="J2579" s="2">
        <v>40795</v>
      </c>
      <c r="K2579" s="23">
        <f>WEEKDAY(#REF!,1)</f>
        <v>6</v>
      </c>
      <c r="L2579" s="25">
        <f>IF(#REF!&gt;=#REF!,#REF!-#REF!,"")</f>
        <v>48</v>
      </c>
      <c r="M2579" s="4">
        <v>7861</v>
      </c>
      <c r="N2579" s="5">
        <v>668.27</v>
      </c>
      <c r="O2579" s="5">
        <v>502.54</v>
      </c>
      <c r="P2579" s="5">
        <v>165.73</v>
      </c>
      <c r="Q2579" s="5">
        <f>#REF!*#REF!</f>
        <v>3950466.94</v>
      </c>
      <c r="R2579" s="5">
        <v>1302803.53</v>
      </c>
      <c r="S2579" s="5">
        <f>#REF!-#REF!</f>
        <v>-2647663.41</v>
      </c>
      <c r="T2579" s="36">
        <f t="shared" si="40"/>
        <v>-0.67021530624427905</v>
      </c>
    </row>
    <row r="2580" spans="1:20" x14ac:dyDescent="0.2">
      <c r="A2580" s="25" t="s">
        <v>29</v>
      </c>
      <c r="B2580" s="25" t="s">
        <v>202</v>
      </c>
      <c r="C2580" s="25" t="s">
        <v>22</v>
      </c>
      <c r="D2580" s="25" t="s">
        <v>27</v>
      </c>
      <c r="E2580" s="25" t="s">
        <v>1918</v>
      </c>
      <c r="F2580" s="2">
        <v>41452</v>
      </c>
      <c r="G2580" s="23" t="str">
        <f>TEXT(Table2[[#This Row],[Order-Date]],"mmm")</f>
        <v>Jun</v>
      </c>
      <c r="H2580">
        <v>2013</v>
      </c>
      <c r="I2580">
        <v>775347936</v>
      </c>
      <c r="J2580" s="2">
        <v>41493</v>
      </c>
      <c r="K2580" s="23">
        <f>WEEKDAY(#REF!,1)</f>
        <v>4</v>
      </c>
      <c r="L2580" s="25">
        <f>IF(#REF!&gt;=#REF!,#REF!-#REF!,"")</f>
        <v>41</v>
      </c>
      <c r="M2580" s="4">
        <v>1539</v>
      </c>
      <c r="N2580" s="5">
        <v>255.28</v>
      </c>
      <c r="O2580" s="5">
        <v>159.41999999999999</v>
      </c>
      <c r="P2580" s="5">
        <v>95.86</v>
      </c>
      <c r="Q2580" s="5">
        <f>#REF!*#REF!</f>
        <v>245347.38</v>
      </c>
      <c r="R2580" s="5">
        <v>147528.54</v>
      </c>
      <c r="S2580" s="5">
        <f>#REF!-#REF!</f>
        <v>-97818.84</v>
      </c>
      <c r="T2580" s="36">
        <f t="shared" si="40"/>
        <v>-0.39869527035503699</v>
      </c>
    </row>
    <row r="2581" spans="1:20" x14ac:dyDescent="0.2">
      <c r="A2581" s="25" t="s">
        <v>40</v>
      </c>
      <c r="B2581" s="25" t="s">
        <v>218</v>
      </c>
      <c r="C2581" s="25" t="s">
        <v>85</v>
      </c>
      <c r="D2581" s="25" t="s">
        <v>27</v>
      </c>
      <c r="E2581" s="25" t="s">
        <v>1917</v>
      </c>
      <c r="F2581" s="2">
        <v>41951</v>
      </c>
      <c r="G2581" s="23" t="str">
        <f>TEXT(Table2[[#This Row],[Order-Date]],"mmm")</f>
        <v>Nov</v>
      </c>
      <c r="H2581">
        <v>2014</v>
      </c>
      <c r="I2581">
        <v>538847053</v>
      </c>
      <c r="J2581" s="2">
        <v>41911</v>
      </c>
      <c r="K2581" s="23">
        <f>WEEKDAY(#REF!,1)</f>
        <v>2</v>
      </c>
      <c r="L2581" s="25" t="str">
        <f>IF(#REF!&gt;=#REF!,#REF!-#REF!,"")</f>
        <v/>
      </c>
      <c r="M2581" s="4">
        <v>5672</v>
      </c>
      <c r="N2581" s="5">
        <v>668.27</v>
      </c>
      <c r="O2581" s="5">
        <v>502.54</v>
      </c>
      <c r="P2581" s="5">
        <v>165.73</v>
      </c>
      <c r="Q2581" s="5">
        <f>#REF!*#REF!</f>
        <v>2850406.88</v>
      </c>
      <c r="R2581" s="5">
        <v>940020.56</v>
      </c>
      <c r="S2581" s="5">
        <f>#REF!-#REF!</f>
        <v>-1910386.32</v>
      </c>
      <c r="T2581" s="36">
        <f t="shared" si="40"/>
        <v>-0.67021530624427905</v>
      </c>
    </row>
    <row r="2582" spans="1:20" x14ac:dyDescent="0.2">
      <c r="A2582" s="25" t="s">
        <v>29</v>
      </c>
      <c r="B2582" s="25" t="s">
        <v>58</v>
      </c>
      <c r="C2582" s="25" t="s">
        <v>22</v>
      </c>
      <c r="D2582" s="25" t="s">
        <v>27</v>
      </c>
      <c r="E2582" s="25" t="s">
        <v>1918</v>
      </c>
      <c r="F2582" s="2">
        <v>40439</v>
      </c>
      <c r="G2582" s="23" t="str">
        <f>TEXT(Table2[[#This Row],[Order-Date]],"mmm")</f>
        <v>Sep</v>
      </c>
      <c r="H2582">
        <v>2010</v>
      </c>
      <c r="I2582">
        <v>980381143</v>
      </c>
      <c r="J2582" s="2">
        <v>40447</v>
      </c>
      <c r="K2582" s="23">
        <f>WEEKDAY(#REF!,1)</f>
        <v>1</v>
      </c>
      <c r="L2582" s="25">
        <f>IF(#REF!&gt;=#REF!,#REF!-#REF!,"")</f>
        <v>8</v>
      </c>
      <c r="M2582" s="4">
        <v>5421</v>
      </c>
      <c r="N2582" s="5">
        <v>255.28</v>
      </c>
      <c r="O2582" s="5">
        <v>159.41999999999999</v>
      </c>
      <c r="P2582" s="5">
        <v>95.86</v>
      </c>
      <c r="Q2582" s="5">
        <f>#REF!*#REF!</f>
        <v>864215.82</v>
      </c>
      <c r="R2582" s="5">
        <v>519657.06</v>
      </c>
      <c r="S2582" s="5">
        <f>#REF!-#REF!</f>
        <v>-344558.76</v>
      </c>
      <c r="T2582" s="36">
        <f t="shared" si="40"/>
        <v>-0.39869527035503699</v>
      </c>
    </row>
    <row r="2583" spans="1:20" x14ac:dyDescent="0.2">
      <c r="A2583" s="25" t="s">
        <v>29</v>
      </c>
      <c r="B2583" s="25" t="s">
        <v>213</v>
      </c>
      <c r="C2583" s="25" t="s">
        <v>51</v>
      </c>
      <c r="D2583" s="25" t="s">
        <v>27</v>
      </c>
      <c r="E2583" s="25" t="s">
        <v>1915</v>
      </c>
      <c r="F2583" s="2">
        <v>40330</v>
      </c>
      <c r="G2583" s="23" t="str">
        <f>TEXT(Table2[[#This Row],[Order-Date]],"mmm")</f>
        <v>Jun</v>
      </c>
      <c r="H2583">
        <v>2010</v>
      </c>
      <c r="I2583">
        <v>521874034</v>
      </c>
      <c r="J2583" s="2">
        <v>40239</v>
      </c>
      <c r="K2583" s="23">
        <f>WEEKDAY(#REF!,1)</f>
        <v>3</v>
      </c>
      <c r="L2583" s="25" t="str">
        <f>IF(#REF!&gt;=#REF!,#REF!-#REF!,"")</f>
        <v/>
      </c>
      <c r="M2583" s="4">
        <v>2979</v>
      </c>
      <c r="N2583" s="5">
        <v>437.2</v>
      </c>
      <c r="O2583" s="5">
        <v>263.33</v>
      </c>
      <c r="P2583" s="5">
        <v>173.87</v>
      </c>
      <c r="Q2583" s="5">
        <f>#REF!*#REF!</f>
        <v>784460.07</v>
      </c>
      <c r="R2583" s="5">
        <v>517958.73</v>
      </c>
      <c r="S2583" s="5">
        <f>#REF!-#REF!</f>
        <v>-266501.34000000003</v>
      </c>
      <c r="T2583" s="36">
        <f t="shared" si="40"/>
        <v>-0.33972581931416901</v>
      </c>
    </row>
    <row r="2584" spans="1:20" x14ac:dyDescent="0.2">
      <c r="A2584" s="25" t="s">
        <v>46</v>
      </c>
      <c r="B2584" s="25" t="s">
        <v>206</v>
      </c>
      <c r="C2584" s="25" t="s">
        <v>77</v>
      </c>
      <c r="D2584" s="25" t="s">
        <v>27</v>
      </c>
      <c r="E2584" s="25" t="s">
        <v>1918</v>
      </c>
      <c r="F2584" s="2">
        <v>41718</v>
      </c>
      <c r="G2584" s="23" t="str">
        <f>TEXT(Table2[[#This Row],[Order-Date]],"mmm")</f>
        <v>Mar</v>
      </c>
      <c r="H2584">
        <v>2014</v>
      </c>
      <c r="I2584">
        <v>805562055</v>
      </c>
      <c r="J2584" s="2">
        <v>41726</v>
      </c>
      <c r="K2584" s="23">
        <f>WEEKDAY(#REF!,1)</f>
        <v>6</v>
      </c>
      <c r="L2584" s="25">
        <f>IF(#REF!&gt;=#REF!,#REF!-#REF!,"")</f>
        <v>8</v>
      </c>
      <c r="M2584" s="4">
        <v>2568</v>
      </c>
      <c r="N2584" s="5">
        <v>154.06</v>
      </c>
      <c r="O2584" s="5">
        <v>90.93</v>
      </c>
      <c r="P2584" s="5">
        <v>63.13</v>
      </c>
      <c r="Q2584" s="5">
        <f>#REF!*#REF!</f>
        <v>233508.24</v>
      </c>
      <c r="R2584" s="5">
        <v>162117.84</v>
      </c>
      <c r="S2584" s="5">
        <f>#REF!-#REF!</f>
        <v>-71390.399999999994</v>
      </c>
      <c r="T2584" s="36">
        <f t="shared" si="40"/>
        <v>-0.30572968217309998</v>
      </c>
    </row>
    <row r="2585" spans="1:20" x14ac:dyDescent="0.2">
      <c r="A2585" s="25" t="s">
        <v>40</v>
      </c>
      <c r="B2585" s="25" t="s">
        <v>201</v>
      </c>
      <c r="C2585" s="25" t="s">
        <v>39</v>
      </c>
      <c r="D2585" s="25" t="s">
        <v>23</v>
      </c>
      <c r="E2585" s="25" t="s">
        <v>1915</v>
      </c>
      <c r="F2585" s="2">
        <v>41904</v>
      </c>
      <c r="G2585" s="23" t="str">
        <f>TEXT(Table2[[#This Row],[Order-Date]],"mmm")</f>
        <v>Sep</v>
      </c>
      <c r="H2585">
        <v>2014</v>
      </c>
      <c r="I2585">
        <v>843994033</v>
      </c>
      <c r="J2585" s="2">
        <v>41681</v>
      </c>
      <c r="K2585" s="23">
        <f>WEEKDAY(#REF!,1)</f>
        <v>3</v>
      </c>
      <c r="L2585" s="25" t="str">
        <f>IF(#REF!&gt;=#REF!,#REF!-#REF!,"")</f>
        <v/>
      </c>
      <c r="M2585" s="4">
        <v>5445</v>
      </c>
      <c r="N2585" s="5">
        <v>81.73</v>
      </c>
      <c r="O2585" s="5">
        <v>56.67</v>
      </c>
      <c r="P2585" s="5">
        <v>25.06</v>
      </c>
      <c r="Q2585" s="5">
        <f>#REF!*#REF!</f>
        <v>308568.15000000002</v>
      </c>
      <c r="R2585" s="5">
        <v>136451.70000000001</v>
      </c>
      <c r="S2585" s="5">
        <f>#REF!-#REF!</f>
        <v>-172116.45</v>
      </c>
      <c r="T2585" s="36">
        <f t="shared" si="40"/>
        <v>-0.55779071819304704</v>
      </c>
    </row>
    <row r="2586" spans="1:20" x14ac:dyDescent="0.2">
      <c r="A2586" s="25" t="s">
        <v>40</v>
      </c>
      <c r="B2586" s="25" t="s">
        <v>140</v>
      </c>
      <c r="C2586" s="25" t="s">
        <v>26</v>
      </c>
      <c r="D2586" s="25" t="s">
        <v>23</v>
      </c>
      <c r="E2586" s="25" t="s">
        <v>1918</v>
      </c>
      <c r="F2586" s="2">
        <v>40671</v>
      </c>
      <c r="G2586" s="23" t="str">
        <f>TEXT(Table2[[#This Row],[Order-Date]],"mmm")</f>
        <v>May</v>
      </c>
      <c r="H2586">
        <v>2011</v>
      </c>
      <c r="I2586">
        <v>170031297</v>
      </c>
      <c r="J2586" s="2">
        <v>40786</v>
      </c>
      <c r="K2586" s="23">
        <f>WEEKDAY(#REF!,1)</f>
        <v>4</v>
      </c>
      <c r="L2586" s="25">
        <f>IF(#REF!&gt;=#REF!,#REF!-#REF!,"")</f>
        <v>115</v>
      </c>
      <c r="M2586" s="4">
        <v>4894</v>
      </c>
      <c r="N2586" s="5">
        <v>152.58000000000001</v>
      </c>
      <c r="O2586" s="5">
        <v>97.44</v>
      </c>
      <c r="P2586" s="5">
        <v>55.14</v>
      </c>
      <c r="Q2586" s="5">
        <f>#REF!*#REF!</f>
        <v>476871.36</v>
      </c>
      <c r="R2586" s="5">
        <v>269855.15999999997</v>
      </c>
      <c r="S2586" s="5">
        <f>#REF!-#REF!</f>
        <v>-207016.2</v>
      </c>
      <c r="T2586" s="36">
        <f t="shared" si="40"/>
        <v>-0.43411330049261099</v>
      </c>
    </row>
    <row r="2587" spans="1:20" x14ac:dyDescent="0.2">
      <c r="A2587" s="25" t="s">
        <v>29</v>
      </c>
      <c r="B2587" s="25" t="s">
        <v>198</v>
      </c>
      <c r="C2587" s="25" t="s">
        <v>51</v>
      </c>
      <c r="D2587" s="25" t="s">
        <v>23</v>
      </c>
      <c r="E2587" s="25" t="s">
        <v>1915</v>
      </c>
      <c r="F2587" s="2">
        <v>42841</v>
      </c>
      <c r="G2587" s="23" t="str">
        <f>TEXT(Table2[[#This Row],[Order-Date]],"mmm")</f>
        <v>Apr</v>
      </c>
      <c r="H2587">
        <v>2017</v>
      </c>
      <c r="I2587">
        <v>186847674</v>
      </c>
      <c r="J2587" s="2">
        <v>42848</v>
      </c>
      <c r="K2587" s="23">
        <f>WEEKDAY(#REF!,1)</f>
        <v>1</v>
      </c>
      <c r="L2587" s="25">
        <f>IF(#REF!&gt;=#REF!,#REF!-#REF!,"")</f>
        <v>7</v>
      </c>
      <c r="M2587" s="4">
        <v>1234</v>
      </c>
      <c r="N2587" s="5">
        <v>437.2</v>
      </c>
      <c r="O2587" s="5">
        <v>263.33</v>
      </c>
      <c r="P2587" s="5">
        <v>173.87</v>
      </c>
      <c r="Q2587" s="5">
        <f>#REF!*#REF!</f>
        <v>324949.21999999997</v>
      </c>
      <c r="R2587" s="5">
        <v>214555.58</v>
      </c>
      <c r="S2587" s="5">
        <f>#REF!-#REF!</f>
        <v>-110393.64</v>
      </c>
      <c r="T2587" s="36">
        <f t="shared" si="40"/>
        <v>-0.33972581931416901</v>
      </c>
    </row>
    <row r="2588" spans="1:20" x14ac:dyDescent="0.2">
      <c r="A2588" s="25" t="s">
        <v>29</v>
      </c>
      <c r="B2588" s="25" t="s">
        <v>212</v>
      </c>
      <c r="C2588" s="25" t="s">
        <v>65</v>
      </c>
      <c r="D2588" s="25" t="s">
        <v>27</v>
      </c>
      <c r="E2588" s="25" t="s">
        <v>1917</v>
      </c>
      <c r="F2588" s="2">
        <v>42028</v>
      </c>
      <c r="G2588" s="23" t="str">
        <f>TEXT(Table2[[#This Row],[Order-Date]],"mmm")</f>
        <v>Jan</v>
      </c>
      <c r="H2588">
        <v>2015</v>
      </c>
      <c r="I2588">
        <v>117929494</v>
      </c>
      <c r="J2588" s="2">
        <v>42038</v>
      </c>
      <c r="K2588" s="23">
        <f>WEEKDAY(#REF!,1)</f>
        <v>3</v>
      </c>
      <c r="L2588" s="25">
        <f>IF(#REF!&gt;=#REF!,#REF!-#REF!,"")</f>
        <v>10</v>
      </c>
      <c r="M2588" s="4">
        <v>6813</v>
      </c>
      <c r="N2588" s="5">
        <v>9.33</v>
      </c>
      <c r="O2588" s="5">
        <v>6.92</v>
      </c>
      <c r="P2588" s="5">
        <v>2.41</v>
      </c>
      <c r="Q2588" s="5">
        <f>#REF!*#REF!</f>
        <v>47145.96</v>
      </c>
      <c r="R2588" s="5">
        <v>16419.330000000002</v>
      </c>
      <c r="S2588" s="5">
        <f>#REF!-#REF!</f>
        <v>-30726.63</v>
      </c>
      <c r="T2588" s="36">
        <f t="shared" si="40"/>
        <v>-0.65173410404624299</v>
      </c>
    </row>
    <row r="2589" spans="1:20" x14ac:dyDescent="0.2">
      <c r="A2589" s="25" t="s">
        <v>37</v>
      </c>
      <c r="B2589" s="25" t="s">
        <v>95</v>
      </c>
      <c r="C2589" s="25" t="s">
        <v>22</v>
      </c>
      <c r="D2589" s="25" t="s">
        <v>27</v>
      </c>
      <c r="E2589" s="25" t="s">
        <v>1915</v>
      </c>
      <c r="F2589" s="2">
        <v>42271</v>
      </c>
      <c r="G2589" s="23" t="str">
        <f>TEXT(Table2[[#This Row],[Order-Date]],"mmm")</f>
        <v>Sep</v>
      </c>
      <c r="H2589">
        <v>2015</v>
      </c>
      <c r="I2589">
        <v>157075583</v>
      </c>
      <c r="J2589" s="2">
        <v>42073</v>
      </c>
      <c r="K2589" s="23">
        <f>WEEKDAY(#REF!,1)</f>
        <v>3</v>
      </c>
      <c r="L2589" s="25" t="str">
        <f>IF(#REF!&gt;=#REF!,#REF!-#REF!,"")</f>
        <v/>
      </c>
      <c r="M2589" s="4">
        <v>1011</v>
      </c>
      <c r="N2589" s="5">
        <v>255.28</v>
      </c>
      <c r="O2589" s="5">
        <v>159.41999999999999</v>
      </c>
      <c r="P2589" s="5">
        <v>95.86</v>
      </c>
      <c r="Q2589" s="5">
        <f>#REF!*#REF!</f>
        <v>161173.62</v>
      </c>
      <c r="R2589" s="5">
        <v>96914.46</v>
      </c>
      <c r="S2589" s="5">
        <f>#REF!-#REF!</f>
        <v>-64259.16</v>
      </c>
      <c r="T2589" s="36">
        <f t="shared" si="40"/>
        <v>-0.39869527035503699</v>
      </c>
    </row>
    <row r="2590" spans="1:20" x14ac:dyDescent="0.2">
      <c r="A2590" s="25" t="s">
        <v>37</v>
      </c>
      <c r="B2590" s="25" t="s">
        <v>106</v>
      </c>
      <c r="C2590" s="25" t="s">
        <v>22</v>
      </c>
      <c r="D2590" s="25" t="s">
        <v>23</v>
      </c>
      <c r="E2590" s="25" t="s">
        <v>1918</v>
      </c>
      <c r="F2590" s="2">
        <v>42614</v>
      </c>
      <c r="G2590" s="23" t="str">
        <f>TEXT(Table2[[#This Row],[Order-Date]],"mmm")</f>
        <v>Sep</v>
      </c>
      <c r="H2590">
        <v>2016</v>
      </c>
      <c r="I2590">
        <v>118397271</v>
      </c>
      <c r="J2590" s="2">
        <v>42584</v>
      </c>
      <c r="K2590" s="23">
        <f>WEEKDAY(#REF!,1)</f>
        <v>3</v>
      </c>
      <c r="L2590" s="25" t="str">
        <f>IF(#REF!&gt;=#REF!,#REF!-#REF!,"")</f>
        <v/>
      </c>
      <c r="M2590" s="4">
        <v>5238</v>
      </c>
      <c r="N2590" s="5">
        <v>255.28</v>
      </c>
      <c r="O2590" s="5">
        <v>159.41999999999999</v>
      </c>
      <c r="P2590" s="5">
        <v>95.86</v>
      </c>
      <c r="Q2590" s="5">
        <f>#REF!*#REF!</f>
        <v>835041.96</v>
      </c>
      <c r="R2590" s="5">
        <v>502114.68</v>
      </c>
      <c r="S2590" s="5">
        <f>#REF!-#REF!</f>
        <v>-332927.28000000003</v>
      </c>
      <c r="T2590" s="36">
        <f t="shared" si="40"/>
        <v>-0.39869527035503699</v>
      </c>
    </row>
    <row r="2591" spans="1:20" x14ac:dyDescent="0.2">
      <c r="A2591" s="25" t="s">
        <v>29</v>
      </c>
      <c r="B2591" s="25" t="s">
        <v>100</v>
      </c>
      <c r="C2591" s="25" t="s">
        <v>31</v>
      </c>
      <c r="D2591" s="25" t="s">
        <v>27</v>
      </c>
      <c r="E2591" s="25" t="s">
        <v>1915</v>
      </c>
      <c r="F2591" s="2">
        <v>43046</v>
      </c>
      <c r="G2591" s="23" t="str">
        <f>TEXT(Table2[[#This Row],[Order-Date]],"mmm")</f>
        <v>Nov</v>
      </c>
      <c r="H2591">
        <v>2017</v>
      </c>
      <c r="I2591">
        <v>786318385</v>
      </c>
      <c r="J2591" s="2">
        <v>42970</v>
      </c>
      <c r="K2591" s="23">
        <f>WEEKDAY(#REF!,1)</f>
        <v>4</v>
      </c>
      <c r="L2591" s="25" t="str">
        <f>IF(#REF!&gt;=#REF!,#REF!-#REF!,"")</f>
        <v/>
      </c>
      <c r="M2591" s="4">
        <v>7939</v>
      </c>
      <c r="N2591" s="5">
        <v>47.45</v>
      </c>
      <c r="O2591" s="5">
        <v>31.79</v>
      </c>
      <c r="P2591" s="5">
        <v>15.66</v>
      </c>
      <c r="Q2591" s="5">
        <f>#REF!*#REF!</f>
        <v>252380.81</v>
      </c>
      <c r="R2591" s="5">
        <v>124324.74</v>
      </c>
      <c r="S2591" s="5">
        <f>#REF!-#REF!</f>
        <v>-128056.07</v>
      </c>
      <c r="T2591" s="36">
        <f t="shared" si="40"/>
        <v>-0.50739226171752105</v>
      </c>
    </row>
    <row r="2592" spans="1:20" x14ac:dyDescent="0.2">
      <c r="A2592" s="25" t="s">
        <v>32</v>
      </c>
      <c r="B2592" s="25" t="s">
        <v>215</v>
      </c>
      <c r="C2592" s="25" t="s">
        <v>51</v>
      </c>
      <c r="D2592" s="25" t="s">
        <v>27</v>
      </c>
      <c r="E2592" s="25" t="s">
        <v>1918</v>
      </c>
      <c r="F2592" s="2">
        <v>42123</v>
      </c>
      <c r="G2592" s="23" t="str">
        <f>TEXT(Table2[[#This Row],[Order-Date]],"mmm")</f>
        <v>Apr</v>
      </c>
      <c r="H2592">
        <v>2015</v>
      </c>
      <c r="I2592">
        <v>765575253</v>
      </c>
      <c r="J2592" s="2">
        <v>42099</v>
      </c>
      <c r="K2592" s="23">
        <f>WEEKDAY(#REF!,1)</f>
        <v>1</v>
      </c>
      <c r="L2592" s="25" t="str">
        <f>IF(#REF!&gt;=#REF!,#REF!-#REF!,"")</f>
        <v/>
      </c>
      <c r="M2592" s="4">
        <v>9585</v>
      </c>
      <c r="N2592" s="5">
        <v>437.2</v>
      </c>
      <c r="O2592" s="5">
        <v>263.33</v>
      </c>
      <c r="P2592" s="5">
        <v>173.87</v>
      </c>
      <c r="Q2592" s="5">
        <f>#REF!*#REF!</f>
        <v>2524018.0499999998</v>
      </c>
      <c r="R2592" s="5">
        <v>1666543.95</v>
      </c>
      <c r="S2592" s="5">
        <f>#REF!-#REF!</f>
        <v>-857474.1</v>
      </c>
      <c r="T2592" s="36">
        <f t="shared" si="40"/>
        <v>-0.33972581931416901</v>
      </c>
    </row>
    <row r="2593" spans="1:20" x14ac:dyDescent="0.2">
      <c r="A2593" s="25" t="s">
        <v>37</v>
      </c>
      <c r="B2593" s="25" t="s">
        <v>151</v>
      </c>
      <c r="C2593" s="25" t="s">
        <v>77</v>
      </c>
      <c r="D2593" s="25" t="s">
        <v>27</v>
      </c>
      <c r="E2593" s="25" t="s">
        <v>1916</v>
      </c>
      <c r="F2593" s="2">
        <v>42703</v>
      </c>
      <c r="G2593" s="23" t="str">
        <f>TEXT(Table2[[#This Row],[Order-Date]],"mmm")</f>
        <v>Nov</v>
      </c>
      <c r="H2593">
        <v>2016</v>
      </c>
      <c r="I2593">
        <v>531216704</v>
      </c>
      <c r="J2593" s="2">
        <v>42717</v>
      </c>
      <c r="K2593" s="23">
        <f>WEEKDAY(#REF!,1)</f>
        <v>3</v>
      </c>
      <c r="L2593" s="25">
        <f>IF(#REF!&gt;=#REF!,#REF!-#REF!,"")</f>
        <v>14</v>
      </c>
      <c r="M2593" s="4">
        <v>7682</v>
      </c>
      <c r="N2593" s="5">
        <v>154.06</v>
      </c>
      <c r="O2593" s="5">
        <v>90.93</v>
      </c>
      <c r="P2593" s="5">
        <v>63.13</v>
      </c>
      <c r="Q2593" s="5">
        <f>#REF!*#REF!</f>
        <v>698524.26</v>
      </c>
      <c r="R2593" s="5">
        <v>484964.66</v>
      </c>
      <c r="S2593" s="5">
        <f>#REF!-#REF!</f>
        <v>-213559.6</v>
      </c>
      <c r="T2593" s="36">
        <f t="shared" si="40"/>
        <v>-0.30572968217309998</v>
      </c>
    </row>
    <row r="2594" spans="1:20" x14ac:dyDescent="0.2">
      <c r="A2594" s="25" t="s">
        <v>29</v>
      </c>
      <c r="B2594" s="25" t="s">
        <v>57</v>
      </c>
      <c r="C2594" s="25" t="s">
        <v>85</v>
      </c>
      <c r="D2594" s="25" t="s">
        <v>23</v>
      </c>
      <c r="E2594" s="25" t="s">
        <v>1918</v>
      </c>
      <c r="F2594" s="2">
        <v>42267</v>
      </c>
      <c r="G2594" s="23" t="str">
        <f>TEXT(Table2[[#This Row],[Order-Date]],"mmm")</f>
        <v>Sep</v>
      </c>
      <c r="H2594">
        <v>2015</v>
      </c>
      <c r="I2594">
        <v>178604066</v>
      </c>
      <c r="J2594" s="2">
        <v>42295</v>
      </c>
      <c r="K2594" s="23">
        <f>WEEKDAY(#REF!,1)</f>
        <v>1</v>
      </c>
      <c r="L2594" s="25">
        <f>IF(#REF!&gt;=#REF!,#REF!-#REF!,"")</f>
        <v>28</v>
      </c>
      <c r="M2594" s="4">
        <v>1767</v>
      </c>
      <c r="N2594" s="5">
        <v>668.27</v>
      </c>
      <c r="O2594" s="5">
        <v>502.54</v>
      </c>
      <c r="P2594" s="5">
        <v>165.73</v>
      </c>
      <c r="Q2594" s="5">
        <f>#REF!*#REF!</f>
        <v>887988.18</v>
      </c>
      <c r="R2594" s="5">
        <v>292844.90999999997</v>
      </c>
      <c r="S2594" s="5">
        <f>#REF!-#REF!</f>
        <v>-595143.27</v>
      </c>
      <c r="T2594" s="36">
        <f t="shared" si="40"/>
        <v>-0.67021530624427905</v>
      </c>
    </row>
    <row r="2595" spans="1:20" x14ac:dyDescent="0.2">
      <c r="A2595" s="25" t="s">
        <v>46</v>
      </c>
      <c r="B2595" s="25" t="s">
        <v>123</v>
      </c>
      <c r="C2595" s="25" t="s">
        <v>39</v>
      </c>
      <c r="D2595" s="25" t="s">
        <v>27</v>
      </c>
      <c r="E2595" s="25" t="s">
        <v>1915</v>
      </c>
      <c r="F2595" s="2">
        <v>40330</v>
      </c>
      <c r="G2595" s="23" t="str">
        <f>TEXT(Table2[[#This Row],[Order-Date]],"mmm")</f>
        <v>Jun</v>
      </c>
      <c r="H2595">
        <v>2010</v>
      </c>
      <c r="I2595">
        <v>773411166</v>
      </c>
      <c r="J2595" s="2">
        <v>40228</v>
      </c>
      <c r="K2595" s="23">
        <f>WEEKDAY(#REF!,1)</f>
        <v>6</v>
      </c>
      <c r="L2595" s="25" t="str">
        <f>IF(#REF!&gt;=#REF!,#REF!-#REF!,"")</f>
        <v/>
      </c>
      <c r="M2595" s="4">
        <v>8406</v>
      </c>
      <c r="N2595" s="5">
        <v>81.73</v>
      </c>
      <c r="O2595" s="5">
        <v>56.67</v>
      </c>
      <c r="P2595" s="5">
        <v>25.06</v>
      </c>
      <c r="Q2595" s="5">
        <f>#REF!*#REF!</f>
        <v>476368.02</v>
      </c>
      <c r="R2595" s="5">
        <v>210654.36</v>
      </c>
      <c r="S2595" s="5">
        <f>#REF!-#REF!</f>
        <v>-265713.65999999997</v>
      </c>
      <c r="T2595" s="36">
        <f t="shared" si="40"/>
        <v>-0.55779071819304704</v>
      </c>
    </row>
    <row r="2596" spans="1:20" x14ac:dyDescent="0.2">
      <c r="A2596" s="25" t="s">
        <v>20</v>
      </c>
      <c r="B2596" s="25" t="s">
        <v>217</v>
      </c>
      <c r="C2596" s="25" t="s">
        <v>51</v>
      </c>
      <c r="D2596" s="25" t="s">
        <v>23</v>
      </c>
      <c r="E2596" s="25" t="s">
        <v>1917</v>
      </c>
      <c r="F2596" s="2">
        <v>41742</v>
      </c>
      <c r="G2596" s="23" t="str">
        <f>TEXT(Table2[[#This Row],[Order-Date]],"mmm")</f>
        <v>Apr</v>
      </c>
      <c r="H2596">
        <v>2014</v>
      </c>
      <c r="I2596">
        <v>301624333</v>
      </c>
      <c r="J2596" s="2">
        <v>41764</v>
      </c>
      <c r="K2596" s="23">
        <f>WEEKDAY(#REF!,1)</f>
        <v>2</v>
      </c>
      <c r="L2596" s="25">
        <f>IF(#REF!&gt;=#REF!,#REF!-#REF!,"")</f>
        <v>22</v>
      </c>
      <c r="M2596" s="4">
        <v>6198</v>
      </c>
      <c r="N2596" s="5">
        <v>437.2</v>
      </c>
      <c r="O2596" s="5">
        <v>263.33</v>
      </c>
      <c r="P2596" s="5">
        <v>173.87</v>
      </c>
      <c r="Q2596" s="5">
        <f>#REF!*#REF!</f>
        <v>1632119.34</v>
      </c>
      <c r="R2596" s="5">
        <v>1077646.26</v>
      </c>
      <c r="S2596" s="5">
        <f>#REF!-#REF!</f>
        <v>-554473.07999999996</v>
      </c>
      <c r="T2596" s="36">
        <f t="shared" si="40"/>
        <v>-0.33972581931416901</v>
      </c>
    </row>
    <row r="2597" spans="1:20" x14ac:dyDescent="0.2">
      <c r="A2597" s="25" t="s">
        <v>37</v>
      </c>
      <c r="B2597" s="25" t="s">
        <v>73</v>
      </c>
      <c r="C2597" s="25" t="s">
        <v>85</v>
      </c>
      <c r="D2597" s="25" t="s">
        <v>23</v>
      </c>
      <c r="E2597" s="25" t="s">
        <v>1918</v>
      </c>
      <c r="F2597" s="2">
        <v>42942</v>
      </c>
      <c r="G2597" s="23" t="str">
        <f>TEXT(Table2[[#This Row],[Order-Date]],"mmm")</f>
        <v>Jul</v>
      </c>
      <c r="H2597">
        <v>2017</v>
      </c>
      <c r="I2597">
        <v>419542396</v>
      </c>
      <c r="J2597" s="2">
        <v>42955</v>
      </c>
      <c r="K2597" s="23">
        <f>WEEKDAY(#REF!,1)</f>
        <v>3</v>
      </c>
      <c r="L2597" s="25">
        <f>IF(#REF!&gt;=#REF!,#REF!-#REF!,"")</f>
        <v>13</v>
      </c>
      <c r="M2597" s="4">
        <v>773</v>
      </c>
      <c r="N2597" s="5">
        <v>668.27</v>
      </c>
      <c r="O2597" s="5">
        <v>502.54</v>
      </c>
      <c r="P2597" s="5">
        <v>165.73</v>
      </c>
      <c r="Q2597" s="5">
        <f>#REF!*#REF!</f>
        <v>388463.42</v>
      </c>
      <c r="R2597" s="5">
        <v>128109.29</v>
      </c>
      <c r="S2597" s="5">
        <f>#REF!-#REF!</f>
        <v>-260354.13</v>
      </c>
      <c r="T2597" s="36">
        <f t="shared" si="40"/>
        <v>-0.67021530624427905</v>
      </c>
    </row>
    <row r="2598" spans="1:20" x14ac:dyDescent="0.2">
      <c r="A2598" s="25" t="s">
        <v>46</v>
      </c>
      <c r="B2598" s="25" t="s">
        <v>176</v>
      </c>
      <c r="C2598" s="25" t="s">
        <v>34</v>
      </c>
      <c r="D2598" s="25" t="s">
        <v>27</v>
      </c>
      <c r="E2598" s="25" t="s">
        <v>1918</v>
      </c>
      <c r="F2598" s="2">
        <v>42936</v>
      </c>
      <c r="G2598" s="23" t="str">
        <f>TEXT(Table2[[#This Row],[Order-Date]],"mmm")</f>
        <v>Jul</v>
      </c>
      <c r="H2598">
        <v>2017</v>
      </c>
      <c r="I2598">
        <v>603776681</v>
      </c>
      <c r="J2598" s="2">
        <v>42964</v>
      </c>
      <c r="K2598" s="23">
        <f>WEEKDAY(#REF!,1)</f>
        <v>5</v>
      </c>
      <c r="L2598" s="25">
        <f>IF(#REF!&gt;=#REF!,#REF!-#REF!,"")</f>
        <v>28</v>
      </c>
      <c r="M2598" s="4">
        <v>9792</v>
      </c>
      <c r="N2598" s="5">
        <v>205.7</v>
      </c>
      <c r="O2598" s="5">
        <v>117.11</v>
      </c>
      <c r="P2598" s="5">
        <v>88.59</v>
      </c>
      <c r="Q2598" s="5">
        <f>#REF!*#REF!</f>
        <v>1146741.1200000001</v>
      </c>
      <c r="R2598" s="5">
        <v>867473.28</v>
      </c>
      <c r="S2598" s="5">
        <f>#REF!-#REF!</f>
        <v>-279267.84000000003</v>
      </c>
      <c r="T2598" s="36">
        <f t="shared" si="40"/>
        <v>-0.24353172231235601</v>
      </c>
    </row>
    <row r="2599" spans="1:20" x14ac:dyDescent="0.2">
      <c r="A2599" s="25" t="s">
        <v>37</v>
      </c>
      <c r="B2599" s="25" t="s">
        <v>106</v>
      </c>
      <c r="C2599" s="25" t="s">
        <v>49</v>
      </c>
      <c r="D2599" s="25" t="s">
        <v>23</v>
      </c>
      <c r="E2599" s="25" t="s">
        <v>1916</v>
      </c>
      <c r="F2599" s="2">
        <v>42500</v>
      </c>
      <c r="G2599" s="23" t="str">
        <f>TEXT(Table2[[#This Row],[Order-Date]],"mmm")</f>
        <v>May</v>
      </c>
      <c r="H2599">
        <v>2016</v>
      </c>
      <c r="I2599">
        <v>401251018</v>
      </c>
      <c r="J2599" s="2">
        <v>42665</v>
      </c>
      <c r="K2599" s="23">
        <f>WEEKDAY(#REF!,1)</f>
        <v>7</v>
      </c>
      <c r="L2599" s="25">
        <f>IF(#REF!&gt;=#REF!,#REF!-#REF!,"")</f>
        <v>165</v>
      </c>
      <c r="M2599" s="4">
        <v>7948</v>
      </c>
      <c r="N2599" s="5">
        <v>651.21</v>
      </c>
      <c r="O2599" s="5">
        <v>524.96</v>
      </c>
      <c r="P2599" s="5">
        <v>126.25</v>
      </c>
      <c r="Q2599" s="5">
        <f>#REF!*#REF!</f>
        <v>4172382.08</v>
      </c>
      <c r="R2599" s="5">
        <v>1003435</v>
      </c>
      <c r="S2599" s="5">
        <f>#REF!-#REF!</f>
        <v>-3168947.08</v>
      </c>
      <c r="T2599" s="36">
        <f t="shared" si="40"/>
        <v>-0.75950548613227697</v>
      </c>
    </row>
    <row r="2600" spans="1:20" x14ac:dyDescent="0.2">
      <c r="A2600" s="25" t="s">
        <v>46</v>
      </c>
      <c r="B2600" s="25" t="s">
        <v>171</v>
      </c>
      <c r="C2600" s="25" t="s">
        <v>56</v>
      </c>
      <c r="D2600" s="25" t="s">
        <v>23</v>
      </c>
      <c r="E2600" s="25" t="s">
        <v>1918</v>
      </c>
      <c r="F2600" s="2">
        <v>40628</v>
      </c>
      <c r="G2600" s="23" t="str">
        <f>TEXT(Table2[[#This Row],[Order-Date]],"mmm")</f>
        <v>Mar</v>
      </c>
      <c r="H2600">
        <v>2011</v>
      </c>
      <c r="I2600">
        <v>779201734</v>
      </c>
      <c r="J2600" s="2">
        <v>40821</v>
      </c>
      <c r="K2600" s="23">
        <f>WEEKDAY(#REF!,1)</f>
        <v>4</v>
      </c>
      <c r="L2600" s="25">
        <f>IF(#REF!&gt;=#REF!,#REF!-#REF!,"")</f>
        <v>193</v>
      </c>
      <c r="M2600" s="4">
        <v>1963</v>
      </c>
      <c r="N2600" s="5">
        <v>421.89</v>
      </c>
      <c r="O2600" s="5">
        <v>364.69</v>
      </c>
      <c r="P2600" s="5">
        <v>57.2</v>
      </c>
      <c r="Q2600" s="5">
        <f>#REF!*#REF!</f>
        <v>715886.47</v>
      </c>
      <c r="R2600" s="5">
        <v>112283.6</v>
      </c>
      <c r="S2600" s="5">
        <f>#REF!-#REF!</f>
        <v>-603602.87</v>
      </c>
      <c r="T2600" s="36">
        <f t="shared" si="40"/>
        <v>-0.84315445995228799</v>
      </c>
    </row>
    <row r="2601" spans="1:20" x14ac:dyDescent="0.2">
      <c r="A2601" s="25" t="s">
        <v>46</v>
      </c>
      <c r="B2601" s="25" t="s">
        <v>207</v>
      </c>
      <c r="C2601" s="25" t="s">
        <v>65</v>
      </c>
      <c r="D2601" s="25" t="s">
        <v>27</v>
      </c>
      <c r="E2601" s="25" t="s">
        <v>1915</v>
      </c>
      <c r="F2601" s="2">
        <v>42728</v>
      </c>
      <c r="G2601" s="23" t="str">
        <f>TEXT(Table2[[#This Row],[Order-Date]],"mmm")</f>
        <v>Dec</v>
      </c>
      <c r="H2601">
        <v>2016</v>
      </c>
      <c r="I2601">
        <v>975177657</v>
      </c>
      <c r="J2601" s="2">
        <v>42856</v>
      </c>
      <c r="K2601" s="23">
        <f>WEEKDAY(#REF!,1)</f>
        <v>2</v>
      </c>
      <c r="L2601" s="25">
        <f>IF(#REF!&gt;=#REF!,#REF!-#REF!,"")</f>
        <v>128</v>
      </c>
      <c r="M2601" s="4">
        <v>5594</v>
      </c>
      <c r="N2601" s="5">
        <v>9.33</v>
      </c>
      <c r="O2601" s="5">
        <v>6.92</v>
      </c>
      <c r="P2601" s="5">
        <v>2.41</v>
      </c>
      <c r="Q2601" s="5">
        <f>#REF!*#REF!</f>
        <v>38710.480000000003</v>
      </c>
      <c r="R2601" s="5">
        <v>13481.54</v>
      </c>
      <c r="S2601" s="5">
        <f>#REF!-#REF!</f>
        <v>-25228.94</v>
      </c>
      <c r="T2601" s="36">
        <f t="shared" si="40"/>
        <v>-0.65173410404624299</v>
      </c>
    </row>
    <row r="2602" spans="1:20" x14ac:dyDescent="0.2">
      <c r="A2602" s="25" t="s">
        <v>46</v>
      </c>
      <c r="B2602" s="25" t="s">
        <v>143</v>
      </c>
      <c r="C2602" s="25" t="s">
        <v>49</v>
      </c>
      <c r="D2602" s="25" t="s">
        <v>23</v>
      </c>
      <c r="E2602" s="25" t="s">
        <v>1917</v>
      </c>
      <c r="F2602" s="2">
        <v>41357</v>
      </c>
      <c r="G2602" s="23" t="str">
        <f>TEXT(Table2[[#This Row],[Order-Date]],"mmm")</f>
        <v>Mar</v>
      </c>
      <c r="H2602">
        <v>2013</v>
      </c>
      <c r="I2602">
        <v>747040116</v>
      </c>
      <c r="J2602" s="2">
        <v>41394</v>
      </c>
      <c r="K2602" s="23">
        <f>WEEKDAY(#REF!,1)</f>
        <v>3</v>
      </c>
      <c r="L2602" s="25">
        <f>IF(#REF!&gt;=#REF!,#REF!-#REF!,"")</f>
        <v>37</v>
      </c>
      <c r="M2602" s="4">
        <v>4626</v>
      </c>
      <c r="N2602" s="5">
        <v>651.21</v>
      </c>
      <c r="O2602" s="5">
        <v>524.96</v>
      </c>
      <c r="P2602" s="5">
        <v>126.25</v>
      </c>
      <c r="Q2602" s="5">
        <f>#REF!*#REF!</f>
        <v>2428464.96</v>
      </c>
      <c r="R2602" s="5">
        <v>584032.5</v>
      </c>
      <c r="S2602" s="5">
        <f>#REF!-#REF!</f>
        <v>-1844432.46</v>
      </c>
      <c r="T2602" s="36">
        <f t="shared" si="40"/>
        <v>-0.75950548613227697</v>
      </c>
    </row>
    <row r="2603" spans="1:20" x14ac:dyDescent="0.2">
      <c r="A2603" s="25" t="s">
        <v>20</v>
      </c>
      <c r="B2603" s="25" t="s">
        <v>54</v>
      </c>
      <c r="C2603" s="25" t="s">
        <v>39</v>
      </c>
      <c r="D2603" s="25" t="s">
        <v>23</v>
      </c>
      <c r="E2603" s="25" t="s">
        <v>1917</v>
      </c>
      <c r="F2603" s="2">
        <v>41764</v>
      </c>
      <c r="G2603" s="23" t="str">
        <f>TEXT(Table2[[#This Row],[Order-Date]],"mmm")</f>
        <v>May</v>
      </c>
      <c r="H2603">
        <v>2014</v>
      </c>
      <c r="I2603">
        <v>822962939</v>
      </c>
      <c r="J2603" s="2">
        <v>41784</v>
      </c>
      <c r="K2603" s="23">
        <f>WEEKDAY(#REF!,1)</f>
        <v>1</v>
      </c>
      <c r="L2603" s="25">
        <f>IF(#REF!&gt;=#REF!,#REF!-#REF!,"")</f>
        <v>20</v>
      </c>
      <c r="M2603" s="4">
        <v>1877</v>
      </c>
      <c r="N2603" s="5">
        <v>81.73</v>
      </c>
      <c r="O2603" s="5">
        <v>56.67</v>
      </c>
      <c r="P2603" s="5">
        <v>25.06</v>
      </c>
      <c r="Q2603" s="5">
        <f>#REF!*#REF!</f>
        <v>106369.59</v>
      </c>
      <c r="R2603" s="5">
        <v>47037.62</v>
      </c>
      <c r="S2603" s="5">
        <f>#REF!-#REF!</f>
        <v>-59331.97</v>
      </c>
      <c r="T2603" s="36">
        <f t="shared" si="40"/>
        <v>-0.55779071819304704</v>
      </c>
    </row>
    <row r="2604" spans="1:20" x14ac:dyDescent="0.2">
      <c r="A2604" s="25" t="s">
        <v>46</v>
      </c>
      <c r="B2604" s="25" t="s">
        <v>195</v>
      </c>
      <c r="C2604" s="25" t="s">
        <v>49</v>
      </c>
      <c r="D2604" s="25" t="s">
        <v>23</v>
      </c>
      <c r="E2604" s="25" t="s">
        <v>1915</v>
      </c>
      <c r="F2604" s="2">
        <v>41287</v>
      </c>
      <c r="G2604" s="23" t="str">
        <f>TEXT(Table2[[#This Row],[Order-Date]],"mmm")</f>
        <v>Jan</v>
      </c>
      <c r="H2604">
        <v>2013</v>
      </c>
      <c r="I2604">
        <v>651432454</v>
      </c>
      <c r="J2604" s="2">
        <v>41610</v>
      </c>
      <c r="K2604" s="23">
        <f>WEEKDAY(#REF!,1)</f>
        <v>2</v>
      </c>
      <c r="L2604" s="25">
        <f>IF(#REF!&gt;=#REF!,#REF!-#REF!,"")</f>
        <v>323</v>
      </c>
      <c r="M2604" s="4">
        <v>2194</v>
      </c>
      <c r="N2604" s="5">
        <v>651.21</v>
      </c>
      <c r="O2604" s="5">
        <v>524.96</v>
      </c>
      <c r="P2604" s="5">
        <v>126.25</v>
      </c>
      <c r="Q2604" s="5">
        <f>#REF!*#REF!</f>
        <v>1151762.24</v>
      </c>
      <c r="R2604" s="5">
        <v>276992.5</v>
      </c>
      <c r="S2604" s="5">
        <f>#REF!-#REF!</f>
        <v>-874769.74</v>
      </c>
      <c r="T2604" s="36">
        <f t="shared" si="40"/>
        <v>-0.75950548613227697</v>
      </c>
    </row>
    <row r="2605" spans="1:20" x14ac:dyDescent="0.2">
      <c r="A2605" s="25" t="s">
        <v>29</v>
      </c>
      <c r="B2605" s="25" t="s">
        <v>58</v>
      </c>
      <c r="C2605" s="25" t="s">
        <v>77</v>
      </c>
      <c r="D2605" s="25" t="s">
        <v>27</v>
      </c>
      <c r="E2605" s="25" t="s">
        <v>1918</v>
      </c>
      <c r="F2605" s="2">
        <v>41949</v>
      </c>
      <c r="G2605" s="23" t="str">
        <f>TEXT(Table2[[#This Row],[Order-Date]],"mmm")</f>
        <v>Nov</v>
      </c>
      <c r="H2605">
        <v>2014</v>
      </c>
      <c r="I2605">
        <v>651247489</v>
      </c>
      <c r="J2605" s="2">
        <v>41677</v>
      </c>
      <c r="K2605" s="23">
        <f>WEEKDAY(#REF!,1)</f>
        <v>6</v>
      </c>
      <c r="L2605" s="25" t="str">
        <f>IF(#REF!&gt;=#REF!,#REF!-#REF!,"")</f>
        <v/>
      </c>
      <c r="M2605" s="4">
        <v>7459</v>
      </c>
      <c r="N2605" s="5">
        <v>154.06</v>
      </c>
      <c r="O2605" s="5">
        <v>90.93</v>
      </c>
      <c r="P2605" s="5">
        <v>63.13</v>
      </c>
      <c r="Q2605" s="5">
        <f>#REF!*#REF!</f>
        <v>678246.87</v>
      </c>
      <c r="R2605" s="5">
        <v>470886.67</v>
      </c>
      <c r="S2605" s="5">
        <f>#REF!-#REF!</f>
        <v>-207360.2</v>
      </c>
      <c r="T2605" s="36">
        <f t="shared" si="40"/>
        <v>-0.30572968217309998</v>
      </c>
    </row>
    <row r="2606" spans="1:20" x14ac:dyDescent="0.2">
      <c r="A2606" s="25" t="s">
        <v>37</v>
      </c>
      <c r="B2606" s="25" t="s">
        <v>139</v>
      </c>
      <c r="C2606" s="25" t="s">
        <v>31</v>
      </c>
      <c r="D2606" s="25" t="s">
        <v>23</v>
      </c>
      <c r="E2606" s="25" t="s">
        <v>1917</v>
      </c>
      <c r="F2606" s="2">
        <v>43042</v>
      </c>
      <c r="G2606" s="23" t="str">
        <f>TEXT(Table2[[#This Row],[Order-Date]],"mmm")</f>
        <v>Nov</v>
      </c>
      <c r="H2606">
        <v>2017</v>
      </c>
      <c r="I2606">
        <v>861519372</v>
      </c>
      <c r="J2606" s="2">
        <v>42818</v>
      </c>
      <c r="K2606" s="23">
        <f>WEEKDAY(#REF!,1)</f>
        <v>6</v>
      </c>
      <c r="L2606" s="25" t="str">
        <f>IF(#REF!&gt;=#REF!,#REF!-#REF!,"")</f>
        <v/>
      </c>
      <c r="M2606" s="4">
        <v>1582</v>
      </c>
      <c r="N2606" s="5">
        <v>47.45</v>
      </c>
      <c r="O2606" s="5">
        <v>31.79</v>
      </c>
      <c r="P2606" s="5">
        <v>15.66</v>
      </c>
      <c r="Q2606" s="5">
        <f>#REF!*#REF!</f>
        <v>50291.78</v>
      </c>
      <c r="R2606" s="5">
        <v>24774.12</v>
      </c>
      <c r="S2606" s="5">
        <f>#REF!-#REF!</f>
        <v>-25517.66</v>
      </c>
      <c r="T2606" s="36">
        <f t="shared" si="40"/>
        <v>-0.50739226171752105</v>
      </c>
    </row>
    <row r="2607" spans="1:20" x14ac:dyDescent="0.2">
      <c r="A2607" s="25" t="s">
        <v>46</v>
      </c>
      <c r="B2607" s="25" t="s">
        <v>103</v>
      </c>
      <c r="C2607" s="25" t="s">
        <v>49</v>
      </c>
      <c r="D2607" s="25" t="s">
        <v>27</v>
      </c>
      <c r="E2607" s="25" t="s">
        <v>1916</v>
      </c>
      <c r="F2607" s="2">
        <v>43011</v>
      </c>
      <c r="G2607" s="23" t="str">
        <f>TEXT(Table2[[#This Row],[Order-Date]],"mmm")</f>
        <v>Oct</v>
      </c>
      <c r="H2607">
        <v>2017</v>
      </c>
      <c r="I2607">
        <v>491671931</v>
      </c>
      <c r="J2607" s="2">
        <v>42815</v>
      </c>
      <c r="K2607" s="23">
        <f>WEEKDAY(#REF!,1)</f>
        <v>3</v>
      </c>
      <c r="L2607" s="25" t="str">
        <f>IF(#REF!&gt;=#REF!,#REF!-#REF!,"")</f>
        <v/>
      </c>
      <c r="M2607" s="4">
        <v>5505</v>
      </c>
      <c r="N2607" s="5">
        <v>651.21</v>
      </c>
      <c r="O2607" s="5">
        <v>524.96</v>
      </c>
      <c r="P2607" s="5">
        <v>126.25</v>
      </c>
      <c r="Q2607" s="5">
        <f>#REF!*#REF!</f>
        <v>2889904.8</v>
      </c>
      <c r="R2607" s="5">
        <v>695006.25</v>
      </c>
      <c r="S2607" s="5">
        <f>#REF!-#REF!</f>
        <v>-2194898.5499999998</v>
      </c>
      <c r="T2607" s="36">
        <f t="shared" si="40"/>
        <v>-0.75950548613227697</v>
      </c>
    </row>
    <row r="2608" spans="1:20" x14ac:dyDescent="0.2">
      <c r="A2608" s="25" t="s">
        <v>37</v>
      </c>
      <c r="B2608" s="25" t="s">
        <v>102</v>
      </c>
      <c r="C2608" s="25" t="s">
        <v>22</v>
      </c>
      <c r="D2608" s="25" t="s">
        <v>23</v>
      </c>
      <c r="E2608" s="25" t="s">
        <v>1917</v>
      </c>
      <c r="F2608" s="2">
        <v>40693</v>
      </c>
      <c r="G2608" s="23" t="str">
        <f>TEXT(Table2[[#This Row],[Order-Date]],"mmm")</f>
        <v>May</v>
      </c>
      <c r="H2608">
        <v>2011</v>
      </c>
      <c r="I2608">
        <v>171441495</v>
      </c>
      <c r="J2608" s="2">
        <v>40701</v>
      </c>
      <c r="K2608" s="23">
        <f>WEEKDAY(#REF!,1)</f>
        <v>3</v>
      </c>
      <c r="L2608" s="25">
        <f>IF(#REF!&gt;=#REF!,#REF!-#REF!,"")</f>
        <v>8</v>
      </c>
      <c r="M2608" s="4">
        <v>2203</v>
      </c>
      <c r="N2608" s="5">
        <v>255.28</v>
      </c>
      <c r="O2608" s="5">
        <v>159.41999999999999</v>
      </c>
      <c r="P2608" s="5">
        <v>95.86</v>
      </c>
      <c r="Q2608" s="5">
        <f>#REF!*#REF!</f>
        <v>351202.26</v>
      </c>
      <c r="R2608" s="5">
        <v>211179.58</v>
      </c>
      <c r="S2608" s="5">
        <f>#REF!-#REF!</f>
        <v>-140022.68</v>
      </c>
      <c r="T2608" s="36">
        <f t="shared" si="40"/>
        <v>-0.39869527035503699</v>
      </c>
    </row>
    <row r="2609" spans="1:20" x14ac:dyDescent="0.2">
      <c r="A2609" s="25" t="s">
        <v>32</v>
      </c>
      <c r="B2609" s="25" t="s">
        <v>36</v>
      </c>
      <c r="C2609" s="25" t="s">
        <v>51</v>
      </c>
      <c r="D2609" s="25" t="s">
        <v>23</v>
      </c>
      <c r="E2609" s="25" t="s">
        <v>1916</v>
      </c>
      <c r="F2609" s="2">
        <v>42668</v>
      </c>
      <c r="G2609" s="23" t="str">
        <f>TEXT(Table2[[#This Row],[Order-Date]],"mmm")</f>
        <v>Oct</v>
      </c>
      <c r="H2609">
        <v>2016</v>
      </c>
      <c r="I2609">
        <v>600876891</v>
      </c>
      <c r="J2609" s="2">
        <v>42686</v>
      </c>
      <c r="K2609" s="23">
        <f>WEEKDAY(#REF!,1)</f>
        <v>7</v>
      </c>
      <c r="L2609" s="25">
        <f>IF(#REF!&gt;=#REF!,#REF!-#REF!,"")</f>
        <v>18</v>
      </c>
      <c r="M2609" s="4">
        <v>1680</v>
      </c>
      <c r="N2609" s="5">
        <v>437.2</v>
      </c>
      <c r="O2609" s="5">
        <v>263.33</v>
      </c>
      <c r="P2609" s="5">
        <v>173.87</v>
      </c>
      <c r="Q2609" s="5">
        <f>#REF!*#REF!</f>
        <v>442394.4</v>
      </c>
      <c r="R2609" s="5">
        <v>292101.59999999998</v>
      </c>
      <c r="S2609" s="5">
        <f>#REF!-#REF!</f>
        <v>-150292.79999999999</v>
      </c>
      <c r="T2609" s="36">
        <f t="shared" si="40"/>
        <v>-0.33972581931416901</v>
      </c>
    </row>
    <row r="2610" spans="1:20" x14ac:dyDescent="0.2">
      <c r="A2610" s="25" t="s">
        <v>32</v>
      </c>
      <c r="B2610" s="25" t="s">
        <v>182</v>
      </c>
      <c r="C2610" s="25" t="s">
        <v>42</v>
      </c>
      <c r="D2610" s="25" t="s">
        <v>23</v>
      </c>
      <c r="E2610" s="25" t="s">
        <v>1915</v>
      </c>
      <c r="F2610" s="2">
        <v>41282</v>
      </c>
      <c r="G2610" s="23" t="str">
        <f>TEXT(Table2[[#This Row],[Order-Date]],"mmm")</f>
        <v>Jan</v>
      </c>
      <c r="H2610">
        <v>2013</v>
      </c>
      <c r="I2610">
        <v>300339448</v>
      </c>
      <c r="J2610" s="2">
        <v>41501</v>
      </c>
      <c r="K2610" s="23">
        <f>WEEKDAY(#REF!,1)</f>
        <v>5</v>
      </c>
      <c r="L2610" s="25">
        <f>IF(#REF!&gt;=#REF!,#REF!-#REF!,"")</f>
        <v>219</v>
      </c>
      <c r="M2610" s="4">
        <v>5972</v>
      </c>
      <c r="N2610" s="5">
        <v>109.28</v>
      </c>
      <c r="O2610" s="5">
        <v>35.840000000000003</v>
      </c>
      <c r="P2610" s="5">
        <v>73.44</v>
      </c>
      <c r="Q2610" s="5">
        <f>#REF!*#REF!</f>
        <v>214036.48000000001</v>
      </c>
      <c r="R2610" s="5">
        <v>438583.68</v>
      </c>
      <c r="S2610" s="5">
        <f>#REF!-#REF!</f>
        <v>224547.20000000001</v>
      </c>
      <c r="T2610" s="36">
        <f t="shared" si="40"/>
        <v>1.0491071428571399</v>
      </c>
    </row>
    <row r="2611" spans="1:20" x14ac:dyDescent="0.2">
      <c r="A2611" s="25" t="s">
        <v>46</v>
      </c>
      <c r="B2611" s="25" t="s">
        <v>175</v>
      </c>
      <c r="C2611" s="25" t="s">
        <v>22</v>
      </c>
      <c r="D2611" s="25" t="s">
        <v>27</v>
      </c>
      <c r="E2611" s="25" t="s">
        <v>1915</v>
      </c>
      <c r="F2611" s="2">
        <v>42948</v>
      </c>
      <c r="G2611" s="23" t="str">
        <f>TEXT(Table2[[#This Row],[Order-Date]],"mmm")</f>
        <v>Aug</v>
      </c>
      <c r="H2611">
        <v>2017</v>
      </c>
      <c r="I2611">
        <v>560502994</v>
      </c>
      <c r="J2611" s="2">
        <v>42792</v>
      </c>
      <c r="K2611" s="23">
        <f>WEEKDAY(#REF!,1)</f>
        <v>1</v>
      </c>
      <c r="L2611" s="25" t="str">
        <f>IF(#REF!&gt;=#REF!,#REF!-#REF!,"")</f>
        <v/>
      </c>
      <c r="M2611" s="4">
        <v>4146</v>
      </c>
      <c r="N2611" s="5">
        <v>255.28</v>
      </c>
      <c r="O2611" s="5">
        <v>159.41999999999999</v>
      </c>
      <c r="P2611" s="5">
        <v>95.86</v>
      </c>
      <c r="Q2611" s="5">
        <f>#REF!*#REF!</f>
        <v>660955.31999999995</v>
      </c>
      <c r="R2611" s="5">
        <v>397435.56</v>
      </c>
      <c r="S2611" s="5">
        <f>#REF!-#REF!</f>
        <v>-263519.76</v>
      </c>
      <c r="T2611" s="36">
        <f t="shared" si="40"/>
        <v>-0.39869527035503699</v>
      </c>
    </row>
    <row r="2612" spans="1:20" x14ac:dyDescent="0.2">
      <c r="A2612" s="25" t="s">
        <v>29</v>
      </c>
      <c r="B2612" s="25" t="s">
        <v>130</v>
      </c>
      <c r="C2612" s="25" t="s">
        <v>85</v>
      </c>
      <c r="D2612" s="25" t="s">
        <v>23</v>
      </c>
      <c r="E2612" s="25" t="s">
        <v>1916</v>
      </c>
      <c r="F2612" s="2">
        <v>41353</v>
      </c>
      <c r="G2612" s="23" t="str">
        <f>TEXT(Table2[[#This Row],[Order-Date]],"mmm")</f>
        <v>Mar</v>
      </c>
      <c r="H2612">
        <v>2013</v>
      </c>
      <c r="I2612">
        <v>492353856</v>
      </c>
      <c r="J2612" s="2">
        <v>41582</v>
      </c>
      <c r="K2612" s="23">
        <f>WEEKDAY(#REF!,1)</f>
        <v>2</v>
      </c>
      <c r="L2612" s="25">
        <f>IF(#REF!&gt;=#REF!,#REF!-#REF!,"")</f>
        <v>229</v>
      </c>
      <c r="M2612" s="4">
        <v>7302</v>
      </c>
      <c r="N2612" s="5">
        <v>668.27</v>
      </c>
      <c r="O2612" s="5">
        <v>502.54</v>
      </c>
      <c r="P2612" s="5">
        <v>165.73</v>
      </c>
      <c r="Q2612" s="5">
        <f>#REF!*#REF!</f>
        <v>3669547.08</v>
      </c>
      <c r="R2612" s="5">
        <v>1210160.46</v>
      </c>
      <c r="S2612" s="5">
        <f>#REF!-#REF!</f>
        <v>-2459386.62</v>
      </c>
      <c r="T2612" s="36">
        <f t="shared" si="40"/>
        <v>-0.67021530624427905</v>
      </c>
    </row>
    <row r="2613" spans="1:20" x14ac:dyDescent="0.2">
      <c r="A2613" s="25" t="s">
        <v>20</v>
      </c>
      <c r="B2613" s="25" t="s">
        <v>158</v>
      </c>
      <c r="C2613" s="25" t="s">
        <v>26</v>
      </c>
      <c r="D2613" s="25" t="s">
        <v>27</v>
      </c>
      <c r="E2613" s="25" t="s">
        <v>1916</v>
      </c>
      <c r="F2613" s="2">
        <v>42304</v>
      </c>
      <c r="G2613" s="23" t="str">
        <f>TEXT(Table2[[#This Row],[Order-Date]],"mmm")</f>
        <v>Oct</v>
      </c>
      <c r="H2613">
        <v>2015</v>
      </c>
      <c r="I2613">
        <v>177190864</v>
      </c>
      <c r="J2613" s="2">
        <v>42352</v>
      </c>
      <c r="K2613" s="23">
        <f>WEEKDAY(#REF!,1)</f>
        <v>2</v>
      </c>
      <c r="L2613" s="25">
        <f>IF(#REF!&gt;=#REF!,#REF!-#REF!,"")</f>
        <v>48</v>
      </c>
      <c r="M2613" s="4">
        <v>3569</v>
      </c>
      <c r="N2613" s="5">
        <v>152.58000000000001</v>
      </c>
      <c r="O2613" s="5">
        <v>97.44</v>
      </c>
      <c r="P2613" s="5">
        <v>55.14</v>
      </c>
      <c r="Q2613" s="5">
        <f>#REF!*#REF!</f>
        <v>347763.36</v>
      </c>
      <c r="R2613" s="5">
        <v>196794.66</v>
      </c>
      <c r="S2613" s="5">
        <f>#REF!-#REF!</f>
        <v>-150968.70000000001</v>
      </c>
      <c r="T2613" s="36">
        <f t="shared" si="40"/>
        <v>-0.43411330049261099</v>
      </c>
    </row>
    <row r="2614" spans="1:20" x14ac:dyDescent="0.2">
      <c r="A2614" s="25" t="s">
        <v>46</v>
      </c>
      <c r="B2614" s="25" t="s">
        <v>115</v>
      </c>
      <c r="C2614" s="25" t="s">
        <v>65</v>
      </c>
      <c r="D2614" s="25" t="s">
        <v>27</v>
      </c>
      <c r="E2614" s="25" t="s">
        <v>1916</v>
      </c>
      <c r="F2614" s="2">
        <v>42440</v>
      </c>
      <c r="G2614" s="23" t="str">
        <f>TEXT(Table2[[#This Row],[Order-Date]],"mmm")</f>
        <v>Mar</v>
      </c>
      <c r="H2614">
        <v>2016</v>
      </c>
      <c r="I2614">
        <v>216625344</v>
      </c>
      <c r="J2614" s="2">
        <v>42726</v>
      </c>
      <c r="K2614" s="23">
        <f>WEEKDAY(#REF!,1)</f>
        <v>5</v>
      </c>
      <c r="L2614" s="25">
        <f>IF(#REF!&gt;=#REF!,#REF!-#REF!,"")</f>
        <v>286</v>
      </c>
      <c r="M2614" s="4">
        <v>3108</v>
      </c>
      <c r="N2614" s="5">
        <v>9.33</v>
      </c>
      <c r="O2614" s="5">
        <v>6.92</v>
      </c>
      <c r="P2614" s="5">
        <v>2.41</v>
      </c>
      <c r="Q2614" s="5">
        <f>#REF!*#REF!</f>
        <v>21507.360000000001</v>
      </c>
      <c r="R2614" s="5">
        <v>7490.28</v>
      </c>
      <c r="S2614" s="5">
        <f>#REF!-#REF!</f>
        <v>-14017.08</v>
      </c>
      <c r="T2614" s="36">
        <f t="shared" si="40"/>
        <v>-0.65173410404624299</v>
      </c>
    </row>
    <row r="2615" spans="1:20" x14ac:dyDescent="0.2">
      <c r="A2615" s="25" t="s">
        <v>29</v>
      </c>
      <c r="B2615" s="25" t="s">
        <v>214</v>
      </c>
      <c r="C2615" s="25" t="s">
        <v>39</v>
      </c>
      <c r="D2615" s="25" t="s">
        <v>27</v>
      </c>
      <c r="E2615" s="25" t="s">
        <v>1915</v>
      </c>
      <c r="F2615" s="2">
        <v>41321</v>
      </c>
      <c r="G2615" s="23" t="str">
        <f>TEXT(Table2[[#This Row],[Order-Date]],"mmm")</f>
        <v>Feb</v>
      </c>
      <c r="H2615">
        <v>2013</v>
      </c>
      <c r="I2615">
        <v>382581126</v>
      </c>
      <c r="J2615" s="2">
        <v>41360</v>
      </c>
      <c r="K2615" s="23">
        <f>WEEKDAY(#REF!,1)</f>
        <v>4</v>
      </c>
      <c r="L2615" s="25">
        <f>IF(#REF!&gt;=#REF!,#REF!-#REF!,"")</f>
        <v>39</v>
      </c>
      <c r="M2615" s="4">
        <v>3112</v>
      </c>
      <c r="N2615" s="5">
        <v>81.73</v>
      </c>
      <c r="O2615" s="5">
        <v>56.67</v>
      </c>
      <c r="P2615" s="5">
        <v>25.06</v>
      </c>
      <c r="Q2615" s="5">
        <f>#REF!*#REF!</f>
        <v>176357.04</v>
      </c>
      <c r="R2615" s="5">
        <v>77986.720000000001</v>
      </c>
      <c r="S2615" s="5">
        <f>#REF!-#REF!</f>
        <v>-98370.32</v>
      </c>
      <c r="T2615" s="36">
        <f t="shared" si="40"/>
        <v>-0.55779071819304704</v>
      </c>
    </row>
    <row r="2616" spans="1:20" x14ac:dyDescent="0.2">
      <c r="A2616" s="25" t="s">
        <v>20</v>
      </c>
      <c r="B2616" s="25" t="s">
        <v>180</v>
      </c>
      <c r="C2616" s="25" t="s">
        <v>56</v>
      </c>
      <c r="D2616" s="25" t="s">
        <v>23</v>
      </c>
      <c r="E2616" s="25" t="s">
        <v>1916</v>
      </c>
      <c r="F2616" s="2">
        <v>40271</v>
      </c>
      <c r="G2616" s="23" t="str">
        <f>TEXT(Table2[[#This Row],[Order-Date]],"mmm")</f>
        <v>Apr</v>
      </c>
      <c r="H2616">
        <v>2010</v>
      </c>
      <c r="I2616">
        <v>967294538</v>
      </c>
      <c r="J2616" s="2">
        <v>40286</v>
      </c>
      <c r="K2616" s="23">
        <f>WEEKDAY(#REF!,1)</f>
        <v>1</v>
      </c>
      <c r="L2616" s="25">
        <f>IF(#REF!&gt;=#REF!,#REF!-#REF!,"")</f>
        <v>15</v>
      </c>
      <c r="M2616" s="4">
        <v>2804</v>
      </c>
      <c r="N2616" s="5">
        <v>421.89</v>
      </c>
      <c r="O2616" s="5">
        <v>364.69</v>
      </c>
      <c r="P2616" s="5">
        <v>57.2</v>
      </c>
      <c r="Q2616" s="5">
        <f>#REF!*#REF!</f>
        <v>1022590.76</v>
      </c>
      <c r="R2616" s="5">
        <v>160388.79999999999</v>
      </c>
      <c r="S2616" s="5">
        <f>#REF!-#REF!</f>
        <v>-862201.96</v>
      </c>
      <c r="T2616" s="36">
        <f t="shared" si="40"/>
        <v>-0.84315445995228799</v>
      </c>
    </row>
    <row r="2617" spans="1:20" x14ac:dyDescent="0.2">
      <c r="A2617" s="25" t="s">
        <v>29</v>
      </c>
      <c r="B2617" s="25" t="s">
        <v>197</v>
      </c>
      <c r="C2617" s="25" t="s">
        <v>85</v>
      </c>
      <c r="D2617" s="25" t="s">
        <v>23</v>
      </c>
      <c r="E2617" s="25" t="s">
        <v>1918</v>
      </c>
      <c r="F2617" s="2">
        <v>40450</v>
      </c>
      <c r="G2617" s="23" t="str">
        <f>TEXT(Table2[[#This Row],[Order-Date]],"mmm")</f>
        <v>Sep</v>
      </c>
      <c r="H2617">
        <v>2010</v>
      </c>
      <c r="I2617">
        <v>533314406</v>
      </c>
      <c r="J2617" s="2">
        <v>40480</v>
      </c>
      <c r="K2617" s="23">
        <f>WEEKDAY(#REF!,1)</f>
        <v>6</v>
      </c>
      <c r="L2617" s="25">
        <f>IF(#REF!&gt;=#REF!,#REF!-#REF!,"")</f>
        <v>30</v>
      </c>
      <c r="M2617" s="4">
        <v>8439</v>
      </c>
      <c r="N2617" s="5">
        <v>668.27</v>
      </c>
      <c r="O2617" s="5">
        <v>502.54</v>
      </c>
      <c r="P2617" s="5">
        <v>165.73</v>
      </c>
      <c r="Q2617" s="5">
        <f>#REF!*#REF!</f>
        <v>4240935.0599999996</v>
      </c>
      <c r="R2617" s="5">
        <v>1398595.47</v>
      </c>
      <c r="S2617" s="5">
        <f>#REF!-#REF!</f>
        <v>-2842339.59</v>
      </c>
      <c r="T2617" s="36">
        <f t="shared" si="40"/>
        <v>-0.67021530624427905</v>
      </c>
    </row>
    <row r="2618" spans="1:20" x14ac:dyDescent="0.2">
      <c r="A2618" s="25" t="s">
        <v>40</v>
      </c>
      <c r="B2618" s="25" t="s">
        <v>101</v>
      </c>
      <c r="C2618" s="25" t="s">
        <v>56</v>
      </c>
      <c r="D2618" s="25" t="s">
        <v>23</v>
      </c>
      <c r="E2618" s="25" t="s">
        <v>1918</v>
      </c>
      <c r="F2618" s="2">
        <v>40788</v>
      </c>
      <c r="G2618" s="23" t="str">
        <f>TEXT(Table2[[#This Row],[Order-Date]],"mmm")</f>
        <v>Sep</v>
      </c>
      <c r="H2618">
        <v>2011</v>
      </c>
      <c r="I2618">
        <v>863502061</v>
      </c>
      <c r="J2618" s="2">
        <v>40666</v>
      </c>
      <c r="K2618" s="23">
        <f>WEEKDAY(#REF!,1)</f>
        <v>3</v>
      </c>
      <c r="L2618" s="25" t="str">
        <f>IF(#REF!&gt;=#REF!,#REF!-#REF!,"")</f>
        <v/>
      </c>
      <c r="M2618" s="4">
        <v>8304</v>
      </c>
      <c r="N2618" s="5">
        <v>421.89</v>
      </c>
      <c r="O2618" s="5">
        <v>364.69</v>
      </c>
      <c r="P2618" s="5">
        <v>57.2</v>
      </c>
      <c r="Q2618" s="5">
        <f>#REF!*#REF!</f>
        <v>3028385.76</v>
      </c>
      <c r="R2618" s="5">
        <v>474988.79999999999</v>
      </c>
      <c r="S2618" s="5">
        <f>#REF!-#REF!</f>
        <v>-2553396.96</v>
      </c>
      <c r="T2618" s="36">
        <f t="shared" si="40"/>
        <v>-0.84315445995228799</v>
      </c>
    </row>
    <row r="2619" spans="1:20" x14ac:dyDescent="0.2">
      <c r="A2619" s="25" t="s">
        <v>46</v>
      </c>
      <c r="B2619" s="25" t="s">
        <v>108</v>
      </c>
      <c r="C2619" s="25" t="s">
        <v>49</v>
      </c>
      <c r="D2619" s="25" t="s">
        <v>23</v>
      </c>
      <c r="E2619" s="25" t="s">
        <v>1918</v>
      </c>
      <c r="F2619" s="2">
        <v>41044</v>
      </c>
      <c r="G2619" s="23" t="str">
        <f>TEXT(Table2[[#This Row],[Order-Date]],"mmm")</f>
        <v>May</v>
      </c>
      <c r="H2619">
        <v>2012</v>
      </c>
      <c r="I2619">
        <v>211031329</v>
      </c>
      <c r="J2619" s="2">
        <v>41085</v>
      </c>
      <c r="K2619" s="23">
        <f>WEEKDAY(#REF!,1)</f>
        <v>2</v>
      </c>
      <c r="L2619" s="25">
        <f>IF(#REF!&gt;=#REF!,#REF!-#REF!,"")</f>
        <v>41</v>
      </c>
      <c r="M2619" s="4">
        <v>7715</v>
      </c>
      <c r="N2619" s="5">
        <v>651.21</v>
      </c>
      <c r="O2619" s="5">
        <v>524.96</v>
      </c>
      <c r="P2619" s="5">
        <v>126.25</v>
      </c>
      <c r="Q2619" s="5">
        <f>#REF!*#REF!</f>
        <v>4050066.4</v>
      </c>
      <c r="R2619" s="5">
        <v>974018.75</v>
      </c>
      <c r="S2619" s="5">
        <f>#REF!-#REF!</f>
        <v>-3076047.65</v>
      </c>
      <c r="T2619" s="36">
        <f t="shared" si="40"/>
        <v>-0.75950548613227697</v>
      </c>
    </row>
    <row r="2620" spans="1:20" x14ac:dyDescent="0.2">
      <c r="A2620" s="25" t="s">
        <v>29</v>
      </c>
      <c r="B2620" s="25" t="s">
        <v>104</v>
      </c>
      <c r="C2620" s="25" t="s">
        <v>26</v>
      </c>
      <c r="D2620" s="25" t="s">
        <v>23</v>
      </c>
      <c r="E2620" s="25" t="s">
        <v>1915</v>
      </c>
      <c r="F2620" s="2">
        <v>42631</v>
      </c>
      <c r="G2620" s="23" t="str">
        <f>TEXT(Table2[[#This Row],[Order-Date]],"mmm")</f>
        <v>Sep</v>
      </c>
      <c r="H2620">
        <v>2016</v>
      </c>
      <c r="I2620">
        <v>949388539</v>
      </c>
      <c r="J2620" s="2">
        <v>42643</v>
      </c>
      <c r="K2620" s="23">
        <f>WEEKDAY(#REF!,1)</f>
        <v>6</v>
      </c>
      <c r="L2620" s="25">
        <f>IF(#REF!&gt;=#REF!,#REF!-#REF!,"")</f>
        <v>12</v>
      </c>
      <c r="M2620" s="4">
        <v>4021</v>
      </c>
      <c r="N2620" s="5">
        <v>152.58000000000001</v>
      </c>
      <c r="O2620" s="5">
        <v>97.44</v>
      </c>
      <c r="P2620" s="5">
        <v>55.14</v>
      </c>
      <c r="Q2620" s="5">
        <f>#REF!*#REF!</f>
        <v>391806.24</v>
      </c>
      <c r="R2620" s="5">
        <v>221717.94</v>
      </c>
      <c r="S2620" s="5">
        <f>#REF!-#REF!</f>
        <v>-170088.3</v>
      </c>
      <c r="T2620" s="36">
        <f t="shared" si="40"/>
        <v>-0.43411330049261099</v>
      </c>
    </row>
    <row r="2621" spans="1:20" x14ac:dyDescent="0.2">
      <c r="A2621" s="25" t="s">
        <v>29</v>
      </c>
      <c r="B2621" s="25" t="s">
        <v>116</v>
      </c>
      <c r="C2621" s="25" t="s">
        <v>31</v>
      </c>
      <c r="D2621" s="25" t="s">
        <v>27</v>
      </c>
      <c r="E2621" s="25" t="s">
        <v>1916</v>
      </c>
      <c r="F2621" s="2">
        <v>42644</v>
      </c>
      <c r="G2621" s="23" t="str">
        <f>TEXT(Table2[[#This Row],[Order-Date]],"mmm")</f>
        <v>Oct</v>
      </c>
      <c r="H2621">
        <v>2016</v>
      </c>
      <c r="I2621">
        <v>122372519</v>
      </c>
      <c r="J2621" s="2">
        <v>42382</v>
      </c>
      <c r="K2621" s="23">
        <f>WEEKDAY(#REF!,1)</f>
        <v>4</v>
      </c>
      <c r="L2621" s="25" t="str">
        <f>IF(#REF!&gt;=#REF!,#REF!-#REF!,"")</f>
        <v/>
      </c>
      <c r="M2621" s="4">
        <v>1603</v>
      </c>
      <c r="N2621" s="5">
        <v>47.45</v>
      </c>
      <c r="O2621" s="5">
        <v>31.79</v>
      </c>
      <c r="P2621" s="5">
        <v>15.66</v>
      </c>
      <c r="Q2621" s="5">
        <f>#REF!*#REF!</f>
        <v>50959.37</v>
      </c>
      <c r="R2621" s="5">
        <v>25102.98</v>
      </c>
      <c r="S2621" s="5">
        <f>#REF!-#REF!</f>
        <v>-25856.39</v>
      </c>
      <c r="T2621" s="36">
        <f t="shared" si="40"/>
        <v>-0.50739226171752105</v>
      </c>
    </row>
    <row r="2622" spans="1:20" x14ac:dyDescent="0.2">
      <c r="A2622" s="25" t="s">
        <v>46</v>
      </c>
      <c r="B2622" s="25" t="s">
        <v>142</v>
      </c>
      <c r="C2622" s="25" t="s">
        <v>26</v>
      </c>
      <c r="D2622" s="25" t="s">
        <v>27</v>
      </c>
      <c r="E2622" s="25" t="s">
        <v>1916</v>
      </c>
      <c r="F2622" s="2">
        <v>40477</v>
      </c>
      <c r="G2622" s="23" t="str">
        <f>TEXT(Table2[[#This Row],[Order-Date]],"mmm")</f>
        <v>Oct</v>
      </c>
      <c r="H2622">
        <v>2010</v>
      </c>
      <c r="I2622">
        <v>694094598</v>
      </c>
      <c r="J2622" s="2">
        <v>40525</v>
      </c>
      <c r="K2622" s="23">
        <f>WEEKDAY(#REF!,1)</f>
        <v>2</v>
      </c>
      <c r="L2622" s="25">
        <f>IF(#REF!&gt;=#REF!,#REF!-#REF!,"")</f>
        <v>48</v>
      </c>
      <c r="M2622" s="4">
        <v>6871</v>
      </c>
      <c r="N2622" s="5">
        <v>152.58000000000001</v>
      </c>
      <c r="O2622" s="5">
        <v>97.44</v>
      </c>
      <c r="P2622" s="5">
        <v>55.14</v>
      </c>
      <c r="Q2622" s="5">
        <f>#REF!*#REF!</f>
        <v>669510.24</v>
      </c>
      <c r="R2622" s="5">
        <v>378866.94</v>
      </c>
      <c r="S2622" s="5">
        <f>#REF!-#REF!</f>
        <v>-290643.3</v>
      </c>
      <c r="T2622" s="36">
        <f t="shared" si="40"/>
        <v>-0.43411330049261099</v>
      </c>
    </row>
    <row r="2623" spans="1:20" x14ac:dyDescent="0.2">
      <c r="A2623" s="25" t="s">
        <v>29</v>
      </c>
      <c r="B2623" s="25" t="s">
        <v>174</v>
      </c>
      <c r="C2623" s="25" t="s">
        <v>42</v>
      </c>
      <c r="D2623" s="25" t="s">
        <v>27</v>
      </c>
      <c r="E2623" s="25" t="s">
        <v>1915</v>
      </c>
      <c r="F2623" s="2">
        <v>41655</v>
      </c>
      <c r="G2623" s="23" t="str">
        <f>TEXT(Table2[[#This Row],[Order-Date]],"mmm")</f>
        <v>Jan</v>
      </c>
      <c r="H2623">
        <v>2014</v>
      </c>
      <c r="I2623">
        <v>298978602</v>
      </c>
      <c r="J2623" s="2">
        <v>41667</v>
      </c>
      <c r="K2623" s="23">
        <f>WEEKDAY(#REF!,1)</f>
        <v>3</v>
      </c>
      <c r="L2623" s="25">
        <f>IF(#REF!&gt;=#REF!,#REF!-#REF!,"")</f>
        <v>12</v>
      </c>
      <c r="M2623" s="4">
        <v>3267</v>
      </c>
      <c r="N2623" s="5">
        <v>109.28</v>
      </c>
      <c r="O2623" s="5">
        <v>35.840000000000003</v>
      </c>
      <c r="P2623" s="5">
        <v>73.44</v>
      </c>
      <c r="Q2623" s="5">
        <f>#REF!*#REF!</f>
        <v>117089.28</v>
      </c>
      <c r="R2623" s="5">
        <v>239928.48</v>
      </c>
      <c r="S2623" s="5">
        <f>#REF!-#REF!</f>
        <v>122839.2</v>
      </c>
      <c r="T2623" s="36">
        <f t="shared" si="40"/>
        <v>1.0491071428571399</v>
      </c>
    </row>
    <row r="2624" spans="1:20" x14ac:dyDescent="0.2">
      <c r="A2624" s="25" t="s">
        <v>29</v>
      </c>
      <c r="B2624" s="25" t="s">
        <v>213</v>
      </c>
      <c r="C2624" s="25" t="s">
        <v>42</v>
      </c>
      <c r="D2624" s="25" t="s">
        <v>27</v>
      </c>
      <c r="E2624" s="25" t="s">
        <v>1918</v>
      </c>
      <c r="F2624" s="2">
        <v>42731</v>
      </c>
      <c r="G2624" s="23" t="str">
        <f>TEXT(Table2[[#This Row],[Order-Date]],"mmm")</f>
        <v>Dec</v>
      </c>
      <c r="H2624">
        <v>2016</v>
      </c>
      <c r="I2624">
        <v>691760861</v>
      </c>
      <c r="J2624" s="2">
        <v>42763</v>
      </c>
      <c r="K2624" s="23">
        <f>WEEKDAY(#REF!,1)</f>
        <v>7</v>
      </c>
      <c r="L2624" s="25">
        <f>IF(#REF!&gt;=#REF!,#REF!-#REF!,"")</f>
        <v>32</v>
      </c>
      <c r="M2624" s="4">
        <v>6266</v>
      </c>
      <c r="N2624" s="5">
        <v>109.28</v>
      </c>
      <c r="O2624" s="5">
        <v>35.840000000000003</v>
      </c>
      <c r="P2624" s="5">
        <v>73.44</v>
      </c>
      <c r="Q2624" s="5">
        <f>#REF!*#REF!</f>
        <v>224573.44</v>
      </c>
      <c r="R2624" s="5">
        <v>460175.04</v>
      </c>
      <c r="S2624" s="5">
        <f>#REF!-#REF!</f>
        <v>235601.6</v>
      </c>
      <c r="T2624" s="36">
        <f t="shared" si="40"/>
        <v>1.0491071428571399</v>
      </c>
    </row>
    <row r="2625" spans="1:20" x14ac:dyDescent="0.2">
      <c r="A2625" s="25" t="s">
        <v>20</v>
      </c>
      <c r="B2625" s="25" t="s">
        <v>94</v>
      </c>
      <c r="C2625" s="25" t="s">
        <v>85</v>
      </c>
      <c r="D2625" s="25" t="s">
        <v>23</v>
      </c>
      <c r="E2625" s="25" t="s">
        <v>1915</v>
      </c>
      <c r="F2625" s="2">
        <v>42298</v>
      </c>
      <c r="G2625" s="23" t="str">
        <f>TEXT(Table2[[#This Row],[Order-Date]],"mmm")</f>
        <v>Oct</v>
      </c>
      <c r="H2625">
        <v>2015</v>
      </c>
      <c r="I2625">
        <v>997490203</v>
      </c>
      <c r="J2625" s="2">
        <v>42323</v>
      </c>
      <c r="K2625" s="23">
        <f>WEEKDAY(#REF!,1)</f>
        <v>1</v>
      </c>
      <c r="L2625" s="25">
        <f>IF(#REF!&gt;=#REF!,#REF!-#REF!,"")</f>
        <v>25</v>
      </c>
      <c r="M2625" s="4">
        <v>8372</v>
      </c>
      <c r="N2625" s="5">
        <v>668.27</v>
      </c>
      <c r="O2625" s="5">
        <v>502.54</v>
      </c>
      <c r="P2625" s="5">
        <v>165.73</v>
      </c>
      <c r="Q2625" s="5">
        <f>#REF!*#REF!</f>
        <v>4207264.88</v>
      </c>
      <c r="R2625" s="5">
        <v>1387491.56</v>
      </c>
      <c r="S2625" s="5">
        <f>#REF!-#REF!</f>
        <v>-2819773.32</v>
      </c>
      <c r="T2625" s="36">
        <f t="shared" si="40"/>
        <v>-0.67021530624427905</v>
      </c>
    </row>
    <row r="2626" spans="1:20" x14ac:dyDescent="0.2">
      <c r="A2626" s="25" t="s">
        <v>40</v>
      </c>
      <c r="B2626" s="25" t="s">
        <v>91</v>
      </c>
      <c r="C2626" s="25" t="s">
        <v>49</v>
      </c>
      <c r="D2626" s="25" t="s">
        <v>23</v>
      </c>
      <c r="E2626" s="25" t="s">
        <v>1915</v>
      </c>
      <c r="F2626" s="2">
        <v>42189</v>
      </c>
      <c r="G2626" s="23" t="str">
        <f>TEXT(Table2[[#This Row],[Order-Date]],"mmm")</f>
        <v>Jul</v>
      </c>
      <c r="H2626">
        <v>2015</v>
      </c>
      <c r="I2626">
        <v>861527955</v>
      </c>
      <c r="J2626" s="2">
        <v>42099</v>
      </c>
      <c r="K2626" s="23">
        <f>WEEKDAY(#REF!,1)</f>
        <v>1</v>
      </c>
      <c r="L2626" s="25" t="str">
        <f>IF(#REF!&gt;=#REF!,#REF!-#REF!,"")</f>
        <v/>
      </c>
      <c r="M2626" s="4">
        <v>4122</v>
      </c>
      <c r="N2626" s="5">
        <v>651.21</v>
      </c>
      <c r="O2626" s="5">
        <v>524.96</v>
      </c>
      <c r="P2626" s="5">
        <v>126.25</v>
      </c>
      <c r="Q2626" s="5">
        <f>#REF!*#REF!</f>
        <v>2163885.12</v>
      </c>
      <c r="R2626" s="5">
        <v>520402.5</v>
      </c>
      <c r="S2626" s="5">
        <f>#REF!-#REF!</f>
        <v>-1643482.62</v>
      </c>
      <c r="T2626" s="36">
        <f t="shared" si="40"/>
        <v>-0.75950548613227697</v>
      </c>
    </row>
    <row r="2627" spans="1:20" x14ac:dyDescent="0.2">
      <c r="A2627" s="25" t="s">
        <v>20</v>
      </c>
      <c r="B2627" s="25" t="s">
        <v>217</v>
      </c>
      <c r="C2627" s="25" t="s">
        <v>26</v>
      </c>
      <c r="D2627" s="25" t="s">
        <v>27</v>
      </c>
      <c r="E2627" s="25" t="s">
        <v>1915</v>
      </c>
      <c r="F2627" s="2">
        <v>42892</v>
      </c>
      <c r="G2627" s="23" t="str">
        <f>TEXT(Table2[[#This Row],[Order-Date]],"mmm")</f>
        <v>Jun</v>
      </c>
      <c r="H2627">
        <v>2017</v>
      </c>
      <c r="I2627">
        <v>899547946</v>
      </c>
      <c r="J2627" s="2">
        <v>42903</v>
      </c>
      <c r="K2627" s="23">
        <f>WEEKDAY(#REF!,1)</f>
        <v>7</v>
      </c>
      <c r="L2627" s="25">
        <f>IF(#REF!&gt;=#REF!,#REF!-#REF!,"")</f>
        <v>11</v>
      </c>
      <c r="M2627" s="4">
        <v>5082</v>
      </c>
      <c r="N2627" s="5">
        <v>152.58000000000001</v>
      </c>
      <c r="O2627" s="5">
        <v>97.44</v>
      </c>
      <c r="P2627" s="5">
        <v>55.14</v>
      </c>
      <c r="Q2627" s="5">
        <f>#REF!*#REF!</f>
        <v>495190.08</v>
      </c>
      <c r="R2627" s="5">
        <v>280221.48</v>
      </c>
      <c r="S2627" s="5">
        <f>#REF!-#REF!</f>
        <v>-214968.6</v>
      </c>
      <c r="T2627" s="36">
        <f t="shared" ref="T2627:T2690" si="41">S2627/Q2627</f>
        <v>-0.43411330049261099</v>
      </c>
    </row>
    <row r="2628" spans="1:20" x14ac:dyDescent="0.2">
      <c r="A2628" s="25" t="s">
        <v>29</v>
      </c>
      <c r="B2628" s="25" t="s">
        <v>112</v>
      </c>
      <c r="C2628" s="25" t="s">
        <v>56</v>
      </c>
      <c r="D2628" s="25" t="s">
        <v>27</v>
      </c>
      <c r="E2628" s="25" t="s">
        <v>1917</v>
      </c>
      <c r="F2628" s="2">
        <v>40282</v>
      </c>
      <c r="G2628" s="23" t="str">
        <f>TEXT(Table2[[#This Row],[Order-Date]],"mmm")</f>
        <v>Apr</v>
      </c>
      <c r="H2628">
        <v>2010</v>
      </c>
      <c r="I2628">
        <v>447536504</v>
      </c>
      <c r="J2628" s="2">
        <v>40293</v>
      </c>
      <c r="K2628" s="23">
        <f>WEEKDAY(#REF!,1)</f>
        <v>1</v>
      </c>
      <c r="L2628" s="25">
        <f>IF(#REF!&gt;=#REF!,#REF!-#REF!,"")</f>
        <v>11</v>
      </c>
      <c r="M2628" s="4">
        <v>4852</v>
      </c>
      <c r="N2628" s="5">
        <v>421.89</v>
      </c>
      <c r="O2628" s="5">
        <v>364.69</v>
      </c>
      <c r="P2628" s="5">
        <v>57.2</v>
      </c>
      <c r="Q2628" s="5">
        <f>#REF!*#REF!</f>
        <v>1769475.88</v>
      </c>
      <c r="R2628" s="5">
        <v>277534.40000000002</v>
      </c>
      <c r="S2628" s="5">
        <f>#REF!-#REF!</f>
        <v>-1491941.48</v>
      </c>
      <c r="T2628" s="36">
        <f t="shared" si="41"/>
        <v>-0.84315445995228799</v>
      </c>
    </row>
    <row r="2629" spans="1:20" x14ac:dyDescent="0.2">
      <c r="A2629" s="25" t="s">
        <v>32</v>
      </c>
      <c r="B2629" s="25" t="s">
        <v>96</v>
      </c>
      <c r="C2629" s="25" t="s">
        <v>65</v>
      </c>
      <c r="D2629" s="25" t="s">
        <v>23</v>
      </c>
      <c r="E2629" s="25" t="s">
        <v>1918</v>
      </c>
      <c r="F2629" s="2">
        <v>42686</v>
      </c>
      <c r="G2629" s="23" t="str">
        <f>TEXT(Table2[[#This Row],[Order-Date]],"mmm")</f>
        <v>Nov</v>
      </c>
      <c r="H2629">
        <v>2016</v>
      </c>
      <c r="I2629">
        <v>711792457</v>
      </c>
      <c r="J2629" s="2">
        <v>42717</v>
      </c>
      <c r="K2629" s="23">
        <f>WEEKDAY(#REF!,1)</f>
        <v>3</v>
      </c>
      <c r="L2629" s="25">
        <f>IF(#REF!&gt;=#REF!,#REF!-#REF!,"")</f>
        <v>31</v>
      </c>
      <c r="M2629" s="4">
        <v>4060</v>
      </c>
      <c r="N2629" s="5">
        <v>9.33</v>
      </c>
      <c r="O2629" s="5">
        <v>6.92</v>
      </c>
      <c r="P2629" s="5">
        <v>2.41</v>
      </c>
      <c r="Q2629" s="5">
        <f>#REF!*#REF!</f>
        <v>28095.200000000001</v>
      </c>
      <c r="R2629" s="5">
        <v>9784.6</v>
      </c>
      <c r="S2629" s="5">
        <f>#REF!-#REF!</f>
        <v>-18310.599999999999</v>
      </c>
      <c r="T2629" s="36">
        <f t="shared" si="41"/>
        <v>-0.65173410404624299</v>
      </c>
    </row>
    <row r="2630" spans="1:20" x14ac:dyDescent="0.2">
      <c r="A2630" s="25" t="s">
        <v>20</v>
      </c>
      <c r="B2630" s="25" t="s">
        <v>158</v>
      </c>
      <c r="C2630" s="25" t="s">
        <v>49</v>
      </c>
      <c r="D2630" s="25" t="s">
        <v>27</v>
      </c>
      <c r="E2630" s="25" t="s">
        <v>1915</v>
      </c>
      <c r="F2630" s="2">
        <v>42429</v>
      </c>
      <c r="G2630" s="23" t="str">
        <f>TEXT(Table2[[#This Row],[Order-Date]],"mmm")</f>
        <v>Feb</v>
      </c>
      <c r="H2630">
        <v>2016</v>
      </c>
      <c r="I2630">
        <v>718927133</v>
      </c>
      <c r="J2630" s="2">
        <v>42451</v>
      </c>
      <c r="K2630" s="23">
        <f>WEEKDAY(#REF!,1)</f>
        <v>3</v>
      </c>
      <c r="L2630" s="25">
        <f>IF(#REF!&gt;=#REF!,#REF!-#REF!,"")</f>
        <v>22</v>
      </c>
      <c r="M2630" s="4">
        <v>5370</v>
      </c>
      <c r="N2630" s="5">
        <v>651.21</v>
      </c>
      <c r="O2630" s="5">
        <v>524.96</v>
      </c>
      <c r="P2630" s="5">
        <v>126.25</v>
      </c>
      <c r="Q2630" s="5">
        <f>#REF!*#REF!</f>
        <v>2819035.2</v>
      </c>
      <c r="R2630" s="5">
        <v>677962.5</v>
      </c>
      <c r="S2630" s="5">
        <f>#REF!-#REF!</f>
        <v>-2141072.7000000002</v>
      </c>
      <c r="T2630" s="36">
        <f t="shared" si="41"/>
        <v>-0.75950548613227697</v>
      </c>
    </row>
    <row r="2631" spans="1:20" x14ac:dyDescent="0.2">
      <c r="A2631" s="25" t="s">
        <v>46</v>
      </c>
      <c r="B2631" s="25" t="s">
        <v>142</v>
      </c>
      <c r="C2631" s="25" t="s">
        <v>42</v>
      </c>
      <c r="D2631" s="25" t="s">
        <v>27</v>
      </c>
      <c r="E2631" s="25" t="s">
        <v>1916</v>
      </c>
      <c r="F2631" s="2">
        <v>41702</v>
      </c>
      <c r="G2631" s="23" t="str">
        <f>TEXT(Table2[[#This Row],[Order-Date]],"mmm")</f>
        <v>Mar</v>
      </c>
      <c r="H2631">
        <v>2014</v>
      </c>
      <c r="I2631">
        <v>465864360</v>
      </c>
      <c r="J2631" s="2">
        <v>41777</v>
      </c>
      <c r="K2631" s="23">
        <f>WEEKDAY(#REF!,1)</f>
        <v>1</v>
      </c>
      <c r="L2631" s="25">
        <f>IF(#REF!&gt;=#REF!,#REF!-#REF!,"")</f>
        <v>75</v>
      </c>
      <c r="M2631" s="4">
        <v>8471</v>
      </c>
      <c r="N2631" s="5">
        <v>109.28</v>
      </c>
      <c r="O2631" s="5">
        <v>35.840000000000003</v>
      </c>
      <c r="P2631" s="5">
        <v>73.44</v>
      </c>
      <c r="Q2631" s="5">
        <f>#REF!*#REF!</f>
        <v>303600.64000000001</v>
      </c>
      <c r="R2631" s="5">
        <v>622110.24</v>
      </c>
      <c r="S2631" s="5">
        <f>#REF!-#REF!</f>
        <v>318509.59999999998</v>
      </c>
      <c r="T2631" s="36">
        <f t="shared" si="41"/>
        <v>1.0491071428571399</v>
      </c>
    </row>
    <row r="2632" spans="1:20" x14ac:dyDescent="0.2">
      <c r="A2632" s="25" t="s">
        <v>29</v>
      </c>
      <c r="B2632" s="25" t="s">
        <v>118</v>
      </c>
      <c r="C2632" s="25" t="s">
        <v>77</v>
      </c>
      <c r="D2632" s="25" t="s">
        <v>27</v>
      </c>
      <c r="E2632" s="25" t="s">
        <v>1917</v>
      </c>
      <c r="F2632" s="2">
        <v>40556</v>
      </c>
      <c r="G2632" s="23" t="str">
        <f>TEXT(Table2[[#This Row],[Order-Date]],"mmm")</f>
        <v>Jan</v>
      </c>
      <c r="H2632">
        <v>2011</v>
      </c>
      <c r="I2632">
        <v>469840466</v>
      </c>
      <c r="J2632" s="2">
        <v>40565</v>
      </c>
      <c r="K2632" s="23">
        <f>WEEKDAY(#REF!,1)</f>
        <v>7</v>
      </c>
      <c r="L2632" s="25">
        <f>IF(#REF!&gt;=#REF!,#REF!-#REF!,"")</f>
        <v>9</v>
      </c>
      <c r="M2632" s="4">
        <v>5090</v>
      </c>
      <c r="N2632" s="5">
        <v>154.06</v>
      </c>
      <c r="O2632" s="5">
        <v>90.93</v>
      </c>
      <c r="P2632" s="5">
        <v>63.13</v>
      </c>
      <c r="Q2632" s="5">
        <f>#REF!*#REF!</f>
        <v>462833.7</v>
      </c>
      <c r="R2632" s="5">
        <v>321331.7</v>
      </c>
      <c r="S2632" s="5">
        <f>#REF!-#REF!</f>
        <v>-141502</v>
      </c>
      <c r="T2632" s="36">
        <f t="shared" si="41"/>
        <v>-0.30572968217309998</v>
      </c>
    </row>
    <row r="2633" spans="1:20" x14ac:dyDescent="0.2">
      <c r="A2633" s="25" t="s">
        <v>29</v>
      </c>
      <c r="B2633" s="25" t="s">
        <v>138</v>
      </c>
      <c r="C2633" s="25" t="s">
        <v>26</v>
      </c>
      <c r="D2633" s="25" t="s">
        <v>27</v>
      </c>
      <c r="E2633" s="25" t="s">
        <v>1915</v>
      </c>
      <c r="F2633" s="2">
        <v>40577</v>
      </c>
      <c r="G2633" s="23" t="str">
        <f>TEXT(Table2[[#This Row],[Order-Date]],"mmm")</f>
        <v>Feb</v>
      </c>
      <c r="H2633">
        <v>2011</v>
      </c>
      <c r="I2633">
        <v>418404281</v>
      </c>
      <c r="J2633" s="2">
        <v>40648</v>
      </c>
      <c r="K2633" s="23">
        <f>WEEKDAY(#REF!,1)</f>
        <v>6</v>
      </c>
      <c r="L2633" s="25">
        <f>IF(#REF!&gt;=#REF!,#REF!-#REF!,"")</f>
        <v>71</v>
      </c>
      <c r="M2633" s="4">
        <v>3979</v>
      </c>
      <c r="N2633" s="5">
        <v>152.58000000000001</v>
      </c>
      <c r="O2633" s="5">
        <v>97.44</v>
      </c>
      <c r="P2633" s="5">
        <v>55.14</v>
      </c>
      <c r="Q2633" s="5">
        <f>#REF!*#REF!</f>
        <v>387713.76</v>
      </c>
      <c r="R2633" s="5">
        <v>219402.06</v>
      </c>
      <c r="S2633" s="5">
        <f>#REF!-#REF!</f>
        <v>-168311.7</v>
      </c>
      <c r="T2633" s="36">
        <f t="shared" si="41"/>
        <v>-0.43411330049261099</v>
      </c>
    </row>
    <row r="2634" spans="1:20" x14ac:dyDescent="0.2">
      <c r="A2634" s="25" t="s">
        <v>37</v>
      </c>
      <c r="B2634" s="25" t="s">
        <v>73</v>
      </c>
      <c r="C2634" s="25" t="s">
        <v>51</v>
      </c>
      <c r="D2634" s="25" t="s">
        <v>27</v>
      </c>
      <c r="E2634" s="25" t="s">
        <v>1918</v>
      </c>
      <c r="F2634" s="2">
        <v>41202</v>
      </c>
      <c r="G2634" s="23" t="str">
        <f>TEXT(Table2[[#This Row],[Order-Date]],"mmm")</f>
        <v>Oct</v>
      </c>
      <c r="H2634">
        <v>2012</v>
      </c>
      <c r="I2634">
        <v>519417130</v>
      </c>
      <c r="J2634" s="2">
        <v>41240</v>
      </c>
      <c r="K2634" s="23">
        <f>WEEKDAY(#REF!,1)</f>
        <v>3</v>
      </c>
      <c r="L2634" s="25">
        <f>IF(#REF!&gt;=#REF!,#REF!-#REF!,"")</f>
        <v>38</v>
      </c>
      <c r="M2634" s="4">
        <v>5926</v>
      </c>
      <c r="N2634" s="5">
        <v>437.2</v>
      </c>
      <c r="O2634" s="5">
        <v>263.33</v>
      </c>
      <c r="P2634" s="5">
        <v>173.87</v>
      </c>
      <c r="Q2634" s="5">
        <f>#REF!*#REF!</f>
        <v>1560493.58</v>
      </c>
      <c r="R2634" s="5">
        <v>1030353.62</v>
      </c>
      <c r="S2634" s="5">
        <f>#REF!-#REF!</f>
        <v>-530139.96</v>
      </c>
      <c r="T2634" s="36">
        <f t="shared" si="41"/>
        <v>-0.33972581931416901</v>
      </c>
    </row>
    <row r="2635" spans="1:20" x14ac:dyDescent="0.2">
      <c r="A2635" s="25" t="s">
        <v>20</v>
      </c>
      <c r="B2635" s="25" t="s">
        <v>54</v>
      </c>
      <c r="C2635" s="25" t="s">
        <v>42</v>
      </c>
      <c r="D2635" s="25" t="s">
        <v>23</v>
      </c>
      <c r="E2635" s="25" t="s">
        <v>1915</v>
      </c>
      <c r="F2635" s="2">
        <v>40681</v>
      </c>
      <c r="G2635" s="23" t="str">
        <f>TEXT(Table2[[#This Row],[Order-Date]],"mmm")</f>
        <v>May</v>
      </c>
      <c r="H2635">
        <v>2011</v>
      </c>
      <c r="I2635">
        <v>151052844</v>
      </c>
      <c r="J2635" s="2">
        <v>40730</v>
      </c>
      <c r="K2635" s="23">
        <f>WEEKDAY(#REF!,1)</f>
        <v>4</v>
      </c>
      <c r="L2635" s="25">
        <f>IF(#REF!&gt;=#REF!,#REF!-#REF!,"")</f>
        <v>49</v>
      </c>
      <c r="M2635" s="4">
        <v>8748</v>
      </c>
      <c r="N2635" s="5">
        <v>109.28</v>
      </c>
      <c r="O2635" s="5">
        <v>35.840000000000003</v>
      </c>
      <c r="P2635" s="5">
        <v>73.44</v>
      </c>
      <c r="Q2635" s="5">
        <f>#REF!*#REF!</f>
        <v>313528.32000000001</v>
      </c>
      <c r="R2635" s="5">
        <v>642453.12</v>
      </c>
      <c r="S2635" s="5">
        <f>#REF!-#REF!</f>
        <v>328924.79999999999</v>
      </c>
      <c r="T2635" s="36">
        <f t="shared" si="41"/>
        <v>1.0491071428571399</v>
      </c>
    </row>
    <row r="2636" spans="1:20" x14ac:dyDescent="0.2">
      <c r="A2636" s="25" t="s">
        <v>20</v>
      </c>
      <c r="B2636" s="25" t="s">
        <v>70</v>
      </c>
      <c r="C2636" s="25" t="s">
        <v>56</v>
      </c>
      <c r="D2636" s="25" t="s">
        <v>27</v>
      </c>
      <c r="E2636" s="25" t="s">
        <v>1916</v>
      </c>
      <c r="F2636" s="2">
        <v>40529</v>
      </c>
      <c r="G2636" s="23" t="str">
        <f>TEXT(Table2[[#This Row],[Order-Date]],"mmm")</f>
        <v>Dec</v>
      </c>
      <c r="H2636">
        <v>2010</v>
      </c>
      <c r="I2636">
        <v>111797749</v>
      </c>
      <c r="J2636" s="2">
        <v>40562</v>
      </c>
      <c r="K2636" s="23">
        <f>WEEKDAY(#REF!,1)</f>
        <v>4</v>
      </c>
      <c r="L2636" s="25">
        <f>IF(#REF!&gt;=#REF!,#REF!-#REF!,"")</f>
        <v>33</v>
      </c>
      <c r="M2636" s="4">
        <v>2293</v>
      </c>
      <c r="N2636" s="5">
        <v>421.89</v>
      </c>
      <c r="O2636" s="5">
        <v>364.69</v>
      </c>
      <c r="P2636" s="5">
        <v>57.2</v>
      </c>
      <c r="Q2636" s="5">
        <f>#REF!*#REF!</f>
        <v>836234.17</v>
      </c>
      <c r="R2636" s="5">
        <v>131159.6</v>
      </c>
      <c r="S2636" s="5">
        <f>#REF!-#REF!</f>
        <v>-705074.57</v>
      </c>
      <c r="T2636" s="36">
        <f t="shared" si="41"/>
        <v>-0.84315445995228799</v>
      </c>
    </row>
    <row r="2637" spans="1:20" x14ac:dyDescent="0.2">
      <c r="A2637" s="25" t="s">
        <v>46</v>
      </c>
      <c r="B2637" s="25" t="s">
        <v>190</v>
      </c>
      <c r="C2637" s="25" t="s">
        <v>39</v>
      </c>
      <c r="D2637" s="25" t="s">
        <v>23</v>
      </c>
      <c r="E2637" s="25" t="s">
        <v>1915</v>
      </c>
      <c r="F2637" s="2">
        <v>41238</v>
      </c>
      <c r="G2637" s="23" t="str">
        <f>TEXT(Table2[[#This Row],[Order-Date]],"mmm")</f>
        <v>Nov</v>
      </c>
      <c r="H2637">
        <v>2012</v>
      </c>
      <c r="I2637">
        <v>370450675</v>
      </c>
      <c r="J2637" s="2">
        <v>40920</v>
      </c>
      <c r="K2637" s="23">
        <f>WEEKDAY(#REF!,1)</f>
        <v>5</v>
      </c>
      <c r="L2637" s="25" t="str">
        <f>IF(#REF!&gt;=#REF!,#REF!-#REF!,"")</f>
        <v/>
      </c>
      <c r="M2637" s="4">
        <v>3442</v>
      </c>
      <c r="N2637" s="5">
        <v>81.73</v>
      </c>
      <c r="O2637" s="5">
        <v>56.67</v>
      </c>
      <c r="P2637" s="5">
        <v>25.06</v>
      </c>
      <c r="Q2637" s="5">
        <f>#REF!*#REF!</f>
        <v>195058.14</v>
      </c>
      <c r="R2637" s="5">
        <v>86256.52</v>
      </c>
      <c r="S2637" s="5">
        <f>#REF!-#REF!</f>
        <v>-108801.62</v>
      </c>
      <c r="T2637" s="36">
        <f t="shared" si="41"/>
        <v>-0.55779071819304704</v>
      </c>
    </row>
    <row r="2638" spans="1:20" x14ac:dyDescent="0.2">
      <c r="A2638" s="25" t="s">
        <v>29</v>
      </c>
      <c r="B2638" s="25" t="s">
        <v>57</v>
      </c>
      <c r="C2638" s="25" t="s">
        <v>26</v>
      </c>
      <c r="D2638" s="25" t="s">
        <v>23</v>
      </c>
      <c r="E2638" s="25" t="s">
        <v>1915</v>
      </c>
      <c r="F2638" s="2">
        <v>40926</v>
      </c>
      <c r="G2638" s="23" t="str">
        <f>TEXT(Table2[[#This Row],[Order-Date]],"mmm")</f>
        <v>Jan</v>
      </c>
      <c r="H2638">
        <v>2012</v>
      </c>
      <c r="I2638">
        <v>516122949</v>
      </c>
      <c r="J2638" s="2">
        <v>40960</v>
      </c>
      <c r="K2638" s="23">
        <f>WEEKDAY(#REF!,1)</f>
        <v>3</v>
      </c>
      <c r="L2638" s="25">
        <f>IF(#REF!&gt;=#REF!,#REF!-#REF!,"")</f>
        <v>34</v>
      </c>
      <c r="M2638" s="4">
        <v>1105</v>
      </c>
      <c r="N2638" s="5">
        <v>152.58000000000001</v>
      </c>
      <c r="O2638" s="5">
        <v>97.44</v>
      </c>
      <c r="P2638" s="5">
        <v>55.14</v>
      </c>
      <c r="Q2638" s="5">
        <f>#REF!*#REF!</f>
        <v>107671.2</v>
      </c>
      <c r="R2638" s="5">
        <v>60929.7</v>
      </c>
      <c r="S2638" s="5">
        <f>#REF!-#REF!</f>
        <v>-46741.5</v>
      </c>
      <c r="T2638" s="36">
        <f t="shared" si="41"/>
        <v>-0.43411330049261099</v>
      </c>
    </row>
    <row r="2639" spans="1:20" x14ac:dyDescent="0.2">
      <c r="A2639" s="25" t="s">
        <v>29</v>
      </c>
      <c r="B2639" s="25" t="s">
        <v>165</v>
      </c>
      <c r="C2639" s="25" t="s">
        <v>51</v>
      </c>
      <c r="D2639" s="25" t="s">
        <v>27</v>
      </c>
      <c r="E2639" s="25" t="s">
        <v>1916</v>
      </c>
      <c r="F2639" s="2">
        <v>42245</v>
      </c>
      <c r="G2639" s="23" t="str">
        <f>TEXT(Table2[[#This Row],[Order-Date]],"mmm")</f>
        <v>Aug</v>
      </c>
      <c r="H2639">
        <v>2015</v>
      </c>
      <c r="I2639">
        <v>208238399</v>
      </c>
      <c r="J2639" s="2">
        <v>42292</v>
      </c>
      <c r="K2639" s="23">
        <f>WEEKDAY(#REF!,1)</f>
        <v>5</v>
      </c>
      <c r="L2639" s="25">
        <f>IF(#REF!&gt;=#REF!,#REF!-#REF!,"")</f>
        <v>47</v>
      </c>
      <c r="M2639" s="4">
        <v>1224</v>
      </c>
      <c r="N2639" s="5">
        <v>437.2</v>
      </c>
      <c r="O2639" s="5">
        <v>263.33</v>
      </c>
      <c r="P2639" s="5">
        <v>173.87</v>
      </c>
      <c r="Q2639" s="5">
        <f>#REF!*#REF!</f>
        <v>322315.92</v>
      </c>
      <c r="R2639" s="5">
        <v>212816.88</v>
      </c>
      <c r="S2639" s="5">
        <f>#REF!-#REF!</f>
        <v>-109499.04</v>
      </c>
      <c r="T2639" s="36">
        <f t="shared" si="41"/>
        <v>-0.33972581931416901</v>
      </c>
    </row>
    <row r="2640" spans="1:20" x14ac:dyDescent="0.2">
      <c r="A2640" s="25" t="s">
        <v>29</v>
      </c>
      <c r="B2640" s="25" t="s">
        <v>224</v>
      </c>
      <c r="C2640" s="25" t="s">
        <v>65</v>
      </c>
      <c r="D2640" s="25" t="s">
        <v>23</v>
      </c>
      <c r="E2640" s="25" t="s">
        <v>1915</v>
      </c>
      <c r="F2640" s="2">
        <v>42412</v>
      </c>
      <c r="G2640" s="23" t="str">
        <f>TEXT(Table2[[#This Row],[Order-Date]],"mmm")</f>
        <v>Feb</v>
      </c>
      <c r="H2640">
        <v>2016</v>
      </c>
      <c r="I2640">
        <v>526533353</v>
      </c>
      <c r="J2640" s="2">
        <v>43070</v>
      </c>
      <c r="K2640" s="23">
        <f>WEEKDAY(#REF!,1)</f>
        <v>6</v>
      </c>
      <c r="L2640" s="25">
        <f>IF(#REF!&gt;=#REF!,#REF!-#REF!,"")</f>
        <v>658</v>
      </c>
      <c r="M2640" s="4">
        <v>1775</v>
      </c>
      <c r="N2640" s="5">
        <v>9.33</v>
      </c>
      <c r="O2640" s="5">
        <v>6.92</v>
      </c>
      <c r="P2640" s="5">
        <v>2.41</v>
      </c>
      <c r="Q2640" s="5">
        <f>#REF!*#REF!</f>
        <v>12283</v>
      </c>
      <c r="R2640" s="5">
        <v>4277.75</v>
      </c>
      <c r="S2640" s="5">
        <f>#REF!-#REF!</f>
        <v>-8005.25</v>
      </c>
      <c r="T2640" s="36">
        <f t="shared" si="41"/>
        <v>-0.65173410404624299</v>
      </c>
    </row>
    <row r="2641" spans="1:20" x14ac:dyDescent="0.2">
      <c r="A2641" s="25" t="s">
        <v>20</v>
      </c>
      <c r="B2641" s="25" t="s">
        <v>158</v>
      </c>
      <c r="C2641" s="25" t="s">
        <v>31</v>
      </c>
      <c r="D2641" s="25" t="s">
        <v>23</v>
      </c>
      <c r="E2641" s="25" t="s">
        <v>1917</v>
      </c>
      <c r="F2641" s="2">
        <v>41593</v>
      </c>
      <c r="G2641" s="23" t="str">
        <f>TEXT(Table2[[#This Row],[Order-Date]],"mmm")</f>
        <v>Nov</v>
      </c>
      <c r="H2641">
        <v>2013</v>
      </c>
      <c r="I2641">
        <v>821056640</v>
      </c>
      <c r="J2641" s="2">
        <v>41699</v>
      </c>
      <c r="K2641" s="23">
        <f>WEEKDAY(#REF!,1)</f>
        <v>7</v>
      </c>
      <c r="L2641" s="25">
        <f>IF(#REF!&gt;=#REF!,#REF!-#REF!,"")</f>
        <v>106</v>
      </c>
      <c r="M2641" s="4">
        <v>7760</v>
      </c>
      <c r="N2641" s="5">
        <v>47.45</v>
      </c>
      <c r="O2641" s="5">
        <v>31.79</v>
      </c>
      <c r="P2641" s="5">
        <v>15.66</v>
      </c>
      <c r="Q2641" s="5">
        <f>#REF!*#REF!</f>
        <v>246690.4</v>
      </c>
      <c r="R2641" s="5">
        <v>121521.60000000001</v>
      </c>
      <c r="S2641" s="5">
        <f>#REF!-#REF!</f>
        <v>-125168.8</v>
      </c>
      <c r="T2641" s="36">
        <f t="shared" si="41"/>
        <v>-0.50739226171752105</v>
      </c>
    </row>
    <row r="2642" spans="1:20" x14ac:dyDescent="0.2">
      <c r="A2642" s="25" t="s">
        <v>32</v>
      </c>
      <c r="B2642" s="25" t="s">
        <v>128</v>
      </c>
      <c r="C2642" s="25" t="s">
        <v>39</v>
      </c>
      <c r="D2642" s="25" t="s">
        <v>27</v>
      </c>
      <c r="E2642" s="25" t="s">
        <v>1915</v>
      </c>
      <c r="F2642" s="2">
        <v>41520</v>
      </c>
      <c r="G2642" s="23" t="str">
        <f>TEXT(Table2[[#This Row],[Order-Date]],"mmm")</f>
        <v>Sep</v>
      </c>
      <c r="H2642">
        <v>2013</v>
      </c>
      <c r="I2642">
        <v>962169587</v>
      </c>
      <c r="J2642" s="2">
        <v>41359</v>
      </c>
      <c r="K2642" s="23">
        <f>WEEKDAY(#REF!,1)</f>
        <v>3</v>
      </c>
      <c r="L2642" s="25" t="str">
        <f>IF(#REF!&gt;=#REF!,#REF!-#REF!,"")</f>
        <v/>
      </c>
      <c r="M2642" s="4">
        <v>6217</v>
      </c>
      <c r="N2642" s="5">
        <v>81.73</v>
      </c>
      <c r="O2642" s="5">
        <v>56.67</v>
      </c>
      <c r="P2642" s="5">
        <v>25.06</v>
      </c>
      <c r="Q2642" s="5">
        <f>#REF!*#REF!</f>
        <v>352317.39</v>
      </c>
      <c r="R2642" s="5">
        <v>155798.01999999999</v>
      </c>
      <c r="S2642" s="5">
        <f>#REF!-#REF!</f>
        <v>-196519.37</v>
      </c>
      <c r="T2642" s="36">
        <f t="shared" si="41"/>
        <v>-0.55779071819304704</v>
      </c>
    </row>
    <row r="2643" spans="1:20" x14ac:dyDescent="0.2">
      <c r="A2643" s="25" t="s">
        <v>37</v>
      </c>
      <c r="B2643" s="25" t="s">
        <v>208</v>
      </c>
      <c r="C2643" s="25" t="s">
        <v>34</v>
      </c>
      <c r="D2643" s="25" t="s">
        <v>23</v>
      </c>
      <c r="E2643" s="25" t="s">
        <v>1917</v>
      </c>
      <c r="F2643" s="2">
        <v>40633</v>
      </c>
      <c r="G2643" s="23" t="str">
        <f>TEXT(Table2[[#This Row],[Order-Date]],"mmm")</f>
        <v>Mar</v>
      </c>
      <c r="H2643">
        <v>2011</v>
      </c>
      <c r="I2643">
        <v>890546023</v>
      </c>
      <c r="J2643" s="2">
        <v>40579</v>
      </c>
      <c r="K2643" s="23">
        <f>WEEKDAY(#REF!,1)</f>
        <v>7</v>
      </c>
      <c r="L2643" s="25" t="str">
        <f>IF(#REF!&gt;=#REF!,#REF!-#REF!,"")</f>
        <v/>
      </c>
      <c r="M2643" s="4">
        <v>1213</v>
      </c>
      <c r="N2643" s="5">
        <v>205.7</v>
      </c>
      <c r="O2643" s="5">
        <v>117.11</v>
      </c>
      <c r="P2643" s="5">
        <v>88.59</v>
      </c>
      <c r="Q2643" s="5">
        <f>#REF!*#REF!</f>
        <v>142054.43</v>
      </c>
      <c r="R2643" s="5">
        <v>107459.67</v>
      </c>
      <c r="S2643" s="5">
        <f>#REF!-#REF!</f>
        <v>-34594.76</v>
      </c>
      <c r="T2643" s="36">
        <f t="shared" si="41"/>
        <v>-0.24353172231235601</v>
      </c>
    </row>
    <row r="2644" spans="1:20" x14ac:dyDescent="0.2">
      <c r="A2644" s="25" t="s">
        <v>32</v>
      </c>
      <c r="B2644" s="25" t="s">
        <v>110</v>
      </c>
      <c r="C2644" s="25" t="s">
        <v>85</v>
      </c>
      <c r="D2644" s="25" t="s">
        <v>27</v>
      </c>
      <c r="E2644" s="25" t="s">
        <v>1916</v>
      </c>
      <c r="F2644" s="2">
        <v>41297</v>
      </c>
      <c r="G2644" s="23" t="str">
        <f>TEXT(Table2[[#This Row],[Order-Date]],"mmm")</f>
        <v>Jan</v>
      </c>
      <c r="H2644">
        <v>2013</v>
      </c>
      <c r="I2644">
        <v>167172276</v>
      </c>
      <c r="J2644" s="2">
        <v>41367</v>
      </c>
      <c r="K2644" s="23">
        <f>WEEKDAY(#REF!,1)</f>
        <v>4</v>
      </c>
      <c r="L2644" s="25">
        <f>IF(#REF!&gt;=#REF!,#REF!-#REF!,"")</f>
        <v>70</v>
      </c>
      <c r="M2644" s="4">
        <v>8846</v>
      </c>
      <c r="N2644" s="5">
        <v>668.27</v>
      </c>
      <c r="O2644" s="5">
        <v>502.54</v>
      </c>
      <c r="P2644" s="5">
        <v>165.73</v>
      </c>
      <c r="Q2644" s="5">
        <f>#REF!*#REF!</f>
        <v>4445468.84</v>
      </c>
      <c r="R2644" s="5">
        <v>1466047.58</v>
      </c>
      <c r="S2644" s="5">
        <f>#REF!-#REF!</f>
        <v>-2979421.26</v>
      </c>
      <c r="T2644" s="36">
        <f t="shared" si="41"/>
        <v>-0.67021530624427905</v>
      </c>
    </row>
    <row r="2645" spans="1:20" x14ac:dyDescent="0.2">
      <c r="A2645" s="25" t="s">
        <v>20</v>
      </c>
      <c r="B2645" s="25" t="s">
        <v>21</v>
      </c>
      <c r="C2645" s="25" t="s">
        <v>26</v>
      </c>
      <c r="D2645" s="25" t="s">
        <v>23</v>
      </c>
      <c r="E2645" s="25" t="s">
        <v>1917</v>
      </c>
      <c r="F2645" s="2">
        <v>41407</v>
      </c>
      <c r="G2645" s="23" t="str">
        <f>TEXT(Table2[[#This Row],[Order-Date]],"mmm")</f>
        <v>May</v>
      </c>
      <c r="H2645">
        <v>2013</v>
      </c>
      <c r="I2645">
        <v>223347175</v>
      </c>
      <c r="J2645" s="2">
        <v>41553</v>
      </c>
      <c r="K2645" s="23">
        <f>WEEKDAY(#REF!,1)</f>
        <v>1</v>
      </c>
      <c r="L2645" s="25">
        <f>IF(#REF!&gt;=#REF!,#REF!-#REF!,"")</f>
        <v>146</v>
      </c>
      <c r="M2645" s="4">
        <v>2247</v>
      </c>
      <c r="N2645" s="5">
        <v>152.58000000000001</v>
      </c>
      <c r="O2645" s="5">
        <v>97.44</v>
      </c>
      <c r="P2645" s="5">
        <v>55.14</v>
      </c>
      <c r="Q2645" s="5">
        <f>#REF!*#REF!</f>
        <v>218947.68</v>
      </c>
      <c r="R2645" s="5">
        <v>123899.58</v>
      </c>
      <c r="S2645" s="5">
        <f>#REF!-#REF!</f>
        <v>-95048.1</v>
      </c>
      <c r="T2645" s="36">
        <f t="shared" si="41"/>
        <v>-0.43411330049261099</v>
      </c>
    </row>
    <row r="2646" spans="1:20" x14ac:dyDescent="0.2">
      <c r="A2646" s="25" t="s">
        <v>32</v>
      </c>
      <c r="B2646" s="25" t="s">
        <v>87</v>
      </c>
      <c r="C2646" s="25" t="s">
        <v>42</v>
      </c>
      <c r="D2646" s="25" t="s">
        <v>23</v>
      </c>
      <c r="E2646" s="25" t="s">
        <v>1916</v>
      </c>
      <c r="F2646" s="2">
        <v>42192</v>
      </c>
      <c r="G2646" s="23" t="str">
        <f>TEXT(Table2[[#This Row],[Order-Date]],"mmm")</f>
        <v>Jul</v>
      </c>
      <c r="H2646">
        <v>2015</v>
      </c>
      <c r="I2646">
        <v>310682046</v>
      </c>
      <c r="J2646" s="2">
        <v>42239</v>
      </c>
      <c r="K2646" s="23">
        <f>WEEKDAY(#REF!,1)</f>
        <v>1</v>
      </c>
      <c r="L2646" s="25">
        <f>IF(#REF!&gt;=#REF!,#REF!-#REF!,"")</f>
        <v>47</v>
      </c>
      <c r="M2646" s="4">
        <v>6576</v>
      </c>
      <c r="N2646" s="5">
        <v>109.28</v>
      </c>
      <c r="O2646" s="5">
        <v>35.840000000000003</v>
      </c>
      <c r="P2646" s="5">
        <v>73.44</v>
      </c>
      <c r="Q2646" s="5">
        <f>#REF!*#REF!</f>
        <v>235683.84</v>
      </c>
      <c r="R2646" s="5">
        <v>482941.44</v>
      </c>
      <c r="S2646" s="5">
        <f>#REF!-#REF!</f>
        <v>247257.60000000001</v>
      </c>
      <c r="T2646" s="36">
        <f t="shared" si="41"/>
        <v>1.0491071428571399</v>
      </c>
    </row>
    <row r="2647" spans="1:20" x14ac:dyDescent="0.2">
      <c r="A2647" s="25" t="s">
        <v>46</v>
      </c>
      <c r="B2647" s="25" t="s">
        <v>133</v>
      </c>
      <c r="C2647" s="25" t="s">
        <v>26</v>
      </c>
      <c r="D2647" s="25" t="s">
        <v>27</v>
      </c>
      <c r="E2647" s="25" t="s">
        <v>1915</v>
      </c>
      <c r="F2647" s="2">
        <v>41118</v>
      </c>
      <c r="G2647" s="23" t="str">
        <f>TEXT(Table2[[#This Row],[Order-Date]],"mmm")</f>
        <v>Jul</v>
      </c>
      <c r="H2647">
        <v>2012</v>
      </c>
      <c r="I2647">
        <v>651100718</v>
      </c>
      <c r="J2647" s="2">
        <v>41151</v>
      </c>
      <c r="K2647" s="23">
        <f>WEEKDAY(#REF!,1)</f>
        <v>5</v>
      </c>
      <c r="L2647" s="25">
        <f>IF(#REF!&gt;=#REF!,#REF!-#REF!,"")</f>
        <v>33</v>
      </c>
      <c r="M2647" s="4">
        <v>4026</v>
      </c>
      <c r="N2647" s="5">
        <v>152.58000000000001</v>
      </c>
      <c r="O2647" s="5">
        <v>97.44</v>
      </c>
      <c r="P2647" s="5">
        <v>55.14</v>
      </c>
      <c r="Q2647" s="5">
        <f>#REF!*#REF!</f>
        <v>392293.44</v>
      </c>
      <c r="R2647" s="5">
        <v>221993.64</v>
      </c>
      <c r="S2647" s="5">
        <f>#REF!-#REF!</f>
        <v>-170299.8</v>
      </c>
      <c r="T2647" s="36">
        <f t="shared" si="41"/>
        <v>-0.43411330049261099</v>
      </c>
    </row>
    <row r="2648" spans="1:20" x14ac:dyDescent="0.2">
      <c r="A2648" s="25" t="s">
        <v>37</v>
      </c>
      <c r="B2648" s="25" t="s">
        <v>67</v>
      </c>
      <c r="C2648" s="25" t="s">
        <v>22</v>
      </c>
      <c r="D2648" s="25" t="s">
        <v>23</v>
      </c>
      <c r="E2648" s="25" t="s">
        <v>1918</v>
      </c>
      <c r="F2648" s="2">
        <v>41574</v>
      </c>
      <c r="G2648" s="23" t="str">
        <f>TEXT(Table2[[#This Row],[Order-Date]],"mmm")</f>
        <v>Oct</v>
      </c>
      <c r="H2648">
        <v>2013</v>
      </c>
      <c r="I2648">
        <v>186839520</v>
      </c>
      <c r="J2648" s="2">
        <v>41376</v>
      </c>
      <c r="K2648" s="23">
        <f>WEEKDAY(#REF!,1)</f>
        <v>6</v>
      </c>
      <c r="L2648" s="25" t="str">
        <f>IF(#REF!&gt;=#REF!,#REF!-#REF!,"")</f>
        <v/>
      </c>
      <c r="M2648" s="4">
        <v>8821</v>
      </c>
      <c r="N2648" s="5">
        <v>255.28</v>
      </c>
      <c r="O2648" s="5">
        <v>159.41999999999999</v>
      </c>
      <c r="P2648" s="5">
        <v>95.86</v>
      </c>
      <c r="Q2648" s="5">
        <f>#REF!*#REF!</f>
        <v>1406243.82</v>
      </c>
      <c r="R2648" s="5">
        <v>845581.06</v>
      </c>
      <c r="S2648" s="5">
        <f>#REF!-#REF!</f>
        <v>-560662.76</v>
      </c>
      <c r="T2648" s="36">
        <f t="shared" si="41"/>
        <v>-0.39869527035503699</v>
      </c>
    </row>
    <row r="2649" spans="1:20" x14ac:dyDescent="0.2">
      <c r="A2649" s="25" t="s">
        <v>46</v>
      </c>
      <c r="B2649" s="25" t="s">
        <v>145</v>
      </c>
      <c r="C2649" s="25" t="s">
        <v>85</v>
      </c>
      <c r="D2649" s="25" t="s">
        <v>23</v>
      </c>
      <c r="E2649" s="25" t="s">
        <v>1916</v>
      </c>
      <c r="F2649" s="2">
        <v>40218</v>
      </c>
      <c r="G2649" s="23" t="str">
        <f>TEXT(Table2[[#This Row],[Order-Date]],"mmm")</f>
        <v>Feb</v>
      </c>
      <c r="H2649">
        <v>2010</v>
      </c>
      <c r="I2649">
        <v>630447280</v>
      </c>
      <c r="J2649" s="2">
        <v>40277</v>
      </c>
      <c r="K2649" s="23">
        <f>WEEKDAY(#REF!,1)</f>
        <v>6</v>
      </c>
      <c r="L2649" s="25">
        <f>IF(#REF!&gt;=#REF!,#REF!-#REF!,"")</f>
        <v>59</v>
      </c>
      <c r="M2649" s="4">
        <v>2215</v>
      </c>
      <c r="N2649" s="5">
        <v>668.27</v>
      </c>
      <c r="O2649" s="5">
        <v>502.54</v>
      </c>
      <c r="P2649" s="5">
        <v>165.73</v>
      </c>
      <c r="Q2649" s="5">
        <f>#REF!*#REF!</f>
        <v>1113126.1000000001</v>
      </c>
      <c r="R2649" s="5">
        <v>367091.95</v>
      </c>
      <c r="S2649" s="5">
        <f>#REF!-#REF!</f>
        <v>-746034.15</v>
      </c>
      <c r="T2649" s="36">
        <f t="shared" si="41"/>
        <v>-0.67021530624427905</v>
      </c>
    </row>
    <row r="2650" spans="1:20" x14ac:dyDescent="0.2">
      <c r="A2650" s="25" t="s">
        <v>46</v>
      </c>
      <c r="B2650" s="25" t="s">
        <v>103</v>
      </c>
      <c r="C2650" s="25" t="s">
        <v>49</v>
      </c>
      <c r="D2650" s="25" t="s">
        <v>27</v>
      </c>
      <c r="E2650" s="25" t="s">
        <v>1915</v>
      </c>
      <c r="F2650" s="2">
        <v>40448</v>
      </c>
      <c r="G2650" s="23" t="str">
        <f>TEXT(Table2[[#This Row],[Order-Date]],"mmm")</f>
        <v>Sep</v>
      </c>
      <c r="H2650">
        <v>2010</v>
      </c>
      <c r="I2650">
        <v>614785325</v>
      </c>
      <c r="J2650" s="2">
        <v>40477</v>
      </c>
      <c r="K2650" s="23">
        <f>WEEKDAY(#REF!,1)</f>
        <v>3</v>
      </c>
      <c r="L2650" s="25">
        <f>IF(#REF!&gt;=#REF!,#REF!-#REF!,"")</f>
        <v>29</v>
      </c>
      <c r="M2650" s="4">
        <v>7494</v>
      </c>
      <c r="N2650" s="5">
        <v>651.21</v>
      </c>
      <c r="O2650" s="5">
        <v>524.96</v>
      </c>
      <c r="P2650" s="5">
        <v>126.25</v>
      </c>
      <c r="Q2650" s="5">
        <f>#REF!*#REF!</f>
        <v>3934050.24</v>
      </c>
      <c r="R2650" s="5">
        <v>946117.5</v>
      </c>
      <c r="S2650" s="5">
        <f>#REF!-#REF!</f>
        <v>-2987932.74</v>
      </c>
      <c r="T2650" s="36">
        <f t="shared" si="41"/>
        <v>-0.75950548613227697</v>
      </c>
    </row>
    <row r="2651" spans="1:20" x14ac:dyDescent="0.2">
      <c r="A2651" s="25" t="s">
        <v>29</v>
      </c>
      <c r="B2651" s="25" t="s">
        <v>198</v>
      </c>
      <c r="C2651" s="25" t="s">
        <v>56</v>
      </c>
      <c r="D2651" s="25" t="s">
        <v>23</v>
      </c>
      <c r="E2651" s="25" t="s">
        <v>1917</v>
      </c>
      <c r="F2651" s="2">
        <v>40852</v>
      </c>
      <c r="G2651" s="23" t="str">
        <f>TEXT(Table2[[#This Row],[Order-Date]],"mmm")</f>
        <v>Nov</v>
      </c>
      <c r="H2651">
        <v>2011</v>
      </c>
      <c r="I2651">
        <v>643027484</v>
      </c>
      <c r="J2651" s="2">
        <v>40681</v>
      </c>
      <c r="K2651" s="23">
        <f>WEEKDAY(#REF!,1)</f>
        <v>4</v>
      </c>
      <c r="L2651" s="25" t="str">
        <f>IF(#REF!&gt;=#REF!,#REF!-#REF!,"")</f>
        <v/>
      </c>
      <c r="M2651" s="4">
        <v>4977</v>
      </c>
      <c r="N2651" s="5">
        <v>421.89</v>
      </c>
      <c r="O2651" s="5">
        <v>364.69</v>
      </c>
      <c r="P2651" s="5">
        <v>57.2</v>
      </c>
      <c r="Q2651" s="5">
        <f>#REF!*#REF!</f>
        <v>1815062.13</v>
      </c>
      <c r="R2651" s="5">
        <v>284684.40000000002</v>
      </c>
      <c r="S2651" s="5">
        <f>#REF!-#REF!</f>
        <v>-1530377.73</v>
      </c>
      <c r="T2651" s="36">
        <f t="shared" si="41"/>
        <v>-0.84315445995228799</v>
      </c>
    </row>
    <row r="2652" spans="1:20" x14ac:dyDescent="0.2">
      <c r="A2652" s="25" t="s">
        <v>37</v>
      </c>
      <c r="B2652" s="25" t="s">
        <v>178</v>
      </c>
      <c r="C2652" s="25" t="s">
        <v>39</v>
      </c>
      <c r="D2652" s="25" t="s">
        <v>27</v>
      </c>
      <c r="E2652" s="25" t="s">
        <v>1917</v>
      </c>
      <c r="F2652" s="2">
        <v>40512</v>
      </c>
      <c r="G2652" s="23" t="str">
        <f>TEXT(Table2[[#This Row],[Order-Date]],"mmm")</f>
        <v>Nov</v>
      </c>
      <c r="H2652">
        <v>2010</v>
      </c>
      <c r="I2652">
        <v>838660085</v>
      </c>
      <c r="J2652" s="2">
        <v>40556</v>
      </c>
      <c r="K2652" s="23">
        <f>WEEKDAY(#REF!,1)</f>
        <v>5</v>
      </c>
      <c r="L2652" s="25">
        <f>IF(#REF!&gt;=#REF!,#REF!-#REF!,"")</f>
        <v>44</v>
      </c>
      <c r="M2652" s="4">
        <v>7011</v>
      </c>
      <c r="N2652" s="5">
        <v>81.73</v>
      </c>
      <c r="O2652" s="5">
        <v>56.67</v>
      </c>
      <c r="P2652" s="5">
        <v>25.06</v>
      </c>
      <c r="Q2652" s="5">
        <f>#REF!*#REF!</f>
        <v>397313.37</v>
      </c>
      <c r="R2652" s="5">
        <v>175695.66</v>
      </c>
      <c r="S2652" s="5">
        <f>#REF!-#REF!</f>
        <v>-221617.71</v>
      </c>
      <c r="T2652" s="36">
        <f t="shared" si="41"/>
        <v>-0.55779071819304704</v>
      </c>
    </row>
    <row r="2653" spans="1:20" x14ac:dyDescent="0.2">
      <c r="A2653" s="25" t="s">
        <v>40</v>
      </c>
      <c r="B2653" s="25" t="s">
        <v>201</v>
      </c>
      <c r="C2653" s="25" t="s">
        <v>39</v>
      </c>
      <c r="D2653" s="25" t="s">
        <v>23</v>
      </c>
      <c r="E2653" s="25" t="s">
        <v>1916</v>
      </c>
      <c r="F2653" s="2">
        <v>41146</v>
      </c>
      <c r="G2653" s="23" t="str">
        <f>TEXT(Table2[[#This Row],[Order-Date]],"mmm")</f>
        <v>Aug</v>
      </c>
      <c r="H2653">
        <v>2012</v>
      </c>
      <c r="I2653">
        <v>495481956</v>
      </c>
      <c r="J2653" s="2">
        <v>41176</v>
      </c>
      <c r="K2653" s="23">
        <f>WEEKDAY(#REF!,1)</f>
        <v>2</v>
      </c>
      <c r="L2653" s="25">
        <f>IF(#REF!&gt;=#REF!,#REF!-#REF!,"")</f>
        <v>30</v>
      </c>
      <c r="M2653" s="4">
        <v>2976</v>
      </c>
      <c r="N2653" s="5">
        <v>81.73</v>
      </c>
      <c r="O2653" s="5">
        <v>56.67</v>
      </c>
      <c r="P2653" s="5">
        <v>25.06</v>
      </c>
      <c r="Q2653" s="5">
        <f>#REF!*#REF!</f>
        <v>168649.92</v>
      </c>
      <c r="R2653" s="5">
        <v>74578.559999999998</v>
      </c>
      <c r="S2653" s="5">
        <f>#REF!-#REF!</f>
        <v>-94071.360000000001</v>
      </c>
      <c r="T2653" s="36">
        <f t="shared" si="41"/>
        <v>-0.55779071819304704</v>
      </c>
    </row>
    <row r="2654" spans="1:20" x14ac:dyDescent="0.2">
      <c r="A2654" s="25" t="s">
        <v>29</v>
      </c>
      <c r="B2654" s="25" t="s">
        <v>154</v>
      </c>
      <c r="C2654" s="25" t="s">
        <v>31</v>
      </c>
      <c r="D2654" s="25" t="s">
        <v>23</v>
      </c>
      <c r="E2654" s="25" t="s">
        <v>1916</v>
      </c>
      <c r="F2654" s="2">
        <v>41385</v>
      </c>
      <c r="G2654" s="23" t="str">
        <f>TEXT(Table2[[#This Row],[Order-Date]],"mmm")</f>
        <v>Apr</v>
      </c>
      <c r="H2654">
        <v>2013</v>
      </c>
      <c r="I2654">
        <v>327604424</v>
      </c>
      <c r="J2654" s="2">
        <v>41407</v>
      </c>
      <c r="K2654" s="23">
        <f>WEEKDAY(#REF!,1)</f>
        <v>2</v>
      </c>
      <c r="L2654" s="25">
        <f>IF(#REF!&gt;=#REF!,#REF!-#REF!,"")</f>
        <v>22</v>
      </c>
      <c r="M2654" s="4">
        <v>4284</v>
      </c>
      <c r="N2654" s="5">
        <v>47.45</v>
      </c>
      <c r="O2654" s="5">
        <v>31.79</v>
      </c>
      <c r="P2654" s="5">
        <v>15.66</v>
      </c>
      <c r="Q2654" s="5">
        <f>#REF!*#REF!</f>
        <v>136188.35999999999</v>
      </c>
      <c r="R2654" s="5">
        <v>67087.44</v>
      </c>
      <c r="S2654" s="5">
        <f>#REF!-#REF!</f>
        <v>-69100.92</v>
      </c>
      <c r="T2654" s="36">
        <f t="shared" si="41"/>
        <v>-0.50739226171752105</v>
      </c>
    </row>
    <row r="2655" spans="1:20" x14ac:dyDescent="0.2">
      <c r="A2655" s="25" t="s">
        <v>29</v>
      </c>
      <c r="B2655" s="25" t="s">
        <v>109</v>
      </c>
      <c r="C2655" s="25" t="s">
        <v>56</v>
      </c>
      <c r="D2655" s="25" t="s">
        <v>27</v>
      </c>
      <c r="E2655" s="25" t="s">
        <v>1915</v>
      </c>
      <c r="F2655" s="2">
        <v>41808</v>
      </c>
      <c r="G2655" s="23" t="str">
        <f>TEXT(Table2[[#This Row],[Order-Date]],"mmm")</f>
        <v>Jun</v>
      </c>
      <c r="H2655">
        <v>2014</v>
      </c>
      <c r="I2655">
        <v>219451320</v>
      </c>
      <c r="J2655" s="2">
        <v>41677</v>
      </c>
      <c r="K2655" s="23">
        <f>WEEKDAY(#REF!,1)</f>
        <v>6</v>
      </c>
      <c r="L2655" s="25" t="str">
        <f>IF(#REF!&gt;=#REF!,#REF!-#REF!,"")</f>
        <v/>
      </c>
      <c r="M2655" s="4">
        <v>9377</v>
      </c>
      <c r="N2655" s="5">
        <v>421.89</v>
      </c>
      <c r="O2655" s="5">
        <v>364.69</v>
      </c>
      <c r="P2655" s="5">
        <v>57.2</v>
      </c>
      <c r="Q2655" s="5">
        <f>#REF!*#REF!</f>
        <v>3419698.13</v>
      </c>
      <c r="R2655" s="5">
        <v>536364.4</v>
      </c>
      <c r="S2655" s="5">
        <f>#REF!-#REF!</f>
        <v>-2883333.73</v>
      </c>
      <c r="T2655" s="36">
        <f t="shared" si="41"/>
        <v>-0.84315445995228799</v>
      </c>
    </row>
    <row r="2656" spans="1:20" x14ac:dyDescent="0.2">
      <c r="A2656" s="25" t="s">
        <v>29</v>
      </c>
      <c r="B2656" s="25" t="s">
        <v>174</v>
      </c>
      <c r="C2656" s="25" t="s">
        <v>39</v>
      </c>
      <c r="D2656" s="25" t="s">
        <v>23</v>
      </c>
      <c r="E2656" s="25" t="s">
        <v>1917</v>
      </c>
      <c r="F2656" s="2">
        <v>40617</v>
      </c>
      <c r="G2656" s="23" t="str">
        <f>TEXT(Table2[[#This Row],[Order-Date]],"mmm")</f>
        <v>Mar</v>
      </c>
      <c r="H2656">
        <v>2011</v>
      </c>
      <c r="I2656">
        <v>575758969</v>
      </c>
      <c r="J2656" s="2">
        <v>40631</v>
      </c>
      <c r="K2656" s="23">
        <f>WEEKDAY(#REF!,1)</f>
        <v>3</v>
      </c>
      <c r="L2656" s="25">
        <f>IF(#REF!&gt;=#REF!,#REF!-#REF!,"")</f>
        <v>14</v>
      </c>
      <c r="M2656" s="4">
        <v>8729</v>
      </c>
      <c r="N2656" s="5">
        <v>81.73</v>
      </c>
      <c r="O2656" s="5">
        <v>56.67</v>
      </c>
      <c r="P2656" s="5">
        <v>25.06</v>
      </c>
      <c r="Q2656" s="5">
        <f>#REF!*#REF!</f>
        <v>494672.43</v>
      </c>
      <c r="R2656" s="5">
        <v>218748.74</v>
      </c>
      <c r="S2656" s="5">
        <f>#REF!-#REF!</f>
        <v>-275923.69</v>
      </c>
      <c r="T2656" s="36">
        <f t="shared" si="41"/>
        <v>-0.55779071819304704</v>
      </c>
    </row>
    <row r="2657" spans="1:20" x14ac:dyDescent="0.2">
      <c r="A2657" s="25" t="s">
        <v>37</v>
      </c>
      <c r="B2657" s="25" t="s">
        <v>67</v>
      </c>
      <c r="C2657" s="25" t="s">
        <v>26</v>
      </c>
      <c r="D2657" s="25" t="s">
        <v>23</v>
      </c>
      <c r="E2657" s="25" t="s">
        <v>1917</v>
      </c>
      <c r="F2657" s="2">
        <v>40787</v>
      </c>
      <c r="G2657" s="23" t="str">
        <f>TEXT(Table2[[#This Row],[Order-Date]],"mmm")</f>
        <v>Sep</v>
      </c>
      <c r="H2657">
        <v>2011</v>
      </c>
      <c r="I2657">
        <v>971576201</v>
      </c>
      <c r="J2657" s="2">
        <v>40569</v>
      </c>
      <c r="K2657" s="23">
        <f>WEEKDAY(#REF!,1)</f>
        <v>4</v>
      </c>
      <c r="L2657" s="25" t="str">
        <f>IF(#REF!&gt;=#REF!,#REF!-#REF!,"")</f>
        <v/>
      </c>
      <c r="M2657" s="4">
        <v>9843</v>
      </c>
      <c r="N2657" s="5">
        <v>152.58000000000001</v>
      </c>
      <c r="O2657" s="5">
        <v>97.44</v>
      </c>
      <c r="P2657" s="5">
        <v>55.14</v>
      </c>
      <c r="Q2657" s="5">
        <f>#REF!*#REF!</f>
        <v>959101.92</v>
      </c>
      <c r="R2657" s="5">
        <v>542743.02</v>
      </c>
      <c r="S2657" s="5">
        <f>#REF!-#REF!</f>
        <v>-416358.9</v>
      </c>
      <c r="T2657" s="36">
        <f t="shared" si="41"/>
        <v>-0.43411330049261099</v>
      </c>
    </row>
    <row r="2658" spans="1:20" x14ac:dyDescent="0.2">
      <c r="A2658" s="25" t="s">
        <v>29</v>
      </c>
      <c r="B2658" s="25" t="s">
        <v>126</v>
      </c>
      <c r="C2658" s="25" t="s">
        <v>49</v>
      </c>
      <c r="D2658" s="25" t="s">
        <v>27</v>
      </c>
      <c r="E2658" s="25" t="s">
        <v>1917</v>
      </c>
      <c r="F2658" s="2">
        <v>41741</v>
      </c>
      <c r="G2658" s="23" t="str">
        <f>TEXT(Table2[[#This Row],[Order-Date]],"mmm")</f>
        <v>Apr</v>
      </c>
      <c r="H2658">
        <v>2014</v>
      </c>
      <c r="I2658">
        <v>602264344</v>
      </c>
      <c r="J2658" s="2">
        <v>42186</v>
      </c>
      <c r="K2658" s="23">
        <f>WEEKDAY(#REF!,1)</f>
        <v>4</v>
      </c>
      <c r="L2658" s="25">
        <f>IF(#REF!&gt;=#REF!,#REF!-#REF!,"")</f>
        <v>445</v>
      </c>
      <c r="M2658" s="4">
        <v>2258</v>
      </c>
      <c r="N2658" s="5">
        <v>651.21</v>
      </c>
      <c r="O2658" s="5">
        <v>524.96</v>
      </c>
      <c r="P2658" s="5">
        <v>126.25</v>
      </c>
      <c r="Q2658" s="5">
        <f>#REF!*#REF!</f>
        <v>1185359.68</v>
      </c>
      <c r="R2658" s="5">
        <v>285072.5</v>
      </c>
      <c r="S2658" s="5">
        <f>#REF!-#REF!</f>
        <v>-900287.18</v>
      </c>
      <c r="T2658" s="36">
        <f t="shared" si="41"/>
        <v>-0.75950548613227697</v>
      </c>
    </row>
    <row r="2659" spans="1:20" x14ac:dyDescent="0.2">
      <c r="A2659" s="25" t="s">
        <v>59</v>
      </c>
      <c r="B2659" s="25" t="s">
        <v>148</v>
      </c>
      <c r="C2659" s="25" t="s">
        <v>26</v>
      </c>
      <c r="D2659" s="25" t="s">
        <v>23</v>
      </c>
      <c r="E2659" s="25" t="s">
        <v>1917</v>
      </c>
      <c r="F2659" s="2">
        <v>41525</v>
      </c>
      <c r="G2659" s="23" t="str">
        <f>TEXT(Table2[[#This Row],[Order-Date]],"mmm")</f>
        <v>Sep</v>
      </c>
      <c r="H2659">
        <v>2013</v>
      </c>
      <c r="I2659">
        <v>533497226</v>
      </c>
      <c r="J2659" s="2">
        <v>41505</v>
      </c>
      <c r="K2659" s="23">
        <f>WEEKDAY(#REF!,1)</f>
        <v>2</v>
      </c>
      <c r="L2659" s="25" t="str">
        <f>IF(#REF!&gt;=#REF!,#REF!-#REF!,"")</f>
        <v/>
      </c>
      <c r="M2659" s="4">
        <v>2539</v>
      </c>
      <c r="N2659" s="5">
        <v>152.58000000000001</v>
      </c>
      <c r="O2659" s="5">
        <v>97.44</v>
      </c>
      <c r="P2659" s="5">
        <v>55.14</v>
      </c>
      <c r="Q2659" s="5">
        <f>#REF!*#REF!</f>
        <v>247400.16</v>
      </c>
      <c r="R2659" s="5">
        <v>140000.46</v>
      </c>
      <c r="S2659" s="5">
        <f>#REF!-#REF!</f>
        <v>-107399.7</v>
      </c>
      <c r="T2659" s="36">
        <f t="shared" si="41"/>
        <v>-0.43411330049261099</v>
      </c>
    </row>
    <row r="2660" spans="1:20" x14ac:dyDescent="0.2">
      <c r="A2660" s="25" t="s">
        <v>32</v>
      </c>
      <c r="B2660" s="25" t="s">
        <v>93</v>
      </c>
      <c r="C2660" s="25" t="s">
        <v>51</v>
      </c>
      <c r="D2660" s="25" t="s">
        <v>23</v>
      </c>
      <c r="E2660" s="25" t="s">
        <v>1915</v>
      </c>
      <c r="F2660" s="2">
        <v>41631</v>
      </c>
      <c r="G2660" s="23" t="str">
        <f>TEXT(Table2[[#This Row],[Order-Date]],"mmm")</f>
        <v>Dec</v>
      </c>
      <c r="H2660">
        <v>2013</v>
      </c>
      <c r="I2660">
        <v>551261174</v>
      </c>
      <c r="J2660" s="2">
        <v>41638</v>
      </c>
      <c r="K2660" s="23">
        <f>WEEKDAY(#REF!,1)</f>
        <v>2</v>
      </c>
      <c r="L2660" s="25">
        <f>IF(#REF!&gt;=#REF!,#REF!-#REF!,"")</f>
        <v>7</v>
      </c>
      <c r="M2660" s="4">
        <v>9287</v>
      </c>
      <c r="N2660" s="5">
        <v>437.2</v>
      </c>
      <c r="O2660" s="5">
        <v>263.33</v>
      </c>
      <c r="P2660" s="5">
        <v>173.87</v>
      </c>
      <c r="Q2660" s="5">
        <f>#REF!*#REF!</f>
        <v>2445545.71</v>
      </c>
      <c r="R2660" s="5">
        <v>1614730.69</v>
      </c>
      <c r="S2660" s="5">
        <f>#REF!-#REF!</f>
        <v>-830815.02</v>
      </c>
      <c r="T2660" s="36">
        <f t="shared" si="41"/>
        <v>-0.33972581931416901</v>
      </c>
    </row>
    <row r="2661" spans="1:20" x14ac:dyDescent="0.2">
      <c r="A2661" s="25" t="s">
        <v>32</v>
      </c>
      <c r="B2661" s="25" t="s">
        <v>189</v>
      </c>
      <c r="C2661" s="25" t="s">
        <v>39</v>
      </c>
      <c r="D2661" s="25" t="s">
        <v>27</v>
      </c>
      <c r="E2661" s="25" t="s">
        <v>1915</v>
      </c>
      <c r="F2661" s="2">
        <v>41148</v>
      </c>
      <c r="G2661" s="23" t="str">
        <f>TEXT(Table2[[#This Row],[Order-Date]],"mmm")</f>
        <v>Aug</v>
      </c>
      <c r="H2661">
        <v>2012</v>
      </c>
      <c r="I2661">
        <v>511855018</v>
      </c>
      <c r="J2661" s="2">
        <v>41172</v>
      </c>
      <c r="K2661" s="23">
        <f>WEEKDAY(#REF!,1)</f>
        <v>5</v>
      </c>
      <c r="L2661" s="25">
        <f>IF(#REF!&gt;=#REF!,#REF!-#REF!,"")</f>
        <v>24</v>
      </c>
      <c r="M2661" s="4">
        <v>8129</v>
      </c>
      <c r="N2661" s="5">
        <v>81.73</v>
      </c>
      <c r="O2661" s="5">
        <v>56.67</v>
      </c>
      <c r="P2661" s="5">
        <v>25.06</v>
      </c>
      <c r="Q2661" s="5">
        <f>#REF!*#REF!</f>
        <v>460670.43</v>
      </c>
      <c r="R2661" s="5">
        <v>203712.74</v>
      </c>
      <c r="S2661" s="5">
        <f>#REF!-#REF!</f>
        <v>-256957.69</v>
      </c>
      <c r="T2661" s="36">
        <f t="shared" si="41"/>
        <v>-0.55779071819304704</v>
      </c>
    </row>
    <row r="2662" spans="1:20" x14ac:dyDescent="0.2">
      <c r="A2662" s="25" t="s">
        <v>29</v>
      </c>
      <c r="B2662" s="25" t="s">
        <v>88</v>
      </c>
      <c r="C2662" s="25" t="s">
        <v>34</v>
      </c>
      <c r="D2662" s="25" t="s">
        <v>27</v>
      </c>
      <c r="E2662" s="25" t="s">
        <v>1917</v>
      </c>
      <c r="F2662" s="2">
        <v>41965</v>
      </c>
      <c r="G2662" s="23" t="str">
        <f>TEXT(Table2[[#This Row],[Order-Date]],"mmm")</f>
        <v>Nov</v>
      </c>
      <c r="H2662">
        <v>2014</v>
      </c>
      <c r="I2662">
        <v>791890084</v>
      </c>
      <c r="J2662" s="2">
        <v>41988</v>
      </c>
      <c r="K2662" s="23">
        <f>WEEKDAY(#REF!,1)</f>
        <v>2</v>
      </c>
      <c r="L2662" s="25">
        <f>IF(#REF!&gt;=#REF!,#REF!-#REF!,"")</f>
        <v>23</v>
      </c>
      <c r="M2662" s="4">
        <v>6728</v>
      </c>
      <c r="N2662" s="5">
        <v>205.7</v>
      </c>
      <c r="O2662" s="5">
        <v>117.11</v>
      </c>
      <c r="P2662" s="5">
        <v>88.59</v>
      </c>
      <c r="Q2662" s="5">
        <f>#REF!*#REF!</f>
        <v>787916.08</v>
      </c>
      <c r="R2662" s="5">
        <v>596033.52</v>
      </c>
      <c r="S2662" s="5">
        <f>#REF!-#REF!</f>
        <v>-191882.56</v>
      </c>
      <c r="T2662" s="36">
        <f t="shared" si="41"/>
        <v>-0.24353172231235601</v>
      </c>
    </row>
    <row r="2663" spans="1:20" x14ac:dyDescent="0.2">
      <c r="A2663" s="25" t="s">
        <v>46</v>
      </c>
      <c r="B2663" s="25" t="s">
        <v>150</v>
      </c>
      <c r="C2663" s="25" t="s">
        <v>26</v>
      </c>
      <c r="D2663" s="25" t="s">
        <v>27</v>
      </c>
      <c r="E2663" s="25" t="s">
        <v>1916</v>
      </c>
      <c r="F2663" s="2">
        <v>42242</v>
      </c>
      <c r="G2663" s="23" t="str">
        <f>TEXT(Table2[[#This Row],[Order-Date]],"mmm")</f>
        <v>Aug</v>
      </c>
      <c r="H2663">
        <v>2015</v>
      </c>
      <c r="I2663">
        <v>938290202</v>
      </c>
      <c r="J2663" s="2">
        <v>42245</v>
      </c>
      <c r="K2663" s="23">
        <f>WEEKDAY(#REF!,1)</f>
        <v>7</v>
      </c>
      <c r="L2663" s="25">
        <f>IF(#REF!&gt;=#REF!,#REF!-#REF!,"")</f>
        <v>3</v>
      </c>
      <c r="M2663" s="4">
        <v>9777</v>
      </c>
      <c r="N2663" s="5">
        <v>152.58000000000001</v>
      </c>
      <c r="O2663" s="5">
        <v>97.44</v>
      </c>
      <c r="P2663" s="5">
        <v>55.14</v>
      </c>
      <c r="Q2663" s="5">
        <f>#REF!*#REF!</f>
        <v>952670.88</v>
      </c>
      <c r="R2663" s="5">
        <v>539103.78</v>
      </c>
      <c r="S2663" s="5">
        <f>#REF!-#REF!</f>
        <v>-413567.1</v>
      </c>
      <c r="T2663" s="36">
        <f t="shared" si="41"/>
        <v>-0.43411330049261099</v>
      </c>
    </row>
    <row r="2664" spans="1:20" x14ac:dyDescent="0.2">
      <c r="A2664" s="25" t="s">
        <v>40</v>
      </c>
      <c r="B2664" s="25" t="s">
        <v>201</v>
      </c>
      <c r="C2664" s="25" t="s">
        <v>56</v>
      </c>
      <c r="D2664" s="25" t="s">
        <v>27</v>
      </c>
      <c r="E2664" s="25" t="s">
        <v>1915</v>
      </c>
      <c r="F2664" s="2">
        <v>40527</v>
      </c>
      <c r="G2664" s="23" t="str">
        <f>TEXT(Table2[[#This Row],[Order-Date]],"mmm")</f>
        <v>Dec</v>
      </c>
      <c r="H2664">
        <v>2010</v>
      </c>
      <c r="I2664">
        <v>118291699</v>
      </c>
      <c r="J2664" s="2">
        <v>40558</v>
      </c>
      <c r="K2664" s="23">
        <f>WEEKDAY(#REF!,1)</f>
        <v>7</v>
      </c>
      <c r="L2664" s="25">
        <f>IF(#REF!&gt;=#REF!,#REF!-#REF!,"")</f>
        <v>31</v>
      </c>
      <c r="M2664" s="4">
        <v>3997</v>
      </c>
      <c r="N2664" s="5">
        <v>421.89</v>
      </c>
      <c r="O2664" s="5">
        <v>364.69</v>
      </c>
      <c r="P2664" s="5">
        <v>57.2</v>
      </c>
      <c r="Q2664" s="5">
        <f>#REF!*#REF!</f>
        <v>1457665.93</v>
      </c>
      <c r="R2664" s="5">
        <v>228628.4</v>
      </c>
      <c r="S2664" s="5">
        <f>#REF!-#REF!</f>
        <v>-1229037.53</v>
      </c>
      <c r="T2664" s="36">
        <f t="shared" si="41"/>
        <v>-0.84315445995228799</v>
      </c>
    </row>
    <row r="2665" spans="1:20" x14ac:dyDescent="0.2">
      <c r="A2665" s="25" t="s">
        <v>32</v>
      </c>
      <c r="B2665" s="25" t="s">
        <v>215</v>
      </c>
      <c r="C2665" s="25" t="s">
        <v>51</v>
      </c>
      <c r="D2665" s="25" t="s">
        <v>23</v>
      </c>
      <c r="E2665" s="25" t="s">
        <v>1915</v>
      </c>
      <c r="F2665" s="2">
        <v>42673</v>
      </c>
      <c r="G2665" s="23" t="str">
        <f>TEXT(Table2[[#This Row],[Order-Date]],"mmm")</f>
        <v>Oct</v>
      </c>
      <c r="H2665">
        <v>2016</v>
      </c>
      <c r="I2665">
        <v>269443404</v>
      </c>
      <c r="J2665" s="2">
        <v>42501</v>
      </c>
      <c r="K2665" s="23">
        <f>WEEKDAY(#REF!,1)</f>
        <v>4</v>
      </c>
      <c r="L2665" s="25" t="str">
        <f>IF(#REF!&gt;=#REF!,#REF!-#REF!,"")</f>
        <v/>
      </c>
      <c r="M2665" s="4">
        <v>3146</v>
      </c>
      <c r="N2665" s="5">
        <v>437.2</v>
      </c>
      <c r="O2665" s="5">
        <v>263.33</v>
      </c>
      <c r="P2665" s="5">
        <v>173.87</v>
      </c>
      <c r="Q2665" s="5">
        <f>#REF!*#REF!</f>
        <v>828436.18</v>
      </c>
      <c r="R2665" s="5">
        <v>546995.02</v>
      </c>
      <c r="S2665" s="5">
        <f>#REF!-#REF!</f>
        <v>-281441.15999999997</v>
      </c>
      <c r="T2665" s="36">
        <f t="shared" si="41"/>
        <v>-0.33972581931416901</v>
      </c>
    </row>
    <row r="2666" spans="1:20" x14ac:dyDescent="0.2">
      <c r="A2666" s="25" t="s">
        <v>29</v>
      </c>
      <c r="B2666" s="25" t="s">
        <v>122</v>
      </c>
      <c r="C2666" s="25" t="s">
        <v>65</v>
      </c>
      <c r="D2666" s="25" t="s">
        <v>27</v>
      </c>
      <c r="E2666" s="25" t="s">
        <v>1918</v>
      </c>
      <c r="F2666" s="2">
        <v>41089</v>
      </c>
      <c r="G2666" s="23" t="str">
        <f>TEXT(Table2[[#This Row],[Order-Date]],"mmm")</f>
        <v>Jun</v>
      </c>
      <c r="H2666">
        <v>2012</v>
      </c>
      <c r="I2666">
        <v>249606645</v>
      </c>
      <c r="J2666" s="2">
        <v>41135</v>
      </c>
      <c r="K2666" s="23">
        <f>WEEKDAY(#REF!,1)</f>
        <v>3</v>
      </c>
      <c r="L2666" s="25">
        <f>IF(#REF!&gt;=#REF!,#REF!-#REF!,"")</f>
        <v>46</v>
      </c>
      <c r="M2666" s="4">
        <v>3008</v>
      </c>
      <c r="N2666" s="5">
        <v>9.33</v>
      </c>
      <c r="O2666" s="5">
        <v>6.92</v>
      </c>
      <c r="P2666" s="5">
        <v>2.41</v>
      </c>
      <c r="Q2666" s="5">
        <f>#REF!*#REF!</f>
        <v>20815.36</v>
      </c>
      <c r="R2666" s="5">
        <v>7249.28</v>
      </c>
      <c r="S2666" s="5">
        <f>#REF!-#REF!</f>
        <v>-13566.08</v>
      </c>
      <c r="T2666" s="36">
        <f t="shared" si="41"/>
        <v>-0.65173410404624299</v>
      </c>
    </row>
    <row r="2667" spans="1:20" x14ac:dyDescent="0.2">
      <c r="A2667" s="25" t="s">
        <v>40</v>
      </c>
      <c r="B2667" s="25" t="s">
        <v>74</v>
      </c>
      <c r="C2667" s="25" t="s">
        <v>42</v>
      </c>
      <c r="D2667" s="25" t="s">
        <v>27</v>
      </c>
      <c r="E2667" s="25" t="s">
        <v>1916</v>
      </c>
      <c r="F2667" s="2">
        <v>41023</v>
      </c>
      <c r="G2667" s="23" t="str">
        <f>TEXT(Table2[[#This Row],[Order-Date]],"mmm")</f>
        <v>Apr</v>
      </c>
      <c r="H2667">
        <v>2012</v>
      </c>
      <c r="I2667">
        <v>786955249</v>
      </c>
      <c r="J2667" s="2">
        <v>41025</v>
      </c>
      <c r="K2667" s="23">
        <f>WEEKDAY(#REF!,1)</f>
        <v>5</v>
      </c>
      <c r="L2667" s="25">
        <f>IF(#REF!&gt;=#REF!,#REF!-#REF!,"")</f>
        <v>2</v>
      </c>
      <c r="M2667" s="4">
        <v>6401</v>
      </c>
      <c r="N2667" s="5">
        <v>109.28</v>
      </c>
      <c r="O2667" s="5">
        <v>35.840000000000003</v>
      </c>
      <c r="P2667" s="5">
        <v>73.44</v>
      </c>
      <c r="Q2667" s="5">
        <f>#REF!*#REF!</f>
        <v>229411.84</v>
      </c>
      <c r="R2667" s="5">
        <v>470089.44</v>
      </c>
      <c r="S2667" s="5">
        <f>#REF!-#REF!</f>
        <v>240677.6</v>
      </c>
      <c r="T2667" s="36">
        <f t="shared" si="41"/>
        <v>1.0491071428571399</v>
      </c>
    </row>
    <row r="2668" spans="1:20" x14ac:dyDescent="0.2">
      <c r="A2668" s="25" t="s">
        <v>37</v>
      </c>
      <c r="B2668" s="25" t="s">
        <v>55</v>
      </c>
      <c r="C2668" s="25" t="s">
        <v>22</v>
      </c>
      <c r="D2668" s="25" t="s">
        <v>23</v>
      </c>
      <c r="E2668" s="25" t="s">
        <v>1916</v>
      </c>
      <c r="F2668" s="2">
        <v>42580</v>
      </c>
      <c r="G2668" s="23" t="str">
        <f>TEXT(Table2[[#This Row],[Order-Date]],"mmm")</f>
        <v>Jul</v>
      </c>
      <c r="H2668">
        <v>2016</v>
      </c>
      <c r="I2668">
        <v>429975545</v>
      </c>
      <c r="J2668" s="2">
        <v>42683</v>
      </c>
      <c r="K2668" s="23">
        <f>WEEKDAY(#REF!,1)</f>
        <v>4</v>
      </c>
      <c r="L2668" s="25">
        <f>IF(#REF!&gt;=#REF!,#REF!-#REF!,"")</f>
        <v>103</v>
      </c>
      <c r="M2668" s="4">
        <v>8174</v>
      </c>
      <c r="N2668" s="5">
        <v>255.28</v>
      </c>
      <c r="O2668" s="5">
        <v>159.41999999999999</v>
      </c>
      <c r="P2668" s="5">
        <v>95.86</v>
      </c>
      <c r="Q2668" s="5">
        <f>#REF!*#REF!</f>
        <v>1303099.08</v>
      </c>
      <c r="R2668" s="5">
        <v>783559.64</v>
      </c>
      <c r="S2668" s="5">
        <f>#REF!-#REF!</f>
        <v>-519539.44</v>
      </c>
      <c r="T2668" s="36">
        <f t="shared" si="41"/>
        <v>-0.39869527035503699</v>
      </c>
    </row>
    <row r="2669" spans="1:20" x14ac:dyDescent="0.2">
      <c r="A2669" s="25" t="s">
        <v>29</v>
      </c>
      <c r="B2669" s="25" t="s">
        <v>88</v>
      </c>
      <c r="C2669" s="25" t="s">
        <v>85</v>
      </c>
      <c r="D2669" s="25" t="s">
        <v>27</v>
      </c>
      <c r="E2669" s="25" t="s">
        <v>1918</v>
      </c>
      <c r="F2669" s="2">
        <v>42220</v>
      </c>
      <c r="G2669" s="23" t="str">
        <f>TEXT(Table2[[#This Row],[Order-Date]],"mmm")</f>
        <v>Aug</v>
      </c>
      <c r="H2669">
        <v>2015</v>
      </c>
      <c r="I2669">
        <v>497466361</v>
      </c>
      <c r="J2669" s="2">
        <v>42009</v>
      </c>
      <c r="K2669" s="23">
        <f>WEEKDAY(#REF!,1)</f>
        <v>2</v>
      </c>
      <c r="L2669" s="25" t="str">
        <f>IF(#REF!&gt;=#REF!,#REF!-#REF!,"")</f>
        <v/>
      </c>
      <c r="M2669" s="4">
        <v>206</v>
      </c>
      <c r="N2669" s="5">
        <v>668.27</v>
      </c>
      <c r="O2669" s="5">
        <v>502.54</v>
      </c>
      <c r="P2669" s="5">
        <v>165.73</v>
      </c>
      <c r="Q2669" s="5">
        <f>#REF!*#REF!</f>
        <v>103523.24</v>
      </c>
      <c r="R2669" s="5">
        <v>34140.379999999997</v>
      </c>
      <c r="S2669" s="5">
        <f>#REF!-#REF!</f>
        <v>-69382.86</v>
      </c>
      <c r="T2669" s="36">
        <f t="shared" si="41"/>
        <v>-0.67021530624427905</v>
      </c>
    </row>
    <row r="2670" spans="1:20" x14ac:dyDescent="0.2">
      <c r="A2670" s="25" t="s">
        <v>37</v>
      </c>
      <c r="B2670" s="25" t="s">
        <v>45</v>
      </c>
      <c r="C2670" s="25" t="s">
        <v>34</v>
      </c>
      <c r="D2670" s="25" t="s">
        <v>23</v>
      </c>
      <c r="E2670" s="25" t="s">
        <v>1918</v>
      </c>
      <c r="F2670" s="2">
        <v>41767</v>
      </c>
      <c r="G2670" s="23" t="str">
        <f>TEXT(Table2[[#This Row],[Order-Date]],"mmm")</f>
        <v>May</v>
      </c>
      <c r="H2670">
        <v>2014</v>
      </c>
      <c r="I2670">
        <v>128539025</v>
      </c>
      <c r="J2670" s="2">
        <v>41867</v>
      </c>
      <c r="K2670" s="23">
        <f>WEEKDAY(#REF!,1)</f>
        <v>7</v>
      </c>
      <c r="L2670" s="25">
        <f>IF(#REF!&gt;=#REF!,#REF!-#REF!,"")</f>
        <v>100</v>
      </c>
      <c r="M2670" s="4">
        <v>6409</v>
      </c>
      <c r="N2670" s="5">
        <v>205.7</v>
      </c>
      <c r="O2670" s="5">
        <v>117.11</v>
      </c>
      <c r="P2670" s="5">
        <v>88.59</v>
      </c>
      <c r="Q2670" s="5">
        <f>#REF!*#REF!</f>
        <v>750557.99</v>
      </c>
      <c r="R2670" s="5">
        <v>567773.31000000006</v>
      </c>
      <c r="S2670" s="5">
        <f>#REF!-#REF!</f>
        <v>-182784.68</v>
      </c>
      <c r="T2670" s="36">
        <f t="shared" si="41"/>
        <v>-0.24353172231235601</v>
      </c>
    </row>
    <row r="2671" spans="1:20" x14ac:dyDescent="0.2">
      <c r="A2671" s="25" t="s">
        <v>32</v>
      </c>
      <c r="B2671" s="25" t="s">
        <v>52</v>
      </c>
      <c r="C2671" s="25" t="s">
        <v>42</v>
      </c>
      <c r="D2671" s="25" t="s">
        <v>23</v>
      </c>
      <c r="E2671" s="25" t="s">
        <v>1915</v>
      </c>
      <c r="F2671" s="2">
        <v>40345</v>
      </c>
      <c r="G2671" s="23" t="str">
        <f>TEXT(Table2[[#This Row],[Order-Date]],"mmm")</f>
        <v>Jun</v>
      </c>
      <c r="H2671">
        <v>2010</v>
      </c>
      <c r="I2671">
        <v>332617366</v>
      </c>
      <c r="J2671" s="2">
        <v>40359</v>
      </c>
      <c r="K2671" s="23">
        <f>WEEKDAY(#REF!,1)</f>
        <v>4</v>
      </c>
      <c r="L2671" s="25">
        <f>IF(#REF!&gt;=#REF!,#REF!-#REF!,"")</f>
        <v>14</v>
      </c>
      <c r="M2671" s="4">
        <v>7725</v>
      </c>
      <c r="N2671" s="5">
        <v>109.28</v>
      </c>
      <c r="O2671" s="5">
        <v>35.840000000000003</v>
      </c>
      <c r="P2671" s="5">
        <v>73.44</v>
      </c>
      <c r="Q2671" s="5">
        <f>#REF!*#REF!</f>
        <v>276864</v>
      </c>
      <c r="R2671" s="5">
        <v>567324</v>
      </c>
      <c r="S2671" s="5">
        <f>#REF!-#REF!</f>
        <v>290460</v>
      </c>
      <c r="T2671" s="36">
        <f t="shared" si="41"/>
        <v>1.0491071428571399</v>
      </c>
    </row>
    <row r="2672" spans="1:20" x14ac:dyDescent="0.2">
      <c r="A2672" s="25" t="s">
        <v>29</v>
      </c>
      <c r="B2672" s="25" t="s">
        <v>213</v>
      </c>
      <c r="C2672" s="25" t="s">
        <v>42</v>
      </c>
      <c r="D2672" s="25" t="s">
        <v>27</v>
      </c>
      <c r="E2672" s="25" t="s">
        <v>1916</v>
      </c>
      <c r="F2672" s="2">
        <v>41996</v>
      </c>
      <c r="G2672" s="23" t="str">
        <f>TEXT(Table2[[#This Row],[Order-Date]],"mmm")</f>
        <v>Dec</v>
      </c>
      <c r="H2672">
        <v>2014</v>
      </c>
      <c r="I2672">
        <v>839437711</v>
      </c>
      <c r="J2672" s="2">
        <v>41997</v>
      </c>
      <c r="K2672" s="23">
        <f>WEEKDAY(#REF!,1)</f>
        <v>4</v>
      </c>
      <c r="L2672" s="25">
        <f>IF(#REF!&gt;=#REF!,#REF!-#REF!,"")</f>
        <v>1</v>
      </c>
      <c r="M2672" s="4">
        <v>7128</v>
      </c>
      <c r="N2672" s="5">
        <v>109.28</v>
      </c>
      <c r="O2672" s="5">
        <v>35.840000000000003</v>
      </c>
      <c r="P2672" s="5">
        <v>73.44</v>
      </c>
      <c r="Q2672" s="5">
        <f>#REF!*#REF!</f>
        <v>255467.51999999999</v>
      </c>
      <c r="R2672" s="5">
        <v>523480.32000000001</v>
      </c>
      <c r="S2672" s="5">
        <f>#REF!-#REF!</f>
        <v>268012.79999999999</v>
      </c>
      <c r="T2672" s="36">
        <f t="shared" si="41"/>
        <v>1.0491071428571399</v>
      </c>
    </row>
    <row r="2673" spans="1:20" x14ac:dyDescent="0.2">
      <c r="A2673" s="25" t="s">
        <v>29</v>
      </c>
      <c r="B2673" s="25" t="s">
        <v>76</v>
      </c>
      <c r="C2673" s="25" t="s">
        <v>49</v>
      </c>
      <c r="D2673" s="25" t="s">
        <v>23</v>
      </c>
      <c r="E2673" s="25" t="s">
        <v>1917</v>
      </c>
      <c r="F2673" s="2">
        <v>41943</v>
      </c>
      <c r="G2673" s="23" t="str">
        <f>TEXT(Table2[[#This Row],[Order-Date]],"mmm")</f>
        <v>Oct</v>
      </c>
      <c r="H2673">
        <v>2014</v>
      </c>
      <c r="I2673">
        <v>549048888</v>
      </c>
      <c r="J2673" s="2">
        <v>41682</v>
      </c>
      <c r="K2673" s="23">
        <f>WEEKDAY(#REF!,1)</f>
        <v>4</v>
      </c>
      <c r="L2673" s="25" t="str">
        <f>IF(#REF!&gt;=#REF!,#REF!-#REF!,"")</f>
        <v/>
      </c>
      <c r="M2673" s="4">
        <v>4622</v>
      </c>
      <c r="N2673" s="5">
        <v>651.21</v>
      </c>
      <c r="O2673" s="5">
        <v>524.96</v>
      </c>
      <c r="P2673" s="5">
        <v>126.25</v>
      </c>
      <c r="Q2673" s="5">
        <f>#REF!*#REF!</f>
        <v>2426365.12</v>
      </c>
      <c r="R2673" s="5">
        <v>583527.5</v>
      </c>
      <c r="S2673" s="5">
        <f>#REF!-#REF!</f>
        <v>-1842837.62</v>
      </c>
      <c r="T2673" s="36">
        <f t="shared" si="41"/>
        <v>-0.75950548613227697</v>
      </c>
    </row>
    <row r="2674" spans="1:20" x14ac:dyDescent="0.2">
      <c r="A2674" s="25" t="s">
        <v>40</v>
      </c>
      <c r="B2674" s="25" t="s">
        <v>221</v>
      </c>
      <c r="C2674" s="25" t="s">
        <v>42</v>
      </c>
      <c r="D2674" s="25" t="s">
        <v>23</v>
      </c>
      <c r="E2674" s="25" t="s">
        <v>1916</v>
      </c>
      <c r="F2674" s="2">
        <v>41240</v>
      </c>
      <c r="G2674" s="23" t="str">
        <f>TEXT(Table2[[#This Row],[Order-Date]],"mmm")</f>
        <v>Nov</v>
      </c>
      <c r="H2674">
        <v>2012</v>
      </c>
      <c r="I2674">
        <v>681812226</v>
      </c>
      <c r="J2674" s="2">
        <v>41267</v>
      </c>
      <c r="K2674" s="23">
        <f>WEEKDAY(#REF!,1)</f>
        <v>2</v>
      </c>
      <c r="L2674" s="25">
        <f>IF(#REF!&gt;=#REF!,#REF!-#REF!,"")</f>
        <v>27</v>
      </c>
      <c r="M2674" s="4">
        <v>2244</v>
      </c>
      <c r="N2674" s="5">
        <v>109.28</v>
      </c>
      <c r="O2674" s="5">
        <v>35.840000000000003</v>
      </c>
      <c r="P2674" s="5">
        <v>73.44</v>
      </c>
      <c r="Q2674" s="5">
        <f>#REF!*#REF!</f>
        <v>80424.960000000006</v>
      </c>
      <c r="R2674" s="5">
        <v>164799.35999999999</v>
      </c>
      <c r="S2674" s="5">
        <f>#REF!-#REF!</f>
        <v>84374.399999999994</v>
      </c>
      <c r="T2674" s="36">
        <f t="shared" si="41"/>
        <v>1.0491071428571399</v>
      </c>
    </row>
    <row r="2675" spans="1:20" x14ac:dyDescent="0.2">
      <c r="A2675" s="25" t="s">
        <v>46</v>
      </c>
      <c r="B2675" s="25" t="s">
        <v>47</v>
      </c>
      <c r="C2675" s="25" t="s">
        <v>22</v>
      </c>
      <c r="D2675" s="25" t="s">
        <v>27</v>
      </c>
      <c r="E2675" s="25" t="s">
        <v>1918</v>
      </c>
      <c r="F2675" s="2">
        <v>42686</v>
      </c>
      <c r="G2675" s="23" t="str">
        <f>TEXT(Table2[[#This Row],[Order-Date]],"mmm")</f>
        <v>Nov</v>
      </c>
      <c r="H2675">
        <v>2016</v>
      </c>
      <c r="I2675">
        <v>728401553</v>
      </c>
      <c r="J2675" s="2">
        <v>42762</v>
      </c>
      <c r="K2675" s="23">
        <f>WEEKDAY(#REF!,1)</f>
        <v>6</v>
      </c>
      <c r="L2675" s="25">
        <f>IF(#REF!&gt;=#REF!,#REF!-#REF!,"")</f>
        <v>76</v>
      </c>
      <c r="M2675" s="4">
        <v>9061</v>
      </c>
      <c r="N2675" s="5">
        <v>255.28</v>
      </c>
      <c r="O2675" s="5">
        <v>159.41999999999999</v>
      </c>
      <c r="P2675" s="5">
        <v>95.86</v>
      </c>
      <c r="Q2675" s="5">
        <f>#REF!*#REF!</f>
        <v>1444504.62</v>
      </c>
      <c r="R2675" s="5">
        <v>868587.46</v>
      </c>
      <c r="S2675" s="5">
        <f>#REF!-#REF!</f>
        <v>-575917.16</v>
      </c>
      <c r="T2675" s="36">
        <f t="shared" si="41"/>
        <v>-0.39869527035503699</v>
      </c>
    </row>
    <row r="2676" spans="1:20" x14ac:dyDescent="0.2">
      <c r="A2676" s="25" t="s">
        <v>20</v>
      </c>
      <c r="B2676" s="25" t="s">
        <v>158</v>
      </c>
      <c r="C2676" s="25" t="s">
        <v>31</v>
      </c>
      <c r="D2676" s="25" t="s">
        <v>27</v>
      </c>
      <c r="E2676" s="25" t="s">
        <v>1917</v>
      </c>
      <c r="F2676" s="2">
        <v>41548</v>
      </c>
      <c r="G2676" s="23" t="str">
        <f>TEXT(Table2[[#This Row],[Order-Date]],"mmm")</f>
        <v>Oct</v>
      </c>
      <c r="H2676">
        <v>2013</v>
      </c>
      <c r="I2676">
        <v>699803197</v>
      </c>
      <c r="J2676" s="2">
        <v>41298</v>
      </c>
      <c r="K2676" s="23">
        <f>WEEKDAY(#REF!,1)</f>
        <v>5</v>
      </c>
      <c r="L2676" s="25" t="str">
        <f>IF(#REF!&gt;=#REF!,#REF!-#REF!,"")</f>
        <v/>
      </c>
      <c r="M2676" s="4">
        <v>6172</v>
      </c>
      <c r="N2676" s="5">
        <v>47.45</v>
      </c>
      <c r="O2676" s="5">
        <v>31.79</v>
      </c>
      <c r="P2676" s="5">
        <v>15.66</v>
      </c>
      <c r="Q2676" s="5">
        <f>#REF!*#REF!</f>
        <v>196207.88</v>
      </c>
      <c r="R2676" s="5">
        <v>96653.52</v>
      </c>
      <c r="S2676" s="5">
        <f>#REF!-#REF!</f>
        <v>-99554.36</v>
      </c>
      <c r="T2676" s="36">
        <f t="shared" si="41"/>
        <v>-0.50739226171752105</v>
      </c>
    </row>
    <row r="2677" spans="1:20" x14ac:dyDescent="0.2">
      <c r="A2677" s="25" t="s">
        <v>46</v>
      </c>
      <c r="B2677" s="25" t="s">
        <v>47</v>
      </c>
      <c r="C2677" s="25" t="s">
        <v>39</v>
      </c>
      <c r="D2677" s="25" t="s">
        <v>23</v>
      </c>
      <c r="E2677" s="25" t="s">
        <v>1917</v>
      </c>
      <c r="F2677" s="2">
        <v>41936</v>
      </c>
      <c r="G2677" s="23" t="str">
        <f>TEXT(Table2[[#This Row],[Order-Date]],"mmm")</f>
        <v>Oct</v>
      </c>
      <c r="H2677">
        <v>2014</v>
      </c>
      <c r="I2677">
        <v>677315986</v>
      </c>
      <c r="J2677" s="2">
        <v>41741</v>
      </c>
      <c r="K2677" s="23">
        <f>WEEKDAY(#REF!,1)</f>
        <v>7</v>
      </c>
      <c r="L2677" s="25" t="str">
        <f>IF(#REF!&gt;=#REF!,#REF!-#REF!,"")</f>
        <v/>
      </c>
      <c r="M2677" s="4">
        <v>1706</v>
      </c>
      <c r="N2677" s="5">
        <v>81.73</v>
      </c>
      <c r="O2677" s="5">
        <v>56.67</v>
      </c>
      <c r="P2677" s="5">
        <v>25.06</v>
      </c>
      <c r="Q2677" s="5">
        <f>#REF!*#REF!</f>
        <v>96679.02</v>
      </c>
      <c r="R2677" s="5">
        <v>42752.36</v>
      </c>
      <c r="S2677" s="5">
        <f>#REF!-#REF!</f>
        <v>-53926.66</v>
      </c>
      <c r="T2677" s="36">
        <f t="shared" si="41"/>
        <v>-0.55779071819304704</v>
      </c>
    </row>
    <row r="2678" spans="1:20" x14ac:dyDescent="0.2">
      <c r="A2678" s="25" t="s">
        <v>37</v>
      </c>
      <c r="B2678" s="25" t="s">
        <v>169</v>
      </c>
      <c r="C2678" s="25" t="s">
        <v>39</v>
      </c>
      <c r="D2678" s="25" t="s">
        <v>27</v>
      </c>
      <c r="E2678" s="25" t="s">
        <v>1917</v>
      </c>
      <c r="F2678" s="2">
        <v>41749</v>
      </c>
      <c r="G2678" s="23" t="str">
        <f>TEXT(Table2[[#This Row],[Order-Date]],"mmm")</f>
        <v>Apr</v>
      </c>
      <c r="H2678">
        <v>2014</v>
      </c>
      <c r="I2678">
        <v>362551248</v>
      </c>
      <c r="J2678" s="2">
        <v>41749</v>
      </c>
      <c r="K2678" s="23">
        <f>WEEKDAY(#REF!,1)</f>
        <v>1</v>
      </c>
      <c r="L2678" s="25">
        <f>IF(#REF!&gt;=#REF!,#REF!-#REF!,"")</f>
        <v>0</v>
      </c>
      <c r="M2678" s="4">
        <v>5826</v>
      </c>
      <c r="N2678" s="5">
        <v>81.73</v>
      </c>
      <c r="O2678" s="5">
        <v>56.67</v>
      </c>
      <c r="P2678" s="5">
        <v>25.06</v>
      </c>
      <c r="Q2678" s="5">
        <f>#REF!*#REF!</f>
        <v>330159.42</v>
      </c>
      <c r="R2678" s="5">
        <v>145999.56</v>
      </c>
      <c r="S2678" s="5">
        <f>#REF!-#REF!</f>
        <v>-184159.86</v>
      </c>
      <c r="T2678" s="36">
        <f t="shared" si="41"/>
        <v>-0.55779071819304704</v>
      </c>
    </row>
    <row r="2679" spans="1:20" x14ac:dyDescent="0.2">
      <c r="A2679" s="25" t="s">
        <v>29</v>
      </c>
      <c r="B2679" s="25" t="s">
        <v>86</v>
      </c>
      <c r="C2679" s="25" t="s">
        <v>26</v>
      </c>
      <c r="D2679" s="25" t="s">
        <v>23</v>
      </c>
      <c r="E2679" s="25" t="s">
        <v>1917</v>
      </c>
      <c r="F2679" s="2">
        <v>42075</v>
      </c>
      <c r="G2679" s="23" t="str">
        <f>TEXT(Table2[[#This Row],[Order-Date]],"mmm")</f>
        <v>Mar</v>
      </c>
      <c r="H2679">
        <v>2015</v>
      </c>
      <c r="I2679">
        <v>427432811</v>
      </c>
      <c r="J2679" s="2">
        <v>42320</v>
      </c>
      <c r="K2679" s="23">
        <f>WEEKDAY(#REF!,1)</f>
        <v>5</v>
      </c>
      <c r="L2679" s="25">
        <f>IF(#REF!&gt;=#REF!,#REF!-#REF!,"")</f>
        <v>245</v>
      </c>
      <c r="M2679" s="4">
        <v>5722</v>
      </c>
      <c r="N2679" s="5">
        <v>152.58000000000001</v>
      </c>
      <c r="O2679" s="5">
        <v>97.44</v>
      </c>
      <c r="P2679" s="5">
        <v>55.14</v>
      </c>
      <c r="Q2679" s="5">
        <f>#REF!*#REF!</f>
        <v>557551.68000000005</v>
      </c>
      <c r="R2679" s="5">
        <v>315511.08</v>
      </c>
      <c r="S2679" s="5">
        <f>#REF!-#REF!</f>
        <v>-242040.6</v>
      </c>
      <c r="T2679" s="36">
        <f t="shared" si="41"/>
        <v>-0.43411330049261099</v>
      </c>
    </row>
    <row r="2680" spans="1:20" x14ac:dyDescent="0.2">
      <c r="A2680" s="25" t="s">
        <v>20</v>
      </c>
      <c r="B2680" s="25" t="s">
        <v>121</v>
      </c>
      <c r="C2680" s="25" t="s">
        <v>26</v>
      </c>
      <c r="D2680" s="25" t="s">
        <v>23</v>
      </c>
      <c r="E2680" s="25" t="s">
        <v>1915</v>
      </c>
      <c r="F2680" s="2">
        <v>40330</v>
      </c>
      <c r="G2680" s="23" t="str">
        <f>TEXT(Table2[[#This Row],[Order-Date]],"mmm")</f>
        <v>Jun</v>
      </c>
      <c r="H2680">
        <v>2010</v>
      </c>
      <c r="I2680">
        <v>264197003</v>
      </c>
      <c r="J2680" s="2">
        <v>40223</v>
      </c>
      <c r="K2680" s="23">
        <f>WEEKDAY(#REF!,1)</f>
        <v>1</v>
      </c>
      <c r="L2680" s="25" t="str">
        <f>IF(#REF!&gt;=#REF!,#REF!-#REF!,"")</f>
        <v/>
      </c>
      <c r="M2680" s="4">
        <v>619</v>
      </c>
      <c r="N2680" s="5">
        <v>152.58000000000001</v>
      </c>
      <c r="O2680" s="5">
        <v>97.44</v>
      </c>
      <c r="P2680" s="5">
        <v>55.14</v>
      </c>
      <c r="Q2680" s="5">
        <f>#REF!*#REF!</f>
        <v>60315.360000000001</v>
      </c>
      <c r="R2680" s="5">
        <v>34131.660000000003</v>
      </c>
      <c r="S2680" s="5">
        <f>#REF!-#REF!</f>
        <v>-26183.7</v>
      </c>
      <c r="T2680" s="36">
        <f t="shared" si="41"/>
        <v>-0.43411330049261099</v>
      </c>
    </row>
    <row r="2681" spans="1:20" x14ac:dyDescent="0.2">
      <c r="A2681" s="25" t="s">
        <v>46</v>
      </c>
      <c r="B2681" s="25" t="s">
        <v>173</v>
      </c>
      <c r="C2681" s="25" t="s">
        <v>77</v>
      </c>
      <c r="D2681" s="25" t="s">
        <v>23</v>
      </c>
      <c r="E2681" s="25" t="s">
        <v>1918</v>
      </c>
      <c r="F2681" s="2">
        <v>41677</v>
      </c>
      <c r="G2681" s="23" t="str">
        <f>TEXT(Table2[[#This Row],[Order-Date]],"mmm")</f>
        <v>Feb</v>
      </c>
      <c r="H2681">
        <v>2014</v>
      </c>
      <c r="I2681">
        <v>235392653</v>
      </c>
      <c r="J2681" s="2">
        <v>41858</v>
      </c>
      <c r="K2681" s="23">
        <f>WEEKDAY(#REF!,1)</f>
        <v>5</v>
      </c>
      <c r="L2681" s="25">
        <f>IF(#REF!&gt;=#REF!,#REF!-#REF!,"")</f>
        <v>181</v>
      </c>
      <c r="M2681" s="4">
        <v>6772</v>
      </c>
      <c r="N2681" s="5">
        <v>154.06</v>
      </c>
      <c r="O2681" s="5">
        <v>90.93</v>
      </c>
      <c r="P2681" s="5">
        <v>63.13</v>
      </c>
      <c r="Q2681" s="5">
        <f>#REF!*#REF!</f>
        <v>615777.96</v>
      </c>
      <c r="R2681" s="5">
        <v>427516.36</v>
      </c>
      <c r="S2681" s="5">
        <f>#REF!-#REF!</f>
        <v>-188261.6</v>
      </c>
      <c r="T2681" s="36">
        <f t="shared" si="41"/>
        <v>-0.30572968217309998</v>
      </c>
    </row>
    <row r="2682" spans="1:20" x14ac:dyDescent="0.2">
      <c r="A2682" s="25" t="s">
        <v>37</v>
      </c>
      <c r="B2682" s="25" t="s">
        <v>73</v>
      </c>
      <c r="C2682" s="25" t="s">
        <v>85</v>
      </c>
      <c r="D2682" s="25" t="s">
        <v>27</v>
      </c>
      <c r="E2682" s="25" t="s">
        <v>1917</v>
      </c>
      <c r="F2682" s="2">
        <v>40357</v>
      </c>
      <c r="G2682" s="23" t="str">
        <f>TEXT(Table2[[#This Row],[Order-Date]],"mmm")</f>
        <v>Jun</v>
      </c>
      <c r="H2682">
        <v>2010</v>
      </c>
      <c r="I2682">
        <v>323881089</v>
      </c>
      <c r="J2682" s="2">
        <v>40398</v>
      </c>
      <c r="K2682" s="23">
        <f>WEEKDAY(#REF!,1)</f>
        <v>1</v>
      </c>
      <c r="L2682" s="25">
        <f>IF(#REF!&gt;=#REF!,#REF!-#REF!,"")</f>
        <v>41</v>
      </c>
      <c r="M2682" s="4">
        <v>2467</v>
      </c>
      <c r="N2682" s="5">
        <v>668.27</v>
      </c>
      <c r="O2682" s="5">
        <v>502.54</v>
      </c>
      <c r="P2682" s="5">
        <v>165.73</v>
      </c>
      <c r="Q2682" s="5">
        <f>#REF!*#REF!</f>
        <v>1239766.18</v>
      </c>
      <c r="R2682" s="5">
        <v>408855.91</v>
      </c>
      <c r="S2682" s="5">
        <f>#REF!-#REF!</f>
        <v>-830910.27</v>
      </c>
      <c r="T2682" s="36">
        <f t="shared" si="41"/>
        <v>-0.67021530624427905</v>
      </c>
    </row>
    <row r="2683" spans="1:20" x14ac:dyDescent="0.2">
      <c r="A2683" s="25" t="s">
        <v>29</v>
      </c>
      <c r="B2683" s="25" t="s">
        <v>197</v>
      </c>
      <c r="C2683" s="25" t="s">
        <v>49</v>
      </c>
      <c r="D2683" s="25" t="s">
        <v>23</v>
      </c>
      <c r="E2683" s="25" t="s">
        <v>1917</v>
      </c>
      <c r="F2683" s="2">
        <v>41729</v>
      </c>
      <c r="G2683" s="23" t="str">
        <f>TEXT(Table2[[#This Row],[Order-Date]],"mmm")</f>
        <v>Mar</v>
      </c>
      <c r="H2683">
        <v>2014</v>
      </c>
      <c r="I2683">
        <v>582836139</v>
      </c>
      <c r="J2683" s="2">
        <v>41763</v>
      </c>
      <c r="K2683" s="23">
        <f>WEEKDAY(#REF!,1)</f>
        <v>1</v>
      </c>
      <c r="L2683" s="25">
        <f>IF(#REF!&gt;=#REF!,#REF!-#REF!,"")</f>
        <v>34</v>
      </c>
      <c r="M2683" s="4">
        <v>3020</v>
      </c>
      <c r="N2683" s="5">
        <v>651.21</v>
      </c>
      <c r="O2683" s="5">
        <v>524.96</v>
      </c>
      <c r="P2683" s="5">
        <v>126.25</v>
      </c>
      <c r="Q2683" s="5">
        <f>#REF!*#REF!</f>
        <v>1585379.2</v>
      </c>
      <c r="R2683" s="5">
        <v>381275</v>
      </c>
      <c r="S2683" s="5">
        <f>#REF!-#REF!</f>
        <v>-1204104.2</v>
      </c>
      <c r="T2683" s="36">
        <f t="shared" si="41"/>
        <v>-0.75950548613227697</v>
      </c>
    </row>
    <row r="2684" spans="1:20" x14ac:dyDescent="0.2">
      <c r="A2684" s="25" t="s">
        <v>46</v>
      </c>
      <c r="B2684" s="25" t="s">
        <v>83</v>
      </c>
      <c r="C2684" s="25" t="s">
        <v>85</v>
      </c>
      <c r="D2684" s="25" t="s">
        <v>23</v>
      </c>
      <c r="E2684" s="25" t="s">
        <v>1917</v>
      </c>
      <c r="F2684" s="2">
        <v>41201</v>
      </c>
      <c r="G2684" s="23" t="str">
        <f>TEXT(Table2[[#This Row],[Order-Date]],"mmm")</f>
        <v>Oct</v>
      </c>
      <c r="H2684">
        <v>2012</v>
      </c>
      <c r="I2684">
        <v>685744130</v>
      </c>
      <c r="J2684" s="2">
        <v>41233</v>
      </c>
      <c r="K2684" s="23">
        <f>WEEKDAY(#REF!,1)</f>
        <v>3</v>
      </c>
      <c r="L2684" s="25">
        <f>IF(#REF!&gt;=#REF!,#REF!-#REF!,"")</f>
        <v>32</v>
      </c>
      <c r="M2684" s="4">
        <v>5782</v>
      </c>
      <c r="N2684" s="5">
        <v>668.27</v>
      </c>
      <c r="O2684" s="5">
        <v>502.54</v>
      </c>
      <c r="P2684" s="5">
        <v>165.73</v>
      </c>
      <c r="Q2684" s="5">
        <f>#REF!*#REF!</f>
        <v>2905686.28</v>
      </c>
      <c r="R2684" s="5">
        <v>958250.86</v>
      </c>
      <c r="S2684" s="5">
        <f>#REF!-#REF!</f>
        <v>-1947435.42</v>
      </c>
      <c r="T2684" s="36">
        <f t="shared" si="41"/>
        <v>-0.67021530624427905</v>
      </c>
    </row>
    <row r="2685" spans="1:20" x14ac:dyDescent="0.2">
      <c r="A2685" s="25" t="s">
        <v>46</v>
      </c>
      <c r="B2685" s="25" t="s">
        <v>173</v>
      </c>
      <c r="C2685" s="25" t="s">
        <v>22</v>
      </c>
      <c r="D2685" s="25" t="s">
        <v>27</v>
      </c>
      <c r="E2685" s="25" t="s">
        <v>1915</v>
      </c>
      <c r="F2685" s="2">
        <v>41458</v>
      </c>
      <c r="G2685" s="23" t="str">
        <f>TEXT(Table2[[#This Row],[Order-Date]],"mmm")</f>
        <v>Jul</v>
      </c>
      <c r="H2685">
        <v>2013</v>
      </c>
      <c r="I2685">
        <v>376403892</v>
      </c>
      <c r="J2685" s="2">
        <v>41378</v>
      </c>
      <c r="K2685" s="23">
        <f>WEEKDAY(#REF!,1)</f>
        <v>1</v>
      </c>
      <c r="L2685" s="25" t="str">
        <f>IF(#REF!&gt;=#REF!,#REF!-#REF!,"")</f>
        <v/>
      </c>
      <c r="M2685" s="4">
        <v>5131</v>
      </c>
      <c r="N2685" s="5">
        <v>255.28</v>
      </c>
      <c r="O2685" s="5">
        <v>159.41999999999999</v>
      </c>
      <c r="P2685" s="5">
        <v>95.86</v>
      </c>
      <c r="Q2685" s="5">
        <f>#REF!*#REF!</f>
        <v>817984.02</v>
      </c>
      <c r="R2685" s="5">
        <v>491857.66</v>
      </c>
      <c r="S2685" s="5">
        <f>#REF!-#REF!</f>
        <v>-326126.36</v>
      </c>
      <c r="T2685" s="36">
        <f t="shared" si="41"/>
        <v>-0.39869527035503699</v>
      </c>
    </row>
    <row r="2686" spans="1:20" x14ac:dyDescent="0.2">
      <c r="A2686" s="25" t="s">
        <v>20</v>
      </c>
      <c r="B2686" s="25" t="s">
        <v>121</v>
      </c>
      <c r="C2686" s="25" t="s">
        <v>77</v>
      </c>
      <c r="D2686" s="25" t="s">
        <v>23</v>
      </c>
      <c r="E2686" s="25" t="s">
        <v>1918</v>
      </c>
      <c r="F2686" s="2">
        <v>42337</v>
      </c>
      <c r="G2686" s="23" t="str">
        <f>TEXT(Table2[[#This Row],[Order-Date]],"mmm")</f>
        <v>Nov</v>
      </c>
      <c r="H2686">
        <v>2015</v>
      </c>
      <c r="I2686">
        <v>818926751</v>
      </c>
      <c r="J2686" s="2">
        <v>42047</v>
      </c>
      <c r="K2686" s="23">
        <f>WEEKDAY(#REF!,1)</f>
        <v>5</v>
      </c>
      <c r="L2686" s="25" t="str">
        <f>IF(#REF!&gt;=#REF!,#REF!-#REF!,"")</f>
        <v/>
      </c>
      <c r="M2686" s="4">
        <v>7479</v>
      </c>
      <c r="N2686" s="5">
        <v>154.06</v>
      </c>
      <c r="O2686" s="5">
        <v>90.93</v>
      </c>
      <c r="P2686" s="5">
        <v>63.13</v>
      </c>
      <c r="Q2686" s="5">
        <f>#REF!*#REF!</f>
        <v>680065.47</v>
      </c>
      <c r="R2686" s="5">
        <v>472149.27</v>
      </c>
      <c r="S2686" s="5">
        <f>#REF!-#REF!</f>
        <v>-207916.2</v>
      </c>
      <c r="T2686" s="36">
        <f t="shared" si="41"/>
        <v>-0.30572968217309998</v>
      </c>
    </row>
    <row r="2687" spans="1:20" x14ac:dyDescent="0.2">
      <c r="A2687" s="25" t="s">
        <v>40</v>
      </c>
      <c r="B2687" s="25" t="s">
        <v>41</v>
      </c>
      <c r="C2687" s="25" t="s">
        <v>31</v>
      </c>
      <c r="D2687" s="25" t="s">
        <v>23</v>
      </c>
      <c r="E2687" s="25" t="s">
        <v>1918</v>
      </c>
      <c r="F2687" s="2">
        <v>40622</v>
      </c>
      <c r="G2687" s="23" t="str">
        <f>TEXT(Table2[[#This Row],[Order-Date]],"mmm")</f>
        <v>Mar</v>
      </c>
      <c r="H2687">
        <v>2011</v>
      </c>
      <c r="I2687">
        <v>547736537</v>
      </c>
      <c r="J2687" s="2">
        <v>40729</v>
      </c>
      <c r="K2687" s="23">
        <f>WEEKDAY(#REF!,1)</f>
        <v>3</v>
      </c>
      <c r="L2687" s="25">
        <f>IF(#REF!&gt;=#REF!,#REF!-#REF!,"")</f>
        <v>107</v>
      </c>
      <c r="M2687" s="4">
        <v>6268</v>
      </c>
      <c r="N2687" s="5">
        <v>47.45</v>
      </c>
      <c r="O2687" s="5">
        <v>31.79</v>
      </c>
      <c r="P2687" s="5">
        <v>15.66</v>
      </c>
      <c r="Q2687" s="5">
        <f>#REF!*#REF!</f>
        <v>199259.72</v>
      </c>
      <c r="R2687" s="5">
        <v>98156.88</v>
      </c>
      <c r="S2687" s="5">
        <f>#REF!-#REF!</f>
        <v>-101102.84</v>
      </c>
      <c r="T2687" s="36">
        <f t="shared" si="41"/>
        <v>-0.50739226171752105</v>
      </c>
    </row>
    <row r="2688" spans="1:20" x14ac:dyDescent="0.2">
      <c r="A2688" s="25" t="s">
        <v>37</v>
      </c>
      <c r="B2688" s="25" t="s">
        <v>102</v>
      </c>
      <c r="C2688" s="25" t="s">
        <v>85</v>
      </c>
      <c r="D2688" s="25" t="s">
        <v>27</v>
      </c>
      <c r="E2688" s="25" t="s">
        <v>1918</v>
      </c>
      <c r="F2688" s="2">
        <v>41457</v>
      </c>
      <c r="G2688" s="23" t="str">
        <f>TEXT(Table2[[#This Row],[Order-Date]],"mmm")</f>
        <v>Jul</v>
      </c>
      <c r="H2688">
        <v>2013</v>
      </c>
      <c r="I2688">
        <v>417569577</v>
      </c>
      <c r="J2688" s="2">
        <v>41549</v>
      </c>
      <c r="K2688" s="23">
        <f>WEEKDAY(#REF!,1)</f>
        <v>4</v>
      </c>
      <c r="L2688" s="25">
        <f>IF(#REF!&gt;=#REF!,#REF!-#REF!,"")</f>
        <v>92</v>
      </c>
      <c r="M2688" s="4">
        <v>6972</v>
      </c>
      <c r="N2688" s="5">
        <v>668.27</v>
      </c>
      <c r="O2688" s="5">
        <v>502.54</v>
      </c>
      <c r="P2688" s="5">
        <v>165.73</v>
      </c>
      <c r="Q2688" s="5">
        <f>#REF!*#REF!</f>
        <v>3503708.88</v>
      </c>
      <c r="R2688" s="5">
        <v>1155469.56</v>
      </c>
      <c r="S2688" s="5">
        <f>#REF!-#REF!</f>
        <v>-2348239.3199999998</v>
      </c>
      <c r="T2688" s="36">
        <f t="shared" si="41"/>
        <v>-0.67021530624427905</v>
      </c>
    </row>
    <row r="2689" spans="1:20" x14ac:dyDescent="0.2">
      <c r="A2689" s="25" t="s">
        <v>37</v>
      </c>
      <c r="B2689" s="25" t="s">
        <v>63</v>
      </c>
      <c r="C2689" s="25" t="s">
        <v>42</v>
      </c>
      <c r="D2689" s="25" t="s">
        <v>23</v>
      </c>
      <c r="E2689" s="25" t="s">
        <v>1918</v>
      </c>
      <c r="F2689" s="2">
        <v>40233</v>
      </c>
      <c r="G2689" s="23" t="str">
        <f>TEXT(Table2[[#This Row],[Order-Date]],"mmm")</f>
        <v>Feb</v>
      </c>
      <c r="H2689">
        <v>2010</v>
      </c>
      <c r="I2689">
        <v>453474700</v>
      </c>
      <c r="J2689" s="2">
        <v>40394</v>
      </c>
      <c r="K2689" s="23">
        <f>WEEKDAY(#REF!,1)</f>
        <v>4</v>
      </c>
      <c r="L2689" s="25">
        <f>IF(#REF!&gt;=#REF!,#REF!-#REF!,"")</f>
        <v>161</v>
      </c>
      <c r="M2689" s="4">
        <v>2096</v>
      </c>
      <c r="N2689" s="5">
        <v>109.28</v>
      </c>
      <c r="O2689" s="5">
        <v>35.840000000000003</v>
      </c>
      <c r="P2689" s="5">
        <v>73.44</v>
      </c>
      <c r="Q2689" s="5">
        <f>#REF!*#REF!</f>
        <v>75120.639999999999</v>
      </c>
      <c r="R2689" s="5">
        <v>153930.23999999999</v>
      </c>
      <c r="S2689" s="5">
        <f>#REF!-#REF!</f>
        <v>78809.600000000006</v>
      </c>
      <c r="T2689" s="36">
        <f t="shared" si="41"/>
        <v>1.0491071428571399</v>
      </c>
    </row>
    <row r="2690" spans="1:20" x14ac:dyDescent="0.2">
      <c r="A2690" s="25" t="s">
        <v>20</v>
      </c>
      <c r="B2690" s="25" t="s">
        <v>163</v>
      </c>
      <c r="C2690" s="25" t="s">
        <v>42</v>
      </c>
      <c r="D2690" s="25" t="s">
        <v>27</v>
      </c>
      <c r="E2690" s="25" t="s">
        <v>1917</v>
      </c>
      <c r="F2690" s="2">
        <v>41897</v>
      </c>
      <c r="G2690" s="23" t="str">
        <f>TEXT(Table2[[#This Row],[Order-Date]],"mmm")</f>
        <v>Sep</v>
      </c>
      <c r="H2690">
        <v>2014</v>
      </c>
      <c r="I2690">
        <v>300813233</v>
      </c>
      <c r="J2690" s="2">
        <v>41681</v>
      </c>
      <c r="K2690" s="23">
        <f>WEEKDAY(#REF!,1)</f>
        <v>3</v>
      </c>
      <c r="L2690" s="25" t="str">
        <f>IF(#REF!&gt;=#REF!,#REF!-#REF!,"")</f>
        <v/>
      </c>
      <c r="M2690" s="4">
        <v>6175</v>
      </c>
      <c r="N2690" s="5">
        <v>109.28</v>
      </c>
      <c r="O2690" s="5">
        <v>35.840000000000003</v>
      </c>
      <c r="P2690" s="5">
        <v>73.44</v>
      </c>
      <c r="Q2690" s="5">
        <f>#REF!*#REF!</f>
        <v>221312</v>
      </c>
      <c r="R2690" s="5">
        <v>453492</v>
      </c>
      <c r="S2690" s="5">
        <f>#REF!-#REF!</f>
        <v>232180</v>
      </c>
      <c r="T2690" s="36">
        <f t="shared" si="41"/>
        <v>1.0491071428571399</v>
      </c>
    </row>
    <row r="2691" spans="1:20" x14ac:dyDescent="0.2">
      <c r="A2691" s="25" t="s">
        <v>46</v>
      </c>
      <c r="B2691" s="25" t="s">
        <v>206</v>
      </c>
      <c r="C2691" s="25" t="s">
        <v>85</v>
      </c>
      <c r="D2691" s="25" t="s">
        <v>23</v>
      </c>
      <c r="E2691" s="25" t="s">
        <v>1916</v>
      </c>
      <c r="F2691" s="2">
        <v>41495</v>
      </c>
      <c r="G2691" s="23" t="str">
        <f>TEXT(Table2[[#This Row],[Order-Date]],"mmm")</f>
        <v>Aug</v>
      </c>
      <c r="H2691">
        <v>2013</v>
      </c>
      <c r="I2691">
        <v>575259006</v>
      </c>
      <c r="J2691" s="2">
        <v>41567</v>
      </c>
      <c r="K2691" s="23">
        <f>WEEKDAY(#REF!,1)</f>
        <v>1</v>
      </c>
      <c r="L2691" s="25">
        <f>IF(#REF!&gt;=#REF!,#REF!-#REF!,"")</f>
        <v>72</v>
      </c>
      <c r="M2691" s="4">
        <v>778</v>
      </c>
      <c r="N2691" s="5">
        <v>668.27</v>
      </c>
      <c r="O2691" s="5">
        <v>502.54</v>
      </c>
      <c r="P2691" s="5">
        <v>165.73</v>
      </c>
      <c r="Q2691" s="5">
        <f>#REF!*#REF!</f>
        <v>390976.12</v>
      </c>
      <c r="R2691" s="5">
        <v>128937.94</v>
      </c>
      <c r="S2691" s="5">
        <f>#REF!-#REF!</f>
        <v>-262038.18</v>
      </c>
      <c r="T2691" s="36">
        <f t="shared" ref="T2691:T2754" si="42">S2691/Q2691</f>
        <v>-0.67021530624427905</v>
      </c>
    </row>
    <row r="2692" spans="1:20" x14ac:dyDescent="0.2">
      <c r="A2692" s="25" t="s">
        <v>20</v>
      </c>
      <c r="B2692" s="25" t="s">
        <v>167</v>
      </c>
      <c r="C2692" s="25" t="s">
        <v>34</v>
      </c>
      <c r="D2692" s="25" t="s">
        <v>23</v>
      </c>
      <c r="E2692" s="25" t="s">
        <v>1918</v>
      </c>
      <c r="F2692" s="2">
        <v>40257</v>
      </c>
      <c r="G2692" s="23" t="str">
        <f>TEXT(Table2[[#This Row],[Order-Date]],"mmm")</f>
        <v>Mar</v>
      </c>
      <c r="H2692">
        <v>2010</v>
      </c>
      <c r="I2692">
        <v>612798345</v>
      </c>
      <c r="J2692" s="2">
        <v>40267</v>
      </c>
      <c r="K2692" s="23">
        <f>WEEKDAY(#REF!,1)</f>
        <v>3</v>
      </c>
      <c r="L2692" s="25">
        <f>IF(#REF!&gt;=#REF!,#REF!-#REF!,"")</f>
        <v>10</v>
      </c>
      <c r="M2692" s="4">
        <v>9503</v>
      </c>
      <c r="N2692" s="5">
        <v>205.7</v>
      </c>
      <c r="O2692" s="5">
        <v>117.11</v>
      </c>
      <c r="P2692" s="5">
        <v>88.59</v>
      </c>
      <c r="Q2692" s="5">
        <f>#REF!*#REF!</f>
        <v>1112896.33</v>
      </c>
      <c r="R2692" s="5">
        <v>841870.77</v>
      </c>
      <c r="S2692" s="5">
        <f>#REF!-#REF!</f>
        <v>-271025.56</v>
      </c>
      <c r="T2692" s="36">
        <f t="shared" si="42"/>
        <v>-0.24353172231235601</v>
      </c>
    </row>
    <row r="2693" spans="1:20" x14ac:dyDescent="0.2">
      <c r="A2693" s="25" t="s">
        <v>29</v>
      </c>
      <c r="B2693" s="25" t="s">
        <v>100</v>
      </c>
      <c r="C2693" s="25" t="s">
        <v>42</v>
      </c>
      <c r="D2693" s="25" t="s">
        <v>27</v>
      </c>
      <c r="E2693" s="25" t="s">
        <v>1917</v>
      </c>
      <c r="F2693" s="2">
        <v>41125</v>
      </c>
      <c r="G2693" s="23" t="str">
        <f>TEXT(Table2[[#This Row],[Order-Date]],"mmm")</f>
        <v>Aug</v>
      </c>
      <c r="H2693">
        <v>2012</v>
      </c>
      <c r="I2693">
        <v>719730079</v>
      </c>
      <c r="J2693" s="2">
        <v>41065</v>
      </c>
      <c r="K2693" s="23">
        <f>WEEKDAY(#REF!,1)</f>
        <v>3</v>
      </c>
      <c r="L2693" s="25" t="str">
        <f>IF(#REF!&gt;=#REF!,#REF!-#REF!,"")</f>
        <v/>
      </c>
      <c r="M2693" s="4">
        <v>2979</v>
      </c>
      <c r="N2693" s="5">
        <v>109.28</v>
      </c>
      <c r="O2693" s="5">
        <v>35.840000000000003</v>
      </c>
      <c r="P2693" s="5">
        <v>73.44</v>
      </c>
      <c r="Q2693" s="5">
        <f>#REF!*#REF!</f>
        <v>106767.36</v>
      </c>
      <c r="R2693" s="5">
        <v>218777.76</v>
      </c>
      <c r="S2693" s="5">
        <f>#REF!-#REF!</f>
        <v>112010.4</v>
      </c>
      <c r="T2693" s="36">
        <f t="shared" si="42"/>
        <v>1.0491071428571399</v>
      </c>
    </row>
    <row r="2694" spans="1:20" x14ac:dyDescent="0.2">
      <c r="A2694" s="25" t="s">
        <v>46</v>
      </c>
      <c r="B2694" s="25" t="s">
        <v>133</v>
      </c>
      <c r="C2694" s="25" t="s">
        <v>34</v>
      </c>
      <c r="D2694" s="25" t="s">
        <v>27</v>
      </c>
      <c r="E2694" s="25" t="s">
        <v>1915</v>
      </c>
      <c r="F2694" s="2">
        <v>41545</v>
      </c>
      <c r="G2694" s="23" t="str">
        <f>TEXT(Table2[[#This Row],[Order-Date]],"mmm")</f>
        <v>Sep</v>
      </c>
      <c r="H2694">
        <v>2013</v>
      </c>
      <c r="I2694">
        <v>822665536</v>
      </c>
      <c r="J2694" s="2">
        <v>41576</v>
      </c>
      <c r="K2694" s="23">
        <f>WEEKDAY(#REF!,1)</f>
        <v>3</v>
      </c>
      <c r="L2694" s="25">
        <f>IF(#REF!&gt;=#REF!,#REF!-#REF!,"")</f>
        <v>31</v>
      </c>
      <c r="M2694" s="4">
        <v>3868</v>
      </c>
      <c r="N2694" s="5">
        <v>205.7</v>
      </c>
      <c r="O2694" s="5">
        <v>117.11</v>
      </c>
      <c r="P2694" s="5">
        <v>88.59</v>
      </c>
      <c r="Q2694" s="5">
        <f>#REF!*#REF!</f>
        <v>452981.48</v>
      </c>
      <c r="R2694" s="5">
        <v>342666.12</v>
      </c>
      <c r="S2694" s="5">
        <f>#REF!-#REF!</f>
        <v>-110315.36</v>
      </c>
      <c r="T2694" s="36">
        <f t="shared" si="42"/>
        <v>-0.24353172231235601</v>
      </c>
    </row>
    <row r="2695" spans="1:20" x14ac:dyDescent="0.2">
      <c r="A2695" s="25" t="s">
        <v>32</v>
      </c>
      <c r="B2695" s="25" t="s">
        <v>135</v>
      </c>
      <c r="C2695" s="25" t="s">
        <v>42</v>
      </c>
      <c r="D2695" s="25" t="s">
        <v>27</v>
      </c>
      <c r="E2695" s="25" t="s">
        <v>1917</v>
      </c>
      <c r="F2695" s="2">
        <v>41413</v>
      </c>
      <c r="G2695" s="23" t="str">
        <f>TEXT(Table2[[#This Row],[Order-Date]],"mmm")</f>
        <v>May</v>
      </c>
      <c r="H2695">
        <v>2013</v>
      </c>
      <c r="I2695">
        <v>918528544</v>
      </c>
      <c r="J2695" s="2">
        <v>41371</v>
      </c>
      <c r="K2695" s="23">
        <f>WEEKDAY(#REF!,1)</f>
        <v>1</v>
      </c>
      <c r="L2695" s="25" t="str">
        <f>IF(#REF!&gt;=#REF!,#REF!-#REF!,"")</f>
        <v/>
      </c>
      <c r="M2695" s="4">
        <v>1863</v>
      </c>
      <c r="N2695" s="5">
        <v>109.28</v>
      </c>
      <c r="O2695" s="5">
        <v>35.840000000000003</v>
      </c>
      <c r="P2695" s="5">
        <v>73.44</v>
      </c>
      <c r="Q2695" s="5">
        <f>#REF!*#REF!</f>
        <v>66769.919999999998</v>
      </c>
      <c r="R2695" s="5">
        <v>136818.72</v>
      </c>
      <c r="S2695" s="5">
        <f>#REF!-#REF!</f>
        <v>70048.800000000003</v>
      </c>
      <c r="T2695" s="36">
        <f t="shared" si="42"/>
        <v>1.0491071428571399</v>
      </c>
    </row>
    <row r="2696" spans="1:20" x14ac:dyDescent="0.2">
      <c r="A2696" s="25" t="s">
        <v>37</v>
      </c>
      <c r="B2696" s="25" t="s">
        <v>50</v>
      </c>
      <c r="C2696" s="25" t="s">
        <v>22</v>
      </c>
      <c r="D2696" s="25" t="s">
        <v>27</v>
      </c>
      <c r="E2696" s="25" t="s">
        <v>1917</v>
      </c>
      <c r="F2696" s="2">
        <v>40542</v>
      </c>
      <c r="G2696" s="23" t="str">
        <f>TEXT(Table2[[#This Row],[Order-Date]],"mmm")</f>
        <v>Dec</v>
      </c>
      <c r="H2696">
        <v>2010</v>
      </c>
      <c r="I2696">
        <v>624555432</v>
      </c>
      <c r="J2696" s="2">
        <v>40787</v>
      </c>
      <c r="K2696" s="23">
        <f>WEEKDAY(#REF!,1)</f>
        <v>5</v>
      </c>
      <c r="L2696" s="25">
        <f>IF(#REF!&gt;=#REF!,#REF!-#REF!,"")</f>
        <v>245</v>
      </c>
      <c r="M2696" s="4">
        <v>8686</v>
      </c>
      <c r="N2696" s="5">
        <v>255.28</v>
      </c>
      <c r="O2696" s="5">
        <v>159.41999999999999</v>
      </c>
      <c r="P2696" s="5">
        <v>95.86</v>
      </c>
      <c r="Q2696" s="5">
        <f>#REF!*#REF!</f>
        <v>1384722.12</v>
      </c>
      <c r="R2696" s="5">
        <v>832639.96</v>
      </c>
      <c r="S2696" s="5">
        <f>#REF!-#REF!</f>
        <v>-552082.16</v>
      </c>
      <c r="T2696" s="36">
        <f t="shared" si="42"/>
        <v>-0.39869527035503699</v>
      </c>
    </row>
    <row r="2697" spans="1:20" x14ac:dyDescent="0.2">
      <c r="A2697" s="25" t="s">
        <v>40</v>
      </c>
      <c r="B2697" s="25" t="s">
        <v>140</v>
      </c>
      <c r="C2697" s="25" t="s">
        <v>65</v>
      </c>
      <c r="D2697" s="25" t="s">
        <v>23</v>
      </c>
      <c r="E2697" s="25" t="s">
        <v>1917</v>
      </c>
      <c r="F2697" s="2">
        <v>40606</v>
      </c>
      <c r="G2697" s="23" t="str">
        <f>TEXT(Table2[[#This Row],[Order-Date]],"mmm")</f>
        <v>Mar</v>
      </c>
      <c r="H2697">
        <v>2011</v>
      </c>
      <c r="I2697">
        <v>528295028</v>
      </c>
      <c r="J2697" s="2">
        <v>40637</v>
      </c>
      <c r="K2697" s="23">
        <f>WEEKDAY(#REF!,1)</f>
        <v>2</v>
      </c>
      <c r="L2697" s="25">
        <f>IF(#REF!&gt;=#REF!,#REF!-#REF!,"")</f>
        <v>31</v>
      </c>
      <c r="M2697" s="4">
        <v>3093</v>
      </c>
      <c r="N2697" s="5">
        <v>9.33</v>
      </c>
      <c r="O2697" s="5">
        <v>6.92</v>
      </c>
      <c r="P2697" s="5">
        <v>2.41</v>
      </c>
      <c r="Q2697" s="5">
        <f>#REF!*#REF!</f>
        <v>21403.56</v>
      </c>
      <c r="R2697" s="5">
        <v>7454.13</v>
      </c>
      <c r="S2697" s="5">
        <f>#REF!-#REF!</f>
        <v>-13949.43</v>
      </c>
      <c r="T2697" s="36">
        <f t="shared" si="42"/>
        <v>-0.65173410404624299</v>
      </c>
    </row>
    <row r="2698" spans="1:20" x14ac:dyDescent="0.2">
      <c r="A2698" s="25" t="s">
        <v>29</v>
      </c>
      <c r="B2698" s="25" t="s">
        <v>58</v>
      </c>
      <c r="C2698" s="25" t="s">
        <v>85</v>
      </c>
      <c r="D2698" s="25" t="s">
        <v>23</v>
      </c>
      <c r="E2698" s="25" t="s">
        <v>1917</v>
      </c>
      <c r="F2698" s="2">
        <v>41020</v>
      </c>
      <c r="G2698" s="23" t="str">
        <f>TEXT(Table2[[#This Row],[Order-Date]],"mmm")</f>
        <v>Apr</v>
      </c>
      <c r="H2698">
        <v>2012</v>
      </c>
      <c r="I2698">
        <v>837608659</v>
      </c>
      <c r="J2698" s="2">
        <v>40944</v>
      </c>
      <c r="K2698" s="23">
        <f>WEEKDAY(#REF!,1)</f>
        <v>1</v>
      </c>
      <c r="L2698" s="25" t="str">
        <f>IF(#REF!&gt;=#REF!,#REF!-#REF!,"")</f>
        <v/>
      </c>
      <c r="M2698" s="4">
        <v>5871</v>
      </c>
      <c r="N2698" s="5">
        <v>668.27</v>
      </c>
      <c r="O2698" s="5">
        <v>502.54</v>
      </c>
      <c r="P2698" s="5">
        <v>165.73</v>
      </c>
      <c r="Q2698" s="5">
        <f>#REF!*#REF!</f>
        <v>2950412.34</v>
      </c>
      <c r="R2698" s="5">
        <v>973000.83</v>
      </c>
      <c r="S2698" s="5">
        <f>#REF!-#REF!</f>
        <v>-1977411.51</v>
      </c>
      <c r="T2698" s="36">
        <f t="shared" si="42"/>
        <v>-0.67021530624427905</v>
      </c>
    </row>
    <row r="2699" spans="1:20" x14ac:dyDescent="0.2">
      <c r="A2699" s="25" t="s">
        <v>29</v>
      </c>
      <c r="B2699" s="25" t="s">
        <v>134</v>
      </c>
      <c r="C2699" s="25" t="s">
        <v>56</v>
      </c>
      <c r="D2699" s="25" t="s">
        <v>23</v>
      </c>
      <c r="E2699" s="25" t="s">
        <v>1916</v>
      </c>
      <c r="F2699" s="2">
        <v>42792</v>
      </c>
      <c r="G2699" s="23" t="str">
        <f>TEXT(Table2[[#This Row],[Order-Date]],"mmm")</f>
        <v>Feb</v>
      </c>
      <c r="H2699">
        <v>2017</v>
      </c>
      <c r="I2699">
        <v>930670154</v>
      </c>
      <c r="J2699" s="2">
        <v>42809</v>
      </c>
      <c r="K2699" s="23">
        <f>WEEKDAY(#REF!,1)</f>
        <v>4</v>
      </c>
      <c r="L2699" s="25">
        <f>IF(#REF!&gt;=#REF!,#REF!-#REF!,"")</f>
        <v>17</v>
      </c>
      <c r="M2699" s="4">
        <v>4835</v>
      </c>
      <c r="N2699" s="5">
        <v>421.89</v>
      </c>
      <c r="O2699" s="5">
        <v>364.69</v>
      </c>
      <c r="P2699" s="5">
        <v>57.2</v>
      </c>
      <c r="Q2699" s="5">
        <f>#REF!*#REF!</f>
        <v>1763276.15</v>
      </c>
      <c r="R2699" s="5">
        <v>276562</v>
      </c>
      <c r="S2699" s="5">
        <f>#REF!-#REF!</f>
        <v>-1486714.15</v>
      </c>
      <c r="T2699" s="36">
        <f t="shared" si="42"/>
        <v>-0.84315445995228799</v>
      </c>
    </row>
    <row r="2700" spans="1:20" x14ac:dyDescent="0.2">
      <c r="A2700" s="25" t="s">
        <v>20</v>
      </c>
      <c r="B2700" s="25" t="s">
        <v>117</v>
      </c>
      <c r="C2700" s="25" t="s">
        <v>42</v>
      </c>
      <c r="D2700" s="25" t="s">
        <v>23</v>
      </c>
      <c r="E2700" s="25" t="s">
        <v>1916</v>
      </c>
      <c r="F2700" s="2">
        <v>41908</v>
      </c>
      <c r="G2700" s="23" t="str">
        <f>TEXT(Table2[[#This Row],[Order-Date]],"mmm")</f>
        <v>Sep</v>
      </c>
      <c r="H2700">
        <v>2014</v>
      </c>
      <c r="I2700">
        <v>705965840</v>
      </c>
      <c r="J2700" s="2">
        <v>41800</v>
      </c>
      <c r="K2700" s="23">
        <f>WEEKDAY(#REF!,1)</f>
        <v>3</v>
      </c>
      <c r="L2700" s="25" t="str">
        <f>IF(#REF!&gt;=#REF!,#REF!-#REF!,"")</f>
        <v/>
      </c>
      <c r="M2700" s="4">
        <v>9835</v>
      </c>
      <c r="N2700" s="5">
        <v>109.28</v>
      </c>
      <c r="O2700" s="5">
        <v>35.840000000000003</v>
      </c>
      <c r="P2700" s="5">
        <v>73.44</v>
      </c>
      <c r="Q2700" s="5">
        <f>#REF!*#REF!</f>
        <v>352486.40000000002</v>
      </c>
      <c r="R2700" s="5">
        <v>722282.4</v>
      </c>
      <c r="S2700" s="5">
        <f>#REF!-#REF!</f>
        <v>369796</v>
      </c>
      <c r="T2700" s="36">
        <f t="shared" si="42"/>
        <v>1.0491071428571399</v>
      </c>
    </row>
    <row r="2701" spans="1:20" x14ac:dyDescent="0.2">
      <c r="A2701" s="25" t="s">
        <v>37</v>
      </c>
      <c r="B2701" s="25" t="s">
        <v>139</v>
      </c>
      <c r="C2701" s="25" t="s">
        <v>56</v>
      </c>
      <c r="D2701" s="25" t="s">
        <v>27</v>
      </c>
      <c r="E2701" s="25" t="s">
        <v>1917</v>
      </c>
      <c r="F2701" s="2">
        <v>41626</v>
      </c>
      <c r="G2701" s="23" t="str">
        <f>TEXT(Table2[[#This Row],[Order-Date]],"mmm")</f>
        <v>Dec</v>
      </c>
      <c r="H2701">
        <v>2013</v>
      </c>
      <c r="I2701">
        <v>132294547</v>
      </c>
      <c r="J2701" s="2">
        <v>41913</v>
      </c>
      <c r="K2701" s="23">
        <f>WEEKDAY(#REF!,1)</f>
        <v>4</v>
      </c>
      <c r="L2701" s="25">
        <f>IF(#REF!&gt;=#REF!,#REF!-#REF!,"")</f>
        <v>287</v>
      </c>
      <c r="M2701" s="4">
        <v>7751</v>
      </c>
      <c r="N2701" s="5">
        <v>421.89</v>
      </c>
      <c r="O2701" s="5">
        <v>364.69</v>
      </c>
      <c r="P2701" s="5">
        <v>57.2</v>
      </c>
      <c r="Q2701" s="5">
        <f>#REF!*#REF!</f>
        <v>2826712.19</v>
      </c>
      <c r="R2701" s="5">
        <v>443357.2</v>
      </c>
      <c r="S2701" s="5">
        <f>#REF!-#REF!</f>
        <v>-2383354.9900000002</v>
      </c>
      <c r="T2701" s="36">
        <f t="shared" si="42"/>
        <v>-0.84315445995228799</v>
      </c>
    </row>
    <row r="2702" spans="1:20" x14ac:dyDescent="0.2">
      <c r="A2702" s="25" t="s">
        <v>46</v>
      </c>
      <c r="B2702" s="25" t="s">
        <v>211</v>
      </c>
      <c r="C2702" s="25" t="s">
        <v>85</v>
      </c>
      <c r="D2702" s="25" t="s">
        <v>27</v>
      </c>
      <c r="E2702" s="25" t="s">
        <v>1918</v>
      </c>
      <c r="F2702" s="2">
        <v>42829</v>
      </c>
      <c r="G2702" s="23" t="str">
        <f>TEXT(Table2[[#This Row],[Order-Date]],"mmm")</f>
        <v>Apr</v>
      </c>
      <c r="H2702">
        <v>2017</v>
      </c>
      <c r="I2702">
        <v>598767602</v>
      </c>
      <c r="J2702" s="2">
        <v>42876</v>
      </c>
      <c r="K2702" s="23">
        <f>WEEKDAY(#REF!,1)</f>
        <v>1</v>
      </c>
      <c r="L2702" s="25">
        <f>IF(#REF!&gt;=#REF!,#REF!-#REF!,"")</f>
        <v>47</v>
      </c>
      <c r="M2702" s="4">
        <v>7494</v>
      </c>
      <c r="N2702" s="5">
        <v>668.27</v>
      </c>
      <c r="O2702" s="5">
        <v>502.54</v>
      </c>
      <c r="P2702" s="5">
        <v>165.73</v>
      </c>
      <c r="Q2702" s="5">
        <f>#REF!*#REF!</f>
        <v>3766034.76</v>
      </c>
      <c r="R2702" s="5">
        <v>1241980.6200000001</v>
      </c>
      <c r="S2702" s="5">
        <f>#REF!-#REF!</f>
        <v>-2524054.14</v>
      </c>
      <c r="T2702" s="36">
        <f t="shared" si="42"/>
        <v>-0.67021530624427905</v>
      </c>
    </row>
    <row r="2703" spans="1:20" x14ac:dyDescent="0.2">
      <c r="A2703" s="25" t="s">
        <v>32</v>
      </c>
      <c r="B2703" s="25" t="s">
        <v>93</v>
      </c>
      <c r="C2703" s="25" t="s">
        <v>34</v>
      </c>
      <c r="D2703" s="25" t="s">
        <v>27</v>
      </c>
      <c r="E2703" s="25" t="s">
        <v>1918</v>
      </c>
      <c r="F2703" s="2">
        <v>42638</v>
      </c>
      <c r="G2703" s="23" t="str">
        <f>TEXT(Table2[[#This Row],[Order-Date]],"mmm")</f>
        <v>Sep</v>
      </c>
      <c r="H2703">
        <v>2016</v>
      </c>
      <c r="I2703">
        <v>864808833</v>
      </c>
      <c r="J2703" s="2">
        <v>42623</v>
      </c>
      <c r="K2703" s="23">
        <f>WEEKDAY(#REF!,1)</f>
        <v>7</v>
      </c>
      <c r="L2703" s="25" t="str">
        <f>IF(#REF!&gt;=#REF!,#REF!-#REF!,"")</f>
        <v/>
      </c>
      <c r="M2703" s="4">
        <v>5007</v>
      </c>
      <c r="N2703" s="5">
        <v>205.7</v>
      </c>
      <c r="O2703" s="5">
        <v>117.11</v>
      </c>
      <c r="P2703" s="5">
        <v>88.59</v>
      </c>
      <c r="Q2703" s="5">
        <f>#REF!*#REF!</f>
        <v>586369.77</v>
      </c>
      <c r="R2703" s="5">
        <v>443570.13</v>
      </c>
      <c r="S2703" s="5">
        <f>#REF!-#REF!</f>
        <v>-142799.64000000001</v>
      </c>
      <c r="T2703" s="36">
        <f t="shared" si="42"/>
        <v>-0.24353172231235601</v>
      </c>
    </row>
    <row r="2704" spans="1:20" x14ac:dyDescent="0.2">
      <c r="A2704" s="25" t="s">
        <v>40</v>
      </c>
      <c r="B2704" s="25" t="s">
        <v>72</v>
      </c>
      <c r="C2704" s="25" t="s">
        <v>56</v>
      </c>
      <c r="D2704" s="25" t="s">
        <v>27</v>
      </c>
      <c r="E2704" s="25" t="s">
        <v>1916</v>
      </c>
      <c r="F2704" s="2">
        <v>41330</v>
      </c>
      <c r="G2704" s="23" t="str">
        <f>TEXT(Table2[[#This Row],[Order-Date]],"mmm")</f>
        <v>Feb</v>
      </c>
      <c r="H2704">
        <v>2013</v>
      </c>
      <c r="I2704">
        <v>210154569</v>
      </c>
      <c r="J2704" s="2">
        <v>41350</v>
      </c>
      <c r="K2704" s="23">
        <f>WEEKDAY(#REF!,1)</f>
        <v>1</v>
      </c>
      <c r="L2704" s="25">
        <f>IF(#REF!&gt;=#REF!,#REF!-#REF!,"")</f>
        <v>20</v>
      </c>
      <c r="M2704" s="4">
        <v>8262</v>
      </c>
      <c r="N2704" s="5">
        <v>421.89</v>
      </c>
      <c r="O2704" s="5">
        <v>364.69</v>
      </c>
      <c r="P2704" s="5">
        <v>57.2</v>
      </c>
      <c r="Q2704" s="5">
        <f>#REF!*#REF!</f>
        <v>3013068.78</v>
      </c>
      <c r="R2704" s="5">
        <v>472586.4</v>
      </c>
      <c r="S2704" s="5">
        <f>#REF!-#REF!</f>
        <v>-2540482.38</v>
      </c>
      <c r="T2704" s="36">
        <f t="shared" si="42"/>
        <v>-0.84315445995228799</v>
      </c>
    </row>
    <row r="2705" spans="1:20" x14ac:dyDescent="0.2">
      <c r="A2705" s="25" t="s">
        <v>29</v>
      </c>
      <c r="B2705" s="25" t="s">
        <v>116</v>
      </c>
      <c r="C2705" s="25" t="s">
        <v>42</v>
      </c>
      <c r="D2705" s="25" t="s">
        <v>27</v>
      </c>
      <c r="E2705" s="25" t="s">
        <v>1917</v>
      </c>
      <c r="F2705" s="2">
        <v>40954</v>
      </c>
      <c r="G2705" s="23" t="str">
        <f>TEXT(Table2[[#This Row],[Order-Date]],"mmm")</f>
        <v>Feb</v>
      </c>
      <c r="H2705">
        <v>2012</v>
      </c>
      <c r="I2705">
        <v>684853637</v>
      </c>
      <c r="J2705" s="2">
        <v>40972</v>
      </c>
      <c r="K2705" s="23">
        <f>WEEKDAY(#REF!,1)</f>
        <v>1</v>
      </c>
      <c r="L2705" s="25">
        <f>IF(#REF!&gt;=#REF!,#REF!-#REF!,"")</f>
        <v>18</v>
      </c>
      <c r="M2705" s="4">
        <v>2265</v>
      </c>
      <c r="N2705" s="5">
        <v>109.28</v>
      </c>
      <c r="O2705" s="5">
        <v>35.840000000000003</v>
      </c>
      <c r="P2705" s="5">
        <v>73.44</v>
      </c>
      <c r="Q2705" s="5">
        <f>#REF!*#REF!</f>
        <v>81177.600000000006</v>
      </c>
      <c r="R2705" s="5">
        <v>166341.6</v>
      </c>
      <c r="S2705" s="5">
        <f>#REF!-#REF!</f>
        <v>85164</v>
      </c>
      <c r="T2705" s="36">
        <f t="shared" si="42"/>
        <v>1.0491071428571399</v>
      </c>
    </row>
    <row r="2706" spans="1:20" x14ac:dyDescent="0.2">
      <c r="A2706" s="25" t="s">
        <v>59</v>
      </c>
      <c r="B2706" s="25" t="s">
        <v>225</v>
      </c>
      <c r="C2706" s="25" t="s">
        <v>65</v>
      </c>
      <c r="D2706" s="25" t="s">
        <v>27</v>
      </c>
      <c r="E2706" s="25" t="s">
        <v>1915</v>
      </c>
      <c r="F2706" s="2">
        <v>41182</v>
      </c>
      <c r="G2706" s="23" t="str">
        <f>TEXT(Table2[[#This Row],[Order-Date]],"mmm")</f>
        <v>Sep</v>
      </c>
      <c r="H2706">
        <v>2012</v>
      </c>
      <c r="I2706">
        <v>359267365</v>
      </c>
      <c r="J2706" s="2">
        <v>41227</v>
      </c>
      <c r="K2706" s="23">
        <f>WEEKDAY(#REF!,1)</f>
        <v>4</v>
      </c>
      <c r="L2706" s="25">
        <f>IF(#REF!&gt;=#REF!,#REF!-#REF!,"")</f>
        <v>45</v>
      </c>
      <c r="M2706" s="4">
        <v>4052</v>
      </c>
      <c r="N2706" s="5">
        <v>9.33</v>
      </c>
      <c r="O2706" s="5">
        <v>6.92</v>
      </c>
      <c r="P2706" s="5">
        <v>2.41</v>
      </c>
      <c r="Q2706" s="5">
        <f>#REF!*#REF!</f>
        <v>28039.84</v>
      </c>
      <c r="R2706" s="5">
        <v>9765.32</v>
      </c>
      <c r="S2706" s="5">
        <f>#REF!-#REF!</f>
        <v>-18274.52</v>
      </c>
      <c r="T2706" s="36">
        <f t="shared" si="42"/>
        <v>-0.65173410404624299</v>
      </c>
    </row>
    <row r="2707" spans="1:20" x14ac:dyDescent="0.2">
      <c r="A2707" s="25" t="s">
        <v>20</v>
      </c>
      <c r="B2707" s="25" t="s">
        <v>191</v>
      </c>
      <c r="C2707" s="25" t="s">
        <v>42</v>
      </c>
      <c r="D2707" s="25" t="s">
        <v>23</v>
      </c>
      <c r="E2707" s="25" t="s">
        <v>1915</v>
      </c>
      <c r="F2707" s="2">
        <v>40691</v>
      </c>
      <c r="G2707" s="23" t="str">
        <f>TEXT(Table2[[#This Row],[Order-Date]],"mmm")</f>
        <v>May</v>
      </c>
      <c r="H2707">
        <v>2011</v>
      </c>
      <c r="I2707">
        <v>974069583</v>
      </c>
      <c r="J2707" s="2">
        <v>40884</v>
      </c>
      <c r="K2707" s="23">
        <f>WEEKDAY(#REF!,1)</f>
        <v>4</v>
      </c>
      <c r="L2707" s="25">
        <f>IF(#REF!&gt;=#REF!,#REF!-#REF!,"")</f>
        <v>193</v>
      </c>
      <c r="M2707" s="4">
        <v>7690</v>
      </c>
      <c r="N2707" s="5">
        <v>109.28</v>
      </c>
      <c r="O2707" s="5">
        <v>35.840000000000003</v>
      </c>
      <c r="P2707" s="5">
        <v>73.44</v>
      </c>
      <c r="Q2707" s="5">
        <f>#REF!*#REF!</f>
        <v>275609.59999999998</v>
      </c>
      <c r="R2707" s="5">
        <v>564753.6</v>
      </c>
      <c r="S2707" s="5">
        <f>#REF!-#REF!</f>
        <v>289144</v>
      </c>
      <c r="T2707" s="36">
        <f t="shared" si="42"/>
        <v>1.0491071428571399</v>
      </c>
    </row>
    <row r="2708" spans="1:20" x14ac:dyDescent="0.2">
      <c r="A2708" s="25" t="s">
        <v>40</v>
      </c>
      <c r="B2708" s="25" t="s">
        <v>160</v>
      </c>
      <c r="C2708" s="25" t="s">
        <v>56</v>
      </c>
      <c r="D2708" s="25" t="s">
        <v>27</v>
      </c>
      <c r="E2708" s="25" t="s">
        <v>1918</v>
      </c>
      <c r="F2708" s="2">
        <v>41549</v>
      </c>
      <c r="G2708" s="23" t="str">
        <f>TEXT(Table2[[#This Row],[Order-Date]],"mmm")</f>
        <v>Oct</v>
      </c>
      <c r="H2708">
        <v>2013</v>
      </c>
      <c r="I2708">
        <v>290246617</v>
      </c>
      <c r="J2708" s="2">
        <v>41361</v>
      </c>
      <c r="K2708" s="23">
        <f>WEEKDAY(#REF!,1)</f>
        <v>5</v>
      </c>
      <c r="L2708" s="25" t="str">
        <f>IF(#REF!&gt;=#REF!,#REF!-#REF!,"")</f>
        <v/>
      </c>
      <c r="M2708" s="4">
        <v>9279</v>
      </c>
      <c r="N2708" s="5">
        <v>421.89</v>
      </c>
      <c r="O2708" s="5">
        <v>364.69</v>
      </c>
      <c r="P2708" s="5">
        <v>57.2</v>
      </c>
      <c r="Q2708" s="5">
        <f>#REF!*#REF!</f>
        <v>3383958.51</v>
      </c>
      <c r="R2708" s="5">
        <v>530758.80000000005</v>
      </c>
      <c r="S2708" s="5">
        <f>#REF!-#REF!</f>
        <v>-2853199.71</v>
      </c>
      <c r="T2708" s="36">
        <f t="shared" si="42"/>
        <v>-0.84315445995228799</v>
      </c>
    </row>
    <row r="2709" spans="1:20" x14ac:dyDescent="0.2">
      <c r="A2709" s="25" t="s">
        <v>37</v>
      </c>
      <c r="B2709" s="25" t="s">
        <v>62</v>
      </c>
      <c r="C2709" s="25" t="s">
        <v>34</v>
      </c>
      <c r="D2709" s="25" t="s">
        <v>23</v>
      </c>
      <c r="E2709" s="25" t="s">
        <v>1917</v>
      </c>
      <c r="F2709" s="2">
        <v>41007</v>
      </c>
      <c r="G2709" s="23" t="str">
        <f>TEXT(Table2[[#This Row],[Order-Date]],"mmm")</f>
        <v>Apr</v>
      </c>
      <c r="H2709">
        <v>2012</v>
      </c>
      <c r="I2709">
        <v>639097297</v>
      </c>
      <c r="J2709" s="2">
        <v>41130</v>
      </c>
      <c r="K2709" s="23">
        <f>WEEKDAY(#REF!,1)</f>
        <v>5</v>
      </c>
      <c r="L2709" s="25">
        <f>IF(#REF!&gt;=#REF!,#REF!-#REF!,"")</f>
        <v>123</v>
      </c>
      <c r="M2709" s="4">
        <v>1947</v>
      </c>
      <c r="N2709" s="5">
        <v>205.7</v>
      </c>
      <c r="O2709" s="5">
        <v>117.11</v>
      </c>
      <c r="P2709" s="5">
        <v>88.59</v>
      </c>
      <c r="Q2709" s="5">
        <f>#REF!*#REF!</f>
        <v>228013.17</v>
      </c>
      <c r="R2709" s="5">
        <v>172484.73</v>
      </c>
      <c r="S2709" s="5">
        <f>#REF!-#REF!</f>
        <v>-55528.44</v>
      </c>
      <c r="T2709" s="36">
        <f t="shared" si="42"/>
        <v>-0.24353172231235601</v>
      </c>
    </row>
    <row r="2710" spans="1:20" x14ac:dyDescent="0.2">
      <c r="A2710" s="25" t="s">
        <v>40</v>
      </c>
      <c r="B2710" s="25" t="s">
        <v>66</v>
      </c>
      <c r="C2710" s="25" t="s">
        <v>85</v>
      </c>
      <c r="D2710" s="25" t="s">
        <v>23</v>
      </c>
      <c r="E2710" s="25" t="s">
        <v>1918</v>
      </c>
      <c r="F2710" s="2">
        <v>41351</v>
      </c>
      <c r="G2710" s="23" t="str">
        <f>TEXT(Table2[[#This Row],[Order-Date]],"mmm")</f>
        <v>Mar</v>
      </c>
      <c r="H2710">
        <v>2013</v>
      </c>
      <c r="I2710">
        <v>372232949</v>
      </c>
      <c r="J2710" s="2">
        <v>41363</v>
      </c>
      <c r="K2710" s="23">
        <f>WEEKDAY(#REF!,1)</f>
        <v>7</v>
      </c>
      <c r="L2710" s="25">
        <f>IF(#REF!&gt;=#REF!,#REF!-#REF!,"")</f>
        <v>12</v>
      </c>
      <c r="M2710" s="4">
        <v>856</v>
      </c>
      <c r="N2710" s="5">
        <v>668.27</v>
      </c>
      <c r="O2710" s="5">
        <v>502.54</v>
      </c>
      <c r="P2710" s="5">
        <v>165.73</v>
      </c>
      <c r="Q2710" s="5">
        <f>#REF!*#REF!</f>
        <v>430174.24</v>
      </c>
      <c r="R2710" s="5">
        <v>141864.88</v>
      </c>
      <c r="S2710" s="5">
        <f>#REF!-#REF!</f>
        <v>-288309.36</v>
      </c>
      <c r="T2710" s="36">
        <f t="shared" si="42"/>
        <v>-0.67021530624427905</v>
      </c>
    </row>
    <row r="2711" spans="1:20" x14ac:dyDescent="0.2">
      <c r="A2711" s="25" t="s">
        <v>37</v>
      </c>
      <c r="B2711" s="25" t="s">
        <v>95</v>
      </c>
      <c r="C2711" s="25" t="s">
        <v>85</v>
      </c>
      <c r="D2711" s="25" t="s">
        <v>23</v>
      </c>
      <c r="E2711" s="25" t="s">
        <v>1916</v>
      </c>
      <c r="F2711" s="2">
        <v>42224</v>
      </c>
      <c r="G2711" s="23" t="str">
        <f>TEXT(Table2[[#This Row],[Order-Date]],"mmm")</f>
        <v>Aug</v>
      </c>
      <c r="H2711">
        <v>2015</v>
      </c>
      <c r="I2711">
        <v>611577403</v>
      </c>
      <c r="J2711" s="2">
        <v>42239</v>
      </c>
      <c r="K2711" s="23">
        <f>WEEKDAY(#REF!,1)</f>
        <v>1</v>
      </c>
      <c r="L2711" s="25">
        <f>IF(#REF!&gt;=#REF!,#REF!-#REF!,"")</f>
        <v>15</v>
      </c>
      <c r="M2711" s="4">
        <v>8199</v>
      </c>
      <c r="N2711" s="5">
        <v>668.27</v>
      </c>
      <c r="O2711" s="5">
        <v>502.54</v>
      </c>
      <c r="P2711" s="5">
        <v>165.73</v>
      </c>
      <c r="Q2711" s="5">
        <f>#REF!*#REF!</f>
        <v>4120325.46</v>
      </c>
      <c r="R2711" s="5">
        <v>1358820.27</v>
      </c>
      <c r="S2711" s="5">
        <f>#REF!-#REF!</f>
        <v>-2761505.19</v>
      </c>
      <c r="T2711" s="36">
        <f t="shared" si="42"/>
        <v>-0.67021530624427905</v>
      </c>
    </row>
    <row r="2712" spans="1:20" x14ac:dyDescent="0.2">
      <c r="A2712" s="25" t="s">
        <v>46</v>
      </c>
      <c r="B2712" s="25" t="s">
        <v>206</v>
      </c>
      <c r="C2712" s="25" t="s">
        <v>22</v>
      </c>
      <c r="D2712" s="25" t="s">
        <v>27</v>
      </c>
      <c r="E2712" s="25" t="s">
        <v>1915</v>
      </c>
      <c r="F2712" s="2">
        <v>41603</v>
      </c>
      <c r="G2712" s="23" t="str">
        <f>TEXT(Table2[[#This Row],[Order-Date]],"mmm")</f>
        <v>Nov</v>
      </c>
      <c r="H2712">
        <v>2013</v>
      </c>
      <c r="I2712">
        <v>299366986</v>
      </c>
      <c r="J2712" s="2">
        <v>41913</v>
      </c>
      <c r="K2712" s="23">
        <f>WEEKDAY(#REF!,1)</f>
        <v>4</v>
      </c>
      <c r="L2712" s="25">
        <f>IF(#REF!&gt;=#REF!,#REF!-#REF!,"")</f>
        <v>310</v>
      </c>
      <c r="M2712" s="4">
        <v>8199</v>
      </c>
      <c r="N2712" s="5">
        <v>255.28</v>
      </c>
      <c r="O2712" s="5">
        <v>159.41999999999999</v>
      </c>
      <c r="P2712" s="5">
        <v>95.86</v>
      </c>
      <c r="Q2712" s="5">
        <f>#REF!*#REF!</f>
        <v>1307084.58</v>
      </c>
      <c r="R2712" s="5">
        <v>785956.14</v>
      </c>
      <c r="S2712" s="5">
        <f>#REF!-#REF!</f>
        <v>-521128.44</v>
      </c>
      <c r="T2712" s="36">
        <f t="shared" si="42"/>
        <v>-0.39869527035503699</v>
      </c>
    </row>
    <row r="2713" spans="1:20" x14ac:dyDescent="0.2">
      <c r="A2713" s="25" t="s">
        <v>46</v>
      </c>
      <c r="B2713" s="25" t="s">
        <v>115</v>
      </c>
      <c r="C2713" s="25" t="s">
        <v>26</v>
      </c>
      <c r="D2713" s="25" t="s">
        <v>23</v>
      </c>
      <c r="E2713" s="25" t="s">
        <v>1917</v>
      </c>
      <c r="F2713" s="2">
        <v>41881</v>
      </c>
      <c r="G2713" s="23" t="str">
        <f>TEXT(Table2[[#This Row],[Order-Date]],"mmm")</f>
        <v>Aug</v>
      </c>
      <c r="H2713">
        <v>2014</v>
      </c>
      <c r="I2713">
        <v>248150527</v>
      </c>
      <c r="J2713" s="2">
        <v>41983</v>
      </c>
      <c r="K2713" s="23">
        <f>WEEKDAY(#REF!,1)</f>
        <v>4</v>
      </c>
      <c r="L2713" s="25">
        <f>IF(#REF!&gt;=#REF!,#REF!-#REF!,"")</f>
        <v>102</v>
      </c>
      <c r="M2713" s="4">
        <v>2110</v>
      </c>
      <c r="N2713" s="5">
        <v>152.58000000000001</v>
      </c>
      <c r="O2713" s="5">
        <v>97.44</v>
      </c>
      <c r="P2713" s="5">
        <v>55.14</v>
      </c>
      <c r="Q2713" s="5">
        <f>#REF!*#REF!</f>
        <v>205598.4</v>
      </c>
      <c r="R2713" s="5">
        <v>116345.4</v>
      </c>
      <c r="S2713" s="5">
        <f>#REF!-#REF!</f>
        <v>-89253</v>
      </c>
      <c r="T2713" s="36">
        <f t="shared" si="42"/>
        <v>-0.43411330049261099</v>
      </c>
    </row>
    <row r="2714" spans="1:20" x14ac:dyDescent="0.2">
      <c r="A2714" s="25" t="s">
        <v>20</v>
      </c>
      <c r="B2714" s="25" t="s">
        <v>21</v>
      </c>
      <c r="C2714" s="25" t="s">
        <v>65</v>
      </c>
      <c r="D2714" s="25" t="s">
        <v>23</v>
      </c>
      <c r="E2714" s="25" t="s">
        <v>1917</v>
      </c>
      <c r="F2714" s="2">
        <v>40517</v>
      </c>
      <c r="G2714" s="23" t="str">
        <f>TEXT(Table2[[#This Row],[Order-Date]],"mmm")</f>
        <v>Dec</v>
      </c>
      <c r="H2714">
        <v>2010</v>
      </c>
      <c r="I2714">
        <v>890789353</v>
      </c>
      <c r="J2714" s="2">
        <v>40319</v>
      </c>
      <c r="K2714" s="23">
        <f>WEEKDAY(#REF!,1)</f>
        <v>6</v>
      </c>
      <c r="L2714" s="25" t="str">
        <f>IF(#REF!&gt;=#REF!,#REF!-#REF!,"")</f>
        <v/>
      </c>
      <c r="M2714" s="4">
        <v>3220</v>
      </c>
      <c r="N2714" s="5">
        <v>9.33</v>
      </c>
      <c r="O2714" s="5">
        <v>6.92</v>
      </c>
      <c r="P2714" s="5">
        <v>2.41</v>
      </c>
      <c r="Q2714" s="5">
        <f>#REF!*#REF!</f>
        <v>22282.400000000001</v>
      </c>
      <c r="R2714" s="5">
        <v>7760.2</v>
      </c>
      <c r="S2714" s="5">
        <f>#REF!-#REF!</f>
        <v>-14522.2</v>
      </c>
      <c r="T2714" s="36">
        <f t="shared" si="42"/>
        <v>-0.65173410404624299</v>
      </c>
    </row>
    <row r="2715" spans="1:20" x14ac:dyDescent="0.2">
      <c r="A2715" s="25" t="s">
        <v>29</v>
      </c>
      <c r="B2715" s="25" t="s">
        <v>69</v>
      </c>
      <c r="C2715" s="25" t="s">
        <v>34</v>
      </c>
      <c r="D2715" s="25" t="s">
        <v>27</v>
      </c>
      <c r="E2715" s="25" t="s">
        <v>1917</v>
      </c>
      <c r="F2715" s="2">
        <v>41445</v>
      </c>
      <c r="G2715" s="23" t="str">
        <f>TEXT(Table2[[#This Row],[Order-Date]],"mmm")</f>
        <v>Jun</v>
      </c>
      <c r="H2715">
        <v>2013</v>
      </c>
      <c r="I2715">
        <v>930457293</v>
      </c>
      <c r="J2715" s="2">
        <v>41481</v>
      </c>
      <c r="K2715" s="23">
        <f>WEEKDAY(#REF!,1)</f>
        <v>6</v>
      </c>
      <c r="L2715" s="25">
        <f>IF(#REF!&gt;=#REF!,#REF!-#REF!,"")</f>
        <v>36</v>
      </c>
      <c r="M2715" s="4">
        <v>1845</v>
      </c>
      <c r="N2715" s="5">
        <v>205.7</v>
      </c>
      <c r="O2715" s="5">
        <v>117.11</v>
      </c>
      <c r="P2715" s="5">
        <v>88.59</v>
      </c>
      <c r="Q2715" s="5">
        <f>#REF!*#REF!</f>
        <v>216067.95</v>
      </c>
      <c r="R2715" s="5">
        <v>163448.54999999999</v>
      </c>
      <c r="S2715" s="5">
        <f>#REF!-#REF!</f>
        <v>-52619.4</v>
      </c>
      <c r="T2715" s="36">
        <f t="shared" si="42"/>
        <v>-0.24353172231235601</v>
      </c>
    </row>
    <row r="2716" spans="1:20" x14ac:dyDescent="0.2">
      <c r="A2716" s="25" t="s">
        <v>46</v>
      </c>
      <c r="B2716" s="25" t="s">
        <v>136</v>
      </c>
      <c r="C2716" s="25" t="s">
        <v>34</v>
      </c>
      <c r="D2716" s="25" t="s">
        <v>23</v>
      </c>
      <c r="E2716" s="25" t="s">
        <v>1915</v>
      </c>
      <c r="F2716" s="2">
        <v>41934</v>
      </c>
      <c r="G2716" s="23" t="str">
        <f>TEXT(Table2[[#This Row],[Order-Date]],"mmm")</f>
        <v>Oct</v>
      </c>
      <c r="H2716">
        <v>2014</v>
      </c>
      <c r="I2716">
        <v>490640676</v>
      </c>
      <c r="J2716" s="2">
        <v>41962</v>
      </c>
      <c r="K2716" s="23">
        <f>WEEKDAY(#REF!,1)</f>
        <v>4</v>
      </c>
      <c r="L2716" s="25">
        <f>IF(#REF!&gt;=#REF!,#REF!-#REF!,"")</f>
        <v>28</v>
      </c>
      <c r="M2716" s="4">
        <v>334</v>
      </c>
      <c r="N2716" s="5">
        <v>205.7</v>
      </c>
      <c r="O2716" s="5">
        <v>117.11</v>
      </c>
      <c r="P2716" s="5">
        <v>88.59</v>
      </c>
      <c r="Q2716" s="5">
        <f>#REF!*#REF!</f>
        <v>39114.74</v>
      </c>
      <c r="R2716" s="5">
        <v>29589.06</v>
      </c>
      <c r="S2716" s="5">
        <f>#REF!-#REF!</f>
        <v>-9525.68</v>
      </c>
      <c r="T2716" s="36">
        <f t="shared" si="42"/>
        <v>-0.24353172231235601</v>
      </c>
    </row>
    <row r="2717" spans="1:20" x14ac:dyDescent="0.2">
      <c r="A2717" s="25" t="s">
        <v>46</v>
      </c>
      <c r="B2717" s="25" t="s">
        <v>103</v>
      </c>
      <c r="C2717" s="25" t="s">
        <v>65</v>
      </c>
      <c r="D2717" s="25" t="s">
        <v>23</v>
      </c>
      <c r="E2717" s="25" t="s">
        <v>1917</v>
      </c>
      <c r="F2717" s="2">
        <v>40195</v>
      </c>
      <c r="G2717" s="23" t="str">
        <f>TEXT(Table2[[#This Row],[Order-Date]],"mmm")</f>
        <v>Jan</v>
      </c>
      <c r="H2717">
        <v>2010</v>
      </c>
      <c r="I2717">
        <v>665138328</v>
      </c>
      <c r="J2717" s="2">
        <v>40223</v>
      </c>
      <c r="K2717" s="23">
        <f>WEEKDAY(#REF!,1)</f>
        <v>1</v>
      </c>
      <c r="L2717" s="25">
        <f>IF(#REF!&gt;=#REF!,#REF!-#REF!,"")</f>
        <v>28</v>
      </c>
      <c r="M2717" s="4">
        <v>8067</v>
      </c>
      <c r="N2717" s="5">
        <v>9.33</v>
      </c>
      <c r="O2717" s="5">
        <v>6.92</v>
      </c>
      <c r="P2717" s="5">
        <v>2.41</v>
      </c>
      <c r="Q2717" s="5">
        <f>#REF!*#REF!</f>
        <v>55823.64</v>
      </c>
      <c r="R2717" s="5">
        <v>19441.47</v>
      </c>
      <c r="S2717" s="5">
        <f>#REF!-#REF!</f>
        <v>-36382.17</v>
      </c>
      <c r="T2717" s="36">
        <f t="shared" si="42"/>
        <v>-0.65173410404624299</v>
      </c>
    </row>
    <row r="2718" spans="1:20" x14ac:dyDescent="0.2">
      <c r="A2718" s="25" t="s">
        <v>20</v>
      </c>
      <c r="B2718" s="25" t="s">
        <v>164</v>
      </c>
      <c r="C2718" s="25" t="s">
        <v>22</v>
      </c>
      <c r="D2718" s="25" t="s">
        <v>23</v>
      </c>
      <c r="E2718" s="25" t="s">
        <v>1915</v>
      </c>
      <c r="F2718" s="2">
        <v>40566</v>
      </c>
      <c r="G2718" s="23" t="str">
        <f>TEXT(Table2[[#This Row],[Order-Date]],"mmm")</f>
        <v>Jan</v>
      </c>
      <c r="H2718">
        <v>2011</v>
      </c>
      <c r="I2718">
        <v>368061578</v>
      </c>
      <c r="J2718" s="2">
        <v>40697</v>
      </c>
      <c r="K2718" s="23">
        <f>WEEKDAY(#REF!,1)</f>
        <v>6</v>
      </c>
      <c r="L2718" s="25">
        <f>IF(#REF!&gt;=#REF!,#REF!-#REF!,"")</f>
        <v>131</v>
      </c>
      <c r="M2718" s="4">
        <v>6455</v>
      </c>
      <c r="N2718" s="5">
        <v>255.28</v>
      </c>
      <c r="O2718" s="5">
        <v>159.41999999999999</v>
      </c>
      <c r="P2718" s="5">
        <v>95.86</v>
      </c>
      <c r="Q2718" s="5">
        <f>#REF!*#REF!</f>
        <v>1029056.1</v>
      </c>
      <c r="R2718" s="5">
        <v>618776.30000000005</v>
      </c>
      <c r="S2718" s="5">
        <f>#REF!-#REF!</f>
        <v>-410279.8</v>
      </c>
      <c r="T2718" s="36">
        <f t="shared" si="42"/>
        <v>-0.39869527035503699</v>
      </c>
    </row>
    <row r="2719" spans="1:20" x14ac:dyDescent="0.2">
      <c r="A2719" s="25" t="s">
        <v>20</v>
      </c>
      <c r="B2719" s="25" t="s">
        <v>53</v>
      </c>
      <c r="C2719" s="25" t="s">
        <v>51</v>
      </c>
      <c r="D2719" s="25" t="s">
        <v>27</v>
      </c>
      <c r="E2719" s="25" t="s">
        <v>1915</v>
      </c>
      <c r="F2719" s="2">
        <v>40862</v>
      </c>
      <c r="G2719" s="23" t="str">
        <f>TEXT(Table2[[#This Row],[Order-Date]],"mmm")</f>
        <v>Nov</v>
      </c>
      <c r="H2719">
        <v>2011</v>
      </c>
      <c r="I2719">
        <v>383834254</v>
      </c>
      <c r="J2719" s="2">
        <v>40875</v>
      </c>
      <c r="K2719" s="23">
        <f>WEEKDAY(#REF!,1)</f>
        <v>2</v>
      </c>
      <c r="L2719" s="25">
        <f>IF(#REF!&gt;=#REF!,#REF!-#REF!,"")</f>
        <v>13</v>
      </c>
      <c r="M2719" s="4">
        <v>3940</v>
      </c>
      <c r="N2719" s="5">
        <v>437.2</v>
      </c>
      <c r="O2719" s="5">
        <v>263.33</v>
      </c>
      <c r="P2719" s="5">
        <v>173.87</v>
      </c>
      <c r="Q2719" s="5">
        <f>#REF!*#REF!</f>
        <v>1037520.2</v>
      </c>
      <c r="R2719" s="5">
        <v>685047.8</v>
      </c>
      <c r="S2719" s="5">
        <f>#REF!-#REF!</f>
        <v>-352472.4</v>
      </c>
      <c r="T2719" s="36">
        <f t="shared" si="42"/>
        <v>-0.33972581931416901</v>
      </c>
    </row>
    <row r="2720" spans="1:20" x14ac:dyDescent="0.2">
      <c r="A2720" s="25" t="s">
        <v>46</v>
      </c>
      <c r="B2720" s="25" t="s">
        <v>206</v>
      </c>
      <c r="C2720" s="25" t="s">
        <v>51</v>
      </c>
      <c r="D2720" s="25" t="s">
        <v>27</v>
      </c>
      <c r="E2720" s="25" t="s">
        <v>1918</v>
      </c>
      <c r="F2720" s="2">
        <v>42050</v>
      </c>
      <c r="G2720" s="23" t="str">
        <f>TEXT(Table2[[#This Row],[Order-Date]],"mmm")</f>
        <v>Feb</v>
      </c>
      <c r="H2720">
        <v>2015</v>
      </c>
      <c r="I2720">
        <v>217192685</v>
      </c>
      <c r="J2720" s="2">
        <v>42050</v>
      </c>
      <c r="K2720" s="23">
        <f>WEEKDAY(#REF!,1)</f>
        <v>1</v>
      </c>
      <c r="L2720" s="25">
        <f>IF(#REF!&gt;=#REF!,#REF!-#REF!,"")</f>
        <v>0</v>
      </c>
      <c r="M2720" s="4">
        <v>997</v>
      </c>
      <c r="N2720" s="5">
        <v>437.2</v>
      </c>
      <c r="O2720" s="5">
        <v>263.33</v>
      </c>
      <c r="P2720" s="5">
        <v>173.87</v>
      </c>
      <c r="Q2720" s="5">
        <f>#REF!*#REF!</f>
        <v>262540.01</v>
      </c>
      <c r="R2720" s="5">
        <v>173348.39</v>
      </c>
      <c r="S2720" s="5">
        <f>#REF!-#REF!</f>
        <v>-89191.62</v>
      </c>
      <c r="T2720" s="36">
        <f t="shared" si="42"/>
        <v>-0.33972581931416901</v>
      </c>
    </row>
    <row r="2721" spans="1:20" x14ac:dyDescent="0.2">
      <c r="A2721" s="25" t="s">
        <v>29</v>
      </c>
      <c r="B2721" s="25" t="s">
        <v>64</v>
      </c>
      <c r="C2721" s="25" t="s">
        <v>49</v>
      </c>
      <c r="D2721" s="25" t="s">
        <v>27</v>
      </c>
      <c r="E2721" s="25" t="s">
        <v>1917</v>
      </c>
      <c r="F2721" s="2">
        <v>41458</v>
      </c>
      <c r="G2721" s="23" t="str">
        <f>TEXT(Table2[[#This Row],[Order-Date]],"mmm")</f>
        <v>Jul</v>
      </c>
      <c r="H2721">
        <v>2013</v>
      </c>
      <c r="I2721">
        <v>343185698</v>
      </c>
      <c r="J2721" s="2">
        <v>41389</v>
      </c>
      <c r="K2721" s="23">
        <f>WEEKDAY(#REF!,1)</f>
        <v>5</v>
      </c>
      <c r="L2721" s="25" t="str">
        <f>IF(#REF!&gt;=#REF!,#REF!-#REF!,"")</f>
        <v/>
      </c>
      <c r="M2721" s="4">
        <v>5129</v>
      </c>
      <c r="N2721" s="5">
        <v>651.21</v>
      </c>
      <c r="O2721" s="5">
        <v>524.96</v>
      </c>
      <c r="P2721" s="5">
        <v>126.25</v>
      </c>
      <c r="Q2721" s="5">
        <f>#REF!*#REF!</f>
        <v>2692519.84</v>
      </c>
      <c r="R2721" s="5">
        <v>647536.25</v>
      </c>
      <c r="S2721" s="5">
        <f>#REF!-#REF!</f>
        <v>-2044983.59</v>
      </c>
      <c r="T2721" s="36">
        <f t="shared" si="42"/>
        <v>-0.75950548613227697</v>
      </c>
    </row>
    <row r="2722" spans="1:20" x14ac:dyDescent="0.2">
      <c r="A2722" s="25" t="s">
        <v>20</v>
      </c>
      <c r="B2722" s="25" t="s">
        <v>180</v>
      </c>
      <c r="C2722" s="25" t="s">
        <v>77</v>
      </c>
      <c r="D2722" s="25" t="s">
        <v>23</v>
      </c>
      <c r="E2722" s="25" t="s">
        <v>1916</v>
      </c>
      <c r="F2722" s="2">
        <v>41890</v>
      </c>
      <c r="G2722" s="23" t="str">
        <f>TEXT(Table2[[#This Row],[Order-Date]],"mmm")</f>
        <v>Sep</v>
      </c>
      <c r="H2722">
        <v>2014</v>
      </c>
      <c r="I2722">
        <v>857174623</v>
      </c>
      <c r="J2722" s="2">
        <v>41878</v>
      </c>
      <c r="K2722" s="23">
        <f>WEEKDAY(#REF!,1)</f>
        <v>4</v>
      </c>
      <c r="L2722" s="25" t="str">
        <f>IF(#REF!&gt;=#REF!,#REF!-#REF!,"")</f>
        <v/>
      </c>
      <c r="M2722" s="4">
        <v>5874</v>
      </c>
      <c r="N2722" s="5">
        <v>154.06</v>
      </c>
      <c r="O2722" s="5">
        <v>90.93</v>
      </c>
      <c r="P2722" s="5">
        <v>63.13</v>
      </c>
      <c r="Q2722" s="5">
        <f>#REF!*#REF!</f>
        <v>534122.81999999995</v>
      </c>
      <c r="R2722" s="5">
        <v>370825.62</v>
      </c>
      <c r="S2722" s="5">
        <f>#REF!-#REF!</f>
        <v>-163297.20000000001</v>
      </c>
      <c r="T2722" s="36">
        <f t="shared" si="42"/>
        <v>-0.30572968217309998</v>
      </c>
    </row>
    <row r="2723" spans="1:20" x14ac:dyDescent="0.2">
      <c r="A2723" s="25" t="s">
        <v>37</v>
      </c>
      <c r="B2723" s="25" t="s">
        <v>229</v>
      </c>
      <c r="C2723" s="25" t="s">
        <v>65</v>
      </c>
      <c r="D2723" s="25" t="s">
        <v>27</v>
      </c>
      <c r="E2723" s="25" t="s">
        <v>1918</v>
      </c>
      <c r="F2723" s="2">
        <v>40300</v>
      </c>
      <c r="G2723" s="23" t="str">
        <f>TEXT(Table2[[#This Row],[Order-Date]],"mmm")</f>
        <v>May</v>
      </c>
      <c r="H2723">
        <v>2010</v>
      </c>
      <c r="I2723">
        <v>124833285</v>
      </c>
      <c r="J2723" s="2">
        <v>40453</v>
      </c>
      <c r="K2723" s="23">
        <f>WEEKDAY(#REF!,1)</f>
        <v>7</v>
      </c>
      <c r="L2723" s="25">
        <f>IF(#REF!&gt;=#REF!,#REF!-#REF!,"")</f>
        <v>153</v>
      </c>
      <c r="M2723" s="4">
        <v>9798</v>
      </c>
      <c r="N2723" s="5">
        <v>9.33</v>
      </c>
      <c r="O2723" s="5">
        <v>6.92</v>
      </c>
      <c r="P2723" s="5">
        <v>2.41</v>
      </c>
      <c r="Q2723" s="5">
        <f>#REF!*#REF!</f>
        <v>67802.16</v>
      </c>
      <c r="R2723" s="5">
        <v>23613.18</v>
      </c>
      <c r="S2723" s="5">
        <f>#REF!-#REF!</f>
        <v>-44188.98</v>
      </c>
      <c r="T2723" s="36">
        <f t="shared" si="42"/>
        <v>-0.65173410404624299</v>
      </c>
    </row>
    <row r="2724" spans="1:20" x14ac:dyDescent="0.2">
      <c r="A2724" s="25" t="s">
        <v>46</v>
      </c>
      <c r="B2724" s="25" t="s">
        <v>108</v>
      </c>
      <c r="C2724" s="25" t="s">
        <v>65</v>
      </c>
      <c r="D2724" s="25" t="s">
        <v>27</v>
      </c>
      <c r="E2724" s="25" t="s">
        <v>1916</v>
      </c>
      <c r="F2724" s="2">
        <v>41692</v>
      </c>
      <c r="G2724" s="23" t="str">
        <f>TEXT(Table2[[#This Row],[Order-Date]],"mmm")</f>
        <v>Feb</v>
      </c>
      <c r="H2724">
        <v>2014</v>
      </c>
      <c r="I2724">
        <v>632148015</v>
      </c>
      <c r="J2724" s="2">
        <v>41712</v>
      </c>
      <c r="K2724" s="23">
        <f>WEEKDAY(#REF!,1)</f>
        <v>6</v>
      </c>
      <c r="L2724" s="25">
        <f>IF(#REF!&gt;=#REF!,#REF!-#REF!,"")</f>
        <v>20</v>
      </c>
      <c r="M2724" s="4">
        <v>5500</v>
      </c>
      <c r="N2724" s="5">
        <v>9.33</v>
      </c>
      <c r="O2724" s="5">
        <v>6.92</v>
      </c>
      <c r="P2724" s="5">
        <v>2.41</v>
      </c>
      <c r="Q2724" s="5">
        <f>#REF!*#REF!</f>
        <v>38060</v>
      </c>
      <c r="R2724" s="5">
        <v>13255</v>
      </c>
      <c r="S2724" s="5">
        <f>#REF!-#REF!</f>
        <v>-24805</v>
      </c>
      <c r="T2724" s="36">
        <f t="shared" si="42"/>
        <v>-0.65173410404624299</v>
      </c>
    </row>
    <row r="2725" spans="1:20" x14ac:dyDescent="0.2">
      <c r="A2725" s="25" t="s">
        <v>32</v>
      </c>
      <c r="B2725" s="25" t="s">
        <v>182</v>
      </c>
      <c r="C2725" s="25" t="s">
        <v>85</v>
      </c>
      <c r="D2725" s="25" t="s">
        <v>23</v>
      </c>
      <c r="E2725" s="25" t="s">
        <v>1915</v>
      </c>
      <c r="F2725" s="2">
        <v>42292</v>
      </c>
      <c r="G2725" s="23" t="str">
        <f>TEXT(Table2[[#This Row],[Order-Date]],"mmm")</f>
        <v>Oct</v>
      </c>
      <c r="H2725">
        <v>2015</v>
      </c>
      <c r="I2725">
        <v>435417640</v>
      </c>
      <c r="J2725" s="2">
        <v>42305</v>
      </c>
      <c r="K2725" s="23">
        <f>WEEKDAY(#REF!,1)</f>
        <v>4</v>
      </c>
      <c r="L2725" s="25">
        <f>IF(#REF!&gt;=#REF!,#REF!-#REF!,"")</f>
        <v>13</v>
      </c>
      <c r="M2725" s="4">
        <v>8610</v>
      </c>
      <c r="N2725" s="5">
        <v>668.27</v>
      </c>
      <c r="O2725" s="5">
        <v>502.54</v>
      </c>
      <c r="P2725" s="5">
        <v>165.73</v>
      </c>
      <c r="Q2725" s="5">
        <f>#REF!*#REF!</f>
        <v>4326869.4000000004</v>
      </c>
      <c r="R2725" s="5">
        <v>1426935.3</v>
      </c>
      <c r="S2725" s="5">
        <f>#REF!-#REF!</f>
        <v>-2899934.1</v>
      </c>
      <c r="T2725" s="36">
        <f t="shared" si="42"/>
        <v>-0.67021530624427905</v>
      </c>
    </row>
    <row r="2726" spans="1:20" x14ac:dyDescent="0.2">
      <c r="A2726" s="25" t="s">
        <v>40</v>
      </c>
      <c r="B2726" s="25" t="s">
        <v>90</v>
      </c>
      <c r="C2726" s="25" t="s">
        <v>49</v>
      </c>
      <c r="D2726" s="25" t="s">
        <v>27</v>
      </c>
      <c r="E2726" s="25" t="s">
        <v>1916</v>
      </c>
      <c r="F2726" s="2">
        <v>41167</v>
      </c>
      <c r="G2726" s="23" t="str">
        <f>TEXT(Table2[[#This Row],[Order-Date]],"mmm")</f>
        <v>Sep</v>
      </c>
      <c r="H2726">
        <v>2012</v>
      </c>
      <c r="I2726">
        <v>811253488</v>
      </c>
      <c r="J2726" s="2">
        <v>41213</v>
      </c>
      <c r="K2726" s="23">
        <f>WEEKDAY(#REF!,1)</f>
        <v>4</v>
      </c>
      <c r="L2726" s="25">
        <f>IF(#REF!&gt;=#REF!,#REF!-#REF!,"")</f>
        <v>46</v>
      </c>
      <c r="M2726" s="4">
        <v>6790</v>
      </c>
      <c r="N2726" s="5">
        <v>651.21</v>
      </c>
      <c r="O2726" s="5">
        <v>524.96</v>
      </c>
      <c r="P2726" s="5">
        <v>126.25</v>
      </c>
      <c r="Q2726" s="5">
        <f>#REF!*#REF!</f>
        <v>3564478.4</v>
      </c>
      <c r="R2726" s="5">
        <v>857237.5</v>
      </c>
      <c r="S2726" s="5">
        <f>#REF!-#REF!</f>
        <v>-2707240.9</v>
      </c>
      <c r="T2726" s="36">
        <f t="shared" si="42"/>
        <v>-0.75950548613227697</v>
      </c>
    </row>
    <row r="2727" spans="1:20" x14ac:dyDescent="0.2">
      <c r="A2727" s="25" t="s">
        <v>20</v>
      </c>
      <c r="B2727" s="25" t="s">
        <v>163</v>
      </c>
      <c r="C2727" s="25" t="s">
        <v>56</v>
      </c>
      <c r="D2727" s="25" t="s">
        <v>23</v>
      </c>
      <c r="E2727" s="25" t="s">
        <v>1916</v>
      </c>
      <c r="F2727" s="2">
        <v>42125</v>
      </c>
      <c r="G2727" s="23" t="str">
        <f>TEXT(Table2[[#This Row],[Order-Date]],"mmm")</f>
        <v>May</v>
      </c>
      <c r="H2727">
        <v>2015</v>
      </c>
      <c r="I2727">
        <v>406579387</v>
      </c>
      <c r="J2727" s="2">
        <v>42028</v>
      </c>
      <c r="K2727" s="23">
        <f>WEEKDAY(#REF!,1)</f>
        <v>7</v>
      </c>
      <c r="L2727" s="25" t="str">
        <f>IF(#REF!&gt;=#REF!,#REF!-#REF!,"")</f>
        <v/>
      </c>
      <c r="M2727" s="4">
        <v>4730</v>
      </c>
      <c r="N2727" s="5">
        <v>421.89</v>
      </c>
      <c r="O2727" s="5">
        <v>364.69</v>
      </c>
      <c r="P2727" s="5">
        <v>57.2</v>
      </c>
      <c r="Q2727" s="5">
        <f>#REF!*#REF!</f>
        <v>1724983.7</v>
      </c>
      <c r="R2727" s="5">
        <v>270556</v>
      </c>
      <c r="S2727" s="5">
        <f>#REF!-#REF!</f>
        <v>-1454427.7</v>
      </c>
      <c r="T2727" s="36">
        <f t="shared" si="42"/>
        <v>-0.84315445995228799</v>
      </c>
    </row>
    <row r="2728" spans="1:20" x14ac:dyDescent="0.2">
      <c r="A2728" s="25" t="s">
        <v>37</v>
      </c>
      <c r="B2728" s="25" t="s">
        <v>196</v>
      </c>
      <c r="C2728" s="25" t="s">
        <v>42</v>
      </c>
      <c r="D2728" s="25" t="s">
        <v>23</v>
      </c>
      <c r="E2728" s="25" t="s">
        <v>1917</v>
      </c>
      <c r="F2728" s="2">
        <v>40600</v>
      </c>
      <c r="G2728" s="23" t="str">
        <f>TEXT(Table2[[#This Row],[Order-Date]],"mmm")</f>
        <v>Feb</v>
      </c>
      <c r="H2728">
        <v>2011</v>
      </c>
      <c r="I2728">
        <v>188631665</v>
      </c>
      <c r="J2728" s="2">
        <v>40646</v>
      </c>
      <c r="K2728" s="23">
        <f>WEEKDAY(#REF!,1)</f>
        <v>4</v>
      </c>
      <c r="L2728" s="25">
        <f>IF(#REF!&gt;=#REF!,#REF!-#REF!,"")</f>
        <v>46</v>
      </c>
      <c r="M2728" s="4">
        <v>9156</v>
      </c>
      <c r="N2728" s="5">
        <v>109.28</v>
      </c>
      <c r="O2728" s="5">
        <v>35.840000000000003</v>
      </c>
      <c r="P2728" s="5">
        <v>73.44</v>
      </c>
      <c r="Q2728" s="5">
        <f>#REF!*#REF!</f>
        <v>328151.03999999998</v>
      </c>
      <c r="R2728" s="5">
        <v>672416.64</v>
      </c>
      <c r="S2728" s="5">
        <f>#REF!-#REF!</f>
        <v>344265.6</v>
      </c>
      <c r="T2728" s="36">
        <f t="shared" si="42"/>
        <v>1.0491071428571399</v>
      </c>
    </row>
    <row r="2729" spans="1:20" x14ac:dyDescent="0.2">
      <c r="A2729" s="25" t="s">
        <v>37</v>
      </c>
      <c r="B2729" s="25" t="s">
        <v>79</v>
      </c>
      <c r="C2729" s="25" t="s">
        <v>51</v>
      </c>
      <c r="D2729" s="25" t="s">
        <v>23</v>
      </c>
      <c r="E2729" s="25" t="s">
        <v>1918</v>
      </c>
      <c r="F2729" s="2">
        <v>42791</v>
      </c>
      <c r="G2729" s="23" t="str">
        <f>TEXT(Table2[[#This Row],[Order-Date]],"mmm")</f>
        <v>Feb</v>
      </c>
      <c r="H2729">
        <v>2017</v>
      </c>
      <c r="I2729">
        <v>294959151</v>
      </c>
      <c r="J2729" s="2">
        <v>42820</v>
      </c>
      <c r="K2729" s="23">
        <f>WEEKDAY(#REF!,1)</f>
        <v>1</v>
      </c>
      <c r="L2729" s="25">
        <f>IF(#REF!&gt;=#REF!,#REF!-#REF!,"")</f>
        <v>29</v>
      </c>
      <c r="M2729" s="4">
        <v>3822</v>
      </c>
      <c r="N2729" s="5">
        <v>437.2</v>
      </c>
      <c r="O2729" s="5">
        <v>263.33</v>
      </c>
      <c r="P2729" s="5">
        <v>173.87</v>
      </c>
      <c r="Q2729" s="5">
        <f>#REF!*#REF!</f>
        <v>1006447.26</v>
      </c>
      <c r="R2729" s="5">
        <v>664531.14</v>
      </c>
      <c r="S2729" s="5">
        <f>#REF!-#REF!</f>
        <v>-341916.12</v>
      </c>
      <c r="T2729" s="36">
        <f t="shared" si="42"/>
        <v>-0.33972581931416901</v>
      </c>
    </row>
    <row r="2730" spans="1:20" x14ac:dyDescent="0.2">
      <c r="A2730" s="25" t="s">
        <v>40</v>
      </c>
      <c r="B2730" s="25" t="s">
        <v>101</v>
      </c>
      <c r="C2730" s="25" t="s">
        <v>77</v>
      </c>
      <c r="D2730" s="25" t="s">
        <v>23</v>
      </c>
      <c r="E2730" s="25" t="s">
        <v>1918</v>
      </c>
      <c r="F2730" s="2">
        <v>40994</v>
      </c>
      <c r="G2730" s="23" t="str">
        <f>TEXT(Table2[[#This Row],[Order-Date]],"mmm")</f>
        <v>Mar</v>
      </c>
      <c r="H2730">
        <v>2012</v>
      </c>
      <c r="I2730">
        <v>483423173</v>
      </c>
      <c r="J2730" s="2">
        <v>41028</v>
      </c>
      <c r="K2730" s="23">
        <f>WEEKDAY(#REF!,1)</f>
        <v>1</v>
      </c>
      <c r="L2730" s="25">
        <f>IF(#REF!&gt;=#REF!,#REF!-#REF!,"")</f>
        <v>34</v>
      </c>
      <c r="M2730" s="4">
        <v>4514</v>
      </c>
      <c r="N2730" s="5">
        <v>154.06</v>
      </c>
      <c r="O2730" s="5">
        <v>90.93</v>
      </c>
      <c r="P2730" s="5">
        <v>63.13</v>
      </c>
      <c r="Q2730" s="5">
        <f>#REF!*#REF!</f>
        <v>410458.02</v>
      </c>
      <c r="R2730" s="5">
        <v>284968.82</v>
      </c>
      <c r="S2730" s="5">
        <f>#REF!-#REF!</f>
        <v>-125489.2</v>
      </c>
      <c r="T2730" s="36">
        <f t="shared" si="42"/>
        <v>-0.30572968217309998</v>
      </c>
    </row>
    <row r="2731" spans="1:20" x14ac:dyDescent="0.2">
      <c r="A2731" s="25" t="s">
        <v>37</v>
      </c>
      <c r="B2731" s="25" t="s">
        <v>196</v>
      </c>
      <c r="C2731" s="25" t="s">
        <v>34</v>
      </c>
      <c r="D2731" s="25" t="s">
        <v>27</v>
      </c>
      <c r="E2731" s="25" t="s">
        <v>1915</v>
      </c>
      <c r="F2731" s="2">
        <v>40278</v>
      </c>
      <c r="G2731" s="23" t="str">
        <f>TEXT(Table2[[#This Row],[Order-Date]],"mmm")</f>
        <v>Apr</v>
      </c>
      <c r="H2731">
        <v>2010</v>
      </c>
      <c r="I2731">
        <v>582197558</v>
      </c>
      <c r="J2731" s="2">
        <v>40468</v>
      </c>
      <c r="K2731" s="23">
        <f>WEEKDAY(#REF!,1)</f>
        <v>1</v>
      </c>
      <c r="L2731" s="25">
        <f>IF(#REF!&gt;=#REF!,#REF!-#REF!,"")</f>
        <v>190</v>
      </c>
      <c r="M2731" s="4">
        <v>4050</v>
      </c>
      <c r="N2731" s="5">
        <v>205.7</v>
      </c>
      <c r="O2731" s="5">
        <v>117.11</v>
      </c>
      <c r="P2731" s="5">
        <v>88.59</v>
      </c>
      <c r="Q2731" s="5">
        <f>#REF!*#REF!</f>
        <v>474295.5</v>
      </c>
      <c r="R2731" s="5">
        <v>358789.5</v>
      </c>
      <c r="S2731" s="5">
        <f>#REF!-#REF!</f>
        <v>-115506</v>
      </c>
      <c r="T2731" s="36">
        <f t="shared" si="42"/>
        <v>-0.24353172231235601</v>
      </c>
    </row>
    <row r="2732" spans="1:20" x14ac:dyDescent="0.2">
      <c r="A2732" s="25" t="s">
        <v>46</v>
      </c>
      <c r="B2732" s="25" t="s">
        <v>129</v>
      </c>
      <c r="C2732" s="25" t="s">
        <v>26</v>
      </c>
      <c r="D2732" s="25" t="s">
        <v>23</v>
      </c>
      <c r="E2732" s="25" t="s">
        <v>1917</v>
      </c>
      <c r="F2732" s="2">
        <v>41426</v>
      </c>
      <c r="G2732" s="23" t="str">
        <f>TEXT(Table2[[#This Row],[Order-Date]],"mmm")</f>
        <v>Jun</v>
      </c>
      <c r="H2732">
        <v>2013</v>
      </c>
      <c r="I2732">
        <v>939768636</v>
      </c>
      <c r="J2732" s="2">
        <v>41549</v>
      </c>
      <c r="K2732" s="23">
        <f>WEEKDAY(#REF!,1)</f>
        <v>4</v>
      </c>
      <c r="L2732" s="25">
        <f>IF(#REF!&gt;=#REF!,#REF!-#REF!,"")</f>
        <v>123</v>
      </c>
      <c r="M2732" s="4">
        <v>7278</v>
      </c>
      <c r="N2732" s="5">
        <v>152.58000000000001</v>
      </c>
      <c r="O2732" s="5">
        <v>97.44</v>
      </c>
      <c r="P2732" s="5">
        <v>55.14</v>
      </c>
      <c r="Q2732" s="5">
        <f>#REF!*#REF!</f>
        <v>709168.32</v>
      </c>
      <c r="R2732" s="5">
        <v>401308.92</v>
      </c>
      <c r="S2732" s="5">
        <f>#REF!-#REF!</f>
        <v>-307859.40000000002</v>
      </c>
      <c r="T2732" s="36">
        <f t="shared" si="42"/>
        <v>-0.43411330049261099</v>
      </c>
    </row>
    <row r="2733" spans="1:20" x14ac:dyDescent="0.2">
      <c r="A2733" s="25" t="s">
        <v>29</v>
      </c>
      <c r="B2733" s="25" t="s">
        <v>174</v>
      </c>
      <c r="C2733" s="25" t="s">
        <v>51</v>
      </c>
      <c r="D2733" s="25" t="s">
        <v>23</v>
      </c>
      <c r="E2733" s="25" t="s">
        <v>1915</v>
      </c>
      <c r="F2733" s="2">
        <v>42577</v>
      </c>
      <c r="G2733" s="23" t="str">
        <f>TEXT(Table2[[#This Row],[Order-Date]],"mmm")</f>
        <v>Jul</v>
      </c>
      <c r="H2733">
        <v>2016</v>
      </c>
      <c r="I2733">
        <v>174935233</v>
      </c>
      <c r="J2733" s="2">
        <v>42580</v>
      </c>
      <c r="K2733" s="23">
        <f>WEEKDAY(#REF!,1)</f>
        <v>6</v>
      </c>
      <c r="L2733" s="25">
        <f>IF(#REF!&gt;=#REF!,#REF!-#REF!,"")</f>
        <v>3</v>
      </c>
      <c r="M2733" s="4">
        <v>6078</v>
      </c>
      <c r="N2733" s="5">
        <v>437.2</v>
      </c>
      <c r="O2733" s="5">
        <v>263.33</v>
      </c>
      <c r="P2733" s="5">
        <v>173.87</v>
      </c>
      <c r="Q2733" s="5">
        <f>#REF!*#REF!</f>
        <v>1600519.74</v>
      </c>
      <c r="R2733" s="5">
        <v>1056781.8600000001</v>
      </c>
      <c r="S2733" s="5">
        <f>#REF!-#REF!</f>
        <v>-543737.88</v>
      </c>
      <c r="T2733" s="36">
        <f t="shared" si="42"/>
        <v>-0.33972581931416901</v>
      </c>
    </row>
    <row r="2734" spans="1:20" x14ac:dyDescent="0.2">
      <c r="A2734" s="25" t="s">
        <v>37</v>
      </c>
      <c r="B2734" s="25" t="s">
        <v>169</v>
      </c>
      <c r="C2734" s="25" t="s">
        <v>56</v>
      </c>
      <c r="D2734" s="25" t="s">
        <v>23</v>
      </c>
      <c r="E2734" s="25" t="s">
        <v>1917</v>
      </c>
      <c r="F2734" s="2">
        <v>41080</v>
      </c>
      <c r="G2734" s="23" t="str">
        <f>TEXT(Table2[[#This Row],[Order-Date]],"mmm")</f>
        <v>Jun</v>
      </c>
      <c r="H2734">
        <v>2012</v>
      </c>
      <c r="I2734">
        <v>126808679</v>
      </c>
      <c r="J2734" s="2">
        <v>41119</v>
      </c>
      <c r="K2734" s="23">
        <f>WEEKDAY(#REF!,1)</f>
        <v>1</v>
      </c>
      <c r="L2734" s="25">
        <f>IF(#REF!&gt;=#REF!,#REF!-#REF!,"")</f>
        <v>39</v>
      </c>
      <c r="M2734" s="4">
        <v>4361</v>
      </c>
      <c r="N2734" s="5">
        <v>421.89</v>
      </c>
      <c r="O2734" s="5">
        <v>364.69</v>
      </c>
      <c r="P2734" s="5">
        <v>57.2</v>
      </c>
      <c r="Q2734" s="5">
        <f>#REF!*#REF!</f>
        <v>1590413.09</v>
      </c>
      <c r="R2734" s="5">
        <v>249449.2</v>
      </c>
      <c r="S2734" s="5">
        <f>#REF!-#REF!</f>
        <v>-1340963.8899999999</v>
      </c>
      <c r="T2734" s="36">
        <f t="shared" si="42"/>
        <v>-0.84315445995228799</v>
      </c>
    </row>
    <row r="2735" spans="1:20" x14ac:dyDescent="0.2">
      <c r="A2735" s="25" t="s">
        <v>29</v>
      </c>
      <c r="B2735" s="25" t="s">
        <v>223</v>
      </c>
      <c r="C2735" s="25" t="s">
        <v>65</v>
      </c>
      <c r="D2735" s="25" t="s">
        <v>27</v>
      </c>
      <c r="E2735" s="25" t="s">
        <v>1915</v>
      </c>
      <c r="F2735" s="2">
        <v>40796</v>
      </c>
      <c r="G2735" s="23" t="str">
        <f>TEXT(Table2[[#This Row],[Order-Date]],"mmm")</f>
        <v>Sep</v>
      </c>
      <c r="H2735">
        <v>2011</v>
      </c>
      <c r="I2735">
        <v>904812800</v>
      </c>
      <c r="J2735" s="2">
        <v>40871</v>
      </c>
      <c r="K2735" s="23">
        <f>WEEKDAY(#REF!,1)</f>
        <v>5</v>
      </c>
      <c r="L2735" s="25">
        <f>IF(#REF!&gt;=#REF!,#REF!-#REF!,"")</f>
        <v>75</v>
      </c>
      <c r="M2735" s="4">
        <v>3069</v>
      </c>
      <c r="N2735" s="5">
        <v>9.33</v>
      </c>
      <c r="O2735" s="5">
        <v>6.92</v>
      </c>
      <c r="P2735" s="5">
        <v>2.41</v>
      </c>
      <c r="Q2735" s="5">
        <f>#REF!*#REF!</f>
        <v>21237.48</v>
      </c>
      <c r="R2735" s="5">
        <v>7396.29</v>
      </c>
      <c r="S2735" s="5">
        <f>#REF!-#REF!</f>
        <v>-13841.19</v>
      </c>
      <c r="T2735" s="36">
        <f t="shared" si="42"/>
        <v>-0.65173410404624299</v>
      </c>
    </row>
    <row r="2736" spans="1:20" x14ac:dyDescent="0.2">
      <c r="A2736" s="25" t="s">
        <v>29</v>
      </c>
      <c r="B2736" s="25" t="s">
        <v>223</v>
      </c>
      <c r="C2736" s="25" t="s">
        <v>39</v>
      </c>
      <c r="D2736" s="25" t="s">
        <v>23</v>
      </c>
      <c r="E2736" s="25" t="s">
        <v>1916</v>
      </c>
      <c r="F2736" s="2">
        <v>40707</v>
      </c>
      <c r="G2736" s="23" t="str">
        <f>TEXT(Table2[[#This Row],[Order-Date]],"mmm")</f>
        <v>Jun</v>
      </c>
      <c r="H2736">
        <v>2011</v>
      </c>
      <c r="I2736">
        <v>438683927</v>
      </c>
      <c r="J2736" s="2">
        <v>40753</v>
      </c>
      <c r="K2736" s="23">
        <f>WEEKDAY(#REF!,1)</f>
        <v>6</v>
      </c>
      <c r="L2736" s="25">
        <f>IF(#REF!&gt;=#REF!,#REF!-#REF!,"")</f>
        <v>46</v>
      </c>
      <c r="M2736" s="4">
        <v>5177</v>
      </c>
      <c r="N2736" s="5">
        <v>81.73</v>
      </c>
      <c r="O2736" s="5">
        <v>56.67</v>
      </c>
      <c r="P2736" s="5">
        <v>25.06</v>
      </c>
      <c r="Q2736" s="5">
        <f>#REF!*#REF!</f>
        <v>293380.59000000003</v>
      </c>
      <c r="R2736" s="5">
        <v>129735.62</v>
      </c>
      <c r="S2736" s="5">
        <f>#REF!-#REF!</f>
        <v>-163644.97</v>
      </c>
      <c r="T2736" s="36">
        <f t="shared" si="42"/>
        <v>-0.55779071819304704</v>
      </c>
    </row>
    <row r="2737" spans="1:20" x14ac:dyDescent="0.2">
      <c r="A2737" s="25" t="s">
        <v>46</v>
      </c>
      <c r="B2737" s="25" t="s">
        <v>195</v>
      </c>
      <c r="C2737" s="25" t="s">
        <v>26</v>
      </c>
      <c r="D2737" s="25" t="s">
        <v>23</v>
      </c>
      <c r="E2737" s="25" t="s">
        <v>1917</v>
      </c>
      <c r="F2737" s="2">
        <v>41391</v>
      </c>
      <c r="G2737" s="23" t="str">
        <f>TEXT(Table2[[#This Row],[Order-Date]],"mmm")</f>
        <v>Apr</v>
      </c>
      <c r="H2737">
        <v>2013</v>
      </c>
      <c r="I2737">
        <v>328470885</v>
      </c>
      <c r="J2737" s="2">
        <v>41614</v>
      </c>
      <c r="K2737" s="23">
        <f>WEEKDAY(#REF!,1)</f>
        <v>6</v>
      </c>
      <c r="L2737" s="25">
        <f>IF(#REF!&gt;=#REF!,#REF!-#REF!,"")</f>
        <v>223</v>
      </c>
      <c r="M2737" s="4">
        <v>689</v>
      </c>
      <c r="N2737" s="5">
        <v>152.58000000000001</v>
      </c>
      <c r="O2737" s="5">
        <v>97.44</v>
      </c>
      <c r="P2737" s="5">
        <v>55.14</v>
      </c>
      <c r="Q2737" s="5">
        <f>#REF!*#REF!</f>
        <v>67136.160000000003</v>
      </c>
      <c r="R2737" s="5">
        <v>37991.46</v>
      </c>
      <c r="S2737" s="5">
        <f>#REF!-#REF!</f>
        <v>-29144.7</v>
      </c>
      <c r="T2737" s="36">
        <f t="shared" si="42"/>
        <v>-0.43411330049261099</v>
      </c>
    </row>
    <row r="2738" spans="1:20" x14ac:dyDescent="0.2">
      <c r="A2738" s="25" t="s">
        <v>46</v>
      </c>
      <c r="B2738" s="25" t="s">
        <v>142</v>
      </c>
      <c r="C2738" s="25" t="s">
        <v>22</v>
      </c>
      <c r="D2738" s="25" t="s">
        <v>27</v>
      </c>
      <c r="E2738" s="25" t="s">
        <v>1915</v>
      </c>
      <c r="F2738" s="2">
        <v>41167</v>
      </c>
      <c r="G2738" s="23" t="str">
        <f>TEXT(Table2[[#This Row],[Order-Date]],"mmm")</f>
        <v>Sep</v>
      </c>
      <c r="H2738">
        <v>2012</v>
      </c>
      <c r="I2738">
        <v>894535005</v>
      </c>
      <c r="J2738" s="2">
        <v>40978</v>
      </c>
      <c r="K2738" s="23">
        <f>WEEKDAY(#REF!,1)</f>
        <v>7</v>
      </c>
      <c r="L2738" s="25" t="str">
        <f>IF(#REF!&gt;=#REF!,#REF!-#REF!,"")</f>
        <v/>
      </c>
      <c r="M2738" s="4">
        <v>1641</v>
      </c>
      <c r="N2738" s="5">
        <v>255.28</v>
      </c>
      <c r="O2738" s="5">
        <v>159.41999999999999</v>
      </c>
      <c r="P2738" s="5">
        <v>95.86</v>
      </c>
      <c r="Q2738" s="5">
        <f>#REF!*#REF!</f>
        <v>261608.22</v>
      </c>
      <c r="R2738" s="5">
        <v>157306.26</v>
      </c>
      <c r="S2738" s="5">
        <f>#REF!-#REF!</f>
        <v>-104301.96</v>
      </c>
      <c r="T2738" s="36">
        <f t="shared" si="42"/>
        <v>-0.39869527035503699</v>
      </c>
    </row>
    <row r="2739" spans="1:20" x14ac:dyDescent="0.2">
      <c r="A2739" s="25" t="s">
        <v>46</v>
      </c>
      <c r="B2739" s="25" t="s">
        <v>173</v>
      </c>
      <c r="C2739" s="25" t="s">
        <v>65</v>
      </c>
      <c r="D2739" s="25" t="s">
        <v>23</v>
      </c>
      <c r="E2739" s="25" t="s">
        <v>1916</v>
      </c>
      <c r="F2739" s="2">
        <v>42860</v>
      </c>
      <c r="G2739" s="23" t="str">
        <f>TEXT(Table2[[#This Row],[Order-Date]],"mmm")</f>
        <v>May</v>
      </c>
      <c r="H2739">
        <v>2017</v>
      </c>
      <c r="I2739">
        <v>727550113</v>
      </c>
      <c r="J2739" s="2">
        <v>42884</v>
      </c>
      <c r="K2739" s="23">
        <f>WEEKDAY(#REF!,1)</f>
        <v>2</v>
      </c>
      <c r="L2739" s="25">
        <f>IF(#REF!&gt;=#REF!,#REF!-#REF!,"")</f>
        <v>24</v>
      </c>
      <c r="M2739" s="4">
        <v>7101</v>
      </c>
      <c r="N2739" s="5">
        <v>9.33</v>
      </c>
      <c r="O2739" s="5">
        <v>6.92</v>
      </c>
      <c r="P2739" s="5">
        <v>2.41</v>
      </c>
      <c r="Q2739" s="5">
        <f>#REF!*#REF!</f>
        <v>49138.92</v>
      </c>
      <c r="R2739" s="5">
        <v>17113.41</v>
      </c>
      <c r="S2739" s="5">
        <f>#REF!-#REF!</f>
        <v>-32025.51</v>
      </c>
      <c r="T2739" s="36">
        <f t="shared" si="42"/>
        <v>-0.65173410404624299</v>
      </c>
    </row>
    <row r="2740" spans="1:20" x14ac:dyDescent="0.2">
      <c r="A2740" s="25" t="s">
        <v>40</v>
      </c>
      <c r="B2740" s="25" t="s">
        <v>72</v>
      </c>
      <c r="C2740" s="25" t="s">
        <v>49</v>
      </c>
      <c r="D2740" s="25" t="s">
        <v>23</v>
      </c>
      <c r="E2740" s="25" t="s">
        <v>1918</v>
      </c>
      <c r="F2740" s="2">
        <v>41389</v>
      </c>
      <c r="G2740" s="23" t="str">
        <f>TEXT(Table2[[#This Row],[Order-Date]],"mmm")</f>
        <v>Apr</v>
      </c>
      <c r="H2740">
        <v>2013</v>
      </c>
      <c r="I2740">
        <v>738502538</v>
      </c>
      <c r="J2740" s="2">
        <v>41423</v>
      </c>
      <c r="K2740" s="23">
        <f>WEEKDAY(#REF!,1)</f>
        <v>4</v>
      </c>
      <c r="L2740" s="25">
        <f>IF(#REF!&gt;=#REF!,#REF!-#REF!,"")</f>
        <v>34</v>
      </c>
      <c r="M2740" s="4">
        <v>8167</v>
      </c>
      <c r="N2740" s="5">
        <v>651.21</v>
      </c>
      <c r="O2740" s="5">
        <v>524.96</v>
      </c>
      <c r="P2740" s="5">
        <v>126.25</v>
      </c>
      <c r="Q2740" s="5">
        <f>#REF!*#REF!</f>
        <v>4287348.32</v>
      </c>
      <c r="R2740" s="5">
        <v>1031083.75</v>
      </c>
      <c r="S2740" s="5">
        <f>#REF!-#REF!</f>
        <v>-3256264.57</v>
      </c>
      <c r="T2740" s="36">
        <f t="shared" si="42"/>
        <v>-0.75950548613227697</v>
      </c>
    </row>
    <row r="2741" spans="1:20" x14ac:dyDescent="0.2">
      <c r="A2741" s="25" t="s">
        <v>40</v>
      </c>
      <c r="B2741" s="25" t="s">
        <v>221</v>
      </c>
      <c r="C2741" s="25" t="s">
        <v>49</v>
      </c>
      <c r="D2741" s="25" t="s">
        <v>27</v>
      </c>
      <c r="E2741" s="25" t="s">
        <v>1918</v>
      </c>
      <c r="F2741" s="2">
        <v>41977</v>
      </c>
      <c r="G2741" s="23" t="str">
        <f>TEXT(Table2[[#This Row],[Order-Date]],"mmm")</f>
        <v>Dec</v>
      </c>
      <c r="H2741">
        <v>2014</v>
      </c>
      <c r="I2741">
        <v>108691108</v>
      </c>
      <c r="J2741" s="2">
        <v>41753</v>
      </c>
      <c r="K2741" s="23">
        <f>WEEKDAY(#REF!,1)</f>
        <v>5</v>
      </c>
      <c r="L2741" s="25" t="str">
        <f>IF(#REF!&gt;=#REF!,#REF!-#REF!,"")</f>
        <v/>
      </c>
      <c r="M2741" s="4">
        <v>2969</v>
      </c>
      <c r="N2741" s="5">
        <v>651.21</v>
      </c>
      <c r="O2741" s="5">
        <v>524.96</v>
      </c>
      <c r="P2741" s="5">
        <v>126.25</v>
      </c>
      <c r="Q2741" s="5">
        <f>#REF!*#REF!</f>
        <v>1558606.24</v>
      </c>
      <c r="R2741" s="5">
        <v>374836.25</v>
      </c>
      <c r="S2741" s="5">
        <f>#REF!-#REF!</f>
        <v>-1183769.99</v>
      </c>
      <c r="T2741" s="36">
        <f t="shared" si="42"/>
        <v>-0.75950548613227697</v>
      </c>
    </row>
    <row r="2742" spans="1:20" x14ac:dyDescent="0.2">
      <c r="A2742" s="25" t="s">
        <v>20</v>
      </c>
      <c r="B2742" s="25" t="s">
        <v>179</v>
      </c>
      <c r="C2742" s="25" t="s">
        <v>51</v>
      </c>
      <c r="D2742" s="25" t="s">
        <v>23</v>
      </c>
      <c r="E2742" s="25" t="s">
        <v>1918</v>
      </c>
      <c r="F2742" s="2">
        <v>40995</v>
      </c>
      <c r="G2742" s="23" t="str">
        <f>TEXT(Table2[[#This Row],[Order-Date]],"mmm")</f>
        <v>Mar</v>
      </c>
      <c r="H2742">
        <v>2012</v>
      </c>
      <c r="I2742">
        <v>339727151</v>
      </c>
      <c r="J2742" s="2">
        <v>41026</v>
      </c>
      <c r="K2742" s="23">
        <f>WEEKDAY(#REF!,1)</f>
        <v>6</v>
      </c>
      <c r="L2742" s="25">
        <f>IF(#REF!&gt;=#REF!,#REF!-#REF!,"")</f>
        <v>31</v>
      </c>
      <c r="M2742" s="4">
        <v>1668</v>
      </c>
      <c r="N2742" s="5">
        <v>437.2</v>
      </c>
      <c r="O2742" s="5">
        <v>263.33</v>
      </c>
      <c r="P2742" s="5">
        <v>173.87</v>
      </c>
      <c r="Q2742" s="5">
        <f>#REF!*#REF!</f>
        <v>439234.44</v>
      </c>
      <c r="R2742" s="5">
        <v>290015.15999999997</v>
      </c>
      <c r="S2742" s="5">
        <f>#REF!-#REF!</f>
        <v>-149219.28</v>
      </c>
      <c r="T2742" s="36">
        <f t="shared" si="42"/>
        <v>-0.33972581931416901</v>
      </c>
    </row>
    <row r="2743" spans="1:20" x14ac:dyDescent="0.2">
      <c r="A2743" s="25" t="s">
        <v>29</v>
      </c>
      <c r="B2743" s="25" t="s">
        <v>198</v>
      </c>
      <c r="C2743" s="25" t="s">
        <v>65</v>
      </c>
      <c r="D2743" s="25" t="s">
        <v>27</v>
      </c>
      <c r="E2743" s="25" t="s">
        <v>1917</v>
      </c>
      <c r="F2743" s="2">
        <v>40768</v>
      </c>
      <c r="G2743" s="23" t="str">
        <f>TEXT(Table2[[#This Row],[Order-Date]],"mmm")</f>
        <v>Aug</v>
      </c>
      <c r="H2743">
        <v>2011</v>
      </c>
      <c r="I2743">
        <v>303534495</v>
      </c>
      <c r="J2743" s="2">
        <v>40773</v>
      </c>
      <c r="K2743" s="23">
        <f>WEEKDAY(#REF!,1)</f>
        <v>5</v>
      </c>
      <c r="L2743" s="25">
        <f>IF(#REF!&gt;=#REF!,#REF!-#REF!,"")</f>
        <v>5</v>
      </c>
      <c r="M2743" s="4">
        <v>1457</v>
      </c>
      <c r="N2743" s="5">
        <v>9.33</v>
      </c>
      <c r="O2743" s="5">
        <v>6.92</v>
      </c>
      <c r="P2743" s="5">
        <v>2.41</v>
      </c>
      <c r="Q2743" s="5">
        <f>#REF!*#REF!</f>
        <v>10082.44</v>
      </c>
      <c r="R2743" s="5">
        <v>3511.37</v>
      </c>
      <c r="S2743" s="5">
        <f>#REF!-#REF!</f>
        <v>-6571.07</v>
      </c>
      <c r="T2743" s="36">
        <f t="shared" si="42"/>
        <v>-0.65173410404624299</v>
      </c>
    </row>
    <row r="2744" spans="1:20" x14ac:dyDescent="0.2">
      <c r="A2744" s="25" t="s">
        <v>46</v>
      </c>
      <c r="B2744" s="25" t="s">
        <v>228</v>
      </c>
      <c r="C2744" s="25" t="s">
        <v>49</v>
      </c>
      <c r="D2744" s="25" t="s">
        <v>23</v>
      </c>
      <c r="E2744" s="25" t="s">
        <v>1916</v>
      </c>
      <c r="F2744" s="2">
        <v>40183</v>
      </c>
      <c r="G2744" s="23" t="str">
        <f>TEXT(Table2[[#This Row],[Order-Date]],"mmm")</f>
        <v>Jan</v>
      </c>
      <c r="H2744">
        <v>2010</v>
      </c>
      <c r="I2744">
        <v>292349469</v>
      </c>
      <c r="J2744" s="2">
        <v>40487</v>
      </c>
      <c r="K2744" s="23">
        <f>WEEKDAY(#REF!,1)</f>
        <v>6</v>
      </c>
      <c r="L2744" s="25">
        <f>IF(#REF!&gt;=#REF!,#REF!-#REF!,"")</f>
        <v>304</v>
      </c>
      <c r="M2744" s="4">
        <v>1559</v>
      </c>
      <c r="N2744" s="5">
        <v>651.21</v>
      </c>
      <c r="O2744" s="5">
        <v>524.96</v>
      </c>
      <c r="P2744" s="5">
        <v>126.25</v>
      </c>
      <c r="Q2744" s="5">
        <f>#REF!*#REF!</f>
        <v>818412.64</v>
      </c>
      <c r="R2744" s="5">
        <v>196823.75</v>
      </c>
      <c r="S2744" s="5">
        <f>#REF!-#REF!</f>
        <v>-621588.89</v>
      </c>
      <c r="T2744" s="36">
        <f t="shared" si="42"/>
        <v>-0.75950548613227697</v>
      </c>
    </row>
    <row r="2745" spans="1:20" x14ac:dyDescent="0.2">
      <c r="A2745" s="25" t="s">
        <v>37</v>
      </c>
      <c r="B2745" s="25" t="s">
        <v>38</v>
      </c>
      <c r="C2745" s="25" t="s">
        <v>51</v>
      </c>
      <c r="D2745" s="25" t="s">
        <v>27</v>
      </c>
      <c r="E2745" s="25" t="s">
        <v>1917</v>
      </c>
      <c r="F2745" s="2">
        <v>40600</v>
      </c>
      <c r="G2745" s="23" t="str">
        <f>TEXT(Table2[[#This Row],[Order-Date]],"mmm")</f>
        <v>Feb</v>
      </c>
      <c r="H2745">
        <v>2011</v>
      </c>
      <c r="I2745">
        <v>668720901</v>
      </c>
      <c r="J2745" s="2">
        <v>40789</v>
      </c>
      <c r="K2745" s="23">
        <f>WEEKDAY(#REF!,1)</f>
        <v>7</v>
      </c>
      <c r="L2745" s="25">
        <f>IF(#REF!&gt;=#REF!,#REF!-#REF!,"")</f>
        <v>189</v>
      </c>
      <c r="M2745" s="4">
        <v>8230</v>
      </c>
      <c r="N2745" s="5">
        <v>437.2</v>
      </c>
      <c r="O2745" s="5">
        <v>263.33</v>
      </c>
      <c r="P2745" s="5">
        <v>173.87</v>
      </c>
      <c r="Q2745" s="5">
        <f>#REF!*#REF!</f>
        <v>2167205.9</v>
      </c>
      <c r="R2745" s="5">
        <v>1430950.1</v>
      </c>
      <c r="S2745" s="5">
        <f>#REF!-#REF!</f>
        <v>-736255.8</v>
      </c>
      <c r="T2745" s="36">
        <f t="shared" si="42"/>
        <v>-0.33972581931416901</v>
      </c>
    </row>
    <row r="2746" spans="1:20" x14ac:dyDescent="0.2">
      <c r="A2746" s="25" t="s">
        <v>20</v>
      </c>
      <c r="B2746" s="25" t="s">
        <v>70</v>
      </c>
      <c r="C2746" s="25" t="s">
        <v>34</v>
      </c>
      <c r="D2746" s="25" t="s">
        <v>27</v>
      </c>
      <c r="E2746" s="25" t="s">
        <v>1916</v>
      </c>
      <c r="F2746" s="2">
        <v>40364</v>
      </c>
      <c r="G2746" s="23" t="str">
        <f>TEXT(Table2[[#This Row],[Order-Date]],"mmm")</f>
        <v>Jul</v>
      </c>
      <c r="H2746">
        <v>2010</v>
      </c>
      <c r="I2746">
        <v>515510118</v>
      </c>
      <c r="J2746" s="2">
        <v>40488</v>
      </c>
      <c r="K2746" s="23">
        <f>WEEKDAY(#REF!,1)</f>
        <v>7</v>
      </c>
      <c r="L2746" s="25">
        <f>IF(#REF!&gt;=#REF!,#REF!-#REF!,"")</f>
        <v>124</v>
      </c>
      <c r="M2746" s="4">
        <v>9754</v>
      </c>
      <c r="N2746" s="5">
        <v>205.7</v>
      </c>
      <c r="O2746" s="5">
        <v>117.11</v>
      </c>
      <c r="P2746" s="5">
        <v>88.59</v>
      </c>
      <c r="Q2746" s="5">
        <f>#REF!*#REF!</f>
        <v>1142290.94</v>
      </c>
      <c r="R2746" s="5">
        <v>864106.86</v>
      </c>
      <c r="S2746" s="5">
        <f>#REF!-#REF!</f>
        <v>-278184.08</v>
      </c>
      <c r="T2746" s="36">
        <f t="shared" si="42"/>
        <v>-0.24353172231235601</v>
      </c>
    </row>
    <row r="2747" spans="1:20" x14ac:dyDescent="0.2">
      <c r="A2747" s="25" t="s">
        <v>46</v>
      </c>
      <c r="B2747" s="25" t="s">
        <v>98</v>
      </c>
      <c r="C2747" s="25" t="s">
        <v>56</v>
      </c>
      <c r="D2747" s="25" t="s">
        <v>27</v>
      </c>
      <c r="E2747" s="25" t="s">
        <v>1918</v>
      </c>
      <c r="F2747" s="2">
        <v>42529</v>
      </c>
      <c r="G2747" s="23" t="str">
        <f>TEXT(Table2[[#This Row],[Order-Date]],"mmm")</f>
        <v>Jun</v>
      </c>
      <c r="H2747">
        <v>2016</v>
      </c>
      <c r="I2747">
        <v>785890948</v>
      </c>
      <c r="J2747" s="2">
        <v>42637</v>
      </c>
      <c r="K2747" s="23">
        <f>WEEKDAY(#REF!,1)</f>
        <v>7</v>
      </c>
      <c r="L2747" s="25">
        <f>IF(#REF!&gt;=#REF!,#REF!-#REF!,"")</f>
        <v>108</v>
      </c>
      <c r="M2747" s="4">
        <v>1451</v>
      </c>
      <c r="N2747" s="5">
        <v>421.89</v>
      </c>
      <c r="O2747" s="5">
        <v>364.69</v>
      </c>
      <c r="P2747" s="5">
        <v>57.2</v>
      </c>
      <c r="Q2747" s="5">
        <f>#REF!*#REF!</f>
        <v>529165.18999999994</v>
      </c>
      <c r="R2747" s="5">
        <v>82997.2</v>
      </c>
      <c r="S2747" s="5">
        <f>#REF!-#REF!</f>
        <v>-446167.99</v>
      </c>
      <c r="T2747" s="36">
        <f t="shared" si="42"/>
        <v>-0.84315445995228799</v>
      </c>
    </row>
    <row r="2748" spans="1:20" x14ac:dyDescent="0.2">
      <c r="A2748" s="25" t="s">
        <v>46</v>
      </c>
      <c r="B2748" s="25" t="s">
        <v>222</v>
      </c>
      <c r="C2748" s="25" t="s">
        <v>26</v>
      </c>
      <c r="D2748" s="25" t="s">
        <v>23</v>
      </c>
      <c r="E2748" s="25" t="s">
        <v>1918</v>
      </c>
      <c r="F2748" s="2">
        <v>42533</v>
      </c>
      <c r="G2748" s="23" t="str">
        <f>TEXT(Table2[[#This Row],[Order-Date]],"mmm")</f>
        <v>Jun</v>
      </c>
      <c r="H2748">
        <v>2016</v>
      </c>
      <c r="I2748">
        <v>253349721</v>
      </c>
      <c r="J2748" s="2">
        <v>42887</v>
      </c>
      <c r="K2748" s="23">
        <f>WEEKDAY(#REF!,1)</f>
        <v>5</v>
      </c>
      <c r="L2748" s="25">
        <f>IF(#REF!&gt;=#REF!,#REF!-#REF!,"")</f>
        <v>354</v>
      </c>
      <c r="M2748" s="4">
        <v>667</v>
      </c>
      <c r="N2748" s="5">
        <v>152.58000000000001</v>
      </c>
      <c r="O2748" s="5">
        <v>97.44</v>
      </c>
      <c r="P2748" s="5">
        <v>55.14</v>
      </c>
      <c r="Q2748" s="5">
        <f>#REF!*#REF!</f>
        <v>64992.480000000003</v>
      </c>
      <c r="R2748" s="5">
        <v>36778.379999999997</v>
      </c>
      <c r="S2748" s="5">
        <f>#REF!-#REF!</f>
        <v>-28214.1</v>
      </c>
      <c r="T2748" s="36">
        <f t="shared" si="42"/>
        <v>-0.43411330049261099</v>
      </c>
    </row>
    <row r="2749" spans="1:20" x14ac:dyDescent="0.2">
      <c r="A2749" s="25" t="s">
        <v>32</v>
      </c>
      <c r="B2749" s="25" t="s">
        <v>170</v>
      </c>
      <c r="C2749" s="25" t="s">
        <v>65</v>
      </c>
      <c r="D2749" s="25" t="s">
        <v>27</v>
      </c>
      <c r="E2749" s="25" t="s">
        <v>1916</v>
      </c>
      <c r="F2749" s="2">
        <v>40475</v>
      </c>
      <c r="G2749" s="23" t="str">
        <f>TEXT(Table2[[#This Row],[Order-Date]],"mmm")</f>
        <v>Oct</v>
      </c>
      <c r="H2749">
        <v>2010</v>
      </c>
      <c r="I2749">
        <v>461685264</v>
      </c>
      <c r="J2749" s="2">
        <v>40475</v>
      </c>
      <c r="K2749" s="23">
        <f>WEEKDAY(#REF!,1)</f>
        <v>1</v>
      </c>
      <c r="L2749" s="25">
        <f>IF(#REF!&gt;=#REF!,#REF!-#REF!,"")</f>
        <v>0</v>
      </c>
      <c r="M2749" s="4">
        <v>1784</v>
      </c>
      <c r="N2749" s="5">
        <v>9.33</v>
      </c>
      <c r="O2749" s="5">
        <v>6.92</v>
      </c>
      <c r="P2749" s="5">
        <v>2.41</v>
      </c>
      <c r="Q2749" s="5">
        <f>#REF!*#REF!</f>
        <v>12345.28</v>
      </c>
      <c r="R2749" s="5">
        <v>4299.4399999999996</v>
      </c>
      <c r="S2749" s="5">
        <f>#REF!-#REF!</f>
        <v>-8045.84</v>
      </c>
      <c r="T2749" s="36">
        <f t="shared" si="42"/>
        <v>-0.65173410404624299</v>
      </c>
    </row>
    <row r="2750" spans="1:20" x14ac:dyDescent="0.2">
      <c r="A2750" s="25" t="s">
        <v>29</v>
      </c>
      <c r="B2750" s="25" t="s">
        <v>122</v>
      </c>
      <c r="C2750" s="25" t="s">
        <v>22</v>
      </c>
      <c r="D2750" s="25" t="s">
        <v>23</v>
      </c>
      <c r="E2750" s="25" t="s">
        <v>1915</v>
      </c>
      <c r="F2750" s="2">
        <v>41604</v>
      </c>
      <c r="G2750" s="23" t="str">
        <f>TEXT(Table2[[#This Row],[Order-Date]],"mmm")</f>
        <v>Nov</v>
      </c>
      <c r="H2750">
        <v>2013</v>
      </c>
      <c r="I2750">
        <v>775008904</v>
      </c>
      <c r="J2750" s="2">
        <v>41671</v>
      </c>
      <c r="K2750" s="23">
        <f>WEEKDAY(#REF!,1)</f>
        <v>7</v>
      </c>
      <c r="L2750" s="25">
        <f>IF(#REF!&gt;=#REF!,#REF!-#REF!,"")</f>
        <v>67</v>
      </c>
      <c r="M2750" s="4">
        <v>1212</v>
      </c>
      <c r="N2750" s="5">
        <v>255.28</v>
      </c>
      <c r="O2750" s="5">
        <v>159.41999999999999</v>
      </c>
      <c r="P2750" s="5">
        <v>95.86</v>
      </c>
      <c r="Q2750" s="5">
        <f>#REF!*#REF!</f>
        <v>193217.04</v>
      </c>
      <c r="R2750" s="5">
        <v>116182.32</v>
      </c>
      <c r="S2750" s="5">
        <f>#REF!-#REF!</f>
        <v>-77034.720000000001</v>
      </c>
      <c r="T2750" s="36">
        <f t="shared" si="42"/>
        <v>-0.39869527035503699</v>
      </c>
    </row>
    <row r="2751" spans="1:20" x14ac:dyDescent="0.2">
      <c r="A2751" s="25" t="s">
        <v>20</v>
      </c>
      <c r="B2751" s="25" t="s">
        <v>70</v>
      </c>
      <c r="C2751" s="25" t="s">
        <v>65</v>
      </c>
      <c r="D2751" s="25" t="s">
        <v>23</v>
      </c>
      <c r="E2751" s="25" t="s">
        <v>1918</v>
      </c>
      <c r="F2751" s="2">
        <v>42557</v>
      </c>
      <c r="G2751" s="23" t="str">
        <f>TEXT(Table2[[#This Row],[Order-Date]],"mmm")</f>
        <v>Jul</v>
      </c>
      <c r="H2751">
        <v>2016</v>
      </c>
      <c r="I2751">
        <v>627744472</v>
      </c>
      <c r="J2751" s="2">
        <v>42539</v>
      </c>
      <c r="K2751" s="23">
        <f>WEEKDAY(#REF!,1)</f>
        <v>7</v>
      </c>
      <c r="L2751" s="25" t="str">
        <f>IF(#REF!&gt;=#REF!,#REF!-#REF!,"")</f>
        <v/>
      </c>
      <c r="M2751" s="4">
        <v>2394</v>
      </c>
      <c r="N2751" s="5">
        <v>9.33</v>
      </c>
      <c r="O2751" s="5">
        <v>6.92</v>
      </c>
      <c r="P2751" s="5">
        <v>2.41</v>
      </c>
      <c r="Q2751" s="5">
        <f>#REF!*#REF!</f>
        <v>16566.48</v>
      </c>
      <c r="R2751" s="5">
        <v>5769.54</v>
      </c>
      <c r="S2751" s="5">
        <f>#REF!-#REF!</f>
        <v>-10796.94</v>
      </c>
      <c r="T2751" s="36">
        <f t="shared" si="42"/>
        <v>-0.65173410404624299</v>
      </c>
    </row>
    <row r="2752" spans="1:20" x14ac:dyDescent="0.2">
      <c r="A2752" s="25" t="s">
        <v>32</v>
      </c>
      <c r="B2752" s="25" t="s">
        <v>87</v>
      </c>
      <c r="C2752" s="25" t="s">
        <v>31</v>
      </c>
      <c r="D2752" s="25" t="s">
        <v>23</v>
      </c>
      <c r="E2752" s="25" t="s">
        <v>1917</v>
      </c>
      <c r="F2752" s="2">
        <v>42920</v>
      </c>
      <c r="G2752" s="23" t="str">
        <f>TEXT(Table2[[#This Row],[Order-Date]],"mmm")</f>
        <v>Jul</v>
      </c>
      <c r="H2752">
        <v>2017</v>
      </c>
      <c r="I2752">
        <v>874628293</v>
      </c>
      <c r="J2752" s="2">
        <v>43043</v>
      </c>
      <c r="K2752" s="23">
        <f>WEEKDAY(#REF!,1)</f>
        <v>7</v>
      </c>
      <c r="L2752" s="25">
        <f>IF(#REF!&gt;=#REF!,#REF!-#REF!,"")</f>
        <v>123</v>
      </c>
      <c r="M2752" s="4">
        <v>803</v>
      </c>
      <c r="N2752" s="5">
        <v>47.45</v>
      </c>
      <c r="O2752" s="5">
        <v>31.79</v>
      </c>
      <c r="P2752" s="5">
        <v>15.66</v>
      </c>
      <c r="Q2752" s="5">
        <f>#REF!*#REF!</f>
        <v>25527.37</v>
      </c>
      <c r="R2752" s="5">
        <v>12574.98</v>
      </c>
      <c r="S2752" s="5">
        <f>#REF!-#REF!</f>
        <v>-12952.39</v>
      </c>
      <c r="T2752" s="36">
        <f t="shared" si="42"/>
        <v>-0.50739226171752105</v>
      </c>
    </row>
    <row r="2753" spans="1:20" x14ac:dyDescent="0.2">
      <c r="A2753" s="25" t="s">
        <v>46</v>
      </c>
      <c r="B2753" s="25" t="s">
        <v>220</v>
      </c>
      <c r="C2753" s="25" t="s">
        <v>22</v>
      </c>
      <c r="D2753" s="25" t="s">
        <v>23</v>
      </c>
      <c r="E2753" s="25" t="s">
        <v>1915</v>
      </c>
      <c r="F2753" s="2">
        <v>41107</v>
      </c>
      <c r="G2753" s="23" t="str">
        <f>TEXT(Table2[[#This Row],[Order-Date]],"mmm")</f>
        <v>Jul</v>
      </c>
      <c r="H2753">
        <v>2012</v>
      </c>
      <c r="I2753">
        <v>640709197</v>
      </c>
      <c r="J2753" s="2">
        <v>41145</v>
      </c>
      <c r="K2753" s="23">
        <f>WEEKDAY(#REF!,1)</f>
        <v>6</v>
      </c>
      <c r="L2753" s="25">
        <f>IF(#REF!&gt;=#REF!,#REF!-#REF!,"")</f>
        <v>38</v>
      </c>
      <c r="M2753" s="4">
        <v>8944</v>
      </c>
      <c r="N2753" s="5">
        <v>255.28</v>
      </c>
      <c r="O2753" s="5">
        <v>159.41999999999999</v>
      </c>
      <c r="P2753" s="5">
        <v>95.86</v>
      </c>
      <c r="Q2753" s="5">
        <f>#REF!*#REF!</f>
        <v>1425852.48</v>
      </c>
      <c r="R2753" s="5">
        <v>857371.84</v>
      </c>
      <c r="S2753" s="5">
        <f>#REF!-#REF!</f>
        <v>-568480.64</v>
      </c>
      <c r="T2753" s="36">
        <f t="shared" si="42"/>
        <v>-0.39869527035503699</v>
      </c>
    </row>
    <row r="2754" spans="1:20" x14ac:dyDescent="0.2">
      <c r="A2754" s="25" t="s">
        <v>29</v>
      </c>
      <c r="B2754" s="25" t="s">
        <v>185</v>
      </c>
      <c r="C2754" s="25" t="s">
        <v>65</v>
      </c>
      <c r="D2754" s="25" t="s">
        <v>23</v>
      </c>
      <c r="E2754" s="25" t="s">
        <v>1915</v>
      </c>
      <c r="F2754" s="2">
        <v>41867</v>
      </c>
      <c r="G2754" s="23" t="str">
        <f>TEXT(Table2[[#This Row],[Order-Date]],"mmm")</f>
        <v>Aug</v>
      </c>
      <c r="H2754">
        <v>2014</v>
      </c>
      <c r="I2754">
        <v>471348512</v>
      </c>
      <c r="J2754" s="2">
        <v>41649</v>
      </c>
      <c r="K2754" s="23">
        <f>WEEKDAY(#REF!,1)</f>
        <v>6</v>
      </c>
      <c r="L2754" s="25" t="str">
        <f>IF(#REF!&gt;=#REF!,#REF!-#REF!,"")</f>
        <v/>
      </c>
      <c r="M2754" s="4">
        <v>1354</v>
      </c>
      <c r="N2754" s="5">
        <v>9.33</v>
      </c>
      <c r="O2754" s="5">
        <v>6.92</v>
      </c>
      <c r="P2754" s="5">
        <v>2.41</v>
      </c>
      <c r="Q2754" s="5">
        <f>#REF!*#REF!</f>
        <v>9369.68</v>
      </c>
      <c r="R2754" s="5">
        <v>3263.14</v>
      </c>
      <c r="S2754" s="5">
        <f>#REF!-#REF!</f>
        <v>-6106.54</v>
      </c>
      <c r="T2754" s="36">
        <f t="shared" si="42"/>
        <v>-0.65173410404624299</v>
      </c>
    </row>
    <row r="2755" spans="1:20" x14ac:dyDescent="0.2">
      <c r="A2755" s="25" t="s">
        <v>40</v>
      </c>
      <c r="B2755" s="25" t="s">
        <v>66</v>
      </c>
      <c r="C2755" s="25" t="s">
        <v>85</v>
      </c>
      <c r="D2755" s="25" t="s">
        <v>27</v>
      </c>
      <c r="E2755" s="25" t="s">
        <v>1917</v>
      </c>
      <c r="F2755" s="2">
        <v>40184</v>
      </c>
      <c r="G2755" s="23" t="str">
        <f>TEXT(Table2[[#This Row],[Order-Date]],"mmm")</f>
        <v>Jan</v>
      </c>
      <c r="H2755">
        <v>2010</v>
      </c>
      <c r="I2755">
        <v>982220065</v>
      </c>
      <c r="J2755" s="2">
        <v>40184</v>
      </c>
      <c r="K2755" s="23">
        <f>WEEKDAY(#REF!,1)</f>
        <v>4</v>
      </c>
      <c r="L2755" s="25">
        <f>IF(#REF!&gt;=#REF!,#REF!-#REF!,"")</f>
        <v>0</v>
      </c>
      <c r="M2755" s="4">
        <v>9599</v>
      </c>
      <c r="N2755" s="5">
        <v>668.27</v>
      </c>
      <c r="O2755" s="5">
        <v>502.54</v>
      </c>
      <c r="P2755" s="5">
        <v>165.73</v>
      </c>
      <c r="Q2755" s="5">
        <f>#REF!*#REF!</f>
        <v>4823881.46</v>
      </c>
      <c r="R2755" s="5">
        <v>1590842.27</v>
      </c>
      <c r="S2755" s="5">
        <f>#REF!-#REF!</f>
        <v>-3233039.19</v>
      </c>
      <c r="T2755" s="36">
        <f t="shared" ref="T2755:T2818" si="43">S2755/Q2755</f>
        <v>-0.67021530624427905</v>
      </c>
    </row>
    <row r="2756" spans="1:20" x14ac:dyDescent="0.2">
      <c r="A2756" s="25" t="s">
        <v>46</v>
      </c>
      <c r="B2756" s="25" t="s">
        <v>227</v>
      </c>
      <c r="C2756" s="25" t="s">
        <v>26</v>
      </c>
      <c r="D2756" s="25" t="s">
        <v>27</v>
      </c>
      <c r="E2756" s="25" t="s">
        <v>1918</v>
      </c>
      <c r="F2756" s="2">
        <v>40404</v>
      </c>
      <c r="G2756" s="23" t="str">
        <f>TEXT(Table2[[#This Row],[Order-Date]],"mmm")</f>
        <v>Aug</v>
      </c>
      <c r="H2756">
        <v>2010</v>
      </c>
      <c r="I2756">
        <v>609310185</v>
      </c>
      <c r="J2756" s="2">
        <v>40442</v>
      </c>
      <c r="K2756" s="23">
        <f>WEEKDAY(#REF!,1)</f>
        <v>3</v>
      </c>
      <c r="L2756" s="25">
        <f>IF(#REF!&gt;=#REF!,#REF!-#REF!,"")</f>
        <v>38</v>
      </c>
      <c r="M2756" s="4">
        <v>7279</v>
      </c>
      <c r="N2756" s="5">
        <v>152.58000000000001</v>
      </c>
      <c r="O2756" s="5">
        <v>97.44</v>
      </c>
      <c r="P2756" s="5">
        <v>55.14</v>
      </c>
      <c r="Q2756" s="5">
        <f>#REF!*#REF!</f>
        <v>709265.76</v>
      </c>
      <c r="R2756" s="5">
        <v>401364.06</v>
      </c>
      <c r="S2756" s="5">
        <f>#REF!-#REF!</f>
        <v>-307901.7</v>
      </c>
      <c r="T2756" s="36">
        <f t="shared" si="43"/>
        <v>-0.43411330049261099</v>
      </c>
    </row>
    <row r="2757" spans="1:20" x14ac:dyDescent="0.2">
      <c r="A2757" s="25" t="s">
        <v>46</v>
      </c>
      <c r="B2757" s="25" t="s">
        <v>142</v>
      </c>
      <c r="C2757" s="25" t="s">
        <v>49</v>
      </c>
      <c r="D2757" s="25" t="s">
        <v>27</v>
      </c>
      <c r="E2757" s="25" t="s">
        <v>1916</v>
      </c>
      <c r="F2757" s="2">
        <v>42237</v>
      </c>
      <c r="G2757" s="23" t="str">
        <f>TEXT(Table2[[#This Row],[Order-Date]],"mmm")</f>
        <v>Aug</v>
      </c>
      <c r="H2757">
        <v>2015</v>
      </c>
      <c r="I2757">
        <v>558917701</v>
      </c>
      <c r="J2757" s="2">
        <v>42268</v>
      </c>
      <c r="K2757" s="23">
        <f>WEEKDAY(#REF!,1)</f>
        <v>2</v>
      </c>
      <c r="L2757" s="25">
        <f>IF(#REF!&gt;=#REF!,#REF!-#REF!,"")</f>
        <v>31</v>
      </c>
      <c r="M2757" s="4">
        <v>5023</v>
      </c>
      <c r="N2757" s="5">
        <v>651.21</v>
      </c>
      <c r="O2757" s="5">
        <v>524.96</v>
      </c>
      <c r="P2757" s="5">
        <v>126.25</v>
      </c>
      <c r="Q2757" s="5">
        <f>#REF!*#REF!</f>
        <v>2636874.08</v>
      </c>
      <c r="R2757" s="5">
        <v>634153.75</v>
      </c>
      <c r="S2757" s="5">
        <f>#REF!-#REF!</f>
        <v>-2002720.33</v>
      </c>
      <c r="T2757" s="36">
        <f t="shared" si="43"/>
        <v>-0.75950548613227697</v>
      </c>
    </row>
    <row r="2758" spans="1:20" x14ac:dyDescent="0.2">
      <c r="A2758" s="25" t="s">
        <v>46</v>
      </c>
      <c r="B2758" s="25" t="s">
        <v>194</v>
      </c>
      <c r="C2758" s="25" t="s">
        <v>31</v>
      </c>
      <c r="D2758" s="25" t="s">
        <v>23</v>
      </c>
      <c r="E2758" s="25" t="s">
        <v>1915</v>
      </c>
      <c r="F2758" s="2">
        <v>40833</v>
      </c>
      <c r="G2758" s="23" t="str">
        <f>TEXT(Table2[[#This Row],[Order-Date]],"mmm")</f>
        <v>Oct</v>
      </c>
      <c r="H2758">
        <v>2011</v>
      </c>
      <c r="I2758">
        <v>757653939</v>
      </c>
      <c r="J2758" s="2">
        <v>40644</v>
      </c>
      <c r="K2758" s="23">
        <f>WEEKDAY(#REF!,1)</f>
        <v>2</v>
      </c>
      <c r="L2758" s="25" t="str">
        <f>IF(#REF!&gt;=#REF!,#REF!-#REF!,"")</f>
        <v/>
      </c>
      <c r="M2758" s="4">
        <v>5492</v>
      </c>
      <c r="N2758" s="5">
        <v>47.45</v>
      </c>
      <c r="O2758" s="5">
        <v>31.79</v>
      </c>
      <c r="P2758" s="5">
        <v>15.66</v>
      </c>
      <c r="Q2758" s="5">
        <f>#REF!*#REF!</f>
        <v>174590.68</v>
      </c>
      <c r="R2758" s="5">
        <v>86004.72</v>
      </c>
      <c r="S2758" s="5">
        <f>#REF!-#REF!</f>
        <v>-88585.96</v>
      </c>
      <c r="T2758" s="36">
        <f t="shared" si="43"/>
        <v>-0.50739226171752105</v>
      </c>
    </row>
    <row r="2759" spans="1:20" x14ac:dyDescent="0.2">
      <c r="A2759" s="25" t="s">
        <v>29</v>
      </c>
      <c r="B2759" s="25" t="s">
        <v>126</v>
      </c>
      <c r="C2759" s="25" t="s">
        <v>22</v>
      </c>
      <c r="D2759" s="25" t="s">
        <v>27</v>
      </c>
      <c r="E2759" s="25" t="s">
        <v>1918</v>
      </c>
      <c r="F2759" s="2">
        <v>41266</v>
      </c>
      <c r="G2759" s="23" t="str">
        <f>TEXT(Table2[[#This Row],[Order-Date]],"mmm")</f>
        <v>Dec</v>
      </c>
      <c r="H2759">
        <v>2012</v>
      </c>
      <c r="I2759">
        <v>302442729</v>
      </c>
      <c r="J2759" s="2">
        <v>41291</v>
      </c>
      <c r="K2759" s="23">
        <f>WEEKDAY(#REF!,1)</f>
        <v>5</v>
      </c>
      <c r="L2759" s="25">
        <f>IF(#REF!&gt;=#REF!,#REF!-#REF!,"")</f>
        <v>25</v>
      </c>
      <c r="M2759" s="4">
        <v>8379</v>
      </c>
      <c r="N2759" s="5">
        <v>255.28</v>
      </c>
      <c r="O2759" s="5">
        <v>159.41999999999999</v>
      </c>
      <c r="P2759" s="5">
        <v>95.86</v>
      </c>
      <c r="Q2759" s="5">
        <f>#REF!*#REF!</f>
        <v>1335780.18</v>
      </c>
      <c r="R2759" s="5">
        <v>803210.94</v>
      </c>
      <c r="S2759" s="5">
        <f>#REF!-#REF!</f>
        <v>-532569.24</v>
      </c>
      <c r="T2759" s="36">
        <f t="shared" si="43"/>
        <v>-0.39869527035503699</v>
      </c>
    </row>
    <row r="2760" spans="1:20" x14ac:dyDescent="0.2">
      <c r="A2760" s="25" t="s">
        <v>32</v>
      </c>
      <c r="B2760" s="25" t="s">
        <v>157</v>
      </c>
      <c r="C2760" s="25" t="s">
        <v>26</v>
      </c>
      <c r="D2760" s="25" t="s">
        <v>23</v>
      </c>
      <c r="E2760" s="25" t="s">
        <v>1916</v>
      </c>
      <c r="F2760" s="2">
        <v>40700</v>
      </c>
      <c r="G2760" s="23" t="str">
        <f>TEXT(Table2[[#This Row],[Order-Date]],"mmm")</f>
        <v>Jun</v>
      </c>
      <c r="H2760">
        <v>2011</v>
      </c>
      <c r="I2760">
        <v>610520398</v>
      </c>
      <c r="J2760" s="2">
        <v>40739</v>
      </c>
      <c r="K2760" s="23">
        <f>WEEKDAY(#REF!,1)</f>
        <v>6</v>
      </c>
      <c r="L2760" s="25">
        <f>IF(#REF!&gt;=#REF!,#REF!-#REF!,"")</f>
        <v>39</v>
      </c>
      <c r="M2760" s="4">
        <v>5408</v>
      </c>
      <c r="N2760" s="5">
        <v>152.58000000000001</v>
      </c>
      <c r="O2760" s="5">
        <v>97.44</v>
      </c>
      <c r="P2760" s="5">
        <v>55.14</v>
      </c>
      <c r="Q2760" s="5">
        <f>#REF!*#REF!</f>
        <v>526955.52000000002</v>
      </c>
      <c r="R2760" s="5">
        <v>298197.12</v>
      </c>
      <c r="S2760" s="5">
        <f>#REF!-#REF!</f>
        <v>-228758.39999999999</v>
      </c>
      <c r="T2760" s="36">
        <f t="shared" si="43"/>
        <v>-0.43411330049261099</v>
      </c>
    </row>
    <row r="2761" spans="1:20" x14ac:dyDescent="0.2">
      <c r="A2761" s="25" t="s">
        <v>46</v>
      </c>
      <c r="B2761" s="25" t="s">
        <v>132</v>
      </c>
      <c r="C2761" s="25" t="s">
        <v>31</v>
      </c>
      <c r="D2761" s="25" t="s">
        <v>23</v>
      </c>
      <c r="E2761" s="25" t="s">
        <v>1917</v>
      </c>
      <c r="F2761" s="2">
        <v>40840</v>
      </c>
      <c r="G2761" s="23" t="str">
        <f>TEXT(Table2[[#This Row],[Order-Date]],"mmm")</f>
        <v>Oct</v>
      </c>
      <c r="H2761">
        <v>2011</v>
      </c>
      <c r="I2761">
        <v>469435775</v>
      </c>
      <c r="J2761" s="2">
        <v>40586</v>
      </c>
      <c r="K2761" s="23">
        <f>WEEKDAY(#REF!,1)</f>
        <v>7</v>
      </c>
      <c r="L2761" s="25" t="str">
        <f>IF(#REF!&gt;=#REF!,#REF!-#REF!,"")</f>
        <v/>
      </c>
      <c r="M2761" s="4">
        <v>5333</v>
      </c>
      <c r="N2761" s="5">
        <v>47.45</v>
      </c>
      <c r="O2761" s="5">
        <v>31.79</v>
      </c>
      <c r="P2761" s="5">
        <v>15.66</v>
      </c>
      <c r="Q2761" s="5">
        <f>#REF!*#REF!</f>
        <v>169536.07</v>
      </c>
      <c r="R2761" s="5">
        <v>83514.78</v>
      </c>
      <c r="S2761" s="5">
        <f>#REF!-#REF!</f>
        <v>-86021.29</v>
      </c>
      <c r="T2761" s="36">
        <f t="shared" si="43"/>
        <v>-0.50739226171752105</v>
      </c>
    </row>
    <row r="2762" spans="1:20" x14ac:dyDescent="0.2">
      <c r="A2762" s="25" t="s">
        <v>29</v>
      </c>
      <c r="B2762" s="25" t="s">
        <v>184</v>
      </c>
      <c r="C2762" s="25" t="s">
        <v>77</v>
      </c>
      <c r="D2762" s="25" t="s">
        <v>23</v>
      </c>
      <c r="E2762" s="25" t="s">
        <v>1918</v>
      </c>
      <c r="F2762" s="2">
        <v>41247</v>
      </c>
      <c r="G2762" s="23" t="str">
        <f>TEXT(Table2[[#This Row],[Order-Date]],"mmm")</f>
        <v>Dec</v>
      </c>
      <c r="H2762">
        <v>2012</v>
      </c>
      <c r="I2762">
        <v>987050187</v>
      </c>
      <c r="J2762" s="2">
        <v>41024</v>
      </c>
      <c r="K2762" s="23">
        <f>WEEKDAY(#REF!,1)</f>
        <v>4</v>
      </c>
      <c r="L2762" s="25" t="str">
        <f>IF(#REF!&gt;=#REF!,#REF!-#REF!,"")</f>
        <v/>
      </c>
      <c r="M2762" s="4">
        <v>8940</v>
      </c>
      <c r="N2762" s="5">
        <v>154.06</v>
      </c>
      <c r="O2762" s="5">
        <v>90.93</v>
      </c>
      <c r="P2762" s="5">
        <v>63.13</v>
      </c>
      <c r="Q2762" s="5">
        <f>#REF!*#REF!</f>
        <v>812914.2</v>
      </c>
      <c r="R2762" s="5">
        <v>564382.19999999995</v>
      </c>
      <c r="S2762" s="5">
        <f>#REF!-#REF!</f>
        <v>-248532</v>
      </c>
      <c r="T2762" s="36">
        <f t="shared" si="43"/>
        <v>-0.30572968217309998</v>
      </c>
    </row>
    <row r="2763" spans="1:20" x14ac:dyDescent="0.2">
      <c r="A2763" s="25" t="s">
        <v>29</v>
      </c>
      <c r="B2763" s="25" t="s">
        <v>58</v>
      </c>
      <c r="C2763" s="25" t="s">
        <v>49</v>
      </c>
      <c r="D2763" s="25" t="s">
        <v>23</v>
      </c>
      <c r="E2763" s="25" t="s">
        <v>1917</v>
      </c>
      <c r="F2763" s="2">
        <v>42046</v>
      </c>
      <c r="G2763" s="23" t="str">
        <f>TEXT(Table2[[#This Row],[Order-Date]],"mmm")</f>
        <v>Feb</v>
      </c>
      <c r="H2763">
        <v>2015</v>
      </c>
      <c r="I2763">
        <v>641537463</v>
      </c>
      <c r="J2763" s="2">
        <v>42352</v>
      </c>
      <c r="K2763" s="23">
        <f>WEEKDAY(#REF!,1)</f>
        <v>2</v>
      </c>
      <c r="L2763" s="25">
        <f>IF(#REF!&gt;=#REF!,#REF!-#REF!,"")</f>
        <v>306</v>
      </c>
      <c r="M2763" s="4">
        <v>4047</v>
      </c>
      <c r="N2763" s="5">
        <v>651.21</v>
      </c>
      <c r="O2763" s="5">
        <v>524.96</v>
      </c>
      <c r="P2763" s="5">
        <v>126.25</v>
      </c>
      <c r="Q2763" s="5">
        <f>#REF!*#REF!</f>
        <v>2124513.12</v>
      </c>
      <c r="R2763" s="5">
        <v>510933.75</v>
      </c>
      <c r="S2763" s="5">
        <f>#REF!-#REF!</f>
        <v>-1613579.37</v>
      </c>
      <c r="T2763" s="36">
        <f t="shared" si="43"/>
        <v>-0.75950548613227697</v>
      </c>
    </row>
    <row r="2764" spans="1:20" x14ac:dyDescent="0.2">
      <c r="A2764" s="25" t="s">
        <v>20</v>
      </c>
      <c r="B2764" s="25" t="s">
        <v>68</v>
      </c>
      <c r="C2764" s="25" t="s">
        <v>51</v>
      </c>
      <c r="D2764" s="25" t="s">
        <v>27</v>
      </c>
      <c r="E2764" s="25" t="s">
        <v>1918</v>
      </c>
      <c r="F2764" s="2">
        <v>40694</v>
      </c>
      <c r="G2764" s="23" t="str">
        <f>TEXT(Table2[[#This Row],[Order-Date]],"mmm")</f>
        <v>May</v>
      </c>
      <c r="H2764">
        <v>2011</v>
      </c>
      <c r="I2764">
        <v>231383931</v>
      </c>
      <c r="J2764" s="2">
        <v>40710</v>
      </c>
      <c r="K2764" s="23">
        <f>WEEKDAY(#REF!,1)</f>
        <v>5</v>
      </c>
      <c r="L2764" s="25">
        <f>IF(#REF!&gt;=#REF!,#REF!-#REF!,"")</f>
        <v>16</v>
      </c>
      <c r="M2764" s="4">
        <v>502</v>
      </c>
      <c r="N2764" s="5">
        <v>437.2</v>
      </c>
      <c r="O2764" s="5">
        <v>263.33</v>
      </c>
      <c r="P2764" s="5">
        <v>173.87</v>
      </c>
      <c r="Q2764" s="5">
        <f>#REF!*#REF!</f>
        <v>132191.66</v>
      </c>
      <c r="R2764" s="5">
        <v>87282.74</v>
      </c>
      <c r="S2764" s="5">
        <f>#REF!-#REF!</f>
        <v>-44908.92</v>
      </c>
      <c r="T2764" s="36">
        <f t="shared" si="43"/>
        <v>-0.33972581931416901</v>
      </c>
    </row>
    <row r="2765" spans="1:20" x14ac:dyDescent="0.2">
      <c r="A2765" s="25" t="s">
        <v>46</v>
      </c>
      <c r="B2765" s="25" t="s">
        <v>211</v>
      </c>
      <c r="C2765" s="25" t="s">
        <v>39</v>
      </c>
      <c r="D2765" s="25" t="s">
        <v>23</v>
      </c>
      <c r="E2765" s="25" t="s">
        <v>1917</v>
      </c>
      <c r="F2765" s="2">
        <v>42042</v>
      </c>
      <c r="G2765" s="23" t="str">
        <f>TEXT(Table2[[#This Row],[Order-Date]],"mmm")</f>
        <v>Feb</v>
      </c>
      <c r="H2765">
        <v>2015</v>
      </c>
      <c r="I2765">
        <v>625388419</v>
      </c>
      <c r="J2765" s="2">
        <v>42204</v>
      </c>
      <c r="K2765" s="23">
        <f>WEEKDAY(#REF!,1)</f>
        <v>1</v>
      </c>
      <c r="L2765" s="25">
        <f>IF(#REF!&gt;=#REF!,#REF!-#REF!,"")</f>
        <v>162</v>
      </c>
      <c r="M2765" s="4">
        <v>5186</v>
      </c>
      <c r="N2765" s="5">
        <v>81.73</v>
      </c>
      <c r="O2765" s="5">
        <v>56.67</v>
      </c>
      <c r="P2765" s="5">
        <v>25.06</v>
      </c>
      <c r="Q2765" s="5">
        <f>#REF!*#REF!</f>
        <v>293890.62</v>
      </c>
      <c r="R2765" s="5">
        <v>129961.16</v>
      </c>
      <c r="S2765" s="5">
        <f>#REF!-#REF!</f>
        <v>-163929.46</v>
      </c>
      <c r="T2765" s="36">
        <f t="shared" si="43"/>
        <v>-0.55779071819304704</v>
      </c>
    </row>
    <row r="2766" spans="1:20" x14ac:dyDescent="0.2">
      <c r="A2766" s="25" t="s">
        <v>29</v>
      </c>
      <c r="B2766" s="25" t="s">
        <v>30</v>
      </c>
      <c r="C2766" s="25" t="s">
        <v>85</v>
      </c>
      <c r="D2766" s="25" t="s">
        <v>27</v>
      </c>
      <c r="E2766" s="25" t="s">
        <v>1916</v>
      </c>
      <c r="F2766" s="2">
        <v>42139</v>
      </c>
      <c r="G2766" s="23" t="str">
        <f>TEXT(Table2[[#This Row],[Order-Date]],"mmm")</f>
        <v>May</v>
      </c>
      <c r="H2766">
        <v>2015</v>
      </c>
      <c r="I2766">
        <v>512662255</v>
      </c>
      <c r="J2766" s="2">
        <v>42177</v>
      </c>
      <c r="K2766" s="23">
        <f>WEEKDAY(#REF!,1)</f>
        <v>2</v>
      </c>
      <c r="L2766" s="25">
        <f>IF(#REF!&gt;=#REF!,#REF!-#REF!,"")</f>
        <v>38</v>
      </c>
      <c r="M2766" s="4">
        <v>7009</v>
      </c>
      <c r="N2766" s="5">
        <v>668.27</v>
      </c>
      <c r="O2766" s="5">
        <v>502.54</v>
      </c>
      <c r="P2766" s="5">
        <v>165.73</v>
      </c>
      <c r="Q2766" s="5">
        <f>#REF!*#REF!</f>
        <v>3522302.86</v>
      </c>
      <c r="R2766" s="5">
        <v>1161601.57</v>
      </c>
      <c r="S2766" s="5">
        <f>#REF!-#REF!</f>
        <v>-2360701.29</v>
      </c>
      <c r="T2766" s="36">
        <f t="shared" si="43"/>
        <v>-0.67021530624427905</v>
      </c>
    </row>
    <row r="2767" spans="1:20" x14ac:dyDescent="0.2">
      <c r="A2767" s="25" t="s">
        <v>32</v>
      </c>
      <c r="B2767" s="25" t="s">
        <v>81</v>
      </c>
      <c r="C2767" s="25" t="s">
        <v>65</v>
      </c>
      <c r="D2767" s="25" t="s">
        <v>23</v>
      </c>
      <c r="E2767" s="25" t="s">
        <v>1916</v>
      </c>
      <c r="F2767" s="2">
        <v>40438</v>
      </c>
      <c r="G2767" s="23" t="str">
        <f>TEXT(Table2[[#This Row],[Order-Date]],"mmm")</f>
        <v>Sep</v>
      </c>
      <c r="H2767">
        <v>2010</v>
      </c>
      <c r="I2767">
        <v>452629268</v>
      </c>
      <c r="J2767" s="2">
        <v>40447</v>
      </c>
      <c r="K2767" s="23">
        <f>WEEKDAY(#REF!,1)</f>
        <v>1</v>
      </c>
      <c r="L2767" s="25">
        <f>IF(#REF!&gt;=#REF!,#REF!-#REF!,"")</f>
        <v>9</v>
      </c>
      <c r="M2767" s="4">
        <v>1914</v>
      </c>
      <c r="N2767" s="5">
        <v>9.33</v>
      </c>
      <c r="O2767" s="5">
        <v>6.92</v>
      </c>
      <c r="P2767" s="5">
        <v>2.41</v>
      </c>
      <c r="Q2767" s="5">
        <f>#REF!*#REF!</f>
        <v>13244.88</v>
      </c>
      <c r="R2767" s="5">
        <v>4612.74</v>
      </c>
      <c r="S2767" s="5">
        <f>#REF!-#REF!</f>
        <v>-8632.14</v>
      </c>
      <c r="T2767" s="36">
        <f t="shared" si="43"/>
        <v>-0.65173410404624299</v>
      </c>
    </row>
    <row r="2768" spans="1:20" x14ac:dyDescent="0.2">
      <c r="A2768" s="25" t="s">
        <v>46</v>
      </c>
      <c r="B2768" s="25" t="s">
        <v>159</v>
      </c>
      <c r="C2768" s="25" t="s">
        <v>22</v>
      </c>
      <c r="D2768" s="25" t="s">
        <v>23</v>
      </c>
      <c r="E2768" s="25" t="s">
        <v>1917</v>
      </c>
      <c r="F2768" s="2">
        <v>42922</v>
      </c>
      <c r="G2768" s="23" t="str">
        <f>TEXT(Table2[[#This Row],[Order-Date]],"mmm")</f>
        <v>Jul</v>
      </c>
      <c r="H2768">
        <v>2017</v>
      </c>
      <c r="I2768">
        <v>625025784</v>
      </c>
      <c r="J2768" s="2">
        <v>42832</v>
      </c>
      <c r="K2768" s="23">
        <f>WEEKDAY(#REF!,1)</f>
        <v>6</v>
      </c>
      <c r="L2768" s="25" t="str">
        <f>IF(#REF!&gt;=#REF!,#REF!-#REF!,"")</f>
        <v/>
      </c>
      <c r="M2768" s="4">
        <v>7874</v>
      </c>
      <c r="N2768" s="5">
        <v>255.28</v>
      </c>
      <c r="O2768" s="5">
        <v>159.41999999999999</v>
      </c>
      <c r="P2768" s="5">
        <v>95.86</v>
      </c>
      <c r="Q2768" s="5">
        <f>#REF!*#REF!</f>
        <v>1255273.08</v>
      </c>
      <c r="R2768" s="5">
        <v>754801.64</v>
      </c>
      <c r="S2768" s="5">
        <f>#REF!-#REF!</f>
        <v>-500471.44</v>
      </c>
      <c r="T2768" s="36">
        <f t="shared" si="43"/>
        <v>-0.39869527035503699</v>
      </c>
    </row>
    <row r="2769" spans="1:20" x14ac:dyDescent="0.2">
      <c r="A2769" s="25" t="s">
        <v>29</v>
      </c>
      <c r="B2769" s="25" t="s">
        <v>193</v>
      </c>
      <c r="C2769" s="25" t="s">
        <v>42</v>
      </c>
      <c r="D2769" s="25" t="s">
        <v>27</v>
      </c>
      <c r="E2769" s="25" t="s">
        <v>1916</v>
      </c>
      <c r="F2769" s="2">
        <v>40370</v>
      </c>
      <c r="G2769" s="23" t="str">
        <f>TEXT(Table2[[#This Row],[Order-Date]],"mmm")</f>
        <v>Jul</v>
      </c>
      <c r="H2769">
        <v>2010</v>
      </c>
      <c r="I2769">
        <v>379900634</v>
      </c>
      <c r="J2769" s="2">
        <v>40221</v>
      </c>
      <c r="K2769" s="23">
        <f>WEEKDAY(#REF!,1)</f>
        <v>6</v>
      </c>
      <c r="L2769" s="25" t="str">
        <f>IF(#REF!&gt;=#REF!,#REF!-#REF!,"")</f>
        <v/>
      </c>
      <c r="M2769" s="4">
        <v>9895</v>
      </c>
      <c r="N2769" s="5">
        <v>109.28</v>
      </c>
      <c r="O2769" s="5">
        <v>35.840000000000003</v>
      </c>
      <c r="P2769" s="5">
        <v>73.44</v>
      </c>
      <c r="Q2769" s="5">
        <f>#REF!*#REF!</f>
        <v>354636.79999999999</v>
      </c>
      <c r="R2769" s="5">
        <v>726688.8</v>
      </c>
      <c r="S2769" s="5">
        <f>#REF!-#REF!</f>
        <v>372052</v>
      </c>
      <c r="T2769" s="36">
        <f t="shared" si="43"/>
        <v>1.0491071428571399</v>
      </c>
    </row>
    <row r="2770" spans="1:20" x14ac:dyDescent="0.2">
      <c r="A2770" s="25" t="s">
        <v>32</v>
      </c>
      <c r="B2770" s="25" t="s">
        <v>147</v>
      </c>
      <c r="C2770" s="25" t="s">
        <v>34</v>
      </c>
      <c r="D2770" s="25" t="s">
        <v>23</v>
      </c>
      <c r="E2770" s="25" t="s">
        <v>1918</v>
      </c>
      <c r="F2770" s="2">
        <v>41253</v>
      </c>
      <c r="G2770" s="23" t="str">
        <f>TEXT(Table2[[#This Row],[Order-Date]],"mmm")</f>
        <v>Dec</v>
      </c>
      <c r="H2770">
        <v>2012</v>
      </c>
      <c r="I2770">
        <v>487615144</v>
      </c>
      <c r="J2770" s="2">
        <v>40920</v>
      </c>
      <c r="K2770" s="23">
        <f>WEEKDAY(#REF!,1)</f>
        <v>5</v>
      </c>
      <c r="L2770" s="25" t="str">
        <f>IF(#REF!&gt;=#REF!,#REF!-#REF!,"")</f>
        <v/>
      </c>
      <c r="M2770" s="4">
        <v>5012</v>
      </c>
      <c r="N2770" s="5">
        <v>205.7</v>
      </c>
      <c r="O2770" s="5">
        <v>117.11</v>
      </c>
      <c r="P2770" s="5">
        <v>88.59</v>
      </c>
      <c r="Q2770" s="5">
        <f>#REF!*#REF!</f>
        <v>586955.31999999995</v>
      </c>
      <c r="R2770" s="5">
        <v>444013.08</v>
      </c>
      <c r="S2770" s="5">
        <f>#REF!-#REF!</f>
        <v>-142942.24</v>
      </c>
      <c r="T2770" s="36">
        <f t="shared" si="43"/>
        <v>-0.24353172231235601</v>
      </c>
    </row>
    <row r="2771" spans="1:20" x14ac:dyDescent="0.2">
      <c r="A2771" s="25" t="s">
        <v>32</v>
      </c>
      <c r="B2771" s="25" t="s">
        <v>110</v>
      </c>
      <c r="C2771" s="25" t="s">
        <v>39</v>
      </c>
      <c r="D2771" s="25" t="s">
        <v>27</v>
      </c>
      <c r="E2771" s="25" t="s">
        <v>1916</v>
      </c>
      <c r="F2771" s="2">
        <v>40923</v>
      </c>
      <c r="G2771" s="23" t="str">
        <f>TEXT(Table2[[#This Row],[Order-Date]],"mmm")</f>
        <v>Jan</v>
      </c>
      <c r="H2771">
        <v>2012</v>
      </c>
      <c r="I2771">
        <v>888843142</v>
      </c>
      <c r="J2771" s="2">
        <v>40958</v>
      </c>
      <c r="K2771" s="23">
        <f>WEEKDAY(#REF!,1)</f>
        <v>1</v>
      </c>
      <c r="L2771" s="25">
        <f>IF(#REF!&gt;=#REF!,#REF!-#REF!,"")</f>
        <v>35</v>
      </c>
      <c r="M2771" s="4">
        <v>7293</v>
      </c>
      <c r="N2771" s="5">
        <v>81.73</v>
      </c>
      <c r="O2771" s="5">
        <v>56.67</v>
      </c>
      <c r="P2771" s="5">
        <v>25.06</v>
      </c>
      <c r="Q2771" s="5">
        <f>#REF!*#REF!</f>
        <v>413294.31</v>
      </c>
      <c r="R2771" s="5">
        <v>182762.58</v>
      </c>
      <c r="S2771" s="5">
        <f>#REF!-#REF!</f>
        <v>-230531.73</v>
      </c>
      <c r="T2771" s="36">
        <f t="shared" si="43"/>
        <v>-0.55779071819304704</v>
      </c>
    </row>
    <row r="2772" spans="1:20" x14ac:dyDescent="0.2">
      <c r="A2772" s="25" t="s">
        <v>46</v>
      </c>
      <c r="B2772" s="25" t="s">
        <v>115</v>
      </c>
      <c r="C2772" s="25" t="s">
        <v>39</v>
      </c>
      <c r="D2772" s="25" t="s">
        <v>27</v>
      </c>
      <c r="E2772" s="25" t="s">
        <v>1917</v>
      </c>
      <c r="F2772" s="2">
        <v>41506</v>
      </c>
      <c r="G2772" s="23" t="str">
        <f>TEXT(Table2[[#This Row],[Order-Date]],"mmm")</f>
        <v>Aug</v>
      </c>
      <c r="H2772">
        <v>2013</v>
      </c>
      <c r="I2772">
        <v>244570958</v>
      </c>
      <c r="J2772" s="2">
        <v>41536</v>
      </c>
      <c r="K2772" s="23">
        <f>WEEKDAY(#REF!,1)</f>
        <v>5</v>
      </c>
      <c r="L2772" s="25">
        <f>IF(#REF!&gt;=#REF!,#REF!-#REF!,"")</f>
        <v>30</v>
      </c>
      <c r="M2772" s="4">
        <v>2836</v>
      </c>
      <c r="N2772" s="5">
        <v>81.73</v>
      </c>
      <c r="O2772" s="5">
        <v>56.67</v>
      </c>
      <c r="P2772" s="5">
        <v>25.06</v>
      </c>
      <c r="Q2772" s="5">
        <f>#REF!*#REF!</f>
        <v>160716.12</v>
      </c>
      <c r="R2772" s="5">
        <v>71070.16</v>
      </c>
      <c r="S2772" s="5">
        <f>#REF!-#REF!</f>
        <v>-89645.96</v>
      </c>
      <c r="T2772" s="36">
        <f t="shared" si="43"/>
        <v>-0.55779071819304704</v>
      </c>
    </row>
    <row r="2773" spans="1:20" x14ac:dyDescent="0.2">
      <c r="A2773" s="25" t="s">
        <v>40</v>
      </c>
      <c r="B2773" s="25" t="s">
        <v>74</v>
      </c>
      <c r="C2773" s="25" t="s">
        <v>39</v>
      </c>
      <c r="D2773" s="25" t="s">
        <v>27</v>
      </c>
      <c r="E2773" s="25" t="s">
        <v>1916</v>
      </c>
      <c r="F2773" s="2">
        <v>41016</v>
      </c>
      <c r="G2773" s="23" t="str">
        <f>TEXT(Table2[[#This Row],[Order-Date]],"mmm")</f>
        <v>Apr</v>
      </c>
      <c r="H2773">
        <v>2012</v>
      </c>
      <c r="I2773">
        <v>886097419</v>
      </c>
      <c r="J2773" s="2">
        <v>41126</v>
      </c>
      <c r="K2773" s="23">
        <f>WEEKDAY(#REF!,1)</f>
        <v>1</v>
      </c>
      <c r="L2773" s="25">
        <f>IF(#REF!&gt;=#REF!,#REF!-#REF!,"")</f>
        <v>110</v>
      </c>
      <c r="M2773" s="4">
        <v>4772</v>
      </c>
      <c r="N2773" s="5">
        <v>81.73</v>
      </c>
      <c r="O2773" s="5">
        <v>56.67</v>
      </c>
      <c r="P2773" s="5">
        <v>25.06</v>
      </c>
      <c r="Q2773" s="5">
        <f>#REF!*#REF!</f>
        <v>270429.24</v>
      </c>
      <c r="R2773" s="5">
        <v>119586.32</v>
      </c>
      <c r="S2773" s="5">
        <f>#REF!-#REF!</f>
        <v>-150842.92000000001</v>
      </c>
      <c r="T2773" s="36">
        <f t="shared" si="43"/>
        <v>-0.55779071819304704</v>
      </c>
    </row>
    <row r="2774" spans="1:20" x14ac:dyDescent="0.2">
      <c r="A2774" s="25" t="s">
        <v>40</v>
      </c>
      <c r="B2774" s="25" t="s">
        <v>74</v>
      </c>
      <c r="C2774" s="25" t="s">
        <v>26</v>
      </c>
      <c r="D2774" s="25" t="s">
        <v>27</v>
      </c>
      <c r="E2774" s="25" t="s">
        <v>1915</v>
      </c>
      <c r="F2774" s="2">
        <v>40682</v>
      </c>
      <c r="G2774" s="23" t="str">
        <f>TEXT(Table2[[#This Row],[Order-Date]],"mmm")</f>
        <v>May</v>
      </c>
      <c r="H2774">
        <v>2011</v>
      </c>
      <c r="I2774">
        <v>265033853</v>
      </c>
      <c r="J2774" s="2">
        <v>40689</v>
      </c>
      <c r="K2774" s="23">
        <f>WEEKDAY(#REF!,1)</f>
        <v>5</v>
      </c>
      <c r="L2774" s="25">
        <f>IF(#REF!&gt;=#REF!,#REF!-#REF!,"")</f>
        <v>7</v>
      </c>
      <c r="M2774" s="4">
        <v>8261</v>
      </c>
      <c r="N2774" s="5">
        <v>152.58000000000001</v>
      </c>
      <c r="O2774" s="5">
        <v>97.44</v>
      </c>
      <c r="P2774" s="5">
        <v>55.14</v>
      </c>
      <c r="Q2774" s="5">
        <f>#REF!*#REF!</f>
        <v>804951.84</v>
      </c>
      <c r="R2774" s="5">
        <v>455511.54</v>
      </c>
      <c r="S2774" s="5">
        <f>#REF!-#REF!</f>
        <v>-349440.3</v>
      </c>
      <c r="T2774" s="36">
        <f t="shared" si="43"/>
        <v>-0.43411330049261099</v>
      </c>
    </row>
    <row r="2775" spans="1:20" x14ac:dyDescent="0.2">
      <c r="A2775" s="25" t="s">
        <v>46</v>
      </c>
      <c r="B2775" s="25" t="s">
        <v>220</v>
      </c>
      <c r="C2775" s="25" t="s">
        <v>85</v>
      </c>
      <c r="D2775" s="25" t="s">
        <v>23</v>
      </c>
      <c r="E2775" s="25" t="s">
        <v>1915</v>
      </c>
      <c r="F2775" s="2">
        <v>40737</v>
      </c>
      <c r="G2775" s="23" t="str">
        <f>TEXT(Table2[[#This Row],[Order-Date]],"mmm")</f>
        <v>Jul</v>
      </c>
      <c r="H2775">
        <v>2011</v>
      </c>
      <c r="I2775">
        <v>403304088</v>
      </c>
      <c r="J2775" s="2">
        <v>40794</v>
      </c>
      <c r="K2775" s="23">
        <f>WEEKDAY(#REF!,1)</f>
        <v>5</v>
      </c>
      <c r="L2775" s="25">
        <f>IF(#REF!&gt;=#REF!,#REF!-#REF!,"")</f>
        <v>57</v>
      </c>
      <c r="M2775" s="4">
        <v>5497</v>
      </c>
      <c r="N2775" s="5">
        <v>668.27</v>
      </c>
      <c r="O2775" s="5">
        <v>502.54</v>
      </c>
      <c r="P2775" s="5">
        <v>165.73</v>
      </c>
      <c r="Q2775" s="5">
        <f>#REF!*#REF!</f>
        <v>2762462.38</v>
      </c>
      <c r="R2775" s="5">
        <v>911017.81</v>
      </c>
      <c r="S2775" s="5">
        <f>#REF!-#REF!</f>
        <v>-1851444.57</v>
      </c>
      <c r="T2775" s="36">
        <f t="shared" si="43"/>
        <v>-0.67021530624427905</v>
      </c>
    </row>
    <row r="2776" spans="1:20" x14ac:dyDescent="0.2">
      <c r="A2776" s="25" t="s">
        <v>29</v>
      </c>
      <c r="B2776" s="25" t="s">
        <v>224</v>
      </c>
      <c r="C2776" s="25" t="s">
        <v>34</v>
      </c>
      <c r="D2776" s="25" t="s">
        <v>23</v>
      </c>
      <c r="E2776" s="25" t="s">
        <v>1917</v>
      </c>
      <c r="F2776" s="2">
        <v>41804</v>
      </c>
      <c r="G2776" s="23" t="str">
        <f>TEXT(Table2[[#This Row],[Order-Date]],"mmm")</f>
        <v>Jun</v>
      </c>
      <c r="H2776">
        <v>2014</v>
      </c>
      <c r="I2776">
        <v>243144452</v>
      </c>
      <c r="J2776" s="2">
        <v>41836</v>
      </c>
      <c r="K2776" s="23">
        <f>WEEKDAY(#REF!,1)</f>
        <v>4</v>
      </c>
      <c r="L2776" s="25">
        <f>IF(#REF!&gt;=#REF!,#REF!-#REF!,"")</f>
        <v>32</v>
      </c>
      <c r="M2776" s="4">
        <v>701</v>
      </c>
      <c r="N2776" s="5">
        <v>205.7</v>
      </c>
      <c r="O2776" s="5">
        <v>117.11</v>
      </c>
      <c r="P2776" s="5">
        <v>88.59</v>
      </c>
      <c r="Q2776" s="5">
        <f>#REF!*#REF!</f>
        <v>82094.11</v>
      </c>
      <c r="R2776" s="5">
        <v>62101.59</v>
      </c>
      <c r="S2776" s="5">
        <f>#REF!-#REF!</f>
        <v>-19992.52</v>
      </c>
      <c r="T2776" s="36">
        <f t="shared" si="43"/>
        <v>-0.24353172231235601</v>
      </c>
    </row>
    <row r="2777" spans="1:20" x14ac:dyDescent="0.2">
      <c r="A2777" s="25" t="s">
        <v>46</v>
      </c>
      <c r="B2777" s="25" t="s">
        <v>145</v>
      </c>
      <c r="C2777" s="25" t="s">
        <v>77</v>
      </c>
      <c r="D2777" s="25" t="s">
        <v>23</v>
      </c>
      <c r="E2777" s="25" t="s">
        <v>1917</v>
      </c>
      <c r="F2777" s="2">
        <v>40745</v>
      </c>
      <c r="G2777" s="23" t="str">
        <f>TEXT(Table2[[#This Row],[Order-Date]],"mmm")</f>
        <v>Jul</v>
      </c>
      <c r="H2777">
        <v>2011</v>
      </c>
      <c r="I2777">
        <v>597103774</v>
      </c>
      <c r="J2777" s="2">
        <v>40551</v>
      </c>
      <c r="K2777" s="23">
        <f>WEEKDAY(#REF!,1)</f>
        <v>7</v>
      </c>
      <c r="L2777" s="25" t="str">
        <f>IF(#REF!&gt;=#REF!,#REF!-#REF!,"")</f>
        <v/>
      </c>
      <c r="M2777" s="4">
        <v>5131</v>
      </c>
      <c r="N2777" s="5">
        <v>154.06</v>
      </c>
      <c r="O2777" s="5">
        <v>90.93</v>
      </c>
      <c r="P2777" s="5">
        <v>63.13</v>
      </c>
      <c r="Q2777" s="5">
        <f>#REF!*#REF!</f>
        <v>466561.83</v>
      </c>
      <c r="R2777" s="5">
        <v>323920.03000000003</v>
      </c>
      <c r="S2777" s="5">
        <f>#REF!-#REF!</f>
        <v>-142641.79999999999</v>
      </c>
      <c r="T2777" s="36">
        <f t="shared" si="43"/>
        <v>-0.30572968217309998</v>
      </c>
    </row>
    <row r="2778" spans="1:20" x14ac:dyDescent="0.2">
      <c r="A2778" s="25" t="s">
        <v>29</v>
      </c>
      <c r="B2778" s="25" t="s">
        <v>126</v>
      </c>
      <c r="C2778" s="25" t="s">
        <v>51</v>
      </c>
      <c r="D2778" s="25" t="s">
        <v>23</v>
      </c>
      <c r="E2778" s="25" t="s">
        <v>1917</v>
      </c>
      <c r="F2778" s="2">
        <v>40344</v>
      </c>
      <c r="G2778" s="23" t="str">
        <f>TEXT(Table2[[#This Row],[Order-Date]],"mmm")</f>
        <v>Jun</v>
      </c>
      <c r="H2778">
        <v>2010</v>
      </c>
      <c r="I2778">
        <v>998043382</v>
      </c>
      <c r="J2778" s="2">
        <v>40244</v>
      </c>
      <c r="K2778" s="23">
        <f>WEEKDAY(#REF!,1)</f>
        <v>1</v>
      </c>
      <c r="L2778" s="25" t="str">
        <f>IF(#REF!&gt;=#REF!,#REF!-#REF!,"")</f>
        <v/>
      </c>
      <c r="M2778" s="4">
        <v>2070</v>
      </c>
      <c r="N2778" s="5">
        <v>437.2</v>
      </c>
      <c r="O2778" s="5">
        <v>263.33</v>
      </c>
      <c r="P2778" s="5">
        <v>173.87</v>
      </c>
      <c r="Q2778" s="5">
        <f>#REF!*#REF!</f>
        <v>545093.1</v>
      </c>
      <c r="R2778" s="5">
        <v>359910.9</v>
      </c>
      <c r="S2778" s="5">
        <f>#REF!-#REF!</f>
        <v>-185182.2</v>
      </c>
      <c r="T2778" s="36">
        <f t="shared" si="43"/>
        <v>-0.33972581931416901</v>
      </c>
    </row>
    <row r="2779" spans="1:20" x14ac:dyDescent="0.2">
      <c r="A2779" s="25" t="s">
        <v>20</v>
      </c>
      <c r="B2779" s="25" t="s">
        <v>226</v>
      </c>
      <c r="C2779" s="25" t="s">
        <v>42</v>
      </c>
      <c r="D2779" s="25" t="s">
        <v>27</v>
      </c>
      <c r="E2779" s="25" t="s">
        <v>1915</v>
      </c>
      <c r="F2779" s="2">
        <v>42390</v>
      </c>
      <c r="G2779" s="23" t="str">
        <f>TEXT(Table2[[#This Row],[Order-Date]],"mmm")</f>
        <v>Jan</v>
      </c>
      <c r="H2779">
        <v>2016</v>
      </c>
      <c r="I2779">
        <v>149137103</v>
      </c>
      <c r="J2779" s="2">
        <v>42463</v>
      </c>
      <c r="K2779" s="23">
        <f>WEEKDAY(#REF!,1)</f>
        <v>1</v>
      </c>
      <c r="L2779" s="25">
        <f>IF(#REF!&gt;=#REF!,#REF!-#REF!,"")</f>
        <v>73</v>
      </c>
      <c r="M2779" s="4">
        <v>1838</v>
      </c>
      <c r="N2779" s="5">
        <v>109.28</v>
      </c>
      <c r="O2779" s="5">
        <v>35.840000000000003</v>
      </c>
      <c r="P2779" s="5">
        <v>73.44</v>
      </c>
      <c r="Q2779" s="5">
        <f>#REF!*#REF!</f>
        <v>65873.919999999998</v>
      </c>
      <c r="R2779" s="5">
        <v>134982.72</v>
      </c>
      <c r="S2779" s="5">
        <f>#REF!-#REF!</f>
        <v>69108.800000000003</v>
      </c>
      <c r="T2779" s="36">
        <f t="shared" si="43"/>
        <v>1.0491071428571399</v>
      </c>
    </row>
    <row r="2780" spans="1:20" x14ac:dyDescent="0.2">
      <c r="A2780" s="25" t="s">
        <v>46</v>
      </c>
      <c r="B2780" s="25" t="s">
        <v>129</v>
      </c>
      <c r="C2780" s="25" t="s">
        <v>26</v>
      </c>
      <c r="D2780" s="25" t="s">
        <v>27</v>
      </c>
      <c r="E2780" s="25" t="s">
        <v>1918</v>
      </c>
      <c r="F2780" s="2">
        <v>40794</v>
      </c>
      <c r="G2780" s="23" t="str">
        <f>TEXT(Table2[[#This Row],[Order-Date]],"mmm")</f>
        <v>Sep</v>
      </c>
      <c r="H2780">
        <v>2011</v>
      </c>
      <c r="I2780">
        <v>873871266</v>
      </c>
      <c r="J2780" s="2">
        <v>40805</v>
      </c>
      <c r="K2780" s="23">
        <f>WEEKDAY(#REF!,1)</f>
        <v>2</v>
      </c>
      <c r="L2780" s="25">
        <f>IF(#REF!&gt;=#REF!,#REF!-#REF!,"")</f>
        <v>11</v>
      </c>
      <c r="M2780" s="4">
        <v>6782</v>
      </c>
      <c r="N2780" s="5">
        <v>152.58000000000001</v>
      </c>
      <c r="O2780" s="5">
        <v>97.44</v>
      </c>
      <c r="P2780" s="5">
        <v>55.14</v>
      </c>
      <c r="Q2780" s="5">
        <f>#REF!*#REF!</f>
        <v>660838.07999999996</v>
      </c>
      <c r="R2780" s="5">
        <v>373959.48</v>
      </c>
      <c r="S2780" s="5">
        <f>#REF!-#REF!</f>
        <v>-286878.59999999998</v>
      </c>
      <c r="T2780" s="36">
        <f t="shared" si="43"/>
        <v>-0.43411330049261099</v>
      </c>
    </row>
    <row r="2781" spans="1:20" x14ac:dyDescent="0.2">
      <c r="A2781" s="25" t="s">
        <v>20</v>
      </c>
      <c r="B2781" s="25" t="s">
        <v>94</v>
      </c>
      <c r="C2781" s="25" t="s">
        <v>51</v>
      </c>
      <c r="D2781" s="25" t="s">
        <v>27</v>
      </c>
      <c r="E2781" s="25" t="s">
        <v>1918</v>
      </c>
      <c r="F2781" s="2">
        <v>42182</v>
      </c>
      <c r="G2781" s="23" t="str">
        <f>TEXT(Table2[[#This Row],[Order-Date]],"mmm")</f>
        <v>Jun</v>
      </c>
      <c r="H2781">
        <v>2015</v>
      </c>
      <c r="I2781">
        <v>666044700</v>
      </c>
      <c r="J2781" s="2">
        <v>42011</v>
      </c>
      <c r="K2781" s="23">
        <f>WEEKDAY(#REF!,1)</f>
        <v>4</v>
      </c>
      <c r="L2781" s="25" t="str">
        <f>IF(#REF!&gt;=#REF!,#REF!-#REF!,"")</f>
        <v/>
      </c>
      <c r="M2781" s="4">
        <v>6282</v>
      </c>
      <c r="N2781" s="5">
        <v>437.2</v>
      </c>
      <c r="O2781" s="5">
        <v>263.33</v>
      </c>
      <c r="P2781" s="5">
        <v>173.87</v>
      </c>
      <c r="Q2781" s="5">
        <f>#REF!*#REF!</f>
        <v>1654239.06</v>
      </c>
      <c r="R2781" s="5">
        <v>1092251.3400000001</v>
      </c>
      <c r="S2781" s="5">
        <f>#REF!-#REF!</f>
        <v>-561987.72</v>
      </c>
      <c r="T2781" s="36">
        <f t="shared" si="43"/>
        <v>-0.33972581931416901</v>
      </c>
    </row>
    <row r="2782" spans="1:20" x14ac:dyDescent="0.2">
      <c r="A2782" s="25" t="s">
        <v>40</v>
      </c>
      <c r="B2782" s="25" t="s">
        <v>203</v>
      </c>
      <c r="C2782" s="25" t="s">
        <v>77</v>
      </c>
      <c r="D2782" s="25" t="s">
        <v>23</v>
      </c>
      <c r="E2782" s="25" t="s">
        <v>1916</v>
      </c>
      <c r="F2782" s="2">
        <v>42715</v>
      </c>
      <c r="G2782" s="23" t="str">
        <f>TEXT(Table2[[#This Row],[Order-Date]],"mmm")</f>
        <v>Dec</v>
      </c>
      <c r="H2782">
        <v>2016</v>
      </c>
      <c r="I2782">
        <v>239768731</v>
      </c>
      <c r="J2782" s="2">
        <v>42726</v>
      </c>
      <c r="K2782" s="23">
        <f>WEEKDAY(#REF!,1)</f>
        <v>5</v>
      </c>
      <c r="L2782" s="25">
        <f>IF(#REF!&gt;=#REF!,#REF!-#REF!,"")</f>
        <v>11</v>
      </c>
      <c r="M2782" s="4">
        <v>1751</v>
      </c>
      <c r="N2782" s="5">
        <v>154.06</v>
      </c>
      <c r="O2782" s="5">
        <v>90.93</v>
      </c>
      <c r="P2782" s="5">
        <v>63.13</v>
      </c>
      <c r="Q2782" s="5">
        <f>#REF!*#REF!</f>
        <v>159218.43</v>
      </c>
      <c r="R2782" s="5">
        <v>110540.63</v>
      </c>
      <c r="S2782" s="5">
        <f>#REF!-#REF!</f>
        <v>-48677.8</v>
      </c>
      <c r="T2782" s="36">
        <f t="shared" si="43"/>
        <v>-0.30572968217309998</v>
      </c>
    </row>
    <row r="2783" spans="1:20" x14ac:dyDescent="0.2">
      <c r="A2783" s="25" t="s">
        <v>46</v>
      </c>
      <c r="B2783" s="25" t="s">
        <v>207</v>
      </c>
      <c r="C2783" s="25" t="s">
        <v>34</v>
      </c>
      <c r="D2783" s="25" t="s">
        <v>27</v>
      </c>
      <c r="E2783" s="25" t="s">
        <v>1918</v>
      </c>
      <c r="F2783" s="2">
        <v>42854</v>
      </c>
      <c r="G2783" s="23" t="str">
        <f>TEXT(Table2[[#This Row],[Order-Date]],"mmm")</f>
        <v>Apr</v>
      </c>
      <c r="H2783">
        <v>2017</v>
      </c>
      <c r="I2783">
        <v>379467189</v>
      </c>
      <c r="J2783" s="2">
        <v>42984</v>
      </c>
      <c r="K2783" s="23">
        <f>WEEKDAY(#REF!,1)</f>
        <v>4</v>
      </c>
      <c r="L2783" s="25">
        <f>IF(#REF!&gt;=#REF!,#REF!-#REF!,"")</f>
        <v>130</v>
      </c>
      <c r="M2783" s="4">
        <v>1629</v>
      </c>
      <c r="N2783" s="5">
        <v>205.7</v>
      </c>
      <c r="O2783" s="5">
        <v>117.11</v>
      </c>
      <c r="P2783" s="5">
        <v>88.59</v>
      </c>
      <c r="Q2783" s="5">
        <f>#REF!*#REF!</f>
        <v>190772.19</v>
      </c>
      <c r="R2783" s="5">
        <v>144313.10999999999</v>
      </c>
      <c r="S2783" s="5">
        <f>#REF!-#REF!</f>
        <v>-46459.08</v>
      </c>
      <c r="T2783" s="36">
        <f t="shared" si="43"/>
        <v>-0.24353172231235601</v>
      </c>
    </row>
    <row r="2784" spans="1:20" x14ac:dyDescent="0.2">
      <c r="A2784" s="25" t="s">
        <v>37</v>
      </c>
      <c r="B2784" s="25" t="s">
        <v>79</v>
      </c>
      <c r="C2784" s="25" t="s">
        <v>31</v>
      </c>
      <c r="D2784" s="25" t="s">
        <v>23</v>
      </c>
      <c r="E2784" s="25" t="s">
        <v>1916</v>
      </c>
      <c r="F2784" s="2">
        <v>40891</v>
      </c>
      <c r="G2784" s="23" t="str">
        <f>TEXT(Table2[[#This Row],[Order-Date]],"mmm")</f>
        <v>Dec</v>
      </c>
      <c r="H2784">
        <v>2011</v>
      </c>
      <c r="I2784">
        <v>589876401</v>
      </c>
      <c r="J2784" s="2">
        <v>40906</v>
      </c>
      <c r="K2784" s="23">
        <f>WEEKDAY(#REF!,1)</f>
        <v>5</v>
      </c>
      <c r="L2784" s="25">
        <f>IF(#REF!&gt;=#REF!,#REF!-#REF!,"")</f>
        <v>15</v>
      </c>
      <c r="M2784" s="4">
        <v>6390</v>
      </c>
      <c r="N2784" s="5">
        <v>47.45</v>
      </c>
      <c r="O2784" s="5">
        <v>31.79</v>
      </c>
      <c r="P2784" s="5">
        <v>15.66</v>
      </c>
      <c r="Q2784" s="5">
        <f>#REF!*#REF!</f>
        <v>203138.1</v>
      </c>
      <c r="R2784" s="5">
        <v>100067.4</v>
      </c>
      <c r="S2784" s="5">
        <f>#REF!-#REF!</f>
        <v>-103070.7</v>
      </c>
      <c r="T2784" s="36">
        <f t="shared" si="43"/>
        <v>-0.50739226171752105</v>
      </c>
    </row>
    <row r="2785" spans="1:20" x14ac:dyDescent="0.2">
      <c r="A2785" s="25" t="s">
        <v>29</v>
      </c>
      <c r="B2785" s="25" t="s">
        <v>177</v>
      </c>
      <c r="C2785" s="25" t="s">
        <v>65</v>
      </c>
      <c r="D2785" s="25" t="s">
        <v>27</v>
      </c>
      <c r="E2785" s="25" t="s">
        <v>1916</v>
      </c>
      <c r="F2785" s="2">
        <v>42301</v>
      </c>
      <c r="G2785" s="23" t="str">
        <f>TEXT(Table2[[#This Row],[Order-Date]],"mmm")</f>
        <v>Oct</v>
      </c>
      <c r="H2785">
        <v>2015</v>
      </c>
      <c r="I2785">
        <v>446045196</v>
      </c>
      <c r="J2785" s="2">
        <v>42015</v>
      </c>
      <c r="K2785" s="23">
        <f>WEEKDAY(#REF!,1)</f>
        <v>1</v>
      </c>
      <c r="L2785" s="25" t="str">
        <f>IF(#REF!&gt;=#REF!,#REF!-#REF!,"")</f>
        <v/>
      </c>
      <c r="M2785" s="4">
        <v>3540</v>
      </c>
      <c r="N2785" s="5">
        <v>9.33</v>
      </c>
      <c r="O2785" s="5">
        <v>6.92</v>
      </c>
      <c r="P2785" s="5">
        <v>2.41</v>
      </c>
      <c r="Q2785" s="5">
        <f>#REF!*#REF!</f>
        <v>24496.799999999999</v>
      </c>
      <c r="R2785" s="5">
        <v>8531.4</v>
      </c>
      <c r="S2785" s="5">
        <f>#REF!-#REF!</f>
        <v>-15965.4</v>
      </c>
      <c r="T2785" s="36">
        <f t="shared" si="43"/>
        <v>-0.65173410404624299</v>
      </c>
    </row>
    <row r="2786" spans="1:20" x14ac:dyDescent="0.2">
      <c r="A2786" s="25" t="s">
        <v>46</v>
      </c>
      <c r="B2786" s="25" t="s">
        <v>150</v>
      </c>
      <c r="C2786" s="25" t="s">
        <v>56</v>
      </c>
      <c r="D2786" s="25" t="s">
        <v>27</v>
      </c>
      <c r="E2786" s="25" t="s">
        <v>1915</v>
      </c>
      <c r="F2786" s="2">
        <v>41739</v>
      </c>
      <c r="G2786" s="23" t="str">
        <f>TEXT(Table2[[#This Row],[Order-Date]],"mmm")</f>
        <v>Apr</v>
      </c>
      <c r="H2786">
        <v>2014</v>
      </c>
      <c r="I2786">
        <v>943334901</v>
      </c>
      <c r="J2786" s="2">
        <v>41709</v>
      </c>
      <c r="K2786" s="23">
        <f>WEEKDAY(#REF!,1)</f>
        <v>3</v>
      </c>
      <c r="L2786" s="25" t="str">
        <f>IF(#REF!&gt;=#REF!,#REF!-#REF!,"")</f>
        <v/>
      </c>
      <c r="M2786" s="4">
        <v>2615</v>
      </c>
      <c r="N2786" s="5">
        <v>421.89</v>
      </c>
      <c r="O2786" s="5">
        <v>364.69</v>
      </c>
      <c r="P2786" s="5">
        <v>57.2</v>
      </c>
      <c r="Q2786" s="5">
        <f>#REF!*#REF!</f>
        <v>953664.35</v>
      </c>
      <c r="R2786" s="5">
        <v>149578</v>
      </c>
      <c r="S2786" s="5">
        <f>#REF!-#REF!</f>
        <v>-804086.35</v>
      </c>
      <c r="T2786" s="36">
        <f t="shared" si="43"/>
        <v>-0.84315445995228799</v>
      </c>
    </row>
    <row r="2787" spans="1:20" x14ac:dyDescent="0.2">
      <c r="A2787" s="25" t="s">
        <v>32</v>
      </c>
      <c r="B2787" s="25" t="s">
        <v>215</v>
      </c>
      <c r="C2787" s="25" t="s">
        <v>31</v>
      </c>
      <c r="D2787" s="25" t="s">
        <v>27</v>
      </c>
      <c r="E2787" s="25" t="s">
        <v>1917</v>
      </c>
      <c r="F2787" s="2">
        <v>41872</v>
      </c>
      <c r="G2787" s="23" t="str">
        <f>TEXT(Table2[[#This Row],[Order-Date]],"mmm")</f>
        <v>Aug</v>
      </c>
      <c r="H2787">
        <v>2014</v>
      </c>
      <c r="I2787">
        <v>447419345</v>
      </c>
      <c r="J2787" s="2">
        <v>41900</v>
      </c>
      <c r="K2787" s="23">
        <f>WEEKDAY(#REF!,1)</f>
        <v>5</v>
      </c>
      <c r="L2787" s="25">
        <f>IF(#REF!&gt;=#REF!,#REF!-#REF!,"")</f>
        <v>28</v>
      </c>
      <c r="M2787" s="4">
        <v>182</v>
      </c>
      <c r="N2787" s="5">
        <v>47.45</v>
      </c>
      <c r="O2787" s="5">
        <v>31.79</v>
      </c>
      <c r="P2787" s="5">
        <v>15.66</v>
      </c>
      <c r="Q2787" s="5">
        <f>#REF!*#REF!</f>
        <v>5785.78</v>
      </c>
      <c r="R2787" s="5">
        <v>2850.12</v>
      </c>
      <c r="S2787" s="5">
        <f>#REF!-#REF!</f>
        <v>-2935.66</v>
      </c>
      <c r="T2787" s="36">
        <f t="shared" si="43"/>
        <v>-0.50739226171752105</v>
      </c>
    </row>
    <row r="2788" spans="1:20" x14ac:dyDescent="0.2">
      <c r="A2788" s="25" t="s">
        <v>29</v>
      </c>
      <c r="B2788" s="25" t="s">
        <v>161</v>
      </c>
      <c r="C2788" s="25" t="s">
        <v>85</v>
      </c>
      <c r="D2788" s="25" t="s">
        <v>27</v>
      </c>
      <c r="E2788" s="25" t="s">
        <v>1915</v>
      </c>
      <c r="F2788" s="2">
        <v>41926</v>
      </c>
      <c r="G2788" s="23" t="str">
        <f>TEXT(Table2[[#This Row],[Order-Date]],"mmm")</f>
        <v>Oct</v>
      </c>
      <c r="H2788">
        <v>2014</v>
      </c>
      <c r="I2788">
        <v>544284856</v>
      </c>
      <c r="J2788" s="2">
        <v>41937</v>
      </c>
      <c r="K2788" s="23">
        <f>WEEKDAY(#REF!,1)</f>
        <v>7</v>
      </c>
      <c r="L2788" s="25">
        <f>IF(#REF!&gt;=#REF!,#REF!-#REF!,"")</f>
        <v>11</v>
      </c>
      <c r="M2788" s="4">
        <v>4839</v>
      </c>
      <c r="N2788" s="5">
        <v>668.27</v>
      </c>
      <c r="O2788" s="5">
        <v>502.54</v>
      </c>
      <c r="P2788" s="5">
        <v>165.73</v>
      </c>
      <c r="Q2788" s="5">
        <f>#REF!*#REF!</f>
        <v>2431791.06</v>
      </c>
      <c r="R2788" s="5">
        <v>801967.47</v>
      </c>
      <c r="S2788" s="5">
        <f>#REF!-#REF!</f>
        <v>-1629823.59</v>
      </c>
      <c r="T2788" s="36">
        <f t="shared" si="43"/>
        <v>-0.67021530624427905</v>
      </c>
    </row>
    <row r="2789" spans="1:20" x14ac:dyDescent="0.2">
      <c r="A2789" s="25" t="s">
        <v>32</v>
      </c>
      <c r="B2789" s="25" t="s">
        <v>200</v>
      </c>
      <c r="C2789" s="25" t="s">
        <v>22</v>
      </c>
      <c r="D2789" s="25" t="s">
        <v>23</v>
      </c>
      <c r="E2789" s="25" t="s">
        <v>1916</v>
      </c>
      <c r="F2789" s="2">
        <v>40843</v>
      </c>
      <c r="G2789" s="23" t="str">
        <f>TEXT(Table2[[#This Row],[Order-Date]],"mmm")</f>
        <v>Oct</v>
      </c>
      <c r="H2789">
        <v>2011</v>
      </c>
      <c r="I2789">
        <v>190230262</v>
      </c>
      <c r="J2789" s="2">
        <v>40874</v>
      </c>
      <c r="K2789" s="23">
        <f>WEEKDAY(#REF!,1)</f>
        <v>1</v>
      </c>
      <c r="L2789" s="25">
        <f>IF(#REF!&gt;=#REF!,#REF!-#REF!,"")</f>
        <v>31</v>
      </c>
      <c r="M2789" s="4">
        <v>2217</v>
      </c>
      <c r="N2789" s="5">
        <v>255.28</v>
      </c>
      <c r="O2789" s="5">
        <v>159.41999999999999</v>
      </c>
      <c r="P2789" s="5">
        <v>95.86</v>
      </c>
      <c r="Q2789" s="5">
        <f>#REF!*#REF!</f>
        <v>353434.14</v>
      </c>
      <c r="R2789" s="5">
        <v>212521.62</v>
      </c>
      <c r="S2789" s="5">
        <f>#REF!-#REF!</f>
        <v>-140912.51999999999</v>
      </c>
      <c r="T2789" s="36">
        <f t="shared" si="43"/>
        <v>-0.39869527035503699</v>
      </c>
    </row>
    <row r="2790" spans="1:20" x14ac:dyDescent="0.2">
      <c r="A2790" s="25" t="s">
        <v>20</v>
      </c>
      <c r="B2790" s="25" t="s">
        <v>25</v>
      </c>
      <c r="C2790" s="25" t="s">
        <v>26</v>
      </c>
      <c r="D2790" s="25" t="s">
        <v>23</v>
      </c>
      <c r="E2790" s="25" t="s">
        <v>1916</v>
      </c>
      <c r="F2790" s="2">
        <v>40542</v>
      </c>
      <c r="G2790" s="23" t="str">
        <f>TEXT(Table2[[#This Row],[Order-Date]],"mmm")</f>
        <v>Dec</v>
      </c>
      <c r="H2790">
        <v>2010</v>
      </c>
      <c r="I2790">
        <v>661866891</v>
      </c>
      <c r="J2790" s="2">
        <v>40590</v>
      </c>
      <c r="K2790" s="23">
        <f>WEEKDAY(#REF!,1)</f>
        <v>4</v>
      </c>
      <c r="L2790" s="25">
        <f>IF(#REF!&gt;=#REF!,#REF!-#REF!,"")</f>
        <v>48</v>
      </c>
      <c r="M2790" s="4">
        <v>9976</v>
      </c>
      <c r="N2790" s="5">
        <v>152.58000000000001</v>
      </c>
      <c r="O2790" s="5">
        <v>97.44</v>
      </c>
      <c r="P2790" s="5">
        <v>55.14</v>
      </c>
      <c r="Q2790" s="5">
        <f>#REF!*#REF!</f>
        <v>972061.44</v>
      </c>
      <c r="R2790" s="5">
        <v>550076.64</v>
      </c>
      <c r="S2790" s="5">
        <f>#REF!-#REF!</f>
        <v>-421984.8</v>
      </c>
      <c r="T2790" s="36">
        <f t="shared" si="43"/>
        <v>-0.43411330049261099</v>
      </c>
    </row>
    <row r="2791" spans="1:20" x14ac:dyDescent="0.2">
      <c r="A2791" s="25" t="s">
        <v>29</v>
      </c>
      <c r="B2791" s="25" t="s">
        <v>223</v>
      </c>
      <c r="C2791" s="25" t="s">
        <v>77</v>
      </c>
      <c r="D2791" s="25" t="s">
        <v>27</v>
      </c>
      <c r="E2791" s="25" t="s">
        <v>1917</v>
      </c>
      <c r="F2791" s="2">
        <v>41801</v>
      </c>
      <c r="G2791" s="23" t="str">
        <f>TEXT(Table2[[#This Row],[Order-Date]],"mmm")</f>
        <v>Jun</v>
      </c>
      <c r="H2791">
        <v>2014</v>
      </c>
      <c r="I2791">
        <v>606118571</v>
      </c>
      <c r="J2791" s="2">
        <v>41961</v>
      </c>
      <c r="K2791" s="23">
        <f>WEEKDAY(#REF!,1)</f>
        <v>3</v>
      </c>
      <c r="L2791" s="25">
        <f>IF(#REF!&gt;=#REF!,#REF!-#REF!,"")</f>
        <v>160</v>
      </c>
      <c r="M2791" s="4">
        <v>2809</v>
      </c>
      <c r="N2791" s="5">
        <v>154.06</v>
      </c>
      <c r="O2791" s="5">
        <v>90.93</v>
      </c>
      <c r="P2791" s="5">
        <v>63.13</v>
      </c>
      <c r="Q2791" s="5">
        <f>#REF!*#REF!</f>
        <v>255422.37</v>
      </c>
      <c r="R2791" s="5">
        <v>177332.17</v>
      </c>
      <c r="S2791" s="5">
        <f>#REF!-#REF!</f>
        <v>-78090.2</v>
      </c>
      <c r="T2791" s="36">
        <f t="shared" si="43"/>
        <v>-0.30572968217309998</v>
      </c>
    </row>
    <row r="2792" spans="1:20" x14ac:dyDescent="0.2">
      <c r="A2792" s="25" t="s">
        <v>20</v>
      </c>
      <c r="B2792" s="25" t="s">
        <v>70</v>
      </c>
      <c r="C2792" s="25" t="s">
        <v>51</v>
      </c>
      <c r="D2792" s="25" t="s">
        <v>27</v>
      </c>
      <c r="E2792" s="25" t="s">
        <v>1917</v>
      </c>
      <c r="F2792" s="2">
        <v>40844</v>
      </c>
      <c r="G2792" s="23" t="str">
        <f>TEXT(Table2[[#This Row],[Order-Date]],"mmm")</f>
        <v>Oct</v>
      </c>
      <c r="H2792">
        <v>2011</v>
      </c>
      <c r="I2792">
        <v>990221631</v>
      </c>
      <c r="J2792" s="2">
        <v>40706</v>
      </c>
      <c r="K2792" s="23">
        <f>WEEKDAY(#REF!,1)</f>
        <v>1</v>
      </c>
      <c r="L2792" s="25" t="str">
        <f>IF(#REF!&gt;=#REF!,#REF!-#REF!,"")</f>
        <v/>
      </c>
      <c r="M2792" s="4">
        <v>7440</v>
      </c>
      <c r="N2792" s="5">
        <v>437.2</v>
      </c>
      <c r="O2792" s="5">
        <v>263.33</v>
      </c>
      <c r="P2792" s="5">
        <v>173.87</v>
      </c>
      <c r="Q2792" s="5">
        <f>#REF!*#REF!</f>
        <v>1959175.2</v>
      </c>
      <c r="R2792" s="5">
        <v>1293592.8</v>
      </c>
      <c r="S2792" s="5">
        <f>#REF!-#REF!</f>
        <v>-665582.4</v>
      </c>
      <c r="T2792" s="36">
        <f t="shared" si="43"/>
        <v>-0.33972581931416901</v>
      </c>
    </row>
    <row r="2793" spans="1:20" x14ac:dyDescent="0.2">
      <c r="A2793" s="25" t="s">
        <v>59</v>
      </c>
      <c r="B2793" s="25" t="s">
        <v>225</v>
      </c>
      <c r="C2793" s="25" t="s">
        <v>49</v>
      </c>
      <c r="D2793" s="25" t="s">
        <v>23</v>
      </c>
      <c r="E2793" s="25" t="s">
        <v>1916</v>
      </c>
      <c r="F2793" s="2">
        <v>40315</v>
      </c>
      <c r="G2793" s="23" t="str">
        <f>TEXT(Table2[[#This Row],[Order-Date]],"mmm")</f>
        <v>May</v>
      </c>
      <c r="H2793">
        <v>2010</v>
      </c>
      <c r="I2793">
        <v>151724898</v>
      </c>
      <c r="J2793" s="2">
        <v>40345</v>
      </c>
      <c r="K2793" s="23">
        <f>WEEKDAY(#REF!,1)</f>
        <v>4</v>
      </c>
      <c r="L2793" s="25">
        <f>IF(#REF!&gt;=#REF!,#REF!-#REF!,"")</f>
        <v>30</v>
      </c>
      <c r="M2793" s="4">
        <v>7624</v>
      </c>
      <c r="N2793" s="5">
        <v>651.21</v>
      </c>
      <c r="O2793" s="5">
        <v>524.96</v>
      </c>
      <c r="P2793" s="5">
        <v>126.25</v>
      </c>
      <c r="Q2793" s="5">
        <f>#REF!*#REF!</f>
        <v>4002295.04</v>
      </c>
      <c r="R2793" s="5">
        <v>962530</v>
      </c>
      <c r="S2793" s="5">
        <f>#REF!-#REF!</f>
        <v>-3039765.04</v>
      </c>
      <c r="T2793" s="36">
        <f t="shared" si="43"/>
        <v>-0.75950548613227697</v>
      </c>
    </row>
    <row r="2794" spans="1:20" x14ac:dyDescent="0.2">
      <c r="A2794" s="25" t="s">
        <v>20</v>
      </c>
      <c r="B2794" s="25" t="s">
        <v>164</v>
      </c>
      <c r="C2794" s="25" t="s">
        <v>39</v>
      </c>
      <c r="D2794" s="25" t="s">
        <v>27</v>
      </c>
      <c r="E2794" s="25" t="s">
        <v>1915</v>
      </c>
      <c r="F2794" s="2">
        <v>41219</v>
      </c>
      <c r="G2794" s="23" t="str">
        <f>TEXT(Table2[[#This Row],[Order-Date]],"mmm")</f>
        <v>Nov</v>
      </c>
      <c r="H2794">
        <v>2012</v>
      </c>
      <c r="I2794">
        <v>548489701</v>
      </c>
      <c r="J2794" s="2">
        <v>41121</v>
      </c>
      <c r="K2794" s="23">
        <f>WEEKDAY(#REF!,1)</f>
        <v>3</v>
      </c>
      <c r="L2794" s="25" t="str">
        <f>IF(#REF!&gt;=#REF!,#REF!-#REF!,"")</f>
        <v/>
      </c>
      <c r="M2794" s="4">
        <v>9146</v>
      </c>
      <c r="N2794" s="5">
        <v>81.73</v>
      </c>
      <c r="O2794" s="5">
        <v>56.67</v>
      </c>
      <c r="P2794" s="5">
        <v>25.06</v>
      </c>
      <c r="Q2794" s="5">
        <f>#REF!*#REF!</f>
        <v>518303.82</v>
      </c>
      <c r="R2794" s="5">
        <v>229198.76</v>
      </c>
      <c r="S2794" s="5">
        <f>#REF!-#REF!</f>
        <v>-289105.06</v>
      </c>
      <c r="T2794" s="36">
        <f t="shared" si="43"/>
        <v>-0.55779071819304704</v>
      </c>
    </row>
    <row r="2795" spans="1:20" x14ac:dyDescent="0.2">
      <c r="A2795" s="25" t="s">
        <v>20</v>
      </c>
      <c r="B2795" s="25" t="s">
        <v>163</v>
      </c>
      <c r="C2795" s="25" t="s">
        <v>39</v>
      </c>
      <c r="D2795" s="25" t="s">
        <v>23</v>
      </c>
      <c r="E2795" s="25" t="s">
        <v>1916</v>
      </c>
      <c r="F2795" s="2">
        <v>42739</v>
      </c>
      <c r="G2795" s="23" t="str">
        <f>TEXT(Table2[[#This Row],[Order-Date]],"mmm")</f>
        <v>Jan</v>
      </c>
      <c r="H2795">
        <v>2017</v>
      </c>
      <c r="I2795">
        <v>208689868</v>
      </c>
      <c r="J2795" s="2">
        <v>42798</v>
      </c>
      <c r="K2795" s="23">
        <f>WEEKDAY(#REF!,1)</f>
        <v>7</v>
      </c>
      <c r="L2795" s="25">
        <f>IF(#REF!&gt;=#REF!,#REF!-#REF!,"")</f>
        <v>59</v>
      </c>
      <c r="M2795" s="4">
        <v>4824</v>
      </c>
      <c r="N2795" s="5">
        <v>81.73</v>
      </c>
      <c r="O2795" s="5">
        <v>56.67</v>
      </c>
      <c r="P2795" s="5">
        <v>25.06</v>
      </c>
      <c r="Q2795" s="5">
        <f>#REF!*#REF!</f>
        <v>273376.08</v>
      </c>
      <c r="R2795" s="5">
        <v>120889.44</v>
      </c>
      <c r="S2795" s="5">
        <f>#REF!-#REF!</f>
        <v>-152486.64000000001</v>
      </c>
      <c r="T2795" s="36">
        <f t="shared" si="43"/>
        <v>-0.55779071819304704</v>
      </c>
    </row>
    <row r="2796" spans="1:20" x14ac:dyDescent="0.2">
      <c r="A2796" s="25" t="s">
        <v>37</v>
      </c>
      <c r="B2796" s="25" t="s">
        <v>79</v>
      </c>
      <c r="C2796" s="25" t="s">
        <v>42</v>
      </c>
      <c r="D2796" s="25" t="s">
        <v>23</v>
      </c>
      <c r="E2796" s="25" t="s">
        <v>1917</v>
      </c>
      <c r="F2796" s="2">
        <v>42773</v>
      </c>
      <c r="G2796" s="23" t="str">
        <f>TEXT(Table2[[#This Row],[Order-Date]],"mmm")</f>
        <v>Feb</v>
      </c>
      <c r="H2796">
        <v>2017</v>
      </c>
      <c r="I2796">
        <v>380811727</v>
      </c>
      <c r="J2796" s="2">
        <v>42893</v>
      </c>
      <c r="K2796" s="23">
        <f>WEEKDAY(#REF!,1)</f>
        <v>4</v>
      </c>
      <c r="L2796" s="25">
        <f>IF(#REF!&gt;=#REF!,#REF!-#REF!,"")</f>
        <v>120</v>
      </c>
      <c r="M2796" s="4">
        <v>9507</v>
      </c>
      <c r="N2796" s="5">
        <v>109.28</v>
      </c>
      <c r="O2796" s="5">
        <v>35.840000000000003</v>
      </c>
      <c r="P2796" s="5">
        <v>73.44</v>
      </c>
      <c r="Q2796" s="5">
        <f>#REF!*#REF!</f>
        <v>340730.88</v>
      </c>
      <c r="R2796" s="5">
        <v>698194.08</v>
      </c>
      <c r="S2796" s="5">
        <f>#REF!-#REF!</f>
        <v>357463.2</v>
      </c>
      <c r="T2796" s="36">
        <f t="shared" si="43"/>
        <v>1.0491071428571399</v>
      </c>
    </row>
    <row r="2797" spans="1:20" x14ac:dyDescent="0.2">
      <c r="A2797" s="25" t="s">
        <v>29</v>
      </c>
      <c r="B2797" s="25" t="s">
        <v>116</v>
      </c>
      <c r="C2797" s="25" t="s">
        <v>26</v>
      </c>
      <c r="D2797" s="25" t="s">
        <v>23</v>
      </c>
      <c r="E2797" s="25" t="s">
        <v>1918</v>
      </c>
      <c r="F2797" s="2">
        <v>40369</v>
      </c>
      <c r="G2797" s="23" t="str">
        <f>TEXT(Table2[[#This Row],[Order-Date]],"mmm")</f>
        <v>Jul</v>
      </c>
      <c r="H2797">
        <v>2010</v>
      </c>
      <c r="I2797">
        <v>583654105</v>
      </c>
      <c r="J2797" s="2">
        <v>40470</v>
      </c>
      <c r="K2797" s="23">
        <f>WEEKDAY(#REF!,1)</f>
        <v>3</v>
      </c>
      <c r="L2797" s="25">
        <f>IF(#REF!&gt;=#REF!,#REF!-#REF!,"")</f>
        <v>101</v>
      </c>
      <c r="M2797" s="4">
        <v>5075</v>
      </c>
      <c r="N2797" s="5">
        <v>152.58000000000001</v>
      </c>
      <c r="O2797" s="5">
        <v>97.44</v>
      </c>
      <c r="P2797" s="5">
        <v>55.14</v>
      </c>
      <c r="Q2797" s="5">
        <f>#REF!*#REF!</f>
        <v>494508</v>
      </c>
      <c r="R2797" s="5">
        <v>279835.5</v>
      </c>
      <c r="S2797" s="5">
        <f>#REF!-#REF!</f>
        <v>-214672.5</v>
      </c>
      <c r="T2797" s="36">
        <f t="shared" si="43"/>
        <v>-0.43411330049261099</v>
      </c>
    </row>
    <row r="2798" spans="1:20" x14ac:dyDescent="0.2">
      <c r="A2798" s="25" t="s">
        <v>37</v>
      </c>
      <c r="B2798" s="25" t="s">
        <v>196</v>
      </c>
      <c r="C2798" s="25" t="s">
        <v>34</v>
      </c>
      <c r="D2798" s="25" t="s">
        <v>23</v>
      </c>
      <c r="E2798" s="25" t="s">
        <v>1916</v>
      </c>
      <c r="F2798" s="2">
        <v>40476</v>
      </c>
      <c r="G2798" s="23" t="str">
        <f>TEXT(Table2[[#This Row],[Order-Date]],"mmm")</f>
        <v>Oct</v>
      </c>
      <c r="H2798">
        <v>2010</v>
      </c>
      <c r="I2798">
        <v>856328332</v>
      </c>
      <c r="J2798" s="2">
        <v>40402</v>
      </c>
      <c r="K2798" s="23">
        <f>WEEKDAY(#REF!,1)</f>
        <v>5</v>
      </c>
      <c r="L2798" s="25" t="str">
        <f>IF(#REF!&gt;=#REF!,#REF!-#REF!,"")</f>
        <v/>
      </c>
      <c r="M2798" s="4">
        <v>5438</v>
      </c>
      <c r="N2798" s="5">
        <v>205.7</v>
      </c>
      <c r="O2798" s="5">
        <v>117.11</v>
      </c>
      <c r="P2798" s="5">
        <v>88.59</v>
      </c>
      <c r="Q2798" s="5">
        <f>#REF!*#REF!</f>
        <v>636844.18000000005</v>
      </c>
      <c r="R2798" s="5">
        <v>481752.42</v>
      </c>
      <c r="S2798" s="5">
        <f>#REF!-#REF!</f>
        <v>-155091.76</v>
      </c>
      <c r="T2798" s="36">
        <f t="shared" si="43"/>
        <v>-0.24353172231235601</v>
      </c>
    </row>
    <row r="2799" spans="1:20" x14ac:dyDescent="0.2">
      <c r="A2799" s="25" t="s">
        <v>40</v>
      </c>
      <c r="B2799" s="25" t="s">
        <v>160</v>
      </c>
      <c r="C2799" s="25" t="s">
        <v>22</v>
      </c>
      <c r="D2799" s="25" t="s">
        <v>27</v>
      </c>
      <c r="E2799" s="25" t="s">
        <v>1918</v>
      </c>
      <c r="F2799" s="2">
        <v>41478</v>
      </c>
      <c r="G2799" s="23" t="str">
        <f>TEXT(Table2[[#This Row],[Order-Date]],"mmm")</f>
        <v>Jul</v>
      </c>
      <c r="H2799">
        <v>2013</v>
      </c>
      <c r="I2799">
        <v>408258235</v>
      </c>
      <c r="J2799" s="2">
        <v>41482</v>
      </c>
      <c r="K2799" s="23">
        <f>WEEKDAY(#REF!,1)</f>
        <v>7</v>
      </c>
      <c r="L2799" s="25">
        <f>IF(#REF!&gt;=#REF!,#REF!-#REF!,"")</f>
        <v>4</v>
      </c>
      <c r="M2799" s="4">
        <v>1539</v>
      </c>
      <c r="N2799" s="5">
        <v>255.28</v>
      </c>
      <c r="O2799" s="5">
        <v>159.41999999999999</v>
      </c>
      <c r="P2799" s="5">
        <v>95.86</v>
      </c>
      <c r="Q2799" s="5">
        <f>#REF!*#REF!</f>
        <v>245347.38</v>
      </c>
      <c r="R2799" s="5">
        <v>147528.54</v>
      </c>
      <c r="S2799" s="5">
        <f>#REF!-#REF!</f>
        <v>-97818.84</v>
      </c>
      <c r="T2799" s="36">
        <f t="shared" si="43"/>
        <v>-0.39869527035503699</v>
      </c>
    </row>
    <row r="2800" spans="1:20" x14ac:dyDescent="0.2">
      <c r="A2800" s="25" t="s">
        <v>46</v>
      </c>
      <c r="B2800" s="25" t="s">
        <v>173</v>
      </c>
      <c r="C2800" s="25" t="s">
        <v>85</v>
      </c>
      <c r="D2800" s="25" t="s">
        <v>23</v>
      </c>
      <c r="E2800" s="25" t="s">
        <v>1918</v>
      </c>
      <c r="F2800" s="2">
        <v>42357</v>
      </c>
      <c r="G2800" s="23" t="str">
        <f>TEXT(Table2[[#This Row],[Order-Date]],"mmm")</f>
        <v>Dec</v>
      </c>
      <c r="H2800">
        <v>2015</v>
      </c>
      <c r="I2800">
        <v>769180142</v>
      </c>
      <c r="J2800" s="2">
        <v>42461</v>
      </c>
      <c r="K2800" s="23">
        <f>WEEKDAY(#REF!,1)</f>
        <v>6</v>
      </c>
      <c r="L2800" s="25">
        <f>IF(#REF!&gt;=#REF!,#REF!-#REF!,"")</f>
        <v>104</v>
      </c>
      <c r="M2800" s="4">
        <v>6352</v>
      </c>
      <c r="N2800" s="5">
        <v>668.27</v>
      </c>
      <c r="O2800" s="5">
        <v>502.54</v>
      </c>
      <c r="P2800" s="5">
        <v>165.73</v>
      </c>
      <c r="Q2800" s="5">
        <f>#REF!*#REF!</f>
        <v>3192134.08</v>
      </c>
      <c r="R2800" s="5">
        <v>1052716.96</v>
      </c>
      <c r="S2800" s="5">
        <f>#REF!-#REF!</f>
        <v>-2139417.12</v>
      </c>
      <c r="T2800" s="36">
        <f t="shared" si="43"/>
        <v>-0.67021530624427905</v>
      </c>
    </row>
    <row r="2801" spans="1:20" x14ac:dyDescent="0.2">
      <c r="A2801" s="25" t="s">
        <v>37</v>
      </c>
      <c r="B2801" s="25" t="s">
        <v>62</v>
      </c>
      <c r="C2801" s="25" t="s">
        <v>56</v>
      </c>
      <c r="D2801" s="25" t="s">
        <v>23</v>
      </c>
      <c r="E2801" s="25" t="s">
        <v>1917</v>
      </c>
      <c r="F2801" s="2">
        <v>41012</v>
      </c>
      <c r="G2801" s="23" t="str">
        <f>TEXT(Table2[[#This Row],[Order-Date]],"mmm")</f>
        <v>Apr</v>
      </c>
      <c r="H2801">
        <v>2012</v>
      </c>
      <c r="I2801">
        <v>839142882</v>
      </c>
      <c r="J2801" s="2">
        <v>41049</v>
      </c>
      <c r="K2801" s="23">
        <f>WEEKDAY(#REF!,1)</f>
        <v>1</v>
      </c>
      <c r="L2801" s="25">
        <f>IF(#REF!&gt;=#REF!,#REF!-#REF!,"")</f>
        <v>37</v>
      </c>
      <c r="M2801" s="4">
        <v>9881</v>
      </c>
      <c r="N2801" s="5">
        <v>421.89</v>
      </c>
      <c r="O2801" s="5">
        <v>364.69</v>
      </c>
      <c r="P2801" s="5">
        <v>57.2</v>
      </c>
      <c r="Q2801" s="5">
        <f>#REF!*#REF!</f>
        <v>3603501.89</v>
      </c>
      <c r="R2801" s="5">
        <v>565193.19999999995</v>
      </c>
      <c r="S2801" s="5">
        <f>#REF!-#REF!</f>
        <v>-3038308.69</v>
      </c>
      <c r="T2801" s="36">
        <f t="shared" si="43"/>
        <v>-0.84315445995228799</v>
      </c>
    </row>
    <row r="2802" spans="1:20" x14ac:dyDescent="0.2">
      <c r="A2802" s="25" t="s">
        <v>40</v>
      </c>
      <c r="B2802" s="25" t="s">
        <v>74</v>
      </c>
      <c r="C2802" s="25" t="s">
        <v>49</v>
      </c>
      <c r="D2802" s="25" t="s">
        <v>23</v>
      </c>
      <c r="E2802" s="25" t="s">
        <v>1916</v>
      </c>
      <c r="F2802" s="2">
        <v>41266</v>
      </c>
      <c r="G2802" s="23" t="str">
        <f>TEXT(Table2[[#This Row],[Order-Date]],"mmm")</f>
        <v>Dec</v>
      </c>
      <c r="H2802">
        <v>2012</v>
      </c>
      <c r="I2802">
        <v>938507783</v>
      </c>
      <c r="J2802" s="2">
        <v>41304</v>
      </c>
      <c r="K2802" s="23">
        <f>WEEKDAY(#REF!,1)</f>
        <v>4</v>
      </c>
      <c r="L2802" s="25">
        <f>IF(#REF!&gt;=#REF!,#REF!-#REF!,"")</f>
        <v>38</v>
      </c>
      <c r="M2802" s="4">
        <v>4164</v>
      </c>
      <c r="N2802" s="5">
        <v>651.21</v>
      </c>
      <c r="O2802" s="5">
        <v>524.96</v>
      </c>
      <c r="P2802" s="5">
        <v>126.25</v>
      </c>
      <c r="Q2802" s="5">
        <f>#REF!*#REF!</f>
        <v>2185933.44</v>
      </c>
      <c r="R2802" s="5">
        <v>525705</v>
      </c>
      <c r="S2802" s="5">
        <f>#REF!-#REF!</f>
        <v>-1660228.44</v>
      </c>
      <c r="T2802" s="36">
        <f t="shared" si="43"/>
        <v>-0.75950548613227697</v>
      </c>
    </row>
    <row r="2803" spans="1:20" x14ac:dyDescent="0.2">
      <c r="A2803" s="25" t="s">
        <v>46</v>
      </c>
      <c r="B2803" s="25" t="s">
        <v>133</v>
      </c>
      <c r="C2803" s="25" t="s">
        <v>85</v>
      </c>
      <c r="D2803" s="25" t="s">
        <v>27</v>
      </c>
      <c r="E2803" s="25" t="s">
        <v>1916</v>
      </c>
      <c r="F2803" s="2">
        <v>40412</v>
      </c>
      <c r="G2803" s="23" t="str">
        <f>TEXT(Table2[[#This Row],[Order-Date]],"mmm")</f>
        <v>Aug</v>
      </c>
      <c r="H2803">
        <v>2010</v>
      </c>
      <c r="I2803">
        <v>557948672</v>
      </c>
      <c r="J2803" s="2">
        <v>40440</v>
      </c>
      <c r="K2803" s="23">
        <f>WEEKDAY(#REF!,1)</f>
        <v>1</v>
      </c>
      <c r="L2803" s="25">
        <f>IF(#REF!&gt;=#REF!,#REF!-#REF!,"")</f>
        <v>28</v>
      </c>
      <c r="M2803" s="4">
        <v>8266</v>
      </c>
      <c r="N2803" s="5">
        <v>668.27</v>
      </c>
      <c r="O2803" s="5">
        <v>502.54</v>
      </c>
      <c r="P2803" s="5">
        <v>165.73</v>
      </c>
      <c r="Q2803" s="5">
        <f>#REF!*#REF!</f>
        <v>4153995.64</v>
      </c>
      <c r="R2803" s="5">
        <v>1369924.18</v>
      </c>
      <c r="S2803" s="5">
        <f>#REF!-#REF!</f>
        <v>-2784071.46</v>
      </c>
      <c r="T2803" s="36">
        <f t="shared" si="43"/>
        <v>-0.67021530624427905</v>
      </c>
    </row>
    <row r="2804" spans="1:20" x14ac:dyDescent="0.2">
      <c r="A2804" s="25" t="s">
        <v>29</v>
      </c>
      <c r="B2804" s="25" t="s">
        <v>168</v>
      </c>
      <c r="C2804" s="25" t="s">
        <v>22</v>
      </c>
      <c r="D2804" s="25" t="s">
        <v>23</v>
      </c>
      <c r="E2804" s="25" t="s">
        <v>1918</v>
      </c>
      <c r="F2804" s="2">
        <v>41666</v>
      </c>
      <c r="G2804" s="23" t="str">
        <f>TEXT(Table2[[#This Row],[Order-Date]],"mmm")</f>
        <v>Jan</v>
      </c>
      <c r="H2804">
        <v>2014</v>
      </c>
      <c r="I2804">
        <v>608451879</v>
      </c>
      <c r="J2804" s="2">
        <v>41642</v>
      </c>
      <c r="K2804" s="23">
        <f>WEEKDAY(#REF!,1)</f>
        <v>6</v>
      </c>
      <c r="L2804" s="25" t="str">
        <f>IF(#REF!&gt;=#REF!,#REF!-#REF!,"")</f>
        <v/>
      </c>
      <c r="M2804" s="4">
        <v>3287</v>
      </c>
      <c r="N2804" s="5">
        <v>255.28</v>
      </c>
      <c r="O2804" s="5">
        <v>159.41999999999999</v>
      </c>
      <c r="P2804" s="5">
        <v>95.86</v>
      </c>
      <c r="Q2804" s="5">
        <f>#REF!*#REF!</f>
        <v>524013.54</v>
      </c>
      <c r="R2804" s="5">
        <v>315091.82</v>
      </c>
      <c r="S2804" s="5">
        <f>#REF!-#REF!</f>
        <v>-208921.72</v>
      </c>
      <c r="T2804" s="36">
        <f t="shared" si="43"/>
        <v>-0.39869527035503699</v>
      </c>
    </row>
    <row r="2805" spans="1:20" x14ac:dyDescent="0.2">
      <c r="A2805" s="25" t="s">
        <v>37</v>
      </c>
      <c r="B2805" s="25" t="s">
        <v>102</v>
      </c>
      <c r="C2805" s="25" t="s">
        <v>56</v>
      </c>
      <c r="D2805" s="25" t="s">
        <v>27</v>
      </c>
      <c r="E2805" s="25" t="s">
        <v>1917</v>
      </c>
      <c r="F2805" s="2">
        <v>41718</v>
      </c>
      <c r="G2805" s="23" t="str">
        <f>TEXT(Table2[[#This Row],[Order-Date]],"mmm")</f>
        <v>Mar</v>
      </c>
      <c r="H2805">
        <v>2014</v>
      </c>
      <c r="I2805">
        <v>271316230</v>
      </c>
      <c r="J2805" s="2">
        <v>41729</v>
      </c>
      <c r="K2805" s="23">
        <f>WEEKDAY(#REF!,1)</f>
        <v>2</v>
      </c>
      <c r="L2805" s="25">
        <f>IF(#REF!&gt;=#REF!,#REF!-#REF!,"")</f>
        <v>11</v>
      </c>
      <c r="M2805" s="4">
        <v>7356</v>
      </c>
      <c r="N2805" s="5">
        <v>421.89</v>
      </c>
      <c r="O2805" s="5">
        <v>364.69</v>
      </c>
      <c r="P2805" s="5">
        <v>57.2</v>
      </c>
      <c r="Q2805" s="5">
        <f>#REF!*#REF!</f>
        <v>2682659.64</v>
      </c>
      <c r="R2805" s="5">
        <v>420763.2</v>
      </c>
      <c r="S2805" s="5">
        <f>#REF!-#REF!</f>
        <v>-2261896.44</v>
      </c>
      <c r="T2805" s="36">
        <f t="shared" si="43"/>
        <v>-0.84315445995228799</v>
      </c>
    </row>
    <row r="2806" spans="1:20" x14ac:dyDescent="0.2">
      <c r="A2806" s="25" t="s">
        <v>32</v>
      </c>
      <c r="B2806" s="25" t="s">
        <v>166</v>
      </c>
      <c r="C2806" s="25" t="s">
        <v>26</v>
      </c>
      <c r="D2806" s="25" t="s">
        <v>27</v>
      </c>
      <c r="E2806" s="25" t="s">
        <v>1917</v>
      </c>
      <c r="F2806" s="2">
        <v>40413</v>
      </c>
      <c r="G2806" s="23" t="str">
        <f>TEXT(Table2[[#This Row],[Order-Date]],"mmm")</f>
        <v>Aug</v>
      </c>
      <c r="H2806">
        <v>2010</v>
      </c>
      <c r="I2806">
        <v>148153054</v>
      </c>
      <c r="J2806" s="2">
        <v>40219</v>
      </c>
      <c r="K2806" s="23">
        <f>WEEKDAY(#REF!,1)</f>
        <v>4</v>
      </c>
      <c r="L2806" s="25" t="str">
        <f>IF(#REF!&gt;=#REF!,#REF!-#REF!,"")</f>
        <v/>
      </c>
      <c r="M2806" s="4">
        <v>636</v>
      </c>
      <c r="N2806" s="5">
        <v>152.58000000000001</v>
      </c>
      <c r="O2806" s="5">
        <v>97.44</v>
      </c>
      <c r="P2806" s="5">
        <v>55.14</v>
      </c>
      <c r="Q2806" s="5">
        <f>#REF!*#REF!</f>
        <v>61971.839999999997</v>
      </c>
      <c r="R2806" s="5">
        <v>35069.040000000001</v>
      </c>
      <c r="S2806" s="5">
        <f>#REF!-#REF!</f>
        <v>-26902.799999999999</v>
      </c>
      <c r="T2806" s="36">
        <f t="shared" si="43"/>
        <v>-0.43411330049261099</v>
      </c>
    </row>
    <row r="2807" spans="1:20" x14ac:dyDescent="0.2">
      <c r="A2807" s="25" t="s">
        <v>29</v>
      </c>
      <c r="B2807" s="25" t="s">
        <v>223</v>
      </c>
      <c r="C2807" s="25" t="s">
        <v>31</v>
      </c>
      <c r="D2807" s="25" t="s">
        <v>23</v>
      </c>
      <c r="E2807" s="25" t="s">
        <v>1915</v>
      </c>
      <c r="F2807" s="2">
        <v>42282</v>
      </c>
      <c r="G2807" s="23" t="str">
        <f>TEXT(Table2[[#This Row],[Order-Date]],"mmm")</f>
        <v>Oct</v>
      </c>
      <c r="H2807">
        <v>2015</v>
      </c>
      <c r="I2807">
        <v>910886180</v>
      </c>
      <c r="J2807" s="2">
        <v>42283</v>
      </c>
      <c r="K2807" s="23">
        <f>WEEKDAY(#REF!,1)</f>
        <v>3</v>
      </c>
      <c r="L2807" s="25">
        <f>IF(#REF!&gt;=#REF!,#REF!-#REF!,"")</f>
        <v>1</v>
      </c>
      <c r="M2807" s="4">
        <v>317</v>
      </c>
      <c r="N2807" s="5">
        <v>47.45</v>
      </c>
      <c r="O2807" s="5">
        <v>31.79</v>
      </c>
      <c r="P2807" s="5">
        <v>15.66</v>
      </c>
      <c r="Q2807" s="5">
        <f>#REF!*#REF!</f>
        <v>10077.43</v>
      </c>
      <c r="R2807" s="5">
        <v>4964.22</v>
      </c>
      <c r="S2807" s="5">
        <f>#REF!-#REF!</f>
        <v>-5113.21</v>
      </c>
      <c r="T2807" s="36">
        <f t="shared" si="43"/>
        <v>-0.50739226171752105</v>
      </c>
    </row>
    <row r="2808" spans="1:20" x14ac:dyDescent="0.2">
      <c r="A2808" s="25" t="s">
        <v>46</v>
      </c>
      <c r="B2808" s="25" t="s">
        <v>146</v>
      </c>
      <c r="C2808" s="25" t="s">
        <v>34</v>
      </c>
      <c r="D2808" s="25" t="s">
        <v>23</v>
      </c>
      <c r="E2808" s="25" t="s">
        <v>1918</v>
      </c>
      <c r="F2808" s="2">
        <v>40587</v>
      </c>
      <c r="G2808" s="23" t="str">
        <f>TEXT(Table2[[#This Row],[Order-Date]],"mmm")</f>
        <v>Feb</v>
      </c>
      <c r="H2808">
        <v>2011</v>
      </c>
      <c r="I2808">
        <v>151751935</v>
      </c>
      <c r="J2808" s="2">
        <v>40597</v>
      </c>
      <c r="K2808" s="23">
        <f>WEEKDAY(#REF!,1)</f>
        <v>4</v>
      </c>
      <c r="L2808" s="25">
        <f>IF(#REF!&gt;=#REF!,#REF!-#REF!,"")</f>
        <v>10</v>
      </c>
      <c r="M2808" s="4">
        <v>5625</v>
      </c>
      <c r="N2808" s="5">
        <v>205.7</v>
      </c>
      <c r="O2808" s="5">
        <v>117.11</v>
      </c>
      <c r="P2808" s="5">
        <v>88.59</v>
      </c>
      <c r="Q2808" s="5">
        <f>#REF!*#REF!</f>
        <v>658743.75</v>
      </c>
      <c r="R2808" s="5">
        <v>498318.75</v>
      </c>
      <c r="S2808" s="5">
        <f>#REF!-#REF!</f>
        <v>-160425</v>
      </c>
      <c r="T2808" s="36">
        <f t="shared" si="43"/>
        <v>-0.24353172231235601</v>
      </c>
    </row>
    <row r="2809" spans="1:20" x14ac:dyDescent="0.2">
      <c r="A2809" s="25" t="s">
        <v>46</v>
      </c>
      <c r="B2809" s="25" t="s">
        <v>211</v>
      </c>
      <c r="C2809" s="25" t="s">
        <v>65</v>
      </c>
      <c r="D2809" s="25" t="s">
        <v>27</v>
      </c>
      <c r="E2809" s="25" t="s">
        <v>1916</v>
      </c>
      <c r="F2809" s="2">
        <v>42258</v>
      </c>
      <c r="G2809" s="23" t="str">
        <f>TEXT(Table2[[#This Row],[Order-Date]],"mmm")</f>
        <v>Sep</v>
      </c>
      <c r="H2809">
        <v>2015</v>
      </c>
      <c r="I2809">
        <v>933299148</v>
      </c>
      <c r="J2809" s="2">
        <v>42361</v>
      </c>
      <c r="K2809" s="23">
        <f>WEEKDAY(#REF!,1)</f>
        <v>4</v>
      </c>
      <c r="L2809" s="25">
        <f>IF(#REF!&gt;=#REF!,#REF!-#REF!,"")</f>
        <v>103</v>
      </c>
      <c r="M2809" s="4">
        <v>2813</v>
      </c>
      <c r="N2809" s="5">
        <v>9.33</v>
      </c>
      <c r="O2809" s="5">
        <v>6.92</v>
      </c>
      <c r="P2809" s="5">
        <v>2.41</v>
      </c>
      <c r="Q2809" s="5">
        <f>#REF!*#REF!</f>
        <v>19465.96</v>
      </c>
      <c r="R2809" s="5">
        <v>6779.33</v>
      </c>
      <c r="S2809" s="5">
        <f>#REF!-#REF!</f>
        <v>-12686.63</v>
      </c>
      <c r="T2809" s="36">
        <f t="shared" si="43"/>
        <v>-0.65173410404624299</v>
      </c>
    </row>
    <row r="2810" spans="1:20" x14ac:dyDescent="0.2">
      <c r="A2810" s="25" t="s">
        <v>32</v>
      </c>
      <c r="B2810" s="25" t="s">
        <v>200</v>
      </c>
      <c r="C2810" s="25" t="s">
        <v>39</v>
      </c>
      <c r="D2810" s="25" t="s">
        <v>27</v>
      </c>
      <c r="E2810" s="25" t="s">
        <v>1915</v>
      </c>
      <c r="F2810" s="2">
        <v>40307</v>
      </c>
      <c r="G2810" s="23" t="str">
        <f>TEXT(Table2[[#This Row],[Order-Date]],"mmm")</f>
        <v>May</v>
      </c>
      <c r="H2810">
        <v>2010</v>
      </c>
      <c r="I2810">
        <v>538389146</v>
      </c>
      <c r="J2810" s="2">
        <v>40521</v>
      </c>
      <c r="K2810" s="23">
        <f>WEEKDAY(#REF!,1)</f>
        <v>5</v>
      </c>
      <c r="L2810" s="25">
        <f>IF(#REF!&gt;=#REF!,#REF!-#REF!,"")</f>
        <v>214</v>
      </c>
      <c r="M2810" s="4">
        <v>167</v>
      </c>
      <c r="N2810" s="5">
        <v>81.73</v>
      </c>
      <c r="O2810" s="5">
        <v>56.67</v>
      </c>
      <c r="P2810" s="5">
        <v>25.06</v>
      </c>
      <c r="Q2810" s="5">
        <f>#REF!*#REF!</f>
        <v>9463.89</v>
      </c>
      <c r="R2810" s="5">
        <v>4185.0200000000004</v>
      </c>
      <c r="S2810" s="5">
        <f>#REF!-#REF!</f>
        <v>-5278.87</v>
      </c>
      <c r="T2810" s="36">
        <f t="shared" si="43"/>
        <v>-0.55779071819304704</v>
      </c>
    </row>
    <row r="2811" spans="1:20" x14ac:dyDescent="0.2">
      <c r="A2811" s="25" t="s">
        <v>29</v>
      </c>
      <c r="B2811" s="25" t="s">
        <v>212</v>
      </c>
      <c r="C2811" s="25" t="s">
        <v>26</v>
      </c>
      <c r="D2811" s="25" t="s">
        <v>27</v>
      </c>
      <c r="E2811" s="25" t="s">
        <v>1916</v>
      </c>
      <c r="F2811" s="2">
        <v>40674</v>
      </c>
      <c r="G2811" s="23" t="str">
        <f>TEXT(Table2[[#This Row],[Order-Date]],"mmm")</f>
        <v>May</v>
      </c>
      <c r="H2811">
        <v>2011</v>
      </c>
      <c r="I2811">
        <v>820195758</v>
      </c>
      <c r="J2811" s="2">
        <v>40871</v>
      </c>
      <c r="K2811" s="23">
        <f>WEEKDAY(#REF!,1)</f>
        <v>5</v>
      </c>
      <c r="L2811" s="25">
        <f>IF(#REF!&gt;=#REF!,#REF!-#REF!,"")</f>
        <v>197</v>
      </c>
      <c r="M2811" s="4">
        <v>3006</v>
      </c>
      <c r="N2811" s="5">
        <v>152.58000000000001</v>
      </c>
      <c r="O2811" s="5">
        <v>97.44</v>
      </c>
      <c r="P2811" s="5">
        <v>55.14</v>
      </c>
      <c r="Q2811" s="5">
        <f>#REF!*#REF!</f>
        <v>292904.64</v>
      </c>
      <c r="R2811" s="5">
        <v>165750.84</v>
      </c>
      <c r="S2811" s="5">
        <f>#REF!-#REF!</f>
        <v>-127153.8</v>
      </c>
      <c r="T2811" s="36">
        <f t="shared" si="43"/>
        <v>-0.43411330049261099</v>
      </c>
    </row>
    <row r="2812" spans="1:20" x14ac:dyDescent="0.2">
      <c r="A2812" s="25" t="s">
        <v>37</v>
      </c>
      <c r="B2812" s="25" t="s">
        <v>95</v>
      </c>
      <c r="C2812" s="25" t="s">
        <v>34</v>
      </c>
      <c r="D2812" s="25" t="s">
        <v>23</v>
      </c>
      <c r="E2812" s="25" t="s">
        <v>1917</v>
      </c>
      <c r="F2812" s="2">
        <v>41626</v>
      </c>
      <c r="G2812" s="23" t="str">
        <f>TEXT(Table2[[#This Row],[Order-Date]],"mmm")</f>
        <v>Dec</v>
      </c>
      <c r="H2812">
        <v>2013</v>
      </c>
      <c r="I2812">
        <v>552205312</v>
      </c>
      <c r="J2812" s="2">
        <v>41633</v>
      </c>
      <c r="K2812" s="23">
        <f>WEEKDAY(#REF!,1)</f>
        <v>4</v>
      </c>
      <c r="L2812" s="25">
        <f>IF(#REF!&gt;=#REF!,#REF!-#REF!,"")</f>
        <v>7</v>
      </c>
      <c r="M2812" s="4">
        <v>8678</v>
      </c>
      <c r="N2812" s="5">
        <v>205.7</v>
      </c>
      <c r="O2812" s="5">
        <v>117.11</v>
      </c>
      <c r="P2812" s="5">
        <v>88.59</v>
      </c>
      <c r="Q2812" s="5">
        <f>#REF!*#REF!</f>
        <v>1016280.58</v>
      </c>
      <c r="R2812" s="5">
        <v>768784.02</v>
      </c>
      <c r="S2812" s="5">
        <f>#REF!-#REF!</f>
        <v>-247496.56</v>
      </c>
      <c r="T2812" s="36">
        <f t="shared" si="43"/>
        <v>-0.24353172231235601</v>
      </c>
    </row>
    <row r="2813" spans="1:20" x14ac:dyDescent="0.2">
      <c r="A2813" s="25" t="s">
        <v>29</v>
      </c>
      <c r="B2813" s="25" t="s">
        <v>161</v>
      </c>
      <c r="C2813" s="25" t="s">
        <v>42</v>
      </c>
      <c r="D2813" s="25" t="s">
        <v>23</v>
      </c>
      <c r="E2813" s="25" t="s">
        <v>1917</v>
      </c>
      <c r="F2813" s="2">
        <v>42549</v>
      </c>
      <c r="G2813" s="23" t="str">
        <f>TEXT(Table2[[#This Row],[Order-Date]],"mmm")</f>
        <v>Jun</v>
      </c>
      <c r="H2813">
        <v>2016</v>
      </c>
      <c r="I2813">
        <v>378216636</v>
      </c>
      <c r="J2813" s="2">
        <v>42590</v>
      </c>
      <c r="K2813" s="23">
        <f>WEEKDAY(#REF!,1)</f>
        <v>2</v>
      </c>
      <c r="L2813" s="25">
        <f>IF(#REF!&gt;=#REF!,#REF!-#REF!,"")</f>
        <v>41</v>
      </c>
      <c r="M2813" s="4">
        <v>1562</v>
      </c>
      <c r="N2813" s="5">
        <v>109.28</v>
      </c>
      <c r="O2813" s="5">
        <v>35.840000000000003</v>
      </c>
      <c r="P2813" s="5">
        <v>73.44</v>
      </c>
      <c r="Q2813" s="5">
        <f>#REF!*#REF!</f>
        <v>55982.080000000002</v>
      </c>
      <c r="R2813" s="5">
        <v>114713.28</v>
      </c>
      <c r="S2813" s="5">
        <f>#REF!-#REF!</f>
        <v>58731.199999999997</v>
      </c>
      <c r="T2813" s="36">
        <f t="shared" si="43"/>
        <v>1.0491071428571399</v>
      </c>
    </row>
    <row r="2814" spans="1:20" x14ac:dyDescent="0.2">
      <c r="A2814" s="25" t="s">
        <v>37</v>
      </c>
      <c r="B2814" s="25" t="s">
        <v>196</v>
      </c>
      <c r="C2814" s="25" t="s">
        <v>31</v>
      </c>
      <c r="D2814" s="25" t="s">
        <v>23</v>
      </c>
      <c r="E2814" s="25" t="s">
        <v>1917</v>
      </c>
      <c r="F2814" s="2">
        <v>41044</v>
      </c>
      <c r="G2814" s="23" t="str">
        <f>TEXT(Table2[[#This Row],[Order-Date]],"mmm")</f>
        <v>May</v>
      </c>
      <c r="H2814">
        <v>2012</v>
      </c>
      <c r="I2814">
        <v>562341058</v>
      </c>
      <c r="J2814" s="2">
        <v>41006</v>
      </c>
      <c r="K2814" s="23">
        <f>WEEKDAY(#REF!,1)</f>
        <v>7</v>
      </c>
      <c r="L2814" s="25" t="str">
        <f>IF(#REF!&gt;=#REF!,#REF!-#REF!,"")</f>
        <v/>
      </c>
      <c r="M2814" s="4">
        <v>8070</v>
      </c>
      <c r="N2814" s="5">
        <v>47.45</v>
      </c>
      <c r="O2814" s="5">
        <v>31.79</v>
      </c>
      <c r="P2814" s="5">
        <v>15.66</v>
      </c>
      <c r="Q2814" s="5">
        <f>#REF!*#REF!</f>
        <v>256545.3</v>
      </c>
      <c r="R2814" s="5">
        <v>126376.2</v>
      </c>
      <c r="S2814" s="5">
        <f>#REF!-#REF!</f>
        <v>-130169.1</v>
      </c>
      <c r="T2814" s="36">
        <f t="shared" si="43"/>
        <v>-0.50739226171752105</v>
      </c>
    </row>
    <row r="2815" spans="1:20" x14ac:dyDescent="0.2">
      <c r="A2815" s="25" t="s">
        <v>29</v>
      </c>
      <c r="B2815" s="25" t="s">
        <v>144</v>
      </c>
      <c r="C2815" s="25" t="s">
        <v>42</v>
      </c>
      <c r="D2815" s="25" t="s">
        <v>23</v>
      </c>
      <c r="E2815" s="25" t="s">
        <v>1918</v>
      </c>
      <c r="F2815" s="2">
        <v>41841</v>
      </c>
      <c r="G2815" s="23" t="str">
        <f>TEXT(Table2[[#This Row],[Order-Date]],"mmm")</f>
        <v>Jul</v>
      </c>
      <c r="H2815">
        <v>2014</v>
      </c>
      <c r="I2815">
        <v>539002406</v>
      </c>
      <c r="J2815" s="2">
        <v>41843</v>
      </c>
      <c r="K2815" s="23">
        <f>WEEKDAY(#REF!,1)</f>
        <v>4</v>
      </c>
      <c r="L2815" s="25">
        <f>IF(#REF!&gt;=#REF!,#REF!-#REF!,"")</f>
        <v>2</v>
      </c>
      <c r="M2815" s="4">
        <v>1645</v>
      </c>
      <c r="N2815" s="5">
        <v>109.28</v>
      </c>
      <c r="O2815" s="5">
        <v>35.840000000000003</v>
      </c>
      <c r="P2815" s="5">
        <v>73.44</v>
      </c>
      <c r="Q2815" s="5">
        <f>#REF!*#REF!</f>
        <v>58956.800000000003</v>
      </c>
      <c r="R2815" s="5">
        <v>120808.8</v>
      </c>
      <c r="S2815" s="5">
        <f>#REF!-#REF!</f>
        <v>61852</v>
      </c>
      <c r="T2815" s="36">
        <f t="shared" si="43"/>
        <v>1.0491071428571399</v>
      </c>
    </row>
    <row r="2816" spans="1:20" x14ac:dyDescent="0.2">
      <c r="A2816" s="25" t="s">
        <v>32</v>
      </c>
      <c r="B2816" s="25" t="s">
        <v>189</v>
      </c>
      <c r="C2816" s="25" t="s">
        <v>65</v>
      </c>
      <c r="D2816" s="25" t="s">
        <v>23</v>
      </c>
      <c r="E2816" s="25" t="s">
        <v>1916</v>
      </c>
      <c r="F2816" s="2">
        <v>41759</v>
      </c>
      <c r="G2816" s="23" t="str">
        <f>TEXT(Table2[[#This Row],[Order-Date]],"mmm")</f>
        <v>Apr</v>
      </c>
      <c r="H2816">
        <v>2014</v>
      </c>
      <c r="I2816">
        <v>262937009</v>
      </c>
      <c r="J2816" s="2">
        <v>41676</v>
      </c>
      <c r="K2816" s="23">
        <f>WEEKDAY(#REF!,1)</f>
        <v>5</v>
      </c>
      <c r="L2816" s="25" t="str">
        <f>IF(#REF!&gt;=#REF!,#REF!-#REF!,"")</f>
        <v/>
      </c>
      <c r="M2816" s="4">
        <v>7759</v>
      </c>
      <c r="N2816" s="5">
        <v>9.33</v>
      </c>
      <c r="O2816" s="5">
        <v>6.92</v>
      </c>
      <c r="P2816" s="5">
        <v>2.41</v>
      </c>
      <c r="Q2816" s="5">
        <f>#REF!*#REF!</f>
        <v>53692.28</v>
      </c>
      <c r="R2816" s="5">
        <v>18699.189999999999</v>
      </c>
      <c r="S2816" s="5">
        <f>#REF!-#REF!</f>
        <v>-34993.089999999997</v>
      </c>
      <c r="T2816" s="36">
        <f t="shared" si="43"/>
        <v>-0.65173410404624299</v>
      </c>
    </row>
    <row r="2817" spans="1:20" x14ac:dyDescent="0.2">
      <c r="A2817" s="25" t="s">
        <v>29</v>
      </c>
      <c r="B2817" s="25" t="s">
        <v>112</v>
      </c>
      <c r="C2817" s="25" t="s">
        <v>49</v>
      </c>
      <c r="D2817" s="25" t="s">
        <v>23</v>
      </c>
      <c r="E2817" s="25" t="s">
        <v>1915</v>
      </c>
      <c r="F2817" s="2">
        <v>42155</v>
      </c>
      <c r="G2817" s="23" t="str">
        <f>TEXT(Table2[[#This Row],[Order-Date]],"mmm")</f>
        <v>May</v>
      </c>
      <c r="H2817">
        <v>2015</v>
      </c>
      <c r="I2817">
        <v>659193694</v>
      </c>
      <c r="J2817" s="2">
        <v>42314</v>
      </c>
      <c r="K2817" s="23">
        <f>WEEKDAY(#REF!,1)</f>
        <v>6</v>
      </c>
      <c r="L2817" s="25">
        <f>IF(#REF!&gt;=#REF!,#REF!-#REF!,"")</f>
        <v>159</v>
      </c>
      <c r="M2817" s="4">
        <v>8918</v>
      </c>
      <c r="N2817" s="5">
        <v>651.21</v>
      </c>
      <c r="O2817" s="5">
        <v>524.96</v>
      </c>
      <c r="P2817" s="5">
        <v>126.25</v>
      </c>
      <c r="Q2817" s="5">
        <f>#REF!*#REF!</f>
        <v>4681593.28</v>
      </c>
      <c r="R2817" s="5">
        <v>1125897.5</v>
      </c>
      <c r="S2817" s="5">
        <f>#REF!-#REF!</f>
        <v>-3555695.78</v>
      </c>
      <c r="T2817" s="36">
        <f t="shared" si="43"/>
        <v>-0.75950548613227697</v>
      </c>
    </row>
    <row r="2818" spans="1:20" x14ac:dyDescent="0.2">
      <c r="A2818" s="25" t="s">
        <v>37</v>
      </c>
      <c r="B2818" s="25" t="s">
        <v>63</v>
      </c>
      <c r="C2818" s="25" t="s">
        <v>22</v>
      </c>
      <c r="D2818" s="25" t="s">
        <v>23</v>
      </c>
      <c r="E2818" s="25" t="s">
        <v>1916</v>
      </c>
      <c r="F2818" s="2">
        <v>42125</v>
      </c>
      <c r="G2818" s="23" t="str">
        <f>TEXT(Table2[[#This Row],[Order-Date]],"mmm")</f>
        <v>May</v>
      </c>
      <c r="H2818">
        <v>2015</v>
      </c>
      <c r="I2818">
        <v>473133790</v>
      </c>
      <c r="J2818" s="2">
        <v>42031</v>
      </c>
      <c r="K2818" s="23">
        <f>WEEKDAY(#REF!,1)</f>
        <v>3</v>
      </c>
      <c r="L2818" s="25" t="str">
        <f>IF(#REF!&gt;=#REF!,#REF!-#REF!,"")</f>
        <v/>
      </c>
      <c r="M2818" s="4">
        <v>9657</v>
      </c>
      <c r="N2818" s="5">
        <v>255.28</v>
      </c>
      <c r="O2818" s="5">
        <v>159.41999999999999</v>
      </c>
      <c r="P2818" s="5">
        <v>95.86</v>
      </c>
      <c r="Q2818" s="5">
        <f>#REF!*#REF!</f>
        <v>1539518.94</v>
      </c>
      <c r="R2818" s="5">
        <v>925720.02</v>
      </c>
      <c r="S2818" s="5">
        <f>#REF!-#REF!</f>
        <v>-613798.92000000004</v>
      </c>
      <c r="T2818" s="36">
        <f t="shared" si="43"/>
        <v>-0.39869527035503699</v>
      </c>
    </row>
    <row r="2819" spans="1:20" x14ac:dyDescent="0.2">
      <c r="A2819" s="25" t="s">
        <v>29</v>
      </c>
      <c r="B2819" s="25" t="s">
        <v>197</v>
      </c>
      <c r="C2819" s="25" t="s">
        <v>31</v>
      </c>
      <c r="D2819" s="25" t="s">
        <v>23</v>
      </c>
      <c r="E2819" s="25" t="s">
        <v>1917</v>
      </c>
      <c r="F2819" s="2">
        <v>42311</v>
      </c>
      <c r="G2819" s="23" t="str">
        <f>TEXT(Table2[[#This Row],[Order-Date]],"mmm")</f>
        <v>Nov</v>
      </c>
      <c r="H2819">
        <v>2015</v>
      </c>
      <c r="I2819">
        <v>320431125</v>
      </c>
      <c r="J2819" s="2">
        <v>42111</v>
      </c>
      <c r="K2819" s="23">
        <f>WEEKDAY(#REF!,1)</f>
        <v>6</v>
      </c>
      <c r="L2819" s="25" t="str">
        <f>IF(#REF!&gt;=#REF!,#REF!-#REF!,"")</f>
        <v/>
      </c>
      <c r="M2819" s="4">
        <v>1545</v>
      </c>
      <c r="N2819" s="5">
        <v>47.45</v>
      </c>
      <c r="O2819" s="5">
        <v>31.79</v>
      </c>
      <c r="P2819" s="5">
        <v>15.66</v>
      </c>
      <c r="Q2819" s="5">
        <f>#REF!*#REF!</f>
        <v>49115.55</v>
      </c>
      <c r="R2819" s="5">
        <v>24194.7</v>
      </c>
      <c r="S2819" s="5">
        <f>#REF!-#REF!</f>
        <v>-24920.85</v>
      </c>
      <c r="T2819" s="36">
        <f t="shared" ref="T2819:T2882" si="44">S2819/Q2819</f>
        <v>-0.50739226171752105</v>
      </c>
    </row>
    <row r="2820" spans="1:20" x14ac:dyDescent="0.2">
      <c r="A2820" s="25" t="s">
        <v>46</v>
      </c>
      <c r="B2820" s="25" t="s">
        <v>143</v>
      </c>
      <c r="C2820" s="25" t="s">
        <v>42</v>
      </c>
      <c r="D2820" s="25" t="s">
        <v>23</v>
      </c>
      <c r="E2820" s="25" t="s">
        <v>1915</v>
      </c>
      <c r="F2820" s="2">
        <v>40550</v>
      </c>
      <c r="G2820" s="23" t="str">
        <f>TEXT(Table2[[#This Row],[Order-Date]],"mmm")</f>
        <v>Jan</v>
      </c>
      <c r="H2820">
        <v>2011</v>
      </c>
      <c r="I2820">
        <v>437072026</v>
      </c>
      <c r="J2820" s="2">
        <v>40768</v>
      </c>
      <c r="K2820" s="23">
        <f>WEEKDAY(#REF!,1)</f>
        <v>7</v>
      </c>
      <c r="L2820" s="25">
        <f>IF(#REF!&gt;=#REF!,#REF!-#REF!,"")</f>
        <v>218</v>
      </c>
      <c r="M2820" s="4">
        <v>8180</v>
      </c>
      <c r="N2820" s="5">
        <v>109.28</v>
      </c>
      <c r="O2820" s="5">
        <v>35.840000000000003</v>
      </c>
      <c r="P2820" s="5">
        <v>73.44</v>
      </c>
      <c r="Q2820" s="5">
        <f>#REF!*#REF!</f>
        <v>293171.20000000001</v>
      </c>
      <c r="R2820" s="5">
        <v>600739.19999999995</v>
      </c>
      <c r="S2820" s="5">
        <f>#REF!-#REF!</f>
        <v>307568</v>
      </c>
      <c r="T2820" s="36">
        <f t="shared" si="44"/>
        <v>1.0491071428571399</v>
      </c>
    </row>
    <row r="2821" spans="1:20" x14ac:dyDescent="0.2">
      <c r="A2821" s="25" t="s">
        <v>29</v>
      </c>
      <c r="B2821" s="25" t="s">
        <v>122</v>
      </c>
      <c r="C2821" s="25" t="s">
        <v>77</v>
      </c>
      <c r="D2821" s="25" t="s">
        <v>27</v>
      </c>
      <c r="E2821" s="25" t="s">
        <v>1916</v>
      </c>
      <c r="F2821" s="2">
        <v>40875</v>
      </c>
      <c r="G2821" s="23" t="str">
        <f>TEXT(Table2[[#This Row],[Order-Date]],"mmm")</f>
        <v>Nov</v>
      </c>
      <c r="H2821">
        <v>2011</v>
      </c>
      <c r="I2821">
        <v>229355323</v>
      </c>
      <c r="J2821" s="2">
        <v>40828</v>
      </c>
      <c r="K2821" s="23">
        <f>WEEKDAY(#REF!,1)</f>
        <v>4</v>
      </c>
      <c r="L2821" s="25" t="str">
        <f>IF(#REF!&gt;=#REF!,#REF!-#REF!,"")</f>
        <v/>
      </c>
      <c r="M2821" s="4">
        <v>192</v>
      </c>
      <c r="N2821" s="5">
        <v>154.06</v>
      </c>
      <c r="O2821" s="5">
        <v>90.93</v>
      </c>
      <c r="P2821" s="5">
        <v>63.13</v>
      </c>
      <c r="Q2821" s="5">
        <f>#REF!*#REF!</f>
        <v>17458.560000000001</v>
      </c>
      <c r="R2821" s="5">
        <v>12120.96</v>
      </c>
      <c r="S2821" s="5">
        <f>#REF!-#REF!</f>
        <v>-5337.6</v>
      </c>
      <c r="T2821" s="36">
        <f t="shared" si="44"/>
        <v>-0.30572968217309998</v>
      </c>
    </row>
    <row r="2822" spans="1:20" x14ac:dyDescent="0.2">
      <c r="A2822" s="25" t="s">
        <v>32</v>
      </c>
      <c r="B2822" s="25" t="s">
        <v>152</v>
      </c>
      <c r="C2822" s="25" t="s">
        <v>22</v>
      </c>
      <c r="D2822" s="25" t="s">
        <v>27</v>
      </c>
      <c r="E2822" s="25" t="s">
        <v>1918</v>
      </c>
      <c r="F2822" s="2">
        <v>40295</v>
      </c>
      <c r="G2822" s="23" t="str">
        <f>TEXT(Table2[[#This Row],[Order-Date]],"mmm")</f>
        <v>Apr</v>
      </c>
      <c r="H2822">
        <v>2010</v>
      </c>
      <c r="I2822">
        <v>523892343</v>
      </c>
      <c r="J2822" s="2">
        <v>40329</v>
      </c>
      <c r="K2822" s="23">
        <f>WEEKDAY(#REF!,1)</f>
        <v>2</v>
      </c>
      <c r="L2822" s="25">
        <f>IF(#REF!&gt;=#REF!,#REF!-#REF!,"")</f>
        <v>34</v>
      </c>
      <c r="M2822" s="4">
        <v>241</v>
      </c>
      <c r="N2822" s="5">
        <v>255.28</v>
      </c>
      <c r="O2822" s="5">
        <v>159.41999999999999</v>
      </c>
      <c r="P2822" s="5">
        <v>95.86</v>
      </c>
      <c r="Q2822" s="5">
        <f>#REF!*#REF!</f>
        <v>38420.22</v>
      </c>
      <c r="R2822" s="5">
        <v>23102.26</v>
      </c>
      <c r="S2822" s="5">
        <f>#REF!-#REF!</f>
        <v>-15317.96</v>
      </c>
      <c r="T2822" s="36">
        <f t="shared" si="44"/>
        <v>-0.39869527035503699</v>
      </c>
    </row>
    <row r="2823" spans="1:20" x14ac:dyDescent="0.2">
      <c r="A2823" s="25" t="s">
        <v>46</v>
      </c>
      <c r="B2823" s="25" t="s">
        <v>195</v>
      </c>
      <c r="C2823" s="25" t="s">
        <v>49</v>
      </c>
      <c r="D2823" s="25" t="s">
        <v>27</v>
      </c>
      <c r="E2823" s="25" t="s">
        <v>1917</v>
      </c>
      <c r="F2823" s="2">
        <v>41292</v>
      </c>
      <c r="G2823" s="23" t="str">
        <f>TEXT(Table2[[#This Row],[Order-Date]],"mmm")</f>
        <v>Jan</v>
      </c>
      <c r="H2823">
        <v>2013</v>
      </c>
      <c r="I2823">
        <v>417606914</v>
      </c>
      <c r="J2823" s="2">
        <v>41324</v>
      </c>
      <c r="K2823" s="23">
        <f>WEEKDAY(#REF!,1)</f>
        <v>3</v>
      </c>
      <c r="L2823" s="25">
        <f>IF(#REF!&gt;=#REF!,#REF!-#REF!,"")</f>
        <v>32</v>
      </c>
      <c r="M2823" s="4">
        <v>8021</v>
      </c>
      <c r="N2823" s="5">
        <v>651.21</v>
      </c>
      <c r="O2823" s="5">
        <v>524.96</v>
      </c>
      <c r="P2823" s="5">
        <v>126.25</v>
      </c>
      <c r="Q2823" s="5">
        <f>#REF!*#REF!</f>
        <v>4210704.16</v>
      </c>
      <c r="R2823" s="5">
        <v>1012651.25</v>
      </c>
      <c r="S2823" s="5">
        <f>#REF!-#REF!</f>
        <v>-3198052.91</v>
      </c>
      <c r="T2823" s="36">
        <f t="shared" si="44"/>
        <v>-0.75950548613227697</v>
      </c>
    </row>
    <row r="2824" spans="1:20" x14ac:dyDescent="0.2">
      <c r="A2824" s="25" t="s">
        <v>40</v>
      </c>
      <c r="B2824" s="25" t="s">
        <v>221</v>
      </c>
      <c r="C2824" s="25" t="s">
        <v>26</v>
      </c>
      <c r="D2824" s="25" t="s">
        <v>23</v>
      </c>
      <c r="E2824" s="25" t="s">
        <v>1917</v>
      </c>
      <c r="F2824" s="2">
        <v>40973</v>
      </c>
      <c r="G2824" s="23" t="str">
        <f>TEXT(Table2[[#This Row],[Order-Date]],"mmm")</f>
        <v>Mar</v>
      </c>
      <c r="H2824">
        <v>2012</v>
      </c>
      <c r="I2824">
        <v>427735364</v>
      </c>
      <c r="J2824" s="2">
        <v>41078</v>
      </c>
      <c r="K2824" s="23">
        <f>WEEKDAY(#REF!,1)</f>
        <v>2</v>
      </c>
      <c r="L2824" s="25">
        <f>IF(#REF!&gt;=#REF!,#REF!-#REF!,"")</f>
        <v>105</v>
      </c>
      <c r="M2824" s="4">
        <v>5254</v>
      </c>
      <c r="N2824" s="5">
        <v>152.58000000000001</v>
      </c>
      <c r="O2824" s="5">
        <v>97.44</v>
      </c>
      <c r="P2824" s="5">
        <v>55.14</v>
      </c>
      <c r="Q2824" s="5">
        <f>#REF!*#REF!</f>
        <v>511949.76</v>
      </c>
      <c r="R2824" s="5">
        <v>289705.56</v>
      </c>
      <c r="S2824" s="5">
        <f>#REF!-#REF!</f>
        <v>-222244.2</v>
      </c>
      <c r="T2824" s="36">
        <f t="shared" si="44"/>
        <v>-0.43411330049261099</v>
      </c>
    </row>
    <row r="2825" spans="1:20" x14ac:dyDescent="0.2">
      <c r="A2825" s="25" t="s">
        <v>20</v>
      </c>
      <c r="B2825" s="25" t="s">
        <v>68</v>
      </c>
      <c r="C2825" s="25" t="s">
        <v>42</v>
      </c>
      <c r="D2825" s="25" t="s">
        <v>27</v>
      </c>
      <c r="E2825" s="25" t="s">
        <v>1916</v>
      </c>
      <c r="F2825" s="2">
        <v>41010</v>
      </c>
      <c r="G2825" s="23" t="str">
        <f>TEXT(Table2[[#This Row],[Order-Date]],"mmm")</f>
        <v>Apr</v>
      </c>
      <c r="H2825">
        <v>2012</v>
      </c>
      <c r="I2825">
        <v>241826522</v>
      </c>
      <c r="J2825" s="2">
        <v>41071</v>
      </c>
      <c r="K2825" s="23">
        <f>WEEKDAY(#REF!,1)</f>
        <v>2</v>
      </c>
      <c r="L2825" s="25">
        <f>IF(#REF!&gt;=#REF!,#REF!-#REF!,"")</f>
        <v>61</v>
      </c>
      <c r="M2825" s="4">
        <v>697</v>
      </c>
      <c r="N2825" s="5">
        <v>109.28</v>
      </c>
      <c r="O2825" s="5">
        <v>35.840000000000003</v>
      </c>
      <c r="P2825" s="5">
        <v>73.44</v>
      </c>
      <c r="Q2825" s="5">
        <f>#REF!*#REF!</f>
        <v>24980.48</v>
      </c>
      <c r="R2825" s="5">
        <v>51187.68</v>
      </c>
      <c r="S2825" s="5">
        <f>#REF!-#REF!</f>
        <v>26207.200000000001</v>
      </c>
      <c r="T2825" s="36">
        <f t="shared" si="44"/>
        <v>1.0491071428571399</v>
      </c>
    </row>
    <row r="2826" spans="1:20" x14ac:dyDescent="0.2">
      <c r="A2826" s="25" t="s">
        <v>20</v>
      </c>
      <c r="B2826" s="25" t="s">
        <v>191</v>
      </c>
      <c r="C2826" s="25" t="s">
        <v>51</v>
      </c>
      <c r="D2826" s="25" t="s">
        <v>27</v>
      </c>
      <c r="E2826" s="25" t="s">
        <v>1917</v>
      </c>
      <c r="F2826" s="2">
        <v>41174</v>
      </c>
      <c r="G2826" s="23" t="str">
        <f>TEXT(Table2[[#This Row],[Order-Date]],"mmm")</f>
        <v>Sep</v>
      </c>
      <c r="H2826">
        <v>2012</v>
      </c>
      <c r="I2826">
        <v>967741715</v>
      </c>
      <c r="J2826" s="2">
        <v>41010</v>
      </c>
      <c r="K2826" s="23">
        <f>WEEKDAY(#REF!,1)</f>
        <v>4</v>
      </c>
      <c r="L2826" s="25" t="str">
        <f>IF(#REF!&gt;=#REF!,#REF!-#REF!,"")</f>
        <v/>
      </c>
      <c r="M2826" s="4">
        <v>5134</v>
      </c>
      <c r="N2826" s="5">
        <v>437.2</v>
      </c>
      <c r="O2826" s="5">
        <v>263.33</v>
      </c>
      <c r="P2826" s="5">
        <v>173.87</v>
      </c>
      <c r="Q2826" s="5">
        <f>#REF!*#REF!</f>
        <v>1351936.22</v>
      </c>
      <c r="R2826" s="5">
        <v>892648.58</v>
      </c>
      <c r="S2826" s="5">
        <f>#REF!-#REF!</f>
        <v>-459287.64</v>
      </c>
      <c r="T2826" s="36">
        <f t="shared" si="44"/>
        <v>-0.33972581931416901</v>
      </c>
    </row>
    <row r="2827" spans="1:20" x14ac:dyDescent="0.2">
      <c r="A2827" s="25" t="s">
        <v>37</v>
      </c>
      <c r="B2827" s="25" t="s">
        <v>67</v>
      </c>
      <c r="C2827" s="25" t="s">
        <v>39</v>
      </c>
      <c r="D2827" s="25" t="s">
        <v>27</v>
      </c>
      <c r="E2827" s="25" t="s">
        <v>1918</v>
      </c>
      <c r="F2827" s="2">
        <v>42002</v>
      </c>
      <c r="G2827" s="23" t="str">
        <f>TEXT(Table2[[#This Row],[Order-Date]],"mmm")</f>
        <v>Dec</v>
      </c>
      <c r="H2827">
        <v>2014</v>
      </c>
      <c r="I2827">
        <v>183654773</v>
      </c>
      <c r="J2827" s="2">
        <v>42340</v>
      </c>
      <c r="K2827" s="23">
        <f>WEEKDAY(#REF!,1)</f>
        <v>4</v>
      </c>
      <c r="L2827" s="25">
        <f>IF(#REF!&gt;=#REF!,#REF!-#REF!,"")</f>
        <v>338</v>
      </c>
      <c r="M2827" s="4">
        <v>6383</v>
      </c>
      <c r="N2827" s="5">
        <v>81.73</v>
      </c>
      <c r="O2827" s="5">
        <v>56.67</v>
      </c>
      <c r="P2827" s="5">
        <v>25.06</v>
      </c>
      <c r="Q2827" s="5">
        <f>#REF!*#REF!</f>
        <v>361724.61</v>
      </c>
      <c r="R2827" s="5">
        <v>159957.98000000001</v>
      </c>
      <c r="S2827" s="5">
        <f>#REF!-#REF!</f>
        <v>-201766.63</v>
      </c>
      <c r="T2827" s="36">
        <f t="shared" si="44"/>
        <v>-0.55779071819304704</v>
      </c>
    </row>
    <row r="2828" spans="1:20" x14ac:dyDescent="0.2">
      <c r="A2828" s="25" t="s">
        <v>46</v>
      </c>
      <c r="B2828" s="25" t="s">
        <v>83</v>
      </c>
      <c r="C2828" s="25" t="s">
        <v>42</v>
      </c>
      <c r="D2828" s="25" t="s">
        <v>23</v>
      </c>
      <c r="E2828" s="25" t="s">
        <v>1915</v>
      </c>
      <c r="F2828" s="2">
        <v>42419</v>
      </c>
      <c r="G2828" s="23" t="str">
        <f>TEXT(Table2[[#This Row],[Order-Date]],"mmm")</f>
        <v>Feb</v>
      </c>
      <c r="H2828">
        <v>2016</v>
      </c>
      <c r="I2828">
        <v>488052022</v>
      </c>
      <c r="J2828" s="2">
        <v>42419</v>
      </c>
      <c r="K2828" s="23">
        <f>WEEKDAY(#REF!,1)</f>
        <v>6</v>
      </c>
      <c r="L2828" s="25">
        <f>IF(#REF!&gt;=#REF!,#REF!-#REF!,"")</f>
        <v>0</v>
      </c>
      <c r="M2828" s="4">
        <v>4294</v>
      </c>
      <c r="N2828" s="5">
        <v>109.28</v>
      </c>
      <c r="O2828" s="5">
        <v>35.840000000000003</v>
      </c>
      <c r="P2828" s="5">
        <v>73.44</v>
      </c>
      <c r="Q2828" s="5">
        <f>#REF!*#REF!</f>
        <v>153896.95999999999</v>
      </c>
      <c r="R2828" s="5">
        <v>315351.36</v>
      </c>
      <c r="S2828" s="5">
        <f>#REF!-#REF!</f>
        <v>161454.39999999999</v>
      </c>
      <c r="T2828" s="36">
        <f t="shared" si="44"/>
        <v>1.0491071428571399</v>
      </c>
    </row>
    <row r="2829" spans="1:20" x14ac:dyDescent="0.2">
      <c r="A2829" s="25" t="s">
        <v>29</v>
      </c>
      <c r="B2829" s="25" t="s">
        <v>184</v>
      </c>
      <c r="C2829" s="25" t="s">
        <v>31</v>
      </c>
      <c r="D2829" s="25" t="s">
        <v>27</v>
      </c>
      <c r="E2829" s="25" t="s">
        <v>1916</v>
      </c>
      <c r="F2829" s="2">
        <v>42862</v>
      </c>
      <c r="G2829" s="23" t="str">
        <f>TEXT(Table2[[#This Row],[Order-Date]],"mmm")</f>
        <v>May</v>
      </c>
      <c r="H2829">
        <v>2017</v>
      </c>
      <c r="I2829">
        <v>949732291</v>
      </c>
      <c r="J2829" s="2">
        <v>42961</v>
      </c>
      <c r="K2829" s="23">
        <f>WEEKDAY(#REF!,1)</f>
        <v>2</v>
      </c>
      <c r="L2829" s="25">
        <f>IF(#REF!&gt;=#REF!,#REF!-#REF!,"")</f>
        <v>99</v>
      </c>
      <c r="M2829" s="4">
        <v>5745</v>
      </c>
      <c r="N2829" s="5">
        <v>47.45</v>
      </c>
      <c r="O2829" s="5">
        <v>31.79</v>
      </c>
      <c r="P2829" s="5">
        <v>15.66</v>
      </c>
      <c r="Q2829" s="5">
        <f>#REF!*#REF!</f>
        <v>182633.55</v>
      </c>
      <c r="R2829" s="5">
        <v>89966.7</v>
      </c>
      <c r="S2829" s="5">
        <f>#REF!-#REF!</f>
        <v>-92666.85</v>
      </c>
      <c r="T2829" s="36">
        <f t="shared" si="44"/>
        <v>-0.50739226171752105</v>
      </c>
    </row>
    <row r="2830" spans="1:20" x14ac:dyDescent="0.2">
      <c r="A2830" s="25" t="s">
        <v>40</v>
      </c>
      <c r="B2830" s="25" t="s">
        <v>90</v>
      </c>
      <c r="C2830" s="25" t="s">
        <v>26</v>
      </c>
      <c r="D2830" s="25" t="s">
        <v>23</v>
      </c>
      <c r="E2830" s="25" t="s">
        <v>1918</v>
      </c>
      <c r="F2830" s="2">
        <v>41623</v>
      </c>
      <c r="G2830" s="23" t="str">
        <f>TEXT(Table2[[#This Row],[Order-Date]],"mmm")</f>
        <v>Dec</v>
      </c>
      <c r="H2830">
        <v>2013</v>
      </c>
      <c r="I2830">
        <v>257806909</v>
      </c>
      <c r="J2830" s="2">
        <v>41629</v>
      </c>
      <c r="K2830" s="23">
        <f>WEEKDAY(#REF!,1)</f>
        <v>7</v>
      </c>
      <c r="L2830" s="25">
        <f>IF(#REF!&gt;=#REF!,#REF!-#REF!,"")</f>
        <v>6</v>
      </c>
      <c r="M2830" s="4">
        <v>9648</v>
      </c>
      <c r="N2830" s="5">
        <v>152.58000000000001</v>
      </c>
      <c r="O2830" s="5">
        <v>97.44</v>
      </c>
      <c r="P2830" s="5">
        <v>55.14</v>
      </c>
      <c r="Q2830" s="5">
        <f>#REF!*#REF!</f>
        <v>940101.12</v>
      </c>
      <c r="R2830" s="5">
        <v>531990.72</v>
      </c>
      <c r="S2830" s="5">
        <f>#REF!-#REF!</f>
        <v>-408110.4</v>
      </c>
      <c r="T2830" s="36">
        <f t="shared" si="44"/>
        <v>-0.43411330049261099</v>
      </c>
    </row>
    <row r="2831" spans="1:20" x14ac:dyDescent="0.2">
      <c r="A2831" s="25" t="s">
        <v>32</v>
      </c>
      <c r="B2831" s="25" t="s">
        <v>96</v>
      </c>
      <c r="C2831" s="25" t="s">
        <v>56</v>
      </c>
      <c r="D2831" s="25" t="s">
        <v>23</v>
      </c>
      <c r="E2831" s="25" t="s">
        <v>1916</v>
      </c>
      <c r="F2831" s="2">
        <v>41178</v>
      </c>
      <c r="G2831" s="23" t="str">
        <f>TEXT(Table2[[#This Row],[Order-Date]],"mmm")</f>
        <v>Sep</v>
      </c>
      <c r="H2831">
        <v>2012</v>
      </c>
      <c r="I2831">
        <v>771699702</v>
      </c>
      <c r="J2831" s="2">
        <v>41211</v>
      </c>
      <c r="K2831" s="23">
        <f>WEEKDAY(#REF!,1)</f>
        <v>2</v>
      </c>
      <c r="L2831" s="25">
        <f>IF(#REF!&gt;=#REF!,#REF!-#REF!,"")</f>
        <v>33</v>
      </c>
      <c r="M2831" s="4">
        <v>1946</v>
      </c>
      <c r="N2831" s="5">
        <v>421.89</v>
      </c>
      <c r="O2831" s="5">
        <v>364.69</v>
      </c>
      <c r="P2831" s="5">
        <v>57.2</v>
      </c>
      <c r="Q2831" s="5">
        <f>#REF!*#REF!</f>
        <v>709686.74</v>
      </c>
      <c r="R2831" s="5">
        <v>111311.2</v>
      </c>
      <c r="S2831" s="5">
        <f>#REF!-#REF!</f>
        <v>-598375.54</v>
      </c>
      <c r="T2831" s="36">
        <f t="shared" si="44"/>
        <v>-0.84315445995228799</v>
      </c>
    </row>
    <row r="2832" spans="1:20" x14ac:dyDescent="0.2">
      <c r="A2832" s="25" t="s">
        <v>29</v>
      </c>
      <c r="B2832" s="25" t="s">
        <v>89</v>
      </c>
      <c r="C2832" s="25" t="s">
        <v>85</v>
      </c>
      <c r="D2832" s="25" t="s">
        <v>23</v>
      </c>
      <c r="E2832" s="25" t="s">
        <v>1918</v>
      </c>
      <c r="F2832" s="2">
        <v>41981</v>
      </c>
      <c r="G2832" s="23" t="str">
        <f>TEXT(Table2[[#This Row],[Order-Date]],"mmm")</f>
        <v>Dec</v>
      </c>
      <c r="H2832">
        <v>2014</v>
      </c>
      <c r="I2832">
        <v>871147000</v>
      </c>
      <c r="J2832" s="2">
        <v>41876</v>
      </c>
      <c r="K2832" s="23">
        <f>WEEKDAY(#REF!,1)</f>
        <v>2</v>
      </c>
      <c r="L2832" s="25" t="str">
        <f>IF(#REF!&gt;=#REF!,#REF!-#REF!,"")</f>
        <v/>
      </c>
      <c r="M2832" s="4">
        <v>611</v>
      </c>
      <c r="N2832" s="5">
        <v>668.27</v>
      </c>
      <c r="O2832" s="5">
        <v>502.54</v>
      </c>
      <c r="P2832" s="5">
        <v>165.73</v>
      </c>
      <c r="Q2832" s="5">
        <f>#REF!*#REF!</f>
        <v>307051.94</v>
      </c>
      <c r="R2832" s="5">
        <v>101261.03</v>
      </c>
      <c r="S2832" s="5">
        <f>#REF!-#REF!</f>
        <v>-205790.91</v>
      </c>
      <c r="T2832" s="36">
        <f t="shared" si="44"/>
        <v>-0.67021530624427905</v>
      </c>
    </row>
    <row r="2833" spans="1:20" x14ac:dyDescent="0.2">
      <c r="A2833" s="25" t="s">
        <v>29</v>
      </c>
      <c r="B2833" s="25" t="s">
        <v>130</v>
      </c>
      <c r="C2833" s="25" t="s">
        <v>22</v>
      </c>
      <c r="D2833" s="25" t="s">
        <v>23</v>
      </c>
      <c r="E2833" s="25" t="s">
        <v>1915</v>
      </c>
      <c r="F2833" s="2">
        <v>40196</v>
      </c>
      <c r="G2833" s="23" t="str">
        <f>TEXT(Table2[[#This Row],[Order-Date]],"mmm")</f>
        <v>Jan</v>
      </c>
      <c r="H2833">
        <v>2010</v>
      </c>
      <c r="I2833">
        <v>806197631</v>
      </c>
      <c r="J2833" s="2">
        <v>40227</v>
      </c>
      <c r="K2833" s="23">
        <f>WEEKDAY(#REF!,1)</f>
        <v>5</v>
      </c>
      <c r="L2833" s="25">
        <f>IF(#REF!&gt;=#REF!,#REF!-#REF!,"")</f>
        <v>31</v>
      </c>
      <c r="M2833" s="4">
        <v>649</v>
      </c>
      <c r="N2833" s="5">
        <v>255.28</v>
      </c>
      <c r="O2833" s="5">
        <v>159.41999999999999</v>
      </c>
      <c r="P2833" s="5">
        <v>95.86</v>
      </c>
      <c r="Q2833" s="5">
        <f>#REF!*#REF!</f>
        <v>103463.58</v>
      </c>
      <c r="R2833" s="5">
        <v>62213.14</v>
      </c>
      <c r="S2833" s="5">
        <f>#REF!-#REF!</f>
        <v>-41250.44</v>
      </c>
      <c r="T2833" s="36">
        <f t="shared" si="44"/>
        <v>-0.39869527035503699</v>
      </c>
    </row>
    <row r="2834" spans="1:20" x14ac:dyDescent="0.2">
      <c r="A2834" s="25" t="s">
        <v>20</v>
      </c>
      <c r="B2834" s="25" t="s">
        <v>68</v>
      </c>
      <c r="C2834" s="25" t="s">
        <v>34</v>
      </c>
      <c r="D2834" s="25" t="s">
        <v>23</v>
      </c>
      <c r="E2834" s="25" t="s">
        <v>1916</v>
      </c>
      <c r="F2834" s="2">
        <v>41380</v>
      </c>
      <c r="G2834" s="23" t="str">
        <f>TEXT(Table2[[#This Row],[Order-Date]],"mmm")</f>
        <v>Apr</v>
      </c>
      <c r="H2834">
        <v>2013</v>
      </c>
      <c r="I2834">
        <v>447212922</v>
      </c>
      <c r="J2834" s="2">
        <v>41413</v>
      </c>
      <c r="K2834" s="23">
        <f>WEEKDAY(#REF!,1)</f>
        <v>1</v>
      </c>
      <c r="L2834" s="25">
        <f>IF(#REF!&gt;=#REF!,#REF!-#REF!,"")</f>
        <v>33</v>
      </c>
      <c r="M2834" s="4">
        <v>9097</v>
      </c>
      <c r="N2834" s="5">
        <v>205.7</v>
      </c>
      <c r="O2834" s="5">
        <v>117.11</v>
      </c>
      <c r="P2834" s="5">
        <v>88.59</v>
      </c>
      <c r="Q2834" s="5">
        <f>#REF!*#REF!</f>
        <v>1065349.67</v>
      </c>
      <c r="R2834" s="5">
        <v>805903.23</v>
      </c>
      <c r="S2834" s="5">
        <f>#REF!-#REF!</f>
        <v>-259446.44</v>
      </c>
      <c r="T2834" s="36">
        <f t="shared" si="44"/>
        <v>-0.24353172231235601</v>
      </c>
    </row>
    <row r="2835" spans="1:20" x14ac:dyDescent="0.2">
      <c r="A2835" s="25" t="s">
        <v>20</v>
      </c>
      <c r="B2835" s="25" t="s">
        <v>53</v>
      </c>
      <c r="C2835" s="25" t="s">
        <v>39</v>
      </c>
      <c r="D2835" s="25" t="s">
        <v>27</v>
      </c>
      <c r="E2835" s="25" t="s">
        <v>1915</v>
      </c>
      <c r="F2835" s="2">
        <v>41327</v>
      </c>
      <c r="G2835" s="23" t="str">
        <f>TEXT(Table2[[#This Row],[Order-Date]],"mmm")</f>
        <v>Feb</v>
      </c>
      <c r="H2835">
        <v>2013</v>
      </c>
      <c r="I2835">
        <v>634866702</v>
      </c>
      <c r="J2835" s="2">
        <v>41330</v>
      </c>
      <c r="K2835" s="23">
        <f>WEEKDAY(#REF!,1)</f>
        <v>2</v>
      </c>
      <c r="L2835" s="25">
        <f>IF(#REF!&gt;=#REF!,#REF!-#REF!,"")</f>
        <v>3</v>
      </c>
      <c r="M2835" s="4">
        <v>20</v>
      </c>
      <c r="N2835" s="5">
        <v>81.73</v>
      </c>
      <c r="O2835" s="5">
        <v>56.67</v>
      </c>
      <c r="P2835" s="5">
        <v>25.06</v>
      </c>
      <c r="Q2835" s="5">
        <f>#REF!*#REF!</f>
        <v>1133.4000000000001</v>
      </c>
      <c r="R2835" s="5">
        <v>501.2</v>
      </c>
      <c r="S2835" s="5">
        <f>#REF!-#REF!</f>
        <v>-632.20000000000005</v>
      </c>
      <c r="T2835" s="36">
        <f t="shared" si="44"/>
        <v>-0.55779071819304704</v>
      </c>
    </row>
    <row r="2836" spans="1:20" x14ac:dyDescent="0.2">
      <c r="A2836" s="25" t="s">
        <v>46</v>
      </c>
      <c r="B2836" s="25" t="s">
        <v>162</v>
      </c>
      <c r="C2836" s="25" t="s">
        <v>42</v>
      </c>
      <c r="D2836" s="25" t="s">
        <v>23</v>
      </c>
      <c r="E2836" s="25" t="s">
        <v>1918</v>
      </c>
      <c r="F2836" s="2">
        <v>41869</v>
      </c>
      <c r="G2836" s="23" t="str">
        <f>TEXT(Table2[[#This Row],[Order-Date]],"mmm")</f>
        <v>Aug</v>
      </c>
      <c r="H2836">
        <v>2014</v>
      </c>
      <c r="I2836">
        <v>930145299</v>
      </c>
      <c r="J2836" s="2">
        <v>41912</v>
      </c>
      <c r="K2836" s="23">
        <f>WEEKDAY(#REF!,1)</f>
        <v>3</v>
      </c>
      <c r="L2836" s="25">
        <f>IF(#REF!&gt;=#REF!,#REF!-#REF!,"")</f>
        <v>43</v>
      </c>
      <c r="M2836" s="4">
        <v>9519</v>
      </c>
      <c r="N2836" s="5">
        <v>109.28</v>
      </c>
      <c r="O2836" s="5">
        <v>35.840000000000003</v>
      </c>
      <c r="P2836" s="5">
        <v>73.44</v>
      </c>
      <c r="Q2836" s="5">
        <f>#REF!*#REF!</f>
        <v>341160.96000000002</v>
      </c>
      <c r="R2836" s="5">
        <v>699075.36</v>
      </c>
      <c r="S2836" s="5">
        <f>#REF!-#REF!</f>
        <v>357914.4</v>
      </c>
      <c r="T2836" s="36">
        <f t="shared" si="44"/>
        <v>1.0491071428571399</v>
      </c>
    </row>
    <row r="2837" spans="1:20" x14ac:dyDescent="0.2">
      <c r="A2837" s="25" t="s">
        <v>46</v>
      </c>
      <c r="B2837" s="25" t="s">
        <v>92</v>
      </c>
      <c r="C2837" s="25" t="s">
        <v>65</v>
      </c>
      <c r="D2837" s="25" t="s">
        <v>27</v>
      </c>
      <c r="E2837" s="25" t="s">
        <v>1915</v>
      </c>
      <c r="F2837" s="2">
        <v>41080</v>
      </c>
      <c r="G2837" s="23" t="str">
        <f>TEXT(Table2[[#This Row],[Order-Date]],"mmm")</f>
        <v>Jun</v>
      </c>
      <c r="H2837">
        <v>2012</v>
      </c>
      <c r="I2837">
        <v>964347541</v>
      </c>
      <c r="J2837" s="2">
        <v>41114</v>
      </c>
      <c r="K2837" s="23">
        <f>WEEKDAY(#REF!,1)</f>
        <v>3</v>
      </c>
      <c r="L2837" s="25">
        <f>IF(#REF!&gt;=#REF!,#REF!-#REF!,"")</f>
        <v>34</v>
      </c>
      <c r="M2837" s="4">
        <v>722</v>
      </c>
      <c r="N2837" s="5">
        <v>9.33</v>
      </c>
      <c r="O2837" s="5">
        <v>6.92</v>
      </c>
      <c r="P2837" s="5">
        <v>2.41</v>
      </c>
      <c r="Q2837" s="5">
        <f>#REF!*#REF!</f>
        <v>4996.24</v>
      </c>
      <c r="R2837" s="5">
        <v>1740.02</v>
      </c>
      <c r="S2837" s="5">
        <f>#REF!-#REF!</f>
        <v>-3256.22</v>
      </c>
      <c r="T2837" s="36">
        <f t="shared" si="44"/>
        <v>-0.65173410404624299</v>
      </c>
    </row>
    <row r="2838" spans="1:20" x14ac:dyDescent="0.2">
      <c r="A2838" s="25" t="s">
        <v>40</v>
      </c>
      <c r="B2838" s="25" t="s">
        <v>74</v>
      </c>
      <c r="C2838" s="25" t="s">
        <v>51</v>
      </c>
      <c r="D2838" s="25" t="s">
        <v>27</v>
      </c>
      <c r="E2838" s="25" t="s">
        <v>1917</v>
      </c>
      <c r="F2838" s="2">
        <v>40422</v>
      </c>
      <c r="G2838" s="23" t="str">
        <f>TEXT(Table2[[#This Row],[Order-Date]],"mmm")</f>
        <v>Sep</v>
      </c>
      <c r="H2838">
        <v>2010</v>
      </c>
      <c r="I2838">
        <v>889084756</v>
      </c>
      <c r="J2838" s="2">
        <v>40392</v>
      </c>
      <c r="K2838" s="23">
        <f>WEEKDAY(#REF!,1)</f>
        <v>2</v>
      </c>
      <c r="L2838" s="25" t="str">
        <f>IF(#REF!&gt;=#REF!,#REF!-#REF!,"")</f>
        <v/>
      </c>
      <c r="M2838" s="4">
        <v>8792</v>
      </c>
      <c r="N2838" s="5">
        <v>437.2</v>
      </c>
      <c r="O2838" s="5">
        <v>263.33</v>
      </c>
      <c r="P2838" s="5">
        <v>173.87</v>
      </c>
      <c r="Q2838" s="5">
        <f>#REF!*#REF!</f>
        <v>2315197.36</v>
      </c>
      <c r="R2838" s="5">
        <v>1528665.04</v>
      </c>
      <c r="S2838" s="5">
        <f>#REF!-#REF!</f>
        <v>-786532.32</v>
      </c>
      <c r="T2838" s="36">
        <f t="shared" si="44"/>
        <v>-0.33972581931416901</v>
      </c>
    </row>
    <row r="2839" spans="1:20" x14ac:dyDescent="0.2">
      <c r="A2839" s="25" t="s">
        <v>29</v>
      </c>
      <c r="B2839" s="25" t="s">
        <v>161</v>
      </c>
      <c r="C2839" s="25" t="s">
        <v>31</v>
      </c>
      <c r="D2839" s="25" t="s">
        <v>27</v>
      </c>
      <c r="E2839" s="25" t="s">
        <v>1917</v>
      </c>
      <c r="F2839" s="2">
        <v>42131</v>
      </c>
      <c r="G2839" s="23" t="str">
        <f>TEXT(Table2[[#This Row],[Order-Date]],"mmm")</f>
        <v>May</v>
      </c>
      <c r="H2839">
        <v>2015</v>
      </c>
      <c r="I2839">
        <v>926280772</v>
      </c>
      <c r="J2839" s="2">
        <v>42206</v>
      </c>
      <c r="K2839" s="23">
        <f>WEEKDAY(#REF!,1)</f>
        <v>3</v>
      </c>
      <c r="L2839" s="25">
        <f>IF(#REF!&gt;=#REF!,#REF!-#REF!,"")</f>
        <v>75</v>
      </c>
      <c r="M2839" s="4">
        <v>5919</v>
      </c>
      <c r="N2839" s="5">
        <v>47.45</v>
      </c>
      <c r="O2839" s="5">
        <v>31.79</v>
      </c>
      <c r="P2839" s="5">
        <v>15.66</v>
      </c>
      <c r="Q2839" s="5">
        <f>#REF!*#REF!</f>
        <v>188165.01</v>
      </c>
      <c r="R2839" s="5">
        <v>92691.54</v>
      </c>
      <c r="S2839" s="5">
        <f>#REF!-#REF!</f>
        <v>-95473.47</v>
      </c>
      <c r="T2839" s="36">
        <f t="shared" si="44"/>
        <v>-0.50739226171752105</v>
      </c>
    </row>
    <row r="2840" spans="1:20" x14ac:dyDescent="0.2">
      <c r="A2840" s="25" t="s">
        <v>32</v>
      </c>
      <c r="B2840" s="25" t="s">
        <v>127</v>
      </c>
      <c r="C2840" s="25" t="s">
        <v>49</v>
      </c>
      <c r="D2840" s="25" t="s">
        <v>23</v>
      </c>
      <c r="E2840" s="25" t="s">
        <v>1917</v>
      </c>
      <c r="F2840" s="2">
        <v>42179</v>
      </c>
      <c r="G2840" s="23" t="str">
        <f>TEXT(Table2[[#This Row],[Order-Date]],"mmm")</f>
        <v>Jun</v>
      </c>
      <c r="H2840">
        <v>2015</v>
      </c>
      <c r="I2840">
        <v>918171918</v>
      </c>
      <c r="J2840" s="2">
        <v>42255</v>
      </c>
      <c r="K2840" s="23">
        <f>WEEKDAY(#REF!,1)</f>
        <v>3</v>
      </c>
      <c r="L2840" s="25">
        <f>IF(#REF!&gt;=#REF!,#REF!-#REF!,"")</f>
        <v>76</v>
      </c>
      <c r="M2840" s="4">
        <v>6329</v>
      </c>
      <c r="N2840" s="5">
        <v>651.21</v>
      </c>
      <c r="O2840" s="5">
        <v>524.96</v>
      </c>
      <c r="P2840" s="5">
        <v>126.25</v>
      </c>
      <c r="Q2840" s="5">
        <f>#REF!*#REF!</f>
        <v>3322471.84</v>
      </c>
      <c r="R2840" s="5">
        <v>799036.25</v>
      </c>
      <c r="S2840" s="5">
        <f>#REF!-#REF!</f>
        <v>-2523435.59</v>
      </c>
      <c r="T2840" s="36">
        <f t="shared" si="44"/>
        <v>-0.75950548613227697</v>
      </c>
    </row>
    <row r="2841" spans="1:20" x14ac:dyDescent="0.2">
      <c r="A2841" s="25" t="s">
        <v>40</v>
      </c>
      <c r="B2841" s="25" t="s">
        <v>201</v>
      </c>
      <c r="C2841" s="25" t="s">
        <v>31</v>
      </c>
      <c r="D2841" s="25" t="s">
        <v>23</v>
      </c>
      <c r="E2841" s="25" t="s">
        <v>1917</v>
      </c>
      <c r="F2841" s="2">
        <v>42549</v>
      </c>
      <c r="G2841" s="23" t="str">
        <f>TEXT(Table2[[#This Row],[Order-Date]],"mmm")</f>
        <v>Jun</v>
      </c>
      <c r="H2841">
        <v>2016</v>
      </c>
      <c r="I2841">
        <v>777307021</v>
      </c>
      <c r="J2841" s="2">
        <v>42497</v>
      </c>
      <c r="K2841" s="23">
        <f>WEEKDAY(#REF!,1)</f>
        <v>7</v>
      </c>
      <c r="L2841" s="25" t="str">
        <f>IF(#REF!&gt;=#REF!,#REF!-#REF!,"")</f>
        <v/>
      </c>
      <c r="M2841" s="4">
        <v>1276</v>
      </c>
      <c r="N2841" s="5">
        <v>47.45</v>
      </c>
      <c r="O2841" s="5">
        <v>31.79</v>
      </c>
      <c r="P2841" s="5">
        <v>15.66</v>
      </c>
      <c r="Q2841" s="5">
        <f>#REF!*#REF!</f>
        <v>40564.04</v>
      </c>
      <c r="R2841" s="5">
        <v>19982.16</v>
      </c>
      <c r="S2841" s="5">
        <f>#REF!-#REF!</f>
        <v>-20581.88</v>
      </c>
      <c r="T2841" s="36">
        <f t="shared" si="44"/>
        <v>-0.50739226171752105</v>
      </c>
    </row>
    <row r="2842" spans="1:20" x14ac:dyDescent="0.2">
      <c r="A2842" s="25" t="s">
        <v>29</v>
      </c>
      <c r="B2842" s="25" t="s">
        <v>185</v>
      </c>
      <c r="C2842" s="25" t="s">
        <v>77</v>
      </c>
      <c r="D2842" s="25" t="s">
        <v>27</v>
      </c>
      <c r="E2842" s="25" t="s">
        <v>1916</v>
      </c>
      <c r="F2842" s="2">
        <v>40756</v>
      </c>
      <c r="G2842" s="23" t="str">
        <f>TEXT(Table2[[#This Row],[Order-Date]],"mmm")</f>
        <v>Aug</v>
      </c>
      <c r="H2842">
        <v>2011</v>
      </c>
      <c r="I2842">
        <v>936547410</v>
      </c>
      <c r="J2842" s="2">
        <v>40878</v>
      </c>
      <c r="K2842" s="23">
        <f>WEEKDAY(#REF!,1)</f>
        <v>5</v>
      </c>
      <c r="L2842" s="25">
        <f>IF(#REF!&gt;=#REF!,#REF!-#REF!,"")</f>
        <v>122</v>
      </c>
      <c r="M2842" s="4">
        <v>4046</v>
      </c>
      <c r="N2842" s="5">
        <v>154.06</v>
      </c>
      <c r="O2842" s="5">
        <v>90.93</v>
      </c>
      <c r="P2842" s="5">
        <v>63.13</v>
      </c>
      <c r="Q2842" s="5">
        <f>#REF!*#REF!</f>
        <v>367902.78</v>
      </c>
      <c r="R2842" s="5">
        <v>255423.98</v>
      </c>
      <c r="S2842" s="5">
        <f>#REF!-#REF!</f>
        <v>-112478.8</v>
      </c>
      <c r="T2842" s="36">
        <f t="shared" si="44"/>
        <v>-0.30572968217309998</v>
      </c>
    </row>
    <row r="2843" spans="1:20" x14ac:dyDescent="0.2">
      <c r="A2843" s="25" t="s">
        <v>46</v>
      </c>
      <c r="B2843" s="25" t="s">
        <v>132</v>
      </c>
      <c r="C2843" s="25" t="s">
        <v>85</v>
      </c>
      <c r="D2843" s="25" t="s">
        <v>27</v>
      </c>
      <c r="E2843" s="25" t="s">
        <v>1918</v>
      </c>
      <c r="F2843" s="2">
        <v>40741</v>
      </c>
      <c r="G2843" s="23" t="str">
        <f>TEXT(Table2[[#This Row],[Order-Date]],"mmm")</f>
        <v>Jul</v>
      </c>
      <c r="H2843">
        <v>2011</v>
      </c>
      <c r="I2843">
        <v>999066913</v>
      </c>
      <c r="J2843" s="2">
        <v>40769</v>
      </c>
      <c r="K2843" s="23">
        <f>WEEKDAY(#REF!,1)</f>
        <v>1</v>
      </c>
      <c r="L2843" s="25">
        <f>IF(#REF!&gt;=#REF!,#REF!-#REF!,"")</f>
        <v>28</v>
      </c>
      <c r="M2843" s="4">
        <v>4956</v>
      </c>
      <c r="N2843" s="5">
        <v>668.27</v>
      </c>
      <c r="O2843" s="5">
        <v>502.54</v>
      </c>
      <c r="P2843" s="5">
        <v>165.73</v>
      </c>
      <c r="Q2843" s="5">
        <f>#REF!*#REF!</f>
        <v>2490588.2400000002</v>
      </c>
      <c r="R2843" s="5">
        <v>821357.88</v>
      </c>
      <c r="S2843" s="5">
        <f>#REF!-#REF!</f>
        <v>-1669230.36</v>
      </c>
      <c r="T2843" s="36">
        <f t="shared" si="44"/>
        <v>-0.67021530624427905</v>
      </c>
    </row>
    <row r="2844" spans="1:20" x14ac:dyDescent="0.2">
      <c r="A2844" s="25" t="s">
        <v>59</v>
      </c>
      <c r="B2844" s="25" t="s">
        <v>225</v>
      </c>
      <c r="C2844" s="25" t="s">
        <v>85</v>
      </c>
      <c r="D2844" s="25" t="s">
        <v>23</v>
      </c>
      <c r="E2844" s="25" t="s">
        <v>1918</v>
      </c>
      <c r="F2844" s="2">
        <v>42680</v>
      </c>
      <c r="G2844" s="23" t="str">
        <f>TEXT(Table2[[#This Row],[Order-Date]],"mmm")</f>
        <v>Nov</v>
      </c>
      <c r="H2844">
        <v>2016</v>
      </c>
      <c r="I2844">
        <v>188351857</v>
      </c>
      <c r="J2844" s="2">
        <v>42564</v>
      </c>
      <c r="K2844" s="23">
        <f>WEEKDAY(#REF!,1)</f>
        <v>4</v>
      </c>
      <c r="L2844" s="25" t="str">
        <f>IF(#REF!&gt;=#REF!,#REF!-#REF!,"")</f>
        <v/>
      </c>
      <c r="M2844" s="4">
        <v>6355</v>
      </c>
      <c r="N2844" s="5">
        <v>668.27</v>
      </c>
      <c r="O2844" s="5">
        <v>502.54</v>
      </c>
      <c r="P2844" s="5">
        <v>165.73</v>
      </c>
      <c r="Q2844" s="5">
        <f>#REF!*#REF!</f>
        <v>3193641.7</v>
      </c>
      <c r="R2844" s="5">
        <v>1053214.1499999999</v>
      </c>
      <c r="S2844" s="5">
        <f>#REF!-#REF!</f>
        <v>-2140427.5499999998</v>
      </c>
      <c r="T2844" s="36">
        <f t="shared" si="44"/>
        <v>-0.67021530624427905</v>
      </c>
    </row>
    <row r="2845" spans="1:20" x14ac:dyDescent="0.2">
      <c r="A2845" s="25" t="s">
        <v>29</v>
      </c>
      <c r="B2845" s="25" t="s">
        <v>125</v>
      </c>
      <c r="C2845" s="25" t="s">
        <v>51</v>
      </c>
      <c r="D2845" s="25" t="s">
        <v>23</v>
      </c>
      <c r="E2845" s="25" t="s">
        <v>1917</v>
      </c>
      <c r="F2845" s="2">
        <v>41576</v>
      </c>
      <c r="G2845" s="23" t="str">
        <f>TEXT(Table2[[#This Row],[Order-Date]],"mmm")</f>
        <v>Oct</v>
      </c>
      <c r="H2845">
        <v>2013</v>
      </c>
      <c r="I2845">
        <v>498201072</v>
      </c>
      <c r="J2845" s="2">
        <v>41466</v>
      </c>
      <c r="K2845" s="23">
        <f>WEEKDAY(#REF!,1)</f>
        <v>5</v>
      </c>
      <c r="L2845" s="25" t="str">
        <f>IF(#REF!&gt;=#REF!,#REF!-#REF!,"")</f>
        <v/>
      </c>
      <c r="M2845" s="4">
        <v>7623</v>
      </c>
      <c r="N2845" s="5">
        <v>437.2</v>
      </c>
      <c r="O2845" s="5">
        <v>263.33</v>
      </c>
      <c r="P2845" s="5">
        <v>173.87</v>
      </c>
      <c r="Q2845" s="5">
        <f>#REF!*#REF!</f>
        <v>2007364.59</v>
      </c>
      <c r="R2845" s="5">
        <v>1325411.01</v>
      </c>
      <c r="S2845" s="5">
        <f>#REF!-#REF!</f>
        <v>-681953.58</v>
      </c>
      <c r="T2845" s="36">
        <f t="shared" si="44"/>
        <v>-0.33972581931416901</v>
      </c>
    </row>
    <row r="2846" spans="1:20" x14ac:dyDescent="0.2">
      <c r="A2846" s="25" t="s">
        <v>29</v>
      </c>
      <c r="B2846" s="25" t="s">
        <v>130</v>
      </c>
      <c r="C2846" s="25" t="s">
        <v>26</v>
      </c>
      <c r="D2846" s="25" t="s">
        <v>27</v>
      </c>
      <c r="E2846" s="25" t="s">
        <v>1917</v>
      </c>
      <c r="F2846" s="2">
        <v>42212</v>
      </c>
      <c r="G2846" s="23" t="str">
        <f>TEXT(Table2[[#This Row],[Order-Date]],"mmm")</f>
        <v>Jul</v>
      </c>
      <c r="H2846">
        <v>2015</v>
      </c>
      <c r="I2846">
        <v>842725884</v>
      </c>
      <c r="J2846" s="2">
        <v>42316</v>
      </c>
      <c r="K2846" s="23">
        <f>WEEKDAY(#REF!,1)</f>
        <v>1</v>
      </c>
      <c r="L2846" s="25">
        <f>IF(#REF!&gt;=#REF!,#REF!-#REF!,"")</f>
        <v>104</v>
      </c>
      <c r="M2846" s="4">
        <v>171</v>
      </c>
      <c r="N2846" s="5">
        <v>152.58000000000001</v>
      </c>
      <c r="O2846" s="5">
        <v>97.44</v>
      </c>
      <c r="P2846" s="5">
        <v>55.14</v>
      </c>
      <c r="Q2846" s="5">
        <f>#REF!*#REF!</f>
        <v>16662.240000000002</v>
      </c>
      <c r="R2846" s="5">
        <v>9428.94</v>
      </c>
      <c r="S2846" s="5">
        <f>#REF!-#REF!</f>
        <v>-7233.3</v>
      </c>
      <c r="T2846" s="36">
        <f t="shared" si="44"/>
        <v>-0.43411330049261099</v>
      </c>
    </row>
    <row r="2847" spans="1:20" x14ac:dyDescent="0.2">
      <c r="A2847" s="25" t="s">
        <v>32</v>
      </c>
      <c r="B2847" s="25" t="s">
        <v>209</v>
      </c>
      <c r="C2847" s="25" t="s">
        <v>65</v>
      </c>
      <c r="D2847" s="25" t="s">
        <v>27</v>
      </c>
      <c r="E2847" s="25" t="s">
        <v>1918</v>
      </c>
      <c r="F2847" s="2">
        <v>42194</v>
      </c>
      <c r="G2847" s="23" t="str">
        <f>TEXT(Table2[[#This Row],[Order-Date]],"mmm")</f>
        <v>Jul</v>
      </c>
      <c r="H2847">
        <v>2015</v>
      </c>
      <c r="I2847">
        <v>206350123</v>
      </c>
      <c r="J2847" s="2">
        <v>42300</v>
      </c>
      <c r="K2847" s="23">
        <f>WEEKDAY(#REF!,1)</f>
        <v>6</v>
      </c>
      <c r="L2847" s="25">
        <f>IF(#REF!&gt;=#REF!,#REF!-#REF!,"")</f>
        <v>106</v>
      </c>
      <c r="M2847" s="4">
        <v>2442</v>
      </c>
      <c r="N2847" s="5">
        <v>9.33</v>
      </c>
      <c r="O2847" s="5">
        <v>6.92</v>
      </c>
      <c r="P2847" s="5">
        <v>2.41</v>
      </c>
      <c r="Q2847" s="5">
        <f>#REF!*#REF!</f>
        <v>16898.64</v>
      </c>
      <c r="R2847" s="5">
        <v>5885.22</v>
      </c>
      <c r="S2847" s="5">
        <f>#REF!-#REF!</f>
        <v>-11013.42</v>
      </c>
      <c r="T2847" s="36">
        <f t="shared" si="44"/>
        <v>-0.65173410404624299</v>
      </c>
    </row>
    <row r="2848" spans="1:20" x14ac:dyDescent="0.2">
      <c r="A2848" s="25" t="s">
        <v>46</v>
      </c>
      <c r="B2848" s="25" t="s">
        <v>211</v>
      </c>
      <c r="C2848" s="25" t="s">
        <v>26</v>
      </c>
      <c r="D2848" s="25" t="s">
        <v>23</v>
      </c>
      <c r="E2848" s="25" t="s">
        <v>1918</v>
      </c>
      <c r="F2848" s="2">
        <v>42670</v>
      </c>
      <c r="G2848" s="23" t="str">
        <f>TEXT(Table2[[#This Row],[Order-Date]],"mmm")</f>
        <v>Oct</v>
      </c>
      <c r="H2848">
        <v>2016</v>
      </c>
      <c r="I2848">
        <v>793810117</v>
      </c>
      <c r="J2848" s="2">
        <v>42440</v>
      </c>
      <c r="K2848" s="23">
        <f>WEEKDAY(#REF!,1)</f>
        <v>6</v>
      </c>
      <c r="L2848" s="25" t="str">
        <f>IF(#REF!&gt;=#REF!,#REF!-#REF!,"")</f>
        <v/>
      </c>
      <c r="M2848" s="4">
        <v>4909</v>
      </c>
      <c r="N2848" s="5">
        <v>152.58000000000001</v>
      </c>
      <c r="O2848" s="5">
        <v>97.44</v>
      </c>
      <c r="P2848" s="5">
        <v>55.14</v>
      </c>
      <c r="Q2848" s="5">
        <f>#REF!*#REF!</f>
        <v>478332.96</v>
      </c>
      <c r="R2848" s="5">
        <v>270682.26</v>
      </c>
      <c r="S2848" s="5">
        <f>#REF!-#REF!</f>
        <v>-207650.7</v>
      </c>
      <c r="T2848" s="36">
        <f t="shared" si="44"/>
        <v>-0.43411330049261099</v>
      </c>
    </row>
    <row r="2849" spans="1:20" x14ac:dyDescent="0.2">
      <c r="A2849" s="25" t="s">
        <v>46</v>
      </c>
      <c r="B2849" s="25" t="s">
        <v>176</v>
      </c>
      <c r="C2849" s="25" t="s">
        <v>77</v>
      </c>
      <c r="D2849" s="25" t="s">
        <v>27</v>
      </c>
      <c r="E2849" s="25" t="s">
        <v>1917</v>
      </c>
      <c r="F2849" s="2">
        <v>40668</v>
      </c>
      <c r="G2849" s="23" t="str">
        <f>TEXT(Table2[[#This Row],[Order-Date]],"mmm")</f>
        <v>May</v>
      </c>
      <c r="H2849">
        <v>2011</v>
      </c>
      <c r="I2849">
        <v>380154693</v>
      </c>
      <c r="J2849" s="2">
        <v>40714</v>
      </c>
      <c r="K2849" s="23">
        <f>WEEKDAY(#REF!,1)</f>
        <v>2</v>
      </c>
      <c r="L2849" s="25">
        <f>IF(#REF!&gt;=#REF!,#REF!-#REF!,"")</f>
        <v>46</v>
      </c>
      <c r="M2849" s="4">
        <v>5076</v>
      </c>
      <c r="N2849" s="5">
        <v>154.06</v>
      </c>
      <c r="O2849" s="5">
        <v>90.93</v>
      </c>
      <c r="P2849" s="5">
        <v>63.13</v>
      </c>
      <c r="Q2849" s="5">
        <f>#REF!*#REF!</f>
        <v>461560.68</v>
      </c>
      <c r="R2849" s="5">
        <v>320447.88</v>
      </c>
      <c r="S2849" s="5">
        <f>#REF!-#REF!</f>
        <v>-141112.79999999999</v>
      </c>
      <c r="T2849" s="36">
        <f t="shared" si="44"/>
        <v>-0.30572968217309998</v>
      </c>
    </row>
    <row r="2850" spans="1:20" x14ac:dyDescent="0.2">
      <c r="A2850" s="25" t="s">
        <v>37</v>
      </c>
      <c r="B2850" s="25" t="s">
        <v>151</v>
      </c>
      <c r="C2850" s="25" t="s">
        <v>42</v>
      </c>
      <c r="D2850" s="25" t="s">
        <v>27</v>
      </c>
      <c r="E2850" s="25" t="s">
        <v>1915</v>
      </c>
      <c r="F2850" s="2">
        <v>42145</v>
      </c>
      <c r="G2850" s="23" t="str">
        <f>TEXT(Table2[[#This Row],[Order-Date]],"mmm")</f>
        <v>May</v>
      </c>
      <c r="H2850">
        <v>2015</v>
      </c>
      <c r="I2850">
        <v>860745179</v>
      </c>
      <c r="J2850" s="2">
        <v>42283</v>
      </c>
      <c r="K2850" s="23">
        <f>WEEKDAY(#REF!,1)</f>
        <v>3</v>
      </c>
      <c r="L2850" s="25">
        <f>IF(#REF!&gt;=#REF!,#REF!-#REF!,"")</f>
        <v>138</v>
      </c>
      <c r="M2850" s="4">
        <v>2481</v>
      </c>
      <c r="N2850" s="5">
        <v>109.28</v>
      </c>
      <c r="O2850" s="5">
        <v>35.840000000000003</v>
      </c>
      <c r="P2850" s="5">
        <v>73.44</v>
      </c>
      <c r="Q2850" s="5">
        <f>#REF!*#REF!</f>
        <v>88919.039999999994</v>
      </c>
      <c r="R2850" s="5">
        <v>182204.64</v>
      </c>
      <c r="S2850" s="5">
        <f>#REF!-#REF!</f>
        <v>93285.6</v>
      </c>
      <c r="T2850" s="36">
        <f t="shared" si="44"/>
        <v>1.0491071428571399</v>
      </c>
    </row>
    <row r="2851" spans="1:20" x14ac:dyDescent="0.2">
      <c r="A2851" s="25" t="s">
        <v>46</v>
      </c>
      <c r="B2851" s="25" t="s">
        <v>156</v>
      </c>
      <c r="C2851" s="25" t="s">
        <v>85</v>
      </c>
      <c r="D2851" s="25" t="s">
        <v>23</v>
      </c>
      <c r="E2851" s="25" t="s">
        <v>1916</v>
      </c>
      <c r="F2851" s="2">
        <v>40936</v>
      </c>
      <c r="G2851" s="23" t="str">
        <f>TEXT(Table2[[#This Row],[Order-Date]],"mmm")</f>
        <v>Jan</v>
      </c>
      <c r="H2851">
        <v>2012</v>
      </c>
      <c r="I2851">
        <v>601255404</v>
      </c>
      <c r="J2851" s="2">
        <v>40965</v>
      </c>
      <c r="K2851" s="23">
        <f>WEEKDAY(#REF!,1)</f>
        <v>1</v>
      </c>
      <c r="L2851" s="25">
        <f>IF(#REF!&gt;=#REF!,#REF!-#REF!,"")</f>
        <v>29</v>
      </c>
      <c r="M2851" s="4">
        <v>3690</v>
      </c>
      <c r="N2851" s="5">
        <v>668.27</v>
      </c>
      <c r="O2851" s="5">
        <v>502.54</v>
      </c>
      <c r="P2851" s="5">
        <v>165.73</v>
      </c>
      <c r="Q2851" s="5">
        <f>#REF!*#REF!</f>
        <v>1854372.6</v>
      </c>
      <c r="R2851" s="5">
        <v>611543.69999999995</v>
      </c>
      <c r="S2851" s="5">
        <f>#REF!-#REF!</f>
        <v>-1242828.8999999999</v>
      </c>
      <c r="T2851" s="36">
        <f t="shared" si="44"/>
        <v>-0.67021530624427905</v>
      </c>
    </row>
    <row r="2852" spans="1:20" x14ac:dyDescent="0.2">
      <c r="A2852" s="25" t="s">
        <v>32</v>
      </c>
      <c r="B2852" s="25" t="s">
        <v>93</v>
      </c>
      <c r="C2852" s="25" t="s">
        <v>51</v>
      </c>
      <c r="D2852" s="25" t="s">
        <v>27</v>
      </c>
      <c r="E2852" s="25" t="s">
        <v>1916</v>
      </c>
      <c r="F2852" s="2">
        <v>42333</v>
      </c>
      <c r="G2852" s="23" t="str">
        <f>TEXT(Table2[[#This Row],[Order-Date]],"mmm")</f>
        <v>Nov</v>
      </c>
      <c r="H2852">
        <v>2015</v>
      </c>
      <c r="I2852">
        <v>287671697</v>
      </c>
      <c r="J2852" s="2">
        <v>42364</v>
      </c>
      <c r="K2852" s="23">
        <f>WEEKDAY(#REF!,1)</f>
        <v>7</v>
      </c>
      <c r="L2852" s="25">
        <f>IF(#REF!&gt;=#REF!,#REF!-#REF!,"")</f>
        <v>31</v>
      </c>
      <c r="M2852" s="4">
        <v>7303</v>
      </c>
      <c r="N2852" s="5">
        <v>437.2</v>
      </c>
      <c r="O2852" s="5">
        <v>263.33</v>
      </c>
      <c r="P2852" s="5">
        <v>173.87</v>
      </c>
      <c r="Q2852" s="5">
        <f>#REF!*#REF!</f>
        <v>1923098.99</v>
      </c>
      <c r="R2852" s="5">
        <v>1269772.6100000001</v>
      </c>
      <c r="S2852" s="5">
        <f>#REF!-#REF!</f>
        <v>-653326.38</v>
      </c>
      <c r="T2852" s="36">
        <f t="shared" si="44"/>
        <v>-0.33972581931416901</v>
      </c>
    </row>
    <row r="2853" spans="1:20" x14ac:dyDescent="0.2">
      <c r="A2853" s="25" t="s">
        <v>32</v>
      </c>
      <c r="B2853" s="25" t="s">
        <v>96</v>
      </c>
      <c r="C2853" s="25" t="s">
        <v>49</v>
      </c>
      <c r="D2853" s="25" t="s">
        <v>23</v>
      </c>
      <c r="E2853" s="25" t="s">
        <v>1915</v>
      </c>
      <c r="F2853" s="2">
        <v>42333</v>
      </c>
      <c r="G2853" s="23" t="str">
        <f>TEXT(Table2[[#This Row],[Order-Date]],"mmm")</f>
        <v>Nov</v>
      </c>
      <c r="H2853">
        <v>2015</v>
      </c>
      <c r="I2853">
        <v>676292884</v>
      </c>
      <c r="J2853" s="2">
        <v>42359</v>
      </c>
      <c r="K2853" s="23">
        <f>WEEKDAY(#REF!,1)</f>
        <v>2</v>
      </c>
      <c r="L2853" s="25">
        <f>IF(#REF!&gt;=#REF!,#REF!-#REF!,"")</f>
        <v>26</v>
      </c>
      <c r="M2853" s="4">
        <v>8948</v>
      </c>
      <c r="N2853" s="5">
        <v>651.21</v>
      </c>
      <c r="O2853" s="5">
        <v>524.96</v>
      </c>
      <c r="P2853" s="5">
        <v>126.25</v>
      </c>
      <c r="Q2853" s="5">
        <f>#REF!*#REF!</f>
        <v>4697342.08</v>
      </c>
      <c r="R2853" s="5">
        <v>1129685</v>
      </c>
      <c r="S2853" s="5">
        <f>#REF!-#REF!</f>
        <v>-3567657.08</v>
      </c>
      <c r="T2853" s="36">
        <f t="shared" si="44"/>
        <v>-0.75950548613227697</v>
      </c>
    </row>
    <row r="2854" spans="1:20" x14ac:dyDescent="0.2">
      <c r="A2854" s="25" t="s">
        <v>29</v>
      </c>
      <c r="B2854" s="25" t="s">
        <v>111</v>
      </c>
      <c r="C2854" s="25" t="s">
        <v>49</v>
      </c>
      <c r="D2854" s="25" t="s">
        <v>23</v>
      </c>
      <c r="E2854" s="25" t="s">
        <v>1916</v>
      </c>
      <c r="F2854" s="2">
        <v>42740</v>
      </c>
      <c r="G2854" s="23" t="str">
        <f>TEXT(Table2[[#This Row],[Order-Date]],"mmm")</f>
        <v>Jan</v>
      </c>
      <c r="H2854">
        <v>2017</v>
      </c>
      <c r="I2854">
        <v>343730294</v>
      </c>
      <c r="J2854" s="2">
        <v>42883</v>
      </c>
      <c r="K2854" s="23">
        <f>WEEKDAY(#REF!,1)</f>
        <v>1</v>
      </c>
      <c r="L2854" s="25">
        <f>IF(#REF!&gt;=#REF!,#REF!-#REF!,"")</f>
        <v>143</v>
      </c>
      <c r="M2854" s="4">
        <v>6287</v>
      </c>
      <c r="N2854" s="5">
        <v>651.21</v>
      </c>
      <c r="O2854" s="5">
        <v>524.96</v>
      </c>
      <c r="P2854" s="5">
        <v>126.25</v>
      </c>
      <c r="Q2854" s="5">
        <f>#REF!*#REF!</f>
        <v>3300423.52</v>
      </c>
      <c r="R2854" s="5">
        <v>793733.75</v>
      </c>
      <c r="S2854" s="5">
        <f>#REF!-#REF!</f>
        <v>-2506689.77</v>
      </c>
      <c r="T2854" s="36">
        <f t="shared" si="44"/>
        <v>-0.75950548613227697</v>
      </c>
    </row>
    <row r="2855" spans="1:20" x14ac:dyDescent="0.2">
      <c r="A2855" s="25" t="s">
        <v>29</v>
      </c>
      <c r="B2855" s="25" t="s">
        <v>224</v>
      </c>
      <c r="C2855" s="25" t="s">
        <v>77</v>
      </c>
      <c r="D2855" s="25" t="s">
        <v>23</v>
      </c>
      <c r="E2855" s="25" t="s">
        <v>1918</v>
      </c>
      <c r="F2855" s="2">
        <v>42061</v>
      </c>
      <c r="G2855" s="23" t="str">
        <f>TEXT(Table2[[#This Row],[Order-Date]],"mmm")</f>
        <v>Feb</v>
      </c>
      <c r="H2855">
        <v>2015</v>
      </c>
      <c r="I2855">
        <v>636907756</v>
      </c>
      <c r="J2855" s="2">
        <v>42008</v>
      </c>
      <c r="K2855" s="23">
        <f>WEEKDAY(#REF!,1)</f>
        <v>1</v>
      </c>
      <c r="L2855" s="25" t="str">
        <f>IF(#REF!&gt;=#REF!,#REF!-#REF!,"")</f>
        <v/>
      </c>
      <c r="M2855" s="4">
        <v>4013</v>
      </c>
      <c r="N2855" s="5">
        <v>154.06</v>
      </c>
      <c r="O2855" s="5">
        <v>90.93</v>
      </c>
      <c r="P2855" s="5">
        <v>63.13</v>
      </c>
      <c r="Q2855" s="5">
        <f>#REF!*#REF!</f>
        <v>364902.09</v>
      </c>
      <c r="R2855" s="5">
        <v>253340.69</v>
      </c>
      <c r="S2855" s="5">
        <f>#REF!-#REF!</f>
        <v>-111561.4</v>
      </c>
      <c r="T2855" s="36">
        <f t="shared" si="44"/>
        <v>-0.30572968217309998</v>
      </c>
    </row>
    <row r="2856" spans="1:20" x14ac:dyDescent="0.2">
      <c r="A2856" s="25" t="s">
        <v>32</v>
      </c>
      <c r="B2856" s="25" t="s">
        <v>147</v>
      </c>
      <c r="C2856" s="25" t="s">
        <v>42</v>
      </c>
      <c r="D2856" s="25" t="s">
        <v>23</v>
      </c>
      <c r="E2856" s="25" t="s">
        <v>1916</v>
      </c>
      <c r="F2856" s="2">
        <v>41262</v>
      </c>
      <c r="G2856" s="23" t="str">
        <f>TEXT(Table2[[#This Row],[Order-Date]],"mmm")</f>
        <v>Dec</v>
      </c>
      <c r="H2856">
        <v>2012</v>
      </c>
      <c r="I2856">
        <v>723061597</v>
      </c>
      <c r="J2856" s="2">
        <v>41272</v>
      </c>
      <c r="K2856" s="23">
        <f>WEEKDAY(#REF!,1)</f>
        <v>7</v>
      </c>
      <c r="L2856" s="25">
        <f>IF(#REF!&gt;=#REF!,#REF!-#REF!,"")</f>
        <v>10</v>
      </c>
      <c r="M2856" s="4">
        <v>8849</v>
      </c>
      <c r="N2856" s="5">
        <v>109.28</v>
      </c>
      <c r="O2856" s="5">
        <v>35.840000000000003</v>
      </c>
      <c r="P2856" s="5">
        <v>73.44</v>
      </c>
      <c r="Q2856" s="5">
        <f>#REF!*#REF!</f>
        <v>317148.15999999997</v>
      </c>
      <c r="R2856" s="5">
        <v>649870.56000000006</v>
      </c>
      <c r="S2856" s="5">
        <f>#REF!-#REF!</f>
        <v>332722.40000000002</v>
      </c>
      <c r="T2856" s="36">
        <f t="shared" si="44"/>
        <v>1.0491071428571399</v>
      </c>
    </row>
    <row r="2857" spans="1:20" x14ac:dyDescent="0.2">
      <c r="A2857" s="25" t="s">
        <v>46</v>
      </c>
      <c r="B2857" s="25" t="s">
        <v>142</v>
      </c>
      <c r="C2857" s="25" t="s">
        <v>26</v>
      </c>
      <c r="D2857" s="25" t="s">
        <v>23</v>
      </c>
      <c r="E2857" s="25" t="s">
        <v>1916</v>
      </c>
      <c r="F2857" s="2">
        <v>40779</v>
      </c>
      <c r="G2857" s="23" t="str">
        <f>TEXT(Table2[[#This Row],[Order-Date]],"mmm")</f>
        <v>Aug</v>
      </c>
      <c r="H2857">
        <v>2011</v>
      </c>
      <c r="I2857">
        <v>739740645</v>
      </c>
      <c r="J2857" s="2">
        <v>40552</v>
      </c>
      <c r="K2857" s="23">
        <f>WEEKDAY(#REF!,1)</f>
        <v>1</v>
      </c>
      <c r="L2857" s="25" t="str">
        <f>IF(#REF!&gt;=#REF!,#REF!-#REF!,"")</f>
        <v/>
      </c>
      <c r="M2857" s="4">
        <v>4551</v>
      </c>
      <c r="N2857" s="5">
        <v>152.58000000000001</v>
      </c>
      <c r="O2857" s="5">
        <v>97.44</v>
      </c>
      <c r="P2857" s="5">
        <v>55.14</v>
      </c>
      <c r="Q2857" s="5">
        <f>#REF!*#REF!</f>
        <v>443449.44</v>
      </c>
      <c r="R2857" s="5">
        <v>250942.14</v>
      </c>
      <c r="S2857" s="5">
        <f>#REF!-#REF!</f>
        <v>-192507.3</v>
      </c>
      <c r="T2857" s="36">
        <f t="shared" si="44"/>
        <v>-0.43411330049261099</v>
      </c>
    </row>
    <row r="2858" spans="1:20" x14ac:dyDescent="0.2">
      <c r="A2858" s="25" t="s">
        <v>29</v>
      </c>
      <c r="B2858" s="25" t="s">
        <v>30</v>
      </c>
      <c r="C2858" s="25" t="s">
        <v>34</v>
      </c>
      <c r="D2858" s="25" t="s">
        <v>23</v>
      </c>
      <c r="E2858" s="25" t="s">
        <v>1917</v>
      </c>
      <c r="F2858" s="2">
        <v>41321</v>
      </c>
      <c r="G2858" s="23" t="str">
        <f>TEXT(Table2[[#This Row],[Order-Date]],"mmm")</f>
        <v>Feb</v>
      </c>
      <c r="H2858">
        <v>2013</v>
      </c>
      <c r="I2858">
        <v>444806230</v>
      </c>
      <c r="J2858" s="2">
        <v>41278</v>
      </c>
      <c r="K2858" s="23">
        <f>WEEKDAY(#REF!,1)</f>
        <v>6</v>
      </c>
      <c r="L2858" s="25" t="str">
        <f>IF(#REF!&gt;=#REF!,#REF!-#REF!,"")</f>
        <v/>
      </c>
      <c r="M2858" s="4">
        <v>6903</v>
      </c>
      <c r="N2858" s="5">
        <v>205.7</v>
      </c>
      <c r="O2858" s="5">
        <v>117.11</v>
      </c>
      <c r="P2858" s="5">
        <v>88.59</v>
      </c>
      <c r="Q2858" s="5">
        <f>#REF!*#REF!</f>
        <v>808410.33</v>
      </c>
      <c r="R2858" s="5">
        <v>611536.77</v>
      </c>
      <c r="S2858" s="5">
        <f>#REF!-#REF!</f>
        <v>-196873.56</v>
      </c>
      <c r="T2858" s="36">
        <f t="shared" si="44"/>
        <v>-0.24353172231235601</v>
      </c>
    </row>
    <row r="2859" spans="1:20" x14ac:dyDescent="0.2">
      <c r="A2859" s="25" t="s">
        <v>32</v>
      </c>
      <c r="B2859" s="25" t="s">
        <v>209</v>
      </c>
      <c r="C2859" s="25" t="s">
        <v>77</v>
      </c>
      <c r="D2859" s="25" t="s">
        <v>23</v>
      </c>
      <c r="E2859" s="25" t="s">
        <v>1917</v>
      </c>
      <c r="F2859" s="2">
        <v>42603</v>
      </c>
      <c r="G2859" s="23" t="str">
        <f>TEXT(Table2[[#This Row],[Order-Date]],"mmm")</f>
        <v>Aug</v>
      </c>
      <c r="H2859">
        <v>2016</v>
      </c>
      <c r="I2859">
        <v>566432178</v>
      </c>
      <c r="J2859" s="2">
        <v>42622</v>
      </c>
      <c r="K2859" s="23">
        <f>WEEKDAY(#REF!,1)</f>
        <v>6</v>
      </c>
      <c r="L2859" s="25">
        <f>IF(#REF!&gt;=#REF!,#REF!-#REF!,"")</f>
        <v>19</v>
      </c>
      <c r="M2859" s="4">
        <v>8724</v>
      </c>
      <c r="N2859" s="5">
        <v>154.06</v>
      </c>
      <c r="O2859" s="5">
        <v>90.93</v>
      </c>
      <c r="P2859" s="5">
        <v>63.13</v>
      </c>
      <c r="Q2859" s="5">
        <f>#REF!*#REF!</f>
        <v>793273.32</v>
      </c>
      <c r="R2859" s="5">
        <v>550746.12</v>
      </c>
      <c r="S2859" s="5">
        <f>#REF!-#REF!</f>
        <v>-242527.2</v>
      </c>
      <c r="T2859" s="36">
        <f t="shared" si="44"/>
        <v>-0.30572968217309998</v>
      </c>
    </row>
    <row r="2860" spans="1:20" x14ac:dyDescent="0.2">
      <c r="A2860" s="25" t="s">
        <v>46</v>
      </c>
      <c r="B2860" s="25" t="s">
        <v>199</v>
      </c>
      <c r="C2860" s="25" t="s">
        <v>22</v>
      </c>
      <c r="D2860" s="25" t="s">
        <v>23</v>
      </c>
      <c r="E2860" s="25" t="s">
        <v>1917</v>
      </c>
      <c r="F2860" s="2">
        <v>41964</v>
      </c>
      <c r="G2860" s="23" t="str">
        <f>TEXT(Table2[[#This Row],[Order-Date]],"mmm")</f>
        <v>Nov</v>
      </c>
      <c r="H2860">
        <v>2014</v>
      </c>
      <c r="I2860">
        <v>553104817</v>
      </c>
      <c r="J2860" s="2">
        <v>41966</v>
      </c>
      <c r="K2860" s="23">
        <f>WEEKDAY(#REF!,1)</f>
        <v>1</v>
      </c>
      <c r="L2860" s="25">
        <f>IF(#REF!&gt;=#REF!,#REF!-#REF!,"")</f>
        <v>2</v>
      </c>
      <c r="M2860" s="4">
        <v>4862</v>
      </c>
      <c r="N2860" s="5">
        <v>255.28</v>
      </c>
      <c r="O2860" s="5">
        <v>159.41999999999999</v>
      </c>
      <c r="P2860" s="5">
        <v>95.86</v>
      </c>
      <c r="Q2860" s="5">
        <f>#REF!*#REF!</f>
        <v>775100.04</v>
      </c>
      <c r="R2860" s="5">
        <v>466071.32</v>
      </c>
      <c r="S2860" s="5">
        <f>#REF!-#REF!</f>
        <v>-309028.71999999997</v>
      </c>
      <c r="T2860" s="36">
        <f t="shared" si="44"/>
        <v>-0.39869527035503699</v>
      </c>
    </row>
    <row r="2861" spans="1:20" x14ac:dyDescent="0.2">
      <c r="A2861" s="25" t="s">
        <v>20</v>
      </c>
      <c r="B2861" s="25" t="s">
        <v>163</v>
      </c>
      <c r="C2861" s="25" t="s">
        <v>42</v>
      </c>
      <c r="D2861" s="25" t="s">
        <v>27</v>
      </c>
      <c r="E2861" s="25" t="s">
        <v>1918</v>
      </c>
      <c r="F2861" s="2">
        <v>41365</v>
      </c>
      <c r="G2861" s="23" t="str">
        <f>TEXT(Table2[[#This Row],[Order-Date]],"mmm")</f>
        <v>Apr</v>
      </c>
      <c r="H2861">
        <v>2013</v>
      </c>
      <c r="I2861">
        <v>823622977</v>
      </c>
      <c r="J2861" s="2">
        <v>41327</v>
      </c>
      <c r="K2861" s="23">
        <f>WEEKDAY(#REF!,1)</f>
        <v>6</v>
      </c>
      <c r="L2861" s="25" t="str">
        <f>IF(#REF!&gt;=#REF!,#REF!-#REF!,"")</f>
        <v/>
      </c>
      <c r="M2861" s="4">
        <v>7197</v>
      </c>
      <c r="N2861" s="5">
        <v>109.28</v>
      </c>
      <c r="O2861" s="5">
        <v>35.840000000000003</v>
      </c>
      <c r="P2861" s="5">
        <v>73.44</v>
      </c>
      <c r="Q2861" s="5">
        <f>#REF!*#REF!</f>
        <v>257940.48000000001</v>
      </c>
      <c r="R2861" s="5">
        <v>528547.68000000005</v>
      </c>
      <c r="S2861" s="5">
        <f>#REF!-#REF!</f>
        <v>270607.2</v>
      </c>
      <c r="T2861" s="36">
        <f t="shared" si="44"/>
        <v>1.0491071428571399</v>
      </c>
    </row>
    <row r="2862" spans="1:20" x14ac:dyDescent="0.2">
      <c r="A2862" s="25" t="s">
        <v>29</v>
      </c>
      <c r="B2862" s="25" t="s">
        <v>111</v>
      </c>
      <c r="C2862" s="25" t="s">
        <v>26</v>
      </c>
      <c r="D2862" s="25" t="s">
        <v>23</v>
      </c>
      <c r="E2862" s="25" t="s">
        <v>1915</v>
      </c>
      <c r="F2862" s="2">
        <v>42812</v>
      </c>
      <c r="G2862" s="23" t="str">
        <f>TEXT(Table2[[#This Row],[Order-Date]],"mmm")</f>
        <v>Mar</v>
      </c>
      <c r="H2862">
        <v>2017</v>
      </c>
      <c r="I2862">
        <v>517097985</v>
      </c>
      <c r="J2862" s="2">
        <v>42839</v>
      </c>
      <c r="K2862" s="23">
        <f>WEEKDAY(#REF!,1)</f>
        <v>6</v>
      </c>
      <c r="L2862" s="25">
        <f>IF(#REF!&gt;=#REF!,#REF!-#REF!,"")</f>
        <v>27</v>
      </c>
      <c r="M2862" s="4">
        <v>9640</v>
      </c>
      <c r="N2862" s="5">
        <v>152.58000000000001</v>
      </c>
      <c r="O2862" s="5">
        <v>97.44</v>
      </c>
      <c r="P2862" s="5">
        <v>55.14</v>
      </c>
      <c r="Q2862" s="5">
        <f>#REF!*#REF!</f>
        <v>939321.6</v>
      </c>
      <c r="R2862" s="5">
        <v>531549.6</v>
      </c>
      <c r="S2862" s="5">
        <f>#REF!-#REF!</f>
        <v>-407772</v>
      </c>
      <c r="T2862" s="36">
        <f t="shared" si="44"/>
        <v>-0.43411330049261099</v>
      </c>
    </row>
    <row r="2863" spans="1:20" x14ac:dyDescent="0.2">
      <c r="A2863" s="25" t="s">
        <v>29</v>
      </c>
      <c r="B2863" s="25" t="s">
        <v>100</v>
      </c>
      <c r="C2863" s="25" t="s">
        <v>31</v>
      </c>
      <c r="D2863" s="25" t="s">
        <v>27</v>
      </c>
      <c r="E2863" s="25" t="s">
        <v>1915</v>
      </c>
      <c r="F2863" s="2">
        <v>42304</v>
      </c>
      <c r="G2863" s="23" t="str">
        <f>TEXT(Table2[[#This Row],[Order-Date]],"mmm")</f>
        <v>Oct</v>
      </c>
      <c r="H2863">
        <v>2015</v>
      </c>
      <c r="I2863">
        <v>642953670</v>
      </c>
      <c r="J2863" s="2">
        <v>42259</v>
      </c>
      <c r="K2863" s="23">
        <f>WEEKDAY(#REF!,1)</f>
        <v>7</v>
      </c>
      <c r="L2863" s="25" t="str">
        <f>IF(#REF!&gt;=#REF!,#REF!-#REF!,"")</f>
        <v/>
      </c>
      <c r="M2863" s="4">
        <v>3134</v>
      </c>
      <c r="N2863" s="5">
        <v>47.45</v>
      </c>
      <c r="O2863" s="5">
        <v>31.79</v>
      </c>
      <c r="P2863" s="5">
        <v>15.66</v>
      </c>
      <c r="Q2863" s="5">
        <f>#REF!*#REF!</f>
        <v>99629.86</v>
      </c>
      <c r="R2863" s="5">
        <v>49078.44</v>
      </c>
      <c r="S2863" s="5">
        <f>#REF!-#REF!</f>
        <v>-50551.42</v>
      </c>
      <c r="T2863" s="36">
        <f t="shared" si="44"/>
        <v>-0.50739226171752105</v>
      </c>
    </row>
    <row r="2864" spans="1:20" x14ac:dyDescent="0.2">
      <c r="A2864" s="25" t="s">
        <v>32</v>
      </c>
      <c r="B2864" s="25" t="s">
        <v>200</v>
      </c>
      <c r="C2864" s="25" t="s">
        <v>31</v>
      </c>
      <c r="D2864" s="25" t="s">
        <v>23</v>
      </c>
      <c r="E2864" s="25" t="s">
        <v>1915</v>
      </c>
      <c r="F2864" s="2">
        <v>41413</v>
      </c>
      <c r="G2864" s="23" t="str">
        <f>TEXT(Table2[[#This Row],[Order-Date]],"mmm")</f>
        <v>May</v>
      </c>
      <c r="H2864">
        <v>2013</v>
      </c>
      <c r="I2864">
        <v>930926358</v>
      </c>
      <c r="J2864" s="2">
        <v>41370</v>
      </c>
      <c r="K2864" s="23">
        <f>WEEKDAY(#REF!,1)</f>
        <v>7</v>
      </c>
      <c r="L2864" s="25" t="str">
        <f>IF(#REF!&gt;=#REF!,#REF!-#REF!,"")</f>
        <v/>
      </c>
      <c r="M2864" s="4">
        <v>651</v>
      </c>
      <c r="N2864" s="5">
        <v>47.45</v>
      </c>
      <c r="O2864" s="5">
        <v>31.79</v>
      </c>
      <c r="P2864" s="5">
        <v>15.66</v>
      </c>
      <c r="Q2864" s="5">
        <f>#REF!*#REF!</f>
        <v>20695.29</v>
      </c>
      <c r="R2864" s="5">
        <v>10194.66</v>
      </c>
      <c r="S2864" s="5">
        <f>#REF!-#REF!</f>
        <v>-10500.63</v>
      </c>
      <c r="T2864" s="36">
        <f t="shared" si="44"/>
        <v>-0.50739226171752105</v>
      </c>
    </row>
    <row r="2865" spans="1:20" x14ac:dyDescent="0.2">
      <c r="A2865" s="25" t="s">
        <v>46</v>
      </c>
      <c r="B2865" s="25" t="s">
        <v>92</v>
      </c>
      <c r="C2865" s="25" t="s">
        <v>77</v>
      </c>
      <c r="D2865" s="25" t="s">
        <v>27</v>
      </c>
      <c r="E2865" s="25" t="s">
        <v>1916</v>
      </c>
      <c r="F2865" s="2">
        <v>40806</v>
      </c>
      <c r="G2865" s="23" t="str">
        <f>TEXT(Table2[[#This Row],[Order-Date]],"mmm")</f>
        <v>Sep</v>
      </c>
      <c r="H2865">
        <v>2011</v>
      </c>
      <c r="I2865">
        <v>281064879</v>
      </c>
      <c r="J2865" s="2">
        <v>40812</v>
      </c>
      <c r="K2865" s="23">
        <f>WEEKDAY(#REF!,1)</f>
        <v>2</v>
      </c>
      <c r="L2865" s="25">
        <f>IF(#REF!&gt;=#REF!,#REF!-#REF!,"")</f>
        <v>6</v>
      </c>
      <c r="M2865" s="4">
        <v>2199</v>
      </c>
      <c r="N2865" s="5">
        <v>154.06</v>
      </c>
      <c r="O2865" s="5">
        <v>90.93</v>
      </c>
      <c r="P2865" s="5">
        <v>63.13</v>
      </c>
      <c r="Q2865" s="5">
        <f>#REF!*#REF!</f>
        <v>199955.07</v>
      </c>
      <c r="R2865" s="5">
        <v>138822.87</v>
      </c>
      <c r="S2865" s="5">
        <f>#REF!-#REF!</f>
        <v>-61132.2</v>
      </c>
      <c r="T2865" s="36">
        <f t="shared" si="44"/>
        <v>-0.30572968217309998</v>
      </c>
    </row>
    <row r="2866" spans="1:20" x14ac:dyDescent="0.2">
      <c r="A2866" s="25" t="s">
        <v>32</v>
      </c>
      <c r="B2866" s="25" t="s">
        <v>127</v>
      </c>
      <c r="C2866" s="25" t="s">
        <v>22</v>
      </c>
      <c r="D2866" s="25" t="s">
        <v>27</v>
      </c>
      <c r="E2866" s="25" t="s">
        <v>1918</v>
      </c>
      <c r="F2866" s="2">
        <v>41538</v>
      </c>
      <c r="G2866" s="23" t="str">
        <f>TEXT(Table2[[#This Row],[Order-Date]],"mmm")</f>
        <v>Sep</v>
      </c>
      <c r="H2866">
        <v>2013</v>
      </c>
      <c r="I2866">
        <v>813730561</v>
      </c>
      <c r="J2866" s="2">
        <v>41573</v>
      </c>
      <c r="K2866" s="23">
        <f>WEEKDAY(#REF!,1)</f>
        <v>7</v>
      </c>
      <c r="L2866" s="25">
        <f>IF(#REF!&gt;=#REF!,#REF!-#REF!,"")</f>
        <v>35</v>
      </c>
      <c r="M2866" s="4">
        <v>9811</v>
      </c>
      <c r="N2866" s="5">
        <v>255.28</v>
      </c>
      <c r="O2866" s="5">
        <v>159.41999999999999</v>
      </c>
      <c r="P2866" s="5">
        <v>95.86</v>
      </c>
      <c r="Q2866" s="5">
        <f>#REF!*#REF!</f>
        <v>1564069.62</v>
      </c>
      <c r="R2866" s="5">
        <v>940482.46</v>
      </c>
      <c r="S2866" s="5">
        <f>#REF!-#REF!</f>
        <v>-623587.16</v>
      </c>
      <c r="T2866" s="36">
        <f t="shared" si="44"/>
        <v>-0.39869527035503699</v>
      </c>
    </row>
    <row r="2867" spans="1:20" x14ac:dyDescent="0.2">
      <c r="A2867" s="25" t="s">
        <v>46</v>
      </c>
      <c r="B2867" s="25" t="s">
        <v>107</v>
      </c>
      <c r="C2867" s="25" t="s">
        <v>65</v>
      </c>
      <c r="D2867" s="25" t="s">
        <v>27</v>
      </c>
      <c r="E2867" s="25" t="s">
        <v>1917</v>
      </c>
      <c r="F2867" s="2">
        <v>40902</v>
      </c>
      <c r="G2867" s="23" t="str">
        <f>TEXT(Table2[[#This Row],[Order-Date]],"mmm")</f>
        <v>Dec</v>
      </c>
      <c r="H2867">
        <v>2011</v>
      </c>
      <c r="I2867">
        <v>219597232</v>
      </c>
      <c r="J2867" s="2">
        <v>41030</v>
      </c>
      <c r="K2867" s="23">
        <f>WEEKDAY(#REF!,1)</f>
        <v>3</v>
      </c>
      <c r="L2867" s="25">
        <f>IF(#REF!&gt;=#REF!,#REF!-#REF!,"")</f>
        <v>128</v>
      </c>
      <c r="M2867" s="4">
        <v>2556</v>
      </c>
      <c r="N2867" s="5">
        <v>9.33</v>
      </c>
      <c r="O2867" s="5">
        <v>6.92</v>
      </c>
      <c r="P2867" s="5">
        <v>2.41</v>
      </c>
      <c r="Q2867" s="5">
        <f>#REF!*#REF!</f>
        <v>17687.52</v>
      </c>
      <c r="R2867" s="5">
        <v>6159.96</v>
      </c>
      <c r="S2867" s="5">
        <f>#REF!-#REF!</f>
        <v>-11527.56</v>
      </c>
      <c r="T2867" s="36">
        <f t="shared" si="44"/>
        <v>-0.65173410404624299</v>
      </c>
    </row>
    <row r="2868" spans="1:20" x14ac:dyDescent="0.2">
      <c r="A2868" s="25" t="s">
        <v>40</v>
      </c>
      <c r="B2868" s="25" t="s">
        <v>74</v>
      </c>
      <c r="C2868" s="25" t="s">
        <v>26</v>
      </c>
      <c r="D2868" s="25" t="s">
        <v>27</v>
      </c>
      <c r="E2868" s="25" t="s">
        <v>1917</v>
      </c>
      <c r="F2868" s="2">
        <v>42116</v>
      </c>
      <c r="G2868" s="23" t="str">
        <f>TEXT(Table2[[#This Row],[Order-Date]],"mmm")</f>
        <v>Apr</v>
      </c>
      <c r="H2868">
        <v>2015</v>
      </c>
      <c r="I2868">
        <v>309651219</v>
      </c>
      <c r="J2868" s="2">
        <v>42009</v>
      </c>
      <c r="K2868" s="23">
        <f>WEEKDAY(#REF!,1)</f>
        <v>2</v>
      </c>
      <c r="L2868" s="25" t="str">
        <f>IF(#REF!&gt;=#REF!,#REF!-#REF!,"")</f>
        <v/>
      </c>
      <c r="M2868" s="4">
        <v>1532</v>
      </c>
      <c r="N2868" s="5">
        <v>152.58000000000001</v>
      </c>
      <c r="O2868" s="5">
        <v>97.44</v>
      </c>
      <c r="P2868" s="5">
        <v>55.14</v>
      </c>
      <c r="Q2868" s="5">
        <f>#REF!*#REF!</f>
        <v>149278.07999999999</v>
      </c>
      <c r="R2868" s="5">
        <v>84474.48</v>
      </c>
      <c r="S2868" s="5">
        <f>#REF!-#REF!</f>
        <v>-64803.6</v>
      </c>
      <c r="T2868" s="36">
        <f t="shared" si="44"/>
        <v>-0.43411330049261099</v>
      </c>
    </row>
    <row r="2869" spans="1:20" x14ac:dyDescent="0.2">
      <c r="A2869" s="25" t="s">
        <v>29</v>
      </c>
      <c r="B2869" s="25" t="s">
        <v>112</v>
      </c>
      <c r="C2869" s="25" t="s">
        <v>26</v>
      </c>
      <c r="D2869" s="25" t="s">
        <v>27</v>
      </c>
      <c r="E2869" s="25" t="s">
        <v>1915</v>
      </c>
      <c r="F2869" s="2">
        <v>41869</v>
      </c>
      <c r="G2869" s="23" t="str">
        <f>TEXT(Table2[[#This Row],[Order-Date]],"mmm")</f>
        <v>Aug</v>
      </c>
      <c r="H2869">
        <v>2014</v>
      </c>
      <c r="I2869">
        <v>265191352</v>
      </c>
      <c r="J2869" s="2">
        <v>41908</v>
      </c>
      <c r="K2869" s="23">
        <f>WEEKDAY(#REF!,1)</f>
        <v>6</v>
      </c>
      <c r="L2869" s="25">
        <f>IF(#REF!&gt;=#REF!,#REF!-#REF!,"")</f>
        <v>39</v>
      </c>
      <c r="M2869" s="4">
        <v>4869</v>
      </c>
      <c r="N2869" s="5">
        <v>152.58000000000001</v>
      </c>
      <c r="O2869" s="5">
        <v>97.44</v>
      </c>
      <c r="P2869" s="5">
        <v>55.14</v>
      </c>
      <c r="Q2869" s="5">
        <f>#REF!*#REF!</f>
        <v>474435.36</v>
      </c>
      <c r="R2869" s="5">
        <v>268476.65999999997</v>
      </c>
      <c r="S2869" s="5">
        <f>#REF!-#REF!</f>
        <v>-205958.7</v>
      </c>
      <c r="T2869" s="36">
        <f t="shared" si="44"/>
        <v>-0.43411330049261099</v>
      </c>
    </row>
    <row r="2870" spans="1:20" x14ac:dyDescent="0.2">
      <c r="A2870" s="25" t="s">
        <v>20</v>
      </c>
      <c r="B2870" s="25" t="s">
        <v>117</v>
      </c>
      <c r="C2870" s="25" t="s">
        <v>26</v>
      </c>
      <c r="D2870" s="25" t="s">
        <v>27</v>
      </c>
      <c r="E2870" s="25" t="s">
        <v>1916</v>
      </c>
      <c r="F2870" s="2">
        <v>42827</v>
      </c>
      <c r="G2870" s="23" t="str">
        <f>TEXT(Table2[[#This Row],[Order-Date]],"mmm")</f>
        <v>Apr</v>
      </c>
      <c r="H2870">
        <v>2017</v>
      </c>
      <c r="I2870">
        <v>687828958</v>
      </c>
      <c r="J2870" s="2">
        <v>42769</v>
      </c>
      <c r="K2870" s="23">
        <f>WEEKDAY(#REF!,1)</f>
        <v>6</v>
      </c>
      <c r="L2870" s="25" t="str">
        <f>IF(#REF!&gt;=#REF!,#REF!-#REF!,"")</f>
        <v/>
      </c>
      <c r="M2870" s="4">
        <v>2728</v>
      </c>
      <c r="N2870" s="5">
        <v>152.58000000000001</v>
      </c>
      <c r="O2870" s="5">
        <v>97.44</v>
      </c>
      <c r="P2870" s="5">
        <v>55.14</v>
      </c>
      <c r="Q2870" s="5">
        <f>#REF!*#REF!</f>
        <v>265816.32000000001</v>
      </c>
      <c r="R2870" s="5">
        <v>150421.92000000001</v>
      </c>
      <c r="S2870" s="5">
        <f>#REF!-#REF!</f>
        <v>-115394.4</v>
      </c>
      <c r="T2870" s="36">
        <f t="shared" si="44"/>
        <v>-0.43411330049261099</v>
      </c>
    </row>
    <row r="2871" spans="1:20" x14ac:dyDescent="0.2">
      <c r="A2871" s="25" t="s">
        <v>20</v>
      </c>
      <c r="B2871" s="25" t="s">
        <v>180</v>
      </c>
      <c r="C2871" s="25" t="s">
        <v>85</v>
      </c>
      <c r="D2871" s="25" t="s">
        <v>27</v>
      </c>
      <c r="E2871" s="25" t="s">
        <v>1918</v>
      </c>
      <c r="F2871" s="2">
        <v>40906</v>
      </c>
      <c r="G2871" s="23" t="str">
        <f>TEXT(Table2[[#This Row],[Order-Date]],"mmm")</f>
        <v>Dec</v>
      </c>
      <c r="H2871">
        <v>2011</v>
      </c>
      <c r="I2871">
        <v>449487864</v>
      </c>
      <c r="J2871" s="2">
        <v>40910</v>
      </c>
      <c r="K2871" s="23">
        <f>WEEKDAY(#REF!,1)</f>
        <v>2</v>
      </c>
      <c r="L2871" s="25">
        <f>IF(#REF!&gt;=#REF!,#REF!-#REF!,"")</f>
        <v>4</v>
      </c>
      <c r="M2871" s="4">
        <v>2303</v>
      </c>
      <c r="N2871" s="5">
        <v>668.27</v>
      </c>
      <c r="O2871" s="5">
        <v>502.54</v>
      </c>
      <c r="P2871" s="5">
        <v>165.73</v>
      </c>
      <c r="Q2871" s="5">
        <f>#REF!*#REF!</f>
        <v>1157349.6200000001</v>
      </c>
      <c r="R2871" s="5">
        <v>381676.19</v>
      </c>
      <c r="S2871" s="5">
        <f>#REF!-#REF!</f>
        <v>-775673.43</v>
      </c>
      <c r="T2871" s="36">
        <f t="shared" si="44"/>
        <v>-0.67021530624427905</v>
      </c>
    </row>
    <row r="2872" spans="1:20" x14ac:dyDescent="0.2">
      <c r="A2872" s="25" t="s">
        <v>40</v>
      </c>
      <c r="B2872" s="25" t="s">
        <v>140</v>
      </c>
      <c r="C2872" s="25" t="s">
        <v>22</v>
      </c>
      <c r="D2872" s="25" t="s">
        <v>23</v>
      </c>
      <c r="E2872" s="25" t="s">
        <v>1916</v>
      </c>
      <c r="F2872" s="2">
        <v>41048</v>
      </c>
      <c r="G2872" s="23" t="str">
        <f>TEXT(Table2[[#This Row],[Order-Date]],"mmm")</f>
        <v>May</v>
      </c>
      <c r="H2872">
        <v>2012</v>
      </c>
      <c r="I2872">
        <v>742404401</v>
      </c>
      <c r="J2872" s="2">
        <v>41087</v>
      </c>
      <c r="K2872" s="23">
        <f>WEEKDAY(#REF!,1)</f>
        <v>4</v>
      </c>
      <c r="L2872" s="25">
        <f>IF(#REF!&gt;=#REF!,#REF!-#REF!,"")</f>
        <v>39</v>
      </c>
      <c r="M2872" s="4">
        <v>2815</v>
      </c>
      <c r="N2872" s="5">
        <v>255.28</v>
      </c>
      <c r="O2872" s="5">
        <v>159.41999999999999</v>
      </c>
      <c r="P2872" s="5">
        <v>95.86</v>
      </c>
      <c r="Q2872" s="5">
        <f>#REF!*#REF!</f>
        <v>448767.3</v>
      </c>
      <c r="R2872" s="5">
        <v>269845.90000000002</v>
      </c>
      <c r="S2872" s="5">
        <f>#REF!-#REF!</f>
        <v>-178921.4</v>
      </c>
      <c r="T2872" s="36">
        <f t="shared" si="44"/>
        <v>-0.39869527035503699</v>
      </c>
    </row>
    <row r="2873" spans="1:20" x14ac:dyDescent="0.2">
      <c r="A2873" s="25" t="s">
        <v>29</v>
      </c>
      <c r="B2873" s="25" t="s">
        <v>111</v>
      </c>
      <c r="C2873" s="25" t="s">
        <v>49</v>
      </c>
      <c r="D2873" s="25" t="s">
        <v>23</v>
      </c>
      <c r="E2873" s="25" t="s">
        <v>1916</v>
      </c>
      <c r="F2873" s="2">
        <v>41441</v>
      </c>
      <c r="G2873" s="23" t="str">
        <f>TEXT(Table2[[#This Row],[Order-Date]],"mmm")</f>
        <v>Jun</v>
      </c>
      <c r="H2873">
        <v>2013</v>
      </c>
      <c r="I2873">
        <v>129127395</v>
      </c>
      <c r="J2873" s="2">
        <v>41445</v>
      </c>
      <c r="K2873" s="23">
        <f>WEEKDAY(#REF!,1)</f>
        <v>5</v>
      </c>
      <c r="L2873" s="25">
        <f>IF(#REF!&gt;=#REF!,#REF!-#REF!,"")</f>
        <v>4</v>
      </c>
      <c r="M2873" s="4">
        <v>520</v>
      </c>
      <c r="N2873" s="5">
        <v>651.21</v>
      </c>
      <c r="O2873" s="5">
        <v>524.96</v>
      </c>
      <c r="P2873" s="5">
        <v>126.25</v>
      </c>
      <c r="Q2873" s="5">
        <f>#REF!*#REF!</f>
        <v>272979.20000000001</v>
      </c>
      <c r="R2873" s="5">
        <v>65650</v>
      </c>
      <c r="S2873" s="5">
        <f>#REF!-#REF!</f>
        <v>-207329.2</v>
      </c>
      <c r="T2873" s="36">
        <f t="shared" si="44"/>
        <v>-0.75950548613227697</v>
      </c>
    </row>
    <row r="2874" spans="1:20" x14ac:dyDescent="0.2">
      <c r="A2874" s="25" t="s">
        <v>29</v>
      </c>
      <c r="B2874" s="25" t="s">
        <v>112</v>
      </c>
      <c r="C2874" s="25" t="s">
        <v>77</v>
      </c>
      <c r="D2874" s="25" t="s">
        <v>27</v>
      </c>
      <c r="E2874" s="25" t="s">
        <v>1915</v>
      </c>
      <c r="F2874" s="2">
        <v>40719</v>
      </c>
      <c r="G2874" s="23" t="str">
        <f>TEXT(Table2[[#This Row],[Order-Date]],"mmm")</f>
        <v>Jun</v>
      </c>
      <c r="H2874">
        <v>2011</v>
      </c>
      <c r="I2874">
        <v>392518174</v>
      </c>
      <c r="J2874" s="2">
        <v>40609</v>
      </c>
      <c r="K2874" s="23">
        <f>WEEKDAY(#REF!,1)</f>
        <v>2</v>
      </c>
      <c r="L2874" s="25" t="str">
        <f>IF(#REF!&gt;=#REF!,#REF!-#REF!,"")</f>
        <v/>
      </c>
      <c r="M2874" s="4">
        <v>3705</v>
      </c>
      <c r="N2874" s="5">
        <v>154.06</v>
      </c>
      <c r="O2874" s="5">
        <v>90.93</v>
      </c>
      <c r="P2874" s="5">
        <v>63.13</v>
      </c>
      <c r="Q2874" s="5">
        <f>#REF!*#REF!</f>
        <v>336895.65</v>
      </c>
      <c r="R2874" s="5">
        <v>233896.65</v>
      </c>
      <c r="S2874" s="5">
        <f>#REF!-#REF!</f>
        <v>-102999</v>
      </c>
      <c r="T2874" s="36">
        <f t="shared" si="44"/>
        <v>-0.30572968217309998</v>
      </c>
    </row>
    <row r="2875" spans="1:20" x14ac:dyDescent="0.2">
      <c r="A2875" s="25" t="s">
        <v>37</v>
      </c>
      <c r="B2875" s="25" t="s">
        <v>196</v>
      </c>
      <c r="C2875" s="25" t="s">
        <v>77</v>
      </c>
      <c r="D2875" s="25" t="s">
        <v>23</v>
      </c>
      <c r="E2875" s="25" t="s">
        <v>1917</v>
      </c>
      <c r="F2875" s="2">
        <v>42056</v>
      </c>
      <c r="G2875" s="23" t="str">
        <f>TEXT(Table2[[#This Row],[Order-Date]],"mmm")</f>
        <v>Feb</v>
      </c>
      <c r="H2875">
        <v>2015</v>
      </c>
      <c r="I2875">
        <v>685750567</v>
      </c>
      <c r="J2875" s="2">
        <v>42311</v>
      </c>
      <c r="K2875" s="23">
        <f>WEEKDAY(#REF!,1)</f>
        <v>3</v>
      </c>
      <c r="L2875" s="25">
        <f>IF(#REF!&gt;=#REF!,#REF!-#REF!,"")</f>
        <v>255</v>
      </c>
      <c r="M2875" s="4">
        <v>7687</v>
      </c>
      <c r="N2875" s="5">
        <v>154.06</v>
      </c>
      <c r="O2875" s="5">
        <v>90.93</v>
      </c>
      <c r="P2875" s="5">
        <v>63.13</v>
      </c>
      <c r="Q2875" s="5">
        <f>#REF!*#REF!</f>
        <v>698978.91</v>
      </c>
      <c r="R2875" s="5">
        <v>485280.31</v>
      </c>
      <c r="S2875" s="5">
        <f>#REF!-#REF!</f>
        <v>-213698.6</v>
      </c>
      <c r="T2875" s="36">
        <f t="shared" si="44"/>
        <v>-0.30572968217309998</v>
      </c>
    </row>
    <row r="2876" spans="1:20" x14ac:dyDescent="0.2">
      <c r="A2876" s="25" t="s">
        <v>20</v>
      </c>
      <c r="B2876" s="25" t="s">
        <v>70</v>
      </c>
      <c r="C2876" s="25" t="s">
        <v>39</v>
      </c>
      <c r="D2876" s="25" t="s">
        <v>27</v>
      </c>
      <c r="E2876" s="25" t="s">
        <v>1916</v>
      </c>
      <c r="F2876" s="2">
        <v>40715</v>
      </c>
      <c r="G2876" s="23" t="str">
        <f>TEXT(Table2[[#This Row],[Order-Date]],"mmm")</f>
        <v>Jun</v>
      </c>
      <c r="H2876">
        <v>2011</v>
      </c>
      <c r="I2876">
        <v>682310903</v>
      </c>
      <c r="J2876" s="2">
        <v>40609</v>
      </c>
      <c r="K2876" s="23">
        <f>WEEKDAY(#REF!,1)</f>
        <v>2</v>
      </c>
      <c r="L2876" s="25" t="str">
        <f>IF(#REF!&gt;=#REF!,#REF!-#REF!,"")</f>
        <v/>
      </c>
      <c r="M2876" s="4">
        <v>9813</v>
      </c>
      <c r="N2876" s="5">
        <v>81.73</v>
      </c>
      <c r="O2876" s="5">
        <v>56.67</v>
      </c>
      <c r="P2876" s="5">
        <v>25.06</v>
      </c>
      <c r="Q2876" s="5">
        <f>#REF!*#REF!</f>
        <v>556102.71</v>
      </c>
      <c r="R2876" s="5">
        <v>245913.78</v>
      </c>
      <c r="S2876" s="5">
        <f>#REF!-#REF!</f>
        <v>-310188.93</v>
      </c>
      <c r="T2876" s="36">
        <f t="shared" si="44"/>
        <v>-0.55779071819304704</v>
      </c>
    </row>
    <row r="2877" spans="1:20" x14ac:dyDescent="0.2">
      <c r="A2877" s="25" t="s">
        <v>46</v>
      </c>
      <c r="B2877" s="25" t="s">
        <v>175</v>
      </c>
      <c r="C2877" s="25" t="s">
        <v>49</v>
      </c>
      <c r="D2877" s="25" t="s">
        <v>23</v>
      </c>
      <c r="E2877" s="25" t="s">
        <v>1918</v>
      </c>
      <c r="F2877" s="2">
        <v>42029</v>
      </c>
      <c r="G2877" s="23" t="str">
        <f>TEXT(Table2[[#This Row],[Order-Date]],"mmm")</f>
        <v>Jan</v>
      </c>
      <c r="H2877">
        <v>2015</v>
      </c>
      <c r="I2877">
        <v>125998008</v>
      </c>
      <c r="J2877" s="2">
        <v>42065</v>
      </c>
      <c r="K2877" s="23">
        <f>WEEKDAY(#REF!,1)</f>
        <v>2</v>
      </c>
      <c r="L2877" s="25">
        <f>IF(#REF!&gt;=#REF!,#REF!-#REF!,"")</f>
        <v>36</v>
      </c>
      <c r="M2877" s="4">
        <v>4465</v>
      </c>
      <c r="N2877" s="5">
        <v>651.21</v>
      </c>
      <c r="O2877" s="5">
        <v>524.96</v>
      </c>
      <c r="P2877" s="5">
        <v>126.25</v>
      </c>
      <c r="Q2877" s="5">
        <f>#REF!*#REF!</f>
        <v>2343946.4</v>
      </c>
      <c r="R2877" s="5">
        <v>563706.25</v>
      </c>
      <c r="S2877" s="5">
        <f>#REF!-#REF!</f>
        <v>-1780240.15</v>
      </c>
      <c r="T2877" s="36">
        <f t="shared" si="44"/>
        <v>-0.75950548613227697</v>
      </c>
    </row>
    <row r="2878" spans="1:20" x14ac:dyDescent="0.2">
      <c r="A2878" s="25" t="s">
        <v>37</v>
      </c>
      <c r="B2878" s="25" t="s">
        <v>105</v>
      </c>
      <c r="C2878" s="25" t="s">
        <v>22</v>
      </c>
      <c r="D2878" s="25" t="s">
        <v>23</v>
      </c>
      <c r="E2878" s="25" t="s">
        <v>1915</v>
      </c>
      <c r="F2878" s="2">
        <v>40657</v>
      </c>
      <c r="G2878" s="23" t="str">
        <f>TEXT(Table2[[#This Row],[Order-Date]],"mmm")</f>
        <v>Apr</v>
      </c>
      <c r="H2878">
        <v>2011</v>
      </c>
      <c r="I2878">
        <v>180923211</v>
      </c>
      <c r="J2878" s="2">
        <v>40580</v>
      </c>
      <c r="K2878" s="23">
        <f>WEEKDAY(#REF!,1)</f>
        <v>1</v>
      </c>
      <c r="L2878" s="25" t="str">
        <f>IF(#REF!&gt;=#REF!,#REF!-#REF!,"")</f>
        <v/>
      </c>
      <c r="M2878" s="4">
        <v>8054</v>
      </c>
      <c r="N2878" s="5">
        <v>255.28</v>
      </c>
      <c r="O2878" s="5">
        <v>159.41999999999999</v>
      </c>
      <c r="P2878" s="5">
        <v>95.86</v>
      </c>
      <c r="Q2878" s="5">
        <f>#REF!*#REF!</f>
        <v>1283968.68</v>
      </c>
      <c r="R2878" s="5">
        <v>772056.44</v>
      </c>
      <c r="S2878" s="5">
        <f>#REF!-#REF!</f>
        <v>-511912.24</v>
      </c>
      <c r="T2878" s="36">
        <f t="shared" si="44"/>
        <v>-0.39869527035503699</v>
      </c>
    </row>
    <row r="2879" spans="1:20" x14ac:dyDescent="0.2">
      <c r="A2879" s="25" t="s">
        <v>32</v>
      </c>
      <c r="B2879" s="25" t="s">
        <v>87</v>
      </c>
      <c r="C2879" s="25" t="s">
        <v>56</v>
      </c>
      <c r="D2879" s="25" t="s">
        <v>23</v>
      </c>
      <c r="E2879" s="25" t="s">
        <v>1915</v>
      </c>
      <c r="F2879" s="2">
        <v>41327</v>
      </c>
      <c r="G2879" s="23" t="str">
        <f>TEXT(Table2[[#This Row],[Order-Date]],"mmm")</f>
        <v>Feb</v>
      </c>
      <c r="H2879">
        <v>2013</v>
      </c>
      <c r="I2879">
        <v>281510341</v>
      </c>
      <c r="J2879" s="2">
        <v>41349</v>
      </c>
      <c r="K2879" s="23">
        <f>WEEKDAY(#REF!,1)</f>
        <v>7</v>
      </c>
      <c r="L2879" s="25">
        <f>IF(#REF!&gt;=#REF!,#REF!-#REF!,"")</f>
        <v>22</v>
      </c>
      <c r="M2879" s="4">
        <v>4020</v>
      </c>
      <c r="N2879" s="5">
        <v>421.89</v>
      </c>
      <c r="O2879" s="5">
        <v>364.69</v>
      </c>
      <c r="P2879" s="5">
        <v>57.2</v>
      </c>
      <c r="Q2879" s="5">
        <f>#REF!*#REF!</f>
        <v>1466053.8</v>
      </c>
      <c r="R2879" s="5">
        <v>229944</v>
      </c>
      <c r="S2879" s="5">
        <f>#REF!-#REF!</f>
        <v>-1236109.8</v>
      </c>
      <c r="T2879" s="36">
        <f t="shared" si="44"/>
        <v>-0.84315445995228799</v>
      </c>
    </row>
    <row r="2880" spans="1:20" x14ac:dyDescent="0.2">
      <c r="A2880" s="25" t="s">
        <v>37</v>
      </c>
      <c r="B2880" s="25" t="s">
        <v>139</v>
      </c>
      <c r="C2880" s="25" t="s">
        <v>42</v>
      </c>
      <c r="D2880" s="25" t="s">
        <v>27</v>
      </c>
      <c r="E2880" s="25" t="s">
        <v>1916</v>
      </c>
      <c r="F2880" s="2">
        <v>40858</v>
      </c>
      <c r="G2880" s="23" t="str">
        <f>TEXT(Table2[[#This Row],[Order-Date]],"mmm")</f>
        <v>Nov</v>
      </c>
      <c r="H2880">
        <v>2011</v>
      </c>
      <c r="I2880">
        <v>382495725</v>
      </c>
      <c r="J2880" s="2">
        <v>40898</v>
      </c>
      <c r="K2880" s="23">
        <f>WEEKDAY(#REF!,1)</f>
        <v>4</v>
      </c>
      <c r="L2880" s="25">
        <f>IF(#REF!&gt;=#REF!,#REF!-#REF!,"")</f>
        <v>40</v>
      </c>
      <c r="M2880" s="4">
        <v>7840</v>
      </c>
      <c r="N2880" s="5">
        <v>109.28</v>
      </c>
      <c r="O2880" s="5">
        <v>35.840000000000003</v>
      </c>
      <c r="P2880" s="5">
        <v>73.44</v>
      </c>
      <c r="Q2880" s="5">
        <f>#REF!*#REF!</f>
        <v>280985.59999999998</v>
      </c>
      <c r="R2880" s="5">
        <v>575769.59999999998</v>
      </c>
      <c r="S2880" s="5">
        <f>#REF!-#REF!</f>
        <v>294784</v>
      </c>
      <c r="T2880" s="36">
        <f t="shared" si="44"/>
        <v>1.0491071428571399</v>
      </c>
    </row>
    <row r="2881" spans="1:20" x14ac:dyDescent="0.2">
      <c r="A2881" s="25" t="s">
        <v>37</v>
      </c>
      <c r="B2881" s="25" t="s">
        <v>79</v>
      </c>
      <c r="C2881" s="25" t="s">
        <v>22</v>
      </c>
      <c r="D2881" s="25" t="s">
        <v>23</v>
      </c>
      <c r="E2881" s="25" t="s">
        <v>1916</v>
      </c>
      <c r="F2881" s="2">
        <v>40727</v>
      </c>
      <c r="G2881" s="23" t="str">
        <f>TEXT(Table2[[#This Row],[Order-Date]],"mmm")</f>
        <v>Jul</v>
      </c>
      <c r="H2881">
        <v>2011</v>
      </c>
      <c r="I2881">
        <v>508928191</v>
      </c>
      <c r="J2881" s="2">
        <v>40621</v>
      </c>
      <c r="K2881" s="23">
        <f>WEEKDAY(#REF!,1)</f>
        <v>7</v>
      </c>
      <c r="L2881" s="25" t="str">
        <f>IF(#REF!&gt;=#REF!,#REF!-#REF!,"")</f>
        <v/>
      </c>
      <c r="M2881" s="4">
        <v>2016</v>
      </c>
      <c r="N2881" s="5">
        <v>255.28</v>
      </c>
      <c r="O2881" s="5">
        <v>159.41999999999999</v>
      </c>
      <c r="P2881" s="5">
        <v>95.86</v>
      </c>
      <c r="Q2881" s="5">
        <f>#REF!*#REF!</f>
        <v>321390.71999999997</v>
      </c>
      <c r="R2881" s="5">
        <v>193253.76000000001</v>
      </c>
      <c r="S2881" s="5">
        <f>#REF!-#REF!</f>
        <v>-128136.96000000001</v>
      </c>
      <c r="T2881" s="36">
        <f t="shared" si="44"/>
        <v>-0.39869527035503699</v>
      </c>
    </row>
    <row r="2882" spans="1:20" x14ac:dyDescent="0.2">
      <c r="A2882" s="25" t="s">
        <v>32</v>
      </c>
      <c r="B2882" s="25" t="s">
        <v>127</v>
      </c>
      <c r="C2882" s="25" t="s">
        <v>26</v>
      </c>
      <c r="D2882" s="25" t="s">
        <v>23</v>
      </c>
      <c r="E2882" s="25" t="s">
        <v>1915</v>
      </c>
      <c r="F2882" s="2">
        <v>42324</v>
      </c>
      <c r="G2882" s="23" t="str">
        <f>TEXT(Table2[[#This Row],[Order-Date]],"mmm")</f>
        <v>Nov</v>
      </c>
      <c r="H2882">
        <v>2015</v>
      </c>
      <c r="I2882">
        <v>306169068</v>
      </c>
      <c r="J2882" s="2">
        <v>42350</v>
      </c>
      <c r="K2882" s="23">
        <f>WEEKDAY(#REF!,1)</f>
        <v>7</v>
      </c>
      <c r="L2882" s="25">
        <f>IF(#REF!&gt;=#REF!,#REF!-#REF!,"")</f>
        <v>26</v>
      </c>
      <c r="M2882" s="4">
        <v>1086</v>
      </c>
      <c r="N2882" s="5">
        <v>152.58000000000001</v>
      </c>
      <c r="O2882" s="5">
        <v>97.44</v>
      </c>
      <c r="P2882" s="5">
        <v>55.14</v>
      </c>
      <c r="Q2882" s="5">
        <f>#REF!*#REF!</f>
        <v>105819.84</v>
      </c>
      <c r="R2882" s="5">
        <v>59882.04</v>
      </c>
      <c r="S2882" s="5">
        <f>#REF!-#REF!</f>
        <v>-45937.8</v>
      </c>
      <c r="T2882" s="36">
        <f t="shared" si="44"/>
        <v>-0.43411330049261099</v>
      </c>
    </row>
    <row r="2883" spans="1:20" x14ac:dyDescent="0.2">
      <c r="A2883" s="25" t="s">
        <v>20</v>
      </c>
      <c r="B2883" s="25" t="s">
        <v>25</v>
      </c>
      <c r="C2883" s="25" t="s">
        <v>65</v>
      </c>
      <c r="D2883" s="25" t="s">
        <v>23</v>
      </c>
      <c r="E2883" s="25" t="s">
        <v>1915</v>
      </c>
      <c r="F2883" s="2">
        <v>41254</v>
      </c>
      <c r="G2883" s="23" t="str">
        <f>TEXT(Table2[[#This Row],[Order-Date]],"mmm")</f>
        <v>Dec</v>
      </c>
      <c r="H2883">
        <v>2012</v>
      </c>
      <c r="I2883">
        <v>389892184</v>
      </c>
      <c r="J2883" s="2">
        <v>41227</v>
      </c>
      <c r="K2883" s="23">
        <f>WEEKDAY(#REF!,1)</f>
        <v>4</v>
      </c>
      <c r="L2883" s="25" t="str">
        <f>IF(#REF!&gt;=#REF!,#REF!-#REF!,"")</f>
        <v/>
      </c>
      <c r="M2883" s="4">
        <v>6616</v>
      </c>
      <c r="N2883" s="5">
        <v>9.33</v>
      </c>
      <c r="O2883" s="5">
        <v>6.92</v>
      </c>
      <c r="P2883" s="5">
        <v>2.41</v>
      </c>
      <c r="Q2883" s="5">
        <f>#REF!*#REF!</f>
        <v>45782.720000000001</v>
      </c>
      <c r="R2883" s="5">
        <v>15944.56</v>
      </c>
      <c r="S2883" s="5">
        <f>#REF!-#REF!</f>
        <v>-29838.16</v>
      </c>
      <c r="T2883" s="36">
        <f t="shared" ref="T2883:T2946" si="45">S2883/Q2883</f>
        <v>-0.65173410404624299</v>
      </c>
    </row>
    <row r="2884" spans="1:20" x14ac:dyDescent="0.2">
      <c r="A2884" s="25" t="s">
        <v>37</v>
      </c>
      <c r="B2884" s="25" t="s">
        <v>45</v>
      </c>
      <c r="C2884" s="25" t="s">
        <v>26</v>
      </c>
      <c r="D2884" s="25" t="s">
        <v>27</v>
      </c>
      <c r="E2884" s="25" t="s">
        <v>1917</v>
      </c>
      <c r="F2884" s="2">
        <v>41040</v>
      </c>
      <c r="G2884" s="23" t="str">
        <f>TEXT(Table2[[#This Row],[Order-Date]],"mmm")</f>
        <v>May</v>
      </c>
      <c r="H2884">
        <v>2012</v>
      </c>
      <c r="I2884">
        <v>996083867</v>
      </c>
      <c r="J2884" s="2">
        <v>40920</v>
      </c>
      <c r="K2884" s="23">
        <f>WEEKDAY(#REF!,1)</f>
        <v>5</v>
      </c>
      <c r="L2884" s="25" t="str">
        <f>IF(#REF!&gt;=#REF!,#REF!-#REF!,"")</f>
        <v/>
      </c>
      <c r="M2884" s="4">
        <v>2206</v>
      </c>
      <c r="N2884" s="5">
        <v>152.58000000000001</v>
      </c>
      <c r="O2884" s="5">
        <v>97.44</v>
      </c>
      <c r="P2884" s="5">
        <v>55.14</v>
      </c>
      <c r="Q2884" s="5">
        <f>#REF!*#REF!</f>
        <v>214952.64</v>
      </c>
      <c r="R2884" s="5">
        <v>121638.84</v>
      </c>
      <c r="S2884" s="5">
        <f>#REF!-#REF!</f>
        <v>-93313.8</v>
      </c>
      <c r="T2884" s="36">
        <f t="shared" si="45"/>
        <v>-0.43411330049261099</v>
      </c>
    </row>
    <row r="2885" spans="1:20" x14ac:dyDescent="0.2">
      <c r="A2885" s="25" t="s">
        <v>40</v>
      </c>
      <c r="B2885" s="25" t="s">
        <v>91</v>
      </c>
      <c r="C2885" s="25" t="s">
        <v>77</v>
      </c>
      <c r="D2885" s="25" t="s">
        <v>27</v>
      </c>
      <c r="E2885" s="25" t="s">
        <v>1918</v>
      </c>
      <c r="F2885" s="2">
        <v>42452</v>
      </c>
      <c r="G2885" s="23" t="str">
        <f>TEXT(Table2[[#This Row],[Order-Date]],"mmm")</f>
        <v>Mar</v>
      </c>
      <c r="H2885">
        <v>2016</v>
      </c>
      <c r="I2885">
        <v>631042945</v>
      </c>
      <c r="J2885" s="2">
        <v>42474</v>
      </c>
      <c r="K2885" s="23">
        <f>WEEKDAY(#REF!,1)</f>
        <v>5</v>
      </c>
      <c r="L2885" s="25">
        <f>IF(#REF!&gt;=#REF!,#REF!-#REF!,"")</f>
        <v>22</v>
      </c>
      <c r="M2885" s="4">
        <v>8485</v>
      </c>
      <c r="N2885" s="5">
        <v>154.06</v>
      </c>
      <c r="O2885" s="5">
        <v>90.93</v>
      </c>
      <c r="P2885" s="5">
        <v>63.13</v>
      </c>
      <c r="Q2885" s="5">
        <f>#REF!*#REF!</f>
        <v>771541.05</v>
      </c>
      <c r="R2885" s="5">
        <v>535658.05000000005</v>
      </c>
      <c r="S2885" s="5">
        <f>#REF!-#REF!</f>
        <v>-235883</v>
      </c>
      <c r="T2885" s="36">
        <f t="shared" si="45"/>
        <v>-0.30572968217309998</v>
      </c>
    </row>
    <row r="2886" spans="1:20" x14ac:dyDescent="0.2">
      <c r="A2886" s="25" t="s">
        <v>29</v>
      </c>
      <c r="B2886" s="25" t="s">
        <v>126</v>
      </c>
      <c r="C2886" s="25" t="s">
        <v>65</v>
      </c>
      <c r="D2886" s="25" t="s">
        <v>23</v>
      </c>
      <c r="E2886" s="25" t="s">
        <v>1918</v>
      </c>
      <c r="F2886" s="2">
        <v>42695</v>
      </c>
      <c r="G2886" s="23" t="str">
        <f>TEXT(Table2[[#This Row],[Order-Date]],"mmm")</f>
        <v>Nov</v>
      </c>
      <c r="H2886">
        <v>2016</v>
      </c>
      <c r="I2886">
        <v>121380746</v>
      </c>
      <c r="J2886" s="2">
        <v>42722</v>
      </c>
      <c r="K2886" s="23">
        <f>WEEKDAY(#REF!,1)</f>
        <v>1</v>
      </c>
      <c r="L2886" s="25">
        <f>IF(#REF!&gt;=#REF!,#REF!-#REF!,"")</f>
        <v>27</v>
      </c>
      <c r="M2886" s="4">
        <v>8115</v>
      </c>
      <c r="N2886" s="5">
        <v>9.33</v>
      </c>
      <c r="O2886" s="5">
        <v>6.92</v>
      </c>
      <c r="P2886" s="5">
        <v>2.41</v>
      </c>
      <c r="Q2886" s="5">
        <f>#REF!*#REF!</f>
        <v>56155.8</v>
      </c>
      <c r="R2886" s="5">
        <v>19557.150000000001</v>
      </c>
      <c r="S2886" s="5">
        <f>#REF!-#REF!</f>
        <v>-36598.65</v>
      </c>
      <c r="T2886" s="36">
        <f t="shared" si="45"/>
        <v>-0.65173410404624299</v>
      </c>
    </row>
    <row r="2887" spans="1:20" x14ac:dyDescent="0.2">
      <c r="A2887" s="25" t="s">
        <v>37</v>
      </c>
      <c r="B2887" s="25" t="s">
        <v>151</v>
      </c>
      <c r="C2887" s="25" t="s">
        <v>22</v>
      </c>
      <c r="D2887" s="25" t="s">
        <v>27</v>
      </c>
      <c r="E2887" s="25" t="s">
        <v>1915</v>
      </c>
      <c r="F2887" s="2">
        <v>41402</v>
      </c>
      <c r="G2887" s="23" t="str">
        <f>TEXT(Table2[[#This Row],[Order-Date]],"mmm")</f>
        <v>May</v>
      </c>
      <c r="H2887">
        <v>2013</v>
      </c>
      <c r="I2887">
        <v>364021098</v>
      </c>
      <c r="J2887" s="2">
        <v>41508</v>
      </c>
      <c r="K2887" s="23">
        <f>WEEKDAY(#REF!,1)</f>
        <v>5</v>
      </c>
      <c r="L2887" s="25">
        <f>IF(#REF!&gt;=#REF!,#REF!-#REF!,"")</f>
        <v>106</v>
      </c>
      <c r="M2887" s="4">
        <v>787</v>
      </c>
      <c r="N2887" s="5">
        <v>255.28</v>
      </c>
      <c r="O2887" s="5">
        <v>159.41999999999999</v>
      </c>
      <c r="P2887" s="5">
        <v>95.86</v>
      </c>
      <c r="Q2887" s="5">
        <f>#REF!*#REF!</f>
        <v>125463.54</v>
      </c>
      <c r="R2887" s="5">
        <v>75441.820000000007</v>
      </c>
      <c r="S2887" s="5">
        <f>#REF!-#REF!</f>
        <v>-50021.72</v>
      </c>
      <c r="T2887" s="36">
        <f t="shared" si="45"/>
        <v>-0.39869527035503699</v>
      </c>
    </row>
    <row r="2888" spans="1:20" x14ac:dyDescent="0.2">
      <c r="A2888" s="25" t="s">
        <v>46</v>
      </c>
      <c r="B2888" s="25" t="s">
        <v>99</v>
      </c>
      <c r="C2888" s="25" t="s">
        <v>22</v>
      </c>
      <c r="D2888" s="25" t="s">
        <v>23</v>
      </c>
      <c r="E2888" s="25" t="s">
        <v>1915</v>
      </c>
      <c r="F2888" s="2">
        <v>41536</v>
      </c>
      <c r="G2888" s="23" t="str">
        <f>TEXT(Table2[[#This Row],[Order-Date]],"mmm")</f>
        <v>Sep</v>
      </c>
      <c r="H2888">
        <v>2013</v>
      </c>
      <c r="I2888">
        <v>976200330</v>
      </c>
      <c r="J2888" s="2">
        <v>41567</v>
      </c>
      <c r="K2888" s="23">
        <f>WEEKDAY(#REF!,1)</f>
        <v>1</v>
      </c>
      <c r="L2888" s="25">
        <f>IF(#REF!&gt;=#REF!,#REF!-#REF!,"")</f>
        <v>31</v>
      </c>
      <c r="M2888" s="4">
        <v>8226</v>
      </c>
      <c r="N2888" s="5">
        <v>255.28</v>
      </c>
      <c r="O2888" s="5">
        <v>159.41999999999999</v>
      </c>
      <c r="P2888" s="5">
        <v>95.86</v>
      </c>
      <c r="Q2888" s="5">
        <f>#REF!*#REF!</f>
        <v>1311388.92</v>
      </c>
      <c r="R2888" s="5">
        <v>788544.36</v>
      </c>
      <c r="S2888" s="5">
        <f>#REF!-#REF!</f>
        <v>-522844.56</v>
      </c>
      <c r="T2888" s="36">
        <f t="shared" si="45"/>
        <v>-0.39869527035503699</v>
      </c>
    </row>
    <row r="2889" spans="1:20" x14ac:dyDescent="0.2">
      <c r="A2889" s="25" t="s">
        <v>29</v>
      </c>
      <c r="B2889" s="25" t="s">
        <v>104</v>
      </c>
      <c r="C2889" s="25" t="s">
        <v>42</v>
      </c>
      <c r="D2889" s="25" t="s">
        <v>27</v>
      </c>
      <c r="E2889" s="25" t="s">
        <v>1915</v>
      </c>
      <c r="F2889" s="2">
        <v>41856</v>
      </c>
      <c r="G2889" s="23" t="str">
        <f>TEXT(Table2[[#This Row],[Order-Date]],"mmm")</f>
        <v>Aug</v>
      </c>
      <c r="H2889">
        <v>2014</v>
      </c>
      <c r="I2889">
        <v>745467269</v>
      </c>
      <c r="J2889" s="2">
        <v>41813</v>
      </c>
      <c r="K2889" s="23">
        <f>WEEKDAY(#REF!,1)</f>
        <v>2</v>
      </c>
      <c r="L2889" s="25" t="str">
        <f>IF(#REF!&gt;=#REF!,#REF!-#REF!,"")</f>
        <v/>
      </c>
      <c r="M2889" s="4">
        <v>9186</v>
      </c>
      <c r="N2889" s="5">
        <v>109.28</v>
      </c>
      <c r="O2889" s="5">
        <v>35.840000000000003</v>
      </c>
      <c r="P2889" s="5">
        <v>73.44</v>
      </c>
      <c r="Q2889" s="5">
        <f>#REF!*#REF!</f>
        <v>329226.23999999999</v>
      </c>
      <c r="R2889" s="5">
        <v>674619.84</v>
      </c>
      <c r="S2889" s="5">
        <f>#REF!-#REF!</f>
        <v>345393.6</v>
      </c>
      <c r="T2889" s="36">
        <f t="shared" si="45"/>
        <v>1.0491071428571399</v>
      </c>
    </row>
    <row r="2890" spans="1:20" x14ac:dyDescent="0.2">
      <c r="A2890" s="25" t="s">
        <v>46</v>
      </c>
      <c r="B2890" s="25" t="s">
        <v>115</v>
      </c>
      <c r="C2890" s="25" t="s">
        <v>65</v>
      </c>
      <c r="D2890" s="25" t="s">
        <v>27</v>
      </c>
      <c r="E2890" s="25" t="s">
        <v>1915</v>
      </c>
      <c r="F2890" s="2">
        <v>41511</v>
      </c>
      <c r="G2890" s="23" t="str">
        <f>TEXT(Table2[[#This Row],[Order-Date]],"mmm")</f>
        <v>Aug</v>
      </c>
      <c r="H2890">
        <v>2013</v>
      </c>
      <c r="I2890">
        <v>779683244</v>
      </c>
      <c r="J2890" s="2">
        <v>41511</v>
      </c>
      <c r="K2890" s="23">
        <f>WEEKDAY(#REF!,1)</f>
        <v>1</v>
      </c>
      <c r="L2890" s="25">
        <f>IF(#REF!&gt;=#REF!,#REF!-#REF!,"")</f>
        <v>0</v>
      </c>
      <c r="M2890" s="4">
        <v>4453</v>
      </c>
      <c r="N2890" s="5">
        <v>9.33</v>
      </c>
      <c r="O2890" s="5">
        <v>6.92</v>
      </c>
      <c r="P2890" s="5">
        <v>2.41</v>
      </c>
      <c r="Q2890" s="5">
        <f>#REF!*#REF!</f>
        <v>30814.76</v>
      </c>
      <c r="R2890" s="5">
        <v>10731.73</v>
      </c>
      <c r="S2890" s="5">
        <f>#REF!-#REF!</f>
        <v>-20083.03</v>
      </c>
      <c r="T2890" s="36">
        <f t="shared" si="45"/>
        <v>-0.65173410404624299</v>
      </c>
    </row>
    <row r="2891" spans="1:20" x14ac:dyDescent="0.2">
      <c r="A2891" s="25" t="s">
        <v>37</v>
      </c>
      <c r="B2891" s="25" t="s">
        <v>50</v>
      </c>
      <c r="C2891" s="25" t="s">
        <v>26</v>
      </c>
      <c r="D2891" s="25" t="s">
        <v>23</v>
      </c>
      <c r="E2891" s="25" t="s">
        <v>1918</v>
      </c>
      <c r="F2891" s="2">
        <v>41866</v>
      </c>
      <c r="G2891" s="23" t="str">
        <f>TEXT(Table2[[#This Row],[Order-Date]],"mmm")</f>
        <v>Aug</v>
      </c>
      <c r="H2891">
        <v>2014</v>
      </c>
      <c r="I2891">
        <v>457022082</v>
      </c>
      <c r="J2891" s="2">
        <v>41921</v>
      </c>
      <c r="K2891" s="23">
        <f>WEEKDAY(#REF!,1)</f>
        <v>5</v>
      </c>
      <c r="L2891" s="25">
        <f>IF(#REF!&gt;=#REF!,#REF!-#REF!,"")</f>
        <v>55</v>
      </c>
      <c r="M2891" s="4">
        <v>1845</v>
      </c>
      <c r="N2891" s="5">
        <v>152.58000000000001</v>
      </c>
      <c r="O2891" s="5">
        <v>97.44</v>
      </c>
      <c r="P2891" s="5">
        <v>55.14</v>
      </c>
      <c r="Q2891" s="5">
        <f>#REF!*#REF!</f>
        <v>179776.8</v>
      </c>
      <c r="R2891" s="5">
        <v>101733.3</v>
      </c>
      <c r="S2891" s="5">
        <f>#REF!-#REF!</f>
        <v>-78043.5</v>
      </c>
      <c r="T2891" s="36">
        <f t="shared" si="45"/>
        <v>-0.43411330049261099</v>
      </c>
    </row>
    <row r="2892" spans="1:20" x14ac:dyDescent="0.2">
      <c r="A2892" s="25" t="s">
        <v>46</v>
      </c>
      <c r="B2892" s="25" t="s">
        <v>75</v>
      </c>
      <c r="C2892" s="25" t="s">
        <v>56</v>
      </c>
      <c r="D2892" s="25" t="s">
        <v>27</v>
      </c>
      <c r="E2892" s="25" t="s">
        <v>1915</v>
      </c>
      <c r="F2892" s="2">
        <v>41374</v>
      </c>
      <c r="G2892" s="23" t="str">
        <f>TEXT(Table2[[#This Row],[Order-Date]],"mmm")</f>
        <v>Apr</v>
      </c>
      <c r="H2892">
        <v>2013</v>
      </c>
      <c r="I2892">
        <v>575970113</v>
      </c>
      <c r="J2892" s="2">
        <v>41563</v>
      </c>
      <c r="K2892" s="23">
        <f>WEEKDAY(#REF!,1)</f>
        <v>4</v>
      </c>
      <c r="L2892" s="25">
        <f>IF(#REF!&gt;=#REF!,#REF!-#REF!,"")</f>
        <v>189</v>
      </c>
      <c r="M2892" s="4">
        <v>1211</v>
      </c>
      <c r="N2892" s="5">
        <v>421.89</v>
      </c>
      <c r="O2892" s="5">
        <v>364.69</v>
      </c>
      <c r="P2892" s="5">
        <v>57.2</v>
      </c>
      <c r="Q2892" s="5">
        <f>#REF!*#REF!</f>
        <v>441639.59</v>
      </c>
      <c r="R2892" s="5">
        <v>69269.2</v>
      </c>
      <c r="S2892" s="5">
        <f>#REF!-#REF!</f>
        <v>-372370.39</v>
      </c>
      <c r="T2892" s="36">
        <f t="shared" si="45"/>
        <v>-0.84315445995228799</v>
      </c>
    </row>
    <row r="2893" spans="1:20" x14ac:dyDescent="0.2">
      <c r="A2893" s="25" t="s">
        <v>32</v>
      </c>
      <c r="B2893" s="25" t="s">
        <v>189</v>
      </c>
      <c r="C2893" s="25" t="s">
        <v>77</v>
      </c>
      <c r="D2893" s="25" t="s">
        <v>23</v>
      </c>
      <c r="E2893" s="25" t="s">
        <v>1917</v>
      </c>
      <c r="F2893" s="2">
        <v>40945</v>
      </c>
      <c r="G2893" s="23" t="str">
        <f>TEXT(Table2[[#This Row],[Order-Date]],"mmm")</f>
        <v>Feb</v>
      </c>
      <c r="H2893">
        <v>2012</v>
      </c>
      <c r="I2893">
        <v>205326163</v>
      </c>
      <c r="J2893" s="2">
        <v>41250</v>
      </c>
      <c r="K2893" s="23">
        <f>WEEKDAY(#REF!,1)</f>
        <v>6</v>
      </c>
      <c r="L2893" s="25">
        <f>IF(#REF!&gt;=#REF!,#REF!-#REF!,"")</f>
        <v>305</v>
      </c>
      <c r="M2893" s="4">
        <v>9429</v>
      </c>
      <c r="N2893" s="5">
        <v>154.06</v>
      </c>
      <c r="O2893" s="5">
        <v>90.93</v>
      </c>
      <c r="P2893" s="5">
        <v>63.13</v>
      </c>
      <c r="Q2893" s="5">
        <f>#REF!*#REF!</f>
        <v>857378.97</v>
      </c>
      <c r="R2893" s="5">
        <v>595252.77</v>
      </c>
      <c r="S2893" s="5">
        <f>#REF!-#REF!</f>
        <v>-262126.2</v>
      </c>
      <c r="T2893" s="36">
        <f t="shared" si="45"/>
        <v>-0.30572968217309998</v>
      </c>
    </row>
    <row r="2894" spans="1:20" x14ac:dyDescent="0.2">
      <c r="A2894" s="25" t="s">
        <v>20</v>
      </c>
      <c r="B2894" s="25" t="s">
        <v>121</v>
      </c>
      <c r="C2894" s="25" t="s">
        <v>51</v>
      </c>
      <c r="D2894" s="25" t="s">
        <v>27</v>
      </c>
      <c r="E2894" s="25" t="s">
        <v>1915</v>
      </c>
      <c r="F2894" s="2">
        <v>41395</v>
      </c>
      <c r="G2894" s="23" t="str">
        <f>TEXT(Table2[[#This Row],[Order-Date]],"mmm")</f>
        <v>May</v>
      </c>
      <c r="H2894">
        <v>2013</v>
      </c>
      <c r="I2894">
        <v>734201562</v>
      </c>
      <c r="J2894" s="2">
        <v>41487</v>
      </c>
      <c r="K2894" s="23">
        <f>WEEKDAY(#REF!,1)</f>
        <v>5</v>
      </c>
      <c r="L2894" s="25">
        <f>IF(#REF!&gt;=#REF!,#REF!-#REF!,"")</f>
        <v>92</v>
      </c>
      <c r="M2894" s="4">
        <v>5413</v>
      </c>
      <c r="N2894" s="5">
        <v>437.2</v>
      </c>
      <c r="O2894" s="5">
        <v>263.33</v>
      </c>
      <c r="P2894" s="5">
        <v>173.87</v>
      </c>
      <c r="Q2894" s="5">
        <f>#REF!*#REF!</f>
        <v>1425405.29</v>
      </c>
      <c r="R2894" s="5">
        <v>941158.31</v>
      </c>
      <c r="S2894" s="5">
        <f>#REF!-#REF!</f>
        <v>-484246.98</v>
      </c>
      <c r="T2894" s="36">
        <f t="shared" si="45"/>
        <v>-0.33972581931416901</v>
      </c>
    </row>
    <row r="2895" spans="1:20" x14ac:dyDescent="0.2">
      <c r="A2895" s="25" t="s">
        <v>32</v>
      </c>
      <c r="B2895" s="25" t="s">
        <v>128</v>
      </c>
      <c r="C2895" s="25" t="s">
        <v>22</v>
      </c>
      <c r="D2895" s="25" t="s">
        <v>27</v>
      </c>
      <c r="E2895" s="25" t="s">
        <v>1918</v>
      </c>
      <c r="F2895" s="2">
        <v>42090</v>
      </c>
      <c r="G2895" s="23" t="str">
        <f>TEXT(Table2[[#This Row],[Order-Date]],"mmm")</f>
        <v>Mar</v>
      </c>
      <c r="H2895">
        <v>2015</v>
      </c>
      <c r="I2895">
        <v>922020137</v>
      </c>
      <c r="J2895" s="2">
        <v>42124</v>
      </c>
      <c r="K2895" s="23">
        <f>WEEKDAY(#REF!,1)</f>
        <v>5</v>
      </c>
      <c r="L2895" s="25">
        <f>IF(#REF!&gt;=#REF!,#REF!-#REF!,"")</f>
        <v>34</v>
      </c>
      <c r="M2895" s="4">
        <v>5103</v>
      </c>
      <c r="N2895" s="5">
        <v>255.28</v>
      </c>
      <c r="O2895" s="5">
        <v>159.41999999999999</v>
      </c>
      <c r="P2895" s="5">
        <v>95.86</v>
      </c>
      <c r="Q2895" s="5">
        <f>#REF!*#REF!</f>
        <v>813520.26</v>
      </c>
      <c r="R2895" s="5">
        <v>489173.58</v>
      </c>
      <c r="S2895" s="5">
        <f>#REF!-#REF!</f>
        <v>-324346.68</v>
      </c>
      <c r="T2895" s="36">
        <f t="shared" si="45"/>
        <v>-0.39869527035503699</v>
      </c>
    </row>
    <row r="2896" spans="1:20" x14ac:dyDescent="0.2">
      <c r="A2896" s="25" t="s">
        <v>29</v>
      </c>
      <c r="B2896" s="25" t="s">
        <v>58</v>
      </c>
      <c r="C2896" s="25" t="s">
        <v>56</v>
      </c>
      <c r="D2896" s="25" t="s">
        <v>27</v>
      </c>
      <c r="E2896" s="25" t="s">
        <v>1917</v>
      </c>
      <c r="F2896" s="2">
        <v>41094</v>
      </c>
      <c r="G2896" s="23" t="str">
        <f>TEXT(Table2[[#This Row],[Order-Date]],"mmm")</f>
        <v>Jul</v>
      </c>
      <c r="H2896">
        <v>2012</v>
      </c>
      <c r="I2896">
        <v>948518216</v>
      </c>
      <c r="J2896" s="2">
        <v>41004</v>
      </c>
      <c r="K2896" s="23">
        <f>WEEKDAY(#REF!,1)</f>
        <v>5</v>
      </c>
      <c r="L2896" s="25" t="str">
        <f>IF(#REF!&gt;=#REF!,#REF!-#REF!,"")</f>
        <v/>
      </c>
      <c r="M2896" s="4">
        <v>6473</v>
      </c>
      <c r="N2896" s="5">
        <v>421.89</v>
      </c>
      <c r="O2896" s="5">
        <v>364.69</v>
      </c>
      <c r="P2896" s="5">
        <v>57.2</v>
      </c>
      <c r="Q2896" s="5">
        <f>#REF!*#REF!</f>
        <v>2360638.37</v>
      </c>
      <c r="R2896" s="5">
        <v>370255.6</v>
      </c>
      <c r="S2896" s="5">
        <f>#REF!-#REF!</f>
        <v>-1990382.77</v>
      </c>
      <c r="T2896" s="36">
        <f t="shared" si="45"/>
        <v>-0.84315445995228799</v>
      </c>
    </row>
    <row r="2897" spans="1:20" x14ac:dyDescent="0.2">
      <c r="A2897" s="25" t="s">
        <v>29</v>
      </c>
      <c r="B2897" s="25" t="s">
        <v>86</v>
      </c>
      <c r="C2897" s="25" t="s">
        <v>49</v>
      </c>
      <c r="D2897" s="25" t="s">
        <v>27</v>
      </c>
      <c r="E2897" s="25" t="s">
        <v>1916</v>
      </c>
      <c r="F2897" s="2">
        <v>42842</v>
      </c>
      <c r="G2897" s="23" t="str">
        <f>TEXT(Table2[[#This Row],[Order-Date]],"mmm")</f>
        <v>Apr</v>
      </c>
      <c r="H2897">
        <v>2017</v>
      </c>
      <c r="I2897">
        <v>163744628</v>
      </c>
      <c r="J2897" s="2">
        <v>42740</v>
      </c>
      <c r="K2897" s="23">
        <f>WEEKDAY(#REF!,1)</f>
        <v>5</v>
      </c>
      <c r="L2897" s="25" t="str">
        <f>IF(#REF!&gt;=#REF!,#REF!-#REF!,"")</f>
        <v/>
      </c>
      <c r="M2897" s="4">
        <v>4529</v>
      </c>
      <c r="N2897" s="5">
        <v>651.21</v>
      </c>
      <c r="O2897" s="5">
        <v>524.96</v>
      </c>
      <c r="P2897" s="5">
        <v>126.25</v>
      </c>
      <c r="Q2897" s="5">
        <f>#REF!*#REF!</f>
        <v>2377543.84</v>
      </c>
      <c r="R2897" s="5">
        <v>571786.25</v>
      </c>
      <c r="S2897" s="5">
        <f>#REF!-#REF!</f>
        <v>-1805757.59</v>
      </c>
      <c r="T2897" s="36">
        <f t="shared" si="45"/>
        <v>-0.75950548613227697</v>
      </c>
    </row>
    <row r="2898" spans="1:20" x14ac:dyDescent="0.2">
      <c r="A2898" s="25" t="s">
        <v>37</v>
      </c>
      <c r="B2898" s="25" t="s">
        <v>151</v>
      </c>
      <c r="C2898" s="25" t="s">
        <v>65</v>
      </c>
      <c r="D2898" s="25" t="s">
        <v>27</v>
      </c>
      <c r="E2898" s="25" t="s">
        <v>1916</v>
      </c>
      <c r="F2898" s="2">
        <v>41886</v>
      </c>
      <c r="G2898" s="23" t="str">
        <f>TEXT(Table2[[#This Row],[Order-Date]],"mmm")</f>
        <v>Sep</v>
      </c>
      <c r="H2898">
        <v>2014</v>
      </c>
      <c r="I2898">
        <v>238060700</v>
      </c>
      <c r="J2898" s="2">
        <v>41783</v>
      </c>
      <c r="K2898" s="23">
        <f>WEEKDAY(#REF!,1)</f>
        <v>7</v>
      </c>
      <c r="L2898" s="25" t="str">
        <f>IF(#REF!&gt;=#REF!,#REF!-#REF!,"")</f>
        <v/>
      </c>
      <c r="M2898" s="4">
        <v>6306</v>
      </c>
      <c r="N2898" s="5">
        <v>9.33</v>
      </c>
      <c r="O2898" s="5">
        <v>6.92</v>
      </c>
      <c r="P2898" s="5">
        <v>2.41</v>
      </c>
      <c r="Q2898" s="5">
        <f>#REF!*#REF!</f>
        <v>43637.52</v>
      </c>
      <c r="R2898" s="5">
        <v>15197.46</v>
      </c>
      <c r="S2898" s="5">
        <f>#REF!-#REF!</f>
        <v>-28440.06</v>
      </c>
      <c r="T2898" s="36">
        <f t="shared" si="45"/>
        <v>-0.65173410404624299</v>
      </c>
    </row>
    <row r="2899" spans="1:20" x14ac:dyDescent="0.2">
      <c r="A2899" s="25" t="s">
        <v>37</v>
      </c>
      <c r="B2899" s="25" t="s">
        <v>73</v>
      </c>
      <c r="C2899" s="25" t="s">
        <v>42</v>
      </c>
      <c r="D2899" s="25" t="s">
        <v>27</v>
      </c>
      <c r="E2899" s="25" t="s">
        <v>1915</v>
      </c>
      <c r="F2899" s="2">
        <v>41904</v>
      </c>
      <c r="G2899" s="23" t="str">
        <f>TEXT(Table2[[#This Row],[Order-Date]],"mmm")</f>
        <v>Sep</v>
      </c>
      <c r="H2899">
        <v>2014</v>
      </c>
      <c r="I2899">
        <v>212140262</v>
      </c>
      <c r="J2899" s="2">
        <v>41904</v>
      </c>
      <c r="K2899" s="23">
        <f>WEEKDAY(#REF!,1)</f>
        <v>2</v>
      </c>
      <c r="L2899" s="25">
        <f>IF(#REF!&gt;=#REF!,#REF!-#REF!,"")</f>
        <v>0</v>
      </c>
      <c r="M2899" s="4">
        <v>5872</v>
      </c>
      <c r="N2899" s="5">
        <v>109.28</v>
      </c>
      <c r="O2899" s="5">
        <v>35.840000000000003</v>
      </c>
      <c r="P2899" s="5">
        <v>73.44</v>
      </c>
      <c r="Q2899" s="5">
        <f>#REF!*#REF!</f>
        <v>210452.48000000001</v>
      </c>
      <c r="R2899" s="5">
        <v>431239.67999999999</v>
      </c>
      <c r="S2899" s="5">
        <f>#REF!-#REF!</f>
        <v>220787.20000000001</v>
      </c>
      <c r="T2899" s="36">
        <f t="shared" si="45"/>
        <v>1.0491071428571399</v>
      </c>
    </row>
    <row r="2900" spans="1:20" x14ac:dyDescent="0.2">
      <c r="A2900" s="25" t="s">
        <v>46</v>
      </c>
      <c r="B2900" s="25" t="s">
        <v>107</v>
      </c>
      <c r="C2900" s="25" t="s">
        <v>65</v>
      </c>
      <c r="D2900" s="25" t="s">
        <v>27</v>
      </c>
      <c r="E2900" s="25" t="s">
        <v>1918</v>
      </c>
      <c r="F2900" s="2">
        <v>42523</v>
      </c>
      <c r="G2900" s="23" t="str">
        <f>TEXT(Table2[[#This Row],[Order-Date]],"mmm")</f>
        <v>Jun</v>
      </c>
      <c r="H2900">
        <v>2016</v>
      </c>
      <c r="I2900">
        <v>546969640</v>
      </c>
      <c r="J2900" s="2">
        <v>42646</v>
      </c>
      <c r="K2900" s="23">
        <f>WEEKDAY(#REF!,1)</f>
        <v>2</v>
      </c>
      <c r="L2900" s="25">
        <f>IF(#REF!&gt;=#REF!,#REF!-#REF!,"")</f>
        <v>123</v>
      </c>
      <c r="M2900" s="4">
        <v>9326</v>
      </c>
      <c r="N2900" s="5">
        <v>9.33</v>
      </c>
      <c r="O2900" s="5">
        <v>6.92</v>
      </c>
      <c r="P2900" s="5">
        <v>2.41</v>
      </c>
      <c r="Q2900" s="5">
        <f>#REF!*#REF!</f>
        <v>64535.92</v>
      </c>
      <c r="R2900" s="5">
        <v>22475.66</v>
      </c>
      <c r="S2900" s="5">
        <f>#REF!-#REF!</f>
        <v>-42060.26</v>
      </c>
      <c r="T2900" s="36">
        <f t="shared" si="45"/>
        <v>-0.65173410404624299</v>
      </c>
    </row>
    <row r="2901" spans="1:20" x14ac:dyDescent="0.2">
      <c r="A2901" s="25" t="s">
        <v>59</v>
      </c>
      <c r="B2901" s="25" t="s">
        <v>216</v>
      </c>
      <c r="C2901" s="25" t="s">
        <v>51</v>
      </c>
      <c r="D2901" s="25" t="s">
        <v>23</v>
      </c>
      <c r="E2901" s="25" t="s">
        <v>1915</v>
      </c>
      <c r="F2901" s="2">
        <v>41610</v>
      </c>
      <c r="G2901" s="23" t="str">
        <f>TEXT(Table2[[#This Row],[Order-Date]],"mmm")</f>
        <v>Dec</v>
      </c>
      <c r="H2901">
        <v>2013</v>
      </c>
      <c r="I2901">
        <v>873847663</v>
      </c>
      <c r="J2901" s="2">
        <v>41550</v>
      </c>
      <c r="K2901" s="23">
        <f>WEEKDAY(#REF!,1)</f>
        <v>5</v>
      </c>
      <c r="L2901" s="25" t="str">
        <f>IF(#REF!&gt;=#REF!,#REF!-#REF!,"")</f>
        <v/>
      </c>
      <c r="M2901" s="4">
        <v>9797</v>
      </c>
      <c r="N2901" s="5">
        <v>437.2</v>
      </c>
      <c r="O2901" s="5">
        <v>263.33</v>
      </c>
      <c r="P2901" s="5">
        <v>173.87</v>
      </c>
      <c r="Q2901" s="5">
        <f>#REF!*#REF!</f>
        <v>2579844.0099999998</v>
      </c>
      <c r="R2901" s="5">
        <v>1703404.39</v>
      </c>
      <c r="S2901" s="5">
        <f>#REF!-#REF!</f>
        <v>-876439.62</v>
      </c>
      <c r="T2901" s="36">
        <f t="shared" si="45"/>
        <v>-0.33972581931416901</v>
      </c>
    </row>
    <row r="2902" spans="1:20" x14ac:dyDescent="0.2">
      <c r="A2902" s="25" t="s">
        <v>40</v>
      </c>
      <c r="B2902" s="25" t="s">
        <v>91</v>
      </c>
      <c r="C2902" s="25" t="s">
        <v>85</v>
      </c>
      <c r="D2902" s="25" t="s">
        <v>23</v>
      </c>
      <c r="E2902" s="25" t="s">
        <v>1915</v>
      </c>
      <c r="F2902" s="2">
        <v>42631</v>
      </c>
      <c r="G2902" s="23" t="str">
        <f>TEXT(Table2[[#This Row],[Order-Date]],"mmm")</f>
        <v>Sep</v>
      </c>
      <c r="H2902">
        <v>2016</v>
      </c>
      <c r="I2902">
        <v>444385659</v>
      </c>
      <c r="J2902" s="2">
        <v>42661</v>
      </c>
      <c r="K2902" s="23">
        <f>WEEKDAY(#REF!,1)</f>
        <v>3</v>
      </c>
      <c r="L2902" s="25">
        <f>IF(#REF!&gt;=#REF!,#REF!-#REF!,"")</f>
        <v>30</v>
      </c>
      <c r="M2902" s="4">
        <v>2447</v>
      </c>
      <c r="N2902" s="5">
        <v>668.27</v>
      </c>
      <c r="O2902" s="5">
        <v>502.54</v>
      </c>
      <c r="P2902" s="5">
        <v>165.73</v>
      </c>
      <c r="Q2902" s="5">
        <f>#REF!*#REF!</f>
        <v>1229715.3799999999</v>
      </c>
      <c r="R2902" s="5">
        <v>405541.31</v>
      </c>
      <c r="S2902" s="5">
        <f>#REF!-#REF!</f>
        <v>-824174.07</v>
      </c>
      <c r="T2902" s="36">
        <f t="shared" si="45"/>
        <v>-0.67021530624427905</v>
      </c>
    </row>
    <row r="2903" spans="1:20" x14ac:dyDescent="0.2">
      <c r="A2903" s="25" t="s">
        <v>32</v>
      </c>
      <c r="B2903" s="25" t="s">
        <v>209</v>
      </c>
      <c r="C2903" s="25" t="s">
        <v>65</v>
      </c>
      <c r="D2903" s="25" t="s">
        <v>23</v>
      </c>
      <c r="E2903" s="25" t="s">
        <v>1915</v>
      </c>
      <c r="F2903" s="2">
        <v>41049</v>
      </c>
      <c r="G2903" s="23" t="str">
        <f>TEXT(Table2[[#This Row],[Order-Date]],"mmm")</f>
        <v>May</v>
      </c>
      <c r="H2903">
        <v>2012</v>
      </c>
      <c r="I2903">
        <v>380507457</v>
      </c>
      <c r="J2903" s="2">
        <v>41083</v>
      </c>
      <c r="K2903" s="23">
        <f>WEEKDAY(#REF!,1)</f>
        <v>7</v>
      </c>
      <c r="L2903" s="25">
        <f>IF(#REF!&gt;=#REF!,#REF!-#REF!,"")</f>
        <v>34</v>
      </c>
      <c r="M2903" s="4">
        <v>9467</v>
      </c>
      <c r="N2903" s="5">
        <v>9.33</v>
      </c>
      <c r="O2903" s="5">
        <v>6.92</v>
      </c>
      <c r="P2903" s="5">
        <v>2.41</v>
      </c>
      <c r="Q2903" s="5">
        <f>#REF!*#REF!</f>
        <v>65511.64</v>
      </c>
      <c r="R2903" s="5">
        <v>22815.47</v>
      </c>
      <c r="S2903" s="5">
        <f>#REF!-#REF!</f>
        <v>-42696.17</v>
      </c>
      <c r="T2903" s="36">
        <f t="shared" si="45"/>
        <v>-0.65173410404624299</v>
      </c>
    </row>
    <row r="2904" spans="1:20" x14ac:dyDescent="0.2">
      <c r="A2904" s="25" t="s">
        <v>46</v>
      </c>
      <c r="B2904" s="25" t="s">
        <v>176</v>
      </c>
      <c r="C2904" s="25" t="s">
        <v>31</v>
      </c>
      <c r="D2904" s="25" t="s">
        <v>27</v>
      </c>
      <c r="E2904" s="25" t="s">
        <v>1915</v>
      </c>
      <c r="F2904" s="2">
        <v>42726</v>
      </c>
      <c r="G2904" s="23" t="str">
        <f>TEXT(Table2[[#This Row],[Order-Date]],"mmm")</f>
        <v>Dec</v>
      </c>
      <c r="H2904">
        <v>2016</v>
      </c>
      <c r="I2904">
        <v>524449384</v>
      </c>
      <c r="J2904" s="2">
        <v>42764</v>
      </c>
      <c r="K2904" s="23">
        <f>WEEKDAY(#REF!,1)</f>
        <v>1</v>
      </c>
      <c r="L2904" s="25">
        <f>IF(#REF!&gt;=#REF!,#REF!-#REF!,"")</f>
        <v>38</v>
      </c>
      <c r="M2904" s="4">
        <v>5082</v>
      </c>
      <c r="N2904" s="5">
        <v>47.45</v>
      </c>
      <c r="O2904" s="5">
        <v>31.79</v>
      </c>
      <c r="P2904" s="5">
        <v>15.66</v>
      </c>
      <c r="Q2904" s="5">
        <f>#REF!*#REF!</f>
        <v>161556.78</v>
      </c>
      <c r="R2904" s="5">
        <v>79584.12</v>
      </c>
      <c r="S2904" s="5">
        <f>#REF!-#REF!</f>
        <v>-81972.66</v>
      </c>
      <c r="T2904" s="36">
        <f t="shared" si="45"/>
        <v>-0.50739226171752105</v>
      </c>
    </row>
    <row r="2905" spans="1:20" x14ac:dyDescent="0.2">
      <c r="A2905" s="25" t="s">
        <v>32</v>
      </c>
      <c r="B2905" s="25" t="s">
        <v>36</v>
      </c>
      <c r="C2905" s="25" t="s">
        <v>42</v>
      </c>
      <c r="D2905" s="25" t="s">
        <v>27</v>
      </c>
      <c r="E2905" s="25" t="s">
        <v>1916</v>
      </c>
      <c r="F2905" s="2">
        <v>41759</v>
      </c>
      <c r="G2905" s="23" t="str">
        <f>TEXT(Table2[[#This Row],[Order-Date]],"mmm")</f>
        <v>Apr</v>
      </c>
      <c r="H2905">
        <v>2014</v>
      </c>
      <c r="I2905">
        <v>788760268</v>
      </c>
      <c r="J2905" s="2">
        <v>41645</v>
      </c>
      <c r="K2905" s="23">
        <f>WEEKDAY(#REF!,1)</f>
        <v>2</v>
      </c>
      <c r="L2905" s="25" t="str">
        <f>IF(#REF!&gt;=#REF!,#REF!-#REF!,"")</f>
        <v/>
      </c>
      <c r="M2905" s="4">
        <v>546</v>
      </c>
      <c r="N2905" s="5">
        <v>109.28</v>
      </c>
      <c r="O2905" s="5">
        <v>35.840000000000003</v>
      </c>
      <c r="P2905" s="5">
        <v>73.44</v>
      </c>
      <c r="Q2905" s="5">
        <f>#REF!*#REF!</f>
        <v>19568.64</v>
      </c>
      <c r="R2905" s="5">
        <v>40098.239999999998</v>
      </c>
      <c r="S2905" s="5">
        <f>#REF!-#REF!</f>
        <v>20529.599999999999</v>
      </c>
      <c r="T2905" s="36">
        <f t="shared" si="45"/>
        <v>1.0491071428571399</v>
      </c>
    </row>
    <row r="2906" spans="1:20" x14ac:dyDescent="0.2">
      <c r="A2906" s="25" t="s">
        <v>29</v>
      </c>
      <c r="B2906" s="25" t="s">
        <v>185</v>
      </c>
      <c r="C2906" s="25" t="s">
        <v>85</v>
      </c>
      <c r="D2906" s="25" t="s">
        <v>27</v>
      </c>
      <c r="E2906" s="25" t="s">
        <v>1915</v>
      </c>
      <c r="F2906" s="2">
        <v>40931</v>
      </c>
      <c r="G2906" s="23" t="str">
        <f>TEXT(Table2[[#This Row],[Order-Date]],"mmm")</f>
        <v>Jan</v>
      </c>
      <c r="H2906">
        <v>2012</v>
      </c>
      <c r="I2906">
        <v>706301438</v>
      </c>
      <c r="J2906" s="2">
        <v>41215</v>
      </c>
      <c r="K2906" s="23">
        <f>WEEKDAY(#REF!,1)</f>
        <v>6</v>
      </c>
      <c r="L2906" s="25">
        <f>IF(#REF!&gt;=#REF!,#REF!-#REF!,"")</f>
        <v>284</v>
      </c>
      <c r="M2906" s="4">
        <v>9146</v>
      </c>
      <c r="N2906" s="5">
        <v>668.27</v>
      </c>
      <c r="O2906" s="5">
        <v>502.54</v>
      </c>
      <c r="P2906" s="5">
        <v>165.73</v>
      </c>
      <c r="Q2906" s="5">
        <f>#REF!*#REF!</f>
        <v>4596230.84</v>
      </c>
      <c r="R2906" s="5">
        <v>1515766.58</v>
      </c>
      <c r="S2906" s="5">
        <f>#REF!-#REF!</f>
        <v>-3080464.26</v>
      </c>
      <c r="T2906" s="36">
        <f t="shared" si="45"/>
        <v>-0.67021530624427905</v>
      </c>
    </row>
    <row r="2907" spans="1:20" x14ac:dyDescent="0.2">
      <c r="A2907" s="25" t="s">
        <v>32</v>
      </c>
      <c r="B2907" s="25" t="s">
        <v>127</v>
      </c>
      <c r="C2907" s="25" t="s">
        <v>26</v>
      </c>
      <c r="D2907" s="25" t="s">
        <v>23</v>
      </c>
      <c r="E2907" s="25" t="s">
        <v>1918</v>
      </c>
      <c r="F2907" s="2">
        <v>42031</v>
      </c>
      <c r="G2907" s="23" t="str">
        <f>TEXT(Table2[[#This Row],[Order-Date]],"mmm")</f>
        <v>Jan</v>
      </c>
      <c r="H2907">
        <v>2015</v>
      </c>
      <c r="I2907">
        <v>780246722</v>
      </c>
      <c r="J2907" s="2">
        <v>42250</v>
      </c>
      <c r="K2907" s="23">
        <f>WEEKDAY(#REF!,1)</f>
        <v>5</v>
      </c>
      <c r="L2907" s="25">
        <f>IF(#REF!&gt;=#REF!,#REF!-#REF!,"")</f>
        <v>219</v>
      </c>
      <c r="M2907" s="4">
        <v>1199</v>
      </c>
      <c r="N2907" s="5">
        <v>152.58000000000001</v>
      </c>
      <c r="O2907" s="5">
        <v>97.44</v>
      </c>
      <c r="P2907" s="5">
        <v>55.14</v>
      </c>
      <c r="Q2907" s="5">
        <f>#REF!*#REF!</f>
        <v>116830.56</v>
      </c>
      <c r="R2907" s="5">
        <v>66112.86</v>
      </c>
      <c r="S2907" s="5">
        <f>#REF!-#REF!</f>
        <v>-50717.7</v>
      </c>
      <c r="T2907" s="36">
        <f t="shared" si="45"/>
        <v>-0.43411330049261099</v>
      </c>
    </row>
    <row r="2908" spans="1:20" x14ac:dyDescent="0.2">
      <c r="A2908" s="25" t="s">
        <v>29</v>
      </c>
      <c r="B2908" s="25" t="s">
        <v>69</v>
      </c>
      <c r="C2908" s="25" t="s">
        <v>42</v>
      </c>
      <c r="D2908" s="25" t="s">
        <v>23</v>
      </c>
      <c r="E2908" s="25" t="s">
        <v>1918</v>
      </c>
      <c r="F2908" s="2">
        <v>41885</v>
      </c>
      <c r="G2908" s="23" t="str">
        <f>TEXT(Table2[[#This Row],[Order-Date]],"mmm")</f>
        <v>Sep</v>
      </c>
      <c r="H2908">
        <v>2014</v>
      </c>
      <c r="I2908">
        <v>234082448</v>
      </c>
      <c r="J2908" s="2">
        <v>41885</v>
      </c>
      <c r="K2908" s="23">
        <f>WEEKDAY(#REF!,1)</f>
        <v>4</v>
      </c>
      <c r="L2908" s="25">
        <f>IF(#REF!&gt;=#REF!,#REF!-#REF!,"")</f>
        <v>0</v>
      </c>
      <c r="M2908" s="4">
        <v>9053</v>
      </c>
      <c r="N2908" s="5">
        <v>109.28</v>
      </c>
      <c r="O2908" s="5">
        <v>35.840000000000003</v>
      </c>
      <c r="P2908" s="5">
        <v>73.44</v>
      </c>
      <c r="Q2908" s="5">
        <f>#REF!*#REF!</f>
        <v>324459.52000000002</v>
      </c>
      <c r="R2908" s="5">
        <v>664852.31999999995</v>
      </c>
      <c r="S2908" s="5">
        <f>#REF!-#REF!</f>
        <v>340392.8</v>
      </c>
      <c r="T2908" s="36">
        <f t="shared" si="45"/>
        <v>1.0491071428571399</v>
      </c>
    </row>
    <row r="2909" spans="1:20" x14ac:dyDescent="0.2">
      <c r="A2909" s="25" t="s">
        <v>29</v>
      </c>
      <c r="B2909" s="25" t="s">
        <v>223</v>
      </c>
      <c r="C2909" s="25" t="s">
        <v>56</v>
      </c>
      <c r="D2909" s="25" t="s">
        <v>27</v>
      </c>
      <c r="E2909" s="25" t="s">
        <v>1916</v>
      </c>
      <c r="F2909" s="2">
        <v>41143</v>
      </c>
      <c r="G2909" s="23" t="str">
        <f>TEXT(Table2[[#This Row],[Order-Date]],"mmm")</f>
        <v>Aug</v>
      </c>
      <c r="H2909">
        <v>2012</v>
      </c>
      <c r="I2909">
        <v>161607444</v>
      </c>
      <c r="J2909" s="2">
        <v>40978</v>
      </c>
      <c r="K2909" s="23">
        <f>WEEKDAY(#REF!,1)</f>
        <v>7</v>
      </c>
      <c r="L2909" s="25" t="str">
        <f>IF(#REF!&gt;=#REF!,#REF!-#REF!,"")</f>
        <v/>
      </c>
      <c r="M2909" s="4">
        <v>2089</v>
      </c>
      <c r="N2909" s="5">
        <v>421.89</v>
      </c>
      <c r="O2909" s="5">
        <v>364.69</v>
      </c>
      <c r="P2909" s="5">
        <v>57.2</v>
      </c>
      <c r="Q2909" s="5">
        <f>#REF!*#REF!</f>
        <v>761837.41</v>
      </c>
      <c r="R2909" s="5">
        <v>119490.8</v>
      </c>
      <c r="S2909" s="5">
        <f>#REF!-#REF!</f>
        <v>-642346.61</v>
      </c>
      <c r="T2909" s="36">
        <f t="shared" si="45"/>
        <v>-0.84315445995228799</v>
      </c>
    </row>
    <row r="2910" spans="1:20" x14ac:dyDescent="0.2">
      <c r="A2910" s="25" t="s">
        <v>46</v>
      </c>
      <c r="B2910" s="25" t="s">
        <v>206</v>
      </c>
      <c r="C2910" s="25" t="s">
        <v>56</v>
      </c>
      <c r="D2910" s="25" t="s">
        <v>27</v>
      </c>
      <c r="E2910" s="25" t="s">
        <v>1918</v>
      </c>
      <c r="F2910" s="2">
        <v>41911</v>
      </c>
      <c r="G2910" s="23" t="str">
        <f>TEXT(Table2[[#This Row],[Order-Date]],"mmm")</f>
        <v>Sep</v>
      </c>
      <c r="H2910">
        <v>2014</v>
      </c>
      <c r="I2910">
        <v>376933038</v>
      </c>
      <c r="J2910" s="2">
        <v>41931</v>
      </c>
      <c r="K2910" s="23">
        <f>WEEKDAY(#REF!,1)</f>
        <v>1</v>
      </c>
      <c r="L2910" s="25">
        <f>IF(#REF!&gt;=#REF!,#REF!-#REF!,"")</f>
        <v>20</v>
      </c>
      <c r="M2910" s="4">
        <v>1717</v>
      </c>
      <c r="N2910" s="5">
        <v>421.89</v>
      </c>
      <c r="O2910" s="5">
        <v>364.69</v>
      </c>
      <c r="P2910" s="5">
        <v>57.2</v>
      </c>
      <c r="Q2910" s="5">
        <f>#REF!*#REF!</f>
        <v>626172.73</v>
      </c>
      <c r="R2910" s="5">
        <v>98212.4</v>
      </c>
      <c r="S2910" s="5">
        <f>#REF!-#REF!</f>
        <v>-527960.32999999996</v>
      </c>
      <c r="T2910" s="36">
        <f t="shared" si="45"/>
        <v>-0.84315445995228799</v>
      </c>
    </row>
    <row r="2911" spans="1:20" x14ac:dyDescent="0.2">
      <c r="A2911" s="25" t="s">
        <v>29</v>
      </c>
      <c r="B2911" s="25" t="s">
        <v>161</v>
      </c>
      <c r="C2911" s="25" t="s">
        <v>56</v>
      </c>
      <c r="D2911" s="25" t="s">
        <v>27</v>
      </c>
      <c r="E2911" s="25" t="s">
        <v>1918</v>
      </c>
      <c r="F2911" s="2">
        <v>41797</v>
      </c>
      <c r="G2911" s="23" t="str">
        <f>TEXT(Table2[[#This Row],[Order-Date]],"mmm")</f>
        <v>Jun</v>
      </c>
      <c r="H2911">
        <v>2014</v>
      </c>
      <c r="I2911">
        <v>764483058</v>
      </c>
      <c r="J2911" s="2">
        <v>41767</v>
      </c>
      <c r="K2911" s="23">
        <f>WEEKDAY(#REF!,1)</f>
        <v>5</v>
      </c>
      <c r="L2911" s="25" t="str">
        <f>IF(#REF!&gt;=#REF!,#REF!-#REF!,"")</f>
        <v/>
      </c>
      <c r="M2911" s="4">
        <v>6380</v>
      </c>
      <c r="N2911" s="5">
        <v>421.89</v>
      </c>
      <c r="O2911" s="5">
        <v>364.69</v>
      </c>
      <c r="P2911" s="5">
        <v>57.2</v>
      </c>
      <c r="Q2911" s="5">
        <f>#REF!*#REF!</f>
        <v>2326722.2000000002</v>
      </c>
      <c r="R2911" s="5">
        <v>364936</v>
      </c>
      <c r="S2911" s="5">
        <f>#REF!-#REF!</f>
        <v>-1961786.2</v>
      </c>
      <c r="T2911" s="36">
        <f t="shared" si="45"/>
        <v>-0.84315445995228799</v>
      </c>
    </row>
    <row r="2912" spans="1:20" x14ac:dyDescent="0.2">
      <c r="A2912" s="25" t="s">
        <v>29</v>
      </c>
      <c r="B2912" s="25" t="s">
        <v>198</v>
      </c>
      <c r="C2912" s="25" t="s">
        <v>22</v>
      </c>
      <c r="D2912" s="25" t="s">
        <v>27</v>
      </c>
      <c r="E2912" s="25" t="s">
        <v>1915</v>
      </c>
      <c r="F2912" s="2">
        <v>41767</v>
      </c>
      <c r="G2912" s="23" t="str">
        <f>TEXT(Table2[[#This Row],[Order-Date]],"mmm")</f>
        <v>May</v>
      </c>
      <c r="H2912">
        <v>2014</v>
      </c>
      <c r="I2912">
        <v>828993833</v>
      </c>
      <c r="J2912" s="2">
        <v>41679</v>
      </c>
      <c r="K2912" s="23">
        <f>WEEKDAY(#REF!,1)</f>
        <v>1</v>
      </c>
      <c r="L2912" s="25" t="str">
        <f>IF(#REF!&gt;=#REF!,#REF!-#REF!,"")</f>
        <v/>
      </c>
      <c r="M2912" s="4">
        <v>6552</v>
      </c>
      <c r="N2912" s="5">
        <v>255.28</v>
      </c>
      <c r="O2912" s="5">
        <v>159.41999999999999</v>
      </c>
      <c r="P2912" s="5">
        <v>95.86</v>
      </c>
      <c r="Q2912" s="5">
        <f>#REF!*#REF!</f>
        <v>1044519.84</v>
      </c>
      <c r="R2912" s="5">
        <v>628074.72</v>
      </c>
      <c r="S2912" s="5">
        <f>#REF!-#REF!</f>
        <v>-416445.12</v>
      </c>
      <c r="T2912" s="36">
        <f t="shared" si="45"/>
        <v>-0.39869527035503699</v>
      </c>
    </row>
    <row r="2913" spans="1:20" x14ac:dyDescent="0.2">
      <c r="A2913" s="25" t="s">
        <v>32</v>
      </c>
      <c r="B2913" s="25" t="s">
        <v>200</v>
      </c>
      <c r="C2913" s="25" t="s">
        <v>56</v>
      </c>
      <c r="D2913" s="25" t="s">
        <v>23</v>
      </c>
      <c r="E2913" s="25" t="s">
        <v>1917</v>
      </c>
      <c r="F2913" s="2">
        <v>41682</v>
      </c>
      <c r="G2913" s="23" t="str">
        <f>TEXT(Table2[[#This Row],[Order-Date]],"mmm")</f>
        <v>Feb</v>
      </c>
      <c r="H2913">
        <v>2014</v>
      </c>
      <c r="I2913">
        <v>145514190</v>
      </c>
      <c r="J2913" s="2">
        <v>41986</v>
      </c>
      <c r="K2913" s="23">
        <f>WEEKDAY(#REF!,1)</f>
        <v>7</v>
      </c>
      <c r="L2913" s="25">
        <f>IF(#REF!&gt;=#REF!,#REF!-#REF!,"")</f>
        <v>304</v>
      </c>
      <c r="M2913" s="4">
        <v>9737</v>
      </c>
      <c r="N2913" s="5">
        <v>421.89</v>
      </c>
      <c r="O2913" s="5">
        <v>364.69</v>
      </c>
      <c r="P2913" s="5">
        <v>57.2</v>
      </c>
      <c r="Q2913" s="5">
        <f>#REF!*#REF!</f>
        <v>3550986.53</v>
      </c>
      <c r="R2913" s="5">
        <v>556956.4</v>
      </c>
      <c r="S2913" s="5">
        <f>#REF!-#REF!</f>
        <v>-2994030.13</v>
      </c>
      <c r="T2913" s="36">
        <f t="shared" si="45"/>
        <v>-0.84315445995228799</v>
      </c>
    </row>
    <row r="2914" spans="1:20" x14ac:dyDescent="0.2">
      <c r="A2914" s="25" t="s">
        <v>20</v>
      </c>
      <c r="B2914" s="25" t="s">
        <v>68</v>
      </c>
      <c r="C2914" s="25" t="s">
        <v>65</v>
      </c>
      <c r="D2914" s="25" t="s">
        <v>23</v>
      </c>
      <c r="E2914" s="25" t="s">
        <v>1916</v>
      </c>
      <c r="F2914" s="2">
        <v>42546</v>
      </c>
      <c r="G2914" s="23" t="str">
        <f>TEXT(Table2[[#This Row],[Order-Date]],"mmm")</f>
        <v>Jun</v>
      </c>
      <c r="H2914">
        <v>2016</v>
      </c>
      <c r="I2914">
        <v>609405457</v>
      </c>
      <c r="J2914" s="2">
        <v>42437</v>
      </c>
      <c r="K2914" s="23">
        <f>WEEKDAY(#REF!,1)</f>
        <v>3</v>
      </c>
      <c r="L2914" s="25" t="str">
        <f>IF(#REF!&gt;=#REF!,#REF!-#REF!,"")</f>
        <v/>
      </c>
      <c r="M2914" s="4">
        <v>5472</v>
      </c>
      <c r="N2914" s="5">
        <v>9.33</v>
      </c>
      <c r="O2914" s="5">
        <v>6.92</v>
      </c>
      <c r="P2914" s="5">
        <v>2.41</v>
      </c>
      <c r="Q2914" s="5">
        <f>#REF!*#REF!</f>
        <v>37866.239999999998</v>
      </c>
      <c r="R2914" s="5">
        <v>13187.52</v>
      </c>
      <c r="S2914" s="5">
        <f>#REF!-#REF!</f>
        <v>-24678.720000000001</v>
      </c>
      <c r="T2914" s="36">
        <f t="shared" si="45"/>
        <v>-0.65173410404624299</v>
      </c>
    </row>
    <row r="2915" spans="1:20" x14ac:dyDescent="0.2">
      <c r="A2915" s="25" t="s">
        <v>46</v>
      </c>
      <c r="B2915" s="25" t="s">
        <v>159</v>
      </c>
      <c r="C2915" s="25" t="s">
        <v>85</v>
      </c>
      <c r="D2915" s="25" t="s">
        <v>23</v>
      </c>
      <c r="E2915" s="25" t="s">
        <v>1916</v>
      </c>
      <c r="F2915" s="2">
        <v>42940</v>
      </c>
      <c r="G2915" s="23" t="str">
        <f>TEXT(Table2[[#This Row],[Order-Date]],"mmm")</f>
        <v>Jul</v>
      </c>
      <c r="H2915">
        <v>2017</v>
      </c>
      <c r="I2915">
        <v>586341464</v>
      </c>
      <c r="J2915" s="2">
        <v>42947</v>
      </c>
      <c r="K2915" s="23">
        <f>WEEKDAY(#REF!,1)</f>
        <v>2</v>
      </c>
      <c r="L2915" s="25">
        <f>IF(#REF!&gt;=#REF!,#REF!-#REF!,"")</f>
        <v>7</v>
      </c>
      <c r="M2915" s="4">
        <v>324</v>
      </c>
      <c r="N2915" s="5">
        <v>668.27</v>
      </c>
      <c r="O2915" s="5">
        <v>502.54</v>
      </c>
      <c r="P2915" s="5">
        <v>165.73</v>
      </c>
      <c r="Q2915" s="5">
        <f>#REF!*#REF!</f>
        <v>162822.96</v>
      </c>
      <c r="R2915" s="5">
        <v>53696.52</v>
      </c>
      <c r="S2915" s="5">
        <f>#REF!-#REF!</f>
        <v>-109126.44</v>
      </c>
      <c r="T2915" s="36">
        <f t="shared" si="45"/>
        <v>-0.67021530624427905</v>
      </c>
    </row>
    <row r="2916" spans="1:20" x14ac:dyDescent="0.2">
      <c r="A2916" s="25" t="s">
        <v>40</v>
      </c>
      <c r="B2916" s="25" t="s">
        <v>160</v>
      </c>
      <c r="C2916" s="25" t="s">
        <v>31</v>
      </c>
      <c r="D2916" s="25" t="s">
        <v>27</v>
      </c>
      <c r="E2916" s="25" t="s">
        <v>1918</v>
      </c>
      <c r="F2916" s="2">
        <v>42913</v>
      </c>
      <c r="G2916" s="23" t="str">
        <f>TEXT(Table2[[#This Row],[Order-Date]],"mmm")</f>
        <v>Jun</v>
      </c>
      <c r="H2916">
        <v>2017</v>
      </c>
      <c r="I2916">
        <v>762308537</v>
      </c>
      <c r="J2916" s="2">
        <v>42941</v>
      </c>
      <c r="K2916" s="23">
        <f>WEEKDAY(#REF!,1)</f>
        <v>3</v>
      </c>
      <c r="L2916" s="25">
        <f>IF(#REF!&gt;=#REF!,#REF!-#REF!,"")</f>
        <v>28</v>
      </c>
      <c r="M2916" s="4">
        <v>2891</v>
      </c>
      <c r="N2916" s="5">
        <v>47.45</v>
      </c>
      <c r="O2916" s="5">
        <v>31.79</v>
      </c>
      <c r="P2916" s="5">
        <v>15.66</v>
      </c>
      <c r="Q2916" s="5">
        <f>#REF!*#REF!</f>
        <v>91904.89</v>
      </c>
      <c r="R2916" s="5">
        <v>45273.06</v>
      </c>
      <c r="S2916" s="5">
        <f>#REF!-#REF!</f>
        <v>-46631.83</v>
      </c>
      <c r="T2916" s="36">
        <f t="shared" si="45"/>
        <v>-0.50739226171752105</v>
      </c>
    </row>
    <row r="2917" spans="1:20" x14ac:dyDescent="0.2">
      <c r="A2917" s="25" t="s">
        <v>37</v>
      </c>
      <c r="B2917" s="25" t="s">
        <v>208</v>
      </c>
      <c r="C2917" s="25" t="s">
        <v>34</v>
      </c>
      <c r="D2917" s="25" t="s">
        <v>23</v>
      </c>
      <c r="E2917" s="25" t="s">
        <v>1917</v>
      </c>
      <c r="F2917" s="2">
        <v>41230</v>
      </c>
      <c r="G2917" s="23" t="str">
        <f>TEXT(Table2[[#This Row],[Order-Date]],"mmm")</f>
        <v>Nov</v>
      </c>
      <c r="H2917">
        <v>2012</v>
      </c>
      <c r="I2917">
        <v>993605506</v>
      </c>
      <c r="J2917" s="2">
        <v>41230</v>
      </c>
      <c r="K2917" s="23">
        <f>WEEKDAY(#REF!,1)</f>
        <v>7</v>
      </c>
      <c r="L2917" s="25">
        <f>IF(#REF!&gt;=#REF!,#REF!-#REF!,"")</f>
        <v>0</v>
      </c>
      <c r="M2917" s="4">
        <v>8804</v>
      </c>
      <c r="N2917" s="5">
        <v>205.7</v>
      </c>
      <c r="O2917" s="5">
        <v>117.11</v>
      </c>
      <c r="P2917" s="5">
        <v>88.59</v>
      </c>
      <c r="Q2917" s="5">
        <f>#REF!*#REF!</f>
        <v>1031036.44</v>
      </c>
      <c r="R2917" s="5">
        <v>779946.36</v>
      </c>
      <c r="S2917" s="5">
        <f>#REF!-#REF!</f>
        <v>-251090.08</v>
      </c>
      <c r="T2917" s="36">
        <f t="shared" si="45"/>
        <v>-0.24353172231235601</v>
      </c>
    </row>
    <row r="2918" spans="1:20" x14ac:dyDescent="0.2">
      <c r="A2918" s="25" t="s">
        <v>37</v>
      </c>
      <c r="B2918" s="25" t="s">
        <v>50</v>
      </c>
      <c r="C2918" s="25" t="s">
        <v>65</v>
      </c>
      <c r="D2918" s="25" t="s">
        <v>23</v>
      </c>
      <c r="E2918" s="25" t="s">
        <v>1917</v>
      </c>
      <c r="F2918" s="2">
        <v>42577</v>
      </c>
      <c r="G2918" s="23" t="str">
        <f>TEXT(Table2[[#This Row],[Order-Date]],"mmm")</f>
        <v>Jul</v>
      </c>
      <c r="H2918">
        <v>2016</v>
      </c>
      <c r="I2918">
        <v>756843698</v>
      </c>
      <c r="J2918" s="2">
        <v>42612</v>
      </c>
      <c r="K2918" s="23">
        <f>WEEKDAY(#REF!,1)</f>
        <v>3</v>
      </c>
      <c r="L2918" s="25">
        <f>IF(#REF!&gt;=#REF!,#REF!-#REF!,"")</f>
        <v>35</v>
      </c>
      <c r="M2918" s="4">
        <v>5724</v>
      </c>
      <c r="N2918" s="5">
        <v>9.33</v>
      </c>
      <c r="O2918" s="5">
        <v>6.92</v>
      </c>
      <c r="P2918" s="5">
        <v>2.41</v>
      </c>
      <c r="Q2918" s="5">
        <f>#REF!*#REF!</f>
        <v>39610.080000000002</v>
      </c>
      <c r="R2918" s="5">
        <v>13794.84</v>
      </c>
      <c r="S2918" s="5">
        <f>#REF!-#REF!</f>
        <v>-25815.24</v>
      </c>
      <c r="T2918" s="36">
        <f t="shared" si="45"/>
        <v>-0.65173410404624299</v>
      </c>
    </row>
    <row r="2919" spans="1:20" x14ac:dyDescent="0.2">
      <c r="A2919" s="25" t="s">
        <v>29</v>
      </c>
      <c r="B2919" s="25" t="s">
        <v>44</v>
      </c>
      <c r="C2919" s="25" t="s">
        <v>56</v>
      </c>
      <c r="D2919" s="25" t="s">
        <v>27</v>
      </c>
      <c r="E2919" s="25" t="s">
        <v>1918</v>
      </c>
      <c r="F2919" s="2">
        <v>42259</v>
      </c>
      <c r="G2919" s="23" t="str">
        <f>TEXT(Table2[[#This Row],[Order-Date]],"mmm")</f>
        <v>Sep</v>
      </c>
      <c r="H2919">
        <v>2015</v>
      </c>
      <c r="I2919">
        <v>498946940</v>
      </c>
      <c r="J2919" s="2">
        <v>42675</v>
      </c>
      <c r="K2919" s="23">
        <f>WEEKDAY(#REF!,1)</f>
        <v>3</v>
      </c>
      <c r="L2919" s="25">
        <f>IF(#REF!&gt;=#REF!,#REF!-#REF!,"")</f>
        <v>416</v>
      </c>
      <c r="M2919" s="4">
        <v>8342</v>
      </c>
      <c r="N2919" s="5">
        <v>421.89</v>
      </c>
      <c r="O2919" s="5">
        <v>364.69</v>
      </c>
      <c r="P2919" s="5">
        <v>57.2</v>
      </c>
      <c r="Q2919" s="5">
        <f>#REF!*#REF!</f>
        <v>3042243.98</v>
      </c>
      <c r="R2919" s="5">
        <v>477162.4</v>
      </c>
      <c r="S2919" s="5">
        <f>#REF!-#REF!</f>
        <v>-2565081.58</v>
      </c>
      <c r="T2919" s="36">
        <f t="shared" si="45"/>
        <v>-0.84315445995228799</v>
      </c>
    </row>
    <row r="2920" spans="1:20" x14ac:dyDescent="0.2">
      <c r="A2920" s="25" t="s">
        <v>29</v>
      </c>
      <c r="B2920" s="25" t="s">
        <v>80</v>
      </c>
      <c r="C2920" s="25" t="s">
        <v>39</v>
      </c>
      <c r="D2920" s="25" t="s">
        <v>27</v>
      </c>
      <c r="E2920" s="25" t="s">
        <v>1915</v>
      </c>
      <c r="F2920" s="2">
        <v>41678</v>
      </c>
      <c r="G2920" s="23" t="str">
        <f>TEXT(Table2[[#This Row],[Order-Date]],"mmm")</f>
        <v>Feb</v>
      </c>
      <c r="H2920">
        <v>2014</v>
      </c>
      <c r="I2920">
        <v>287151563</v>
      </c>
      <c r="J2920" s="2">
        <v>41951</v>
      </c>
      <c r="K2920" s="23">
        <f>WEEKDAY(#REF!,1)</f>
        <v>7</v>
      </c>
      <c r="L2920" s="25">
        <f>IF(#REF!&gt;=#REF!,#REF!-#REF!,"")</f>
        <v>273</v>
      </c>
      <c r="M2920" s="4">
        <v>3383</v>
      </c>
      <c r="N2920" s="5">
        <v>81.73</v>
      </c>
      <c r="O2920" s="5">
        <v>56.67</v>
      </c>
      <c r="P2920" s="5">
        <v>25.06</v>
      </c>
      <c r="Q2920" s="5">
        <f>#REF!*#REF!</f>
        <v>191714.61</v>
      </c>
      <c r="R2920" s="5">
        <v>84777.98</v>
      </c>
      <c r="S2920" s="5">
        <f>#REF!-#REF!</f>
        <v>-106936.63</v>
      </c>
      <c r="T2920" s="36">
        <f t="shared" si="45"/>
        <v>-0.55779071819304704</v>
      </c>
    </row>
    <row r="2921" spans="1:20" x14ac:dyDescent="0.2">
      <c r="A2921" s="25" t="s">
        <v>29</v>
      </c>
      <c r="B2921" s="25" t="s">
        <v>202</v>
      </c>
      <c r="C2921" s="25" t="s">
        <v>49</v>
      </c>
      <c r="D2921" s="25" t="s">
        <v>23</v>
      </c>
      <c r="E2921" s="25" t="s">
        <v>1918</v>
      </c>
      <c r="F2921" s="2">
        <v>41416</v>
      </c>
      <c r="G2921" s="23" t="str">
        <f>TEXT(Table2[[#This Row],[Order-Date]],"mmm")</f>
        <v>May</v>
      </c>
      <c r="H2921">
        <v>2013</v>
      </c>
      <c r="I2921">
        <v>259006392</v>
      </c>
      <c r="J2921" s="2">
        <v>41431</v>
      </c>
      <c r="K2921" s="23">
        <f>WEEKDAY(#REF!,1)</f>
        <v>5</v>
      </c>
      <c r="L2921" s="25">
        <f>IF(#REF!&gt;=#REF!,#REF!-#REF!,"")</f>
        <v>15</v>
      </c>
      <c r="M2921" s="4">
        <v>4602</v>
      </c>
      <c r="N2921" s="5">
        <v>651.21</v>
      </c>
      <c r="O2921" s="5">
        <v>524.96</v>
      </c>
      <c r="P2921" s="5">
        <v>126.25</v>
      </c>
      <c r="Q2921" s="5">
        <f>#REF!*#REF!</f>
        <v>2415865.92</v>
      </c>
      <c r="R2921" s="5">
        <v>581002.5</v>
      </c>
      <c r="S2921" s="5">
        <f>#REF!-#REF!</f>
        <v>-1834863.42</v>
      </c>
      <c r="T2921" s="36">
        <f t="shared" si="45"/>
        <v>-0.75950548613227697</v>
      </c>
    </row>
    <row r="2922" spans="1:20" x14ac:dyDescent="0.2">
      <c r="A2922" s="25" t="s">
        <v>32</v>
      </c>
      <c r="B2922" s="25" t="s">
        <v>209</v>
      </c>
      <c r="C2922" s="25" t="s">
        <v>42</v>
      </c>
      <c r="D2922" s="25" t="s">
        <v>23</v>
      </c>
      <c r="E2922" s="25" t="s">
        <v>1917</v>
      </c>
      <c r="F2922" s="2">
        <v>41744</v>
      </c>
      <c r="G2922" s="23" t="str">
        <f>TEXT(Table2[[#This Row],[Order-Date]],"mmm")</f>
        <v>Apr</v>
      </c>
      <c r="H2922">
        <v>2014</v>
      </c>
      <c r="I2922">
        <v>172372758</v>
      </c>
      <c r="J2922" s="2">
        <v>41759</v>
      </c>
      <c r="K2922" s="23">
        <f>WEEKDAY(#REF!,1)</f>
        <v>4</v>
      </c>
      <c r="L2922" s="25">
        <f>IF(#REF!&gt;=#REF!,#REF!-#REF!,"")</f>
        <v>15</v>
      </c>
      <c r="M2922" s="4">
        <v>7784</v>
      </c>
      <c r="N2922" s="5">
        <v>109.28</v>
      </c>
      <c r="O2922" s="5">
        <v>35.840000000000003</v>
      </c>
      <c r="P2922" s="5">
        <v>73.44</v>
      </c>
      <c r="Q2922" s="5">
        <f>#REF!*#REF!</f>
        <v>278978.56</v>
      </c>
      <c r="R2922" s="5">
        <v>571656.95999999996</v>
      </c>
      <c r="S2922" s="5">
        <f>#REF!-#REF!</f>
        <v>292678.40000000002</v>
      </c>
      <c r="T2922" s="36">
        <f t="shared" si="45"/>
        <v>1.0491071428571399</v>
      </c>
    </row>
    <row r="2923" spans="1:20" x14ac:dyDescent="0.2">
      <c r="A2923" s="25" t="s">
        <v>20</v>
      </c>
      <c r="B2923" s="25" t="s">
        <v>121</v>
      </c>
      <c r="C2923" s="25" t="s">
        <v>51</v>
      </c>
      <c r="D2923" s="25" t="s">
        <v>23</v>
      </c>
      <c r="E2923" s="25" t="s">
        <v>1918</v>
      </c>
      <c r="F2923" s="2">
        <v>42436</v>
      </c>
      <c r="G2923" s="23" t="str">
        <f>TEXT(Table2[[#This Row],[Order-Date]],"mmm")</f>
        <v>Mar</v>
      </c>
      <c r="H2923">
        <v>2016</v>
      </c>
      <c r="I2923">
        <v>755424487</v>
      </c>
      <c r="J2923" s="2">
        <v>42568</v>
      </c>
      <c r="K2923" s="23">
        <f>WEEKDAY(#REF!,1)</f>
        <v>1</v>
      </c>
      <c r="L2923" s="25">
        <f>IF(#REF!&gt;=#REF!,#REF!-#REF!,"")</f>
        <v>132</v>
      </c>
      <c r="M2923" s="4">
        <v>5748</v>
      </c>
      <c r="N2923" s="5">
        <v>437.2</v>
      </c>
      <c r="O2923" s="5">
        <v>263.33</v>
      </c>
      <c r="P2923" s="5">
        <v>173.87</v>
      </c>
      <c r="Q2923" s="5">
        <f>#REF!*#REF!</f>
        <v>1513620.84</v>
      </c>
      <c r="R2923" s="5">
        <v>999404.76</v>
      </c>
      <c r="S2923" s="5">
        <f>#REF!-#REF!</f>
        <v>-514216.08</v>
      </c>
      <c r="T2923" s="36">
        <f t="shared" si="45"/>
        <v>-0.33972581931416901</v>
      </c>
    </row>
    <row r="2924" spans="1:20" x14ac:dyDescent="0.2">
      <c r="A2924" s="25" t="s">
        <v>29</v>
      </c>
      <c r="B2924" s="25" t="s">
        <v>124</v>
      </c>
      <c r="C2924" s="25" t="s">
        <v>77</v>
      </c>
      <c r="D2924" s="25" t="s">
        <v>23</v>
      </c>
      <c r="E2924" s="25" t="s">
        <v>1918</v>
      </c>
      <c r="F2924" s="2">
        <v>41182</v>
      </c>
      <c r="G2924" s="23" t="str">
        <f>TEXT(Table2[[#This Row],[Order-Date]],"mmm")</f>
        <v>Sep</v>
      </c>
      <c r="H2924">
        <v>2012</v>
      </c>
      <c r="I2924">
        <v>556647908</v>
      </c>
      <c r="J2924" s="2">
        <v>41211</v>
      </c>
      <c r="K2924" s="23">
        <f>WEEKDAY(#REF!,1)</f>
        <v>2</v>
      </c>
      <c r="L2924" s="25">
        <f>IF(#REF!&gt;=#REF!,#REF!-#REF!,"")</f>
        <v>29</v>
      </c>
      <c r="M2924" s="4">
        <v>3341</v>
      </c>
      <c r="N2924" s="5">
        <v>154.06</v>
      </c>
      <c r="O2924" s="5">
        <v>90.93</v>
      </c>
      <c r="P2924" s="5">
        <v>63.13</v>
      </c>
      <c r="Q2924" s="5">
        <f>#REF!*#REF!</f>
        <v>303797.13</v>
      </c>
      <c r="R2924" s="5">
        <v>210917.33</v>
      </c>
      <c r="S2924" s="5">
        <f>#REF!-#REF!</f>
        <v>-92879.8</v>
      </c>
      <c r="T2924" s="36">
        <f t="shared" si="45"/>
        <v>-0.30572968217309998</v>
      </c>
    </row>
    <row r="2925" spans="1:20" x14ac:dyDescent="0.2">
      <c r="A2925" s="25" t="s">
        <v>46</v>
      </c>
      <c r="B2925" s="25" t="s">
        <v>98</v>
      </c>
      <c r="C2925" s="25" t="s">
        <v>42</v>
      </c>
      <c r="D2925" s="25" t="s">
        <v>23</v>
      </c>
      <c r="E2925" s="25" t="s">
        <v>1915</v>
      </c>
      <c r="F2925" s="2">
        <v>42272</v>
      </c>
      <c r="G2925" s="23" t="str">
        <f>TEXT(Table2[[#This Row],[Order-Date]],"mmm")</f>
        <v>Sep</v>
      </c>
      <c r="H2925">
        <v>2015</v>
      </c>
      <c r="I2925">
        <v>894841849</v>
      </c>
      <c r="J2925" s="2">
        <v>42226</v>
      </c>
      <c r="K2925" s="23">
        <f>WEEKDAY(#REF!,1)</f>
        <v>2</v>
      </c>
      <c r="L2925" s="25" t="str">
        <f>IF(#REF!&gt;=#REF!,#REF!-#REF!,"")</f>
        <v/>
      </c>
      <c r="M2925" s="4">
        <v>2443</v>
      </c>
      <c r="N2925" s="5">
        <v>109.28</v>
      </c>
      <c r="O2925" s="5">
        <v>35.840000000000003</v>
      </c>
      <c r="P2925" s="5">
        <v>73.44</v>
      </c>
      <c r="Q2925" s="5">
        <f>#REF!*#REF!</f>
        <v>87557.119999999995</v>
      </c>
      <c r="R2925" s="5">
        <v>179413.92</v>
      </c>
      <c r="S2925" s="5">
        <f>#REF!-#REF!</f>
        <v>91856.8</v>
      </c>
      <c r="T2925" s="36">
        <f t="shared" si="45"/>
        <v>1.0491071428571399</v>
      </c>
    </row>
    <row r="2926" spans="1:20" x14ac:dyDescent="0.2">
      <c r="A2926" s="25" t="s">
        <v>20</v>
      </c>
      <c r="B2926" s="25" t="s">
        <v>114</v>
      </c>
      <c r="C2926" s="25" t="s">
        <v>26</v>
      </c>
      <c r="D2926" s="25" t="s">
        <v>23</v>
      </c>
      <c r="E2926" s="25" t="s">
        <v>1916</v>
      </c>
      <c r="F2926" s="2">
        <v>42436</v>
      </c>
      <c r="G2926" s="23" t="str">
        <f>TEXT(Table2[[#This Row],[Order-Date]],"mmm")</f>
        <v>Mar</v>
      </c>
      <c r="H2926">
        <v>2016</v>
      </c>
      <c r="I2926">
        <v>909117639</v>
      </c>
      <c r="J2926" s="2">
        <v>42651</v>
      </c>
      <c r="K2926" s="23">
        <f>WEEKDAY(#REF!,1)</f>
        <v>7</v>
      </c>
      <c r="L2926" s="25">
        <f>IF(#REF!&gt;=#REF!,#REF!-#REF!,"")</f>
        <v>215</v>
      </c>
      <c r="M2926" s="4">
        <v>6967</v>
      </c>
      <c r="N2926" s="5">
        <v>152.58000000000001</v>
      </c>
      <c r="O2926" s="5">
        <v>97.44</v>
      </c>
      <c r="P2926" s="5">
        <v>55.14</v>
      </c>
      <c r="Q2926" s="5">
        <f>#REF!*#REF!</f>
        <v>678864.48</v>
      </c>
      <c r="R2926" s="5">
        <v>384160.38</v>
      </c>
      <c r="S2926" s="5">
        <f>#REF!-#REF!</f>
        <v>-294704.09999999998</v>
      </c>
      <c r="T2926" s="36">
        <f t="shared" si="45"/>
        <v>-0.43411330049261099</v>
      </c>
    </row>
    <row r="2927" spans="1:20" x14ac:dyDescent="0.2">
      <c r="A2927" s="25" t="s">
        <v>32</v>
      </c>
      <c r="B2927" s="25" t="s">
        <v>170</v>
      </c>
      <c r="C2927" s="25" t="s">
        <v>22</v>
      </c>
      <c r="D2927" s="25" t="s">
        <v>27</v>
      </c>
      <c r="E2927" s="25" t="s">
        <v>1915</v>
      </c>
      <c r="F2927" s="2">
        <v>40536</v>
      </c>
      <c r="G2927" s="23" t="str">
        <f>TEXT(Table2[[#This Row],[Order-Date]],"mmm")</f>
        <v>Dec</v>
      </c>
      <c r="H2927">
        <v>2010</v>
      </c>
      <c r="I2927">
        <v>708899104</v>
      </c>
      <c r="J2927" s="2">
        <v>40544</v>
      </c>
      <c r="K2927" s="23">
        <f>WEEKDAY(#REF!,1)</f>
        <v>7</v>
      </c>
      <c r="L2927" s="25">
        <f>IF(#REF!&gt;=#REF!,#REF!-#REF!,"")</f>
        <v>8</v>
      </c>
      <c r="M2927" s="4">
        <v>7853</v>
      </c>
      <c r="N2927" s="5">
        <v>255.28</v>
      </c>
      <c r="O2927" s="5">
        <v>159.41999999999999</v>
      </c>
      <c r="P2927" s="5">
        <v>95.86</v>
      </c>
      <c r="Q2927" s="5">
        <f>#REF!*#REF!</f>
        <v>1251925.26</v>
      </c>
      <c r="R2927" s="5">
        <v>752788.58</v>
      </c>
      <c r="S2927" s="5">
        <f>#REF!-#REF!</f>
        <v>-499136.68</v>
      </c>
      <c r="T2927" s="36">
        <f t="shared" si="45"/>
        <v>-0.39869527035503699</v>
      </c>
    </row>
    <row r="2928" spans="1:20" x14ac:dyDescent="0.2">
      <c r="A2928" s="25" t="s">
        <v>29</v>
      </c>
      <c r="B2928" s="25" t="s">
        <v>214</v>
      </c>
      <c r="C2928" s="25" t="s">
        <v>77</v>
      </c>
      <c r="D2928" s="25" t="s">
        <v>27</v>
      </c>
      <c r="E2928" s="25" t="s">
        <v>1915</v>
      </c>
      <c r="F2928" s="2">
        <v>40790</v>
      </c>
      <c r="G2928" s="23" t="str">
        <f>TEXT(Table2[[#This Row],[Order-Date]],"mmm")</f>
        <v>Sep</v>
      </c>
      <c r="H2928">
        <v>2011</v>
      </c>
      <c r="I2928">
        <v>923922574</v>
      </c>
      <c r="J2928" s="2">
        <v>40686</v>
      </c>
      <c r="K2928" s="23">
        <f>WEEKDAY(#REF!,1)</f>
        <v>2</v>
      </c>
      <c r="L2928" s="25" t="str">
        <f>IF(#REF!&gt;=#REF!,#REF!-#REF!,"")</f>
        <v/>
      </c>
      <c r="M2928" s="4">
        <v>8076</v>
      </c>
      <c r="N2928" s="5">
        <v>154.06</v>
      </c>
      <c r="O2928" s="5">
        <v>90.93</v>
      </c>
      <c r="P2928" s="5">
        <v>63.13</v>
      </c>
      <c r="Q2928" s="5">
        <f>#REF!*#REF!</f>
        <v>734350.68</v>
      </c>
      <c r="R2928" s="5">
        <v>509837.88</v>
      </c>
      <c r="S2928" s="5">
        <f>#REF!-#REF!</f>
        <v>-224512.8</v>
      </c>
      <c r="T2928" s="36">
        <f t="shared" si="45"/>
        <v>-0.30572968217309998</v>
      </c>
    </row>
    <row r="2929" spans="1:20" x14ac:dyDescent="0.2">
      <c r="A2929" s="25" t="s">
        <v>37</v>
      </c>
      <c r="B2929" s="25" t="s">
        <v>196</v>
      </c>
      <c r="C2929" s="25" t="s">
        <v>77</v>
      </c>
      <c r="D2929" s="25" t="s">
        <v>27</v>
      </c>
      <c r="E2929" s="25" t="s">
        <v>1915</v>
      </c>
      <c r="F2929" s="2">
        <v>40773</v>
      </c>
      <c r="G2929" s="23" t="str">
        <f>TEXT(Table2[[#This Row],[Order-Date]],"mmm")</f>
        <v>Aug</v>
      </c>
      <c r="H2929">
        <v>2011</v>
      </c>
      <c r="I2929">
        <v>454236876</v>
      </c>
      <c r="J2929" s="2">
        <v>40777</v>
      </c>
      <c r="K2929" s="23">
        <f>WEEKDAY(#REF!,1)</f>
        <v>2</v>
      </c>
      <c r="L2929" s="25">
        <f>IF(#REF!&gt;=#REF!,#REF!-#REF!,"")</f>
        <v>4</v>
      </c>
      <c r="M2929" s="4">
        <v>7641</v>
      </c>
      <c r="N2929" s="5">
        <v>154.06</v>
      </c>
      <c r="O2929" s="5">
        <v>90.93</v>
      </c>
      <c r="P2929" s="5">
        <v>63.13</v>
      </c>
      <c r="Q2929" s="5">
        <f>#REF!*#REF!</f>
        <v>694796.13</v>
      </c>
      <c r="R2929" s="5">
        <v>482376.33</v>
      </c>
      <c r="S2929" s="5">
        <f>#REF!-#REF!</f>
        <v>-212419.8</v>
      </c>
      <c r="T2929" s="36">
        <f t="shared" si="45"/>
        <v>-0.30572968217309998</v>
      </c>
    </row>
    <row r="2930" spans="1:20" x14ac:dyDescent="0.2">
      <c r="A2930" s="25" t="s">
        <v>37</v>
      </c>
      <c r="B2930" s="25" t="s">
        <v>63</v>
      </c>
      <c r="C2930" s="25" t="s">
        <v>26</v>
      </c>
      <c r="D2930" s="25" t="s">
        <v>23</v>
      </c>
      <c r="E2930" s="25" t="s">
        <v>1916</v>
      </c>
      <c r="F2930" s="2">
        <v>41894</v>
      </c>
      <c r="G2930" s="23" t="str">
        <f>TEXT(Table2[[#This Row],[Order-Date]],"mmm")</f>
        <v>Sep</v>
      </c>
      <c r="H2930">
        <v>2014</v>
      </c>
      <c r="I2930">
        <v>520203340</v>
      </c>
      <c r="J2930" s="2">
        <v>41992</v>
      </c>
      <c r="K2930" s="23">
        <f>WEEKDAY(#REF!,1)</f>
        <v>6</v>
      </c>
      <c r="L2930" s="25">
        <f>IF(#REF!&gt;=#REF!,#REF!-#REF!,"")</f>
        <v>98</v>
      </c>
      <c r="M2930" s="4">
        <v>8583</v>
      </c>
      <c r="N2930" s="5">
        <v>152.58000000000001</v>
      </c>
      <c r="O2930" s="5">
        <v>97.44</v>
      </c>
      <c r="P2930" s="5">
        <v>55.14</v>
      </c>
      <c r="Q2930" s="5">
        <f>#REF!*#REF!</f>
        <v>836327.52</v>
      </c>
      <c r="R2930" s="5">
        <v>473266.62</v>
      </c>
      <c r="S2930" s="5">
        <f>#REF!-#REF!</f>
        <v>-363060.9</v>
      </c>
      <c r="T2930" s="36">
        <f t="shared" si="45"/>
        <v>-0.43411330049261099</v>
      </c>
    </row>
    <row r="2931" spans="1:20" x14ac:dyDescent="0.2">
      <c r="A2931" s="25" t="s">
        <v>40</v>
      </c>
      <c r="B2931" s="25" t="s">
        <v>205</v>
      </c>
      <c r="C2931" s="25" t="s">
        <v>34</v>
      </c>
      <c r="D2931" s="25" t="s">
        <v>23</v>
      </c>
      <c r="E2931" s="25" t="s">
        <v>1916</v>
      </c>
      <c r="F2931" s="2">
        <v>41566</v>
      </c>
      <c r="G2931" s="23" t="str">
        <f>TEXT(Table2[[#This Row],[Order-Date]],"mmm")</f>
        <v>Oct</v>
      </c>
      <c r="H2931">
        <v>2013</v>
      </c>
      <c r="I2931">
        <v>612495791</v>
      </c>
      <c r="J2931" s="2">
        <v>41558</v>
      </c>
      <c r="K2931" s="23">
        <f>WEEKDAY(#REF!,1)</f>
        <v>6</v>
      </c>
      <c r="L2931" s="25" t="str">
        <f>IF(#REF!&gt;=#REF!,#REF!-#REF!,"")</f>
        <v/>
      </c>
      <c r="M2931" s="4">
        <v>9971</v>
      </c>
      <c r="N2931" s="5">
        <v>205.7</v>
      </c>
      <c r="O2931" s="5">
        <v>117.11</v>
      </c>
      <c r="P2931" s="5">
        <v>88.59</v>
      </c>
      <c r="Q2931" s="5">
        <f>#REF!*#REF!</f>
        <v>1167703.81</v>
      </c>
      <c r="R2931" s="5">
        <v>883330.89</v>
      </c>
      <c r="S2931" s="5">
        <f>#REF!-#REF!</f>
        <v>-284372.92</v>
      </c>
      <c r="T2931" s="36">
        <f t="shared" si="45"/>
        <v>-0.24353172231235601</v>
      </c>
    </row>
    <row r="2932" spans="1:20" x14ac:dyDescent="0.2">
      <c r="A2932" s="25" t="s">
        <v>29</v>
      </c>
      <c r="B2932" s="25" t="s">
        <v>89</v>
      </c>
      <c r="C2932" s="25" t="s">
        <v>26</v>
      </c>
      <c r="D2932" s="25" t="s">
        <v>27</v>
      </c>
      <c r="E2932" s="25" t="s">
        <v>1918</v>
      </c>
      <c r="F2932" s="2">
        <v>42826</v>
      </c>
      <c r="G2932" s="23" t="str">
        <f>TEXT(Table2[[#This Row],[Order-Date]],"mmm")</f>
        <v>Apr</v>
      </c>
      <c r="H2932">
        <v>2017</v>
      </c>
      <c r="I2932">
        <v>742100560</v>
      </c>
      <c r="J2932" s="2">
        <v>42752</v>
      </c>
      <c r="K2932" s="23">
        <f>WEEKDAY(#REF!,1)</f>
        <v>3</v>
      </c>
      <c r="L2932" s="25" t="str">
        <f>IF(#REF!&gt;=#REF!,#REF!-#REF!,"")</f>
        <v/>
      </c>
      <c r="M2932" s="4">
        <v>2902</v>
      </c>
      <c r="N2932" s="5">
        <v>152.58000000000001</v>
      </c>
      <c r="O2932" s="5">
        <v>97.44</v>
      </c>
      <c r="P2932" s="5">
        <v>55.14</v>
      </c>
      <c r="Q2932" s="5">
        <f>#REF!*#REF!</f>
        <v>282770.88</v>
      </c>
      <c r="R2932" s="5">
        <v>160016.28</v>
      </c>
      <c r="S2932" s="5">
        <f>#REF!-#REF!</f>
        <v>-122754.6</v>
      </c>
      <c r="T2932" s="36">
        <f t="shared" si="45"/>
        <v>-0.43411330049261099</v>
      </c>
    </row>
    <row r="2933" spans="1:20" x14ac:dyDescent="0.2">
      <c r="A2933" s="25" t="s">
        <v>46</v>
      </c>
      <c r="B2933" s="25" t="s">
        <v>119</v>
      </c>
      <c r="C2933" s="25" t="s">
        <v>65</v>
      </c>
      <c r="D2933" s="25" t="s">
        <v>23</v>
      </c>
      <c r="E2933" s="25" t="s">
        <v>1917</v>
      </c>
      <c r="F2933" s="2">
        <v>42192</v>
      </c>
      <c r="G2933" s="23" t="str">
        <f>TEXT(Table2[[#This Row],[Order-Date]],"mmm")</f>
        <v>Jul</v>
      </c>
      <c r="H2933">
        <v>2015</v>
      </c>
      <c r="I2933">
        <v>990316474</v>
      </c>
      <c r="J2933" s="2">
        <v>42237</v>
      </c>
      <c r="K2933" s="23">
        <f>WEEKDAY(#REF!,1)</f>
        <v>6</v>
      </c>
      <c r="L2933" s="25">
        <f>IF(#REF!&gt;=#REF!,#REF!-#REF!,"")</f>
        <v>45</v>
      </c>
      <c r="M2933" s="4">
        <v>5507</v>
      </c>
      <c r="N2933" s="5">
        <v>9.33</v>
      </c>
      <c r="O2933" s="5">
        <v>6.92</v>
      </c>
      <c r="P2933" s="5">
        <v>2.41</v>
      </c>
      <c r="Q2933" s="5">
        <f>#REF!*#REF!</f>
        <v>38108.44</v>
      </c>
      <c r="R2933" s="5">
        <v>13271.87</v>
      </c>
      <c r="S2933" s="5">
        <f>#REF!-#REF!</f>
        <v>-24836.57</v>
      </c>
      <c r="T2933" s="36">
        <f t="shared" si="45"/>
        <v>-0.65173410404624299</v>
      </c>
    </row>
    <row r="2934" spans="1:20" x14ac:dyDescent="0.2">
      <c r="A2934" s="25" t="s">
        <v>37</v>
      </c>
      <c r="B2934" s="25" t="s">
        <v>63</v>
      </c>
      <c r="C2934" s="25" t="s">
        <v>31</v>
      </c>
      <c r="D2934" s="25" t="s">
        <v>27</v>
      </c>
      <c r="E2934" s="25" t="s">
        <v>1915</v>
      </c>
      <c r="F2934" s="2">
        <v>42534</v>
      </c>
      <c r="G2934" s="23" t="str">
        <f>TEXT(Table2[[#This Row],[Order-Date]],"mmm")</f>
        <v>Jun</v>
      </c>
      <c r="H2934">
        <v>2016</v>
      </c>
      <c r="I2934">
        <v>158754861</v>
      </c>
      <c r="J2934" s="2">
        <v>42575</v>
      </c>
      <c r="K2934" s="23">
        <f>WEEKDAY(#REF!,1)</f>
        <v>1</v>
      </c>
      <c r="L2934" s="25">
        <f>IF(#REF!&gt;=#REF!,#REF!-#REF!,"")</f>
        <v>41</v>
      </c>
      <c r="M2934" s="4">
        <v>7946</v>
      </c>
      <c r="N2934" s="5">
        <v>47.45</v>
      </c>
      <c r="O2934" s="5">
        <v>31.79</v>
      </c>
      <c r="P2934" s="5">
        <v>15.66</v>
      </c>
      <c r="Q2934" s="5">
        <f>#REF!*#REF!</f>
        <v>252603.34</v>
      </c>
      <c r="R2934" s="5">
        <v>124434.36</v>
      </c>
      <c r="S2934" s="5">
        <f>#REF!-#REF!</f>
        <v>-128168.98</v>
      </c>
      <c r="T2934" s="36">
        <f t="shared" si="45"/>
        <v>-0.50739226171752105</v>
      </c>
    </row>
    <row r="2935" spans="1:20" x14ac:dyDescent="0.2">
      <c r="A2935" s="25" t="s">
        <v>46</v>
      </c>
      <c r="B2935" s="25" t="s">
        <v>207</v>
      </c>
      <c r="C2935" s="25" t="s">
        <v>85</v>
      </c>
      <c r="D2935" s="25" t="s">
        <v>27</v>
      </c>
      <c r="E2935" s="25" t="s">
        <v>1918</v>
      </c>
      <c r="F2935" s="2">
        <v>42499</v>
      </c>
      <c r="G2935" s="23" t="str">
        <f>TEXT(Table2[[#This Row],[Order-Date]],"mmm")</f>
        <v>May</v>
      </c>
      <c r="H2935">
        <v>2016</v>
      </c>
      <c r="I2935">
        <v>719339549</v>
      </c>
      <c r="J2935" s="2">
        <v>42634</v>
      </c>
      <c r="K2935" s="23">
        <f>WEEKDAY(#REF!,1)</f>
        <v>4</v>
      </c>
      <c r="L2935" s="25">
        <f>IF(#REF!&gt;=#REF!,#REF!-#REF!,"")</f>
        <v>135</v>
      </c>
      <c r="M2935" s="4">
        <v>7413</v>
      </c>
      <c r="N2935" s="5">
        <v>668.27</v>
      </c>
      <c r="O2935" s="5">
        <v>502.54</v>
      </c>
      <c r="P2935" s="5">
        <v>165.73</v>
      </c>
      <c r="Q2935" s="5">
        <f>#REF!*#REF!</f>
        <v>3725329.02</v>
      </c>
      <c r="R2935" s="5">
        <v>1228556.49</v>
      </c>
      <c r="S2935" s="5">
        <f>#REF!-#REF!</f>
        <v>-2496772.5299999998</v>
      </c>
      <c r="T2935" s="36">
        <f t="shared" si="45"/>
        <v>-0.67021530624427905</v>
      </c>
    </row>
    <row r="2936" spans="1:20" x14ac:dyDescent="0.2">
      <c r="A2936" s="25" t="s">
        <v>37</v>
      </c>
      <c r="B2936" s="25" t="s">
        <v>67</v>
      </c>
      <c r="C2936" s="25" t="s">
        <v>34</v>
      </c>
      <c r="D2936" s="25" t="s">
        <v>23</v>
      </c>
      <c r="E2936" s="25" t="s">
        <v>1916</v>
      </c>
      <c r="F2936" s="2">
        <v>41975</v>
      </c>
      <c r="G2936" s="23" t="str">
        <f>TEXT(Table2[[#This Row],[Order-Date]],"mmm")</f>
        <v>Dec</v>
      </c>
      <c r="H2936">
        <v>2014</v>
      </c>
      <c r="I2936">
        <v>264306867</v>
      </c>
      <c r="J2936" s="2">
        <v>41727</v>
      </c>
      <c r="K2936" s="23">
        <f>WEEKDAY(#REF!,1)</f>
        <v>7</v>
      </c>
      <c r="L2936" s="25" t="str">
        <f>IF(#REF!&gt;=#REF!,#REF!-#REF!,"")</f>
        <v/>
      </c>
      <c r="M2936" s="4">
        <v>3130</v>
      </c>
      <c r="N2936" s="5">
        <v>205.7</v>
      </c>
      <c r="O2936" s="5">
        <v>117.11</v>
      </c>
      <c r="P2936" s="5">
        <v>88.59</v>
      </c>
      <c r="Q2936" s="5">
        <f>#REF!*#REF!</f>
        <v>366554.3</v>
      </c>
      <c r="R2936" s="5">
        <v>277286.7</v>
      </c>
      <c r="S2936" s="5">
        <f>#REF!-#REF!</f>
        <v>-89267.6</v>
      </c>
      <c r="T2936" s="36">
        <f t="shared" si="45"/>
        <v>-0.24353172231235601</v>
      </c>
    </row>
    <row r="2937" spans="1:20" x14ac:dyDescent="0.2">
      <c r="A2937" s="25" t="s">
        <v>32</v>
      </c>
      <c r="B2937" s="25" t="s">
        <v>113</v>
      </c>
      <c r="C2937" s="25" t="s">
        <v>26</v>
      </c>
      <c r="D2937" s="25" t="s">
        <v>27</v>
      </c>
      <c r="E2937" s="25" t="s">
        <v>1918</v>
      </c>
      <c r="F2937" s="2">
        <v>40737</v>
      </c>
      <c r="G2937" s="23" t="str">
        <f>TEXT(Table2[[#This Row],[Order-Date]],"mmm")</f>
        <v>Jul</v>
      </c>
      <c r="H2937">
        <v>2011</v>
      </c>
      <c r="I2937">
        <v>956205642</v>
      </c>
      <c r="J2937" s="2">
        <v>40780</v>
      </c>
      <c r="K2937" s="23">
        <f>WEEKDAY(#REF!,1)</f>
        <v>5</v>
      </c>
      <c r="L2937" s="25">
        <f>IF(#REF!&gt;=#REF!,#REF!-#REF!,"")</f>
        <v>43</v>
      </c>
      <c r="M2937" s="4">
        <v>1353</v>
      </c>
      <c r="N2937" s="5">
        <v>152.58000000000001</v>
      </c>
      <c r="O2937" s="5">
        <v>97.44</v>
      </c>
      <c r="P2937" s="5">
        <v>55.14</v>
      </c>
      <c r="Q2937" s="5">
        <f>#REF!*#REF!</f>
        <v>131836.32</v>
      </c>
      <c r="R2937" s="5">
        <v>74604.42</v>
      </c>
      <c r="S2937" s="5">
        <f>#REF!-#REF!</f>
        <v>-57231.9</v>
      </c>
      <c r="T2937" s="36">
        <f t="shared" si="45"/>
        <v>-0.43411330049261099</v>
      </c>
    </row>
    <row r="2938" spans="1:20" x14ac:dyDescent="0.2">
      <c r="A2938" s="25" t="s">
        <v>32</v>
      </c>
      <c r="B2938" s="25" t="s">
        <v>200</v>
      </c>
      <c r="C2938" s="25" t="s">
        <v>77</v>
      </c>
      <c r="D2938" s="25" t="s">
        <v>27</v>
      </c>
      <c r="E2938" s="25" t="s">
        <v>1916</v>
      </c>
      <c r="F2938" s="2">
        <v>41009</v>
      </c>
      <c r="G2938" s="23" t="str">
        <f>TEXT(Table2[[#This Row],[Order-Date]],"mmm")</f>
        <v>Apr</v>
      </c>
      <c r="H2938">
        <v>2012</v>
      </c>
      <c r="I2938">
        <v>977897202</v>
      </c>
      <c r="J2938" s="2">
        <v>41224</v>
      </c>
      <c r="K2938" s="23">
        <f>WEEKDAY(#REF!,1)</f>
        <v>1</v>
      </c>
      <c r="L2938" s="25">
        <f>IF(#REF!&gt;=#REF!,#REF!-#REF!,"")</f>
        <v>215</v>
      </c>
      <c r="M2938" s="4">
        <v>368</v>
      </c>
      <c r="N2938" s="5">
        <v>154.06</v>
      </c>
      <c r="O2938" s="5">
        <v>90.93</v>
      </c>
      <c r="P2938" s="5">
        <v>63.13</v>
      </c>
      <c r="Q2938" s="5">
        <f>#REF!*#REF!</f>
        <v>33462.239999999998</v>
      </c>
      <c r="R2938" s="5">
        <v>23231.84</v>
      </c>
      <c r="S2938" s="5">
        <f>#REF!-#REF!</f>
        <v>-10230.4</v>
      </c>
      <c r="T2938" s="36">
        <f t="shared" si="45"/>
        <v>-0.30572968217309998</v>
      </c>
    </row>
    <row r="2939" spans="1:20" x14ac:dyDescent="0.2">
      <c r="A2939" s="25" t="s">
        <v>32</v>
      </c>
      <c r="B2939" s="25" t="s">
        <v>170</v>
      </c>
      <c r="C2939" s="25" t="s">
        <v>22</v>
      </c>
      <c r="D2939" s="25" t="s">
        <v>23</v>
      </c>
      <c r="E2939" s="25" t="s">
        <v>1916</v>
      </c>
      <c r="F2939" s="2">
        <v>40638</v>
      </c>
      <c r="G2939" s="23" t="str">
        <f>TEXT(Table2[[#This Row],[Order-Date]],"mmm")</f>
        <v>Apr</v>
      </c>
      <c r="H2939">
        <v>2011</v>
      </c>
      <c r="I2939">
        <v>382555377</v>
      </c>
      <c r="J2939" s="2">
        <v>40713</v>
      </c>
      <c r="K2939" s="23">
        <f>WEEKDAY(#REF!,1)</f>
        <v>1</v>
      </c>
      <c r="L2939" s="25">
        <f>IF(#REF!&gt;=#REF!,#REF!-#REF!,"")</f>
        <v>75</v>
      </c>
      <c r="M2939" s="4">
        <v>5492</v>
      </c>
      <c r="N2939" s="5">
        <v>255.28</v>
      </c>
      <c r="O2939" s="5">
        <v>159.41999999999999</v>
      </c>
      <c r="P2939" s="5">
        <v>95.86</v>
      </c>
      <c r="Q2939" s="5">
        <f>#REF!*#REF!</f>
        <v>875534.64</v>
      </c>
      <c r="R2939" s="5">
        <v>526463.12</v>
      </c>
      <c r="S2939" s="5">
        <f>#REF!-#REF!</f>
        <v>-349071.52</v>
      </c>
      <c r="T2939" s="36">
        <f t="shared" si="45"/>
        <v>-0.39869527035503699</v>
      </c>
    </row>
    <row r="2940" spans="1:20" x14ac:dyDescent="0.2">
      <c r="A2940" s="25" t="s">
        <v>32</v>
      </c>
      <c r="B2940" s="25" t="s">
        <v>157</v>
      </c>
      <c r="C2940" s="25" t="s">
        <v>65</v>
      </c>
      <c r="D2940" s="25" t="s">
        <v>27</v>
      </c>
      <c r="E2940" s="25" t="s">
        <v>1916</v>
      </c>
      <c r="F2940" s="2">
        <v>42948</v>
      </c>
      <c r="G2940" s="23" t="str">
        <f>TEXT(Table2[[#This Row],[Order-Date]],"mmm")</f>
        <v>Aug</v>
      </c>
      <c r="H2940">
        <v>2017</v>
      </c>
      <c r="I2940">
        <v>643666493</v>
      </c>
      <c r="J2940" s="2">
        <v>42789</v>
      </c>
      <c r="K2940" s="23">
        <f>WEEKDAY(#REF!,1)</f>
        <v>5</v>
      </c>
      <c r="L2940" s="25" t="str">
        <f>IF(#REF!&gt;=#REF!,#REF!-#REF!,"")</f>
        <v/>
      </c>
      <c r="M2940" s="4">
        <v>4074</v>
      </c>
      <c r="N2940" s="5">
        <v>9.33</v>
      </c>
      <c r="O2940" s="5">
        <v>6.92</v>
      </c>
      <c r="P2940" s="5">
        <v>2.41</v>
      </c>
      <c r="Q2940" s="5">
        <f>#REF!*#REF!</f>
        <v>28192.080000000002</v>
      </c>
      <c r="R2940" s="5">
        <v>9818.34</v>
      </c>
      <c r="S2940" s="5">
        <f>#REF!-#REF!</f>
        <v>-18373.740000000002</v>
      </c>
      <c r="T2940" s="36">
        <f t="shared" si="45"/>
        <v>-0.65173410404624299</v>
      </c>
    </row>
    <row r="2941" spans="1:20" x14ac:dyDescent="0.2">
      <c r="A2941" s="25" t="s">
        <v>29</v>
      </c>
      <c r="B2941" s="25" t="s">
        <v>174</v>
      </c>
      <c r="C2941" s="25" t="s">
        <v>65</v>
      </c>
      <c r="D2941" s="25" t="s">
        <v>27</v>
      </c>
      <c r="E2941" s="25" t="s">
        <v>1917</v>
      </c>
      <c r="F2941" s="2">
        <v>41975</v>
      </c>
      <c r="G2941" s="23" t="str">
        <f>TEXT(Table2[[#This Row],[Order-Date]],"mmm")</f>
        <v>Dec</v>
      </c>
      <c r="H2941">
        <v>2014</v>
      </c>
      <c r="I2941">
        <v>605029380</v>
      </c>
      <c r="J2941" s="2">
        <v>41688</v>
      </c>
      <c r="K2941" s="23">
        <f>WEEKDAY(#REF!,1)</f>
        <v>3</v>
      </c>
      <c r="L2941" s="25" t="str">
        <f>IF(#REF!&gt;=#REF!,#REF!-#REF!,"")</f>
        <v/>
      </c>
      <c r="M2941" s="4">
        <v>493</v>
      </c>
      <c r="N2941" s="5">
        <v>9.33</v>
      </c>
      <c r="O2941" s="5">
        <v>6.92</v>
      </c>
      <c r="P2941" s="5">
        <v>2.41</v>
      </c>
      <c r="Q2941" s="5">
        <f>#REF!*#REF!</f>
        <v>3411.56</v>
      </c>
      <c r="R2941" s="5">
        <v>1188.1300000000001</v>
      </c>
      <c r="S2941" s="5">
        <f>#REF!-#REF!</f>
        <v>-2223.4299999999998</v>
      </c>
      <c r="T2941" s="36">
        <f t="shared" si="45"/>
        <v>-0.65173410404624299</v>
      </c>
    </row>
    <row r="2942" spans="1:20" x14ac:dyDescent="0.2">
      <c r="A2942" s="25" t="s">
        <v>32</v>
      </c>
      <c r="B2942" s="25" t="s">
        <v>152</v>
      </c>
      <c r="C2942" s="25" t="s">
        <v>65</v>
      </c>
      <c r="D2942" s="25" t="s">
        <v>23</v>
      </c>
      <c r="E2942" s="25" t="s">
        <v>1916</v>
      </c>
      <c r="F2942" s="2">
        <v>40443</v>
      </c>
      <c r="G2942" s="23" t="str">
        <f>TEXT(Table2[[#This Row],[Order-Date]],"mmm")</f>
        <v>Sep</v>
      </c>
      <c r="H2942">
        <v>2010</v>
      </c>
      <c r="I2942">
        <v>530755364</v>
      </c>
      <c r="J2942" s="2">
        <v>40450</v>
      </c>
      <c r="K2942" s="23">
        <f>WEEKDAY(#REF!,1)</f>
        <v>4</v>
      </c>
      <c r="L2942" s="25">
        <f>IF(#REF!&gt;=#REF!,#REF!-#REF!,"")</f>
        <v>7</v>
      </c>
      <c r="M2942" s="4">
        <v>1162</v>
      </c>
      <c r="N2942" s="5">
        <v>9.33</v>
      </c>
      <c r="O2942" s="5">
        <v>6.92</v>
      </c>
      <c r="P2942" s="5">
        <v>2.41</v>
      </c>
      <c r="Q2942" s="5">
        <f>#REF!*#REF!</f>
        <v>8041.04</v>
      </c>
      <c r="R2942" s="5">
        <v>2800.42</v>
      </c>
      <c r="S2942" s="5">
        <f>#REF!-#REF!</f>
        <v>-5240.62</v>
      </c>
      <c r="T2942" s="36">
        <f t="shared" si="45"/>
        <v>-0.65173410404624299</v>
      </c>
    </row>
    <row r="2943" spans="1:20" x14ac:dyDescent="0.2">
      <c r="A2943" s="25" t="s">
        <v>40</v>
      </c>
      <c r="B2943" s="25" t="s">
        <v>218</v>
      </c>
      <c r="C2943" s="25" t="s">
        <v>77</v>
      </c>
      <c r="D2943" s="25" t="s">
        <v>27</v>
      </c>
      <c r="E2943" s="25" t="s">
        <v>1915</v>
      </c>
      <c r="F2943" s="2">
        <v>40986</v>
      </c>
      <c r="G2943" s="23" t="str">
        <f>TEXT(Table2[[#This Row],[Order-Date]],"mmm")</f>
        <v>Mar</v>
      </c>
      <c r="H2943">
        <v>2012</v>
      </c>
      <c r="I2943">
        <v>755268275</v>
      </c>
      <c r="J2943" s="2">
        <v>41064</v>
      </c>
      <c r="K2943" s="23">
        <f>WEEKDAY(#REF!,1)</f>
        <v>2</v>
      </c>
      <c r="L2943" s="25">
        <f>IF(#REF!&gt;=#REF!,#REF!-#REF!,"")</f>
        <v>78</v>
      </c>
      <c r="M2943" s="4">
        <v>9521</v>
      </c>
      <c r="N2943" s="5">
        <v>154.06</v>
      </c>
      <c r="O2943" s="5">
        <v>90.93</v>
      </c>
      <c r="P2943" s="5">
        <v>63.13</v>
      </c>
      <c r="Q2943" s="5">
        <f>#REF!*#REF!</f>
        <v>865744.53</v>
      </c>
      <c r="R2943" s="5">
        <v>601060.73</v>
      </c>
      <c r="S2943" s="5">
        <f>#REF!-#REF!</f>
        <v>-264683.8</v>
      </c>
      <c r="T2943" s="36">
        <f t="shared" si="45"/>
        <v>-0.30572968217309998</v>
      </c>
    </row>
    <row r="2944" spans="1:20" x14ac:dyDescent="0.2">
      <c r="A2944" s="25" t="s">
        <v>29</v>
      </c>
      <c r="B2944" s="25" t="s">
        <v>130</v>
      </c>
      <c r="C2944" s="25" t="s">
        <v>56</v>
      </c>
      <c r="D2944" s="25" t="s">
        <v>23</v>
      </c>
      <c r="E2944" s="25" t="s">
        <v>1916</v>
      </c>
      <c r="F2944" s="2">
        <v>43045</v>
      </c>
      <c r="G2944" s="23" t="str">
        <f>TEXT(Table2[[#This Row],[Order-Date]],"mmm")</f>
        <v>Nov</v>
      </c>
      <c r="H2944">
        <v>2017</v>
      </c>
      <c r="I2944">
        <v>333304440</v>
      </c>
      <c r="J2944" s="2">
        <v>42862</v>
      </c>
      <c r="K2944" s="23">
        <f>WEEKDAY(#REF!,1)</f>
        <v>1</v>
      </c>
      <c r="L2944" s="25" t="str">
        <f>IF(#REF!&gt;=#REF!,#REF!-#REF!,"")</f>
        <v/>
      </c>
      <c r="M2944" s="4">
        <v>1046</v>
      </c>
      <c r="N2944" s="5">
        <v>421.89</v>
      </c>
      <c r="O2944" s="5">
        <v>364.69</v>
      </c>
      <c r="P2944" s="5">
        <v>57.2</v>
      </c>
      <c r="Q2944" s="5">
        <f>#REF!*#REF!</f>
        <v>381465.74</v>
      </c>
      <c r="R2944" s="5">
        <v>59831.199999999997</v>
      </c>
      <c r="S2944" s="5">
        <f>#REF!-#REF!</f>
        <v>-321634.53999999998</v>
      </c>
      <c r="T2944" s="36">
        <f t="shared" si="45"/>
        <v>-0.84315445995228799</v>
      </c>
    </row>
    <row r="2945" spans="1:20" x14ac:dyDescent="0.2">
      <c r="A2945" s="25" t="s">
        <v>32</v>
      </c>
      <c r="B2945" s="25" t="s">
        <v>96</v>
      </c>
      <c r="C2945" s="25" t="s">
        <v>26</v>
      </c>
      <c r="D2945" s="25" t="s">
        <v>27</v>
      </c>
      <c r="E2945" s="25" t="s">
        <v>1915</v>
      </c>
      <c r="F2945" s="2">
        <v>42001</v>
      </c>
      <c r="G2945" s="23" t="str">
        <f>TEXT(Table2[[#This Row],[Order-Date]],"mmm")</f>
        <v>Dec</v>
      </c>
      <c r="H2945">
        <v>2014</v>
      </c>
      <c r="I2945">
        <v>189912688</v>
      </c>
      <c r="J2945" s="2">
        <v>42249</v>
      </c>
      <c r="K2945" s="23">
        <f>WEEKDAY(#REF!,1)</f>
        <v>4</v>
      </c>
      <c r="L2945" s="25">
        <f>IF(#REF!&gt;=#REF!,#REF!-#REF!,"")</f>
        <v>248</v>
      </c>
      <c r="M2945" s="4">
        <v>8240</v>
      </c>
      <c r="N2945" s="5">
        <v>152.58000000000001</v>
      </c>
      <c r="O2945" s="5">
        <v>97.44</v>
      </c>
      <c r="P2945" s="5">
        <v>55.14</v>
      </c>
      <c r="Q2945" s="5">
        <f>#REF!*#REF!</f>
        <v>802905.59999999998</v>
      </c>
      <c r="R2945" s="5">
        <v>454353.6</v>
      </c>
      <c r="S2945" s="5">
        <f>#REF!-#REF!</f>
        <v>-348552</v>
      </c>
      <c r="T2945" s="36">
        <f t="shared" si="45"/>
        <v>-0.43411330049261099</v>
      </c>
    </row>
    <row r="2946" spans="1:20" x14ac:dyDescent="0.2">
      <c r="A2946" s="25" t="s">
        <v>40</v>
      </c>
      <c r="B2946" s="25" t="s">
        <v>74</v>
      </c>
      <c r="C2946" s="25" t="s">
        <v>31</v>
      </c>
      <c r="D2946" s="25" t="s">
        <v>23</v>
      </c>
      <c r="E2946" s="25" t="s">
        <v>1915</v>
      </c>
      <c r="F2946" s="2">
        <v>42812</v>
      </c>
      <c r="G2946" s="23" t="str">
        <f>TEXT(Table2[[#This Row],[Order-Date]],"mmm")</f>
        <v>Mar</v>
      </c>
      <c r="H2946">
        <v>2017</v>
      </c>
      <c r="I2946">
        <v>870454347</v>
      </c>
      <c r="J2946" s="2">
        <v>42820</v>
      </c>
      <c r="K2946" s="23">
        <f>WEEKDAY(#REF!,1)</f>
        <v>1</v>
      </c>
      <c r="L2946" s="25">
        <f>IF(#REF!&gt;=#REF!,#REF!-#REF!,"")</f>
        <v>8</v>
      </c>
      <c r="M2946" s="4">
        <v>5639</v>
      </c>
      <c r="N2946" s="5">
        <v>47.45</v>
      </c>
      <c r="O2946" s="5">
        <v>31.79</v>
      </c>
      <c r="P2946" s="5">
        <v>15.66</v>
      </c>
      <c r="Q2946" s="5">
        <f>#REF!*#REF!</f>
        <v>179263.81</v>
      </c>
      <c r="R2946" s="5">
        <v>88306.74</v>
      </c>
      <c r="S2946" s="5">
        <f>#REF!-#REF!</f>
        <v>-90957.07</v>
      </c>
      <c r="T2946" s="36">
        <f t="shared" si="45"/>
        <v>-0.50739226171752105</v>
      </c>
    </row>
    <row r="2947" spans="1:20" x14ac:dyDescent="0.2">
      <c r="A2947" s="25" t="s">
        <v>32</v>
      </c>
      <c r="B2947" s="25" t="s">
        <v>157</v>
      </c>
      <c r="C2947" s="25" t="s">
        <v>31</v>
      </c>
      <c r="D2947" s="25" t="s">
        <v>23</v>
      </c>
      <c r="E2947" s="25" t="s">
        <v>1918</v>
      </c>
      <c r="F2947" s="2">
        <v>40695</v>
      </c>
      <c r="G2947" s="23" t="str">
        <f>TEXT(Table2[[#This Row],[Order-Date]],"mmm")</f>
        <v>Jun</v>
      </c>
      <c r="H2947">
        <v>2011</v>
      </c>
      <c r="I2947">
        <v>290603244</v>
      </c>
      <c r="J2947" s="2">
        <v>40595</v>
      </c>
      <c r="K2947" s="23">
        <f>WEEKDAY(#REF!,1)</f>
        <v>2</v>
      </c>
      <c r="L2947" s="25" t="str">
        <f>IF(#REF!&gt;=#REF!,#REF!-#REF!,"")</f>
        <v/>
      </c>
      <c r="M2947" s="4">
        <v>4813</v>
      </c>
      <c r="N2947" s="5">
        <v>47.45</v>
      </c>
      <c r="O2947" s="5">
        <v>31.79</v>
      </c>
      <c r="P2947" s="5">
        <v>15.66</v>
      </c>
      <c r="Q2947" s="5">
        <f>#REF!*#REF!</f>
        <v>153005.26999999999</v>
      </c>
      <c r="R2947" s="5">
        <v>75371.58</v>
      </c>
      <c r="S2947" s="5">
        <f>#REF!-#REF!</f>
        <v>-77633.69</v>
      </c>
      <c r="T2947" s="36">
        <f t="shared" ref="T2947:T3010" si="46">S2947/Q2947</f>
        <v>-0.50739226171752105</v>
      </c>
    </row>
    <row r="2948" spans="1:20" x14ac:dyDescent="0.2">
      <c r="A2948" s="25" t="s">
        <v>29</v>
      </c>
      <c r="B2948" s="25" t="s">
        <v>104</v>
      </c>
      <c r="C2948" s="25" t="s">
        <v>51</v>
      </c>
      <c r="D2948" s="25" t="s">
        <v>27</v>
      </c>
      <c r="E2948" s="25" t="s">
        <v>1917</v>
      </c>
      <c r="F2948" s="2">
        <v>41707</v>
      </c>
      <c r="G2948" s="23" t="str">
        <f>TEXT(Table2[[#This Row],[Order-Date]],"mmm")</f>
        <v>Mar</v>
      </c>
      <c r="H2948">
        <v>2014</v>
      </c>
      <c r="I2948">
        <v>486345708</v>
      </c>
      <c r="J2948" s="2">
        <v>41953</v>
      </c>
      <c r="K2948" s="23">
        <f>WEEKDAY(#REF!,1)</f>
        <v>2</v>
      </c>
      <c r="L2948" s="25">
        <f>IF(#REF!&gt;=#REF!,#REF!-#REF!,"")</f>
        <v>246</v>
      </c>
      <c r="M2948" s="4">
        <v>9357</v>
      </c>
      <c r="N2948" s="5">
        <v>437.2</v>
      </c>
      <c r="O2948" s="5">
        <v>263.33</v>
      </c>
      <c r="P2948" s="5">
        <v>173.87</v>
      </c>
      <c r="Q2948" s="5">
        <f>#REF!*#REF!</f>
        <v>2463978.81</v>
      </c>
      <c r="R2948" s="5">
        <v>1626901.59</v>
      </c>
      <c r="S2948" s="5">
        <f>#REF!-#REF!</f>
        <v>-837077.22</v>
      </c>
      <c r="T2948" s="36">
        <f t="shared" si="46"/>
        <v>-0.33972581931416901</v>
      </c>
    </row>
    <row r="2949" spans="1:20" x14ac:dyDescent="0.2">
      <c r="A2949" s="25" t="s">
        <v>20</v>
      </c>
      <c r="B2949" s="25" t="s">
        <v>121</v>
      </c>
      <c r="C2949" s="25" t="s">
        <v>39</v>
      </c>
      <c r="D2949" s="25" t="s">
        <v>27</v>
      </c>
      <c r="E2949" s="25" t="s">
        <v>1915</v>
      </c>
      <c r="F2949" s="2">
        <v>41553</v>
      </c>
      <c r="G2949" s="23" t="str">
        <f>TEXT(Table2[[#This Row],[Order-Date]],"mmm")</f>
        <v>Oct</v>
      </c>
      <c r="H2949">
        <v>2013</v>
      </c>
      <c r="I2949">
        <v>863980567</v>
      </c>
      <c r="J2949" s="2">
        <v>41445</v>
      </c>
      <c r="K2949" s="23">
        <f>WEEKDAY(#REF!,1)</f>
        <v>5</v>
      </c>
      <c r="L2949" s="25" t="str">
        <f>IF(#REF!&gt;=#REF!,#REF!-#REF!,"")</f>
        <v/>
      </c>
      <c r="M2949" s="4">
        <v>9904</v>
      </c>
      <c r="N2949" s="5">
        <v>81.73</v>
      </c>
      <c r="O2949" s="5">
        <v>56.67</v>
      </c>
      <c r="P2949" s="5">
        <v>25.06</v>
      </c>
      <c r="Q2949" s="5">
        <f>#REF!*#REF!</f>
        <v>561259.68000000005</v>
      </c>
      <c r="R2949" s="5">
        <v>248194.24</v>
      </c>
      <c r="S2949" s="5">
        <f>#REF!-#REF!</f>
        <v>-313065.44</v>
      </c>
      <c r="T2949" s="36">
        <f t="shared" si="46"/>
        <v>-0.55779071819304704</v>
      </c>
    </row>
    <row r="2950" spans="1:20" x14ac:dyDescent="0.2">
      <c r="A2950" s="25" t="s">
        <v>46</v>
      </c>
      <c r="B2950" s="25" t="s">
        <v>195</v>
      </c>
      <c r="C2950" s="25" t="s">
        <v>39</v>
      </c>
      <c r="D2950" s="25" t="s">
        <v>27</v>
      </c>
      <c r="E2950" s="25" t="s">
        <v>1918</v>
      </c>
      <c r="F2950" s="2">
        <v>42709</v>
      </c>
      <c r="G2950" s="23" t="str">
        <f>TEXT(Table2[[#This Row],[Order-Date]],"mmm")</f>
        <v>Dec</v>
      </c>
      <c r="H2950">
        <v>2016</v>
      </c>
      <c r="I2950">
        <v>450119149</v>
      </c>
      <c r="J2950" s="2">
        <v>42376</v>
      </c>
      <c r="K2950" s="23">
        <f>WEEKDAY(#REF!,1)</f>
        <v>5</v>
      </c>
      <c r="L2950" s="25" t="str">
        <f>IF(#REF!&gt;=#REF!,#REF!-#REF!,"")</f>
        <v/>
      </c>
      <c r="M2950" s="4">
        <v>9114</v>
      </c>
      <c r="N2950" s="5">
        <v>81.73</v>
      </c>
      <c r="O2950" s="5">
        <v>56.67</v>
      </c>
      <c r="P2950" s="5">
        <v>25.06</v>
      </c>
      <c r="Q2950" s="5">
        <f>#REF!*#REF!</f>
        <v>516490.38</v>
      </c>
      <c r="R2950" s="5">
        <v>228396.84</v>
      </c>
      <c r="S2950" s="5">
        <f>#REF!-#REF!</f>
        <v>-288093.53999999998</v>
      </c>
      <c r="T2950" s="36">
        <f t="shared" si="46"/>
        <v>-0.55779071819304704</v>
      </c>
    </row>
    <row r="2951" spans="1:20" x14ac:dyDescent="0.2">
      <c r="A2951" s="25" t="s">
        <v>46</v>
      </c>
      <c r="B2951" s="25" t="s">
        <v>228</v>
      </c>
      <c r="C2951" s="25" t="s">
        <v>26</v>
      </c>
      <c r="D2951" s="25" t="s">
        <v>23</v>
      </c>
      <c r="E2951" s="25" t="s">
        <v>1917</v>
      </c>
      <c r="F2951" s="2">
        <v>41981</v>
      </c>
      <c r="G2951" s="23" t="str">
        <f>TEXT(Table2[[#This Row],[Order-Date]],"mmm")</f>
        <v>Dec</v>
      </c>
      <c r="H2951">
        <v>2014</v>
      </c>
      <c r="I2951">
        <v>141685283</v>
      </c>
      <c r="J2951" s="2">
        <v>41982</v>
      </c>
      <c r="K2951" s="23">
        <f>WEEKDAY(#REF!,1)</f>
        <v>3</v>
      </c>
      <c r="L2951" s="25">
        <f>IF(#REF!&gt;=#REF!,#REF!-#REF!,"")</f>
        <v>1</v>
      </c>
      <c r="M2951" s="4">
        <v>6679</v>
      </c>
      <c r="N2951" s="5">
        <v>152.58000000000001</v>
      </c>
      <c r="O2951" s="5">
        <v>97.44</v>
      </c>
      <c r="P2951" s="5">
        <v>55.14</v>
      </c>
      <c r="Q2951" s="5">
        <f>#REF!*#REF!</f>
        <v>650801.76</v>
      </c>
      <c r="R2951" s="5">
        <v>368280.06</v>
      </c>
      <c r="S2951" s="5">
        <f>#REF!-#REF!</f>
        <v>-282521.7</v>
      </c>
      <c r="T2951" s="36">
        <f t="shared" si="46"/>
        <v>-0.43411330049261099</v>
      </c>
    </row>
    <row r="2952" spans="1:20" x14ac:dyDescent="0.2">
      <c r="A2952" s="25" t="s">
        <v>46</v>
      </c>
      <c r="B2952" s="25" t="s">
        <v>194</v>
      </c>
      <c r="C2952" s="25" t="s">
        <v>49</v>
      </c>
      <c r="D2952" s="25" t="s">
        <v>23</v>
      </c>
      <c r="E2952" s="25" t="s">
        <v>1916</v>
      </c>
      <c r="F2952" s="2">
        <v>42213</v>
      </c>
      <c r="G2952" s="23" t="str">
        <f>TEXT(Table2[[#This Row],[Order-Date]],"mmm")</f>
        <v>Jul</v>
      </c>
      <c r="H2952">
        <v>2015</v>
      </c>
      <c r="I2952">
        <v>455915296</v>
      </c>
      <c r="J2952" s="2">
        <v>42317</v>
      </c>
      <c r="K2952" s="23">
        <f>WEEKDAY(#REF!,1)</f>
        <v>2</v>
      </c>
      <c r="L2952" s="25">
        <f>IF(#REF!&gt;=#REF!,#REF!-#REF!,"")</f>
        <v>104</v>
      </c>
      <c r="M2952" s="4">
        <v>4322</v>
      </c>
      <c r="N2952" s="5">
        <v>651.21</v>
      </c>
      <c r="O2952" s="5">
        <v>524.96</v>
      </c>
      <c r="P2952" s="5">
        <v>126.25</v>
      </c>
      <c r="Q2952" s="5">
        <f>#REF!*#REF!</f>
        <v>2268877.12</v>
      </c>
      <c r="R2952" s="5">
        <v>545652.5</v>
      </c>
      <c r="S2952" s="5">
        <f>#REF!-#REF!</f>
        <v>-1723224.62</v>
      </c>
      <c r="T2952" s="36">
        <f t="shared" si="46"/>
        <v>-0.75950548613227697</v>
      </c>
    </row>
    <row r="2953" spans="1:20" x14ac:dyDescent="0.2">
      <c r="A2953" s="25" t="s">
        <v>29</v>
      </c>
      <c r="B2953" s="25" t="s">
        <v>126</v>
      </c>
      <c r="C2953" s="25" t="s">
        <v>31</v>
      </c>
      <c r="D2953" s="25" t="s">
        <v>23</v>
      </c>
      <c r="E2953" s="25" t="s">
        <v>1915</v>
      </c>
      <c r="F2953" s="2">
        <v>42490</v>
      </c>
      <c r="G2953" s="23" t="str">
        <f>TEXT(Table2[[#This Row],[Order-Date]],"mmm")</f>
        <v>Apr</v>
      </c>
      <c r="H2953">
        <v>2016</v>
      </c>
      <c r="I2953">
        <v>180358016</v>
      </c>
      <c r="J2953" s="2">
        <v>42506</v>
      </c>
      <c r="K2953" s="23">
        <f>WEEKDAY(#REF!,1)</f>
        <v>2</v>
      </c>
      <c r="L2953" s="25">
        <f>IF(#REF!&gt;=#REF!,#REF!-#REF!,"")</f>
        <v>16</v>
      </c>
      <c r="M2953" s="4">
        <v>800</v>
      </c>
      <c r="N2953" s="5">
        <v>47.45</v>
      </c>
      <c r="O2953" s="5">
        <v>31.79</v>
      </c>
      <c r="P2953" s="5">
        <v>15.66</v>
      </c>
      <c r="Q2953" s="5">
        <f>#REF!*#REF!</f>
        <v>25432</v>
      </c>
      <c r="R2953" s="5">
        <v>12528</v>
      </c>
      <c r="S2953" s="5">
        <f>#REF!-#REF!</f>
        <v>-12904</v>
      </c>
      <c r="T2953" s="36">
        <f t="shared" si="46"/>
        <v>-0.50739226171752105</v>
      </c>
    </row>
    <row r="2954" spans="1:20" x14ac:dyDescent="0.2">
      <c r="A2954" s="25" t="s">
        <v>32</v>
      </c>
      <c r="B2954" s="25" t="s">
        <v>135</v>
      </c>
      <c r="C2954" s="25" t="s">
        <v>56</v>
      </c>
      <c r="D2954" s="25" t="s">
        <v>27</v>
      </c>
      <c r="E2954" s="25" t="s">
        <v>1917</v>
      </c>
      <c r="F2954" s="2">
        <v>42021</v>
      </c>
      <c r="G2954" s="23" t="str">
        <f>TEXT(Table2[[#This Row],[Order-Date]],"mmm")</f>
        <v>Jan</v>
      </c>
      <c r="H2954">
        <v>2015</v>
      </c>
      <c r="I2954">
        <v>422874772</v>
      </c>
      <c r="J2954" s="2">
        <v>42058</v>
      </c>
      <c r="K2954" s="23">
        <f>WEEKDAY(#REF!,1)</f>
        <v>2</v>
      </c>
      <c r="L2954" s="25">
        <f>IF(#REF!&gt;=#REF!,#REF!-#REF!,"")</f>
        <v>37</v>
      </c>
      <c r="M2954" s="4">
        <v>6897</v>
      </c>
      <c r="N2954" s="5">
        <v>421.89</v>
      </c>
      <c r="O2954" s="5">
        <v>364.69</v>
      </c>
      <c r="P2954" s="5">
        <v>57.2</v>
      </c>
      <c r="Q2954" s="5">
        <f>#REF!*#REF!</f>
        <v>2515266.9300000002</v>
      </c>
      <c r="R2954" s="5">
        <v>394508.4</v>
      </c>
      <c r="S2954" s="5">
        <f>#REF!-#REF!</f>
        <v>-2120758.5299999998</v>
      </c>
      <c r="T2954" s="36">
        <f t="shared" si="46"/>
        <v>-0.84315445995228799</v>
      </c>
    </row>
    <row r="2955" spans="1:20" x14ac:dyDescent="0.2">
      <c r="A2955" s="25" t="s">
        <v>37</v>
      </c>
      <c r="B2955" s="25" t="s">
        <v>183</v>
      </c>
      <c r="C2955" s="25" t="s">
        <v>77</v>
      </c>
      <c r="D2955" s="25" t="s">
        <v>27</v>
      </c>
      <c r="E2955" s="25" t="s">
        <v>1915</v>
      </c>
      <c r="F2955" s="2">
        <v>41902</v>
      </c>
      <c r="G2955" s="23" t="str">
        <f>TEXT(Table2[[#This Row],[Order-Date]],"mmm")</f>
        <v>Sep</v>
      </c>
      <c r="H2955">
        <v>2014</v>
      </c>
      <c r="I2955">
        <v>561639392</v>
      </c>
      <c r="J2955" s="2">
        <v>41937</v>
      </c>
      <c r="K2955" s="23">
        <f>WEEKDAY(#REF!,1)</f>
        <v>7</v>
      </c>
      <c r="L2955" s="25">
        <f>IF(#REF!&gt;=#REF!,#REF!-#REF!,"")</f>
        <v>35</v>
      </c>
      <c r="M2955" s="4">
        <v>432</v>
      </c>
      <c r="N2955" s="5">
        <v>154.06</v>
      </c>
      <c r="O2955" s="5">
        <v>90.93</v>
      </c>
      <c r="P2955" s="5">
        <v>63.13</v>
      </c>
      <c r="Q2955" s="5">
        <f>#REF!*#REF!</f>
        <v>39281.760000000002</v>
      </c>
      <c r="R2955" s="5">
        <v>27272.16</v>
      </c>
      <c r="S2955" s="5">
        <f>#REF!-#REF!</f>
        <v>-12009.6</v>
      </c>
      <c r="T2955" s="36">
        <f t="shared" si="46"/>
        <v>-0.30572968217309998</v>
      </c>
    </row>
    <row r="2956" spans="1:20" x14ac:dyDescent="0.2">
      <c r="A2956" s="25" t="s">
        <v>32</v>
      </c>
      <c r="B2956" s="25" t="s">
        <v>127</v>
      </c>
      <c r="C2956" s="25" t="s">
        <v>56</v>
      </c>
      <c r="D2956" s="25" t="s">
        <v>27</v>
      </c>
      <c r="E2956" s="25" t="s">
        <v>1916</v>
      </c>
      <c r="F2956" s="2">
        <v>40797</v>
      </c>
      <c r="G2956" s="23" t="str">
        <f>TEXT(Table2[[#This Row],[Order-Date]],"mmm")</f>
        <v>Sep</v>
      </c>
      <c r="H2956">
        <v>2011</v>
      </c>
      <c r="I2956">
        <v>495138204</v>
      </c>
      <c r="J2956" s="2">
        <v>40858</v>
      </c>
      <c r="K2956" s="23">
        <f>WEEKDAY(#REF!,1)</f>
        <v>6</v>
      </c>
      <c r="L2956" s="25">
        <f>IF(#REF!&gt;=#REF!,#REF!-#REF!,"")</f>
        <v>61</v>
      </c>
      <c r="M2956" s="4">
        <v>1252</v>
      </c>
      <c r="N2956" s="5">
        <v>421.89</v>
      </c>
      <c r="O2956" s="5">
        <v>364.69</v>
      </c>
      <c r="P2956" s="5">
        <v>57.2</v>
      </c>
      <c r="Q2956" s="5">
        <f>#REF!*#REF!</f>
        <v>456591.88</v>
      </c>
      <c r="R2956" s="5">
        <v>71614.399999999994</v>
      </c>
      <c r="S2956" s="5">
        <f>#REF!-#REF!</f>
        <v>-384977.48</v>
      </c>
      <c r="T2956" s="36">
        <f t="shared" si="46"/>
        <v>-0.84315445995228799</v>
      </c>
    </row>
    <row r="2957" spans="1:20" x14ac:dyDescent="0.2">
      <c r="A2957" s="25" t="s">
        <v>46</v>
      </c>
      <c r="B2957" s="25" t="s">
        <v>142</v>
      </c>
      <c r="C2957" s="25" t="s">
        <v>22</v>
      </c>
      <c r="D2957" s="25" t="s">
        <v>23</v>
      </c>
      <c r="E2957" s="25" t="s">
        <v>1917</v>
      </c>
      <c r="F2957" s="2">
        <v>42141</v>
      </c>
      <c r="G2957" s="23" t="str">
        <f>TEXT(Table2[[#This Row],[Order-Date]],"mmm")</f>
        <v>May</v>
      </c>
      <c r="H2957">
        <v>2015</v>
      </c>
      <c r="I2957">
        <v>192170035</v>
      </c>
      <c r="J2957" s="2">
        <v>42130</v>
      </c>
      <c r="K2957" s="23">
        <f>WEEKDAY(#REF!,1)</f>
        <v>4</v>
      </c>
      <c r="L2957" s="25" t="str">
        <f>IF(#REF!&gt;=#REF!,#REF!-#REF!,"")</f>
        <v/>
      </c>
      <c r="M2957" s="4">
        <v>6239</v>
      </c>
      <c r="N2957" s="5">
        <v>255.28</v>
      </c>
      <c r="O2957" s="5">
        <v>159.41999999999999</v>
      </c>
      <c r="P2957" s="5">
        <v>95.86</v>
      </c>
      <c r="Q2957" s="5">
        <f>#REF!*#REF!</f>
        <v>994621.38</v>
      </c>
      <c r="R2957" s="5">
        <v>598070.54</v>
      </c>
      <c r="S2957" s="5">
        <f>#REF!-#REF!</f>
        <v>-396550.84</v>
      </c>
      <c r="T2957" s="36">
        <f t="shared" si="46"/>
        <v>-0.39869527035503699</v>
      </c>
    </row>
    <row r="2958" spans="1:20" x14ac:dyDescent="0.2">
      <c r="A2958" s="25" t="s">
        <v>29</v>
      </c>
      <c r="B2958" s="25" t="s">
        <v>224</v>
      </c>
      <c r="C2958" s="25" t="s">
        <v>42</v>
      </c>
      <c r="D2958" s="25" t="s">
        <v>23</v>
      </c>
      <c r="E2958" s="25" t="s">
        <v>1917</v>
      </c>
      <c r="F2958" s="2">
        <v>41108</v>
      </c>
      <c r="G2958" s="23" t="str">
        <f>TEXT(Table2[[#This Row],[Order-Date]],"mmm")</f>
        <v>Jul</v>
      </c>
      <c r="H2958">
        <v>2012</v>
      </c>
      <c r="I2958">
        <v>141846215</v>
      </c>
      <c r="J2958" s="2">
        <v>41137</v>
      </c>
      <c r="K2958" s="23">
        <f>WEEKDAY(#REF!,1)</f>
        <v>5</v>
      </c>
      <c r="L2958" s="25">
        <f>IF(#REF!&gt;=#REF!,#REF!-#REF!,"")</f>
        <v>29</v>
      </c>
      <c r="M2958" s="4">
        <v>4302</v>
      </c>
      <c r="N2958" s="5">
        <v>109.28</v>
      </c>
      <c r="O2958" s="5">
        <v>35.840000000000003</v>
      </c>
      <c r="P2958" s="5">
        <v>73.44</v>
      </c>
      <c r="Q2958" s="5">
        <f>#REF!*#REF!</f>
        <v>154183.67999999999</v>
      </c>
      <c r="R2958" s="5">
        <v>315938.88</v>
      </c>
      <c r="S2958" s="5">
        <f>#REF!-#REF!</f>
        <v>161755.20000000001</v>
      </c>
      <c r="T2958" s="36">
        <f t="shared" si="46"/>
        <v>1.0491071428571399</v>
      </c>
    </row>
    <row r="2959" spans="1:20" x14ac:dyDescent="0.2">
      <c r="A2959" s="25" t="s">
        <v>37</v>
      </c>
      <c r="B2959" s="25" t="s">
        <v>50</v>
      </c>
      <c r="C2959" s="25" t="s">
        <v>42</v>
      </c>
      <c r="D2959" s="25" t="s">
        <v>27</v>
      </c>
      <c r="E2959" s="25" t="s">
        <v>1916</v>
      </c>
      <c r="F2959" s="2">
        <v>40409</v>
      </c>
      <c r="G2959" s="23" t="str">
        <f>TEXT(Table2[[#This Row],[Order-Date]],"mmm")</f>
        <v>Aug</v>
      </c>
      <c r="H2959">
        <v>2010</v>
      </c>
      <c r="I2959">
        <v>903590571</v>
      </c>
      <c r="J2959" s="2">
        <v>40187</v>
      </c>
      <c r="K2959" s="23">
        <f>WEEKDAY(#REF!,1)</f>
        <v>7</v>
      </c>
      <c r="L2959" s="25" t="str">
        <f>IF(#REF!&gt;=#REF!,#REF!-#REF!,"")</f>
        <v/>
      </c>
      <c r="M2959" s="4">
        <v>1385</v>
      </c>
      <c r="N2959" s="5">
        <v>109.28</v>
      </c>
      <c r="O2959" s="5">
        <v>35.840000000000003</v>
      </c>
      <c r="P2959" s="5">
        <v>73.44</v>
      </c>
      <c r="Q2959" s="5">
        <f>#REF!*#REF!</f>
        <v>49638.400000000001</v>
      </c>
      <c r="R2959" s="5">
        <v>101714.4</v>
      </c>
      <c r="S2959" s="5">
        <f>#REF!-#REF!</f>
        <v>52076</v>
      </c>
      <c r="T2959" s="36">
        <f t="shared" si="46"/>
        <v>1.0491071428571399</v>
      </c>
    </row>
    <row r="2960" spans="1:20" x14ac:dyDescent="0.2">
      <c r="A2960" s="25" t="s">
        <v>37</v>
      </c>
      <c r="B2960" s="25" t="s">
        <v>62</v>
      </c>
      <c r="C2960" s="25" t="s">
        <v>56</v>
      </c>
      <c r="D2960" s="25" t="s">
        <v>23</v>
      </c>
      <c r="E2960" s="25" t="s">
        <v>1916</v>
      </c>
      <c r="F2960" s="2">
        <v>40322</v>
      </c>
      <c r="G2960" s="23" t="str">
        <f>TEXT(Table2[[#This Row],[Order-Date]],"mmm")</f>
        <v>May</v>
      </c>
      <c r="H2960">
        <v>2010</v>
      </c>
      <c r="I2960">
        <v>857139432</v>
      </c>
      <c r="J2960" s="2">
        <v>40488</v>
      </c>
      <c r="K2960" s="23">
        <f>WEEKDAY(#REF!,1)</f>
        <v>7</v>
      </c>
      <c r="L2960" s="25">
        <f>IF(#REF!&gt;=#REF!,#REF!-#REF!,"")</f>
        <v>166</v>
      </c>
      <c r="M2960" s="4">
        <v>5460</v>
      </c>
      <c r="N2960" s="5">
        <v>421.89</v>
      </c>
      <c r="O2960" s="5">
        <v>364.69</v>
      </c>
      <c r="P2960" s="5">
        <v>57.2</v>
      </c>
      <c r="Q2960" s="5">
        <f>#REF!*#REF!</f>
        <v>1991207.4</v>
      </c>
      <c r="R2960" s="5">
        <v>312312</v>
      </c>
      <c r="S2960" s="5">
        <f>#REF!-#REF!</f>
        <v>-1678895.4</v>
      </c>
      <c r="T2960" s="36">
        <f t="shared" si="46"/>
        <v>-0.84315445995228799</v>
      </c>
    </row>
    <row r="2961" spans="1:20" x14ac:dyDescent="0.2">
      <c r="A2961" s="25" t="s">
        <v>29</v>
      </c>
      <c r="B2961" s="25" t="s">
        <v>168</v>
      </c>
      <c r="C2961" s="25" t="s">
        <v>22</v>
      </c>
      <c r="D2961" s="25" t="s">
        <v>27</v>
      </c>
      <c r="E2961" s="25" t="s">
        <v>1918</v>
      </c>
      <c r="F2961" s="2">
        <v>42984</v>
      </c>
      <c r="G2961" s="23" t="str">
        <f>TEXT(Table2[[#This Row],[Order-Date]],"mmm")</f>
        <v>Sep</v>
      </c>
      <c r="H2961">
        <v>2017</v>
      </c>
      <c r="I2961">
        <v>252541625</v>
      </c>
      <c r="J2961" s="2">
        <v>42862</v>
      </c>
      <c r="K2961" s="23">
        <f>WEEKDAY(#REF!,1)</f>
        <v>1</v>
      </c>
      <c r="L2961" s="25" t="str">
        <f>IF(#REF!&gt;=#REF!,#REF!-#REF!,"")</f>
        <v/>
      </c>
      <c r="M2961" s="4">
        <v>1534</v>
      </c>
      <c r="N2961" s="5">
        <v>255.28</v>
      </c>
      <c r="O2961" s="5">
        <v>159.41999999999999</v>
      </c>
      <c r="P2961" s="5">
        <v>95.86</v>
      </c>
      <c r="Q2961" s="5">
        <f>#REF!*#REF!</f>
        <v>244550.28</v>
      </c>
      <c r="R2961" s="5">
        <v>147049.24</v>
      </c>
      <c r="S2961" s="5">
        <f>#REF!-#REF!</f>
        <v>-97501.039999999906</v>
      </c>
      <c r="T2961" s="36">
        <f t="shared" si="46"/>
        <v>-0.39869527035503699</v>
      </c>
    </row>
    <row r="2962" spans="1:20" x14ac:dyDescent="0.2">
      <c r="A2962" s="25" t="s">
        <v>46</v>
      </c>
      <c r="B2962" s="25" t="s">
        <v>150</v>
      </c>
      <c r="C2962" s="25" t="s">
        <v>85</v>
      </c>
      <c r="D2962" s="25" t="s">
        <v>27</v>
      </c>
      <c r="E2962" s="25" t="s">
        <v>1917</v>
      </c>
      <c r="F2962" s="2">
        <v>42269</v>
      </c>
      <c r="G2962" s="23" t="str">
        <f>TEXT(Table2[[#This Row],[Order-Date]],"mmm")</f>
        <v>Sep</v>
      </c>
      <c r="H2962">
        <v>2015</v>
      </c>
      <c r="I2962">
        <v>760158479</v>
      </c>
      <c r="J2962" s="2">
        <v>42303</v>
      </c>
      <c r="K2962" s="23">
        <f>WEEKDAY(#REF!,1)</f>
        <v>2</v>
      </c>
      <c r="L2962" s="25">
        <f>IF(#REF!&gt;=#REF!,#REF!-#REF!,"")</f>
        <v>34</v>
      </c>
      <c r="M2962" s="4">
        <v>6641</v>
      </c>
      <c r="N2962" s="5">
        <v>668.27</v>
      </c>
      <c r="O2962" s="5">
        <v>502.54</v>
      </c>
      <c r="P2962" s="5">
        <v>165.73</v>
      </c>
      <c r="Q2962" s="5">
        <f>#REF!*#REF!</f>
        <v>3337368.14</v>
      </c>
      <c r="R2962" s="5">
        <v>1100612.93</v>
      </c>
      <c r="S2962" s="5">
        <f>#REF!-#REF!</f>
        <v>-2236755.21</v>
      </c>
      <c r="T2962" s="36">
        <f t="shared" si="46"/>
        <v>-0.67021530624427905</v>
      </c>
    </row>
    <row r="2963" spans="1:20" x14ac:dyDescent="0.2">
      <c r="A2963" s="25" t="s">
        <v>40</v>
      </c>
      <c r="B2963" s="25" t="s">
        <v>203</v>
      </c>
      <c r="C2963" s="25" t="s">
        <v>51</v>
      </c>
      <c r="D2963" s="25" t="s">
        <v>27</v>
      </c>
      <c r="E2963" s="25" t="s">
        <v>1918</v>
      </c>
      <c r="F2963" s="2">
        <v>42684</v>
      </c>
      <c r="G2963" s="23" t="str">
        <f>TEXT(Table2[[#This Row],[Order-Date]],"mmm")</f>
        <v>Nov</v>
      </c>
      <c r="H2963">
        <v>2016</v>
      </c>
      <c r="I2963">
        <v>520663821</v>
      </c>
      <c r="J2963" s="2">
        <v>42532</v>
      </c>
      <c r="K2963" s="23">
        <f>WEEKDAY(#REF!,1)</f>
        <v>7</v>
      </c>
      <c r="L2963" s="25" t="str">
        <f>IF(#REF!&gt;=#REF!,#REF!-#REF!,"")</f>
        <v/>
      </c>
      <c r="M2963" s="4">
        <v>4850</v>
      </c>
      <c r="N2963" s="5">
        <v>437.2</v>
      </c>
      <c r="O2963" s="5">
        <v>263.33</v>
      </c>
      <c r="P2963" s="5">
        <v>173.87</v>
      </c>
      <c r="Q2963" s="5">
        <f>#REF!*#REF!</f>
        <v>1277150.5</v>
      </c>
      <c r="R2963" s="5">
        <v>843269.5</v>
      </c>
      <c r="S2963" s="5">
        <f>#REF!-#REF!</f>
        <v>-433881</v>
      </c>
      <c r="T2963" s="36">
        <f t="shared" si="46"/>
        <v>-0.33972581931416901</v>
      </c>
    </row>
    <row r="2964" spans="1:20" x14ac:dyDescent="0.2">
      <c r="A2964" s="25" t="s">
        <v>46</v>
      </c>
      <c r="B2964" s="25" t="s">
        <v>136</v>
      </c>
      <c r="C2964" s="25" t="s">
        <v>26</v>
      </c>
      <c r="D2964" s="25" t="s">
        <v>27</v>
      </c>
      <c r="E2964" s="25" t="s">
        <v>1917</v>
      </c>
      <c r="F2964" s="2">
        <v>40349</v>
      </c>
      <c r="G2964" s="23" t="str">
        <f>TEXT(Table2[[#This Row],[Order-Date]],"mmm")</f>
        <v>Jun</v>
      </c>
      <c r="H2964">
        <v>2010</v>
      </c>
      <c r="I2964">
        <v>895043981</v>
      </c>
      <c r="J2964" s="2">
        <v>40350</v>
      </c>
      <c r="K2964" s="23">
        <f>WEEKDAY(#REF!,1)</f>
        <v>2</v>
      </c>
      <c r="L2964" s="25">
        <f>IF(#REF!&gt;=#REF!,#REF!-#REF!,"")</f>
        <v>1</v>
      </c>
      <c r="M2964" s="4">
        <v>2259</v>
      </c>
      <c r="N2964" s="5">
        <v>152.58000000000001</v>
      </c>
      <c r="O2964" s="5">
        <v>97.44</v>
      </c>
      <c r="P2964" s="5">
        <v>55.14</v>
      </c>
      <c r="Q2964" s="5">
        <f>#REF!*#REF!</f>
        <v>220116.96</v>
      </c>
      <c r="R2964" s="5">
        <v>124561.26</v>
      </c>
      <c r="S2964" s="5">
        <f>#REF!-#REF!</f>
        <v>-95555.7</v>
      </c>
      <c r="T2964" s="36">
        <f t="shared" si="46"/>
        <v>-0.43411330049261099</v>
      </c>
    </row>
    <row r="2965" spans="1:20" x14ac:dyDescent="0.2">
      <c r="A2965" s="25" t="s">
        <v>29</v>
      </c>
      <c r="B2965" s="25" t="s">
        <v>69</v>
      </c>
      <c r="C2965" s="25" t="s">
        <v>51</v>
      </c>
      <c r="D2965" s="25" t="s">
        <v>27</v>
      </c>
      <c r="E2965" s="25" t="s">
        <v>1918</v>
      </c>
      <c r="F2965" s="2">
        <v>41727</v>
      </c>
      <c r="G2965" s="23" t="str">
        <f>TEXT(Table2[[#This Row],[Order-Date]],"mmm")</f>
        <v>Mar</v>
      </c>
      <c r="H2965">
        <v>2014</v>
      </c>
      <c r="I2965">
        <v>614597785</v>
      </c>
      <c r="J2965" s="2">
        <v>41773</v>
      </c>
      <c r="K2965" s="23">
        <f>WEEKDAY(#REF!,1)</f>
        <v>4</v>
      </c>
      <c r="L2965" s="25">
        <f>IF(#REF!&gt;=#REF!,#REF!-#REF!,"")</f>
        <v>46</v>
      </c>
      <c r="M2965" s="4">
        <v>1997</v>
      </c>
      <c r="N2965" s="5">
        <v>437.2</v>
      </c>
      <c r="O2965" s="5">
        <v>263.33</v>
      </c>
      <c r="P2965" s="5">
        <v>173.87</v>
      </c>
      <c r="Q2965" s="5">
        <f>#REF!*#REF!</f>
        <v>525870.01</v>
      </c>
      <c r="R2965" s="5">
        <v>347218.39</v>
      </c>
      <c r="S2965" s="5">
        <f>#REF!-#REF!</f>
        <v>-178651.62</v>
      </c>
      <c r="T2965" s="36">
        <f t="shared" si="46"/>
        <v>-0.33972581931416901</v>
      </c>
    </row>
    <row r="2966" spans="1:20" x14ac:dyDescent="0.2">
      <c r="A2966" s="25" t="s">
        <v>32</v>
      </c>
      <c r="B2966" s="25" t="s">
        <v>149</v>
      </c>
      <c r="C2966" s="25" t="s">
        <v>49</v>
      </c>
      <c r="D2966" s="25" t="s">
        <v>23</v>
      </c>
      <c r="E2966" s="25" t="s">
        <v>1916</v>
      </c>
      <c r="F2966" s="2">
        <v>42481</v>
      </c>
      <c r="G2966" s="23" t="str">
        <f>TEXT(Table2[[#This Row],[Order-Date]],"mmm")</f>
        <v>Apr</v>
      </c>
      <c r="H2966">
        <v>2016</v>
      </c>
      <c r="I2966">
        <v>730936563</v>
      </c>
      <c r="J2966" s="2">
        <v>42490</v>
      </c>
      <c r="K2966" s="23">
        <f>WEEKDAY(#REF!,1)</f>
        <v>7</v>
      </c>
      <c r="L2966" s="25">
        <f>IF(#REF!&gt;=#REF!,#REF!-#REF!,"")</f>
        <v>9</v>
      </c>
      <c r="M2966" s="4">
        <v>9227</v>
      </c>
      <c r="N2966" s="5">
        <v>651.21</v>
      </c>
      <c r="O2966" s="5">
        <v>524.96</v>
      </c>
      <c r="P2966" s="5">
        <v>126.25</v>
      </c>
      <c r="Q2966" s="5">
        <f>#REF!*#REF!</f>
        <v>4843805.92</v>
      </c>
      <c r="R2966" s="5">
        <v>1164908.75</v>
      </c>
      <c r="S2966" s="5">
        <f>#REF!-#REF!</f>
        <v>-3678897.17</v>
      </c>
      <c r="T2966" s="36">
        <f t="shared" si="46"/>
        <v>-0.75950548613227697</v>
      </c>
    </row>
    <row r="2967" spans="1:20" x14ac:dyDescent="0.2">
      <c r="A2967" s="25" t="s">
        <v>46</v>
      </c>
      <c r="B2967" s="25" t="s">
        <v>97</v>
      </c>
      <c r="C2967" s="25" t="s">
        <v>26</v>
      </c>
      <c r="D2967" s="25" t="s">
        <v>23</v>
      </c>
      <c r="E2967" s="25" t="s">
        <v>1918</v>
      </c>
      <c r="F2967" s="2">
        <v>42847</v>
      </c>
      <c r="G2967" s="23" t="str">
        <f>TEXT(Table2[[#This Row],[Order-Date]],"mmm")</f>
        <v>Apr</v>
      </c>
      <c r="H2967">
        <v>2017</v>
      </c>
      <c r="I2967">
        <v>565984141</v>
      </c>
      <c r="J2967" s="2">
        <v>42877</v>
      </c>
      <c r="K2967" s="23">
        <f>WEEKDAY(#REF!,1)</f>
        <v>2</v>
      </c>
      <c r="L2967" s="25">
        <f>IF(#REF!&gt;=#REF!,#REF!-#REF!,"")</f>
        <v>30</v>
      </c>
      <c r="M2967" s="4">
        <v>6140</v>
      </c>
      <c r="N2967" s="5">
        <v>152.58000000000001</v>
      </c>
      <c r="O2967" s="5">
        <v>97.44</v>
      </c>
      <c r="P2967" s="5">
        <v>55.14</v>
      </c>
      <c r="Q2967" s="5">
        <f>#REF!*#REF!</f>
        <v>598281.6</v>
      </c>
      <c r="R2967" s="5">
        <v>338559.6</v>
      </c>
      <c r="S2967" s="5">
        <f>#REF!-#REF!</f>
        <v>-259722</v>
      </c>
      <c r="T2967" s="36">
        <f t="shared" si="46"/>
        <v>-0.43411330049261099</v>
      </c>
    </row>
    <row r="2968" spans="1:20" x14ac:dyDescent="0.2">
      <c r="A2968" s="25" t="s">
        <v>29</v>
      </c>
      <c r="B2968" s="25" t="s">
        <v>181</v>
      </c>
      <c r="C2968" s="25" t="s">
        <v>39</v>
      </c>
      <c r="D2968" s="25" t="s">
        <v>27</v>
      </c>
      <c r="E2968" s="25" t="s">
        <v>1917</v>
      </c>
      <c r="F2968" s="2">
        <v>40680</v>
      </c>
      <c r="G2968" s="23" t="str">
        <f>TEXT(Table2[[#This Row],[Order-Date]],"mmm")</f>
        <v>May</v>
      </c>
      <c r="H2968">
        <v>2011</v>
      </c>
      <c r="I2968">
        <v>861976850</v>
      </c>
      <c r="J2968" s="2">
        <v>40688</v>
      </c>
      <c r="K2968" s="23">
        <f>WEEKDAY(#REF!,1)</f>
        <v>4</v>
      </c>
      <c r="L2968" s="25">
        <f>IF(#REF!&gt;=#REF!,#REF!-#REF!,"")</f>
        <v>8</v>
      </c>
      <c r="M2968" s="4">
        <v>6960</v>
      </c>
      <c r="N2968" s="5">
        <v>81.73</v>
      </c>
      <c r="O2968" s="5">
        <v>56.67</v>
      </c>
      <c r="P2968" s="5">
        <v>25.06</v>
      </c>
      <c r="Q2968" s="5">
        <f>#REF!*#REF!</f>
        <v>394423.2</v>
      </c>
      <c r="R2968" s="5">
        <v>174417.6</v>
      </c>
      <c r="S2968" s="5">
        <f>#REF!-#REF!</f>
        <v>-220005.6</v>
      </c>
      <c r="T2968" s="36">
        <f t="shared" si="46"/>
        <v>-0.55779071819304704</v>
      </c>
    </row>
    <row r="2969" spans="1:20" x14ac:dyDescent="0.2">
      <c r="A2969" s="25" t="s">
        <v>29</v>
      </c>
      <c r="B2969" s="25" t="s">
        <v>30</v>
      </c>
      <c r="C2969" s="25" t="s">
        <v>42</v>
      </c>
      <c r="D2969" s="25" t="s">
        <v>27</v>
      </c>
      <c r="E2969" s="25" t="s">
        <v>1916</v>
      </c>
      <c r="F2969" s="2">
        <v>41142</v>
      </c>
      <c r="G2969" s="23" t="str">
        <f>TEXT(Table2[[#This Row],[Order-Date]],"mmm")</f>
        <v>Aug</v>
      </c>
      <c r="H2969">
        <v>2012</v>
      </c>
      <c r="I2969">
        <v>631463515</v>
      </c>
      <c r="J2969" s="2">
        <v>41177</v>
      </c>
      <c r="K2969" s="23">
        <f>WEEKDAY(#REF!,1)</f>
        <v>3</v>
      </c>
      <c r="L2969" s="25">
        <f>IF(#REF!&gt;=#REF!,#REF!-#REF!,"")</f>
        <v>35</v>
      </c>
      <c r="M2969" s="4">
        <v>2942</v>
      </c>
      <c r="N2969" s="5">
        <v>109.28</v>
      </c>
      <c r="O2969" s="5">
        <v>35.840000000000003</v>
      </c>
      <c r="P2969" s="5">
        <v>73.44</v>
      </c>
      <c r="Q2969" s="5">
        <f>#REF!*#REF!</f>
        <v>105441.28</v>
      </c>
      <c r="R2969" s="5">
        <v>216060.48</v>
      </c>
      <c r="S2969" s="5">
        <f>#REF!-#REF!</f>
        <v>110619.2</v>
      </c>
      <c r="T2969" s="36">
        <f t="shared" si="46"/>
        <v>1.0491071428571399</v>
      </c>
    </row>
    <row r="2970" spans="1:20" x14ac:dyDescent="0.2">
      <c r="A2970" s="25" t="s">
        <v>29</v>
      </c>
      <c r="B2970" s="25" t="s">
        <v>168</v>
      </c>
      <c r="C2970" s="25" t="s">
        <v>65</v>
      </c>
      <c r="D2970" s="25" t="s">
        <v>23</v>
      </c>
      <c r="E2970" s="25" t="s">
        <v>1915</v>
      </c>
      <c r="F2970" s="2">
        <v>41484</v>
      </c>
      <c r="G2970" s="23" t="str">
        <f>TEXT(Table2[[#This Row],[Order-Date]],"mmm")</f>
        <v>Jul</v>
      </c>
      <c r="H2970">
        <v>2013</v>
      </c>
      <c r="I2970">
        <v>307305467</v>
      </c>
      <c r="J2970" s="2">
        <v>41555</v>
      </c>
      <c r="K2970" s="23">
        <f>WEEKDAY(#REF!,1)</f>
        <v>3</v>
      </c>
      <c r="L2970" s="25">
        <f>IF(#REF!&gt;=#REF!,#REF!-#REF!,"")</f>
        <v>71</v>
      </c>
      <c r="M2970" s="4">
        <v>7371</v>
      </c>
      <c r="N2970" s="5">
        <v>9.33</v>
      </c>
      <c r="O2970" s="5">
        <v>6.92</v>
      </c>
      <c r="P2970" s="5">
        <v>2.41</v>
      </c>
      <c r="Q2970" s="5">
        <f>#REF!*#REF!</f>
        <v>51007.32</v>
      </c>
      <c r="R2970" s="5">
        <v>17764.11</v>
      </c>
      <c r="S2970" s="5">
        <f>#REF!-#REF!</f>
        <v>-33243.21</v>
      </c>
      <c r="T2970" s="36">
        <f t="shared" si="46"/>
        <v>-0.65173410404624299</v>
      </c>
    </row>
    <row r="2971" spans="1:20" x14ac:dyDescent="0.2">
      <c r="A2971" s="25" t="s">
        <v>29</v>
      </c>
      <c r="B2971" s="25" t="s">
        <v>130</v>
      </c>
      <c r="C2971" s="25" t="s">
        <v>34</v>
      </c>
      <c r="D2971" s="25" t="s">
        <v>27</v>
      </c>
      <c r="E2971" s="25" t="s">
        <v>1917</v>
      </c>
      <c r="F2971" s="2">
        <v>40670</v>
      </c>
      <c r="G2971" s="23" t="str">
        <f>TEXT(Table2[[#This Row],[Order-Date]],"mmm")</f>
        <v>May</v>
      </c>
      <c r="H2971">
        <v>2011</v>
      </c>
      <c r="I2971">
        <v>392676532</v>
      </c>
      <c r="J2971" s="2">
        <v>40702</v>
      </c>
      <c r="K2971" s="23">
        <f>WEEKDAY(#REF!,1)</f>
        <v>4</v>
      </c>
      <c r="L2971" s="25">
        <f>IF(#REF!&gt;=#REF!,#REF!-#REF!,"")</f>
        <v>32</v>
      </c>
      <c r="M2971" s="4">
        <v>567</v>
      </c>
      <c r="N2971" s="5">
        <v>205.7</v>
      </c>
      <c r="O2971" s="5">
        <v>117.11</v>
      </c>
      <c r="P2971" s="5">
        <v>88.59</v>
      </c>
      <c r="Q2971" s="5">
        <f>#REF!*#REF!</f>
        <v>66401.37</v>
      </c>
      <c r="R2971" s="5">
        <v>50230.53</v>
      </c>
      <c r="S2971" s="5">
        <f>#REF!-#REF!</f>
        <v>-16170.84</v>
      </c>
      <c r="T2971" s="36">
        <f t="shared" si="46"/>
        <v>-0.24353172231235601</v>
      </c>
    </row>
    <row r="2972" spans="1:20" x14ac:dyDescent="0.2">
      <c r="A2972" s="25" t="s">
        <v>29</v>
      </c>
      <c r="B2972" s="25" t="s">
        <v>76</v>
      </c>
      <c r="C2972" s="25" t="s">
        <v>22</v>
      </c>
      <c r="D2972" s="25" t="s">
        <v>23</v>
      </c>
      <c r="E2972" s="25" t="s">
        <v>1916</v>
      </c>
      <c r="F2972" s="2">
        <v>41055</v>
      </c>
      <c r="G2972" s="23" t="str">
        <f>TEXT(Table2[[#This Row],[Order-Date]],"mmm")</f>
        <v>May</v>
      </c>
      <c r="H2972">
        <v>2012</v>
      </c>
      <c r="I2972">
        <v>111063039</v>
      </c>
      <c r="J2972" s="2">
        <v>41103</v>
      </c>
      <c r="K2972" s="23">
        <f>WEEKDAY(#REF!,1)</f>
        <v>6</v>
      </c>
      <c r="L2972" s="25">
        <f>IF(#REF!&gt;=#REF!,#REF!-#REF!,"")</f>
        <v>48</v>
      </c>
      <c r="M2972" s="4">
        <v>4876</v>
      </c>
      <c r="N2972" s="5">
        <v>255.28</v>
      </c>
      <c r="O2972" s="5">
        <v>159.41999999999999</v>
      </c>
      <c r="P2972" s="5">
        <v>95.86</v>
      </c>
      <c r="Q2972" s="5">
        <f>#REF!*#REF!</f>
        <v>777331.92</v>
      </c>
      <c r="R2972" s="5">
        <v>467413.36</v>
      </c>
      <c r="S2972" s="5">
        <f>#REF!-#REF!</f>
        <v>-309918.56</v>
      </c>
      <c r="T2972" s="36">
        <f t="shared" si="46"/>
        <v>-0.39869527035503699</v>
      </c>
    </row>
    <row r="2973" spans="1:20" x14ac:dyDescent="0.2">
      <c r="A2973" s="25" t="s">
        <v>29</v>
      </c>
      <c r="B2973" s="25" t="s">
        <v>177</v>
      </c>
      <c r="C2973" s="25" t="s">
        <v>31</v>
      </c>
      <c r="D2973" s="25" t="s">
        <v>23</v>
      </c>
      <c r="E2973" s="25" t="s">
        <v>1915</v>
      </c>
      <c r="F2973" s="2">
        <v>40675</v>
      </c>
      <c r="G2973" s="23" t="str">
        <f>TEXT(Table2[[#This Row],[Order-Date]],"mmm")</f>
        <v>May</v>
      </c>
      <c r="H2973">
        <v>2011</v>
      </c>
      <c r="I2973">
        <v>556263816</v>
      </c>
      <c r="J2973" s="2">
        <v>40736</v>
      </c>
      <c r="K2973" s="23">
        <f>WEEKDAY(#REF!,1)</f>
        <v>3</v>
      </c>
      <c r="L2973" s="25">
        <f>IF(#REF!&gt;=#REF!,#REF!-#REF!,"")</f>
        <v>61</v>
      </c>
      <c r="M2973" s="4">
        <v>9679</v>
      </c>
      <c r="N2973" s="5">
        <v>47.45</v>
      </c>
      <c r="O2973" s="5">
        <v>31.79</v>
      </c>
      <c r="P2973" s="5">
        <v>15.66</v>
      </c>
      <c r="Q2973" s="5">
        <f>#REF!*#REF!</f>
        <v>307695.40999999997</v>
      </c>
      <c r="R2973" s="5">
        <v>151573.14000000001</v>
      </c>
      <c r="S2973" s="5">
        <f>#REF!-#REF!</f>
        <v>-156122.26999999999</v>
      </c>
      <c r="T2973" s="36">
        <f t="shared" si="46"/>
        <v>-0.50739226171752105</v>
      </c>
    </row>
    <row r="2974" spans="1:20" x14ac:dyDescent="0.2">
      <c r="A2974" s="25" t="s">
        <v>37</v>
      </c>
      <c r="B2974" s="25" t="s">
        <v>183</v>
      </c>
      <c r="C2974" s="25" t="s">
        <v>77</v>
      </c>
      <c r="D2974" s="25" t="s">
        <v>23</v>
      </c>
      <c r="E2974" s="25" t="s">
        <v>1918</v>
      </c>
      <c r="F2974" s="2">
        <v>41783</v>
      </c>
      <c r="G2974" s="23" t="str">
        <f>TEXT(Table2[[#This Row],[Order-Date]],"mmm")</f>
        <v>May</v>
      </c>
      <c r="H2974">
        <v>2014</v>
      </c>
      <c r="I2974">
        <v>642390191</v>
      </c>
      <c r="J2974" s="2">
        <v>41785</v>
      </c>
      <c r="K2974" s="23">
        <f>WEEKDAY(#REF!,1)</f>
        <v>2</v>
      </c>
      <c r="L2974" s="25">
        <f>IF(#REF!&gt;=#REF!,#REF!-#REF!,"")</f>
        <v>2</v>
      </c>
      <c r="M2974" s="4">
        <v>6388</v>
      </c>
      <c r="N2974" s="5">
        <v>154.06</v>
      </c>
      <c r="O2974" s="5">
        <v>90.93</v>
      </c>
      <c r="P2974" s="5">
        <v>63.13</v>
      </c>
      <c r="Q2974" s="5">
        <f>#REF!*#REF!</f>
        <v>580860.84</v>
      </c>
      <c r="R2974" s="5">
        <v>403274.44</v>
      </c>
      <c r="S2974" s="5">
        <f>#REF!-#REF!</f>
        <v>-177586.4</v>
      </c>
      <c r="T2974" s="36">
        <f t="shared" si="46"/>
        <v>-0.30572968217309998</v>
      </c>
    </row>
    <row r="2975" spans="1:20" x14ac:dyDescent="0.2">
      <c r="A2975" s="25" t="s">
        <v>46</v>
      </c>
      <c r="B2975" s="25" t="s">
        <v>162</v>
      </c>
      <c r="C2975" s="25" t="s">
        <v>22</v>
      </c>
      <c r="D2975" s="25" t="s">
        <v>23</v>
      </c>
      <c r="E2975" s="25" t="s">
        <v>1915</v>
      </c>
      <c r="F2975" s="2">
        <v>41571</v>
      </c>
      <c r="G2975" s="23" t="str">
        <f>TEXT(Table2[[#This Row],[Order-Date]],"mmm")</f>
        <v>Oct</v>
      </c>
      <c r="H2975">
        <v>2013</v>
      </c>
      <c r="I2975">
        <v>253865993</v>
      </c>
      <c r="J2975" s="2">
        <v>41376</v>
      </c>
      <c r="K2975" s="23">
        <f>WEEKDAY(#REF!,1)</f>
        <v>6</v>
      </c>
      <c r="L2975" s="25" t="str">
        <f>IF(#REF!&gt;=#REF!,#REF!-#REF!,"")</f>
        <v/>
      </c>
      <c r="M2975" s="4">
        <v>3444</v>
      </c>
      <c r="N2975" s="5">
        <v>255.28</v>
      </c>
      <c r="O2975" s="5">
        <v>159.41999999999999</v>
      </c>
      <c r="P2975" s="5">
        <v>95.86</v>
      </c>
      <c r="Q2975" s="5">
        <f>#REF!*#REF!</f>
        <v>549042.48</v>
      </c>
      <c r="R2975" s="5">
        <v>330141.84000000003</v>
      </c>
      <c r="S2975" s="5">
        <f>#REF!-#REF!</f>
        <v>-218900.64</v>
      </c>
      <c r="T2975" s="36">
        <f t="shared" si="46"/>
        <v>-0.39869527035503699</v>
      </c>
    </row>
    <row r="2976" spans="1:20" x14ac:dyDescent="0.2">
      <c r="A2976" s="25" t="s">
        <v>32</v>
      </c>
      <c r="B2976" s="25" t="s">
        <v>182</v>
      </c>
      <c r="C2976" s="25" t="s">
        <v>77</v>
      </c>
      <c r="D2976" s="25" t="s">
        <v>27</v>
      </c>
      <c r="E2976" s="25" t="s">
        <v>1915</v>
      </c>
      <c r="F2976" s="2">
        <v>40950</v>
      </c>
      <c r="G2976" s="23" t="str">
        <f>TEXT(Table2[[#This Row],[Order-Date]],"mmm")</f>
        <v>Feb</v>
      </c>
      <c r="H2976">
        <v>2012</v>
      </c>
      <c r="I2976">
        <v>695427548</v>
      </c>
      <c r="J2976" s="2">
        <v>41242</v>
      </c>
      <c r="K2976" s="23">
        <f>WEEKDAY(#REF!,1)</f>
        <v>5</v>
      </c>
      <c r="L2976" s="25">
        <f>IF(#REF!&gt;=#REF!,#REF!-#REF!,"")</f>
        <v>292</v>
      </c>
      <c r="M2976" s="4">
        <v>1320</v>
      </c>
      <c r="N2976" s="5">
        <v>154.06</v>
      </c>
      <c r="O2976" s="5">
        <v>90.93</v>
      </c>
      <c r="P2976" s="5">
        <v>63.13</v>
      </c>
      <c r="Q2976" s="5">
        <f>#REF!*#REF!</f>
        <v>120027.6</v>
      </c>
      <c r="R2976" s="5">
        <v>83331.600000000006</v>
      </c>
      <c r="S2976" s="5">
        <f>#REF!-#REF!</f>
        <v>-36696</v>
      </c>
      <c r="T2976" s="36">
        <f t="shared" si="46"/>
        <v>-0.30572968217309998</v>
      </c>
    </row>
    <row r="2977" spans="1:20" x14ac:dyDescent="0.2">
      <c r="A2977" s="25" t="s">
        <v>29</v>
      </c>
      <c r="B2977" s="25" t="s">
        <v>185</v>
      </c>
      <c r="C2977" s="25" t="s">
        <v>31</v>
      </c>
      <c r="D2977" s="25" t="s">
        <v>23</v>
      </c>
      <c r="E2977" s="25" t="s">
        <v>1915</v>
      </c>
      <c r="F2977" s="2">
        <v>40688</v>
      </c>
      <c r="G2977" s="23" t="str">
        <f>TEXT(Table2[[#This Row],[Order-Date]],"mmm")</f>
        <v>May</v>
      </c>
      <c r="H2977">
        <v>2011</v>
      </c>
      <c r="I2977">
        <v>642123687</v>
      </c>
      <c r="J2977" s="2">
        <v>40693</v>
      </c>
      <c r="K2977" s="23">
        <f>WEEKDAY(#REF!,1)</f>
        <v>2</v>
      </c>
      <c r="L2977" s="25">
        <f>IF(#REF!&gt;=#REF!,#REF!-#REF!,"")</f>
        <v>5</v>
      </c>
      <c r="M2977" s="4">
        <v>7523</v>
      </c>
      <c r="N2977" s="5">
        <v>47.45</v>
      </c>
      <c r="O2977" s="5">
        <v>31.79</v>
      </c>
      <c r="P2977" s="5">
        <v>15.66</v>
      </c>
      <c r="Q2977" s="5">
        <f>#REF!*#REF!</f>
        <v>239156.17</v>
      </c>
      <c r="R2977" s="5">
        <v>117810.18</v>
      </c>
      <c r="S2977" s="5">
        <f>#REF!-#REF!</f>
        <v>-121345.99</v>
      </c>
      <c r="T2977" s="36">
        <f t="shared" si="46"/>
        <v>-0.50739226171752105</v>
      </c>
    </row>
    <row r="2978" spans="1:20" x14ac:dyDescent="0.2">
      <c r="A2978" s="25" t="s">
        <v>32</v>
      </c>
      <c r="B2978" s="25" t="s">
        <v>147</v>
      </c>
      <c r="C2978" s="25" t="s">
        <v>31</v>
      </c>
      <c r="D2978" s="25" t="s">
        <v>23</v>
      </c>
      <c r="E2978" s="25" t="s">
        <v>1915</v>
      </c>
      <c r="F2978" s="2">
        <v>40355</v>
      </c>
      <c r="G2978" s="23" t="str">
        <f>TEXT(Table2[[#This Row],[Order-Date]],"mmm")</f>
        <v>Jun</v>
      </c>
      <c r="H2978">
        <v>2010</v>
      </c>
      <c r="I2978">
        <v>189315736</v>
      </c>
      <c r="J2978" s="2">
        <v>40186</v>
      </c>
      <c r="K2978" s="23">
        <f>WEEKDAY(#REF!,1)</f>
        <v>6</v>
      </c>
      <c r="L2978" s="25" t="str">
        <f>IF(#REF!&gt;=#REF!,#REF!-#REF!,"")</f>
        <v/>
      </c>
      <c r="M2978" s="4">
        <v>1588</v>
      </c>
      <c r="N2978" s="5">
        <v>47.45</v>
      </c>
      <c r="O2978" s="5">
        <v>31.79</v>
      </c>
      <c r="P2978" s="5">
        <v>15.66</v>
      </c>
      <c r="Q2978" s="5">
        <f>#REF!*#REF!</f>
        <v>50482.52</v>
      </c>
      <c r="R2978" s="5">
        <v>24868.080000000002</v>
      </c>
      <c r="S2978" s="5">
        <f>#REF!-#REF!</f>
        <v>-25614.44</v>
      </c>
      <c r="T2978" s="36">
        <f t="shared" si="46"/>
        <v>-0.50739226171752105</v>
      </c>
    </row>
    <row r="2979" spans="1:20" x14ac:dyDescent="0.2">
      <c r="A2979" s="25" t="s">
        <v>20</v>
      </c>
      <c r="B2979" s="25" t="s">
        <v>61</v>
      </c>
      <c r="C2979" s="25" t="s">
        <v>26</v>
      </c>
      <c r="D2979" s="25" t="s">
        <v>27</v>
      </c>
      <c r="E2979" s="25" t="s">
        <v>1918</v>
      </c>
      <c r="F2979" s="2">
        <v>42350</v>
      </c>
      <c r="G2979" s="23" t="str">
        <f>TEXT(Table2[[#This Row],[Order-Date]],"mmm")</f>
        <v>Dec</v>
      </c>
      <c r="H2979">
        <v>2015</v>
      </c>
      <c r="I2979">
        <v>402677524</v>
      </c>
      <c r="J2979" s="2">
        <v>42365</v>
      </c>
      <c r="K2979" s="23">
        <f>WEEKDAY(#REF!,1)</f>
        <v>1</v>
      </c>
      <c r="L2979" s="25">
        <f>IF(#REF!&gt;=#REF!,#REF!-#REF!,"")</f>
        <v>15</v>
      </c>
      <c r="M2979" s="4">
        <v>82</v>
      </c>
      <c r="N2979" s="5">
        <v>152.58000000000001</v>
      </c>
      <c r="O2979" s="5">
        <v>97.44</v>
      </c>
      <c r="P2979" s="5">
        <v>55.14</v>
      </c>
      <c r="Q2979" s="5">
        <f>#REF!*#REF!</f>
        <v>7990.08</v>
      </c>
      <c r="R2979" s="5">
        <v>4521.4799999999996</v>
      </c>
      <c r="S2979" s="5">
        <f>#REF!-#REF!</f>
        <v>-3468.6</v>
      </c>
      <c r="T2979" s="36">
        <f t="shared" si="46"/>
        <v>-0.43411330049261099</v>
      </c>
    </row>
    <row r="2980" spans="1:20" x14ac:dyDescent="0.2">
      <c r="A2980" s="25" t="s">
        <v>46</v>
      </c>
      <c r="B2980" s="25" t="s">
        <v>195</v>
      </c>
      <c r="C2980" s="25" t="s">
        <v>42</v>
      </c>
      <c r="D2980" s="25" t="s">
        <v>27</v>
      </c>
      <c r="E2980" s="25" t="s">
        <v>1916</v>
      </c>
      <c r="F2980" s="2">
        <v>40900</v>
      </c>
      <c r="G2980" s="23" t="str">
        <f>TEXT(Table2[[#This Row],[Order-Date]],"mmm")</f>
        <v>Dec</v>
      </c>
      <c r="H2980">
        <v>2011</v>
      </c>
      <c r="I2980">
        <v>168195378</v>
      </c>
      <c r="J2980" s="2">
        <v>40904</v>
      </c>
      <c r="K2980" s="23">
        <f>WEEKDAY(#REF!,1)</f>
        <v>3</v>
      </c>
      <c r="L2980" s="25">
        <f>IF(#REF!&gt;=#REF!,#REF!-#REF!,"")</f>
        <v>4</v>
      </c>
      <c r="M2980" s="4">
        <v>1605</v>
      </c>
      <c r="N2980" s="5">
        <v>109.28</v>
      </c>
      <c r="O2980" s="5">
        <v>35.840000000000003</v>
      </c>
      <c r="P2980" s="5">
        <v>73.44</v>
      </c>
      <c r="Q2980" s="5">
        <f>#REF!*#REF!</f>
        <v>57523.199999999997</v>
      </c>
      <c r="R2980" s="5">
        <v>117871.2</v>
      </c>
      <c r="S2980" s="5">
        <f>#REF!-#REF!</f>
        <v>60348</v>
      </c>
      <c r="T2980" s="36">
        <f t="shared" si="46"/>
        <v>1.0491071428571399</v>
      </c>
    </row>
    <row r="2981" spans="1:20" x14ac:dyDescent="0.2">
      <c r="A2981" s="25" t="s">
        <v>29</v>
      </c>
      <c r="B2981" s="25" t="s">
        <v>30</v>
      </c>
      <c r="C2981" s="25" t="s">
        <v>31</v>
      </c>
      <c r="D2981" s="25" t="s">
        <v>23</v>
      </c>
      <c r="E2981" s="25" t="s">
        <v>1915</v>
      </c>
      <c r="F2981" s="2">
        <v>40214</v>
      </c>
      <c r="G2981" s="23" t="str">
        <f>TEXT(Table2[[#This Row],[Order-Date]],"mmm")</f>
        <v>Feb</v>
      </c>
      <c r="H2981">
        <v>2010</v>
      </c>
      <c r="I2981">
        <v>242168128</v>
      </c>
      <c r="J2981" s="2">
        <v>40242</v>
      </c>
      <c r="K2981" s="23">
        <f>WEEKDAY(#REF!,1)</f>
        <v>6</v>
      </c>
      <c r="L2981" s="25">
        <f>IF(#REF!&gt;=#REF!,#REF!-#REF!,"")</f>
        <v>28</v>
      </c>
      <c r="M2981" s="4">
        <v>1785</v>
      </c>
      <c r="N2981" s="5">
        <v>47.45</v>
      </c>
      <c r="O2981" s="5">
        <v>31.79</v>
      </c>
      <c r="P2981" s="5">
        <v>15.66</v>
      </c>
      <c r="Q2981" s="5">
        <f>#REF!*#REF!</f>
        <v>56745.15</v>
      </c>
      <c r="R2981" s="5">
        <v>27953.1</v>
      </c>
      <c r="S2981" s="5">
        <f>#REF!-#REF!</f>
        <v>-28792.05</v>
      </c>
      <c r="T2981" s="36">
        <f t="shared" si="46"/>
        <v>-0.50739226171752105</v>
      </c>
    </row>
    <row r="2982" spans="1:20" x14ac:dyDescent="0.2">
      <c r="A2982" s="25" t="s">
        <v>32</v>
      </c>
      <c r="B2982" s="25" t="s">
        <v>128</v>
      </c>
      <c r="C2982" s="25" t="s">
        <v>65</v>
      </c>
      <c r="D2982" s="25" t="s">
        <v>27</v>
      </c>
      <c r="E2982" s="25" t="s">
        <v>1918</v>
      </c>
      <c r="F2982" s="2">
        <v>42678</v>
      </c>
      <c r="G2982" s="23" t="str">
        <f>TEXT(Table2[[#This Row],[Order-Date]],"mmm")</f>
        <v>Nov</v>
      </c>
      <c r="H2982">
        <v>2016</v>
      </c>
      <c r="I2982">
        <v>101207101</v>
      </c>
      <c r="J2982" s="2">
        <v>42405</v>
      </c>
      <c r="K2982" s="23">
        <f>WEEKDAY(#REF!,1)</f>
        <v>6</v>
      </c>
      <c r="L2982" s="25" t="str">
        <f>IF(#REF!&gt;=#REF!,#REF!-#REF!,"")</f>
        <v/>
      </c>
      <c r="M2982" s="4">
        <v>8285</v>
      </c>
      <c r="N2982" s="5">
        <v>9.33</v>
      </c>
      <c r="O2982" s="5">
        <v>6.92</v>
      </c>
      <c r="P2982" s="5">
        <v>2.41</v>
      </c>
      <c r="Q2982" s="5">
        <f>#REF!*#REF!</f>
        <v>57332.2</v>
      </c>
      <c r="R2982" s="5">
        <v>19966.849999999999</v>
      </c>
      <c r="S2982" s="5">
        <f>#REF!-#REF!</f>
        <v>-37365.35</v>
      </c>
      <c r="T2982" s="36">
        <f t="shared" si="46"/>
        <v>-0.65173410404624299</v>
      </c>
    </row>
    <row r="2983" spans="1:20" x14ac:dyDescent="0.2">
      <c r="A2983" s="25" t="s">
        <v>29</v>
      </c>
      <c r="B2983" s="25" t="s">
        <v>202</v>
      </c>
      <c r="C2983" s="25" t="s">
        <v>31</v>
      </c>
      <c r="D2983" s="25" t="s">
        <v>27</v>
      </c>
      <c r="E2983" s="25" t="s">
        <v>1917</v>
      </c>
      <c r="F2983" s="2">
        <v>43042</v>
      </c>
      <c r="G2983" s="23" t="str">
        <f>TEXT(Table2[[#This Row],[Order-Date]],"mmm")</f>
        <v>Nov</v>
      </c>
      <c r="H2983">
        <v>2017</v>
      </c>
      <c r="I2983">
        <v>192236125</v>
      </c>
      <c r="J2983" s="2">
        <v>42816</v>
      </c>
      <c r="K2983" s="23">
        <f>WEEKDAY(#REF!,1)</f>
        <v>4</v>
      </c>
      <c r="L2983" s="25" t="str">
        <f>IF(#REF!&gt;=#REF!,#REF!-#REF!,"")</f>
        <v/>
      </c>
      <c r="M2983" s="4">
        <v>5796</v>
      </c>
      <c r="N2983" s="5">
        <v>47.45</v>
      </c>
      <c r="O2983" s="5">
        <v>31.79</v>
      </c>
      <c r="P2983" s="5">
        <v>15.66</v>
      </c>
      <c r="Q2983" s="5">
        <f>#REF!*#REF!</f>
        <v>184254.84</v>
      </c>
      <c r="R2983" s="5">
        <v>90765.36</v>
      </c>
      <c r="S2983" s="5">
        <f>#REF!-#REF!</f>
        <v>-93489.48</v>
      </c>
      <c r="T2983" s="36">
        <f t="shared" si="46"/>
        <v>-0.50739226171752105</v>
      </c>
    </row>
    <row r="2984" spans="1:20" x14ac:dyDescent="0.2">
      <c r="A2984" s="25" t="s">
        <v>32</v>
      </c>
      <c r="B2984" s="25" t="s">
        <v>96</v>
      </c>
      <c r="C2984" s="25" t="s">
        <v>39</v>
      </c>
      <c r="D2984" s="25" t="s">
        <v>27</v>
      </c>
      <c r="E2984" s="25" t="s">
        <v>1915</v>
      </c>
      <c r="F2984" s="2">
        <v>42438</v>
      </c>
      <c r="G2984" s="23" t="str">
        <f>TEXT(Table2[[#This Row],[Order-Date]],"mmm")</f>
        <v>Mar</v>
      </c>
      <c r="H2984">
        <v>2016</v>
      </c>
      <c r="I2984">
        <v>582491528</v>
      </c>
      <c r="J2984" s="2">
        <v>42653</v>
      </c>
      <c r="K2984" s="23">
        <f>WEEKDAY(#REF!,1)</f>
        <v>2</v>
      </c>
      <c r="L2984" s="25">
        <f>IF(#REF!&gt;=#REF!,#REF!-#REF!,"")</f>
        <v>215</v>
      </c>
      <c r="M2984" s="4">
        <v>1042</v>
      </c>
      <c r="N2984" s="5">
        <v>81.73</v>
      </c>
      <c r="O2984" s="5">
        <v>56.67</v>
      </c>
      <c r="P2984" s="5">
        <v>25.06</v>
      </c>
      <c r="Q2984" s="5">
        <f>#REF!*#REF!</f>
        <v>59050.14</v>
      </c>
      <c r="R2984" s="5">
        <v>26112.52</v>
      </c>
      <c r="S2984" s="5">
        <f>#REF!-#REF!</f>
        <v>-32937.620000000003</v>
      </c>
      <c r="T2984" s="36">
        <f t="shared" si="46"/>
        <v>-0.55779071819304704</v>
      </c>
    </row>
    <row r="2985" spans="1:20" x14ac:dyDescent="0.2">
      <c r="A2985" s="25" t="s">
        <v>46</v>
      </c>
      <c r="B2985" s="25" t="s">
        <v>146</v>
      </c>
      <c r="C2985" s="25" t="s">
        <v>65</v>
      </c>
      <c r="D2985" s="25" t="s">
        <v>27</v>
      </c>
      <c r="E2985" s="25" t="s">
        <v>1916</v>
      </c>
      <c r="F2985" s="2">
        <v>42255</v>
      </c>
      <c r="G2985" s="23" t="str">
        <f>TEXT(Table2[[#This Row],[Order-Date]],"mmm")</f>
        <v>Sep</v>
      </c>
      <c r="H2985">
        <v>2015</v>
      </c>
      <c r="I2985">
        <v>509522140</v>
      </c>
      <c r="J2985" s="2">
        <v>42275</v>
      </c>
      <c r="K2985" s="23">
        <f>WEEKDAY(#REF!,1)</f>
        <v>2</v>
      </c>
      <c r="L2985" s="25">
        <f>IF(#REF!&gt;=#REF!,#REF!-#REF!,"")</f>
        <v>20</v>
      </c>
      <c r="M2985" s="4">
        <v>7779</v>
      </c>
      <c r="N2985" s="5">
        <v>9.33</v>
      </c>
      <c r="O2985" s="5">
        <v>6.92</v>
      </c>
      <c r="P2985" s="5">
        <v>2.41</v>
      </c>
      <c r="Q2985" s="5">
        <f>#REF!*#REF!</f>
        <v>53830.68</v>
      </c>
      <c r="R2985" s="5">
        <v>18747.39</v>
      </c>
      <c r="S2985" s="5">
        <f>#REF!-#REF!</f>
        <v>-35083.29</v>
      </c>
      <c r="T2985" s="36">
        <f t="shared" si="46"/>
        <v>-0.65173410404624299</v>
      </c>
    </row>
    <row r="2986" spans="1:20" x14ac:dyDescent="0.2">
      <c r="A2986" s="25" t="s">
        <v>40</v>
      </c>
      <c r="B2986" s="25" t="s">
        <v>74</v>
      </c>
      <c r="C2986" s="25" t="s">
        <v>39</v>
      </c>
      <c r="D2986" s="25" t="s">
        <v>27</v>
      </c>
      <c r="E2986" s="25" t="s">
        <v>1915</v>
      </c>
      <c r="F2986" s="2">
        <v>42047</v>
      </c>
      <c r="G2986" s="23" t="str">
        <f>TEXT(Table2[[#This Row],[Order-Date]],"mmm")</f>
        <v>Feb</v>
      </c>
      <c r="H2986">
        <v>2015</v>
      </c>
      <c r="I2986">
        <v>631189286</v>
      </c>
      <c r="J2986" s="2">
        <v>42355</v>
      </c>
      <c r="K2986" s="23">
        <f>WEEKDAY(#REF!,1)</f>
        <v>5</v>
      </c>
      <c r="L2986" s="25">
        <f>IF(#REF!&gt;=#REF!,#REF!-#REF!,"")</f>
        <v>308</v>
      </c>
      <c r="M2986" s="4">
        <v>1791</v>
      </c>
      <c r="N2986" s="5">
        <v>81.73</v>
      </c>
      <c r="O2986" s="5">
        <v>56.67</v>
      </c>
      <c r="P2986" s="5">
        <v>25.06</v>
      </c>
      <c r="Q2986" s="5">
        <f>#REF!*#REF!</f>
        <v>101495.97</v>
      </c>
      <c r="R2986" s="5">
        <v>44882.46</v>
      </c>
      <c r="S2986" s="5">
        <f>#REF!-#REF!</f>
        <v>-56613.51</v>
      </c>
      <c r="T2986" s="36">
        <f t="shared" si="46"/>
        <v>-0.55779071819304704</v>
      </c>
    </row>
    <row r="2987" spans="1:20" x14ac:dyDescent="0.2">
      <c r="A2987" s="25" t="s">
        <v>37</v>
      </c>
      <c r="B2987" s="25" t="s">
        <v>139</v>
      </c>
      <c r="C2987" s="25" t="s">
        <v>65</v>
      </c>
      <c r="D2987" s="25" t="s">
        <v>23</v>
      </c>
      <c r="E2987" s="25" t="s">
        <v>1918</v>
      </c>
      <c r="F2987" s="2">
        <v>42440</v>
      </c>
      <c r="G2987" s="23" t="str">
        <f>TEXT(Table2[[#This Row],[Order-Date]],"mmm")</f>
        <v>Mar</v>
      </c>
      <c r="H2987">
        <v>2016</v>
      </c>
      <c r="I2987">
        <v>775666797</v>
      </c>
      <c r="J2987" s="2">
        <v>42686</v>
      </c>
      <c r="K2987" s="23">
        <f>WEEKDAY(#REF!,1)</f>
        <v>7</v>
      </c>
      <c r="L2987" s="25">
        <f>IF(#REF!&gt;=#REF!,#REF!-#REF!,"")</f>
        <v>246</v>
      </c>
      <c r="M2987" s="4">
        <v>5897</v>
      </c>
      <c r="N2987" s="5">
        <v>9.33</v>
      </c>
      <c r="O2987" s="5">
        <v>6.92</v>
      </c>
      <c r="P2987" s="5">
        <v>2.41</v>
      </c>
      <c r="Q2987" s="5">
        <f>#REF!*#REF!</f>
        <v>40807.24</v>
      </c>
      <c r="R2987" s="5">
        <v>14211.77</v>
      </c>
      <c r="S2987" s="5">
        <f>#REF!-#REF!</f>
        <v>-26595.47</v>
      </c>
      <c r="T2987" s="36">
        <f t="shared" si="46"/>
        <v>-0.65173410404624299</v>
      </c>
    </row>
    <row r="2988" spans="1:20" x14ac:dyDescent="0.2">
      <c r="A2988" s="25" t="s">
        <v>37</v>
      </c>
      <c r="B2988" s="25" t="s">
        <v>73</v>
      </c>
      <c r="C2988" s="25" t="s">
        <v>31</v>
      </c>
      <c r="D2988" s="25" t="s">
        <v>27</v>
      </c>
      <c r="E2988" s="25" t="s">
        <v>1916</v>
      </c>
      <c r="F2988" s="2">
        <v>40574</v>
      </c>
      <c r="G2988" s="23" t="str">
        <f>TEXT(Table2[[#This Row],[Order-Date]],"mmm")</f>
        <v>Jan</v>
      </c>
      <c r="H2988">
        <v>2011</v>
      </c>
      <c r="I2988">
        <v>391440999</v>
      </c>
      <c r="J2988" s="2">
        <v>40666</v>
      </c>
      <c r="K2988" s="23">
        <f>WEEKDAY(#REF!,1)</f>
        <v>3</v>
      </c>
      <c r="L2988" s="25">
        <f>IF(#REF!&gt;=#REF!,#REF!-#REF!,"")</f>
        <v>92</v>
      </c>
      <c r="M2988" s="4">
        <v>4945</v>
      </c>
      <c r="N2988" s="5">
        <v>47.45</v>
      </c>
      <c r="O2988" s="5">
        <v>31.79</v>
      </c>
      <c r="P2988" s="5">
        <v>15.66</v>
      </c>
      <c r="Q2988" s="5">
        <f>#REF!*#REF!</f>
        <v>157201.54999999999</v>
      </c>
      <c r="R2988" s="5">
        <v>77438.7</v>
      </c>
      <c r="S2988" s="5">
        <f>#REF!-#REF!</f>
        <v>-79762.850000000006</v>
      </c>
      <c r="T2988" s="36">
        <f t="shared" si="46"/>
        <v>-0.50739226171752105</v>
      </c>
    </row>
    <row r="2989" spans="1:20" x14ac:dyDescent="0.2">
      <c r="A2989" s="25" t="s">
        <v>37</v>
      </c>
      <c r="B2989" s="25" t="s">
        <v>102</v>
      </c>
      <c r="C2989" s="25" t="s">
        <v>22</v>
      </c>
      <c r="D2989" s="25" t="s">
        <v>27</v>
      </c>
      <c r="E2989" s="25" t="s">
        <v>1918</v>
      </c>
      <c r="F2989" s="2">
        <v>40760</v>
      </c>
      <c r="G2989" s="23" t="str">
        <f>TEXT(Table2[[#This Row],[Order-Date]],"mmm")</f>
        <v>Aug</v>
      </c>
      <c r="H2989">
        <v>2011</v>
      </c>
      <c r="I2989">
        <v>797310721</v>
      </c>
      <c r="J2989" s="2">
        <v>40677</v>
      </c>
      <c r="K2989" s="23">
        <f>WEEKDAY(#REF!,1)</f>
        <v>7</v>
      </c>
      <c r="L2989" s="25" t="str">
        <f>IF(#REF!&gt;=#REF!,#REF!-#REF!,"")</f>
        <v/>
      </c>
      <c r="M2989" s="4">
        <v>815</v>
      </c>
      <c r="N2989" s="5">
        <v>255.28</v>
      </c>
      <c r="O2989" s="5">
        <v>159.41999999999999</v>
      </c>
      <c r="P2989" s="5">
        <v>95.86</v>
      </c>
      <c r="Q2989" s="5">
        <f>#REF!*#REF!</f>
        <v>129927.3</v>
      </c>
      <c r="R2989" s="5">
        <v>78125.899999999994</v>
      </c>
      <c r="S2989" s="5">
        <f>#REF!-#REF!</f>
        <v>-51801.4</v>
      </c>
      <c r="T2989" s="36">
        <f t="shared" si="46"/>
        <v>-0.39869527035503699</v>
      </c>
    </row>
    <row r="2990" spans="1:20" x14ac:dyDescent="0.2">
      <c r="A2990" s="25" t="s">
        <v>46</v>
      </c>
      <c r="B2990" s="25" t="s">
        <v>98</v>
      </c>
      <c r="C2990" s="25" t="s">
        <v>22</v>
      </c>
      <c r="D2990" s="25" t="s">
        <v>27</v>
      </c>
      <c r="E2990" s="25" t="s">
        <v>1917</v>
      </c>
      <c r="F2990" s="2">
        <v>42647</v>
      </c>
      <c r="G2990" s="23" t="str">
        <f>TEXT(Table2[[#This Row],[Order-Date]],"mmm")</f>
        <v>Oct</v>
      </c>
      <c r="H2990">
        <v>2016</v>
      </c>
      <c r="I2990">
        <v>232387292</v>
      </c>
      <c r="J2990" s="2">
        <v>42556</v>
      </c>
      <c r="K2990" s="23">
        <f>WEEKDAY(#REF!,1)</f>
        <v>3</v>
      </c>
      <c r="L2990" s="25" t="str">
        <f>IF(#REF!&gt;=#REF!,#REF!-#REF!,"")</f>
        <v/>
      </c>
      <c r="M2990" s="4">
        <v>7419</v>
      </c>
      <c r="N2990" s="5">
        <v>255.28</v>
      </c>
      <c r="O2990" s="5">
        <v>159.41999999999999</v>
      </c>
      <c r="P2990" s="5">
        <v>95.86</v>
      </c>
      <c r="Q2990" s="5">
        <f>#REF!*#REF!</f>
        <v>1182736.98</v>
      </c>
      <c r="R2990" s="5">
        <v>711185.34</v>
      </c>
      <c r="S2990" s="5">
        <f>#REF!-#REF!</f>
        <v>-471551.64</v>
      </c>
      <c r="T2990" s="36">
        <f t="shared" si="46"/>
        <v>-0.39869527035503699</v>
      </c>
    </row>
    <row r="2991" spans="1:20" x14ac:dyDescent="0.2">
      <c r="A2991" s="25" t="s">
        <v>46</v>
      </c>
      <c r="B2991" s="25" t="s">
        <v>228</v>
      </c>
      <c r="C2991" s="25" t="s">
        <v>65</v>
      </c>
      <c r="D2991" s="25" t="s">
        <v>27</v>
      </c>
      <c r="E2991" s="25" t="s">
        <v>1916</v>
      </c>
      <c r="F2991" s="2">
        <v>41885</v>
      </c>
      <c r="G2991" s="23" t="str">
        <f>TEXT(Table2[[#This Row],[Order-Date]],"mmm")</f>
        <v>Sep</v>
      </c>
      <c r="H2991">
        <v>2014</v>
      </c>
      <c r="I2991">
        <v>606094539</v>
      </c>
      <c r="J2991" s="2">
        <v>41915</v>
      </c>
      <c r="K2991" s="23">
        <f>WEEKDAY(#REF!,1)</f>
        <v>6</v>
      </c>
      <c r="L2991" s="25">
        <f>IF(#REF!&gt;=#REF!,#REF!-#REF!,"")</f>
        <v>30</v>
      </c>
      <c r="M2991" s="4">
        <v>5698</v>
      </c>
      <c r="N2991" s="5">
        <v>9.33</v>
      </c>
      <c r="O2991" s="5">
        <v>6.92</v>
      </c>
      <c r="P2991" s="5">
        <v>2.41</v>
      </c>
      <c r="Q2991" s="5">
        <f>#REF!*#REF!</f>
        <v>39430.160000000003</v>
      </c>
      <c r="R2991" s="5">
        <v>13732.18</v>
      </c>
      <c r="S2991" s="5">
        <f>#REF!-#REF!</f>
        <v>-25697.98</v>
      </c>
      <c r="T2991" s="36">
        <f t="shared" si="46"/>
        <v>-0.65173410404624299</v>
      </c>
    </row>
    <row r="2992" spans="1:20" x14ac:dyDescent="0.2">
      <c r="A2992" s="25" t="s">
        <v>46</v>
      </c>
      <c r="B2992" s="25" t="s">
        <v>141</v>
      </c>
      <c r="C2992" s="25" t="s">
        <v>22</v>
      </c>
      <c r="D2992" s="25" t="s">
        <v>27</v>
      </c>
      <c r="E2992" s="25" t="s">
        <v>1915</v>
      </c>
      <c r="F2992" s="2">
        <v>42810</v>
      </c>
      <c r="G2992" s="23" t="str">
        <f>TEXT(Table2[[#This Row],[Order-Date]],"mmm")</f>
        <v>Mar</v>
      </c>
      <c r="H2992">
        <v>2017</v>
      </c>
      <c r="I2992">
        <v>748168790</v>
      </c>
      <c r="J2992" s="2">
        <v>42860</v>
      </c>
      <c r="K2992" s="23">
        <f>WEEKDAY(#REF!,1)</f>
        <v>6</v>
      </c>
      <c r="L2992" s="25">
        <f>IF(#REF!&gt;=#REF!,#REF!-#REF!,"")</f>
        <v>50</v>
      </c>
      <c r="M2992" s="4">
        <v>8626</v>
      </c>
      <c r="N2992" s="5">
        <v>255.28</v>
      </c>
      <c r="O2992" s="5">
        <v>159.41999999999999</v>
      </c>
      <c r="P2992" s="5">
        <v>95.86</v>
      </c>
      <c r="Q2992" s="5">
        <f>#REF!*#REF!</f>
        <v>1375156.92</v>
      </c>
      <c r="R2992" s="5">
        <v>826888.36</v>
      </c>
      <c r="S2992" s="5">
        <f>#REF!-#REF!</f>
        <v>-548268.56000000006</v>
      </c>
      <c r="T2992" s="36">
        <f t="shared" si="46"/>
        <v>-0.39869527035503699</v>
      </c>
    </row>
    <row r="2993" spans="1:20" x14ac:dyDescent="0.2">
      <c r="A2993" s="25" t="s">
        <v>46</v>
      </c>
      <c r="B2993" s="25" t="s">
        <v>219</v>
      </c>
      <c r="C2993" s="25" t="s">
        <v>56</v>
      </c>
      <c r="D2993" s="25" t="s">
        <v>27</v>
      </c>
      <c r="E2993" s="25" t="s">
        <v>1915</v>
      </c>
      <c r="F2993" s="2">
        <v>41000</v>
      </c>
      <c r="G2993" s="23" t="str">
        <f>TEXT(Table2[[#This Row],[Order-Date]],"mmm")</f>
        <v>Apr</v>
      </c>
      <c r="H2993">
        <v>2012</v>
      </c>
      <c r="I2993">
        <v>458658874</v>
      </c>
      <c r="J2993" s="2">
        <v>40970</v>
      </c>
      <c r="K2993" s="23">
        <f>WEEKDAY(#REF!,1)</f>
        <v>6</v>
      </c>
      <c r="L2993" s="25" t="str">
        <f>IF(#REF!&gt;=#REF!,#REF!-#REF!,"")</f>
        <v/>
      </c>
      <c r="M2993" s="4">
        <v>6208</v>
      </c>
      <c r="N2993" s="5">
        <v>421.89</v>
      </c>
      <c r="O2993" s="5">
        <v>364.69</v>
      </c>
      <c r="P2993" s="5">
        <v>57.2</v>
      </c>
      <c r="Q2993" s="5">
        <f>#REF!*#REF!</f>
        <v>2263995.52</v>
      </c>
      <c r="R2993" s="5">
        <v>355097.59999999998</v>
      </c>
      <c r="S2993" s="5">
        <f>#REF!-#REF!</f>
        <v>-1908897.92</v>
      </c>
      <c r="T2993" s="36">
        <f t="shared" si="46"/>
        <v>-0.84315445995228799</v>
      </c>
    </row>
    <row r="2994" spans="1:20" x14ac:dyDescent="0.2">
      <c r="A2994" s="25" t="s">
        <v>29</v>
      </c>
      <c r="B2994" s="25" t="s">
        <v>185</v>
      </c>
      <c r="C2994" s="25" t="s">
        <v>26</v>
      </c>
      <c r="D2994" s="25" t="s">
        <v>23</v>
      </c>
      <c r="E2994" s="25" t="s">
        <v>1916</v>
      </c>
      <c r="F2994" s="2">
        <v>42600</v>
      </c>
      <c r="G2994" s="23" t="str">
        <f>TEXT(Table2[[#This Row],[Order-Date]],"mmm")</f>
        <v>Aug</v>
      </c>
      <c r="H2994">
        <v>2016</v>
      </c>
      <c r="I2994">
        <v>957926118</v>
      </c>
      <c r="J2994" s="2">
        <v>42378</v>
      </c>
      <c r="K2994" s="23">
        <f>WEEKDAY(#REF!,1)</f>
        <v>7</v>
      </c>
      <c r="L2994" s="25" t="str">
        <f>IF(#REF!&gt;=#REF!,#REF!-#REF!,"")</f>
        <v/>
      </c>
      <c r="M2994" s="4">
        <v>480</v>
      </c>
      <c r="N2994" s="5">
        <v>152.58000000000001</v>
      </c>
      <c r="O2994" s="5">
        <v>97.44</v>
      </c>
      <c r="P2994" s="5">
        <v>55.14</v>
      </c>
      <c r="Q2994" s="5">
        <f>#REF!*#REF!</f>
        <v>46771.199999999997</v>
      </c>
      <c r="R2994" s="5">
        <v>26467.200000000001</v>
      </c>
      <c r="S2994" s="5">
        <f>#REF!-#REF!</f>
        <v>-20304</v>
      </c>
      <c r="T2994" s="36">
        <f t="shared" si="46"/>
        <v>-0.43411330049261099</v>
      </c>
    </row>
    <row r="2995" spans="1:20" x14ac:dyDescent="0.2">
      <c r="A2995" s="25" t="s">
        <v>37</v>
      </c>
      <c r="B2995" s="25" t="s">
        <v>106</v>
      </c>
      <c r="C2995" s="25" t="s">
        <v>22</v>
      </c>
      <c r="D2995" s="25" t="s">
        <v>27</v>
      </c>
      <c r="E2995" s="25" t="s">
        <v>1916</v>
      </c>
      <c r="F2995" s="2">
        <v>42402</v>
      </c>
      <c r="G2995" s="23" t="str">
        <f>TEXT(Table2[[#This Row],[Order-Date]],"mmm")</f>
        <v>Feb</v>
      </c>
      <c r="H2995">
        <v>2016</v>
      </c>
      <c r="I2995">
        <v>836644351</v>
      </c>
      <c r="J2995" s="2">
        <v>42413</v>
      </c>
      <c r="K2995" s="23">
        <f>WEEKDAY(#REF!,1)</f>
        <v>7</v>
      </c>
      <c r="L2995" s="25">
        <f>IF(#REF!&gt;=#REF!,#REF!-#REF!,"")</f>
        <v>11</v>
      </c>
      <c r="M2995" s="4">
        <v>510</v>
      </c>
      <c r="N2995" s="5">
        <v>255.28</v>
      </c>
      <c r="O2995" s="5">
        <v>159.41999999999999</v>
      </c>
      <c r="P2995" s="5">
        <v>95.86</v>
      </c>
      <c r="Q2995" s="5">
        <f>#REF!*#REF!</f>
        <v>81304.2</v>
      </c>
      <c r="R2995" s="5">
        <v>48888.6</v>
      </c>
      <c r="S2995" s="5">
        <f>#REF!-#REF!</f>
        <v>-32415.599999999999</v>
      </c>
      <c r="T2995" s="36">
        <f t="shared" si="46"/>
        <v>-0.39869527035503699</v>
      </c>
    </row>
    <row r="2996" spans="1:20" x14ac:dyDescent="0.2">
      <c r="A2996" s="25" t="s">
        <v>32</v>
      </c>
      <c r="B2996" s="25" t="s">
        <v>149</v>
      </c>
      <c r="C2996" s="25" t="s">
        <v>34</v>
      </c>
      <c r="D2996" s="25" t="s">
        <v>23</v>
      </c>
      <c r="E2996" s="25" t="s">
        <v>1918</v>
      </c>
      <c r="F2996" s="2">
        <v>40769</v>
      </c>
      <c r="G2996" s="23" t="str">
        <f>TEXT(Table2[[#This Row],[Order-Date]],"mmm")</f>
        <v>Aug</v>
      </c>
      <c r="H2996">
        <v>2011</v>
      </c>
      <c r="I2996">
        <v>105799901</v>
      </c>
      <c r="J2996" s="2">
        <v>40815</v>
      </c>
      <c r="K2996" s="23">
        <f>WEEKDAY(#REF!,1)</f>
        <v>5</v>
      </c>
      <c r="L2996" s="25">
        <f>IF(#REF!&gt;=#REF!,#REF!-#REF!,"")</f>
        <v>46</v>
      </c>
      <c r="M2996" s="4">
        <v>7397</v>
      </c>
      <c r="N2996" s="5">
        <v>205.7</v>
      </c>
      <c r="O2996" s="5">
        <v>117.11</v>
      </c>
      <c r="P2996" s="5">
        <v>88.59</v>
      </c>
      <c r="Q2996" s="5">
        <f>#REF!*#REF!</f>
        <v>866262.67</v>
      </c>
      <c r="R2996" s="5">
        <v>655300.23</v>
      </c>
      <c r="S2996" s="5">
        <f>#REF!-#REF!</f>
        <v>-210962.44</v>
      </c>
      <c r="T2996" s="36">
        <f t="shared" si="46"/>
        <v>-0.24353172231235601</v>
      </c>
    </row>
    <row r="2997" spans="1:20" x14ac:dyDescent="0.2">
      <c r="A2997" s="25" t="s">
        <v>29</v>
      </c>
      <c r="B2997" s="25" t="s">
        <v>57</v>
      </c>
      <c r="C2997" s="25" t="s">
        <v>31</v>
      </c>
      <c r="D2997" s="25" t="s">
        <v>23</v>
      </c>
      <c r="E2997" s="25" t="s">
        <v>1917</v>
      </c>
      <c r="F2997" s="2">
        <v>42688</v>
      </c>
      <c r="G2997" s="23" t="str">
        <f>TEXT(Table2[[#This Row],[Order-Date]],"mmm")</f>
        <v>Nov</v>
      </c>
      <c r="H2997">
        <v>2016</v>
      </c>
      <c r="I2997">
        <v>646691596</v>
      </c>
      <c r="J2997" s="2">
        <v>42717</v>
      </c>
      <c r="K2997" s="23">
        <f>WEEKDAY(#REF!,1)</f>
        <v>3</v>
      </c>
      <c r="L2997" s="25">
        <f>IF(#REF!&gt;=#REF!,#REF!-#REF!,"")</f>
        <v>29</v>
      </c>
      <c r="M2997" s="4">
        <v>9269</v>
      </c>
      <c r="N2997" s="5">
        <v>47.45</v>
      </c>
      <c r="O2997" s="5">
        <v>31.79</v>
      </c>
      <c r="P2997" s="5">
        <v>15.66</v>
      </c>
      <c r="Q2997" s="5">
        <f>#REF!*#REF!</f>
        <v>294661.51</v>
      </c>
      <c r="R2997" s="5">
        <v>145152.54</v>
      </c>
      <c r="S2997" s="5">
        <f>#REF!-#REF!</f>
        <v>-149508.97</v>
      </c>
      <c r="T2997" s="36">
        <f t="shared" si="46"/>
        <v>-0.50739226171752105</v>
      </c>
    </row>
    <row r="2998" spans="1:20" x14ac:dyDescent="0.2">
      <c r="A2998" s="25" t="s">
        <v>46</v>
      </c>
      <c r="B2998" s="25" t="s">
        <v>141</v>
      </c>
      <c r="C2998" s="25" t="s">
        <v>51</v>
      </c>
      <c r="D2998" s="25" t="s">
        <v>27</v>
      </c>
      <c r="E2998" s="25" t="s">
        <v>1915</v>
      </c>
      <c r="F2998" s="2">
        <v>42678</v>
      </c>
      <c r="G2998" s="23" t="str">
        <f>TEXT(Table2[[#This Row],[Order-Date]],"mmm")</f>
        <v>Nov</v>
      </c>
      <c r="H2998">
        <v>2016</v>
      </c>
      <c r="I2998">
        <v>360930764</v>
      </c>
      <c r="J2998" s="2">
        <v>42505</v>
      </c>
      <c r="K2998" s="23">
        <f>WEEKDAY(#REF!,1)</f>
        <v>1</v>
      </c>
      <c r="L2998" s="25" t="str">
        <f>IF(#REF!&gt;=#REF!,#REF!-#REF!,"")</f>
        <v/>
      </c>
      <c r="M2998" s="4">
        <v>6289</v>
      </c>
      <c r="N2998" s="5">
        <v>437.2</v>
      </c>
      <c r="O2998" s="5">
        <v>263.33</v>
      </c>
      <c r="P2998" s="5">
        <v>173.87</v>
      </c>
      <c r="Q2998" s="5">
        <f>#REF!*#REF!</f>
        <v>1656082.37</v>
      </c>
      <c r="R2998" s="5">
        <v>1093468.43</v>
      </c>
      <c r="S2998" s="5">
        <f>#REF!-#REF!</f>
        <v>-562613.93999999994</v>
      </c>
      <c r="T2998" s="36">
        <f t="shared" si="46"/>
        <v>-0.33972581931416801</v>
      </c>
    </row>
    <row r="2999" spans="1:20" x14ac:dyDescent="0.2">
      <c r="A2999" s="25" t="s">
        <v>32</v>
      </c>
      <c r="B2999" s="25" t="s">
        <v>36</v>
      </c>
      <c r="C2999" s="25" t="s">
        <v>26</v>
      </c>
      <c r="D2999" s="25" t="s">
        <v>23</v>
      </c>
      <c r="E2999" s="25" t="s">
        <v>1918</v>
      </c>
      <c r="F2999" s="2">
        <v>41824</v>
      </c>
      <c r="G2999" s="23" t="str">
        <f>TEXT(Table2[[#This Row],[Order-Date]],"mmm")</f>
        <v>Jul</v>
      </c>
      <c r="H2999">
        <v>2014</v>
      </c>
      <c r="I2999">
        <v>820441234</v>
      </c>
      <c r="J2999" s="2">
        <v>41675</v>
      </c>
      <c r="K2999" s="23">
        <f>WEEKDAY(#REF!,1)</f>
        <v>4</v>
      </c>
      <c r="L2999" s="25" t="str">
        <f>IF(#REF!&gt;=#REF!,#REF!-#REF!,"")</f>
        <v/>
      </c>
      <c r="M2999" s="4">
        <v>5648</v>
      </c>
      <c r="N2999" s="5">
        <v>152.58000000000001</v>
      </c>
      <c r="O2999" s="5">
        <v>97.44</v>
      </c>
      <c r="P2999" s="5">
        <v>55.14</v>
      </c>
      <c r="Q2999" s="5">
        <f>#REF!*#REF!</f>
        <v>550341.12</v>
      </c>
      <c r="R2999" s="5">
        <v>311430.71999999997</v>
      </c>
      <c r="S2999" s="5">
        <f>#REF!-#REF!</f>
        <v>-238910.4</v>
      </c>
      <c r="T2999" s="36">
        <f t="shared" si="46"/>
        <v>-0.43411330049261099</v>
      </c>
    </row>
    <row r="3000" spans="1:20" x14ac:dyDescent="0.2">
      <c r="A3000" s="25" t="s">
        <v>59</v>
      </c>
      <c r="B3000" s="25" t="s">
        <v>60</v>
      </c>
      <c r="C3000" s="25" t="s">
        <v>77</v>
      </c>
      <c r="D3000" s="25" t="s">
        <v>23</v>
      </c>
      <c r="E3000" s="25" t="s">
        <v>1918</v>
      </c>
      <c r="F3000" s="2">
        <v>42488</v>
      </c>
      <c r="G3000" s="23" t="str">
        <f>TEXT(Table2[[#This Row],[Order-Date]],"mmm")</f>
        <v>Apr</v>
      </c>
      <c r="H3000">
        <v>2016</v>
      </c>
      <c r="I3000">
        <v>517459332</v>
      </c>
      <c r="J3000" s="2">
        <v>42517</v>
      </c>
      <c r="K3000" s="23">
        <f>WEEKDAY(#REF!,1)</f>
        <v>6</v>
      </c>
      <c r="L3000" s="25">
        <f>IF(#REF!&gt;=#REF!,#REF!-#REF!,"")</f>
        <v>29</v>
      </c>
      <c r="M3000" s="4">
        <v>6570</v>
      </c>
      <c r="N3000" s="5">
        <v>154.06</v>
      </c>
      <c r="O3000" s="5">
        <v>90.93</v>
      </c>
      <c r="P3000" s="5">
        <v>63.13</v>
      </c>
      <c r="Q3000" s="5">
        <f>#REF!*#REF!</f>
        <v>597410.1</v>
      </c>
      <c r="R3000" s="5">
        <v>414764.1</v>
      </c>
      <c r="S3000" s="5">
        <f>#REF!-#REF!</f>
        <v>-182646</v>
      </c>
      <c r="T3000" s="36">
        <f t="shared" si="46"/>
        <v>-0.30572968217309998</v>
      </c>
    </row>
    <row r="3001" spans="1:20" x14ac:dyDescent="0.2">
      <c r="A3001" s="25" t="s">
        <v>46</v>
      </c>
      <c r="B3001" s="25" t="s">
        <v>207</v>
      </c>
      <c r="C3001" s="25" t="s">
        <v>49</v>
      </c>
      <c r="D3001" s="25" t="s">
        <v>23</v>
      </c>
      <c r="E3001" s="25" t="s">
        <v>1917</v>
      </c>
      <c r="F3001" s="2">
        <v>40207</v>
      </c>
      <c r="G3001" s="23" t="str">
        <f>TEXT(Table2[[#This Row],[Order-Date]],"mmm")</f>
        <v>Jan</v>
      </c>
      <c r="H3001">
        <v>2010</v>
      </c>
      <c r="I3001">
        <v>714533889</v>
      </c>
      <c r="J3001" s="2">
        <v>40361</v>
      </c>
      <c r="K3001" s="23">
        <f>WEEKDAY(#REF!,1)</f>
        <v>6</v>
      </c>
      <c r="L3001" s="25">
        <f>IF(#REF!&gt;=#REF!,#REF!-#REF!,"")</f>
        <v>154</v>
      </c>
      <c r="M3001" s="4">
        <v>5311</v>
      </c>
      <c r="N3001" s="5">
        <v>651.21</v>
      </c>
      <c r="O3001" s="5">
        <v>524.96</v>
      </c>
      <c r="P3001" s="5">
        <v>126.25</v>
      </c>
      <c r="Q3001" s="5">
        <f>#REF!*#REF!</f>
        <v>2788062.56</v>
      </c>
      <c r="R3001" s="5">
        <v>670513.75</v>
      </c>
      <c r="S3001" s="5">
        <f>#REF!-#REF!</f>
        <v>-2117548.81</v>
      </c>
      <c r="T3001" s="36">
        <f t="shared" si="46"/>
        <v>-0.75950548613227697</v>
      </c>
    </row>
    <row r="3002" spans="1:20" x14ac:dyDescent="0.2">
      <c r="A3002" s="25" t="s">
        <v>20</v>
      </c>
      <c r="B3002" s="25" t="s">
        <v>70</v>
      </c>
      <c r="C3002" s="25" t="s">
        <v>49</v>
      </c>
      <c r="D3002" s="25" t="s">
        <v>23</v>
      </c>
      <c r="E3002" s="25" t="s">
        <v>1915</v>
      </c>
      <c r="F3002" s="2">
        <v>41766</v>
      </c>
      <c r="G3002" s="23" t="str">
        <f>TEXT(Table2[[#This Row],[Order-Date]],"mmm")</f>
        <v>May</v>
      </c>
      <c r="H3002">
        <v>2014</v>
      </c>
      <c r="I3002">
        <v>494526231</v>
      </c>
      <c r="J3002" s="2">
        <v>41870</v>
      </c>
      <c r="K3002" s="23">
        <f>WEEKDAY(#REF!,1)</f>
        <v>3</v>
      </c>
      <c r="L3002" s="25">
        <f>IF(#REF!&gt;=#REF!,#REF!-#REF!,"")</f>
        <v>104</v>
      </c>
      <c r="M3002" s="4">
        <v>156</v>
      </c>
      <c r="N3002" s="5">
        <v>651.21</v>
      </c>
      <c r="O3002" s="5">
        <v>524.96</v>
      </c>
      <c r="P3002" s="5">
        <v>126.25</v>
      </c>
      <c r="Q3002" s="5">
        <f>#REF!*#REF!</f>
        <v>81893.759999999995</v>
      </c>
      <c r="R3002" s="5">
        <v>19695</v>
      </c>
      <c r="S3002" s="5">
        <f>#REF!-#REF!</f>
        <v>-62198.76</v>
      </c>
      <c r="T3002" s="36">
        <f t="shared" si="46"/>
        <v>-0.75950548613227697</v>
      </c>
    </row>
    <row r="3003" spans="1:20" x14ac:dyDescent="0.2">
      <c r="A3003" s="25" t="s">
        <v>46</v>
      </c>
      <c r="B3003" s="25" t="s">
        <v>150</v>
      </c>
      <c r="C3003" s="25" t="s">
        <v>31</v>
      </c>
      <c r="D3003" s="25" t="s">
        <v>27</v>
      </c>
      <c r="E3003" s="25" t="s">
        <v>1916</v>
      </c>
      <c r="F3003" s="2">
        <v>42216</v>
      </c>
      <c r="G3003" s="23" t="str">
        <f>TEXT(Table2[[#This Row],[Order-Date]],"mmm")</f>
        <v>Jul</v>
      </c>
      <c r="H3003">
        <v>2015</v>
      </c>
      <c r="I3003">
        <v>810610187</v>
      </c>
      <c r="J3003" s="2">
        <v>42216</v>
      </c>
      <c r="K3003" s="23">
        <f>WEEKDAY(#REF!,1)</f>
        <v>6</v>
      </c>
      <c r="L3003" s="25">
        <f>IF(#REF!&gt;=#REF!,#REF!-#REF!,"")</f>
        <v>0</v>
      </c>
      <c r="M3003" s="4">
        <v>6423</v>
      </c>
      <c r="N3003" s="5">
        <v>47.45</v>
      </c>
      <c r="O3003" s="5">
        <v>31.79</v>
      </c>
      <c r="P3003" s="5">
        <v>15.66</v>
      </c>
      <c r="Q3003" s="5">
        <f>#REF!*#REF!</f>
        <v>204187.17</v>
      </c>
      <c r="R3003" s="5">
        <v>100584.18</v>
      </c>
      <c r="S3003" s="5">
        <f>#REF!-#REF!</f>
        <v>-103602.99</v>
      </c>
      <c r="T3003" s="36">
        <f t="shared" si="46"/>
        <v>-0.50739226171752105</v>
      </c>
    </row>
    <row r="3004" spans="1:20" x14ac:dyDescent="0.2">
      <c r="A3004" s="25" t="s">
        <v>59</v>
      </c>
      <c r="B3004" s="25" t="s">
        <v>148</v>
      </c>
      <c r="C3004" s="25" t="s">
        <v>34</v>
      </c>
      <c r="D3004" s="25" t="s">
        <v>23</v>
      </c>
      <c r="E3004" s="25" t="s">
        <v>1916</v>
      </c>
      <c r="F3004" s="2">
        <v>42177</v>
      </c>
      <c r="G3004" s="23" t="str">
        <f>TEXT(Table2[[#This Row],[Order-Date]],"mmm")</f>
        <v>Jun</v>
      </c>
      <c r="H3004">
        <v>2015</v>
      </c>
      <c r="I3004">
        <v>436272084</v>
      </c>
      <c r="J3004" s="2">
        <v>42183</v>
      </c>
      <c r="K3004" s="23">
        <f>WEEKDAY(#REF!,1)</f>
        <v>1</v>
      </c>
      <c r="L3004" s="25">
        <f>IF(#REF!&gt;=#REF!,#REF!-#REF!,"")</f>
        <v>6</v>
      </c>
      <c r="M3004" s="4">
        <v>1460</v>
      </c>
      <c r="N3004" s="5">
        <v>205.7</v>
      </c>
      <c r="O3004" s="5">
        <v>117.11</v>
      </c>
      <c r="P3004" s="5">
        <v>88.59</v>
      </c>
      <c r="Q3004" s="5">
        <f>#REF!*#REF!</f>
        <v>170980.6</v>
      </c>
      <c r="R3004" s="5">
        <v>129341.4</v>
      </c>
      <c r="S3004" s="5">
        <f>#REF!-#REF!</f>
        <v>-41639.199999999997</v>
      </c>
      <c r="T3004" s="36">
        <f t="shared" si="46"/>
        <v>-0.24353172231235601</v>
      </c>
    </row>
    <row r="3005" spans="1:20" x14ac:dyDescent="0.2">
      <c r="A3005" s="25" t="s">
        <v>46</v>
      </c>
      <c r="B3005" s="25" t="s">
        <v>222</v>
      </c>
      <c r="C3005" s="25" t="s">
        <v>77</v>
      </c>
      <c r="D3005" s="25" t="s">
        <v>23</v>
      </c>
      <c r="E3005" s="25" t="s">
        <v>1916</v>
      </c>
      <c r="F3005" s="2">
        <v>41509</v>
      </c>
      <c r="G3005" s="23" t="str">
        <f>TEXT(Table2[[#This Row],[Order-Date]],"mmm")</f>
        <v>Aug</v>
      </c>
      <c r="H3005">
        <v>2013</v>
      </c>
      <c r="I3005">
        <v>915310752</v>
      </c>
      <c r="J3005" s="2">
        <v>41540</v>
      </c>
      <c r="K3005" s="23">
        <f>WEEKDAY(#REF!,1)</f>
        <v>2</v>
      </c>
      <c r="L3005" s="25">
        <f>IF(#REF!&gt;=#REF!,#REF!-#REF!,"")</f>
        <v>31</v>
      </c>
      <c r="M3005" s="4">
        <v>9647</v>
      </c>
      <c r="N3005" s="5">
        <v>154.06</v>
      </c>
      <c r="O3005" s="5">
        <v>90.93</v>
      </c>
      <c r="P3005" s="5">
        <v>63.13</v>
      </c>
      <c r="Q3005" s="5">
        <f>#REF!*#REF!</f>
        <v>877201.71</v>
      </c>
      <c r="R3005" s="5">
        <v>609015.11</v>
      </c>
      <c r="S3005" s="5">
        <f>#REF!-#REF!</f>
        <v>-268186.59999999998</v>
      </c>
      <c r="T3005" s="36">
        <f t="shared" si="46"/>
        <v>-0.30572968217309998</v>
      </c>
    </row>
    <row r="3006" spans="1:20" x14ac:dyDescent="0.2">
      <c r="A3006" s="25" t="s">
        <v>37</v>
      </c>
      <c r="B3006" s="25" t="s">
        <v>169</v>
      </c>
      <c r="C3006" s="25" t="s">
        <v>85</v>
      </c>
      <c r="D3006" s="25" t="s">
        <v>27</v>
      </c>
      <c r="E3006" s="25" t="s">
        <v>1915</v>
      </c>
      <c r="F3006" s="2">
        <v>40490</v>
      </c>
      <c r="G3006" s="23" t="str">
        <f>TEXT(Table2[[#This Row],[Order-Date]],"mmm")</f>
        <v>Nov</v>
      </c>
      <c r="H3006">
        <v>2010</v>
      </c>
      <c r="I3006">
        <v>711837518</v>
      </c>
      <c r="J3006" s="2">
        <v>40404</v>
      </c>
      <c r="K3006" s="23">
        <f>WEEKDAY(#REF!,1)</f>
        <v>7</v>
      </c>
      <c r="L3006" s="25" t="str">
        <f>IF(#REF!&gt;=#REF!,#REF!-#REF!,"")</f>
        <v/>
      </c>
      <c r="M3006" s="4">
        <v>7395</v>
      </c>
      <c r="N3006" s="5">
        <v>668.27</v>
      </c>
      <c r="O3006" s="5">
        <v>502.54</v>
      </c>
      <c r="P3006" s="5">
        <v>165.73</v>
      </c>
      <c r="Q3006" s="5">
        <f>#REF!*#REF!</f>
        <v>3716283.3</v>
      </c>
      <c r="R3006" s="5">
        <v>1225573.3500000001</v>
      </c>
      <c r="S3006" s="5">
        <f>#REF!-#REF!</f>
        <v>-2490709.9500000002</v>
      </c>
      <c r="T3006" s="36">
        <f t="shared" si="46"/>
        <v>-0.67021530624427905</v>
      </c>
    </row>
    <row r="3007" spans="1:20" x14ac:dyDescent="0.2">
      <c r="A3007" s="25" t="s">
        <v>46</v>
      </c>
      <c r="B3007" s="25" t="s">
        <v>150</v>
      </c>
      <c r="C3007" s="25" t="s">
        <v>49</v>
      </c>
      <c r="D3007" s="25" t="s">
        <v>23</v>
      </c>
      <c r="E3007" s="25" t="s">
        <v>1915</v>
      </c>
      <c r="F3007" s="2">
        <v>40553</v>
      </c>
      <c r="G3007" s="23" t="str">
        <f>TEXT(Table2[[#This Row],[Order-Date]],"mmm")</f>
        <v>Jan</v>
      </c>
      <c r="H3007">
        <v>2011</v>
      </c>
      <c r="I3007">
        <v>160276210</v>
      </c>
      <c r="J3007" s="2">
        <v>40862</v>
      </c>
      <c r="K3007" s="23">
        <f>WEEKDAY(#REF!,1)</f>
        <v>3</v>
      </c>
      <c r="L3007" s="25">
        <f>IF(#REF!&gt;=#REF!,#REF!-#REF!,"")</f>
        <v>309</v>
      </c>
      <c r="M3007" s="4">
        <v>8147</v>
      </c>
      <c r="N3007" s="5">
        <v>651.21</v>
      </c>
      <c r="O3007" s="5">
        <v>524.96</v>
      </c>
      <c r="P3007" s="5">
        <v>126.25</v>
      </c>
      <c r="Q3007" s="5">
        <f>#REF!*#REF!</f>
        <v>4276849.12</v>
      </c>
      <c r="R3007" s="5">
        <v>1028558.75</v>
      </c>
      <c r="S3007" s="5">
        <f>#REF!-#REF!</f>
        <v>-3248290.37</v>
      </c>
      <c r="T3007" s="36">
        <f t="shared" si="46"/>
        <v>-0.75950548613227697</v>
      </c>
    </row>
    <row r="3008" spans="1:20" x14ac:dyDescent="0.2">
      <c r="A3008" s="25" t="s">
        <v>29</v>
      </c>
      <c r="B3008" s="25" t="s">
        <v>109</v>
      </c>
      <c r="C3008" s="25" t="s">
        <v>49</v>
      </c>
      <c r="D3008" s="25" t="s">
        <v>27</v>
      </c>
      <c r="E3008" s="25" t="s">
        <v>1917</v>
      </c>
      <c r="F3008" s="2">
        <v>42106</v>
      </c>
      <c r="G3008" s="23" t="str">
        <f>TEXT(Table2[[#This Row],[Order-Date]],"mmm")</f>
        <v>Apr</v>
      </c>
      <c r="H3008">
        <v>2015</v>
      </c>
      <c r="I3008">
        <v>115363156</v>
      </c>
      <c r="J3008" s="2">
        <v>42644</v>
      </c>
      <c r="K3008" s="23">
        <f>WEEKDAY(#REF!,1)</f>
        <v>7</v>
      </c>
      <c r="L3008" s="25">
        <f>IF(#REF!&gt;=#REF!,#REF!-#REF!,"")</f>
        <v>538</v>
      </c>
      <c r="M3008" s="4">
        <v>7376</v>
      </c>
      <c r="N3008" s="5">
        <v>651.21</v>
      </c>
      <c r="O3008" s="5">
        <v>524.96</v>
      </c>
      <c r="P3008" s="5">
        <v>126.25</v>
      </c>
      <c r="Q3008" s="5">
        <f>#REF!*#REF!</f>
        <v>3872104.96</v>
      </c>
      <c r="R3008" s="5">
        <v>931220</v>
      </c>
      <c r="S3008" s="5">
        <f>#REF!-#REF!</f>
        <v>-2940884.96</v>
      </c>
      <c r="T3008" s="36">
        <f t="shared" si="46"/>
        <v>-0.75950548613227697</v>
      </c>
    </row>
    <row r="3009" spans="1:20" x14ac:dyDescent="0.2">
      <c r="A3009" s="25" t="s">
        <v>40</v>
      </c>
      <c r="B3009" s="25" t="s">
        <v>90</v>
      </c>
      <c r="C3009" s="25" t="s">
        <v>26</v>
      </c>
      <c r="D3009" s="25" t="s">
        <v>27</v>
      </c>
      <c r="E3009" s="25" t="s">
        <v>1917</v>
      </c>
      <c r="F3009" s="2">
        <v>40801</v>
      </c>
      <c r="G3009" s="23" t="str">
        <f>TEXT(Table2[[#This Row],[Order-Date]],"mmm")</f>
        <v>Sep</v>
      </c>
      <c r="H3009">
        <v>2011</v>
      </c>
      <c r="I3009">
        <v>602147185</v>
      </c>
      <c r="J3009" s="2">
        <v>40801</v>
      </c>
      <c r="K3009" s="23">
        <f>WEEKDAY(#REF!,1)</f>
        <v>5</v>
      </c>
      <c r="L3009" s="25">
        <f>IF(#REF!&gt;=#REF!,#REF!-#REF!,"")</f>
        <v>0</v>
      </c>
      <c r="M3009" s="4">
        <v>7588</v>
      </c>
      <c r="N3009" s="5">
        <v>152.58000000000001</v>
      </c>
      <c r="O3009" s="5">
        <v>97.44</v>
      </c>
      <c r="P3009" s="5">
        <v>55.14</v>
      </c>
      <c r="Q3009" s="5">
        <f>#REF!*#REF!</f>
        <v>739374.72</v>
      </c>
      <c r="R3009" s="5">
        <v>418402.32</v>
      </c>
      <c r="S3009" s="5">
        <f>#REF!-#REF!</f>
        <v>-320972.40000000002</v>
      </c>
      <c r="T3009" s="36">
        <f t="shared" si="46"/>
        <v>-0.43411330049261099</v>
      </c>
    </row>
    <row r="3010" spans="1:20" x14ac:dyDescent="0.2">
      <c r="A3010" s="25" t="s">
        <v>46</v>
      </c>
      <c r="B3010" s="25" t="s">
        <v>142</v>
      </c>
      <c r="C3010" s="25" t="s">
        <v>65</v>
      </c>
      <c r="D3010" s="25" t="s">
        <v>23</v>
      </c>
      <c r="E3010" s="25" t="s">
        <v>1918</v>
      </c>
      <c r="F3010" s="2">
        <v>40707</v>
      </c>
      <c r="G3010" s="23" t="str">
        <f>TEXT(Table2[[#This Row],[Order-Date]],"mmm")</f>
        <v>Jun</v>
      </c>
      <c r="H3010">
        <v>2011</v>
      </c>
      <c r="I3010">
        <v>365989625</v>
      </c>
      <c r="J3010" s="2">
        <v>40581</v>
      </c>
      <c r="K3010" s="23">
        <f>WEEKDAY(#REF!,1)</f>
        <v>2</v>
      </c>
      <c r="L3010" s="25" t="str">
        <f>IF(#REF!&gt;=#REF!,#REF!-#REF!,"")</f>
        <v/>
      </c>
      <c r="M3010" s="4">
        <v>3318</v>
      </c>
      <c r="N3010" s="5">
        <v>9.33</v>
      </c>
      <c r="O3010" s="5">
        <v>6.92</v>
      </c>
      <c r="P3010" s="5">
        <v>2.41</v>
      </c>
      <c r="Q3010" s="5">
        <f>#REF!*#REF!</f>
        <v>22960.560000000001</v>
      </c>
      <c r="R3010" s="5">
        <v>7996.38</v>
      </c>
      <c r="S3010" s="5">
        <f>#REF!-#REF!</f>
        <v>-14964.18</v>
      </c>
      <c r="T3010" s="36">
        <f t="shared" si="46"/>
        <v>-0.65173410404624299</v>
      </c>
    </row>
    <row r="3011" spans="1:20" x14ac:dyDescent="0.2">
      <c r="A3011" s="25" t="s">
        <v>29</v>
      </c>
      <c r="B3011" s="25" t="s">
        <v>212</v>
      </c>
      <c r="C3011" s="25" t="s">
        <v>85</v>
      </c>
      <c r="D3011" s="25" t="s">
        <v>27</v>
      </c>
      <c r="E3011" s="25" t="s">
        <v>1916</v>
      </c>
      <c r="F3011" s="2">
        <v>42811</v>
      </c>
      <c r="G3011" s="23" t="str">
        <f>TEXT(Table2[[#This Row],[Order-Date]],"mmm")</f>
        <v>Mar</v>
      </c>
      <c r="H3011">
        <v>2017</v>
      </c>
      <c r="I3011">
        <v>922564303</v>
      </c>
      <c r="J3011" s="2">
        <v>42770</v>
      </c>
      <c r="K3011" s="23">
        <f>WEEKDAY(#REF!,1)</f>
        <v>7</v>
      </c>
      <c r="L3011" s="25" t="str">
        <f>IF(#REF!&gt;=#REF!,#REF!-#REF!,"")</f>
        <v/>
      </c>
      <c r="M3011" s="4">
        <v>6134</v>
      </c>
      <c r="N3011" s="5">
        <v>668.27</v>
      </c>
      <c r="O3011" s="5">
        <v>502.54</v>
      </c>
      <c r="P3011" s="5">
        <v>165.73</v>
      </c>
      <c r="Q3011" s="5">
        <f>#REF!*#REF!</f>
        <v>3082580.36</v>
      </c>
      <c r="R3011" s="5">
        <v>1016587.82</v>
      </c>
      <c r="S3011" s="5">
        <f>#REF!-#REF!</f>
        <v>-2065992.54</v>
      </c>
      <c r="T3011" s="36">
        <f t="shared" ref="T3011:T3074" si="47">S3011/Q3011</f>
        <v>-0.67021530624427905</v>
      </c>
    </row>
    <row r="3012" spans="1:20" x14ac:dyDescent="0.2">
      <c r="A3012" s="25" t="s">
        <v>46</v>
      </c>
      <c r="B3012" s="25" t="s">
        <v>119</v>
      </c>
      <c r="C3012" s="25" t="s">
        <v>85</v>
      </c>
      <c r="D3012" s="25" t="s">
        <v>23</v>
      </c>
      <c r="E3012" s="25" t="s">
        <v>1915</v>
      </c>
      <c r="F3012" s="2">
        <v>42724</v>
      </c>
      <c r="G3012" s="23" t="str">
        <f>TEXT(Table2[[#This Row],[Order-Date]],"mmm")</f>
        <v>Dec</v>
      </c>
      <c r="H3012">
        <v>2016</v>
      </c>
      <c r="I3012">
        <v>707857549</v>
      </c>
      <c r="J3012" s="2">
        <v>42751</v>
      </c>
      <c r="K3012" s="23">
        <f>WEEKDAY(#REF!,1)</f>
        <v>2</v>
      </c>
      <c r="L3012" s="25">
        <f>IF(#REF!&gt;=#REF!,#REF!-#REF!,"")</f>
        <v>27</v>
      </c>
      <c r="M3012" s="4">
        <v>9634</v>
      </c>
      <c r="N3012" s="5">
        <v>668.27</v>
      </c>
      <c r="O3012" s="5">
        <v>502.54</v>
      </c>
      <c r="P3012" s="5">
        <v>165.73</v>
      </c>
      <c r="Q3012" s="5">
        <f>#REF!*#REF!</f>
        <v>4841470.3600000003</v>
      </c>
      <c r="R3012" s="5">
        <v>1596642.82</v>
      </c>
      <c r="S3012" s="5">
        <f>#REF!-#REF!</f>
        <v>-3244827.54</v>
      </c>
      <c r="T3012" s="36">
        <f t="shared" si="47"/>
        <v>-0.67021530624427905</v>
      </c>
    </row>
    <row r="3013" spans="1:20" x14ac:dyDescent="0.2">
      <c r="A3013" s="25" t="s">
        <v>29</v>
      </c>
      <c r="B3013" s="25" t="s">
        <v>58</v>
      </c>
      <c r="C3013" s="25" t="s">
        <v>34</v>
      </c>
      <c r="D3013" s="25" t="s">
        <v>27</v>
      </c>
      <c r="E3013" s="25" t="s">
        <v>1917</v>
      </c>
      <c r="F3013" s="2">
        <v>40591</v>
      </c>
      <c r="G3013" s="23" t="str">
        <f>TEXT(Table2[[#This Row],[Order-Date]],"mmm")</f>
        <v>Feb</v>
      </c>
      <c r="H3013">
        <v>2011</v>
      </c>
      <c r="I3013">
        <v>928168189</v>
      </c>
      <c r="J3013" s="2">
        <v>40617</v>
      </c>
      <c r="K3013" s="23">
        <f>WEEKDAY(#REF!,1)</f>
        <v>3</v>
      </c>
      <c r="L3013" s="25">
        <f>IF(#REF!&gt;=#REF!,#REF!-#REF!,"")</f>
        <v>26</v>
      </c>
      <c r="M3013" s="4">
        <v>4448</v>
      </c>
      <c r="N3013" s="5">
        <v>205.7</v>
      </c>
      <c r="O3013" s="5">
        <v>117.11</v>
      </c>
      <c r="P3013" s="5">
        <v>88.59</v>
      </c>
      <c r="Q3013" s="5">
        <f>#REF!*#REF!</f>
        <v>520905.28</v>
      </c>
      <c r="R3013" s="5">
        <v>394048.32</v>
      </c>
      <c r="S3013" s="5">
        <f>#REF!-#REF!</f>
        <v>-126856.96000000001</v>
      </c>
      <c r="T3013" s="36">
        <f t="shared" si="47"/>
        <v>-0.24353172231235601</v>
      </c>
    </row>
    <row r="3014" spans="1:20" x14ac:dyDescent="0.2">
      <c r="A3014" s="25" t="s">
        <v>37</v>
      </c>
      <c r="B3014" s="25" t="s">
        <v>151</v>
      </c>
      <c r="C3014" s="25" t="s">
        <v>65</v>
      </c>
      <c r="D3014" s="25" t="s">
        <v>23</v>
      </c>
      <c r="E3014" s="25" t="s">
        <v>1915</v>
      </c>
      <c r="F3014" s="2">
        <v>42483</v>
      </c>
      <c r="G3014" s="23" t="str">
        <f>TEXT(Table2[[#This Row],[Order-Date]],"mmm")</f>
        <v>Apr</v>
      </c>
      <c r="H3014">
        <v>2016</v>
      </c>
      <c r="I3014">
        <v>610107553</v>
      </c>
      <c r="J3014" s="2">
        <v>42710</v>
      </c>
      <c r="K3014" s="23">
        <f>WEEKDAY(#REF!,1)</f>
        <v>3</v>
      </c>
      <c r="L3014" s="25">
        <f>IF(#REF!&gt;=#REF!,#REF!-#REF!,"")</f>
        <v>227</v>
      </c>
      <c r="M3014" s="4">
        <v>3238</v>
      </c>
      <c r="N3014" s="5">
        <v>9.33</v>
      </c>
      <c r="O3014" s="5">
        <v>6.92</v>
      </c>
      <c r="P3014" s="5">
        <v>2.41</v>
      </c>
      <c r="Q3014" s="5">
        <f>#REF!*#REF!</f>
        <v>22406.959999999999</v>
      </c>
      <c r="R3014" s="5">
        <v>7803.58</v>
      </c>
      <c r="S3014" s="5">
        <f>#REF!-#REF!</f>
        <v>-14603.38</v>
      </c>
      <c r="T3014" s="36">
        <f t="shared" si="47"/>
        <v>-0.65173410404624299</v>
      </c>
    </row>
    <row r="3015" spans="1:20" x14ac:dyDescent="0.2">
      <c r="A3015" s="25" t="s">
        <v>37</v>
      </c>
      <c r="B3015" s="25" t="s">
        <v>155</v>
      </c>
      <c r="C3015" s="25" t="s">
        <v>42</v>
      </c>
      <c r="D3015" s="25" t="s">
        <v>27</v>
      </c>
      <c r="E3015" s="25" t="s">
        <v>1917</v>
      </c>
      <c r="F3015" s="2">
        <v>42553</v>
      </c>
      <c r="G3015" s="23" t="str">
        <f>TEXT(Table2[[#This Row],[Order-Date]],"mmm")</f>
        <v>Jul</v>
      </c>
      <c r="H3015">
        <v>2016</v>
      </c>
      <c r="I3015">
        <v>650599467</v>
      </c>
      <c r="J3015" s="2">
        <v>42372</v>
      </c>
      <c r="K3015" s="23">
        <f>WEEKDAY(#REF!,1)</f>
        <v>1</v>
      </c>
      <c r="L3015" s="25" t="str">
        <f>IF(#REF!&gt;=#REF!,#REF!-#REF!,"")</f>
        <v/>
      </c>
      <c r="M3015" s="4">
        <v>5695</v>
      </c>
      <c r="N3015" s="5">
        <v>109.28</v>
      </c>
      <c r="O3015" s="5">
        <v>35.840000000000003</v>
      </c>
      <c r="P3015" s="5">
        <v>73.44</v>
      </c>
      <c r="Q3015" s="5">
        <f>#REF!*#REF!</f>
        <v>204108.79999999999</v>
      </c>
      <c r="R3015" s="5">
        <v>418240.8</v>
      </c>
      <c r="S3015" s="5">
        <f>#REF!-#REF!</f>
        <v>214132</v>
      </c>
      <c r="T3015" s="36">
        <f t="shared" si="47"/>
        <v>1.0491071428571399</v>
      </c>
    </row>
    <row r="3016" spans="1:20" x14ac:dyDescent="0.2">
      <c r="A3016" s="25" t="s">
        <v>40</v>
      </c>
      <c r="B3016" s="25" t="s">
        <v>91</v>
      </c>
      <c r="C3016" s="25" t="s">
        <v>22</v>
      </c>
      <c r="D3016" s="25" t="s">
        <v>23</v>
      </c>
      <c r="E3016" s="25" t="s">
        <v>1915</v>
      </c>
      <c r="F3016" s="2">
        <v>40297</v>
      </c>
      <c r="G3016" s="23" t="str">
        <f>TEXT(Table2[[#This Row],[Order-Date]],"mmm")</f>
        <v>Apr</v>
      </c>
      <c r="H3016">
        <v>2010</v>
      </c>
      <c r="I3016">
        <v>666880261</v>
      </c>
      <c r="J3016" s="2">
        <v>40274</v>
      </c>
      <c r="K3016" s="23">
        <f>WEEKDAY(#REF!,1)</f>
        <v>3</v>
      </c>
      <c r="L3016" s="25" t="str">
        <f>IF(#REF!&gt;=#REF!,#REF!-#REF!,"")</f>
        <v/>
      </c>
      <c r="M3016" s="4">
        <v>3544</v>
      </c>
      <c r="N3016" s="5">
        <v>255.28</v>
      </c>
      <c r="O3016" s="5">
        <v>159.41999999999999</v>
      </c>
      <c r="P3016" s="5">
        <v>95.86</v>
      </c>
      <c r="Q3016" s="5">
        <f>#REF!*#REF!</f>
        <v>564984.48</v>
      </c>
      <c r="R3016" s="5">
        <v>339727.84</v>
      </c>
      <c r="S3016" s="5">
        <f>#REF!-#REF!</f>
        <v>-225256.64</v>
      </c>
      <c r="T3016" s="36">
        <f t="shared" si="47"/>
        <v>-0.39869527035503699</v>
      </c>
    </row>
    <row r="3017" spans="1:20" x14ac:dyDescent="0.2">
      <c r="A3017" s="25" t="s">
        <v>29</v>
      </c>
      <c r="B3017" s="25" t="s">
        <v>131</v>
      </c>
      <c r="C3017" s="25" t="s">
        <v>77</v>
      </c>
      <c r="D3017" s="25" t="s">
        <v>23</v>
      </c>
      <c r="E3017" s="25" t="s">
        <v>1916</v>
      </c>
      <c r="F3017" s="2">
        <v>40620</v>
      </c>
      <c r="G3017" s="23" t="str">
        <f>TEXT(Table2[[#This Row],[Order-Date]],"mmm")</f>
        <v>Mar</v>
      </c>
      <c r="H3017">
        <v>2011</v>
      </c>
      <c r="I3017">
        <v>346498763</v>
      </c>
      <c r="J3017" s="2">
        <v>40578</v>
      </c>
      <c r="K3017" s="23">
        <f>WEEKDAY(#REF!,1)</f>
        <v>6</v>
      </c>
      <c r="L3017" s="25" t="str">
        <f>IF(#REF!&gt;=#REF!,#REF!-#REF!,"")</f>
        <v/>
      </c>
      <c r="M3017" s="4">
        <v>5539</v>
      </c>
      <c r="N3017" s="5">
        <v>154.06</v>
      </c>
      <c r="O3017" s="5">
        <v>90.93</v>
      </c>
      <c r="P3017" s="5">
        <v>63.13</v>
      </c>
      <c r="Q3017" s="5">
        <f>#REF!*#REF!</f>
        <v>503661.27</v>
      </c>
      <c r="R3017" s="5">
        <v>349677.07</v>
      </c>
      <c r="S3017" s="5">
        <f>#REF!-#REF!</f>
        <v>-153984.20000000001</v>
      </c>
      <c r="T3017" s="36">
        <f t="shared" si="47"/>
        <v>-0.30572968217309998</v>
      </c>
    </row>
    <row r="3018" spans="1:20" x14ac:dyDescent="0.2">
      <c r="A3018" s="25" t="s">
        <v>29</v>
      </c>
      <c r="B3018" s="25" t="s">
        <v>112</v>
      </c>
      <c r="C3018" s="25" t="s">
        <v>31</v>
      </c>
      <c r="D3018" s="25" t="s">
        <v>27</v>
      </c>
      <c r="E3018" s="25" t="s">
        <v>1917</v>
      </c>
      <c r="F3018" s="2">
        <v>42703</v>
      </c>
      <c r="G3018" s="23" t="str">
        <f>TEXT(Table2[[#This Row],[Order-Date]],"mmm")</f>
        <v>Nov</v>
      </c>
      <c r="H3018">
        <v>2016</v>
      </c>
      <c r="I3018">
        <v>797316300</v>
      </c>
      <c r="J3018" s="2">
        <v>42703</v>
      </c>
      <c r="K3018" s="23">
        <f>WEEKDAY(#REF!,1)</f>
        <v>3</v>
      </c>
      <c r="L3018" s="25">
        <f>IF(#REF!&gt;=#REF!,#REF!-#REF!,"")</f>
        <v>0</v>
      </c>
      <c r="M3018" s="4">
        <v>2466</v>
      </c>
      <c r="N3018" s="5">
        <v>47.45</v>
      </c>
      <c r="O3018" s="5">
        <v>31.79</v>
      </c>
      <c r="P3018" s="5">
        <v>15.66</v>
      </c>
      <c r="Q3018" s="5">
        <f>#REF!*#REF!</f>
        <v>78394.14</v>
      </c>
      <c r="R3018" s="5">
        <v>38617.56</v>
      </c>
      <c r="S3018" s="5">
        <f>#REF!-#REF!</f>
        <v>-39776.58</v>
      </c>
      <c r="T3018" s="36">
        <f t="shared" si="47"/>
        <v>-0.50739226171752105</v>
      </c>
    </row>
    <row r="3019" spans="1:20" x14ac:dyDescent="0.2">
      <c r="A3019" s="25" t="s">
        <v>29</v>
      </c>
      <c r="B3019" s="25" t="s">
        <v>214</v>
      </c>
      <c r="C3019" s="25" t="s">
        <v>22</v>
      </c>
      <c r="D3019" s="25" t="s">
        <v>23</v>
      </c>
      <c r="E3019" s="25" t="s">
        <v>1917</v>
      </c>
      <c r="F3019" s="2">
        <v>42112</v>
      </c>
      <c r="G3019" s="23" t="str">
        <f>TEXT(Table2[[#This Row],[Order-Date]],"mmm")</f>
        <v>Apr</v>
      </c>
      <c r="H3019">
        <v>2015</v>
      </c>
      <c r="I3019">
        <v>497506701</v>
      </c>
      <c r="J3019" s="2">
        <v>42282</v>
      </c>
      <c r="K3019" s="23">
        <f>WEEKDAY(#REF!,1)</f>
        <v>2</v>
      </c>
      <c r="L3019" s="25">
        <f>IF(#REF!&gt;=#REF!,#REF!-#REF!,"")</f>
        <v>170</v>
      </c>
      <c r="M3019" s="4">
        <v>2144</v>
      </c>
      <c r="N3019" s="5">
        <v>255.28</v>
      </c>
      <c r="O3019" s="5">
        <v>159.41999999999999</v>
      </c>
      <c r="P3019" s="5">
        <v>95.86</v>
      </c>
      <c r="Q3019" s="5">
        <f>#REF!*#REF!</f>
        <v>341796.48</v>
      </c>
      <c r="R3019" s="5">
        <v>205523.84</v>
      </c>
      <c r="S3019" s="5">
        <f>#REF!-#REF!</f>
        <v>-136272.64000000001</v>
      </c>
      <c r="T3019" s="36">
        <f t="shared" si="47"/>
        <v>-0.39869527035503699</v>
      </c>
    </row>
    <row r="3020" spans="1:20" x14ac:dyDescent="0.2">
      <c r="A3020" s="25" t="s">
        <v>29</v>
      </c>
      <c r="B3020" s="25" t="s">
        <v>197</v>
      </c>
      <c r="C3020" s="25" t="s">
        <v>39</v>
      </c>
      <c r="D3020" s="25" t="s">
        <v>23</v>
      </c>
      <c r="E3020" s="25" t="s">
        <v>1918</v>
      </c>
      <c r="F3020" s="2">
        <v>40304</v>
      </c>
      <c r="G3020" s="23" t="str">
        <f>TEXT(Table2[[#This Row],[Order-Date]],"mmm")</f>
        <v>May</v>
      </c>
      <c r="H3020">
        <v>2010</v>
      </c>
      <c r="I3020">
        <v>245556294</v>
      </c>
      <c r="J3020" s="2">
        <v>40354</v>
      </c>
      <c r="K3020" s="23">
        <f>WEEKDAY(#REF!,1)</f>
        <v>6</v>
      </c>
      <c r="L3020" s="25">
        <f>IF(#REF!&gt;=#REF!,#REF!-#REF!,"")</f>
        <v>50</v>
      </c>
      <c r="M3020" s="4">
        <v>4419</v>
      </c>
      <c r="N3020" s="5">
        <v>81.73</v>
      </c>
      <c r="O3020" s="5">
        <v>56.67</v>
      </c>
      <c r="P3020" s="5">
        <v>25.06</v>
      </c>
      <c r="Q3020" s="5">
        <f>#REF!*#REF!</f>
        <v>250424.73</v>
      </c>
      <c r="R3020" s="5">
        <v>110740.14</v>
      </c>
      <c r="S3020" s="5">
        <f>#REF!-#REF!</f>
        <v>-139684.59</v>
      </c>
      <c r="T3020" s="36">
        <f t="shared" si="47"/>
        <v>-0.55779071819304704</v>
      </c>
    </row>
    <row r="3021" spans="1:20" x14ac:dyDescent="0.2">
      <c r="A3021" s="25" t="s">
        <v>46</v>
      </c>
      <c r="B3021" s="25" t="s">
        <v>171</v>
      </c>
      <c r="C3021" s="25" t="s">
        <v>26</v>
      </c>
      <c r="D3021" s="25" t="s">
        <v>27</v>
      </c>
      <c r="E3021" s="25" t="s">
        <v>1915</v>
      </c>
      <c r="F3021" s="2">
        <v>40628</v>
      </c>
      <c r="G3021" s="23" t="str">
        <f>TEXT(Table2[[#This Row],[Order-Date]],"mmm")</f>
        <v>Mar</v>
      </c>
      <c r="H3021">
        <v>2011</v>
      </c>
      <c r="I3021">
        <v>910263907</v>
      </c>
      <c r="J3021" s="2">
        <v>40654</v>
      </c>
      <c r="K3021" s="23">
        <f>WEEKDAY(#REF!,1)</f>
        <v>5</v>
      </c>
      <c r="L3021" s="25">
        <f>IF(#REF!&gt;=#REF!,#REF!-#REF!,"")</f>
        <v>26</v>
      </c>
      <c r="M3021" s="4">
        <v>6173</v>
      </c>
      <c r="N3021" s="5">
        <v>152.58000000000001</v>
      </c>
      <c r="O3021" s="5">
        <v>97.44</v>
      </c>
      <c r="P3021" s="5">
        <v>55.14</v>
      </c>
      <c r="Q3021" s="5">
        <f>#REF!*#REF!</f>
        <v>601497.12</v>
      </c>
      <c r="R3021" s="5">
        <v>340379.22</v>
      </c>
      <c r="S3021" s="5">
        <f>#REF!-#REF!</f>
        <v>-261117.9</v>
      </c>
      <c r="T3021" s="36">
        <f t="shared" si="47"/>
        <v>-0.43411330049261099</v>
      </c>
    </row>
    <row r="3022" spans="1:20" x14ac:dyDescent="0.2">
      <c r="A3022" s="25" t="s">
        <v>37</v>
      </c>
      <c r="B3022" s="25" t="s">
        <v>63</v>
      </c>
      <c r="C3022" s="25" t="s">
        <v>56</v>
      </c>
      <c r="D3022" s="25" t="s">
        <v>23</v>
      </c>
      <c r="E3022" s="25" t="s">
        <v>1917</v>
      </c>
      <c r="F3022" s="2">
        <v>41109</v>
      </c>
      <c r="G3022" s="23" t="str">
        <f>TEXT(Table2[[#This Row],[Order-Date]],"mmm")</f>
        <v>Jul</v>
      </c>
      <c r="H3022">
        <v>2012</v>
      </c>
      <c r="I3022">
        <v>280740869</v>
      </c>
      <c r="J3022" s="2">
        <v>41141</v>
      </c>
      <c r="K3022" s="23">
        <f>WEEKDAY(#REF!,1)</f>
        <v>2</v>
      </c>
      <c r="L3022" s="25">
        <f>IF(#REF!&gt;=#REF!,#REF!-#REF!,"")</f>
        <v>32</v>
      </c>
      <c r="M3022" s="4">
        <v>6317</v>
      </c>
      <c r="N3022" s="5">
        <v>421.89</v>
      </c>
      <c r="O3022" s="5">
        <v>364.69</v>
      </c>
      <c r="P3022" s="5">
        <v>57.2</v>
      </c>
      <c r="Q3022" s="5">
        <f>#REF!*#REF!</f>
        <v>2303746.73</v>
      </c>
      <c r="R3022" s="5">
        <v>361332.4</v>
      </c>
      <c r="S3022" s="5">
        <f>#REF!-#REF!</f>
        <v>-1942414.33</v>
      </c>
      <c r="T3022" s="36">
        <f t="shared" si="47"/>
        <v>-0.84315445995228799</v>
      </c>
    </row>
    <row r="3023" spans="1:20" x14ac:dyDescent="0.2">
      <c r="A3023" s="25" t="s">
        <v>29</v>
      </c>
      <c r="B3023" s="25" t="s">
        <v>111</v>
      </c>
      <c r="C3023" s="25" t="s">
        <v>39</v>
      </c>
      <c r="D3023" s="25" t="s">
        <v>23</v>
      </c>
      <c r="E3023" s="25" t="s">
        <v>1916</v>
      </c>
      <c r="F3023" s="2">
        <v>41666</v>
      </c>
      <c r="G3023" s="23" t="str">
        <f>TEXT(Table2[[#This Row],[Order-Date]],"mmm")</f>
        <v>Jan</v>
      </c>
      <c r="H3023">
        <v>2014</v>
      </c>
      <c r="I3023">
        <v>716411006</v>
      </c>
      <c r="J3023" s="2">
        <v>41687</v>
      </c>
      <c r="K3023" s="23">
        <f>WEEKDAY(#REF!,1)</f>
        <v>2</v>
      </c>
      <c r="L3023" s="25">
        <f>IF(#REF!&gt;=#REF!,#REF!-#REF!,"")</f>
        <v>21</v>
      </c>
      <c r="M3023" s="4">
        <v>792</v>
      </c>
      <c r="N3023" s="5">
        <v>81.73</v>
      </c>
      <c r="O3023" s="5">
        <v>56.67</v>
      </c>
      <c r="P3023" s="5">
        <v>25.06</v>
      </c>
      <c r="Q3023" s="5">
        <f>#REF!*#REF!</f>
        <v>44882.64</v>
      </c>
      <c r="R3023" s="5">
        <v>19847.52</v>
      </c>
      <c r="S3023" s="5">
        <f>#REF!-#REF!</f>
        <v>-25035.119999999999</v>
      </c>
      <c r="T3023" s="36">
        <f t="shared" si="47"/>
        <v>-0.55779071819304704</v>
      </c>
    </row>
    <row r="3024" spans="1:20" x14ac:dyDescent="0.2">
      <c r="A3024" s="25" t="s">
        <v>37</v>
      </c>
      <c r="B3024" s="25" t="s">
        <v>169</v>
      </c>
      <c r="C3024" s="25" t="s">
        <v>42</v>
      </c>
      <c r="D3024" s="25" t="s">
        <v>27</v>
      </c>
      <c r="E3024" s="25" t="s">
        <v>1916</v>
      </c>
      <c r="F3024" s="2">
        <v>42576</v>
      </c>
      <c r="G3024" s="23" t="str">
        <f>TEXT(Table2[[#This Row],[Order-Date]],"mmm")</f>
        <v>Jul</v>
      </c>
      <c r="H3024">
        <v>2016</v>
      </c>
      <c r="I3024">
        <v>597010648</v>
      </c>
      <c r="J3024" s="2">
        <v>42409</v>
      </c>
      <c r="K3024" s="23">
        <f>WEEKDAY(#REF!,1)</f>
        <v>3</v>
      </c>
      <c r="L3024" s="25" t="str">
        <f>IF(#REF!&gt;=#REF!,#REF!-#REF!,"")</f>
        <v/>
      </c>
      <c r="M3024" s="4">
        <v>7572</v>
      </c>
      <c r="N3024" s="5">
        <v>109.28</v>
      </c>
      <c r="O3024" s="5">
        <v>35.840000000000003</v>
      </c>
      <c r="P3024" s="5">
        <v>73.44</v>
      </c>
      <c r="Q3024" s="5">
        <f>#REF!*#REF!</f>
        <v>271380.47999999998</v>
      </c>
      <c r="R3024" s="5">
        <v>556087.68000000005</v>
      </c>
      <c r="S3024" s="5">
        <f>#REF!-#REF!</f>
        <v>284707.20000000001</v>
      </c>
      <c r="T3024" s="36">
        <f t="shared" si="47"/>
        <v>1.0491071428571399</v>
      </c>
    </row>
    <row r="3025" spans="1:20" x14ac:dyDescent="0.2">
      <c r="A3025" s="25" t="s">
        <v>20</v>
      </c>
      <c r="B3025" s="25" t="s">
        <v>179</v>
      </c>
      <c r="C3025" s="25" t="s">
        <v>42</v>
      </c>
      <c r="D3025" s="25" t="s">
        <v>27</v>
      </c>
      <c r="E3025" s="25" t="s">
        <v>1916</v>
      </c>
      <c r="F3025" s="2">
        <v>40355</v>
      </c>
      <c r="G3025" s="23" t="str">
        <f>TEXT(Table2[[#This Row],[Order-Date]],"mmm")</f>
        <v>Jun</v>
      </c>
      <c r="H3025">
        <v>2010</v>
      </c>
      <c r="I3025">
        <v>172588622</v>
      </c>
      <c r="J3025" s="2">
        <v>40519</v>
      </c>
      <c r="K3025" s="23">
        <f>WEEKDAY(#REF!,1)</f>
        <v>3</v>
      </c>
      <c r="L3025" s="25">
        <f>IF(#REF!&gt;=#REF!,#REF!-#REF!,"")</f>
        <v>164</v>
      </c>
      <c r="M3025" s="4">
        <v>1663</v>
      </c>
      <c r="N3025" s="5">
        <v>109.28</v>
      </c>
      <c r="O3025" s="5">
        <v>35.840000000000003</v>
      </c>
      <c r="P3025" s="5">
        <v>73.44</v>
      </c>
      <c r="Q3025" s="5">
        <f>#REF!*#REF!</f>
        <v>59601.919999999998</v>
      </c>
      <c r="R3025" s="5">
        <v>122130.72</v>
      </c>
      <c r="S3025" s="5">
        <f>#REF!-#REF!</f>
        <v>62528.800000000003</v>
      </c>
      <c r="T3025" s="36">
        <f t="shared" si="47"/>
        <v>1.0491071428571399</v>
      </c>
    </row>
    <row r="3026" spans="1:20" x14ac:dyDescent="0.2">
      <c r="A3026" s="25" t="s">
        <v>20</v>
      </c>
      <c r="B3026" s="25" t="s">
        <v>180</v>
      </c>
      <c r="C3026" s="25" t="s">
        <v>65</v>
      </c>
      <c r="D3026" s="25" t="s">
        <v>27</v>
      </c>
      <c r="E3026" s="25" t="s">
        <v>1916</v>
      </c>
      <c r="F3026" s="2">
        <v>40208</v>
      </c>
      <c r="G3026" s="23" t="str">
        <f>TEXT(Table2[[#This Row],[Order-Date]],"mmm")</f>
        <v>Jan</v>
      </c>
      <c r="H3026">
        <v>2010</v>
      </c>
      <c r="I3026">
        <v>213506257</v>
      </c>
      <c r="J3026" s="2">
        <v>40209</v>
      </c>
      <c r="K3026" s="23">
        <f>WEEKDAY(#REF!,1)</f>
        <v>1</v>
      </c>
      <c r="L3026" s="25">
        <f>IF(#REF!&gt;=#REF!,#REF!-#REF!,"")</f>
        <v>1</v>
      </c>
      <c r="M3026" s="4">
        <v>101</v>
      </c>
      <c r="N3026" s="5">
        <v>9.33</v>
      </c>
      <c r="O3026" s="5">
        <v>6.92</v>
      </c>
      <c r="P3026" s="5">
        <v>2.41</v>
      </c>
      <c r="Q3026" s="5">
        <f>#REF!*#REF!</f>
        <v>698.92</v>
      </c>
      <c r="R3026" s="5">
        <v>243.41</v>
      </c>
      <c r="S3026" s="5">
        <f>#REF!-#REF!</f>
        <v>-455.51</v>
      </c>
      <c r="T3026" s="36">
        <f t="shared" si="47"/>
        <v>-0.65173410404624299</v>
      </c>
    </row>
    <row r="3027" spans="1:20" x14ac:dyDescent="0.2">
      <c r="A3027" s="25" t="s">
        <v>46</v>
      </c>
      <c r="B3027" s="25" t="s">
        <v>120</v>
      </c>
      <c r="C3027" s="25" t="s">
        <v>42</v>
      </c>
      <c r="D3027" s="25" t="s">
        <v>27</v>
      </c>
      <c r="E3027" s="25" t="s">
        <v>1915</v>
      </c>
      <c r="F3027" s="2">
        <v>40811</v>
      </c>
      <c r="G3027" s="23" t="str">
        <f>TEXT(Table2[[#This Row],[Order-Date]],"mmm")</f>
        <v>Sep</v>
      </c>
      <c r="H3027">
        <v>2011</v>
      </c>
      <c r="I3027">
        <v>660437381</v>
      </c>
      <c r="J3027" s="2">
        <v>40840</v>
      </c>
      <c r="K3027" s="23">
        <f>WEEKDAY(#REF!,1)</f>
        <v>2</v>
      </c>
      <c r="L3027" s="25">
        <f>IF(#REF!&gt;=#REF!,#REF!-#REF!,"")</f>
        <v>29</v>
      </c>
      <c r="M3027" s="4">
        <v>6952</v>
      </c>
      <c r="N3027" s="5">
        <v>109.28</v>
      </c>
      <c r="O3027" s="5">
        <v>35.840000000000003</v>
      </c>
      <c r="P3027" s="5">
        <v>73.44</v>
      </c>
      <c r="Q3027" s="5">
        <f>#REF!*#REF!</f>
        <v>249159.67999999999</v>
      </c>
      <c r="R3027" s="5">
        <v>510554.88</v>
      </c>
      <c r="S3027" s="5">
        <f>#REF!-#REF!</f>
        <v>261395.20000000001</v>
      </c>
      <c r="T3027" s="36">
        <f t="shared" si="47"/>
        <v>1.0491071428571399</v>
      </c>
    </row>
    <row r="3028" spans="1:20" x14ac:dyDescent="0.2">
      <c r="A3028" s="25" t="s">
        <v>32</v>
      </c>
      <c r="B3028" s="25" t="s">
        <v>96</v>
      </c>
      <c r="C3028" s="25" t="s">
        <v>39</v>
      </c>
      <c r="D3028" s="25" t="s">
        <v>23</v>
      </c>
      <c r="E3028" s="25" t="s">
        <v>1918</v>
      </c>
      <c r="F3028" s="2">
        <v>41232</v>
      </c>
      <c r="G3028" s="23" t="str">
        <f>TEXT(Table2[[#This Row],[Order-Date]],"mmm")</f>
        <v>Nov</v>
      </c>
      <c r="H3028">
        <v>2012</v>
      </c>
      <c r="I3028">
        <v>174368321</v>
      </c>
      <c r="J3028" s="2">
        <v>41426</v>
      </c>
      <c r="K3028" s="23">
        <f>WEEKDAY(#REF!,1)</f>
        <v>7</v>
      </c>
      <c r="L3028" s="25">
        <f>IF(#REF!&gt;=#REF!,#REF!-#REF!,"")</f>
        <v>194</v>
      </c>
      <c r="M3028" s="4">
        <v>8316</v>
      </c>
      <c r="N3028" s="5">
        <v>81.73</v>
      </c>
      <c r="O3028" s="5">
        <v>56.67</v>
      </c>
      <c r="P3028" s="5">
        <v>25.06</v>
      </c>
      <c r="Q3028" s="5">
        <f>#REF!*#REF!</f>
        <v>471267.72</v>
      </c>
      <c r="R3028" s="5">
        <v>208398.96</v>
      </c>
      <c r="S3028" s="5">
        <f>#REF!-#REF!</f>
        <v>-262868.76</v>
      </c>
      <c r="T3028" s="36">
        <f t="shared" si="47"/>
        <v>-0.55779071819304704</v>
      </c>
    </row>
    <row r="3029" spans="1:20" x14ac:dyDescent="0.2">
      <c r="A3029" s="25" t="s">
        <v>29</v>
      </c>
      <c r="B3029" s="25" t="s">
        <v>122</v>
      </c>
      <c r="C3029" s="25" t="s">
        <v>49</v>
      </c>
      <c r="D3029" s="25" t="s">
        <v>23</v>
      </c>
      <c r="E3029" s="25" t="s">
        <v>1915</v>
      </c>
      <c r="F3029" s="2">
        <v>42015</v>
      </c>
      <c r="G3029" s="23" t="str">
        <f>TEXT(Table2[[#This Row],[Order-Date]],"mmm")</f>
        <v>Jan</v>
      </c>
      <c r="H3029">
        <v>2015</v>
      </c>
      <c r="I3029">
        <v>186597907</v>
      </c>
      <c r="J3029" s="2">
        <v>42353</v>
      </c>
      <c r="K3029" s="23">
        <f>WEEKDAY(#REF!,1)</f>
        <v>3</v>
      </c>
      <c r="L3029" s="25">
        <f>IF(#REF!&gt;=#REF!,#REF!-#REF!,"")</f>
        <v>338</v>
      </c>
      <c r="M3029" s="4">
        <v>7322</v>
      </c>
      <c r="N3029" s="5">
        <v>651.21</v>
      </c>
      <c r="O3029" s="5">
        <v>524.96</v>
      </c>
      <c r="P3029" s="5">
        <v>126.25</v>
      </c>
      <c r="Q3029" s="5">
        <f>#REF!*#REF!</f>
        <v>3843757.12</v>
      </c>
      <c r="R3029" s="5">
        <v>924402.5</v>
      </c>
      <c r="S3029" s="5">
        <f>#REF!-#REF!</f>
        <v>-2919354.62</v>
      </c>
      <c r="T3029" s="36">
        <f t="shared" si="47"/>
        <v>-0.75950548613227697</v>
      </c>
    </row>
    <row r="3030" spans="1:20" x14ac:dyDescent="0.2">
      <c r="A3030" s="25" t="s">
        <v>29</v>
      </c>
      <c r="B3030" s="25" t="s">
        <v>138</v>
      </c>
      <c r="C3030" s="25" t="s">
        <v>77</v>
      </c>
      <c r="D3030" s="25" t="s">
        <v>23</v>
      </c>
      <c r="E3030" s="25" t="s">
        <v>1916</v>
      </c>
      <c r="F3030" s="2">
        <v>42505</v>
      </c>
      <c r="G3030" s="23" t="str">
        <f>TEXT(Table2[[#This Row],[Order-Date]],"mmm")</f>
        <v>May</v>
      </c>
      <c r="H3030">
        <v>2016</v>
      </c>
      <c r="I3030">
        <v>848737466</v>
      </c>
      <c r="J3030" s="2">
        <v>42521</v>
      </c>
      <c r="K3030" s="23">
        <f>WEEKDAY(#REF!,1)</f>
        <v>3</v>
      </c>
      <c r="L3030" s="25">
        <f>IF(#REF!&gt;=#REF!,#REF!-#REF!,"")</f>
        <v>16</v>
      </c>
      <c r="M3030" s="4">
        <v>9132</v>
      </c>
      <c r="N3030" s="5">
        <v>154.06</v>
      </c>
      <c r="O3030" s="5">
        <v>90.93</v>
      </c>
      <c r="P3030" s="5">
        <v>63.13</v>
      </c>
      <c r="Q3030" s="5">
        <f>#REF!*#REF!</f>
        <v>830372.76</v>
      </c>
      <c r="R3030" s="5">
        <v>576503.16</v>
      </c>
      <c r="S3030" s="5">
        <f>#REF!-#REF!</f>
        <v>-253869.6</v>
      </c>
      <c r="T3030" s="36">
        <f t="shared" si="47"/>
        <v>-0.30572968217309998</v>
      </c>
    </row>
    <row r="3031" spans="1:20" x14ac:dyDescent="0.2">
      <c r="A3031" s="25" t="s">
        <v>20</v>
      </c>
      <c r="B3031" s="25" t="s">
        <v>54</v>
      </c>
      <c r="C3031" s="25" t="s">
        <v>85</v>
      </c>
      <c r="D3031" s="25" t="s">
        <v>23</v>
      </c>
      <c r="E3031" s="25" t="s">
        <v>1918</v>
      </c>
      <c r="F3031" s="2">
        <v>42052</v>
      </c>
      <c r="G3031" s="23" t="str">
        <f>TEXT(Table2[[#This Row],[Order-Date]],"mmm")</f>
        <v>Feb</v>
      </c>
      <c r="H3031">
        <v>2015</v>
      </c>
      <c r="I3031">
        <v>582710826</v>
      </c>
      <c r="J3031" s="2">
        <v>42055</v>
      </c>
      <c r="K3031" s="23">
        <f>WEEKDAY(#REF!,1)</f>
        <v>6</v>
      </c>
      <c r="L3031" s="25">
        <f>IF(#REF!&gt;=#REF!,#REF!-#REF!,"")</f>
        <v>3</v>
      </c>
      <c r="M3031" s="4">
        <v>5937</v>
      </c>
      <c r="N3031" s="5">
        <v>668.27</v>
      </c>
      <c r="O3031" s="5">
        <v>502.54</v>
      </c>
      <c r="P3031" s="5">
        <v>165.73</v>
      </c>
      <c r="Q3031" s="5">
        <f>#REF!*#REF!</f>
        <v>2983579.98</v>
      </c>
      <c r="R3031" s="5">
        <v>983939.01</v>
      </c>
      <c r="S3031" s="5">
        <f>#REF!-#REF!</f>
        <v>-1999640.97</v>
      </c>
      <c r="T3031" s="36">
        <f t="shared" si="47"/>
        <v>-0.67021530624427905</v>
      </c>
    </row>
    <row r="3032" spans="1:20" x14ac:dyDescent="0.2">
      <c r="A3032" s="25" t="s">
        <v>29</v>
      </c>
      <c r="B3032" s="25" t="s">
        <v>174</v>
      </c>
      <c r="C3032" s="25" t="s">
        <v>49</v>
      </c>
      <c r="D3032" s="25" t="s">
        <v>23</v>
      </c>
      <c r="E3032" s="25" t="s">
        <v>1917</v>
      </c>
      <c r="F3032" s="2">
        <v>41574</v>
      </c>
      <c r="G3032" s="23" t="str">
        <f>TEXT(Table2[[#This Row],[Order-Date]],"mmm")</f>
        <v>Oct</v>
      </c>
      <c r="H3032">
        <v>2013</v>
      </c>
      <c r="I3032">
        <v>130754315</v>
      </c>
      <c r="J3032" s="2">
        <v>41316</v>
      </c>
      <c r="K3032" s="23">
        <f>WEEKDAY(#REF!,1)</f>
        <v>2</v>
      </c>
      <c r="L3032" s="25" t="str">
        <f>IF(#REF!&gt;=#REF!,#REF!-#REF!,"")</f>
        <v/>
      </c>
      <c r="M3032" s="4">
        <v>1962</v>
      </c>
      <c r="N3032" s="5">
        <v>651.21</v>
      </c>
      <c r="O3032" s="5">
        <v>524.96</v>
      </c>
      <c r="P3032" s="5">
        <v>126.25</v>
      </c>
      <c r="Q3032" s="5">
        <f>#REF!*#REF!</f>
        <v>1029971.52</v>
      </c>
      <c r="R3032" s="5">
        <v>247702.5</v>
      </c>
      <c r="S3032" s="5">
        <f>#REF!-#REF!</f>
        <v>-782269.02</v>
      </c>
      <c r="T3032" s="36">
        <f t="shared" si="47"/>
        <v>-0.75950548613227697</v>
      </c>
    </row>
    <row r="3033" spans="1:20" x14ac:dyDescent="0.2">
      <c r="A3033" s="25" t="s">
        <v>20</v>
      </c>
      <c r="B3033" s="25" t="s">
        <v>70</v>
      </c>
      <c r="C3033" s="25" t="s">
        <v>31</v>
      </c>
      <c r="D3033" s="25" t="s">
        <v>23</v>
      </c>
      <c r="E3033" s="25" t="s">
        <v>1916</v>
      </c>
      <c r="F3033" s="2">
        <v>40639</v>
      </c>
      <c r="G3033" s="23" t="str">
        <f>TEXT(Table2[[#This Row],[Order-Date]],"mmm")</f>
        <v>Apr</v>
      </c>
      <c r="H3033">
        <v>2011</v>
      </c>
      <c r="I3033">
        <v>305416762</v>
      </c>
      <c r="J3033" s="2">
        <v>40714</v>
      </c>
      <c r="K3033" s="23">
        <f>WEEKDAY(#REF!,1)</f>
        <v>2</v>
      </c>
      <c r="L3033" s="25">
        <f>IF(#REF!&gt;=#REF!,#REF!-#REF!,"")</f>
        <v>75</v>
      </c>
      <c r="M3033" s="4">
        <v>8462</v>
      </c>
      <c r="N3033" s="5">
        <v>47.45</v>
      </c>
      <c r="O3033" s="5">
        <v>31.79</v>
      </c>
      <c r="P3033" s="5">
        <v>15.66</v>
      </c>
      <c r="Q3033" s="5">
        <f>#REF!*#REF!</f>
        <v>269006.98</v>
      </c>
      <c r="R3033" s="5">
        <v>132514.92000000001</v>
      </c>
      <c r="S3033" s="5">
        <f>#REF!-#REF!</f>
        <v>-136492.06</v>
      </c>
      <c r="T3033" s="36">
        <f t="shared" si="47"/>
        <v>-0.50739226171752105</v>
      </c>
    </row>
    <row r="3034" spans="1:20" x14ac:dyDescent="0.2">
      <c r="A3034" s="25" t="s">
        <v>20</v>
      </c>
      <c r="B3034" s="25" t="s">
        <v>21</v>
      </c>
      <c r="C3034" s="25" t="s">
        <v>31</v>
      </c>
      <c r="D3034" s="25" t="s">
        <v>27</v>
      </c>
      <c r="E3034" s="25" t="s">
        <v>1916</v>
      </c>
      <c r="F3034" s="2">
        <v>42209</v>
      </c>
      <c r="G3034" s="23" t="str">
        <f>TEXT(Table2[[#This Row],[Order-Date]],"mmm")</f>
        <v>Jul</v>
      </c>
      <c r="H3034">
        <v>2015</v>
      </c>
      <c r="I3034">
        <v>639559495</v>
      </c>
      <c r="J3034" s="2">
        <v>42243</v>
      </c>
      <c r="K3034" s="23">
        <f>WEEKDAY(#REF!,1)</f>
        <v>5</v>
      </c>
      <c r="L3034" s="25">
        <f>IF(#REF!&gt;=#REF!,#REF!-#REF!,"")</f>
        <v>34</v>
      </c>
      <c r="M3034" s="4">
        <v>8722</v>
      </c>
      <c r="N3034" s="5">
        <v>47.45</v>
      </c>
      <c r="O3034" s="5">
        <v>31.79</v>
      </c>
      <c r="P3034" s="5">
        <v>15.66</v>
      </c>
      <c r="Q3034" s="5">
        <f>#REF!*#REF!</f>
        <v>277272.38</v>
      </c>
      <c r="R3034" s="5">
        <v>136586.51999999999</v>
      </c>
      <c r="S3034" s="5">
        <f>#REF!-#REF!</f>
        <v>-140685.85999999999</v>
      </c>
      <c r="T3034" s="36">
        <f t="shared" si="47"/>
        <v>-0.50739226171752105</v>
      </c>
    </row>
    <row r="3035" spans="1:20" x14ac:dyDescent="0.2">
      <c r="A3035" s="25" t="s">
        <v>46</v>
      </c>
      <c r="B3035" s="25" t="s">
        <v>92</v>
      </c>
      <c r="C3035" s="25" t="s">
        <v>39</v>
      </c>
      <c r="D3035" s="25" t="s">
        <v>23</v>
      </c>
      <c r="E3035" s="25" t="s">
        <v>1916</v>
      </c>
      <c r="F3035" s="2">
        <v>42365</v>
      </c>
      <c r="G3035" s="23" t="str">
        <f>TEXT(Table2[[#This Row],[Order-Date]],"mmm")</f>
        <v>Dec</v>
      </c>
      <c r="H3035">
        <v>2015</v>
      </c>
      <c r="I3035">
        <v>736356341</v>
      </c>
      <c r="J3035" s="2">
        <v>42366</v>
      </c>
      <c r="K3035" s="23">
        <f>WEEKDAY(#REF!,1)</f>
        <v>2</v>
      </c>
      <c r="L3035" s="25">
        <f>IF(#REF!&gt;=#REF!,#REF!-#REF!,"")</f>
        <v>1</v>
      </c>
      <c r="M3035" s="4">
        <v>3060</v>
      </c>
      <c r="N3035" s="5">
        <v>81.73</v>
      </c>
      <c r="O3035" s="5">
        <v>56.67</v>
      </c>
      <c r="P3035" s="5">
        <v>25.06</v>
      </c>
      <c r="Q3035" s="5">
        <f>#REF!*#REF!</f>
        <v>173410.2</v>
      </c>
      <c r="R3035" s="5">
        <v>76683.600000000006</v>
      </c>
      <c r="S3035" s="5">
        <f>#REF!-#REF!</f>
        <v>-96726.6</v>
      </c>
      <c r="T3035" s="36">
        <f t="shared" si="47"/>
        <v>-0.55779071819304704</v>
      </c>
    </row>
    <row r="3036" spans="1:20" x14ac:dyDescent="0.2">
      <c r="A3036" s="25" t="s">
        <v>29</v>
      </c>
      <c r="B3036" s="25" t="s">
        <v>100</v>
      </c>
      <c r="C3036" s="25" t="s">
        <v>49</v>
      </c>
      <c r="D3036" s="25" t="s">
        <v>27</v>
      </c>
      <c r="E3036" s="25" t="s">
        <v>1915</v>
      </c>
      <c r="F3036" s="2">
        <v>40576</v>
      </c>
      <c r="G3036" s="23" t="str">
        <f>TEXT(Table2[[#This Row],[Order-Date]],"mmm")</f>
        <v>Feb</v>
      </c>
      <c r="H3036">
        <v>2011</v>
      </c>
      <c r="I3036">
        <v>719293630</v>
      </c>
      <c r="J3036" s="2">
        <v>40599</v>
      </c>
      <c r="K3036" s="23">
        <f>WEEKDAY(#REF!,1)</f>
        <v>6</v>
      </c>
      <c r="L3036" s="25">
        <f>IF(#REF!&gt;=#REF!,#REF!-#REF!,"")</f>
        <v>23</v>
      </c>
      <c r="M3036" s="4">
        <v>3824</v>
      </c>
      <c r="N3036" s="5">
        <v>651.21</v>
      </c>
      <c r="O3036" s="5">
        <v>524.96</v>
      </c>
      <c r="P3036" s="5">
        <v>126.25</v>
      </c>
      <c r="Q3036" s="5">
        <f>#REF!*#REF!</f>
        <v>2007447.04</v>
      </c>
      <c r="R3036" s="5">
        <v>482780</v>
      </c>
      <c r="S3036" s="5">
        <f>#REF!-#REF!</f>
        <v>-1524667.04</v>
      </c>
      <c r="T3036" s="36">
        <f t="shared" si="47"/>
        <v>-0.75950548613227697</v>
      </c>
    </row>
    <row r="3037" spans="1:20" x14ac:dyDescent="0.2">
      <c r="A3037" s="25" t="s">
        <v>20</v>
      </c>
      <c r="B3037" s="25" t="s">
        <v>217</v>
      </c>
      <c r="C3037" s="25" t="s">
        <v>39</v>
      </c>
      <c r="D3037" s="25" t="s">
        <v>23</v>
      </c>
      <c r="E3037" s="25" t="s">
        <v>1916</v>
      </c>
      <c r="F3037" s="2">
        <v>40795</v>
      </c>
      <c r="G3037" s="23" t="str">
        <f>TEXT(Table2[[#This Row],[Order-Date]],"mmm")</f>
        <v>Sep</v>
      </c>
      <c r="H3037">
        <v>2011</v>
      </c>
      <c r="I3037">
        <v>782170188</v>
      </c>
      <c r="J3037" s="2">
        <v>40837</v>
      </c>
      <c r="K3037" s="23">
        <f>WEEKDAY(#REF!,1)</f>
        <v>6</v>
      </c>
      <c r="L3037" s="25">
        <f>IF(#REF!&gt;=#REF!,#REF!-#REF!,"")</f>
        <v>42</v>
      </c>
      <c r="M3037" s="4">
        <v>395</v>
      </c>
      <c r="N3037" s="5">
        <v>81.73</v>
      </c>
      <c r="O3037" s="5">
        <v>56.67</v>
      </c>
      <c r="P3037" s="5">
        <v>25.06</v>
      </c>
      <c r="Q3037" s="5">
        <f>#REF!*#REF!</f>
        <v>22384.65</v>
      </c>
      <c r="R3037" s="5">
        <v>9898.7000000000007</v>
      </c>
      <c r="S3037" s="5">
        <f>#REF!-#REF!</f>
        <v>-12485.95</v>
      </c>
      <c r="T3037" s="36">
        <f t="shared" si="47"/>
        <v>-0.55779071819304704</v>
      </c>
    </row>
    <row r="3038" spans="1:20" x14ac:dyDescent="0.2">
      <c r="A3038" s="25" t="s">
        <v>46</v>
      </c>
      <c r="B3038" s="25" t="s">
        <v>207</v>
      </c>
      <c r="C3038" s="25" t="s">
        <v>77</v>
      </c>
      <c r="D3038" s="25" t="s">
        <v>27</v>
      </c>
      <c r="E3038" s="25" t="s">
        <v>1915</v>
      </c>
      <c r="F3038" s="2">
        <v>41858</v>
      </c>
      <c r="G3038" s="23" t="str">
        <f>TEXT(Table2[[#This Row],[Order-Date]],"mmm")</f>
        <v>Aug</v>
      </c>
      <c r="H3038">
        <v>2014</v>
      </c>
      <c r="I3038">
        <v>739097344</v>
      </c>
      <c r="J3038" s="2">
        <v>41840</v>
      </c>
      <c r="K3038" s="23">
        <f>WEEKDAY(#REF!,1)</f>
        <v>1</v>
      </c>
      <c r="L3038" s="25" t="str">
        <f>IF(#REF!&gt;=#REF!,#REF!-#REF!,"")</f>
        <v/>
      </c>
      <c r="M3038" s="4">
        <v>4183</v>
      </c>
      <c r="N3038" s="5">
        <v>154.06</v>
      </c>
      <c r="O3038" s="5">
        <v>90.93</v>
      </c>
      <c r="P3038" s="5">
        <v>63.13</v>
      </c>
      <c r="Q3038" s="5">
        <f>#REF!*#REF!</f>
        <v>380360.19</v>
      </c>
      <c r="R3038" s="5">
        <v>264072.78999999998</v>
      </c>
      <c r="S3038" s="5">
        <f>#REF!-#REF!</f>
        <v>-116287.4</v>
      </c>
      <c r="T3038" s="36">
        <f t="shared" si="47"/>
        <v>-0.30572968217309998</v>
      </c>
    </row>
    <row r="3039" spans="1:20" x14ac:dyDescent="0.2">
      <c r="A3039" s="25" t="s">
        <v>37</v>
      </c>
      <c r="B3039" s="25" t="s">
        <v>67</v>
      </c>
      <c r="C3039" s="25" t="s">
        <v>85</v>
      </c>
      <c r="D3039" s="25" t="s">
        <v>23</v>
      </c>
      <c r="E3039" s="25" t="s">
        <v>1917</v>
      </c>
      <c r="F3039" s="2">
        <v>41341</v>
      </c>
      <c r="G3039" s="23" t="str">
        <f>TEXT(Table2[[#This Row],[Order-Date]],"mmm")</f>
        <v>Mar</v>
      </c>
      <c r="H3039">
        <v>2013</v>
      </c>
      <c r="I3039">
        <v>474498927</v>
      </c>
      <c r="J3039" s="2">
        <v>41342</v>
      </c>
      <c r="K3039" s="23">
        <f>WEEKDAY(#REF!,1)</f>
        <v>7</v>
      </c>
      <c r="L3039" s="25">
        <f>IF(#REF!&gt;=#REF!,#REF!-#REF!,"")</f>
        <v>1</v>
      </c>
      <c r="M3039" s="4">
        <v>3632</v>
      </c>
      <c r="N3039" s="5">
        <v>668.27</v>
      </c>
      <c r="O3039" s="5">
        <v>502.54</v>
      </c>
      <c r="P3039" s="5">
        <v>165.73</v>
      </c>
      <c r="Q3039" s="5">
        <f>#REF!*#REF!</f>
        <v>1825225.28</v>
      </c>
      <c r="R3039" s="5">
        <v>601931.36</v>
      </c>
      <c r="S3039" s="5">
        <f>#REF!-#REF!</f>
        <v>-1223293.92</v>
      </c>
      <c r="T3039" s="36">
        <f t="shared" si="47"/>
        <v>-0.67021530624427905</v>
      </c>
    </row>
    <row r="3040" spans="1:20" x14ac:dyDescent="0.2">
      <c r="A3040" s="25" t="s">
        <v>46</v>
      </c>
      <c r="B3040" s="25" t="s">
        <v>137</v>
      </c>
      <c r="C3040" s="25" t="s">
        <v>26</v>
      </c>
      <c r="D3040" s="25" t="s">
        <v>23</v>
      </c>
      <c r="E3040" s="25" t="s">
        <v>1915</v>
      </c>
      <c r="F3040" s="2">
        <v>40747</v>
      </c>
      <c r="G3040" s="23" t="str">
        <f>TEXT(Table2[[#This Row],[Order-Date]],"mmm")</f>
        <v>Jul</v>
      </c>
      <c r="H3040">
        <v>2011</v>
      </c>
      <c r="I3040">
        <v>393111264</v>
      </c>
      <c r="J3040" s="2">
        <v>40750</v>
      </c>
      <c r="K3040" s="23">
        <f>WEEKDAY(#REF!,1)</f>
        <v>3</v>
      </c>
      <c r="L3040" s="25">
        <f>IF(#REF!&gt;=#REF!,#REF!-#REF!,"")</f>
        <v>3</v>
      </c>
      <c r="M3040" s="4">
        <v>9214</v>
      </c>
      <c r="N3040" s="5">
        <v>152.58000000000001</v>
      </c>
      <c r="O3040" s="5">
        <v>97.44</v>
      </c>
      <c r="P3040" s="5">
        <v>55.14</v>
      </c>
      <c r="Q3040" s="5">
        <f>#REF!*#REF!</f>
        <v>897812.16</v>
      </c>
      <c r="R3040" s="5">
        <v>508059.96</v>
      </c>
      <c r="S3040" s="5">
        <f>#REF!-#REF!</f>
        <v>-389752.2</v>
      </c>
      <c r="T3040" s="36">
        <f t="shared" si="47"/>
        <v>-0.43411330049261099</v>
      </c>
    </row>
    <row r="3041" spans="1:20" x14ac:dyDescent="0.2">
      <c r="A3041" s="25" t="s">
        <v>46</v>
      </c>
      <c r="B3041" s="25" t="s">
        <v>195</v>
      </c>
      <c r="C3041" s="25" t="s">
        <v>56</v>
      </c>
      <c r="D3041" s="25" t="s">
        <v>23</v>
      </c>
      <c r="E3041" s="25" t="s">
        <v>1918</v>
      </c>
      <c r="F3041" s="2">
        <v>42047</v>
      </c>
      <c r="G3041" s="23" t="str">
        <f>TEXT(Table2[[#This Row],[Order-Date]],"mmm")</f>
        <v>Feb</v>
      </c>
      <c r="H3041">
        <v>2015</v>
      </c>
      <c r="I3041">
        <v>969983184</v>
      </c>
      <c r="J3041" s="2">
        <v>42367</v>
      </c>
      <c r="K3041" s="23">
        <f>WEEKDAY(#REF!,1)</f>
        <v>3</v>
      </c>
      <c r="L3041" s="25">
        <f>IF(#REF!&gt;=#REF!,#REF!-#REF!,"")</f>
        <v>320</v>
      </c>
      <c r="M3041" s="4">
        <v>8434</v>
      </c>
      <c r="N3041" s="5">
        <v>421.89</v>
      </c>
      <c r="O3041" s="5">
        <v>364.69</v>
      </c>
      <c r="P3041" s="5">
        <v>57.2</v>
      </c>
      <c r="Q3041" s="5">
        <f>#REF!*#REF!</f>
        <v>3075795.46</v>
      </c>
      <c r="R3041" s="5">
        <v>482424.8</v>
      </c>
      <c r="S3041" s="5">
        <f>#REF!-#REF!</f>
        <v>-2593370.66</v>
      </c>
      <c r="T3041" s="36">
        <f t="shared" si="47"/>
        <v>-0.84315445995228799</v>
      </c>
    </row>
    <row r="3042" spans="1:20" x14ac:dyDescent="0.2">
      <c r="A3042" s="25" t="s">
        <v>59</v>
      </c>
      <c r="B3042" s="25" t="s">
        <v>225</v>
      </c>
      <c r="C3042" s="25" t="s">
        <v>26</v>
      </c>
      <c r="D3042" s="25" t="s">
        <v>27</v>
      </c>
      <c r="E3042" s="25" t="s">
        <v>1915</v>
      </c>
      <c r="F3042" s="2">
        <v>41250</v>
      </c>
      <c r="G3042" s="23" t="str">
        <f>TEXT(Table2[[#This Row],[Order-Date]],"mmm")</f>
        <v>Dec</v>
      </c>
      <c r="H3042">
        <v>2012</v>
      </c>
      <c r="I3042">
        <v>500476014</v>
      </c>
      <c r="J3042" s="2">
        <v>41112</v>
      </c>
      <c r="K3042" s="23">
        <f>WEEKDAY(#REF!,1)</f>
        <v>1</v>
      </c>
      <c r="L3042" s="25" t="str">
        <f>IF(#REF!&gt;=#REF!,#REF!-#REF!,"")</f>
        <v/>
      </c>
      <c r="M3042" s="4">
        <v>829</v>
      </c>
      <c r="N3042" s="5">
        <v>152.58000000000001</v>
      </c>
      <c r="O3042" s="5">
        <v>97.44</v>
      </c>
      <c r="P3042" s="5">
        <v>55.14</v>
      </c>
      <c r="Q3042" s="5">
        <f>#REF!*#REF!</f>
        <v>80777.759999999995</v>
      </c>
      <c r="R3042" s="5">
        <v>45711.06</v>
      </c>
      <c r="S3042" s="5">
        <f>#REF!-#REF!</f>
        <v>-35066.699999999997</v>
      </c>
      <c r="T3042" s="36">
        <f t="shared" si="47"/>
        <v>-0.43411330049261099</v>
      </c>
    </row>
    <row r="3043" spans="1:20" x14ac:dyDescent="0.2">
      <c r="A3043" s="25" t="s">
        <v>46</v>
      </c>
      <c r="B3043" s="25" t="s">
        <v>83</v>
      </c>
      <c r="C3043" s="25" t="s">
        <v>65</v>
      </c>
      <c r="D3043" s="25" t="s">
        <v>27</v>
      </c>
      <c r="E3043" s="25" t="s">
        <v>1917</v>
      </c>
      <c r="F3043" s="2">
        <v>41933</v>
      </c>
      <c r="G3043" s="23" t="str">
        <f>TEXT(Table2[[#This Row],[Order-Date]],"mmm")</f>
        <v>Oct</v>
      </c>
      <c r="H3043">
        <v>2014</v>
      </c>
      <c r="I3043">
        <v>950263583</v>
      </c>
      <c r="J3043" s="2">
        <v>41933</v>
      </c>
      <c r="K3043" s="23">
        <f>WEEKDAY(#REF!,1)</f>
        <v>3</v>
      </c>
      <c r="L3043" s="25">
        <f>IF(#REF!&gt;=#REF!,#REF!-#REF!,"")</f>
        <v>0</v>
      </c>
      <c r="M3043" s="4">
        <v>2966</v>
      </c>
      <c r="N3043" s="5">
        <v>9.33</v>
      </c>
      <c r="O3043" s="5">
        <v>6.92</v>
      </c>
      <c r="P3043" s="5">
        <v>2.41</v>
      </c>
      <c r="Q3043" s="5">
        <f>#REF!*#REF!</f>
        <v>20524.72</v>
      </c>
      <c r="R3043" s="5">
        <v>7148.06</v>
      </c>
      <c r="S3043" s="5">
        <f>#REF!-#REF!</f>
        <v>-13376.66</v>
      </c>
      <c r="T3043" s="36">
        <f t="shared" si="47"/>
        <v>-0.65173410404624299</v>
      </c>
    </row>
    <row r="3044" spans="1:20" x14ac:dyDescent="0.2">
      <c r="A3044" s="25" t="s">
        <v>46</v>
      </c>
      <c r="B3044" s="25" t="s">
        <v>92</v>
      </c>
      <c r="C3044" s="25" t="s">
        <v>26</v>
      </c>
      <c r="D3044" s="25" t="s">
        <v>27</v>
      </c>
      <c r="E3044" s="25" t="s">
        <v>1916</v>
      </c>
      <c r="F3044" s="2">
        <v>41766</v>
      </c>
      <c r="G3044" s="23" t="str">
        <f>TEXT(Table2[[#This Row],[Order-Date]],"mmm")</f>
        <v>May</v>
      </c>
      <c r="H3044">
        <v>2014</v>
      </c>
      <c r="I3044">
        <v>305332219</v>
      </c>
      <c r="J3044" s="2">
        <v>41980</v>
      </c>
      <c r="K3044" s="23">
        <f>WEEKDAY(#REF!,1)</f>
        <v>1</v>
      </c>
      <c r="L3044" s="25">
        <f>IF(#REF!&gt;=#REF!,#REF!-#REF!,"")</f>
        <v>214</v>
      </c>
      <c r="M3044" s="4">
        <v>3444</v>
      </c>
      <c r="N3044" s="5">
        <v>152.58000000000001</v>
      </c>
      <c r="O3044" s="5">
        <v>97.44</v>
      </c>
      <c r="P3044" s="5">
        <v>55.14</v>
      </c>
      <c r="Q3044" s="5">
        <f>#REF!*#REF!</f>
        <v>335583.36</v>
      </c>
      <c r="R3044" s="5">
        <v>189902.16</v>
      </c>
      <c r="S3044" s="5">
        <f>#REF!-#REF!</f>
        <v>-145681.20000000001</v>
      </c>
      <c r="T3044" s="36">
        <f t="shared" si="47"/>
        <v>-0.43411330049261099</v>
      </c>
    </row>
    <row r="3045" spans="1:20" x14ac:dyDescent="0.2">
      <c r="A3045" s="25" t="s">
        <v>20</v>
      </c>
      <c r="B3045" s="25" t="s">
        <v>167</v>
      </c>
      <c r="C3045" s="25" t="s">
        <v>22</v>
      </c>
      <c r="D3045" s="25" t="s">
        <v>23</v>
      </c>
      <c r="E3045" s="25" t="s">
        <v>1918</v>
      </c>
      <c r="F3045" s="2">
        <v>42015</v>
      </c>
      <c r="G3045" s="23" t="str">
        <f>TEXT(Table2[[#This Row],[Order-Date]],"mmm")</f>
        <v>Jan</v>
      </c>
      <c r="H3045">
        <v>2015</v>
      </c>
      <c r="I3045">
        <v>221980750</v>
      </c>
      <c r="J3045" s="2">
        <v>42075</v>
      </c>
      <c r="K3045" s="23">
        <f>WEEKDAY(#REF!,1)</f>
        <v>5</v>
      </c>
      <c r="L3045" s="25">
        <f>IF(#REF!&gt;=#REF!,#REF!-#REF!,"")</f>
        <v>60</v>
      </c>
      <c r="M3045" s="4">
        <v>7892</v>
      </c>
      <c r="N3045" s="5">
        <v>255.28</v>
      </c>
      <c r="O3045" s="5">
        <v>159.41999999999999</v>
      </c>
      <c r="P3045" s="5">
        <v>95.86</v>
      </c>
      <c r="Q3045" s="5">
        <f>#REF!*#REF!</f>
        <v>1258142.6399999999</v>
      </c>
      <c r="R3045" s="5">
        <v>756527.12</v>
      </c>
      <c r="S3045" s="5">
        <f>#REF!-#REF!</f>
        <v>-501615.52</v>
      </c>
      <c r="T3045" s="36">
        <f t="shared" si="47"/>
        <v>-0.39869527035503699</v>
      </c>
    </row>
    <row r="3046" spans="1:20" x14ac:dyDescent="0.2">
      <c r="A3046" s="25" t="s">
        <v>32</v>
      </c>
      <c r="B3046" s="25" t="s">
        <v>96</v>
      </c>
      <c r="C3046" s="25" t="s">
        <v>56</v>
      </c>
      <c r="D3046" s="25" t="s">
        <v>23</v>
      </c>
      <c r="E3046" s="25" t="s">
        <v>1917</v>
      </c>
      <c r="F3046" s="2">
        <v>42538</v>
      </c>
      <c r="G3046" s="23" t="str">
        <f>TEXT(Table2[[#This Row],[Order-Date]],"mmm")</f>
        <v>Jun</v>
      </c>
      <c r="H3046">
        <v>2016</v>
      </c>
      <c r="I3046">
        <v>176820504</v>
      </c>
      <c r="J3046" s="2">
        <v>42573</v>
      </c>
      <c r="K3046" s="23">
        <f>WEEKDAY(#REF!,1)</f>
        <v>6</v>
      </c>
      <c r="L3046" s="25">
        <f>IF(#REF!&gt;=#REF!,#REF!-#REF!,"")</f>
        <v>35</v>
      </c>
      <c r="M3046" s="4">
        <v>3971</v>
      </c>
      <c r="N3046" s="5">
        <v>421.89</v>
      </c>
      <c r="O3046" s="5">
        <v>364.69</v>
      </c>
      <c r="P3046" s="5">
        <v>57.2</v>
      </c>
      <c r="Q3046" s="5">
        <f>#REF!*#REF!</f>
        <v>1448183.99</v>
      </c>
      <c r="R3046" s="5">
        <v>227141.2</v>
      </c>
      <c r="S3046" s="5">
        <f>#REF!-#REF!</f>
        <v>-1221042.79</v>
      </c>
      <c r="T3046" s="36">
        <f t="shared" si="47"/>
        <v>-0.84315445995228799</v>
      </c>
    </row>
    <row r="3047" spans="1:20" x14ac:dyDescent="0.2">
      <c r="A3047" s="25" t="s">
        <v>29</v>
      </c>
      <c r="B3047" s="25" t="s">
        <v>153</v>
      </c>
      <c r="C3047" s="25" t="s">
        <v>49</v>
      </c>
      <c r="D3047" s="25" t="s">
        <v>27</v>
      </c>
      <c r="E3047" s="25" t="s">
        <v>1918</v>
      </c>
      <c r="F3047" s="2">
        <v>40729</v>
      </c>
      <c r="G3047" s="23" t="str">
        <f>TEXT(Table2[[#This Row],[Order-Date]],"mmm")</f>
        <v>Jul</v>
      </c>
      <c r="H3047">
        <v>2011</v>
      </c>
      <c r="I3047">
        <v>616775310</v>
      </c>
      <c r="J3047" s="2">
        <v>40687</v>
      </c>
      <c r="K3047" s="23">
        <f>WEEKDAY(#REF!,1)</f>
        <v>3</v>
      </c>
      <c r="L3047" s="25" t="str">
        <f>IF(#REF!&gt;=#REF!,#REF!-#REF!,"")</f>
        <v/>
      </c>
      <c r="M3047" s="4">
        <v>6375</v>
      </c>
      <c r="N3047" s="5">
        <v>651.21</v>
      </c>
      <c r="O3047" s="5">
        <v>524.96</v>
      </c>
      <c r="P3047" s="5">
        <v>126.25</v>
      </c>
      <c r="Q3047" s="5">
        <f>#REF!*#REF!</f>
        <v>3346620</v>
      </c>
      <c r="R3047" s="5">
        <v>804843.75</v>
      </c>
      <c r="S3047" s="5">
        <f>#REF!-#REF!</f>
        <v>-2541776.25</v>
      </c>
      <c r="T3047" s="36">
        <f t="shared" si="47"/>
        <v>-0.75950548613227697</v>
      </c>
    </row>
    <row r="3048" spans="1:20" x14ac:dyDescent="0.2">
      <c r="A3048" s="25" t="s">
        <v>46</v>
      </c>
      <c r="B3048" s="25" t="s">
        <v>83</v>
      </c>
      <c r="C3048" s="25" t="s">
        <v>42</v>
      </c>
      <c r="D3048" s="25" t="s">
        <v>23</v>
      </c>
      <c r="E3048" s="25" t="s">
        <v>1916</v>
      </c>
      <c r="F3048" s="2">
        <v>40552</v>
      </c>
      <c r="G3048" s="23" t="str">
        <f>TEXT(Table2[[#This Row],[Order-Date]],"mmm")</f>
        <v>Jan</v>
      </c>
      <c r="H3048">
        <v>2011</v>
      </c>
      <c r="I3048">
        <v>709081494</v>
      </c>
      <c r="J3048" s="2">
        <v>40829</v>
      </c>
      <c r="K3048" s="23">
        <f>WEEKDAY(#REF!,1)</f>
        <v>5</v>
      </c>
      <c r="L3048" s="25">
        <f>IF(#REF!&gt;=#REF!,#REF!-#REF!,"")</f>
        <v>277</v>
      </c>
      <c r="M3048" s="4">
        <v>1826</v>
      </c>
      <c r="N3048" s="5">
        <v>109.28</v>
      </c>
      <c r="O3048" s="5">
        <v>35.840000000000003</v>
      </c>
      <c r="P3048" s="5">
        <v>73.44</v>
      </c>
      <c r="Q3048" s="5">
        <f>#REF!*#REF!</f>
        <v>65443.839999999997</v>
      </c>
      <c r="R3048" s="5">
        <v>134101.44</v>
      </c>
      <c r="S3048" s="5">
        <f>#REF!-#REF!</f>
        <v>68657.600000000006</v>
      </c>
      <c r="T3048" s="36">
        <f t="shared" si="47"/>
        <v>1.0491071428571399</v>
      </c>
    </row>
    <row r="3049" spans="1:20" x14ac:dyDescent="0.2">
      <c r="A3049" s="25" t="s">
        <v>29</v>
      </c>
      <c r="B3049" s="25" t="s">
        <v>86</v>
      </c>
      <c r="C3049" s="25" t="s">
        <v>65</v>
      </c>
      <c r="D3049" s="25" t="s">
        <v>27</v>
      </c>
      <c r="E3049" s="25" t="s">
        <v>1916</v>
      </c>
      <c r="F3049" s="2">
        <v>40441</v>
      </c>
      <c r="G3049" s="23" t="str">
        <f>TEXT(Table2[[#This Row],[Order-Date]],"mmm")</f>
        <v>Sep</v>
      </c>
      <c r="H3049">
        <v>2010</v>
      </c>
      <c r="I3049">
        <v>591287887</v>
      </c>
      <c r="J3049" s="2">
        <v>40219</v>
      </c>
      <c r="K3049" s="23">
        <f>WEEKDAY(#REF!,1)</f>
        <v>4</v>
      </c>
      <c r="L3049" s="25" t="str">
        <f>IF(#REF!&gt;=#REF!,#REF!-#REF!,"")</f>
        <v/>
      </c>
      <c r="M3049" s="4">
        <v>4080</v>
      </c>
      <c r="N3049" s="5">
        <v>9.33</v>
      </c>
      <c r="O3049" s="5">
        <v>6.92</v>
      </c>
      <c r="P3049" s="5">
        <v>2.41</v>
      </c>
      <c r="Q3049" s="5">
        <f>#REF!*#REF!</f>
        <v>28233.599999999999</v>
      </c>
      <c r="R3049" s="5">
        <v>9832.7999999999993</v>
      </c>
      <c r="S3049" s="5">
        <f>#REF!-#REF!</f>
        <v>-18400.8</v>
      </c>
      <c r="T3049" s="36">
        <f t="shared" si="47"/>
        <v>-0.65173410404624299</v>
      </c>
    </row>
    <row r="3050" spans="1:20" x14ac:dyDescent="0.2">
      <c r="A3050" s="25" t="s">
        <v>46</v>
      </c>
      <c r="B3050" s="25" t="s">
        <v>84</v>
      </c>
      <c r="C3050" s="25" t="s">
        <v>39</v>
      </c>
      <c r="D3050" s="25" t="s">
        <v>27</v>
      </c>
      <c r="E3050" s="25" t="s">
        <v>1917</v>
      </c>
      <c r="F3050" s="2">
        <v>40343</v>
      </c>
      <c r="G3050" s="23" t="str">
        <f>TEXT(Table2[[#This Row],[Order-Date]],"mmm")</f>
        <v>Jun</v>
      </c>
      <c r="H3050">
        <v>2010</v>
      </c>
      <c r="I3050">
        <v>921255815</v>
      </c>
      <c r="J3050" s="2">
        <v>40387</v>
      </c>
      <c r="K3050" s="23">
        <f>WEEKDAY(#REF!,1)</f>
        <v>4</v>
      </c>
      <c r="L3050" s="25">
        <f>IF(#REF!&gt;=#REF!,#REF!-#REF!,"")</f>
        <v>44</v>
      </c>
      <c r="M3050" s="4">
        <v>8923</v>
      </c>
      <c r="N3050" s="5">
        <v>81.73</v>
      </c>
      <c r="O3050" s="5">
        <v>56.67</v>
      </c>
      <c r="P3050" s="5">
        <v>25.06</v>
      </c>
      <c r="Q3050" s="5">
        <f>#REF!*#REF!</f>
        <v>505666.41</v>
      </c>
      <c r="R3050" s="5">
        <v>223610.38</v>
      </c>
      <c r="S3050" s="5">
        <f>#REF!-#REF!</f>
        <v>-282056.03000000003</v>
      </c>
      <c r="T3050" s="36">
        <f t="shared" si="47"/>
        <v>-0.55779071819304804</v>
      </c>
    </row>
    <row r="3051" spans="1:20" x14ac:dyDescent="0.2">
      <c r="A3051" s="25" t="s">
        <v>46</v>
      </c>
      <c r="B3051" s="25" t="s">
        <v>207</v>
      </c>
      <c r="C3051" s="25" t="s">
        <v>56</v>
      </c>
      <c r="D3051" s="25" t="s">
        <v>23</v>
      </c>
      <c r="E3051" s="25" t="s">
        <v>1915</v>
      </c>
      <c r="F3051" s="2">
        <v>40207</v>
      </c>
      <c r="G3051" s="23" t="str">
        <f>TEXT(Table2[[#This Row],[Order-Date]],"mmm")</f>
        <v>Jan</v>
      </c>
      <c r="H3051">
        <v>2010</v>
      </c>
      <c r="I3051">
        <v>627159106</v>
      </c>
      <c r="J3051" s="2">
        <v>40424</v>
      </c>
      <c r="K3051" s="23">
        <f>WEEKDAY(#REF!,1)</f>
        <v>6</v>
      </c>
      <c r="L3051" s="25">
        <f>IF(#REF!&gt;=#REF!,#REF!-#REF!,"")</f>
        <v>217</v>
      </c>
      <c r="M3051" s="4">
        <v>9171</v>
      </c>
      <c r="N3051" s="5">
        <v>421.89</v>
      </c>
      <c r="O3051" s="5">
        <v>364.69</v>
      </c>
      <c r="P3051" s="5">
        <v>57.2</v>
      </c>
      <c r="Q3051" s="5">
        <f>#REF!*#REF!</f>
        <v>3344571.99</v>
      </c>
      <c r="R3051" s="5">
        <v>524581.19999999995</v>
      </c>
      <c r="S3051" s="5">
        <f>#REF!-#REF!</f>
        <v>-2819990.79</v>
      </c>
      <c r="T3051" s="36">
        <f t="shared" si="47"/>
        <v>-0.84315445995228799</v>
      </c>
    </row>
    <row r="3052" spans="1:20" x14ac:dyDescent="0.2">
      <c r="A3052" s="25" t="s">
        <v>32</v>
      </c>
      <c r="B3052" s="25" t="s">
        <v>96</v>
      </c>
      <c r="C3052" s="25" t="s">
        <v>85</v>
      </c>
      <c r="D3052" s="25" t="s">
        <v>23</v>
      </c>
      <c r="E3052" s="25" t="s">
        <v>1916</v>
      </c>
      <c r="F3052" s="2">
        <v>42904</v>
      </c>
      <c r="G3052" s="23" t="str">
        <f>TEXT(Table2[[#This Row],[Order-Date]],"mmm")</f>
        <v>Jun</v>
      </c>
      <c r="H3052">
        <v>2017</v>
      </c>
      <c r="I3052">
        <v>957484090</v>
      </c>
      <c r="J3052" s="2">
        <v>42801</v>
      </c>
      <c r="K3052" s="23">
        <f>WEEKDAY(#REF!,1)</f>
        <v>3</v>
      </c>
      <c r="L3052" s="25" t="str">
        <f>IF(#REF!&gt;=#REF!,#REF!-#REF!,"")</f>
        <v/>
      </c>
      <c r="M3052" s="4">
        <v>9674</v>
      </c>
      <c r="N3052" s="5">
        <v>668.27</v>
      </c>
      <c r="O3052" s="5">
        <v>502.54</v>
      </c>
      <c r="P3052" s="5">
        <v>165.73</v>
      </c>
      <c r="Q3052" s="5">
        <f>#REF!*#REF!</f>
        <v>4861571.96</v>
      </c>
      <c r="R3052" s="5">
        <v>1603272.02</v>
      </c>
      <c r="S3052" s="5">
        <f>#REF!-#REF!</f>
        <v>-3258299.94</v>
      </c>
      <c r="T3052" s="36">
        <f t="shared" si="47"/>
        <v>-0.67021530624427905</v>
      </c>
    </row>
    <row r="3053" spans="1:20" x14ac:dyDescent="0.2">
      <c r="A3053" s="25" t="s">
        <v>59</v>
      </c>
      <c r="B3053" s="25" t="s">
        <v>216</v>
      </c>
      <c r="C3053" s="25" t="s">
        <v>49</v>
      </c>
      <c r="D3053" s="25" t="s">
        <v>23</v>
      </c>
      <c r="E3053" s="25" t="s">
        <v>1918</v>
      </c>
      <c r="F3053" s="2">
        <v>42156</v>
      </c>
      <c r="G3053" s="23" t="str">
        <f>TEXT(Table2[[#This Row],[Order-Date]],"mmm")</f>
        <v>Jun</v>
      </c>
      <c r="H3053">
        <v>2015</v>
      </c>
      <c r="I3053">
        <v>531029593</v>
      </c>
      <c r="J3053" s="2">
        <v>42037</v>
      </c>
      <c r="K3053" s="23">
        <f>WEEKDAY(#REF!,1)</f>
        <v>2</v>
      </c>
      <c r="L3053" s="25" t="str">
        <f>IF(#REF!&gt;=#REF!,#REF!-#REF!,"")</f>
        <v/>
      </c>
      <c r="M3053" s="4">
        <v>2312</v>
      </c>
      <c r="N3053" s="5">
        <v>651.21</v>
      </c>
      <c r="O3053" s="5">
        <v>524.96</v>
      </c>
      <c r="P3053" s="5">
        <v>126.25</v>
      </c>
      <c r="Q3053" s="5">
        <f>#REF!*#REF!</f>
        <v>1213707.52</v>
      </c>
      <c r="R3053" s="5">
        <v>291890</v>
      </c>
      <c r="S3053" s="5">
        <f>#REF!-#REF!</f>
        <v>-921817.52</v>
      </c>
      <c r="T3053" s="36">
        <f t="shared" si="47"/>
        <v>-0.75950548613227697</v>
      </c>
    </row>
    <row r="3054" spans="1:20" x14ac:dyDescent="0.2">
      <c r="A3054" s="25" t="s">
        <v>37</v>
      </c>
      <c r="B3054" s="25" t="s">
        <v>55</v>
      </c>
      <c r="C3054" s="25" t="s">
        <v>77</v>
      </c>
      <c r="D3054" s="25" t="s">
        <v>27</v>
      </c>
      <c r="E3054" s="25" t="s">
        <v>1918</v>
      </c>
      <c r="F3054" s="2">
        <v>42558</v>
      </c>
      <c r="G3054" s="23" t="str">
        <f>TEXT(Table2[[#This Row],[Order-Date]],"mmm")</f>
        <v>Jul</v>
      </c>
      <c r="H3054">
        <v>2016</v>
      </c>
      <c r="I3054">
        <v>286906945</v>
      </c>
      <c r="J3054" s="2">
        <v>42603</v>
      </c>
      <c r="K3054" s="23">
        <f>WEEKDAY(#REF!,1)</f>
        <v>1</v>
      </c>
      <c r="L3054" s="25">
        <f>IF(#REF!&gt;=#REF!,#REF!-#REF!,"")</f>
        <v>45</v>
      </c>
      <c r="M3054" s="4">
        <v>996</v>
      </c>
      <c r="N3054" s="5">
        <v>154.06</v>
      </c>
      <c r="O3054" s="5">
        <v>90.93</v>
      </c>
      <c r="P3054" s="5">
        <v>63.13</v>
      </c>
      <c r="Q3054" s="5">
        <f>#REF!*#REF!</f>
        <v>90566.28</v>
      </c>
      <c r="R3054" s="5">
        <v>62877.48</v>
      </c>
      <c r="S3054" s="5">
        <f>#REF!-#REF!</f>
        <v>-27688.799999999999</v>
      </c>
      <c r="T3054" s="36">
        <f t="shared" si="47"/>
        <v>-0.30572968217309998</v>
      </c>
    </row>
    <row r="3055" spans="1:20" x14ac:dyDescent="0.2">
      <c r="A3055" s="25" t="s">
        <v>29</v>
      </c>
      <c r="B3055" s="25" t="s">
        <v>187</v>
      </c>
      <c r="C3055" s="25" t="s">
        <v>42</v>
      </c>
      <c r="D3055" s="25" t="s">
        <v>23</v>
      </c>
      <c r="E3055" s="25" t="s">
        <v>1915</v>
      </c>
      <c r="F3055" s="2">
        <v>40286</v>
      </c>
      <c r="G3055" s="23" t="str">
        <f>TEXT(Table2[[#This Row],[Order-Date]],"mmm")</f>
        <v>Apr</v>
      </c>
      <c r="H3055">
        <v>2010</v>
      </c>
      <c r="I3055">
        <v>334539973</v>
      </c>
      <c r="J3055" s="2">
        <v>40487</v>
      </c>
      <c r="K3055" s="23">
        <f>WEEKDAY(#REF!,1)</f>
        <v>6</v>
      </c>
      <c r="L3055" s="25">
        <f>IF(#REF!&gt;=#REF!,#REF!-#REF!,"")</f>
        <v>201</v>
      </c>
      <c r="M3055" s="4">
        <v>6667</v>
      </c>
      <c r="N3055" s="5">
        <v>109.28</v>
      </c>
      <c r="O3055" s="5">
        <v>35.840000000000003</v>
      </c>
      <c r="P3055" s="5">
        <v>73.44</v>
      </c>
      <c r="Q3055" s="5">
        <f>#REF!*#REF!</f>
        <v>238945.28</v>
      </c>
      <c r="R3055" s="5">
        <v>489624.48</v>
      </c>
      <c r="S3055" s="5">
        <f>#REF!-#REF!</f>
        <v>250679.2</v>
      </c>
      <c r="T3055" s="36">
        <f t="shared" si="47"/>
        <v>1.0491071428571399</v>
      </c>
    </row>
    <row r="3056" spans="1:20" x14ac:dyDescent="0.2">
      <c r="A3056" s="25" t="s">
        <v>29</v>
      </c>
      <c r="B3056" s="25" t="s">
        <v>213</v>
      </c>
      <c r="C3056" s="25" t="s">
        <v>26</v>
      </c>
      <c r="D3056" s="25" t="s">
        <v>27</v>
      </c>
      <c r="E3056" s="25" t="s">
        <v>1918</v>
      </c>
      <c r="F3056" s="2">
        <v>42385</v>
      </c>
      <c r="G3056" s="23" t="str">
        <f>TEXT(Table2[[#This Row],[Order-Date]],"mmm")</f>
        <v>Jan</v>
      </c>
      <c r="H3056">
        <v>2016</v>
      </c>
      <c r="I3056">
        <v>403665006</v>
      </c>
      <c r="J3056" s="2">
        <v>42419</v>
      </c>
      <c r="K3056" s="23">
        <f>WEEKDAY(#REF!,1)</f>
        <v>6</v>
      </c>
      <c r="L3056" s="25">
        <f>IF(#REF!&gt;=#REF!,#REF!-#REF!,"")</f>
        <v>34</v>
      </c>
      <c r="M3056" s="4">
        <v>2300</v>
      </c>
      <c r="N3056" s="5">
        <v>152.58000000000001</v>
      </c>
      <c r="O3056" s="5">
        <v>97.44</v>
      </c>
      <c r="P3056" s="5">
        <v>55.14</v>
      </c>
      <c r="Q3056" s="5">
        <f>#REF!*#REF!</f>
        <v>224112</v>
      </c>
      <c r="R3056" s="5">
        <v>126822</v>
      </c>
      <c r="S3056" s="5">
        <f>#REF!-#REF!</f>
        <v>-97290</v>
      </c>
      <c r="T3056" s="36">
        <f t="shared" si="47"/>
        <v>-0.43411330049261099</v>
      </c>
    </row>
    <row r="3057" spans="1:20" x14ac:dyDescent="0.2">
      <c r="A3057" s="25" t="s">
        <v>59</v>
      </c>
      <c r="B3057" s="25" t="s">
        <v>148</v>
      </c>
      <c r="C3057" s="25" t="s">
        <v>31</v>
      </c>
      <c r="D3057" s="25" t="s">
        <v>27</v>
      </c>
      <c r="E3057" s="25" t="s">
        <v>1918</v>
      </c>
      <c r="F3057" s="2">
        <v>41254</v>
      </c>
      <c r="G3057" s="23" t="str">
        <f>TEXT(Table2[[#This Row],[Order-Date]],"mmm")</f>
        <v>Dec</v>
      </c>
      <c r="H3057">
        <v>2012</v>
      </c>
      <c r="I3057">
        <v>294330871</v>
      </c>
      <c r="J3057" s="2">
        <v>41259</v>
      </c>
      <c r="K3057" s="23">
        <f>WEEKDAY(#REF!,1)</f>
        <v>1</v>
      </c>
      <c r="L3057" s="25">
        <f>IF(#REF!&gt;=#REF!,#REF!-#REF!,"")</f>
        <v>5</v>
      </c>
      <c r="M3057" s="4">
        <v>7900</v>
      </c>
      <c r="N3057" s="5">
        <v>47.45</v>
      </c>
      <c r="O3057" s="5">
        <v>31.79</v>
      </c>
      <c r="P3057" s="5">
        <v>15.66</v>
      </c>
      <c r="Q3057" s="5">
        <f>#REF!*#REF!</f>
        <v>251141</v>
      </c>
      <c r="R3057" s="5">
        <v>123714</v>
      </c>
      <c r="S3057" s="5">
        <f>#REF!-#REF!</f>
        <v>-127427</v>
      </c>
      <c r="T3057" s="36">
        <f t="shared" si="47"/>
        <v>-0.50739226171752105</v>
      </c>
    </row>
    <row r="3058" spans="1:20" x14ac:dyDescent="0.2">
      <c r="A3058" s="25" t="s">
        <v>20</v>
      </c>
      <c r="B3058" s="25" t="s">
        <v>163</v>
      </c>
      <c r="C3058" s="25" t="s">
        <v>22</v>
      </c>
      <c r="D3058" s="25" t="s">
        <v>27</v>
      </c>
      <c r="E3058" s="25" t="s">
        <v>1917</v>
      </c>
      <c r="F3058" s="2">
        <v>40624</v>
      </c>
      <c r="G3058" s="23" t="str">
        <f>TEXT(Table2[[#This Row],[Order-Date]],"mmm")</f>
        <v>Mar</v>
      </c>
      <c r="H3058">
        <v>2011</v>
      </c>
      <c r="I3058">
        <v>326898896</v>
      </c>
      <c r="J3058" s="2">
        <v>40729</v>
      </c>
      <c r="K3058" s="23">
        <f>WEEKDAY(#REF!,1)</f>
        <v>3</v>
      </c>
      <c r="L3058" s="25">
        <f>IF(#REF!&gt;=#REF!,#REF!-#REF!,"")</f>
        <v>105</v>
      </c>
      <c r="M3058" s="4">
        <v>5503</v>
      </c>
      <c r="N3058" s="5">
        <v>255.28</v>
      </c>
      <c r="O3058" s="5">
        <v>159.41999999999999</v>
      </c>
      <c r="P3058" s="5">
        <v>95.86</v>
      </c>
      <c r="Q3058" s="5">
        <f>#REF!*#REF!</f>
        <v>877288.26</v>
      </c>
      <c r="R3058" s="5">
        <v>527517.57999999996</v>
      </c>
      <c r="S3058" s="5">
        <f>#REF!-#REF!</f>
        <v>-349770.68</v>
      </c>
      <c r="T3058" s="36">
        <f t="shared" si="47"/>
        <v>-0.39869527035503699</v>
      </c>
    </row>
    <row r="3059" spans="1:20" x14ac:dyDescent="0.2">
      <c r="A3059" s="25" t="s">
        <v>29</v>
      </c>
      <c r="B3059" s="25" t="s">
        <v>118</v>
      </c>
      <c r="C3059" s="25" t="s">
        <v>51</v>
      </c>
      <c r="D3059" s="25" t="s">
        <v>27</v>
      </c>
      <c r="E3059" s="25" t="s">
        <v>1917</v>
      </c>
      <c r="F3059" s="2">
        <v>40646</v>
      </c>
      <c r="G3059" s="23" t="str">
        <f>TEXT(Table2[[#This Row],[Order-Date]],"mmm")</f>
        <v>Apr</v>
      </c>
      <c r="H3059">
        <v>2011</v>
      </c>
      <c r="I3059">
        <v>892042911</v>
      </c>
      <c r="J3059" s="2">
        <v>40882</v>
      </c>
      <c r="K3059" s="23">
        <f>WEEKDAY(#REF!,1)</f>
        <v>2</v>
      </c>
      <c r="L3059" s="25">
        <f>IF(#REF!&gt;=#REF!,#REF!-#REF!,"")</f>
        <v>236</v>
      </c>
      <c r="M3059" s="4">
        <v>4175</v>
      </c>
      <c r="N3059" s="5">
        <v>437.2</v>
      </c>
      <c r="O3059" s="5">
        <v>263.33</v>
      </c>
      <c r="P3059" s="5">
        <v>173.87</v>
      </c>
      <c r="Q3059" s="5">
        <f>#REF!*#REF!</f>
        <v>1099402.75</v>
      </c>
      <c r="R3059" s="5">
        <v>725907.25</v>
      </c>
      <c r="S3059" s="5">
        <f>#REF!-#REF!</f>
        <v>-373495.5</v>
      </c>
      <c r="T3059" s="36">
        <f t="shared" si="47"/>
        <v>-0.33972581931416901</v>
      </c>
    </row>
    <row r="3060" spans="1:20" x14ac:dyDescent="0.2">
      <c r="A3060" s="25" t="s">
        <v>46</v>
      </c>
      <c r="B3060" s="25" t="s">
        <v>195</v>
      </c>
      <c r="C3060" s="25" t="s">
        <v>49</v>
      </c>
      <c r="D3060" s="25" t="s">
        <v>27</v>
      </c>
      <c r="E3060" s="25" t="s">
        <v>1917</v>
      </c>
      <c r="F3060" s="2">
        <v>41886</v>
      </c>
      <c r="G3060" s="23" t="str">
        <f>TEXT(Table2[[#This Row],[Order-Date]],"mmm")</f>
        <v>Sep</v>
      </c>
      <c r="H3060">
        <v>2014</v>
      </c>
      <c r="I3060">
        <v>200749242</v>
      </c>
      <c r="J3060" s="2">
        <v>41744</v>
      </c>
      <c r="K3060" s="23">
        <f>WEEKDAY(#REF!,1)</f>
        <v>3</v>
      </c>
      <c r="L3060" s="25" t="str">
        <f>IF(#REF!&gt;=#REF!,#REF!-#REF!,"")</f>
        <v/>
      </c>
      <c r="M3060" s="4">
        <v>5017</v>
      </c>
      <c r="N3060" s="5">
        <v>651.21</v>
      </c>
      <c r="O3060" s="5">
        <v>524.96</v>
      </c>
      <c r="P3060" s="5">
        <v>126.25</v>
      </c>
      <c r="Q3060" s="5">
        <f>#REF!*#REF!</f>
        <v>2633724.3199999998</v>
      </c>
      <c r="R3060" s="5">
        <v>633396.25</v>
      </c>
      <c r="S3060" s="5">
        <f>#REF!-#REF!</f>
        <v>-2000328.07</v>
      </c>
      <c r="T3060" s="36">
        <f t="shared" si="47"/>
        <v>-0.75950548613227697</v>
      </c>
    </row>
    <row r="3061" spans="1:20" x14ac:dyDescent="0.2">
      <c r="A3061" s="25" t="s">
        <v>46</v>
      </c>
      <c r="B3061" s="25" t="s">
        <v>195</v>
      </c>
      <c r="C3061" s="25" t="s">
        <v>42</v>
      </c>
      <c r="D3061" s="25" t="s">
        <v>27</v>
      </c>
      <c r="E3061" s="25" t="s">
        <v>1916</v>
      </c>
      <c r="F3061" s="2">
        <v>40591</v>
      </c>
      <c r="G3061" s="23" t="str">
        <f>TEXT(Table2[[#This Row],[Order-Date]],"mmm")</f>
        <v>Feb</v>
      </c>
      <c r="H3061">
        <v>2011</v>
      </c>
      <c r="I3061">
        <v>134316718</v>
      </c>
      <c r="J3061" s="2">
        <v>40632</v>
      </c>
      <c r="K3061" s="23">
        <f>WEEKDAY(#REF!,1)</f>
        <v>4</v>
      </c>
      <c r="L3061" s="25">
        <f>IF(#REF!&gt;=#REF!,#REF!-#REF!,"")</f>
        <v>41</v>
      </c>
      <c r="M3061" s="4">
        <v>6157</v>
      </c>
      <c r="N3061" s="5">
        <v>109.28</v>
      </c>
      <c r="O3061" s="5">
        <v>35.840000000000003</v>
      </c>
      <c r="P3061" s="5">
        <v>73.44</v>
      </c>
      <c r="Q3061" s="5">
        <f>#REF!*#REF!</f>
        <v>220666.88</v>
      </c>
      <c r="R3061" s="5">
        <v>452170.08</v>
      </c>
      <c r="S3061" s="5">
        <f>#REF!-#REF!</f>
        <v>231503.2</v>
      </c>
      <c r="T3061" s="36">
        <f t="shared" si="47"/>
        <v>1.0491071428571399</v>
      </c>
    </row>
    <row r="3062" spans="1:20" x14ac:dyDescent="0.2">
      <c r="A3062" s="25" t="s">
        <v>29</v>
      </c>
      <c r="B3062" s="25" t="s">
        <v>124</v>
      </c>
      <c r="C3062" s="25" t="s">
        <v>85</v>
      </c>
      <c r="D3062" s="25" t="s">
        <v>23</v>
      </c>
      <c r="E3062" s="25" t="s">
        <v>1918</v>
      </c>
      <c r="F3062" s="2">
        <v>42581</v>
      </c>
      <c r="G3062" s="23" t="str">
        <f>TEXT(Table2[[#This Row],[Order-Date]],"mmm")</f>
        <v>Jul</v>
      </c>
      <c r="H3062">
        <v>2016</v>
      </c>
      <c r="I3062">
        <v>394356667</v>
      </c>
      <c r="J3062" s="2">
        <v>42468</v>
      </c>
      <c r="K3062" s="23">
        <f>WEEKDAY(#REF!,1)</f>
        <v>6</v>
      </c>
      <c r="L3062" s="25" t="str">
        <f>IF(#REF!&gt;=#REF!,#REF!-#REF!,"")</f>
        <v/>
      </c>
      <c r="M3062" s="4">
        <v>7756</v>
      </c>
      <c r="N3062" s="5">
        <v>668.27</v>
      </c>
      <c r="O3062" s="5">
        <v>502.54</v>
      </c>
      <c r="P3062" s="5">
        <v>165.73</v>
      </c>
      <c r="Q3062" s="5">
        <f>#REF!*#REF!</f>
        <v>3897700.24</v>
      </c>
      <c r="R3062" s="5">
        <v>1285401.8799999999</v>
      </c>
      <c r="S3062" s="5">
        <f>#REF!-#REF!</f>
        <v>-2612298.36</v>
      </c>
      <c r="T3062" s="36">
        <f t="shared" si="47"/>
        <v>-0.67021530624427905</v>
      </c>
    </row>
    <row r="3063" spans="1:20" x14ac:dyDescent="0.2">
      <c r="A3063" s="25" t="s">
        <v>29</v>
      </c>
      <c r="B3063" s="25" t="s">
        <v>134</v>
      </c>
      <c r="C3063" s="25" t="s">
        <v>65</v>
      </c>
      <c r="D3063" s="25" t="s">
        <v>27</v>
      </c>
      <c r="E3063" s="25" t="s">
        <v>1915</v>
      </c>
      <c r="F3063" s="2">
        <v>41028</v>
      </c>
      <c r="G3063" s="23" t="str">
        <f>TEXT(Table2[[#This Row],[Order-Date]],"mmm")</f>
        <v>Apr</v>
      </c>
      <c r="H3063">
        <v>2012</v>
      </c>
      <c r="I3063">
        <v>752792918</v>
      </c>
      <c r="J3063" s="2">
        <v>41248</v>
      </c>
      <c r="K3063" s="23">
        <f>WEEKDAY(#REF!,1)</f>
        <v>4</v>
      </c>
      <c r="L3063" s="25">
        <f>IF(#REF!&gt;=#REF!,#REF!-#REF!,"")</f>
        <v>220</v>
      </c>
      <c r="M3063" s="4">
        <v>7008</v>
      </c>
      <c r="N3063" s="5">
        <v>9.33</v>
      </c>
      <c r="O3063" s="5">
        <v>6.92</v>
      </c>
      <c r="P3063" s="5">
        <v>2.41</v>
      </c>
      <c r="Q3063" s="5">
        <f>#REF!*#REF!</f>
        <v>48495.360000000001</v>
      </c>
      <c r="R3063" s="5">
        <v>16889.28</v>
      </c>
      <c r="S3063" s="5">
        <f>#REF!-#REF!</f>
        <v>-31606.080000000002</v>
      </c>
      <c r="T3063" s="36">
        <f t="shared" si="47"/>
        <v>-0.65173410404624299</v>
      </c>
    </row>
    <row r="3064" spans="1:20" x14ac:dyDescent="0.2">
      <c r="A3064" s="25" t="s">
        <v>46</v>
      </c>
      <c r="B3064" s="25" t="s">
        <v>222</v>
      </c>
      <c r="C3064" s="25" t="s">
        <v>26</v>
      </c>
      <c r="D3064" s="25" t="s">
        <v>27</v>
      </c>
      <c r="E3064" s="25" t="s">
        <v>1916</v>
      </c>
      <c r="F3064" s="2">
        <v>40761</v>
      </c>
      <c r="G3064" s="23" t="str">
        <f>TEXT(Table2[[#This Row],[Order-Date]],"mmm")</f>
        <v>Aug</v>
      </c>
      <c r="H3064">
        <v>2011</v>
      </c>
      <c r="I3064">
        <v>601861798</v>
      </c>
      <c r="J3064" s="2">
        <v>40744</v>
      </c>
      <c r="K3064" s="23">
        <f>WEEKDAY(#REF!,1)</f>
        <v>4</v>
      </c>
      <c r="L3064" s="25" t="str">
        <f>IF(#REF!&gt;=#REF!,#REF!-#REF!,"")</f>
        <v/>
      </c>
      <c r="M3064" s="4">
        <v>3136</v>
      </c>
      <c r="N3064" s="5">
        <v>152.58000000000001</v>
      </c>
      <c r="O3064" s="5">
        <v>97.44</v>
      </c>
      <c r="P3064" s="5">
        <v>55.14</v>
      </c>
      <c r="Q3064" s="5">
        <f>#REF!*#REF!</f>
        <v>305571.84000000003</v>
      </c>
      <c r="R3064" s="5">
        <v>172919.04000000001</v>
      </c>
      <c r="S3064" s="5">
        <f>#REF!-#REF!</f>
        <v>-132652.79999999999</v>
      </c>
      <c r="T3064" s="36">
        <f t="shared" si="47"/>
        <v>-0.43411330049261099</v>
      </c>
    </row>
    <row r="3065" spans="1:20" x14ac:dyDescent="0.2">
      <c r="A3065" s="25" t="s">
        <v>20</v>
      </c>
      <c r="B3065" s="25" t="s">
        <v>53</v>
      </c>
      <c r="C3065" s="25" t="s">
        <v>65</v>
      </c>
      <c r="D3065" s="25" t="s">
        <v>27</v>
      </c>
      <c r="E3065" s="25" t="s">
        <v>1917</v>
      </c>
      <c r="F3065" s="2">
        <v>42438</v>
      </c>
      <c r="G3065" s="23" t="str">
        <f>TEXT(Table2[[#This Row],[Order-Date]],"mmm")</f>
        <v>Mar</v>
      </c>
      <c r="H3065">
        <v>2016</v>
      </c>
      <c r="I3065">
        <v>304112136</v>
      </c>
      <c r="J3065" s="2">
        <v>42560</v>
      </c>
      <c r="K3065" s="23">
        <f>WEEKDAY(#REF!,1)</f>
        <v>7</v>
      </c>
      <c r="L3065" s="25">
        <f>IF(#REF!&gt;=#REF!,#REF!-#REF!,"")</f>
        <v>122</v>
      </c>
      <c r="M3065" s="4">
        <v>2394</v>
      </c>
      <c r="N3065" s="5">
        <v>9.33</v>
      </c>
      <c r="O3065" s="5">
        <v>6.92</v>
      </c>
      <c r="P3065" s="5">
        <v>2.41</v>
      </c>
      <c r="Q3065" s="5">
        <f>#REF!*#REF!</f>
        <v>16566.48</v>
      </c>
      <c r="R3065" s="5">
        <v>5769.54</v>
      </c>
      <c r="S3065" s="5">
        <f>#REF!-#REF!</f>
        <v>-10796.94</v>
      </c>
      <c r="T3065" s="36">
        <f t="shared" si="47"/>
        <v>-0.65173410404624299</v>
      </c>
    </row>
    <row r="3066" spans="1:20" x14ac:dyDescent="0.2">
      <c r="A3066" s="25" t="s">
        <v>37</v>
      </c>
      <c r="B3066" s="25" t="s">
        <v>73</v>
      </c>
      <c r="C3066" s="25" t="s">
        <v>42</v>
      </c>
      <c r="D3066" s="25" t="s">
        <v>23</v>
      </c>
      <c r="E3066" s="25" t="s">
        <v>1915</v>
      </c>
      <c r="F3066" s="2">
        <v>42637</v>
      </c>
      <c r="G3066" s="23" t="str">
        <f>TEXT(Table2[[#This Row],[Order-Date]],"mmm")</f>
        <v>Sep</v>
      </c>
      <c r="H3066">
        <v>2016</v>
      </c>
      <c r="I3066">
        <v>742405259</v>
      </c>
      <c r="J3066" s="2">
        <v>42667</v>
      </c>
      <c r="K3066" s="23">
        <f>WEEKDAY(#REF!,1)</f>
        <v>2</v>
      </c>
      <c r="L3066" s="25">
        <f>IF(#REF!&gt;=#REF!,#REF!-#REF!,"")</f>
        <v>30</v>
      </c>
      <c r="M3066" s="4">
        <v>3069</v>
      </c>
      <c r="N3066" s="5">
        <v>109.28</v>
      </c>
      <c r="O3066" s="5">
        <v>35.840000000000003</v>
      </c>
      <c r="P3066" s="5">
        <v>73.44</v>
      </c>
      <c r="Q3066" s="5">
        <f>#REF!*#REF!</f>
        <v>109992.96000000001</v>
      </c>
      <c r="R3066" s="5">
        <v>225387.36</v>
      </c>
      <c r="S3066" s="5">
        <f>#REF!-#REF!</f>
        <v>115394.4</v>
      </c>
      <c r="T3066" s="36">
        <f t="shared" si="47"/>
        <v>1.0491071428571399</v>
      </c>
    </row>
    <row r="3067" spans="1:20" x14ac:dyDescent="0.2">
      <c r="A3067" s="25" t="s">
        <v>46</v>
      </c>
      <c r="B3067" s="25" t="s">
        <v>220</v>
      </c>
      <c r="C3067" s="25" t="s">
        <v>22</v>
      </c>
      <c r="D3067" s="25" t="s">
        <v>23</v>
      </c>
      <c r="E3067" s="25" t="s">
        <v>1916</v>
      </c>
      <c r="F3067" s="2">
        <v>41173</v>
      </c>
      <c r="G3067" s="23" t="str">
        <f>TEXT(Table2[[#This Row],[Order-Date]],"mmm")</f>
        <v>Sep</v>
      </c>
      <c r="H3067">
        <v>2012</v>
      </c>
      <c r="I3067">
        <v>169914996</v>
      </c>
      <c r="J3067" s="2">
        <v>41207</v>
      </c>
      <c r="K3067" s="23">
        <f>WEEKDAY(#REF!,1)</f>
        <v>5</v>
      </c>
      <c r="L3067" s="25">
        <f>IF(#REF!&gt;=#REF!,#REF!-#REF!,"")</f>
        <v>34</v>
      </c>
      <c r="M3067" s="4">
        <v>478</v>
      </c>
      <c r="N3067" s="5">
        <v>255.28</v>
      </c>
      <c r="O3067" s="5">
        <v>159.41999999999999</v>
      </c>
      <c r="P3067" s="5">
        <v>95.86</v>
      </c>
      <c r="Q3067" s="5">
        <f>#REF!*#REF!</f>
        <v>76202.759999999995</v>
      </c>
      <c r="R3067" s="5">
        <v>45821.08</v>
      </c>
      <c r="S3067" s="5">
        <f>#REF!-#REF!</f>
        <v>-30381.68</v>
      </c>
      <c r="T3067" s="36">
        <f t="shared" si="47"/>
        <v>-0.39869527035503699</v>
      </c>
    </row>
    <row r="3068" spans="1:20" x14ac:dyDescent="0.2">
      <c r="A3068" s="25" t="s">
        <v>32</v>
      </c>
      <c r="B3068" s="25" t="s">
        <v>36</v>
      </c>
      <c r="C3068" s="25" t="s">
        <v>34</v>
      </c>
      <c r="D3068" s="25" t="s">
        <v>27</v>
      </c>
      <c r="E3068" s="25" t="s">
        <v>1917</v>
      </c>
      <c r="F3068" s="2">
        <v>41785</v>
      </c>
      <c r="G3068" s="23" t="str">
        <f>TEXT(Table2[[#This Row],[Order-Date]],"mmm")</f>
        <v>May</v>
      </c>
      <c r="H3068">
        <v>2014</v>
      </c>
      <c r="I3068">
        <v>960127675</v>
      </c>
      <c r="J3068" s="2">
        <v>41950</v>
      </c>
      <c r="K3068" s="23">
        <f>WEEKDAY(#REF!,1)</f>
        <v>6</v>
      </c>
      <c r="L3068" s="25">
        <f>IF(#REF!&gt;=#REF!,#REF!-#REF!,"")</f>
        <v>165</v>
      </c>
      <c r="M3068" s="4">
        <v>1970</v>
      </c>
      <c r="N3068" s="5">
        <v>205.7</v>
      </c>
      <c r="O3068" s="5">
        <v>117.11</v>
      </c>
      <c r="P3068" s="5">
        <v>88.59</v>
      </c>
      <c r="Q3068" s="5">
        <f>#REF!*#REF!</f>
        <v>230706.7</v>
      </c>
      <c r="R3068" s="5">
        <v>174522.3</v>
      </c>
      <c r="S3068" s="5">
        <f>#REF!-#REF!</f>
        <v>-56184.4</v>
      </c>
      <c r="T3068" s="36">
        <f t="shared" si="47"/>
        <v>-0.24353172231235601</v>
      </c>
    </row>
    <row r="3069" spans="1:20" x14ac:dyDescent="0.2">
      <c r="A3069" s="25" t="s">
        <v>59</v>
      </c>
      <c r="B3069" s="25" t="s">
        <v>60</v>
      </c>
      <c r="C3069" s="25" t="s">
        <v>39</v>
      </c>
      <c r="D3069" s="25" t="s">
        <v>27</v>
      </c>
      <c r="E3069" s="25" t="s">
        <v>1915</v>
      </c>
      <c r="F3069" s="2">
        <v>41508</v>
      </c>
      <c r="G3069" s="23" t="str">
        <f>TEXT(Table2[[#This Row],[Order-Date]],"mmm")</f>
        <v>Aug</v>
      </c>
      <c r="H3069">
        <v>2013</v>
      </c>
      <c r="I3069">
        <v>156842124</v>
      </c>
      <c r="J3069" s="2">
        <v>41542</v>
      </c>
      <c r="K3069" s="23">
        <f>WEEKDAY(#REF!,1)</f>
        <v>4</v>
      </c>
      <c r="L3069" s="25">
        <f>IF(#REF!&gt;=#REF!,#REF!-#REF!,"")</f>
        <v>34</v>
      </c>
      <c r="M3069" s="4">
        <v>1925</v>
      </c>
      <c r="N3069" s="5">
        <v>81.73</v>
      </c>
      <c r="O3069" s="5">
        <v>56.67</v>
      </c>
      <c r="P3069" s="5">
        <v>25.06</v>
      </c>
      <c r="Q3069" s="5">
        <f>#REF!*#REF!</f>
        <v>109089.75</v>
      </c>
      <c r="R3069" s="5">
        <v>48240.5</v>
      </c>
      <c r="S3069" s="5">
        <f>#REF!-#REF!</f>
        <v>-60849.25</v>
      </c>
      <c r="T3069" s="36">
        <f t="shared" si="47"/>
        <v>-0.55779071819304704</v>
      </c>
    </row>
    <row r="3070" spans="1:20" x14ac:dyDescent="0.2">
      <c r="A3070" s="25" t="s">
        <v>37</v>
      </c>
      <c r="B3070" s="25" t="s">
        <v>183</v>
      </c>
      <c r="C3070" s="25" t="s">
        <v>77</v>
      </c>
      <c r="D3070" s="25" t="s">
        <v>27</v>
      </c>
      <c r="E3070" s="25" t="s">
        <v>1916</v>
      </c>
      <c r="F3070" s="2">
        <v>40533</v>
      </c>
      <c r="G3070" s="23" t="str">
        <f>TEXT(Table2[[#This Row],[Order-Date]],"mmm")</f>
        <v>Dec</v>
      </c>
      <c r="H3070">
        <v>2010</v>
      </c>
      <c r="I3070">
        <v>724169671</v>
      </c>
      <c r="J3070" s="2">
        <v>40561</v>
      </c>
      <c r="K3070" s="23">
        <f>WEEKDAY(#REF!,1)</f>
        <v>3</v>
      </c>
      <c r="L3070" s="25">
        <f>IF(#REF!&gt;=#REF!,#REF!-#REF!,"")</f>
        <v>28</v>
      </c>
      <c r="M3070" s="4">
        <v>6753</v>
      </c>
      <c r="N3070" s="5">
        <v>154.06</v>
      </c>
      <c r="O3070" s="5">
        <v>90.93</v>
      </c>
      <c r="P3070" s="5">
        <v>63.13</v>
      </c>
      <c r="Q3070" s="5">
        <f>#REF!*#REF!</f>
        <v>614050.29</v>
      </c>
      <c r="R3070" s="5">
        <v>426316.89</v>
      </c>
      <c r="S3070" s="5">
        <f>#REF!-#REF!</f>
        <v>-187733.4</v>
      </c>
      <c r="T3070" s="36">
        <f t="shared" si="47"/>
        <v>-0.30572968217309998</v>
      </c>
    </row>
    <row r="3071" spans="1:20" x14ac:dyDescent="0.2">
      <c r="A3071" s="25" t="s">
        <v>46</v>
      </c>
      <c r="B3071" s="25" t="s">
        <v>199</v>
      </c>
      <c r="C3071" s="25" t="s">
        <v>42</v>
      </c>
      <c r="D3071" s="25" t="s">
        <v>27</v>
      </c>
      <c r="E3071" s="25" t="s">
        <v>1918</v>
      </c>
      <c r="F3071" s="2">
        <v>40704</v>
      </c>
      <c r="G3071" s="23" t="str">
        <f>TEXT(Table2[[#This Row],[Order-Date]],"mmm")</f>
        <v>Jun</v>
      </c>
      <c r="H3071">
        <v>2011</v>
      </c>
      <c r="I3071">
        <v>296534144</v>
      </c>
      <c r="J3071" s="2">
        <v>40871</v>
      </c>
      <c r="K3071" s="23">
        <f>WEEKDAY(#REF!,1)</f>
        <v>5</v>
      </c>
      <c r="L3071" s="25">
        <f>IF(#REF!&gt;=#REF!,#REF!-#REF!,"")</f>
        <v>167</v>
      </c>
      <c r="M3071" s="4">
        <v>9898</v>
      </c>
      <c r="N3071" s="5">
        <v>109.28</v>
      </c>
      <c r="O3071" s="5">
        <v>35.840000000000003</v>
      </c>
      <c r="P3071" s="5">
        <v>73.44</v>
      </c>
      <c r="Q3071" s="5">
        <f>#REF!*#REF!</f>
        <v>354744.32000000001</v>
      </c>
      <c r="R3071" s="5">
        <v>726909.12</v>
      </c>
      <c r="S3071" s="5">
        <f>#REF!-#REF!</f>
        <v>372164.8</v>
      </c>
      <c r="T3071" s="36">
        <f t="shared" si="47"/>
        <v>1.0491071428571399</v>
      </c>
    </row>
    <row r="3072" spans="1:20" x14ac:dyDescent="0.2">
      <c r="A3072" s="25" t="s">
        <v>46</v>
      </c>
      <c r="B3072" s="25" t="s">
        <v>71</v>
      </c>
      <c r="C3072" s="25" t="s">
        <v>39</v>
      </c>
      <c r="D3072" s="25" t="s">
        <v>23</v>
      </c>
      <c r="E3072" s="25" t="s">
        <v>1918</v>
      </c>
      <c r="F3072" s="2">
        <v>41960</v>
      </c>
      <c r="G3072" s="23" t="str">
        <f>TEXT(Table2[[#This Row],[Order-Date]],"mmm")</f>
        <v>Nov</v>
      </c>
      <c r="H3072">
        <v>2014</v>
      </c>
      <c r="I3072">
        <v>628671872</v>
      </c>
      <c r="J3072" s="2">
        <v>41988</v>
      </c>
      <c r="K3072" s="23">
        <f>WEEKDAY(#REF!,1)</f>
        <v>2</v>
      </c>
      <c r="L3072" s="25">
        <f>IF(#REF!&gt;=#REF!,#REF!-#REF!,"")</f>
        <v>28</v>
      </c>
      <c r="M3072" s="4">
        <v>6832</v>
      </c>
      <c r="N3072" s="5">
        <v>81.73</v>
      </c>
      <c r="O3072" s="5">
        <v>56.67</v>
      </c>
      <c r="P3072" s="5">
        <v>25.06</v>
      </c>
      <c r="Q3072" s="5">
        <f>#REF!*#REF!</f>
        <v>387169.44</v>
      </c>
      <c r="R3072" s="5">
        <v>171209.92</v>
      </c>
      <c r="S3072" s="5">
        <f>#REF!-#REF!</f>
        <v>-215959.52</v>
      </c>
      <c r="T3072" s="36">
        <f t="shared" si="47"/>
        <v>-0.55779071819304704</v>
      </c>
    </row>
    <row r="3073" spans="1:20" x14ac:dyDescent="0.2">
      <c r="A3073" s="25" t="s">
        <v>46</v>
      </c>
      <c r="B3073" s="25" t="s">
        <v>99</v>
      </c>
      <c r="C3073" s="25" t="s">
        <v>22</v>
      </c>
      <c r="D3073" s="25" t="s">
        <v>23</v>
      </c>
      <c r="E3073" s="25" t="s">
        <v>1915</v>
      </c>
      <c r="F3073" s="2">
        <v>42540</v>
      </c>
      <c r="G3073" s="23" t="str">
        <f>TEXT(Table2[[#This Row],[Order-Date]],"mmm")</f>
        <v>Jun</v>
      </c>
      <c r="H3073">
        <v>2016</v>
      </c>
      <c r="I3073">
        <v>845631682</v>
      </c>
      <c r="J3073" s="2">
        <v>42577</v>
      </c>
      <c r="K3073" s="23">
        <f>WEEKDAY(#REF!,1)</f>
        <v>3</v>
      </c>
      <c r="L3073" s="25">
        <f>IF(#REF!&gt;=#REF!,#REF!-#REF!,"")</f>
        <v>37</v>
      </c>
      <c r="M3073" s="4">
        <v>61</v>
      </c>
      <c r="N3073" s="5">
        <v>255.28</v>
      </c>
      <c r="O3073" s="5">
        <v>159.41999999999999</v>
      </c>
      <c r="P3073" s="5">
        <v>95.86</v>
      </c>
      <c r="Q3073" s="5">
        <f>#REF!*#REF!</f>
        <v>9724.6200000000008</v>
      </c>
      <c r="R3073" s="5">
        <v>5847.46</v>
      </c>
      <c r="S3073" s="5">
        <f>#REF!-#REF!</f>
        <v>-3877.16</v>
      </c>
      <c r="T3073" s="36">
        <f t="shared" si="47"/>
        <v>-0.39869527035503699</v>
      </c>
    </row>
    <row r="3074" spans="1:20" x14ac:dyDescent="0.2">
      <c r="A3074" s="25" t="s">
        <v>40</v>
      </c>
      <c r="B3074" s="25" t="s">
        <v>90</v>
      </c>
      <c r="C3074" s="25" t="s">
        <v>85</v>
      </c>
      <c r="D3074" s="25" t="s">
        <v>27</v>
      </c>
      <c r="E3074" s="25" t="s">
        <v>1915</v>
      </c>
      <c r="F3074" s="2">
        <v>41541</v>
      </c>
      <c r="G3074" s="23" t="str">
        <f>TEXT(Table2[[#This Row],[Order-Date]],"mmm")</f>
        <v>Sep</v>
      </c>
      <c r="H3074">
        <v>2013</v>
      </c>
      <c r="I3074">
        <v>592774903</v>
      </c>
      <c r="J3074" s="2">
        <v>41315</v>
      </c>
      <c r="K3074" s="23">
        <f>WEEKDAY(#REF!,1)</f>
        <v>1</v>
      </c>
      <c r="L3074" s="25" t="str">
        <f>IF(#REF!&gt;=#REF!,#REF!-#REF!,"")</f>
        <v/>
      </c>
      <c r="M3074" s="4">
        <v>4122</v>
      </c>
      <c r="N3074" s="5">
        <v>668.27</v>
      </c>
      <c r="O3074" s="5">
        <v>502.54</v>
      </c>
      <c r="P3074" s="5">
        <v>165.73</v>
      </c>
      <c r="Q3074" s="5">
        <f>#REF!*#REF!</f>
        <v>2071469.88</v>
      </c>
      <c r="R3074" s="5">
        <v>683139.06</v>
      </c>
      <c r="S3074" s="5">
        <f>#REF!-#REF!</f>
        <v>-1388330.82</v>
      </c>
      <c r="T3074" s="36">
        <f t="shared" si="47"/>
        <v>-0.67021530624427905</v>
      </c>
    </row>
    <row r="3075" spans="1:20" x14ac:dyDescent="0.2">
      <c r="A3075" s="25" t="s">
        <v>32</v>
      </c>
      <c r="B3075" s="25" t="s">
        <v>81</v>
      </c>
      <c r="C3075" s="25" t="s">
        <v>39</v>
      </c>
      <c r="D3075" s="25" t="s">
        <v>27</v>
      </c>
      <c r="E3075" s="25" t="s">
        <v>1916</v>
      </c>
      <c r="F3075" s="2">
        <v>42481</v>
      </c>
      <c r="G3075" s="23" t="str">
        <f>TEXT(Table2[[#This Row],[Order-Date]],"mmm")</f>
        <v>Apr</v>
      </c>
      <c r="H3075">
        <v>2016</v>
      </c>
      <c r="I3075">
        <v>485775363</v>
      </c>
      <c r="J3075" s="2">
        <v>42556</v>
      </c>
      <c r="K3075" s="23">
        <f>WEEKDAY(#REF!,1)</f>
        <v>3</v>
      </c>
      <c r="L3075" s="25">
        <f>IF(#REF!&gt;=#REF!,#REF!-#REF!,"")</f>
        <v>75</v>
      </c>
      <c r="M3075" s="4">
        <v>580</v>
      </c>
      <c r="N3075" s="5">
        <v>81.73</v>
      </c>
      <c r="O3075" s="5">
        <v>56.67</v>
      </c>
      <c r="P3075" s="5">
        <v>25.06</v>
      </c>
      <c r="Q3075" s="5">
        <f>#REF!*#REF!</f>
        <v>32868.6</v>
      </c>
      <c r="R3075" s="5">
        <v>14534.8</v>
      </c>
      <c r="S3075" s="5">
        <f>#REF!-#REF!</f>
        <v>-18333.8</v>
      </c>
      <c r="T3075" s="36">
        <f t="shared" ref="T3075:T3138" si="48">S3075/Q3075</f>
        <v>-0.55779071819304704</v>
      </c>
    </row>
    <row r="3076" spans="1:20" x14ac:dyDescent="0.2">
      <c r="A3076" s="25" t="s">
        <v>29</v>
      </c>
      <c r="B3076" s="25" t="s">
        <v>44</v>
      </c>
      <c r="C3076" s="25" t="s">
        <v>77</v>
      </c>
      <c r="D3076" s="25" t="s">
        <v>23</v>
      </c>
      <c r="E3076" s="25" t="s">
        <v>1918</v>
      </c>
      <c r="F3076" s="2">
        <v>40942</v>
      </c>
      <c r="G3076" s="23" t="str">
        <f>TEXT(Table2[[#This Row],[Order-Date]],"mmm")</f>
        <v>Feb</v>
      </c>
      <c r="H3076">
        <v>2012</v>
      </c>
      <c r="I3076">
        <v>760619390</v>
      </c>
      <c r="J3076" s="2">
        <v>41015</v>
      </c>
      <c r="K3076" s="23">
        <f>WEEKDAY(#REF!,1)</f>
        <v>2</v>
      </c>
      <c r="L3076" s="25">
        <f>IF(#REF!&gt;=#REF!,#REF!-#REF!,"")</f>
        <v>73</v>
      </c>
      <c r="M3076" s="4">
        <v>3035</v>
      </c>
      <c r="N3076" s="5">
        <v>154.06</v>
      </c>
      <c r="O3076" s="5">
        <v>90.93</v>
      </c>
      <c r="P3076" s="5">
        <v>63.13</v>
      </c>
      <c r="Q3076" s="5">
        <f>#REF!*#REF!</f>
        <v>275972.55</v>
      </c>
      <c r="R3076" s="5">
        <v>191599.55</v>
      </c>
      <c r="S3076" s="5">
        <f>#REF!-#REF!</f>
        <v>-84373.000000000102</v>
      </c>
      <c r="T3076" s="36">
        <f t="shared" si="48"/>
        <v>-0.30572968217310098</v>
      </c>
    </row>
    <row r="3077" spans="1:20" x14ac:dyDescent="0.2">
      <c r="A3077" s="25" t="s">
        <v>32</v>
      </c>
      <c r="B3077" s="25" t="s">
        <v>52</v>
      </c>
      <c r="C3077" s="25" t="s">
        <v>85</v>
      </c>
      <c r="D3077" s="25" t="s">
        <v>27</v>
      </c>
      <c r="E3077" s="25" t="s">
        <v>1915</v>
      </c>
      <c r="F3077" s="2">
        <v>42687</v>
      </c>
      <c r="G3077" s="23" t="str">
        <f>TEXT(Table2[[#This Row],[Order-Date]],"mmm")</f>
        <v>Nov</v>
      </c>
      <c r="H3077">
        <v>2016</v>
      </c>
      <c r="I3077">
        <v>823605811</v>
      </c>
      <c r="J3077" s="2">
        <v>42441</v>
      </c>
      <c r="K3077" s="23">
        <f>WEEKDAY(#REF!,1)</f>
        <v>7</v>
      </c>
      <c r="L3077" s="25" t="str">
        <f>IF(#REF!&gt;=#REF!,#REF!-#REF!,"")</f>
        <v/>
      </c>
      <c r="M3077" s="4">
        <v>2117</v>
      </c>
      <c r="N3077" s="5">
        <v>668.27</v>
      </c>
      <c r="O3077" s="5">
        <v>502.54</v>
      </c>
      <c r="P3077" s="5">
        <v>165.73</v>
      </c>
      <c r="Q3077" s="5">
        <f>#REF!*#REF!</f>
        <v>1063877.18</v>
      </c>
      <c r="R3077" s="5">
        <v>350850.41</v>
      </c>
      <c r="S3077" s="5">
        <f>#REF!-#REF!</f>
        <v>-713026.77</v>
      </c>
      <c r="T3077" s="36">
        <f t="shared" si="48"/>
        <v>-0.67021530624427905</v>
      </c>
    </row>
    <row r="3078" spans="1:20" x14ac:dyDescent="0.2">
      <c r="A3078" s="25" t="s">
        <v>46</v>
      </c>
      <c r="B3078" s="25" t="s">
        <v>228</v>
      </c>
      <c r="C3078" s="25" t="s">
        <v>22</v>
      </c>
      <c r="D3078" s="25" t="s">
        <v>27</v>
      </c>
      <c r="E3078" s="25" t="s">
        <v>1917</v>
      </c>
      <c r="F3078" s="2">
        <v>42636</v>
      </c>
      <c r="G3078" s="23" t="str">
        <f>TEXT(Table2[[#This Row],[Order-Date]],"mmm")</f>
        <v>Sep</v>
      </c>
      <c r="H3078">
        <v>2016</v>
      </c>
      <c r="I3078">
        <v>601345956</v>
      </c>
      <c r="J3078" s="2">
        <v>42663</v>
      </c>
      <c r="K3078" s="23">
        <f>WEEKDAY(#REF!,1)</f>
        <v>5</v>
      </c>
      <c r="L3078" s="25">
        <f>IF(#REF!&gt;=#REF!,#REF!-#REF!,"")</f>
        <v>27</v>
      </c>
      <c r="M3078" s="4">
        <v>486</v>
      </c>
      <c r="N3078" s="5">
        <v>255.28</v>
      </c>
      <c r="O3078" s="5">
        <v>159.41999999999999</v>
      </c>
      <c r="P3078" s="5">
        <v>95.86</v>
      </c>
      <c r="Q3078" s="5">
        <f>#REF!*#REF!</f>
        <v>77478.12</v>
      </c>
      <c r="R3078" s="5">
        <v>46587.96</v>
      </c>
      <c r="S3078" s="5">
        <f>#REF!-#REF!</f>
        <v>-30890.16</v>
      </c>
      <c r="T3078" s="36">
        <f t="shared" si="48"/>
        <v>-0.39869527035503699</v>
      </c>
    </row>
    <row r="3079" spans="1:20" x14ac:dyDescent="0.2">
      <c r="A3079" s="25" t="s">
        <v>46</v>
      </c>
      <c r="B3079" s="25" t="s">
        <v>115</v>
      </c>
      <c r="C3079" s="25" t="s">
        <v>31</v>
      </c>
      <c r="D3079" s="25" t="s">
        <v>27</v>
      </c>
      <c r="E3079" s="25" t="s">
        <v>1916</v>
      </c>
      <c r="F3079" s="2">
        <v>40359</v>
      </c>
      <c r="G3079" s="23" t="str">
        <f>TEXT(Table2[[#This Row],[Order-Date]],"mmm")</f>
        <v>Jun</v>
      </c>
      <c r="H3079">
        <v>2010</v>
      </c>
      <c r="I3079">
        <v>990763652</v>
      </c>
      <c r="J3079" s="2">
        <v>40520</v>
      </c>
      <c r="K3079" s="23">
        <f>WEEKDAY(#REF!,1)</f>
        <v>4</v>
      </c>
      <c r="L3079" s="25">
        <f>IF(#REF!&gt;=#REF!,#REF!-#REF!,"")</f>
        <v>161</v>
      </c>
      <c r="M3079" s="4">
        <v>7836</v>
      </c>
      <c r="N3079" s="5">
        <v>47.45</v>
      </c>
      <c r="O3079" s="5">
        <v>31.79</v>
      </c>
      <c r="P3079" s="5">
        <v>15.66</v>
      </c>
      <c r="Q3079" s="5">
        <f>#REF!*#REF!</f>
        <v>249106.44</v>
      </c>
      <c r="R3079" s="5">
        <v>122711.76</v>
      </c>
      <c r="S3079" s="5">
        <f>#REF!-#REF!</f>
        <v>-126394.68</v>
      </c>
      <c r="T3079" s="36">
        <f t="shared" si="48"/>
        <v>-0.50739226171752105</v>
      </c>
    </row>
    <row r="3080" spans="1:20" x14ac:dyDescent="0.2">
      <c r="A3080" s="25" t="s">
        <v>32</v>
      </c>
      <c r="B3080" s="25" t="s">
        <v>87</v>
      </c>
      <c r="C3080" s="25" t="s">
        <v>42</v>
      </c>
      <c r="D3080" s="25" t="s">
        <v>23</v>
      </c>
      <c r="E3080" s="25" t="s">
        <v>1915</v>
      </c>
      <c r="F3080" s="2">
        <v>41320</v>
      </c>
      <c r="G3080" s="23" t="str">
        <f>TEXT(Table2[[#This Row],[Order-Date]],"mmm")</f>
        <v>Feb</v>
      </c>
      <c r="H3080">
        <v>2013</v>
      </c>
      <c r="I3080">
        <v>709095227</v>
      </c>
      <c r="J3080" s="2">
        <v>41325</v>
      </c>
      <c r="K3080" s="23">
        <f>WEEKDAY(#REF!,1)</f>
        <v>4</v>
      </c>
      <c r="L3080" s="25">
        <f>IF(#REF!&gt;=#REF!,#REF!-#REF!,"")</f>
        <v>5</v>
      </c>
      <c r="M3080" s="4">
        <v>5890</v>
      </c>
      <c r="N3080" s="5">
        <v>109.28</v>
      </c>
      <c r="O3080" s="5">
        <v>35.840000000000003</v>
      </c>
      <c r="P3080" s="5">
        <v>73.44</v>
      </c>
      <c r="Q3080" s="5">
        <f>#REF!*#REF!</f>
        <v>211097.60000000001</v>
      </c>
      <c r="R3080" s="5">
        <v>432561.6</v>
      </c>
      <c r="S3080" s="5">
        <f>#REF!-#REF!</f>
        <v>221464</v>
      </c>
      <c r="T3080" s="36">
        <f t="shared" si="48"/>
        <v>1.0491071428571399</v>
      </c>
    </row>
    <row r="3081" spans="1:20" x14ac:dyDescent="0.2">
      <c r="A3081" s="25" t="s">
        <v>29</v>
      </c>
      <c r="B3081" s="25" t="s">
        <v>109</v>
      </c>
      <c r="C3081" s="25" t="s">
        <v>31</v>
      </c>
      <c r="D3081" s="25" t="s">
        <v>23</v>
      </c>
      <c r="E3081" s="25" t="s">
        <v>1915</v>
      </c>
      <c r="F3081" s="2">
        <v>41689</v>
      </c>
      <c r="G3081" s="23" t="str">
        <f>TEXT(Table2[[#This Row],[Order-Date]],"mmm")</f>
        <v>Feb</v>
      </c>
      <c r="H3081">
        <v>2014</v>
      </c>
      <c r="I3081">
        <v>343889510</v>
      </c>
      <c r="J3081" s="2">
        <v>41674</v>
      </c>
      <c r="K3081" s="23">
        <f>WEEKDAY(#REF!,1)</f>
        <v>3</v>
      </c>
      <c r="L3081" s="25" t="str">
        <f>IF(#REF!&gt;=#REF!,#REF!-#REF!,"")</f>
        <v/>
      </c>
      <c r="M3081" s="4">
        <v>3403</v>
      </c>
      <c r="N3081" s="5">
        <v>47.45</v>
      </c>
      <c r="O3081" s="5">
        <v>31.79</v>
      </c>
      <c r="P3081" s="5">
        <v>15.66</v>
      </c>
      <c r="Q3081" s="5">
        <f>#REF!*#REF!</f>
        <v>108181.37</v>
      </c>
      <c r="R3081" s="5">
        <v>53290.98</v>
      </c>
      <c r="S3081" s="5">
        <f>#REF!-#REF!</f>
        <v>-54890.39</v>
      </c>
      <c r="T3081" s="36">
        <f t="shared" si="48"/>
        <v>-0.50739226171752105</v>
      </c>
    </row>
    <row r="3082" spans="1:20" x14ac:dyDescent="0.2">
      <c r="A3082" s="25" t="s">
        <v>46</v>
      </c>
      <c r="B3082" s="25" t="s">
        <v>136</v>
      </c>
      <c r="C3082" s="25" t="s">
        <v>56</v>
      </c>
      <c r="D3082" s="25" t="s">
        <v>27</v>
      </c>
      <c r="E3082" s="25" t="s">
        <v>1915</v>
      </c>
      <c r="F3082" s="2">
        <v>40733</v>
      </c>
      <c r="G3082" s="23" t="str">
        <f>TEXT(Table2[[#This Row],[Order-Date]],"mmm")</f>
        <v>Jul</v>
      </c>
      <c r="H3082">
        <v>2011</v>
      </c>
      <c r="I3082">
        <v>103007829</v>
      </c>
      <c r="J3082" s="2">
        <v>40836</v>
      </c>
      <c r="K3082" s="23">
        <f>WEEKDAY(#REF!,1)</f>
        <v>5</v>
      </c>
      <c r="L3082" s="25">
        <f>IF(#REF!&gt;=#REF!,#REF!-#REF!,"")</f>
        <v>103</v>
      </c>
      <c r="M3082" s="4">
        <v>1160</v>
      </c>
      <c r="N3082" s="5">
        <v>421.89</v>
      </c>
      <c r="O3082" s="5">
        <v>364.69</v>
      </c>
      <c r="P3082" s="5">
        <v>57.2</v>
      </c>
      <c r="Q3082" s="5">
        <f>#REF!*#REF!</f>
        <v>423040.4</v>
      </c>
      <c r="R3082" s="5">
        <v>66352</v>
      </c>
      <c r="S3082" s="5">
        <f>#REF!-#REF!</f>
        <v>-356688.4</v>
      </c>
      <c r="T3082" s="36">
        <f t="shared" si="48"/>
        <v>-0.84315445995228799</v>
      </c>
    </row>
    <row r="3083" spans="1:20" x14ac:dyDescent="0.2">
      <c r="A3083" s="25" t="s">
        <v>20</v>
      </c>
      <c r="B3083" s="25" t="s">
        <v>21</v>
      </c>
      <c r="C3083" s="25" t="s">
        <v>26</v>
      </c>
      <c r="D3083" s="25" t="s">
        <v>27</v>
      </c>
      <c r="E3083" s="25" t="s">
        <v>1917</v>
      </c>
      <c r="F3083" s="2">
        <v>42495</v>
      </c>
      <c r="G3083" s="23" t="str">
        <f>TEXT(Table2[[#This Row],[Order-Date]],"mmm")</f>
        <v>May</v>
      </c>
      <c r="H3083">
        <v>2016</v>
      </c>
      <c r="I3083">
        <v>264624011</v>
      </c>
      <c r="J3083" s="2">
        <v>42710</v>
      </c>
      <c r="K3083" s="23">
        <f>WEEKDAY(#REF!,1)</f>
        <v>3</v>
      </c>
      <c r="L3083" s="25">
        <f>IF(#REF!&gt;=#REF!,#REF!-#REF!,"")</f>
        <v>215</v>
      </c>
      <c r="M3083" s="4">
        <v>6980</v>
      </c>
      <c r="N3083" s="5">
        <v>152.58000000000001</v>
      </c>
      <c r="O3083" s="5">
        <v>97.44</v>
      </c>
      <c r="P3083" s="5">
        <v>55.14</v>
      </c>
      <c r="Q3083" s="5">
        <f>#REF!*#REF!</f>
        <v>680131.2</v>
      </c>
      <c r="R3083" s="5">
        <v>384877.2</v>
      </c>
      <c r="S3083" s="5">
        <f>#REF!-#REF!</f>
        <v>-295254</v>
      </c>
      <c r="T3083" s="36">
        <f t="shared" si="48"/>
        <v>-0.43411330049261099</v>
      </c>
    </row>
    <row r="3084" spans="1:20" x14ac:dyDescent="0.2">
      <c r="A3084" s="25" t="s">
        <v>20</v>
      </c>
      <c r="B3084" s="25" t="s">
        <v>70</v>
      </c>
      <c r="C3084" s="25" t="s">
        <v>31</v>
      </c>
      <c r="D3084" s="25" t="s">
        <v>23</v>
      </c>
      <c r="E3084" s="25" t="s">
        <v>1918</v>
      </c>
      <c r="F3084" s="2">
        <v>42751</v>
      </c>
      <c r="G3084" s="23" t="str">
        <f>TEXT(Table2[[#This Row],[Order-Date]],"mmm")</f>
        <v>Jan</v>
      </c>
      <c r="H3084">
        <v>2017</v>
      </c>
      <c r="I3084">
        <v>727224385</v>
      </c>
      <c r="J3084" s="2">
        <v>42737</v>
      </c>
      <c r="K3084" s="23">
        <f>WEEKDAY(#REF!,1)</f>
        <v>2</v>
      </c>
      <c r="L3084" s="25" t="str">
        <f>IF(#REF!&gt;=#REF!,#REF!-#REF!,"")</f>
        <v/>
      </c>
      <c r="M3084" s="4">
        <v>711</v>
      </c>
      <c r="N3084" s="5">
        <v>47.45</v>
      </c>
      <c r="O3084" s="5">
        <v>31.79</v>
      </c>
      <c r="P3084" s="5">
        <v>15.66</v>
      </c>
      <c r="Q3084" s="5">
        <f>#REF!*#REF!</f>
        <v>22602.69</v>
      </c>
      <c r="R3084" s="5">
        <v>11134.26</v>
      </c>
      <c r="S3084" s="5">
        <f>#REF!-#REF!</f>
        <v>-11468.43</v>
      </c>
      <c r="T3084" s="36">
        <f t="shared" si="48"/>
        <v>-0.50739226171752105</v>
      </c>
    </row>
    <row r="3085" spans="1:20" x14ac:dyDescent="0.2">
      <c r="A3085" s="25" t="s">
        <v>20</v>
      </c>
      <c r="B3085" s="25" t="s">
        <v>180</v>
      </c>
      <c r="C3085" s="25" t="s">
        <v>26</v>
      </c>
      <c r="D3085" s="25" t="s">
        <v>27</v>
      </c>
      <c r="E3085" s="25" t="s">
        <v>1917</v>
      </c>
      <c r="F3085" s="2">
        <v>42053</v>
      </c>
      <c r="G3085" s="23" t="str">
        <f>TEXT(Table2[[#This Row],[Order-Date]],"mmm")</f>
        <v>Feb</v>
      </c>
      <c r="H3085">
        <v>2015</v>
      </c>
      <c r="I3085">
        <v>559607779</v>
      </c>
      <c r="J3085" s="2">
        <v>42007</v>
      </c>
      <c r="K3085" s="23">
        <f>WEEKDAY(#REF!,1)</f>
        <v>7</v>
      </c>
      <c r="L3085" s="25" t="str">
        <f>IF(#REF!&gt;=#REF!,#REF!-#REF!,"")</f>
        <v/>
      </c>
      <c r="M3085" s="4">
        <v>9233</v>
      </c>
      <c r="N3085" s="5">
        <v>152.58000000000001</v>
      </c>
      <c r="O3085" s="5">
        <v>97.44</v>
      </c>
      <c r="P3085" s="5">
        <v>55.14</v>
      </c>
      <c r="Q3085" s="5">
        <f>#REF!*#REF!</f>
        <v>899663.52</v>
      </c>
      <c r="R3085" s="5">
        <v>509107.62</v>
      </c>
      <c r="S3085" s="5">
        <f>#REF!-#REF!</f>
        <v>-390555.9</v>
      </c>
      <c r="T3085" s="36">
        <f t="shared" si="48"/>
        <v>-0.43411330049261099</v>
      </c>
    </row>
    <row r="3086" spans="1:20" x14ac:dyDescent="0.2">
      <c r="A3086" s="25" t="s">
        <v>32</v>
      </c>
      <c r="B3086" s="25" t="s">
        <v>186</v>
      </c>
      <c r="C3086" s="25" t="s">
        <v>49</v>
      </c>
      <c r="D3086" s="25" t="s">
        <v>23</v>
      </c>
      <c r="E3086" s="25" t="s">
        <v>1916</v>
      </c>
      <c r="F3086" s="2">
        <v>41548</v>
      </c>
      <c r="G3086" s="23" t="str">
        <f>TEXT(Table2[[#This Row],[Order-Date]],"mmm")</f>
        <v>Oct</v>
      </c>
      <c r="H3086">
        <v>2013</v>
      </c>
      <c r="I3086">
        <v>250885522</v>
      </c>
      <c r="J3086" s="2">
        <v>41298</v>
      </c>
      <c r="K3086" s="23">
        <f>WEEKDAY(#REF!,1)</f>
        <v>5</v>
      </c>
      <c r="L3086" s="25" t="str">
        <f>IF(#REF!&gt;=#REF!,#REF!-#REF!,"")</f>
        <v/>
      </c>
      <c r="M3086" s="4">
        <v>1456</v>
      </c>
      <c r="N3086" s="5">
        <v>651.21</v>
      </c>
      <c r="O3086" s="5">
        <v>524.96</v>
      </c>
      <c r="P3086" s="5">
        <v>126.25</v>
      </c>
      <c r="Q3086" s="5">
        <f>#REF!*#REF!</f>
        <v>764341.76000000001</v>
      </c>
      <c r="R3086" s="5">
        <v>183820</v>
      </c>
      <c r="S3086" s="5">
        <f>#REF!-#REF!</f>
        <v>-580521.76</v>
      </c>
      <c r="T3086" s="36">
        <f t="shared" si="48"/>
        <v>-0.75950548613227697</v>
      </c>
    </row>
    <row r="3087" spans="1:20" x14ac:dyDescent="0.2">
      <c r="A3087" s="25" t="s">
        <v>20</v>
      </c>
      <c r="B3087" s="25" t="s">
        <v>25</v>
      </c>
      <c r="C3087" s="25" t="s">
        <v>85</v>
      </c>
      <c r="D3087" s="25" t="s">
        <v>27</v>
      </c>
      <c r="E3087" s="25" t="s">
        <v>1918</v>
      </c>
      <c r="F3087" s="2">
        <v>40215</v>
      </c>
      <c r="G3087" s="23" t="str">
        <f>TEXT(Table2[[#This Row],[Order-Date]],"mmm")</f>
        <v>Feb</v>
      </c>
      <c r="H3087">
        <v>2010</v>
      </c>
      <c r="I3087">
        <v>360481441</v>
      </c>
      <c r="J3087" s="2">
        <v>40427</v>
      </c>
      <c r="K3087" s="23">
        <f>WEEKDAY(#REF!,1)</f>
        <v>2</v>
      </c>
      <c r="L3087" s="25">
        <f>IF(#REF!&gt;=#REF!,#REF!-#REF!,"")</f>
        <v>212</v>
      </c>
      <c r="M3087" s="4">
        <v>3324</v>
      </c>
      <c r="N3087" s="5">
        <v>668.27</v>
      </c>
      <c r="O3087" s="5">
        <v>502.54</v>
      </c>
      <c r="P3087" s="5">
        <v>165.73</v>
      </c>
      <c r="Q3087" s="5">
        <f>#REF!*#REF!</f>
        <v>1670442.96</v>
      </c>
      <c r="R3087" s="5">
        <v>550886.52</v>
      </c>
      <c r="S3087" s="5">
        <f>#REF!-#REF!</f>
        <v>-1119556.44</v>
      </c>
      <c r="T3087" s="36">
        <f t="shared" si="48"/>
        <v>-0.67021530624427905</v>
      </c>
    </row>
    <row r="3088" spans="1:20" x14ac:dyDescent="0.2">
      <c r="A3088" s="25" t="s">
        <v>37</v>
      </c>
      <c r="B3088" s="25" t="s">
        <v>139</v>
      </c>
      <c r="C3088" s="25" t="s">
        <v>51</v>
      </c>
      <c r="D3088" s="25" t="s">
        <v>23</v>
      </c>
      <c r="E3088" s="25" t="s">
        <v>1916</v>
      </c>
      <c r="F3088" s="2">
        <v>42238</v>
      </c>
      <c r="G3088" s="23" t="str">
        <f>TEXT(Table2[[#This Row],[Order-Date]],"mmm")</f>
        <v>Aug</v>
      </c>
      <c r="H3088">
        <v>2015</v>
      </c>
      <c r="I3088">
        <v>168131864</v>
      </c>
      <c r="J3088" s="2">
        <v>42275</v>
      </c>
      <c r="K3088" s="23">
        <f>WEEKDAY(#REF!,1)</f>
        <v>2</v>
      </c>
      <c r="L3088" s="25">
        <f>IF(#REF!&gt;=#REF!,#REF!-#REF!,"")</f>
        <v>37</v>
      </c>
      <c r="M3088" s="4">
        <v>2810</v>
      </c>
      <c r="N3088" s="5">
        <v>437.2</v>
      </c>
      <c r="O3088" s="5">
        <v>263.33</v>
      </c>
      <c r="P3088" s="5">
        <v>173.87</v>
      </c>
      <c r="Q3088" s="5">
        <f>#REF!*#REF!</f>
        <v>739957.3</v>
      </c>
      <c r="R3088" s="5">
        <v>488574.7</v>
      </c>
      <c r="S3088" s="5">
        <f>#REF!-#REF!</f>
        <v>-251382.6</v>
      </c>
      <c r="T3088" s="36">
        <f t="shared" si="48"/>
        <v>-0.33972581931416901</v>
      </c>
    </row>
    <row r="3089" spans="1:20" x14ac:dyDescent="0.2">
      <c r="A3089" s="25" t="s">
        <v>46</v>
      </c>
      <c r="B3089" s="25" t="s">
        <v>220</v>
      </c>
      <c r="C3089" s="25" t="s">
        <v>42</v>
      </c>
      <c r="D3089" s="25" t="s">
        <v>27</v>
      </c>
      <c r="E3089" s="25" t="s">
        <v>1918</v>
      </c>
      <c r="F3089" s="2">
        <v>40754</v>
      </c>
      <c r="G3089" s="23" t="str">
        <f>TEXT(Table2[[#This Row],[Order-Date]],"mmm")</f>
        <v>Jul</v>
      </c>
      <c r="H3089">
        <v>2011</v>
      </c>
      <c r="I3089">
        <v>823885619</v>
      </c>
      <c r="J3089" s="2">
        <v>40583</v>
      </c>
      <c r="K3089" s="23">
        <f>WEEKDAY(#REF!,1)</f>
        <v>4</v>
      </c>
      <c r="L3089" s="25" t="str">
        <f>IF(#REF!&gt;=#REF!,#REF!-#REF!,"")</f>
        <v/>
      </c>
      <c r="M3089" s="4">
        <v>4918</v>
      </c>
      <c r="N3089" s="5">
        <v>109.28</v>
      </c>
      <c r="O3089" s="5">
        <v>35.840000000000003</v>
      </c>
      <c r="P3089" s="5">
        <v>73.44</v>
      </c>
      <c r="Q3089" s="5">
        <f>#REF!*#REF!</f>
        <v>176261.12</v>
      </c>
      <c r="R3089" s="5">
        <v>361177.92</v>
      </c>
      <c r="S3089" s="5">
        <f>#REF!-#REF!</f>
        <v>184916.8</v>
      </c>
      <c r="T3089" s="36">
        <f t="shared" si="48"/>
        <v>1.0491071428571399</v>
      </c>
    </row>
    <row r="3090" spans="1:20" x14ac:dyDescent="0.2">
      <c r="A3090" s="25" t="s">
        <v>29</v>
      </c>
      <c r="B3090" s="25" t="s">
        <v>126</v>
      </c>
      <c r="C3090" s="25" t="s">
        <v>22</v>
      </c>
      <c r="D3090" s="25" t="s">
        <v>27</v>
      </c>
      <c r="E3090" s="25" t="s">
        <v>1916</v>
      </c>
      <c r="F3090" s="2">
        <v>41085</v>
      </c>
      <c r="G3090" s="23" t="str">
        <f>TEXT(Table2[[#This Row],[Order-Date]],"mmm")</f>
        <v>Jun</v>
      </c>
      <c r="H3090">
        <v>2012</v>
      </c>
      <c r="I3090">
        <v>398104035</v>
      </c>
      <c r="J3090" s="2">
        <v>41251</v>
      </c>
      <c r="K3090" s="23">
        <f>WEEKDAY(#REF!,1)</f>
        <v>7</v>
      </c>
      <c r="L3090" s="25">
        <f>IF(#REF!&gt;=#REF!,#REF!-#REF!,"")</f>
        <v>166</v>
      </c>
      <c r="M3090" s="4">
        <v>6686</v>
      </c>
      <c r="N3090" s="5">
        <v>255.28</v>
      </c>
      <c r="O3090" s="5">
        <v>159.41999999999999</v>
      </c>
      <c r="P3090" s="5">
        <v>95.86</v>
      </c>
      <c r="Q3090" s="5">
        <f>#REF!*#REF!</f>
        <v>1065882.1200000001</v>
      </c>
      <c r="R3090" s="5">
        <v>640919.96</v>
      </c>
      <c r="S3090" s="5">
        <f>#REF!-#REF!</f>
        <v>-424962.16</v>
      </c>
      <c r="T3090" s="36">
        <f t="shared" si="48"/>
        <v>-0.39869527035503699</v>
      </c>
    </row>
    <row r="3091" spans="1:20" x14ac:dyDescent="0.2">
      <c r="A3091" s="25" t="s">
        <v>29</v>
      </c>
      <c r="B3091" s="25" t="s">
        <v>125</v>
      </c>
      <c r="C3091" s="25" t="s">
        <v>56</v>
      </c>
      <c r="D3091" s="25" t="s">
        <v>27</v>
      </c>
      <c r="E3091" s="25" t="s">
        <v>1915</v>
      </c>
      <c r="F3091" s="2">
        <v>41907</v>
      </c>
      <c r="G3091" s="23" t="str">
        <f>TEXT(Table2[[#This Row],[Order-Date]],"mmm")</f>
        <v>Sep</v>
      </c>
      <c r="H3091">
        <v>2014</v>
      </c>
      <c r="I3091">
        <v>631460940</v>
      </c>
      <c r="J3091" s="2">
        <v>41769</v>
      </c>
      <c r="K3091" s="23">
        <f>WEEKDAY(#REF!,1)</f>
        <v>7</v>
      </c>
      <c r="L3091" s="25" t="str">
        <f>IF(#REF!&gt;=#REF!,#REF!-#REF!,"")</f>
        <v/>
      </c>
      <c r="M3091" s="4">
        <v>2180</v>
      </c>
      <c r="N3091" s="5">
        <v>421.89</v>
      </c>
      <c r="O3091" s="5">
        <v>364.69</v>
      </c>
      <c r="P3091" s="5">
        <v>57.2</v>
      </c>
      <c r="Q3091" s="5">
        <f>#REF!*#REF!</f>
        <v>795024.2</v>
      </c>
      <c r="R3091" s="5">
        <v>124696</v>
      </c>
      <c r="S3091" s="5">
        <f>#REF!-#REF!</f>
        <v>-670328.19999999995</v>
      </c>
      <c r="T3091" s="36">
        <f t="shared" si="48"/>
        <v>-0.84315445995228799</v>
      </c>
    </row>
    <row r="3092" spans="1:20" x14ac:dyDescent="0.2">
      <c r="A3092" s="25" t="s">
        <v>37</v>
      </c>
      <c r="B3092" s="25" t="s">
        <v>183</v>
      </c>
      <c r="C3092" s="25" t="s">
        <v>39</v>
      </c>
      <c r="D3092" s="25" t="s">
        <v>23</v>
      </c>
      <c r="E3092" s="25" t="s">
        <v>1918</v>
      </c>
      <c r="F3092" s="2">
        <v>42287</v>
      </c>
      <c r="G3092" s="23" t="str">
        <f>TEXT(Table2[[#This Row],[Order-Date]],"mmm")</f>
        <v>Oct</v>
      </c>
      <c r="H3092">
        <v>2015</v>
      </c>
      <c r="I3092">
        <v>184942662</v>
      </c>
      <c r="J3092" s="2">
        <v>42046</v>
      </c>
      <c r="K3092" s="23">
        <f>WEEKDAY(#REF!,1)</f>
        <v>4</v>
      </c>
      <c r="L3092" s="25" t="str">
        <f>IF(#REF!&gt;=#REF!,#REF!-#REF!,"")</f>
        <v/>
      </c>
      <c r="M3092" s="4">
        <v>7498</v>
      </c>
      <c r="N3092" s="5">
        <v>81.73</v>
      </c>
      <c r="O3092" s="5">
        <v>56.67</v>
      </c>
      <c r="P3092" s="5">
        <v>25.06</v>
      </c>
      <c r="Q3092" s="5">
        <f>#REF!*#REF!</f>
        <v>424911.66</v>
      </c>
      <c r="R3092" s="5">
        <v>187899.88</v>
      </c>
      <c r="S3092" s="5">
        <f>#REF!-#REF!</f>
        <v>-237011.78</v>
      </c>
      <c r="T3092" s="36">
        <f t="shared" si="48"/>
        <v>-0.55779071819304704</v>
      </c>
    </row>
    <row r="3093" spans="1:20" x14ac:dyDescent="0.2">
      <c r="A3093" s="25" t="s">
        <v>29</v>
      </c>
      <c r="B3093" s="25" t="s">
        <v>168</v>
      </c>
      <c r="C3093" s="25" t="s">
        <v>26</v>
      </c>
      <c r="D3093" s="25" t="s">
        <v>27</v>
      </c>
      <c r="E3093" s="25" t="s">
        <v>1915</v>
      </c>
      <c r="F3093" s="2">
        <v>40183</v>
      </c>
      <c r="G3093" s="23" t="str">
        <f>TEXT(Table2[[#This Row],[Order-Date]],"mmm")</f>
        <v>Jan</v>
      </c>
      <c r="H3093">
        <v>2010</v>
      </c>
      <c r="I3093">
        <v>489848029</v>
      </c>
      <c r="J3093" s="2">
        <v>40318</v>
      </c>
      <c r="K3093" s="23">
        <f>WEEKDAY(#REF!,1)</f>
        <v>5</v>
      </c>
      <c r="L3093" s="25">
        <f>IF(#REF!&gt;=#REF!,#REF!-#REF!,"")</f>
        <v>135</v>
      </c>
      <c r="M3093" s="4">
        <v>5772</v>
      </c>
      <c r="N3093" s="5">
        <v>152.58000000000001</v>
      </c>
      <c r="O3093" s="5">
        <v>97.44</v>
      </c>
      <c r="P3093" s="5">
        <v>55.14</v>
      </c>
      <c r="Q3093" s="5">
        <f>#REF!*#REF!</f>
        <v>562423.68000000005</v>
      </c>
      <c r="R3093" s="5">
        <v>318268.08</v>
      </c>
      <c r="S3093" s="5">
        <f>#REF!-#REF!</f>
        <v>-244155.6</v>
      </c>
      <c r="T3093" s="36">
        <f t="shared" si="48"/>
        <v>-0.43411330049261099</v>
      </c>
    </row>
    <row r="3094" spans="1:20" x14ac:dyDescent="0.2">
      <c r="A3094" s="25" t="s">
        <v>29</v>
      </c>
      <c r="B3094" s="25" t="s">
        <v>212</v>
      </c>
      <c r="C3094" s="25" t="s">
        <v>49</v>
      </c>
      <c r="D3094" s="25" t="s">
        <v>23</v>
      </c>
      <c r="E3094" s="25" t="s">
        <v>1916</v>
      </c>
      <c r="F3094" s="2">
        <v>42701</v>
      </c>
      <c r="G3094" s="23" t="str">
        <f>TEXT(Table2[[#This Row],[Order-Date]],"mmm")</f>
        <v>Nov</v>
      </c>
      <c r="H3094">
        <v>2016</v>
      </c>
      <c r="I3094">
        <v>797788369</v>
      </c>
      <c r="J3094" s="2">
        <v>42702</v>
      </c>
      <c r="K3094" s="23">
        <f>WEEKDAY(#REF!,1)</f>
        <v>2</v>
      </c>
      <c r="L3094" s="25">
        <f>IF(#REF!&gt;=#REF!,#REF!-#REF!,"")</f>
        <v>1</v>
      </c>
      <c r="M3094" s="4">
        <v>2162</v>
      </c>
      <c r="N3094" s="5">
        <v>651.21</v>
      </c>
      <c r="O3094" s="5">
        <v>524.96</v>
      </c>
      <c r="P3094" s="5">
        <v>126.25</v>
      </c>
      <c r="Q3094" s="5">
        <f>#REF!*#REF!</f>
        <v>1134963.52</v>
      </c>
      <c r="R3094" s="5">
        <v>272952.5</v>
      </c>
      <c r="S3094" s="5">
        <f>#REF!-#REF!</f>
        <v>-862011.02</v>
      </c>
      <c r="T3094" s="36">
        <f t="shared" si="48"/>
        <v>-0.75950548613227697</v>
      </c>
    </row>
    <row r="3095" spans="1:20" x14ac:dyDescent="0.2">
      <c r="A3095" s="25" t="s">
        <v>29</v>
      </c>
      <c r="B3095" s="25" t="s">
        <v>124</v>
      </c>
      <c r="C3095" s="25" t="s">
        <v>39</v>
      </c>
      <c r="D3095" s="25" t="s">
        <v>23</v>
      </c>
      <c r="E3095" s="25" t="s">
        <v>1918</v>
      </c>
      <c r="F3095" s="2">
        <v>41400</v>
      </c>
      <c r="G3095" s="23" t="str">
        <f>TEXT(Table2[[#This Row],[Order-Date]],"mmm")</f>
        <v>May</v>
      </c>
      <c r="H3095">
        <v>2013</v>
      </c>
      <c r="I3095">
        <v>430687510</v>
      </c>
      <c r="J3095" s="2">
        <v>41553</v>
      </c>
      <c r="K3095" s="23">
        <f>WEEKDAY(#REF!,1)</f>
        <v>1</v>
      </c>
      <c r="L3095" s="25">
        <f>IF(#REF!&gt;=#REF!,#REF!-#REF!,"")</f>
        <v>153</v>
      </c>
      <c r="M3095" s="4">
        <v>8860</v>
      </c>
      <c r="N3095" s="5">
        <v>81.73</v>
      </c>
      <c r="O3095" s="5">
        <v>56.67</v>
      </c>
      <c r="P3095" s="5">
        <v>25.06</v>
      </c>
      <c r="Q3095" s="5">
        <f>#REF!*#REF!</f>
        <v>502096.2</v>
      </c>
      <c r="R3095" s="5">
        <v>222031.6</v>
      </c>
      <c r="S3095" s="5">
        <f>#REF!-#REF!</f>
        <v>-280064.59999999998</v>
      </c>
      <c r="T3095" s="36">
        <f t="shared" si="48"/>
        <v>-0.55779071819304704</v>
      </c>
    </row>
    <row r="3096" spans="1:20" x14ac:dyDescent="0.2">
      <c r="A3096" s="25" t="s">
        <v>37</v>
      </c>
      <c r="B3096" s="25" t="s">
        <v>196</v>
      </c>
      <c r="C3096" s="25" t="s">
        <v>56</v>
      </c>
      <c r="D3096" s="25" t="s">
        <v>27</v>
      </c>
      <c r="E3096" s="25" t="s">
        <v>1915</v>
      </c>
      <c r="F3096" s="2">
        <v>42640</v>
      </c>
      <c r="G3096" s="23" t="str">
        <f>TEXT(Table2[[#This Row],[Order-Date]],"mmm")</f>
        <v>Sep</v>
      </c>
      <c r="H3096">
        <v>2016</v>
      </c>
      <c r="I3096">
        <v>130781781</v>
      </c>
      <c r="J3096" s="2">
        <v>42674</v>
      </c>
      <c r="K3096" s="23">
        <f>WEEKDAY(#REF!,1)</f>
        <v>2</v>
      </c>
      <c r="L3096" s="25">
        <f>IF(#REF!&gt;=#REF!,#REF!-#REF!,"")</f>
        <v>34</v>
      </c>
      <c r="M3096" s="4">
        <v>90</v>
      </c>
      <c r="N3096" s="5">
        <v>421.89</v>
      </c>
      <c r="O3096" s="5">
        <v>364.69</v>
      </c>
      <c r="P3096" s="5">
        <v>57.2</v>
      </c>
      <c r="Q3096" s="5">
        <f>#REF!*#REF!</f>
        <v>32822.1</v>
      </c>
      <c r="R3096" s="5">
        <v>5148</v>
      </c>
      <c r="S3096" s="5">
        <f>#REF!-#REF!</f>
        <v>-27674.1</v>
      </c>
      <c r="T3096" s="36">
        <f t="shared" si="48"/>
        <v>-0.84315445995228799</v>
      </c>
    </row>
    <row r="3097" spans="1:20" x14ac:dyDescent="0.2">
      <c r="A3097" s="25" t="s">
        <v>40</v>
      </c>
      <c r="B3097" s="25" t="s">
        <v>41</v>
      </c>
      <c r="C3097" s="25" t="s">
        <v>77</v>
      </c>
      <c r="D3097" s="25" t="s">
        <v>27</v>
      </c>
      <c r="E3097" s="25" t="s">
        <v>1917</v>
      </c>
      <c r="F3097" s="2">
        <v>40338</v>
      </c>
      <c r="G3097" s="23" t="str">
        <f>TEXT(Table2[[#This Row],[Order-Date]],"mmm")</f>
        <v>Jun</v>
      </c>
      <c r="H3097">
        <v>2010</v>
      </c>
      <c r="I3097">
        <v>710620009</v>
      </c>
      <c r="J3097" s="2">
        <v>40188</v>
      </c>
      <c r="K3097" s="23">
        <f>WEEKDAY(#REF!,1)</f>
        <v>1</v>
      </c>
      <c r="L3097" s="25" t="str">
        <f>IF(#REF!&gt;=#REF!,#REF!-#REF!,"")</f>
        <v/>
      </c>
      <c r="M3097" s="4">
        <v>7107</v>
      </c>
      <c r="N3097" s="5">
        <v>154.06</v>
      </c>
      <c r="O3097" s="5">
        <v>90.93</v>
      </c>
      <c r="P3097" s="5">
        <v>63.13</v>
      </c>
      <c r="Q3097" s="5">
        <f>#REF!*#REF!</f>
        <v>646239.51</v>
      </c>
      <c r="R3097" s="5">
        <v>448664.91</v>
      </c>
      <c r="S3097" s="5">
        <f>#REF!-#REF!</f>
        <v>-197574.6</v>
      </c>
      <c r="T3097" s="36">
        <f t="shared" si="48"/>
        <v>-0.30572968217309998</v>
      </c>
    </row>
    <row r="3098" spans="1:20" x14ac:dyDescent="0.2">
      <c r="A3098" s="25" t="s">
        <v>46</v>
      </c>
      <c r="B3098" s="25" t="s">
        <v>103</v>
      </c>
      <c r="C3098" s="25" t="s">
        <v>26</v>
      </c>
      <c r="D3098" s="25" t="s">
        <v>23</v>
      </c>
      <c r="E3098" s="25" t="s">
        <v>1915</v>
      </c>
      <c r="F3098" s="2">
        <v>40342</v>
      </c>
      <c r="G3098" s="23" t="str">
        <f>TEXT(Table2[[#This Row],[Order-Date]],"mmm")</f>
        <v>Jun</v>
      </c>
      <c r="H3098">
        <v>2010</v>
      </c>
      <c r="I3098">
        <v>803063523</v>
      </c>
      <c r="J3098" s="2">
        <v>40375</v>
      </c>
      <c r="K3098" s="23">
        <f>WEEKDAY(#REF!,1)</f>
        <v>6</v>
      </c>
      <c r="L3098" s="25">
        <f>IF(#REF!&gt;=#REF!,#REF!-#REF!,"")</f>
        <v>33</v>
      </c>
      <c r="M3098" s="4">
        <v>3197</v>
      </c>
      <c r="N3098" s="5">
        <v>152.58000000000001</v>
      </c>
      <c r="O3098" s="5">
        <v>97.44</v>
      </c>
      <c r="P3098" s="5">
        <v>55.14</v>
      </c>
      <c r="Q3098" s="5">
        <f>#REF!*#REF!</f>
        <v>311515.68</v>
      </c>
      <c r="R3098" s="5">
        <v>176282.58</v>
      </c>
      <c r="S3098" s="5">
        <f>#REF!-#REF!</f>
        <v>-135233.1</v>
      </c>
      <c r="T3098" s="36">
        <f t="shared" si="48"/>
        <v>-0.43411330049261099</v>
      </c>
    </row>
    <row r="3099" spans="1:20" x14ac:dyDescent="0.2">
      <c r="A3099" s="25" t="s">
        <v>32</v>
      </c>
      <c r="B3099" s="25" t="s">
        <v>93</v>
      </c>
      <c r="C3099" s="25" t="s">
        <v>65</v>
      </c>
      <c r="D3099" s="25" t="s">
        <v>23</v>
      </c>
      <c r="E3099" s="25" t="s">
        <v>1916</v>
      </c>
      <c r="F3099" s="2">
        <v>41407</v>
      </c>
      <c r="G3099" s="23" t="str">
        <f>TEXT(Table2[[#This Row],[Order-Date]],"mmm")</f>
        <v>May</v>
      </c>
      <c r="H3099">
        <v>2013</v>
      </c>
      <c r="I3099">
        <v>911286151</v>
      </c>
      <c r="J3099" s="2">
        <v>41281</v>
      </c>
      <c r="K3099" s="23">
        <f>WEEKDAY(#REF!,1)</f>
        <v>2</v>
      </c>
      <c r="L3099" s="25" t="str">
        <f>IF(#REF!&gt;=#REF!,#REF!-#REF!,"")</f>
        <v/>
      </c>
      <c r="M3099" s="4">
        <v>8678</v>
      </c>
      <c r="N3099" s="5">
        <v>9.33</v>
      </c>
      <c r="O3099" s="5">
        <v>6.92</v>
      </c>
      <c r="P3099" s="5">
        <v>2.41</v>
      </c>
      <c r="Q3099" s="5">
        <f>#REF!*#REF!</f>
        <v>60051.76</v>
      </c>
      <c r="R3099" s="5">
        <v>20913.98</v>
      </c>
      <c r="S3099" s="5">
        <f>#REF!-#REF!</f>
        <v>-39137.78</v>
      </c>
      <c r="T3099" s="36">
        <f t="shared" si="48"/>
        <v>-0.65173410404624299</v>
      </c>
    </row>
    <row r="3100" spans="1:20" x14ac:dyDescent="0.2">
      <c r="A3100" s="25" t="s">
        <v>59</v>
      </c>
      <c r="B3100" s="25" t="s">
        <v>60</v>
      </c>
      <c r="C3100" s="25" t="s">
        <v>34</v>
      </c>
      <c r="D3100" s="25" t="s">
        <v>27</v>
      </c>
      <c r="E3100" s="25" t="s">
        <v>1915</v>
      </c>
      <c r="F3100" s="2">
        <v>40213</v>
      </c>
      <c r="G3100" s="23" t="str">
        <f>TEXT(Table2[[#This Row],[Order-Date]],"mmm")</f>
        <v>Feb</v>
      </c>
      <c r="H3100">
        <v>2010</v>
      </c>
      <c r="I3100">
        <v>258774220</v>
      </c>
      <c r="J3100" s="2">
        <v>40296</v>
      </c>
      <c r="K3100" s="23">
        <f>WEEKDAY(#REF!,1)</f>
        <v>4</v>
      </c>
      <c r="L3100" s="25">
        <f>IF(#REF!&gt;=#REF!,#REF!-#REF!,"")</f>
        <v>83</v>
      </c>
      <c r="M3100" s="4">
        <v>5897</v>
      </c>
      <c r="N3100" s="5">
        <v>205.7</v>
      </c>
      <c r="O3100" s="5">
        <v>117.11</v>
      </c>
      <c r="P3100" s="5">
        <v>88.59</v>
      </c>
      <c r="Q3100" s="5">
        <f>#REF!*#REF!</f>
        <v>690597.67</v>
      </c>
      <c r="R3100" s="5">
        <v>522415.23</v>
      </c>
      <c r="S3100" s="5">
        <f>#REF!-#REF!</f>
        <v>-168182.44</v>
      </c>
      <c r="T3100" s="36">
        <f t="shared" si="48"/>
        <v>-0.24353172231235601</v>
      </c>
    </row>
    <row r="3101" spans="1:20" x14ac:dyDescent="0.2">
      <c r="A3101" s="25" t="s">
        <v>46</v>
      </c>
      <c r="B3101" s="25" t="s">
        <v>137</v>
      </c>
      <c r="C3101" s="25" t="s">
        <v>77</v>
      </c>
      <c r="D3101" s="25" t="s">
        <v>27</v>
      </c>
      <c r="E3101" s="25" t="s">
        <v>1918</v>
      </c>
      <c r="F3101" s="2">
        <v>40645</v>
      </c>
      <c r="G3101" s="23" t="str">
        <f>TEXT(Table2[[#This Row],[Order-Date]],"mmm")</f>
        <v>Apr</v>
      </c>
      <c r="H3101">
        <v>2011</v>
      </c>
      <c r="I3101">
        <v>839326560</v>
      </c>
      <c r="J3101" s="2">
        <v>40889</v>
      </c>
      <c r="K3101" s="23">
        <f>WEEKDAY(#REF!,1)</f>
        <v>2</v>
      </c>
      <c r="L3101" s="25">
        <f>IF(#REF!&gt;=#REF!,#REF!-#REF!,"")</f>
        <v>244</v>
      </c>
      <c r="M3101" s="4">
        <v>4236</v>
      </c>
      <c r="N3101" s="5">
        <v>154.06</v>
      </c>
      <c r="O3101" s="5">
        <v>90.93</v>
      </c>
      <c r="P3101" s="5">
        <v>63.13</v>
      </c>
      <c r="Q3101" s="5">
        <f>#REF!*#REF!</f>
        <v>385179.48</v>
      </c>
      <c r="R3101" s="5">
        <v>267418.68</v>
      </c>
      <c r="S3101" s="5">
        <f>#REF!-#REF!</f>
        <v>-117760.8</v>
      </c>
      <c r="T3101" s="36">
        <f t="shared" si="48"/>
        <v>-0.30572968217309998</v>
      </c>
    </row>
    <row r="3102" spans="1:20" x14ac:dyDescent="0.2">
      <c r="A3102" s="25" t="s">
        <v>29</v>
      </c>
      <c r="B3102" s="25" t="s">
        <v>116</v>
      </c>
      <c r="C3102" s="25" t="s">
        <v>39</v>
      </c>
      <c r="D3102" s="25" t="s">
        <v>23</v>
      </c>
      <c r="E3102" s="25" t="s">
        <v>1917</v>
      </c>
      <c r="F3102" s="2">
        <v>42310</v>
      </c>
      <c r="G3102" s="23" t="str">
        <f>TEXT(Table2[[#This Row],[Order-Date]],"mmm")</f>
        <v>Nov</v>
      </c>
      <c r="H3102">
        <v>2015</v>
      </c>
      <c r="I3102">
        <v>667054498</v>
      </c>
      <c r="J3102" s="2">
        <v>42340</v>
      </c>
      <c r="K3102" s="23">
        <f>WEEKDAY(#REF!,1)</f>
        <v>4</v>
      </c>
      <c r="L3102" s="25">
        <f>IF(#REF!&gt;=#REF!,#REF!-#REF!,"")</f>
        <v>30</v>
      </c>
      <c r="M3102" s="4">
        <v>5104</v>
      </c>
      <c r="N3102" s="5">
        <v>81.73</v>
      </c>
      <c r="O3102" s="5">
        <v>56.67</v>
      </c>
      <c r="P3102" s="5">
        <v>25.06</v>
      </c>
      <c r="Q3102" s="5">
        <f>#REF!*#REF!</f>
        <v>289243.68</v>
      </c>
      <c r="R3102" s="5">
        <v>127906.24000000001</v>
      </c>
      <c r="S3102" s="5">
        <f>#REF!-#REF!</f>
        <v>-161337.44</v>
      </c>
      <c r="T3102" s="36">
        <f t="shared" si="48"/>
        <v>-0.55779071819304704</v>
      </c>
    </row>
    <row r="3103" spans="1:20" x14ac:dyDescent="0.2">
      <c r="A3103" s="25" t="s">
        <v>46</v>
      </c>
      <c r="B3103" s="25" t="s">
        <v>103</v>
      </c>
      <c r="C3103" s="25" t="s">
        <v>56</v>
      </c>
      <c r="D3103" s="25" t="s">
        <v>27</v>
      </c>
      <c r="E3103" s="25" t="s">
        <v>1915</v>
      </c>
      <c r="F3103" s="2">
        <v>41316</v>
      </c>
      <c r="G3103" s="23" t="str">
        <f>TEXT(Table2[[#This Row],[Order-Date]],"mmm")</f>
        <v>Feb</v>
      </c>
      <c r="H3103">
        <v>2013</v>
      </c>
      <c r="I3103">
        <v>526381862</v>
      </c>
      <c r="J3103" s="2">
        <v>41629</v>
      </c>
      <c r="K3103" s="23">
        <f>WEEKDAY(#REF!,1)</f>
        <v>7</v>
      </c>
      <c r="L3103" s="25">
        <f>IF(#REF!&gt;=#REF!,#REF!-#REF!,"")</f>
        <v>313</v>
      </c>
      <c r="M3103" s="4">
        <v>6945</v>
      </c>
      <c r="N3103" s="5">
        <v>421.89</v>
      </c>
      <c r="O3103" s="5">
        <v>364.69</v>
      </c>
      <c r="P3103" s="5">
        <v>57.2</v>
      </c>
      <c r="Q3103" s="5">
        <f>#REF!*#REF!</f>
        <v>2532772.0499999998</v>
      </c>
      <c r="R3103" s="5">
        <v>397254</v>
      </c>
      <c r="S3103" s="5">
        <f>#REF!-#REF!</f>
        <v>-2135518.0499999998</v>
      </c>
      <c r="T3103" s="36">
        <f t="shared" si="48"/>
        <v>-0.84315445995228799</v>
      </c>
    </row>
    <row r="3104" spans="1:20" x14ac:dyDescent="0.2">
      <c r="A3104" s="25" t="s">
        <v>59</v>
      </c>
      <c r="B3104" s="25" t="s">
        <v>148</v>
      </c>
      <c r="C3104" s="25" t="s">
        <v>39</v>
      </c>
      <c r="D3104" s="25" t="s">
        <v>23</v>
      </c>
      <c r="E3104" s="25" t="s">
        <v>1918</v>
      </c>
      <c r="F3104" s="2">
        <v>40451</v>
      </c>
      <c r="G3104" s="23" t="str">
        <f>TEXT(Table2[[#This Row],[Order-Date]],"mmm")</f>
        <v>Sep</v>
      </c>
      <c r="H3104">
        <v>2010</v>
      </c>
      <c r="I3104">
        <v>822044980</v>
      </c>
      <c r="J3104" s="2">
        <v>40431</v>
      </c>
      <c r="K3104" s="23">
        <f>WEEKDAY(#REF!,1)</f>
        <v>6</v>
      </c>
      <c r="L3104" s="25" t="str">
        <f>IF(#REF!&gt;=#REF!,#REF!-#REF!,"")</f>
        <v/>
      </c>
      <c r="M3104" s="4">
        <v>232</v>
      </c>
      <c r="N3104" s="5">
        <v>81.73</v>
      </c>
      <c r="O3104" s="5">
        <v>56.67</v>
      </c>
      <c r="P3104" s="5">
        <v>25.06</v>
      </c>
      <c r="Q3104" s="5">
        <f>#REF!*#REF!</f>
        <v>13147.44</v>
      </c>
      <c r="R3104" s="5">
        <v>5813.92</v>
      </c>
      <c r="S3104" s="5">
        <f>#REF!-#REF!</f>
        <v>-7333.52</v>
      </c>
      <c r="T3104" s="36">
        <f t="shared" si="48"/>
        <v>-0.55779071819304704</v>
      </c>
    </row>
    <row r="3105" spans="1:20" x14ac:dyDescent="0.2">
      <c r="A3105" s="25" t="s">
        <v>37</v>
      </c>
      <c r="B3105" s="25" t="s">
        <v>48</v>
      </c>
      <c r="C3105" s="25" t="s">
        <v>65</v>
      </c>
      <c r="D3105" s="25" t="s">
        <v>27</v>
      </c>
      <c r="E3105" s="25" t="s">
        <v>1918</v>
      </c>
      <c r="F3105" s="2">
        <v>41399</v>
      </c>
      <c r="G3105" s="23" t="str">
        <f>TEXT(Table2[[#This Row],[Order-Date]],"mmm")</f>
        <v>May</v>
      </c>
      <c r="H3105">
        <v>2013</v>
      </c>
      <c r="I3105">
        <v>229092681</v>
      </c>
      <c r="J3105" s="2">
        <v>41280</v>
      </c>
      <c r="K3105" s="23">
        <f>WEEKDAY(#REF!,1)</f>
        <v>1</v>
      </c>
      <c r="L3105" s="25" t="str">
        <f>IF(#REF!&gt;=#REF!,#REF!-#REF!,"")</f>
        <v/>
      </c>
      <c r="M3105" s="4">
        <v>2470</v>
      </c>
      <c r="N3105" s="5">
        <v>9.33</v>
      </c>
      <c r="O3105" s="5">
        <v>6.92</v>
      </c>
      <c r="P3105" s="5">
        <v>2.41</v>
      </c>
      <c r="Q3105" s="5">
        <f>#REF!*#REF!</f>
        <v>17092.400000000001</v>
      </c>
      <c r="R3105" s="5">
        <v>5952.7</v>
      </c>
      <c r="S3105" s="5">
        <f>#REF!-#REF!</f>
        <v>-11139.7</v>
      </c>
      <c r="T3105" s="36">
        <f t="shared" si="48"/>
        <v>-0.65173410404624299</v>
      </c>
    </row>
    <row r="3106" spans="1:20" x14ac:dyDescent="0.2">
      <c r="A3106" s="25" t="s">
        <v>32</v>
      </c>
      <c r="B3106" s="25" t="s">
        <v>128</v>
      </c>
      <c r="C3106" s="25" t="s">
        <v>26</v>
      </c>
      <c r="D3106" s="25" t="s">
        <v>23</v>
      </c>
      <c r="E3106" s="25" t="s">
        <v>1918</v>
      </c>
      <c r="F3106" s="2">
        <v>42022</v>
      </c>
      <c r="G3106" s="23" t="str">
        <f>TEXT(Table2[[#This Row],[Order-Date]],"mmm")</f>
        <v>Jan</v>
      </c>
      <c r="H3106">
        <v>2015</v>
      </c>
      <c r="I3106">
        <v>642886292</v>
      </c>
      <c r="J3106" s="2">
        <v>42035</v>
      </c>
      <c r="K3106" s="23">
        <f>WEEKDAY(#REF!,1)</f>
        <v>7</v>
      </c>
      <c r="L3106" s="25">
        <f>IF(#REF!&gt;=#REF!,#REF!-#REF!,"")</f>
        <v>13</v>
      </c>
      <c r="M3106" s="4">
        <v>3195</v>
      </c>
      <c r="N3106" s="5">
        <v>152.58000000000001</v>
      </c>
      <c r="O3106" s="5">
        <v>97.44</v>
      </c>
      <c r="P3106" s="5">
        <v>55.14</v>
      </c>
      <c r="Q3106" s="5">
        <f>#REF!*#REF!</f>
        <v>311320.8</v>
      </c>
      <c r="R3106" s="5">
        <v>176172.3</v>
      </c>
      <c r="S3106" s="5">
        <f>#REF!-#REF!</f>
        <v>-135148.5</v>
      </c>
      <c r="T3106" s="36">
        <f t="shared" si="48"/>
        <v>-0.43411330049261099</v>
      </c>
    </row>
    <row r="3107" spans="1:20" x14ac:dyDescent="0.2">
      <c r="A3107" s="25" t="s">
        <v>46</v>
      </c>
      <c r="B3107" s="25" t="s">
        <v>133</v>
      </c>
      <c r="C3107" s="25" t="s">
        <v>26</v>
      </c>
      <c r="D3107" s="25" t="s">
        <v>27</v>
      </c>
      <c r="E3107" s="25" t="s">
        <v>1917</v>
      </c>
      <c r="F3107" s="2">
        <v>41689</v>
      </c>
      <c r="G3107" s="23" t="str">
        <f>TEXT(Table2[[#This Row],[Order-Date]],"mmm")</f>
        <v>Feb</v>
      </c>
      <c r="H3107">
        <v>2014</v>
      </c>
      <c r="I3107">
        <v>429099643</v>
      </c>
      <c r="J3107" s="2">
        <v>41732</v>
      </c>
      <c r="K3107" s="23">
        <f>WEEKDAY(#REF!,1)</f>
        <v>5</v>
      </c>
      <c r="L3107" s="25">
        <f>IF(#REF!&gt;=#REF!,#REF!-#REF!,"")</f>
        <v>43</v>
      </c>
      <c r="M3107" s="4">
        <v>8975</v>
      </c>
      <c r="N3107" s="5">
        <v>152.58000000000001</v>
      </c>
      <c r="O3107" s="5">
        <v>97.44</v>
      </c>
      <c r="P3107" s="5">
        <v>55.14</v>
      </c>
      <c r="Q3107" s="5">
        <f>#REF!*#REF!</f>
        <v>874524</v>
      </c>
      <c r="R3107" s="5">
        <v>494881.5</v>
      </c>
      <c r="S3107" s="5">
        <f>#REF!-#REF!</f>
        <v>-379642.5</v>
      </c>
      <c r="T3107" s="36">
        <f t="shared" si="48"/>
        <v>-0.43411330049261099</v>
      </c>
    </row>
    <row r="3108" spans="1:20" x14ac:dyDescent="0.2">
      <c r="A3108" s="25" t="s">
        <v>46</v>
      </c>
      <c r="B3108" s="25" t="s">
        <v>228</v>
      </c>
      <c r="C3108" s="25" t="s">
        <v>51</v>
      </c>
      <c r="D3108" s="25" t="s">
        <v>27</v>
      </c>
      <c r="E3108" s="25" t="s">
        <v>1918</v>
      </c>
      <c r="F3108" s="2">
        <v>42954</v>
      </c>
      <c r="G3108" s="23" t="str">
        <f>TEXT(Table2[[#This Row],[Order-Date]],"mmm")</f>
        <v>Aug</v>
      </c>
      <c r="H3108">
        <v>2017</v>
      </c>
      <c r="I3108">
        <v>273719060</v>
      </c>
      <c r="J3108" s="2">
        <v>42964</v>
      </c>
      <c r="K3108" s="23">
        <f>WEEKDAY(#REF!,1)</f>
        <v>5</v>
      </c>
      <c r="L3108" s="25">
        <f>IF(#REF!&gt;=#REF!,#REF!-#REF!,"")</f>
        <v>10</v>
      </c>
      <c r="M3108" s="4">
        <v>8407</v>
      </c>
      <c r="N3108" s="5">
        <v>437.2</v>
      </c>
      <c r="O3108" s="5">
        <v>263.33</v>
      </c>
      <c r="P3108" s="5">
        <v>173.87</v>
      </c>
      <c r="Q3108" s="5">
        <f>#REF!*#REF!</f>
        <v>2213815.31</v>
      </c>
      <c r="R3108" s="5">
        <v>1461725.09</v>
      </c>
      <c r="S3108" s="5">
        <f>#REF!-#REF!</f>
        <v>-752090.22</v>
      </c>
      <c r="T3108" s="36">
        <f t="shared" si="48"/>
        <v>-0.33972581931416901</v>
      </c>
    </row>
    <row r="3109" spans="1:20" x14ac:dyDescent="0.2">
      <c r="A3109" s="25" t="s">
        <v>46</v>
      </c>
      <c r="B3109" s="25" t="s">
        <v>199</v>
      </c>
      <c r="C3109" s="25" t="s">
        <v>51</v>
      </c>
      <c r="D3109" s="25" t="s">
        <v>27</v>
      </c>
      <c r="E3109" s="25" t="s">
        <v>1916</v>
      </c>
      <c r="F3109" s="2">
        <v>41725</v>
      </c>
      <c r="G3109" s="23" t="str">
        <f>TEXT(Table2[[#This Row],[Order-Date]],"mmm")</f>
        <v>Mar</v>
      </c>
      <c r="H3109">
        <v>2014</v>
      </c>
      <c r="I3109">
        <v>933043372</v>
      </c>
      <c r="J3109" s="2">
        <v>41795</v>
      </c>
      <c r="K3109" s="23">
        <f>WEEKDAY(#REF!,1)</f>
        <v>5</v>
      </c>
      <c r="L3109" s="25">
        <f>IF(#REF!&gt;=#REF!,#REF!-#REF!,"")</f>
        <v>70</v>
      </c>
      <c r="M3109" s="4">
        <v>7123</v>
      </c>
      <c r="N3109" s="5">
        <v>437.2</v>
      </c>
      <c r="O3109" s="5">
        <v>263.33</v>
      </c>
      <c r="P3109" s="5">
        <v>173.87</v>
      </c>
      <c r="Q3109" s="5">
        <f>#REF!*#REF!</f>
        <v>1875699.59</v>
      </c>
      <c r="R3109" s="5">
        <v>1238476.01</v>
      </c>
      <c r="S3109" s="5">
        <f>#REF!-#REF!</f>
        <v>-637223.57999999996</v>
      </c>
      <c r="T3109" s="36">
        <f t="shared" si="48"/>
        <v>-0.33972581931416901</v>
      </c>
    </row>
    <row r="3110" spans="1:20" x14ac:dyDescent="0.2">
      <c r="A3110" s="25" t="s">
        <v>32</v>
      </c>
      <c r="B3110" s="25" t="s">
        <v>81</v>
      </c>
      <c r="C3110" s="25" t="s">
        <v>26</v>
      </c>
      <c r="D3110" s="25" t="s">
        <v>23</v>
      </c>
      <c r="E3110" s="25" t="s">
        <v>1915</v>
      </c>
      <c r="F3110" s="2">
        <v>43041</v>
      </c>
      <c r="G3110" s="23" t="str">
        <f>TEXT(Table2[[#This Row],[Order-Date]],"mmm")</f>
        <v>Nov</v>
      </c>
      <c r="H3110">
        <v>2017</v>
      </c>
      <c r="I3110">
        <v>983683907</v>
      </c>
      <c r="J3110" s="2">
        <v>43011</v>
      </c>
      <c r="K3110" s="23">
        <f>WEEKDAY(#REF!,1)</f>
        <v>3</v>
      </c>
      <c r="L3110" s="25" t="str">
        <f>IF(#REF!&gt;=#REF!,#REF!-#REF!,"")</f>
        <v/>
      </c>
      <c r="M3110" s="4">
        <v>2783</v>
      </c>
      <c r="N3110" s="5">
        <v>152.58000000000001</v>
      </c>
      <c r="O3110" s="5">
        <v>97.44</v>
      </c>
      <c r="P3110" s="5">
        <v>55.14</v>
      </c>
      <c r="Q3110" s="5">
        <f>#REF!*#REF!</f>
        <v>271175.52</v>
      </c>
      <c r="R3110" s="5">
        <v>153454.62</v>
      </c>
      <c r="S3110" s="5">
        <f>#REF!-#REF!</f>
        <v>-117720.9</v>
      </c>
      <c r="T3110" s="36">
        <f t="shared" si="48"/>
        <v>-0.43411330049261099</v>
      </c>
    </row>
    <row r="3111" spans="1:20" x14ac:dyDescent="0.2">
      <c r="A3111" s="25" t="s">
        <v>59</v>
      </c>
      <c r="B3111" s="25" t="s">
        <v>225</v>
      </c>
      <c r="C3111" s="25" t="s">
        <v>65</v>
      </c>
      <c r="D3111" s="25" t="s">
        <v>27</v>
      </c>
      <c r="E3111" s="25" t="s">
        <v>1918</v>
      </c>
      <c r="F3111" s="2">
        <v>41474</v>
      </c>
      <c r="G3111" s="23" t="str">
        <f>TEXT(Table2[[#This Row],[Order-Date]],"mmm")</f>
        <v>Jul</v>
      </c>
      <c r="H3111">
        <v>2013</v>
      </c>
      <c r="I3111">
        <v>872564494</v>
      </c>
      <c r="J3111" s="2">
        <v>41474</v>
      </c>
      <c r="K3111" s="23">
        <f>WEEKDAY(#REF!,1)</f>
        <v>6</v>
      </c>
      <c r="L3111" s="25">
        <f>IF(#REF!&gt;=#REF!,#REF!-#REF!,"")</f>
        <v>0</v>
      </c>
      <c r="M3111" s="4">
        <v>79</v>
      </c>
      <c r="N3111" s="5">
        <v>9.33</v>
      </c>
      <c r="O3111" s="5">
        <v>6.92</v>
      </c>
      <c r="P3111" s="5">
        <v>2.41</v>
      </c>
      <c r="Q3111" s="5">
        <f>#REF!*#REF!</f>
        <v>546.67999999999995</v>
      </c>
      <c r="R3111" s="5">
        <v>190.39</v>
      </c>
      <c r="S3111" s="5">
        <f>#REF!-#REF!</f>
        <v>-356.29</v>
      </c>
      <c r="T3111" s="36">
        <f t="shared" si="48"/>
        <v>-0.65173410404624299</v>
      </c>
    </row>
    <row r="3112" spans="1:20" x14ac:dyDescent="0.2">
      <c r="A3112" s="25" t="s">
        <v>29</v>
      </c>
      <c r="B3112" s="25" t="s">
        <v>144</v>
      </c>
      <c r="C3112" s="25" t="s">
        <v>34</v>
      </c>
      <c r="D3112" s="25" t="s">
        <v>23</v>
      </c>
      <c r="E3112" s="25" t="s">
        <v>1917</v>
      </c>
      <c r="F3112" s="2">
        <v>41896</v>
      </c>
      <c r="G3112" s="23" t="str">
        <f>TEXT(Table2[[#This Row],[Order-Date]],"mmm")</f>
        <v>Sep</v>
      </c>
      <c r="H3112">
        <v>2014</v>
      </c>
      <c r="I3112">
        <v>666921460</v>
      </c>
      <c r="J3112" s="2">
        <v>41922</v>
      </c>
      <c r="K3112" s="23">
        <f>WEEKDAY(#REF!,1)</f>
        <v>6</v>
      </c>
      <c r="L3112" s="25">
        <f>IF(#REF!&gt;=#REF!,#REF!-#REF!,"")</f>
        <v>26</v>
      </c>
      <c r="M3112" s="4">
        <v>5735</v>
      </c>
      <c r="N3112" s="5">
        <v>205.7</v>
      </c>
      <c r="O3112" s="5">
        <v>117.11</v>
      </c>
      <c r="P3112" s="5">
        <v>88.59</v>
      </c>
      <c r="Q3112" s="5">
        <f>#REF!*#REF!</f>
        <v>671625.85</v>
      </c>
      <c r="R3112" s="5">
        <v>508063.65</v>
      </c>
      <c r="S3112" s="5">
        <f>#REF!-#REF!</f>
        <v>-163562.20000000001</v>
      </c>
      <c r="T3112" s="36">
        <f t="shared" si="48"/>
        <v>-0.24353172231235601</v>
      </c>
    </row>
    <row r="3113" spans="1:20" x14ac:dyDescent="0.2">
      <c r="A3113" s="25" t="s">
        <v>40</v>
      </c>
      <c r="B3113" s="25" t="s">
        <v>201</v>
      </c>
      <c r="C3113" s="25" t="s">
        <v>49</v>
      </c>
      <c r="D3113" s="25" t="s">
        <v>23</v>
      </c>
      <c r="E3113" s="25" t="s">
        <v>1918</v>
      </c>
      <c r="F3113" s="2">
        <v>41597</v>
      </c>
      <c r="G3113" s="23" t="str">
        <f>TEXT(Table2[[#This Row],[Order-Date]],"mmm")</f>
        <v>Nov</v>
      </c>
      <c r="H3113">
        <v>2013</v>
      </c>
      <c r="I3113">
        <v>504303634</v>
      </c>
      <c r="J3113" s="2">
        <v>41600</v>
      </c>
      <c r="K3113" s="23">
        <f>WEEKDAY(#REF!,1)</f>
        <v>6</v>
      </c>
      <c r="L3113" s="25">
        <f>IF(#REF!&gt;=#REF!,#REF!-#REF!,"")</f>
        <v>3</v>
      </c>
      <c r="M3113" s="4">
        <v>3507</v>
      </c>
      <c r="N3113" s="5">
        <v>651.21</v>
      </c>
      <c r="O3113" s="5">
        <v>524.96</v>
      </c>
      <c r="P3113" s="5">
        <v>126.25</v>
      </c>
      <c r="Q3113" s="5">
        <f>#REF!*#REF!</f>
        <v>1841034.72</v>
      </c>
      <c r="R3113" s="5">
        <v>442758.75</v>
      </c>
      <c r="S3113" s="5">
        <f>#REF!-#REF!</f>
        <v>-1398275.97</v>
      </c>
      <c r="T3113" s="36">
        <f t="shared" si="48"/>
        <v>-0.75950548613227697</v>
      </c>
    </row>
    <row r="3114" spans="1:20" x14ac:dyDescent="0.2">
      <c r="A3114" s="25" t="s">
        <v>46</v>
      </c>
      <c r="B3114" s="25" t="s">
        <v>206</v>
      </c>
      <c r="C3114" s="25" t="s">
        <v>42</v>
      </c>
      <c r="D3114" s="25" t="s">
        <v>27</v>
      </c>
      <c r="E3114" s="25" t="s">
        <v>1917</v>
      </c>
      <c r="F3114" s="2">
        <v>41579</v>
      </c>
      <c r="G3114" s="23" t="str">
        <f>TEXT(Table2[[#This Row],[Order-Date]],"mmm")</f>
        <v>Nov</v>
      </c>
      <c r="H3114">
        <v>2013</v>
      </c>
      <c r="I3114">
        <v>142572343</v>
      </c>
      <c r="J3114" s="2">
        <v>41308</v>
      </c>
      <c r="K3114" s="23">
        <f>WEEKDAY(#REF!,1)</f>
        <v>1</v>
      </c>
      <c r="L3114" s="25" t="str">
        <f>IF(#REF!&gt;=#REF!,#REF!-#REF!,"")</f>
        <v/>
      </c>
      <c r="M3114" s="4">
        <v>9179</v>
      </c>
      <c r="N3114" s="5">
        <v>109.28</v>
      </c>
      <c r="O3114" s="5">
        <v>35.840000000000003</v>
      </c>
      <c r="P3114" s="5">
        <v>73.44</v>
      </c>
      <c r="Q3114" s="5">
        <f>#REF!*#REF!</f>
        <v>328975.35999999999</v>
      </c>
      <c r="R3114" s="5">
        <v>674105.76</v>
      </c>
      <c r="S3114" s="5">
        <f>#REF!-#REF!</f>
        <v>345130.4</v>
      </c>
      <c r="T3114" s="36">
        <f t="shared" si="48"/>
        <v>1.0491071428571399</v>
      </c>
    </row>
    <row r="3115" spans="1:20" x14ac:dyDescent="0.2">
      <c r="A3115" s="25" t="s">
        <v>59</v>
      </c>
      <c r="B3115" s="25" t="s">
        <v>216</v>
      </c>
      <c r="C3115" s="25" t="s">
        <v>22</v>
      </c>
      <c r="D3115" s="25" t="s">
        <v>27</v>
      </c>
      <c r="E3115" s="25" t="s">
        <v>1918</v>
      </c>
      <c r="F3115" s="2">
        <v>40677</v>
      </c>
      <c r="G3115" s="23" t="str">
        <f>TEXT(Table2[[#This Row],[Order-Date]],"mmm")</f>
        <v>May</v>
      </c>
      <c r="H3115">
        <v>2011</v>
      </c>
      <c r="I3115">
        <v>309901416</v>
      </c>
      <c r="J3115" s="2">
        <v>40549</v>
      </c>
      <c r="K3115" s="23">
        <f>WEEKDAY(#REF!,1)</f>
        <v>5</v>
      </c>
      <c r="L3115" s="25" t="str">
        <f>IF(#REF!&gt;=#REF!,#REF!-#REF!,"")</f>
        <v/>
      </c>
      <c r="M3115" s="4">
        <v>5570</v>
      </c>
      <c r="N3115" s="5">
        <v>255.28</v>
      </c>
      <c r="O3115" s="5">
        <v>159.41999999999999</v>
      </c>
      <c r="P3115" s="5">
        <v>95.86</v>
      </c>
      <c r="Q3115" s="5">
        <f>#REF!*#REF!</f>
        <v>887969.4</v>
      </c>
      <c r="R3115" s="5">
        <v>533940.19999999995</v>
      </c>
      <c r="S3115" s="5">
        <f>#REF!-#REF!</f>
        <v>-354029.2</v>
      </c>
      <c r="T3115" s="36">
        <f t="shared" si="48"/>
        <v>-0.39869527035503699</v>
      </c>
    </row>
    <row r="3116" spans="1:20" x14ac:dyDescent="0.2">
      <c r="A3116" s="25" t="s">
        <v>40</v>
      </c>
      <c r="B3116" s="25" t="s">
        <v>74</v>
      </c>
      <c r="C3116" s="25" t="s">
        <v>39</v>
      </c>
      <c r="D3116" s="25" t="s">
        <v>27</v>
      </c>
      <c r="E3116" s="25" t="s">
        <v>1917</v>
      </c>
      <c r="F3116" s="2">
        <v>42641</v>
      </c>
      <c r="G3116" s="23" t="str">
        <f>TEXT(Table2[[#This Row],[Order-Date]],"mmm")</f>
        <v>Sep</v>
      </c>
      <c r="H3116">
        <v>2016</v>
      </c>
      <c r="I3116">
        <v>454777181</v>
      </c>
      <c r="J3116" s="2">
        <v>42666</v>
      </c>
      <c r="K3116" s="23">
        <f>WEEKDAY(#REF!,1)</f>
        <v>1</v>
      </c>
      <c r="L3116" s="25">
        <f>IF(#REF!&gt;=#REF!,#REF!-#REF!,"")</f>
        <v>25</v>
      </c>
      <c r="M3116" s="4">
        <v>7529</v>
      </c>
      <c r="N3116" s="5">
        <v>81.73</v>
      </c>
      <c r="O3116" s="5">
        <v>56.67</v>
      </c>
      <c r="P3116" s="5">
        <v>25.06</v>
      </c>
      <c r="Q3116" s="5">
        <f>#REF!*#REF!</f>
        <v>426668.43</v>
      </c>
      <c r="R3116" s="5">
        <v>188676.74</v>
      </c>
      <c r="S3116" s="5">
        <f>#REF!-#REF!</f>
        <v>-237991.69</v>
      </c>
      <c r="T3116" s="36">
        <f t="shared" si="48"/>
        <v>-0.55779071819304704</v>
      </c>
    </row>
    <row r="3117" spans="1:20" x14ac:dyDescent="0.2">
      <c r="A3117" s="25" t="s">
        <v>40</v>
      </c>
      <c r="B3117" s="25" t="s">
        <v>218</v>
      </c>
      <c r="C3117" s="25" t="s">
        <v>34</v>
      </c>
      <c r="D3117" s="25" t="s">
        <v>23</v>
      </c>
      <c r="E3117" s="25" t="s">
        <v>1917</v>
      </c>
      <c r="F3117" s="2">
        <v>40551</v>
      </c>
      <c r="G3117" s="23" t="str">
        <f>TEXT(Table2[[#This Row],[Order-Date]],"mmm")</f>
        <v>Jan</v>
      </c>
      <c r="H3117">
        <v>2011</v>
      </c>
      <c r="I3117">
        <v>995998466</v>
      </c>
      <c r="J3117" s="2">
        <v>40782</v>
      </c>
      <c r="K3117" s="23">
        <f>WEEKDAY(#REF!,1)</f>
        <v>7</v>
      </c>
      <c r="L3117" s="25">
        <f>IF(#REF!&gt;=#REF!,#REF!-#REF!,"")</f>
        <v>231</v>
      </c>
      <c r="M3117" s="4">
        <v>6934</v>
      </c>
      <c r="N3117" s="5">
        <v>205.7</v>
      </c>
      <c r="O3117" s="5">
        <v>117.11</v>
      </c>
      <c r="P3117" s="5">
        <v>88.59</v>
      </c>
      <c r="Q3117" s="5">
        <f>#REF!*#REF!</f>
        <v>812040.74</v>
      </c>
      <c r="R3117" s="5">
        <v>614283.06000000006</v>
      </c>
      <c r="S3117" s="5">
        <f>#REF!-#REF!</f>
        <v>-197757.68</v>
      </c>
      <c r="T3117" s="36">
        <f t="shared" si="48"/>
        <v>-0.24353172231235601</v>
      </c>
    </row>
    <row r="3118" spans="1:20" x14ac:dyDescent="0.2">
      <c r="A3118" s="25" t="s">
        <v>20</v>
      </c>
      <c r="B3118" s="25" t="s">
        <v>217</v>
      </c>
      <c r="C3118" s="25" t="s">
        <v>26</v>
      </c>
      <c r="D3118" s="25" t="s">
        <v>27</v>
      </c>
      <c r="E3118" s="25" t="s">
        <v>1918</v>
      </c>
      <c r="F3118" s="2">
        <v>42819</v>
      </c>
      <c r="G3118" s="23" t="str">
        <f>TEXT(Table2[[#This Row],[Order-Date]],"mmm")</f>
        <v>Mar</v>
      </c>
      <c r="H3118">
        <v>2017</v>
      </c>
      <c r="I3118">
        <v>172676599</v>
      </c>
      <c r="J3118" s="2">
        <v>42830</v>
      </c>
      <c r="K3118" s="23">
        <f>WEEKDAY(#REF!,1)</f>
        <v>4</v>
      </c>
      <c r="L3118" s="25">
        <f>IF(#REF!&gt;=#REF!,#REF!-#REF!,"")</f>
        <v>11</v>
      </c>
      <c r="M3118" s="4">
        <v>7698</v>
      </c>
      <c r="N3118" s="5">
        <v>152.58000000000001</v>
      </c>
      <c r="O3118" s="5">
        <v>97.44</v>
      </c>
      <c r="P3118" s="5">
        <v>55.14</v>
      </c>
      <c r="Q3118" s="5">
        <f>#REF!*#REF!</f>
        <v>750093.12</v>
      </c>
      <c r="R3118" s="5">
        <v>424467.72</v>
      </c>
      <c r="S3118" s="5">
        <f>#REF!-#REF!</f>
        <v>-325625.40000000002</v>
      </c>
      <c r="T3118" s="36">
        <f t="shared" si="48"/>
        <v>-0.43411330049261099</v>
      </c>
    </row>
    <row r="3119" spans="1:20" x14ac:dyDescent="0.2">
      <c r="A3119" s="25" t="s">
        <v>37</v>
      </c>
      <c r="B3119" s="25" t="s">
        <v>63</v>
      </c>
      <c r="C3119" s="25" t="s">
        <v>77</v>
      </c>
      <c r="D3119" s="25" t="s">
        <v>23</v>
      </c>
      <c r="E3119" s="25" t="s">
        <v>1917</v>
      </c>
      <c r="F3119" s="2">
        <v>41803</v>
      </c>
      <c r="G3119" s="23" t="str">
        <f>TEXT(Table2[[#This Row],[Order-Date]],"mmm")</f>
        <v>Jun</v>
      </c>
      <c r="H3119">
        <v>2014</v>
      </c>
      <c r="I3119">
        <v>794235408</v>
      </c>
      <c r="J3119" s="2">
        <v>41797</v>
      </c>
      <c r="K3119" s="23">
        <f>WEEKDAY(#REF!,1)</f>
        <v>7</v>
      </c>
      <c r="L3119" s="25" t="str">
        <f>IF(#REF!&gt;=#REF!,#REF!-#REF!,"")</f>
        <v/>
      </c>
      <c r="M3119" s="4">
        <v>762</v>
      </c>
      <c r="N3119" s="5">
        <v>154.06</v>
      </c>
      <c r="O3119" s="5">
        <v>90.93</v>
      </c>
      <c r="P3119" s="5">
        <v>63.13</v>
      </c>
      <c r="Q3119" s="5">
        <f>#REF!*#REF!</f>
        <v>69288.66</v>
      </c>
      <c r="R3119" s="5">
        <v>48105.06</v>
      </c>
      <c r="S3119" s="5">
        <f>#REF!-#REF!</f>
        <v>-21183.599999999999</v>
      </c>
      <c r="T3119" s="36">
        <f t="shared" si="48"/>
        <v>-0.30572968217309998</v>
      </c>
    </row>
    <row r="3120" spans="1:20" x14ac:dyDescent="0.2">
      <c r="A3120" s="25" t="s">
        <v>46</v>
      </c>
      <c r="B3120" s="25" t="s">
        <v>199</v>
      </c>
      <c r="C3120" s="25" t="s">
        <v>26</v>
      </c>
      <c r="D3120" s="25" t="s">
        <v>23</v>
      </c>
      <c r="E3120" s="25" t="s">
        <v>1916</v>
      </c>
      <c r="F3120" s="2">
        <v>42252</v>
      </c>
      <c r="G3120" s="23" t="str">
        <f>TEXT(Table2[[#This Row],[Order-Date]],"mmm")</f>
        <v>Sep</v>
      </c>
      <c r="H3120">
        <v>2015</v>
      </c>
      <c r="I3120">
        <v>790411221</v>
      </c>
      <c r="J3120" s="2">
        <v>42179</v>
      </c>
      <c r="K3120" s="23">
        <f>WEEKDAY(#REF!,1)</f>
        <v>4</v>
      </c>
      <c r="L3120" s="25" t="str">
        <f>IF(#REF!&gt;=#REF!,#REF!-#REF!,"")</f>
        <v/>
      </c>
      <c r="M3120" s="4">
        <v>9100</v>
      </c>
      <c r="N3120" s="5">
        <v>152.58000000000001</v>
      </c>
      <c r="O3120" s="5">
        <v>97.44</v>
      </c>
      <c r="P3120" s="5">
        <v>55.14</v>
      </c>
      <c r="Q3120" s="5">
        <f>#REF!*#REF!</f>
        <v>886704</v>
      </c>
      <c r="R3120" s="5">
        <v>501774</v>
      </c>
      <c r="S3120" s="5">
        <f>#REF!-#REF!</f>
        <v>-384930</v>
      </c>
      <c r="T3120" s="36">
        <f t="shared" si="48"/>
        <v>-0.43411330049261099</v>
      </c>
    </row>
    <row r="3121" spans="1:20" x14ac:dyDescent="0.2">
      <c r="A3121" s="25" t="s">
        <v>29</v>
      </c>
      <c r="B3121" s="25" t="s">
        <v>57</v>
      </c>
      <c r="C3121" s="25" t="s">
        <v>49</v>
      </c>
      <c r="D3121" s="25" t="s">
        <v>23</v>
      </c>
      <c r="E3121" s="25" t="s">
        <v>1916</v>
      </c>
      <c r="F3121" s="2">
        <v>41976</v>
      </c>
      <c r="G3121" s="23" t="str">
        <f>TEXT(Table2[[#This Row],[Order-Date]],"mmm")</f>
        <v>Dec</v>
      </c>
      <c r="H3121">
        <v>2014</v>
      </c>
      <c r="I3121">
        <v>861252868</v>
      </c>
      <c r="J3121" s="2">
        <v>41726</v>
      </c>
      <c r="K3121" s="23">
        <f>WEEKDAY(#REF!,1)</f>
        <v>6</v>
      </c>
      <c r="L3121" s="25" t="str">
        <f>IF(#REF!&gt;=#REF!,#REF!-#REF!,"")</f>
        <v/>
      </c>
      <c r="M3121" s="4">
        <v>2717</v>
      </c>
      <c r="N3121" s="5">
        <v>651.21</v>
      </c>
      <c r="O3121" s="5">
        <v>524.96</v>
      </c>
      <c r="P3121" s="5">
        <v>126.25</v>
      </c>
      <c r="Q3121" s="5">
        <f>#REF!*#REF!</f>
        <v>1426316.32</v>
      </c>
      <c r="R3121" s="5">
        <v>343021.25</v>
      </c>
      <c r="S3121" s="5">
        <f>#REF!-#REF!</f>
        <v>-1083295.07</v>
      </c>
      <c r="T3121" s="36">
        <f t="shared" si="48"/>
        <v>-0.75950548613227697</v>
      </c>
    </row>
    <row r="3122" spans="1:20" x14ac:dyDescent="0.2">
      <c r="A3122" s="25" t="s">
        <v>40</v>
      </c>
      <c r="B3122" s="25" t="s">
        <v>91</v>
      </c>
      <c r="C3122" s="25" t="s">
        <v>77</v>
      </c>
      <c r="D3122" s="25" t="s">
        <v>27</v>
      </c>
      <c r="E3122" s="25" t="s">
        <v>1916</v>
      </c>
      <c r="F3122" s="2">
        <v>41558</v>
      </c>
      <c r="G3122" s="23" t="str">
        <f>TEXT(Table2[[#This Row],[Order-Date]],"mmm")</f>
        <v>Oct</v>
      </c>
      <c r="H3122">
        <v>2013</v>
      </c>
      <c r="I3122">
        <v>427121675</v>
      </c>
      <c r="J3122" s="2">
        <v>41593</v>
      </c>
      <c r="K3122" s="23">
        <f>WEEKDAY(#REF!,1)</f>
        <v>6</v>
      </c>
      <c r="L3122" s="25">
        <f>IF(#REF!&gt;=#REF!,#REF!-#REF!,"")</f>
        <v>35</v>
      </c>
      <c r="M3122" s="4">
        <v>3650</v>
      </c>
      <c r="N3122" s="5">
        <v>154.06</v>
      </c>
      <c r="O3122" s="5">
        <v>90.93</v>
      </c>
      <c r="P3122" s="5">
        <v>63.13</v>
      </c>
      <c r="Q3122" s="5">
        <f>#REF!*#REF!</f>
        <v>331894.5</v>
      </c>
      <c r="R3122" s="5">
        <v>230424.5</v>
      </c>
      <c r="S3122" s="5">
        <f>#REF!-#REF!</f>
        <v>-101470</v>
      </c>
      <c r="T3122" s="36">
        <f t="shared" si="48"/>
        <v>-0.30572968217309998</v>
      </c>
    </row>
    <row r="3123" spans="1:20" x14ac:dyDescent="0.2">
      <c r="A3123" s="25" t="s">
        <v>46</v>
      </c>
      <c r="B3123" s="25" t="s">
        <v>162</v>
      </c>
      <c r="C3123" s="25" t="s">
        <v>39</v>
      </c>
      <c r="D3123" s="25" t="s">
        <v>27</v>
      </c>
      <c r="E3123" s="25" t="s">
        <v>1916</v>
      </c>
      <c r="F3123" s="2">
        <v>41858</v>
      </c>
      <c r="G3123" s="23" t="str">
        <f>TEXT(Table2[[#This Row],[Order-Date]],"mmm")</f>
        <v>Aug</v>
      </c>
      <c r="H3123">
        <v>2014</v>
      </c>
      <c r="I3123">
        <v>778691470</v>
      </c>
      <c r="J3123" s="2">
        <v>41647</v>
      </c>
      <c r="K3123" s="23">
        <f>WEEKDAY(#REF!,1)</f>
        <v>4</v>
      </c>
      <c r="L3123" s="25" t="str">
        <f>IF(#REF!&gt;=#REF!,#REF!-#REF!,"")</f>
        <v/>
      </c>
      <c r="M3123" s="4">
        <v>965</v>
      </c>
      <c r="N3123" s="5">
        <v>81.73</v>
      </c>
      <c r="O3123" s="5">
        <v>56.67</v>
      </c>
      <c r="P3123" s="5">
        <v>25.06</v>
      </c>
      <c r="Q3123" s="5">
        <f>#REF!*#REF!</f>
        <v>54686.55</v>
      </c>
      <c r="R3123" s="5">
        <v>24182.9</v>
      </c>
      <c r="S3123" s="5">
        <f>#REF!-#REF!</f>
        <v>-30503.65</v>
      </c>
      <c r="T3123" s="36">
        <f t="shared" si="48"/>
        <v>-0.55779071819304704</v>
      </c>
    </row>
    <row r="3124" spans="1:20" x14ac:dyDescent="0.2">
      <c r="A3124" s="25" t="s">
        <v>29</v>
      </c>
      <c r="B3124" s="25" t="s">
        <v>212</v>
      </c>
      <c r="C3124" s="25" t="s">
        <v>22</v>
      </c>
      <c r="D3124" s="25" t="s">
        <v>23</v>
      </c>
      <c r="E3124" s="25" t="s">
        <v>1918</v>
      </c>
      <c r="F3124" s="2">
        <v>42879</v>
      </c>
      <c r="G3124" s="23" t="str">
        <f>TEXT(Table2[[#This Row],[Order-Date]],"mmm")</f>
        <v>May</v>
      </c>
      <c r="H3124">
        <v>2017</v>
      </c>
      <c r="I3124">
        <v>126948583</v>
      </c>
      <c r="J3124" s="2">
        <v>42985</v>
      </c>
      <c r="K3124" s="23">
        <f>WEEKDAY(#REF!,1)</f>
        <v>5</v>
      </c>
      <c r="L3124" s="25">
        <f>IF(#REF!&gt;=#REF!,#REF!-#REF!,"")</f>
        <v>106</v>
      </c>
      <c r="M3124" s="4">
        <v>5762</v>
      </c>
      <c r="N3124" s="5">
        <v>255.28</v>
      </c>
      <c r="O3124" s="5">
        <v>159.41999999999999</v>
      </c>
      <c r="P3124" s="5">
        <v>95.86</v>
      </c>
      <c r="Q3124" s="5">
        <f>#REF!*#REF!</f>
        <v>918578.04</v>
      </c>
      <c r="R3124" s="5">
        <v>552345.31999999995</v>
      </c>
      <c r="S3124" s="5">
        <f>#REF!-#REF!</f>
        <v>-366232.72</v>
      </c>
      <c r="T3124" s="36">
        <f t="shared" si="48"/>
        <v>-0.39869527035503699</v>
      </c>
    </row>
    <row r="3125" spans="1:20" x14ac:dyDescent="0.2">
      <c r="A3125" s="25" t="s">
        <v>29</v>
      </c>
      <c r="B3125" s="25" t="s">
        <v>64</v>
      </c>
      <c r="C3125" s="25" t="s">
        <v>42</v>
      </c>
      <c r="D3125" s="25" t="s">
        <v>27</v>
      </c>
      <c r="E3125" s="25" t="s">
        <v>1917</v>
      </c>
      <c r="F3125" s="2">
        <v>41492</v>
      </c>
      <c r="G3125" s="23" t="str">
        <f>TEXT(Table2[[#This Row],[Order-Date]],"mmm")</f>
        <v>Aug</v>
      </c>
      <c r="H3125">
        <v>2013</v>
      </c>
      <c r="I3125">
        <v>353191840</v>
      </c>
      <c r="J3125" s="2">
        <v>41524</v>
      </c>
      <c r="K3125" s="23">
        <f>WEEKDAY(#REF!,1)</f>
        <v>7</v>
      </c>
      <c r="L3125" s="25">
        <f>IF(#REF!&gt;=#REF!,#REF!-#REF!,"")</f>
        <v>32</v>
      </c>
      <c r="M3125" s="4">
        <v>6169</v>
      </c>
      <c r="N3125" s="5">
        <v>109.28</v>
      </c>
      <c r="O3125" s="5">
        <v>35.840000000000003</v>
      </c>
      <c r="P3125" s="5">
        <v>73.44</v>
      </c>
      <c r="Q3125" s="5">
        <f>#REF!*#REF!</f>
        <v>221096.95999999999</v>
      </c>
      <c r="R3125" s="5">
        <v>453051.36</v>
      </c>
      <c r="S3125" s="5">
        <f>#REF!-#REF!</f>
        <v>231954.4</v>
      </c>
      <c r="T3125" s="36">
        <f t="shared" si="48"/>
        <v>1.0491071428571399</v>
      </c>
    </row>
    <row r="3126" spans="1:20" x14ac:dyDescent="0.2">
      <c r="A3126" s="25" t="s">
        <v>29</v>
      </c>
      <c r="B3126" s="25" t="s">
        <v>88</v>
      </c>
      <c r="C3126" s="25" t="s">
        <v>77</v>
      </c>
      <c r="D3126" s="25" t="s">
        <v>23</v>
      </c>
      <c r="E3126" s="25" t="s">
        <v>1916</v>
      </c>
      <c r="F3126" s="2">
        <v>42983</v>
      </c>
      <c r="G3126" s="23" t="str">
        <f>TEXT(Table2[[#This Row],[Order-Date]],"mmm")</f>
        <v>Sep</v>
      </c>
      <c r="H3126">
        <v>2017</v>
      </c>
      <c r="I3126">
        <v>259032571</v>
      </c>
      <c r="J3126" s="2">
        <v>42868</v>
      </c>
      <c r="K3126" s="23">
        <f>WEEKDAY(#REF!,1)</f>
        <v>7</v>
      </c>
      <c r="L3126" s="25" t="str">
        <f>IF(#REF!&gt;=#REF!,#REF!-#REF!,"")</f>
        <v/>
      </c>
      <c r="M3126" s="4">
        <v>2349</v>
      </c>
      <c r="N3126" s="5">
        <v>154.06</v>
      </c>
      <c r="O3126" s="5">
        <v>90.93</v>
      </c>
      <c r="P3126" s="5">
        <v>63.13</v>
      </c>
      <c r="Q3126" s="5">
        <f>#REF!*#REF!</f>
        <v>213594.57</v>
      </c>
      <c r="R3126" s="5">
        <v>148292.37</v>
      </c>
      <c r="S3126" s="5">
        <f>#REF!-#REF!</f>
        <v>-65302.2</v>
      </c>
      <c r="T3126" s="36">
        <f t="shared" si="48"/>
        <v>-0.30572968217309998</v>
      </c>
    </row>
    <row r="3127" spans="1:20" x14ac:dyDescent="0.2">
      <c r="A3127" s="25" t="s">
        <v>46</v>
      </c>
      <c r="B3127" s="25" t="s">
        <v>119</v>
      </c>
      <c r="C3127" s="25" t="s">
        <v>42</v>
      </c>
      <c r="D3127" s="25" t="s">
        <v>23</v>
      </c>
      <c r="E3127" s="25" t="s">
        <v>1915</v>
      </c>
      <c r="F3127" s="2">
        <v>40462</v>
      </c>
      <c r="G3127" s="23" t="str">
        <f>TEXT(Table2[[#This Row],[Order-Date]],"mmm")</f>
        <v>Oct</v>
      </c>
      <c r="H3127">
        <v>2010</v>
      </c>
      <c r="I3127">
        <v>516394603</v>
      </c>
      <c r="J3127" s="2">
        <v>40433</v>
      </c>
      <c r="K3127" s="23">
        <f>WEEKDAY(#REF!,1)</f>
        <v>1</v>
      </c>
      <c r="L3127" s="25" t="str">
        <f>IF(#REF!&gt;=#REF!,#REF!-#REF!,"")</f>
        <v/>
      </c>
      <c r="M3127" s="4">
        <v>1493</v>
      </c>
      <c r="N3127" s="5">
        <v>109.28</v>
      </c>
      <c r="O3127" s="5">
        <v>35.840000000000003</v>
      </c>
      <c r="P3127" s="5">
        <v>73.44</v>
      </c>
      <c r="Q3127" s="5">
        <f>#REF!*#REF!</f>
        <v>53509.120000000003</v>
      </c>
      <c r="R3127" s="5">
        <v>109645.92</v>
      </c>
      <c r="S3127" s="5">
        <f>#REF!-#REF!</f>
        <v>56136.800000000003</v>
      </c>
      <c r="T3127" s="36">
        <f t="shared" si="48"/>
        <v>1.0491071428571399</v>
      </c>
    </row>
    <row r="3128" spans="1:20" x14ac:dyDescent="0.2">
      <c r="A3128" s="25" t="s">
        <v>29</v>
      </c>
      <c r="B3128" s="25" t="s">
        <v>224</v>
      </c>
      <c r="C3128" s="25" t="s">
        <v>56</v>
      </c>
      <c r="D3128" s="25" t="s">
        <v>27</v>
      </c>
      <c r="E3128" s="25" t="s">
        <v>1916</v>
      </c>
      <c r="F3128" s="2">
        <v>41706</v>
      </c>
      <c r="G3128" s="23" t="str">
        <f>TEXT(Table2[[#This Row],[Order-Date]],"mmm")</f>
        <v>Mar</v>
      </c>
      <c r="H3128">
        <v>2014</v>
      </c>
      <c r="I3128">
        <v>517514264</v>
      </c>
      <c r="J3128" s="2">
        <v>41738</v>
      </c>
      <c r="K3128" s="23">
        <f>WEEKDAY(#REF!,1)</f>
        <v>4</v>
      </c>
      <c r="L3128" s="25">
        <f>IF(#REF!&gt;=#REF!,#REF!-#REF!,"")</f>
        <v>32</v>
      </c>
      <c r="M3128" s="4">
        <v>2826</v>
      </c>
      <c r="N3128" s="5">
        <v>421.89</v>
      </c>
      <c r="O3128" s="5">
        <v>364.69</v>
      </c>
      <c r="P3128" s="5">
        <v>57.2</v>
      </c>
      <c r="Q3128" s="5">
        <f>#REF!*#REF!</f>
        <v>1030613.94</v>
      </c>
      <c r="R3128" s="5">
        <v>161647.20000000001</v>
      </c>
      <c r="S3128" s="5">
        <f>#REF!-#REF!</f>
        <v>-868966.74</v>
      </c>
      <c r="T3128" s="36">
        <f t="shared" si="48"/>
        <v>-0.84315445995228799</v>
      </c>
    </row>
    <row r="3129" spans="1:20" x14ac:dyDescent="0.2">
      <c r="A3129" s="25" t="s">
        <v>29</v>
      </c>
      <c r="B3129" s="25" t="s">
        <v>124</v>
      </c>
      <c r="C3129" s="25" t="s">
        <v>51</v>
      </c>
      <c r="D3129" s="25" t="s">
        <v>27</v>
      </c>
      <c r="E3129" s="25" t="s">
        <v>1917</v>
      </c>
      <c r="F3129" s="2">
        <v>42403</v>
      </c>
      <c r="G3129" s="23" t="str">
        <f>TEXT(Table2[[#This Row],[Order-Date]],"mmm")</f>
        <v>Feb</v>
      </c>
      <c r="H3129">
        <v>2016</v>
      </c>
      <c r="I3129">
        <v>624940383</v>
      </c>
      <c r="J3129" s="2">
        <v>42459</v>
      </c>
      <c r="K3129" s="23">
        <f>WEEKDAY(#REF!,1)</f>
        <v>4</v>
      </c>
      <c r="L3129" s="25">
        <f>IF(#REF!&gt;=#REF!,#REF!-#REF!,"")</f>
        <v>56</v>
      </c>
      <c r="M3129" s="4">
        <v>2602</v>
      </c>
      <c r="N3129" s="5">
        <v>437.2</v>
      </c>
      <c r="O3129" s="5">
        <v>263.33</v>
      </c>
      <c r="P3129" s="5">
        <v>173.87</v>
      </c>
      <c r="Q3129" s="5">
        <f>#REF!*#REF!</f>
        <v>685184.66</v>
      </c>
      <c r="R3129" s="5">
        <v>452409.74</v>
      </c>
      <c r="S3129" s="5">
        <f>#REF!-#REF!</f>
        <v>-232774.92</v>
      </c>
      <c r="T3129" s="36">
        <f t="shared" si="48"/>
        <v>-0.33972581931416901</v>
      </c>
    </row>
    <row r="3130" spans="1:20" x14ac:dyDescent="0.2">
      <c r="A3130" s="25" t="s">
        <v>40</v>
      </c>
      <c r="B3130" s="25" t="s">
        <v>101</v>
      </c>
      <c r="C3130" s="25" t="s">
        <v>65</v>
      </c>
      <c r="D3130" s="25" t="s">
        <v>27</v>
      </c>
      <c r="E3130" s="25" t="s">
        <v>1916</v>
      </c>
      <c r="F3130" s="2">
        <v>40797</v>
      </c>
      <c r="G3130" s="23" t="str">
        <f>TEXT(Table2[[#This Row],[Order-Date]],"mmm")</f>
        <v>Sep</v>
      </c>
      <c r="H3130">
        <v>2011</v>
      </c>
      <c r="I3130">
        <v>821534287</v>
      </c>
      <c r="J3130" s="2">
        <v>40900</v>
      </c>
      <c r="K3130" s="23">
        <f>WEEKDAY(#REF!,1)</f>
        <v>6</v>
      </c>
      <c r="L3130" s="25">
        <f>IF(#REF!&gt;=#REF!,#REF!-#REF!,"")</f>
        <v>103</v>
      </c>
      <c r="M3130" s="4">
        <v>9107</v>
      </c>
      <c r="N3130" s="5">
        <v>9.33</v>
      </c>
      <c r="O3130" s="5">
        <v>6.92</v>
      </c>
      <c r="P3130" s="5">
        <v>2.41</v>
      </c>
      <c r="Q3130" s="5">
        <f>#REF!*#REF!</f>
        <v>63020.44</v>
      </c>
      <c r="R3130" s="5">
        <v>21947.87</v>
      </c>
      <c r="S3130" s="5">
        <f>#REF!-#REF!</f>
        <v>-41072.57</v>
      </c>
      <c r="T3130" s="36">
        <f t="shared" si="48"/>
        <v>-0.65173410404624299</v>
      </c>
    </row>
    <row r="3131" spans="1:20" x14ac:dyDescent="0.2">
      <c r="A3131" s="25" t="s">
        <v>46</v>
      </c>
      <c r="B3131" s="25" t="s">
        <v>132</v>
      </c>
      <c r="C3131" s="25" t="s">
        <v>65</v>
      </c>
      <c r="D3131" s="25" t="s">
        <v>23</v>
      </c>
      <c r="E3131" s="25" t="s">
        <v>1915</v>
      </c>
      <c r="F3131" s="2">
        <v>40273</v>
      </c>
      <c r="G3131" s="23" t="str">
        <f>TEXT(Table2[[#This Row],[Order-Date]],"mmm")</f>
        <v>Apr</v>
      </c>
      <c r="H3131">
        <v>2010</v>
      </c>
      <c r="I3131">
        <v>260469806</v>
      </c>
      <c r="J3131" s="2">
        <v>40348</v>
      </c>
      <c r="K3131" s="23">
        <f>WEEKDAY(#REF!,1)</f>
        <v>7</v>
      </c>
      <c r="L3131" s="25">
        <f>IF(#REF!&gt;=#REF!,#REF!-#REF!,"")</f>
        <v>75</v>
      </c>
      <c r="M3131" s="4">
        <v>7659</v>
      </c>
      <c r="N3131" s="5">
        <v>9.33</v>
      </c>
      <c r="O3131" s="5">
        <v>6.92</v>
      </c>
      <c r="P3131" s="5">
        <v>2.41</v>
      </c>
      <c r="Q3131" s="5">
        <f>#REF!*#REF!</f>
        <v>53000.28</v>
      </c>
      <c r="R3131" s="5">
        <v>18458.189999999999</v>
      </c>
      <c r="S3131" s="5">
        <f>#REF!-#REF!</f>
        <v>-34542.089999999997</v>
      </c>
      <c r="T3131" s="36">
        <f t="shared" si="48"/>
        <v>-0.65173410404624299</v>
      </c>
    </row>
    <row r="3132" spans="1:20" x14ac:dyDescent="0.2">
      <c r="A3132" s="25" t="s">
        <v>46</v>
      </c>
      <c r="B3132" s="25" t="s">
        <v>103</v>
      </c>
      <c r="C3132" s="25" t="s">
        <v>77</v>
      </c>
      <c r="D3132" s="25" t="s">
        <v>23</v>
      </c>
      <c r="E3132" s="25" t="s">
        <v>1917</v>
      </c>
      <c r="F3132" s="2">
        <v>41565</v>
      </c>
      <c r="G3132" s="23" t="str">
        <f>TEXT(Table2[[#This Row],[Order-Date]],"mmm")</f>
        <v>Oct</v>
      </c>
      <c r="H3132">
        <v>2013</v>
      </c>
      <c r="I3132">
        <v>415233266</v>
      </c>
      <c r="J3132" s="2">
        <v>41578</v>
      </c>
      <c r="K3132" s="23">
        <f>WEEKDAY(#REF!,1)</f>
        <v>5</v>
      </c>
      <c r="L3132" s="25">
        <f>IF(#REF!&gt;=#REF!,#REF!-#REF!,"")</f>
        <v>13</v>
      </c>
      <c r="M3132" s="4">
        <v>5606</v>
      </c>
      <c r="N3132" s="5">
        <v>154.06</v>
      </c>
      <c r="O3132" s="5">
        <v>90.93</v>
      </c>
      <c r="P3132" s="5">
        <v>63.13</v>
      </c>
      <c r="Q3132" s="5">
        <f>#REF!*#REF!</f>
        <v>509753.58</v>
      </c>
      <c r="R3132" s="5">
        <v>353906.78</v>
      </c>
      <c r="S3132" s="5">
        <f>#REF!-#REF!</f>
        <v>-155846.79999999999</v>
      </c>
      <c r="T3132" s="36">
        <f t="shared" si="48"/>
        <v>-0.30572968217309998</v>
      </c>
    </row>
    <row r="3133" spans="1:20" x14ac:dyDescent="0.2">
      <c r="A3133" s="25" t="s">
        <v>37</v>
      </c>
      <c r="B3133" s="25" t="s">
        <v>67</v>
      </c>
      <c r="C3133" s="25" t="s">
        <v>22</v>
      </c>
      <c r="D3133" s="25" t="s">
        <v>23</v>
      </c>
      <c r="E3133" s="25" t="s">
        <v>1915</v>
      </c>
      <c r="F3133" s="2">
        <v>41914</v>
      </c>
      <c r="G3133" s="23" t="str">
        <f>TEXT(Table2[[#This Row],[Order-Date]],"mmm")</f>
        <v>Oct</v>
      </c>
      <c r="H3133">
        <v>2014</v>
      </c>
      <c r="I3133">
        <v>129623496</v>
      </c>
      <c r="J3133" s="2">
        <v>41695</v>
      </c>
      <c r="K3133" s="23">
        <f>WEEKDAY(#REF!,1)</f>
        <v>3</v>
      </c>
      <c r="L3133" s="25" t="str">
        <f>IF(#REF!&gt;=#REF!,#REF!-#REF!,"")</f>
        <v/>
      </c>
      <c r="M3133" s="4">
        <v>7328</v>
      </c>
      <c r="N3133" s="5">
        <v>255.28</v>
      </c>
      <c r="O3133" s="5">
        <v>159.41999999999999</v>
      </c>
      <c r="P3133" s="5">
        <v>95.86</v>
      </c>
      <c r="Q3133" s="5">
        <f>#REF!*#REF!</f>
        <v>1168229.76</v>
      </c>
      <c r="R3133" s="5">
        <v>702462.08</v>
      </c>
      <c r="S3133" s="5">
        <f>#REF!-#REF!</f>
        <v>-465767.67999999999</v>
      </c>
      <c r="T3133" s="36">
        <f t="shared" si="48"/>
        <v>-0.39869527035503699</v>
      </c>
    </row>
    <row r="3134" spans="1:20" x14ac:dyDescent="0.2">
      <c r="A3134" s="25" t="s">
        <v>29</v>
      </c>
      <c r="B3134" s="25" t="s">
        <v>126</v>
      </c>
      <c r="C3134" s="25" t="s">
        <v>51</v>
      </c>
      <c r="D3134" s="25" t="s">
        <v>23</v>
      </c>
      <c r="E3134" s="25" t="s">
        <v>1918</v>
      </c>
      <c r="F3134" s="2">
        <v>40837</v>
      </c>
      <c r="G3134" s="23" t="str">
        <f>TEXT(Table2[[#This Row],[Order-Date]],"mmm")</f>
        <v>Oct</v>
      </c>
      <c r="H3134">
        <v>2011</v>
      </c>
      <c r="I3134">
        <v>567751824</v>
      </c>
      <c r="J3134" s="2">
        <v>40868</v>
      </c>
      <c r="K3134" s="23">
        <f>WEEKDAY(#REF!,1)</f>
        <v>2</v>
      </c>
      <c r="L3134" s="25">
        <f>IF(#REF!&gt;=#REF!,#REF!-#REF!,"")</f>
        <v>31</v>
      </c>
      <c r="M3134" s="4">
        <v>9236</v>
      </c>
      <c r="N3134" s="5">
        <v>437.2</v>
      </c>
      <c r="O3134" s="5">
        <v>263.33</v>
      </c>
      <c r="P3134" s="5">
        <v>173.87</v>
      </c>
      <c r="Q3134" s="5">
        <f>#REF!*#REF!</f>
        <v>2432115.88</v>
      </c>
      <c r="R3134" s="5">
        <v>1605863.32</v>
      </c>
      <c r="S3134" s="5">
        <f>#REF!-#REF!</f>
        <v>-826252.56</v>
      </c>
      <c r="T3134" s="36">
        <f t="shared" si="48"/>
        <v>-0.33972581931416901</v>
      </c>
    </row>
    <row r="3135" spans="1:20" x14ac:dyDescent="0.2">
      <c r="A3135" s="25" t="s">
        <v>46</v>
      </c>
      <c r="B3135" s="25" t="s">
        <v>143</v>
      </c>
      <c r="C3135" s="25" t="s">
        <v>51</v>
      </c>
      <c r="D3135" s="25" t="s">
        <v>23</v>
      </c>
      <c r="E3135" s="25" t="s">
        <v>1916</v>
      </c>
      <c r="F3135" s="2">
        <v>40999</v>
      </c>
      <c r="G3135" s="23" t="str">
        <f>TEXT(Table2[[#This Row],[Order-Date]],"mmm")</f>
        <v>Mar</v>
      </c>
      <c r="H3135">
        <v>2012</v>
      </c>
      <c r="I3135">
        <v>264042079</v>
      </c>
      <c r="J3135" s="2">
        <v>40913</v>
      </c>
      <c r="K3135" s="23">
        <f>WEEKDAY(#REF!,1)</f>
        <v>5</v>
      </c>
      <c r="L3135" s="25" t="str">
        <f>IF(#REF!&gt;=#REF!,#REF!-#REF!,"")</f>
        <v/>
      </c>
      <c r="M3135" s="4">
        <v>4774</v>
      </c>
      <c r="N3135" s="5">
        <v>437.2</v>
      </c>
      <c r="O3135" s="5">
        <v>263.33</v>
      </c>
      <c r="P3135" s="5">
        <v>173.87</v>
      </c>
      <c r="Q3135" s="5">
        <f>#REF!*#REF!</f>
        <v>1257137.42</v>
      </c>
      <c r="R3135" s="5">
        <v>830055.38</v>
      </c>
      <c r="S3135" s="5">
        <f>#REF!-#REF!</f>
        <v>-427082.04</v>
      </c>
      <c r="T3135" s="36">
        <f t="shared" si="48"/>
        <v>-0.33972581931416901</v>
      </c>
    </row>
    <row r="3136" spans="1:20" x14ac:dyDescent="0.2">
      <c r="A3136" s="25" t="s">
        <v>32</v>
      </c>
      <c r="B3136" s="25" t="s">
        <v>110</v>
      </c>
      <c r="C3136" s="25" t="s">
        <v>26</v>
      </c>
      <c r="D3136" s="25" t="s">
        <v>23</v>
      </c>
      <c r="E3136" s="25" t="s">
        <v>1917</v>
      </c>
      <c r="F3136" s="2">
        <v>41751</v>
      </c>
      <c r="G3136" s="23" t="str">
        <f>TEXT(Table2[[#This Row],[Order-Date]],"mmm")</f>
        <v>Apr</v>
      </c>
      <c r="H3136">
        <v>2014</v>
      </c>
      <c r="I3136">
        <v>973230588</v>
      </c>
      <c r="J3136" s="2">
        <v>41857</v>
      </c>
      <c r="K3136" s="23">
        <f>WEEKDAY(#REF!,1)</f>
        <v>4</v>
      </c>
      <c r="L3136" s="25">
        <f>IF(#REF!&gt;=#REF!,#REF!-#REF!,"")</f>
        <v>106</v>
      </c>
      <c r="M3136" s="4">
        <v>9413</v>
      </c>
      <c r="N3136" s="5">
        <v>152.58000000000001</v>
      </c>
      <c r="O3136" s="5">
        <v>97.44</v>
      </c>
      <c r="P3136" s="5">
        <v>55.14</v>
      </c>
      <c r="Q3136" s="5">
        <f>#REF!*#REF!</f>
        <v>917202.72</v>
      </c>
      <c r="R3136" s="5">
        <v>519032.82</v>
      </c>
      <c r="S3136" s="5">
        <f>#REF!-#REF!</f>
        <v>-398169.9</v>
      </c>
      <c r="T3136" s="36">
        <f t="shared" si="48"/>
        <v>-0.43411330049261099</v>
      </c>
    </row>
    <row r="3137" spans="1:20" x14ac:dyDescent="0.2">
      <c r="A3137" s="25" t="s">
        <v>46</v>
      </c>
      <c r="B3137" s="25" t="s">
        <v>143</v>
      </c>
      <c r="C3137" s="25" t="s">
        <v>77</v>
      </c>
      <c r="D3137" s="25" t="s">
        <v>23</v>
      </c>
      <c r="E3137" s="25" t="s">
        <v>1918</v>
      </c>
      <c r="F3137" s="2">
        <v>41685</v>
      </c>
      <c r="G3137" s="23" t="str">
        <f>TEXT(Table2[[#This Row],[Order-Date]],"mmm")</f>
        <v>Feb</v>
      </c>
      <c r="H3137">
        <v>2014</v>
      </c>
      <c r="I3137">
        <v>920366179</v>
      </c>
      <c r="J3137" s="2">
        <v>41685</v>
      </c>
      <c r="K3137" s="23">
        <f>WEEKDAY(#REF!,1)</f>
        <v>7</v>
      </c>
      <c r="L3137" s="25">
        <f>IF(#REF!&gt;=#REF!,#REF!-#REF!,"")</f>
        <v>0</v>
      </c>
      <c r="M3137" s="4">
        <v>5660</v>
      </c>
      <c r="N3137" s="5">
        <v>154.06</v>
      </c>
      <c r="O3137" s="5">
        <v>90.93</v>
      </c>
      <c r="P3137" s="5">
        <v>63.13</v>
      </c>
      <c r="Q3137" s="5">
        <f>#REF!*#REF!</f>
        <v>514663.8</v>
      </c>
      <c r="R3137" s="5">
        <v>357315.8</v>
      </c>
      <c r="S3137" s="5">
        <f>#REF!-#REF!</f>
        <v>-157348</v>
      </c>
      <c r="T3137" s="36">
        <f t="shared" si="48"/>
        <v>-0.30572968217309998</v>
      </c>
    </row>
    <row r="3138" spans="1:20" x14ac:dyDescent="0.2">
      <c r="A3138" s="25" t="s">
        <v>32</v>
      </c>
      <c r="B3138" s="25" t="s">
        <v>182</v>
      </c>
      <c r="C3138" s="25" t="s">
        <v>77</v>
      </c>
      <c r="D3138" s="25" t="s">
        <v>27</v>
      </c>
      <c r="E3138" s="25" t="s">
        <v>1915</v>
      </c>
      <c r="F3138" s="2">
        <v>42547</v>
      </c>
      <c r="G3138" s="23" t="str">
        <f>TEXT(Table2[[#This Row],[Order-Date]],"mmm")</f>
        <v>Jun</v>
      </c>
      <c r="H3138">
        <v>2016</v>
      </c>
      <c r="I3138">
        <v>650810182</v>
      </c>
      <c r="J3138" s="2">
        <v>42572</v>
      </c>
      <c r="K3138" s="23">
        <f>WEEKDAY(#REF!,1)</f>
        <v>5</v>
      </c>
      <c r="L3138" s="25">
        <f>IF(#REF!&gt;=#REF!,#REF!-#REF!,"")</f>
        <v>25</v>
      </c>
      <c r="M3138" s="4">
        <v>8050</v>
      </c>
      <c r="N3138" s="5">
        <v>154.06</v>
      </c>
      <c r="O3138" s="5">
        <v>90.93</v>
      </c>
      <c r="P3138" s="5">
        <v>63.13</v>
      </c>
      <c r="Q3138" s="5">
        <f>#REF!*#REF!</f>
        <v>731986.5</v>
      </c>
      <c r="R3138" s="5">
        <v>508196.5</v>
      </c>
      <c r="S3138" s="5">
        <f>#REF!-#REF!</f>
        <v>-223790</v>
      </c>
      <c r="T3138" s="36">
        <f t="shared" si="48"/>
        <v>-0.30572968217309998</v>
      </c>
    </row>
    <row r="3139" spans="1:20" x14ac:dyDescent="0.2">
      <c r="A3139" s="25" t="s">
        <v>46</v>
      </c>
      <c r="B3139" s="25" t="s">
        <v>78</v>
      </c>
      <c r="C3139" s="25" t="s">
        <v>42</v>
      </c>
      <c r="D3139" s="25" t="s">
        <v>27</v>
      </c>
      <c r="E3139" s="25" t="s">
        <v>1917</v>
      </c>
      <c r="F3139" s="2">
        <v>42323</v>
      </c>
      <c r="G3139" s="23" t="str">
        <f>TEXT(Table2[[#This Row],[Order-Date]],"mmm")</f>
        <v>Nov</v>
      </c>
      <c r="H3139">
        <v>2015</v>
      </c>
      <c r="I3139">
        <v>780236423</v>
      </c>
      <c r="J3139" s="2">
        <v>42367</v>
      </c>
      <c r="K3139" s="23">
        <f>WEEKDAY(#REF!,1)</f>
        <v>3</v>
      </c>
      <c r="L3139" s="25">
        <f>IF(#REF!&gt;=#REF!,#REF!-#REF!,"")</f>
        <v>44</v>
      </c>
      <c r="M3139" s="4">
        <v>8151</v>
      </c>
      <c r="N3139" s="5">
        <v>109.28</v>
      </c>
      <c r="O3139" s="5">
        <v>35.840000000000003</v>
      </c>
      <c r="P3139" s="5">
        <v>73.44</v>
      </c>
      <c r="Q3139" s="5">
        <f>#REF!*#REF!</f>
        <v>292131.84000000003</v>
      </c>
      <c r="R3139" s="5">
        <v>598609.43999999994</v>
      </c>
      <c r="S3139" s="5">
        <f>#REF!-#REF!</f>
        <v>306477.59999999998</v>
      </c>
      <c r="T3139" s="36">
        <f t="shared" ref="T3139:T3202" si="49">S3139/Q3139</f>
        <v>1.0491071428571399</v>
      </c>
    </row>
    <row r="3140" spans="1:20" x14ac:dyDescent="0.2">
      <c r="A3140" s="25" t="s">
        <v>46</v>
      </c>
      <c r="B3140" s="25" t="s">
        <v>84</v>
      </c>
      <c r="C3140" s="25" t="s">
        <v>65</v>
      </c>
      <c r="D3140" s="25" t="s">
        <v>27</v>
      </c>
      <c r="E3140" s="25" t="s">
        <v>1918</v>
      </c>
      <c r="F3140" s="2">
        <v>42155</v>
      </c>
      <c r="G3140" s="23" t="str">
        <f>TEXT(Table2[[#This Row],[Order-Date]],"mmm")</f>
        <v>May</v>
      </c>
      <c r="H3140">
        <v>2015</v>
      </c>
      <c r="I3140">
        <v>644631230</v>
      </c>
      <c r="J3140" s="2">
        <v>42315</v>
      </c>
      <c r="K3140" s="23">
        <f>WEEKDAY(#REF!,1)</f>
        <v>7</v>
      </c>
      <c r="L3140" s="25">
        <f>IF(#REF!&gt;=#REF!,#REF!-#REF!,"")</f>
        <v>160</v>
      </c>
      <c r="M3140" s="4">
        <v>9561</v>
      </c>
      <c r="N3140" s="5">
        <v>9.33</v>
      </c>
      <c r="O3140" s="5">
        <v>6.92</v>
      </c>
      <c r="P3140" s="5">
        <v>2.41</v>
      </c>
      <c r="Q3140" s="5">
        <f>#REF!*#REF!</f>
        <v>66162.12</v>
      </c>
      <c r="R3140" s="5">
        <v>23042.01</v>
      </c>
      <c r="S3140" s="5">
        <f>#REF!-#REF!</f>
        <v>-43120.11</v>
      </c>
      <c r="T3140" s="36">
        <f t="shared" si="49"/>
        <v>-0.65173410404624299</v>
      </c>
    </row>
    <row r="3141" spans="1:20" x14ac:dyDescent="0.2">
      <c r="A3141" s="25" t="s">
        <v>46</v>
      </c>
      <c r="B3141" s="25" t="s">
        <v>142</v>
      </c>
      <c r="C3141" s="25" t="s">
        <v>56</v>
      </c>
      <c r="D3141" s="25" t="s">
        <v>23</v>
      </c>
      <c r="E3141" s="25" t="s">
        <v>1918</v>
      </c>
      <c r="F3141" s="2">
        <v>42101</v>
      </c>
      <c r="G3141" s="23" t="str">
        <f>TEXT(Table2[[#This Row],[Order-Date]],"mmm")</f>
        <v>Apr</v>
      </c>
      <c r="H3141">
        <v>2015</v>
      </c>
      <c r="I3141">
        <v>550293433</v>
      </c>
      <c r="J3141" s="2">
        <v>42231</v>
      </c>
      <c r="K3141" s="23">
        <f>WEEKDAY(#REF!,1)</f>
        <v>7</v>
      </c>
      <c r="L3141" s="25">
        <f>IF(#REF!&gt;=#REF!,#REF!-#REF!,"")</f>
        <v>130</v>
      </c>
      <c r="M3141" s="4">
        <v>2910</v>
      </c>
      <c r="N3141" s="5">
        <v>421.89</v>
      </c>
      <c r="O3141" s="5">
        <v>364.69</v>
      </c>
      <c r="P3141" s="5">
        <v>57.2</v>
      </c>
      <c r="Q3141" s="5">
        <f>#REF!*#REF!</f>
        <v>1061247.8999999999</v>
      </c>
      <c r="R3141" s="5">
        <v>166452</v>
      </c>
      <c r="S3141" s="5">
        <f>#REF!-#REF!</f>
        <v>-894795.9</v>
      </c>
      <c r="T3141" s="36">
        <f t="shared" si="49"/>
        <v>-0.84315445995228799</v>
      </c>
    </row>
    <row r="3142" spans="1:20" x14ac:dyDescent="0.2">
      <c r="A3142" s="25" t="s">
        <v>37</v>
      </c>
      <c r="B3142" s="25" t="s">
        <v>155</v>
      </c>
      <c r="C3142" s="25" t="s">
        <v>22</v>
      </c>
      <c r="D3142" s="25" t="s">
        <v>27</v>
      </c>
      <c r="E3142" s="25" t="s">
        <v>1917</v>
      </c>
      <c r="F3142" s="2">
        <v>40196</v>
      </c>
      <c r="G3142" s="23" t="str">
        <f>TEXT(Table2[[#This Row],[Order-Date]],"mmm")</f>
        <v>Jan</v>
      </c>
      <c r="H3142">
        <v>2010</v>
      </c>
      <c r="I3142">
        <v>423834359</v>
      </c>
      <c r="J3142" s="2">
        <v>40229</v>
      </c>
      <c r="K3142" s="23">
        <f>WEEKDAY(#REF!,1)</f>
        <v>7</v>
      </c>
      <c r="L3142" s="25">
        <f>IF(#REF!&gt;=#REF!,#REF!-#REF!,"")</f>
        <v>33</v>
      </c>
      <c r="M3142" s="4">
        <v>860</v>
      </c>
      <c r="N3142" s="5">
        <v>255.28</v>
      </c>
      <c r="O3142" s="5">
        <v>159.41999999999999</v>
      </c>
      <c r="P3142" s="5">
        <v>95.86</v>
      </c>
      <c r="Q3142" s="5">
        <f>#REF!*#REF!</f>
        <v>137101.20000000001</v>
      </c>
      <c r="R3142" s="5">
        <v>82439.600000000006</v>
      </c>
      <c r="S3142" s="5">
        <f>#REF!-#REF!</f>
        <v>-54661.599999999999</v>
      </c>
      <c r="T3142" s="36">
        <f t="shared" si="49"/>
        <v>-0.39869527035503699</v>
      </c>
    </row>
    <row r="3143" spans="1:20" x14ac:dyDescent="0.2">
      <c r="A3143" s="25" t="s">
        <v>29</v>
      </c>
      <c r="B3143" s="25" t="s">
        <v>177</v>
      </c>
      <c r="C3143" s="25" t="s">
        <v>65</v>
      </c>
      <c r="D3143" s="25" t="s">
        <v>27</v>
      </c>
      <c r="E3143" s="25" t="s">
        <v>1917</v>
      </c>
      <c r="F3143" s="2">
        <v>41072</v>
      </c>
      <c r="G3143" s="23" t="str">
        <f>TEXT(Table2[[#This Row],[Order-Date]],"mmm")</f>
        <v>Jun</v>
      </c>
      <c r="H3143">
        <v>2012</v>
      </c>
      <c r="I3143">
        <v>262177836</v>
      </c>
      <c r="J3143" s="2">
        <v>41290</v>
      </c>
      <c r="K3143" s="23">
        <f>WEEKDAY(#REF!,1)</f>
        <v>4</v>
      </c>
      <c r="L3143" s="25">
        <f>IF(#REF!&gt;=#REF!,#REF!-#REF!,"")</f>
        <v>218</v>
      </c>
      <c r="M3143" s="4">
        <v>3103</v>
      </c>
      <c r="N3143" s="5">
        <v>9.33</v>
      </c>
      <c r="O3143" s="5">
        <v>6.92</v>
      </c>
      <c r="P3143" s="5">
        <v>2.41</v>
      </c>
      <c r="Q3143" s="5">
        <f>#REF!*#REF!</f>
        <v>21472.76</v>
      </c>
      <c r="R3143" s="5">
        <v>7478.23</v>
      </c>
      <c r="S3143" s="5">
        <f>#REF!-#REF!</f>
        <v>-13994.53</v>
      </c>
      <c r="T3143" s="36">
        <f t="shared" si="49"/>
        <v>-0.65173410404624299</v>
      </c>
    </row>
    <row r="3144" spans="1:20" x14ac:dyDescent="0.2">
      <c r="A3144" s="25" t="s">
        <v>29</v>
      </c>
      <c r="B3144" s="25" t="s">
        <v>202</v>
      </c>
      <c r="C3144" s="25" t="s">
        <v>85</v>
      </c>
      <c r="D3144" s="25" t="s">
        <v>23</v>
      </c>
      <c r="E3144" s="25" t="s">
        <v>1916</v>
      </c>
      <c r="F3144" s="2">
        <v>42515</v>
      </c>
      <c r="G3144" s="23" t="str">
        <f>TEXT(Table2[[#This Row],[Order-Date]],"mmm")</f>
        <v>May</v>
      </c>
      <c r="H3144">
        <v>2016</v>
      </c>
      <c r="I3144">
        <v>582560193</v>
      </c>
      <c r="J3144" s="2">
        <v>42518</v>
      </c>
      <c r="K3144" s="23">
        <f>WEEKDAY(#REF!,1)</f>
        <v>7</v>
      </c>
      <c r="L3144" s="25">
        <f>IF(#REF!&gt;=#REF!,#REF!-#REF!,"")</f>
        <v>3</v>
      </c>
      <c r="M3144" s="4">
        <v>1362</v>
      </c>
      <c r="N3144" s="5">
        <v>668.27</v>
      </c>
      <c r="O3144" s="5">
        <v>502.54</v>
      </c>
      <c r="P3144" s="5">
        <v>165.73</v>
      </c>
      <c r="Q3144" s="5">
        <f>#REF!*#REF!</f>
        <v>684459.48</v>
      </c>
      <c r="R3144" s="5">
        <v>225724.26</v>
      </c>
      <c r="S3144" s="5">
        <f>#REF!-#REF!</f>
        <v>-458735.22</v>
      </c>
      <c r="T3144" s="36">
        <f t="shared" si="49"/>
        <v>-0.67021530624427905</v>
      </c>
    </row>
    <row r="3145" spans="1:20" x14ac:dyDescent="0.2">
      <c r="A3145" s="25" t="s">
        <v>20</v>
      </c>
      <c r="B3145" s="25" t="s">
        <v>61</v>
      </c>
      <c r="C3145" s="25" t="s">
        <v>85</v>
      </c>
      <c r="D3145" s="25" t="s">
        <v>23</v>
      </c>
      <c r="E3145" s="25" t="s">
        <v>1917</v>
      </c>
      <c r="F3145" s="2">
        <v>42930</v>
      </c>
      <c r="G3145" s="23" t="str">
        <f>TEXT(Table2[[#This Row],[Order-Date]],"mmm")</f>
        <v>Jul</v>
      </c>
      <c r="H3145">
        <v>2017</v>
      </c>
      <c r="I3145">
        <v>172530257</v>
      </c>
      <c r="J3145" s="2">
        <v>42978</v>
      </c>
      <c r="K3145" s="23">
        <f>WEEKDAY(#REF!,1)</f>
        <v>5</v>
      </c>
      <c r="L3145" s="25">
        <f>IF(#REF!&gt;=#REF!,#REF!-#REF!,"")</f>
        <v>48</v>
      </c>
      <c r="M3145" s="4">
        <v>4392</v>
      </c>
      <c r="N3145" s="5">
        <v>668.27</v>
      </c>
      <c r="O3145" s="5">
        <v>502.54</v>
      </c>
      <c r="P3145" s="5">
        <v>165.73</v>
      </c>
      <c r="Q3145" s="5">
        <f>#REF!*#REF!</f>
        <v>2207155.6800000002</v>
      </c>
      <c r="R3145" s="5">
        <v>727886.16</v>
      </c>
      <c r="S3145" s="5">
        <f>#REF!-#REF!</f>
        <v>-1479269.52</v>
      </c>
      <c r="T3145" s="36">
        <f t="shared" si="49"/>
        <v>-0.67021530624427905</v>
      </c>
    </row>
    <row r="3146" spans="1:20" x14ac:dyDescent="0.2">
      <c r="A3146" s="25" t="s">
        <v>29</v>
      </c>
      <c r="B3146" s="25" t="s">
        <v>153</v>
      </c>
      <c r="C3146" s="25" t="s">
        <v>77</v>
      </c>
      <c r="D3146" s="25" t="s">
        <v>23</v>
      </c>
      <c r="E3146" s="25" t="s">
        <v>1917</v>
      </c>
      <c r="F3146" s="2">
        <v>41646</v>
      </c>
      <c r="G3146" s="23" t="str">
        <f>TEXT(Table2[[#This Row],[Order-Date]],"mmm")</f>
        <v>Jan</v>
      </c>
      <c r="H3146">
        <v>2014</v>
      </c>
      <c r="I3146">
        <v>139949357</v>
      </c>
      <c r="J3146" s="2">
        <v>41834</v>
      </c>
      <c r="K3146" s="23">
        <f>WEEKDAY(#REF!,1)</f>
        <v>2</v>
      </c>
      <c r="L3146" s="25">
        <f>IF(#REF!&gt;=#REF!,#REF!-#REF!,"")</f>
        <v>188</v>
      </c>
      <c r="M3146" s="4">
        <v>2980</v>
      </c>
      <c r="N3146" s="5">
        <v>154.06</v>
      </c>
      <c r="O3146" s="5">
        <v>90.93</v>
      </c>
      <c r="P3146" s="5">
        <v>63.13</v>
      </c>
      <c r="Q3146" s="5">
        <f>#REF!*#REF!</f>
        <v>270971.40000000002</v>
      </c>
      <c r="R3146" s="5">
        <v>188127.4</v>
      </c>
      <c r="S3146" s="5">
        <f>#REF!-#REF!</f>
        <v>-82844</v>
      </c>
      <c r="T3146" s="36">
        <f t="shared" si="49"/>
        <v>-0.30572968217309998</v>
      </c>
    </row>
    <row r="3147" spans="1:20" x14ac:dyDescent="0.2">
      <c r="A3147" s="25" t="s">
        <v>46</v>
      </c>
      <c r="B3147" s="25" t="s">
        <v>220</v>
      </c>
      <c r="C3147" s="25" t="s">
        <v>31</v>
      </c>
      <c r="D3147" s="25" t="s">
        <v>27</v>
      </c>
      <c r="E3147" s="25" t="s">
        <v>1916</v>
      </c>
      <c r="F3147" s="2">
        <v>40284</v>
      </c>
      <c r="G3147" s="23" t="str">
        <f>TEXT(Table2[[#This Row],[Order-Date]],"mmm")</f>
        <v>Apr</v>
      </c>
      <c r="H3147">
        <v>2010</v>
      </c>
      <c r="I3147">
        <v>762991321</v>
      </c>
      <c r="J3147" s="2">
        <v>40315</v>
      </c>
      <c r="K3147" s="23">
        <f>WEEKDAY(#REF!,1)</f>
        <v>2</v>
      </c>
      <c r="L3147" s="25">
        <f>IF(#REF!&gt;=#REF!,#REF!-#REF!,"")</f>
        <v>31</v>
      </c>
      <c r="M3147" s="4">
        <v>4942</v>
      </c>
      <c r="N3147" s="5">
        <v>47.45</v>
      </c>
      <c r="O3147" s="5">
        <v>31.79</v>
      </c>
      <c r="P3147" s="5">
        <v>15.66</v>
      </c>
      <c r="Q3147" s="5">
        <f>#REF!*#REF!</f>
        <v>157106.18</v>
      </c>
      <c r="R3147" s="5">
        <v>77391.72</v>
      </c>
      <c r="S3147" s="5">
        <f>#REF!-#REF!</f>
        <v>-79714.460000000006</v>
      </c>
      <c r="T3147" s="36">
        <f t="shared" si="49"/>
        <v>-0.50739226171752105</v>
      </c>
    </row>
    <row r="3148" spans="1:20" x14ac:dyDescent="0.2">
      <c r="A3148" s="25" t="s">
        <v>40</v>
      </c>
      <c r="B3148" s="25" t="s">
        <v>72</v>
      </c>
      <c r="C3148" s="25" t="s">
        <v>56</v>
      </c>
      <c r="D3148" s="25" t="s">
        <v>27</v>
      </c>
      <c r="E3148" s="25" t="s">
        <v>1918</v>
      </c>
      <c r="F3148" s="2">
        <v>42574</v>
      </c>
      <c r="G3148" s="23" t="str">
        <f>TEXT(Table2[[#This Row],[Order-Date]],"mmm")</f>
        <v>Jul</v>
      </c>
      <c r="H3148">
        <v>2016</v>
      </c>
      <c r="I3148">
        <v>140142476</v>
      </c>
      <c r="J3148" s="2">
        <v>42409</v>
      </c>
      <c r="K3148" s="23">
        <f>WEEKDAY(#REF!,1)</f>
        <v>3</v>
      </c>
      <c r="L3148" s="25" t="str">
        <f>IF(#REF!&gt;=#REF!,#REF!-#REF!,"")</f>
        <v/>
      </c>
      <c r="M3148" s="4">
        <v>128</v>
      </c>
      <c r="N3148" s="5">
        <v>421.89</v>
      </c>
      <c r="O3148" s="5">
        <v>364.69</v>
      </c>
      <c r="P3148" s="5">
        <v>57.2</v>
      </c>
      <c r="Q3148" s="5">
        <f>#REF!*#REF!</f>
        <v>46680.32</v>
      </c>
      <c r="R3148" s="5">
        <v>7321.6</v>
      </c>
      <c r="S3148" s="5">
        <f>#REF!-#REF!</f>
        <v>-39358.720000000001</v>
      </c>
      <c r="T3148" s="36">
        <f t="shared" si="49"/>
        <v>-0.84315445995228799</v>
      </c>
    </row>
    <row r="3149" spans="1:20" x14ac:dyDescent="0.2">
      <c r="A3149" s="25" t="s">
        <v>20</v>
      </c>
      <c r="B3149" s="25" t="s">
        <v>179</v>
      </c>
      <c r="C3149" s="25" t="s">
        <v>34</v>
      </c>
      <c r="D3149" s="25" t="s">
        <v>27</v>
      </c>
      <c r="E3149" s="25" t="s">
        <v>1918</v>
      </c>
      <c r="F3149" s="2">
        <v>40767</v>
      </c>
      <c r="G3149" s="23" t="str">
        <f>TEXT(Table2[[#This Row],[Order-Date]],"mmm")</f>
        <v>Aug</v>
      </c>
      <c r="H3149">
        <v>2011</v>
      </c>
      <c r="I3149">
        <v>940201652</v>
      </c>
      <c r="J3149" s="2">
        <v>40909</v>
      </c>
      <c r="K3149" s="23">
        <f>WEEKDAY(#REF!,1)</f>
        <v>1</v>
      </c>
      <c r="L3149" s="25">
        <f>IF(#REF!&gt;=#REF!,#REF!-#REF!,"")</f>
        <v>142</v>
      </c>
      <c r="M3149" s="4">
        <v>5417</v>
      </c>
      <c r="N3149" s="5">
        <v>205.7</v>
      </c>
      <c r="O3149" s="5">
        <v>117.11</v>
      </c>
      <c r="P3149" s="5">
        <v>88.59</v>
      </c>
      <c r="Q3149" s="5">
        <f>#REF!*#REF!</f>
        <v>634384.87</v>
      </c>
      <c r="R3149" s="5">
        <v>479892.03</v>
      </c>
      <c r="S3149" s="5">
        <f>#REF!-#REF!</f>
        <v>-154492.84</v>
      </c>
      <c r="T3149" s="36">
        <f t="shared" si="49"/>
        <v>-0.24353172231235601</v>
      </c>
    </row>
    <row r="3150" spans="1:20" x14ac:dyDescent="0.2">
      <c r="A3150" s="25" t="s">
        <v>40</v>
      </c>
      <c r="B3150" s="25" t="s">
        <v>203</v>
      </c>
      <c r="C3150" s="25" t="s">
        <v>39</v>
      </c>
      <c r="D3150" s="25" t="s">
        <v>27</v>
      </c>
      <c r="E3150" s="25" t="s">
        <v>1915</v>
      </c>
      <c r="F3150" s="2">
        <v>41631</v>
      </c>
      <c r="G3150" s="23" t="str">
        <f>TEXT(Table2[[#This Row],[Order-Date]],"mmm")</f>
        <v>Dec</v>
      </c>
      <c r="H3150">
        <v>2013</v>
      </c>
      <c r="I3150">
        <v>952280175</v>
      </c>
      <c r="J3150" s="2">
        <v>41654</v>
      </c>
      <c r="K3150" s="23">
        <f>WEEKDAY(#REF!,1)</f>
        <v>4</v>
      </c>
      <c r="L3150" s="25">
        <f>IF(#REF!&gt;=#REF!,#REF!-#REF!,"")</f>
        <v>23</v>
      </c>
      <c r="M3150" s="4">
        <v>9720</v>
      </c>
      <c r="N3150" s="5">
        <v>81.73</v>
      </c>
      <c r="O3150" s="5">
        <v>56.67</v>
      </c>
      <c r="P3150" s="5">
        <v>25.06</v>
      </c>
      <c r="Q3150" s="5">
        <f>#REF!*#REF!</f>
        <v>550832.4</v>
      </c>
      <c r="R3150" s="5">
        <v>243583.2</v>
      </c>
      <c r="S3150" s="5">
        <f>#REF!-#REF!</f>
        <v>-307249.2</v>
      </c>
      <c r="T3150" s="36">
        <f t="shared" si="49"/>
        <v>-0.55779071819304704</v>
      </c>
    </row>
    <row r="3151" spans="1:20" x14ac:dyDescent="0.2">
      <c r="A3151" s="25" t="s">
        <v>40</v>
      </c>
      <c r="B3151" s="25" t="s">
        <v>90</v>
      </c>
      <c r="C3151" s="25" t="s">
        <v>31</v>
      </c>
      <c r="D3151" s="25" t="s">
        <v>23</v>
      </c>
      <c r="E3151" s="25" t="s">
        <v>1915</v>
      </c>
      <c r="F3151" s="2">
        <v>41935</v>
      </c>
      <c r="G3151" s="23" t="str">
        <f>TEXT(Table2[[#This Row],[Order-Date]],"mmm")</f>
        <v>Oct</v>
      </c>
      <c r="H3151">
        <v>2014</v>
      </c>
      <c r="I3151">
        <v>735801875</v>
      </c>
      <c r="J3151" s="2">
        <v>41956</v>
      </c>
      <c r="K3151" s="23">
        <f>WEEKDAY(#REF!,1)</f>
        <v>5</v>
      </c>
      <c r="L3151" s="25">
        <f>IF(#REF!&gt;=#REF!,#REF!-#REF!,"")</f>
        <v>21</v>
      </c>
      <c r="M3151" s="4">
        <v>8981</v>
      </c>
      <c r="N3151" s="5">
        <v>47.45</v>
      </c>
      <c r="O3151" s="5">
        <v>31.79</v>
      </c>
      <c r="P3151" s="5">
        <v>15.66</v>
      </c>
      <c r="Q3151" s="5">
        <f>#REF!*#REF!</f>
        <v>285505.99</v>
      </c>
      <c r="R3151" s="5">
        <v>140642.46</v>
      </c>
      <c r="S3151" s="5">
        <f>#REF!-#REF!</f>
        <v>-144863.53</v>
      </c>
      <c r="T3151" s="36">
        <f t="shared" si="49"/>
        <v>-0.50739226171752105</v>
      </c>
    </row>
    <row r="3152" spans="1:20" x14ac:dyDescent="0.2">
      <c r="A3152" s="25" t="s">
        <v>29</v>
      </c>
      <c r="B3152" s="25" t="s">
        <v>165</v>
      </c>
      <c r="C3152" s="25" t="s">
        <v>42</v>
      </c>
      <c r="D3152" s="25" t="s">
        <v>27</v>
      </c>
      <c r="E3152" s="25" t="s">
        <v>1917</v>
      </c>
      <c r="F3152" s="2">
        <v>42250</v>
      </c>
      <c r="G3152" s="23" t="str">
        <f>TEXT(Table2[[#This Row],[Order-Date]],"mmm")</f>
        <v>Sep</v>
      </c>
      <c r="H3152">
        <v>2015</v>
      </c>
      <c r="I3152">
        <v>470503079</v>
      </c>
      <c r="J3152" s="2">
        <v>42084</v>
      </c>
      <c r="K3152" s="23">
        <f>WEEKDAY(#REF!,1)</f>
        <v>7</v>
      </c>
      <c r="L3152" s="25" t="str">
        <f>IF(#REF!&gt;=#REF!,#REF!-#REF!,"")</f>
        <v/>
      </c>
      <c r="M3152" s="4">
        <v>1172</v>
      </c>
      <c r="N3152" s="5">
        <v>109.28</v>
      </c>
      <c r="O3152" s="5">
        <v>35.840000000000003</v>
      </c>
      <c r="P3152" s="5">
        <v>73.44</v>
      </c>
      <c r="Q3152" s="5">
        <f>#REF!*#REF!</f>
        <v>42004.480000000003</v>
      </c>
      <c r="R3152" s="5">
        <v>86071.679999999993</v>
      </c>
      <c r="S3152" s="5">
        <f>#REF!-#REF!</f>
        <v>44067.199999999997</v>
      </c>
      <c r="T3152" s="36">
        <f t="shared" si="49"/>
        <v>1.0491071428571399</v>
      </c>
    </row>
    <row r="3153" spans="1:20" x14ac:dyDescent="0.2">
      <c r="A3153" s="25" t="s">
        <v>32</v>
      </c>
      <c r="B3153" s="25" t="s">
        <v>96</v>
      </c>
      <c r="C3153" s="25" t="s">
        <v>31</v>
      </c>
      <c r="D3153" s="25" t="s">
        <v>23</v>
      </c>
      <c r="E3153" s="25" t="s">
        <v>1917</v>
      </c>
      <c r="F3153" s="2">
        <v>41326</v>
      </c>
      <c r="G3153" s="23" t="str">
        <f>TEXT(Table2[[#This Row],[Order-Date]],"mmm")</f>
        <v>Feb</v>
      </c>
      <c r="H3153">
        <v>2013</v>
      </c>
      <c r="I3153">
        <v>406432616</v>
      </c>
      <c r="J3153" s="2">
        <v>41356</v>
      </c>
      <c r="K3153" s="23">
        <f>WEEKDAY(#REF!,1)</f>
        <v>7</v>
      </c>
      <c r="L3153" s="25">
        <f>IF(#REF!&gt;=#REF!,#REF!-#REF!,"")</f>
        <v>30</v>
      </c>
      <c r="M3153" s="4">
        <v>1298</v>
      </c>
      <c r="N3153" s="5">
        <v>47.45</v>
      </c>
      <c r="O3153" s="5">
        <v>31.79</v>
      </c>
      <c r="P3153" s="5">
        <v>15.66</v>
      </c>
      <c r="Q3153" s="5">
        <f>#REF!*#REF!</f>
        <v>41263.42</v>
      </c>
      <c r="R3153" s="5">
        <v>20326.68</v>
      </c>
      <c r="S3153" s="5">
        <f>#REF!-#REF!</f>
        <v>-20936.740000000002</v>
      </c>
      <c r="T3153" s="36">
        <f t="shared" si="49"/>
        <v>-0.50739226171752105</v>
      </c>
    </row>
    <row r="3154" spans="1:20" x14ac:dyDescent="0.2">
      <c r="A3154" s="25" t="s">
        <v>29</v>
      </c>
      <c r="B3154" s="25" t="s">
        <v>57</v>
      </c>
      <c r="C3154" s="25" t="s">
        <v>31</v>
      </c>
      <c r="D3154" s="25" t="s">
        <v>27</v>
      </c>
      <c r="E3154" s="25" t="s">
        <v>1918</v>
      </c>
      <c r="F3154" s="2">
        <v>42282</v>
      </c>
      <c r="G3154" s="23" t="str">
        <f>TEXT(Table2[[#This Row],[Order-Date]],"mmm")</f>
        <v>Oct</v>
      </c>
      <c r="H3154">
        <v>2015</v>
      </c>
      <c r="I3154">
        <v>413951814</v>
      </c>
      <c r="J3154" s="2">
        <v>42155</v>
      </c>
      <c r="K3154" s="23">
        <f>WEEKDAY(#REF!,1)</f>
        <v>1</v>
      </c>
      <c r="L3154" s="25" t="str">
        <f>IF(#REF!&gt;=#REF!,#REF!-#REF!,"")</f>
        <v/>
      </c>
      <c r="M3154" s="4">
        <v>6395</v>
      </c>
      <c r="N3154" s="5">
        <v>47.45</v>
      </c>
      <c r="O3154" s="5">
        <v>31.79</v>
      </c>
      <c r="P3154" s="5">
        <v>15.66</v>
      </c>
      <c r="Q3154" s="5">
        <f>#REF!*#REF!</f>
        <v>203297.05</v>
      </c>
      <c r="R3154" s="5">
        <v>100145.7</v>
      </c>
      <c r="S3154" s="5">
        <f>#REF!-#REF!</f>
        <v>-103151.35</v>
      </c>
      <c r="T3154" s="36">
        <f t="shared" si="49"/>
        <v>-0.50739226171752105</v>
      </c>
    </row>
    <row r="3155" spans="1:20" x14ac:dyDescent="0.2">
      <c r="A3155" s="25" t="s">
        <v>29</v>
      </c>
      <c r="B3155" s="25" t="s">
        <v>193</v>
      </c>
      <c r="C3155" s="25" t="s">
        <v>49</v>
      </c>
      <c r="D3155" s="25" t="s">
        <v>27</v>
      </c>
      <c r="E3155" s="25" t="s">
        <v>1916</v>
      </c>
      <c r="F3155" s="2">
        <v>40409</v>
      </c>
      <c r="G3155" s="23" t="str">
        <f>TEXT(Table2[[#This Row],[Order-Date]],"mmm")</f>
        <v>Aug</v>
      </c>
      <c r="H3155">
        <v>2010</v>
      </c>
      <c r="I3155">
        <v>433734500</v>
      </c>
      <c r="J3155" s="2">
        <v>40399</v>
      </c>
      <c r="K3155" s="23">
        <f>WEEKDAY(#REF!,1)</f>
        <v>2</v>
      </c>
      <c r="L3155" s="25" t="str">
        <f>IF(#REF!&gt;=#REF!,#REF!-#REF!,"")</f>
        <v/>
      </c>
      <c r="M3155" s="4">
        <v>532</v>
      </c>
      <c r="N3155" s="5">
        <v>651.21</v>
      </c>
      <c r="O3155" s="5">
        <v>524.96</v>
      </c>
      <c r="P3155" s="5">
        <v>126.25</v>
      </c>
      <c r="Q3155" s="5">
        <f>#REF!*#REF!</f>
        <v>279278.71999999997</v>
      </c>
      <c r="R3155" s="5">
        <v>67165</v>
      </c>
      <c r="S3155" s="5">
        <f>#REF!-#REF!</f>
        <v>-212113.72</v>
      </c>
      <c r="T3155" s="36">
        <f t="shared" si="49"/>
        <v>-0.75950548613227697</v>
      </c>
    </row>
    <row r="3156" spans="1:20" x14ac:dyDescent="0.2">
      <c r="A3156" s="25" t="s">
        <v>59</v>
      </c>
      <c r="B3156" s="25" t="s">
        <v>60</v>
      </c>
      <c r="C3156" s="25" t="s">
        <v>42</v>
      </c>
      <c r="D3156" s="25" t="s">
        <v>27</v>
      </c>
      <c r="E3156" s="25" t="s">
        <v>1917</v>
      </c>
      <c r="F3156" s="2">
        <v>40749</v>
      </c>
      <c r="G3156" s="23" t="str">
        <f>TEXT(Table2[[#This Row],[Order-Date]],"mmm")</f>
        <v>Jul</v>
      </c>
      <c r="H3156">
        <v>2011</v>
      </c>
      <c r="I3156">
        <v>926767003</v>
      </c>
      <c r="J3156" s="2">
        <v>40775</v>
      </c>
      <c r="K3156" s="23">
        <f>WEEKDAY(#REF!,1)</f>
        <v>7</v>
      </c>
      <c r="L3156" s="25">
        <f>IF(#REF!&gt;=#REF!,#REF!-#REF!,"")</f>
        <v>26</v>
      </c>
      <c r="M3156" s="4">
        <v>9806</v>
      </c>
      <c r="N3156" s="5">
        <v>109.28</v>
      </c>
      <c r="O3156" s="5">
        <v>35.840000000000003</v>
      </c>
      <c r="P3156" s="5">
        <v>73.44</v>
      </c>
      <c r="Q3156" s="5">
        <f>#REF!*#REF!</f>
        <v>351447.03999999998</v>
      </c>
      <c r="R3156" s="5">
        <v>720152.64</v>
      </c>
      <c r="S3156" s="5">
        <f>#REF!-#REF!</f>
        <v>368705.6</v>
      </c>
      <c r="T3156" s="36">
        <f t="shared" si="49"/>
        <v>1.0491071428571399</v>
      </c>
    </row>
    <row r="3157" spans="1:20" x14ac:dyDescent="0.2">
      <c r="A3157" s="25" t="s">
        <v>29</v>
      </c>
      <c r="B3157" s="25" t="s">
        <v>109</v>
      </c>
      <c r="C3157" s="25" t="s">
        <v>49</v>
      </c>
      <c r="D3157" s="25" t="s">
        <v>23</v>
      </c>
      <c r="E3157" s="25" t="s">
        <v>1918</v>
      </c>
      <c r="F3157" s="2">
        <v>41227</v>
      </c>
      <c r="G3157" s="23" t="str">
        <f>TEXT(Table2[[#This Row],[Order-Date]],"mmm")</f>
        <v>Nov</v>
      </c>
      <c r="H3157">
        <v>2012</v>
      </c>
      <c r="I3157">
        <v>624348151</v>
      </c>
      <c r="J3157" s="2">
        <v>41133</v>
      </c>
      <c r="K3157" s="23">
        <f>WEEKDAY(#REF!,1)</f>
        <v>1</v>
      </c>
      <c r="L3157" s="25" t="str">
        <f>IF(#REF!&gt;=#REF!,#REF!-#REF!,"")</f>
        <v/>
      </c>
      <c r="M3157" s="4">
        <v>7347</v>
      </c>
      <c r="N3157" s="5">
        <v>651.21</v>
      </c>
      <c r="O3157" s="5">
        <v>524.96</v>
      </c>
      <c r="P3157" s="5">
        <v>126.25</v>
      </c>
      <c r="Q3157" s="5">
        <f>#REF!*#REF!</f>
        <v>3856881.12</v>
      </c>
      <c r="R3157" s="5">
        <v>927558.75</v>
      </c>
      <c r="S3157" s="5">
        <f>#REF!-#REF!</f>
        <v>-2929322.37</v>
      </c>
      <c r="T3157" s="36">
        <f t="shared" si="49"/>
        <v>-0.75950548613227697</v>
      </c>
    </row>
    <row r="3158" spans="1:20" x14ac:dyDescent="0.2">
      <c r="A3158" s="25" t="s">
        <v>46</v>
      </c>
      <c r="B3158" s="25" t="s">
        <v>97</v>
      </c>
      <c r="C3158" s="25" t="s">
        <v>85</v>
      </c>
      <c r="D3158" s="25" t="s">
        <v>23</v>
      </c>
      <c r="E3158" s="25" t="s">
        <v>1918</v>
      </c>
      <c r="F3158" s="2">
        <v>40334</v>
      </c>
      <c r="G3158" s="23" t="str">
        <f>TEXT(Table2[[#This Row],[Order-Date]],"mmm")</f>
        <v>Jun</v>
      </c>
      <c r="H3158">
        <v>2010</v>
      </c>
      <c r="I3158">
        <v>578089272</v>
      </c>
      <c r="J3158" s="2">
        <v>40318</v>
      </c>
      <c r="K3158" s="23">
        <f>WEEKDAY(#REF!,1)</f>
        <v>5</v>
      </c>
      <c r="L3158" s="25" t="str">
        <f>IF(#REF!&gt;=#REF!,#REF!-#REF!,"")</f>
        <v/>
      </c>
      <c r="M3158" s="4">
        <v>8317</v>
      </c>
      <c r="N3158" s="5">
        <v>668.27</v>
      </c>
      <c r="O3158" s="5">
        <v>502.54</v>
      </c>
      <c r="P3158" s="5">
        <v>165.73</v>
      </c>
      <c r="Q3158" s="5">
        <f>#REF!*#REF!</f>
        <v>4179625.18</v>
      </c>
      <c r="R3158" s="5">
        <v>1378376.41</v>
      </c>
      <c r="S3158" s="5">
        <f>#REF!-#REF!</f>
        <v>-2801248.77</v>
      </c>
      <c r="T3158" s="36">
        <f t="shared" si="49"/>
        <v>-0.67021530624427905</v>
      </c>
    </row>
    <row r="3159" spans="1:20" x14ac:dyDescent="0.2">
      <c r="A3159" s="25" t="s">
        <v>29</v>
      </c>
      <c r="B3159" s="25" t="s">
        <v>118</v>
      </c>
      <c r="C3159" s="25" t="s">
        <v>42</v>
      </c>
      <c r="D3159" s="25" t="s">
        <v>27</v>
      </c>
      <c r="E3159" s="25" t="s">
        <v>1915</v>
      </c>
      <c r="F3159" s="2">
        <v>41246</v>
      </c>
      <c r="G3159" s="23" t="str">
        <f>TEXT(Table2[[#This Row],[Order-Date]],"mmm")</f>
        <v>Dec</v>
      </c>
      <c r="H3159">
        <v>2012</v>
      </c>
      <c r="I3159">
        <v>109914195</v>
      </c>
      <c r="J3159" s="2">
        <v>41015</v>
      </c>
      <c r="K3159" s="23">
        <f>WEEKDAY(#REF!,1)</f>
        <v>2</v>
      </c>
      <c r="L3159" s="25" t="str">
        <f>IF(#REF!&gt;=#REF!,#REF!-#REF!,"")</f>
        <v/>
      </c>
      <c r="M3159" s="4">
        <v>4908</v>
      </c>
      <c r="N3159" s="5">
        <v>109.28</v>
      </c>
      <c r="O3159" s="5">
        <v>35.840000000000003</v>
      </c>
      <c r="P3159" s="5">
        <v>73.44</v>
      </c>
      <c r="Q3159" s="5">
        <f>#REF!*#REF!</f>
        <v>175902.72</v>
      </c>
      <c r="R3159" s="5">
        <v>360443.52</v>
      </c>
      <c r="S3159" s="5">
        <f>#REF!-#REF!</f>
        <v>184540.79999999999</v>
      </c>
      <c r="T3159" s="36">
        <f t="shared" si="49"/>
        <v>1.0491071428571399</v>
      </c>
    </row>
    <row r="3160" spans="1:20" x14ac:dyDescent="0.2">
      <c r="A3160" s="25" t="s">
        <v>37</v>
      </c>
      <c r="B3160" s="25" t="s">
        <v>50</v>
      </c>
      <c r="C3160" s="25" t="s">
        <v>42</v>
      </c>
      <c r="D3160" s="25" t="s">
        <v>23</v>
      </c>
      <c r="E3160" s="25" t="s">
        <v>1917</v>
      </c>
      <c r="F3160" s="2">
        <v>41113</v>
      </c>
      <c r="G3160" s="23" t="str">
        <f>TEXT(Table2[[#This Row],[Order-Date]],"mmm")</f>
        <v>Jul</v>
      </c>
      <c r="H3160">
        <v>2012</v>
      </c>
      <c r="I3160">
        <v>862059247</v>
      </c>
      <c r="J3160" s="2">
        <v>41151</v>
      </c>
      <c r="K3160" s="23">
        <f>WEEKDAY(#REF!,1)</f>
        <v>5</v>
      </c>
      <c r="L3160" s="25">
        <f>IF(#REF!&gt;=#REF!,#REF!-#REF!,"")</f>
        <v>38</v>
      </c>
      <c r="M3160" s="4">
        <v>1343</v>
      </c>
      <c r="N3160" s="5">
        <v>109.28</v>
      </c>
      <c r="O3160" s="5">
        <v>35.840000000000003</v>
      </c>
      <c r="P3160" s="5">
        <v>73.44</v>
      </c>
      <c r="Q3160" s="5">
        <f>#REF!*#REF!</f>
        <v>48133.120000000003</v>
      </c>
      <c r="R3160" s="5">
        <v>98629.92</v>
      </c>
      <c r="S3160" s="5">
        <f>#REF!-#REF!</f>
        <v>50496.800000000003</v>
      </c>
      <c r="T3160" s="36">
        <f t="shared" si="49"/>
        <v>1.0491071428571399</v>
      </c>
    </row>
    <row r="3161" spans="1:20" x14ac:dyDescent="0.2">
      <c r="A3161" s="25" t="s">
        <v>29</v>
      </c>
      <c r="B3161" s="25" t="s">
        <v>224</v>
      </c>
      <c r="C3161" s="25" t="s">
        <v>26</v>
      </c>
      <c r="D3161" s="25" t="s">
        <v>23</v>
      </c>
      <c r="E3161" s="25" t="s">
        <v>1918</v>
      </c>
      <c r="F3161" s="2">
        <v>40329</v>
      </c>
      <c r="G3161" s="23" t="str">
        <f>TEXT(Table2[[#This Row],[Order-Date]],"mmm")</f>
        <v>May</v>
      </c>
      <c r="H3161">
        <v>2010</v>
      </c>
      <c r="I3161">
        <v>947073256</v>
      </c>
      <c r="J3161" s="2">
        <v>40518</v>
      </c>
      <c r="K3161" s="23">
        <f>WEEKDAY(#REF!,1)</f>
        <v>2</v>
      </c>
      <c r="L3161" s="25">
        <f>IF(#REF!&gt;=#REF!,#REF!-#REF!,"")</f>
        <v>189</v>
      </c>
      <c r="M3161" s="4">
        <v>8878</v>
      </c>
      <c r="N3161" s="5">
        <v>152.58000000000001</v>
      </c>
      <c r="O3161" s="5">
        <v>97.44</v>
      </c>
      <c r="P3161" s="5">
        <v>55.14</v>
      </c>
      <c r="Q3161" s="5">
        <f>#REF!*#REF!</f>
        <v>865072.32</v>
      </c>
      <c r="R3161" s="5">
        <v>489532.92</v>
      </c>
      <c r="S3161" s="5">
        <f>#REF!-#REF!</f>
        <v>-375539.4</v>
      </c>
      <c r="T3161" s="36">
        <f t="shared" si="49"/>
        <v>-0.43411330049261099</v>
      </c>
    </row>
    <row r="3162" spans="1:20" x14ac:dyDescent="0.2">
      <c r="A3162" s="25" t="s">
        <v>40</v>
      </c>
      <c r="B3162" s="25" t="s">
        <v>66</v>
      </c>
      <c r="C3162" s="25" t="s">
        <v>31</v>
      </c>
      <c r="D3162" s="25" t="s">
        <v>27</v>
      </c>
      <c r="E3162" s="25" t="s">
        <v>1915</v>
      </c>
      <c r="F3162" s="2">
        <v>41413</v>
      </c>
      <c r="G3162" s="23" t="str">
        <f>TEXT(Table2[[#This Row],[Order-Date]],"mmm")</f>
        <v>May</v>
      </c>
      <c r="H3162">
        <v>2013</v>
      </c>
      <c r="I3162">
        <v>797817552</v>
      </c>
      <c r="J3162" s="2">
        <v>41423</v>
      </c>
      <c r="K3162" s="23">
        <f>WEEKDAY(#REF!,1)</f>
        <v>4</v>
      </c>
      <c r="L3162" s="25">
        <f>IF(#REF!&gt;=#REF!,#REF!-#REF!,"")</f>
        <v>10</v>
      </c>
      <c r="M3162" s="4">
        <v>798</v>
      </c>
      <c r="N3162" s="5">
        <v>47.45</v>
      </c>
      <c r="O3162" s="5">
        <v>31.79</v>
      </c>
      <c r="P3162" s="5">
        <v>15.66</v>
      </c>
      <c r="Q3162" s="5">
        <f>#REF!*#REF!</f>
        <v>25368.42</v>
      </c>
      <c r="R3162" s="5">
        <v>12496.68</v>
      </c>
      <c r="S3162" s="5">
        <f>#REF!-#REF!</f>
        <v>-12871.74</v>
      </c>
      <c r="T3162" s="36">
        <f t="shared" si="49"/>
        <v>-0.50739226171752105</v>
      </c>
    </row>
    <row r="3163" spans="1:20" x14ac:dyDescent="0.2">
      <c r="A3163" s="25" t="s">
        <v>20</v>
      </c>
      <c r="B3163" s="25" t="s">
        <v>25</v>
      </c>
      <c r="C3163" s="25" t="s">
        <v>34</v>
      </c>
      <c r="D3163" s="25" t="s">
        <v>27</v>
      </c>
      <c r="E3163" s="25" t="s">
        <v>1918</v>
      </c>
      <c r="F3163" s="2">
        <v>40623</v>
      </c>
      <c r="G3163" s="23" t="str">
        <f>TEXT(Table2[[#This Row],[Order-Date]],"mmm")</f>
        <v>Mar</v>
      </c>
      <c r="H3163">
        <v>2011</v>
      </c>
      <c r="I3163">
        <v>917465960</v>
      </c>
      <c r="J3163" s="2">
        <v>40647</v>
      </c>
      <c r="K3163" s="23">
        <f>WEEKDAY(#REF!,1)</f>
        <v>5</v>
      </c>
      <c r="L3163" s="25">
        <f>IF(#REF!&gt;=#REF!,#REF!-#REF!,"")</f>
        <v>24</v>
      </c>
      <c r="M3163" s="4">
        <v>7421</v>
      </c>
      <c r="N3163" s="5">
        <v>205.7</v>
      </c>
      <c r="O3163" s="5">
        <v>117.11</v>
      </c>
      <c r="P3163" s="5">
        <v>88.59</v>
      </c>
      <c r="Q3163" s="5">
        <f>#REF!*#REF!</f>
        <v>869073.31</v>
      </c>
      <c r="R3163" s="5">
        <v>657426.39</v>
      </c>
      <c r="S3163" s="5">
        <f>#REF!-#REF!</f>
        <v>-211646.92</v>
      </c>
      <c r="T3163" s="36">
        <f t="shared" si="49"/>
        <v>-0.24353172231235601</v>
      </c>
    </row>
    <row r="3164" spans="1:20" x14ac:dyDescent="0.2">
      <c r="A3164" s="25" t="s">
        <v>46</v>
      </c>
      <c r="B3164" s="25" t="s">
        <v>92</v>
      </c>
      <c r="C3164" s="25" t="s">
        <v>31</v>
      </c>
      <c r="D3164" s="25" t="s">
        <v>27</v>
      </c>
      <c r="E3164" s="25" t="s">
        <v>1918</v>
      </c>
      <c r="F3164" s="2">
        <v>42903</v>
      </c>
      <c r="G3164" s="23" t="str">
        <f>TEXT(Table2[[#This Row],[Order-Date]],"mmm")</f>
        <v>Jun</v>
      </c>
      <c r="H3164">
        <v>2017</v>
      </c>
      <c r="I3164">
        <v>529504811</v>
      </c>
      <c r="J3164" s="2">
        <v>42910</v>
      </c>
      <c r="K3164" s="23">
        <f>WEEKDAY(#REF!,1)</f>
        <v>7</v>
      </c>
      <c r="L3164" s="25">
        <f>IF(#REF!&gt;=#REF!,#REF!-#REF!,"")</f>
        <v>7</v>
      </c>
      <c r="M3164" s="4">
        <v>1095</v>
      </c>
      <c r="N3164" s="5">
        <v>47.45</v>
      </c>
      <c r="O3164" s="5">
        <v>31.79</v>
      </c>
      <c r="P3164" s="5">
        <v>15.66</v>
      </c>
      <c r="Q3164" s="5">
        <f>#REF!*#REF!</f>
        <v>34810.050000000003</v>
      </c>
      <c r="R3164" s="5">
        <v>17147.7</v>
      </c>
      <c r="S3164" s="5">
        <f>#REF!-#REF!</f>
        <v>-17662.349999999999</v>
      </c>
      <c r="T3164" s="36">
        <f t="shared" si="49"/>
        <v>-0.50739226171752105</v>
      </c>
    </row>
    <row r="3165" spans="1:20" x14ac:dyDescent="0.2">
      <c r="A3165" s="25" t="s">
        <v>40</v>
      </c>
      <c r="B3165" s="25" t="s">
        <v>101</v>
      </c>
      <c r="C3165" s="25" t="s">
        <v>77</v>
      </c>
      <c r="D3165" s="25" t="s">
        <v>27</v>
      </c>
      <c r="E3165" s="25" t="s">
        <v>1916</v>
      </c>
      <c r="F3165" s="2">
        <v>41139</v>
      </c>
      <c r="G3165" s="23" t="str">
        <f>TEXT(Table2[[#This Row],[Order-Date]],"mmm")</f>
        <v>Aug</v>
      </c>
      <c r="H3165">
        <v>2012</v>
      </c>
      <c r="I3165">
        <v>727732932</v>
      </c>
      <c r="J3165" s="2">
        <v>41142</v>
      </c>
      <c r="K3165" s="23">
        <f>WEEKDAY(#REF!,1)</f>
        <v>3</v>
      </c>
      <c r="L3165" s="25">
        <f>IF(#REF!&gt;=#REF!,#REF!-#REF!,"")</f>
        <v>3</v>
      </c>
      <c r="M3165" s="4">
        <v>1201</v>
      </c>
      <c r="N3165" s="5">
        <v>154.06</v>
      </c>
      <c r="O3165" s="5">
        <v>90.93</v>
      </c>
      <c r="P3165" s="5">
        <v>63.13</v>
      </c>
      <c r="Q3165" s="5">
        <f>#REF!*#REF!</f>
        <v>109206.93</v>
      </c>
      <c r="R3165" s="5">
        <v>75819.13</v>
      </c>
      <c r="S3165" s="5">
        <f>#REF!-#REF!</f>
        <v>-33387.800000000003</v>
      </c>
      <c r="T3165" s="36">
        <f t="shared" si="49"/>
        <v>-0.30572968217309998</v>
      </c>
    </row>
    <row r="3166" spans="1:20" x14ac:dyDescent="0.2">
      <c r="A3166" s="25" t="s">
        <v>37</v>
      </c>
      <c r="B3166" s="25" t="s">
        <v>63</v>
      </c>
      <c r="C3166" s="25" t="s">
        <v>22</v>
      </c>
      <c r="D3166" s="25" t="s">
        <v>27</v>
      </c>
      <c r="E3166" s="25" t="s">
        <v>1917</v>
      </c>
      <c r="F3166" s="2">
        <v>42585</v>
      </c>
      <c r="G3166" s="23" t="str">
        <f>TEXT(Table2[[#This Row],[Order-Date]],"mmm")</f>
        <v>Aug</v>
      </c>
      <c r="H3166">
        <v>2016</v>
      </c>
      <c r="I3166">
        <v>426261651</v>
      </c>
      <c r="J3166" s="2">
        <v>42455</v>
      </c>
      <c r="K3166" s="23">
        <f>WEEKDAY(#REF!,1)</f>
        <v>7</v>
      </c>
      <c r="L3166" s="25" t="str">
        <f>IF(#REF!&gt;=#REF!,#REF!-#REF!,"")</f>
        <v/>
      </c>
      <c r="M3166" s="4">
        <v>9150</v>
      </c>
      <c r="N3166" s="5">
        <v>255.28</v>
      </c>
      <c r="O3166" s="5">
        <v>159.41999999999999</v>
      </c>
      <c r="P3166" s="5">
        <v>95.86</v>
      </c>
      <c r="Q3166" s="5">
        <f>#REF!*#REF!</f>
        <v>1458693</v>
      </c>
      <c r="R3166" s="5">
        <v>877119</v>
      </c>
      <c r="S3166" s="5">
        <f>#REF!-#REF!</f>
        <v>-581574</v>
      </c>
      <c r="T3166" s="36">
        <f t="shared" si="49"/>
        <v>-0.39869527035503699</v>
      </c>
    </row>
    <row r="3167" spans="1:20" x14ac:dyDescent="0.2">
      <c r="A3167" s="25" t="s">
        <v>29</v>
      </c>
      <c r="B3167" s="25" t="s">
        <v>44</v>
      </c>
      <c r="C3167" s="25" t="s">
        <v>39</v>
      </c>
      <c r="D3167" s="25" t="s">
        <v>23</v>
      </c>
      <c r="E3167" s="25" t="s">
        <v>1916</v>
      </c>
      <c r="F3167" s="2">
        <v>41844</v>
      </c>
      <c r="G3167" s="23" t="str">
        <f>TEXT(Table2[[#This Row],[Order-Date]],"mmm")</f>
        <v>Jul</v>
      </c>
      <c r="H3167">
        <v>2014</v>
      </c>
      <c r="I3167">
        <v>409514796</v>
      </c>
      <c r="J3167" s="2">
        <v>41829</v>
      </c>
      <c r="K3167" s="23">
        <f>WEEKDAY(#REF!,1)</f>
        <v>4</v>
      </c>
      <c r="L3167" s="25" t="str">
        <f>IF(#REF!&gt;=#REF!,#REF!-#REF!,"")</f>
        <v/>
      </c>
      <c r="M3167" s="4">
        <v>3383</v>
      </c>
      <c r="N3167" s="5">
        <v>81.73</v>
      </c>
      <c r="O3167" s="5">
        <v>56.67</v>
      </c>
      <c r="P3167" s="5">
        <v>25.06</v>
      </c>
      <c r="Q3167" s="5">
        <f>#REF!*#REF!</f>
        <v>191714.61</v>
      </c>
      <c r="R3167" s="5">
        <v>84777.98</v>
      </c>
      <c r="S3167" s="5">
        <f>#REF!-#REF!</f>
        <v>-106936.63</v>
      </c>
      <c r="T3167" s="36">
        <f t="shared" si="49"/>
        <v>-0.55779071819304704</v>
      </c>
    </row>
    <row r="3168" spans="1:20" x14ac:dyDescent="0.2">
      <c r="A3168" s="25" t="s">
        <v>29</v>
      </c>
      <c r="B3168" s="25" t="s">
        <v>111</v>
      </c>
      <c r="C3168" s="25" t="s">
        <v>49</v>
      </c>
      <c r="D3168" s="25" t="s">
        <v>23</v>
      </c>
      <c r="E3168" s="25" t="s">
        <v>1916</v>
      </c>
      <c r="F3168" s="2">
        <v>40329</v>
      </c>
      <c r="G3168" s="23" t="str">
        <f>TEXT(Table2[[#This Row],[Order-Date]],"mmm")</f>
        <v>May</v>
      </c>
      <c r="H3168">
        <v>2010</v>
      </c>
      <c r="I3168">
        <v>182228696</v>
      </c>
      <c r="J3168" s="2">
        <v>40519</v>
      </c>
      <c r="K3168" s="23">
        <f>WEEKDAY(#REF!,1)</f>
        <v>3</v>
      </c>
      <c r="L3168" s="25">
        <f>IF(#REF!&gt;=#REF!,#REF!-#REF!,"")</f>
        <v>190</v>
      </c>
      <c r="M3168" s="4">
        <v>4375</v>
      </c>
      <c r="N3168" s="5">
        <v>651.21</v>
      </c>
      <c r="O3168" s="5">
        <v>524.96</v>
      </c>
      <c r="P3168" s="5">
        <v>126.25</v>
      </c>
      <c r="Q3168" s="5">
        <f>#REF!*#REF!</f>
        <v>2296700</v>
      </c>
      <c r="R3168" s="5">
        <v>552343.75</v>
      </c>
      <c r="S3168" s="5">
        <f>#REF!-#REF!</f>
        <v>-1744356.25</v>
      </c>
      <c r="T3168" s="36">
        <f t="shared" si="49"/>
        <v>-0.75950548613227697</v>
      </c>
    </row>
    <row r="3169" spans="1:20" x14ac:dyDescent="0.2">
      <c r="A3169" s="25" t="s">
        <v>46</v>
      </c>
      <c r="B3169" s="25" t="s">
        <v>162</v>
      </c>
      <c r="C3169" s="25" t="s">
        <v>65</v>
      </c>
      <c r="D3169" s="25" t="s">
        <v>27</v>
      </c>
      <c r="E3169" s="25" t="s">
        <v>1918</v>
      </c>
      <c r="F3169" s="2">
        <v>40631</v>
      </c>
      <c r="G3169" s="23" t="str">
        <f>TEXT(Table2[[#This Row],[Order-Date]],"mmm")</f>
        <v>Mar</v>
      </c>
      <c r="H3169">
        <v>2011</v>
      </c>
      <c r="I3169">
        <v>219452178</v>
      </c>
      <c r="J3169" s="2">
        <v>40606</v>
      </c>
      <c r="K3169" s="23">
        <f>WEEKDAY(#REF!,1)</f>
        <v>6</v>
      </c>
      <c r="L3169" s="25" t="str">
        <f>IF(#REF!&gt;=#REF!,#REF!-#REF!,"")</f>
        <v/>
      </c>
      <c r="M3169" s="4">
        <v>9631</v>
      </c>
      <c r="N3169" s="5">
        <v>9.33</v>
      </c>
      <c r="O3169" s="5">
        <v>6.92</v>
      </c>
      <c r="P3169" s="5">
        <v>2.41</v>
      </c>
      <c r="Q3169" s="5">
        <f>#REF!*#REF!</f>
        <v>66646.52</v>
      </c>
      <c r="R3169" s="5">
        <v>23210.71</v>
      </c>
      <c r="S3169" s="5">
        <f>#REF!-#REF!</f>
        <v>-43435.81</v>
      </c>
      <c r="T3169" s="36">
        <f t="shared" si="49"/>
        <v>-0.65173410404624299</v>
      </c>
    </row>
    <row r="3170" spans="1:20" x14ac:dyDescent="0.2">
      <c r="A3170" s="25" t="s">
        <v>46</v>
      </c>
      <c r="B3170" s="25" t="s">
        <v>103</v>
      </c>
      <c r="C3170" s="25" t="s">
        <v>34</v>
      </c>
      <c r="D3170" s="25" t="s">
        <v>27</v>
      </c>
      <c r="E3170" s="25" t="s">
        <v>1915</v>
      </c>
      <c r="F3170" s="2">
        <v>40349</v>
      </c>
      <c r="G3170" s="23" t="str">
        <f>TEXT(Table2[[#This Row],[Order-Date]],"mmm")</f>
        <v>Jun</v>
      </c>
      <c r="H3170">
        <v>2010</v>
      </c>
      <c r="I3170">
        <v>616546571</v>
      </c>
      <c r="J3170" s="2">
        <v>40245</v>
      </c>
      <c r="K3170" s="23">
        <f>WEEKDAY(#REF!,1)</f>
        <v>2</v>
      </c>
      <c r="L3170" s="25" t="str">
        <f>IF(#REF!&gt;=#REF!,#REF!-#REF!,"")</f>
        <v/>
      </c>
      <c r="M3170" s="4">
        <v>8686</v>
      </c>
      <c r="N3170" s="5">
        <v>205.7</v>
      </c>
      <c r="O3170" s="5">
        <v>117.11</v>
      </c>
      <c r="P3170" s="5">
        <v>88.59</v>
      </c>
      <c r="Q3170" s="5">
        <f>#REF!*#REF!</f>
        <v>1017217.46</v>
      </c>
      <c r="R3170" s="5">
        <v>769492.74</v>
      </c>
      <c r="S3170" s="5">
        <f>#REF!-#REF!</f>
        <v>-247724.72</v>
      </c>
      <c r="T3170" s="36">
        <f t="shared" si="49"/>
        <v>-0.24353172231235601</v>
      </c>
    </row>
    <row r="3171" spans="1:20" x14ac:dyDescent="0.2">
      <c r="A3171" s="25" t="s">
        <v>46</v>
      </c>
      <c r="B3171" s="25" t="s">
        <v>219</v>
      </c>
      <c r="C3171" s="25" t="s">
        <v>39</v>
      </c>
      <c r="D3171" s="25" t="s">
        <v>27</v>
      </c>
      <c r="E3171" s="25" t="s">
        <v>1917</v>
      </c>
      <c r="F3171" s="2">
        <v>41559</v>
      </c>
      <c r="G3171" s="23" t="str">
        <f>TEXT(Table2[[#This Row],[Order-Date]],"mmm")</f>
        <v>Oct</v>
      </c>
      <c r="H3171">
        <v>2013</v>
      </c>
      <c r="I3171">
        <v>639185702</v>
      </c>
      <c r="J3171" s="2">
        <v>41623</v>
      </c>
      <c r="K3171" s="23">
        <f>WEEKDAY(#REF!,1)</f>
        <v>1</v>
      </c>
      <c r="L3171" s="25">
        <f>IF(#REF!&gt;=#REF!,#REF!-#REF!,"")</f>
        <v>64</v>
      </c>
      <c r="M3171" s="4">
        <v>8108</v>
      </c>
      <c r="N3171" s="5">
        <v>81.73</v>
      </c>
      <c r="O3171" s="5">
        <v>56.67</v>
      </c>
      <c r="P3171" s="5">
        <v>25.06</v>
      </c>
      <c r="Q3171" s="5">
        <f>#REF!*#REF!</f>
        <v>459480.36</v>
      </c>
      <c r="R3171" s="5">
        <v>203186.48</v>
      </c>
      <c r="S3171" s="5">
        <f>#REF!-#REF!</f>
        <v>-256293.88</v>
      </c>
      <c r="T3171" s="36">
        <f t="shared" si="49"/>
        <v>-0.55779071819304704</v>
      </c>
    </row>
    <row r="3172" spans="1:20" x14ac:dyDescent="0.2">
      <c r="A3172" s="25" t="s">
        <v>46</v>
      </c>
      <c r="B3172" s="25" t="s">
        <v>172</v>
      </c>
      <c r="C3172" s="25" t="s">
        <v>39</v>
      </c>
      <c r="D3172" s="25" t="s">
        <v>23</v>
      </c>
      <c r="E3172" s="25" t="s">
        <v>1915</v>
      </c>
      <c r="F3172" s="2">
        <v>41370</v>
      </c>
      <c r="G3172" s="23" t="str">
        <f>TEXT(Table2[[#This Row],[Order-Date]],"mmm")</f>
        <v>Apr</v>
      </c>
      <c r="H3172">
        <v>2013</v>
      </c>
      <c r="I3172">
        <v>973355901</v>
      </c>
      <c r="J3172" s="2">
        <v>41479</v>
      </c>
      <c r="K3172" s="23">
        <f>WEEKDAY(#REF!,1)</f>
        <v>4</v>
      </c>
      <c r="L3172" s="25">
        <f>IF(#REF!&gt;=#REF!,#REF!-#REF!,"")</f>
        <v>109</v>
      </c>
      <c r="M3172" s="4">
        <v>6496</v>
      </c>
      <c r="N3172" s="5">
        <v>81.73</v>
      </c>
      <c r="O3172" s="5">
        <v>56.67</v>
      </c>
      <c r="P3172" s="5">
        <v>25.06</v>
      </c>
      <c r="Q3172" s="5">
        <f>#REF!*#REF!</f>
        <v>368128.32</v>
      </c>
      <c r="R3172" s="5">
        <v>162789.76000000001</v>
      </c>
      <c r="S3172" s="5">
        <f>#REF!-#REF!</f>
        <v>-205338.56</v>
      </c>
      <c r="T3172" s="36">
        <f t="shared" si="49"/>
        <v>-0.55779071819304704</v>
      </c>
    </row>
    <row r="3173" spans="1:20" x14ac:dyDescent="0.2">
      <c r="A3173" s="25" t="s">
        <v>37</v>
      </c>
      <c r="B3173" s="25" t="s">
        <v>62</v>
      </c>
      <c r="C3173" s="25" t="s">
        <v>39</v>
      </c>
      <c r="D3173" s="25" t="s">
        <v>23</v>
      </c>
      <c r="E3173" s="25" t="s">
        <v>1918</v>
      </c>
      <c r="F3173" s="2">
        <v>41488</v>
      </c>
      <c r="G3173" s="23" t="str">
        <f>TEXT(Table2[[#This Row],[Order-Date]],"mmm")</f>
        <v>Aug</v>
      </c>
      <c r="H3173">
        <v>2013</v>
      </c>
      <c r="I3173">
        <v>575355994</v>
      </c>
      <c r="J3173" s="2">
        <v>41428</v>
      </c>
      <c r="K3173" s="23">
        <f>WEEKDAY(#REF!,1)</f>
        <v>2</v>
      </c>
      <c r="L3173" s="25" t="str">
        <f>IF(#REF!&gt;=#REF!,#REF!-#REF!,"")</f>
        <v/>
      </c>
      <c r="M3173" s="4">
        <v>9479</v>
      </c>
      <c r="N3173" s="5">
        <v>81.73</v>
      </c>
      <c r="O3173" s="5">
        <v>56.67</v>
      </c>
      <c r="P3173" s="5">
        <v>25.06</v>
      </c>
      <c r="Q3173" s="5">
        <f>#REF!*#REF!</f>
        <v>537174.93000000005</v>
      </c>
      <c r="R3173" s="5">
        <v>237543.74</v>
      </c>
      <c r="S3173" s="5">
        <f>#REF!-#REF!</f>
        <v>-299631.19</v>
      </c>
      <c r="T3173" s="36">
        <f t="shared" si="49"/>
        <v>-0.55779071819304704</v>
      </c>
    </row>
    <row r="3174" spans="1:20" x14ac:dyDescent="0.2">
      <c r="A3174" s="25" t="s">
        <v>32</v>
      </c>
      <c r="B3174" s="25" t="s">
        <v>192</v>
      </c>
      <c r="C3174" s="25" t="s">
        <v>49</v>
      </c>
      <c r="D3174" s="25" t="s">
        <v>23</v>
      </c>
      <c r="E3174" s="25" t="s">
        <v>1917</v>
      </c>
      <c r="F3174" s="2">
        <v>40218</v>
      </c>
      <c r="G3174" s="23" t="str">
        <f>TEXT(Table2[[#This Row],[Order-Date]],"mmm")</f>
        <v>Feb</v>
      </c>
      <c r="H3174">
        <v>2010</v>
      </c>
      <c r="I3174">
        <v>721797311</v>
      </c>
      <c r="J3174" s="2">
        <v>40470</v>
      </c>
      <c r="K3174" s="23">
        <f>WEEKDAY(#REF!,1)</f>
        <v>3</v>
      </c>
      <c r="L3174" s="25">
        <f>IF(#REF!&gt;=#REF!,#REF!-#REF!,"")</f>
        <v>252</v>
      </c>
      <c r="M3174" s="4">
        <v>4719</v>
      </c>
      <c r="N3174" s="5">
        <v>651.21</v>
      </c>
      <c r="O3174" s="5">
        <v>524.96</v>
      </c>
      <c r="P3174" s="5">
        <v>126.25</v>
      </c>
      <c r="Q3174" s="5">
        <f>#REF!*#REF!</f>
        <v>2477286.2400000002</v>
      </c>
      <c r="R3174" s="5">
        <v>595773.75</v>
      </c>
      <c r="S3174" s="5">
        <f>#REF!-#REF!</f>
        <v>-1881512.49</v>
      </c>
      <c r="T3174" s="36">
        <f t="shared" si="49"/>
        <v>-0.75950548613227697</v>
      </c>
    </row>
    <row r="3175" spans="1:20" x14ac:dyDescent="0.2">
      <c r="A3175" s="25" t="s">
        <v>46</v>
      </c>
      <c r="B3175" s="25" t="s">
        <v>133</v>
      </c>
      <c r="C3175" s="25" t="s">
        <v>51</v>
      </c>
      <c r="D3175" s="25" t="s">
        <v>27</v>
      </c>
      <c r="E3175" s="25" t="s">
        <v>1917</v>
      </c>
      <c r="F3175" s="2">
        <v>42451</v>
      </c>
      <c r="G3175" s="23" t="str">
        <f>TEXT(Table2[[#This Row],[Order-Date]],"mmm")</f>
        <v>Mar</v>
      </c>
      <c r="H3175">
        <v>2016</v>
      </c>
      <c r="I3175">
        <v>959603679</v>
      </c>
      <c r="J3175" s="2">
        <v>42464</v>
      </c>
      <c r="K3175" s="23">
        <f>WEEKDAY(#REF!,1)</f>
        <v>2</v>
      </c>
      <c r="L3175" s="25">
        <f>IF(#REF!&gt;=#REF!,#REF!-#REF!,"")</f>
        <v>13</v>
      </c>
      <c r="M3175" s="4">
        <v>6908</v>
      </c>
      <c r="N3175" s="5">
        <v>437.2</v>
      </c>
      <c r="O3175" s="5">
        <v>263.33</v>
      </c>
      <c r="P3175" s="5">
        <v>173.87</v>
      </c>
      <c r="Q3175" s="5">
        <f>#REF!*#REF!</f>
        <v>1819083.64</v>
      </c>
      <c r="R3175" s="5">
        <v>1201093.96</v>
      </c>
      <c r="S3175" s="5">
        <f>#REF!-#REF!</f>
        <v>-617989.68000000005</v>
      </c>
      <c r="T3175" s="36">
        <f t="shared" si="49"/>
        <v>-0.33972581931416901</v>
      </c>
    </row>
    <row r="3176" spans="1:20" x14ac:dyDescent="0.2">
      <c r="A3176" s="25" t="s">
        <v>32</v>
      </c>
      <c r="B3176" s="25" t="s">
        <v>82</v>
      </c>
      <c r="C3176" s="25" t="s">
        <v>39</v>
      </c>
      <c r="D3176" s="25" t="s">
        <v>23</v>
      </c>
      <c r="E3176" s="25" t="s">
        <v>1917</v>
      </c>
      <c r="F3176" s="2">
        <v>40412</v>
      </c>
      <c r="G3176" s="23" t="str">
        <f>TEXT(Table2[[#This Row],[Order-Date]],"mmm")</f>
        <v>Aug</v>
      </c>
      <c r="H3176">
        <v>2010</v>
      </c>
      <c r="I3176">
        <v>456011426</v>
      </c>
      <c r="J3176" s="2">
        <v>40450</v>
      </c>
      <c r="K3176" s="23">
        <f>WEEKDAY(#REF!,1)</f>
        <v>4</v>
      </c>
      <c r="L3176" s="25">
        <f>IF(#REF!&gt;=#REF!,#REF!-#REF!,"")</f>
        <v>38</v>
      </c>
      <c r="M3176" s="4">
        <v>2769</v>
      </c>
      <c r="N3176" s="5">
        <v>81.73</v>
      </c>
      <c r="O3176" s="5">
        <v>56.67</v>
      </c>
      <c r="P3176" s="5">
        <v>25.06</v>
      </c>
      <c r="Q3176" s="5">
        <f>#REF!*#REF!</f>
        <v>156919.23000000001</v>
      </c>
      <c r="R3176" s="5">
        <v>69391.14</v>
      </c>
      <c r="S3176" s="5">
        <f>#REF!-#REF!</f>
        <v>-87528.09</v>
      </c>
      <c r="T3176" s="36">
        <f t="shared" si="49"/>
        <v>-0.55779071819304704</v>
      </c>
    </row>
    <row r="3177" spans="1:20" x14ac:dyDescent="0.2">
      <c r="A3177" s="25" t="s">
        <v>20</v>
      </c>
      <c r="B3177" s="25" t="s">
        <v>164</v>
      </c>
      <c r="C3177" s="25" t="s">
        <v>42</v>
      </c>
      <c r="D3177" s="25" t="s">
        <v>23</v>
      </c>
      <c r="E3177" s="25" t="s">
        <v>1915</v>
      </c>
      <c r="F3177" s="2">
        <v>42985</v>
      </c>
      <c r="G3177" s="23" t="str">
        <f>TEXT(Table2[[#This Row],[Order-Date]],"mmm")</f>
        <v>Sep</v>
      </c>
      <c r="H3177">
        <v>2017</v>
      </c>
      <c r="I3177">
        <v>248569381</v>
      </c>
      <c r="J3177" s="2">
        <v>42743</v>
      </c>
      <c r="K3177" s="23">
        <f>WEEKDAY(#REF!,1)</f>
        <v>1</v>
      </c>
      <c r="L3177" s="25" t="str">
        <f>IF(#REF!&gt;=#REF!,#REF!-#REF!,"")</f>
        <v/>
      </c>
      <c r="M3177" s="4">
        <v>6058</v>
      </c>
      <c r="N3177" s="5">
        <v>109.28</v>
      </c>
      <c r="O3177" s="5">
        <v>35.840000000000003</v>
      </c>
      <c r="P3177" s="5">
        <v>73.44</v>
      </c>
      <c r="Q3177" s="5">
        <f>#REF!*#REF!</f>
        <v>217118.72</v>
      </c>
      <c r="R3177" s="5">
        <v>444899.52</v>
      </c>
      <c r="S3177" s="5">
        <f>#REF!-#REF!</f>
        <v>227780.8</v>
      </c>
      <c r="T3177" s="36">
        <f t="shared" si="49"/>
        <v>1.0491071428571399</v>
      </c>
    </row>
    <row r="3178" spans="1:20" x14ac:dyDescent="0.2">
      <c r="A3178" s="25" t="s">
        <v>46</v>
      </c>
      <c r="B3178" s="25" t="s">
        <v>195</v>
      </c>
      <c r="C3178" s="25" t="s">
        <v>51</v>
      </c>
      <c r="D3178" s="25" t="s">
        <v>27</v>
      </c>
      <c r="E3178" s="25" t="s">
        <v>1915</v>
      </c>
      <c r="F3178" s="2">
        <v>42400</v>
      </c>
      <c r="G3178" s="23" t="str">
        <f>TEXT(Table2[[#This Row],[Order-Date]],"mmm")</f>
        <v>Jan</v>
      </c>
      <c r="H3178">
        <v>2016</v>
      </c>
      <c r="I3178">
        <v>995138871</v>
      </c>
      <c r="J3178" s="2">
        <v>42493</v>
      </c>
      <c r="K3178" s="23">
        <f>WEEKDAY(#REF!,1)</f>
        <v>3</v>
      </c>
      <c r="L3178" s="25">
        <f>IF(#REF!&gt;=#REF!,#REF!-#REF!,"")</f>
        <v>93</v>
      </c>
      <c r="M3178" s="4">
        <v>2561</v>
      </c>
      <c r="N3178" s="5">
        <v>437.2</v>
      </c>
      <c r="O3178" s="5">
        <v>263.33</v>
      </c>
      <c r="P3178" s="5">
        <v>173.87</v>
      </c>
      <c r="Q3178" s="5">
        <f>#REF!*#REF!</f>
        <v>674388.13</v>
      </c>
      <c r="R3178" s="5">
        <v>445281.07</v>
      </c>
      <c r="S3178" s="5">
        <f>#REF!-#REF!</f>
        <v>-229107.06</v>
      </c>
      <c r="T3178" s="36">
        <f t="shared" si="49"/>
        <v>-0.33972581931416901</v>
      </c>
    </row>
    <row r="3179" spans="1:20" x14ac:dyDescent="0.2">
      <c r="A3179" s="25" t="s">
        <v>29</v>
      </c>
      <c r="B3179" s="25" t="s">
        <v>44</v>
      </c>
      <c r="C3179" s="25" t="s">
        <v>85</v>
      </c>
      <c r="D3179" s="25" t="s">
        <v>23</v>
      </c>
      <c r="E3179" s="25" t="s">
        <v>1918</v>
      </c>
      <c r="F3179" s="2">
        <v>41318</v>
      </c>
      <c r="G3179" s="23" t="str">
        <f>TEXT(Table2[[#This Row],[Order-Date]],"mmm")</f>
        <v>Feb</v>
      </c>
      <c r="H3179">
        <v>2013</v>
      </c>
      <c r="I3179">
        <v>723893725</v>
      </c>
      <c r="J3179" s="2">
        <v>41581</v>
      </c>
      <c r="K3179" s="23">
        <f>WEEKDAY(#REF!,1)</f>
        <v>1</v>
      </c>
      <c r="L3179" s="25">
        <f>IF(#REF!&gt;=#REF!,#REF!-#REF!,"")</f>
        <v>263</v>
      </c>
      <c r="M3179" s="4">
        <v>5095</v>
      </c>
      <c r="N3179" s="5">
        <v>668.27</v>
      </c>
      <c r="O3179" s="5">
        <v>502.54</v>
      </c>
      <c r="P3179" s="5">
        <v>165.73</v>
      </c>
      <c r="Q3179" s="5">
        <f>#REF!*#REF!</f>
        <v>2560441.2999999998</v>
      </c>
      <c r="R3179" s="5">
        <v>844394.35</v>
      </c>
      <c r="S3179" s="5">
        <f>#REF!-#REF!</f>
        <v>-1716046.95</v>
      </c>
      <c r="T3179" s="36">
        <f t="shared" si="49"/>
        <v>-0.67021530624427905</v>
      </c>
    </row>
    <row r="3180" spans="1:20" x14ac:dyDescent="0.2">
      <c r="A3180" s="25" t="s">
        <v>46</v>
      </c>
      <c r="B3180" s="25" t="s">
        <v>175</v>
      </c>
      <c r="C3180" s="25" t="s">
        <v>85</v>
      </c>
      <c r="D3180" s="25" t="s">
        <v>23</v>
      </c>
      <c r="E3180" s="25" t="s">
        <v>1918</v>
      </c>
      <c r="F3180" s="2">
        <v>42551</v>
      </c>
      <c r="G3180" s="23" t="str">
        <f>TEXT(Table2[[#This Row],[Order-Date]],"mmm")</f>
        <v>Jun</v>
      </c>
      <c r="H3180">
        <v>2016</v>
      </c>
      <c r="I3180">
        <v>683320271</v>
      </c>
      <c r="J3180" s="2">
        <v>42564</v>
      </c>
      <c r="K3180" s="23">
        <f>WEEKDAY(#REF!,1)</f>
        <v>4</v>
      </c>
      <c r="L3180" s="25">
        <f>IF(#REF!&gt;=#REF!,#REF!-#REF!,"")</f>
        <v>13</v>
      </c>
      <c r="M3180" s="4">
        <v>8508</v>
      </c>
      <c r="N3180" s="5">
        <v>668.27</v>
      </c>
      <c r="O3180" s="5">
        <v>502.54</v>
      </c>
      <c r="P3180" s="5">
        <v>165.73</v>
      </c>
      <c r="Q3180" s="5">
        <f>#REF!*#REF!</f>
        <v>4275610.32</v>
      </c>
      <c r="R3180" s="5">
        <v>1410030.84</v>
      </c>
      <c r="S3180" s="5">
        <f>#REF!-#REF!</f>
        <v>-2865579.48</v>
      </c>
      <c r="T3180" s="36">
        <f t="shared" si="49"/>
        <v>-0.67021530624427905</v>
      </c>
    </row>
    <row r="3181" spans="1:20" x14ac:dyDescent="0.2">
      <c r="A3181" s="25" t="s">
        <v>29</v>
      </c>
      <c r="B3181" s="25" t="s">
        <v>134</v>
      </c>
      <c r="C3181" s="25" t="s">
        <v>26</v>
      </c>
      <c r="D3181" s="25" t="s">
        <v>27</v>
      </c>
      <c r="E3181" s="25" t="s">
        <v>1916</v>
      </c>
      <c r="F3181" s="2">
        <v>42707</v>
      </c>
      <c r="G3181" s="23" t="str">
        <f>TEXT(Table2[[#This Row],[Order-Date]],"mmm")</f>
        <v>Dec</v>
      </c>
      <c r="H3181">
        <v>2016</v>
      </c>
      <c r="I3181">
        <v>392217338</v>
      </c>
      <c r="J3181" s="2">
        <v>42444</v>
      </c>
      <c r="K3181" s="23">
        <f>WEEKDAY(#REF!,1)</f>
        <v>3</v>
      </c>
      <c r="L3181" s="25" t="str">
        <f>IF(#REF!&gt;=#REF!,#REF!-#REF!,"")</f>
        <v/>
      </c>
      <c r="M3181" s="4">
        <v>4681</v>
      </c>
      <c r="N3181" s="5">
        <v>152.58000000000001</v>
      </c>
      <c r="O3181" s="5">
        <v>97.44</v>
      </c>
      <c r="P3181" s="5">
        <v>55.14</v>
      </c>
      <c r="Q3181" s="5">
        <f>#REF!*#REF!</f>
        <v>456116.64</v>
      </c>
      <c r="R3181" s="5">
        <v>258110.34</v>
      </c>
      <c r="S3181" s="5">
        <f>#REF!-#REF!</f>
        <v>-198006.3</v>
      </c>
      <c r="T3181" s="36">
        <f t="shared" si="49"/>
        <v>-0.43411330049261099</v>
      </c>
    </row>
    <row r="3182" spans="1:20" x14ac:dyDescent="0.2">
      <c r="A3182" s="25" t="s">
        <v>32</v>
      </c>
      <c r="B3182" s="25" t="s">
        <v>96</v>
      </c>
      <c r="C3182" s="25" t="s">
        <v>39</v>
      </c>
      <c r="D3182" s="25" t="s">
        <v>27</v>
      </c>
      <c r="E3182" s="25" t="s">
        <v>1917</v>
      </c>
      <c r="F3182" s="2">
        <v>40309</v>
      </c>
      <c r="G3182" s="23" t="str">
        <f>TEXT(Table2[[#This Row],[Order-Date]],"mmm")</f>
        <v>May</v>
      </c>
      <c r="H3182">
        <v>2010</v>
      </c>
      <c r="I3182">
        <v>789696252</v>
      </c>
      <c r="J3182" s="2">
        <v>40501</v>
      </c>
      <c r="K3182" s="23">
        <f>WEEKDAY(#REF!,1)</f>
        <v>6</v>
      </c>
      <c r="L3182" s="25">
        <f>IF(#REF!&gt;=#REF!,#REF!-#REF!,"")</f>
        <v>192</v>
      </c>
      <c r="M3182" s="4">
        <v>7525</v>
      </c>
      <c r="N3182" s="5">
        <v>81.73</v>
      </c>
      <c r="O3182" s="5">
        <v>56.67</v>
      </c>
      <c r="P3182" s="5">
        <v>25.06</v>
      </c>
      <c r="Q3182" s="5">
        <f>#REF!*#REF!</f>
        <v>426441.75</v>
      </c>
      <c r="R3182" s="5">
        <v>188576.5</v>
      </c>
      <c r="S3182" s="5">
        <f>#REF!-#REF!</f>
        <v>-237865.25</v>
      </c>
      <c r="T3182" s="36">
        <f t="shared" si="49"/>
        <v>-0.55779071819304704</v>
      </c>
    </row>
    <row r="3183" spans="1:20" x14ac:dyDescent="0.2">
      <c r="A3183" s="25" t="s">
        <v>40</v>
      </c>
      <c r="B3183" s="25" t="s">
        <v>140</v>
      </c>
      <c r="C3183" s="25" t="s">
        <v>65</v>
      </c>
      <c r="D3183" s="25" t="s">
        <v>27</v>
      </c>
      <c r="E3183" s="25" t="s">
        <v>1915</v>
      </c>
      <c r="F3183" s="2">
        <v>40609</v>
      </c>
      <c r="G3183" s="23" t="str">
        <f>TEXT(Table2[[#This Row],[Order-Date]],"mmm")</f>
        <v>Mar</v>
      </c>
      <c r="H3183">
        <v>2011</v>
      </c>
      <c r="I3183">
        <v>185180842</v>
      </c>
      <c r="J3183" s="2">
        <v>40640</v>
      </c>
      <c r="K3183" s="23">
        <f>WEEKDAY(#REF!,1)</f>
        <v>5</v>
      </c>
      <c r="L3183" s="25">
        <f>IF(#REF!&gt;=#REF!,#REF!-#REF!,"")</f>
        <v>31</v>
      </c>
      <c r="M3183" s="4">
        <v>7981</v>
      </c>
      <c r="N3183" s="5">
        <v>9.33</v>
      </c>
      <c r="O3183" s="5">
        <v>6.92</v>
      </c>
      <c r="P3183" s="5">
        <v>2.41</v>
      </c>
      <c r="Q3183" s="5">
        <f>#REF!*#REF!</f>
        <v>55228.52</v>
      </c>
      <c r="R3183" s="5">
        <v>19234.21</v>
      </c>
      <c r="S3183" s="5">
        <f>#REF!-#REF!</f>
        <v>-35994.31</v>
      </c>
      <c r="T3183" s="36">
        <f t="shared" si="49"/>
        <v>-0.65173410404624299</v>
      </c>
    </row>
    <row r="3184" spans="1:20" x14ac:dyDescent="0.2">
      <c r="A3184" s="25" t="s">
        <v>29</v>
      </c>
      <c r="B3184" s="25" t="s">
        <v>223</v>
      </c>
      <c r="C3184" s="25" t="s">
        <v>22</v>
      </c>
      <c r="D3184" s="25" t="s">
        <v>27</v>
      </c>
      <c r="E3184" s="25" t="s">
        <v>1918</v>
      </c>
      <c r="F3184" s="2">
        <v>42054</v>
      </c>
      <c r="G3184" s="23" t="str">
        <f>TEXT(Table2[[#This Row],[Order-Date]],"mmm")</f>
        <v>Feb</v>
      </c>
      <c r="H3184">
        <v>2015</v>
      </c>
      <c r="I3184">
        <v>108407437</v>
      </c>
      <c r="J3184" s="2">
        <v>42090</v>
      </c>
      <c r="K3184" s="23">
        <f>WEEKDAY(#REF!,1)</f>
        <v>6</v>
      </c>
      <c r="L3184" s="25">
        <f>IF(#REF!&gt;=#REF!,#REF!-#REF!,"")</f>
        <v>36</v>
      </c>
      <c r="M3184" s="4">
        <v>9025</v>
      </c>
      <c r="N3184" s="5">
        <v>255.28</v>
      </c>
      <c r="O3184" s="5">
        <v>159.41999999999999</v>
      </c>
      <c r="P3184" s="5">
        <v>95.86</v>
      </c>
      <c r="Q3184" s="5">
        <f>#REF!*#REF!</f>
        <v>1438765.5</v>
      </c>
      <c r="R3184" s="5">
        <v>865136.5</v>
      </c>
      <c r="S3184" s="5">
        <f>#REF!-#REF!</f>
        <v>-573629</v>
      </c>
      <c r="T3184" s="36">
        <f t="shared" si="49"/>
        <v>-0.39869527035503699</v>
      </c>
    </row>
    <row r="3185" spans="1:20" x14ac:dyDescent="0.2">
      <c r="A3185" s="25" t="s">
        <v>32</v>
      </c>
      <c r="B3185" s="25" t="s">
        <v>209</v>
      </c>
      <c r="C3185" s="25" t="s">
        <v>51</v>
      </c>
      <c r="D3185" s="25" t="s">
        <v>27</v>
      </c>
      <c r="E3185" s="25" t="s">
        <v>1916</v>
      </c>
      <c r="F3185" s="2">
        <v>42368</v>
      </c>
      <c r="G3185" s="23" t="str">
        <f>TEXT(Table2[[#This Row],[Order-Date]],"mmm")</f>
        <v>Dec</v>
      </c>
      <c r="H3185">
        <v>2015</v>
      </c>
      <c r="I3185">
        <v>359424865</v>
      </c>
      <c r="J3185" s="2">
        <v>42394</v>
      </c>
      <c r="K3185" s="23">
        <f>WEEKDAY(#REF!,1)</f>
        <v>2</v>
      </c>
      <c r="L3185" s="25">
        <f>IF(#REF!&gt;=#REF!,#REF!-#REF!,"")</f>
        <v>26</v>
      </c>
      <c r="M3185" s="4">
        <v>660</v>
      </c>
      <c r="N3185" s="5">
        <v>437.2</v>
      </c>
      <c r="O3185" s="5">
        <v>263.33</v>
      </c>
      <c r="P3185" s="5">
        <v>173.87</v>
      </c>
      <c r="Q3185" s="5">
        <f>#REF!*#REF!</f>
        <v>173797.8</v>
      </c>
      <c r="R3185" s="5">
        <v>114754.2</v>
      </c>
      <c r="S3185" s="5">
        <f>#REF!-#REF!</f>
        <v>-59043.6</v>
      </c>
      <c r="T3185" s="36">
        <f t="shared" si="49"/>
        <v>-0.33972581931416901</v>
      </c>
    </row>
    <row r="3186" spans="1:20" x14ac:dyDescent="0.2">
      <c r="A3186" s="25" t="s">
        <v>29</v>
      </c>
      <c r="B3186" s="25" t="s">
        <v>198</v>
      </c>
      <c r="C3186" s="25" t="s">
        <v>26</v>
      </c>
      <c r="D3186" s="25" t="s">
        <v>27</v>
      </c>
      <c r="E3186" s="25" t="s">
        <v>1916</v>
      </c>
      <c r="F3186" s="2">
        <v>42724</v>
      </c>
      <c r="G3186" s="23" t="str">
        <f>TEXT(Table2[[#This Row],[Order-Date]],"mmm")</f>
        <v>Dec</v>
      </c>
      <c r="H3186">
        <v>2016</v>
      </c>
      <c r="I3186">
        <v>358594453</v>
      </c>
      <c r="J3186" s="2">
        <v>42768</v>
      </c>
      <c r="K3186" s="23">
        <f>WEEKDAY(#REF!,1)</f>
        <v>5</v>
      </c>
      <c r="L3186" s="25">
        <f>IF(#REF!&gt;=#REF!,#REF!-#REF!,"")</f>
        <v>44</v>
      </c>
      <c r="M3186" s="4">
        <v>4922</v>
      </c>
      <c r="N3186" s="5">
        <v>152.58000000000001</v>
      </c>
      <c r="O3186" s="5">
        <v>97.44</v>
      </c>
      <c r="P3186" s="5">
        <v>55.14</v>
      </c>
      <c r="Q3186" s="5">
        <f>#REF!*#REF!</f>
        <v>479599.68</v>
      </c>
      <c r="R3186" s="5">
        <v>271399.08</v>
      </c>
      <c r="S3186" s="5">
        <f>#REF!-#REF!</f>
        <v>-208200.6</v>
      </c>
      <c r="T3186" s="36">
        <f t="shared" si="49"/>
        <v>-0.43411330049261099</v>
      </c>
    </row>
    <row r="3187" spans="1:20" x14ac:dyDescent="0.2">
      <c r="A3187" s="25" t="s">
        <v>37</v>
      </c>
      <c r="B3187" s="25" t="s">
        <v>139</v>
      </c>
      <c r="C3187" s="25" t="s">
        <v>34</v>
      </c>
      <c r="D3187" s="25" t="s">
        <v>23</v>
      </c>
      <c r="E3187" s="25" t="s">
        <v>1916</v>
      </c>
      <c r="F3187" s="2">
        <v>40417</v>
      </c>
      <c r="G3187" s="23" t="str">
        <f>TEXT(Table2[[#This Row],[Order-Date]],"mmm")</f>
        <v>Aug</v>
      </c>
      <c r="H3187">
        <v>2010</v>
      </c>
      <c r="I3187">
        <v>496590030</v>
      </c>
      <c r="J3187" s="2">
        <v>40465</v>
      </c>
      <c r="K3187" s="23">
        <f>WEEKDAY(#REF!,1)</f>
        <v>5</v>
      </c>
      <c r="L3187" s="25">
        <f>IF(#REF!&gt;=#REF!,#REF!-#REF!,"")</f>
        <v>48</v>
      </c>
      <c r="M3187" s="4">
        <v>880</v>
      </c>
      <c r="N3187" s="5">
        <v>205.7</v>
      </c>
      <c r="O3187" s="5">
        <v>117.11</v>
      </c>
      <c r="P3187" s="5">
        <v>88.59</v>
      </c>
      <c r="Q3187" s="5">
        <f>#REF!*#REF!</f>
        <v>103056.8</v>
      </c>
      <c r="R3187" s="5">
        <v>77959.199999999997</v>
      </c>
      <c r="S3187" s="5">
        <f>#REF!-#REF!</f>
        <v>-25097.599999999999</v>
      </c>
      <c r="T3187" s="36">
        <f t="shared" si="49"/>
        <v>-0.24353172231235601</v>
      </c>
    </row>
    <row r="3188" spans="1:20" x14ac:dyDescent="0.2">
      <c r="A3188" s="25" t="s">
        <v>29</v>
      </c>
      <c r="B3188" s="25" t="s">
        <v>144</v>
      </c>
      <c r="C3188" s="25" t="s">
        <v>26</v>
      </c>
      <c r="D3188" s="25" t="s">
        <v>27</v>
      </c>
      <c r="E3188" s="25" t="s">
        <v>1918</v>
      </c>
      <c r="F3188" s="2">
        <v>41339</v>
      </c>
      <c r="G3188" s="23" t="str">
        <f>TEXT(Table2[[#This Row],[Order-Date]],"mmm")</f>
        <v>Mar</v>
      </c>
      <c r="H3188">
        <v>2013</v>
      </c>
      <c r="I3188">
        <v>784397923</v>
      </c>
      <c r="J3188" s="2">
        <v>41440</v>
      </c>
      <c r="K3188" s="23">
        <f>WEEKDAY(#REF!,1)</f>
        <v>7</v>
      </c>
      <c r="L3188" s="25">
        <f>IF(#REF!&gt;=#REF!,#REF!-#REF!,"")</f>
        <v>101</v>
      </c>
      <c r="M3188" s="4">
        <v>9631</v>
      </c>
      <c r="N3188" s="5">
        <v>152.58000000000001</v>
      </c>
      <c r="O3188" s="5">
        <v>97.44</v>
      </c>
      <c r="P3188" s="5">
        <v>55.14</v>
      </c>
      <c r="Q3188" s="5">
        <f>#REF!*#REF!</f>
        <v>938444.64</v>
      </c>
      <c r="R3188" s="5">
        <v>531053.34</v>
      </c>
      <c r="S3188" s="5">
        <f>#REF!-#REF!</f>
        <v>-407391.3</v>
      </c>
      <c r="T3188" s="36">
        <f t="shared" si="49"/>
        <v>-0.43411330049261099</v>
      </c>
    </row>
    <row r="3189" spans="1:20" x14ac:dyDescent="0.2">
      <c r="A3189" s="25" t="s">
        <v>40</v>
      </c>
      <c r="B3189" s="25" t="s">
        <v>188</v>
      </c>
      <c r="C3189" s="25" t="s">
        <v>31</v>
      </c>
      <c r="D3189" s="25" t="s">
        <v>23</v>
      </c>
      <c r="E3189" s="25" t="s">
        <v>1917</v>
      </c>
      <c r="F3189" s="2">
        <v>42447</v>
      </c>
      <c r="G3189" s="23" t="str">
        <f>TEXT(Table2[[#This Row],[Order-Date]],"mmm")</f>
        <v>Mar</v>
      </c>
      <c r="H3189">
        <v>2016</v>
      </c>
      <c r="I3189">
        <v>403316962</v>
      </c>
      <c r="J3189" s="2">
        <v>42526</v>
      </c>
      <c r="K3189" s="23">
        <f>WEEKDAY(#REF!,1)</f>
        <v>1</v>
      </c>
      <c r="L3189" s="25">
        <f>IF(#REF!&gt;=#REF!,#REF!-#REF!,"")</f>
        <v>79</v>
      </c>
      <c r="M3189" s="4">
        <v>9307</v>
      </c>
      <c r="N3189" s="5">
        <v>47.45</v>
      </c>
      <c r="O3189" s="5">
        <v>31.79</v>
      </c>
      <c r="P3189" s="5">
        <v>15.66</v>
      </c>
      <c r="Q3189" s="5">
        <f>#REF!*#REF!</f>
        <v>295869.53000000003</v>
      </c>
      <c r="R3189" s="5">
        <v>145747.62</v>
      </c>
      <c r="S3189" s="5">
        <f>#REF!-#REF!</f>
        <v>-150121.91</v>
      </c>
      <c r="T3189" s="36">
        <f t="shared" si="49"/>
        <v>-0.50739226171752105</v>
      </c>
    </row>
    <row r="3190" spans="1:20" x14ac:dyDescent="0.2">
      <c r="A3190" s="25" t="s">
        <v>32</v>
      </c>
      <c r="B3190" s="25" t="s">
        <v>192</v>
      </c>
      <c r="C3190" s="25" t="s">
        <v>65</v>
      </c>
      <c r="D3190" s="25" t="s">
        <v>23</v>
      </c>
      <c r="E3190" s="25" t="s">
        <v>1916</v>
      </c>
      <c r="F3190" s="2">
        <v>40817</v>
      </c>
      <c r="G3190" s="23" t="str">
        <f>TEXT(Table2[[#This Row],[Order-Date]],"mmm")</f>
        <v>Oct</v>
      </c>
      <c r="H3190">
        <v>2011</v>
      </c>
      <c r="I3190">
        <v>854958474</v>
      </c>
      <c r="J3190" s="2">
        <v>40818</v>
      </c>
      <c r="K3190" s="23">
        <f>WEEKDAY(#REF!,1)</f>
        <v>1</v>
      </c>
      <c r="L3190" s="25">
        <f>IF(#REF!&gt;=#REF!,#REF!-#REF!,"")</f>
        <v>1</v>
      </c>
      <c r="M3190" s="4">
        <v>66</v>
      </c>
      <c r="N3190" s="5">
        <v>9.33</v>
      </c>
      <c r="O3190" s="5">
        <v>6.92</v>
      </c>
      <c r="P3190" s="5">
        <v>2.41</v>
      </c>
      <c r="Q3190" s="5">
        <f>#REF!*#REF!</f>
        <v>456.72</v>
      </c>
      <c r="R3190" s="5">
        <v>159.06</v>
      </c>
      <c r="S3190" s="5">
        <f>#REF!-#REF!</f>
        <v>-297.66000000000003</v>
      </c>
      <c r="T3190" s="36">
        <f t="shared" si="49"/>
        <v>-0.65173410404624299</v>
      </c>
    </row>
    <row r="3191" spans="1:20" x14ac:dyDescent="0.2">
      <c r="A3191" s="25" t="s">
        <v>29</v>
      </c>
      <c r="B3191" s="25" t="s">
        <v>130</v>
      </c>
      <c r="C3191" s="25" t="s">
        <v>56</v>
      </c>
      <c r="D3191" s="25" t="s">
        <v>27</v>
      </c>
      <c r="E3191" s="25" t="s">
        <v>1915</v>
      </c>
      <c r="F3191" s="2">
        <v>42984</v>
      </c>
      <c r="G3191" s="23" t="str">
        <f>TEXT(Table2[[#This Row],[Order-Date]],"mmm")</f>
        <v>Sep</v>
      </c>
      <c r="H3191">
        <v>2017</v>
      </c>
      <c r="I3191">
        <v>111246287</v>
      </c>
      <c r="J3191" s="2">
        <v>42773</v>
      </c>
      <c r="K3191" s="23">
        <f>WEEKDAY(#REF!,1)</f>
        <v>3</v>
      </c>
      <c r="L3191" s="25" t="str">
        <f>IF(#REF!&gt;=#REF!,#REF!-#REF!,"")</f>
        <v/>
      </c>
      <c r="M3191" s="4">
        <v>9103</v>
      </c>
      <c r="N3191" s="5">
        <v>421.89</v>
      </c>
      <c r="O3191" s="5">
        <v>364.69</v>
      </c>
      <c r="P3191" s="5">
        <v>57.2</v>
      </c>
      <c r="Q3191" s="5">
        <f>#REF!*#REF!</f>
        <v>3319773.07</v>
      </c>
      <c r="R3191" s="5">
        <v>520691.6</v>
      </c>
      <c r="S3191" s="5">
        <f>#REF!-#REF!</f>
        <v>-2799081.47</v>
      </c>
      <c r="T3191" s="36">
        <f t="shared" si="49"/>
        <v>-0.84315445995228799</v>
      </c>
    </row>
    <row r="3192" spans="1:20" x14ac:dyDescent="0.2">
      <c r="A3192" s="25" t="s">
        <v>46</v>
      </c>
      <c r="B3192" s="25" t="s">
        <v>199</v>
      </c>
      <c r="C3192" s="25" t="s">
        <v>77</v>
      </c>
      <c r="D3192" s="25" t="s">
        <v>23</v>
      </c>
      <c r="E3192" s="25" t="s">
        <v>1918</v>
      </c>
      <c r="F3192" s="2">
        <v>40414</v>
      </c>
      <c r="G3192" s="23" t="str">
        <f>TEXT(Table2[[#This Row],[Order-Date]],"mmm")</f>
        <v>Aug</v>
      </c>
      <c r="H3192">
        <v>2010</v>
      </c>
      <c r="I3192">
        <v>264416730</v>
      </c>
      <c r="J3192" s="2">
        <v>40414</v>
      </c>
      <c r="K3192" s="23">
        <f>WEEKDAY(#REF!,1)</f>
        <v>3</v>
      </c>
      <c r="L3192" s="25">
        <f>IF(#REF!&gt;=#REF!,#REF!-#REF!,"")</f>
        <v>0</v>
      </c>
      <c r="M3192" s="4">
        <v>5641</v>
      </c>
      <c r="N3192" s="5">
        <v>154.06</v>
      </c>
      <c r="O3192" s="5">
        <v>90.93</v>
      </c>
      <c r="P3192" s="5">
        <v>63.13</v>
      </c>
      <c r="Q3192" s="5">
        <f>#REF!*#REF!</f>
        <v>512936.13</v>
      </c>
      <c r="R3192" s="5">
        <v>356116.33</v>
      </c>
      <c r="S3192" s="5">
        <f>#REF!-#REF!</f>
        <v>-156819.79999999999</v>
      </c>
      <c r="T3192" s="36">
        <f t="shared" si="49"/>
        <v>-0.30572968217309998</v>
      </c>
    </row>
    <row r="3193" spans="1:20" x14ac:dyDescent="0.2">
      <c r="A3193" s="25" t="s">
        <v>29</v>
      </c>
      <c r="B3193" s="25" t="s">
        <v>118</v>
      </c>
      <c r="C3193" s="25" t="s">
        <v>77</v>
      </c>
      <c r="D3193" s="25" t="s">
        <v>23</v>
      </c>
      <c r="E3193" s="25" t="s">
        <v>1916</v>
      </c>
      <c r="F3193" s="2">
        <v>42419</v>
      </c>
      <c r="G3193" s="23" t="str">
        <f>TEXT(Table2[[#This Row],[Order-Date]],"mmm")</f>
        <v>Feb</v>
      </c>
      <c r="H3193">
        <v>2016</v>
      </c>
      <c r="I3193">
        <v>777018630</v>
      </c>
      <c r="J3193" s="2">
        <v>42448</v>
      </c>
      <c r="K3193" s="23">
        <f>WEEKDAY(#REF!,1)</f>
        <v>7</v>
      </c>
      <c r="L3193" s="25">
        <f>IF(#REF!&gt;=#REF!,#REF!-#REF!,"")</f>
        <v>29</v>
      </c>
      <c r="M3193" s="4">
        <v>5935</v>
      </c>
      <c r="N3193" s="5">
        <v>154.06</v>
      </c>
      <c r="O3193" s="5">
        <v>90.93</v>
      </c>
      <c r="P3193" s="5">
        <v>63.13</v>
      </c>
      <c r="Q3193" s="5">
        <f>#REF!*#REF!</f>
        <v>539669.55000000005</v>
      </c>
      <c r="R3193" s="5">
        <v>374676.55</v>
      </c>
      <c r="S3193" s="5">
        <f>#REF!-#REF!</f>
        <v>-164993</v>
      </c>
      <c r="T3193" s="36">
        <f t="shared" si="49"/>
        <v>-0.30572968217309998</v>
      </c>
    </row>
    <row r="3194" spans="1:20" x14ac:dyDescent="0.2">
      <c r="A3194" s="25" t="s">
        <v>46</v>
      </c>
      <c r="B3194" s="25" t="s">
        <v>206</v>
      </c>
      <c r="C3194" s="25" t="s">
        <v>31</v>
      </c>
      <c r="D3194" s="25" t="s">
        <v>27</v>
      </c>
      <c r="E3194" s="25" t="s">
        <v>1915</v>
      </c>
      <c r="F3194" s="2">
        <v>42278</v>
      </c>
      <c r="G3194" s="23" t="str">
        <f>TEXT(Table2[[#This Row],[Order-Date]],"mmm")</f>
        <v>Oct</v>
      </c>
      <c r="H3194">
        <v>2015</v>
      </c>
      <c r="I3194">
        <v>731913316</v>
      </c>
      <c r="J3194" s="2">
        <v>42049</v>
      </c>
      <c r="K3194" s="23">
        <f>WEEKDAY(#REF!,1)</f>
        <v>7</v>
      </c>
      <c r="L3194" s="25" t="str">
        <f>IF(#REF!&gt;=#REF!,#REF!-#REF!,"")</f>
        <v/>
      </c>
      <c r="M3194" s="4">
        <v>8270</v>
      </c>
      <c r="N3194" s="5">
        <v>47.45</v>
      </c>
      <c r="O3194" s="5">
        <v>31.79</v>
      </c>
      <c r="P3194" s="5">
        <v>15.66</v>
      </c>
      <c r="Q3194" s="5">
        <f>#REF!*#REF!</f>
        <v>262903.3</v>
      </c>
      <c r="R3194" s="5">
        <v>129508.2</v>
      </c>
      <c r="S3194" s="5">
        <f>#REF!-#REF!</f>
        <v>-133395.1</v>
      </c>
      <c r="T3194" s="36">
        <f t="shared" si="49"/>
        <v>-0.50739226171752105</v>
      </c>
    </row>
    <row r="3195" spans="1:20" x14ac:dyDescent="0.2">
      <c r="A3195" s="25" t="s">
        <v>46</v>
      </c>
      <c r="B3195" s="25" t="s">
        <v>220</v>
      </c>
      <c r="C3195" s="25" t="s">
        <v>85</v>
      </c>
      <c r="D3195" s="25" t="s">
        <v>23</v>
      </c>
      <c r="E3195" s="25" t="s">
        <v>1917</v>
      </c>
      <c r="F3195" s="2">
        <v>42370</v>
      </c>
      <c r="G3195" s="23" t="str">
        <f>TEXT(Table2[[#This Row],[Order-Date]],"mmm")</f>
        <v>Jan</v>
      </c>
      <c r="H3195">
        <v>2016</v>
      </c>
      <c r="I3195">
        <v>182274615</v>
      </c>
      <c r="J3195" s="2">
        <v>42492</v>
      </c>
      <c r="K3195" s="23">
        <f>WEEKDAY(#REF!,1)</f>
        <v>2</v>
      </c>
      <c r="L3195" s="25">
        <f>IF(#REF!&gt;=#REF!,#REF!-#REF!,"")</f>
        <v>122</v>
      </c>
      <c r="M3195" s="4">
        <v>7964</v>
      </c>
      <c r="N3195" s="5">
        <v>668.27</v>
      </c>
      <c r="O3195" s="5">
        <v>502.54</v>
      </c>
      <c r="P3195" s="5">
        <v>165.73</v>
      </c>
      <c r="Q3195" s="5">
        <f>#REF!*#REF!</f>
        <v>4002228.56</v>
      </c>
      <c r="R3195" s="5">
        <v>1319873.72</v>
      </c>
      <c r="S3195" s="5">
        <f>#REF!-#REF!</f>
        <v>-2682354.84</v>
      </c>
      <c r="T3195" s="36">
        <f t="shared" si="49"/>
        <v>-0.67021530624427905</v>
      </c>
    </row>
    <row r="3196" spans="1:20" x14ac:dyDescent="0.2">
      <c r="A3196" s="25" t="s">
        <v>29</v>
      </c>
      <c r="B3196" s="25" t="s">
        <v>168</v>
      </c>
      <c r="C3196" s="25" t="s">
        <v>42</v>
      </c>
      <c r="D3196" s="25" t="s">
        <v>27</v>
      </c>
      <c r="E3196" s="25" t="s">
        <v>1917</v>
      </c>
      <c r="F3196" s="2">
        <v>41283</v>
      </c>
      <c r="G3196" s="23" t="str">
        <f>TEXT(Table2[[#This Row],[Order-Date]],"mmm")</f>
        <v>Jan</v>
      </c>
      <c r="H3196">
        <v>2013</v>
      </c>
      <c r="I3196">
        <v>601588857</v>
      </c>
      <c r="J3196" s="2">
        <v>41556</v>
      </c>
      <c r="K3196" s="23">
        <f>WEEKDAY(#REF!,1)</f>
        <v>4</v>
      </c>
      <c r="L3196" s="25">
        <f>IF(#REF!&gt;=#REF!,#REF!-#REF!,"")</f>
        <v>273</v>
      </c>
      <c r="M3196" s="4">
        <v>2366</v>
      </c>
      <c r="N3196" s="5">
        <v>109.28</v>
      </c>
      <c r="O3196" s="5">
        <v>35.840000000000003</v>
      </c>
      <c r="P3196" s="5">
        <v>73.44</v>
      </c>
      <c r="Q3196" s="5">
        <f>#REF!*#REF!</f>
        <v>84797.440000000002</v>
      </c>
      <c r="R3196" s="5">
        <v>173759.04</v>
      </c>
      <c r="S3196" s="5">
        <f>#REF!-#REF!</f>
        <v>88961.600000000006</v>
      </c>
      <c r="T3196" s="36">
        <f t="shared" si="49"/>
        <v>1.0491071428571399</v>
      </c>
    </row>
    <row r="3197" spans="1:20" x14ac:dyDescent="0.2">
      <c r="A3197" s="25" t="s">
        <v>40</v>
      </c>
      <c r="B3197" s="25" t="s">
        <v>140</v>
      </c>
      <c r="C3197" s="25" t="s">
        <v>39</v>
      </c>
      <c r="D3197" s="25" t="s">
        <v>27</v>
      </c>
      <c r="E3197" s="25" t="s">
        <v>1918</v>
      </c>
      <c r="F3197" s="2">
        <v>42024</v>
      </c>
      <c r="G3197" s="23" t="str">
        <f>TEXT(Table2[[#This Row],[Order-Date]],"mmm")</f>
        <v>Jan</v>
      </c>
      <c r="H3197">
        <v>2015</v>
      </c>
      <c r="I3197">
        <v>833654868</v>
      </c>
      <c r="J3197" s="2">
        <v>42048</v>
      </c>
      <c r="K3197" s="23">
        <f>WEEKDAY(#REF!,1)</f>
        <v>6</v>
      </c>
      <c r="L3197" s="25">
        <f>IF(#REF!&gt;=#REF!,#REF!-#REF!,"")</f>
        <v>24</v>
      </c>
      <c r="M3197" s="4">
        <v>5856</v>
      </c>
      <c r="N3197" s="5">
        <v>81.73</v>
      </c>
      <c r="O3197" s="5">
        <v>56.67</v>
      </c>
      <c r="P3197" s="5">
        <v>25.06</v>
      </c>
      <c r="Q3197" s="5">
        <f>#REF!*#REF!</f>
        <v>331859.52</v>
      </c>
      <c r="R3197" s="5">
        <v>146751.35999999999</v>
      </c>
      <c r="S3197" s="5">
        <f>#REF!-#REF!</f>
        <v>-185108.16</v>
      </c>
      <c r="T3197" s="36">
        <f t="shared" si="49"/>
        <v>-0.55779071819304704</v>
      </c>
    </row>
    <row r="3198" spans="1:20" x14ac:dyDescent="0.2">
      <c r="A3198" s="25" t="s">
        <v>20</v>
      </c>
      <c r="B3198" s="25" t="s">
        <v>53</v>
      </c>
      <c r="C3198" s="25" t="s">
        <v>51</v>
      </c>
      <c r="D3198" s="25" t="s">
        <v>23</v>
      </c>
      <c r="E3198" s="25" t="s">
        <v>1916</v>
      </c>
      <c r="F3198" s="2">
        <v>41519</v>
      </c>
      <c r="G3198" s="23" t="str">
        <f>TEXT(Table2[[#This Row],[Order-Date]],"mmm")</f>
        <v>Sep</v>
      </c>
      <c r="H3198">
        <v>2013</v>
      </c>
      <c r="I3198">
        <v>242583978</v>
      </c>
      <c r="J3198" s="2">
        <v>41325</v>
      </c>
      <c r="K3198" s="23">
        <f>WEEKDAY(#REF!,1)</f>
        <v>4</v>
      </c>
      <c r="L3198" s="25" t="str">
        <f>IF(#REF!&gt;=#REF!,#REF!-#REF!,"")</f>
        <v/>
      </c>
      <c r="M3198" s="4">
        <v>4845</v>
      </c>
      <c r="N3198" s="5">
        <v>437.2</v>
      </c>
      <c r="O3198" s="5">
        <v>263.33</v>
      </c>
      <c r="P3198" s="5">
        <v>173.87</v>
      </c>
      <c r="Q3198" s="5">
        <f>#REF!*#REF!</f>
        <v>1275833.8500000001</v>
      </c>
      <c r="R3198" s="5">
        <v>842400.15</v>
      </c>
      <c r="S3198" s="5">
        <f>#REF!-#REF!</f>
        <v>-433433.7</v>
      </c>
      <c r="T3198" s="36">
        <f t="shared" si="49"/>
        <v>-0.33972581931416901</v>
      </c>
    </row>
    <row r="3199" spans="1:20" x14ac:dyDescent="0.2">
      <c r="A3199" s="25" t="s">
        <v>40</v>
      </c>
      <c r="B3199" s="25" t="s">
        <v>140</v>
      </c>
      <c r="C3199" s="25" t="s">
        <v>26</v>
      </c>
      <c r="D3199" s="25" t="s">
        <v>23</v>
      </c>
      <c r="E3199" s="25" t="s">
        <v>1916</v>
      </c>
      <c r="F3199" s="2">
        <v>41349</v>
      </c>
      <c r="G3199" s="23" t="str">
        <f>TEXT(Table2[[#This Row],[Order-Date]],"mmm")</f>
        <v>Mar</v>
      </c>
      <c r="H3199">
        <v>2013</v>
      </c>
      <c r="I3199">
        <v>962800014</v>
      </c>
      <c r="J3199" s="2">
        <v>41390</v>
      </c>
      <c r="K3199" s="23">
        <f>WEEKDAY(#REF!,1)</f>
        <v>6</v>
      </c>
      <c r="L3199" s="25">
        <f>IF(#REF!&gt;=#REF!,#REF!-#REF!,"")</f>
        <v>41</v>
      </c>
      <c r="M3199" s="4">
        <v>2774</v>
      </c>
      <c r="N3199" s="5">
        <v>152.58000000000001</v>
      </c>
      <c r="O3199" s="5">
        <v>97.44</v>
      </c>
      <c r="P3199" s="5">
        <v>55.14</v>
      </c>
      <c r="Q3199" s="5">
        <f>#REF!*#REF!</f>
        <v>270298.56</v>
      </c>
      <c r="R3199" s="5">
        <v>152958.35999999999</v>
      </c>
      <c r="S3199" s="5">
        <f>#REF!-#REF!</f>
        <v>-117340.2</v>
      </c>
      <c r="T3199" s="36">
        <f t="shared" si="49"/>
        <v>-0.43411330049261099</v>
      </c>
    </row>
    <row r="3200" spans="1:20" x14ac:dyDescent="0.2">
      <c r="A3200" s="25" t="s">
        <v>29</v>
      </c>
      <c r="B3200" s="25" t="s">
        <v>104</v>
      </c>
      <c r="C3200" s="25" t="s">
        <v>77</v>
      </c>
      <c r="D3200" s="25" t="s">
        <v>27</v>
      </c>
      <c r="E3200" s="25" t="s">
        <v>1916</v>
      </c>
      <c r="F3200" s="2">
        <v>41715</v>
      </c>
      <c r="G3200" s="23" t="str">
        <f>TEXT(Table2[[#This Row],[Order-Date]],"mmm")</f>
        <v>Mar</v>
      </c>
      <c r="H3200">
        <v>2014</v>
      </c>
      <c r="I3200">
        <v>249039304</v>
      </c>
      <c r="J3200" s="2">
        <v>41644</v>
      </c>
      <c r="K3200" s="23">
        <f>WEEKDAY(#REF!,1)</f>
        <v>1</v>
      </c>
      <c r="L3200" s="25" t="str">
        <f>IF(#REF!&gt;=#REF!,#REF!-#REF!,"")</f>
        <v/>
      </c>
      <c r="M3200" s="4">
        <v>5119</v>
      </c>
      <c r="N3200" s="5">
        <v>154.06</v>
      </c>
      <c r="O3200" s="5">
        <v>90.93</v>
      </c>
      <c r="P3200" s="5">
        <v>63.13</v>
      </c>
      <c r="Q3200" s="5">
        <f>#REF!*#REF!</f>
        <v>465470.67</v>
      </c>
      <c r="R3200" s="5">
        <v>323162.46999999997</v>
      </c>
      <c r="S3200" s="5">
        <f>#REF!-#REF!</f>
        <v>-142308.20000000001</v>
      </c>
      <c r="T3200" s="36">
        <f t="shared" si="49"/>
        <v>-0.30572968217309998</v>
      </c>
    </row>
    <row r="3201" spans="1:20" x14ac:dyDescent="0.2">
      <c r="A3201" s="25" t="s">
        <v>40</v>
      </c>
      <c r="B3201" s="25" t="s">
        <v>188</v>
      </c>
      <c r="C3201" s="25" t="s">
        <v>31</v>
      </c>
      <c r="D3201" s="25" t="s">
        <v>23</v>
      </c>
      <c r="E3201" s="25" t="s">
        <v>1918</v>
      </c>
      <c r="F3201" s="2">
        <v>41033</v>
      </c>
      <c r="G3201" s="23" t="str">
        <f>TEXT(Table2[[#This Row],[Order-Date]],"mmm")</f>
        <v>May</v>
      </c>
      <c r="H3201">
        <v>2012</v>
      </c>
      <c r="I3201">
        <v>826350677</v>
      </c>
      <c r="J3201" s="2">
        <v>41047</v>
      </c>
      <c r="K3201" s="23">
        <f>WEEKDAY(#REF!,1)</f>
        <v>6</v>
      </c>
      <c r="L3201" s="25">
        <f>IF(#REF!&gt;=#REF!,#REF!-#REF!,"")</f>
        <v>14</v>
      </c>
      <c r="M3201" s="4">
        <v>4383</v>
      </c>
      <c r="N3201" s="5">
        <v>47.45</v>
      </c>
      <c r="O3201" s="5">
        <v>31.79</v>
      </c>
      <c r="P3201" s="5">
        <v>15.66</v>
      </c>
      <c r="Q3201" s="5">
        <f>#REF!*#REF!</f>
        <v>139335.57</v>
      </c>
      <c r="R3201" s="5">
        <v>68637.78</v>
      </c>
      <c r="S3201" s="5">
        <f>#REF!-#REF!</f>
        <v>-70697.789999999994</v>
      </c>
      <c r="T3201" s="36">
        <f t="shared" si="49"/>
        <v>-0.50739226171752105</v>
      </c>
    </row>
    <row r="3202" spans="1:20" x14ac:dyDescent="0.2">
      <c r="A3202" s="25" t="s">
        <v>37</v>
      </c>
      <c r="B3202" s="25" t="s">
        <v>55</v>
      </c>
      <c r="C3202" s="25" t="s">
        <v>51</v>
      </c>
      <c r="D3202" s="25" t="s">
        <v>23</v>
      </c>
      <c r="E3202" s="25" t="s">
        <v>1916</v>
      </c>
      <c r="F3202" s="2">
        <v>40961</v>
      </c>
      <c r="G3202" s="23" t="str">
        <f>TEXT(Table2[[#This Row],[Order-Date]],"mmm")</f>
        <v>Feb</v>
      </c>
      <c r="H3202">
        <v>2012</v>
      </c>
      <c r="I3202">
        <v>540095460</v>
      </c>
      <c r="J3202" s="2">
        <v>40981</v>
      </c>
      <c r="K3202" s="23">
        <f>WEEKDAY(#REF!,1)</f>
        <v>3</v>
      </c>
      <c r="L3202" s="25">
        <f>IF(#REF!&gt;=#REF!,#REF!-#REF!,"")</f>
        <v>20</v>
      </c>
      <c r="M3202" s="4">
        <v>5104</v>
      </c>
      <c r="N3202" s="5">
        <v>437.2</v>
      </c>
      <c r="O3202" s="5">
        <v>263.33</v>
      </c>
      <c r="P3202" s="5">
        <v>173.87</v>
      </c>
      <c r="Q3202" s="5">
        <f>#REF!*#REF!</f>
        <v>1344036.32</v>
      </c>
      <c r="R3202" s="5">
        <v>887432.48</v>
      </c>
      <c r="S3202" s="5">
        <f>#REF!-#REF!</f>
        <v>-456603.84</v>
      </c>
      <c r="T3202" s="36">
        <f t="shared" si="49"/>
        <v>-0.33972581931416901</v>
      </c>
    </row>
    <row r="3203" spans="1:20" x14ac:dyDescent="0.2">
      <c r="A3203" s="25" t="s">
        <v>29</v>
      </c>
      <c r="B3203" s="25" t="s">
        <v>144</v>
      </c>
      <c r="C3203" s="25" t="s">
        <v>34</v>
      </c>
      <c r="D3203" s="25" t="s">
        <v>23</v>
      </c>
      <c r="E3203" s="25" t="s">
        <v>1918</v>
      </c>
      <c r="F3203" s="2">
        <v>42338</v>
      </c>
      <c r="G3203" s="23" t="str">
        <f>TEXT(Table2[[#This Row],[Order-Date]],"mmm")</f>
        <v>Nov</v>
      </c>
      <c r="H3203">
        <v>2015</v>
      </c>
      <c r="I3203">
        <v>905947482</v>
      </c>
      <c r="J3203" s="2">
        <v>42387</v>
      </c>
      <c r="K3203" s="23">
        <f>WEEKDAY(#REF!,1)</f>
        <v>2</v>
      </c>
      <c r="L3203" s="25">
        <f>IF(#REF!&gt;=#REF!,#REF!-#REF!,"")</f>
        <v>49</v>
      </c>
      <c r="M3203" s="4">
        <v>8847</v>
      </c>
      <c r="N3203" s="5">
        <v>205.7</v>
      </c>
      <c r="O3203" s="5">
        <v>117.11</v>
      </c>
      <c r="P3203" s="5">
        <v>88.59</v>
      </c>
      <c r="Q3203" s="5">
        <f>#REF!*#REF!</f>
        <v>1036072.17</v>
      </c>
      <c r="R3203" s="5">
        <v>783755.73</v>
      </c>
      <c r="S3203" s="5">
        <f>#REF!-#REF!</f>
        <v>-252316.44</v>
      </c>
      <c r="T3203" s="36">
        <f t="shared" ref="T3203:T3266" si="50">S3203/Q3203</f>
        <v>-0.24353172231235601</v>
      </c>
    </row>
    <row r="3204" spans="1:20" x14ac:dyDescent="0.2">
      <c r="A3204" s="25" t="s">
        <v>29</v>
      </c>
      <c r="B3204" s="25" t="s">
        <v>187</v>
      </c>
      <c r="C3204" s="25" t="s">
        <v>77</v>
      </c>
      <c r="D3204" s="25" t="s">
        <v>23</v>
      </c>
      <c r="E3204" s="25" t="s">
        <v>1917</v>
      </c>
      <c r="F3204" s="2">
        <v>40746</v>
      </c>
      <c r="G3204" s="23" t="str">
        <f>TEXT(Table2[[#This Row],[Order-Date]],"mmm")</f>
        <v>Jul</v>
      </c>
      <c r="H3204">
        <v>2011</v>
      </c>
      <c r="I3204">
        <v>359893071</v>
      </c>
      <c r="J3204" s="2">
        <v>40702</v>
      </c>
      <c r="K3204" s="23">
        <f>WEEKDAY(#REF!,1)</f>
        <v>4</v>
      </c>
      <c r="L3204" s="25" t="str">
        <f>IF(#REF!&gt;=#REF!,#REF!-#REF!,"")</f>
        <v/>
      </c>
      <c r="M3204" s="4">
        <v>9212</v>
      </c>
      <c r="N3204" s="5">
        <v>154.06</v>
      </c>
      <c r="O3204" s="5">
        <v>90.93</v>
      </c>
      <c r="P3204" s="5">
        <v>63.13</v>
      </c>
      <c r="Q3204" s="5">
        <f>#REF!*#REF!</f>
        <v>837647.16</v>
      </c>
      <c r="R3204" s="5">
        <v>581553.56000000006</v>
      </c>
      <c r="S3204" s="5">
        <f>#REF!-#REF!</f>
        <v>-256093.6</v>
      </c>
      <c r="T3204" s="36">
        <f t="shared" si="50"/>
        <v>-0.30572968217309998</v>
      </c>
    </row>
    <row r="3205" spans="1:20" x14ac:dyDescent="0.2">
      <c r="A3205" s="25" t="s">
        <v>46</v>
      </c>
      <c r="B3205" s="25" t="s">
        <v>195</v>
      </c>
      <c r="C3205" s="25" t="s">
        <v>56</v>
      </c>
      <c r="D3205" s="25" t="s">
        <v>23</v>
      </c>
      <c r="E3205" s="25" t="s">
        <v>1916</v>
      </c>
      <c r="F3205" s="2">
        <v>41864</v>
      </c>
      <c r="G3205" s="23" t="str">
        <f>TEXT(Table2[[#This Row],[Order-Date]],"mmm")</f>
        <v>Aug</v>
      </c>
      <c r="H3205">
        <v>2014</v>
      </c>
      <c r="I3205">
        <v>108231055</v>
      </c>
      <c r="J3205" s="2">
        <v>41906</v>
      </c>
      <c r="K3205" s="23">
        <f>WEEKDAY(#REF!,1)</f>
        <v>4</v>
      </c>
      <c r="L3205" s="25">
        <f>IF(#REF!&gt;=#REF!,#REF!-#REF!,"")</f>
        <v>42</v>
      </c>
      <c r="M3205" s="4">
        <v>6829</v>
      </c>
      <c r="N3205" s="5">
        <v>421.89</v>
      </c>
      <c r="O3205" s="5">
        <v>364.69</v>
      </c>
      <c r="P3205" s="5">
        <v>57.2</v>
      </c>
      <c r="Q3205" s="5">
        <f>#REF!*#REF!</f>
        <v>2490468.0099999998</v>
      </c>
      <c r="R3205" s="5">
        <v>390618.8</v>
      </c>
      <c r="S3205" s="5">
        <f>#REF!-#REF!</f>
        <v>-2099849.21</v>
      </c>
      <c r="T3205" s="36">
        <f t="shared" si="50"/>
        <v>-0.84315445995228799</v>
      </c>
    </row>
    <row r="3206" spans="1:20" x14ac:dyDescent="0.2">
      <c r="A3206" s="25" t="s">
        <v>46</v>
      </c>
      <c r="B3206" s="25" t="s">
        <v>115</v>
      </c>
      <c r="C3206" s="25" t="s">
        <v>51</v>
      </c>
      <c r="D3206" s="25" t="s">
        <v>23</v>
      </c>
      <c r="E3206" s="25" t="s">
        <v>1915</v>
      </c>
      <c r="F3206" s="2">
        <v>40694</v>
      </c>
      <c r="G3206" s="23" t="str">
        <f>TEXT(Table2[[#This Row],[Order-Date]],"mmm")</f>
        <v>May</v>
      </c>
      <c r="H3206">
        <v>2011</v>
      </c>
      <c r="I3206">
        <v>977572762</v>
      </c>
      <c r="J3206" s="2">
        <v>40711</v>
      </c>
      <c r="K3206" s="23">
        <f>WEEKDAY(#REF!,1)</f>
        <v>6</v>
      </c>
      <c r="L3206" s="25">
        <f>IF(#REF!&gt;=#REF!,#REF!-#REF!,"")</f>
        <v>17</v>
      </c>
      <c r="M3206" s="4">
        <v>4359</v>
      </c>
      <c r="N3206" s="5">
        <v>437.2</v>
      </c>
      <c r="O3206" s="5">
        <v>263.33</v>
      </c>
      <c r="P3206" s="5">
        <v>173.87</v>
      </c>
      <c r="Q3206" s="5">
        <f>#REF!*#REF!</f>
        <v>1147855.47</v>
      </c>
      <c r="R3206" s="5">
        <v>757899.33</v>
      </c>
      <c r="S3206" s="5">
        <f>#REF!-#REF!</f>
        <v>-389956.14</v>
      </c>
      <c r="T3206" s="36">
        <f t="shared" si="50"/>
        <v>-0.33972581931416901</v>
      </c>
    </row>
    <row r="3207" spans="1:20" x14ac:dyDescent="0.2">
      <c r="A3207" s="25" t="s">
        <v>37</v>
      </c>
      <c r="B3207" s="25" t="s">
        <v>95</v>
      </c>
      <c r="C3207" s="25" t="s">
        <v>26</v>
      </c>
      <c r="D3207" s="25" t="s">
        <v>23</v>
      </c>
      <c r="E3207" s="25" t="s">
        <v>1917</v>
      </c>
      <c r="F3207" s="2">
        <v>42135</v>
      </c>
      <c r="G3207" s="23" t="str">
        <f>TEXT(Table2[[#This Row],[Order-Date]],"mmm")</f>
        <v>May</v>
      </c>
      <c r="H3207">
        <v>2015</v>
      </c>
      <c r="I3207">
        <v>264842021</v>
      </c>
      <c r="J3207" s="2">
        <v>42330</v>
      </c>
      <c r="K3207" s="23">
        <f>WEEKDAY(#REF!,1)</f>
        <v>1</v>
      </c>
      <c r="L3207" s="25">
        <f>IF(#REF!&gt;=#REF!,#REF!-#REF!,"")</f>
        <v>195</v>
      </c>
      <c r="M3207" s="4">
        <v>1494</v>
      </c>
      <c r="N3207" s="5">
        <v>152.58000000000001</v>
      </c>
      <c r="O3207" s="5">
        <v>97.44</v>
      </c>
      <c r="P3207" s="5">
        <v>55.14</v>
      </c>
      <c r="Q3207" s="5">
        <f>#REF!*#REF!</f>
        <v>145575.35999999999</v>
      </c>
      <c r="R3207" s="5">
        <v>82379.16</v>
      </c>
      <c r="S3207" s="5">
        <f>#REF!-#REF!</f>
        <v>-63196.2</v>
      </c>
      <c r="T3207" s="36">
        <f t="shared" si="50"/>
        <v>-0.43411330049261099</v>
      </c>
    </row>
    <row r="3208" spans="1:20" x14ac:dyDescent="0.2">
      <c r="A3208" s="25" t="s">
        <v>20</v>
      </c>
      <c r="B3208" s="25" t="s">
        <v>68</v>
      </c>
      <c r="C3208" s="25" t="s">
        <v>26</v>
      </c>
      <c r="D3208" s="25" t="s">
        <v>27</v>
      </c>
      <c r="E3208" s="25" t="s">
        <v>1917</v>
      </c>
      <c r="F3208" s="2">
        <v>41118</v>
      </c>
      <c r="G3208" s="23" t="str">
        <f>TEXT(Table2[[#This Row],[Order-Date]],"mmm")</f>
        <v>Jul</v>
      </c>
      <c r="H3208">
        <v>2012</v>
      </c>
      <c r="I3208">
        <v>287275159</v>
      </c>
      <c r="J3208" s="2">
        <v>41147</v>
      </c>
      <c r="K3208" s="23">
        <f>WEEKDAY(#REF!,1)</f>
        <v>1</v>
      </c>
      <c r="L3208" s="25">
        <f>IF(#REF!&gt;=#REF!,#REF!-#REF!,"")</f>
        <v>29</v>
      </c>
      <c r="M3208" s="4">
        <v>9958</v>
      </c>
      <c r="N3208" s="5">
        <v>152.58000000000001</v>
      </c>
      <c r="O3208" s="5">
        <v>97.44</v>
      </c>
      <c r="P3208" s="5">
        <v>55.14</v>
      </c>
      <c r="Q3208" s="5">
        <f>#REF!*#REF!</f>
        <v>970307.52</v>
      </c>
      <c r="R3208" s="5">
        <v>549084.12</v>
      </c>
      <c r="S3208" s="5">
        <f>#REF!-#REF!</f>
        <v>-421223.4</v>
      </c>
      <c r="T3208" s="36">
        <f t="shared" si="50"/>
        <v>-0.43411330049261099</v>
      </c>
    </row>
    <row r="3209" spans="1:20" x14ac:dyDescent="0.2">
      <c r="A3209" s="25" t="s">
        <v>46</v>
      </c>
      <c r="B3209" s="25" t="s">
        <v>119</v>
      </c>
      <c r="C3209" s="25" t="s">
        <v>39</v>
      </c>
      <c r="D3209" s="25" t="s">
        <v>23</v>
      </c>
      <c r="E3209" s="25" t="s">
        <v>1915</v>
      </c>
      <c r="F3209" s="2">
        <v>41285</v>
      </c>
      <c r="G3209" s="23" t="str">
        <f>TEXT(Table2[[#This Row],[Order-Date]],"mmm")</f>
        <v>Jan</v>
      </c>
      <c r="H3209">
        <v>2013</v>
      </c>
      <c r="I3209">
        <v>732421004</v>
      </c>
      <c r="J3209" s="2">
        <v>41286</v>
      </c>
      <c r="K3209" s="23">
        <f>WEEKDAY(#REF!,1)</f>
        <v>7</v>
      </c>
      <c r="L3209" s="25">
        <f>IF(#REF!&gt;=#REF!,#REF!-#REF!,"")</f>
        <v>1</v>
      </c>
      <c r="M3209" s="4">
        <v>8506</v>
      </c>
      <c r="N3209" s="5">
        <v>81.73</v>
      </c>
      <c r="O3209" s="5">
        <v>56.67</v>
      </c>
      <c r="P3209" s="5">
        <v>25.06</v>
      </c>
      <c r="Q3209" s="5">
        <f>#REF!*#REF!</f>
        <v>482035.02</v>
      </c>
      <c r="R3209" s="5">
        <v>213160.36</v>
      </c>
      <c r="S3209" s="5">
        <f>#REF!-#REF!</f>
        <v>-268874.65999999997</v>
      </c>
      <c r="T3209" s="36">
        <f t="shared" si="50"/>
        <v>-0.55779071819304704</v>
      </c>
    </row>
    <row r="3210" spans="1:20" x14ac:dyDescent="0.2">
      <c r="A3210" s="25" t="s">
        <v>40</v>
      </c>
      <c r="B3210" s="25" t="s">
        <v>90</v>
      </c>
      <c r="C3210" s="25" t="s">
        <v>77</v>
      </c>
      <c r="D3210" s="25" t="s">
        <v>23</v>
      </c>
      <c r="E3210" s="25" t="s">
        <v>1917</v>
      </c>
      <c r="F3210" s="2">
        <v>40256</v>
      </c>
      <c r="G3210" s="23" t="str">
        <f>TEXT(Table2[[#This Row],[Order-Date]],"mmm")</f>
        <v>Mar</v>
      </c>
      <c r="H3210">
        <v>2010</v>
      </c>
      <c r="I3210">
        <v>908140885</v>
      </c>
      <c r="J3210" s="2">
        <v>40268</v>
      </c>
      <c r="K3210" s="23">
        <f>WEEKDAY(#REF!,1)</f>
        <v>4</v>
      </c>
      <c r="L3210" s="25">
        <f>IF(#REF!&gt;=#REF!,#REF!-#REF!,"")</f>
        <v>12</v>
      </c>
      <c r="M3210" s="4">
        <v>7924</v>
      </c>
      <c r="N3210" s="5">
        <v>154.06</v>
      </c>
      <c r="O3210" s="5">
        <v>90.93</v>
      </c>
      <c r="P3210" s="5">
        <v>63.13</v>
      </c>
      <c r="Q3210" s="5">
        <f>#REF!*#REF!</f>
        <v>720529.32</v>
      </c>
      <c r="R3210" s="5">
        <v>500242.12</v>
      </c>
      <c r="S3210" s="5">
        <f>#REF!-#REF!</f>
        <v>-220287.2</v>
      </c>
      <c r="T3210" s="36">
        <f t="shared" si="50"/>
        <v>-0.30572968217309998</v>
      </c>
    </row>
    <row r="3211" spans="1:20" x14ac:dyDescent="0.2">
      <c r="A3211" s="25" t="s">
        <v>32</v>
      </c>
      <c r="B3211" s="25" t="s">
        <v>113</v>
      </c>
      <c r="C3211" s="25" t="s">
        <v>51</v>
      </c>
      <c r="D3211" s="25" t="s">
        <v>27</v>
      </c>
      <c r="E3211" s="25" t="s">
        <v>1917</v>
      </c>
      <c r="F3211" s="2">
        <v>41013</v>
      </c>
      <c r="G3211" s="23" t="str">
        <f>TEXT(Table2[[#This Row],[Order-Date]],"mmm")</f>
        <v>Apr</v>
      </c>
      <c r="H3211">
        <v>2012</v>
      </c>
      <c r="I3211">
        <v>192608630</v>
      </c>
      <c r="J3211" s="2">
        <v>41015</v>
      </c>
      <c r="K3211" s="23">
        <f>WEEKDAY(#REF!,1)</f>
        <v>2</v>
      </c>
      <c r="L3211" s="25">
        <f>IF(#REF!&gt;=#REF!,#REF!-#REF!,"")</f>
        <v>2</v>
      </c>
      <c r="M3211" s="4">
        <v>6029</v>
      </c>
      <c r="N3211" s="5">
        <v>437.2</v>
      </c>
      <c r="O3211" s="5">
        <v>263.33</v>
      </c>
      <c r="P3211" s="5">
        <v>173.87</v>
      </c>
      <c r="Q3211" s="5">
        <f>#REF!*#REF!</f>
        <v>1587616.57</v>
      </c>
      <c r="R3211" s="5">
        <v>1048262.23</v>
      </c>
      <c r="S3211" s="5">
        <f>#REF!-#REF!</f>
        <v>-539354.34</v>
      </c>
      <c r="T3211" s="36">
        <f t="shared" si="50"/>
        <v>-0.33972581931416901</v>
      </c>
    </row>
    <row r="3212" spans="1:20" x14ac:dyDescent="0.2">
      <c r="A3212" s="25" t="s">
        <v>29</v>
      </c>
      <c r="B3212" s="25" t="s">
        <v>118</v>
      </c>
      <c r="C3212" s="25" t="s">
        <v>51</v>
      </c>
      <c r="D3212" s="25" t="s">
        <v>27</v>
      </c>
      <c r="E3212" s="25" t="s">
        <v>1915</v>
      </c>
      <c r="F3212" s="2">
        <v>42571</v>
      </c>
      <c r="G3212" s="23" t="str">
        <f>TEXT(Table2[[#This Row],[Order-Date]],"mmm")</f>
        <v>Jul</v>
      </c>
      <c r="H3212">
        <v>2016</v>
      </c>
      <c r="I3212">
        <v>284310567</v>
      </c>
      <c r="J3212" s="2">
        <v>42409</v>
      </c>
      <c r="K3212" s="23">
        <f>WEEKDAY(#REF!,1)</f>
        <v>3</v>
      </c>
      <c r="L3212" s="25" t="str">
        <f>IF(#REF!&gt;=#REF!,#REF!-#REF!,"")</f>
        <v/>
      </c>
      <c r="M3212" s="4">
        <v>2670</v>
      </c>
      <c r="N3212" s="5">
        <v>437.2</v>
      </c>
      <c r="O3212" s="5">
        <v>263.33</v>
      </c>
      <c r="P3212" s="5">
        <v>173.87</v>
      </c>
      <c r="Q3212" s="5">
        <f>#REF!*#REF!</f>
        <v>703091.1</v>
      </c>
      <c r="R3212" s="5">
        <v>464232.9</v>
      </c>
      <c r="S3212" s="5">
        <f>#REF!-#REF!</f>
        <v>-238858.2</v>
      </c>
      <c r="T3212" s="36">
        <f t="shared" si="50"/>
        <v>-0.33972581931416901</v>
      </c>
    </row>
    <row r="3213" spans="1:20" x14ac:dyDescent="0.2">
      <c r="A3213" s="25" t="s">
        <v>20</v>
      </c>
      <c r="B3213" s="25" t="s">
        <v>191</v>
      </c>
      <c r="C3213" s="25" t="s">
        <v>56</v>
      </c>
      <c r="D3213" s="25" t="s">
        <v>27</v>
      </c>
      <c r="E3213" s="25" t="s">
        <v>1917</v>
      </c>
      <c r="F3213" s="2">
        <v>42656</v>
      </c>
      <c r="G3213" s="23" t="str">
        <f>TEXT(Table2[[#This Row],[Order-Date]],"mmm")</f>
        <v>Oct</v>
      </c>
      <c r="H3213">
        <v>2016</v>
      </c>
      <c r="I3213">
        <v>252045524</v>
      </c>
      <c r="J3213" s="2">
        <v>42671</v>
      </c>
      <c r="K3213" s="23">
        <f>WEEKDAY(#REF!,1)</f>
        <v>6</v>
      </c>
      <c r="L3213" s="25">
        <f>IF(#REF!&gt;=#REF!,#REF!-#REF!,"")</f>
        <v>15</v>
      </c>
      <c r="M3213" s="4">
        <v>4726</v>
      </c>
      <c r="N3213" s="5">
        <v>421.89</v>
      </c>
      <c r="O3213" s="5">
        <v>364.69</v>
      </c>
      <c r="P3213" s="5">
        <v>57.2</v>
      </c>
      <c r="Q3213" s="5">
        <f>#REF!*#REF!</f>
        <v>1723524.94</v>
      </c>
      <c r="R3213" s="5">
        <v>270327.2</v>
      </c>
      <c r="S3213" s="5">
        <f>#REF!-#REF!</f>
        <v>-1453197.74</v>
      </c>
      <c r="T3213" s="36">
        <f t="shared" si="50"/>
        <v>-0.84315445995228799</v>
      </c>
    </row>
    <row r="3214" spans="1:20" x14ac:dyDescent="0.2">
      <c r="A3214" s="25" t="s">
        <v>40</v>
      </c>
      <c r="B3214" s="25" t="s">
        <v>221</v>
      </c>
      <c r="C3214" s="25" t="s">
        <v>26</v>
      </c>
      <c r="D3214" s="25" t="s">
        <v>27</v>
      </c>
      <c r="E3214" s="25" t="s">
        <v>1915</v>
      </c>
      <c r="F3214" s="2">
        <v>42152</v>
      </c>
      <c r="G3214" s="23" t="str">
        <f>TEXT(Table2[[#This Row],[Order-Date]],"mmm")</f>
        <v>May</v>
      </c>
      <c r="H3214">
        <v>2015</v>
      </c>
      <c r="I3214">
        <v>584924829</v>
      </c>
      <c r="J3214" s="2">
        <v>42222</v>
      </c>
      <c r="K3214" s="23">
        <f>WEEKDAY(#REF!,1)</f>
        <v>5</v>
      </c>
      <c r="L3214" s="25">
        <f>IF(#REF!&gt;=#REF!,#REF!-#REF!,"")</f>
        <v>70</v>
      </c>
      <c r="M3214" s="4">
        <v>1110</v>
      </c>
      <c r="N3214" s="5">
        <v>152.58000000000001</v>
      </c>
      <c r="O3214" s="5">
        <v>97.44</v>
      </c>
      <c r="P3214" s="5">
        <v>55.14</v>
      </c>
      <c r="Q3214" s="5">
        <f>#REF!*#REF!</f>
        <v>108158.39999999999</v>
      </c>
      <c r="R3214" s="5">
        <v>61205.4</v>
      </c>
      <c r="S3214" s="5">
        <f>#REF!-#REF!</f>
        <v>-46953</v>
      </c>
      <c r="T3214" s="36">
        <f t="shared" si="50"/>
        <v>-0.43411330049261099</v>
      </c>
    </row>
    <row r="3215" spans="1:20" x14ac:dyDescent="0.2">
      <c r="A3215" s="25" t="s">
        <v>29</v>
      </c>
      <c r="B3215" s="25" t="s">
        <v>44</v>
      </c>
      <c r="C3215" s="25" t="s">
        <v>77</v>
      </c>
      <c r="D3215" s="25" t="s">
        <v>27</v>
      </c>
      <c r="E3215" s="25" t="s">
        <v>1915</v>
      </c>
      <c r="F3215" s="2">
        <v>41062</v>
      </c>
      <c r="G3215" s="23" t="str">
        <f>TEXT(Table2[[#This Row],[Order-Date]],"mmm")</f>
        <v>Jun</v>
      </c>
      <c r="H3215">
        <v>2012</v>
      </c>
      <c r="I3215">
        <v>942372310</v>
      </c>
      <c r="J3215" s="2">
        <v>40958</v>
      </c>
      <c r="K3215" s="23">
        <f>WEEKDAY(#REF!,1)</f>
        <v>1</v>
      </c>
      <c r="L3215" s="25" t="str">
        <f>IF(#REF!&gt;=#REF!,#REF!-#REF!,"")</f>
        <v/>
      </c>
      <c r="M3215" s="4">
        <v>7763</v>
      </c>
      <c r="N3215" s="5">
        <v>154.06</v>
      </c>
      <c r="O3215" s="5">
        <v>90.93</v>
      </c>
      <c r="P3215" s="5">
        <v>63.13</v>
      </c>
      <c r="Q3215" s="5">
        <f>#REF!*#REF!</f>
        <v>705889.59</v>
      </c>
      <c r="R3215" s="5">
        <v>490078.19</v>
      </c>
      <c r="S3215" s="5">
        <f>#REF!-#REF!</f>
        <v>-215811.4</v>
      </c>
      <c r="T3215" s="36">
        <f t="shared" si="50"/>
        <v>-0.30572968217309998</v>
      </c>
    </row>
    <row r="3216" spans="1:20" x14ac:dyDescent="0.2">
      <c r="A3216" s="25" t="s">
        <v>29</v>
      </c>
      <c r="B3216" s="25" t="s">
        <v>184</v>
      </c>
      <c r="C3216" s="25" t="s">
        <v>56</v>
      </c>
      <c r="D3216" s="25" t="s">
        <v>23</v>
      </c>
      <c r="E3216" s="25" t="s">
        <v>1918</v>
      </c>
      <c r="F3216" s="2">
        <v>42079</v>
      </c>
      <c r="G3216" s="23" t="str">
        <f>TEXT(Table2[[#This Row],[Order-Date]],"mmm")</f>
        <v>Mar</v>
      </c>
      <c r="H3216">
        <v>2015</v>
      </c>
      <c r="I3216">
        <v>604124295</v>
      </c>
      <c r="J3216" s="2">
        <v>42039</v>
      </c>
      <c r="K3216" s="23">
        <f>WEEKDAY(#REF!,1)</f>
        <v>4</v>
      </c>
      <c r="L3216" s="25" t="str">
        <f>IF(#REF!&gt;=#REF!,#REF!-#REF!,"")</f>
        <v/>
      </c>
      <c r="M3216" s="4">
        <v>2659</v>
      </c>
      <c r="N3216" s="5">
        <v>421.89</v>
      </c>
      <c r="O3216" s="5">
        <v>364.69</v>
      </c>
      <c r="P3216" s="5">
        <v>57.2</v>
      </c>
      <c r="Q3216" s="5">
        <f>#REF!*#REF!</f>
        <v>969710.71</v>
      </c>
      <c r="R3216" s="5">
        <v>152094.79999999999</v>
      </c>
      <c r="S3216" s="5">
        <f>#REF!-#REF!</f>
        <v>-817615.91</v>
      </c>
      <c r="T3216" s="36">
        <f t="shared" si="50"/>
        <v>-0.84315445995228799</v>
      </c>
    </row>
    <row r="3217" spans="1:20" x14ac:dyDescent="0.2">
      <c r="A3217" s="25" t="s">
        <v>29</v>
      </c>
      <c r="B3217" s="25" t="s">
        <v>153</v>
      </c>
      <c r="C3217" s="25" t="s">
        <v>65</v>
      </c>
      <c r="D3217" s="25" t="s">
        <v>23</v>
      </c>
      <c r="E3217" s="25" t="s">
        <v>1918</v>
      </c>
      <c r="F3217" s="2">
        <v>42188</v>
      </c>
      <c r="G3217" s="23" t="str">
        <f>TEXT(Table2[[#This Row],[Order-Date]],"mmm")</f>
        <v>Jul</v>
      </c>
      <c r="H3217">
        <v>2015</v>
      </c>
      <c r="I3217">
        <v>720229613</v>
      </c>
      <c r="J3217" s="2">
        <v>42311</v>
      </c>
      <c r="K3217" s="23">
        <f>WEEKDAY(#REF!,1)</f>
        <v>3</v>
      </c>
      <c r="L3217" s="25">
        <f>IF(#REF!&gt;=#REF!,#REF!-#REF!,"")</f>
        <v>123</v>
      </c>
      <c r="M3217" s="4">
        <v>803</v>
      </c>
      <c r="N3217" s="5">
        <v>9.33</v>
      </c>
      <c r="O3217" s="5">
        <v>6.92</v>
      </c>
      <c r="P3217" s="5">
        <v>2.41</v>
      </c>
      <c r="Q3217" s="5">
        <f>#REF!*#REF!</f>
        <v>5556.76</v>
      </c>
      <c r="R3217" s="5">
        <v>1935.23</v>
      </c>
      <c r="S3217" s="5">
        <f>#REF!-#REF!</f>
        <v>-3621.53</v>
      </c>
      <c r="T3217" s="36">
        <f t="shared" si="50"/>
        <v>-0.65173410404624299</v>
      </c>
    </row>
    <row r="3218" spans="1:20" x14ac:dyDescent="0.2">
      <c r="A3218" s="25" t="s">
        <v>37</v>
      </c>
      <c r="B3218" s="25" t="s">
        <v>50</v>
      </c>
      <c r="C3218" s="25" t="s">
        <v>34</v>
      </c>
      <c r="D3218" s="25" t="s">
        <v>23</v>
      </c>
      <c r="E3218" s="25" t="s">
        <v>1916</v>
      </c>
      <c r="F3218" s="2">
        <v>40591</v>
      </c>
      <c r="G3218" s="23" t="str">
        <f>TEXT(Table2[[#This Row],[Order-Date]],"mmm")</f>
        <v>Feb</v>
      </c>
      <c r="H3218">
        <v>2011</v>
      </c>
      <c r="I3218">
        <v>261049592</v>
      </c>
      <c r="J3218" s="2">
        <v>40880</v>
      </c>
      <c r="K3218" s="23">
        <f>WEEKDAY(#REF!,1)</f>
        <v>7</v>
      </c>
      <c r="L3218" s="25">
        <f>IF(#REF!&gt;=#REF!,#REF!-#REF!,"")</f>
        <v>289</v>
      </c>
      <c r="M3218" s="4">
        <v>9230</v>
      </c>
      <c r="N3218" s="5">
        <v>205.7</v>
      </c>
      <c r="O3218" s="5">
        <v>117.11</v>
      </c>
      <c r="P3218" s="5">
        <v>88.59</v>
      </c>
      <c r="Q3218" s="5">
        <f>#REF!*#REF!</f>
        <v>1080925.3</v>
      </c>
      <c r="R3218" s="5">
        <v>817685.7</v>
      </c>
      <c r="S3218" s="5">
        <f>#REF!-#REF!</f>
        <v>-263239.59999999998</v>
      </c>
      <c r="T3218" s="36">
        <f t="shared" si="50"/>
        <v>-0.24353172231235601</v>
      </c>
    </row>
    <row r="3219" spans="1:20" x14ac:dyDescent="0.2">
      <c r="A3219" s="25" t="s">
        <v>29</v>
      </c>
      <c r="B3219" s="25" t="s">
        <v>57</v>
      </c>
      <c r="C3219" s="25" t="s">
        <v>39</v>
      </c>
      <c r="D3219" s="25" t="s">
        <v>23</v>
      </c>
      <c r="E3219" s="25" t="s">
        <v>1915</v>
      </c>
      <c r="F3219" s="2">
        <v>41851</v>
      </c>
      <c r="G3219" s="23" t="str">
        <f>TEXT(Table2[[#This Row],[Order-Date]],"mmm")</f>
        <v>Jul</v>
      </c>
      <c r="H3219">
        <v>2014</v>
      </c>
      <c r="I3219">
        <v>967258059</v>
      </c>
      <c r="J3219" s="2">
        <v>41859</v>
      </c>
      <c r="K3219" s="23">
        <f>WEEKDAY(#REF!,1)</f>
        <v>6</v>
      </c>
      <c r="L3219" s="25">
        <f>IF(#REF!&gt;=#REF!,#REF!-#REF!,"")</f>
        <v>8</v>
      </c>
      <c r="M3219" s="4">
        <v>2009</v>
      </c>
      <c r="N3219" s="5">
        <v>81.73</v>
      </c>
      <c r="O3219" s="5">
        <v>56.67</v>
      </c>
      <c r="P3219" s="5">
        <v>25.06</v>
      </c>
      <c r="Q3219" s="5">
        <f>#REF!*#REF!</f>
        <v>113850.03</v>
      </c>
      <c r="R3219" s="5">
        <v>50345.54</v>
      </c>
      <c r="S3219" s="5">
        <f>#REF!-#REF!</f>
        <v>-63504.49</v>
      </c>
      <c r="T3219" s="36">
        <f t="shared" si="50"/>
        <v>-0.55779071819304704</v>
      </c>
    </row>
    <row r="3220" spans="1:20" x14ac:dyDescent="0.2">
      <c r="A3220" s="25" t="s">
        <v>46</v>
      </c>
      <c r="B3220" s="25" t="s">
        <v>99</v>
      </c>
      <c r="C3220" s="25" t="s">
        <v>51</v>
      </c>
      <c r="D3220" s="25" t="s">
        <v>27</v>
      </c>
      <c r="E3220" s="25" t="s">
        <v>1916</v>
      </c>
      <c r="F3220" s="2">
        <v>42150</v>
      </c>
      <c r="G3220" s="23" t="str">
        <f>TEXT(Table2[[#This Row],[Order-Date]],"mmm")</f>
        <v>May</v>
      </c>
      <c r="H3220">
        <v>2015</v>
      </c>
      <c r="I3220">
        <v>599841344</v>
      </c>
      <c r="J3220" s="2">
        <v>42010</v>
      </c>
      <c r="K3220" s="23">
        <f>WEEKDAY(#REF!,1)</f>
        <v>3</v>
      </c>
      <c r="L3220" s="25" t="str">
        <f>IF(#REF!&gt;=#REF!,#REF!-#REF!,"")</f>
        <v/>
      </c>
      <c r="M3220" s="4">
        <v>5238</v>
      </c>
      <c r="N3220" s="5">
        <v>437.2</v>
      </c>
      <c r="O3220" s="5">
        <v>263.33</v>
      </c>
      <c r="P3220" s="5">
        <v>173.87</v>
      </c>
      <c r="Q3220" s="5">
        <f>#REF!*#REF!</f>
        <v>1379322.54</v>
      </c>
      <c r="R3220" s="5">
        <v>910731.06</v>
      </c>
      <c r="S3220" s="5">
        <f>#REF!-#REF!</f>
        <v>-468591.48</v>
      </c>
      <c r="T3220" s="36">
        <f t="shared" si="50"/>
        <v>-0.33972581931416901</v>
      </c>
    </row>
    <row r="3221" spans="1:20" x14ac:dyDescent="0.2">
      <c r="A3221" s="25" t="s">
        <v>46</v>
      </c>
      <c r="B3221" s="25" t="s">
        <v>78</v>
      </c>
      <c r="C3221" s="25" t="s">
        <v>65</v>
      </c>
      <c r="D3221" s="25" t="s">
        <v>27</v>
      </c>
      <c r="E3221" s="25" t="s">
        <v>1915</v>
      </c>
      <c r="F3221" s="2">
        <v>42328</v>
      </c>
      <c r="G3221" s="23" t="str">
        <f>TEXT(Table2[[#This Row],[Order-Date]],"mmm")</f>
        <v>Nov</v>
      </c>
      <c r="H3221">
        <v>2015</v>
      </c>
      <c r="I3221">
        <v>590098273</v>
      </c>
      <c r="J3221" s="2">
        <v>42334</v>
      </c>
      <c r="K3221" s="23">
        <f>WEEKDAY(#REF!,1)</f>
        <v>5</v>
      </c>
      <c r="L3221" s="25">
        <f>IF(#REF!&gt;=#REF!,#REF!-#REF!,"")</f>
        <v>6</v>
      </c>
      <c r="M3221" s="4">
        <v>2047</v>
      </c>
      <c r="N3221" s="5">
        <v>9.33</v>
      </c>
      <c r="O3221" s="5">
        <v>6.92</v>
      </c>
      <c r="P3221" s="5">
        <v>2.41</v>
      </c>
      <c r="Q3221" s="5">
        <f>#REF!*#REF!</f>
        <v>14165.24</v>
      </c>
      <c r="R3221" s="5">
        <v>4933.2700000000004</v>
      </c>
      <c r="S3221" s="5">
        <f>#REF!-#REF!</f>
        <v>-9231.9699999999993</v>
      </c>
      <c r="T3221" s="36">
        <f t="shared" si="50"/>
        <v>-0.65173410404624299</v>
      </c>
    </row>
    <row r="3222" spans="1:20" x14ac:dyDescent="0.2">
      <c r="A3222" s="25" t="s">
        <v>37</v>
      </c>
      <c r="B3222" s="25" t="s">
        <v>62</v>
      </c>
      <c r="C3222" s="25" t="s">
        <v>34</v>
      </c>
      <c r="D3222" s="25" t="s">
        <v>27</v>
      </c>
      <c r="E3222" s="25" t="s">
        <v>1916</v>
      </c>
      <c r="F3222" s="2">
        <v>40846</v>
      </c>
      <c r="G3222" s="23" t="str">
        <f>TEXT(Table2[[#This Row],[Order-Date]],"mmm")</f>
        <v>Oct</v>
      </c>
      <c r="H3222">
        <v>2011</v>
      </c>
      <c r="I3222">
        <v>189640176</v>
      </c>
      <c r="J3222" s="2">
        <v>40644</v>
      </c>
      <c r="K3222" s="23">
        <f>WEEKDAY(#REF!,1)</f>
        <v>2</v>
      </c>
      <c r="L3222" s="25" t="str">
        <f>IF(#REF!&gt;=#REF!,#REF!-#REF!,"")</f>
        <v/>
      </c>
      <c r="M3222" s="4">
        <v>7597</v>
      </c>
      <c r="N3222" s="5">
        <v>205.7</v>
      </c>
      <c r="O3222" s="5">
        <v>117.11</v>
      </c>
      <c r="P3222" s="5">
        <v>88.59</v>
      </c>
      <c r="Q3222" s="5">
        <f>#REF!*#REF!</f>
        <v>889684.67</v>
      </c>
      <c r="R3222" s="5">
        <v>673018.23</v>
      </c>
      <c r="S3222" s="5">
        <f>#REF!-#REF!</f>
        <v>-216666.44</v>
      </c>
      <c r="T3222" s="36">
        <f t="shared" si="50"/>
        <v>-0.24353172231235601</v>
      </c>
    </row>
    <row r="3223" spans="1:20" x14ac:dyDescent="0.2">
      <c r="A3223" s="25" t="s">
        <v>29</v>
      </c>
      <c r="B3223" s="25" t="s">
        <v>118</v>
      </c>
      <c r="C3223" s="25" t="s">
        <v>34</v>
      </c>
      <c r="D3223" s="25" t="s">
        <v>27</v>
      </c>
      <c r="E3223" s="25" t="s">
        <v>1915</v>
      </c>
      <c r="F3223" s="2">
        <v>40822</v>
      </c>
      <c r="G3223" s="23" t="str">
        <f>TEXT(Table2[[#This Row],[Order-Date]],"mmm")</f>
        <v>Oct</v>
      </c>
      <c r="H3223">
        <v>2011</v>
      </c>
      <c r="I3223">
        <v>520390880</v>
      </c>
      <c r="J3223" s="2">
        <v>40748</v>
      </c>
      <c r="K3223" s="23">
        <f>WEEKDAY(#REF!,1)</f>
        <v>1</v>
      </c>
      <c r="L3223" s="25" t="str">
        <f>IF(#REF!&gt;=#REF!,#REF!-#REF!,"")</f>
        <v/>
      </c>
      <c r="M3223" s="4">
        <v>4080</v>
      </c>
      <c r="N3223" s="5">
        <v>205.7</v>
      </c>
      <c r="O3223" s="5">
        <v>117.11</v>
      </c>
      <c r="P3223" s="5">
        <v>88.59</v>
      </c>
      <c r="Q3223" s="5">
        <f>#REF!*#REF!</f>
        <v>477808.8</v>
      </c>
      <c r="R3223" s="5">
        <v>361447.2</v>
      </c>
      <c r="S3223" s="5">
        <f>#REF!-#REF!</f>
        <v>-116361.60000000001</v>
      </c>
      <c r="T3223" s="36">
        <f t="shared" si="50"/>
        <v>-0.24353172231235601</v>
      </c>
    </row>
    <row r="3224" spans="1:20" x14ac:dyDescent="0.2">
      <c r="A3224" s="25" t="s">
        <v>37</v>
      </c>
      <c r="B3224" s="25" t="s">
        <v>196</v>
      </c>
      <c r="C3224" s="25" t="s">
        <v>51</v>
      </c>
      <c r="D3224" s="25" t="s">
        <v>27</v>
      </c>
      <c r="E3224" s="25" t="s">
        <v>1918</v>
      </c>
      <c r="F3224" s="2">
        <v>42435</v>
      </c>
      <c r="G3224" s="23" t="str">
        <f>TEXT(Table2[[#This Row],[Order-Date]],"mmm")</f>
        <v>Mar</v>
      </c>
      <c r="H3224">
        <v>2016</v>
      </c>
      <c r="I3224">
        <v>524586713</v>
      </c>
      <c r="J3224" s="2">
        <v>42545</v>
      </c>
      <c r="K3224" s="23">
        <f>WEEKDAY(#REF!,1)</f>
        <v>6</v>
      </c>
      <c r="L3224" s="25">
        <f>IF(#REF!&gt;=#REF!,#REF!-#REF!,"")</f>
        <v>110</v>
      </c>
      <c r="M3224" s="4">
        <v>5721</v>
      </c>
      <c r="N3224" s="5">
        <v>437.2</v>
      </c>
      <c r="O3224" s="5">
        <v>263.33</v>
      </c>
      <c r="P3224" s="5">
        <v>173.87</v>
      </c>
      <c r="Q3224" s="5">
        <f>#REF!*#REF!</f>
        <v>1506510.93</v>
      </c>
      <c r="R3224" s="5">
        <v>994710.27</v>
      </c>
      <c r="S3224" s="5">
        <f>#REF!-#REF!</f>
        <v>-511800.66</v>
      </c>
      <c r="T3224" s="36">
        <f t="shared" si="50"/>
        <v>-0.33972581931416901</v>
      </c>
    </row>
    <row r="3225" spans="1:20" x14ac:dyDescent="0.2">
      <c r="A3225" s="25" t="s">
        <v>46</v>
      </c>
      <c r="B3225" s="25" t="s">
        <v>156</v>
      </c>
      <c r="C3225" s="25" t="s">
        <v>39</v>
      </c>
      <c r="D3225" s="25" t="s">
        <v>27</v>
      </c>
      <c r="E3225" s="25" t="s">
        <v>1917</v>
      </c>
      <c r="F3225" s="2">
        <v>40404</v>
      </c>
      <c r="G3225" s="23" t="str">
        <f>TEXT(Table2[[#This Row],[Order-Date]],"mmm")</f>
        <v>Aug</v>
      </c>
      <c r="H3225">
        <v>2010</v>
      </c>
      <c r="I3225">
        <v>114776504</v>
      </c>
      <c r="J3225" s="2">
        <v>40460</v>
      </c>
      <c r="K3225" s="23">
        <f>WEEKDAY(#REF!,1)</f>
        <v>7</v>
      </c>
      <c r="L3225" s="25">
        <f>IF(#REF!&gt;=#REF!,#REF!-#REF!,"")</f>
        <v>56</v>
      </c>
      <c r="M3225" s="4">
        <v>3773</v>
      </c>
      <c r="N3225" s="5">
        <v>81.73</v>
      </c>
      <c r="O3225" s="5">
        <v>56.67</v>
      </c>
      <c r="P3225" s="5">
        <v>25.06</v>
      </c>
      <c r="Q3225" s="5">
        <f>#REF!*#REF!</f>
        <v>213815.91</v>
      </c>
      <c r="R3225" s="5">
        <v>94551.38</v>
      </c>
      <c r="S3225" s="5">
        <f>#REF!-#REF!</f>
        <v>-119264.53</v>
      </c>
      <c r="T3225" s="36">
        <f t="shared" si="50"/>
        <v>-0.55779071819304704</v>
      </c>
    </row>
    <row r="3226" spans="1:20" x14ac:dyDescent="0.2">
      <c r="A3226" s="25" t="s">
        <v>29</v>
      </c>
      <c r="B3226" s="25" t="s">
        <v>44</v>
      </c>
      <c r="C3226" s="25" t="s">
        <v>65</v>
      </c>
      <c r="D3226" s="25" t="s">
        <v>27</v>
      </c>
      <c r="E3226" s="25" t="s">
        <v>1916</v>
      </c>
      <c r="F3226" s="2">
        <v>42658</v>
      </c>
      <c r="G3226" s="23" t="str">
        <f>TEXT(Table2[[#This Row],[Order-Date]],"mmm")</f>
        <v>Oct</v>
      </c>
      <c r="H3226">
        <v>2016</v>
      </c>
      <c r="I3226">
        <v>623821580</v>
      </c>
      <c r="J3226" s="2">
        <v>42674</v>
      </c>
      <c r="K3226" s="23">
        <f>WEEKDAY(#REF!,1)</f>
        <v>2</v>
      </c>
      <c r="L3226" s="25">
        <f>IF(#REF!&gt;=#REF!,#REF!-#REF!,"")</f>
        <v>16</v>
      </c>
      <c r="M3226" s="4">
        <v>1523</v>
      </c>
      <c r="N3226" s="5">
        <v>9.33</v>
      </c>
      <c r="O3226" s="5">
        <v>6.92</v>
      </c>
      <c r="P3226" s="5">
        <v>2.41</v>
      </c>
      <c r="Q3226" s="5">
        <f>#REF!*#REF!</f>
        <v>10539.16</v>
      </c>
      <c r="R3226" s="5">
        <v>3670.43</v>
      </c>
      <c r="S3226" s="5">
        <f>#REF!-#REF!</f>
        <v>-6868.73</v>
      </c>
      <c r="T3226" s="36">
        <f t="shared" si="50"/>
        <v>-0.65173410404624299</v>
      </c>
    </row>
    <row r="3227" spans="1:20" x14ac:dyDescent="0.2">
      <c r="A3227" s="25" t="s">
        <v>37</v>
      </c>
      <c r="B3227" s="25" t="s">
        <v>55</v>
      </c>
      <c r="C3227" s="25" t="s">
        <v>34</v>
      </c>
      <c r="D3227" s="25" t="s">
        <v>23</v>
      </c>
      <c r="E3227" s="25" t="s">
        <v>1915</v>
      </c>
      <c r="F3227" s="2">
        <v>43071</v>
      </c>
      <c r="G3227" s="23" t="str">
        <f>TEXT(Table2[[#This Row],[Order-Date]],"mmm")</f>
        <v>Dec</v>
      </c>
      <c r="H3227">
        <v>2017</v>
      </c>
      <c r="I3227">
        <v>754895770</v>
      </c>
      <c r="J3227" s="2">
        <v>43072</v>
      </c>
      <c r="K3227" s="23">
        <f>WEEKDAY(#REF!,1)</f>
        <v>1</v>
      </c>
      <c r="L3227" s="25">
        <f>IF(#REF!&gt;=#REF!,#REF!-#REF!,"")</f>
        <v>1</v>
      </c>
      <c r="M3227" s="4">
        <v>9289</v>
      </c>
      <c r="N3227" s="5">
        <v>205.7</v>
      </c>
      <c r="O3227" s="5">
        <v>117.11</v>
      </c>
      <c r="P3227" s="5">
        <v>88.59</v>
      </c>
      <c r="Q3227" s="5">
        <f>#REF!*#REF!</f>
        <v>1087834.79</v>
      </c>
      <c r="R3227" s="5">
        <v>822912.51</v>
      </c>
      <c r="S3227" s="5">
        <f>#REF!-#REF!</f>
        <v>-264922.28000000003</v>
      </c>
      <c r="T3227" s="36">
        <f t="shared" si="50"/>
        <v>-0.24353172231235601</v>
      </c>
    </row>
    <row r="3228" spans="1:20" x14ac:dyDescent="0.2">
      <c r="A3228" s="25" t="s">
        <v>40</v>
      </c>
      <c r="B3228" s="25" t="s">
        <v>74</v>
      </c>
      <c r="C3228" s="25" t="s">
        <v>31</v>
      </c>
      <c r="D3228" s="25" t="s">
        <v>23</v>
      </c>
      <c r="E3228" s="25" t="s">
        <v>1916</v>
      </c>
      <c r="F3228" s="2">
        <v>42942</v>
      </c>
      <c r="G3228" s="23" t="str">
        <f>TEXT(Table2[[#This Row],[Order-Date]],"mmm")</f>
        <v>Jul</v>
      </c>
      <c r="H3228">
        <v>2017</v>
      </c>
      <c r="I3228">
        <v>631485402</v>
      </c>
      <c r="J3228" s="2">
        <v>43077</v>
      </c>
      <c r="K3228" s="23">
        <f>WEEKDAY(#REF!,1)</f>
        <v>6</v>
      </c>
      <c r="L3228" s="25">
        <f>IF(#REF!&gt;=#REF!,#REF!-#REF!,"")</f>
        <v>135</v>
      </c>
      <c r="M3228" s="4">
        <v>9418</v>
      </c>
      <c r="N3228" s="5">
        <v>47.45</v>
      </c>
      <c r="O3228" s="5">
        <v>31.79</v>
      </c>
      <c r="P3228" s="5">
        <v>15.66</v>
      </c>
      <c r="Q3228" s="5">
        <f>#REF!*#REF!</f>
        <v>299398.21999999997</v>
      </c>
      <c r="R3228" s="5">
        <v>147485.88</v>
      </c>
      <c r="S3228" s="5">
        <f>#REF!-#REF!</f>
        <v>-151912.34</v>
      </c>
      <c r="T3228" s="36">
        <f t="shared" si="50"/>
        <v>-0.50739226171752105</v>
      </c>
    </row>
    <row r="3229" spans="1:20" x14ac:dyDescent="0.2">
      <c r="A3229" s="25" t="s">
        <v>37</v>
      </c>
      <c r="B3229" s="25" t="s">
        <v>73</v>
      </c>
      <c r="C3229" s="25" t="s">
        <v>39</v>
      </c>
      <c r="D3229" s="25" t="s">
        <v>23</v>
      </c>
      <c r="E3229" s="25" t="s">
        <v>1916</v>
      </c>
      <c r="F3229" s="2">
        <v>41570</v>
      </c>
      <c r="G3229" s="23" t="str">
        <f>TEXT(Table2[[#This Row],[Order-Date]],"mmm")</f>
        <v>Oct</v>
      </c>
      <c r="H3229">
        <v>2013</v>
      </c>
      <c r="I3229">
        <v>447389304</v>
      </c>
      <c r="J3229" s="2">
        <v>41597</v>
      </c>
      <c r="K3229" s="23">
        <f>WEEKDAY(#REF!,1)</f>
        <v>3</v>
      </c>
      <c r="L3229" s="25">
        <f>IF(#REF!&gt;=#REF!,#REF!-#REF!,"")</f>
        <v>27</v>
      </c>
      <c r="M3229" s="4">
        <v>1292</v>
      </c>
      <c r="N3229" s="5">
        <v>81.73</v>
      </c>
      <c r="O3229" s="5">
        <v>56.67</v>
      </c>
      <c r="P3229" s="5">
        <v>25.06</v>
      </c>
      <c r="Q3229" s="5">
        <f>#REF!*#REF!</f>
        <v>73217.64</v>
      </c>
      <c r="R3229" s="5">
        <v>32377.52</v>
      </c>
      <c r="S3229" s="5">
        <f>#REF!-#REF!</f>
        <v>-40840.120000000003</v>
      </c>
      <c r="T3229" s="36">
        <f t="shared" si="50"/>
        <v>-0.55779071819304704</v>
      </c>
    </row>
    <row r="3230" spans="1:20" x14ac:dyDescent="0.2">
      <c r="A3230" s="25" t="s">
        <v>46</v>
      </c>
      <c r="B3230" s="25" t="s">
        <v>123</v>
      </c>
      <c r="C3230" s="25" t="s">
        <v>85</v>
      </c>
      <c r="D3230" s="25" t="s">
        <v>23</v>
      </c>
      <c r="E3230" s="25" t="s">
        <v>1915</v>
      </c>
      <c r="F3230" s="2">
        <v>40234</v>
      </c>
      <c r="G3230" s="23" t="str">
        <f>TEXT(Table2[[#This Row],[Order-Date]],"mmm")</f>
        <v>Feb</v>
      </c>
      <c r="H3230">
        <v>2010</v>
      </c>
      <c r="I3230">
        <v>916718804</v>
      </c>
      <c r="J3230" s="2">
        <v>40424</v>
      </c>
      <c r="K3230" s="23">
        <f>WEEKDAY(#REF!,1)</f>
        <v>6</v>
      </c>
      <c r="L3230" s="25">
        <f>IF(#REF!&gt;=#REF!,#REF!-#REF!,"")</f>
        <v>190</v>
      </c>
      <c r="M3230" s="4">
        <v>6321</v>
      </c>
      <c r="N3230" s="5">
        <v>668.27</v>
      </c>
      <c r="O3230" s="5">
        <v>502.54</v>
      </c>
      <c r="P3230" s="5">
        <v>165.73</v>
      </c>
      <c r="Q3230" s="5">
        <f>#REF!*#REF!</f>
        <v>3176555.34</v>
      </c>
      <c r="R3230" s="5">
        <v>1047579.33</v>
      </c>
      <c r="S3230" s="5">
        <f>#REF!-#REF!</f>
        <v>-2128976.0099999998</v>
      </c>
      <c r="T3230" s="36">
        <f t="shared" si="50"/>
        <v>-0.67021530624427905</v>
      </c>
    </row>
    <row r="3231" spans="1:20" x14ac:dyDescent="0.2">
      <c r="A3231" s="25" t="s">
        <v>40</v>
      </c>
      <c r="B3231" s="25" t="s">
        <v>90</v>
      </c>
      <c r="C3231" s="25" t="s">
        <v>26</v>
      </c>
      <c r="D3231" s="25" t="s">
        <v>27</v>
      </c>
      <c r="E3231" s="25" t="s">
        <v>1915</v>
      </c>
      <c r="F3231" s="2">
        <v>42104</v>
      </c>
      <c r="G3231" s="23" t="str">
        <f>TEXT(Table2[[#This Row],[Order-Date]],"mmm")</f>
        <v>Apr</v>
      </c>
      <c r="H3231">
        <v>2015</v>
      </c>
      <c r="I3231">
        <v>123897731</v>
      </c>
      <c r="J3231" s="2">
        <v>42300</v>
      </c>
      <c r="K3231" s="23">
        <f>WEEKDAY(#REF!,1)</f>
        <v>6</v>
      </c>
      <c r="L3231" s="25">
        <f>IF(#REF!&gt;=#REF!,#REF!-#REF!,"")</f>
        <v>196</v>
      </c>
      <c r="M3231" s="4">
        <v>2947</v>
      </c>
      <c r="N3231" s="5">
        <v>152.58000000000001</v>
      </c>
      <c r="O3231" s="5">
        <v>97.44</v>
      </c>
      <c r="P3231" s="5">
        <v>55.14</v>
      </c>
      <c r="Q3231" s="5">
        <f>#REF!*#REF!</f>
        <v>287155.68</v>
      </c>
      <c r="R3231" s="5">
        <v>162497.57999999999</v>
      </c>
      <c r="S3231" s="5">
        <f>#REF!-#REF!</f>
        <v>-124658.1</v>
      </c>
      <c r="T3231" s="36">
        <f t="shared" si="50"/>
        <v>-0.43411330049261099</v>
      </c>
    </row>
    <row r="3232" spans="1:20" x14ac:dyDescent="0.2">
      <c r="A3232" s="25" t="s">
        <v>29</v>
      </c>
      <c r="B3232" s="25" t="s">
        <v>58</v>
      </c>
      <c r="C3232" s="25" t="s">
        <v>56</v>
      </c>
      <c r="D3232" s="25" t="s">
        <v>23</v>
      </c>
      <c r="E3232" s="25" t="s">
        <v>1918</v>
      </c>
      <c r="F3232" s="2">
        <v>40379</v>
      </c>
      <c r="G3232" s="23" t="str">
        <f>TEXT(Table2[[#This Row],[Order-Date]],"mmm")</f>
        <v>Jul</v>
      </c>
      <c r="H3232">
        <v>2010</v>
      </c>
      <c r="I3232">
        <v>273662412</v>
      </c>
      <c r="J3232" s="2">
        <v>40382</v>
      </c>
      <c r="K3232" s="23">
        <f>WEEKDAY(#REF!,1)</f>
        <v>6</v>
      </c>
      <c r="L3232" s="25">
        <f>IF(#REF!&gt;=#REF!,#REF!-#REF!,"")</f>
        <v>3</v>
      </c>
      <c r="M3232" s="4">
        <v>1644</v>
      </c>
      <c r="N3232" s="5">
        <v>421.89</v>
      </c>
      <c r="O3232" s="5">
        <v>364.69</v>
      </c>
      <c r="P3232" s="5">
        <v>57.2</v>
      </c>
      <c r="Q3232" s="5">
        <f>#REF!*#REF!</f>
        <v>599550.36</v>
      </c>
      <c r="R3232" s="5">
        <v>94036.800000000003</v>
      </c>
      <c r="S3232" s="5">
        <f>#REF!-#REF!</f>
        <v>-505513.56</v>
      </c>
      <c r="T3232" s="36">
        <f t="shared" si="50"/>
        <v>-0.84315445995228799</v>
      </c>
    </row>
    <row r="3233" spans="1:20" x14ac:dyDescent="0.2">
      <c r="A3233" s="25" t="s">
        <v>29</v>
      </c>
      <c r="B3233" s="25" t="s">
        <v>153</v>
      </c>
      <c r="C3233" s="25" t="s">
        <v>77</v>
      </c>
      <c r="D3233" s="25" t="s">
        <v>27</v>
      </c>
      <c r="E3233" s="25" t="s">
        <v>1915</v>
      </c>
      <c r="F3233" s="2">
        <v>42950</v>
      </c>
      <c r="G3233" s="23" t="str">
        <f>TEXT(Table2[[#This Row],[Order-Date]],"mmm")</f>
        <v>Aug</v>
      </c>
      <c r="H3233">
        <v>2017</v>
      </c>
      <c r="I3233">
        <v>941061675</v>
      </c>
      <c r="J3233" s="2">
        <v>42814</v>
      </c>
      <c r="K3233" s="23">
        <f>WEEKDAY(#REF!,1)</f>
        <v>2</v>
      </c>
      <c r="L3233" s="25" t="str">
        <f>IF(#REF!&gt;=#REF!,#REF!-#REF!,"")</f>
        <v/>
      </c>
      <c r="M3233" s="4">
        <v>9917</v>
      </c>
      <c r="N3233" s="5">
        <v>154.06</v>
      </c>
      <c r="O3233" s="5">
        <v>90.93</v>
      </c>
      <c r="P3233" s="5">
        <v>63.13</v>
      </c>
      <c r="Q3233" s="5">
        <f>#REF!*#REF!</f>
        <v>901752.81</v>
      </c>
      <c r="R3233" s="5">
        <v>626060.21</v>
      </c>
      <c r="S3233" s="5">
        <f>#REF!-#REF!</f>
        <v>-275692.59999999998</v>
      </c>
      <c r="T3233" s="36">
        <f t="shared" si="50"/>
        <v>-0.30572968217309998</v>
      </c>
    </row>
    <row r="3234" spans="1:20" x14ac:dyDescent="0.2">
      <c r="A3234" s="25" t="s">
        <v>29</v>
      </c>
      <c r="B3234" s="25" t="s">
        <v>168</v>
      </c>
      <c r="C3234" s="25" t="s">
        <v>56</v>
      </c>
      <c r="D3234" s="25" t="s">
        <v>23</v>
      </c>
      <c r="E3234" s="25" t="s">
        <v>1915</v>
      </c>
      <c r="F3234" s="2">
        <v>41467</v>
      </c>
      <c r="G3234" s="23" t="str">
        <f>TEXT(Table2[[#This Row],[Order-Date]],"mmm")</f>
        <v>Jul</v>
      </c>
      <c r="H3234">
        <v>2013</v>
      </c>
      <c r="I3234">
        <v>421456849</v>
      </c>
      <c r="J3234" s="2">
        <v>41559</v>
      </c>
      <c r="K3234" s="23">
        <f>WEEKDAY(#REF!,1)</f>
        <v>7</v>
      </c>
      <c r="L3234" s="25">
        <f>IF(#REF!&gt;=#REF!,#REF!-#REF!,"")</f>
        <v>92</v>
      </c>
      <c r="M3234" s="4">
        <v>7302</v>
      </c>
      <c r="N3234" s="5">
        <v>421.89</v>
      </c>
      <c r="O3234" s="5">
        <v>364.69</v>
      </c>
      <c r="P3234" s="5">
        <v>57.2</v>
      </c>
      <c r="Q3234" s="5">
        <f>#REF!*#REF!</f>
        <v>2662966.38</v>
      </c>
      <c r="R3234" s="5">
        <v>417674.4</v>
      </c>
      <c r="S3234" s="5">
        <f>#REF!-#REF!</f>
        <v>-2245291.98</v>
      </c>
      <c r="T3234" s="36">
        <f t="shared" si="50"/>
        <v>-0.84315445995228799</v>
      </c>
    </row>
    <row r="3235" spans="1:20" x14ac:dyDescent="0.2">
      <c r="A3235" s="25" t="s">
        <v>32</v>
      </c>
      <c r="B3235" s="25" t="s">
        <v>82</v>
      </c>
      <c r="C3235" s="25" t="s">
        <v>56</v>
      </c>
      <c r="D3235" s="25" t="s">
        <v>27</v>
      </c>
      <c r="E3235" s="25" t="s">
        <v>1916</v>
      </c>
      <c r="F3235" s="2">
        <v>41719</v>
      </c>
      <c r="G3235" s="23" t="str">
        <f>TEXT(Table2[[#This Row],[Order-Date]],"mmm")</f>
        <v>Mar</v>
      </c>
      <c r="H3235">
        <v>2014</v>
      </c>
      <c r="I3235">
        <v>680521762</v>
      </c>
      <c r="J3235" s="2">
        <v>41744</v>
      </c>
      <c r="K3235" s="23">
        <f>WEEKDAY(#REF!,1)</f>
        <v>3</v>
      </c>
      <c r="L3235" s="25">
        <f>IF(#REF!&gt;=#REF!,#REF!-#REF!,"")</f>
        <v>25</v>
      </c>
      <c r="M3235" s="4">
        <v>367</v>
      </c>
      <c r="N3235" s="5">
        <v>421.89</v>
      </c>
      <c r="O3235" s="5">
        <v>364.69</v>
      </c>
      <c r="P3235" s="5">
        <v>57.2</v>
      </c>
      <c r="Q3235" s="5">
        <f>#REF!*#REF!</f>
        <v>133841.23000000001</v>
      </c>
      <c r="R3235" s="5">
        <v>20992.400000000001</v>
      </c>
      <c r="S3235" s="5">
        <f>#REF!-#REF!</f>
        <v>-112848.83</v>
      </c>
      <c r="T3235" s="36">
        <f t="shared" si="50"/>
        <v>-0.84315445995228799</v>
      </c>
    </row>
    <row r="3236" spans="1:20" x14ac:dyDescent="0.2">
      <c r="A3236" s="25" t="s">
        <v>46</v>
      </c>
      <c r="B3236" s="25" t="s">
        <v>156</v>
      </c>
      <c r="C3236" s="25" t="s">
        <v>65</v>
      </c>
      <c r="D3236" s="25" t="s">
        <v>23</v>
      </c>
      <c r="E3236" s="25" t="s">
        <v>1915</v>
      </c>
      <c r="F3236" s="2">
        <v>42873</v>
      </c>
      <c r="G3236" s="23" t="str">
        <f>TEXT(Table2[[#This Row],[Order-Date]],"mmm")</f>
        <v>May</v>
      </c>
      <c r="H3236">
        <v>2017</v>
      </c>
      <c r="I3236">
        <v>604242742</v>
      </c>
      <c r="J3236" s="2">
        <v>42911</v>
      </c>
      <c r="K3236" s="23">
        <f>WEEKDAY(#REF!,1)</f>
        <v>1</v>
      </c>
      <c r="L3236" s="25">
        <f>IF(#REF!&gt;=#REF!,#REF!-#REF!,"")</f>
        <v>38</v>
      </c>
      <c r="M3236" s="4">
        <v>7710</v>
      </c>
      <c r="N3236" s="5">
        <v>9.33</v>
      </c>
      <c r="O3236" s="5">
        <v>6.92</v>
      </c>
      <c r="P3236" s="5">
        <v>2.41</v>
      </c>
      <c r="Q3236" s="5">
        <f>#REF!*#REF!</f>
        <v>53353.2</v>
      </c>
      <c r="R3236" s="5">
        <v>18581.099999999999</v>
      </c>
      <c r="S3236" s="5">
        <f>#REF!-#REF!</f>
        <v>-34772.1</v>
      </c>
      <c r="T3236" s="36">
        <f t="shared" si="50"/>
        <v>-0.65173410404624299</v>
      </c>
    </row>
    <row r="3237" spans="1:20" x14ac:dyDescent="0.2">
      <c r="A3237" s="25" t="s">
        <v>20</v>
      </c>
      <c r="B3237" s="25" t="s">
        <v>164</v>
      </c>
      <c r="C3237" s="25" t="s">
        <v>51</v>
      </c>
      <c r="D3237" s="25" t="s">
        <v>27</v>
      </c>
      <c r="E3237" s="25" t="s">
        <v>1915</v>
      </c>
      <c r="F3237" s="2">
        <v>41074</v>
      </c>
      <c r="G3237" s="23" t="str">
        <f>TEXT(Table2[[#This Row],[Order-Date]],"mmm")</f>
        <v>Jun</v>
      </c>
      <c r="H3237">
        <v>2012</v>
      </c>
      <c r="I3237">
        <v>948918616</v>
      </c>
      <c r="J3237" s="2">
        <v>41115</v>
      </c>
      <c r="K3237" s="23">
        <f>WEEKDAY(#REF!,1)</f>
        <v>4</v>
      </c>
      <c r="L3237" s="25">
        <f>IF(#REF!&gt;=#REF!,#REF!-#REF!,"")</f>
        <v>41</v>
      </c>
      <c r="M3237" s="4">
        <v>4960</v>
      </c>
      <c r="N3237" s="5">
        <v>437.2</v>
      </c>
      <c r="O3237" s="5">
        <v>263.33</v>
      </c>
      <c r="P3237" s="5">
        <v>173.87</v>
      </c>
      <c r="Q3237" s="5">
        <f>#REF!*#REF!</f>
        <v>1306116.8</v>
      </c>
      <c r="R3237" s="5">
        <v>862395.2</v>
      </c>
      <c r="S3237" s="5">
        <f>#REF!-#REF!</f>
        <v>-443721.6</v>
      </c>
      <c r="T3237" s="36">
        <f t="shared" si="50"/>
        <v>-0.33972581931416901</v>
      </c>
    </row>
    <row r="3238" spans="1:20" x14ac:dyDescent="0.2">
      <c r="A3238" s="25" t="s">
        <v>29</v>
      </c>
      <c r="B3238" s="25" t="s">
        <v>197</v>
      </c>
      <c r="C3238" s="25" t="s">
        <v>51</v>
      </c>
      <c r="D3238" s="25" t="s">
        <v>23</v>
      </c>
      <c r="E3238" s="25" t="s">
        <v>1917</v>
      </c>
      <c r="F3238" s="2">
        <v>41186</v>
      </c>
      <c r="G3238" s="23" t="str">
        <f>TEXT(Table2[[#This Row],[Order-Date]],"mmm")</f>
        <v>Oct</v>
      </c>
      <c r="H3238">
        <v>2012</v>
      </c>
      <c r="I3238">
        <v>291160714</v>
      </c>
      <c r="J3238" s="2">
        <v>41055</v>
      </c>
      <c r="K3238" s="23">
        <f>WEEKDAY(#REF!,1)</f>
        <v>7</v>
      </c>
      <c r="L3238" s="25" t="str">
        <f>IF(#REF!&gt;=#REF!,#REF!-#REF!,"")</f>
        <v/>
      </c>
      <c r="M3238" s="4">
        <v>9780</v>
      </c>
      <c r="N3238" s="5">
        <v>437.2</v>
      </c>
      <c r="O3238" s="5">
        <v>263.33</v>
      </c>
      <c r="P3238" s="5">
        <v>173.87</v>
      </c>
      <c r="Q3238" s="5">
        <f>#REF!*#REF!</f>
        <v>2575367.4</v>
      </c>
      <c r="R3238" s="5">
        <v>1700448.6</v>
      </c>
      <c r="S3238" s="5">
        <f>#REF!-#REF!</f>
        <v>-874918.8</v>
      </c>
      <c r="T3238" s="36">
        <f t="shared" si="50"/>
        <v>-0.33972581931416901</v>
      </c>
    </row>
    <row r="3239" spans="1:20" x14ac:dyDescent="0.2">
      <c r="A3239" s="25" t="s">
        <v>40</v>
      </c>
      <c r="B3239" s="25" t="s">
        <v>72</v>
      </c>
      <c r="C3239" s="25" t="s">
        <v>65</v>
      </c>
      <c r="D3239" s="25" t="s">
        <v>23</v>
      </c>
      <c r="E3239" s="25" t="s">
        <v>1918</v>
      </c>
      <c r="F3239" s="2">
        <v>40835</v>
      </c>
      <c r="G3239" s="23" t="str">
        <f>TEXT(Table2[[#This Row],[Order-Date]],"mmm")</f>
        <v>Oct</v>
      </c>
      <c r="H3239">
        <v>2011</v>
      </c>
      <c r="I3239">
        <v>877892863</v>
      </c>
      <c r="J3239" s="2">
        <v>40837</v>
      </c>
      <c r="K3239" s="23">
        <f>WEEKDAY(#REF!,1)</f>
        <v>6</v>
      </c>
      <c r="L3239" s="25">
        <f>IF(#REF!&gt;=#REF!,#REF!-#REF!,"")</f>
        <v>2</v>
      </c>
      <c r="M3239" s="4">
        <v>6862</v>
      </c>
      <c r="N3239" s="5">
        <v>9.33</v>
      </c>
      <c r="O3239" s="5">
        <v>6.92</v>
      </c>
      <c r="P3239" s="5">
        <v>2.41</v>
      </c>
      <c r="Q3239" s="5">
        <f>#REF!*#REF!</f>
        <v>47485.04</v>
      </c>
      <c r="R3239" s="5">
        <v>16537.419999999998</v>
      </c>
      <c r="S3239" s="5">
        <f>#REF!-#REF!</f>
        <v>-30947.62</v>
      </c>
      <c r="T3239" s="36">
        <f t="shared" si="50"/>
        <v>-0.65173410404624299</v>
      </c>
    </row>
    <row r="3240" spans="1:20" x14ac:dyDescent="0.2">
      <c r="A3240" s="25" t="s">
        <v>46</v>
      </c>
      <c r="B3240" s="25" t="s">
        <v>145</v>
      </c>
      <c r="C3240" s="25" t="s">
        <v>77</v>
      </c>
      <c r="D3240" s="25" t="s">
        <v>23</v>
      </c>
      <c r="E3240" s="25" t="s">
        <v>1915</v>
      </c>
      <c r="F3240" s="2">
        <v>41867</v>
      </c>
      <c r="G3240" s="23" t="str">
        <f>TEXT(Table2[[#This Row],[Order-Date]],"mmm")</f>
        <v>Aug</v>
      </c>
      <c r="H3240">
        <v>2014</v>
      </c>
      <c r="I3240">
        <v>976351392</v>
      </c>
      <c r="J3240" s="2">
        <v>41982</v>
      </c>
      <c r="K3240" s="23">
        <f>WEEKDAY(#REF!,1)</f>
        <v>3</v>
      </c>
      <c r="L3240" s="25">
        <f>IF(#REF!&gt;=#REF!,#REF!-#REF!,"")</f>
        <v>115</v>
      </c>
      <c r="M3240" s="4">
        <v>2928</v>
      </c>
      <c r="N3240" s="5">
        <v>154.06</v>
      </c>
      <c r="O3240" s="5">
        <v>90.93</v>
      </c>
      <c r="P3240" s="5">
        <v>63.13</v>
      </c>
      <c r="Q3240" s="5">
        <f>#REF!*#REF!</f>
        <v>266243.03999999998</v>
      </c>
      <c r="R3240" s="5">
        <v>184844.64</v>
      </c>
      <c r="S3240" s="5">
        <f>#REF!-#REF!</f>
        <v>-81398.400000000096</v>
      </c>
      <c r="T3240" s="36">
        <f t="shared" si="50"/>
        <v>-0.30572968217310098</v>
      </c>
    </row>
    <row r="3241" spans="1:20" x14ac:dyDescent="0.2">
      <c r="A3241" s="25" t="s">
        <v>29</v>
      </c>
      <c r="B3241" s="25" t="s">
        <v>224</v>
      </c>
      <c r="C3241" s="25" t="s">
        <v>65</v>
      </c>
      <c r="D3241" s="25" t="s">
        <v>27</v>
      </c>
      <c r="E3241" s="25" t="s">
        <v>1915</v>
      </c>
      <c r="F3241" s="2">
        <v>41660</v>
      </c>
      <c r="G3241" s="23" t="str">
        <f>TEXT(Table2[[#This Row],[Order-Date]],"mmm")</f>
        <v>Jan</v>
      </c>
      <c r="H3241">
        <v>2014</v>
      </c>
      <c r="I3241">
        <v>724085128</v>
      </c>
      <c r="J3241" s="2">
        <v>41914</v>
      </c>
      <c r="K3241" s="23">
        <f>WEEKDAY(#REF!,1)</f>
        <v>5</v>
      </c>
      <c r="L3241" s="25">
        <f>IF(#REF!&gt;=#REF!,#REF!-#REF!,"")</f>
        <v>254</v>
      </c>
      <c r="M3241" s="4">
        <v>1735</v>
      </c>
      <c r="N3241" s="5">
        <v>9.33</v>
      </c>
      <c r="O3241" s="5">
        <v>6.92</v>
      </c>
      <c r="P3241" s="5">
        <v>2.41</v>
      </c>
      <c r="Q3241" s="5">
        <f>#REF!*#REF!</f>
        <v>12006.2</v>
      </c>
      <c r="R3241" s="5">
        <v>4181.3500000000004</v>
      </c>
      <c r="S3241" s="5">
        <f>#REF!-#REF!</f>
        <v>-7824.85</v>
      </c>
      <c r="T3241" s="36">
        <f t="shared" si="50"/>
        <v>-0.65173410404624299</v>
      </c>
    </row>
    <row r="3242" spans="1:20" x14ac:dyDescent="0.2">
      <c r="A3242" s="25" t="s">
        <v>46</v>
      </c>
      <c r="B3242" s="25" t="s">
        <v>145</v>
      </c>
      <c r="C3242" s="25" t="s">
        <v>42</v>
      </c>
      <c r="D3242" s="25" t="s">
        <v>27</v>
      </c>
      <c r="E3242" s="25" t="s">
        <v>1917</v>
      </c>
      <c r="F3242" s="2">
        <v>40921</v>
      </c>
      <c r="G3242" s="23" t="str">
        <f>TEXT(Table2[[#This Row],[Order-Date]],"mmm")</f>
        <v>Jan</v>
      </c>
      <c r="H3242">
        <v>2012</v>
      </c>
      <c r="I3242">
        <v>778955399</v>
      </c>
      <c r="J3242" s="2">
        <v>40968</v>
      </c>
      <c r="K3242" s="23">
        <f>WEEKDAY(#REF!,1)</f>
        <v>4</v>
      </c>
      <c r="L3242" s="25">
        <f>IF(#REF!&gt;=#REF!,#REF!-#REF!,"")</f>
        <v>47</v>
      </c>
      <c r="M3242" s="4">
        <v>9068</v>
      </c>
      <c r="N3242" s="5">
        <v>109.28</v>
      </c>
      <c r="O3242" s="5">
        <v>35.840000000000003</v>
      </c>
      <c r="P3242" s="5">
        <v>73.44</v>
      </c>
      <c r="Q3242" s="5">
        <f>#REF!*#REF!</f>
        <v>324997.12</v>
      </c>
      <c r="R3242" s="5">
        <v>665953.92000000004</v>
      </c>
      <c r="S3242" s="5">
        <f>#REF!-#REF!</f>
        <v>340956.8</v>
      </c>
      <c r="T3242" s="36">
        <f t="shared" si="50"/>
        <v>1.0491071428571399</v>
      </c>
    </row>
    <row r="3243" spans="1:20" x14ac:dyDescent="0.2">
      <c r="A3243" s="25" t="s">
        <v>32</v>
      </c>
      <c r="B3243" s="25" t="s">
        <v>152</v>
      </c>
      <c r="C3243" s="25" t="s">
        <v>56</v>
      </c>
      <c r="D3243" s="25" t="s">
        <v>23</v>
      </c>
      <c r="E3243" s="25" t="s">
        <v>1915</v>
      </c>
      <c r="F3243" s="2">
        <v>42252</v>
      </c>
      <c r="G3243" s="23" t="str">
        <f>TEXT(Table2[[#This Row],[Order-Date]],"mmm")</f>
        <v>Sep</v>
      </c>
      <c r="H3243">
        <v>2015</v>
      </c>
      <c r="I3243">
        <v>969136035</v>
      </c>
      <c r="J3243" s="2">
        <v>42144</v>
      </c>
      <c r="K3243" s="23">
        <f>WEEKDAY(#REF!,1)</f>
        <v>4</v>
      </c>
      <c r="L3243" s="25" t="str">
        <f>IF(#REF!&gt;=#REF!,#REF!-#REF!,"")</f>
        <v/>
      </c>
      <c r="M3243" s="4">
        <v>7744</v>
      </c>
      <c r="N3243" s="5">
        <v>421.89</v>
      </c>
      <c r="O3243" s="5">
        <v>364.69</v>
      </c>
      <c r="P3243" s="5">
        <v>57.2</v>
      </c>
      <c r="Q3243" s="5">
        <f>#REF!*#REF!</f>
        <v>2824159.36</v>
      </c>
      <c r="R3243" s="5">
        <v>442956.79999999999</v>
      </c>
      <c r="S3243" s="5">
        <f>#REF!-#REF!</f>
        <v>-2381202.56</v>
      </c>
      <c r="T3243" s="36">
        <f t="shared" si="50"/>
        <v>-0.84315445995228799</v>
      </c>
    </row>
    <row r="3244" spans="1:20" x14ac:dyDescent="0.2">
      <c r="A3244" s="25" t="s">
        <v>46</v>
      </c>
      <c r="B3244" s="25" t="s">
        <v>115</v>
      </c>
      <c r="C3244" s="25" t="s">
        <v>22</v>
      </c>
      <c r="D3244" s="25" t="s">
        <v>23</v>
      </c>
      <c r="E3244" s="25" t="s">
        <v>1917</v>
      </c>
      <c r="F3244" s="2">
        <v>42634</v>
      </c>
      <c r="G3244" s="23" t="str">
        <f>TEXT(Table2[[#This Row],[Order-Date]],"mmm")</f>
        <v>Sep</v>
      </c>
      <c r="H3244">
        <v>2016</v>
      </c>
      <c r="I3244">
        <v>743113362</v>
      </c>
      <c r="J3244" s="2">
        <v>42664</v>
      </c>
      <c r="K3244" s="23">
        <f>WEEKDAY(#REF!,1)</f>
        <v>6</v>
      </c>
      <c r="L3244" s="25">
        <f>IF(#REF!&gt;=#REF!,#REF!-#REF!,"")</f>
        <v>30</v>
      </c>
      <c r="M3244" s="4">
        <v>2612</v>
      </c>
      <c r="N3244" s="5">
        <v>255.28</v>
      </c>
      <c r="O3244" s="5">
        <v>159.41999999999999</v>
      </c>
      <c r="P3244" s="5">
        <v>95.86</v>
      </c>
      <c r="Q3244" s="5">
        <f>#REF!*#REF!</f>
        <v>416405.04</v>
      </c>
      <c r="R3244" s="5">
        <v>250386.32</v>
      </c>
      <c r="S3244" s="5">
        <f>#REF!-#REF!</f>
        <v>-166018.72</v>
      </c>
      <c r="T3244" s="36">
        <f t="shared" si="50"/>
        <v>-0.39869527035503699</v>
      </c>
    </row>
    <row r="3245" spans="1:20" x14ac:dyDescent="0.2">
      <c r="A3245" s="25" t="s">
        <v>32</v>
      </c>
      <c r="B3245" s="25" t="s">
        <v>215</v>
      </c>
      <c r="C3245" s="25" t="s">
        <v>26</v>
      </c>
      <c r="D3245" s="25" t="s">
        <v>27</v>
      </c>
      <c r="E3245" s="25" t="s">
        <v>1916</v>
      </c>
      <c r="F3245" s="2">
        <v>41532</v>
      </c>
      <c r="G3245" s="23" t="str">
        <f>TEXT(Table2[[#This Row],[Order-Date]],"mmm")</f>
        <v>Sep</v>
      </c>
      <c r="H3245">
        <v>2013</v>
      </c>
      <c r="I3245">
        <v>519686210</v>
      </c>
      <c r="J3245" s="2">
        <v>41541</v>
      </c>
      <c r="K3245" s="23">
        <f>WEEKDAY(#REF!,1)</f>
        <v>3</v>
      </c>
      <c r="L3245" s="25">
        <f>IF(#REF!&gt;=#REF!,#REF!-#REF!,"")</f>
        <v>9</v>
      </c>
      <c r="M3245" s="4">
        <v>5553</v>
      </c>
      <c r="N3245" s="5">
        <v>152.58000000000001</v>
      </c>
      <c r="O3245" s="5">
        <v>97.44</v>
      </c>
      <c r="P3245" s="5">
        <v>55.14</v>
      </c>
      <c r="Q3245" s="5">
        <f>#REF!*#REF!</f>
        <v>541084.31999999995</v>
      </c>
      <c r="R3245" s="5">
        <v>306192.42</v>
      </c>
      <c r="S3245" s="5">
        <f>#REF!-#REF!</f>
        <v>-234891.9</v>
      </c>
      <c r="T3245" s="36">
        <f t="shared" si="50"/>
        <v>-0.43411330049261099</v>
      </c>
    </row>
    <row r="3246" spans="1:20" x14ac:dyDescent="0.2">
      <c r="A3246" s="25" t="s">
        <v>20</v>
      </c>
      <c r="B3246" s="25" t="s">
        <v>179</v>
      </c>
      <c r="C3246" s="25" t="s">
        <v>56</v>
      </c>
      <c r="D3246" s="25" t="s">
        <v>23</v>
      </c>
      <c r="E3246" s="25" t="s">
        <v>1918</v>
      </c>
      <c r="F3246" s="2">
        <v>41006</v>
      </c>
      <c r="G3246" s="23" t="str">
        <f>TEXT(Table2[[#This Row],[Order-Date]],"mmm")</f>
        <v>Apr</v>
      </c>
      <c r="H3246">
        <v>2012</v>
      </c>
      <c r="I3246">
        <v>337965905</v>
      </c>
      <c r="J3246" s="2">
        <v>41110</v>
      </c>
      <c r="K3246" s="23">
        <f>WEEKDAY(#REF!,1)</f>
        <v>6</v>
      </c>
      <c r="L3246" s="25">
        <f>IF(#REF!&gt;=#REF!,#REF!-#REF!,"")</f>
        <v>104</v>
      </c>
      <c r="M3246" s="4">
        <v>477</v>
      </c>
      <c r="N3246" s="5">
        <v>421.89</v>
      </c>
      <c r="O3246" s="5">
        <v>364.69</v>
      </c>
      <c r="P3246" s="5">
        <v>57.2</v>
      </c>
      <c r="Q3246" s="5">
        <f>#REF!*#REF!</f>
        <v>173957.13</v>
      </c>
      <c r="R3246" s="5">
        <v>27284.400000000001</v>
      </c>
      <c r="S3246" s="5">
        <f>#REF!-#REF!</f>
        <v>-146672.73000000001</v>
      </c>
      <c r="T3246" s="36">
        <f t="shared" si="50"/>
        <v>-0.84315445995228799</v>
      </c>
    </row>
    <row r="3247" spans="1:20" x14ac:dyDescent="0.2">
      <c r="A3247" s="25" t="s">
        <v>46</v>
      </c>
      <c r="B3247" s="25" t="s">
        <v>99</v>
      </c>
      <c r="C3247" s="25" t="s">
        <v>65</v>
      </c>
      <c r="D3247" s="25" t="s">
        <v>27</v>
      </c>
      <c r="E3247" s="25" t="s">
        <v>1918</v>
      </c>
      <c r="F3247" s="2">
        <v>42590</v>
      </c>
      <c r="G3247" s="23" t="str">
        <f>TEXT(Table2[[#This Row],[Order-Date]],"mmm")</f>
        <v>Aug</v>
      </c>
      <c r="H3247">
        <v>2016</v>
      </c>
      <c r="I3247">
        <v>307376277</v>
      </c>
      <c r="J3247" s="2">
        <v>42597</v>
      </c>
      <c r="K3247" s="23">
        <f>WEEKDAY(#REF!,1)</f>
        <v>2</v>
      </c>
      <c r="L3247" s="25">
        <f>IF(#REF!&gt;=#REF!,#REF!-#REF!,"")</f>
        <v>7</v>
      </c>
      <c r="M3247" s="4">
        <v>8326</v>
      </c>
      <c r="N3247" s="5">
        <v>9.33</v>
      </c>
      <c r="O3247" s="5">
        <v>6.92</v>
      </c>
      <c r="P3247" s="5">
        <v>2.41</v>
      </c>
      <c r="Q3247" s="5">
        <f>#REF!*#REF!</f>
        <v>57615.92</v>
      </c>
      <c r="R3247" s="5">
        <v>20065.66</v>
      </c>
      <c r="S3247" s="5">
        <f>#REF!-#REF!</f>
        <v>-37550.26</v>
      </c>
      <c r="T3247" s="36">
        <f t="shared" si="50"/>
        <v>-0.65173410404624299</v>
      </c>
    </row>
    <row r="3248" spans="1:20" x14ac:dyDescent="0.2">
      <c r="A3248" s="25" t="s">
        <v>32</v>
      </c>
      <c r="B3248" s="25" t="s">
        <v>192</v>
      </c>
      <c r="C3248" s="25" t="s">
        <v>77</v>
      </c>
      <c r="D3248" s="25" t="s">
        <v>27</v>
      </c>
      <c r="E3248" s="25" t="s">
        <v>1917</v>
      </c>
      <c r="F3248" s="2">
        <v>42147</v>
      </c>
      <c r="G3248" s="23" t="str">
        <f>TEXT(Table2[[#This Row],[Order-Date]],"mmm")</f>
        <v>May</v>
      </c>
      <c r="H3248">
        <v>2015</v>
      </c>
      <c r="I3248">
        <v>157653653</v>
      </c>
      <c r="J3248" s="2">
        <v>42151</v>
      </c>
      <c r="K3248" s="23">
        <f>WEEKDAY(#REF!,1)</f>
        <v>4</v>
      </c>
      <c r="L3248" s="25">
        <f>IF(#REF!&gt;=#REF!,#REF!-#REF!,"")</f>
        <v>4</v>
      </c>
      <c r="M3248" s="4">
        <v>2074</v>
      </c>
      <c r="N3248" s="5">
        <v>154.06</v>
      </c>
      <c r="O3248" s="5">
        <v>90.93</v>
      </c>
      <c r="P3248" s="5">
        <v>63.13</v>
      </c>
      <c r="Q3248" s="5">
        <f>#REF!*#REF!</f>
        <v>188588.82</v>
      </c>
      <c r="R3248" s="5">
        <v>130931.62</v>
      </c>
      <c r="S3248" s="5">
        <f>#REF!-#REF!</f>
        <v>-57657.2</v>
      </c>
      <c r="T3248" s="36">
        <f t="shared" si="50"/>
        <v>-0.30572968217309998</v>
      </c>
    </row>
    <row r="3249" spans="1:20" x14ac:dyDescent="0.2">
      <c r="A3249" s="25" t="s">
        <v>40</v>
      </c>
      <c r="B3249" s="25" t="s">
        <v>188</v>
      </c>
      <c r="C3249" s="25" t="s">
        <v>51</v>
      </c>
      <c r="D3249" s="25" t="s">
        <v>27</v>
      </c>
      <c r="E3249" s="25" t="s">
        <v>1918</v>
      </c>
      <c r="F3249" s="2">
        <v>40521</v>
      </c>
      <c r="G3249" s="23" t="str">
        <f>TEXT(Table2[[#This Row],[Order-Date]],"mmm")</f>
        <v>Dec</v>
      </c>
      <c r="H3249">
        <v>2010</v>
      </c>
      <c r="I3249">
        <v>588846862</v>
      </c>
      <c r="J3249" s="2">
        <v>40447</v>
      </c>
      <c r="K3249" s="23">
        <f>WEEKDAY(#REF!,1)</f>
        <v>1</v>
      </c>
      <c r="L3249" s="25" t="str">
        <f>IF(#REF!&gt;=#REF!,#REF!-#REF!,"")</f>
        <v/>
      </c>
      <c r="M3249" s="4">
        <v>1727</v>
      </c>
      <c r="N3249" s="5">
        <v>437.2</v>
      </c>
      <c r="O3249" s="5">
        <v>263.33</v>
      </c>
      <c r="P3249" s="5">
        <v>173.87</v>
      </c>
      <c r="Q3249" s="5">
        <f>#REF!*#REF!</f>
        <v>454770.91</v>
      </c>
      <c r="R3249" s="5">
        <v>300273.49</v>
      </c>
      <c r="S3249" s="5">
        <f>#REF!-#REF!</f>
        <v>-154497.42000000001</v>
      </c>
      <c r="T3249" s="36">
        <f t="shared" si="50"/>
        <v>-0.33972581931416901</v>
      </c>
    </row>
    <row r="3250" spans="1:20" x14ac:dyDescent="0.2">
      <c r="A3250" s="25" t="s">
        <v>46</v>
      </c>
      <c r="B3250" s="25" t="s">
        <v>207</v>
      </c>
      <c r="C3250" s="25" t="s">
        <v>39</v>
      </c>
      <c r="D3250" s="25" t="s">
        <v>27</v>
      </c>
      <c r="E3250" s="25" t="s">
        <v>1918</v>
      </c>
      <c r="F3250" s="2">
        <v>41267</v>
      </c>
      <c r="G3250" s="23" t="str">
        <f>TEXT(Table2[[#This Row],[Order-Date]],"mmm")</f>
        <v>Dec</v>
      </c>
      <c r="H3250">
        <v>2012</v>
      </c>
      <c r="I3250">
        <v>121317231</v>
      </c>
      <c r="J3250" s="2">
        <v>41306</v>
      </c>
      <c r="K3250" s="23">
        <f>WEEKDAY(#REF!,1)</f>
        <v>6</v>
      </c>
      <c r="L3250" s="25">
        <f>IF(#REF!&gt;=#REF!,#REF!-#REF!,"")</f>
        <v>39</v>
      </c>
      <c r="M3250" s="4">
        <v>9319</v>
      </c>
      <c r="N3250" s="5">
        <v>81.73</v>
      </c>
      <c r="O3250" s="5">
        <v>56.67</v>
      </c>
      <c r="P3250" s="5">
        <v>25.06</v>
      </c>
      <c r="Q3250" s="5">
        <f>#REF!*#REF!</f>
        <v>528107.73</v>
      </c>
      <c r="R3250" s="5">
        <v>233534.14</v>
      </c>
      <c r="S3250" s="5">
        <f>#REF!-#REF!</f>
        <v>-294573.59000000003</v>
      </c>
      <c r="T3250" s="36">
        <f t="shared" si="50"/>
        <v>-0.55779071819304704</v>
      </c>
    </row>
    <row r="3251" spans="1:20" x14ac:dyDescent="0.2">
      <c r="A3251" s="25" t="s">
        <v>20</v>
      </c>
      <c r="B3251" s="25" t="s">
        <v>61</v>
      </c>
      <c r="C3251" s="25" t="s">
        <v>26</v>
      </c>
      <c r="D3251" s="25" t="s">
        <v>23</v>
      </c>
      <c r="E3251" s="25" t="s">
        <v>1918</v>
      </c>
      <c r="F3251" s="2">
        <v>41681</v>
      </c>
      <c r="G3251" s="23" t="str">
        <f>TEXT(Table2[[#This Row],[Order-Date]],"mmm")</f>
        <v>Feb</v>
      </c>
      <c r="H3251">
        <v>2014</v>
      </c>
      <c r="I3251">
        <v>945738589</v>
      </c>
      <c r="J3251" s="2">
        <v>41995</v>
      </c>
      <c r="K3251" s="23">
        <f>WEEKDAY(#REF!,1)</f>
        <v>2</v>
      </c>
      <c r="L3251" s="25">
        <f>IF(#REF!&gt;=#REF!,#REF!-#REF!,"")</f>
        <v>314</v>
      </c>
      <c r="M3251" s="4">
        <v>3920</v>
      </c>
      <c r="N3251" s="5">
        <v>152.58000000000001</v>
      </c>
      <c r="O3251" s="5">
        <v>97.44</v>
      </c>
      <c r="P3251" s="5">
        <v>55.14</v>
      </c>
      <c r="Q3251" s="5">
        <f>#REF!*#REF!</f>
        <v>381964.79999999999</v>
      </c>
      <c r="R3251" s="5">
        <v>216148.8</v>
      </c>
      <c r="S3251" s="5">
        <f>#REF!-#REF!</f>
        <v>-165816</v>
      </c>
      <c r="T3251" s="36">
        <f t="shared" si="50"/>
        <v>-0.43411330049261099</v>
      </c>
    </row>
    <row r="3252" spans="1:20" x14ac:dyDescent="0.2">
      <c r="A3252" s="25" t="s">
        <v>37</v>
      </c>
      <c r="B3252" s="25" t="s">
        <v>55</v>
      </c>
      <c r="C3252" s="25" t="s">
        <v>42</v>
      </c>
      <c r="D3252" s="25" t="s">
        <v>27</v>
      </c>
      <c r="E3252" s="25" t="s">
        <v>1917</v>
      </c>
      <c r="F3252" s="2">
        <v>42915</v>
      </c>
      <c r="G3252" s="23" t="str">
        <f>TEXT(Table2[[#This Row],[Order-Date]],"mmm")</f>
        <v>Jun</v>
      </c>
      <c r="H3252">
        <v>2017</v>
      </c>
      <c r="I3252">
        <v>373097264</v>
      </c>
      <c r="J3252" s="2">
        <v>42893</v>
      </c>
      <c r="K3252" s="23">
        <f>WEEKDAY(#REF!,1)</f>
        <v>4</v>
      </c>
      <c r="L3252" s="25" t="str">
        <f>IF(#REF!&gt;=#REF!,#REF!-#REF!,"")</f>
        <v/>
      </c>
      <c r="M3252" s="4">
        <v>6626</v>
      </c>
      <c r="N3252" s="5">
        <v>109.28</v>
      </c>
      <c r="O3252" s="5">
        <v>35.840000000000003</v>
      </c>
      <c r="P3252" s="5">
        <v>73.44</v>
      </c>
      <c r="Q3252" s="5">
        <f>#REF!*#REF!</f>
        <v>237475.84</v>
      </c>
      <c r="R3252" s="5">
        <v>486613.44</v>
      </c>
      <c r="S3252" s="5">
        <f>#REF!-#REF!</f>
        <v>249137.6</v>
      </c>
      <c r="T3252" s="36">
        <f t="shared" si="50"/>
        <v>1.0491071428571399</v>
      </c>
    </row>
    <row r="3253" spans="1:20" x14ac:dyDescent="0.2">
      <c r="A3253" s="25" t="s">
        <v>20</v>
      </c>
      <c r="B3253" s="25" t="s">
        <v>53</v>
      </c>
      <c r="C3253" s="25" t="s">
        <v>77</v>
      </c>
      <c r="D3253" s="25" t="s">
        <v>27</v>
      </c>
      <c r="E3253" s="25" t="s">
        <v>1915</v>
      </c>
      <c r="F3253" s="2">
        <v>40869</v>
      </c>
      <c r="G3253" s="23" t="str">
        <f>TEXT(Table2[[#This Row],[Order-Date]],"mmm")</f>
        <v>Nov</v>
      </c>
      <c r="H3253">
        <v>2011</v>
      </c>
      <c r="I3253">
        <v>284692084</v>
      </c>
      <c r="J3253" s="2">
        <v>41091</v>
      </c>
      <c r="K3253" s="23">
        <f>WEEKDAY(#REF!,1)</f>
        <v>1</v>
      </c>
      <c r="L3253" s="25">
        <f>IF(#REF!&gt;=#REF!,#REF!-#REF!,"")</f>
        <v>222</v>
      </c>
      <c r="M3253" s="4">
        <v>5569</v>
      </c>
      <c r="N3253" s="5">
        <v>154.06</v>
      </c>
      <c r="O3253" s="5">
        <v>90.93</v>
      </c>
      <c r="P3253" s="5">
        <v>63.13</v>
      </c>
      <c r="Q3253" s="5">
        <f>#REF!*#REF!</f>
        <v>506389.17</v>
      </c>
      <c r="R3253" s="5">
        <v>351570.97</v>
      </c>
      <c r="S3253" s="5">
        <f>#REF!-#REF!</f>
        <v>-154818.20000000001</v>
      </c>
      <c r="T3253" s="36">
        <f t="shared" si="50"/>
        <v>-0.30572968217309998</v>
      </c>
    </row>
    <row r="3254" spans="1:20" x14ac:dyDescent="0.2">
      <c r="A3254" s="25" t="s">
        <v>32</v>
      </c>
      <c r="B3254" s="25" t="s">
        <v>157</v>
      </c>
      <c r="C3254" s="25" t="s">
        <v>65</v>
      </c>
      <c r="D3254" s="25" t="s">
        <v>23</v>
      </c>
      <c r="E3254" s="25" t="s">
        <v>1918</v>
      </c>
      <c r="F3254" s="2">
        <v>41182</v>
      </c>
      <c r="G3254" s="23" t="str">
        <f>TEXT(Table2[[#This Row],[Order-Date]],"mmm")</f>
        <v>Sep</v>
      </c>
      <c r="H3254">
        <v>2012</v>
      </c>
      <c r="I3254">
        <v>382134377</v>
      </c>
      <c r="J3254" s="2">
        <v>41071</v>
      </c>
      <c r="K3254" s="23">
        <f>WEEKDAY(#REF!,1)</f>
        <v>2</v>
      </c>
      <c r="L3254" s="25" t="str">
        <f>IF(#REF!&gt;=#REF!,#REF!-#REF!,"")</f>
        <v/>
      </c>
      <c r="M3254" s="4">
        <v>909</v>
      </c>
      <c r="N3254" s="5">
        <v>9.33</v>
      </c>
      <c r="O3254" s="5">
        <v>6.92</v>
      </c>
      <c r="P3254" s="5">
        <v>2.41</v>
      </c>
      <c r="Q3254" s="5">
        <f>#REF!*#REF!</f>
        <v>6290.28</v>
      </c>
      <c r="R3254" s="5">
        <v>2190.69</v>
      </c>
      <c r="S3254" s="5">
        <f>#REF!-#REF!</f>
        <v>-4099.59</v>
      </c>
      <c r="T3254" s="36">
        <f t="shared" si="50"/>
        <v>-0.65173410404624299</v>
      </c>
    </row>
    <row r="3255" spans="1:20" x14ac:dyDescent="0.2">
      <c r="A3255" s="25" t="s">
        <v>46</v>
      </c>
      <c r="B3255" s="25" t="s">
        <v>199</v>
      </c>
      <c r="C3255" s="25" t="s">
        <v>49</v>
      </c>
      <c r="D3255" s="25" t="s">
        <v>23</v>
      </c>
      <c r="E3255" s="25" t="s">
        <v>1918</v>
      </c>
      <c r="F3255" s="2">
        <v>42381</v>
      </c>
      <c r="G3255" s="23" t="str">
        <f>TEXT(Table2[[#This Row],[Order-Date]],"mmm")</f>
        <v>Jan</v>
      </c>
      <c r="H3255">
        <v>2016</v>
      </c>
      <c r="I3255">
        <v>437347972</v>
      </c>
      <c r="J3255" s="2">
        <v>42751</v>
      </c>
      <c r="K3255" s="23">
        <f>WEEKDAY(#REF!,1)</f>
        <v>2</v>
      </c>
      <c r="L3255" s="25">
        <f>IF(#REF!&gt;=#REF!,#REF!-#REF!,"")</f>
        <v>370</v>
      </c>
      <c r="M3255" s="4">
        <v>9839</v>
      </c>
      <c r="N3255" s="5">
        <v>651.21</v>
      </c>
      <c r="O3255" s="5">
        <v>524.96</v>
      </c>
      <c r="P3255" s="5">
        <v>126.25</v>
      </c>
      <c r="Q3255" s="5">
        <f>#REF!*#REF!</f>
        <v>5165081.4400000004</v>
      </c>
      <c r="R3255" s="5">
        <v>1242173.75</v>
      </c>
      <c r="S3255" s="5">
        <f>#REF!-#REF!</f>
        <v>-3922907.69</v>
      </c>
      <c r="T3255" s="36">
        <f t="shared" si="50"/>
        <v>-0.75950548613227697</v>
      </c>
    </row>
    <row r="3256" spans="1:20" x14ac:dyDescent="0.2">
      <c r="A3256" s="25" t="s">
        <v>29</v>
      </c>
      <c r="B3256" s="25" t="s">
        <v>76</v>
      </c>
      <c r="C3256" s="25" t="s">
        <v>77</v>
      </c>
      <c r="D3256" s="25" t="s">
        <v>23</v>
      </c>
      <c r="E3256" s="25" t="s">
        <v>1915</v>
      </c>
      <c r="F3256" s="2">
        <v>41912</v>
      </c>
      <c r="G3256" s="23" t="str">
        <f>TEXT(Table2[[#This Row],[Order-Date]],"mmm")</f>
        <v>Sep</v>
      </c>
      <c r="H3256">
        <v>2014</v>
      </c>
      <c r="I3256">
        <v>742569196</v>
      </c>
      <c r="J3256" s="2">
        <v>41960</v>
      </c>
      <c r="K3256" s="23">
        <f>WEEKDAY(#REF!,1)</f>
        <v>2</v>
      </c>
      <c r="L3256" s="25">
        <f>IF(#REF!&gt;=#REF!,#REF!-#REF!,"")</f>
        <v>48</v>
      </c>
      <c r="M3256" s="4">
        <v>1581</v>
      </c>
      <c r="N3256" s="5">
        <v>154.06</v>
      </c>
      <c r="O3256" s="5">
        <v>90.93</v>
      </c>
      <c r="P3256" s="5">
        <v>63.13</v>
      </c>
      <c r="Q3256" s="5">
        <f>#REF!*#REF!</f>
        <v>143760.32999999999</v>
      </c>
      <c r="R3256" s="5">
        <v>99808.53</v>
      </c>
      <c r="S3256" s="5">
        <f>#REF!-#REF!</f>
        <v>-43951.8</v>
      </c>
      <c r="T3256" s="36">
        <f t="shared" si="50"/>
        <v>-0.30572968217309998</v>
      </c>
    </row>
    <row r="3257" spans="1:20" x14ac:dyDescent="0.2">
      <c r="A3257" s="25" t="s">
        <v>29</v>
      </c>
      <c r="B3257" s="25" t="s">
        <v>118</v>
      </c>
      <c r="C3257" s="25" t="s">
        <v>85</v>
      </c>
      <c r="D3257" s="25" t="s">
        <v>23</v>
      </c>
      <c r="E3257" s="25" t="s">
        <v>1915</v>
      </c>
      <c r="F3257" s="2">
        <v>42580</v>
      </c>
      <c r="G3257" s="23" t="str">
        <f>TEXT(Table2[[#This Row],[Order-Date]],"mmm")</f>
        <v>Jul</v>
      </c>
      <c r="H3257">
        <v>2016</v>
      </c>
      <c r="I3257">
        <v>760346877</v>
      </c>
      <c r="J3257" s="2">
        <v>42529</v>
      </c>
      <c r="K3257" s="23">
        <f>WEEKDAY(#REF!,1)</f>
        <v>4</v>
      </c>
      <c r="L3257" s="25" t="str">
        <f>IF(#REF!&gt;=#REF!,#REF!-#REF!,"")</f>
        <v/>
      </c>
      <c r="M3257" s="4">
        <v>2392</v>
      </c>
      <c r="N3257" s="5">
        <v>668.27</v>
      </c>
      <c r="O3257" s="5">
        <v>502.54</v>
      </c>
      <c r="P3257" s="5">
        <v>165.73</v>
      </c>
      <c r="Q3257" s="5">
        <f>#REF!*#REF!</f>
        <v>1202075.68</v>
      </c>
      <c r="R3257" s="5">
        <v>396426.16</v>
      </c>
      <c r="S3257" s="5">
        <f>#REF!-#REF!</f>
        <v>-805649.52</v>
      </c>
      <c r="T3257" s="36">
        <f t="shared" si="50"/>
        <v>-0.67021530624427905</v>
      </c>
    </row>
    <row r="3258" spans="1:20" x14ac:dyDescent="0.2">
      <c r="A3258" s="25" t="s">
        <v>20</v>
      </c>
      <c r="B3258" s="25" t="s">
        <v>70</v>
      </c>
      <c r="C3258" s="25" t="s">
        <v>26</v>
      </c>
      <c r="D3258" s="25" t="s">
        <v>23</v>
      </c>
      <c r="E3258" s="25" t="s">
        <v>1917</v>
      </c>
      <c r="F3258" s="2">
        <v>40665</v>
      </c>
      <c r="G3258" s="23" t="str">
        <f>TEXT(Table2[[#This Row],[Order-Date]],"mmm")</f>
        <v>May</v>
      </c>
      <c r="H3258">
        <v>2011</v>
      </c>
      <c r="I3258">
        <v>473542344</v>
      </c>
      <c r="J3258" s="2">
        <v>40788</v>
      </c>
      <c r="K3258" s="23">
        <f>WEEKDAY(#REF!,1)</f>
        <v>6</v>
      </c>
      <c r="L3258" s="25">
        <f>IF(#REF!&gt;=#REF!,#REF!-#REF!,"")</f>
        <v>123</v>
      </c>
      <c r="M3258" s="4">
        <v>558</v>
      </c>
      <c r="N3258" s="5">
        <v>152.58000000000001</v>
      </c>
      <c r="O3258" s="5">
        <v>97.44</v>
      </c>
      <c r="P3258" s="5">
        <v>55.14</v>
      </c>
      <c r="Q3258" s="5">
        <f>#REF!*#REF!</f>
        <v>54371.519999999997</v>
      </c>
      <c r="R3258" s="5">
        <v>30768.12</v>
      </c>
      <c r="S3258" s="5">
        <f>#REF!-#REF!</f>
        <v>-23603.4</v>
      </c>
      <c r="T3258" s="36">
        <f t="shared" si="50"/>
        <v>-0.43411330049261099</v>
      </c>
    </row>
    <row r="3259" spans="1:20" x14ac:dyDescent="0.2">
      <c r="A3259" s="25" t="s">
        <v>46</v>
      </c>
      <c r="B3259" s="25" t="s">
        <v>99</v>
      </c>
      <c r="C3259" s="25" t="s">
        <v>77</v>
      </c>
      <c r="D3259" s="25" t="s">
        <v>23</v>
      </c>
      <c r="E3259" s="25" t="s">
        <v>1915</v>
      </c>
      <c r="F3259" s="2">
        <v>41845</v>
      </c>
      <c r="G3259" s="23" t="str">
        <f>TEXT(Table2[[#This Row],[Order-Date]],"mmm")</f>
        <v>Jul</v>
      </c>
      <c r="H3259">
        <v>2014</v>
      </c>
      <c r="I3259">
        <v>835329425</v>
      </c>
      <c r="J3259" s="2">
        <v>41847</v>
      </c>
      <c r="K3259" s="23">
        <f>WEEKDAY(#REF!,1)</f>
        <v>1</v>
      </c>
      <c r="L3259" s="25">
        <f>IF(#REF!&gt;=#REF!,#REF!-#REF!,"")</f>
        <v>2</v>
      </c>
      <c r="M3259" s="4">
        <v>1395</v>
      </c>
      <c r="N3259" s="5">
        <v>154.06</v>
      </c>
      <c r="O3259" s="5">
        <v>90.93</v>
      </c>
      <c r="P3259" s="5">
        <v>63.13</v>
      </c>
      <c r="Q3259" s="5">
        <f>#REF!*#REF!</f>
        <v>126847.35</v>
      </c>
      <c r="R3259" s="5">
        <v>88066.35</v>
      </c>
      <c r="S3259" s="5">
        <f>#REF!-#REF!</f>
        <v>-38781</v>
      </c>
      <c r="T3259" s="36">
        <f t="shared" si="50"/>
        <v>-0.30572968217309998</v>
      </c>
    </row>
    <row r="3260" spans="1:20" x14ac:dyDescent="0.2">
      <c r="A3260" s="25" t="s">
        <v>37</v>
      </c>
      <c r="B3260" s="25" t="s">
        <v>106</v>
      </c>
      <c r="C3260" s="25" t="s">
        <v>77</v>
      </c>
      <c r="D3260" s="25" t="s">
        <v>23</v>
      </c>
      <c r="E3260" s="25" t="s">
        <v>1916</v>
      </c>
      <c r="F3260" s="2">
        <v>41760</v>
      </c>
      <c r="G3260" s="23" t="str">
        <f>TEXT(Table2[[#This Row],[Order-Date]],"mmm")</f>
        <v>May</v>
      </c>
      <c r="H3260">
        <v>2014</v>
      </c>
      <c r="I3260">
        <v>619194447</v>
      </c>
      <c r="J3260" s="2">
        <v>41822</v>
      </c>
      <c r="K3260" s="23">
        <f>WEEKDAY(#REF!,1)</f>
        <v>4</v>
      </c>
      <c r="L3260" s="25">
        <f>IF(#REF!&gt;=#REF!,#REF!-#REF!,"")</f>
        <v>62</v>
      </c>
      <c r="M3260" s="4">
        <v>2252</v>
      </c>
      <c r="N3260" s="5">
        <v>154.06</v>
      </c>
      <c r="O3260" s="5">
        <v>90.93</v>
      </c>
      <c r="P3260" s="5">
        <v>63.13</v>
      </c>
      <c r="Q3260" s="5">
        <f>#REF!*#REF!</f>
        <v>204774.36</v>
      </c>
      <c r="R3260" s="5">
        <v>142168.76</v>
      </c>
      <c r="S3260" s="5">
        <f>#REF!-#REF!</f>
        <v>-62605.599999999999</v>
      </c>
      <c r="T3260" s="36">
        <f t="shared" si="50"/>
        <v>-0.30572968217309998</v>
      </c>
    </row>
    <row r="3261" spans="1:20" x14ac:dyDescent="0.2">
      <c r="A3261" s="25" t="s">
        <v>46</v>
      </c>
      <c r="B3261" s="25" t="s">
        <v>75</v>
      </c>
      <c r="C3261" s="25" t="s">
        <v>77</v>
      </c>
      <c r="D3261" s="25" t="s">
        <v>23</v>
      </c>
      <c r="E3261" s="25" t="s">
        <v>1915</v>
      </c>
      <c r="F3261" s="2">
        <v>42542</v>
      </c>
      <c r="G3261" s="23" t="str">
        <f>TEXT(Table2[[#This Row],[Order-Date]],"mmm")</f>
        <v>Jun</v>
      </c>
      <c r="H3261">
        <v>2016</v>
      </c>
      <c r="I3261">
        <v>468936240</v>
      </c>
      <c r="J3261" s="2">
        <v>42407</v>
      </c>
      <c r="K3261" s="23">
        <f>WEEKDAY(#REF!,1)</f>
        <v>1</v>
      </c>
      <c r="L3261" s="25" t="str">
        <f>IF(#REF!&gt;=#REF!,#REF!-#REF!,"")</f>
        <v/>
      </c>
      <c r="M3261" s="4">
        <v>7509</v>
      </c>
      <c r="N3261" s="5">
        <v>154.06</v>
      </c>
      <c r="O3261" s="5">
        <v>90.93</v>
      </c>
      <c r="P3261" s="5">
        <v>63.13</v>
      </c>
      <c r="Q3261" s="5">
        <f>#REF!*#REF!</f>
        <v>682793.37</v>
      </c>
      <c r="R3261" s="5">
        <v>474043.17</v>
      </c>
      <c r="S3261" s="5">
        <f>#REF!-#REF!</f>
        <v>-208750.2</v>
      </c>
      <c r="T3261" s="36">
        <f t="shared" si="50"/>
        <v>-0.30572968217309998</v>
      </c>
    </row>
    <row r="3262" spans="1:20" x14ac:dyDescent="0.2">
      <c r="A3262" s="25" t="s">
        <v>40</v>
      </c>
      <c r="B3262" s="25" t="s">
        <v>221</v>
      </c>
      <c r="C3262" s="25" t="s">
        <v>49</v>
      </c>
      <c r="D3262" s="25" t="s">
        <v>27</v>
      </c>
      <c r="E3262" s="25" t="s">
        <v>1916</v>
      </c>
      <c r="F3262" s="2">
        <v>41964</v>
      </c>
      <c r="G3262" s="23" t="str">
        <f>TEXT(Table2[[#This Row],[Order-Date]],"mmm")</f>
        <v>Nov</v>
      </c>
      <c r="H3262">
        <v>2014</v>
      </c>
      <c r="I3262">
        <v>648666131</v>
      </c>
      <c r="J3262" s="2">
        <v>41985</v>
      </c>
      <c r="K3262" s="23">
        <f>WEEKDAY(#REF!,1)</f>
        <v>6</v>
      </c>
      <c r="L3262" s="25">
        <f>IF(#REF!&gt;=#REF!,#REF!-#REF!,"")</f>
        <v>21</v>
      </c>
      <c r="M3262" s="4">
        <v>3578</v>
      </c>
      <c r="N3262" s="5">
        <v>651.21</v>
      </c>
      <c r="O3262" s="5">
        <v>524.96</v>
      </c>
      <c r="P3262" s="5">
        <v>126.25</v>
      </c>
      <c r="Q3262" s="5">
        <f>#REF!*#REF!</f>
        <v>1878306.88</v>
      </c>
      <c r="R3262" s="5">
        <v>451722.5</v>
      </c>
      <c r="S3262" s="5">
        <f>#REF!-#REF!</f>
        <v>-1426584.38</v>
      </c>
      <c r="T3262" s="36">
        <f t="shared" si="50"/>
        <v>-0.75950548613227697</v>
      </c>
    </row>
    <row r="3263" spans="1:20" x14ac:dyDescent="0.2">
      <c r="A3263" s="25" t="s">
        <v>37</v>
      </c>
      <c r="B3263" s="25" t="s">
        <v>45</v>
      </c>
      <c r="C3263" s="25" t="s">
        <v>85</v>
      </c>
      <c r="D3263" s="25" t="s">
        <v>27</v>
      </c>
      <c r="E3263" s="25" t="s">
        <v>1918</v>
      </c>
      <c r="F3263" s="2">
        <v>41872</v>
      </c>
      <c r="G3263" s="23" t="str">
        <f>TEXT(Table2[[#This Row],[Order-Date]],"mmm")</f>
        <v>Aug</v>
      </c>
      <c r="H3263">
        <v>2014</v>
      </c>
      <c r="I3263">
        <v>592807948</v>
      </c>
      <c r="J3263" s="2">
        <v>41901</v>
      </c>
      <c r="K3263" s="23">
        <f>WEEKDAY(#REF!,1)</f>
        <v>6</v>
      </c>
      <c r="L3263" s="25">
        <f>IF(#REF!&gt;=#REF!,#REF!-#REF!,"")</f>
        <v>29</v>
      </c>
      <c r="M3263" s="4">
        <v>3900</v>
      </c>
      <c r="N3263" s="5">
        <v>668.27</v>
      </c>
      <c r="O3263" s="5">
        <v>502.54</v>
      </c>
      <c r="P3263" s="5">
        <v>165.73</v>
      </c>
      <c r="Q3263" s="5">
        <f>#REF!*#REF!</f>
        <v>1959906</v>
      </c>
      <c r="R3263" s="5">
        <v>646347</v>
      </c>
      <c r="S3263" s="5">
        <f>#REF!-#REF!</f>
        <v>-1313559</v>
      </c>
      <c r="T3263" s="36">
        <f t="shared" si="50"/>
        <v>-0.67021530624427905</v>
      </c>
    </row>
    <row r="3264" spans="1:20" x14ac:dyDescent="0.2">
      <c r="A3264" s="25" t="s">
        <v>46</v>
      </c>
      <c r="B3264" s="25" t="s">
        <v>222</v>
      </c>
      <c r="C3264" s="25" t="s">
        <v>22</v>
      </c>
      <c r="D3264" s="25" t="s">
        <v>27</v>
      </c>
      <c r="E3264" s="25" t="s">
        <v>1915</v>
      </c>
      <c r="F3264" s="2">
        <v>41647</v>
      </c>
      <c r="G3264" s="23" t="str">
        <f>TEXT(Table2[[#This Row],[Order-Date]],"mmm")</f>
        <v>Jan</v>
      </c>
      <c r="H3264">
        <v>2014</v>
      </c>
      <c r="I3264">
        <v>256098020</v>
      </c>
      <c r="J3264" s="2">
        <v>41872</v>
      </c>
      <c r="K3264" s="23">
        <f>WEEKDAY(#REF!,1)</f>
        <v>5</v>
      </c>
      <c r="L3264" s="25">
        <f>IF(#REF!&gt;=#REF!,#REF!-#REF!,"")</f>
        <v>225</v>
      </c>
      <c r="M3264" s="4">
        <v>3950</v>
      </c>
      <c r="N3264" s="5">
        <v>255.28</v>
      </c>
      <c r="O3264" s="5">
        <v>159.41999999999999</v>
      </c>
      <c r="P3264" s="5">
        <v>95.86</v>
      </c>
      <c r="Q3264" s="5">
        <f>#REF!*#REF!</f>
        <v>629709</v>
      </c>
      <c r="R3264" s="5">
        <v>378647</v>
      </c>
      <c r="S3264" s="5">
        <f>#REF!-#REF!</f>
        <v>-251062</v>
      </c>
      <c r="T3264" s="36">
        <f t="shared" si="50"/>
        <v>-0.39869527035503699</v>
      </c>
    </row>
    <row r="3265" spans="1:20" x14ac:dyDescent="0.2">
      <c r="A3265" s="25" t="s">
        <v>32</v>
      </c>
      <c r="B3265" s="25" t="s">
        <v>209</v>
      </c>
      <c r="C3265" s="25" t="s">
        <v>85</v>
      </c>
      <c r="D3265" s="25" t="s">
        <v>23</v>
      </c>
      <c r="E3265" s="25" t="s">
        <v>1918</v>
      </c>
      <c r="F3265" s="2">
        <v>40495</v>
      </c>
      <c r="G3265" s="23" t="str">
        <f>TEXT(Table2[[#This Row],[Order-Date]],"mmm")</f>
        <v>Nov</v>
      </c>
      <c r="H3265">
        <v>2010</v>
      </c>
      <c r="I3265">
        <v>563585174</v>
      </c>
      <c r="J3265" s="2">
        <v>40508</v>
      </c>
      <c r="K3265" s="23">
        <f>WEEKDAY(#REF!,1)</f>
        <v>6</v>
      </c>
      <c r="L3265" s="25">
        <f>IF(#REF!&gt;=#REF!,#REF!-#REF!,"")</f>
        <v>13</v>
      </c>
      <c r="M3265" s="4">
        <v>6232</v>
      </c>
      <c r="N3265" s="5">
        <v>668.27</v>
      </c>
      <c r="O3265" s="5">
        <v>502.54</v>
      </c>
      <c r="P3265" s="5">
        <v>165.73</v>
      </c>
      <c r="Q3265" s="5">
        <f>#REF!*#REF!</f>
        <v>3131829.28</v>
      </c>
      <c r="R3265" s="5">
        <v>1032829.36</v>
      </c>
      <c r="S3265" s="5">
        <f>#REF!-#REF!</f>
        <v>-2098999.92</v>
      </c>
      <c r="T3265" s="36">
        <f t="shared" si="50"/>
        <v>-0.67021530624427905</v>
      </c>
    </row>
    <row r="3266" spans="1:20" x14ac:dyDescent="0.2">
      <c r="A3266" s="25" t="s">
        <v>29</v>
      </c>
      <c r="B3266" s="25" t="s">
        <v>168</v>
      </c>
      <c r="C3266" s="25" t="s">
        <v>51</v>
      </c>
      <c r="D3266" s="25" t="s">
        <v>23</v>
      </c>
      <c r="E3266" s="25" t="s">
        <v>1915</v>
      </c>
      <c r="F3266" s="2">
        <v>42135</v>
      </c>
      <c r="G3266" s="23" t="str">
        <f>TEXT(Table2[[#This Row],[Order-Date]],"mmm")</f>
        <v>May</v>
      </c>
      <c r="H3266">
        <v>2015</v>
      </c>
      <c r="I3266">
        <v>260630738</v>
      </c>
      <c r="J3266" s="2">
        <v>42357</v>
      </c>
      <c r="K3266" s="23">
        <f>WEEKDAY(#REF!,1)</f>
        <v>7</v>
      </c>
      <c r="L3266" s="25">
        <f>IF(#REF!&gt;=#REF!,#REF!-#REF!,"")</f>
        <v>222</v>
      </c>
      <c r="M3266" s="4">
        <v>5282</v>
      </c>
      <c r="N3266" s="5">
        <v>437.2</v>
      </c>
      <c r="O3266" s="5">
        <v>263.33</v>
      </c>
      <c r="P3266" s="5">
        <v>173.87</v>
      </c>
      <c r="Q3266" s="5">
        <f>#REF!*#REF!</f>
        <v>1390909.06</v>
      </c>
      <c r="R3266" s="5">
        <v>918381.34</v>
      </c>
      <c r="S3266" s="5">
        <f>#REF!-#REF!</f>
        <v>-472527.72</v>
      </c>
      <c r="T3266" s="36">
        <f t="shared" si="50"/>
        <v>-0.33972581931416901</v>
      </c>
    </row>
    <row r="3267" spans="1:20" x14ac:dyDescent="0.2">
      <c r="A3267" s="25" t="s">
        <v>32</v>
      </c>
      <c r="B3267" s="25" t="s">
        <v>82</v>
      </c>
      <c r="C3267" s="25" t="s">
        <v>85</v>
      </c>
      <c r="D3267" s="25" t="s">
        <v>27</v>
      </c>
      <c r="E3267" s="25" t="s">
        <v>1917</v>
      </c>
      <c r="F3267" s="2">
        <v>42527</v>
      </c>
      <c r="G3267" s="23" t="str">
        <f>TEXT(Table2[[#This Row],[Order-Date]],"mmm")</f>
        <v>Jun</v>
      </c>
      <c r="H3267">
        <v>2016</v>
      </c>
      <c r="I3267">
        <v>862908542</v>
      </c>
      <c r="J3267" s="2">
        <v>42620</v>
      </c>
      <c r="K3267" s="23">
        <f>WEEKDAY(#REF!,1)</f>
        <v>4</v>
      </c>
      <c r="L3267" s="25">
        <f>IF(#REF!&gt;=#REF!,#REF!-#REF!,"")</f>
        <v>93</v>
      </c>
      <c r="M3267" s="4">
        <v>2668</v>
      </c>
      <c r="N3267" s="5">
        <v>668.27</v>
      </c>
      <c r="O3267" s="5">
        <v>502.54</v>
      </c>
      <c r="P3267" s="5">
        <v>165.73</v>
      </c>
      <c r="Q3267" s="5">
        <f>#REF!*#REF!</f>
        <v>1340776.72</v>
      </c>
      <c r="R3267" s="5">
        <v>442167.64</v>
      </c>
      <c r="S3267" s="5">
        <f>#REF!-#REF!</f>
        <v>-898609.08</v>
      </c>
      <c r="T3267" s="36">
        <f t="shared" ref="T3267:T3330" si="51">S3267/Q3267</f>
        <v>-0.67021530624427905</v>
      </c>
    </row>
    <row r="3268" spans="1:20" x14ac:dyDescent="0.2">
      <c r="A3268" s="25" t="s">
        <v>32</v>
      </c>
      <c r="B3268" s="25" t="s">
        <v>147</v>
      </c>
      <c r="C3268" s="25" t="s">
        <v>39</v>
      </c>
      <c r="D3268" s="25" t="s">
        <v>27</v>
      </c>
      <c r="E3268" s="25" t="s">
        <v>1918</v>
      </c>
      <c r="F3268" s="2">
        <v>42277</v>
      </c>
      <c r="G3268" s="23" t="str">
        <f>TEXT(Table2[[#This Row],[Order-Date]],"mmm")</f>
        <v>Sep</v>
      </c>
      <c r="H3268">
        <v>2015</v>
      </c>
      <c r="I3268">
        <v>806404912</v>
      </c>
      <c r="J3268" s="2">
        <v>42294</v>
      </c>
      <c r="K3268" s="23">
        <f>WEEKDAY(#REF!,1)</f>
        <v>7</v>
      </c>
      <c r="L3268" s="25">
        <f>IF(#REF!&gt;=#REF!,#REF!-#REF!,"")</f>
        <v>17</v>
      </c>
      <c r="M3268" s="4">
        <v>1988</v>
      </c>
      <c r="N3268" s="5">
        <v>81.73</v>
      </c>
      <c r="O3268" s="5">
        <v>56.67</v>
      </c>
      <c r="P3268" s="5">
        <v>25.06</v>
      </c>
      <c r="Q3268" s="5">
        <f>#REF!*#REF!</f>
        <v>112659.96</v>
      </c>
      <c r="R3268" s="5">
        <v>49819.28</v>
      </c>
      <c r="S3268" s="5">
        <f>#REF!-#REF!</f>
        <v>-62840.68</v>
      </c>
      <c r="T3268" s="36">
        <f t="shared" si="51"/>
        <v>-0.55779071819304704</v>
      </c>
    </row>
    <row r="3269" spans="1:20" x14ac:dyDescent="0.2">
      <c r="A3269" s="25" t="s">
        <v>46</v>
      </c>
      <c r="B3269" s="25" t="s">
        <v>133</v>
      </c>
      <c r="C3269" s="25" t="s">
        <v>85</v>
      </c>
      <c r="D3269" s="25" t="s">
        <v>27</v>
      </c>
      <c r="E3269" s="25" t="s">
        <v>1918</v>
      </c>
      <c r="F3269" s="2">
        <v>41711</v>
      </c>
      <c r="G3269" s="23" t="str">
        <f>TEXT(Table2[[#This Row],[Order-Date]],"mmm")</f>
        <v>Mar</v>
      </c>
      <c r="H3269">
        <v>2014</v>
      </c>
      <c r="I3269">
        <v>397418677</v>
      </c>
      <c r="J3269" s="2">
        <v>41674</v>
      </c>
      <c r="K3269" s="23">
        <f>WEEKDAY(#REF!,1)</f>
        <v>3</v>
      </c>
      <c r="L3269" s="25" t="str">
        <f>IF(#REF!&gt;=#REF!,#REF!-#REF!,"")</f>
        <v/>
      </c>
      <c r="M3269" s="4">
        <v>3873</v>
      </c>
      <c r="N3269" s="5">
        <v>668.27</v>
      </c>
      <c r="O3269" s="5">
        <v>502.54</v>
      </c>
      <c r="P3269" s="5">
        <v>165.73</v>
      </c>
      <c r="Q3269" s="5">
        <f>#REF!*#REF!</f>
        <v>1946337.42</v>
      </c>
      <c r="R3269" s="5">
        <v>641872.29</v>
      </c>
      <c r="S3269" s="5">
        <f>#REF!-#REF!</f>
        <v>-1304465.1299999999</v>
      </c>
      <c r="T3269" s="36">
        <f t="shared" si="51"/>
        <v>-0.67021530624427905</v>
      </c>
    </row>
    <row r="3270" spans="1:20" x14ac:dyDescent="0.2">
      <c r="A3270" s="25" t="s">
        <v>29</v>
      </c>
      <c r="B3270" s="25" t="s">
        <v>177</v>
      </c>
      <c r="C3270" s="25" t="s">
        <v>56</v>
      </c>
      <c r="D3270" s="25" t="s">
        <v>23</v>
      </c>
      <c r="E3270" s="25" t="s">
        <v>1917</v>
      </c>
      <c r="F3270" s="2">
        <v>41309</v>
      </c>
      <c r="G3270" s="23" t="str">
        <f>TEXT(Table2[[#This Row],[Order-Date]],"mmm")</f>
        <v>Feb</v>
      </c>
      <c r="H3270">
        <v>2013</v>
      </c>
      <c r="I3270">
        <v>462561166</v>
      </c>
      <c r="J3270" s="2">
        <v>41310</v>
      </c>
      <c r="K3270" s="23">
        <f>WEEKDAY(#REF!,1)</f>
        <v>3</v>
      </c>
      <c r="L3270" s="25">
        <f>IF(#REF!&gt;=#REF!,#REF!-#REF!,"")</f>
        <v>1</v>
      </c>
      <c r="M3270" s="4">
        <v>983</v>
      </c>
      <c r="N3270" s="5">
        <v>421.89</v>
      </c>
      <c r="O3270" s="5">
        <v>364.69</v>
      </c>
      <c r="P3270" s="5">
        <v>57.2</v>
      </c>
      <c r="Q3270" s="5">
        <f>#REF!*#REF!</f>
        <v>358490.27</v>
      </c>
      <c r="R3270" s="5">
        <v>56227.6</v>
      </c>
      <c r="S3270" s="5">
        <f>#REF!-#REF!</f>
        <v>-302262.67</v>
      </c>
      <c r="T3270" s="36">
        <f t="shared" si="51"/>
        <v>-0.84315445995228799</v>
      </c>
    </row>
    <row r="3271" spans="1:20" x14ac:dyDescent="0.2">
      <c r="A3271" s="25" t="s">
        <v>32</v>
      </c>
      <c r="B3271" s="25" t="s">
        <v>147</v>
      </c>
      <c r="C3271" s="25" t="s">
        <v>39</v>
      </c>
      <c r="D3271" s="25" t="s">
        <v>23</v>
      </c>
      <c r="E3271" s="25" t="s">
        <v>1915</v>
      </c>
      <c r="F3271" s="2">
        <v>40783</v>
      </c>
      <c r="G3271" s="23" t="str">
        <f>TEXT(Table2[[#This Row],[Order-Date]],"mmm")</f>
        <v>Aug</v>
      </c>
      <c r="H3271">
        <v>2011</v>
      </c>
      <c r="I3271">
        <v>998756206</v>
      </c>
      <c r="J3271" s="2">
        <v>40804</v>
      </c>
      <c r="K3271" s="23">
        <f>WEEKDAY(#REF!,1)</f>
        <v>1</v>
      </c>
      <c r="L3271" s="25">
        <f>IF(#REF!&gt;=#REF!,#REF!-#REF!,"")</f>
        <v>21</v>
      </c>
      <c r="M3271" s="4">
        <v>3011</v>
      </c>
      <c r="N3271" s="5">
        <v>81.73</v>
      </c>
      <c r="O3271" s="5">
        <v>56.67</v>
      </c>
      <c r="P3271" s="5">
        <v>25.06</v>
      </c>
      <c r="Q3271" s="5">
        <f>#REF!*#REF!</f>
        <v>170633.37</v>
      </c>
      <c r="R3271" s="5">
        <v>75455.66</v>
      </c>
      <c r="S3271" s="5">
        <f>#REF!-#REF!</f>
        <v>-95177.71</v>
      </c>
      <c r="T3271" s="36">
        <f t="shared" si="51"/>
        <v>-0.55779071819304704</v>
      </c>
    </row>
    <row r="3272" spans="1:20" x14ac:dyDescent="0.2">
      <c r="A3272" s="25" t="s">
        <v>46</v>
      </c>
      <c r="B3272" s="25" t="s">
        <v>136</v>
      </c>
      <c r="C3272" s="25" t="s">
        <v>51</v>
      </c>
      <c r="D3272" s="25" t="s">
        <v>27</v>
      </c>
      <c r="E3272" s="25" t="s">
        <v>1917</v>
      </c>
      <c r="F3272" s="2">
        <v>42659</v>
      </c>
      <c r="G3272" s="23" t="str">
        <f>TEXT(Table2[[#This Row],[Order-Date]],"mmm")</f>
        <v>Oct</v>
      </c>
      <c r="H3272">
        <v>2016</v>
      </c>
      <c r="I3272">
        <v>723240125</v>
      </c>
      <c r="J3272" s="2">
        <v>42692</v>
      </c>
      <c r="K3272" s="23">
        <f>WEEKDAY(#REF!,1)</f>
        <v>6</v>
      </c>
      <c r="L3272" s="25">
        <f>IF(#REF!&gt;=#REF!,#REF!-#REF!,"")</f>
        <v>33</v>
      </c>
      <c r="M3272" s="4">
        <v>1680</v>
      </c>
      <c r="N3272" s="5">
        <v>437.2</v>
      </c>
      <c r="O3272" s="5">
        <v>263.33</v>
      </c>
      <c r="P3272" s="5">
        <v>173.87</v>
      </c>
      <c r="Q3272" s="5">
        <f>#REF!*#REF!</f>
        <v>442394.4</v>
      </c>
      <c r="R3272" s="5">
        <v>292101.59999999998</v>
      </c>
      <c r="S3272" s="5">
        <f>#REF!-#REF!</f>
        <v>-150292.79999999999</v>
      </c>
      <c r="T3272" s="36">
        <f t="shared" si="51"/>
        <v>-0.33972581931416901</v>
      </c>
    </row>
    <row r="3273" spans="1:20" x14ac:dyDescent="0.2">
      <c r="A3273" s="25" t="s">
        <v>32</v>
      </c>
      <c r="B3273" s="25" t="s">
        <v>189</v>
      </c>
      <c r="C3273" s="25" t="s">
        <v>42</v>
      </c>
      <c r="D3273" s="25" t="s">
        <v>27</v>
      </c>
      <c r="E3273" s="25" t="s">
        <v>1917</v>
      </c>
      <c r="F3273" s="2">
        <v>40459</v>
      </c>
      <c r="G3273" s="23" t="str">
        <f>TEXT(Table2[[#This Row],[Order-Date]],"mmm")</f>
        <v>Oct</v>
      </c>
      <c r="H3273">
        <v>2010</v>
      </c>
      <c r="I3273">
        <v>223561751</v>
      </c>
      <c r="J3273" s="2">
        <v>40442</v>
      </c>
      <c r="K3273" s="23">
        <f>WEEKDAY(#REF!,1)</f>
        <v>3</v>
      </c>
      <c r="L3273" s="25" t="str">
        <f>IF(#REF!&gt;=#REF!,#REF!-#REF!,"")</f>
        <v/>
      </c>
      <c r="M3273" s="4">
        <v>5745</v>
      </c>
      <c r="N3273" s="5">
        <v>109.28</v>
      </c>
      <c r="O3273" s="5">
        <v>35.840000000000003</v>
      </c>
      <c r="P3273" s="5">
        <v>73.44</v>
      </c>
      <c r="Q3273" s="5">
        <f>#REF!*#REF!</f>
        <v>205900.79999999999</v>
      </c>
      <c r="R3273" s="5">
        <v>421912.8</v>
      </c>
      <c r="S3273" s="5">
        <f>#REF!-#REF!</f>
        <v>216012</v>
      </c>
      <c r="T3273" s="36">
        <f t="shared" si="51"/>
        <v>1.0491071428571399</v>
      </c>
    </row>
    <row r="3274" spans="1:20" x14ac:dyDescent="0.2">
      <c r="A3274" s="25" t="s">
        <v>59</v>
      </c>
      <c r="B3274" s="25" t="s">
        <v>148</v>
      </c>
      <c r="C3274" s="25" t="s">
        <v>56</v>
      </c>
      <c r="D3274" s="25" t="s">
        <v>27</v>
      </c>
      <c r="E3274" s="25" t="s">
        <v>1915</v>
      </c>
      <c r="F3274" s="2">
        <v>41630</v>
      </c>
      <c r="G3274" s="23" t="str">
        <f>TEXT(Table2[[#This Row],[Order-Date]],"mmm")</f>
        <v>Dec</v>
      </c>
      <c r="H3274">
        <v>2013</v>
      </c>
      <c r="I3274">
        <v>607582414</v>
      </c>
      <c r="J3274" s="2">
        <v>41669</v>
      </c>
      <c r="K3274" s="23">
        <f>WEEKDAY(#REF!,1)</f>
        <v>5</v>
      </c>
      <c r="L3274" s="25">
        <f>IF(#REF!&gt;=#REF!,#REF!-#REF!,"")</f>
        <v>39</v>
      </c>
      <c r="M3274" s="4">
        <v>5993</v>
      </c>
      <c r="N3274" s="5">
        <v>421.89</v>
      </c>
      <c r="O3274" s="5">
        <v>364.69</v>
      </c>
      <c r="P3274" s="5">
        <v>57.2</v>
      </c>
      <c r="Q3274" s="5">
        <f>#REF!*#REF!</f>
        <v>2185587.17</v>
      </c>
      <c r="R3274" s="5">
        <v>342799.6</v>
      </c>
      <c r="S3274" s="5">
        <f>#REF!-#REF!</f>
        <v>-1842787.57</v>
      </c>
      <c r="T3274" s="36">
        <f t="shared" si="51"/>
        <v>-0.84315445995228799</v>
      </c>
    </row>
    <row r="3275" spans="1:20" x14ac:dyDescent="0.2">
      <c r="A3275" s="25" t="s">
        <v>29</v>
      </c>
      <c r="B3275" s="25" t="s">
        <v>100</v>
      </c>
      <c r="C3275" s="25" t="s">
        <v>39</v>
      </c>
      <c r="D3275" s="25" t="s">
        <v>27</v>
      </c>
      <c r="E3275" s="25" t="s">
        <v>1917</v>
      </c>
      <c r="F3275" s="2">
        <v>41680</v>
      </c>
      <c r="G3275" s="23" t="str">
        <f>TEXT(Table2[[#This Row],[Order-Date]],"mmm")</f>
        <v>Feb</v>
      </c>
      <c r="H3275">
        <v>2014</v>
      </c>
      <c r="I3275">
        <v>353475940</v>
      </c>
      <c r="J3275" s="2">
        <v>41739</v>
      </c>
      <c r="K3275" s="23">
        <f>WEEKDAY(#REF!,1)</f>
        <v>5</v>
      </c>
      <c r="L3275" s="25">
        <f>IF(#REF!&gt;=#REF!,#REF!-#REF!,"")</f>
        <v>59</v>
      </c>
      <c r="M3275" s="4">
        <v>240</v>
      </c>
      <c r="N3275" s="5">
        <v>81.73</v>
      </c>
      <c r="O3275" s="5">
        <v>56.67</v>
      </c>
      <c r="P3275" s="5">
        <v>25.06</v>
      </c>
      <c r="Q3275" s="5">
        <f>#REF!*#REF!</f>
        <v>13600.8</v>
      </c>
      <c r="R3275" s="5">
        <v>6014.4</v>
      </c>
      <c r="S3275" s="5">
        <f>#REF!-#REF!</f>
        <v>-7586.4</v>
      </c>
      <c r="T3275" s="36">
        <f t="shared" si="51"/>
        <v>-0.55779071819304704</v>
      </c>
    </row>
    <row r="3276" spans="1:20" x14ac:dyDescent="0.2">
      <c r="A3276" s="25" t="s">
        <v>40</v>
      </c>
      <c r="B3276" s="25" t="s">
        <v>205</v>
      </c>
      <c r="C3276" s="25" t="s">
        <v>34</v>
      </c>
      <c r="D3276" s="25" t="s">
        <v>27</v>
      </c>
      <c r="E3276" s="25" t="s">
        <v>1917</v>
      </c>
      <c r="F3276" s="2">
        <v>42856</v>
      </c>
      <c r="G3276" s="23" t="str">
        <f>TEXT(Table2[[#This Row],[Order-Date]],"mmm")</f>
        <v>May</v>
      </c>
      <c r="H3276">
        <v>2017</v>
      </c>
      <c r="I3276">
        <v>259728658</v>
      </c>
      <c r="J3276" s="2">
        <v>42764</v>
      </c>
      <c r="K3276" s="23">
        <f>WEEKDAY(#REF!,1)</f>
        <v>1</v>
      </c>
      <c r="L3276" s="25" t="str">
        <f>IF(#REF!&gt;=#REF!,#REF!-#REF!,"")</f>
        <v/>
      </c>
      <c r="M3276" s="4">
        <v>8336</v>
      </c>
      <c r="N3276" s="5">
        <v>205.7</v>
      </c>
      <c r="O3276" s="5">
        <v>117.11</v>
      </c>
      <c r="P3276" s="5">
        <v>88.59</v>
      </c>
      <c r="Q3276" s="5">
        <f>#REF!*#REF!</f>
        <v>976228.96</v>
      </c>
      <c r="R3276" s="5">
        <v>738486.24</v>
      </c>
      <c r="S3276" s="5">
        <f>#REF!-#REF!</f>
        <v>-237742.72</v>
      </c>
      <c r="T3276" s="36">
        <f t="shared" si="51"/>
        <v>-0.24353172231235601</v>
      </c>
    </row>
    <row r="3277" spans="1:20" x14ac:dyDescent="0.2">
      <c r="A3277" s="25" t="s">
        <v>46</v>
      </c>
      <c r="B3277" s="25" t="s">
        <v>190</v>
      </c>
      <c r="C3277" s="25" t="s">
        <v>34</v>
      </c>
      <c r="D3277" s="25" t="s">
        <v>27</v>
      </c>
      <c r="E3277" s="25" t="s">
        <v>1916</v>
      </c>
      <c r="F3277" s="2">
        <v>41834</v>
      </c>
      <c r="G3277" s="23" t="str">
        <f>TEXT(Table2[[#This Row],[Order-Date]],"mmm")</f>
        <v>Jul</v>
      </c>
      <c r="H3277">
        <v>2014</v>
      </c>
      <c r="I3277">
        <v>295139396</v>
      </c>
      <c r="J3277" s="2">
        <v>41869</v>
      </c>
      <c r="K3277" s="23">
        <f>WEEKDAY(#REF!,1)</f>
        <v>2</v>
      </c>
      <c r="L3277" s="25">
        <f>IF(#REF!&gt;=#REF!,#REF!-#REF!,"")</f>
        <v>35</v>
      </c>
      <c r="M3277" s="4">
        <v>7161</v>
      </c>
      <c r="N3277" s="5">
        <v>205.7</v>
      </c>
      <c r="O3277" s="5">
        <v>117.11</v>
      </c>
      <c r="P3277" s="5">
        <v>88.59</v>
      </c>
      <c r="Q3277" s="5">
        <f>#REF!*#REF!</f>
        <v>838624.71</v>
      </c>
      <c r="R3277" s="5">
        <v>634392.99</v>
      </c>
      <c r="S3277" s="5">
        <f>#REF!-#REF!</f>
        <v>-204231.72</v>
      </c>
      <c r="T3277" s="36">
        <f t="shared" si="51"/>
        <v>-0.24353172231235601</v>
      </c>
    </row>
    <row r="3278" spans="1:20" x14ac:dyDescent="0.2">
      <c r="A3278" s="25" t="s">
        <v>40</v>
      </c>
      <c r="B3278" s="25" t="s">
        <v>101</v>
      </c>
      <c r="C3278" s="25" t="s">
        <v>77</v>
      </c>
      <c r="D3278" s="25" t="s">
        <v>23</v>
      </c>
      <c r="E3278" s="25" t="s">
        <v>1916</v>
      </c>
      <c r="F3278" s="2">
        <v>42845</v>
      </c>
      <c r="G3278" s="23" t="str">
        <f>TEXT(Table2[[#This Row],[Order-Date]],"mmm")</f>
        <v>Apr</v>
      </c>
      <c r="H3278">
        <v>2017</v>
      </c>
      <c r="I3278">
        <v>948819482</v>
      </c>
      <c r="J3278" s="2">
        <v>42872</v>
      </c>
      <c r="K3278" s="23">
        <f>WEEKDAY(#REF!,1)</f>
        <v>4</v>
      </c>
      <c r="L3278" s="25">
        <f>IF(#REF!&gt;=#REF!,#REF!-#REF!,"")</f>
        <v>27</v>
      </c>
      <c r="M3278" s="4">
        <v>5624</v>
      </c>
      <c r="N3278" s="5">
        <v>154.06</v>
      </c>
      <c r="O3278" s="5">
        <v>90.93</v>
      </c>
      <c r="P3278" s="5">
        <v>63.13</v>
      </c>
      <c r="Q3278" s="5">
        <f>#REF!*#REF!</f>
        <v>511390.32</v>
      </c>
      <c r="R3278" s="5">
        <v>355043.12</v>
      </c>
      <c r="S3278" s="5">
        <f>#REF!-#REF!</f>
        <v>-156347.20000000001</v>
      </c>
      <c r="T3278" s="36">
        <f t="shared" si="51"/>
        <v>-0.30572968217309998</v>
      </c>
    </row>
    <row r="3279" spans="1:20" x14ac:dyDescent="0.2">
      <c r="A3279" s="25" t="s">
        <v>46</v>
      </c>
      <c r="B3279" s="25" t="s">
        <v>133</v>
      </c>
      <c r="C3279" s="25" t="s">
        <v>22</v>
      </c>
      <c r="D3279" s="25" t="s">
        <v>27</v>
      </c>
      <c r="E3279" s="25" t="s">
        <v>1915</v>
      </c>
      <c r="F3279" s="2">
        <v>42953</v>
      </c>
      <c r="G3279" s="23" t="str">
        <f>TEXT(Table2[[#This Row],[Order-Date]],"mmm")</f>
        <v>Aug</v>
      </c>
      <c r="H3279">
        <v>2017</v>
      </c>
      <c r="I3279">
        <v>980192744</v>
      </c>
      <c r="J3279" s="2">
        <v>43076</v>
      </c>
      <c r="K3279" s="23">
        <f>WEEKDAY(#REF!,1)</f>
        <v>5</v>
      </c>
      <c r="L3279" s="25">
        <f>IF(#REF!&gt;=#REF!,#REF!-#REF!,"")</f>
        <v>123</v>
      </c>
      <c r="M3279" s="4">
        <v>9670</v>
      </c>
      <c r="N3279" s="5">
        <v>255.28</v>
      </c>
      <c r="O3279" s="5">
        <v>159.41999999999999</v>
      </c>
      <c r="P3279" s="5">
        <v>95.86</v>
      </c>
      <c r="Q3279" s="5">
        <f>#REF!*#REF!</f>
        <v>1541591.4</v>
      </c>
      <c r="R3279" s="5">
        <v>926966.2</v>
      </c>
      <c r="S3279" s="5">
        <f>#REF!-#REF!</f>
        <v>-614625.19999999995</v>
      </c>
      <c r="T3279" s="36">
        <f t="shared" si="51"/>
        <v>-0.39869527035503699</v>
      </c>
    </row>
    <row r="3280" spans="1:20" x14ac:dyDescent="0.2">
      <c r="A3280" s="25" t="s">
        <v>20</v>
      </c>
      <c r="B3280" s="25" t="s">
        <v>158</v>
      </c>
      <c r="C3280" s="25" t="s">
        <v>56</v>
      </c>
      <c r="D3280" s="25" t="s">
        <v>23</v>
      </c>
      <c r="E3280" s="25" t="s">
        <v>1918</v>
      </c>
      <c r="F3280" s="2">
        <v>42347</v>
      </c>
      <c r="G3280" s="23" t="str">
        <f>TEXT(Table2[[#This Row],[Order-Date]],"mmm")</f>
        <v>Dec</v>
      </c>
      <c r="H3280">
        <v>2015</v>
      </c>
      <c r="I3280">
        <v>568995511</v>
      </c>
      <c r="J3280" s="2">
        <v>42015</v>
      </c>
      <c r="K3280" s="23">
        <f>WEEKDAY(#REF!,1)</f>
        <v>1</v>
      </c>
      <c r="L3280" s="25" t="str">
        <f>IF(#REF!&gt;=#REF!,#REF!-#REF!,"")</f>
        <v/>
      </c>
      <c r="M3280" s="4">
        <v>7271</v>
      </c>
      <c r="N3280" s="5">
        <v>421.89</v>
      </c>
      <c r="O3280" s="5">
        <v>364.69</v>
      </c>
      <c r="P3280" s="5">
        <v>57.2</v>
      </c>
      <c r="Q3280" s="5">
        <f>#REF!*#REF!</f>
        <v>2651660.9900000002</v>
      </c>
      <c r="R3280" s="5">
        <v>415901.2</v>
      </c>
      <c r="S3280" s="5">
        <f>#REF!-#REF!</f>
        <v>-2235759.79</v>
      </c>
      <c r="T3280" s="36">
        <f t="shared" si="51"/>
        <v>-0.84315445995228799</v>
      </c>
    </row>
    <row r="3281" spans="1:20" x14ac:dyDescent="0.2">
      <c r="A3281" s="25" t="s">
        <v>46</v>
      </c>
      <c r="B3281" s="25" t="s">
        <v>162</v>
      </c>
      <c r="C3281" s="25" t="s">
        <v>26</v>
      </c>
      <c r="D3281" s="25" t="s">
        <v>23</v>
      </c>
      <c r="E3281" s="25" t="s">
        <v>1918</v>
      </c>
      <c r="F3281" s="2">
        <v>40222</v>
      </c>
      <c r="G3281" s="23" t="str">
        <f>TEXT(Table2[[#This Row],[Order-Date]],"mmm")</f>
        <v>Feb</v>
      </c>
      <c r="H3281">
        <v>2010</v>
      </c>
      <c r="I3281">
        <v>865276610</v>
      </c>
      <c r="J3281" s="2">
        <v>40228</v>
      </c>
      <c r="K3281" s="23">
        <f>WEEKDAY(#REF!,1)</f>
        <v>6</v>
      </c>
      <c r="L3281" s="25">
        <f>IF(#REF!&gt;=#REF!,#REF!-#REF!,"")</f>
        <v>6</v>
      </c>
      <c r="M3281" s="4">
        <v>3432</v>
      </c>
      <c r="N3281" s="5">
        <v>152.58000000000001</v>
      </c>
      <c r="O3281" s="5">
        <v>97.44</v>
      </c>
      <c r="P3281" s="5">
        <v>55.14</v>
      </c>
      <c r="Q3281" s="5">
        <f>#REF!*#REF!</f>
        <v>334414.08000000002</v>
      </c>
      <c r="R3281" s="5">
        <v>189240.48</v>
      </c>
      <c r="S3281" s="5">
        <f>#REF!-#REF!</f>
        <v>-145173.6</v>
      </c>
      <c r="T3281" s="36">
        <f t="shared" si="51"/>
        <v>-0.43411330049261099</v>
      </c>
    </row>
    <row r="3282" spans="1:20" x14ac:dyDescent="0.2">
      <c r="A3282" s="25" t="s">
        <v>37</v>
      </c>
      <c r="B3282" s="25" t="s">
        <v>38</v>
      </c>
      <c r="C3282" s="25" t="s">
        <v>49</v>
      </c>
      <c r="D3282" s="25" t="s">
        <v>23</v>
      </c>
      <c r="E3282" s="25" t="s">
        <v>1916</v>
      </c>
      <c r="F3282" s="2">
        <v>41987</v>
      </c>
      <c r="G3282" s="23" t="str">
        <f>TEXT(Table2[[#This Row],[Order-Date]],"mmm")</f>
        <v>Dec</v>
      </c>
      <c r="H3282">
        <v>2014</v>
      </c>
      <c r="I3282">
        <v>839397370</v>
      </c>
      <c r="J3282" s="2">
        <v>41990</v>
      </c>
      <c r="K3282" s="23">
        <f>WEEKDAY(#REF!,1)</f>
        <v>4</v>
      </c>
      <c r="L3282" s="25">
        <f>IF(#REF!&gt;=#REF!,#REF!-#REF!,"")</f>
        <v>3</v>
      </c>
      <c r="M3282" s="4">
        <v>5190</v>
      </c>
      <c r="N3282" s="5">
        <v>651.21</v>
      </c>
      <c r="O3282" s="5">
        <v>524.96</v>
      </c>
      <c r="P3282" s="5">
        <v>126.25</v>
      </c>
      <c r="Q3282" s="5">
        <f>#REF!*#REF!</f>
        <v>2724542.4</v>
      </c>
      <c r="R3282" s="5">
        <v>655237.5</v>
      </c>
      <c r="S3282" s="5">
        <f>#REF!-#REF!</f>
        <v>-2069304.9</v>
      </c>
      <c r="T3282" s="36">
        <f t="shared" si="51"/>
        <v>-0.75950548613227697</v>
      </c>
    </row>
    <row r="3283" spans="1:20" x14ac:dyDescent="0.2">
      <c r="A3283" s="25" t="s">
        <v>29</v>
      </c>
      <c r="B3283" s="25" t="s">
        <v>138</v>
      </c>
      <c r="C3283" s="25" t="s">
        <v>31</v>
      </c>
      <c r="D3283" s="25" t="s">
        <v>23</v>
      </c>
      <c r="E3283" s="25" t="s">
        <v>1917</v>
      </c>
      <c r="F3283" s="2">
        <v>40669</v>
      </c>
      <c r="G3283" s="23" t="str">
        <f>TEXT(Table2[[#This Row],[Order-Date]],"mmm")</f>
        <v>May</v>
      </c>
      <c r="H3283">
        <v>2011</v>
      </c>
      <c r="I3283">
        <v>432031619</v>
      </c>
      <c r="J3283" s="2">
        <v>40723</v>
      </c>
      <c r="K3283" s="23">
        <f>WEEKDAY(#REF!,1)</f>
        <v>4</v>
      </c>
      <c r="L3283" s="25">
        <f>IF(#REF!&gt;=#REF!,#REF!-#REF!,"")</f>
        <v>54</v>
      </c>
      <c r="M3283" s="4">
        <v>6612</v>
      </c>
      <c r="N3283" s="5">
        <v>47.45</v>
      </c>
      <c r="O3283" s="5">
        <v>31.79</v>
      </c>
      <c r="P3283" s="5">
        <v>15.66</v>
      </c>
      <c r="Q3283" s="5">
        <f>#REF!*#REF!</f>
        <v>210195.48</v>
      </c>
      <c r="R3283" s="5">
        <v>103543.92</v>
      </c>
      <c r="S3283" s="5">
        <f>#REF!-#REF!</f>
        <v>-106651.56</v>
      </c>
      <c r="T3283" s="36">
        <f t="shared" si="51"/>
        <v>-0.50739226171752105</v>
      </c>
    </row>
    <row r="3284" spans="1:20" x14ac:dyDescent="0.2">
      <c r="A3284" s="25" t="s">
        <v>29</v>
      </c>
      <c r="B3284" s="25" t="s">
        <v>138</v>
      </c>
      <c r="C3284" s="25" t="s">
        <v>85</v>
      </c>
      <c r="D3284" s="25" t="s">
        <v>23</v>
      </c>
      <c r="E3284" s="25" t="s">
        <v>1916</v>
      </c>
      <c r="F3284" s="2">
        <v>40958</v>
      </c>
      <c r="G3284" s="23" t="str">
        <f>TEXT(Table2[[#This Row],[Order-Date]],"mmm")</f>
        <v>Feb</v>
      </c>
      <c r="H3284">
        <v>2012</v>
      </c>
      <c r="I3284">
        <v>104165685</v>
      </c>
      <c r="J3284" s="2">
        <v>41063</v>
      </c>
      <c r="K3284" s="23">
        <f>WEEKDAY(#REF!,1)</f>
        <v>1</v>
      </c>
      <c r="L3284" s="25">
        <f>IF(#REF!&gt;=#REF!,#REF!-#REF!,"")</f>
        <v>105</v>
      </c>
      <c r="M3284" s="4">
        <v>3796</v>
      </c>
      <c r="N3284" s="5">
        <v>668.27</v>
      </c>
      <c r="O3284" s="5">
        <v>502.54</v>
      </c>
      <c r="P3284" s="5">
        <v>165.73</v>
      </c>
      <c r="Q3284" s="5">
        <f>#REF!*#REF!</f>
        <v>1907641.84</v>
      </c>
      <c r="R3284" s="5">
        <v>629111.07999999996</v>
      </c>
      <c r="S3284" s="5">
        <f>#REF!-#REF!</f>
        <v>-1278530.76</v>
      </c>
      <c r="T3284" s="36">
        <f t="shared" si="51"/>
        <v>-0.67021530624427905</v>
      </c>
    </row>
    <row r="3285" spans="1:20" x14ac:dyDescent="0.2">
      <c r="A3285" s="25" t="s">
        <v>46</v>
      </c>
      <c r="B3285" s="25" t="s">
        <v>99</v>
      </c>
      <c r="C3285" s="25" t="s">
        <v>65</v>
      </c>
      <c r="D3285" s="25" t="s">
        <v>27</v>
      </c>
      <c r="E3285" s="25" t="s">
        <v>1915</v>
      </c>
      <c r="F3285" s="2">
        <v>40836</v>
      </c>
      <c r="G3285" s="23" t="str">
        <f>TEXT(Table2[[#This Row],[Order-Date]],"mmm")</f>
        <v>Oct</v>
      </c>
      <c r="H3285">
        <v>2011</v>
      </c>
      <c r="I3285">
        <v>387098395</v>
      </c>
      <c r="J3285" s="2">
        <v>40674</v>
      </c>
      <c r="K3285" s="23">
        <f>WEEKDAY(#REF!,1)</f>
        <v>4</v>
      </c>
      <c r="L3285" s="25" t="str">
        <f>IF(#REF!&gt;=#REF!,#REF!-#REF!,"")</f>
        <v/>
      </c>
      <c r="M3285" s="4">
        <v>9872</v>
      </c>
      <c r="N3285" s="5">
        <v>9.33</v>
      </c>
      <c r="O3285" s="5">
        <v>6.92</v>
      </c>
      <c r="P3285" s="5">
        <v>2.41</v>
      </c>
      <c r="Q3285" s="5">
        <f>#REF!*#REF!</f>
        <v>68314.240000000005</v>
      </c>
      <c r="R3285" s="5">
        <v>23791.52</v>
      </c>
      <c r="S3285" s="5">
        <f>#REF!-#REF!</f>
        <v>-44522.720000000001</v>
      </c>
      <c r="T3285" s="36">
        <f t="shared" si="51"/>
        <v>-0.65173410404624299</v>
      </c>
    </row>
    <row r="3286" spans="1:20" x14ac:dyDescent="0.2">
      <c r="A3286" s="25" t="s">
        <v>20</v>
      </c>
      <c r="B3286" s="25" t="s">
        <v>163</v>
      </c>
      <c r="C3286" s="25" t="s">
        <v>42</v>
      </c>
      <c r="D3286" s="25" t="s">
        <v>27</v>
      </c>
      <c r="E3286" s="25" t="s">
        <v>1916</v>
      </c>
      <c r="F3286" s="2">
        <v>41561</v>
      </c>
      <c r="G3286" s="23" t="str">
        <f>TEXT(Table2[[#This Row],[Order-Date]],"mmm")</f>
        <v>Oct</v>
      </c>
      <c r="H3286">
        <v>2013</v>
      </c>
      <c r="I3286">
        <v>532441079</v>
      </c>
      <c r="J3286" s="2">
        <v>41497</v>
      </c>
      <c r="K3286" s="23">
        <f>WEEKDAY(#REF!,1)</f>
        <v>1</v>
      </c>
      <c r="L3286" s="25" t="str">
        <f>IF(#REF!&gt;=#REF!,#REF!-#REF!,"")</f>
        <v/>
      </c>
      <c r="M3286" s="4">
        <v>2</v>
      </c>
      <c r="N3286" s="5">
        <v>109.28</v>
      </c>
      <c r="O3286" s="5">
        <v>35.840000000000003</v>
      </c>
      <c r="P3286" s="5">
        <v>73.44</v>
      </c>
      <c r="Q3286" s="5">
        <f>#REF!*#REF!</f>
        <v>71.680000000000007</v>
      </c>
      <c r="R3286" s="5">
        <v>146.88</v>
      </c>
      <c r="S3286" s="5">
        <f>#REF!-#REF!</f>
        <v>75.2</v>
      </c>
      <c r="T3286" s="36">
        <f t="shared" si="51"/>
        <v>1.0491071428571399</v>
      </c>
    </row>
    <row r="3287" spans="1:20" x14ac:dyDescent="0.2">
      <c r="A3287" s="25" t="s">
        <v>29</v>
      </c>
      <c r="B3287" s="25" t="s">
        <v>109</v>
      </c>
      <c r="C3287" s="25" t="s">
        <v>39</v>
      </c>
      <c r="D3287" s="25" t="s">
        <v>23</v>
      </c>
      <c r="E3287" s="25" t="s">
        <v>1915</v>
      </c>
      <c r="F3287" s="2">
        <v>40600</v>
      </c>
      <c r="G3287" s="23" t="str">
        <f>TEXT(Table2[[#This Row],[Order-Date]],"mmm")</f>
        <v>Feb</v>
      </c>
      <c r="H3287">
        <v>2011</v>
      </c>
      <c r="I3287">
        <v>762117564</v>
      </c>
      <c r="J3287" s="2">
        <v>40630</v>
      </c>
      <c r="K3287" s="23">
        <f>WEEKDAY(#REF!,1)</f>
        <v>2</v>
      </c>
      <c r="L3287" s="25">
        <f>IF(#REF!&gt;=#REF!,#REF!-#REF!,"")</f>
        <v>30</v>
      </c>
      <c r="M3287" s="4">
        <v>6378</v>
      </c>
      <c r="N3287" s="5">
        <v>81.73</v>
      </c>
      <c r="O3287" s="5">
        <v>56.67</v>
      </c>
      <c r="P3287" s="5">
        <v>25.06</v>
      </c>
      <c r="Q3287" s="5">
        <f>#REF!*#REF!</f>
        <v>361441.26</v>
      </c>
      <c r="R3287" s="5">
        <v>159832.68</v>
      </c>
      <c r="S3287" s="5">
        <f>#REF!-#REF!</f>
        <v>-201608.58</v>
      </c>
      <c r="T3287" s="36">
        <f t="shared" si="51"/>
        <v>-0.55779071819304704</v>
      </c>
    </row>
    <row r="3288" spans="1:20" x14ac:dyDescent="0.2">
      <c r="A3288" s="25" t="s">
        <v>29</v>
      </c>
      <c r="B3288" s="25" t="s">
        <v>86</v>
      </c>
      <c r="C3288" s="25" t="s">
        <v>26</v>
      </c>
      <c r="D3288" s="25" t="s">
        <v>27</v>
      </c>
      <c r="E3288" s="25" t="s">
        <v>1917</v>
      </c>
      <c r="F3288" s="2">
        <v>41550</v>
      </c>
      <c r="G3288" s="23" t="str">
        <f>TEXT(Table2[[#This Row],[Order-Date]],"mmm")</f>
        <v>Oct</v>
      </c>
      <c r="H3288">
        <v>2013</v>
      </c>
      <c r="I3288">
        <v>918364179</v>
      </c>
      <c r="J3288" s="2">
        <v>41582</v>
      </c>
      <c r="K3288" s="23">
        <f>WEEKDAY(#REF!,1)</f>
        <v>2</v>
      </c>
      <c r="L3288" s="25">
        <f>IF(#REF!&gt;=#REF!,#REF!-#REF!,"")</f>
        <v>32</v>
      </c>
      <c r="M3288" s="4">
        <v>3223</v>
      </c>
      <c r="N3288" s="5">
        <v>152.58000000000001</v>
      </c>
      <c r="O3288" s="5">
        <v>97.44</v>
      </c>
      <c r="P3288" s="5">
        <v>55.14</v>
      </c>
      <c r="Q3288" s="5">
        <f>#REF!*#REF!</f>
        <v>314049.12</v>
      </c>
      <c r="R3288" s="5">
        <v>177716.22</v>
      </c>
      <c r="S3288" s="5">
        <f>#REF!-#REF!</f>
        <v>-136332.9</v>
      </c>
      <c r="T3288" s="36">
        <f t="shared" si="51"/>
        <v>-0.43411330049261099</v>
      </c>
    </row>
    <row r="3289" spans="1:20" x14ac:dyDescent="0.2">
      <c r="A3289" s="25" t="s">
        <v>29</v>
      </c>
      <c r="B3289" s="25" t="s">
        <v>224</v>
      </c>
      <c r="C3289" s="25" t="s">
        <v>56</v>
      </c>
      <c r="D3289" s="25" t="s">
        <v>23</v>
      </c>
      <c r="E3289" s="25" t="s">
        <v>1915</v>
      </c>
      <c r="F3289" s="2">
        <v>40651</v>
      </c>
      <c r="G3289" s="23" t="str">
        <f>TEXT(Table2[[#This Row],[Order-Date]],"mmm")</f>
        <v>Apr</v>
      </c>
      <c r="H3289">
        <v>2011</v>
      </c>
      <c r="I3289">
        <v>913729751</v>
      </c>
      <c r="J3289" s="2">
        <v>40791</v>
      </c>
      <c r="K3289" s="23">
        <f>WEEKDAY(#REF!,1)</f>
        <v>2</v>
      </c>
      <c r="L3289" s="25">
        <f>IF(#REF!&gt;=#REF!,#REF!-#REF!,"")</f>
        <v>140</v>
      </c>
      <c r="M3289" s="4">
        <v>1793</v>
      </c>
      <c r="N3289" s="5">
        <v>421.89</v>
      </c>
      <c r="O3289" s="5">
        <v>364.69</v>
      </c>
      <c r="P3289" s="5">
        <v>57.2</v>
      </c>
      <c r="Q3289" s="5">
        <f>#REF!*#REF!</f>
        <v>653889.17000000004</v>
      </c>
      <c r="R3289" s="5">
        <v>102559.6</v>
      </c>
      <c r="S3289" s="5">
        <f>#REF!-#REF!</f>
        <v>-551329.56999999995</v>
      </c>
      <c r="T3289" s="36">
        <f t="shared" si="51"/>
        <v>-0.84315445995228799</v>
      </c>
    </row>
    <row r="3290" spans="1:20" x14ac:dyDescent="0.2">
      <c r="A3290" s="25" t="s">
        <v>46</v>
      </c>
      <c r="B3290" s="25" t="s">
        <v>228</v>
      </c>
      <c r="C3290" s="25" t="s">
        <v>85</v>
      </c>
      <c r="D3290" s="25" t="s">
        <v>27</v>
      </c>
      <c r="E3290" s="25" t="s">
        <v>1917</v>
      </c>
      <c r="F3290" s="2">
        <v>41366</v>
      </c>
      <c r="G3290" s="23" t="str">
        <f>TEXT(Table2[[#This Row],[Order-Date]],"mmm")</f>
        <v>Apr</v>
      </c>
      <c r="H3290">
        <v>2013</v>
      </c>
      <c r="I3290">
        <v>281075608</v>
      </c>
      <c r="J3290" s="2">
        <v>41359</v>
      </c>
      <c r="K3290" s="23">
        <f>WEEKDAY(#REF!,1)</f>
        <v>3</v>
      </c>
      <c r="L3290" s="25" t="str">
        <f>IF(#REF!&gt;=#REF!,#REF!-#REF!,"")</f>
        <v/>
      </c>
      <c r="M3290" s="4">
        <v>5373</v>
      </c>
      <c r="N3290" s="5">
        <v>668.27</v>
      </c>
      <c r="O3290" s="5">
        <v>502.54</v>
      </c>
      <c r="P3290" s="5">
        <v>165.73</v>
      </c>
      <c r="Q3290" s="5">
        <f>#REF!*#REF!</f>
        <v>2700147.42</v>
      </c>
      <c r="R3290" s="5">
        <v>890467.29</v>
      </c>
      <c r="S3290" s="5">
        <f>#REF!-#REF!</f>
        <v>-1809680.13</v>
      </c>
      <c r="T3290" s="36">
        <f t="shared" si="51"/>
        <v>-0.67021530624427905</v>
      </c>
    </row>
    <row r="3291" spans="1:20" x14ac:dyDescent="0.2">
      <c r="A3291" s="25" t="s">
        <v>46</v>
      </c>
      <c r="B3291" s="25" t="s">
        <v>115</v>
      </c>
      <c r="C3291" s="25" t="s">
        <v>77</v>
      </c>
      <c r="D3291" s="25" t="s">
        <v>27</v>
      </c>
      <c r="E3291" s="25" t="s">
        <v>1917</v>
      </c>
      <c r="F3291" s="2">
        <v>42016</v>
      </c>
      <c r="G3291" s="23" t="str">
        <f>TEXT(Table2[[#This Row],[Order-Date]],"mmm")</f>
        <v>Jan</v>
      </c>
      <c r="H3291">
        <v>2015</v>
      </c>
      <c r="I3291">
        <v>423575580</v>
      </c>
      <c r="J3291" s="2">
        <v>42289</v>
      </c>
      <c r="K3291" s="23">
        <f>WEEKDAY(#REF!,1)</f>
        <v>2</v>
      </c>
      <c r="L3291" s="25">
        <f>IF(#REF!&gt;=#REF!,#REF!-#REF!,"")</f>
        <v>273</v>
      </c>
      <c r="M3291" s="4">
        <v>4282</v>
      </c>
      <c r="N3291" s="5">
        <v>154.06</v>
      </c>
      <c r="O3291" s="5">
        <v>90.93</v>
      </c>
      <c r="P3291" s="5">
        <v>63.13</v>
      </c>
      <c r="Q3291" s="5">
        <f>#REF!*#REF!</f>
        <v>389362.26</v>
      </c>
      <c r="R3291" s="5">
        <v>270322.65999999997</v>
      </c>
      <c r="S3291" s="5">
        <f>#REF!-#REF!</f>
        <v>-119039.6</v>
      </c>
      <c r="T3291" s="36">
        <f t="shared" si="51"/>
        <v>-0.30572968217309998</v>
      </c>
    </row>
    <row r="3292" spans="1:20" x14ac:dyDescent="0.2">
      <c r="A3292" s="25" t="s">
        <v>37</v>
      </c>
      <c r="B3292" s="25" t="s">
        <v>62</v>
      </c>
      <c r="C3292" s="25" t="s">
        <v>34</v>
      </c>
      <c r="D3292" s="25" t="s">
        <v>27</v>
      </c>
      <c r="E3292" s="25" t="s">
        <v>1916</v>
      </c>
      <c r="F3292" s="2">
        <v>40389</v>
      </c>
      <c r="G3292" s="23" t="str">
        <f>TEXT(Table2[[#This Row],[Order-Date]],"mmm")</f>
        <v>Jul</v>
      </c>
      <c r="H3292">
        <v>2010</v>
      </c>
      <c r="I3292">
        <v>564715993</v>
      </c>
      <c r="J3292" s="2">
        <v>40245</v>
      </c>
      <c r="K3292" s="23">
        <f>WEEKDAY(#REF!,1)</f>
        <v>2</v>
      </c>
      <c r="L3292" s="25" t="str">
        <f>IF(#REF!&gt;=#REF!,#REF!-#REF!,"")</f>
        <v/>
      </c>
      <c r="M3292" s="4">
        <v>866</v>
      </c>
      <c r="N3292" s="5">
        <v>205.7</v>
      </c>
      <c r="O3292" s="5">
        <v>117.11</v>
      </c>
      <c r="P3292" s="5">
        <v>88.59</v>
      </c>
      <c r="Q3292" s="5">
        <f>#REF!*#REF!</f>
        <v>101417.26</v>
      </c>
      <c r="R3292" s="5">
        <v>76718.94</v>
      </c>
      <c r="S3292" s="5">
        <f>#REF!-#REF!</f>
        <v>-24698.32</v>
      </c>
      <c r="T3292" s="36">
        <f t="shared" si="51"/>
        <v>-0.24353172231235601</v>
      </c>
    </row>
    <row r="3293" spans="1:20" x14ac:dyDescent="0.2">
      <c r="A3293" s="25" t="s">
        <v>20</v>
      </c>
      <c r="B3293" s="25" t="s">
        <v>70</v>
      </c>
      <c r="C3293" s="25" t="s">
        <v>31</v>
      </c>
      <c r="D3293" s="25" t="s">
        <v>27</v>
      </c>
      <c r="E3293" s="25" t="s">
        <v>1917</v>
      </c>
      <c r="F3293" s="2">
        <v>42174</v>
      </c>
      <c r="G3293" s="23" t="str">
        <f>TEXT(Table2[[#This Row],[Order-Date]],"mmm")</f>
        <v>Jun</v>
      </c>
      <c r="H3293">
        <v>2015</v>
      </c>
      <c r="I3293">
        <v>898295676</v>
      </c>
      <c r="J3293" s="2">
        <v>42202</v>
      </c>
      <c r="K3293" s="23">
        <f>WEEKDAY(#REF!,1)</f>
        <v>6</v>
      </c>
      <c r="L3293" s="25">
        <f>IF(#REF!&gt;=#REF!,#REF!-#REF!,"")</f>
        <v>28</v>
      </c>
      <c r="M3293" s="4">
        <v>4508</v>
      </c>
      <c r="N3293" s="5">
        <v>47.45</v>
      </c>
      <c r="O3293" s="5">
        <v>31.79</v>
      </c>
      <c r="P3293" s="5">
        <v>15.66</v>
      </c>
      <c r="Q3293" s="5">
        <f>#REF!*#REF!</f>
        <v>143309.32</v>
      </c>
      <c r="R3293" s="5">
        <v>70595.28</v>
      </c>
      <c r="S3293" s="5">
        <f>#REF!-#REF!</f>
        <v>-72714.039999999994</v>
      </c>
      <c r="T3293" s="36">
        <f t="shared" si="51"/>
        <v>-0.50739226171752105</v>
      </c>
    </row>
    <row r="3294" spans="1:20" x14ac:dyDescent="0.2">
      <c r="A3294" s="25" t="s">
        <v>46</v>
      </c>
      <c r="B3294" s="25" t="s">
        <v>176</v>
      </c>
      <c r="C3294" s="25" t="s">
        <v>49</v>
      </c>
      <c r="D3294" s="25" t="s">
        <v>27</v>
      </c>
      <c r="E3294" s="25" t="s">
        <v>1917</v>
      </c>
      <c r="F3294" s="2">
        <v>40971</v>
      </c>
      <c r="G3294" s="23" t="str">
        <f>TEXT(Table2[[#This Row],[Order-Date]],"mmm")</f>
        <v>Mar</v>
      </c>
      <c r="H3294">
        <v>2012</v>
      </c>
      <c r="I3294">
        <v>338425958</v>
      </c>
      <c r="J3294" s="2">
        <v>41125</v>
      </c>
      <c r="K3294" s="23">
        <f>WEEKDAY(#REF!,1)</f>
        <v>7</v>
      </c>
      <c r="L3294" s="25">
        <f>IF(#REF!&gt;=#REF!,#REF!-#REF!,"")</f>
        <v>154</v>
      </c>
      <c r="M3294" s="4">
        <v>6616</v>
      </c>
      <c r="N3294" s="5">
        <v>651.21</v>
      </c>
      <c r="O3294" s="5">
        <v>524.96</v>
      </c>
      <c r="P3294" s="5">
        <v>126.25</v>
      </c>
      <c r="Q3294" s="5">
        <f>#REF!*#REF!</f>
        <v>3473135.36</v>
      </c>
      <c r="R3294" s="5">
        <v>835270</v>
      </c>
      <c r="S3294" s="5">
        <f>#REF!-#REF!</f>
        <v>-2637865.36</v>
      </c>
      <c r="T3294" s="36">
        <f t="shared" si="51"/>
        <v>-0.75950548613227697</v>
      </c>
    </row>
    <row r="3295" spans="1:20" x14ac:dyDescent="0.2">
      <c r="A3295" s="25" t="s">
        <v>20</v>
      </c>
      <c r="B3295" s="25" t="s">
        <v>158</v>
      </c>
      <c r="C3295" s="25" t="s">
        <v>65</v>
      </c>
      <c r="D3295" s="25" t="s">
        <v>23</v>
      </c>
      <c r="E3295" s="25" t="s">
        <v>1915</v>
      </c>
      <c r="F3295" s="2">
        <v>42831</v>
      </c>
      <c r="G3295" s="23" t="str">
        <f>TEXT(Table2[[#This Row],[Order-Date]],"mmm")</f>
        <v>Apr</v>
      </c>
      <c r="H3295">
        <v>2017</v>
      </c>
      <c r="I3295">
        <v>569530665</v>
      </c>
      <c r="J3295" s="2">
        <v>42911</v>
      </c>
      <c r="K3295" s="23">
        <f>WEEKDAY(#REF!,1)</f>
        <v>1</v>
      </c>
      <c r="L3295" s="25">
        <f>IF(#REF!&gt;=#REF!,#REF!-#REF!,"")</f>
        <v>80</v>
      </c>
      <c r="M3295" s="4">
        <v>5635</v>
      </c>
      <c r="N3295" s="5">
        <v>9.33</v>
      </c>
      <c r="O3295" s="5">
        <v>6.92</v>
      </c>
      <c r="P3295" s="5">
        <v>2.41</v>
      </c>
      <c r="Q3295" s="5">
        <f>#REF!*#REF!</f>
        <v>38994.199999999997</v>
      </c>
      <c r="R3295" s="5">
        <v>13580.35</v>
      </c>
      <c r="S3295" s="5">
        <f>#REF!-#REF!</f>
        <v>-25413.85</v>
      </c>
      <c r="T3295" s="36">
        <f t="shared" si="51"/>
        <v>-0.65173410404624299</v>
      </c>
    </row>
    <row r="3296" spans="1:20" x14ac:dyDescent="0.2">
      <c r="A3296" s="25" t="s">
        <v>29</v>
      </c>
      <c r="B3296" s="25" t="s">
        <v>138</v>
      </c>
      <c r="C3296" s="25" t="s">
        <v>26</v>
      </c>
      <c r="D3296" s="25" t="s">
        <v>23</v>
      </c>
      <c r="E3296" s="25" t="s">
        <v>1917</v>
      </c>
      <c r="F3296" s="2">
        <v>40602</v>
      </c>
      <c r="G3296" s="23" t="str">
        <f>TEXT(Table2[[#This Row],[Order-Date]],"mmm")</f>
        <v>Feb</v>
      </c>
      <c r="H3296">
        <v>2011</v>
      </c>
      <c r="I3296">
        <v>196346127</v>
      </c>
      <c r="J3296" s="2">
        <v>40881</v>
      </c>
      <c r="K3296" s="23">
        <f>WEEKDAY(#REF!,1)</f>
        <v>1</v>
      </c>
      <c r="L3296" s="25">
        <f>IF(#REF!&gt;=#REF!,#REF!-#REF!,"")</f>
        <v>279</v>
      </c>
      <c r="M3296" s="4">
        <v>2037</v>
      </c>
      <c r="N3296" s="5">
        <v>152.58000000000001</v>
      </c>
      <c r="O3296" s="5">
        <v>97.44</v>
      </c>
      <c r="P3296" s="5">
        <v>55.14</v>
      </c>
      <c r="Q3296" s="5">
        <f>#REF!*#REF!</f>
        <v>198485.28</v>
      </c>
      <c r="R3296" s="5">
        <v>112320.18</v>
      </c>
      <c r="S3296" s="5">
        <f>#REF!-#REF!</f>
        <v>-86165.1</v>
      </c>
      <c r="T3296" s="36">
        <f t="shared" si="51"/>
        <v>-0.43411330049261099</v>
      </c>
    </row>
    <row r="3297" spans="1:20" x14ac:dyDescent="0.2">
      <c r="A3297" s="25" t="s">
        <v>32</v>
      </c>
      <c r="B3297" s="25" t="s">
        <v>96</v>
      </c>
      <c r="C3297" s="25" t="s">
        <v>85</v>
      </c>
      <c r="D3297" s="25" t="s">
        <v>23</v>
      </c>
      <c r="E3297" s="25" t="s">
        <v>1915</v>
      </c>
      <c r="F3297" s="2">
        <v>42675</v>
      </c>
      <c r="G3297" s="23" t="str">
        <f>TEXT(Table2[[#This Row],[Order-Date]],"mmm")</f>
        <v>Nov</v>
      </c>
      <c r="H3297">
        <v>2016</v>
      </c>
      <c r="I3297">
        <v>593921172</v>
      </c>
      <c r="J3297" s="2">
        <v>42427</v>
      </c>
      <c r="K3297" s="23">
        <f>WEEKDAY(#REF!,1)</f>
        <v>7</v>
      </c>
      <c r="L3297" s="25" t="str">
        <f>IF(#REF!&gt;=#REF!,#REF!-#REF!,"")</f>
        <v/>
      </c>
      <c r="M3297" s="4">
        <v>3328</v>
      </c>
      <c r="N3297" s="5">
        <v>668.27</v>
      </c>
      <c r="O3297" s="5">
        <v>502.54</v>
      </c>
      <c r="P3297" s="5">
        <v>165.73</v>
      </c>
      <c r="Q3297" s="5">
        <f>#REF!*#REF!</f>
        <v>1672453.1200000001</v>
      </c>
      <c r="R3297" s="5">
        <v>551549.43999999994</v>
      </c>
      <c r="S3297" s="5">
        <f>#REF!-#REF!</f>
        <v>-1120903.6799999999</v>
      </c>
      <c r="T3297" s="36">
        <f t="shared" si="51"/>
        <v>-0.67021530624427905</v>
      </c>
    </row>
    <row r="3298" spans="1:20" x14ac:dyDescent="0.2">
      <c r="A3298" s="25" t="s">
        <v>37</v>
      </c>
      <c r="B3298" s="25" t="s">
        <v>139</v>
      </c>
      <c r="C3298" s="25" t="s">
        <v>51</v>
      </c>
      <c r="D3298" s="25" t="s">
        <v>23</v>
      </c>
      <c r="E3298" s="25" t="s">
        <v>1916</v>
      </c>
      <c r="F3298" s="2">
        <v>40288</v>
      </c>
      <c r="G3298" s="23" t="str">
        <f>TEXT(Table2[[#This Row],[Order-Date]],"mmm")</f>
        <v>Apr</v>
      </c>
      <c r="H3298">
        <v>2010</v>
      </c>
      <c r="I3298">
        <v>957617127</v>
      </c>
      <c r="J3298" s="2">
        <v>40329</v>
      </c>
      <c r="K3298" s="23">
        <f>WEEKDAY(#REF!,1)</f>
        <v>2</v>
      </c>
      <c r="L3298" s="25">
        <f>IF(#REF!&gt;=#REF!,#REF!-#REF!,"")</f>
        <v>41</v>
      </c>
      <c r="M3298" s="4">
        <v>9043</v>
      </c>
      <c r="N3298" s="5">
        <v>437.2</v>
      </c>
      <c r="O3298" s="5">
        <v>263.33</v>
      </c>
      <c r="P3298" s="5">
        <v>173.87</v>
      </c>
      <c r="Q3298" s="5">
        <f>#REF!*#REF!</f>
        <v>2381293.19</v>
      </c>
      <c r="R3298" s="5">
        <v>1572306.41</v>
      </c>
      <c r="S3298" s="5">
        <f>#REF!-#REF!</f>
        <v>-808986.78</v>
      </c>
      <c r="T3298" s="36">
        <f t="shared" si="51"/>
        <v>-0.33972581931416901</v>
      </c>
    </row>
    <row r="3299" spans="1:20" x14ac:dyDescent="0.2">
      <c r="A3299" s="25" t="s">
        <v>29</v>
      </c>
      <c r="B3299" s="25" t="s">
        <v>130</v>
      </c>
      <c r="C3299" s="25" t="s">
        <v>39</v>
      </c>
      <c r="D3299" s="25" t="s">
        <v>23</v>
      </c>
      <c r="E3299" s="25" t="s">
        <v>1915</v>
      </c>
      <c r="F3299" s="2">
        <v>41994</v>
      </c>
      <c r="G3299" s="23" t="str">
        <f>TEXT(Table2[[#This Row],[Order-Date]],"mmm")</f>
        <v>Dec</v>
      </c>
      <c r="H3299">
        <v>2014</v>
      </c>
      <c r="I3299">
        <v>553107821</v>
      </c>
      <c r="J3299" s="2">
        <v>42017</v>
      </c>
      <c r="K3299" s="23">
        <f>WEEKDAY(#REF!,1)</f>
        <v>3</v>
      </c>
      <c r="L3299" s="25">
        <f>IF(#REF!&gt;=#REF!,#REF!-#REF!,"")</f>
        <v>23</v>
      </c>
      <c r="M3299" s="4">
        <v>5751</v>
      </c>
      <c r="N3299" s="5">
        <v>81.73</v>
      </c>
      <c r="O3299" s="5">
        <v>56.67</v>
      </c>
      <c r="P3299" s="5">
        <v>25.06</v>
      </c>
      <c r="Q3299" s="5">
        <f>#REF!*#REF!</f>
        <v>325909.17</v>
      </c>
      <c r="R3299" s="5">
        <v>144120.06</v>
      </c>
      <c r="S3299" s="5">
        <f>#REF!-#REF!</f>
        <v>-181789.11</v>
      </c>
      <c r="T3299" s="36">
        <f t="shared" si="51"/>
        <v>-0.55779071819304704</v>
      </c>
    </row>
    <row r="3300" spans="1:20" x14ac:dyDescent="0.2">
      <c r="A3300" s="25" t="s">
        <v>40</v>
      </c>
      <c r="B3300" s="25" t="s">
        <v>140</v>
      </c>
      <c r="C3300" s="25" t="s">
        <v>34</v>
      </c>
      <c r="D3300" s="25" t="s">
        <v>27</v>
      </c>
      <c r="E3300" s="25" t="s">
        <v>1916</v>
      </c>
      <c r="F3300" s="2">
        <v>41724</v>
      </c>
      <c r="G3300" s="23" t="str">
        <f>TEXT(Table2[[#This Row],[Order-Date]],"mmm")</f>
        <v>Mar</v>
      </c>
      <c r="H3300">
        <v>2014</v>
      </c>
      <c r="I3300">
        <v>966379582</v>
      </c>
      <c r="J3300" s="2">
        <v>41727</v>
      </c>
      <c r="K3300" s="23">
        <f>WEEKDAY(#REF!,1)</f>
        <v>7</v>
      </c>
      <c r="L3300" s="25">
        <f>IF(#REF!&gt;=#REF!,#REF!-#REF!,"")</f>
        <v>3</v>
      </c>
      <c r="M3300" s="4">
        <v>2048</v>
      </c>
      <c r="N3300" s="5">
        <v>205.7</v>
      </c>
      <c r="O3300" s="5">
        <v>117.11</v>
      </c>
      <c r="P3300" s="5">
        <v>88.59</v>
      </c>
      <c r="Q3300" s="5">
        <f>#REF!*#REF!</f>
        <v>239841.28</v>
      </c>
      <c r="R3300" s="5">
        <v>181432.32000000001</v>
      </c>
      <c r="S3300" s="5">
        <f>#REF!-#REF!</f>
        <v>-58408.959999999999</v>
      </c>
      <c r="T3300" s="36">
        <f t="shared" si="51"/>
        <v>-0.24353172231235601</v>
      </c>
    </row>
    <row r="3301" spans="1:20" x14ac:dyDescent="0.2">
      <c r="A3301" s="25" t="s">
        <v>32</v>
      </c>
      <c r="B3301" s="25" t="s">
        <v>128</v>
      </c>
      <c r="C3301" s="25" t="s">
        <v>22</v>
      </c>
      <c r="D3301" s="25" t="s">
        <v>23</v>
      </c>
      <c r="E3301" s="25" t="s">
        <v>1917</v>
      </c>
      <c r="F3301" s="2">
        <v>41186</v>
      </c>
      <c r="G3301" s="23" t="str">
        <f>TEXT(Table2[[#This Row],[Order-Date]],"mmm")</f>
        <v>Oct</v>
      </c>
      <c r="H3301">
        <v>2012</v>
      </c>
      <c r="I3301">
        <v>253731238</v>
      </c>
      <c r="J3301" s="2">
        <v>41042</v>
      </c>
      <c r="K3301" s="23">
        <f>WEEKDAY(#REF!,1)</f>
        <v>1</v>
      </c>
      <c r="L3301" s="25" t="str">
        <f>IF(#REF!&gt;=#REF!,#REF!-#REF!,"")</f>
        <v/>
      </c>
      <c r="M3301" s="4">
        <v>3567</v>
      </c>
      <c r="N3301" s="5">
        <v>255.28</v>
      </c>
      <c r="O3301" s="5">
        <v>159.41999999999999</v>
      </c>
      <c r="P3301" s="5">
        <v>95.86</v>
      </c>
      <c r="Q3301" s="5">
        <f>#REF!*#REF!</f>
        <v>568651.14</v>
      </c>
      <c r="R3301" s="5">
        <v>341932.62</v>
      </c>
      <c r="S3301" s="5">
        <f>#REF!-#REF!</f>
        <v>-226718.52</v>
      </c>
      <c r="T3301" s="36">
        <f t="shared" si="51"/>
        <v>-0.39869527035503699</v>
      </c>
    </row>
    <row r="3302" spans="1:20" x14ac:dyDescent="0.2">
      <c r="A3302" s="25" t="s">
        <v>29</v>
      </c>
      <c r="B3302" s="25" t="s">
        <v>89</v>
      </c>
      <c r="C3302" s="25" t="s">
        <v>34</v>
      </c>
      <c r="D3302" s="25" t="s">
        <v>23</v>
      </c>
      <c r="E3302" s="25" t="s">
        <v>1915</v>
      </c>
      <c r="F3302" s="2">
        <v>41856</v>
      </c>
      <c r="G3302" s="23" t="str">
        <f>TEXT(Table2[[#This Row],[Order-Date]],"mmm")</f>
        <v>Aug</v>
      </c>
      <c r="H3302">
        <v>2014</v>
      </c>
      <c r="I3302">
        <v>591774117</v>
      </c>
      <c r="J3302" s="2">
        <v>41789</v>
      </c>
      <c r="K3302" s="23">
        <f>WEEKDAY(#REF!,1)</f>
        <v>6</v>
      </c>
      <c r="L3302" s="25" t="str">
        <f>IF(#REF!&gt;=#REF!,#REF!-#REF!,"")</f>
        <v/>
      </c>
      <c r="M3302" s="4">
        <v>7967</v>
      </c>
      <c r="N3302" s="5">
        <v>205.7</v>
      </c>
      <c r="O3302" s="5">
        <v>117.11</v>
      </c>
      <c r="P3302" s="5">
        <v>88.59</v>
      </c>
      <c r="Q3302" s="5">
        <f>#REF!*#REF!</f>
        <v>933015.37</v>
      </c>
      <c r="R3302" s="5">
        <v>705796.53</v>
      </c>
      <c r="S3302" s="5">
        <f>#REF!-#REF!</f>
        <v>-227218.84</v>
      </c>
      <c r="T3302" s="36">
        <f t="shared" si="51"/>
        <v>-0.24353172231235601</v>
      </c>
    </row>
    <row r="3303" spans="1:20" x14ac:dyDescent="0.2">
      <c r="A3303" s="25" t="s">
        <v>29</v>
      </c>
      <c r="B3303" s="25" t="s">
        <v>130</v>
      </c>
      <c r="C3303" s="25" t="s">
        <v>39</v>
      </c>
      <c r="D3303" s="25" t="s">
        <v>23</v>
      </c>
      <c r="E3303" s="25" t="s">
        <v>1918</v>
      </c>
      <c r="F3303" s="2">
        <v>42041</v>
      </c>
      <c r="G3303" s="23" t="str">
        <f>TEXT(Table2[[#This Row],[Order-Date]],"mmm")</f>
        <v>Feb</v>
      </c>
      <c r="H3303">
        <v>2015</v>
      </c>
      <c r="I3303">
        <v>627432048</v>
      </c>
      <c r="J3303" s="2">
        <v>42178</v>
      </c>
      <c r="K3303" s="23">
        <f>WEEKDAY(#REF!,1)</f>
        <v>3</v>
      </c>
      <c r="L3303" s="25">
        <f>IF(#REF!&gt;=#REF!,#REF!-#REF!,"")</f>
        <v>137</v>
      </c>
      <c r="M3303" s="4">
        <v>9941</v>
      </c>
      <c r="N3303" s="5">
        <v>81.73</v>
      </c>
      <c r="O3303" s="5">
        <v>56.67</v>
      </c>
      <c r="P3303" s="5">
        <v>25.06</v>
      </c>
      <c r="Q3303" s="5">
        <f>#REF!*#REF!</f>
        <v>563356.47</v>
      </c>
      <c r="R3303" s="5">
        <v>249121.46</v>
      </c>
      <c r="S3303" s="5">
        <f>#REF!-#REF!</f>
        <v>-314235.01</v>
      </c>
      <c r="T3303" s="36">
        <f t="shared" si="51"/>
        <v>-0.55779071819304704</v>
      </c>
    </row>
    <row r="3304" spans="1:20" x14ac:dyDescent="0.2">
      <c r="A3304" s="25" t="s">
        <v>46</v>
      </c>
      <c r="B3304" s="25" t="s">
        <v>172</v>
      </c>
      <c r="C3304" s="25" t="s">
        <v>65</v>
      </c>
      <c r="D3304" s="25" t="s">
        <v>23</v>
      </c>
      <c r="E3304" s="25" t="s">
        <v>1918</v>
      </c>
      <c r="F3304" s="2">
        <v>40670</v>
      </c>
      <c r="G3304" s="23" t="str">
        <f>TEXT(Table2[[#This Row],[Order-Date]],"mmm")</f>
        <v>May</v>
      </c>
      <c r="H3304">
        <v>2011</v>
      </c>
      <c r="I3304">
        <v>427941358</v>
      </c>
      <c r="J3304" s="2">
        <v>40775</v>
      </c>
      <c r="K3304" s="23">
        <f>WEEKDAY(#REF!,1)</f>
        <v>7</v>
      </c>
      <c r="L3304" s="25">
        <f>IF(#REF!&gt;=#REF!,#REF!-#REF!,"")</f>
        <v>105</v>
      </c>
      <c r="M3304" s="4">
        <v>6212</v>
      </c>
      <c r="N3304" s="5">
        <v>9.33</v>
      </c>
      <c r="O3304" s="5">
        <v>6.92</v>
      </c>
      <c r="P3304" s="5">
        <v>2.41</v>
      </c>
      <c r="Q3304" s="5">
        <f>#REF!*#REF!</f>
        <v>42987.040000000001</v>
      </c>
      <c r="R3304" s="5">
        <v>14970.92</v>
      </c>
      <c r="S3304" s="5">
        <f>#REF!-#REF!</f>
        <v>-28016.12</v>
      </c>
      <c r="T3304" s="36">
        <f t="shared" si="51"/>
        <v>-0.65173410404624299</v>
      </c>
    </row>
    <row r="3305" spans="1:20" x14ac:dyDescent="0.2">
      <c r="A3305" s="25" t="s">
        <v>37</v>
      </c>
      <c r="B3305" s="25" t="s">
        <v>63</v>
      </c>
      <c r="C3305" s="25" t="s">
        <v>22</v>
      </c>
      <c r="D3305" s="25" t="s">
        <v>23</v>
      </c>
      <c r="E3305" s="25" t="s">
        <v>1916</v>
      </c>
      <c r="F3305" s="2">
        <v>40567</v>
      </c>
      <c r="G3305" s="23" t="str">
        <f>TEXT(Table2[[#This Row],[Order-Date]],"mmm")</f>
        <v>Jan</v>
      </c>
      <c r="H3305">
        <v>2011</v>
      </c>
      <c r="I3305">
        <v>130850875</v>
      </c>
      <c r="J3305" s="2">
        <v>40850</v>
      </c>
      <c r="K3305" s="23">
        <f>WEEKDAY(#REF!,1)</f>
        <v>5</v>
      </c>
      <c r="L3305" s="25">
        <f>IF(#REF!&gt;=#REF!,#REF!-#REF!,"")</f>
        <v>283</v>
      </c>
      <c r="M3305" s="4">
        <v>537</v>
      </c>
      <c r="N3305" s="5">
        <v>255.28</v>
      </c>
      <c r="O3305" s="5">
        <v>159.41999999999999</v>
      </c>
      <c r="P3305" s="5">
        <v>95.86</v>
      </c>
      <c r="Q3305" s="5">
        <f>#REF!*#REF!</f>
        <v>85608.54</v>
      </c>
      <c r="R3305" s="5">
        <v>51476.82</v>
      </c>
      <c r="S3305" s="5">
        <f>#REF!-#REF!</f>
        <v>-34131.72</v>
      </c>
      <c r="T3305" s="36">
        <f t="shared" si="51"/>
        <v>-0.39869527035503699</v>
      </c>
    </row>
    <row r="3306" spans="1:20" x14ac:dyDescent="0.2">
      <c r="A3306" s="25" t="s">
        <v>32</v>
      </c>
      <c r="B3306" s="25" t="s">
        <v>215</v>
      </c>
      <c r="C3306" s="25" t="s">
        <v>56</v>
      </c>
      <c r="D3306" s="25" t="s">
        <v>27</v>
      </c>
      <c r="E3306" s="25" t="s">
        <v>1918</v>
      </c>
      <c r="F3306" s="2">
        <v>42382</v>
      </c>
      <c r="G3306" s="23" t="str">
        <f>TEXT(Table2[[#This Row],[Order-Date]],"mmm")</f>
        <v>Jan</v>
      </c>
      <c r="H3306">
        <v>2016</v>
      </c>
      <c r="I3306">
        <v>394021928</v>
      </c>
      <c r="J3306" s="2">
        <v>42420</v>
      </c>
      <c r="K3306" s="23">
        <f>WEEKDAY(#REF!,1)</f>
        <v>7</v>
      </c>
      <c r="L3306" s="25">
        <f>IF(#REF!&gt;=#REF!,#REF!-#REF!,"")</f>
        <v>38</v>
      </c>
      <c r="M3306" s="4">
        <v>8699</v>
      </c>
      <c r="N3306" s="5">
        <v>421.89</v>
      </c>
      <c r="O3306" s="5">
        <v>364.69</v>
      </c>
      <c r="P3306" s="5">
        <v>57.2</v>
      </c>
      <c r="Q3306" s="5">
        <f>#REF!*#REF!</f>
        <v>3172438.31</v>
      </c>
      <c r="R3306" s="5">
        <v>497582.8</v>
      </c>
      <c r="S3306" s="5">
        <f>#REF!-#REF!</f>
        <v>-2674855.5099999998</v>
      </c>
      <c r="T3306" s="36">
        <f t="shared" si="51"/>
        <v>-0.84315445995228799</v>
      </c>
    </row>
    <row r="3307" spans="1:20" x14ac:dyDescent="0.2">
      <c r="A3307" s="25" t="s">
        <v>32</v>
      </c>
      <c r="B3307" s="25" t="s">
        <v>147</v>
      </c>
      <c r="C3307" s="25" t="s">
        <v>56</v>
      </c>
      <c r="D3307" s="25" t="s">
        <v>23</v>
      </c>
      <c r="E3307" s="25" t="s">
        <v>1918</v>
      </c>
      <c r="F3307" s="2">
        <v>40355</v>
      </c>
      <c r="G3307" s="23" t="str">
        <f>TEXT(Table2[[#This Row],[Order-Date]],"mmm")</f>
        <v>Jun</v>
      </c>
      <c r="H3307">
        <v>2010</v>
      </c>
      <c r="I3307">
        <v>145628345</v>
      </c>
      <c r="J3307" s="2">
        <v>40380</v>
      </c>
      <c r="K3307" s="23">
        <f>WEEKDAY(#REF!,1)</f>
        <v>4</v>
      </c>
      <c r="L3307" s="25">
        <f>IF(#REF!&gt;=#REF!,#REF!-#REF!,"")</f>
        <v>25</v>
      </c>
      <c r="M3307" s="4">
        <v>3518</v>
      </c>
      <c r="N3307" s="5">
        <v>421.89</v>
      </c>
      <c r="O3307" s="5">
        <v>364.69</v>
      </c>
      <c r="P3307" s="5">
        <v>57.2</v>
      </c>
      <c r="Q3307" s="5">
        <f>#REF!*#REF!</f>
        <v>1282979.42</v>
      </c>
      <c r="R3307" s="5">
        <v>201229.6</v>
      </c>
      <c r="S3307" s="5">
        <f>#REF!-#REF!</f>
        <v>-1081749.82</v>
      </c>
      <c r="T3307" s="36">
        <f t="shared" si="51"/>
        <v>-0.84315445995228799</v>
      </c>
    </row>
    <row r="3308" spans="1:20" x14ac:dyDescent="0.2">
      <c r="A3308" s="25" t="s">
        <v>46</v>
      </c>
      <c r="B3308" s="25" t="s">
        <v>150</v>
      </c>
      <c r="C3308" s="25" t="s">
        <v>56</v>
      </c>
      <c r="D3308" s="25" t="s">
        <v>27</v>
      </c>
      <c r="E3308" s="25" t="s">
        <v>1915</v>
      </c>
      <c r="F3308" s="2">
        <v>42800</v>
      </c>
      <c r="G3308" s="23" t="str">
        <f>TEXT(Table2[[#This Row],[Order-Date]],"mmm")</f>
        <v>Mar</v>
      </c>
      <c r="H3308">
        <v>2017</v>
      </c>
      <c r="I3308">
        <v>634156453</v>
      </c>
      <c r="J3308" s="2">
        <v>42914</v>
      </c>
      <c r="K3308" s="23">
        <f>WEEKDAY(#REF!,1)</f>
        <v>4</v>
      </c>
      <c r="L3308" s="25">
        <f>IF(#REF!&gt;=#REF!,#REF!-#REF!,"")</f>
        <v>114</v>
      </c>
      <c r="M3308" s="4">
        <v>9842</v>
      </c>
      <c r="N3308" s="5">
        <v>421.89</v>
      </c>
      <c r="O3308" s="5">
        <v>364.69</v>
      </c>
      <c r="P3308" s="5">
        <v>57.2</v>
      </c>
      <c r="Q3308" s="5">
        <f>#REF!*#REF!</f>
        <v>3589278.98</v>
      </c>
      <c r="R3308" s="5">
        <v>562962.4</v>
      </c>
      <c r="S3308" s="5">
        <f>#REF!-#REF!</f>
        <v>-3026316.58</v>
      </c>
      <c r="T3308" s="36">
        <f t="shared" si="51"/>
        <v>-0.84315445995228799</v>
      </c>
    </row>
    <row r="3309" spans="1:20" x14ac:dyDescent="0.2">
      <c r="A3309" s="25" t="s">
        <v>20</v>
      </c>
      <c r="B3309" s="25" t="s">
        <v>121</v>
      </c>
      <c r="C3309" s="25" t="s">
        <v>34</v>
      </c>
      <c r="D3309" s="25" t="s">
        <v>23</v>
      </c>
      <c r="E3309" s="25" t="s">
        <v>1916</v>
      </c>
      <c r="F3309" s="2">
        <v>40856</v>
      </c>
      <c r="G3309" s="23" t="str">
        <f>TEXT(Table2[[#This Row],[Order-Date]],"mmm")</f>
        <v>Nov</v>
      </c>
      <c r="H3309">
        <v>2011</v>
      </c>
      <c r="I3309">
        <v>478405082</v>
      </c>
      <c r="J3309" s="2">
        <v>40840</v>
      </c>
      <c r="K3309" s="23">
        <f>WEEKDAY(#REF!,1)</f>
        <v>2</v>
      </c>
      <c r="L3309" s="25" t="str">
        <f>IF(#REF!&gt;=#REF!,#REF!-#REF!,"")</f>
        <v/>
      </c>
      <c r="M3309" s="4">
        <v>9550</v>
      </c>
      <c r="N3309" s="5">
        <v>205.7</v>
      </c>
      <c r="O3309" s="5">
        <v>117.11</v>
      </c>
      <c r="P3309" s="5">
        <v>88.59</v>
      </c>
      <c r="Q3309" s="5">
        <f>#REF!*#REF!</f>
        <v>1118400.5</v>
      </c>
      <c r="R3309" s="5">
        <v>846034.5</v>
      </c>
      <c r="S3309" s="5">
        <f>#REF!-#REF!</f>
        <v>-272366</v>
      </c>
      <c r="T3309" s="36">
        <f t="shared" si="51"/>
        <v>-0.24353172231235601</v>
      </c>
    </row>
    <row r="3310" spans="1:20" x14ac:dyDescent="0.2">
      <c r="A3310" s="25" t="s">
        <v>37</v>
      </c>
      <c r="B3310" s="25" t="s">
        <v>105</v>
      </c>
      <c r="C3310" s="25" t="s">
        <v>39</v>
      </c>
      <c r="D3310" s="25" t="s">
        <v>27</v>
      </c>
      <c r="E3310" s="25" t="s">
        <v>1918</v>
      </c>
      <c r="F3310" s="2">
        <v>41874</v>
      </c>
      <c r="G3310" s="23" t="str">
        <f>TEXT(Table2[[#This Row],[Order-Date]],"mmm")</f>
        <v>Aug</v>
      </c>
      <c r="H3310">
        <v>2014</v>
      </c>
      <c r="I3310">
        <v>617485558</v>
      </c>
      <c r="J3310" s="2">
        <v>41861</v>
      </c>
      <c r="K3310" s="23">
        <f>WEEKDAY(#REF!,1)</f>
        <v>1</v>
      </c>
      <c r="L3310" s="25" t="str">
        <f>IF(#REF!&gt;=#REF!,#REF!-#REF!,"")</f>
        <v/>
      </c>
      <c r="M3310" s="4">
        <v>6554</v>
      </c>
      <c r="N3310" s="5">
        <v>81.73</v>
      </c>
      <c r="O3310" s="5">
        <v>56.67</v>
      </c>
      <c r="P3310" s="5">
        <v>25.06</v>
      </c>
      <c r="Q3310" s="5">
        <f>#REF!*#REF!</f>
        <v>371415.18</v>
      </c>
      <c r="R3310" s="5">
        <v>164243.24</v>
      </c>
      <c r="S3310" s="5">
        <f>#REF!-#REF!</f>
        <v>-207171.94</v>
      </c>
      <c r="T3310" s="36">
        <f t="shared" si="51"/>
        <v>-0.55779071819304704</v>
      </c>
    </row>
    <row r="3311" spans="1:20" x14ac:dyDescent="0.2">
      <c r="A3311" s="25" t="s">
        <v>46</v>
      </c>
      <c r="B3311" s="25" t="s">
        <v>97</v>
      </c>
      <c r="C3311" s="25" t="s">
        <v>56</v>
      </c>
      <c r="D3311" s="25" t="s">
        <v>27</v>
      </c>
      <c r="E3311" s="25" t="s">
        <v>1918</v>
      </c>
      <c r="F3311" s="2">
        <v>41859</v>
      </c>
      <c r="G3311" s="23" t="str">
        <f>TEXT(Table2[[#This Row],[Order-Date]],"mmm")</f>
        <v>Aug</v>
      </c>
      <c r="H3311">
        <v>2014</v>
      </c>
      <c r="I3311">
        <v>260821712</v>
      </c>
      <c r="J3311" s="2">
        <v>41901</v>
      </c>
      <c r="K3311" s="23">
        <f>WEEKDAY(#REF!,1)</f>
        <v>6</v>
      </c>
      <c r="L3311" s="25">
        <f>IF(#REF!&gt;=#REF!,#REF!-#REF!,"")</f>
        <v>42</v>
      </c>
      <c r="M3311" s="4">
        <v>1795</v>
      </c>
      <c r="N3311" s="5">
        <v>421.89</v>
      </c>
      <c r="O3311" s="5">
        <v>364.69</v>
      </c>
      <c r="P3311" s="5">
        <v>57.2</v>
      </c>
      <c r="Q3311" s="5">
        <f>#REF!*#REF!</f>
        <v>654618.55000000005</v>
      </c>
      <c r="R3311" s="5">
        <v>102674</v>
      </c>
      <c r="S3311" s="5">
        <f>#REF!-#REF!</f>
        <v>-551944.55000000005</v>
      </c>
      <c r="T3311" s="36">
        <f t="shared" si="51"/>
        <v>-0.84315445995228799</v>
      </c>
    </row>
    <row r="3312" spans="1:20" x14ac:dyDescent="0.2">
      <c r="A3312" s="25" t="s">
        <v>46</v>
      </c>
      <c r="B3312" s="25" t="s">
        <v>99</v>
      </c>
      <c r="C3312" s="25" t="s">
        <v>31</v>
      </c>
      <c r="D3312" s="25" t="s">
        <v>27</v>
      </c>
      <c r="E3312" s="25" t="s">
        <v>1918</v>
      </c>
      <c r="F3312" s="2">
        <v>42414</v>
      </c>
      <c r="G3312" s="23" t="str">
        <f>TEXT(Table2[[#This Row],[Order-Date]],"mmm")</f>
        <v>Feb</v>
      </c>
      <c r="H3312">
        <v>2016</v>
      </c>
      <c r="I3312">
        <v>938149869</v>
      </c>
      <c r="J3312" s="2">
        <v>42414</v>
      </c>
      <c r="K3312" s="23">
        <f>WEEKDAY(#REF!,1)</f>
        <v>1</v>
      </c>
      <c r="L3312" s="25">
        <f>IF(#REF!&gt;=#REF!,#REF!-#REF!,"")</f>
        <v>0</v>
      </c>
      <c r="M3312" s="4">
        <v>8249</v>
      </c>
      <c r="N3312" s="5">
        <v>47.45</v>
      </c>
      <c r="O3312" s="5">
        <v>31.79</v>
      </c>
      <c r="P3312" s="5">
        <v>15.66</v>
      </c>
      <c r="Q3312" s="5">
        <f>#REF!*#REF!</f>
        <v>262235.71000000002</v>
      </c>
      <c r="R3312" s="5">
        <v>129179.34</v>
      </c>
      <c r="S3312" s="5">
        <f>#REF!-#REF!</f>
        <v>-133056.37</v>
      </c>
      <c r="T3312" s="36">
        <f t="shared" si="51"/>
        <v>-0.50739226171752105</v>
      </c>
    </row>
    <row r="3313" spans="1:20" x14ac:dyDescent="0.2">
      <c r="A3313" s="25" t="s">
        <v>46</v>
      </c>
      <c r="B3313" s="25" t="s">
        <v>143</v>
      </c>
      <c r="C3313" s="25" t="s">
        <v>65</v>
      </c>
      <c r="D3313" s="25" t="s">
        <v>23</v>
      </c>
      <c r="E3313" s="25" t="s">
        <v>1916</v>
      </c>
      <c r="F3313" s="2">
        <v>41614</v>
      </c>
      <c r="G3313" s="23" t="str">
        <f>TEXT(Table2[[#This Row],[Order-Date]],"mmm")</f>
        <v>Dec</v>
      </c>
      <c r="H3313">
        <v>2013</v>
      </c>
      <c r="I3313">
        <v>649518859</v>
      </c>
      <c r="J3313" s="2">
        <v>41468</v>
      </c>
      <c r="K3313" s="23">
        <f>WEEKDAY(#REF!,1)</f>
        <v>7</v>
      </c>
      <c r="L3313" s="25" t="str">
        <f>IF(#REF!&gt;=#REF!,#REF!-#REF!,"")</f>
        <v/>
      </c>
      <c r="M3313" s="4">
        <v>5919</v>
      </c>
      <c r="N3313" s="5">
        <v>9.33</v>
      </c>
      <c r="O3313" s="5">
        <v>6.92</v>
      </c>
      <c r="P3313" s="5">
        <v>2.41</v>
      </c>
      <c r="Q3313" s="5">
        <f>#REF!*#REF!</f>
        <v>40959.480000000003</v>
      </c>
      <c r="R3313" s="5">
        <v>14264.79</v>
      </c>
      <c r="S3313" s="5">
        <f>#REF!-#REF!</f>
        <v>-26694.69</v>
      </c>
      <c r="T3313" s="36">
        <f t="shared" si="51"/>
        <v>-0.65173410404624299</v>
      </c>
    </row>
    <row r="3314" spans="1:20" x14ac:dyDescent="0.2">
      <c r="A3314" s="25" t="s">
        <v>29</v>
      </c>
      <c r="B3314" s="25" t="s">
        <v>193</v>
      </c>
      <c r="C3314" s="25" t="s">
        <v>56</v>
      </c>
      <c r="D3314" s="25" t="s">
        <v>27</v>
      </c>
      <c r="E3314" s="25" t="s">
        <v>1915</v>
      </c>
      <c r="F3314" s="2">
        <v>42749</v>
      </c>
      <c r="G3314" s="23" t="str">
        <f>TEXT(Table2[[#This Row],[Order-Date]],"mmm")</f>
        <v>Jan</v>
      </c>
      <c r="H3314">
        <v>2017</v>
      </c>
      <c r="I3314">
        <v>615290009</v>
      </c>
      <c r="J3314" s="2">
        <v>42753</v>
      </c>
      <c r="K3314" s="23">
        <f>WEEKDAY(#REF!,1)</f>
        <v>4</v>
      </c>
      <c r="L3314" s="25">
        <f>IF(#REF!&gt;=#REF!,#REF!-#REF!,"")</f>
        <v>4</v>
      </c>
      <c r="M3314" s="4">
        <v>6842</v>
      </c>
      <c r="N3314" s="5">
        <v>421.89</v>
      </c>
      <c r="O3314" s="5">
        <v>364.69</v>
      </c>
      <c r="P3314" s="5">
        <v>57.2</v>
      </c>
      <c r="Q3314" s="5">
        <f>#REF!*#REF!</f>
        <v>2495208.98</v>
      </c>
      <c r="R3314" s="5">
        <v>391362.4</v>
      </c>
      <c r="S3314" s="5">
        <f>#REF!-#REF!</f>
        <v>-2103846.58</v>
      </c>
      <c r="T3314" s="36">
        <f t="shared" si="51"/>
        <v>-0.84315445995228799</v>
      </c>
    </row>
    <row r="3315" spans="1:20" x14ac:dyDescent="0.2">
      <c r="A3315" s="25" t="s">
        <v>37</v>
      </c>
      <c r="B3315" s="25" t="s">
        <v>106</v>
      </c>
      <c r="C3315" s="25" t="s">
        <v>42</v>
      </c>
      <c r="D3315" s="25" t="s">
        <v>23</v>
      </c>
      <c r="E3315" s="25" t="s">
        <v>1915</v>
      </c>
      <c r="F3315" s="2">
        <v>40614</v>
      </c>
      <c r="G3315" s="23" t="str">
        <f>TEXT(Table2[[#This Row],[Order-Date]],"mmm")</f>
        <v>Mar</v>
      </c>
      <c r="H3315">
        <v>2011</v>
      </c>
      <c r="I3315">
        <v>326137149</v>
      </c>
      <c r="J3315" s="2">
        <v>40940</v>
      </c>
      <c r="K3315" s="23">
        <f>WEEKDAY(#REF!,1)</f>
        <v>4</v>
      </c>
      <c r="L3315" s="25">
        <f>IF(#REF!&gt;=#REF!,#REF!-#REF!,"")</f>
        <v>326</v>
      </c>
      <c r="M3315" s="4">
        <v>85</v>
      </c>
      <c r="N3315" s="5">
        <v>109.28</v>
      </c>
      <c r="O3315" s="5">
        <v>35.840000000000003</v>
      </c>
      <c r="P3315" s="5">
        <v>73.44</v>
      </c>
      <c r="Q3315" s="5">
        <f>#REF!*#REF!</f>
        <v>3046.4</v>
      </c>
      <c r="R3315" s="5">
        <v>6242.4</v>
      </c>
      <c r="S3315" s="5">
        <f>#REF!-#REF!</f>
        <v>3196</v>
      </c>
      <c r="T3315" s="36">
        <f t="shared" si="51"/>
        <v>1.0491071428571399</v>
      </c>
    </row>
    <row r="3316" spans="1:20" x14ac:dyDescent="0.2">
      <c r="A3316" s="25" t="s">
        <v>32</v>
      </c>
      <c r="B3316" s="25" t="s">
        <v>152</v>
      </c>
      <c r="C3316" s="25" t="s">
        <v>31</v>
      </c>
      <c r="D3316" s="25" t="s">
        <v>23</v>
      </c>
      <c r="E3316" s="25" t="s">
        <v>1916</v>
      </c>
      <c r="F3316" s="2">
        <v>41810</v>
      </c>
      <c r="G3316" s="23" t="str">
        <f>TEXT(Table2[[#This Row],[Order-Date]],"mmm")</f>
        <v>Jun</v>
      </c>
      <c r="H3316">
        <v>2014</v>
      </c>
      <c r="I3316">
        <v>693046605</v>
      </c>
      <c r="J3316" s="2">
        <v>41841</v>
      </c>
      <c r="K3316" s="23">
        <f>WEEKDAY(#REF!,1)</f>
        <v>2</v>
      </c>
      <c r="L3316" s="25">
        <f>IF(#REF!&gt;=#REF!,#REF!-#REF!,"")</f>
        <v>31</v>
      </c>
      <c r="M3316" s="4">
        <v>6746</v>
      </c>
      <c r="N3316" s="5">
        <v>47.45</v>
      </c>
      <c r="O3316" s="5">
        <v>31.79</v>
      </c>
      <c r="P3316" s="5">
        <v>15.66</v>
      </c>
      <c r="Q3316" s="5">
        <f>#REF!*#REF!</f>
        <v>214455.34</v>
      </c>
      <c r="R3316" s="5">
        <v>105642.36</v>
      </c>
      <c r="S3316" s="5">
        <f>#REF!-#REF!</f>
        <v>-108812.98</v>
      </c>
      <c r="T3316" s="36">
        <f t="shared" si="51"/>
        <v>-0.50739226171752105</v>
      </c>
    </row>
    <row r="3317" spans="1:20" x14ac:dyDescent="0.2">
      <c r="A3317" s="25" t="s">
        <v>29</v>
      </c>
      <c r="B3317" s="25" t="s">
        <v>187</v>
      </c>
      <c r="C3317" s="25" t="s">
        <v>31</v>
      </c>
      <c r="D3317" s="25" t="s">
        <v>23</v>
      </c>
      <c r="E3317" s="25" t="s">
        <v>1917</v>
      </c>
      <c r="F3317" s="2">
        <v>42229</v>
      </c>
      <c r="G3317" s="23" t="str">
        <f>TEXT(Table2[[#This Row],[Order-Date]],"mmm")</f>
        <v>Aug</v>
      </c>
      <c r="H3317">
        <v>2015</v>
      </c>
      <c r="I3317">
        <v>897317206</v>
      </c>
      <c r="J3317" s="2">
        <v>42013</v>
      </c>
      <c r="K3317" s="23">
        <f>WEEKDAY(#REF!,1)</f>
        <v>6</v>
      </c>
      <c r="L3317" s="25" t="str">
        <f>IF(#REF!&gt;=#REF!,#REF!-#REF!,"")</f>
        <v/>
      </c>
      <c r="M3317" s="4">
        <v>4957</v>
      </c>
      <c r="N3317" s="5">
        <v>47.45</v>
      </c>
      <c r="O3317" s="5">
        <v>31.79</v>
      </c>
      <c r="P3317" s="5">
        <v>15.66</v>
      </c>
      <c r="Q3317" s="5">
        <f>#REF!*#REF!</f>
        <v>157583.03</v>
      </c>
      <c r="R3317" s="5">
        <v>77626.62</v>
      </c>
      <c r="S3317" s="5">
        <f>#REF!-#REF!</f>
        <v>-79956.41</v>
      </c>
      <c r="T3317" s="36">
        <f t="shared" si="51"/>
        <v>-0.50739226171752105</v>
      </c>
    </row>
    <row r="3318" spans="1:20" x14ac:dyDescent="0.2">
      <c r="A3318" s="25" t="s">
        <v>32</v>
      </c>
      <c r="B3318" s="25" t="s">
        <v>127</v>
      </c>
      <c r="C3318" s="25" t="s">
        <v>56</v>
      </c>
      <c r="D3318" s="25" t="s">
        <v>27</v>
      </c>
      <c r="E3318" s="25" t="s">
        <v>1916</v>
      </c>
      <c r="F3318" s="2">
        <v>41924</v>
      </c>
      <c r="G3318" s="23" t="str">
        <f>TEXT(Table2[[#This Row],[Order-Date]],"mmm")</f>
        <v>Oct</v>
      </c>
      <c r="H3318">
        <v>2014</v>
      </c>
      <c r="I3318">
        <v>640560281</v>
      </c>
      <c r="J3318" s="2">
        <v>42003</v>
      </c>
      <c r="K3318" s="23">
        <f>WEEKDAY(#REF!,1)</f>
        <v>3</v>
      </c>
      <c r="L3318" s="25">
        <f>IF(#REF!&gt;=#REF!,#REF!-#REF!,"")</f>
        <v>79</v>
      </c>
      <c r="M3318" s="4">
        <v>4877</v>
      </c>
      <c r="N3318" s="5">
        <v>421.89</v>
      </c>
      <c r="O3318" s="5">
        <v>364.69</v>
      </c>
      <c r="P3318" s="5">
        <v>57.2</v>
      </c>
      <c r="Q3318" s="5">
        <f>#REF!*#REF!</f>
        <v>1778593.13</v>
      </c>
      <c r="R3318" s="5">
        <v>278964.40000000002</v>
      </c>
      <c r="S3318" s="5">
        <f>#REF!-#REF!</f>
        <v>-1499628.73</v>
      </c>
      <c r="T3318" s="36">
        <f t="shared" si="51"/>
        <v>-0.84315445995228799</v>
      </c>
    </row>
    <row r="3319" spans="1:20" x14ac:dyDescent="0.2">
      <c r="A3319" s="25" t="s">
        <v>29</v>
      </c>
      <c r="B3319" s="25" t="s">
        <v>69</v>
      </c>
      <c r="C3319" s="25" t="s">
        <v>39</v>
      </c>
      <c r="D3319" s="25" t="s">
        <v>27</v>
      </c>
      <c r="E3319" s="25" t="s">
        <v>1916</v>
      </c>
      <c r="F3319" s="2">
        <v>42688</v>
      </c>
      <c r="G3319" s="23" t="str">
        <f>TEXT(Table2[[#This Row],[Order-Date]],"mmm")</f>
        <v>Nov</v>
      </c>
      <c r="H3319">
        <v>2016</v>
      </c>
      <c r="I3319">
        <v>594699656</v>
      </c>
      <c r="J3319" s="2">
        <v>42734</v>
      </c>
      <c r="K3319" s="23">
        <f>WEEKDAY(#REF!,1)</f>
        <v>6</v>
      </c>
      <c r="L3319" s="25">
        <f>IF(#REF!&gt;=#REF!,#REF!-#REF!,"")</f>
        <v>46</v>
      </c>
      <c r="M3319" s="4">
        <v>3699</v>
      </c>
      <c r="N3319" s="5">
        <v>81.73</v>
      </c>
      <c r="O3319" s="5">
        <v>56.67</v>
      </c>
      <c r="P3319" s="5">
        <v>25.06</v>
      </c>
      <c r="Q3319" s="5">
        <f>#REF!*#REF!</f>
        <v>209622.33</v>
      </c>
      <c r="R3319" s="5">
        <v>92696.94</v>
      </c>
      <c r="S3319" s="5">
        <f>#REF!-#REF!</f>
        <v>-116925.39</v>
      </c>
      <c r="T3319" s="36">
        <f t="shared" si="51"/>
        <v>-0.55779071819304704</v>
      </c>
    </row>
    <row r="3320" spans="1:20" x14ac:dyDescent="0.2">
      <c r="A3320" s="25" t="s">
        <v>32</v>
      </c>
      <c r="B3320" s="25" t="s">
        <v>182</v>
      </c>
      <c r="C3320" s="25" t="s">
        <v>39</v>
      </c>
      <c r="D3320" s="25" t="s">
        <v>27</v>
      </c>
      <c r="E3320" s="25" t="s">
        <v>1915</v>
      </c>
      <c r="F3320" s="2">
        <v>40553</v>
      </c>
      <c r="G3320" s="23" t="str">
        <f>TEXT(Table2[[#This Row],[Order-Date]],"mmm")</f>
        <v>Jan</v>
      </c>
      <c r="H3320">
        <v>2011</v>
      </c>
      <c r="I3320">
        <v>151971662</v>
      </c>
      <c r="J3320" s="2">
        <v>40840</v>
      </c>
      <c r="K3320" s="23">
        <f>WEEKDAY(#REF!,1)</f>
        <v>2</v>
      </c>
      <c r="L3320" s="25">
        <f>IF(#REF!&gt;=#REF!,#REF!-#REF!,"")</f>
        <v>287</v>
      </c>
      <c r="M3320" s="4">
        <v>647</v>
      </c>
      <c r="N3320" s="5">
        <v>81.73</v>
      </c>
      <c r="O3320" s="5">
        <v>56.67</v>
      </c>
      <c r="P3320" s="5">
        <v>25.06</v>
      </c>
      <c r="Q3320" s="5">
        <f>#REF!*#REF!</f>
        <v>36665.49</v>
      </c>
      <c r="R3320" s="5">
        <v>16213.82</v>
      </c>
      <c r="S3320" s="5">
        <f>#REF!-#REF!</f>
        <v>-20451.669999999998</v>
      </c>
      <c r="T3320" s="36">
        <f t="shared" si="51"/>
        <v>-0.55779071819304704</v>
      </c>
    </row>
    <row r="3321" spans="1:20" x14ac:dyDescent="0.2">
      <c r="A3321" s="25" t="s">
        <v>29</v>
      </c>
      <c r="B3321" s="25" t="s">
        <v>109</v>
      </c>
      <c r="C3321" s="25" t="s">
        <v>51</v>
      </c>
      <c r="D3321" s="25" t="s">
        <v>27</v>
      </c>
      <c r="E3321" s="25" t="s">
        <v>1915</v>
      </c>
      <c r="F3321" s="2">
        <v>42914</v>
      </c>
      <c r="G3321" s="23" t="str">
        <f>TEXT(Table2[[#This Row],[Order-Date]],"mmm")</f>
        <v>Jun</v>
      </c>
      <c r="H3321">
        <v>2017</v>
      </c>
      <c r="I3321">
        <v>574925124</v>
      </c>
      <c r="J3321" s="2">
        <v>42929</v>
      </c>
      <c r="K3321" s="23">
        <f>WEEKDAY(#REF!,1)</f>
        <v>5</v>
      </c>
      <c r="L3321" s="25">
        <f>IF(#REF!&gt;=#REF!,#REF!-#REF!,"")</f>
        <v>15</v>
      </c>
      <c r="M3321" s="4">
        <v>1975</v>
      </c>
      <c r="N3321" s="5">
        <v>437.2</v>
      </c>
      <c r="O3321" s="5">
        <v>263.33</v>
      </c>
      <c r="P3321" s="5">
        <v>173.87</v>
      </c>
      <c r="Q3321" s="5">
        <f>#REF!*#REF!</f>
        <v>520076.75</v>
      </c>
      <c r="R3321" s="5">
        <v>343393.25</v>
      </c>
      <c r="S3321" s="5">
        <f>#REF!-#REF!</f>
        <v>-176683.5</v>
      </c>
      <c r="T3321" s="36">
        <f t="shared" si="51"/>
        <v>-0.33972581931416901</v>
      </c>
    </row>
    <row r="3322" spans="1:20" x14ac:dyDescent="0.2">
      <c r="A3322" s="25" t="s">
        <v>29</v>
      </c>
      <c r="B3322" s="25" t="s">
        <v>109</v>
      </c>
      <c r="C3322" s="25" t="s">
        <v>31</v>
      </c>
      <c r="D3322" s="25" t="s">
        <v>27</v>
      </c>
      <c r="E3322" s="25" t="s">
        <v>1915</v>
      </c>
      <c r="F3322" s="2">
        <v>42082</v>
      </c>
      <c r="G3322" s="23" t="str">
        <f>TEXT(Table2[[#This Row],[Order-Date]],"mmm")</f>
        <v>Mar</v>
      </c>
      <c r="H3322">
        <v>2015</v>
      </c>
      <c r="I3322">
        <v>946421372</v>
      </c>
      <c r="J3322" s="2">
        <v>42084</v>
      </c>
      <c r="K3322" s="23">
        <f>WEEKDAY(#REF!,1)</f>
        <v>7</v>
      </c>
      <c r="L3322" s="25">
        <f>IF(#REF!&gt;=#REF!,#REF!-#REF!,"")</f>
        <v>2</v>
      </c>
      <c r="M3322" s="4">
        <v>5971</v>
      </c>
      <c r="N3322" s="5">
        <v>47.45</v>
      </c>
      <c r="O3322" s="5">
        <v>31.79</v>
      </c>
      <c r="P3322" s="5">
        <v>15.66</v>
      </c>
      <c r="Q3322" s="5">
        <f>#REF!*#REF!</f>
        <v>189818.09</v>
      </c>
      <c r="R3322" s="5">
        <v>93505.86</v>
      </c>
      <c r="S3322" s="5">
        <f>#REF!-#REF!</f>
        <v>-96312.23</v>
      </c>
      <c r="T3322" s="36">
        <f t="shared" si="51"/>
        <v>-0.50739226171752105</v>
      </c>
    </row>
    <row r="3323" spans="1:20" x14ac:dyDescent="0.2">
      <c r="A3323" s="25" t="s">
        <v>32</v>
      </c>
      <c r="B3323" s="25" t="s">
        <v>166</v>
      </c>
      <c r="C3323" s="25" t="s">
        <v>34</v>
      </c>
      <c r="D3323" s="25" t="s">
        <v>27</v>
      </c>
      <c r="E3323" s="25" t="s">
        <v>1916</v>
      </c>
      <c r="F3323" s="2">
        <v>41463</v>
      </c>
      <c r="G3323" s="23" t="str">
        <f>TEXT(Table2[[#This Row],[Order-Date]],"mmm")</f>
        <v>Jul</v>
      </c>
      <c r="H3323">
        <v>2013</v>
      </c>
      <c r="I3323">
        <v>419634234</v>
      </c>
      <c r="J3323" s="2">
        <v>41542</v>
      </c>
      <c r="K3323" s="23">
        <f>WEEKDAY(#REF!,1)</f>
        <v>4</v>
      </c>
      <c r="L3323" s="25">
        <f>IF(#REF!&gt;=#REF!,#REF!-#REF!,"")</f>
        <v>79</v>
      </c>
      <c r="M3323" s="4">
        <v>7950</v>
      </c>
      <c r="N3323" s="5">
        <v>205.7</v>
      </c>
      <c r="O3323" s="5">
        <v>117.11</v>
      </c>
      <c r="P3323" s="5">
        <v>88.59</v>
      </c>
      <c r="Q3323" s="5">
        <f>#REF!*#REF!</f>
        <v>931024.5</v>
      </c>
      <c r="R3323" s="5">
        <v>704290.5</v>
      </c>
      <c r="S3323" s="5">
        <f>#REF!-#REF!</f>
        <v>-226734</v>
      </c>
      <c r="T3323" s="36">
        <f t="shared" si="51"/>
        <v>-0.24353172231235601</v>
      </c>
    </row>
    <row r="3324" spans="1:20" x14ac:dyDescent="0.2">
      <c r="A3324" s="25" t="s">
        <v>40</v>
      </c>
      <c r="B3324" s="25" t="s">
        <v>72</v>
      </c>
      <c r="C3324" s="25" t="s">
        <v>51</v>
      </c>
      <c r="D3324" s="25" t="s">
        <v>27</v>
      </c>
      <c r="E3324" s="25" t="s">
        <v>1917</v>
      </c>
      <c r="F3324" s="2">
        <v>41943</v>
      </c>
      <c r="G3324" s="23" t="str">
        <f>TEXT(Table2[[#This Row],[Order-Date]],"mmm")</f>
        <v>Oct</v>
      </c>
      <c r="H3324">
        <v>2014</v>
      </c>
      <c r="I3324">
        <v>468050038</v>
      </c>
      <c r="J3324" s="2">
        <v>41741</v>
      </c>
      <c r="K3324" s="23">
        <f>WEEKDAY(#REF!,1)</f>
        <v>7</v>
      </c>
      <c r="L3324" s="25" t="str">
        <f>IF(#REF!&gt;=#REF!,#REF!-#REF!,"")</f>
        <v/>
      </c>
      <c r="M3324" s="4">
        <v>5262</v>
      </c>
      <c r="N3324" s="5">
        <v>437.2</v>
      </c>
      <c r="O3324" s="5">
        <v>263.33</v>
      </c>
      <c r="P3324" s="5">
        <v>173.87</v>
      </c>
      <c r="Q3324" s="5">
        <f>#REF!*#REF!</f>
        <v>1385642.46</v>
      </c>
      <c r="R3324" s="5">
        <v>914903.94</v>
      </c>
      <c r="S3324" s="5">
        <f>#REF!-#REF!</f>
        <v>-470738.52</v>
      </c>
      <c r="T3324" s="36">
        <f t="shared" si="51"/>
        <v>-0.33972581931416901</v>
      </c>
    </row>
    <row r="3325" spans="1:20" x14ac:dyDescent="0.2">
      <c r="A3325" s="25" t="s">
        <v>46</v>
      </c>
      <c r="B3325" s="25" t="s">
        <v>120</v>
      </c>
      <c r="C3325" s="25" t="s">
        <v>77</v>
      </c>
      <c r="D3325" s="25" t="s">
        <v>23</v>
      </c>
      <c r="E3325" s="25" t="s">
        <v>1916</v>
      </c>
      <c r="F3325" s="2">
        <v>40467</v>
      </c>
      <c r="G3325" s="23" t="str">
        <f>TEXT(Table2[[#This Row],[Order-Date]],"mmm")</f>
        <v>Oct</v>
      </c>
      <c r="H3325">
        <v>2010</v>
      </c>
      <c r="I3325">
        <v>835467612</v>
      </c>
      <c r="J3325" s="2">
        <v>40523</v>
      </c>
      <c r="K3325" s="23">
        <f>WEEKDAY(#REF!,1)</f>
        <v>7</v>
      </c>
      <c r="L3325" s="25">
        <f>IF(#REF!&gt;=#REF!,#REF!-#REF!,"")</f>
        <v>56</v>
      </c>
      <c r="M3325" s="4">
        <v>2287</v>
      </c>
      <c r="N3325" s="5">
        <v>154.06</v>
      </c>
      <c r="O3325" s="5">
        <v>90.93</v>
      </c>
      <c r="P3325" s="5">
        <v>63.13</v>
      </c>
      <c r="Q3325" s="5">
        <f>#REF!*#REF!</f>
        <v>207956.91</v>
      </c>
      <c r="R3325" s="5">
        <v>144378.31</v>
      </c>
      <c r="S3325" s="5">
        <f>#REF!-#REF!</f>
        <v>-63578.6</v>
      </c>
      <c r="T3325" s="36">
        <f t="shared" si="51"/>
        <v>-0.30572968217309998</v>
      </c>
    </row>
    <row r="3326" spans="1:20" x14ac:dyDescent="0.2">
      <c r="A3326" s="25" t="s">
        <v>29</v>
      </c>
      <c r="B3326" s="25" t="s">
        <v>138</v>
      </c>
      <c r="C3326" s="25" t="s">
        <v>42</v>
      </c>
      <c r="D3326" s="25" t="s">
        <v>27</v>
      </c>
      <c r="E3326" s="25" t="s">
        <v>1918</v>
      </c>
      <c r="F3326" s="2">
        <v>42787</v>
      </c>
      <c r="G3326" s="23" t="str">
        <f>TEXT(Table2[[#This Row],[Order-Date]],"mmm")</f>
        <v>Feb</v>
      </c>
      <c r="H3326">
        <v>2017</v>
      </c>
      <c r="I3326">
        <v>885998284</v>
      </c>
      <c r="J3326" s="2">
        <v>42794</v>
      </c>
      <c r="K3326" s="23">
        <f>WEEKDAY(#REF!,1)</f>
        <v>3</v>
      </c>
      <c r="L3326" s="25">
        <f>IF(#REF!&gt;=#REF!,#REF!-#REF!,"")</f>
        <v>7</v>
      </c>
      <c r="M3326" s="4">
        <v>5436</v>
      </c>
      <c r="N3326" s="5">
        <v>109.28</v>
      </c>
      <c r="O3326" s="5">
        <v>35.840000000000003</v>
      </c>
      <c r="P3326" s="5">
        <v>73.44</v>
      </c>
      <c r="Q3326" s="5">
        <f>#REF!*#REF!</f>
        <v>194826.23999999999</v>
      </c>
      <c r="R3326" s="5">
        <v>399219.84</v>
      </c>
      <c r="S3326" s="5">
        <f>#REF!-#REF!</f>
        <v>204393.60000000001</v>
      </c>
      <c r="T3326" s="36">
        <f t="shared" si="51"/>
        <v>1.0491071428571399</v>
      </c>
    </row>
    <row r="3327" spans="1:20" x14ac:dyDescent="0.2">
      <c r="A3327" s="25" t="s">
        <v>29</v>
      </c>
      <c r="B3327" s="25" t="s">
        <v>154</v>
      </c>
      <c r="C3327" s="25" t="s">
        <v>85</v>
      </c>
      <c r="D3327" s="25" t="s">
        <v>27</v>
      </c>
      <c r="E3327" s="25" t="s">
        <v>1916</v>
      </c>
      <c r="F3327" s="2">
        <v>42568</v>
      </c>
      <c r="G3327" s="23" t="str">
        <f>TEXT(Table2[[#This Row],[Order-Date]],"mmm")</f>
        <v>Jul</v>
      </c>
      <c r="H3327">
        <v>2016</v>
      </c>
      <c r="I3327">
        <v>954065883</v>
      </c>
      <c r="J3327" s="2">
        <v>42378</v>
      </c>
      <c r="K3327" s="23">
        <f>WEEKDAY(#REF!,1)</f>
        <v>7</v>
      </c>
      <c r="L3327" s="25" t="str">
        <f>IF(#REF!&gt;=#REF!,#REF!-#REF!,"")</f>
        <v/>
      </c>
      <c r="M3327" s="4">
        <v>8151</v>
      </c>
      <c r="N3327" s="5">
        <v>668.27</v>
      </c>
      <c r="O3327" s="5">
        <v>502.54</v>
      </c>
      <c r="P3327" s="5">
        <v>165.73</v>
      </c>
      <c r="Q3327" s="5">
        <f>#REF!*#REF!</f>
        <v>4096203.54</v>
      </c>
      <c r="R3327" s="5">
        <v>1350865.23</v>
      </c>
      <c r="S3327" s="5">
        <f>#REF!-#REF!</f>
        <v>-2745338.31</v>
      </c>
      <c r="T3327" s="36">
        <f t="shared" si="51"/>
        <v>-0.67021530624427905</v>
      </c>
    </row>
    <row r="3328" spans="1:20" x14ac:dyDescent="0.2">
      <c r="A3328" s="25" t="s">
        <v>29</v>
      </c>
      <c r="B3328" s="25" t="s">
        <v>126</v>
      </c>
      <c r="C3328" s="25" t="s">
        <v>31</v>
      </c>
      <c r="D3328" s="25" t="s">
        <v>23</v>
      </c>
      <c r="E3328" s="25" t="s">
        <v>1915</v>
      </c>
      <c r="F3328" s="2">
        <v>42191</v>
      </c>
      <c r="G3328" s="23" t="str">
        <f>TEXT(Table2[[#This Row],[Order-Date]],"mmm")</f>
        <v>Jul</v>
      </c>
      <c r="H3328">
        <v>2015</v>
      </c>
      <c r="I3328">
        <v>994406735</v>
      </c>
      <c r="J3328" s="2">
        <v>42185</v>
      </c>
      <c r="K3328" s="23">
        <f>WEEKDAY(#REF!,1)</f>
        <v>3</v>
      </c>
      <c r="L3328" s="25" t="str">
        <f>IF(#REF!&gt;=#REF!,#REF!-#REF!,"")</f>
        <v/>
      </c>
      <c r="M3328" s="4">
        <v>5906</v>
      </c>
      <c r="N3328" s="5">
        <v>47.45</v>
      </c>
      <c r="O3328" s="5">
        <v>31.79</v>
      </c>
      <c r="P3328" s="5">
        <v>15.66</v>
      </c>
      <c r="Q3328" s="5">
        <f>#REF!*#REF!</f>
        <v>187751.74</v>
      </c>
      <c r="R3328" s="5">
        <v>92487.96</v>
      </c>
      <c r="S3328" s="5">
        <f>#REF!-#REF!</f>
        <v>-95263.78</v>
      </c>
      <c r="T3328" s="36">
        <f t="shared" si="51"/>
        <v>-0.50739226171752105</v>
      </c>
    </row>
    <row r="3329" spans="1:20" x14ac:dyDescent="0.2">
      <c r="A3329" s="25" t="s">
        <v>29</v>
      </c>
      <c r="B3329" s="25" t="s">
        <v>57</v>
      </c>
      <c r="C3329" s="25" t="s">
        <v>39</v>
      </c>
      <c r="D3329" s="25" t="s">
        <v>23</v>
      </c>
      <c r="E3329" s="25" t="s">
        <v>1915</v>
      </c>
      <c r="F3329" s="2">
        <v>42985</v>
      </c>
      <c r="G3329" s="23" t="str">
        <f>TEXT(Table2[[#This Row],[Order-Date]],"mmm")</f>
        <v>Sep</v>
      </c>
      <c r="H3329">
        <v>2017</v>
      </c>
      <c r="I3329">
        <v>132069671</v>
      </c>
      <c r="J3329" s="2">
        <v>42936</v>
      </c>
      <c r="K3329" s="23">
        <f>WEEKDAY(#REF!,1)</f>
        <v>5</v>
      </c>
      <c r="L3329" s="25" t="str">
        <f>IF(#REF!&gt;=#REF!,#REF!-#REF!,"")</f>
        <v/>
      </c>
      <c r="M3329" s="4">
        <v>1205</v>
      </c>
      <c r="N3329" s="5">
        <v>81.73</v>
      </c>
      <c r="O3329" s="5">
        <v>56.67</v>
      </c>
      <c r="P3329" s="5">
        <v>25.06</v>
      </c>
      <c r="Q3329" s="5">
        <f>#REF!*#REF!</f>
        <v>68287.350000000006</v>
      </c>
      <c r="R3329" s="5">
        <v>30197.3</v>
      </c>
      <c r="S3329" s="5">
        <f>#REF!-#REF!</f>
        <v>-38090.050000000003</v>
      </c>
      <c r="T3329" s="36">
        <f t="shared" si="51"/>
        <v>-0.55779071819304704</v>
      </c>
    </row>
    <row r="3330" spans="1:20" x14ac:dyDescent="0.2">
      <c r="A3330" s="25" t="s">
        <v>46</v>
      </c>
      <c r="B3330" s="25" t="s">
        <v>172</v>
      </c>
      <c r="C3330" s="25" t="s">
        <v>49</v>
      </c>
      <c r="D3330" s="25" t="s">
        <v>27</v>
      </c>
      <c r="E3330" s="25" t="s">
        <v>1917</v>
      </c>
      <c r="F3330" s="2">
        <v>41249</v>
      </c>
      <c r="G3330" s="23" t="str">
        <f>TEXT(Table2[[#This Row],[Order-Date]],"mmm")</f>
        <v>Dec</v>
      </c>
      <c r="H3330">
        <v>2012</v>
      </c>
      <c r="I3330">
        <v>712416017</v>
      </c>
      <c r="J3330" s="2">
        <v>41117</v>
      </c>
      <c r="K3330" s="23">
        <f>WEEKDAY(#REF!,1)</f>
        <v>6</v>
      </c>
      <c r="L3330" s="25" t="str">
        <f>IF(#REF!&gt;=#REF!,#REF!-#REF!,"")</f>
        <v/>
      </c>
      <c r="M3330" s="4">
        <v>8586</v>
      </c>
      <c r="N3330" s="5">
        <v>651.21</v>
      </c>
      <c r="O3330" s="5">
        <v>524.96</v>
      </c>
      <c r="P3330" s="5">
        <v>126.25</v>
      </c>
      <c r="Q3330" s="5">
        <f>#REF!*#REF!</f>
        <v>4507306.5599999996</v>
      </c>
      <c r="R3330" s="5">
        <v>1083982.5</v>
      </c>
      <c r="S3330" s="5">
        <f>#REF!-#REF!</f>
        <v>-3423324.06</v>
      </c>
      <c r="T3330" s="36">
        <f t="shared" si="51"/>
        <v>-0.75950548613227697</v>
      </c>
    </row>
    <row r="3331" spans="1:20" x14ac:dyDescent="0.2">
      <c r="A3331" s="25" t="s">
        <v>46</v>
      </c>
      <c r="B3331" s="25" t="s">
        <v>199</v>
      </c>
      <c r="C3331" s="25" t="s">
        <v>77</v>
      </c>
      <c r="D3331" s="25" t="s">
        <v>27</v>
      </c>
      <c r="E3331" s="25" t="s">
        <v>1915</v>
      </c>
      <c r="F3331" s="2">
        <v>42772</v>
      </c>
      <c r="G3331" s="23" t="str">
        <f>TEXT(Table2[[#This Row],[Order-Date]],"mmm")</f>
        <v>Feb</v>
      </c>
      <c r="H3331">
        <v>2017</v>
      </c>
      <c r="I3331">
        <v>651119601</v>
      </c>
      <c r="J3331" s="2">
        <v>42933</v>
      </c>
      <c r="K3331" s="23">
        <f>WEEKDAY(#REF!,1)</f>
        <v>2</v>
      </c>
      <c r="L3331" s="25">
        <f>IF(#REF!&gt;=#REF!,#REF!-#REF!,"")</f>
        <v>161</v>
      </c>
      <c r="M3331" s="4">
        <v>9614</v>
      </c>
      <c r="N3331" s="5">
        <v>154.06</v>
      </c>
      <c r="O3331" s="5">
        <v>90.93</v>
      </c>
      <c r="P3331" s="5">
        <v>63.13</v>
      </c>
      <c r="Q3331" s="5">
        <f>#REF!*#REF!</f>
        <v>874201.02</v>
      </c>
      <c r="R3331" s="5">
        <v>606931.81999999995</v>
      </c>
      <c r="S3331" s="5">
        <f>#REF!-#REF!</f>
        <v>-267269.2</v>
      </c>
      <c r="T3331" s="36">
        <f t="shared" ref="T3331:T3394" si="52">S3331/Q3331</f>
        <v>-0.30572968217309998</v>
      </c>
    </row>
    <row r="3332" spans="1:20" x14ac:dyDescent="0.2">
      <c r="A3332" s="25" t="s">
        <v>46</v>
      </c>
      <c r="B3332" s="25" t="s">
        <v>171</v>
      </c>
      <c r="C3332" s="25" t="s">
        <v>22</v>
      </c>
      <c r="D3332" s="25" t="s">
        <v>23</v>
      </c>
      <c r="E3332" s="25" t="s">
        <v>1916</v>
      </c>
      <c r="F3332" s="2">
        <v>40950</v>
      </c>
      <c r="G3332" s="23" t="str">
        <f>TEXT(Table2[[#This Row],[Order-Date]],"mmm")</f>
        <v>Feb</v>
      </c>
      <c r="H3332">
        <v>2012</v>
      </c>
      <c r="I3332">
        <v>184166753</v>
      </c>
      <c r="J3332" s="2">
        <v>41263</v>
      </c>
      <c r="K3332" s="23">
        <f>WEEKDAY(#REF!,1)</f>
        <v>5</v>
      </c>
      <c r="L3332" s="25">
        <f>IF(#REF!&gt;=#REF!,#REF!-#REF!,"")</f>
        <v>313</v>
      </c>
      <c r="M3332" s="4">
        <v>7890</v>
      </c>
      <c r="N3332" s="5">
        <v>255.28</v>
      </c>
      <c r="O3332" s="5">
        <v>159.41999999999999</v>
      </c>
      <c r="P3332" s="5">
        <v>95.86</v>
      </c>
      <c r="Q3332" s="5">
        <f>#REF!*#REF!</f>
        <v>1257823.8</v>
      </c>
      <c r="R3332" s="5">
        <v>756335.4</v>
      </c>
      <c r="S3332" s="5">
        <f>#REF!-#REF!</f>
        <v>-501488.4</v>
      </c>
      <c r="T3332" s="36">
        <f t="shared" si="52"/>
        <v>-0.39869527035503699</v>
      </c>
    </row>
    <row r="3333" spans="1:20" x14ac:dyDescent="0.2">
      <c r="A3333" s="25" t="s">
        <v>46</v>
      </c>
      <c r="B3333" s="25" t="s">
        <v>108</v>
      </c>
      <c r="C3333" s="25" t="s">
        <v>34</v>
      </c>
      <c r="D3333" s="25" t="s">
        <v>23</v>
      </c>
      <c r="E3333" s="25" t="s">
        <v>1917</v>
      </c>
      <c r="F3333" s="2">
        <v>41702</v>
      </c>
      <c r="G3333" s="23" t="str">
        <f>TEXT(Table2[[#This Row],[Order-Date]],"mmm")</f>
        <v>Mar</v>
      </c>
      <c r="H3333">
        <v>2014</v>
      </c>
      <c r="I3333">
        <v>517856299</v>
      </c>
      <c r="J3333" s="2">
        <v>41759</v>
      </c>
      <c r="K3333" s="23">
        <f>WEEKDAY(#REF!,1)</f>
        <v>4</v>
      </c>
      <c r="L3333" s="25">
        <f>IF(#REF!&gt;=#REF!,#REF!-#REF!,"")</f>
        <v>57</v>
      </c>
      <c r="M3333" s="4">
        <v>4042</v>
      </c>
      <c r="N3333" s="5">
        <v>205.7</v>
      </c>
      <c r="O3333" s="5">
        <v>117.11</v>
      </c>
      <c r="P3333" s="5">
        <v>88.59</v>
      </c>
      <c r="Q3333" s="5">
        <f>#REF!*#REF!</f>
        <v>473358.62</v>
      </c>
      <c r="R3333" s="5">
        <v>358080.78</v>
      </c>
      <c r="S3333" s="5">
        <f>#REF!-#REF!</f>
        <v>-115277.84</v>
      </c>
      <c r="T3333" s="36">
        <f t="shared" si="52"/>
        <v>-0.24353172231235601</v>
      </c>
    </row>
    <row r="3334" spans="1:20" x14ac:dyDescent="0.2">
      <c r="A3334" s="25" t="s">
        <v>37</v>
      </c>
      <c r="B3334" s="25" t="s">
        <v>95</v>
      </c>
      <c r="C3334" s="25" t="s">
        <v>22</v>
      </c>
      <c r="D3334" s="25" t="s">
        <v>27</v>
      </c>
      <c r="E3334" s="25" t="s">
        <v>1917</v>
      </c>
      <c r="F3334" s="2">
        <v>42211</v>
      </c>
      <c r="G3334" s="23" t="str">
        <f>TEXT(Table2[[#This Row],[Order-Date]],"mmm")</f>
        <v>Jul</v>
      </c>
      <c r="H3334">
        <v>2015</v>
      </c>
      <c r="I3334">
        <v>678799569</v>
      </c>
      <c r="J3334" s="2">
        <v>42231</v>
      </c>
      <c r="K3334" s="23">
        <f>WEEKDAY(#REF!,1)</f>
        <v>7</v>
      </c>
      <c r="L3334" s="25">
        <f>IF(#REF!&gt;=#REF!,#REF!-#REF!,"")</f>
        <v>20</v>
      </c>
      <c r="M3334" s="4">
        <v>732</v>
      </c>
      <c r="N3334" s="5">
        <v>255.28</v>
      </c>
      <c r="O3334" s="5">
        <v>159.41999999999999</v>
      </c>
      <c r="P3334" s="5">
        <v>95.86</v>
      </c>
      <c r="Q3334" s="5">
        <f>#REF!*#REF!</f>
        <v>116695.44</v>
      </c>
      <c r="R3334" s="5">
        <v>70169.52</v>
      </c>
      <c r="S3334" s="5">
        <f>#REF!-#REF!</f>
        <v>-46525.919999999998</v>
      </c>
      <c r="T3334" s="36">
        <f t="shared" si="52"/>
        <v>-0.39869527035503699</v>
      </c>
    </row>
    <row r="3335" spans="1:20" x14ac:dyDescent="0.2">
      <c r="A3335" s="25" t="s">
        <v>46</v>
      </c>
      <c r="B3335" s="25" t="s">
        <v>99</v>
      </c>
      <c r="C3335" s="25" t="s">
        <v>56</v>
      </c>
      <c r="D3335" s="25" t="s">
        <v>23</v>
      </c>
      <c r="E3335" s="25" t="s">
        <v>1918</v>
      </c>
      <c r="F3335" s="2">
        <v>42192</v>
      </c>
      <c r="G3335" s="23" t="str">
        <f>TEXT(Table2[[#This Row],[Order-Date]],"mmm")</f>
        <v>Jul</v>
      </c>
      <c r="H3335">
        <v>2015</v>
      </c>
      <c r="I3335">
        <v>663920390</v>
      </c>
      <c r="J3335" s="2">
        <v>42284</v>
      </c>
      <c r="K3335" s="23">
        <f>WEEKDAY(#REF!,1)</f>
        <v>4</v>
      </c>
      <c r="L3335" s="25">
        <f>IF(#REF!&gt;=#REF!,#REF!-#REF!,"")</f>
        <v>92</v>
      </c>
      <c r="M3335" s="4">
        <v>7652</v>
      </c>
      <c r="N3335" s="5">
        <v>421.89</v>
      </c>
      <c r="O3335" s="5">
        <v>364.69</v>
      </c>
      <c r="P3335" s="5">
        <v>57.2</v>
      </c>
      <c r="Q3335" s="5">
        <f>#REF!*#REF!</f>
        <v>2790607.88</v>
      </c>
      <c r="R3335" s="5">
        <v>437694.4</v>
      </c>
      <c r="S3335" s="5">
        <f>#REF!-#REF!</f>
        <v>-2352913.48</v>
      </c>
      <c r="T3335" s="36">
        <f t="shared" si="52"/>
        <v>-0.84315445995228799</v>
      </c>
    </row>
    <row r="3336" spans="1:20" x14ac:dyDescent="0.2">
      <c r="A3336" s="25" t="s">
        <v>29</v>
      </c>
      <c r="B3336" s="25" t="s">
        <v>213</v>
      </c>
      <c r="C3336" s="25" t="s">
        <v>85</v>
      </c>
      <c r="D3336" s="25" t="s">
        <v>23</v>
      </c>
      <c r="E3336" s="25" t="s">
        <v>1915</v>
      </c>
      <c r="F3336" s="2">
        <v>41608</v>
      </c>
      <c r="G3336" s="23" t="str">
        <f>TEXT(Table2[[#This Row],[Order-Date]],"mmm")</f>
        <v>Nov</v>
      </c>
      <c r="H3336">
        <v>2013</v>
      </c>
      <c r="I3336">
        <v>990455090</v>
      </c>
      <c r="J3336" s="2">
        <v>41622</v>
      </c>
      <c r="K3336" s="23">
        <f>WEEKDAY(#REF!,1)</f>
        <v>7</v>
      </c>
      <c r="L3336" s="25">
        <f>IF(#REF!&gt;=#REF!,#REF!-#REF!,"")</f>
        <v>14</v>
      </c>
      <c r="M3336" s="4">
        <v>6526</v>
      </c>
      <c r="N3336" s="5">
        <v>668.27</v>
      </c>
      <c r="O3336" s="5">
        <v>502.54</v>
      </c>
      <c r="P3336" s="5">
        <v>165.73</v>
      </c>
      <c r="Q3336" s="5">
        <f>#REF!*#REF!</f>
        <v>3279576.04</v>
      </c>
      <c r="R3336" s="5">
        <v>1081553.98</v>
      </c>
      <c r="S3336" s="5">
        <f>#REF!-#REF!</f>
        <v>-2198022.06</v>
      </c>
      <c r="T3336" s="36">
        <f t="shared" si="52"/>
        <v>-0.67021530624427905</v>
      </c>
    </row>
    <row r="3337" spans="1:20" x14ac:dyDescent="0.2">
      <c r="A3337" s="25" t="s">
        <v>29</v>
      </c>
      <c r="B3337" s="25" t="s">
        <v>134</v>
      </c>
      <c r="C3337" s="25" t="s">
        <v>34</v>
      </c>
      <c r="D3337" s="25" t="s">
        <v>27</v>
      </c>
      <c r="E3337" s="25" t="s">
        <v>1918</v>
      </c>
      <c r="F3337" s="2">
        <v>42161</v>
      </c>
      <c r="G3337" s="23" t="str">
        <f>TEXT(Table2[[#This Row],[Order-Date]],"mmm")</f>
        <v>Jun</v>
      </c>
      <c r="H3337">
        <v>2015</v>
      </c>
      <c r="I3337">
        <v>445952498</v>
      </c>
      <c r="J3337" s="2">
        <v>42192</v>
      </c>
      <c r="K3337" s="23">
        <f>WEEKDAY(#REF!,1)</f>
        <v>3</v>
      </c>
      <c r="L3337" s="25">
        <f>IF(#REF!&gt;=#REF!,#REF!-#REF!,"")</f>
        <v>31</v>
      </c>
      <c r="M3337" s="4">
        <v>6109</v>
      </c>
      <c r="N3337" s="5">
        <v>205.7</v>
      </c>
      <c r="O3337" s="5">
        <v>117.11</v>
      </c>
      <c r="P3337" s="5">
        <v>88.59</v>
      </c>
      <c r="Q3337" s="5">
        <f>#REF!*#REF!</f>
        <v>715424.99</v>
      </c>
      <c r="R3337" s="5">
        <v>541196.31000000006</v>
      </c>
      <c r="S3337" s="5">
        <f>#REF!-#REF!</f>
        <v>-174228.68</v>
      </c>
      <c r="T3337" s="36">
        <f t="shared" si="52"/>
        <v>-0.24353172231235601</v>
      </c>
    </row>
    <row r="3338" spans="1:20" x14ac:dyDescent="0.2">
      <c r="A3338" s="25" t="s">
        <v>37</v>
      </c>
      <c r="B3338" s="25" t="s">
        <v>50</v>
      </c>
      <c r="C3338" s="25" t="s">
        <v>26</v>
      </c>
      <c r="D3338" s="25" t="s">
        <v>27</v>
      </c>
      <c r="E3338" s="25" t="s">
        <v>1918</v>
      </c>
      <c r="F3338" s="2">
        <v>40411</v>
      </c>
      <c r="G3338" s="23" t="str">
        <f>TEXT(Table2[[#This Row],[Order-Date]],"mmm")</f>
        <v>Aug</v>
      </c>
      <c r="H3338">
        <v>2010</v>
      </c>
      <c r="I3338">
        <v>138273942</v>
      </c>
      <c r="J3338" s="2">
        <v>40278</v>
      </c>
      <c r="K3338" s="23">
        <f>WEEKDAY(#REF!,1)</f>
        <v>7</v>
      </c>
      <c r="L3338" s="25" t="str">
        <f>IF(#REF!&gt;=#REF!,#REF!-#REF!,"")</f>
        <v/>
      </c>
      <c r="M3338" s="4">
        <v>7187</v>
      </c>
      <c r="N3338" s="5">
        <v>152.58000000000001</v>
      </c>
      <c r="O3338" s="5">
        <v>97.44</v>
      </c>
      <c r="P3338" s="5">
        <v>55.14</v>
      </c>
      <c r="Q3338" s="5">
        <f>#REF!*#REF!</f>
        <v>700301.28</v>
      </c>
      <c r="R3338" s="5">
        <v>396291.18</v>
      </c>
      <c r="S3338" s="5">
        <f>#REF!-#REF!</f>
        <v>-304010.09999999998</v>
      </c>
      <c r="T3338" s="36">
        <f t="shared" si="52"/>
        <v>-0.43411330049261099</v>
      </c>
    </row>
    <row r="3339" spans="1:20" x14ac:dyDescent="0.2">
      <c r="A3339" s="25" t="s">
        <v>46</v>
      </c>
      <c r="B3339" s="25" t="s">
        <v>219</v>
      </c>
      <c r="C3339" s="25" t="s">
        <v>51</v>
      </c>
      <c r="D3339" s="25" t="s">
        <v>27</v>
      </c>
      <c r="E3339" s="25" t="s">
        <v>1916</v>
      </c>
      <c r="F3339" s="2">
        <v>40222</v>
      </c>
      <c r="G3339" s="23" t="str">
        <f>TEXT(Table2[[#This Row],[Order-Date]],"mmm")</f>
        <v>Feb</v>
      </c>
      <c r="H3339">
        <v>2010</v>
      </c>
      <c r="I3339">
        <v>345593249</v>
      </c>
      <c r="J3339" s="2">
        <v>40252</v>
      </c>
      <c r="K3339" s="23">
        <f>WEEKDAY(#REF!,1)</f>
        <v>2</v>
      </c>
      <c r="L3339" s="25">
        <f>IF(#REF!&gt;=#REF!,#REF!-#REF!,"")</f>
        <v>30</v>
      </c>
      <c r="M3339" s="4">
        <v>7577</v>
      </c>
      <c r="N3339" s="5">
        <v>437.2</v>
      </c>
      <c r="O3339" s="5">
        <v>263.33</v>
      </c>
      <c r="P3339" s="5">
        <v>173.87</v>
      </c>
      <c r="Q3339" s="5">
        <f>#REF!*#REF!</f>
        <v>1995251.41</v>
      </c>
      <c r="R3339" s="5">
        <v>1317412.99</v>
      </c>
      <c r="S3339" s="5">
        <f>#REF!-#REF!</f>
        <v>-677838.42</v>
      </c>
      <c r="T3339" s="36">
        <f t="shared" si="52"/>
        <v>-0.33972581931416901</v>
      </c>
    </row>
    <row r="3340" spans="1:20" x14ac:dyDescent="0.2">
      <c r="A3340" s="25" t="s">
        <v>20</v>
      </c>
      <c r="B3340" s="25" t="s">
        <v>21</v>
      </c>
      <c r="C3340" s="25" t="s">
        <v>51</v>
      </c>
      <c r="D3340" s="25" t="s">
        <v>27</v>
      </c>
      <c r="E3340" s="25" t="s">
        <v>1917</v>
      </c>
      <c r="F3340" s="2">
        <v>40316</v>
      </c>
      <c r="G3340" s="23" t="str">
        <f>TEXT(Table2[[#This Row],[Order-Date]],"mmm")</f>
        <v>May</v>
      </c>
      <c r="H3340">
        <v>2010</v>
      </c>
      <c r="I3340">
        <v>966396749</v>
      </c>
      <c r="J3340" s="2">
        <v>40349</v>
      </c>
      <c r="K3340" s="23">
        <f>WEEKDAY(#REF!,1)</f>
        <v>1</v>
      </c>
      <c r="L3340" s="25">
        <f>IF(#REF!&gt;=#REF!,#REF!-#REF!,"")</f>
        <v>33</v>
      </c>
      <c r="M3340" s="4">
        <v>7128</v>
      </c>
      <c r="N3340" s="5">
        <v>437.2</v>
      </c>
      <c r="O3340" s="5">
        <v>263.33</v>
      </c>
      <c r="P3340" s="5">
        <v>173.87</v>
      </c>
      <c r="Q3340" s="5">
        <f>#REF!*#REF!</f>
        <v>1877016.24</v>
      </c>
      <c r="R3340" s="5">
        <v>1239345.3600000001</v>
      </c>
      <c r="S3340" s="5">
        <f>#REF!-#REF!</f>
        <v>-637670.88</v>
      </c>
      <c r="T3340" s="36">
        <f t="shared" si="52"/>
        <v>-0.33972581931416901</v>
      </c>
    </row>
    <row r="3341" spans="1:20" x14ac:dyDescent="0.2">
      <c r="A3341" s="25" t="s">
        <v>46</v>
      </c>
      <c r="B3341" s="25" t="s">
        <v>107</v>
      </c>
      <c r="C3341" s="25" t="s">
        <v>26</v>
      </c>
      <c r="D3341" s="25" t="s">
        <v>23</v>
      </c>
      <c r="E3341" s="25" t="s">
        <v>1916</v>
      </c>
      <c r="F3341" s="2">
        <v>40978</v>
      </c>
      <c r="G3341" s="23" t="str">
        <f>TEXT(Table2[[#This Row],[Order-Date]],"mmm")</f>
        <v>Mar</v>
      </c>
      <c r="H3341">
        <v>2012</v>
      </c>
      <c r="I3341">
        <v>169483268</v>
      </c>
      <c r="J3341" s="2">
        <v>41010</v>
      </c>
      <c r="K3341" s="23">
        <f>WEEKDAY(#REF!,1)</f>
        <v>4</v>
      </c>
      <c r="L3341" s="25">
        <f>IF(#REF!&gt;=#REF!,#REF!-#REF!,"")</f>
        <v>32</v>
      </c>
      <c r="M3341" s="4">
        <v>2720</v>
      </c>
      <c r="N3341" s="5">
        <v>152.58000000000001</v>
      </c>
      <c r="O3341" s="5">
        <v>97.44</v>
      </c>
      <c r="P3341" s="5">
        <v>55.14</v>
      </c>
      <c r="Q3341" s="5">
        <f>#REF!*#REF!</f>
        <v>265036.79999999999</v>
      </c>
      <c r="R3341" s="5">
        <v>149980.79999999999</v>
      </c>
      <c r="S3341" s="5">
        <f>#REF!-#REF!</f>
        <v>-115056</v>
      </c>
      <c r="T3341" s="36">
        <f t="shared" si="52"/>
        <v>-0.43411330049261099</v>
      </c>
    </row>
    <row r="3342" spans="1:20" x14ac:dyDescent="0.2">
      <c r="A3342" s="25" t="s">
        <v>32</v>
      </c>
      <c r="B3342" s="25" t="s">
        <v>209</v>
      </c>
      <c r="C3342" s="25" t="s">
        <v>34</v>
      </c>
      <c r="D3342" s="25" t="s">
        <v>23</v>
      </c>
      <c r="E3342" s="25" t="s">
        <v>1915</v>
      </c>
      <c r="F3342" s="2">
        <v>41062</v>
      </c>
      <c r="G3342" s="23" t="str">
        <f>TEXT(Table2[[#This Row],[Order-Date]],"mmm")</f>
        <v>Jun</v>
      </c>
      <c r="H3342">
        <v>2012</v>
      </c>
      <c r="I3342">
        <v>243964135</v>
      </c>
      <c r="J3342" s="2">
        <v>40966</v>
      </c>
      <c r="K3342" s="23">
        <f>WEEKDAY(#REF!,1)</f>
        <v>2</v>
      </c>
      <c r="L3342" s="25" t="str">
        <f>IF(#REF!&gt;=#REF!,#REF!-#REF!,"")</f>
        <v/>
      </c>
      <c r="M3342" s="4">
        <v>3264</v>
      </c>
      <c r="N3342" s="5">
        <v>205.7</v>
      </c>
      <c r="O3342" s="5">
        <v>117.11</v>
      </c>
      <c r="P3342" s="5">
        <v>88.59</v>
      </c>
      <c r="Q3342" s="5">
        <f>#REF!*#REF!</f>
        <v>382247.04</v>
      </c>
      <c r="R3342" s="5">
        <v>289157.76000000001</v>
      </c>
      <c r="S3342" s="5">
        <f>#REF!-#REF!</f>
        <v>-93089.279999999999</v>
      </c>
      <c r="T3342" s="36">
        <f t="shared" si="52"/>
        <v>-0.24353172231235601</v>
      </c>
    </row>
    <row r="3343" spans="1:20" x14ac:dyDescent="0.2">
      <c r="A3343" s="25" t="s">
        <v>37</v>
      </c>
      <c r="B3343" s="25" t="s">
        <v>50</v>
      </c>
      <c r="C3343" s="25" t="s">
        <v>42</v>
      </c>
      <c r="D3343" s="25" t="s">
        <v>23</v>
      </c>
      <c r="E3343" s="25" t="s">
        <v>1918</v>
      </c>
      <c r="F3343" s="2">
        <v>42103</v>
      </c>
      <c r="G3343" s="23" t="str">
        <f>TEXT(Table2[[#This Row],[Order-Date]],"mmm")</f>
        <v>Apr</v>
      </c>
      <c r="H3343">
        <v>2015</v>
      </c>
      <c r="I3343">
        <v>849263179</v>
      </c>
      <c r="J3343" s="2">
        <v>42165</v>
      </c>
      <c r="K3343" s="23">
        <f>WEEKDAY(#REF!,1)</f>
        <v>4</v>
      </c>
      <c r="L3343" s="25">
        <f>IF(#REF!&gt;=#REF!,#REF!-#REF!,"")</f>
        <v>62</v>
      </c>
      <c r="M3343" s="4">
        <v>4702</v>
      </c>
      <c r="N3343" s="5">
        <v>109.28</v>
      </c>
      <c r="O3343" s="5">
        <v>35.840000000000003</v>
      </c>
      <c r="P3343" s="5">
        <v>73.44</v>
      </c>
      <c r="Q3343" s="5">
        <f>#REF!*#REF!</f>
        <v>168519.67999999999</v>
      </c>
      <c r="R3343" s="5">
        <v>345314.88</v>
      </c>
      <c r="S3343" s="5">
        <f>#REF!-#REF!</f>
        <v>176795.2</v>
      </c>
      <c r="T3343" s="36">
        <f t="shared" si="52"/>
        <v>1.0491071428571399</v>
      </c>
    </row>
    <row r="3344" spans="1:20" x14ac:dyDescent="0.2">
      <c r="A3344" s="25" t="s">
        <v>46</v>
      </c>
      <c r="B3344" s="25" t="s">
        <v>194</v>
      </c>
      <c r="C3344" s="25" t="s">
        <v>85</v>
      </c>
      <c r="D3344" s="25" t="s">
        <v>27</v>
      </c>
      <c r="E3344" s="25" t="s">
        <v>1915</v>
      </c>
      <c r="F3344" s="2">
        <v>42612</v>
      </c>
      <c r="G3344" s="23" t="str">
        <f>TEXT(Table2[[#This Row],[Order-Date]],"mmm")</f>
        <v>Aug</v>
      </c>
      <c r="H3344">
        <v>2016</v>
      </c>
      <c r="I3344">
        <v>365116727</v>
      </c>
      <c r="J3344" s="2">
        <v>42591</v>
      </c>
      <c r="K3344" s="23">
        <f>WEEKDAY(#REF!,1)</f>
        <v>3</v>
      </c>
      <c r="L3344" s="25" t="str">
        <f>IF(#REF!&gt;=#REF!,#REF!-#REF!,"")</f>
        <v/>
      </c>
      <c r="M3344" s="4">
        <v>5008</v>
      </c>
      <c r="N3344" s="5">
        <v>668.27</v>
      </c>
      <c r="O3344" s="5">
        <v>502.54</v>
      </c>
      <c r="P3344" s="5">
        <v>165.73</v>
      </c>
      <c r="Q3344" s="5">
        <f>#REF!*#REF!</f>
        <v>2516720.3199999998</v>
      </c>
      <c r="R3344" s="5">
        <v>829975.84</v>
      </c>
      <c r="S3344" s="5">
        <f>#REF!-#REF!</f>
        <v>-1686744.48</v>
      </c>
      <c r="T3344" s="36">
        <f t="shared" si="52"/>
        <v>-0.67021530624427905</v>
      </c>
    </row>
    <row r="3345" spans="1:20" x14ac:dyDescent="0.2">
      <c r="A3345" s="25" t="s">
        <v>37</v>
      </c>
      <c r="B3345" s="25" t="s">
        <v>196</v>
      </c>
      <c r="C3345" s="25" t="s">
        <v>56</v>
      </c>
      <c r="D3345" s="25" t="s">
        <v>23</v>
      </c>
      <c r="E3345" s="25" t="s">
        <v>1917</v>
      </c>
      <c r="F3345" s="2">
        <v>41457</v>
      </c>
      <c r="G3345" s="23" t="str">
        <f>TEXT(Table2[[#This Row],[Order-Date]],"mmm")</f>
        <v>Jul</v>
      </c>
      <c r="H3345">
        <v>2013</v>
      </c>
      <c r="I3345">
        <v>841573607</v>
      </c>
      <c r="J3345" s="2">
        <v>41350</v>
      </c>
      <c r="K3345" s="23">
        <f>WEEKDAY(#REF!,1)</f>
        <v>1</v>
      </c>
      <c r="L3345" s="25" t="str">
        <f>IF(#REF!&gt;=#REF!,#REF!-#REF!,"")</f>
        <v/>
      </c>
      <c r="M3345" s="4">
        <v>9187</v>
      </c>
      <c r="N3345" s="5">
        <v>421.89</v>
      </c>
      <c r="O3345" s="5">
        <v>364.69</v>
      </c>
      <c r="P3345" s="5">
        <v>57.2</v>
      </c>
      <c r="Q3345" s="5">
        <f>#REF!*#REF!</f>
        <v>3350407.03</v>
      </c>
      <c r="R3345" s="5">
        <v>525496.4</v>
      </c>
      <c r="S3345" s="5">
        <f>#REF!-#REF!</f>
        <v>-2824910.63</v>
      </c>
      <c r="T3345" s="36">
        <f t="shared" si="52"/>
        <v>-0.84315445995228799</v>
      </c>
    </row>
    <row r="3346" spans="1:20" x14ac:dyDescent="0.2">
      <c r="A3346" s="25" t="s">
        <v>37</v>
      </c>
      <c r="B3346" s="25" t="s">
        <v>183</v>
      </c>
      <c r="C3346" s="25" t="s">
        <v>31</v>
      </c>
      <c r="D3346" s="25" t="s">
        <v>27</v>
      </c>
      <c r="E3346" s="25" t="s">
        <v>1918</v>
      </c>
      <c r="F3346" s="2">
        <v>40611</v>
      </c>
      <c r="G3346" s="23" t="str">
        <f>TEXT(Table2[[#This Row],[Order-Date]],"mmm")</f>
        <v>Mar</v>
      </c>
      <c r="H3346">
        <v>2011</v>
      </c>
      <c r="I3346">
        <v>348995149</v>
      </c>
      <c r="J3346" s="2">
        <v>40800</v>
      </c>
      <c r="K3346" s="23">
        <f>WEEKDAY(#REF!,1)</f>
        <v>4</v>
      </c>
      <c r="L3346" s="25">
        <f>IF(#REF!&gt;=#REF!,#REF!-#REF!,"")</f>
        <v>189</v>
      </c>
      <c r="M3346" s="4">
        <v>4275</v>
      </c>
      <c r="N3346" s="5">
        <v>47.45</v>
      </c>
      <c r="O3346" s="5">
        <v>31.79</v>
      </c>
      <c r="P3346" s="5">
        <v>15.66</v>
      </c>
      <c r="Q3346" s="5">
        <f>#REF!*#REF!</f>
        <v>135902.25</v>
      </c>
      <c r="R3346" s="5">
        <v>66946.5</v>
      </c>
      <c r="S3346" s="5">
        <f>#REF!-#REF!</f>
        <v>-68955.75</v>
      </c>
      <c r="T3346" s="36">
        <f t="shared" si="52"/>
        <v>-0.50739226171752105</v>
      </c>
    </row>
    <row r="3347" spans="1:20" x14ac:dyDescent="0.2">
      <c r="A3347" s="25" t="s">
        <v>29</v>
      </c>
      <c r="B3347" s="25" t="s">
        <v>64</v>
      </c>
      <c r="C3347" s="25" t="s">
        <v>49</v>
      </c>
      <c r="D3347" s="25" t="s">
        <v>27</v>
      </c>
      <c r="E3347" s="25" t="s">
        <v>1915</v>
      </c>
      <c r="F3347" s="2">
        <v>42486</v>
      </c>
      <c r="G3347" s="23" t="str">
        <f>TEXT(Table2[[#This Row],[Order-Date]],"mmm")</f>
        <v>Apr</v>
      </c>
      <c r="H3347">
        <v>2016</v>
      </c>
      <c r="I3347">
        <v>628055179</v>
      </c>
      <c r="J3347" s="2">
        <v>42503</v>
      </c>
      <c r="K3347" s="23">
        <f>WEEKDAY(#REF!,1)</f>
        <v>6</v>
      </c>
      <c r="L3347" s="25">
        <f>IF(#REF!&gt;=#REF!,#REF!-#REF!,"")</f>
        <v>17</v>
      </c>
      <c r="M3347" s="4">
        <v>4339</v>
      </c>
      <c r="N3347" s="5">
        <v>651.21</v>
      </c>
      <c r="O3347" s="5">
        <v>524.96</v>
      </c>
      <c r="P3347" s="5">
        <v>126.25</v>
      </c>
      <c r="Q3347" s="5">
        <f>#REF!*#REF!</f>
        <v>2277801.44</v>
      </c>
      <c r="R3347" s="5">
        <v>547798.75</v>
      </c>
      <c r="S3347" s="5">
        <f>#REF!-#REF!</f>
        <v>-1730002.69</v>
      </c>
      <c r="T3347" s="36">
        <f t="shared" si="52"/>
        <v>-0.75950548613227697</v>
      </c>
    </row>
    <row r="3348" spans="1:20" x14ac:dyDescent="0.2">
      <c r="A3348" s="25" t="s">
        <v>46</v>
      </c>
      <c r="B3348" s="25" t="s">
        <v>47</v>
      </c>
      <c r="C3348" s="25" t="s">
        <v>49</v>
      </c>
      <c r="D3348" s="25" t="s">
        <v>27</v>
      </c>
      <c r="E3348" s="25" t="s">
        <v>1918</v>
      </c>
      <c r="F3348" s="2">
        <v>42381</v>
      </c>
      <c r="G3348" s="23" t="str">
        <f>TEXT(Table2[[#This Row],[Order-Date]],"mmm")</f>
        <v>Jan</v>
      </c>
      <c r="H3348">
        <v>2016</v>
      </c>
      <c r="I3348">
        <v>339740025</v>
      </c>
      <c r="J3348" s="2">
        <v>42472</v>
      </c>
      <c r="K3348" s="23">
        <f>WEEKDAY(#REF!,1)</f>
        <v>3</v>
      </c>
      <c r="L3348" s="25">
        <f>IF(#REF!&gt;=#REF!,#REF!-#REF!,"")</f>
        <v>91</v>
      </c>
      <c r="M3348" s="4">
        <v>5478</v>
      </c>
      <c r="N3348" s="5">
        <v>651.21</v>
      </c>
      <c r="O3348" s="5">
        <v>524.96</v>
      </c>
      <c r="P3348" s="5">
        <v>126.25</v>
      </c>
      <c r="Q3348" s="5">
        <f>#REF!*#REF!</f>
        <v>2875730.88</v>
      </c>
      <c r="R3348" s="5">
        <v>691597.5</v>
      </c>
      <c r="S3348" s="5">
        <f>#REF!-#REF!</f>
        <v>-2184133.38</v>
      </c>
      <c r="T3348" s="36">
        <f t="shared" si="52"/>
        <v>-0.75950548613227697</v>
      </c>
    </row>
    <row r="3349" spans="1:20" x14ac:dyDescent="0.2">
      <c r="A3349" s="25" t="s">
        <v>37</v>
      </c>
      <c r="B3349" s="25" t="s">
        <v>105</v>
      </c>
      <c r="C3349" s="25" t="s">
        <v>49</v>
      </c>
      <c r="D3349" s="25" t="s">
        <v>23</v>
      </c>
      <c r="E3349" s="25" t="s">
        <v>1916</v>
      </c>
      <c r="F3349" s="2">
        <v>42165</v>
      </c>
      <c r="G3349" s="23" t="str">
        <f>TEXT(Table2[[#This Row],[Order-Date]],"mmm")</f>
        <v>Jun</v>
      </c>
      <c r="H3349">
        <v>2015</v>
      </c>
      <c r="I3349">
        <v>915348517</v>
      </c>
      <c r="J3349" s="2">
        <v>42287</v>
      </c>
      <c r="K3349" s="23">
        <f>WEEKDAY(#REF!,1)</f>
        <v>7</v>
      </c>
      <c r="L3349" s="25">
        <f>IF(#REF!&gt;=#REF!,#REF!-#REF!,"")</f>
        <v>122</v>
      </c>
      <c r="M3349" s="4">
        <v>822</v>
      </c>
      <c r="N3349" s="5">
        <v>651.21</v>
      </c>
      <c r="O3349" s="5">
        <v>524.96</v>
      </c>
      <c r="P3349" s="5">
        <v>126.25</v>
      </c>
      <c r="Q3349" s="5">
        <f>#REF!*#REF!</f>
        <v>431517.12</v>
      </c>
      <c r="R3349" s="5">
        <v>103777.5</v>
      </c>
      <c r="S3349" s="5">
        <f>#REF!-#REF!</f>
        <v>-327739.62</v>
      </c>
      <c r="T3349" s="36">
        <f t="shared" si="52"/>
        <v>-0.75950548613227697</v>
      </c>
    </row>
    <row r="3350" spans="1:20" x14ac:dyDescent="0.2">
      <c r="A3350" s="25" t="s">
        <v>32</v>
      </c>
      <c r="B3350" s="25" t="s">
        <v>93</v>
      </c>
      <c r="C3350" s="25" t="s">
        <v>39</v>
      </c>
      <c r="D3350" s="25" t="s">
        <v>23</v>
      </c>
      <c r="E3350" s="25" t="s">
        <v>1918</v>
      </c>
      <c r="F3350" s="2">
        <v>42449</v>
      </c>
      <c r="G3350" s="23" t="str">
        <f>TEXT(Table2[[#This Row],[Order-Date]],"mmm")</f>
        <v>Mar</v>
      </c>
      <c r="H3350">
        <v>2016</v>
      </c>
      <c r="I3350">
        <v>706491982</v>
      </c>
      <c r="J3350" s="2">
        <v>42678</v>
      </c>
      <c r="K3350" s="23">
        <f>WEEKDAY(#REF!,1)</f>
        <v>6</v>
      </c>
      <c r="L3350" s="25">
        <f>IF(#REF!&gt;=#REF!,#REF!-#REF!,"")</f>
        <v>229</v>
      </c>
      <c r="M3350" s="4">
        <v>5532</v>
      </c>
      <c r="N3350" s="5">
        <v>81.73</v>
      </c>
      <c r="O3350" s="5">
        <v>56.67</v>
      </c>
      <c r="P3350" s="5">
        <v>25.06</v>
      </c>
      <c r="Q3350" s="5">
        <f>#REF!*#REF!</f>
        <v>313498.44</v>
      </c>
      <c r="R3350" s="5">
        <v>138631.92000000001</v>
      </c>
      <c r="S3350" s="5">
        <f>#REF!-#REF!</f>
        <v>-174866.52</v>
      </c>
      <c r="T3350" s="36">
        <f t="shared" si="52"/>
        <v>-0.55779071819304704</v>
      </c>
    </row>
    <row r="3351" spans="1:20" x14ac:dyDescent="0.2">
      <c r="A3351" s="25" t="s">
        <v>20</v>
      </c>
      <c r="B3351" s="25" t="s">
        <v>25</v>
      </c>
      <c r="C3351" s="25" t="s">
        <v>77</v>
      </c>
      <c r="D3351" s="25" t="s">
        <v>27</v>
      </c>
      <c r="E3351" s="25" t="s">
        <v>1918</v>
      </c>
      <c r="F3351" s="2">
        <v>40729</v>
      </c>
      <c r="G3351" s="23" t="str">
        <f>TEXT(Table2[[#This Row],[Order-Date]],"mmm")</f>
        <v>Jul</v>
      </c>
      <c r="H3351">
        <v>2011</v>
      </c>
      <c r="I3351">
        <v>835094249</v>
      </c>
      <c r="J3351" s="2">
        <v>40714</v>
      </c>
      <c r="K3351" s="23">
        <f>WEEKDAY(#REF!,1)</f>
        <v>2</v>
      </c>
      <c r="L3351" s="25" t="str">
        <f>IF(#REF!&gt;=#REF!,#REF!-#REF!,"")</f>
        <v/>
      </c>
      <c r="M3351" s="4">
        <v>1801</v>
      </c>
      <c r="N3351" s="5">
        <v>154.06</v>
      </c>
      <c r="O3351" s="5">
        <v>90.93</v>
      </c>
      <c r="P3351" s="5">
        <v>63.13</v>
      </c>
      <c r="Q3351" s="5">
        <f>#REF!*#REF!</f>
        <v>163764.93</v>
      </c>
      <c r="R3351" s="5">
        <v>113697.13</v>
      </c>
      <c r="S3351" s="5">
        <f>#REF!-#REF!</f>
        <v>-50067.8</v>
      </c>
      <c r="T3351" s="36">
        <f t="shared" si="52"/>
        <v>-0.30572968217309998</v>
      </c>
    </row>
    <row r="3352" spans="1:20" x14ac:dyDescent="0.2">
      <c r="A3352" s="25" t="s">
        <v>29</v>
      </c>
      <c r="B3352" s="25" t="s">
        <v>125</v>
      </c>
      <c r="C3352" s="25" t="s">
        <v>39</v>
      </c>
      <c r="D3352" s="25" t="s">
        <v>23</v>
      </c>
      <c r="E3352" s="25" t="s">
        <v>1918</v>
      </c>
      <c r="F3352" s="2">
        <v>40335</v>
      </c>
      <c r="G3352" s="23" t="str">
        <f>TEXT(Table2[[#This Row],[Order-Date]],"mmm")</f>
        <v>Jun</v>
      </c>
      <c r="H3352">
        <v>2010</v>
      </c>
      <c r="I3352">
        <v>243391644</v>
      </c>
      <c r="J3352" s="2">
        <v>40356</v>
      </c>
      <c r="K3352" s="23">
        <f>WEEKDAY(#REF!,1)</f>
        <v>1</v>
      </c>
      <c r="L3352" s="25">
        <f>IF(#REF!&gt;=#REF!,#REF!-#REF!,"")</f>
        <v>21</v>
      </c>
      <c r="M3352" s="4">
        <v>3851</v>
      </c>
      <c r="N3352" s="5">
        <v>81.73</v>
      </c>
      <c r="O3352" s="5">
        <v>56.67</v>
      </c>
      <c r="P3352" s="5">
        <v>25.06</v>
      </c>
      <c r="Q3352" s="5">
        <f>#REF!*#REF!</f>
        <v>218236.17</v>
      </c>
      <c r="R3352" s="5">
        <v>96506.06</v>
      </c>
      <c r="S3352" s="5">
        <f>#REF!-#REF!</f>
        <v>-121730.11</v>
      </c>
      <c r="T3352" s="36">
        <f t="shared" si="52"/>
        <v>-0.55779071819304704</v>
      </c>
    </row>
    <row r="3353" spans="1:20" x14ac:dyDescent="0.2">
      <c r="A3353" s="25" t="s">
        <v>40</v>
      </c>
      <c r="B3353" s="25" t="s">
        <v>41</v>
      </c>
      <c r="C3353" s="25" t="s">
        <v>85</v>
      </c>
      <c r="D3353" s="25" t="s">
        <v>27</v>
      </c>
      <c r="E3353" s="25" t="s">
        <v>1917</v>
      </c>
      <c r="F3353" s="2">
        <v>41249</v>
      </c>
      <c r="G3353" s="23" t="str">
        <f>TEXT(Table2[[#This Row],[Order-Date]],"mmm")</f>
        <v>Dec</v>
      </c>
      <c r="H3353">
        <v>2012</v>
      </c>
      <c r="I3353">
        <v>643932998</v>
      </c>
      <c r="J3353" s="2">
        <v>41115</v>
      </c>
      <c r="K3353" s="23">
        <f>WEEKDAY(#REF!,1)</f>
        <v>4</v>
      </c>
      <c r="L3353" s="25" t="str">
        <f>IF(#REF!&gt;=#REF!,#REF!-#REF!,"")</f>
        <v/>
      </c>
      <c r="M3353" s="4">
        <v>2938</v>
      </c>
      <c r="N3353" s="5">
        <v>668.27</v>
      </c>
      <c r="O3353" s="5">
        <v>502.54</v>
      </c>
      <c r="P3353" s="5">
        <v>165.73</v>
      </c>
      <c r="Q3353" s="5">
        <f>#REF!*#REF!</f>
        <v>1476462.52</v>
      </c>
      <c r="R3353" s="5">
        <v>486914.74</v>
      </c>
      <c r="S3353" s="5">
        <f>#REF!-#REF!</f>
        <v>-989547.78</v>
      </c>
      <c r="T3353" s="36">
        <f t="shared" si="52"/>
        <v>-0.67021530624427905</v>
      </c>
    </row>
    <row r="3354" spans="1:20" x14ac:dyDescent="0.2">
      <c r="A3354" s="25" t="s">
        <v>32</v>
      </c>
      <c r="B3354" s="25" t="s">
        <v>87</v>
      </c>
      <c r="C3354" s="25" t="s">
        <v>77</v>
      </c>
      <c r="D3354" s="25" t="s">
        <v>27</v>
      </c>
      <c r="E3354" s="25" t="s">
        <v>1917</v>
      </c>
      <c r="F3354" s="2">
        <v>42899</v>
      </c>
      <c r="G3354" s="23" t="str">
        <f>TEXT(Table2[[#This Row],[Order-Date]],"mmm")</f>
        <v>Jun</v>
      </c>
      <c r="H3354">
        <v>2017</v>
      </c>
      <c r="I3354">
        <v>669579637</v>
      </c>
      <c r="J3354" s="2">
        <v>42910</v>
      </c>
      <c r="K3354" s="23">
        <f>WEEKDAY(#REF!,1)</f>
        <v>7</v>
      </c>
      <c r="L3354" s="25">
        <f>IF(#REF!&gt;=#REF!,#REF!-#REF!,"")</f>
        <v>11</v>
      </c>
      <c r="M3354" s="4">
        <v>2349</v>
      </c>
      <c r="N3354" s="5">
        <v>154.06</v>
      </c>
      <c r="O3354" s="5">
        <v>90.93</v>
      </c>
      <c r="P3354" s="5">
        <v>63.13</v>
      </c>
      <c r="Q3354" s="5">
        <f>#REF!*#REF!</f>
        <v>213594.57</v>
      </c>
      <c r="R3354" s="5">
        <v>148292.37</v>
      </c>
      <c r="S3354" s="5">
        <f>#REF!-#REF!</f>
        <v>-65302.2</v>
      </c>
      <c r="T3354" s="36">
        <f t="shared" si="52"/>
        <v>-0.30572968217309998</v>
      </c>
    </row>
    <row r="3355" spans="1:20" x14ac:dyDescent="0.2">
      <c r="A3355" s="25" t="s">
        <v>29</v>
      </c>
      <c r="B3355" s="25" t="s">
        <v>109</v>
      </c>
      <c r="C3355" s="25" t="s">
        <v>42</v>
      </c>
      <c r="D3355" s="25" t="s">
        <v>23</v>
      </c>
      <c r="E3355" s="25" t="s">
        <v>1917</v>
      </c>
      <c r="F3355" s="2">
        <v>42311</v>
      </c>
      <c r="G3355" s="23" t="str">
        <f>TEXT(Table2[[#This Row],[Order-Date]],"mmm")</f>
        <v>Nov</v>
      </c>
      <c r="H3355">
        <v>2015</v>
      </c>
      <c r="I3355">
        <v>823505389</v>
      </c>
      <c r="J3355" s="2">
        <v>42093</v>
      </c>
      <c r="K3355" s="23">
        <f>WEEKDAY(#REF!,1)</f>
        <v>2</v>
      </c>
      <c r="L3355" s="25" t="str">
        <f>IF(#REF!&gt;=#REF!,#REF!-#REF!,"")</f>
        <v/>
      </c>
      <c r="M3355" s="4">
        <v>2400</v>
      </c>
      <c r="N3355" s="5">
        <v>109.28</v>
      </c>
      <c r="O3355" s="5">
        <v>35.840000000000003</v>
      </c>
      <c r="P3355" s="5">
        <v>73.44</v>
      </c>
      <c r="Q3355" s="5">
        <f>#REF!*#REF!</f>
        <v>86016</v>
      </c>
      <c r="R3355" s="5">
        <v>176256</v>
      </c>
      <c r="S3355" s="5">
        <f>#REF!-#REF!</f>
        <v>90240</v>
      </c>
      <c r="T3355" s="36">
        <f t="shared" si="52"/>
        <v>1.0491071428571399</v>
      </c>
    </row>
    <row r="3356" spans="1:20" x14ac:dyDescent="0.2">
      <c r="A3356" s="25" t="s">
        <v>20</v>
      </c>
      <c r="B3356" s="25" t="s">
        <v>21</v>
      </c>
      <c r="C3356" s="25" t="s">
        <v>56</v>
      </c>
      <c r="D3356" s="25" t="s">
        <v>27</v>
      </c>
      <c r="E3356" s="25" t="s">
        <v>1917</v>
      </c>
      <c r="F3356" s="2">
        <v>40774</v>
      </c>
      <c r="G3356" s="23" t="str">
        <f>TEXT(Table2[[#This Row],[Order-Date]],"mmm")</f>
        <v>Aug</v>
      </c>
      <c r="H3356">
        <v>2011</v>
      </c>
      <c r="I3356">
        <v>329196584</v>
      </c>
      <c r="J3356" s="2">
        <v>40795</v>
      </c>
      <c r="K3356" s="23">
        <f>WEEKDAY(#REF!,1)</f>
        <v>6</v>
      </c>
      <c r="L3356" s="25">
        <f>IF(#REF!&gt;=#REF!,#REF!-#REF!,"")</f>
        <v>21</v>
      </c>
      <c r="M3356" s="4">
        <v>5439</v>
      </c>
      <c r="N3356" s="5">
        <v>421.89</v>
      </c>
      <c r="O3356" s="5">
        <v>364.69</v>
      </c>
      <c r="P3356" s="5">
        <v>57.2</v>
      </c>
      <c r="Q3356" s="5">
        <f>#REF!*#REF!</f>
        <v>1983548.91</v>
      </c>
      <c r="R3356" s="5">
        <v>311110.8</v>
      </c>
      <c r="S3356" s="5">
        <f>#REF!-#REF!</f>
        <v>-1672438.11</v>
      </c>
      <c r="T3356" s="36">
        <f t="shared" si="52"/>
        <v>-0.84315445995228799</v>
      </c>
    </row>
    <row r="3357" spans="1:20" x14ac:dyDescent="0.2">
      <c r="A3357" s="25" t="s">
        <v>32</v>
      </c>
      <c r="B3357" s="25" t="s">
        <v>186</v>
      </c>
      <c r="C3357" s="25" t="s">
        <v>56</v>
      </c>
      <c r="D3357" s="25" t="s">
        <v>23</v>
      </c>
      <c r="E3357" s="25" t="s">
        <v>1916</v>
      </c>
      <c r="F3357" s="2">
        <v>40360</v>
      </c>
      <c r="G3357" s="23" t="str">
        <f>TEXT(Table2[[#This Row],[Order-Date]],"mmm")</f>
        <v>Jul</v>
      </c>
      <c r="H3357">
        <v>2010</v>
      </c>
      <c r="I3357">
        <v>280452048</v>
      </c>
      <c r="J3357" s="2">
        <v>40192</v>
      </c>
      <c r="K3357" s="23">
        <f>WEEKDAY(#REF!,1)</f>
        <v>5</v>
      </c>
      <c r="L3357" s="25" t="str">
        <f>IF(#REF!&gt;=#REF!,#REF!-#REF!,"")</f>
        <v/>
      </c>
      <c r="M3357" s="4">
        <v>848</v>
      </c>
      <c r="N3357" s="5">
        <v>421.89</v>
      </c>
      <c r="O3357" s="5">
        <v>364.69</v>
      </c>
      <c r="P3357" s="5">
        <v>57.2</v>
      </c>
      <c r="Q3357" s="5">
        <f>#REF!*#REF!</f>
        <v>309257.12</v>
      </c>
      <c r="R3357" s="5">
        <v>48505.599999999999</v>
      </c>
      <c r="S3357" s="5">
        <f>#REF!-#REF!</f>
        <v>-260751.52</v>
      </c>
      <c r="T3357" s="36">
        <f t="shared" si="52"/>
        <v>-0.84315445995228799</v>
      </c>
    </row>
    <row r="3358" spans="1:20" x14ac:dyDescent="0.2">
      <c r="A3358" s="25" t="s">
        <v>20</v>
      </c>
      <c r="B3358" s="25" t="s">
        <v>114</v>
      </c>
      <c r="C3358" s="25" t="s">
        <v>49</v>
      </c>
      <c r="D3358" s="25" t="s">
        <v>27</v>
      </c>
      <c r="E3358" s="25" t="s">
        <v>1917</v>
      </c>
      <c r="F3358" s="2">
        <v>41880</v>
      </c>
      <c r="G3358" s="23" t="str">
        <f>TEXT(Table2[[#This Row],[Order-Date]],"mmm")</f>
        <v>Aug</v>
      </c>
      <c r="H3358">
        <v>2014</v>
      </c>
      <c r="I3358">
        <v>491383111</v>
      </c>
      <c r="J3358" s="2">
        <v>41769</v>
      </c>
      <c r="K3358" s="23">
        <f>WEEKDAY(#REF!,1)</f>
        <v>7</v>
      </c>
      <c r="L3358" s="25" t="str">
        <f>IF(#REF!&gt;=#REF!,#REF!-#REF!,"")</f>
        <v/>
      </c>
      <c r="M3358" s="4">
        <v>37</v>
      </c>
      <c r="N3358" s="5">
        <v>651.21</v>
      </c>
      <c r="O3358" s="5">
        <v>524.96</v>
      </c>
      <c r="P3358" s="5">
        <v>126.25</v>
      </c>
      <c r="Q3358" s="5">
        <f>#REF!*#REF!</f>
        <v>19423.52</v>
      </c>
      <c r="R3358" s="5">
        <v>4671.25</v>
      </c>
      <c r="S3358" s="5">
        <f>#REF!-#REF!</f>
        <v>-14752.27</v>
      </c>
      <c r="T3358" s="36">
        <f t="shared" si="52"/>
        <v>-0.75950548613227697</v>
      </c>
    </row>
    <row r="3359" spans="1:20" x14ac:dyDescent="0.2">
      <c r="A3359" s="25" t="s">
        <v>29</v>
      </c>
      <c r="B3359" s="25" t="s">
        <v>214</v>
      </c>
      <c r="C3359" s="25" t="s">
        <v>26</v>
      </c>
      <c r="D3359" s="25" t="s">
        <v>23</v>
      </c>
      <c r="E3359" s="25" t="s">
        <v>1916</v>
      </c>
      <c r="F3359" s="2">
        <v>40907</v>
      </c>
      <c r="G3359" s="23" t="str">
        <f>TEXT(Table2[[#This Row],[Order-Date]],"mmm")</f>
        <v>Dec</v>
      </c>
      <c r="H3359">
        <v>2011</v>
      </c>
      <c r="I3359">
        <v>846413600</v>
      </c>
      <c r="J3359" s="2">
        <v>40908</v>
      </c>
      <c r="K3359" s="23">
        <f>WEEKDAY(#REF!,1)</f>
        <v>7</v>
      </c>
      <c r="L3359" s="25">
        <f>IF(#REF!&gt;=#REF!,#REF!-#REF!,"")</f>
        <v>1</v>
      </c>
      <c r="M3359" s="4">
        <v>1448</v>
      </c>
      <c r="N3359" s="5">
        <v>152.58000000000001</v>
      </c>
      <c r="O3359" s="5">
        <v>97.44</v>
      </c>
      <c r="P3359" s="5">
        <v>55.14</v>
      </c>
      <c r="Q3359" s="5">
        <f>#REF!*#REF!</f>
        <v>141093.12</v>
      </c>
      <c r="R3359" s="5">
        <v>79842.720000000001</v>
      </c>
      <c r="S3359" s="5">
        <f>#REF!-#REF!</f>
        <v>-61250.400000000001</v>
      </c>
      <c r="T3359" s="36">
        <f t="shared" si="52"/>
        <v>-0.43411330049261099</v>
      </c>
    </row>
    <row r="3360" spans="1:20" x14ac:dyDescent="0.2">
      <c r="A3360" s="25" t="s">
        <v>29</v>
      </c>
      <c r="B3360" s="25" t="s">
        <v>130</v>
      </c>
      <c r="C3360" s="25" t="s">
        <v>65</v>
      </c>
      <c r="D3360" s="25" t="s">
        <v>27</v>
      </c>
      <c r="E3360" s="25" t="s">
        <v>1918</v>
      </c>
      <c r="F3360" s="2">
        <v>40999</v>
      </c>
      <c r="G3360" s="23" t="str">
        <f>TEXT(Table2[[#This Row],[Order-Date]],"mmm")</f>
        <v>Mar</v>
      </c>
      <c r="H3360">
        <v>2012</v>
      </c>
      <c r="I3360">
        <v>850279843</v>
      </c>
      <c r="J3360" s="2">
        <v>41186</v>
      </c>
      <c r="K3360" s="23">
        <f>WEEKDAY(#REF!,1)</f>
        <v>5</v>
      </c>
      <c r="L3360" s="25">
        <f>IF(#REF!&gt;=#REF!,#REF!-#REF!,"")</f>
        <v>187</v>
      </c>
      <c r="M3360" s="4">
        <v>5556</v>
      </c>
      <c r="N3360" s="5">
        <v>9.33</v>
      </c>
      <c r="O3360" s="5">
        <v>6.92</v>
      </c>
      <c r="P3360" s="5">
        <v>2.41</v>
      </c>
      <c r="Q3360" s="5">
        <f>#REF!*#REF!</f>
        <v>38447.519999999997</v>
      </c>
      <c r="R3360" s="5">
        <v>13389.96</v>
      </c>
      <c r="S3360" s="5">
        <f>#REF!-#REF!</f>
        <v>-25057.56</v>
      </c>
      <c r="T3360" s="36">
        <f t="shared" si="52"/>
        <v>-0.65173410404624299</v>
      </c>
    </row>
    <row r="3361" spans="1:20" x14ac:dyDescent="0.2">
      <c r="A3361" s="25" t="s">
        <v>46</v>
      </c>
      <c r="B3361" s="25" t="s">
        <v>195</v>
      </c>
      <c r="C3361" s="25" t="s">
        <v>65</v>
      </c>
      <c r="D3361" s="25" t="s">
        <v>27</v>
      </c>
      <c r="E3361" s="25" t="s">
        <v>1915</v>
      </c>
      <c r="F3361" s="2">
        <v>42160</v>
      </c>
      <c r="G3361" s="23" t="str">
        <f>TEXT(Table2[[#This Row],[Order-Date]],"mmm")</f>
        <v>Jun</v>
      </c>
      <c r="H3361">
        <v>2015</v>
      </c>
      <c r="I3361">
        <v>978030669</v>
      </c>
      <c r="J3361" s="2">
        <v>42138</v>
      </c>
      <c r="K3361" s="23">
        <f>WEEKDAY(#REF!,1)</f>
        <v>5</v>
      </c>
      <c r="L3361" s="25" t="str">
        <f>IF(#REF!&gt;=#REF!,#REF!-#REF!,"")</f>
        <v/>
      </c>
      <c r="M3361" s="4">
        <v>9864</v>
      </c>
      <c r="N3361" s="5">
        <v>9.33</v>
      </c>
      <c r="O3361" s="5">
        <v>6.92</v>
      </c>
      <c r="P3361" s="5">
        <v>2.41</v>
      </c>
      <c r="Q3361" s="5">
        <f>#REF!*#REF!</f>
        <v>68258.880000000005</v>
      </c>
      <c r="R3361" s="5">
        <v>23772.240000000002</v>
      </c>
      <c r="S3361" s="5">
        <f>#REF!-#REF!</f>
        <v>-44486.64</v>
      </c>
      <c r="T3361" s="36">
        <f t="shared" si="52"/>
        <v>-0.65173410404624299</v>
      </c>
    </row>
    <row r="3362" spans="1:20" x14ac:dyDescent="0.2">
      <c r="A3362" s="25" t="s">
        <v>32</v>
      </c>
      <c r="B3362" s="25" t="s">
        <v>127</v>
      </c>
      <c r="C3362" s="25" t="s">
        <v>31</v>
      </c>
      <c r="D3362" s="25" t="s">
        <v>27</v>
      </c>
      <c r="E3362" s="25" t="s">
        <v>1917</v>
      </c>
      <c r="F3362" s="2">
        <v>41900</v>
      </c>
      <c r="G3362" s="23" t="str">
        <f>TEXT(Table2[[#This Row],[Order-Date]],"mmm")</f>
        <v>Sep</v>
      </c>
      <c r="H3362">
        <v>2014</v>
      </c>
      <c r="I3362">
        <v>425027406</v>
      </c>
      <c r="J3362" s="2">
        <v>41905</v>
      </c>
      <c r="K3362" s="23">
        <f>WEEKDAY(#REF!,1)</f>
        <v>3</v>
      </c>
      <c r="L3362" s="25">
        <f>IF(#REF!&gt;=#REF!,#REF!-#REF!,"")</f>
        <v>5</v>
      </c>
      <c r="M3362" s="4">
        <v>3909</v>
      </c>
      <c r="N3362" s="5">
        <v>47.45</v>
      </c>
      <c r="O3362" s="5">
        <v>31.79</v>
      </c>
      <c r="P3362" s="5">
        <v>15.66</v>
      </c>
      <c r="Q3362" s="5">
        <f>#REF!*#REF!</f>
        <v>124267.11</v>
      </c>
      <c r="R3362" s="5">
        <v>61214.94</v>
      </c>
      <c r="S3362" s="5">
        <f>#REF!-#REF!</f>
        <v>-63052.17</v>
      </c>
      <c r="T3362" s="36">
        <f t="shared" si="52"/>
        <v>-0.50739226171752105</v>
      </c>
    </row>
    <row r="3363" spans="1:20" x14ac:dyDescent="0.2">
      <c r="A3363" s="25" t="s">
        <v>20</v>
      </c>
      <c r="B3363" s="25" t="s">
        <v>53</v>
      </c>
      <c r="C3363" s="25" t="s">
        <v>31</v>
      </c>
      <c r="D3363" s="25" t="s">
        <v>23</v>
      </c>
      <c r="E3363" s="25" t="s">
        <v>1915</v>
      </c>
      <c r="F3363" s="2">
        <v>42707</v>
      </c>
      <c r="G3363" s="23" t="str">
        <f>TEXT(Table2[[#This Row],[Order-Date]],"mmm")</f>
        <v>Dec</v>
      </c>
      <c r="H3363">
        <v>2016</v>
      </c>
      <c r="I3363">
        <v>256943881</v>
      </c>
      <c r="J3363" s="2">
        <v>42490</v>
      </c>
      <c r="K3363" s="23">
        <f>WEEKDAY(#REF!,1)</f>
        <v>7</v>
      </c>
      <c r="L3363" s="25" t="str">
        <f>IF(#REF!&gt;=#REF!,#REF!-#REF!,"")</f>
        <v/>
      </c>
      <c r="M3363" s="4">
        <v>4259</v>
      </c>
      <c r="N3363" s="5">
        <v>47.45</v>
      </c>
      <c r="O3363" s="5">
        <v>31.79</v>
      </c>
      <c r="P3363" s="5">
        <v>15.66</v>
      </c>
      <c r="Q3363" s="5">
        <f>#REF!*#REF!</f>
        <v>135393.60999999999</v>
      </c>
      <c r="R3363" s="5">
        <v>66695.94</v>
      </c>
      <c r="S3363" s="5">
        <f>#REF!-#REF!</f>
        <v>-68697.67</v>
      </c>
      <c r="T3363" s="36">
        <f t="shared" si="52"/>
        <v>-0.50739226171752105</v>
      </c>
    </row>
    <row r="3364" spans="1:20" x14ac:dyDescent="0.2">
      <c r="A3364" s="25" t="s">
        <v>37</v>
      </c>
      <c r="B3364" s="25" t="s">
        <v>50</v>
      </c>
      <c r="C3364" s="25" t="s">
        <v>51</v>
      </c>
      <c r="D3364" s="25" t="s">
        <v>27</v>
      </c>
      <c r="E3364" s="25" t="s">
        <v>1917</v>
      </c>
      <c r="F3364" s="2">
        <v>40748</v>
      </c>
      <c r="G3364" s="23" t="str">
        <f>TEXT(Table2[[#This Row],[Order-Date]],"mmm")</f>
        <v>Jul</v>
      </c>
      <c r="H3364">
        <v>2011</v>
      </c>
      <c r="I3364">
        <v>259766423</v>
      </c>
      <c r="J3364" s="2">
        <v>40856</v>
      </c>
      <c r="K3364" s="23">
        <f>WEEKDAY(#REF!,1)</f>
        <v>4</v>
      </c>
      <c r="L3364" s="25">
        <f>IF(#REF!&gt;=#REF!,#REF!-#REF!,"")</f>
        <v>108</v>
      </c>
      <c r="M3364" s="4">
        <v>9512</v>
      </c>
      <c r="N3364" s="5">
        <v>437.2</v>
      </c>
      <c r="O3364" s="5">
        <v>263.33</v>
      </c>
      <c r="P3364" s="5">
        <v>173.87</v>
      </c>
      <c r="Q3364" s="5">
        <f>#REF!*#REF!</f>
        <v>2504794.96</v>
      </c>
      <c r="R3364" s="5">
        <v>1653851.44</v>
      </c>
      <c r="S3364" s="5">
        <f>#REF!-#REF!</f>
        <v>-850943.52</v>
      </c>
      <c r="T3364" s="36">
        <f t="shared" si="52"/>
        <v>-0.33972581931416901</v>
      </c>
    </row>
    <row r="3365" spans="1:20" x14ac:dyDescent="0.2">
      <c r="A3365" s="25" t="s">
        <v>20</v>
      </c>
      <c r="B3365" s="25" t="s">
        <v>53</v>
      </c>
      <c r="C3365" s="25" t="s">
        <v>31</v>
      </c>
      <c r="D3365" s="25" t="s">
        <v>23</v>
      </c>
      <c r="E3365" s="25" t="s">
        <v>1917</v>
      </c>
      <c r="F3365" s="2">
        <v>41116</v>
      </c>
      <c r="G3365" s="23" t="str">
        <f>TEXT(Table2[[#This Row],[Order-Date]],"mmm")</f>
        <v>Jul</v>
      </c>
      <c r="H3365">
        <v>2012</v>
      </c>
      <c r="I3365">
        <v>289793860</v>
      </c>
      <c r="J3365" s="2">
        <v>41119</v>
      </c>
      <c r="K3365" s="23">
        <f>WEEKDAY(#REF!,1)</f>
        <v>1</v>
      </c>
      <c r="L3365" s="25">
        <f>IF(#REF!&gt;=#REF!,#REF!-#REF!,"")</f>
        <v>3</v>
      </c>
      <c r="M3365" s="4">
        <v>5298</v>
      </c>
      <c r="N3365" s="5">
        <v>47.45</v>
      </c>
      <c r="O3365" s="5">
        <v>31.79</v>
      </c>
      <c r="P3365" s="5">
        <v>15.66</v>
      </c>
      <c r="Q3365" s="5">
        <f>#REF!*#REF!</f>
        <v>168423.42</v>
      </c>
      <c r="R3365" s="5">
        <v>82966.679999999993</v>
      </c>
      <c r="S3365" s="5">
        <f>#REF!-#REF!</f>
        <v>-85456.74</v>
      </c>
      <c r="T3365" s="36">
        <f t="shared" si="52"/>
        <v>-0.50739226171752105</v>
      </c>
    </row>
    <row r="3366" spans="1:20" x14ac:dyDescent="0.2">
      <c r="A3366" s="25" t="s">
        <v>46</v>
      </c>
      <c r="B3366" s="25" t="s">
        <v>108</v>
      </c>
      <c r="C3366" s="25" t="s">
        <v>65</v>
      </c>
      <c r="D3366" s="25" t="s">
        <v>27</v>
      </c>
      <c r="E3366" s="25" t="s">
        <v>1917</v>
      </c>
      <c r="F3366" s="2">
        <v>42698</v>
      </c>
      <c r="G3366" s="23" t="str">
        <f>TEXT(Table2[[#This Row],[Order-Date]],"mmm")</f>
        <v>Nov</v>
      </c>
      <c r="H3366">
        <v>2016</v>
      </c>
      <c r="I3366">
        <v>723637521</v>
      </c>
      <c r="J3366" s="2">
        <v>42724</v>
      </c>
      <c r="K3366" s="23">
        <f>WEEKDAY(#REF!,1)</f>
        <v>3</v>
      </c>
      <c r="L3366" s="25">
        <f>IF(#REF!&gt;=#REF!,#REF!-#REF!,"")</f>
        <v>26</v>
      </c>
      <c r="M3366" s="4">
        <v>9278</v>
      </c>
      <c r="N3366" s="5">
        <v>9.33</v>
      </c>
      <c r="O3366" s="5">
        <v>6.92</v>
      </c>
      <c r="P3366" s="5">
        <v>2.41</v>
      </c>
      <c r="Q3366" s="5">
        <f>#REF!*#REF!</f>
        <v>64203.76</v>
      </c>
      <c r="R3366" s="5">
        <v>22359.98</v>
      </c>
      <c r="S3366" s="5">
        <f>#REF!-#REF!</f>
        <v>-41843.78</v>
      </c>
      <c r="T3366" s="36">
        <f t="shared" si="52"/>
        <v>-0.65173410404624299</v>
      </c>
    </row>
    <row r="3367" spans="1:20" x14ac:dyDescent="0.2">
      <c r="A3367" s="25" t="s">
        <v>46</v>
      </c>
      <c r="B3367" s="25" t="s">
        <v>173</v>
      </c>
      <c r="C3367" s="25" t="s">
        <v>34</v>
      </c>
      <c r="D3367" s="25" t="s">
        <v>27</v>
      </c>
      <c r="E3367" s="25" t="s">
        <v>1917</v>
      </c>
      <c r="F3367" s="2">
        <v>40828</v>
      </c>
      <c r="G3367" s="23" t="str">
        <f>TEXT(Table2[[#This Row],[Order-Date]],"mmm")</f>
        <v>Oct</v>
      </c>
      <c r="H3367">
        <v>2011</v>
      </c>
      <c r="I3367">
        <v>208221232</v>
      </c>
      <c r="J3367" s="2">
        <v>40905</v>
      </c>
      <c r="K3367" s="23">
        <f>WEEKDAY(#REF!,1)</f>
        <v>4</v>
      </c>
      <c r="L3367" s="25">
        <f>IF(#REF!&gt;=#REF!,#REF!-#REF!,"")</f>
        <v>77</v>
      </c>
      <c r="M3367" s="4">
        <v>6145</v>
      </c>
      <c r="N3367" s="5">
        <v>205.7</v>
      </c>
      <c r="O3367" s="5">
        <v>117.11</v>
      </c>
      <c r="P3367" s="5">
        <v>88.59</v>
      </c>
      <c r="Q3367" s="5">
        <f>#REF!*#REF!</f>
        <v>719640.95</v>
      </c>
      <c r="R3367" s="5">
        <v>544385.55000000005</v>
      </c>
      <c r="S3367" s="5">
        <f>#REF!-#REF!</f>
        <v>-175255.4</v>
      </c>
      <c r="T3367" s="36">
        <f t="shared" si="52"/>
        <v>-0.24353172231235601</v>
      </c>
    </row>
    <row r="3368" spans="1:20" x14ac:dyDescent="0.2">
      <c r="A3368" s="25" t="s">
        <v>20</v>
      </c>
      <c r="B3368" s="25" t="s">
        <v>25</v>
      </c>
      <c r="C3368" s="25" t="s">
        <v>77</v>
      </c>
      <c r="D3368" s="25" t="s">
        <v>23</v>
      </c>
      <c r="E3368" s="25" t="s">
        <v>1918</v>
      </c>
      <c r="F3368" s="2">
        <v>42619</v>
      </c>
      <c r="G3368" s="23" t="str">
        <f>TEXT(Table2[[#This Row],[Order-Date]],"mmm")</f>
        <v>Sep</v>
      </c>
      <c r="H3368">
        <v>2016</v>
      </c>
      <c r="I3368">
        <v>610781323</v>
      </c>
      <c r="J3368" s="2">
        <v>42572</v>
      </c>
      <c r="K3368" s="23">
        <f>WEEKDAY(#REF!,1)</f>
        <v>5</v>
      </c>
      <c r="L3368" s="25" t="str">
        <f>IF(#REF!&gt;=#REF!,#REF!-#REF!,"")</f>
        <v/>
      </c>
      <c r="M3368" s="4">
        <v>2621</v>
      </c>
      <c r="N3368" s="5">
        <v>154.06</v>
      </c>
      <c r="O3368" s="5">
        <v>90.93</v>
      </c>
      <c r="P3368" s="5">
        <v>63.13</v>
      </c>
      <c r="Q3368" s="5">
        <f>#REF!*#REF!</f>
        <v>238327.53</v>
      </c>
      <c r="R3368" s="5">
        <v>165463.73000000001</v>
      </c>
      <c r="S3368" s="5">
        <f>#REF!-#REF!</f>
        <v>-72863.8</v>
      </c>
      <c r="T3368" s="36">
        <f t="shared" si="52"/>
        <v>-0.30572968217309998</v>
      </c>
    </row>
    <row r="3369" spans="1:20" x14ac:dyDescent="0.2">
      <c r="A3369" s="25" t="s">
        <v>32</v>
      </c>
      <c r="B3369" s="25" t="s">
        <v>200</v>
      </c>
      <c r="C3369" s="25" t="s">
        <v>31</v>
      </c>
      <c r="D3369" s="25" t="s">
        <v>27</v>
      </c>
      <c r="E3369" s="25" t="s">
        <v>1917</v>
      </c>
      <c r="F3369" s="2">
        <v>42414</v>
      </c>
      <c r="G3369" s="23" t="str">
        <f>TEXT(Table2[[#This Row],[Order-Date]],"mmm")</f>
        <v>Feb</v>
      </c>
      <c r="H3369">
        <v>2016</v>
      </c>
      <c r="I3369">
        <v>268866622</v>
      </c>
      <c r="J3369" s="2">
        <v>42464</v>
      </c>
      <c r="K3369" s="23">
        <f>WEEKDAY(#REF!,1)</f>
        <v>2</v>
      </c>
      <c r="L3369" s="25">
        <f>IF(#REF!&gt;=#REF!,#REF!-#REF!,"")</f>
        <v>50</v>
      </c>
      <c r="M3369" s="4">
        <v>2463</v>
      </c>
      <c r="N3369" s="5">
        <v>47.45</v>
      </c>
      <c r="O3369" s="5">
        <v>31.79</v>
      </c>
      <c r="P3369" s="5">
        <v>15.66</v>
      </c>
      <c r="Q3369" s="5">
        <f>#REF!*#REF!</f>
        <v>78298.77</v>
      </c>
      <c r="R3369" s="5">
        <v>38570.58</v>
      </c>
      <c r="S3369" s="5">
        <f>#REF!-#REF!</f>
        <v>-39728.19</v>
      </c>
      <c r="T3369" s="36">
        <f t="shared" si="52"/>
        <v>-0.50739226171752105</v>
      </c>
    </row>
    <row r="3370" spans="1:20" x14ac:dyDescent="0.2">
      <c r="A3370" s="25" t="s">
        <v>37</v>
      </c>
      <c r="B3370" s="25" t="s">
        <v>55</v>
      </c>
      <c r="C3370" s="25" t="s">
        <v>49</v>
      </c>
      <c r="D3370" s="25" t="s">
        <v>27</v>
      </c>
      <c r="E3370" s="25" t="s">
        <v>1917</v>
      </c>
      <c r="F3370" s="2">
        <v>41072</v>
      </c>
      <c r="G3370" s="23" t="str">
        <f>TEXT(Table2[[#This Row],[Order-Date]],"mmm")</f>
        <v>Jun</v>
      </c>
      <c r="H3370">
        <v>2012</v>
      </c>
      <c r="I3370">
        <v>740338456</v>
      </c>
      <c r="J3370" s="2">
        <v>41255</v>
      </c>
      <c r="K3370" s="23">
        <f>WEEKDAY(#REF!,1)</f>
        <v>4</v>
      </c>
      <c r="L3370" s="25">
        <f>IF(#REF!&gt;=#REF!,#REF!-#REF!,"")</f>
        <v>183</v>
      </c>
      <c r="M3370" s="4">
        <v>1456</v>
      </c>
      <c r="N3370" s="5">
        <v>651.21</v>
      </c>
      <c r="O3370" s="5">
        <v>524.96</v>
      </c>
      <c r="P3370" s="5">
        <v>126.25</v>
      </c>
      <c r="Q3370" s="5">
        <f>#REF!*#REF!</f>
        <v>764341.76000000001</v>
      </c>
      <c r="R3370" s="5">
        <v>183820</v>
      </c>
      <c r="S3370" s="5">
        <f>#REF!-#REF!</f>
        <v>-580521.76</v>
      </c>
      <c r="T3370" s="36">
        <f t="shared" si="52"/>
        <v>-0.75950548613227697</v>
      </c>
    </row>
    <row r="3371" spans="1:20" x14ac:dyDescent="0.2">
      <c r="A3371" s="25" t="s">
        <v>40</v>
      </c>
      <c r="B3371" s="25" t="s">
        <v>101</v>
      </c>
      <c r="C3371" s="25" t="s">
        <v>85</v>
      </c>
      <c r="D3371" s="25" t="s">
        <v>27</v>
      </c>
      <c r="E3371" s="25" t="s">
        <v>1918</v>
      </c>
      <c r="F3371" s="2">
        <v>41516</v>
      </c>
      <c r="G3371" s="23" t="str">
        <f>TEXT(Table2[[#This Row],[Order-Date]],"mmm")</f>
        <v>Aug</v>
      </c>
      <c r="H3371">
        <v>2013</v>
      </c>
      <c r="I3371">
        <v>953370654</v>
      </c>
      <c r="J3371" s="2">
        <v>41533</v>
      </c>
      <c r="K3371" s="23">
        <f>WEEKDAY(#REF!,1)</f>
        <v>2</v>
      </c>
      <c r="L3371" s="25">
        <f>IF(#REF!&gt;=#REF!,#REF!-#REF!,"")</f>
        <v>17</v>
      </c>
      <c r="M3371" s="4">
        <v>2417</v>
      </c>
      <c r="N3371" s="5">
        <v>668.27</v>
      </c>
      <c r="O3371" s="5">
        <v>502.54</v>
      </c>
      <c r="P3371" s="5">
        <v>165.73</v>
      </c>
      <c r="Q3371" s="5">
        <f>#REF!*#REF!</f>
        <v>1214639.18</v>
      </c>
      <c r="R3371" s="5">
        <v>400569.41</v>
      </c>
      <c r="S3371" s="5">
        <f>#REF!-#REF!</f>
        <v>-814069.77</v>
      </c>
      <c r="T3371" s="36">
        <f t="shared" si="52"/>
        <v>-0.67021530624427905</v>
      </c>
    </row>
    <row r="3372" spans="1:20" x14ac:dyDescent="0.2">
      <c r="A3372" s="25" t="s">
        <v>40</v>
      </c>
      <c r="B3372" s="25" t="s">
        <v>66</v>
      </c>
      <c r="C3372" s="25" t="s">
        <v>51</v>
      </c>
      <c r="D3372" s="25" t="s">
        <v>27</v>
      </c>
      <c r="E3372" s="25" t="s">
        <v>1917</v>
      </c>
      <c r="F3372" s="2">
        <v>40787</v>
      </c>
      <c r="G3372" s="23" t="str">
        <f>TEXT(Table2[[#This Row],[Order-Date]],"mmm")</f>
        <v>Sep</v>
      </c>
      <c r="H3372">
        <v>2011</v>
      </c>
      <c r="I3372">
        <v>356449544</v>
      </c>
      <c r="J3372" s="2">
        <v>40600</v>
      </c>
      <c r="K3372" s="23">
        <f>WEEKDAY(#REF!,1)</f>
        <v>7</v>
      </c>
      <c r="L3372" s="25" t="str">
        <f>IF(#REF!&gt;=#REF!,#REF!-#REF!,"")</f>
        <v/>
      </c>
      <c r="M3372" s="4">
        <v>196</v>
      </c>
      <c r="N3372" s="5">
        <v>437.2</v>
      </c>
      <c r="O3372" s="5">
        <v>263.33</v>
      </c>
      <c r="P3372" s="5">
        <v>173.87</v>
      </c>
      <c r="Q3372" s="5">
        <f>#REF!*#REF!</f>
        <v>51612.68</v>
      </c>
      <c r="R3372" s="5">
        <v>34078.519999999997</v>
      </c>
      <c r="S3372" s="5">
        <f>#REF!-#REF!</f>
        <v>-17534.16</v>
      </c>
      <c r="T3372" s="36">
        <f t="shared" si="52"/>
        <v>-0.33972581931416901</v>
      </c>
    </row>
    <row r="3373" spans="1:20" x14ac:dyDescent="0.2">
      <c r="A3373" s="25" t="s">
        <v>29</v>
      </c>
      <c r="B3373" s="25" t="s">
        <v>57</v>
      </c>
      <c r="C3373" s="25" t="s">
        <v>49</v>
      </c>
      <c r="D3373" s="25" t="s">
        <v>23</v>
      </c>
      <c r="E3373" s="25" t="s">
        <v>1917</v>
      </c>
      <c r="F3373" s="2">
        <v>40234</v>
      </c>
      <c r="G3373" s="23" t="str">
        <f>TEXT(Table2[[#This Row],[Order-Date]],"mmm")</f>
        <v>Feb</v>
      </c>
      <c r="H3373">
        <v>2010</v>
      </c>
      <c r="I3373">
        <v>268373954</v>
      </c>
      <c r="J3373" s="2">
        <v>40237</v>
      </c>
      <c r="K3373" s="23">
        <f>WEEKDAY(#REF!,1)</f>
        <v>1</v>
      </c>
      <c r="L3373" s="25">
        <f>IF(#REF!&gt;=#REF!,#REF!-#REF!,"")</f>
        <v>3</v>
      </c>
      <c r="M3373" s="4">
        <v>6672</v>
      </c>
      <c r="N3373" s="5">
        <v>651.21</v>
      </c>
      <c r="O3373" s="5">
        <v>524.96</v>
      </c>
      <c r="P3373" s="5">
        <v>126.25</v>
      </c>
      <c r="Q3373" s="5">
        <f>#REF!*#REF!</f>
        <v>3502533.12</v>
      </c>
      <c r="R3373" s="5">
        <v>842340</v>
      </c>
      <c r="S3373" s="5">
        <f>#REF!-#REF!</f>
        <v>-2660193.12</v>
      </c>
      <c r="T3373" s="36">
        <f t="shared" si="52"/>
        <v>-0.75950548613227697</v>
      </c>
    </row>
    <row r="3374" spans="1:20" x14ac:dyDescent="0.2">
      <c r="A3374" s="25" t="s">
        <v>46</v>
      </c>
      <c r="B3374" s="25" t="s">
        <v>75</v>
      </c>
      <c r="C3374" s="25" t="s">
        <v>26</v>
      </c>
      <c r="D3374" s="25" t="s">
        <v>27</v>
      </c>
      <c r="E3374" s="25" t="s">
        <v>1917</v>
      </c>
      <c r="F3374" s="2">
        <v>42739</v>
      </c>
      <c r="G3374" s="23" t="str">
        <f>TEXT(Table2[[#This Row],[Order-Date]],"mmm")</f>
        <v>Jan</v>
      </c>
      <c r="H3374">
        <v>2017</v>
      </c>
      <c r="I3374">
        <v>728255212</v>
      </c>
      <c r="J3374" s="2">
        <v>42829</v>
      </c>
      <c r="K3374" s="23">
        <f>WEEKDAY(#REF!,1)</f>
        <v>3</v>
      </c>
      <c r="L3374" s="25">
        <f>IF(#REF!&gt;=#REF!,#REF!-#REF!,"")</f>
        <v>90</v>
      </c>
      <c r="M3374" s="4">
        <v>5755</v>
      </c>
      <c r="N3374" s="5">
        <v>152.58000000000001</v>
      </c>
      <c r="O3374" s="5">
        <v>97.44</v>
      </c>
      <c r="P3374" s="5">
        <v>55.14</v>
      </c>
      <c r="Q3374" s="5">
        <f>#REF!*#REF!</f>
        <v>560767.19999999995</v>
      </c>
      <c r="R3374" s="5">
        <v>317330.7</v>
      </c>
      <c r="S3374" s="5">
        <f>#REF!-#REF!</f>
        <v>-243436.5</v>
      </c>
      <c r="T3374" s="36">
        <f t="shared" si="52"/>
        <v>-0.43411330049261099</v>
      </c>
    </row>
    <row r="3375" spans="1:20" x14ac:dyDescent="0.2">
      <c r="A3375" s="25" t="s">
        <v>46</v>
      </c>
      <c r="B3375" s="25" t="s">
        <v>145</v>
      </c>
      <c r="C3375" s="25" t="s">
        <v>26</v>
      </c>
      <c r="D3375" s="25" t="s">
        <v>27</v>
      </c>
      <c r="E3375" s="25" t="s">
        <v>1918</v>
      </c>
      <c r="F3375" s="2">
        <v>41302</v>
      </c>
      <c r="G3375" s="23" t="str">
        <f>TEXT(Table2[[#This Row],[Order-Date]],"mmm")</f>
        <v>Jan</v>
      </c>
      <c r="H3375">
        <v>2013</v>
      </c>
      <c r="I3375">
        <v>945517146</v>
      </c>
      <c r="J3375" s="2">
        <v>41276</v>
      </c>
      <c r="K3375" s="23">
        <f>WEEKDAY(#REF!,1)</f>
        <v>4</v>
      </c>
      <c r="L3375" s="25" t="str">
        <f>IF(#REF!&gt;=#REF!,#REF!-#REF!,"")</f>
        <v/>
      </c>
      <c r="M3375" s="4">
        <v>8390</v>
      </c>
      <c r="N3375" s="5">
        <v>152.58000000000001</v>
      </c>
      <c r="O3375" s="5">
        <v>97.44</v>
      </c>
      <c r="P3375" s="5">
        <v>55.14</v>
      </c>
      <c r="Q3375" s="5">
        <f>#REF!*#REF!</f>
        <v>817521.6</v>
      </c>
      <c r="R3375" s="5">
        <v>462624.6</v>
      </c>
      <c r="S3375" s="5">
        <f>#REF!-#REF!</f>
        <v>-354897</v>
      </c>
      <c r="T3375" s="36">
        <f t="shared" si="52"/>
        <v>-0.43411330049261099</v>
      </c>
    </row>
    <row r="3376" spans="1:20" x14ac:dyDescent="0.2">
      <c r="A3376" s="25" t="s">
        <v>46</v>
      </c>
      <c r="B3376" s="25" t="s">
        <v>120</v>
      </c>
      <c r="C3376" s="25" t="s">
        <v>85</v>
      </c>
      <c r="D3376" s="25" t="s">
        <v>27</v>
      </c>
      <c r="E3376" s="25" t="s">
        <v>1917</v>
      </c>
      <c r="F3376" s="2">
        <v>42853</v>
      </c>
      <c r="G3376" s="23" t="str">
        <f>TEXT(Table2[[#This Row],[Order-Date]],"mmm")</f>
        <v>Apr</v>
      </c>
      <c r="H3376">
        <v>2017</v>
      </c>
      <c r="I3376">
        <v>649896085</v>
      </c>
      <c r="J3376" s="2">
        <v>42879</v>
      </c>
      <c r="K3376" s="23">
        <f>WEEKDAY(#REF!,1)</f>
        <v>4</v>
      </c>
      <c r="L3376" s="25">
        <f>IF(#REF!&gt;=#REF!,#REF!-#REF!,"")</f>
        <v>26</v>
      </c>
      <c r="M3376" s="4">
        <v>7548</v>
      </c>
      <c r="N3376" s="5">
        <v>668.27</v>
      </c>
      <c r="O3376" s="5">
        <v>502.54</v>
      </c>
      <c r="P3376" s="5">
        <v>165.73</v>
      </c>
      <c r="Q3376" s="5">
        <f>#REF!*#REF!</f>
        <v>3793171.92</v>
      </c>
      <c r="R3376" s="5">
        <v>1250930.04</v>
      </c>
      <c r="S3376" s="5">
        <f>#REF!-#REF!</f>
        <v>-2542241.88</v>
      </c>
      <c r="T3376" s="36">
        <f t="shared" si="52"/>
        <v>-0.67021530624427905</v>
      </c>
    </row>
    <row r="3377" spans="1:20" x14ac:dyDescent="0.2">
      <c r="A3377" s="25" t="s">
        <v>46</v>
      </c>
      <c r="B3377" s="25" t="s">
        <v>150</v>
      </c>
      <c r="C3377" s="25" t="s">
        <v>39</v>
      </c>
      <c r="D3377" s="25" t="s">
        <v>23</v>
      </c>
      <c r="E3377" s="25" t="s">
        <v>1915</v>
      </c>
      <c r="F3377" s="2">
        <v>42378</v>
      </c>
      <c r="G3377" s="23" t="str">
        <f>TEXT(Table2[[#This Row],[Order-Date]],"mmm")</f>
        <v>Jan</v>
      </c>
      <c r="H3377">
        <v>2016</v>
      </c>
      <c r="I3377">
        <v>541440856</v>
      </c>
      <c r="J3377" s="2">
        <v>42640</v>
      </c>
      <c r="K3377" s="23">
        <f>WEEKDAY(#REF!,1)</f>
        <v>3</v>
      </c>
      <c r="L3377" s="25">
        <f>IF(#REF!&gt;=#REF!,#REF!-#REF!,"")</f>
        <v>262</v>
      </c>
      <c r="M3377" s="4">
        <v>3236</v>
      </c>
      <c r="N3377" s="5">
        <v>81.73</v>
      </c>
      <c r="O3377" s="5">
        <v>56.67</v>
      </c>
      <c r="P3377" s="5">
        <v>25.06</v>
      </c>
      <c r="Q3377" s="5">
        <f>#REF!*#REF!</f>
        <v>183384.12</v>
      </c>
      <c r="R3377" s="5">
        <v>81094.16</v>
      </c>
      <c r="S3377" s="5">
        <f>#REF!-#REF!</f>
        <v>-102289.96</v>
      </c>
      <c r="T3377" s="36">
        <f t="shared" si="52"/>
        <v>-0.55779071819304704</v>
      </c>
    </row>
    <row r="3378" spans="1:20" x14ac:dyDescent="0.2">
      <c r="A3378" s="25" t="s">
        <v>40</v>
      </c>
      <c r="B3378" s="25" t="s">
        <v>203</v>
      </c>
      <c r="C3378" s="25" t="s">
        <v>39</v>
      </c>
      <c r="D3378" s="25" t="s">
        <v>27</v>
      </c>
      <c r="E3378" s="25" t="s">
        <v>1915</v>
      </c>
      <c r="F3378" s="2">
        <v>41638</v>
      </c>
      <c r="G3378" s="23" t="str">
        <f>TEXT(Table2[[#This Row],[Order-Date]],"mmm")</f>
        <v>Dec</v>
      </c>
      <c r="H3378">
        <v>2013</v>
      </c>
      <c r="I3378">
        <v>940512788</v>
      </c>
      <c r="J3378" s="2">
        <v>41664</v>
      </c>
      <c r="K3378" s="23">
        <f>WEEKDAY(#REF!,1)</f>
        <v>7</v>
      </c>
      <c r="L3378" s="25">
        <f>IF(#REF!&gt;=#REF!,#REF!-#REF!,"")</f>
        <v>26</v>
      </c>
      <c r="M3378" s="4">
        <v>7489</v>
      </c>
      <c r="N3378" s="5">
        <v>81.73</v>
      </c>
      <c r="O3378" s="5">
        <v>56.67</v>
      </c>
      <c r="P3378" s="5">
        <v>25.06</v>
      </c>
      <c r="Q3378" s="5">
        <f>#REF!*#REF!</f>
        <v>424401.63</v>
      </c>
      <c r="R3378" s="5">
        <v>187674.34</v>
      </c>
      <c r="S3378" s="5">
        <f>#REF!-#REF!</f>
        <v>-236727.29</v>
      </c>
      <c r="T3378" s="36">
        <f t="shared" si="52"/>
        <v>-0.55779071819304704</v>
      </c>
    </row>
    <row r="3379" spans="1:20" x14ac:dyDescent="0.2">
      <c r="A3379" s="25" t="s">
        <v>46</v>
      </c>
      <c r="B3379" s="25" t="s">
        <v>206</v>
      </c>
      <c r="C3379" s="25" t="s">
        <v>26</v>
      </c>
      <c r="D3379" s="25" t="s">
        <v>27</v>
      </c>
      <c r="E3379" s="25" t="s">
        <v>1917</v>
      </c>
      <c r="F3379" s="2">
        <v>42753</v>
      </c>
      <c r="G3379" s="23" t="str">
        <f>TEXT(Table2[[#This Row],[Order-Date]],"mmm")</f>
        <v>Jan</v>
      </c>
      <c r="H3379">
        <v>2017</v>
      </c>
      <c r="I3379">
        <v>437785708</v>
      </c>
      <c r="J3379" s="2">
        <v>42791</v>
      </c>
      <c r="K3379" s="23">
        <f>WEEKDAY(#REF!,1)</f>
        <v>7</v>
      </c>
      <c r="L3379" s="25">
        <f>IF(#REF!&gt;=#REF!,#REF!-#REF!,"")</f>
        <v>38</v>
      </c>
      <c r="M3379" s="4">
        <v>9375</v>
      </c>
      <c r="N3379" s="5">
        <v>152.58000000000001</v>
      </c>
      <c r="O3379" s="5">
        <v>97.44</v>
      </c>
      <c r="P3379" s="5">
        <v>55.14</v>
      </c>
      <c r="Q3379" s="5">
        <f>#REF!*#REF!</f>
        <v>913500</v>
      </c>
      <c r="R3379" s="5">
        <v>516937.5</v>
      </c>
      <c r="S3379" s="5">
        <f>#REF!-#REF!</f>
        <v>-396562.5</v>
      </c>
      <c r="T3379" s="36">
        <f t="shared" si="52"/>
        <v>-0.43411330049261099</v>
      </c>
    </row>
    <row r="3380" spans="1:20" x14ac:dyDescent="0.2">
      <c r="A3380" s="25" t="s">
        <v>32</v>
      </c>
      <c r="B3380" s="25" t="s">
        <v>135</v>
      </c>
      <c r="C3380" s="25" t="s">
        <v>65</v>
      </c>
      <c r="D3380" s="25" t="s">
        <v>23</v>
      </c>
      <c r="E3380" s="25" t="s">
        <v>1915</v>
      </c>
      <c r="F3380" s="2">
        <v>40877</v>
      </c>
      <c r="G3380" s="23" t="str">
        <f>TEXT(Table2[[#This Row],[Order-Date]],"mmm")</f>
        <v>Nov</v>
      </c>
      <c r="H3380">
        <v>2011</v>
      </c>
      <c r="I3380">
        <v>844245946</v>
      </c>
      <c r="J3380" s="2">
        <v>40909</v>
      </c>
      <c r="K3380" s="23">
        <f>WEEKDAY(#REF!,1)</f>
        <v>1</v>
      </c>
      <c r="L3380" s="25">
        <f>IF(#REF!&gt;=#REF!,#REF!-#REF!,"")</f>
        <v>32</v>
      </c>
      <c r="M3380" s="4">
        <v>9991</v>
      </c>
      <c r="N3380" s="5">
        <v>9.33</v>
      </c>
      <c r="O3380" s="5">
        <v>6.92</v>
      </c>
      <c r="P3380" s="5">
        <v>2.41</v>
      </c>
      <c r="Q3380" s="5">
        <f>#REF!*#REF!</f>
        <v>69137.72</v>
      </c>
      <c r="R3380" s="5">
        <v>24078.31</v>
      </c>
      <c r="S3380" s="5">
        <f>#REF!-#REF!</f>
        <v>-45059.41</v>
      </c>
      <c r="T3380" s="36">
        <f t="shared" si="52"/>
        <v>-0.65173410404624299</v>
      </c>
    </row>
    <row r="3381" spans="1:20" x14ac:dyDescent="0.2">
      <c r="A3381" s="25" t="s">
        <v>37</v>
      </c>
      <c r="B3381" s="25" t="s">
        <v>151</v>
      </c>
      <c r="C3381" s="25" t="s">
        <v>85</v>
      </c>
      <c r="D3381" s="25" t="s">
        <v>27</v>
      </c>
      <c r="E3381" s="25" t="s">
        <v>1918</v>
      </c>
      <c r="F3381" s="2">
        <v>40997</v>
      </c>
      <c r="G3381" s="23" t="str">
        <f>TEXT(Table2[[#This Row],[Order-Date]],"mmm")</f>
        <v>Mar</v>
      </c>
      <c r="H3381">
        <v>2012</v>
      </c>
      <c r="I3381">
        <v>441192328</v>
      </c>
      <c r="J3381" s="2">
        <v>41019</v>
      </c>
      <c r="K3381" s="23">
        <f>WEEKDAY(#REF!,1)</f>
        <v>6</v>
      </c>
      <c r="L3381" s="25">
        <f>IF(#REF!&gt;=#REF!,#REF!-#REF!,"")</f>
        <v>22</v>
      </c>
      <c r="M3381" s="4">
        <v>7469</v>
      </c>
      <c r="N3381" s="5">
        <v>668.27</v>
      </c>
      <c r="O3381" s="5">
        <v>502.54</v>
      </c>
      <c r="P3381" s="5">
        <v>165.73</v>
      </c>
      <c r="Q3381" s="5">
        <f>#REF!*#REF!</f>
        <v>3753471.26</v>
      </c>
      <c r="R3381" s="5">
        <v>1237837.3700000001</v>
      </c>
      <c r="S3381" s="5">
        <f>#REF!-#REF!</f>
        <v>-2515633.89</v>
      </c>
      <c r="T3381" s="36">
        <f t="shared" si="52"/>
        <v>-0.67021530624427905</v>
      </c>
    </row>
    <row r="3382" spans="1:20" x14ac:dyDescent="0.2">
      <c r="A3382" s="25" t="s">
        <v>32</v>
      </c>
      <c r="B3382" s="25" t="s">
        <v>182</v>
      </c>
      <c r="C3382" s="25" t="s">
        <v>31</v>
      </c>
      <c r="D3382" s="25" t="s">
        <v>23</v>
      </c>
      <c r="E3382" s="25" t="s">
        <v>1916</v>
      </c>
      <c r="F3382" s="2">
        <v>40191</v>
      </c>
      <c r="G3382" s="23" t="str">
        <f>TEXT(Table2[[#This Row],[Order-Date]],"mmm")</f>
        <v>Jan</v>
      </c>
      <c r="H3382">
        <v>2010</v>
      </c>
      <c r="I3382">
        <v>730236184</v>
      </c>
      <c r="J3382" s="2">
        <v>40223</v>
      </c>
      <c r="K3382" s="23">
        <f>WEEKDAY(#REF!,1)</f>
        <v>1</v>
      </c>
      <c r="L3382" s="25">
        <f>IF(#REF!&gt;=#REF!,#REF!-#REF!,"")</f>
        <v>32</v>
      </c>
      <c r="M3382" s="4">
        <v>1969</v>
      </c>
      <c r="N3382" s="5">
        <v>47.45</v>
      </c>
      <c r="O3382" s="5">
        <v>31.79</v>
      </c>
      <c r="P3382" s="5">
        <v>15.66</v>
      </c>
      <c r="Q3382" s="5">
        <f>#REF!*#REF!</f>
        <v>62594.51</v>
      </c>
      <c r="R3382" s="5">
        <v>30834.54</v>
      </c>
      <c r="S3382" s="5">
        <f>#REF!-#REF!</f>
        <v>-31759.97</v>
      </c>
      <c r="T3382" s="36">
        <f t="shared" si="52"/>
        <v>-0.50739226171752105</v>
      </c>
    </row>
    <row r="3383" spans="1:20" x14ac:dyDescent="0.2">
      <c r="A3383" s="25" t="s">
        <v>32</v>
      </c>
      <c r="B3383" s="25" t="s">
        <v>209</v>
      </c>
      <c r="C3383" s="25" t="s">
        <v>26</v>
      </c>
      <c r="D3383" s="25" t="s">
        <v>27</v>
      </c>
      <c r="E3383" s="25" t="s">
        <v>1916</v>
      </c>
      <c r="F3383" s="2">
        <v>42844</v>
      </c>
      <c r="G3383" s="23" t="str">
        <f>TEXT(Table2[[#This Row],[Order-Date]],"mmm")</f>
        <v>Apr</v>
      </c>
      <c r="H3383">
        <v>2017</v>
      </c>
      <c r="I3383">
        <v>583301341</v>
      </c>
      <c r="J3383" s="2">
        <v>42868</v>
      </c>
      <c r="K3383" s="23">
        <f>WEEKDAY(#REF!,1)</f>
        <v>7</v>
      </c>
      <c r="L3383" s="25">
        <f>IF(#REF!&gt;=#REF!,#REF!-#REF!,"")</f>
        <v>24</v>
      </c>
      <c r="M3383" s="4">
        <v>684</v>
      </c>
      <c r="N3383" s="5">
        <v>152.58000000000001</v>
      </c>
      <c r="O3383" s="5">
        <v>97.44</v>
      </c>
      <c r="P3383" s="5">
        <v>55.14</v>
      </c>
      <c r="Q3383" s="5">
        <f>#REF!*#REF!</f>
        <v>66648.960000000006</v>
      </c>
      <c r="R3383" s="5">
        <v>37715.760000000002</v>
      </c>
      <c r="S3383" s="5">
        <f>#REF!-#REF!</f>
        <v>-28933.200000000001</v>
      </c>
      <c r="T3383" s="36">
        <f t="shared" si="52"/>
        <v>-0.43411330049261099</v>
      </c>
    </row>
    <row r="3384" spans="1:20" x14ac:dyDescent="0.2">
      <c r="A3384" s="25" t="s">
        <v>46</v>
      </c>
      <c r="B3384" s="25" t="s">
        <v>171</v>
      </c>
      <c r="C3384" s="25" t="s">
        <v>31</v>
      </c>
      <c r="D3384" s="25" t="s">
        <v>23</v>
      </c>
      <c r="E3384" s="25" t="s">
        <v>1916</v>
      </c>
      <c r="F3384" s="2">
        <v>42661</v>
      </c>
      <c r="G3384" s="23" t="str">
        <f>TEXT(Table2[[#This Row],[Order-Date]],"mmm")</f>
        <v>Oct</v>
      </c>
      <c r="H3384">
        <v>2016</v>
      </c>
      <c r="I3384">
        <v>292624127</v>
      </c>
      <c r="J3384" s="2">
        <v>42687</v>
      </c>
      <c r="K3384" s="23">
        <f>WEEKDAY(#REF!,1)</f>
        <v>1</v>
      </c>
      <c r="L3384" s="25">
        <f>IF(#REF!&gt;=#REF!,#REF!-#REF!,"")</f>
        <v>26</v>
      </c>
      <c r="M3384" s="4">
        <v>2837</v>
      </c>
      <c r="N3384" s="5">
        <v>47.45</v>
      </c>
      <c r="O3384" s="5">
        <v>31.79</v>
      </c>
      <c r="P3384" s="5">
        <v>15.66</v>
      </c>
      <c r="Q3384" s="5">
        <f>#REF!*#REF!</f>
        <v>90188.23</v>
      </c>
      <c r="R3384" s="5">
        <v>44427.42</v>
      </c>
      <c r="S3384" s="5">
        <f>#REF!-#REF!</f>
        <v>-45760.81</v>
      </c>
      <c r="T3384" s="36">
        <f t="shared" si="52"/>
        <v>-0.50739226171752105</v>
      </c>
    </row>
    <row r="3385" spans="1:20" x14ac:dyDescent="0.2">
      <c r="A3385" s="25" t="s">
        <v>20</v>
      </c>
      <c r="B3385" s="25" t="s">
        <v>163</v>
      </c>
      <c r="C3385" s="25" t="s">
        <v>31</v>
      </c>
      <c r="D3385" s="25" t="s">
        <v>23</v>
      </c>
      <c r="E3385" s="25" t="s">
        <v>1918</v>
      </c>
      <c r="F3385" s="2">
        <v>40655</v>
      </c>
      <c r="G3385" s="23" t="str">
        <f>TEXT(Table2[[#This Row],[Order-Date]],"mmm")</f>
        <v>Apr</v>
      </c>
      <c r="H3385">
        <v>2011</v>
      </c>
      <c r="I3385">
        <v>220753371</v>
      </c>
      <c r="J3385" s="2">
        <v>40656</v>
      </c>
      <c r="K3385" s="23">
        <f>WEEKDAY(#REF!,1)</f>
        <v>7</v>
      </c>
      <c r="L3385" s="25">
        <f>IF(#REF!&gt;=#REF!,#REF!-#REF!,"")</f>
        <v>1</v>
      </c>
      <c r="M3385" s="4">
        <v>4683</v>
      </c>
      <c r="N3385" s="5">
        <v>47.45</v>
      </c>
      <c r="O3385" s="5">
        <v>31.79</v>
      </c>
      <c r="P3385" s="5">
        <v>15.66</v>
      </c>
      <c r="Q3385" s="5">
        <f>#REF!*#REF!</f>
        <v>148872.57</v>
      </c>
      <c r="R3385" s="5">
        <v>73335.78</v>
      </c>
      <c r="S3385" s="5">
        <f>#REF!-#REF!</f>
        <v>-75536.789999999994</v>
      </c>
      <c r="T3385" s="36">
        <f t="shared" si="52"/>
        <v>-0.50739226171752105</v>
      </c>
    </row>
    <row r="3386" spans="1:20" x14ac:dyDescent="0.2">
      <c r="A3386" s="25" t="s">
        <v>29</v>
      </c>
      <c r="B3386" s="25" t="s">
        <v>112</v>
      </c>
      <c r="C3386" s="25" t="s">
        <v>51</v>
      </c>
      <c r="D3386" s="25" t="s">
        <v>23</v>
      </c>
      <c r="E3386" s="25" t="s">
        <v>1917</v>
      </c>
      <c r="F3386" s="2">
        <v>40993</v>
      </c>
      <c r="G3386" s="23" t="str">
        <f>TEXT(Table2[[#This Row],[Order-Date]],"mmm")</f>
        <v>Mar</v>
      </c>
      <c r="H3386">
        <v>2012</v>
      </c>
      <c r="I3386">
        <v>350550401</v>
      </c>
      <c r="J3386" s="2">
        <v>41021</v>
      </c>
      <c r="K3386" s="23">
        <f>WEEKDAY(#REF!,1)</f>
        <v>1</v>
      </c>
      <c r="L3386" s="25">
        <f>IF(#REF!&gt;=#REF!,#REF!-#REF!,"")</f>
        <v>28</v>
      </c>
      <c r="M3386" s="4">
        <v>4508</v>
      </c>
      <c r="N3386" s="5">
        <v>437.2</v>
      </c>
      <c r="O3386" s="5">
        <v>263.33</v>
      </c>
      <c r="P3386" s="5">
        <v>173.87</v>
      </c>
      <c r="Q3386" s="5">
        <f>#REF!*#REF!</f>
        <v>1187091.6399999999</v>
      </c>
      <c r="R3386" s="5">
        <v>783805.96</v>
      </c>
      <c r="S3386" s="5">
        <f>#REF!-#REF!</f>
        <v>-403285.68</v>
      </c>
      <c r="T3386" s="36">
        <f t="shared" si="52"/>
        <v>-0.33972581931416901</v>
      </c>
    </row>
    <row r="3387" spans="1:20" x14ac:dyDescent="0.2">
      <c r="A3387" s="25" t="s">
        <v>37</v>
      </c>
      <c r="B3387" s="25" t="s">
        <v>48</v>
      </c>
      <c r="C3387" s="25" t="s">
        <v>34</v>
      </c>
      <c r="D3387" s="25" t="s">
        <v>27</v>
      </c>
      <c r="E3387" s="25" t="s">
        <v>1916</v>
      </c>
      <c r="F3387" s="2">
        <v>41519</v>
      </c>
      <c r="G3387" s="23" t="str">
        <f>TEXT(Table2[[#This Row],[Order-Date]],"mmm")</f>
        <v>Sep</v>
      </c>
      <c r="H3387">
        <v>2013</v>
      </c>
      <c r="I3387">
        <v>735189044</v>
      </c>
      <c r="J3387" s="2">
        <v>41336</v>
      </c>
      <c r="K3387" s="23">
        <f>WEEKDAY(#REF!,1)</f>
        <v>1</v>
      </c>
      <c r="L3387" s="25" t="str">
        <f>IF(#REF!&gt;=#REF!,#REF!-#REF!,"")</f>
        <v/>
      </c>
      <c r="M3387" s="4">
        <v>7631</v>
      </c>
      <c r="N3387" s="5">
        <v>205.7</v>
      </c>
      <c r="O3387" s="5">
        <v>117.11</v>
      </c>
      <c r="P3387" s="5">
        <v>88.59</v>
      </c>
      <c r="Q3387" s="5">
        <f>#REF!*#REF!</f>
        <v>893666.41</v>
      </c>
      <c r="R3387" s="5">
        <v>676030.29</v>
      </c>
      <c r="S3387" s="5">
        <f>#REF!-#REF!</f>
        <v>-217636.12</v>
      </c>
      <c r="T3387" s="36">
        <f t="shared" si="52"/>
        <v>-0.24353172231235601</v>
      </c>
    </row>
    <row r="3388" spans="1:20" x14ac:dyDescent="0.2">
      <c r="A3388" s="25" t="s">
        <v>46</v>
      </c>
      <c r="B3388" s="25" t="s">
        <v>98</v>
      </c>
      <c r="C3388" s="25" t="s">
        <v>34</v>
      </c>
      <c r="D3388" s="25" t="s">
        <v>27</v>
      </c>
      <c r="E3388" s="25" t="s">
        <v>1915</v>
      </c>
      <c r="F3388" s="2">
        <v>42415</v>
      </c>
      <c r="G3388" s="23" t="str">
        <f>TEXT(Table2[[#This Row],[Order-Date]],"mmm")</f>
        <v>Feb</v>
      </c>
      <c r="H3388">
        <v>2016</v>
      </c>
      <c r="I3388">
        <v>148155629</v>
      </c>
      <c r="J3388" s="2">
        <v>42429</v>
      </c>
      <c r="K3388" s="23">
        <f>WEEKDAY(#REF!,1)</f>
        <v>2</v>
      </c>
      <c r="L3388" s="25">
        <f>IF(#REF!&gt;=#REF!,#REF!-#REF!,"")</f>
        <v>14</v>
      </c>
      <c r="M3388" s="4">
        <v>1398</v>
      </c>
      <c r="N3388" s="5">
        <v>205.7</v>
      </c>
      <c r="O3388" s="5">
        <v>117.11</v>
      </c>
      <c r="P3388" s="5">
        <v>88.59</v>
      </c>
      <c r="Q3388" s="5">
        <f>#REF!*#REF!</f>
        <v>163719.78</v>
      </c>
      <c r="R3388" s="5">
        <v>123848.82</v>
      </c>
      <c r="S3388" s="5">
        <f>#REF!-#REF!</f>
        <v>-39870.959999999999</v>
      </c>
      <c r="T3388" s="36">
        <f t="shared" si="52"/>
        <v>-0.24353172231235601</v>
      </c>
    </row>
    <row r="3389" spans="1:20" x14ac:dyDescent="0.2">
      <c r="A3389" s="25" t="s">
        <v>20</v>
      </c>
      <c r="B3389" s="25" t="s">
        <v>164</v>
      </c>
      <c r="C3389" s="25" t="s">
        <v>56</v>
      </c>
      <c r="D3389" s="25" t="s">
        <v>27</v>
      </c>
      <c r="E3389" s="25" t="s">
        <v>1918</v>
      </c>
      <c r="F3389" s="2">
        <v>41330</v>
      </c>
      <c r="G3389" s="23" t="str">
        <f>TEXT(Table2[[#This Row],[Order-Date]],"mmm")</f>
        <v>Feb</v>
      </c>
      <c r="H3389">
        <v>2013</v>
      </c>
      <c r="I3389">
        <v>133248984</v>
      </c>
      <c r="J3389" s="2">
        <v>41350</v>
      </c>
      <c r="K3389" s="23">
        <f>WEEKDAY(#REF!,1)</f>
        <v>1</v>
      </c>
      <c r="L3389" s="25">
        <f>IF(#REF!&gt;=#REF!,#REF!-#REF!,"")</f>
        <v>20</v>
      </c>
      <c r="M3389" s="4">
        <v>190</v>
      </c>
      <c r="N3389" s="5">
        <v>421.89</v>
      </c>
      <c r="O3389" s="5">
        <v>364.69</v>
      </c>
      <c r="P3389" s="5">
        <v>57.2</v>
      </c>
      <c r="Q3389" s="5">
        <f>#REF!*#REF!</f>
        <v>69291.100000000006</v>
      </c>
      <c r="R3389" s="5">
        <v>10868</v>
      </c>
      <c r="S3389" s="5">
        <f>#REF!-#REF!</f>
        <v>-58423.1</v>
      </c>
      <c r="T3389" s="36">
        <f t="shared" si="52"/>
        <v>-0.84315445995228799</v>
      </c>
    </row>
    <row r="3390" spans="1:20" x14ac:dyDescent="0.2">
      <c r="A3390" s="25" t="s">
        <v>46</v>
      </c>
      <c r="B3390" s="25" t="s">
        <v>227</v>
      </c>
      <c r="C3390" s="25" t="s">
        <v>77</v>
      </c>
      <c r="D3390" s="25" t="s">
        <v>27</v>
      </c>
      <c r="E3390" s="25" t="s">
        <v>1916</v>
      </c>
      <c r="F3390" s="2">
        <v>41017</v>
      </c>
      <c r="G3390" s="23" t="str">
        <f>TEXT(Table2[[#This Row],[Order-Date]],"mmm")</f>
        <v>Apr</v>
      </c>
      <c r="H3390">
        <v>2012</v>
      </c>
      <c r="I3390">
        <v>954580438</v>
      </c>
      <c r="J3390" s="2">
        <v>41218</v>
      </c>
      <c r="K3390" s="23">
        <f>WEEKDAY(#REF!,1)</f>
        <v>2</v>
      </c>
      <c r="L3390" s="25">
        <f>IF(#REF!&gt;=#REF!,#REF!-#REF!,"")</f>
        <v>201</v>
      </c>
      <c r="M3390" s="4">
        <v>419</v>
      </c>
      <c r="N3390" s="5">
        <v>154.06</v>
      </c>
      <c r="O3390" s="5">
        <v>90.93</v>
      </c>
      <c r="P3390" s="5">
        <v>63.13</v>
      </c>
      <c r="Q3390" s="5">
        <f>#REF!*#REF!</f>
        <v>38099.67</v>
      </c>
      <c r="R3390" s="5">
        <v>26451.47</v>
      </c>
      <c r="S3390" s="5">
        <f>#REF!-#REF!</f>
        <v>-11648.2</v>
      </c>
      <c r="T3390" s="36">
        <f t="shared" si="52"/>
        <v>-0.30572968217309998</v>
      </c>
    </row>
    <row r="3391" spans="1:20" x14ac:dyDescent="0.2">
      <c r="A3391" s="25" t="s">
        <v>20</v>
      </c>
      <c r="B3391" s="25" t="s">
        <v>61</v>
      </c>
      <c r="C3391" s="25" t="s">
        <v>26</v>
      </c>
      <c r="D3391" s="25" t="s">
        <v>27</v>
      </c>
      <c r="E3391" s="25" t="s">
        <v>1916</v>
      </c>
      <c r="F3391" s="2">
        <v>40760</v>
      </c>
      <c r="G3391" s="23" t="str">
        <f>TEXT(Table2[[#This Row],[Order-Date]],"mmm")</f>
        <v>Aug</v>
      </c>
      <c r="H3391">
        <v>2011</v>
      </c>
      <c r="I3391">
        <v>246573817</v>
      </c>
      <c r="J3391" s="2">
        <v>40711</v>
      </c>
      <c r="K3391" s="23">
        <f>WEEKDAY(#REF!,1)</f>
        <v>6</v>
      </c>
      <c r="L3391" s="25" t="str">
        <f>IF(#REF!&gt;=#REF!,#REF!-#REF!,"")</f>
        <v/>
      </c>
      <c r="M3391" s="4">
        <v>5527</v>
      </c>
      <c r="N3391" s="5">
        <v>152.58000000000001</v>
      </c>
      <c r="O3391" s="5">
        <v>97.44</v>
      </c>
      <c r="P3391" s="5">
        <v>55.14</v>
      </c>
      <c r="Q3391" s="5">
        <f>#REF!*#REF!</f>
        <v>538550.88</v>
      </c>
      <c r="R3391" s="5">
        <v>304758.78000000003</v>
      </c>
      <c r="S3391" s="5">
        <f>#REF!-#REF!</f>
        <v>-233792.1</v>
      </c>
      <c r="T3391" s="36">
        <f t="shared" si="52"/>
        <v>-0.43411330049261099</v>
      </c>
    </row>
    <row r="3392" spans="1:20" x14ac:dyDescent="0.2">
      <c r="A3392" s="25" t="s">
        <v>40</v>
      </c>
      <c r="B3392" s="25" t="s">
        <v>66</v>
      </c>
      <c r="C3392" s="25" t="s">
        <v>31</v>
      </c>
      <c r="D3392" s="25" t="s">
        <v>27</v>
      </c>
      <c r="E3392" s="25" t="s">
        <v>1916</v>
      </c>
      <c r="F3392" s="2">
        <v>42379</v>
      </c>
      <c r="G3392" s="23" t="str">
        <f>TEXT(Table2[[#This Row],[Order-Date]],"mmm")</f>
        <v>Jan</v>
      </c>
      <c r="H3392">
        <v>2016</v>
      </c>
      <c r="I3392">
        <v>663965451</v>
      </c>
      <c r="J3392" s="2">
        <v>42500</v>
      </c>
      <c r="K3392" s="23">
        <f>WEEKDAY(#REF!,1)</f>
        <v>3</v>
      </c>
      <c r="L3392" s="25">
        <f>IF(#REF!&gt;=#REF!,#REF!-#REF!,"")</f>
        <v>121</v>
      </c>
      <c r="M3392" s="4">
        <v>987</v>
      </c>
      <c r="N3392" s="5">
        <v>47.45</v>
      </c>
      <c r="O3392" s="5">
        <v>31.79</v>
      </c>
      <c r="P3392" s="5">
        <v>15.66</v>
      </c>
      <c r="Q3392" s="5">
        <f>#REF!*#REF!</f>
        <v>31376.73</v>
      </c>
      <c r="R3392" s="5">
        <v>15456.42</v>
      </c>
      <c r="S3392" s="5">
        <f>#REF!-#REF!</f>
        <v>-15920.31</v>
      </c>
      <c r="T3392" s="36">
        <f t="shared" si="52"/>
        <v>-0.50739226171752105</v>
      </c>
    </row>
    <row r="3393" spans="1:20" x14ac:dyDescent="0.2">
      <c r="A3393" s="25" t="s">
        <v>59</v>
      </c>
      <c r="B3393" s="25" t="s">
        <v>60</v>
      </c>
      <c r="C3393" s="25" t="s">
        <v>85</v>
      </c>
      <c r="D3393" s="25" t="s">
        <v>27</v>
      </c>
      <c r="E3393" s="25" t="s">
        <v>1917</v>
      </c>
      <c r="F3393" s="2">
        <v>42762</v>
      </c>
      <c r="G3393" s="23" t="str">
        <f>TEXT(Table2[[#This Row],[Order-Date]],"mmm")</f>
        <v>Jan</v>
      </c>
      <c r="H3393">
        <v>2017</v>
      </c>
      <c r="I3393">
        <v>431804168</v>
      </c>
      <c r="J3393" s="2">
        <v>42889</v>
      </c>
      <c r="K3393" s="23">
        <f>WEEKDAY(#REF!,1)</f>
        <v>7</v>
      </c>
      <c r="L3393" s="25">
        <f>IF(#REF!&gt;=#REF!,#REF!-#REF!,"")</f>
        <v>127</v>
      </c>
      <c r="M3393" s="4">
        <v>9304</v>
      </c>
      <c r="N3393" s="5">
        <v>668.27</v>
      </c>
      <c r="O3393" s="5">
        <v>502.54</v>
      </c>
      <c r="P3393" s="5">
        <v>165.73</v>
      </c>
      <c r="Q3393" s="5">
        <f>#REF!*#REF!</f>
        <v>4675632.16</v>
      </c>
      <c r="R3393" s="5">
        <v>1541951.92</v>
      </c>
      <c r="S3393" s="5">
        <f>#REF!-#REF!</f>
        <v>-3133680.24</v>
      </c>
      <c r="T3393" s="36">
        <f t="shared" si="52"/>
        <v>-0.67021530624427905</v>
      </c>
    </row>
    <row r="3394" spans="1:20" x14ac:dyDescent="0.2">
      <c r="A3394" s="25" t="s">
        <v>32</v>
      </c>
      <c r="B3394" s="25" t="s">
        <v>81</v>
      </c>
      <c r="C3394" s="25" t="s">
        <v>26</v>
      </c>
      <c r="D3394" s="25" t="s">
        <v>23</v>
      </c>
      <c r="E3394" s="25" t="s">
        <v>1915</v>
      </c>
      <c r="F3394" s="2">
        <v>42827</v>
      </c>
      <c r="G3394" s="23" t="str">
        <f>TEXT(Table2[[#This Row],[Order-Date]],"mmm")</f>
        <v>Apr</v>
      </c>
      <c r="H3394">
        <v>2017</v>
      </c>
      <c r="I3394">
        <v>995451295</v>
      </c>
      <c r="J3394" s="2">
        <v>42794</v>
      </c>
      <c r="K3394" s="23">
        <f>WEEKDAY(#REF!,1)</f>
        <v>3</v>
      </c>
      <c r="L3394" s="25" t="str">
        <f>IF(#REF!&gt;=#REF!,#REF!-#REF!,"")</f>
        <v/>
      </c>
      <c r="M3394" s="4">
        <v>5014</v>
      </c>
      <c r="N3394" s="5">
        <v>152.58000000000001</v>
      </c>
      <c r="O3394" s="5">
        <v>97.44</v>
      </c>
      <c r="P3394" s="5">
        <v>55.14</v>
      </c>
      <c r="Q3394" s="5">
        <f>#REF!*#REF!</f>
        <v>488564.16</v>
      </c>
      <c r="R3394" s="5">
        <v>276471.96000000002</v>
      </c>
      <c r="S3394" s="5">
        <f>#REF!-#REF!</f>
        <v>-212092.2</v>
      </c>
      <c r="T3394" s="36">
        <f t="shared" si="52"/>
        <v>-0.43411330049261099</v>
      </c>
    </row>
    <row r="3395" spans="1:20" x14ac:dyDescent="0.2">
      <c r="A3395" s="25" t="s">
        <v>46</v>
      </c>
      <c r="B3395" s="25" t="s">
        <v>159</v>
      </c>
      <c r="C3395" s="25" t="s">
        <v>65</v>
      </c>
      <c r="D3395" s="25" t="s">
        <v>27</v>
      </c>
      <c r="E3395" s="25" t="s">
        <v>1917</v>
      </c>
      <c r="F3395" s="2">
        <v>40656</v>
      </c>
      <c r="G3395" s="23" t="str">
        <f>TEXT(Table2[[#This Row],[Order-Date]],"mmm")</f>
        <v>Apr</v>
      </c>
      <c r="H3395">
        <v>2011</v>
      </c>
      <c r="I3395">
        <v>270580661</v>
      </c>
      <c r="J3395" s="2">
        <v>40691</v>
      </c>
      <c r="K3395" s="23">
        <f>WEEKDAY(#REF!,1)</f>
        <v>7</v>
      </c>
      <c r="L3395" s="25">
        <f>IF(#REF!&gt;=#REF!,#REF!-#REF!,"")</f>
        <v>35</v>
      </c>
      <c r="M3395" s="4">
        <v>9685</v>
      </c>
      <c r="N3395" s="5">
        <v>9.33</v>
      </c>
      <c r="O3395" s="5">
        <v>6.92</v>
      </c>
      <c r="P3395" s="5">
        <v>2.41</v>
      </c>
      <c r="Q3395" s="5">
        <f>#REF!*#REF!</f>
        <v>67020.2</v>
      </c>
      <c r="R3395" s="5">
        <v>23340.85</v>
      </c>
      <c r="S3395" s="5">
        <f>#REF!-#REF!</f>
        <v>-43679.35</v>
      </c>
      <c r="T3395" s="36">
        <f t="shared" ref="T3395:T3458" si="53">S3395/Q3395</f>
        <v>-0.65173410404624299</v>
      </c>
    </row>
    <row r="3396" spans="1:20" x14ac:dyDescent="0.2">
      <c r="A3396" s="25" t="s">
        <v>29</v>
      </c>
      <c r="B3396" s="25" t="s">
        <v>89</v>
      </c>
      <c r="C3396" s="25" t="s">
        <v>39</v>
      </c>
      <c r="D3396" s="25" t="s">
        <v>23</v>
      </c>
      <c r="E3396" s="25" t="s">
        <v>1918</v>
      </c>
      <c r="F3396" s="2">
        <v>40325</v>
      </c>
      <c r="G3396" s="23" t="str">
        <f>TEXT(Table2[[#This Row],[Order-Date]],"mmm")</f>
        <v>May</v>
      </c>
      <c r="H3396">
        <v>2010</v>
      </c>
      <c r="I3396">
        <v>293178594</v>
      </c>
      <c r="J3396" s="2">
        <v>40184</v>
      </c>
      <c r="K3396" s="23">
        <f>WEEKDAY(#REF!,1)</f>
        <v>4</v>
      </c>
      <c r="L3396" s="25" t="str">
        <f>IF(#REF!&gt;=#REF!,#REF!-#REF!,"")</f>
        <v/>
      </c>
      <c r="M3396" s="4">
        <v>6916</v>
      </c>
      <c r="N3396" s="5">
        <v>81.73</v>
      </c>
      <c r="O3396" s="5">
        <v>56.67</v>
      </c>
      <c r="P3396" s="5">
        <v>25.06</v>
      </c>
      <c r="Q3396" s="5">
        <f>#REF!*#REF!</f>
        <v>391929.72</v>
      </c>
      <c r="R3396" s="5">
        <v>173314.96</v>
      </c>
      <c r="S3396" s="5">
        <f>#REF!-#REF!</f>
        <v>-218614.76</v>
      </c>
      <c r="T3396" s="36">
        <f t="shared" si="53"/>
        <v>-0.55779071819304704</v>
      </c>
    </row>
    <row r="3397" spans="1:20" x14ac:dyDescent="0.2">
      <c r="A3397" s="25" t="s">
        <v>46</v>
      </c>
      <c r="B3397" s="25" t="s">
        <v>84</v>
      </c>
      <c r="C3397" s="25" t="s">
        <v>85</v>
      </c>
      <c r="D3397" s="25" t="s">
        <v>27</v>
      </c>
      <c r="E3397" s="25" t="s">
        <v>1918</v>
      </c>
      <c r="F3397" s="2">
        <v>41926</v>
      </c>
      <c r="G3397" s="23" t="str">
        <f>TEXT(Table2[[#This Row],[Order-Date]],"mmm")</f>
        <v>Oct</v>
      </c>
      <c r="H3397">
        <v>2014</v>
      </c>
      <c r="I3397">
        <v>469543921</v>
      </c>
      <c r="J3397" s="2">
        <v>41937</v>
      </c>
      <c r="K3397" s="23">
        <f>WEEKDAY(#REF!,1)</f>
        <v>7</v>
      </c>
      <c r="L3397" s="25">
        <f>IF(#REF!&gt;=#REF!,#REF!-#REF!,"")</f>
        <v>11</v>
      </c>
      <c r="M3397" s="4">
        <v>7336</v>
      </c>
      <c r="N3397" s="5">
        <v>668.27</v>
      </c>
      <c r="O3397" s="5">
        <v>502.54</v>
      </c>
      <c r="P3397" s="5">
        <v>165.73</v>
      </c>
      <c r="Q3397" s="5">
        <f>#REF!*#REF!</f>
        <v>3686633.44</v>
      </c>
      <c r="R3397" s="5">
        <v>1215795.28</v>
      </c>
      <c r="S3397" s="5">
        <f>#REF!-#REF!</f>
        <v>-2470838.16</v>
      </c>
      <c r="T3397" s="36">
        <f t="shared" si="53"/>
        <v>-0.67021530624427905</v>
      </c>
    </row>
    <row r="3398" spans="1:20" x14ac:dyDescent="0.2">
      <c r="A3398" s="25" t="s">
        <v>32</v>
      </c>
      <c r="B3398" s="25" t="s">
        <v>186</v>
      </c>
      <c r="C3398" s="25" t="s">
        <v>42</v>
      </c>
      <c r="D3398" s="25" t="s">
        <v>23</v>
      </c>
      <c r="E3398" s="25" t="s">
        <v>1915</v>
      </c>
      <c r="F3398" s="2">
        <v>40492</v>
      </c>
      <c r="G3398" s="23" t="str">
        <f>TEXT(Table2[[#This Row],[Order-Date]],"mmm")</f>
        <v>Nov</v>
      </c>
      <c r="H3398">
        <v>2010</v>
      </c>
      <c r="I3398">
        <v>726287972</v>
      </c>
      <c r="J3398" s="2">
        <v>40501</v>
      </c>
      <c r="K3398" s="23">
        <f>WEEKDAY(#REF!,1)</f>
        <v>6</v>
      </c>
      <c r="L3398" s="25">
        <f>IF(#REF!&gt;=#REF!,#REF!-#REF!,"")</f>
        <v>9</v>
      </c>
      <c r="M3398" s="4">
        <v>3606</v>
      </c>
      <c r="N3398" s="5">
        <v>109.28</v>
      </c>
      <c r="O3398" s="5">
        <v>35.840000000000003</v>
      </c>
      <c r="P3398" s="5">
        <v>73.44</v>
      </c>
      <c r="Q3398" s="5">
        <f>#REF!*#REF!</f>
        <v>129239.03999999999</v>
      </c>
      <c r="R3398" s="5">
        <v>264824.64</v>
      </c>
      <c r="S3398" s="5">
        <f>#REF!-#REF!</f>
        <v>135585.60000000001</v>
      </c>
      <c r="T3398" s="36">
        <f t="shared" si="53"/>
        <v>1.0491071428571399</v>
      </c>
    </row>
    <row r="3399" spans="1:20" x14ac:dyDescent="0.2">
      <c r="A3399" s="25" t="s">
        <v>46</v>
      </c>
      <c r="B3399" s="25" t="s">
        <v>75</v>
      </c>
      <c r="C3399" s="25" t="s">
        <v>39</v>
      </c>
      <c r="D3399" s="25" t="s">
        <v>27</v>
      </c>
      <c r="E3399" s="25" t="s">
        <v>1918</v>
      </c>
      <c r="F3399" s="2">
        <v>41156</v>
      </c>
      <c r="G3399" s="23" t="str">
        <f>TEXT(Table2[[#This Row],[Order-Date]],"mmm")</f>
        <v>Sep</v>
      </c>
      <c r="H3399">
        <v>2012</v>
      </c>
      <c r="I3399">
        <v>160334575</v>
      </c>
      <c r="J3399" s="2">
        <v>41022</v>
      </c>
      <c r="K3399" s="23">
        <f>WEEKDAY(#REF!,1)</f>
        <v>2</v>
      </c>
      <c r="L3399" s="25" t="str">
        <f>IF(#REF!&gt;=#REF!,#REF!-#REF!,"")</f>
        <v/>
      </c>
      <c r="M3399" s="4">
        <v>5418</v>
      </c>
      <c r="N3399" s="5">
        <v>81.73</v>
      </c>
      <c r="O3399" s="5">
        <v>56.67</v>
      </c>
      <c r="P3399" s="5">
        <v>25.06</v>
      </c>
      <c r="Q3399" s="5">
        <f>#REF!*#REF!</f>
        <v>307038.06</v>
      </c>
      <c r="R3399" s="5">
        <v>135775.07999999999</v>
      </c>
      <c r="S3399" s="5">
        <f>#REF!-#REF!</f>
        <v>-171262.98</v>
      </c>
      <c r="T3399" s="36">
        <f t="shared" si="53"/>
        <v>-0.55779071819304704</v>
      </c>
    </row>
    <row r="3400" spans="1:20" x14ac:dyDescent="0.2">
      <c r="A3400" s="25" t="s">
        <v>46</v>
      </c>
      <c r="B3400" s="25" t="s">
        <v>108</v>
      </c>
      <c r="C3400" s="25" t="s">
        <v>77</v>
      </c>
      <c r="D3400" s="25" t="s">
        <v>23</v>
      </c>
      <c r="E3400" s="25" t="s">
        <v>1918</v>
      </c>
      <c r="F3400" s="2">
        <v>40670</v>
      </c>
      <c r="G3400" s="23" t="str">
        <f>TEXT(Table2[[#This Row],[Order-Date]],"mmm")</f>
        <v>May</v>
      </c>
      <c r="H3400">
        <v>2011</v>
      </c>
      <c r="I3400">
        <v>188920056</v>
      </c>
      <c r="J3400" s="2">
        <v>40754</v>
      </c>
      <c r="K3400" s="23">
        <f>WEEKDAY(#REF!,1)</f>
        <v>7</v>
      </c>
      <c r="L3400" s="25">
        <f>IF(#REF!&gt;=#REF!,#REF!-#REF!,"")</f>
        <v>84</v>
      </c>
      <c r="M3400" s="4">
        <v>4498</v>
      </c>
      <c r="N3400" s="5">
        <v>154.06</v>
      </c>
      <c r="O3400" s="5">
        <v>90.93</v>
      </c>
      <c r="P3400" s="5">
        <v>63.13</v>
      </c>
      <c r="Q3400" s="5">
        <f>#REF!*#REF!</f>
        <v>409003.14</v>
      </c>
      <c r="R3400" s="5">
        <v>283958.74</v>
      </c>
      <c r="S3400" s="5">
        <f>#REF!-#REF!</f>
        <v>-125044.4</v>
      </c>
      <c r="T3400" s="36">
        <f t="shared" si="53"/>
        <v>-0.30572968217309998</v>
      </c>
    </row>
    <row r="3401" spans="1:20" x14ac:dyDescent="0.2">
      <c r="A3401" s="25" t="s">
        <v>46</v>
      </c>
      <c r="B3401" s="25" t="s">
        <v>97</v>
      </c>
      <c r="C3401" s="25" t="s">
        <v>39</v>
      </c>
      <c r="D3401" s="25" t="s">
        <v>23</v>
      </c>
      <c r="E3401" s="25" t="s">
        <v>1917</v>
      </c>
      <c r="F3401" s="2">
        <v>41328</v>
      </c>
      <c r="G3401" s="23" t="str">
        <f>TEXT(Table2[[#This Row],[Order-Date]],"mmm")</f>
        <v>Feb</v>
      </c>
      <c r="H3401">
        <v>2013</v>
      </c>
      <c r="I3401">
        <v>499593245</v>
      </c>
      <c r="J3401" s="2">
        <v>41377</v>
      </c>
      <c r="K3401" s="23">
        <f>WEEKDAY(#REF!,1)</f>
        <v>7</v>
      </c>
      <c r="L3401" s="25">
        <f>IF(#REF!&gt;=#REF!,#REF!-#REF!,"")</f>
        <v>49</v>
      </c>
      <c r="M3401" s="4">
        <v>9598</v>
      </c>
      <c r="N3401" s="5">
        <v>81.73</v>
      </c>
      <c r="O3401" s="5">
        <v>56.67</v>
      </c>
      <c r="P3401" s="5">
        <v>25.06</v>
      </c>
      <c r="Q3401" s="5">
        <f>#REF!*#REF!</f>
        <v>543918.66</v>
      </c>
      <c r="R3401" s="5">
        <v>240525.88</v>
      </c>
      <c r="S3401" s="5">
        <f>#REF!-#REF!</f>
        <v>-303392.78000000003</v>
      </c>
      <c r="T3401" s="36">
        <f t="shared" si="53"/>
        <v>-0.55779071819304704</v>
      </c>
    </row>
    <row r="3402" spans="1:20" x14ac:dyDescent="0.2">
      <c r="A3402" s="25" t="s">
        <v>40</v>
      </c>
      <c r="B3402" s="25" t="s">
        <v>201</v>
      </c>
      <c r="C3402" s="25" t="s">
        <v>49</v>
      </c>
      <c r="D3402" s="25" t="s">
        <v>27</v>
      </c>
      <c r="E3402" s="25" t="s">
        <v>1918</v>
      </c>
      <c r="F3402" s="2">
        <v>42160</v>
      </c>
      <c r="G3402" s="23" t="str">
        <f>TEXT(Table2[[#This Row],[Order-Date]],"mmm")</f>
        <v>Jun</v>
      </c>
      <c r="H3402">
        <v>2015</v>
      </c>
      <c r="I3402">
        <v>400215470</v>
      </c>
      <c r="J3402" s="2">
        <v>42010</v>
      </c>
      <c r="K3402" s="23">
        <f>WEEKDAY(#REF!,1)</f>
        <v>3</v>
      </c>
      <c r="L3402" s="25" t="str">
        <f>IF(#REF!&gt;=#REF!,#REF!-#REF!,"")</f>
        <v/>
      </c>
      <c r="M3402" s="4">
        <v>1506</v>
      </c>
      <c r="N3402" s="5">
        <v>651.21</v>
      </c>
      <c r="O3402" s="5">
        <v>524.96</v>
      </c>
      <c r="P3402" s="5">
        <v>126.25</v>
      </c>
      <c r="Q3402" s="5">
        <f>#REF!*#REF!</f>
        <v>790589.76</v>
      </c>
      <c r="R3402" s="5">
        <v>190132.5</v>
      </c>
      <c r="S3402" s="5">
        <f>#REF!-#REF!</f>
        <v>-600457.26</v>
      </c>
      <c r="T3402" s="36">
        <f t="shared" si="53"/>
        <v>-0.75950548613227697</v>
      </c>
    </row>
    <row r="3403" spans="1:20" x14ac:dyDescent="0.2">
      <c r="A3403" s="25" t="s">
        <v>29</v>
      </c>
      <c r="B3403" s="25" t="s">
        <v>224</v>
      </c>
      <c r="C3403" s="25" t="s">
        <v>22</v>
      </c>
      <c r="D3403" s="25" t="s">
        <v>23</v>
      </c>
      <c r="E3403" s="25" t="s">
        <v>1917</v>
      </c>
      <c r="F3403" s="2">
        <v>41469</v>
      </c>
      <c r="G3403" s="23" t="str">
        <f>TEXT(Table2[[#This Row],[Order-Date]],"mmm")</f>
        <v>Jul</v>
      </c>
      <c r="H3403">
        <v>2013</v>
      </c>
      <c r="I3403">
        <v>168960559</v>
      </c>
      <c r="J3403" s="2">
        <v>41505</v>
      </c>
      <c r="K3403" s="23">
        <f>WEEKDAY(#REF!,1)</f>
        <v>2</v>
      </c>
      <c r="L3403" s="25">
        <f>IF(#REF!&gt;=#REF!,#REF!-#REF!,"")</f>
        <v>36</v>
      </c>
      <c r="M3403" s="4">
        <v>8039</v>
      </c>
      <c r="N3403" s="5">
        <v>255.28</v>
      </c>
      <c r="O3403" s="5">
        <v>159.41999999999999</v>
      </c>
      <c r="P3403" s="5">
        <v>95.86</v>
      </c>
      <c r="Q3403" s="5">
        <f>#REF!*#REF!</f>
        <v>1281577.3799999999</v>
      </c>
      <c r="R3403" s="5">
        <v>770618.54</v>
      </c>
      <c r="S3403" s="5">
        <f>#REF!-#REF!</f>
        <v>-510958.84</v>
      </c>
      <c r="T3403" s="36">
        <f t="shared" si="53"/>
        <v>-0.39869527035503699</v>
      </c>
    </row>
    <row r="3404" spans="1:20" x14ac:dyDescent="0.2">
      <c r="A3404" s="25" t="s">
        <v>37</v>
      </c>
      <c r="B3404" s="25" t="s">
        <v>151</v>
      </c>
      <c r="C3404" s="25" t="s">
        <v>49</v>
      </c>
      <c r="D3404" s="25" t="s">
        <v>27</v>
      </c>
      <c r="E3404" s="25" t="s">
        <v>1915</v>
      </c>
      <c r="F3404" s="2">
        <v>40831</v>
      </c>
      <c r="G3404" s="23" t="str">
        <f>TEXT(Table2[[#This Row],[Order-Date]],"mmm")</f>
        <v>Oct</v>
      </c>
      <c r="H3404">
        <v>2011</v>
      </c>
      <c r="I3404">
        <v>604314839</v>
      </c>
      <c r="J3404" s="2">
        <v>40644</v>
      </c>
      <c r="K3404" s="23">
        <f>WEEKDAY(#REF!,1)</f>
        <v>2</v>
      </c>
      <c r="L3404" s="25" t="str">
        <f>IF(#REF!&gt;=#REF!,#REF!-#REF!,"")</f>
        <v/>
      </c>
      <c r="M3404" s="4">
        <v>9045</v>
      </c>
      <c r="N3404" s="5">
        <v>651.21</v>
      </c>
      <c r="O3404" s="5">
        <v>524.96</v>
      </c>
      <c r="P3404" s="5">
        <v>126.25</v>
      </c>
      <c r="Q3404" s="5">
        <f>#REF!*#REF!</f>
        <v>4748263.2</v>
      </c>
      <c r="R3404" s="5">
        <v>1141931.25</v>
      </c>
      <c r="S3404" s="5">
        <f>#REF!-#REF!</f>
        <v>-3606331.95</v>
      </c>
      <c r="T3404" s="36">
        <f t="shared" si="53"/>
        <v>-0.75950548613227697</v>
      </c>
    </row>
    <row r="3405" spans="1:20" x14ac:dyDescent="0.2">
      <c r="A3405" s="25" t="s">
        <v>32</v>
      </c>
      <c r="B3405" s="25" t="s">
        <v>147</v>
      </c>
      <c r="C3405" s="25" t="s">
        <v>26</v>
      </c>
      <c r="D3405" s="25" t="s">
        <v>27</v>
      </c>
      <c r="E3405" s="25" t="s">
        <v>1916</v>
      </c>
      <c r="F3405" s="2">
        <v>40709</v>
      </c>
      <c r="G3405" s="23" t="str">
        <f>TEXT(Table2[[#This Row],[Order-Date]],"mmm")</f>
        <v>Jun</v>
      </c>
      <c r="H3405">
        <v>2011</v>
      </c>
      <c r="I3405">
        <v>775077140</v>
      </c>
      <c r="J3405" s="2">
        <v>40716</v>
      </c>
      <c r="K3405" s="23">
        <f>WEEKDAY(#REF!,1)</f>
        <v>4</v>
      </c>
      <c r="L3405" s="25">
        <f>IF(#REF!&gt;=#REF!,#REF!-#REF!,"")</f>
        <v>7</v>
      </c>
      <c r="M3405" s="4">
        <v>1404</v>
      </c>
      <c r="N3405" s="5">
        <v>152.58000000000001</v>
      </c>
      <c r="O3405" s="5">
        <v>97.44</v>
      </c>
      <c r="P3405" s="5">
        <v>55.14</v>
      </c>
      <c r="Q3405" s="5">
        <f>#REF!*#REF!</f>
        <v>136805.76000000001</v>
      </c>
      <c r="R3405" s="5">
        <v>77416.56</v>
      </c>
      <c r="S3405" s="5">
        <f>#REF!-#REF!</f>
        <v>-59389.2</v>
      </c>
      <c r="T3405" s="36">
        <f t="shared" si="53"/>
        <v>-0.43411330049261099</v>
      </c>
    </row>
    <row r="3406" spans="1:20" x14ac:dyDescent="0.2">
      <c r="A3406" s="25" t="s">
        <v>29</v>
      </c>
      <c r="B3406" s="25" t="s">
        <v>165</v>
      </c>
      <c r="C3406" s="25" t="s">
        <v>31</v>
      </c>
      <c r="D3406" s="25" t="s">
        <v>27</v>
      </c>
      <c r="E3406" s="25" t="s">
        <v>1915</v>
      </c>
      <c r="F3406" s="2">
        <v>41955</v>
      </c>
      <c r="G3406" s="23" t="str">
        <f>TEXT(Table2[[#This Row],[Order-Date]],"mmm")</f>
        <v>Nov</v>
      </c>
      <c r="H3406">
        <v>2014</v>
      </c>
      <c r="I3406">
        <v>270358788</v>
      </c>
      <c r="J3406" s="2">
        <v>42028</v>
      </c>
      <c r="K3406" s="23">
        <f>WEEKDAY(#REF!,1)</f>
        <v>7</v>
      </c>
      <c r="L3406" s="25">
        <f>IF(#REF!&gt;=#REF!,#REF!-#REF!,"")</f>
        <v>73</v>
      </c>
      <c r="M3406" s="4">
        <v>4028</v>
      </c>
      <c r="N3406" s="5">
        <v>47.45</v>
      </c>
      <c r="O3406" s="5">
        <v>31.79</v>
      </c>
      <c r="P3406" s="5">
        <v>15.66</v>
      </c>
      <c r="Q3406" s="5">
        <f>#REF!*#REF!</f>
        <v>128050.12</v>
      </c>
      <c r="R3406" s="5">
        <v>63078.48</v>
      </c>
      <c r="S3406" s="5">
        <f>#REF!-#REF!</f>
        <v>-64971.64</v>
      </c>
      <c r="T3406" s="36">
        <f t="shared" si="53"/>
        <v>-0.50739226171752105</v>
      </c>
    </row>
    <row r="3407" spans="1:20" x14ac:dyDescent="0.2">
      <c r="A3407" s="25" t="s">
        <v>46</v>
      </c>
      <c r="B3407" s="25" t="s">
        <v>71</v>
      </c>
      <c r="C3407" s="25" t="s">
        <v>42</v>
      </c>
      <c r="D3407" s="25" t="s">
        <v>23</v>
      </c>
      <c r="E3407" s="25" t="s">
        <v>1918</v>
      </c>
      <c r="F3407" s="2">
        <v>41780</v>
      </c>
      <c r="G3407" s="23" t="str">
        <f>TEXT(Table2[[#This Row],[Order-Date]],"mmm")</f>
        <v>May</v>
      </c>
      <c r="H3407">
        <v>2014</v>
      </c>
      <c r="I3407">
        <v>549583613</v>
      </c>
      <c r="J3407" s="2">
        <v>41788</v>
      </c>
      <c r="K3407" s="23">
        <f>WEEKDAY(#REF!,1)</f>
        <v>5</v>
      </c>
      <c r="L3407" s="25">
        <f>IF(#REF!&gt;=#REF!,#REF!-#REF!,"")</f>
        <v>8</v>
      </c>
      <c r="M3407" s="4">
        <v>2859</v>
      </c>
      <c r="N3407" s="5">
        <v>109.28</v>
      </c>
      <c r="O3407" s="5">
        <v>35.840000000000003</v>
      </c>
      <c r="P3407" s="5">
        <v>73.44</v>
      </c>
      <c r="Q3407" s="5">
        <f>#REF!*#REF!</f>
        <v>102466.56</v>
      </c>
      <c r="R3407" s="5">
        <v>209964.96</v>
      </c>
      <c r="S3407" s="5">
        <f>#REF!-#REF!</f>
        <v>107498.4</v>
      </c>
      <c r="T3407" s="36">
        <f t="shared" si="53"/>
        <v>1.0491071428571399</v>
      </c>
    </row>
    <row r="3408" spans="1:20" x14ac:dyDescent="0.2">
      <c r="A3408" s="25" t="s">
        <v>37</v>
      </c>
      <c r="B3408" s="25" t="s">
        <v>67</v>
      </c>
      <c r="C3408" s="25" t="s">
        <v>22</v>
      </c>
      <c r="D3408" s="25" t="s">
        <v>27</v>
      </c>
      <c r="E3408" s="25" t="s">
        <v>1917</v>
      </c>
      <c r="F3408" s="2">
        <v>40372</v>
      </c>
      <c r="G3408" s="23" t="str">
        <f>TEXT(Table2[[#This Row],[Order-Date]],"mmm")</f>
        <v>Jul</v>
      </c>
      <c r="H3408">
        <v>2010</v>
      </c>
      <c r="I3408">
        <v>892487943</v>
      </c>
      <c r="J3408" s="2">
        <v>40421</v>
      </c>
      <c r="K3408" s="23">
        <f>WEEKDAY(#REF!,1)</f>
        <v>3</v>
      </c>
      <c r="L3408" s="25">
        <f>IF(#REF!&gt;=#REF!,#REF!-#REF!,"")</f>
        <v>49</v>
      </c>
      <c r="M3408" s="4">
        <v>5870</v>
      </c>
      <c r="N3408" s="5">
        <v>255.28</v>
      </c>
      <c r="O3408" s="5">
        <v>159.41999999999999</v>
      </c>
      <c r="P3408" s="5">
        <v>95.86</v>
      </c>
      <c r="Q3408" s="5">
        <f>#REF!*#REF!</f>
        <v>935795.4</v>
      </c>
      <c r="R3408" s="5">
        <v>562698.19999999995</v>
      </c>
      <c r="S3408" s="5">
        <f>#REF!-#REF!</f>
        <v>-373097.2</v>
      </c>
      <c r="T3408" s="36">
        <f t="shared" si="53"/>
        <v>-0.39869527035503699</v>
      </c>
    </row>
    <row r="3409" spans="1:20" x14ac:dyDescent="0.2">
      <c r="A3409" s="25" t="s">
        <v>46</v>
      </c>
      <c r="B3409" s="25" t="s">
        <v>211</v>
      </c>
      <c r="C3409" s="25" t="s">
        <v>49</v>
      </c>
      <c r="D3409" s="25" t="s">
        <v>23</v>
      </c>
      <c r="E3409" s="25" t="s">
        <v>1916</v>
      </c>
      <c r="F3409" s="2">
        <v>42575</v>
      </c>
      <c r="G3409" s="23" t="str">
        <f>TEXT(Table2[[#This Row],[Order-Date]],"mmm")</f>
        <v>Jul</v>
      </c>
      <c r="H3409">
        <v>2016</v>
      </c>
      <c r="I3409">
        <v>649120604</v>
      </c>
      <c r="J3409" s="2">
        <v>42591</v>
      </c>
      <c r="K3409" s="23">
        <f>WEEKDAY(#REF!,1)</f>
        <v>3</v>
      </c>
      <c r="L3409" s="25">
        <f>IF(#REF!&gt;=#REF!,#REF!-#REF!,"")</f>
        <v>16</v>
      </c>
      <c r="M3409" s="4">
        <v>8067</v>
      </c>
      <c r="N3409" s="5">
        <v>651.21</v>
      </c>
      <c r="O3409" s="5">
        <v>524.96</v>
      </c>
      <c r="P3409" s="5">
        <v>126.25</v>
      </c>
      <c r="Q3409" s="5">
        <f>#REF!*#REF!</f>
        <v>4234852.32</v>
      </c>
      <c r="R3409" s="5">
        <v>1018458.75</v>
      </c>
      <c r="S3409" s="5">
        <f>#REF!-#REF!</f>
        <v>-3216393.57</v>
      </c>
      <c r="T3409" s="36">
        <f t="shared" si="53"/>
        <v>-0.75950548613227697</v>
      </c>
    </row>
    <row r="3410" spans="1:20" x14ac:dyDescent="0.2">
      <c r="A3410" s="25" t="s">
        <v>29</v>
      </c>
      <c r="B3410" s="25" t="s">
        <v>187</v>
      </c>
      <c r="C3410" s="25" t="s">
        <v>39</v>
      </c>
      <c r="D3410" s="25" t="s">
        <v>27</v>
      </c>
      <c r="E3410" s="25" t="s">
        <v>1915</v>
      </c>
      <c r="F3410" s="2">
        <v>42619</v>
      </c>
      <c r="G3410" s="23" t="str">
        <f>TEXT(Table2[[#This Row],[Order-Date]],"mmm")</f>
        <v>Sep</v>
      </c>
      <c r="H3410">
        <v>2016</v>
      </c>
      <c r="I3410">
        <v>589842927</v>
      </c>
      <c r="J3410" s="2">
        <v>42579</v>
      </c>
      <c r="K3410" s="23">
        <f>WEEKDAY(#REF!,1)</f>
        <v>5</v>
      </c>
      <c r="L3410" s="25" t="str">
        <f>IF(#REF!&gt;=#REF!,#REF!-#REF!,"")</f>
        <v/>
      </c>
      <c r="M3410" s="4">
        <v>6485</v>
      </c>
      <c r="N3410" s="5">
        <v>81.73</v>
      </c>
      <c r="O3410" s="5">
        <v>56.67</v>
      </c>
      <c r="P3410" s="5">
        <v>25.06</v>
      </c>
      <c r="Q3410" s="5">
        <f>#REF!*#REF!</f>
        <v>367504.95</v>
      </c>
      <c r="R3410" s="5">
        <v>162514.1</v>
      </c>
      <c r="S3410" s="5">
        <f>#REF!-#REF!</f>
        <v>-204990.85</v>
      </c>
      <c r="T3410" s="36">
        <f t="shared" si="53"/>
        <v>-0.55779071819304704</v>
      </c>
    </row>
    <row r="3411" spans="1:20" x14ac:dyDescent="0.2">
      <c r="A3411" s="25" t="s">
        <v>29</v>
      </c>
      <c r="B3411" s="25" t="s">
        <v>118</v>
      </c>
      <c r="C3411" s="25" t="s">
        <v>34</v>
      </c>
      <c r="D3411" s="25" t="s">
        <v>27</v>
      </c>
      <c r="E3411" s="25" t="s">
        <v>1918</v>
      </c>
      <c r="F3411" s="2">
        <v>41914</v>
      </c>
      <c r="G3411" s="23" t="str">
        <f>TEXT(Table2[[#This Row],[Order-Date]],"mmm")</f>
        <v>Oct</v>
      </c>
      <c r="H3411">
        <v>2014</v>
      </c>
      <c r="I3411">
        <v>655328738</v>
      </c>
      <c r="J3411" s="2">
        <v>41720</v>
      </c>
      <c r="K3411" s="23">
        <f>WEEKDAY(#REF!,1)</f>
        <v>7</v>
      </c>
      <c r="L3411" s="25" t="str">
        <f>IF(#REF!&gt;=#REF!,#REF!-#REF!,"")</f>
        <v/>
      </c>
      <c r="M3411" s="4">
        <v>5191</v>
      </c>
      <c r="N3411" s="5">
        <v>205.7</v>
      </c>
      <c r="O3411" s="5">
        <v>117.11</v>
      </c>
      <c r="P3411" s="5">
        <v>88.59</v>
      </c>
      <c r="Q3411" s="5">
        <f>#REF!*#REF!</f>
        <v>607918.01</v>
      </c>
      <c r="R3411" s="5">
        <v>459870.69</v>
      </c>
      <c r="S3411" s="5">
        <f>#REF!-#REF!</f>
        <v>-148047.32</v>
      </c>
      <c r="T3411" s="36">
        <f t="shared" si="53"/>
        <v>-0.24353172231235601</v>
      </c>
    </row>
    <row r="3412" spans="1:20" x14ac:dyDescent="0.2">
      <c r="A3412" s="25" t="s">
        <v>29</v>
      </c>
      <c r="B3412" s="25" t="s">
        <v>165</v>
      </c>
      <c r="C3412" s="25" t="s">
        <v>77</v>
      </c>
      <c r="D3412" s="25" t="s">
        <v>23</v>
      </c>
      <c r="E3412" s="25" t="s">
        <v>1915</v>
      </c>
      <c r="F3412" s="2">
        <v>41828</v>
      </c>
      <c r="G3412" s="23" t="str">
        <f>TEXT(Table2[[#This Row],[Order-Date]],"mmm")</f>
        <v>Jul</v>
      </c>
      <c r="H3412">
        <v>2014</v>
      </c>
      <c r="I3412">
        <v>406564366</v>
      </c>
      <c r="J3412" s="2">
        <v>41876</v>
      </c>
      <c r="K3412" s="23">
        <f>WEEKDAY(#REF!,1)</f>
        <v>2</v>
      </c>
      <c r="L3412" s="25">
        <f>IF(#REF!&gt;=#REF!,#REF!-#REF!,"")</f>
        <v>48</v>
      </c>
      <c r="M3412" s="4">
        <v>286</v>
      </c>
      <c r="N3412" s="5">
        <v>154.06</v>
      </c>
      <c r="O3412" s="5">
        <v>90.93</v>
      </c>
      <c r="P3412" s="5">
        <v>63.13</v>
      </c>
      <c r="Q3412" s="5">
        <f>#REF!*#REF!</f>
        <v>26005.98</v>
      </c>
      <c r="R3412" s="5">
        <v>18055.18</v>
      </c>
      <c r="S3412" s="5">
        <f>#REF!-#REF!</f>
        <v>-7950.8</v>
      </c>
      <c r="T3412" s="36">
        <f t="shared" si="53"/>
        <v>-0.30572968217309998</v>
      </c>
    </row>
    <row r="3413" spans="1:20" x14ac:dyDescent="0.2">
      <c r="A3413" s="25" t="s">
        <v>29</v>
      </c>
      <c r="B3413" s="25" t="s">
        <v>177</v>
      </c>
      <c r="C3413" s="25" t="s">
        <v>42</v>
      </c>
      <c r="D3413" s="25" t="s">
        <v>23</v>
      </c>
      <c r="E3413" s="25" t="s">
        <v>1917</v>
      </c>
      <c r="F3413" s="2">
        <v>41137</v>
      </c>
      <c r="G3413" s="23" t="str">
        <f>TEXT(Table2[[#This Row],[Order-Date]],"mmm")</f>
        <v>Aug</v>
      </c>
      <c r="H3413">
        <v>2012</v>
      </c>
      <c r="I3413">
        <v>374848639</v>
      </c>
      <c r="J3413" s="2">
        <v>41069</v>
      </c>
      <c r="K3413" s="23">
        <f>WEEKDAY(#REF!,1)</f>
        <v>7</v>
      </c>
      <c r="L3413" s="25" t="str">
        <f>IF(#REF!&gt;=#REF!,#REF!-#REF!,"")</f>
        <v/>
      </c>
      <c r="M3413" s="4">
        <v>4897</v>
      </c>
      <c r="N3413" s="5">
        <v>109.28</v>
      </c>
      <c r="O3413" s="5">
        <v>35.840000000000003</v>
      </c>
      <c r="P3413" s="5">
        <v>73.44</v>
      </c>
      <c r="Q3413" s="5">
        <f>#REF!*#REF!</f>
        <v>175508.48000000001</v>
      </c>
      <c r="R3413" s="5">
        <v>359635.68</v>
      </c>
      <c r="S3413" s="5">
        <f>#REF!-#REF!</f>
        <v>184127.2</v>
      </c>
      <c r="T3413" s="36">
        <f t="shared" si="53"/>
        <v>1.0491071428571399</v>
      </c>
    </row>
    <row r="3414" spans="1:20" x14ac:dyDescent="0.2">
      <c r="A3414" s="25" t="s">
        <v>46</v>
      </c>
      <c r="B3414" s="25" t="s">
        <v>92</v>
      </c>
      <c r="C3414" s="25" t="s">
        <v>39</v>
      </c>
      <c r="D3414" s="25" t="s">
        <v>23</v>
      </c>
      <c r="E3414" s="25" t="s">
        <v>1916</v>
      </c>
      <c r="F3414" s="2">
        <v>40743</v>
      </c>
      <c r="G3414" s="23" t="str">
        <f>TEXT(Table2[[#This Row],[Order-Date]],"mmm")</f>
        <v>Jul</v>
      </c>
      <c r="H3414">
        <v>2011</v>
      </c>
      <c r="I3414">
        <v>711792886</v>
      </c>
      <c r="J3414" s="2">
        <v>40703</v>
      </c>
      <c r="K3414" s="23">
        <f>WEEKDAY(#REF!,1)</f>
        <v>5</v>
      </c>
      <c r="L3414" s="25" t="str">
        <f>IF(#REF!&gt;=#REF!,#REF!-#REF!,"")</f>
        <v/>
      </c>
      <c r="M3414" s="4">
        <v>4187</v>
      </c>
      <c r="N3414" s="5">
        <v>81.73</v>
      </c>
      <c r="O3414" s="5">
        <v>56.67</v>
      </c>
      <c r="P3414" s="5">
        <v>25.06</v>
      </c>
      <c r="Q3414" s="5">
        <f>#REF!*#REF!</f>
        <v>237277.29</v>
      </c>
      <c r="R3414" s="5">
        <v>104926.22</v>
      </c>
      <c r="S3414" s="5">
        <f>#REF!-#REF!</f>
        <v>-132351.07</v>
      </c>
      <c r="T3414" s="36">
        <f t="shared" si="53"/>
        <v>-0.55779071819304704</v>
      </c>
    </row>
    <row r="3415" spans="1:20" x14ac:dyDescent="0.2">
      <c r="A3415" s="25" t="s">
        <v>46</v>
      </c>
      <c r="B3415" s="25" t="s">
        <v>107</v>
      </c>
      <c r="C3415" s="25" t="s">
        <v>65</v>
      </c>
      <c r="D3415" s="25" t="s">
        <v>23</v>
      </c>
      <c r="E3415" s="25" t="s">
        <v>1916</v>
      </c>
      <c r="F3415" s="2">
        <v>41000</v>
      </c>
      <c r="G3415" s="23" t="str">
        <f>TEXT(Table2[[#This Row],[Order-Date]],"mmm")</f>
        <v>Apr</v>
      </c>
      <c r="H3415">
        <v>2012</v>
      </c>
      <c r="I3415">
        <v>739320933</v>
      </c>
      <c r="J3415" s="2">
        <v>41184</v>
      </c>
      <c r="K3415" s="23">
        <f>WEEKDAY(#REF!,1)</f>
        <v>3</v>
      </c>
      <c r="L3415" s="25">
        <f>IF(#REF!&gt;=#REF!,#REF!-#REF!,"")</f>
        <v>184</v>
      </c>
      <c r="M3415" s="4">
        <v>348</v>
      </c>
      <c r="N3415" s="5">
        <v>9.33</v>
      </c>
      <c r="O3415" s="5">
        <v>6.92</v>
      </c>
      <c r="P3415" s="5">
        <v>2.41</v>
      </c>
      <c r="Q3415" s="5">
        <f>#REF!*#REF!</f>
        <v>2408.16</v>
      </c>
      <c r="R3415" s="5">
        <v>838.68</v>
      </c>
      <c r="S3415" s="5">
        <f>#REF!-#REF!</f>
        <v>-1569.48</v>
      </c>
      <c r="T3415" s="36">
        <f t="shared" si="53"/>
        <v>-0.65173410404624299</v>
      </c>
    </row>
    <row r="3416" spans="1:20" x14ac:dyDescent="0.2">
      <c r="A3416" s="25" t="s">
        <v>46</v>
      </c>
      <c r="B3416" s="25" t="s">
        <v>173</v>
      </c>
      <c r="C3416" s="25" t="s">
        <v>39</v>
      </c>
      <c r="D3416" s="25" t="s">
        <v>23</v>
      </c>
      <c r="E3416" s="25" t="s">
        <v>1916</v>
      </c>
      <c r="F3416" s="2">
        <v>42265</v>
      </c>
      <c r="G3416" s="23" t="str">
        <f>TEXT(Table2[[#This Row],[Order-Date]],"mmm")</f>
        <v>Sep</v>
      </c>
      <c r="H3416">
        <v>2015</v>
      </c>
      <c r="I3416">
        <v>299669110</v>
      </c>
      <c r="J3416" s="2">
        <v>42303</v>
      </c>
      <c r="K3416" s="23">
        <f>WEEKDAY(#REF!,1)</f>
        <v>2</v>
      </c>
      <c r="L3416" s="25">
        <f>IF(#REF!&gt;=#REF!,#REF!-#REF!,"")</f>
        <v>38</v>
      </c>
      <c r="M3416" s="4">
        <v>7604</v>
      </c>
      <c r="N3416" s="5">
        <v>81.73</v>
      </c>
      <c r="O3416" s="5">
        <v>56.67</v>
      </c>
      <c r="P3416" s="5">
        <v>25.06</v>
      </c>
      <c r="Q3416" s="5">
        <f>#REF!*#REF!</f>
        <v>430918.68</v>
      </c>
      <c r="R3416" s="5">
        <v>190556.24</v>
      </c>
      <c r="S3416" s="5">
        <f>#REF!-#REF!</f>
        <v>-240362.44</v>
      </c>
      <c r="T3416" s="36">
        <f t="shared" si="53"/>
        <v>-0.55779071819304704</v>
      </c>
    </row>
    <row r="3417" spans="1:20" x14ac:dyDescent="0.2">
      <c r="A3417" s="25" t="s">
        <v>20</v>
      </c>
      <c r="B3417" s="25" t="s">
        <v>114</v>
      </c>
      <c r="C3417" s="25" t="s">
        <v>22</v>
      </c>
      <c r="D3417" s="25" t="s">
        <v>27</v>
      </c>
      <c r="E3417" s="25" t="s">
        <v>1917</v>
      </c>
      <c r="F3417" s="2">
        <v>41665</v>
      </c>
      <c r="G3417" s="23" t="str">
        <f>TEXT(Table2[[#This Row],[Order-Date]],"mmm")</f>
        <v>Jan</v>
      </c>
      <c r="H3417">
        <v>2014</v>
      </c>
      <c r="I3417">
        <v>205386245</v>
      </c>
      <c r="J3417" s="2">
        <v>41885</v>
      </c>
      <c r="K3417" s="23">
        <f>WEEKDAY(#REF!,1)</f>
        <v>4</v>
      </c>
      <c r="L3417" s="25">
        <f>IF(#REF!&gt;=#REF!,#REF!-#REF!,"")</f>
        <v>220</v>
      </c>
      <c r="M3417" s="4">
        <v>7209</v>
      </c>
      <c r="N3417" s="5">
        <v>255.28</v>
      </c>
      <c r="O3417" s="5">
        <v>159.41999999999999</v>
      </c>
      <c r="P3417" s="5">
        <v>95.86</v>
      </c>
      <c r="Q3417" s="5">
        <f>#REF!*#REF!</f>
        <v>1149258.78</v>
      </c>
      <c r="R3417" s="5">
        <v>691054.74</v>
      </c>
      <c r="S3417" s="5">
        <f>#REF!-#REF!</f>
        <v>-458204.04</v>
      </c>
      <c r="T3417" s="36">
        <f t="shared" si="53"/>
        <v>-0.39869527035503699</v>
      </c>
    </row>
    <row r="3418" spans="1:20" x14ac:dyDescent="0.2">
      <c r="A3418" s="25" t="s">
        <v>20</v>
      </c>
      <c r="B3418" s="25" t="s">
        <v>121</v>
      </c>
      <c r="C3418" s="25" t="s">
        <v>51</v>
      </c>
      <c r="D3418" s="25" t="s">
        <v>27</v>
      </c>
      <c r="E3418" s="25" t="s">
        <v>1915</v>
      </c>
      <c r="F3418" s="2">
        <v>41896</v>
      </c>
      <c r="G3418" s="23" t="str">
        <f>TEXT(Table2[[#This Row],[Order-Date]],"mmm")</f>
        <v>Sep</v>
      </c>
      <c r="H3418">
        <v>2014</v>
      </c>
      <c r="I3418">
        <v>889333665</v>
      </c>
      <c r="J3418" s="2">
        <v>41897</v>
      </c>
      <c r="K3418" s="23">
        <f>WEEKDAY(#REF!,1)</f>
        <v>2</v>
      </c>
      <c r="L3418" s="25">
        <f>IF(#REF!&gt;=#REF!,#REF!-#REF!,"")</f>
        <v>1</v>
      </c>
      <c r="M3418" s="4">
        <v>2449</v>
      </c>
      <c r="N3418" s="5">
        <v>437.2</v>
      </c>
      <c r="O3418" s="5">
        <v>263.33</v>
      </c>
      <c r="P3418" s="5">
        <v>173.87</v>
      </c>
      <c r="Q3418" s="5">
        <f>#REF!*#REF!</f>
        <v>644895.17000000004</v>
      </c>
      <c r="R3418" s="5">
        <v>425807.63</v>
      </c>
      <c r="S3418" s="5">
        <f>#REF!-#REF!</f>
        <v>-219087.54</v>
      </c>
      <c r="T3418" s="36">
        <f t="shared" si="53"/>
        <v>-0.33972581931416901</v>
      </c>
    </row>
    <row r="3419" spans="1:20" x14ac:dyDescent="0.2">
      <c r="A3419" s="25" t="s">
        <v>37</v>
      </c>
      <c r="B3419" s="25" t="s">
        <v>183</v>
      </c>
      <c r="C3419" s="25" t="s">
        <v>77</v>
      </c>
      <c r="D3419" s="25" t="s">
        <v>27</v>
      </c>
      <c r="E3419" s="25" t="s">
        <v>1916</v>
      </c>
      <c r="F3419" s="2">
        <v>41863</v>
      </c>
      <c r="G3419" s="23" t="str">
        <f>TEXT(Table2[[#This Row],[Order-Date]],"mmm")</f>
        <v>Aug</v>
      </c>
      <c r="H3419">
        <v>2014</v>
      </c>
      <c r="I3419">
        <v>154685199</v>
      </c>
      <c r="J3419" s="2">
        <v>41988</v>
      </c>
      <c r="K3419" s="23">
        <f>WEEKDAY(#REF!,1)</f>
        <v>2</v>
      </c>
      <c r="L3419" s="25">
        <f>IF(#REF!&gt;=#REF!,#REF!-#REF!,"")</f>
        <v>125</v>
      </c>
      <c r="M3419" s="4">
        <v>3643</v>
      </c>
      <c r="N3419" s="5">
        <v>154.06</v>
      </c>
      <c r="O3419" s="5">
        <v>90.93</v>
      </c>
      <c r="P3419" s="5">
        <v>63.13</v>
      </c>
      <c r="Q3419" s="5">
        <f>#REF!*#REF!</f>
        <v>331257.99</v>
      </c>
      <c r="R3419" s="5">
        <v>229982.59</v>
      </c>
      <c r="S3419" s="5">
        <f>#REF!-#REF!</f>
        <v>-101275.4</v>
      </c>
      <c r="T3419" s="36">
        <f t="shared" si="53"/>
        <v>-0.30572968217309998</v>
      </c>
    </row>
    <row r="3420" spans="1:20" x14ac:dyDescent="0.2">
      <c r="A3420" s="25" t="s">
        <v>40</v>
      </c>
      <c r="B3420" s="25" t="s">
        <v>188</v>
      </c>
      <c r="C3420" s="25" t="s">
        <v>34</v>
      </c>
      <c r="D3420" s="25" t="s">
        <v>27</v>
      </c>
      <c r="E3420" s="25" t="s">
        <v>1918</v>
      </c>
      <c r="F3420" s="2">
        <v>41332</v>
      </c>
      <c r="G3420" s="23" t="str">
        <f>TEXT(Table2[[#This Row],[Order-Date]],"mmm")</f>
        <v>Feb</v>
      </c>
      <c r="H3420">
        <v>2013</v>
      </c>
      <c r="I3420">
        <v>824927175</v>
      </c>
      <c r="J3420" s="2">
        <v>41346</v>
      </c>
      <c r="K3420" s="23">
        <f>WEEKDAY(#REF!,1)</f>
        <v>4</v>
      </c>
      <c r="L3420" s="25">
        <f>IF(#REF!&gt;=#REF!,#REF!-#REF!,"")</f>
        <v>14</v>
      </c>
      <c r="M3420" s="4">
        <v>3138</v>
      </c>
      <c r="N3420" s="5">
        <v>205.7</v>
      </c>
      <c r="O3420" s="5">
        <v>117.11</v>
      </c>
      <c r="P3420" s="5">
        <v>88.59</v>
      </c>
      <c r="Q3420" s="5">
        <f>#REF!*#REF!</f>
        <v>367491.18</v>
      </c>
      <c r="R3420" s="5">
        <v>277995.42</v>
      </c>
      <c r="S3420" s="5">
        <f>#REF!-#REF!</f>
        <v>-89495.76</v>
      </c>
      <c r="T3420" s="36">
        <f t="shared" si="53"/>
        <v>-0.24353172231235601</v>
      </c>
    </row>
    <row r="3421" spans="1:20" x14ac:dyDescent="0.2">
      <c r="A3421" s="25" t="s">
        <v>29</v>
      </c>
      <c r="B3421" s="25" t="s">
        <v>204</v>
      </c>
      <c r="C3421" s="25" t="s">
        <v>65</v>
      </c>
      <c r="D3421" s="25" t="s">
        <v>27</v>
      </c>
      <c r="E3421" s="25" t="s">
        <v>1916</v>
      </c>
      <c r="F3421" s="2">
        <v>41135</v>
      </c>
      <c r="G3421" s="23" t="str">
        <f>TEXT(Table2[[#This Row],[Order-Date]],"mmm")</f>
        <v>Aug</v>
      </c>
      <c r="H3421">
        <v>2012</v>
      </c>
      <c r="I3421">
        <v>393858420</v>
      </c>
      <c r="J3421" s="2">
        <v>41150</v>
      </c>
      <c r="K3421" s="23">
        <f>WEEKDAY(#REF!,1)</f>
        <v>4</v>
      </c>
      <c r="L3421" s="25">
        <f>IF(#REF!&gt;=#REF!,#REF!-#REF!,"")</f>
        <v>15</v>
      </c>
      <c r="M3421" s="4">
        <v>314</v>
      </c>
      <c r="N3421" s="5">
        <v>9.33</v>
      </c>
      <c r="O3421" s="5">
        <v>6.92</v>
      </c>
      <c r="P3421" s="5">
        <v>2.41</v>
      </c>
      <c r="Q3421" s="5">
        <f>#REF!*#REF!</f>
        <v>2172.88</v>
      </c>
      <c r="R3421" s="5">
        <v>756.74</v>
      </c>
      <c r="S3421" s="5">
        <f>#REF!-#REF!</f>
        <v>-1416.14</v>
      </c>
      <c r="T3421" s="36">
        <f t="shared" si="53"/>
        <v>-0.65173410404624299</v>
      </c>
    </row>
    <row r="3422" spans="1:20" x14ac:dyDescent="0.2">
      <c r="A3422" s="25" t="s">
        <v>59</v>
      </c>
      <c r="B3422" s="25" t="s">
        <v>60</v>
      </c>
      <c r="C3422" s="25" t="s">
        <v>39</v>
      </c>
      <c r="D3422" s="25" t="s">
        <v>23</v>
      </c>
      <c r="E3422" s="25" t="s">
        <v>1915</v>
      </c>
      <c r="F3422" s="2">
        <v>40197</v>
      </c>
      <c r="G3422" s="23" t="str">
        <f>TEXT(Table2[[#This Row],[Order-Date]],"mmm")</f>
        <v>Jan</v>
      </c>
      <c r="H3422">
        <v>2010</v>
      </c>
      <c r="I3422">
        <v>475590264</v>
      </c>
      <c r="J3422" s="2">
        <v>40270</v>
      </c>
      <c r="K3422" s="23">
        <f>WEEKDAY(#REF!,1)</f>
        <v>6</v>
      </c>
      <c r="L3422" s="25">
        <f>IF(#REF!&gt;=#REF!,#REF!-#REF!,"")</f>
        <v>73</v>
      </c>
      <c r="M3422" s="4">
        <v>6583</v>
      </c>
      <c r="N3422" s="5">
        <v>81.73</v>
      </c>
      <c r="O3422" s="5">
        <v>56.67</v>
      </c>
      <c r="P3422" s="5">
        <v>25.06</v>
      </c>
      <c r="Q3422" s="5">
        <f>#REF!*#REF!</f>
        <v>373058.61</v>
      </c>
      <c r="R3422" s="5">
        <v>164969.98000000001</v>
      </c>
      <c r="S3422" s="5">
        <f>#REF!-#REF!</f>
        <v>-208088.63</v>
      </c>
      <c r="T3422" s="36">
        <f t="shared" si="53"/>
        <v>-0.55779071819304704</v>
      </c>
    </row>
    <row r="3423" spans="1:20" x14ac:dyDescent="0.2">
      <c r="A3423" s="25" t="s">
        <v>37</v>
      </c>
      <c r="B3423" s="25" t="s">
        <v>55</v>
      </c>
      <c r="C3423" s="25" t="s">
        <v>85</v>
      </c>
      <c r="D3423" s="25" t="s">
        <v>23</v>
      </c>
      <c r="E3423" s="25" t="s">
        <v>1915</v>
      </c>
      <c r="F3423" s="2">
        <v>41951</v>
      </c>
      <c r="G3423" s="23" t="str">
        <f>TEXT(Table2[[#This Row],[Order-Date]],"mmm")</f>
        <v>Nov</v>
      </c>
      <c r="H3423">
        <v>2014</v>
      </c>
      <c r="I3423">
        <v>954546535</v>
      </c>
      <c r="J3423" s="2">
        <v>41872</v>
      </c>
      <c r="K3423" s="23">
        <f>WEEKDAY(#REF!,1)</f>
        <v>5</v>
      </c>
      <c r="L3423" s="25" t="str">
        <f>IF(#REF!&gt;=#REF!,#REF!-#REF!,"")</f>
        <v/>
      </c>
      <c r="M3423" s="4">
        <v>387</v>
      </c>
      <c r="N3423" s="5">
        <v>668.27</v>
      </c>
      <c r="O3423" s="5">
        <v>502.54</v>
      </c>
      <c r="P3423" s="5">
        <v>165.73</v>
      </c>
      <c r="Q3423" s="5">
        <f>#REF!*#REF!</f>
        <v>194482.98</v>
      </c>
      <c r="R3423" s="5">
        <v>64137.51</v>
      </c>
      <c r="S3423" s="5">
        <f>#REF!-#REF!</f>
        <v>-130345.47</v>
      </c>
      <c r="T3423" s="36">
        <f t="shared" si="53"/>
        <v>-0.67021530624427905</v>
      </c>
    </row>
    <row r="3424" spans="1:20" x14ac:dyDescent="0.2">
      <c r="A3424" s="25" t="s">
        <v>29</v>
      </c>
      <c r="B3424" s="25" t="s">
        <v>126</v>
      </c>
      <c r="C3424" s="25" t="s">
        <v>31</v>
      </c>
      <c r="D3424" s="25" t="s">
        <v>23</v>
      </c>
      <c r="E3424" s="25" t="s">
        <v>1918</v>
      </c>
      <c r="F3424" s="2">
        <v>41568</v>
      </c>
      <c r="G3424" s="23" t="str">
        <f>TEXT(Table2[[#This Row],[Order-Date]],"mmm")</f>
        <v>Oct</v>
      </c>
      <c r="H3424">
        <v>2013</v>
      </c>
      <c r="I3424">
        <v>435463559</v>
      </c>
      <c r="J3424" s="2">
        <v>41574</v>
      </c>
      <c r="K3424" s="23">
        <f>WEEKDAY(#REF!,1)</f>
        <v>1</v>
      </c>
      <c r="L3424" s="25">
        <f>IF(#REF!&gt;=#REF!,#REF!-#REF!,"")</f>
        <v>6</v>
      </c>
      <c r="M3424" s="4">
        <v>2199</v>
      </c>
      <c r="N3424" s="5">
        <v>47.45</v>
      </c>
      <c r="O3424" s="5">
        <v>31.79</v>
      </c>
      <c r="P3424" s="5">
        <v>15.66</v>
      </c>
      <c r="Q3424" s="5">
        <f>#REF!*#REF!</f>
        <v>69906.210000000006</v>
      </c>
      <c r="R3424" s="5">
        <v>34436.339999999997</v>
      </c>
      <c r="S3424" s="5">
        <f>#REF!-#REF!</f>
        <v>-35469.870000000003</v>
      </c>
      <c r="T3424" s="36">
        <f t="shared" si="53"/>
        <v>-0.50739226171752105</v>
      </c>
    </row>
    <row r="3425" spans="1:20" x14ac:dyDescent="0.2">
      <c r="A3425" s="25" t="s">
        <v>20</v>
      </c>
      <c r="B3425" s="25" t="s">
        <v>226</v>
      </c>
      <c r="C3425" s="25" t="s">
        <v>31</v>
      </c>
      <c r="D3425" s="25" t="s">
        <v>27</v>
      </c>
      <c r="E3425" s="25" t="s">
        <v>1918</v>
      </c>
      <c r="F3425" s="2">
        <v>42054</v>
      </c>
      <c r="G3425" s="23" t="str">
        <f>TEXT(Table2[[#This Row],[Order-Date]],"mmm")</f>
        <v>Feb</v>
      </c>
      <c r="H3425">
        <v>2015</v>
      </c>
      <c r="I3425">
        <v>293390166</v>
      </c>
      <c r="J3425" s="2">
        <v>42281</v>
      </c>
      <c r="K3425" s="23">
        <f>WEEKDAY(#REF!,1)</f>
        <v>1</v>
      </c>
      <c r="L3425" s="25">
        <f>IF(#REF!&gt;=#REF!,#REF!-#REF!,"")</f>
        <v>227</v>
      </c>
      <c r="M3425" s="4">
        <v>9525</v>
      </c>
      <c r="N3425" s="5">
        <v>47.45</v>
      </c>
      <c r="O3425" s="5">
        <v>31.79</v>
      </c>
      <c r="P3425" s="5">
        <v>15.66</v>
      </c>
      <c r="Q3425" s="5">
        <f>#REF!*#REF!</f>
        <v>302799.75</v>
      </c>
      <c r="R3425" s="5">
        <v>149161.5</v>
      </c>
      <c r="S3425" s="5">
        <f>#REF!-#REF!</f>
        <v>-153638.25</v>
      </c>
      <c r="T3425" s="36">
        <f t="shared" si="53"/>
        <v>-0.50739226171752105</v>
      </c>
    </row>
    <row r="3426" spans="1:20" x14ac:dyDescent="0.2">
      <c r="A3426" s="25" t="s">
        <v>46</v>
      </c>
      <c r="B3426" s="25" t="s">
        <v>142</v>
      </c>
      <c r="C3426" s="25" t="s">
        <v>31</v>
      </c>
      <c r="D3426" s="25" t="s">
        <v>27</v>
      </c>
      <c r="E3426" s="25" t="s">
        <v>1917</v>
      </c>
      <c r="F3426" s="2">
        <v>41183</v>
      </c>
      <c r="G3426" s="23" t="str">
        <f>TEXT(Table2[[#This Row],[Order-Date]],"mmm")</f>
        <v>Oct</v>
      </c>
      <c r="H3426">
        <v>2012</v>
      </c>
      <c r="I3426">
        <v>623687684</v>
      </c>
      <c r="J3426" s="2">
        <v>40968</v>
      </c>
      <c r="K3426" s="23">
        <f>WEEKDAY(#REF!,1)</f>
        <v>4</v>
      </c>
      <c r="L3426" s="25" t="str">
        <f>IF(#REF!&gt;=#REF!,#REF!-#REF!,"")</f>
        <v/>
      </c>
      <c r="M3426" s="4">
        <v>1900</v>
      </c>
      <c r="N3426" s="5">
        <v>47.45</v>
      </c>
      <c r="O3426" s="5">
        <v>31.79</v>
      </c>
      <c r="P3426" s="5">
        <v>15.66</v>
      </c>
      <c r="Q3426" s="5">
        <f>#REF!*#REF!</f>
        <v>60401</v>
      </c>
      <c r="R3426" s="5">
        <v>29754</v>
      </c>
      <c r="S3426" s="5">
        <f>#REF!-#REF!</f>
        <v>-30647</v>
      </c>
      <c r="T3426" s="36">
        <f t="shared" si="53"/>
        <v>-0.50739226171752105</v>
      </c>
    </row>
    <row r="3427" spans="1:20" x14ac:dyDescent="0.2">
      <c r="A3427" s="25" t="s">
        <v>32</v>
      </c>
      <c r="B3427" s="25" t="s">
        <v>170</v>
      </c>
      <c r="C3427" s="25" t="s">
        <v>49</v>
      </c>
      <c r="D3427" s="25" t="s">
        <v>27</v>
      </c>
      <c r="E3427" s="25" t="s">
        <v>1916</v>
      </c>
      <c r="F3427" s="2">
        <v>40296</v>
      </c>
      <c r="G3427" s="23" t="str">
        <f>TEXT(Table2[[#This Row],[Order-Date]],"mmm")</f>
        <v>Apr</v>
      </c>
      <c r="H3427">
        <v>2010</v>
      </c>
      <c r="I3427">
        <v>692029941</v>
      </c>
      <c r="J3427" s="2">
        <v>40298</v>
      </c>
      <c r="K3427" s="23">
        <f>WEEKDAY(#REF!,1)</f>
        <v>6</v>
      </c>
      <c r="L3427" s="25">
        <f>IF(#REF!&gt;=#REF!,#REF!-#REF!,"")</f>
        <v>2</v>
      </c>
      <c r="M3427" s="4">
        <v>5893</v>
      </c>
      <c r="N3427" s="5">
        <v>651.21</v>
      </c>
      <c r="O3427" s="5">
        <v>524.96</v>
      </c>
      <c r="P3427" s="5">
        <v>126.25</v>
      </c>
      <c r="Q3427" s="5">
        <f>#REF!*#REF!</f>
        <v>3093589.28</v>
      </c>
      <c r="R3427" s="5">
        <v>743991.25</v>
      </c>
      <c r="S3427" s="5">
        <f>#REF!-#REF!</f>
        <v>-2349598.0299999998</v>
      </c>
      <c r="T3427" s="36">
        <f t="shared" si="53"/>
        <v>-0.75950548613227697</v>
      </c>
    </row>
    <row r="3428" spans="1:20" x14ac:dyDescent="0.2">
      <c r="A3428" s="25" t="s">
        <v>29</v>
      </c>
      <c r="B3428" s="25" t="s">
        <v>181</v>
      </c>
      <c r="C3428" s="25" t="s">
        <v>77</v>
      </c>
      <c r="D3428" s="25" t="s">
        <v>27</v>
      </c>
      <c r="E3428" s="25" t="s">
        <v>1918</v>
      </c>
      <c r="F3428" s="2">
        <v>42563</v>
      </c>
      <c r="G3428" s="23" t="str">
        <f>TEXT(Table2[[#This Row],[Order-Date]],"mmm")</f>
        <v>Jul</v>
      </c>
      <c r="H3428">
        <v>2016</v>
      </c>
      <c r="I3428">
        <v>284403264</v>
      </c>
      <c r="J3428" s="2">
        <v>42731</v>
      </c>
      <c r="K3428" s="23">
        <f>WEEKDAY(#REF!,1)</f>
        <v>3</v>
      </c>
      <c r="L3428" s="25">
        <f>IF(#REF!&gt;=#REF!,#REF!-#REF!,"")</f>
        <v>168</v>
      </c>
      <c r="M3428" s="4">
        <v>101</v>
      </c>
      <c r="N3428" s="5">
        <v>154.06</v>
      </c>
      <c r="O3428" s="5">
        <v>90.93</v>
      </c>
      <c r="P3428" s="5">
        <v>63.13</v>
      </c>
      <c r="Q3428" s="5">
        <f>#REF!*#REF!</f>
        <v>9183.93</v>
      </c>
      <c r="R3428" s="5">
        <v>6376.13</v>
      </c>
      <c r="S3428" s="5">
        <f>#REF!-#REF!</f>
        <v>-2807.8</v>
      </c>
      <c r="T3428" s="36">
        <f t="shared" si="53"/>
        <v>-0.30572968217309998</v>
      </c>
    </row>
    <row r="3429" spans="1:20" x14ac:dyDescent="0.2">
      <c r="A3429" s="25" t="s">
        <v>37</v>
      </c>
      <c r="B3429" s="25" t="s">
        <v>196</v>
      </c>
      <c r="C3429" s="25" t="s">
        <v>34</v>
      </c>
      <c r="D3429" s="25" t="s">
        <v>27</v>
      </c>
      <c r="E3429" s="25" t="s">
        <v>1916</v>
      </c>
      <c r="F3429" s="2">
        <v>41310</v>
      </c>
      <c r="G3429" s="23" t="str">
        <f>TEXT(Table2[[#This Row],[Order-Date]],"mmm")</f>
        <v>Feb</v>
      </c>
      <c r="H3429">
        <v>2013</v>
      </c>
      <c r="I3429">
        <v>157106482</v>
      </c>
      <c r="J3429" s="2">
        <v>41338</v>
      </c>
      <c r="K3429" s="23">
        <f>WEEKDAY(#REF!,1)</f>
        <v>3</v>
      </c>
      <c r="L3429" s="25">
        <f>IF(#REF!&gt;=#REF!,#REF!-#REF!,"")</f>
        <v>28</v>
      </c>
      <c r="M3429" s="4">
        <v>154</v>
      </c>
      <c r="N3429" s="5">
        <v>205.7</v>
      </c>
      <c r="O3429" s="5">
        <v>117.11</v>
      </c>
      <c r="P3429" s="5">
        <v>88.59</v>
      </c>
      <c r="Q3429" s="5">
        <f>#REF!*#REF!</f>
        <v>18034.939999999999</v>
      </c>
      <c r="R3429" s="5">
        <v>13642.86</v>
      </c>
      <c r="S3429" s="5">
        <f>#REF!-#REF!</f>
        <v>-4392.08</v>
      </c>
      <c r="T3429" s="36">
        <f t="shared" si="53"/>
        <v>-0.24353172231235601</v>
      </c>
    </row>
    <row r="3430" spans="1:20" x14ac:dyDescent="0.2">
      <c r="A3430" s="25" t="s">
        <v>32</v>
      </c>
      <c r="B3430" s="25" t="s">
        <v>81</v>
      </c>
      <c r="C3430" s="25" t="s">
        <v>39</v>
      </c>
      <c r="D3430" s="25" t="s">
        <v>27</v>
      </c>
      <c r="E3430" s="25" t="s">
        <v>1917</v>
      </c>
      <c r="F3430" s="2">
        <v>41095</v>
      </c>
      <c r="G3430" s="23" t="str">
        <f>TEXT(Table2[[#This Row],[Order-Date]],"mmm")</f>
        <v>Jul</v>
      </c>
      <c r="H3430">
        <v>2012</v>
      </c>
      <c r="I3430">
        <v>686750924</v>
      </c>
      <c r="J3430" s="2">
        <v>41045</v>
      </c>
      <c r="K3430" s="23">
        <f>WEEKDAY(#REF!,1)</f>
        <v>4</v>
      </c>
      <c r="L3430" s="25" t="str">
        <f>IF(#REF!&gt;=#REF!,#REF!-#REF!,"")</f>
        <v/>
      </c>
      <c r="M3430" s="4">
        <v>3714</v>
      </c>
      <c r="N3430" s="5">
        <v>81.73</v>
      </c>
      <c r="O3430" s="5">
        <v>56.67</v>
      </c>
      <c r="P3430" s="5">
        <v>25.06</v>
      </c>
      <c r="Q3430" s="5">
        <f>#REF!*#REF!</f>
        <v>210472.38</v>
      </c>
      <c r="R3430" s="5">
        <v>93072.84</v>
      </c>
      <c r="S3430" s="5">
        <f>#REF!-#REF!</f>
        <v>-117399.54</v>
      </c>
      <c r="T3430" s="36">
        <f t="shared" si="53"/>
        <v>-0.55779071819304704</v>
      </c>
    </row>
    <row r="3431" spans="1:20" x14ac:dyDescent="0.2">
      <c r="A3431" s="25" t="s">
        <v>37</v>
      </c>
      <c r="B3431" s="25" t="s">
        <v>105</v>
      </c>
      <c r="C3431" s="25" t="s">
        <v>26</v>
      </c>
      <c r="D3431" s="25" t="s">
        <v>27</v>
      </c>
      <c r="E3431" s="25" t="s">
        <v>1916</v>
      </c>
      <c r="F3431" s="2">
        <v>42467</v>
      </c>
      <c r="G3431" s="23" t="str">
        <f>TEXT(Table2[[#This Row],[Order-Date]],"mmm")</f>
        <v>Apr</v>
      </c>
      <c r="H3431">
        <v>2016</v>
      </c>
      <c r="I3431">
        <v>520260417</v>
      </c>
      <c r="J3431" s="2">
        <v>42598</v>
      </c>
      <c r="K3431" s="23">
        <f>WEEKDAY(#REF!,1)</f>
        <v>3</v>
      </c>
      <c r="L3431" s="25">
        <f>IF(#REF!&gt;=#REF!,#REF!-#REF!,"")</f>
        <v>131</v>
      </c>
      <c r="M3431" s="4">
        <v>5474</v>
      </c>
      <c r="N3431" s="5">
        <v>152.58000000000001</v>
      </c>
      <c r="O3431" s="5">
        <v>97.44</v>
      </c>
      <c r="P3431" s="5">
        <v>55.14</v>
      </c>
      <c r="Q3431" s="5">
        <f>#REF!*#REF!</f>
        <v>533386.56000000006</v>
      </c>
      <c r="R3431" s="5">
        <v>301836.36</v>
      </c>
      <c r="S3431" s="5">
        <f>#REF!-#REF!</f>
        <v>-231550.2</v>
      </c>
      <c r="T3431" s="36">
        <f t="shared" si="53"/>
        <v>-0.43411330049261099</v>
      </c>
    </row>
    <row r="3432" spans="1:20" x14ac:dyDescent="0.2">
      <c r="A3432" s="25" t="s">
        <v>20</v>
      </c>
      <c r="B3432" s="25" t="s">
        <v>180</v>
      </c>
      <c r="C3432" s="25" t="s">
        <v>85</v>
      </c>
      <c r="D3432" s="25" t="s">
        <v>23</v>
      </c>
      <c r="E3432" s="25" t="s">
        <v>1917</v>
      </c>
      <c r="F3432" s="2">
        <v>41855</v>
      </c>
      <c r="G3432" s="23" t="str">
        <f>TEXT(Table2[[#This Row],[Order-Date]],"mmm")</f>
        <v>Aug</v>
      </c>
      <c r="H3432">
        <v>2014</v>
      </c>
      <c r="I3432">
        <v>624871289</v>
      </c>
      <c r="J3432" s="2">
        <v>41752</v>
      </c>
      <c r="K3432" s="23">
        <f>WEEKDAY(#REF!,1)</f>
        <v>4</v>
      </c>
      <c r="L3432" s="25" t="str">
        <f>IF(#REF!&gt;=#REF!,#REF!-#REF!,"")</f>
        <v/>
      </c>
      <c r="M3432" s="4">
        <v>2155</v>
      </c>
      <c r="N3432" s="5">
        <v>668.27</v>
      </c>
      <c r="O3432" s="5">
        <v>502.54</v>
      </c>
      <c r="P3432" s="5">
        <v>165.73</v>
      </c>
      <c r="Q3432" s="5">
        <f>#REF!*#REF!</f>
        <v>1082973.7</v>
      </c>
      <c r="R3432" s="5">
        <v>357148.15</v>
      </c>
      <c r="S3432" s="5">
        <f>#REF!-#REF!</f>
        <v>-725825.55</v>
      </c>
      <c r="T3432" s="36">
        <f t="shared" si="53"/>
        <v>-0.67021530624427905</v>
      </c>
    </row>
    <row r="3433" spans="1:20" x14ac:dyDescent="0.2">
      <c r="A3433" s="25" t="s">
        <v>40</v>
      </c>
      <c r="B3433" s="25" t="s">
        <v>221</v>
      </c>
      <c r="C3433" s="25" t="s">
        <v>34</v>
      </c>
      <c r="D3433" s="25" t="s">
        <v>23</v>
      </c>
      <c r="E3433" s="25" t="s">
        <v>1918</v>
      </c>
      <c r="F3433" s="2">
        <v>41668</v>
      </c>
      <c r="G3433" s="23" t="str">
        <f>TEXT(Table2[[#This Row],[Order-Date]],"mmm")</f>
        <v>Jan</v>
      </c>
      <c r="H3433">
        <v>2014</v>
      </c>
      <c r="I3433">
        <v>238132369</v>
      </c>
      <c r="J3433" s="2">
        <v>41642</v>
      </c>
      <c r="K3433" s="23">
        <f>WEEKDAY(#REF!,1)</f>
        <v>6</v>
      </c>
      <c r="L3433" s="25" t="str">
        <f>IF(#REF!&gt;=#REF!,#REF!-#REF!,"")</f>
        <v/>
      </c>
      <c r="M3433" s="4">
        <v>7515</v>
      </c>
      <c r="N3433" s="5">
        <v>205.7</v>
      </c>
      <c r="O3433" s="5">
        <v>117.11</v>
      </c>
      <c r="P3433" s="5">
        <v>88.59</v>
      </c>
      <c r="Q3433" s="5">
        <f>#REF!*#REF!</f>
        <v>880081.65</v>
      </c>
      <c r="R3433" s="5">
        <v>665753.85</v>
      </c>
      <c r="S3433" s="5">
        <f>#REF!-#REF!</f>
        <v>-214327.8</v>
      </c>
      <c r="T3433" s="36">
        <f t="shared" si="53"/>
        <v>-0.24353172231235601</v>
      </c>
    </row>
    <row r="3434" spans="1:20" x14ac:dyDescent="0.2">
      <c r="A3434" s="25" t="s">
        <v>29</v>
      </c>
      <c r="B3434" s="25" t="s">
        <v>223</v>
      </c>
      <c r="C3434" s="25" t="s">
        <v>39</v>
      </c>
      <c r="D3434" s="25" t="s">
        <v>23</v>
      </c>
      <c r="E3434" s="25" t="s">
        <v>1916</v>
      </c>
      <c r="F3434" s="2">
        <v>40289</v>
      </c>
      <c r="G3434" s="23" t="str">
        <f>TEXT(Table2[[#This Row],[Order-Date]],"mmm")</f>
        <v>Apr</v>
      </c>
      <c r="H3434">
        <v>2010</v>
      </c>
      <c r="I3434">
        <v>917904984</v>
      </c>
      <c r="J3434" s="2">
        <v>40292</v>
      </c>
      <c r="K3434" s="23">
        <f>WEEKDAY(#REF!,1)</f>
        <v>7</v>
      </c>
      <c r="L3434" s="25">
        <f>IF(#REF!&gt;=#REF!,#REF!-#REF!,"")</f>
        <v>3</v>
      </c>
      <c r="M3434" s="4">
        <v>7338</v>
      </c>
      <c r="N3434" s="5">
        <v>81.73</v>
      </c>
      <c r="O3434" s="5">
        <v>56.67</v>
      </c>
      <c r="P3434" s="5">
        <v>25.06</v>
      </c>
      <c r="Q3434" s="5">
        <f>#REF!*#REF!</f>
        <v>415844.46</v>
      </c>
      <c r="R3434" s="5">
        <v>183890.28</v>
      </c>
      <c r="S3434" s="5">
        <f>#REF!-#REF!</f>
        <v>-231954.18</v>
      </c>
      <c r="T3434" s="36">
        <f t="shared" si="53"/>
        <v>-0.55779071819304704</v>
      </c>
    </row>
    <row r="3435" spans="1:20" x14ac:dyDescent="0.2">
      <c r="A3435" s="25" t="s">
        <v>40</v>
      </c>
      <c r="B3435" s="25" t="s">
        <v>72</v>
      </c>
      <c r="C3435" s="25" t="s">
        <v>34</v>
      </c>
      <c r="D3435" s="25" t="s">
        <v>27</v>
      </c>
      <c r="E3435" s="25" t="s">
        <v>1917</v>
      </c>
      <c r="F3435" s="2">
        <v>42849</v>
      </c>
      <c r="G3435" s="23" t="str">
        <f>TEXT(Table2[[#This Row],[Order-Date]],"mmm")</f>
        <v>Apr</v>
      </c>
      <c r="H3435">
        <v>2017</v>
      </c>
      <c r="I3435">
        <v>692362964</v>
      </c>
      <c r="J3435" s="2">
        <v>42886</v>
      </c>
      <c r="K3435" s="23">
        <f>WEEKDAY(#REF!,1)</f>
        <v>4</v>
      </c>
      <c r="L3435" s="25">
        <f>IF(#REF!&gt;=#REF!,#REF!-#REF!,"")</f>
        <v>37</v>
      </c>
      <c r="M3435" s="4">
        <v>4442</v>
      </c>
      <c r="N3435" s="5">
        <v>205.7</v>
      </c>
      <c r="O3435" s="5">
        <v>117.11</v>
      </c>
      <c r="P3435" s="5">
        <v>88.59</v>
      </c>
      <c r="Q3435" s="5">
        <f>#REF!*#REF!</f>
        <v>520202.62</v>
      </c>
      <c r="R3435" s="5">
        <v>393516.78</v>
      </c>
      <c r="S3435" s="5">
        <f>#REF!-#REF!</f>
        <v>-126685.84</v>
      </c>
      <c r="T3435" s="36">
        <f t="shared" si="53"/>
        <v>-0.24353172231235601</v>
      </c>
    </row>
    <row r="3436" spans="1:20" x14ac:dyDescent="0.2">
      <c r="A3436" s="25" t="s">
        <v>37</v>
      </c>
      <c r="B3436" s="25" t="s">
        <v>208</v>
      </c>
      <c r="C3436" s="25" t="s">
        <v>22</v>
      </c>
      <c r="D3436" s="25" t="s">
        <v>23</v>
      </c>
      <c r="E3436" s="25" t="s">
        <v>1917</v>
      </c>
      <c r="F3436" s="2">
        <v>40917</v>
      </c>
      <c r="G3436" s="23" t="str">
        <f>TEXT(Table2[[#This Row],[Order-Date]],"mmm")</f>
        <v>Jan</v>
      </c>
      <c r="H3436">
        <v>2012</v>
      </c>
      <c r="I3436">
        <v>809992635</v>
      </c>
      <c r="J3436" s="2">
        <v>41202</v>
      </c>
      <c r="K3436" s="23">
        <f>WEEKDAY(#REF!,1)</f>
        <v>7</v>
      </c>
      <c r="L3436" s="25">
        <f>IF(#REF!&gt;=#REF!,#REF!-#REF!,"")</f>
        <v>285</v>
      </c>
      <c r="M3436" s="4">
        <v>3675</v>
      </c>
      <c r="N3436" s="5">
        <v>255.28</v>
      </c>
      <c r="O3436" s="5">
        <v>159.41999999999999</v>
      </c>
      <c r="P3436" s="5">
        <v>95.86</v>
      </c>
      <c r="Q3436" s="5">
        <f>#REF!*#REF!</f>
        <v>585868.5</v>
      </c>
      <c r="R3436" s="5">
        <v>352285.5</v>
      </c>
      <c r="S3436" s="5">
        <f>#REF!-#REF!</f>
        <v>-233583</v>
      </c>
      <c r="T3436" s="36">
        <f t="shared" si="53"/>
        <v>-0.39869527035503699</v>
      </c>
    </row>
    <row r="3437" spans="1:20" x14ac:dyDescent="0.2">
      <c r="A3437" s="25" t="s">
        <v>32</v>
      </c>
      <c r="B3437" s="25" t="s">
        <v>147</v>
      </c>
      <c r="C3437" s="25" t="s">
        <v>22</v>
      </c>
      <c r="D3437" s="25" t="s">
        <v>27</v>
      </c>
      <c r="E3437" s="25" t="s">
        <v>1918</v>
      </c>
      <c r="F3437" s="2">
        <v>42610</v>
      </c>
      <c r="G3437" s="23" t="str">
        <f>TEXT(Table2[[#This Row],[Order-Date]],"mmm")</f>
        <v>Aug</v>
      </c>
      <c r="H3437">
        <v>2016</v>
      </c>
      <c r="I3437">
        <v>789592826</v>
      </c>
      <c r="J3437" s="2">
        <v>42684</v>
      </c>
      <c r="K3437" s="23">
        <f>WEEKDAY(#REF!,1)</f>
        <v>5</v>
      </c>
      <c r="L3437" s="25">
        <f>IF(#REF!&gt;=#REF!,#REF!-#REF!,"")</f>
        <v>74</v>
      </c>
      <c r="M3437" s="4">
        <v>6919</v>
      </c>
      <c r="N3437" s="5">
        <v>255.28</v>
      </c>
      <c r="O3437" s="5">
        <v>159.41999999999999</v>
      </c>
      <c r="P3437" s="5">
        <v>95.86</v>
      </c>
      <c r="Q3437" s="5">
        <f>#REF!*#REF!</f>
        <v>1103026.98</v>
      </c>
      <c r="R3437" s="5">
        <v>663255.34</v>
      </c>
      <c r="S3437" s="5">
        <f>#REF!-#REF!</f>
        <v>-439771.64</v>
      </c>
      <c r="T3437" s="36">
        <f t="shared" si="53"/>
        <v>-0.39869527035503699</v>
      </c>
    </row>
    <row r="3438" spans="1:20" x14ac:dyDescent="0.2">
      <c r="A3438" s="25" t="s">
        <v>29</v>
      </c>
      <c r="B3438" s="25" t="s">
        <v>80</v>
      </c>
      <c r="C3438" s="25" t="s">
        <v>77</v>
      </c>
      <c r="D3438" s="25" t="s">
        <v>23</v>
      </c>
      <c r="E3438" s="25" t="s">
        <v>1918</v>
      </c>
      <c r="F3438" s="2">
        <v>41009</v>
      </c>
      <c r="G3438" s="23" t="str">
        <f>TEXT(Table2[[#This Row],[Order-Date]],"mmm")</f>
        <v>Apr</v>
      </c>
      <c r="H3438">
        <v>2012</v>
      </c>
      <c r="I3438">
        <v>670274865</v>
      </c>
      <c r="J3438" s="2">
        <v>41226</v>
      </c>
      <c r="K3438" s="23">
        <f>WEEKDAY(#REF!,1)</f>
        <v>3</v>
      </c>
      <c r="L3438" s="25">
        <f>IF(#REF!&gt;=#REF!,#REF!-#REF!,"")</f>
        <v>217</v>
      </c>
      <c r="M3438" s="4">
        <v>8082</v>
      </c>
      <c r="N3438" s="5">
        <v>154.06</v>
      </c>
      <c r="O3438" s="5">
        <v>90.93</v>
      </c>
      <c r="P3438" s="5">
        <v>63.13</v>
      </c>
      <c r="Q3438" s="5">
        <f>#REF!*#REF!</f>
        <v>734896.26</v>
      </c>
      <c r="R3438" s="5">
        <v>510216.66</v>
      </c>
      <c r="S3438" s="5">
        <f>#REF!-#REF!</f>
        <v>-224679.6</v>
      </c>
      <c r="T3438" s="36">
        <f t="shared" si="53"/>
        <v>-0.30572968217309998</v>
      </c>
    </row>
    <row r="3439" spans="1:20" x14ac:dyDescent="0.2">
      <c r="A3439" s="25" t="s">
        <v>40</v>
      </c>
      <c r="B3439" s="25" t="s">
        <v>41</v>
      </c>
      <c r="C3439" s="25" t="s">
        <v>56</v>
      </c>
      <c r="D3439" s="25" t="s">
        <v>27</v>
      </c>
      <c r="E3439" s="25" t="s">
        <v>1915</v>
      </c>
      <c r="F3439" s="2">
        <v>41183</v>
      </c>
      <c r="G3439" s="23" t="str">
        <f>TEXT(Table2[[#This Row],[Order-Date]],"mmm")</f>
        <v>Oct</v>
      </c>
      <c r="H3439">
        <v>2012</v>
      </c>
      <c r="I3439">
        <v>561462581</v>
      </c>
      <c r="J3439" s="2">
        <v>40963</v>
      </c>
      <c r="K3439" s="23">
        <f>WEEKDAY(#REF!,1)</f>
        <v>6</v>
      </c>
      <c r="L3439" s="25" t="str">
        <f>IF(#REF!&gt;=#REF!,#REF!-#REF!,"")</f>
        <v/>
      </c>
      <c r="M3439" s="4">
        <v>8109</v>
      </c>
      <c r="N3439" s="5">
        <v>421.89</v>
      </c>
      <c r="O3439" s="5">
        <v>364.69</v>
      </c>
      <c r="P3439" s="5">
        <v>57.2</v>
      </c>
      <c r="Q3439" s="5">
        <f>#REF!*#REF!</f>
        <v>2957271.21</v>
      </c>
      <c r="R3439" s="5">
        <v>463834.8</v>
      </c>
      <c r="S3439" s="5">
        <f>#REF!-#REF!</f>
        <v>-2493436.41</v>
      </c>
      <c r="T3439" s="36">
        <f t="shared" si="53"/>
        <v>-0.84315445995228799</v>
      </c>
    </row>
    <row r="3440" spans="1:20" x14ac:dyDescent="0.2">
      <c r="A3440" s="25" t="s">
        <v>20</v>
      </c>
      <c r="B3440" s="25" t="s">
        <v>21</v>
      </c>
      <c r="C3440" s="25" t="s">
        <v>39</v>
      </c>
      <c r="D3440" s="25" t="s">
        <v>27</v>
      </c>
      <c r="E3440" s="25" t="s">
        <v>1915</v>
      </c>
      <c r="F3440" s="2">
        <v>40700</v>
      </c>
      <c r="G3440" s="23" t="str">
        <f>TEXT(Table2[[#This Row],[Order-Date]],"mmm")</f>
        <v>Jun</v>
      </c>
      <c r="H3440">
        <v>2011</v>
      </c>
      <c r="I3440">
        <v>192892301</v>
      </c>
      <c r="J3440" s="2">
        <v>40640</v>
      </c>
      <c r="K3440" s="23">
        <f>WEEKDAY(#REF!,1)</f>
        <v>5</v>
      </c>
      <c r="L3440" s="25" t="str">
        <f>IF(#REF!&gt;=#REF!,#REF!-#REF!,"")</f>
        <v/>
      </c>
      <c r="M3440" s="4">
        <v>9973</v>
      </c>
      <c r="N3440" s="5">
        <v>81.73</v>
      </c>
      <c r="O3440" s="5">
        <v>56.67</v>
      </c>
      <c r="P3440" s="5">
        <v>25.06</v>
      </c>
      <c r="Q3440" s="5">
        <f>#REF!*#REF!</f>
        <v>565169.91</v>
      </c>
      <c r="R3440" s="5">
        <v>249923.38</v>
      </c>
      <c r="S3440" s="5">
        <f>#REF!-#REF!</f>
        <v>-315246.53000000003</v>
      </c>
      <c r="T3440" s="36">
        <f t="shared" si="53"/>
        <v>-0.55779071819304704</v>
      </c>
    </row>
    <row r="3441" spans="1:20" x14ac:dyDescent="0.2">
      <c r="A3441" s="25" t="s">
        <v>40</v>
      </c>
      <c r="B3441" s="25" t="s">
        <v>221</v>
      </c>
      <c r="C3441" s="25" t="s">
        <v>34</v>
      </c>
      <c r="D3441" s="25" t="s">
        <v>27</v>
      </c>
      <c r="E3441" s="25" t="s">
        <v>1916</v>
      </c>
      <c r="F3441" s="2">
        <v>41197</v>
      </c>
      <c r="G3441" s="23" t="str">
        <f>TEXT(Table2[[#This Row],[Order-Date]],"mmm")</f>
        <v>Oct</v>
      </c>
      <c r="H3441">
        <v>2012</v>
      </c>
      <c r="I3441">
        <v>264612853</v>
      </c>
      <c r="J3441" s="2">
        <v>40980</v>
      </c>
      <c r="K3441" s="23">
        <f>WEEKDAY(#REF!,1)</f>
        <v>2</v>
      </c>
      <c r="L3441" s="25" t="str">
        <f>IF(#REF!&gt;=#REF!,#REF!-#REF!,"")</f>
        <v/>
      </c>
      <c r="M3441" s="4">
        <v>3678</v>
      </c>
      <c r="N3441" s="5">
        <v>205.7</v>
      </c>
      <c r="O3441" s="5">
        <v>117.11</v>
      </c>
      <c r="P3441" s="5">
        <v>88.59</v>
      </c>
      <c r="Q3441" s="5">
        <f>#REF!*#REF!</f>
        <v>430730.58</v>
      </c>
      <c r="R3441" s="5">
        <v>325834.02</v>
      </c>
      <c r="S3441" s="5">
        <f>#REF!-#REF!</f>
        <v>-104896.56</v>
      </c>
      <c r="T3441" s="36">
        <f t="shared" si="53"/>
        <v>-0.24353172231235601</v>
      </c>
    </row>
    <row r="3442" spans="1:20" x14ac:dyDescent="0.2">
      <c r="A3442" s="25" t="s">
        <v>20</v>
      </c>
      <c r="B3442" s="25" t="s">
        <v>191</v>
      </c>
      <c r="C3442" s="25" t="s">
        <v>31</v>
      </c>
      <c r="D3442" s="25" t="s">
        <v>27</v>
      </c>
      <c r="E3442" s="25" t="s">
        <v>1916</v>
      </c>
      <c r="F3442" s="2">
        <v>40700</v>
      </c>
      <c r="G3442" s="23" t="str">
        <f>TEXT(Table2[[#This Row],[Order-Date]],"mmm")</f>
        <v>Jun</v>
      </c>
      <c r="H3442">
        <v>2011</v>
      </c>
      <c r="I3442">
        <v>196985566</v>
      </c>
      <c r="J3442" s="2">
        <v>40609</v>
      </c>
      <c r="K3442" s="23">
        <f>WEEKDAY(#REF!,1)</f>
        <v>2</v>
      </c>
      <c r="L3442" s="25" t="str">
        <f>IF(#REF!&gt;=#REF!,#REF!-#REF!,"")</f>
        <v/>
      </c>
      <c r="M3442" s="4">
        <v>1261</v>
      </c>
      <c r="N3442" s="5">
        <v>47.45</v>
      </c>
      <c r="O3442" s="5">
        <v>31.79</v>
      </c>
      <c r="P3442" s="5">
        <v>15.66</v>
      </c>
      <c r="Q3442" s="5">
        <f>#REF!*#REF!</f>
        <v>40087.19</v>
      </c>
      <c r="R3442" s="5">
        <v>19747.259999999998</v>
      </c>
      <c r="S3442" s="5">
        <f>#REF!-#REF!</f>
        <v>-20339.93</v>
      </c>
      <c r="T3442" s="36">
        <f t="shared" si="53"/>
        <v>-0.50739226171752105</v>
      </c>
    </row>
    <row r="3443" spans="1:20" x14ac:dyDescent="0.2">
      <c r="A3443" s="25" t="s">
        <v>29</v>
      </c>
      <c r="B3443" s="25" t="s">
        <v>76</v>
      </c>
      <c r="C3443" s="25" t="s">
        <v>51</v>
      </c>
      <c r="D3443" s="25" t="s">
        <v>27</v>
      </c>
      <c r="E3443" s="25" t="s">
        <v>1915</v>
      </c>
      <c r="F3443" s="2">
        <v>42034</v>
      </c>
      <c r="G3443" s="23" t="str">
        <f>TEXT(Table2[[#This Row],[Order-Date]],"mmm")</f>
        <v>Jan</v>
      </c>
      <c r="H3443">
        <v>2015</v>
      </c>
      <c r="I3443">
        <v>380684268</v>
      </c>
      <c r="J3443" s="2">
        <v>42058</v>
      </c>
      <c r="K3443" s="23">
        <f>WEEKDAY(#REF!,1)</f>
        <v>2</v>
      </c>
      <c r="L3443" s="25">
        <f>IF(#REF!&gt;=#REF!,#REF!-#REF!,"")</f>
        <v>24</v>
      </c>
      <c r="M3443" s="4">
        <v>1789</v>
      </c>
      <c r="N3443" s="5">
        <v>437.2</v>
      </c>
      <c r="O3443" s="5">
        <v>263.33</v>
      </c>
      <c r="P3443" s="5">
        <v>173.87</v>
      </c>
      <c r="Q3443" s="5">
        <f>#REF!*#REF!</f>
        <v>471097.37</v>
      </c>
      <c r="R3443" s="5">
        <v>311053.43</v>
      </c>
      <c r="S3443" s="5">
        <f>#REF!-#REF!</f>
        <v>-160043.94</v>
      </c>
      <c r="T3443" s="36">
        <f t="shared" si="53"/>
        <v>-0.33972581931416901</v>
      </c>
    </row>
    <row r="3444" spans="1:20" x14ac:dyDescent="0.2">
      <c r="A3444" s="25" t="s">
        <v>37</v>
      </c>
      <c r="B3444" s="25" t="s">
        <v>178</v>
      </c>
      <c r="C3444" s="25" t="s">
        <v>42</v>
      </c>
      <c r="D3444" s="25" t="s">
        <v>27</v>
      </c>
      <c r="E3444" s="25" t="s">
        <v>1916</v>
      </c>
      <c r="F3444" s="2">
        <v>42883</v>
      </c>
      <c r="G3444" s="23" t="str">
        <f>TEXT(Table2[[#This Row],[Order-Date]],"mmm")</f>
        <v>May</v>
      </c>
      <c r="H3444">
        <v>2017</v>
      </c>
      <c r="I3444">
        <v>826695287</v>
      </c>
      <c r="J3444" s="2">
        <v>42984</v>
      </c>
      <c r="K3444" s="23">
        <f>WEEKDAY(#REF!,1)</f>
        <v>4</v>
      </c>
      <c r="L3444" s="25">
        <f>IF(#REF!&gt;=#REF!,#REF!-#REF!,"")</f>
        <v>101</v>
      </c>
      <c r="M3444" s="4">
        <v>6361</v>
      </c>
      <c r="N3444" s="5">
        <v>109.28</v>
      </c>
      <c r="O3444" s="5">
        <v>35.840000000000003</v>
      </c>
      <c r="P3444" s="5">
        <v>73.44</v>
      </c>
      <c r="Q3444" s="5">
        <f>#REF!*#REF!</f>
        <v>227978.23999999999</v>
      </c>
      <c r="R3444" s="5">
        <v>467151.84</v>
      </c>
      <c r="S3444" s="5">
        <f>#REF!-#REF!</f>
        <v>239173.6</v>
      </c>
      <c r="T3444" s="36">
        <f t="shared" si="53"/>
        <v>1.0491071428571399</v>
      </c>
    </row>
    <row r="3445" spans="1:20" x14ac:dyDescent="0.2">
      <c r="A3445" s="25" t="s">
        <v>32</v>
      </c>
      <c r="B3445" s="25" t="s">
        <v>81</v>
      </c>
      <c r="C3445" s="25" t="s">
        <v>85</v>
      </c>
      <c r="D3445" s="25" t="s">
        <v>27</v>
      </c>
      <c r="E3445" s="25" t="s">
        <v>1917</v>
      </c>
      <c r="F3445" s="2">
        <v>42703</v>
      </c>
      <c r="G3445" s="23" t="str">
        <f>TEXT(Table2[[#This Row],[Order-Date]],"mmm")</f>
        <v>Nov</v>
      </c>
      <c r="H3445">
        <v>2016</v>
      </c>
      <c r="I3445">
        <v>716317451</v>
      </c>
      <c r="J3445" s="2">
        <v>42381</v>
      </c>
      <c r="K3445" s="23">
        <f>WEEKDAY(#REF!,1)</f>
        <v>3</v>
      </c>
      <c r="L3445" s="25" t="str">
        <f>IF(#REF!&gt;=#REF!,#REF!-#REF!,"")</f>
        <v/>
      </c>
      <c r="M3445" s="4">
        <v>3107</v>
      </c>
      <c r="N3445" s="5">
        <v>668.27</v>
      </c>
      <c r="O3445" s="5">
        <v>502.54</v>
      </c>
      <c r="P3445" s="5">
        <v>165.73</v>
      </c>
      <c r="Q3445" s="5">
        <f>#REF!*#REF!</f>
        <v>1561391.78</v>
      </c>
      <c r="R3445" s="5">
        <v>514923.11</v>
      </c>
      <c r="S3445" s="5">
        <f>#REF!-#REF!</f>
        <v>-1046468.67</v>
      </c>
      <c r="T3445" s="36">
        <f t="shared" si="53"/>
        <v>-0.67021530624427905</v>
      </c>
    </row>
    <row r="3446" spans="1:20" x14ac:dyDescent="0.2">
      <c r="A3446" s="25" t="s">
        <v>32</v>
      </c>
      <c r="B3446" s="25" t="s">
        <v>135</v>
      </c>
      <c r="C3446" s="25" t="s">
        <v>39</v>
      </c>
      <c r="D3446" s="25" t="s">
        <v>23</v>
      </c>
      <c r="E3446" s="25" t="s">
        <v>1918</v>
      </c>
      <c r="F3446" s="2">
        <v>41397</v>
      </c>
      <c r="G3446" s="23" t="str">
        <f>TEXT(Table2[[#This Row],[Order-Date]],"mmm")</f>
        <v>May</v>
      </c>
      <c r="H3446">
        <v>2013</v>
      </c>
      <c r="I3446">
        <v>651162087</v>
      </c>
      <c r="J3446" s="2">
        <v>41359</v>
      </c>
      <c r="K3446" s="23">
        <f>WEEKDAY(#REF!,1)</f>
        <v>3</v>
      </c>
      <c r="L3446" s="25" t="str">
        <f>IF(#REF!&gt;=#REF!,#REF!-#REF!,"")</f>
        <v/>
      </c>
      <c r="M3446" s="4">
        <v>2187</v>
      </c>
      <c r="N3446" s="5">
        <v>81.73</v>
      </c>
      <c r="O3446" s="5">
        <v>56.67</v>
      </c>
      <c r="P3446" s="5">
        <v>25.06</v>
      </c>
      <c r="Q3446" s="5">
        <f>#REF!*#REF!</f>
        <v>123937.29</v>
      </c>
      <c r="R3446" s="5">
        <v>54806.22</v>
      </c>
      <c r="S3446" s="5">
        <f>#REF!-#REF!</f>
        <v>-69131.070000000007</v>
      </c>
      <c r="T3446" s="36">
        <f t="shared" si="53"/>
        <v>-0.55779071819304804</v>
      </c>
    </row>
    <row r="3447" spans="1:20" x14ac:dyDescent="0.2">
      <c r="A3447" s="25" t="s">
        <v>46</v>
      </c>
      <c r="B3447" s="25" t="s">
        <v>84</v>
      </c>
      <c r="C3447" s="25" t="s">
        <v>77</v>
      </c>
      <c r="D3447" s="25" t="s">
        <v>23</v>
      </c>
      <c r="E3447" s="25" t="s">
        <v>1917</v>
      </c>
      <c r="F3447" s="2">
        <v>40406</v>
      </c>
      <c r="G3447" s="23" t="str">
        <f>TEXT(Table2[[#This Row],[Order-Date]],"mmm")</f>
        <v>Aug</v>
      </c>
      <c r="H3447">
        <v>2010</v>
      </c>
      <c r="I3447">
        <v>403153026</v>
      </c>
      <c r="J3447" s="2">
        <v>40437</v>
      </c>
      <c r="K3447" s="23">
        <f>WEEKDAY(#REF!,1)</f>
        <v>5</v>
      </c>
      <c r="L3447" s="25">
        <f>IF(#REF!&gt;=#REF!,#REF!-#REF!,"")</f>
        <v>31</v>
      </c>
      <c r="M3447" s="4">
        <v>794</v>
      </c>
      <c r="N3447" s="5">
        <v>154.06</v>
      </c>
      <c r="O3447" s="5">
        <v>90.93</v>
      </c>
      <c r="P3447" s="5">
        <v>63.13</v>
      </c>
      <c r="Q3447" s="5">
        <f>#REF!*#REF!</f>
        <v>72198.42</v>
      </c>
      <c r="R3447" s="5">
        <v>50125.22</v>
      </c>
      <c r="S3447" s="5">
        <f>#REF!-#REF!</f>
        <v>-22073.200000000001</v>
      </c>
      <c r="T3447" s="36">
        <f t="shared" si="53"/>
        <v>-0.30572968217309998</v>
      </c>
    </row>
    <row r="3448" spans="1:20" x14ac:dyDescent="0.2">
      <c r="A3448" s="25" t="s">
        <v>29</v>
      </c>
      <c r="B3448" s="25" t="s">
        <v>223</v>
      </c>
      <c r="C3448" s="25" t="s">
        <v>39</v>
      </c>
      <c r="D3448" s="25" t="s">
        <v>27</v>
      </c>
      <c r="E3448" s="25" t="s">
        <v>1917</v>
      </c>
      <c r="F3448" s="2">
        <v>41912</v>
      </c>
      <c r="G3448" s="23" t="str">
        <f>TEXT(Table2[[#This Row],[Order-Date]],"mmm")</f>
        <v>Sep</v>
      </c>
      <c r="H3448">
        <v>2014</v>
      </c>
      <c r="I3448">
        <v>264526593</v>
      </c>
      <c r="J3448" s="2">
        <v>41830</v>
      </c>
      <c r="K3448" s="23">
        <f>WEEKDAY(#REF!,1)</f>
        <v>5</v>
      </c>
      <c r="L3448" s="25" t="str">
        <f>IF(#REF!&gt;=#REF!,#REF!-#REF!,"")</f>
        <v/>
      </c>
      <c r="M3448" s="4">
        <v>8152</v>
      </c>
      <c r="N3448" s="5">
        <v>81.73</v>
      </c>
      <c r="O3448" s="5">
        <v>56.67</v>
      </c>
      <c r="P3448" s="5">
        <v>25.06</v>
      </c>
      <c r="Q3448" s="5">
        <f>#REF!*#REF!</f>
        <v>461973.84</v>
      </c>
      <c r="R3448" s="5">
        <v>204289.12</v>
      </c>
      <c r="S3448" s="5">
        <f>#REF!-#REF!</f>
        <v>-257684.72</v>
      </c>
      <c r="T3448" s="36">
        <f t="shared" si="53"/>
        <v>-0.55779071819304704</v>
      </c>
    </row>
    <row r="3449" spans="1:20" x14ac:dyDescent="0.2">
      <c r="A3449" s="25" t="s">
        <v>46</v>
      </c>
      <c r="B3449" s="25" t="s">
        <v>115</v>
      </c>
      <c r="C3449" s="25" t="s">
        <v>26</v>
      </c>
      <c r="D3449" s="25" t="s">
        <v>27</v>
      </c>
      <c r="E3449" s="25" t="s">
        <v>1915</v>
      </c>
      <c r="F3449" s="2">
        <v>41308</v>
      </c>
      <c r="G3449" s="23" t="str">
        <f>TEXT(Table2[[#This Row],[Order-Date]],"mmm")</f>
        <v>Feb</v>
      </c>
      <c r="H3449">
        <v>2013</v>
      </c>
      <c r="I3449">
        <v>597831618</v>
      </c>
      <c r="J3449" s="2">
        <v>41350</v>
      </c>
      <c r="K3449" s="23">
        <f>WEEKDAY(#REF!,1)</f>
        <v>1</v>
      </c>
      <c r="L3449" s="25">
        <f>IF(#REF!&gt;=#REF!,#REF!-#REF!,"")</f>
        <v>42</v>
      </c>
      <c r="M3449" s="4">
        <v>516</v>
      </c>
      <c r="N3449" s="5">
        <v>152.58000000000001</v>
      </c>
      <c r="O3449" s="5">
        <v>97.44</v>
      </c>
      <c r="P3449" s="5">
        <v>55.14</v>
      </c>
      <c r="Q3449" s="5">
        <f>#REF!*#REF!</f>
        <v>50279.040000000001</v>
      </c>
      <c r="R3449" s="5">
        <v>28452.240000000002</v>
      </c>
      <c r="S3449" s="5">
        <f>#REF!-#REF!</f>
        <v>-21826.799999999999</v>
      </c>
      <c r="T3449" s="36">
        <f t="shared" si="53"/>
        <v>-0.43411330049261099</v>
      </c>
    </row>
    <row r="3450" spans="1:20" x14ac:dyDescent="0.2">
      <c r="A3450" s="25" t="s">
        <v>29</v>
      </c>
      <c r="B3450" s="25" t="s">
        <v>109</v>
      </c>
      <c r="C3450" s="25" t="s">
        <v>39</v>
      </c>
      <c r="D3450" s="25" t="s">
        <v>27</v>
      </c>
      <c r="E3450" s="25" t="s">
        <v>1918</v>
      </c>
      <c r="F3450" s="2">
        <v>42842</v>
      </c>
      <c r="G3450" s="23" t="str">
        <f>TEXT(Table2[[#This Row],[Order-Date]],"mmm")</f>
        <v>Apr</v>
      </c>
      <c r="H3450">
        <v>2017</v>
      </c>
      <c r="I3450">
        <v>485929429</v>
      </c>
      <c r="J3450" s="2">
        <v>42874</v>
      </c>
      <c r="K3450" s="23">
        <f>WEEKDAY(#REF!,1)</f>
        <v>6</v>
      </c>
      <c r="L3450" s="25">
        <f>IF(#REF!&gt;=#REF!,#REF!-#REF!,"")</f>
        <v>32</v>
      </c>
      <c r="M3450" s="4">
        <v>6171</v>
      </c>
      <c r="N3450" s="5">
        <v>81.73</v>
      </c>
      <c r="O3450" s="5">
        <v>56.67</v>
      </c>
      <c r="P3450" s="5">
        <v>25.06</v>
      </c>
      <c r="Q3450" s="5">
        <f>#REF!*#REF!</f>
        <v>349710.57</v>
      </c>
      <c r="R3450" s="5">
        <v>154645.26</v>
      </c>
      <c r="S3450" s="5">
        <f>#REF!-#REF!</f>
        <v>-195065.31</v>
      </c>
      <c r="T3450" s="36">
        <f t="shared" si="53"/>
        <v>-0.55779071819304704</v>
      </c>
    </row>
    <row r="3451" spans="1:20" x14ac:dyDescent="0.2">
      <c r="A3451" s="25" t="s">
        <v>59</v>
      </c>
      <c r="B3451" s="25" t="s">
        <v>60</v>
      </c>
      <c r="C3451" s="25" t="s">
        <v>77</v>
      </c>
      <c r="D3451" s="25" t="s">
        <v>23</v>
      </c>
      <c r="E3451" s="25" t="s">
        <v>1916</v>
      </c>
      <c r="F3451" s="2">
        <v>41335</v>
      </c>
      <c r="G3451" s="23" t="str">
        <f>TEXT(Table2[[#This Row],[Order-Date]],"mmm")</f>
        <v>Mar</v>
      </c>
      <c r="H3451">
        <v>2013</v>
      </c>
      <c r="I3451">
        <v>881993854</v>
      </c>
      <c r="J3451" s="2">
        <v>41333</v>
      </c>
      <c r="K3451" s="23">
        <f>WEEKDAY(#REF!,1)</f>
        <v>5</v>
      </c>
      <c r="L3451" s="25" t="str">
        <f>IF(#REF!&gt;=#REF!,#REF!-#REF!,"")</f>
        <v/>
      </c>
      <c r="M3451" s="4">
        <v>436</v>
      </c>
      <c r="N3451" s="5">
        <v>154.06</v>
      </c>
      <c r="O3451" s="5">
        <v>90.93</v>
      </c>
      <c r="P3451" s="5">
        <v>63.13</v>
      </c>
      <c r="Q3451" s="5">
        <f>#REF!*#REF!</f>
        <v>39645.480000000003</v>
      </c>
      <c r="R3451" s="5">
        <v>27524.68</v>
      </c>
      <c r="S3451" s="5">
        <f>#REF!-#REF!</f>
        <v>-12120.8</v>
      </c>
      <c r="T3451" s="36">
        <f t="shared" si="53"/>
        <v>-0.30572968217309998</v>
      </c>
    </row>
    <row r="3452" spans="1:20" x14ac:dyDescent="0.2">
      <c r="A3452" s="25" t="s">
        <v>46</v>
      </c>
      <c r="B3452" s="25" t="s">
        <v>84</v>
      </c>
      <c r="C3452" s="25" t="s">
        <v>65</v>
      </c>
      <c r="D3452" s="25" t="s">
        <v>23</v>
      </c>
      <c r="E3452" s="25" t="s">
        <v>1916</v>
      </c>
      <c r="F3452" s="2">
        <v>40293</v>
      </c>
      <c r="G3452" s="23" t="str">
        <f>TEXT(Table2[[#This Row],[Order-Date]],"mmm")</f>
        <v>Apr</v>
      </c>
      <c r="H3452">
        <v>2010</v>
      </c>
      <c r="I3452">
        <v>559511220</v>
      </c>
      <c r="J3452" s="2">
        <v>40315</v>
      </c>
      <c r="K3452" s="23">
        <f>WEEKDAY(#REF!,1)</f>
        <v>2</v>
      </c>
      <c r="L3452" s="25">
        <f>IF(#REF!&gt;=#REF!,#REF!-#REF!,"")</f>
        <v>22</v>
      </c>
      <c r="M3452" s="4">
        <v>658</v>
      </c>
      <c r="N3452" s="5">
        <v>9.33</v>
      </c>
      <c r="O3452" s="5">
        <v>6.92</v>
      </c>
      <c r="P3452" s="5">
        <v>2.41</v>
      </c>
      <c r="Q3452" s="5">
        <f>#REF!*#REF!</f>
        <v>4553.3599999999997</v>
      </c>
      <c r="R3452" s="5">
        <v>1585.78</v>
      </c>
      <c r="S3452" s="5">
        <f>#REF!-#REF!</f>
        <v>-2967.58</v>
      </c>
      <c r="T3452" s="36">
        <f t="shared" si="53"/>
        <v>-0.65173410404624299</v>
      </c>
    </row>
    <row r="3453" spans="1:20" x14ac:dyDescent="0.2">
      <c r="A3453" s="25" t="s">
        <v>20</v>
      </c>
      <c r="B3453" s="25" t="s">
        <v>164</v>
      </c>
      <c r="C3453" s="25" t="s">
        <v>26</v>
      </c>
      <c r="D3453" s="25" t="s">
        <v>27</v>
      </c>
      <c r="E3453" s="25" t="s">
        <v>1915</v>
      </c>
      <c r="F3453" s="2">
        <v>42367</v>
      </c>
      <c r="G3453" s="23" t="str">
        <f>TEXT(Table2[[#This Row],[Order-Date]],"mmm")</f>
        <v>Dec</v>
      </c>
      <c r="H3453">
        <v>2015</v>
      </c>
      <c r="I3453">
        <v>162280356</v>
      </c>
      <c r="J3453" s="2">
        <v>42645</v>
      </c>
      <c r="K3453" s="23">
        <f>WEEKDAY(#REF!,1)</f>
        <v>1</v>
      </c>
      <c r="L3453" s="25">
        <f>IF(#REF!&gt;=#REF!,#REF!-#REF!,"")</f>
        <v>278</v>
      </c>
      <c r="M3453" s="4">
        <v>1219</v>
      </c>
      <c r="N3453" s="5">
        <v>152.58000000000001</v>
      </c>
      <c r="O3453" s="5">
        <v>97.44</v>
      </c>
      <c r="P3453" s="5">
        <v>55.14</v>
      </c>
      <c r="Q3453" s="5">
        <f>#REF!*#REF!</f>
        <v>118779.36</v>
      </c>
      <c r="R3453" s="5">
        <v>67215.66</v>
      </c>
      <c r="S3453" s="5">
        <f>#REF!-#REF!</f>
        <v>-51563.7</v>
      </c>
      <c r="T3453" s="36">
        <f t="shared" si="53"/>
        <v>-0.43411330049261099</v>
      </c>
    </row>
    <row r="3454" spans="1:20" x14ac:dyDescent="0.2">
      <c r="A3454" s="25" t="s">
        <v>37</v>
      </c>
      <c r="B3454" s="25" t="s">
        <v>208</v>
      </c>
      <c r="C3454" s="25" t="s">
        <v>34</v>
      </c>
      <c r="D3454" s="25" t="s">
        <v>23</v>
      </c>
      <c r="E3454" s="25" t="s">
        <v>1916</v>
      </c>
      <c r="F3454" s="2">
        <v>42011</v>
      </c>
      <c r="G3454" s="23" t="str">
        <f>TEXT(Table2[[#This Row],[Order-Date]],"mmm")</f>
        <v>Jan</v>
      </c>
      <c r="H3454">
        <v>2015</v>
      </c>
      <c r="I3454">
        <v>854412591</v>
      </c>
      <c r="J3454" s="2">
        <v>42202</v>
      </c>
      <c r="K3454" s="23">
        <f>WEEKDAY(#REF!,1)</f>
        <v>6</v>
      </c>
      <c r="L3454" s="25">
        <f>IF(#REF!&gt;=#REF!,#REF!-#REF!,"")</f>
        <v>191</v>
      </c>
      <c r="M3454" s="4">
        <v>8527</v>
      </c>
      <c r="N3454" s="5">
        <v>205.7</v>
      </c>
      <c r="O3454" s="5">
        <v>117.11</v>
      </c>
      <c r="P3454" s="5">
        <v>88.59</v>
      </c>
      <c r="Q3454" s="5">
        <f>#REF!*#REF!</f>
        <v>998596.97</v>
      </c>
      <c r="R3454" s="5">
        <v>755406.93</v>
      </c>
      <c r="S3454" s="5">
        <f>#REF!-#REF!</f>
        <v>-243190.04</v>
      </c>
      <c r="T3454" s="36">
        <f t="shared" si="53"/>
        <v>-0.24353172231235601</v>
      </c>
    </row>
    <row r="3455" spans="1:20" x14ac:dyDescent="0.2">
      <c r="A3455" s="25" t="s">
        <v>32</v>
      </c>
      <c r="B3455" s="25" t="s">
        <v>127</v>
      </c>
      <c r="C3455" s="25" t="s">
        <v>65</v>
      </c>
      <c r="D3455" s="25" t="s">
        <v>27</v>
      </c>
      <c r="E3455" s="25" t="s">
        <v>1918</v>
      </c>
      <c r="F3455" s="2">
        <v>41713</v>
      </c>
      <c r="G3455" s="23" t="str">
        <f>TEXT(Table2[[#This Row],[Order-Date]],"mmm")</f>
        <v>Mar</v>
      </c>
      <c r="H3455">
        <v>2014</v>
      </c>
      <c r="I3455">
        <v>270331752</v>
      </c>
      <c r="J3455" s="2">
        <v>41725</v>
      </c>
      <c r="K3455" s="23">
        <f>WEEKDAY(#REF!,1)</f>
        <v>5</v>
      </c>
      <c r="L3455" s="25">
        <f>IF(#REF!&gt;=#REF!,#REF!-#REF!,"")</f>
        <v>12</v>
      </c>
      <c r="M3455" s="4">
        <v>6028</v>
      </c>
      <c r="N3455" s="5">
        <v>9.33</v>
      </c>
      <c r="O3455" s="5">
        <v>6.92</v>
      </c>
      <c r="P3455" s="5">
        <v>2.41</v>
      </c>
      <c r="Q3455" s="5">
        <f>#REF!*#REF!</f>
        <v>41713.760000000002</v>
      </c>
      <c r="R3455" s="5">
        <v>14527.48</v>
      </c>
      <c r="S3455" s="5">
        <f>#REF!-#REF!</f>
        <v>-27186.28</v>
      </c>
      <c r="T3455" s="36">
        <f t="shared" si="53"/>
        <v>-0.65173410404624299</v>
      </c>
    </row>
    <row r="3456" spans="1:20" x14ac:dyDescent="0.2">
      <c r="A3456" s="25" t="s">
        <v>20</v>
      </c>
      <c r="B3456" s="25" t="s">
        <v>180</v>
      </c>
      <c r="C3456" s="25" t="s">
        <v>51</v>
      </c>
      <c r="D3456" s="25" t="s">
        <v>23</v>
      </c>
      <c r="E3456" s="25" t="s">
        <v>1915</v>
      </c>
      <c r="F3456" s="2">
        <v>40534</v>
      </c>
      <c r="G3456" s="23" t="str">
        <f>TEXT(Table2[[#This Row],[Order-Date]],"mmm")</f>
        <v>Dec</v>
      </c>
      <c r="H3456">
        <v>2010</v>
      </c>
      <c r="I3456">
        <v>164774167</v>
      </c>
      <c r="J3456" s="2">
        <v>40664</v>
      </c>
      <c r="K3456" s="23">
        <f>WEEKDAY(#REF!,1)</f>
        <v>1</v>
      </c>
      <c r="L3456" s="25">
        <f>IF(#REF!&gt;=#REF!,#REF!-#REF!,"")</f>
        <v>130</v>
      </c>
      <c r="M3456" s="4">
        <v>9193</v>
      </c>
      <c r="N3456" s="5">
        <v>437.2</v>
      </c>
      <c r="O3456" s="5">
        <v>263.33</v>
      </c>
      <c r="P3456" s="5">
        <v>173.87</v>
      </c>
      <c r="Q3456" s="5">
        <f>#REF!*#REF!</f>
        <v>2420792.69</v>
      </c>
      <c r="R3456" s="5">
        <v>1598386.91</v>
      </c>
      <c r="S3456" s="5">
        <f>#REF!-#REF!</f>
        <v>-822405.78</v>
      </c>
      <c r="T3456" s="36">
        <f t="shared" si="53"/>
        <v>-0.33972581931416901</v>
      </c>
    </row>
    <row r="3457" spans="1:20" x14ac:dyDescent="0.2">
      <c r="A3457" s="25" t="s">
        <v>46</v>
      </c>
      <c r="B3457" s="25" t="s">
        <v>145</v>
      </c>
      <c r="C3457" s="25" t="s">
        <v>22</v>
      </c>
      <c r="D3457" s="25" t="s">
        <v>23</v>
      </c>
      <c r="E3457" s="25" t="s">
        <v>1915</v>
      </c>
      <c r="F3457" s="2">
        <v>42888</v>
      </c>
      <c r="G3457" s="23" t="str">
        <f>TEXT(Table2[[#This Row],[Order-Date]],"mmm")</f>
        <v>Jun</v>
      </c>
      <c r="H3457">
        <v>2017</v>
      </c>
      <c r="I3457">
        <v>562788665</v>
      </c>
      <c r="J3457" s="2">
        <v>42815</v>
      </c>
      <c r="K3457" s="23">
        <f>WEEKDAY(#REF!,1)</f>
        <v>3</v>
      </c>
      <c r="L3457" s="25" t="str">
        <f>IF(#REF!&gt;=#REF!,#REF!-#REF!,"")</f>
        <v/>
      </c>
      <c r="M3457" s="4">
        <v>527</v>
      </c>
      <c r="N3457" s="5">
        <v>255.28</v>
      </c>
      <c r="O3457" s="5">
        <v>159.41999999999999</v>
      </c>
      <c r="P3457" s="5">
        <v>95.86</v>
      </c>
      <c r="Q3457" s="5">
        <f>#REF!*#REF!</f>
        <v>84014.34</v>
      </c>
      <c r="R3457" s="5">
        <v>50518.22</v>
      </c>
      <c r="S3457" s="5">
        <f>#REF!-#REF!</f>
        <v>-33496.120000000003</v>
      </c>
      <c r="T3457" s="36">
        <f t="shared" si="53"/>
        <v>-0.39869527035503699</v>
      </c>
    </row>
    <row r="3458" spans="1:20" x14ac:dyDescent="0.2">
      <c r="A3458" s="25" t="s">
        <v>29</v>
      </c>
      <c r="B3458" s="25" t="s">
        <v>112</v>
      </c>
      <c r="C3458" s="25" t="s">
        <v>49</v>
      </c>
      <c r="D3458" s="25" t="s">
        <v>27</v>
      </c>
      <c r="E3458" s="25" t="s">
        <v>1918</v>
      </c>
      <c r="F3458" s="2">
        <v>41875</v>
      </c>
      <c r="G3458" s="23" t="str">
        <f>TEXT(Table2[[#This Row],[Order-Date]],"mmm")</f>
        <v>Aug</v>
      </c>
      <c r="H3458">
        <v>2014</v>
      </c>
      <c r="I3458">
        <v>209736573</v>
      </c>
      <c r="J3458" s="2">
        <v>41906</v>
      </c>
      <c r="K3458" s="23">
        <f>WEEKDAY(#REF!,1)</f>
        <v>4</v>
      </c>
      <c r="L3458" s="25">
        <f>IF(#REF!&gt;=#REF!,#REF!-#REF!,"")</f>
        <v>31</v>
      </c>
      <c r="M3458" s="4">
        <v>4568</v>
      </c>
      <c r="N3458" s="5">
        <v>651.21</v>
      </c>
      <c r="O3458" s="5">
        <v>524.96</v>
      </c>
      <c r="P3458" s="5">
        <v>126.25</v>
      </c>
      <c r="Q3458" s="5">
        <f>#REF!*#REF!</f>
        <v>2398017.2799999998</v>
      </c>
      <c r="R3458" s="5">
        <v>576710</v>
      </c>
      <c r="S3458" s="5">
        <f>#REF!-#REF!</f>
        <v>-1821307.28</v>
      </c>
      <c r="T3458" s="36">
        <f t="shared" si="53"/>
        <v>-0.75950548613227697</v>
      </c>
    </row>
    <row r="3459" spans="1:20" x14ac:dyDescent="0.2">
      <c r="A3459" s="25" t="s">
        <v>20</v>
      </c>
      <c r="B3459" s="25" t="s">
        <v>180</v>
      </c>
      <c r="C3459" s="25" t="s">
        <v>77</v>
      </c>
      <c r="D3459" s="25" t="s">
        <v>27</v>
      </c>
      <c r="E3459" s="25" t="s">
        <v>1917</v>
      </c>
      <c r="F3459" s="2">
        <v>41362</v>
      </c>
      <c r="G3459" s="23" t="str">
        <f>TEXT(Table2[[#This Row],[Order-Date]],"mmm")</f>
        <v>Mar</v>
      </c>
      <c r="H3459">
        <v>2013</v>
      </c>
      <c r="I3459">
        <v>621291720</v>
      </c>
      <c r="J3459" s="2">
        <v>41364</v>
      </c>
      <c r="K3459" s="23">
        <f>WEEKDAY(#REF!,1)</f>
        <v>1</v>
      </c>
      <c r="L3459" s="25">
        <f>IF(#REF!&gt;=#REF!,#REF!-#REF!,"")</f>
        <v>2</v>
      </c>
      <c r="M3459" s="4">
        <v>2881</v>
      </c>
      <c r="N3459" s="5">
        <v>154.06</v>
      </c>
      <c r="O3459" s="5">
        <v>90.93</v>
      </c>
      <c r="P3459" s="5">
        <v>63.13</v>
      </c>
      <c r="Q3459" s="5">
        <f>#REF!*#REF!</f>
        <v>261969.33</v>
      </c>
      <c r="R3459" s="5">
        <v>181877.53</v>
      </c>
      <c r="S3459" s="5">
        <f>#REF!-#REF!</f>
        <v>-80091.8</v>
      </c>
      <c r="T3459" s="36">
        <f t="shared" ref="T3459:T3522" si="54">S3459/Q3459</f>
        <v>-0.30572968217309998</v>
      </c>
    </row>
    <row r="3460" spans="1:20" x14ac:dyDescent="0.2">
      <c r="A3460" s="25" t="s">
        <v>29</v>
      </c>
      <c r="B3460" s="25" t="s">
        <v>88</v>
      </c>
      <c r="C3460" s="25" t="s">
        <v>49</v>
      </c>
      <c r="D3460" s="25" t="s">
        <v>27</v>
      </c>
      <c r="E3460" s="25" t="s">
        <v>1915</v>
      </c>
      <c r="F3460" s="2">
        <v>42491</v>
      </c>
      <c r="G3460" s="23" t="str">
        <f>TEXT(Table2[[#This Row],[Order-Date]],"mmm")</f>
        <v>May</v>
      </c>
      <c r="H3460">
        <v>2016</v>
      </c>
      <c r="I3460">
        <v>233440434</v>
      </c>
      <c r="J3460" s="2">
        <v>42417</v>
      </c>
      <c r="K3460" s="23">
        <f>WEEKDAY(#REF!,1)</f>
        <v>4</v>
      </c>
      <c r="L3460" s="25" t="str">
        <f>IF(#REF!&gt;=#REF!,#REF!-#REF!,"")</f>
        <v/>
      </c>
      <c r="M3460" s="4">
        <v>9067</v>
      </c>
      <c r="N3460" s="5">
        <v>651.21</v>
      </c>
      <c r="O3460" s="5">
        <v>524.96</v>
      </c>
      <c r="P3460" s="5">
        <v>126.25</v>
      </c>
      <c r="Q3460" s="5">
        <f>#REF!*#REF!</f>
        <v>4759812.32</v>
      </c>
      <c r="R3460" s="5">
        <v>1144708.75</v>
      </c>
      <c r="S3460" s="5">
        <f>#REF!-#REF!</f>
        <v>-3615103.57</v>
      </c>
      <c r="T3460" s="36">
        <f t="shared" si="54"/>
        <v>-0.75950548613227697</v>
      </c>
    </row>
    <row r="3461" spans="1:20" x14ac:dyDescent="0.2">
      <c r="A3461" s="25" t="s">
        <v>40</v>
      </c>
      <c r="B3461" s="25" t="s">
        <v>41</v>
      </c>
      <c r="C3461" s="25" t="s">
        <v>49</v>
      </c>
      <c r="D3461" s="25" t="s">
        <v>23</v>
      </c>
      <c r="E3461" s="25" t="s">
        <v>1917</v>
      </c>
      <c r="F3461" s="2">
        <v>42292</v>
      </c>
      <c r="G3461" s="23" t="str">
        <f>TEXT(Table2[[#This Row],[Order-Date]],"mmm")</f>
        <v>Oct</v>
      </c>
      <c r="H3461">
        <v>2015</v>
      </c>
      <c r="I3461">
        <v>252481544</v>
      </c>
      <c r="J3461" s="2">
        <v>42227</v>
      </c>
      <c r="K3461" s="23">
        <f>WEEKDAY(#REF!,1)</f>
        <v>3</v>
      </c>
      <c r="L3461" s="25" t="str">
        <f>IF(#REF!&gt;=#REF!,#REF!-#REF!,"")</f>
        <v/>
      </c>
      <c r="M3461" s="4">
        <v>3754</v>
      </c>
      <c r="N3461" s="5">
        <v>651.21</v>
      </c>
      <c r="O3461" s="5">
        <v>524.96</v>
      </c>
      <c r="P3461" s="5">
        <v>126.25</v>
      </c>
      <c r="Q3461" s="5">
        <f>#REF!*#REF!</f>
        <v>1970699.84</v>
      </c>
      <c r="R3461" s="5">
        <v>473942.5</v>
      </c>
      <c r="S3461" s="5">
        <f>#REF!-#REF!</f>
        <v>-1496757.34</v>
      </c>
      <c r="T3461" s="36">
        <f t="shared" si="54"/>
        <v>-0.75950548613227697</v>
      </c>
    </row>
    <row r="3462" spans="1:20" x14ac:dyDescent="0.2">
      <c r="A3462" s="25" t="s">
        <v>46</v>
      </c>
      <c r="B3462" s="25" t="s">
        <v>150</v>
      </c>
      <c r="C3462" s="25" t="s">
        <v>85</v>
      </c>
      <c r="D3462" s="25" t="s">
        <v>27</v>
      </c>
      <c r="E3462" s="25" t="s">
        <v>1917</v>
      </c>
      <c r="F3462" s="2">
        <v>41652</v>
      </c>
      <c r="G3462" s="23" t="str">
        <f>TEXT(Table2[[#This Row],[Order-Date]],"mmm")</f>
        <v>Jan</v>
      </c>
      <c r="H3462">
        <v>2014</v>
      </c>
      <c r="I3462">
        <v>605026376</v>
      </c>
      <c r="J3462" s="2">
        <v>41688</v>
      </c>
      <c r="K3462" s="23">
        <f>WEEKDAY(#REF!,1)</f>
        <v>3</v>
      </c>
      <c r="L3462" s="25">
        <f>IF(#REF!&gt;=#REF!,#REF!-#REF!,"")</f>
        <v>36</v>
      </c>
      <c r="M3462" s="4">
        <v>9604</v>
      </c>
      <c r="N3462" s="5">
        <v>668.27</v>
      </c>
      <c r="O3462" s="5">
        <v>502.54</v>
      </c>
      <c r="P3462" s="5">
        <v>165.73</v>
      </c>
      <c r="Q3462" s="5">
        <f>#REF!*#REF!</f>
        <v>4826394.16</v>
      </c>
      <c r="R3462" s="5">
        <v>1591670.92</v>
      </c>
      <c r="S3462" s="5">
        <f>#REF!-#REF!</f>
        <v>-3234723.24</v>
      </c>
      <c r="T3462" s="36">
        <f t="shared" si="54"/>
        <v>-0.67021530624427905</v>
      </c>
    </row>
    <row r="3463" spans="1:20" x14ac:dyDescent="0.2">
      <c r="A3463" s="25" t="s">
        <v>46</v>
      </c>
      <c r="B3463" s="25" t="s">
        <v>195</v>
      </c>
      <c r="C3463" s="25" t="s">
        <v>26</v>
      </c>
      <c r="D3463" s="25" t="s">
        <v>23</v>
      </c>
      <c r="E3463" s="25" t="s">
        <v>1917</v>
      </c>
      <c r="F3463" s="2">
        <v>42763</v>
      </c>
      <c r="G3463" s="23" t="str">
        <f>TEXT(Table2[[#This Row],[Order-Date]],"mmm")</f>
        <v>Jan</v>
      </c>
      <c r="H3463">
        <v>2017</v>
      </c>
      <c r="I3463">
        <v>387998759</v>
      </c>
      <c r="J3463" s="2">
        <v>42765</v>
      </c>
      <c r="K3463" s="23">
        <f>WEEKDAY(#REF!,1)</f>
        <v>2</v>
      </c>
      <c r="L3463" s="25">
        <f>IF(#REF!&gt;=#REF!,#REF!-#REF!,"")</f>
        <v>2</v>
      </c>
      <c r="M3463" s="4">
        <v>6310</v>
      </c>
      <c r="N3463" s="5">
        <v>152.58000000000001</v>
      </c>
      <c r="O3463" s="5">
        <v>97.44</v>
      </c>
      <c r="P3463" s="5">
        <v>55.14</v>
      </c>
      <c r="Q3463" s="5">
        <f>#REF!*#REF!</f>
        <v>614846.4</v>
      </c>
      <c r="R3463" s="5">
        <v>347933.4</v>
      </c>
      <c r="S3463" s="5">
        <f>#REF!-#REF!</f>
        <v>-266913</v>
      </c>
      <c r="T3463" s="36">
        <f t="shared" si="54"/>
        <v>-0.43411330049261099</v>
      </c>
    </row>
    <row r="3464" spans="1:20" x14ac:dyDescent="0.2">
      <c r="A3464" s="25" t="s">
        <v>37</v>
      </c>
      <c r="B3464" s="25" t="s">
        <v>73</v>
      </c>
      <c r="C3464" s="25" t="s">
        <v>65</v>
      </c>
      <c r="D3464" s="25" t="s">
        <v>23</v>
      </c>
      <c r="E3464" s="25" t="s">
        <v>1916</v>
      </c>
      <c r="F3464" s="2">
        <v>42789</v>
      </c>
      <c r="G3464" s="23" t="str">
        <f>TEXT(Table2[[#This Row],[Order-Date]],"mmm")</f>
        <v>Feb</v>
      </c>
      <c r="H3464">
        <v>2017</v>
      </c>
      <c r="I3464">
        <v>118635022</v>
      </c>
      <c r="J3464" s="2">
        <v>42950</v>
      </c>
      <c r="K3464" s="23">
        <f>WEEKDAY(#REF!,1)</f>
        <v>5</v>
      </c>
      <c r="L3464" s="25">
        <f>IF(#REF!&gt;=#REF!,#REF!-#REF!,"")</f>
        <v>161</v>
      </c>
      <c r="M3464" s="4">
        <v>5594</v>
      </c>
      <c r="N3464" s="5">
        <v>9.33</v>
      </c>
      <c r="O3464" s="5">
        <v>6.92</v>
      </c>
      <c r="P3464" s="5">
        <v>2.41</v>
      </c>
      <c r="Q3464" s="5">
        <f>#REF!*#REF!</f>
        <v>38710.480000000003</v>
      </c>
      <c r="R3464" s="5">
        <v>13481.54</v>
      </c>
      <c r="S3464" s="5">
        <f>#REF!-#REF!</f>
        <v>-25228.94</v>
      </c>
      <c r="T3464" s="36">
        <f t="shared" si="54"/>
        <v>-0.65173410404624299</v>
      </c>
    </row>
    <row r="3465" spans="1:20" x14ac:dyDescent="0.2">
      <c r="A3465" s="25" t="s">
        <v>29</v>
      </c>
      <c r="B3465" s="25" t="s">
        <v>57</v>
      </c>
      <c r="C3465" s="25" t="s">
        <v>77</v>
      </c>
      <c r="D3465" s="25" t="s">
        <v>27</v>
      </c>
      <c r="E3465" s="25" t="s">
        <v>1916</v>
      </c>
      <c r="F3465" s="2">
        <v>40668</v>
      </c>
      <c r="G3465" s="23" t="str">
        <f>TEXT(Table2[[#This Row],[Order-Date]],"mmm")</f>
        <v>May</v>
      </c>
      <c r="H3465">
        <v>2011</v>
      </c>
      <c r="I3465">
        <v>384483993</v>
      </c>
      <c r="J3465" s="2">
        <v>40713</v>
      </c>
      <c r="K3465" s="23">
        <f>WEEKDAY(#REF!,1)</f>
        <v>1</v>
      </c>
      <c r="L3465" s="25">
        <f>IF(#REF!&gt;=#REF!,#REF!-#REF!,"")</f>
        <v>45</v>
      </c>
      <c r="M3465" s="4">
        <v>6212</v>
      </c>
      <c r="N3465" s="5">
        <v>154.06</v>
      </c>
      <c r="O3465" s="5">
        <v>90.93</v>
      </c>
      <c r="P3465" s="5">
        <v>63.13</v>
      </c>
      <c r="Q3465" s="5">
        <f>#REF!*#REF!</f>
        <v>564857.16</v>
      </c>
      <c r="R3465" s="5">
        <v>392163.56</v>
      </c>
      <c r="S3465" s="5">
        <f>#REF!-#REF!</f>
        <v>-172693.6</v>
      </c>
      <c r="T3465" s="36">
        <f t="shared" si="54"/>
        <v>-0.30572968217309998</v>
      </c>
    </row>
    <row r="3466" spans="1:20" x14ac:dyDescent="0.2">
      <c r="A3466" s="25" t="s">
        <v>46</v>
      </c>
      <c r="B3466" s="25" t="s">
        <v>47</v>
      </c>
      <c r="C3466" s="25" t="s">
        <v>34</v>
      </c>
      <c r="D3466" s="25" t="s">
        <v>27</v>
      </c>
      <c r="E3466" s="25" t="s">
        <v>1918</v>
      </c>
      <c r="F3466" s="2">
        <v>41257</v>
      </c>
      <c r="G3466" s="23" t="str">
        <f>TEXT(Table2[[#This Row],[Order-Date]],"mmm")</f>
        <v>Dec</v>
      </c>
      <c r="H3466">
        <v>2012</v>
      </c>
      <c r="I3466">
        <v>493406999</v>
      </c>
      <c r="J3466" s="2">
        <v>41295</v>
      </c>
      <c r="K3466" s="23">
        <f>WEEKDAY(#REF!,1)</f>
        <v>2</v>
      </c>
      <c r="L3466" s="25">
        <f>IF(#REF!&gt;=#REF!,#REF!-#REF!,"")</f>
        <v>38</v>
      </c>
      <c r="M3466" s="4">
        <v>8950</v>
      </c>
      <c r="N3466" s="5">
        <v>205.7</v>
      </c>
      <c r="O3466" s="5">
        <v>117.11</v>
      </c>
      <c r="P3466" s="5">
        <v>88.59</v>
      </c>
      <c r="Q3466" s="5">
        <f>#REF!*#REF!</f>
        <v>1048134.5</v>
      </c>
      <c r="R3466" s="5">
        <v>792880.5</v>
      </c>
      <c r="S3466" s="5">
        <f>#REF!-#REF!</f>
        <v>-255254</v>
      </c>
      <c r="T3466" s="36">
        <f t="shared" si="54"/>
        <v>-0.24353172231235601</v>
      </c>
    </row>
    <row r="3467" spans="1:20" x14ac:dyDescent="0.2">
      <c r="A3467" s="25" t="s">
        <v>46</v>
      </c>
      <c r="B3467" s="25" t="s">
        <v>194</v>
      </c>
      <c r="C3467" s="25" t="s">
        <v>22</v>
      </c>
      <c r="D3467" s="25" t="s">
        <v>23</v>
      </c>
      <c r="E3467" s="25" t="s">
        <v>1917</v>
      </c>
      <c r="F3467" s="2">
        <v>42800</v>
      </c>
      <c r="G3467" s="23" t="str">
        <f>TEXT(Table2[[#This Row],[Order-Date]],"mmm")</f>
        <v>Mar</v>
      </c>
      <c r="H3467">
        <v>2017</v>
      </c>
      <c r="I3467">
        <v>723577868</v>
      </c>
      <c r="J3467" s="2">
        <v>42909</v>
      </c>
      <c r="K3467" s="23">
        <f>WEEKDAY(#REF!,1)</f>
        <v>6</v>
      </c>
      <c r="L3467" s="25">
        <f>IF(#REF!&gt;=#REF!,#REF!-#REF!,"")</f>
        <v>109</v>
      </c>
      <c r="M3467" s="4">
        <v>1626</v>
      </c>
      <c r="N3467" s="5">
        <v>255.28</v>
      </c>
      <c r="O3467" s="5">
        <v>159.41999999999999</v>
      </c>
      <c r="P3467" s="5">
        <v>95.86</v>
      </c>
      <c r="Q3467" s="5">
        <f>#REF!*#REF!</f>
        <v>259216.92</v>
      </c>
      <c r="R3467" s="5">
        <v>155868.35999999999</v>
      </c>
      <c r="S3467" s="5">
        <f>#REF!-#REF!</f>
        <v>-103348.56</v>
      </c>
      <c r="T3467" s="36">
        <f t="shared" si="54"/>
        <v>-0.39869527035503699</v>
      </c>
    </row>
    <row r="3468" spans="1:20" x14ac:dyDescent="0.2">
      <c r="A3468" s="25" t="s">
        <v>46</v>
      </c>
      <c r="B3468" s="25" t="s">
        <v>194</v>
      </c>
      <c r="C3468" s="25" t="s">
        <v>31</v>
      </c>
      <c r="D3468" s="25" t="s">
        <v>23</v>
      </c>
      <c r="E3468" s="25" t="s">
        <v>1917</v>
      </c>
      <c r="F3468" s="2">
        <v>41314</v>
      </c>
      <c r="G3468" s="23" t="str">
        <f>TEXT(Table2[[#This Row],[Order-Date]],"mmm")</f>
        <v>Feb</v>
      </c>
      <c r="H3468">
        <v>2013</v>
      </c>
      <c r="I3468">
        <v>973482930</v>
      </c>
      <c r="J3468" s="2">
        <v>41465</v>
      </c>
      <c r="K3468" s="23">
        <f>WEEKDAY(#REF!,1)</f>
        <v>4</v>
      </c>
      <c r="L3468" s="25">
        <f>IF(#REF!&gt;=#REF!,#REF!-#REF!,"")</f>
        <v>151</v>
      </c>
      <c r="M3468" s="4">
        <v>4087</v>
      </c>
      <c r="N3468" s="5">
        <v>47.45</v>
      </c>
      <c r="O3468" s="5">
        <v>31.79</v>
      </c>
      <c r="P3468" s="5">
        <v>15.66</v>
      </c>
      <c r="Q3468" s="5">
        <f>#REF!*#REF!</f>
        <v>129925.73</v>
      </c>
      <c r="R3468" s="5">
        <v>64002.42</v>
      </c>
      <c r="S3468" s="5">
        <f>#REF!-#REF!</f>
        <v>-65923.31</v>
      </c>
      <c r="T3468" s="36">
        <f t="shared" si="54"/>
        <v>-0.50739226171752105</v>
      </c>
    </row>
    <row r="3469" spans="1:20" x14ac:dyDescent="0.2">
      <c r="A3469" s="25" t="s">
        <v>29</v>
      </c>
      <c r="B3469" s="25" t="s">
        <v>213</v>
      </c>
      <c r="C3469" s="25" t="s">
        <v>31</v>
      </c>
      <c r="D3469" s="25" t="s">
        <v>23</v>
      </c>
      <c r="E3469" s="25" t="s">
        <v>1917</v>
      </c>
      <c r="F3469" s="2">
        <v>40405</v>
      </c>
      <c r="G3469" s="23" t="str">
        <f>TEXT(Table2[[#This Row],[Order-Date]],"mmm")</f>
        <v>Aug</v>
      </c>
      <c r="H3469">
        <v>2010</v>
      </c>
      <c r="I3469">
        <v>311921012</v>
      </c>
      <c r="J3469" s="2">
        <v>40416</v>
      </c>
      <c r="K3469" s="23">
        <f>WEEKDAY(#REF!,1)</f>
        <v>5</v>
      </c>
      <c r="L3469" s="25">
        <f>IF(#REF!&gt;=#REF!,#REF!-#REF!,"")</f>
        <v>11</v>
      </c>
      <c r="M3469" s="4">
        <v>3214</v>
      </c>
      <c r="N3469" s="5">
        <v>47.45</v>
      </c>
      <c r="O3469" s="5">
        <v>31.79</v>
      </c>
      <c r="P3469" s="5">
        <v>15.66</v>
      </c>
      <c r="Q3469" s="5">
        <f>#REF!*#REF!</f>
        <v>102173.06</v>
      </c>
      <c r="R3469" s="5">
        <v>50331.24</v>
      </c>
      <c r="S3469" s="5">
        <f>#REF!-#REF!</f>
        <v>-51841.82</v>
      </c>
      <c r="T3469" s="36">
        <f t="shared" si="54"/>
        <v>-0.50739226171752105</v>
      </c>
    </row>
    <row r="3470" spans="1:20" x14ac:dyDescent="0.2">
      <c r="A3470" s="25" t="s">
        <v>29</v>
      </c>
      <c r="B3470" s="25" t="s">
        <v>80</v>
      </c>
      <c r="C3470" s="25" t="s">
        <v>22</v>
      </c>
      <c r="D3470" s="25" t="s">
        <v>23</v>
      </c>
      <c r="E3470" s="25" t="s">
        <v>1916</v>
      </c>
      <c r="F3470" s="2">
        <v>40430</v>
      </c>
      <c r="G3470" s="23" t="str">
        <f>TEXT(Table2[[#This Row],[Order-Date]],"mmm")</f>
        <v>Sep</v>
      </c>
      <c r="H3470">
        <v>2010</v>
      </c>
      <c r="I3470">
        <v>128003442</v>
      </c>
      <c r="J3470" s="2">
        <v>40474</v>
      </c>
      <c r="K3470" s="23">
        <f>WEEKDAY(#REF!,1)</f>
        <v>7</v>
      </c>
      <c r="L3470" s="25">
        <f>IF(#REF!&gt;=#REF!,#REF!-#REF!,"")</f>
        <v>44</v>
      </c>
      <c r="M3470" s="4">
        <v>7918</v>
      </c>
      <c r="N3470" s="5">
        <v>255.28</v>
      </c>
      <c r="O3470" s="5">
        <v>159.41999999999999</v>
      </c>
      <c r="P3470" s="5">
        <v>95.86</v>
      </c>
      <c r="Q3470" s="5">
        <f>#REF!*#REF!</f>
        <v>1262287.56</v>
      </c>
      <c r="R3470" s="5">
        <v>759019.48</v>
      </c>
      <c r="S3470" s="5">
        <f>#REF!-#REF!</f>
        <v>-503268.08</v>
      </c>
      <c r="T3470" s="36">
        <f t="shared" si="54"/>
        <v>-0.39869527035503699</v>
      </c>
    </row>
    <row r="3471" spans="1:20" x14ac:dyDescent="0.2">
      <c r="A3471" s="25" t="s">
        <v>29</v>
      </c>
      <c r="B3471" s="25" t="s">
        <v>187</v>
      </c>
      <c r="C3471" s="25" t="s">
        <v>31</v>
      </c>
      <c r="D3471" s="25" t="s">
        <v>27</v>
      </c>
      <c r="E3471" s="25" t="s">
        <v>1918</v>
      </c>
      <c r="F3471" s="2">
        <v>41482</v>
      </c>
      <c r="G3471" s="23" t="str">
        <f>TEXT(Table2[[#This Row],[Order-Date]],"mmm")</f>
        <v>Jul</v>
      </c>
      <c r="H3471">
        <v>2013</v>
      </c>
      <c r="I3471">
        <v>981154048</v>
      </c>
      <c r="J3471" s="2">
        <v>41525</v>
      </c>
      <c r="K3471" s="23">
        <f>WEEKDAY(#REF!,1)</f>
        <v>1</v>
      </c>
      <c r="L3471" s="25">
        <f>IF(#REF!&gt;=#REF!,#REF!-#REF!,"")</f>
        <v>43</v>
      </c>
      <c r="M3471" s="4">
        <v>4141</v>
      </c>
      <c r="N3471" s="5">
        <v>47.45</v>
      </c>
      <c r="O3471" s="5">
        <v>31.79</v>
      </c>
      <c r="P3471" s="5">
        <v>15.66</v>
      </c>
      <c r="Q3471" s="5">
        <f>#REF!*#REF!</f>
        <v>131642.39000000001</v>
      </c>
      <c r="R3471" s="5">
        <v>64848.06</v>
      </c>
      <c r="S3471" s="5">
        <f>#REF!-#REF!</f>
        <v>-66794.33</v>
      </c>
      <c r="T3471" s="36">
        <f t="shared" si="54"/>
        <v>-0.50739226171752105</v>
      </c>
    </row>
    <row r="3472" spans="1:20" x14ac:dyDescent="0.2">
      <c r="A3472" s="25" t="s">
        <v>20</v>
      </c>
      <c r="B3472" s="25" t="s">
        <v>25</v>
      </c>
      <c r="C3472" s="25" t="s">
        <v>56</v>
      </c>
      <c r="D3472" s="25" t="s">
        <v>23</v>
      </c>
      <c r="E3472" s="25" t="s">
        <v>1917</v>
      </c>
      <c r="F3472" s="2">
        <v>41219</v>
      </c>
      <c r="G3472" s="23" t="str">
        <f>TEXT(Table2[[#This Row],[Order-Date]],"mmm")</f>
        <v>Nov</v>
      </c>
      <c r="H3472">
        <v>2012</v>
      </c>
      <c r="I3472">
        <v>351109158</v>
      </c>
      <c r="J3472" s="2">
        <v>41086</v>
      </c>
      <c r="K3472" s="23">
        <f>WEEKDAY(#REF!,1)</f>
        <v>3</v>
      </c>
      <c r="L3472" s="25" t="str">
        <f>IF(#REF!&gt;=#REF!,#REF!-#REF!,"")</f>
        <v/>
      </c>
      <c r="M3472" s="4">
        <v>9857</v>
      </c>
      <c r="N3472" s="5">
        <v>421.89</v>
      </c>
      <c r="O3472" s="5">
        <v>364.69</v>
      </c>
      <c r="P3472" s="5">
        <v>57.2</v>
      </c>
      <c r="Q3472" s="5">
        <f>#REF!*#REF!</f>
        <v>3594749.33</v>
      </c>
      <c r="R3472" s="5">
        <v>563820.4</v>
      </c>
      <c r="S3472" s="5">
        <f>#REF!-#REF!</f>
        <v>-3030928.93</v>
      </c>
      <c r="T3472" s="36">
        <f t="shared" si="54"/>
        <v>-0.84315445995228799</v>
      </c>
    </row>
    <row r="3473" spans="1:20" x14ac:dyDescent="0.2">
      <c r="A3473" s="25" t="s">
        <v>29</v>
      </c>
      <c r="B3473" s="25" t="s">
        <v>193</v>
      </c>
      <c r="C3473" s="25" t="s">
        <v>39</v>
      </c>
      <c r="D3473" s="25" t="s">
        <v>23</v>
      </c>
      <c r="E3473" s="25" t="s">
        <v>1916</v>
      </c>
      <c r="F3473" s="2">
        <v>40980</v>
      </c>
      <c r="G3473" s="23" t="str">
        <f>TEXT(Table2[[#This Row],[Order-Date]],"mmm")</f>
        <v>Mar</v>
      </c>
      <c r="H3473">
        <v>2012</v>
      </c>
      <c r="I3473">
        <v>287917602</v>
      </c>
      <c r="J3473" s="2">
        <v>41395</v>
      </c>
      <c r="K3473" s="23">
        <f>WEEKDAY(#REF!,1)</f>
        <v>4</v>
      </c>
      <c r="L3473" s="25">
        <f>IF(#REF!&gt;=#REF!,#REF!-#REF!,"")</f>
        <v>415</v>
      </c>
      <c r="M3473" s="4">
        <v>71</v>
      </c>
      <c r="N3473" s="5">
        <v>81.73</v>
      </c>
      <c r="O3473" s="5">
        <v>56.67</v>
      </c>
      <c r="P3473" s="5">
        <v>25.06</v>
      </c>
      <c r="Q3473" s="5">
        <f>#REF!*#REF!</f>
        <v>4023.57</v>
      </c>
      <c r="R3473" s="5">
        <v>1779.26</v>
      </c>
      <c r="S3473" s="5">
        <f>#REF!-#REF!</f>
        <v>-2244.31</v>
      </c>
      <c r="T3473" s="36">
        <f t="shared" si="54"/>
        <v>-0.55779071819304704</v>
      </c>
    </row>
    <row r="3474" spans="1:20" x14ac:dyDescent="0.2">
      <c r="A3474" s="25" t="s">
        <v>20</v>
      </c>
      <c r="B3474" s="25" t="s">
        <v>117</v>
      </c>
      <c r="C3474" s="25" t="s">
        <v>56</v>
      </c>
      <c r="D3474" s="25" t="s">
        <v>27</v>
      </c>
      <c r="E3474" s="25" t="s">
        <v>1917</v>
      </c>
      <c r="F3474" s="2">
        <v>41884</v>
      </c>
      <c r="G3474" s="23" t="str">
        <f>TEXT(Table2[[#This Row],[Order-Date]],"mmm")</f>
        <v>Sep</v>
      </c>
      <c r="H3474">
        <v>2014</v>
      </c>
      <c r="I3474">
        <v>661940705</v>
      </c>
      <c r="J3474" s="2">
        <v>41691</v>
      </c>
      <c r="K3474" s="23">
        <f>WEEKDAY(#REF!,1)</f>
        <v>6</v>
      </c>
      <c r="L3474" s="25" t="str">
        <f>IF(#REF!&gt;=#REF!,#REF!-#REF!,"")</f>
        <v/>
      </c>
      <c r="M3474" s="4">
        <v>1819</v>
      </c>
      <c r="N3474" s="5">
        <v>421.89</v>
      </c>
      <c r="O3474" s="5">
        <v>364.69</v>
      </c>
      <c r="P3474" s="5">
        <v>57.2</v>
      </c>
      <c r="Q3474" s="5">
        <f>#REF!*#REF!</f>
        <v>663371.11</v>
      </c>
      <c r="R3474" s="5">
        <v>104046.8</v>
      </c>
      <c r="S3474" s="5">
        <f>#REF!-#REF!</f>
        <v>-559324.31000000006</v>
      </c>
      <c r="T3474" s="36">
        <f t="shared" si="54"/>
        <v>-0.84315445995228799</v>
      </c>
    </row>
    <row r="3475" spans="1:20" x14ac:dyDescent="0.2">
      <c r="A3475" s="25" t="s">
        <v>20</v>
      </c>
      <c r="B3475" s="25" t="s">
        <v>163</v>
      </c>
      <c r="C3475" s="25" t="s">
        <v>22</v>
      </c>
      <c r="D3475" s="25" t="s">
        <v>27</v>
      </c>
      <c r="E3475" s="25" t="s">
        <v>1916</v>
      </c>
      <c r="F3475" s="2">
        <v>41047</v>
      </c>
      <c r="G3475" s="23" t="str">
        <f>TEXT(Table2[[#This Row],[Order-Date]],"mmm")</f>
        <v>May</v>
      </c>
      <c r="H3475">
        <v>2012</v>
      </c>
      <c r="I3475">
        <v>513852298</v>
      </c>
      <c r="J3475" s="2">
        <v>41087</v>
      </c>
      <c r="K3475" s="23">
        <f>WEEKDAY(#REF!,1)</f>
        <v>4</v>
      </c>
      <c r="L3475" s="25">
        <f>IF(#REF!&gt;=#REF!,#REF!-#REF!,"")</f>
        <v>40</v>
      </c>
      <c r="M3475" s="4">
        <v>9169</v>
      </c>
      <c r="N3475" s="5">
        <v>255.28</v>
      </c>
      <c r="O3475" s="5">
        <v>159.41999999999999</v>
      </c>
      <c r="P3475" s="5">
        <v>95.86</v>
      </c>
      <c r="Q3475" s="5">
        <f>#REF!*#REF!</f>
        <v>1461721.98</v>
      </c>
      <c r="R3475" s="5">
        <v>878940.34</v>
      </c>
      <c r="S3475" s="5">
        <f>#REF!-#REF!</f>
        <v>-582781.64</v>
      </c>
      <c r="T3475" s="36">
        <f t="shared" si="54"/>
        <v>-0.39869527035503699</v>
      </c>
    </row>
    <row r="3476" spans="1:20" x14ac:dyDescent="0.2">
      <c r="A3476" s="25" t="s">
        <v>46</v>
      </c>
      <c r="B3476" s="25" t="s">
        <v>145</v>
      </c>
      <c r="C3476" s="25" t="s">
        <v>49</v>
      </c>
      <c r="D3476" s="25" t="s">
        <v>27</v>
      </c>
      <c r="E3476" s="25" t="s">
        <v>1917</v>
      </c>
      <c r="F3476" s="2">
        <v>40978</v>
      </c>
      <c r="G3476" s="23" t="str">
        <f>TEXT(Table2[[#This Row],[Order-Date]],"mmm")</f>
        <v>Mar</v>
      </c>
      <c r="H3476">
        <v>2012</v>
      </c>
      <c r="I3476">
        <v>304638707</v>
      </c>
      <c r="J3476" s="2">
        <v>41197</v>
      </c>
      <c r="K3476" s="23">
        <f>WEEKDAY(#REF!,1)</f>
        <v>2</v>
      </c>
      <c r="L3476" s="25">
        <f>IF(#REF!&gt;=#REF!,#REF!-#REF!,"")</f>
        <v>219</v>
      </c>
      <c r="M3476" s="4">
        <v>8218</v>
      </c>
      <c r="N3476" s="5">
        <v>651.21</v>
      </c>
      <c r="O3476" s="5">
        <v>524.96</v>
      </c>
      <c r="P3476" s="5">
        <v>126.25</v>
      </c>
      <c r="Q3476" s="5">
        <f>#REF!*#REF!</f>
        <v>4314121.28</v>
      </c>
      <c r="R3476" s="5">
        <v>1037522.5</v>
      </c>
      <c r="S3476" s="5">
        <f>#REF!-#REF!</f>
        <v>-3276598.78</v>
      </c>
      <c r="T3476" s="36">
        <f t="shared" si="54"/>
        <v>-0.75950548613227697</v>
      </c>
    </row>
    <row r="3477" spans="1:20" x14ac:dyDescent="0.2">
      <c r="A3477" s="25" t="s">
        <v>46</v>
      </c>
      <c r="B3477" s="25" t="s">
        <v>194</v>
      </c>
      <c r="C3477" s="25" t="s">
        <v>77</v>
      </c>
      <c r="D3477" s="25" t="s">
        <v>23</v>
      </c>
      <c r="E3477" s="25" t="s">
        <v>1917</v>
      </c>
      <c r="F3477" s="2">
        <v>42929</v>
      </c>
      <c r="G3477" s="23" t="str">
        <f>TEXT(Table2[[#This Row],[Order-Date]],"mmm")</f>
        <v>Jul</v>
      </c>
      <c r="H3477">
        <v>2017</v>
      </c>
      <c r="I3477">
        <v>565598762</v>
      </c>
      <c r="J3477" s="2">
        <v>42945</v>
      </c>
      <c r="K3477" s="23">
        <f>WEEKDAY(#REF!,1)</f>
        <v>7</v>
      </c>
      <c r="L3477" s="25">
        <f>IF(#REF!&gt;=#REF!,#REF!-#REF!,"")</f>
        <v>16</v>
      </c>
      <c r="M3477" s="4">
        <v>2097</v>
      </c>
      <c r="N3477" s="5">
        <v>154.06</v>
      </c>
      <c r="O3477" s="5">
        <v>90.93</v>
      </c>
      <c r="P3477" s="5">
        <v>63.13</v>
      </c>
      <c r="Q3477" s="5">
        <f>#REF!*#REF!</f>
        <v>190680.21</v>
      </c>
      <c r="R3477" s="5">
        <v>132383.60999999999</v>
      </c>
      <c r="S3477" s="5">
        <f>#REF!-#REF!</f>
        <v>-58296.6</v>
      </c>
      <c r="T3477" s="36">
        <f t="shared" si="54"/>
        <v>-0.30572968217309998</v>
      </c>
    </row>
    <row r="3478" spans="1:20" x14ac:dyDescent="0.2">
      <c r="A3478" s="25" t="s">
        <v>29</v>
      </c>
      <c r="B3478" s="25" t="s">
        <v>130</v>
      </c>
      <c r="C3478" s="25" t="s">
        <v>26</v>
      </c>
      <c r="D3478" s="25" t="s">
        <v>27</v>
      </c>
      <c r="E3478" s="25" t="s">
        <v>1916</v>
      </c>
      <c r="F3478" s="2">
        <v>41741</v>
      </c>
      <c r="G3478" s="23" t="str">
        <f>TEXT(Table2[[#This Row],[Order-Date]],"mmm")</f>
        <v>Apr</v>
      </c>
      <c r="H3478">
        <v>2014</v>
      </c>
      <c r="I3478">
        <v>548343789</v>
      </c>
      <c r="J3478" s="2">
        <v>41802</v>
      </c>
      <c r="K3478" s="23">
        <f>WEEKDAY(#REF!,1)</f>
        <v>5</v>
      </c>
      <c r="L3478" s="25">
        <f>IF(#REF!&gt;=#REF!,#REF!-#REF!,"")</f>
        <v>61</v>
      </c>
      <c r="M3478" s="4">
        <v>5967</v>
      </c>
      <c r="N3478" s="5">
        <v>152.58000000000001</v>
      </c>
      <c r="O3478" s="5">
        <v>97.44</v>
      </c>
      <c r="P3478" s="5">
        <v>55.14</v>
      </c>
      <c r="Q3478" s="5">
        <f>#REF!*#REF!</f>
        <v>581424.48</v>
      </c>
      <c r="R3478" s="5">
        <v>329020.38</v>
      </c>
      <c r="S3478" s="5">
        <f>#REF!-#REF!</f>
        <v>-252404.1</v>
      </c>
      <c r="T3478" s="36">
        <f t="shared" si="54"/>
        <v>-0.43411330049261099</v>
      </c>
    </row>
    <row r="3479" spans="1:20" x14ac:dyDescent="0.2">
      <c r="A3479" s="25" t="s">
        <v>32</v>
      </c>
      <c r="B3479" s="25" t="s">
        <v>81</v>
      </c>
      <c r="C3479" s="25" t="s">
        <v>77</v>
      </c>
      <c r="D3479" s="25" t="s">
        <v>27</v>
      </c>
      <c r="E3479" s="25" t="s">
        <v>1916</v>
      </c>
      <c r="F3479" s="2">
        <v>41327</v>
      </c>
      <c r="G3479" s="23" t="str">
        <f>TEXT(Table2[[#This Row],[Order-Date]],"mmm")</f>
        <v>Feb</v>
      </c>
      <c r="H3479">
        <v>2013</v>
      </c>
      <c r="I3479">
        <v>474797618</v>
      </c>
      <c r="J3479" s="2">
        <v>41277</v>
      </c>
      <c r="K3479" s="23">
        <f>WEEKDAY(#REF!,1)</f>
        <v>5</v>
      </c>
      <c r="L3479" s="25" t="str">
        <f>IF(#REF!&gt;=#REF!,#REF!-#REF!,"")</f>
        <v/>
      </c>
      <c r="M3479" s="4">
        <v>2021</v>
      </c>
      <c r="N3479" s="5">
        <v>154.06</v>
      </c>
      <c r="O3479" s="5">
        <v>90.93</v>
      </c>
      <c r="P3479" s="5">
        <v>63.13</v>
      </c>
      <c r="Q3479" s="5">
        <f>#REF!*#REF!</f>
        <v>183769.53</v>
      </c>
      <c r="R3479" s="5">
        <v>127585.73</v>
      </c>
      <c r="S3479" s="5">
        <f>#REF!-#REF!</f>
        <v>-56183.8</v>
      </c>
      <c r="T3479" s="36">
        <f t="shared" si="54"/>
        <v>-0.30572968217309998</v>
      </c>
    </row>
    <row r="3480" spans="1:20" x14ac:dyDescent="0.2">
      <c r="A3480" s="25" t="s">
        <v>40</v>
      </c>
      <c r="B3480" s="25" t="s">
        <v>66</v>
      </c>
      <c r="C3480" s="25" t="s">
        <v>42</v>
      </c>
      <c r="D3480" s="25" t="s">
        <v>27</v>
      </c>
      <c r="E3480" s="25" t="s">
        <v>1918</v>
      </c>
      <c r="F3480" s="2">
        <v>41602</v>
      </c>
      <c r="G3480" s="23" t="str">
        <f>TEXT(Table2[[#This Row],[Order-Date]],"mmm")</f>
        <v>Nov</v>
      </c>
      <c r="H3480">
        <v>2013</v>
      </c>
      <c r="I3480">
        <v>187196576</v>
      </c>
      <c r="J3480" s="2">
        <v>41635</v>
      </c>
      <c r="K3480" s="23">
        <f>WEEKDAY(#REF!,1)</f>
        <v>6</v>
      </c>
      <c r="L3480" s="25">
        <f>IF(#REF!&gt;=#REF!,#REF!-#REF!,"")</f>
        <v>33</v>
      </c>
      <c r="M3480" s="4">
        <v>4482</v>
      </c>
      <c r="N3480" s="5">
        <v>109.28</v>
      </c>
      <c r="O3480" s="5">
        <v>35.840000000000003</v>
      </c>
      <c r="P3480" s="5">
        <v>73.44</v>
      </c>
      <c r="Q3480" s="5">
        <f>#REF!*#REF!</f>
        <v>160634.88</v>
      </c>
      <c r="R3480" s="5">
        <v>329158.08</v>
      </c>
      <c r="S3480" s="5">
        <f>#REF!-#REF!</f>
        <v>168523.2</v>
      </c>
      <c r="T3480" s="36">
        <f t="shared" si="54"/>
        <v>1.0491071428571399</v>
      </c>
    </row>
    <row r="3481" spans="1:20" x14ac:dyDescent="0.2">
      <c r="A3481" s="25" t="s">
        <v>29</v>
      </c>
      <c r="B3481" s="25" t="s">
        <v>130</v>
      </c>
      <c r="C3481" s="25" t="s">
        <v>56</v>
      </c>
      <c r="D3481" s="25" t="s">
        <v>23</v>
      </c>
      <c r="E3481" s="25" t="s">
        <v>1916</v>
      </c>
      <c r="F3481" s="2">
        <v>42403</v>
      </c>
      <c r="G3481" s="23" t="str">
        <f>TEXT(Table2[[#This Row],[Order-Date]],"mmm")</f>
        <v>Feb</v>
      </c>
      <c r="H3481">
        <v>2016</v>
      </c>
      <c r="I3481">
        <v>498089492</v>
      </c>
      <c r="J3481" s="2">
        <v>42451</v>
      </c>
      <c r="K3481" s="23">
        <f>WEEKDAY(#REF!,1)</f>
        <v>3</v>
      </c>
      <c r="L3481" s="25">
        <f>IF(#REF!&gt;=#REF!,#REF!-#REF!,"")</f>
        <v>48</v>
      </c>
      <c r="M3481" s="4">
        <v>4604</v>
      </c>
      <c r="N3481" s="5">
        <v>421.89</v>
      </c>
      <c r="O3481" s="5">
        <v>364.69</v>
      </c>
      <c r="P3481" s="5">
        <v>57.2</v>
      </c>
      <c r="Q3481" s="5">
        <f>#REF!*#REF!</f>
        <v>1679032.76</v>
      </c>
      <c r="R3481" s="5">
        <v>263348.8</v>
      </c>
      <c r="S3481" s="5">
        <f>#REF!-#REF!</f>
        <v>-1415683.96</v>
      </c>
      <c r="T3481" s="36">
        <f t="shared" si="54"/>
        <v>-0.84315445995228799</v>
      </c>
    </row>
    <row r="3482" spans="1:20" x14ac:dyDescent="0.2">
      <c r="A3482" s="25" t="s">
        <v>37</v>
      </c>
      <c r="B3482" s="25" t="s">
        <v>106</v>
      </c>
      <c r="C3482" s="25" t="s">
        <v>65</v>
      </c>
      <c r="D3482" s="25" t="s">
        <v>27</v>
      </c>
      <c r="E3482" s="25" t="s">
        <v>1918</v>
      </c>
      <c r="F3482" s="2">
        <v>41066</v>
      </c>
      <c r="G3482" s="23" t="str">
        <f>TEXT(Table2[[#This Row],[Order-Date]],"mmm")</f>
        <v>Jun</v>
      </c>
      <c r="H3482">
        <v>2012</v>
      </c>
      <c r="I3482">
        <v>940337693</v>
      </c>
      <c r="J3482" s="2">
        <v>41085</v>
      </c>
      <c r="K3482" s="23">
        <f>WEEKDAY(#REF!,1)</f>
        <v>2</v>
      </c>
      <c r="L3482" s="25">
        <f>IF(#REF!&gt;=#REF!,#REF!-#REF!,"")</f>
        <v>19</v>
      </c>
      <c r="M3482" s="4">
        <v>5675</v>
      </c>
      <c r="N3482" s="5">
        <v>9.33</v>
      </c>
      <c r="O3482" s="5">
        <v>6.92</v>
      </c>
      <c r="P3482" s="5">
        <v>2.41</v>
      </c>
      <c r="Q3482" s="5">
        <f>#REF!*#REF!</f>
        <v>39271</v>
      </c>
      <c r="R3482" s="5">
        <v>13676.75</v>
      </c>
      <c r="S3482" s="5">
        <f>#REF!-#REF!</f>
        <v>-25594.25</v>
      </c>
      <c r="T3482" s="36">
        <f t="shared" si="54"/>
        <v>-0.65173410404624299</v>
      </c>
    </row>
    <row r="3483" spans="1:20" x14ac:dyDescent="0.2">
      <c r="A3483" s="25" t="s">
        <v>32</v>
      </c>
      <c r="B3483" s="25" t="s">
        <v>210</v>
      </c>
      <c r="C3483" s="25" t="s">
        <v>34</v>
      </c>
      <c r="D3483" s="25" t="s">
        <v>23</v>
      </c>
      <c r="E3483" s="25" t="s">
        <v>1915</v>
      </c>
      <c r="F3483" s="2">
        <v>42061</v>
      </c>
      <c r="G3483" s="23" t="str">
        <f>TEXT(Table2[[#This Row],[Order-Date]],"mmm")</f>
        <v>Feb</v>
      </c>
      <c r="H3483">
        <v>2015</v>
      </c>
      <c r="I3483">
        <v>217115008</v>
      </c>
      <c r="J3483" s="2">
        <v>42085</v>
      </c>
      <c r="K3483" s="23">
        <f>WEEKDAY(#REF!,1)</f>
        <v>1</v>
      </c>
      <c r="L3483" s="25">
        <f>IF(#REF!&gt;=#REF!,#REF!-#REF!,"")</f>
        <v>24</v>
      </c>
      <c r="M3483" s="4">
        <v>8011</v>
      </c>
      <c r="N3483" s="5">
        <v>205.7</v>
      </c>
      <c r="O3483" s="5">
        <v>117.11</v>
      </c>
      <c r="P3483" s="5">
        <v>88.59</v>
      </c>
      <c r="Q3483" s="5">
        <f>#REF!*#REF!</f>
        <v>938168.21</v>
      </c>
      <c r="R3483" s="5">
        <v>709694.49</v>
      </c>
      <c r="S3483" s="5">
        <f>#REF!-#REF!</f>
        <v>-228473.72</v>
      </c>
      <c r="T3483" s="36">
        <f t="shared" si="54"/>
        <v>-0.24353172231235601</v>
      </c>
    </row>
    <row r="3484" spans="1:20" x14ac:dyDescent="0.2">
      <c r="A3484" s="25" t="s">
        <v>29</v>
      </c>
      <c r="B3484" s="25" t="s">
        <v>168</v>
      </c>
      <c r="C3484" s="25" t="s">
        <v>26</v>
      </c>
      <c r="D3484" s="25" t="s">
        <v>27</v>
      </c>
      <c r="E3484" s="25" t="s">
        <v>1918</v>
      </c>
      <c r="F3484" s="2">
        <v>42007</v>
      </c>
      <c r="G3484" s="23" t="str">
        <f>TEXT(Table2[[#This Row],[Order-Date]],"mmm")</f>
        <v>Jan</v>
      </c>
      <c r="H3484">
        <v>2015</v>
      </c>
      <c r="I3484">
        <v>251907765</v>
      </c>
      <c r="J3484" s="2">
        <v>42189</v>
      </c>
      <c r="K3484" s="23">
        <f>WEEKDAY(#REF!,1)</f>
        <v>7</v>
      </c>
      <c r="L3484" s="25">
        <f>IF(#REF!&gt;=#REF!,#REF!-#REF!,"")</f>
        <v>182</v>
      </c>
      <c r="M3484" s="4">
        <v>3961</v>
      </c>
      <c r="N3484" s="5">
        <v>152.58000000000001</v>
      </c>
      <c r="O3484" s="5">
        <v>97.44</v>
      </c>
      <c r="P3484" s="5">
        <v>55.14</v>
      </c>
      <c r="Q3484" s="5">
        <f>#REF!*#REF!</f>
        <v>385959.84</v>
      </c>
      <c r="R3484" s="5">
        <v>218409.54</v>
      </c>
      <c r="S3484" s="5">
        <f>#REF!-#REF!</f>
        <v>-167550.29999999999</v>
      </c>
      <c r="T3484" s="36">
        <f t="shared" si="54"/>
        <v>-0.43411330049261099</v>
      </c>
    </row>
    <row r="3485" spans="1:20" x14ac:dyDescent="0.2">
      <c r="A3485" s="25" t="s">
        <v>32</v>
      </c>
      <c r="B3485" s="25" t="s">
        <v>147</v>
      </c>
      <c r="C3485" s="25" t="s">
        <v>65</v>
      </c>
      <c r="D3485" s="25" t="s">
        <v>27</v>
      </c>
      <c r="E3485" s="25" t="s">
        <v>1917</v>
      </c>
      <c r="F3485" s="2">
        <v>42317</v>
      </c>
      <c r="G3485" s="23" t="str">
        <f>TEXT(Table2[[#This Row],[Order-Date]],"mmm")</f>
        <v>Nov</v>
      </c>
      <c r="H3485">
        <v>2015</v>
      </c>
      <c r="I3485">
        <v>338514792</v>
      </c>
      <c r="J3485" s="2">
        <v>42347</v>
      </c>
      <c r="K3485" s="23">
        <f>WEEKDAY(#REF!,1)</f>
        <v>4</v>
      </c>
      <c r="L3485" s="25">
        <f>IF(#REF!&gt;=#REF!,#REF!-#REF!,"")</f>
        <v>30</v>
      </c>
      <c r="M3485" s="4">
        <v>2904</v>
      </c>
      <c r="N3485" s="5">
        <v>9.33</v>
      </c>
      <c r="O3485" s="5">
        <v>6.92</v>
      </c>
      <c r="P3485" s="5">
        <v>2.41</v>
      </c>
      <c r="Q3485" s="5">
        <f>#REF!*#REF!</f>
        <v>20095.68</v>
      </c>
      <c r="R3485" s="5">
        <v>6998.64</v>
      </c>
      <c r="S3485" s="5">
        <f>#REF!-#REF!</f>
        <v>-13097.04</v>
      </c>
      <c r="T3485" s="36">
        <f t="shared" si="54"/>
        <v>-0.65173410404624299</v>
      </c>
    </row>
    <row r="3486" spans="1:20" x14ac:dyDescent="0.2">
      <c r="A3486" s="25" t="s">
        <v>59</v>
      </c>
      <c r="B3486" s="25" t="s">
        <v>148</v>
      </c>
      <c r="C3486" s="25" t="s">
        <v>31</v>
      </c>
      <c r="D3486" s="25" t="s">
        <v>23</v>
      </c>
      <c r="E3486" s="25" t="s">
        <v>1917</v>
      </c>
      <c r="F3486" s="2">
        <v>41452</v>
      </c>
      <c r="G3486" s="23" t="str">
        <f>TEXT(Table2[[#This Row],[Order-Date]],"mmm")</f>
        <v>Jun</v>
      </c>
      <c r="H3486">
        <v>2013</v>
      </c>
      <c r="I3486">
        <v>291047418</v>
      </c>
      <c r="J3486" s="2">
        <v>41475</v>
      </c>
      <c r="K3486" s="23">
        <f>WEEKDAY(#REF!,1)</f>
        <v>7</v>
      </c>
      <c r="L3486" s="25">
        <f>IF(#REF!&gt;=#REF!,#REF!-#REF!,"")</f>
        <v>23</v>
      </c>
      <c r="M3486" s="4">
        <v>6253</v>
      </c>
      <c r="N3486" s="5">
        <v>47.45</v>
      </c>
      <c r="O3486" s="5">
        <v>31.79</v>
      </c>
      <c r="P3486" s="5">
        <v>15.66</v>
      </c>
      <c r="Q3486" s="5">
        <f>#REF!*#REF!</f>
        <v>198782.87</v>
      </c>
      <c r="R3486" s="5">
        <v>97921.98</v>
      </c>
      <c r="S3486" s="5">
        <f>#REF!-#REF!</f>
        <v>-100860.89</v>
      </c>
      <c r="T3486" s="36">
        <f t="shared" si="54"/>
        <v>-0.50739226171752105</v>
      </c>
    </row>
    <row r="3487" spans="1:20" x14ac:dyDescent="0.2">
      <c r="A3487" s="25" t="s">
        <v>32</v>
      </c>
      <c r="B3487" s="25" t="s">
        <v>210</v>
      </c>
      <c r="C3487" s="25" t="s">
        <v>85</v>
      </c>
      <c r="D3487" s="25" t="s">
        <v>23</v>
      </c>
      <c r="E3487" s="25" t="s">
        <v>1915</v>
      </c>
      <c r="F3487" s="2">
        <v>40224</v>
      </c>
      <c r="G3487" s="23" t="str">
        <f>TEXT(Table2[[#This Row],[Order-Date]],"mmm")</f>
        <v>Feb</v>
      </c>
      <c r="H3487">
        <v>2010</v>
      </c>
      <c r="I3487">
        <v>893929469</v>
      </c>
      <c r="J3487" s="2">
        <v>40241</v>
      </c>
      <c r="K3487" s="23">
        <f>WEEKDAY(#REF!,1)</f>
        <v>5</v>
      </c>
      <c r="L3487" s="25">
        <f>IF(#REF!&gt;=#REF!,#REF!-#REF!,"")</f>
        <v>17</v>
      </c>
      <c r="M3487" s="4">
        <v>2450</v>
      </c>
      <c r="N3487" s="5">
        <v>668.27</v>
      </c>
      <c r="O3487" s="5">
        <v>502.54</v>
      </c>
      <c r="P3487" s="5">
        <v>165.73</v>
      </c>
      <c r="Q3487" s="5">
        <f>#REF!*#REF!</f>
        <v>1231223</v>
      </c>
      <c r="R3487" s="5">
        <v>406038.5</v>
      </c>
      <c r="S3487" s="5">
        <f>#REF!-#REF!</f>
        <v>-825184.5</v>
      </c>
      <c r="T3487" s="36">
        <f t="shared" si="54"/>
        <v>-0.67021530624427905</v>
      </c>
    </row>
    <row r="3488" spans="1:20" x14ac:dyDescent="0.2">
      <c r="A3488" s="25" t="s">
        <v>20</v>
      </c>
      <c r="B3488" s="25" t="s">
        <v>94</v>
      </c>
      <c r="C3488" s="25" t="s">
        <v>42</v>
      </c>
      <c r="D3488" s="25" t="s">
        <v>23</v>
      </c>
      <c r="E3488" s="25" t="s">
        <v>1917</v>
      </c>
      <c r="F3488" s="2">
        <v>42015</v>
      </c>
      <c r="G3488" s="23" t="str">
        <f>TEXT(Table2[[#This Row],[Order-Date]],"mmm")</f>
        <v>Jan</v>
      </c>
      <c r="H3488">
        <v>2015</v>
      </c>
      <c r="I3488">
        <v>751897275</v>
      </c>
      <c r="J3488" s="2">
        <v>42016</v>
      </c>
      <c r="K3488" s="23">
        <f>WEEKDAY(#REF!,1)</f>
        <v>2</v>
      </c>
      <c r="L3488" s="25">
        <f>IF(#REF!&gt;=#REF!,#REF!-#REF!,"")</f>
        <v>1</v>
      </c>
      <c r="M3488" s="4">
        <v>1967</v>
      </c>
      <c r="N3488" s="5">
        <v>109.28</v>
      </c>
      <c r="O3488" s="5">
        <v>35.840000000000003</v>
      </c>
      <c r="P3488" s="5">
        <v>73.44</v>
      </c>
      <c r="Q3488" s="5">
        <f>#REF!*#REF!</f>
        <v>70497.279999999999</v>
      </c>
      <c r="R3488" s="5">
        <v>144456.48000000001</v>
      </c>
      <c r="S3488" s="5">
        <f>#REF!-#REF!</f>
        <v>73959.199999999997</v>
      </c>
      <c r="T3488" s="36">
        <f t="shared" si="54"/>
        <v>1.0491071428571399</v>
      </c>
    </row>
    <row r="3489" spans="1:20" x14ac:dyDescent="0.2">
      <c r="A3489" s="25" t="s">
        <v>29</v>
      </c>
      <c r="B3489" s="25" t="s">
        <v>126</v>
      </c>
      <c r="C3489" s="25" t="s">
        <v>26</v>
      </c>
      <c r="D3489" s="25" t="s">
        <v>23</v>
      </c>
      <c r="E3489" s="25" t="s">
        <v>1916</v>
      </c>
      <c r="F3489" s="2">
        <v>42150</v>
      </c>
      <c r="G3489" s="23" t="str">
        <f>TEXT(Table2[[#This Row],[Order-Date]],"mmm")</f>
        <v>May</v>
      </c>
      <c r="H3489">
        <v>2015</v>
      </c>
      <c r="I3489">
        <v>339999663</v>
      </c>
      <c r="J3489" s="2">
        <v>42168</v>
      </c>
      <c r="K3489" s="23">
        <f>WEEKDAY(#REF!,1)</f>
        <v>7</v>
      </c>
      <c r="L3489" s="25">
        <f>IF(#REF!&gt;=#REF!,#REF!-#REF!,"")</f>
        <v>18</v>
      </c>
      <c r="M3489" s="4">
        <v>2311</v>
      </c>
      <c r="N3489" s="5">
        <v>152.58000000000001</v>
      </c>
      <c r="O3489" s="5">
        <v>97.44</v>
      </c>
      <c r="P3489" s="5">
        <v>55.14</v>
      </c>
      <c r="Q3489" s="5">
        <f>#REF!*#REF!</f>
        <v>225183.84</v>
      </c>
      <c r="R3489" s="5">
        <v>127428.54</v>
      </c>
      <c r="S3489" s="5">
        <f>#REF!-#REF!</f>
        <v>-97755.3</v>
      </c>
      <c r="T3489" s="36">
        <f t="shared" si="54"/>
        <v>-0.43411330049261099</v>
      </c>
    </row>
    <row r="3490" spans="1:20" x14ac:dyDescent="0.2">
      <c r="A3490" s="25" t="s">
        <v>46</v>
      </c>
      <c r="B3490" s="25" t="s">
        <v>97</v>
      </c>
      <c r="C3490" s="25" t="s">
        <v>51</v>
      </c>
      <c r="D3490" s="25" t="s">
        <v>23</v>
      </c>
      <c r="E3490" s="25" t="s">
        <v>1917</v>
      </c>
      <c r="F3490" s="2">
        <v>42876</v>
      </c>
      <c r="G3490" s="23" t="str">
        <f>TEXT(Table2[[#This Row],[Order-Date]],"mmm")</f>
        <v>May</v>
      </c>
      <c r="H3490">
        <v>2017</v>
      </c>
      <c r="I3490">
        <v>653597962</v>
      </c>
      <c r="J3490" s="2">
        <v>43045</v>
      </c>
      <c r="K3490" s="23">
        <f>WEEKDAY(#REF!,1)</f>
        <v>2</v>
      </c>
      <c r="L3490" s="25">
        <f>IF(#REF!&gt;=#REF!,#REF!-#REF!,"")</f>
        <v>169</v>
      </c>
      <c r="M3490" s="4">
        <v>3016</v>
      </c>
      <c r="N3490" s="5">
        <v>437.2</v>
      </c>
      <c r="O3490" s="5">
        <v>263.33</v>
      </c>
      <c r="P3490" s="5">
        <v>173.87</v>
      </c>
      <c r="Q3490" s="5">
        <f>#REF!*#REF!</f>
        <v>794203.28</v>
      </c>
      <c r="R3490" s="5">
        <v>524391.92000000004</v>
      </c>
      <c r="S3490" s="5">
        <f>#REF!-#REF!</f>
        <v>-269811.36</v>
      </c>
      <c r="T3490" s="36">
        <f t="shared" si="54"/>
        <v>-0.33972581931416901</v>
      </c>
    </row>
    <row r="3491" spans="1:20" x14ac:dyDescent="0.2">
      <c r="A3491" s="25" t="s">
        <v>29</v>
      </c>
      <c r="B3491" s="25" t="s">
        <v>104</v>
      </c>
      <c r="C3491" s="25" t="s">
        <v>34</v>
      </c>
      <c r="D3491" s="25" t="s">
        <v>27</v>
      </c>
      <c r="E3491" s="25" t="s">
        <v>1915</v>
      </c>
      <c r="F3491" s="2">
        <v>41089</v>
      </c>
      <c r="G3491" s="23" t="str">
        <f>TEXT(Table2[[#This Row],[Order-Date]],"mmm")</f>
        <v>Jun</v>
      </c>
      <c r="H3491">
        <v>2012</v>
      </c>
      <c r="I3491">
        <v>958366000</v>
      </c>
      <c r="J3491" s="2">
        <v>40976</v>
      </c>
      <c r="K3491" s="23">
        <f>WEEKDAY(#REF!,1)</f>
        <v>5</v>
      </c>
      <c r="L3491" s="25" t="str">
        <f>IF(#REF!&gt;=#REF!,#REF!-#REF!,"")</f>
        <v/>
      </c>
      <c r="M3491" s="4">
        <v>651</v>
      </c>
      <c r="N3491" s="5">
        <v>205.7</v>
      </c>
      <c r="O3491" s="5">
        <v>117.11</v>
      </c>
      <c r="P3491" s="5">
        <v>88.59</v>
      </c>
      <c r="Q3491" s="5">
        <f>#REF!*#REF!</f>
        <v>76238.61</v>
      </c>
      <c r="R3491" s="5">
        <v>57672.09</v>
      </c>
      <c r="S3491" s="5">
        <f>#REF!-#REF!</f>
        <v>-18566.52</v>
      </c>
      <c r="T3491" s="36">
        <f t="shared" si="54"/>
        <v>-0.24353172231235601</v>
      </c>
    </row>
    <row r="3492" spans="1:20" x14ac:dyDescent="0.2">
      <c r="A3492" s="25" t="s">
        <v>46</v>
      </c>
      <c r="B3492" s="25" t="s">
        <v>145</v>
      </c>
      <c r="C3492" s="25" t="s">
        <v>42</v>
      </c>
      <c r="D3492" s="25" t="s">
        <v>27</v>
      </c>
      <c r="E3492" s="25" t="s">
        <v>1917</v>
      </c>
      <c r="F3492" s="2">
        <v>42081</v>
      </c>
      <c r="G3492" s="23" t="str">
        <f>TEXT(Table2[[#This Row],[Order-Date]],"mmm")</f>
        <v>Mar</v>
      </c>
      <c r="H3492">
        <v>2015</v>
      </c>
      <c r="I3492">
        <v>140290105</v>
      </c>
      <c r="J3492" s="2">
        <v>42220</v>
      </c>
      <c r="K3492" s="23">
        <f>WEEKDAY(#REF!,1)</f>
        <v>3</v>
      </c>
      <c r="L3492" s="25">
        <f>IF(#REF!&gt;=#REF!,#REF!-#REF!,"")</f>
        <v>139</v>
      </c>
      <c r="M3492" s="4">
        <v>3814</v>
      </c>
      <c r="N3492" s="5">
        <v>109.28</v>
      </c>
      <c r="O3492" s="5">
        <v>35.840000000000003</v>
      </c>
      <c r="P3492" s="5">
        <v>73.44</v>
      </c>
      <c r="Q3492" s="5">
        <f>#REF!*#REF!</f>
        <v>136693.76000000001</v>
      </c>
      <c r="R3492" s="5">
        <v>280100.15999999997</v>
      </c>
      <c r="S3492" s="5">
        <f>#REF!-#REF!</f>
        <v>143406.39999999999</v>
      </c>
      <c r="T3492" s="36">
        <f t="shared" si="54"/>
        <v>1.0491071428571399</v>
      </c>
    </row>
    <row r="3493" spans="1:20" x14ac:dyDescent="0.2">
      <c r="A3493" s="25" t="s">
        <v>46</v>
      </c>
      <c r="B3493" s="25" t="s">
        <v>222</v>
      </c>
      <c r="C3493" s="25" t="s">
        <v>49</v>
      </c>
      <c r="D3493" s="25" t="s">
        <v>27</v>
      </c>
      <c r="E3493" s="25" t="s">
        <v>1915</v>
      </c>
      <c r="F3493" s="2">
        <v>41849</v>
      </c>
      <c r="G3493" s="23" t="str">
        <f>TEXT(Table2[[#This Row],[Order-Date]],"mmm")</f>
        <v>Jul</v>
      </c>
      <c r="H3493">
        <v>2014</v>
      </c>
      <c r="I3493">
        <v>755669105</v>
      </c>
      <c r="J3493" s="2">
        <v>41878</v>
      </c>
      <c r="K3493" s="23">
        <f>WEEKDAY(#REF!,1)</f>
        <v>4</v>
      </c>
      <c r="L3493" s="25">
        <f>IF(#REF!&gt;=#REF!,#REF!-#REF!,"")</f>
        <v>29</v>
      </c>
      <c r="M3493" s="4">
        <v>8136</v>
      </c>
      <c r="N3493" s="5">
        <v>651.21</v>
      </c>
      <c r="O3493" s="5">
        <v>524.96</v>
      </c>
      <c r="P3493" s="5">
        <v>126.25</v>
      </c>
      <c r="Q3493" s="5">
        <f>#REF!*#REF!</f>
        <v>4271074.5599999996</v>
      </c>
      <c r="R3493" s="5">
        <v>1027170</v>
      </c>
      <c r="S3493" s="5">
        <f>#REF!-#REF!</f>
        <v>-3243904.56</v>
      </c>
      <c r="T3493" s="36">
        <f t="shared" si="54"/>
        <v>-0.75950548613227697</v>
      </c>
    </row>
    <row r="3494" spans="1:20" x14ac:dyDescent="0.2">
      <c r="A3494" s="25" t="s">
        <v>29</v>
      </c>
      <c r="B3494" s="25" t="s">
        <v>134</v>
      </c>
      <c r="C3494" s="25" t="s">
        <v>34</v>
      </c>
      <c r="D3494" s="25" t="s">
        <v>23</v>
      </c>
      <c r="E3494" s="25" t="s">
        <v>1915</v>
      </c>
      <c r="F3494" s="2">
        <v>42105</v>
      </c>
      <c r="G3494" s="23" t="str">
        <f>TEXT(Table2[[#This Row],[Order-Date]],"mmm")</f>
        <v>Apr</v>
      </c>
      <c r="H3494">
        <v>2015</v>
      </c>
      <c r="I3494">
        <v>481114327</v>
      </c>
      <c r="J3494" s="2">
        <v>42332</v>
      </c>
      <c r="K3494" s="23">
        <f>WEEKDAY(#REF!,1)</f>
        <v>3</v>
      </c>
      <c r="L3494" s="25">
        <f>IF(#REF!&gt;=#REF!,#REF!-#REF!,"")</f>
        <v>227</v>
      </c>
      <c r="M3494" s="4">
        <v>1276</v>
      </c>
      <c r="N3494" s="5">
        <v>205.7</v>
      </c>
      <c r="O3494" s="5">
        <v>117.11</v>
      </c>
      <c r="P3494" s="5">
        <v>88.59</v>
      </c>
      <c r="Q3494" s="5">
        <f>#REF!*#REF!</f>
        <v>149432.35999999999</v>
      </c>
      <c r="R3494" s="5">
        <v>113040.84</v>
      </c>
      <c r="S3494" s="5">
        <f>#REF!-#REF!</f>
        <v>-36391.519999999997</v>
      </c>
      <c r="T3494" s="36">
        <f t="shared" si="54"/>
        <v>-0.24353172231235601</v>
      </c>
    </row>
    <row r="3495" spans="1:20" x14ac:dyDescent="0.2">
      <c r="A3495" s="25" t="s">
        <v>46</v>
      </c>
      <c r="B3495" s="25" t="s">
        <v>190</v>
      </c>
      <c r="C3495" s="25" t="s">
        <v>85</v>
      </c>
      <c r="D3495" s="25" t="s">
        <v>23</v>
      </c>
      <c r="E3495" s="25" t="s">
        <v>1915</v>
      </c>
      <c r="F3495" s="2">
        <v>41631</v>
      </c>
      <c r="G3495" s="23" t="str">
        <f>TEXT(Table2[[#This Row],[Order-Date]],"mmm")</f>
        <v>Dec</v>
      </c>
      <c r="H3495">
        <v>2013</v>
      </c>
      <c r="I3495">
        <v>663549602</v>
      </c>
      <c r="J3495" s="2">
        <v>41792</v>
      </c>
      <c r="K3495" s="23">
        <f>WEEKDAY(#REF!,1)</f>
        <v>2</v>
      </c>
      <c r="L3495" s="25">
        <f>IF(#REF!&gt;=#REF!,#REF!-#REF!,"")</f>
        <v>161</v>
      </c>
      <c r="M3495" s="4">
        <v>7927</v>
      </c>
      <c r="N3495" s="5">
        <v>668.27</v>
      </c>
      <c r="O3495" s="5">
        <v>502.54</v>
      </c>
      <c r="P3495" s="5">
        <v>165.73</v>
      </c>
      <c r="Q3495" s="5">
        <f>#REF!*#REF!</f>
        <v>3983634.58</v>
      </c>
      <c r="R3495" s="5">
        <v>1313741.71</v>
      </c>
      <c r="S3495" s="5">
        <f>#REF!-#REF!</f>
        <v>-2669892.87</v>
      </c>
      <c r="T3495" s="36">
        <f t="shared" si="54"/>
        <v>-0.67021530624427905</v>
      </c>
    </row>
    <row r="3496" spans="1:20" x14ac:dyDescent="0.2">
      <c r="A3496" s="25" t="s">
        <v>46</v>
      </c>
      <c r="B3496" s="25" t="s">
        <v>83</v>
      </c>
      <c r="C3496" s="25" t="s">
        <v>51</v>
      </c>
      <c r="D3496" s="25" t="s">
        <v>27</v>
      </c>
      <c r="E3496" s="25" t="s">
        <v>1916</v>
      </c>
      <c r="F3496" s="2">
        <v>41118</v>
      </c>
      <c r="G3496" s="23" t="str">
        <f>TEXT(Table2[[#This Row],[Order-Date]],"mmm")</f>
        <v>Jul</v>
      </c>
      <c r="H3496">
        <v>2012</v>
      </c>
      <c r="I3496">
        <v>470211255</v>
      </c>
      <c r="J3496" s="2">
        <v>41136</v>
      </c>
      <c r="K3496" s="23">
        <f>WEEKDAY(#REF!,1)</f>
        <v>4</v>
      </c>
      <c r="L3496" s="25">
        <f>IF(#REF!&gt;=#REF!,#REF!-#REF!,"")</f>
        <v>18</v>
      </c>
      <c r="M3496" s="4">
        <v>4814</v>
      </c>
      <c r="N3496" s="5">
        <v>437.2</v>
      </c>
      <c r="O3496" s="5">
        <v>263.33</v>
      </c>
      <c r="P3496" s="5">
        <v>173.87</v>
      </c>
      <c r="Q3496" s="5">
        <f>#REF!*#REF!</f>
        <v>1267670.6200000001</v>
      </c>
      <c r="R3496" s="5">
        <v>837010.18</v>
      </c>
      <c r="S3496" s="5">
        <f>#REF!-#REF!</f>
        <v>-430660.44</v>
      </c>
      <c r="T3496" s="36">
        <f t="shared" si="54"/>
        <v>-0.33972581931416901</v>
      </c>
    </row>
    <row r="3497" spans="1:20" x14ac:dyDescent="0.2">
      <c r="A3497" s="25" t="s">
        <v>46</v>
      </c>
      <c r="B3497" s="25" t="s">
        <v>222</v>
      </c>
      <c r="C3497" s="25" t="s">
        <v>77</v>
      </c>
      <c r="D3497" s="25" t="s">
        <v>23</v>
      </c>
      <c r="E3497" s="25" t="s">
        <v>1917</v>
      </c>
      <c r="F3497" s="2">
        <v>41006</v>
      </c>
      <c r="G3497" s="23" t="str">
        <f>TEXT(Table2[[#This Row],[Order-Date]],"mmm")</f>
        <v>Apr</v>
      </c>
      <c r="H3497">
        <v>2012</v>
      </c>
      <c r="I3497">
        <v>938648116</v>
      </c>
      <c r="J3497" s="2">
        <v>41135</v>
      </c>
      <c r="K3497" s="23">
        <f>WEEKDAY(#REF!,1)</f>
        <v>3</v>
      </c>
      <c r="L3497" s="25">
        <f>IF(#REF!&gt;=#REF!,#REF!-#REF!,"")</f>
        <v>129</v>
      </c>
      <c r="M3497" s="4">
        <v>5691</v>
      </c>
      <c r="N3497" s="5">
        <v>154.06</v>
      </c>
      <c r="O3497" s="5">
        <v>90.93</v>
      </c>
      <c r="P3497" s="5">
        <v>63.13</v>
      </c>
      <c r="Q3497" s="5">
        <f>#REF!*#REF!</f>
        <v>517482.63</v>
      </c>
      <c r="R3497" s="5">
        <v>359272.83</v>
      </c>
      <c r="S3497" s="5">
        <f>#REF!-#REF!</f>
        <v>-158209.79999999999</v>
      </c>
      <c r="T3497" s="36">
        <f t="shared" si="54"/>
        <v>-0.30572968217309998</v>
      </c>
    </row>
    <row r="3498" spans="1:20" x14ac:dyDescent="0.2">
      <c r="A3498" s="25" t="s">
        <v>46</v>
      </c>
      <c r="B3498" s="25" t="s">
        <v>146</v>
      </c>
      <c r="C3498" s="25" t="s">
        <v>31</v>
      </c>
      <c r="D3498" s="25" t="s">
        <v>23</v>
      </c>
      <c r="E3498" s="25" t="s">
        <v>1916</v>
      </c>
      <c r="F3498" s="2">
        <v>42268</v>
      </c>
      <c r="G3498" s="23" t="str">
        <f>TEXT(Table2[[#This Row],[Order-Date]],"mmm")</f>
        <v>Sep</v>
      </c>
      <c r="H3498">
        <v>2015</v>
      </c>
      <c r="I3498">
        <v>926721513</v>
      </c>
      <c r="J3498" s="2">
        <v>42297</v>
      </c>
      <c r="K3498" s="23">
        <f>WEEKDAY(#REF!,1)</f>
        <v>3</v>
      </c>
      <c r="L3498" s="25">
        <f>IF(#REF!&gt;=#REF!,#REF!-#REF!,"")</f>
        <v>29</v>
      </c>
      <c r="M3498" s="4">
        <v>6344</v>
      </c>
      <c r="N3498" s="5">
        <v>47.45</v>
      </c>
      <c r="O3498" s="5">
        <v>31.79</v>
      </c>
      <c r="P3498" s="5">
        <v>15.66</v>
      </c>
      <c r="Q3498" s="5">
        <f>#REF!*#REF!</f>
        <v>201675.76</v>
      </c>
      <c r="R3498" s="5">
        <v>99347.04</v>
      </c>
      <c r="S3498" s="5">
        <f>#REF!-#REF!</f>
        <v>-102328.72</v>
      </c>
      <c r="T3498" s="36">
        <f t="shared" si="54"/>
        <v>-0.50739226171752105</v>
      </c>
    </row>
    <row r="3499" spans="1:20" x14ac:dyDescent="0.2">
      <c r="A3499" s="25" t="s">
        <v>32</v>
      </c>
      <c r="B3499" s="25" t="s">
        <v>52</v>
      </c>
      <c r="C3499" s="25" t="s">
        <v>85</v>
      </c>
      <c r="D3499" s="25" t="s">
        <v>27</v>
      </c>
      <c r="E3499" s="25" t="s">
        <v>1916</v>
      </c>
      <c r="F3499" s="2">
        <v>41589</v>
      </c>
      <c r="G3499" s="23" t="str">
        <f>TEXT(Table2[[#This Row],[Order-Date]],"mmm")</f>
        <v>Nov</v>
      </c>
      <c r="H3499">
        <v>2013</v>
      </c>
      <c r="I3499">
        <v>262605273</v>
      </c>
      <c r="J3499" s="2">
        <v>41624</v>
      </c>
      <c r="K3499" s="23">
        <f>WEEKDAY(#REF!,1)</f>
        <v>2</v>
      </c>
      <c r="L3499" s="25">
        <f>IF(#REF!&gt;=#REF!,#REF!-#REF!,"")</f>
        <v>35</v>
      </c>
      <c r="M3499" s="4">
        <v>9591</v>
      </c>
      <c r="N3499" s="5">
        <v>668.27</v>
      </c>
      <c r="O3499" s="5">
        <v>502.54</v>
      </c>
      <c r="P3499" s="5">
        <v>165.73</v>
      </c>
      <c r="Q3499" s="5">
        <f>#REF!*#REF!</f>
        <v>4819861.1399999997</v>
      </c>
      <c r="R3499" s="5">
        <v>1589516.43</v>
      </c>
      <c r="S3499" s="5">
        <f>#REF!-#REF!</f>
        <v>-3230344.71</v>
      </c>
      <c r="T3499" s="36">
        <f t="shared" si="54"/>
        <v>-0.67021530624427905</v>
      </c>
    </row>
    <row r="3500" spans="1:20" x14ac:dyDescent="0.2">
      <c r="A3500" s="25" t="s">
        <v>29</v>
      </c>
      <c r="B3500" s="25" t="s">
        <v>122</v>
      </c>
      <c r="C3500" s="25" t="s">
        <v>34</v>
      </c>
      <c r="D3500" s="25" t="s">
        <v>27</v>
      </c>
      <c r="E3500" s="25" t="s">
        <v>1916</v>
      </c>
      <c r="F3500" s="2">
        <v>41928</v>
      </c>
      <c r="G3500" s="23" t="str">
        <f>TEXT(Table2[[#This Row],[Order-Date]],"mmm")</f>
        <v>Oct</v>
      </c>
      <c r="H3500">
        <v>2014</v>
      </c>
      <c r="I3500">
        <v>194785726</v>
      </c>
      <c r="J3500" s="2">
        <v>41956</v>
      </c>
      <c r="K3500" s="23">
        <f>WEEKDAY(#REF!,1)</f>
        <v>5</v>
      </c>
      <c r="L3500" s="25">
        <f>IF(#REF!&gt;=#REF!,#REF!-#REF!,"")</f>
        <v>28</v>
      </c>
      <c r="M3500" s="4">
        <v>280</v>
      </c>
      <c r="N3500" s="5">
        <v>205.7</v>
      </c>
      <c r="O3500" s="5">
        <v>117.11</v>
      </c>
      <c r="P3500" s="5">
        <v>88.59</v>
      </c>
      <c r="Q3500" s="5">
        <f>#REF!*#REF!</f>
        <v>32790.800000000003</v>
      </c>
      <c r="R3500" s="5">
        <v>24805.200000000001</v>
      </c>
      <c r="S3500" s="5">
        <f>#REF!-#REF!</f>
        <v>-7985.6000000000104</v>
      </c>
      <c r="T3500" s="36">
        <f t="shared" si="54"/>
        <v>-0.24353172231235601</v>
      </c>
    </row>
    <row r="3501" spans="1:20" x14ac:dyDescent="0.2">
      <c r="A3501" s="25" t="s">
        <v>46</v>
      </c>
      <c r="B3501" s="25" t="s">
        <v>156</v>
      </c>
      <c r="C3501" s="25" t="s">
        <v>42</v>
      </c>
      <c r="D3501" s="25" t="s">
        <v>23</v>
      </c>
      <c r="E3501" s="25" t="s">
        <v>1917</v>
      </c>
      <c r="F3501" s="2">
        <v>42393</v>
      </c>
      <c r="G3501" s="23" t="str">
        <f>TEXT(Table2[[#This Row],[Order-Date]],"mmm")</f>
        <v>Jan</v>
      </c>
      <c r="H3501">
        <v>2016</v>
      </c>
      <c r="I3501">
        <v>242061698</v>
      </c>
      <c r="J3501" s="2">
        <v>42462</v>
      </c>
      <c r="K3501" s="23">
        <f>WEEKDAY(#REF!,1)</f>
        <v>7</v>
      </c>
      <c r="L3501" s="25">
        <f>IF(#REF!&gt;=#REF!,#REF!-#REF!,"")</f>
        <v>69</v>
      </c>
      <c r="M3501" s="4">
        <v>290</v>
      </c>
      <c r="N3501" s="5">
        <v>109.28</v>
      </c>
      <c r="O3501" s="5">
        <v>35.840000000000003</v>
      </c>
      <c r="P3501" s="5">
        <v>73.44</v>
      </c>
      <c r="Q3501" s="5">
        <f>#REF!*#REF!</f>
        <v>10393.6</v>
      </c>
      <c r="R3501" s="5">
        <v>21297.599999999999</v>
      </c>
      <c r="S3501" s="5">
        <f>#REF!-#REF!</f>
        <v>10904</v>
      </c>
      <c r="T3501" s="36">
        <f t="shared" si="54"/>
        <v>1.0491071428571399</v>
      </c>
    </row>
    <row r="3502" spans="1:20" x14ac:dyDescent="0.2">
      <c r="A3502" s="25" t="s">
        <v>29</v>
      </c>
      <c r="B3502" s="25" t="s">
        <v>197</v>
      </c>
      <c r="C3502" s="25" t="s">
        <v>31</v>
      </c>
      <c r="D3502" s="25" t="s">
        <v>23</v>
      </c>
      <c r="E3502" s="25" t="s">
        <v>1918</v>
      </c>
      <c r="F3502" s="2">
        <v>42484</v>
      </c>
      <c r="G3502" s="23" t="str">
        <f>TEXT(Table2[[#This Row],[Order-Date]],"mmm")</f>
        <v>Apr</v>
      </c>
      <c r="H3502">
        <v>2016</v>
      </c>
      <c r="I3502">
        <v>443544518</v>
      </c>
      <c r="J3502" s="2">
        <v>42488</v>
      </c>
      <c r="K3502" s="23">
        <f>WEEKDAY(#REF!,1)</f>
        <v>5</v>
      </c>
      <c r="L3502" s="25">
        <f>IF(#REF!&gt;=#REF!,#REF!-#REF!,"")</f>
        <v>4</v>
      </c>
      <c r="M3502" s="4">
        <v>3534</v>
      </c>
      <c r="N3502" s="5">
        <v>47.45</v>
      </c>
      <c r="O3502" s="5">
        <v>31.79</v>
      </c>
      <c r="P3502" s="5">
        <v>15.66</v>
      </c>
      <c r="Q3502" s="5">
        <f>#REF!*#REF!</f>
        <v>112345.86</v>
      </c>
      <c r="R3502" s="5">
        <v>55342.44</v>
      </c>
      <c r="S3502" s="5">
        <f>#REF!-#REF!</f>
        <v>-57003.42</v>
      </c>
      <c r="T3502" s="36">
        <f t="shared" si="54"/>
        <v>-0.50739226171752105</v>
      </c>
    </row>
    <row r="3503" spans="1:20" x14ac:dyDescent="0.2">
      <c r="A3503" s="25" t="s">
        <v>32</v>
      </c>
      <c r="B3503" s="25" t="s">
        <v>110</v>
      </c>
      <c r="C3503" s="25" t="s">
        <v>65</v>
      </c>
      <c r="D3503" s="25" t="s">
        <v>23</v>
      </c>
      <c r="E3503" s="25" t="s">
        <v>1917</v>
      </c>
      <c r="F3503" s="2">
        <v>40883</v>
      </c>
      <c r="G3503" s="23" t="str">
        <f>TEXT(Table2[[#This Row],[Order-Date]],"mmm")</f>
        <v>Dec</v>
      </c>
      <c r="H3503">
        <v>2011</v>
      </c>
      <c r="I3503">
        <v>908658015</v>
      </c>
      <c r="J3503" s="2">
        <v>40719</v>
      </c>
      <c r="K3503" s="23">
        <f>WEEKDAY(#REF!,1)</f>
        <v>7</v>
      </c>
      <c r="L3503" s="25" t="str">
        <f>IF(#REF!&gt;=#REF!,#REF!-#REF!,"")</f>
        <v/>
      </c>
      <c r="M3503" s="4">
        <v>954</v>
      </c>
      <c r="N3503" s="5">
        <v>9.33</v>
      </c>
      <c r="O3503" s="5">
        <v>6.92</v>
      </c>
      <c r="P3503" s="5">
        <v>2.41</v>
      </c>
      <c r="Q3503" s="5">
        <f>#REF!*#REF!</f>
        <v>6601.68</v>
      </c>
      <c r="R3503" s="5">
        <v>2299.14</v>
      </c>
      <c r="S3503" s="5">
        <f>#REF!-#REF!</f>
        <v>-4302.54</v>
      </c>
      <c r="T3503" s="36">
        <f t="shared" si="54"/>
        <v>-0.65173410404624299</v>
      </c>
    </row>
    <row r="3504" spans="1:20" x14ac:dyDescent="0.2">
      <c r="A3504" s="25" t="s">
        <v>29</v>
      </c>
      <c r="B3504" s="25" t="s">
        <v>89</v>
      </c>
      <c r="C3504" s="25" t="s">
        <v>42</v>
      </c>
      <c r="D3504" s="25" t="s">
        <v>23</v>
      </c>
      <c r="E3504" s="25" t="s">
        <v>1917</v>
      </c>
      <c r="F3504" s="2">
        <v>41485</v>
      </c>
      <c r="G3504" s="23" t="str">
        <f>TEXT(Table2[[#This Row],[Order-Date]],"mmm")</f>
        <v>Jul</v>
      </c>
      <c r="H3504">
        <v>2013</v>
      </c>
      <c r="I3504">
        <v>467138516</v>
      </c>
      <c r="J3504" s="2">
        <v>41494</v>
      </c>
      <c r="K3504" s="23">
        <f>WEEKDAY(#REF!,1)</f>
        <v>5</v>
      </c>
      <c r="L3504" s="25">
        <f>IF(#REF!&gt;=#REF!,#REF!-#REF!,"")</f>
        <v>9</v>
      </c>
      <c r="M3504" s="4">
        <v>5523</v>
      </c>
      <c r="N3504" s="5">
        <v>109.28</v>
      </c>
      <c r="O3504" s="5">
        <v>35.840000000000003</v>
      </c>
      <c r="P3504" s="5">
        <v>73.44</v>
      </c>
      <c r="Q3504" s="5">
        <f>#REF!*#REF!</f>
        <v>197944.32000000001</v>
      </c>
      <c r="R3504" s="5">
        <v>405609.12</v>
      </c>
      <c r="S3504" s="5">
        <f>#REF!-#REF!</f>
        <v>207664.8</v>
      </c>
      <c r="T3504" s="36">
        <f t="shared" si="54"/>
        <v>1.0491071428571399</v>
      </c>
    </row>
    <row r="3505" spans="1:20" x14ac:dyDescent="0.2">
      <c r="A3505" s="25" t="s">
        <v>32</v>
      </c>
      <c r="B3505" s="25" t="s">
        <v>33</v>
      </c>
      <c r="C3505" s="25" t="s">
        <v>42</v>
      </c>
      <c r="D3505" s="25" t="s">
        <v>27</v>
      </c>
      <c r="E3505" s="25" t="s">
        <v>1915</v>
      </c>
      <c r="F3505" s="2">
        <v>42720</v>
      </c>
      <c r="G3505" s="23" t="str">
        <f>TEXT(Table2[[#This Row],[Order-Date]],"mmm")</f>
        <v>Dec</v>
      </c>
      <c r="H3505">
        <v>2016</v>
      </c>
      <c r="I3505">
        <v>719034850</v>
      </c>
      <c r="J3505" s="2">
        <v>42827</v>
      </c>
      <c r="K3505" s="23">
        <f>WEEKDAY(#REF!,1)</f>
        <v>1</v>
      </c>
      <c r="L3505" s="25">
        <f>IF(#REF!&gt;=#REF!,#REF!-#REF!,"")</f>
        <v>107</v>
      </c>
      <c r="M3505" s="4">
        <v>7246</v>
      </c>
      <c r="N3505" s="5">
        <v>109.28</v>
      </c>
      <c r="O3505" s="5">
        <v>35.840000000000003</v>
      </c>
      <c r="P3505" s="5">
        <v>73.44</v>
      </c>
      <c r="Q3505" s="5">
        <f>#REF!*#REF!</f>
        <v>259696.64000000001</v>
      </c>
      <c r="R3505" s="5">
        <v>532146.24</v>
      </c>
      <c r="S3505" s="5">
        <f>#REF!-#REF!</f>
        <v>272449.59999999998</v>
      </c>
      <c r="T3505" s="36">
        <f t="shared" si="54"/>
        <v>1.0491071428571399</v>
      </c>
    </row>
    <row r="3506" spans="1:20" x14ac:dyDescent="0.2">
      <c r="A3506" s="25" t="s">
        <v>29</v>
      </c>
      <c r="B3506" s="25" t="s">
        <v>44</v>
      </c>
      <c r="C3506" s="25" t="s">
        <v>77</v>
      </c>
      <c r="D3506" s="25" t="s">
        <v>23</v>
      </c>
      <c r="E3506" s="25" t="s">
        <v>1917</v>
      </c>
      <c r="F3506" s="2">
        <v>42701</v>
      </c>
      <c r="G3506" s="23" t="str">
        <f>TEXT(Table2[[#This Row],[Order-Date]],"mmm")</f>
        <v>Nov</v>
      </c>
      <c r="H3506">
        <v>2016</v>
      </c>
      <c r="I3506">
        <v>184708344</v>
      </c>
      <c r="J3506" s="2">
        <v>42412</v>
      </c>
      <c r="K3506" s="23">
        <f>WEEKDAY(#REF!,1)</f>
        <v>6</v>
      </c>
      <c r="L3506" s="25" t="str">
        <f>IF(#REF!&gt;=#REF!,#REF!-#REF!,"")</f>
        <v/>
      </c>
      <c r="M3506" s="4">
        <v>8159</v>
      </c>
      <c r="N3506" s="5">
        <v>154.06</v>
      </c>
      <c r="O3506" s="5">
        <v>90.93</v>
      </c>
      <c r="P3506" s="5">
        <v>63.13</v>
      </c>
      <c r="Q3506" s="5">
        <f>#REF!*#REF!</f>
        <v>741897.87</v>
      </c>
      <c r="R3506" s="5">
        <v>515077.67</v>
      </c>
      <c r="S3506" s="5">
        <f>#REF!-#REF!</f>
        <v>-226820.2</v>
      </c>
      <c r="T3506" s="36">
        <f t="shared" si="54"/>
        <v>-0.30572968217309998</v>
      </c>
    </row>
    <row r="3507" spans="1:20" x14ac:dyDescent="0.2">
      <c r="A3507" s="25" t="s">
        <v>32</v>
      </c>
      <c r="B3507" s="25" t="s">
        <v>135</v>
      </c>
      <c r="C3507" s="25" t="s">
        <v>85</v>
      </c>
      <c r="D3507" s="25" t="s">
        <v>27</v>
      </c>
      <c r="E3507" s="25" t="s">
        <v>1918</v>
      </c>
      <c r="F3507" s="2">
        <v>41282</v>
      </c>
      <c r="G3507" s="23" t="str">
        <f>TEXT(Table2[[#This Row],[Order-Date]],"mmm")</f>
        <v>Jan</v>
      </c>
      <c r="H3507">
        <v>2013</v>
      </c>
      <c r="I3507">
        <v>154832828</v>
      </c>
      <c r="J3507" s="2">
        <v>41495</v>
      </c>
      <c r="K3507" s="23">
        <f>WEEKDAY(#REF!,1)</f>
        <v>6</v>
      </c>
      <c r="L3507" s="25">
        <f>IF(#REF!&gt;=#REF!,#REF!-#REF!,"")</f>
        <v>213</v>
      </c>
      <c r="M3507" s="4">
        <v>7329</v>
      </c>
      <c r="N3507" s="5">
        <v>668.27</v>
      </c>
      <c r="O3507" s="5">
        <v>502.54</v>
      </c>
      <c r="P3507" s="5">
        <v>165.73</v>
      </c>
      <c r="Q3507" s="5">
        <f>#REF!*#REF!</f>
        <v>3683115.66</v>
      </c>
      <c r="R3507" s="5">
        <v>1214635.17</v>
      </c>
      <c r="S3507" s="5">
        <f>#REF!-#REF!</f>
        <v>-2468480.4900000002</v>
      </c>
      <c r="T3507" s="36">
        <f t="shared" si="54"/>
        <v>-0.67021530624427905</v>
      </c>
    </row>
    <row r="3508" spans="1:20" x14ac:dyDescent="0.2">
      <c r="A3508" s="25" t="s">
        <v>29</v>
      </c>
      <c r="B3508" s="25" t="s">
        <v>44</v>
      </c>
      <c r="C3508" s="25" t="s">
        <v>49</v>
      </c>
      <c r="D3508" s="25" t="s">
        <v>27</v>
      </c>
      <c r="E3508" s="25" t="s">
        <v>1917</v>
      </c>
      <c r="F3508" s="2">
        <v>42296</v>
      </c>
      <c r="G3508" s="23" t="str">
        <f>TEXT(Table2[[#This Row],[Order-Date]],"mmm")</f>
        <v>Oct</v>
      </c>
      <c r="H3508">
        <v>2015</v>
      </c>
      <c r="I3508">
        <v>640394628</v>
      </c>
      <c r="J3508" s="2">
        <v>42196</v>
      </c>
      <c r="K3508" s="23">
        <f>WEEKDAY(#REF!,1)</f>
        <v>7</v>
      </c>
      <c r="L3508" s="25" t="str">
        <f>IF(#REF!&gt;=#REF!,#REF!-#REF!,"")</f>
        <v/>
      </c>
      <c r="M3508" s="4">
        <v>5856</v>
      </c>
      <c r="N3508" s="5">
        <v>651.21</v>
      </c>
      <c r="O3508" s="5">
        <v>524.96</v>
      </c>
      <c r="P3508" s="5">
        <v>126.25</v>
      </c>
      <c r="Q3508" s="5">
        <f>#REF!*#REF!</f>
        <v>3074165.76</v>
      </c>
      <c r="R3508" s="5">
        <v>739320</v>
      </c>
      <c r="S3508" s="5">
        <f>#REF!-#REF!</f>
        <v>-2334845.7599999998</v>
      </c>
      <c r="T3508" s="36">
        <f t="shared" si="54"/>
        <v>-0.75950548613227697</v>
      </c>
    </row>
    <row r="3509" spans="1:20" x14ac:dyDescent="0.2">
      <c r="A3509" s="25" t="s">
        <v>40</v>
      </c>
      <c r="B3509" s="25" t="s">
        <v>72</v>
      </c>
      <c r="C3509" s="25" t="s">
        <v>42</v>
      </c>
      <c r="D3509" s="25" t="s">
        <v>23</v>
      </c>
      <c r="E3509" s="25" t="s">
        <v>1916</v>
      </c>
      <c r="F3509" s="2">
        <v>41816</v>
      </c>
      <c r="G3509" s="23" t="str">
        <f>TEXT(Table2[[#This Row],[Order-Date]],"mmm")</f>
        <v>Jun</v>
      </c>
      <c r="H3509">
        <v>2014</v>
      </c>
      <c r="I3509">
        <v>822692573</v>
      </c>
      <c r="J3509" s="2">
        <v>41827</v>
      </c>
      <c r="K3509" s="23">
        <f>WEEKDAY(#REF!,1)</f>
        <v>2</v>
      </c>
      <c r="L3509" s="25">
        <f>IF(#REF!&gt;=#REF!,#REF!-#REF!,"")</f>
        <v>11</v>
      </c>
      <c r="M3509" s="4">
        <v>1869</v>
      </c>
      <c r="N3509" s="5">
        <v>109.28</v>
      </c>
      <c r="O3509" s="5">
        <v>35.840000000000003</v>
      </c>
      <c r="P3509" s="5">
        <v>73.44</v>
      </c>
      <c r="Q3509" s="5">
        <f>#REF!*#REF!</f>
        <v>66984.960000000006</v>
      </c>
      <c r="R3509" s="5">
        <v>137259.35999999999</v>
      </c>
      <c r="S3509" s="5">
        <f>#REF!-#REF!</f>
        <v>70274.399999999994</v>
      </c>
      <c r="T3509" s="36">
        <f t="shared" si="54"/>
        <v>1.0491071428571399</v>
      </c>
    </row>
    <row r="3510" spans="1:20" x14ac:dyDescent="0.2">
      <c r="A3510" s="25" t="s">
        <v>29</v>
      </c>
      <c r="B3510" s="25" t="s">
        <v>197</v>
      </c>
      <c r="C3510" s="25" t="s">
        <v>77</v>
      </c>
      <c r="D3510" s="25" t="s">
        <v>27</v>
      </c>
      <c r="E3510" s="25" t="s">
        <v>1916</v>
      </c>
      <c r="F3510" s="2">
        <v>42658</v>
      </c>
      <c r="G3510" s="23" t="str">
        <f>TEXT(Table2[[#This Row],[Order-Date]],"mmm")</f>
        <v>Oct</v>
      </c>
      <c r="H3510">
        <v>2016</v>
      </c>
      <c r="I3510">
        <v>403337991</v>
      </c>
      <c r="J3510" s="2">
        <v>42698</v>
      </c>
      <c r="K3510" s="23">
        <f>WEEKDAY(#REF!,1)</f>
        <v>5</v>
      </c>
      <c r="L3510" s="25">
        <f>IF(#REF!&gt;=#REF!,#REF!-#REF!,"")</f>
        <v>40</v>
      </c>
      <c r="M3510" s="4">
        <v>5529</v>
      </c>
      <c r="N3510" s="5">
        <v>154.06</v>
      </c>
      <c r="O3510" s="5">
        <v>90.93</v>
      </c>
      <c r="P3510" s="5">
        <v>63.13</v>
      </c>
      <c r="Q3510" s="5">
        <f>#REF!*#REF!</f>
        <v>502751.97</v>
      </c>
      <c r="R3510" s="5">
        <v>349045.77</v>
      </c>
      <c r="S3510" s="5">
        <f>#REF!-#REF!</f>
        <v>-153706.20000000001</v>
      </c>
      <c r="T3510" s="36">
        <f t="shared" si="54"/>
        <v>-0.30572968217309998</v>
      </c>
    </row>
    <row r="3511" spans="1:20" x14ac:dyDescent="0.2">
      <c r="A3511" s="25" t="s">
        <v>20</v>
      </c>
      <c r="B3511" s="25" t="s">
        <v>191</v>
      </c>
      <c r="C3511" s="25" t="s">
        <v>22</v>
      </c>
      <c r="D3511" s="25" t="s">
        <v>23</v>
      </c>
      <c r="E3511" s="25" t="s">
        <v>1918</v>
      </c>
      <c r="F3511" s="2">
        <v>40908</v>
      </c>
      <c r="G3511" s="23" t="str">
        <f>TEXT(Table2[[#This Row],[Order-Date]],"mmm")</f>
        <v>Dec</v>
      </c>
      <c r="H3511">
        <v>2011</v>
      </c>
      <c r="I3511">
        <v>954254710</v>
      </c>
      <c r="J3511" s="2">
        <v>40923</v>
      </c>
      <c r="K3511" s="23">
        <f>WEEKDAY(#REF!,1)</f>
        <v>1</v>
      </c>
      <c r="L3511" s="25">
        <f>IF(#REF!&gt;=#REF!,#REF!-#REF!,"")</f>
        <v>15</v>
      </c>
      <c r="M3511" s="4">
        <v>4029</v>
      </c>
      <c r="N3511" s="5">
        <v>255.28</v>
      </c>
      <c r="O3511" s="5">
        <v>159.41999999999999</v>
      </c>
      <c r="P3511" s="5">
        <v>95.86</v>
      </c>
      <c r="Q3511" s="5">
        <f>#REF!*#REF!</f>
        <v>642303.18000000005</v>
      </c>
      <c r="R3511" s="5">
        <v>386219.94</v>
      </c>
      <c r="S3511" s="5">
        <f>#REF!-#REF!</f>
        <v>-256083.24</v>
      </c>
      <c r="T3511" s="36">
        <f t="shared" si="54"/>
        <v>-0.39869527035503699</v>
      </c>
    </row>
    <row r="3512" spans="1:20" x14ac:dyDescent="0.2">
      <c r="A3512" s="25" t="s">
        <v>29</v>
      </c>
      <c r="B3512" s="25" t="s">
        <v>197</v>
      </c>
      <c r="C3512" s="25" t="s">
        <v>77</v>
      </c>
      <c r="D3512" s="25" t="s">
        <v>23</v>
      </c>
      <c r="E3512" s="25" t="s">
        <v>1918</v>
      </c>
      <c r="F3512" s="2">
        <v>41336</v>
      </c>
      <c r="G3512" s="23" t="str">
        <f>TEXT(Table2[[#This Row],[Order-Date]],"mmm")</f>
        <v>Mar</v>
      </c>
      <c r="H3512">
        <v>2013</v>
      </c>
      <c r="I3512">
        <v>967679059</v>
      </c>
      <c r="J3512" s="2">
        <v>41352</v>
      </c>
      <c r="K3512" s="23">
        <f>WEEKDAY(#REF!,1)</f>
        <v>3</v>
      </c>
      <c r="L3512" s="25">
        <f>IF(#REF!&gt;=#REF!,#REF!-#REF!,"")</f>
        <v>16</v>
      </c>
      <c r="M3512" s="4">
        <v>6592</v>
      </c>
      <c r="N3512" s="5">
        <v>154.06</v>
      </c>
      <c r="O3512" s="5">
        <v>90.93</v>
      </c>
      <c r="P3512" s="5">
        <v>63.13</v>
      </c>
      <c r="Q3512" s="5">
        <f>#REF!*#REF!</f>
        <v>599410.56000000006</v>
      </c>
      <c r="R3512" s="5">
        <v>416152.96</v>
      </c>
      <c r="S3512" s="5">
        <f>#REF!-#REF!</f>
        <v>-183257.60000000001</v>
      </c>
      <c r="T3512" s="36">
        <f t="shared" si="54"/>
        <v>-0.30572968217309998</v>
      </c>
    </row>
    <row r="3513" spans="1:20" x14ac:dyDescent="0.2">
      <c r="A3513" s="25" t="s">
        <v>32</v>
      </c>
      <c r="B3513" s="25" t="s">
        <v>210</v>
      </c>
      <c r="C3513" s="25" t="s">
        <v>31</v>
      </c>
      <c r="D3513" s="25" t="s">
        <v>23</v>
      </c>
      <c r="E3513" s="25" t="s">
        <v>1915</v>
      </c>
      <c r="F3513" s="2">
        <v>42070</v>
      </c>
      <c r="G3513" s="23" t="str">
        <f>TEXT(Table2[[#This Row],[Order-Date]],"mmm")</f>
        <v>Mar</v>
      </c>
      <c r="H3513">
        <v>2015</v>
      </c>
      <c r="I3513">
        <v>806159865</v>
      </c>
      <c r="J3513" s="2">
        <v>42254</v>
      </c>
      <c r="K3513" s="23">
        <f>WEEKDAY(#REF!,1)</f>
        <v>2</v>
      </c>
      <c r="L3513" s="25">
        <f>IF(#REF!&gt;=#REF!,#REF!-#REF!,"")</f>
        <v>184</v>
      </c>
      <c r="M3513" s="4">
        <v>9474</v>
      </c>
      <c r="N3513" s="5">
        <v>47.45</v>
      </c>
      <c r="O3513" s="5">
        <v>31.79</v>
      </c>
      <c r="P3513" s="5">
        <v>15.66</v>
      </c>
      <c r="Q3513" s="5">
        <f>#REF!*#REF!</f>
        <v>301178.46000000002</v>
      </c>
      <c r="R3513" s="5">
        <v>148362.84</v>
      </c>
      <c r="S3513" s="5">
        <f>#REF!-#REF!</f>
        <v>-152815.62</v>
      </c>
      <c r="T3513" s="36">
        <f t="shared" si="54"/>
        <v>-0.50739226171752105</v>
      </c>
    </row>
    <row r="3514" spans="1:20" x14ac:dyDescent="0.2">
      <c r="A3514" s="25" t="s">
        <v>20</v>
      </c>
      <c r="B3514" s="25" t="s">
        <v>70</v>
      </c>
      <c r="C3514" s="25" t="s">
        <v>51</v>
      </c>
      <c r="D3514" s="25" t="s">
        <v>27</v>
      </c>
      <c r="E3514" s="25" t="s">
        <v>1917</v>
      </c>
      <c r="F3514" s="2">
        <v>42098</v>
      </c>
      <c r="G3514" s="23" t="str">
        <f>TEXT(Table2[[#This Row],[Order-Date]],"mmm")</f>
        <v>Apr</v>
      </c>
      <c r="H3514">
        <v>2015</v>
      </c>
      <c r="I3514">
        <v>452558457</v>
      </c>
      <c r="J3514" s="2">
        <v>42112</v>
      </c>
      <c r="K3514" s="23">
        <f>WEEKDAY(#REF!,1)</f>
        <v>7</v>
      </c>
      <c r="L3514" s="25">
        <f>IF(#REF!&gt;=#REF!,#REF!-#REF!,"")</f>
        <v>14</v>
      </c>
      <c r="M3514" s="4">
        <v>959</v>
      </c>
      <c r="N3514" s="5">
        <v>437.2</v>
      </c>
      <c r="O3514" s="5">
        <v>263.33</v>
      </c>
      <c r="P3514" s="5">
        <v>173.87</v>
      </c>
      <c r="Q3514" s="5">
        <f>#REF!*#REF!</f>
        <v>252533.47</v>
      </c>
      <c r="R3514" s="5">
        <v>166741.32999999999</v>
      </c>
      <c r="S3514" s="5">
        <f>#REF!-#REF!</f>
        <v>-85792.14</v>
      </c>
      <c r="T3514" s="36">
        <f t="shared" si="54"/>
        <v>-0.33972581931416901</v>
      </c>
    </row>
    <row r="3515" spans="1:20" x14ac:dyDescent="0.2">
      <c r="A3515" s="25" t="s">
        <v>46</v>
      </c>
      <c r="B3515" s="25" t="s">
        <v>99</v>
      </c>
      <c r="C3515" s="25" t="s">
        <v>85</v>
      </c>
      <c r="D3515" s="25" t="s">
        <v>27</v>
      </c>
      <c r="E3515" s="25" t="s">
        <v>1917</v>
      </c>
      <c r="F3515" s="2">
        <v>41474</v>
      </c>
      <c r="G3515" s="23" t="str">
        <f>TEXT(Table2[[#This Row],[Order-Date]],"mmm")</f>
        <v>Jul</v>
      </c>
      <c r="H3515">
        <v>2013</v>
      </c>
      <c r="I3515">
        <v>860048663</v>
      </c>
      <c r="J3515" s="2">
        <v>41478</v>
      </c>
      <c r="K3515" s="23">
        <f>WEEKDAY(#REF!,1)</f>
        <v>3</v>
      </c>
      <c r="L3515" s="25">
        <f>IF(#REF!&gt;=#REF!,#REF!-#REF!,"")</f>
        <v>4</v>
      </c>
      <c r="M3515" s="4">
        <v>6366</v>
      </c>
      <c r="N3515" s="5">
        <v>668.27</v>
      </c>
      <c r="O3515" s="5">
        <v>502.54</v>
      </c>
      <c r="P3515" s="5">
        <v>165.73</v>
      </c>
      <c r="Q3515" s="5">
        <f>#REF!*#REF!</f>
        <v>3199169.64</v>
      </c>
      <c r="R3515" s="5">
        <v>1055037.18</v>
      </c>
      <c r="S3515" s="5">
        <f>#REF!-#REF!</f>
        <v>-2144132.46</v>
      </c>
      <c r="T3515" s="36">
        <f t="shared" si="54"/>
        <v>-0.67021530624427905</v>
      </c>
    </row>
    <row r="3516" spans="1:20" x14ac:dyDescent="0.2">
      <c r="A3516" s="25" t="s">
        <v>46</v>
      </c>
      <c r="B3516" s="25" t="s">
        <v>84</v>
      </c>
      <c r="C3516" s="25" t="s">
        <v>85</v>
      </c>
      <c r="D3516" s="25" t="s">
        <v>23</v>
      </c>
      <c r="E3516" s="25" t="s">
        <v>1915</v>
      </c>
      <c r="F3516" s="2">
        <v>41111</v>
      </c>
      <c r="G3516" s="23" t="str">
        <f>TEXT(Table2[[#This Row],[Order-Date]],"mmm")</f>
        <v>Jul</v>
      </c>
      <c r="H3516">
        <v>2012</v>
      </c>
      <c r="I3516">
        <v>802116811</v>
      </c>
      <c r="J3516" s="2">
        <v>41119</v>
      </c>
      <c r="K3516" s="23">
        <f>WEEKDAY(#REF!,1)</f>
        <v>1</v>
      </c>
      <c r="L3516" s="25">
        <f>IF(#REF!&gt;=#REF!,#REF!-#REF!,"")</f>
        <v>8</v>
      </c>
      <c r="M3516" s="4">
        <v>3044</v>
      </c>
      <c r="N3516" s="5">
        <v>668.27</v>
      </c>
      <c r="O3516" s="5">
        <v>502.54</v>
      </c>
      <c r="P3516" s="5">
        <v>165.73</v>
      </c>
      <c r="Q3516" s="5">
        <f>#REF!*#REF!</f>
        <v>1529731.76</v>
      </c>
      <c r="R3516" s="5">
        <v>504482.12</v>
      </c>
      <c r="S3516" s="5">
        <f>#REF!-#REF!</f>
        <v>-1025249.64</v>
      </c>
      <c r="T3516" s="36">
        <f t="shared" si="54"/>
        <v>-0.67021530624427905</v>
      </c>
    </row>
    <row r="3517" spans="1:20" x14ac:dyDescent="0.2">
      <c r="A3517" s="25" t="s">
        <v>46</v>
      </c>
      <c r="B3517" s="25" t="s">
        <v>129</v>
      </c>
      <c r="C3517" s="25" t="s">
        <v>49</v>
      </c>
      <c r="D3517" s="25" t="s">
        <v>27</v>
      </c>
      <c r="E3517" s="25" t="s">
        <v>1915</v>
      </c>
      <c r="F3517" s="2">
        <v>40810</v>
      </c>
      <c r="G3517" s="23" t="str">
        <f>TEXT(Table2[[#This Row],[Order-Date]],"mmm")</f>
        <v>Sep</v>
      </c>
      <c r="H3517">
        <v>2011</v>
      </c>
      <c r="I3517">
        <v>922561728</v>
      </c>
      <c r="J3517" s="2">
        <v>40674</v>
      </c>
      <c r="K3517" s="23">
        <f>WEEKDAY(#REF!,1)</f>
        <v>4</v>
      </c>
      <c r="L3517" s="25" t="str">
        <f>IF(#REF!&gt;=#REF!,#REF!-#REF!,"")</f>
        <v/>
      </c>
      <c r="M3517" s="4">
        <v>5372</v>
      </c>
      <c r="N3517" s="5">
        <v>651.21</v>
      </c>
      <c r="O3517" s="5">
        <v>524.96</v>
      </c>
      <c r="P3517" s="5">
        <v>126.25</v>
      </c>
      <c r="Q3517" s="5">
        <f>#REF!*#REF!</f>
        <v>2820085.12</v>
      </c>
      <c r="R3517" s="5">
        <v>678215</v>
      </c>
      <c r="S3517" s="5">
        <f>#REF!-#REF!</f>
        <v>-2141870.12</v>
      </c>
      <c r="T3517" s="36">
        <f t="shared" si="54"/>
        <v>-0.75950548613227697</v>
      </c>
    </row>
    <row r="3518" spans="1:20" x14ac:dyDescent="0.2">
      <c r="A3518" s="25" t="s">
        <v>46</v>
      </c>
      <c r="B3518" s="25" t="s">
        <v>92</v>
      </c>
      <c r="C3518" s="25" t="s">
        <v>34</v>
      </c>
      <c r="D3518" s="25" t="s">
        <v>27</v>
      </c>
      <c r="E3518" s="25" t="s">
        <v>1918</v>
      </c>
      <c r="F3518" s="2">
        <v>40702</v>
      </c>
      <c r="G3518" s="23" t="str">
        <f>TEXT(Table2[[#This Row],[Order-Date]],"mmm")</f>
        <v>Jun</v>
      </c>
      <c r="H3518">
        <v>2011</v>
      </c>
      <c r="I3518">
        <v>585494744</v>
      </c>
      <c r="J3518" s="2">
        <v>40799</v>
      </c>
      <c r="K3518" s="23">
        <f>WEEKDAY(#REF!,1)</f>
        <v>3</v>
      </c>
      <c r="L3518" s="25">
        <f>IF(#REF!&gt;=#REF!,#REF!-#REF!,"")</f>
        <v>97</v>
      </c>
      <c r="M3518" s="4">
        <v>9761</v>
      </c>
      <c r="N3518" s="5">
        <v>205.7</v>
      </c>
      <c r="O3518" s="5">
        <v>117.11</v>
      </c>
      <c r="P3518" s="5">
        <v>88.59</v>
      </c>
      <c r="Q3518" s="5">
        <f>#REF!*#REF!</f>
        <v>1143110.71</v>
      </c>
      <c r="R3518" s="5">
        <v>864726.99</v>
      </c>
      <c r="S3518" s="5">
        <f>#REF!-#REF!</f>
        <v>-278383.71999999997</v>
      </c>
      <c r="T3518" s="36">
        <f t="shared" si="54"/>
        <v>-0.24353172231235601</v>
      </c>
    </row>
    <row r="3519" spans="1:20" x14ac:dyDescent="0.2">
      <c r="A3519" s="25" t="s">
        <v>29</v>
      </c>
      <c r="B3519" s="25" t="s">
        <v>184</v>
      </c>
      <c r="C3519" s="25" t="s">
        <v>26</v>
      </c>
      <c r="D3519" s="25" t="s">
        <v>23</v>
      </c>
      <c r="E3519" s="25" t="s">
        <v>1916</v>
      </c>
      <c r="F3519" s="2">
        <v>43046</v>
      </c>
      <c r="G3519" s="23" t="str">
        <f>TEXT(Table2[[#This Row],[Order-Date]],"mmm")</f>
        <v>Nov</v>
      </c>
      <c r="H3519">
        <v>2017</v>
      </c>
      <c r="I3519">
        <v>125339686</v>
      </c>
      <c r="J3519" s="2">
        <v>42940</v>
      </c>
      <c r="K3519" s="23">
        <f>WEEKDAY(#REF!,1)</f>
        <v>2</v>
      </c>
      <c r="L3519" s="25" t="str">
        <f>IF(#REF!&gt;=#REF!,#REF!-#REF!,"")</f>
        <v/>
      </c>
      <c r="M3519" s="4">
        <v>9653</v>
      </c>
      <c r="N3519" s="5">
        <v>152.58000000000001</v>
      </c>
      <c r="O3519" s="5">
        <v>97.44</v>
      </c>
      <c r="P3519" s="5">
        <v>55.14</v>
      </c>
      <c r="Q3519" s="5">
        <f>#REF!*#REF!</f>
        <v>940588.32</v>
      </c>
      <c r="R3519" s="5">
        <v>532266.42000000004</v>
      </c>
      <c r="S3519" s="5">
        <f>#REF!-#REF!</f>
        <v>-408321.9</v>
      </c>
      <c r="T3519" s="36">
        <f t="shared" si="54"/>
        <v>-0.43411330049261099</v>
      </c>
    </row>
    <row r="3520" spans="1:20" x14ac:dyDescent="0.2">
      <c r="A3520" s="25" t="s">
        <v>29</v>
      </c>
      <c r="B3520" s="25" t="s">
        <v>202</v>
      </c>
      <c r="C3520" s="25" t="s">
        <v>39</v>
      </c>
      <c r="D3520" s="25" t="s">
        <v>27</v>
      </c>
      <c r="E3520" s="25" t="s">
        <v>1915</v>
      </c>
      <c r="F3520" s="2">
        <v>41362</v>
      </c>
      <c r="G3520" s="23" t="str">
        <f>TEXT(Table2[[#This Row],[Order-Date]],"mmm")</f>
        <v>Mar</v>
      </c>
      <c r="H3520">
        <v>2013</v>
      </c>
      <c r="I3520">
        <v>396832883</v>
      </c>
      <c r="J3520" s="2">
        <v>41364</v>
      </c>
      <c r="K3520" s="23">
        <f>WEEKDAY(#REF!,1)</f>
        <v>1</v>
      </c>
      <c r="L3520" s="25">
        <f>IF(#REF!&gt;=#REF!,#REF!-#REF!,"")</f>
        <v>2</v>
      </c>
      <c r="M3520" s="4">
        <v>523</v>
      </c>
      <c r="N3520" s="5">
        <v>81.73</v>
      </c>
      <c r="O3520" s="5">
        <v>56.67</v>
      </c>
      <c r="P3520" s="5">
        <v>25.06</v>
      </c>
      <c r="Q3520" s="5">
        <f>#REF!*#REF!</f>
        <v>29638.41</v>
      </c>
      <c r="R3520" s="5">
        <v>13106.38</v>
      </c>
      <c r="S3520" s="5">
        <f>#REF!-#REF!</f>
        <v>-16532.03</v>
      </c>
      <c r="T3520" s="36">
        <f t="shared" si="54"/>
        <v>-0.55779071819304704</v>
      </c>
    </row>
    <row r="3521" spans="1:20" x14ac:dyDescent="0.2">
      <c r="A3521" s="25" t="s">
        <v>37</v>
      </c>
      <c r="B3521" s="25" t="s">
        <v>229</v>
      </c>
      <c r="C3521" s="25" t="s">
        <v>56</v>
      </c>
      <c r="D3521" s="25" t="s">
        <v>27</v>
      </c>
      <c r="E3521" s="25" t="s">
        <v>1916</v>
      </c>
      <c r="F3521" s="2">
        <v>40483</v>
      </c>
      <c r="G3521" s="23" t="str">
        <f>TEXT(Table2[[#This Row],[Order-Date]],"mmm")</f>
        <v>Nov</v>
      </c>
      <c r="H3521">
        <v>2010</v>
      </c>
      <c r="I3521">
        <v>525023162</v>
      </c>
      <c r="J3521" s="2">
        <v>40331</v>
      </c>
      <c r="K3521" s="23">
        <f>WEEKDAY(#REF!,1)</f>
        <v>4</v>
      </c>
      <c r="L3521" s="25" t="str">
        <f>IF(#REF!&gt;=#REF!,#REF!-#REF!,"")</f>
        <v/>
      </c>
      <c r="M3521" s="4">
        <v>4876</v>
      </c>
      <c r="N3521" s="5">
        <v>421.89</v>
      </c>
      <c r="O3521" s="5">
        <v>364.69</v>
      </c>
      <c r="P3521" s="5">
        <v>57.2</v>
      </c>
      <c r="Q3521" s="5">
        <f>#REF!*#REF!</f>
        <v>1778228.44</v>
      </c>
      <c r="R3521" s="5">
        <v>278907.2</v>
      </c>
      <c r="S3521" s="5">
        <f>#REF!-#REF!</f>
        <v>-1499321.24</v>
      </c>
      <c r="T3521" s="36">
        <f t="shared" si="54"/>
        <v>-0.84315445995228799</v>
      </c>
    </row>
    <row r="3522" spans="1:20" x14ac:dyDescent="0.2">
      <c r="A3522" s="25" t="s">
        <v>40</v>
      </c>
      <c r="B3522" s="25" t="s">
        <v>188</v>
      </c>
      <c r="C3522" s="25" t="s">
        <v>51</v>
      </c>
      <c r="D3522" s="25" t="s">
        <v>23</v>
      </c>
      <c r="E3522" s="25" t="s">
        <v>1918</v>
      </c>
      <c r="F3522" s="2">
        <v>40917</v>
      </c>
      <c r="G3522" s="23" t="str">
        <f>TEXT(Table2[[#This Row],[Order-Date]],"mmm")</f>
        <v>Jan</v>
      </c>
      <c r="H3522">
        <v>2012</v>
      </c>
      <c r="I3522">
        <v>155271852</v>
      </c>
      <c r="J3522" s="2">
        <v>41170</v>
      </c>
      <c r="K3522" s="23">
        <f>WEEKDAY(#REF!,1)</f>
        <v>3</v>
      </c>
      <c r="L3522" s="25">
        <f>IF(#REF!&gt;=#REF!,#REF!-#REF!,"")</f>
        <v>253</v>
      </c>
      <c r="M3522" s="4">
        <v>7246</v>
      </c>
      <c r="N3522" s="5">
        <v>437.2</v>
      </c>
      <c r="O3522" s="5">
        <v>263.33</v>
      </c>
      <c r="P3522" s="5">
        <v>173.87</v>
      </c>
      <c r="Q3522" s="5">
        <f>#REF!*#REF!</f>
        <v>1908089.18</v>
      </c>
      <c r="R3522" s="5">
        <v>1259862.02</v>
      </c>
      <c r="S3522" s="5">
        <f>#REF!-#REF!</f>
        <v>-648227.16</v>
      </c>
      <c r="T3522" s="36">
        <f t="shared" si="54"/>
        <v>-0.33972581931416901</v>
      </c>
    </row>
    <row r="3523" spans="1:20" x14ac:dyDescent="0.2">
      <c r="A3523" s="25" t="s">
        <v>20</v>
      </c>
      <c r="B3523" s="25" t="s">
        <v>217</v>
      </c>
      <c r="C3523" s="25" t="s">
        <v>39</v>
      </c>
      <c r="D3523" s="25" t="s">
        <v>27</v>
      </c>
      <c r="E3523" s="25" t="s">
        <v>1915</v>
      </c>
      <c r="F3523" s="2">
        <v>42242</v>
      </c>
      <c r="G3523" s="23" t="str">
        <f>TEXT(Table2[[#This Row],[Order-Date]],"mmm")</f>
        <v>Aug</v>
      </c>
      <c r="H3523">
        <v>2015</v>
      </c>
      <c r="I3523">
        <v>803252780</v>
      </c>
      <c r="J3523" s="2">
        <v>42291</v>
      </c>
      <c r="K3523" s="23">
        <f>WEEKDAY(#REF!,1)</f>
        <v>4</v>
      </c>
      <c r="L3523" s="25">
        <f>IF(#REF!&gt;=#REF!,#REF!-#REF!,"")</f>
        <v>49</v>
      </c>
      <c r="M3523" s="4">
        <v>9202</v>
      </c>
      <c r="N3523" s="5">
        <v>81.73</v>
      </c>
      <c r="O3523" s="5">
        <v>56.67</v>
      </c>
      <c r="P3523" s="5">
        <v>25.06</v>
      </c>
      <c r="Q3523" s="5">
        <f>#REF!*#REF!</f>
        <v>521477.34</v>
      </c>
      <c r="R3523" s="5">
        <v>230602.12</v>
      </c>
      <c r="S3523" s="5">
        <f>#REF!-#REF!</f>
        <v>-290875.21999999997</v>
      </c>
      <c r="T3523" s="36">
        <f t="shared" ref="T3523:T3586" si="55">S3523/Q3523</f>
        <v>-0.55779071819304704</v>
      </c>
    </row>
    <row r="3524" spans="1:20" x14ac:dyDescent="0.2">
      <c r="A3524" s="25" t="s">
        <v>37</v>
      </c>
      <c r="B3524" s="25" t="s">
        <v>178</v>
      </c>
      <c r="C3524" s="25" t="s">
        <v>49</v>
      </c>
      <c r="D3524" s="25" t="s">
        <v>27</v>
      </c>
      <c r="E3524" s="25" t="s">
        <v>1917</v>
      </c>
      <c r="F3524" s="2">
        <v>41919</v>
      </c>
      <c r="G3524" s="23" t="str">
        <f>TEXT(Table2[[#This Row],[Order-Date]],"mmm")</f>
        <v>Oct</v>
      </c>
      <c r="H3524">
        <v>2014</v>
      </c>
      <c r="I3524">
        <v>904952275</v>
      </c>
      <c r="J3524" s="2">
        <v>41837</v>
      </c>
      <c r="K3524" s="23">
        <f>WEEKDAY(#REF!,1)</f>
        <v>5</v>
      </c>
      <c r="L3524" s="25" t="str">
        <f>IF(#REF!&gt;=#REF!,#REF!-#REF!,"")</f>
        <v/>
      </c>
      <c r="M3524" s="4">
        <v>4343</v>
      </c>
      <c r="N3524" s="5">
        <v>651.21</v>
      </c>
      <c r="O3524" s="5">
        <v>524.96</v>
      </c>
      <c r="P3524" s="5">
        <v>126.25</v>
      </c>
      <c r="Q3524" s="5">
        <f>#REF!*#REF!</f>
        <v>2279901.2799999998</v>
      </c>
      <c r="R3524" s="5">
        <v>548303.75</v>
      </c>
      <c r="S3524" s="5">
        <f>#REF!-#REF!</f>
        <v>-1731597.53</v>
      </c>
      <c r="T3524" s="36">
        <f t="shared" si="55"/>
        <v>-0.75950548613227697</v>
      </c>
    </row>
    <row r="3525" spans="1:20" x14ac:dyDescent="0.2">
      <c r="A3525" s="25" t="s">
        <v>37</v>
      </c>
      <c r="B3525" s="25" t="s">
        <v>45</v>
      </c>
      <c r="C3525" s="25" t="s">
        <v>77</v>
      </c>
      <c r="D3525" s="25" t="s">
        <v>27</v>
      </c>
      <c r="E3525" s="25" t="s">
        <v>1915</v>
      </c>
      <c r="F3525" s="2">
        <v>42890</v>
      </c>
      <c r="G3525" s="23" t="str">
        <f>TEXT(Table2[[#This Row],[Order-Date]],"mmm")</f>
        <v>Jun</v>
      </c>
      <c r="H3525">
        <v>2017</v>
      </c>
      <c r="I3525">
        <v>766669166</v>
      </c>
      <c r="J3525" s="2">
        <v>42846</v>
      </c>
      <c r="K3525" s="23">
        <f>WEEKDAY(#REF!,1)</f>
        <v>6</v>
      </c>
      <c r="L3525" s="25" t="str">
        <f>IF(#REF!&gt;=#REF!,#REF!-#REF!,"")</f>
        <v/>
      </c>
      <c r="M3525" s="4">
        <v>3298</v>
      </c>
      <c r="N3525" s="5">
        <v>154.06</v>
      </c>
      <c r="O3525" s="5">
        <v>90.93</v>
      </c>
      <c r="P3525" s="5">
        <v>63.13</v>
      </c>
      <c r="Q3525" s="5">
        <f>#REF!*#REF!</f>
        <v>299887.14</v>
      </c>
      <c r="R3525" s="5">
        <v>208202.74</v>
      </c>
      <c r="S3525" s="5">
        <f>#REF!-#REF!</f>
        <v>-91684.4</v>
      </c>
      <c r="T3525" s="36">
        <f t="shared" si="55"/>
        <v>-0.30572968217309998</v>
      </c>
    </row>
    <row r="3526" spans="1:20" x14ac:dyDescent="0.2">
      <c r="A3526" s="25" t="s">
        <v>46</v>
      </c>
      <c r="B3526" s="25" t="s">
        <v>146</v>
      </c>
      <c r="C3526" s="25" t="s">
        <v>42</v>
      </c>
      <c r="D3526" s="25" t="s">
        <v>23</v>
      </c>
      <c r="E3526" s="25" t="s">
        <v>1917</v>
      </c>
      <c r="F3526" s="2">
        <v>40515</v>
      </c>
      <c r="G3526" s="23" t="str">
        <f>TEXT(Table2[[#This Row],[Order-Date]],"mmm")</f>
        <v>Dec</v>
      </c>
      <c r="H3526">
        <v>2010</v>
      </c>
      <c r="I3526">
        <v>315014779</v>
      </c>
      <c r="J3526" s="2">
        <v>40260</v>
      </c>
      <c r="K3526" s="23">
        <f>WEEKDAY(#REF!,1)</f>
        <v>3</v>
      </c>
      <c r="L3526" s="25" t="str">
        <f>IF(#REF!&gt;=#REF!,#REF!-#REF!,"")</f>
        <v/>
      </c>
      <c r="M3526" s="4">
        <v>8728</v>
      </c>
      <c r="N3526" s="5">
        <v>109.28</v>
      </c>
      <c r="O3526" s="5">
        <v>35.840000000000003</v>
      </c>
      <c r="P3526" s="5">
        <v>73.44</v>
      </c>
      <c r="Q3526" s="5">
        <f>#REF!*#REF!</f>
        <v>312811.52000000002</v>
      </c>
      <c r="R3526" s="5">
        <v>640984.31999999995</v>
      </c>
      <c r="S3526" s="5">
        <f>#REF!-#REF!</f>
        <v>328172.79999999999</v>
      </c>
      <c r="T3526" s="36">
        <f t="shared" si="55"/>
        <v>1.0491071428571399</v>
      </c>
    </row>
    <row r="3527" spans="1:20" x14ac:dyDescent="0.2">
      <c r="A3527" s="25" t="s">
        <v>46</v>
      </c>
      <c r="B3527" s="25" t="s">
        <v>156</v>
      </c>
      <c r="C3527" s="25" t="s">
        <v>77</v>
      </c>
      <c r="D3527" s="25" t="s">
        <v>27</v>
      </c>
      <c r="E3527" s="25" t="s">
        <v>1916</v>
      </c>
      <c r="F3527" s="2">
        <v>41925</v>
      </c>
      <c r="G3527" s="23" t="str">
        <f>TEXT(Table2[[#This Row],[Order-Date]],"mmm")</f>
        <v>Oct</v>
      </c>
      <c r="H3527">
        <v>2014</v>
      </c>
      <c r="I3527">
        <v>446912944</v>
      </c>
      <c r="J3527" s="2">
        <v>41650</v>
      </c>
      <c r="K3527" s="23">
        <f>WEEKDAY(#REF!,1)</f>
        <v>7</v>
      </c>
      <c r="L3527" s="25" t="str">
        <f>IF(#REF!&gt;=#REF!,#REF!-#REF!,"")</f>
        <v/>
      </c>
      <c r="M3527" s="4">
        <v>326</v>
      </c>
      <c r="N3527" s="5">
        <v>154.06</v>
      </c>
      <c r="O3527" s="5">
        <v>90.93</v>
      </c>
      <c r="P3527" s="5">
        <v>63.13</v>
      </c>
      <c r="Q3527" s="5">
        <f>#REF!*#REF!</f>
        <v>29643.18</v>
      </c>
      <c r="R3527" s="5">
        <v>20580.38</v>
      </c>
      <c r="S3527" s="5">
        <f>#REF!-#REF!</f>
        <v>-9062.8000000000102</v>
      </c>
      <c r="T3527" s="36">
        <f t="shared" si="55"/>
        <v>-0.30572968217310098</v>
      </c>
    </row>
    <row r="3528" spans="1:20" x14ac:dyDescent="0.2">
      <c r="A3528" s="25" t="s">
        <v>46</v>
      </c>
      <c r="B3528" s="25" t="s">
        <v>207</v>
      </c>
      <c r="C3528" s="25" t="s">
        <v>77</v>
      </c>
      <c r="D3528" s="25" t="s">
        <v>23</v>
      </c>
      <c r="E3528" s="25" t="s">
        <v>1918</v>
      </c>
      <c r="F3528" s="2">
        <v>42256</v>
      </c>
      <c r="G3528" s="23" t="str">
        <f>TEXT(Table2[[#This Row],[Order-Date]],"mmm")</f>
        <v>Sep</v>
      </c>
      <c r="H3528">
        <v>2015</v>
      </c>
      <c r="I3528">
        <v>779599988</v>
      </c>
      <c r="J3528" s="2">
        <v>42257</v>
      </c>
      <c r="K3528" s="23">
        <f>WEEKDAY(#REF!,1)</f>
        <v>5</v>
      </c>
      <c r="L3528" s="25">
        <f>IF(#REF!&gt;=#REF!,#REF!-#REF!,"")</f>
        <v>1</v>
      </c>
      <c r="M3528" s="4">
        <v>9816</v>
      </c>
      <c r="N3528" s="5">
        <v>154.06</v>
      </c>
      <c r="O3528" s="5">
        <v>90.93</v>
      </c>
      <c r="P3528" s="5">
        <v>63.13</v>
      </c>
      <c r="Q3528" s="5">
        <f>#REF!*#REF!</f>
        <v>892568.88</v>
      </c>
      <c r="R3528" s="5">
        <v>619684.07999999996</v>
      </c>
      <c r="S3528" s="5">
        <f>#REF!-#REF!</f>
        <v>-272884.8</v>
      </c>
      <c r="T3528" s="36">
        <f t="shared" si="55"/>
        <v>-0.30572968217309998</v>
      </c>
    </row>
    <row r="3529" spans="1:20" x14ac:dyDescent="0.2">
      <c r="A3529" s="25" t="s">
        <v>46</v>
      </c>
      <c r="B3529" s="25" t="s">
        <v>141</v>
      </c>
      <c r="C3529" s="25" t="s">
        <v>51</v>
      </c>
      <c r="D3529" s="25" t="s">
        <v>23</v>
      </c>
      <c r="E3529" s="25" t="s">
        <v>1915</v>
      </c>
      <c r="F3529" s="2">
        <v>40210</v>
      </c>
      <c r="G3529" s="23" t="str">
        <f>TEXT(Table2[[#This Row],[Order-Date]],"mmm")</f>
        <v>Feb</v>
      </c>
      <c r="H3529">
        <v>2010</v>
      </c>
      <c r="I3529">
        <v>100624740</v>
      </c>
      <c r="J3529" s="2">
        <v>40198</v>
      </c>
      <c r="K3529" s="23">
        <f>WEEKDAY(#REF!,1)</f>
        <v>4</v>
      </c>
      <c r="L3529" s="25" t="str">
        <f>IF(#REF!&gt;=#REF!,#REF!-#REF!,"")</f>
        <v/>
      </c>
      <c r="M3529" s="4">
        <v>5951</v>
      </c>
      <c r="N3529" s="5">
        <v>437.2</v>
      </c>
      <c r="O3529" s="5">
        <v>263.33</v>
      </c>
      <c r="P3529" s="5">
        <v>173.87</v>
      </c>
      <c r="Q3529" s="5">
        <f>#REF!*#REF!</f>
        <v>1567076.83</v>
      </c>
      <c r="R3529" s="5">
        <v>1034700.37</v>
      </c>
      <c r="S3529" s="5">
        <f>#REF!-#REF!</f>
        <v>-532376.46</v>
      </c>
      <c r="T3529" s="36">
        <f t="shared" si="55"/>
        <v>-0.33972581931416901</v>
      </c>
    </row>
    <row r="3530" spans="1:20" x14ac:dyDescent="0.2">
      <c r="A3530" s="25" t="s">
        <v>20</v>
      </c>
      <c r="B3530" s="25" t="s">
        <v>70</v>
      </c>
      <c r="C3530" s="25" t="s">
        <v>22</v>
      </c>
      <c r="D3530" s="25" t="s">
        <v>27</v>
      </c>
      <c r="E3530" s="25" t="s">
        <v>1915</v>
      </c>
      <c r="F3530" s="2">
        <v>40556</v>
      </c>
      <c r="G3530" s="23" t="str">
        <f>TEXT(Table2[[#This Row],[Order-Date]],"mmm")</f>
        <v>Jan</v>
      </c>
      <c r="H3530">
        <v>2011</v>
      </c>
      <c r="I3530">
        <v>417848527</v>
      </c>
      <c r="J3530" s="2">
        <v>40788</v>
      </c>
      <c r="K3530" s="23">
        <f>WEEKDAY(#REF!,1)</f>
        <v>6</v>
      </c>
      <c r="L3530" s="25">
        <f>IF(#REF!&gt;=#REF!,#REF!-#REF!,"")</f>
        <v>232</v>
      </c>
      <c r="M3530" s="4">
        <v>9519</v>
      </c>
      <c r="N3530" s="5">
        <v>255.28</v>
      </c>
      <c r="O3530" s="5">
        <v>159.41999999999999</v>
      </c>
      <c r="P3530" s="5">
        <v>95.86</v>
      </c>
      <c r="Q3530" s="5">
        <f>#REF!*#REF!</f>
        <v>1517518.98</v>
      </c>
      <c r="R3530" s="5">
        <v>912491.34</v>
      </c>
      <c r="S3530" s="5">
        <f>#REF!-#REF!</f>
        <v>-605027.64</v>
      </c>
      <c r="T3530" s="36">
        <f t="shared" si="55"/>
        <v>-0.39869527035503699</v>
      </c>
    </row>
    <row r="3531" spans="1:20" x14ac:dyDescent="0.2">
      <c r="A3531" s="25" t="s">
        <v>29</v>
      </c>
      <c r="B3531" s="25" t="s">
        <v>80</v>
      </c>
      <c r="C3531" s="25" t="s">
        <v>51</v>
      </c>
      <c r="D3531" s="25" t="s">
        <v>27</v>
      </c>
      <c r="E3531" s="25" t="s">
        <v>1915</v>
      </c>
      <c r="F3531" s="2">
        <v>41716</v>
      </c>
      <c r="G3531" s="23" t="str">
        <f>TEXT(Table2[[#This Row],[Order-Date]],"mmm")</f>
        <v>Mar</v>
      </c>
      <c r="H3531">
        <v>2014</v>
      </c>
      <c r="I3531">
        <v>209445178</v>
      </c>
      <c r="J3531" s="2">
        <v>41749</v>
      </c>
      <c r="K3531" s="23">
        <f>WEEKDAY(#REF!,1)</f>
        <v>1</v>
      </c>
      <c r="L3531" s="25">
        <f>IF(#REF!&gt;=#REF!,#REF!-#REF!,"")</f>
        <v>33</v>
      </c>
      <c r="M3531" s="4">
        <v>8337</v>
      </c>
      <c r="N3531" s="5">
        <v>437.2</v>
      </c>
      <c r="O3531" s="5">
        <v>263.33</v>
      </c>
      <c r="P3531" s="5">
        <v>173.87</v>
      </c>
      <c r="Q3531" s="5">
        <f>#REF!*#REF!</f>
        <v>2195382.21</v>
      </c>
      <c r="R3531" s="5">
        <v>1449554.19</v>
      </c>
      <c r="S3531" s="5">
        <f>#REF!-#REF!</f>
        <v>-745828.02</v>
      </c>
      <c r="T3531" s="36">
        <f t="shared" si="55"/>
        <v>-0.33972581931416901</v>
      </c>
    </row>
    <row r="3532" spans="1:20" x14ac:dyDescent="0.2">
      <c r="A3532" s="25" t="s">
        <v>46</v>
      </c>
      <c r="B3532" s="25" t="s">
        <v>78</v>
      </c>
      <c r="C3532" s="25" t="s">
        <v>56</v>
      </c>
      <c r="D3532" s="25" t="s">
        <v>23</v>
      </c>
      <c r="E3532" s="25" t="s">
        <v>1917</v>
      </c>
      <c r="F3532" s="2">
        <v>42675</v>
      </c>
      <c r="G3532" s="23" t="str">
        <f>TEXT(Table2[[#This Row],[Order-Date]],"mmm")</f>
        <v>Nov</v>
      </c>
      <c r="H3532">
        <v>2016</v>
      </c>
      <c r="I3532">
        <v>273901021</v>
      </c>
      <c r="J3532" s="2">
        <v>42584</v>
      </c>
      <c r="K3532" s="23">
        <f>WEEKDAY(#REF!,1)</f>
        <v>3</v>
      </c>
      <c r="L3532" s="25" t="str">
        <f>IF(#REF!&gt;=#REF!,#REF!-#REF!,"")</f>
        <v/>
      </c>
      <c r="M3532" s="4">
        <v>2254</v>
      </c>
      <c r="N3532" s="5">
        <v>421.89</v>
      </c>
      <c r="O3532" s="5">
        <v>364.69</v>
      </c>
      <c r="P3532" s="5">
        <v>57.2</v>
      </c>
      <c r="Q3532" s="5">
        <f>#REF!*#REF!</f>
        <v>822011.26</v>
      </c>
      <c r="R3532" s="5">
        <v>128928.8</v>
      </c>
      <c r="S3532" s="5">
        <f>#REF!-#REF!</f>
        <v>-693082.46</v>
      </c>
      <c r="T3532" s="36">
        <f t="shared" si="55"/>
        <v>-0.84315445995228799</v>
      </c>
    </row>
    <row r="3533" spans="1:20" x14ac:dyDescent="0.2">
      <c r="A3533" s="25" t="s">
        <v>20</v>
      </c>
      <c r="B3533" s="25" t="s">
        <v>164</v>
      </c>
      <c r="C3533" s="25" t="s">
        <v>65</v>
      </c>
      <c r="D3533" s="25" t="s">
        <v>23</v>
      </c>
      <c r="E3533" s="25" t="s">
        <v>1918</v>
      </c>
      <c r="F3533" s="2">
        <v>40363</v>
      </c>
      <c r="G3533" s="23" t="str">
        <f>TEXT(Table2[[#This Row],[Order-Date]],"mmm")</f>
        <v>Jul</v>
      </c>
      <c r="H3533">
        <v>2010</v>
      </c>
      <c r="I3533">
        <v>580014884</v>
      </c>
      <c r="J3533" s="2">
        <v>40319</v>
      </c>
      <c r="K3533" s="23">
        <f>WEEKDAY(#REF!,1)</f>
        <v>6</v>
      </c>
      <c r="L3533" s="25" t="str">
        <f>IF(#REF!&gt;=#REF!,#REF!-#REF!,"")</f>
        <v/>
      </c>
      <c r="M3533" s="4">
        <v>8148</v>
      </c>
      <c r="N3533" s="5">
        <v>9.33</v>
      </c>
      <c r="O3533" s="5">
        <v>6.92</v>
      </c>
      <c r="P3533" s="5">
        <v>2.41</v>
      </c>
      <c r="Q3533" s="5">
        <f>#REF!*#REF!</f>
        <v>56384.160000000003</v>
      </c>
      <c r="R3533" s="5">
        <v>19636.68</v>
      </c>
      <c r="S3533" s="5">
        <f>#REF!-#REF!</f>
        <v>-36747.480000000003</v>
      </c>
      <c r="T3533" s="36">
        <f t="shared" si="55"/>
        <v>-0.65173410404624299</v>
      </c>
    </row>
    <row r="3534" spans="1:20" x14ac:dyDescent="0.2">
      <c r="A3534" s="25" t="s">
        <v>46</v>
      </c>
      <c r="B3534" s="25" t="s">
        <v>84</v>
      </c>
      <c r="C3534" s="25" t="s">
        <v>65</v>
      </c>
      <c r="D3534" s="25" t="s">
        <v>27</v>
      </c>
      <c r="E3534" s="25" t="s">
        <v>1917</v>
      </c>
      <c r="F3534" s="2">
        <v>41815</v>
      </c>
      <c r="G3534" s="23" t="str">
        <f>TEXT(Table2[[#This Row],[Order-Date]],"mmm")</f>
        <v>Jun</v>
      </c>
      <c r="H3534">
        <v>2014</v>
      </c>
      <c r="I3534">
        <v>716898095</v>
      </c>
      <c r="J3534" s="2">
        <v>41837</v>
      </c>
      <c r="K3534" s="23">
        <f>WEEKDAY(#REF!,1)</f>
        <v>5</v>
      </c>
      <c r="L3534" s="25">
        <f>IF(#REF!&gt;=#REF!,#REF!-#REF!,"")</f>
        <v>22</v>
      </c>
      <c r="M3534" s="4">
        <v>4932</v>
      </c>
      <c r="N3534" s="5">
        <v>9.33</v>
      </c>
      <c r="O3534" s="5">
        <v>6.92</v>
      </c>
      <c r="P3534" s="5">
        <v>2.41</v>
      </c>
      <c r="Q3534" s="5">
        <f>#REF!*#REF!</f>
        <v>34129.440000000002</v>
      </c>
      <c r="R3534" s="5">
        <v>11886.12</v>
      </c>
      <c r="S3534" s="5">
        <f>#REF!-#REF!</f>
        <v>-22243.32</v>
      </c>
      <c r="T3534" s="36">
        <f t="shared" si="55"/>
        <v>-0.65173410404624299</v>
      </c>
    </row>
    <row r="3535" spans="1:20" x14ac:dyDescent="0.2">
      <c r="A3535" s="25" t="s">
        <v>32</v>
      </c>
      <c r="B3535" s="25" t="s">
        <v>82</v>
      </c>
      <c r="C3535" s="25" t="s">
        <v>77</v>
      </c>
      <c r="D3535" s="25" t="s">
        <v>27</v>
      </c>
      <c r="E3535" s="25" t="s">
        <v>1915</v>
      </c>
      <c r="F3535" s="2">
        <v>41357</v>
      </c>
      <c r="G3535" s="23" t="str">
        <f>TEXT(Table2[[#This Row],[Order-Date]],"mmm")</f>
        <v>Mar</v>
      </c>
      <c r="H3535">
        <v>2013</v>
      </c>
      <c r="I3535">
        <v>343974483</v>
      </c>
      <c r="J3535" s="2">
        <v>41522</v>
      </c>
      <c r="K3535" s="23">
        <f>WEEKDAY(#REF!,1)</f>
        <v>5</v>
      </c>
      <c r="L3535" s="25">
        <f>IF(#REF!&gt;=#REF!,#REF!-#REF!,"")</f>
        <v>165</v>
      </c>
      <c r="M3535" s="4">
        <v>8548</v>
      </c>
      <c r="N3535" s="5">
        <v>154.06</v>
      </c>
      <c r="O3535" s="5">
        <v>90.93</v>
      </c>
      <c r="P3535" s="5">
        <v>63.13</v>
      </c>
      <c r="Q3535" s="5">
        <f>#REF!*#REF!</f>
        <v>777269.64</v>
      </c>
      <c r="R3535" s="5">
        <v>539635.24</v>
      </c>
      <c r="S3535" s="5">
        <f>#REF!-#REF!</f>
        <v>-237634.4</v>
      </c>
      <c r="T3535" s="36">
        <f t="shared" si="55"/>
        <v>-0.30572968217309998</v>
      </c>
    </row>
    <row r="3536" spans="1:20" x14ac:dyDescent="0.2">
      <c r="A3536" s="25" t="s">
        <v>32</v>
      </c>
      <c r="B3536" s="25" t="s">
        <v>209</v>
      </c>
      <c r="C3536" s="25" t="s">
        <v>65</v>
      </c>
      <c r="D3536" s="25" t="s">
        <v>27</v>
      </c>
      <c r="E3536" s="25" t="s">
        <v>1915</v>
      </c>
      <c r="F3536" s="2">
        <v>41942</v>
      </c>
      <c r="G3536" s="23" t="str">
        <f>TEXT(Table2[[#This Row],[Order-Date]],"mmm")</f>
        <v>Oct</v>
      </c>
      <c r="H3536">
        <v>2014</v>
      </c>
      <c r="I3536">
        <v>540980374</v>
      </c>
      <c r="J3536" s="2">
        <v>41893</v>
      </c>
      <c r="K3536" s="23">
        <f>WEEKDAY(#REF!,1)</f>
        <v>5</v>
      </c>
      <c r="L3536" s="25" t="str">
        <f>IF(#REF!&gt;=#REF!,#REF!-#REF!,"")</f>
        <v/>
      </c>
      <c r="M3536" s="4">
        <v>6969</v>
      </c>
      <c r="N3536" s="5">
        <v>9.33</v>
      </c>
      <c r="O3536" s="5">
        <v>6.92</v>
      </c>
      <c r="P3536" s="5">
        <v>2.41</v>
      </c>
      <c r="Q3536" s="5">
        <f>#REF!*#REF!</f>
        <v>48225.48</v>
      </c>
      <c r="R3536" s="5">
        <v>16795.29</v>
      </c>
      <c r="S3536" s="5">
        <f>#REF!-#REF!</f>
        <v>-31430.19</v>
      </c>
      <c r="T3536" s="36">
        <f t="shared" si="55"/>
        <v>-0.65173410404624299</v>
      </c>
    </row>
    <row r="3537" spans="1:20" x14ac:dyDescent="0.2">
      <c r="A3537" s="25" t="s">
        <v>32</v>
      </c>
      <c r="B3537" s="25" t="s">
        <v>127</v>
      </c>
      <c r="C3537" s="25" t="s">
        <v>26</v>
      </c>
      <c r="D3537" s="25" t="s">
        <v>23</v>
      </c>
      <c r="E3537" s="25" t="s">
        <v>1918</v>
      </c>
      <c r="F3537" s="2">
        <v>42855</v>
      </c>
      <c r="G3537" s="23" t="str">
        <f>TEXT(Table2[[#This Row],[Order-Date]],"mmm")</f>
        <v>Apr</v>
      </c>
      <c r="H3537">
        <v>2017</v>
      </c>
      <c r="I3537">
        <v>657964599</v>
      </c>
      <c r="J3537" s="2">
        <v>42903</v>
      </c>
      <c r="K3537" s="23">
        <f>WEEKDAY(#REF!,1)</f>
        <v>7</v>
      </c>
      <c r="L3537" s="25">
        <f>IF(#REF!&gt;=#REF!,#REF!-#REF!,"")</f>
        <v>48</v>
      </c>
      <c r="M3537" s="4">
        <v>5201</v>
      </c>
      <c r="N3537" s="5">
        <v>152.58000000000001</v>
      </c>
      <c r="O3537" s="5">
        <v>97.44</v>
      </c>
      <c r="P3537" s="5">
        <v>55.14</v>
      </c>
      <c r="Q3537" s="5">
        <f>#REF!*#REF!</f>
        <v>506785.44</v>
      </c>
      <c r="R3537" s="5">
        <v>286783.14</v>
      </c>
      <c r="S3537" s="5">
        <f>#REF!-#REF!</f>
        <v>-220002.3</v>
      </c>
      <c r="T3537" s="36">
        <f t="shared" si="55"/>
        <v>-0.43411330049261099</v>
      </c>
    </row>
    <row r="3538" spans="1:20" x14ac:dyDescent="0.2">
      <c r="A3538" s="25" t="s">
        <v>46</v>
      </c>
      <c r="B3538" s="25" t="s">
        <v>141</v>
      </c>
      <c r="C3538" s="25" t="s">
        <v>39</v>
      </c>
      <c r="D3538" s="25" t="s">
        <v>27</v>
      </c>
      <c r="E3538" s="25" t="s">
        <v>1915</v>
      </c>
      <c r="F3538" s="2">
        <v>40912</v>
      </c>
      <c r="G3538" s="23" t="str">
        <f>TEXT(Table2[[#This Row],[Order-Date]],"mmm")</f>
        <v>Jan</v>
      </c>
      <c r="H3538">
        <v>2012</v>
      </c>
      <c r="I3538">
        <v>565288484</v>
      </c>
      <c r="J3538" s="2">
        <v>41064</v>
      </c>
      <c r="K3538" s="23">
        <f>WEEKDAY(#REF!,1)</f>
        <v>2</v>
      </c>
      <c r="L3538" s="25">
        <f>IF(#REF!&gt;=#REF!,#REF!-#REF!,"")</f>
        <v>152</v>
      </c>
      <c r="M3538" s="4">
        <v>279</v>
      </c>
      <c r="N3538" s="5">
        <v>81.73</v>
      </c>
      <c r="O3538" s="5">
        <v>56.67</v>
      </c>
      <c r="P3538" s="5">
        <v>25.06</v>
      </c>
      <c r="Q3538" s="5">
        <f>#REF!*#REF!</f>
        <v>15810.93</v>
      </c>
      <c r="R3538" s="5">
        <v>6991.74</v>
      </c>
      <c r="S3538" s="5">
        <f>#REF!-#REF!</f>
        <v>-8819.19</v>
      </c>
      <c r="T3538" s="36">
        <f t="shared" si="55"/>
        <v>-0.55779071819304704</v>
      </c>
    </row>
    <row r="3539" spans="1:20" x14ac:dyDescent="0.2">
      <c r="A3539" s="25" t="s">
        <v>46</v>
      </c>
      <c r="B3539" s="25" t="s">
        <v>99</v>
      </c>
      <c r="C3539" s="25" t="s">
        <v>34</v>
      </c>
      <c r="D3539" s="25" t="s">
        <v>27</v>
      </c>
      <c r="E3539" s="25" t="s">
        <v>1918</v>
      </c>
      <c r="F3539" s="2">
        <v>40587</v>
      </c>
      <c r="G3539" s="23" t="str">
        <f>TEXT(Table2[[#This Row],[Order-Date]],"mmm")</f>
        <v>Feb</v>
      </c>
      <c r="H3539">
        <v>2011</v>
      </c>
      <c r="I3539">
        <v>203625857</v>
      </c>
      <c r="J3539" s="2">
        <v>40605</v>
      </c>
      <c r="K3539" s="23">
        <f>WEEKDAY(#REF!,1)</f>
        <v>5</v>
      </c>
      <c r="L3539" s="25">
        <f>IF(#REF!&gt;=#REF!,#REF!-#REF!,"")</f>
        <v>18</v>
      </c>
      <c r="M3539" s="4">
        <v>6271</v>
      </c>
      <c r="N3539" s="5">
        <v>205.7</v>
      </c>
      <c r="O3539" s="5">
        <v>117.11</v>
      </c>
      <c r="P3539" s="5">
        <v>88.59</v>
      </c>
      <c r="Q3539" s="5">
        <f>#REF!*#REF!</f>
        <v>734396.81</v>
      </c>
      <c r="R3539" s="5">
        <v>555547.89</v>
      </c>
      <c r="S3539" s="5">
        <f>#REF!-#REF!</f>
        <v>-178848.92</v>
      </c>
      <c r="T3539" s="36">
        <f t="shared" si="55"/>
        <v>-0.24353172231235601</v>
      </c>
    </row>
    <row r="3540" spans="1:20" x14ac:dyDescent="0.2">
      <c r="A3540" s="25" t="s">
        <v>29</v>
      </c>
      <c r="B3540" s="25" t="s">
        <v>80</v>
      </c>
      <c r="C3540" s="25" t="s">
        <v>42</v>
      </c>
      <c r="D3540" s="25" t="s">
        <v>27</v>
      </c>
      <c r="E3540" s="25" t="s">
        <v>1915</v>
      </c>
      <c r="F3540" s="2">
        <v>40684</v>
      </c>
      <c r="G3540" s="23" t="str">
        <f>TEXT(Table2[[#This Row],[Order-Date]],"mmm")</f>
        <v>May</v>
      </c>
      <c r="H3540">
        <v>2011</v>
      </c>
      <c r="I3540">
        <v>933963048</v>
      </c>
      <c r="J3540" s="2">
        <v>40718</v>
      </c>
      <c r="K3540" s="23">
        <f>WEEKDAY(#REF!,1)</f>
        <v>6</v>
      </c>
      <c r="L3540" s="25">
        <f>IF(#REF!&gt;=#REF!,#REF!-#REF!,"")</f>
        <v>34</v>
      </c>
      <c r="M3540" s="4">
        <v>9275</v>
      </c>
      <c r="N3540" s="5">
        <v>109.28</v>
      </c>
      <c r="O3540" s="5">
        <v>35.840000000000003</v>
      </c>
      <c r="P3540" s="5">
        <v>73.44</v>
      </c>
      <c r="Q3540" s="5">
        <f>#REF!*#REF!</f>
        <v>332416</v>
      </c>
      <c r="R3540" s="5">
        <v>681156</v>
      </c>
      <c r="S3540" s="5">
        <f>#REF!-#REF!</f>
        <v>348740</v>
      </c>
      <c r="T3540" s="36">
        <f t="shared" si="55"/>
        <v>1.0491071428571399</v>
      </c>
    </row>
    <row r="3541" spans="1:20" x14ac:dyDescent="0.2">
      <c r="A3541" s="25" t="s">
        <v>29</v>
      </c>
      <c r="B3541" s="25" t="s">
        <v>185</v>
      </c>
      <c r="C3541" s="25" t="s">
        <v>34</v>
      </c>
      <c r="D3541" s="25" t="s">
        <v>23</v>
      </c>
      <c r="E3541" s="25" t="s">
        <v>1917</v>
      </c>
      <c r="F3541" s="2">
        <v>42129</v>
      </c>
      <c r="G3541" s="23" t="str">
        <f>TEXT(Table2[[#This Row],[Order-Date]],"mmm")</f>
        <v>May</v>
      </c>
      <c r="H3541">
        <v>2015</v>
      </c>
      <c r="I3541">
        <v>587598884</v>
      </c>
      <c r="J3541" s="2">
        <v>42168</v>
      </c>
      <c r="K3541" s="23">
        <f>WEEKDAY(#REF!,1)</f>
        <v>7</v>
      </c>
      <c r="L3541" s="25">
        <f>IF(#REF!&gt;=#REF!,#REF!-#REF!,"")</f>
        <v>39</v>
      </c>
      <c r="M3541" s="4">
        <v>2422</v>
      </c>
      <c r="N3541" s="5">
        <v>205.7</v>
      </c>
      <c r="O3541" s="5">
        <v>117.11</v>
      </c>
      <c r="P3541" s="5">
        <v>88.59</v>
      </c>
      <c r="Q3541" s="5">
        <f>#REF!*#REF!</f>
        <v>283640.42</v>
      </c>
      <c r="R3541" s="5">
        <v>214564.98</v>
      </c>
      <c r="S3541" s="5">
        <f>#REF!-#REF!</f>
        <v>-69075.44</v>
      </c>
      <c r="T3541" s="36">
        <f t="shared" si="55"/>
        <v>-0.24353172231235601</v>
      </c>
    </row>
    <row r="3542" spans="1:20" x14ac:dyDescent="0.2">
      <c r="A3542" s="25" t="s">
        <v>32</v>
      </c>
      <c r="B3542" s="25" t="s">
        <v>215</v>
      </c>
      <c r="C3542" s="25" t="s">
        <v>65</v>
      </c>
      <c r="D3542" s="25" t="s">
        <v>23</v>
      </c>
      <c r="E3542" s="25" t="s">
        <v>1918</v>
      </c>
      <c r="F3542" s="2">
        <v>40617</v>
      </c>
      <c r="G3542" s="23" t="str">
        <f>TEXT(Table2[[#This Row],[Order-Date]],"mmm")</f>
        <v>Mar</v>
      </c>
      <c r="H3542">
        <v>2011</v>
      </c>
      <c r="I3542">
        <v>216144692</v>
      </c>
      <c r="J3542" s="2">
        <v>40651</v>
      </c>
      <c r="K3542" s="23">
        <f>WEEKDAY(#REF!,1)</f>
        <v>2</v>
      </c>
      <c r="L3542" s="25">
        <f>IF(#REF!&gt;=#REF!,#REF!-#REF!,"")</f>
        <v>34</v>
      </c>
      <c r="M3542" s="4">
        <v>873</v>
      </c>
      <c r="N3542" s="5">
        <v>9.33</v>
      </c>
      <c r="O3542" s="5">
        <v>6.92</v>
      </c>
      <c r="P3542" s="5">
        <v>2.41</v>
      </c>
      <c r="Q3542" s="5">
        <f>#REF!*#REF!</f>
        <v>6041.16</v>
      </c>
      <c r="R3542" s="5">
        <v>2103.9299999999998</v>
      </c>
      <c r="S3542" s="5">
        <f>#REF!-#REF!</f>
        <v>-3937.23</v>
      </c>
      <c r="T3542" s="36">
        <f t="shared" si="55"/>
        <v>-0.65173410404624299</v>
      </c>
    </row>
    <row r="3543" spans="1:20" x14ac:dyDescent="0.2">
      <c r="A3543" s="25" t="s">
        <v>29</v>
      </c>
      <c r="B3543" s="25" t="s">
        <v>214</v>
      </c>
      <c r="C3543" s="25" t="s">
        <v>39</v>
      </c>
      <c r="D3543" s="25" t="s">
        <v>23</v>
      </c>
      <c r="E3543" s="25" t="s">
        <v>1918</v>
      </c>
      <c r="F3543" s="2">
        <v>41708</v>
      </c>
      <c r="G3543" s="23" t="str">
        <f>TEXT(Table2[[#This Row],[Order-Date]],"mmm")</f>
        <v>Mar</v>
      </c>
      <c r="H3543">
        <v>2014</v>
      </c>
      <c r="I3543">
        <v>941524302</v>
      </c>
      <c r="J3543" s="2">
        <v>41892</v>
      </c>
      <c r="K3543" s="23">
        <f>WEEKDAY(#REF!,1)</f>
        <v>4</v>
      </c>
      <c r="L3543" s="25">
        <f>IF(#REF!&gt;=#REF!,#REF!-#REF!,"")</f>
        <v>184</v>
      </c>
      <c r="M3543" s="4">
        <v>6819</v>
      </c>
      <c r="N3543" s="5">
        <v>81.73</v>
      </c>
      <c r="O3543" s="5">
        <v>56.67</v>
      </c>
      <c r="P3543" s="5">
        <v>25.06</v>
      </c>
      <c r="Q3543" s="5">
        <f>#REF!*#REF!</f>
        <v>386432.73</v>
      </c>
      <c r="R3543" s="5">
        <v>170884.14</v>
      </c>
      <c r="S3543" s="5">
        <f>#REF!-#REF!</f>
        <v>-215548.59</v>
      </c>
      <c r="T3543" s="36">
        <f t="shared" si="55"/>
        <v>-0.55779071819304704</v>
      </c>
    </row>
    <row r="3544" spans="1:20" x14ac:dyDescent="0.2">
      <c r="A3544" s="25" t="s">
        <v>29</v>
      </c>
      <c r="B3544" s="25" t="s">
        <v>144</v>
      </c>
      <c r="C3544" s="25" t="s">
        <v>51</v>
      </c>
      <c r="D3544" s="25" t="s">
        <v>27</v>
      </c>
      <c r="E3544" s="25" t="s">
        <v>1915</v>
      </c>
      <c r="F3544" s="2">
        <v>41112</v>
      </c>
      <c r="G3544" s="23" t="str">
        <f>TEXT(Table2[[#This Row],[Order-Date]],"mmm")</f>
        <v>Jul</v>
      </c>
      <c r="H3544">
        <v>2012</v>
      </c>
      <c r="I3544">
        <v>805974042</v>
      </c>
      <c r="J3544" s="2">
        <v>41118</v>
      </c>
      <c r="K3544" s="23">
        <f>WEEKDAY(#REF!,1)</f>
        <v>7</v>
      </c>
      <c r="L3544" s="25">
        <f>IF(#REF!&gt;=#REF!,#REF!-#REF!,"")</f>
        <v>6</v>
      </c>
      <c r="M3544" s="4">
        <v>4484</v>
      </c>
      <c r="N3544" s="5">
        <v>437.2</v>
      </c>
      <c r="O3544" s="5">
        <v>263.33</v>
      </c>
      <c r="P3544" s="5">
        <v>173.87</v>
      </c>
      <c r="Q3544" s="5">
        <f>#REF!*#REF!</f>
        <v>1180771.72</v>
      </c>
      <c r="R3544" s="5">
        <v>779633.08</v>
      </c>
      <c r="S3544" s="5">
        <f>#REF!-#REF!</f>
        <v>-401138.64</v>
      </c>
      <c r="T3544" s="36">
        <f t="shared" si="55"/>
        <v>-0.33972581931416901</v>
      </c>
    </row>
    <row r="3545" spans="1:20" x14ac:dyDescent="0.2">
      <c r="A3545" s="25" t="s">
        <v>32</v>
      </c>
      <c r="B3545" s="25" t="s">
        <v>149</v>
      </c>
      <c r="C3545" s="25" t="s">
        <v>51</v>
      </c>
      <c r="D3545" s="25" t="s">
        <v>23</v>
      </c>
      <c r="E3545" s="25" t="s">
        <v>1917</v>
      </c>
      <c r="F3545" s="2">
        <v>40577</v>
      </c>
      <c r="G3545" s="23" t="str">
        <f>TEXT(Table2[[#This Row],[Order-Date]],"mmm")</f>
        <v>Feb</v>
      </c>
      <c r="H3545">
        <v>2011</v>
      </c>
      <c r="I3545">
        <v>622042739</v>
      </c>
      <c r="J3545" s="2">
        <v>40630</v>
      </c>
      <c r="K3545" s="23">
        <f>WEEKDAY(#REF!,1)</f>
        <v>2</v>
      </c>
      <c r="L3545" s="25">
        <f>IF(#REF!&gt;=#REF!,#REF!-#REF!,"")</f>
        <v>53</v>
      </c>
      <c r="M3545" s="4">
        <v>5124</v>
      </c>
      <c r="N3545" s="5">
        <v>437.2</v>
      </c>
      <c r="O3545" s="5">
        <v>263.33</v>
      </c>
      <c r="P3545" s="5">
        <v>173.87</v>
      </c>
      <c r="Q3545" s="5">
        <f>#REF!*#REF!</f>
        <v>1349302.92</v>
      </c>
      <c r="R3545" s="5">
        <v>890909.88</v>
      </c>
      <c r="S3545" s="5">
        <f>#REF!-#REF!</f>
        <v>-458393.04</v>
      </c>
      <c r="T3545" s="36">
        <f t="shared" si="55"/>
        <v>-0.33972581931416901</v>
      </c>
    </row>
    <row r="3546" spans="1:20" x14ac:dyDescent="0.2">
      <c r="A3546" s="25" t="s">
        <v>46</v>
      </c>
      <c r="B3546" s="25" t="s">
        <v>75</v>
      </c>
      <c r="C3546" s="25" t="s">
        <v>49</v>
      </c>
      <c r="D3546" s="25" t="s">
        <v>23</v>
      </c>
      <c r="E3546" s="25" t="s">
        <v>1916</v>
      </c>
      <c r="F3546" s="2">
        <v>40408</v>
      </c>
      <c r="G3546" s="23" t="str">
        <f>TEXT(Table2[[#This Row],[Order-Date]],"mmm")</f>
        <v>Aug</v>
      </c>
      <c r="H3546">
        <v>2010</v>
      </c>
      <c r="I3546">
        <v>822591722</v>
      </c>
      <c r="J3546" s="2">
        <v>40246</v>
      </c>
      <c r="K3546" s="23">
        <f>WEEKDAY(#REF!,1)</f>
        <v>3</v>
      </c>
      <c r="L3546" s="25" t="str">
        <f>IF(#REF!&gt;=#REF!,#REF!-#REF!,"")</f>
        <v/>
      </c>
      <c r="M3546" s="4">
        <v>2025</v>
      </c>
      <c r="N3546" s="5">
        <v>651.21</v>
      </c>
      <c r="O3546" s="5">
        <v>524.96</v>
      </c>
      <c r="P3546" s="5">
        <v>126.25</v>
      </c>
      <c r="Q3546" s="5">
        <f>#REF!*#REF!</f>
        <v>1063044</v>
      </c>
      <c r="R3546" s="5">
        <v>255656.25</v>
      </c>
      <c r="S3546" s="5">
        <f>#REF!-#REF!</f>
        <v>-807387.75</v>
      </c>
      <c r="T3546" s="36">
        <f t="shared" si="55"/>
        <v>-0.75950548613227697</v>
      </c>
    </row>
    <row r="3547" spans="1:20" x14ac:dyDescent="0.2">
      <c r="A3547" s="25" t="s">
        <v>40</v>
      </c>
      <c r="B3547" s="25" t="s">
        <v>201</v>
      </c>
      <c r="C3547" s="25" t="s">
        <v>34</v>
      </c>
      <c r="D3547" s="25" t="s">
        <v>23</v>
      </c>
      <c r="E3547" s="25" t="s">
        <v>1915</v>
      </c>
      <c r="F3547" s="2">
        <v>42166</v>
      </c>
      <c r="G3547" s="23" t="str">
        <f>TEXT(Table2[[#This Row],[Order-Date]],"mmm")</f>
        <v>Jun</v>
      </c>
      <c r="H3547">
        <v>2015</v>
      </c>
      <c r="I3547">
        <v>110794818</v>
      </c>
      <c r="J3547" s="2">
        <v>42332</v>
      </c>
      <c r="K3547" s="23">
        <f>WEEKDAY(#REF!,1)</f>
        <v>3</v>
      </c>
      <c r="L3547" s="25">
        <f>IF(#REF!&gt;=#REF!,#REF!-#REF!,"")</f>
        <v>166</v>
      </c>
      <c r="M3547" s="4">
        <v>5504</v>
      </c>
      <c r="N3547" s="5">
        <v>205.7</v>
      </c>
      <c r="O3547" s="5">
        <v>117.11</v>
      </c>
      <c r="P3547" s="5">
        <v>88.59</v>
      </c>
      <c r="Q3547" s="5">
        <f>#REF!*#REF!</f>
        <v>644573.43999999994</v>
      </c>
      <c r="R3547" s="5">
        <v>487599.35999999999</v>
      </c>
      <c r="S3547" s="5">
        <f>#REF!-#REF!</f>
        <v>-156974.07999999999</v>
      </c>
      <c r="T3547" s="36">
        <f t="shared" si="55"/>
        <v>-0.24353172231235601</v>
      </c>
    </row>
    <row r="3548" spans="1:20" x14ac:dyDescent="0.2">
      <c r="A3548" s="25" t="s">
        <v>40</v>
      </c>
      <c r="B3548" s="25" t="s">
        <v>218</v>
      </c>
      <c r="C3548" s="25" t="s">
        <v>42</v>
      </c>
      <c r="D3548" s="25" t="s">
        <v>27</v>
      </c>
      <c r="E3548" s="25" t="s">
        <v>1917</v>
      </c>
      <c r="F3548" s="2">
        <v>40202</v>
      </c>
      <c r="G3548" s="23" t="str">
        <f>TEXT(Table2[[#This Row],[Order-Date]],"mmm")</f>
        <v>Jan</v>
      </c>
      <c r="H3548">
        <v>2010</v>
      </c>
      <c r="I3548">
        <v>410138356</v>
      </c>
      <c r="J3548" s="2">
        <v>40212</v>
      </c>
      <c r="K3548" s="23">
        <f>WEEKDAY(#REF!,1)</f>
        <v>4</v>
      </c>
      <c r="L3548" s="25">
        <f>IF(#REF!&gt;=#REF!,#REF!-#REF!,"")</f>
        <v>10</v>
      </c>
      <c r="M3548" s="4">
        <v>7909</v>
      </c>
      <c r="N3548" s="5">
        <v>109.28</v>
      </c>
      <c r="O3548" s="5">
        <v>35.840000000000003</v>
      </c>
      <c r="P3548" s="5">
        <v>73.44</v>
      </c>
      <c r="Q3548" s="5">
        <f>#REF!*#REF!</f>
        <v>283458.56</v>
      </c>
      <c r="R3548" s="5">
        <v>580836.96</v>
      </c>
      <c r="S3548" s="5">
        <f>#REF!-#REF!</f>
        <v>297378.40000000002</v>
      </c>
      <c r="T3548" s="36">
        <f t="shared" si="55"/>
        <v>1.0491071428571399</v>
      </c>
    </row>
    <row r="3549" spans="1:20" x14ac:dyDescent="0.2">
      <c r="A3549" s="25" t="s">
        <v>20</v>
      </c>
      <c r="B3549" s="25" t="s">
        <v>164</v>
      </c>
      <c r="C3549" s="25" t="s">
        <v>77</v>
      </c>
      <c r="D3549" s="25" t="s">
        <v>27</v>
      </c>
      <c r="E3549" s="25" t="s">
        <v>1916</v>
      </c>
      <c r="F3549" s="2">
        <v>40583</v>
      </c>
      <c r="G3549" s="23" t="str">
        <f>TEXT(Table2[[#This Row],[Order-Date]],"mmm")</f>
        <v>Feb</v>
      </c>
      <c r="H3549">
        <v>2011</v>
      </c>
      <c r="I3549">
        <v>114421164</v>
      </c>
      <c r="J3549" s="2">
        <v>40803</v>
      </c>
      <c r="K3549" s="23">
        <f>WEEKDAY(#REF!,1)</f>
        <v>7</v>
      </c>
      <c r="L3549" s="25">
        <f>IF(#REF!&gt;=#REF!,#REF!-#REF!,"")</f>
        <v>220</v>
      </c>
      <c r="M3549" s="4">
        <v>8620</v>
      </c>
      <c r="N3549" s="5">
        <v>154.06</v>
      </c>
      <c r="O3549" s="5">
        <v>90.93</v>
      </c>
      <c r="P3549" s="5">
        <v>63.13</v>
      </c>
      <c r="Q3549" s="5">
        <f>#REF!*#REF!</f>
        <v>783816.6</v>
      </c>
      <c r="R3549" s="5">
        <v>544180.6</v>
      </c>
      <c r="S3549" s="5">
        <f>#REF!-#REF!</f>
        <v>-239636</v>
      </c>
      <c r="T3549" s="36">
        <f t="shared" si="55"/>
        <v>-0.30572968217309998</v>
      </c>
    </row>
    <row r="3550" spans="1:20" x14ac:dyDescent="0.2">
      <c r="A3550" s="25" t="s">
        <v>20</v>
      </c>
      <c r="B3550" s="25" t="s">
        <v>180</v>
      </c>
      <c r="C3550" s="25" t="s">
        <v>56</v>
      </c>
      <c r="D3550" s="25" t="s">
        <v>23</v>
      </c>
      <c r="E3550" s="25" t="s">
        <v>1918</v>
      </c>
      <c r="F3550" s="2">
        <v>42880</v>
      </c>
      <c r="G3550" s="23" t="str">
        <f>TEXT(Table2[[#This Row],[Order-Date]],"mmm")</f>
        <v>May</v>
      </c>
      <c r="H3550">
        <v>2017</v>
      </c>
      <c r="I3550">
        <v>837754571</v>
      </c>
      <c r="J3550" s="2">
        <v>42772</v>
      </c>
      <c r="K3550" s="23">
        <f>WEEKDAY(#REF!,1)</f>
        <v>2</v>
      </c>
      <c r="L3550" s="25" t="str">
        <f>IF(#REF!&gt;=#REF!,#REF!-#REF!,"")</f>
        <v/>
      </c>
      <c r="M3550" s="4">
        <v>9049</v>
      </c>
      <c r="N3550" s="5">
        <v>421.89</v>
      </c>
      <c r="O3550" s="5">
        <v>364.69</v>
      </c>
      <c r="P3550" s="5">
        <v>57.2</v>
      </c>
      <c r="Q3550" s="5">
        <f>#REF!*#REF!</f>
        <v>3300079.81</v>
      </c>
      <c r="R3550" s="5">
        <v>517602.8</v>
      </c>
      <c r="S3550" s="5">
        <f>#REF!-#REF!</f>
        <v>-2782477.01</v>
      </c>
      <c r="T3550" s="36">
        <f t="shared" si="55"/>
        <v>-0.84315445995228799</v>
      </c>
    </row>
    <row r="3551" spans="1:20" x14ac:dyDescent="0.2">
      <c r="A3551" s="25" t="s">
        <v>32</v>
      </c>
      <c r="B3551" s="25" t="s">
        <v>147</v>
      </c>
      <c r="C3551" s="25" t="s">
        <v>26</v>
      </c>
      <c r="D3551" s="25" t="s">
        <v>27</v>
      </c>
      <c r="E3551" s="25" t="s">
        <v>1916</v>
      </c>
      <c r="F3551" s="2">
        <v>41495</v>
      </c>
      <c r="G3551" s="23" t="str">
        <f>TEXT(Table2[[#This Row],[Order-Date]],"mmm")</f>
        <v>Aug</v>
      </c>
      <c r="H3551">
        <v>2013</v>
      </c>
      <c r="I3551">
        <v>664562404</v>
      </c>
      <c r="J3551" s="2">
        <v>41536</v>
      </c>
      <c r="K3551" s="23">
        <f>WEEKDAY(#REF!,1)</f>
        <v>5</v>
      </c>
      <c r="L3551" s="25">
        <f>IF(#REF!&gt;=#REF!,#REF!-#REF!,"")</f>
        <v>41</v>
      </c>
      <c r="M3551" s="4">
        <v>7638</v>
      </c>
      <c r="N3551" s="5">
        <v>152.58000000000001</v>
      </c>
      <c r="O3551" s="5">
        <v>97.44</v>
      </c>
      <c r="P3551" s="5">
        <v>55.14</v>
      </c>
      <c r="Q3551" s="5">
        <f>#REF!*#REF!</f>
        <v>744246.72</v>
      </c>
      <c r="R3551" s="5">
        <v>421159.32</v>
      </c>
      <c r="S3551" s="5">
        <f>#REF!-#REF!</f>
        <v>-323087.40000000002</v>
      </c>
      <c r="T3551" s="36">
        <f t="shared" si="55"/>
        <v>-0.43411330049261099</v>
      </c>
    </row>
    <row r="3552" spans="1:20" x14ac:dyDescent="0.2">
      <c r="A3552" s="25" t="s">
        <v>46</v>
      </c>
      <c r="B3552" s="25" t="s">
        <v>141</v>
      </c>
      <c r="C3552" s="25" t="s">
        <v>42</v>
      </c>
      <c r="D3552" s="25" t="s">
        <v>23</v>
      </c>
      <c r="E3552" s="25" t="s">
        <v>1918</v>
      </c>
      <c r="F3552" s="2">
        <v>40369</v>
      </c>
      <c r="G3552" s="23" t="str">
        <f>TEXT(Table2[[#This Row],[Order-Date]],"mmm")</f>
        <v>Jul</v>
      </c>
      <c r="H3552">
        <v>2010</v>
      </c>
      <c r="I3552">
        <v>899580991</v>
      </c>
      <c r="J3552" s="2">
        <v>40401</v>
      </c>
      <c r="K3552" s="23">
        <f>WEEKDAY(#REF!,1)</f>
        <v>4</v>
      </c>
      <c r="L3552" s="25">
        <f>IF(#REF!&gt;=#REF!,#REF!-#REF!,"")</f>
        <v>32</v>
      </c>
      <c r="M3552" s="4">
        <v>4861</v>
      </c>
      <c r="N3552" s="5">
        <v>109.28</v>
      </c>
      <c r="O3552" s="5">
        <v>35.840000000000003</v>
      </c>
      <c r="P3552" s="5">
        <v>73.44</v>
      </c>
      <c r="Q3552" s="5">
        <f>#REF!*#REF!</f>
        <v>174218.23999999999</v>
      </c>
      <c r="R3552" s="5">
        <v>356991.84</v>
      </c>
      <c r="S3552" s="5">
        <f>#REF!-#REF!</f>
        <v>182773.6</v>
      </c>
      <c r="T3552" s="36">
        <f t="shared" si="55"/>
        <v>1.0491071428571399</v>
      </c>
    </row>
    <row r="3553" spans="1:20" x14ac:dyDescent="0.2">
      <c r="A3553" s="25" t="s">
        <v>29</v>
      </c>
      <c r="B3553" s="25" t="s">
        <v>64</v>
      </c>
      <c r="C3553" s="25" t="s">
        <v>31</v>
      </c>
      <c r="D3553" s="25" t="s">
        <v>27</v>
      </c>
      <c r="E3553" s="25" t="s">
        <v>1916</v>
      </c>
      <c r="F3553" s="2">
        <v>42419</v>
      </c>
      <c r="G3553" s="23" t="str">
        <f>TEXT(Table2[[#This Row],[Order-Date]],"mmm")</f>
        <v>Feb</v>
      </c>
      <c r="H3553">
        <v>2016</v>
      </c>
      <c r="I3553">
        <v>217859160</v>
      </c>
      <c r="J3553" s="2">
        <v>42493</v>
      </c>
      <c r="K3553" s="23">
        <f>WEEKDAY(#REF!,1)</f>
        <v>3</v>
      </c>
      <c r="L3553" s="25">
        <f>IF(#REF!&gt;=#REF!,#REF!-#REF!,"")</f>
        <v>74</v>
      </c>
      <c r="M3553" s="4">
        <v>8222</v>
      </c>
      <c r="N3553" s="5">
        <v>47.45</v>
      </c>
      <c r="O3553" s="5">
        <v>31.79</v>
      </c>
      <c r="P3553" s="5">
        <v>15.66</v>
      </c>
      <c r="Q3553" s="5">
        <f>#REF!*#REF!</f>
        <v>261377.38</v>
      </c>
      <c r="R3553" s="5">
        <v>128756.52</v>
      </c>
      <c r="S3553" s="5">
        <f>#REF!-#REF!</f>
        <v>-132620.85999999999</v>
      </c>
      <c r="T3553" s="36">
        <f t="shared" si="55"/>
        <v>-0.50739226171752105</v>
      </c>
    </row>
    <row r="3554" spans="1:20" x14ac:dyDescent="0.2">
      <c r="A3554" s="25" t="s">
        <v>46</v>
      </c>
      <c r="B3554" s="25" t="s">
        <v>175</v>
      </c>
      <c r="C3554" s="25" t="s">
        <v>56</v>
      </c>
      <c r="D3554" s="25" t="s">
        <v>23</v>
      </c>
      <c r="E3554" s="25" t="s">
        <v>1916</v>
      </c>
      <c r="F3554" s="2">
        <v>42240</v>
      </c>
      <c r="G3554" s="23" t="str">
        <f>TEXT(Table2[[#This Row],[Order-Date]],"mmm")</f>
        <v>Aug</v>
      </c>
      <c r="H3554">
        <v>2015</v>
      </c>
      <c r="I3554">
        <v>514758241</v>
      </c>
      <c r="J3554" s="2">
        <v>42260</v>
      </c>
      <c r="K3554" s="23">
        <f>WEEKDAY(#REF!,1)</f>
        <v>1</v>
      </c>
      <c r="L3554" s="25">
        <f>IF(#REF!&gt;=#REF!,#REF!-#REF!,"")</f>
        <v>20</v>
      </c>
      <c r="M3554" s="4">
        <v>7257</v>
      </c>
      <c r="N3554" s="5">
        <v>421.89</v>
      </c>
      <c r="O3554" s="5">
        <v>364.69</v>
      </c>
      <c r="P3554" s="5">
        <v>57.2</v>
      </c>
      <c r="Q3554" s="5">
        <f>#REF!*#REF!</f>
        <v>2646555.33</v>
      </c>
      <c r="R3554" s="5">
        <v>415100.4</v>
      </c>
      <c r="S3554" s="5">
        <f>#REF!-#REF!</f>
        <v>-2231454.9300000002</v>
      </c>
      <c r="T3554" s="36">
        <f t="shared" si="55"/>
        <v>-0.84315445995228799</v>
      </c>
    </row>
    <row r="3555" spans="1:20" x14ac:dyDescent="0.2">
      <c r="A3555" s="25" t="s">
        <v>40</v>
      </c>
      <c r="B3555" s="25" t="s">
        <v>140</v>
      </c>
      <c r="C3555" s="25" t="s">
        <v>31</v>
      </c>
      <c r="D3555" s="25" t="s">
        <v>23</v>
      </c>
      <c r="E3555" s="25" t="s">
        <v>1915</v>
      </c>
      <c r="F3555" s="2">
        <v>42055</v>
      </c>
      <c r="G3555" s="23" t="str">
        <f>TEXT(Table2[[#This Row],[Order-Date]],"mmm")</f>
        <v>Feb</v>
      </c>
      <c r="H3555">
        <v>2015</v>
      </c>
      <c r="I3555">
        <v>155952060</v>
      </c>
      <c r="J3555" s="2">
        <v>42159</v>
      </c>
      <c r="K3555" s="23">
        <f>WEEKDAY(#REF!,1)</f>
        <v>5</v>
      </c>
      <c r="L3555" s="25">
        <f>IF(#REF!&gt;=#REF!,#REF!-#REF!,"")</f>
        <v>104</v>
      </c>
      <c r="M3555" s="4">
        <v>8535</v>
      </c>
      <c r="N3555" s="5">
        <v>47.45</v>
      </c>
      <c r="O3555" s="5">
        <v>31.79</v>
      </c>
      <c r="P3555" s="5">
        <v>15.66</v>
      </c>
      <c r="Q3555" s="5">
        <f>#REF!*#REF!</f>
        <v>271327.65000000002</v>
      </c>
      <c r="R3555" s="5">
        <v>133658.1</v>
      </c>
      <c r="S3555" s="5">
        <f>#REF!-#REF!</f>
        <v>-137669.54999999999</v>
      </c>
      <c r="T3555" s="36">
        <f t="shared" si="55"/>
        <v>-0.50739226171752105</v>
      </c>
    </row>
    <row r="3556" spans="1:20" x14ac:dyDescent="0.2">
      <c r="A3556" s="25" t="s">
        <v>29</v>
      </c>
      <c r="B3556" s="25" t="s">
        <v>197</v>
      </c>
      <c r="C3556" s="25" t="s">
        <v>77</v>
      </c>
      <c r="D3556" s="25" t="s">
        <v>27</v>
      </c>
      <c r="E3556" s="25" t="s">
        <v>1916</v>
      </c>
      <c r="F3556" s="2">
        <v>41623</v>
      </c>
      <c r="G3556" s="23" t="str">
        <f>TEXT(Table2[[#This Row],[Order-Date]],"mmm")</f>
        <v>Dec</v>
      </c>
      <c r="H3556">
        <v>2013</v>
      </c>
      <c r="I3556">
        <v>727426946</v>
      </c>
      <c r="J3556" s="2">
        <v>41700</v>
      </c>
      <c r="K3556" s="23">
        <f>WEEKDAY(#REF!,1)</f>
        <v>1</v>
      </c>
      <c r="L3556" s="25">
        <f>IF(#REF!&gt;=#REF!,#REF!-#REF!,"")</f>
        <v>77</v>
      </c>
      <c r="M3556" s="4">
        <v>653</v>
      </c>
      <c r="N3556" s="5">
        <v>154.06</v>
      </c>
      <c r="O3556" s="5">
        <v>90.93</v>
      </c>
      <c r="P3556" s="5">
        <v>63.13</v>
      </c>
      <c r="Q3556" s="5">
        <f>#REF!*#REF!</f>
        <v>59377.29</v>
      </c>
      <c r="R3556" s="5">
        <v>41223.89</v>
      </c>
      <c r="S3556" s="5">
        <f>#REF!-#REF!</f>
        <v>-18153.400000000001</v>
      </c>
      <c r="T3556" s="36">
        <f t="shared" si="55"/>
        <v>-0.30572968217309998</v>
      </c>
    </row>
    <row r="3557" spans="1:20" x14ac:dyDescent="0.2">
      <c r="A3557" s="25" t="s">
        <v>20</v>
      </c>
      <c r="B3557" s="25" t="s">
        <v>53</v>
      </c>
      <c r="C3557" s="25" t="s">
        <v>22</v>
      </c>
      <c r="D3557" s="25" t="s">
        <v>23</v>
      </c>
      <c r="E3557" s="25" t="s">
        <v>1915</v>
      </c>
      <c r="F3557" s="2">
        <v>42474</v>
      </c>
      <c r="G3557" s="23" t="str">
        <f>TEXT(Table2[[#This Row],[Order-Date]],"mmm")</f>
        <v>Apr</v>
      </c>
      <c r="H3557">
        <v>2016</v>
      </c>
      <c r="I3557">
        <v>285481727</v>
      </c>
      <c r="J3557" s="2">
        <v>42508</v>
      </c>
      <c r="K3557" s="23">
        <f>WEEKDAY(#REF!,1)</f>
        <v>4</v>
      </c>
      <c r="L3557" s="25">
        <f>IF(#REF!&gt;=#REF!,#REF!-#REF!,"")</f>
        <v>34</v>
      </c>
      <c r="M3557" s="4">
        <v>9242</v>
      </c>
      <c r="N3557" s="5">
        <v>255.28</v>
      </c>
      <c r="O3557" s="5">
        <v>159.41999999999999</v>
      </c>
      <c r="P3557" s="5">
        <v>95.86</v>
      </c>
      <c r="Q3557" s="5">
        <f>#REF!*#REF!</f>
        <v>1473359.64</v>
      </c>
      <c r="R3557" s="5">
        <v>885938.12</v>
      </c>
      <c r="S3557" s="5">
        <f>#REF!-#REF!</f>
        <v>-587421.52</v>
      </c>
      <c r="T3557" s="36">
        <f t="shared" si="55"/>
        <v>-0.39869527035503699</v>
      </c>
    </row>
    <row r="3558" spans="1:20" x14ac:dyDescent="0.2">
      <c r="A3558" s="25" t="s">
        <v>46</v>
      </c>
      <c r="B3558" s="25" t="s">
        <v>194</v>
      </c>
      <c r="C3558" s="25" t="s">
        <v>42</v>
      </c>
      <c r="D3558" s="25" t="s">
        <v>23</v>
      </c>
      <c r="E3558" s="25" t="s">
        <v>1918</v>
      </c>
      <c r="F3558" s="2">
        <v>40996</v>
      </c>
      <c r="G3558" s="23" t="str">
        <f>TEXT(Table2[[#This Row],[Order-Date]],"mmm")</f>
        <v>Mar</v>
      </c>
      <c r="H3558">
        <v>2012</v>
      </c>
      <c r="I3558">
        <v>106727731</v>
      </c>
      <c r="J3558" s="2">
        <v>41033</v>
      </c>
      <c r="K3558" s="23">
        <f>WEEKDAY(#REF!,1)</f>
        <v>6</v>
      </c>
      <c r="L3558" s="25">
        <f>IF(#REF!&gt;=#REF!,#REF!-#REF!,"")</f>
        <v>37</v>
      </c>
      <c r="M3558" s="4">
        <v>1962</v>
      </c>
      <c r="N3558" s="5">
        <v>109.28</v>
      </c>
      <c r="O3558" s="5">
        <v>35.840000000000003</v>
      </c>
      <c r="P3558" s="5">
        <v>73.44</v>
      </c>
      <c r="Q3558" s="5">
        <f>#REF!*#REF!</f>
        <v>70318.080000000002</v>
      </c>
      <c r="R3558" s="5">
        <v>144089.28</v>
      </c>
      <c r="S3558" s="5">
        <f>#REF!-#REF!</f>
        <v>73771.199999999997</v>
      </c>
      <c r="T3558" s="36">
        <f t="shared" si="55"/>
        <v>1.0491071428571399</v>
      </c>
    </row>
    <row r="3559" spans="1:20" x14ac:dyDescent="0.2">
      <c r="A3559" s="25" t="s">
        <v>37</v>
      </c>
      <c r="B3559" s="25" t="s">
        <v>229</v>
      </c>
      <c r="C3559" s="25" t="s">
        <v>42</v>
      </c>
      <c r="D3559" s="25" t="s">
        <v>27</v>
      </c>
      <c r="E3559" s="25" t="s">
        <v>1916</v>
      </c>
      <c r="F3559" s="2">
        <v>40586</v>
      </c>
      <c r="G3559" s="23" t="str">
        <f>TEXT(Table2[[#This Row],[Order-Date]],"mmm")</f>
        <v>Feb</v>
      </c>
      <c r="H3559">
        <v>2011</v>
      </c>
      <c r="I3559">
        <v>638088786</v>
      </c>
      <c r="J3559" s="2">
        <v>40905</v>
      </c>
      <c r="K3559" s="23">
        <f>WEEKDAY(#REF!,1)</f>
        <v>4</v>
      </c>
      <c r="L3559" s="25">
        <f>IF(#REF!&gt;=#REF!,#REF!-#REF!,"")</f>
        <v>319</v>
      </c>
      <c r="M3559" s="4">
        <v>3506</v>
      </c>
      <c r="N3559" s="5">
        <v>109.28</v>
      </c>
      <c r="O3559" s="5">
        <v>35.840000000000003</v>
      </c>
      <c r="P3559" s="5">
        <v>73.44</v>
      </c>
      <c r="Q3559" s="5">
        <f>#REF!*#REF!</f>
        <v>125655.03999999999</v>
      </c>
      <c r="R3559" s="5">
        <v>257480.64</v>
      </c>
      <c r="S3559" s="5">
        <f>#REF!-#REF!</f>
        <v>131825.60000000001</v>
      </c>
      <c r="T3559" s="36">
        <f t="shared" si="55"/>
        <v>1.0491071428571399</v>
      </c>
    </row>
    <row r="3560" spans="1:20" x14ac:dyDescent="0.2">
      <c r="A3560" s="25" t="s">
        <v>46</v>
      </c>
      <c r="B3560" s="25" t="s">
        <v>71</v>
      </c>
      <c r="C3560" s="25" t="s">
        <v>26</v>
      </c>
      <c r="D3560" s="25" t="s">
        <v>27</v>
      </c>
      <c r="E3560" s="25" t="s">
        <v>1915</v>
      </c>
      <c r="F3560" s="2">
        <v>40760</v>
      </c>
      <c r="G3560" s="23" t="str">
        <f>TEXT(Table2[[#This Row],[Order-Date]],"mmm")</f>
        <v>Aug</v>
      </c>
      <c r="H3560">
        <v>2011</v>
      </c>
      <c r="I3560">
        <v>146801221</v>
      </c>
      <c r="J3560" s="2">
        <v>40720</v>
      </c>
      <c r="K3560" s="23">
        <f>WEEKDAY(#REF!,1)</f>
        <v>1</v>
      </c>
      <c r="L3560" s="25" t="str">
        <f>IF(#REF!&gt;=#REF!,#REF!-#REF!,"")</f>
        <v/>
      </c>
      <c r="M3560" s="4">
        <v>598</v>
      </c>
      <c r="N3560" s="5">
        <v>152.58000000000001</v>
      </c>
      <c r="O3560" s="5">
        <v>97.44</v>
      </c>
      <c r="P3560" s="5">
        <v>55.14</v>
      </c>
      <c r="Q3560" s="5">
        <f>#REF!*#REF!</f>
        <v>58269.120000000003</v>
      </c>
      <c r="R3560" s="5">
        <v>32973.72</v>
      </c>
      <c r="S3560" s="5">
        <f>#REF!-#REF!</f>
        <v>-25295.4</v>
      </c>
      <c r="T3560" s="36">
        <f t="shared" si="55"/>
        <v>-0.43411330049261099</v>
      </c>
    </row>
    <row r="3561" spans="1:20" x14ac:dyDescent="0.2">
      <c r="A3561" s="25" t="s">
        <v>40</v>
      </c>
      <c r="B3561" s="25" t="s">
        <v>188</v>
      </c>
      <c r="C3561" s="25" t="s">
        <v>26</v>
      </c>
      <c r="D3561" s="25" t="s">
        <v>27</v>
      </c>
      <c r="E3561" s="25" t="s">
        <v>1916</v>
      </c>
      <c r="F3561" s="2">
        <v>40693</v>
      </c>
      <c r="G3561" s="23" t="str">
        <f>TEXT(Table2[[#This Row],[Order-Date]],"mmm")</f>
        <v>May</v>
      </c>
      <c r="H3561">
        <v>2011</v>
      </c>
      <c r="I3561">
        <v>570413863</v>
      </c>
      <c r="J3561" s="2">
        <v>40722</v>
      </c>
      <c r="K3561" s="23">
        <f>WEEKDAY(#REF!,1)</f>
        <v>3</v>
      </c>
      <c r="L3561" s="25">
        <f>IF(#REF!&gt;=#REF!,#REF!-#REF!,"")</f>
        <v>29</v>
      </c>
      <c r="M3561" s="4">
        <v>6993</v>
      </c>
      <c r="N3561" s="5">
        <v>152.58000000000001</v>
      </c>
      <c r="O3561" s="5">
        <v>97.44</v>
      </c>
      <c r="P3561" s="5">
        <v>55.14</v>
      </c>
      <c r="Q3561" s="5">
        <f>#REF!*#REF!</f>
        <v>681397.92</v>
      </c>
      <c r="R3561" s="5">
        <v>385594.02</v>
      </c>
      <c r="S3561" s="5">
        <f>#REF!-#REF!</f>
        <v>-295803.90000000002</v>
      </c>
      <c r="T3561" s="36">
        <f t="shared" si="55"/>
        <v>-0.43411330049261099</v>
      </c>
    </row>
    <row r="3562" spans="1:20" x14ac:dyDescent="0.2">
      <c r="A3562" s="25" t="s">
        <v>37</v>
      </c>
      <c r="B3562" s="25" t="s">
        <v>178</v>
      </c>
      <c r="C3562" s="25" t="s">
        <v>49</v>
      </c>
      <c r="D3562" s="25" t="s">
        <v>27</v>
      </c>
      <c r="E3562" s="25" t="s">
        <v>1916</v>
      </c>
      <c r="F3562" s="2">
        <v>41654</v>
      </c>
      <c r="G3562" s="23" t="str">
        <f>TEXT(Table2[[#This Row],[Order-Date]],"mmm")</f>
        <v>Jan</v>
      </c>
      <c r="H3562">
        <v>2014</v>
      </c>
      <c r="I3562">
        <v>766788041</v>
      </c>
      <c r="J3562" s="2">
        <v>41686</v>
      </c>
      <c r="K3562" s="23">
        <f>WEEKDAY(#REF!,1)</f>
        <v>1</v>
      </c>
      <c r="L3562" s="25">
        <f>IF(#REF!&gt;=#REF!,#REF!-#REF!,"")</f>
        <v>32</v>
      </c>
      <c r="M3562" s="4">
        <v>8476</v>
      </c>
      <c r="N3562" s="5">
        <v>651.21</v>
      </c>
      <c r="O3562" s="5">
        <v>524.96</v>
      </c>
      <c r="P3562" s="5">
        <v>126.25</v>
      </c>
      <c r="Q3562" s="5">
        <f>#REF!*#REF!</f>
        <v>4449560.96</v>
      </c>
      <c r="R3562" s="5">
        <v>1070095</v>
      </c>
      <c r="S3562" s="5">
        <f>#REF!-#REF!</f>
        <v>-3379465.96</v>
      </c>
      <c r="T3562" s="36">
        <f t="shared" si="55"/>
        <v>-0.75950548613227697</v>
      </c>
    </row>
    <row r="3563" spans="1:20" x14ac:dyDescent="0.2">
      <c r="A3563" s="25" t="s">
        <v>37</v>
      </c>
      <c r="B3563" s="25" t="s">
        <v>50</v>
      </c>
      <c r="C3563" s="25" t="s">
        <v>49</v>
      </c>
      <c r="D3563" s="25" t="s">
        <v>23</v>
      </c>
      <c r="E3563" s="25" t="s">
        <v>1916</v>
      </c>
      <c r="F3563" s="2">
        <v>40503</v>
      </c>
      <c r="G3563" s="23" t="str">
        <f>TEXT(Table2[[#This Row],[Order-Date]],"mmm")</f>
        <v>Nov</v>
      </c>
      <c r="H3563">
        <v>2010</v>
      </c>
      <c r="I3563">
        <v>564097583</v>
      </c>
      <c r="J3563" s="2">
        <v>40221</v>
      </c>
      <c r="K3563" s="23">
        <f>WEEKDAY(#REF!,1)</f>
        <v>6</v>
      </c>
      <c r="L3563" s="25" t="str">
        <f>IF(#REF!&gt;=#REF!,#REF!-#REF!,"")</f>
        <v/>
      </c>
      <c r="M3563" s="4">
        <v>7865</v>
      </c>
      <c r="N3563" s="5">
        <v>651.21</v>
      </c>
      <c r="O3563" s="5">
        <v>524.96</v>
      </c>
      <c r="P3563" s="5">
        <v>126.25</v>
      </c>
      <c r="Q3563" s="5">
        <f>#REF!*#REF!</f>
        <v>4128810.4</v>
      </c>
      <c r="R3563" s="5">
        <v>992956.25</v>
      </c>
      <c r="S3563" s="5">
        <f>#REF!-#REF!</f>
        <v>-3135854.15</v>
      </c>
      <c r="T3563" s="36">
        <f t="shared" si="55"/>
        <v>-0.75950548613227697</v>
      </c>
    </row>
    <row r="3564" spans="1:20" x14ac:dyDescent="0.2">
      <c r="A3564" s="25" t="s">
        <v>46</v>
      </c>
      <c r="B3564" s="25" t="s">
        <v>92</v>
      </c>
      <c r="C3564" s="25" t="s">
        <v>77</v>
      </c>
      <c r="D3564" s="25" t="s">
        <v>23</v>
      </c>
      <c r="E3564" s="25" t="s">
        <v>1917</v>
      </c>
      <c r="F3564" s="2">
        <v>42875</v>
      </c>
      <c r="G3564" s="23" t="str">
        <f>TEXT(Table2[[#This Row],[Order-Date]],"mmm")</f>
        <v>May</v>
      </c>
      <c r="H3564">
        <v>2017</v>
      </c>
      <c r="I3564">
        <v>310828816</v>
      </c>
      <c r="J3564" s="2">
        <v>42910</v>
      </c>
      <c r="K3564" s="23">
        <f>WEEKDAY(#REF!,1)</f>
        <v>7</v>
      </c>
      <c r="L3564" s="25">
        <f>IF(#REF!&gt;=#REF!,#REF!-#REF!,"")</f>
        <v>35</v>
      </c>
      <c r="M3564" s="4">
        <v>9</v>
      </c>
      <c r="N3564" s="5">
        <v>154.06</v>
      </c>
      <c r="O3564" s="5">
        <v>90.93</v>
      </c>
      <c r="P3564" s="5">
        <v>63.13</v>
      </c>
      <c r="Q3564" s="5">
        <f>#REF!*#REF!</f>
        <v>818.37</v>
      </c>
      <c r="R3564" s="5">
        <v>568.16999999999996</v>
      </c>
      <c r="S3564" s="5">
        <f>#REF!-#REF!</f>
        <v>-250.2</v>
      </c>
      <c r="T3564" s="36">
        <f t="shared" si="55"/>
        <v>-0.30572968217309998</v>
      </c>
    </row>
    <row r="3565" spans="1:20" x14ac:dyDescent="0.2">
      <c r="A3565" s="25" t="s">
        <v>46</v>
      </c>
      <c r="B3565" s="25" t="s">
        <v>129</v>
      </c>
      <c r="C3565" s="25" t="s">
        <v>85</v>
      </c>
      <c r="D3565" s="25" t="s">
        <v>23</v>
      </c>
      <c r="E3565" s="25" t="s">
        <v>1916</v>
      </c>
      <c r="F3565" s="2">
        <v>42320</v>
      </c>
      <c r="G3565" s="23" t="str">
        <f>TEXT(Table2[[#This Row],[Order-Date]],"mmm")</f>
        <v>Nov</v>
      </c>
      <c r="H3565">
        <v>2015</v>
      </c>
      <c r="I3565">
        <v>425780570</v>
      </c>
      <c r="J3565" s="2">
        <v>42356</v>
      </c>
      <c r="K3565" s="23">
        <f>WEEKDAY(#REF!,1)</f>
        <v>6</v>
      </c>
      <c r="L3565" s="25">
        <f>IF(#REF!&gt;=#REF!,#REF!-#REF!,"")</f>
        <v>36</v>
      </c>
      <c r="M3565" s="4">
        <v>6787</v>
      </c>
      <c r="N3565" s="5">
        <v>668.27</v>
      </c>
      <c r="O3565" s="5">
        <v>502.54</v>
      </c>
      <c r="P3565" s="5">
        <v>165.73</v>
      </c>
      <c r="Q3565" s="5">
        <f>#REF!*#REF!</f>
        <v>3410738.98</v>
      </c>
      <c r="R3565" s="5">
        <v>1124809.51</v>
      </c>
      <c r="S3565" s="5">
        <f>#REF!-#REF!</f>
        <v>-2285929.4700000002</v>
      </c>
      <c r="T3565" s="36">
        <f t="shared" si="55"/>
        <v>-0.67021530624427905</v>
      </c>
    </row>
    <row r="3566" spans="1:20" x14ac:dyDescent="0.2">
      <c r="A3566" s="25" t="s">
        <v>32</v>
      </c>
      <c r="B3566" s="25" t="s">
        <v>36</v>
      </c>
      <c r="C3566" s="25" t="s">
        <v>26</v>
      </c>
      <c r="D3566" s="25" t="s">
        <v>27</v>
      </c>
      <c r="E3566" s="25" t="s">
        <v>1917</v>
      </c>
      <c r="F3566" s="2">
        <v>41100</v>
      </c>
      <c r="G3566" s="23" t="str">
        <f>TEXT(Table2[[#This Row],[Order-Date]],"mmm")</f>
        <v>Jul</v>
      </c>
      <c r="H3566">
        <v>2012</v>
      </c>
      <c r="I3566">
        <v>948064172</v>
      </c>
      <c r="J3566" s="2">
        <v>41236</v>
      </c>
      <c r="K3566" s="23">
        <f>WEEKDAY(#REF!,1)</f>
        <v>6</v>
      </c>
      <c r="L3566" s="25">
        <f>IF(#REF!&gt;=#REF!,#REF!-#REF!,"")</f>
        <v>136</v>
      </c>
      <c r="M3566" s="4">
        <v>2111</v>
      </c>
      <c r="N3566" s="5">
        <v>152.58000000000001</v>
      </c>
      <c r="O3566" s="5">
        <v>97.44</v>
      </c>
      <c r="P3566" s="5">
        <v>55.14</v>
      </c>
      <c r="Q3566" s="5">
        <f>#REF!*#REF!</f>
        <v>205695.84</v>
      </c>
      <c r="R3566" s="5">
        <v>116400.54</v>
      </c>
      <c r="S3566" s="5">
        <f>#REF!-#REF!</f>
        <v>-89295.3</v>
      </c>
      <c r="T3566" s="36">
        <f t="shared" si="55"/>
        <v>-0.43411330049261099</v>
      </c>
    </row>
    <row r="3567" spans="1:20" x14ac:dyDescent="0.2">
      <c r="A3567" s="25" t="s">
        <v>29</v>
      </c>
      <c r="B3567" s="25" t="s">
        <v>88</v>
      </c>
      <c r="C3567" s="25" t="s">
        <v>65</v>
      </c>
      <c r="D3567" s="25" t="s">
        <v>27</v>
      </c>
      <c r="E3567" s="25" t="s">
        <v>1915</v>
      </c>
      <c r="F3567" s="2">
        <v>40638</v>
      </c>
      <c r="G3567" s="23" t="str">
        <f>TEXT(Table2[[#This Row],[Order-Date]],"mmm")</f>
        <v>Apr</v>
      </c>
      <c r="H3567">
        <v>2011</v>
      </c>
      <c r="I3567">
        <v>187103450</v>
      </c>
      <c r="J3567" s="2">
        <v>40677</v>
      </c>
      <c r="K3567" s="23">
        <f>WEEKDAY(#REF!,1)</f>
        <v>7</v>
      </c>
      <c r="L3567" s="25">
        <f>IF(#REF!&gt;=#REF!,#REF!-#REF!,"")</f>
        <v>39</v>
      </c>
      <c r="M3567" s="4">
        <v>6924</v>
      </c>
      <c r="N3567" s="5">
        <v>9.33</v>
      </c>
      <c r="O3567" s="5">
        <v>6.92</v>
      </c>
      <c r="P3567" s="5">
        <v>2.41</v>
      </c>
      <c r="Q3567" s="5">
        <f>#REF!*#REF!</f>
        <v>47914.080000000002</v>
      </c>
      <c r="R3567" s="5">
        <v>16686.84</v>
      </c>
      <c r="S3567" s="5">
        <f>#REF!-#REF!</f>
        <v>-31227.24</v>
      </c>
      <c r="T3567" s="36">
        <f t="shared" si="55"/>
        <v>-0.65173410404624299</v>
      </c>
    </row>
    <row r="3568" spans="1:20" x14ac:dyDescent="0.2">
      <c r="A3568" s="25" t="s">
        <v>29</v>
      </c>
      <c r="B3568" s="25" t="s">
        <v>223</v>
      </c>
      <c r="C3568" s="25" t="s">
        <v>34</v>
      </c>
      <c r="D3568" s="25" t="s">
        <v>23</v>
      </c>
      <c r="E3568" s="25" t="s">
        <v>1917</v>
      </c>
      <c r="F3568" s="2">
        <v>42443</v>
      </c>
      <c r="G3568" s="23" t="str">
        <f>TEXT(Table2[[#This Row],[Order-Date]],"mmm")</f>
        <v>Mar</v>
      </c>
      <c r="H3568">
        <v>2016</v>
      </c>
      <c r="I3568">
        <v>572634732</v>
      </c>
      <c r="J3568" s="2">
        <v>42373</v>
      </c>
      <c r="K3568" s="23">
        <f>WEEKDAY(#REF!,1)</f>
        <v>2</v>
      </c>
      <c r="L3568" s="25" t="str">
        <f>IF(#REF!&gt;=#REF!,#REF!-#REF!,"")</f>
        <v/>
      </c>
      <c r="M3568" s="4">
        <v>4197</v>
      </c>
      <c r="N3568" s="5">
        <v>205.7</v>
      </c>
      <c r="O3568" s="5">
        <v>117.11</v>
      </c>
      <c r="P3568" s="5">
        <v>88.59</v>
      </c>
      <c r="Q3568" s="5">
        <f>#REF!*#REF!</f>
        <v>491510.67</v>
      </c>
      <c r="R3568" s="5">
        <v>371812.23</v>
      </c>
      <c r="S3568" s="5">
        <f>#REF!-#REF!</f>
        <v>-119698.44</v>
      </c>
      <c r="T3568" s="36">
        <f t="shared" si="55"/>
        <v>-0.24353172231235601</v>
      </c>
    </row>
    <row r="3569" spans="1:20" x14ac:dyDescent="0.2">
      <c r="A3569" s="25" t="s">
        <v>37</v>
      </c>
      <c r="B3569" s="25" t="s">
        <v>95</v>
      </c>
      <c r="C3569" s="25" t="s">
        <v>85</v>
      </c>
      <c r="D3569" s="25" t="s">
        <v>23</v>
      </c>
      <c r="E3569" s="25" t="s">
        <v>1917</v>
      </c>
      <c r="F3569" s="2">
        <v>41913</v>
      </c>
      <c r="G3569" s="23" t="str">
        <f>TEXT(Table2[[#This Row],[Order-Date]],"mmm")</f>
        <v>Oct</v>
      </c>
      <c r="H3569">
        <v>2014</v>
      </c>
      <c r="I3569">
        <v>104706847</v>
      </c>
      <c r="J3569" s="2">
        <v>41822</v>
      </c>
      <c r="K3569" s="23">
        <f>WEEKDAY(#REF!,1)</f>
        <v>4</v>
      </c>
      <c r="L3569" s="25" t="str">
        <f>IF(#REF!&gt;=#REF!,#REF!-#REF!,"")</f>
        <v/>
      </c>
      <c r="M3569" s="4">
        <v>3938</v>
      </c>
      <c r="N3569" s="5">
        <v>668.27</v>
      </c>
      <c r="O3569" s="5">
        <v>502.54</v>
      </c>
      <c r="P3569" s="5">
        <v>165.73</v>
      </c>
      <c r="Q3569" s="5">
        <f>#REF!*#REF!</f>
        <v>1979002.52</v>
      </c>
      <c r="R3569" s="5">
        <v>652644.74</v>
      </c>
      <c r="S3569" s="5">
        <f>#REF!-#REF!</f>
        <v>-1326357.78</v>
      </c>
      <c r="T3569" s="36">
        <f t="shared" si="55"/>
        <v>-0.67021530624427905</v>
      </c>
    </row>
    <row r="3570" spans="1:20" x14ac:dyDescent="0.2">
      <c r="A3570" s="25" t="s">
        <v>32</v>
      </c>
      <c r="B3570" s="25" t="s">
        <v>210</v>
      </c>
      <c r="C3570" s="25" t="s">
        <v>22</v>
      </c>
      <c r="D3570" s="25" t="s">
        <v>23</v>
      </c>
      <c r="E3570" s="25" t="s">
        <v>1918</v>
      </c>
      <c r="F3570" s="2">
        <v>42108</v>
      </c>
      <c r="G3570" s="23" t="str">
        <f>TEXT(Table2[[#This Row],[Order-Date]],"mmm")</f>
        <v>Apr</v>
      </c>
      <c r="H3570">
        <v>2015</v>
      </c>
      <c r="I3570">
        <v>903681123</v>
      </c>
      <c r="J3570" s="2">
        <v>42120</v>
      </c>
      <c r="K3570" s="23">
        <f>WEEKDAY(#REF!,1)</f>
        <v>1</v>
      </c>
      <c r="L3570" s="25">
        <f>IF(#REF!&gt;=#REF!,#REF!-#REF!,"")</f>
        <v>12</v>
      </c>
      <c r="M3570" s="4">
        <v>8181</v>
      </c>
      <c r="N3570" s="5">
        <v>255.28</v>
      </c>
      <c r="O3570" s="5">
        <v>159.41999999999999</v>
      </c>
      <c r="P3570" s="5">
        <v>95.86</v>
      </c>
      <c r="Q3570" s="5">
        <f>#REF!*#REF!</f>
        <v>1304215.02</v>
      </c>
      <c r="R3570" s="5">
        <v>784230.66</v>
      </c>
      <c r="S3570" s="5">
        <f>#REF!-#REF!</f>
        <v>-519984.36</v>
      </c>
      <c r="T3570" s="36">
        <f t="shared" si="55"/>
        <v>-0.39869527035503699</v>
      </c>
    </row>
    <row r="3571" spans="1:20" x14ac:dyDescent="0.2">
      <c r="A3571" s="25" t="s">
        <v>46</v>
      </c>
      <c r="B3571" s="25" t="s">
        <v>136</v>
      </c>
      <c r="C3571" s="25" t="s">
        <v>77</v>
      </c>
      <c r="D3571" s="25" t="s">
        <v>23</v>
      </c>
      <c r="E3571" s="25" t="s">
        <v>1916</v>
      </c>
      <c r="F3571" s="2">
        <v>41114</v>
      </c>
      <c r="G3571" s="23" t="str">
        <f>TEXT(Table2[[#This Row],[Order-Date]],"mmm")</f>
        <v>Jul</v>
      </c>
      <c r="H3571">
        <v>2012</v>
      </c>
      <c r="I3571">
        <v>660231387</v>
      </c>
      <c r="J3571" s="2">
        <v>41144</v>
      </c>
      <c r="K3571" s="23">
        <f>WEEKDAY(#REF!,1)</f>
        <v>5</v>
      </c>
      <c r="L3571" s="25">
        <f>IF(#REF!&gt;=#REF!,#REF!-#REF!,"")</f>
        <v>30</v>
      </c>
      <c r="M3571" s="4">
        <v>5994</v>
      </c>
      <c r="N3571" s="5">
        <v>154.06</v>
      </c>
      <c r="O3571" s="5">
        <v>90.93</v>
      </c>
      <c r="P3571" s="5">
        <v>63.13</v>
      </c>
      <c r="Q3571" s="5">
        <f>#REF!*#REF!</f>
        <v>545034.42000000004</v>
      </c>
      <c r="R3571" s="5">
        <v>378401.22</v>
      </c>
      <c r="S3571" s="5">
        <f>#REF!-#REF!</f>
        <v>-166633.20000000001</v>
      </c>
      <c r="T3571" s="36">
        <f t="shared" si="55"/>
        <v>-0.30572968217309998</v>
      </c>
    </row>
    <row r="3572" spans="1:20" x14ac:dyDescent="0.2">
      <c r="A3572" s="25" t="s">
        <v>29</v>
      </c>
      <c r="B3572" s="25" t="s">
        <v>112</v>
      </c>
      <c r="C3572" s="25" t="s">
        <v>77</v>
      </c>
      <c r="D3572" s="25" t="s">
        <v>23</v>
      </c>
      <c r="E3572" s="25" t="s">
        <v>1918</v>
      </c>
      <c r="F3572" s="2">
        <v>41882</v>
      </c>
      <c r="G3572" s="23" t="str">
        <f>TEXT(Table2[[#This Row],[Order-Date]],"mmm")</f>
        <v>Aug</v>
      </c>
      <c r="H3572">
        <v>2014</v>
      </c>
      <c r="I3572">
        <v>285343968</v>
      </c>
      <c r="J3572" s="2">
        <v>41768</v>
      </c>
      <c r="K3572" s="23">
        <f>WEEKDAY(#REF!,1)</f>
        <v>6</v>
      </c>
      <c r="L3572" s="25" t="str">
        <f>IF(#REF!&gt;=#REF!,#REF!-#REF!,"")</f>
        <v/>
      </c>
      <c r="M3572" s="4">
        <v>8476</v>
      </c>
      <c r="N3572" s="5">
        <v>154.06</v>
      </c>
      <c r="O3572" s="5">
        <v>90.93</v>
      </c>
      <c r="P3572" s="5">
        <v>63.13</v>
      </c>
      <c r="Q3572" s="5">
        <f>#REF!*#REF!</f>
        <v>770722.68</v>
      </c>
      <c r="R3572" s="5">
        <v>535089.88</v>
      </c>
      <c r="S3572" s="5">
        <f>#REF!-#REF!</f>
        <v>-235632.8</v>
      </c>
      <c r="T3572" s="36">
        <f t="shared" si="55"/>
        <v>-0.30572968217309998</v>
      </c>
    </row>
    <row r="3573" spans="1:20" x14ac:dyDescent="0.2">
      <c r="A3573" s="25" t="s">
        <v>40</v>
      </c>
      <c r="B3573" s="25" t="s">
        <v>72</v>
      </c>
      <c r="C3573" s="25" t="s">
        <v>34</v>
      </c>
      <c r="D3573" s="25" t="s">
        <v>23</v>
      </c>
      <c r="E3573" s="25" t="s">
        <v>1916</v>
      </c>
      <c r="F3573" s="2">
        <v>41250</v>
      </c>
      <c r="G3573" s="23" t="str">
        <f>TEXT(Table2[[#This Row],[Order-Date]],"mmm")</f>
        <v>Dec</v>
      </c>
      <c r="H3573">
        <v>2012</v>
      </c>
      <c r="I3573">
        <v>760317695</v>
      </c>
      <c r="J3573" s="2">
        <v>41151</v>
      </c>
      <c r="K3573" s="23">
        <f>WEEKDAY(#REF!,1)</f>
        <v>5</v>
      </c>
      <c r="L3573" s="25" t="str">
        <f>IF(#REF!&gt;=#REF!,#REF!-#REF!,"")</f>
        <v/>
      </c>
      <c r="M3573" s="4">
        <v>3757</v>
      </c>
      <c r="N3573" s="5">
        <v>205.7</v>
      </c>
      <c r="O3573" s="5">
        <v>117.11</v>
      </c>
      <c r="P3573" s="5">
        <v>88.59</v>
      </c>
      <c r="Q3573" s="5">
        <f>#REF!*#REF!</f>
        <v>439982.27</v>
      </c>
      <c r="R3573" s="5">
        <v>332832.63</v>
      </c>
      <c r="S3573" s="5">
        <f>#REF!-#REF!</f>
        <v>-107149.64</v>
      </c>
      <c r="T3573" s="36">
        <f t="shared" si="55"/>
        <v>-0.24353172231235601</v>
      </c>
    </row>
    <row r="3574" spans="1:20" x14ac:dyDescent="0.2">
      <c r="A3574" s="25" t="s">
        <v>29</v>
      </c>
      <c r="B3574" s="25" t="s">
        <v>125</v>
      </c>
      <c r="C3574" s="25" t="s">
        <v>77</v>
      </c>
      <c r="D3574" s="25" t="s">
        <v>27</v>
      </c>
      <c r="E3574" s="25" t="s">
        <v>1915</v>
      </c>
      <c r="F3574" s="2">
        <v>41385</v>
      </c>
      <c r="G3574" s="23" t="str">
        <f>TEXT(Table2[[#This Row],[Order-Date]],"mmm")</f>
        <v>Apr</v>
      </c>
      <c r="H3574">
        <v>2013</v>
      </c>
      <c r="I3574">
        <v>886763894</v>
      </c>
      <c r="J3574" s="2">
        <v>41421</v>
      </c>
      <c r="K3574" s="23">
        <f>WEEKDAY(#REF!,1)</f>
        <v>2</v>
      </c>
      <c r="L3574" s="25">
        <f>IF(#REF!&gt;=#REF!,#REF!-#REF!,"")</f>
        <v>36</v>
      </c>
      <c r="M3574" s="4">
        <v>1997</v>
      </c>
      <c r="N3574" s="5">
        <v>154.06</v>
      </c>
      <c r="O3574" s="5">
        <v>90.93</v>
      </c>
      <c r="P3574" s="5">
        <v>63.13</v>
      </c>
      <c r="Q3574" s="5">
        <f>#REF!*#REF!</f>
        <v>181587.21</v>
      </c>
      <c r="R3574" s="5">
        <v>126070.61</v>
      </c>
      <c r="S3574" s="5">
        <f>#REF!-#REF!</f>
        <v>-55516.6</v>
      </c>
      <c r="T3574" s="36">
        <f t="shared" si="55"/>
        <v>-0.30572968217309998</v>
      </c>
    </row>
    <row r="3575" spans="1:20" x14ac:dyDescent="0.2">
      <c r="A3575" s="25" t="s">
        <v>29</v>
      </c>
      <c r="B3575" s="25" t="s">
        <v>168</v>
      </c>
      <c r="C3575" s="25" t="s">
        <v>31</v>
      </c>
      <c r="D3575" s="25" t="s">
        <v>27</v>
      </c>
      <c r="E3575" s="25" t="s">
        <v>1918</v>
      </c>
      <c r="F3575" s="2">
        <v>41375</v>
      </c>
      <c r="G3575" s="23" t="str">
        <f>TEXT(Table2[[#This Row],[Order-Date]],"mmm")</f>
        <v>Apr</v>
      </c>
      <c r="H3575">
        <v>2013</v>
      </c>
      <c r="I3575">
        <v>436606395</v>
      </c>
      <c r="J3575" s="2">
        <v>41345</v>
      </c>
      <c r="K3575" s="23">
        <f>WEEKDAY(#REF!,1)</f>
        <v>3</v>
      </c>
      <c r="L3575" s="25" t="str">
        <f>IF(#REF!&gt;=#REF!,#REF!-#REF!,"")</f>
        <v/>
      </c>
      <c r="M3575" s="4">
        <v>389</v>
      </c>
      <c r="N3575" s="5">
        <v>47.45</v>
      </c>
      <c r="O3575" s="5">
        <v>31.79</v>
      </c>
      <c r="P3575" s="5">
        <v>15.66</v>
      </c>
      <c r="Q3575" s="5">
        <f>#REF!*#REF!</f>
        <v>12366.31</v>
      </c>
      <c r="R3575" s="5">
        <v>6091.74</v>
      </c>
      <c r="S3575" s="5">
        <f>#REF!-#REF!</f>
        <v>-6274.57</v>
      </c>
      <c r="T3575" s="36">
        <f t="shared" si="55"/>
        <v>-0.50739226171752105</v>
      </c>
    </row>
    <row r="3576" spans="1:20" x14ac:dyDescent="0.2">
      <c r="A3576" s="25" t="s">
        <v>37</v>
      </c>
      <c r="B3576" s="25" t="s">
        <v>63</v>
      </c>
      <c r="C3576" s="25" t="s">
        <v>65</v>
      </c>
      <c r="D3576" s="25" t="s">
        <v>23</v>
      </c>
      <c r="E3576" s="25" t="s">
        <v>1917</v>
      </c>
      <c r="F3576" s="2">
        <v>40932</v>
      </c>
      <c r="G3576" s="23" t="str">
        <f>TEXT(Table2[[#This Row],[Order-Date]],"mmm")</f>
        <v>Jan</v>
      </c>
      <c r="H3576">
        <v>2012</v>
      </c>
      <c r="I3576">
        <v>602081525</v>
      </c>
      <c r="J3576" s="2">
        <v>40936</v>
      </c>
      <c r="K3576" s="23">
        <f>WEEKDAY(#REF!,1)</f>
        <v>7</v>
      </c>
      <c r="L3576" s="25">
        <f>IF(#REF!&gt;=#REF!,#REF!-#REF!,"")</f>
        <v>4</v>
      </c>
      <c r="M3576" s="4">
        <v>8158</v>
      </c>
      <c r="N3576" s="5">
        <v>9.33</v>
      </c>
      <c r="O3576" s="5">
        <v>6.92</v>
      </c>
      <c r="P3576" s="5">
        <v>2.41</v>
      </c>
      <c r="Q3576" s="5">
        <f>#REF!*#REF!</f>
        <v>56453.36</v>
      </c>
      <c r="R3576" s="5">
        <v>19660.78</v>
      </c>
      <c r="S3576" s="5">
        <f>#REF!-#REF!</f>
        <v>-36792.58</v>
      </c>
      <c r="T3576" s="36">
        <f t="shared" si="55"/>
        <v>-0.65173410404624299</v>
      </c>
    </row>
    <row r="3577" spans="1:20" x14ac:dyDescent="0.2">
      <c r="A3577" s="25" t="s">
        <v>29</v>
      </c>
      <c r="B3577" s="25" t="s">
        <v>153</v>
      </c>
      <c r="C3577" s="25" t="s">
        <v>51</v>
      </c>
      <c r="D3577" s="25" t="s">
        <v>23</v>
      </c>
      <c r="E3577" s="25" t="s">
        <v>1916</v>
      </c>
      <c r="F3577" s="2">
        <v>40447</v>
      </c>
      <c r="G3577" s="23" t="str">
        <f>TEXT(Table2[[#This Row],[Order-Date]],"mmm")</f>
        <v>Sep</v>
      </c>
      <c r="H3577">
        <v>2010</v>
      </c>
      <c r="I3577">
        <v>845738112</v>
      </c>
      <c r="J3577" s="2">
        <v>40474</v>
      </c>
      <c r="K3577" s="23">
        <f>WEEKDAY(#REF!,1)</f>
        <v>7</v>
      </c>
      <c r="L3577" s="25">
        <f>IF(#REF!&gt;=#REF!,#REF!-#REF!,"")</f>
        <v>27</v>
      </c>
      <c r="M3577" s="4">
        <v>1557</v>
      </c>
      <c r="N3577" s="5">
        <v>437.2</v>
      </c>
      <c r="O3577" s="5">
        <v>263.33</v>
      </c>
      <c r="P3577" s="5">
        <v>173.87</v>
      </c>
      <c r="Q3577" s="5">
        <f>#REF!*#REF!</f>
        <v>410004.81</v>
      </c>
      <c r="R3577" s="5">
        <v>270715.59000000003</v>
      </c>
      <c r="S3577" s="5">
        <f>#REF!-#REF!</f>
        <v>-139289.22</v>
      </c>
      <c r="T3577" s="36">
        <f t="shared" si="55"/>
        <v>-0.33972581931416901</v>
      </c>
    </row>
    <row r="3578" spans="1:20" x14ac:dyDescent="0.2">
      <c r="A3578" s="25" t="s">
        <v>46</v>
      </c>
      <c r="B3578" s="25" t="s">
        <v>206</v>
      </c>
      <c r="C3578" s="25" t="s">
        <v>22</v>
      </c>
      <c r="D3578" s="25" t="s">
        <v>23</v>
      </c>
      <c r="E3578" s="25" t="s">
        <v>1916</v>
      </c>
      <c r="F3578" s="2">
        <v>41587</v>
      </c>
      <c r="G3578" s="23" t="str">
        <f>TEXT(Table2[[#This Row],[Order-Date]],"mmm")</f>
        <v>Nov</v>
      </c>
      <c r="H3578">
        <v>2013</v>
      </c>
      <c r="I3578">
        <v>250437486</v>
      </c>
      <c r="J3578" s="2">
        <v>41404</v>
      </c>
      <c r="K3578" s="23">
        <f>WEEKDAY(#REF!,1)</f>
        <v>6</v>
      </c>
      <c r="L3578" s="25" t="str">
        <f>IF(#REF!&gt;=#REF!,#REF!-#REF!,"")</f>
        <v/>
      </c>
      <c r="M3578" s="4">
        <v>8872</v>
      </c>
      <c r="N3578" s="5">
        <v>255.28</v>
      </c>
      <c r="O3578" s="5">
        <v>159.41999999999999</v>
      </c>
      <c r="P3578" s="5">
        <v>95.86</v>
      </c>
      <c r="Q3578" s="5">
        <f>#REF!*#REF!</f>
        <v>1414374.24</v>
      </c>
      <c r="R3578" s="5">
        <v>850469.92</v>
      </c>
      <c r="S3578" s="5">
        <f>#REF!-#REF!</f>
        <v>-563904.31999999995</v>
      </c>
      <c r="T3578" s="36">
        <f t="shared" si="55"/>
        <v>-0.39869527035503699</v>
      </c>
    </row>
    <row r="3579" spans="1:20" x14ac:dyDescent="0.2">
      <c r="A3579" s="25" t="s">
        <v>29</v>
      </c>
      <c r="B3579" s="25" t="s">
        <v>213</v>
      </c>
      <c r="C3579" s="25" t="s">
        <v>65</v>
      </c>
      <c r="D3579" s="25" t="s">
        <v>23</v>
      </c>
      <c r="E3579" s="25" t="s">
        <v>1918</v>
      </c>
      <c r="F3579" s="2">
        <v>41814</v>
      </c>
      <c r="G3579" s="23" t="str">
        <f>TEXT(Table2[[#This Row],[Order-Date]],"mmm")</f>
        <v>Jun</v>
      </c>
      <c r="H3579">
        <v>2014</v>
      </c>
      <c r="I3579">
        <v>669353473</v>
      </c>
      <c r="J3579" s="2">
        <v>41827</v>
      </c>
      <c r="K3579" s="23">
        <f>WEEKDAY(#REF!,1)</f>
        <v>2</v>
      </c>
      <c r="L3579" s="25">
        <f>IF(#REF!&gt;=#REF!,#REF!-#REF!,"")</f>
        <v>13</v>
      </c>
      <c r="M3579" s="4">
        <v>5422</v>
      </c>
      <c r="N3579" s="5">
        <v>9.33</v>
      </c>
      <c r="O3579" s="5">
        <v>6.92</v>
      </c>
      <c r="P3579" s="5">
        <v>2.41</v>
      </c>
      <c r="Q3579" s="5">
        <f>#REF!*#REF!</f>
        <v>37520.239999999998</v>
      </c>
      <c r="R3579" s="5">
        <v>13067.02</v>
      </c>
      <c r="S3579" s="5">
        <f>#REF!-#REF!</f>
        <v>-24453.22</v>
      </c>
      <c r="T3579" s="36">
        <f t="shared" si="55"/>
        <v>-0.65173410404624299</v>
      </c>
    </row>
    <row r="3580" spans="1:20" x14ac:dyDescent="0.2">
      <c r="A3580" s="25" t="s">
        <v>46</v>
      </c>
      <c r="B3580" s="25" t="s">
        <v>150</v>
      </c>
      <c r="C3580" s="25" t="s">
        <v>51</v>
      </c>
      <c r="D3580" s="25" t="s">
        <v>27</v>
      </c>
      <c r="E3580" s="25" t="s">
        <v>1915</v>
      </c>
      <c r="F3580" s="2">
        <v>42189</v>
      </c>
      <c r="G3580" s="23" t="str">
        <f>TEXT(Table2[[#This Row],[Order-Date]],"mmm")</f>
        <v>Jul</v>
      </c>
      <c r="H3580">
        <v>2015</v>
      </c>
      <c r="I3580">
        <v>875972402</v>
      </c>
      <c r="J3580" s="2">
        <v>42123</v>
      </c>
      <c r="K3580" s="23">
        <f>WEEKDAY(#REF!,1)</f>
        <v>4</v>
      </c>
      <c r="L3580" s="25" t="str">
        <f>IF(#REF!&gt;=#REF!,#REF!-#REF!,"")</f>
        <v/>
      </c>
      <c r="M3580" s="4">
        <v>8555</v>
      </c>
      <c r="N3580" s="5">
        <v>437.2</v>
      </c>
      <c r="O3580" s="5">
        <v>263.33</v>
      </c>
      <c r="P3580" s="5">
        <v>173.87</v>
      </c>
      <c r="Q3580" s="5">
        <f>#REF!*#REF!</f>
        <v>2252788.15</v>
      </c>
      <c r="R3580" s="5">
        <v>1487457.85</v>
      </c>
      <c r="S3580" s="5">
        <f>#REF!-#REF!</f>
        <v>-765330.3</v>
      </c>
      <c r="T3580" s="36">
        <f t="shared" si="55"/>
        <v>-0.33972581931416901</v>
      </c>
    </row>
    <row r="3581" spans="1:20" x14ac:dyDescent="0.2">
      <c r="A3581" s="25" t="s">
        <v>46</v>
      </c>
      <c r="B3581" s="25" t="s">
        <v>107</v>
      </c>
      <c r="C3581" s="25" t="s">
        <v>51</v>
      </c>
      <c r="D3581" s="25" t="s">
        <v>27</v>
      </c>
      <c r="E3581" s="25" t="s">
        <v>1916</v>
      </c>
      <c r="F3581" s="2">
        <v>42192</v>
      </c>
      <c r="G3581" s="23" t="str">
        <f>TEXT(Table2[[#This Row],[Order-Date]],"mmm")</f>
        <v>Jul</v>
      </c>
      <c r="H3581">
        <v>2015</v>
      </c>
      <c r="I3581">
        <v>614093101</v>
      </c>
      <c r="J3581" s="2">
        <v>42212</v>
      </c>
      <c r="K3581" s="23">
        <f>WEEKDAY(#REF!,1)</f>
        <v>2</v>
      </c>
      <c r="L3581" s="25">
        <f>IF(#REF!&gt;=#REF!,#REF!-#REF!,"")</f>
        <v>20</v>
      </c>
      <c r="M3581" s="4">
        <v>2650</v>
      </c>
      <c r="N3581" s="5">
        <v>437.2</v>
      </c>
      <c r="O3581" s="5">
        <v>263.33</v>
      </c>
      <c r="P3581" s="5">
        <v>173.87</v>
      </c>
      <c r="Q3581" s="5">
        <f>#REF!*#REF!</f>
        <v>697824.5</v>
      </c>
      <c r="R3581" s="5">
        <v>460755.5</v>
      </c>
      <c r="S3581" s="5">
        <f>#REF!-#REF!</f>
        <v>-237069</v>
      </c>
      <c r="T3581" s="36">
        <f t="shared" si="55"/>
        <v>-0.33972581931416901</v>
      </c>
    </row>
    <row r="3582" spans="1:20" x14ac:dyDescent="0.2">
      <c r="A3582" s="25" t="s">
        <v>29</v>
      </c>
      <c r="B3582" s="25" t="s">
        <v>88</v>
      </c>
      <c r="C3582" s="25" t="s">
        <v>51</v>
      </c>
      <c r="D3582" s="25" t="s">
        <v>23</v>
      </c>
      <c r="E3582" s="25" t="s">
        <v>1915</v>
      </c>
      <c r="F3582" s="2">
        <v>42276</v>
      </c>
      <c r="G3582" s="23" t="str">
        <f>TEXT(Table2[[#This Row],[Order-Date]],"mmm")</f>
        <v>Sep</v>
      </c>
      <c r="H3582">
        <v>2015</v>
      </c>
      <c r="I3582">
        <v>147826898</v>
      </c>
      <c r="J3582" s="2">
        <v>42135</v>
      </c>
      <c r="K3582" s="23">
        <f>WEEKDAY(#REF!,1)</f>
        <v>2</v>
      </c>
      <c r="L3582" s="25" t="str">
        <f>IF(#REF!&gt;=#REF!,#REF!-#REF!,"")</f>
        <v/>
      </c>
      <c r="M3582" s="4">
        <v>4119</v>
      </c>
      <c r="N3582" s="5">
        <v>437.2</v>
      </c>
      <c r="O3582" s="5">
        <v>263.33</v>
      </c>
      <c r="P3582" s="5">
        <v>173.87</v>
      </c>
      <c r="Q3582" s="5">
        <f>#REF!*#REF!</f>
        <v>1084656.27</v>
      </c>
      <c r="R3582" s="5">
        <v>716170.53</v>
      </c>
      <c r="S3582" s="5">
        <f>#REF!-#REF!</f>
        <v>-368485.74</v>
      </c>
      <c r="T3582" s="36">
        <f t="shared" si="55"/>
        <v>-0.33972581931416901</v>
      </c>
    </row>
    <row r="3583" spans="1:20" x14ac:dyDescent="0.2">
      <c r="A3583" s="25" t="s">
        <v>46</v>
      </c>
      <c r="B3583" s="25" t="s">
        <v>142</v>
      </c>
      <c r="C3583" s="25" t="s">
        <v>39</v>
      </c>
      <c r="D3583" s="25" t="s">
        <v>27</v>
      </c>
      <c r="E3583" s="25" t="s">
        <v>1915</v>
      </c>
      <c r="F3583" s="2">
        <v>41315</v>
      </c>
      <c r="G3583" s="23" t="str">
        <f>TEXT(Table2[[#This Row],[Order-Date]],"mmm")</f>
        <v>Feb</v>
      </c>
      <c r="H3583">
        <v>2013</v>
      </c>
      <c r="I3583">
        <v>711597621</v>
      </c>
      <c r="J3583" s="2">
        <v>41592</v>
      </c>
      <c r="K3583" s="23">
        <f>WEEKDAY(#REF!,1)</f>
        <v>5</v>
      </c>
      <c r="L3583" s="25">
        <f>IF(#REF!&gt;=#REF!,#REF!-#REF!,"")</f>
        <v>277</v>
      </c>
      <c r="M3583" s="4">
        <v>6404</v>
      </c>
      <c r="N3583" s="5">
        <v>81.73</v>
      </c>
      <c r="O3583" s="5">
        <v>56.67</v>
      </c>
      <c r="P3583" s="5">
        <v>25.06</v>
      </c>
      <c r="Q3583" s="5">
        <f>#REF!*#REF!</f>
        <v>362914.68</v>
      </c>
      <c r="R3583" s="5">
        <v>160484.24</v>
      </c>
      <c r="S3583" s="5">
        <f>#REF!-#REF!</f>
        <v>-202430.44</v>
      </c>
      <c r="T3583" s="36">
        <f t="shared" si="55"/>
        <v>-0.55779071819304704</v>
      </c>
    </row>
    <row r="3584" spans="1:20" x14ac:dyDescent="0.2">
      <c r="A3584" s="25" t="s">
        <v>32</v>
      </c>
      <c r="B3584" s="25" t="s">
        <v>52</v>
      </c>
      <c r="C3584" s="25" t="s">
        <v>51</v>
      </c>
      <c r="D3584" s="25" t="s">
        <v>23</v>
      </c>
      <c r="E3584" s="25" t="s">
        <v>1916</v>
      </c>
      <c r="F3584" s="2">
        <v>42363</v>
      </c>
      <c r="G3584" s="23" t="str">
        <f>TEXT(Table2[[#This Row],[Order-Date]],"mmm")</f>
        <v>Dec</v>
      </c>
      <c r="H3584">
        <v>2015</v>
      </c>
      <c r="I3584">
        <v>460141599</v>
      </c>
      <c r="J3584" s="2">
        <v>42705</v>
      </c>
      <c r="K3584" s="23">
        <f>WEEKDAY(#REF!,1)</f>
        <v>5</v>
      </c>
      <c r="L3584" s="25">
        <f>IF(#REF!&gt;=#REF!,#REF!-#REF!,"")</f>
        <v>342</v>
      </c>
      <c r="M3584" s="4">
        <v>4979</v>
      </c>
      <c r="N3584" s="5">
        <v>437.2</v>
      </c>
      <c r="O3584" s="5">
        <v>263.33</v>
      </c>
      <c r="P3584" s="5">
        <v>173.87</v>
      </c>
      <c r="Q3584" s="5">
        <f>#REF!*#REF!</f>
        <v>1311120.07</v>
      </c>
      <c r="R3584" s="5">
        <v>865698.73</v>
      </c>
      <c r="S3584" s="5">
        <f>#REF!-#REF!</f>
        <v>-445421.34</v>
      </c>
      <c r="T3584" s="36">
        <f t="shared" si="55"/>
        <v>-0.33972581931416901</v>
      </c>
    </row>
    <row r="3585" spans="1:20" x14ac:dyDescent="0.2">
      <c r="A3585" s="25" t="s">
        <v>46</v>
      </c>
      <c r="B3585" s="25" t="s">
        <v>129</v>
      </c>
      <c r="C3585" s="25" t="s">
        <v>51</v>
      </c>
      <c r="D3585" s="25" t="s">
        <v>23</v>
      </c>
      <c r="E3585" s="25" t="s">
        <v>1915</v>
      </c>
      <c r="F3585" s="2">
        <v>40544</v>
      </c>
      <c r="G3585" s="23" t="str">
        <f>TEXT(Table2[[#This Row],[Order-Date]],"mmm")</f>
        <v>Jan</v>
      </c>
      <c r="H3585">
        <v>2011</v>
      </c>
      <c r="I3585">
        <v>318507659</v>
      </c>
      <c r="J3585" s="2">
        <v>40726</v>
      </c>
      <c r="K3585" s="23">
        <f>WEEKDAY(#REF!,1)</f>
        <v>7</v>
      </c>
      <c r="L3585" s="25">
        <f>IF(#REF!&gt;=#REF!,#REF!-#REF!,"")</f>
        <v>182</v>
      </c>
      <c r="M3585" s="4">
        <v>2349</v>
      </c>
      <c r="N3585" s="5">
        <v>437.2</v>
      </c>
      <c r="O3585" s="5">
        <v>263.33</v>
      </c>
      <c r="P3585" s="5">
        <v>173.87</v>
      </c>
      <c r="Q3585" s="5">
        <f>#REF!*#REF!</f>
        <v>618562.17000000004</v>
      </c>
      <c r="R3585" s="5">
        <v>408420.63</v>
      </c>
      <c r="S3585" s="5">
        <f>#REF!-#REF!</f>
        <v>-210141.54</v>
      </c>
      <c r="T3585" s="36">
        <f t="shared" si="55"/>
        <v>-0.33972581931416901</v>
      </c>
    </row>
    <row r="3586" spans="1:20" x14ac:dyDescent="0.2">
      <c r="A3586" s="25" t="s">
        <v>29</v>
      </c>
      <c r="B3586" s="25" t="s">
        <v>177</v>
      </c>
      <c r="C3586" s="25" t="s">
        <v>51</v>
      </c>
      <c r="D3586" s="25" t="s">
        <v>23</v>
      </c>
      <c r="E3586" s="25" t="s">
        <v>1918</v>
      </c>
      <c r="F3586" s="2">
        <v>40577</v>
      </c>
      <c r="G3586" s="23" t="str">
        <f>TEXT(Table2[[#This Row],[Order-Date]],"mmm")</f>
        <v>Feb</v>
      </c>
      <c r="H3586">
        <v>2011</v>
      </c>
      <c r="I3586">
        <v>832057130</v>
      </c>
      <c r="J3586" s="2">
        <v>40578</v>
      </c>
      <c r="K3586" s="23">
        <f>WEEKDAY(#REF!,1)</f>
        <v>6</v>
      </c>
      <c r="L3586" s="25">
        <f>IF(#REF!&gt;=#REF!,#REF!-#REF!,"")</f>
        <v>1</v>
      </c>
      <c r="M3586" s="4">
        <v>3050</v>
      </c>
      <c r="N3586" s="5">
        <v>437.2</v>
      </c>
      <c r="O3586" s="5">
        <v>263.33</v>
      </c>
      <c r="P3586" s="5">
        <v>173.87</v>
      </c>
      <c r="Q3586" s="5">
        <f>#REF!*#REF!</f>
        <v>803156.5</v>
      </c>
      <c r="R3586" s="5">
        <v>530303.5</v>
      </c>
      <c r="S3586" s="5">
        <f>#REF!-#REF!</f>
        <v>-272853</v>
      </c>
      <c r="T3586" s="36">
        <f t="shared" si="55"/>
        <v>-0.33972581931416901</v>
      </c>
    </row>
    <row r="3587" spans="1:20" x14ac:dyDescent="0.2">
      <c r="A3587" s="25" t="s">
        <v>20</v>
      </c>
      <c r="B3587" s="25" t="s">
        <v>25</v>
      </c>
      <c r="C3587" s="25" t="s">
        <v>34</v>
      </c>
      <c r="D3587" s="25" t="s">
        <v>23</v>
      </c>
      <c r="E3587" s="25" t="s">
        <v>1917</v>
      </c>
      <c r="F3587" s="2">
        <v>40529</v>
      </c>
      <c r="G3587" s="23" t="str">
        <f>TEXT(Table2[[#This Row],[Order-Date]],"mmm")</f>
        <v>Dec</v>
      </c>
      <c r="H3587">
        <v>2010</v>
      </c>
      <c r="I3587">
        <v>816463840</v>
      </c>
      <c r="J3587" s="2">
        <v>40787</v>
      </c>
      <c r="K3587" s="23">
        <f>WEEKDAY(#REF!,1)</f>
        <v>5</v>
      </c>
      <c r="L3587" s="25">
        <f>IF(#REF!&gt;=#REF!,#REF!-#REF!,"")</f>
        <v>258</v>
      </c>
      <c r="M3587" s="4">
        <v>8649</v>
      </c>
      <c r="N3587" s="5">
        <v>205.7</v>
      </c>
      <c r="O3587" s="5">
        <v>117.11</v>
      </c>
      <c r="P3587" s="5">
        <v>88.59</v>
      </c>
      <c r="Q3587" s="5">
        <f>#REF!*#REF!</f>
        <v>1012884.39</v>
      </c>
      <c r="R3587" s="5">
        <v>766214.91</v>
      </c>
      <c r="S3587" s="5">
        <f>#REF!-#REF!</f>
        <v>-246669.48</v>
      </c>
      <c r="T3587" s="36">
        <f t="shared" ref="T3587:T3650" si="56">S3587/Q3587</f>
        <v>-0.24353172231235601</v>
      </c>
    </row>
    <row r="3588" spans="1:20" x14ac:dyDescent="0.2">
      <c r="A3588" s="25" t="s">
        <v>32</v>
      </c>
      <c r="B3588" s="25" t="s">
        <v>152</v>
      </c>
      <c r="C3588" s="25" t="s">
        <v>39</v>
      </c>
      <c r="D3588" s="25" t="s">
        <v>23</v>
      </c>
      <c r="E3588" s="25" t="s">
        <v>1915</v>
      </c>
      <c r="F3588" s="2">
        <v>41371</v>
      </c>
      <c r="G3588" s="23" t="str">
        <f>TEXT(Table2[[#This Row],[Order-Date]],"mmm")</f>
        <v>Apr</v>
      </c>
      <c r="H3588">
        <v>2013</v>
      </c>
      <c r="I3588">
        <v>507714116</v>
      </c>
      <c r="J3588" s="2">
        <v>41509</v>
      </c>
      <c r="K3588" s="23">
        <f>WEEKDAY(#REF!,1)</f>
        <v>6</v>
      </c>
      <c r="L3588" s="25">
        <f>IF(#REF!&gt;=#REF!,#REF!-#REF!,"")</f>
        <v>138</v>
      </c>
      <c r="M3588" s="4">
        <v>2744</v>
      </c>
      <c r="N3588" s="5">
        <v>81.73</v>
      </c>
      <c r="O3588" s="5">
        <v>56.67</v>
      </c>
      <c r="P3588" s="5">
        <v>25.06</v>
      </c>
      <c r="Q3588" s="5">
        <f>#REF!*#REF!</f>
        <v>155502.48000000001</v>
      </c>
      <c r="R3588" s="5">
        <v>68764.639999999999</v>
      </c>
      <c r="S3588" s="5">
        <f>#REF!-#REF!</f>
        <v>-86737.84</v>
      </c>
      <c r="T3588" s="36">
        <f t="shared" si="56"/>
        <v>-0.55779071819304704</v>
      </c>
    </row>
    <row r="3589" spans="1:20" x14ac:dyDescent="0.2">
      <c r="A3589" s="25" t="s">
        <v>29</v>
      </c>
      <c r="B3589" s="25" t="s">
        <v>161</v>
      </c>
      <c r="C3589" s="25" t="s">
        <v>49</v>
      </c>
      <c r="D3589" s="25" t="s">
        <v>23</v>
      </c>
      <c r="E3589" s="25" t="s">
        <v>1917</v>
      </c>
      <c r="F3589" s="2">
        <v>40778</v>
      </c>
      <c r="G3589" s="23" t="str">
        <f>TEXT(Table2[[#This Row],[Order-Date]],"mmm")</f>
        <v>Aug</v>
      </c>
      <c r="H3589">
        <v>2011</v>
      </c>
      <c r="I3589">
        <v>212106788</v>
      </c>
      <c r="J3589" s="2">
        <v>40812</v>
      </c>
      <c r="K3589" s="23">
        <f>WEEKDAY(#REF!,1)</f>
        <v>2</v>
      </c>
      <c r="L3589" s="25">
        <f>IF(#REF!&gt;=#REF!,#REF!-#REF!,"")</f>
        <v>34</v>
      </c>
      <c r="M3589" s="4">
        <v>5967</v>
      </c>
      <c r="N3589" s="5">
        <v>651.21</v>
      </c>
      <c r="O3589" s="5">
        <v>524.96</v>
      </c>
      <c r="P3589" s="5">
        <v>126.25</v>
      </c>
      <c r="Q3589" s="5">
        <f>#REF!*#REF!</f>
        <v>3132436.32</v>
      </c>
      <c r="R3589" s="5">
        <v>753333.75</v>
      </c>
      <c r="S3589" s="5">
        <f>#REF!-#REF!</f>
        <v>-2379102.5699999998</v>
      </c>
      <c r="T3589" s="36">
        <f t="shared" si="56"/>
        <v>-0.75950548613227697</v>
      </c>
    </row>
    <row r="3590" spans="1:20" x14ac:dyDescent="0.2">
      <c r="A3590" s="25" t="s">
        <v>46</v>
      </c>
      <c r="B3590" s="25" t="s">
        <v>211</v>
      </c>
      <c r="C3590" s="25" t="s">
        <v>22</v>
      </c>
      <c r="D3590" s="25" t="s">
        <v>23</v>
      </c>
      <c r="E3590" s="25" t="s">
        <v>1917</v>
      </c>
      <c r="F3590" s="2">
        <v>41785</v>
      </c>
      <c r="G3590" s="23" t="str">
        <f>TEXT(Table2[[#This Row],[Order-Date]],"mmm")</f>
        <v>May</v>
      </c>
      <c r="H3590">
        <v>2014</v>
      </c>
      <c r="I3590">
        <v>756253182</v>
      </c>
      <c r="J3590" s="2">
        <v>41888</v>
      </c>
      <c r="K3590" s="23">
        <f>WEEKDAY(#REF!,1)</f>
        <v>7</v>
      </c>
      <c r="L3590" s="25">
        <f>IF(#REF!&gt;=#REF!,#REF!-#REF!,"")</f>
        <v>103</v>
      </c>
      <c r="M3590" s="4">
        <v>977</v>
      </c>
      <c r="N3590" s="5">
        <v>255.28</v>
      </c>
      <c r="O3590" s="5">
        <v>159.41999999999999</v>
      </c>
      <c r="P3590" s="5">
        <v>95.86</v>
      </c>
      <c r="Q3590" s="5">
        <f>#REF!*#REF!</f>
        <v>155753.34</v>
      </c>
      <c r="R3590" s="5">
        <v>93655.22</v>
      </c>
      <c r="S3590" s="5">
        <f>#REF!-#REF!</f>
        <v>-62098.12</v>
      </c>
      <c r="T3590" s="36">
        <f t="shared" si="56"/>
        <v>-0.39869527035503699</v>
      </c>
    </row>
    <row r="3591" spans="1:20" x14ac:dyDescent="0.2">
      <c r="A3591" s="25" t="s">
        <v>40</v>
      </c>
      <c r="B3591" s="25" t="s">
        <v>221</v>
      </c>
      <c r="C3591" s="25" t="s">
        <v>22</v>
      </c>
      <c r="D3591" s="25" t="s">
        <v>27</v>
      </c>
      <c r="E3591" s="25" t="s">
        <v>1915</v>
      </c>
      <c r="F3591" s="2">
        <v>41259</v>
      </c>
      <c r="G3591" s="23" t="str">
        <f>TEXT(Table2[[#This Row],[Order-Date]],"mmm")</f>
        <v>Dec</v>
      </c>
      <c r="H3591">
        <v>2012</v>
      </c>
      <c r="I3591">
        <v>337077128</v>
      </c>
      <c r="J3591" s="2">
        <v>41273</v>
      </c>
      <c r="K3591" s="23">
        <f>WEEKDAY(#REF!,1)</f>
        <v>1</v>
      </c>
      <c r="L3591" s="25">
        <f>IF(#REF!&gt;=#REF!,#REF!-#REF!,"")</f>
        <v>14</v>
      </c>
      <c r="M3591" s="4">
        <v>7468</v>
      </c>
      <c r="N3591" s="5">
        <v>255.28</v>
      </c>
      <c r="O3591" s="5">
        <v>159.41999999999999</v>
      </c>
      <c r="P3591" s="5">
        <v>95.86</v>
      </c>
      <c r="Q3591" s="5">
        <f>#REF!*#REF!</f>
        <v>1190548.56</v>
      </c>
      <c r="R3591" s="5">
        <v>715882.48</v>
      </c>
      <c r="S3591" s="5">
        <f>#REF!-#REF!</f>
        <v>-474666.08</v>
      </c>
      <c r="T3591" s="36">
        <f t="shared" si="56"/>
        <v>-0.39869527035503699</v>
      </c>
    </row>
    <row r="3592" spans="1:20" x14ac:dyDescent="0.2">
      <c r="A3592" s="25" t="s">
        <v>29</v>
      </c>
      <c r="B3592" s="25" t="s">
        <v>104</v>
      </c>
      <c r="C3592" s="25" t="s">
        <v>39</v>
      </c>
      <c r="D3592" s="25" t="s">
        <v>23</v>
      </c>
      <c r="E3592" s="25" t="s">
        <v>1915</v>
      </c>
      <c r="F3592" s="2">
        <v>41896</v>
      </c>
      <c r="G3592" s="23" t="str">
        <f>TEXT(Table2[[#This Row],[Order-Date]],"mmm")</f>
        <v>Sep</v>
      </c>
      <c r="H3592">
        <v>2014</v>
      </c>
      <c r="I3592">
        <v>371814954</v>
      </c>
      <c r="J3592" s="2">
        <v>41861</v>
      </c>
      <c r="K3592" s="23">
        <f>WEEKDAY(#REF!,1)</f>
        <v>1</v>
      </c>
      <c r="L3592" s="25" t="str">
        <f>IF(#REF!&gt;=#REF!,#REF!-#REF!,"")</f>
        <v/>
      </c>
      <c r="M3592" s="4">
        <v>7162</v>
      </c>
      <c r="N3592" s="5">
        <v>81.73</v>
      </c>
      <c r="O3592" s="5">
        <v>56.67</v>
      </c>
      <c r="P3592" s="5">
        <v>25.06</v>
      </c>
      <c r="Q3592" s="5">
        <f>#REF!*#REF!</f>
        <v>405870.54</v>
      </c>
      <c r="R3592" s="5">
        <v>179479.72</v>
      </c>
      <c r="S3592" s="5">
        <f>#REF!-#REF!</f>
        <v>-226390.82</v>
      </c>
      <c r="T3592" s="36">
        <f t="shared" si="56"/>
        <v>-0.55779071819304704</v>
      </c>
    </row>
    <row r="3593" spans="1:20" x14ac:dyDescent="0.2">
      <c r="A3593" s="25" t="s">
        <v>29</v>
      </c>
      <c r="B3593" s="25" t="s">
        <v>214</v>
      </c>
      <c r="C3593" s="25" t="s">
        <v>65</v>
      </c>
      <c r="D3593" s="25" t="s">
        <v>23</v>
      </c>
      <c r="E3593" s="25" t="s">
        <v>1916</v>
      </c>
      <c r="F3593" s="2">
        <v>42632</v>
      </c>
      <c r="G3593" s="23" t="str">
        <f>TEXT(Table2[[#This Row],[Order-Date]],"mmm")</f>
        <v>Sep</v>
      </c>
      <c r="H3593">
        <v>2016</v>
      </c>
      <c r="I3593">
        <v>548015487</v>
      </c>
      <c r="J3593" s="2">
        <v>42623</v>
      </c>
      <c r="K3593" s="23">
        <f>WEEKDAY(#REF!,1)</f>
        <v>7</v>
      </c>
      <c r="L3593" s="25" t="str">
        <f>IF(#REF!&gt;=#REF!,#REF!-#REF!,"")</f>
        <v/>
      </c>
      <c r="M3593" s="4">
        <v>8815</v>
      </c>
      <c r="N3593" s="5">
        <v>9.33</v>
      </c>
      <c r="O3593" s="5">
        <v>6.92</v>
      </c>
      <c r="P3593" s="5">
        <v>2.41</v>
      </c>
      <c r="Q3593" s="5">
        <f>#REF!*#REF!</f>
        <v>60999.8</v>
      </c>
      <c r="R3593" s="5">
        <v>21244.15</v>
      </c>
      <c r="S3593" s="5">
        <f>#REF!-#REF!</f>
        <v>-39755.65</v>
      </c>
      <c r="T3593" s="36">
        <f t="shared" si="56"/>
        <v>-0.65173410404624299</v>
      </c>
    </row>
    <row r="3594" spans="1:20" x14ac:dyDescent="0.2">
      <c r="A3594" s="25" t="s">
        <v>59</v>
      </c>
      <c r="B3594" s="25" t="s">
        <v>225</v>
      </c>
      <c r="C3594" s="25" t="s">
        <v>51</v>
      </c>
      <c r="D3594" s="25" t="s">
        <v>27</v>
      </c>
      <c r="E3594" s="25" t="s">
        <v>1915</v>
      </c>
      <c r="F3594" s="2">
        <v>42738</v>
      </c>
      <c r="G3594" s="23" t="str">
        <f>TEXT(Table2[[#This Row],[Order-Date]],"mmm")</f>
        <v>Jan</v>
      </c>
      <c r="H3594">
        <v>2017</v>
      </c>
      <c r="I3594">
        <v>173540055</v>
      </c>
      <c r="J3594" s="2">
        <v>42839</v>
      </c>
      <c r="K3594" s="23">
        <f>WEEKDAY(#REF!,1)</f>
        <v>6</v>
      </c>
      <c r="L3594" s="25">
        <f>IF(#REF!&gt;=#REF!,#REF!-#REF!,"")</f>
        <v>101</v>
      </c>
      <c r="M3594" s="4">
        <v>3214</v>
      </c>
      <c r="N3594" s="5">
        <v>437.2</v>
      </c>
      <c r="O3594" s="5">
        <v>263.33</v>
      </c>
      <c r="P3594" s="5">
        <v>173.87</v>
      </c>
      <c r="Q3594" s="5">
        <f>#REF!*#REF!</f>
        <v>846342.62</v>
      </c>
      <c r="R3594" s="5">
        <v>558818.18000000005</v>
      </c>
      <c r="S3594" s="5">
        <f>#REF!-#REF!</f>
        <v>-287524.44</v>
      </c>
      <c r="T3594" s="36">
        <f t="shared" si="56"/>
        <v>-0.33972581931416901</v>
      </c>
    </row>
    <row r="3595" spans="1:20" x14ac:dyDescent="0.2">
      <c r="A3595" s="25" t="s">
        <v>37</v>
      </c>
      <c r="B3595" s="25" t="s">
        <v>178</v>
      </c>
      <c r="C3595" s="25" t="s">
        <v>56</v>
      </c>
      <c r="D3595" s="25" t="s">
        <v>27</v>
      </c>
      <c r="E3595" s="25" t="s">
        <v>1918</v>
      </c>
      <c r="F3595" s="2">
        <v>40715</v>
      </c>
      <c r="G3595" s="23" t="str">
        <f>TEXT(Table2[[#This Row],[Order-Date]],"mmm")</f>
        <v>Jun</v>
      </c>
      <c r="H3595">
        <v>2011</v>
      </c>
      <c r="I3595">
        <v>426562488</v>
      </c>
      <c r="J3595" s="2">
        <v>40738</v>
      </c>
      <c r="K3595" s="23">
        <f>WEEKDAY(#REF!,1)</f>
        <v>5</v>
      </c>
      <c r="L3595" s="25">
        <f>IF(#REF!&gt;=#REF!,#REF!-#REF!,"")</f>
        <v>23</v>
      </c>
      <c r="M3595" s="4">
        <v>8174</v>
      </c>
      <c r="N3595" s="5">
        <v>421.89</v>
      </c>
      <c r="O3595" s="5">
        <v>364.69</v>
      </c>
      <c r="P3595" s="5">
        <v>57.2</v>
      </c>
      <c r="Q3595" s="5">
        <f>#REF!*#REF!</f>
        <v>2980976.06</v>
      </c>
      <c r="R3595" s="5">
        <v>467552.8</v>
      </c>
      <c r="S3595" s="5">
        <f>#REF!-#REF!</f>
        <v>-2513423.2599999998</v>
      </c>
      <c r="T3595" s="36">
        <f t="shared" si="56"/>
        <v>-0.84315445995228799</v>
      </c>
    </row>
    <row r="3596" spans="1:20" x14ac:dyDescent="0.2">
      <c r="A3596" s="25" t="s">
        <v>29</v>
      </c>
      <c r="B3596" s="25" t="s">
        <v>177</v>
      </c>
      <c r="C3596" s="25" t="s">
        <v>77</v>
      </c>
      <c r="D3596" s="25" t="s">
        <v>27</v>
      </c>
      <c r="E3596" s="25" t="s">
        <v>1915</v>
      </c>
      <c r="F3596" s="2">
        <v>40647</v>
      </c>
      <c r="G3596" s="23" t="str">
        <f>TEXT(Table2[[#This Row],[Order-Date]],"mmm")</f>
        <v>Apr</v>
      </c>
      <c r="H3596">
        <v>2011</v>
      </c>
      <c r="I3596">
        <v>305569112</v>
      </c>
      <c r="J3596" s="2">
        <v>40608</v>
      </c>
      <c r="K3596" s="23">
        <f>WEEKDAY(#REF!,1)</f>
        <v>1</v>
      </c>
      <c r="L3596" s="25" t="str">
        <f>IF(#REF!&gt;=#REF!,#REF!-#REF!,"")</f>
        <v/>
      </c>
      <c r="M3596" s="4">
        <v>3545</v>
      </c>
      <c r="N3596" s="5">
        <v>154.06</v>
      </c>
      <c r="O3596" s="5">
        <v>90.93</v>
      </c>
      <c r="P3596" s="5">
        <v>63.13</v>
      </c>
      <c r="Q3596" s="5">
        <f>#REF!*#REF!</f>
        <v>322346.84999999998</v>
      </c>
      <c r="R3596" s="5">
        <v>223795.85</v>
      </c>
      <c r="S3596" s="5">
        <f>#REF!-#REF!</f>
        <v>-98551.000000000102</v>
      </c>
      <c r="T3596" s="36">
        <f t="shared" si="56"/>
        <v>-0.30572968217310098</v>
      </c>
    </row>
    <row r="3597" spans="1:20" x14ac:dyDescent="0.2">
      <c r="A3597" s="25" t="s">
        <v>32</v>
      </c>
      <c r="B3597" s="25" t="s">
        <v>186</v>
      </c>
      <c r="C3597" s="25" t="s">
        <v>26</v>
      </c>
      <c r="D3597" s="25" t="s">
        <v>23</v>
      </c>
      <c r="E3597" s="25" t="s">
        <v>1918</v>
      </c>
      <c r="F3597" s="2">
        <v>40317</v>
      </c>
      <c r="G3597" s="23" t="str">
        <f>TEXT(Table2[[#This Row],[Order-Date]],"mmm")</f>
        <v>May</v>
      </c>
      <c r="H3597">
        <v>2010</v>
      </c>
      <c r="I3597">
        <v>679358756</v>
      </c>
      <c r="J3597" s="2">
        <v>40320</v>
      </c>
      <c r="K3597" s="23">
        <f>WEEKDAY(#REF!,1)</f>
        <v>7</v>
      </c>
      <c r="L3597" s="25">
        <f>IF(#REF!&gt;=#REF!,#REF!-#REF!,"")</f>
        <v>3</v>
      </c>
      <c r="M3597" s="4">
        <v>6208</v>
      </c>
      <c r="N3597" s="5">
        <v>152.58000000000001</v>
      </c>
      <c r="O3597" s="5">
        <v>97.44</v>
      </c>
      <c r="P3597" s="5">
        <v>55.14</v>
      </c>
      <c r="Q3597" s="5">
        <f>#REF!*#REF!</f>
        <v>604907.52000000002</v>
      </c>
      <c r="R3597" s="5">
        <v>342309.12</v>
      </c>
      <c r="S3597" s="5">
        <f>#REF!-#REF!</f>
        <v>-262598.40000000002</v>
      </c>
      <c r="T3597" s="36">
        <f t="shared" si="56"/>
        <v>-0.43411330049261099</v>
      </c>
    </row>
    <row r="3598" spans="1:20" x14ac:dyDescent="0.2">
      <c r="A3598" s="25" t="s">
        <v>37</v>
      </c>
      <c r="B3598" s="25" t="s">
        <v>102</v>
      </c>
      <c r="C3598" s="25" t="s">
        <v>85</v>
      </c>
      <c r="D3598" s="25" t="s">
        <v>23</v>
      </c>
      <c r="E3598" s="25" t="s">
        <v>1917</v>
      </c>
      <c r="F3598" s="2">
        <v>40666</v>
      </c>
      <c r="G3598" s="23" t="str">
        <f>TEXT(Table2[[#This Row],[Order-Date]],"mmm")</f>
        <v>May</v>
      </c>
      <c r="H3598">
        <v>2011</v>
      </c>
      <c r="I3598">
        <v>237042748</v>
      </c>
      <c r="J3598" s="2">
        <v>40606</v>
      </c>
      <c r="K3598" s="23">
        <f>WEEKDAY(#REF!,1)</f>
        <v>6</v>
      </c>
      <c r="L3598" s="25" t="str">
        <f>IF(#REF!&gt;=#REF!,#REF!-#REF!,"")</f>
        <v/>
      </c>
      <c r="M3598" s="4">
        <v>5072</v>
      </c>
      <c r="N3598" s="5">
        <v>668.27</v>
      </c>
      <c r="O3598" s="5">
        <v>502.54</v>
      </c>
      <c r="P3598" s="5">
        <v>165.73</v>
      </c>
      <c r="Q3598" s="5">
        <f>#REF!*#REF!</f>
        <v>2548882.88</v>
      </c>
      <c r="R3598" s="5">
        <v>840582.56</v>
      </c>
      <c r="S3598" s="5">
        <f>#REF!-#REF!</f>
        <v>-1708300.32</v>
      </c>
      <c r="T3598" s="36">
        <f t="shared" si="56"/>
        <v>-0.67021530624427905</v>
      </c>
    </row>
    <row r="3599" spans="1:20" x14ac:dyDescent="0.2">
      <c r="A3599" s="25" t="s">
        <v>46</v>
      </c>
      <c r="B3599" s="25" t="s">
        <v>75</v>
      </c>
      <c r="C3599" s="25" t="s">
        <v>31</v>
      </c>
      <c r="D3599" s="25" t="s">
        <v>27</v>
      </c>
      <c r="E3599" s="25" t="s">
        <v>1917</v>
      </c>
      <c r="F3599" s="2">
        <v>41552</v>
      </c>
      <c r="G3599" s="23" t="str">
        <f>TEXT(Table2[[#This Row],[Order-Date]],"mmm")</f>
        <v>Oct</v>
      </c>
      <c r="H3599">
        <v>2013</v>
      </c>
      <c r="I3599">
        <v>438044917</v>
      </c>
      <c r="J3599" s="2">
        <v>41411</v>
      </c>
      <c r="K3599" s="23">
        <f>WEEKDAY(#REF!,1)</f>
        <v>6</v>
      </c>
      <c r="L3599" s="25" t="str">
        <f>IF(#REF!&gt;=#REF!,#REF!-#REF!,"")</f>
        <v/>
      </c>
      <c r="M3599" s="4">
        <v>6080</v>
      </c>
      <c r="N3599" s="5">
        <v>47.45</v>
      </c>
      <c r="O3599" s="5">
        <v>31.79</v>
      </c>
      <c r="P3599" s="5">
        <v>15.66</v>
      </c>
      <c r="Q3599" s="5">
        <f>#REF!*#REF!</f>
        <v>193283.20000000001</v>
      </c>
      <c r="R3599" s="5">
        <v>95212.800000000003</v>
      </c>
      <c r="S3599" s="5">
        <f>#REF!-#REF!</f>
        <v>-98070.399999999994</v>
      </c>
      <c r="T3599" s="36">
        <f t="shared" si="56"/>
        <v>-0.50739226171752105</v>
      </c>
    </row>
    <row r="3600" spans="1:20" x14ac:dyDescent="0.2">
      <c r="A3600" s="25" t="s">
        <v>20</v>
      </c>
      <c r="B3600" s="25" t="s">
        <v>121</v>
      </c>
      <c r="C3600" s="25" t="s">
        <v>51</v>
      </c>
      <c r="D3600" s="25" t="s">
        <v>23</v>
      </c>
      <c r="E3600" s="25" t="s">
        <v>1918</v>
      </c>
      <c r="F3600" s="2">
        <v>40514</v>
      </c>
      <c r="G3600" s="23" t="str">
        <f>TEXT(Table2[[#This Row],[Order-Date]],"mmm")</f>
        <v>Dec</v>
      </c>
      <c r="H3600">
        <v>2010</v>
      </c>
      <c r="I3600">
        <v>562101590</v>
      </c>
      <c r="J3600" s="2">
        <v>40254</v>
      </c>
      <c r="K3600" s="23">
        <f>WEEKDAY(#REF!,1)</f>
        <v>4</v>
      </c>
      <c r="L3600" s="25" t="str">
        <f>IF(#REF!&gt;=#REF!,#REF!-#REF!,"")</f>
        <v/>
      </c>
      <c r="M3600" s="4">
        <v>7207</v>
      </c>
      <c r="N3600" s="5">
        <v>437.2</v>
      </c>
      <c r="O3600" s="5">
        <v>263.33</v>
      </c>
      <c r="P3600" s="5">
        <v>173.87</v>
      </c>
      <c r="Q3600" s="5">
        <f>#REF!*#REF!</f>
        <v>1897819.31</v>
      </c>
      <c r="R3600" s="5">
        <v>1253081.0900000001</v>
      </c>
      <c r="S3600" s="5">
        <f>#REF!-#REF!</f>
        <v>-644738.22</v>
      </c>
      <c r="T3600" s="36">
        <f t="shared" si="56"/>
        <v>-0.33972581931416901</v>
      </c>
    </row>
    <row r="3601" spans="1:20" x14ac:dyDescent="0.2">
      <c r="A3601" s="25" t="s">
        <v>46</v>
      </c>
      <c r="B3601" s="25" t="s">
        <v>172</v>
      </c>
      <c r="C3601" s="25" t="s">
        <v>77</v>
      </c>
      <c r="D3601" s="25" t="s">
        <v>27</v>
      </c>
      <c r="E3601" s="25" t="s">
        <v>1915</v>
      </c>
      <c r="F3601" s="2">
        <v>41870</v>
      </c>
      <c r="G3601" s="23" t="str">
        <f>TEXT(Table2[[#This Row],[Order-Date]],"mmm")</f>
        <v>Aug</v>
      </c>
      <c r="H3601">
        <v>2014</v>
      </c>
      <c r="I3601">
        <v>859261596</v>
      </c>
      <c r="J3601" s="2">
        <v>41911</v>
      </c>
      <c r="K3601" s="23">
        <f>WEEKDAY(#REF!,1)</f>
        <v>2</v>
      </c>
      <c r="L3601" s="25">
        <f>IF(#REF!&gt;=#REF!,#REF!-#REF!,"")</f>
        <v>41</v>
      </c>
      <c r="M3601" s="4">
        <v>3456</v>
      </c>
      <c r="N3601" s="5">
        <v>154.06</v>
      </c>
      <c r="O3601" s="5">
        <v>90.93</v>
      </c>
      <c r="P3601" s="5">
        <v>63.13</v>
      </c>
      <c r="Q3601" s="5">
        <f>#REF!*#REF!</f>
        <v>314254.08000000002</v>
      </c>
      <c r="R3601" s="5">
        <v>218177.28</v>
      </c>
      <c r="S3601" s="5">
        <f>#REF!-#REF!</f>
        <v>-96076.800000000003</v>
      </c>
      <c r="T3601" s="36">
        <f t="shared" si="56"/>
        <v>-0.30572968217309998</v>
      </c>
    </row>
    <row r="3602" spans="1:20" x14ac:dyDescent="0.2">
      <c r="A3602" s="25" t="s">
        <v>32</v>
      </c>
      <c r="B3602" s="25" t="s">
        <v>36</v>
      </c>
      <c r="C3602" s="25" t="s">
        <v>26</v>
      </c>
      <c r="D3602" s="25" t="s">
        <v>27</v>
      </c>
      <c r="E3602" s="25" t="s">
        <v>1918</v>
      </c>
      <c r="F3602" s="2">
        <v>40523</v>
      </c>
      <c r="G3602" s="23" t="str">
        <f>TEXT(Table2[[#This Row],[Order-Date]],"mmm")</f>
        <v>Dec</v>
      </c>
      <c r="H3602">
        <v>2010</v>
      </c>
      <c r="I3602">
        <v>299886262</v>
      </c>
      <c r="J3602" s="2">
        <v>40402</v>
      </c>
      <c r="K3602" s="23">
        <f>WEEKDAY(#REF!,1)</f>
        <v>5</v>
      </c>
      <c r="L3602" s="25" t="str">
        <f>IF(#REF!&gt;=#REF!,#REF!-#REF!,"")</f>
        <v/>
      </c>
      <c r="M3602" s="4">
        <v>1864</v>
      </c>
      <c r="N3602" s="5">
        <v>152.58000000000001</v>
      </c>
      <c r="O3602" s="5">
        <v>97.44</v>
      </c>
      <c r="P3602" s="5">
        <v>55.14</v>
      </c>
      <c r="Q3602" s="5">
        <f>#REF!*#REF!</f>
        <v>181628.16</v>
      </c>
      <c r="R3602" s="5">
        <v>102780.96</v>
      </c>
      <c r="S3602" s="5">
        <f>#REF!-#REF!</f>
        <v>-78847.199999999997</v>
      </c>
      <c r="T3602" s="36">
        <f t="shared" si="56"/>
        <v>-0.43411330049261099</v>
      </c>
    </row>
    <row r="3603" spans="1:20" x14ac:dyDescent="0.2">
      <c r="A3603" s="25" t="s">
        <v>37</v>
      </c>
      <c r="B3603" s="25" t="s">
        <v>178</v>
      </c>
      <c r="C3603" s="25" t="s">
        <v>77</v>
      </c>
      <c r="D3603" s="25" t="s">
        <v>27</v>
      </c>
      <c r="E3603" s="25" t="s">
        <v>1915</v>
      </c>
      <c r="F3603" s="2">
        <v>40214</v>
      </c>
      <c r="G3603" s="23" t="str">
        <f>TEXT(Table2[[#This Row],[Order-Date]],"mmm")</f>
        <v>Feb</v>
      </c>
      <c r="H3603">
        <v>2010</v>
      </c>
      <c r="I3603">
        <v>624649417</v>
      </c>
      <c r="J3603" s="2">
        <v>40324</v>
      </c>
      <c r="K3603" s="23">
        <f>WEEKDAY(#REF!,1)</f>
        <v>4</v>
      </c>
      <c r="L3603" s="25">
        <f>IF(#REF!&gt;=#REF!,#REF!-#REF!,"")</f>
        <v>110</v>
      </c>
      <c r="M3603" s="4">
        <v>6498</v>
      </c>
      <c r="N3603" s="5">
        <v>154.06</v>
      </c>
      <c r="O3603" s="5">
        <v>90.93</v>
      </c>
      <c r="P3603" s="5">
        <v>63.13</v>
      </c>
      <c r="Q3603" s="5">
        <f>#REF!*#REF!</f>
        <v>590863.14</v>
      </c>
      <c r="R3603" s="5">
        <v>410218.74</v>
      </c>
      <c r="S3603" s="5">
        <f>#REF!-#REF!</f>
        <v>-180644.4</v>
      </c>
      <c r="T3603" s="36">
        <f t="shared" si="56"/>
        <v>-0.30572968217309998</v>
      </c>
    </row>
    <row r="3604" spans="1:20" x14ac:dyDescent="0.2">
      <c r="A3604" s="25" t="s">
        <v>37</v>
      </c>
      <c r="B3604" s="25" t="s">
        <v>155</v>
      </c>
      <c r="C3604" s="25" t="s">
        <v>65</v>
      </c>
      <c r="D3604" s="25" t="s">
        <v>23</v>
      </c>
      <c r="E3604" s="25" t="s">
        <v>1918</v>
      </c>
      <c r="F3604" s="2">
        <v>40356</v>
      </c>
      <c r="G3604" s="23" t="str">
        <f>TEXT(Table2[[#This Row],[Order-Date]],"mmm")</f>
        <v>Jun</v>
      </c>
      <c r="H3604">
        <v>2010</v>
      </c>
      <c r="I3604">
        <v>494537389</v>
      </c>
      <c r="J3604" s="2">
        <v>40390</v>
      </c>
      <c r="K3604" s="23">
        <f>WEEKDAY(#REF!,1)</f>
        <v>7</v>
      </c>
      <c r="L3604" s="25">
        <f>IF(#REF!&gt;=#REF!,#REF!-#REF!,"")</f>
        <v>34</v>
      </c>
      <c r="M3604" s="4">
        <v>3458</v>
      </c>
      <c r="N3604" s="5">
        <v>9.33</v>
      </c>
      <c r="O3604" s="5">
        <v>6.92</v>
      </c>
      <c r="P3604" s="5">
        <v>2.41</v>
      </c>
      <c r="Q3604" s="5">
        <f>#REF!*#REF!</f>
        <v>23929.360000000001</v>
      </c>
      <c r="R3604" s="5">
        <v>8333.7800000000007</v>
      </c>
      <c r="S3604" s="5">
        <f>#REF!-#REF!</f>
        <v>-15595.58</v>
      </c>
      <c r="T3604" s="36">
        <f t="shared" si="56"/>
        <v>-0.65173410404624299</v>
      </c>
    </row>
    <row r="3605" spans="1:20" x14ac:dyDescent="0.2">
      <c r="A3605" s="25" t="s">
        <v>46</v>
      </c>
      <c r="B3605" s="25" t="s">
        <v>143</v>
      </c>
      <c r="C3605" s="25" t="s">
        <v>22</v>
      </c>
      <c r="D3605" s="25" t="s">
        <v>23</v>
      </c>
      <c r="E3605" s="25" t="s">
        <v>1916</v>
      </c>
      <c r="F3605" s="2">
        <v>41501</v>
      </c>
      <c r="G3605" s="23" t="str">
        <f>TEXT(Table2[[#This Row],[Order-Date]],"mmm")</f>
        <v>Aug</v>
      </c>
      <c r="H3605">
        <v>2013</v>
      </c>
      <c r="I3605">
        <v>440849006</v>
      </c>
      <c r="J3605" s="2">
        <v>41541</v>
      </c>
      <c r="K3605" s="23">
        <f>WEEKDAY(#REF!,1)</f>
        <v>3</v>
      </c>
      <c r="L3605" s="25">
        <f>IF(#REF!&gt;=#REF!,#REF!-#REF!,"")</f>
        <v>40</v>
      </c>
      <c r="M3605" s="4">
        <v>5872</v>
      </c>
      <c r="N3605" s="5">
        <v>255.28</v>
      </c>
      <c r="O3605" s="5">
        <v>159.41999999999999</v>
      </c>
      <c r="P3605" s="5">
        <v>95.86</v>
      </c>
      <c r="Q3605" s="5">
        <f>#REF!*#REF!</f>
        <v>936114.24</v>
      </c>
      <c r="R3605" s="5">
        <v>562889.92000000004</v>
      </c>
      <c r="S3605" s="5">
        <f>#REF!-#REF!</f>
        <v>-373224.32</v>
      </c>
      <c r="T3605" s="36">
        <f t="shared" si="56"/>
        <v>-0.39869527035503699</v>
      </c>
    </row>
    <row r="3606" spans="1:20" x14ac:dyDescent="0.2">
      <c r="A3606" s="25" t="s">
        <v>46</v>
      </c>
      <c r="B3606" s="25" t="s">
        <v>47</v>
      </c>
      <c r="C3606" s="25" t="s">
        <v>26</v>
      </c>
      <c r="D3606" s="25" t="s">
        <v>27</v>
      </c>
      <c r="E3606" s="25" t="s">
        <v>1915</v>
      </c>
      <c r="F3606" s="2">
        <v>42315</v>
      </c>
      <c r="G3606" s="23" t="str">
        <f>TEXT(Table2[[#This Row],[Order-Date]],"mmm")</f>
        <v>Nov</v>
      </c>
      <c r="H3606">
        <v>2015</v>
      </c>
      <c r="I3606">
        <v>615195596</v>
      </c>
      <c r="J3606" s="2">
        <v>42240</v>
      </c>
      <c r="K3606" s="23">
        <f>WEEKDAY(#REF!,1)</f>
        <v>2</v>
      </c>
      <c r="L3606" s="25" t="str">
        <f>IF(#REF!&gt;=#REF!,#REF!-#REF!,"")</f>
        <v/>
      </c>
      <c r="M3606" s="4">
        <v>8903</v>
      </c>
      <c r="N3606" s="5">
        <v>152.58000000000001</v>
      </c>
      <c r="O3606" s="5">
        <v>97.44</v>
      </c>
      <c r="P3606" s="5">
        <v>55.14</v>
      </c>
      <c r="Q3606" s="5">
        <f>#REF!*#REF!</f>
        <v>867508.32</v>
      </c>
      <c r="R3606" s="5">
        <v>490911.42</v>
      </c>
      <c r="S3606" s="5">
        <f>#REF!-#REF!</f>
        <v>-376596.9</v>
      </c>
      <c r="T3606" s="36">
        <f t="shared" si="56"/>
        <v>-0.43411330049261099</v>
      </c>
    </row>
    <row r="3607" spans="1:20" x14ac:dyDescent="0.2">
      <c r="A3607" s="25" t="s">
        <v>46</v>
      </c>
      <c r="B3607" s="25" t="s">
        <v>47</v>
      </c>
      <c r="C3607" s="25" t="s">
        <v>22</v>
      </c>
      <c r="D3607" s="25" t="s">
        <v>27</v>
      </c>
      <c r="E3607" s="25" t="s">
        <v>1916</v>
      </c>
      <c r="F3607" s="2">
        <v>42411</v>
      </c>
      <c r="G3607" s="23" t="str">
        <f>TEXT(Table2[[#This Row],[Order-Date]],"mmm")</f>
        <v>Feb</v>
      </c>
      <c r="H3607">
        <v>2016</v>
      </c>
      <c r="I3607">
        <v>339500987</v>
      </c>
      <c r="J3607" s="2">
        <v>42502</v>
      </c>
      <c r="K3607" s="23">
        <f>WEEKDAY(#REF!,1)</f>
        <v>5</v>
      </c>
      <c r="L3607" s="25">
        <f>IF(#REF!&gt;=#REF!,#REF!-#REF!,"")</f>
        <v>91</v>
      </c>
      <c r="M3607" s="4">
        <v>4741</v>
      </c>
      <c r="N3607" s="5">
        <v>255.28</v>
      </c>
      <c r="O3607" s="5">
        <v>159.41999999999999</v>
      </c>
      <c r="P3607" s="5">
        <v>95.86</v>
      </c>
      <c r="Q3607" s="5">
        <f>#REF!*#REF!</f>
        <v>755810.22</v>
      </c>
      <c r="R3607" s="5">
        <v>454472.26</v>
      </c>
      <c r="S3607" s="5">
        <f>#REF!-#REF!</f>
        <v>-301337.96000000002</v>
      </c>
      <c r="T3607" s="36">
        <f t="shared" si="56"/>
        <v>-0.39869527035503699</v>
      </c>
    </row>
    <row r="3608" spans="1:20" x14ac:dyDescent="0.2">
      <c r="A3608" s="25" t="s">
        <v>46</v>
      </c>
      <c r="B3608" s="25" t="s">
        <v>103</v>
      </c>
      <c r="C3608" s="25" t="s">
        <v>42</v>
      </c>
      <c r="D3608" s="25" t="s">
        <v>23</v>
      </c>
      <c r="E3608" s="25" t="s">
        <v>1917</v>
      </c>
      <c r="F3608" s="2">
        <v>40795</v>
      </c>
      <c r="G3608" s="23" t="str">
        <f>TEXT(Table2[[#This Row],[Order-Date]],"mmm")</f>
        <v>Sep</v>
      </c>
      <c r="H3608">
        <v>2011</v>
      </c>
      <c r="I3608">
        <v>356001508</v>
      </c>
      <c r="J3608" s="2">
        <v>40803</v>
      </c>
      <c r="K3608" s="23">
        <f>WEEKDAY(#REF!,1)</f>
        <v>7</v>
      </c>
      <c r="L3608" s="25">
        <f>IF(#REF!&gt;=#REF!,#REF!-#REF!,"")</f>
        <v>8</v>
      </c>
      <c r="M3608" s="4">
        <v>7612</v>
      </c>
      <c r="N3608" s="5">
        <v>109.28</v>
      </c>
      <c r="O3608" s="5">
        <v>35.840000000000003</v>
      </c>
      <c r="P3608" s="5">
        <v>73.44</v>
      </c>
      <c r="Q3608" s="5">
        <f>#REF!*#REF!</f>
        <v>272814.08000000002</v>
      </c>
      <c r="R3608" s="5">
        <v>559025.28</v>
      </c>
      <c r="S3608" s="5">
        <f>#REF!-#REF!</f>
        <v>286211.20000000001</v>
      </c>
      <c r="T3608" s="36">
        <f t="shared" si="56"/>
        <v>1.0491071428571399</v>
      </c>
    </row>
    <row r="3609" spans="1:20" x14ac:dyDescent="0.2">
      <c r="A3609" s="25" t="s">
        <v>40</v>
      </c>
      <c r="B3609" s="25" t="s">
        <v>203</v>
      </c>
      <c r="C3609" s="25" t="s">
        <v>22</v>
      </c>
      <c r="D3609" s="25" t="s">
        <v>23</v>
      </c>
      <c r="E3609" s="25" t="s">
        <v>1917</v>
      </c>
      <c r="F3609" s="2">
        <v>41716</v>
      </c>
      <c r="G3609" s="23" t="str">
        <f>TEXT(Table2[[#This Row],[Order-Date]],"mmm")</f>
        <v>Mar</v>
      </c>
      <c r="H3609">
        <v>2014</v>
      </c>
      <c r="I3609">
        <v>577245986</v>
      </c>
      <c r="J3609" s="2">
        <v>41725</v>
      </c>
      <c r="K3609" s="23">
        <f>WEEKDAY(#REF!,1)</f>
        <v>5</v>
      </c>
      <c r="L3609" s="25">
        <f>IF(#REF!&gt;=#REF!,#REF!-#REF!,"")</f>
        <v>9</v>
      </c>
      <c r="M3609" s="4">
        <v>8770</v>
      </c>
      <c r="N3609" s="5">
        <v>255.28</v>
      </c>
      <c r="O3609" s="5">
        <v>159.41999999999999</v>
      </c>
      <c r="P3609" s="5">
        <v>95.86</v>
      </c>
      <c r="Q3609" s="5">
        <f>#REF!*#REF!</f>
        <v>1398113.4</v>
      </c>
      <c r="R3609" s="5">
        <v>840692.2</v>
      </c>
      <c r="S3609" s="5">
        <f>#REF!-#REF!</f>
        <v>-557421.19999999995</v>
      </c>
      <c r="T3609" s="36">
        <f t="shared" si="56"/>
        <v>-0.39869527035503699</v>
      </c>
    </row>
    <row r="3610" spans="1:20" x14ac:dyDescent="0.2">
      <c r="A3610" s="25" t="s">
        <v>29</v>
      </c>
      <c r="B3610" s="25" t="s">
        <v>204</v>
      </c>
      <c r="C3610" s="25" t="s">
        <v>26</v>
      </c>
      <c r="D3610" s="25" t="s">
        <v>27</v>
      </c>
      <c r="E3610" s="25" t="s">
        <v>1918</v>
      </c>
      <c r="F3610" s="2">
        <v>42690</v>
      </c>
      <c r="G3610" s="23" t="str">
        <f>TEXT(Table2[[#This Row],[Order-Date]],"mmm")</f>
        <v>Nov</v>
      </c>
      <c r="H3610">
        <v>2016</v>
      </c>
      <c r="I3610">
        <v>536095750</v>
      </c>
      <c r="J3610" s="2">
        <v>42730</v>
      </c>
      <c r="K3610" s="23">
        <f>WEEKDAY(#REF!,1)</f>
        <v>2</v>
      </c>
      <c r="L3610" s="25">
        <f>IF(#REF!&gt;=#REF!,#REF!-#REF!,"")</f>
        <v>40</v>
      </c>
      <c r="M3610" s="4">
        <v>1500</v>
      </c>
      <c r="N3610" s="5">
        <v>152.58000000000001</v>
      </c>
      <c r="O3610" s="5">
        <v>97.44</v>
      </c>
      <c r="P3610" s="5">
        <v>55.14</v>
      </c>
      <c r="Q3610" s="5">
        <f>#REF!*#REF!</f>
        <v>146160</v>
      </c>
      <c r="R3610" s="5">
        <v>82710</v>
      </c>
      <c r="S3610" s="5">
        <f>#REF!-#REF!</f>
        <v>-63450</v>
      </c>
      <c r="T3610" s="36">
        <f t="shared" si="56"/>
        <v>-0.43411330049261099</v>
      </c>
    </row>
    <row r="3611" spans="1:20" x14ac:dyDescent="0.2">
      <c r="A3611" s="25" t="s">
        <v>46</v>
      </c>
      <c r="B3611" s="25" t="s">
        <v>142</v>
      </c>
      <c r="C3611" s="25" t="s">
        <v>65</v>
      </c>
      <c r="D3611" s="25" t="s">
        <v>27</v>
      </c>
      <c r="E3611" s="25" t="s">
        <v>1918</v>
      </c>
      <c r="F3611" s="2">
        <v>42856</v>
      </c>
      <c r="G3611" s="23" t="str">
        <f>TEXT(Table2[[#This Row],[Order-Date]],"mmm")</f>
        <v>May</v>
      </c>
      <c r="H3611">
        <v>2017</v>
      </c>
      <c r="I3611">
        <v>735724627</v>
      </c>
      <c r="J3611" s="2">
        <v>42781</v>
      </c>
      <c r="K3611" s="23">
        <f>WEEKDAY(#REF!,1)</f>
        <v>4</v>
      </c>
      <c r="L3611" s="25" t="str">
        <f>IF(#REF!&gt;=#REF!,#REF!-#REF!,"")</f>
        <v/>
      </c>
      <c r="M3611" s="4">
        <v>6122</v>
      </c>
      <c r="N3611" s="5">
        <v>9.33</v>
      </c>
      <c r="O3611" s="5">
        <v>6.92</v>
      </c>
      <c r="P3611" s="5">
        <v>2.41</v>
      </c>
      <c r="Q3611" s="5">
        <f>#REF!*#REF!</f>
        <v>42364.24</v>
      </c>
      <c r="R3611" s="5">
        <v>14754.02</v>
      </c>
      <c r="S3611" s="5">
        <f>#REF!-#REF!</f>
        <v>-27610.22</v>
      </c>
      <c r="T3611" s="36">
        <f t="shared" si="56"/>
        <v>-0.65173410404624299</v>
      </c>
    </row>
    <row r="3612" spans="1:20" x14ac:dyDescent="0.2">
      <c r="A3612" s="25" t="s">
        <v>20</v>
      </c>
      <c r="B3612" s="25" t="s">
        <v>167</v>
      </c>
      <c r="C3612" s="25" t="s">
        <v>31</v>
      </c>
      <c r="D3612" s="25" t="s">
        <v>23</v>
      </c>
      <c r="E3612" s="25" t="s">
        <v>1916</v>
      </c>
      <c r="F3612" s="2">
        <v>41365</v>
      </c>
      <c r="G3612" s="23" t="str">
        <f>TEXT(Table2[[#This Row],[Order-Date]],"mmm")</f>
        <v>Apr</v>
      </c>
      <c r="H3612">
        <v>2013</v>
      </c>
      <c r="I3612">
        <v>399618947</v>
      </c>
      <c r="J3612" s="2">
        <v>41293</v>
      </c>
      <c r="K3612" s="23">
        <f>WEEKDAY(#REF!,1)</f>
        <v>7</v>
      </c>
      <c r="L3612" s="25" t="str">
        <f>IF(#REF!&gt;=#REF!,#REF!-#REF!,"")</f>
        <v/>
      </c>
      <c r="M3612" s="4">
        <v>4982</v>
      </c>
      <c r="N3612" s="5">
        <v>47.45</v>
      </c>
      <c r="O3612" s="5">
        <v>31.79</v>
      </c>
      <c r="P3612" s="5">
        <v>15.66</v>
      </c>
      <c r="Q3612" s="5">
        <f>#REF!*#REF!</f>
        <v>158377.78</v>
      </c>
      <c r="R3612" s="5">
        <v>78018.12</v>
      </c>
      <c r="S3612" s="5">
        <f>#REF!-#REF!</f>
        <v>-80359.66</v>
      </c>
      <c r="T3612" s="36">
        <f t="shared" si="56"/>
        <v>-0.50739226171752105</v>
      </c>
    </row>
    <row r="3613" spans="1:20" x14ac:dyDescent="0.2">
      <c r="A3613" s="25" t="s">
        <v>29</v>
      </c>
      <c r="B3613" s="25" t="s">
        <v>138</v>
      </c>
      <c r="C3613" s="25" t="s">
        <v>85</v>
      </c>
      <c r="D3613" s="25" t="s">
        <v>27</v>
      </c>
      <c r="E3613" s="25" t="s">
        <v>1916</v>
      </c>
      <c r="F3613" s="2">
        <v>42256</v>
      </c>
      <c r="G3613" s="23" t="str">
        <f>TEXT(Table2[[#This Row],[Order-Date]],"mmm")</f>
        <v>Sep</v>
      </c>
      <c r="H3613">
        <v>2015</v>
      </c>
      <c r="I3613">
        <v>621577537</v>
      </c>
      <c r="J3613" s="2">
        <v>42263</v>
      </c>
      <c r="K3613" s="23">
        <f>WEEKDAY(#REF!,1)</f>
        <v>4</v>
      </c>
      <c r="L3613" s="25">
        <f>IF(#REF!&gt;=#REF!,#REF!-#REF!,"")</f>
        <v>7</v>
      </c>
      <c r="M3613" s="4">
        <v>7461</v>
      </c>
      <c r="N3613" s="5">
        <v>668.27</v>
      </c>
      <c r="O3613" s="5">
        <v>502.54</v>
      </c>
      <c r="P3613" s="5">
        <v>165.73</v>
      </c>
      <c r="Q3613" s="5">
        <f>#REF!*#REF!</f>
        <v>3749450.94</v>
      </c>
      <c r="R3613" s="5">
        <v>1236511.53</v>
      </c>
      <c r="S3613" s="5">
        <f>#REF!-#REF!</f>
        <v>-2512939.41</v>
      </c>
      <c r="T3613" s="36">
        <f t="shared" si="56"/>
        <v>-0.67021530624427905</v>
      </c>
    </row>
    <row r="3614" spans="1:20" x14ac:dyDescent="0.2">
      <c r="A3614" s="25" t="s">
        <v>46</v>
      </c>
      <c r="B3614" s="25" t="s">
        <v>108</v>
      </c>
      <c r="C3614" s="25" t="s">
        <v>51</v>
      </c>
      <c r="D3614" s="25" t="s">
        <v>23</v>
      </c>
      <c r="E3614" s="25" t="s">
        <v>1917</v>
      </c>
      <c r="F3614" s="2">
        <v>41715</v>
      </c>
      <c r="G3614" s="23" t="str">
        <f>TEXT(Table2[[#This Row],[Order-Date]],"mmm")</f>
        <v>Mar</v>
      </c>
      <c r="H3614">
        <v>2014</v>
      </c>
      <c r="I3614">
        <v>315711724</v>
      </c>
      <c r="J3614" s="2">
        <v>41855</v>
      </c>
      <c r="K3614" s="23">
        <f>WEEKDAY(#REF!,1)</f>
        <v>2</v>
      </c>
      <c r="L3614" s="25">
        <f>IF(#REF!&gt;=#REF!,#REF!-#REF!,"")</f>
        <v>140</v>
      </c>
      <c r="M3614" s="4">
        <v>4970</v>
      </c>
      <c r="N3614" s="5">
        <v>437.2</v>
      </c>
      <c r="O3614" s="5">
        <v>263.33</v>
      </c>
      <c r="P3614" s="5">
        <v>173.87</v>
      </c>
      <c r="Q3614" s="5">
        <f>#REF!*#REF!</f>
        <v>1308750.1000000001</v>
      </c>
      <c r="R3614" s="5">
        <v>864133.9</v>
      </c>
      <c r="S3614" s="5">
        <f>#REF!-#REF!</f>
        <v>-444616.2</v>
      </c>
      <c r="T3614" s="36">
        <f t="shared" si="56"/>
        <v>-0.33972581931416901</v>
      </c>
    </row>
    <row r="3615" spans="1:20" x14ac:dyDescent="0.2">
      <c r="A3615" s="25" t="s">
        <v>32</v>
      </c>
      <c r="B3615" s="25" t="s">
        <v>170</v>
      </c>
      <c r="C3615" s="25" t="s">
        <v>51</v>
      </c>
      <c r="D3615" s="25" t="s">
        <v>23</v>
      </c>
      <c r="E3615" s="25" t="s">
        <v>1917</v>
      </c>
      <c r="F3615" s="2">
        <v>40233</v>
      </c>
      <c r="G3615" s="23" t="str">
        <f>TEXT(Table2[[#This Row],[Order-Date]],"mmm")</f>
        <v>Feb</v>
      </c>
      <c r="H3615">
        <v>2010</v>
      </c>
      <c r="I3615">
        <v>266445338</v>
      </c>
      <c r="J3615" s="2">
        <v>40237</v>
      </c>
      <c r="K3615" s="23">
        <f>WEEKDAY(#REF!,1)</f>
        <v>1</v>
      </c>
      <c r="L3615" s="25">
        <f>IF(#REF!&gt;=#REF!,#REF!-#REF!,"")</f>
        <v>4</v>
      </c>
      <c r="M3615" s="4">
        <v>5951</v>
      </c>
      <c r="N3615" s="5">
        <v>437.2</v>
      </c>
      <c r="O3615" s="5">
        <v>263.33</v>
      </c>
      <c r="P3615" s="5">
        <v>173.87</v>
      </c>
      <c r="Q3615" s="5">
        <f>#REF!*#REF!</f>
        <v>1567076.83</v>
      </c>
      <c r="R3615" s="5">
        <v>1034700.37</v>
      </c>
      <c r="S3615" s="5">
        <f>#REF!-#REF!</f>
        <v>-532376.46</v>
      </c>
      <c r="T3615" s="36">
        <f t="shared" si="56"/>
        <v>-0.33972581931416901</v>
      </c>
    </row>
    <row r="3616" spans="1:20" x14ac:dyDescent="0.2">
      <c r="A3616" s="25" t="s">
        <v>32</v>
      </c>
      <c r="B3616" s="25" t="s">
        <v>149</v>
      </c>
      <c r="C3616" s="25" t="s">
        <v>31</v>
      </c>
      <c r="D3616" s="25" t="s">
        <v>27</v>
      </c>
      <c r="E3616" s="25" t="s">
        <v>1918</v>
      </c>
      <c r="F3616" s="2">
        <v>41546</v>
      </c>
      <c r="G3616" s="23" t="str">
        <f>TEXT(Table2[[#This Row],[Order-Date]],"mmm")</f>
        <v>Sep</v>
      </c>
      <c r="H3616">
        <v>2013</v>
      </c>
      <c r="I3616">
        <v>878514707</v>
      </c>
      <c r="J3616" s="2">
        <v>41588</v>
      </c>
      <c r="K3616" s="23">
        <f>WEEKDAY(#REF!,1)</f>
        <v>1</v>
      </c>
      <c r="L3616" s="25">
        <f>IF(#REF!&gt;=#REF!,#REF!-#REF!,"")</f>
        <v>42</v>
      </c>
      <c r="M3616" s="4">
        <v>879</v>
      </c>
      <c r="N3616" s="5">
        <v>47.45</v>
      </c>
      <c r="O3616" s="5">
        <v>31.79</v>
      </c>
      <c r="P3616" s="5">
        <v>15.66</v>
      </c>
      <c r="Q3616" s="5">
        <f>#REF!*#REF!</f>
        <v>27943.41</v>
      </c>
      <c r="R3616" s="5">
        <v>13765.14</v>
      </c>
      <c r="S3616" s="5">
        <f>#REF!-#REF!</f>
        <v>-14178.27</v>
      </c>
      <c r="T3616" s="36">
        <f t="shared" si="56"/>
        <v>-0.50739226171752105</v>
      </c>
    </row>
    <row r="3617" spans="1:20" x14ac:dyDescent="0.2">
      <c r="A3617" s="25" t="s">
        <v>29</v>
      </c>
      <c r="B3617" s="25" t="s">
        <v>58</v>
      </c>
      <c r="C3617" s="25" t="s">
        <v>51</v>
      </c>
      <c r="D3617" s="25" t="s">
        <v>27</v>
      </c>
      <c r="E3617" s="25" t="s">
        <v>1917</v>
      </c>
      <c r="F3617" s="2">
        <v>42891</v>
      </c>
      <c r="G3617" s="23" t="str">
        <f>TEXT(Table2[[#This Row],[Order-Date]],"mmm")</f>
        <v>Jun</v>
      </c>
      <c r="H3617">
        <v>2017</v>
      </c>
      <c r="I3617">
        <v>826968657</v>
      </c>
      <c r="J3617" s="2">
        <v>42901</v>
      </c>
      <c r="K3617" s="23">
        <f>WEEKDAY(#REF!,1)</f>
        <v>5</v>
      </c>
      <c r="L3617" s="25">
        <f>IF(#REF!&gt;=#REF!,#REF!-#REF!,"")</f>
        <v>10</v>
      </c>
      <c r="M3617" s="4">
        <v>7258</v>
      </c>
      <c r="N3617" s="5">
        <v>437.2</v>
      </c>
      <c r="O3617" s="5">
        <v>263.33</v>
      </c>
      <c r="P3617" s="5">
        <v>173.87</v>
      </c>
      <c r="Q3617" s="5">
        <f>#REF!*#REF!</f>
        <v>1911249.14</v>
      </c>
      <c r="R3617" s="5">
        <v>1261948.46</v>
      </c>
      <c r="S3617" s="5">
        <f>#REF!-#REF!</f>
        <v>-649300.68000000005</v>
      </c>
      <c r="T3617" s="36">
        <f t="shared" si="56"/>
        <v>-0.33972581931416901</v>
      </c>
    </row>
    <row r="3618" spans="1:20" x14ac:dyDescent="0.2">
      <c r="A3618" s="25" t="s">
        <v>46</v>
      </c>
      <c r="B3618" s="25" t="s">
        <v>222</v>
      </c>
      <c r="C3618" s="25" t="s">
        <v>34</v>
      </c>
      <c r="D3618" s="25" t="s">
        <v>27</v>
      </c>
      <c r="E3618" s="25" t="s">
        <v>1916</v>
      </c>
      <c r="F3618" s="2">
        <v>41777</v>
      </c>
      <c r="G3618" s="23" t="str">
        <f>TEXT(Table2[[#This Row],[Order-Date]],"mmm")</f>
        <v>May</v>
      </c>
      <c r="H3618">
        <v>2014</v>
      </c>
      <c r="I3618">
        <v>207168519</v>
      </c>
      <c r="J3618" s="2">
        <v>41797</v>
      </c>
      <c r="K3618" s="23">
        <f>WEEKDAY(#REF!,1)</f>
        <v>7</v>
      </c>
      <c r="L3618" s="25">
        <f>IF(#REF!&gt;=#REF!,#REF!-#REF!,"")</f>
        <v>20</v>
      </c>
      <c r="M3618" s="4">
        <v>4623</v>
      </c>
      <c r="N3618" s="5">
        <v>205.7</v>
      </c>
      <c r="O3618" s="5">
        <v>117.11</v>
      </c>
      <c r="P3618" s="5">
        <v>88.59</v>
      </c>
      <c r="Q3618" s="5">
        <f>#REF!*#REF!</f>
        <v>541399.53</v>
      </c>
      <c r="R3618" s="5">
        <v>409551.57</v>
      </c>
      <c r="S3618" s="5">
        <f>#REF!-#REF!</f>
        <v>-131847.96</v>
      </c>
      <c r="T3618" s="36">
        <f t="shared" si="56"/>
        <v>-0.24353172231235601</v>
      </c>
    </row>
    <row r="3619" spans="1:20" x14ac:dyDescent="0.2">
      <c r="A3619" s="25" t="s">
        <v>20</v>
      </c>
      <c r="B3619" s="25" t="s">
        <v>21</v>
      </c>
      <c r="C3619" s="25" t="s">
        <v>22</v>
      </c>
      <c r="D3619" s="25" t="s">
        <v>23</v>
      </c>
      <c r="E3619" s="25" t="s">
        <v>1916</v>
      </c>
      <c r="F3619" s="2">
        <v>40368</v>
      </c>
      <c r="G3619" s="23" t="str">
        <f>TEXT(Table2[[#This Row],[Order-Date]],"mmm")</f>
        <v>Jul</v>
      </c>
      <c r="H3619">
        <v>2010</v>
      </c>
      <c r="I3619">
        <v>984788119</v>
      </c>
      <c r="J3619" s="2">
        <v>40492</v>
      </c>
      <c r="K3619" s="23">
        <f>WEEKDAY(#REF!,1)</f>
        <v>4</v>
      </c>
      <c r="L3619" s="25">
        <f>IF(#REF!&gt;=#REF!,#REF!-#REF!,"")</f>
        <v>124</v>
      </c>
      <c r="M3619" s="4">
        <v>9544</v>
      </c>
      <c r="N3619" s="5">
        <v>255.28</v>
      </c>
      <c r="O3619" s="5">
        <v>159.41999999999999</v>
      </c>
      <c r="P3619" s="5">
        <v>95.86</v>
      </c>
      <c r="Q3619" s="5">
        <f>#REF!*#REF!</f>
        <v>1521504.48</v>
      </c>
      <c r="R3619" s="5">
        <v>914887.84</v>
      </c>
      <c r="S3619" s="5">
        <f>#REF!-#REF!</f>
        <v>-606616.64</v>
      </c>
      <c r="T3619" s="36">
        <f t="shared" si="56"/>
        <v>-0.39869527035503699</v>
      </c>
    </row>
    <row r="3620" spans="1:20" x14ac:dyDescent="0.2">
      <c r="A3620" s="25" t="s">
        <v>46</v>
      </c>
      <c r="B3620" s="25" t="s">
        <v>132</v>
      </c>
      <c r="C3620" s="25" t="s">
        <v>51</v>
      </c>
      <c r="D3620" s="25" t="s">
        <v>27</v>
      </c>
      <c r="E3620" s="25" t="s">
        <v>1915</v>
      </c>
      <c r="F3620" s="2">
        <v>41428</v>
      </c>
      <c r="G3620" s="23" t="str">
        <f>TEXT(Table2[[#This Row],[Order-Date]],"mmm")</f>
        <v>Jun</v>
      </c>
      <c r="H3620">
        <v>2013</v>
      </c>
      <c r="I3620">
        <v>245813786</v>
      </c>
      <c r="J3620" s="2">
        <v>41611</v>
      </c>
      <c r="K3620" s="23">
        <f>WEEKDAY(#REF!,1)</f>
        <v>3</v>
      </c>
      <c r="L3620" s="25">
        <f>IF(#REF!&gt;=#REF!,#REF!-#REF!,"")</f>
        <v>183</v>
      </c>
      <c r="M3620" s="4">
        <v>617</v>
      </c>
      <c r="N3620" s="5">
        <v>437.2</v>
      </c>
      <c r="O3620" s="5">
        <v>263.33</v>
      </c>
      <c r="P3620" s="5">
        <v>173.87</v>
      </c>
      <c r="Q3620" s="5">
        <f>#REF!*#REF!</f>
        <v>162474.60999999999</v>
      </c>
      <c r="R3620" s="5">
        <v>107277.79</v>
      </c>
      <c r="S3620" s="5">
        <f>#REF!-#REF!</f>
        <v>-55196.82</v>
      </c>
      <c r="T3620" s="36">
        <f t="shared" si="56"/>
        <v>-0.33972581931416901</v>
      </c>
    </row>
    <row r="3621" spans="1:20" x14ac:dyDescent="0.2">
      <c r="A3621" s="25" t="s">
        <v>29</v>
      </c>
      <c r="B3621" s="25" t="s">
        <v>69</v>
      </c>
      <c r="C3621" s="25" t="s">
        <v>85</v>
      </c>
      <c r="D3621" s="25" t="s">
        <v>27</v>
      </c>
      <c r="E3621" s="25" t="s">
        <v>1916</v>
      </c>
      <c r="F3621" s="2">
        <v>40507</v>
      </c>
      <c r="G3621" s="23" t="str">
        <f>TEXT(Table2[[#This Row],[Order-Date]],"mmm")</f>
        <v>Nov</v>
      </c>
      <c r="H3621">
        <v>2010</v>
      </c>
      <c r="I3621">
        <v>546544349</v>
      </c>
      <c r="J3621" s="2">
        <v>40524</v>
      </c>
      <c r="K3621" s="23">
        <f>WEEKDAY(#REF!,1)</f>
        <v>1</v>
      </c>
      <c r="L3621" s="25">
        <f>IF(#REF!&gt;=#REF!,#REF!-#REF!,"")</f>
        <v>17</v>
      </c>
      <c r="M3621" s="4">
        <v>3473</v>
      </c>
      <c r="N3621" s="5">
        <v>668.27</v>
      </c>
      <c r="O3621" s="5">
        <v>502.54</v>
      </c>
      <c r="P3621" s="5">
        <v>165.73</v>
      </c>
      <c r="Q3621" s="5">
        <f>#REF!*#REF!</f>
        <v>1745321.42</v>
      </c>
      <c r="R3621" s="5">
        <v>575580.29</v>
      </c>
      <c r="S3621" s="5">
        <f>#REF!-#REF!</f>
        <v>-1169741.1299999999</v>
      </c>
      <c r="T3621" s="36">
        <f t="shared" si="56"/>
        <v>-0.67021530624427905</v>
      </c>
    </row>
    <row r="3622" spans="1:20" x14ac:dyDescent="0.2">
      <c r="A3622" s="25" t="s">
        <v>29</v>
      </c>
      <c r="B3622" s="25" t="s">
        <v>76</v>
      </c>
      <c r="C3622" s="25" t="s">
        <v>85</v>
      </c>
      <c r="D3622" s="25" t="s">
        <v>27</v>
      </c>
      <c r="E3622" s="25" t="s">
        <v>1918</v>
      </c>
      <c r="F3622" s="2">
        <v>42499</v>
      </c>
      <c r="G3622" s="23" t="str">
        <f>TEXT(Table2[[#This Row],[Order-Date]],"mmm")</f>
        <v>May</v>
      </c>
      <c r="H3622">
        <v>2016</v>
      </c>
      <c r="I3622">
        <v>463591134</v>
      </c>
      <c r="J3622" s="2">
        <v>42379</v>
      </c>
      <c r="K3622" s="23">
        <f>WEEKDAY(#REF!,1)</f>
        <v>1</v>
      </c>
      <c r="L3622" s="25" t="str">
        <f>IF(#REF!&gt;=#REF!,#REF!-#REF!,"")</f>
        <v/>
      </c>
      <c r="M3622" s="4">
        <v>5773</v>
      </c>
      <c r="N3622" s="5">
        <v>668.27</v>
      </c>
      <c r="O3622" s="5">
        <v>502.54</v>
      </c>
      <c r="P3622" s="5">
        <v>165.73</v>
      </c>
      <c r="Q3622" s="5">
        <f>#REF!*#REF!</f>
        <v>2901163.42</v>
      </c>
      <c r="R3622" s="5">
        <v>956759.29</v>
      </c>
      <c r="S3622" s="5">
        <f>#REF!-#REF!</f>
        <v>-1944404.13</v>
      </c>
      <c r="T3622" s="36">
        <f t="shared" si="56"/>
        <v>-0.67021530624427905</v>
      </c>
    </row>
    <row r="3623" spans="1:20" x14ac:dyDescent="0.2">
      <c r="A3623" s="25" t="s">
        <v>46</v>
      </c>
      <c r="B3623" s="25" t="s">
        <v>99</v>
      </c>
      <c r="C3623" s="25" t="s">
        <v>22</v>
      </c>
      <c r="D3623" s="25" t="s">
        <v>27</v>
      </c>
      <c r="E3623" s="25" t="s">
        <v>1917</v>
      </c>
      <c r="F3623" s="2">
        <v>40214</v>
      </c>
      <c r="G3623" s="23" t="str">
        <f>TEXT(Table2[[#This Row],[Order-Date]],"mmm")</f>
        <v>Feb</v>
      </c>
      <c r="H3623">
        <v>2010</v>
      </c>
      <c r="I3623">
        <v>443877971</v>
      </c>
      <c r="J3623" s="2">
        <v>40335</v>
      </c>
      <c r="K3623" s="23">
        <f>WEEKDAY(#REF!,1)</f>
        <v>1</v>
      </c>
      <c r="L3623" s="25">
        <f>IF(#REF!&gt;=#REF!,#REF!-#REF!,"")</f>
        <v>121</v>
      </c>
      <c r="M3623" s="4">
        <v>2210</v>
      </c>
      <c r="N3623" s="5">
        <v>255.28</v>
      </c>
      <c r="O3623" s="5">
        <v>159.41999999999999</v>
      </c>
      <c r="P3623" s="5">
        <v>95.86</v>
      </c>
      <c r="Q3623" s="5">
        <f>#REF!*#REF!</f>
        <v>352318.2</v>
      </c>
      <c r="R3623" s="5">
        <v>211850.6</v>
      </c>
      <c r="S3623" s="5">
        <f>#REF!-#REF!</f>
        <v>-140467.6</v>
      </c>
      <c r="T3623" s="36">
        <f t="shared" si="56"/>
        <v>-0.39869527035503699</v>
      </c>
    </row>
    <row r="3624" spans="1:20" x14ac:dyDescent="0.2">
      <c r="A3624" s="25" t="s">
        <v>40</v>
      </c>
      <c r="B3624" s="25" t="s">
        <v>203</v>
      </c>
      <c r="C3624" s="25" t="s">
        <v>85</v>
      </c>
      <c r="D3624" s="25" t="s">
        <v>23</v>
      </c>
      <c r="E3624" s="25" t="s">
        <v>1915</v>
      </c>
      <c r="F3624" s="2">
        <v>40367</v>
      </c>
      <c r="G3624" s="23" t="str">
        <f>TEXT(Table2[[#This Row],[Order-Date]],"mmm")</f>
        <v>Jul</v>
      </c>
      <c r="H3624">
        <v>2010</v>
      </c>
      <c r="I3624">
        <v>554641187</v>
      </c>
      <c r="J3624" s="2">
        <v>40403</v>
      </c>
      <c r="K3624" s="23">
        <f>WEEKDAY(#REF!,1)</f>
        <v>6</v>
      </c>
      <c r="L3624" s="25">
        <f>IF(#REF!&gt;=#REF!,#REF!-#REF!,"")</f>
        <v>36</v>
      </c>
      <c r="M3624" s="4">
        <v>9507</v>
      </c>
      <c r="N3624" s="5">
        <v>668.27</v>
      </c>
      <c r="O3624" s="5">
        <v>502.54</v>
      </c>
      <c r="P3624" s="5">
        <v>165.73</v>
      </c>
      <c r="Q3624" s="5">
        <f>#REF!*#REF!</f>
        <v>4777647.78</v>
      </c>
      <c r="R3624" s="5">
        <v>1575595.11</v>
      </c>
      <c r="S3624" s="5">
        <f>#REF!-#REF!</f>
        <v>-3202052.67</v>
      </c>
      <c r="T3624" s="36">
        <f t="shared" si="56"/>
        <v>-0.67021530624427905</v>
      </c>
    </row>
    <row r="3625" spans="1:20" x14ac:dyDescent="0.2">
      <c r="A3625" s="25" t="s">
        <v>32</v>
      </c>
      <c r="B3625" s="25" t="s">
        <v>52</v>
      </c>
      <c r="C3625" s="25" t="s">
        <v>56</v>
      </c>
      <c r="D3625" s="25" t="s">
        <v>27</v>
      </c>
      <c r="E3625" s="25" t="s">
        <v>1915</v>
      </c>
      <c r="F3625" s="2">
        <v>40465</v>
      </c>
      <c r="G3625" s="23" t="str">
        <f>TEXT(Table2[[#This Row],[Order-Date]],"mmm")</f>
        <v>Oct</v>
      </c>
      <c r="H3625">
        <v>2010</v>
      </c>
      <c r="I3625">
        <v>933429610</v>
      </c>
      <c r="J3625" s="2">
        <v>40510</v>
      </c>
      <c r="K3625" s="23">
        <f>WEEKDAY(#REF!,1)</f>
        <v>1</v>
      </c>
      <c r="L3625" s="25">
        <f>IF(#REF!&gt;=#REF!,#REF!-#REF!,"")</f>
        <v>45</v>
      </c>
      <c r="M3625" s="4">
        <v>1419</v>
      </c>
      <c r="N3625" s="5">
        <v>421.89</v>
      </c>
      <c r="O3625" s="5">
        <v>364.69</v>
      </c>
      <c r="P3625" s="5">
        <v>57.2</v>
      </c>
      <c r="Q3625" s="5">
        <f>#REF!*#REF!</f>
        <v>517495.11</v>
      </c>
      <c r="R3625" s="5">
        <v>81166.8</v>
      </c>
      <c r="S3625" s="5">
        <f>#REF!-#REF!</f>
        <v>-436328.31</v>
      </c>
      <c r="T3625" s="36">
        <f t="shared" si="56"/>
        <v>-0.84315445995228799</v>
      </c>
    </row>
    <row r="3626" spans="1:20" x14ac:dyDescent="0.2">
      <c r="A3626" s="25" t="s">
        <v>20</v>
      </c>
      <c r="B3626" s="25" t="s">
        <v>163</v>
      </c>
      <c r="C3626" s="25" t="s">
        <v>51</v>
      </c>
      <c r="D3626" s="25" t="s">
        <v>27</v>
      </c>
      <c r="E3626" s="25" t="s">
        <v>1917</v>
      </c>
      <c r="F3626" s="2">
        <v>41213</v>
      </c>
      <c r="G3626" s="23" t="str">
        <f>TEXT(Table2[[#This Row],[Order-Date]],"mmm")</f>
        <v>Oct</v>
      </c>
      <c r="H3626">
        <v>2012</v>
      </c>
      <c r="I3626">
        <v>438104569</v>
      </c>
      <c r="J3626" s="2">
        <v>41226</v>
      </c>
      <c r="K3626" s="23">
        <f>WEEKDAY(#REF!,1)</f>
        <v>3</v>
      </c>
      <c r="L3626" s="25">
        <f>IF(#REF!&gt;=#REF!,#REF!-#REF!,"")</f>
        <v>13</v>
      </c>
      <c r="M3626" s="4">
        <v>3733</v>
      </c>
      <c r="N3626" s="5">
        <v>437.2</v>
      </c>
      <c r="O3626" s="5">
        <v>263.33</v>
      </c>
      <c r="P3626" s="5">
        <v>173.87</v>
      </c>
      <c r="Q3626" s="5">
        <f>#REF!*#REF!</f>
        <v>983010.89</v>
      </c>
      <c r="R3626" s="5">
        <v>649056.71</v>
      </c>
      <c r="S3626" s="5">
        <f>#REF!-#REF!</f>
        <v>-333954.18</v>
      </c>
      <c r="T3626" s="36">
        <f t="shared" si="56"/>
        <v>-0.33972581931416901</v>
      </c>
    </row>
    <row r="3627" spans="1:20" x14ac:dyDescent="0.2">
      <c r="A3627" s="25" t="s">
        <v>29</v>
      </c>
      <c r="B3627" s="25" t="s">
        <v>184</v>
      </c>
      <c r="C3627" s="25" t="s">
        <v>49</v>
      </c>
      <c r="D3627" s="25" t="s">
        <v>27</v>
      </c>
      <c r="E3627" s="25" t="s">
        <v>1918</v>
      </c>
      <c r="F3627" s="2">
        <v>42355</v>
      </c>
      <c r="G3627" s="23" t="str">
        <f>TEXT(Table2[[#This Row],[Order-Date]],"mmm")</f>
        <v>Dec</v>
      </c>
      <c r="H3627">
        <v>2015</v>
      </c>
      <c r="I3627">
        <v>696839892</v>
      </c>
      <c r="J3627" s="2">
        <v>42401</v>
      </c>
      <c r="K3627" s="23">
        <f>WEEKDAY(#REF!,1)</f>
        <v>2</v>
      </c>
      <c r="L3627" s="25">
        <f>IF(#REF!&gt;=#REF!,#REF!-#REF!,"")</f>
        <v>46</v>
      </c>
      <c r="M3627" s="4">
        <v>9264</v>
      </c>
      <c r="N3627" s="5">
        <v>651.21</v>
      </c>
      <c r="O3627" s="5">
        <v>524.96</v>
      </c>
      <c r="P3627" s="5">
        <v>126.25</v>
      </c>
      <c r="Q3627" s="5">
        <f>#REF!*#REF!</f>
        <v>4863229.4400000004</v>
      </c>
      <c r="R3627" s="5">
        <v>1169580</v>
      </c>
      <c r="S3627" s="5">
        <f>#REF!-#REF!</f>
        <v>-3693649.44</v>
      </c>
      <c r="T3627" s="36">
        <f t="shared" si="56"/>
        <v>-0.75950548613227697</v>
      </c>
    </row>
    <row r="3628" spans="1:20" x14ac:dyDescent="0.2">
      <c r="A3628" s="25" t="s">
        <v>32</v>
      </c>
      <c r="B3628" s="25" t="s">
        <v>82</v>
      </c>
      <c r="C3628" s="25" t="s">
        <v>42</v>
      </c>
      <c r="D3628" s="25" t="s">
        <v>27</v>
      </c>
      <c r="E3628" s="25" t="s">
        <v>1917</v>
      </c>
      <c r="F3628" s="2">
        <v>41229</v>
      </c>
      <c r="G3628" s="23" t="str">
        <f>TEXT(Table2[[#This Row],[Order-Date]],"mmm")</f>
        <v>Nov</v>
      </c>
      <c r="H3628">
        <v>2012</v>
      </c>
      <c r="I3628">
        <v>258121907</v>
      </c>
      <c r="J3628" s="2">
        <v>41072</v>
      </c>
      <c r="K3628" s="23">
        <f>WEEKDAY(#REF!,1)</f>
        <v>3</v>
      </c>
      <c r="L3628" s="25" t="str">
        <f>IF(#REF!&gt;=#REF!,#REF!-#REF!,"")</f>
        <v/>
      </c>
      <c r="M3628" s="4">
        <v>2863</v>
      </c>
      <c r="N3628" s="5">
        <v>109.28</v>
      </c>
      <c r="O3628" s="5">
        <v>35.840000000000003</v>
      </c>
      <c r="P3628" s="5">
        <v>73.44</v>
      </c>
      <c r="Q3628" s="5">
        <f>#REF!*#REF!</f>
        <v>102609.92</v>
      </c>
      <c r="R3628" s="5">
        <v>210258.72</v>
      </c>
      <c r="S3628" s="5">
        <f>#REF!-#REF!</f>
        <v>107648.8</v>
      </c>
      <c r="T3628" s="36">
        <f t="shared" si="56"/>
        <v>1.0491071428571399</v>
      </c>
    </row>
    <row r="3629" spans="1:20" x14ac:dyDescent="0.2">
      <c r="A3629" s="25" t="s">
        <v>20</v>
      </c>
      <c r="B3629" s="25" t="s">
        <v>121</v>
      </c>
      <c r="C3629" s="25" t="s">
        <v>42</v>
      </c>
      <c r="D3629" s="25" t="s">
        <v>23</v>
      </c>
      <c r="E3629" s="25" t="s">
        <v>1915</v>
      </c>
      <c r="F3629" s="2">
        <v>42477</v>
      </c>
      <c r="G3629" s="23" t="str">
        <f>TEXT(Table2[[#This Row],[Order-Date]],"mmm")</f>
        <v>Apr</v>
      </c>
      <c r="H3629">
        <v>2016</v>
      </c>
      <c r="I3629">
        <v>440749442</v>
      </c>
      <c r="J3629" s="2">
        <v>42509</v>
      </c>
      <c r="K3629" s="23">
        <f>WEEKDAY(#REF!,1)</f>
        <v>5</v>
      </c>
      <c r="L3629" s="25">
        <f>IF(#REF!&gt;=#REF!,#REF!-#REF!,"")</f>
        <v>32</v>
      </c>
      <c r="M3629" s="4">
        <v>6409</v>
      </c>
      <c r="N3629" s="5">
        <v>109.28</v>
      </c>
      <c r="O3629" s="5">
        <v>35.840000000000003</v>
      </c>
      <c r="P3629" s="5">
        <v>73.44</v>
      </c>
      <c r="Q3629" s="5">
        <f>#REF!*#REF!</f>
        <v>229698.56</v>
      </c>
      <c r="R3629" s="5">
        <v>470676.96</v>
      </c>
      <c r="S3629" s="5">
        <f>#REF!-#REF!</f>
        <v>240978.4</v>
      </c>
      <c r="T3629" s="36">
        <f t="shared" si="56"/>
        <v>1.0491071428571399</v>
      </c>
    </row>
    <row r="3630" spans="1:20" x14ac:dyDescent="0.2">
      <c r="A3630" s="25" t="s">
        <v>32</v>
      </c>
      <c r="B3630" s="25" t="s">
        <v>127</v>
      </c>
      <c r="C3630" s="25" t="s">
        <v>26</v>
      </c>
      <c r="D3630" s="25" t="s">
        <v>27</v>
      </c>
      <c r="E3630" s="25" t="s">
        <v>1916</v>
      </c>
      <c r="F3630" s="2">
        <v>42951</v>
      </c>
      <c r="G3630" s="23" t="str">
        <f>TEXT(Table2[[#This Row],[Order-Date]],"mmm")</f>
        <v>Aug</v>
      </c>
      <c r="H3630">
        <v>2017</v>
      </c>
      <c r="I3630">
        <v>383833825</v>
      </c>
      <c r="J3630" s="2">
        <v>42850</v>
      </c>
      <c r="K3630" s="23">
        <f>WEEKDAY(#REF!,1)</f>
        <v>3</v>
      </c>
      <c r="L3630" s="25" t="str">
        <f>IF(#REF!&gt;=#REF!,#REF!-#REF!,"")</f>
        <v/>
      </c>
      <c r="M3630" s="4">
        <v>3813</v>
      </c>
      <c r="N3630" s="5">
        <v>152.58000000000001</v>
      </c>
      <c r="O3630" s="5">
        <v>97.44</v>
      </c>
      <c r="P3630" s="5">
        <v>55.14</v>
      </c>
      <c r="Q3630" s="5">
        <f>#REF!*#REF!</f>
        <v>371538.72</v>
      </c>
      <c r="R3630" s="5">
        <v>210248.82</v>
      </c>
      <c r="S3630" s="5">
        <f>#REF!-#REF!</f>
        <v>-161289.9</v>
      </c>
      <c r="T3630" s="36">
        <f t="shared" si="56"/>
        <v>-0.43411330049261099</v>
      </c>
    </row>
    <row r="3631" spans="1:20" x14ac:dyDescent="0.2">
      <c r="A3631" s="25" t="s">
        <v>20</v>
      </c>
      <c r="B3631" s="25" t="s">
        <v>226</v>
      </c>
      <c r="C3631" s="25" t="s">
        <v>77</v>
      </c>
      <c r="D3631" s="25" t="s">
        <v>23</v>
      </c>
      <c r="E3631" s="25" t="s">
        <v>1916</v>
      </c>
      <c r="F3631" s="2">
        <v>40801</v>
      </c>
      <c r="G3631" s="23" t="str">
        <f>TEXT(Table2[[#This Row],[Order-Date]],"mmm")</f>
        <v>Sep</v>
      </c>
      <c r="H3631">
        <v>2011</v>
      </c>
      <c r="I3631">
        <v>196798884</v>
      </c>
      <c r="J3631" s="2">
        <v>40837</v>
      </c>
      <c r="K3631" s="23">
        <f>WEEKDAY(#REF!,1)</f>
        <v>6</v>
      </c>
      <c r="L3631" s="25">
        <f>IF(#REF!&gt;=#REF!,#REF!-#REF!,"")</f>
        <v>36</v>
      </c>
      <c r="M3631" s="4">
        <v>6018</v>
      </c>
      <c r="N3631" s="5">
        <v>154.06</v>
      </c>
      <c r="O3631" s="5">
        <v>90.93</v>
      </c>
      <c r="P3631" s="5">
        <v>63.13</v>
      </c>
      <c r="Q3631" s="5">
        <f>#REF!*#REF!</f>
        <v>547216.74</v>
      </c>
      <c r="R3631" s="5">
        <v>379916.34</v>
      </c>
      <c r="S3631" s="5">
        <f>#REF!-#REF!</f>
        <v>-167300.4</v>
      </c>
      <c r="T3631" s="36">
        <f t="shared" si="56"/>
        <v>-0.30572968217309998</v>
      </c>
    </row>
    <row r="3632" spans="1:20" x14ac:dyDescent="0.2">
      <c r="A3632" s="25" t="s">
        <v>29</v>
      </c>
      <c r="B3632" s="25" t="s">
        <v>124</v>
      </c>
      <c r="C3632" s="25" t="s">
        <v>39</v>
      </c>
      <c r="D3632" s="25" t="s">
        <v>27</v>
      </c>
      <c r="E3632" s="25" t="s">
        <v>1915</v>
      </c>
      <c r="F3632" s="2">
        <v>40808</v>
      </c>
      <c r="G3632" s="23" t="str">
        <f>TEXT(Table2[[#This Row],[Order-Date]],"mmm")</f>
        <v>Sep</v>
      </c>
      <c r="H3632">
        <v>2011</v>
      </c>
      <c r="I3632">
        <v>509380948</v>
      </c>
      <c r="J3632" s="2">
        <v>40813</v>
      </c>
      <c r="K3632" s="23">
        <f>WEEKDAY(#REF!,1)</f>
        <v>3</v>
      </c>
      <c r="L3632" s="25">
        <f>IF(#REF!&gt;=#REF!,#REF!-#REF!,"")</f>
        <v>5</v>
      </c>
      <c r="M3632" s="4">
        <v>5997</v>
      </c>
      <c r="N3632" s="5">
        <v>81.73</v>
      </c>
      <c r="O3632" s="5">
        <v>56.67</v>
      </c>
      <c r="P3632" s="5">
        <v>25.06</v>
      </c>
      <c r="Q3632" s="5">
        <f>#REF!*#REF!</f>
        <v>339849.99</v>
      </c>
      <c r="R3632" s="5">
        <v>150284.82</v>
      </c>
      <c r="S3632" s="5">
        <f>#REF!-#REF!</f>
        <v>-189565.17</v>
      </c>
      <c r="T3632" s="36">
        <f t="shared" si="56"/>
        <v>-0.55779071819304704</v>
      </c>
    </row>
    <row r="3633" spans="1:20" x14ac:dyDescent="0.2">
      <c r="A3633" s="25" t="s">
        <v>29</v>
      </c>
      <c r="B3633" s="25" t="s">
        <v>104</v>
      </c>
      <c r="C3633" s="25" t="s">
        <v>42</v>
      </c>
      <c r="D3633" s="25" t="s">
        <v>27</v>
      </c>
      <c r="E3633" s="25" t="s">
        <v>1915</v>
      </c>
      <c r="F3633" s="2">
        <v>40752</v>
      </c>
      <c r="G3633" s="23" t="str">
        <f>TEXT(Table2[[#This Row],[Order-Date]],"mmm")</f>
        <v>Jul</v>
      </c>
      <c r="H3633">
        <v>2011</v>
      </c>
      <c r="I3633">
        <v>221628844</v>
      </c>
      <c r="J3633" s="2">
        <v>40552</v>
      </c>
      <c r="K3633" s="23">
        <f>WEEKDAY(#REF!,1)</f>
        <v>1</v>
      </c>
      <c r="L3633" s="25" t="str">
        <f>IF(#REF!&gt;=#REF!,#REF!-#REF!,"")</f>
        <v/>
      </c>
      <c r="M3633" s="4">
        <v>3755</v>
      </c>
      <c r="N3633" s="5">
        <v>109.28</v>
      </c>
      <c r="O3633" s="5">
        <v>35.840000000000003</v>
      </c>
      <c r="P3633" s="5">
        <v>73.44</v>
      </c>
      <c r="Q3633" s="5">
        <f>#REF!*#REF!</f>
        <v>134579.20000000001</v>
      </c>
      <c r="R3633" s="5">
        <v>275767.2</v>
      </c>
      <c r="S3633" s="5">
        <f>#REF!-#REF!</f>
        <v>141188</v>
      </c>
      <c r="T3633" s="36">
        <f t="shared" si="56"/>
        <v>1.0491071428571399</v>
      </c>
    </row>
    <row r="3634" spans="1:20" x14ac:dyDescent="0.2">
      <c r="A3634" s="25" t="s">
        <v>46</v>
      </c>
      <c r="B3634" s="25" t="s">
        <v>222</v>
      </c>
      <c r="C3634" s="25" t="s">
        <v>31</v>
      </c>
      <c r="D3634" s="25" t="s">
        <v>27</v>
      </c>
      <c r="E3634" s="25" t="s">
        <v>1917</v>
      </c>
      <c r="F3634" s="2">
        <v>41688</v>
      </c>
      <c r="G3634" s="23" t="str">
        <f>TEXT(Table2[[#This Row],[Order-Date]],"mmm")</f>
        <v>Feb</v>
      </c>
      <c r="H3634">
        <v>2014</v>
      </c>
      <c r="I3634">
        <v>553903901</v>
      </c>
      <c r="J3634" s="2">
        <v>41794</v>
      </c>
      <c r="K3634" s="23">
        <f>WEEKDAY(#REF!,1)</f>
        <v>4</v>
      </c>
      <c r="L3634" s="25">
        <f>IF(#REF!&gt;=#REF!,#REF!-#REF!,"")</f>
        <v>106</v>
      </c>
      <c r="M3634" s="4">
        <v>1328</v>
      </c>
      <c r="N3634" s="5">
        <v>47.45</v>
      </c>
      <c r="O3634" s="5">
        <v>31.79</v>
      </c>
      <c r="P3634" s="5">
        <v>15.66</v>
      </c>
      <c r="Q3634" s="5">
        <f>#REF!*#REF!</f>
        <v>42217.120000000003</v>
      </c>
      <c r="R3634" s="5">
        <v>20796.48</v>
      </c>
      <c r="S3634" s="5">
        <f>#REF!-#REF!</f>
        <v>-21420.639999999999</v>
      </c>
      <c r="T3634" s="36">
        <f t="shared" si="56"/>
        <v>-0.50739226171752105</v>
      </c>
    </row>
    <row r="3635" spans="1:20" x14ac:dyDescent="0.2">
      <c r="A3635" s="25" t="s">
        <v>46</v>
      </c>
      <c r="B3635" s="25" t="s">
        <v>103</v>
      </c>
      <c r="C3635" s="25" t="s">
        <v>51</v>
      </c>
      <c r="D3635" s="25" t="s">
        <v>27</v>
      </c>
      <c r="E3635" s="25" t="s">
        <v>1918</v>
      </c>
      <c r="F3635" s="2">
        <v>41030</v>
      </c>
      <c r="G3635" s="23" t="str">
        <f>TEXT(Table2[[#This Row],[Order-Date]],"mmm")</f>
        <v>May</v>
      </c>
      <c r="H3635">
        <v>2012</v>
      </c>
      <c r="I3635">
        <v>996879947</v>
      </c>
      <c r="J3635" s="2">
        <v>41030</v>
      </c>
      <c r="K3635" s="23">
        <f>WEEKDAY(#REF!,1)</f>
        <v>3</v>
      </c>
      <c r="L3635" s="25">
        <f>IF(#REF!&gt;=#REF!,#REF!-#REF!,"")</f>
        <v>0</v>
      </c>
      <c r="M3635" s="4">
        <v>7784</v>
      </c>
      <c r="N3635" s="5">
        <v>437.2</v>
      </c>
      <c r="O3635" s="5">
        <v>263.33</v>
      </c>
      <c r="P3635" s="5">
        <v>173.87</v>
      </c>
      <c r="Q3635" s="5">
        <f>#REF!*#REF!</f>
        <v>2049760.72</v>
      </c>
      <c r="R3635" s="5">
        <v>1353404.08</v>
      </c>
      <c r="S3635" s="5">
        <f>#REF!-#REF!</f>
        <v>-696356.64</v>
      </c>
      <c r="T3635" s="36">
        <f t="shared" si="56"/>
        <v>-0.33972581931416901</v>
      </c>
    </row>
    <row r="3636" spans="1:20" x14ac:dyDescent="0.2">
      <c r="A3636" s="25" t="s">
        <v>46</v>
      </c>
      <c r="B3636" s="25" t="s">
        <v>176</v>
      </c>
      <c r="C3636" s="25" t="s">
        <v>49</v>
      </c>
      <c r="D3636" s="25" t="s">
        <v>27</v>
      </c>
      <c r="E3636" s="25" t="s">
        <v>1917</v>
      </c>
      <c r="F3636" s="2">
        <v>41640</v>
      </c>
      <c r="G3636" s="23" t="str">
        <f>TEXT(Table2[[#This Row],[Order-Date]],"mmm")</f>
        <v>Jan</v>
      </c>
      <c r="H3636">
        <v>2014</v>
      </c>
      <c r="I3636">
        <v>661543309</v>
      </c>
      <c r="J3636" s="2">
        <v>41659</v>
      </c>
      <c r="K3636" s="23">
        <f>WEEKDAY(#REF!,1)</f>
        <v>2</v>
      </c>
      <c r="L3636" s="25">
        <f>IF(#REF!&gt;=#REF!,#REF!-#REF!,"")</f>
        <v>19</v>
      </c>
      <c r="M3636" s="4">
        <v>4221</v>
      </c>
      <c r="N3636" s="5">
        <v>651.21</v>
      </c>
      <c r="O3636" s="5">
        <v>524.96</v>
      </c>
      <c r="P3636" s="5">
        <v>126.25</v>
      </c>
      <c r="Q3636" s="5">
        <f>#REF!*#REF!</f>
        <v>2215856.16</v>
      </c>
      <c r="R3636" s="5">
        <v>532901.25</v>
      </c>
      <c r="S3636" s="5">
        <f>#REF!-#REF!</f>
        <v>-1682954.91</v>
      </c>
      <c r="T3636" s="36">
        <f t="shared" si="56"/>
        <v>-0.75950548613227697</v>
      </c>
    </row>
    <row r="3637" spans="1:20" x14ac:dyDescent="0.2">
      <c r="A3637" s="25" t="s">
        <v>32</v>
      </c>
      <c r="B3637" s="25" t="s">
        <v>33</v>
      </c>
      <c r="C3637" s="25" t="s">
        <v>85</v>
      </c>
      <c r="D3637" s="25" t="s">
        <v>27</v>
      </c>
      <c r="E3637" s="25" t="s">
        <v>1916</v>
      </c>
      <c r="F3637" s="2">
        <v>40561</v>
      </c>
      <c r="G3637" s="23" t="str">
        <f>TEXT(Table2[[#This Row],[Order-Date]],"mmm")</f>
        <v>Jan</v>
      </c>
      <c r="H3637">
        <v>2011</v>
      </c>
      <c r="I3637">
        <v>529192817</v>
      </c>
      <c r="J3637" s="2">
        <v>40545</v>
      </c>
      <c r="K3637" s="23">
        <f>WEEKDAY(#REF!,1)</f>
        <v>1</v>
      </c>
      <c r="L3637" s="25" t="str">
        <f>IF(#REF!&gt;=#REF!,#REF!-#REF!,"")</f>
        <v/>
      </c>
      <c r="M3637" s="4">
        <v>8769</v>
      </c>
      <c r="N3637" s="5">
        <v>668.27</v>
      </c>
      <c r="O3637" s="5">
        <v>502.54</v>
      </c>
      <c r="P3637" s="5">
        <v>165.73</v>
      </c>
      <c r="Q3637" s="5">
        <f>#REF!*#REF!</f>
        <v>4406773.26</v>
      </c>
      <c r="R3637" s="5">
        <v>1453286.37</v>
      </c>
      <c r="S3637" s="5">
        <f>#REF!-#REF!</f>
        <v>-2953486.89</v>
      </c>
      <c r="T3637" s="36">
        <f t="shared" si="56"/>
        <v>-0.67021530624427905</v>
      </c>
    </row>
    <row r="3638" spans="1:20" x14ac:dyDescent="0.2">
      <c r="A3638" s="25" t="s">
        <v>46</v>
      </c>
      <c r="B3638" s="25" t="s">
        <v>71</v>
      </c>
      <c r="C3638" s="25" t="s">
        <v>56</v>
      </c>
      <c r="D3638" s="25" t="s">
        <v>23</v>
      </c>
      <c r="E3638" s="25" t="s">
        <v>1916</v>
      </c>
      <c r="F3638" s="2">
        <v>40285</v>
      </c>
      <c r="G3638" s="23" t="str">
        <f>TEXT(Table2[[#This Row],[Order-Date]],"mmm")</f>
        <v>Apr</v>
      </c>
      <c r="H3638">
        <v>2010</v>
      </c>
      <c r="I3638">
        <v>301439797</v>
      </c>
      <c r="J3638" s="2">
        <v>40294</v>
      </c>
      <c r="K3638" s="23">
        <f>WEEKDAY(#REF!,1)</f>
        <v>2</v>
      </c>
      <c r="L3638" s="25">
        <f>IF(#REF!&gt;=#REF!,#REF!-#REF!,"")</f>
        <v>9</v>
      </c>
      <c r="M3638" s="4">
        <v>1590</v>
      </c>
      <c r="N3638" s="5">
        <v>421.89</v>
      </c>
      <c r="O3638" s="5">
        <v>364.69</v>
      </c>
      <c r="P3638" s="5">
        <v>57.2</v>
      </c>
      <c r="Q3638" s="5">
        <f>#REF!*#REF!</f>
        <v>579857.1</v>
      </c>
      <c r="R3638" s="5">
        <v>90948</v>
      </c>
      <c r="S3638" s="5">
        <f>#REF!-#REF!</f>
        <v>-488909.1</v>
      </c>
      <c r="T3638" s="36">
        <f t="shared" si="56"/>
        <v>-0.84315445995228799</v>
      </c>
    </row>
    <row r="3639" spans="1:20" x14ac:dyDescent="0.2">
      <c r="A3639" s="25" t="s">
        <v>29</v>
      </c>
      <c r="B3639" s="25" t="s">
        <v>64</v>
      </c>
      <c r="C3639" s="25" t="s">
        <v>31</v>
      </c>
      <c r="D3639" s="25" t="s">
        <v>23</v>
      </c>
      <c r="E3639" s="25" t="s">
        <v>1917</v>
      </c>
      <c r="F3639" s="2">
        <v>42429</v>
      </c>
      <c r="G3639" s="23" t="str">
        <f>TEXT(Table2[[#This Row],[Order-Date]],"mmm")</f>
        <v>Feb</v>
      </c>
      <c r="H3639">
        <v>2016</v>
      </c>
      <c r="I3639">
        <v>650208079</v>
      </c>
      <c r="J3639" s="2">
        <v>42448</v>
      </c>
      <c r="K3639" s="23">
        <f>WEEKDAY(#REF!,1)</f>
        <v>7</v>
      </c>
      <c r="L3639" s="25">
        <f>IF(#REF!&gt;=#REF!,#REF!-#REF!,"")</f>
        <v>19</v>
      </c>
      <c r="M3639" s="4">
        <v>9875</v>
      </c>
      <c r="N3639" s="5">
        <v>47.45</v>
      </c>
      <c r="O3639" s="5">
        <v>31.79</v>
      </c>
      <c r="P3639" s="5">
        <v>15.66</v>
      </c>
      <c r="Q3639" s="5">
        <f>#REF!*#REF!</f>
        <v>313926.25</v>
      </c>
      <c r="R3639" s="5">
        <v>154642.5</v>
      </c>
      <c r="S3639" s="5">
        <f>#REF!-#REF!</f>
        <v>-159283.75</v>
      </c>
      <c r="T3639" s="36">
        <f t="shared" si="56"/>
        <v>-0.50739226171752105</v>
      </c>
    </row>
    <row r="3640" spans="1:20" x14ac:dyDescent="0.2">
      <c r="A3640" s="25" t="s">
        <v>32</v>
      </c>
      <c r="B3640" s="25" t="s">
        <v>110</v>
      </c>
      <c r="C3640" s="25" t="s">
        <v>49</v>
      </c>
      <c r="D3640" s="25" t="s">
        <v>27</v>
      </c>
      <c r="E3640" s="25" t="s">
        <v>1915</v>
      </c>
      <c r="F3640" s="2">
        <v>40761</v>
      </c>
      <c r="G3640" s="23" t="str">
        <f>TEXT(Table2[[#This Row],[Order-Date]],"mmm")</f>
        <v>Aug</v>
      </c>
      <c r="H3640">
        <v>2011</v>
      </c>
      <c r="I3640">
        <v>967733991</v>
      </c>
      <c r="J3640" s="2">
        <v>40722</v>
      </c>
      <c r="K3640" s="23">
        <f>WEEKDAY(#REF!,1)</f>
        <v>3</v>
      </c>
      <c r="L3640" s="25" t="str">
        <f>IF(#REF!&gt;=#REF!,#REF!-#REF!,"")</f>
        <v/>
      </c>
      <c r="M3640" s="4">
        <v>2848</v>
      </c>
      <c r="N3640" s="5">
        <v>651.21</v>
      </c>
      <c r="O3640" s="5">
        <v>524.96</v>
      </c>
      <c r="P3640" s="5">
        <v>126.25</v>
      </c>
      <c r="Q3640" s="5">
        <f>#REF!*#REF!</f>
        <v>1495086.0800000001</v>
      </c>
      <c r="R3640" s="5">
        <v>359560</v>
      </c>
      <c r="S3640" s="5">
        <f>#REF!-#REF!</f>
        <v>-1135526.08</v>
      </c>
      <c r="T3640" s="36">
        <f t="shared" si="56"/>
        <v>-0.75950548613227697</v>
      </c>
    </row>
    <row r="3641" spans="1:20" x14ac:dyDescent="0.2">
      <c r="A3641" s="25" t="s">
        <v>46</v>
      </c>
      <c r="B3641" s="25" t="s">
        <v>206</v>
      </c>
      <c r="C3641" s="25" t="s">
        <v>85</v>
      </c>
      <c r="D3641" s="25" t="s">
        <v>23</v>
      </c>
      <c r="E3641" s="25" t="s">
        <v>1915</v>
      </c>
      <c r="F3641" s="2">
        <v>41821</v>
      </c>
      <c r="G3641" s="23" t="str">
        <f>TEXT(Table2[[#This Row],[Order-Date]],"mmm")</f>
        <v>Jul</v>
      </c>
      <c r="H3641">
        <v>2014</v>
      </c>
      <c r="I3641">
        <v>716566359</v>
      </c>
      <c r="J3641" s="2">
        <v>41641</v>
      </c>
      <c r="K3641" s="23">
        <f>WEEKDAY(#REF!,1)</f>
        <v>5</v>
      </c>
      <c r="L3641" s="25" t="str">
        <f>IF(#REF!&gt;=#REF!,#REF!-#REF!,"")</f>
        <v/>
      </c>
      <c r="M3641" s="4">
        <v>6764</v>
      </c>
      <c r="N3641" s="5">
        <v>668.27</v>
      </c>
      <c r="O3641" s="5">
        <v>502.54</v>
      </c>
      <c r="P3641" s="5">
        <v>165.73</v>
      </c>
      <c r="Q3641" s="5">
        <f>#REF!*#REF!</f>
        <v>3399180.56</v>
      </c>
      <c r="R3641" s="5">
        <v>1120997.72</v>
      </c>
      <c r="S3641" s="5">
        <f>#REF!-#REF!</f>
        <v>-2278182.84</v>
      </c>
      <c r="T3641" s="36">
        <f t="shared" si="56"/>
        <v>-0.67021530624427905</v>
      </c>
    </row>
    <row r="3642" spans="1:20" x14ac:dyDescent="0.2">
      <c r="A3642" s="25" t="s">
        <v>40</v>
      </c>
      <c r="B3642" s="25" t="s">
        <v>101</v>
      </c>
      <c r="C3642" s="25" t="s">
        <v>22</v>
      </c>
      <c r="D3642" s="25" t="s">
        <v>23</v>
      </c>
      <c r="E3642" s="25" t="s">
        <v>1915</v>
      </c>
      <c r="F3642" s="2">
        <v>41160</v>
      </c>
      <c r="G3642" s="23" t="str">
        <f>TEXT(Table2[[#This Row],[Order-Date]],"mmm")</f>
        <v>Sep</v>
      </c>
      <c r="H3642">
        <v>2012</v>
      </c>
      <c r="I3642">
        <v>779566514</v>
      </c>
      <c r="J3642" s="2">
        <v>41143</v>
      </c>
      <c r="K3642" s="23">
        <f>WEEKDAY(#REF!,1)</f>
        <v>4</v>
      </c>
      <c r="L3642" s="25" t="str">
        <f>IF(#REF!&gt;=#REF!,#REF!-#REF!,"")</f>
        <v/>
      </c>
      <c r="M3642" s="4">
        <v>9910</v>
      </c>
      <c r="N3642" s="5">
        <v>255.28</v>
      </c>
      <c r="O3642" s="5">
        <v>159.41999999999999</v>
      </c>
      <c r="P3642" s="5">
        <v>95.86</v>
      </c>
      <c r="Q3642" s="5">
        <f>#REF!*#REF!</f>
        <v>1579852.2</v>
      </c>
      <c r="R3642" s="5">
        <v>949972.6</v>
      </c>
      <c r="S3642" s="5">
        <f>#REF!-#REF!</f>
        <v>-629879.6</v>
      </c>
      <c r="T3642" s="36">
        <f t="shared" si="56"/>
        <v>-0.39869527035503699</v>
      </c>
    </row>
    <row r="3643" spans="1:20" x14ac:dyDescent="0.2">
      <c r="A3643" s="25" t="s">
        <v>46</v>
      </c>
      <c r="B3643" s="25" t="s">
        <v>206</v>
      </c>
      <c r="C3643" s="25" t="s">
        <v>22</v>
      </c>
      <c r="D3643" s="25" t="s">
        <v>27</v>
      </c>
      <c r="E3643" s="25" t="s">
        <v>1918</v>
      </c>
      <c r="F3643" s="2">
        <v>42326</v>
      </c>
      <c r="G3643" s="23" t="str">
        <f>TEXT(Table2[[#This Row],[Order-Date]],"mmm")</f>
        <v>Nov</v>
      </c>
      <c r="H3643">
        <v>2015</v>
      </c>
      <c r="I3643">
        <v>309908282</v>
      </c>
      <c r="J3643" s="2">
        <v>42552</v>
      </c>
      <c r="K3643" s="23">
        <f>WEEKDAY(#REF!,1)</f>
        <v>6</v>
      </c>
      <c r="L3643" s="25">
        <f>IF(#REF!&gt;=#REF!,#REF!-#REF!,"")</f>
        <v>226</v>
      </c>
      <c r="M3643" s="4">
        <v>7602</v>
      </c>
      <c r="N3643" s="5">
        <v>255.28</v>
      </c>
      <c r="O3643" s="5">
        <v>159.41999999999999</v>
      </c>
      <c r="P3643" s="5">
        <v>95.86</v>
      </c>
      <c r="Q3643" s="5">
        <f>#REF!*#REF!</f>
        <v>1211910.8400000001</v>
      </c>
      <c r="R3643" s="5">
        <v>728727.72</v>
      </c>
      <c r="S3643" s="5">
        <f>#REF!-#REF!</f>
        <v>-483183.12</v>
      </c>
      <c r="T3643" s="36">
        <f t="shared" si="56"/>
        <v>-0.39869527035503699</v>
      </c>
    </row>
    <row r="3644" spans="1:20" x14ac:dyDescent="0.2">
      <c r="A3644" s="25" t="s">
        <v>32</v>
      </c>
      <c r="B3644" s="25" t="s">
        <v>127</v>
      </c>
      <c r="C3644" s="25" t="s">
        <v>31</v>
      </c>
      <c r="D3644" s="25" t="s">
        <v>23</v>
      </c>
      <c r="E3644" s="25" t="s">
        <v>1916</v>
      </c>
      <c r="F3644" s="2">
        <v>40499</v>
      </c>
      <c r="G3644" s="23" t="str">
        <f>TEXT(Table2[[#This Row],[Order-Date]],"mmm")</f>
        <v>Nov</v>
      </c>
      <c r="H3644">
        <v>2010</v>
      </c>
      <c r="I3644">
        <v>781077992</v>
      </c>
      <c r="J3644" s="2">
        <v>40221</v>
      </c>
      <c r="K3644" s="23">
        <f>WEEKDAY(#REF!,1)</f>
        <v>6</v>
      </c>
      <c r="L3644" s="25" t="str">
        <f>IF(#REF!&gt;=#REF!,#REF!-#REF!,"")</f>
        <v/>
      </c>
      <c r="M3644" s="4">
        <v>7190</v>
      </c>
      <c r="N3644" s="5">
        <v>47.45</v>
      </c>
      <c r="O3644" s="5">
        <v>31.79</v>
      </c>
      <c r="P3644" s="5">
        <v>15.66</v>
      </c>
      <c r="Q3644" s="5">
        <f>#REF!*#REF!</f>
        <v>228570.1</v>
      </c>
      <c r="R3644" s="5">
        <v>112595.4</v>
      </c>
      <c r="S3644" s="5">
        <f>#REF!-#REF!</f>
        <v>-115974.7</v>
      </c>
      <c r="T3644" s="36">
        <f t="shared" si="56"/>
        <v>-0.50739226171752105</v>
      </c>
    </row>
    <row r="3645" spans="1:20" x14ac:dyDescent="0.2">
      <c r="A3645" s="25" t="s">
        <v>32</v>
      </c>
      <c r="B3645" s="25" t="s">
        <v>127</v>
      </c>
      <c r="C3645" s="25" t="s">
        <v>34</v>
      </c>
      <c r="D3645" s="25" t="s">
        <v>27</v>
      </c>
      <c r="E3645" s="25" t="s">
        <v>1917</v>
      </c>
      <c r="F3645" s="2">
        <v>40981</v>
      </c>
      <c r="G3645" s="23" t="str">
        <f>TEXT(Table2[[#This Row],[Order-Date]],"mmm")</f>
        <v>Mar</v>
      </c>
      <c r="H3645">
        <v>2012</v>
      </c>
      <c r="I3645">
        <v>136874473</v>
      </c>
      <c r="J3645" s="2">
        <v>41125</v>
      </c>
      <c r="K3645" s="23">
        <f>WEEKDAY(#REF!,1)</f>
        <v>7</v>
      </c>
      <c r="L3645" s="25">
        <f>IF(#REF!&gt;=#REF!,#REF!-#REF!,"")</f>
        <v>144</v>
      </c>
      <c r="M3645" s="4">
        <v>3053</v>
      </c>
      <c r="N3645" s="5">
        <v>205.7</v>
      </c>
      <c r="O3645" s="5">
        <v>117.11</v>
      </c>
      <c r="P3645" s="5">
        <v>88.59</v>
      </c>
      <c r="Q3645" s="5">
        <f>#REF!*#REF!</f>
        <v>357536.83</v>
      </c>
      <c r="R3645" s="5">
        <v>270465.27</v>
      </c>
      <c r="S3645" s="5">
        <f>#REF!-#REF!</f>
        <v>-87071.5600000001</v>
      </c>
      <c r="T3645" s="36">
        <f t="shared" si="56"/>
        <v>-0.24353172231235601</v>
      </c>
    </row>
    <row r="3646" spans="1:20" x14ac:dyDescent="0.2">
      <c r="A3646" s="25" t="s">
        <v>40</v>
      </c>
      <c r="B3646" s="25" t="s">
        <v>188</v>
      </c>
      <c r="C3646" s="25" t="s">
        <v>56</v>
      </c>
      <c r="D3646" s="25" t="s">
        <v>23</v>
      </c>
      <c r="E3646" s="25" t="s">
        <v>1915</v>
      </c>
      <c r="F3646" s="2">
        <v>41197</v>
      </c>
      <c r="G3646" s="23" t="str">
        <f>TEXT(Table2[[#This Row],[Order-Date]],"mmm")</f>
        <v>Oct</v>
      </c>
      <c r="H3646">
        <v>2012</v>
      </c>
      <c r="I3646">
        <v>441409051</v>
      </c>
      <c r="J3646" s="2">
        <v>41211</v>
      </c>
      <c r="K3646" s="23">
        <f>WEEKDAY(#REF!,1)</f>
        <v>2</v>
      </c>
      <c r="L3646" s="25">
        <f>IF(#REF!&gt;=#REF!,#REF!-#REF!,"")</f>
        <v>14</v>
      </c>
      <c r="M3646" s="4">
        <v>1602</v>
      </c>
      <c r="N3646" s="5">
        <v>421.89</v>
      </c>
      <c r="O3646" s="5">
        <v>364.69</v>
      </c>
      <c r="P3646" s="5">
        <v>57.2</v>
      </c>
      <c r="Q3646" s="5">
        <f>#REF!*#REF!</f>
        <v>584233.38</v>
      </c>
      <c r="R3646" s="5">
        <v>91634.4</v>
      </c>
      <c r="S3646" s="5">
        <f>#REF!-#REF!</f>
        <v>-492598.98</v>
      </c>
      <c r="T3646" s="36">
        <f t="shared" si="56"/>
        <v>-0.84315445995228799</v>
      </c>
    </row>
    <row r="3647" spans="1:20" x14ac:dyDescent="0.2">
      <c r="A3647" s="25" t="s">
        <v>29</v>
      </c>
      <c r="B3647" s="25" t="s">
        <v>168</v>
      </c>
      <c r="C3647" s="25" t="s">
        <v>56</v>
      </c>
      <c r="D3647" s="25" t="s">
        <v>27</v>
      </c>
      <c r="E3647" s="25" t="s">
        <v>1916</v>
      </c>
      <c r="F3647" s="2">
        <v>40343</v>
      </c>
      <c r="G3647" s="23" t="str">
        <f>TEXT(Table2[[#This Row],[Order-Date]],"mmm")</f>
        <v>Jun</v>
      </c>
      <c r="H3647">
        <v>2010</v>
      </c>
      <c r="I3647">
        <v>229105556</v>
      </c>
      <c r="J3647" s="2">
        <v>40245</v>
      </c>
      <c r="K3647" s="23">
        <f>WEEKDAY(#REF!,1)</f>
        <v>2</v>
      </c>
      <c r="L3647" s="25" t="str">
        <f>IF(#REF!&gt;=#REF!,#REF!-#REF!,"")</f>
        <v/>
      </c>
      <c r="M3647" s="4">
        <v>6280</v>
      </c>
      <c r="N3647" s="5">
        <v>421.89</v>
      </c>
      <c r="O3647" s="5">
        <v>364.69</v>
      </c>
      <c r="P3647" s="5">
        <v>57.2</v>
      </c>
      <c r="Q3647" s="5">
        <f>#REF!*#REF!</f>
        <v>2290253.2000000002</v>
      </c>
      <c r="R3647" s="5">
        <v>359216</v>
      </c>
      <c r="S3647" s="5">
        <f>#REF!-#REF!</f>
        <v>-1931037.2</v>
      </c>
      <c r="T3647" s="36">
        <f t="shared" si="56"/>
        <v>-0.84315445995228799</v>
      </c>
    </row>
    <row r="3648" spans="1:20" x14ac:dyDescent="0.2">
      <c r="A3648" s="25" t="s">
        <v>46</v>
      </c>
      <c r="B3648" s="25" t="s">
        <v>143</v>
      </c>
      <c r="C3648" s="25" t="s">
        <v>22</v>
      </c>
      <c r="D3648" s="25" t="s">
        <v>27</v>
      </c>
      <c r="E3648" s="25" t="s">
        <v>1915</v>
      </c>
      <c r="F3648" s="2">
        <v>40772</v>
      </c>
      <c r="G3648" s="23" t="str">
        <f>TEXT(Table2[[#This Row],[Order-Date]],"mmm")</f>
        <v>Aug</v>
      </c>
      <c r="H3648">
        <v>2011</v>
      </c>
      <c r="I3648">
        <v>354700314</v>
      </c>
      <c r="J3648" s="2">
        <v>40784</v>
      </c>
      <c r="K3648" s="23">
        <f>WEEKDAY(#REF!,1)</f>
        <v>2</v>
      </c>
      <c r="L3648" s="25">
        <f>IF(#REF!&gt;=#REF!,#REF!-#REF!,"")</f>
        <v>12</v>
      </c>
      <c r="M3648" s="4">
        <v>2560</v>
      </c>
      <c r="N3648" s="5">
        <v>255.28</v>
      </c>
      <c r="O3648" s="5">
        <v>159.41999999999999</v>
      </c>
      <c r="P3648" s="5">
        <v>95.86</v>
      </c>
      <c r="Q3648" s="5">
        <f>#REF!*#REF!</f>
        <v>408115.20000000001</v>
      </c>
      <c r="R3648" s="5">
        <v>245401.60000000001</v>
      </c>
      <c r="S3648" s="5">
        <f>#REF!-#REF!</f>
        <v>-162713.60000000001</v>
      </c>
      <c r="T3648" s="36">
        <f t="shared" si="56"/>
        <v>-0.39869527035503699</v>
      </c>
    </row>
    <row r="3649" spans="1:20" x14ac:dyDescent="0.2">
      <c r="A3649" s="25" t="s">
        <v>37</v>
      </c>
      <c r="B3649" s="25" t="s">
        <v>151</v>
      </c>
      <c r="C3649" s="25" t="s">
        <v>22</v>
      </c>
      <c r="D3649" s="25" t="s">
        <v>27</v>
      </c>
      <c r="E3649" s="25" t="s">
        <v>1915</v>
      </c>
      <c r="F3649" s="2">
        <v>41073</v>
      </c>
      <c r="G3649" s="23" t="str">
        <f>TEXT(Table2[[#This Row],[Order-Date]],"mmm")</f>
        <v>Jun</v>
      </c>
      <c r="H3649">
        <v>2012</v>
      </c>
      <c r="I3649">
        <v>843242156</v>
      </c>
      <c r="J3649" s="2">
        <v>41159</v>
      </c>
      <c r="K3649" s="23">
        <f>WEEKDAY(#REF!,1)</f>
        <v>6</v>
      </c>
      <c r="L3649" s="25">
        <f>IF(#REF!&gt;=#REF!,#REF!-#REF!,"")</f>
        <v>86</v>
      </c>
      <c r="M3649" s="4">
        <v>2948</v>
      </c>
      <c r="N3649" s="5">
        <v>255.28</v>
      </c>
      <c r="O3649" s="5">
        <v>159.41999999999999</v>
      </c>
      <c r="P3649" s="5">
        <v>95.86</v>
      </c>
      <c r="Q3649" s="5">
        <f>#REF!*#REF!</f>
        <v>469970.16</v>
      </c>
      <c r="R3649" s="5">
        <v>282595.28000000003</v>
      </c>
      <c r="S3649" s="5">
        <f>#REF!-#REF!</f>
        <v>-187374.88</v>
      </c>
      <c r="T3649" s="36">
        <f t="shared" si="56"/>
        <v>-0.39869527035503699</v>
      </c>
    </row>
    <row r="3650" spans="1:20" x14ac:dyDescent="0.2">
      <c r="A3650" s="25" t="s">
        <v>32</v>
      </c>
      <c r="B3650" s="25" t="s">
        <v>149</v>
      </c>
      <c r="C3650" s="25" t="s">
        <v>65</v>
      </c>
      <c r="D3650" s="25" t="s">
        <v>27</v>
      </c>
      <c r="E3650" s="25" t="s">
        <v>1915</v>
      </c>
      <c r="F3650" s="2">
        <v>40228</v>
      </c>
      <c r="G3650" s="23" t="str">
        <f>TEXT(Table2[[#This Row],[Order-Date]],"mmm")</f>
        <v>Feb</v>
      </c>
      <c r="H3650">
        <v>2010</v>
      </c>
      <c r="I3650">
        <v>440092408</v>
      </c>
      <c r="J3650" s="2">
        <v>40251</v>
      </c>
      <c r="K3650" s="23">
        <f>WEEKDAY(#REF!,1)</f>
        <v>1</v>
      </c>
      <c r="L3650" s="25">
        <f>IF(#REF!&gt;=#REF!,#REF!-#REF!,"")</f>
        <v>23</v>
      </c>
      <c r="M3650" s="4">
        <v>1978</v>
      </c>
      <c r="N3650" s="5">
        <v>9.33</v>
      </c>
      <c r="O3650" s="5">
        <v>6.92</v>
      </c>
      <c r="P3650" s="5">
        <v>2.41</v>
      </c>
      <c r="Q3650" s="5">
        <f>#REF!*#REF!</f>
        <v>13687.76</v>
      </c>
      <c r="R3650" s="5">
        <v>4766.9799999999996</v>
      </c>
      <c r="S3650" s="5">
        <f>#REF!-#REF!</f>
        <v>-8920.7800000000007</v>
      </c>
      <c r="T3650" s="36">
        <f t="shared" si="56"/>
        <v>-0.65173410404624299</v>
      </c>
    </row>
    <row r="3651" spans="1:20" x14ac:dyDescent="0.2">
      <c r="A3651" s="25" t="s">
        <v>46</v>
      </c>
      <c r="B3651" s="25" t="s">
        <v>103</v>
      </c>
      <c r="C3651" s="25" t="s">
        <v>42</v>
      </c>
      <c r="D3651" s="25" t="s">
        <v>23</v>
      </c>
      <c r="E3651" s="25" t="s">
        <v>1918</v>
      </c>
      <c r="F3651" s="2">
        <v>41754</v>
      </c>
      <c r="G3651" s="23" t="str">
        <f>TEXT(Table2[[#This Row],[Order-Date]],"mmm")</f>
        <v>Apr</v>
      </c>
      <c r="H3651">
        <v>2014</v>
      </c>
      <c r="I3651">
        <v>660924899</v>
      </c>
      <c r="J3651" s="2">
        <v>41780</v>
      </c>
      <c r="K3651" s="23">
        <f>WEEKDAY(#REF!,1)</f>
        <v>4</v>
      </c>
      <c r="L3651" s="25">
        <f>IF(#REF!&gt;=#REF!,#REF!-#REF!,"")</f>
        <v>26</v>
      </c>
      <c r="M3651" s="4">
        <v>1220</v>
      </c>
      <c r="N3651" s="5">
        <v>109.28</v>
      </c>
      <c r="O3651" s="5">
        <v>35.840000000000003</v>
      </c>
      <c r="P3651" s="5">
        <v>73.44</v>
      </c>
      <c r="Q3651" s="5">
        <f>#REF!*#REF!</f>
        <v>43724.800000000003</v>
      </c>
      <c r="R3651" s="5">
        <v>89596.800000000003</v>
      </c>
      <c r="S3651" s="5">
        <f>#REF!-#REF!</f>
        <v>45872</v>
      </c>
      <c r="T3651" s="36">
        <f t="shared" ref="T3651:T3714" si="57">S3651/Q3651</f>
        <v>1.0491071428571399</v>
      </c>
    </row>
    <row r="3652" spans="1:20" x14ac:dyDescent="0.2">
      <c r="A3652" s="25" t="s">
        <v>32</v>
      </c>
      <c r="B3652" s="25" t="s">
        <v>192</v>
      </c>
      <c r="C3652" s="25" t="s">
        <v>22</v>
      </c>
      <c r="D3652" s="25" t="s">
        <v>23</v>
      </c>
      <c r="E3652" s="25" t="s">
        <v>1918</v>
      </c>
      <c r="F3652" s="2">
        <v>41261</v>
      </c>
      <c r="G3652" s="23" t="str">
        <f>TEXT(Table2[[#This Row],[Order-Date]],"mmm")</f>
        <v>Dec</v>
      </c>
      <c r="H3652">
        <v>2012</v>
      </c>
      <c r="I3652">
        <v>841725957</v>
      </c>
      <c r="J3652" s="2">
        <v>41487</v>
      </c>
      <c r="K3652" s="23">
        <f>WEEKDAY(#REF!,1)</f>
        <v>5</v>
      </c>
      <c r="L3652" s="25">
        <f>IF(#REF!&gt;=#REF!,#REF!-#REF!,"")</f>
        <v>226</v>
      </c>
      <c r="M3652" s="4">
        <v>4271</v>
      </c>
      <c r="N3652" s="5">
        <v>255.28</v>
      </c>
      <c r="O3652" s="5">
        <v>159.41999999999999</v>
      </c>
      <c r="P3652" s="5">
        <v>95.86</v>
      </c>
      <c r="Q3652" s="5">
        <f>#REF!*#REF!</f>
        <v>680882.82</v>
      </c>
      <c r="R3652" s="5">
        <v>409418.06</v>
      </c>
      <c r="S3652" s="5">
        <f>#REF!-#REF!</f>
        <v>-271464.76</v>
      </c>
      <c r="T3652" s="36">
        <f t="shared" si="57"/>
        <v>-0.39869527035503699</v>
      </c>
    </row>
    <row r="3653" spans="1:20" x14ac:dyDescent="0.2">
      <c r="A3653" s="25" t="s">
        <v>46</v>
      </c>
      <c r="B3653" s="25" t="s">
        <v>133</v>
      </c>
      <c r="C3653" s="25" t="s">
        <v>42</v>
      </c>
      <c r="D3653" s="25" t="s">
        <v>23</v>
      </c>
      <c r="E3653" s="25" t="s">
        <v>1917</v>
      </c>
      <c r="F3653" s="2">
        <v>41663</v>
      </c>
      <c r="G3653" s="23" t="str">
        <f>TEXT(Table2[[#This Row],[Order-Date]],"mmm")</f>
        <v>Jan</v>
      </c>
      <c r="H3653">
        <v>2014</v>
      </c>
      <c r="I3653">
        <v>388794410</v>
      </c>
      <c r="J3653" s="2">
        <v>41694</v>
      </c>
      <c r="K3653" s="23">
        <f>WEEKDAY(#REF!,1)</f>
        <v>2</v>
      </c>
      <c r="L3653" s="25">
        <f>IF(#REF!&gt;=#REF!,#REF!-#REF!,"")</f>
        <v>31</v>
      </c>
      <c r="M3653" s="4">
        <v>1761</v>
      </c>
      <c r="N3653" s="5">
        <v>109.28</v>
      </c>
      <c r="O3653" s="5">
        <v>35.840000000000003</v>
      </c>
      <c r="P3653" s="5">
        <v>73.44</v>
      </c>
      <c r="Q3653" s="5">
        <f>#REF!*#REF!</f>
        <v>63114.239999999998</v>
      </c>
      <c r="R3653" s="5">
        <v>129327.84</v>
      </c>
      <c r="S3653" s="5">
        <f>#REF!-#REF!</f>
        <v>66213.600000000006</v>
      </c>
      <c r="T3653" s="36">
        <f t="shared" si="57"/>
        <v>1.0491071428571399</v>
      </c>
    </row>
    <row r="3654" spans="1:20" x14ac:dyDescent="0.2">
      <c r="A3654" s="25" t="s">
        <v>46</v>
      </c>
      <c r="B3654" s="25" t="s">
        <v>107</v>
      </c>
      <c r="C3654" s="25" t="s">
        <v>56</v>
      </c>
      <c r="D3654" s="25" t="s">
        <v>27</v>
      </c>
      <c r="E3654" s="25" t="s">
        <v>1918</v>
      </c>
      <c r="F3654" s="2">
        <v>40640</v>
      </c>
      <c r="G3654" s="23" t="str">
        <f>TEXT(Table2[[#This Row],[Order-Date]],"mmm")</f>
        <v>Apr</v>
      </c>
      <c r="H3654">
        <v>2011</v>
      </c>
      <c r="I3654">
        <v>128741586</v>
      </c>
      <c r="J3654" s="2">
        <v>40773</v>
      </c>
      <c r="K3654" s="23">
        <f>WEEKDAY(#REF!,1)</f>
        <v>5</v>
      </c>
      <c r="L3654" s="25">
        <f>IF(#REF!&gt;=#REF!,#REF!-#REF!,"")</f>
        <v>133</v>
      </c>
      <c r="M3654" s="4">
        <v>6351</v>
      </c>
      <c r="N3654" s="5">
        <v>421.89</v>
      </c>
      <c r="O3654" s="5">
        <v>364.69</v>
      </c>
      <c r="P3654" s="5">
        <v>57.2</v>
      </c>
      <c r="Q3654" s="5">
        <f>#REF!*#REF!</f>
        <v>2316146.19</v>
      </c>
      <c r="R3654" s="5">
        <v>363277.2</v>
      </c>
      <c r="S3654" s="5">
        <f>#REF!-#REF!</f>
        <v>-1952868.99</v>
      </c>
      <c r="T3654" s="36">
        <f t="shared" si="57"/>
        <v>-0.84315445995228799</v>
      </c>
    </row>
    <row r="3655" spans="1:20" x14ac:dyDescent="0.2">
      <c r="A3655" s="25" t="s">
        <v>32</v>
      </c>
      <c r="B3655" s="25" t="s">
        <v>149</v>
      </c>
      <c r="C3655" s="25" t="s">
        <v>26</v>
      </c>
      <c r="D3655" s="25" t="s">
        <v>27</v>
      </c>
      <c r="E3655" s="25" t="s">
        <v>1916</v>
      </c>
      <c r="F3655" s="2">
        <v>40885</v>
      </c>
      <c r="G3655" s="23" t="str">
        <f>TEXT(Table2[[#This Row],[Order-Date]],"mmm")</f>
        <v>Dec</v>
      </c>
      <c r="H3655">
        <v>2011</v>
      </c>
      <c r="I3655">
        <v>958491313</v>
      </c>
      <c r="J3655" s="2">
        <v>40804</v>
      </c>
      <c r="K3655" s="23">
        <f>WEEKDAY(#REF!,1)</f>
        <v>1</v>
      </c>
      <c r="L3655" s="25" t="str">
        <f>IF(#REF!&gt;=#REF!,#REF!-#REF!,"")</f>
        <v/>
      </c>
      <c r="M3655" s="4">
        <v>7734</v>
      </c>
      <c r="N3655" s="5">
        <v>152.58000000000001</v>
      </c>
      <c r="O3655" s="5">
        <v>97.44</v>
      </c>
      <c r="P3655" s="5">
        <v>55.14</v>
      </c>
      <c r="Q3655" s="5">
        <f>#REF!*#REF!</f>
        <v>753600.96</v>
      </c>
      <c r="R3655" s="5">
        <v>426452.76</v>
      </c>
      <c r="S3655" s="5">
        <f>#REF!-#REF!</f>
        <v>-327148.2</v>
      </c>
      <c r="T3655" s="36">
        <f t="shared" si="57"/>
        <v>-0.43411330049261099</v>
      </c>
    </row>
    <row r="3656" spans="1:20" x14ac:dyDescent="0.2">
      <c r="A3656" s="25" t="s">
        <v>37</v>
      </c>
      <c r="B3656" s="25" t="s">
        <v>102</v>
      </c>
      <c r="C3656" s="25" t="s">
        <v>22</v>
      </c>
      <c r="D3656" s="25" t="s">
        <v>23</v>
      </c>
      <c r="E3656" s="25" t="s">
        <v>1917</v>
      </c>
      <c r="F3656" s="2">
        <v>41915</v>
      </c>
      <c r="G3656" s="23" t="str">
        <f>TEXT(Table2[[#This Row],[Order-Date]],"mmm")</f>
        <v>Oct</v>
      </c>
      <c r="H3656">
        <v>2014</v>
      </c>
      <c r="I3656">
        <v>695279920</v>
      </c>
      <c r="J3656" s="2">
        <v>41755</v>
      </c>
      <c r="K3656" s="23">
        <f>WEEKDAY(#REF!,1)</f>
        <v>7</v>
      </c>
      <c r="L3656" s="25" t="str">
        <f>IF(#REF!&gt;=#REF!,#REF!-#REF!,"")</f>
        <v/>
      </c>
      <c r="M3656" s="4">
        <v>7634</v>
      </c>
      <c r="N3656" s="5">
        <v>255.28</v>
      </c>
      <c r="O3656" s="5">
        <v>159.41999999999999</v>
      </c>
      <c r="P3656" s="5">
        <v>95.86</v>
      </c>
      <c r="Q3656" s="5">
        <f>#REF!*#REF!</f>
        <v>1217012.28</v>
      </c>
      <c r="R3656" s="5">
        <v>731795.24</v>
      </c>
      <c r="S3656" s="5">
        <f>#REF!-#REF!</f>
        <v>-485217.04</v>
      </c>
      <c r="T3656" s="36">
        <f t="shared" si="57"/>
        <v>-0.39869527035503699</v>
      </c>
    </row>
    <row r="3657" spans="1:20" x14ac:dyDescent="0.2">
      <c r="A3657" s="25" t="s">
        <v>32</v>
      </c>
      <c r="B3657" s="25" t="s">
        <v>147</v>
      </c>
      <c r="C3657" s="25" t="s">
        <v>56</v>
      </c>
      <c r="D3657" s="25" t="s">
        <v>23</v>
      </c>
      <c r="E3657" s="25" t="s">
        <v>1917</v>
      </c>
      <c r="F3657" s="2">
        <v>42374</v>
      </c>
      <c r="G3657" s="23" t="str">
        <f>TEXT(Table2[[#This Row],[Order-Date]],"mmm")</f>
        <v>Jan</v>
      </c>
      <c r="H3657">
        <v>2016</v>
      </c>
      <c r="I3657">
        <v>826656234</v>
      </c>
      <c r="J3657" s="2">
        <v>42374</v>
      </c>
      <c r="K3657" s="23">
        <f>WEEKDAY(#REF!,1)</f>
        <v>3</v>
      </c>
      <c r="L3657" s="25">
        <f>IF(#REF!&gt;=#REF!,#REF!-#REF!,"")</f>
        <v>0</v>
      </c>
      <c r="M3657" s="4">
        <v>4805</v>
      </c>
      <c r="N3657" s="5">
        <v>421.89</v>
      </c>
      <c r="O3657" s="5">
        <v>364.69</v>
      </c>
      <c r="P3657" s="5">
        <v>57.2</v>
      </c>
      <c r="Q3657" s="5">
        <f>#REF!*#REF!</f>
        <v>1752335.45</v>
      </c>
      <c r="R3657" s="5">
        <v>274846</v>
      </c>
      <c r="S3657" s="5">
        <f>#REF!-#REF!</f>
        <v>-1477489.45</v>
      </c>
      <c r="T3657" s="36">
        <f t="shared" si="57"/>
        <v>-0.84315445995228799</v>
      </c>
    </row>
    <row r="3658" spans="1:20" x14ac:dyDescent="0.2">
      <c r="A3658" s="25" t="s">
        <v>29</v>
      </c>
      <c r="B3658" s="25" t="s">
        <v>109</v>
      </c>
      <c r="C3658" s="25" t="s">
        <v>49</v>
      </c>
      <c r="D3658" s="25" t="s">
        <v>27</v>
      </c>
      <c r="E3658" s="25" t="s">
        <v>1915</v>
      </c>
      <c r="F3658" s="2">
        <v>42677</v>
      </c>
      <c r="G3658" s="23" t="str">
        <f>TEXT(Table2[[#This Row],[Order-Date]],"mmm")</f>
        <v>Nov</v>
      </c>
      <c r="H3658">
        <v>2016</v>
      </c>
      <c r="I3658">
        <v>660481584</v>
      </c>
      <c r="J3658" s="2">
        <v>42480</v>
      </c>
      <c r="K3658" s="23">
        <f>WEEKDAY(#REF!,1)</f>
        <v>4</v>
      </c>
      <c r="L3658" s="25" t="str">
        <f>IF(#REF!&gt;=#REF!,#REF!-#REF!,"")</f>
        <v/>
      </c>
      <c r="M3658" s="4">
        <v>33</v>
      </c>
      <c r="N3658" s="5">
        <v>651.21</v>
      </c>
      <c r="O3658" s="5">
        <v>524.96</v>
      </c>
      <c r="P3658" s="5">
        <v>126.25</v>
      </c>
      <c r="Q3658" s="5">
        <f>#REF!*#REF!</f>
        <v>17323.68</v>
      </c>
      <c r="R3658" s="5">
        <v>4166.25</v>
      </c>
      <c r="S3658" s="5">
        <f>#REF!-#REF!</f>
        <v>-13157.43</v>
      </c>
      <c r="T3658" s="36">
        <f t="shared" si="57"/>
        <v>-0.75950548613227697</v>
      </c>
    </row>
    <row r="3659" spans="1:20" x14ac:dyDescent="0.2">
      <c r="A3659" s="25" t="s">
        <v>40</v>
      </c>
      <c r="B3659" s="25" t="s">
        <v>74</v>
      </c>
      <c r="C3659" s="25" t="s">
        <v>34</v>
      </c>
      <c r="D3659" s="25" t="s">
        <v>27</v>
      </c>
      <c r="E3659" s="25" t="s">
        <v>1916</v>
      </c>
      <c r="F3659" s="2">
        <v>42684</v>
      </c>
      <c r="G3659" s="23" t="str">
        <f>TEXT(Table2[[#This Row],[Order-Date]],"mmm")</f>
        <v>Nov</v>
      </c>
      <c r="H3659">
        <v>2016</v>
      </c>
      <c r="I3659">
        <v>474929797</v>
      </c>
      <c r="J3659" s="2">
        <v>42696</v>
      </c>
      <c r="K3659" s="23">
        <f>WEEKDAY(#REF!,1)</f>
        <v>3</v>
      </c>
      <c r="L3659" s="25">
        <f>IF(#REF!&gt;=#REF!,#REF!-#REF!,"")</f>
        <v>12</v>
      </c>
      <c r="M3659" s="4">
        <v>1136</v>
      </c>
      <c r="N3659" s="5">
        <v>205.7</v>
      </c>
      <c r="O3659" s="5">
        <v>117.11</v>
      </c>
      <c r="P3659" s="5">
        <v>88.59</v>
      </c>
      <c r="Q3659" s="5">
        <f>#REF!*#REF!</f>
        <v>133036.96</v>
      </c>
      <c r="R3659" s="5">
        <v>100638.24</v>
      </c>
      <c r="S3659" s="5">
        <f>#REF!-#REF!</f>
        <v>-32398.720000000001</v>
      </c>
      <c r="T3659" s="36">
        <f t="shared" si="57"/>
        <v>-0.24353172231235601</v>
      </c>
    </row>
    <row r="3660" spans="1:20" x14ac:dyDescent="0.2">
      <c r="A3660" s="25" t="s">
        <v>29</v>
      </c>
      <c r="B3660" s="25" t="s">
        <v>153</v>
      </c>
      <c r="C3660" s="25" t="s">
        <v>49</v>
      </c>
      <c r="D3660" s="25" t="s">
        <v>27</v>
      </c>
      <c r="E3660" s="25" t="s">
        <v>1917</v>
      </c>
      <c r="F3660" s="2">
        <v>41706</v>
      </c>
      <c r="G3660" s="23" t="str">
        <f>TEXT(Table2[[#This Row],[Order-Date]],"mmm")</f>
        <v>Mar</v>
      </c>
      <c r="H3660">
        <v>2014</v>
      </c>
      <c r="I3660">
        <v>168487203</v>
      </c>
      <c r="J3660" s="2">
        <v>41903</v>
      </c>
      <c r="K3660" s="23">
        <f>WEEKDAY(#REF!,1)</f>
        <v>1</v>
      </c>
      <c r="L3660" s="25">
        <f>IF(#REF!&gt;=#REF!,#REF!-#REF!,"")</f>
        <v>197</v>
      </c>
      <c r="M3660" s="4">
        <v>7962</v>
      </c>
      <c r="N3660" s="5">
        <v>651.21</v>
      </c>
      <c r="O3660" s="5">
        <v>524.96</v>
      </c>
      <c r="P3660" s="5">
        <v>126.25</v>
      </c>
      <c r="Q3660" s="5">
        <f>#REF!*#REF!</f>
        <v>4179731.52</v>
      </c>
      <c r="R3660" s="5">
        <v>1005202.5</v>
      </c>
      <c r="S3660" s="5">
        <f>#REF!-#REF!</f>
        <v>-3174529.02</v>
      </c>
      <c r="T3660" s="36">
        <f t="shared" si="57"/>
        <v>-0.75950548613227697</v>
      </c>
    </row>
    <row r="3661" spans="1:20" x14ac:dyDescent="0.2">
      <c r="A3661" s="25" t="s">
        <v>29</v>
      </c>
      <c r="B3661" s="25" t="s">
        <v>104</v>
      </c>
      <c r="C3661" s="25" t="s">
        <v>56</v>
      </c>
      <c r="D3661" s="25" t="s">
        <v>23</v>
      </c>
      <c r="E3661" s="25" t="s">
        <v>1915</v>
      </c>
      <c r="F3661" s="2">
        <v>40532</v>
      </c>
      <c r="G3661" s="23" t="str">
        <f>TEXT(Table2[[#This Row],[Order-Date]],"mmm")</f>
        <v>Dec</v>
      </c>
      <c r="H3661">
        <v>2010</v>
      </c>
      <c r="I3661">
        <v>609952628</v>
      </c>
      <c r="J3661" s="2">
        <v>40574</v>
      </c>
      <c r="K3661" s="23">
        <f>WEEKDAY(#REF!,1)</f>
        <v>2</v>
      </c>
      <c r="L3661" s="25">
        <f>IF(#REF!&gt;=#REF!,#REF!-#REF!,"")</f>
        <v>42</v>
      </c>
      <c r="M3661" s="4">
        <v>7392</v>
      </c>
      <c r="N3661" s="5">
        <v>421.89</v>
      </c>
      <c r="O3661" s="5">
        <v>364.69</v>
      </c>
      <c r="P3661" s="5">
        <v>57.2</v>
      </c>
      <c r="Q3661" s="5">
        <f>#REF!*#REF!</f>
        <v>2695788.48</v>
      </c>
      <c r="R3661" s="5">
        <v>422822.40000000002</v>
      </c>
      <c r="S3661" s="5">
        <f>#REF!-#REF!</f>
        <v>-2272966.08</v>
      </c>
      <c r="T3661" s="36">
        <f t="shared" si="57"/>
        <v>-0.84315445995228799</v>
      </c>
    </row>
    <row r="3662" spans="1:20" x14ac:dyDescent="0.2">
      <c r="A3662" s="25" t="s">
        <v>20</v>
      </c>
      <c r="B3662" s="25" t="s">
        <v>114</v>
      </c>
      <c r="C3662" s="25" t="s">
        <v>65</v>
      </c>
      <c r="D3662" s="25" t="s">
        <v>23</v>
      </c>
      <c r="E3662" s="25" t="s">
        <v>1915</v>
      </c>
      <c r="F3662" s="2">
        <v>42337</v>
      </c>
      <c r="G3662" s="23" t="str">
        <f>TEXT(Table2[[#This Row],[Order-Date]],"mmm")</f>
        <v>Nov</v>
      </c>
      <c r="H3662">
        <v>2015</v>
      </c>
      <c r="I3662">
        <v>488437402</v>
      </c>
      <c r="J3662" s="2">
        <v>42350</v>
      </c>
      <c r="K3662" s="23">
        <f>WEEKDAY(#REF!,1)</f>
        <v>7</v>
      </c>
      <c r="L3662" s="25">
        <f>IF(#REF!&gt;=#REF!,#REF!-#REF!,"")</f>
        <v>13</v>
      </c>
      <c r="M3662" s="4">
        <v>8336</v>
      </c>
      <c r="N3662" s="5">
        <v>9.33</v>
      </c>
      <c r="O3662" s="5">
        <v>6.92</v>
      </c>
      <c r="P3662" s="5">
        <v>2.41</v>
      </c>
      <c r="Q3662" s="5">
        <f>#REF!*#REF!</f>
        <v>57685.120000000003</v>
      </c>
      <c r="R3662" s="5">
        <v>20089.759999999998</v>
      </c>
      <c r="S3662" s="5">
        <f>#REF!-#REF!</f>
        <v>-37595.360000000001</v>
      </c>
      <c r="T3662" s="36">
        <f t="shared" si="57"/>
        <v>-0.65173410404624299</v>
      </c>
    </row>
    <row r="3663" spans="1:20" x14ac:dyDescent="0.2">
      <c r="A3663" s="25" t="s">
        <v>20</v>
      </c>
      <c r="B3663" s="25" t="s">
        <v>114</v>
      </c>
      <c r="C3663" s="25" t="s">
        <v>85</v>
      </c>
      <c r="D3663" s="25" t="s">
        <v>27</v>
      </c>
      <c r="E3663" s="25" t="s">
        <v>1917</v>
      </c>
      <c r="F3663" s="2">
        <v>41625</v>
      </c>
      <c r="G3663" s="23" t="str">
        <f>TEXT(Table2[[#This Row],[Order-Date]],"mmm")</f>
        <v>Dec</v>
      </c>
      <c r="H3663">
        <v>2013</v>
      </c>
      <c r="I3663">
        <v>363365352</v>
      </c>
      <c r="J3663" s="2">
        <v>41641</v>
      </c>
      <c r="K3663" s="23">
        <f>WEEKDAY(#REF!,1)</f>
        <v>5</v>
      </c>
      <c r="L3663" s="25">
        <f>IF(#REF!&gt;=#REF!,#REF!-#REF!,"")</f>
        <v>16</v>
      </c>
      <c r="M3663" s="4">
        <v>6737</v>
      </c>
      <c r="N3663" s="5">
        <v>668.27</v>
      </c>
      <c r="O3663" s="5">
        <v>502.54</v>
      </c>
      <c r="P3663" s="5">
        <v>165.73</v>
      </c>
      <c r="Q3663" s="5">
        <f>#REF!*#REF!</f>
        <v>3385611.98</v>
      </c>
      <c r="R3663" s="5">
        <v>1116523.01</v>
      </c>
      <c r="S3663" s="5">
        <f>#REF!-#REF!</f>
        <v>-2269088.9700000002</v>
      </c>
      <c r="T3663" s="36">
        <f t="shared" si="57"/>
        <v>-0.67021530624427905</v>
      </c>
    </row>
    <row r="3664" spans="1:20" x14ac:dyDescent="0.2">
      <c r="A3664" s="25" t="s">
        <v>37</v>
      </c>
      <c r="B3664" s="25" t="s">
        <v>151</v>
      </c>
      <c r="C3664" s="25" t="s">
        <v>65</v>
      </c>
      <c r="D3664" s="25" t="s">
        <v>27</v>
      </c>
      <c r="E3664" s="25" t="s">
        <v>1918</v>
      </c>
      <c r="F3664" s="2">
        <v>41438</v>
      </c>
      <c r="G3664" s="23" t="str">
        <f>TEXT(Table2[[#This Row],[Order-Date]],"mmm")</f>
        <v>Jun</v>
      </c>
      <c r="H3664">
        <v>2013</v>
      </c>
      <c r="I3664">
        <v>414472806</v>
      </c>
      <c r="J3664" s="2">
        <v>41472</v>
      </c>
      <c r="K3664" s="23">
        <f>WEEKDAY(#REF!,1)</f>
        <v>4</v>
      </c>
      <c r="L3664" s="25">
        <f>IF(#REF!&gt;=#REF!,#REF!-#REF!,"")</f>
        <v>34</v>
      </c>
      <c r="M3664" s="4">
        <v>569</v>
      </c>
      <c r="N3664" s="5">
        <v>9.33</v>
      </c>
      <c r="O3664" s="5">
        <v>6.92</v>
      </c>
      <c r="P3664" s="5">
        <v>2.41</v>
      </c>
      <c r="Q3664" s="5">
        <f>#REF!*#REF!</f>
        <v>3937.48</v>
      </c>
      <c r="R3664" s="5">
        <v>1371.29</v>
      </c>
      <c r="S3664" s="5">
        <f>#REF!-#REF!</f>
        <v>-2566.19</v>
      </c>
      <c r="T3664" s="36">
        <f t="shared" si="57"/>
        <v>-0.65173410404624299</v>
      </c>
    </row>
    <row r="3665" spans="1:20" x14ac:dyDescent="0.2">
      <c r="A3665" s="25" t="s">
        <v>29</v>
      </c>
      <c r="B3665" s="25" t="s">
        <v>204</v>
      </c>
      <c r="C3665" s="25" t="s">
        <v>22</v>
      </c>
      <c r="D3665" s="25" t="s">
        <v>27</v>
      </c>
      <c r="E3665" s="25" t="s">
        <v>1917</v>
      </c>
      <c r="F3665" s="2">
        <v>41059</v>
      </c>
      <c r="G3665" s="23" t="str">
        <f>TEXT(Table2[[#This Row],[Order-Date]],"mmm")</f>
        <v>May</v>
      </c>
      <c r="H3665">
        <v>2012</v>
      </c>
      <c r="I3665">
        <v>891808593</v>
      </c>
      <c r="J3665" s="2">
        <v>41219</v>
      </c>
      <c r="K3665" s="23">
        <f>WEEKDAY(#REF!,1)</f>
        <v>3</v>
      </c>
      <c r="L3665" s="25">
        <f>IF(#REF!&gt;=#REF!,#REF!-#REF!,"")</f>
        <v>160</v>
      </c>
      <c r="M3665" s="4">
        <v>4835</v>
      </c>
      <c r="N3665" s="5">
        <v>255.28</v>
      </c>
      <c r="O3665" s="5">
        <v>159.41999999999999</v>
      </c>
      <c r="P3665" s="5">
        <v>95.86</v>
      </c>
      <c r="Q3665" s="5">
        <f>#REF!*#REF!</f>
        <v>770795.7</v>
      </c>
      <c r="R3665" s="5">
        <v>463483.1</v>
      </c>
      <c r="S3665" s="5">
        <f>#REF!-#REF!</f>
        <v>-307312.59999999998</v>
      </c>
      <c r="T3665" s="36">
        <f t="shared" si="57"/>
        <v>-0.39869527035503699</v>
      </c>
    </row>
    <row r="3666" spans="1:20" x14ac:dyDescent="0.2">
      <c r="A3666" s="25" t="s">
        <v>29</v>
      </c>
      <c r="B3666" s="25" t="s">
        <v>89</v>
      </c>
      <c r="C3666" s="25" t="s">
        <v>65</v>
      </c>
      <c r="D3666" s="25" t="s">
        <v>23</v>
      </c>
      <c r="E3666" s="25" t="s">
        <v>1916</v>
      </c>
      <c r="F3666" s="2">
        <v>43015</v>
      </c>
      <c r="G3666" s="23" t="str">
        <f>TEXT(Table2[[#This Row],[Order-Date]],"mmm")</f>
        <v>Oct</v>
      </c>
      <c r="H3666">
        <v>2017</v>
      </c>
      <c r="I3666">
        <v>765734040</v>
      </c>
      <c r="J3666" s="2">
        <v>42833</v>
      </c>
      <c r="K3666" s="23">
        <f>WEEKDAY(#REF!,1)</f>
        <v>7</v>
      </c>
      <c r="L3666" s="25" t="str">
        <f>IF(#REF!&gt;=#REF!,#REF!-#REF!,"")</f>
        <v/>
      </c>
      <c r="M3666" s="4">
        <v>6574</v>
      </c>
      <c r="N3666" s="5">
        <v>9.33</v>
      </c>
      <c r="O3666" s="5">
        <v>6.92</v>
      </c>
      <c r="P3666" s="5">
        <v>2.41</v>
      </c>
      <c r="Q3666" s="5">
        <f>#REF!*#REF!</f>
        <v>45492.08</v>
      </c>
      <c r="R3666" s="5">
        <v>15843.34</v>
      </c>
      <c r="S3666" s="5">
        <f>#REF!-#REF!</f>
        <v>-29648.74</v>
      </c>
      <c r="T3666" s="36">
        <f t="shared" si="57"/>
        <v>-0.65173410404624299</v>
      </c>
    </row>
    <row r="3667" spans="1:20" x14ac:dyDescent="0.2">
      <c r="A3667" s="25" t="s">
        <v>20</v>
      </c>
      <c r="B3667" s="25" t="s">
        <v>167</v>
      </c>
      <c r="C3667" s="25" t="s">
        <v>42</v>
      </c>
      <c r="D3667" s="25" t="s">
        <v>23</v>
      </c>
      <c r="E3667" s="25" t="s">
        <v>1917</v>
      </c>
      <c r="F3667" s="2">
        <v>40391</v>
      </c>
      <c r="G3667" s="23" t="str">
        <f>TEXT(Table2[[#This Row],[Order-Date]],"mmm")</f>
        <v>Aug</v>
      </c>
      <c r="H3667">
        <v>2010</v>
      </c>
      <c r="I3667">
        <v>876922976</v>
      </c>
      <c r="J3667" s="2">
        <v>40195</v>
      </c>
      <c r="K3667" s="23">
        <f>WEEKDAY(#REF!,1)</f>
        <v>1</v>
      </c>
      <c r="L3667" s="25" t="str">
        <f>IF(#REF!&gt;=#REF!,#REF!-#REF!,"")</f>
        <v/>
      </c>
      <c r="M3667" s="4">
        <v>9851</v>
      </c>
      <c r="N3667" s="5">
        <v>109.28</v>
      </c>
      <c r="O3667" s="5">
        <v>35.840000000000003</v>
      </c>
      <c r="P3667" s="5">
        <v>73.44</v>
      </c>
      <c r="Q3667" s="5">
        <f>#REF!*#REF!</f>
        <v>353059.84000000003</v>
      </c>
      <c r="R3667" s="5">
        <v>723457.44</v>
      </c>
      <c r="S3667" s="5">
        <f>#REF!-#REF!</f>
        <v>370397.6</v>
      </c>
      <c r="T3667" s="36">
        <f t="shared" si="57"/>
        <v>1.0491071428571399</v>
      </c>
    </row>
    <row r="3668" spans="1:20" x14ac:dyDescent="0.2">
      <c r="A3668" s="25" t="s">
        <v>40</v>
      </c>
      <c r="B3668" s="25" t="s">
        <v>72</v>
      </c>
      <c r="C3668" s="25" t="s">
        <v>31</v>
      </c>
      <c r="D3668" s="25" t="s">
        <v>23</v>
      </c>
      <c r="E3668" s="25" t="s">
        <v>1916</v>
      </c>
      <c r="F3668" s="2">
        <v>40201</v>
      </c>
      <c r="G3668" s="23" t="str">
        <f>TEXT(Table2[[#This Row],[Order-Date]],"mmm")</f>
        <v>Jan</v>
      </c>
      <c r="H3668">
        <v>2010</v>
      </c>
      <c r="I3668">
        <v>786361730</v>
      </c>
      <c r="J3668" s="2">
        <v>40239</v>
      </c>
      <c r="K3668" s="23">
        <f>WEEKDAY(#REF!,1)</f>
        <v>3</v>
      </c>
      <c r="L3668" s="25">
        <f>IF(#REF!&gt;=#REF!,#REF!-#REF!,"")</f>
        <v>38</v>
      </c>
      <c r="M3668" s="4">
        <v>765</v>
      </c>
      <c r="N3668" s="5">
        <v>47.45</v>
      </c>
      <c r="O3668" s="5">
        <v>31.79</v>
      </c>
      <c r="P3668" s="5">
        <v>15.66</v>
      </c>
      <c r="Q3668" s="5">
        <f>#REF!*#REF!</f>
        <v>24319.35</v>
      </c>
      <c r="R3668" s="5">
        <v>11979.9</v>
      </c>
      <c r="S3668" s="5">
        <f>#REF!-#REF!</f>
        <v>-12339.45</v>
      </c>
      <c r="T3668" s="36">
        <f t="shared" si="57"/>
        <v>-0.50739226171752105</v>
      </c>
    </row>
    <row r="3669" spans="1:20" x14ac:dyDescent="0.2">
      <c r="A3669" s="25" t="s">
        <v>29</v>
      </c>
      <c r="B3669" s="25" t="s">
        <v>89</v>
      </c>
      <c r="C3669" s="25" t="s">
        <v>34</v>
      </c>
      <c r="D3669" s="25" t="s">
        <v>27</v>
      </c>
      <c r="E3669" s="25" t="s">
        <v>1916</v>
      </c>
      <c r="F3669" s="2">
        <v>41047</v>
      </c>
      <c r="G3669" s="23" t="str">
        <f>TEXT(Table2[[#This Row],[Order-Date]],"mmm")</f>
        <v>May</v>
      </c>
      <c r="H3669">
        <v>2012</v>
      </c>
      <c r="I3669">
        <v>125349128</v>
      </c>
      <c r="J3669" s="2">
        <v>41066</v>
      </c>
      <c r="K3669" s="23">
        <f>WEEKDAY(#REF!,1)</f>
        <v>4</v>
      </c>
      <c r="L3669" s="25">
        <f>IF(#REF!&gt;=#REF!,#REF!-#REF!,"")</f>
        <v>19</v>
      </c>
      <c r="M3669" s="4">
        <v>2447</v>
      </c>
      <c r="N3669" s="5">
        <v>205.7</v>
      </c>
      <c r="O3669" s="5">
        <v>117.11</v>
      </c>
      <c r="P3669" s="5">
        <v>88.59</v>
      </c>
      <c r="Q3669" s="5">
        <f>#REF!*#REF!</f>
        <v>286568.17</v>
      </c>
      <c r="R3669" s="5">
        <v>216779.73</v>
      </c>
      <c r="S3669" s="5">
        <f>#REF!-#REF!</f>
        <v>-69788.44</v>
      </c>
      <c r="T3669" s="36">
        <f t="shared" si="57"/>
        <v>-0.24353172231235601</v>
      </c>
    </row>
    <row r="3670" spans="1:20" x14ac:dyDescent="0.2">
      <c r="A3670" s="25" t="s">
        <v>20</v>
      </c>
      <c r="B3670" s="25" t="s">
        <v>167</v>
      </c>
      <c r="C3670" s="25" t="s">
        <v>39</v>
      </c>
      <c r="D3670" s="25" t="s">
        <v>23</v>
      </c>
      <c r="E3670" s="25" t="s">
        <v>1915</v>
      </c>
      <c r="F3670" s="2">
        <v>40918</v>
      </c>
      <c r="G3670" s="23" t="str">
        <f>TEXT(Table2[[#This Row],[Order-Date]],"mmm")</f>
        <v>Jan</v>
      </c>
      <c r="H3670">
        <v>2012</v>
      </c>
      <c r="I3670">
        <v>845496499</v>
      </c>
      <c r="J3670" s="2">
        <v>40950</v>
      </c>
      <c r="K3670" s="23">
        <f>WEEKDAY(#REF!,1)</f>
        <v>7</v>
      </c>
      <c r="L3670" s="25">
        <f>IF(#REF!&gt;=#REF!,#REF!-#REF!,"")</f>
        <v>32</v>
      </c>
      <c r="M3670" s="4">
        <v>58</v>
      </c>
      <c r="N3670" s="5">
        <v>81.73</v>
      </c>
      <c r="O3670" s="5">
        <v>56.67</v>
      </c>
      <c r="P3670" s="5">
        <v>25.06</v>
      </c>
      <c r="Q3670" s="5">
        <f>#REF!*#REF!</f>
        <v>3286.86</v>
      </c>
      <c r="R3670" s="5">
        <v>1453.48</v>
      </c>
      <c r="S3670" s="5">
        <f>#REF!-#REF!</f>
        <v>-1833.38</v>
      </c>
      <c r="T3670" s="36">
        <f t="shared" si="57"/>
        <v>-0.55779071819304704</v>
      </c>
    </row>
    <row r="3671" spans="1:20" x14ac:dyDescent="0.2">
      <c r="A3671" s="25" t="s">
        <v>37</v>
      </c>
      <c r="B3671" s="25" t="s">
        <v>178</v>
      </c>
      <c r="C3671" s="25" t="s">
        <v>85</v>
      </c>
      <c r="D3671" s="25" t="s">
        <v>27</v>
      </c>
      <c r="E3671" s="25" t="s">
        <v>1916</v>
      </c>
      <c r="F3671" s="2">
        <v>40843</v>
      </c>
      <c r="G3671" s="23" t="str">
        <f>TEXT(Table2[[#This Row],[Order-Date]],"mmm")</f>
        <v>Oct</v>
      </c>
      <c r="H3671">
        <v>2011</v>
      </c>
      <c r="I3671">
        <v>468727672</v>
      </c>
      <c r="J3671" s="2">
        <v>40645</v>
      </c>
      <c r="K3671" s="23">
        <f>WEEKDAY(#REF!,1)</f>
        <v>3</v>
      </c>
      <c r="L3671" s="25" t="str">
        <f>IF(#REF!&gt;=#REF!,#REF!-#REF!,"")</f>
        <v/>
      </c>
      <c r="M3671" s="4">
        <v>5789</v>
      </c>
      <c r="N3671" s="5">
        <v>668.27</v>
      </c>
      <c r="O3671" s="5">
        <v>502.54</v>
      </c>
      <c r="P3671" s="5">
        <v>165.73</v>
      </c>
      <c r="Q3671" s="5">
        <f>#REF!*#REF!</f>
        <v>2909204.06</v>
      </c>
      <c r="R3671" s="5">
        <v>959410.97</v>
      </c>
      <c r="S3671" s="5">
        <f>#REF!-#REF!</f>
        <v>-1949793.09</v>
      </c>
      <c r="T3671" s="36">
        <f t="shared" si="57"/>
        <v>-0.67021530624427905</v>
      </c>
    </row>
    <row r="3672" spans="1:20" x14ac:dyDescent="0.2">
      <c r="A3672" s="25" t="s">
        <v>37</v>
      </c>
      <c r="B3672" s="25" t="s">
        <v>55</v>
      </c>
      <c r="C3672" s="25" t="s">
        <v>49</v>
      </c>
      <c r="D3672" s="25" t="s">
        <v>27</v>
      </c>
      <c r="E3672" s="25" t="s">
        <v>1917</v>
      </c>
      <c r="F3672" s="2">
        <v>40651</v>
      </c>
      <c r="G3672" s="23" t="str">
        <f>TEXT(Table2[[#This Row],[Order-Date]],"mmm")</f>
        <v>Apr</v>
      </c>
      <c r="H3672">
        <v>2011</v>
      </c>
      <c r="I3672">
        <v>637278974</v>
      </c>
      <c r="J3672" s="2">
        <v>40689</v>
      </c>
      <c r="K3672" s="23">
        <f>WEEKDAY(#REF!,1)</f>
        <v>5</v>
      </c>
      <c r="L3672" s="25">
        <f>IF(#REF!&gt;=#REF!,#REF!-#REF!,"")</f>
        <v>38</v>
      </c>
      <c r="M3672" s="4">
        <v>3865</v>
      </c>
      <c r="N3672" s="5">
        <v>651.21</v>
      </c>
      <c r="O3672" s="5">
        <v>524.96</v>
      </c>
      <c r="P3672" s="5">
        <v>126.25</v>
      </c>
      <c r="Q3672" s="5">
        <f>#REF!*#REF!</f>
        <v>2028970.4</v>
      </c>
      <c r="R3672" s="5">
        <v>487956.25</v>
      </c>
      <c r="S3672" s="5">
        <f>#REF!-#REF!</f>
        <v>-1541014.15</v>
      </c>
      <c r="T3672" s="36">
        <f t="shared" si="57"/>
        <v>-0.75950548613227697</v>
      </c>
    </row>
    <row r="3673" spans="1:20" x14ac:dyDescent="0.2">
      <c r="A3673" s="25" t="s">
        <v>46</v>
      </c>
      <c r="B3673" s="25" t="s">
        <v>199</v>
      </c>
      <c r="C3673" s="25" t="s">
        <v>34</v>
      </c>
      <c r="D3673" s="25" t="s">
        <v>23</v>
      </c>
      <c r="E3673" s="25" t="s">
        <v>1915</v>
      </c>
      <c r="F3673" s="2">
        <v>40235</v>
      </c>
      <c r="G3673" s="23" t="str">
        <f>TEXT(Table2[[#This Row],[Order-Date]],"mmm")</f>
        <v>Feb</v>
      </c>
      <c r="H3673">
        <v>2010</v>
      </c>
      <c r="I3673">
        <v>363699233</v>
      </c>
      <c r="J3673" s="2">
        <v>40257</v>
      </c>
      <c r="K3673" s="23">
        <f>WEEKDAY(#REF!,1)</f>
        <v>7</v>
      </c>
      <c r="L3673" s="25">
        <f>IF(#REF!&gt;=#REF!,#REF!-#REF!,"")</f>
        <v>22</v>
      </c>
      <c r="M3673" s="4">
        <v>5540</v>
      </c>
      <c r="N3673" s="5">
        <v>205.7</v>
      </c>
      <c r="O3673" s="5">
        <v>117.11</v>
      </c>
      <c r="P3673" s="5">
        <v>88.59</v>
      </c>
      <c r="Q3673" s="5">
        <f>#REF!*#REF!</f>
        <v>648789.4</v>
      </c>
      <c r="R3673" s="5">
        <v>490788.6</v>
      </c>
      <c r="S3673" s="5">
        <f>#REF!-#REF!</f>
        <v>-158000.79999999999</v>
      </c>
      <c r="T3673" s="36">
        <f t="shared" si="57"/>
        <v>-0.24353172231235601</v>
      </c>
    </row>
    <row r="3674" spans="1:20" x14ac:dyDescent="0.2">
      <c r="A3674" s="25" t="s">
        <v>37</v>
      </c>
      <c r="B3674" s="25" t="s">
        <v>79</v>
      </c>
      <c r="C3674" s="25" t="s">
        <v>49</v>
      </c>
      <c r="D3674" s="25" t="s">
        <v>23</v>
      </c>
      <c r="E3674" s="25" t="s">
        <v>1915</v>
      </c>
      <c r="F3674" s="2">
        <v>42614</v>
      </c>
      <c r="G3674" s="23" t="str">
        <f>TEXT(Table2[[#This Row],[Order-Date]],"mmm")</f>
        <v>Sep</v>
      </c>
      <c r="H3674">
        <v>2016</v>
      </c>
      <c r="I3674">
        <v>980849778</v>
      </c>
      <c r="J3674" s="2">
        <v>42421</v>
      </c>
      <c r="K3674" s="23">
        <f>WEEKDAY(#REF!,1)</f>
        <v>1</v>
      </c>
      <c r="L3674" s="25" t="str">
        <f>IF(#REF!&gt;=#REF!,#REF!-#REF!,"")</f>
        <v/>
      </c>
      <c r="M3674" s="4">
        <v>4101</v>
      </c>
      <c r="N3674" s="5">
        <v>651.21</v>
      </c>
      <c r="O3674" s="5">
        <v>524.96</v>
      </c>
      <c r="P3674" s="5">
        <v>126.25</v>
      </c>
      <c r="Q3674" s="5">
        <f>#REF!*#REF!</f>
        <v>2152860.96</v>
      </c>
      <c r="R3674" s="5">
        <v>517751.25</v>
      </c>
      <c r="S3674" s="5">
        <f>#REF!-#REF!</f>
        <v>-1635109.71</v>
      </c>
      <c r="T3674" s="36">
        <f t="shared" si="57"/>
        <v>-0.75950548613227697</v>
      </c>
    </row>
    <row r="3675" spans="1:20" x14ac:dyDescent="0.2">
      <c r="A3675" s="25" t="s">
        <v>46</v>
      </c>
      <c r="B3675" s="25" t="s">
        <v>142</v>
      </c>
      <c r="C3675" s="25" t="s">
        <v>39</v>
      </c>
      <c r="D3675" s="25" t="s">
        <v>27</v>
      </c>
      <c r="E3675" s="25" t="s">
        <v>1916</v>
      </c>
      <c r="F3675" s="2">
        <v>40572</v>
      </c>
      <c r="G3675" s="23" t="str">
        <f>TEXT(Table2[[#This Row],[Order-Date]],"mmm")</f>
        <v>Jan</v>
      </c>
      <c r="H3675">
        <v>2011</v>
      </c>
      <c r="I3675">
        <v>291904437</v>
      </c>
      <c r="J3675" s="2">
        <v>40850</v>
      </c>
      <c r="K3675" s="23">
        <f>WEEKDAY(#REF!,1)</f>
        <v>5</v>
      </c>
      <c r="L3675" s="25">
        <f>IF(#REF!&gt;=#REF!,#REF!-#REF!,"")</f>
        <v>278</v>
      </c>
      <c r="M3675" s="4">
        <v>9865</v>
      </c>
      <c r="N3675" s="5">
        <v>81.73</v>
      </c>
      <c r="O3675" s="5">
        <v>56.67</v>
      </c>
      <c r="P3675" s="5">
        <v>25.06</v>
      </c>
      <c r="Q3675" s="5">
        <f>#REF!*#REF!</f>
        <v>559049.55000000005</v>
      </c>
      <c r="R3675" s="5">
        <v>247216.9</v>
      </c>
      <c r="S3675" s="5">
        <f>#REF!-#REF!</f>
        <v>-311832.65000000002</v>
      </c>
      <c r="T3675" s="36">
        <f t="shared" si="57"/>
        <v>-0.55779071819304704</v>
      </c>
    </row>
    <row r="3676" spans="1:20" x14ac:dyDescent="0.2">
      <c r="A3676" s="25" t="s">
        <v>37</v>
      </c>
      <c r="B3676" s="25" t="s">
        <v>50</v>
      </c>
      <c r="C3676" s="25" t="s">
        <v>51</v>
      </c>
      <c r="D3676" s="25" t="s">
        <v>23</v>
      </c>
      <c r="E3676" s="25" t="s">
        <v>1916</v>
      </c>
      <c r="F3676" s="2">
        <v>42557</v>
      </c>
      <c r="G3676" s="23" t="str">
        <f>TEXT(Table2[[#This Row],[Order-Date]],"mmm")</f>
        <v>Jul</v>
      </c>
      <c r="H3676">
        <v>2016</v>
      </c>
      <c r="I3676">
        <v>220349538</v>
      </c>
      <c r="J3676" s="2">
        <v>42550</v>
      </c>
      <c r="K3676" s="23">
        <f>WEEKDAY(#REF!,1)</f>
        <v>4</v>
      </c>
      <c r="L3676" s="25" t="str">
        <f>IF(#REF!&gt;=#REF!,#REF!-#REF!,"")</f>
        <v/>
      </c>
      <c r="M3676" s="4">
        <v>5180</v>
      </c>
      <c r="N3676" s="5">
        <v>437.2</v>
      </c>
      <c r="O3676" s="5">
        <v>263.33</v>
      </c>
      <c r="P3676" s="5">
        <v>173.87</v>
      </c>
      <c r="Q3676" s="5">
        <f>#REF!*#REF!</f>
        <v>1364049.4</v>
      </c>
      <c r="R3676" s="5">
        <v>900646.6</v>
      </c>
      <c r="S3676" s="5">
        <f>#REF!-#REF!</f>
        <v>-463402.8</v>
      </c>
      <c r="T3676" s="36">
        <f t="shared" si="57"/>
        <v>-0.33972581931416901</v>
      </c>
    </row>
    <row r="3677" spans="1:20" x14ac:dyDescent="0.2">
      <c r="A3677" s="25" t="s">
        <v>32</v>
      </c>
      <c r="B3677" s="25" t="s">
        <v>215</v>
      </c>
      <c r="C3677" s="25" t="s">
        <v>51</v>
      </c>
      <c r="D3677" s="25" t="s">
        <v>27</v>
      </c>
      <c r="E3677" s="25" t="s">
        <v>1918</v>
      </c>
      <c r="F3677" s="2">
        <v>41221</v>
      </c>
      <c r="G3677" s="23" t="str">
        <f>TEXT(Table2[[#This Row],[Order-Date]],"mmm")</f>
        <v>Nov</v>
      </c>
      <c r="H3677">
        <v>2012</v>
      </c>
      <c r="I3677">
        <v>959983909</v>
      </c>
      <c r="J3677" s="2">
        <v>41099</v>
      </c>
      <c r="K3677" s="23">
        <f>WEEKDAY(#REF!,1)</f>
        <v>2</v>
      </c>
      <c r="L3677" s="25" t="str">
        <f>IF(#REF!&gt;=#REF!,#REF!-#REF!,"")</f>
        <v/>
      </c>
      <c r="M3677" s="4">
        <v>9426</v>
      </c>
      <c r="N3677" s="5">
        <v>437.2</v>
      </c>
      <c r="O3677" s="5">
        <v>263.33</v>
      </c>
      <c r="P3677" s="5">
        <v>173.87</v>
      </c>
      <c r="Q3677" s="5">
        <f>#REF!*#REF!</f>
        <v>2482148.58</v>
      </c>
      <c r="R3677" s="5">
        <v>1638898.62</v>
      </c>
      <c r="S3677" s="5">
        <f>#REF!-#REF!</f>
        <v>-843249.96</v>
      </c>
      <c r="T3677" s="36">
        <f t="shared" si="57"/>
        <v>-0.33972581931416901</v>
      </c>
    </row>
    <row r="3678" spans="1:20" x14ac:dyDescent="0.2">
      <c r="A3678" s="25" t="s">
        <v>40</v>
      </c>
      <c r="B3678" s="25" t="s">
        <v>90</v>
      </c>
      <c r="C3678" s="25" t="s">
        <v>34</v>
      </c>
      <c r="D3678" s="25" t="s">
        <v>23</v>
      </c>
      <c r="E3678" s="25" t="s">
        <v>1918</v>
      </c>
      <c r="F3678" s="2">
        <v>40722</v>
      </c>
      <c r="G3678" s="23" t="str">
        <f>TEXT(Table2[[#This Row],[Order-Date]],"mmm")</f>
        <v>Jun</v>
      </c>
      <c r="H3678">
        <v>2011</v>
      </c>
      <c r="I3678">
        <v>524918878</v>
      </c>
      <c r="J3678" s="2">
        <v>40884</v>
      </c>
      <c r="K3678" s="23">
        <f>WEEKDAY(#REF!,1)</f>
        <v>4</v>
      </c>
      <c r="L3678" s="25">
        <f>IF(#REF!&gt;=#REF!,#REF!-#REF!,"")</f>
        <v>162</v>
      </c>
      <c r="M3678" s="4">
        <v>4016</v>
      </c>
      <c r="N3678" s="5">
        <v>205.7</v>
      </c>
      <c r="O3678" s="5">
        <v>117.11</v>
      </c>
      <c r="P3678" s="5">
        <v>88.59</v>
      </c>
      <c r="Q3678" s="5">
        <f>#REF!*#REF!</f>
        <v>470313.76</v>
      </c>
      <c r="R3678" s="5">
        <v>355777.44</v>
      </c>
      <c r="S3678" s="5">
        <f>#REF!-#REF!</f>
        <v>-114536.32000000001</v>
      </c>
      <c r="T3678" s="36">
        <f t="shared" si="57"/>
        <v>-0.24353172231235601</v>
      </c>
    </row>
    <row r="3679" spans="1:20" x14ac:dyDescent="0.2">
      <c r="A3679" s="25" t="s">
        <v>32</v>
      </c>
      <c r="B3679" s="25" t="s">
        <v>209</v>
      </c>
      <c r="C3679" s="25" t="s">
        <v>85</v>
      </c>
      <c r="D3679" s="25" t="s">
        <v>27</v>
      </c>
      <c r="E3679" s="25" t="s">
        <v>1917</v>
      </c>
      <c r="F3679" s="2">
        <v>41880</v>
      </c>
      <c r="G3679" s="23" t="str">
        <f>TEXT(Table2[[#This Row],[Order-Date]],"mmm")</f>
        <v>Aug</v>
      </c>
      <c r="H3679">
        <v>2014</v>
      </c>
      <c r="I3679">
        <v>599578273</v>
      </c>
      <c r="J3679" s="2">
        <v>41906</v>
      </c>
      <c r="K3679" s="23">
        <f>WEEKDAY(#REF!,1)</f>
        <v>4</v>
      </c>
      <c r="L3679" s="25">
        <f>IF(#REF!&gt;=#REF!,#REF!-#REF!,"")</f>
        <v>26</v>
      </c>
      <c r="M3679" s="4">
        <v>7390</v>
      </c>
      <c r="N3679" s="5">
        <v>668.27</v>
      </c>
      <c r="O3679" s="5">
        <v>502.54</v>
      </c>
      <c r="P3679" s="5">
        <v>165.73</v>
      </c>
      <c r="Q3679" s="5">
        <f>#REF!*#REF!</f>
        <v>3713770.6</v>
      </c>
      <c r="R3679" s="5">
        <v>1224744.7</v>
      </c>
      <c r="S3679" s="5">
        <f>#REF!-#REF!</f>
        <v>-2489025.9</v>
      </c>
      <c r="T3679" s="36">
        <f t="shared" si="57"/>
        <v>-0.67021530624427905</v>
      </c>
    </row>
    <row r="3680" spans="1:20" x14ac:dyDescent="0.2">
      <c r="A3680" s="25" t="s">
        <v>29</v>
      </c>
      <c r="B3680" s="25" t="s">
        <v>100</v>
      </c>
      <c r="C3680" s="25" t="s">
        <v>77</v>
      </c>
      <c r="D3680" s="25" t="s">
        <v>27</v>
      </c>
      <c r="E3680" s="25" t="s">
        <v>1917</v>
      </c>
      <c r="F3680" s="2">
        <v>43072</v>
      </c>
      <c r="G3680" s="23" t="str">
        <f>TEXT(Table2[[#This Row],[Order-Date]],"mmm")</f>
        <v>Dec</v>
      </c>
      <c r="H3680">
        <v>2017</v>
      </c>
      <c r="I3680">
        <v>688698422</v>
      </c>
      <c r="J3680" s="2">
        <v>42739</v>
      </c>
      <c r="K3680" s="23">
        <f>WEEKDAY(#REF!,1)</f>
        <v>4</v>
      </c>
      <c r="L3680" s="25" t="str">
        <f>IF(#REF!&gt;=#REF!,#REF!-#REF!,"")</f>
        <v/>
      </c>
      <c r="M3680" s="4">
        <v>22</v>
      </c>
      <c r="N3680" s="5">
        <v>154.06</v>
      </c>
      <c r="O3680" s="5">
        <v>90.93</v>
      </c>
      <c r="P3680" s="5">
        <v>63.13</v>
      </c>
      <c r="Q3680" s="5">
        <f>#REF!*#REF!</f>
        <v>2000.46</v>
      </c>
      <c r="R3680" s="5">
        <v>1388.86</v>
      </c>
      <c r="S3680" s="5">
        <f>#REF!-#REF!</f>
        <v>-611.6</v>
      </c>
      <c r="T3680" s="36">
        <f t="shared" si="57"/>
        <v>-0.30572968217309998</v>
      </c>
    </row>
    <row r="3681" spans="1:20" x14ac:dyDescent="0.2">
      <c r="A3681" s="25" t="s">
        <v>29</v>
      </c>
      <c r="B3681" s="25" t="s">
        <v>174</v>
      </c>
      <c r="C3681" s="25" t="s">
        <v>85</v>
      </c>
      <c r="D3681" s="25" t="s">
        <v>23</v>
      </c>
      <c r="E3681" s="25" t="s">
        <v>1916</v>
      </c>
      <c r="F3681" s="2">
        <v>40710</v>
      </c>
      <c r="G3681" s="23" t="str">
        <f>TEXT(Table2[[#This Row],[Order-Date]],"mmm")</f>
        <v>Jun</v>
      </c>
      <c r="H3681">
        <v>2011</v>
      </c>
      <c r="I3681">
        <v>367328155</v>
      </c>
      <c r="J3681" s="2">
        <v>40754</v>
      </c>
      <c r="K3681" s="23">
        <f>WEEKDAY(#REF!,1)</f>
        <v>7</v>
      </c>
      <c r="L3681" s="25">
        <f>IF(#REF!&gt;=#REF!,#REF!-#REF!,"")</f>
        <v>44</v>
      </c>
      <c r="M3681" s="4">
        <v>9419</v>
      </c>
      <c r="N3681" s="5">
        <v>668.27</v>
      </c>
      <c r="O3681" s="5">
        <v>502.54</v>
      </c>
      <c r="P3681" s="5">
        <v>165.73</v>
      </c>
      <c r="Q3681" s="5">
        <f>#REF!*#REF!</f>
        <v>4733424.26</v>
      </c>
      <c r="R3681" s="5">
        <v>1561010.87</v>
      </c>
      <c r="S3681" s="5">
        <f>#REF!-#REF!</f>
        <v>-3172413.39</v>
      </c>
      <c r="T3681" s="36">
        <f t="shared" si="57"/>
        <v>-0.67021530624427905</v>
      </c>
    </row>
    <row r="3682" spans="1:20" x14ac:dyDescent="0.2">
      <c r="A3682" s="25" t="s">
        <v>32</v>
      </c>
      <c r="B3682" s="25" t="s">
        <v>33</v>
      </c>
      <c r="C3682" s="25" t="s">
        <v>26</v>
      </c>
      <c r="D3682" s="25" t="s">
        <v>23</v>
      </c>
      <c r="E3682" s="25" t="s">
        <v>1916</v>
      </c>
      <c r="F3682" s="2">
        <v>41282</v>
      </c>
      <c r="G3682" s="23" t="str">
        <f>TEXT(Table2[[#This Row],[Order-Date]],"mmm")</f>
        <v>Jan</v>
      </c>
      <c r="H3682">
        <v>2013</v>
      </c>
      <c r="I3682">
        <v>630828797</v>
      </c>
      <c r="J3682" s="2">
        <v>41402</v>
      </c>
      <c r="K3682" s="23">
        <f>WEEKDAY(#REF!,1)</f>
        <v>4</v>
      </c>
      <c r="L3682" s="25">
        <f>IF(#REF!&gt;=#REF!,#REF!-#REF!,"")</f>
        <v>120</v>
      </c>
      <c r="M3682" s="4">
        <v>5114</v>
      </c>
      <c r="N3682" s="5">
        <v>152.58000000000001</v>
      </c>
      <c r="O3682" s="5">
        <v>97.44</v>
      </c>
      <c r="P3682" s="5">
        <v>55.14</v>
      </c>
      <c r="Q3682" s="5">
        <f>#REF!*#REF!</f>
        <v>498308.16</v>
      </c>
      <c r="R3682" s="5">
        <v>281985.96000000002</v>
      </c>
      <c r="S3682" s="5">
        <f>#REF!-#REF!</f>
        <v>-216322.2</v>
      </c>
      <c r="T3682" s="36">
        <f t="shared" si="57"/>
        <v>-0.43411330049261099</v>
      </c>
    </row>
    <row r="3683" spans="1:20" x14ac:dyDescent="0.2">
      <c r="A3683" s="25" t="s">
        <v>37</v>
      </c>
      <c r="B3683" s="25" t="s">
        <v>139</v>
      </c>
      <c r="C3683" s="25" t="s">
        <v>65</v>
      </c>
      <c r="D3683" s="25" t="s">
        <v>23</v>
      </c>
      <c r="E3683" s="25" t="s">
        <v>1917</v>
      </c>
      <c r="F3683" s="2">
        <v>41947</v>
      </c>
      <c r="G3683" s="23" t="str">
        <f>TEXT(Table2[[#This Row],[Order-Date]],"mmm")</f>
        <v>Nov</v>
      </c>
      <c r="H3683">
        <v>2014</v>
      </c>
      <c r="I3683">
        <v>744874179</v>
      </c>
      <c r="J3683" s="2">
        <v>41947</v>
      </c>
      <c r="K3683" s="23">
        <f>WEEKDAY(#REF!,1)</f>
        <v>3</v>
      </c>
      <c r="L3683" s="25">
        <f>IF(#REF!&gt;=#REF!,#REF!-#REF!,"")</f>
        <v>0</v>
      </c>
      <c r="M3683" s="4">
        <v>3677</v>
      </c>
      <c r="N3683" s="5">
        <v>9.33</v>
      </c>
      <c r="O3683" s="5">
        <v>6.92</v>
      </c>
      <c r="P3683" s="5">
        <v>2.41</v>
      </c>
      <c r="Q3683" s="5">
        <f>#REF!*#REF!</f>
        <v>25444.84</v>
      </c>
      <c r="R3683" s="5">
        <v>8861.57</v>
      </c>
      <c r="S3683" s="5">
        <f>#REF!-#REF!</f>
        <v>-16583.27</v>
      </c>
      <c r="T3683" s="36">
        <f t="shared" si="57"/>
        <v>-0.65173410404624299</v>
      </c>
    </row>
    <row r="3684" spans="1:20" x14ac:dyDescent="0.2">
      <c r="A3684" s="25" t="s">
        <v>29</v>
      </c>
      <c r="B3684" s="25" t="s">
        <v>88</v>
      </c>
      <c r="C3684" s="25" t="s">
        <v>34</v>
      </c>
      <c r="D3684" s="25" t="s">
        <v>27</v>
      </c>
      <c r="E3684" s="25" t="s">
        <v>1916</v>
      </c>
      <c r="F3684" s="2">
        <v>41227</v>
      </c>
      <c r="G3684" s="23" t="str">
        <f>TEXT(Table2[[#This Row],[Order-Date]],"mmm")</f>
        <v>Nov</v>
      </c>
      <c r="H3684">
        <v>2012</v>
      </c>
      <c r="I3684">
        <v>495450627</v>
      </c>
      <c r="J3684" s="2">
        <v>41269</v>
      </c>
      <c r="K3684" s="23">
        <f>WEEKDAY(#REF!,1)</f>
        <v>4</v>
      </c>
      <c r="L3684" s="25">
        <f>IF(#REF!&gt;=#REF!,#REF!-#REF!,"")</f>
        <v>42</v>
      </c>
      <c r="M3684" s="4">
        <v>3705</v>
      </c>
      <c r="N3684" s="5">
        <v>205.7</v>
      </c>
      <c r="O3684" s="5">
        <v>117.11</v>
      </c>
      <c r="P3684" s="5">
        <v>88.59</v>
      </c>
      <c r="Q3684" s="5">
        <f>#REF!*#REF!</f>
        <v>433892.55</v>
      </c>
      <c r="R3684" s="5">
        <v>328225.95</v>
      </c>
      <c r="S3684" s="5">
        <f>#REF!-#REF!</f>
        <v>-105666.6</v>
      </c>
      <c r="T3684" s="36">
        <f t="shared" si="57"/>
        <v>-0.24353172231235601</v>
      </c>
    </row>
    <row r="3685" spans="1:20" x14ac:dyDescent="0.2">
      <c r="A3685" s="25" t="s">
        <v>29</v>
      </c>
      <c r="B3685" s="25" t="s">
        <v>213</v>
      </c>
      <c r="C3685" s="25" t="s">
        <v>39</v>
      </c>
      <c r="D3685" s="25" t="s">
        <v>23</v>
      </c>
      <c r="E3685" s="25" t="s">
        <v>1915</v>
      </c>
      <c r="F3685" s="2">
        <v>41479</v>
      </c>
      <c r="G3685" s="23" t="str">
        <f>TEXT(Table2[[#This Row],[Order-Date]],"mmm")</f>
        <v>Jul</v>
      </c>
      <c r="H3685">
        <v>2013</v>
      </c>
      <c r="I3685">
        <v>638856971</v>
      </c>
      <c r="J3685" s="2">
        <v>41507</v>
      </c>
      <c r="K3685" s="23">
        <f>WEEKDAY(#REF!,1)</f>
        <v>4</v>
      </c>
      <c r="L3685" s="25">
        <f>IF(#REF!&gt;=#REF!,#REF!-#REF!,"")</f>
        <v>28</v>
      </c>
      <c r="M3685" s="4">
        <v>829</v>
      </c>
      <c r="N3685" s="5">
        <v>81.73</v>
      </c>
      <c r="O3685" s="5">
        <v>56.67</v>
      </c>
      <c r="P3685" s="5">
        <v>25.06</v>
      </c>
      <c r="Q3685" s="5">
        <f>#REF!*#REF!</f>
        <v>46979.43</v>
      </c>
      <c r="R3685" s="5">
        <v>20774.740000000002</v>
      </c>
      <c r="S3685" s="5">
        <f>#REF!-#REF!</f>
        <v>-26204.69</v>
      </c>
      <c r="T3685" s="36">
        <f t="shared" si="57"/>
        <v>-0.55779071819304704</v>
      </c>
    </row>
    <row r="3686" spans="1:20" x14ac:dyDescent="0.2">
      <c r="A3686" s="25" t="s">
        <v>40</v>
      </c>
      <c r="B3686" s="25" t="s">
        <v>140</v>
      </c>
      <c r="C3686" s="25" t="s">
        <v>85</v>
      </c>
      <c r="D3686" s="25" t="s">
        <v>23</v>
      </c>
      <c r="E3686" s="25" t="s">
        <v>1917</v>
      </c>
      <c r="F3686" s="2">
        <v>41883</v>
      </c>
      <c r="G3686" s="23" t="str">
        <f>TEXT(Table2[[#This Row],[Order-Date]],"mmm")</f>
        <v>Sep</v>
      </c>
      <c r="H3686">
        <v>2014</v>
      </c>
      <c r="I3686">
        <v>651704537</v>
      </c>
      <c r="J3686" s="2">
        <v>41669</v>
      </c>
      <c r="K3686" s="23">
        <f>WEEKDAY(#REF!,1)</f>
        <v>5</v>
      </c>
      <c r="L3686" s="25" t="str">
        <f>IF(#REF!&gt;=#REF!,#REF!-#REF!,"")</f>
        <v/>
      </c>
      <c r="M3686" s="4">
        <v>2710</v>
      </c>
      <c r="N3686" s="5">
        <v>668.27</v>
      </c>
      <c r="O3686" s="5">
        <v>502.54</v>
      </c>
      <c r="P3686" s="5">
        <v>165.73</v>
      </c>
      <c r="Q3686" s="5">
        <f>#REF!*#REF!</f>
        <v>1361883.4</v>
      </c>
      <c r="R3686" s="5">
        <v>449128.3</v>
      </c>
      <c r="S3686" s="5">
        <f>#REF!-#REF!</f>
        <v>-912755.1</v>
      </c>
      <c r="T3686" s="36">
        <f t="shared" si="57"/>
        <v>-0.67021530624427905</v>
      </c>
    </row>
    <row r="3687" spans="1:20" x14ac:dyDescent="0.2">
      <c r="A3687" s="25" t="s">
        <v>20</v>
      </c>
      <c r="B3687" s="25" t="s">
        <v>94</v>
      </c>
      <c r="C3687" s="25" t="s">
        <v>56</v>
      </c>
      <c r="D3687" s="25" t="s">
        <v>27</v>
      </c>
      <c r="E3687" s="25" t="s">
        <v>1918</v>
      </c>
      <c r="F3687" s="2">
        <v>42660</v>
      </c>
      <c r="G3687" s="23" t="str">
        <f>TEXT(Table2[[#This Row],[Order-Date]],"mmm")</f>
        <v>Oct</v>
      </c>
      <c r="H3687">
        <v>2016</v>
      </c>
      <c r="I3687">
        <v>980917155</v>
      </c>
      <c r="J3687" s="2">
        <v>42593</v>
      </c>
      <c r="K3687" s="23">
        <f>WEEKDAY(#REF!,1)</f>
        <v>5</v>
      </c>
      <c r="L3687" s="25" t="str">
        <f>IF(#REF!&gt;=#REF!,#REF!-#REF!,"")</f>
        <v/>
      </c>
      <c r="M3687" s="4">
        <v>4039</v>
      </c>
      <c r="N3687" s="5">
        <v>421.89</v>
      </c>
      <c r="O3687" s="5">
        <v>364.69</v>
      </c>
      <c r="P3687" s="5">
        <v>57.2</v>
      </c>
      <c r="Q3687" s="5">
        <f>#REF!*#REF!</f>
        <v>1472982.91</v>
      </c>
      <c r="R3687" s="5">
        <v>231030.8</v>
      </c>
      <c r="S3687" s="5">
        <f>#REF!-#REF!</f>
        <v>-1241952.1100000001</v>
      </c>
      <c r="T3687" s="36">
        <f t="shared" si="57"/>
        <v>-0.84315445995228799</v>
      </c>
    </row>
    <row r="3688" spans="1:20" x14ac:dyDescent="0.2">
      <c r="A3688" s="25" t="s">
        <v>37</v>
      </c>
      <c r="B3688" s="25" t="s">
        <v>102</v>
      </c>
      <c r="C3688" s="25" t="s">
        <v>85</v>
      </c>
      <c r="D3688" s="25" t="s">
        <v>27</v>
      </c>
      <c r="E3688" s="25" t="s">
        <v>1918</v>
      </c>
      <c r="F3688" s="2">
        <v>40297</v>
      </c>
      <c r="G3688" s="23" t="str">
        <f>TEXT(Table2[[#This Row],[Order-Date]],"mmm")</f>
        <v>Apr</v>
      </c>
      <c r="H3688">
        <v>2010</v>
      </c>
      <c r="I3688">
        <v>793731153</v>
      </c>
      <c r="J3688" s="2">
        <v>40518</v>
      </c>
      <c r="K3688" s="23">
        <f>WEEKDAY(#REF!,1)</f>
        <v>2</v>
      </c>
      <c r="L3688" s="25">
        <f>IF(#REF!&gt;=#REF!,#REF!-#REF!,"")</f>
        <v>221</v>
      </c>
      <c r="M3688" s="4">
        <v>1541</v>
      </c>
      <c r="N3688" s="5">
        <v>668.27</v>
      </c>
      <c r="O3688" s="5">
        <v>502.54</v>
      </c>
      <c r="P3688" s="5">
        <v>165.73</v>
      </c>
      <c r="Q3688" s="5">
        <f>#REF!*#REF!</f>
        <v>774414.14</v>
      </c>
      <c r="R3688" s="5">
        <v>255389.93</v>
      </c>
      <c r="S3688" s="5">
        <f>#REF!-#REF!</f>
        <v>-519024.21</v>
      </c>
      <c r="T3688" s="36">
        <f t="shared" si="57"/>
        <v>-0.67021530624427905</v>
      </c>
    </row>
    <row r="3689" spans="1:20" x14ac:dyDescent="0.2">
      <c r="A3689" s="25" t="s">
        <v>37</v>
      </c>
      <c r="B3689" s="25" t="s">
        <v>79</v>
      </c>
      <c r="C3689" s="25" t="s">
        <v>77</v>
      </c>
      <c r="D3689" s="25" t="s">
        <v>23</v>
      </c>
      <c r="E3689" s="25" t="s">
        <v>1915</v>
      </c>
      <c r="F3689" s="2">
        <v>40410</v>
      </c>
      <c r="G3689" s="23" t="str">
        <f>TEXT(Table2[[#This Row],[Order-Date]],"mmm")</f>
        <v>Aug</v>
      </c>
      <c r="H3689">
        <v>2010</v>
      </c>
      <c r="I3689">
        <v>227695357</v>
      </c>
      <c r="J3689" s="2">
        <v>40449</v>
      </c>
      <c r="K3689" s="23">
        <f>WEEKDAY(#REF!,1)</f>
        <v>3</v>
      </c>
      <c r="L3689" s="25">
        <f>IF(#REF!&gt;=#REF!,#REF!-#REF!,"")</f>
        <v>39</v>
      </c>
      <c r="M3689" s="4">
        <v>8971</v>
      </c>
      <c r="N3689" s="5">
        <v>154.06</v>
      </c>
      <c r="O3689" s="5">
        <v>90.93</v>
      </c>
      <c r="P3689" s="5">
        <v>63.13</v>
      </c>
      <c r="Q3689" s="5">
        <f>#REF!*#REF!</f>
        <v>815733.03</v>
      </c>
      <c r="R3689" s="5">
        <v>566339.23</v>
      </c>
      <c r="S3689" s="5">
        <f>#REF!-#REF!</f>
        <v>-249393.8</v>
      </c>
      <c r="T3689" s="36">
        <f t="shared" si="57"/>
        <v>-0.30572968217309998</v>
      </c>
    </row>
    <row r="3690" spans="1:20" x14ac:dyDescent="0.2">
      <c r="A3690" s="25" t="s">
        <v>37</v>
      </c>
      <c r="B3690" s="25" t="s">
        <v>105</v>
      </c>
      <c r="C3690" s="25" t="s">
        <v>22</v>
      </c>
      <c r="D3690" s="25" t="s">
        <v>27</v>
      </c>
      <c r="E3690" s="25" t="s">
        <v>1918</v>
      </c>
      <c r="F3690" s="2">
        <v>41031</v>
      </c>
      <c r="G3690" s="23" t="str">
        <f>TEXT(Table2[[#This Row],[Order-Date]],"mmm")</f>
        <v>May</v>
      </c>
      <c r="H3690">
        <v>2012</v>
      </c>
      <c r="I3690">
        <v>840671098</v>
      </c>
      <c r="J3690" s="2">
        <v>40966</v>
      </c>
      <c r="K3690" s="23">
        <f>WEEKDAY(#REF!,1)</f>
        <v>2</v>
      </c>
      <c r="L3690" s="25" t="str">
        <f>IF(#REF!&gt;=#REF!,#REF!-#REF!,"")</f>
        <v/>
      </c>
      <c r="M3690" s="4">
        <v>2114</v>
      </c>
      <c r="N3690" s="5">
        <v>255.28</v>
      </c>
      <c r="O3690" s="5">
        <v>159.41999999999999</v>
      </c>
      <c r="P3690" s="5">
        <v>95.86</v>
      </c>
      <c r="Q3690" s="5">
        <f>#REF!*#REF!</f>
        <v>337013.88</v>
      </c>
      <c r="R3690" s="5">
        <v>202648.04</v>
      </c>
      <c r="S3690" s="5">
        <f>#REF!-#REF!</f>
        <v>-134365.84</v>
      </c>
      <c r="T3690" s="36">
        <f t="shared" si="57"/>
        <v>-0.39869527035503699</v>
      </c>
    </row>
    <row r="3691" spans="1:20" x14ac:dyDescent="0.2">
      <c r="A3691" s="25" t="s">
        <v>46</v>
      </c>
      <c r="B3691" s="25" t="s">
        <v>129</v>
      </c>
      <c r="C3691" s="25" t="s">
        <v>39</v>
      </c>
      <c r="D3691" s="25" t="s">
        <v>23</v>
      </c>
      <c r="E3691" s="25" t="s">
        <v>1915</v>
      </c>
      <c r="F3691" s="2">
        <v>41437</v>
      </c>
      <c r="G3691" s="23" t="str">
        <f>TEXT(Table2[[#This Row],[Order-Date]],"mmm")</f>
        <v>Jun</v>
      </c>
      <c r="H3691">
        <v>2013</v>
      </c>
      <c r="I3691">
        <v>660832202</v>
      </c>
      <c r="J3691" s="2">
        <v>41663</v>
      </c>
      <c r="K3691" s="23">
        <f>WEEKDAY(#REF!,1)</f>
        <v>6</v>
      </c>
      <c r="L3691" s="25">
        <f>IF(#REF!&gt;=#REF!,#REF!-#REF!,"")</f>
        <v>226</v>
      </c>
      <c r="M3691" s="4">
        <v>3789</v>
      </c>
      <c r="N3691" s="5">
        <v>81.73</v>
      </c>
      <c r="O3691" s="5">
        <v>56.67</v>
      </c>
      <c r="P3691" s="5">
        <v>25.06</v>
      </c>
      <c r="Q3691" s="5">
        <f>#REF!*#REF!</f>
        <v>214722.63</v>
      </c>
      <c r="R3691" s="5">
        <v>94952.34</v>
      </c>
      <c r="S3691" s="5">
        <f>#REF!-#REF!</f>
        <v>-119770.29</v>
      </c>
      <c r="T3691" s="36">
        <f t="shared" si="57"/>
        <v>-0.55779071819304704</v>
      </c>
    </row>
    <row r="3692" spans="1:20" x14ac:dyDescent="0.2">
      <c r="A3692" s="25" t="s">
        <v>29</v>
      </c>
      <c r="B3692" s="25" t="s">
        <v>204</v>
      </c>
      <c r="C3692" s="25" t="s">
        <v>77</v>
      </c>
      <c r="D3692" s="25" t="s">
        <v>27</v>
      </c>
      <c r="E3692" s="25" t="s">
        <v>1915</v>
      </c>
      <c r="F3692" s="2">
        <v>42375</v>
      </c>
      <c r="G3692" s="23" t="str">
        <f>TEXT(Table2[[#This Row],[Order-Date]],"mmm")</f>
        <v>Jan</v>
      </c>
      <c r="H3692">
        <v>2016</v>
      </c>
      <c r="I3692">
        <v>936664998</v>
      </c>
      <c r="J3692" s="2">
        <v>42497</v>
      </c>
      <c r="K3692" s="23">
        <f>WEEKDAY(#REF!,1)</f>
        <v>7</v>
      </c>
      <c r="L3692" s="25">
        <f>IF(#REF!&gt;=#REF!,#REF!-#REF!,"")</f>
        <v>122</v>
      </c>
      <c r="M3692" s="4">
        <v>8843</v>
      </c>
      <c r="N3692" s="5">
        <v>154.06</v>
      </c>
      <c r="O3692" s="5">
        <v>90.93</v>
      </c>
      <c r="P3692" s="5">
        <v>63.13</v>
      </c>
      <c r="Q3692" s="5">
        <f>#REF!*#REF!</f>
        <v>804093.99</v>
      </c>
      <c r="R3692" s="5">
        <v>558258.59</v>
      </c>
      <c r="S3692" s="5">
        <f>#REF!-#REF!</f>
        <v>-245835.4</v>
      </c>
      <c r="T3692" s="36">
        <f t="shared" si="57"/>
        <v>-0.30572968217309998</v>
      </c>
    </row>
    <row r="3693" spans="1:20" x14ac:dyDescent="0.2">
      <c r="A3693" s="25" t="s">
        <v>20</v>
      </c>
      <c r="B3693" s="25" t="s">
        <v>217</v>
      </c>
      <c r="C3693" s="25" t="s">
        <v>34</v>
      </c>
      <c r="D3693" s="25" t="s">
        <v>23</v>
      </c>
      <c r="E3693" s="25" t="s">
        <v>1915</v>
      </c>
      <c r="F3693" s="2">
        <v>42779</v>
      </c>
      <c r="G3693" s="23" t="str">
        <f>TEXT(Table2[[#This Row],[Order-Date]],"mmm")</f>
        <v>Feb</v>
      </c>
      <c r="H3693">
        <v>2017</v>
      </c>
      <c r="I3693">
        <v>286968314</v>
      </c>
      <c r="J3693" s="2">
        <v>42813</v>
      </c>
      <c r="K3693" s="23">
        <f>WEEKDAY(#REF!,1)</f>
        <v>1</v>
      </c>
      <c r="L3693" s="25">
        <f>IF(#REF!&gt;=#REF!,#REF!-#REF!,"")</f>
        <v>34</v>
      </c>
      <c r="M3693" s="4">
        <v>9156</v>
      </c>
      <c r="N3693" s="5">
        <v>205.7</v>
      </c>
      <c r="O3693" s="5">
        <v>117.11</v>
      </c>
      <c r="P3693" s="5">
        <v>88.59</v>
      </c>
      <c r="Q3693" s="5">
        <f>#REF!*#REF!</f>
        <v>1072259.1599999999</v>
      </c>
      <c r="R3693" s="5">
        <v>811130.04</v>
      </c>
      <c r="S3693" s="5">
        <f>#REF!-#REF!</f>
        <v>-261129.12</v>
      </c>
      <c r="T3693" s="36">
        <f t="shared" si="57"/>
        <v>-0.24353172231235601</v>
      </c>
    </row>
    <row r="3694" spans="1:20" x14ac:dyDescent="0.2">
      <c r="A3694" s="25" t="s">
        <v>40</v>
      </c>
      <c r="B3694" s="25" t="s">
        <v>218</v>
      </c>
      <c r="C3694" s="25" t="s">
        <v>22</v>
      </c>
      <c r="D3694" s="25" t="s">
        <v>23</v>
      </c>
      <c r="E3694" s="25" t="s">
        <v>1915</v>
      </c>
      <c r="F3694" s="2">
        <v>41679</v>
      </c>
      <c r="G3694" s="23" t="str">
        <f>TEXT(Table2[[#This Row],[Order-Date]],"mmm")</f>
        <v>Feb</v>
      </c>
      <c r="H3694">
        <v>2014</v>
      </c>
      <c r="I3694">
        <v>550853478</v>
      </c>
      <c r="J3694" s="2">
        <v>41900</v>
      </c>
      <c r="K3694" s="23">
        <f>WEEKDAY(#REF!,1)</f>
        <v>5</v>
      </c>
      <c r="L3694" s="25">
        <f>IF(#REF!&gt;=#REF!,#REF!-#REF!,"")</f>
        <v>221</v>
      </c>
      <c r="M3694" s="4">
        <v>8640</v>
      </c>
      <c r="N3694" s="5">
        <v>255.28</v>
      </c>
      <c r="O3694" s="5">
        <v>159.41999999999999</v>
      </c>
      <c r="P3694" s="5">
        <v>95.86</v>
      </c>
      <c r="Q3694" s="5">
        <f>#REF!*#REF!</f>
        <v>1377388.8</v>
      </c>
      <c r="R3694" s="5">
        <v>828230.4</v>
      </c>
      <c r="S3694" s="5">
        <f>#REF!-#REF!</f>
        <v>-549158.40000000002</v>
      </c>
      <c r="T3694" s="36">
        <f t="shared" si="57"/>
        <v>-0.39869527035503699</v>
      </c>
    </row>
    <row r="3695" spans="1:20" x14ac:dyDescent="0.2">
      <c r="A3695" s="25" t="s">
        <v>46</v>
      </c>
      <c r="B3695" s="25" t="s">
        <v>136</v>
      </c>
      <c r="C3695" s="25" t="s">
        <v>42</v>
      </c>
      <c r="D3695" s="25" t="s">
        <v>27</v>
      </c>
      <c r="E3695" s="25" t="s">
        <v>1915</v>
      </c>
      <c r="F3695" s="2">
        <v>41108</v>
      </c>
      <c r="G3695" s="23" t="str">
        <f>TEXT(Table2[[#This Row],[Order-Date]],"mmm")</f>
        <v>Jul</v>
      </c>
      <c r="H3695">
        <v>2012</v>
      </c>
      <c r="I3695">
        <v>937744319</v>
      </c>
      <c r="J3695" s="2">
        <v>41147</v>
      </c>
      <c r="K3695" s="23">
        <f>WEEKDAY(#REF!,1)</f>
        <v>1</v>
      </c>
      <c r="L3695" s="25">
        <f>IF(#REF!&gt;=#REF!,#REF!-#REF!,"")</f>
        <v>39</v>
      </c>
      <c r="M3695" s="4">
        <v>8238</v>
      </c>
      <c r="N3695" s="5">
        <v>109.28</v>
      </c>
      <c r="O3695" s="5">
        <v>35.840000000000003</v>
      </c>
      <c r="P3695" s="5">
        <v>73.44</v>
      </c>
      <c r="Q3695" s="5">
        <f>#REF!*#REF!</f>
        <v>295249.91999999998</v>
      </c>
      <c r="R3695" s="5">
        <v>604998.72</v>
      </c>
      <c r="S3695" s="5">
        <f>#REF!-#REF!</f>
        <v>309748.8</v>
      </c>
      <c r="T3695" s="36">
        <f t="shared" si="57"/>
        <v>1.0491071428571399</v>
      </c>
    </row>
    <row r="3696" spans="1:20" x14ac:dyDescent="0.2">
      <c r="A3696" s="25" t="s">
        <v>20</v>
      </c>
      <c r="B3696" s="25" t="s">
        <v>163</v>
      </c>
      <c r="C3696" s="25" t="s">
        <v>65</v>
      </c>
      <c r="D3696" s="25" t="s">
        <v>27</v>
      </c>
      <c r="E3696" s="25" t="s">
        <v>1918</v>
      </c>
      <c r="F3696" s="2">
        <v>42111</v>
      </c>
      <c r="G3696" s="23" t="str">
        <f>TEXT(Table2[[#This Row],[Order-Date]],"mmm")</f>
        <v>Apr</v>
      </c>
      <c r="H3696">
        <v>2015</v>
      </c>
      <c r="I3696">
        <v>277377164</v>
      </c>
      <c r="J3696" s="2">
        <v>42190</v>
      </c>
      <c r="K3696" s="23">
        <f>WEEKDAY(#REF!,1)</f>
        <v>1</v>
      </c>
      <c r="L3696" s="25">
        <f>IF(#REF!&gt;=#REF!,#REF!-#REF!,"")</f>
        <v>79</v>
      </c>
      <c r="M3696" s="4">
        <v>922</v>
      </c>
      <c r="N3696" s="5">
        <v>9.33</v>
      </c>
      <c r="O3696" s="5">
        <v>6.92</v>
      </c>
      <c r="P3696" s="5">
        <v>2.41</v>
      </c>
      <c r="Q3696" s="5">
        <f>#REF!*#REF!</f>
        <v>6380.24</v>
      </c>
      <c r="R3696" s="5">
        <v>2222.02</v>
      </c>
      <c r="S3696" s="5">
        <f>#REF!-#REF!</f>
        <v>-4158.22</v>
      </c>
      <c r="T3696" s="36">
        <f t="shared" si="57"/>
        <v>-0.65173410404624299</v>
      </c>
    </row>
    <row r="3697" spans="1:20" x14ac:dyDescent="0.2">
      <c r="A3697" s="25" t="s">
        <v>46</v>
      </c>
      <c r="B3697" s="25" t="s">
        <v>211</v>
      </c>
      <c r="C3697" s="25" t="s">
        <v>22</v>
      </c>
      <c r="D3697" s="25" t="s">
        <v>23</v>
      </c>
      <c r="E3697" s="25" t="s">
        <v>1918</v>
      </c>
      <c r="F3697" s="2">
        <v>42793</v>
      </c>
      <c r="G3697" s="23" t="str">
        <f>TEXT(Table2[[#This Row],[Order-Date]],"mmm")</f>
        <v>Feb</v>
      </c>
      <c r="H3697">
        <v>2017</v>
      </c>
      <c r="I3697">
        <v>169800841</v>
      </c>
      <c r="J3697" s="2">
        <v>42813</v>
      </c>
      <c r="K3697" s="23">
        <f>WEEKDAY(#REF!,1)</f>
        <v>1</v>
      </c>
      <c r="L3697" s="25">
        <f>IF(#REF!&gt;=#REF!,#REF!-#REF!,"")</f>
        <v>20</v>
      </c>
      <c r="M3697" s="4">
        <v>6697</v>
      </c>
      <c r="N3697" s="5">
        <v>255.28</v>
      </c>
      <c r="O3697" s="5">
        <v>159.41999999999999</v>
      </c>
      <c r="P3697" s="5">
        <v>95.86</v>
      </c>
      <c r="Q3697" s="5">
        <f>#REF!*#REF!</f>
        <v>1067635.74</v>
      </c>
      <c r="R3697" s="5">
        <v>641974.42000000004</v>
      </c>
      <c r="S3697" s="5">
        <f>#REF!-#REF!</f>
        <v>-425661.32</v>
      </c>
      <c r="T3697" s="36">
        <f t="shared" si="57"/>
        <v>-0.39869527035503699</v>
      </c>
    </row>
    <row r="3698" spans="1:20" x14ac:dyDescent="0.2">
      <c r="A3698" s="25" t="s">
        <v>46</v>
      </c>
      <c r="B3698" s="25" t="s">
        <v>84</v>
      </c>
      <c r="C3698" s="25" t="s">
        <v>31</v>
      </c>
      <c r="D3698" s="25" t="s">
        <v>23</v>
      </c>
      <c r="E3698" s="25" t="s">
        <v>1916</v>
      </c>
      <c r="F3698" s="2">
        <v>41442</v>
      </c>
      <c r="G3698" s="23" t="str">
        <f>TEXT(Table2[[#This Row],[Order-Date]],"mmm")</f>
        <v>Jun</v>
      </c>
      <c r="H3698">
        <v>2013</v>
      </c>
      <c r="I3698">
        <v>935376679</v>
      </c>
      <c r="J3698" s="2">
        <v>41452</v>
      </c>
      <c r="K3698" s="23">
        <f>WEEKDAY(#REF!,1)</f>
        <v>5</v>
      </c>
      <c r="L3698" s="25">
        <f>IF(#REF!&gt;=#REF!,#REF!-#REF!,"")</f>
        <v>10</v>
      </c>
      <c r="M3698" s="4">
        <v>7600</v>
      </c>
      <c r="N3698" s="5">
        <v>47.45</v>
      </c>
      <c r="O3698" s="5">
        <v>31.79</v>
      </c>
      <c r="P3698" s="5">
        <v>15.66</v>
      </c>
      <c r="Q3698" s="5">
        <f>#REF!*#REF!</f>
        <v>241604</v>
      </c>
      <c r="R3698" s="5">
        <v>119016</v>
      </c>
      <c r="S3698" s="5">
        <f>#REF!-#REF!</f>
        <v>-122588</v>
      </c>
      <c r="T3698" s="36">
        <f t="shared" si="57"/>
        <v>-0.50739226171752105</v>
      </c>
    </row>
    <row r="3699" spans="1:20" x14ac:dyDescent="0.2">
      <c r="A3699" s="25" t="s">
        <v>20</v>
      </c>
      <c r="B3699" s="25" t="s">
        <v>163</v>
      </c>
      <c r="C3699" s="25" t="s">
        <v>51</v>
      </c>
      <c r="D3699" s="25" t="s">
        <v>27</v>
      </c>
      <c r="E3699" s="25" t="s">
        <v>1917</v>
      </c>
      <c r="F3699" s="2">
        <v>40767</v>
      </c>
      <c r="G3699" s="23" t="str">
        <f>TEXT(Table2[[#This Row],[Order-Date]],"mmm")</f>
        <v>Aug</v>
      </c>
      <c r="H3699">
        <v>2011</v>
      </c>
      <c r="I3699">
        <v>264778506</v>
      </c>
      <c r="J3699" s="2">
        <v>40935</v>
      </c>
      <c r="K3699" s="23">
        <f>WEEKDAY(#REF!,1)</f>
        <v>6</v>
      </c>
      <c r="L3699" s="25">
        <f>IF(#REF!&gt;=#REF!,#REF!-#REF!,"")</f>
        <v>168</v>
      </c>
      <c r="M3699" s="4">
        <v>2699</v>
      </c>
      <c r="N3699" s="5">
        <v>437.2</v>
      </c>
      <c r="O3699" s="5">
        <v>263.33</v>
      </c>
      <c r="P3699" s="5">
        <v>173.87</v>
      </c>
      <c r="Q3699" s="5">
        <f>#REF!*#REF!</f>
        <v>710727.67</v>
      </c>
      <c r="R3699" s="5">
        <v>469275.13</v>
      </c>
      <c r="S3699" s="5">
        <f>#REF!-#REF!</f>
        <v>-241452.54</v>
      </c>
      <c r="T3699" s="36">
        <f t="shared" si="57"/>
        <v>-0.33972581931416901</v>
      </c>
    </row>
    <row r="3700" spans="1:20" x14ac:dyDescent="0.2">
      <c r="A3700" s="25" t="s">
        <v>32</v>
      </c>
      <c r="B3700" s="25" t="s">
        <v>182</v>
      </c>
      <c r="C3700" s="25" t="s">
        <v>85</v>
      </c>
      <c r="D3700" s="25" t="s">
        <v>27</v>
      </c>
      <c r="E3700" s="25" t="s">
        <v>1916</v>
      </c>
      <c r="F3700" s="2">
        <v>41572</v>
      </c>
      <c r="G3700" s="23" t="str">
        <f>TEXT(Table2[[#This Row],[Order-Date]],"mmm")</f>
        <v>Oct</v>
      </c>
      <c r="H3700">
        <v>2013</v>
      </c>
      <c r="I3700">
        <v>868992650</v>
      </c>
      <c r="J3700" s="2">
        <v>41405</v>
      </c>
      <c r="K3700" s="23">
        <f>WEEKDAY(#REF!,1)</f>
        <v>7</v>
      </c>
      <c r="L3700" s="25" t="str">
        <f>IF(#REF!&gt;=#REF!,#REF!-#REF!,"")</f>
        <v/>
      </c>
      <c r="M3700" s="4">
        <v>3091</v>
      </c>
      <c r="N3700" s="5">
        <v>668.27</v>
      </c>
      <c r="O3700" s="5">
        <v>502.54</v>
      </c>
      <c r="P3700" s="5">
        <v>165.73</v>
      </c>
      <c r="Q3700" s="5">
        <f>#REF!*#REF!</f>
        <v>1553351.14</v>
      </c>
      <c r="R3700" s="5">
        <v>512271.43</v>
      </c>
      <c r="S3700" s="5">
        <f>#REF!-#REF!</f>
        <v>-1041079.71</v>
      </c>
      <c r="T3700" s="36">
        <f t="shared" si="57"/>
        <v>-0.67021530624427905</v>
      </c>
    </row>
    <row r="3701" spans="1:20" x14ac:dyDescent="0.2">
      <c r="A3701" s="25" t="s">
        <v>37</v>
      </c>
      <c r="B3701" s="25" t="s">
        <v>169</v>
      </c>
      <c r="C3701" s="25" t="s">
        <v>77</v>
      </c>
      <c r="D3701" s="25" t="s">
        <v>27</v>
      </c>
      <c r="E3701" s="25" t="s">
        <v>1917</v>
      </c>
      <c r="F3701" s="2">
        <v>40193</v>
      </c>
      <c r="G3701" s="23" t="str">
        <f>TEXT(Table2[[#This Row],[Order-Date]],"mmm")</f>
        <v>Jan</v>
      </c>
      <c r="H3701">
        <v>2010</v>
      </c>
      <c r="I3701">
        <v>129317939</v>
      </c>
      <c r="J3701" s="2">
        <v>40200</v>
      </c>
      <c r="K3701" s="23">
        <f>WEEKDAY(#REF!,1)</f>
        <v>6</v>
      </c>
      <c r="L3701" s="25">
        <f>IF(#REF!&gt;=#REF!,#REF!-#REF!,"")</f>
        <v>7</v>
      </c>
      <c r="M3701" s="4">
        <v>6907</v>
      </c>
      <c r="N3701" s="5">
        <v>154.06</v>
      </c>
      <c r="O3701" s="5">
        <v>90.93</v>
      </c>
      <c r="P3701" s="5">
        <v>63.13</v>
      </c>
      <c r="Q3701" s="5">
        <f>#REF!*#REF!</f>
        <v>628053.51</v>
      </c>
      <c r="R3701" s="5">
        <v>436038.91</v>
      </c>
      <c r="S3701" s="5">
        <f>#REF!-#REF!</f>
        <v>-192014.6</v>
      </c>
      <c r="T3701" s="36">
        <f t="shared" si="57"/>
        <v>-0.30572968217309998</v>
      </c>
    </row>
    <row r="3702" spans="1:20" x14ac:dyDescent="0.2">
      <c r="A3702" s="25" t="s">
        <v>32</v>
      </c>
      <c r="B3702" s="25" t="s">
        <v>36</v>
      </c>
      <c r="C3702" s="25" t="s">
        <v>31</v>
      </c>
      <c r="D3702" s="25" t="s">
        <v>23</v>
      </c>
      <c r="E3702" s="25" t="s">
        <v>1917</v>
      </c>
      <c r="F3702" s="2">
        <v>42124</v>
      </c>
      <c r="G3702" s="23" t="str">
        <f>TEXT(Table2[[#This Row],[Order-Date]],"mmm")</f>
        <v>Apr</v>
      </c>
      <c r="H3702">
        <v>2015</v>
      </c>
      <c r="I3702">
        <v>447365701</v>
      </c>
      <c r="J3702" s="2">
        <v>42343</v>
      </c>
      <c r="K3702" s="23">
        <f>WEEKDAY(#REF!,1)</f>
        <v>7</v>
      </c>
      <c r="L3702" s="25">
        <f>IF(#REF!&gt;=#REF!,#REF!-#REF!,"")</f>
        <v>219</v>
      </c>
      <c r="M3702" s="4">
        <v>4307</v>
      </c>
      <c r="N3702" s="5">
        <v>47.45</v>
      </c>
      <c r="O3702" s="5">
        <v>31.79</v>
      </c>
      <c r="P3702" s="5">
        <v>15.66</v>
      </c>
      <c r="Q3702" s="5">
        <f>#REF!*#REF!</f>
        <v>136919.53</v>
      </c>
      <c r="R3702" s="5">
        <v>67447.62</v>
      </c>
      <c r="S3702" s="5">
        <f>#REF!-#REF!</f>
        <v>-69471.91</v>
      </c>
      <c r="T3702" s="36">
        <f t="shared" si="57"/>
        <v>-0.50739226171752105</v>
      </c>
    </row>
    <row r="3703" spans="1:20" x14ac:dyDescent="0.2">
      <c r="A3703" s="25" t="s">
        <v>29</v>
      </c>
      <c r="B3703" s="25" t="s">
        <v>88</v>
      </c>
      <c r="C3703" s="25" t="s">
        <v>51</v>
      </c>
      <c r="D3703" s="25" t="s">
        <v>27</v>
      </c>
      <c r="E3703" s="25" t="s">
        <v>1918</v>
      </c>
      <c r="F3703" s="2">
        <v>40684</v>
      </c>
      <c r="G3703" s="23" t="str">
        <f>TEXT(Table2[[#This Row],[Order-Date]],"mmm")</f>
        <v>May</v>
      </c>
      <c r="H3703">
        <v>2011</v>
      </c>
      <c r="I3703">
        <v>695059764</v>
      </c>
      <c r="J3703" s="2">
        <v>40723</v>
      </c>
      <c r="K3703" s="23">
        <f>WEEKDAY(#REF!,1)</f>
        <v>4</v>
      </c>
      <c r="L3703" s="25">
        <f>IF(#REF!&gt;=#REF!,#REF!-#REF!,"")</f>
        <v>39</v>
      </c>
      <c r="M3703" s="4">
        <v>2485</v>
      </c>
      <c r="N3703" s="5">
        <v>437.2</v>
      </c>
      <c r="O3703" s="5">
        <v>263.33</v>
      </c>
      <c r="P3703" s="5">
        <v>173.87</v>
      </c>
      <c r="Q3703" s="5">
        <f>#REF!*#REF!</f>
        <v>654375.05000000005</v>
      </c>
      <c r="R3703" s="5">
        <v>432066.95</v>
      </c>
      <c r="S3703" s="5">
        <f>#REF!-#REF!</f>
        <v>-222308.1</v>
      </c>
      <c r="T3703" s="36">
        <f t="shared" si="57"/>
        <v>-0.33972581931416901</v>
      </c>
    </row>
    <row r="3704" spans="1:20" x14ac:dyDescent="0.2">
      <c r="A3704" s="25" t="s">
        <v>32</v>
      </c>
      <c r="B3704" s="25" t="s">
        <v>110</v>
      </c>
      <c r="C3704" s="25" t="s">
        <v>42</v>
      </c>
      <c r="D3704" s="25" t="s">
        <v>27</v>
      </c>
      <c r="E3704" s="25" t="s">
        <v>1917</v>
      </c>
      <c r="F3704" s="2">
        <v>40851</v>
      </c>
      <c r="G3704" s="23" t="str">
        <f>TEXT(Table2[[#This Row],[Order-Date]],"mmm")</f>
        <v>Nov</v>
      </c>
      <c r="H3704">
        <v>2011</v>
      </c>
      <c r="I3704">
        <v>264636456</v>
      </c>
      <c r="J3704" s="2">
        <v>40657</v>
      </c>
      <c r="K3704" s="23">
        <f>WEEKDAY(#REF!,1)</f>
        <v>1</v>
      </c>
      <c r="L3704" s="25" t="str">
        <f>IF(#REF!&gt;=#REF!,#REF!-#REF!,"")</f>
        <v/>
      </c>
      <c r="M3704" s="4">
        <v>663</v>
      </c>
      <c r="N3704" s="5">
        <v>109.28</v>
      </c>
      <c r="O3704" s="5">
        <v>35.840000000000003</v>
      </c>
      <c r="P3704" s="5">
        <v>73.44</v>
      </c>
      <c r="Q3704" s="5">
        <f>#REF!*#REF!</f>
        <v>23761.919999999998</v>
      </c>
      <c r="R3704" s="5">
        <v>48690.720000000001</v>
      </c>
      <c r="S3704" s="5">
        <f>#REF!-#REF!</f>
        <v>24928.799999999999</v>
      </c>
      <c r="T3704" s="36">
        <f t="shared" si="57"/>
        <v>1.0491071428571399</v>
      </c>
    </row>
    <row r="3705" spans="1:20" x14ac:dyDescent="0.2">
      <c r="A3705" s="25" t="s">
        <v>37</v>
      </c>
      <c r="B3705" s="25" t="s">
        <v>55</v>
      </c>
      <c r="C3705" s="25" t="s">
        <v>77</v>
      </c>
      <c r="D3705" s="25" t="s">
        <v>23</v>
      </c>
      <c r="E3705" s="25" t="s">
        <v>1915</v>
      </c>
      <c r="F3705" s="2">
        <v>40251</v>
      </c>
      <c r="G3705" s="23" t="str">
        <f>TEXT(Table2[[#This Row],[Order-Date]],"mmm")</f>
        <v>Mar</v>
      </c>
      <c r="H3705">
        <v>2010</v>
      </c>
      <c r="I3705">
        <v>418644607</v>
      </c>
      <c r="J3705" s="2">
        <v>40252</v>
      </c>
      <c r="K3705" s="23">
        <f>WEEKDAY(#REF!,1)</f>
        <v>2</v>
      </c>
      <c r="L3705" s="25">
        <f>IF(#REF!&gt;=#REF!,#REF!-#REF!,"")</f>
        <v>1</v>
      </c>
      <c r="M3705" s="4">
        <v>5097</v>
      </c>
      <c r="N3705" s="5">
        <v>154.06</v>
      </c>
      <c r="O3705" s="5">
        <v>90.93</v>
      </c>
      <c r="P3705" s="5">
        <v>63.13</v>
      </c>
      <c r="Q3705" s="5">
        <f>#REF!*#REF!</f>
        <v>463470.21</v>
      </c>
      <c r="R3705" s="5">
        <v>321773.61</v>
      </c>
      <c r="S3705" s="5">
        <f>#REF!-#REF!</f>
        <v>-141696.6</v>
      </c>
      <c r="T3705" s="36">
        <f t="shared" si="57"/>
        <v>-0.30572968217309998</v>
      </c>
    </row>
    <row r="3706" spans="1:20" x14ac:dyDescent="0.2">
      <c r="A3706" s="25" t="s">
        <v>37</v>
      </c>
      <c r="B3706" s="25" t="s">
        <v>183</v>
      </c>
      <c r="C3706" s="25" t="s">
        <v>51</v>
      </c>
      <c r="D3706" s="25" t="s">
        <v>27</v>
      </c>
      <c r="E3706" s="25" t="s">
        <v>1916</v>
      </c>
      <c r="F3706" s="2">
        <v>40904</v>
      </c>
      <c r="G3706" s="23" t="str">
        <f>TEXT(Table2[[#This Row],[Order-Date]],"mmm")</f>
        <v>Dec</v>
      </c>
      <c r="H3706">
        <v>2011</v>
      </c>
      <c r="I3706">
        <v>239945542</v>
      </c>
      <c r="J3706" s="2">
        <v>40933</v>
      </c>
      <c r="K3706" s="23">
        <f>WEEKDAY(#REF!,1)</f>
        <v>4</v>
      </c>
      <c r="L3706" s="25">
        <f>IF(#REF!&gt;=#REF!,#REF!-#REF!,"")</f>
        <v>29</v>
      </c>
      <c r="M3706" s="4">
        <v>4073</v>
      </c>
      <c r="N3706" s="5">
        <v>437.2</v>
      </c>
      <c r="O3706" s="5">
        <v>263.33</v>
      </c>
      <c r="P3706" s="5">
        <v>173.87</v>
      </c>
      <c r="Q3706" s="5">
        <f>#REF!*#REF!</f>
        <v>1072543.0900000001</v>
      </c>
      <c r="R3706" s="5">
        <v>708172.51</v>
      </c>
      <c r="S3706" s="5">
        <f>#REF!-#REF!</f>
        <v>-364370.58</v>
      </c>
      <c r="T3706" s="36">
        <f t="shared" si="57"/>
        <v>-0.33972581931416901</v>
      </c>
    </row>
    <row r="3707" spans="1:20" x14ac:dyDescent="0.2">
      <c r="A3707" s="25" t="s">
        <v>29</v>
      </c>
      <c r="B3707" s="25" t="s">
        <v>213</v>
      </c>
      <c r="C3707" s="25" t="s">
        <v>31</v>
      </c>
      <c r="D3707" s="25" t="s">
        <v>23</v>
      </c>
      <c r="E3707" s="25" t="s">
        <v>1917</v>
      </c>
      <c r="F3707" s="2">
        <v>40393</v>
      </c>
      <c r="G3707" s="23" t="str">
        <f>TEXT(Table2[[#This Row],[Order-Date]],"mmm")</f>
        <v>Aug</v>
      </c>
      <c r="H3707">
        <v>2010</v>
      </c>
      <c r="I3707">
        <v>681713092</v>
      </c>
      <c r="J3707" s="2">
        <v>40259</v>
      </c>
      <c r="K3707" s="23">
        <f>WEEKDAY(#REF!,1)</f>
        <v>2</v>
      </c>
      <c r="L3707" s="25" t="str">
        <f>IF(#REF!&gt;=#REF!,#REF!-#REF!,"")</f>
        <v/>
      </c>
      <c r="M3707" s="4">
        <v>2908</v>
      </c>
      <c r="N3707" s="5">
        <v>47.45</v>
      </c>
      <c r="O3707" s="5">
        <v>31.79</v>
      </c>
      <c r="P3707" s="5">
        <v>15.66</v>
      </c>
      <c r="Q3707" s="5">
        <f>#REF!*#REF!</f>
        <v>92445.32</v>
      </c>
      <c r="R3707" s="5">
        <v>45539.28</v>
      </c>
      <c r="S3707" s="5">
        <f>#REF!-#REF!</f>
        <v>-46906.04</v>
      </c>
      <c r="T3707" s="36">
        <f t="shared" si="57"/>
        <v>-0.50739226171752105</v>
      </c>
    </row>
    <row r="3708" spans="1:20" x14ac:dyDescent="0.2">
      <c r="A3708" s="25" t="s">
        <v>37</v>
      </c>
      <c r="B3708" s="25" t="s">
        <v>151</v>
      </c>
      <c r="C3708" s="25" t="s">
        <v>26</v>
      </c>
      <c r="D3708" s="25" t="s">
        <v>27</v>
      </c>
      <c r="E3708" s="25" t="s">
        <v>1917</v>
      </c>
      <c r="F3708" s="2">
        <v>41835</v>
      </c>
      <c r="G3708" s="23" t="str">
        <f>TEXT(Table2[[#This Row],[Order-Date]],"mmm")</f>
        <v>Jul</v>
      </c>
      <c r="H3708">
        <v>2014</v>
      </c>
      <c r="I3708">
        <v>517433583</v>
      </c>
      <c r="J3708" s="2">
        <v>41871</v>
      </c>
      <c r="K3708" s="23">
        <f>WEEKDAY(#REF!,1)</f>
        <v>4</v>
      </c>
      <c r="L3708" s="25">
        <f>IF(#REF!&gt;=#REF!,#REF!-#REF!,"")</f>
        <v>36</v>
      </c>
      <c r="M3708" s="4">
        <v>8951</v>
      </c>
      <c r="N3708" s="5">
        <v>152.58000000000001</v>
      </c>
      <c r="O3708" s="5">
        <v>97.44</v>
      </c>
      <c r="P3708" s="5">
        <v>55.14</v>
      </c>
      <c r="Q3708" s="5">
        <f>#REF!*#REF!</f>
        <v>872185.44</v>
      </c>
      <c r="R3708" s="5">
        <v>493558.14</v>
      </c>
      <c r="S3708" s="5">
        <f>#REF!-#REF!</f>
        <v>-378627.3</v>
      </c>
      <c r="T3708" s="36">
        <f t="shared" si="57"/>
        <v>-0.43411330049261099</v>
      </c>
    </row>
    <row r="3709" spans="1:20" x14ac:dyDescent="0.2">
      <c r="A3709" s="25" t="s">
        <v>37</v>
      </c>
      <c r="B3709" s="25" t="s">
        <v>73</v>
      </c>
      <c r="C3709" s="25" t="s">
        <v>51</v>
      </c>
      <c r="D3709" s="25" t="s">
        <v>27</v>
      </c>
      <c r="E3709" s="25" t="s">
        <v>1917</v>
      </c>
      <c r="F3709" s="2">
        <v>42502</v>
      </c>
      <c r="G3709" s="23" t="str">
        <f>TEXT(Table2[[#This Row],[Order-Date]],"mmm")</f>
        <v>May</v>
      </c>
      <c r="H3709">
        <v>2016</v>
      </c>
      <c r="I3709">
        <v>390905845</v>
      </c>
      <c r="J3709" s="2">
        <v>42719</v>
      </c>
      <c r="K3709" s="23">
        <f>WEEKDAY(#REF!,1)</f>
        <v>5</v>
      </c>
      <c r="L3709" s="25">
        <f>IF(#REF!&gt;=#REF!,#REF!-#REF!,"")</f>
        <v>217</v>
      </c>
      <c r="M3709" s="4">
        <v>6581</v>
      </c>
      <c r="N3709" s="5">
        <v>437.2</v>
      </c>
      <c r="O3709" s="5">
        <v>263.33</v>
      </c>
      <c r="P3709" s="5">
        <v>173.87</v>
      </c>
      <c r="Q3709" s="5">
        <f>#REF!*#REF!</f>
        <v>1732974.73</v>
      </c>
      <c r="R3709" s="5">
        <v>1144238.47</v>
      </c>
      <c r="S3709" s="5">
        <f>#REF!-#REF!</f>
        <v>-588736.26</v>
      </c>
      <c r="T3709" s="36">
        <f t="shared" si="57"/>
        <v>-0.33972581931416901</v>
      </c>
    </row>
    <row r="3710" spans="1:20" x14ac:dyDescent="0.2">
      <c r="A3710" s="25" t="s">
        <v>46</v>
      </c>
      <c r="B3710" s="25" t="s">
        <v>228</v>
      </c>
      <c r="C3710" s="25" t="s">
        <v>22</v>
      </c>
      <c r="D3710" s="25" t="s">
        <v>27</v>
      </c>
      <c r="E3710" s="25" t="s">
        <v>1916</v>
      </c>
      <c r="F3710" s="2">
        <v>40291</v>
      </c>
      <c r="G3710" s="23" t="str">
        <f>TEXT(Table2[[#This Row],[Order-Date]],"mmm")</f>
        <v>Apr</v>
      </c>
      <c r="H3710">
        <v>2010</v>
      </c>
      <c r="I3710">
        <v>566241204</v>
      </c>
      <c r="J3710" s="2">
        <v>40311</v>
      </c>
      <c r="K3710" s="23">
        <f>WEEKDAY(#REF!,1)</f>
        <v>5</v>
      </c>
      <c r="L3710" s="25">
        <f>IF(#REF!&gt;=#REF!,#REF!-#REF!,"")</f>
        <v>20</v>
      </c>
      <c r="M3710" s="4">
        <v>2210</v>
      </c>
      <c r="N3710" s="5">
        <v>255.28</v>
      </c>
      <c r="O3710" s="5">
        <v>159.41999999999999</v>
      </c>
      <c r="P3710" s="5">
        <v>95.86</v>
      </c>
      <c r="Q3710" s="5">
        <f>#REF!*#REF!</f>
        <v>352318.2</v>
      </c>
      <c r="R3710" s="5">
        <v>211850.6</v>
      </c>
      <c r="S3710" s="5">
        <f>#REF!-#REF!</f>
        <v>-140467.6</v>
      </c>
      <c r="T3710" s="36">
        <f t="shared" si="57"/>
        <v>-0.39869527035503699</v>
      </c>
    </row>
    <row r="3711" spans="1:20" x14ac:dyDescent="0.2">
      <c r="A3711" s="25" t="s">
        <v>32</v>
      </c>
      <c r="B3711" s="25" t="s">
        <v>170</v>
      </c>
      <c r="C3711" s="25" t="s">
        <v>85</v>
      </c>
      <c r="D3711" s="25" t="s">
        <v>23</v>
      </c>
      <c r="E3711" s="25" t="s">
        <v>1915</v>
      </c>
      <c r="F3711" s="2">
        <v>42077</v>
      </c>
      <c r="G3711" s="23" t="str">
        <f>TEXT(Table2[[#This Row],[Order-Date]],"mmm")</f>
        <v>Mar</v>
      </c>
      <c r="H3711">
        <v>2015</v>
      </c>
      <c r="I3711">
        <v>477863490</v>
      </c>
      <c r="J3711" s="2">
        <v>42111</v>
      </c>
      <c r="K3711" s="23">
        <f>WEEKDAY(#REF!,1)</f>
        <v>6</v>
      </c>
      <c r="L3711" s="25">
        <f>IF(#REF!&gt;=#REF!,#REF!-#REF!,"")</f>
        <v>34</v>
      </c>
      <c r="M3711" s="4">
        <v>9281</v>
      </c>
      <c r="N3711" s="5">
        <v>668.27</v>
      </c>
      <c r="O3711" s="5">
        <v>502.54</v>
      </c>
      <c r="P3711" s="5">
        <v>165.73</v>
      </c>
      <c r="Q3711" s="5">
        <f>#REF!*#REF!</f>
        <v>4664073.74</v>
      </c>
      <c r="R3711" s="5">
        <v>1538140.13</v>
      </c>
      <c r="S3711" s="5">
        <f>#REF!-#REF!</f>
        <v>-3125933.61</v>
      </c>
      <c r="T3711" s="36">
        <f t="shared" si="57"/>
        <v>-0.67021530624427905</v>
      </c>
    </row>
    <row r="3712" spans="1:20" x14ac:dyDescent="0.2">
      <c r="A3712" s="25" t="s">
        <v>46</v>
      </c>
      <c r="B3712" s="25" t="s">
        <v>71</v>
      </c>
      <c r="C3712" s="25" t="s">
        <v>22</v>
      </c>
      <c r="D3712" s="25" t="s">
        <v>27</v>
      </c>
      <c r="E3712" s="25" t="s">
        <v>1915</v>
      </c>
      <c r="F3712" s="2">
        <v>42118</v>
      </c>
      <c r="G3712" s="23" t="str">
        <f>TEXT(Table2[[#This Row],[Order-Date]],"mmm")</f>
        <v>Apr</v>
      </c>
      <c r="H3712">
        <v>2015</v>
      </c>
      <c r="I3712">
        <v>980509030</v>
      </c>
      <c r="J3712" s="2">
        <v>42153</v>
      </c>
      <c r="K3712" s="23">
        <f>WEEKDAY(#REF!,1)</f>
        <v>6</v>
      </c>
      <c r="L3712" s="25">
        <f>IF(#REF!&gt;=#REF!,#REF!-#REF!,"")</f>
        <v>35</v>
      </c>
      <c r="M3712" s="4">
        <v>3266</v>
      </c>
      <c r="N3712" s="5">
        <v>255.28</v>
      </c>
      <c r="O3712" s="5">
        <v>159.41999999999999</v>
      </c>
      <c r="P3712" s="5">
        <v>95.86</v>
      </c>
      <c r="Q3712" s="5">
        <f>#REF!*#REF!</f>
        <v>520665.72</v>
      </c>
      <c r="R3712" s="5">
        <v>313078.76</v>
      </c>
      <c r="S3712" s="5">
        <f>#REF!-#REF!</f>
        <v>-207586.96</v>
      </c>
      <c r="T3712" s="36">
        <f t="shared" si="57"/>
        <v>-0.39869527035503699</v>
      </c>
    </row>
    <row r="3713" spans="1:20" x14ac:dyDescent="0.2">
      <c r="A3713" s="25" t="s">
        <v>46</v>
      </c>
      <c r="B3713" s="25" t="s">
        <v>206</v>
      </c>
      <c r="C3713" s="25" t="s">
        <v>34</v>
      </c>
      <c r="D3713" s="25" t="s">
        <v>27</v>
      </c>
      <c r="E3713" s="25" t="s">
        <v>1918</v>
      </c>
      <c r="F3713" s="2">
        <v>41774</v>
      </c>
      <c r="G3713" s="23" t="str">
        <f>TEXT(Table2[[#This Row],[Order-Date]],"mmm")</f>
        <v>May</v>
      </c>
      <c r="H3713">
        <v>2014</v>
      </c>
      <c r="I3713">
        <v>299226653</v>
      </c>
      <c r="J3713" s="2">
        <v>41817</v>
      </c>
      <c r="K3713" s="23">
        <f>WEEKDAY(#REF!,1)</f>
        <v>6</v>
      </c>
      <c r="L3713" s="25">
        <f>IF(#REF!&gt;=#REF!,#REF!-#REF!,"")</f>
        <v>43</v>
      </c>
      <c r="M3713" s="4">
        <v>6671</v>
      </c>
      <c r="N3713" s="5">
        <v>205.7</v>
      </c>
      <c r="O3713" s="5">
        <v>117.11</v>
      </c>
      <c r="P3713" s="5">
        <v>88.59</v>
      </c>
      <c r="Q3713" s="5">
        <f>#REF!*#REF!</f>
        <v>781240.81</v>
      </c>
      <c r="R3713" s="5">
        <v>590983.89</v>
      </c>
      <c r="S3713" s="5">
        <f>#REF!-#REF!</f>
        <v>-190256.92</v>
      </c>
      <c r="T3713" s="36">
        <f t="shared" si="57"/>
        <v>-0.24353172231235601</v>
      </c>
    </row>
    <row r="3714" spans="1:20" x14ac:dyDescent="0.2">
      <c r="A3714" s="25" t="s">
        <v>46</v>
      </c>
      <c r="B3714" s="25" t="s">
        <v>206</v>
      </c>
      <c r="C3714" s="25" t="s">
        <v>39</v>
      </c>
      <c r="D3714" s="25" t="s">
        <v>27</v>
      </c>
      <c r="E3714" s="25" t="s">
        <v>1917</v>
      </c>
      <c r="F3714" s="2">
        <v>42790</v>
      </c>
      <c r="G3714" s="23" t="str">
        <f>TEXT(Table2[[#This Row],[Order-Date]],"mmm")</f>
        <v>Feb</v>
      </c>
      <c r="H3714">
        <v>2017</v>
      </c>
      <c r="I3714">
        <v>779377686</v>
      </c>
      <c r="J3714" s="2">
        <v>42951</v>
      </c>
      <c r="K3714" s="23">
        <f>WEEKDAY(#REF!,1)</f>
        <v>6</v>
      </c>
      <c r="L3714" s="25">
        <f>IF(#REF!&gt;=#REF!,#REF!-#REF!,"")</f>
        <v>161</v>
      </c>
      <c r="M3714" s="4">
        <v>4032</v>
      </c>
      <c r="N3714" s="5">
        <v>81.73</v>
      </c>
      <c r="O3714" s="5">
        <v>56.67</v>
      </c>
      <c r="P3714" s="5">
        <v>25.06</v>
      </c>
      <c r="Q3714" s="5">
        <f>#REF!*#REF!</f>
        <v>228493.44</v>
      </c>
      <c r="R3714" s="5">
        <v>101041.92</v>
      </c>
      <c r="S3714" s="5">
        <f>#REF!-#REF!</f>
        <v>-127451.52</v>
      </c>
      <c r="T3714" s="36">
        <f t="shared" si="57"/>
        <v>-0.55779071819304704</v>
      </c>
    </row>
    <row r="3715" spans="1:20" x14ac:dyDescent="0.2">
      <c r="A3715" s="25" t="s">
        <v>46</v>
      </c>
      <c r="B3715" s="25" t="s">
        <v>136</v>
      </c>
      <c r="C3715" s="25" t="s">
        <v>39</v>
      </c>
      <c r="D3715" s="25" t="s">
        <v>27</v>
      </c>
      <c r="E3715" s="25" t="s">
        <v>1917</v>
      </c>
      <c r="F3715" s="2">
        <v>40386</v>
      </c>
      <c r="G3715" s="23" t="str">
        <f>TEXT(Table2[[#This Row],[Order-Date]],"mmm")</f>
        <v>Jul</v>
      </c>
      <c r="H3715">
        <v>2010</v>
      </c>
      <c r="I3715">
        <v>336635959</v>
      </c>
      <c r="J3715" s="2">
        <v>40217</v>
      </c>
      <c r="K3715" s="23">
        <f>WEEKDAY(#REF!,1)</f>
        <v>2</v>
      </c>
      <c r="L3715" s="25" t="str">
        <f>IF(#REF!&gt;=#REF!,#REF!-#REF!,"")</f>
        <v/>
      </c>
      <c r="M3715" s="4">
        <v>6916</v>
      </c>
      <c r="N3715" s="5">
        <v>81.73</v>
      </c>
      <c r="O3715" s="5">
        <v>56.67</v>
      </c>
      <c r="P3715" s="5">
        <v>25.06</v>
      </c>
      <c r="Q3715" s="5">
        <f>#REF!*#REF!</f>
        <v>391929.72</v>
      </c>
      <c r="R3715" s="5">
        <v>173314.96</v>
      </c>
      <c r="S3715" s="5">
        <f>#REF!-#REF!</f>
        <v>-218614.76</v>
      </c>
      <c r="T3715" s="36">
        <f t="shared" ref="T3715:T3778" si="58">S3715/Q3715</f>
        <v>-0.55779071819304704</v>
      </c>
    </row>
    <row r="3716" spans="1:20" x14ac:dyDescent="0.2">
      <c r="A3716" s="25" t="s">
        <v>37</v>
      </c>
      <c r="B3716" s="25" t="s">
        <v>50</v>
      </c>
      <c r="C3716" s="25" t="s">
        <v>56</v>
      </c>
      <c r="D3716" s="25" t="s">
        <v>23</v>
      </c>
      <c r="E3716" s="25" t="s">
        <v>1916</v>
      </c>
      <c r="F3716" s="2">
        <v>41236</v>
      </c>
      <c r="G3716" s="23" t="str">
        <f>TEXT(Table2[[#This Row],[Order-Date]],"mmm")</f>
        <v>Nov</v>
      </c>
      <c r="H3716">
        <v>2012</v>
      </c>
      <c r="I3716">
        <v>106987798</v>
      </c>
      <c r="J3716" s="2">
        <v>41256</v>
      </c>
      <c r="K3716" s="23">
        <f>WEEKDAY(#REF!,1)</f>
        <v>5</v>
      </c>
      <c r="L3716" s="25">
        <f>IF(#REF!&gt;=#REF!,#REF!-#REF!,"")</f>
        <v>20</v>
      </c>
      <c r="M3716" s="4">
        <v>8922</v>
      </c>
      <c r="N3716" s="5">
        <v>421.89</v>
      </c>
      <c r="O3716" s="5">
        <v>364.69</v>
      </c>
      <c r="P3716" s="5">
        <v>57.2</v>
      </c>
      <c r="Q3716" s="5">
        <f>#REF!*#REF!</f>
        <v>3253764.18</v>
      </c>
      <c r="R3716" s="5">
        <v>510338.4</v>
      </c>
      <c r="S3716" s="5">
        <f>#REF!-#REF!</f>
        <v>-2743425.78</v>
      </c>
      <c r="T3716" s="36">
        <f t="shared" si="58"/>
        <v>-0.84315445995228799</v>
      </c>
    </row>
    <row r="3717" spans="1:20" x14ac:dyDescent="0.2">
      <c r="A3717" s="25" t="s">
        <v>32</v>
      </c>
      <c r="B3717" s="25" t="s">
        <v>189</v>
      </c>
      <c r="C3717" s="25" t="s">
        <v>65</v>
      </c>
      <c r="D3717" s="25" t="s">
        <v>27</v>
      </c>
      <c r="E3717" s="25" t="s">
        <v>1915</v>
      </c>
      <c r="F3717" s="2">
        <v>42721</v>
      </c>
      <c r="G3717" s="23" t="str">
        <f>TEXT(Table2[[#This Row],[Order-Date]],"mmm")</f>
        <v>Dec</v>
      </c>
      <c r="H3717">
        <v>2016</v>
      </c>
      <c r="I3717">
        <v>396732032</v>
      </c>
      <c r="J3717" s="2">
        <v>42727</v>
      </c>
      <c r="K3717" s="23">
        <f>WEEKDAY(#REF!,1)</f>
        <v>6</v>
      </c>
      <c r="L3717" s="25">
        <f>IF(#REF!&gt;=#REF!,#REF!-#REF!,"")</f>
        <v>6</v>
      </c>
      <c r="M3717" s="4">
        <v>679</v>
      </c>
      <c r="N3717" s="5">
        <v>9.33</v>
      </c>
      <c r="O3717" s="5">
        <v>6.92</v>
      </c>
      <c r="P3717" s="5">
        <v>2.41</v>
      </c>
      <c r="Q3717" s="5">
        <f>#REF!*#REF!</f>
        <v>4698.68</v>
      </c>
      <c r="R3717" s="5">
        <v>1636.39</v>
      </c>
      <c r="S3717" s="5">
        <f>#REF!-#REF!</f>
        <v>-3062.29</v>
      </c>
      <c r="T3717" s="36">
        <f t="shared" si="58"/>
        <v>-0.65173410404624299</v>
      </c>
    </row>
    <row r="3718" spans="1:20" x14ac:dyDescent="0.2">
      <c r="A3718" s="25" t="s">
        <v>40</v>
      </c>
      <c r="B3718" s="25" t="s">
        <v>74</v>
      </c>
      <c r="C3718" s="25" t="s">
        <v>51</v>
      </c>
      <c r="D3718" s="25" t="s">
        <v>27</v>
      </c>
      <c r="E3718" s="25" t="s">
        <v>1916</v>
      </c>
      <c r="F3718" s="2">
        <v>42610</v>
      </c>
      <c r="G3718" s="23" t="str">
        <f>TEXT(Table2[[#This Row],[Order-Date]],"mmm")</f>
        <v>Aug</v>
      </c>
      <c r="H3718">
        <v>2016</v>
      </c>
      <c r="I3718">
        <v>232479989</v>
      </c>
      <c r="J3718" s="2">
        <v>42378</v>
      </c>
      <c r="K3718" s="23">
        <f>WEEKDAY(#REF!,1)</f>
        <v>7</v>
      </c>
      <c r="L3718" s="25" t="str">
        <f>IF(#REF!&gt;=#REF!,#REF!-#REF!,"")</f>
        <v/>
      </c>
      <c r="M3718" s="4">
        <v>4850</v>
      </c>
      <c r="N3718" s="5">
        <v>437.2</v>
      </c>
      <c r="O3718" s="5">
        <v>263.33</v>
      </c>
      <c r="P3718" s="5">
        <v>173.87</v>
      </c>
      <c r="Q3718" s="5">
        <f>#REF!*#REF!</f>
        <v>1277150.5</v>
      </c>
      <c r="R3718" s="5">
        <v>843269.5</v>
      </c>
      <c r="S3718" s="5">
        <f>#REF!-#REF!</f>
        <v>-433881</v>
      </c>
      <c r="T3718" s="36">
        <f t="shared" si="58"/>
        <v>-0.33972581931416901</v>
      </c>
    </row>
    <row r="3719" spans="1:20" x14ac:dyDescent="0.2">
      <c r="A3719" s="25" t="s">
        <v>29</v>
      </c>
      <c r="B3719" s="25" t="s">
        <v>144</v>
      </c>
      <c r="C3719" s="25" t="s">
        <v>31</v>
      </c>
      <c r="D3719" s="25" t="s">
        <v>27</v>
      </c>
      <c r="E3719" s="25" t="s">
        <v>1917</v>
      </c>
      <c r="F3719" s="2">
        <v>40447</v>
      </c>
      <c r="G3719" s="23" t="str">
        <f>TEXT(Table2[[#This Row],[Order-Date]],"mmm")</f>
        <v>Sep</v>
      </c>
      <c r="H3719">
        <v>2010</v>
      </c>
      <c r="I3719">
        <v>511155498</v>
      </c>
      <c r="J3719" s="2">
        <v>40279</v>
      </c>
      <c r="K3719" s="23">
        <f>WEEKDAY(#REF!,1)</f>
        <v>1</v>
      </c>
      <c r="L3719" s="25" t="str">
        <f>IF(#REF!&gt;=#REF!,#REF!-#REF!,"")</f>
        <v/>
      </c>
      <c r="M3719" s="4">
        <v>1126</v>
      </c>
      <c r="N3719" s="5">
        <v>47.45</v>
      </c>
      <c r="O3719" s="5">
        <v>31.79</v>
      </c>
      <c r="P3719" s="5">
        <v>15.66</v>
      </c>
      <c r="Q3719" s="5">
        <f>#REF!*#REF!</f>
        <v>35795.54</v>
      </c>
      <c r="R3719" s="5">
        <v>17633.16</v>
      </c>
      <c r="S3719" s="5">
        <f>#REF!-#REF!</f>
        <v>-18162.38</v>
      </c>
      <c r="T3719" s="36">
        <f t="shared" si="58"/>
        <v>-0.50739226171752105</v>
      </c>
    </row>
    <row r="3720" spans="1:20" x14ac:dyDescent="0.2">
      <c r="A3720" s="25" t="s">
        <v>40</v>
      </c>
      <c r="B3720" s="25" t="s">
        <v>90</v>
      </c>
      <c r="C3720" s="25" t="s">
        <v>85</v>
      </c>
      <c r="D3720" s="25" t="s">
        <v>23</v>
      </c>
      <c r="E3720" s="25" t="s">
        <v>1917</v>
      </c>
      <c r="F3720" s="2">
        <v>41694</v>
      </c>
      <c r="G3720" s="23" t="str">
        <f>TEXT(Table2[[#This Row],[Order-Date]],"mmm")</f>
        <v>Feb</v>
      </c>
      <c r="H3720">
        <v>2014</v>
      </c>
      <c r="I3720">
        <v>849994885</v>
      </c>
      <c r="J3720" s="2">
        <v>41742</v>
      </c>
      <c r="K3720" s="23">
        <f>WEEKDAY(#REF!,1)</f>
        <v>1</v>
      </c>
      <c r="L3720" s="25">
        <f>IF(#REF!&gt;=#REF!,#REF!-#REF!,"")</f>
        <v>48</v>
      </c>
      <c r="M3720" s="4">
        <v>1230</v>
      </c>
      <c r="N3720" s="5">
        <v>668.27</v>
      </c>
      <c r="O3720" s="5">
        <v>502.54</v>
      </c>
      <c r="P3720" s="5">
        <v>165.73</v>
      </c>
      <c r="Q3720" s="5">
        <f>#REF!*#REF!</f>
        <v>618124.19999999995</v>
      </c>
      <c r="R3720" s="5">
        <v>203847.9</v>
      </c>
      <c r="S3720" s="5">
        <f>#REF!-#REF!</f>
        <v>-414276.3</v>
      </c>
      <c r="T3720" s="36">
        <f t="shared" si="58"/>
        <v>-0.67021530624427905</v>
      </c>
    </row>
    <row r="3721" spans="1:20" x14ac:dyDescent="0.2">
      <c r="A3721" s="25" t="s">
        <v>46</v>
      </c>
      <c r="B3721" s="25" t="s">
        <v>176</v>
      </c>
      <c r="C3721" s="25" t="s">
        <v>22</v>
      </c>
      <c r="D3721" s="25" t="s">
        <v>27</v>
      </c>
      <c r="E3721" s="25" t="s">
        <v>1918</v>
      </c>
      <c r="F3721" s="2">
        <v>42375</v>
      </c>
      <c r="G3721" s="23" t="str">
        <f>TEXT(Table2[[#This Row],[Order-Date]],"mmm")</f>
        <v>Jan</v>
      </c>
      <c r="H3721">
        <v>2016</v>
      </c>
      <c r="I3721">
        <v>936546981</v>
      </c>
      <c r="J3721" s="2">
        <v>42649</v>
      </c>
      <c r="K3721" s="23">
        <f>WEEKDAY(#REF!,1)</f>
        <v>5</v>
      </c>
      <c r="L3721" s="25">
        <f>IF(#REF!&gt;=#REF!,#REF!-#REF!,"")</f>
        <v>274</v>
      </c>
      <c r="M3721" s="4">
        <v>3919</v>
      </c>
      <c r="N3721" s="5">
        <v>255.28</v>
      </c>
      <c r="O3721" s="5">
        <v>159.41999999999999</v>
      </c>
      <c r="P3721" s="5">
        <v>95.86</v>
      </c>
      <c r="Q3721" s="5">
        <f>#REF!*#REF!</f>
        <v>624766.98</v>
      </c>
      <c r="R3721" s="5">
        <v>375675.34</v>
      </c>
      <c r="S3721" s="5">
        <f>#REF!-#REF!</f>
        <v>-249091.64</v>
      </c>
      <c r="T3721" s="36">
        <f t="shared" si="58"/>
        <v>-0.39869527035503699</v>
      </c>
    </row>
    <row r="3722" spans="1:20" x14ac:dyDescent="0.2">
      <c r="A3722" s="25" t="s">
        <v>20</v>
      </c>
      <c r="B3722" s="25" t="s">
        <v>117</v>
      </c>
      <c r="C3722" s="25" t="s">
        <v>31</v>
      </c>
      <c r="D3722" s="25" t="s">
        <v>23</v>
      </c>
      <c r="E3722" s="25" t="s">
        <v>1918</v>
      </c>
      <c r="F3722" s="2">
        <v>42317</v>
      </c>
      <c r="G3722" s="23" t="str">
        <f>TEXT(Table2[[#This Row],[Order-Date]],"mmm")</f>
        <v>Nov</v>
      </c>
      <c r="H3722">
        <v>2015</v>
      </c>
      <c r="I3722">
        <v>978673112</v>
      </c>
      <c r="J3722" s="2">
        <v>42271</v>
      </c>
      <c r="K3722" s="23">
        <f>WEEKDAY(#REF!,1)</f>
        <v>5</v>
      </c>
      <c r="L3722" s="25" t="str">
        <f>IF(#REF!&gt;=#REF!,#REF!-#REF!,"")</f>
        <v/>
      </c>
      <c r="M3722" s="4">
        <v>9977</v>
      </c>
      <c r="N3722" s="5">
        <v>47.45</v>
      </c>
      <c r="O3722" s="5">
        <v>31.79</v>
      </c>
      <c r="P3722" s="5">
        <v>15.66</v>
      </c>
      <c r="Q3722" s="5">
        <f>#REF!*#REF!</f>
        <v>317168.83</v>
      </c>
      <c r="R3722" s="5">
        <v>156239.82</v>
      </c>
      <c r="S3722" s="5">
        <f>#REF!-#REF!</f>
        <v>-160929.01</v>
      </c>
      <c r="T3722" s="36">
        <f t="shared" si="58"/>
        <v>-0.50739226171752105</v>
      </c>
    </row>
    <row r="3723" spans="1:20" x14ac:dyDescent="0.2">
      <c r="A3723" s="25" t="s">
        <v>46</v>
      </c>
      <c r="B3723" s="25" t="s">
        <v>171</v>
      </c>
      <c r="C3723" s="25" t="s">
        <v>26</v>
      </c>
      <c r="D3723" s="25" t="s">
        <v>27</v>
      </c>
      <c r="E3723" s="25" t="s">
        <v>1918</v>
      </c>
      <c r="F3723" s="2">
        <v>41999</v>
      </c>
      <c r="G3723" s="23" t="str">
        <f>TEXT(Table2[[#This Row],[Order-Date]],"mmm")</f>
        <v>Dec</v>
      </c>
      <c r="H3723">
        <v>2014</v>
      </c>
      <c r="I3723">
        <v>354547107</v>
      </c>
      <c r="J3723" s="2">
        <v>42037</v>
      </c>
      <c r="K3723" s="23">
        <f>WEEKDAY(#REF!,1)</f>
        <v>2</v>
      </c>
      <c r="L3723" s="25">
        <f>IF(#REF!&gt;=#REF!,#REF!-#REF!,"")</f>
        <v>38</v>
      </c>
      <c r="M3723" s="4">
        <v>7223</v>
      </c>
      <c r="N3723" s="5">
        <v>152.58000000000001</v>
      </c>
      <c r="O3723" s="5">
        <v>97.44</v>
      </c>
      <c r="P3723" s="5">
        <v>55.14</v>
      </c>
      <c r="Q3723" s="5">
        <f>#REF!*#REF!</f>
        <v>703809.12</v>
      </c>
      <c r="R3723" s="5">
        <v>398276.22</v>
      </c>
      <c r="S3723" s="5">
        <f>#REF!-#REF!</f>
        <v>-305532.90000000002</v>
      </c>
      <c r="T3723" s="36">
        <f t="shared" si="58"/>
        <v>-0.43411330049261099</v>
      </c>
    </row>
    <row r="3724" spans="1:20" x14ac:dyDescent="0.2">
      <c r="A3724" s="25" t="s">
        <v>29</v>
      </c>
      <c r="B3724" s="25" t="s">
        <v>174</v>
      </c>
      <c r="C3724" s="25" t="s">
        <v>39</v>
      </c>
      <c r="D3724" s="25" t="s">
        <v>23</v>
      </c>
      <c r="E3724" s="25" t="s">
        <v>1917</v>
      </c>
      <c r="F3724" s="2">
        <v>40467</v>
      </c>
      <c r="G3724" s="23" t="str">
        <f>TEXT(Table2[[#This Row],[Order-Date]],"mmm")</f>
        <v>Oct</v>
      </c>
      <c r="H3724">
        <v>2010</v>
      </c>
      <c r="I3724">
        <v>762655293</v>
      </c>
      <c r="J3724" s="2">
        <v>40493</v>
      </c>
      <c r="K3724" s="23">
        <f>WEEKDAY(#REF!,1)</f>
        <v>5</v>
      </c>
      <c r="L3724" s="25">
        <f>IF(#REF!&gt;=#REF!,#REF!-#REF!,"")</f>
        <v>26</v>
      </c>
      <c r="M3724" s="4">
        <v>5504</v>
      </c>
      <c r="N3724" s="5">
        <v>81.73</v>
      </c>
      <c r="O3724" s="5">
        <v>56.67</v>
      </c>
      <c r="P3724" s="5">
        <v>25.06</v>
      </c>
      <c r="Q3724" s="5">
        <f>#REF!*#REF!</f>
        <v>311911.67999999999</v>
      </c>
      <c r="R3724" s="5">
        <v>137930.23999999999</v>
      </c>
      <c r="S3724" s="5">
        <f>#REF!-#REF!</f>
        <v>-173981.44</v>
      </c>
      <c r="T3724" s="36">
        <f t="shared" si="58"/>
        <v>-0.55779071819304704</v>
      </c>
    </row>
    <row r="3725" spans="1:20" x14ac:dyDescent="0.2">
      <c r="A3725" s="25" t="s">
        <v>40</v>
      </c>
      <c r="B3725" s="25" t="s">
        <v>66</v>
      </c>
      <c r="C3725" s="25" t="s">
        <v>49</v>
      </c>
      <c r="D3725" s="25" t="s">
        <v>27</v>
      </c>
      <c r="E3725" s="25" t="s">
        <v>1917</v>
      </c>
      <c r="F3725" s="2">
        <v>41244</v>
      </c>
      <c r="G3725" s="23" t="str">
        <f>TEXT(Table2[[#This Row],[Order-Date]],"mmm")</f>
        <v>Dec</v>
      </c>
      <c r="H3725">
        <v>2012</v>
      </c>
      <c r="I3725">
        <v>371796500</v>
      </c>
      <c r="J3725" s="2">
        <v>40927</v>
      </c>
      <c r="K3725" s="23">
        <f>WEEKDAY(#REF!,1)</f>
        <v>5</v>
      </c>
      <c r="L3725" s="25" t="str">
        <f>IF(#REF!&gt;=#REF!,#REF!-#REF!,"")</f>
        <v/>
      </c>
      <c r="M3725" s="4">
        <v>1701</v>
      </c>
      <c r="N3725" s="5">
        <v>651.21</v>
      </c>
      <c r="O3725" s="5">
        <v>524.96</v>
      </c>
      <c r="P3725" s="5">
        <v>126.25</v>
      </c>
      <c r="Q3725" s="5">
        <f>#REF!*#REF!</f>
        <v>892956.96</v>
      </c>
      <c r="R3725" s="5">
        <v>214751.25</v>
      </c>
      <c r="S3725" s="5">
        <f>#REF!-#REF!</f>
        <v>-678205.71</v>
      </c>
      <c r="T3725" s="36">
        <f t="shared" si="58"/>
        <v>-0.75950548613227697</v>
      </c>
    </row>
    <row r="3726" spans="1:20" x14ac:dyDescent="0.2">
      <c r="A3726" s="25" t="s">
        <v>32</v>
      </c>
      <c r="B3726" s="25" t="s">
        <v>110</v>
      </c>
      <c r="C3726" s="25" t="s">
        <v>34</v>
      </c>
      <c r="D3726" s="25" t="s">
        <v>27</v>
      </c>
      <c r="E3726" s="25" t="s">
        <v>1918</v>
      </c>
      <c r="F3726" s="2">
        <v>41475</v>
      </c>
      <c r="G3726" s="23" t="str">
        <f>TEXT(Table2[[#This Row],[Order-Date]],"mmm")</f>
        <v>Jul</v>
      </c>
      <c r="H3726">
        <v>2013</v>
      </c>
      <c r="I3726">
        <v>571082055</v>
      </c>
      <c r="J3726" s="2">
        <v>41501</v>
      </c>
      <c r="K3726" s="23">
        <f>WEEKDAY(#REF!,1)</f>
        <v>5</v>
      </c>
      <c r="L3726" s="25">
        <f>IF(#REF!&gt;=#REF!,#REF!-#REF!,"")</f>
        <v>26</v>
      </c>
      <c r="M3726" s="4">
        <v>4726</v>
      </c>
      <c r="N3726" s="5">
        <v>205.7</v>
      </c>
      <c r="O3726" s="5">
        <v>117.11</v>
      </c>
      <c r="P3726" s="5">
        <v>88.59</v>
      </c>
      <c r="Q3726" s="5">
        <f>#REF!*#REF!</f>
        <v>553461.86</v>
      </c>
      <c r="R3726" s="5">
        <v>418676.34</v>
      </c>
      <c r="S3726" s="5">
        <f>#REF!-#REF!</f>
        <v>-134785.51999999999</v>
      </c>
      <c r="T3726" s="36">
        <f t="shared" si="58"/>
        <v>-0.24353172231235601</v>
      </c>
    </row>
    <row r="3727" spans="1:20" x14ac:dyDescent="0.2">
      <c r="A3727" s="25" t="s">
        <v>29</v>
      </c>
      <c r="B3727" s="25" t="s">
        <v>223</v>
      </c>
      <c r="C3727" s="25" t="s">
        <v>39</v>
      </c>
      <c r="D3727" s="25" t="s">
        <v>27</v>
      </c>
      <c r="E3727" s="25" t="s">
        <v>1916</v>
      </c>
      <c r="F3727" s="2">
        <v>42018</v>
      </c>
      <c r="G3727" s="23" t="str">
        <f>TEXT(Table2[[#This Row],[Order-Date]],"mmm")</f>
        <v>Jan</v>
      </c>
      <c r="H3727">
        <v>2015</v>
      </c>
      <c r="I3727">
        <v>119935786</v>
      </c>
      <c r="J3727" s="2">
        <v>42031</v>
      </c>
      <c r="K3727" s="23">
        <f>WEEKDAY(#REF!,1)</f>
        <v>3</v>
      </c>
      <c r="L3727" s="25">
        <f>IF(#REF!&gt;=#REF!,#REF!-#REF!,"")</f>
        <v>13</v>
      </c>
      <c r="M3727" s="4">
        <v>519</v>
      </c>
      <c r="N3727" s="5">
        <v>81.73</v>
      </c>
      <c r="O3727" s="5">
        <v>56.67</v>
      </c>
      <c r="P3727" s="5">
        <v>25.06</v>
      </c>
      <c r="Q3727" s="5">
        <f>#REF!*#REF!</f>
        <v>29411.73</v>
      </c>
      <c r="R3727" s="5">
        <v>13006.14</v>
      </c>
      <c r="S3727" s="5">
        <f>#REF!-#REF!</f>
        <v>-16405.59</v>
      </c>
      <c r="T3727" s="36">
        <f t="shared" si="58"/>
        <v>-0.55779071819304704</v>
      </c>
    </row>
    <row r="3728" spans="1:20" x14ac:dyDescent="0.2">
      <c r="A3728" s="25" t="s">
        <v>46</v>
      </c>
      <c r="B3728" s="25" t="s">
        <v>175</v>
      </c>
      <c r="C3728" s="25" t="s">
        <v>39</v>
      </c>
      <c r="D3728" s="25" t="s">
        <v>27</v>
      </c>
      <c r="E3728" s="25" t="s">
        <v>1917</v>
      </c>
      <c r="F3728" s="2">
        <v>42798</v>
      </c>
      <c r="G3728" s="23" t="str">
        <f>TEXT(Table2[[#This Row],[Order-Date]],"mmm")</f>
        <v>Mar</v>
      </c>
      <c r="H3728">
        <v>2017</v>
      </c>
      <c r="I3728">
        <v>998094022</v>
      </c>
      <c r="J3728" s="2">
        <v>42841</v>
      </c>
      <c r="K3728" s="23">
        <f>WEEKDAY(#REF!,1)</f>
        <v>1</v>
      </c>
      <c r="L3728" s="25">
        <f>IF(#REF!&gt;=#REF!,#REF!-#REF!,"")</f>
        <v>43</v>
      </c>
      <c r="M3728" s="4">
        <v>7056</v>
      </c>
      <c r="N3728" s="5">
        <v>81.73</v>
      </c>
      <c r="O3728" s="5">
        <v>56.67</v>
      </c>
      <c r="P3728" s="5">
        <v>25.06</v>
      </c>
      <c r="Q3728" s="5">
        <f>#REF!*#REF!</f>
        <v>399863.52</v>
      </c>
      <c r="R3728" s="5">
        <v>176823.36</v>
      </c>
      <c r="S3728" s="5">
        <f>#REF!-#REF!</f>
        <v>-223040.16</v>
      </c>
      <c r="T3728" s="36">
        <f t="shared" si="58"/>
        <v>-0.55779071819304704</v>
      </c>
    </row>
    <row r="3729" spans="1:20" x14ac:dyDescent="0.2">
      <c r="A3729" s="25" t="s">
        <v>29</v>
      </c>
      <c r="B3729" s="25" t="s">
        <v>30</v>
      </c>
      <c r="C3729" s="25" t="s">
        <v>26</v>
      </c>
      <c r="D3729" s="25" t="s">
        <v>23</v>
      </c>
      <c r="E3729" s="25" t="s">
        <v>1915</v>
      </c>
      <c r="F3729" s="2">
        <v>40421</v>
      </c>
      <c r="G3729" s="23" t="str">
        <f>TEXT(Table2[[#This Row],[Order-Date]],"mmm")</f>
        <v>Aug</v>
      </c>
      <c r="H3729">
        <v>2010</v>
      </c>
      <c r="I3729">
        <v>755605590</v>
      </c>
      <c r="J3729" s="2">
        <v>40491</v>
      </c>
      <c r="K3729" s="23">
        <f>WEEKDAY(#REF!,1)</f>
        <v>3</v>
      </c>
      <c r="L3729" s="25">
        <f>IF(#REF!&gt;=#REF!,#REF!-#REF!,"")</f>
        <v>70</v>
      </c>
      <c r="M3729" s="4">
        <v>9340</v>
      </c>
      <c r="N3729" s="5">
        <v>152.58000000000001</v>
      </c>
      <c r="O3729" s="5">
        <v>97.44</v>
      </c>
      <c r="P3729" s="5">
        <v>55.14</v>
      </c>
      <c r="Q3729" s="5">
        <f>#REF!*#REF!</f>
        <v>910089.6</v>
      </c>
      <c r="R3729" s="5">
        <v>515007.6</v>
      </c>
      <c r="S3729" s="5">
        <f>#REF!-#REF!</f>
        <v>-395082</v>
      </c>
      <c r="T3729" s="36">
        <f t="shared" si="58"/>
        <v>-0.43411330049261099</v>
      </c>
    </row>
    <row r="3730" spans="1:20" x14ac:dyDescent="0.2">
      <c r="A3730" s="25" t="s">
        <v>46</v>
      </c>
      <c r="B3730" s="25" t="s">
        <v>123</v>
      </c>
      <c r="C3730" s="25" t="s">
        <v>31</v>
      </c>
      <c r="D3730" s="25" t="s">
        <v>27</v>
      </c>
      <c r="E3730" s="25" t="s">
        <v>1918</v>
      </c>
      <c r="F3730" s="2">
        <v>42766</v>
      </c>
      <c r="G3730" s="23" t="str">
        <f>TEXT(Table2[[#This Row],[Order-Date]],"mmm")</f>
        <v>Jan</v>
      </c>
      <c r="H3730">
        <v>2017</v>
      </c>
      <c r="I3730">
        <v>162831819</v>
      </c>
      <c r="J3730" s="2">
        <v>42768</v>
      </c>
      <c r="K3730" s="23">
        <f>WEEKDAY(#REF!,1)</f>
        <v>5</v>
      </c>
      <c r="L3730" s="25">
        <f>IF(#REF!&gt;=#REF!,#REF!-#REF!,"")</f>
        <v>2</v>
      </c>
      <c r="M3730" s="4">
        <v>4408</v>
      </c>
      <c r="N3730" s="5">
        <v>47.45</v>
      </c>
      <c r="O3730" s="5">
        <v>31.79</v>
      </c>
      <c r="P3730" s="5">
        <v>15.66</v>
      </c>
      <c r="Q3730" s="5">
        <f>#REF!*#REF!</f>
        <v>140130.32</v>
      </c>
      <c r="R3730" s="5">
        <v>69029.279999999999</v>
      </c>
      <c r="S3730" s="5">
        <f>#REF!-#REF!</f>
        <v>-71101.039999999994</v>
      </c>
      <c r="T3730" s="36">
        <f t="shared" si="58"/>
        <v>-0.50739226171752105</v>
      </c>
    </row>
    <row r="3731" spans="1:20" x14ac:dyDescent="0.2">
      <c r="A3731" s="25" t="s">
        <v>40</v>
      </c>
      <c r="B3731" s="25" t="s">
        <v>140</v>
      </c>
      <c r="C3731" s="25" t="s">
        <v>49</v>
      </c>
      <c r="D3731" s="25" t="s">
        <v>27</v>
      </c>
      <c r="E3731" s="25" t="s">
        <v>1917</v>
      </c>
      <c r="F3731" s="2">
        <v>40362</v>
      </c>
      <c r="G3731" s="23" t="str">
        <f>TEXT(Table2[[#This Row],[Order-Date]],"mmm")</f>
        <v>Jul</v>
      </c>
      <c r="H3731">
        <v>2010</v>
      </c>
      <c r="I3731">
        <v>960446536</v>
      </c>
      <c r="J3731" s="2">
        <v>40265</v>
      </c>
      <c r="K3731" s="23">
        <f>WEEKDAY(#REF!,1)</f>
        <v>1</v>
      </c>
      <c r="L3731" s="25" t="str">
        <f>IF(#REF!&gt;=#REF!,#REF!-#REF!,"")</f>
        <v/>
      </c>
      <c r="M3731" s="4">
        <v>6328</v>
      </c>
      <c r="N3731" s="5">
        <v>651.21</v>
      </c>
      <c r="O3731" s="5">
        <v>524.96</v>
      </c>
      <c r="P3731" s="5">
        <v>126.25</v>
      </c>
      <c r="Q3731" s="5">
        <f>#REF!*#REF!</f>
        <v>3321946.88</v>
      </c>
      <c r="R3731" s="5">
        <v>798910</v>
      </c>
      <c r="S3731" s="5">
        <f>#REF!-#REF!</f>
        <v>-2523036.88</v>
      </c>
      <c r="T3731" s="36">
        <f t="shared" si="58"/>
        <v>-0.75950548613227697</v>
      </c>
    </row>
    <row r="3732" spans="1:20" x14ac:dyDescent="0.2">
      <c r="A3732" s="25" t="s">
        <v>46</v>
      </c>
      <c r="B3732" s="25" t="s">
        <v>97</v>
      </c>
      <c r="C3732" s="25" t="s">
        <v>42</v>
      </c>
      <c r="D3732" s="25" t="s">
        <v>27</v>
      </c>
      <c r="E3732" s="25" t="s">
        <v>1916</v>
      </c>
      <c r="F3732" s="2">
        <v>40453</v>
      </c>
      <c r="G3732" s="23" t="str">
        <f>TEXT(Table2[[#This Row],[Order-Date]],"mmm")</f>
        <v>Oct</v>
      </c>
      <c r="H3732">
        <v>2010</v>
      </c>
      <c r="I3732">
        <v>909436070</v>
      </c>
      <c r="J3732" s="2">
        <v>40236</v>
      </c>
      <c r="K3732" s="23">
        <f>WEEKDAY(#REF!,1)</f>
        <v>7</v>
      </c>
      <c r="L3732" s="25" t="str">
        <f>IF(#REF!&gt;=#REF!,#REF!-#REF!,"")</f>
        <v/>
      </c>
      <c r="M3732" s="4">
        <v>1198</v>
      </c>
      <c r="N3732" s="5">
        <v>109.28</v>
      </c>
      <c r="O3732" s="5">
        <v>35.840000000000003</v>
      </c>
      <c r="P3732" s="5">
        <v>73.44</v>
      </c>
      <c r="Q3732" s="5">
        <f>#REF!*#REF!</f>
        <v>42936.32</v>
      </c>
      <c r="R3732" s="5">
        <v>87981.119999999995</v>
      </c>
      <c r="S3732" s="5">
        <f>#REF!-#REF!</f>
        <v>45044.800000000003</v>
      </c>
      <c r="T3732" s="36">
        <f t="shared" si="58"/>
        <v>1.0491071428571399</v>
      </c>
    </row>
    <row r="3733" spans="1:20" x14ac:dyDescent="0.2">
      <c r="A3733" s="25" t="s">
        <v>32</v>
      </c>
      <c r="B3733" s="25" t="s">
        <v>152</v>
      </c>
      <c r="C3733" s="25" t="s">
        <v>49</v>
      </c>
      <c r="D3733" s="25" t="s">
        <v>23</v>
      </c>
      <c r="E3733" s="25" t="s">
        <v>1916</v>
      </c>
      <c r="F3733" s="2">
        <v>40824</v>
      </c>
      <c r="G3733" s="23" t="str">
        <f>TEXT(Table2[[#This Row],[Order-Date]],"mmm")</f>
        <v>Oct</v>
      </c>
      <c r="H3733">
        <v>2011</v>
      </c>
      <c r="I3733">
        <v>541099250</v>
      </c>
      <c r="J3733" s="2">
        <v>40703</v>
      </c>
      <c r="K3733" s="23">
        <f>WEEKDAY(#REF!,1)</f>
        <v>5</v>
      </c>
      <c r="L3733" s="25" t="str">
        <f>IF(#REF!&gt;=#REF!,#REF!-#REF!,"")</f>
        <v/>
      </c>
      <c r="M3733" s="4">
        <v>2147</v>
      </c>
      <c r="N3733" s="5">
        <v>651.21</v>
      </c>
      <c r="O3733" s="5">
        <v>524.96</v>
      </c>
      <c r="P3733" s="5">
        <v>126.25</v>
      </c>
      <c r="Q3733" s="5">
        <f>#REF!*#REF!</f>
        <v>1127089.1200000001</v>
      </c>
      <c r="R3733" s="5">
        <v>271058.75</v>
      </c>
      <c r="S3733" s="5">
        <f>#REF!-#REF!</f>
        <v>-856030.37</v>
      </c>
      <c r="T3733" s="36">
        <f t="shared" si="58"/>
        <v>-0.75950548613227697</v>
      </c>
    </row>
    <row r="3734" spans="1:20" x14ac:dyDescent="0.2">
      <c r="A3734" s="25" t="s">
        <v>29</v>
      </c>
      <c r="B3734" s="25" t="s">
        <v>168</v>
      </c>
      <c r="C3734" s="25" t="s">
        <v>56</v>
      </c>
      <c r="D3734" s="25" t="s">
        <v>23</v>
      </c>
      <c r="E3734" s="25" t="s">
        <v>1915</v>
      </c>
      <c r="F3734" s="2">
        <v>40342</v>
      </c>
      <c r="G3734" s="23" t="str">
        <f>TEXT(Table2[[#This Row],[Order-Date]],"mmm")</f>
        <v>Jun</v>
      </c>
      <c r="H3734">
        <v>2010</v>
      </c>
      <c r="I3734">
        <v>907047402</v>
      </c>
      <c r="J3734" s="2">
        <v>40186</v>
      </c>
      <c r="K3734" s="23">
        <f>WEEKDAY(#REF!,1)</f>
        <v>6</v>
      </c>
      <c r="L3734" s="25" t="str">
        <f>IF(#REF!&gt;=#REF!,#REF!-#REF!,"")</f>
        <v/>
      </c>
      <c r="M3734" s="4">
        <v>4338</v>
      </c>
      <c r="N3734" s="5">
        <v>421.89</v>
      </c>
      <c r="O3734" s="5">
        <v>364.69</v>
      </c>
      <c r="P3734" s="5">
        <v>57.2</v>
      </c>
      <c r="Q3734" s="5">
        <f>#REF!*#REF!</f>
        <v>1582025.22</v>
      </c>
      <c r="R3734" s="5">
        <v>248133.6</v>
      </c>
      <c r="S3734" s="5">
        <f>#REF!-#REF!</f>
        <v>-1333891.6200000001</v>
      </c>
      <c r="T3734" s="36">
        <f t="shared" si="58"/>
        <v>-0.84315445995228799</v>
      </c>
    </row>
    <row r="3735" spans="1:20" x14ac:dyDescent="0.2">
      <c r="A3735" s="25" t="s">
        <v>46</v>
      </c>
      <c r="B3735" s="25" t="s">
        <v>120</v>
      </c>
      <c r="C3735" s="25" t="s">
        <v>56</v>
      </c>
      <c r="D3735" s="25" t="s">
        <v>23</v>
      </c>
      <c r="E3735" s="25" t="s">
        <v>1918</v>
      </c>
      <c r="F3735" s="2">
        <v>41831</v>
      </c>
      <c r="G3735" s="23" t="str">
        <f>TEXT(Table2[[#This Row],[Order-Date]],"mmm")</f>
        <v>Jul</v>
      </c>
      <c r="H3735">
        <v>2014</v>
      </c>
      <c r="I3735">
        <v>429204356</v>
      </c>
      <c r="J3735" s="2">
        <v>41971</v>
      </c>
      <c r="K3735" s="23">
        <f>WEEKDAY(#REF!,1)</f>
        <v>6</v>
      </c>
      <c r="L3735" s="25">
        <f>IF(#REF!&gt;=#REF!,#REF!-#REF!,"")</f>
        <v>140</v>
      </c>
      <c r="M3735" s="4">
        <v>9962</v>
      </c>
      <c r="N3735" s="5">
        <v>421.89</v>
      </c>
      <c r="O3735" s="5">
        <v>364.69</v>
      </c>
      <c r="P3735" s="5">
        <v>57.2</v>
      </c>
      <c r="Q3735" s="5">
        <f>#REF!*#REF!</f>
        <v>3633041.78</v>
      </c>
      <c r="R3735" s="5">
        <v>569826.4</v>
      </c>
      <c r="S3735" s="5">
        <f>#REF!-#REF!</f>
        <v>-3063215.38</v>
      </c>
      <c r="T3735" s="36">
        <f t="shared" si="58"/>
        <v>-0.84315445995228799</v>
      </c>
    </row>
    <row r="3736" spans="1:20" x14ac:dyDescent="0.2">
      <c r="A3736" s="25" t="s">
        <v>46</v>
      </c>
      <c r="B3736" s="25" t="s">
        <v>133</v>
      </c>
      <c r="C3736" s="25" t="s">
        <v>49</v>
      </c>
      <c r="D3736" s="25" t="s">
        <v>27</v>
      </c>
      <c r="E3736" s="25" t="s">
        <v>1916</v>
      </c>
      <c r="F3736" s="2">
        <v>40680</v>
      </c>
      <c r="G3736" s="23" t="str">
        <f>TEXT(Table2[[#This Row],[Order-Date]],"mmm")</f>
        <v>May</v>
      </c>
      <c r="H3736">
        <v>2011</v>
      </c>
      <c r="I3736">
        <v>749806439</v>
      </c>
      <c r="J3736" s="2">
        <v>40581</v>
      </c>
      <c r="K3736" s="23">
        <f>WEEKDAY(#REF!,1)</f>
        <v>2</v>
      </c>
      <c r="L3736" s="25" t="str">
        <f>IF(#REF!&gt;=#REF!,#REF!-#REF!,"")</f>
        <v/>
      </c>
      <c r="M3736" s="4">
        <v>3243</v>
      </c>
      <c r="N3736" s="5">
        <v>651.21</v>
      </c>
      <c r="O3736" s="5">
        <v>524.96</v>
      </c>
      <c r="P3736" s="5">
        <v>126.25</v>
      </c>
      <c r="Q3736" s="5">
        <f>#REF!*#REF!</f>
        <v>1702445.28</v>
      </c>
      <c r="R3736" s="5">
        <v>409428.75</v>
      </c>
      <c r="S3736" s="5">
        <f>#REF!-#REF!</f>
        <v>-1293016.53</v>
      </c>
      <c r="T3736" s="36">
        <f t="shared" si="58"/>
        <v>-0.75950548613227697</v>
      </c>
    </row>
    <row r="3737" spans="1:20" x14ac:dyDescent="0.2">
      <c r="A3737" s="25" t="s">
        <v>46</v>
      </c>
      <c r="B3737" s="25" t="s">
        <v>107</v>
      </c>
      <c r="C3737" s="25" t="s">
        <v>77</v>
      </c>
      <c r="D3737" s="25" t="s">
        <v>23</v>
      </c>
      <c r="E3737" s="25" t="s">
        <v>1918</v>
      </c>
      <c r="F3737" s="2">
        <v>41693</v>
      </c>
      <c r="G3737" s="23" t="str">
        <f>TEXT(Table2[[#This Row],[Order-Date]],"mmm")</f>
        <v>Feb</v>
      </c>
      <c r="H3737">
        <v>2014</v>
      </c>
      <c r="I3737">
        <v>881402480</v>
      </c>
      <c r="J3737" s="2">
        <v>41823</v>
      </c>
      <c r="K3737" s="23">
        <f>WEEKDAY(#REF!,1)</f>
        <v>5</v>
      </c>
      <c r="L3737" s="25">
        <f>IF(#REF!&gt;=#REF!,#REF!-#REF!,"")</f>
        <v>130</v>
      </c>
      <c r="M3737" s="4">
        <v>5435</v>
      </c>
      <c r="N3737" s="5">
        <v>154.06</v>
      </c>
      <c r="O3737" s="5">
        <v>90.93</v>
      </c>
      <c r="P3737" s="5">
        <v>63.13</v>
      </c>
      <c r="Q3737" s="5">
        <f>#REF!*#REF!</f>
        <v>494204.55</v>
      </c>
      <c r="R3737" s="5">
        <v>343111.55</v>
      </c>
      <c r="S3737" s="5">
        <f>#REF!-#REF!</f>
        <v>-151093</v>
      </c>
      <c r="T3737" s="36">
        <f t="shared" si="58"/>
        <v>-0.30572968217309998</v>
      </c>
    </row>
    <row r="3738" spans="1:20" x14ac:dyDescent="0.2">
      <c r="A3738" s="25" t="s">
        <v>32</v>
      </c>
      <c r="B3738" s="25" t="s">
        <v>96</v>
      </c>
      <c r="C3738" s="25" t="s">
        <v>65</v>
      </c>
      <c r="D3738" s="25" t="s">
        <v>27</v>
      </c>
      <c r="E3738" s="25" t="s">
        <v>1917</v>
      </c>
      <c r="F3738" s="2">
        <v>42240</v>
      </c>
      <c r="G3738" s="23" t="str">
        <f>TEXT(Table2[[#This Row],[Order-Date]],"mmm")</f>
        <v>Aug</v>
      </c>
      <c r="H3738">
        <v>2015</v>
      </c>
      <c r="I3738">
        <v>356853806</v>
      </c>
      <c r="J3738" s="2">
        <v>42263</v>
      </c>
      <c r="K3738" s="23">
        <f>WEEKDAY(#REF!,1)</f>
        <v>4</v>
      </c>
      <c r="L3738" s="25">
        <f>IF(#REF!&gt;=#REF!,#REF!-#REF!,"")</f>
        <v>23</v>
      </c>
      <c r="M3738" s="4">
        <v>9826</v>
      </c>
      <c r="N3738" s="5">
        <v>9.33</v>
      </c>
      <c r="O3738" s="5">
        <v>6.92</v>
      </c>
      <c r="P3738" s="5">
        <v>2.41</v>
      </c>
      <c r="Q3738" s="5">
        <f>#REF!*#REF!</f>
        <v>67995.92</v>
      </c>
      <c r="R3738" s="5">
        <v>23680.66</v>
      </c>
      <c r="S3738" s="5">
        <f>#REF!-#REF!</f>
        <v>-44315.26</v>
      </c>
      <c r="T3738" s="36">
        <f t="shared" si="58"/>
        <v>-0.65173410404624299</v>
      </c>
    </row>
    <row r="3739" spans="1:20" x14ac:dyDescent="0.2">
      <c r="A3739" s="25" t="s">
        <v>40</v>
      </c>
      <c r="B3739" s="25" t="s">
        <v>188</v>
      </c>
      <c r="C3739" s="25" t="s">
        <v>34</v>
      </c>
      <c r="D3739" s="25" t="s">
        <v>23</v>
      </c>
      <c r="E3739" s="25" t="s">
        <v>1916</v>
      </c>
      <c r="F3739" s="2">
        <v>41581</v>
      </c>
      <c r="G3739" s="23" t="str">
        <f>TEXT(Table2[[#This Row],[Order-Date]],"mmm")</f>
        <v>Nov</v>
      </c>
      <c r="H3739">
        <v>2013</v>
      </c>
      <c r="I3739">
        <v>579334247</v>
      </c>
      <c r="J3739" s="2">
        <v>41363</v>
      </c>
      <c r="K3739" s="23">
        <f>WEEKDAY(#REF!,1)</f>
        <v>7</v>
      </c>
      <c r="L3739" s="25" t="str">
        <f>IF(#REF!&gt;=#REF!,#REF!-#REF!,"")</f>
        <v/>
      </c>
      <c r="M3739" s="4">
        <v>6733</v>
      </c>
      <c r="N3739" s="5">
        <v>205.7</v>
      </c>
      <c r="O3739" s="5">
        <v>117.11</v>
      </c>
      <c r="P3739" s="5">
        <v>88.59</v>
      </c>
      <c r="Q3739" s="5">
        <f>#REF!*#REF!</f>
        <v>788501.63</v>
      </c>
      <c r="R3739" s="5">
        <v>596476.47</v>
      </c>
      <c r="S3739" s="5">
        <f>#REF!-#REF!</f>
        <v>-192025.16</v>
      </c>
      <c r="T3739" s="36">
        <f t="shared" si="58"/>
        <v>-0.24353172231235601</v>
      </c>
    </row>
    <row r="3740" spans="1:20" x14ac:dyDescent="0.2">
      <c r="A3740" s="25" t="s">
        <v>40</v>
      </c>
      <c r="B3740" s="25" t="s">
        <v>90</v>
      </c>
      <c r="C3740" s="25" t="s">
        <v>42</v>
      </c>
      <c r="D3740" s="25" t="s">
        <v>27</v>
      </c>
      <c r="E3740" s="25" t="s">
        <v>1918</v>
      </c>
      <c r="F3740" s="2">
        <v>40978</v>
      </c>
      <c r="G3740" s="23" t="str">
        <f>TEXT(Table2[[#This Row],[Order-Date]],"mmm")</f>
        <v>Mar</v>
      </c>
      <c r="H3740">
        <v>2012</v>
      </c>
      <c r="I3740">
        <v>772330129</v>
      </c>
      <c r="J3740" s="2">
        <v>41162</v>
      </c>
      <c r="K3740" s="23">
        <f>WEEKDAY(#REF!,1)</f>
        <v>2</v>
      </c>
      <c r="L3740" s="25">
        <f>IF(#REF!&gt;=#REF!,#REF!-#REF!,"")</f>
        <v>184</v>
      </c>
      <c r="M3740" s="4">
        <v>8503</v>
      </c>
      <c r="N3740" s="5">
        <v>109.28</v>
      </c>
      <c r="O3740" s="5">
        <v>35.840000000000003</v>
      </c>
      <c r="P3740" s="5">
        <v>73.44</v>
      </c>
      <c r="Q3740" s="5">
        <f>#REF!*#REF!</f>
        <v>304747.52000000002</v>
      </c>
      <c r="R3740" s="5">
        <v>624460.31999999995</v>
      </c>
      <c r="S3740" s="5">
        <f>#REF!-#REF!</f>
        <v>319712.8</v>
      </c>
      <c r="T3740" s="36">
        <f t="shared" si="58"/>
        <v>1.0491071428571399</v>
      </c>
    </row>
    <row r="3741" spans="1:20" x14ac:dyDescent="0.2">
      <c r="A3741" s="25" t="s">
        <v>46</v>
      </c>
      <c r="B3741" s="25" t="s">
        <v>220</v>
      </c>
      <c r="C3741" s="25" t="s">
        <v>31</v>
      </c>
      <c r="D3741" s="25" t="s">
        <v>27</v>
      </c>
      <c r="E3741" s="25" t="s">
        <v>1915</v>
      </c>
      <c r="F3741" s="2">
        <v>40210</v>
      </c>
      <c r="G3741" s="23" t="str">
        <f>TEXT(Table2[[#This Row],[Order-Date]],"mmm")</f>
        <v>Feb</v>
      </c>
      <c r="H3741">
        <v>2010</v>
      </c>
      <c r="I3741">
        <v>229640281</v>
      </c>
      <c r="J3741" s="2">
        <v>40206</v>
      </c>
      <c r="K3741" s="23">
        <f>WEEKDAY(#REF!,1)</f>
        <v>5</v>
      </c>
      <c r="L3741" s="25" t="str">
        <f>IF(#REF!&gt;=#REF!,#REF!-#REF!,"")</f>
        <v/>
      </c>
      <c r="M3741" s="4">
        <v>4517</v>
      </c>
      <c r="N3741" s="5">
        <v>47.45</v>
      </c>
      <c r="O3741" s="5">
        <v>31.79</v>
      </c>
      <c r="P3741" s="5">
        <v>15.66</v>
      </c>
      <c r="Q3741" s="5">
        <f>#REF!*#REF!</f>
        <v>143595.43</v>
      </c>
      <c r="R3741" s="5">
        <v>70736.22</v>
      </c>
      <c r="S3741" s="5">
        <f>#REF!-#REF!</f>
        <v>-72859.210000000006</v>
      </c>
      <c r="T3741" s="36">
        <f t="shared" si="58"/>
        <v>-0.50739226171752105</v>
      </c>
    </row>
    <row r="3742" spans="1:20" x14ac:dyDescent="0.2">
      <c r="A3742" s="25" t="s">
        <v>37</v>
      </c>
      <c r="B3742" s="25" t="s">
        <v>139</v>
      </c>
      <c r="C3742" s="25" t="s">
        <v>65</v>
      </c>
      <c r="D3742" s="25" t="s">
        <v>27</v>
      </c>
      <c r="E3742" s="25" t="s">
        <v>1916</v>
      </c>
      <c r="F3742" s="2">
        <v>42669</v>
      </c>
      <c r="G3742" s="23" t="str">
        <f>TEXT(Table2[[#This Row],[Order-Date]],"mmm")</f>
        <v>Oct</v>
      </c>
      <c r="H3742">
        <v>2016</v>
      </c>
      <c r="I3742">
        <v>565376031</v>
      </c>
      <c r="J3742" s="2">
        <v>42703</v>
      </c>
      <c r="K3742" s="23">
        <f>WEEKDAY(#REF!,1)</f>
        <v>3</v>
      </c>
      <c r="L3742" s="25">
        <f>IF(#REF!&gt;=#REF!,#REF!-#REF!,"")</f>
        <v>34</v>
      </c>
      <c r="M3742" s="4">
        <v>6186</v>
      </c>
      <c r="N3742" s="5">
        <v>9.33</v>
      </c>
      <c r="O3742" s="5">
        <v>6.92</v>
      </c>
      <c r="P3742" s="5">
        <v>2.41</v>
      </c>
      <c r="Q3742" s="5">
        <f>#REF!*#REF!</f>
        <v>42807.12</v>
      </c>
      <c r="R3742" s="5">
        <v>14908.26</v>
      </c>
      <c r="S3742" s="5">
        <f>#REF!-#REF!</f>
        <v>-27898.86</v>
      </c>
      <c r="T3742" s="36">
        <f t="shared" si="58"/>
        <v>-0.65173410404624299</v>
      </c>
    </row>
    <row r="3743" spans="1:20" x14ac:dyDescent="0.2">
      <c r="A3743" s="25" t="s">
        <v>37</v>
      </c>
      <c r="B3743" s="25" t="s">
        <v>155</v>
      </c>
      <c r="C3743" s="25" t="s">
        <v>49</v>
      </c>
      <c r="D3743" s="25" t="s">
        <v>27</v>
      </c>
      <c r="E3743" s="25" t="s">
        <v>1915</v>
      </c>
      <c r="F3743" s="2">
        <v>40933</v>
      </c>
      <c r="G3743" s="23" t="str">
        <f>TEXT(Table2[[#This Row],[Order-Date]],"mmm")</f>
        <v>Jan</v>
      </c>
      <c r="H3743">
        <v>2012</v>
      </c>
      <c r="I3743">
        <v>763961207</v>
      </c>
      <c r="J3743" s="2">
        <v>40958</v>
      </c>
      <c r="K3743" s="23">
        <f>WEEKDAY(#REF!,1)</f>
        <v>1</v>
      </c>
      <c r="L3743" s="25">
        <f>IF(#REF!&gt;=#REF!,#REF!-#REF!,"")</f>
        <v>25</v>
      </c>
      <c r="M3743" s="4">
        <v>1953</v>
      </c>
      <c r="N3743" s="5">
        <v>651.21</v>
      </c>
      <c r="O3743" s="5">
        <v>524.96</v>
      </c>
      <c r="P3743" s="5">
        <v>126.25</v>
      </c>
      <c r="Q3743" s="5">
        <f>#REF!*#REF!</f>
        <v>1025246.88</v>
      </c>
      <c r="R3743" s="5">
        <v>246566.25</v>
      </c>
      <c r="S3743" s="5">
        <f>#REF!-#REF!</f>
        <v>-778680.63</v>
      </c>
      <c r="T3743" s="36">
        <f t="shared" si="58"/>
        <v>-0.75950548613227697</v>
      </c>
    </row>
    <row r="3744" spans="1:20" x14ac:dyDescent="0.2">
      <c r="A3744" s="25" t="s">
        <v>46</v>
      </c>
      <c r="B3744" s="25" t="s">
        <v>145</v>
      </c>
      <c r="C3744" s="25" t="s">
        <v>31</v>
      </c>
      <c r="D3744" s="25" t="s">
        <v>27</v>
      </c>
      <c r="E3744" s="25" t="s">
        <v>1916</v>
      </c>
      <c r="F3744" s="2">
        <v>41474</v>
      </c>
      <c r="G3744" s="23" t="str">
        <f>TEXT(Table2[[#This Row],[Order-Date]],"mmm")</f>
        <v>Jul</v>
      </c>
      <c r="H3744">
        <v>2013</v>
      </c>
      <c r="I3744">
        <v>330132138</v>
      </c>
      <c r="J3744" s="2">
        <v>41480</v>
      </c>
      <c r="K3744" s="23">
        <f>WEEKDAY(#REF!,1)</f>
        <v>5</v>
      </c>
      <c r="L3744" s="25">
        <f>IF(#REF!&gt;=#REF!,#REF!-#REF!,"")</f>
        <v>6</v>
      </c>
      <c r="M3744" s="4">
        <v>2291</v>
      </c>
      <c r="N3744" s="5">
        <v>47.45</v>
      </c>
      <c r="O3744" s="5">
        <v>31.79</v>
      </c>
      <c r="P3744" s="5">
        <v>15.66</v>
      </c>
      <c r="Q3744" s="5">
        <f>#REF!*#REF!</f>
        <v>72830.89</v>
      </c>
      <c r="R3744" s="5">
        <v>35877.06</v>
      </c>
      <c r="S3744" s="5">
        <f>#REF!-#REF!</f>
        <v>-36953.83</v>
      </c>
      <c r="T3744" s="36">
        <f t="shared" si="58"/>
        <v>-0.50739226171752105</v>
      </c>
    </row>
    <row r="3745" spans="1:20" x14ac:dyDescent="0.2">
      <c r="A3745" s="25" t="s">
        <v>29</v>
      </c>
      <c r="B3745" s="25" t="s">
        <v>134</v>
      </c>
      <c r="C3745" s="25" t="s">
        <v>65</v>
      </c>
      <c r="D3745" s="25" t="s">
        <v>27</v>
      </c>
      <c r="E3745" s="25" t="s">
        <v>1916</v>
      </c>
      <c r="F3745" s="2">
        <v>41616</v>
      </c>
      <c r="G3745" s="23" t="str">
        <f>TEXT(Table2[[#This Row],[Order-Date]],"mmm")</f>
        <v>Dec</v>
      </c>
      <c r="H3745">
        <v>2013</v>
      </c>
      <c r="I3745">
        <v>638937652</v>
      </c>
      <c r="J3745" s="2">
        <v>41434</v>
      </c>
      <c r="K3745" s="23">
        <f>WEEKDAY(#REF!,1)</f>
        <v>1</v>
      </c>
      <c r="L3745" s="25" t="str">
        <f>IF(#REF!&gt;=#REF!,#REF!-#REF!,"")</f>
        <v/>
      </c>
      <c r="M3745" s="4">
        <v>4705</v>
      </c>
      <c r="N3745" s="5">
        <v>9.33</v>
      </c>
      <c r="O3745" s="5">
        <v>6.92</v>
      </c>
      <c r="P3745" s="5">
        <v>2.41</v>
      </c>
      <c r="Q3745" s="5">
        <f>#REF!*#REF!</f>
        <v>32558.6</v>
      </c>
      <c r="R3745" s="5">
        <v>11339.05</v>
      </c>
      <c r="S3745" s="5">
        <f>#REF!-#REF!</f>
        <v>-21219.55</v>
      </c>
      <c r="T3745" s="36">
        <f t="shared" si="58"/>
        <v>-0.65173410404624299</v>
      </c>
    </row>
    <row r="3746" spans="1:20" x14ac:dyDescent="0.2">
      <c r="A3746" s="25" t="s">
        <v>37</v>
      </c>
      <c r="B3746" s="25" t="s">
        <v>229</v>
      </c>
      <c r="C3746" s="25" t="s">
        <v>42</v>
      </c>
      <c r="D3746" s="25" t="s">
        <v>23</v>
      </c>
      <c r="E3746" s="25" t="s">
        <v>1917</v>
      </c>
      <c r="F3746" s="2">
        <v>41429</v>
      </c>
      <c r="G3746" s="23" t="str">
        <f>TEXT(Table2[[#This Row],[Order-Date]],"mmm")</f>
        <v>Jun</v>
      </c>
      <c r="H3746">
        <v>2013</v>
      </c>
      <c r="I3746">
        <v>885739076</v>
      </c>
      <c r="J3746" s="2">
        <v>41408</v>
      </c>
      <c r="K3746" s="23">
        <f>WEEKDAY(#REF!,1)</f>
        <v>3</v>
      </c>
      <c r="L3746" s="25" t="str">
        <f>IF(#REF!&gt;=#REF!,#REF!-#REF!,"")</f>
        <v/>
      </c>
      <c r="M3746" s="4">
        <v>8730</v>
      </c>
      <c r="N3746" s="5">
        <v>109.28</v>
      </c>
      <c r="O3746" s="5">
        <v>35.840000000000003</v>
      </c>
      <c r="P3746" s="5">
        <v>73.44</v>
      </c>
      <c r="Q3746" s="5">
        <f>#REF!*#REF!</f>
        <v>312883.20000000001</v>
      </c>
      <c r="R3746" s="5">
        <v>641131.19999999995</v>
      </c>
      <c r="S3746" s="5">
        <f>#REF!-#REF!</f>
        <v>328248</v>
      </c>
      <c r="T3746" s="36">
        <f t="shared" si="58"/>
        <v>1.0491071428571399</v>
      </c>
    </row>
    <row r="3747" spans="1:20" x14ac:dyDescent="0.2">
      <c r="A3747" s="25" t="s">
        <v>46</v>
      </c>
      <c r="B3747" s="25" t="s">
        <v>99</v>
      </c>
      <c r="C3747" s="25" t="s">
        <v>85</v>
      </c>
      <c r="D3747" s="25" t="s">
        <v>27</v>
      </c>
      <c r="E3747" s="25" t="s">
        <v>1917</v>
      </c>
      <c r="F3747" s="2">
        <v>40400</v>
      </c>
      <c r="G3747" s="23" t="str">
        <f>TEXT(Table2[[#This Row],[Order-Date]],"mmm")</f>
        <v>Aug</v>
      </c>
      <c r="H3747">
        <v>2010</v>
      </c>
      <c r="I3747">
        <v>336210238</v>
      </c>
      <c r="J3747" s="2">
        <v>40504</v>
      </c>
      <c r="K3747" s="23">
        <f>WEEKDAY(#REF!,1)</f>
        <v>2</v>
      </c>
      <c r="L3747" s="25">
        <f>IF(#REF!&gt;=#REF!,#REF!-#REF!,"")</f>
        <v>104</v>
      </c>
      <c r="M3747" s="4">
        <v>936</v>
      </c>
      <c r="N3747" s="5">
        <v>668.27</v>
      </c>
      <c r="O3747" s="5">
        <v>502.54</v>
      </c>
      <c r="P3747" s="5">
        <v>165.73</v>
      </c>
      <c r="Q3747" s="5">
        <f>#REF!*#REF!</f>
        <v>470377.44</v>
      </c>
      <c r="R3747" s="5">
        <v>155123.28</v>
      </c>
      <c r="S3747" s="5">
        <f>#REF!-#REF!</f>
        <v>-315254.15999999997</v>
      </c>
      <c r="T3747" s="36">
        <f t="shared" si="58"/>
        <v>-0.67021530624427905</v>
      </c>
    </row>
    <row r="3748" spans="1:20" x14ac:dyDescent="0.2">
      <c r="A3748" s="25" t="s">
        <v>46</v>
      </c>
      <c r="B3748" s="25" t="s">
        <v>194</v>
      </c>
      <c r="C3748" s="25" t="s">
        <v>65</v>
      </c>
      <c r="D3748" s="25" t="s">
        <v>23</v>
      </c>
      <c r="E3748" s="25" t="s">
        <v>1918</v>
      </c>
      <c r="F3748" s="2">
        <v>41288</v>
      </c>
      <c r="G3748" s="23" t="str">
        <f>TEXT(Table2[[#This Row],[Order-Date]],"mmm")</f>
        <v>Jan</v>
      </c>
      <c r="H3748">
        <v>2013</v>
      </c>
      <c r="I3748">
        <v>576337468</v>
      </c>
      <c r="J3748" s="2">
        <v>41292</v>
      </c>
      <c r="K3748" s="23">
        <f>WEEKDAY(#REF!,1)</f>
        <v>6</v>
      </c>
      <c r="L3748" s="25">
        <f>IF(#REF!&gt;=#REF!,#REF!-#REF!,"")</f>
        <v>4</v>
      </c>
      <c r="M3748" s="4">
        <v>9919</v>
      </c>
      <c r="N3748" s="5">
        <v>9.33</v>
      </c>
      <c r="O3748" s="5">
        <v>6.92</v>
      </c>
      <c r="P3748" s="5">
        <v>2.41</v>
      </c>
      <c r="Q3748" s="5">
        <f>#REF!*#REF!</f>
        <v>68639.48</v>
      </c>
      <c r="R3748" s="5">
        <v>23904.79</v>
      </c>
      <c r="S3748" s="5">
        <f>#REF!-#REF!</f>
        <v>-44734.69</v>
      </c>
      <c r="T3748" s="36">
        <f t="shared" si="58"/>
        <v>-0.65173410404624299</v>
      </c>
    </row>
    <row r="3749" spans="1:20" x14ac:dyDescent="0.2">
      <c r="A3749" s="25" t="s">
        <v>37</v>
      </c>
      <c r="B3749" s="25" t="s">
        <v>62</v>
      </c>
      <c r="C3749" s="25" t="s">
        <v>85</v>
      </c>
      <c r="D3749" s="25" t="s">
        <v>27</v>
      </c>
      <c r="E3749" s="25" t="s">
        <v>1917</v>
      </c>
      <c r="F3749" s="2">
        <v>42652</v>
      </c>
      <c r="G3749" s="23" t="str">
        <f>TEXT(Table2[[#This Row],[Order-Date]],"mmm")</f>
        <v>Oct</v>
      </c>
      <c r="H3749">
        <v>2016</v>
      </c>
      <c r="I3749">
        <v>562419593</v>
      </c>
      <c r="J3749" s="2">
        <v>42640</v>
      </c>
      <c r="K3749" s="23">
        <f>WEEKDAY(#REF!,1)</f>
        <v>3</v>
      </c>
      <c r="L3749" s="25" t="str">
        <f>IF(#REF!&gt;=#REF!,#REF!-#REF!,"")</f>
        <v/>
      </c>
      <c r="M3749" s="4">
        <v>1311</v>
      </c>
      <c r="N3749" s="5">
        <v>668.27</v>
      </c>
      <c r="O3749" s="5">
        <v>502.54</v>
      </c>
      <c r="P3749" s="5">
        <v>165.73</v>
      </c>
      <c r="Q3749" s="5">
        <f>#REF!*#REF!</f>
        <v>658829.93999999994</v>
      </c>
      <c r="R3749" s="5">
        <v>217272.03</v>
      </c>
      <c r="S3749" s="5">
        <f>#REF!-#REF!</f>
        <v>-441557.91</v>
      </c>
      <c r="T3749" s="36">
        <f t="shared" si="58"/>
        <v>-0.67021530624427905</v>
      </c>
    </row>
    <row r="3750" spans="1:20" x14ac:dyDescent="0.2">
      <c r="A3750" s="25" t="s">
        <v>20</v>
      </c>
      <c r="B3750" s="25" t="s">
        <v>164</v>
      </c>
      <c r="C3750" s="25" t="s">
        <v>31</v>
      </c>
      <c r="D3750" s="25" t="s">
        <v>27</v>
      </c>
      <c r="E3750" s="25" t="s">
        <v>1916</v>
      </c>
      <c r="F3750" s="2">
        <v>40613</v>
      </c>
      <c r="G3750" s="23" t="str">
        <f>TEXT(Table2[[#This Row],[Order-Date]],"mmm")</f>
        <v>Mar</v>
      </c>
      <c r="H3750">
        <v>2011</v>
      </c>
      <c r="I3750">
        <v>671067941</v>
      </c>
      <c r="J3750" s="2">
        <v>40895</v>
      </c>
      <c r="K3750" s="23">
        <f>WEEKDAY(#REF!,1)</f>
        <v>1</v>
      </c>
      <c r="L3750" s="25">
        <f>IF(#REF!&gt;=#REF!,#REF!-#REF!,"")</f>
        <v>282</v>
      </c>
      <c r="M3750" s="4">
        <v>2771</v>
      </c>
      <c r="N3750" s="5">
        <v>47.45</v>
      </c>
      <c r="O3750" s="5">
        <v>31.79</v>
      </c>
      <c r="P3750" s="5">
        <v>15.66</v>
      </c>
      <c r="Q3750" s="5">
        <f>#REF!*#REF!</f>
        <v>88090.09</v>
      </c>
      <c r="R3750" s="5">
        <v>43393.86</v>
      </c>
      <c r="S3750" s="5">
        <f>#REF!-#REF!</f>
        <v>-44696.23</v>
      </c>
      <c r="T3750" s="36">
        <f t="shared" si="58"/>
        <v>-0.50739226171752105</v>
      </c>
    </row>
    <row r="3751" spans="1:20" x14ac:dyDescent="0.2">
      <c r="A3751" s="25" t="s">
        <v>29</v>
      </c>
      <c r="B3751" s="25" t="s">
        <v>174</v>
      </c>
      <c r="C3751" s="25" t="s">
        <v>34</v>
      </c>
      <c r="D3751" s="25" t="s">
        <v>27</v>
      </c>
      <c r="E3751" s="25" t="s">
        <v>1917</v>
      </c>
      <c r="F3751" s="2">
        <v>42426</v>
      </c>
      <c r="G3751" s="23" t="str">
        <f>TEXT(Table2[[#This Row],[Order-Date]],"mmm")</f>
        <v>Feb</v>
      </c>
      <c r="H3751">
        <v>2016</v>
      </c>
      <c r="I3751">
        <v>449206340</v>
      </c>
      <c r="J3751" s="2">
        <v>42433</v>
      </c>
      <c r="K3751" s="23">
        <f>WEEKDAY(#REF!,1)</f>
        <v>6</v>
      </c>
      <c r="L3751" s="25">
        <f>IF(#REF!&gt;=#REF!,#REF!-#REF!,"")</f>
        <v>7</v>
      </c>
      <c r="M3751" s="4">
        <v>8993</v>
      </c>
      <c r="N3751" s="5">
        <v>205.7</v>
      </c>
      <c r="O3751" s="5">
        <v>117.11</v>
      </c>
      <c r="P3751" s="5">
        <v>88.59</v>
      </c>
      <c r="Q3751" s="5">
        <f>#REF!*#REF!</f>
        <v>1053170.23</v>
      </c>
      <c r="R3751" s="5">
        <v>796689.87</v>
      </c>
      <c r="S3751" s="5">
        <f>#REF!-#REF!</f>
        <v>-256480.36</v>
      </c>
      <c r="T3751" s="36">
        <f t="shared" si="58"/>
        <v>-0.24353172231235601</v>
      </c>
    </row>
    <row r="3752" spans="1:20" x14ac:dyDescent="0.2">
      <c r="A3752" s="25" t="s">
        <v>29</v>
      </c>
      <c r="B3752" s="25" t="s">
        <v>223</v>
      </c>
      <c r="C3752" s="25" t="s">
        <v>31</v>
      </c>
      <c r="D3752" s="25" t="s">
        <v>23</v>
      </c>
      <c r="E3752" s="25" t="s">
        <v>1916</v>
      </c>
      <c r="F3752" s="2">
        <v>40458</v>
      </c>
      <c r="G3752" s="23" t="str">
        <f>TEXT(Table2[[#This Row],[Order-Date]],"mmm")</f>
        <v>Oct</v>
      </c>
      <c r="H3752">
        <v>2010</v>
      </c>
      <c r="I3752">
        <v>864071118</v>
      </c>
      <c r="J3752" s="2">
        <v>40377</v>
      </c>
      <c r="K3752" s="23">
        <f>WEEKDAY(#REF!,1)</f>
        <v>1</v>
      </c>
      <c r="L3752" s="25" t="str">
        <f>IF(#REF!&gt;=#REF!,#REF!-#REF!,"")</f>
        <v/>
      </c>
      <c r="M3752" s="4">
        <v>6700</v>
      </c>
      <c r="N3752" s="5">
        <v>47.45</v>
      </c>
      <c r="O3752" s="5">
        <v>31.79</v>
      </c>
      <c r="P3752" s="5">
        <v>15.66</v>
      </c>
      <c r="Q3752" s="5">
        <f>#REF!*#REF!</f>
        <v>212993</v>
      </c>
      <c r="R3752" s="5">
        <v>104922</v>
      </c>
      <c r="S3752" s="5">
        <f>#REF!-#REF!</f>
        <v>-108071</v>
      </c>
      <c r="T3752" s="36">
        <f t="shared" si="58"/>
        <v>-0.50739226171752105</v>
      </c>
    </row>
    <row r="3753" spans="1:20" x14ac:dyDescent="0.2">
      <c r="A3753" s="25" t="s">
        <v>29</v>
      </c>
      <c r="B3753" s="25" t="s">
        <v>104</v>
      </c>
      <c r="C3753" s="25" t="s">
        <v>49</v>
      </c>
      <c r="D3753" s="25" t="s">
        <v>23</v>
      </c>
      <c r="E3753" s="25" t="s">
        <v>1918</v>
      </c>
      <c r="F3753" s="2">
        <v>40528</v>
      </c>
      <c r="G3753" s="23" t="str">
        <f>TEXT(Table2[[#This Row],[Order-Date]],"mmm")</f>
        <v>Dec</v>
      </c>
      <c r="H3753">
        <v>2010</v>
      </c>
      <c r="I3753">
        <v>253211104</v>
      </c>
      <c r="J3753" s="2">
        <v>40539</v>
      </c>
      <c r="K3753" s="23">
        <f>WEEKDAY(#REF!,1)</f>
        <v>2</v>
      </c>
      <c r="L3753" s="25">
        <f>IF(#REF!&gt;=#REF!,#REF!-#REF!,"")</f>
        <v>11</v>
      </c>
      <c r="M3753" s="4">
        <v>9648</v>
      </c>
      <c r="N3753" s="5">
        <v>651.21</v>
      </c>
      <c r="O3753" s="5">
        <v>524.96</v>
      </c>
      <c r="P3753" s="5">
        <v>126.25</v>
      </c>
      <c r="Q3753" s="5">
        <f>#REF!*#REF!</f>
        <v>5064814.08</v>
      </c>
      <c r="R3753" s="5">
        <v>1218060</v>
      </c>
      <c r="S3753" s="5">
        <f>#REF!-#REF!</f>
        <v>-3846754.08</v>
      </c>
      <c r="T3753" s="36">
        <f t="shared" si="58"/>
        <v>-0.75950548613227697</v>
      </c>
    </row>
    <row r="3754" spans="1:20" x14ac:dyDescent="0.2">
      <c r="A3754" s="25" t="s">
        <v>46</v>
      </c>
      <c r="B3754" s="25" t="s">
        <v>103</v>
      </c>
      <c r="C3754" s="25" t="s">
        <v>34</v>
      </c>
      <c r="D3754" s="25" t="s">
        <v>27</v>
      </c>
      <c r="E3754" s="25" t="s">
        <v>1917</v>
      </c>
      <c r="F3754" s="2">
        <v>40585</v>
      </c>
      <c r="G3754" s="23" t="str">
        <f>TEXT(Table2[[#This Row],[Order-Date]],"mmm")</f>
        <v>Feb</v>
      </c>
      <c r="H3754">
        <v>2011</v>
      </c>
      <c r="I3754">
        <v>174487626</v>
      </c>
      <c r="J3754" s="2">
        <v>40888</v>
      </c>
      <c r="K3754" s="23">
        <f>WEEKDAY(#REF!,1)</f>
        <v>1</v>
      </c>
      <c r="L3754" s="25">
        <f>IF(#REF!&gt;=#REF!,#REF!-#REF!,"")</f>
        <v>303</v>
      </c>
      <c r="M3754" s="4">
        <v>3621</v>
      </c>
      <c r="N3754" s="5">
        <v>205.7</v>
      </c>
      <c r="O3754" s="5">
        <v>117.11</v>
      </c>
      <c r="P3754" s="5">
        <v>88.59</v>
      </c>
      <c r="Q3754" s="5">
        <f>#REF!*#REF!</f>
        <v>424055.31</v>
      </c>
      <c r="R3754" s="5">
        <v>320784.39</v>
      </c>
      <c r="S3754" s="5">
        <f>#REF!-#REF!</f>
        <v>-103270.92</v>
      </c>
      <c r="T3754" s="36">
        <f t="shared" si="58"/>
        <v>-0.24353172231235601</v>
      </c>
    </row>
    <row r="3755" spans="1:20" x14ac:dyDescent="0.2">
      <c r="A3755" s="25" t="s">
        <v>32</v>
      </c>
      <c r="B3755" s="25" t="s">
        <v>186</v>
      </c>
      <c r="C3755" s="25" t="s">
        <v>31</v>
      </c>
      <c r="D3755" s="25" t="s">
        <v>23</v>
      </c>
      <c r="E3755" s="25" t="s">
        <v>1917</v>
      </c>
      <c r="F3755" s="2">
        <v>41045</v>
      </c>
      <c r="G3755" s="23" t="str">
        <f>TEXT(Table2[[#This Row],[Order-Date]],"mmm")</f>
        <v>May</v>
      </c>
      <c r="H3755">
        <v>2012</v>
      </c>
      <c r="I3755">
        <v>456074512</v>
      </c>
      <c r="J3755" s="2">
        <v>41054</v>
      </c>
      <c r="K3755" s="23">
        <f>WEEKDAY(#REF!,1)</f>
        <v>6</v>
      </c>
      <c r="L3755" s="25">
        <f>IF(#REF!&gt;=#REF!,#REF!-#REF!,"")</f>
        <v>9</v>
      </c>
      <c r="M3755" s="4">
        <v>1438</v>
      </c>
      <c r="N3755" s="5">
        <v>47.45</v>
      </c>
      <c r="O3755" s="5">
        <v>31.79</v>
      </c>
      <c r="P3755" s="5">
        <v>15.66</v>
      </c>
      <c r="Q3755" s="5">
        <f>#REF!*#REF!</f>
        <v>45714.02</v>
      </c>
      <c r="R3755" s="5">
        <v>22519.08</v>
      </c>
      <c r="S3755" s="5">
        <f>#REF!-#REF!</f>
        <v>-23194.94</v>
      </c>
      <c r="T3755" s="36">
        <f t="shared" si="58"/>
        <v>-0.50739226171752105</v>
      </c>
    </row>
    <row r="3756" spans="1:20" x14ac:dyDescent="0.2">
      <c r="A3756" s="25" t="s">
        <v>40</v>
      </c>
      <c r="B3756" s="25" t="s">
        <v>91</v>
      </c>
      <c r="C3756" s="25" t="s">
        <v>51</v>
      </c>
      <c r="D3756" s="25" t="s">
        <v>23</v>
      </c>
      <c r="E3756" s="25" t="s">
        <v>1918</v>
      </c>
      <c r="F3756" s="2">
        <v>41163</v>
      </c>
      <c r="G3756" s="23" t="str">
        <f>TEXT(Table2[[#This Row],[Order-Date]],"mmm")</f>
        <v>Sep</v>
      </c>
      <c r="H3756">
        <v>2012</v>
      </c>
      <c r="I3756">
        <v>546458089</v>
      </c>
      <c r="J3756" s="2">
        <v>41011</v>
      </c>
      <c r="K3756" s="23">
        <f>WEEKDAY(#REF!,1)</f>
        <v>5</v>
      </c>
      <c r="L3756" s="25" t="str">
        <f>IF(#REF!&gt;=#REF!,#REF!-#REF!,"")</f>
        <v/>
      </c>
      <c r="M3756" s="4">
        <v>7947</v>
      </c>
      <c r="N3756" s="5">
        <v>437.2</v>
      </c>
      <c r="O3756" s="5">
        <v>263.33</v>
      </c>
      <c r="P3756" s="5">
        <v>173.87</v>
      </c>
      <c r="Q3756" s="5">
        <f>#REF!*#REF!</f>
        <v>2092683.51</v>
      </c>
      <c r="R3756" s="5">
        <v>1381744.89</v>
      </c>
      <c r="S3756" s="5">
        <f>#REF!-#REF!</f>
        <v>-710938.62</v>
      </c>
      <c r="T3756" s="36">
        <f t="shared" si="58"/>
        <v>-0.33972581931416901</v>
      </c>
    </row>
    <row r="3757" spans="1:20" x14ac:dyDescent="0.2">
      <c r="A3757" s="25" t="s">
        <v>20</v>
      </c>
      <c r="B3757" s="25" t="s">
        <v>54</v>
      </c>
      <c r="C3757" s="25" t="s">
        <v>39</v>
      </c>
      <c r="D3757" s="25" t="s">
        <v>27</v>
      </c>
      <c r="E3757" s="25" t="s">
        <v>1916</v>
      </c>
      <c r="F3757" s="2">
        <v>40309</v>
      </c>
      <c r="G3757" s="23" t="str">
        <f>TEXT(Table2[[#This Row],[Order-Date]],"mmm")</f>
        <v>May</v>
      </c>
      <c r="H3757">
        <v>2010</v>
      </c>
      <c r="I3757">
        <v>864437186</v>
      </c>
      <c r="J3757" s="2">
        <v>40501</v>
      </c>
      <c r="K3757" s="23">
        <f>WEEKDAY(#REF!,1)</f>
        <v>6</v>
      </c>
      <c r="L3757" s="25">
        <f>IF(#REF!&gt;=#REF!,#REF!-#REF!,"")</f>
        <v>192</v>
      </c>
      <c r="M3757" s="4">
        <v>5028</v>
      </c>
      <c r="N3757" s="5">
        <v>81.73</v>
      </c>
      <c r="O3757" s="5">
        <v>56.67</v>
      </c>
      <c r="P3757" s="5">
        <v>25.06</v>
      </c>
      <c r="Q3757" s="5">
        <f>#REF!*#REF!</f>
        <v>284936.76</v>
      </c>
      <c r="R3757" s="5">
        <v>126001.68</v>
      </c>
      <c r="S3757" s="5">
        <f>#REF!-#REF!</f>
        <v>-158935.07999999999</v>
      </c>
      <c r="T3757" s="36">
        <f t="shared" si="58"/>
        <v>-0.55779071819304704</v>
      </c>
    </row>
    <row r="3758" spans="1:20" x14ac:dyDescent="0.2">
      <c r="A3758" s="25" t="s">
        <v>40</v>
      </c>
      <c r="B3758" s="25" t="s">
        <v>101</v>
      </c>
      <c r="C3758" s="25" t="s">
        <v>49</v>
      </c>
      <c r="D3758" s="25" t="s">
        <v>27</v>
      </c>
      <c r="E3758" s="25" t="s">
        <v>1916</v>
      </c>
      <c r="F3758" s="2">
        <v>41108</v>
      </c>
      <c r="G3758" s="23" t="str">
        <f>TEXT(Table2[[#This Row],[Order-Date]],"mmm")</f>
        <v>Jul</v>
      </c>
      <c r="H3758">
        <v>2012</v>
      </c>
      <c r="I3758">
        <v>549123132</v>
      </c>
      <c r="J3758" s="2">
        <v>41151</v>
      </c>
      <c r="K3758" s="23">
        <f>WEEKDAY(#REF!,1)</f>
        <v>5</v>
      </c>
      <c r="L3758" s="25">
        <f>IF(#REF!&gt;=#REF!,#REF!-#REF!,"")</f>
        <v>43</v>
      </c>
      <c r="M3758" s="4">
        <v>6592</v>
      </c>
      <c r="N3758" s="5">
        <v>651.21</v>
      </c>
      <c r="O3758" s="5">
        <v>524.96</v>
      </c>
      <c r="P3758" s="5">
        <v>126.25</v>
      </c>
      <c r="Q3758" s="5">
        <f>#REF!*#REF!</f>
        <v>3460536.3199999998</v>
      </c>
      <c r="R3758" s="5">
        <v>832240</v>
      </c>
      <c r="S3758" s="5">
        <f>#REF!-#REF!</f>
        <v>-2628296.3199999998</v>
      </c>
      <c r="T3758" s="36">
        <f t="shared" si="58"/>
        <v>-0.75950548613227697</v>
      </c>
    </row>
    <row r="3759" spans="1:20" x14ac:dyDescent="0.2">
      <c r="A3759" s="25" t="s">
        <v>29</v>
      </c>
      <c r="B3759" s="25" t="s">
        <v>88</v>
      </c>
      <c r="C3759" s="25" t="s">
        <v>65</v>
      </c>
      <c r="D3759" s="25" t="s">
        <v>23</v>
      </c>
      <c r="E3759" s="25" t="s">
        <v>1915</v>
      </c>
      <c r="F3759" s="2">
        <v>41558</v>
      </c>
      <c r="G3759" s="23" t="str">
        <f>TEXT(Table2[[#This Row],[Order-Date]],"mmm")</f>
        <v>Oct</v>
      </c>
      <c r="H3759">
        <v>2013</v>
      </c>
      <c r="I3759">
        <v>609939754</v>
      </c>
      <c r="J3759" s="2">
        <v>41608</v>
      </c>
      <c r="K3759" s="23">
        <f>WEEKDAY(#REF!,1)</f>
        <v>7</v>
      </c>
      <c r="L3759" s="25">
        <f>IF(#REF!&gt;=#REF!,#REF!-#REF!,"")</f>
        <v>50</v>
      </c>
      <c r="M3759" s="4">
        <v>3582</v>
      </c>
      <c r="N3759" s="5">
        <v>9.33</v>
      </c>
      <c r="O3759" s="5">
        <v>6.92</v>
      </c>
      <c r="P3759" s="5">
        <v>2.41</v>
      </c>
      <c r="Q3759" s="5">
        <f>#REF!*#REF!</f>
        <v>24787.439999999999</v>
      </c>
      <c r="R3759" s="5">
        <v>8632.6200000000008</v>
      </c>
      <c r="S3759" s="5">
        <f>#REF!-#REF!</f>
        <v>-16154.82</v>
      </c>
      <c r="T3759" s="36">
        <f t="shared" si="58"/>
        <v>-0.65173410404624299</v>
      </c>
    </row>
    <row r="3760" spans="1:20" x14ac:dyDescent="0.2">
      <c r="A3760" s="25" t="s">
        <v>46</v>
      </c>
      <c r="B3760" s="25" t="s">
        <v>84</v>
      </c>
      <c r="C3760" s="25" t="s">
        <v>51</v>
      </c>
      <c r="D3760" s="25" t="s">
        <v>23</v>
      </c>
      <c r="E3760" s="25" t="s">
        <v>1918</v>
      </c>
      <c r="F3760" s="2">
        <v>40704</v>
      </c>
      <c r="G3760" s="23" t="str">
        <f>TEXT(Table2[[#This Row],[Order-Date]],"mmm")</f>
        <v>Jun</v>
      </c>
      <c r="H3760">
        <v>2011</v>
      </c>
      <c r="I3760">
        <v>776623380</v>
      </c>
      <c r="J3760" s="2">
        <v>40836</v>
      </c>
      <c r="K3760" s="23">
        <f>WEEKDAY(#REF!,1)</f>
        <v>5</v>
      </c>
      <c r="L3760" s="25">
        <f>IF(#REF!&gt;=#REF!,#REF!-#REF!,"")</f>
        <v>132</v>
      </c>
      <c r="M3760" s="4">
        <v>8971</v>
      </c>
      <c r="N3760" s="5">
        <v>437.2</v>
      </c>
      <c r="O3760" s="5">
        <v>263.33</v>
      </c>
      <c r="P3760" s="5">
        <v>173.87</v>
      </c>
      <c r="Q3760" s="5">
        <f>#REF!*#REF!</f>
        <v>2362333.4300000002</v>
      </c>
      <c r="R3760" s="5">
        <v>1559787.77</v>
      </c>
      <c r="S3760" s="5">
        <f>#REF!-#REF!</f>
        <v>-802545.66</v>
      </c>
      <c r="T3760" s="36">
        <f t="shared" si="58"/>
        <v>-0.33972581931416901</v>
      </c>
    </row>
    <row r="3761" spans="1:20" x14ac:dyDescent="0.2">
      <c r="A3761" s="25" t="s">
        <v>32</v>
      </c>
      <c r="B3761" s="25" t="s">
        <v>192</v>
      </c>
      <c r="C3761" s="25" t="s">
        <v>49</v>
      </c>
      <c r="D3761" s="25" t="s">
        <v>27</v>
      </c>
      <c r="E3761" s="25" t="s">
        <v>1916</v>
      </c>
      <c r="F3761" s="2">
        <v>42241</v>
      </c>
      <c r="G3761" s="23" t="str">
        <f>TEXT(Table2[[#This Row],[Order-Date]],"mmm")</f>
        <v>Aug</v>
      </c>
      <c r="H3761">
        <v>2015</v>
      </c>
      <c r="I3761">
        <v>849222838</v>
      </c>
      <c r="J3761" s="2">
        <v>42275</v>
      </c>
      <c r="K3761" s="23">
        <f>WEEKDAY(#REF!,1)</f>
        <v>2</v>
      </c>
      <c r="L3761" s="25">
        <f>IF(#REF!&gt;=#REF!,#REF!-#REF!,"")</f>
        <v>34</v>
      </c>
      <c r="M3761" s="4">
        <v>2764</v>
      </c>
      <c r="N3761" s="5">
        <v>651.21</v>
      </c>
      <c r="O3761" s="5">
        <v>524.96</v>
      </c>
      <c r="P3761" s="5">
        <v>126.25</v>
      </c>
      <c r="Q3761" s="5">
        <f>#REF!*#REF!</f>
        <v>1450989.44</v>
      </c>
      <c r="R3761" s="5">
        <v>348955</v>
      </c>
      <c r="S3761" s="5">
        <f>#REF!-#REF!</f>
        <v>-1102034.44</v>
      </c>
      <c r="T3761" s="36">
        <f t="shared" si="58"/>
        <v>-0.75950548613227697</v>
      </c>
    </row>
    <row r="3762" spans="1:20" x14ac:dyDescent="0.2">
      <c r="A3762" s="25" t="s">
        <v>46</v>
      </c>
      <c r="B3762" s="25" t="s">
        <v>211</v>
      </c>
      <c r="C3762" s="25" t="s">
        <v>51</v>
      </c>
      <c r="D3762" s="25" t="s">
        <v>27</v>
      </c>
      <c r="E3762" s="25" t="s">
        <v>1915</v>
      </c>
      <c r="F3762" s="2">
        <v>41368</v>
      </c>
      <c r="G3762" s="23" t="str">
        <f>TEXT(Table2[[#This Row],[Order-Date]],"mmm")</f>
        <v>Apr</v>
      </c>
      <c r="H3762">
        <v>2013</v>
      </c>
      <c r="I3762">
        <v>248099458</v>
      </c>
      <c r="J3762" s="2">
        <v>41398</v>
      </c>
      <c r="K3762" s="23">
        <f>WEEKDAY(#REF!,1)</f>
        <v>7</v>
      </c>
      <c r="L3762" s="25">
        <f>IF(#REF!&gt;=#REF!,#REF!-#REF!,"")</f>
        <v>30</v>
      </c>
      <c r="M3762" s="4">
        <v>6998</v>
      </c>
      <c r="N3762" s="5">
        <v>437.2</v>
      </c>
      <c r="O3762" s="5">
        <v>263.33</v>
      </c>
      <c r="P3762" s="5">
        <v>173.87</v>
      </c>
      <c r="Q3762" s="5">
        <f>#REF!*#REF!</f>
        <v>1842783.34</v>
      </c>
      <c r="R3762" s="5">
        <v>1216742.26</v>
      </c>
      <c r="S3762" s="5">
        <f>#REF!-#REF!</f>
        <v>-626041.07999999996</v>
      </c>
      <c r="T3762" s="36">
        <f t="shared" si="58"/>
        <v>-0.33972581931416901</v>
      </c>
    </row>
    <row r="3763" spans="1:20" x14ac:dyDescent="0.2">
      <c r="A3763" s="25" t="s">
        <v>20</v>
      </c>
      <c r="B3763" s="25" t="s">
        <v>114</v>
      </c>
      <c r="C3763" s="25" t="s">
        <v>49</v>
      </c>
      <c r="D3763" s="25" t="s">
        <v>27</v>
      </c>
      <c r="E3763" s="25" t="s">
        <v>1918</v>
      </c>
      <c r="F3763" s="2">
        <v>40913</v>
      </c>
      <c r="G3763" s="23" t="str">
        <f>TEXT(Table2[[#This Row],[Order-Date]],"mmm")</f>
        <v>Jan</v>
      </c>
      <c r="H3763">
        <v>2012</v>
      </c>
      <c r="I3763">
        <v>263927066</v>
      </c>
      <c r="J3763" s="2">
        <v>41056</v>
      </c>
      <c r="K3763" s="23">
        <f>WEEKDAY(#REF!,1)</f>
        <v>1</v>
      </c>
      <c r="L3763" s="25">
        <f>IF(#REF!&gt;=#REF!,#REF!-#REF!,"")</f>
        <v>143</v>
      </c>
      <c r="M3763" s="4">
        <v>739</v>
      </c>
      <c r="N3763" s="5">
        <v>651.21</v>
      </c>
      <c r="O3763" s="5">
        <v>524.96</v>
      </c>
      <c r="P3763" s="5">
        <v>126.25</v>
      </c>
      <c r="Q3763" s="5">
        <f>#REF!*#REF!</f>
        <v>387945.44</v>
      </c>
      <c r="R3763" s="5">
        <v>93298.75</v>
      </c>
      <c r="S3763" s="5">
        <f>#REF!-#REF!</f>
        <v>-294646.69</v>
      </c>
      <c r="T3763" s="36">
        <f t="shared" si="58"/>
        <v>-0.75950548613227697</v>
      </c>
    </row>
    <row r="3764" spans="1:20" x14ac:dyDescent="0.2">
      <c r="A3764" s="25" t="s">
        <v>29</v>
      </c>
      <c r="B3764" s="25" t="s">
        <v>161</v>
      </c>
      <c r="C3764" s="25" t="s">
        <v>34</v>
      </c>
      <c r="D3764" s="25" t="s">
        <v>27</v>
      </c>
      <c r="E3764" s="25" t="s">
        <v>1915</v>
      </c>
      <c r="F3764" s="2">
        <v>41792</v>
      </c>
      <c r="G3764" s="23" t="str">
        <f>TEXT(Table2[[#This Row],[Order-Date]],"mmm")</f>
        <v>Jun</v>
      </c>
      <c r="H3764">
        <v>2014</v>
      </c>
      <c r="I3764">
        <v>907691991</v>
      </c>
      <c r="J3764" s="2">
        <v>41885</v>
      </c>
      <c r="K3764" s="23">
        <f>WEEKDAY(#REF!,1)</f>
        <v>4</v>
      </c>
      <c r="L3764" s="25">
        <f>IF(#REF!&gt;=#REF!,#REF!-#REF!,"")</f>
        <v>93</v>
      </c>
      <c r="M3764" s="4">
        <v>5086</v>
      </c>
      <c r="N3764" s="5">
        <v>205.7</v>
      </c>
      <c r="O3764" s="5">
        <v>117.11</v>
      </c>
      <c r="P3764" s="5">
        <v>88.59</v>
      </c>
      <c r="Q3764" s="5">
        <f>#REF!*#REF!</f>
        <v>595621.46</v>
      </c>
      <c r="R3764" s="5">
        <v>450568.74</v>
      </c>
      <c r="S3764" s="5">
        <f>#REF!-#REF!</f>
        <v>-145052.72</v>
      </c>
      <c r="T3764" s="36">
        <f t="shared" si="58"/>
        <v>-0.24353172231235601</v>
      </c>
    </row>
    <row r="3765" spans="1:20" x14ac:dyDescent="0.2">
      <c r="A3765" s="25" t="s">
        <v>29</v>
      </c>
      <c r="B3765" s="25" t="s">
        <v>224</v>
      </c>
      <c r="C3765" s="25" t="s">
        <v>65</v>
      </c>
      <c r="D3765" s="25" t="s">
        <v>27</v>
      </c>
      <c r="E3765" s="25" t="s">
        <v>1918</v>
      </c>
      <c r="F3765" s="2">
        <v>42763</v>
      </c>
      <c r="G3765" s="23" t="str">
        <f>TEXT(Table2[[#This Row],[Order-Date]],"mmm")</f>
        <v>Jan</v>
      </c>
      <c r="H3765">
        <v>2017</v>
      </c>
      <c r="I3765">
        <v>460693061</v>
      </c>
      <c r="J3765" s="2">
        <v>42791</v>
      </c>
      <c r="K3765" s="23">
        <f>WEEKDAY(#REF!,1)</f>
        <v>7</v>
      </c>
      <c r="L3765" s="25">
        <f>IF(#REF!&gt;=#REF!,#REF!-#REF!,"")</f>
        <v>28</v>
      </c>
      <c r="M3765" s="4">
        <v>8169</v>
      </c>
      <c r="N3765" s="5">
        <v>9.33</v>
      </c>
      <c r="O3765" s="5">
        <v>6.92</v>
      </c>
      <c r="P3765" s="5">
        <v>2.41</v>
      </c>
      <c r="Q3765" s="5">
        <f>#REF!*#REF!</f>
        <v>56529.48</v>
      </c>
      <c r="R3765" s="5">
        <v>19687.29</v>
      </c>
      <c r="S3765" s="5">
        <f>#REF!-#REF!</f>
        <v>-36842.19</v>
      </c>
      <c r="T3765" s="36">
        <f t="shared" si="58"/>
        <v>-0.65173410404624299</v>
      </c>
    </row>
    <row r="3766" spans="1:20" x14ac:dyDescent="0.2">
      <c r="A3766" s="25" t="s">
        <v>29</v>
      </c>
      <c r="B3766" s="25" t="s">
        <v>80</v>
      </c>
      <c r="C3766" s="25" t="s">
        <v>49</v>
      </c>
      <c r="D3766" s="25" t="s">
        <v>27</v>
      </c>
      <c r="E3766" s="25" t="s">
        <v>1917</v>
      </c>
      <c r="F3766" s="2">
        <v>41398</v>
      </c>
      <c r="G3766" s="23" t="str">
        <f>TEXT(Table2[[#This Row],[Order-Date]],"mmm")</f>
        <v>May</v>
      </c>
      <c r="H3766">
        <v>2013</v>
      </c>
      <c r="I3766">
        <v>424541604</v>
      </c>
      <c r="J3766" s="2">
        <v>41411</v>
      </c>
      <c r="K3766" s="23">
        <f>WEEKDAY(#REF!,1)</f>
        <v>6</v>
      </c>
      <c r="L3766" s="25">
        <f>IF(#REF!&gt;=#REF!,#REF!-#REF!,"")</f>
        <v>13</v>
      </c>
      <c r="M3766" s="4">
        <v>150</v>
      </c>
      <c r="N3766" s="5">
        <v>651.21</v>
      </c>
      <c r="O3766" s="5">
        <v>524.96</v>
      </c>
      <c r="P3766" s="5">
        <v>126.25</v>
      </c>
      <c r="Q3766" s="5">
        <f>#REF!*#REF!</f>
        <v>78744</v>
      </c>
      <c r="R3766" s="5">
        <v>18937.5</v>
      </c>
      <c r="S3766" s="5">
        <f>#REF!-#REF!</f>
        <v>-59806.5</v>
      </c>
      <c r="T3766" s="36">
        <f t="shared" si="58"/>
        <v>-0.75950548613227697</v>
      </c>
    </row>
    <row r="3767" spans="1:20" x14ac:dyDescent="0.2">
      <c r="A3767" s="25" t="s">
        <v>29</v>
      </c>
      <c r="B3767" s="25" t="s">
        <v>30</v>
      </c>
      <c r="C3767" s="25" t="s">
        <v>85</v>
      </c>
      <c r="D3767" s="25" t="s">
        <v>23</v>
      </c>
      <c r="E3767" s="25" t="s">
        <v>1916</v>
      </c>
      <c r="F3767" s="2">
        <v>41876</v>
      </c>
      <c r="G3767" s="23" t="str">
        <f>TEXT(Table2[[#This Row],[Order-Date]],"mmm")</f>
        <v>Aug</v>
      </c>
      <c r="H3767">
        <v>2014</v>
      </c>
      <c r="I3767">
        <v>571161448</v>
      </c>
      <c r="J3767" s="2">
        <v>41912</v>
      </c>
      <c r="K3767" s="23">
        <f>WEEKDAY(#REF!,1)</f>
        <v>3</v>
      </c>
      <c r="L3767" s="25">
        <f>IF(#REF!&gt;=#REF!,#REF!-#REF!,"")</f>
        <v>36</v>
      </c>
      <c r="M3767" s="4">
        <v>8220</v>
      </c>
      <c r="N3767" s="5">
        <v>668.27</v>
      </c>
      <c r="O3767" s="5">
        <v>502.54</v>
      </c>
      <c r="P3767" s="5">
        <v>165.73</v>
      </c>
      <c r="Q3767" s="5">
        <f>#REF!*#REF!</f>
        <v>4130878.8</v>
      </c>
      <c r="R3767" s="5">
        <v>1362300.6</v>
      </c>
      <c r="S3767" s="5">
        <f>#REF!-#REF!</f>
        <v>-2768578.2</v>
      </c>
      <c r="T3767" s="36">
        <f t="shared" si="58"/>
        <v>-0.67021530624427905</v>
      </c>
    </row>
    <row r="3768" spans="1:20" x14ac:dyDescent="0.2">
      <c r="A3768" s="25" t="s">
        <v>37</v>
      </c>
      <c r="B3768" s="25" t="s">
        <v>45</v>
      </c>
      <c r="C3768" s="25" t="s">
        <v>77</v>
      </c>
      <c r="D3768" s="25" t="s">
        <v>23</v>
      </c>
      <c r="E3768" s="25" t="s">
        <v>1915</v>
      </c>
      <c r="F3768" s="2">
        <v>40641</v>
      </c>
      <c r="G3768" s="23" t="str">
        <f>TEXT(Table2[[#This Row],[Order-Date]],"mmm")</f>
        <v>Apr</v>
      </c>
      <c r="H3768">
        <v>2011</v>
      </c>
      <c r="I3768">
        <v>292788922</v>
      </c>
      <c r="J3768" s="2">
        <v>40764</v>
      </c>
      <c r="K3768" s="23">
        <f>WEEKDAY(#REF!,1)</f>
        <v>3</v>
      </c>
      <c r="L3768" s="25">
        <f>IF(#REF!&gt;=#REF!,#REF!-#REF!,"")</f>
        <v>123</v>
      </c>
      <c r="M3768" s="4">
        <v>1603</v>
      </c>
      <c r="N3768" s="5">
        <v>154.06</v>
      </c>
      <c r="O3768" s="5">
        <v>90.93</v>
      </c>
      <c r="P3768" s="5">
        <v>63.13</v>
      </c>
      <c r="Q3768" s="5">
        <f>#REF!*#REF!</f>
        <v>145760.79</v>
      </c>
      <c r="R3768" s="5">
        <v>101197.39</v>
      </c>
      <c r="S3768" s="5">
        <f>#REF!-#REF!</f>
        <v>-44563.4</v>
      </c>
      <c r="T3768" s="36">
        <f t="shared" si="58"/>
        <v>-0.30572968217309998</v>
      </c>
    </row>
    <row r="3769" spans="1:20" x14ac:dyDescent="0.2">
      <c r="A3769" s="25" t="s">
        <v>46</v>
      </c>
      <c r="B3769" s="25" t="s">
        <v>92</v>
      </c>
      <c r="C3769" s="25" t="s">
        <v>51</v>
      </c>
      <c r="D3769" s="25" t="s">
        <v>23</v>
      </c>
      <c r="E3769" s="25" t="s">
        <v>1916</v>
      </c>
      <c r="F3769" s="2">
        <v>41765</v>
      </c>
      <c r="G3769" s="23" t="str">
        <f>TEXT(Table2[[#This Row],[Order-Date]],"mmm")</f>
        <v>May</v>
      </c>
      <c r="H3769">
        <v>2014</v>
      </c>
      <c r="I3769">
        <v>851972854</v>
      </c>
      <c r="J3769" s="2">
        <v>41918</v>
      </c>
      <c r="K3769" s="23">
        <f>WEEKDAY(#REF!,1)</f>
        <v>2</v>
      </c>
      <c r="L3769" s="25">
        <f>IF(#REF!&gt;=#REF!,#REF!-#REF!,"")</f>
        <v>153</v>
      </c>
      <c r="M3769" s="4">
        <v>6555</v>
      </c>
      <c r="N3769" s="5">
        <v>437.2</v>
      </c>
      <c r="O3769" s="5">
        <v>263.33</v>
      </c>
      <c r="P3769" s="5">
        <v>173.87</v>
      </c>
      <c r="Q3769" s="5">
        <f>#REF!*#REF!</f>
        <v>1726128.15</v>
      </c>
      <c r="R3769" s="5">
        <v>1139717.8500000001</v>
      </c>
      <c r="S3769" s="5">
        <f>#REF!-#REF!</f>
        <v>-586410.30000000005</v>
      </c>
      <c r="T3769" s="36">
        <f t="shared" si="58"/>
        <v>-0.33972581931416901</v>
      </c>
    </row>
    <row r="3770" spans="1:20" x14ac:dyDescent="0.2">
      <c r="A3770" s="25" t="s">
        <v>20</v>
      </c>
      <c r="B3770" s="25" t="s">
        <v>70</v>
      </c>
      <c r="C3770" s="25" t="s">
        <v>39</v>
      </c>
      <c r="D3770" s="25" t="s">
        <v>27</v>
      </c>
      <c r="E3770" s="25" t="s">
        <v>1918</v>
      </c>
      <c r="F3770" s="2">
        <v>40674</v>
      </c>
      <c r="G3770" s="23" t="str">
        <f>TEXT(Table2[[#This Row],[Order-Date]],"mmm")</f>
        <v>May</v>
      </c>
      <c r="H3770">
        <v>2011</v>
      </c>
      <c r="I3770">
        <v>431574571</v>
      </c>
      <c r="J3770" s="2">
        <v>40876</v>
      </c>
      <c r="K3770" s="23">
        <f>WEEKDAY(#REF!,1)</f>
        <v>3</v>
      </c>
      <c r="L3770" s="25">
        <f>IF(#REF!&gt;=#REF!,#REF!-#REF!,"")</f>
        <v>202</v>
      </c>
      <c r="M3770" s="4">
        <v>1361</v>
      </c>
      <c r="N3770" s="5">
        <v>81.73</v>
      </c>
      <c r="O3770" s="5">
        <v>56.67</v>
      </c>
      <c r="P3770" s="5">
        <v>25.06</v>
      </c>
      <c r="Q3770" s="5">
        <f>#REF!*#REF!</f>
        <v>77127.87</v>
      </c>
      <c r="R3770" s="5">
        <v>34106.660000000003</v>
      </c>
      <c r="S3770" s="5">
        <f>#REF!-#REF!</f>
        <v>-43021.21</v>
      </c>
      <c r="T3770" s="36">
        <f t="shared" si="58"/>
        <v>-0.55779071819304704</v>
      </c>
    </row>
    <row r="3771" spans="1:20" x14ac:dyDescent="0.2">
      <c r="A3771" s="25" t="s">
        <v>46</v>
      </c>
      <c r="B3771" s="25" t="s">
        <v>143</v>
      </c>
      <c r="C3771" s="25" t="s">
        <v>34</v>
      </c>
      <c r="D3771" s="25" t="s">
        <v>27</v>
      </c>
      <c r="E3771" s="25" t="s">
        <v>1918</v>
      </c>
      <c r="F3771" s="2">
        <v>41103</v>
      </c>
      <c r="G3771" s="23" t="str">
        <f>TEXT(Table2[[#This Row],[Order-Date]],"mmm")</f>
        <v>Jul</v>
      </c>
      <c r="H3771">
        <v>2012</v>
      </c>
      <c r="I3771">
        <v>884767901</v>
      </c>
      <c r="J3771" s="2">
        <v>41110</v>
      </c>
      <c r="K3771" s="23">
        <f>WEEKDAY(#REF!,1)</f>
        <v>6</v>
      </c>
      <c r="L3771" s="25">
        <f>IF(#REF!&gt;=#REF!,#REF!-#REF!,"")</f>
        <v>7</v>
      </c>
      <c r="M3771" s="4">
        <v>1338</v>
      </c>
      <c r="N3771" s="5">
        <v>205.7</v>
      </c>
      <c r="O3771" s="5">
        <v>117.11</v>
      </c>
      <c r="P3771" s="5">
        <v>88.59</v>
      </c>
      <c r="Q3771" s="5">
        <f>#REF!*#REF!</f>
        <v>156693.18</v>
      </c>
      <c r="R3771" s="5">
        <v>118533.42</v>
      </c>
      <c r="S3771" s="5">
        <f>#REF!-#REF!</f>
        <v>-38159.760000000002</v>
      </c>
      <c r="T3771" s="36">
        <f t="shared" si="58"/>
        <v>-0.24353172231235601</v>
      </c>
    </row>
    <row r="3772" spans="1:20" x14ac:dyDescent="0.2">
      <c r="A3772" s="25" t="s">
        <v>29</v>
      </c>
      <c r="B3772" s="25" t="s">
        <v>100</v>
      </c>
      <c r="C3772" s="25" t="s">
        <v>31</v>
      </c>
      <c r="D3772" s="25" t="s">
        <v>23</v>
      </c>
      <c r="E3772" s="25" t="s">
        <v>1917</v>
      </c>
      <c r="F3772" s="2">
        <v>40635</v>
      </c>
      <c r="G3772" s="23" t="str">
        <f>TEXT(Table2[[#This Row],[Order-Date]],"mmm")</f>
        <v>Apr</v>
      </c>
      <c r="H3772">
        <v>2011</v>
      </c>
      <c r="I3772">
        <v>985039174</v>
      </c>
      <c r="J3772" s="2">
        <v>40819</v>
      </c>
      <c r="K3772" s="23">
        <f>WEEKDAY(#REF!,1)</f>
        <v>2</v>
      </c>
      <c r="L3772" s="25">
        <f>IF(#REF!&gt;=#REF!,#REF!-#REF!,"")</f>
        <v>184</v>
      </c>
      <c r="M3772" s="4">
        <v>3836</v>
      </c>
      <c r="N3772" s="5">
        <v>47.45</v>
      </c>
      <c r="O3772" s="5">
        <v>31.79</v>
      </c>
      <c r="P3772" s="5">
        <v>15.66</v>
      </c>
      <c r="Q3772" s="5">
        <f>#REF!*#REF!</f>
        <v>121946.44</v>
      </c>
      <c r="R3772" s="5">
        <v>60071.76</v>
      </c>
      <c r="S3772" s="5">
        <f>#REF!-#REF!</f>
        <v>-61874.68</v>
      </c>
      <c r="T3772" s="36">
        <f t="shared" si="58"/>
        <v>-0.50739226171752105</v>
      </c>
    </row>
    <row r="3773" spans="1:20" x14ac:dyDescent="0.2">
      <c r="A3773" s="25" t="s">
        <v>20</v>
      </c>
      <c r="B3773" s="25" t="s">
        <v>179</v>
      </c>
      <c r="C3773" s="25" t="s">
        <v>49</v>
      </c>
      <c r="D3773" s="25" t="s">
        <v>27</v>
      </c>
      <c r="E3773" s="25" t="s">
        <v>1915</v>
      </c>
      <c r="F3773" s="2">
        <v>41843</v>
      </c>
      <c r="G3773" s="23" t="str">
        <f>TEXT(Table2[[#This Row],[Order-Date]],"mmm")</f>
        <v>Jul</v>
      </c>
      <c r="H3773">
        <v>2014</v>
      </c>
      <c r="I3773">
        <v>476187217</v>
      </c>
      <c r="J3773" s="2">
        <v>41866</v>
      </c>
      <c r="K3773" s="23">
        <f>WEEKDAY(#REF!,1)</f>
        <v>6</v>
      </c>
      <c r="L3773" s="25">
        <f>IF(#REF!&gt;=#REF!,#REF!-#REF!,"")</f>
        <v>23</v>
      </c>
      <c r="M3773" s="4">
        <v>3234</v>
      </c>
      <c r="N3773" s="5">
        <v>651.21</v>
      </c>
      <c r="O3773" s="5">
        <v>524.96</v>
      </c>
      <c r="P3773" s="5">
        <v>126.25</v>
      </c>
      <c r="Q3773" s="5">
        <f>#REF!*#REF!</f>
        <v>1697720.64</v>
      </c>
      <c r="R3773" s="5">
        <v>408292.5</v>
      </c>
      <c r="S3773" s="5">
        <f>#REF!-#REF!</f>
        <v>-1289428.1399999999</v>
      </c>
      <c r="T3773" s="36">
        <f t="shared" si="58"/>
        <v>-0.75950548613227697</v>
      </c>
    </row>
    <row r="3774" spans="1:20" x14ac:dyDescent="0.2">
      <c r="A3774" s="25" t="s">
        <v>29</v>
      </c>
      <c r="B3774" s="25" t="s">
        <v>223</v>
      </c>
      <c r="C3774" s="25" t="s">
        <v>42</v>
      </c>
      <c r="D3774" s="25" t="s">
        <v>23</v>
      </c>
      <c r="E3774" s="25" t="s">
        <v>1917</v>
      </c>
      <c r="F3774" s="2">
        <v>42324</v>
      </c>
      <c r="G3774" s="23" t="str">
        <f>TEXT(Table2[[#This Row],[Order-Date]],"mmm")</f>
        <v>Nov</v>
      </c>
      <c r="H3774">
        <v>2015</v>
      </c>
      <c r="I3774">
        <v>522323358</v>
      </c>
      <c r="J3774" s="2">
        <v>42328</v>
      </c>
      <c r="K3774" s="23">
        <f>WEEKDAY(#REF!,1)</f>
        <v>6</v>
      </c>
      <c r="L3774" s="25">
        <f>IF(#REF!&gt;=#REF!,#REF!-#REF!,"")</f>
        <v>4</v>
      </c>
      <c r="M3774" s="4">
        <v>5944</v>
      </c>
      <c r="N3774" s="5">
        <v>109.28</v>
      </c>
      <c r="O3774" s="5">
        <v>35.840000000000003</v>
      </c>
      <c r="P3774" s="5">
        <v>73.44</v>
      </c>
      <c r="Q3774" s="5">
        <f>#REF!*#REF!</f>
        <v>213032.95999999999</v>
      </c>
      <c r="R3774" s="5">
        <v>436527.35999999999</v>
      </c>
      <c r="S3774" s="5">
        <f>#REF!-#REF!</f>
        <v>223494.39999999999</v>
      </c>
      <c r="T3774" s="36">
        <f t="shared" si="58"/>
        <v>1.0491071428571399</v>
      </c>
    </row>
    <row r="3775" spans="1:20" x14ac:dyDescent="0.2">
      <c r="A3775" s="25" t="s">
        <v>46</v>
      </c>
      <c r="B3775" s="25" t="s">
        <v>129</v>
      </c>
      <c r="C3775" s="25" t="s">
        <v>22</v>
      </c>
      <c r="D3775" s="25" t="s">
        <v>23</v>
      </c>
      <c r="E3775" s="25" t="s">
        <v>1917</v>
      </c>
      <c r="F3775" s="2">
        <v>41010</v>
      </c>
      <c r="G3775" s="23" t="str">
        <f>TEXT(Table2[[#This Row],[Order-Date]],"mmm")</f>
        <v>Apr</v>
      </c>
      <c r="H3775">
        <v>2012</v>
      </c>
      <c r="I3775">
        <v>557871425</v>
      </c>
      <c r="J3775" s="2">
        <v>41265</v>
      </c>
      <c r="K3775" s="23">
        <f>WEEKDAY(#REF!,1)</f>
        <v>7</v>
      </c>
      <c r="L3775" s="25">
        <f>IF(#REF!&gt;=#REF!,#REF!-#REF!,"")</f>
        <v>255</v>
      </c>
      <c r="M3775" s="4">
        <v>5407</v>
      </c>
      <c r="N3775" s="5">
        <v>255.28</v>
      </c>
      <c r="O3775" s="5">
        <v>159.41999999999999</v>
      </c>
      <c r="P3775" s="5">
        <v>95.86</v>
      </c>
      <c r="Q3775" s="5">
        <f>#REF!*#REF!</f>
        <v>861983.94</v>
      </c>
      <c r="R3775" s="5">
        <v>518315.02</v>
      </c>
      <c r="S3775" s="5">
        <f>#REF!-#REF!</f>
        <v>-343668.92</v>
      </c>
      <c r="T3775" s="36">
        <f t="shared" si="58"/>
        <v>-0.39869527035503699</v>
      </c>
    </row>
    <row r="3776" spans="1:20" x14ac:dyDescent="0.2">
      <c r="A3776" s="25" t="s">
        <v>46</v>
      </c>
      <c r="B3776" s="25" t="s">
        <v>172</v>
      </c>
      <c r="C3776" s="25" t="s">
        <v>51</v>
      </c>
      <c r="D3776" s="25" t="s">
        <v>23</v>
      </c>
      <c r="E3776" s="25" t="s">
        <v>1915</v>
      </c>
      <c r="F3776" s="2">
        <v>40872</v>
      </c>
      <c r="G3776" s="23" t="str">
        <f>TEXT(Table2[[#This Row],[Order-Date]],"mmm")</f>
        <v>Nov</v>
      </c>
      <c r="H3776">
        <v>2011</v>
      </c>
      <c r="I3776">
        <v>537567746</v>
      </c>
      <c r="J3776" s="2">
        <v>40907</v>
      </c>
      <c r="K3776" s="23">
        <f>WEEKDAY(#REF!,1)</f>
        <v>6</v>
      </c>
      <c r="L3776" s="25">
        <f>IF(#REF!&gt;=#REF!,#REF!-#REF!,"")</f>
        <v>35</v>
      </c>
      <c r="M3776" s="4">
        <v>7097</v>
      </c>
      <c r="N3776" s="5">
        <v>437.2</v>
      </c>
      <c r="O3776" s="5">
        <v>263.33</v>
      </c>
      <c r="P3776" s="5">
        <v>173.87</v>
      </c>
      <c r="Q3776" s="5">
        <f>#REF!*#REF!</f>
        <v>1868853.01</v>
      </c>
      <c r="R3776" s="5">
        <v>1233955.3899999999</v>
      </c>
      <c r="S3776" s="5">
        <f>#REF!-#REF!</f>
        <v>-634897.62</v>
      </c>
      <c r="T3776" s="36">
        <f t="shared" si="58"/>
        <v>-0.33972581931416901</v>
      </c>
    </row>
    <row r="3777" spans="1:20" x14ac:dyDescent="0.2">
      <c r="A3777" s="25" t="s">
        <v>29</v>
      </c>
      <c r="B3777" s="25" t="s">
        <v>111</v>
      </c>
      <c r="C3777" s="25" t="s">
        <v>77</v>
      </c>
      <c r="D3777" s="25" t="s">
        <v>27</v>
      </c>
      <c r="E3777" s="25" t="s">
        <v>1915</v>
      </c>
      <c r="F3777" s="2">
        <v>42500</v>
      </c>
      <c r="G3777" s="23" t="str">
        <f>TEXT(Table2[[#This Row],[Order-Date]],"mmm")</f>
        <v>May</v>
      </c>
      <c r="H3777">
        <v>2016</v>
      </c>
      <c r="I3777">
        <v>486461150</v>
      </c>
      <c r="J3777" s="2">
        <v>42687</v>
      </c>
      <c r="K3777" s="23">
        <f>WEEKDAY(#REF!,1)</f>
        <v>1</v>
      </c>
      <c r="L3777" s="25">
        <f>IF(#REF!&gt;=#REF!,#REF!-#REF!,"")</f>
        <v>187</v>
      </c>
      <c r="M3777" s="4">
        <v>3519</v>
      </c>
      <c r="N3777" s="5">
        <v>154.06</v>
      </c>
      <c r="O3777" s="5">
        <v>90.93</v>
      </c>
      <c r="P3777" s="5">
        <v>63.13</v>
      </c>
      <c r="Q3777" s="5">
        <f>#REF!*#REF!</f>
        <v>319982.67</v>
      </c>
      <c r="R3777" s="5">
        <v>222154.47</v>
      </c>
      <c r="S3777" s="5">
        <f>#REF!-#REF!</f>
        <v>-97828.200000000099</v>
      </c>
      <c r="T3777" s="36">
        <f t="shared" si="58"/>
        <v>-0.30572968217310098</v>
      </c>
    </row>
    <row r="3778" spans="1:20" x14ac:dyDescent="0.2">
      <c r="A3778" s="25" t="s">
        <v>29</v>
      </c>
      <c r="B3778" s="25" t="s">
        <v>125</v>
      </c>
      <c r="C3778" s="25" t="s">
        <v>51</v>
      </c>
      <c r="D3778" s="25" t="s">
        <v>23</v>
      </c>
      <c r="E3778" s="25" t="s">
        <v>1915</v>
      </c>
      <c r="F3778" s="2">
        <v>42759</v>
      </c>
      <c r="G3778" s="23" t="str">
        <f>TEXT(Table2[[#This Row],[Order-Date]],"mmm")</f>
        <v>Jan</v>
      </c>
      <c r="H3778">
        <v>2017</v>
      </c>
      <c r="I3778">
        <v>949912965</v>
      </c>
      <c r="J3778" s="2">
        <v>42889</v>
      </c>
      <c r="K3778" s="23">
        <f>WEEKDAY(#REF!,1)</f>
        <v>7</v>
      </c>
      <c r="L3778" s="25">
        <f>IF(#REF!&gt;=#REF!,#REF!-#REF!,"")</f>
        <v>130</v>
      </c>
      <c r="M3778" s="4">
        <v>9210</v>
      </c>
      <c r="N3778" s="5">
        <v>437.2</v>
      </c>
      <c r="O3778" s="5">
        <v>263.33</v>
      </c>
      <c r="P3778" s="5">
        <v>173.87</v>
      </c>
      <c r="Q3778" s="5">
        <f>#REF!*#REF!</f>
        <v>2425269.2999999998</v>
      </c>
      <c r="R3778" s="5">
        <v>1601342.7</v>
      </c>
      <c r="S3778" s="5">
        <f>#REF!-#REF!</f>
        <v>-823926.6</v>
      </c>
      <c r="T3778" s="36">
        <f t="shared" si="58"/>
        <v>-0.33972581931416901</v>
      </c>
    </row>
    <row r="3779" spans="1:20" x14ac:dyDescent="0.2">
      <c r="A3779" s="25" t="s">
        <v>32</v>
      </c>
      <c r="B3779" s="25" t="s">
        <v>152</v>
      </c>
      <c r="C3779" s="25" t="s">
        <v>39</v>
      </c>
      <c r="D3779" s="25" t="s">
        <v>27</v>
      </c>
      <c r="E3779" s="25" t="s">
        <v>1918</v>
      </c>
      <c r="F3779" s="2">
        <v>41957</v>
      </c>
      <c r="G3779" s="23" t="str">
        <f>TEXT(Table2[[#This Row],[Order-Date]],"mmm")</f>
        <v>Nov</v>
      </c>
      <c r="H3779">
        <v>2014</v>
      </c>
      <c r="I3779">
        <v>743597018</v>
      </c>
      <c r="J3779" s="2">
        <v>41972</v>
      </c>
      <c r="K3779" s="23">
        <f>WEEKDAY(#REF!,1)</f>
        <v>7</v>
      </c>
      <c r="L3779" s="25">
        <f>IF(#REF!&gt;=#REF!,#REF!-#REF!,"")</f>
        <v>15</v>
      </c>
      <c r="M3779" s="4">
        <v>5737</v>
      </c>
      <c r="N3779" s="5">
        <v>81.73</v>
      </c>
      <c r="O3779" s="5">
        <v>56.67</v>
      </c>
      <c r="P3779" s="5">
        <v>25.06</v>
      </c>
      <c r="Q3779" s="5">
        <f>#REF!*#REF!</f>
        <v>325115.78999999998</v>
      </c>
      <c r="R3779" s="5">
        <v>143769.22</v>
      </c>
      <c r="S3779" s="5">
        <f>#REF!-#REF!</f>
        <v>-181346.57</v>
      </c>
      <c r="T3779" s="36">
        <f t="shared" ref="T3779:T3842" si="59">S3779/Q3779</f>
        <v>-0.55779071819304704</v>
      </c>
    </row>
    <row r="3780" spans="1:20" x14ac:dyDescent="0.2">
      <c r="A3780" s="25" t="s">
        <v>29</v>
      </c>
      <c r="B3780" s="25" t="s">
        <v>174</v>
      </c>
      <c r="C3780" s="25" t="s">
        <v>65</v>
      </c>
      <c r="D3780" s="25" t="s">
        <v>23</v>
      </c>
      <c r="E3780" s="25" t="s">
        <v>1916</v>
      </c>
      <c r="F3780" s="2">
        <v>41384</v>
      </c>
      <c r="G3780" s="23" t="str">
        <f>TEXT(Table2[[#This Row],[Order-Date]],"mmm")</f>
        <v>Apr</v>
      </c>
      <c r="H3780">
        <v>2013</v>
      </c>
      <c r="I3780">
        <v>103499639</v>
      </c>
      <c r="J3780" s="2">
        <v>41431</v>
      </c>
      <c r="K3780" s="23">
        <f>WEEKDAY(#REF!,1)</f>
        <v>5</v>
      </c>
      <c r="L3780" s="25">
        <f>IF(#REF!&gt;=#REF!,#REF!-#REF!,"")</f>
        <v>47</v>
      </c>
      <c r="M3780" s="4">
        <v>6698</v>
      </c>
      <c r="N3780" s="5">
        <v>9.33</v>
      </c>
      <c r="O3780" s="5">
        <v>6.92</v>
      </c>
      <c r="P3780" s="5">
        <v>2.41</v>
      </c>
      <c r="Q3780" s="5">
        <f>#REF!*#REF!</f>
        <v>46350.16</v>
      </c>
      <c r="R3780" s="5">
        <v>16142.18</v>
      </c>
      <c r="S3780" s="5">
        <f>#REF!-#REF!</f>
        <v>-30207.98</v>
      </c>
      <c r="T3780" s="36">
        <f t="shared" si="59"/>
        <v>-0.65173410404624299</v>
      </c>
    </row>
    <row r="3781" spans="1:20" x14ac:dyDescent="0.2">
      <c r="A3781" s="25" t="s">
        <v>20</v>
      </c>
      <c r="B3781" s="25" t="s">
        <v>117</v>
      </c>
      <c r="C3781" s="25" t="s">
        <v>31</v>
      </c>
      <c r="D3781" s="25" t="s">
        <v>27</v>
      </c>
      <c r="E3781" s="25" t="s">
        <v>1918</v>
      </c>
      <c r="F3781" s="2">
        <v>40978</v>
      </c>
      <c r="G3781" s="23" t="str">
        <f>TEXT(Table2[[#This Row],[Order-Date]],"mmm")</f>
        <v>Mar</v>
      </c>
      <c r="H3781">
        <v>2012</v>
      </c>
      <c r="I3781">
        <v>235919654</v>
      </c>
      <c r="J3781" s="2">
        <v>41195</v>
      </c>
      <c r="K3781" s="23">
        <f>WEEKDAY(#REF!,1)</f>
        <v>7</v>
      </c>
      <c r="L3781" s="25">
        <f>IF(#REF!&gt;=#REF!,#REF!-#REF!,"")</f>
        <v>217</v>
      </c>
      <c r="M3781" s="4">
        <v>2723</v>
      </c>
      <c r="N3781" s="5">
        <v>47.45</v>
      </c>
      <c r="O3781" s="5">
        <v>31.79</v>
      </c>
      <c r="P3781" s="5">
        <v>15.66</v>
      </c>
      <c r="Q3781" s="5">
        <f>#REF!*#REF!</f>
        <v>86564.17</v>
      </c>
      <c r="R3781" s="5">
        <v>42642.18</v>
      </c>
      <c r="S3781" s="5">
        <f>#REF!-#REF!</f>
        <v>-43921.99</v>
      </c>
      <c r="T3781" s="36">
        <f t="shared" si="59"/>
        <v>-0.50739226171752105</v>
      </c>
    </row>
    <row r="3782" spans="1:20" x14ac:dyDescent="0.2">
      <c r="A3782" s="25" t="s">
        <v>32</v>
      </c>
      <c r="B3782" s="25" t="s">
        <v>209</v>
      </c>
      <c r="C3782" s="25" t="s">
        <v>22</v>
      </c>
      <c r="D3782" s="25" t="s">
        <v>23</v>
      </c>
      <c r="E3782" s="25" t="s">
        <v>1918</v>
      </c>
      <c r="F3782" s="2">
        <v>41899</v>
      </c>
      <c r="G3782" s="23" t="str">
        <f>TEXT(Table2[[#This Row],[Order-Date]],"mmm")</f>
        <v>Sep</v>
      </c>
      <c r="H3782">
        <v>2014</v>
      </c>
      <c r="I3782">
        <v>167468392</v>
      </c>
      <c r="J3782" s="2">
        <v>41941</v>
      </c>
      <c r="K3782" s="23">
        <f>WEEKDAY(#REF!,1)</f>
        <v>4</v>
      </c>
      <c r="L3782" s="25">
        <f>IF(#REF!&gt;=#REF!,#REF!-#REF!,"")</f>
        <v>42</v>
      </c>
      <c r="M3782" s="4">
        <v>6474</v>
      </c>
      <c r="N3782" s="5">
        <v>255.28</v>
      </c>
      <c r="O3782" s="5">
        <v>159.41999999999999</v>
      </c>
      <c r="P3782" s="5">
        <v>95.86</v>
      </c>
      <c r="Q3782" s="5">
        <f>#REF!*#REF!</f>
        <v>1032085.08</v>
      </c>
      <c r="R3782" s="5">
        <v>620597.64</v>
      </c>
      <c r="S3782" s="5">
        <f>#REF!-#REF!</f>
        <v>-411487.44</v>
      </c>
      <c r="T3782" s="36">
        <f t="shared" si="59"/>
        <v>-0.39869527035503699</v>
      </c>
    </row>
    <row r="3783" spans="1:20" x14ac:dyDescent="0.2">
      <c r="A3783" s="25" t="s">
        <v>20</v>
      </c>
      <c r="B3783" s="25" t="s">
        <v>158</v>
      </c>
      <c r="C3783" s="25" t="s">
        <v>34</v>
      </c>
      <c r="D3783" s="25" t="s">
        <v>23</v>
      </c>
      <c r="E3783" s="25" t="s">
        <v>1918</v>
      </c>
      <c r="F3783" s="2">
        <v>40214</v>
      </c>
      <c r="G3783" s="23" t="str">
        <f>TEXT(Table2[[#This Row],[Order-Date]],"mmm")</f>
        <v>Feb</v>
      </c>
      <c r="H3783">
        <v>2010</v>
      </c>
      <c r="I3783">
        <v>795069682</v>
      </c>
      <c r="J3783" s="2">
        <v>40317</v>
      </c>
      <c r="K3783" s="23">
        <f>WEEKDAY(#REF!,1)</f>
        <v>4</v>
      </c>
      <c r="L3783" s="25">
        <f>IF(#REF!&gt;=#REF!,#REF!-#REF!,"")</f>
        <v>103</v>
      </c>
      <c r="M3783" s="4">
        <v>7642</v>
      </c>
      <c r="N3783" s="5">
        <v>205.7</v>
      </c>
      <c r="O3783" s="5">
        <v>117.11</v>
      </c>
      <c r="P3783" s="5">
        <v>88.59</v>
      </c>
      <c r="Q3783" s="5">
        <f>#REF!*#REF!</f>
        <v>894954.62</v>
      </c>
      <c r="R3783" s="5">
        <v>677004.78</v>
      </c>
      <c r="S3783" s="5">
        <f>#REF!-#REF!</f>
        <v>-217949.84</v>
      </c>
      <c r="T3783" s="36">
        <f t="shared" si="59"/>
        <v>-0.24353172231235601</v>
      </c>
    </row>
    <row r="3784" spans="1:20" x14ac:dyDescent="0.2">
      <c r="A3784" s="25" t="s">
        <v>46</v>
      </c>
      <c r="B3784" s="25" t="s">
        <v>206</v>
      </c>
      <c r="C3784" s="25" t="s">
        <v>56</v>
      </c>
      <c r="D3784" s="25" t="s">
        <v>27</v>
      </c>
      <c r="E3784" s="25" t="s">
        <v>1916</v>
      </c>
      <c r="F3784" s="2">
        <v>41647</v>
      </c>
      <c r="G3784" s="23" t="str">
        <f>TEXT(Table2[[#This Row],[Order-Date]],"mmm")</f>
        <v>Jan</v>
      </c>
      <c r="H3784">
        <v>2014</v>
      </c>
      <c r="I3784">
        <v>835959851</v>
      </c>
      <c r="J3784" s="2">
        <v>41878</v>
      </c>
      <c r="K3784" s="23">
        <f>WEEKDAY(#REF!,1)</f>
        <v>4</v>
      </c>
      <c r="L3784" s="25">
        <f>IF(#REF!&gt;=#REF!,#REF!-#REF!,"")</f>
        <v>231</v>
      </c>
      <c r="M3784" s="4">
        <v>7952</v>
      </c>
      <c r="N3784" s="5">
        <v>421.89</v>
      </c>
      <c r="O3784" s="5">
        <v>364.69</v>
      </c>
      <c r="P3784" s="5">
        <v>57.2</v>
      </c>
      <c r="Q3784" s="5">
        <f>#REF!*#REF!</f>
        <v>2900014.88</v>
      </c>
      <c r="R3784" s="5">
        <v>454854.40000000002</v>
      </c>
      <c r="S3784" s="5">
        <f>#REF!-#REF!</f>
        <v>-2445160.48</v>
      </c>
      <c r="T3784" s="36">
        <f t="shared" si="59"/>
        <v>-0.84315445995228799</v>
      </c>
    </row>
    <row r="3785" spans="1:20" x14ac:dyDescent="0.2">
      <c r="A3785" s="25" t="s">
        <v>29</v>
      </c>
      <c r="B3785" s="25" t="s">
        <v>204</v>
      </c>
      <c r="C3785" s="25" t="s">
        <v>39</v>
      </c>
      <c r="D3785" s="25" t="s">
        <v>27</v>
      </c>
      <c r="E3785" s="25" t="s">
        <v>1918</v>
      </c>
      <c r="F3785" s="2">
        <v>42727</v>
      </c>
      <c r="G3785" s="23" t="str">
        <f>TEXT(Table2[[#This Row],[Order-Date]],"mmm")</f>
        <v>Dec</v>
      </c>
      <c r="H3785">
        <v>2016</v>
      </c>
      <c r="I3785">
        <v>877687728</v>
      </c>
      <c r="J3785" s="2">
        <v>42918</v>
      </c>
      <c r="K3785" s="23">
        <f>WEEKDAY(#REF!,1)</f>
        <v>1</v>
      </c>
      <c r="L3785" s="25">
        <f>IF(#REF!&gt;=#REF!,#REF!-#REF!,"")</f>
        <v>191</v>
      </c>
      <c r="M3785" s="4">
        <v>6158</v>
      </c>
      <c r="N3785" s="5">
        <v>81.73</v>
      </c>
      <c r="O3785" s="5">
        <v>56.67</v>
      </c>
      <c r="P3785" s="5">
        <v>25.06</v>
      </c>
      <c r="Q3785" s="5">
        <f>#REF!*#REF!</f>
        <v>348973.86</v>
      </c>
      <c r="R3785" s="5">
        <v>154319.48000000001</v>
      </c>
      <c r="S3785" s="5">
        <f>#REF!-#REF!</f>
        <v>-194654.38</v>
      </c>
      <c r="T3785" s="36">
        <f t="shared" si="59"/>
        <v>-0.55779071819304704</v>
      </c>
    </row>
    <row r="3786" spans="1:20" x14ac:dyDescent="0.2">
      <c r="A3786" s="25" t="s">
        <v>46</v>
      </c>
      <c r="B3786" s="25" t="s">
        <v>190</v>
      </c>
      <c r="C3786" s="25" t="s">
        <v>39</v>
      </c>
      <c r="D3786" s="25" t="s">
        <v>23</v>
      </c>
      <c r="E3786" s="25" t="s">
        <v>1916</v>
      </c>
      <c r="F3786" s="2">
        <v>42044</v>
      </c>
      <c r="G3786" s="23" t="str">
        <f>TEXT(Table2[[#This Row],[Order-Date]],"mmm")</f>
        <v>Feb</v>
      </c>
      <c r="H3786">
        <v>2015</v>
      </c>
      <c r="I3786">
        <v>228114640</v>
      </c>
      <c r="J3786" s="2">
        <v>42263</v>
      </c>
      <c r="K3786" s="23">
        <f>WEEKDAY(#REF!,1)</f>
        <v>4</v>
      </c>
      <c r="L3786" s="25">
        <f>IF(#REF!&gt;=#REF!,#REF!-#REF!,"")</f>
        <v>219</v>
      </c>
      <c r="M3786" s="4">
        <v>3046</v>
      </c>
      <c r="N3786" s="5">
        <v>81.73</v>
      </c>
      <c r="O3786" s="5">
        <v>56.67</v>
      </c>
      <c r="P3786" s="5">
        <v>25.06</v>
      </c>
      <c r="Q3786" s="5">
        <f>#REF!*#REF!</f>
        <v>172616.82</v>
      </c>
      <c r="R3786" s="5">
        <v>76332.759999999995</v>
      </c>
      <c r="S3786" s="5">
        <f>#REF!-#REF!</f>
        <v>-96284.06</v>
      </c>
      <c r="T3786" s="36">
        <f t="shared" si="59"/>
        <v>-0.55779071819304704</v>
      </c>
    </row>
    <row r="3787" spans="1:20" x14ac:dyDescent="0.2">
      <c r="A3787" s="25" t="s">
        <v>20</v>
      </c>
      <c r="B3787" s="25" t="s">
        <v>68</v>
      </c>
      <c r="C3787" s="25" t="s">
        <v>42</v>
      </c>
      <c r="D3787" s="25" t="s">
        <v>27</v>
      </c>
      <c r="E3787" s="25" t="s">
        <v>1915</v>
      </c>
      <c r="F3787" s="2">
        <v>41283</v>
      </c>
      <c r="G3787" s="23" t="str">
        <f>TEXT(Table2[[#This Row],[Order-Date]],"mmm")</f>
        <v>Jan</v>
      </c>
      <c r="H3787">
        <v>2013</v>
      </c>
      <c r="I3787">
        <v>965414416</v>
      </c>
      <c r="J3787" s="2">
        <v>41530</v>
      </c>
      <c r="K3787" s="23">
        <f>WEEKDAY(#REF!,1)</f>
        <v>6</v>
      </c>
      <c r="L3787" s="25">
        <f>IF(#REF!&gt;=#REF!,#REF!-#REF!,"")</f>
        <v>247</v>
      </c>
      <c r="M3787" s="4">
        <v>6434</v>
      </c>
      <c r="N3787" s="5">
        <v>109.28</v>
      </c>
      <c r="O3787" s="5">
        <v>35.840000000000003</v>
      </c>
      <c r="P3787" s="5">
        <v>73.44</v>
      </c>
      <c r="Q3787" s="5">
        <f>#REF!*#REF!</f>
        <v>230594.56</v>
      </c>
      <c r="R3787" s="5">
        <v>472512.96</v>
      </c>
      <c r="S3787" s="5">
        <f>#REF!-#REF!</f>
        <v>241918.4</v>
      </c>
      <c r="T3787" s="36">
        <f t="shared" si="59"/>
        <v>1.0491071428571399</v>
      </c>
    </row>
    <row r="3788" spans="1:20" x14ac:dyDescent="0.2">
      <c r="A3788" s="25" t="s">
        <v>29</v>
      </c>
      <c r="B3788" s="25" t="s">
        <v>185</v>
      </c>
      <c r="C3788" s="25" t="s">
        <v>22</v>
      </c>
      <c r="D3788" s="25" t="s">
        <v>27</v>
      </c>
      <c r="E3788" s="25" t="s">
        <v>1917</v>
      </c>
      <c r="F3788" s="2">
        <v>42019</v>
      </c>
      <c r="G3788" s="23" t="str">
        <f>TEXT(Table2[[#This Row],[Order-Date]],"mmm")</f>
        <v>Jan</v>
      </c>
      <c r="H3788">
        <v>2015</v>
      </c>
      <c r="I3788">
        <v>288073384</v>
      </c>
      <c r="J3788" s="2">
        <v>42051</v>
      </c>
      <c r="K3788" s="23">
        <f>WEEKDAY(#REF!,1)</f>
        <v>2</v>
      </c>
      <c r="L3788" s="25">
        <f>IF(#REF!&gt;=#REF!,#REF!-#REF!,"")</f>
        <v>32</v>
      </c>
      <c r="M3788" s="4">
        <v>6171</v>
      </c>
      <c r="N3788" s="5">
        <v>255.28</v>
      </c>
      <c r="O3788" s="5">
        <v>159.41999999999999</v>
      </c>
      <c r="P3788" s="5">
        <v>95.86</v>
      </c>
      <c r="Q3788" s="5">
        <f>#REF!*#REF!</f>
        <v>983780.82</v>
      </c>
      <c r="R3788" s="5">
        <v>591552.06000000006</v>
      </c>
      <c r="S3788" s="5">
        <f>#REF!-#REF!</f>
        <v>-392228.76</v>
      </c>
      <c r="T3788" s="36">
        <f t="shared" si="59"/>
        <v>-0.39869527035503699</v>
      </c>
    </row>
    <row r="3789" spans="1:20" x14ac:dyDescent="0.2">
      <c r="A3789" s="25" t="s">
        <v>20</v>
      </c>
      <c r="B3789" s="25" t="s">
        <v>179</v>
      </c>
      <c r="C3789" s="25" t="s">
        <v>56</v>
      </c>
      <c r="D3789" s="25" t="s">
        <v>23</v>
      </c>
      <c r="E3789" s="25" t="s">
        <v>1917</v>
      </c>
      <c r="F3789" s="2">
        <v>41481</v>
      </c>
      <c r="G3789" s="23" t="str">
        <f>TEXT(Table2[[#This Row],[Order-Date]],"mmm")</f>
        <v>Jul</v>
      </c>
      <c r="H3789">
        <v>2013</v>
      </c>
      <c r="I3789">
        <v>864890372</v>
      </c>
      <c r="J3789" s="2">
        <v>41483</v>
      </c>
      <c r="K3789" s="23">
        <f>WEEKDAY(#REF!,1)</f>
        <v>1</v>
      </c>
      <c r="L3789" s="25">
        <f>IF(#REF!&gt;=#REF!,#REF!-#REF!,"")</f>
        <v>2</v>
      </c>
      <c r="M3789" s="4">
        <v>9136</v>
      </c>
      <c r="N3789" s="5">
        <v>421.89</v>
      </c>
      <c r="O3789" s="5">
        <v>364.69</v>
      </c>
      <c r="P3789" s="5">
        <v>57.2</v>
      </c>
      <c r="Q3789" s="5">
        <f>#REF!*#REF!</f>
        <v>3331807.84</v>
      </c>
      <c r="R3789" s="5">
        <v>522579.20000000001</v>
      </c>
      <c r="S3789" s="5">
        <f>#REF!-#REF!</f>
        <v>-2809228.64</v>
      </c>
      <c r="T3789" s="36">
        <f t="shared" si="59"/>
        <v>-0.84315445995228799</v>
      </c>
    </row>
    <row r="3790" spans="1:20" x14ac:dyDescent="0.2">
      <c r="A3790" s="25" t="s">
        <v>20</v>
      </c>
      <c r="B3790" s="25" t="s">
        <v>163</v>
      </c>
      <c r="C3790" s="25" t="s">
        <v>34</v>
      </c>
      <c r="D3790" s="25" t="s">
        <v>27</v>
      </c>
      <c r="E3790" s="25" t="s">
        <v>1916</v>
      </c>
      <c r="F3790" s="2">
        <v>40785</v>
      </c>
      <c r="G3790" s="23" t="str">
        <f>TEXT(Table2[[#This Row],[Order-Date]],"mmm")</f>
        <v>Aug</v>
      </c>
      <c r="H3790">
        <v>2011</v>
      </c>
      <c r="I3790">
        <v>484976708</v>
      </c>
      <c r="J3790" s="2">
        <v>40802</v>
      </c>
      <c r="K3790" s="23">
        <f>WEEKDAY(#REF!,1)</f>
        <v>6</v>
      </c>
      <c r="L3790" s="25">
        <f>IF(#REF!&gt;=#REF!,#REF!-#REF!,"")</f>
        <v>17</v>
      </c>
      <c r="M3790" s="4">
        <v>4240</v>
      </c>
      <c r="N3790" s="5">
        <v>205.7</v>
      </c>
      <c r="O3790" s="5">
        <v>117.11</v>
      </c>
      <c r="P3790" s="5">
        <v>88.59</v>
      </c>
      <c r="Q3790" s="5">
        <f>#REF!*#REF!</f>
        <v>496546.4</v>
      </c>
      <c r="R3790" s="5">
        <v>375621.6</v>
      </c>
      <c r="S3790" s="5">
        <f>#REF!-#REF!</f>
        <v>-120924.8</v>
      </c>
      <c r="T3790" s="36">
        <f t="shared" si="59"/>
        <v>-0.24353172231235601</v>
      </c>
    </row>
    <row r="3791" spans="1:20" x14ac:dyDescent="0.2">
      <c r="A3791" s="25" t="s">
        <v>29</v>
      </c>
      <c r="B3791" s="25" t="s">
        <v>111</v>
      </c>
      <c r="C3791" s="25" t="s">
        <v>85</v>
      </c>
      <c r="D3791" s="25" t="s">
        <v>23</v>
      </c>
      <c r="E3791" s="25" t="s">
        <v>1917</v>
      </c>
      <c r="F3791" s="2">
        <v>42437</v>
      </c>
      <c r="G3791" s="23" t="str">
        <f>TEXT(Table2[[#This Row],[Order-Date]],"mmm")</f>
        <v>Mar</v>
      </c>
      <c r="H3791">
        <v>2016</v>
      </c>
      <c r="I3791">
        <v>607756221</v>
      </c>
      <c r="J3791" s="2">
        <v>42682</v>
      </c>
      <c r="K3791" s="23">
        <f>WEEKDAY(#REF!,1)</f>
        <v>3</v>
      </c>
      <c r="L3791" s="25">
        <f>IF(#REF!&gt;=#REF!,#REF!-#REF!,"")</f>
        <v>245</v>
      </c>
      <c r="M3791" s="4">
        <v>7426</v>
      </c>
      <c r="N3791" s="5">
        <v>668.27</v>
      </c>
      <c r="O3791" s="5">
        <v>502.54</v>
      </c>
      <c r="P3791" s="5">
        <v>165.73</v>
      </c>
      <c r="Q3791" s="5">
        <f>#REF!*#REF!</f>
        <v>3731862.04</v>
      </c>
      <c r="R3791" s="5">
        <v>1230710.98</v>
      </c>
      <c r="S3791" s="5">
        <f>#REF!-#REF!</f>
        <v>-2501151.06</v>
      </c>
      <c r="T3791" s="36">
        <f t="shared" si="59"/>
        <v>-0.67021530624427905</v>
      </c>
    </row>
    <row r="3792" spans="1:20" x14ac:dyDescent="0.2">
      <c r="A3792" s="25" t="s">
        <v>20</v>
      </c>
      <c r="B3792" s="25" t="s">
        <v>21</v>
      </c>
      <c r="C3792" s="25" t="s">
        <v>22</v>
      </c>
      <c r="D3792" s="25" t="s">
        <v>23</v>
      </c>
      <c r="E3792" s="25" t="s">
        <v>1918</v>
      </c>
      <c r="F3792" s="2">
        <v>41625</v>
      </c>
      <c r="G3792" s="23" t="str">
        <f>TEXT(Table2[[#This Row],[Order-Date]],"mmm")</f>
        <v>Dec</v>
      </c>
      <c r="H3792">
        <v>2013</v>
      </c>
      <c r="I3792">
        <v>512965238</v>
      </c>
      <c r="J3792" s="2">
        <v>41821</v>
      </c>
      <c r="K3792" s="23">
        <f>WEEKDAY(#REF!,1)</f>
        <v>3</v>
      </c>
      <c r="L3792" s="25">
        <f>IF(#REF!&gt;=#REF!,#REF!-#REF!,"")</f>
        <v>196</v>
      </c>
      <c r="M3792" s="4">
        <v>6668</v>
      </c>
      <c r="N3792" s="5">
        <v>255.28</v>
      </c>
      <c r="O3792" s="5">
        <v>159.41999999999999</v>
      </c>
      <c r="P3792" s="5">
        <v>95.86</v>
      </c>
      <c r="Q3792" s="5">
        <f>#REF!*#REF!</f>
        <v>1063012.56</v>
      </c>
      <c r="R3792" s="5">
        <v>639194.48</v>
      </c>
      <c r="S3792" s="5">
        <f>#REF!-#REF!</f>
        <v>-423818.08</v>
      </c>
      <c r="T3792" s="36">
        <f t="shared" si="59"/>
        <v>-0.39869527035503699</v>
      </c>
    </row>
    <row r="3793" spans="1:20" x14ac:dyDescent="0.2">
      <c r="A3793" s="25" t="s">
        <v>37</v>
      </c>
      <c r="B3793" s="25" t="s">
        <v>155</v>
      </c>
      <c r="C3793" s="25" t="s">
        <v>26</v>
      </c>
      <c r="D3793" s="25" t="s">
        <v>23</v>
      </c>
      <c r="E3793" s="25" t="s">
        <v>1918</v>
      </c>
      <c r="F3793" s="2">
        <v>42721</v>
      </c>
      <c r="G3793" s="23" t="str">
        <f>TEXT(Table2[[#This Row],[Order-Date]],"mmm")</f>
        <v>Dec</v>
      </c>
      <c r="H3793">
        <v>2016</v>
      </c>
      <c r="I3793">
        <v>450652587</v>
      </c>
      <c r="J3793" s="2">
        <v>42760</v>
      </c>
      <c r="K3793" s="23">
        <f>WEEKDAY(#REF!,1)</f>
        <v>4</v>
      </c>
      <c r="L3793" s="25">
        <f>IF(#REF!&gt;=#REF!,#REF!-#REF!,"")</f>
        <v>39</v>
      </c>
      <c r="M3793" s="4">
        <v>6970</v>
      </c>
      <c r="N3793" s="5">
        <v>152.58000000000001</v>
      </c>
      <c r="O3793" s="5">
        <v>97.44</v>
      </c>
      <c r="P3793" s="5">
        <v>55.14</v>
      </c>
      <c r="Q3793" s="5">
        <f>#REF!*#REF!</f>
        <v>679156.8</v>
      </c>
      <c r="R3793" s="5">
        <v>384325.8</v>
      </c>
      <c r="S3793" s="5">
        <f>#REF!-#REF!</f>
        <v>-294831</v>
      </c>
      <c r="T3793" s="36">
        <f t="shared" si="59"/>
        <v>-0.43411330049261099</v>
      </c>
    </row>
    <row r="3794" spans="1:20" x14ac:dyDescent="0.2">
      <c r="A3794" s="25" t="s">
        <v>29</v>
      </c>
      <c r="B3794" s="25" t="s">
        <v>122</v>
      </c>
      <c r="C3794" s="25" t="s">
        <v>85</v>
      </c>
      <c r="D3794" s="25" t="s">
        <v>23</v>
      </c>
      <c r="E3794" s="25" t="s">
        <v>1917</v>
      </c>
      <c r="F3794" s="2">
        <v>42779</v>
      </c>
      <c r="G3794" s="23" t="str">
        <f>TEXT(Table2[[#This Row],[Order-Date]],"mmm")</f>
        <v>Feb</v>
      </c>
      <c r="H3794">
        <v>2017</v>
      </c>
      <c r="I3794">
        <v>291179597</v>
      </c>
      <c r="J3794" s="2">
        <v>42786</v>
      </c>
      <c r="K3794" s="23">
        <f>WEEKDAY(#REF!,1)</f>
        <v>2</v>
      </c>
      <c r="L3794" s="25">
        <f>IF(#REF!&gt;=#REF!,#REF!-#REF!,"")</f>
        <v>7</v>
      </c>
      <c r="M3794" s="4">
        <v>5368</v>
      </c>
      <c r="N3794" s="5">
        <v>668.27</v>
      </c>
      <c r="O3794" s="5">
        <v>502.54</v>
      </c>
      <c r="P3794" s="5">
        <v>165.73</v>
      </c>
      <c r="Q3794" s="5">
        <f>#REF!*#REF!</f>
        <v>2697634.72</v>
      </c>
      <c r="R3794" s="5">
        <v>889638.64</v>
      </c>
      <c r="S3794" s="5">
        <f>#REF!-#REF!</f>
        <v>-1807996.08</v>
      </c>
      <c r="T3794" s="36">
        <f t="shared" si="59"/>
        <v>-0.67021530624427905</v>
      </c>
    </row>
    <row r="3795" spans="1:20" x14ac:dyDescent="0.2">
      <c r="A3795" s="25" t="s">
        <v>29</v>
      </c>
      <c r="B3795" s="25" t="s">
        <v>89</v>
      </c>
      <c r="C3795" s="25" t="s">
        <v>65</v>
      </c>
      <c r="D3795" s="25" t="s">
        <v>23</v>
      </c>
      <c r="E3795" s="25" t="s">
        <v>1916</v>
      </c>
      <c r="F3795" s="2">
        <v>40476</v>
      </c>
      <c r="G3795" s="23" t="str">
        <f>TEXT(Table2[[#This Row],[Order-Date]],"mmm")</f>
        <v>Oct</v>
      </c>
      <c r="H3795">
        <v>2010</v>
      </c>
      <c r="I3795">
        <v>875220096</v>
      </c>
      <c r="J3795" s="2">
        <v>40340</v>
      </c>
      <c r="K3795" s="23">
        <f>WEEKDAY(#REF!,1)</f>
        <v>6</v>
      </c>
      <c r="L3795" s="25" t="str">
        <f>IF(#REF!&gt;=#REF!,#REF!-#REF!,"")</f>
        <v/>
      </c>
      <c r="M3795" s="4">
        <v>5930</v>
      </c>
      <c r="N3795" s="5">
        <v>9.33</v>
      </c>
      <c r="O3795" s="5">
        <v>6.92</v>
      </c>
      <c r="P3795" s="5">
        <v>2.41</v>
      </c>
      <c r="Q3795" s="5">
        <f>#REF!*#REF!</f>
        <v>41035.599999999999</v>
      </c>
      <c r="R3795" s="5">
        <v>14291.3</v>
      </c>
      <c r="S3795" s="5">
        <f>#REF!-#REF!</f>
        <v>-26744.3</v>
      </c>
      <c r="T3795" s="36">
        <f t="shared" si="59"/>
        <v>-0.65173410404624299</v>
      </c>
    </row>
    <row r="3796" spans="1:20" x14ac:dyDescent="0.2">
      <c r="A3796" s="25" t="s">
        <v>46</v>
      </c>
      <c r="B3796" s="25" t="s">
        <v>103</v>
      </c>
      <c r="C3796" s="25" t="s">
        <v>42</v>
      </c>
      <c r="D3796" s="25" t="s">
        <v>27</v>
      </c>
      <c r="E3796" s="25" t="s">
        <v>1917</v>
      </c>
      <c r="F3796" s="2">
        <v>40410</v>
      </c>
      <c r="G3796" s="23" t="str">
        <f>TEXT(Table2[[#This Row],[Order-Date]],"mmm")</f>
        <v>Aug</v>
      </c>
      <c r="H3796">
        <v>2010</v>
      </c>
      <c r="I3796">
        <v>863760411</v>
      </c>
      <c r="J3796" s="2">
        <v>40411</v>
      </c>
      <c r="K3796" s="23">
        <f>WEEKDAY(#REF!,1)</f>
        <v>7</v>
      </c>
      <c r="L3796" s="25">
        <f>IF(#REF!&gt;=#REF!,#REF!-#REF!,"")</f>
        <v>1</v>
      </c>
      <c r="M3796" s="4">
        <v>4755</v>
      </c>
      <c r="N3796" s="5">
        <v>109.28</v>
      </c>
      <c r="O3796" s="5">
        <v>35.840000000000003</v>
      </c>
      <c r="P3796" s="5">
        <v>73.44</v>
      </c>
      <c r="Q3796" s="5">
        <f>#REF!*#REF!</f>
        <v>170419.20000000001</v>
      </c>
      <c r="R3796" s="5">
        <v>349207.2</v>
      </c>
      <c r="S3796" s="5">
        <f>#REF!-#REF!</f>
        <v>178788</v>
      </c>
      <c r="T3796" s="36">
        <f t="shared" si="59"/>
        <v>1.0491071428571399</v>
      </c>
    </row>
    <row r="3797" spans="1:20" x14ac:dyDescent="0.2">
      <c r="A3797" s="25" t="s">
        <v>46</v>
      </c>
      <c r="B3797" s="25" t="s">
        <v>175</v>
      </c>
      <c r="C3797" s="25" t="s">
        <v>26</v>
      </c>
      <c r="D3797" s="25" t="s">
        <v>27</v>
      </c>
      <c r="E3797" s="25" t="s">
        <v>1917</v>
      </c>
      <c r="F3797" s="2">
        <v>40656</v>
      </c>
      <c r="G3797" s="23" t="str">
        <f>TEXT(Table2[[#This Row],[Order-Date]],"mmm")</f>
        <v>Apr</v>
      </c>
      <c r="H3797">
        <v>2011</v>
      </c>
      <c r="I3797">
        <v>788099372</v>
      </c>
      <c r="J3797" s="2">
        <v>40668</v>
      </c>
      <c r="K3797" s="23">
        <f>WEEKDAY(#REF!,1)</f>
        <v>5</v>
      </c>
      <c r="L3797" s="25">
        <f>IF(#REF!&gt;=#REF!,#REF!-#REF!,"")</f>
        <v>12</v>
      </c>
      <c r="M3797" s="4">
        <v>4972</v>
      </c>
      <c r="N3797" s="5">
        <v>152.58000000000001</v>
      </c>
      <c r="O3797" s="5">
        <v>97.44</v>
      </c>
      <c r="P3797" s="5">
        <v>55.14</v>
      </c>
      <c r="Q3797" s="5">
        <f>#REF!*#REF!</f>
        <v>484471.68</v>
      </c>
      <c r="R3797" s="5">
        <v>274156.08</v>
      </c>
      <c r="S3797" s="5">
        <f>#REF!-#REF!</f>
        <v>-210315.6</v>
      </c>
      <c r="T3797" s="36">
        <f t="shared" si="59"/>
        <v>-0.43411330049261099</v>
      </c>
    </row>
    <row r="3798" spans="1:20" x14ac:dyDescent="0.2">
      <c r="A3798" s="25" t="s">
        <v>29</v>
      </c>
      <c r="B3798" s="25" t="s">
        <v>185</v>
      </c>
      <c r="C3798" s="25" t="s">
        <v>85</v>
      </c>
      <c r="D3798" s="25" t="s">
        <v>27</v>
      </c>
      <c r="E3798" s="25" t="s">
        <v>1918</v>
      </c>
      <c r="F3798" s="2">
        <v>42677</v>
      </c>
      <c r="G3798" s="23" t="str">
        <f>TEXT(Table2[[#This Row],[Order-Date]],"mmm")</f>
        <v>Nov</v>
      </c>
      <c r="H3798">
        <v>2016</v>
      </c>
      <c r="I3798">
        <v>799848306</v>
      </c>
      <c r="J3798" s="2">
        <v>42483</v>
      </c>
      <c r="K3798" s="23">
        <f>WEEKDAY(#REF!,1)</f>
        <v>7</v>
      </c>
      <c r="L3798" s="25" t="str">
        <f>IF(#REF!&gt;=#REF!,#REF!-#REF!,"")</f>
        <v/>
      </c>
      <c r="M3798" s="4">
        <v>1743</v>
      </c>
      <c r="N3798" s="5">
        <v>668.27</v>
      </c>
      <c r="O3798" s="5">
        <v>502.54</v>
      </c>
      <c r="P3798" s="5">
        <v>165.73</v>
      </c>
      <c r="Q3798" s="5">
        <f>#REF!*#REF!</f>
        <v>875927.22</v>
      </c>
      <c r="R3798" s="5">
        <v>288867.39</v>
      </c>
      <c r="S3798" s="5">
        <f>#REF!-#REF!</f>
        <v>-587059.82999999996</v>
      </c>
      <c r="T3798" s="36">
        <f t="shared" si="59"/>
        <v>-0.67021530624427905</v>
      </c>
    </row>
    <row r="3799" spans="1:20" x14ac:dyDescent="0.2">
      <c r="A3799" s="25" t="s">
        <v>37</v>
      </c>
      <c r="B3799" s="25" t="s">
        <v>79</v>
      </c>
      <c r="C3799" s="25" t="s">
        <v>56</v>
      </c>
      <c r="D3799" s="25" t="s">
        <v>23</v>
      </c>
      <c r="E3799" s="25" t="s">
        <v>1915</v>
      </c>
      <c r="F3799" s="2">
        <v>40522</v>
      </c>
      <c r="G3799" s="23" t="str">
        <f>TEXT(Table2[[#This Row],[Order-Date]],"mmm")</f>
        <v>Dec</v>
      </c>
      <c r="H3799">
        <v>2010</v>
      </c>
      <c r="I3799">
        <v>220931041</v>
      </c>
      <c r="J3799" s="2">
        <v>40495</v>
      </c>
      <c r="K3799" s="23">
        <f>WEEKDAY(#REF!,1)</f>
        <v>7</v>
      </c>
      <c r="L3799" s="25" t="str">
        <f>IF(#REF!&gt;=#REF!,#REF!-#REF!,"")</f>
        <v/>
      </c>
      <c r="M3799" s="4">
        <v>7259</v>
      </c>
      <c r="N3799" s="5">
        <v>421.89</v>
      </c>
      <c r="O3799" s="5">
        <v>364.69</v>
      </c>
      <c r="P3799" s="5">
        <v>57.2</v>
      </c>
      <c r="Q3799" s="5">
        <f>#REF!*#REF!</f>
        <v>2647284.71</v>
      </c>
      <c r="R3799" s="5">
        <v>415214.8</v>
      </c>
      <c r="S3799" s="5">
        <f>#REF!-#REF!</f>
        <v>-2232069.91</v>
      </c>
      <c r="T3799" s="36">
        <f t="shared" si="59"/>
        <v>-0.84315445995228799</v>
      </c>
    </row>
    <row r="3800" spans="1:20" x14ac:dyDescent="0.2">
      <c r="A3800" s="25" t="s">
        <v>29</v>
      </c>
      <c r="B3800" s="25" t="s">
        <v>30</v>
      </c>
      <c r="C3800" s="25" t="s">
        <v>56</v>
      </c>
      <c r="D3800" s="25" t="s">
        <v>27</v>
      </c>
      <c r="E3800" s="25" t="s">
        <v>1915</v>
      </c>
      <c r="F3800" s="2">
        <v>40675</v>
      </c>
      <c r="G3800" s="23" t="str">
        <f>TEXT(Table2[[#This Row],[Order-Date]],"mmm")</f>
        <v>May</v>
      </c>
      <c r="H3800">
        <v>2011</v>
      </c>
      <c r="I3800">
        <v>693583905</v>
      </c>
      <c r="J3800" s="2">
        <v>41061</v>
      </c>
      <c r="K3800" s="23">
        <f>WEEKDAY(#REF!,1)</f>
        <v>6</v>
      </c>
      <c r="L3800" s="25">
        <f>IF(#REF!&gt;=#REF!,#REF!-#REF!,"")</f>
        <v>386</v>
      </c>
      <c r="M3800" s="4">
        <v>5745</v>
      </c>
      <c r="N3800" s="5">
        <v>421.89</v>
      </c>
      <c r="O3800" s="5">
        <v>364.69</v>
      </c>
      <c r="P3800" s="5">
        <v>57.2</v>
      </c>
      <c r="Q3800" s="5">
        <f>#REF!*#REF!</f>
        <v>2095144.05</v>
      </c>
      <c r="R3800" s="5">
        <v>328614</v>
      </c>
      <c r="S3800" s="5">
        <f>#REF!-#REF!</f>
        <v>-1766530.05</v>
      </c>
      <c r="T3800" s="36">
        <f t="shared" si="59"/>
        <v>-0.84315445995228799</v>
      </c>
    </row>
    <row r="3801" spans="1:20" x14ac:dyDescent="0.2">
      <c r="A3801" s="25" t="s">
        <v>46</v>
      </c>
      <c r="B3801" s="25" t="s">
        <v>175</v>
      </c>
      <c r="C3801" s="25" t="s">
        <v>42</v>
      </c>
      <c r="D3801" s="25" t="s">
        <v>23</v>
      </c>
      <c r="E3801" s="25" t="s">
        <v>1918</v>
      </c>
      <c r="F3801" s="2">
        <v>40557</v>
      </c>
      <c r="G3801" s="23" t="str">
        <f>TEXT(Table2[[#This Row],[Order-Date]],"mmm")</f>
        <v>Jan</v>
      </c>
      <c r="H3801">
        <v>2011</v>
      </c>
      <c r="I3801">
        <v>330355727</v>
      </c>
      <c r="J3801" s="2">
        <v>40588</v>
      </c>
      <c r="K3801" s="23">
        <f>WEEKDAY(#REF!,1)</f>
        <v>2</v>
      </c>
      <c r="L3801" s="25">
        <f>IF(#REF!&gt;=#REF!,#REF!-#REF!,"")</f>
        <v>31</v>
      </c>
      <c r="M3801" s="4">
        <v>8456</v>
      </c>
      <c r="N3801" s="5">
        <v>109.28</v>
      </c>
      <c r="O3801" s="5">
        <v>35.840000000000003</v>
      </c>
      <c r="P3801" s="5">
        <v>73.44</v>
      </c>
      <c r="Q3801" s="5">
        <f>#REF!*#REF!</f>
        <v>303063.03999999998</v>
      </c>
      <c r="R3801" s="5">
        <v>621008.64000000001</v>
      </c>
      <c r="S3801" s="5">
        <f>#REF!-#REF!</f>
        <v>317945.59999999998</v>
      </c>
      <c r="T3801" s="36">
        <f t="shared" si="59"/>
        <v>1.0491071428571399</v>
      </c>
    </row>
    <row r="3802" spans="1:20" x14ac:dyDescent="0.2">
      <c r="A3802" s="25" t="s">
        <v>40</v>
      </c>
      <c r="B3802" s="25" t="s">
        <v>160</v>
      </c>
      <c r="C3802" s="25" t="s">
        <v>51</v>
      </c>
      <c r="D3802" s="25" t="s">
        <v>27</v>
      </c>
      <c r="E3802" s="25" t="s">
        <v>1917</v>
      </c>
      <c r="F3802" s="2">
        <v>42274</v>
      </c>
      <c r="G3802" s="23" t="str">
        <f>TEXT(Table2[[#This Row],[Order-Date]],"mmm")</f>
        <v>Sep</v>
      </c>
      <c r="H3802">
        <v>2015</v>
      </c>
      <c r="I3802">
        <v>464107835</v>
      </c>
      <c r="J3802" s="2">
        <v>42306</v>
      </c>
      <c r="K3802" s="23">
        <f>WEEKDAY(#REF!,1)</f>
        <v>5</v>
      </c>
      <c r="L3802" s="25">
        <f>IF(#REF!&gt;=#REF!,#REF!-#REF!,"")</f>
        <v>32</v>
      </c>
      <c r="M3802" s="4">
        <v>8677</v>
      </c>
      <c r="N3802" s="5">
        <v>437.2</v>
      </c>
      <c r="O3802" s="5">
        <v>263.33</v>
      </c>
      <c r="P3802" s="5">
        <v>173.87</v>
      </c>
      <c r="Q3802" s="5">
        <f>#REF!*#REF!</f>
        <v>2284914.41</v>
      </c>
      <c r="R3802" s="5">
        <v>1508669.99</v>
      </c>
      <c r="S3802" s="5">
        <f>#REF!-#REF!</f>
        <v>-776244.42</v>
      </c>
      <c r="T3802" s="36">
        <f t="shared" si="59"/>
        <v>-0.33972581931416901</v>
      </c>
    </row>
    <row r="3803" spans="1:20" x14ac:dyDescent="0.2">
      <c r="A3803" s="25" t="s">
        <v>32</v>
      </c>
      <c r="B3803" s="25" t="s">
        <v>113</v>
      </c>
      <c r="C3803" s="25" t="s">
        <v>26</v>
      </c>
      <c r="D3803" s="25" t="s">
        <v>27</v>
      </c>
      <c r="E3803" s="25" t="s">
        <v>1918</v>
      </c>
      <c r="F3803" s="2">
        <v>42348</v>
      </c>
      <c r="G3803" s="23" t="str">
        <f>TEXT(Table2[[#This Row],[Order-Date]],"mmm")</f>
        <v>Dec</v>
      </c>
      <c r="H3803">
        <v>2015</v>
      </c>
      <c r="I3803">
        <v>698014056</v>
      </c>
      <c r="J3803" s="2">
        <v>42196</v>
      </c>
      <c r="K3803" s="23">
        <f>WEEKDAY(#REF!,1)</f>
        <v>7</v>
      </c>
      <c r="L3803" s="25" t="str">
        <f>IF(#REF!&gt;=#REF!,#REF!-#REF!,"")</f>
        <v/>
      </c>
      <c r="M3803" s="4">
        <v>6726</v>
      </c>
      <c r="N3803" s="5">
        <v>152.58000000000001</v>
      </c>
      <c r="O3803" s="5">
        <v>97.44</v>
      </c>
      <c r="P3803" s="5">
        <v>55.14</v>
      </c>
      <c r="Q3803" s="5">
        <f>#REF!*#REF!</f>
        <v>655381.43999999994</v>
      </c>
      <c r="R3803" s="5">
        <v>370871.64</v>
      </c>
      <c r="S3803" s="5">
        <f>#REF!-#REF!</f>
        <v>-284509.8</v>
      </c>
      <c r="T3803" s="36">
        <f t="shared" si="59"/>
        <v>-0.43411330049261099</v>
      </c>
    </row>
    <row r="3804" spans="1:20" x14ac:dyDescent="0.2">
      <c r="A3804" s="25" t="s">
        <v>46</v>
      </c>
      <c r="B3804" s="25" t="s">
        <v>171</v>
      </c>
      <c r="C3804" s="25" t="s">
        <v>49</v>
      </c>
      <c r="D3804" s="25" t="s">
        <v>27</v>
      </c>
      <c r="E3804" s="25" t="s">
        <v>1916</v>
      </c>
      <c r="F3804" s="2">
        <v>42780</v>
      </c>
      <c r="G3804" s="23" t="str">
        <f>TEXT(Table2[[#This Row],[Order-Date]],"mmm")</f>
        <v>Feb</v>
      </c>
      <c r="H3804">
        <v>2017</v>
      </c>
      <c r="I3804">
        <v>255560719</v>
      </c>
      <c r="J3804" s="2">
        <v>42858</v>
      </c>
      <c r="K3804" s="23">
        <f>WEEKDAY(#REF!,1)</f>
        <v>4</v>
      </c>
      <c r="L3804" s="25">
        <f>IF(#REF!&gt;=#REF!,#REF!-#REF!,"")</f>
        <v>78</v>
      </c>
      <c r="M3804" s="4">
        <v>4951</v>
      </c>
      <c r="N3804" s="5">
        <v>651.21</v>
      </c>
      <c r="O3804" s="5">
        <v>524.96</v>
      </c>
      <c r="P3804" s="5">
        <v>126.25</v>
      </c>
      <c r="Q3804" s="5">
        <f>#REF!*#REF!</f>
        <v>2599076.96</v>
      </c>
      <c r="R3804" s="5">
        <v>625063.75</v>
      </c>
      <c r="S3804" s="5">
        <f>#REF!-#REF!</f>
        <v>-1974013.21</v>
      </c>
      <c r="T3804" s="36">
        <f t="shared" si="59"/>
        <v>-0.75950548613227697</v>
      </c>
    </row>
    <row r="3805" spans="1:20" x14ac:dyDescent="0.2">
      <c r="A3805" s="25" t="s">
        <v>20</v>
      </c>
      <c r="B3805" s="25" t="s">
        <v>25</v>
      </c>
      <c r="C3805" s="25" t="s">
        <v>42</v>
      </c>
      <c r="D3805" s="25" t="s">
        <v>23</v>
      </c>
      <c r="E3805" s="25" t="s">
        <v>1917</v>
      </c>
      <c r="F3805" s="2">
        <v>42344</v>
      </c>
      <c r="G3805" s="23" t="str">
        <f>TEXT(Table2[[#This Row],[Order-Date]],"mmm")</f>
        <v>Dec</v>
      </c>
      <c r="H3805">
        <v>2015</v>
      </c>
      <c r="I3805">
        <v>230546653</v>
      </c>
      <c r="J3805" s="2">
        <v>42169</v>
      </c>
      <c r="K3805" s="23">
        <f>WEEKDAY(#REF!,1)</f>
        <v>1</v>
      </c>
      <c r="L3805" s="25" t="str">
        <f>IF(#REF!&gt;=#REF!,#REF!-#REF!,"")</f>
        <v/>
      </c>
      <c r="M3805" s="4">
        <v>2733</v>
      </c>
      <c r="N3805" s="5">
        <v>109.28</v>
      </c>
      <c r="O3805" s="5">
        <v>35.840000000000003</v>
      </c>
      <c r="P3805" s="5">
        <v>73.44</v>
      </c>
      <c r="Q3805" s="5">
        <f>#REF!*#REF!</f>
        <v>97950.720000000001</v>
      </c>
      <c r="R3805" s="5">
        <v>200711.52</v>
      </c>
      <c r="S3805" s="5">
        <f>#REF!-#REF!</f>
        <v>102760.8</v>
      </c>
      <c r="T3805" s="36">
        <f t="shared" si="59"/>
        <v>1.0491071428571399</v>
      </c>
    </row>
    <row r="3806" spans="1:20" x14ac:dyDescent="0.2">
      <c r="A3806" s="25" t="s">
        <v>29</v>
      </c>
      <c r="B3806" s="25" t="s">
        <v>181</v>
      </c>
      <c r="C3806" s="25" t="s">
        <v>56</v>
      </c>
      <c r="D3806" s="25" t="s">
        <v>23</v>
      </c>
      <c r="E3806" s="25" t="s">
        <v>1918</v>
      </c>
      <c r="F3806" s="2">
        <v>42022</v>
      </c>
      <c r="G3806" s="23" t="str">
        <f>TEXT(Table2[[#This Row],[Order-Date]],"mmm")</f>
        <v>Jan</v>
      </c>
      <c r="H3806">
        <v>2015</v>
      </c>
      <c r="I3806">
        <v>437083184</v>
      </c>
      <c r="J3806" s="2">
        <v>42054</v>
      </c>
      <c r="K3806" s="23">
        <f>WEEKDAY(#REF!,1)</f>
        <v>5</v>
      </c>
      <c r="L3806" s="25">
        <f>IF(#REF!&gt;=#REF!,#REF!-#REF!,"")</f>
        <v>32</v>
      </c>
      <c r="M3806" s="4">
        <v>1482</v>
      </c>
      <c r="N3806" s="5">
        <v>421.89</v>
      </c>
      <c r="O3806" s="5">
        <v>364.69</v>
      </c>
      <c r="P3806" s="5">
        <v>57.2</v>
      </c>
      <c r="Q3806" s="5">
        <f>#REF!*#REF!</f>
        <v>540470.57999999996</v>
      </c>
      <c r="R3806" s="5">
        <v>84770.4</v>
      </c>
      <c r="S3806" s="5">
        <f>#REF!-#REF!</f>
        <v>-455700.18</v>
      </c>
      <c r="T3806" s="36">
        <f t="shared" si="59"/>
        <v>-0.84315445995228799</v>
      </c>
    </row>
    <row r="3807" spans="1:20" x14ac:dyDescent="0.2">
      <c r="A3807" s="25" t="s">
        <v>29</v>
      </c>
      <c r="B3807" s="25" t="s">
        <v>184</v>
      </c>
      <c r="C3807" s="25" t="s">
        <v>77</v>
      </c>
      <c r="D3807" s="25" t="s">
        <v>27</v>
      </c>
      <c r="E3807" s="25" t="s">
        <v>1918</v>
      </c>
      <c r="F3807" s="2">
        <v>43015</v>
      </c>
      <c r="G3807" s="23" t="str">
        <f>TEXT(Table2[[#This Row],[Order-Date]],"mmm")</f>
        <v>Oct</v>
      </c>
      <c r="H3807">
        <v>2017</v>
      </c>
      <c r="I3807">
        <v>759594142</v>
      </c>
      <c r="J3807" s="2">
        <v>43076</v>
      </c>
      <c r="K3807" s="23">
        <f>WEEKDAY(#REF!,1)</f>
        <v>5</v>
      </c>
      <c r="L3807" s="25">
        <f>IF(#REF!&gt;=#REF!,#REF!-#REF!,"")</f>
        <v>61</v>
      </c>
      <c r="M3807" s="4">
        <v>9641</v>
      </c>
      <c r="N3807" s="5">
        <v>154.06</v>
      </c>
      <c r="O3807" s="5">
        <v>90.93</v>
      </c>
      <c r="P3807" s="5">
        <v>63.13</v>
      </c>
      <c r="Q3807" s="5">
        <f>#REF!*#REF!</f>
        <v>876656.13</v>
      </c>
      <c r="R3807" s="5">
        <v>608636.32999999996</v>
      </c>
      <c r="S3807" s="5">
        <f>#REF!-#REF!</f>
        <v>-268019.8</v>
      </c>
      <c r="T3807" s="36">
        <f t="shared" si="59"/>
        <v>-0.30572968217309998</v>
      </c>
    </row>
    <row r="3808" spans="1:20" x14ac:dyDescent="0.2">
      <c r="A3808" s="25" t="s">
        <v>29</v>
      </c>
      <c r="B3808" s="25" t="s">
        <v>144</v>
      </c>
      <c r="C3808" s="25" t="s">
        <v>85</v>
      </c>
      <c r="D3808" s="25" t="s">
        <v>23</v>
      </c>
      <c r="E3808" s="25" t="s">
        <v>1916</v>
      </c>
      <c r="F3808" s="2">
        <v>40314</v>
      </c>
      <c r="G3808" s="23" t="str">
        <f>TEXT(Table2[[#This Row],[Order-Date]],"mmm")</f>
        <v>May</v>
      </c>
      <c r="H3808">
        <v>2010</v>
      </c>
      <c r="I3808">
        <v>702815854</v>
      </c>
      <c r="J3808" s="2">
        <v>40335</v>
      </c>
      <c r="K3808" s="23">
        <f>WEEKDAY(#REF!,1)</f>
        <v>1</v>
      </c>
      <c r="L3808" s="25">
        <f>IF(#REF!&gt;=#REF!,#REF!-#REF!,"")</f>
        <v>21</v>
      </c>
      <c r="M3808" s="4">
        <v>7684</v>
      </c>
      <c r="N3808" s="5">
        <v>668.27</v>
      </c>
      <c r="O3808" s="5">
        <v>502.54</v>
      </c>
      <c r="P3808" s="5">
        <v>165.73</v>
      </c>
      <c r="Q3808" s="5">
        <f>#REF!*#REF!</f>
        <v>3861517.36</v>
      </c>
      <c r="R3808" s="5">
        <v>1273469.32</v>
      </c>
      <c r="S3808" s="5">
        <f>#REF!-#REF!</f>
        <v>-2588048.04</v>
      </c>
      <c r="T3808" s="36">
        <f t="shared" si="59"/>
        <v>-0.67021530624427905</v>
      </c>
    </row>
    <row r="3809" spans="1:20" x14ac:dyDescent="0.2">
      <c r="A3809" s="25" t="s">
        <v>20</v>
      </c>
      <c r="B3809" s="25" t="s">
        <v>121</v>
      </c>
      <c r="C3809" s="25" t="s">
        <v>34</v>
      </c>
      <c r="D3809" s="25" t="s">
        <v>27</v>
      </c>
      <c r="E3809" s="25" t="s">
        <v>1917</v>
      </c>
      <c r="F3809" s="2">
        <v>42459</v>
      </c>
      <c r="G3809" s="23" t="str">
        <f>TEXT(Table2[[#This Row],[Order-Date]],"mmm")</f>
        <v>Mar</v>
      </c>
      <c r="H3809">
        <v>2016</v>
      </c>
      <c r="I3809">
        <v>741797149</v>
      </c>
      <c r="J3809" s="2">
        <v>42434</v>
      </c>
      <c r="K3809" s="23">
        <f>WEEKDAY(#REF!,1)</f>
        <v>7</v>
      </c>
      <c r="L3809" s="25" t="str">
        <f>IF(#REF!&gt;=#REF!,#REF!-#REF!,"")</f>
        <v/>
      </c>
      <c r="M3809" s="4">
        <v>3116</v>
      </c>
      <c r="N3809" s="5">
        <v>205.7</v>
      </c>
      <c r="O3809" s="5">
        <v>117.11</v>
      </c>
      <c r="P3809" s="5">
        <v>88.59</v>
      </c>
      <c r="Q3809" s="5">
        <f>#REF!*#REF!</f>
        <v>364914.76</v>
      </c>
      <c r="R3809" s="5">
        <v>276046.44</v>
      </c>
      <c r="S3809" s="5">
        <f>#REF!-#REF!</f>
        <v>-88868.320000000094</v>
      </c>
      <c r="T3809" s="36">
        <f t="shared" si="59"/>
        <v>-0.24353172231235601</v>
      </c>
    </row>
    <row r="3810" spans="1:20" x14ac:dyDescent="0.2">
      <c r="A3810" s="25" t="s">
        <v>29</v>
      </c>
      <c r="B3810" s="25" t="s">
        <v>181</v>
      </c>
      <c r="C3810" s="25" t="s">
        <v>26</v>
      </c>
      <c r="D3810" s="25" t="s">
        <v>23</v>
      </c>
      <c r="E3810" s="25" t="s">
        <v>1918</v>
      </c>
      <c r="F3810" s="2">
        <v>41280</v>
      </c>
      <c r="G3810" s="23" t="str">
        <f>TEXT(Table2[[#This Row],[Order-Date]],"mmm")</f>
        <v>Jan</v>
      </c>
      <c r="H3810">
        <v>2013</v>
      </c>
      <c r="I3810">
        <v>971899354</v>
      </c>
      <c r="J3810" s="2">
        <v>41280</v>
      </c>
      <c r="K3810" s="23">
        <f>WEEKDAY(#REF!,1)</f>
        <v>1</v>
      </c>
      <c r="L3810" s="25">
        <f>IF(#REF!&gt;=#REF!,#REF!-#REF!,"")</f>
        <v>0</v>
      </c>
      <c r="M3810" s="4">
        <v>5471</v>
      </c>
      <c r="N3810" s="5">
        <v>152.58000000000001</v>
      </c>
      <c r="O3810" s="5">
        <v>97.44</v>
      </c>
      <c r="P3810" s="5">
        <v>55.14</v>
      </c>
      <c r="Q3810" s="5">
        <f>#REF!*#REF!</f>
        <v>533094.24</v>
      </c>
      <c r="R3810" s="5">
        <v>301670.94</v>
      </c>
      <c r="S3810" s="5">
        <f>#REF!-#REF!</f>
        <v>-231423.3</v>
      </c>
      <c r="T3810" s="36">
        <f t="shared" si="59"/>
        <v>-0.43411330049261099</v>
      </c>
    </row>
    <row r="3811" spans="1:20" x14ac:dyDescent="0.2">
      <c r="A3811" s="25" t="s">
        <v>20</v>
      </c>
      <c r="B3811" s="25" t="s">
        <v>53</v>
      </c>
      <c r="C3811" s="25" t="s">
        <v>77</v>
      </c>
      <c r="D3811" s="25" t="s">
        <v>23</v>
      </c>
      <c r="E3811" s="25" t="s">
        <v>1915</v>
      </c>
      <c r="F3811" s="2">
        <v>42116</v>
      </c>
      <c r="G3811" s="23" t="str">
        <f>TEXT(Table2[[#This Row],[Order-Date]],"mmm")</f>
        <v>Apr</v>
      </c>
      <c r="H3811">
        <v>2015</v>
      </c>
      <c r="I3811">
        <v>658796298</v>
      </c>
      <c r="J3811" s="2">
        <v>42252</v>
      </c>
      <c r="K3811" s="23">
        <f>WEEKDAY(#REF!,1)</f>
        <v>7</v>
      </c>
      <c r="L3811" s="25">
        <f>IF(#REF!&gt;=#REF!,#REF!-#REF!,"")</f>
        <v>136</v>
      </c>
      <c r="M3811" s="4">
        <v>1319</v>
      </c>
      <c r="N3811" s="5">
        <v>154.06</v>
      </c>
      <c r="O3811" s="5">
        <v>90.93</v>
      </c>
      <c r="P3811" s="5">
        <v>63.13</v>
      </c>
      <c r="Q3811" s="5">
        <f>#REF!*#REF!</f>
        <v>119936.67</v>
      </c>
      <c r="R3811" s="5">
        <v>83268.47</v>
      </c>
      <c r="S3811" s="5">
        <f>#REF!-#REF!</f>
        <v>-36668.199999999997</v>
      </c>
      <c r="T3811" s="36">
        <f t="shared" si="59"/>
        <v>-0.30572968217309998</v>
      </c>
    </row>
    <row r="3812" spans="1:20" x14ac:dyDescent="0.2">
      <c r="A3812" s="25" t="s">
        <v>20</v>
      </c>
      <c r="B3812" s="25" t="s">
        <v>117</v>
      </c>
      <c r="C3812" s="25" t="s">
        <v>39</v>
      </c>
      <c r="D3812" s="25" t="s">
        <v>23</v>
      </c>
      <c r="E3812" s="25" t="s">
        <v>1916</v>
      </c>
      <c r="F3812" s="2">
        <v>41403</v>
      </c>
      <c r="G3812" s="23" t="str">
        <f>TEXT(Table2[[#This Row],[Order-Date]],"mmm")</f>
        <v>May</v>
      </c>
      <c r="H3812">
        <v>2013</v>
      </c>
      <c r="I3812">
        <v>488474309</v>
      </c>
      <c r="J3812" s="2">
        <v>41568</v>
      </c>
      <c r="K3812" s="23">
        <f>WEEKDAY(#REF!,1)</f>
        <v>2</v>
      </c>
      <c r="L3812" s="25">
        <f>IF(#REF!&gt;=#REF!,#REF!-#REF!,"")</f>
        <v>165</v>
      </c>
      <c r="M3812" s="4">
        <v>9258</v>
      </c>
      <c r="N3812" s="5">
        <v>81.73</v>
      </c>
      <c r="O3812" s="5">
        <v>56.67</v>
      </c>
      <c r="P3812" s="5">
        <v>25.06</v>
      </c>
      <c r="Q3812" s="5">
        <f>#REF!*#REF!</f>
        <v>524650.86</v>
      </c>
      <c r="R3812" s="5">
        <v>232005.48</v>
      </c>
      <c r="S3812" s="5">
        <f>#REF!-#REF!</f>
        <v>-292645.38</v>
      </c>
      <c r="T3812" s="36">
        <f t="shared" si="59"/>
        <v>-0.55779071819304704</v>
      </c>
    </row>
    <row r="3813" spans="1:20" x14ac:dyDescent="0.2">
      <c r="A3813" s="25" t="s">
        <v>37</v>
      </c>
      <c r="B3813" s="25" t="s">
        <v>139</v>
      </c>
      <c r="C3813" s="25" t="s">
        <v>22</v>
      </c>
      <c r="D3813" s="25" t="s">
        <v>27</v>
      </c>
      <c r="E3813" s="25" t="s">
        <v>1916</v>
      </c>
      <c r="F3813" s="2">
        <v>41174</v>
      </c>
      <c r="G3813" s="23" t="str">
        <f>TEXT(Table2[[#This Row],[Order-Date]],"mmm")</f>
        <v>Sep</v>
      </c>
      <c r="H3813">
        <v>2012</v>
      </c>
      <c r="I3813">
        <v>317232215</v>
      </c>
      <c r="J3813" s="2">
        <v>41209</v>
      </c>
      <c r="K3813" s="23">
        <f>WEEKDAY(#REF!,1)</f>
        <v>7</v>
      </c>
      <c r="L3813" s="25">
        <f>IF(#REF!&gt;=#REF!,#REF!-#REF!,"")</f>
        <v>35</v>
      </c>
      <c r="M3813" s="4">
        <v>4917</v>
      </c>
      <c r="N3813" s="5">
        <v>255.28</v>
      </c>
      <c r="O3813" s="5">
        <v>159.41999999999999</v>
      </c>
      <c r="P3813" s="5">
        <v>95.86</v>
      </c>
      <c r="Q3813" s="5">
        <f>#REF!*#REF!</f>
        <v>783868.14</v>
      </c>
      <c r="R3813" s="5">
        <v>471343.62</v>
      </c>
      <c r="S3813" s="5">
        <f>#REF!-#REF!</f>
        <v>-312524.52</v>
      </c>
      <c r="T3813" s="36">
        <f t="shared" si="59"/>
        <v>-0.39869527035503699</v>
      </c>
    </row>
    <row r="3814" spans="1:20" x14ac:dyDescent="0.2">
      <c r="A3814" s="25" t="s">
        <v>29</v>
      </c>
      <c r="B3814" s="25" t="s">
        <v>30</v>
      </c>
      <c r="C3814" s="25" t="s">
        <v>49</v>
      </c>
      <c r="D3814" s="25" t="s">
        <v>23</v>
      </c>
      <c r="E3814" s="25" t="s">
        <v>1915</v>
      </c>
      <c r="F3814" s="2">
        <v>40225</v>
      </c>
      <c r="G3814" s="23" t="str">
        <f>TEXT(Table2[[#This Row],[Order-Date]],"mmm")</f>
        <v>Feb</v>
      </c>
      <c r="H3814">
        <v>2010</v>
      </c>
      <c r="I3814">
        <v>521681344</v>
      </c>
      <c r="J3814" s="2">
        <v>40241</v>
      </c>
      <c r="K3814" s="23">
        <f>WEEKDAY(#REF!,1)</f>
        <v>5</v>
      </c>
      <c r="L3814" s="25">
        <f>IF(#REF!&gt;=#REF!,#REF!-#REF!,"")</f>
        <v>16</v>
      </c>
      <c r="M3814" s="4">
        <v>5957</v>
      </c>
      <c r="N3814" s="5">
        <v>651.21</v>
      </c>
      <c r="O3814" s="5">
        <v>524.96</v>
      </c>
      <c r="P3814" s="5">
        <v>126.25</v>
      </c>
      <c r="Q3814" s="5">
        <f>#REF!*#REF!</f>
        <v>3127186.72</v>
      </c>
      <c r="R3814" s="5">
        <v>752071.25</v>
      </c>
      <c r="S3814" s="5">
        <f>#REF!-#REF!</f>
        <v>-2375115.4700000002</v>
      </c>
      <c r="T3814" s="36">
        <f t="shared" si="59"/>
        <v>-0.75950548613227697</v>
      </c>
    </row>
    <row r="3815" spans="1:20" x14ac:dyDescent="0.2">
      <c r="A3815" s="25" t="s">
        <v>37</v>
      </c>
      <c r="B3815" s="25" t="s">
        <v>102</v>
      </c>
      <c r="C3815" s="25" t="s">
        <v>31</v>
      </c>
      <c r="D3815" s="25" t="s">
        <v>23</v>
      </c>
      <c r="E3815" s="25" t="s">
        <v>1916</v>
      </c>
      <c r="F3815" s="2">
        <v>42366</v>
      </c>
      <c r="G3815" s="23" t="str">
        <f>TEXT(Table2[[#This Row],[Order-Date]],"mmm")</f>
        <v>Dec</v>
      </c>
      <c r="H3815">
        <v>2015</v>
      </c>
      <c r="I3815">
        <v>648745524</v>
      </c>
      <c r="J3815" s="2">
        <v>42396</v>
      </c>
      <c r="K3815" s="23">
        <f>WEEKDAY(#REF!,1)</f>
        <v>4</v>
      </c>
      <c r="L3815" s="25">
        <f>IF(#REF!&gt;=#REF!,#REF!-#REF!,"")</f>
        <v>30</v>
      </c>
      <c r="M3815" s="4">
        <v>7072</v>
      </c>
      <c r="N3815" s="5">
        <v>47.45</v>
      </c>
      <c r="O3815" s="5">
        <v>31.79</v>
      </c>
      <c r="P3815" s="5">
        <v>15.66</v>
      </c>
      <c r="Q3815" s="5">
        <f>#REF!*#REF!</f>
        <v>224818.88</v>
      </c>
      <c r="R3815" s="5">
        <v>110747.52</v>
      </c>
      <c r="S3815" s="5">
        <f>#REF!-#REF!</f>
        <v>-114071.36</v>
      </c>
      <c r="T3815" s="36">
        <f t="shared" si="59"/>
        <v>-0.50739226171752105</v>
      </c>
    </row>
    <row r="3816" spans="1:20" x14ac:dyDescent="0.2">
      <c r="A3816" s="25" t="s">
        <v>46</v>
      </c>
      <c r="B3816" s="25" t="s">
        <v>115</v>
      </c>
      <c r="C3816" s="25" t="s">
        <v>77</v>
      </c>
      <c r="D3816" s="25" t="s">
        <v>27</v>
      </c>
      <c r="E3816" s="25" t="s">
        <v>1918</v>
      </c>
      <c r="F3816" s="2">
        <v>40850</v>
      </c>
      <c r="G3816" s="23" t="str">
        <f>TEXT(Table2[[#This Row],[Order-Date]],"mmm")</f>
        <v>Nov</v>
      </c>
      <c r="H3816">
        <v>2011</v>
      </c>
      <c r="I3816">
        <v>765661084</v>
      </c>
      <c r="J3816" s="2">
        <v>40880</v>
      </c>
      <c r="K3816" s="23">
        <f>WEEKDAY(#REF!,1)</f>
        <v>7</v>
      </c>
      <c r="L3816" s="25">
        <f>IF(#REF!&gt;=#REF!,#REF!-#REF!,"")</f>
        <v>30</v>
      </c>
      <c r="M3816" s="4">
        <v>4984</v>
      </c>
      <c r="N3816" s="5">
        <v>154.06</v>
      </c>
      <c r="O3816" s="5">
        <v>90.93</v>
      </c>
      <c r="P3816" s="5">
        <v>63.13</v>
      </c>
      <c r="Q3816" s="5">
        <f>#REF!*#REF!</f>
        <v>453195.12</v>
      </c>
      <c r="R3816" s="5">
        <v>314639.92</v>
      </c>
      <c r="S3816" s="5">
        <f>#REF!-#REF!</f>
        <v>-138555.20000000001</v>
      </c>
      <c r="T3816" s="36">
        <f t="shared" si="59"/>
        <v>-0.30572968217309998</v>
      </c>
    </row>
    <row r="3817" spans="1:20" x14ac:dyDescent="0.2">
      <c r="A3817" s="25" t="s">
        <v>46</v>
      </c>
      <c r="B3817" s="25" t="s">
        <v>71</v>
      </c>
      <c r="C3817" s="25" t="s">
        <v>85</v>
      </c>
      <c r="D3817" s="25" t="s">
        <v>23</v>
      </c>
      <c r="E3817" s="25" t="s">
        <v>1916</v>
      </c>
      <c r="F3817" s="2">
        <v>40612</v>
      </c>
      <c r="G3817" s="23" t="str">
        <f>TEXT(Table2[[#This Row],[Order-Date]],"mmm")</f>
        <v>Mar</v>
      </c>
      <c r="H3817">
        <v>2011</v>
      </c>
      <c r="I3817">
        <v>109976851</v>
      </c>
      <c r="J3817" s="2">
        <v>40830</v>
      </c>
      <c r="K3817" s="23">
        <f>WEEKDAY(#REF!,1)</f>
        <v>6</v>
      </c>
      <c r="L3817" s="25">
        <f>IF(#REF!&gt;=#REF!,#REF!-#REF!,"")</f>
        <v>218</v>
      </c>
      <c r="M3817" s="4">
        <v>3449</v>
      </c>
      <c r="N3817" s="5">
        <v>668.27</v>
      </c>
      <c r="O3817" s="5">
        <v>502.54</v>
      </c>
      <c r="P3817" s="5">
        <v>165.73</v>
      </c>
      <c r="Q3817" s="5">
        <f>#REF!*#REF!</f>
        <v>1733260.46</v>
      </c>
      <c r="R3817" s="5">
        <v>571602.77</v>
      </c>
      <c r="S3817" s="5">
        <f>#REF!-#REF!</f>
        <v>-1161657.69</v>
      </c>
      <c r="T3817" s="36">
        <f t="shared" si="59"/>
        <v>-0.67021530624427905</v>
      </c>
    </row>
    <row r="3818" spans="1:20" x14ac:dyDescent="0.2">
      <c r="A3818" s="25" t="s">
        <v>29</v>
      </c>
      <c r="B3818" s="25" t="s">
        <v>198</v>
      </c>
      <c r="C3818" s="25" t="s">
        <v>49</v>
      </c>
      <c r="D3818" s="25" t="s">
        <v>27</v>
      </c>
      <c r="E3818" s="25" t="s">
        <v>1916</v>
      </c>
      <c r="F3818" s="2">
        <v>40926</v>
      </c>
      <c r="G3818" s="23" t="str">
        <f>TEXT(Table2[[#This Row],[Order-Date]],"mmm")</f>
        <v>Jan</v>
      </c>
      <c r="H3818">
        <v>2012</v>
      </c>
      <c r="I3818">
        <v>239554154</v>
      </c>
      <c r="J3818" s="2">
        <v>40952</v>
      </c>
      <c r="K3818" s="23">
        <f>WEEKDAY(#REF!,1)</f>
        <v>2</v>
      </c>
      <c r="L3818" s="25">
        <f>IF(#REF!&gt;=#REF!,#REF!-#REF!,"")</f>
        <v>26</v>
      </c>
      <c r="M3818" s="4">
        <v>8253</v>
      </c>
      <c r="N3818" s="5">
        <v>651.21</v>
      </c>
      <c r="O3818" s="5">
        <v>524.96</v>
      </c>
      <c r="P3818" s="5">
        <v>126.25</v>
      </c>
      <c r="Q3818" s="5">
        <f>#REF!*#REF!</f>
        <v>4332494.88</v>
      </c>
      <c r="R3818" s="5">
        <v>1041941.25</v>
      </c>
      <c r="S3818" s="5">
        <f>#REF!-#REF!</f>
        <v>-3290553.63</v>
      </c>
      <c r="T3818" s="36">
        <f t="shared" si="59"/>
        <v>-0.75950548613227697</v>
      </c>
    </row>
    <row r="3819" spans="1:20" x14ac:dyDescent="0.2">
      <c r="A3819" s="25" t="s">
        <v>29</v>
      </c>
      <c r="B3819" s="25" t="s">
        <v>161</v>
      </c>
      <c r="C3819" s="25" t="s">
        <v>49</v>
      </c>
      <c r="D3819" s="25" t="s">
        <v>23</v>
      </c>
      <c r="E3819" s="25" t="s">
        <v>1915</v>
      </c>
      <c r="F3819" s="2">
        <v>40650</v>
      </c>
      <c r="G3819" s="23" t="str">
        <f>TEXT(Table2[[#This Row],[Order-Date]],"mmm")</f>
        <v>Apr</v>
      </c>
      <c r="H3819">
        <v>2011</v>
      </c>
      <c r="I3819">
        <v>982566821</v>
      </c>
      <c r="J3819" s="2">
        <v>40669</v>
      </c>
      <c r="K3819" s="23">
        <f>WEEKDAY(#REF!,1)</f>
        <v>6</v>
      </c>
      <c r="L3819" s="25">
        <f>IF(#REF!&gt;=#REF!,#REF!-#REF!,"")</f>
        <v>19</v>
      </c>
      <c r="M3819" s="4">
        <v>2212</v>
      </c>
      <c r="N3819" s="5">
        <v>651.21</v>
      </c>
      <c r="O3819" s="5">
        <v>524.96</v>
      </c>
      <c r="P3819" s="5">
        <v>126.25</v>
      </c>
      <c r="Q3819" s="5">
        <f>#REF!*#REF!</f>
        <v>1161211.52</v>
      </c>
      <c r="R3819" s="5">
        <v>279265</v>
      </c>
      <c r="S3819" s="5">
        <f>#REF!-#REF!</f>
        <v>-881946.52</v>
      </c>
      <c r="T3819" s="36">
        <f t="shared" si="59"/>
        <v>-0.75950548613227697</v>
      </c>
    </row>
    <row r="3820" spans="1:20" x14ac:dyDescent="0.2">
      <c r="A3820" s="25" t="s">
        <v>29</v>
      </c>
      <c r="B3820" s="25" t="s">
        <v>124</v>
      </c>
      <c r="C3820" s="25" t="s">
        <v>51</v>
      </c>
      <c r="D3820" s="25" t="s">
        <v>23</v>
      </c>
      <c r="E3820" s="25" t="s">
        <v>1918</v>
      </c>
      <c r="F3820" s="2">
        <v>42860</v>
      </c>
      <c r="G3820" s="23" t="str">
        <f>TEXT(Table2[[#This Row],[Order-Date]],"mmm")</f>
        <v>May</v>
      </c>
      <c r="H3820">
        <v>2017</v>
      </c>
      <c r="I3820">
        <v>887501180</v>
      </c>
      <c r="J3820" s="2">
        <v>42906</v>
      </c>
      <c r="K3820" s="23">
        <f>WEEKDAY(#REF!,1)</f>
        <v>3</v>
      </c>
      <c r="L3820" s="25">
        <f>IF(#REF!&gt;=#REF!,#REF!-#REF!,"")</f>
        <v>46</v>
      </c>
      <c r="M3820" s="4">
        <v>176</v>
      </c>
      <c r="N3820" s="5">
        <v>437.2</v>
      </c>
      <c r="O3820" s="5">
        <v>263.33</v>
      </c>
      <c r="P3820" s="5">
        <v>173.87</v>
      </c>
      <c r="Q3820" s="5">
        <f>#REF!*#REF!</f>
        <v>46346.080000000002</v>
      </c>
      <c r="R3820" s="5">
        <v>30601.119999999999</v>
      </c>
      <c r="S3820" s="5">
        <f>#REF!-#REF!</f>
        <v>-15744.96</v>
      </c>
      <c r="T3820" s="36">
        <f t="shared" si="59"/>
        <v>-0.33972581931416901</v>
      </c>
    </row>
    <row r="3821" spans="1:20" x14ac:dyDescent="0.2">
      <c r="A3821" s="25" t="s">
        <v>46</v>
      </c>
      <c r="B3821" s="25" t="s">
        <v>206</v>
      </c>
      <c r="C3821" s="25" t="s">
        <v>65</v>
      </c>
      <c r="D3821" s="25" t="s">
        <v>23</v>
      </c>
      <c r="E3821" s="25" t="s">
        <v>1915</v>
      </c>
      <c r="F3821" s="2">
        <v>41135</v>
      </c>
      <c r="G3821" s="23" t="str">
        <f>TEXT(Table2[[#This Row],[Order-Date]],"mmm")</f>
        <v>Aug</v>
      </c>
      <c r="H3821">
        <v>2012</v>
      </c>
      <c r="I3821">
        <v>373156058</v>
      </c>
      <c r="J3821" s="2">
        <v>41038</v>
      </c>
      <c r="K3821" s="23">
        <f>WEEKDAY(#REF!,1)</f>
        <v>4</v>
      </c>
      <c r="L3821" s="25" t="str">
        <f>IF(#REF!&gt;=#REF!,#REF!-#REF!,"")</f>
        <v/>
      </c>
      <c r="M3821" s="4">
        <v>4025</v>
      </c>
      <c r="N3821" s="5">
        <v>9.33</v>
      </c>
      <c r="O3821" s="5">
        <v>6.92</v>
      </c>
      <c r="P3821" s="5">
        <v>2.41</v>
      </c>
      <c r="Q3821" s="5">
        <f>#REF!*#REF!</f>
        <v>27853</v>
      </c>
      <c r="R3821" s="5">
        <v>9700.25</v>
      </c>
      <c r="S3821" s="5">
        <f>#REF!-#REF!</f>
        <v>-18152.75</v>
      </c>
      <c r="T3821" s="36">
        <f t="shared" si="59"/>
        <v>-0.65173410404624299</v>
      </c>
    </row>
    <row r="3822" spans="1:20" x14ac:dyDescent="0.2">
      <c r="A3822" s="25" t="s">
        <v>32</v>
      </c>
      <c r="B3822" s="25" t="s">
        <v>81</v>
      </c>
      <c r="C3822" s="25" t="s">
        <v>22</v>
      </c>
      <c r="D3822" s="25" t="s">
        <v>23</v>
      </c>
      <c r="E3822" s="25" t="s">
        <v>1917</v>
      </c>
      <c r="F3822" s="2">
        <v>40505</v>
      </c>
      <c r="G3822" s="23" t="str">
        <f>TEXT(Table2[[#This Row],[Order-Date]],"mmm")</f>
        <v>Nov</v>
      </c>
      <c r="H3822">
        <v>2010</v>
      </c>
      <c r="I3822">
        <v>378642785</v>
      </c>
      <c r="J3822" s="2">
        <v>40817</v>
      </c>
      <c r="K3822" s="23">
        <f>WEEKDAY(#REF!,1)</f>
        <v>7</v>
      </c>
      <c r="L3822" s="25">
        <f>IF(#REF!&gt;=#REF!,#REF!-#REF!,"")</f>
        <v>312</v>
      </c>
      <c r="M3822" s="4">
        <v>7669</v>
      </c>
      <c r="N3822" s="5">
        <v>255.28</v>
      </c>
      <c r="O3822" s="5">
        <v>159.41999999999999</v>
      </c>
      <c r="P3822" s="5">
        <v>95.86</v>
      </c>
      <c r="Q3822" s="5">
        <f>#REF!*#REF!</f>
        <v>1222591.98</v>
      </c>
      <c r="R3822" s="5">
        <v>735150.34</v>
      </c>
      <c r="S3822" s="5">
        <f>#REF!-#REF!</f>
        <v>-487441.64</v>
      </c>
      <c r="T3822" s="36">
        <f t="shared" si="59"/>
        <v>-0.39869527035503699</v>
      </c>
    </row>
    <row r="3823" spans="1:20" x14ac:dyDescent="0.2">
      <c r="A3823" s="25" t="s">
        <v>46</v>
      </c>
      <c r="B3823" s="25" t="s">
        <v>137</v>
      </c>
      <c r="C3823" s="25" t="s">
        <v>22</v>
      </c>
      <c r="D3823" s="25" t="s">
        <v>23</v>
      </c>
      <c r="E3823" s="25" t="s">
        <v>1918</v>
      </c>
      <c r="F3823" s="2">
        <v>42241</v>
      </c>
      <c r="G3823" s="23" t="str">
        <f>TEXT(Table2[[#This Row],[Order-Date]],"mmm")</f>
        <v>Aug</v>
      </c>
      <c r="H3823">
        <v>2015</v>
      </c>
      <c r="I3823">
        <v>113385188</v>
      </c>
      <c r="J3823" s="2">
        <v>42270</v>
      </c>
      <c r="K3823" s="23">
        <f>WEEKDAY(#REF!,1)</f>
        <v>4</v>
      </c>
      <c r="L3823" s="25">
        <f>IF(#REF!&gt;=#REF!,#REF!-#REF!,"")</f>
        <v>29</v>
      </c>
      <c r="M3823" s="4">
        <v>2052</v>
      </c>
      <c r="N3823" s="5">
        <v>255.28</v>
      </c>
      <c r="O3823" s="5">
        <v>159.41999999999999</v>
      </c>
      <c r="P3823" s="5">
        <v>95.86</v>
      </c>
      <c r="Q3823" s="5">
        <f>#REF!*#REF!</f>
        <v>327129.84000000003</v>
      </c>
      <c r="R3823" s="5">
        <v>196704.72</v>
      </c>
      <c r="S3823" s="5">
        <f>#REF!-#REF!</f>
        <v>-130425.12</v>
      </c>
      <c r="T3823" s="36">
        <f t="shared" si="59"/>
        <v>-0.39869527035503699</v>
      </c>
    </row>
    <row r="3824" spans="1:20" x14ac:dyDescent="0.2">
      <c r="A3824" s="25" t="s">
        <v>32</v>
      </c>
      <c r="B3824" s="25" t="s">
        <v>96</v>
      </c>
      <c r="C3824" s="25" t="s">
        <v>51</v>
      </c>
      <c r="D3824" s="25" t="s">
        <v>27</v>
      </c>
      <c r="E3824" s="25" t="s">
        <v>1917</v>
      </c>
      <c r="F3824" s="2">
        <v>42678</v>
      </c>
      <c r="G3824" s="23" t="str">
        <f>TEXT(Table2[[#This Row],[Order-Date]],"mmm")</f>
        <v>Nov</v>
      </c>
      <c r="H3824">
        <v>2016</v>
      </c>
      <c r="I3824">
        <v>207119596</v>
      </c>
      <c r="J3824" s="2">
        <v>42506</v>
      </c>
      <c r="K3824" s="23">
        <f>WEEKDAY(#REF!,1)</f>
        <v>2</v>
      </c>
      <c r="L3824" s="25" t="str">
        <f>IF(#REF!&gt;=#REF!,#REF!-#REF!,"")</f>
        <v/>
      </c>
      <c r="M3824" s="4">
        <v>146</v>
      </c>
      <c r="N3824" s="5">
        <v>437.2</v>
      </c>
      <c r="O3824" s="5">
        <v>263.33</v>
      </c>
      <c r="P3824" s="5">
        <v>173.87</v>
      </c>
      <c r="Q3824" s="5">
        <f>#REF!*#REF!</f>
        <v>38446.18</v>
      </c>
      <c r="R3824" s="5">
        <v>25385.02</v>
      </c>
      <c r="S3824" s="5">
        <f>#REF!-#REF!</f>
        <v>-13061.16</v>
      </c>
      <c r="T3824" s="36">
        <f t="shared" si="59"/>
        <v>-0.33972581931416901</v>
      </c>
    </row>
    <row r="3825" spans="1:20" x14ac:dyDescent="0.2">
      <c r="A3825" s="25" t="s">
        <v>20</v>
      </c>
      <c r="B3825" s="25" t="s">
        <v>226</v>
      </c>
      <c r="C3825" s="25" t="s">
        <v>34</v>
      </c>
      <c r="D3825" s="25" t="s">
        <v>27</v>
      </c>
      <c r="E3825" s="25" t="s">
        <v>1918</v>
      </c>
      <c r="F3825" s="2">
        <v>41951</v>
      </c>
      <c r="G3825" s="23" t="str">
        <f>TEXT(Table2[[#This Row],[Order-Date]],"mmm")</f>
        <v>Nov</v>
      </c>
      <c r="H3825">
        <v>2014</v>
      </c>
      <c r="I3825">
        <v>459894835</v>
      </c>
      <c r="J3825" s="2">
        <v>41768</v>
      </c>
      <c r="K3825" s="23">
        <f>WEEKDAY(#REF!,1)</f>
        <v>6</v>
      </c>
      <c r="L3825" s="25" t="str">
        <f>IF(#REF!&gt;=#REF!,#REF!-#REF!,"")</f>
        <v/>
      </c>
      <c r="M3825" s="4">
        <v>1957</v>
      </c>
      <c r="N3825" s="5">
        <v>205.7</v>
      </c>
      <c r="O3825" s="5">
        <v>117.11</v>
      </c>
      <c r="P3825" s="5">
        <v>88.59</v>
      </c>
      <c r="Q3825" s="5">
        <f>#REF!*#REF!</f>
        <v>229184.27</v>
      </c>
      <c r="R3825" s="5">
        <v>173370.63</v>
      </c>
      <c r="S3825" s="5">
        <f>#REF!-#REF!</f>
        <v>-55813.64</v>
      </c>
      <c r="T3825" s="36">
        <f t="shared" si="59"/>
        <v>-0.24353172231235601</v>
      </c>
    </row>
    <row r="3826" spans="1:20" x14ac:dyDescent="0.2">
      <c r="A3826" s="25" t="s">
        <v>46</v>
      </c>
      <c r="B3826" s="25" t="s">
        <v>146</v>
      </c>
      <c r="C3826" s="25" t="s">
        <v>39</v>
      </c>
      <c r="D3826" s="25" t="s">
        <v>23</v>
      </c>
      <c r="E3826" s="25" t="s">
        <v>1915</v>
      </c>
      <c r="F3826" s="2">
        <v>41615</v>
      </c>
      <c r="G3826" s="23" t="str">
        <f>TEXT(Table2[[#This Row],[Order-Date]],"mmm")</f>
        <v>Dec</v>
      </c>
      <c r="H3826">
        <v>2013</v>
      </c>
      <c r="I3826">
        <v>292072236</v>
      </c>
      <c r="J3826" s="2">
        <v>41282</v>
      </c>
      <c r="K3826" s="23">
        <f>WEEKDAY(#REF!,1)</f>
        <v>3</v>
      </c>
      <c r="L3826" s="25" t="str">
        <f>IF(#REF!&gt;=#REF!,#REF!-#REF!,"")</f>
        <v/>
      </c>
      <c r="M3826" s="4">
        <v>9520</v>
      </c>
      <c r="N3826" s="5">
        <v>81.73</v>
      </c>
      <c r="O3826" s="5">
        <v>56.67</v>
      </c>
      <c r="P3826" s="5">
        <v>25.06</v>
      </c>
      <c r="Q3826" s="5">
        <f>#REF!*#REF!</f>
        <v>539498.4</v>
      </c>
      <c r="R3826" s="5">
        <v>238571.2</v>
      </c>
      <c r="S3826" s="5">
        <f>#REF!-#REF!</f>
        <v>-300927.2</v>
      </c>
      <c r="T3826" s="36">
        <f t="shared" si="59"/>
        <v>-0.55779071819304704</v>
      </c>
    </row>
    <row r="3827" spans="1:20" x14ac:dyDescent="0.2">
      <c r="A3827" s="25" t="s">
        <v>20</v>
      </c>
      <c r="B3827" s="25" t="s">
        <v>164</v>
      </c>
      <c r="C3827" s="25" t="s">
        <v>26</v>
      </c>
      <c r="D3827" s="25" t="s">
        <v>27</v>
      </c>
      <c r="E3827" s="25" t="s">
        <v>1917</v>
      </c>
      <c r="F3827" s="2">
        <v>41348</v>
      </c>
      <c r="G3827" s="23" t="str">
        <f>TEXT(Table2[[#This Row],[Order-Date]],"mmm")</f>
        <v>Mar</v>
      </c>
      <c r="H3827">
        <v>2013</v>
      </c>
      <c r="I3827">
        <v>994325625</v>
      </c>
      <c r="J3827" s="2">
        <v>41379</v>
      </c>
      <c r="K3827" s="23">
        <f>WEEKDAY(#REF!,1)</f>
        <v>2</v>
      </c>
      <c r="L3827" s="25">
        <f>IF(#REF!&gt;=#REF!,#REF!-#REF!,"")</f>
        <v>31</v>
      </c>
      <c r="M3827" s="4">
        <v>1904</v>
      </c>
      <c r="N3827" s="5">
        <v>152.58000000000001</v>
      </c>
      <c r="O3827" s="5">
        <v>97.44</v>
      </c>
      <c r="P3827" s="5">
        <v>55.14</v>
      </c>
      <c r="Q3827" s="5">
        <f>#REF!*#REF!</f>
        <v>185525.76000000001</v>
      </c>
      <c r="R3827" s="5">
        <v>104986.56</v>
      </c>
      <c r="S3827" s="5">
        <f>#REF!-#REF!</f>
        <v>-80539.199999999997</v>
      </c>
      <c r="T3827" s="36">
        <f t="shared" si="59"/>
        <v>-0.43411330049261099</v>
      </c>
    </row>
    <row r="3828" spans="1:20" x14ac:dyDescent="0.2">
      <c r="A3828" s="25" t="s">
        <v>46</v>
      </c>
      <c r="B3828" s="25" t="s">
        <v>207</v>
      </c>
      <c r="C3828" s="25" t="s">
        <v>42</v>
      </c>
      <c r="D3828" s="25" t="s">
        <v>27</v>
      </c>
      <c r="E3828" s="25" t="s">
        <v>1915</v>
      </c>
      <c r="F3828" s="2">
        <v>41954</v>
      </c>
      <c r="G3828" s="23" t="str">
        <f>TEXT(Table2[[#This Row],[Order-Date]],"mmm")</f>
        <v>Nov</v>
      </c>
      <c r="H3828">
        <v>2014</v>
      </c>
      <c r="I3828">
        <v>777641332</v>
      </c>
      <c r="J3828" s="2">
        <v>41924</v>
      </c>
      <c r="K3828" s="23">
        <f>WEEKDAY(#REF!,1)</f>
        <v>1</v>
      </c>
      <c r="L3828" s="25" t="str">
        <f>IF(#REF!&gt;=#REF!,#REF!-#REF!,"")</f>
        <v/>
      </c>
      <c r="M3828" s="4">
        <v>206</v>
      </c>
      <c r="N3828" s="5">
        <v>109.28</v>
      </c>
      <c r="O3828" s="5">
        <v>35.840000000000003</v>
      </c>
      <c r="P3828" s="5">
        <v>73.44</v>
      </c>
      <c r="Q3828" s="5">
        <f>#REF!*#REF!</f>
        <v>7383.04</v>
      </c>
      <c r="R3828" s="5">
        <v>15128.64</v>
      </c>
      <c r="S3828" s="5">
        <f>#REF!-#REF!</f>
        <v>7745.6</v>
      </c>
      <c r="T3828" s="36">
        <f t="shared" si="59"/>
        <v>1.0491071428571399</v>
      </c>
    </row>
    <row r="3829" spans="1:20" x14ac:dyDescent="0.2">
      <c r="A3829" s="25" t="s">
        <v>20</v>
      </c>
      <c r="B3829" s="25" t="s">
        <v>114</v>
      </c>
      <c r="C3829" s="25" t="s">
        <v>77</v>
      </c>
      <c r="D3829" s="25" t="s">
        <v>27</v>
      </c>
      <c r="E3829" s="25" t="s">
        <v>1917</v>
      </c>
      <c r="F3829" s="2">
        <v>42887</v>
      </c>
      <c r="G3829" s="23" t="str">
        <f>TEXT(Table2[[#This Row],[Order-Date]],"mmm")</f>
        <v>Jun</v>
      </c>
      <c r="H3829">
        <v>2017</v>
      </c>
      <c r="I3829">
        <v>623318183</v>
      </c>
      <c r="J3829" s="2">
        <v>42796</v>
      </c>
      <c r="K3829" s="23">
        <f>WEEKDAY(#REF!,1)</f>
        <v>5</v>
      </c>
      <c r="L3829" s="25" t="str">
        <f>IF(#REF!&gt;=#REF!,#REF!-#REF!,"")</f>
        <v/>
      </c>
      <c r="M3829" s="4">
        <v>2557</v>
      </c>
      <c r="N3829" s="5">
        <v>154.06</v>
      </c>
      <c r="O3829" s="5">
        <v>90.93</v>
      </c>
      <c r="P3829" s="5">
        <v>63.13</v>
      </c>
      <c r="Q3829" s="5">
        <f>#REF!*#REF!</f>
        <v>232508.01</v>
      </c>
      <c r="R3829" s="5">
        <v>161423.41</v>
      </c>
      <c r="S3829" s="5">
        <f>#REF!-#REF!</f>
        <v>-71084.600000000006</v>
      </c>
      <c r="T3829" s="36">
        <f t="shared" si="59"/>
        <v>-0.30572968217309998</v>
      </c>
    </row>
    <row r="3830" spans="1:20" x14ac:dyDescent="0.2">
      <c r="A3830" s="25" t="s">
        <v>40</v>
      </c>
      <c r="B3830" s="25" t="s">
        <v>91</v>
      </c>
      <c r="C3830" s="25" t="s">
        <v>51</v>
      </c>
      <c r="D3830" s="25" t="s">
        <v>23</v>
      </c>
      <c r="E3830" s="25" t="s">
        <v>1917</v>
      </c>
      <c r="F3830" s="2">
        <v>40552</v>
      </c>
      <c r="G3830" s="23" t="str">
        <f>TEXT(Table2[[#This Row],[Order-Date]],"mmm")</f>
        <v>Jan</v>
      </c>
      <c r="H3830">
        <v>2011</v>
      </c>
      <c r="I3830">
        <v>232967507</v>
      </c>
      <c r="J3830" s="2">
        <v>40552</v>
      </c>
      <c r="K3830" s="23">
        <f>WEEKDAY(#REF!,1)</f>
        <v>1</v>
      </c>
      <c r="L3830" s="25">
        <f>IF(#REF!&gt;=#REF!,#REF!-#REF!,"")</f>
        <v>0</v>
      </c>
      <c r="M3830" s="4">
        <v>9117</v>
      </c>
      <c r="N3830" s="5">
        <v>437.2</v>
      </c>
      <c r="O3830" s="5">
        <v>263.33</v>
      </c>
      <c r="P3830" s="5">
        <v>173.87</v>
      </c>
      <c r="Q3830" s="5">
        <f>#REF!*#REF!</f>
        <v>2400779.61</v>
      </c>
      <c r="R3830" s="5">
        <v>1585172.79</v>
      </c>
      <c r="S3830" s="5">
        <f>#REF!-#REF!</f>
        <v>-815606.82</v>
      </c>
      <c r="T3830" s="36">
        <f t="shared" si="59"/>
        <v>-0.33972581931416901</v>
      </c>
    </row>
    <row r="3831" spans="1:20" x14ac:dyDescent="0.2">
      <c r="A3831" s="25" t="s">
        <v>29</v>
      </c>
      <c r="B3831" s="25" t="s">
        <v>184</v>
      </c>
      <c r="C3831" s="25" t="s">
        <v>65</v>
      </c>
      <c r="D3831" s="25" t="s">
        <v>23</v>
      </c>
      <c r="E3831" s="25" t="s">
        <v>1917</v>
      </c>
      <c r="F3831" s="2">
        <v>40476</v>
      </c>
      <c r="G3831" s="23" t="str">
        <f>TEXT(Table2[[#This Row],[Order-Date]],"mmm")</f>
        <v>Oct</v>
      </c>
      <c r="H3831">
        <v>2010</v>
      </c>
      <c r="I3831">
        <v>278513133</v>
      </c>
      <c r="J3831" s="2">
        <v>40309</v>
      </c>
      <c r="K3831" s="23">
        <f>WEEKDAY(#REF!,1)</f>
        <v>3</v>
      </c>
      <c r="L3831" s="25" t="str">
        <f>IF(#REF!&gt;=#REF!,#REF!-#REF!,"")</f>
        <v/>
      </c>
      <c r="M3831" s="4">
        <v>7080</v>
      </c>
      <c r="N3831" s="5">
        <v>9.33</v>
      </c>
      <c r="O3831" s="5">
        <v>6.92</v>
      </c>
      <c r="P3831" s="5">
        <v>2.41</v>
      </c>
      <c r="Q3831" s="5">
        <f>#REF!*#REF!</f>
        <v>48993.599999999999</v>
      </c>
      <c r="R3831" s="5">
        <v>17062.8</v>
      </c>
      <c r="S3831" s="5">
        <f>#REF!-#REF!</f>
        <v>-31930.799999999999</v>
      </c>
      <c r="T3831" s="36">
        <f t="shared" si="59"/>
        <v>-0.65173410404624299</v>
      </c>
    </row>
    <row r="3832" spans="1:20" x14ac:dyDescent="0.2">
      <c r="A3832" s="25" t="s">
        <v>29</v>
      </c>
      <c r="B3832" s="25" t="s">
        <v>165</v>
      </c>
      <c r="C3832" s="25" t="s">
        <v>22</v>
      </c>
      <c r="D3832" s="25" t="s">
        <v>27</v>
      </c>
      <c r="E3832" s="25" t="s">
        <v>1916</v>
      </c>
      <c r="F3832" s="2">
        <v>41047</v>
      </c>
      <c r="G3832" s="23" t="str">
        <f>TEXT(Table2[[#This Row],[Order-Date]],"mmm")</f>
        <v>May</v>
      </c>
      <c r="H3832">
        <v>2012</v>
      </c>
      <c r="I3832">
        <v>152191388</v>
      </c>
      <c r="J3832" s="2">
        <v>41082</v>
      </c>
      <c r="K3832" s="23">
        <f>WEEKDAY(#REF!,1)</f>
        <v>6</v>
      </c>
      <c r="L3832" s="25">
        <f>IF(#REF!&gt;=#REF!,#REF!-#REF!,"")</f>
        <v>35</v>
      </c>
      <c r="M3832" s="4">
        <v>5669</v>
      </c>
      <c r="N3832" s="5">
        <v>255.28</v>
      </c>
      <c r="O3832" s="5">
        <v>159.41999999999999</v>
      </c>
      <c r="P3832" s="5">
        <v>95.86</v>
      </c>
      <c r="Q3832" s="5">
        <f>#REF!*#REF!</f>
        <v>903751.98</v>
      </c>
      <c r="R3832" s="5">
        <v>543430.34</v>
      </c>
      <c r="S3832" s="5">
        <f>#REF!-#REF!</f>
        <v>-360321.64</v>
      </c>
      <c r="T3832" s="36">
        <f t="shared" si="59"/>
        <v>-0.39869527035503699</v>
      </c>
    </row>
    <row r="3833" spans="1:20" x14ac:dyDescent="0.2">
      <c r="A3833" s="25" t="s">
        <v>37</v>
      </c>
      <c r="B3833" s="25" t="s">
        <v>73</v>
      </c>
      <c r="C3833" s="25" t="s">
        <v>51</v>
      </c>
      <c r="D3833" s="25" t="s">
        <v>23</v>
      </c>
      <c r="E3833" s="25" t="s">
        <v>1917</v>
      </c>
      <c r="F3833" s="2">
        <v>40746</v>
      </c>
      <c r="G3833" s="23" t="str">
        <f>TEXT(Table2[[#This Row],[Order-Date]],"mmm")</f>
        <v>Jul</v>
      </c>
      <c r="H3833">
        <v>2011</v>
      </c>
      <c r="I3833">
        <v>216551101</v>
      </c>
      <c r="J3833" s="2">
        <v>40784</v>
      </c>
      <c r="K3833" s="23">
        <f>WEEKDAY(#REF!,1)</f>
        <v>2</v>
      </c>
      <c r="L3833" s="25">
        <f>IF(#REF!&gt;=#REF!,#REF!-#REF!,"")</f>
        <v>38</v>
      </c>
      <c r="M3833" s="4">
        <v>1138</v>
      </c>
      <c r="N3833" s="5">
        <v>437.2</v>
      </c>
      <c r="O3833" s="5">
        <v>263.33</v>
      </c>
      <c r="P3833" s="5">
        <v>173.87</v>
      </c>
      <c r="Q3833" s="5">
        <f>#REF!*#REF!</f>
        <v>299669.53999999998</v>
      </c>
      <c r="R3833" s="5">
        <v>197864.06</v>
      </c>
      <c r="S3833" s="5">
        <f>#REF!-#REF!</f>
        <v>-101805.48</v>
      </c>
      <c r="T3833" s="36">
        <f t="shared" si="59"/>
        <v>-0.33972581931416901</v>
      </c>
    </row>
    <row r="3834" spans="1:20" x14ac:dyDescent="0.2">
      <c r="A3834" s="25" t="s">
        <v>32</v>
      </c>
      <c r="B3834" s="25" t="s">
        <v>200</v>
      </c>
      <c r="C3834" s="25" t="s">
        <v>51</v>
      </c>
      <c r="D3834" s="25" t="s">
        <v>27</v>
      </c>
      <c r="E3834" s="25" t="s">
        <v>1916</v>
      </c>
      <c r="F3834" s="2">
        <v>41032</v>
      </c>
      <c r="G3834" s="23" t="str">
        <f>TEXT(Table2[[#This Row],[Order-Date]],"mmm")</f>
        <v>May</v>
      </c>
      <c r="H3834">
        <v>2012</v>
      </c>
      <c r="I3834">
        <v>454453599</v>
      </c>
      <c r="J3834" s="2">
        <v>41020</v>
      </c>
      <c r="K3834" s="23">
        <f>WEEKDAY(#REF!,1)</f>
        <v>7</v>
      </c>
      <c r="L3834" s="25" t="str">
        <f>IF(#REF!&gt;=#REF!,#REF!-#REF!,"")</f>
        <v/>
      </c>
      <c r="M3834" s="4">
        <v>1774</v>
      </c>
      <c r="N3834" s="5">
        <v>437.2</v>
      </c>
      <c r="O3834" s="5">
        <v>263.33</v>
      </c>
      <c r="P3834" s="5">
        <v>173.87</v>
      </c>
      <c r="Q3834" s="5">
        <f>#REF!*#REF!</f>
        <v>467147.42</v>
      </c>
      <c r="R3834" s="5">
        <v>308445.38</v>
      </c>
      <c r="S3834" s="5">
        <f>#REF!-#REF!</f>
        <v>-158702.04</v>
      </c>
      <c r="T3834" s="36">
        <f t="shared" si="59"/>
        <v>-0.33972581931416901</v>
      </c>
    </row>
    <row r="3835" spans="1:20" x14ac:dyDescent="0.2">
      <c r="A3835" s="25" t="s">
        <v>59</v>
      </c>
      <c r="B3835" s="25" t="s">
        <v>148</v>
      </c>
      <c r="C3835" s="25" t="s">
        <v>49</v>
      </c>
      <c r="D3835" s="25" t="s">
        <v>27</v>
      </c>
      <c r="E3835" s="25" t="s">
        <v>1918</v>
      </c>
      <c r="F3835" s="2">
        <v>42282</v>
      </c>
      <c r="G3835" s="23" t="str">
        <f>TEXT(Table2[[#This Row],[Order-Date]],"mmm")</f>
        <v>Oct</v>
      </c>
      <c r="H3835">
        <v>2015</v>
      </c>
      <c r="I3835">
        <v>919072711</v>
      </c>
      <c r="J3835" s="2">
        <v>42191</v>
      </c>
      <c r="K3835" s="23">
        <f>WEEKDAY(#REF!,1)</f>
        <v>2</v>
      </c>
      <c r="L3835" s="25" t="str">
        <f>IF(#REF!&gt;=#REF!,#REF!-#REF!,"")</f>
        <v/>
      </c>
      <c r="M3835" s="4">
        <v>2894</v>
      </c>
      <c r="N3835" s="5">
        <v>651.21</v>
      </c>
      <c r="O3835" s="5">
        <v>524.96</v>
      </c>
      <c r="P3835" s="5">
        <v>126.25</v>
      </c>
      <c r="Q3835" s="5">
        <f>#REF!*#REF!</f>
        <v>1519234.24</v>
      </c>
      <c r="R3835" s="5">
        <v>365367.5</v>
      </c>
      <c r="S3835" s="5">
        <f>#REF!-#REF!</f>
        <v>-1153866.74</v>
      </c>
      <c r="T3835" s="36">
        <f t="shared" si="59"/>
        <v>-0.75950548613227697</v>
      </c>
    </row>
    <row r="3836" spans="1:20" x14ac:dyDescent="0.2">
      <c r="A3836" s="25" t="s">
        <v>46</v>
      </c>
      <c r="B3836" s="25" t="s">
        <v>206</v>
      </c>
      <c r="C3836" s="25" t="s">
        <v>51</v>
      </c>
      <c r="D3836" s="25" t="s">
        <v>23</v>
      </c>
      <c r="E3836" s="25" t="s">
        <v>1915</v>
      </c>
      <c r="F3836" s="2">
        <v>42260</v>
      </c>
      <c r="G3836" s="23" t="str">
        <f>TEXT(Table2[[#This Row],[Order-Date]],"mmm")</f>
        <v>Sep</v>
      </c>
      <c r="H3836">
        <v>2015</v>
      </c>
      <c r="I3836">
        <v>383894765</v>
      </c>
      <c r="J3836" s="2">
        <v>42270</v>
      </c>
      <c r="K3836" s="23">
        <f>WEEKDAY(#REF!,1)</f>
        <v>4</v>
      </c>
      <c r="L3836" s="25">
        <f>IF(#REF!&gt;=#REF!,#REF!-#REF!,"")</f>
        <v>10</v>
      </c>
      <c r="M3836" s="4">
        <v>1847</v>
      </c>
      <c r="N3836" s="5">
        <v>437.2</v>
      </c>
      <c r="O3836" s="5">
        <v>263.33</v>
      </c>
      <c r="P3836" s="5">
        <v>173.87</v>
      </c>
      <c r="Q3836" s="5">
        <f>#REF!*#REF!</f>
        <v>486370.51</v>
      </c>
      <c r="R3836" s="5">
        <v>321137.89</v>
      </c>
      <c r="S3836" s="5">
        <f>#REF!-#REF!</f>
        <v>-165232.62</v>
      </c>
      <c r="T3836" s="36">
        <f t="shared" si="59"/>
        <v>-0.33972581931416901</v>
      </c>
    </row>
    <row r="3837" spans="1:20" x14ac:dyDescent="0.2">
      <c r="A3837" s="25" t="s">
        <v>40</v>
      </c>
      <c r="B3837" s="25" t="s">
        <v>201</v>
      </c>
      <c r="C3837" s="25" t="s">
        <v>31</v>
      </c>
      <c r="D3837" s="25" t="s">
        <v>23</v>
      </c>
      <c r="E3837" s="25" t="s">
        <v>1918</v>
      </c>
      <c r="F3837" s="2">
        <v>41151</v>
      </c>
      <c r="G3837" s="23" t="str">
        <f>TEXT(Table2[[#This Row],[Order-Date]],"mmm")</f>
        <v>Aug</v>
      </c>
      <c r="H3837">
        <v>2012</v>
      </c>
      <c r="I3837">
        <v>392718589</v>
      </c>
      <c r="J3837" s="2">
        <v>41252</v>
      </c>
      <c r="K3837" s="23">
        <f>WEEKDAY(#REF!,1)</f>
        <v>1</v>
      </c>
      <c r="L3837" s="25">
        <f>IF(#REF!&gt;=#REF!,#REF!-#REF!,"")</f>
        <v>101</v>
      </c>
      <c r="M3837" s="4">
        <v>3012</v>
      </c>
      <c r="N3837" s="5">
        <v>47.45</v>
      </c>
      <c r="O3837" s="5">
        <v>31.79</v>
      </c>
      <c r="P3837" s="5">
        <v>15.66</v>
      </c>
      <c r="Q3837" s="5">
        <f>#REF!*#REF!</f>
        <v>95751.48</v>
      </c>
      <c r="R3837" s="5">
        <v>47167.92</v>
      </c>
      <c r="S3837" s="5">
        <f>#REF!-#REF!</f>
        <v>-48583.56</v>
      </c>
      <c r="T3837" s="36">
        <f t="shared" si="59"/>
        <v>-0.50739226171752105</v>
      </c>
    </row>
    <row r="3838" spans="1:20" x14ac:dyDescent="0.2">
      <c r="A3838" s="25" t="s">
        <v>29</v>
      </c>
      <c r="B3838" s="25" t="s">
        <v>202</v>
      </c>
      <c r="C3838" s="25" t="s">
        <v>39</v>
      </c>
      <c r="D3838" s="25" t="s">
        <v>27</v>
      </c>
      <c r="E3838" s="25" t="s">
        <v>1918</v>
      </c>
      <c r="F3838" s="2">
        <v>41764</v>
      </c>
      <c r="G3838" s="23" t="str">
        <f>TEXT(Table2[[#This Row],[Order-Date]],"mmm")</f>
        <v>May</v>
      </c>
      <c r="H3838">
        <v>2014</v>
      </c>
      <c r="I3838">
        <v>309655511</v>
      </c>
      <c r="J3838" s="2">
        <v>41780</v>
      </c>
      <c r="K3838" s="23">
        <f>WEEKDAY(#REF!,1)</f>
        <v>4</v>
      </c>
      <c r="L3838" s="25">
        <f>IF(#REF!&gt;=#REF!,#REF!-#REF!,"")</f>
        <v>16</v>
      </c>
      <c r="M3838" s="4">
        <v>2802</v>
      </c>
      <c r="N3838" s="5">
        <v>81.73</v>
      </c>
      <c r="O3838" s="5">
        <v>56.67</v>
      </c>
      <c r="P3838" s="5">
        <v>25.06</v>
      </c>
      <c r="Q3838" s="5">
        <f>#REF!*#REF!</f>
        <v>158789.34</v>
      </c>
      <c r="R3838" s="5">
        <v>70218.12</v>
      </c>
      <c r="S3838" s="5">
        <f>#REF!-#REF!</f>
        <v>-88571.22</v>
      </c>
      <c r="T3838" s="36">
        <f t="shared" si="59"/>
        <v>-0.55779071819304704</v>
      </c>
    </row>
    <row r="3839" spans="1:20" x14ac:dyDescent="0.2">
      <c r="A3839" s="25" t="s">
        <v>29</v>
      </c>
      <c r="B3839" s="25" t="s">
        <v>76</v>
      </c>
      <c r="C3839" s="25" t="s">
        <v>56</v>
      </c>
      <c r="D3839" s="25" t="s">
        <v>27</v>
      </c>
      <c r="E3839" s="25" t="s">
        <v>1915</v>
      </c>
      <c r="F3839" s="2">
        <v>40530</v>
      </c>
      <c r="G3839" s="23" t="str">
        <f>TEXT(Table2[[#This Row],[Order-Date]],"mmm")</f>
        <v>Dec</v>
      </c>
      <c r="H3839">
        <v>2010</v>
      </c>
      <c r="I3839">
        <v>469129359</v>
      </c>
      <c r="J3839" s="2">
        <v>40569</v>
      </c>
      <c r="K3839" s="23">
        <f>WEEKDAY(#REF!,1)</f>
        <v>4</v>
      </c>
      <c r="L3839" s="25">
        <f>IF(#REF!&gt;=#REF!,#REF!-#REF!,"")</f>
        <v>39</v>
      </c>
      <c r="M3839" s="4">
        <v>4657</v>
      </c>
      <c r="N3839" s="5">
        <v>421.89</v>
      </c>
      <c r="O3839" s="5">
        <v>364.69</v>
      </c>
      <c r="P3839" s="5">
        <v>57.2</v>
      </c>
      <c r="Q3839" s="5">
        <f>#REF!*#REF!</f>
        <v>1698361.33</v>
      </c>
      <c r="R3839" s="5">
        <v>266380.40000000002</v>
      </c>
      <c r="S3839" s="5">
        <f>#REF!-#REF!</f>
        <v>-1431980.93</v>
      </c>
      <c r="T3839" s="36">
        <f t="shared" si="59"/>
        <v>-0.84315445995228799</v>
      </c>
    </row>
    <row r="3840" spans="1:20" x14ac:dyDescent="0.2">
      <c r="A3840" s="25" t="s">
        <v>46</v>
      </c>
      <c r="B3840" s="25" t="s">
        <v>171</v>
      </c>
      <c r="C3840" s="25" t="s">
        <v>56</v>
      </c>
      <c r="D3840" s="25" t="s">
        <v>27</v>
      </c>
      <c r="E3840" s="25" t="s">
        <v>1917</v>
      </c>
      <c r="F3840" s="2">
        <v>42565</v>
      </c>
      <c r="G3840" s="23" t="str">
        <f>TEXT(Table2[[#This Row],[Order-Date]],"mmm")</f>
        <v>Jul</v>
      </c>
      <c r="H3840">
        <v>2016</v>
      </c>
      <c r="I3840">
        <v>825876462</v>
      </c>
      <c r="J3840" s="2">
        <v>42579</v>
      </c>
      <c r="K3840" s="23">
        <f>WEEKDAY(#REF!,1)</f>
        <v>5</v>
      </c>
      <c r="L3840" s="25">
        <f>IF(#REF!&gt;=#REF!,#REF!-#REF!,"")</f>
        <v>14</v>
      </c>
      <c r="M3840" s="4">
        <v>4053</v>
      </c>
      <c r="N3840" s="5">
        <v>421.89</v>
      </c>
      <c r="O3840" s="5">
        <v>364.69</v>
      </c>
      <c r="P3840" s="5">
        <v>57.2</v>
      </c>
      <c r="Q3840" s="5">
        <f>#REF!*#REF!</f>
        <v>1478088.57</v>
      </c>
      <c r="R3840" s="5">
        <v>231831.6</v>
      </c>
      <c r="S3840" s="5">
        <f>#REF!-#REF!</f>
        <v>-1246256.97</v>
      </c>
      <c r="T3840" s="36">
        <f t="shared" si="59"/>
        <v>-0.84315445995228799</v>
      </c>
    </row>
    <row r="3841" spans="1:20" x14ac:dyDescent="0.2">
      <c r="A3841" s="25" t="s">
        <v>32</v>
      </c>
      <c r="B3841" s="25" t="s">
        <v>209</v>
      </c>
      <c r="C3841" s="25" t="s">
        <v>42</v>
      </c>
      <c r="D3841" s="25" t="s">
        <v>27</v>
      </c>
      <c r="E3841" s="25" t="s">
        <v>1915</v>
      </c>
      <c r="F3841" s="2">
        <v>40930</v>
      </c>
      <c r="G3841" s="23" t="str">
        <f>TEXT(Table2[[#This Row],[Order-Date]],"mmm")</f>
        <v>Jan</v>
      </c>
      <c r="H3841">
        <v>2012</v>
      </c>
      <c r="I3841">
        <v>504945647</v>
      </c>
      <c r="J3841" s="2">
        <v>40970</v>
      </c>
      <c r="K3841" s="23">
        <f>WEEKDAY(#REF!,1)</f>
        <v>6</v>
      </c>
      <c r="L3841" s="25">
        <f>IF(#REF!&gt;=#REF!,#REF!-#REF!,"")</f>
        <v>40</v>
      </c>
      <c r="M3841" s="4">
        <v>3493</v>
      </c>
      <c r="N3841" s="5">
        <v>109.28</v>
      </c>
      <c r="O3841" s="5">
        <v>35.840000000000003</v>
      </c>
      <c r="P3841" s="5">
        <v>73.44</v>
      </c>
      <c r="Q3841" s="5">
        <f>#REF!*#REF!</f>
        <v>125189.12</v>
      </c>
      <c r="R3841" s="5">
        <v>256525.92</v>
      </c>
      <c r="S3841" s="5">
        <f>#REF!-#REF!</f>
        <v>131336.79999999999</v>
      </c>
      <c r="T3841" s="36">
        <f t="shared" si="59"/>
        <v>1.0491071428571399</v>
      </c>
    </row>
    <row r="3842" spans="1:20" x14ac:dyDescent="0.2">
      <c r="A3842" s="25" t="s">
        <v>29</v>
      </c>
      <c r="B3842" s="25" t="s">
        <v>138</v>
      </c>
      <c r="C3842" s="25" t="s">
        <v>26</v>
      </c>
      <c r="D3842" s="25" t="s">
        <v>23</v>
      </c>
      <c r="E3842" s="25" t="s">
        <v>1916</v>
      </c>
      <c r="F3842" s="2">
        <v>42902</v>
      </c>
      <c r="G3842" s="23" t="str">
        <f>TEXT(Table2[[#This Row],[Order-Date]],"mmm")</f>
        <v>Jun</v>
      </c>
      <c r="H3842">
        <v>2017</v>
      </c>
      <c r="I3842">
        <v>951698243</v>
      </c>
      <c r="J3842" s="2">
        <v>42801</v>
      </c>
      <c r="K3842" s="23">
        <f>WEEKDAY(#REF!,1)</f>
        <v>3</v>
      </c>
      <c r="L3842" s="25" t="str">
        <f>IF(#REF!&gt;=#REF!,#REF!-#REF!,"")</f>
        <v/>
      </c>
      <c r="M3842" s="4">
        <v>7514</v>
      </c>
      <c r="N3842" s="5">
        <v>152.58000000000001</v>
      </c>
      <c r="O3842" s="5">
        <v>97.44</v>
      </c>
      <c r="P3842" s="5">
        <v>55.14</v>
      </c>
      <c r="Q3842" s="5">
        <f>#REF!*#REF!</f>
        <v>732164.16</v>
      </c>
      <c r="R3842" s="5">
        <v>414321.96</v>
      </c>
      <c r="S3842" s="5">
        <f>#REF!-#REF!</f>
        <v>-317842.2</v>
      </c>
      <c r="T3842" s="36">
        <f t="shared" si="59"/>
        <v>-0.43411330049261099</v>
      </c>
    </row>
    <row r="3843" spans="1:20" x14ac:dyDescent="0.2">
      <c r="A3843" s="25" t="s">
        <v>29</v>
      </c>
      <c r="B3843" s="25" t="s">
        <v>126</v>
      </c>
      <c r="C3843" s="25" t="s">
        <v>26</v>
      </c>
      <c r="D3843" s="25" t="s">
        <v>23</v>
      </c>
      <c r="E3843" s="25" t="s">
        <v>1916</v>
      </c>
      <c r="F3843" s="2">
        <v>40935</v>
      </c>
      <c r="G3843" s="23" t="str">
        <f>TEXT(Table2[[#This Row],[Order-Date]],"mmm")</f>
        <v>Jan</v>
      </c>
      <c r="H3843">
        <v>2012</v>
      </c>
      <c r="I3843">
        <v>981808078</v>
      </c>
      <c r="J3843" s="2">
        <v>40936</v>
      </c>
      <c r="K3843" s="23">
        <f>WEEKDAY(#REF!,1)</f>
        <v>7</v>
      </c>
      <c r="L3843" s="25">
        <f>IF(#REF!&gt;=#REF!,#REF!-#REF!,"")</f>
        <v>1</v>
      </c>
      <c r="M3843" s="4">
        <v>7683</v>
      </c>
      <c r="N3843" s="5">
        <v>152.58000000000001</v>
      </c>
      <c r="O3843" s="5">
        <v>97.44</v>
      </c>
      <c r="P3843" s="5">
        <v>55.14</v>
      </c>
      <c r="Q3843" s="5">
        <f>#REF!*#REF!</f>
        <v>748631.52</v>
      </c>
      <c r="R3843" s="5">
        <v>423640.62</v>
      </c>
      <c r="S3843" s="5">
        <f>#REF!-#REF!</f>
        <v>-324990.90000000002</v>
      </c>
      <c r="T3843" s="36">
        <f t="shared" ref="T3843:T3906" si="60">S3843/Q3843</f>
        <v>-0.43411330049261099</v>
      </c>
    </row>
    <row r="3844" spans="1:20" x14ac:dyDescent="0.2">
      <c r="A3844" s="25" t="s">
        <v>59</v>
      </c>
      <c r="B3844" s="25" t="s">
        <v>148</v>
      </c>
      <c r="C3844" s="25" t="s">
        <v>65</v>
      </c>
      <c r="D3844" s="25" t="s">
        <v>23</v>
      </c>
      <c r="E3844" s="25" t="s">
        <v>1917</v>
      </c>
      <c r="F3844" s="2">
        <v>41793</v>
      </c>
      <c r="G3844" s="23" t="str">
        <f>TEXT(Table2[[#This Row],[Order-Date]],"mmm")</f>
        <v>Jun</v>
      </c>
      <c r="H3844">
        <v>2014</v>
      </c>
      <c r="I3844">
        <v>831261479</v>
      </c>
      <c r="J3844" s="2">
        <v>41854</v>
      </c>
      <c r="K3844" s="23">
        <f>WEEKDAY(#REF!,1)</f>
        <v>1</v>
      </c>
      <c r="L3844" s="25">
        <f>IF(#REF!&gt;=#REF!,#REF!-#REF!,"")</f>
        <v>61</v>
      </c>
      <c r="M3844" s="4">
        <v>7599</v>
      </c>
      <c r="N3844" s="5">
        <v>9.33</v>
      </c>
      <c r="O3844" s="5">
        <v>6.92</v>
      </c>
      <c r="P3844" s="5">
        <v>2.41</v>
      </c>
      <c r="Q3844" s="5">
        <f>#REF!*#REF!</f>
        <v>52585.08</v>
      </c>
      <c r="R3844" s="5">
        <v>18313.59</v>
      </c>
      <c r="S3844" s="5">
        <f>#REF!-#REF!</f>
        <v>-34271.49</v>
      </c>
      <c r="T3844" s="36">
        <f t="shared" si="60"/>
        <v>-0.65173410404624299</v>
      </c>
    </row>
    <row r="3845" spans="1:20" x14ac:dyDescent="0.2">
      <c r="A3845" s="25" t="s">
        <v>32</v>
      </c>
      <c r="B3845" s="25" t="s">
        <v>210</v>
      </c>
      <c r="C3845" s="25" t="s">
        <v>26</v>
      </c>
      <c r="D3845" s="25" t="s">
        <v>27</v>
      </c>
      <c r="E3845" s="25" t="s">
        <v>1918</v>
      </c>
      <c r="F3845" s="2">
        <v>42559</v>
      </c>
      <c r="G3845" s="23" t="str">
        <f>TEXT(Table2[[#This Row],[Order-Date]],"mmm")</f>
        <v>Jul</v>
      </c>
      <c r="H3845">
        <v>2016</v>
      </c>
      <c r="I3845">
        <v>806357276</v>
      </c>
      <c r="J3845" s="2">
        <v>42631</v>
      </c>
      <c r="K3845" s="23">
        <f>WEEKDAY(#REF!,1)</f>
        <v>1</v>
      </c>
      <c r="L3845" s="25">
        <f>IF(#REF!&gt;=#REF!,#REF!-#REF!,"")</f>
        <v>72</v>
      </c>
      <c r="M3845" s="4">
        <v>7892</v>
      </c>
      <c r="N3845" s="5">
        <v>152.58000000000001</v>
      </c>
      <c r="O3845" s="5">
        <v>97.44</v>
      </c>
      <c r="P3845" s="5">
        <v>55.14</v>
      </c>
      <c r="Q3845" s="5">
        <f>#REF!*#REF!</f>
        <v>768996.48</v>
      </c>
      <c r="R3845" s="5">
        <v>435164.88</v>
      </c>
      <c r="S3845" s="5">
        <f>#REF!-#REF!</f>
        <v>-333831.59999999998</v>
      </c>
      <c r="T3845" s="36">
        <f t="shared" si="60"/>
        <v>-0.43411330049261099</v>
      </c>
    </row>
    <row r="3846" spans="1:20" x14ac:dyDescent="0.2">
      <c r="A3846" s="25" t="s">
        <v>29</v>
      </c>
      <c r="B3846" s="25" t="s">
        <v>130</v>
      </c>
      <c r="C3846" s="25" t="s">
        <v>34</v>
      </c>
      <c r="D3846" s="25" t="s">
        <v>23</v>
      </c>
      <c r="E3846" s="25" t="s">
        <v>1915</v>
      </c>
      <c r="F3846" s="2">
        <v>41360</v>
      </c>
      <c r="G3846" s="23" t="str">
        <f>TEXT(Table2[[#This Row],[Order-Date]],"mmm")</f>
        <v>Mar</v>
      </c>
      <c r="H3846">
        <v>2013</v>
      </c>
      <c r="I3846">
        <v>833706796</v>
      </c>
      <c r="J3846" s="2">
        <v>41337</v>
      </c>
      <c r="K3846" s="23">
        <f>WEEKDAY(#REF!,1)</f>
        <v>2</v>
      </c>
      <c r="L3846" s="25" t="str">
        <f>IF(#REF!&gt;=#REF!,#REF!-#REF!,"")</f>
        <v/>
      </c>
      <c r="M3846" s="4">
        <v>1223</v>
      </c>
      <c r="N3846" s="5">
        <v>205.7</v>
      </c>
      <c r="O3846" s="5">
        <v>117.11</v>
      </c>
      <c r="P3846" s="5">
        <v>88.59</v>
      </c>
      <c r="Q3846" s="5">
        <f>#REF!*#REF!</f>
        <v>143225.53</v>
      </c>
      <c r="R3846" s="5">
        <v>108345.57</v>
      </c>
      <c r="S3846" s="5">
        <f>#REF!-#REF!</f>
        <v>-34879.96</v>
      </c>
      <c r="T3846" s="36">
        <f t="shared" si="60"/>
        <v>-0.24353172231235601</v>
      </c>
    </row>
    <row r="3847" spans="1:20" x14ac:dyDescent="0.2">
      <c r="A3847" s="25" t="s">
        <v>40</v>
      </c>
      <c r="B3847" s="25" t="s">
        <v>140</v>
      </c>
      <c r="C3847" s="25" t="s">
        <v>56</v>
      </c>
      <c r="D3847" s="25" t="s">
        <v>27</v>
      </c>
      <c r="E3847" s="25" t="s">
        <v>1918</v>
      </c>
      <c r="F3847" s="2">
        <v>40326</v>
      </c>
      <c r="G3847" s="23" t="str">
        <f>TEXT(Table2[[#This Row],[Order-Date]],"mmm")</f>
        <v>May</v>
      </c>
      <c r="H3847">
        <v>2010</v>
      </c>
      <c r="I3847">
        <v>910233867</v>
      </c>
      <c r="J3847" s="2">
        <v>40351</v>
      </c>
      <c r="K3847" s="23">
        <f>WEEKDAY(#REF!,1)</f>
        <v>3</v>
      </c>
      <c r="L3847" s="25">
        <f>IF(#REF!&gt;=#REF!,#REF!-#REF!,"")</f>
        <v>25</v>
      </c>
      <c r="M3847" s="4">
        <v>7283</v>
      </c>
      <c r="N3847" s="5">
        <v>421.89</v>
      </c>
      <c r="O3847" s="5">
        <v>364.69</v>
      </c>
      <c r="P3847" s="5">
        <v>57.2</v>
      </c>
      <c r="Q3847" s="5">
        <f>#REF!*#REF!</f>
        <v>2656037.27</v>
      </c>
      <c r="R3847" s="5">
        <v>416587.6</v>
      </c>
      <c r="S3847" s="5">
        <f>#REF!-#REF!</f>
        <v>-2239449.67</v>
      </c>
      <c r="T3847" s="36">
        <f t="shared" si="60"/>
        <v>-0.84315445995228799</v>
      </c>
    </row>
    <row r="3848" spans="1:20" x14ac:dyDescent="0.2">
      <c r="A3848" s="25" t="s">
        <v>20</v>
      </c>
      <c r="B3848" s="25" t="s">
        <v>61</v>
      </c>
      <c r="C3848" s="25" t="s">
        <v>56</v>
      </c>
      <c r="D3848" s="25" t="s">
        <v>27</v>
      </c>
      <c r="E3848" s="25" t="s">
        <v>1915</v>
      </c>
      <c r="F3848" s="2">
        <v>42184</v>
      </c>
      <c r="G3848" s="23" t="str">
        <f>TEXT(Table2[[#This Row],[Order-Date]],"mmm")</f>
        <v>Jun</v>
      </c>
      <c r="H3848">
        <v>2015</v>
      </c>
      <c r="I3848">
        <v>653174817</v>
      </c>
      <c r="J3848" s="2">
        <v>42043</v>
      </c>
      <c r="K3848" s="23">
        <f>WEEKDAY(#REF!,1)</f>
        <v>1</v>
      </c>
      <c r="L3848" s="25" t="str">
        <f>IF(#REF!&gt;=#REF!,#REF!-#REF!,"")</f>
        <v/>
      </c>
      <c r="M3848" s="4">
        <v>7798</v>
      </c>
      <c r="N3848" s="5">
        <v>421.89</v>
      </c>
      <c r="O3848" s="5">
        <v>364.69</v>
      </c>
      <c r="P3848" s="5">
        <v>57.2</v>
      </c>
      <c r="Q3848" s="5">
        <f>#REF!*#REF!</f>
        <v>2843852.62</v>
      </c>
      <c r="R3848" s="5">
        <v>446045.6</v>
      </c>
      <c r="S3848" s="5">
        <f>#REF!-#REF!</f>
        <v>-2397807.02</v>
      </c>
      <c r="T3848" s="36">
        <f t="shared" si="60"/>
        <v>-0.84315445995228799</v>
      </c>
    </row>
    <row r="3849" spans="1:20" x14ac:dyDescent="0.2">
      <c r="A3849" s="25" t="s">
        <v>29</v>
      </c>
      <c r="B3849" s="25" t="s">
        <v>202</v>
      </c>
      <c r="C3849" s="25" t="s">
        <v>49</v>
      </c>
      <c r="D3849" s="25" t="s">
        <v>23</v>
      </c>
      <c r="E3849" s="25" t="s">
        <v>1917</v>
      </c>
      <c r="F3849" s="2">
        <v>40427</v>
      </c>
      <c r="G3849" s="23" t="str">
        <f>TEXT(Table2[[#This Row],[Order-Date]],"mmm")</f>
        <v>Sep</v>
      </c>
      <c r="H3849">
        <v>2010</v>
      </c>
      <c r="I3849">
        <v>650078475</v>
      </c>
      <c r="J3849" s="2">
        <v>40347</v>
      </c>
      <c r="K3849" s="23">
        <f>WEEKDAY(#REF!,1)</f>
        <v>6</v>
      </c>
      <c r="L3849" s="25" t="str">
        <f>IF(#REF!&gt;=#REF!,#REF!-#REF!,"")</f>
        <v/>
      </c>
      <c r="M3849" s="4">
        <v>1522</v>
      </c>
      <c r="N3849" s="5">
        <v>651.21</v>
      </c>
      <c r="O3849" s="5">
        <v>524.96</v>
      </c>
      <c r="P3849" s="5">
        <v>126.25</v>
      </c>
      <c r="Q3849" s="5">
        <f>#REF!*#REF!</f>
        <v>798989.12</v>
      </c>
      <c r="R3849" s="5">
        <v>192152.5</v>
      </c>
      <c r="S3849" s="5">
        <f>#REF!-#REF!</f>
        <v>-606836.62</v>
      </c>
      <c r="T3849" s="36">
        <f t="shared" si="60"/>
        <v>-0.75950548613227697</v>
      </c>
    </row>
    <row r="3850" spans="1:20" x14ac:dyDescent="0.2">
      <c r="A3850" s="25" t="s">
        <v>46</v>
      </c>
      <c r="B3850" s="25" t="s">
        <v>175</v>
      </c>
      <c r="C3850" s="25" t="s">
        <v>49</v>
      </c>
      <c r="D3850" s="25" t="s">
        <v>23</v>
      </c>
      <c r="E3850" s="25" t="s">
        <v>1916</v>
      </c>
      <c r="F3850" s="2">
        <v>42413</v>
      </c>
      <c r="G3850" s="23" t="str">
        <f>TEXT(Table2[[#This Row],[Order-Date]],"mmm")</f>
        <v>Feb</v>
      </c>
      <c r="H3850">
        <v>2016</v>
      </c>
      <c r="I3850">
        <v>208806169</v>
      </c>
      <c r="J3850" s="2">
        <v>42458</v>
      </c>
      <c r="K3850" s="23">
        <f>WEEKDAY(#REF!,1)</f>
        <v>3</v>
      </c>
      <c r="L3850" s="25">
        <f>IF(#REF!&gt;=#REF!,#REF!-#REF!,"")</f>
        <v>45</v>
      </c>
      <c r="M3850" s="4">
        <v>9240</v>
      </c>
      <c r="N3850" s="5">
        <v>651.21</v>
      </c>
      <c r="O3850" s="5">
        <v>524.96</v>
      </c>
      <c r="P3850" s="5">
        <v>126.25</v>
      </c>
      <c r="Q3850" s="5">
        <f>#REF!*#REF!</f>
        <v>4850630.4000000004</v>
      </c>
      <c r="R3850" s="5">
        <v>1166550</v>
      </c>
      <c r="S3850" s="5">
        <f>#REF!-#REF!</f>
        <v>-3684080.4</v>
      </c>
      <c r="T3850" s="36">
        <f t="shared" si="60"/>
        <v>-0.75950548613227697</v>
      </c>
    </row>
    <row r="3851" spans="1:20" x14ac:dyDescent="0.2">
      <c r="A3851" s="25" t="s">
        <v>29</v>
      </c>
      <c r="B3851" s="25" t="s">
        <v>181</v>
      </c>
      <c r="C3851" s="25" t="s">
        <v>26</v>
      </c>
      <c r="D3851" s="25" t="s">
        <v>27</v>
      </c>
      <c r="E3851" s="25" t="s">
        <v>1917</v>
      </c>
      <c r="F3851" s="2">
        <v>41209</v>
      </c>
      <c r="G3851" s="23" t="str">
        <f>TEXT(Table2[[#This Row],[Order-Date]],"mmm")</f>
        <v>Oct</v>
      </c>
      <c r="H3851">
        <v>2012</v>
      </c>
      <c r="I3851">
        <v>507531726</v>
      </c>
      <c r="J3851" s="2">
        <v>41224</v>
      </c>
      <c r="K3851" s="23">
        <f>WEEKDAY(#REF!,1)</f>
        <v>1</v>
      </c>
      <c r="L3851" s="25">
        <f>IF(#REF!&gt;=#REF!,#REF!-#REF!,"")</f>
        <v>15</v>
      </c>
      <c r="M3851" s="4">
        <v>8771</v>
      </c>
      <c r="N3851" s="5">
        <v>152.58000000000001</v>
      </c>
      <c r="O3851" s="5">
        <v>97.44</v>
      </c>
      <c r="P3851" s="5">
        <v>55.14</v>
      </c>
      <c r="Q3851" s="5">
        <f>#REF!*#REF!</f>
        <v>854646.24</v>
      </c>
      <c r="R3851" s="5">
        <v>483632.94</v>
      </c>
      <c r="S3851" s="5">
        <f>#REF!-#REF!</f>
        <v>-371013.3</v>
      </c>
      <c r="T3851" s="36">
        <f t="shared" si="60"/>
        <v>-0.43411330049261099</v>
      </c>
    </row>
    <row r="3852" spans="1:20" x14ac:dyDescent="0.2">
      <c r="A3852" s="25" t="s">
        <v>29</v>
      </c>
      <c r="B3852" s="25" t="s">
        <v>100</v>
      </c>
      <c r="C3852" s="25" t="s">
        <v>39</v>
      </c>
      <c r="D3852" s="25" t="s">
        <v>23</v>
      </c>
      <c r="E3852" s="25" t="s">
        <v>1918</v>
      </c>
      <c r="F3852" s="2">
        <v>41185</v>
      </c>
      <c r="G3852" s="23" t="str">
        <f>TEXT(Table2[[#This Row],[Order-Date]],"mmm")</f>
        <v>Oct</v>
      </c>
      <c r="H3852">
        <v>2012</v>
      </c>
      <c r="I3852">
        <v>544741475</v>
      </c>
      <c r="J3852" s="2">
        <v>40993</v>
      </c>
      <c r="K3852" s="23">
        <f>WEEKDAY(#REF!,1)</f>
        <v>1</v>
      </c>
      <c r="L3852" s="25" t="str">
        <f>IF(#REF!&gt;=#REF!,#REF!-#REF!,"")</f>
        <v/>
      </c>
      <c r="M3852" s="4">
        <v>9963</v>
      </c>
      <c r="N3852" s="5">
        <v>81.73</v>
      </c>
      <c r="O3852" s="5">
        <v>56.67</v>
      </c>
      <c r="P3852" s="5">
        <v>25.06</v>
      </c>
      <c r="Q3852" s="5">
        <f>#REF!*#REF!</f>
        <v>564603.21</v>
      </c>
      <c r="R3852" s="5">
        <v>249672.78</v>
      </c>
      <c r="S3852" s="5">
        <f>#REF!-#REF!</f>
        <v>-314930.43</v>
      </c>
      <c r="T3852" s="36">
        <f t="shared" si="60"/>
        <v>-0.55779071819304704</v>
      </c>
    </row>
    <row r="3853" spans="1:20" x14ac:dyDescent="0.2">
      <c r="A3853" s="25" t="s">
        <v>37</v>
      </c>
      <c r="B3853" s="25" t="s">
        <v>50</v>
      </c>
      <c r="C3853" s="25" t="s">
        <v>42</v>
      </c>
      <c r="D3853" s="25" t="s">
        <v>23</v>
      </c>
      <c r="E3853" s="25" t="s">
        <v>1915</v>
      </c>
      <c r="F3853" s="2">
        <v>42215</v>
      </c>
      <c r="G3853" s="23" t="str">
        <f>TEXT(Table2[[#This Row],[Order-Date]],"mmm")</f>
        <v>Jul</v>
      </c>
      <c r="H3853">
        <v>2015</v>
      </c>
      <c r="I3853">
        <v>289234244</v>
      </c>
      <c r="J3853" s="2">
        <v>42240</v>
      </c>
      <c r="K3853" s="23">
        <f>WEEKDAY(#REF!,1)</f>
        <v>2</v>
      </c>
      <c r="L3853" s="25">
        <f>IF(#REF!&gt;=#REF!,#REF!-#REF!,"")</f>
        <v>25</v>
      </c>
      <c r="M3853" s="4">
        <v>9695</v>
      </c>
      <c r="N3853" s="5">
        <v>109.28</v>
      </c>
      <c r="O3853" s="5">
        <v>35.840000000000003</v>
      </c>
      <c r="P3853" s="5">
        <v>73.44</v>
      </c>
      <c r="Q3853" s="5">
        <f>#REF!*#REF!</f>
        <v>347468.79999999999</v>
      </c>
      <c r="R3853" s="5">
        <v>712000.8</v>
      </c>
      <c r="S3853" s="5">
        <f>#REF!-#REF!</f>
        <v>364532</v>
      </c>
      <c r="T3853" s="36">
        <f t="shared" si="60"/>
        <v>1.0491071428571399</v>
      </c>
    </row>
    <row r="3854" spans="1:20" x14ac:dyDescent="0.2">
      <c r="A3854" s="25" t="s">
        <v>37</v>
      </c>
      <c r="B3854" s="25" t="s">
        <v>48</v>
      </c>
      <c r="C3854" s="25" t="s">
        <v>65</v>
      </c>
      <c r="D3854" s="25" t="s">
        <v>23</v>
      </c>
      <c r="E3854" s="25" t="s">
        <v>1918</v>
      </c>
      <c r="F3854" s="2">
        <v>40268</v>
      </c>
      <c r="G3854" s="23" t="str">
        <f>TEXT(Table2[[#This Row],[Order-Date]],"mmm")</f>
        <v>Mar</v>
      </c>
      <c r="H3854">
        <v>2010</v>
      </c>
      <c r="I3854">
        <v>230121362</v>
      </c>
      <c r="J3854" s="2">
        <v>40334</v>
      </c>
      <c r="K3854" s="23">
        <f>WEEKDAY(#REF!,1)</f>
        <v>7</v>
      </c>
      <c r="L3854" s="25">
        <f>IF(#REF!&gt;=#REF!,#REF!-#REF!,"")</f>
        <v>66</v>
      </c>
      <c r="M3854" s="4">
        <v>6880</v>
      </c>
      <c r="N3854" s="5">
        <v>9.33</v>
      </c>
      <c r="O3854" s="5">
        <v>6.92</v>
      </c>
      <c r="P3854" s="5">
        <v>2.41</v>
      </c>
      <c r="Q3854" s="5">
        <f>#REF!*#REF!</f>
        <v>47609.599999999999</v>
      </c>
      <c r="R3854" s="5">
        <v>16580.8</v>
      </c>
      <c r="S3854" s="5">
        <f>#REF!-#REF!</f>
        <v>-31028.799999999999</v>
      </c>
      <c r="T3854" s="36">
        <f t="shared" si="60"/>
        <v>-0.65173410404624299</v>
      </c>
    </row>
    <row r="3855" spans="1:20" x14ac:dyDescent="0.2">
      <c r="A3855" s="25" t="s">
        <v>29</v>
      </c>
      <c r="B3855" s="25" t="s">
        <v>187</v>
      </c>
      <c r="C3855" s="25" t="s">
        <v>22</v>
      </c>
      <c r="D3855" s="25" t="s">
        <v>23</v>
      </c>
      <c r="E3855" s="25" t="s">
        <v>1917</v>
      </c>
      <c r="F3855" s="2">
        <v>40558</v>
      </c>
      <c r="G3855" s="23" t="str">
        <f>TEXT(Table2[[#This Row],[Order-Date]],"mmm")</f>
        <v>Jan</v>
      </c>
      <c r="H3855">
        <v>2011</v>
      </c>
      <c r="I3855">
        <v>926826655</v>
      </c>
      <c r="J3855" s="2">
        <v>40590</v>
      </c>
      <c r="K3855" s="23">
        <f>WEEKDAY(#REF!,1)</f>
        <v>4</v>
      </c>
      <c r="L3855" s="25">
        <f>IF(#REF!&gt;=#REF!,#REF!-#REF!,"")</f>
        <v>32</v>
      </c>
      <c r="M3855" s="4">
        <v>7458</v>
      </c>
      <c r="N3855" s="5">
        <v>255.28</v>
      </c>
      <c r="O3855" s="5">
        <v>159.41999999999999</v>
      </c>
      <c r="P3855" s="5">
        <v>95.86</v>
      </c>
      <c r="Q3855" s="5">
        <f>#REF!*#REF!</f>
        <v>1188954.3600000001</v>
      </c>
      <c r="R3855" s="5">
        <v>714923.88</v>
      </c>
      <c r="S3855" s="5">
        <f>#REF!-#REF!</f>
        <v>-474030.48</v>
      </c>
      <c r="T3855" s="36">
        <f t="shared" si="60"/>
        <v>-0.39869527035503699</v>
      </c>
    </row>
    <row r="3856" spans="1:20" x14ac:dyDescent="0.2">
      <c r="A3856" s="25" t="s">
        <v>29</v>
      </c>
      <c r="B3856" s="25" t="s">
        <v>30</v>
      </c>
      <c r="C3856" s="25" t="s">
        <v>85</v>
      </c>
      <c r="D3856" s="25" t="s">
        <v>23</v>
      </c>
      <c r="E3856" s="25" t="s">
        <v>1916</v>
      </c>
      <c r="F3856" s="2">
        <v>40595</v>
      </c>
      <c r="G3856" s="23" t="str">
        <f>TEXT(Table2[[#This Row],[Order-Date]],"mmm")</f>
        <v>Feb</v>
      </c>
      <c r="H3856">
        <v>2011</v>
      </c>
      <c r="I3856">
        <v>759086453</v>
      </c>
      <c r="J3856" s="2">
        <v>40601</v>
      </c>
      <c r="K3856" s="23">
        <f>WEEKDAY(#REF!,1)</f>
        <v>1</v>
      </c>
      <c r="L3856" s="25">
        <f>IF(#REF!&gt;=#REF!,#REF!-#REF!,"")</f>
        <v>6</v>
      </c>
      <c r="M3856" s="4">
        <v>9405</v>
      </c>
      <c r="N3856" s="5">
        <v>668.27</v>
      </c>
      <c r="O3856" s="5">
        <v>502.54</v>
      </c>
      <c r="P3856" s="5">
        <v>165.73</v>
      </c>
      <c r="Q3856" s="5">
        <f>#REF!*#REF!</f>
        <v>4726388.7</v>
      </c>
      <c r="R3856" s="5">
        <v>1558690.65</v>
      </c>
      <c r="S3856" s="5">
        <f>#REF!-#REF!</f>
        <v>-3167698.05</v>
      </c>
      <c r="T3856" s="36">
        <f t="shared" si="60"/>
        <v>-0.67021530624427905</v>
      </c>
    </row>
    <row r="3857" spans="1:20" x14ac:dyDescent="0.2">
      <c r="A3857" s="25" t="s">
        <v>37</v>
      </c>
      <c r="B3857" s="25" t="s">
        <v>106</v>
      </c>
      <c r="C3857" s="25" t="s">
        <v>34</v>
      </c>
      <c r="D3857" s="25" t="s">
        <v>23</v>
      </c>
      <c r="E3857" s="25" t="s">
        <v>1916</v>
      </c>
      <c r="F3857" s="2">
        <v>42429</v>
      </c>
      <c r="G3857" s="23" t="str">
        <f>TEXT(Table2[[#This Row],[Order-Date]],"mmm")</f>
        <v>Feb</v>
      </c>
      <c r="H3857">
        <v>2016</v>
      </c>
      <c r="I3857">
        <v>876949584</v>
      </c>
      <c r="J3857" s="2">
        <v>42473</v>
      </c>
      <c r="K3857" s="23">
        <f>WEEKDAY(#REF!,1)</f>
        <v>4</v>
      </c>
      <c r="L3857" s="25">
        <f>IF(#REF!&gt;=#REF!,#REF!-#REF!,"")</f>
        <v>44</v>
      </c>
      <c r="M3857" s="4">
        <v>7725</v>
      </c>
      <c r="N3857" s="5">
        <v>205.7</v>
      </c>
      <c r="O3857" s="5">
        <v>117.11</v>
      </c>
      <c r="P3857" s="5">
        <v>88.59</v>
      </c>
      <c r="Q3857" s="5">
        <f>#REF!*#REF!</f>
        <v>904674.75</v>
      </c>
      <c r="R3857" s="5">
        <v>684357.75</v>
      </c>
      <c r="S3857" s="5">
        <f>#REF!-#REF!</f>
        <v>-220317</v>
      </c>
      <c r="T3857" s="36">
        <f t="shared" si="60"/>
        <v>-0.24353172231235601</v>
      </c>
    </row>
    <row r="3858" spans="1:20" x14ac:dyDescent="0.2">
      <c r="A3858" s="25" t="s">
        <v>40</v>
      </c>
      <c r="B3858" s="25" t="s">
        <v>188</v>
      </c>
      <c r="C3858" s="25" t="s">
        <v>42</v>
      </c>
      <c r="D3858" s="25" t="s">
        <v>27</v>
      </c>
      <c r="E3858" s="25" t="s">
        <v>1918</v>
      </c>
      <c r="F3858" s="2">
        <v>40198</v>
      </c>
      <c r="G3858" s="23" t="str">
        <f>TEXT(Table2[[#This Row],[Order-Date]],"mmm")</f>
        <v>Jan</v>
      </c>
      <c r="H3858">
        <v>2010</v>
      </c>
      <c r="I3858">
        <v>250777375</v>
      </c>
      <c r="J3858" s="2">
        <v>40212</v>
      </c>
      <c r="K3858" s="23">
        <f>WEEKDAY(#REF!,1)</f>
        <v>4</v>
      </c>
      <c r="L3858" s="25">
        <f>IF(#REF!&gt;=#REF!,#REF!-#REF!,"")</f>
        <v>14</v>
      </c>
      <c r="M3858" s="4">
        <v>9453</v>
      </c>
      <c r="N3858" s="5">
        <v>109.28</v>
      </c>
      <c r="O3858" s="5">
        <v>35.840000000000003</v>
      </c>
      <c r="P3858" s="5">
        <v>73.44</v>
      </c>
      <c r="Q3858" s="5">
        <f>#REF!*#REF!</f>
        <v>338795.52000000002</v>
      </c>
      <c r="R3858" s="5">
        <v>694228.32</v>
      </c>
      <c r="S3858" s="5">
        <f>#REF!-#REF!</f>
        <v>355432.8</v>
      </c>
      <c r="T3858" s="36">
        <f t="shared" si="60"/>
        <v>1.0491071428571399</v>
      </c>
    </row>
    <row r="3859" spans="1:20" x14ac:dyDescent="0.2">
      <c r="A3859" s="25" t="s">
        <v>32</v>
      </c>
      <c r="B3859" s="25" t="s">
        <v>182</v>
      </c>
      <c r="C3859" s="25" t="s">
        <v>65</v>
      </c>
      <c r="D3859" s="25" t="s">
        <v>27</v>
      </c>
      <c r="E3859" s="25" t="s">
        <v>1915</v>
      </c>
      <c r="F3859" s="2">
        <v>40614</v>
      </c>
      <c r="G3859" s="23" t="str">
        <f>TEXT(Table2[[#This Row],[Order-Date]],"mmm")</f>
        <v>Mar</v>
      </c>
      <c r="H3859">
        <v>2011</v>
      </c>
      <c r="I3859">
        <v>621243655</v>
      </c>
      <c r="J3859" s="2">
        <v>40969</v>
      </c>
      <c r="K3859" s="23">
        <f>WEEKDAY(#REF!,1)</f>
        <v>5</v>
      </c>
      <c r="L3859" s="25">
        <f>IF(#REF!&gt;=#REF!,#REF!-#REF!,"")</f>
        <v>355</v>
      </c>
      <c r="M3859" s="4">
        <v>8658</v>
      </c>
      <c r="N3859" s="5">
        <v>9.33</v>
      </c>
      <c r="O3859" s="5">
        <v>6.92</v>
      </c>
      <c r="P3859" s="5">
        <v>2.41</v>
      </c>
      <c r="Q3859" s="5">
        <f>#REF!*#REF!</f>
        <v>59913.36</v>
      </c>
      <c r="R3859" s="5">
        <v>20865.78</v>
      </c>
      <c r="S3859" s="5">
        <f>#REF!-#REF!</f>
        <v>-39047.58</v>
      </c>
      <c r="T3859" s="36">
        <f t="shared" si="60"/>
        <v>-0.65173410404624299</v>
      </c>
    </row>
    <row r="3860" spans="1:20" x14ac:dyDescent="0.2">
      <c r="A3860" s="25" t="s">
        <v>46</v>
      </c>
      <c r="B3860" s="25" t="s">
        <v>92</v>
      </c>
      <c r="C3860" s="25" t="s">
        <v>22</v>
      </c>
      <c r="D3860" s="25" t="s">
        <v>27</v>
      </c>
      <c r="E3860" s="25" t="s">
        <v>1918</v>
      </c>
      <c r="F3860" s="2">
        <v>40774</v>
      </c>
      <c r="G3860" s="23" t="str">
        <f>TEXT(Table2[[#This Row],[Order-Date]],"mmm")</f>
        <v>Aug</v>
      </c>
      <c r="H3860">
        <v>2011</v>
      </c>
      <c r="I3860">
        <v>649334752</v>
      </c>
      <c r="J3860" s="2">
        <v>40583</v>
      </c>
      <c r="K3860" s="23">
        <f>WEEKDAY(#REF!,1)</f>
        <v>4</v>
      </c>
      <c r="L3860" s="25" t="str">
        <f>IF(#REF!&gt;=#REF!,#REF!-#REF!,"")</f>
        <v/>
      </c>
      <c r="M3860" s="4">
        <v>1438</v>
      </c>
      <c r="N3860" s="5">
        <v>255.28</v>
      </c>
      <c r="O3860" s="5">
        <v>159.41999999999999</v>
      </c>
      <c r="P3860" s="5">
        <v>95.86</v>
      </c>
      <c r="Q3860" s="5">
        <f>#REF!*#REF!</f>
        <v>229245.96</v>
      </c>
      <c r="R3860" s="5">
        <v>137846.68</v>
      </c>
      <c r="S3860" s="5">
        <f>#REF!-#REF!</f>
        <v>-91399.28</v>
      </c>
      <c r="T3860" s="36">
        <f t="shared" si="60"/>
        <v>-0.39869527035503699</v>
      </c>
    </row>
    <row r="3861" spans="1:20" x14ac:dyDescent="0.2">
      <c r="A3861" s="25" t="s">
        <v>20</v>
      </c>
      <c r="B3861" s="25" t="s">
        <v>164</v>
      </c>
      <c r="C3861" s="25" t="s">
        <v>56</v>
      </c>
      <c r="D3861" s="25" t="s">
        <v>23</v>
      </c>
      <c r="E3861" s="25" t="s">
        <v>1918</v>
      </c>
      <c r="F3861" s="2">
        <v>40720</v>
      </c>
      <c r="G3861" s="23" t="str">
        <f>TEXT(Table2[[#This Row],[Order-Date]],"mmm")</f>
        <v>Jun</v>
      </c>
      <c r="H3861">
        <v>2011</v>
      </c>
      <c r="I3861">
        <v>866349494</v>
      </c>
      <c r="J3861" s="2">
        <v>40746</v>
      </c>
      <c r="K3861" s="23">
        <f>WEEKDAY(#REF!,1)</f>
        <v>6</v>
      </c>
      <c r="L3861" s="25">
        <f>IF(#REF!&gt;=#REF!,#REF!-#REF!,"")</f>
        <v>26</v>
      </c>
      <c r="M3861" s="4">
        <v>922</v>
      </c>
      <c r="N3861" s="5">
        <v>421.89</v>
      </c>
      <c r="O3861" s="5">
        <v>364.69</v>
      </c>
      <c r="P3861" s="5">
        <v>57.2</v>
      </c>
      <c r="Q3861" s="5">
        <f>#REF!*#REF!</f>
        <v>336244.18</v>
      </c>
      <c r="R3861" s="5">
        <v>52738.400000000001</v>
      </c>
      <c r="S3861" s="5">
        <f>#REF!-#REF!</f>
        <v>-283505.78000000003</v>
      </c>
      <c r="T3861" s="36">
        <f t="shared" si="60"/>
        <v>-0.84315445995228799</v>
      </c>
    </row>
    <row r="3862" spans="1:20" x14ac:dyDescent="0.2">
      <c r="A3862" s="25" t="s">
        <v>29</v>
      </c>
      <c r="B3862" s="25" t="s">
        <v>193</v>
      </c>
      <c r="C3862" s="25" t="s">
        <v>22</v>
      </c>
      <c r="D3862" s="25" t="s">
        <v>27</v>
      </c>
      <c r="E3862" s="25" t="s">
        <v>1918</v>
      </c>
      <c r="F3862" s="2">
        <v>41650</v>
      </c>
      <c r="G3862" s="23" t="str">
        <f>TEXT(Table2[[#This Row],[Order-Date]],"mmm")</f>
        <v>Jan</v>
      </c>
      <c r="H3862">
        <v>2014</v>
      </c>
      <c r="I3862">
        <v>523899209</v>
      </c>
      <c r="J3862" s="2">
        <v>41959</v>
      </c>
      <c r="K3862" s="23">
        <f>WEEKDAY(#REF!,1)</f>
        <v>1</v>
      </c>
      <c r="L3862" s="25">
        <f>IF(#REF!&gt;=#REF!,#REF!-#REF!,"")</f>
        <v>309</v>
      </c>
      <c r="M3862" s="4">
        <v>2273</v>
      </c>
      <c r="N3862" s="5">
        <v>255.28</v>
      </c>
      <c r="O3862" s="5">
        <v>159.41999999999999</v>
      </c>
      <c r="P3862" s="5">
        <v>95.86</v>
      </c>
      <c r="Q3862" s="5">
        <f>#REF!*#REF!</f>
        <v>362361.66</v>
      </c>
      <c r="R3862" s="5">
        <v>217889.78</v>
      </c>
      <c r="S3862" s="5">
        <f>#REF!-#REF!</f>
        <v>-144471.88</v>
      </c>
      <c r="T3862" s="36">
        <f t="shared" si="60"/>
        <v>-0.39869527035503699</v>
      </c>
    </row>
    <row r="3863" spans="1:20" x14ac:dyDescent="0.2">
      <c r="A3863" s="25" t="s">
        <v>46</v>
      </c>
      <c r="B3863" s="25" t="s">
        <v>145</v>
      </c>
      <c r="C3863" s="25" t="s">
        <v>42</v>
      </c>
      <c r="D3863" s="25" t="s">
        <v>23</v>
      </c>
      <c r="E3863" s="25" t="s">
        <v>1915</v>
      </c>
      <c r="F3863" s="2">
        <v>41739</v>
      </c>
      <c r="G3863" s="23" t="str">
        <f>TEXT(Table2[[#This Row],[Order-Date]],"mmm")</f>
        <v>Apr</v>
      </c>
      <c r="H3863">
        <v>2014</v>
      </c>
      <c r="I3863">
        <v>743907725</v>
      </c>
      <c r="J3863" s="2">
        <v>41938</v>
      </c>
      <c r="K3863" s="23">
        <f>WEEKDAY(#REF!,1)</f>
        <v>1</v>
      </c>
      <c r="L3863" s="25">
        <f>IF(#REF!&gt;=#REF!,#REF!-#REF!,"")</f>
        <v>199</v>
      </c>
      <c r="M3863" s="4">
        <v>7682</v>
      </c>
      <c r="N3863" s="5">
        <v>109.28</v>
      </c>
      <c r="O3863" s="5">
        <v>35.840000000000003</v>
      </c>
      <c r="P3863" s="5">
        <v>73.44</v>
      </c>
      <c r="Q3863" s="5">
        <f>#REF!*#REF!</f>
        <v>275322.88</v>
      </c>
      <c r="R3863" s="5">
        <v>564166.07999999996</v>
      </c>
      <c r="S3863" s="5">
        <f>#REF!-#REF!</f>
        <v>288843.2</v>
      </c>
      <c r="T3863" s="36">
        <f t="shared" si="60"/>
        <v>1.0491071428571399</v>
      </c>
    </row>
    <row r="3864" spans="1:20" x14ac:dyDescent="0.2">
      <c r="A3864" s="25" t="s">
        <v>40</v>
      </c>
      <c r="B3864" s="25" t="s">
        <v>101</v>
      </c>
      <c r="C3864" s="25" t="s">
        <v>26</v>
      </c>
      <c r="D3864" s="25" t="s">
        <v>27</v>
      </c>
      <c r="E3864" s="25" t="s">
        <v>1915</v>
      </c>
      <c r="F3864" s="2">
        <v>41256</v>
      </c>
      <c r="G3864" s="23" t="str">
        <f>TEXT(Table2[[#This Row],[Order-Date]],"mmm")</f>
        <v>Dec</v>
      </c>
      <c r="H3864">
        <v>2012</v>
      </c>
      <c r="I3864">
        <v>468611371</v>
      </c>
      <c r="J3864" s="2">
        <v>41302</v>
      </c>
      <c r="K3864" s="23">
        <f>WEEKDAY(#REF!,1)</f>
        <v>2</v>
      </c>
      <c r="L3864" s="25">
        <f>IF(#REF!&gt;=#REF!,#REF!-#REF!,"")</f>
        <v>46</v>
      </c>
      <c r="M3864" s="4">
        <v>1373</v>
      </c>
      <c r="N3864" s="5">
        <v>152.58000000000001</v>
      </c>
      <c r="O3864" s="5">
        <v>97.44</v>
      </c>
      <c r="P3864" s="5">
        <v>55.14</v>
      </c>
      <c r="Q3864" s="5">
        <f>#REF!*#REF!</f>
        <v>133785.12</v>
      </c>
      <c r="R3864" s="5">
        <v>75707.22</v>
      </c>
      <c r="S3864" s="5">
        <f>#REF!-#REF!</f>
        <v>-58077.9</v>
      </c>
      <c r="T3864" s="36">
        <f t="shared" si="60"/>
        <v>-0.43411330049261099</v>
      </c>
    </row>
    <row r="3865" spans="1:20" x14ac:dyDescent="0.2">
      <c r="A3865" s="25" t="s">
        <v>40</v>
      </c>
      <c r="B3865" s="25" t="s">
        <v>90</v>
      </c>
      <c r="C3865" s="25" t="s">
        <v>49</v>
      </c>
      <c r="D3865" s="25" t="s">
        <v>23</v>
      </c>
      <c r="E3865" s="25" t="s">
        <v>1917</v>
      </c>
      <c r="F3865" s="2">
        <v>42361</v>
      </c>
      <c r="G3865" s="23" t="str">
        <f>TEXT(Table2[[#This Row],[Order-Date]],"mmm")</f>
        <v>Dec</v>
      </c>
      <c r="H3865">
        <v>2015</v>
      </c>
      <c r="I3865">
        <v>510558974</v>
      </c>
      <c r="J3865" s="2">
        <v>42388</v>
      </c>
      <c r="K3865" s="23">
        <f>WEEKDAY(#REF!,1)</f>
        <v>3</v>
      </c>
      <c r="L3865" s="25">
        <f>IF(#REF!&gt;=#REF!,#REF!-#REF!,"")</f>
        <v>27</v>
      </c>
      <c r="M3865" s="4">
        <v>4601</v>
      </c>
      <c r="N3865" s="5">
        <v>651.21</v>
      </c>
      <c r="O3865" s="5">
        <v>524.96</v>
      </c>
      <c r="P3865" s="5">
        <v>126.25</v>
      </c>
      <c r="Q3865" s="5">
        <f>#REF!*#REF!</f>
        <v>2415340.96</v>
      </c>
      <c r="R3865" s="5">
        <v>580876.25</v>
      </c>
      <c r="S3865" s="5">
        <f>#REF!-#REF!</f>
        <v>-1834464.71</v>
      </c>
      <c r="T3865" s="36">
        <f t="shared" si="60"/>
        <v>-0.75950548613227697</v>
      </c>
    </row>
    <row r="3866" spans="1:20" x14ac:dyDescent="0.2">
      <c r="A3866" s="25" t="s">
        <v>46</v>
      </c>
      <c r="B3866" s="25" t="s">
        <v>219</v>
      </c>
      <c r="C3866" s="25" t="s">
        <v>77</v>
      </c>
      <c r="D3866" s="25" t="s">
        <v>23</v>
      </c>
      <c r="E3866" s="25" t="s">
        <v>1916</v>
      </c>
      <c r="F3866" s="2">
        <v>42481</v>
      </c>
      <c r="G3866" s="23" t="str">
        <f>TEXT(Table2[[#This Row],[Order-Date]],"mmm")</f>
        <v>Apr</v>
      </c>
      <c r="H3866">
        <v>2016</v>
      </c>
      <c r="I3866">
        <v>402611863</v>
      </c>
      <c r="J3866" s="2">
        <v>42618</v>
      </c>
      <c r="K3866" s="23">
        <f>WEEKDAY(#REF!,1)</f>
        <v>2</v>
      </c>
      <c r="L3866" s="25">
        <f>IF(#REF!&gt;=#REF!,#REF!-#REF!,"")</f>
        <v>137</v>
      </c>
      <c r="M3866" s="4">
        <v>652</v>
      </c>
      <c r="N3866" s="5">
        <v>154.06</v>
      </c>
      <c r="O3866" s="5">
        <v>90.93</v>
      </c>
      <c r="P3866" s="5">
        <v>63.13</v>
      </c>
      <c r="Q3866" s="5">
        <f>#REF!*#REF!</f>
        <v>59286.36</v>
      </c>
      <c r="R3866" s="5">
        <v>41160.76</v>
      </c>
      <c r="S3866" s="5">
        <f>#REF!-#REF!</f>
        <v>-18125.599999999999</v>
      </c>
      <c r="T3866" s="36">
        <f t="shared" si="60"/>
        <v>-0.30572968217309998</v>
      </c>
    </row>
    <row r="3867" spans="1:20" x14ac:dyDescent="0.2">
      <c r="A3867" s="25" t="s">
        <v>29</v>
      </c>
      <c r="B3867" s="25" t="s">
        <v>165</v>
      </c>
      <c r="C3867" s="25" t="s">
        <v>42</v>
      </c>
      <c r="D3867" s="25" t="s">
        <v>23</v>
      </c>
      <c r="E3867" s="25" t="s">
        <v>1915</v>
      </c>
      <c r="F3867" s="2">
        <v>40728</v>
      </c>
      <c r="G3867" s="23" t="str">
        <f>TEXT(Table2[[#This Row],[Order-Date]],"mmm")</f>
        <v>Jul</v>
      </c>
      <c r="H3867">
        <v>2011</v>
      </c>
      <c r="I3867">
        <v>647943866</v>
      </c>
      <c r="J3867" s="2">
        <v>40651</v>
      </c>
      <c r="K3867" s="23">
        <f>WEEKDAY(#REF!,1)</f>
        <v>2</v>
      </c>
      <c r="L3867" s="25" t="str">
        <f>IF(#REF!&gt;=#REF!,#REF!-#REF!,"")</f>
        <v/>
      </c>
      <c r="M3867" s="4">
        <v>9843</v>
      </c>
      <c r="N3867" s="5">
        <v>109.28</v>
      </c>
      <c r="O3867" s="5">
        <v>35.840000000000003</v>
      </c>
      <c r="P3867" s="5">
        <v>73.44</v>
      </c>
      <c r="Q3867" s="5">
        <f>#REF!*#REF!</f>
        <v>352773.12</v>
      </c>
      <c r="R3867" s="5">
        <v>722869.92</v>
      </c>
      <c r="S3867" s="5">
        <f>#REF!-#REF!</f>
        <v>370096.8</v>
      </c>
      <c r="T3867" s="36">
        <f t="shared" si="60"/>
        <v>1.0491071428571399</v>
      </c>
    </row>
    <row r="3868" spans="1:20" x14ac:dyDescent="0.2">
      <c r="A3868" s="25" t="s">
        <v>20</v>
      </c>
      <c r="B3868" s="25" t="s">
        <v>226</v>
      </c>
      <c r="C3868" s="25" t="s">
        <v>65</v>
      </c>
      <c r="D3868" s="25" t="s">
        <v>23</v>
      </c>
      <c r="E3868" s="25" t="s">
        <v>1915</v>
      </c>
      <c r="F3868" s="2">
        <v>41782</v>
      </c>
      <c r="G3868" s="23" t="str">
        <f>TEXT(Table2[[#This Row],[Order-Date]],"mmm")</f>
        <v>May</v>
      </c>
      <c r="H3868">
        <v>2014</v>
      </c>
      <c r="I3868">
        <v>470041310</v>
      </c>
      <c r="J3868" s="2">
        <v>41645</v>
      </c>
      <c r="K3868" s="23">
        <f>WEEKDAY(#REF!,1)</f>
        <v>2</v>
      </c>
      <c r="L3868" s="25" t="str">
        <f>IF(#REF!&gt;=#REF!,#REF!-#REF!,"")</f>
        <v/>
      </c>
      <c r="M3868" s="4">
        <v>4524</v>
      </c>
      <c r="N3868" s="5">
        <v>9.33</v>
      </c>
      <c r="O3868" s="5">
        <v>6.92</v>
      </c>
      <c r="P3868" s="5">
        <v>2.41</v>
      </c>
      <c r="Q3868" s="5">
        <f>#REF!*#REF!</f>
        <v>31306.080000000002</v>
      </c>
      <c r="R3868" s="5">
        <v>10902.84</v>
      </c>
      <c r="S3868" s="5">
        <f>#REF!-#REF!</f>
        <v>-20403.240000000002</v>
      </c>
      <c r="T3868" s="36">
        <f t="shared" si="60"/>
        <v>-0.65173410404624299</v>
      </c>
    </row>
    <row r="3869" spans="1:20" x14ac:dyDescent="0.2">
      <c r="A3869" s="25" t="s">
        <v>59</v>
      </c>
      <c r="B3869" s="25" t="s">
        <v>60</v>
      </c>
      <c r="C3869" s="25" t="s">
        <v>26</v>
      </c>
      <c r="D3869" s="25" t="s">
        <v>27</v>
      </c>
      <c r="E3869" s="25" t="s">
        <v>1915</v>
      </c>
      <c r="F3869" s="2">
        <v>41561</v>
      </c>
      <c r="G3869" s="23" t="str">
        <f>TEXT(Table2[[#This Row],[Order-Date]],"mmm")</f>
        <v>Oct</v>
      </c>
      <c r="H3869">
        <v>2013</v>
      </c>
      <c r="I3869">
        <v>962703025</v>
      </c>
      <c r="J3869" s="2">
        <v>41567</v>
      </c>
      <c r="K3869" s="23">
        <f>WEEKDAY(#REF!,1)</f>
        <v>1</v>
      </c>
      <c r="L3869" s="25">
        <f>IF(#REF!&gt;=#REF!,#REF!-#REF!,"")</f>
        <v>6</v>
      </c>
      <c r="M3869" s="4">
        <v>4073</v>
      </c>
      <c r="N3869" s="5">
        <v>152.58000000000001</v>
      </c>
      <c r="O3869" s="5">
        <v>97.44</v>
      </c>
      <c r="P3869" s="5">
        <v>55.14</v>
      </c>
      <c r="Q3869" s="5">
        <f>#REF!*#REF!</f>
        <v>396873.12</v>
      </c>
      <c r="R3869" s="5">
        <v>224585.22</v>
      </c>
      <c r="S3869" s="5">
        <f>#REF!-#REF!</f>
        <v>-172287.9</v>
      </c>
      <c r="T3869" s="36">
        <f t="shared" si="60"/>
        <v>-0.43411330049261099</v>
      </c>
    </row>
    <row r="3870" spans="1:20" x14ac:dyDescent="0.2">
      <c r="A3870" s="25" t="s">
        <v>46</v>
      </c>
      <c r="B3870" s="25" t="s">
        <v>143</v>
      </c>
      <c r="C3870" s="25" t="s">
        <v>22</v>
      </c>
      <c r="D3870" s="25" t="s">
        <v>27</v>
      </c>
      <c r="E3870" s="25" t="s">
        <v>1915</v>
      </c>
      <c r="F3870" s="2">
        <v>41315</v>
      </c>
      <c r="G3870" s="23" t="str">
        <f>TEXT(Table2[[#This Row],[Order-Date]],"mmm")</f>
        <v>Feb</v>
      </c>
      <c r="H3870">
        <v>2013</v>
      </c>
      <c r="I3870">
        <v>140040338</v>
      </c>
      <c r="J3870" s="2">
        <v>41527</v>
      </c>
      <c r="K3870" s="23">
        <f>WEEKDAY(#REF!,1)</f>
        <v>3</v>
      </c>
      <c r="L3870" s="25">
        <f>IF(#REF!&gt;=#REF!,#REF!-#REF!,"")</f>
        <v>212</v>
      </c>
      <c r="M3870" s="4">
        <v>9903</v>
      </c>
      <c r="N3870" s="5">
        <v>255.28</v>
      </c>
      <c r="O3870" s="5">
        <v>159.41999999999999</v>
      </c>
      <c r="P3870" s="5">
        <v>95.86</v>
      </c>
      <c r="Q3870" s="5">
        <f>#REF!*#REF!</f>
        <v>1578736.26</v>
      </c>
      <c r="R3870" s="5">
        <v>949301.58</v>
      </c>
      <c r="S3870" s="5">
        <f>#REF!-#REF!</f>
        <v>-629434.68000000005</v>
      </c>
      <c r="T3870" s="36">
        <f t="shared" si="60"/>
        <v>-0.39869527035503699</v>
      </c>
    </row>
    <row r="3871" spans="1:20" x14ac:dyDescent="0.2">
      <c r="A3871" s="25" t="s">
        <v>46</v>
      </c>
      <c r="B3871" s="25" t="s">
        <v>190</v>
      </c>
      <c r="C3871" s="25" t="s">
        <v>56</v>
      </c>
      <c r="D3871" s="25" t="s">
        <v>23</v>
      </c>
      <c r="E3871" s="25" t="s">
        <v>1916</v>
      </c>
      <c r="F3871" s="2">
        <v>42325</v>
      </c>
      <c r="G3871" s="23" t="str">
        <f>TEXT(Table2[[#This Row],[Order-Date]],"mmm")</f>
        <v>Nov</v>
      </c>
      <c r="H3871">
        <v>2015</v>
      </c>
      <c r="I3871">
        <v>586477077</v>
      </c>
      <c r="J3871" s="2">
        <v>42332</v>
      </c>
      <c r="K3871" s="23">
        <f>WEEKDAY(#REF!,1)</f>
        <v>3</v>
      </c>
      <c r="L3871" s="25">
        <f>IF(#REF!&gt;=#REF!,#REF!-#REF!,"")</f>
        <v>7</v>
      </c>
      <c r="M3871" s="4">
        <v>455</v>
      </c>
      <c r="N3871" s="5">
        <v>421.89</v>
      </c>
      <c r="O3871" s="5">
        <v>364.69</v>
      </c>
      <c r="P3871" s="5">
        <v>57.2</v>
      </c>
      <c r="Q3871" s="5">
        <f>#REF!*#REF!</f>
        <v>165933.95000000001</v>
      </c>
      <c r="R3871" s="5">
        <v>26026</v>
      </c>
      <c r="S3871" s="5">
        <f>#REF!-#REF!</f>
        <v>-139907.95000000001</v>
      </c>
      <c r="T3871" s="36">
        <f t="shared" si="60"/>
        <v>-0.84315445995228799</v>
      </c>
    </row>
    <row r="3872" spans="1:20" x14ac:dyDescent="0.2">
      <c r="A3872" s="25" t="s">
        <v>46</v>
      </c>
      <c r="B3872" s="25" t="s">
        <v>98</v>
      </c>
      <c r="C3872" s="25" t="s">
        <v>85</v>
      </c>
      <c r="D3872" s="25" t="s">
        <v>27</v>
      </c>
      <c r="E3872" s="25" t="s">
        <v>1918</v>
      </c>
      <c r="F3872" s="2">
        <v>42093</v>
      </c>
      <c r="G3872" s="23" t="str">
        <f>TEXT(Table2[[#This Row],[Order-Date]],"mmm")</f>
        <v>Mar</v>
      </c>
      <c r="H3872">
        <v>2015</v>
      </c>
      <c r="I3872">
        <v>906749570</v>
      </c>
      <c r="J3872" s="2">
        <v>42342</v>
      </c>
      <c r="K3872" s="23">
        <f>WEEKDAY(#REF!,1)</f>
        <v>6</v>
      </c>
      <c r="L3872" s="25">
        <f>IF(#REF!&gt;=#REF!,#REF!-#REF!,"")</f>
        <v>249</v>
      </c>
      <c r="M3872" s="4">
        <v>6203</v>
      </c>
      <c r="N3872" s="5">
        <v>668.27</v>
      </c>
      <c r="O3872" s="5">
        <v>502.54</v>
      </c>
      <c r="P3872" s="5">
        <v>165.73</v>
      </c>
      <c r="Q3872" s="5">
        <f>#REF!*#REF!</f>
        <v>3117255.62</v>
      </c>
      <c r="R3872" s="5">
        <v>1028023.19</v>
      </c>
      <c r="S3872" s="5">
        <f>#REF!-#REF!</f>
        <v>-2089232.43</v>
      </c>
      <c r="T3872" s="36">
        <f t="shared" si="60"/>
        <v>-0.67021530624427905</v>
      </c>
    </row>
    <row r="3873" spans="1:20" x14ac:dyDescent="0.2">
      <c r="A3873" s="25" t="s">
        <v>46</v>
      </c>
      <c r="B3873" s="25" t="s">
        <v>97</v>
      </c>
      <c r="C3873" s="25" t="s">
        <v>51</v>
      </c>
      <c r="D3873" s="25" t="s">
        <v>27</v>
      </c>
      <c r="E3873" s="25" t="s">
        <v>1916</v>
      </c>
      <c r="F3873" s="2">
        <v>40826</v>
      </c>
      <c r="G3873" s="23" t="str">
        <f>TEXT(Table2[[#This Row],[Order-Date]],"mmm")</f>
        <v>Oct</v>
      </c>
      <c r="H3873">
        <v>2011</v>
      </c>
      <c r="I3873">
        <v>675906646</v>
      </c>
      <c r="J3873" s="2">
        <v>40554</v>
      </c>
      <c r="K3873" s="23">
        <f>WEEKDAY(#REF!,1)</f>
        <v>3</v>
      </c>
      <c r="L3873" s="25" t="str">
        <f>IF(#REF!&gt;=#REF!,#REF!-#REF!,"")</f>
        <v/>
      </c>
      <c r="M3873" s="4">
        <v>4651</v>
      </c>
      <c r="N3873" s="5">
        <v>437.2</v>
      </c>
      <c r="O3873" s="5">
        <v>263.33</v>
      </c>
      <c r="P3873" s="5">
        <v>173.87</v>
      </c>
      <c r="Q3873" s="5">
        <f>#REF!*#REF!</f>
        <v>1224747.83</v>
      </c>
      <c r="R3873" s="5">
        <v>808669.37</v>
      </c>
      <c r="S3873" s="5">
        <f>#REF!-#REF!</f>
        <v>-416078.46</v>
      </c>
      <c r="T3873" s="36">
        <f t="shared" si="60"/>
        <v>-0.33972581931416901</v>
      </c>
    </row>
    <row r="3874" spans="1:20" x14ac:dyDescent="0.2">
      <c r="A3874" s="25" t="s">
        <v>46</v>
      </c>
      <c r="B3874" s="25" t="s">
        <v>156</v>
      </c>
      <c r="C3874" s="25" t="s">
        <v>51</v>
      </c>
      <c r="D3874" s="25" t="s">
        <v>23</v>
      </c>
      <c r="E3874" s="25" t="s">
        <v>1918</v>
      </c>
      <c r="F3874" s="2">
        <v>41655</v>
      </c>
      <c r="G3874" s="23" t="str">
        <f>TEXT(Table2[[#This Row],[Order-Date]],"mmm")</f>
        <v>Jan</v>
      </c>
      <c r="H3874">
        <v>2014</v>
      </c>
      <c r="I3874">
        <v>889309632</v>
      </c>
      <c r="J3874" s="2">
        <v>41696</v>
      </c>
      <c r="K3874" s="23">
        <f>WEEKDAY(#REF!,1)</f>
        <v>4</v>
      </c>
      <c r="L3874" s="25">
        <f>IF(#REF!&gt;=#REF!,#REF!-#REF!,"")</f>
        <v>41</v>
      </c>
      <c r="M3874" s="4">
        <v>5337</v>
      </c>
      <c r="N3874" s="5">
        <v>437.2</v>
      </c>
      <c r="O3874" s="5">
        <v>263.33</v>
      </c>
      <c r="P3874" s="5">
        <v>173.87</v>
      </c>
      <c r="Q3874" s="5">
        <f>#REF!*#REF!</f>
        <v>1405392.21</v>
      </c>
      <c r="R3874" s="5">
        <v>927944.19</v>
      </c>
      <c r="S3874" s="5">
        <f>#REF!-#REF!</f>
        <v>-477448.02</v>
      </c>
      <c r="T3874" s="36">
        <f t="shared" si="60"/>
        <v>-0.33972581931416901</v>
      </c>
    </row>
    <row r="3875" spans="1:20" x14ac:dyDescent="0.2">
      <c r="A3875" s="25" t="s">
        <v>29</v>
      </c>
      <c r="B3875" s="25" t="s">
        <v>223</v>
      </c>
      <c r="C3875" s="25" t="s">
        <v>34</v>
      </c>
      <c r="D3875" s="25" t="s">
        <v>27</v>
      </c>
      <c r="E3875" s="25" t="s">
        <v>1918</v>
      </c>
      <c r="F3875" s="2">
        <v>41181</v>
      </c>
      <c r="G3875" s="23" t="str">
        <f>TEXT(Table2[[#This Row],[Order-Date]],"mmm")</f>
        <v>Sep</v>
      </c>
      <c r="H3875">
        <v>2012</v>
      </c>
      <c r="I3875">
        <v>812632358</v>
      </c>
      <c r="J3875" s="2">
        <v>41199</v>
      </c>
      <c r="K3875" s="23">
        <f>WEEKDAY(#REF!,1)</f>
        <v>4</v>
      </c>
      <c r="L3875" s="25">
        <f>IF(#REF!&gt;=#REF!,#REF!-#REF!,"")</f>
        <v>18</v>
      </c>
      <c r="M3875" s="4">
        <v>4828</v>
      </c>
      <c r="N3875" s="5">
        <v>205.7</v>
      </c>
      <c r="O3875" s="5">
        <v>117.11</v>
      </c>
      <c r="P3875" s="5">
        <v>88.59</v>
      </c>
      <c r="Q3875" s="5">
        <f>#REF!*#REF!</f>
        <v>565407.07999999996</v>
      </c>
      <c r="R3875" s="5">
        <v>427712.52</v>
      </c>
      <c r="S3875" s="5">
        <f>#REF!-#REF!</f>
        <v>-137694.56</v>
      </c>
      <c r="T3875" s="36">
        <f t="shared" si="60"/>
        <v>-0.24353172231235601</v>
      </c>
    </row>
    <row r="3876" spans="1:20" x14ac:dyDescent="0.2">
      <c r="A3876" s="25" t="s">
        <v>29</v>
      </c>
      <c r="B3876" s="25" t="s">
        <v>213</v>
      </c>
      <c r="C3876" s="25" t="s">
        <v>51</v>
      </c>
      <c r="D3876" s="25" t="s">
        <v>23</v>
      </c>
      <c r="E3876" s="25" t="s">
        <v>1916</v>
      </c>
      <c r="F3876" s="2">
        <v>41929</v>
      </c>
      <c r="G3876" s="23" t="str">
        <f>TEXT(Table2[[#This Row],[Order-Date]],"mmm")</f>
        <v>Oct</v>
      </c>
      <c r="H3876">
        <v>2014</v>
      </c>
      <c r="I3876">
        <v>231861150</v>
      </c>
      <c r="J3876" s="2">
        <v>41650</v>
      </c>
      <c r="K3876" s="23">
        <f>WEEKDAY(#REF!,1)</f>
        <v>7</v>
      </c>
      <c r="L3876" s="25" t="str">
        <f>IF(#REF!&gt;=#REF!,#REF!-#REF!,"")</f>
        <v/>
      </c>
      <c r="M3876" s="4">
        <v>1722</v>
      </c>
      <c r="N3876" s="5">
        <v>437.2</v>
      </c>
      <c r="O3876" s="5">
        <v>263.33</v>
      </c>
      <c r="P3876" s="5">
        <v>173.87</v>
      </c>
      <c r="Q3876" s="5">
        <f>#REF!*#REF!</f>
        <v>453454.26</v>
      </c>
      <c r="R3876" s="5">
        <v>299404.14</v>
      </c>
      <c r="S3876" s="5">
        <f>#REF!-#REF!</f>
        <v>-154050.12</v>
      </c>
      <c r="T3876" s="36">
        <f t="shared" si="60"/>
        <v>-0.33972581931416901</v>
      </c>
    </row>
    <row r="3877" spans="1:20" x14ac:dyDescent="0.2">
      <c r="A3877" s="25" t="s">
        <v>37</v>
      </c>
      <c r="B3877" s="25" t="s">
        <v>95</v>
      </c>
      <c r="C3877" s="25" t="s">
        <v>49</v>
      </c>
      <c r="D3877" s="25" t="s">
        <v>23</v>
      </c>
      <c r="E3877" s="25" t="s">
        <v>1917</v>
      </c>
      <c r="F3877" s="2">
        <v>42664</v>
      </c>
      <c r="G3877" s="23" t="str">
        <f>TEXT(Table2[[#This Row],[Order-Date]],"mmm")</f>
        <v>Oct</v>
      </c>
      <c r="H3877">
        <v>2016</v>
      </c>
      <c r="I3877">
        <v>803294837</v>
      </c>
      <c r="J3877" s="2">
        <v>42694</v>
      </c>
      <c r="K3877" s="23">
        <f>WEEKDAY(#REF!,1)</f>
        <v>1</v>
      </c>
      <c r="L3877" s="25">
        <f>IF(#REF!&gt;=#REF!,#REF!-#REF!,"")</f>
        <v>30</v>
      </c>
      <c r="M3877" s="4">
        <v>1648</v>
      </c>
      <c r="N3877" s="5">
        <v>651.21</v>
      </c>
      <c r="O3877" s="5">
        <v>524.96</v>
      </c>
      <c r="P3877" s="5">
        <v>126.25</v>
      </c>
      <c r="Q3877" s="5">
        <f>#REF!*#REF!</f>
        <v>865134.07999999996</v>
      </c>
      <c r="R3877" s="5">
        <v>208060</v>
      </c>
      <c r="S3877" s="5">
        <f>#REF!-#REF!</f>
        <v>-657074.07999999996</v>
      </c>
      <c r="T3877" s="36">
        <f t="shared" si="60"/>
        <v>-0.75950548613227697</v>
      </c>
    </row>
    <row r="3878" spans="1:20" x14ac:dyDescent="0.2">
      <c r="A3878" s="25" t="s">
        <v>32</v>
      </c>
      <c r="B3878" s="25" t="s">
        <v>110</v>
      </c>
      <c r="C3878" s="25" t="s">
        <v>22</v>
      </c>
      <c r="D3878" s="25" t="s">
        <v>23</v>
      </c>
      <c r="E3878" s="25" t="s">
        <v>1916</v>
      </c>
      <c r="F3878" s="2">
        <v>42539</v>
      </c>
      <c r="G3878" s="23" t="str">
        <f>TEXT(Table2[[#This Row],[Order-Date]],"mmm")</f>
        <v>Jun</v>
      </c>
      <c r="H3878">
        <v>2016</v>
      </c>
      <c r="I3878">
        <v>203544747</v>
      </c>
      <c r="J3878" s="2">
        <v>42564</v>
      </c>
      <c r="K3878" s="23">
        <f>WEEKDAY(#REF!,1)</f>
        <v>4</v>
      </c>
      <c r="L3878" s="25">
        <f>IF(#REF!&gt;=#REF!,#REF!-#REF!,"")</f>
        <v>25</v>
      </c>
      <c r="M3878" s="4">
        <v>2269</v>
      </c>
      <c r="N3878" s="5">
        <v>255.28</v>
      </c>
      <c r="O3878" s="5">
        <v>159.41999999999999</v>
      </c>
      <c r="P3878" s="5">
        <v>95.86</v>
      </c>
      <c r="Q3878" s="5">
        <f>#REF!*#REF!</f>
        <v>361723.98</v>
      </c>
      <c r="R3878" s="5">
        <v>217506.34</v>
      </c>
      <c r="S3878" s="5">
        <f>#REF!-#REF!</f>
        <v>-144217.64000000001</v>
      </c>
      <c r="T3878" s="36">
        <f t="shared" si="60"/>
        <v>-0.39869527035503699</v>
      </c>
    </row>
    <row r="3879" spans="1:20" x14ac:dyDescent="0.2">
      <c r="A3879" s="25" t="s">
        <v>32</v>
      </c>
      <c r="B3879" s="25" t="s">
        <v>82</v>
      </c>
      <c r="C3879" s="25" t="s">
        <v>31</v>
      </c>
      <c r="D3879" s="25" t="s">
        <v>23</v>
      </c>
      <c r="E3879" s="25" t="s">
        <v>1915</v>
      </c>
      <c r="F3879" s="2">
        <v>42479</v>
      </c>
      <c r="G3879" s="23" t="str">
        <f>TEXT(Table2[[#This Row],[Order-Date]],"mmm")</f>
        <v>Apr</v>
      </c>
      <c r="H3879">
        <v>2016</v>
      </c>
      <c r="I3879">
        <v>679534709</v>
      </c>
      <c r="J3879" s="2">
        <v>42480</v>
      </c>
      <c r="K3879" s="23">
        <f>WEEKDAY(#REF!,1)</f>
        <v>4</v>
      </c>
      <c r="L3879" s="25">
        <f>IF(#REF!&gt;=#REF!,#REF!-#REF!,"")</f>
        <v>1</v>
      </c>
      <c r="M3879" s="4">
        <v>8276</v>
      </c>
      <c r="N3879" s="5">
        <v>47.45</v>
      </c>
      <c r="O3879" s="5">
        <v>31.79</v>
      </c>
      <c r="P3879" s="5">
        <v>15.66</v>
      </c>
      <c r="Q3879" s="5">
        <f>#REF!*#REF!</f>
        <v>263094.03999999998</v>
      </c>
      <c r="R3879" s="5">
        <v>129602.16</v>
      </c>
      <c r="S3879" s="5">
        <f>#REF!-#REF!</f>
        <v>-133491.88</v>
      </c>
      <c r="T3879" s="36">
        <f t="shared" si="60"/>
        <v>-0.50739226171752105</v>
      </c>
    </row>
    <row r="3880" spans="1:20" x14ac:dyDescent="0.2">
      <c r="A3880" s="25" t="s">
        <v>37</v>
      </c>
      <c r="B3880" s="25" t="s">
        <v>229</v>
      </c>
      <c r="C3880" s="25" t="s">
        <v>31</v>
      </c>
      <c r="D3880" s="25" t="s">
        <v>23</v>
      </c>
      <c r="E3880" s="25" t="s">
        <v>1917</v>
      </c>
      <c r="F3880" s="2">
        <v>40944</v>
      </c>
      <c r="G3880" s="23" t="str">
        <f>TEXT(Table2[[#This Row],[Order-Date]],"mmm")</f>
        <v>Feb</v>
      </c>
      <c r="H3880">
        <v>2012</v>
      </c>
      <c r="I3880">
        <v>498501050</v>
      </c>
      <c r="J3880" s="2">
        <v>41053</v>
      </c>
      <c r="K3880" s="23">
        <f>WEEKDAY(#REF!,1)</f>
        <v>5</v>
      </c>
      <c r="L3880" s="25">
        <f>IF(#REF!&gt;=#REF!,#REF!-#REF!,"")</f>
        <v>109</v>
      </c>
      <c r="M3880" s="4">
        <v>6393</v>
      </c>
      <c r="N3880" s="5">
        <v>47.45</v>
      </c>
      <c r="O3880" s="5">
        <v>31.79</v>
      </c>
      <c r="P3880" s="5">
        <v>15.66</v>
      </c>
      <c r="Q3880" s="5">
        <f>#REF!*#REF!</f>
        <v>203233.47</v>
      </c>
      <c r="R3880" s="5">
        <v>100114.38</v>
      </c>
      <c r="S3880" s="5">
        <f>#REF!-#REF!</f>
        <v>-103119.09</v>
      </c>
      <c r="T3880" s="36">
        <f t="shared" si="60"/>
        <v>-0.50739226171752105</v>
      </c>
    </row>
    <row r="3881" spans="1:20" x14ac:dyDescent="0.2">
      <c r="A3881" s="25" t="s">
        <v>32</v>
      </c>
      <c r="B3881" s="25" t="s">
        <v>135</v>
      </c>
      <c r="C3881" s="25" t="s">
        <v>34</v>
      </c>
      <c r="D3881" s="25" t="s">
        <v>23</v>
      </c>
      <c r="E3881" s="25" t="s">
        <v>1916</v>
      </c>
      <c r="F3881" s="2">
        <v>41518</v>
      </c>
      <c r="G3881" s="23" t="str">
        <f>TEXT(Table2[[#This Row],[Order-Date]],"mmm")</f>
        <v>Sep</v>
      </c>
      <c r="H3881">
        <v>2013</v>
      </c>
      <c r="I3881">
        <v>697992599</v>
      </c>
      <c r="J3881" s="2">
        <v>41323</v>
      </c>
      <c r="K3881" s="23">
        <f>WEEKDAY(#REF!,1)</f>
        <v>2</v>
      </c>
      <c r="L3881" s="25" t="str">
        <f>IF(#REF!&gt;=#REF!,#REF!-#REF!,"")</f>
        <v/>
      </c>
      <c r="M3881" s="4">
        <v>376</v>
      </c>
      <c r="N3881" s="5">
        <v>205.7</v>
      </c>
      <c r="O3881" s="5">
        <v>117.11</v>
      </c>
      <c r="P3881" s="5">
        <v>88.59</v>
      </c>
      <c r="Q3881" s="5">
        <f>#REF!*#REF!</f>
        <v>44033.36</v>
      </c>
      <c r="R3881" s="5">
        <v>33309.839999999997</v>
      </c>
      <c r="S3881" s="5">
        <f>#REF!-#REF!</f>
        <v>-10723.52</v>
      </c>
      <c r="T3881" s="36">
        <f t="shared" si="60"/>
        <v>-0.24353172231235601</v>
      </c>
    </row>
    <row r="3882" spans="1:20" x14ac:dyDescent="0.2">
      <c r="A3882" s="25" t="s">
        <v>32</v>
      </c>
      <c r="B3882" s="25" t="s">
        <v>210</v>
      </c>
      <c r="C3882" s="25" t="s">
        <v>26</v>
      </c>
      <c r="D3882" s="25" t="s">
        <v>23</v>
      </c>
      <c r="E3882" s="25" t="s">
        <v>1917</v>
      </c>
      <c r="F3882" s="2">
        <v>41177</v>
      </c>
      <c r="G3882" s="23" t="str">
        <f>TEXT(Table2[[#This Row],[Order-Date]],"mmm")</f>
        <v>Sep</v>
      </c>
      <c r="H3882">
        <v>2012</v>
      </c>
      <c r="I3882">
        <v>135870683</v>
      </c>
      <c r="J3882" s="2">
        <v>41197</v>
      </c>
      <c r="K3882" s="23">
        <f>WEEKDAY(#REF!,1)</f>
        <v>2</v>
      </c>
      <c r="L3882" s="25">
        <f>IF(#REF!&gt;=#REF!,#REF!-#REF!,"")</f>
        <v>20</v>
      </c>
      <c r="M3882" s="4">
        <v>6009</v>
      </c>
      <c r="N3882" s="5">
        <v>152.58000000000001</v>
      </c>
      <c r="O3882" s="5">
        <v>97.44</v>
      </c>
      <c r="P3882" s="5">
        <v>55.14</v>
      </c>
      <c r="Q3882" s="5">
        <f>#REF!*#REF!</f>
        <v>585516.96</v>
      </c>
      <c r="R3882" s="5">
        <v>331336.26</v>
      </c>
      <c r="S3882" s="5">
        <f>#REF!-#REF!</f>
        <v>-254180.7</v>
      </c>
      <c r="T3882" s="36">
        <f t="shared" si="60"/>
        <v>-0.43411330049261099</v>
      </c>
    </row>
    <row r="3883" spans="1:20" x14ac:dyDescent="0.2">
      <c r="A3883" s="25" t="s">
        <v>46</v>
      </c>
      <c r="B3883" s="25" t="s">
        <v>145</v>
      </c>
      <c r="C3883" s="25" t="s">
        <v>34</v>
      </c>
      <c r="D3883" s="25" t="s">
        <v>23</v>
      </c>
      <c r="E3883" s="25" t="s">
        <v>1918</v>
      </c>
      <c r="F3883" s="2">
        <v>40368</v>
      </c>
      <c r="G3883" s="23" t="str">
        <f>TEXT(Table2[[#This Row],[Order-Date]],"mmm")</f>
        <v>Jul</v>
      </c>
      <c r="H3883">
        <v>2010</v>
      </c>
      <c r="I3883">
        <v>440309131</v>
      </c>
      <c r="J3883" s="2">
        <v>40443</v>
      </c>
      <c r="K3883" s="23">
        <f>WEEKDAY(#REF!,1)</f>
        <v>4</v>
      </c>
      <c r="L3883" s="25">
        <f>IF(#REF!&gt;=#REF!,#REF!-#REF!,"")</f>
        <v>75</v>
      </c>
      <c r="M3883" s="4">
        <v>6111</v>
      </c>
      <c r="N3883" s="5">
        <v>205.7</v>
      </c>
      <c r="O3883" s="5">
        <v>117.11</v>
      </c>
      <c r="P3883" s="5">
        <v>88.59</v>
      </c>
      <c r="Q3883" s="5">
        <f>#REF!*#REF!</f>
        <v>715659.21</v>
      </c>
      <c r="R3883" s="5">
        <v>541373.49</v>
      </c>
      <c r="S3883" s="5">
        <f>#REF!-#REF!</f>
        <v>-174285.72</v>
      </c>
      <c r="T3883" s="36">
        <f t="shared" si="60"/>
        <v>-0.24353172231235601</v>
      </c>
    </row>
    <row r="3884" spans="1:20" x14ac:dyDescent="0.2">
      <c r="A3884" s="25" t="s">
        <v>32</v>
      </c>
      <c r="B3884" s="25" t="s">
        <v>152</v>
      </c>
      <c r="C3884" s="25" t="s">
        <v>77</v>
      </c>
      <c r="D3884" s="25" t="s">
        <v>27</v>
      </c>
      <c r="E3884" s="25" t="s">
        <v>1917</v>
      </c>
      <c r="F3884" s="2">
        <v>41906</v>
      </c>
      <c r="G3884" s="23" t="str">
        <f>TEXT(Table2[[#This Row],[Order-Date]],"mmm")</f>
        <v>Sep</v>
      </c>
      <c r="H3884">
        <v>2014</v>
      </c>
      <c r="I3884">
        <v>159794270</v>
      </c>
      <c r="J3884" s="2">
        <v>41801</v>
      </c>
      <c r="K3884" s="23">
        <f>WEEKDAY(#REF!,1)</f>
        <v>4</v>
      </c>
      <c r="L3884" s="25" t="str">
        <f>IF(#REF!&gt;=#REF!,#REF!-#REF!,"")</f>
        <v/>
      </c>
      <c r="M3884" s="4">
        <v>5530</v>
      </c>
      <c r="N3884" s="5">
        <v>154.06</v>
      </c>
      <c r="O3884" s="5">
        <v>90.93</v>
      </c>
      <c r="P3884" s="5">
        <v>63.13</v>
      </c>
      <c r="Q3884" s="5">
        <f>#REF!*#REF!</f>
        <v>502842.9</v>
      </c>
      <c r="R3884" s="5">
        <v>349108.9</v>
      </c>
      <c r="S3884" s="5">
        <f>#REF!-#REF!</f>
        <v>-153734</v>
      </c>
      <c r="T3884" s="36">
        <f t="shared" si="60"/>
        <v>-0.30572968217309998</v>
      </c>
    </row>
    <row r="3885" spans="1:20" x14ac:dyDescent="0.2">
      <c r="A3885" s="25" t="s">
        <v>40</v>
      </c>
      <c r="B3885" s="25" t="s">
        <v>90</v>
      </c>
      <c r="C3885" s="25" t="s">
        <v>34</v>
      </c>
      <c r="D3885" s="25" t="s">
        <v>27</v>
      </c>
      <c r="E3885" s="25" t="s">
        <v>1915</v>
      </c>
      <c r="F3885" s="2">
        <v>41984</v>
      </c>
      <c r="G3885" s="23" t="str">
        <f>TEXT(Table2[[#This Row],[Order-Date]],"mmm")</f>
        <v>Dec</v>
      </c>
      <c r="H3885">
        <v>2014</v>
      </c>
      <c r="I3885">
        <v>613124930</v>
      </c>
      <c r="J3885" s="2">
        <v>41964</v>
      </c>
      <c r="K3885" s="23">
        <f>WEEKDAY(#REF!,1)</f>
        <v>6</v>
      </c>
      <c r="L3885" s="25" t="str">
        <f>IF(#REF!&gt;=#REF!,#REF!-#REF!,"")</f>
        <v/>
      </c>
      <c r="M3885" s="4">
        <v>6147</v>
      </c>
      <c r="N3885" s="5">
        <v>205.7</v>
      </c>
      <c r="O3885" s="5">
        <v>117.11</v>
      </c>
      <c r="P3885" s="5">
        <v>88.59</v>
      </c>
      <c r="Q3885" s="5">
        <f>#REF!*#REF!</f>
        <v>719875.17</v>
      </c>
      <c r="R3885" s="5">
        <v>544562.73</v>
      </c>
      <c r="S3885" s="5">
        <f>#REF!-#REF!</f>
        <v>-175312.44</v>
      </c>
      <c r="T3885" s="36">
        <f t="shared" si="60"/>
        <v>-0.24353172231235601</v>
      </c>
    </row>
    <row r="3886" spans="1:20" x14ac:dyDescent="0.2">
      <c r="A3886" s="25" t="s">
        <v>37</v>
      </c>
      <c r="B3886" s="25" t="s">
        <v>62</v>
      </c>
      <c r="C3886" s="25" t="s">
        <v>26</v>
      </c>
      <c r="D3886" s="25" t="s">
        <v>27</v>
      </c>
      <c r="E3886" s="25" t="s">
        <v>1918</v>
      </c>
      <c r="F3886" s="2">
        <v>42840</v>
      </c>
      <c r="G3886" s="23" t="str">
        <f>TEXT(Table2[[#This Row],[Order-Date]],"mmm")</f>
        <v>Apr</v>
      </c>
      <c r="H3886">
        <v>2017</v>
      </c>
      <c r="I3886">
        <v>939412438</v>
      </c>
      <c r="J3886" s="2">
        <v>42871</v>
      </c>
      <c r="K3886" s="23">
        <f>WEEKDAY(#REF!,1)</f>
        <v>3</v>
      </c>
      <c r="L3886" s="25">
        <f>IF(#REF!&gt;=#REF!,#REF!-#REF!,"")</f>
        <v>31</v>
      </c>
      <c r="M3886" s="4">
        <v>1871</v>
      </c>
      <c r="N3886" s="5">
        <v>152.58000000000001</v>
      </c>
      <c r="O3886" s="5">
        <v>97.44</v>
      </c>
      <c r="P3886" s="5">
        <v>55.14</v>
      </c>
      <c r="Q3886" s="5">
        <f>#REF!*#REF!</f>
        <v>182310.24</v>
      </c>
      <c r="R3886" s="5">
        <v>103166.94</v>
      </c>
      <c r="S3886" s="5">
        <f>#REF!-#REF!</f>
        <v>-79143.3</v>
      </c>
      <c r="T3886" s="36">
        <f t="shared" si="60"/>
        <v>-0.43411330049261099</v>
      </c>
    </row>
    <row r="3887" spans="1:20" x14ac:dyDescent="0.2">
      <c r="A3887" s="25" t="s">
        <v>29</v>
      </c>
      <c r="B3887" s="25" t="s">
        <v>197</v>
      </c>
      <c r="C3887" s="25" t="s">
        <v>26</v>
      </c>
      <c r="D3887" s="25" t="s">
        <v>23</v>
      </c>
      <c r="E3887" s="25" t="s">
        <v>1915</v>
      </c>
      <c r="F3887" s="2">
        <v>40242</v>
      </c>
      <c r="G3887" s="23" t="str">
        <f>TEXT(Table2[[#This Row],[Order-Date]],"mmm")</f>
        <v>Mar</v>
      </c>
      <c r="H3887">
        <v>2010</v>
      </c>
      <c r="I3887">
        <v>348080623</v>
      </c>
      <c r="J3887" s="2">
        <v>40317</v>
      </c>
      <c r="K3887" s="23">
        <f>WEEKDAY(#REF!,1)</f>
        <v>4</v>
      </c>
      <c r="L3887" s="25">
        <f>IF(#REF!&gt;=#REF!,#REF!-#REF!,"")</f>
        <v>75</v>
      </c>
      <c r="M3887" s="4">
        <v>3646</v>
      </c>
      <c r="N3887" s="5">
        <v>152.58000000000001</v>
      </c>
      <c r="O3887" s="5">
        <v>97.44</v>
      </c>
      <c r="P3887" s="5">
        <v>55.14</v>
      </c>
      <c r="Q3887" s="5">
        <f>#REF!*#REF!</f>
        <v>355266.24</v>
      </c>
      <c r="R3887" s="5">
        <v>201040.44</v>
      </c>
      <c r="S3887" s="5">
        <f>#REF!-#REF!</f>
        <v>-154225.79999999999</v>
      </c>
      <c r="T3887" s="36">
        <f t="shared" si="60"/>
        <v>-0.43411330049261099</v>
      </c>
    </row>
    <row r="3888" spans="1:20" x14ac:dyDescent="0.2">
      <c r="A3888" s="25" t="s">
        <v>29</v>
      </c>
      <c r="B3888" s="25" t="s">
        <v>193</v>
      </c>
      <c r="C3888" s="25" t="s">
        <v>49</v>
      </c>
      <c r="D3888" s="25" t="s">
        <v>23</v>
      </c>
      <c r="E3888" s="25" t="s">
        <v>1916</v>
      </c>
      <c r="F3888" s="2">
        <v>41587</v>
      </c>
      <c r="G3888" s="23" t="str">
        <f>TEXT(Table2[[#This Row],[Order-Date]],"mmm")</f>
        <v>Nov</v>
      </c>
      <c r="H3888">
        <v>2013</v>
      </c>
      <c r="I3888">
        <v>368865811</v>
      </c>
      <c r="J3888" s="2">
        <v>41563</v>
      </c>
      <c r="K3888" s="23">
        <f>WEEKDAY(#REF!,1)</f>
        <v>4</v>
      </c>
      <c r="L3888" s="25" t="str">
        <f>IF(#REF!&gt;=#REF!,#REF!-#REF!,"")</f>
        <v/>
      </c>
      <c r="M3888" s="4">
        <v>4445</v>
      </c>
      <c r="N3888" s="5">
        <v>651.21</v>
      </c>
      <c r="O3888" s="5">
        <v>524.96</v>
      </c>
      <c r="P3888" s="5">
        <v>126.25</v>
      </c>
      <c r="Q3888" s="5">
        <f>#REF!*#REF!</f>
        <v>2333447.2000000002</v>
      </c>
      <c r="R3888" s="5">
        <v>561181.25</v>
      </c>
      <c r="S3888" s="5">
        <f>#REF!-#REF!</f>
        <v>-1772265.95</v>
      </c>
      <c r="T3888" s="36">
        <f t="shared" si="60"/>
        <v>-0.75950548613227697</v>
      </c>
    </row>
    <row r="3889" spans="1:20" x14ac:dyDescent="0.2">
      <c r="A3889" s="25" t="s">
        <v>32</v>
      </c>
      <c r="B3889" s="25" t="s">
        <v>82</v>
      </c>
      <c r="C3889" s="25" t="s">
        <v>31</v>
      </c>
      <c r="D3889" s="25" t="s">
        <v>23</v>
      </c>
      <c r="E3889" s="25" t="s">
        <v>1915</v>
      </c>
      <c r="F3889" s="2">
        <v>41656</v>
      </c>
      <c r="G3889" s="23" t="str">
        <f>TEXT(Table2[[#This Row],[Order-Date]],"mmm")</f>
        <v>Jan</v>
      </c>
      <c r="H3889">
        <v>2014</v>
      </c>
      <c r="I3889">
        <v>801816833</v>
      </c>
      <c r="J3889" s="2">
        <v>41701</v>
      </c>
      <c r="K3889" s="23">
        <f>WEEKDAY(#REF!,1)</f>
        <v>2</v>
      </c>
      <c r="L3889" s="25">
        <f>IF(#REF!&gt;=#REF!,#REF!-#REF!,"")</f>
        <v>45</v>
      </c>
      <c r="M3889" s="4">
        <v>4274</v>
      </c>
      <c r="N3889" s="5">
        <v>47.45</v>
      </c>
      <c r="O3889" s="5">
        <v>31.79</v>
      </c>
      <c r="P3889" s="5">
        <v>15.66</v>
      </c>
      <c r="Q3889" s="5">
        <f>#REF!*#REF!</f>
        <v>135870.46</v>
      </c>
      <c r="R3889" s="5">
        <v>66930.84</v>
      </c>
      <c r="S3889" s="5">
        <f>#REF!-#REF!</f>
        <v>-68939.62</v>
      </c>
      <c r="T3889" s="36">
        <f t="shared" si="60"/>
        <v>-0.50739226171752105</v>
      </c>
    </row>
    <row r="3890" spans="1:20" x14ac:dyDescent="0.2">
      <c r="A3890" s="25" t="s">
        <v>46</v>
      </c>
      <c r="B3890" s="25" t="s">
        <v>99</v>
      </c>
      <c r="C3890" s="25" t="s">
        <v>51</v>
      </c>
      <c r="D3890" s="25" t="s">
        <v>27</v>
      </c>
      <c r="E3890" s="25" t="s">
        <v>1918</v>
      </c>
      <c r="F3890" s="2">
        <v>41916</v>
      </c>
      <c r="G3890" s="23" t="str">
        <f>TEXT(Table2[[#This Row],[Order-Date]],"mmm")</f>
        <v>Oct</v>
      </c>
      <c r="H3890">
        <v>2014</v>
      </c>
      <c r="I3890">
        <v>167295014</v>
      </c>
      <c r="J3890" s="2">
        <v>41757</v>
      </c>
      <c r="K3890" s="23">
        <f>WEEKDAY(#REF!,1)</f>
        <v>2</v>
      </c>
      <c r="L3890" s="25" t="str">
        <f>IF(#REF!&gt;=#REF!,#REF!-#REF!,"")</f>
        <v/>
      </c>
      <c r="M3890" s="4">
        <v>5167</v>
      </c>
      <c r="N3890" s="5">
        <v>437.2</v>
      </c>
      <c r="O3890" s="5">
        <v>263.33</v>
      </c>
      <c r="P3890" s="5">
        <v>173.87</v>
      </c>
      <c r="Q3890" s="5">
        <f>#REF!*#REF!</f>
        <v>1360626.11</v>
      </c>
      <c r="R3890" s="5">
        <v>898386.29</v>
      </c>
      <c r="S3890" s="5">
        <f>#REF!-#REF!</f>
        <v>-462239.82</v>
      </c>
      <c r="T3890" s="36">
        <f t="shared" si="60"/>
        <v>-0.33972581931416901</v>
      </c>
    </row>
    <row r="3891" spans="1:20" x14ac:dyDescent="0.2">
      <c r="A3891" s="25" t="s">
        <v>46</v>
      </c>
      <c r="B3891" s="25" t="s">
        <v>173</v>
      </c>
      <c r="C3891" s="25" t="s">
        <v>49</v>
      </c>
      <c r="D3891" s="25" t="s">
        <v>27</v>
      </c>
      <c r="E3891" s="25" t="s">
        <v>1915</v>
      </c>
      <c r="F3891" s="2">
        <v>41838</v>
      </c>
      <c r="G3891" s="23" t="str">
        <f>TEXT(Table2[[#This Row],[Order-Date]],"mmm")</f>
        <v>Jul</v>
      </c>
      <c r="H3891">
        <v>2014</v>
      </c>
      <c r="I3891">
        <v>655974185</v>
      </c>
      <c r="J3891" s="2">
        <v>41851</v>
      </c>
      <c r="K3891" s="23">
        <f>WEEKDAY(#REF!,1)</f>
        <v>5</v>
      </c>
      <c r="L3891" s="25">
        <f>IF(#REF!&gt;=#REF!,#REF!-#REF!,"")</f>
        <v>13</v>
      </c>
      <c r="M3891" s="4">
        <v>6193</v>
      </c>
      <c r="N3891" s="5">
        <v>651.21</v>
      </c>
      <c r="O3891" s="5">
        <v>524.96</v>
      </c>
      <c r="P3891" s="5">
        <v>126.25</v>
      </c>
      <c r="Q3891" s="5">
        <f>#REF!*#REF!</f>
        <v>3251077.28</v>
      </c>
      <c r="R3891" s="5">
        <v>781866.25</v>
      </c>
      <c r="S3891" s="5">
        <f>#REF!-#REF!</f>
        <v>-2469211.0299999998</v>
      </c>
      <c r="T3891" s="36">
        <f t="shared" si="60"/>
        <v>-0.75950548613227697</v>
      </c>
    </row>
    <row r="3892" spans="1:20" x14ac:dyDescent="0.2">
      <c r="A3892" s="25" t="s">
        <v>29</v>
      </c>
      <c r="B3892" s="25" t="s">
        <v>144</v>
      </c>
      <c r="C3892" s="25" t="s">
        <v>39</v>
      </c>
      <c r="D3892" s="25" t="s">
        <v>23</v>
      </c>
      <c r="E3892" s="25" t="s">
        <v>1916</v>
      </c>
      <c r="F3892" s="2">
        <v>42462</v>
      </c>
      <c r="G3892" s="23" t="str">
        <f>TEXT(Table2[[#This Row],[Order-Date]],"mmm")</f>
        <v>Apr</v>
      </c>
      <c r="H3892">
        <v>2016</v>
      </c>
      <c r="I3892">
        <v>478840672</v>
      </c>
      <c r="J3892" s="2">
        <v>42615</v>
      </c>
      <c r="K3892" s="23">
        <f>WEEKDAY(#REF!,1)</f>
        <v>6</v>
      </c>
      <c r="L3892" s="25">
        <f>IF(#REF!&gt;=#REF!,#REF!-#REF!,"")</f>
        <v>153</v>
      </c>
      <c r="M3892" s="4">
        <v>8451</v>
      </c>
      <c r="N3892" s="5">
        <v>81.73</v>
      </c>
      <c r="O3892" s="5">
        <v>56.67</v>
      </c>
      <c r="P3892" s="5">
        <v>25.06</v>
      </c>
      <c r="Q3892" s="5">
        <f>#REF!*#REF!</f>
        <v>478918.17</v>
      </c>
      <c r="R3892" s="5">
        <v>211782.06</v>
      </c>
      <c r="S3892" s="5">
        <f>#REF!-#REF!</f>
        <v>-267136.11</v>
      </c>
      <c r="T3892" s="36">
        <f t="shared" si="60"/>
        <v>-0.55779071819304704</v>
      </c>
    </row>
    <row r="3893" spans="1:20" x14ac:dyDescent="0.2">
      <c r="A3893" s="25" t="s">
        <v>46</v>
      </c>
      <c r="B3893" s="25" t="s">
        <v>123</v>
      </c>
      <c r="C3893" s="25" t="s">
        <v>39</v>
      </c>
      <c r="D3893" s="25" t="s">
        <v>27</v>
      </c>
      <c r="E3893" s="25" t="s">
        <v>1915</v>
      </c>
      <c r="F3893" s="2">
        <v>42861</v>
      </c>
      <c r="G3893" s="23" t="str">
        <f>TEXT(Table2[[#This Row],[Order-Date]],"mmm")</f>
        <v>May</v>
      </c>
      <c r="H3893">
        <v>2017</v>
      </c>
      <c r="I3893">
        <v>617193305</v>
      </c>
      <c r="J3893" s="2">
        <v>43014</v>
      </c>
      <c r="K3893" s="23">
        <f>WEEKDAY(#REF!,1)</f>
        <v>6</v>
      </c>
      <c r="L3893" s="25">
        <f>IF(#REF!&gt;=#REF!,#REF!-#REF!,"")</f>
        <v>153</v>
      </c>
      <c r="M3893" s="4">
        <v>69</v>
      </c>
      <c r="N3893" s="5">
        <v>81.73</v>
      </c>
      <c r="O3893" s="5">
        <v>56.67</v>
      </c>
      <c r="P3893" s="5">
        <v>25.06</v>
      </c>
      <c r="Q3893" s="5">
        <f>#REF!*#REF!</f>
        <v>3910.23</v>
      </c>
      <c r="R3893" s="5">
        <v>1729.14</v>
      </c>
      <c r="S3893" s="5">
        <f>#REF!-#REF!</f>
        <v>-2181.09</v>
      </c>
      <c r="T3893" s="36">
        <f t="shared" si="60"/>
        <v>-0.55779071819304704</v>
      </c>
    </row>
    <row r="3894" spans="1:20" x14ac:dyDescent="0.2">
      <c r="A3894" s="25" t="s">
        <v>29</v>
      </c>
      <c r="B3894" s="25" t="s">
        <v>181</v>
      </c>
      <c r="C3894" s="25" t="s">
        <v>34</v>
      </c>
      <c r="D3894" s="25" t="s">
        <v>23</v>
      </c>
      <c r="E3894" s="25" t="s">
        <v>1916</v>
      </c>
      <c r="F3894" s="2">
        <v>40378</v>
      </c>
      <c r="G3894" s="23" t="str">
        <f>TEXT(Table2[[#This Row],[Order-Date]],"mmm")</f>
        <v>Jul</v>
      </c>
      <c r="H3894">
        <v>2010</v>
      </c>
      <c r="I3894">
        <v>772643411</v>
      </c>
      <c r="J3894" s="2">
        <v>40415</v>
      </c>
      <c r="K3894" s="23">
        <f>WEEKDAY(#REF!,1)</f>
        <v>4</v>
      </c>
      <c r="L3894" s="25">
        <f>IF(#REF!&gt;=#REF!,#REF!-#REF!,"")</f>
        <v>37</v>
      </c>
      <c r="M3894" s="4">
        <v>1210</v>
      </c>
      <c r="N3894" s="5">
        <v>205.7</v>
      </c>
      <c r="O3894" s="5">
        <v>117.11</v>
      </c>
      <c r="P3894" s="5">
        <v>88.59</v>
      </c>
      <c r="Q3894" s="5">
        <f>#REF!*#REF!</f>
        <v>141703.1</v>
      </c>
      <c r="R3894" s="5">
        <v>107193.9</v>
      </c>
      <c r="S3894" s="5">
        <f>#REF!-#REF!</f>
        <v>-34509.199999999997</v>
      </c>
      <c r="T3894" s="36">
        <f t="shared" si="60"/>
        <v>-0.24353172231235601</v>
      </c>
    </row>
    <row r="3895" spans="1:20" x14ac:dyDescent="0.2">
      <c r="A3895" s="25" t="s">
        <v>20</v>
      </c>
      <c r="B3895" s="25" t="s">
        <v>179</v>
      </c>
      <c r="C3895" s="25" t="s">
        <v>34</v>
      </c>
      <c r="D3895" s="25" t="s">
        <v>27</v>
      </c>
      <c r="E3895" s="25" t="s">
        <v>1916</v>
      </c>
      <c r="F3895" s="2">
        <v>42309</v>
      </c>
      <c r="G3895" s="23" t="str">
        <f>TEXT(Table2[[#This Row],[Order-Date]],"mmm")</f>
        <v>Nov</v>
      </c>
      <c r="H3895">
        <v>2015</v>
      </c>
      <c r="I3895">
        <v>717114818</v>
      </c>
      <c r="J3895" s="2">
        <v>42029</v>
      </c>
      <c r="K3895" s="23">
        <f>WEEKDAY(#REF!,1)</f>
        <v>1</v>
      </c>
      <c r="L3895" s="25" t="str">
        <f>IF(#REF!&gt;=#REF!,#REF!-#REF!,"")</f>
        <v/>
      </c>
      <c r="M3895" s="4">
        <v>9065</v>
      </c>
      <c r="N3895" s="5">
        <v>205.7</v>
      </c>
      <c r="O3895" s="5">
        <v>117.11</v>
      </c>
      <c r="P3895" s="5">
        <v>88.59</v>
      </c>
      <c r="Q3895" s="5">
        <f>#REF!*#REF!</f>
        <v>1061602.1499999999</v>
      </c>
      <c r="R3895" s="5">
        <v>803068.35</v>
      </c>
      <c r="S3895" s="5">
        <f>#REF!-#REF!</f>
        <v>-258533.8</v>
      </c>
      <c r="T3895" s="36">
        <f t="shared" si="60"/>
        <v>-0.24353172231235601</v>
      </c>
    </row>
    <row r="3896" spans="1:20" x14ac:dyDescent="0.2">
      <c r="A3896" s="25" t="s">
        <v>29</v>
      </c>
      <c r="B3896" s="25" t="s">
        <v>118</v>
      </c>
      <c r="C3896" s="25" t="s">
        <v>31</v>
      </c>
      <c r="D3896" s="25" t="s">
        <v>23</v>
      </c>
      <c r="E3896" s="25" t="s">
        <v>1915</v>
      </c>
      <c r="F3896" s="2">
        <v>41508</v>
      </c>
      <c r="G3896" s="23" t="str">
        <f>TEXT(Table2[[#This Row],[Order-Date]],"mmm")</f>
        <v>Aug</v>
      </c>
      <c r="H3896">
        <v>2013</v>
      </c>
      <c r="I3896">
        <v>742843854</v>
      </c>
      <c r="J3896" s="2">
        <v>41373</v>
      </c>
      <c r="K3896" s="23">
        <f>WEEKDAY(#REF!,1)</f>
        <v>3</v>
      </c>
      <c r="L3896" s="25" t="str">
        <f>IF(#REF!&gt;=#REF!,#REF!-#REF!,"")</f>
        <v/>
      </c>
      <c r="M3896" s="4">
        <v>2859</v>
      </c>
      <c r="N3896" s="5">
        <v>47.45</v>
      </c>
      <c r="O3896" s="5">
        <v>31.79</v>
      </c>
      <c r="P3896" s="5">
        <v>15.66</v>
      </c>
      <c r="Q3896" s="5">
        <f>#REF!*#REF!</f>
        <v>90887.61</v>
      </c>
      <c r="R3896" s="5">
        <v>44771.94</v>
      </c>
      <c r="S3896" s="5">
        <f>#REF!-#REF!</f>
        <v>-46115.67</v>
      </c>
      <c r="T3896" s="36">
        <f t="shared" si="60"/>
        <v>-0.50739226171752105</v>
      </c>
    </row>
    <row r="3897" spans="1:20" x14ac:dyDescent="0.2">
      <c r="A3897" s="25" t="s">
        <v>46</v>
      </c>
      <c r="B3897" s="25" t="s">
        <v>99</v>
      </c>
      <c r="C3897" s="25" t="s">
        <v>49</v>
      </c>
      <c r="D3897" s="25" t="s">
        <v>27</v>
      </c>
      <c r="E3897" s="25" t="s">
        <v>1918</v>
      </c>
      <c r="F3897" s="2">
        <v>42636</v>
      </c>
      <c r="G3897" s="23" t="str">
        <f>TEXT(Table2[[#This Row],[Order-Date]],"mmm")</f>
        <v>Sep</v>
      </c>
      <c r="H3897">
        <v>2016</v>
      </c>
      <c r="I3897">
        <v>312379348</v>
      </c>
      <c r="J3897" s="2">
        <v>42685</v>
      </c>
      <c r="K3897" s="23">
        <f>WEEKDAY(#REF!,1)</f>
        <v>6</v>
      </c>
      <c r="L3897" s="25">
        <f>IF(#REF!&gt;=#REF!,#REF!-#REF!,"")</f>
        <v>49</v>
      </c>
      <c r="M3897" s="4">
        <v>8846</v>
      </c>
      <c r="N3897" s="5">
        <v>651.21</v>
      </c>
      <c r="O3897" s="5">
        <v>524.96</v>
      </c>
      <c r="P3897" s="5">
        <v>126.25</v>
      </c>
      <c r="Q3897" s="5">
        <f>#REF!*#REF!</f>
        <v>4643796.16</v>
      </c>
      <c r="R3897" s="5">
        <v>1116807.5</v>
      </c>
      <c r="S3897" s="5">
        <f>#REF!-#REF!</f>
        <v>-3526988.66</v>
      </c>
      <c r="T3897" s="36">
        <f t="shared" si="60"/>
        <v>-0.75950548613227697</v>
      </c>
    </row>
    <row r="3898" spans="1:20" x14ac:dyDescent="0.2">
      <c r="A3898" s="25" t="s">
        <v>29</v>
      </c>
      <c r="B3898" s="25" t="s">
        <v>112</v>
      </c>
      <c r="C3898" s="25" t="s">
        <v>31</v>
      </c>
      <c r="D3898" s="25" t="s">
        <v>27</v>
      </c>
      <c r="E3898" s="25" t="s">
        <v>1918</v>
      </c>
      <c r="F3898" s="2">
        <v>41266</v>
      </c>
      <c r="G3898" s="23" t="str">
        <f>TEXT(Table2[[#This Row],[Order-Date]],"mmm")</f>
        <v>Dec</v>
      </c>
      <c r="H3898">
        <v>2012</v>
      </c>
      <c r="I3898">
        <v>308582627</v>
      </c>
      <c r="J3898" s="2">
        <v>41519</v>
      </c>
      <c r="K3898" s="23">
        <f>WEEKDAY(#REF!,1)</f>
        <v>2</v>
      </c>
      <c r="L3898" s="25">
        <f>IF(#REF!&gt;=#REF!,#REF!-#REF!,"")</f>
        <v>253</v>
      </c>
      <c r="M3898" s="4">
        <v>5312</v>
      </c>
      <c r="N3898" s="5">
        <v>47.45</v>
      </c>
      <c r="O3898" s="5">
        <v>31.79</v>
      </c>
      <c r="P3898" s="5">
        <v>15.66</v>
      </c>
      <c r="Q3898" s="5">
        <f>#REF!*#REF!</f>
        <v>168868.48000000001</v>
      </c>
      <c r="R3898" s="5">
        <v>83185.919999999998</v>
      </c>
      <c r="S3898" s="5">
        <f>#REF!-#REF!</f>
        <v>-85682.559999999998</v>
      </c>
      <c r="T3898" s="36">
        <f t="shared" si="60"/>
        <v>-0.50739226171752105</v>
      </c>
    </row>
    <row r="3899" spans="1:20" x14ac:dyDescent="0.2">
      <c r="A3899" s="25" t="s">
        <v>37</v>
      </c>
      <c r="B3899" s="25" t="s">
        <v>183</v>
      </c>
      <c r="C3899" s="25" t="s">
        <v>31</v>
      </c>
      <c r="D3899" s="25" t="s">
        <v>23</v>
      </c>
      <c r="E3899" s="25" t="s">
        <v>1917</v>
      </c>
      <c r="F3899" s="2">
        <v>40572</v>
      </c>
      <c r="G3899" s="23" t="str">
        <f>TEXT(Table2[[#This Row],[Order-Date]],"mmm")</f>
        <v>Jan</v>
      </c>
      <c r="H3899">
        <v>2011</v>
      </c>
      <c r="I3899">
        <v>784627521</v>
      </c>
      <c r="J3899" s="2">
        <v>40599</v>
      </c>
      <c r="K3899" s="23">
        <f>WEEKDAY(#REF!,1)</f>
        <v>6</v>
      </c>
      <c r="L3899" s="25">
        <f>IF(#REF!&gt;=#REF!,#REF!-#REF!,"")</f>
        <v>27</v>
      </c>
      <c r="M3899" s="4">
        <v>7574</v>
      </c>
      <c r="N3899" s="5">
        <v>47.45</v>
      </c>
      <c r="O3899" s="5">
        <v>31.79</v>
      </c>
      <c r="P3899" s="5">
        <v>15.66</v>
      </c>
      <c r="Q3899" s="5">
        <f>#REF!*#REF!</f>
        <v>240777.46</v>
      </c>
      <c r="R3899" s="5">
        <v>118608.84</v>
      </c>
      <c r="S3899" s="5">
        <f>#REF!-#REF!</f>
        <v>-122168.62</v>
      </c>
      <c r="T3899" s="36">
        <f t="shared" si="60"/>
        <v>-0.50739226171752105</v>
      </c>
    </row>
    <row r="3900" spans="1:20" x14ac:dyDescent="0.2">
      <c r="A3900" s="25" t="s">
        <v>32</v>
      </c>
      <c r="B3900" s="25" t="s">
        <v>93</v>
      </c>
      <c r="C3900" s="25" t="s">
        <v>85</v>
      </c>
      <c r="D3900" s="25" t="s">
        <v>27</v>
      </c>
      <c r="E3900" s="25" t="s">
        <v>1918</v>
      </c>
      <c r="F3900" s="2">
        <v>41348</v>
      </c>
      <c r="G3900" s="23" t="str">
        <f>TEXT(Table2[[#This Row],[Order-Date]],"mmm")</f>
        <v>Mar</v>
      </c>
      <c r="H3900">
        <v>2013</v>
      </c>
      <c r="I3900">
        <v>514000356</v>
      </c>
      <c r="J3900" s="2">
        <v>41363</v>
      </c>
      <c r="K3900" s="23">
        <f>WEEKDAY(#REF!,1)</f>
        <v>7</v>
      </c>
      <c r="L3900" s="25">
        <f>IF(#REF!&gt;=#REF!,#REF!-#REF!,"")</f>
        <v>15</v>
      </c>
      <c r="M3900" s="4">
        <v>2982</v>
      </c>
      <c r="N3900" s="5">
        <v>668.27</v>
      </c>
      <c r="O3900" s="5">
        <v>502.54</v>
      </c>
      <c r="P3900" s="5">
        <v>165.73</v>
      </c>
      <c r="Q3900" s="5">
        <f>#REF!*#REF!</f>
        <v>1498574.28</v>
      </c>
      <c r="R3900" s="5">
        <v>494206.86</v>
      </c>
      <c r="S3900" s="5">
        <f>#REF!-#REF!</f>
        <v>-1004367.42</v>
      </c>
      <c r="T3900" s="36">
        <f t="shared" si="60"/>
        <v>-0.67021530624427905</v>
      </c>
    </row>
    <row r="3901" spans="1:20" x14ac:dyDescent="0.2">
      <c r="A3901" s="25" t="s">
        <v>29</v>
      </c>
      <c r="B3901" s="25" t="s">
        <v>111</v>
      </c>
      <c r="C3901" s="25" t="s">
        <v>39</v>
      </c>
      <c r="D3901" s="25" t="s">
        <v>23</v>
      </c>
      <c r="E3901" s="25" t="s">
        <v>1916</v>
      </c>
      <c r="F3901" s="2">
        <v>40631</v>
      </c>
      <c r="G3901" s="23" t="str">
        <f>TEXT(Table2[[#This Row],[Order-Date]],"mmm")</f>
        <v>Mar</v>
      </c>
      <c r="H3901">
        <v>2011</v>
      </c>
      <c r="I3901">
        <v>140499961</v>
      </c>
      <c r="J3901" s="2">
        <v>40663</v>
      </c>
      <c r="K3901" s="23">
        <f>WEEKDAY(#REF!,1)</f>
        <v>7</v>
      </c>
      <c r="L3901" s="25">
        <f>IF(#REF!&gt;=#REF!,#REF!-#REF!,"")</f>
        <v>32</v>
      </c>
      <c r="M3901" s="4">
        <v>5915</v>
      </c>
      <c r="N3901" s="5">
        <v>81.73</v>
      </c>
      <c r="O3901" s="5">
        <v>56.67</v>
      </c>
      <c r="P3901" s="5">
        <v>25.06</v>
      </c>
      <c r="Q3901" s="5">
        <f>#REF!*#REF!</f>
        <v>335203.05</v>
      </c>
      <c r="R3901" s="5">
        <v>148229.9</v>
      </c>
      <c r="S3901" s="5">
        <f>#REF!-#REF!</f>
        <v>-186973.15</v>
      </c>
      <c r="T3901" s="36">
        <f t="shared" si="60"/>
        <v>-0.55779071819304704</v>
      </c>
    </row>
    <row r="3902" spans="1:20" x14ac:dyDescent="0.2">
      <c r="A3902" s="25" t="s">
        <v>37</v>
      </c>
      <c r="B3902" s="25" t="s">
        <v>155</v>
      </c>
      <c r="C3902" s="25" t="s">
        <v>85</v>
      </c>
      <c r="D3902" s="25" t="s">
        <v>27</v>
      </c>
      <c r="E3902" s="25" t="s">
        <v>1917</v>
      </c>
      <c r="F3902" s="2">
        <v>41377</v>
      </c>
      <c r="G3902" s="23" t="str">
        <f>TEXT(Table2[[#This Row],[Order-Date]],"mmm")</f>
        <v>Apr</v>
      </c>
      <c r="H3902">
        <v>2013</v>
      </c>
      <c r="I3902">
        <v>828237664</v>
      </c>
      <c r="J3902" s="2">
        <v>41383</v>
      </c>
      <c r="K3902" s="23">
        <f>WEEKDAY(#REF!,1)</f>
        <v>6</v>
      </c>
      <c r="L3902" s="25">
        <f>IF(#REF!&gt;=#REF!,#REF!-#REF!,"")</f>
        <v>6</v>
      </c>
      <c r="M3902" s="4">
        <v>2785</v>
      </c>
      <c r="N3902" s="5">
        <v>668.27</v>
      </c>
      <c r="O3902" s="5">
        <v>502.54</v>
      </c>
      <c r="P3902" s="5">
        <v>165.73</v>
      </c>
      <c r="Q3902" s="5">
        <f>#REF!*#REF!</f>
        <v>1399573.9</v>
      </c>
      <c r="R3902" s="5">
        <v>461558.05</v>
      </c>
      <c r="S3902" s="5">
        <f>#REF!-#REF!</f>
        <v>-938015.85</v>
      </c>
      <c r="T3902" s="36">
        <f t="shared" si="60"/>
        <v>-0.67021530624427905</v>
      </c>
    </row>
    <row r="3903" spans="1:20" x14ac:dyDescent="0.2">
      <c r="A3903" s="25" t="s">
        <v>37</v>
      </c>
      <c r="B3903" s="25" t="s">
        <v>151</v>
      </c>
      <c r="C3903" s="25" t="s">
        <v>65</v>
      </c>
      <c r="D3903" s="25" t="s">
        <v>27</v>
      </c>
      <c r="E3903" s="25" t="s">
        <v>1918</v>
      </c>
      <c r="F3903" s="2">
        <v>42781</v>
      </c>
      <c r="G3903" s="23" t="str">
        <f>TEXT(Table2[[#This Row],[Order-Date]],"mmm")</f>
        <v>Feb</v>
      </c>
      <c r="H3903">
        <v>2017</v>
      </c>
      <c r="I3903">
        <v>211637294</v>
      </c>
      <c r="J3903" s="2">
        <v>42789</v>
      </c>
      <c r="K3903" s="23">
        <f>WEEKDAY(#REF!,1)</f>
        <v>5</v>
      </c>
      <c r="L3903" s="25">
        <f>IF(#REF!&gt;=#REF!,#REF!-#REF!,"")</f>
        <v>8</v>
      </c>
      <c r="M3903" s="4">
        <v>7033</v>
      </c>
      <c r="N3903" s="5">
        <v>9.33</v>
      </c>
      <c r="O3903" s="5">
        <v>6.92</v>
      </c>
      <c r="P3903" s="5">
        <v>2.41</v>
      </c>
      <c r="Q3903" s="5">
        <f>#REF!*#REF!</f>
        <v>48668.36</v>
      </c>
      <c r="R3903" s="5">
        <v>16949.53</v>
      </c>
      <c r="S3903" s="5">
        <f>#REF!-#REF!</f>
        <v>-31718.83</v>
      </c>
      <c r="T3903" s="36">
        <f t="shared" si="60"/>
        <v>-0.65173410404624299</v>
      </c>
    </row>
    <row r="3904" spans="1:20" x14ac:dyDescent="0.2">
      <c r="A3904" s="25" t="s">
        <v>46</v>
      </c>
      <c r="B3904" s="25" t="s">
        <v>220</v>
      </c>
      <c r="C3904" s="25" t="s">
        <v>34</v>
      </c>
      <c r="D3904" s="25" t="s">
        <v>23</v>
      </c>
      <c r="E3904" s="25" t="s">
        <v>1918</v>
      </c>
      <c r="F3904" s="2">
        <v>41665</v>
      </c>
      <c r="G3904" s="23" t="str">
        <f>TEXT(Table2[[#This Row],[Order-Date]],"mmm")</f>
        <v>Jan</v>
      </c>
      <c r="H3904">
        <v>2014</v>
      </c>
      <c r="I3904">
        <v>945435178</v>
      </c>
      <c r="J3904" s="2">
        <v>41685</v>
      </c>
      <c r="K3904" s="23">
        <f>WEEKDAY(#REF!,1)</f>
        <v>7</v>
      </c>
      <c r="L3904" s="25">
        <f>IF(#REF!&gt;=#REF!,#REF!-#REF!,"")</f>
        <v>20</v>
      </c>
      <c r="M3904" s="4">
        <v>4134</v>
      </c>
      <c r="N3904" s="5">
        <v>205.7</v>
      </c>
      <c r="O3904" s="5">
        <v>117.11</v>
      </c>
      <c r="P3904" s="5">
        <v>88.59</v>
      </c>
      <c r="Q3904" s="5">
        <f>#REF!*#REF!</f>
        <v>484132.74</v>
      </c>
      <c r="R3904" s="5">
        <v>366231.06</v>
      </c>
      <c r="S3904" s="5">
        <f>#REF!-#REF!</f>
        <v>-117901.68</v>
      </c>
      <c r="T3904" s="36">
        <f t="shared" si="60"/>
        <v>-0.24353172231235601</v>
      </c>
    </row>
    <row r="3905" spans="1:20" x14ac:dyDescent="0.2">
      <c r="A3905" s="25" t="s">
        <v>46</v>
      </c>
      <c r="B3905" s="25" t="s">
        <v>199</v>
      </c>
      <c r="C3905" s="25" t="s">
        <v>77</v>
      </c>
      <c r="D3905" s="25" t="s">
        <v>27</v>
      </c>
      <c r="E3905" s="25" t="s">
        <v>1916</v>
      </c>
      <c r="F3905" s="2">
        <v>42150</v>
      </c>
      <c r="G3905" s="23" t="str">
        <f>TEXT(Table2[[#This Row],[Order-Date]],"mmm")</f>
        <v>May</v>
      </c>
      <c r="H3905">
        <v>2015</v>
      </c>
      <c r="I3905">
        <v>354680144</v>
      </c>
      <c r="J3905" s="2">
        <v>42222</v>
      </c>
      <c r="K3905" s="23">
        <f>WEEKDAY(#REF!,1)</f>
        <v>5</v>
      </c>
      <c r="L3905" s="25">
        <f>IF(#REF!&gt;=#REF!,#REF!-#REF!,"")</f>
        <v>72</v>
      </c>
      <c r="M3905" s="4">
        <v>6591</v>
      </c>
      <c r="N3905" s="5">
        <v>154.06</v>
      </c>
      <c r="O3905" s="5">
        <v>90.93</v>
      </c>
      <c r="P3905" s="5">
        <v>63.13</v>
      </c>
      <c r="Q3905" s="5">
        <f>#REF!*#REF!</f>
        <v>599319.63</v>
      </c>
      <c r="R3905" s="5">
        <v>416089.83</v>
      </c>
      <c r="S3905" s="5">
        <f>#REF!-#REF!</f>
        <v>-183229.8</v>
      </c>
      <c r="T3905" s="36">
        <f t="shared" si="60"/>
        <v>-0.30572968217309998</v>
      </c>
    </row>
    <row r="3906" spans="1:20" x14ac:dyDescent="0.2">
      <c r="A3906" s="25" t="s">
        <v>32</v>
      </c>
      <c r="B3906" s="25" t="s">
        <v>152</v>
      </c>
      <c r="C3906" s="25" t="s">
        <v>42</v>
      </c>
      <c r="D3906" s="25" t="s">
        <v>23</v>
      </c>
      <c r="E3906" s="25" t="s">
        <v>1915</v>
      </c>
      <c r="F3906" s="2">
        <v>40451</v>
      </c>
      <c r="G3906" s="23" t="str">
        <f>TEXT(Table2[[#This Row],[Order-Date]],"mmm")</f>
        <v>Sep</v>
      </c>
      <c r="H3906">
        <v>2010</v>
      </c>
      <c r="I3906">
        <v>784733521</v>
      </c>
      <c r="J3906" s="2">
        <v>40472</v>
      </c>
      <c r="K3906" s="23">
        <f>WEEKDAY(#REF!,1)</f>
        <v>5</v>
      </c>
      <c r="L3906" s="25">
        <f>IF(#REF!&gt;=#REF!,#REF!-#REF!,"")</f>
        <v>21</v>
      </c>
      <c r="M3906" s="4">
        <v>8942</v>
      </c>
      <c r="N3906" s="5">
        <v>109.28</v>
      </c>
      <c r="O3906" s="5">
        <v>35.840000000000003</v>
      </c>
      <c r="P3906" s="5">
        <v>73.44</v>
      </c>
      <c r="Q3906" s="5">
        <f>#REF!*#REF!</f>
        <v>320481.28000000003</v>
      </c>
      <c r="R3906" s="5">
        <v>656700.48</v>
      </c>
      <c r="S3906" s="5">
        <f>#REF!-#REF!</f>
        <v>336219.2</v>
      </c>
      <c r="T3906" s="36">
        <f t="shared" si="60"/>
        <v>1.0491071428571399</v>
      </c>
    </row>
    <row r="3907" spans="1:20" x14ac:dyDescent="0.2">
      <c r="A3907" s="25" t="s">
        <v>46</v>
      </c>
      <c r="B3907" s="25" t="s">
        <v>211</v>
      </c>
      <c r="C3907" s="25" t="s">
        <v>65</v>
      </c>
      <c r="D3907" s="25" t="s">
        <v>27</v>
      </c>
      <c r="E3907" s="25" t="s">
        <v>1918</v>
      </c>
      <c r="F3907" s="2">
        <v>42852</v>
      </c>
      <c r="G3907" s="23" t="str">
        <f>TEXT(Table2[[#This Row],[Order-Date]],"mmm")</f>
        <v>Apr</v>
      </c>
      <c r="H3907">
        <v>2017</v>
      </c>
      <c r="I3907">
        <v>151269137</v>
      </c>
      <c r="J3907" s="2">
        <v>42869</v>
      </c>
      <c r="K3907" s="23">
        <f>WEEKDAY(#REF!,1)</f>
        <v>1</v>
      </c>
      <c r="L3907" s="25">
        <f>IF(#REF!&gt;=#REF!,#REF!-#REF!,"")</f>
        <v>17</v>
      </c>
      <c r="M3907" s="4">
        <v>2754</v>
      </c>
      <c r="N3907" s="5">
        <v>9.33</v>
      </c>
      <c r="O3907" s="5">
        <v>6.92</v>
      </c>
      <c r="P3907" s="5">
        <v>2.41</v>
      </c>
      <c r="Q3907" s="5">
        <f>#REF!*#REF!</f>
        <v>19057.68</v>
      </c>
      <c r="R3907" s="5">
        <v>6637.14</v>
      </c>
      <c r="S3907" s="5">
        <f>#REF!-#REF!</f>
        <v>-12420.54</v>
      </c>
      <c r="T3907" s="36">
        <f t="shared" ref="T3907:T3970" si="61">S3907/Q3907</f>
        <v>-0.65173410404624299</v>
      </c>
    </row>
    <row r="3908" spans="1:20" x14ac:dyDescent="0.2">
      <c r="A3908" s="25" t="s">
        <v>46</v>
      </c>
      <c r="B3908" s="25" t="s">
        <v>141</v>
      </c>
      <c r="C3908" s="25" t="s">
        <v>77</v>
      </c>
      <c r="D3908" s="25" t="s">
        <v>27</v>
      </c>
      <c r="E3908" s="25" t="s">
        <v>1916</v>
      </c>
      <c r="F3908" s="2">
        <v>42198</v>
      </c>
      <c r="G3908" s="23" t="str">
        <f>TEXT(Table2[[#This Row],[Order-Date]],"mmm")</f>
        <v>Jul</v>
      </c>
      <c r="H3908">
        <v>2015</v>
      </c>
      <c r="I3908">
        <v>490273320</v>
      </c>
      <c r="J3908" s="2">
        <v>42234</v>
      </c>
      <c r="K3908" s="23">
        <f>WEEKDAY(#REF!,1)</f>
        <v>3</v>
      </c>
      <c r="L3908" s="25">
        <f>IF(#REF!&gt;=#REF!,#REF!-#REF!,"")</f>
        <v>36</v>
      </c>
      <c r="M3908" s="4">
        <v>1625</v>
      </c>
      <c r="N3908" s="5">
        <v>154.06</v>
      </c>
      <c r="O3908" s="5">
        <v>90.93</v>
      </c>
      <c r="P3908" s="5">
        <v>63.13</v>
      </c>
      <c r="Q3908" s="5">
        <f>#REF!*#REF!</f>
        <v>147761.25</v>
      </c>
      <c r="R3908" s="5">
        <v>102586.25</v>
      </c>
      <c r="S3908" s="5">
        <f>#REF!-#REF!</f>
        <v>-45175</v>
      </c>
      <c r="T3908" s="36">
        <f t="shared" si="61"/>
        <v>-0.30572968217309998</v>
      </c>
    </row>
    <row r="3909" spans="1:20" x14ac:dyDescent="0.2">
      <c r="A3909" s="25" t="s">
        <v>20</v>
      </c>
      <c r="B3909" s="25" t="s">
        <v>54</v>
      </c>
      <c r="C3909" s="25" t="s">
        <v>31</v>
      </c>
      <c r="D3909" s="25" t="s">
        <v>27</v>
      </c>
      <c r="E3909" s="25" t="s">
        <v>1917</v>
      </c>
      <c r="F3909" s="2">
        <v>41430</v>
      </c>
      <c r="G3909" s="23" t="str">
        <f>TEXT(Table2[[#This Row],[Order-Date]],"mmm")</f>
        <v>Jun</v>
      </c>
      <c r="H3909">
        <v>2013</v>
      </c>
      <c r="I3909">
        <v>308044898</v>
      </c>
      <c r="J3909" s="2">
        <v>41460</v>
      </c>
      <c r="K3909" s="23">
        <f>WEEKDAY(#REF!,1)</f>
        <v>6</v>
      </c>
      <c r="L3909" s="25">
        <f>IF(#REF!&gt;=#REF!,#REF!-#REF!,"")</f>
        <v>30</v>
      </c>
      <c r="M3909" s="4">
        <v>6186</v>
      </c>
      <c r="N3909" s="5">
        <v>47.45</v>
      </c>
      <c r="O3909" s="5">
        <v>31.79</v>
      </c>
      <c r="P3909" s="5">
        <v>15.66</v>
      </c>
      <c r="Q3909" s="5">
        <f>#REF!*#REF!</f>
        <v>196652.94</v>
      </c>
      <c r="R3909" s="5">
        <v>96872.76</v>
      </c>
      <c r="S3909" s="5">
        <f>#REF!-#REF!</f>
        <v>-99780.18</v>
      </c>
      <c r="T3909" s="36">
        <f t="shared" si="61"/>
        <v>-0.50739226171752105</v>
      </c>
    </row>
    <row r="3910" spans="1:20" x14ac:dyDescent="0.2">
      <c r="A3910" s="25" t="s">
        <v>20</v>
      </c>
      <c r="B3910" s="25" t="s">
        <v>121</v>
      </c>
      <c r="C3910" s="25" t="s">
        <v>65</v>
      </c>
      <c r="D3910" s="25" t="s">
        <v>23</v>
      </c>
      <c r="E3910" s="25" t="s">
        <v>1917</v>
      </c>
      <c r="F3910" s="2">
        <v>40995</v>
      </c>
      <c r="G3910" s="23" t="str">
        <f>TEXT(Table2[[#This Row],[Order-Date]],"mmm")</f>
        <v>Mar</v>
      </c>
      <c r="H3910">
        <v>2012</v>
      </c>
      <c r="I3910">
        <v>431195199</v>
      </c>
      <c r="J3910" s="2">
        <v>40995</v>
      </c>
      <c r="K3910" s="23">
        <f>WEEKDAY(#REF!,1)</f>
        <v>3</v>
      </c>
      <c r="L3910" s="25">
        <f>IF(#REF!&gt;=#REF!,#REF!-#REF!,"")</f>
        <v>0</v>
      </c>
      <c r="M3910" s="4">
        <v>9096</v>
      </c>
      <c r="N3910" s="5">
        <v>9.33</v>
      </c>
      <c r="O3910" s="5">
        <v>6.92</v>
      </c>
      <c r="P3910" s="5">
        <v>2.41</v>
      </c>
      <c r="Q3910" s="5">
        <f>#REF!*#REF!</f>
        <v>62944.32</v>
      </c>
      <c r="R3910" s="5">
        <v>21921.360000000001</v>
      </c>
      <c r="S3910" s="5">
        <f>#REF!-#REF!</f>
        <v>-41022.959999999999</v>
      </c>
      <c r="T3910" s="36">
        <f t="shared" si="61"/>
        <v>-0.65173410404624299</v>
      </c>
    </row>
    <row r="3911" spans="1:20" x14ac:dyDescent="0.2">
      <c r="A3911" s="25" t="s">
        <v>29</v>
      </c>
      <c r="B3911" s="25" t="s">
        <v>122</v>
      </c>
      <c r="C3911" s="25" t="s">
        <v>34</v>
      </c>
      <c r="D3911" s="25" t="s">
        <v>23</v>
      </c>
      <c r="E3911" s="25" t="s">
        <v>1915</v>
      </c>
      <c r="F3911" s="2">
        <v>40525</v>
      </c>
      <c r="G3911" s="23" t="str">
        <f>TEXT(Table2[[#This Row],[Order-Date]],"mmm")</f>
        <v>Dec</v>
      </c>
      <c r="H3911">
        <v>2010</v>
      </c>
      <c r="I3911">
        <v>856648051</v>
      </c>
      <c r="J3911" s="2">
        <v>40535</v>
      </c>
      <c r="K3911" s="23">
        <f>WEEKDAY(#REF!,1)</f>
        <v>5</v>
      </c>
      <c r="L3911" s="25">
        <f>IF(#REF!&gt;=#REF!,#REF!-#REF!,"")</f>
        <v>10</v>
      </c>
      <c r="M3911" s="4">
        <v>50</v>
      </c>
      <c r="N3911" s="5">
        <v>205.7</v>
      </c>
      <c r="O3911" s="5">
        <v>117.11</v>
      </c>
      <c r="P3911" s="5">
        <v>88.59</v>
      </c>
      <c r="Q3911" s="5">
        <f>#REF!*#REF!</f>
        <v>5855.5</v>
      </c>
      <c r="R3911" s="5">
        <v>4429.5</v>
      </c>
      <c r="S3911" s="5">
        <f>#REF!-#REF!</f>
        <v>-1426</v>
      </c>
      <c r="T3911" s="36">
        <f t="shared" si="61"/>
        <v>-0.24353172231235601</v>
      </c>
    </row>
    <row r="3912" spans="1:20" x14ac:dyDescent="0.2">
      <c r="A3912" s="25" t="s">
        <v>20</v>
      </c>
      <c r="B3912" s="25" t="s">
        <v>70</v>
      </c>
      <c r="C3912" s="25" t="s">
        <v>85</v>
      </c>
      <c r="D3912" s="25" t="s">
        <v>27</v>
      </c>
      <c r="E3912" s="25" t="s">
        <v>1915</v>
      </c>
      <c r="F3912" s="2">
        <v>42688</v>
      </c>
      <c r="G3912" s="23" t="str">
        <f>TEXT(Table2[[#This Row],[Order-Date]],"mmm")</f>
        <v>Nov</v>
      </c>
      <c r="H3912">
        <v>2016</v>
      </c>
      <c r="I3912">
        <v>301639783</v>
      </c>
      <c r="J3912" s="2">
        <v>42412</v>
      </c>
      <c r="K3912" s="23">
        <f>WEEKDAY(#REF!,1)</f>
        <v>6</v>
      </c>
      <c r="L3912" s="25" t="str">
        <f>IF(#REF!&gt;=#REF!,#REF!-#REF!,"")</f>
        <v/>
      </c>
      <c r="M3912" s="4">
        <v>770</v>
      </c>
      <c r="N3912" s="5">
        <v>668.27</v>
      </c>
      <c r="O3912" s="5">
        <v>502.54</v>
      </c>
      <c r="P3912" s="5">
        <v>165.73</v>
      </c>
      <c r="Q3912" s="5">
        <f>#REF!*#REF!</f>
        <v>386955.8</v>
      </c>
      <c r="R3912" s="5">
        <v>127612.1</v>
      </c>
      <c r="S3912" s="5">
        <f>#REF!-#REF!</f>
        <v>-259343.7</v>
      </c>
      <c r="T3912" s="36">
        <f t="shared" si="61"/>
        <v>-0.67021530624427905</v>
      </c>
    </row>
    <row r="3913" spans="1:20" x14ac:dyDescent="0.2">
      <c r="A3913" s="25" t="s">
        <v>37</v>
      </c>
      <c r="B3913" s="25" t="s">
        <v>62</v>
      </c>
      <c r="C3913" s="25" t="s">
        <v>49</v>
      </c>
      <c r="D3913" s="25" t="s">
        <v>23</v>
      </c>
      <c r="E3913" s="25" t="s">
        <v>1918</v>
      </c>
      <c r="F3913" s="2">
        <v>40859</v>
      </c>
      <c r="G3913" s="23" t="str">
        <f>TEXT(Table2[[#This Row],[Order-Date]],"mmm")</f>
        <v>Nov</v>
      </c>
      <c r="H3913">
        <v>2011</v>
      </c>
      <c r="I3913">
        <v>253719222</v>
      </c>
      <c r="J3913" s="2">
        <v>40890</v>
      </c>
      <c r="K3913" s="23">
        <f>WEEKDAY(#REF!,1)</f>
        <v>3</v>
      </c>
      <c r="L3913" s="25">
        <f>IF(#REF!&gt;=#REF!,#REF!-#REF!,"")</f>
        <v>31</v>
      </c>
      <c r="M3913" s="4">
        <v>11</v>
      </c>
      <c r="N3913" s="5">
        <v>651.21</v>
      </c>
      <c r="O3913" s="5">
        <v>524.96</v>
      </c>
      <c r="P3913" s="5">
        <v>126.25</v>
      </c>
      <c r="Q3913" s="5">
        <f>#REF!*#REF!</f>
        <v>5774.56</v>
      </c>
      <c r="R3913" s="5">
        <v>1388.75</v>
      </c>
      <c r="S3913" s="5">
        <f>#REF!-#REF!</f>
        <v>-4385.8100000000004</v>
      </c>
      <c r="T3913" s="36">
        <f t="shared" si="61"/>
        <v>-0.75950548613227697</v>
      </c>
    </row>
    <row r="3914" spans="1:20" x14ac:dyDescent="0.2">
      <c r="A3914" s="25" t="s">
        <v>32</v>
      </c>
      <c r="B3914" s="25" t="s">
        <v>210</v>
      </c>
      <c r="C3914" s="25" t="s">
        <v>56</v>
      </c>
      <c r="D3914" s="25" t="s">
        <v>23</v>
      </c>
      <c r="E3914" s="25" t="s">
        <v>1917</v>
      </c>
      <c r="F3914" s="2">
        <v>42750</v>
      </c>
      <c r="G3914" s="23" t="str">
        <f>TEXT(Table2[[#This Row],[Order-Date]],"mmm")</f>
        <v>Jan</v>
      </c>
      <c r="H3914">
        <v>2017</v>
      </c>
      <c r="I3914">
        <v>920747697</v>
      </c>
      <c r="J3914" s="2">
        <v>42752</v>
      </c>
      <c r="K3914" s="23">
        <f>WEEKDAY(#REF!,1)</f>
        <v>3</v>
      </c>
      <c r="L3914" s="25">
        <f>IF(#REF!&gt;=#REF!,#REF!-#REF!,"")</f>
        <v>2</v>
      </c>
      <c r="M3914" s="4">
        <v>8559</v>
      </c>
      <c r="N3914" s="5">
        <v>421.89</v>
      </c>
      <c r="O3914" s="5">
        <v>364.69</v>
      </c>
      <c r="P3914" s="5">
        <v>57.2</v>
      </c>
      <c r="Q3914" s="5">
        <f>#REF!*#REF!</f>
        <v>3121381.71</v>
      </c>
      <c r="R3914" s="5">
        <v>489574.8</v>
      </c>
      <c r="S3914" s="5">
        <f>#REF!-#REF!</f>
        <v>-2631806.91</v>
      </c>
      <c r="T3914" s="36">
        <f t="shared" si="61"/>
        <v>-0.84315445995228799</v>
      </c>
    </row>
    <row r="3915" spans="1:20" x14ac:dyDescent="0.2">
      <c r="A3915" s="25" t="s">
        <v>29</v>
      </c>
      <c r="B3915" s="25" t="s">
        <v>204</v>
      </c>
      <c r="C3915" s="25" t="s">
        <v>51</v>
      </c>
      <c r="D3915" s="25" t="s">
        <v>27</v>
      </c>
      <c r="E3915" s="25" t="s">
        <v>1917</v>
      </c>
      <c r="F3915" s="2">
        <v>41073</v>
      </c>
      <c r="G3915" s="23" t="str">
        <f>TEXT(Table2[[#This Row],[Order-Date]],"mmm")</f>
        <v>Jun</v>
      </c>
      <c r="H3915">
        <v>2012</v>
      </c>
      <c r="I3915">
        <v>780899035</v>
      </c>
      <c r="J3915" s="2">
        <v>41120</v>
      </c>
      <c r="K3915" s="23">
        <f>WEEKDAY(#REF!,1)</f>
        <v>2</v>
      </c>
      <c r="L3915" s="25">
        <f>IF(#REF!&gt;=#REF!,#REF!-#REF!,"")</f>
        <v>47</v>
      </c>
      <c r="M3915" s="4">
        <v>4233</v>
      </c>
      <c r="N3915" s="5">
        <v>437.2</v>
      </c>
      <c r="O3915" s="5">
        <v>263.33</v>
      </c>
      <c r="P3915" s="5">
        <v>173.87</v>
      </c>
      <c r="Q3915" s="5">
        <f>#REF!*#REF!</f>
        <v>1114675.8899999999</v>
      </c>
      <c r="R3915" s="5">
        <v>735991.71</v>
      </c>
      <c r="S3915" s="5">
        <f>#REF!-#REF!</f>
        <v>-378684.18</v>
      </c>
      <c r="T3915" s="36">
        <f t="shared" si="61"/>
        <v>-0.33972581931416901</v>
      </c>
    </row>
    <row r="3916" spans="1:20" x14ac:dyDescent="0.2">
      <c r="A3916" s="25" t="s">
        <v>20</v>
      </c>
      <c r="B3916" s="25" t="s">
        <v>94</v>
      </c>
      <c r="C3916" s="25" t="s">
        <v>77</v>
      </c>
      <c r="D3916" s="25" t="s">
        <v>27</v>
      </c>
      <c r="E3916" s="25" t="s">
        <v>1916</v>
      </c>
      <c r="F3916" s="2">
        <v>42876</v>
      </c>
      <c r="G3916" s="23" t="str">
        <f>TEXT(Table2[[#This Row],[Order-Date]],"mmm")</f>
        <v>May</v>
      </c>
      <c r="H3916">
        <v>2017</v>
      </c>
      <c r="I3916">
        <v>632659566</v>
      </c>
      <c r="J3916" s="2">
        <v>42904</v>
      </c>
      <c r="K3916" s="23">
        <f>WEEKDAY(#REF!,1)</f>
        <v>1</v>
      </c>
      <c r="L3916" s="25">
        <f>IF(#REF!&gt;=#REF!,#REF!-#REF!,"")</f>
        <v>28</v>
      </c>
      <c r="M3916" s="4">
        <v>6880</v>
      </c>
      <c r="N3916" s="5">
        <v>154.06</v>
      </c>
      <c r="O3916" s="5">
        <v>90.93</v>
      </c>
      <c r="P3916" s="5">
        <v>63.13</v>
      </c>
      <c r="Q3916" s="5">
        <f>#REF!*#REF!</f>
        <v>625598.4</v>
      </c>
      <c r="R3916" s="5">
        <v>434334.4</v>
      </c>
      <c r="S3916" s="5">
        <f>#REF!-#REF!</f>
        <v>-191264</v>
      </c>
      <c r="T3916" s="36">
        <f t="shared" si="61"/>
        <v>-0.30572968217309998</v>
      </c>
    </row>
    <row r="3917" spans="1:20" x14ac:dyDescent="0.2">
      <c r="A3917" s="25" t="s">
        <v>40</v>
      </c>
      <c r="B3917" s="25" t="s">
        <v>74</v>
      </c>
      <c r="C3917" s="25" t="s">
        <v>65</v>
      </c>
      <c r="D3917" s="25" t="s">
        <v>27</v>
      </c>
      <c r="E3917" s="25" t="s">
        <v>1917</v>
      </c>
      <c r="F3917" s="2">
        <v>40355</v>
      </c>
      <c r="G3917" s="23" t="str">
        <f>TEXT(Table2[[#This Row],[Order-Date]],"mmm")</f>
        <v>Jun</v>
      </c>
      <c r="H3917">
        <v>2010</v>
      </c>
      <c r="I3917">
        <v>444828116</v>
      </c>
      <c r="J3917" s="2">
        <v>40380</v>
      </c>
      <c r="K3917" s="23">
        <f>WEEKDAY(#REF!,1)</f>
        <v>4</v>
      </c>
      <c r="L3917" s="25">
        <f>IF(#REF!&gt;=#REF!,#REF!-#REF!,"")</f>
        <v>25</v>
      </c>
      <c r="M3917" s="4">
        <v>3380</v>
      </c>
      <c r="N3917" s="5">
        <v>9.33</v>
      </c>
      <c r="O3917" s="5">
        <v>6.92</v>
      </c>
      <c r="P3917" s="5">
        <v>2.41</v>
      </c>
      <c r="Q3917" s="5">
        <f>#REF!*#REF!</f>
        <v>23389.599999999999</v>
      </c>
      <c r="R3917" s="5">
        <v>8145.8</v>
      </c>
      <c r="S3917" s="5">
        <f>#REF!-#REF!</f>
        <v>-15243.8</v>
      </c>
      <c r="T3917" s="36">
        <f t="shared" si="61"/>
        <v>-0.65173410404624299</v>
      </c>
    </row>
    <row r="3918" spans="1:20" x14ac:dyDescent="0.2">
      <c r="A3918" s="25" t="s">
        <v>40</v>
      </c>
      <c r="B3918" s="25" t="s">
        <v>221</v>
      </c>
      <c r="C3918" s="25" t="s">
        <v>85</v>
      </c>
      <c r="D3918" s="25" t="s">
        <v>23</v>
      </c>
      <c r="E3918" s="25" t="s">
        <v>1915</v>
      </c>
      <c r="F3918" s="2">
        <v>42690</v>
      </c>
      <c r="G3918" s="23" t="str">
        <f>TEXT(Table2[[#This Row],[Order-Date]],"mmm")</f>
        <v>Nov</v>
      </c>
      <c r="H3918">
        <v>2016</v>
      </c>
      <c r="I3918">
        <v>706516015</v>
      </c>
      <c r="J3918" s="2">
        <v>42723</v>
      </c>
      <c r="K3918" s="23">
        <f>WEEKDAY(#REF!,1)</f>
        <v>2</v>
      </c>
      <c r="L3918" s="25">
        <f>IF(#REF!&gt;=#REF!,#REF!-#REF!,"")</f>
        <v>33</v>
      </c>
      <c r="M3918" s="4">
        <v>2644</v>
      </c>
      <c r="N3918" s="5">
        <v>668.27</v>
      </c>
      <c r="O3918" s="5">
        <v>502.54</v>
      </c>
      <c r="P3918" s="5">
        <v>165.73</v>
      </c>
      <c r="Q3918" s="5">
        <f>#REF!*#REF!</f>
        <v>1328715.76</v>
      </c>
      <c r="R3918" s="5">
        <v>438190.12</v>
      </c>
      <c r="S3918" s="5">
        <f>#REF!-#REF!</f>
        <v>-890525.64</v>
      </c>
      <c r="T3918" s="36">
        <f t="shared" si="61"/>
        <v>-0.67021530624427905</v>
      </c>
    </row>
    <row r="3919" spans="1:20" x14ac:dyDescent="0.2">
      <c r="A3919" s="25" t="s">
        <v>29</v>
      </c>
      <c r="B3919" s="25" t="s">
        <v>131</v>
      </c>
      <c r="C3919" s="25" t="s">
        <v>56</v>
      </c>
      <c r="D3919" s="25" t="s">
        <v>27</v>
      </c>
      <c r="E3919" s="25" t="s">
        <v>1916</v>
      </c>
      <c r="F3919" s="2">
        <v>41470</v>
      </c>
      <c r="G3919" s="23" t="str">
        <f>TEXT(Table2[[#This Row],[Order-Date]],"mmm")</f>
        <v>Jul</v>
      </c>
      <c r="H3919">
        <v>2013</v>
      </c>
      <c r="I3919">
        <v>177147090</v>
      </c>
      <c r="J3919" s="2">
        <v>41503</v>
      </c>
      <c r="K3919" s="23">
        <f>WEEKDAY(#REF!,1)</f>
        <v>7</v>
      </c>
      <c r="L3919" s="25">
        <f>IF(#REF!&gt;=#REF!,#REF!-#REF!,"")</f>
        <v>33</v>
      </c>
      <c r="M3919" s="4">
        <v>615</v>
      </c>
      <c r="N3919" s="5">
        <v>421.89</v>
      </c>
      <c r="O3919" s="5">
        <v>364.69</v>
      </c>
      <c r="P3919" s="5">
        <v>57.2</v>
      </c>
      <c r="Q3919" s="5">
        <f>#REF!*#REF!</f>
        <v>224284.35</v>
      </c>
      <c r="R3919" s="5">
        <v>35178</v>
      </c>
      <c r="S3919" s="5">
        <f>#REF!-#REF!</f>
        <v>-189106.35</v>
      </c>
      <c r="T3919" s="36">
        <f t="shared" si="61"/>
        <v>-0.84315445995228799</v>
      </c>
    </row>
    <row r="3920" spans="1:20" x14ac:dyDescent="0.2">
      <c r="A3920" s="25" t="s">
        <v>37</v>
      </c>
      <c r="B3920" s="25" t="s">
        <v>105</v>
      </c>
      <c r="C3920" s="25" t="s">
        <v>56</v>
      </c>
      <c r="D3920" s="25" t="s">
        <v>27</v>
      </c>
      <c r="E3920" s="25" t="s">
        <v>1918</v>
      </c>
      <c r="F3920" s="2">
        <v>42504</v>
      </c>
      <c r="G3920" s="23" t="str">
        <f>TEXT(Table2[[#This Row],[Order-Date]],"mmm")</f>
        <v>May</v>
      </c>
      <c r="H3920">
        <v>2016</v>
      </c>
      <c r="I3920">
        <v>836457669</v>
      </c>
      <c r="J3920" s="2">
        <v>42435</v>
      </c>
      <c r="K3920" s="23">
        <f>WEEKDAY(#REF!,1)</f>
        <v>1</v>
      </c>
      <c r="L3920" s="25" t="str">
        <f>IF(#REF!&gt;=#REF!,#REF!-#REF!,"")</f>
        <v/>
      </c>
      <c r="M3920" s="4">
        <v>5267</v>
      </c>
      <c r="N3920" s="5">
        <v>421.89</v>
      </c>
      <c r="O3920" s="5">
        <v>364.69</v>
      </c>
      <c r="P3920" s="5">
        <v>57.2</v>
      </c>
      <c r="Q3920" s="5">
        <f>#REF!*#REF!</f>
        <v>1920822.23</v>
      </c>
      <c r="R3920" s="5">
        <v>301272.40000000002</v>
      </c>
      <c r="S3920" s="5">
        <f>#REF!-#REF!</f>
        <v>-1619549.83</v>
      </c>
      <c r="T3920" s="36">
        <f t="shared" si="61"/>
        <v>-0.84315445995228799</v>
      </c>
    </row>
    <row r="3921" spans="1:20" x14ac:dyDescent="0.2">
      <c r="A3921" s="25" t="s">
        <v>37</v>
      </c>
      <c r="B3921" s="25" t="s">
        <v>62</v>
      </c>
      <c r="C3921" s="25" t="s">
        <v>56</v>
      </c>
      <c r="D3921" s="25" t="s">
        <v>23</v>
      </c>
      <c r="E3921" s="25" t="s">
        <v>1918</v>
      </c>
      <c r="F3921" s="2">
        <v>42015</v>
      </c>
      <c r="G3921" s="23" t="str">
        <f>TEXT(Table2[[#This Row],[Order-Date]],"mmm")</f>
        <v>Jan</v>
      </c>
      <c r="H3921">
        <v>2015</v>
      </c>
      <c r="I3921">
        <v>234496581</v>
      </c>
      <c r="J3921" s="2">
        <v>42337</v>
      </c>
      <c r="K3921" s="23">
        <f>WEEKDAY(#REF!,1)</f>
        <v>1</v>
      </c>
      <c r="L3921" s="25">
        <f>IF(#REF!&gt;=#REF!,#REF!-#REF!,"")</f>
        <v>322</v>
      </c>
      <c r="M3921" s="4">
        <v>1604</v>
      </c>
      <c r="N3921" s="5">
        <v>421.89</v>
      </c>
      <c r="O3921" s="5">
        <v>364.69</v>
      </c>
      <c r="P3921" s="5">
        <v>57.2</v>
      </c>
      <c r="Q3921" s="5">
        <f>#REF!*#REF!</f>
        <v>584962.76</v>
      </c>
      <c r="R3921" s="5">
        <v>91748.800000000003</v>
      </c>
      <c r="S3921" s="5">
        <f>#REF!-#REF!</f>
        <v>-493213.96</v>
      </c>
      <c r="T3921" s="36">
        <f t="shared" si="61"/>
        <v>-0.84315445995228799</v>
      </c>
    </row>
    <row r="3922" spans="1:20" x14ac:dyDescent="0.2">
      <c r="A3922" s="25" t="s">
        <v>20</v>
      </c>
      <c r="B3922" s="25" t="s">
        <v>179</v>
      </c>
      <c r="C3922" s="25" t="s">
        <v>31</v>
      </c>
      <c r="D3922" s="25" t="s">
        <v>23</v>
      </c>
      <c r="E3922" s="25" t="s">
        <v>1918</v>
      </c>
      <c r="F3922" s="2">
        <v>40557</v>
      </c>
      <c r="G3922" s="23" t="str">
        <f>TEXT(Table2[[#This Row],[Order-Date]],"mmm")</f>
        <v>Jan</v>
      </c>
      <c r="H3922">
        <v>2011</v>
      </c>
      <c r="I3922">
        <v>941625154</v>
      </c>
      <c r="J3922" s="2">
        <v>40558</v>
      </c>
      <c r="K3922" s="23">
        <f>WEEKDAY(#REF!,1)</f>
        <v>7</v>
      </c>
      <c r="L3922" s="25">
        <f>IF(#REF!&gt;=#REF!,#REF!-#REF!,"")</f>
        <v>1</v>
      </c>
      <c r="M3922" s="4">
        <v>6663</v>
      </c>
      <c r="N3922" s="5">
        <v>47.45</v>
      </c>
      <c r="O3922" s="5">
        <v>31.79</v>
      </c>
      <c r="P3922" s="5">
        <v>15.66</v>
      </c>
      <c r="Q3922" s="5">
        <f>#REF!*#REF!</f>
        <v>211816.77</v>
      </c>
      <c r="R3922" s="5">
        <v>104342.58</v>
      </c>
      <c r="S3922" s="5">
        <f>#REF!-#REF!</f>
        <v>-107474.19</v>
      </c>
      <c r="T3922" s="36">
        <f t="shared" si="61"/>
        <v>-0.50739226171752105</v>
      </c>
    </row>
    <row r="3923" spans="1:20" x14ac:dyDescent="0.2">
      <c r="A3923" s="25" t="s">
        <v>20</v>
      </c>
      <c r="B3923" s="25" t="s">
        <v>61</v>
      </c>
      <c r="C3923" s="25" t="s">
        <v>49</v>
      </c>
      <c r="D3923" s="25" t="s">
        <v>23</v>
      </c>
      <c r="E3923" s="25" t="s">
        <v>1915</v>
      </c>
      <c r="F3923" s="2">
        <v>41312</v>
      </c>
      <c r="G3923" s="23" t="str">
        <f>TEXT(Table2[[#This Row],[Order-Date]],"mmm")</f>
        <v>Feb</v>
      </c>
      <c r="H3923">
        <v>2013</v>
      </c>
      <c r="I3923">
        <v>198517215</v>
      </c>
      <c r="J3923" s="2">
        <v>41485</v>
      </c>
      <c r="K3923" s="23">
        <f>WEEKDAY(#REF!,1)</f>
        <v>3</v>
      </c>
      <c r="L3923" s="25">
        <f>IF(#REF!&gt;=#REF!,#REF!-#REF!,"")</f>
        <v>173</v>
      </c>
      <c r="M3923" s="4">
        <v>4510</v>
      </c>
      <c r="N3923" s="5">
        <v>651.21</v>
      </c>
      <c r="O3923" s="5">
        <v>524.96</v>
      </c>
      <c r="P3923" s="5">
        <v>126.25</v>
      </c>
      <c r="Q3923" s="5">
        <f>#REF!*#REF!</f>
        <v>2367569.6</v>
      </c>
      <c r="R3923" s="5">
        <v>569387.5</v>
      </c>
      <c r="S3923" s="5">
        <f>#REF!-#REF!</f>
        <v>-1798182.1</v>
      </c>
      <c r="T3923" s="36">
        <f t="shared" si="61"/>
        <v>-0.75950548613227697</v>
      </c>
    </row>
    <row r="3924" spans="1:20" x14ac:dyDescent="0.2">
      <c r="A3924" s="25" t="s">
        <v>46</v>
      </c>
      <c r="B3924" s="25" t="s">
        <v>176</v>
      </c>
      <c r="C3924" s="25" t="s">
        <v>49</v>
      </c>
      <c r="D3924" s="25" t="s">
        <v>27</v>
      </c>
      <c r="E3924" s="25" t="s">
        <v>1918</v>
      </c>
      <c r="F3924" s="2">
        <v>41427</v>
      </c>
      <c r="G3924" s="23" t="str">
        <f>TEXT(Table2[[#This Row],[Order-Date]],"mmm")</f>
        <v>Jun</v>
      </c>
      <c r="H3924">
        <v>2013</v>
      </c>
      <c r="I3924">
        <v>266159093</v>
      </c>
      <c r="J3924" s="2">
        <v>41549</v>
      </c>
      <c r="K3924" s="23">
        <f>WEEKDAY(#REF!,1)</f>
        <v>4</v>
      </c>
      <c r="L3924" s="25">
        <f>IF(#REF!&gt;=#REF!,#REF!-#REF!,"")</f>
        <v>122</v>
      </c>
      <c r="M3924" s="4">
        <v>1245</v>
      </c>
      <c r="N3924" s="5">
        <v>651.21</v>
      </c>
      <c r="O3924" s="5">
        <v>524.96</v>
      </c>
      <c r="P3924" s="5">
        <v>126.25</v>
      </c>
      <c r="Q3924" s="5">
        <f>#REF!*#REF!</f>
        <v>653575.19999999995</v>
      </c>
      <c r="R3924" s="5">
        <v>157181.25</v>
      </c>
      <c r="S3924" s="5">
        <f>#REF!-#REF!</f>
        <v>-496393.95</v>
      </c>
      <c r="T3924" s="36">
        <f t="shared" si="61"/>
        <v>-0.75950548613227697</v>
      </c>
    </row>
    <row r="3925" spans="1:20" x14ac:dyDescent="0.2">
      <c r="A3925" s="25" t="s">
        <v>29</v>
      </c>
      <c r="B3925" s="25" t="s">
        <v>116</v>
      </c>
      <c r="C3925" s="25" t="s">
        <v>49</v>
      </c>
      <c r="D3925" s="25" t="s">
        <v>27</v>
      </c>
      <c r="E3925" s="25" t="s">
        <v>1918</v>
      </c>
      <c r="F3925" s="2">
        <v>40956</v>
      </c>
      <c r="G3925" s="23" t="str">
        <f>TEXT(Table2[[#This Row],[Order-Date]],"mmm")</f>
        <v>Feb</v>
      </c>
      <c r="H3925">
        <v>2012</v>
      </c>
      <c r="I3925">
        <v>775849616</v>
      </c>
      <c r="J3925" s="2">
        <v>41032</v>
      </c>
      <c r="K3925" s="23">
        <f>WEEKDAY(#REF!,1)</f>
        <v>5</v>
      </c>
      <c r="L3925" s="25">
        <f>IF(#REF!&gt;=#REF!,#REF!-#REF!,"")</f>
        <v>76</v>
      </c>
      <c r="M3925" s="4">
        <v>9997</v>
      </c>
      <c r="N3925" s="5">
        <v>651.21</v>
      </c>
      <c r="O3925" s="5">
        <v>524.96</v>
      </c>
      <c r="P3925" s="5">
        <v>126.25</v>
      </c>
      <c r="Q3925" s="5">
        <f>#REF!*#REF!</f>
        <v>5248025.12</v>
      </c>
      <c r="R3925" s="5">
        <v>1262121.25</v>
      </c>
      <c r="S3925" s="5">
        <f>#REF!-#REF!</f>
        <v>-3985903.87</v>
      </c>
      <c r="T3925" s="36">
        <f t="shared" si="61"/>
        <v>-0.75950548613227697</v>
      </c>
    </row>
    <row r="3926" spans="1:20" x14ac:dyDescent="0.2">
      <c r="A3926" s="25" t="s">
        <v>29</v>
      </c>
      <c r="B3926" s="25" t="s">
        <v>184</v>
      </c>
      <c r="C3926" s="25" t="s">
        <v>56</v>
      </c>
      <c r="D3926" s="25" t="s">
        <v>23</v>
      </c>
      <c r="E3926" s="25" t="s">
        <v>1918</v>
      </c>
      <c r="F3926" s="2">
        <v>41622</v>
      </c>
      <c r="G3926" s="23" t="str">
        <f>TEXT(Table2[[#This Row],[Order-Date]],"mmm")</f>
        <v>Dec</v>
      </c>
      <c r="H3926">
        <v>2013</v>
      </c>
      <c r="I3926">
        <v>979200112</v>
      </c>
      <c r="J3926" s="2">
        <v>41638</v>
      </c>
      <c r="K3926" s="23">
        <f>WEEKDAY(#REF!,1)</f>
        <v>2</v>
      </c>
      <c r="L3926" s="25">
        <f>IF(#REF!&gt;=#REF!,#REF!-#REF!,"")</f>
        <v>16</v>
      </c>
      <c r="M3926" s="4">
        <v>5928</v>
      </c>
      <c r="N3926" s="5">
        <v>421.89</v>
      </c>
      <c r="O3926" s="5">
        <v>364.69</v>
      </c>
      <c r="P3926" s="5">
        <v>57.2</v>
      </c>
      <c r="Q3926" s="5">
        <f>#REF!*#REF!</f>
        <v>2161882.3199999998</v>
      </c>
      <c r="R3926" s="5">
        <v>339081.6</v>
      </c>
      <c r="S3926" s="5">
        <f>#REF!-#REF!</f>
        <v>-1822800.72</v>
      </c>
      <c r="T3926" s="36">
        <f t="shared" si="61"/>
        <v>-0.84315445995228799</v>
      </c>
    </row>
    <row r="3927" spans="1:20" x14ac:dyDescent="0.2">
      <c r="A3927" s="25" t="s">
        <v>59</v>
      </c>
      <c r="B3927" s="25" t="s">
        <v>148</v>
      </c>
      <c r="C3927" s="25" t="s">
        <v>51</v>
      </c>
      <c r="D3927" s="25" t="s">
        <v>23</v>
      </c>
      <c r="E3927" s="25" t="s">
        <v>1916</v>
      </c>
      <c r="F3927" s="2">
        <v>40775</v>
      </c>
      <c r="G3927" s="23" t="str">
        <f>TEXT(Table2[[#This Row],[Order-Date]],"mmm")</f>
        <v>Aug</v>
      </c>
      <c r="H3927">
        <v>2011</v>
      </c>
      <c r="I3927">
        <v>198134410</v>
      </c>
      <c r="J3927" s="2">
        <v>40815</v>
      </c>
      <c r="K3927" s="23">
        <f>WEEKDAY(#REF!,1)</f>
        <v>5</v>
      </c>
      <c r="L3927" s="25">
        <f>IF(#REF!&gt;=#REF!,#REF!-#REF!,"")</f>
        <v>40</v>
      </c>
      <c r="M3927" s="4">
        <v>1230</v>
      </c>
      <c r="N3927" s="5">
        <v>437.2</v>
      </c>
      <c r="O3927" s="5">
        <v>263.33</v>
      </c>
      <c r="P3927" s="5">
        <v>173.87</v>
      </c>
      <c r="Q3927" s="5">
        <f>#REF!*#REF!</f>
        <v>323895.90000000002</v>
      </c>
      <c r="R3927" s="5">
        <v>213860.1</v>
      </c>
      <c r="S3927" s="5">
        <f>#REF!-#REF!</f>
        <v>-110035.8</v>
      </c>
      <c r="T3927" s="36">
        <f t="shared" si="61"/>
        <v>-0.33972581931416901</v>
      </c>
    </row>
    <row r="3928" spans="1:20" x14ac:dyDescent="0.2">
      <c r="A3928" s="25" t="s">
        <v>46</v>
      </c>
      <c r="B3928" s="25" t="s">
        <v>92</v>
      </c>
      <c r="C3928" s="25" t="s">
        <v>77</v>
      </c>
      <c r="D3928" s="25" t="s">
        <v>23</v>
      </c>
      <c r="E3928" s="25" t="s">
        <v>1918</v>
      </c>
      <c r="F3928" s="2">
        <v>41804</v>
      </c>
      <c r="G3928" s="23" t="str">
        <f>TEXT(Table2[[#This Row],[Order-Date]],"mmm")</f>
        <v>Jun</v>
      </c>
      <c r="H3928">
        <v>2014</v>
      </c>
      <c r="I3928">
        <v>974888837</v>
      </c>
      <c r="J3928" s="2">
        <v>41842</v>
      </c>
      <c r="K3928" s="23">
        <f>WEEKDAY(#REF!,1)</f>
        <v>3</v>
      </c>
      <c r="L3928" s="25">
        <f>IF(#REF!&gt;=#REF!,#REF!-#REF!,"")</f>
        <v>38</v>
      </c>
      <c r="M3928" s="4">
        <v>126</v>
      </c>
      <c r="N3928" s="5">
        <v>154.06</v>
      </c>
      <c r="O3928" s="5">
        <v>90.93</v>
      </c>
      <c r="P3928" s="5">
        <v>63.13</v>
      </c>
      <c r="Q3928" s="5">
        <f>#REF!*#REF!</f>
        <v>11457.18</v>
      </c>
      <c r="R3928" s="5">
        <v>7954.38</v>
      </c>
      <c r="S3928" s="5">
        <f>#REF!-#REF!</f>
        <v>-3502.8</v>
      </c>
      <c r="T3928" s="36">
        <f t="shared" si="61"/>
        <v>-0.30572968217309998</v>
      </c>
    </row>
    <row r="3929" spans="1:20" x14ac:dyDescent="0.2">
      <c r="A3929" s="25" t="s">
        <v>32</v>
      </c>
      <c r="B3929" s="25" t="s">
        <v>209</v>
      </c>
      <c r="C3929" s="25" t="s">
        <v>51</v>
      </c>
      <c r="D3929" s="25" t="s">
        <v>27</v>
      </c>
      <c r="E3929" s="25" t="s">
        <v>1916</v>
      </c>
      <c r="F3929" s="2">
        <v>41571</v>
      </c>
      <c r="G3929" s="23" t="str">
        <f>TEXT(Table2[[#This Row],[Order-Date]],"mmm")</f>
        <v>Oct</v>
      </c>
      <c r="H3929">
        <v>2013</v>
      </c>
      <c r="I3929">
        <v>522012221</v>
      </c>
      <c r="J3929" s="2">
        <v>41572</v>
      </c>
      <c r="K3929" s="23">
        <f>WEEKDAY(#REF!,1)</f>
        <v>6</v>
      </c>
      <c r="L3929" s="25">
        <f>IF(#REF!&gt;=#REF!,#REF!-#REF!,"")</f>
        <v>1</v>
      </c>
      <c r="M3929" s="4">
        <v>3871</v>
      </c>
      <c r="N3929" s="5">
        <v>437.2</v>
      </c>
      <c r="O3929" s="5">
        <v>263.33</v>
      </c>
      <c r="P3929" s="5">
        <v>173.87</v>
      </c>
      <c r="Q3929" s="5">
        <f>#REF!*#REF!</f>
        <v>1019350.43</v>
      </c>
      <c r="R3929" s="5">
        <v>673050.77</v>
      </c>
      <c r="S3929" s="5">
        <f>#REF!-#REF!</f>
        <v>-346299.66</v>
      </c>
      <c r="T3929" s="36">
        <f t="shared" si="61"/>
        <v>-0.33972581931416901</v>
      </c>
    </row>
    <row r="3930" spans="1:20" x14ac:dyDescent="0.2">
      <c r="A3930" s="25" t="s">
        <v>46</v>
      </c>
      <c r="B3930" s="25" t="s">
        <v>219</v>
      </c>
      <c r="C3930" s="25" t="s">
        <v>85</v>
      </c>
      <c r="D3930" s="25" t="s">
        <v>23</v>
      </c>
      <c r="E3930" s="25" t="s">
        <v>1915</v>
      </c>
      <c r="F3930" s="2">
        <v>42891</v>
      </c>
      <c r="G3930" s="23" t="str">
        <f>TEXT(Table2[[#This Row],[Order-Date]],"mmm")</f>
        <v>Jun</v>
      </c>
      <c r="H3930">
        <v>2017</v>
      </c>
      <c r="I3930">
        <v>172365891</v>
      </c>
      <c r="J3930" s="2">
        <v>42984</v>
      </c>
      <c r="K3930" s="23">
        <f>WEEKDAY(#REF!,1)</f>
        <v>4</v>
      </c>
      <c r="L3930" s="25">
        <f>IF(#REF!&gt;=#REF!,#REF!-#REF!,"")</f>
        <v>93</v>
      </c>
      <c r="M3930" s="4">
        <v>5752</v>
      </c>
      <c r="N3930" s="5">
        <v>668.27</v>
      </c>
      <c r="O3930" s="5">
        <v>502.54</v>
      </c>
      <c r="P3930" s="5">
        <v>165.73</v>
      </c>
      <c r="Q3930" s="5">
        <f>#REF!*#REF!</f>
        <v>2890610.08</v>
      </c>
      <c r="R3930" s="5">
        <v>953278.96</v>
      </c>
      <c r="S3930" s="5">
        <f>#REF!-#REF!</f>
        <v>-1937331.12</v>
      </c>
      <c r="T3930" s="36">
        <f t="shared" si="61"/>
        <v>-0.67021530624427905</v>
      </c>
    </row>
    <row r="3931" spans="1:20" x14ac:dyDescent="0.2">
      <c r="A3931" s="25" t="s">
        <v>29</v>
      </c>
      <c r="B3931" s="25" t="s">
        <v>212</v>
      </c>
      <c r="C3931" s="25" t="s">
        <v>26</v>
      </c>
      <c r="D3931" s="25" t="s">
        <v>27</v>
      </c>
      <c r="E3931" s="25" t="s">
        <v>1915</v>
      </c>
      <c r="F3931" s="2">
        <v>41930</v>
      </c>
      <c r="G3931" s="23" t="str">
        <f>TEXT(Table2[[#This Row],[Order-Date]],"mmm")</f>
        <v>Oct</v>
      </c>
      <c r="H3931">
        <v>2014</v>
      </c>
      <c r="I3931">
        <v>429123675</v>
      </c>
      <c r="J3931" s="2">
        <v>41954</v>
      </c>
      <c r="K3931" s="23">
        <f>WEEKDAY(#REF!,1)</f>
        <v>3</v>
      </c>
      <c r="L3931" s="25">
        <f>IF(#REF!&gt;=#REF!,#REF!-#REF!,"")</f>
        <v>24</v>
      </c>
      <c r="M3931" s="4">
        <v>6086</v>
      </c>
      <c r="N3931" s="5">
        <v>152.58000000000001</v>
      </c>
      <c r="O3931" s="5">
        <v>97.44</v>
      </c>
      <c r="P3931" s="5">
        <v>55.14</v>
      </c>
      <c r="Q3931" s="5">
        <f>#REF!*#REF!</f>
        <v>593019.84</v>
      </c>
      <c r="R3931" s="5">
        <v>335582.04</v>
      </c>
      <c r="S3931" s="5">
        <f>#REF!-#REF!</f>
        <v>-257437.8</v>
      </c>
      <c r="T3931" s="36">
        <f t="shared" si="61"/>
        <v>-0.43411330049261099</v>
      </c>
    </row>
    <row r="3932" spans="1:20" x14ac:dyDescent="0.2">
      <c r="A3932" s="25" t="s">
        <v>29</v>
      </c>
      <c r="B3932" s="25" t="s">
        <v>89</v>
      </c>
      <c r="C3932" s="25" t="s">
        <v>77</v>
      </c>
      <c r="D3932" s="25" t="s">
        <v>27</v>
      </c>
      <c r="E3932" s="25" t="s">
        <v>1916</v>
      </c>
      <c r="F3932" s="2">
        <v>40958</v>
      </c>
      <c r="G3932" s="23" t="str">
        <f>TEXT(Table2[[#This Row],[Order-Date]],"mmm")</f>
        <v>Feb</v>
      </c>
      <c r="H3932">
        <v>2012</v>
      </c>
      <c r="I3932">
        <v>515771901</v>
      </c>
      <c r="J3932" s="2">
        <v>40987</v>
      </c>
      <c r="K3932" s="23">
        <f>WEEKDAY(#REF!,1)</f>
        <v>2</v>
      </c>
      <c r="L3932" s="25">
        <f>IF(#REF!&gt;=#REF!,#REF!-#REF!,"")</f>
        <v>29</v>
      </c>
      <c r="M3932" s="4">
        <v>7222</v>
      </c>
      <c r="N3932" s="5">
        <v>154.06</v>
      </c>
      <c r="O3932" s="5">
        <v>90.93</v>
      </c>
      <c r="P3932" s="5">
        <v>63.13</v>
      </c>
      <c r="Q3932" s="5">
        <f>#REF!*#REF!</f>
        <v>656696.46</v>
      </c>
      <c r="R3932" s="5">
        <v>455924.86</v>
      </c>
      <c r="S3932" s="5">
        <f>#REF!-#REF!</f>
        <v>-200771.6</v>
      </c>
      <c r="T3932" s="36">
        <f t="shared" si="61"/>
        <v>-0.30572968217309998</v>
      </c>
    </row>
    <row r="3933" spans="1:20" x14ac:dyDescent="0.2">
      <c r="A3933" s="25" t="s">
        <v>29</v>
      </c>
      <c r="B3933" s="25" t="s">
        <v>109</v>
      </c>
      <c r="C3933" s="25" t="s">
        <v>34</v>
      </c>
      <c r="D3933" s="25" t="s">
        <v>23</v>
      </c>
      <c r="E3933" s="25" t="s">
        <v>1918</v>
      </c>
      <c r="F3933" s="2">
        <v>41098</v>
      </c>
      <c r="G3933" s="23" t="str">
        <f>TEXT(Table2[[#This Row],[Order-Date]],"mmm")</f>
        <v>Jul</v>
      </c>
      <c r="H3933">
        <v>2012</v>
      </c>
      <c r="I3933">
        <v>626109397</v>
      </c>
      <c r="J3933" s="2">
        <v>41167</v>
      </c>
      <c r="K3933" s="23">
        <f>WEEKDAY(#REF!,1)</f>
        <v>7</v>
      </c>
      <c r="L3933" s="25">
        <f>IF(#REF!&gt;=#REF!,#REF!-#REF!,"")</f>
        <v>69</v>
      </c>
      <c r="M3933" s="4">
        <v>8539</v>
      </c>
      <c r="N3933" s="5">
        <v>205.7</v>
      </c>
      <c r="O3933" s="5">
        <v>117.11</v>
      </c>
      <c r="P3933" s="5">
        <v>88.59</v>
      </c>
      <c r="Q3933" s="5">
        <f>#REF!*#REF!</f>
        <v>1000002.29</v>
      </c>
      <c r="R3933" s="5">
        <v>756470.01</v>
      </c>
      <c r="S3933" s="5">
        <f>#REF!-#REF!</f>
        <v>-243532.28</v>
      </c>
      <c r="T3933" s="36">
        <f t="shared" si="61"/>
        <v>-0.24353172231235601</v>
      </c>
    </row>
    <row r="3934" spans="1:20" x14ac:dyDescent="0.2">
      <c r="A3934" s="25" t="s">
        <v>29</v>
      </c>
      <c r="B3934" s="25" t="s">
        <v>30</v>
      </c>
      <c r="C3934" s="25" t="s">
        <v>85</v>
      </c>
      <c r="D3934" s="25" t="s">
        <v>27</v>
      </c>
      <c r="E3934" s="25" t="s">
        <v>1917</v>
      </c>
      <c r="F3934" s="2">
        <v>41041</v>
      </c>
      <c r="G3934" s="23" t="str">
        <f>TEXT(Table2[[#This Row],[Order-Date]],"mmm")</f>
        <v>May</v>
      </c>
      <c r="H3934">
        <v>2012</v>
      </c>
      <c r="I3934">
        <v>574247491</v>
      </c>
      <c r="J3934" s="2">
        <v>41260</v>
      </c>
      <c r="K3934" s="23">
        <f>WEEKDAY(#REF!,1)</f>
        <v>2</v>
      </c>
      <c r="L3934" s="25">
        <f>IF(#REF!&gt;=#REF!,#REF!-#REF!,"")</f>
        <v>219</v>
      </c>
      <c r="M3934" s="4">
        <v>1448</v>
      </c>
      <c r="N3934" s="5">
        <v>668.27</v>
      </c>
      <c r="O3934" s="5">
        <v>502.54</v>
      </c>
      <c r="P3934" s="5">
        <v>165.73</v>
      </c>
      <c r="Q3934" s="5">
        <f>#REF!*#REF!</f>
        <v>727677.92</v>
      </c>
      <c r="R3934" s="5">
        <v>239977.04</v>
      </c>
      <c r="S3934" s="5">
        <f>#REF!-#REF!</f>
        <v>-487700.88</v>
      </c>
      <c r="T3934" s="36">
        <f t="shared" si="61"/>
        <v>-0.67021530624427905</v>
      </c>
    </row>
    <row r="3935" spans="1:20" x14ac:dyDescent="0.2">
      <c r="A3935" s="25" t="s">
        <v>40</v>
      </c>
      <c r="B3935" s="25" t="s">
        <v>66</v>
      </c>
      <c r="C3935" s="25" t="s">
        <v>42</v>
      </c>
      <c r="D3935" s="25" t="s">
        <v>23</v>
      </c>
      <c r="E3935" s="25" t="s">
        <v>1918</v>
      </c>
      <c r="F3935" s="2">
        <v>41898</v>
      </c>
      <c r="G3935" s="23" t="str">
        <f>TEXT(Table2[[#This Row],[Order-Date]],"mmm")</f>
        <v>Sep</v>
      </c>
      <c r="H3935">
        <v>2014</v>
      </c>
      <c r="I3935">
        <v>244610011</v>
      </c>
      <c r="J3935" s="2">
        <v>41939</v>
      </c>
      <c r="K3935" s="23">
        <f>WEEKDAY(#REF!,1)</f>
        <v>2</v>
      </c>
      <c r="L3935" s="25">
        <f>IF(#REF!&gt;=#REF!,#REF!-#REF!,"")</f>
        <v>41</v>
      </c>
      <c r="M3935" s="4">
        <v>4393</v>
      </c>
      <c r="N3935" s="5">
        <v>109.28</v>
      </c>
      <c r="O3935" s="5">
        <v>35.840000000000003</v>
      </c>
      <c r="P3935" s="5">
        <v>73.44</v>
      </c>
      <c r="Q3935" s="5">
        <f>#REF!*#REF!</f>
        <v>157445.12</v>
      </c>
      <c r="R3935" s="5">
        <v>322621.92</v>
      </c>
      <c r="S3935" s="5">
        <f>#REF!-#REF!</f>
        <v>165176.79999999999</v>
      </c>
      <c r="T3935" s="36">
        <f t="shared" si="61"/>
        <v>1.0491071428571399</v>
      </c>
    </row>
    <row r="3936" spans="1:20" x14ac:dyDescent="0.2">
      <c r="A3936" s="25" t="s">
        <v>29</v>
      </c>
      <c r="B3936" s="25" t="s">
        <v>104</v>
      </c>
      <c r="C3936" s="25" t="s">
        <v>26</v>
      </c>
      <c r="D3936" s="25" t="s">
        <v>23</v>
      </c>
      <c r="E3936" s="25" t="s">
        <v>1915</v>
      </c>
      <c r="F3936" s="2">
        <v>41395</v>
      </c>
      <c r="G3936" s="23" t="str">
        <f>TEXT(Table2[[#This Row],[Order-Date]],"mmm")</f>
        <v>May</v>
      </c>
      <c r="H3936">
        <v>2013</v>
      </c>
      <c r="I3936">
        <v>941933286</v>
      </c>
      <c r="J3936" s="2">
        <v>41488</v>
      </c>
      <c r="K3936" s="23">
        <f>WEEKDAY(#REF!,1)</f>
        <v>6</v>
      </c>
      <c r="L3936" s="25">
        <f>IF(#REF!&gt;=#REF!,#REF!-#REF!,"")</f>
        <v>93</v>
      </c>
      <c r="M3936" s="4">
        <v>7846</v>
      </c>
      <c r="N3936" s="5">
        <v>152.58000000000001</v>
      </c>
      <c r="O3936" s="5">
        <v>97.44</v>
      </c>
      <c r="P3936" s="5">
        <v>55.14</v>
      </c>
      <c r="Q3936" s="5">
        <f>#REF!*#REF!</f>
        <v>764514.24</v>
      </c>
      <c r="R3936" s="5">
        <v>432628.44</v>
      </c>
      <c r="S3936" s="5">
        <f>#REF!-#REF!</f>
        <v>-331885.8</v>
      </c>
      <c r="T3936" s="36">
        <f t="shared" si="61"/>
        <v>-0.43411330049261099</v>
      </c>
    </row>
    <row r="3937" spans="1:20" x14ac:dyDescent="0.2">
      <c r="A3937" s="25" t="s">
        <v>32</v>
      </c>
      <c r="B3937" s="25" t="s">
        <v>135</v>
      </c>
      <c r="C3937" s="25" t="s">
        <v>77</v>
      </c>
      <c r="D3937" s="25" t="s">
        <v>23</v>
      </c>
      <c r="E3937" s="25" t="s">
        <v>1916</v>
      </c>
      <c r="F3937" s="2">
        <v>42252</v>
      </c>
      <c r="G3937" s="23" t="str">
        <f>TEXT(Table2[[#This Row],[Order-Date]],"mmm")</f>
        <v>Sep</v>
      </c>
      <c r="H3937">
        <v>2015</v>
      </c>
      <c r="I3937">
        <v>441266143</v>
      </c>
      <c r="J3937" s="2">
        <v>42171</v>
      </c>
      <c r="K3937" s="23">
        <f>WEEKDAY(#REF!,1)</f>
        <v>3</v>
      </c>
      <c r="L3937" s="25" t="str">
        <f>IF(#REF!&gt;=#REF!,#REF!-#REF!,"")</f>
        <v/>
      </c>
      <c r="M3937" s="4">
        <v>9312</v>
      </c>
      <c r="N3937" s="5">
        <v>154.06</v>
      </c>
      <c r="O3937" s="5">
        <v>90.93</v>
      </c>
      <c r="P3937" s="5">
        <v>63.13</v>
      </c>
      <c r="Q3937" s="5">
        <f>#REF!*#REF!</f>
        <v>846740.16</v>
      </c>
      <c r="R3937" s="5">
        <v>587866.56000000006</v>
      </c>
      <c r="S3937" s="5">
        <f>#REF!-#REF!</f>
        <v>-258873.60000000001</v>
      </c>
      <c r="T3937" s="36">
        <f t="shared" si="61"/>
        <v>-0.30572968217309998</v>
      </c>
    </row>
    <row r="3938" spans="1:20" x14ac:dyDescent="0.2">
      <c r="A3938" s="25" t="s">
        <v>37</v>
      </c>
      <c r="B3938" s="25" t="s">
        <v>62</v>
      </c>
      <c r="C3938" s="25" t="s">
        <v>85</v>
      </c>
      <c r="D3938" s="25" t="s">
        <v>27</v>
      </c>
      <c r="E3938" s="25" t="s">
        <v>1915</v>
      </c>
      <c r="F3938" s="2">
        <v>42056</v>
      </c>
      <c r="G3938" s="23" t="str">
        <f>TEXT(Table2[[#This Row],[Order-Date]],"mmm")</f>
        <v>Feb</v>
      </c>
      <c r="H3938">
        <v>2015</v>
      </c>
      <c r="I3938">
        <v>637969911</v>
      </c>
      <c r="J3938" s="2">
        <v>42038</v>
      </c>
      <c r="K3938" s="23">
        <f>WEEKDAY(#REF!,1)</f>
        <v>3</v>
      </c>
      <c r="L3938" s="25" t="str">
        <f>IF(#REF!&gt;=#REF!,#REF!-#REF!,"")</f>
        <v/>
      </c>
      <c r="M3938" s="4">
        <v>8329</v>
      </c>
      <c r="N3938" s="5">
        <v>668.27</v>
      </c>
      <c r="O3938" s="5">
        <v>502.54</v>
      </c>
      <c r="P3938" s="5">
        <v>165.73</v>
      </c>
      <c r="Q3938" s="5">
        <f>#REF!*#REF!</f>
        <v>4185655.66</v>
      </c>
      <c r="R3938" s="5">
        <v>1380365.17</v>
      </c>
      <c r="S3938" s="5">
        <f>#REF!-#REF!</f>
        <v>-2805290.49</v>
      </c>
      <c r="T3938" s="36">
        <f t="shared" si="61"/>
        <v>-0.67021530624427905</v>
      </c>
    </row>
    <row r="3939" spans="1:20" x14ac:dyDescent="0.2">
      <c r="A3939" s="25" t="s">
        <v>29</v>
      </c>
      <c r="B3939" s="25" t="s">
        <v>174</v>
      </c>
      <c r="C3939" s="25" t="s">
        <v>34</v>
      </c>
      <c r="D3939" s="25" t="s">
        <v>27</v>
      </c>
      <c r="E3939" s="25" t="s">
        <v>1916</v>
      </c>
      <c r="F3939" s="2">
        <v>40418</v>
      </c>
      <c r="G3939" s="23" t="str">
        <f>TEXT(Table2[[#This Row],[Order-Date]],"mmm")</f>
        <v>Aug</v>
      </c>
      <c r="H3939">
        <v>2010</v>
      </c>
      <c r="I3939">
        <v>797718417</v>
      </c>
      <c r="J3939" s="2">
        <v>40466</v>
      </c>
      <c r="K3939" s="23">
        <f>WEEKDAY(#REF!,1)</f>
        <v>6</v>
      </c>
      <c r="L3939" s="25">
        <f>IF(#REF!&gt;=#REF!,#REF!-#REF!,"")</f>
        <v>48</v>
      </c>
      <c r="M3939" s="4">
        <v>1462</v>
      </c>
      <c r="N3939" s="5">
        <v>205.7</v>
      </c>
      <c r="O3939" s="5">
        <v>117.11</v>
      </c>
      <c r="P3939" s="5">
        <v>88.59</v>
      </c>
      <c r="Q3939" s="5">
        <f>#REF!*#REF!</f>
        <v>171214.82</v>
      </c>
      <c r="R3939" s="5">
        <v>129518.58</v>
      </c>
      <c r="S3939" s="5">
        <f>#REF!-#REF!</f>
        <v>-41696.239999999998</v>
      </c>
      <c r="T3939" s="36">
        <f t="shared" si="61"/>
        <v>-0.24353172231235601</v>
      </c>
    </row>
    <row r="3940" spans="1:20" x14ac:dyDescent="0.2">
      <c r="A3940" s="25" t="s">
        <v>32</v>
      </c>
      <c r="B3940" s="25" t="s">
        <v>110</v>
      </c>
      <c r="C3940" s="25" t="s">
        <v>26</v>
      </c>
      <c r="D3940" s="25" t="s">
        <v>23</v>
      </c>
      <c r="E3940" s="25" t="s">
        <v>1917</v>
      </c>
      <c r="F3940" s="2">
        <v>42509</v>
      </c>
      <c r="G3940" s="23" t="str">
        <f>TEXT(Table2[[#This Row],[Order-Date]],"mmm")</f>
        <v>May</v>
      </c>
      <c r="H3940">
        <v>2016</v>
      </c>
      <c r="I3940">
        <v>706497991</v>
      </c>
      <c r="J3940" s="2">
        <v>42521</v>
      </c>
      <c r="K3940" s="23">
        <f>WEEKDAY(#REF!,1)</f>
        <v>3</v>
      </c>
      <c r="L3940" s="25">
        <f>IF(#REF!&gt;=#REF!,#REF!-#REF!,"")</f>
        <v>12</v>
      </c>
      <c r="M3940" s="4">
        <v>7310</v>
      </c>
      <c r="N3940" s="5">
        <v>152.58000000000001</v>
      </c>
      <c r="O3940" s="5">
        <v>97.44</v>
      </c>
      <c r="P3940" s="5">
        <v>55.14</v>
      </c>
      <c r="Q3940" s="5">
        <f>#REF!*#REF!</f>
        <v>712286.4</v>
      </c>
      <c r="R3940" s="5">
        <v>403073.4</v>
      </c>
      <c r="S3940" s="5">
        <f>#REF!-#REF!</f>
        <v>-309213</v>
      </c>
      <c r="T3940" s="36">
        <f t="shared" si="61"/>
        <v>-0.43411330049261099</v>
      </c>
    </row>
    <row r="3941" spans="1:20" x14ac:dyDescent="0.2">
      <c r="A3941" s="25" t="s">
        <v>29</v>
      </c>
      <c r="B3941" s="25" t="s">
        <v>64</v>
      </c>
      <c r="C3941" s="25" t="s">
        <v>34</v>
      </c>
      <c r="D3941" s="25" t="s">
        <v>23</v>
      </c>
      <c r="E3941" s="25" t="s">
        <v>1918</v>
      </c>
      <c r="F3941" s="2">
        <v>41561</v>
      </c>
      <c r="G3941" s="23" t="str">
        <f>TEXT(Table2[[#This Row],[Order-Date]],"mmm")</f>
        <v>Oct</v>
      </c>
      <c r="H3941">
        <v>2013</v>
      </c>
      <c r="I3941">
        <v>220607459</v>
      </c>
      <c r="J3941" s="2">
        <v>41564</v>
      </c>
      <c r="K3941" s="23">
        <f>WEEKDAY(#REF!,1)</f>
        <v>5</v>
      </c>
      <c r="L3941" s="25">
        <f>IF(#REF!&gt;=#REF!,#REF!-#REF!,"")</f>
        <v>3</v>
      </c>
      <c r="M3941" s="4">
        <v>1504</v>
      </c>
      <c r="N3941" s="5">
        <v>205.7</v>
      </c>
      <c r="O3941" s="5">
        <v>117.11</v>
      </c>
      <c r="P3941" s="5">
        <v>88.59</v>
      </c>
      <c r="Q3941" s="5">
        <f>#REF!*#REF!</f>
        <v>176133.44</v>
      </c>
      <c r="R3941" s="5">
        <v>133239.35999999999</v>
      </c>
      <c r="S3941" s="5">
        <f>#REF!-#REF!</f>
        <v>-42894.080000000002</v>
      </c>
      <c r="T3941" s="36">
        <f t="shared" si="61"/>
        <v>-0.24353172231235601</v>
      </c>
    </row>
    <row r="3942" spans="1:20" x14ac:dyDescent="0.2">
      <c r="A3942" s="25" t="s">
        <v>46</v>
      </c>
      <c r="B3942" s="25" t="s">
        <v>123</v>
      </c>
      <c r="C3942" s="25" t="s">
        <v>26</v>
      </c>
      <c r="D3942" s="25" t="s">
        <v>27</v>
      </c>
      <c r="E3942" s="25" t="s">
        <v>1917</v>
      </c>
      <c r="F3942" s="2">
        <v>42260</v>
      </c>
      <c r="G3942" s="23" t="str">
        <f>TEXT(Table2[[#This Row],[Order-Date]],"mmm")</f>
        <v>Sep</v>
      </c>
      <c r="H3942">
        <v>2015</v>
      </c>
      <c r="I3942">
        <v>616658151</v>
      </c>
      <c r="J3942" s="2">
        <v>42293</v>
      </c>
      <c r="K3942" s="23">
        <f>WEEKDAY(#REF!,1)</f>
        <v>6</v>
      </c>
      <c r="L3942" s="25">
        <f>IF(#REF!&gt;=#REF!,#REF!-#REF!,"")</f>
        <v>33</v>
      </c>
      <c r="M3942" s="4">
        <v>1705</v>
      </c>
      <c r="N3942" s="5">
        <v>152.58000000000001</v>
      </c>
      <c r="O3942" s="5">
        <v>97.44</v>
      </c>
      <c r="P3942" s="5">
        <v>55.14</v>
      </c>
      <c r="Q3942" s="5">
        <f>#REF!*#REF!</f>
        <v>166135.20000000001</v>
      </c>
      <c r="R3942" s="5">
        <v>94013.7</v>
      </c>
      <c r="S3942" s="5">
        <f>#REF!-#REF!</f>
        <v>-72121.5</v>
      </c>
      <c r="T3942" s="36">
        <f t="shared" si="61"/>
        <v>-0.43411330049261099</v>
      </c>
    </row>
    <row r="3943" spans="1:20" x14ac:dyDescent="0.2">
      <c r="A3943" s="25" t="s">
        <v>32</v>
      </c>
      <c r="B3943" s="25" t="s">
        <v>200</v>
      </c>
      <c r="C3943" s="25" t="s">
        <v>34</v>
      </c>
      <c r="D3943" s="25" t="s">
        <v>27</v>
      </c>
      <c r="E3943" s="25" t="s">
        <v>1915</v>
      </c>
      <c r="F3943" s="2">
        <v>42764</v>
      </c>
      <c r="G3943" s="23" t="str">
        <f>TEXT(Table2[[#This Row],[Order-Date]],"mmm")</f>
        <v>Jan</v>
      </c>
      <c r="H3943">
        <v>2017</v>
      </c>
      <c r="I3943">
        <v>541573894</v>
      </c>
      <c r="J3943" s="2">
        <v>42765</v>
      </c>
      <c r="K3943" s="23">
        <f>WEEKDAY(#REF!,1)</f>
        <v>2</v>
      </c>
      <c r="L3943" s="25">
        <f>IF(#REF!&gt;=#REF!,#REF!-#REF!,"")</f>
        <v>1</v>
      </c>
      <c r="M3943" s="4">
        <v>2605</v>
      </c>
      <c r="N3943" s="5">
        <v>205.7</v>
      </c>
      <c r="O3943" s="5">
        <v>117.11</v>
      </c>
      <c r="P3943" s="5">
        <v>88.59</v>
      </c>
      <c r="Q3943" s="5">
        <f>#REF!*#REF!</f>
        <v>305071.55</v>
      </c>
      <c r="R3943" s="5">
        <v>230776.95</v>
      </c>
      <c r="S3943" s="5">
        <f>#REF!-#REF!</f>
        <v>-74294.600000000006</v>
      </c>
      <c r="T3943" s="36">
        <f t="shared" si="61"/>
        <v>-0.24353172231235601</v>
      </c>
    </row>
    <row r="3944" spans="1:20" x14ac:dyDescent="0.2">
      <c r="A3944" s="25" t="s">
        <v>46</v>
      </c>
      <c r="B3944" s="25" t="s">
        <v>133</v>
      </c>
      <c r="C3944" s="25" t="s">
        <v>42</v>
      </c>
      <c r="D3944" s="25" t="s">
        <v>27</v>
      </c>
      <c r="E3944" s="25" t="s">
        <v>1918</v>
      </c>
      <c r="F3944" s="2">
        <v>41622</v>
      </c>
      <c r="G3944" s="23" t="str">
        <f>TEXT(Table2[[#This Row],[Order-Date]],"mmm")</f>
        <v>Dec</v>
      </c>
      <c r="H3944">
        <v>2013</v>
      </c>
      <c r="I3944">
        <v>962591016</v>
      </c>
      <c r="J3944" s="2">
        <v>41760</v>
      </c>
      <c r="K3944" s="23">
        <f>WEEKDAY(#REF!,1)</f>
        <v>5</v>
      </c>
      <c r="L3944" s="25">
        <f>IF(#REF!&gt;=#REF!,#REF!-#REF!,"")</f>
        <v>138</v>
      </c>
      <c r="M3944" s="4">
        <v>927</v>
      </c>
      <c r="N3944" s="5">
        <v>109.28</v>
      </c>
      <c r="O3944" s="5">
        <v>35.840000000000003</v>
      </c>
      <c r="P3944" s="5">
        <v>73.44</v>
      </c>
      <c r="Q3944" s="5">
        <f>#REF!*#REF!</f>
        <v>33223.68</v>
      </c>
      <c r="R3944" s="5">
        <v>68078.880000000005</v>
      </c>
      <c r="S3944" s="5">
        <f>#REF!-#REF!</f>
        <v>34855.199999999997</v>
      </c>
      <c r="T3944" s="36">
        <f t="shared" si="61"/>
        <v>1.0491071428571399</v>
      </c>
    </row>
    <row r="3945" spans="1:20" x14ac:dyDescent="0.2">
      <c r="A3945" s="25" t="s">
        <v>59</v>
      </c>
      <c r="B3945" s="25" t="s">
        <v>148</v>
      </c>
      <c r="C3945" s="25" t="s">
        <v>85</v>
      </c>
      <c r="D3945" s="25" t="s">
        <v>23</v>
      </c>
      <c r="E3945" s="25" t="s">
        <v>1917</v>
      </c>
      <c r="F3945" s="2">
        <v>41830</v>
      </c>
      <c r="G3945" s="23" t="str">
        <f>TEXT(Table2[[#This Row],[Order-Date]],"mmm")</f>
        <v>Jul</v>
      </c>
      <c r="H3945">
        <v>2014</v>
      </c>
      <c r="I3945">
        <v>217258346</v>
      </c>
      <c r="J3945" s="2">
        <v>41966</v>
      </c>
      <c r="K3945" s="23">
        <f>WEEKDAY(#REF!,1)</f>
        <v>1</v>
      </c>
      <c r="L3945" s="25">
        <f>IF(#REF!&gt;=#REF!,#REF!-#REF!,"")</f>
        <v>136</v>
      </c>
      <c r="M3945" s="4">
        <v>427</v>
      </c>
      <c r="N3945" s="5">
        <v>668.27</v>
      </c>
      <c r="O3945" s="5">
        <v>502.54</v>
      </c>
      <c r="P3945" s="5">
        <v>165.73</v>
      </c>
      <c r="Q3945" s="5">
        <f>#REF!*#REF!</f>
        <v>214584.58</v>
      </c>
      <c r="R3945" s="5">
        <v>70766.710000000006</v>
      </c>
      <c r="S3945" s="5">
        <f>#REF!-#REF!</f>
        <v>-143817.87</v>
      </c>
      <c r="T3945" s="36">
        <f t="shared" si="61"/>
        <v>-0.67021530624427905</v>
      </c>
    </row>
    <row r="3946" spans="1:20" x14ac:dyDescent="0.2">
      <c r="A3946" s="25" t="s">
        <v>46</v>
      </c>
      <c r="B3946" s="25" t="s">
        <v>175</v>
      </c>
      <c r="C3946" s="25" t="s">
        <v>56</v>
      </c>
      <c r="D3946" s="25" t="s">
        <v>23</v>
      </c>
      <c r="E3946" s="25" t="s">
        <v>1915</v>
      </c>
      <c r="F3946" s="2">
        <v>41600</v>
      </c>
      <c r="G3946" s="23" t="str">
        <f>TEXT(Table2[[#This Row],[Order-Date]],"mmm")</f>
        <v>Nov</v>
      </c>
      <c r="H3946">
        <v>2013</v>
      </c>
      <c r="I3946">
        <v>763437211</v>
      </c>
      <c r="J3946" s="2">
        <v>41699</v>
      </c>
      <c r="K3946" s="23">
        <f>WEEKDAY(#REF!,1)</f>
        <v>7</v>
      </c>
      <c r="L3946" s="25">
        <f>IF(#REF!&gt;=#REF!,#REF!-#REF!,"")</f>
        <v>99</v>
      </c>
      <c r="M3946" s="4">
        <v>6891</v>
      </c>
      <c r="N3946" s="5">
        <v>421.89</v>
      </c>
      <c r="O3946" s="5">
        <v>364.69</v>
      </c>
      <c r="P3946" s="5">
        <v>57.2</v>
      </c>
      <c r="Q3946" s="5">
        <f>#REF!*#REF!</f>
        <v>2513078.79</v>
      </c>
      <c r="R3946" s="5">
        <v>394165.2</v>
      </c>
      <c r="S3946" s="5">
        <f>#REF!-#REF!</f>
        <v>-2118913.59</v>
      </c>
      <c r="T3946" s="36">
        <f t="shared" si="61"/>
        <v>-0.84315445995228799</v>
      </c>
    </row>
    <row r="3947" spans="1:20" x14ac:dyDescent="0.2">
      <c r="A3947" s="25" t="s">
        <v>29</v>
      </c>
      <c r="B3947" s="25" t="s">
        <v>214</v>
      </c>
      <c r="C3947" s="25" t="s">
        <v>22</v>
      </c>
      <c r="D3947" s="25" t="s">
        <v>27</v>
      </c>
      <c r="E3947" s="25" t="s">
        <v>1916</v>
      </c>
      <c r="F3947" s="2">
        <v>40378</v>
      </c>
      <c r="G3947" s="23" t="str">
        <f>TEXT(Table2[[#This Row],[Order-Date]],"mmm")</f>
        <v>Jul</v>
      </c>
      <c r="H3947">
        <v>2010</v>
      </c>
      <c r="I3947">
        <v>629301440</v>
      </c>
      <c r="J3947" s="2">
        <v>40388</v>
      </c>
      <c r="K3947" s="23">
        <f>WEEKDAY(#REF!,1)</f>
        <v>5</v>
      </c>
      <c r="L3947" s="25">
        <f>IF(#REF!&gt;=#REF!,#REF!-#REF!,"")</f>
        <v>10</v>
      </c>
      <c r="M3947" s="4">
        <v>3135</v>
      </c>
      <c r="N3947" s="5">
        <v>255.28</v>
      </c>
      <c r="O3947" s="5">
        <v>159.41999999999999</v>
      </c>
      <c r="P3947" s="5">
        <v>95.86</v>
      </c>
      <c r="Q3947" s="5">
        <f>#REF!*#REF!</f>
        <v>499781.7</v>
      </c>
      <c r="R3947" s="5">
        <v>300521.09999999998</v>
      </c>
      <c r="S3947" s="5">
        <f>#REF!-#REF!</f>
        <v>-199260.6</v>
      </c>
      <c r="T3947" s="36">
        <f t="shared" si="61"/>
        <v>-0.39869527035503699</v>
      </c>
    </row>
    <row r="3948" spans="1:20" x14ac:dyDescent="0.2">
      <c r="A3948" s="25" t="s">
        <v>46</v>
      </c>
      <c r="B3948" s="25" t="s">
        <v>141</v>
      </c>
      <c r="C3948" s="25" t="s">
        <v>85</v>
      </c>
      <c r="D3948" s="25" t="s">
        <v>27</v>
      </c>
      <c r="E3948" s="25" t="s">
        <v>1916</v>
      </c>
      <c r="F3948" s="2">
        <v>40976</v>
      </c>
      <c r="G3948" s="23" t="str">
        <f>TEXT(Table2[[#This Row],[Order-Date]],"mmm")</f>
        <v>Mar</v>
      </c>
      <c r="H3948">
        <v>2012</v>
      </c>
      <c r="I3948">
        <v>163337361</v>
      </c>
      <c r="J3948" s="2">
        <v>41143</v>
      </c>
      <c r="K3948" s="23">
        <f>WEEKDAY(#REF!,1)</f>
        <v>4</v>
      </c>
      <c r="L3948" s="25">
        <f>IF(#REF!&gt;=#REF!,#REF!-#REF!,"")</f>
        <v>167</v>
      </c>
      <c r="M3948" s="4">
        <v>4010</v>
      </c>
      <c r="N3948" s="5">
        <v>668.27</v>
      </c>
      <c r="O3948" s="5">
        <v>502.54</v>
      </c>
      <c r="P3948" s="5">
        <v>165.73</v>
      </c>
      <c r="Q3948" s="5">
        <f>#REF!*#REF!</f>
        <v>2015185.4</v>
      </c>
      <c r="R3948" s="5">
        <v>664577.30000000005</v>
      </c>
      <c r="S3948" s="5">
        <f>#REF!-#REF!</f>
        <v>-1350608.1</v>
      </c>
      <c r="T3948" s="36">
        <f t="shared" si="61"/>
        <v>-0.67021530624427905</v>
      </c>
    </row>
    <row r="3949" spans="1:20" x14ac:dyDescent="0.2">
      <c r="A3949" s="25" t="s">
        <v>37</v>
      </c>
      <c r="B3949" s="25" t="s">
        <v>102</v>
      </c>
      <c r="C3949" s="25" t="s">
        <v>51</v>
      </c>
      <c r="D3949" s="25" t="s">
        <v>27</v>
      </c>
      <c r="E3949" s="25" t="s">
        <v>1916</v>
      </c>
      <c r="F3949" s="2">
        <v>40269</v>
      </c>
      <c r="G3949" s="23" t="str">
        <f>TEXT(Table2[[#This Row],[Order-Date]],"mmm")</f>
        <v>Apr</v>
      </c>
      <c r="H3949">
        <v>2010</v>
      </c>
      <c r="I3949">
        <v>684343802</v>
      </c>
      <c r="J3949" s="2">
        <v>40206</v>
      </c>
      <c r="K3949" s="23">
        <f>WEEKDAY(#REF!,1)</f>
        <v>5</v>
      </c>
      <c r="L3949" s="25" t="str">
        <f>IF(#REF!&gt;=#REF!,#REF!-#REF!,"")</f>
        <v/>
      </c>
      <c r="M3949" s="4">
        <v>1394</v>
      </c>
      <c r="N3949" s="5">
        <v>437.2</v>
      </c>
      <c r="O3949" s="5">
        <v>263.33</v>
      </c>
      <c r="P3949" s="5">
        <v>173.87</v>
      </c>
      <c r="Q3949" s="5">
        <f>#REF!*#REF!</f>
        <v>367082.02</v>
      </c>
      <c r="R3949" s="5">
        <v>242374.78</v>
      </c>
      <c r="S3949" s="5">
        <f>#REF!-#REF!</f>
        <v>-124707.24</v>
      </c>
      <c r="T3949" s="36">
        <f t="shared" si="61"/>
        <v>-0.33972581931416901</v>
      </c>
    </row>
    <row r="3950" spans="1:20" x14ac:dyDescent="0.2">
      <c r="A3950" s="25" t="s">
        <v>29</v>
      </c>
      <c r="B3950" s="25" t="s">
        <v>184</v>
      </c>
      <c r="C3950" s="25" t="s">
        <v>42</v>
      </c>
      <c r="D3950" s="25" t="s">
        <v>27</v>
      </c>
      <c r="E3950" s="25" t="s">
        <v>1917</v>
      </c>
      <c r="F3950" s="2">
        <v>42377</v>
      </c>
      <c r="G3950" s="23" t="str">
        <f>TEXT(Table2[[#This Row],[Order-Date]],"mmm")</f>
        <v>Jan</v>
      </c>
      <c r="H3950">
        <v>2016</v>
      </c>
      <c r="I3950">
        <v>431432092</v>
      </c>
      <c r="J3950" s="2">
        <v>42626</v>
      </c>
      <c r="K3950" s="23">
        <f>WEEKDAY(#REF!,1)</f>
        <v>3</v>
      </c>
      <c r="L3950" s="25">
        <f>IF(#REF!&gt;=#REF!,#REF!-#REF!,"")</f>
        <v>249</v>
      </c>
      <c r="M3950" s="4">
        <v>9198</v>
      </c>
      <c r="N3950" s="5">
        <v>109.28</v>
      </c>
      <c r="O3950" s="5">
        <v>35.840000000000003</v>
      </c>
      <c r="P3950" s="5">
        <v>73.44</v>
      </c>
      <c r="Q3950" s="5">
        <f>#REF!*#REF!</f>
        <v>329656.32000000001</v>
      </c>
      <c r="R3950" s="5">
        <v>675501.12</v>
      </c>
      <c r="S3950" s="5">
        <f>#REF!-#REF!</f>
        <v>345844.8</v>
      </c>
      <c r="T3950" s="36">
        <f t="shared" si="61"/>
        <v>1.0491071428571399</v>
      </c>
    </row>
    <row r="3951" spans="1:20" x14ac:dyDescent="0.2">
      <c r="A3951" s="25" t="s">
        <v>46</v>
      </c>
      <c r="B3951" s="25" t="s">
        <v>145</v>
      </c>
      <c r="C3951" s="25" t="s">
        <v>22</v>
      </c>
      <c r="D3951" s="25" t="s">
        <v>23</v>
      </c>
      <c r="E3951" s="25" t="s">
        <v>1915</v>
      </c>
      <c r="F3951" s="2">
        <v>41299</v>
      </c>
      <c r="G3951" s="23" t="str">
        <f>TEXT(Table2[[#This Row],[Order-Date]],"mmm")</f>
        <v>Jan</v>
      </c>
      <c r="H3951">
        <v>2013</v>
      </c>
      <c r="I3951">
        <v>414026057</v>
      </c>
      <c r="J3951" s="2">
        <v>41331</v>
      </c>
      <c r="K3951" s="23">
        <f>WEEKDAY(#REF!,1)</f>
        <v>3</v>
      </c>
      <c r="L3951" s="25">
        <f>IF(#REF!&gt;=#REF!,#REF!-#REF!,"")</f>
        <v>32</v>
      </c>
      <c r="M3951" s="4">
        <v>8366</v>
      </c>
      <c r="N3951" s="5">
        <v>255.28</v>
      </c>
      <c r="O3951" s="5">
        <v>159.41999999999999</v>
      </c>
      <c r="P3951" s="5">
        <v>95.86</v>
      </c>
      <c r="Q3951" s="5">
        <f>#REF!*#REF!</f>
        <v>1333707.72</v>
      </c>
      <c r="R3951" s="5">
        <v>801964.76</v>
      </c>
      <c r="S3951" s="5">
        <f>#REF!-#REF!</f>
        <v>-531742.96</v>
      </c>
      <c r="T3951" s="36">
        <f t="shared" si="61"/>
        <v>-0.39869527035503699</v>
      </c>
    </row>
    <row r="3952" spans="1:20" x14ac:dyDescent="0.2">
      <c r="A3952" s="25" t="s">
        <v>46</v>
      </c>
      <c r="B3952" s="25" t="s">
        <v>176</v>
      </c>
      <c r="C3952" s="25" t="s">
        <v>31</v>
      </c>
      <c r="D3952" s="25" t="s">
        <v>27</v>
      </c>
      <c r="E3952" s="25" t="s">
        <v>1915</v>
      </c>
      <c r="F3952" s="2">
        <v>40582</v>
      </c>
      <c r="G3952" s="23" t="str">
        <f>TEXT(Table2[[#This Row],[Order-Date]],"mmm")</f>
        <v>Feb</v>
      </c>
      <c r="H3952">
        <v>2011</v>
      </c>
      <c r="I3952">
        <v>361862027</v>
      </c>
      <c r="J3952" s="2">
        <v>40769</v>
      </c>
      <c r="K3952" s="23">
        <f>WEEKDAY(#REF!,1)</f>
        <v>1</v>
      </c>
      <c r="L3952" s="25">
        <f>IF(#REF!&gt;=#REF!,#REF!-#REF!,"")</f>
        <v>187</v>
      </c>
      <c r="M3952" s="4">
        <v>1870</v>
      </c>
      <c r="N3952" s="5">
        <v>47.45</v>
      </c>
      <c r="O3952" s="5">
        <v>31.79</v>
      </c>
      <c r="P3952" s="5">
        <v>15.66</v>
      </c>
      <c r="Q3952" s="5">
        <f>#REF!*#REF!</f>
        <v>59447.3</v>
      </c>
      <c r="R3952" s="5">
        <v>29284.2</v>
      </c>
      <c r="S3952" s="5">
        <f>#REF!-#REF!</f>
        <v>-30163.1</v>
      </c>
      <c r="T3952" s="36">
        <f t="shared" si="61"/>
        <v>-0.50739226171752105</v>
      </c>
    </row>
    <row r="3953" spans="1:20" x14ac:dyDescent="0.2">
      <c r="A3953" s="25" t="s">
        <v>20</v>
      </c>
      <c r="B3953" s="25" t="s">
        <v>121</v>
      </c>
      <c r="C3953" s="25" t="s">
        <v>31</v>
      </c>
      <c r="D3953" s="25" t="s">
        <v>23</v>
      </c>
      <c r="E3953" s="25" t="s">
        <v>1917</v>
      </c>
      <c r="F3953" s="2">
        <v>41622</v>
      </c>
      <c r="G3953" s="23" t="str">
        <f>TEXT(Table2[[#This Row],[Order-Date]],"mmm")</f>
        <v>Dec</v>
      </c>
      <c r="H3953">
        <v>2013</v>
      </c>
      <c r="I3953">
        <v>974988830</v>
      </c>
      <c r="J3953" s="2">
        <v>41665</v>
      </c>
      <c r="K3953" s="23">
        <f>WEEKDAY(#REF!,1)</f>
        <v>1</v>
      </c>
      <c r="L3953" s="25">
        <f>IF(#REF!&gt;=#REF!,#REF!-#REF!,"")</f>
        <v>43</v>
      </c>
      <c r="M3953" s="4">
        <v>9716</v>
      </c>
      <c r="N3953" s="5">
        <v>47.45</v>
      </c>
      <c r="O3953" s="5">
        <v>31.79</v>
      </c>
      <c r="P3953" s="5">
        <v>15.66</v>
      </c>
      <c r="Q3953" s="5">
        <f>#REF!*#REF!</f>
        <v>308871.64</v>
      </c>
      <c r="R3953" s="5">
        <v>152152.56</v>
      </c>
      <c r="S3953" s="5">
        <f>#REF!-#REF!</f>
        <v>-156719.07999999999</v>
      </c>
      <c r="T3953" s="36">
        <f t="shared" si="61"/>
        <v>-0.50739226171752105</v>
      </c>
    </row>
    <row r="3954" spans="1:20" x14ac:dyDescent="0.2">
      <c r="A3954" s="25" t="s">
        <v>32</v>
      </c>
      <c r="B3954" s="25" t="s">
        <v>170</v>
      </c>
      <c r="C3954" s="25" t="s">
        <v>31</v>
      </c>
      <c r="D3954" s="25" t="s">
        <v>23</v>
      </c>
      <c r="E3954" s="25" t="s">
        <v>1915</v>
      </c>
      <c r="F3954" s="2">
        <v>42184</v>
      </c>
      <c r="G3954" s="23" t="str">
        <f>TEXT(Table2[[#This Row],[Order-Date]],"mmm")</f>
        <v>Jun</v>
      </c>
      <c r="H3954">
        <v>2015</v>
      </c>
      <c r="I3954">
        <v>773767793</v>
      </c>
      <c r="J3954" s="2">
        <v>42346</v>
      </c>
      <c r="K3954" s="23">
        <f>WEEKDAY(#REF!,1)</f>
        <v>3</v>
      </c>
      <c r="L3954" s="25">
        <f>IF(#REF!&gt;=#REF!,#REF!-#REF!,"")</f>
        <v>162</v>
      </c>
      <c r="M3954" s="4">
        <v>3940</v>
      </c>
      <c r="N3954" s="5">
        <v>47.45</v>
      </c>
      <c r="O3954" s="5">
        <v>31.79</v>
      </c>
      <c r="P3954" s="5">
        <v>15.66</v>
      </c>
      <c r="Q3954" s="5">
        <f>#REF!*#REF!</f>
        <v>125252.6</v>
      </c>
      <c r="R3954" s="5">
        <v>61700.4</v>
      </c>
      <c r="S3954" s="5">
        <f>#REF!-#REF!</f>
        <v>-63552.2</v>
      </c>
      <c r="T3954" s="36">
        <f t="shared" si="61"/>
        <v>-0.50739226171752105</v>
      </c>
    </row>
    <row r="3955" spans="1:20" x14ac:dyDescent="0.2">
      <c r="A3955" s="25" t="s">
        <v>46</v>
      </c>
      <c r="B3955" s="25" t="s">
        <v>145</v>
      </c>
      <c r="C3955" s="25" t="s">
        <v>65</v>
      </c>
      <c r="D3955" s="25" t="s">
        <v>23</v>
      </c>
      <c r="E3955" s="25" t="s">
        <v>1917</v>
      </c>
      <c r="F3955" s="2">
        <v>42709</v>
      </c>
      <c r="G3955" s="23" t="str">
        <f>TEXT(Table2[[#This Row],[Order-Date]],"mmm")</f>
        <v>Dec</v>
      </c>
      <c r="H3955">
        <v>2016</v>
      </c>
      <c r="I3955">
        <v>148872745</v>
      </c>
      <c r="J3955" s="2">
        <v>42527</v>
      </c>
      <c r="K3955" s="23">
        <f>WEEKDAY(#REF!,1)</f>
        <v>2</v>
      </c>
      <c r="L3955" s="25" t="str">
        <f>IF(#REF!&gt;=#REF!,#REF!-#REF!,"")</f>
        <v/>
      </c>
      <c r="M3955" s="4">
        <v>3608</v>
      </c>
      <c r="N3955" s="5">
        <v>9.33</v>
      </c>
      <c r="O3955" s="5">
        <v>6.92</v>
      </c>
      <c r="P3955" s="5">
        <v>2.41</v>
      </c>
      <c r="Q3955" s="5">
        <f>#REF!*#REF!</f>
        <v>24967.360000000001</v>
      </c>
      <c r="R3955" s="5">
        <v>8695.2800000000007</v>
      </c>
      <c r="S3955" s="5">
        <f>#REF!-#REF!</f>
        <v>-16272.08</v>
      </c>
      <c r="T3955" s="36">
        <f t="shared" si="61"/>
        <v>-0.65173410404624299</v>
      </c>
    </row>
    <row r="3956" spans="1:20" x14ac:dyDescent="0.2">
      <c r="A3956" s="25" t="s">
        <v>46</v>
      </c>
      <c r="B3956" s="25" t="s">
        <v>143</v>
      </c>
      <c r="C3956" s="25" t="s">
        <v>39</v>
      </c>
      <c r="D3956" s="25" t="s">
        <v>23</v>
      </c>
      <c r="E3956" s="25" t="s">
        <v>1915</v>
      </c>
      <c r="F3956" s="2">
        <v>40261</v>
      </c>
      <c r="G3956" s="23" t="str">
        <f>TEXT(Table2[[#This Row],[Order-Date]],"mmm")</f>
        <v>Mar</v>
      </c>
      <c r="H3956">
        <v>2010</v>
      </c>
      <c r="I3956">
        <v>911290013</v>
      </c>
      <c r="J3956" s="2">
        <v>40241</v>
      </c>
      <c r="K3956" s="23">
        <f>WEEKDAY(#REF!,1)</f>
        <v>5</v>
      </c>
      <c r="L3956" s="25" t="str">
        <f>IF(#REF!&gt;=#REF!,#REF!-#REF!,"")</f>
        <v/>
      </c>
      <c r="M3956" s="4">
        <v>9821</v>
      </c>
      <c r="N3956" s="5">
        <v>81.73</v>
      </c>
      <c r="O3956" s="5">
        <v>56.67</v>
      </c>
      <c r="P3956" s="5">
        <v>25.06</v>
      </c>
      <c r="Q3956" s="5">
        <f>#REF!*#REF!</f>
        <v>556556.06999999995</v>
      </c>
      <c r="R3956" s="5">
        <v>246114.26</v>
      </c>
      <c r="S3956" s="5">
        <f>#REF!-#REF!</f>
        <v>-310441.81</v>
      </c>
      <c r="T3956" s="36">
        <f t="shared" si="61"/>
        <v>-0.55779071819304704</v>
      </c>
    </row>
    <row r="3957" spans="1:20" x14ac:dyDescent="0.2">
      <c r="A3957" s="25" t="s">
        <v>29</v>
      </c>
      <c r="B3957" s="25" t="s">
        <v>197</v>
      </c>
      <c r="C3957" s="25" t="s">
        <v>22</v>
      </c>
      <c r="D3957" s="25" t="s">
        <v>23</v>
      </c>
      <c r="E3957" s="25" t="s">
        <v>1917</v>
      </c>
      <c r="F3957" s="2">
        <v>40448</v>
      </c>
      <c r="G3957" s="23" t="str">
        <f>TEXT(Table2[[#This Row],[Order-Date]],"mmm")</f>
        <v>Sep</v>
      </c>
      <c r="H3957">
        <v>2010</v>
      </c>
      <c r="I3957">
        <v>442318427</v>
      </c>
      <c r="J3957" s="2">
        <v>40400</v>
      </c>
      <c r="K3957" s="23">
        <f>WEEKDAY(#REF!,1)</f>
        <v>3</v>
      </c>
      <c r="L3957" s="25" t="str">
        <f>IF(#REF!&gt;=#REF!,#REF!-#REF!,"")</f>
        <v/>
      </c>
      <c r="M3957" s="4">
        <v>707</v>
      </c>
      <c r="N3957" s="5">
        <v>255.28</v>
      </c>
      <c r="O3957" s="5">
        <v>159.41999999999999</v>
      </c>
      <c r="P3957" s="5">
        <v>95.86</v>
      </c>
      <c r="Q3957" s="5">
        <f>#REF!*#REF!</f>
        <v>112709.94</v>
      </c>
      <c r="R3957" s="5">
        <v>67773.02</v>
      </c>
      <c r="S3957" s="5">
        <f>#REF!-#REF!</f>
        <v>-44936.92</v>
      </c>
      <c r="T3957" s="36">
        <f t="shared" si="61"/>
        <v>-0.39869527035503699</v>
      </c>
    </row>
    <row r="3958" spans="1:20" x14ac:dyDescent="0.2">
      <c r="A3958" s="25" t="s">
        <v>32</v>
      </c>
      <c r="B3958" s="25" t="s">
        <v>209</v>
      </c>
      <c r="C3958" s="25" t="s">
        <v>65</v>
      </c>
      <c r="D3958" s="25" t="s">
        <v>23</v>
      </c>
      <c r="E3958" s="25" t="s">
        <v>1915</v>
      </c>
      <c r="F3958" s="2">
        <v>42909</v>
      </c>
      <c r="G3958" s="23" t="str">
        <f>TEXT(Table2[[#This Row],[Order-Date]],"mmm")</f>
        <v>Jun</v>
      </c>
      <c r="H3958">
        <v>2017</v>
      </c>
      <c r="I3958">
        <v>243569314</v>
      </c>
      <c r="J3958" s="2">
        <v>42911</v>
      </c>
      <c r="K3958" s="23">
        <f>WEEKDAY(#REF!,1)</f>
        <v>1</v>
      </c>
      <c r="L3958" s="25">
        <f>IF(#REF!&gt;=#REF!,#REF!-#REF!,"")</f>
        <v>2</v>
      </c>
      <c r="M3958" s="4">
        <v>6428</v>
      </c>
      <c r="N3958" s="5">
        <v>9.33</v>
      </c>
      <c r="O3958" s="5">
        <v>6.92</v>
      </c>
      <c r="P3958" s="5">
        <v>2.41</v>
      </c>
      <c r="Q3958" s="5">
        <f>#REF!*#REF!</f>
        <v>44481.760000000002</v>
      </c>
      <c r="R3958" s="5">
        <v>15491.48</v>
      </c>
      <c r="S3958" s="5">
        <f>#REF!-#REF!</f>
        <v>-28990.28</v>
      </c>
      <c r="T3958" s="36">
        <f t="shared" si="61"/>
        <v>-0.65173410404624299</v>
      </c>
    </row>
    <row r="3959" spans="1:20" x14ac:dyDescent="0.2">
      <c r="A3959" s="25" t="s">
        <v>46</v>
      </c>
      <c r="B3959" s="25" t="s">
        <v>162</v>
      </c>
      <c r="C3959" s="25" t="s">
        <v>22</v>
      </c>
      <c r="D3959" s="25" t="s">
        <v>27</v>
      </c>
      <c r="E3959" s="25" t="s">
        <v>1915</v>
      </c>
      <c r="F3959" s="2">
        <v>40961</v>
      </c>
      <c r="G3959" s="23" t="str">
        <f>TEXT(Table2[[#This Row],[Order-Date]],"mmm")</f>
        <v>Feb</v>
      </c>
      <c r="H3959">
        <v>2012</v>
      </c>
      <c r="I3959">
        <v>986966502</v>
      </c>
      <c r="J3959" s="2">
        <v>41156</v>
      </c>
      <c r="K3959" s="23">
        <f>WEEKDAY(#REF!,1)</f>
        <v>3</v>
      </c>
      <c r="L3959" s="25">
        <f>IF(#REF!&gt;=#REF!,#REF!-#REF!,"")</f>
        <v>195</v>
      </c>
      <c r="M3959" s="4">
        <v>4175</v>
      </c>
      <c r="N3959" s="5">
        <v>255.28</v>
      </c>
      <c r="O3959" s="5">
        <v>159.41999999999999</v>
      </c>
      <c r="P3959" s="5">
        <v>95.86</v>
      </c>
      <c r="Q3959" s="5">
        <f>#REF!*#REF!</f>
        <v>665578.5</v>
      </c>
      <c r="R3959" s="5">
        <v>400215.5</v>
      </c>
      <c r="S3959" s="5">
        <f>#REF!-#REF!</f>
        <v>-265363</v>
      </c>
      <c r="T3959" s="36">
        <f t="shared" si="61"/>
        <v>-0.39869527035503699</v>
      </c>
    </row>
    <row r="3960" spans="1:20" x14ac:dyDescent="0.2">
      <c r="A3960" s="25" t="s">
        <v>46</v>
      </c>
      <c r="B3960" s="25" t="s">
        <v>159</v>
      </c>
      <c r="C3960" s="25" t="s">
        <v>22</v>
      </c>
      <c r="D3960" s="25" t="s">
        <v>27</v>
      </c>
      <c r="E3960" s="25" t="s">
        <v>1915</v>
      </c>
      <c r="F3960" s="2">
        <v>42142</v>
      </c>
      <c r="G3960" s="23" t="str">
        <f>TEXT(Table2[[#This Row],[Order-Date]],"mmm")</f>
        <v>May</v>
      </c>
      <c r="H3960">
        <v>2015</v>
      </c>
      <c r="I3960">
        <v>264746320</v>
      </c>
      <c r="J3960" s="2">
        <v>42161</v>
      </c>
      <c r="K3960" s="23">
        <f>WEEKDAY(#REF!,1)</f>
        <v>7</v>
      </c>
      <c r="L3960" s="25">
        <f>IF(#REF!&gt;=#REF!,#REF!-#REF!,"")</f>
        <v>19</v>
      </c>
      <c r="M3960" s="4">
        <v>3174</v>
      </c>
      <c r="N3960" s="5">
        <v>255.28</v>
      </c>
      <c r="O3960" s="5">
        <v>159.41999999999999</v>
      </c>
      <c r="P3960" s="5">
        <v>95.86</v>
      </c>
      <c r="Q3960" s="5">
        <f>#REF!*#REF!</f>
        <v>505999.08</v>
      </c>
      <c r="R3960" s="5">
        <v>304259.64</v>
      </c>
      <c r="S3960" s="5">
        <f>#REF!-#REF!</f>
        <v>-201739.44</v>
      </c>
      <c r="T3960" s="36">
        <f t="shared" si="61"/>
        <v>-0.39869527035503699</v>
      </c>
    </row>
    <row r="3961" spans="1:20" x14ac:dyDescent="0.2">
      <c r="A3961" s="25" t="s">
        <v>20</v>
      </c>
      <c r="B3961" s="25" t="s">
        <v>226</v>
      </c>
      <c r="C3961" s="25" t="s">
        <v>26</v>
      </c>
      <c r="D3961" s="25" t="s">
        <v>23</v>
      </c>
      <c r="E3961" s="25" t="s">
        <v>1917</v>
      </c>
      <c r="F3961" s="2">
        <v>41933</v>
      </c>
      <c r="G3961" s="23" t="str">
        <f>TEXT(Table2[[#This Row],[Order-Date]],"mmm")</f>
        <v>Oct</v>
      </c>
      <c r="H3961">
        <v>2014</v>
      </c>
      <c r="I3961">
        <v>239457595</v>
      </c>
      <c r="J3961" s="2">
        <v>41970</v>
      </c>
      <c r="K3961" s="23">
        <f>WEEKDAY(#REF!,1)</f>
        <v>5</v>
      </c>
      <c r="L3961" s="25">
        <f>IF(#REF!&gt;=#REF!,#REF!-#REF!,"")</f>
        <v>37</v>
      </c>
      <c r="M3961" s="4">
        <v>9678</v>
      </c>
      <c r="N3961" s="5">
        <v>152.58000000000001</v>
      </c>
      <c r="O3961" s="5">
        <v>97.44</v>
      </c>
      <c r="P3961" s="5">
        <v>55.14</v>
      </c>
      <c r="Q3961" s="5">
        <f>#REF!*#REF!</f>
        <v>943024.32</v>
      </c>
      <c r="R3961" s="5">
        <v>533644.92000000004</v>
      </c>
      <c r="S3961" s="5">
        <f>#REF!-#REF!</f>
        <v>-409379.4</v>
      </c>
      <c r="T3961" s="36">
        <f t="shared" si="61"/>
        <v>-0.43411330049261099</v>
      </c>
    </row>
    <row r="3962" spans="1:20" x14ac:dyDescent="0.2">
      <c r="A3962" s="25" t="s">
        <v>32</v>
      </c>
      <c r="B3962" s="25" t="s">
        <v>200</v>
      </c>
      <c r="C3962" s="25" t="s">
        <v>26</v>
      </c>
      <c r="D3962" s="25" t="s">
        <v>27</v>
      </c>
      <c r="E3962" s="25" t="s">
        <v>1917</v>
      </c>
      <c r="F3962" s="2">
        <v>41733</v>
      </c>
      <c r="G3962" s="23" t="str">
        <f>TEXT(Table2[[#This Row],[Order-Date]],"mmm")</f>
        <v>Apr</v>
      </c>
      <c r="H3962">
        <v>2014</v>
      </c>
      <c r="I3962">
        <v>893961656</v>
      </c>
      <c r="J3962" s="2">
        <v>41644</v>
      </c>
      <c r="K3962" s="23">
        <f>WEEKDAY(#REF!,1)</f>
        <v>1</v>
      </c>
      <c r="L3962" s="25" t="str">
        <f>IF(#REF!&gt;=#REF!,#REF!-#REF!,"")</f>
        <v/>
      </c>
      <c r="M3962" s="4">
        <v>1975</v>
      </c>
      <c r="N3962" s="5">
        <v>152.58000000000001</v>
      </c>
      <c r="O3962" s="5">
        <v>97.44</v>
      </c>
      <c r="P3962" s="5">
        <v>55.14</v>
      </c>
      <c r="Q3962" s="5">
        <f>#REF!*#REF!</f>
        <v>192444</v>
      </c>
      <c r="R3962" s="5">
        <v>108901.5</v>
      </c>
      <c r="S3962" s="5">
        <f>#REF!-#REF!</f>
        <v>-83542.5</v>
      </c>
      <c r="T3962" s="36">
        <f t="shared" si="61"/>
        <v>-0.43411330049261099</v>
      </c>
    </row>
    <row r="3963" spans="1:20" x14ac:dyDescent="0.2">
      <c r="A3963" s="25" t="s">
        <v>32</v>
      </c>
      <c r="B3963" s="25" t="s">
        <v>33</v>
      </c>
      <c r="C3963" s="25" t="s">
        <v>39</v>
      </c>
      <c r="D3963" s="25" t="s">
        <v>23</v>
      </c>
      <c r="E3963" s="25" t="s">
        <v>1916</v>
      </c>
      <c r="F3963" s="2">
        <v>41801</v>
      </c>
      <c r="G3963" s="23" t="str">
        <f>TEXT(Table2[[#This Row],[Order-Date]],"mmm")</f>
        <v>Jun</v>
      </c>
      <c r="H3963">
        <v>2014</v>
      </c>
      <c r="I3963">
        <v>481432330</v>
      </c>
      <c r="J3963" s="2">
        <v>41893</v>
      </c>
      <c r="K3963" s="23">
        <f>WEEKDAY(#REF!,1)</f>
        <v>5</v>
      </c>
      <c r="L3963" s="25">
        <f>IF(#REF!&gt;=#REF!,#REF!-#REF!,"")</f>
        <v>92</v>
      </c>
      <c r="M3963" s="4">
        <v>5380</v>
      </c>
      <c r="N3963" s="5">
        <v>81.73</v>
      </c>
      <c r="O3963" s="5">
        <v>56.67</v>
      </c>
      <c r="P3963" s="5">
        <v>25.06</v>
      </c>
      <c r="Q3963" s="5">
        <f>#REF!*#REF!</f>
        <v>304884.59999999998</v>
      </c>
      <c r="R3963" s="5">
        <v>134822.79999999999</v>
      </c>
      <c r="S3963" s="5">
        <f>#REF!-#REF!</f>
        <v>-170061.8</v>
      </c>
      <c r="T3963" s="36">
        <f t="shared" si="61"/>
        <v>-0.55779071819304704</v>
      </c>
    </row>
    <row r="3964" spans="1:20" x14ac:dyDescent="0.2">
      <c r="A3964" s="25" t="s">
        <v>20</v>
      </c>
      <c r="B3964" s="25" t="s">
        <v>68</v>
      </c>
      <c r="C3964" s="25" t="s">
        <v>77</v>
      </c>
      <c r="D3964" s="25" t="s">
        <v>27</v>
      </c>
      <c r="E3964" s="25" t="s">
        <v>1916</v>
      </c>
      <c r="F3964" s="2">
        <v>40758</v>
      </c>
      <c r="G3964" s="23" t="str">
        <f>TEXT(Table2[[#This Row],[Order-Date]],"mmm")</f>
        <v>Aug</v>
      </c>
      <c r="H3964">
        <v>2011</v>
      </c>
      <c r="I3964">
        <v>475355947</v>
      </c>
      <c r="J3964" s="2">
        <v>40659</v>
      </c>
      <c r="K3964" s="23">
        <f>WEEKDAY(#REF!,1)</f>
        <v>3</v>
      </c>
      <c r="L3964" s="25" t="str">
        <f>IF(#REF!&gt;=#REF!,#REF!-#REF!,"")</f>
        <v/>
      </c>
      <c r="M3964" s="4">
        <v>7243</v>
      </c>
      <c r="N3964" s="5">
        <v>154.06</v>
      </c>
      <c r="O3964" s="5">
        <v>90.93</v>
      </c>
      <c r="P3964" s="5">
        <v>63.13</v>
      </c>
      <c r="Q3964" s="5">
        <f>#REF!*#REF!</f>
        <v>658605.99</v>
      </c>
      <c r="R3964" s="5">
        <v>457250.59</v>
      </c>
      <c r="S3964" s="5">
        <f>#REF!-#REF!</f>
        <v>-201355.4</v>
      </c>
      <c r="T3964" s="36">
        <f t="shared" si="61"/>
        <v>-0.30572968217309998</v>
      </c>
    </row>
    <row r="3965" spans="1:20" x14ac:dyDescent="0.2">
      <c r="A3965" s="25" t="s">
        <v>46</v>
      </c>
      <c r="B3965" s="25" t="s">
        <v>194</v>
      </c>
      <c r="C3965" s="25" t="s">
        <v>49</v>
      </c>
      <c r="D3965" s="25" t="s">
        <v>27</v>
      </c>
      <c r="E3965" s="25" t="s">
        <v>1918</v>
      </c>
      <c r="F3965" s="2">
        <v>40285</v>
      </c>
      <c r="G3965" s="23" t="str">
        <f>TEXT(Table2[[#This Row],[Order-Date]],"mmm")</f>
        <v>Apr</v>
      </c>
      <c r="H3965">
        <v>2010</v>
      </c>
      <c r="I3965">
        <v>619531333</v>
      </c>
      <c r="J3965" s="2">
        <v>40314</v>
      </c>
      <c r="K3965" s="23">
        <f>WEEKDAY(#REF!,1)</f>
        <v>1</v>
      </c>
      <c r="L3965" s="25">
        <f>IF(#REF!&gt;=#REF!,#REF!-#REF!,"")</f>
        <v>29</v>
      </c>
      <c r="M3965" s="4">
        <v>1944</v>
      </c>
      <c r="N3965" s="5">
        <v>651.21</v>
      </c>
      <c r="O3965" s="5">
        <v>524.96</v>
      </c>
      <c r="P3965" s="5">
        <v>126.25</v>
      </c>
      <c r="Q3965" s="5">
        <f>#REF!*#REF!</f>
        <v>1020522.24</v>
      </c>
      <c r="R3965" s="5">
        <v>245430</v>
      </c>
      <c r="S3965" s="5">
        <f>#REF!-#REF!</f>
        <v>-775092.24</v>
      </c>
      <c r="T3965" s="36">
        <f t="shared" si="61"/>
        <v>-0.75950548613227697</v>
      </c>
    </row>
    <row r="3966" spans="1:20" x14ac:dyDescent="0.2">
      <c r="A3966" s="25" t="s">
        <v>37</v>
      </c>
      <c r="B3966" s="25" t="s">
        <v>151</v>
      </c>
      <c r="C3966" s="25" t="s">
        <v>31</v>
      </c>
      <c r="D3966" s="25" t="s">
        <v>27</v>
      </c>
      <c r="E3966" s="25" t="s">
        <v>1915</v>
      </c>
      <c r="F3966" s="2">
        <v>41191</v>
      </c>
      <c r="G3966" s="23" t="str">
        <f>TEXT(Table2[[#This Row],[Order-Date]],"mmm")</f>
        <v>Oct</v>
      </c>
      <c r="H3966">
        <v>2012</v>
      </c>
      <c r="I3966">
        <v>278069818</v>
      </c>
      <c r="J3966" s="2">
        <v>41039</v>
      </c>
      <c r="K3966" s="23">
        <f>WEEKDAY(#REF!,1)</f>
        <v>5</v>
      </c>
      <c r="L3966" s="25" t="str">
        <f>IF(#REF!&gt;=#REF!,#REF!-#REF!,"")</f>
        <v/>
      </c>
      <c r="M3966" s="4">
        <v>5893</v>
      </c>
      <c r="N3966" s="5">
        <v>47.45</v>
      </c>
      <c r="O3966" s="5">
        <v>31.79</v>
      </c>
      <c r="P3966" s="5">
        <v>15.66</v>
      </c>
      <c r="Q3966" s="5">
        <f>#REF!*#REF!</f>
        <v>187338.47</v>
      </c>
      <c r="R3966" s="5">
        <v>92284.38</v>
      </c>
      <c r="S3966" s="5">
        <f>#REF!-#REF!</f>
        <v>-95054.09</v>
      </c>
      <c r="T3966" s="36">
        <f t="shared" si="61"/>
        <v>-0.50739226171752105</v>
      </c>
    </row>
    <row r="3967" spans="1:20" x14ac:dyDescent="0.2">
      <c r="A3967" s="25" t="s">
        <v>32</v>
      </c>
      <c r="B3967" s="25" t="s">
        <v>157</v>
      </c>
      <c r="C3967" s="25" t="s">
        <v>34</v>
      </c>
      <c r="D3967" s="25" t="s">
        <v>27</v>
      </c>
      <c r="E3967" s="25" t="s">
        <v>1916</v>
      </c>
      <c r="F3967" s="2">
        <v>42677</v>
      </c>
      <c r="G3967" s="23" t="str">
        <f>TEXT(Table2[[#This Row],[Order-Date]],"mmm")</f>
        <v>Nov</v>
      </c>
      <c r="H3967">
        <v>2016</v>
      </c>
      <c r="I3967">
        <v>685395228</v>
      </c>
      <c r="J3967" s="2">
        <v>42446</v>
      </c>
      <c r="K3967" s="23">
        <f>WEEKDAY(#REF!,1)</f>
        <v>5</v>
      </c>
      <c r="L3967" s="25" t="str">
        <f>IF(#REF!&gt;=#REF!,#REF!-#REF!,"")</f>
        <v/>
      </c>
      <c r="M3967" s="4">
        <v>2534</v>
      </c>
      <c r="N3967" s="5">
        <v>205.7</v>
      </c>
      <c r="O3967" s="5">
        <v>117.11</v>
      </c>
      <c r="P3967" s="5">
        <v>88.59</v>
      </c>
      <c r="Q3967" s="5">
        <f>#REF!*#REF!</f>
        <v>296756.74</v>
      </c>
      <c r="R3967" s="5">
        <v>224487.06</v>
      </c>
      <c r="S3967" s="5">
        <f>#REF!-#REF!</f>
        <v>-72269.679999999993</v>
      </c>
      <c r="T3967" s="36">
        <f t="shared" si="61"/>
        <v>-0.24353172231235601</v>
      </c>
    </row>
    <row r="3968" spans="1:20" x14ac:dyDescent="0.2">
      <c r="A3968" s="25" t="s">
        <v>40</v>
      </c>
      <c r="B3968" s="25" t="s">
        <v>74</v>
      </c>
      <c r="C3968" s="25" t="s">
        <v>26</v>
      </c>
      <c r="D3968" s="25" t="s">
        <v>23</v>
      </c>
      <c r="E3968" s="25" t="s">
        <v>1917</v>
      </c>
      <c r="F3968" s="2">
        <v>40937</v>
      </c>
      <c r="G3968" s="23" t="str">
        <f>TEXT(Table2[[#This Row],[Order-Date]],"mmm")</f>
        <v>Jan</v>
      </c>
      <c r="H3968">
        <v>2012</v>
      </c>
      <c r="I3968">
        <v>896243894</v>
      </c>
      <c r="J3968" s="2">
        <v>40970</v>
      </c>
      <c r="K3968" s="23">
        <f>WEEKDAY(#REF!,1)</f>
        <v>6</v>
      </c>
      <c r="L3968" s="25">
        <f>IF(#REF!&gt;=#REF!,#REF!-#REF!,"")</f>
        <v>33</v>
      </c>
      <c r="M3968" s="4">
        <v>7340</v>
      </c>
      <c r="N3968" s="5">
        <v>152.58000000000001</v>
      </c>
      <c r="O3968" s="5">
        <v>97.44</v>
      </c>
      <c r="P3968" s="5">
        <v>55.14</v>
      </c>
      <c r="Q3968" s="5">
        <f>#REF!*#REF!</f>
        <v>715209.6</v>
      </c>
      <c r="R3968" s="5">
        <v>404727.6</v>
      </c>
      <c r="S3968" s="5">
        <f>#REF!-#REF!</f>
        <v>-310482</v>
      </c>
      <c r="T3968" s="36">
        <f t="shared" si="61"/>
        <v>-0.43411330049261099</v>
      </c>
    </row>
    <row r="3969" spans="1:20" x14ac:dyDescent="0.2">
      <c r="A3969" s="25" t="s">
        <v>46</v>
      </c>
      <c r="B3969" s="25" t="s">
        <v>78</v>
      </c>
      <c r="C3969" s="25" t="s">
        <v>51</v>
      </c>
      <c r="D3969" s="25" t="s">
        <v>23</v>
      </c>
      <c r="E3969" s="25" t="s">
        <v>1915</v>
      </c>
      <c r="F3969" s="2">
        <v>40776</v>
      </c>
      <c r="G3969" s="23" t="str">
        <f>TEXT(Table2[[#This Row],[Order-Date]],"mmm")</f>
        <v>Aug</v>
      </c>
      <c r="H3969">
        <v>2011</v>
      </c>
      <c r="I3969">
        <v>935664641</v>
      </c>
      <c r="J3969" s="2">
        <v>40643</v>
      </c>
      <c r="K3969" s="23">
        <f>WEEKDAY(#REF!,1)</f>
        <v>1</v>
      </c>
      <c r="L3969" s="25" t="str">
        <f>IF(#REF!&gt;=#REF!,#REF!-#REF!,"")</f>
        <v/>
      </c>
      <c r="M3969" s="4">
        <v>2815</v>
      </c>
      <c r="N3969" s="5">
        <v>437.2</v>
      </c>
      <c r="O3969" s="5">
        <v>263.33</v>
      </c>
      <c r="P3969" s="5">
        <v>173.87</v>
      </c>
      <c r="Q3969" s="5">
        <f>#REF!*#REF!</f>
        <v>741273.95</v>
      </c>
      <c r="R3969" s="5">
        <v>489444.05</v>
      </c>
      <c r="S3969" s="5">
        <f>#REF!-#REF!</f>
        <v>-251829.9</v>
      </c>
      <c r="T3969" s="36">
        <f t="shared" si="61"/>
        <v>-0.33972581931416901</v>
      </c>
    </row>
    <row r="3970" spans="1:20" x14ac:dyDescent="0.2">
      <c r="A3970" s="25" t="s">
        <v>32</v>
      </c>
      <c r="B3970" s="25" t="s">
        <v>157</v>
      </c>
      <c r="C3970" s="25" t="s">
        <v>26</v>
      </c>
      <c r="D3970" s="25" t="s">
        <v>23</v>
      </c>
      <c r="E3970" s="25" t="s">
        <v>1915</v>
      </c>
      <c r="F3970" s="2">
        <v>40939</v>
      </c>
      <c r="G3970" s="23" t="str">
        <f>TEXT(Table2[[#This Row],[Order-Date]],"mmm")</f>
        <v>Jan</v>
      </c>
      <c r="H3970">
        <v>2012</v>
      </c>
      <c r="I3970">
        <v>449018800</v>
      </c>
      <c r="J3970" s="2">
        <v>41001</v>
      </c>
      <c r="K3970" s="23">
        <f>WEEKDAY(#REF!,1)</f>
        <v>2</v>
      </c>
      <c r="L3970" s="25">
        <f>IF(#REF!&gt;=#REF!,#REF!-#REF!,"")</f>
        <v>62</v>
      </c>
      <c r="M3970" s="4">
        <v>3496</v>
      </c>
      <c r="N3970" s="5">
        <v>152.58000000000001</v>
      </c>
      <c r="O3970" s="5">
        <v>97.44</v>
      </c>
      <c r="P3970" s="5">
        <v>55.14</v>
      </c>
      <c r="Q3970" s="5">
        <f>#REF!*#REF!</f>
        <v>340650.23999999999</v>
      </c>
      <c r="R3970" s="5">
        <v>192769.44</v>
      </c>
      <c r="S3970" s="5">
        <f>#REF!-#REF!</f>
        <v>-147880.79999999999</v>
      </c>
      <c r="T3970" s="36">
        <f t="shared" si="61"/>
        <v>-0.43411330049261099</v>
      </c>
    </row>
    <row r="3971" spans="1:20" x14ac:dyDescent="0.2">
      <c r="A3971" s="25" t="s">
        <v>37</v>
      </c>
      <c r="B3971" s="25" t="s">
        <v>139</v>
      </c>
      <c r="C3971" s="25" t="s">
        <v>26</v>
      </c>
      <c r="D3971" s="25" t="s">
        <v>27</v>
      </c>
      <c r="E3971" s="25" t="s">
        <v>1915</v>
      </c>
      <c r="F3971" s="2">
        <v>42176</v>
      </c>
      <c r="G3971" s="23" t="str">
        <f>TEXT(Table2[[#This Row],[Order-Date]],"mmm")</f>
        <v>Jun</v>
      </c>
      <c r="H3971">
        <v>2015</v>
      </c>
      <c r="I3971">
        <v>951980197</v>
      </c>
      <c r="J3971" s="2">
        <v>42011</v>
      </c>
      <c r="K3971" s="23">
        <f>WEEKDAY(#REF!,1)</f>
        <v>4</v>
      </c>
      <c r="L3971" s="25" t="str">
        <f>IF(#REF!&gt;=#REF!,#REF!-#REF!,"")</f>
        <v/>
      </c>
      <c r="M3971" s="4">
        <v>950</v>
      </c>
      <c r="N3971" s="5">
        <v>152.58000000000001</v>
      </c>
      <c r="O3971" s="5">
        <v>97.44</v>
      </c>
      <c r="P3971" s="5">
        <v>55.14</v>
      </c>
      <c r="Q3971" s="5">
        <f>#REF!*#REF!</f>
        <v>92568</v>
      </c>
      <c r="R3971" s="5">
        <v>52383</v>
      </c>
      <c r="S3971" s="5">
        <f>#REF!-#REF!</f>
        <v>-40185</v>
      </c>
      <c r="T3971" s="36">
        <f t="shared" ref="T3971:T4034" si="62">S3971/Q3971</f>
        <v>-0.43411330049261099</v>
      </c>
    </row>
    <row r="3972" spans="1:20" x14ac:dyDescent="0.2">
      <c r="A3972" s="25" t="s">
        <v>32</v>
      </c>
      <c r="B3972" s="25" t="s">
        <v>152</v>
      </c>
      <c r="C3972" s="25" t="s">
        <v>85</v>
      </c>
      <c r="D3972" s="25" t="s">
        <v>27</v>
      </c>
      <c r="E3972" s="25" t="s">
        <v>1918</v>
      </c>
      <c r="F3972" s="2">
        <v>42983</v>
      </c>
      <c r="G3972" s="23" t="str">
        <f>TEXT(Table2[[#This Row],[Order-Date]],"mmm")</f>
        <v>Sep</v>
      </c>
      <c r="H3972">
        <v>2017</v>
      </c>
      <c r="I3972">
        <v>880535161</v>
      </c>
      <c r="J3972" s="2">
        <v>42911</v>
      </c>
      <c r="K3972" s="23">
        <f>WEEKDAY(#REF!,1)</f>
        <v>1</v>
      </c>
      <c r="L3972" s="25" t="str">
        <f>IF(#REF!&gt;=#REF!,#REF!-#REF!,"")</f>
        <v/>
      </c>
      <c r="M3972" s="4">
        <v>8776</v>
      </c>
      <c r="N3972" s="5">
        <v>668.27</v>
      </c>
      <c r="O3972" s="5">
        <v>502.54</v>
      </c>
      <c r="P3972" s="5">
        <v>165.73</v>
      </c>
      <c r="Q3972" s="5">
        <f>#REF!*#REF!</f>
        <v>4410291.04</v>
      </c>
      <c r="R3972" s="5">
        <v>1454446.48</v>
      </c>
      <c r="S3972" s="5">
        <f>#REF!-#REF!</f>
        <v>-2955844.56</v>
      </c>
      <c r="T3972" s="36">
        <f t="shared" si="62"/>
        <v>-0.67021530624427905</v>
      </c>
    </row>
    <row r="3973" spans="1:20" x14ac:dyDescent="0.2">
      <c r="A3973" s="25" t="s">
        <v>29</v>
      </c>
      <c r="B3973" s="25" t="s">
        <v>57</v>
      </c>
      <c r="C3973" s="25" t="s">
        <v>51</v>
      </c>
      <c r="D3973" s="25" t="s">
        <v>27</v>
      </c>
      <c r="E3973" s="25" t="s">
        <v>1916</v>
      </c>
      <c r="F3973" s="2">
        <v>40383</v>
      </c>
      <c r="G3973" s="23" t="str">
        <f>TEXT(Table2[[#This Row],[Order-Date]],"mmm")</f>
        <v>Jul</v>
      </c>
      <c r="H3973">
        <v>2010</v>
      </c>
      <c r="I3973">
        <v>540982520</v>
      </c>
      <c r="J3973" s="2">
        <v>40187</v>
      </c>
      <c r="K3973" s="23">
        <f>WEEKDAY(#REF!,1)</f>
        <v>7</v>
      </c>
      <c r="L3973" s="25" t="str">
        <f>IF(#REF!&gt;=#REF!,#REF!-#REF!,"")</f>
        <v/>
      </c>
      <c r="M3973" s="4">
        <v>7604</v>
      </c>
      <c r="N3973" s="5">
        <v>437.2</v>
      </c>
      <c r="O3973" s="5">
        <v>263.33</v>
      </c>
      <c r="P3973" s="5">
        <v>173.87</v>
      </c>
      <c r="Q3973" s="5">
        <f>#REF!*#REF!</f>
        <v>2002361.32</v>
      </c>
      <c r="R3973" s="5">
        <v>1322107.48</v>
      </c>
      <c r="S3973" s="5">
        <f>#REF!-#REF!</f>
        <v>-680253.84</v>
      </c>
      <c r="T3973" s="36">
        <f t="shared" si="62"/>
        <v>-0.33972581931416901</v>
      </c>
    </row>
    <row r="3974" spans="1:20" x14ac:dyDescent="0.2">
      <c r="A3974" s="25" t="s">
        <v>40</v>
      </c>
      <c r="B3974" s="25" t="s">
        <v>205</v>
      </c>
      <c r="C3974" s="25" t="s">
        <v>85</v>
      </c>
      <c r="D3974" s="25" t="s">
        <v>23</v>
      </c>
      <c r="E3974" s="25" t="s">
        <v>1915</v>
      </c>
      <c r="F3974" s="2">
        <v>40802</v>
      </c>
      <c r="G3974" s="23" t="str">
        <f>TEXT(Table2[[#This Row],[Order-Date]],"mmm")</f>
        <v>Sep</v>
      </c>
      <c r="H3974">
        <v>2011</v>
      </c>
      <c r="I3974">
        <v>759933602</v>
      </c>
      <c r="J3974" s="2">
        <v>40796</v>
      </c>
      <c r="K3974" s="23">
        <f>WEEKDAY(#REF!,1)</f>
        <v>7</v>
      </c>
      <c r="L3974" s="25" t="str">
        <f>IF(#REF!&gt;=#REF!,#REF!-#REF!,"")</f>
        <v/>
      </c>
      <c r="M3974" s="4">
        <v>95</v>
      </c>
      <c r="N3974" s="5">
        <v>668.27</v>
      </c>
      <c r="O3974" s="5">
        <v>502.54</v>
      </c>
      <c r="P3974" s="5">
        <v>165.73</v>
      </c>
      <c r="Q3974" s="5">
        <f>#REF!*#REF!</f>
        <v>47741.3</v>
      </c>
      <c r="R3974" s="5">
        <v>15744.35</v>
      </c>
      <c r="S3974" s="5">
        <f>#REF!-#REF!</f>
        <v>-31996.95</v>
      </c>
      <c r="T3974" s="36">
        <f t="shared" si="62"/>
        <v>-0.67021530624427905</v>
      </c>
    </row>
    <row r="3975" spans="1:20" x14ac:dyDescent="0.2">
      <c r="A3975" s="25" t="s">
        <v>46</v>
      </c>
      <c r="B3975" s="25" t="s">
        <v>99</v>
      </c>
      <c r="C3975" s="25" t="s">
        <v>31</v>
      </c>
      <c r="D3975" s="25" t="s">
        <v>27</v>
      </c>
      <c r="E3975" s="25" t="s">
        <v>1917</v>
      </c>
      <c r="F3975" s="2">
        <v>40897</v>
      </c>
      <c r="G3975" s="23" t="str">
        <f>TEXT(Table2[[#This Row],[Order-Date]],"mmm")</f>
        <v>Dec</v>
      </c>
      <c r="H3975">
        <v>2011</v>
      </c>
      <c r="I3975">
        <v>634312236</v>
      </c>
      <c r="J3975" s="2">
        <v>40921</v>
      </c>
      <c r="K3975" s="23">
        <f>WEEKDAY(#REF!,1)</f>
        <v>6</v>
      </c>
      <c r="L3975" s="25">
        <f>IF(#REF!&gt;=#REF!,#REF!-#REF!,"")</f>
        <v>24</v>
      </c>
      <c r="M3975" s="4">
        <v>5941</v>
      </c>
      <c r="N3975" s="5">
        <v>47.45</v>
      </c>
      <c r="O3975" s="5">
        <v>31.79</v>
      </c>
      <c r="P3975" s="5">
        <v>15.66</v>
      </c>
      <c r="Q3975" s="5">
        <f>#REF!*#REF!</f>
        <v>188864.39</v>
      </c>
      <c r="R3975" s="5">
        <v>93036.06</v>
      </c>
      <c r="S3975" s="5">
        <f>#REF!-#REF!</f>
        <v>-95828.33</v>
      </c>
      <c r="T3975" s="36">
        <f t="shared" si="62"/>
        <v>-0.50739226171752105</v>
      </c>
    </row>
    <row r="3976" spans="1:20" x14ac:dyDescent="0.2">
      <c r="A3976" s="25" t="s">
        <v>20</v>
      </c>
      <c r="B3976" s="25" t="s">
        <v>180</v>
      </c>
      <c r="C3976" s="25" t="s">
        <v>34</v>
      </c>
      <c r="D3976" s="25" t="s">
        <v>27</v>
      </c>
      <c r="E3976" s="25" t="s">
        <v>1916</v>
      </c>
      <c r="F3976" s="2">
        <v>40599</v>
      </c>
      <c r="G3976" s="23" t="str">
        <f>TEXT(Table2[[#This Row],[Order-Date]],"mmm")</f>
        <v>Feb</v>
      </c>
      <c r="H3976">
        <v>2011</v>
      </c>
      <c r="I3976">
        <v>681354749</v>
      </c>
      <c r="J3976" s="2">
        <v>40631</v>
      </c>
      <c r="K3976" s="23">
        <f>WEEKDAY(#REF!,1)</f>
        <v>3</v>
      </c>
      <c r="L3976" s="25">
        <f>IF(#REF!&gt;=#REF!,#REF!-#REF!,"")</f>
        <v>32</v>
      </c>
      <c r="M3976" s="4">
        <v>6866</v>
      </c>
      <c r="N3976" s="5">
        <v>205.7</v>
      </c>
      <c r="O3976" s="5">
        <v>117.11</v>
      </c>
      <c r="P3976" s="5">
        <v>88.59</v>
      </c>
      <c r="Q3976" s="5">
        <f>#REF!*#REF!</f>
        <v>804077.26</v>
      </c>
      <c r="R3976" s="5">
        <v>608258.93999999994</v>
      </c>
      <c r="S3976" s="5">
        <f>#REF!-#REF!</f>
        <v>-195818.32</v>
      </c>
      <c r="T3976" s="36">
        <f t="shared" si="62"/>
        <v>-0.24353172231235601</v>
      </c>
    </row>
    <row r="3977" spans="1:20" x14ac:dyDescent="0.2">
      <c r="A3977" s="25" t="s">
        <v>37</v>
      </c>
      <c r="B3977" s="25" t="s">
        <v>105</v>
      </c>
      <c r="C3977" s="25" t="s">
        <v>85</v>
      </c>
      <c r="D3977" s="25" t="s">
        <v>27</v>
      </c>
      <c r="E3977" s="25" t="s">
        <v>1918</v>
      </c>
      <c r="F3977" s="2">
        <v>41345</v>
      </c>
      <c r="G3977" s="23" t="str">
        <f>TEXT(Table2[[#This Row],[Order-Date]],"mmm")</f>
        <v>Mar</v>
      </c>
      <c r="H3977">
        <v>2013</v>
      </c>
      <c r="I3977">
        <v>588609969</v>
      </c>
      <c r="J3977" s="2">
        <v>41634</v>
      </c>
      <c r="K3977" s="23">
        <f>WEEKDAY(#REF!,1)</f>
        <v>5</v>
      </c>
      <c r="L3977" s="25">
        <f>IF(#REF!&gt;=#REF!,#REF!-#REF!,"")</f>
        <v>289</v>
      </c>
      <c r="M3977" s="4">
        <v>1625</v>
      </c>
      <c r="N3977" s="5">
        <v>668.27</v>
      </c>
      <c r="O3977" s="5">
        <v>502.54</v>
      </c>
      <c r="P3977" s="5">
        <v>165.73</v>
      </c>
      <c r="Q3977" s="5">
        <f>#REF!*#REF!</f>
        <v>816627.5</v>
      </c>
      <c r="R3977" s="5">
        <v>269311.25</v>
      </c>
      <c r="S3977" s="5">
        <f>#REF!-#REF!</f>
        <v>-547316.25</v>
      </c>
      <c r="T3977" s="36">
        <f t="shared" si="62"/>
        <v>-0.67021530624427905</v>
      </c>
    </row>
    <row r="3978" spans="1:20" x14ac:dyDescent="0.2">
      <c r="A3978" s="25" t="s">
        <v>29</v>
      </c>
      <c r="B3978" s="25" t="s">
        <v>198</v>
      </c>
      <c r="C3978" s="25" t="s">
        <v>42</v>
      </c>
      <c r="D3978" s="25" t="s">
        <v>27</v>
      </c>
      <c r="E3978" s="25" t="s">
        <v>1918</v>
      </c>
      <c r="F3978" s="2">
        <v>40493</v>
      </c>
      <c r="G3978" s="23" t="str">
        <f>TEXT(Table2[[#This Row],[Order-Date]],"mmm")</f>
        <v>Nov</v>
      </c>
      <c r="H3978">
        <v>2010</v>
      </c>
      <c r="I3978">
        <v>563939225</v>
      </c>
      <c r="J3978" s="2">
        <v>40531</v>
      </c>
      <c r="K3978" s="23">
        <f>WEEKDAY(#REF!,1)</f>
        <v>1</v>
      </c>
      <c r="L3978" s="25">
        <f>IF(#REF!&gt;=#REF!,#REF!-#REF!,"")</f>
        <v>38</v>
      </c>
      <c r="M3978" s="4">
        <v>1004</v>
      </c>
      <c r="N3978" s="5">
        <v>109.28</v>
      </c>
      <c r="O3978" s="5">
        <v>35.840000000000003</v>
      </c>
      <c r="P3978" s="5">
        <v>73.44</v>
      </c>
      <c r="Q3978" s="5">
        <f>#REF!*#REF!</f>
        <v>35983.360000000001</v>
      </c>
      <c r="R3978" s="5">
        <v>73733.759999999995</v>
      </c>
      <c r="S3978" s="5">
        <f>#REF!-#REF!</f>
        <v>37750.400000000001</v>
      </c>
      <c r="T3978" s="36">
        <f t="shared" si="62"/>
        <v>1.0491071428571399</v>
      </c>
    </row>
    <row r="3979" spans="1:20" x14ac:dyDescent="0.2">
      <c r="A3979" s="25" t="s">
        <v>59</v>
      </c>
      <c r="B3979" s="25" t="s">
        <v>216</v>
      </c>
      <c r="C3979" s="25" t="s">
        <v>85</v>
      </c>
      <c r="D3979" s="25" t="s">
        <v>23</v>
      </c>
      <c r="E3979" s="25" t="s">
        <v>1916</v>
      </c>
      <c r="F3979" s="2">
        <v>41110</v>
      </c>
      <c r="G3979" s="23" t="str">
        <f>TEXT(Table2[[#This Row],[Order-Date]],"mmm")</f>
        <v>Jul</v>
      </c>
      <c r="H3979">
        <v>2012</v>
      </c>
      <c r="I3979">
        <v>885516345</v>
      </c>
      <c r="J3979" s="2">
        <v>41115</v>
      </c>
      <c r="K3979" s="23">
        <f>WEEKDAY(#REF!,1)</f>
        <v>4</v>
      </c>
      <c r="L3979" s="25">
        <f>IF(#REF!&gt;=#REF!,#REF!-#REF!,"")</f>
        <v>5</v>
      </c>
      <c r="M3979" s="4">
        <v>2819</v>
      </c>
      <c r="N3979" s="5">
        <v>668.27</v>
      </c>
      <c r="O3979" s="5">
        <v>502.54</v>
      </c>
      <c r="P3979" s="5">
        <v>165.73</v>
      </c>
      <c r="Q3979" s="5">
        <f>#REF!*#REF!</f>
        <v>1416660.26</v>
      </c>
      <c r="R3979" s="5">
        <v>467192.87</v>
      </c>
      <c r="S3979" s="5">
        <f>#REF!-#REF!</f>
        <v>-949467.39</v>
      </c>
      <c r="T3979" s="36">
        <f t="shared" si="62"/>
        <v>-0.67021530624427905</v>
      </c>
    </row>
    <row r="3980" spans="1:20" x14ac:dyDescent="0.2">
      <c r="A3980" s="25" t="s">
        <v>46</v>
      </c>
      <c r="B3980" s="25" t="s">
        <v>162</v>
      </c>
      <c r="C3980" s="25" t="s">
        <v>77</v>
      </c>
      <c r="D3980" s="25" t="s">
        <v>27</v>
      </c>
      <c r="E3980" s="25" t="s">
        <v>1918</v>
      </c>
      <c r="F3980" s="2">
        <v>42181</v>
      </c>
      <c r="G3980" s="23" t="str">
        <f>TEXT(Table2[[#This Row],[Order-Date]],"mmm")</f>
        <v>Jun</v>
      </c>
      <c r="H3980">
        <v>2015</v>
      </c>
      <c r="I3980">
        <v>551827657</v>
      </c>
      <c r="J3980" s="2">
        <v>42198</v>
      </c>
      <c r="K3980" s="23">
        <f>WEEKDAY(#REF!,1)</f>
        <v>2</v>
      </c>
      <c r="L3980" s="25">
        <f>IF(#REF!&gt;=#REF!,#REF!-#REF!,"")</f>
        <v>17</v>
      </c>
      <c r="M3980" s="4">
        <v>6921</v>
      </c>
      <c r="N3980" s="5">
        <v>154.06</v>
      </c>
      <c r="O3980" s="5">
        <v>90.93</v>
      </c>
      <c r="P3980" s="5">
        <v>63.13</v>
      </c>
      <c r="Q3980" s="5">
        <f>#REF!*#REF!</f>
        <v>629326.53</v>
      </c>
      <c r="R3980" s="5">
        <v>436922.73</v>
      </c>
      <c r="S3980" s="5">
        <f>#REF!-#REF!</f>
        <v>-192403.8</v>
      </c>
      <c r="T3980" s="36">
        <f t="shared" si="62"/>
        <v>-0.30572968217309998</v>
      </c>
    </row>
    <row r="3981" spans="1:20" x14ac:dyDescent="0.2">
      <c r="A3981" s="25" t="s">
        <v>46</v>
      </c>
      <c r="B3981" s="25" t="s">
        <v>129</v>
      </c>
      <c r="C3981" s="25" t="s">
        <v>31</v>
      </c>
      <c r="D3981" s="25" t="s">
        <v>27</v>
      </c>
      <c r="E3981" s="25" t="s">
        <v>1917</v>
      </c>
      <c r="F3981" s="2">
        <v>41553</v>
      </c>
      <c r="G3981" s="23" t="str">
        <f>TEXT(Table2[[#This Row],[Order-Date]],"mmm")</f>
        <v>Oct</v>
      </c>
      <c r="H3981">
        <v>2013</v>
      </c>
      <c r="I3981">
        <v>431671988</v>
      </c>
      <c r="J3981" s="2">
        <v>41439</v>
      </c>
      <c r="K3981" s="23">
        <f>WEEKDAY(#REF!,1)</f>
        <v>6</v>
      </c>
      <c r="L3981" s="25" t="str">
        <f>IF(#REF!&gt;=#REF!,#REF!-#REF!,"")</f>
        <v/>
      </c>
      <c r="M3981" s="4">
        <v>189</v>
      </c>
      <c r="N3981" s="5">
        <v>47.45</v>
      </c>
      <c r="O3981" s="5">
        <v>31.79</v>
      </c>
      <c r="P3981" s="5">
        <v>15.66</v>
      </c>
      <c r="Q3981" s="5">
        <f>#REF!*#REF!</f>
        <v>6008.31</v>
      </c>
      <c r="R3981" s="5">
        <v>2959.74</v>
      </c>
      <c r="S3981" s="5">
        <f>#REF!-#REF!</f>
        <v>-3048.57</v>
      </c>
      <c r="T3981" s="36">
        <f t="shared" si="62"/>
        <v>-0.50739226171752105</v>
      </c>
    </row>
    <row r="3982" spans="1:20" x14ac:dyDescent="0.2">
      <c r="A3982" s="25" t="s">
        <v>46</v>
      </c>
      <c r="B3982" s="25" t="s">
        <v>78</v>
      </c>
      <c r="C3982" s="25" t="s">
        <v>51</v>
      </c>
      <c r="D3982" s="25" t="s">
        <v>23</v>
      </c>
      <c r="E3982" s="25" t="s">
        <v>1917</v>
      </c>
      <c r="F3982" s="2">
        <v>42519</v>
      </c>
      <c r="G3982" s="23" t="str">
        <f>TEXT(Table2[[#This Row],[Order-Date]],"mmm")</f>
        <v>May</v>
      </c>
      <c r="H3982">
        <v>2016</v>
      </c>
      <c r="I3982">
        <v>114160668</v>
      </c>
      <c r="J3982" s="2">
        <v>42527</v>
      </c>
      <c r="K3982" s="23">
        <f>WEEKDAY(#REF!,1)</f>
        <v>2</v>
      </c>
      <c r="L3982" s="25">
        <f>IF(#REF!&gt;=#REF!,#REF!-#REF!,"")</f>
        <v>8</v>
      </c>
      <c r="M3982" s="4">
        <v>1534</v>
      </c>
      <c r="N3982" s="5">
        <v>437.2</v>
      </c>
      <c r="O3982" s="5">
        <v>263.33</v>
      </c>
      <c r="P3982" s="5">
        <v>173.87</v>
      </c>
      <c r="Q3982" s="5">
        <f>#REF!*#REF!</f>
        <v>403948.22</v>
      </c>
      <c r="R3982" s="5">
        <v>266716.58</v>
      </c>
      <c r="S3982" s="5">
        <f>#REF!-#REF!</f>
        <v>-137231.64000000001</v>
      </c>
      <c r="T3982" s="36">
        <f t="shared" si="62"/>
        <v>-0.33972581931416901</v>
      </c>
    </row>
    <row r="3983" spans="1:20" x14ac:dyDescent="0.2">
      <c r="A3983" s="25" t="s">
        <v>59</v>
      </c>
      <c r="B3983" s="25" t="s">
        <v>148</v>
      </c>
      <c r="C3983" s="25" t="s">
        <v>51</v>
      </c>
      <c r="D3983" s="25" t="s">
        <v>27</v>
      </c>
      <c r="E3983" s="25" t="s">
        <v>1917</v>
      </c>
      <c r="F3983" s="2">
        <v>42467</v>
      </c>
      <c r="G3983" s="23" t="str">
        <f>TEXT(Table2[[#This Row],[Order-Date]],"mmm")</f>
        <v>Apr</v>
      </c>
      <c r="H3983">
        <v>2016</v>
      </c>
      <c r="I3983">
        <v>158717525</v>
      </c>
      <c r="J3983" s="2">
        <v>42568</v>
      </c>
      <c r="K3983" s="23">
        <f>WEEKDAY(#REF!,1)</f>
        <v>1</v>
      </c>
      <c r="L3983" s="25">
        <f>IF(#REF!&gt;=#REF!,#REF!-#REF!,"")</f>
        <v>101</v>
      </c>
      <c r="M3983" s="4">
        <v>6897</v>
      </c>
      <c r="N3983" s="5">
        <v>437.2</v>
      </c>
      <c r="O3983" s="5">
        <v>263.33</v>
      </c>
      <c r="P3983" s="5">
        <v>173.87</v>
      </c>
      <c r="Q3983" s="5">
        <f>#REF!*#REF!</f>
        <v>1816187.01</v>
      </c>
      <c r="R3983" s="5">
        <v>1199181.3899999999</v>
      </c>
      <c r="S3983" s="5">
        <f>#REF!-#REF!</f>
        <v>-617005.62</v>
      </c>
      <c r="T3983" s="36">
        <f t="shared" si="62"/>
        <v>-0.33972581931416901</v>
      </c>
    </row>
    <row r="3984" spans="1:20" x14ac:dyDescent="0.2">
      <c r="A3984" s="25" t="s">
        <v>32</v>
      </c>
      <c r="B3984" s="25" t="s">
        <v>96</v>
      </c>
      <c r="C3984" s="25" t="s">
        <v>39</v>
      </c>
      <c r="D3984" s="25" t="s">
        <v>27</v>
      </c>
      <c r="E3984" s="25" t="s">
        <v>1915</v>
      </c>
      <c r="F3984" s="2">
        <v>41819</v>
      </c>
      <c r="G3984" s="23" t="str">
        <f>TEXT(Table2[[#This Row],[Order-Date]],"mmm")</f>
        <v>Jun</v>
      </c>
      <c r="H3984">
        <v>2014</v>
      </c>
      <c r="I3984">
        <v>745078885</v>
      </c>
      <c r="J3984" s="2">
        <v>41950</v>
      </c>
      <c r="K3984" s="23">
        <f>WEEKDAY(#REF!,1)</f>
        <v>6</v>
      </c>
      <c r="L3984" s="25">
        <f>IF(#REF!&gt;=#REF!,#REF!-#REF!,"")</f>
        <v>131</v>
      </c>
      <c r="M3984" s="4">
        <v>4254</v>
      </c>
      <c r="N3984" s="5">
        <v>81.73</v>
      </c>
      <c r="O3984" s="5">
        <v>56.67</v>
      </c>
      <c r="P3984" s="5">
        <v>25.06</v>
      </c>
      <c r="Q3984" s="5">
        <f>#REF!*#REF!</f>
        <v>241074.18</v>
      </c>
      <c r="R3984" s="5">
        <v>106605.24</v>
      </c>
      <c r="S3984" s="5">
        <f>#REF!-#REF!</f>
        <v>-134468.94</v>
      </c>
      <c r="T3984" s="36">
        <f t="shared" si="62"/>
        <v>-0.55779071819304704</v>
      </c>
    </row>
    <row r="3985" spans="1:20" x14ac:dyDescent="0.2">
      <c r="A3985" s="25" t="s">
        <v>29</v>
      </c>
      <c r="B3985" s="25" t="s">
        <v>57</v>
      </c>
      <c r="C3985" s="25" t="s">
        <v>34</v>
      </c>
      <c r="D3985" s="25" t="s">
        <v>23</v>
      </c>
      <c r="E3985" s="25" t="s">
        <v>1917</v>
      </c>
      <c r="F3985" s="2">
        <v>42362</v>
      </c>
      <c r="G3985" s="23" t="str">
        <f>TEXT(Table2[[#This Row],[Order-Date]],"mmm")</f>
        <v>Dec</v>
      </c>
      <c r="H3985">
        <v>2015</v>
      </c>
      <c r="I3985">
        <v>323293578</v>
      </c>
      <c r="J3985" s="2">
        <v>42402</v>
      </c>
      <c r="K3985" s="23">
        <f>WEEKDAY(#REF!,1)</f>
        <v>3</v>
      </c>
      <c r="L3985" s="25">
        <f>IF(#REF!&gt;=#REF!,#REF!-#REF!,"")</f>
        <v>40</v>
      </c>
      <c r="M3985" s="4">
        <v>8609</v>
      </c>
      <c r="N3985" s="5">
        <v>205.7</v>
      </c>
      <c r="O3985" s="5">
        <v>117.11</v>
      </c>
      <c r="P3985" s="5">
        <v>88.59</v>
      </c>
      <c r="Q3985" s="5">
        <f>#REF!*#REF!</f>
        <v>1008199.99</v>
      </c>
      <c r="R3985" s="5">
        <v>762671.31</v>
      </c>
      <c r="S3985" s="5">
        <f>#REF!-#REF!</f>
        <v>-245528.68</v>
      </c>
      <c r="T3985" s="36">
        <f t="shared" si="62"/>
        <v>-0.24353172231235601</v>
      </c>
    </row>
    <row r="3986" spans="1:20" x14ac:dyDescent="0.2">
      <c r="A3986" s="25" t="s">
        <v>37</v>
      </c>
      <c r="B3986" s="25" t="s">
        <v>48</v>
      </c>
      <c r="C3986" s="25" t="s">
        <v>65</v>
      </c>
      <c r="D3986" s="25" t="s">
        <v>23</v>
      </c>
      <c r="E3986" s="25" t="s">
        <v>1915</v>
      </c>
      <c r="F3986" s="2">
        <v>41088</v>
      </c>
      <c r="G3986" s="23" t="str">
        <f>TEXT(Table2[[#This Row],[Order-Date]],"mmm")</f>
        <v>Jun</v>
      </c>
      <c r="H3986">
        <v>2012</v>
      </c>
      <c r="I3986">
        <v>563722932</v>
      </c>
      <c r="J3986" s="2">
        <v>41160</v>
      </c>
      <c r="K3986" s="23">
        <f>WEEKDAY(#REF!,1)</f>
        <v>7</v>
      </c>
      <c r="L3986" s="25">
        <f>IF(#REF!&gt;=#REF!,#REF!-#REF!,"")</f>
        <v>72</v>
      </c>
      <c r="M3986" s="4">
        <v>6998</v>
      </c>
      <c r="N3986" s="5">
        <v>9.33</v>
      </c>
      <c r="O3986" s="5">
        <v>6.92</v>
      </c>
      <c r="P3986" s="5">
        <v>2.41</v>
      </c>
      <c r="Q3986" s="5">
        <f>#REF!*#REF!</f>
        <v>48426.16</v>
      </c>
      <c r="R3986" s="5">
        <v>16865.18</v>
      </c>
      <c r="S3986" s="5">
        <f>#REF!-#REF!</f>
        <v>-31560.98</v>
      </c>
      <c r="T3986" s="36">
        <f t="shared" si="62"/>
        <v>-0.65173410404624299</v>
      </c>
    </row>
    <row r="3987" spans="1:20" x14ac:dyDescent="0.2">
      <c r="A3987" s="25" t="s">
        <v>29</v>
      </c>
      <c r="B3987" s="25" t="s">
        <v>64</v>
      </c>
      <c r="C3987" s="25" t="s">
        <v>26</v>
      </c>
      <c r="D3987" s="25" t="s">
        <v>23</v>
      </c>
      <c r="E3987" s="25" t="s">
        <v>1916</v>
      </c>
      <c r="F3987" s="2">
        <v>42207</v>
      </c>
      <c r="G3987" s="23" t="str">
        <f>TEXT(Table2[[#This Row],[Order-Date]],"mmm")</f>
        <v>Jul</v>
      </c>
      <c r="H3987">
        <v>2015</v>
      </c>
      <c r="I3987">
        <v>507040774</v>
      </c>
      <c r="J3987" s="2">
        <v>42210</v>
      </c>
      <c r="K3987" s="23">
        <f>WEEKDAY(#REF!,1)</f>
        <v>7</v>
      </c>
      <c r="L3987" s="25">
        <f>IF(#REF!&gt;=#REF!,#REF!-#REF!,"")</f>
        <v>3</v>
      </c>
      <c r="M3987" s="4">
        <v>3488</v>
      </c>
      <c r="N3987" s="5">
        <v>152.58000000000001</v>
      </c>
      <c r="O3987" s="5">
        <v>97.44</v>
      </c>
      <c r="P3987" s="5">
        <v>55.14</v>
      </c>
      <c r="Q3987" s="5">
        <f>#REF!*#REF!</f>
        <v>339870.71999999997</v>
      </c>
      <c r="R3987" s="5">
        <v>192328.32000000001</v>
      </c>
      <c r="S3987" s="5">
        <f>#REF!-#REF!</f>
        <v>-147542.39999999999</v>
      </c>
      <c r="T3987" s="36">
        <f t="shared" si="62"/>
        <v>-0.43411330049261099</v>
      </c>
    </row>
    <row r="3988" spans="1:20" x14ac:dyDescent="0.2">
      <c r="A3988" s="25" t="s">
        <v>46</v>
      </c>
      <c r="B3988" s="25" t="s">
        <v>84</v>
      </c>
      <c r="C3988" s="25" t="s">
        <v>34</v>
      </c>
      <c r="D3988" s="25" t="s">
        <v>27</v>
      </c>
      <c r="E3988" s="25" t="s">
        <v>1917</v>
      </c>
      <c r="F3988" s="2">
        <v>42020</v>
      </c>
      <c r="G3988" s="23" t="str">
        <f>TEXT(Table2[[#This Row],[Order-Date]],"mmm")</f>
        <v>Jan</v>
      </c>
      <c r="H3988">
        <v>2015</v>
      </c>
      <c r="I3988">
        <v>614233434</v>
      </c>
      <c r="J3988" s="2">
        <v>42218</v>
      </c>
      <c r="K3988" s="23">
        <f>WEEKDAY(#REF!,1)</f>
        <v>1</v>
      </c>
      <c r="L3988" s="25">
        <f>IF(#REF!&gt;=#REF!,#REF!-#REF!,"")</f>
        <v>198</v>
      </c>
      <c r="M3988" s="4">
        <v>4178</v>
      </c>
      <c r="N3988" s="5">
        <v>205.7</v>
      </c>
      <c r="O3988" s="5">
        <v>117.11</v>
      </c>
      <c r="P3988" s="5">
        <v>88.59</v>
      </c>
      <c r="Q3988" s="5">
        <f>#REF!*#REF!</f>
        <v>489285.58</v>
      </c>
      <c r="R3988" s="5">
        <v>370129.02</v>
      </c>
      <c r="S3988" s="5">
        <f>#REF!-#REF!</f>
        <v>-119156.56</v>
      </c>
      <c r="T3988" s="36">
        <f t="shared" si="62"/>
        <v>-0.24353172231235601</v>
      </c>
    </row>
    <row r="3989" spans="1:20" x14ac:dyDescent="0.2">
      <c r="A3989" s="25" t="s">
        <v>29</v>
      </c>
      <c r="B3989" s="25" t="s">
        <v>185</v>
      </c>
      <c r="C3989" s="25" t="s">
        <v>49</v>
      </c>
      <c r="D3989" s="25" t="s">
        <v>27</v>
      </c>
      <c r="E3989" s="25" t="s">
        <v>1915</v>
      </c>
      <c r="F3989" s="2">
        <v>41309</v>
      </c>
      <c r="G3989" s="23" t="str">
        <f>TEXT(Table2[[#This Row],[Order-Date]],"mmm")</f>
        <v>Feb</v>
      </c>
      <c r="H3989">
        <v>2013</v>
      </c>
      <c r="I3989">
        <v>516599738</v>
      </c>
      <c r="J3989" s="2">
        <v>41522</v>
      </c>
      <c r="K3989" s="23">
        <f>WEEKDAY(#REF!,1)</f>
        <v>5</v>
      </c>
      <c r="L3989" s="25">
        <f>IF(#REF!&gt;=#REF!,#REF!-#REF!,"")</f>
        <v>213</v>
      </c>
      <c r="M3989" s="4">
        <v>2197</v>
      </c>
      <c r="N3989" s="5">
        <v>651.21</v>
      </c>
      <c r="O3989" s="5">
        <v>524.96</v>
      </c>
      <c r="P3989" s="5">
        <v>126.25</v>
      </c>
      <c r="Q3989" s="5">
        <f>#REF!*#REF!</f>
        <v>1153337.1200000001</v>
      </c>
      <c r="R3989" s="5">
        <v>277371.25</v>
      </c>
      <c r="S3989" s="5">
        <f>#REF!-#REF!</f>
        <v>-875965.87</v>
      </c>
      <c r="T3989" s="36">
        <f t="shared" si="62"/>
        <v>-0.75950548613227697</v>
      </c>
    </row>
    <row r="3990" spans="1:20" x14ac:dyDescent="0.2">
      <c r="A3990" s="25" t="s">
        <v>59</v>
      </c>
      <c r="B3990" s="25" t="s">
        <v>216</v>
      </c>
      <c r="C3990" s="25" t="s">
        <v>65</v>
      </c>
      <c r="D3990" s="25" t="s">
        <v>23</v>
      </c>
      <c r="E3990" s="25" t="s">
        <v>1915</v>
      </c>
      <c r="F3990" s="2">
        <v>41472</v>
      </c>
      <c r="G3990" s="23" t="str">
        <f>TEXT(Table2[[#This Row],[Order-Date]],"mmm")</f>
        <v>Jul</v>
      </c>
      <c r="H3990">
        <v>2013</v>
      </c>
      <c r="I3990">
        <v>365751016</v>
      </c>
      <c r="J3990" s="2">
        <v>41517</v>
      </c>
      <c r="K3990" s="23">
        <f>WEEKDAY(#REF!,1)</f>
        <v>7</v>
      </c>
      <c r="L3990" s="25">
        <f>IF(#REF!&gt;=#REF!,#REF!-#REF!,"")</f>
        <v>45</v>
      </c>
      <c r="M3990" s="4">
        <v>2708</v>
      </c>
      <c r="N3990" s="5">
        <v>9.33</v>
      </c>
      <c r="O3990" s="5">
        <v>6.92</v>
      </c>
      <c r="P3990" s="5">
        <v>2.41</v>
      </c>
      <c r="Q3990" s="5">
        <f>#REF!*#REF!</f>
        <v>18739.36</v>
      </c>
      <c r="R3990" s="5">
        <v>6526.28</v>
      </c>
      <c r="S3990" s="5">
        <f>#REF!-#REF!</f>
        <v>-12213.08</v>
      </c>
      <c r="T3990" s="36">
        <f t="shared" si="62"/>
        <v>-0.65173410404624299</v>
      </c>
    </row>
    <row r="3991" spans="1:20" x14ac:dyDescent="0.2">
      <c r="A3991" s="25" t="s">
        <v>29</v>
      </c>
      <c r="B3991" s="25" t="s">
        <v>213</v>
      </c>
      <c r="C3991" s="25" t="s">
        <v>42</v>
      </c>
      <c r="D3991" s="25" t="s">
        <v>23</v>
      </c>
      <c r="E3991" s="25" t="s">
        <v>1917</v>
      </c>
      <c r="F3991" s="2">
        <v>42573</v>
      </c>
      <c r="G3991" s="23" t="str">
        <f>TEXT(Table2[[#This Row],[Order-Date]],"mmm")</f>
        <v>Jul</v>
      </c>
      <c r="H3991">
        <v>2016</v>
      </c>
      <c r="I3991">
        <v>383611094</v>
      </c>
      <c r="J3991" s="2">
        <v>42608</v>
      </c>
      <c r="K3991" s="23">
        <f>WEEKDAY(#REF!,1)</f>
        <v>6</v>
      </c>
      <c r="L3991" s="25">
        <f>IF(#REF!&gt;=#REF!,#REF!-#REF!,"")</f>
        <v>35</v>
      </c>
      <c r="M3991" s="4">
        <v>7902</v>
      </c>
      <c r="N3991" s="5">
        <v>109.28</v>
      </c>
      <c r="O3991" s="5">
        <v>35.840000000000003</v>
      </c>
      <c r="P3991" s="5">
        <v>73.44</v>
      </c>
      <c r="Q3991" s="5">
        <f>#REF!*#REF!</f>
        <v>283207.67999999999</v>
      </c>
      <c r="R3991" s="5">
        <v>580322.88</v>
      </c>
      <c r="S3991" s="5">
        <f>#REF!-#REF!</f>
        <v>297115.2</v>
      </c>
      <c r="T3991" s="36">
        <f t="shared" si="62"/>
        <v>1.0491071428571399</v>
      </c>
    </row>
    <row r="3992" spans="1:20" x14ac:dyDescent="0.2">
      <c r="A3992" s="25" t="s">
        <v>29</v>
      </c>
      <c r="B3992" s="25" t="s">
        <v>89</v>
      </c>
      <c r="C3992" s="25" t="s">
        <v>22</v>
      </c>
      <c r="D3992" s="25" t="s">
        <v>27</v>
      </c>
      <c r="E3992" s="25" t="s">
        <v>1915</v>
      </c>
      <c r="F3992" s="2">
        <v>42435</v>
      </c>
      <c r="G3992" s="23" t="str">
        <f>TEXT(Table2[[#This Row],[Order-Date]],"mmm")</f>
        <v>Mar</v>
      </c>
      <c r="H3992">
        <v>2016</v>
      </c>
      <c r="I3992">
        <v>412416303</v>
      </c>
      <c r="J3992" s="2">
        <v>42680</v>
      </c>
      <c r="K3992" s="23">
        <f>WEEKDAY(#REF!,1)</f>
        <v>1</v>
      </c>
      <c r="L3992" s="25">
        <f>IF(#REF!&gt;=#REF!,#REF!-#REF!,"")</f>
        <v>245</v>
      </c>
      <c r="M3992" s="4">
        <v>2004</v>
      </c>
      <c r="N3992" s="5">
        <v>255.28</v>
      </c>
      <c r="O3992" s="5">
        <v>159.41999999999999</v>
      </c>
      <c r="P3992" s="5">
        <v>95.86</v>
      </c>
      <c r="Q3992" s="5">
        <f>#REF!*#REF!</f>
        <v>319477.68</v>
      </c>
      <c r="R3992" s="5">
        <v>192103.44</v>
      </c>
      <c r="S3992" s="5">
        <f>#REF!-#REF!</f>
        <v>-127374.24</v>
      </c>
      <c r="T3992" s="36">
        <f t="shared" si="62"/>
        <v>-0.39869527035503699</v>
      </c>
    </row>
    <row r="3993" spans="1:20" x14ac:dyDescent="0.2">
      <c r="A3993" s="25" t="s">
        <v>29</v>
      </c>
      <c r="B3993" s="25" t="s">
        <v>202</v>
      </c>
      <c r="C3993" s="25" t="s">
        <v>51</v>
      </c>
      <c r="D3993" s="25" t="s">
        <v>27</v>
      </c>
      <c r="E3993" s="25" t="s">
        <v>1915</v>
      </c>
      <c r="F3993" s="2">
        <v>40954</v>
      </c>
      <c r="G3993" s="23" t="str">
        <f>TEXT(Table2[[#This Row],[Order-Date]],"mmm")</f>
        <v>Feb</v>
      </c>
      <c r="H3993">
        <v>2012</v>
      </c>
      <c r="I3993">
        <v>364715468</v>
      </c>
      <c r="J3993" s="2">
        <v>40958</v>
      </c>
      <c r="K3993" s="23">
        <f>WEEKDAY(#REF!,1)</f>
        <v>1</v>
      </c>
      <c r="L3993" s="25">
        <f>IF(#REF!&gt;=#REF!,#REF!-#REF!,"")</f>
        <v>4</v>
      </c>
      <c r="M3993" s="4">
        <v>6267</v>
      </c>
      <c r="N3993" s="5">
        <v>437.2</v>
      </c>
      <c r="O3993" s="5">
        <v>263.33</v>
      </c>
      <c r="P3993" s="5">
        <v>173.87</v>
      </c>
      <c r="Q3993" s="5">
        <f>#REF!*#REF!</f>
        <v>1650289.11</v>
      </c>
      <c r="R3993" s="5">
        <v>1089643.29</v>
      </c>
      <c r="S3993" s="5">
        <f>#REF!-#REF!</f>
        <v>-560645.81999999995</v>
      </c>
      <c r="T3993" s="36">
        <f t="shared" si="62"/>
        <v>-0.33972581931416901</v>
      </c>
    </row>
    <row r="3994" spans="1:20" x14ac:dyDescent="0.2">
      <c r="A3994" s="25" t="s">
        <v>40</v>
      </c>
      <c r="B3994" s="25" t="s">
        <v>160</v>
      </c>
      <c r="C3994" s="25" t="s">
        <v>65</v>
      </c>
      <c r="D3994" s="25" t="s">
        <v>27</v>
      </c>
      <c r="E3994" s="25" t="s">
        <v>1915</v>
      </c>
      <c r="F3994" s="2">
        <v>40648</v>
      </c>
      <c r="G3994" s="23" t="str">
        <f>TEXT(Table2[[#This Row],[Order-Date]],"mmm")</f>
        <v>Apr</v>
      </c>
      <c r="H3994">
        <v>2011</v>
      </c>
      <c r="I3994">
        <v>673369920</v>
      </c>
      <c r="J3994" s="2">
        <v>40882</v>
      </c>
      <c r="K3994" s="23">
        <f>WEEKDAY(#REF!,1)</f>
        <v>2</v>
      </c>
      <c r="L3994" s="25">
        <f>IF(#REF!&gt;=#REF!,#REF!-#REF!,"")</f>
        <v>234</v>
      </c>
      <c r="M3994" s="4">
        <v>3978</v>
      </c>
      <c r="N3994" s="5">
        <v>9.33</v>
      </c>
      <c r="O3994" s="5">
        <v>6.92</v>
      </c>
      <c r="P3994" s="5">
        <v>2.41</v>
      </c>
      <c r="Q3994" s="5">
        <f>#REF!*#REF!</f>
        <v>27527.759999999998</v>
      </c>
      <c r="R3994" s="5">
        <v>9586.98</v>
      </c>
      <c r="S3994" s="5">
        <f>#REF!-#REF!</f>
        <v>-17940.78</v>
      </c>
      <c r="T3994" s="36">
        <f t="shared" si="62"/>
        <v>-0.65173410404624299</v>
      </c>
    </row>
    <row r="3995" spans="1:20" x14ac:dyDescent="0.2">
      <c r="A3995" s="25" t="s">
        <v>46</v>
      </c>
      <c r="B3995" s="25" t="s">
        <v>97</v>
      </c>
      <c r="C3995" s="25" t="s">
        <v>51</v>
      </c>
      <c r="D3995" s="25" t="s">
        <v>27</v>
      </c>
      <c r="E3995" s="25" t="s">
        <v>1916</v>
      </c>
      <c r="F3995" s="2">
        <v>40627</v>
      </c>
      <c r="G3995" s="23" t="str">
        <f>TEXT(Table2[[#This Row],[Order-Date]],"mmm")</f>
        <v>Mar</v>
      </c>
      <c r="H3995">
        <v>2011</v>
      </c>
      <c r="I3995">
        <v>941553485</v>
      </c>
      <c r="J3995" s="2">
        <v>40790</v>
      </c>
      <c r="K3995" s="23">
        <f>WEEKDAY(#REF!,1)</f>
        <v>1</v>
      </c>
      <c r="L3995" s="25">
        <f>IF(#REF!&gt;=#REF!,#REF!-#REF!,"")</f>
        <v>163</v>
      </c>
      <c r="M3995" s="4">
        <v>5454</v>
      </c>
      <c r="N3995" s="5">
        <v>437.2</v>
      </c>
      <c r="O3995" s="5">
        <v>263.33</v>
      </c>
      <c r="P3995" s="5">
        <v>173.87</v>
      </c>
      <c r="Q3995" s="5">
        <f>#REF!*#REF!</f>
        <v>1436201.82</v>
      </c>
      <c r="R3995" s="5">
        <v>948286.98</v>
      </c>
      <c r="S3995" s="5">
        <f>#REF!-#REF!</f>
        <v>-487914.84</v>
      </c>
      <c r="T3995" s="36">
        <f t="shared" si="62"/>
        <v>-0.33972581931416901</v>
      </c>
    </row>
    <row r="3996" spans="1:20" x14ac:dyDescent="0.2">
      <c r="A3996" s="25" t="s">
        <v>29</v>
      </c>
      <c r="B3996" s="25" t="s">
        <v>100</v>
      </c>
      <c r="C3996" s="25" t="s">
        <v>39</v>
      </c>
      <c r="D3996" s="25" t="s">
        <v>27</v>
      </c>
      <c r="E3996" s="25" t="s">
        <v>1917</v>
      </c>
      <c r="F3996" s="2">
        <v>40395</v>
      </c>
      <c r="G3996" s="23" t="str">
        <f>TEXT(Table2[[#This Row],[Order-Date]],"mmm")</f>
        <v>Aug</v>
      </c>
      <c r="H3996">
        <v>2010</v>
      </c>
      <c r="I3996">
        <v>392752492</v>
      </c>
      <c r="J3996" s="2">
        <v>40243</v>
      </c>
      <c r="K3996" s="23">
        <f>WEEKDAY(#REF!,1)</f>
        <v>7</v>
      </c>
      <c r="L3996" s="25" t="str">
        <f>IF(#REF!&gt;=#REF!,#REF!-#REF!,"")</f>
        <v/>
      </c>
      <c r="M3996" s="4">
        <v>3045</v>
      </c>
      <c r="N3996" s="5">
        <v>81.73</v>
      </c>
      <c r="O3996" s="5">
        <v>56.67</v>
      </c>
      <c r="P3996" s="5">
        <v>25.06</v>
      </c>
      <c r="Q3996" s="5">
        <f>#REF!*#REF!</f>
        <v>172560.15</v>
      </c>
      <c r="R3996" s="5">
        <v>76307.7</v>
      </c>
      <c r="S3996" s="5">
        <f>#REF!-#REF!</f>
        <v>-96252.45</v>
      </c>
      <c r="T3996" s="36">
        <f t="shared" si="62"/>
        <v>-0.55779071819304704</v>
      </c>
    </row>
    <row r="3997" spans="1:20" x14ac:dyDescent="0.2">
      <c r="A3997" s="25" t="s">
        <v>59</v>
      </c>
      <c r="B3997" s="25" t="s">
        <v>148</v>
      </c>
      <c r="C3997" s="25" t="s">
        <v>39</v>
      </c>
      <c r="D3997" s="25" t="s">
        <v>27</v>
      </c>
      <c r="E3997" s="25" t="s">
        <v>1916</v>
      </c>
      <c r="F3997" s="2">
        <v>40868</v>
      </c>
      <c r="G3997" s="23" t="str">
        <f>TEXT(Table2[[#This Row],[Order-Date]],"mmm")</f>
        <v>Nov</v>
      </c>
      <c r="H3997">
        <v>2011</v>
      </c>
      <c r="I3997">
        <v>120765769</v>
      </c>
      <c r="J3997" s="2">
        <v>41183</v>
      </c>
      <c r="K3997" s="23">
        <f>WEEKDAY(#REF!,1)</f>
        <v>2</v>
      </c>
      <c r="L3997" s="25">
        <f>IF(#REF!&gt;=#REF!,#REF!-#REF!,"")</f>
        <v>315</v>
      </c>
      <c r="M3997" s="4">
        <v>6130</v>
      </c>
      <c r="N3997" s="5">
        <v>81.73</v>
      </c>
      <c r="O3997" s="5">
        <v>56.67</v>
      </c>
      <c r="P3997" s="5">
        <v>25.06</v>
      </c>
      <c r="Q3997" s="5">
        <f>#REF!*#REF!</f>
        <v>347387.1</v>
      </c>
      <c r="R3997" s="5">
        <v>153617.79999999999</v>
      </c>
      <c r="S3997" s="5">
        <f>#REF!-#REF!</f>
        <v>-193769.3</v>
      </c>
      <c r="T3997" s="36">
        <f t="shared" si="62"/>
        <v>-0.55779071819304704</v>
      </c>
    </row>
    <row r="3998" spans="1:20" x14ac:dyDescent="0.2">
      <c r="A3998" s="25" t="s">
        <v>46</v>
      </c>
      <c r="B3998" s="25" t="s">
        <v>115</v>
      </c>
      <c r="C3998" s="25" t="s">
        <v>56</v>
      </c>
      <c r="D3998" s="25" t="s">
        <v>27</v>
      </c>
      <c r="E3998" s="25" t="s">
        <v>1917</v>
      </c>
      <c r="F3998" s="2">
        <v>41120</v>
      </c>
      <c r="G3998" s="23" t="str">
        <f>TEXT(Table2[[#This Row],[Order-Date]],"mmm")</f>
        <v>Jul</v>
      </c>
      <c r="H3998">
        <v>2012</v>
      </c>
      <c r="I3998">
        <v>839704644</v>
      </c>
      <c r="J3998" s="2">
        <v>41165</v>
      </c>
      <c r="K3998" s="23">
        <f>WEEKDAY(#REF!,1)</f>
        <v>5</v>
      </c>
      <c r="L3998" s="25">
        <f>IF(#REF!&gt;=#REF!,#REF!-#REF!,"")</f>
        <v>45</v>
      </c>
      <c r="M3998" s="4">
        <v>6119</v>
      </c>
      <c r="N3998" s="5">
        <v>421.89</v>
      </c>
      <c r="O3998" s="5">
        <v>364.69</v>
      </c>
      <c r="P3998" s="5">
        <v>57.2</v>
      </c>
      <c r="Q3998" s="5">
        <f>#REF!*#REF!</f>
        <v>2231538.11</v>
      </c>
      <c r="R3998" s="5">
        <v>350006.8</v>
      </c>
      <c r="S3998" s="5">
        <f>#REF!-#REF!</f>
        <v>-1881531.31</v>
      </c>
      <c r="T3998" s="36">
        <f t="shared" si="62"/>
        <v>-0.84315445995228799</v>
      </c>
    </row>
    <row r="3999" spans="1:20" x14ac:dyDescent="0.2">
      <c r="A3999" s="25" t="s">
        <v>29</v>
      </c>
      <c r="B3999" s="25" t="s">
        <v>154</v>
      </c>
      <c r="C3999" s="25" t="s">
        <v>65</v>
      </c>
      <c r="D3999" s="25" t="s">
        <v>27</v>
      </c>
      <c r="E3999" s="25" t="s">
        <v>1917</v>
      </c>
      <c r="F3999" s="2">
        <v>41730</v>
      </c>
      <c r="G3999" s="23" t="str">
        <f>TEXT(Table2[[#This Row],[Order-Date]],"mmm")</f>
        <v>Apr</v>
      </c>
      <c r="H3999">
        <v>2014</v>
      </c>
      <c r="I3999">
        <v>633992946</v>
      </c>
      <c r="J3999" s="2">
        <v>41791</v>
      </c>
      <c r="K3999" s="23">
        <f>WEEKDAY(#REF!,1)</f>
        <v>1</v>
      </c>
      <c r="L3999" s="25">
        <f>IF(#REF!&gt;=#REF!,#REF!-#REF!,"")</f>
        <v>61</v>
      </c>
      <c r="M3999" s="4">
        <v>1456</v>
      </c>
      <c r="N3999" s="5">
        <v>9.33</v>
      </c>
      <c r="O3999" s="5">
        <v>6.92</v>
      </c>
      <c r="P3999" s="5">
        <v>2.41</v>
      </c>
      <c r="Q3999" s="5">
        <f>#REF!*#REF!</f>
        <v>10075.52</v>
      </c>
      <c r="R3999" s="5">
        <v>3508.96</v>
      </c>
      <c r="S3999" s="5">
        <f>#REF!-#REF!</f>
        <v>-6566.56</v>
      </c>
      <c r="T3999" s="36">
        <f t="shared" si="62"/>
        <v>-0.65173410404624299</v>
      </c>
    </row>
    <row r="4000" spans="1:20" x14ac:dyDescent="0.2">
      <c r="A4000" s="25" t="s">
        <v>32</v>
      </c>
      <c r="B4000" s="25" t="s">
        <v>152</v>
      </c>
      <c r="C4000" s="25" t="s">
        <v>51</v>
      </c>
      <c r="D4000" s="25" t="s">
        <v>23</v>
      </c>
      <c r="E4000" s="25" t="s">
        <v>1917</v>
      </c>
      <c r="F4000" s="2">
        <v>40667</v>
      </c>
      <c r="G4000" s="23" t="str">
        <f>TEXT(Table2[[#This Row],[Order-Date]],"mmm")</f>
        <v>May</v>
      </c>
      <c r="H4000">
        <v>2011</v>
      </c>
      <c r="I4000">
        <v>808367002</v>
      </c>
      <c r="J4000" s="2">
        <v>40760</v>
      </c>
      <c r="K4000" s="23">
        <f>WEEKDAY(#REF!,1)</f>
        <v>6</v>
      </c>
      <c r="L4000" s="25">
        <f>IF(#REF!&gt;=#REF!,#REF!-#REF!,"")</f>
        <v>93</v>
      </c>
      <c r="M4000" s="4">
        <v>2614</v>
      </c>
      <c r="N4000" s="5">
        <v>437.2</v>
      </c>
      <c r="O4000" s="5">
        <v>263.33</v>
      </c>
      <c r="P4000" s="5">
        <v>173.87</v>
      </c>
      <c r="Q4000" s="5">
        <f>#REF!*#REF!</f>
        <v>688344.62</v>
      </c>
      <c r="R4000" s="5">
        <v>454496.18</v>
      </c>
      <c r="S4000" s="5">
        <f>#REF!-#REF!</f>
        <v>-233848.44</v>
      </c>
      <c r="T4000" s="36">
        <f t="shared" si="62"/>
        <v>-0.33972581931416901</v>
      </c>
    </row>
    <row r="4001" spans="1:20" x14ac:dyDescent="0.2">
      <c r="A4001" s="25" t="s">
        <v>29</v>
      </c>
      <c r="B4001" s="25" t="s">
        <v>89</v>
      </c>
      <c r="C4001" s="25" t="s">
        <v>42</v>
      </c>
      <c r="D4001" s="25" t="s">
        <v>23</v>
      </c>
      <c r="E4001" s="25" t="s">
        <v>1918</v>
      </c>
      <c r="F4001" s="2">
        <v>40846</v>
      </c>
      <c r="G4001" s="23" t="str">
        <f>TEXT(Table2[[#This Row],[Order-Date]],"mmm")</f>
        <v>Oct</v>
      </c>
      <c r="H4001">
        <v>2011</v>
      </c>
      <c r="I4001">
        <v>937875640</v>
      </c>
      <c r="J4001" s="2">
        <v>40877</v>
      </c>
      <c r="K4001" s="23">
        <f>WEEKDAY(#REF!,1)</f>
        <v>4</v>
      </c>
      <c r="L4001" s="25">
        <f>IF(#REF!&gt;=#REF!,#REF!-#REF!,"")</f>
        <v>31</v>
      </c>
      <c r="M4001" s="4">
        <v>7098</v>
      </c>
      <c r="N4001" s="5">
        <v>109.28</v>
      </c>
      <c r="O4001" s="5">
        <v>35.840000000000003</v>
      </c>
      <c r="P4001" s="5">
        <v>73.44</v>
      </c>
      <c r="Q4001" s="5">
        <f>#REF!*#REF!</f>
        <v>254392.32000000001</v>
      </c>
      <c r="R4001" s="5">
        <v>521277.12</v>
      </c>
      <c r="S4001" s="5">
        <f>#REF!-#REF!</f>
        <v>266884.8</v>
      </c>
      <c r="T4001" s="36">
        <f t="shared" si="62"/>
        <v>1.0491071428571399</v>
      </c>
    </row>
    <row r="4002" spans="1:20" x14ac:dyDescent="0.2">
      <c r="A4002" s="25" t="s">
        <v>20</v>
      </c>
      <c r="B4002" s="25" t="s">
        <v>54</v>
      </c>
      <c r="C4002" s="25" t="s">
        <v>77</v>
      </c>
      <c r="D4002" s="25" t="s">
        <v>27</v>
      </c>
      <c r="E4002" s="25" t="s">
        <v>1918</v>
      </c>
      <c r="F4002" s="2">
        <v>42631</v>
      </c>
      <c r="G4002" s="23" t="str">
        <f>TEXT(Table2[[#This Row],[Order-Date]],"mmm")</f>
        <v>Sep</v>
      </c>
      <c r="H4002">
        <v>2016</v>
      </c>
      <c r="I4002">
        <v>217880189</v>
      </c>
      <c r="J4002" s="2">
        <v>42636</v>
      </c>
      <c r="K4002" s="23">
        <f>WEEKDAY(#REF!,1)</f>
        <v>6</v>
      </c>
      <c r="L4002" s="25">
        <f>IF(#REF!&gt;=#REF!,#REF!-#REF!,"")</f>
        <v>5</v>
      </c>
      <c r="M4002" s="4">
        <v>4445</v>
      </c>
      <c r="N4002" s="5">
        <v>154.06</v>
      </c>
      <c r="O4002" s="5">
        <v>90.93</v>
      </c>
      <c r="P4002" s="5">
        <v>63.13</v>
      </c>
      <c r="Q4002" s="5">
        <f>#REF!*#REF!</f>
        <v>404183.85</v>
      </c>
      <c r="R4002" s="5">
        <v>280612.84999999998</v>
      </c>
      <c r="S4002" s="5">
        <f>#REF!-#REF!</f>
        <v>-123571</v>
      </c>
      <c r="T4002" s="36">
        <f t="shared" si="62"/>
        <v>-0.30572968217309998</v>
      </c>
    </row>
    <row r="4003" spans="1:20" x14ac:dyDescent="0.2">
      <c r="A4003" s="25" t="s">
        <v>29</v>
      </c>
      <c r="B4003" s="25" t="s">
        <v>213</v>
      </c>
      <c r="C4003" s="25" t="s">
        <v>77</v>
      </c>
      <c r="D4003" s="25" t="s">
        <v>23</v>
      </c>
      <c r="E4003" s="25" t="s">
        <v>1918</v>
      </c>
      <c r="F4003" s="2">
        <v>42712</v>
      </c>
      <c r="G4003" s="23" t="str">
        <f>TEXT(Table2[[#This Row],[Order-Date]],"mmm")</f>
        <v>Dec</v>
      </c>
      <c r="H4003">
        <v>2016</v>
      </c>
      <c r="I4003">
        <v>614054477</v>
      </c>
      <c r="J4003" s="2">
        <v>42598</v>
      </c>
      <c r="K4003" s="23">
        <f>WEEKDAY(#REF!,1)</f>
        <v>3</v>
      </c>
      <c r="L4003" s="25" t="str">
        <f>IF(#REF!&gt;=#REF!,#REF!-#REF!,"")</f>
        <v/>
      </c>
      <c r="M4003" s="4">
        <v>1220</v>
      </c>
      <c r="N4003" s="5">
        <v>154.06</v>
      </c>
      <c r="O4003" s="5">
        <v>90.93</v>
      </c>
      <c r="P4003" s="5">
        <v>63.13</v>
      </c>
      <c r="Q4003" s="5">
        <f>#REF!*#REF!</f>
        <v>110934.6</v>
      </c>
      <c r="R4003" s="5">
        <v>77018.600000000006</v>
      </c>
      <c r="S4003" s="5">
        <f>#REF!-#REF!</f>
        <v>-33916</v>
      </c>
      <c r="T4003" s="36">
        <f t="shared" si="62"/>
        <v>-0.30572968217309998</v>
      </c>
    </row>
    <row r="4004" spans="1:20" x14ac:dyDescent="0.2">
      <c r="A4004" s="25" t="s">
        <v>40</v>
      </c>
      <c r="B4004" s="25" t="s">
        <v>203</v>
      </c>
      <c r="C4004" s="25" t="s">
        <v>42</v>
      </c>
      <c r="D4004" s="25" t="s">
        <v>27</v>
      </c>
      <c r="E4004" s="25" t="s">
        <v>1916</v>
      </c>
      <c r="F4004" s="2">
        <v>40496</v>
      </c>
      <c r="G4004" s="23" t="str">
        <f>TEXT(Table2[[#This Row],[Order-Date]],"mmm")</f>
        <v>Nov</v>
      </c>
      <c r="H4004">
        <v>2010</v>
      </c>
      <c r="I4004">
        <v>112384831</v>
      </c>
      <c r="J4004" s="2">
        <v>40535</v>
      </c>
      <c r="K4004" s="23">
        <f>WEEKDAY(#REF!,1)</f>
        <v>5</v>
      </c>
      <c r="L4004" s="25">
        <f>IF(#REF!&gt;=#REF!,#REF!-#REF!,"")</f>
        <v>39</v>
      </c>
      <c r="M4004" s="4">
        <v>6024</v>
      </c>
      <c r="N4004" s="5">
        <v>109.28</v>
      </c>
      <c r="O4004" s="5">
        <v>35.840000000000003</v>
      </c>
      <c r="P4004" s="5">
        <v>73.44</v>
      </c>
      <c r="Q4004" s="5">
        <f>#REF!*#REF!</f>
        <v>215900.16</v>
      </c>
      <c r="R4004" s="5">
        <v>442402.56</v>
      </c>
      <c r="S4004" s="5">
        <f>#REF!-#REF!</f>
        <v>226502.39999999999</v>
      </c>
      <c r="T4004" s="36">
        <f t="shared" si="62"/>
        <v>1.0491071428571399</v>
      </c>
    </row>
    <row r="4005" spans="1:20" x14ac:dyDescent="0.2">
      <c r="A4005" s="25" t="s">
        <v>29</v>
      </c>
      <c r="B4005" s="25" t="s">
        <v>181</v>
      </c>
      <c r="C4005" s="25" t="s">
        <v>22</v>
      </c>
      <c r="D4005" s="25" t="s">
        <v>27</v>
      </c>
      <c r="E4005" s="25" t="s">
        <v>1917</v>
      </c>
      <c r="F4005" s="2">
        <v>40631</v>
      </c>
      <c r="G4005" s="23" t="str">
        <f>TEXT(Table2[[#This Row],[Order-Date]],"mmm")</f>
        <v>Mar</v>
      </c>
      <c r="H4005">
        <v>2011</v>
      </c>
      <c r="I4005">
        <v>369170081</v>
      </c>
      <c r="J4005" s="2">
        <v>40606</v>
      </c>
      <c r="K4005" s="23">
        <f>WEEKDAY(#REF!,1)</f>
        <v>6</v>
      </c>
      <c r="L4005" s="25" t="str">
        <f>IF(#REF!&gt;=#REF!,#REF!-#REF!,"")</f>
        <v/>
      </c>
      <c r="M4005" s="4">
        <v>4486</v>
      </c>
      <c r="N4005" s="5">
        <v>255.28</v>
      </c>
      <c r="O4005" s="5">
        <v>159.41999999999999</v>
      </c>
      <c r="P4005" s="5">
        <v>95.86</v>
      </c>
      <c r="Q4005" s="5">
        <f>#REF!*#REF!</f>
        <v>715158.12</v>
      </c>
      <c r="R4005" s="5">
        <v>430027.96</v>
      </c>
      <c r="S4005" s="5">
        <f>#REF!-#REF!</f>
        <v>-285130.15999999997</v>
      </c>
      <c r="T4005" s="36">
        <f t="shared" si="62"/>
        <v>-0.39869527035503699</v>
      </c>
    </row>
    <row r="4006" spans="1:20" x14ac:dyDescent="0.2">
      <c r="A4006" s="25" t="s">
        <v>46</v>
      </c>
      <c r="B4006" s="25" t="s">
        <v>146</v>
      </c>
      <c r="C4006" s="25" t="s">
        <v>26</v>
      </c>
      <c r="D4006" s="25" t="s">
        <v>27</v>
      </c>
      <c r="E4006" s="25" t="s">
        <v>1918</v>
      </c>
      <c r="F4006" s="2">
        <v>42154</v>
      </c>
      <c r="G4006" s="23" t="str">
        <f>TEXT(Table2[[#This Row],[Order-Date]],"mmm")</f>
        <v>May</v>
      </c>
      <c r="H4006">
        <v>2015</v>
      </c>
      <c r="I4006">
        <v>861021554</v>
      </c>
      <c r="J4006" s="2">
        <v>42173</v>
      </c>
      <c r="K4006" s="23">
        <f>WEEKDAY(#REF!,1)</f>
        <v>5</v>
      </c>
      <c r="L4006" s="25">
        <f>IF(#REF!&gt;=#REF!,#REF!-#REF!,"")</f>
        <v>19</v>
      </c>
      <c r="M4006" s="4">
        <v>4266</v>
      </c>
      <c r="N4006" s="5">
        <v>152.58000000000001</v>
      </c>
      <c r="O4006" s="5">
        <v>97.44</v>
      </c>
      <c r="P4006" s="5">
        <v>55.14</v>
      </c>
      <c r="Q4006" s="5">
        <f>#REF!*#REF!</f>
        <v>415679.04</v>
      </c>
      <c r="R4006" s="5">
        <v>235227.24</v>
      </c>
      <c r="S4006" s="5">
        <f>#REF!-#REF!</f>
        <v>-180451.8</v>
      </c>
      <c r="T4006" s="36">
        <f t="shared" si="62"/>
        <v>-0.43411330049261099</v>
      </c>
    </row>
    <row r="4007" spans="1:20" x14ac:dyDescent="0.2">
      <c r="A4007" s="25" t="s">
        <v>32</v>
      </c>
      <c r="B4007" s="25" t="s">
        <v>147</v>
      </c>
      <c r="C4007" s="25" t="s">
        <v>56</v>
      </c>
      <c r="D4007" s="25" t="s">
        <v>23</v>
      </c>
      <c r="E4007" s="25" t="s">
        <v>1916</v>
      </c>
      <c r="F4007" s="2">
        <v>40308</v>
      </c>
      <c r="G4007" s="23" t="str">
        <f>TEXT(Table2[[#This Row],[Order-Date]],"mmm")</f>
        <v>May</v>
      </c>
      <c r="H4007">
        <v>2010</v>
      </c>
      <c r="I4007">
        <v>234863078</v>
      </c>
      <c r="J4007" s="2">
        <v>40248</v>
      </c>
      <c r="K4007" s="23">
        <f>WEEKDAY(#REF!,1)</f>
        <v>5</v>
      </c>
      <c r="L4007" s="25" t="str">
        <f>IF(#REF!&gt;=#REF!,#REF!-#REF!,"")</f>
        <v/>
      </c>
      <c r="M4007" s="4">
        <v>59</v>
      </c>
      <c r="N4007" s="5">
        <v>421.89</v>
      </c>
      <c r="O4007" s="5">
        <v>364.69</v>
      </c>
      <c r="P4007" s="5">
        <v>57.2</v>
      </c>
      <c r="Q4007" s="5">
        <f>#REF!*#REF!</f>
        <v>21516.71</v>
      </c>
      <c r="R4007" s="5">
        <v>3374.8</v>
      </c>
      <c r="S4007" s="5">
        <f>#REF!-#REF!</f>
        <v>-18141.91</v>
      </c>
      <c r="T4007" s="36">
        <f t="shared" si="62"/>
        <v>-0.84315445995228799</v>
      </c>
    </row>
    <row r="4008" spans="1:20" x14ac:dyDescent="0.2">
      <c r="A4008" s="25" t="s">
        <v>29</v>
      </c>
      <c r="B4008" s="25" t="s">
        <v>165</v>
      </c>
      <c r="C4008" s="25" t="s">
        <v>42</v>
      </c>
      <c r="D4008" s="25" t="s">
        <v>27</v>
      </c>
      <c r="E4008" s="25" t="s">
        <v>1918</v>
      </c>
      <c r="F4008" s="2">
        <v>42385</v>
      </c>
      <c r="G4008" s="23" t="str">
        <f>TEXT(Table2[[#This Row],[Order-Date]],"mmm")</f>
        <v>Jan</v>
      </c>
      <c r="H4008">
        <v>2016</v>
      </c>
      <c r="I4008">
        <v>357930982</v>
      </c>
      <c r="J4008" s="2">
        <v>42493</v>
      </c>
      <c r="K4008" s="23">
        <f>WEEKDAY(#REF!,1)</f>
        <v>3</v>
      </c>
      <c r="L4008" s="25">
        <f>IF(#REF!&gt;=#REF!,#REF!-#REF!,"")</f>
        <v>108</v>
      </c>
      <c r="M4008" s="4">
        <v>8586</v>
      </c>
      <c r="N4008" s="5">
        <v>109.28</v>
      </c>
      <c r="O4008" s="5">
        <v>35.840000000000003</v>
      </c>
      <c r="P4008" s="5">
        <v>73.44</v>
      </c>
      <c r="Q4008" s="5">
        <f>#REF!*#REF!</f>
        <v>307722.23999999999</v>
      </c>
      <c r="R4008" s="5">
        <v>630555.84</v>
      </c>
      <c r="S4008" s="5">
        <f>#REF!-#REF!</f>
        <v>322833.59999999998</v>
      </c>
      <c r="T4008" s="36">
        <f t="shared" si="62"/>
        <v>1.0491071428571399</v>
      </c>
    </row>
    <row r="4009" spans="1:20" x14ac:dyDescent="0.2">
      <c r="A4009" s="25" t="s">
        <v>32</v>
      </c>
      <c r="B4009" s="25" t="s">
        <v>182</v>
      </c>
      <c r="C4009" s="25" t="s">
        <v>49</v>
      </c>
      <c r="D4009" s="25" t="s">
        <v>27</v>
      </c>
      <c r="E4009" s="25" t="s">
        <v>1916</v>
      </c>
      <c r="F4009" s="2">
        <v>42729</v>
      </c>
      <c r="G4009" s="23" t="str">
        <f>TEXT(Table2[[#This Row],[Order-Date]],"mmm")</f>
        <v>Dec</v>
      </c>
      <c r="H4009">
        <v>2016</v>
      </c>
      <c r="I4009">
        <v>467774093</v>
      </c>
      <c r="J4009" s="2">
        <v>42761</v>
      </c>
      <c r="K4009" s="23">
        <f>WEEKDAY(#REF!,1)</f>
        <v>5</v>
      </c>
      <c r="L4009" s="25">
        <f>IF(#REF!&gt;=#REF!,#REF!-#REF!,"")</f>
        <v>32</v>
      </c>
      <c r="M4009" s="4">
        <v>3604</v>
      </c>
      <c r="N4009" s="5">
        <v>651.21</v>
      </c>
      <c r="O4009" s="5">
        <v>524.96</v>
      </c>
      <c r="P4009" s="5">
        <v>126.25</v>
      </c>
      <c r="Q4009" s="5">
        <f>#REF!*#REF!</f>
        <v>1891955.84</v>
      </c>
      <c r="R4009" s="5">
        <v>455005</v>
      </c>
      <c r="S4009" s="5">
        <f>#REF!-#REF!</f>
        <v>-1436950.84</v>
      </c>
      <c r="T4009" s="36">
        <f t="shared" si="62"/>
        <v>-0.75950548613227697</v>
      </c>
    </row>
    <row r="4010" spans="1:20" x14ac:dyDescent="0.2">
      <c r="A4010" s="25" t="s">
        <v>46</v>
      </c>
      <c r="B4010" s="25" t="s">
        <v>190</v>
      </c>
      <c r="C4010" s="25" t="s">
        <v>77</v>
      </c>
      <c r="D4010" s="25" t="s">
        <v>27</v>
      </c>
      <c r="E4010" s="25" t="s">
        <v>1916</v>
      </c>
      <c r="F4010" s="2">
        <v>42315</v>
      </c>
      <c r="G4010" s="23" t="str">
        <f>TEXT(Table2[[#This Row],[Order-Date]],"mmm")</f>
        <v>Nov</v>
      </c>
      <c r="H4010">
        <v>2015</v>
      </c>
      <c r="I4010">
        <v>322253739</v>
      </c>
      <c r="J4010" s="2">
        <v>42238</v>
      </c>
      <c r="K4010" s="23">
        <f>WEEKDAY(#REF!,1)</f>
        <v>7</v>
      </c>
      <c r="L4010" s="25" t="str">
        <f>IF(#REF!&gt;=#REF!,#REF!-#REF!,"")</f>
        <v/>
      </c>
      <c r="M4010" s="4">
        <v>898</v>
      </c>
      <c r="N4010" s="5">
        <v>154.06</v>
      </c>
      <c r="O4010" s="5">
        <v>90.93</v>
      </c>
      <c r="P4010" s="5">
        <v>63.13</v>
      </c>
      <c r="Q4010" s="5">
        <f>#REF!*#REF!</f>
        <v>81655.14</v>
      </c>
      <c r="R4010" s="5">
        <v>56690.74</v>
      </c>
      <c r="S4010" s="5">
        <f>#REF!-#REF!</f>
        <v>-24964.400000000001</v>
      </c>
      <c r="T4010" s="36">
        <f t="shared" si="62"/>
        <v>-0.30572968217309998</v>
      </c>
    </row>
    <row r="4011" spans="1:20" x14ac:dyDescent="0.2">
      <c r="A4011" s="25" t="s">
        <v>40</v>
      </c>
      <c r="B4011" s="25" t="s">
        <v>188</v>
      </c>
      <c r="C4011" s="25" t="s">
        <v>34</v>
      </c>
      <c r="D4011" s="25" t="s">
        <v>23</v>
      </c>
      <c r="E4011" s="25" t="s">
        <v>1916</v>
      </c>
      <c r="F4011" s="2">
        <v>40501</v>
      </c>
      <c r="G4011" s="23" t="str">
        <f>TEXT(Table2[[#This Row],[Order-Date]],"mmm")</f>
        <v>Nov</v>
      </c>
      <c r="H4011">
        <v>2010</v>
      </c>
      <c r="I4011">
        <v>649543750</v>
      </c>
      <c r="J4011" s="2">
        <v>40534</v>
      </c>
      <c r="K4011" s="23">
        <f>WEEKDAY(#REF!,1)</f>
        <v>4</v>
      </c>
      <c r="L4011" s="25">
        <f>IF(#REF!&gt;=#REF!,#REF!-#REF!,"")</f>
        <v>33</v>
      </c>
      <c r="M4011" s="4">
        <v>3285</v>
      </c>
      <c r="N4011" s="5">
        <v>205.7</v>
      </c>
      <c r="O4011" s="5">
        <v>117.11</v>
      </c>
      <c r="P4011" s="5">
        <v>88.59</v>
      </c>
      <c r="Q4011" s="5">
        <f>#REF!*#REF!</f>
        <v>384706.35</v>
      </c>
      <c r="R4011" s="5">
        <v>291018.15000000002</v>
      </c>
      <c r="S4011" s="5">
        <f>#REF!-#REF!</f>
        <v>-93688.2</v>
      </c>
      <c r="T4011" s="36">
        <f t="shared" si="62"/>
        <v>-0.24353172231235601</v>
      </c>
    </row>
    <row r="4012" spans="1:20" x14ac:dyDescent="0.2">
      <c r="A4012" s="25" t="s">
        <v>59</v>
      </c>
      <c r="B4012" s="25" t="s">
        <v>60</v>
      </c>
      <c r="C4012" s="25" t="s">
        <v>65</v>
      </c>
      <c r="D4012" s="25" t="s">
        <v>23</v>
      </c>
      <c r="E4012" s="25" t="s">
        <v>1915</v>
      </c>
      <c r="F4012" s="2">
        <v>40280</v>
      </c>
      <c r="G4012" s="23" t="str">
        <f>TEXT(Table2[[#This Row],[Order-Date]],"mmm")</f>
        <v>Apr</v>
      </c>
      <c r="H4012">
        <v>2010</v>
      </c>
      <c r="I4012">
        <v>898130452</v>
      </c>
      <c r="J4012" s="2">
        <v>40539</v>
      </c>
      <c r="K4012" s="23">
        <f>WEEKDAY(#REF!,1)</f>
        <v>2</v>
      </c>
      <c r="L4012" s="25">
        <f>IF(#REF!&gt;=#REF!,#REF!-#REF!,"")</f>
        <v>259</v>
      </c>
      <c r="M4012" s="4">
        <v>5614</v>
      </c>
      <c r="N4012" s="5">
        <v>9.33</v>
      </c>
      <c r="O4012" s="5">
        <v>6.92</v>
      </c>
      <c r="P4012" s="5">
        <v>2.41</v>
      </c>
      <c r="Q4012" s="5">
        <f>#REF!*#REF!</f>
        <v>38848.879999999997</v>
      </c>
      <c r="R4012" s="5">
        <v>13529.74</v>
      </c>
      <c r="S4012" s="5">
        <f>#REF!-#REF!</f>
        <v>-25319.14</v>
      </c>
      <c r="T4012" s="36">
        <f t="shared" si="62"/>
        <v>-0.65173410404624299</v>
      </c>
    </row>
    <row r="4013" spans="1:20" x14ac:dyDescent="0.2">
      <c r="A4013" s="25" t="s">
        <v>29</v>
      </c>
      <c r="B4013" s="25" t="s">
        <v>104</v>
      </c>
      <c r="C4013" s="25" t="s">
        <v>49</v>
      </c>
      <c r="D4013" s="25" t="s">
        <v>27</v>
      </c>
      <c r="E4013" s="25" t="s">
        <v>1915</v>
      </c>
      <c r="F4013" s="2">
        <v>41348</v>
      </c>
      <c r="G4013" s="23" t="str">
        <f>TEXT(Table2[[#This Row],[Order-Date]],"mmm")</f>
        <v>Mar</v>
      </c>
      <c r="H4013">
        <v>2013</v>
      </c>
      <c r="I4013">
        <v>586812674</v>
      </c>
      <c r="J4013" s="2">
        <v>41364</v>
      </c>
      <c r="K4013" s="23">
        <f>WEEKDAY(#REF!,1)</f>
        <v>1</v>
      </c>
      <c r="L4013" s="25">
        <f>IF(#REF!&gt;=#REF!,#REF!-#REF!,"")</f>
        <v>16</v>
      </c>
      <c r="M4013" s="4">
        <v>9766</v>
      </c>
      <c r="N4013" s="5">
        <v>651.21</v>
      </c>
      <c r="O4013" s="5">
        <v>524.96</v>
      </c>
      <c r="P4013" s="5">
        <v>126.25</v>
      </c>
      <c r="Q4013" s="5">
        <f>#REF!*#REF!</f>
        <v>5126759.3600000003</v>
      </c>
      <c r="R4013" s="5">
        <v>1232957.5</v>
      </c>
      <c r="S4013" s="5">
        <f>#REF!-#REF!</f>
        <v>-3893801.86</v>
      </c>
      <c r="T4013" s="36">
        <f t="shared" si="62"/>
        <v>-0.75950548613227697</v>
      </c>
    </row>
    <row r="4014" spans="1:20" x14ac:dyDescent="0.2">
      <c r="A4014" s="25" t="s">
        <v>46</v>
      </c>
      <c r="B4014" s="25" t="s">
        <v>129</v>
      </c>
      <c r="C4014" s="25" t="s">
        <v>31</v>
      </c>
      <c r="D4014" s="25" t="s">
        <v>23</v>
      </c>
      <c r="E4014" s="25" t="s">
        <v>1916</v>
      </c>
      <c r="F4014" s="2">
        <v>42587</v>
      </c>
      <c r="G4014" s="23" t="str">
        <f>TEXT(Table2[[#This Row],[Order-Date]],"mmm")</f>
        <v>Aug</v>
      </c>
      <c r="H4014">
        <v>2016</v>
      </c>
      <c r="I4014">
        <v>654701745</v>
      </c>
      <c r="J4014" s="2">
        <v>42619</v>
      </c>
      <c r="K4014" s="23">
        <f>WEEKDAY(#REF!,1)</f>
        <v>3</v>
      </c>
      <c r="L4014" s="25">
        <f>IF(#REF!&gt;=#REF!,#REF!-#REF!,"")</f>
        <v>32</v>
      </c>
      <c r="M4014" s="4">
        <v>9650</v>
      </c>
      <c r="N4014" s="5">
        <v>47.45</v>
      </c>
      <c r="O4014" s="5">
        <v>31.79</v>
      </c>
      <c r="P4014" s="5">
        <v>15.66</v>
      </c>
      <c r="Q4014" s="5">
        <f>#REF!*#REF!</f>
        <v>306773.5</v>
      </c>
      <c r="R4014" s="5">
        <v>151119</v>
      </c>
      <c r="S4014" s="5">
        <f>#REF!-#REF!</f>
        <v>-155654.5</v>
      </c>
      <c r="T4014" s="36">
        <f t="shared" si="62"/>
        <v>-0.50739226171752105</v>
      </c>
    </row>
    <row r="4015" spans="1:20" x14ac:dyDescent="0.2">
      <c r="A4015" s="25" t="s">
        <v>29</v>
      </c>
      <c r="B4015" s="25" t="s">
        <v>181</v>
      </c>
      <c r="C4015" s="25" t="s">
        <v>65</v>
      </c>
      <c r="D4015" s="25" t="s">
        <v>23</v>
      </c>
      <c r="E4015" s="25" t="s">
        <v>1916</v>
      </c>
      <c r="F4015" s="2">
        <v>42678</v>
      </c>
      <c r="G4015" s="23" t="str">
        <f>TEXT(Table2[[#This Row],[Order-Date]],"mmm")</f>
        <v>Nov</v>
      </c>
      <c r="H4015">
        <v>2016</v>
      </c>
      <c r="I4015">
        <v>311221492</v>
      </c>
      <c r="J4015" s="2">
        <v>42556</v>
      </c>
      <c r="K4015" s="23">
        <f>WEEKDAY(#REF!,1)</f>
        <v>3</v>
      </c>
      <c r="L4015" s="25" t="str">
        <f>IF(#REF!&gt;=#REF!,#REF!-#REF!,"")</f>
        <v/>
      </c>
      <c r="M4015" s="4">
        <v>6210</v>
      </c>
      <c r="N4015" s="5">
        <v>9.33</v>
      </c>
      <c r="O4015" s="5">
        <v>6.92</v>
      </c>
      <c r="P4015" s="5">
        <v>2.41</v>
      </c>
      <c r="Q4015" s="5">
        <f>#REF!*#REF!</f>
        <v>42973.2</v>
      </c>
      <c r="R4015" s="5">
        <v>14966.1</v>
      </c>
      <c r="S4015" s="5">
        <f>#REF!-#REF!</f>
        <v>-28007.1</v>
      </c>
      <c r="T4015" s="36">
        <f t="shared" si="62"/>
        <v>-0.65173410404624299</v>
      </c>
    </row>
    <row r="4016" spans="1:20" x14ac:dyDescent="0.2">
      <c r="A4016" s="25" t="s">
        <v>37</v>
      </c>
      <c r="B4016" s="25" t="s">
        <v>63</v>
      </c>
      <c r="C4016" s="25" t="s">
        <v>56</v>
      </c>
      <c r="D4016" s="25" t="s">
        <v>27</v>
      </c>
      <c r="E4016" s="25" t="s">
        <v>1916</v>
      </c>
      <c r="F4016" s="2">
        <v>42985</v>
      </c>
      <c r="G4016" s="23" t="str">
        <f>TEXT(Table2[[#This Row],[Order-Date]],"mmm")</f>
        <v>Sep</v>
      </c>
      <c r="H4016">
        <v>2017</v>
      </c>
      <c r="I4016">
        <v>186108243</v>
      </c>
      <c r="J4016" s="2">
        <v>42943</v>
      </c>
      <c r="K4016" s="23">
        <f>WEEKDAY(#REF!,1)</f>
        <v>5</v>
      </c>
      <c r="L4016" s="25" t="str">
        <f>IF(#REF!&gt;=#REF!,#REF!-#REF!,"")</f>
        <v/>
      </c>
      <c r="M4016" s="4">
        <v>2420</v>
      </c>
      <c r="N4016" s="5">
        <v>421.89</v>
      </c>
      <c r="O4016" s="5">
        <v>364.69</v>
      </c>
      <c r="P4016" s="5">
        <v>57.2</v>
      </c>
      <c r="Q4016" s="5">
        <f>#REF!*#REF!</f>
        <v>882549.8</v>
      </c>
      <c r="R4016" s="5">
        <v>138424</v>
      </c>
      <c r="S4016" s="5">
        <f>#REF!-#REF!</f>
        <v>-744125.8</v>
      </c>
      <c r="T4016" s="36">
        <f t="shared" si="62"/>
        <v>-0.84315445995228799</v>
      </c>
    </row>
    <row r="4017" spans="1:20" x14ac:dyDescent="0.2">
      <c r="A4017" s="25" t="s">
        <v>37</v>
      </c>
      <c r="B4017" s="25" t="s">
        <v>95</v>
      </c>
      <c r="C4017" s="25" t="s">
        <v>34</v>
      </c>
      <c r="D4017" s="25" t="s">
        <v>27</v>
      </c>
      <c r="E4017" s="25" t="s">
        <v>1917</v>
      </c>
      <c r="F4017" s="2">
        <v>41703</v>
      </c>
      <c r="G4017" s="23" t="str">
        <f>TEXT(Table2[[#This Row],[Order-Date]],"mmm")</f>
        <v>Mar</v>
      </c>
      <c r="H4017">
        <v>2014</v>
      </c>
      <c r="I4017">
        <v>979410827</v>
      </c>
      <c r="J4017" s="2">
        <v>41780</v>
      </c>
      <c r="K4017" s="23">
        <f>WEEKDAY(#REF!,1)</f>
        <v>4</v>
      </c>
      <c r="L4017" s="25">
        <f>IF(#REF!&gt;=#REF!,#REF!-#REF!,"")</f>
        <v>77</v>
      </c>
      <c r="M4017" s="4">
        <v>8283</v>
      </c>
      <c r="N4017" s="5">
        <v>205.7</v>
      </c>
      <c r="O4017" s="5">
        <v>117.11</v>
      </c>
      <c r="P4017" s="5">
        <v>88.59</v>
      </c>
      <c r="Q4017" s="5">
        <f>#REF!*#REF!</f>
        <v>970022.13</v>
      </c>
      <c r="R4017" s="5">
        <v>733790.97</v>
      </c>
      <c r="S4017" s="5">
        <f>#REF!-#REF!</f>
        <v>-236231.16</v>
      </c>
      <c r="T4017" s="36">
        <f t="shared" si="62"/>
        <v>-0.24353172231235601</v>
      </c>
    </row>
    <row r="4018" spans="1:20" x14ac:dyDescent="0.2">
      <c r="A4018" s="25" t="s">
        <v>37</v>
      </c>
      <c r="B4018" s="25" t="s">
        <v>79</v>
      </c>
      <c r="C4018" s="25" t="s">
        <v>31</v>
      </c>
      <c r="D4018" s="25" t="s">
        <v>23</v>
      </c>
      <c r="E4018" s="25" t="s">
        <v>1916</v>
      </c>
      <c r="F4018" s="2">
        <v>42919</v>
      </c>
      <c r="G4018" s="23" t="str">
        <f>TEXT(Table2[[#This Row],[Order-Date]],"mmm")</f>
        <v>Jul</v>
      </c>
      <c r="H4018">
        <v>2017</v>
      </c>
      <c r="I4018">
        <v>311490571</v>
      </c>
      <c r="J4018" s="2">
        <v>42848</v>
      </c>
      <c r="K4018" s="23">
        <f>WEEKDAY(#REF!,1)</f>
        <v>1</v>
      </c>
      <c r="L4018" s="25" t="str">
        <f>IF(#REF!&gt;=#REF!,#REF!-#REF!,"")</f>
        <v/>
      </c>
      <c r="M4018" s="4">
        <v>5837</v>
      </c>
      <c r="N4018" s="5">
        <v>47.45</v>
      </c>
      <c r="O4018" s="5">
        <v>31.79</v>
      </c>
      <c r="P4018" s="5">
        <v>15.66</v>
      </c>
      <c r="Q4018" s="5">
        <f>#REF!*#REF!</f>
        <v>185558.23</v>
      </c>
      <c r="R4018" s="5">
        <v>91407.42</v>
      </c>
      <c r="S4018" s="5">
        <f>#REF!-#REF!</f>
        <v>-94150.81</v>
      </c>
      <c r="T4018" s="36">
        <f t="shared" si="62"/>
        <v>-0.50739226171752105</v>
      </c>
    </row>
    <row r="4019" spans="1:20" x14ac:dyDescent="0.2">
      <c r="A4019" s="25" t="s">
        <v>32</v>
      </c>
      <c r="B4019" s="25" t="s">
        <v>52</v>
      </c>
      <c r="C4019" s="25" t="s">
        <v>65</v>
      </c>
      <c r="D4019" s="25" t="s">
        <v>23</v>
      </c>
      <c r="E4019" s="25" t="s">
        <v>1917</v>
      </c>
      <c r="F4019" s="2">
        <v>40572</v>
      </c>
      <c r="G4019" s="23" t="str">
        <f>TEXT(Table2[[#This Row],[Order-Date]],"mmm")</f>
        <v>Jan</v>
      </c>
      <c r="H4019">
        <v>2011</v>
      </c>
      <c r="I4019">
        <v>373021304</v>
      </c>
      <c r="J4019" s="2">
        <v>40879</v>
      </c>
      <c r="K4019" s="23">
        <f>WEEKDAY(#REF!,1)</f>
        <v>6</v>
      </c>
      <c r="L4019" s="25">
        <f>IF(#REF!&gt;=#REF!,#REF!-#REF!,"")</f>
        <v>307</v>
      </c>
      <c r="M4019" s="4">
        <v>4148</v>
      </c>
      <c r="N4019" s="5">
        <v>9.33</v>
      </c>
      <c r="O4019" s="5">
        <v>6.92</v>
      </c>
      <c r="P4019" s="5">
        <v>2.41</v>
      </c>
      <c r="Q4019" s="5">
        <f>#REF!*#REF!</f>
        <v>28704.16</v>
      </c>
      <c r="R4019" s="5">
        <v>9996.68</v>
      </c>
      <c r="S4019" s="5">
        <f>#REF!-#REF!</f>
        <v>-18707.48</v>
      </c>
      <c r="T4019" s="36">
        <f t="shared" si="62"/>
        <v>-0.65173410404624299</v>
      </c>
    </row>
    <row r="4020" spans="1:20" x14ac:dyDescent="0.2">
      <c r="A4020" s="25" t="s">
        <v>29</v>
      </c>
      <c r="B4020" s="25" t="s">
        <v>181</v>
      </c>
      <c r="C4020" s="25" t="s">
        <v>26</v>
      </c>
      <c r="D4020" s="25" t="s">
        <v>23</v>
      </c>
      <c r="E4020" s="25" t="s">
        <v>1915</v>
      </c>
      <c r="F4020" s="2">
        <v>41057</v>
      </c>
      <c r="G4020" s="23" t="str">
        <f>TEXT(Table2[[#This Row],[Order-Date]],"mmm")</f>
        <v>May</v>
      </c>
      <c r="H4020">
        <v>2012</v>
      </c>
      <c r="I4020">
        <v>274989354</v>
      </c>
      <c r="J4020" s="2">
        <v>41189</v>
      </c>
      <c r="K4020" s="23">
        <f>WEEKDAY(#REF!,1)</f>
        <v>1</v>
      </c>
      <c r="L4020" s="25">
        <f>IF(#REF!&gt;=#REF!,#REF!-#REF!,"")</f>
        <v>132</v>
      </c>
      <c r="M4020" s="4">
        <v>4316</v>
      </c>
      <c r="N4020" s="5">
        <v>152.58000000000001</v>
      </c>
      <c r="O4020" s="5">
        <v>97.44</v>
      </c>
      <c r="P4020" s="5">
        <v>55.14</v>
      </c>
      <c r="Q4020" s="5">
        <f>#REF!*#REF!</f>
        <v>420551.04</v>
      </c>
      <c r="R4020" s="5">
        <v>237984.24</v>
      </c>
      <c r="S4020" s="5">
        <f>#REF!-#REF!</f>
        <v>-182566.8</v>
      </c>
      <c r="T4020" s="36">
        <f t="shared" si="62"/>
        <v>-0.43411330049261099</v>
      </c>
    </row>
    <row r="4021" spans="1:20" x14ac:dyDescent="0.2">
      <c r="A4021" s="25" t="s">
        <v>46</v>
      </c>
      <c r="B4021" s="25" t="s">
        <v>173</v>
      </c>
      <c r="C4021" s="25" t="s">
        <v>85</v>
      </c>
      <c r="D4021" s="25" t="s">
        <v>27</v>
      </c>
      <c r="E4021" s="25" t="s">
        <v>1915</v>
      </c>
      <c r="F4021" s="2">
        <v>41031</v>
      </c>
      <c r="G4021" s="23" t="str">
        <f>TEXT(Table2[[#This Row],[Order-Date]],"mmm")</f>
        <v>May</v>
      </c>
      <c r="H4021">
        <v>2012</v>
      </c>
      <c r="I4021">
        <v>998693549</v>
      </c>
      <c r="J4021" s="2">
        <v>40989</v>
      </c>
      <c r="K4021" s="23">
        <f>WEEKDAY(#REF!,1)</f>
        <v>4</v>
      </c>
      <c r="L4021" s="25" t="str">
        <f>IF(#REF!&gt;=#REF!,#REF!-#REF!,"")</f>
        <v/>
      </c>
      <c r="M4021" s="4">
        <v>4469</v>
      </c>
      <c r="N4021" s="5">
        <v>668.27</v>
      </c>
      <c r="O4021" s="5">
        <v>502.54</v>
      </c>
      <c r="P4021" s="5">
        <v>165.73</v>
      </c>
      <c r="Q4021" s="5">
        <f>#REF!*#REF!</f>
        <v>2245851.2599999998</v>
      </c>
      <c r="R4021" s="5">
        <v>740647.37</v>
      </c>
      <c r="S4021" s="5">
        <f>#REF!-#REF!</f>
        <v>-1505203.89</v>
      </c>
      <c r="T4021" s="36">
        <f t="shared" si="62"/>
        <v>-0.67021530624427905</v>
      </c>
    </row>
    <row r="4022" spans="1:20" x14ac:dyDescent="0.2">
      <c r="A4022" s="25" t="s">
        <v>46</v>
      </c>
      <c r="B4022" s="25" t="s">
        <v>47</v>
      </c>
      <c r="C4022" s="25" t="s">
        <v>56</v>
      </c>
      <c r="D4022" s="25" t="s">
        <v>23</v>
      </c>
      <c r="E4022" s="25" t="s">
        <v>1916</v>
      </c>
      <c r="F4022" s="2">
        <v>42845</v>
      </c>
      <c r="G4022" s="23" t="str">
        <f>TEXT(Table2[[#This Row],[Order-Date]],"mmm")</f>
        <v>Apr</v>
      </c>
      <c r="H4022">
        <v>2017</v>
      </c>
      <c r="I4022">
        <v>445745217</v>
      </c>
      <c r="J4022" s="2">
        <v>42831</v>
      </c>
      <c r="K4022" s="23">
        <f>WEEKDAY(#REF!,1)</f>
        <v>5</v>
      </c>
      <c r="L4022" s="25" t="str">
        <f>IF(#REF!&gt;=#REF!,#REF!-#REF!,"")</f>
        <v/>
      </c>
      <c r="M4022" s="4">
        <v>4770</v>
      </c>
      <c r="N4022" s="5">
        <v>421.89</v>
      </c>
      <c r="O4022" s="5">
        <v>364.69</v>
      </c>
      <c r="P4022" s="5">
        <v>57.2</v>
      </c>
      <c r="Q4022" s="5">
        <f>#REF!*#REF!</f>
        <v>1739571.3</v>
      </c>
      <c r="R4022" s="5">
        <v>272844</v>
      </c>
      <c r="S4022" s="5">
        <f>#REF!-#REF!</f>
        <v>-1466727.3</v>
      </c>
      <c r="T4022" s="36">
        <f t="shared" si="62"/>
        <v>-0.84315445995228799</v>
      </c>
    </row>
    <row r="4023" spans="1:20" x14ac:dyDescent="0.2">
      <c r="A4023" s="25" t="s">
        <v>32</v>
      </c>
      <c r="B4023" s="25" t="s">
        <v>81</v>
      </c>
      <c r="C4023" s="25" t="s">
        <v>65</v>
      </c>
      <c r="D4023" s="25" t="s">
        <v>23</v>
      </c>
      <c r="E4023" s="25" t="s">
        <v>1916</v>
      </c>
      <c r="F4023" s="2">
        <v>42845</v>
      </c>
      <c r="G4023" s="23" t="str">
        <f>TEXT(Table2[[#This Row],[Order-Date]],"mmm")</f>
        <v>Apr</v>
      </c>
      <c r="H4023">
        <v>2017</v>
      </c>
      <c r="I4023">
        <v>188068187</v>
      </c>
      <c r="J4023" s="2">
        <v>42850</v>
      </c>
      <c r="K4023" s="23">
        <f>WEEKDAY(#REF!,1)</f>
        <v>3</v>
      </c>
      <c r="L4023" s="25">
        <f>IF(#REF!&gt;=#REF!,#REF!-#REF!,"")</f>
        <v>5</v>
      </c>
      <c r="M4023" s="4">
        <v>2411</v>
      </c>
      <c r="N4023" s="5">
        <v>9.33</v>
      </c>
      <c r="O4023" s="5">
        <v>6.92</v>
      </c>
      <c r="P4023" s="5">
        <v>2.41</v>
      </c>
      <c r="Q4023" s="5">
        <f>#REF!*#REF!</f>
        <v>16684.12</v>
      </c>
      <c r="R4023" s="5">
        <v>5810.51</v>
      </c>
      <c r="S4023" s="5">
        <f>#REF!-#REF!</f>
        <v>-10873.61</v>
      </c>
      <c r="T4023" s="36">
        <f t="shared" si="62"/>
        <v>-0.65173410404624299</v>
      </c>
    </row>
    <row r="4024" spans="1:20" x14ac:dyDescent="0.2">
      <c r="A4024" s="25" t="s">
        <v>32</v>
      </c>
      <c r="B4024" s="25" t="s">
        <v>200</v>
      </c>
      <c r="C4024" s="25" t="s">
        <v>65</v>
      </c>
      <c r="D4024" s="25" t="s">
        <v>23</v>
      </c>
      <c r="E4024" s="25" t="s">
        <v>1918</v>
      </c>
      <c r="F4024" s="2">
        <v>40299</v>
      </c>
      <c r="G4024" s="23" t="str">
        <f>TEXT(Table2[[#This Row],[Order-Date]],"mmm")</f>
        <v>May</v>
      </c>
      <c r="H4024">
        <v>2010</v>
      </c>
      <c r="I4024">
        <v>517898786</v>
      </c>
      <c r="J4024" s="2">
        <v>40422</v>
      </c>
      <c r="K4024" s="23">
        <f>WEEKDAY(#REF!,1)</f>
        <v>4</v>
      </c>
      <c r="L4024" s="25">
        <f>IF(#REF!&gt;=#REF!,#REF!-#REF!,"")</f>
        <v>123</v>
      </c>
      <c r="M4024" s="4">
        <v>6614</v>
      </c>
      <c r="N4024" s="5">
        <v>9.33</v>
      </c>
      <c r="O4024" s="5">
        <v>6.92</v>
      </c>
      <c r="P4024" s="5">
        <v>2.41</v>
      </c>
      <c r="Q4024" s="5">
        <f>#REF!*#REF!</f>
        <v>45768.88</v>
      </c>
      <c r="R4024" s="5">
        <v>15939.74</v>
      </c>
      <c r="S4024" s="5">
        <f>#REF!-#REF!</f>
        <v>-29829.14</v>
      </c>
      <c r="T4024" s="36">
        <f t="shared" si="62"/>
        <v>-0.65173410404624299</v>
      </c>
    </row>
    <row r="4025" spans="1:20" x14ac:dyDescent="0.2">
      <c r="A4025" s="25" t="s">
        <v>29</v>
      </c>
      <c r="B4025" s="25" t="s">
        <v>130</v>
      </c>
      <c r="C4025" s="25" t="s">
        <v>49</v>
      </c>
      <c r="D4025" s="25" t="s">
        <v>27</v>
      </c>
      <c r="E4025" s="25" t="s">
        <v>1916</v>
      </c>
      <c r="F4025" s="2">
        <v>41491</v>
      </c>
      <c r="G4025" s="23" t="str">
        <f>TEXT(Table2[[#This Row],[Order-Date]],"mmm")</f>
        <v>Aug</v>
      </c>
      <c r="H4025">
        <v>2013</v>
      </c>
      <c r="I4025">
        <v>897785842</v>
      </c>
      <c r="J4025" s="2">
        <v>41613</v>
      </c>
      <c r="K4025" s="23">
        <f>WEEKDAY(#REF!,1)</f>
        <v>5</v>
      </c>
      <c r="L4025" s="25">
        <f>IF(#REF!&gt;=#REF!,#REF!-#REF!,"")</f>
        <v>122</v>
      </c>
      <c r="M4025" s="4">
        <v>3636</v>
      </c>
      <c r="N4025" s="5">
        <v>651.21</v>
      </c>
      <c r="O4025" s="5">
        <v>524.96</v>
      </c>
      <c r="P4025" s="5">
        <v>126.25</v>
      </c>
      <c r="Q4025" s="5">
        <f>#REF!*#REF!</f>
        <v>1908754.56</v>
      </c>
      <c r="R4025" s="5">
        <v>459045</v>
      </c>
      <c r="S4025" s="5">
        <f>#REF!-#REF!</f>
        <v>-1449709.56</v>
      </c>
      <c r="T4025" s="36">
        <f t="shared" si="62"/>
        <v>-0.75950548613227697</v>
      </c>
    </row>
    <row r="4026" spans="1:20" x14ac:dyDescent="0.2">
      <c r="A4026" s="25" t="s">
        <v>20</v>
      </c>
      <c r="B4026" s="25" t="s">
        <v>70</v>
      </c>
      <c r="C4026" s="25" t="s">
        <v>31</v>
      </c>
      <c r="D4026" s="25" t="s">
        <v>23</v>
      </c>
      <c r="E4026" s="25" t="s">
        <v>1918</v>
      </c>
      <c r="F4026" s="2">
        <v>42430</v>
      </c>
      <c r="G4026" s="23" t="str">
        <f>TEXT(Table2[[#This Row],[Order-Date]],"mmm")</f>
        <v>Mar</v>
      </c>
      <c r="H4026">
        <v>2016</v>
      </c>
      <c r="I4026">
        <v>410590684</v>
      </c>
      <c r="J4026" s="2">
        <v>42523</v>
      </c>
      <c r="K4026" s="23">
        <f>WEEKDAY(#REF!,1)</f>
        <v>5</v>
      </c>
      <c r="L4026" s="25">
        <f>IF(#REF!&gt;=#REF!,#REF!-#REF!,"")</f>
        <v>93</v>
      </c>
      <c r="M4026" s="4">
        <v>1762</v>
      </c>
      <c r="N4026" s="5">
        <v>47.45</v>
      </c>
      <c r="O4026" s="5">
        <v>31.79</v>
      </c>
      <c r="P4026" s="5">
        <v>15.66</v>
      </c>
      <c r="Q4026" s="5">
        <f>#REF!*#REF!</f>
        <v>56013.98</v>
      </c>
      <c r="R4026" s="5">
        <v>27592.92</v>
      </c>
      <c r="S4026" s="5">
        <f>#REF!-#REF!</f>
        <v>-28421.06</v>
      </c>
      <c r="T4026" s="36">
        <f t="shared" si="62"/>
        <v>-0.50739226171752105</v>
      </c>
    </row>
    <row r="4027" spans="1:20" x14ac:dyDescent="0.2">
      <c r="A4027" s="25" t="s">
        <v>46</v>
      </c>
      <c r="B4027" s="25" t="s">
        <v>142</v>
      </c>
      <c r="C4027" s="25" t="s">
        <v>56</v>
      </c>
      <c r="D4027" s="25" t="s">
        <v>23</v>
      </c>
      <c r="E4027" s="25" t="s">
        <v>1916</v>
      </c>
      <c r="F4027" s="2">
        <v>40762</v>
      </c>
      <c r="G4027" s="23" t="str">
        <f>TEXT(Table2[[#This Row],[Order-Date]],"mmm")</f>
        <v>Aug</v>
      </c>
      <c r="H4027">
        <v>2011</v>
      </c>
      <c r="I4027">
        <v>909487140</v>
      </c>
      <c r="J4027" s="2">
        <v>40741</v>
      </c>
      <c r="K4027" s="23">
        <f>WEEKDAY(#REF!,1)</f>
        <v>1</v>
      </c>
      <c r="L4027" s="25" t="str">
        <f>IF(#REF!&gt;=#REF!,#REF!-#REF!,"")</f>
        <v/>
      </c>
      <c r="M4027" s="4">
        <v>6310</v>
      </c>
      <c r="N4027" s="5">
        <v>421.89</v>
      </c>
      <c r="O4027" s="5">
        <v>364.69</v>
      </c>
      <c r="P4027" s="5">
        <v>57.2</v>
      </c>
      <c r="Q4027" s="5">
        <f>#REF!*#REF!</f>
        <v>2301193.9</v>
      </c>
      <c r="R4027" s="5">
        <v>360932</v>
      </c>
      <c r="S4027" s="5">
        <f>#REF!-#REF!</f>
        <v>-1940261.9</v>
      </c>
      <c r="T4027" s="36">
        <f t="shared" si="62"/>
        <v>-0.84315445995228799</v>
      </c>
    </row>
    <row r="4028" spans="1:20" x14ac:dyDescent="0.2">
      <c r="A4028" s="25" t="s">
        <v>32</v>
      </c>
      <c r="B4028" s="25" t="s">
        <v>113</v>
      </c>
      <c r="C4028" s="25" t="s">
        <v>51</v>
      </c>
      <c r="D4028" s="25" t="s">
        <v>23</v>
      </c>
      <c r="E4028" s="25" t="s">
        <v>1918</v>
      </c>
      <c r="F4028" s="2">
        <v>42811</v>
      </c>
      <c r="G4028" s="23" t="str">
        <f>TEXT(Table2[[#This Row],[Order-Date]],"mmm")</f>
        <v>Mar</v>
      </c>
      <c r="H4028">
        <v>2017</v>
      </c>
      <c r="I4028">
        <v>267961537</v>
      </c>
      <c r="J4028" s="2">
        <v>42820</v>
      </c>
      <c r="K4028" s="23">
        <f>WEEKDAY(#REF!,1)</f>
        <v>1</v>
      </c>
      <c r="L4028" s="25">
        <f>IF(#REF!&gt;=#REF!,#REF!-#REF!,"")</f>
        <v>9</v>
      </c>
      <c r="M4028" s="4">
        <v>4628</v>
      </c>
      <c r="N4028" s="5">
        <v>437.2</v>
      </c>
      <c r="O4028" s="5">
        <v>263.33</v>
      </c>
      <c r="P4028" s="5">
        <v>173.87</v>
      </c>
      <c r="Q4028" s="5">
        <f>#REF!*#REF!</f>
        <v>1218691.24</v>
      </c>
      <c r="R4028" s="5">
        <v>804670.36</v>
      </c>
      <c r="S4028" s="5">
        <f>#REF!-#REF!</f>
        <v>-414020.88</v>
      </c>
      <c r="T4028" s="36">
        <f t="shared" si="62"/>
        <v>-0.33972581931416901</v>
      </c>
    </row>
    <row r="4029" spans="1:20" x14ac:dyDescent="0.2">
      <c r="A4029" s="25" t="s">
        <v>29</v>
      </c>
      <c r="B4029" s="25" t="s">
        <v>223</v>
      </c>
      <c r="C4029" s="25" t="s">
        <v>56</v>
      </c>
      <c r="D4029" s="25" t="s">
        <v>23</v>
      </c>
      <c r="E4029" s="25" t="s">
        <v>1917</v>
      </c>
      <c r="F4029" s="2">
        <v>42877</v>
      </c>
      <c r="G4029" s="23" t="str">
        <f>TEXT(Table2[[#This Row],[Order-Date]],"mmm")</f>
        <v>May</v>
      </c>
      <c r="H4029">
        <v>2017</v>
      </c>
      <c r="I4029">
        <v>929812705</v>
      </c>
      <c r="J4029" s="2">
        <v>42880</v>
      </c>
      <c r="K4029" s="23">
        <f>WEEKDAY(#REF!,1)</f>
        <v>5</v>
      </c>
      <c r="L4029" s="25">
        <f>IF(#REF!&gt;=#REF!,#REF!-#REF!,"")</f>
        <v>3</v>
      </c>
      <c r="M4029" s="4">
        <v>1097</v>
      </c>
      <c r="N4029" s="5">
        <v>421.89</v>
      </c>
      <c r="O4029" s="5">
        <v>364.69</v>
      </c>
      <c r="P4029" s="5">
        <v>57.2</v>
      </c>
      <c r="Q4029" s="5">
        <f>#REF!*#REF!</f>
        <v>400064.93</v>
      </c>
      <c r="R4029" s="5">
        <v>62748.4</v>
      </c>
      <c r="S4029" s="5">
        <f>#REF!-#REF!</f>
        <v>-337316.53</v>
      </c>
      <c r="T4029" s="36">
        <f t="shared" si="62"/>
        <v>-0.84315445995228799</v>
      </c>
    </row>
    <row r="4030" spans="1:20" x14ac:dyDescent="0.2">
      <c r="A4030" s="25" t="s">
        <v>37</v>
      </c>
      <c r="B4030" s="25" t="s">
        <v>67</v>
      </c>
      <c r="C4030" s="25" t="s">
        <v>49</v>
      </c>
      <c r="D4030" s="25" t="s">
        <v>23</v>
      </c>
      <c r="E4030" s="25" t="s">
        <v>1917</v>
      </c>
      <c r="F4030" s="2">
        <v>41121</v>
      </c>
      <c r="G4030" s="23" t="str">
        <f>TEXT(Table2[[#This Row],[Order-Date]],"mmm")</f>
        <v>Jul</v>
      </c>
      <c r="H4030">
        <v>2012</v>
      </c>
      <c r="I4030">
        <v>459151971</v>
      </c>
      <c r="J4030" s="2">
        <v>41142</v>
      </c>
      <c r="K4030" s="23">
        <f>WEEKDAY(#REF!,1)</f>
        <v>3</v>
      </c>
      <c r="L4030" s="25">
        <f>IF(#REF!&gt;=#REF!,#REF!-#REF!,"")</f>
        <v>21</v>
      </c>
      <c r="M4030" s="4">
        <v>2126</v>
      </c>
      <c r="N4030" s="5">
        <v>651.21</v>
      </c>
      <c r="O4030" s="5">
        <v>524.96</v>
      </c>
      <c r="P4030" s="5">
        <v>126.25</v>
      </c>
      <c r="Q4030" s="5">
        <f>#REF!*#REF!</f>
        <v>1116064.96</v>
      </c>
      <c r="R4030" s="5">
        <v>268407.5</v>
      </c>
      <c r="S4030" s="5">
        <f>#REF!-#REF!</f>
        <v>-847657.46</v>
      </c>
      <c r="T4030" s="36">
        <f t="shared" si="62"/>
        <v>-0.75950548613227697</v>
      </c>
    </row>
    <row r="4031" spans="1:20" x14ac:dyDescent="0.2">
      <c r="A4031" s="25" t="s">
        <v>40</v>
      </c>
      <c r="B4031" s="25" t="s">
        <v>188</v>
      </c>
      <c r="C4031" s="25" t="s">
        <v>51</v>
      </c>
      <c r="D4031" s="25" t="s">
        <v>27</v>
      </c>
      <c r="E4031" s="25" t="s">
        <v>1916</v>
      </c>
      <c r="F4031" s="2">
        <v>42272</v>
      </c>
      <c r="G4031" s="23" t="str">
        <f>TEXT(Table2[[#This Row],[Order-Date]],"mmm")</f>
        <v>Sep</v>
      </c>
      <c r="H4031">
        <v>2015</v>
      </c>
      <c r="I4031">
        <v>990403163</v>
      </c>
      <c r="J4031" s="2">
        <v>42304</v>
      </c>
      <c r="K4031" s="23">
        <f>WEEKDAY(#REF!,1)</f>
        <v>3</v>
      </c>
      <c r="L4031" s="25">
        <f>IF(#REF!&gt;=#REF!,#REF!-#REF!,"")</f>
        <v>32</v>
      </c>
      <c r="M4031" s="4">
        <v>1160</v>
      </c>
      <c r="N4031" s="5">
        <v>437.2</v>
      </c>
      <c r="O4031" s="5">
        <v>263.33</v>
      </c>
      <c r="P4031" s="5">
        <v>173.87</v>
      </c>
      <c r="Q4031" s="5">
        <f>#REF!*#REF!</f>
        <v>305462.8</v>
      </c>
      <c r="R4031" s="5">
        <v>201689.2</v>
      </c>
      <c r="S4031" s="5">
        <f>#REF!-#REF!</f>
        <v>-103773.6</v>
      </c>
      <c r="T4031" s="36">
        <f t="shared" si="62"/>
        <v>-0.33972581931416901</v>
      </c>
    </row>
    <row r="4032" spans="1:20" x14ac:dyDescent="0.2">
      <c r="A4032" s="25" t="s">
        <v>32</v>
      </c>
      <c r="B4032" s="25" t="s">
        <v>36</v>
      </c>
      <c r="C4032" s="25" t="s">
        <v>42</v>
      </c>
      <c r="D4032" s="25" t="s">
        <v>23</v>
      </c>
      <c r="E4032" s="25" t="s">
        <v>1916</v>
      </c>
      <c r="F4032" s="2">
        <v>40382</v>
      </c>
      <c r="G4032" s="23" t="str">
        <f>TEXT(Table2[[#This Row],[Order-Date]],"mmm")</f>
        <v>Jul</v>
      </c>
      <c r="H4032">
        <v>2010</v>
      </c>
      <c r="I4032">
        <v>678302609</v>
      </c>
      <c r="J4032" s="2">
        <v>40459</v>
      </c>
      <c r="K4032" s="23">
        <f>WEEKDAY(#REF!,1)</f>
        <v>6</v>
      </c>
      <c r="L4032" s="25">
        <f>IF(#REF!&gt;=#REF!,#REF!-#REF!,"")</f>
        <v>77</v>
      </c>
      <c r="M4032" s="4">
        <v>3670</v>
      </c>
      <c r="N4032" s="5">
        <v>109.28</v>
      </c>
      <c r="O4032" s="5">
        <v>35.840000000000003</v>
      </c>
      <c r="P4032" s="5">
        <v>73.44</v>
      </c>
      <c r="Q4032" s="5">
        <f>#REF!*#REF!</f>
        <v>131532.79999999999</v>
      </c>
      <c r="R4032" s="5">
        <v>269524.8</v>
      </c>
      <c r="S4032" s="5">
        <f>#REF!-#REF!</f>
        <v>137992</v>
      </c>
      <c r="T4032" s="36">
        <f t="shared" si="62"/>
        <v>1.0491071428571399</v>
      </c>
    </row>
    <row r="4033" spans="1:20" x14ac:dyDescent="0.2">
      <c r="A4033" s="25" t="s">
        <v>20</v>
      </c>
      <c r="B4033" s="25" t="s">
        <v>21</v>
      </c>
      <c r="C4033" s="25" t="s">
        <v>51</v>
      </c>
      <c r="D4033" s="25" t="s">
        <v>23</v>
      </c>
      <c r="E4033" s="25" t="s">
        <v>1917</v>
      </c>
      <c r="F4033" s="2">
        <v>42106</v>
      </c>
      <c r="G4033" s="23" t="str">
        <f>TEXT(Table2[[#This Row],[Order-Date]],"mmm")</f>
        <v>Apr</v>
      </c>
      <c r="H4033">
        <v>2015</v>
      </c>
      <c r="I4033">
        <v>447899138</v>
      </c>
      <c r="J4033" s="2">
        <v>42136</v>
      </c>
      <c r="K4033" s="23">
        <f>WEEKDAY(#REF!,1)</f>
        <v>3</v>
      </c>
      <c r="L4033" s="25">
        <f>IF(#REF!&gt;=#REF!,#REF!-#REF!,"")</f>
        <v>30</v>
      </c>
      <c r="M4033" s="4">
        <v>2163</v>
      </c>
      <c r="N4033" s="5">
        <v>437.2</v>
      </c>
      <c r="O4033" s="5">
        <v>263.33</v>
      </c>
      <c r="P4033" s="5">
        <v>173.87</v>
      </c>
      <c r="Q4033" s="5">
        <f>#REF!*#REF!</f>
        <v>569582.79</v>
      </c>
      <c r="R4033" s="5">
        <v>376080.81</v>
      </c>
      <c r="S4033" s="5">
        <f>#REF!-#REF!</f>
        <v>-193501.98</v>
      </c>
      <c r="T4033" s="36">
        <f t="shared" si="62"/>
        <v>-0.33972581931416901</v>
      </c>
    </row>
    <row r="4034" spans="1:20" x14ac:dyDescent="0.2">
      <c r="A4034" s="25" t="s">
        <v>32</v>
      </c>
      <c r="B4034" s="25" t="s">
        <v>147</v>
      </c>
      <c r="C4034" s="25" t="s">
        <v>34</v>
      </c>
      <c r="D4034" s="25" t="s">
        <v>23</v>
      </c>
      <c r="E4034" s="25" t="s">
        <v>1918</v>
      </c>
      <c r="F4034" s="2">
        <v>41600</v>
      </c>
      <c r="G4034" s="23" t="str">
        <f>TEXT(Table2[[#This Row],[Order-Date]],"mmm")</f>
        <v>Nov</v>
      </c>
      <c r="H4034">
        <v>2013</v>
      </c>
      <c r="I4034">
        <v>844554078</v>
      </c>
      <c r="J4034" s="2">
        <v>41437</v>
      </c>
      <c r="K4034" s="23">
        <f>WEEKDAY(#REF!,1)</f>
        <v>4</v>
      </c>
      <c r="L4034" s="25" t="str">
        <f>IF(#REF!&gt;=#REF!,#REF!-#REF!,"")</f>
        <v/>
      </c>
      <c r="M4034" s="4">
        <v>1174</v>
      </c>
      <c r="N4034" s="5">
        <v>205.7</v>
      </c>
      <c r="O4034" s="5">
        <v>117.11</v>
      </c>
      <c r="P4034" s="5">
        <v>88.59</v>
      </c>
      <c r="Q4034" s="5">
        <f>#REF!*#REF!</f>
        <v>137487.14000000001</v>
      </c>
      <c r="R4034" s="5">
        <v>104004.66</v>
      </c>
      <c r="S4034" s="5">
        <f>#REF!-#REF!</f>
        <v>-33482.480000000003</v>
      </c>
      <c r="T4034" s="36">
        <f t="shared" si="62"/>
        <v>-0.24353172231235601</v>
      </c>
    </row>
    <row r="4035" spans="1:20" x14ac:dyDescent="0.2">
      <c r="A4035" s="25" t="s">
        <v>46</v>
      </c>
      <c r="B4035" s="25" t="s">
        <v>78</v>
      </c>
      <c r="C4035" s="25" t="s">
        <v>39</v>
      </c>
      <c r="D4035" s="25" t="s">
        <v>27</v>
      </c>
      <c r="E4035" s="25" t="s">
        <v>1917</v>
      </c>
      <c r="F4035" s="2">
        <v>41700</v>
      </c>
      <c r="G4035" s="23" t="str">
        <f>TEXT(Table2[[#This Row],[Order-Date]],"mmm")</f>
        <v>Mar</v>
      </c>
      <c r="H4035">
        <v>2014</v>
      </c>
      <c r="I4035">
        <v>683941256</v>
      </c>
      <c r="J4035" s="2">
        <v>41793</v>
      </c>
      <c r="K4035" s="23">
        <f>WEEKDAY(#REF!,1)</f>
        <v>3</v>
      </c>
      <c r="L4035" s="25">
        <f>IF(#REF!&gt;=#REF!,#REF!-#REF!,"")</f>
        <v>93</v>
      </c>
      <c r="M4035" s="4">
        <v>2271</v>
      </c>
      <c r="N4035" s="5">
        <v>81.73</v>
      </c>
      <c r="O4035" s="5">
        <v>56.67</v>
      </c>
      <c r="P4035" s="5">
        <v>25.06</v>
      </c>
      <c r="Q4035" s="5">
        <f>#REF!*#REF!</f>
        <v>128697.57</v>
      </c>
      <c r="R4035" s="5">
        <v>56911.26</v>
      </c>
      <c r="S4035" s="5">
        <f>#REF!-#REF!</f>
        <v>-71786.31</v>
      </c>
      <c r="T4035" s="36">
        <f t="shared" ref="T4035:T4098" si="63">S4035/Q4035</f>
        <v>-0.55779071819304704</v>
      </c>
    </row>
    <row r="4036" spans="1:20" x14ac:dyDescent="0.2">
      <c r="A4036" s="25" t="s">
        <v>29</v>
      </c>
      <c r="B4036" s="25" t="s">
        <v>109</v>
      </c>
      <c r="C4036" s="25" t="s">
        <v>51</v>
      </c>
      <c r="D4036" s="25" t="s">
        <v>23</v>
      </c>
      <c r="E4036" s="25" t="s">
        <v>1917</v>
      </c>
      <c r="F4036" s="2">
        <v>40937</v>
      </c>
      <c r="G4036" s="23" t="str">
        <f>TEXT(Table2[[#This Row],[Order-Date]],"mmm")</f>
        <v>Jan</v>
      </c>
      <c r="H4036">
        <v>2012</v>
      </c>
      <c r="I4036">
        <v>202047002</v>
      </c>
      <c r="J4036" s="2">
        <v>41063</v>
      </c>
      <c r="K4036" s="23">
        <f>WEEKDAY(#REF!,1)</f>
        <v>1</v>
      </c>
      <c r="L4036" s="25">
        <f>IF(#REF!&gt;=#REF!,#REF!-#REF!,"")</f>
        <v>126</v>
      </c>
      <c r="M4036" s="4">
        <v>9053</v>
      </c>
      <c r="N4036" s="5">
        <v>437.2</v>
      </c>
      <c r="O4036" s="5">
        <v>263.33</v>
      </c>
      <c r="P4036" s="5">
        <v>173.87</v>
      </c>
      <c r="Q4036" s="5">
        <f>#REF!*#REF!</f>
        <v>2383926.4900000002</v>
      </c>
      <c r="R4036" s="5">
        <v>1574045.11</v>
      </c>
      <c r="S4036" s="5">
        <f>#REF!-#REF!</f>
        <v>-809881.38</v>
      </c>
      <c r="T4036" s="36">
        <f t="shared" si="63"/>
        <v>-0.33972581931416901</v>
      </c>
    </row>
    <row r="4037" spans="1:20" x14ac:dyDescent="0.2">
      <c r="A4037" s="25" t="s">
        <v>40</v>
      </c>
      <c r="B4037" s="25" t="s">
        <v>140</v>
      </c>
      <c r="C4037" s="25" t="s">
        <v>39</v>
      </c>
      <c r="D4037" s="25" t="s">
        <v>27</v>
      </c>
      <c r="E4037" s="25" t="s">
        <v>1916</v>
      </c>
      <c r="F4037" s="2">
        <v>42305</v>
      </c>
      <c r="G4037" s="23" t="str">
        <f>TEXT(Table2[[#This Row],[Order-Date]],"mmm")</f>
        <v>Oct</v>
      </c>
      <c r="H4037">
        <v>2015</v>
      </c>
      <c r="I4037">
        <v>605170142</v>
      </c>
      <c r="J4037" s="2">
        <v>42015</v>
      </c>
      <c r="K4037" s="23">
        <f>WEEKDAY(#REF!,1)</f>
        <v>1</v>
      </c>
      <c r="L4037" s="25" t="str">
        <f>IF(#REF!&gt;=#REF!,#REF!-#REF!,"")</f>
        <v/>
      </c>
      <c r="M4037" s="4">
        <v>2148</v>
      </c>
      <c r="N4037" s="5">
        <v>81.73</v>
      </c>
      <c r="O4037" s="5">
        <v>56.67</v>
      </c>
      <c r="P4037" s="5">
        <v>25.06</v>
      </c>
      <c r="Q4037" s="5">
        <f>#REF!*#REF!</f>
        <v>121727.16</v>
      </c>
      <c r="R4037" s="5">
        <v>53828.88</v>
      </c>
      <c r="S4037" s="5">
        <f>#REF!-#REF!</f>
        <v>-67898.28</v>
      </c>
      <c r="T4037" s="36">
        <f t="shared" si="63"/>
        <v>-0.55779071819304704</v>
      </c>
    </row>
    <row r="4038" spans="1:20" x14ac:dyDescent="0.2">
      <c r="A4038" s="25" t="s">
        <v>29</v>
      </c>
      <c r="B4038" s="25" t="s">
        <v>153</v>
      </c>
      <c r="C4038" s="25" t="s">
        <v>65</v>
      </c>
      <c r="D4038" s="25" t="s">
        <v>23</v>
      </c>
      <c r="E4038" s="25" t="s">
        <v>1916</v>
      </c>
      <c r="F4038" s="2">
        <v>40782</v>
      </c>
      <c r="G4038" s="23" t="str">
        <f>TEXT(Table2[[#This Row],[Order-Date]],"mmm")</f>
        <v>Aug</v>
      </c>
      <c r="H4038">
        <v>2011</v>
      </c>
      <c r="I4038">
        <v>919922006</v>
      </c>
      <c r="J4038" s="2">
        <v>40804</v>
      </c>
      <c r="K4038" s="23">
        <f>WEEKDAY(#REF!,1)</f>
        <v>1</v>
      </c>
      <c r="L4038" s="25">
        <f>IF(#REF!&gt;=#REF!,#REF!-#REF!,"")</f>
        <v>22</v>
      </c>
      <c r="M4038" s="4">
        <v>4219</v>
      </c>
      <c r="N4038" s="5">
        <v>9.33</v>
      </c>
      <c r="O4038" s="5">
        <v>6.92</v>
      </c>
      <c r="P4038" s="5">
        <v>2.41</v>
      </c>
      <c r="Q4038" s="5">
        <f>#REF!*#REF!</f>
        <v>29195.48</v>
      </c>
      <c r="R4038" s="5">
        <v>10167.790000000001</v>
      </c>
      <c r="S4038" s="5">
        <f>#REF!-#REF!</f>
        <v>-19027.689999999999</v>
      </c>
      <c r="T4038" s="36">
        <f t="shared" si="63"/>
        <v>-0.65173410404624299</v>
      </c>
    </row>
    <row r="4039" spans="1:20" x14ac:dyDescent="0.2">
      <c r="A4039" s="25" t="s">
        <v>29</v>
      </c>
      <c r="B4039" s="25" t="s">
        <v>168</v>
      </c>
      <c r="C4039" s="25" t="s">
        <v>31</v>
      </c>
      <c r="D4039" s="25" t="s">
        <v>27</v>
      </c>
      <c r="E4039" s="25" t="s">
        <v>1917</v>
      </c>
      <c r="F4039" s="2">
        <v>41442</v>
      </c>
      <c r="G4039" s="23" t="str">
        <f>TEXT(Table2[[#This Row],[Order-Date]],"mmm")</f>
        <v>Jun</v>
      </c>
      <c r="H4039">
        <v>2013</v>
      </c>
      <c r="I4039">
        <v>243226420</v>
      </c>
      <c r="J4039" s="2">
        <v>41340</v>
      </c>
      <c r="K4039" s="23">
        <f>WEEKDAY(#REF!,1)</f>
        <v>5</v>
      </c>
      <c r="L4039" s="25" t="str">
        <f>IF(#REF!&gt;=#REF!,#REF!-#REF!,"")</f>
        <v/>
      </c>
      <c r="M4039" s="4">
        <v>4958</v>
      </c>
      <c r="N4039" s="5">
        <v>47.45</v>
      </c>
      <c r="O4039" s="5">
        <v>31.79</v>
      </c>
      <c r="P4039" s="5">
        <v>15.66</v>
      </c>
      <c r="Q4039" s="5">
        <f>#REF!*#REF!</f>
        <v>157614.82</v>
      </c>
      <c r="R4039" s="5">
        <v>77642.28</v>
      </c>
      <c r="S4039" s="5">
        <f>#REF!-#REF!</f>
        <v>-79972.539999999994</v>
      </c>
      <c r="T4039" s="36">
        <f t="shared" si="63"/>
        <v>-0.50739226171752105</v>
      </c>
    </row>
    <row r="4040" spans="1:20" x14ac:dyDescent="0.2">
      <c r="A4040" s="25" t="s">
        <v>46</v>
      </c>
      <c r="B4040" s="25" t="s">
        <v>227</v>
      </c>
      <c r="C4040" s="25" t="s">
        <v>85</v>
      </c>
      <c r="D4040" s="25" t="s">
        <v>27</v>
      </c>
      <c r="E4040" s="25" t="s">
        <v>1915</v>
      </c>
      <c r="F4040" s="2">
        <v>41449</v>
      </c>
      <c r="G4040" s="23" t="str">
        <f>TEXT(Table2[[#This Row],[Order-Date]],"mmm")</f>
        <v>Jun</v>
      </c>
      <c r="H4040">
        <v>2013</v>
      </c>
      <c r="I4040">
        <v>892319715</v>
      </c>
      <c r="J4040" s="2">
        <v>41472</v>
      </c>
      <c r="K4040" s="23">
        <f>WEEKDAY(#REF!,1)</f>
        <v>4</v>
      </c>
      <c r="L4040" s="25">
        <f>IF(#REF!&gt;=#REF!,#REF!-#REF!,"")</f>
        <v>23</v>
      </c>
      <c r="M4040" s="4">
        <v>6088</v>
      </c>
      <c r="N4040" s="5">
        <v>668.27</v>
      </c>
      <c r="O4040" s="5">
        <v>502.54</v>
      </c>
      <c r="P4040" s="5">
        <v>165.73</v>
      </c>
      <c r="Q4040" s="5">
        <f>#REF!*#REF!</f>
        <v>3059463.52</v>
      </c>
      <c r="R4040" s="5">
        <v>1008964.24</v>
      </c>
      <c r="S4040" s="5">
        <f>#REF!-#REF!</f>
        <v>-2050499.28</v>
      </c>
      <c r="T4040" s="36">
        <f t="shared" si="63"/>
        <v>-0.67021530624427905</v>
      </c>
    </row>
    <row r="4041" spans="1:20" x14ac:dyDescent="0.2">
      <c r="A4041" s="25" t="s">
        <v>37</v>
      </c>
      <c r="B4041" s="25" t="s">
        <v>102</v>
      </c>
      <c r="C4041" s="25" t="s">
        <v>22</v>
      </c>
      <c r="D4041" s="25" t="s">
        <v>23</v>
      </c>
      <c r="E4041" s="25" t="s">
        <v>1917</v>
      </c>
      <c r="F4041" s="2">
        <v>42507</v>
      </c>
      <c r="G4041" s="23" t="str">
        <f>TEXT(Table2[[#This Row],[Order-Date]],"mmm")</f>
        <v>May</v>
      </c>
      <c r="H4041">
        <v>2016</v>
      </c>
      <c r="I4041">
        <v>754750716</v>
      </c>
      <c r="J4041" s="2">
        <v>42588</v>
      </c>
      <c r="K4041" s="23">
        <f>WEEKDAY(#REF!,1)</f>
        <v>7</v>
      </c>
      <c r="L4041" s="25">
        <f>IF(#REF!&gt;=#REF!,#REF!-#REF!,"")</f>
        <v>81</v>
      </c>
      <c r="M4041" s="4">
        <v>6364</v>
      </c>
      <c r="N4041" s="5">
        <v>255.28</v>
      </c>
      <c r="O4041" s="5">
        <v>159.41999999999999</v>
      </c>
      <c r="P4041" s="5">
        <v>95.86</v>
      </c>
      <c r="Q4041" s="5">
        <f>#REF!*#REF!</f>
        <v>1014548.88</v>
      </c>
      <c r="R4041" s="5">
        <v>610053.04</v>
      </c>
      <c r="S4041" s="5">
        <f>#REF!-#REF!</f>
        <v>-404495.84</v>
      </c>
      <c r="T4041" s="36">
        <f t="shared" si="63"/>
        <v>-0.39869527035503699</v>
      </c>
    </row>
    <row r="4042" spans="1:20" x14ac:dyDescent="0.2">
      <c r="A4042" s="25" t="s">
        <v>46</v>
      </c>
      <c r="B4042" s="25" t="s">
        <v>103</v>
      </c>
      <c r="C4042" s="25" t="s">
        <v>51</v>
      </c>
      <c r="D4042" s="25" t="s">
        <v>23</v>
      </c>
      <c r="E4042" s="25" t="s">
        <v>1918</v>
      </c>
      <c r="F4042" s="2">
        <v>41176</v>
      </c>
      <c r="G4042" s="23" t="str">
        <f>TEXT(Table2[[#This Row],[Order-Date]],"mmm")</f>
        <v>Sep</v>
      </c>
      <c r="H4042">
        <v>2012</v>
      </c>
      <c r="I4042">
        <v>938380753</v>
      </c>
      <c r="J4042" s="2">
        <v>41178</v>
      </c>
      <c r="K4042" s="23">
        <f>WEEKDAY(#REF!,1)</f>
        <v>4</v>
      </c>
      <c r="L4042" s="25">
        <f>IF(#REF!&gt;=#REF!,#REF!-#REF!,"")</f>
        <v>2</v>
      </c>
      <c r="M4042" s="4">
        <v>6573</v>
      </c>
      <c r="N4042" s="5">
        <v>437.2</v>
      </c>
      <c r="O4042" s="5">
        <v>263.33</v>
      </c>
      <c r="P4042" s="5">
        <v>173.87</v>
      </c>
      <c r="Q4042" s="5">
        <f>#REF!*#REF!</f>
        <v>1730868.09</v>
      </c>
      <c r="R4042" s="5">
        <v>1142847.51</v>
      </c>
      <c r="S4042" s="5">
        <f>#REF!-#REF!</f>
        <v>-588020.57999999996</v>
      </c>
      <c r="T4042" s="36">
        <f t="shared" si="63"/>
        <v>-0.33972581931416901</v>
      </c>
    </row>
    <row r="4043" spans="1:20" x14ac:dyDescent="0.2">
      <c r="A4043" s="25" t="s">
        <v>20</v>
      </c>
      <c r="B4043" s="25" t="s">
        <v>53</v>
      </c>
      <c r="C4043" s="25" t="s">
        <v>77</v>
      </c>
      <c r="D4043" s="25" t="s">
        <v>23</v>
      </c>
      <c r="E4043" s="25" t="s">
        <v>1915</v>
      </c>
      <c r="F4043" s="2">
        <v>41319</v>
      </c>
      <c r="G4043" s="23" t="str">
        <f>TEXT(Table2[[#This Row],[Order-Date]],"mmm")</f>
        <v>Feb</v>
      </c>
      <c r="H4043">
        <v>2013</v>
      </c>
      <c r="I4043">
        <v>821383655</v>
      </c>
      <c r="J4043" s="2">
        <v>41362</v>
      </c>
      <c r="K4043" s="23">
        <f>WEEKDAY(#REF!,1)</f>
        <v>6</v>
      </c>
      <c r="L4043" s="25">
        <f>IF(#REF!&gt;=#REF!,#REF!-#REF!,"")</f>
        <v>43</v>
      </c>
      <c r="M4043" s="4">
        <v>4531</v>
      </c>
      <c r="N4043" s="5">
        <v>154.06</v>
      </c>
      <c r="O4043" s="5">
        <v>90.93</v>
      </c>
      <c r="P4043" s="5">
        <v>63.13</v>
      </c>
      <c r="Q4043" s="5">
        <f>#REF!*#REF!</f>
        <v>412003.83</v>
      </c>
      <c r="R4043" s="5">
        <v>286042.03000000003</v>
      </c>
      <c r="S4043" s="5">
        <f>#REF!-#REF!</f>
        <v>-125961.8</v>
      </c>
      <c r="T4043" s="36">
        <f t="shared" si="63"/>
        <v>-0.30572968217309998</v>
      </c>
    </row>
    <row r="4044" spans="1:20" x14ac:dyDescent="0.2">
      <c r="A4044" s="25" t="s">
        <v>32</v>
      </c>
      <c r="B4044" s="25" t="s">
        <v>82</v>
      </c>
      <c r="C4044" s="25" t="s">
        <v>49</v>
      </c>
      <c r="D4044" s="25" t="s">
        <v>23</v>
      </c>
      <c r="E4044" s="25" t="s">
        <v>1915</v>
      </c>
      <c r="F4044" s="2">
        <v>41659</v>
      </c>
      <c r="G4044" s="23" t="str">
        <f>TEXT(Table2[[#This Row],[Order-Date]],"mmm")</f>
        <v>Jan</v>
      </c>
      <c r="H4044">
        <v>2014</v>
      </c>
      <c r="I4044">
        <v>302245748</v>
      </c>
      <c r="J4044" s="2">
        <v>41695</v>
      </c>
      <c r="K4044" s="23">
        <f>WEEKDAY(#REF!,1)</f>
        <v>3</v>
      </c>
      <c r="L4044" s="25">
        <f>IF(#REF!&gt;=#REF!,#REF!-#REF!,"")</f>
        <v>36</v>
      </c>
      <c r="M4044" s="4">
        <v>88</v>
      </c>
      <c r="N4044" s="5">
        <v>651.21</v>
      </c>
      <c r="O4044" s="5">
        <v>524.96</v>
      </c>
      <c r="P4044" s="5">
        <v>126.25</v>
      </c>
      <c r="Q4044" s="5">
        <f>#REF!*#REF!</f>
        <v>46196.480000000003</v>
      </c>
      <c r="R4044" s="5">
        <v>11110</v>
      </c>
      <c r="S4044" s="5">
        <f>#REF!-#REF!</f>
        <v>-35086.480000000003</v>
      </c>
      <c r="T4044" s="36">
        <f t="shared" si="63"/>
        <v>-0.75950548613227697</v>
      </c>
    </row>
    <row r="4045" spans="1:20" x14ac:dyDescent="0.2">
      <c r="A4045" s="25" t="s">
        <v>29</v>
      </c>
      <c r="B4045" s="25" t="s">
        <v>124</v>
      </c>
      <c r="C4045" s="25" t="s">
        <v>42</v>
      </c>
      <c r="D4045" s="25" t="s">
        <v>23</v>
      </c>
      <c r="E4045" s="25" t="s">
        <v>1915</v>
      </c>
      <c r="F4045" s="2">
        <v>42687</v>
      </c>
      <c r="G4045" s="23" t="str">
        <f>TEXT(Table2[[#This Row],[Order-Date]],"mmm")</f>
        <v>Nov</v>
      </c>
      <c r="H4045">
        <v>2016</v>
      </c>
      <c r="I4045">
        <v>249765861</v>
      </c>
      <c r="J4045" s="2">
        <v>42698</v>
      </c>
      <c r="K4045" s="23">
        <f>WEEKDAY(#REF!,1)</f>
        <v>5</v>
      </c>
      <c r="L4045" s="25">
        <f>IF(#REF!&gt;=#REF!,#REF!-#REF!,"")</f>
        <v>11</v>
      </c>
      <c r="M4045" s="4">
        <v>123</v>
      </c>
      <c r="N4045" s="5">
        <v>109.28</v>
      </c>
      <c r="O4045" s="5">
        <v>35.840000000000003</v>
      </c>
      <c r="P4045" s="5">
        <v>73.44</v>
      </c>
      <c r="Q4045" s="5">
        <f>#REF!*#REF!</f>
        <v>4408.32</v>
      </c>
      <c r="R4045" s="5">
        <v>9033.1200000000008</v>
      </c>
      <c r="S4045" s="5">
        <f>#REF!-#REF!</f>
        <v>4624.8</v>
      </c>
      <c r="T4045" s="36">
        <f t="shared" si="63"/>
        <v>1.0491071428571399</v>
      </c>
    </row>
    <row r="4046" spans="1:20" x14ac:dyDescent="0.2">
      <c r="A4046" s="25" t="s">
        <v>29</v>
      </c>
      <c r="B4046" s="25" t="s">
        <v>223</v>
      </c>
      <c r="C4046" s="25" t="s">
        <v>31</v>
      </c>
      <c r="D4046" s="25" t="s">
        <v>23</v>
      </c>
      <c r="E4046" s="25" t="s">
        <v>1917</v>
      </c>
      <c r="F4046" s="2">
        <v>42521</v>
      </c>
      <c r="G4046" s="23" t="str">
        <f>TEXT(Table2[[#This Row],[Order-Date]],"mmm")</f>
        <v>May</v>
      </c>
      <c r="H4046">
        <v>2016</v>
      </c>
      <c r="I4046">
        <v>253055322</v>
      </c>
      <c r="J4046" s="2">
        <v>42710</v>
      </c>
      <c r="K4046" s="23">
        <f>WEEKDAY(#REF!,1)</f>
        <v>3</v>
      </c>
      <c r="L4046" s="25">
        <f>IF(#REF!&gt;=#REF!,#REF!-#REF!,"")</f>
        <v>189</v>
      </c>
      <c r="M4046" s="4">
        <v>3548</v>
      </c>
      <c r="N4046" s="5">
        <v>47.45</v>
      </c>
      <c r="O4046" s="5">
        <v>31.79</v>
      </c>
      <c r="P4046" s="5">
        <v>15.66</v>
      </c>
      <c r="Q4046" s="5">
        <f>#REF!*#REF!</f>
        <v>112790.92</v>
      </c>
      <c r="R4046" s="5">
        <v>55561.68</v>
      </c>
      <c r="S4046" s="5">
        <f>#REF!-#REF!</f>
        <v>-57229.24</v>
      </c>
      <c r="T4046" s="36">
        <f t="shared" si="63"/>
        <v>-0.50739226171752105</v>
      </c>
    </row>
    <row r="4047" spans="1:20" x14ac:dyDescent="0.2">
      <c r="A4047" s="25" t="s">
        <v>46</v>
      </c>
      <c r="B4047" s="25" t="s">
        <v>176</v>
      </c>
      <c r="C4047" s="25" t="s">
        <v>34</v>
      </c>
      <c r="D4047" s="25" t="s">
        <v>23</v>
      </c>
      <c r="E4047" s="25" t="s">
        <v>1917</v>
      </c>
      <c r="F4047" s="2">
        <v>41047</v>
      </c>
      <c r="G4047" s="23" t="str">
        <f>TEXT(Table2[[#This Row],[Order-Date]],"mmm")</f>
        <v>May</v>
      </c>
      <c r="H4047">
        <v>2012</v>
      </c>
      <c r="I4047">
        <v>871537959</v>
      </c>
      <c r="J4047" s="2">
        <v>41127</v>
      </c>
      <c r="K4047" s="23">
        <f>WEEKDAY(#REF!,1)</f>
        <v>2</v>
      </c>
      <c r="L4047" s="25">
        <f>IF(#REF!&gt;=#REF!,#REF!-#REF!,"")</f>
        <v>80</v>
      </c>
      <c r="M4047" s="4">
        <v>6304</v>
      </c>
      <c r="N4047" s="5">
        <v>205.7</v>
      </c>
      <c r="O4047" s="5">
        <v>117.11</v>
      </c>
      <c r="P4047" s="5">
        <v>88.59</v>
      </c>
      <c r="Q4047" s="5">
        <f>#REF!*#REF!</f>
        <v>738261.44</v>
      </c>
      <c r="R4047" s="5">
        <v>558471.36</v>
      </c>
      <c r="S4047" s="5">
        <f>#REF!-#REF!</f>
        <v>-179790.07999999999</v>
      </c>
      <c r="T4047" s="36">
        <f t="shared" si="63"/>
        <v>-0.24353172231235601</v>
      </c>
    </row>
    <row r="4048" spans="1:20" x14ac:dyDescent="0.2">
      <c r="A4048" s="25" t="s">
        <v>32</v>
      </c>
      <c r="B4048" s="25" t="s">
        <v>200</v>
      </c>
      <c r="C4048" s="25" t="s">
        <v>42</v>
      </c>
      <c r="D4048" s="25" t="s">
        <v>23</v>
      </c>
      <c r="E4048" s="25" t="s">
        <v>1917</v>
      </c>
      <c r="F4048" s="2">
        <v>41335</v>
      </c>
      <c r="G4048" s="23" t="str">
        <f>TEXT(Table2[[#This Row],[Order-Date]],"mmm")</f>
        <v>Mar</v>
      </c>
      <c r="H4048">
        <v>2013</v>
      </c>
      <c r="I4048">
        <v>484950101</v>
      </c>
      <c r="J4048" s="2">
        <v>41458</v>
      </c>
      <c r="K4048" s="23">
        <f>WEEKDAY(#REF!,1)</f>
        <v>4</v>
      </c>
      <c r="L4048" s="25">
        <f>IF(#REF!&gt;=#REF!,#REF!-#REF!,"")</f>
        <v>123</v>
      </c>
      <c r="M4048" s="4">
        <v>6366</v>
      </c>
      <c r="N4048" s="5">
        <v>109.28</v>
      </c>
      <c r="O4048" s="5">
        <v>35.840000000000003</v>
      </c>
      <c r="P4048" s="5">
        <v>73.44</v>
      </c>
      <c r="Q4048" s="5">
        <f>#REF!*#REF!</f>
        <v>228157.44</v>
      </c>
      <c r="R4048" s="5">
        <v>467519.04</v>
      </c>
      <c r="S4048" s="5">
        <f>#REF!-#REF!</f>
        <v>239361.6</v>
      </c>
      <c r="T4048" s="36">
        <f t="shared" si="63"/>
        <v>1.0491071428571399</v>
      </c>
    </row>
    <row r="4049" spans="1:20" x14ac:dyDescent="0.2">
      <c r="A4049" s="25" t="s">
        <v>29</v>
      </c>
      <c r="B4049" s="25" t="s">
        <v>69</v>
      </c>
      <c r="C4049" s="25" t="s">
        <v>31</v>
      </c>
      <c r="D4049" s="25" t="s">
        <v>27</v>
      </c>
      <c r="E4049" s="25" t="s">
        <v>1918</v>
      </c>
      <c r="F4049" s="2">
        <v>42529</v>
      </c>
      <c r="G4049" s="23" t="str">
        <f>TEXT(Table2[[#This Row],[Order-Date]],"mmm")</f>
        <v>Jun</v>
      </c>
      <c r="H4049">
        <v>2016</v>
      </c>
      <c r="I4049">
        <v>243340575</v>
      </c>
      <c r="J4049" s="2">
        <v>42469</v>
      </c>
      <c r="K4049" s="23">
        <f>WEEKDAY(#REF!,1)</f>
        <v>7</v>
      </c>
      <c r="L4049" s="25" t="str">
        <f>IF(#REF!&gt;=#REF!,#REF!-#REF!,"")</f>
        <v/>
      </c>
      <c r="M4049" s="4">
        <v>8739</v>
      </c>
      <c r="N4049" s="5">
        <v>47.45</v>
      </c>
      <c r="O4049" s="5">
        <v>31.79</v>
      </c>
      <c r="P4049" s="5">
        <v>15.66</v>
      </c>
      <c r="Q4049" s="5">
        <f>#REF!*#REF!</f>
        <v>277812.81</v>
      </c>
      <c r="R4049" s="5">
        <v>136852.74</v>
      </c>
      <c r="S4049" s="5">
        <f>#REF!-#REF!</f>
        <v>-140960.07</v>
      </c>
      <c r="T4049" s="36">
        <f t="shared" si="63"/>
        <v>-0.50739226171752105</v>
      </c>
    </row>
    <row r="4050" spans="1:20" x14ac:dyDescent="0.2">
      <c r="A4050" s="25" t="s">
        <v>40</v>
      </c>
      <c r="B4050" s="25" t="s">
        <v>72</v>
      </c>
      <c r="C4050" s="25" t="s">
        <v>26</v>
      </c>
      <c r="D4050" s="25" t="s">
        <v>23</v>
      </c>
      <c r="E4050" s="25" t="s">
        <v>1917</v>
      </c>
      <c r="F4050" s="2">
        <v>41676</v>
      </c>
      <c r="G4050" s="23" t="str">
        <f>TEXT(Table2[[#This Row],[Order-Date]],"mmm")</f>
        <v>Feb</v>
      </c>
      <c r="H4050">
        <v>2014</v>
      </c>
      <c r="I4050">
        <v>917070710</v>
      </c>
      <c r="J4050" s="2">
        <v>41949</v>
      </c>
      <c r="K4050" s="23">
        <f>WEEKDAY(#REF!,1)</f>
        <v>5</v>
      </c>
      <c r="L4050" s="25">
        <f>IF(#REF!&gt;=#REF!,#REF!-#REF!,"")</f>
        <v>273</v>
      </c>
      <c r="M4050" s="4">
        <v>457</v>
      </c>
      <c r="N4050" s="5">
        <v>152.58000000000001</v>
      </c>
      <c r="O4050" s="5">
        <v>97.44</v>
      </c>
      <c r="P4050" s="5">
        <v>55.14</v>
      </c>
      <c r="Q4050" s="5">
        <f>#REF!*#REF!</f>
        <v>44530.080000000002</v>
      </c>
      <c r="R4050" s="5">
        <v>25198.98</v>
      </c>
      <c r="S4050" s="5">
        <f>#REF!-#REF!</f>
        <v>-19331.099999999999</v>
      </c>
      <c r="T4050" s="36">
        <f t="shared" si="63"/>
        <v>-0.43411330049261099</v>
      </c>
    </row>
    <row r="4051" spans="1:20" x14ac:dyDescent="0.2">
      <c r="A4051" s="25" t="s">
        <v>32</v>
      </c>
      <c r="B4051" s="25" t="s">
        <v>210</v>
      </c>
      <c r="C4051" s="25" t="s">
        <v>49</v>
      </c>
      <c r="D4051" s="25" t="s">
        <v>23</v>
      </c>
      <c r="E4051" s="25" t="s">
        <v>1915</v>
      </c>
      <c r="F4051" s="2">
        <v>40305</v>
      </c>
      <c r="G4051" s="23" t="str">
        <f>TEXT(Table2[[#This Row],[Order-Date]],"mmm")</f>
        <v>May</v>
      </c>
      <c r="H4051">
        <v>2010</v>
      </c>
      <c r="I4051">
        <v>646814334</v>
      </c>
      <c r="J4051" s="2">
        <v>40489</v>
      </c>
      <c r="K4051" s="23">
        <f>WEEKDAY(#REF!,1)</f>
        <v>1</v>
      </c>
      <c r="L4051" s="25">
        <f>IF(#REF!&gt;=#REF!,#REF!-#REF!,"")</f>
        <v>184</v>
      </c>
      <c r="M4051" s="4">
        <v>5590</v>
      </c>
      <c r="N4051" s="5">
        <v>651.21</v>
      </c>
      <c r="O4051" s="5">
        <v>524.96</v>
      </c>
      <c r="P4051" s="5">
        <v>126.25</v>
      </c>
      <c r="Q4051" s="5">
        <f>#REF!*#REF!</f>
        <v>2934526.4</v>
      </c>
      <c r="R4051" s="5">
        <v>705737.5</v>
      </c>
      <c r="S4051" s="5">
        <f>#REF!-#REF!</f>
        <v>-2228788.9</v>
      </c>
      <c r="T4051" s="36">
        <f t="shared" si="63"/>
        <v>-0.75950548613227697</v>
      </c>
    </row>
    <row r="4052" spans="1:20" x14ac:dyDescent="0.2">
      <c r="A4052" s="25" t="s">
        <v>40</v>
      </c>
      <c r="B4052" s="25" t="s">
        <v>218</v>
      </c>
      <c r="C4052" s="25" t="s">
        <v>26</v>
      </c>
      <c r="D4052" s="25" t="s">
        <v>23</v>
      </c>
      <c r="E4052" s="25" t="s">
        <v>1918</v>
      </c>
      <c r="F4052" s="2">
        <v>42902</v>
      </c>
      <c r="G4052" s="23" t="str">
        <f>TEXT(Table2[[#This Row],[Order-Date]],"mmm")</f>
        <v>Jun</v>
      </c>
      <c r="H4052">
        <v>2017</v>
      </c>
      <c r="I4052">
        <v>793557775</v>
      </c>
      <c r="J4052" s="2">
        <v>42893</v>
      </c>
      <c r="K4052" s="23">
        <f>WEEKDAY(#REF!,1)</f>
        <v>4</v>
      </c>
      <c r="L4052" s="25" t="str">
        <f>IF(#REF!&gt;=#REF!,#REF!-#REF!,"")</f>
        <v/>
      </c>
      <c r="M4052" s="4">
        <v>235</v>
      </c>
      <c r="N4052" s="5">
        <v>152.58000000000001</v>
      </c>
      <c r="O4052" s="5">
        <v>97.44</v>
      </c>
      <c r="P4052" s="5">
        <v>55.14</v>
      </c>
      <c r="Q4052" s="5">
        <f>#REF!*#REF!</f>
        <v>22898.400000000001</v>
      </c>
      <c r="R4052" s="5">
        <v>12957.9</v>
      </c>
      <c r="S4052" s="5">
        <f>#REF!-#REF!</f>
        <v>-9940.4999999999909</v>
      </c>
      <c r="T4052" s="36">
        <f t="shared" si="63"/>
        <v>-0.43411330049260999</v>
      </c>
    </row>
    <row r="4053" spans="1:20" x14ac:dyDescent="0.2">
      <c r="A4053" s="25" t="s">
        <v>29</v>
      </c>
      <c r="B4053" s="25" t="s">
        <v>30</v>
      </c>
      <c r="C4053" s="25" t="s">
        <v>85</v>
      </c>
      <c r="D4053" s="25" t="s">
        <v>27</v>
      </c>
      <c r="E4053" s="25" t="s">
        <v>1917</v>
      </c>
      <c r="F4053" s="2">
        <v>41801</v>
      </c>
      <c r="G4053" s="23" t="str">
        <f>TEXT(Table2[[#This Row],[Order-Date]],"mmm")</f>
        <v>Jun</v>
      </c>
      <c r="H4053">
        <v>2014</v>
      </c>
      <c r="I4053">
        <v>988599860</v>
      </c>
      <c r="J4053" s="2">
        <v>41955</v>
      </c>
      <c r="K4053" s="23">
        <f>WEEKDAY(#REF!,1)</f>
        <v>4</v>
      </c>
      <c r="L4053" s="25">
        <f>IF(#REF!&gt;=#REF!,#REF!-#REF!,"")</f>
        <v>154</v>
      </c>
      <c r="M4053" s="4">
        <v>7522</v>
      </c>
      <c r="N4053" s="5">
        <v>668.27</v>
      </c>
      <c r="O4053" s="5">
        <v>502.54</v>
      </c>
      <c r="P4053" s="5">
        <v>165.73</v>
      </c>
      <c r="Q4053" s="5">
        <f>#REF!*#REF!</f>
        <v>3780105.88</v>
      </c>
      <c r="R4053" s="5">
        <v>1246621.06</v>
      </c>
      <c r="S4053" s="5">
        <f>#REF!-#REF!</f>
        <v>-2533484.8199999998</v>
      </c>
      <c r="T4053" s="36">
        <f t="shared" si="63"/>
        <v>-0.67021530624427905</v>
      </c>
    </row>
    <row r="4054" spans="1:20" x14ac:dyDescent="0.2">
      <c r="A4054" s="25" t="s">
        <v>46</v>
      </c>
      <c r="B4054" s="25" t="s">
        <v>171</v>
      </c>
      <c r="C4054" s="25" t="s">
        <v>34</v>
      </c>
      <c r="D4054" s="25" t="s">
        <v>23</v>
      </c>
      <c r="E4054" s="25" t="s">
        <v>1917</v>
      </c>
      <c r="F4054" s="2">
        <v>41555</v>
      </c>
      <c r="G4054" s="23" t="str">
        <f>TEXT(Table2[[#This Row],[Order-Date]],"mmm")</f>
        <v>Oct</v>
      </c>
      <c r="H4054">
        <v>2013</v>
      </c>
      <c r="I4054">
        <v>483551919</v>
      </c>
      <c r="J4054" s="2">
        <v>41586</v>
      </c>
      <c r="K4054" s="23">
        <f>WEEKDAY(#REF!,1)</f>
        <v>6</v>
      </c>
      <c r="L4054" s="25">
        <f>IF(#REF!&gt;=#REF!,#REF!-#REF!,"")</f>
        <v>31</v>
      </c>
      <c r="M4054" s="4">
        <v>2613</v>
      </c>
      <c r="N4054" s="5">
        <v>205.7</v>
      </c>
      <c r="O4054" s="5">
        <v>117.11</v>
      </c>
      <c r="P4054" s="5">
        <v>88.59</v>
      </c>
      <c r="Q4054" s="5">
        <f>#REF!*#REF!</f>
        <v>306008.43</v>
      </c>
      <c r="R4054" s="5">
        <v>231485.67</v>
      </c>
      <c r="S4054" s="5">
        <f>#REF!-#REF!</f>
        <v>-74522.759999999995</v>
      </c>
      <c r="T4054" s="36">
        <f t="shared" si="63"/>
        <v>-0.24353172231235601</v>
      </c>
    </row>
    <row r="4055" spans="1:20" x14ac:dyDescent="0.2">
      <c r="A4055" s="25" t="s">
        <v>32</v>
      </c>
      <c r="B4055" s="25" t="s">
        <v>128</v>
      </c>
      <c r="C4055" s="25" t="s">
        <v>56</v>
      </c>
      <c r="D4055" s="25" t="s">
        <v>23</v>
      </c>
      <c r="E4055" s="25" t="s">
        <v>1917</v>
      </c>
      <c r="F4055" s="2">
        <v>41778</v>
      </c>
      <c r="G4055" s="23" t="str">
        <f>TEXT(Table2[[#This Row],[Order-Date]],"mmm")</f>
        <v>May</v>
      </c>
      <c r="H4055">
        <v>2014</v>
      </c>
      <c r="I4055">
        <v>400337779</v>
      </c>
      <c r="J4055" s="2">
        <v>41786</v>
      </c>
      <c r="K4055" s="23">
        <f>WEEKDAY(#REF!,1)</f>
        <v>3</v>
      </c>
      <c r="L4055" s="25">
        <f>IF(#REF!&gt;=#REF!,#REF!-#REF!,"")</f>
        <v>8</v>
      </c>
      <c r="M4055" s="4">
        <v>7700</v>
      </c>
      <c r="N4055" s="5">
        <v>421.89</v>
      </c>
      <c r="O4055" s="5">
        <v>364.69</v>
      </c>
      <c r="P4055" s="5">
        <v>57.2</v>
      </c>
      <c r="Q4055" s="5">
        <f>#REF!*#REF!</f>
        <v>2808113</v>
      </c>
      <c r="R4055" s="5">
        <v>440440</v>
      </c>
      <c r="S4055" s="5">
        <f>#REF!-#REF!</f>
        <v>-2367673</v>
      </c>
      <c r="T4055" s="36">
        <f t="shared" si="63"/>
        <v>-0.84315445995228799</v>
      </c>
    </row>
    <row r="4056" spans="1:20" x14ac:dyDescent="0.2">
      <c r="A4056" s="25" t="s">
        <v>29</v>
      </c>
      <c r="B4056" s="25" t="s">
        <v>130</v>
      </c>
      <c r="C4056" s="25" t="s">
        <v>26</v>
      </c>
      <c r="D4056" s="25" t="s">
        <v>23</v>
      </c>
      <c r="E4056" s="25" t="s">
        <v>1915</v>
      </c>
      <c r="F4056" s="2">
        <v>40651</v>
      </c>
      <c r="G4056" s="23" t="str">
        <f>TEXT(Table2[[#This Row],[Order-Date]],"mmm")</f>
        <v>Apr</v>
      </c>
      <c r="H4056">
        <v>2011</v>
      </c>
      <c r="I4056">
        <v>581193768</v>
      </c>
      <c r="J4056" s="2">
        <v>40657</v>
      </c>
      <c r="K4056" s="23">
        <f>WEEKDAY(#REF!,1)</f>
        <v>1</v>
      </c>
      <c r="L4056" s="25">
        <f>IF(#REF!&gt;=#REF!,#REF!-#REF!,"")</f>
        <v>6</v>
      </c>
      <c r="M4056" s="4">
        <v>7006</v>
      </c>
      <c r="N4056" s="5">
        <v>152.58000000000001</v>
      </c>
      <c r="O4056" s="5">
        <v>97.44</v>
      </c>
      <c r="P4056" s="5">
        <v>55.14</v>
      </c>
      <c r="Q4056" s="5">
        <f>#REF!*#REF!</f>
        <v>682664.64</v>
      </c>
      <c r="R4056" s="5">
        <v>386310.84</v>
      </c>
      <c r="S4056" s="5">
        <f>#REF!-#REF!</f>
        <v>-296353.8</v>
      </c>
      <c r="T4056" s="36">
        <f t="shared" si="63"/>
        <v>-0.43411330049261099</v>
      </c>
    </row>
    <row r="4057" spans="1:20" x14ac:dyDescent="0.2">
      <c r="A4057" s="25" t="s">
        <v>20</v>
      </c>
      <c r="B4057" s="25" t="s">
        <v>191</v>
      </c>
      <c r="C4057" s="25" t="s">
        <v>49</v>
      </c>
      <c r="D4057" s="25" t="s">
        <v>23</v>
      </c>
      <c r="E4057" s="25" t="s">
        <v>1916</v>
      </c>
      <c r="F4057" s="2">
        <v>40510</v>
      </c>
      <c r="G4057" s="23" t="str">
        <f>TEXT(Table2[[#This Row],[Order-Date]],"mmm")</f>
        <v>Nov</v>
      </c>
      <c r="H4057">
        <v>2010</v>
      </c>
      <c r="I4057">
        <v>938668715</v>
      </c>
      <c r="J4057" s="2">
        <v>40603</v>
      </c>
      <c r="K4057" s="23">
        <f>WEEKDAY(#REF!,1)</f>
        <v>3</v>
      </c>
      <c r="L4057" s="25">
        <f>IF(#REF!&gt;=#REF!,#REF!-#REF!,"")</f>
        <v>93</v>
      </c>
      <c r="M4057" s="4">
        <v>1787</v>
      </c>
      <c r="N4057" s="5">
        <v>651.21</v>
      </c>
      <c r="O4057" s="5">
        <v>524.96</v>
      </c>
      <c r="P4057" s="5">
        <v>126.25</v>
      </c>
      <c r="Q4057" s="5">
        <f>#REF!*#REF!</f>
        <v>938103.52</v>
      </c>
      <c r="R4057" s="5">
        <v>225608.75</v>
      </c>
      <c r="S4057" s="5">
        <f>#REF!-#REF!</f>
        <v>-712494.77</v>
      </c>
      <c r="T4057" s="36">
        <f t="shared" si="63"/>
        <v>-0.75950548613227697</v>
      </c>
    </row>
    <row r="4058" spans="1:20" x14ac:dyDescent="0.2">
      <c r="A4058" s="25" t="s">
        <v>32</v>
      </c>
      <c r="B4058" s="25" t="s">
        <v>96</v>
      </c>
      <c r="C4058" s="25" t="s">
        <v>31</v>
      </c>
      <c r="D4058" s="25" t="s">
        <v>23</v>
      </c>
      <c r="E4058" s="25" t="s">
        <v>1916</v>
      </c>
      <c r="F4058" s="2">
        <v>41521</v>
      </c>
      <c r="G4058" s="23" t="str">
        <f>TEXT(Table2[[#This Row],[Order-Date]],"mmm")</f>
        <v>Sep</v>
      </c>
      <c r="H4058">
        <v>2013</v>
      </c>
      <c r="I4058">
        <v>105623948</v>
      </c>
      <c r="J4058" s="2">
        <v>41421</v>
      </c>
      <c r="K4058" s="23">
        <f>WEEKDAY(#REF!,1)</f>
        <v>2</v>
      </c>
      <c r="L4058" s="25" t="str">
        <f>IF(#REF!&gt;=#REF!,#REF!-#REF!,"")</f>
        <v/>
      </c>
      <c r="M4058" s="4">
        <v>5328</v>
      </c>
      <c r="N4058" s="5">
        <v>47.45</v>
      </c>
      <c r="O4058" s="5">
        <v>31.79</v>
      </c>
      <c r="P4058" s="5">
        <v>15.66</v>
      </c>
      <c r="Q4058" s="5">
        <f>#REF!*#REF!</f>
        <v>169377.12</v>
      </c>
      <c r="R4058" s="5">
        <v>83436.479999999996</v>
      </c>
      <c r="S4058" s="5">
        <f>#REF!-#REF!</f>
        <v>-85940.64</v>
      </c>
      <c r="T4058" s="36">
        <f t="shared" si="63"/>
        <v>-0.50739226171752105</v>
      </c>
    </row>
    <row r="4059" spans="1:20" x14ac:dyDescent="0.2">
      <c r="A4059" s="25" t="s">
        <v>37</v>
      </c>
      <c r="B4059" s="25" t="s">
        <v>38</v>
      </c>
      <c r="C4059" s="25" t="s">
        <v>39</v>
      </c>
      <c r="D4059" s="25" t="s">
        <v>23</v>
      </c>
      <c r="E4059" s="25" t="s">
        <v>1917</v>
      </c>
      <c r="F4059" s="2">
        <v>42263</v>
      </c>
      <c r="G4059" s="23" t="str">
        <f>TEXT(Table2[[#This Row],[Order-Date]],"mmm")</f>
        <v>Sep</v>
      </c>
      <c r="H4059">
        <v>2015</v>
      </c>
      <c r="I4059">
        <v>385233294</v>
      </c>
      <c r="J4059" s="2">
        <v>42298</v>
      </c>
      <c r="K4059" s="23">
        <f>WEEKDAY(#REF!,1)</f>
        <v>4</v>
      </c>
      <c r="L4059" s="25">
        <f>IF(#REF!&gt;=#REF!,#REF!-#REF!,"")</f>
        <v>35</v>
      </c>
      <c r="M4059" s="4">
        <v>7947</v>
      </c>
      <c r="N4059" s="5">
        <v>81.73</v>
      </c>
      <c r="O4059" s="5">
        <v>56.67</v>
      </c>
      <c r="P4059" s="5">
        <v>25.06</v>
      </c>
      <c r="Q4059" s="5">
        <f>#REF!*#REF!</f>
        <v>450356.49</v>
      </c>
      <c r="R4059" s="5">
        <v>199151.82</v>
      </c>
      <c r="S4059" s="5">
        <f>#REF!-#REF!</f>
        <v>-251204.67</v>
      </c>
      <c r="T4059" s="36">
        <f t="shared" si="63"/>
        <v>-0.55779071819304704</v>
      </c>
    </row>
    <row r="4060" spans="1:20" x14ac:dyDescent="0.2">
      <c r="A4060" s="25" t="s">
        <v>29</v>
      </c>
      <c r="B4060" s="25" t="s">
        <v>112</v>
      </c>
      <c r="C4060" s="25" t="s">
        <v>34</v>
      </c>
      <c r="D4060" s="25" t="s">
        <v>27</v>
      </c>
      <c r="E4060" s="25" t="s">
        <v>1918</v>
      </c>
      <c r="F4060" s="2">
        <v>42682</v>
      </c>
      <c r="G4060" s="23" t="str">
        <f>TEXT(Table2[[#This Row],[Order-Date]],"mmm")</f>
        <v>Nov</v>
      </c>
      <c r="H4060">
        <v>2016</v>
      </c>
      <c r="I4060">
        <v>100983083</v>
      </c>
      <c r="J4060" s="2">
        <v>42682</v>
      </c>
      <c r="K4060" s="23">
        <f>WEEKDAY(#REF!,1)</f>
        <v>3</v>
      </c>
      <c r="L4060" s="25">
        <f>IF(#REF!&gt;=#REF!,#REF!-#REF!,"")</f>
        <v>0</v>
      </c>
      <c r="M4060" s="4">
        <v>1993</v>
      </c>
      <c r="N4060" s="5">
        <v>205.7</v>
      </c>
      <c r="O4060" s="5">
        <v>117.11</v>
      </c>
      <c r="P4060" s="5">
        <v>88.59</v>
      </c>
      <c r="Q4060" s="5">
        <f>#REF!*#REF!</f>
        <v>233400.23</v>
      </c>
      <c r="R4060" s="5">
        <v>176559.87</v>
      </c>
      <c r="S4060" s="5">
        <f>#REF!-#REF!</f>
        <v>-56840.36</v>
      </c>
      <c r="T4060" s="36">
        <f t="shared" si="63"/>
        <v>-0.24353172231235601</v>
      </c>
    </row>
    <row r="4061" spans="1:20" x14ac:dyDescent="0.2">
      <c r="A4061" s="25" t="s">
        <v>20</v>
      </c>
      <c r="B4061" s="25" t="s">
        <v>53</v>
      </c>
      <c r="C4061" s="25" t="s">
        <v>51</v>
      </c>
      <c r="D4061" s="25" t="s">
        <v>27</v>
      </c>
      <c r="E4061" s="25" t="s">
        <v>1916</v>
      </c>
      <c r="F4061" s="2">
        <v>40780</v>
      </c>
      <c r="G4061" s="23" t="str">
        <f>TEXT(Table2[[#This Row],[Order-Date]],"mmm")</f>
        <v>Aug</v>
      </c>
      <c r="H4061">
        <v>2011</v>
      </c>
      <c r="I4061">
        <v>346672141</v>
      </c>
      <c r="J4061" s="2">
        <v>40612</v>
      </c>
      <c r="K4061" s="23">
        <f>WEEKDAY(#REF!,1)</f>
        <v>5</v>
      </c>
      <c r="L4061" s="25" t="str">
        <f>IF(#REF!&gt;=#REF!,#REF!-#REF!,"")</f>
        <v/>
      </c>
      <c r="M4061" s="4">
        <v>6845</v>
      </c>
      <c r="N4061" s="5">
        <v>437.2</v>
      </c>
      <c r="O4061" s="5">
        <v>263.33</v>
      </c>
      <c r="P4061" s="5">
        <v>173.87</v>
      </c>
      <c r="Q4061" s="5">
        <f>#REF!*#REF!</f>
        <v>1802493.85</v>
      </c>
      <c r="R4061" s="5">
        <v>1190140.1499999999</v>
      </c>
      <c r="S4061" s="5">
        <f>#REF!-#REF!</f>
        <v>-612353.69999999995</v>
      </c>
      <c r="T4061" s="36">
        <f t="shared" si="63"/>
        <v>-0.33972581931416901</v>
      </c>
    </row>
    <row r="4062" spans="1:20" x14ac:dyDescent="0.2">
      <c r="A4062" s="25" t="s">
        <v>29</v>
      </c>
      <c r="B4062" s="25" t="s">
        <v>111</v>
      </c>
      <c r="C4062" s="25" t="s">
        <v>39</v>
      </c>
      <c r="D4062" s="25" t="s">
        <v>27</v>
      </c>
      <c r="E4062" s="25" t="s">
        <v>1916</v>
      </c>
      <c r="F4062" s="2">
        <v>41165</v>
      </c>
      <c r="G4062" s="23" t="str">
        <f>TEXT(Table2[[#This Row],[Order-Date]],"mmm")</f>
        <v>Sep</v>
      </c>
      <c r="H4062">
        <v>2012</v>
      </c>
      <c r="I4062">
        <v>936411798</v>
      </c>
      <c r="J4062" s="2">
        <v>41169</v>
      </c>
      <c r="K4062" s="23">
        <f>WEEKDAY(#REF!,1)</f>
        <v>2</v>
      </c>
      <c r="L4062" s="25">
        <f>IF(#REF!&gt;=#REF!,#REF!-#REF!,"")</f>
        <v>4</v>
      </c>
      <c r="M4062" s="4">
        <v>3915</v>
      </c>
      <c r="N4062" s="5">
        <v>81.73</v>
      </c>
      <c r="O4062" s="5">
        <v>56.67</v>
      </c>
      <c r="P4062" s="5">
        <v>25.06</v>
      </c>
      <c r="Q4062" s="5">
        <f>#REF!*#REF!</f>
        <v>221863.05</v>
      </c>
      <c r="R4062" s="5">
        <v>98109.9</v>
      </c>
      <c r="S4062" s="5">
        <f>#REF!-#REF!</f>
        <v>-123753.15</v>
      </c>
      <c r="T4062" s="36">
        <f t="shared" si="63"/>
        <v>-0.55779071819304704</v>
      </c>
    </row>
    <row r="4063" spans="1:20" x14ac:dyDescent="0.2">
      <c r="A4063" s="25" t="s">
        <v>46</v>
      </c>
      <c r="B4063" s="25" t="s">
        <v>84</v>
      </c>
      <c r="C4063" s="25" t="s">
        <v>31</v>
      </c>
      <c r="D4063" s="25" t="s">
        <v>27</v>
      </c>
      <c r="E4063" s="25" t="s">
        <v>1917</v>
      </c>
      <c r="F4063" s="2">
        <v>41561</v>
      </c>
      <c r="G4063" s="23" t="str">
        <f>TEXT(Table2[[#This Row],[Order-Date]],"mmm")</f>
        <v>Oct</v>
      </c>
      <c r="H4063">
        <v>2013</v>
      </c>
      <c r="I4063">
        <v>854625880</v>
      </c>
      <c r="J4063" s="2">
        <v>41604</v>
      </c>
      <c r="K4063" s="23">
        <f>WEEKDAY(#REF!,1)</f>
        <v>3</v>
      </c>
      <c r="L4063" s="25">
        <f>IF(#REF!&gt;=#REF!,#REF!-#REF!,"")</f>
        <v>43</v>
      </c>
      <c r="M4063" s="4">
        <v>1644</v>
      </c>
      <c r="N4063" s="5">
        <v>47.45</v>
      </c>
      <c r="O4063" s="5">
        <v>31.79</v>
      </c>
      <c r="P4063" s="5">
        <v>15.66</v>
      </c>
      <c r="Q4063" s="5">
        <f>#REF!*#REF!</f>
        <v>52262.76</v>
      </c>
      <c r="R4063" s="5">
        <v>25745.040000000001</v>
      </c>
      <c r="S4063" s="5">
        <f>#REF!-#REF!</f>
        <v>-26517.72</v>
      </c>
      <c r="T4063" s="36">
        <f t="shared" si="63"/>
        <v>-0.50739226171752105</v>
      </c>
    </row>
    <row r="4064" spans="1:20" x14ac:dyDescent="0.2">
      <c r="A4064" s="25" t="s">
        <v>46</v>
      </c>
      <c r="B4064" s="25" t="s">
        <v>119</v>
      </c>
      <c r="C4064" s="25" t="s">
        <v>85</v>
      </c>
      <c r="D4064" s="25" t="s">
        <v>23</v>
      </c>
      <c r="E4064" s="25" t="s">
        <v>1915</v>
      </c>
      <c r="F4064" s="2">
        <v>42936</v>
      </c>
      <c r="G4064" s="23" t="str">
        <f>TEXT(Table2[[#This Row],[Order-Date]],"mmm")</f>
        <v>Jul</v>
      </c>
      <c r="H4064">
        <v>2017</v>
      </c>
      <c r="I4064">
        <v>506050717</v>
      </c>
      <c r="J4064" s="2">
        <v>42946</v>
      </c>
      <c r="K4064" s="23">
        <f>WEEKDAY(#REF!,1)</f>
        <v>1</v>
      </c>
      <c r="L4064" s="25">
        <f>IF(#REF!&gt;=#REF!,#REF!-#REF!,"")</f>
        <v>10</v>
      </c>
      <c r="M4064" s="4">
        <v>508</v>
      </c>
      <c r="N4064" s="5">
        <v>668.27</v>
      </c>
      <c r="O4064" s="5">
        <v>502.54</v>
      </c>
      <c r="P4064" s="5">
        <v>165.73</v>
      </c>
      <c r="Q4064" s="5">
        <f>#REF!*#REF!</f>
        <v>255290.32</v>
      </c>
      <c r="R4064" s="5">
        <v>84190.84</v>
      </c>
      <c r="S4064" s="5">
        <f>#REF!-#REF!</f>
        <v>-171099.48</v>
      </c>
      <c r="T4064" s="36">
        <f t="shared" si="63"/>
        <v>-0.67021530624427905</v>
      </c>
    </row>
    <row r="4065" spans="1:20" x14ac:dyDescent="0.2">
      <c r="A4065" s="25" t="s">
        <v>46</v>
      </c>
      <c r="B4065" s="25" t="s">
        <v>143</v>
      </c>
      <c r="C4065" s="25" t="s">
        <v>77</v>
      </c>
      <c r="D4065" s="25" t="s">
        <v>23</v>
      </c>
      <c r="E4065" s="25" t="s">
        <v>1915</v>
      </c>
      <c r="F4065" s="2">
        <v>42587</v>
      </c>
      <c r="G4065" s="23" t="str">
        <f>TEXT(Table2[[#This Row],[Order-Date]],"mmm")</f>
        <v>Aug</v>
      </c>
      <c r="H4065">
        <v>2016</v>
      </c>
      <c r="I4065">
        <v>365735137</v>
      </c>
      <c r="J4065" s="2">
        <v>42679</v>
      </c>
      <c r="K4065" s="23">
        <f>WEEKDAY(#REF!,1)</f>
        <v>7</v>
      </c>
      <c r="L4065" s="25">
        <f>IF(#REF!&gt;=#REF!,#REF!-#REF!,"")</f>
        <v>92</v>
      </c>
      <c r="M4065" s="4">
        <v>8009</v>
      </c>
      <c r="N4065" s="5">
        <v>154.06</v>
      </c>
      <c r="O4065" s="5">
        <v>90.93</v>
      </c>
      <c r="P4065" s="5">
        <v>63.13</v>
      </c>
      <c r="Q4065" s="5">
        <f>#REF!*#REF!</f>
        <v>728258.37</v>
      </c>
      <c r="R4065" s="5">
        <v>505608.17</v>
      </c>
      <c r="S4065" s="5">
        <f>#REF!-#REF!</f>
        <v>-222650.2</v>
      </c>
      <c r="T4065" s="36">
        <f t="shared" si="63"/>
        <v>-0.30572968217309998</v>
      </c>
    </row>
    <row r="4066" spans="1:20" x14ac:dyDescent="0.2">
      <c r="A4066" s="25" t="s">
        <v>37</v>
      </c>
      <c r="B4066" s="25" t="s">
        <v>105</v>
      </c>
      <c r="C4066" s="25" t="s">
        <v>51</v>
      </c>
      <c r="D4066" s="25" t="s">
        <v>27</v>
      </c>
      <c r="E4066" s="25" t="s">
        <v>1917</v>
      </c>
      <c r="F4066" s="2">
        <v>40819</v>
      </c>
      <c r="G4066" s="23" t="str">
        <f>TEXT(Table2[[#This Row],[Order-Date]],"mmm")</f>
        <v>Oct</v>
      </c>
      <c r="H4066">
        <v>2011</v>
      </c>
      <c r="I4066">
        <v>529040467</v>
      </c>
      <c r="J4066" s="2">
        <v>40820</v>
      </c>
      <c r="K4066" s="23">
        <f>WEEKDAY(#REF!,1)</f>
        <v>3</v>
      </c>
      <c r="L4066" s="25">
        <f>IF(#REF!&gt;=#REF!,#REF!-#REF!,"")</f>
        <v>1</v>
      </c>
      <c r="M4066" s="4">
        <v>3686</v>
      </c>
      <c r="N4066" s="5">
        <v>437.2</v>
      </c>
      <c r="O4066" s="5">
        <v>263.33</v>
      </c>
      <c r="P4066" s="5">
        <v>173.87</v>
      </c>
      <c r="Q4066" s="5">
        <f>#REF!*#REF!</f>
        <v>970634.38</v>
      </c>
      <c r="R4066" s="5">
        <v>640884.81999999995</v>
      </c>
      <c r="S4066" s="5">
        <f>#REF!-#REF!</f>
        <v>-329749.56</v>
      </c>
      <c r="T4066" s="36">
        <f t="shared" si="63"/>
        <v>-0.33972581931416901</v>
      </c>
    </row>
    <row r="4067" spans="1:20" x14ac:dyDescent="0.2">
      <c r="A4067" s="25" t="s">
        <v>29</v>
      </c>
      <c r="B4067" s="25" t="s">
        <v>44</v>
      </c>
      <c r="C4067" s="25" t="s">
        <v>85</v>
      </c>
      <c r="D4067" s="25" t="s">
        <v>27</v>
      </c>
      <c r="E4067" s="25" t="s">
        <v>1915</v>
      </c>
      <c r="F4067" s="2">
        <v>42177</v>
      </c>
      <c r="G4067" s="23" t="str">
        <f>TEXT(Table2[[#This Row],[Order-Date]],"mmm")</f>
        <v>Jun</v>
      </c>
      <c r="H4067">
        <v>2015</v>
      </c>
      <c r="I4067">
        <v>261640536</v>
      </c>
      <c r="J4067" s="2">
        <v>42012</v>
      </c>
      <c r="K4067" s="23">
        <f>WEEKDAY(#REF!,1)</f>
        <v>5</v>
      </c>
      <c r="L4067" s="25" t="str">
        <f>IF(#REF!&gt;=#REF!,#REF!-#REF!,"")</f>
        <v/>
      </c>
      <c r="M4067" s="4">
        <v>4104</v>
      </c>
      <c r="N4067" s="5">
        <v>668.27</v>
      </c>
      <c r="O4067" s="5">
        <v>502.54</v>
      </c>
      <c r="P4067" s="5">
        <v>165.73</v>
      </c>
      <c r="Q4067" s="5">
        <f>#REF!*#REF!</f>
        <v>2062424.16</v>
      </c>
      <c r="R4067" s="5">
        <v>680155.92</v>
      </c>
      <c r="S4067" s="5">
        <f>#REF!-#REF!</f>
        <v>-1382268.24</v>
      </c>
      <c r="T4067" s="36">
        <f t="shared" si="63"/>
        <v>-0.67021530624427905</v>
      </c>
    </row>
    <row r="4068" spans="1:20" x14ac:dyDescent="0.2">
      <c r="A4068" s="25" t="s">
        <v>46</v>
      </c>
      <c r="B4068" s="25" t="s">
        <v>119</v>
      </c>
      <c r="C4068" s="25" t="s">
        <v>26</v>
      </c>
      <c r="D4068" s="25" t="s">
        <v>23</v>
      </c>
      <c r="E4068" s="25" t="s">
        <v>1916</v>
      </c>
      <c r="F4068" s="2">
        <v>41421</v>
      </c>
      <c r="G4068" s="23" t="str">
        <f>TEXT(Table2[[#This Row],[Order-Date]],"mmm")</f>
        <v>May</v>
      </c>
      <c r="H4068">
        <v>2013</v>
      </c>
      <c r="I4068">
        <v>249521672</v>
      </c>
      <c r="J4068" s="2">
        <v>41493</v>
      </c>
      <c r="K4068" s="23">
        <f>WEEKDAY(#REF!,1)</f>
        <v>4</v>
      </c>
      <c r="L4068" s="25">
        <f>IF(#REF!&gt;=#REF!,#REF!-#REF!,"")</f>
        <v>72</v>
      </c>
      <c r="M4068" s="4">
        <v>7863</v>
      </c>
      <c r="N4068" s="5">
        <v>152.58000000000001</v>
      </c>
      <c r="O4068" s="5">
        <v>97.44</v>
      </c>
      <c r="P4068" s="5">
        <v>55.14</v>
      </c>
      <c r="Q4068" s="5">
        <f>#REF!*#REF!</f>
        <v>766170.72</v>
      </c>
      <c r="R4068" s="5">
        <v>433565.82</v>
      </c>
      <c r="S4068" s="5">
        <f>#REF!-#REF!</f>
        <v>-332604.90000000002</v>
      </c>
      <c r="T4068" s="36">
        <f t="shared" si="63"/>
        <v>-0.43411330049261099</v>
      </c>
    </row>
    <row r="4069" spans="1:20" x14ac:dyDescent="0.2">
      <c r="A4069" s="25" t="s">
        <v>46</v>
      </c>
      <c r="B4069" s="25" t="s">
        <v>133</v>
      </c>
      <c r="C4069" s="25" t="s">
        <v>22</v>
      </c>
      <c r="D4069" s="25" t="s">
        <v>27</v>
      </c>
      <c r="E4069" s="25" t="s">
        <v>1916</v>
      </c>
      <c r="F4069" s="2">
        <v>42640</v>
      </c>
      <c r="G4069" s="23" t="str">
        <f>TEXT(Table2[[#This Row],[Order-Date]],"mmm")</f>
        <v>Sep</v>
      </c>
      <c r="H4069">
        <v>2016</v>
      </c>
      <c r="I4069">
        <v>348982703</v>
      </c>
      <c r="J4069" s="2">
        <v>42411</v>
      </c>
      <c r="K4069" s="23">
        <f>WEEKDAY(#REF!,1)</f>
        <v>5</v>
      </c>
      <c r="L4069" s="25" t="str">
        <f>IF(#REF!&gt;=#REF!,#REF!-#REF!,"")</f>
        <v/>
      </c>
      <c r="M4069" s="4">
        <v>592</v>
      </c>
      <c r="N4069" s="5">
        <v>255.28</v>
      </c>
      <c r="O4069" s="5">
        <v>159.41999999999999</v>
      </c>
      <c r="P4069" s="5">
        <v>95.86</v>
      </c>
      <c r="Q4069" s="5">
        <f>#REF!*#REF!</f>
        <v>94376.639999999999</v>
      </c>
      <c r="R4069" s="5">
        <v>56749.120000000003</v>
      </c>
      <c r="S4069" s="5">
        <f>#REF!-#REF!</f>
        <v>-37627.519999999997</v>
      </c>
      <c r="T4069" s="36">
        <f t="shared" si="63"/>
        <v>-0.39869527035503699</v>
      </c>
    </row>
    <row r="4070" spans="1:20" x14ac:dyDescent="0.2">
      <c r="A4070" s="25" t="s">
        <v>46</v>
      </c>
      <c r="B4070" s="25" t="s">
        <v>47</v>
      </c>
      <c r="C4070" s="25" t="s">
        <v>22</v>
      </c>
      <c r="D4070" s="25" t="s">
        <v>23</v>
      </c>
      <c r="E4070" s="25" t="s">
        <v>1918</v>
      </c>
      <c r="F4070" s="2">
        <v>42102</v>
      </c>
      <c r="G4070" s="23" t="str">
        <f>TEXT(Table2[[#This Row],[Order-Date]],"mmm")</f>
        <v>Apr</v>
      </c>
      <c r="H4070">
        <v>2015</v>
      </c>
      <c r="I4070">
        <v>936634957</v>
      </c>
      <c r="J4070" s="2">
        <v>42164</v>
      </c>
      <c r="K4070" s="23">
        <f>WEEKDAY(#REF!,1)</f>
        <v>3</v>
      </c>
      <c r="L4070" s="25">
        <f>IF(#REF!&gt;=#REF!,#REF!-#REF!,"")</f>
        <v>62</v>
      </c>
      <c r="M4070" s="4">
        <v>9953</v>
      </c>
      <c r="N4070" s="5">
        <v>255.28</v>
      </c>
      <c r="O4070" s="5">
        <v>159.41999999999999</v>
      </c>
      <c r="P4070" s="5">
        <v>95.86</v>
      </c>
      <c r="Q4070" s="5">
        <f>#REF!*#REF!</f>
        <v>1586707.26</v>
      </c>
      <c r="R4070" s="5">
        <v>954094.58</v>
      </c>
      <c r="S4070" s="5">
        <f>#REF!-#REF!</f>
        <v>-632612.68000000005</v>
      </c>
      <c r="T4070" s="36">
        <f t="shared" si="63"/>
        <v>-0.39869527035503699</v>
      </c>
    </row>
    <row r="4071" spans="1:20" x14ac:dyDescent="0.2">
      <c r="A4071" s="25" t="s">
        <v>32</v>
      </c>
      <c r="B4071" s="25" t="s">
        <v>149</v>
      </c>
      <c r="C4071" s="25" t="s">
        <v>34</v>
      </c>
      <c r="D4071" s="25" t="s">
        <v>27</v>
      </c>
      <c r="E4071" s="25" t="s">
        <v>1915</v>
      </c>
      <c r="F4071" s="2">
        <v>41087</v>
      </c>
      <c r="G4071" s="23" t="str">
        <f>TEXT(Table2[[#This Row],[Order-Date]],"mmm")</f>
        <v>Jun</v>
      </c>
      <c r="H4071">
        <v>2012</v>
      </c>
      <c r="I4071">
        <v>659402263</v>
      </c>
      <c r="J4071" s="2">
        <v>40916</v>
      </c>
      <c r="K4071" s="23">
        <f>WEEKDAY(#REF!,1)</f>
        <v>1</v>
      </c>
      <c r="L4071" s="25" t="str">
        <f>IF(#REF!&gt;=#REF!,#REF!-#REF!,"")</f>
        <v/>
      </c>
      <c r="M4071" s="4">
        <v>638</v>
      </c>
      <c r="N4071" s="5">
        <v>205.7</v>
      </c>
      <c r="O4071" s="5">
        <v>117.11</v>
      </c>
      <c r="P4071" s="5">
        <v>88.59</v>
      </c>
      <c r="Q4071" s="5">
        <f>#REF!*#REF!</f>
        <v>74716.179999999993</v>
      </c>
      <c r="R4071" s="5">
        <v>56520.42</v>
      </c>
      <c r="S4071" s="5">
        <f>#REF!-#REF!</f>
        <v>-18195.759999999998</v>
      </c>
      <c r="T4071" s="36">
        <f t="shared" si="63"/>
        <v>-0.24353172231235601</v>
      </c>
    </row>
    <row r="4072" spans="1:20" x14ac:dyDescent="0.2">
      <c r="A4072" s="25" t="s">
        <v>46</v>
      </c>
      <c r="B4072" s="25" t="s">
        <v>99</v>
      </c>
      <c r="C4072" s="25" t="s">
        <v>31</v>
      </c>
      <c r="D4072" s="25" t="s">
        <v>23</v>
      </c>
      <c r="E4072" s="25" t="s">
        <v>1917</v>
      </c>
      <c r="F4072" s="2">
        <v>40556</v>
      </c>
      <c r="G4072" s="23" t="str">
        <f>TEXT(Table2[[#This Row],[Order-Date]],"mmm")</f>
        <v>Jan</v>
      </c>
      <c r="H4072">
        <v>2011</v>
      </c>
      <c r="I4072">
        <v>484520947</v>
      </c>
      <c r="J4072" s="2">
        <v>40560</v>
      </c>
      <c r="K4072" s="23">
        <f>WEEKDAY(#REF!,1)</f>
        <v>2</v>
      </c>
      <c r="L4072" s="25">
        <f>IF(#REF!&gt;=#REF!,#REF!-#REF!,"")</f>
        <v>4</v>
      </c>
      <c r="M4072" s="4">
        <v>9370</v>
      </c>
      <c r="N4072" s="5">
        <v>47.45</v>
      </c>
      <c r="O4072" s="5">
        <v>31.79</v>
      </c>
      <c r="P4072" s="5">
        <v>15.66</v>
      </c>
      <c r="Q4072" s="5">
        <f>#REF!*#REF!</f>
        <v>297872.3</v>
      </c>
      <c r="R4072" s="5">
        <v>146734.20000000001</v>
      </c>
      <c r="S4072" s="5">
        <f>#REF!-#REF!</f>
        <v>-151138.1</v>
      </c>
      <c r="T4072" s="36">
        <f t="shared" si="63"/>
        <v>-0.50739226171752105</v>
      </c>
    </row>
    <row r="4073" spans="1:20" x14ac:dyDescent="0.2">
      <c r="A4073" s="25" t="s">
        <v>20</v>
      </c>
      <c r="B4073" s="25" t="s">
        <v>68</v>
      </c>
      <c r="C4073" s="25" t="s">
        <v>49</v>
      </c>
      <c r="D4073" s="25" t="s">
        <v>27</v>
      </c>
      <c r="E4073" s="25" t="s">
        <v>1916</v>
      </c>
      <c r="F4073" s="2">
        <v>41062</v>
      </c>
      <c r="G4073" s="23" t="str">
        <f>TEXT(Table2[[#This Row],[Order-Date]],"mmm")</f>
        <v>Jun</v>
      </c>
      <c r="H4073">
        <v>2012</v>
      </c>
      <c r="I4073">
        <v>549539840</v>
      </c>
      <c r="J4073" s="2">
        <v>40990</v>
      </c>
      <c r="K4073" s="23">
        <f>WEEKDAY(#REF!,1)</f>
        <v>5</v>
      </c>
      <c r="L4073" s="25" t="str">
        <f>IF(#REF!&gt;=#REF!,#REF!-#REF!,"")</f>
        <v/>
      </c>
      <c r="M4073" s="4">
        <v>9905</v>
      </c>
      <c r="N4073" s="5">
        <v>651.21</v>
      </c>
      <c r="O4073" s="5">
        <v>524.96</v>
      </c>
      <c r="P4073" s="5">
        <v>126.25</v>
      </c>
      <c r="Q4073" s="5">
        <f>#REF!*#REF!</f>
        <v>5199728.8</v>
      </c>
      <c r="R4073" s="5">
        <v>1250506.25</v>
      </c>
      <c r="S4073" s="5">
        <f>#REF!-#REF!</f>
        <v>-3949222.55</v>
      </c>
      <c r="T4073" s="36">
        <f t="shared" si="63"/>
        <v>-0.75950548613227697</v>
      </c>
    </row>
    <row r="4074" spans="1:20" x14ac:dyDescent="0.2">
      <c r="A4074" s="25" t="s">
        <v>20</v>
      </c>
      <c r="B4074" s="25" t="s">
        <v>117</v>
      </c>
      <c r="C4074" s="25" t="s">
        <v>77</v>
      </c>
      <c r="D4074" s="25" t="s">
        <v>27</v>
      </c>
      <c r="E4074" s="25" t="s">
        <v>1915</v>
      </c>
      <c r="F4074" s="2">
        <v>40199</v>
      </c>
      <c r="G4074" s="23" t="str">
        <f>TEXT(Table2[[#This Row],[Order-Date]],"mmm")</f>
        <v>Jan</v>
      </c>
      <c r="H4074">
        <v>2010</v>
      </c>
      <c r="I4074">
        <v>612320268</v>
      </c>
      <c r="J4074" s="2">
        <v>40453</v>
      </c>
      <c r="K4074" s="23">
        <f>WEEKDAY(#REF!,1)</f>
        <v>7</v>
      </c>
      <c r="L4074" s="25">
        <f>IF(#REF!&gt;=#REF!,#REF!-#REF!,"")</f>
        <v>254</v>
      </c>
      <c r="M4074" s="4">
        <v>8029</v>
      </c>
      <c r="N4074" s="5">
        <v>154.06</v>
      </c>
      <c r="O4074" s="5">
        <v>90.93</v>
      </c>
      <c r="P4074" s="5">
        <v>63.13</v>
      </c>
      <c r="Q4074" s="5">
        <f>#REF!*#REF!</f>
        <v>730076.97</v>
      </c>
      <c r="R4074" s="5">
        <v>506870.77</v>
      </c>
      <c r="S4074" s="5">
        <f>#REF!-#REF!</f>
        <v>-223206.2</v>
      </c>
      <c r="T4074" s="36">
        <f t="shared" si="63"/>
        <v>-0.30572968217309998</v>
      </c>
    </row>
    <row r="4075" spans="1:20" x14ac:dyDescent="0.2">
      <c r="A4075" s="25" t="s">
        <v>20</v>
      </c>
      <c r="B4075" s="25" t="s">
        <v>114</v>
      </c>
      <c r="C4075" s="25" t="s">
        <v>77</v>
      </c>
      <c r="D4075" s="25" t="s">
        <v>23</v>
      </c>
      <c r="E4075" s="25" t="s">
        <v>1917</v>
      </c>
      <c r="F4075" s="2">
        <v>40886</v>
      </c>
      <c r="G4075" s="23" t="str">
        <f>TEXT(Table2[[#This Row],[Order-Date]],"mmm")</f>
        <v>Dec</v>
      </c>
      <c r="H4075">
        <v>2011</v>
      </c>
      <c r="I4075">
        <v>501036059</v>
      </c>
      <c r="J4075" s="2">
        <v>40833</v>
      </c>
      <c r="K4075" s="23">
        <f>WEEKDAY(#REF!,1)</f>
        <v>2</v>
      </c>
      <c r="L4075" s="25" t="str">
        <f>IF(#REF!&gt;=#REF!,#REF!-#REF!,"")</f>
        <v/>
      </c>
      <c r="M4075" s="4">
        <v>6559</v>
      </c>
      <c r="N4075" s="5">
        <v>154.06</v>
      </c>
      <c r="O4075" s="5">
        <v>90.93</v>
      </c>
      <c r="P4075" s="5">
        <v>63.13</v>
      </c>
      <c r="Q4075" s="5">
        <f>#REF!*#REF!</f>
        <v>596409.87</v>
      </c>
      <c r="R4075" s="5">
        <v>414069.67</v>
      </c>
      <c r="S4075" s="5">
        <f>#REF!-#REF!</f>
        <v>-182340.2</v>
      </c>
      <c r="T4075" s="36">
        <f t="shared" si="63"/>
        <v>-0.30572968217309998</v>
      </c>
    </row>
    <row r="4076" spans="1:20" x14ac:dyDescent="0.2">
      <c r="A4076" s="25" t="s">
        <v>29</v>
      </c>
      <c r="B4076" s="25" t="s">
        <v>86</v>
      </c>
      <c r="C4076" s="25" t="s">
        <v>22</v>
      </c>
      <c r="D4076" s="25" t="s">
        <v>27</v>
      </c>
      <c r="E4076" s="25" t="s">
        <v>1916</v>
      </c>
      <c r="F4076" s="2">
        <v>42846</v>
      </c>
      <c r="G4076" s="23" t="str">
        <f>TEXT(Table2[[#This Row],[Order-Date]],"mmm")</f>
        <v>Apr</v>
      </c>
      <c r="H4076">
        <v>2017</v>
      </c>
      <c r="I4076">
        <v>564173543</v>
      </c>
      <c r="J4076" s="2">
        <v>42851</v>
      </c>
      <c r="K4076" s="23">
        <f>WEEKDAY(#REF!,1)</f>
        <v>4</v>
      </c>
      <c r="L4076" s="25">
        <f>IF(#REF!&gt;=#REF!,#REF!-#REF!,"")</f>
        <v>5</v>
      </c>
      <c r="M4076" s="4">
        <v>343</v>
      </c>
      <c r="N4076" s="5">
        <v>255.28</v>
      </c>
      <c r="O4076" s="5">
        <v>159.41999999999999</v>
      </c>
      <c r="P4076" s="5">
        <v>95.86</v>
      </c>
      <c r="Q4076" s="5">
        <f>#REF!*#REF!</f>
        <v>54681.06</v>
      </c>
      <c r="R4076" s="5">
        <v>32879.980000000003</v>
      </c>
      <c r="S4076" s="5">
        <f>#REF!-#REF!</f>
        <v>-21801.08</v>
      </c>
      <c r="T4076" s="36">
        <f t="shared" si="63"/>
        <v>-0.39869527035503699</v>
      </c>
    </row>
    <row r="4077" spans="1:20" x14ac:dyDescent="0.2">
      <c r="A4077" s="25" t="s">
        <v>46</v>
      </c>
      <c r="B4077" s="25" t="s">
        <v>207</v>
      </c>
      <c r="C4077" s="25" t="s">
        <v>26</v>
      </c>
      <c r="D4077" s="25" t="s">
        <v>27</v>
      </c>
      <c r="E4077" s="25" t="s">
        <v>1915</v>
      </c>
      <c r="F4077" s="2">
        <v>42687</v>
      </c>
      <c r="G4077" s="23" t="str">
        <f>TEXT(Table2[[#This Row],[Order-Date]],"mmm")</f>
        <v>Nov</v>
      </c>
      <c r="H4077">
        <v>2016</v>
      </c>
      <c r="I4077">
        <v>320531547</v>
      </c>
      <c r="J4077" s="2">
        <v>42725</v>
      </c>
      <c r="K4077" s="23">
        <f>WEEKDAY(#REF!,1)</f>
        <v>4</v>
      </c>
      <c r="L4077" s="25">
        <f>IF(#REF!&gt;=#REF!,#REF!-#REF!,"")</f>
        <v>38</v>
      </c>
      <c r="M4077" s="4">
        <v>1262</v>
      </c>
      <c r="N4077" s="5">
        <v>152.58000000000001</v>
      </c>
      <c r="O4077" s="5">
        <v>97.44</v>
      </c>
      <c r="P4077" s="5">
        <v>55.14</v>
      </c>
      <c r="Q4077" s="5">
        <f>#REF!*#REF!</f>
        <v>122969.28</v>
      </c>
      <c r="R4077" s="5">
        <v>69586.679999999993</v>
      </c>
      <c r="S4077" s="5">
        <f>#REF!-#REF!</f>
        <v>-53382.6</v>
      </c>
      <c r="T4077" s="36">
        <f t="shared" si="63"/>
        <v>-0.43411330049261099</v>
      </c>
    </row>
    <row r="4078" spans="1:20" x14ac:dyDescent="0.2">
      <c r="A4078" s="25" t="s">
        <v>32</v>
      </c>
      <c r="B4078" s="25" t="s">
        <v>186</v>
      </c>
      <c r="C4078" s="25" t="s">
        <v>65</v>
      </c>
      <c r="D4078" s="25" t="s">
        <v>23</v>
      </c>
      <c r="E4078" s="25" t="s">
        <v>1915</v>
      </c>
      <c r="F4078" s="2">
        <v>42468</v>
      </c>
      <c r="G4078" s="23" t="str">
        <f>TEXT(Table2[[#This Row],[Order-Date]],"mmm")</f>
        <v>Apr</v>
      </c>
      <c r="H4078">
        <v>2016</v>
      </c>
      <c r="I4078">
        <v>709221398</v>
      </c>
      <c r="J4078" s="2">
        <v>42636</v>
      </c>
      <c r="K4078" s="23">
        <f>WEEKDAY(#REF!,1)</f>
        <v>6</v>
      </c>
      <c r="L4078" s="25">
        <f>IF(#REF!&gt;=#REF!,#REF!-#REF!,"")</f>
        <v>168</v>
      </c>
      <c r="M4078" s="4">
        <v>3227</v>
      </c>
      <c r="N4078" s="5">
        <v>9.33</v>
      </c>
      <c r="O4078" s="5">
        <v>6.92</v>
      </c>
      <c r="P4078" s="5">
        <v>2.41</v>
      </c>
      <c r="Q4078" s="5">
        <f>#REF!*#REF!</f>
        <v>22330.84</v>
      </c>
      <c r="R4078" s="5">
        <v>7777.07</v>
      </c>
      <c r="S4078" s="5">
        <f>#REF!-#REF!</f>
        <v>-14553.77</v>
      </c>
      <c r="T4078" s="36">
        <f t="shared" si="63"/>
        <v>-0.65173410404624299</v>
      </c>
    </row>
    <row r="4079" spans="1:20" x14ac:dyDescent="0.2">
      <c r="A4079" s="25" t="s">
        <v>37</v>
      </c>
      <c r="B4079" s="25" t="s">
        <v>38</v>
      </c>
      <c r="C4079" s="25" t="s">
        <v>42</v>
      </c>
      <c r="D4079" s="25" t="s">
        <v>27</v>
      </c>
      <c r="E4079" s="25" t="s">
        <v>1915</v>
      </c>
      <c r="F4079" s="2">
        <v>41049</v>
      </c>
      <c r="G4079" s="23" t="str">
        <f>TEXT(Table2[[#This Row],[Order-Date]],"mmm")</f>
        <v>May</v>
      </c>
      <c r="H4079">
        <v>2012</v>
      </c>
      <c r="I4079">
        <v>939666926</v>
      </c>
      <c r="J4079" s="2">
        <v>41097</v>
      </c>
      <c r="K4079" s="23">
        <f>WEEKDAY(#REF!,1)</f>
        <v>7</v>
      </c>
      <c r="L4079" s="25">
        <f>IF(#REF!&gt;=#REF!,#REF!-#REF!,"")</f>
        <v>48</v>
      </c>
      <c r="M4079" s="4">
        <v>7180</v>
      </c>
      <c r="N4079" s="5">
        <v>109.28</v>
      </c>
      <c r="O4079" s="5">
        <v>35.840000000000003</v>
      </c>
      <c r="P4079" s="5">
        <v>73.44</v>
      </c>
      <c r="Q4079" s="5">
        <f>#REF!*#REF!</f>
        <v>257331.20000000001</v>
      </c>
      <c r="R4079" s="5">
        <v>527299.19999999995</v>
      </c>
      <c r="S4079" s="5">
        <f>#REF!-#REF!</f>
        <v>269968</v>
      </c>
      <c r="T4079" s="36">
        <f t="shared" si="63"/>
        <v>1.0491071428571399</v>
      </c>
    </row>
    <row r="4080" spans="1:20" x14ac:dyDescent="0.2">
      <c r="A4080" s="25" t="s">
        <v>20</v>
      </c>
      <c r="B4080" s="25" t="s">
        <v>163</v>
      </c>
      <c r="C4080" s="25" t="s">
        <v>77</v>
      </c>
      <c r="D4080" s="25" t="s">
        <v>23</v>
      </c>
      <c r="E4080" s="25" t="s">
        <v>1917</v>
      </c>
      <c r="F4080" s="2">
        <v>42648</v>
      </c>
      <c r="G4080" s="23" t="str">
        <f>TEXT(Table2[[#This Row],[Order-Date]],"mmm")</f>
        <v>Oct</v>
      </c>
      <c r="H4080">
        <v>2016</v>
      </c>
      <c r="I4080">
        <v>741604459</v>
      </c>
      <c r="J4080" s="2">
        <v>42709</v>
      </c>
      <c r="K4080" s="23">
        <f>WEEKDAY(#REF!,1)</f>
        <v>2</v>
      </c>
      <c r="L4080" s="25">
        <f>IF(#REF!&gt;=#REF!,#REF!-#REF!,"")</f>
        <v>61</v>
      </c>
      <c r="M4080" s="4">
        <v>6094</v>
      </c>
      <c r="N4080" s="5">
        <v>154.06</v>
      </c>
      <c r="O4080" s="5">
        <v>90.93</v>
      </c>
      <c r="P4080" s="5">
        <v>63.13</v>
      </c>
      <c r="Q4080" s="5">
        <f>#REF!*#REF!</f>
        <v>554127.42000000004</v>
      </c>
      <c r="R4080" s="5">
        <v>384714.22</v>
      </c>
      <c r="S4080" s="5">
        <f>#REF!-#REF!</f>
        <v>-169413.2</v>
      </c>
      <c r="T4080" s="36">
        <f t="shared" si="63"/>
        <v>-0.30572968217309998</v>
      </c>
    </row>
    <row r="4081" spans="1:20" x14ac:dyDescent="0.2">
      <c r="A4081" s="25" t="s">
        <v>46</v>
      </c>
      <c r="B4081" s="25" t="s">
        <v>123</v>
      </c>
      <c r="C4081" s="25" t="s">
        <v>56</v>
      </c>
      <c r="D4081" s="25" t="s">
        <v>27</v>
      </c>
      <c r="E4081" s="25" t="s">
        <v>1916</v>
      </c>
      <c r="F4081" s="2">
        <v>42311</v>
      </c>
      <c r="G4081" s="23" t="str">
        <f>TEXT(Table2[[#This Row],[Order-Date]],"mmm")</f>
        <v>Nov</v>
      </c>
      <c r="H4081">
        <v>2015</v>
      </c>
      <c r="I4081">
        <v>815082824</v>
      </c>
      <c r="J4081" s="2">
        <v>42039</v>
      </c>
      <c r="K4081" s="23">
        <f>WEEKDAY(#REF!,1)</f>
        <v>4</v>
      </c>
      <c r="L4081" s="25" t="str">
        <f>IF(#REF!&gt;=#REF!,#REF!-#REF!,"")</f>
        <v/>
      </c>
      <c r="M4081" s="4">
        <v>9975</v>
      </c>
      <c r="N4081" s="5">
        <v>421.89</v>
      </c>
      <c r="O4081" s="5">
        <v>364.69</v>
      </c>
      <c r="P4081" s="5">
        <v>57.2</v>
      </c>
      <c r="Q4081" s="5">
        <f>#REF!*#REF!</f>
        <v>3637782.75</v>
      </c>
      <c r="R4081" s="5">
        <v>570570</v>
      </c>
      <c r="S4081" s="5">
        <f>#REF!-#REF!</f>
        <v>-3067212.75</v>
      </c>
      <c r="T4081" s="36">
        <f t="shared" si="63"/>
        <v>-0.84315445995228799</v>
      </c>
    </row>
    <row r="4082" spans="1:20" x14ac:dyDescent="0.2">
      <c r="A4082" s="25" t="s">
        <v>29</v>
      </c>
      <c r="B4082" s="25" t="s">
        <v>109</v>
      </c>
      <c r="C4082" s="25" t="s">
        <v>34</v>
      </c>
      <c r="D4082" s="25" t="s">
        <v>27</v>
      </c>
      <c r="E4082" s="25" t="s">
        <v>1918</v>
      </c>
      <c r="F4082" s="2">
        <v>40826</v>
      </c>
      <c r="G4082" s="23" t="str">
        <f>TEXT(Table2[[#This Row],[Order-Date]],"mmm")</f>
        <v>Oct</v>
      </c>
      <c r="H4082">
        <v>2011</v>
      </c>
      <c r="I4082">
        <v>580463349</v>
      </c>
      <c r="J4082" s="2">
        <v>40766</v>
      </c>
      <c r="K4082" s="23">
        <f>WEEKDAY(#REF!,1)</f>
        <v>5</v>
      </c>
      <c r="L4082" s="25" t="str">
        <f>IF(#REF!&gt;=#REF!,#REF!-#REF!,"")</f>
        <v/>
      </c>
      <c r="M4082" s="4">
        <v>859</v>
      </c>
      <c r="N4082" s="5">
        <v>205.7</v>
      </c>
      <c r="O4082" s="5">
        <v>117.11</v>
      </c>
      <c r="P4082" s="5">
        <v>88.59</v>
      </c>
      <c r="Q4082" s="5">
        <f>#REF!*#REF!</f>
        <v>100597.49</v>
      </c>
      <c r="R4082" s="5">
        <v>76098.81</v>
      </c>
      <c r="S4082" s="5">
        <f>#REF!-#REF!</f>
        <v>-24498.68</v>
      </c>
      <c r="T4082" s="36">
        <f t="shared" si="63"/>
        <v>-0.24353172231235601</v>
      </c>
    </row>
    <row r="4083" spans="1:20" x14ac:dyDescent="0.2">
      <c r="A4083" s="25" t="s">
        <v>29</v>
      </c>
      <c r="B4083" s="25" t="s">
        <v>174</v>
      </c>
      <c r="C4083" s="25" t="s">
        <v>49</v>
      </c>
      <c r="D4083" s="25" t="s">
        <v>27</v>
      </c>
      <c r="E4083" s="25" t="s">
        <v>1915</v>
      </c>
      <c r="F4083" s="2">
        <v>41375</v>
      </c>
      <c r="G4083" s="23" t="str">
        <f>TEXT(Table2[[#This Row],[Order-Date]],"mmm")</f>
        <v>Apr</v>
      </c>
      <c r="H4083">
        <v>2013</v>
      </c>
      <c r="I4083">
        <v>428419864</v>
      </c>
      <c r="J4083" s="2">
        <v>41406</v>
      </c>
      <c r="K4083" s="23">
        <f>WEEKDAY(#REF!,1)</f>
        <v>1</v>
      </c>
      <c r="L4083" s="25">
        <f>IF(#REF!&gt;=#REF!,#REF!-#REF!,"")</f>
        <v>31</v>
      </c>
      <c r="M4083" s="4">
        <v>7813</v>
      </c>
      <c r="N4083" s="5">
        <v>651.21</v>
      </c>
      <c r="O4083" s="5">
        <v>524.96</v>
      </c>
      <c r="P4083" s="5">
        <v>126.25</v>
      </c>
      <c r="Q4083" s="5">
        <f>#REF!*#REF!</f>
        <v>4101512.48</v>
      </c>
      <c r="R4083" s="5">
        <v>986391.25</v>
      </c>
      <c r="S4083" s="5">
        <f>#REF!-#REF!</f>
        <v>-3115121.23</v>
      </c>
      <c r="T4083" s="36">
        <f t="shared" si="63"/>
        <v>-0.75950548613227697</v>
      </c>
    </row>
    <row r="4084" spans="1:20" x14ac:dyDescent="0.2">
      <c r="A4084" s="25" t="s">
        <v>37</v>
      </c>
      <c r="B4084" s="25" t="s">
        <v>139</v>
      </c>
      <c r="C4084" s="25" t="s">
        <v>51</v>
      </c>
      <c r="D4084" s="25" t="s">
        <v>23</v>
      </c>
      <c r="E4084" s="25" t="s">
        <v>1916</v>
      </c>
      <c r="F4084" s="2">
        <v>42025</v>
      </c>
      <c r="G4084" s="23" t="str">
        <f>TEXT(Table2[[#This Row],[Order-Date]],"mmm")</f>
        <v>Jan</v>
      </c>
      <c r="H4084">
        <v>2015</v>
      </c>
      <c r="I4084">
        <v>369938695</v>
      </c>
      <c r="J4084" s="2">
        <v>42028</v>
      </c>
      <c r="K4084" s="23">
        <f>WEEKDAY(#REF!,1)</f>
        <v>7</v>
      </c>
      <c r="L4084" s="25">
        <f>IF(#REF!&gt;=#REF!,#REF!-#REF!,"")</f>
        <v>3</v>
      </c>
      <c r="M4084" s="4">
        <v>1936</v>
      </c>
      <c r="N4084" s="5">
        <v>437.2</v>
      </c>
      <c r="O4084" s="5">
        <v>263.33</v>
      </c>
      <c r="P4084" s="5">
        <v>173.87</v>
      </c>
      <c r="Q4084" s="5">
        <f>#REF!*#REF!</f>
        <v>509806.88</v>
      </c>
      <c r="R4084" s="5">
        <v>336612.32</v>
      </c>
      <c r="S4084" s="5">
        <f>#REF!-#REF!</f>
        <v>-173194.56</v>
      </c>
      <c r="T4084" s="36">
        <f t="shared" si="63"/>
        <v>-0.33972581931416901</v>
      </c>
    </row>
    <row r="4085" spans="1:20" x14ac:dyDescent="0.2">
      <c r="A4085" s="25" t="s">
        <v>37</v>
      </c>
      <c r="B4085" s="25" t="s">
        <v>62</v>
      </c>
      <c r="C4085" s="25" t="s">
        <v>56</v>
      </c>
      <c r="D4085" s="25" t="s">
        <v>27</v>
      </c>
      <c r="E4085" s="25" t="s">
        <v>1916</v>
      </c>
      <c r="F4085" s="2">
        <v>41406</v>
      </c>
      <c r="G4085" s="23" t="str">
        <f>TEXT(Table2[[#This Row],[Order-Date]],"mmm")</f>
        <v>May</v>
      </c>
      <c r="H4085">
        <v>2013</v>
      </c>
      <c r="I4085">
        <v>486318671</v>
      </c>
      <c r="J4085" s="2">
        <v>41590</v>
      </c>
      <c r="K4085" s="23">
        <f>WEEKDAY(#REF!,1)</f>
        <v>3</v>
      </c>
      <c r="L4085" s="25">
        <f>IF(#REF!&gt;=#REF!,#REF!-#REF!,"")</f>
        <v>184</v>
      </c>
      <c r="M4085" s="4">
        <v>1357</v>
      </c>
      <c r="N4085" s="5">
        <v>421.89</v>
      </c>
      <c r="O4085" s="5">
        <v>364.69</v>
      </c>
      <c r="P4085" s="5">
        <v>57.2</v>
      </c>
      <c r="Q4085" s="5">
        <f>#REF!*#REF!</f>
        <v>494884.33</v>
      </c>
      <c r="R4085" s="5">
        <v>77620.399999999994</v>
      </c>
      <c r="S4085" s="5">
        <f>#REF!-#REF!</f>
        <v>-417263.93</v>
      </c>
      <c r="T4085" s="36">
        <f t="shared" si="63"/>
        <v>-0.84315445995228799</v>
      </c>
    </row>
    <row r="4086" spans="1:20" x14ac:dyDescent="0.2">
      <c r="A4086" s="25" t="s">
        <v>29</v>
      </c>
      <c r="B4086" s="25" t="s">
        <v>116</v>
      </c>
      <c r="C4086" s="25" t="s">
        <v>22</v>
      </c>
      <c r="D4086" s="25" t="s">
        <v>27</v>
      </c>
      <c r="E4086" s="25" t="s">
        <v>1918</v>
      </c>
      <c r="F4086" s="2">
        <v>40483</v>
      </c>
      <c r="G4086" s="23" t="str">
        <f>TEXT(Table2[[#This Row],[Order-Date]],"mmm")</f>
        <v>Nov</v>
      </c>
      <c r="H4086">
        <v>2010</v>
      </c>
      <c r="I4086">
        <v>479171121</v>
      </c>
      <c r="J4086" s="2">
        <v>40205</v>
      </c>
      <c r="K4086" s="23">
        <f>WEEKDAY(#REF!,1)</f>
        <v>4</v>
      </c>
      <c r="L4086" s="25" t="str">
        <f>IF(#REF!&gt;=#REF!,#REF!-#REF!,"")</f>
        <v/>
      </c>
      <c r="M4086" s="4">
        <v>6238</v>
      </c>
      <c r="N4086" s="5">
        <v>255.28</v>
      </c>
      <c r="O4086" s="5">
        <v>159.41999999999999</v>
      </c>
      <c r="P4086" s="5">
        <v>95.86</v>
      </c>
      <c r="Q4086" s="5">
        <f>#REF!*#REF!</f>
        <v>994461.96</v>
      </c>
      <c r="R4086" s="5">
        <v>597974.68000000005</v>
      </c>
      <c r="S4086" s="5">
        <f>#REF!-#REF!</f>
        <v>-396487.28</v>
      </c>
      <c r="T4086" s="36">
        <f t="shared" si="63"/>
        <v>-0.39869527035503699</v>
      </c>
    </row>
    <row r="4087" spans="1:20" x14ac:dyDescent="0.2">
      <c r="A4087" s="25" t="s">
        <v>29</v>
      </c>
      <c r="B4087" s="25" t="s">
        <v>161</v>
      </c>
      <c r="C4087" s="25" t="s">
        <v>39</v>
      </c>
      <c r="D4087" s="25" t="s">
        <v>23</v>
      </c>
      <c r="E4087" s="25" t="s">
        <v>1917</v>
      </c>
      <c r="F4087" s="2">
        <v>42137</v>
      </c>
      <c r="G4087" s="23" t="str">
        <f>TEXT(Table2[[#This Row],[Order-Date]],"mmm")</f>
        <v>May</v>
      </c>
      <c r="H4087">
        <v>2015</v>
      </c>
      <c r="I4087">
        <v>120419871</v>
      </c>
      <c r="J4087" s="2">
        <v>42181</v>
      </c>
      <c r="K4087" s="23">
        <f>WEEKDAY(#REF!,1)</f>
        <v>6</v>
      </c>
      <c r="L4087" s="25">
        <f>IF(#REF!&gt;=#REF!,#REF!-#REF!,"")</f>
        <v>44</v>
      </c>
      <c r="M4087" s="4">
        <v>3771</v>
      </c>
      <c r="N4087" s="5">
        <v>81.73</v>
      </c>
      <c r="O4087" s="5">
        <v>56.67</v>
      </c>
      <c r="P4087" s="5">
        <v>25.06</v>
      </c>
      <c r="Q4087" s="5">
        <f>#REF!*#REF!</f>
        <v>213702.57</v>
      </c>
      <c r="R4087" s="5">
        <v>94501.26</v>
      </c>
      <c r="S4087" s="5">
        <f>#REF!-#REF!</f>
        <v>-119201.31</v>
      </c>
      <c r="T4087" s="36">
        <f t="shared" si="63"/>
        <v>-0.55779071819304704</v>
      </c>
    </row>
    <row r="4088" spans="1:20" x14ac:dyDescent="0.2">
      <c r="A4088" s="25" t="s">
        <v>29</v>
      </c>
      <c r="B4088" s="25" t="s">
        <v>187</v>
      </c>
      <c r="C4088" s="25" t="s">
        <v>42</v>
      </c>
      <c r="D4088" s="25" t="s">
        <v>27</v>
      </c>
      <c r="E4088" s="25" t="s">
        <v>1915</v>
      </c>
      <c r="F4088" s="2">
        <v>41222</v>
      </c>
      <c r="G4088" s="23" t="str">
        <f>TEXT(Table2[[#This Row],[Order-Date]],"mmm")</f>
        <v>Nov</v>
      </c>
      <c r="H4088">
        <v>2012</v>
      </c>
      <c r="I4088">
        <v>602301251</v>
      </c>
      <c r="J4088" s="2">
        <v>41179</v>
      </c>
      <c r="K4088" s="23">
        <f>WEEKDAY(#REF!,1)</f>
        <v>5</v>
      </c>
      <c r="L4088" s="25" t="str">
        <f>IF(#REF!&gt;=#REF!,#REF!-#REF!,"")</f>
        <v/>
      </c>
      <c r="M4088" s="4">
        <v>3180</v>
      </c>
      <c r="N4088" s="5">
        <v>109.28</v>
      </c>
      <c r="O4088" s="5">
        <v>35.840000000000003</v>
      </c>
      <c r="P4088" s="5">
        <v>73.44</v>
      </c>
      <c r="Q4088" s="5">
        <f>#REF!*#REF!</f>
        <v>113971.2</v>
      </c>
      <c r="R4088" s="5">
        <v>233539.20000000001</v>
      </c>
      <c r="S4088" s="5">
        <f>#REF!-#REF!</f>
        <v>119568</v>
      </c>
      <c r="T4088" s="36">
        <f t="shared" si="63"/>
        <v>1.0491071428571399</v>
      </c>
    </row>
    <row r="4089" spans="1:20" x14ac:dyDescent="0.2">
      <c r="A4089" s="25" t="s">
        <v>32</v>
      </c>
      <c r="B4089" s="25" t="s">
        <v>152</v>
      </c>
      <c r="C4089" s="25" t="s">
        <v>51</v>
      </c>
      <c r="D4089" s="25" t="s">
        <v>23</v>
      </c>
      <c r="E4089" s="25" t="s">
        <v>1915</v>
      </c>
      <c r="F4089" s="2">
        <v>41045</v>
      </c>
      <c r="G4089" s="23" t="str">
        <f>TEXT(Table2[[#This Row],[Order-Date]],"mmm")</f>
        <v>May</v>
      </c>
      <c r="H4089">
        <v>2012</v>
      </c>
      <c r="I4089">
        <v>487364089</v>
      </c>
      <c r="J4089" s="2">
        <v>41006</v>
      </c>
      <c r="K4089" s="23">
        <f>WEEKDAY(#REF!,1)</f>
        <v>7</v>
      </c>
      <c r="L4089" s="25" t="str">
        <f>IF(#REF!&gt;=#REF!,#REF!-#REF!,"")</f>
        <v/>
      </c>
      <c r="M4089" s="4">
        <v>719</v>
      </c>
      <c r="N4089" s="5">
        <v>437.2</v>
      </c>
      <c r="O4089" s="5">
        <v>263.33</v>
      </c>
      <c r="P4089" s="5">
        <v>173.87</v>
      </c>
      <c r="Q4089" s="5">
        <f>#REF!*#REF!</f>
        <v>189334.27</v>
      </c>
      <c r="R4089" s="5">
        <v>125012.53</v>
      </c>
      <c r="S4089" s="5">
        <f>#REF!-#REF!</f>
        <v>-64321.74</v>
      </c>
      <c r="T4089" s="36">
        <f t="shared" si="63"/>
        <v>-0.33972581931416901</v>
      </c>
    </row>
    <row r="4090" spans="1:20" x14ac:dyDescent="0.2">
      <c r="A4090" s="25" t="s">
        <v>37</v>
      </c>
      <c r="B4090" s="25" t="s">
        <v>183</v>
      </c>
      <c r="C4090" s="25" t="s">
        <v>65</v>
      </c>
      <c r="D4090" s="25" t="s">
        <v>23</v>
      </c>
      <c r="E4090" s="25" t="s">
        <v>1918</v>
      </c>
      <c r="F4090" s="2">
        <v>40418</v>
      </c>
      <c r="G4090" s="23" t="str">
        <f>TEXT(Table2[[#This Row],[Order-Date]],"mmm")</f>
        <v>Aug</v>
      </c>
      <c r="H4090">
        <v>2010</v>
      </c>
      <c r="I4090">
        <v>658469712</v>
      </c>
      <c r="J4090" s="2">
        <v>40437</v>
      </c>
      <c r="K4090" s="23">
        <f>WEEKDAY(#REF!,1)</f>
        <v>5</v>
      </c>
      <c r="L4090" s="25">
        <f>IF(#REF!&gt;=#REF!,#REF!-#REF!,"")</f>
        <v>19</v>
      </c>
      <c r="M4090" s="4">
        <v>4675</v>
      </c>
      <c r="N4090" s="5">
        <v>9.33</v>
      </c>
      <c r="O4090" s="5">
        <v>6.92</v>
      </c>
      <c r="P4090" s="5">
        <v>2.41</v>
      </c>
      <c r="Q4090" s="5">
        <f>#REF!*#REF!</f>
        <v>32351</v>
      </c>
      <c r="R4090" s="5">
        <v>11266.75</v>
      </c>
      <c r="S4090" s="5">
        <f>#REF!-#REF!</f>
        <v>-21084.25</v>
      </c>
      <c r="T4090" s="36">
        <f t="shared" si="63"/>
        <v>-0.65173410404624299</v>
      </c>
    </row>
    <row r="4091" spans="1:20" x14ac:dyDescent="0.2">
      <c r="A4091" s="25" t="s">
        <v>46</v>
      </c>
      <c r="B4091" s="25" t="s">
        <v>75</v>
      </c>
      <c r="C4091" s="25" t="s">
        <v>56</v>
      </c>
      <c r="D4091" s="25" t="s">
        <v>23</v>
      </c>
      <c r="E4091" s="25" t="s">
        <v>1918</v>
      </c>
      <c r="F4091" s="2">
        <v>42455</v>
      </c>
      <c r="G4091" s="23" t="str">
        <f>TEXT(Table2[[#This Row],[Order-Date]],"mmm")</f>
        <v>Mar</v>
      </c>
      <c r="H4091">
        <v>2016</v>
      </c>
      <c r="I4091">
        <v>268791949</v>
      </c>
      <c r="J4091" s="2">
        <v>42587</v>
      </c>
      <c r="K4091" s="23">
        <f>WEEKDAY(#REF!,1)</f>
        <v>6</v>
      </c>
      <c r="L4091" s="25">
        <f>IF(#REF!&gt;=#REF!,#REF!-#REF!,"")</f>
        <v>132</v>
      </c>
      <c r="M4091" s="4">
        <v>366</v>
      </c>
      <c r="N4091" s="5">
        <v>421.89</v>
      </c>
      <c r="O4091" s="5">
        <v>364.69</v>
      </c>
      <c r="P4091" s="5">
        <v>57.2</v>
      </c>
      <c r="Q4091" s="5">
        <f>#REF!*#REF!</f>
        <v>133476.54</v>
      </c>
      <c r="R4091" s="5">
        <v>20935.2</v>
      </c>
      <c r="S4091" s="5">
        <f>#REF!-#REF!</f>
        <v>-112541.34</v>
      </c>
      <c r="T4091" s="36">
        <f t="shared" si="63"/>
        <v>-0.84315445995228799</v>
      </c>
    </row>
    <row r="4092" spans="1:20" x14ac:dyDescent="0.2">
      <c r="A4092" s="25" t="s">
        <v>20</v>
      </c>
      <c r="B4092" s="25" t="s">
        <v>53</v>
      </c>
      <c r="C4092" s="25" t="s">
        <v>65</v>
      </c>
      <c r="D4092" s="25" t="s">
        <v>23</v>
      </c>
      <c r="E4092" s="25" t="s">
        <v>1915</v>
      </c>
      <c r="F4092" s="2">
        <v>42418</v>
      </c>
      <c r="G4092" s="23" t="str">
        <f>TEXT(Table2[[#This Row],[Order-Date]],"mmm")</f>
        <v>Feb</v>
      </c>
      <c r="H4092">
        <v>2016</v>
      </c>
      <c r="I4092">
        <v>791817128</v>
      </c>
      <c r="J4092" s="2">
        <v>42586</v>
      </c>
      <c r="K4092" s="23">
        <f>WEEKDAY(#REF!,1)</f>
        <v>5</v>
      </c>
      <c r="L4092" s="25">
        <f>IF(#REF!&gt;=#REF!,#REF!-#REF!,"")</f>
        <v>168</v>
      </c>
      <c r="M4092" s="4">
        <v>5139</v>
      </c>
      <c r="N4092" s="5">
        <v>9.33</v>
      </c>
      <c r="O4092" s="5">
        <v>6.92</v>
      </c>
      <c r="P4092" s="5">
        <v>2.41</v>
      </c>
      <c r="Q4092" s="5">
        <f>#REF!*#REF!</f>
        <v>35561.879999999997</v>
      </c>
      <c r="R4092" s="5">
        <v>12384.99</v>
      </c>
      <c r="S4092" s="5">
        <f>#REF!-#REF!</f>
        <v>-23176.89</v>
      </c>
      <c r="T4092" s="36">
        <f t="shared" si="63"/>
        <v>-0.65173410404624299</v>
      </c>
    </row>
    <row r="4093" spans="1:20" x14ac:dyDescent="0.2">
      <c r="A4093" s="25" t="s">
        <v>32</v>
      </c>
      <c r="B4093" s="25" t="s">
        <v>209</v>
      </c>
      <c r="C4093" s="25" t="s">
        <v>85</v>
      </c>
      <c r="D4093" s="25" t="s">
        <v>27</v>
      </c>
      <c r="E4093" s="25" t="s">
        <v>1917</v>
      </c>
      <c r="F4093" s="2">
        <v>42876</v>
      </c>
      <c r="G4093" s="23" t="str">
        <f>TEXT(Table2[[#This Row],[Order-Date]],"mmm")</f>
        <v>May</v>
      </c>
      <c r="H4093">
        <v>2017</v>
      </c>
      <c r="I4093">
        <v>171344077</v>
      </c>
      <c r="J4093" s="2">
        <v>42882</v>
      </c>
      <c r="K4093" s="23">
        <f>WEEKDAY(#REF!,1)</f>
        <v>7</v>
      </c>
      <c r="L4093" s="25">
        <f>IF(#REF!&gt;=#REF!,#REF!-#REF!,"")</f>
        <v>6</v>
      </c>
      <c r="M4093" s="4">
        <v>3375</v>
      </c>
      <c r="N4093" s="5">
        <v>668.27</v>
      </c>
      <c r="O4093" s="5">
        <v>502.54</v>
      </c>
      <c r="P4093" s="5">
        <v>165.73</v>
      </c>
      <c r="Q4093" s="5">
        <f>#REF!*#REF!</f>
        <v>1696072.5</v>
      </c>
      <c r="R4093" s="5">
        <v>559338.75</v>
      </c>
      <c r="S4093" s="5">
        <f>#REF!-#REF!</f>
        <v>-1136733.75</v>
      </c>
      <c r="T4093" s="36">
        <f t="shared" si="63"/>
        <v>-0.67021530624427905</v>
      </c>
    </row>
    <row r="4094" spans="1:20" x14ac:dyDescent="0.2">
      <c r="A4094" s="25" t="s">
        <v>29</v>
      </c>
      <c r="B4094" s="25" t="s">
        <v>144</v>
      </c>
      <c r="C4094" s="25" t="s">
        <v>22</v>
      </c>
      <c r="D4094" s="25" t="s">
        <v>23</v>
      </c>
      <c r="E4094" s="25" t="s">
        <v>1915</v>
      </c>
      <c r="F4094" s="2">
        <v>41164</v>
      </c>
      <c r="G4094" s="23" t="str">
        <f>TEXT(Table2[[#This Row],[Order-Date]],"mmm")</f>
        <v>Sep</v>
      </c>
      <c r="H4094">
        <v>2012</v>
      </c>
      <c r="I4094">
        <v>471484124</v>
      </c>
      <c r="J4094" s="2">
        <v>41298</v>
      </c>
      <c r="K4094" s="23">
        <f>WEEKDAY(#REF!,1)</f>
        <v>5</v>
      </c>
      <c r="L4094" s="25">
        <f>IF(#REF!&gt;=#REF!,#REF!-#REF!,"")</f>
        <v>134</v>
      </c>
      <c r="M4094" s="4">
        <v>1485</v>
      </c>
      <c r="N4094" s="5">
        <v>255.28</v>
      </c>
      <c r="O4094" s="5">
        <v>159.41999999999999</v>
      </c>
      <c r="P4094" s="5">
        <v>95.86</v>
      </c>
      <c r="Q4094" s="5">
        <f>#REF!*#REF!</f>
        <v>236738.7</v>
      </c>
      <c r="R4094" s="5">
        <v>142352.1</v>
      </c>
      <c r="S4094" s="5">
        <f>#REF!-#REF!</f>
        <v>-94386.6</v>
      </c>
      <c r="T4094" s="36">
        <f t="shared" si="63"/>
        <v>-0.39869527035503699</v>
      </c>
    </row>
    <row r="4095" spans="1:20" x14ac:dyDescent="0.2">
      <c r="A4095" s="25" t="s">
        <v>40</v>
      </c>
      <c r="B4095" s="25" t="s">
        <v>221</v>
      </c>
      <c r="C4095" s="25" t="s">
        <v>49</v>
      </c>
      <c r="D4095" s="25" t="s">
        <v>27</v>
      </c>
      <c r="E4095" s="25" t="s">
        <v>1917</v>
      </c>
      <c r="F4095" s="2">
        <v>42276</v>
      </c>
      <c r="G4095" s="23" t="str">
        <f>TEXT(Table2[[#This Row],[Order-Date]],"mmm")</f>
        <v>Sep</v>
      </c>
      <c r="H4095">
        <v>2015</v>
      </c>
      <c r="I4095">
        <v>226661098</v>
      </c>
      <c r="J4095" s="2">
        <v>42105</v>
      </c>
      <c r="K4095" s="23">
        <f>WEEKDAY(#REF!,1)</f>
        <v>7</v>
      </c>
      <c r="L4095" s="25" t="str">
        <f>IF(#REF!&gt;=#REF!,#REF!-#REF!,"")</f>
        <v/>
      </c>
      <c r="M4095" s="4">
        <v>2911</v>
      </c>
      <c r="N4095" s="5">
        <v>651.21</v>
      </c>
      <c r="O4095" s="5">
        <v>524.96</v>
      </c>
      <c r="P4095" s="5">
        <v>126.25</v>
      </c>
      <c r="Q4095" s="5">
        <f>#REF!*#REF!</f>
        <v>1528158.56</v>
      </c>
      <c r="R4095" s="5">
        <v>367513.75</v>
      </c>
      <c r="S4095" s="5">
        <f>#REF!-#REF!</f>
        <v>-1160644.81</v>
      </c>
      <c r="T4095" s="36">
        <f t="shared" si="63"/>
        <v>-0.75950548613227697</v>
      </c>
    </row>
    <row r="4096" spans="1:20" x14ac:dyDescent="0.2">
      <c r="A4096" s="25" t="s">
        <v>29</v>
      </c>
      <c r="B4096" s="25" t="s">
        <v>154</v>
      </c>
      <c r="C4096" s="25" t="s">
        <v>26</v>
      </c>
      <c r="D4096" s="25" t="s">
        <v>27</v>
      </c>
      <c r="E4096" s="25" t="s">
        <v>1915</v>
      </c>
      <c r="F4096" s="2">
        <v>42737</v>
      </c>
      <c r="G4096" s="23" t="str">
        <f>TEXT(Table2[[#This Row],[Order-Date]],"mmm")</f>
        <v>Jan</v>
      </c>
      <c r="H4096">
        <v>2017</v>
      </c>
      <c r="I4096">
        <v>291611325</v>
      </c>
      <c r="J4096" s="2">
        <v>43010</v>
      </c>
      <c r="K4096" s="23">
        <f>WEEKDAY(#REF!,1)</f>
        <v>2</v>
      </c>
      <c r="L4096" s="25">
        <f>IF(#REF!&gt;=#REF!,#REF!-#REF!,"")</f>
        <v>273</v>
      </c>
      <c r="M4096" s="4">
        <v>3126</v>
      </c>
      <c r="N4096" s="5">
        <v>152.58000000000001</v>
      </c>
      <c r="O4096" s="5">
        <v>97.44</v>
      </c>
      <c r="P4096" s="5">
        <v>55.14</v>
      </c>
      <c r="Q4096" s="5">
        <f>#REF!*#REF!</f>
        <v>304597.44</v>
      </c>
      <c r="R4096" s="5">
        <v>172367.64</v>
      </c>
      <c r="S4096" s="5">
        <f>#REF!-#REF!</f>
        <v>-132229.79999999999</v>
      </c>
      <c r="T4096" s="36">
        <f t="shared" si="63"/>
        <v>-0.43411330049261099</v>
      </c>
    </row>
    <row r="4097" spans="1:20" x14ac:dyDescent="0.2">
      <c r="A4097" s="25" t="s">
        <v>29</v>
      </c>
      <c r="B4097" s="25" t="s">
        <v>125</v>
      </c>
      <c r="C4097" s="25" t="s">
        <v>77</v>
      </c>
      <c r="D4097" s="25" t="s">
        <v>27</v>
      </c>
      <c r="E4097" s="25" t="s">
        <v>1915</v>
      </c>
      <c r="F4097" s="2">
        <v>41549</v>
      </c>
      <c r="G4097" s="23" t="str">
        <f>TEXT(Table2[[#This Row],[Order-Date]],"mmm")</f>
        <v>Oct</v>
      </c>
      <c r="H4097">
        <v>2013</v>
      </c>
      <c r="I4097">
        <v>691383635</v>
      </c>
      <c r="J4097" s="2">
        <v>41352</v>
      </c>
      <c r="K4097" s="23">
        <f>WEEKDAY(#REF!,1)</f>
        <v>3</v>
      </c>
      <c r="L4097" s="25" t="str">
        <f>IF(#REF!&gt;=#REF!,#REF!-#REF!,"")</f>
        <v/>
      </c>
      <c r="M4097" s="4">
        <v>4637</v>
      </c>
      <c r="N4097" s="5">
        <v>154.06</v>
      </c>
      <c r="O4097" s="5">
        <v>90.93</v>
      </c>
      <c r="P4097" s="5">
        <v>63.13</v>
      </c>
      <c r="Q4097" s="5">
        <f>#REF!*#REF!</f>
        <v>421642.41</v>
      </c>
      <c r="R4097" s="5">
        <v>292733.81</v>
      </c>
      <c r="S4097" s="5">
        <f>#REF!-#REF!</f>
        <v>-128908.6</v>
      </c>
      <c r="T4097" s="36">
        <f t="shared" si="63"/>
        <v>-0.30572968217309998</v>
      </c>
    </row>
    <row r="4098" spans="1:20" x14ac:dyDescent="0.2">
      <c r="A4098" s="25" t="s">
        <v>32</v>
      </c>
      <c r="B4098" s="25" t="s">
        <v>82</v>
      </c>
      <c r="C4098" s="25" t="s">
        <v>39</v>
      </c>
      <c r="D4098" s="25" t="s">
        <v>27</v>
      </c>
      <c r="E4098" s="25" t="s">
        <v>1915</v>
      </c>
      <c r="F4098" s="2">
        <v>42463</v>
      </c>
      <c r="G4098" s="23" t="str">
        <f>TEXT(Table2[[#This Row],[Order-Date]],"mmm")</f>
        <v>Apr</v>
      </c>
      <c r="H4098">
        <v>2016</v>
      </c>
      <c r="I4098">
        <v>171339356</v>
      </c>
      <c r="J4098" s="2">
        <v>42554</v>
      </c>
      <c r="K4098" s="23">
        <f>WEEKDAY(#REF!,1)</f>
        <v>1</v>
      </c>
      <c r="L4098" s="25">
        <f>IF(#REF!&gt;=#REF!,#REF!-#REF!,"")</f>
        <v>91</v>
      </c>
      <c r="M4098" s="4">
        <v>1978</v>
      </c>
      <c r="N4098" s="5">
        <v>81.73</v>
      </c>
      <c r="O4098" s="5">
        <v>56.67</v>
      </c>
      <c r="P4098" s="5">
        <v>25.06</v>
      </c>
      <c r="Q4098" s="5">
        <f>#REF!*#REF!</f>
        <v>112093.26</v>
      </c>
      <c r="R4098" s="5">
        <v>49568.68</v>
      </c>
      <c r="S4098" s="5">
        <f>#REF!-#REF!</f>
        <v>-62524.58</v>
      </c>
      <c r="T4098" s="36">
        <f t="shared" si="63"/>
        <v>-0.55779071819304704</v>
      </c>
    </row>
    <row r="4099" spans="1:20" x14ac:dyDescent="0.2">
      <c r="A4099" s="25" t="s">
        <v>37</v>
      </c>
      <c r="B4099" s="25" t="s">
        <v>62</v>
      </c>
      <c r="C4099" s="25" t="s">
        <v>39</v>
      </c>
      <c r="D4099" s="25" t="s">
        <v>27</v>
      </c>
      <c r="E4099" s="25" t="s">
        <v>1915</v>
      </c>
      <c r="F4099" s="2">
        <v>41520</v>
      </c>
      <c r="G4099" s="23" t="str">
        <f>TEXT(Table2[[#This Row],[Order-Date]],"mmm")</f>
        <v>Sep</v>
      </c>
      <c r="H4099">
        <v>2013</v>
      </c>
      <c r="I4099">
        <v>247152316</v>
      </c>
      <c r="J4099" s="2">
        <v>41521</v>
      </c>
      <c r="K4099" s="23">
        <f>WEEKDAY(#REF!,1)</f>
        <v>4</v>
      </c>
      <c r="L4099" s="25">
        <f>IF(#REF!&gt;=#REF!,#REF!-#REF!,"")</f>
        <v>1</v>
      </c>
      <c r="M4099" s="4">
        <v>6717</v>
      </c>
      <c r="N4099" s="5">
        <v>81.73</v>
      </c>
      <c r="O4099" s="5">
        <v>56.67</v>
      </c>
      <c r="P4099" s="5">
        <v>25.06</v>
      </c>
      <c r="Q4099" s="5">
        <f>#REF!*#REF!</f>
        <v>380652.39</v>
      </c>
      <c r="R4099" s="5">
        <v>168328.02</v>
      </c>
      <c r="S4099" s="5">
        <f>#REF!-#REF!</f>
        <v>-212324.37</v>
      </c>
      <c r="T4099" s="36">
        <f t="shared" ref="T4099:T4162" si="64">S4099/Q4099</f>
        <v>-0.55779071819304704</v>
      </c>
    </row>
    <row r="4100" spans="1:20" x14ac:dyDescent="0.2">
      <c r="A4100" s="25" t="s">
        <v>40</v>
      </c>
      <c r="B4100" s="25" t="s">
        <v>218</v>
      </c>
      <c r="C4100" s="25" t="s">
        <v>26</v>
      </c>
      <c r="D4100" s="25" t="s">
        <v>23</v>
      </c>
      <c r="E4100" s="25" t="s">
        <v>1916</v>
      </c>
      <c r="F4100" s="2">
        <v>41801</v>
      </c>
      <c r="G4100" s="23" t="str">
        <f>TEXT(Table2[[#This Row],[Order-Date]],"mmm")</f>
        <v>Jun</v>
      </c>
      <c r="H4100">
        <v>2014</v>
      </c>
      <c r="I4100">
        <v>254808843</v>
      </c>
      <c r="J4100" s="2">
        <v>41923</v>
      </c>
      <c r="K4100" s="23">
        <f>WEEKDAY(#REF!,1)</f>
        <v>7</v>
      </c>
      <c r="L4100" s="25">
        <f>IF(#REF!&gt;=#REF!,#REF!-#REF!,"")</f>
        <v>122</v>
      </c>
      <c r="M4100" s="4">
        <v>2454</v>
      </c>
      <c r="N4100" s="5">
        <v>152.58000000000001</v>
      </c>
      <c r="O4100" s="5">
        <v>97.44</v>
      </c>
      <c r="P4100" s="5">
        <v>55.14</v>
      </c>
      <c r="Q4100" s="5">
        <f>#REF!*#REF!</f>
        <v>239117.76</v>
      </c>
      <c r="R4100" s="5">
        <v>135313.56</v>
      </c>
      <c r="S4100" s="5">
        <f>#REF!-#REF!</f>
        <v>-103804.2</v>
      </c>
      <c r="T4100" s="36">
        <f t="shared" si="64"/>
        <v>-0.43411330049261099</v>
      </c>
    </row>
    <row r="4101" spans="1:20" x14ac:dyDescent="0.2">
      <c r="A4101" s="25" t="s">
        <v>46</v>
      </c>
      <c r="B4101" s="25" t="s">
        <v>47</v>
      </c>
      <c r="C4101" s="25" t="s">
        <v>51</v>
      </c>
      <c r="D4101" s="25" t="s">
        <v>27</v>
      </c>
      <c r="E4101" s="25" t="s">
        <v>1916</v>
      </c>
      <c r="F4101" s="2">
        <v>41635</v>
      </c>
      <c r="G4101" s="23" t="str">
        <f>TEXT(Table2[[#This Row],[Order-Date]],"mmm")</f>
        <v>Dec</v>
      </c>
      <c r="H4101">
        <v>2013</v>
      </c>
      <c r="I4101">
        <v>500607764</v>
      </c>
      <c r="J4101" s="2">
        <v>41684</v>
      </c>
      <c r="K4101" s="23">
        <f>WEEKDAY(#REF!,1)</f>
        <v>6</v>
      </c>
      <c r="L4101" s="25">
        <f>IF(#REF!&gt;=#REF!,#REF!-#REF!,"")</f>
        <v>49</v>
      </c>
      <c r="M4101" s="4">
        <v>9817</v>
      </c>
      <c r="N4101" s="5">
        <v>437.2</v>
      </c>
      <c r="O4101" s="5">
        <v>263.33</v>
      </c>
      <c r="P4101" s="5">
        <v>173.87</v>
      </c>
      <c r="Q4101" s="5">
        <f>#REF!*#REF!</f>
        <v>2585110.61</v>
      </c>
      <c r="R4101" s="5">
        <v>1706881.79</v>
      </c>
      <c r="S4101" s="5">
        <f>#REF!-#REF!</f>
        <v>-878228.82</v>
      </c>
      <c r="T4101" s="36">
        <f t="shared" si="64"/>
        <v>-0.33972581931416901</v>
      </c>
    </row>
    <row r="4102" spans="1:20" x14ac:dyDescent="0.2">
      <c r="A4102" s="25" t="s">
        <v>46</v>
      </c>
      <c r="B4102" s="25" t="s">
        <v>98</v>
      </c>
      <c r="C4102" s="25" t="s">
        <v>34</v>
      </c>
      <c r="D4102" s="25" t="s">
        <v>23</v>
      </c>
      <c r="E4102" s="25" t="s">
        <v>1915</v>
      </c>
      <c r="F4102" s="2">
        <v>40935</v>
      </c>
      <c r="G4102" s="23" t="str">
        <f>TEXT(Table2[[#This Row],[Order-Date]],"mmm")</f>
        <v>Jan</v>
      </c>
      <c r="H4102">
        <v>2012</v>
      </c>
      <c r="I4102">
        <v>911160409</v>
      </c>
      <c r="J4102" s="2">
        <v>40935</v>
      </c>
      <c r="K4102" s="23">
        <f>WEEKDAY(#REF!,1)</f>
        <v>6</v>
      </c>
      <c r="L4102" s="25">
        <f>IF(#REF!&gt;=#REF!,#REF!-#REF!,"")</f>
        <v>0</v>
      </c>
      <c r="M4102" s="4">
        <v>1468</v>
      </c>
      <c r="N4102" s="5">
        <v>205.7</v>
      </c>
      <c r="O4102" s="5">
        <v>117.11</v>
      </c>
      <c r="P4102" s="5">
        <v>88.59</v>
      </c>
      <c r="Q4102" s="5">
        <f>#REF!*#REF!</f>
        <v>171917.48</v>
      </c>
      <c r="R4102" s="5">
        <v>130050.12</v>
      </c>
      <c r="S4102" s="5">
        <f>#REF!-#REF!</f>
        <v>-41867.360000000001</v>
      </c>
      <c r="T4102" s="36">
        <f t="shared" si="64"/>
        <v>-0.24353172231235601</v>
      </c>
    </row>
    <row r="4103" spans="1:20" x14ac:dyDescent="0.2">
      <c r="A4103" s="25" t="s">
        <v>32</v>
      </c>
      <c r="B4103" s="25" t="s">
        <v>182</v>
      </c>
      <c r="C4103" s="25" t="s">
        <v>34</v>
      </c>
      <c r="D4103" s="25" t="s">
        <v>23</v>
      </c>
      <c r="E4103" s="25" t="s">
        <v>1915</v>
      </c>
      <c r="F4103" s="2">
        <v>42100</v>
      </c>
      <c r="G4103" s="23" t="str">
        <f>TEXT(Table2[[#This Row],[Order-Date]],"mmm")</f>
        <v>Apr</v>
      </c>
      <c r="H4103">
        <v>2015</v>
      </c>
      <c r="I4103">
        <v>583390605</v>
      </c>
      <c r="J4103" s="2">
        <v>42284</v>
      </c>
      <c r="K4103" s="23">
        <f>WEEKDAY(#REF!,1)</f>
        <v>4</v>
      </c>
      <c r="L4103" s="25">
        <f>IF(#REF!&gt;=#REF!,#REF!-#REF!,"")</f>
        <v>184</v>
      </c>
      <c r="M4103" s="4">
        <v>7099</v>
      </c>
      <c r="N4103" s="5">
        <v>205.7</v>
      </c>
      <c r="O4103" s="5">
        <v>117.11</v>
      </c>
      <c r="P4103" s="5">
        <v>88.59</v>
      </c>
      <c r="Q4103" s="5">
        <f>#REF!*#REF!</f>
        <v>831363.89</v>
      </c>
      <c r="R4103" s="5">
        <v>628900.41</v>
      </c>
      <c r="S4103" s="5">
        <f>#REF!-#REF!</f>
        <v>-202463.48</v>
      </c>
      <c r="T4103" s="36">
        <f t="shared" si="64"/>
        <v>-0.24353172231235601</v>
      </c>
    </row>
    <row r="4104" spans="1:20" x14ac:dyDescent="0.2">
      <c r="A4104" s="25" t="s">
        <v>46</v>
      </c>
      <c r="B4104" s="25" t="s">
        <v>207</v>
      </c>
      <c r="C4104" s="25" t="s">
        <v>49</v>
      </c>
      <c r="D4104" s="25" t="s">
        <v>27</v>
      </c>
      <c r="E4104" s="25" t="s">
        <v>1915</v>
      </c>
      <c r="F4104" s="2">
        <v>42708</v>
      </c>
      <c r="G4104" s="23" t="str">
        <f>TEXT(Table2[[#This Row],[Order-Date]],"mmm")</f>
        <v>Dec</v>
      </c>
      <c r="H4104">
        <v>2016</v>
      </c>
      <c r="I4104">
        <v>934534680</v>
      </c>
      <c r="J4104" s="2">
        <v>42515</v>
      </c>
      <c r="K4104" s="23">
        <f>WEEKDAY(#REF!,1)</f>
        <v>4</v>
      </c>
      <c r="L4104" s="25" t="str">
        <f>IF(#REF!&gt;=#REF!,#REF!-#REF!,"")</f>
        <v/>
      </c>
      <c r="M4104" s="4">
        <v>8434</v>
      </c>
      <c r="N4104" s="5">
        <v>651.21</v>
      </c>
      <c r="O4104" s="5">
        <v>524.96</v>
      </c>
      <c r="P4104" s="5">
        <v>126.25</v>
      </c>
      <c r="Q4104" s="5">
        <f>#REF!*#REF!</f>
        <v>4427512.6399999997</v>
      </c>
      <c r="R4104" s="5">
        <v>1064792.5</v>
      </c>
      <c r="S4104" s="5">
        <f>#REF!-#REF!</f>
        <v>-3362720.14</v>
      </c>
      <c r="T4104" s="36">
        <f t="shared" si="64"/>
        <v>-0.75950548613227697</v>
      </c>
    </row>
    <row r="4105" spans="1:20" x14ac:dyDescent="0.2">
      <c r="A4105" s="25" t="s">
        <v>37</v>
      </c>
      <c r="B4105" s="25" t="s">
        <v>196</v>
      </c>
      <c r="C4105" s="25" t="s">
        <v>39</v>
      </c>
      <c r="D4105" s="25" t="s">
        <v>27</v>
      </c>
      <c r="E4105" s="25" t="s">
        <v>1918</v>
      </c>
      <c r="F4105" s="2">
        <v>40810</v>
      </c>
      <c r="G4105" s="23" t="str">
        <f>TEXT(Table2[[#This Row],[Order-Date]],"mmm")</f>
        <v>Sep</v>
      </c>
      <c r="H4105">
        <v>2011</v>
      </c>
      <c r="I4105">
        <v>752141463</v>
      </c>
      <c r="J4105" s="2">
        <v>40888</v>
      </c>
      <c r="K4105" s="23">
        <f>WEEKDAY(#REF!,1)</f>
        <v>1</v>
      </c>
      <c r="L4105" s="25">
        <f>IF(#REF!&gt;=#REF!,#REF!-#REF!,"")</f>
        <v>78</v>
      </c>
      <c r="M4105" s="4">
        <v>4228</v>
      </c>
      <c r="N4105" s="5">
        <v>81.73</v>
      </c>
      <c r="O4105" s="5">
        <v>56.67</v>
      </c>
      <c r="P4105" s="5">
        <v>25.06</v>
      </c>
      <c r="Q4105" s="5">
        <f>#REF!*#REF!</f>
        <v>239600.76</v>
      </c>
      <c r="R4105" s="5">
        <v>105953.68</v>
      </c>
      <c r="S4105" s="5">
        <f>#REF!-#REF!</f>
        <v>-133647.07999999999</v>
      </c>
      <c r="T4105" s="36">
        <f t="shared" si="64"/>
        <v>-0.55779071819304704</v>
      </c>
    </row>
    <row r="4106" spans="1:20" x14ac:dyDescent="0.2">
      <c r="A4106" s="25" t="s">
        <v>37</v>
      </c>
      <c r="B4106" s="25" t="s">
        <v>105</v>
      </c>
      <c r="C4106" s="25" t="s">
        <v>42</v>
      </c>
      <c r="D4106" s="25" t="s">
        <v>23</v>
      </c>
      <c r="E4106" s="25" t="s">
        <v>1917</v>
      </c>
      <c r="F4106" s="2">
        <v>42031</v>
      </c>
      <c r="G4106" s="23" t="str">
        <f>TEXT(Table2[[#This Row],[Order-Date]],"mmm")</f>
        <v>Jan</v>
      </c>
      <c r="H4106">
        <v>2015</v>
      </c>
      <c r="I4106">
        <v>244072282</v>
      </c>
      <c r="J4106" s="2">
        <v>42076</v>
      </c>
      <c r="K4106" s="23">
        <f>WEEKDAY(#REF!,1)</f>
        <v>6</v>
      </c>
      <c r="L4106" s="25">
        <f>IF(#REF!&gt;=#REF!,#REF!-#REF!,"")</f>
        <v>45</v>
      </c>
      <c r="M4106" s="4">
        <v>5267</v>
      </c>
      <c r="N4106" s="5">
        <v>109.28</v>
      </c>
      <c r="O4106" s="5">
        <v>35.840000000000003</v>
      </c>
      <c r="P4106" s="5">
        <v>73.44</v>
      </c>
      <c r="Q4106" s="5">
        <f>#REF!*#REF!</f>
        <v>188769.28</v>
      </c>
      <c r="R4106" s="5">
        <v>386808.48</v>
      </c>
      <c r="S4106" s="5">
        <f>#REF!-#REF!</f>
        <v>198039.2</v>
      </c>
      <c r="T4106" s="36">
        <f t="shared" si="64"/>
        <v>1.0491071428571399</v>
      </c>
    </row>
    <row r="4107" spans="1:20" x14ac:dyDescent="0.2">
      <c r="A4107" s="25" t="s">
        <v>46</v>
      </c>
      <c r="B4107" s="25" t="s">
        <v>107</v>
      </c>
      <c r="C4107" s="25" t="s">
        <v>51</v>
      </c>
      <c r="D4107" s="25" t="s">
        <v>23</v>
      </c>
      <c r="E4107" s="25" t="s">
        <v>1915</v>
      </c>
      <c r="F4107" s="2">
        <v>41732</v>
      </c>
      <c r="G4107" s="23" t="str">
        <f>TEXT(Table2[[#This Row],[Order-Date]],"mmm")</f>
        <v>Apr</v>
      </c>
      <c r="H4107">
        <v>2014</v>
      </c>
      <c r="I4107">
        <v>588500964</v>
      </c>
      <c r="J4107" s="2">
        <v>41976</v>
      </c>
      <c r="K4107" s="23">
        <f>WEEKDAY(#REF!,1)</f>
        <v>4</v>
      </c>
      <c r="L4107" s="25">
        <f>IF(#REF!&gt;=#REF!,#REF!-#REF!,"")</f>
        <v>244</v>
      </c>
      <c r="M4107" s="4">
        <v>9368</v>
      </c>
      <c r="N4107" s="5">
        <v>437.2</v>
      </c>
      <c r="O4107" s="5">
        <v>263.33</v>
      </c>
      <c r="P4107" s="5">
        <v>173.87</v>
      </c>
      <c r="Q4107" s="5">
        <f>#REF!*#REF!</f>
        <v>2466875.44</v>
      </c>
      <c r="R4107" s="5">
        <v>1628814.16</v>
      </c>
      <c r="S4107" s="5">
        <f>#REF!-#REF!</f>
        <v>-838061.28</v>
      </c>
      <c r="T4107" s="36">
        <f t="shared" si="64"/>
        <v>-0.33972581931416901</v>
      </c>
    </row>
    <row r="4108" spans="1:20" x14ac:dyDescent="0.2">
      <c r="A4108" s="25" t="s">
        <v>29</v>
      </c>
      <c r="B4108" s="25" t="s">
        <v>153</v>
      </c>
      <c r="C4108" s="25" t="s">
        <v>26</v>
      </c>
      <c r="D4108" s="25" t="s">
        <v>23</v>
      </c>
      <c r="E4108" s="25" t="s">
        <v>1917</v>
      </c>
      <c r="F4108" s="2">
        <v>41396</v>
      </c>
      <c r="G4108" s="23" t="str">
        <f>TEXT(Table2[[#This Row],[Order-Date]],"mmm")</f>
        <v>May</v>
      </c>
      <c r="H4108">
        <v>2013</v>
      </c>
      <c r="I4108">
        <v>783913838</v>
      </c>
      <c r="J4108" s="2">
        <v>41520</v>
      </c>
      <c r="K4108" s="23">
        <f>WEEKDAY(#REF!,1)</f>
        <v>3</v>
      </c>
      <c r="L4108" s="25">
        <f>IF(#REF!&gt;=#REF!,#REF!-#REF!,"")</f>
        <v>124</v>
      </c>
      <c r="M4108" s="4">
        <v>6380</v>
      </c>
      <c r="N4108" s="5">
        <v>152.58000000000001</v>
      </c>
      <c r="O4108" s="5">
        <v>97.44</v>
      </c>
      <c r="P4108" s="5">
        <v>55.14</v>
      </c>
      <c r="Q4108" s="5">
        <f>#REF!*#REF!</f>
        <v>621667.19999999995</v>
      </c>
      <c r="R4108" s="5">
        <v>351793.2</v>
      </c>
      <c r="S4108" s="5">
        <f>#REF!-#REF!</f>
        <v>-269874</v>
      </c>
      <c r="T4108" s="36">
        <f t="shared" si="64"/>
        <v>-0.43411330049261099</v>
      </c>
    </row>
    <row r="4109" spans="1:20" x14ac:dyDescent="0.2">
      <c r="A4109" s="25" t="s">
        <v>29</v>
      </c>
      <c r="B4109" s="25" t="s">
        <v>184</v>
      </c>
      <c r="C4109" s="25" t="s">
        <v>42</v>
      </c>
      <c r="D4109" s="25" t="s">
        <v>23</v>
      </c>
      <c r="E4109" s="25" t="s">
        <v>1918</v>
      </c>
      <c r="F4109" s="2">
        <v>41347</v>
      </c>
      <c r="G4109" s="23" t="str">
        <f>TEXT(Table2[[#This Row],[Order-Date]],"mmm")</f>
        <v>Mar</v>
      </c>
      <c r="H4109">
        <v>2013</v>
      </c>
      <c r="I4109">
        <v>799109733</v>
      </c>
      <c r="J4109" s="2">
        <v>41393</v>
      </c>
      <c r="K4109" s="23">
        <f>WEEKDAY(#REF!,1)</f>
        <v>2</v>
      </c>
      <c r="L4109" s="25">
        <f>IF(#REF!&gt;=#REF!,#REF!-#REF!,"")</f>
        <v>46</v>
      </c>
      <c r="M4109" s="4">
        <v>3183</v>
      </c>
      <c r="N4109" s="5">
        <v>109.28</v>
      </c>
      <c r="O4109" s="5">
        <v>35.840000000000003</v>
      </c>
      <c r="P4109" s="5">
        <v>73.44</v>
      </c>
      <c r="Q4109" s="5">
        <f>#REF!*#REF!</f>
        <v>114078.72</v>
      </c>
      <c r="R4109" s="5">
        <v>233759.52</v>
      </c>
      <c r="S4109" s="5">
        <f>#REF!-#REF!</f>
        <v>119680.8</v>
      </c>
      <c r="T4109" s="36">
        <f t="shared" si="64"/>
        <v>1.0491071428571399</v>
      </c>
    </row>
    <row r="4110" spans="1:20" x14ac:dyDescent="0.2">
      <c r="A4110" s="25" t="s">
        <v>29</v>
      </c>
      <c r="B4110" s="25" t="s">
        <v>144</v>
      </c>
      <c r="C4110" s="25" t="s">
        <v>31</v>
      </c>
      <c r="D4110" s="25" t="s">
        <v>23</v>
      </c>
      <c r="E4110" s="25" t="s">
        <v>1916</v>
      </c>
      <c r="F4110" s="2">
        <v>42695</v>
      </c>
      <c r="G4110" s="23" t="str">
        <f>TEXT(Table2[[#This Row],[Order-Date]],"mmm")</f>
        <v>Nov</v>
      </c>
      <c r="H4110">
        <v>2016</v>
      </c>
      <c r="I4110">
        <v>223199975</v>
      </c>
      <c r="J4110" s="2">
        <v>42826</v>
      </c>
      <c r="K4110" s="23">
        <f>WEEKDAY(#REF!,1)</f>
        <v>7</v>
      </c>
      <c r="L4110" s="25">
        <f>IF(#REF!&gt;=#REF!,#REF!-#REF!,"")</f>
        <v>131</v>
      </c>
      <c r="M4110" s="4">
        <v>8687</v>
      </c>
      <c r="N4110" s="5">
        <v>47.45</v>
      </c>
      <c r="O4110" s="5">
        <v>31.79</v>
      </c>
      <c r="P4110" s="5">
        <v>15.66</v>
      </c>
      <c r="Q4110" s="5">
        <f>#REF!*#REF!</f>
        <v>276159.73</v>
      </c>
      <c r="R4110" s="5">
        <v>136038.42000000001</v>
      </c>
      <c r="S4110" s="5">
        <f>#REF!-#REF!</f>
        <v>-140121.31</v>
      </c>
      <c r="T4110" s="36">
        <f t="shared" si="64"/>
        <v>-0.50739226171752105</v>
      </c>
    </row>
    <row r="4111" spans="1:20" x14ac:dyDescent="0.2">
      <c r="A4111" s="25" t="s">
        <v>40</v>
      </c>
      <c r="B4111" s="25" t="s">
        <v>205</v>
      </c>
      <c r="C4111" s="25" t="s">
        <v>51</v>
      </c>
      <c r="D4111" s="25" t="s">
        <v>27</v>
      </c>
      <c r="E4111" s="25" t="s">
        <v>1915</v>
      </c>
      <c r="F4111" s="2">
        <v>42477</v>
      </c>
      <c r="G4111" s="23" t="str">
        <f>TEXT(Table2[[#This Row],[Order-Date]],"mmm")</f>
        <v>Apr</v>
      </c>
      <c r="H4111">
        <v>2016</v>
      </c>
      <c r="I4111">
        <v>515608394</v>
      </c>
      <c r="J4111" s="2">
        <v>42483</v>
      </c>
      <c r="K4111" s="23">
        <f>WEEKDAY(#REF!,1)</f>
        <v>7</v>
      </c>
      <c r="L4111" s="25">
        <f>IF(#REF!&gt;=#REF!,#REF!-#REF!,"")</f>
        <v>6</v>
      </c>
      <c r="M4111" s="4">
        <v>8836</v>
      </c>
      <c r="N4111" s="5">
        <v>437.2</v>
      </c>
      <c r="O4111" s="5">
        <v>263.33</v>
      </c>
      <c r="P4111" s="5">
        <v>173.87</v>
      </c>
      <c r="Q4111" s="5">
        <f>#REF!*#REF!</f>
        <v>2326783.88</v>
      </c>
      <c r="R4111" s="5">
        <v>1536315.32</v>
      </c>
      <c r="S4111" s="5">
        <f>#REF!-#REF!</f>
        <v>-790468.56</v>
      </c>
      <c r="T4111" s="36">
        <f t="shared" si="64"/>
        <v>-0.33972581931416901</v>
      </c>
    </row>
    <row r="4112" spans="1:20" x14ac:dyDescent="0.2">
      <c r="A4112" s="25" t="s">
        <v>32</v>
      </c>
      <c r="B4112" s="25" t="s">
        <v>182</v>
      </c>
      <c r="C4112" s="25" t="s">
        <v>51</v>
      </c>
      <c r="D4112" s="25" t="s">
        <v>27</v>
      </c>
      <c r="E4112" s="25" t="s">
        <v>1915</v>
      </c>
      <c r="F4112" s="2">
        <v>40911</v>
      </c>
      <c r="G4112" s="23" t="str">
        <f>TEXT(Table2[[#This Row],[Order-Date]],"mmm")</f>
        <v>Jan</v>
      </c>
      <c r="H4112">
        <v>2012</v>
      </c>
      <c r="I4112">
        <v>956071317</v>
      </c>
      <c r="J4112" s="2">
        <v>40999</v>
      </c>
      <c r="K4112" s="23">
        <f>WEEKDAY(#REF!,1)</f>
        <v>7</v>
      </c>
      <c r="L4112" s="25">
        <f>IF(#REF!&gt;=#REF!,#REF!-#REF!,"")</f>
        <v>88</v>
      </c>
      <c r="M4112" s="4">
        <v>1603</v>
      </c>
      <c r="N4112" s="5">
        <v>437.2</v>
      </c>
      <c r="O4112" s="5">
        <v>263.33</v>
      </c>
      <c r="P4112" s="5">
        <v>173.87</v>
      </c>
      <c r="Q4112" s="5">
        <f>#REF!*#REF!</f>
        <v>422117.99</v>
      </c>
      <c r="R4112" s="5">
        <v>278713.61</v>
      </c>
      <c r="S4112" s="5">
        <f>#REF!-#REF!</f>
        <v>-143404.38</v>
      </c>
      <c r="T4112" s="36">
        <f t="shared" si="64"/>
        <v>-0.33972581931416901</v>
      </c>
    </row>
    <row r="4113" spans="1:20" x14ac:dyDescent="0.2">
      <c r="A4113" s="25" t="s">
        <v>20</v>
      </c>
      <c r="B4113" s="25" t="s">
        <v>53</v>
      </c>
      <c r="C4113" s="25" t="s">
        <v>26</v>
      </c>
      <c r="D4113" s="25" t="s">
        <v>27</v>
      </c>
      <c r="E4113" s="25" t="s">
        <v>1918</v>
      </c>
      <c r="F4113" s="2">
        <v>40514</v>
      </c>
      <c r="G4113" s="23" t="str">
        <f>TEXT(Table2[[#This Row],[Order-Date]],"mmm")</f>
        <v>Dec</v>
      </c>
      <c r="H4113">
        <v>2010</v>
      </c>
      <c r="I4113">
        <v>894637572</v>
      </c>
      <c r="J4113" s="2">
        <v>40182</v>
      </c>
      <c r="K4113" s="23">
        <f>WEEKDAY(#REF!,1)</f>
        <v>2</v>
      </c>
      <c r="L4113" s="25" t="str">
        <f>IF(#REF!&gt;=#REF!,#REF!-#REF!,"")</f>
        <v/>
      </c>
      <c r="M4113" s="4">
        <v>1993</v>
      </c>
      <c r="N4113" s="5">
        <v>152.58000000000001</v>
      </c>
      <c r="O4113" s="5">
        <v>97.44</v>
      </c>
      <c r="P4113" s="5">
        <v>55.14</v>
      </c>
      <c r="Q4113" s="5">
        <f>#REF!*#REF!</f>
        <v>194197.92</v>
      </c>
      <c r="R4113" s="5">
        <v>109894.02</v>
      </c>
      <c r="S4113" s="5">
        <f>#REF!-#REF!</f>
        <v>-84303.9</v>
      </c>
      <c r="T4113" s="36">
        <f t="shared" si="64"/>
        <v>-0.43411330049261099</v>
      </c>
    </row>
    <row r="4114" spans="1:20" x14ac:dyDescent="0.2">
      <c r="A4114" s="25" t="s">
        <v>46</v>
      </c>
      <c r="B4114" s="25" t="s">
        <v>75</v>
      </c>
      <c r="C4114" s="25" t="s">
        <v>39</v>
      </c>
      <c r="D4114" s="25" t="s">
        <v>23</v>
      </c>
      <c r="E4114" s="25" t="s">
        <v>1918</v>
      </c>
      <c r="F4114" s="2">
        <v>42669</v>
      </c>
      <c r="G4114" s="23" t="str">
        <f>TEXT(Table2[[#This Row],[Order-Date]],"mmm")</f>
        <v>Oct</v>
      </c>
      <c r="H4114">
        <v>2016</v>
      </c>
      <c r="I4114">
        <v>201668488</v>
      </c>
      <c r="J4114" s="2">
        <v>42674</v>
      </c>
      <c r="K4114" s="23">
        <f>WEEKDAY(#REF!,1)</f>
        <v>2</v>
      </c>
      <c r="L4114" s="25">
        <f>IF(#REF!&gt;=#REF!,#REF!-#REF!,"")</f>
        <v>5</v>
      </c>
      <c r="M4114" s="4">
        <v>7042</v>
      </c>
      <c r="N4114" s="5">
        <v>81.73</v>
      </c>
      <c r="O4114" s="5">
        <v>56.67</v>
      </c>
      <c r="P4114" s="5">
        <v>25.06</v>
      </c>
      <c r="Q4114" s="5">
        <f>#REF!*#REF!</f>
        <v>399070.14</v>
      </c>
      <c r="R4114" s="5">
        <v>176472.52</v>
      </c>
      <c r="S4114" s="5">
        <f>#REF!-#REF!</f>
        <v>-222597.62</v>
      </c>
      <c r="T4114" s="36">
        <f t="shared" si="64"/>
        <v>-0.55779071819304704</v>
      </c>
    </row>
    <row r="4115" spans="1:20" x14ac:dyDescent="0.2">
      <c r="A4115" s="25" t="s">
        <v>46</v>
      </c>
      <c r="B4115" s="25" t="s">
        <v>99</v>
      </c>
      <c r="C4115" s="25" t="s">
        <v>51</v>
      </c>
      <c r="D4115" s="25" t="s">
        <v>23</v>
      </c>
      <c r="E4115" s="25" t="s">
        <v>1915</v>
      </c>
      <c r="F4115" s="2">
        <v>41401</v>
      </c>
      <c r="G4115" s="23" t="str">
        <f>TEXT(Table2[[#This Row],[Order-Date]],"mmm")</f>
        <v>May</v>
      </c>
      <c r="H4115">
        <v>2013</v>
      </c>
      <c r="I4115">
        <v>617837893</v>
      </c>
      <c r="J4115" s="2">
        <v>41616</v>
      </c>
      <c r="K4115" s="23">
        <f>WEEKDAY(#REF!,1)</f>
        <v>1</v>
      </c>
      <c r="L4115" s="25">
        <f>IF(#REF!&gt;=#REF!,#REF!-#REF!,"")</f>
        <v>215</v>
      </c>
      <c r="M4115" s="4">
        <v>817</v>
      </c>
      <c r="N4115" s="5">
        <v>437.2</v>
      </c>
      <c r="O4115" s="5">
        <v>263.33</v>
      </c>
      <c r="P4115" s="5">
        <v>173.87</v>
      </c>
      <c r="Q4115" s="5">
        <f>#REF!*#REF!</f>
        <v>215140.61</v>
      </c>
      <c r="R4115" s="5">
        <v>142051.79</v>
      </c>
      <c r="S4115" s="5">
        <f>#REF!-#REF!</f>
        <v>-73088.820000000007</v>
      </c>
      <c r="T4115" s="36">
        <f t="shared" si="64"/>
        <v>-0.33972581931416901</v>
      </c>
    </row>
    <row r="4116" spans="1:20" x14ac:dyDescent="0.2">
      <c r="A4116" s="25" t="s">
        <v>37</v>
      </c>
      <c r="B4116" s="25" t="s">
        <v>106</v>
      </c>
      <c r="C4116" s="25" t="s">
        <v>26</v>
      </c>
      <c r="D4116" s="25" t="s">
        <v>23</v>
      </c>
      <c r="E4116" s="25" t="s">
        <v>1918</v>
      </c>
      <c r="F4116" s="2">
        <v>41192</v>
      </c>
      <c r="G4116" s="23" t="str">
        <f>TEXT(Table2[[#This Row],[Order-Date]],"mmm")</f>
        <v>Oct</v>
      </c>
      <c r="H4116">
        <v>2012</v>
      </c>
      <c r="I4116">
        <v>804132115</v>
      </c>
      <c r="J4116" s="2">
        <v>41237</v>
      </c>
      <c r="K4116" s="23">
        <f>WEEKDAY(#REF!,1)</f>
        <v>7</v>
      </c>
      <c r="L4116" s="25">
        <f>IF(#REF!&gt;=#REF!,#REF!-#REF!,"")</f>
        <v>45</v>
      </c>
      <c r="M4116" s="4">
        <v>9417</v>
      </c>
      <c r="N4116" s="5">
        <v>152.58000000000001</v>
      </c>
      <c r="O4116" s="5">
        <v>97.44</v>
      </c>
      <c r="P4116" s="5">
        <v>55.14</v>
      </c>
      <c r="Q4116" s="5">
        <f>#REF!*#REF!</f>
        <v>917592.48</v>
      </c>
      <c r="R4116" s="5">
        <v>519253.38</v>
      </c>
      <c r="S4116" s="5">
        <f>#REF!-#REF!</f>
        <v>-398339.1</v>
      </c>
      <c r="T4116" s="36">
        <f t="shared" si="64"/>
        <v>-0.43411330049261099</v>
      </c>
    </row>
    <row r="4117" spans="1:20" x14ac:dyDescent="0.2">
      <c r="A4117" s="25" t="s">
        <v>29</v>
      </c>
      <c r="B4117" s="25" t="s">
        <v>224</v>
      </c>
      <c r="C4117" s="25" t="s">
        <v>34</v>
      </c>
      <c r="D4117" s="25" t="s">
        <v>27</v>
      </c>
      <c r="E4117" s="25" t="s">
        <v>1917</v>
      </c>
      <c r="F4117" s="2">
        <v>42704</v>
      </c>
      <c r="G4117" s="23" t="str">
        <f>TEXT(Table2[[#This Row],[Order-Date]],"mmm")</f>
        <v>Nov</v>
      </c>
      <c r="H4117">
        <v>2016</v>
      </c>
      <c r="I4117">
        <v>391849982</v>
      </c>
      <c r="J4117" s="2">
        <v>42686</v>
      </c>
      <c r="K4117" s="23">
        <f>WEEKDAY(#REF!,1)</f>
        <v>7</v>
      </c>
      <c r="L4117" s="25" t="str">
        <f>IF(#REF!&gt;=#REF!,#REF!-#REF!,"")</f>
        <v/>
      </c>
      <c r="M4117" s="4">
        <v>5972</v>
      </c>
      <c r="N4117" s="5">
        <v>205.7</v>
      </c>
      <c r="O4117" s="5">
        <v>117.11</v>
      </c>
      <c r="P4117" s="5">
        <v>88.59</v>
      </c>
      <c r="Q4117" s="5">
        <f>#REF!*#REF!</f>
        <v>699380.92</v>
      </c>
      <c r="R4117" s="5">
        <v>529059.48</v>
      </c>
      <c r="S4117" s="5">
        <f>#REF!-#REF!</f>
        <v>-170321.44</v>
      </c>
      <c r="T4117" s="36">
        <f t="shared" si="64"/>
        <v>-0.24353172231235601</v>
      </c>
    </row>
    <row r="4118" spans="1:20" x14ac:dyDescent="0.2">
      <c r="A4118" s="25" t="s">
        <v>40</v>
      </c>
      <c r="B4118" s="25" t="s">
        <v>205</v>
      </c>
      <c r="C4118" s="25" t="s">
        <v>51</v>
      </c>
      <c r="D4118" s="25" t="s">
        <v>23</v>
      </c>
      <c r="E4118" s="25" t="s">
        <v>1917</v>
      </c>
      <c r="F4118" s="2">
        <v>41692</v>
      </c>
      <c r="G4118" s="23" t="str">
        <f>TEXT(Table2[[#This Row],[Order-Date]],"mmm")</f>
        <v>Feb</v>
      </c>
      <c r="H4118">
        <v>2014</v>
      </c>
      <c r="I4118">
        <v>432602822</v>
      </c>
      <c r="J4118" s="2">
        <v>41729</v>
      </c>
      <c r="K4118" s="23">
        <f>WEEKDAY(#REF!,1)</f>
        <v>2</v>
      </c>
      <c r="L4118" s="25">
        <f>IF(#REF!&gt;=#REF!,#REF!-#REF!,"")</f>
        <v>37</v>
      </c>
      <c r="M4118" s="4">
        <v>5643</v>
      </c>
      <c r="N4118" s="5">
        <v>437.2</v>
      </c>
      <c r="O4118" s="5">
        <v>263.33</v>
      </c>
      <c r="P4118" s="5">
        <v>173.87</v>
      </c>
      <c r="Q4118" s="5">
        <f>#REF!*#REF!</f>
        <v>1485971.19</v>
      </c>
      <c r="R4118" s="5">
        <v>981148.41</v>
      </c>
      <c r="S4118" s="5">
        <f>#REF!-#REF!</f>
        <v>-504822.78</v>
      </c>
      <c r="T4118" s="36">
        <f t="shared" si="64"/>
        <v>-0.33972581931416901</v>
      </c>
    </row>
    <row r="4119" spans="1:20" x14ac:dyDescent="0.2">
      <c r="A4119" s="25" t="s">
        <v>40</v>
      </c>
      <c r="B4119" s="25" t="s">
        <v>101</v>
      </c>
      <c r="C4119" s="25" t="s">
        <v>56</v>
      </c>
      <c r="D4119" s="25" t="s">
        <v>23</v>
      </c>
      <c r="E4119" s="25" t="s">
        <v>1917</v>
      </c>
      <c r="F4119" s="2">
        <v>41008</v>
      </c>
      <c r="G4119" s="23" t="str">
        <f>TEXT(Table2[[#This Row],[Order-Date]],"mmm")</f>
        <v>Apr</v>
      </c>
      <c r="H4119">
        <v>2012</v>
      </c>
      <c r="I4119">
        <v>248314464</v>
      </c>
      <c r="J4119" s="2">
        <v>41166</v>
      </c>
      <c r="K4119" s="23">
        <f>WEEKDAY(#REF!,1)</f>
        <v>6</v>
      </c>
      <c r="L4119" s="25">
        <f>IF(#REF!&gt;=#REF!,#REF!-#REF!,"")</f>
        <v>158</v>
      </c>
      <c r="M4119" s="4">
        <v>623</v>
      </c>
      <c r="N4119" s="5">
        <v>421.89</v>
      </c>
      <c r="O4119" s="5">
        <v>364.69</v>
      </c>
      <c r="P4119" s="5">
        <v>57.2</v>
      </c>
      <c r="Q4119" s="5">
        <f>#REF!*#REF!</f>
        <v>227201.87</v>
      </c>
      <c r="R4119" s="5">
        <v>35635.599999999999</v>
      </c>
      <c r="S4119" s="5">
        <f>#REF!-#REF!</f>
        <v>-191566.27</v>
      </c>
      <c r="T4119" s="36">
        <f t="shared" si="64"/>
        <v>-0.84315445995228799</v>
      </c>
    </row>
    <row r="4120" spans="1:20" x14ac:dyDescent="0.2">
      <c r="A4120" s="25" t="s">
        <v>37</v>
      </c>
      <c r="B4120" s="25" t="s">
        <v>155</v>
      </c>
      <c r="C4120" s="25" t="s">
        <v>31</v>
      </c>
      <c r="D4120" s="25" t="s">
        <v>23</v>
      </c>
      <c r="E4120" s="25" t="s">
        <v>1916</v>
      </c>
      <c r="F4120" s="2">
        <v>41717</v>
      </c>
      <c r="G4120" s="23" t="str">
        <f>TEXT(Table2[[#This Row],[Order-Date]],"mmm")</f>
        <v>Mar</v>
      </c>
      <c r="H4120">
        <v>2014</v>
      </c>
      <c r="I4120">
        <v>581221234</v>
      </c>
      <c r="J4120" s="2">
        <v>41750</v>
      </c>
      <c r="K4120" s="23">
        <f>WEEKDAY(#REF!,1)</f>
        <v>2</v>
      </c>
      <c r="L4120" s="25">
        <f>IF(#REF!&gt;=#REF!,#REF!-#REF!,"")</f>
        <v>33</v>
      </c>
      <c r="M4120" s="4">
        <v>5134</v>
      </c>
      <c r="N4120" s="5">
        <v>47.45</v>
      </c>
      <c r="O4120" s="5">
        <v>31.79</v>
      </c>
      <c r="P4120" s="5">
        <v>15.66</v>
      </c>
      <c r="Q4120" s="5">
        <f>#REF!*#REF!</f>
        <v>163209.85999999999</v>
      </c>
      <c r="R4120" s="5">
        <v>80398.44</v>
      </c>
      <c r="S4120" s="5">
        <f>#REF!-#REF!</f>
        <v>-82811.42</v>
      </c>
      <c r="T4120" s="36">
        <f t="shared" si="64"/>
        <v>-0.50739226171752105</v>
      </c>
    </row>
    <row r="4121" spans="1:20" x14ac:dyDescent="0.2">
      <c r="A4121" s="25" t="s">
        <v>40</v>
      </c>
      <c r="B4121" s="25" t="s">
        <v>90</v>
      </c>
      <c r="C4121" s="25" t="s">
        <v>42</v>
      </c>
      <c r="D4121" s="25" t="s">
        <v>23</v>
      </c>
      <c r="E4121" s="25" t="s">
        <v>1917</v>
      </c>
      <c r="F4121" s="2">
        <v>40212</v>
      </c>
      <c r="G4121" s="23" t="str">
        <f>TEXT(Table2[[#This Row],[Order-Date]],"mmm")</f>
        <v>Feb</v>
      </c>
      <c r="H4121">
        <v>2010</v>
      </c>
      <c r="I4121">
        <v>443871963</v>
      </c>
      <c r="J4121" s="2">
        <v>40284</v>
      </c>
      <c r="K4121" s="23">
        <f>WEEKDAY(#REF!,1)</f>
        <v>6</v>
      </c>
      <c r="L4121" s="25">
        <f>IF(#REF!&gt;=#REF!,#REF!-#REF!,"")</f>
        <v>72</v>
      </c>
      <c r="M4121" s="4">
        <v>432</v>
      </c>
      <c r="N4121" s="5">
        <v>109.28</v>
      </c>
      <c r="O4121" s="5">
        <v>35.840000000000003</v>
      </c>
      <c r="P4121" s="5">
        <v>73.44</v>
      </c>
      <c r="Q4121" s="5">
        <f>#REF!*#REF!</f>
        <v>15482.88</v>
      </c>
      <c r="R4121" s="5">
        <v>31726.080000000002</v>
      </c>
      <c r="S4121" s="5">
        <f>#REF!-#REF!</f>
        <v>16243.2</v>
      </c>
      <c r="T4121" s="36">
        <f t="shared" si="64"/>
        <v>1.0491071428571399</v>
      </c>
    </row>
    <row r="4122" spans="1:20" x14ac:dyDescent="0.2">
      <c r="A4122" s="25" t="s">
        <v>37</v>
      </c>
      <c r="B4122" s="25" t="s">
        <v>79</v>
      </c>
      <c r="C4122" s="25" t="s">
        <v>26</v>
      </c>
      <c r="D4122" s="25" t="s">
        <v>27</v>
      </c>
      <c r="E4122" s="25" t="s">
        <v>1915</v>
      </c>
      <c r="F4122" s="2">
        <v>42272</v>
      </c>
      <c r="G4122" s="23" t="str">
        <f>TEXT(Table2[[#This Row],[Order-Date]],"mmm")</f>
        <v>Sep</v>
      </c>
      <c r="H4122">
        <v>2015</v>
      </c>
      <c r="I4122">
        <v>269127976</v>
      </c>
      <c r="J4122" s="2">
        <v>42319</v>
      </c>
      <c r="K4122" s="23">
        <f>WEEKDAY(#REF!,1)</f>
        <v>4</v>
      </c>
      <c r="L4122" s="25">
        <f>IF(#REF!&gt;=#REF!,#REF!-#REF!,"")</f>
        <v>47</v>
      </c>
      <c r="M4122" s="4">
        <v>9804</v>
      </c>
      <c r="N4122" s="5">
        <v>152.58000000000001</v>
      </c>
      <c r="O4122" s="5">
        <v>97.44</v>
      </c>
      <c r="P4122" s="5">
        <v>55.14</v>
      </c>
      <c r="Q4122" s="5">
        <f>#REF!*#REF!</f>
        <v>955301.76</v>
      </c>
      <c r="R4122" s="5">
        <v>540592.56000000006</v>
      </c>
      <c r="S4122" s="5">
        <f>#REF!-#REF!</f>
        <v>-414709.2</v>
      </c>
      <c r="T4122" s="36">
        <f t="shared" si="64"/>
        <v>-0.43411330049261099</v>
      </c>
    </row>
    <row r="4123" spans="1:20" x14ac:dyDescent="0.2">
      <c r="A4123" s="25" t="s">
        <v>20</v>
      </c>
      <c r="B4123" s="25" t="s">
        <v>61</v>
      </c>
      <c r="C4123" s="25" t="s">
        <v>65</v>
      </c>
      <c r="D4123" s="25" t="s">
        <v>23</v>
      </c>
      <c r="E4123" s="25" t="s">
        <v>1917</v>
      </c>
      <c r="F4123" s="2">
        <v>41276</v>
      </c>
      <c r="G4123" s="23" t="str">
        <f>TEXT(Table2[[#This Row],[Order-Date]],"mmm")</f>
        <v>Jan</v>
      </c>
      <c r="H4123">
        <v>2013</v>
      </c>
      <c r="I4123">
        <v>560163104</v>
      </c>
      <c r="J4123" s="2">
        <v>41397</v>
      </c>
      <c r="K4123" s="23">
        <f>WEEKDAY(#REF!,1)</f>
        <v>6</v>
      </c>
      <c r="L4123" s="25">
        <f>IF(#REF!&gt;=#REF!,#REF!-#REF!,"")</f>
        <v>121</v>
      </c>
      <c r="M4123" s="4">
        <v>3565</v>
      </c>
      <c r="N4123" s="5">
        <v>9.33</v>
      </c>
      <c r="O4123" s="5">
        <v>6.92</v>
      </c>
      <c r="P4123" s="5">
        <v>2.41</v>
      </c>
      <c r="Q4123" s="5">
        <f>#REF!*#REF!</f>
        <v>24669.8</v>
      </c>
      <c r="R4123" s="5">
        <v>8591.65</v>
      </c>
      <c r="S4123" s="5">
        <f>#REF!-#REF!</f>
        <v>-16078.15</v>
      </c>
      <c r="T4123" s="36">
        <f t="shared" si="64"/>
        <v>-0.65173410404624299</v>
      </c>
    </row>
    <row r="4124" spans="1:20" x14ac:dyDescent="0.2">
      <c r="A4124" s="25" t="s">
        <v>20</v>
      </c>
      <c r="B4124" s="25" t="s">
        <v>179</v>
      </c>
      <c r="C4124" s="25" t="s">
        <v>85</v>
      </c>
      <c r="D4124" s="25" t="s">
        <v>27</v>
      </c>
      <c r="E4124" s="25" t="s">
        <v>1917</v>
      </c>
      <c r="F4124" s="2">
        <v>42287</v>
      </c>
      <c r="G4124" s="23" t="str">
        <f>TEXT(Table2[[#This Row],[Order-Date]],"mmm")</f>
        <v>Oct</v>
      </c>
      <c r="H4124">
        <v>2015</v>
      </c>
      <c r="I4124">
        <v>540463674</v>
      </c>
      <c r="J4124" s="2">
        <v>42291</v>
      </c>
      <c r="K4124" s="23">
        <f>WEEKDAY(#REF!,1)</f>
        <v>4</v>
      </c>
      <c r="L4124" s="25">
        <f>IF(#REF!&gt;=#REF!,#REF!-#REF!,"")</f>
        <v>4</v>
      </c>
      <c r="M4124" s="4">
        <v>4066</v>
      </c>
      <c r="N4124" s="5">
        <v>668.27</v>
      </c>
      <c r="O4124" s="5">
        <v>502.54</v>
      </c>
      <c r="P4124" s="5">
        <v>165.73</v>
      </c>
      <c r="Q4124" s="5">
        <f>#REF!*#REF!</f>
        <v>2043327.64</v>
      </c>
      <c r="R4124" s="5">
        <v>673858.18</v>
      </c>
      <c r="S4124" s="5">
        <f>#REF!-#REF!</f>
        <v>-1369469.46</v>
      </c>
      <c r="T4124" s="36">
        <f t="shared" si="64"/>
        <v>-0.67021530624427905</v>
      </c>
    </row>
    <row r="4125" spans="1:20" x14ac:dyDescent="0.2">
      <c r="A4125" s="25" t="s">
        <v>46</v>
      </c>
      <c r="B4125" s="25" t="s">
        <v>141</v>
      </c>
      <c r="C4125" s="25" t="s">
        <v>22</v>
      </c>
      <c r="D4125" s="25" t="s">
        <v>23</v>
      </c>
      <c r="E4125" s="25" t="s">
        <v>1917</v>
      </c>
      <c r="F4125" s="2">
        <v>40866</v>
      </c>
      <c r="G4125" s="23" t="str">
        <f>TEXT(Table2[[#This Row],[Order-Date]],"mmm")</f>
        <v>Nov</v>
      </c>
      <c r="H4125">
        <v>2011</v>
      </c>
      <c r="I4125">
        <v>403828513</v>
      </c>
      <c r="J4125" s="2">
        <v>40872</v>
      </c>
      <c r="K4125" s="23">
        <f>WEEKDAY(#REF!,1)</f>
        <v>6</v>
      </c>
      <c r="L4125" s="25">
        <f>IF(#REF!&gt;=#REF!,#REF!-#REF!,"")</f>
        <v>6</v>
      </c>
      <c r="M4125" s="4">
        <v>686</v>
      </c>
      <c r="N4125" s="5">
        <v>255.28</v>
      </c>
      <c r="O4125" s="5">
        <v>159.41999999999999</v>
      </c>
      <c r="P4125" s="5">
        <v>95.86</v>
      </c>
      <c r="Q4125" s="5">
        <f>#REF!*#REF!</f>
        <v>109362.12</v>
      </c>
      <c r="R4125" s="5">
        <v>65759.960000000006</v>
      </c>
      <c r="S4125" s="5">
        <f>#REF!-#REF!</f>
        <v>-43602.16</v>
      </c>
      <c r="T4125" s="36">
        <f t="shared" si="64"/>
        <v>-0.39869527035503699</v>
      </c>
    </row>
    <row r="4126" spans="1:20" x14ac:dyDescent="0.2">
      <c r="A4126" s="25" t="s">
        <v>32</v>
      </c>
      <c r="B4126" s="25" t="s">
        <v>170</v>
      </c>
      <c r="C4126" s="25" t="s">
        <v>26</v>
      </c>
      <c r="D4126" s="25" t="s">
        <v>23</v>
      </c>
      <c r="E4126" s="25" t="s">
        <v>1915</v>
      </c>
      <c r="F4126" s="2">
        <v>41383</v>
      </c>
      <c r="G4126" s="23" t="str">
        <f>TEXT(Table2[[#This Row],[Order-Date]],"mmm")</f>
        <v>Apr</v>
      </c>
      <c r="H4126">
        <v>2013</v>
      </c>
      <c r="I4126">
        <v>864368951</v>
      </c>
      <c r="J4126" s="2">
        <v>41311</v>
      </c>
      <c r="K4126" s="23">
        <f>WEEKDAY(#REF!,1)</f>
        <v>4</v>
      </c>
      <c r="L4126" s="25" t="str">
        <f>IF(#REF!&gt;=#REF!,#REF!-#REF!,"")</f>
        <v/>
      </c>
      <c r="M4126" s="4">
        <v>4836</v>
      </c>
      <c r="N4126" s="5">
        <v>152.58000000000001</v>
      </c>
      <c r="O4126" s="5">
        <v>97.44</v>
      </c>
      <c r="P4126" s="5">
        <v>55.14</v>
      </c>
      <c r="Q4126" s="5">
        <f>#REF!*#REF!</f>
        <v>471219.84</v>
      </c>
      <c r="R4126" s="5">
        <v>266657.03999999998</v>
      </c>
      <c r="S4126" s="5">
        <f>#REF!-#REF!</f>
        <v>-204562.8</v>
      </c>
      <c r="T4126" s="36">
        <f t="shared" si="64"/>
        <v>-0.43411330049261099</v>
      </c>
    </row>
    <row r="4127" spans="1:20" x14ac:dyDescent="0.2">
      <c r="A4127" s="25" t="s">
        <v>29</v>
      </c>
      <c r="B4127" s="25" t="s">
        <v>202</v>
      </c>
      <c r="C4127" s="25" t="s">
        <v>42</v>
      </c>
      <c r="D4127" s="25" t="s">
        <v>23</v>
      </c>
      <c r="E4127" s="25" t="s">
        <v>1917</v>
      </c>
      <c r="F4127" s="2">
        <v>41652</v>
      </c>
      <c r="G4127" s="23" t="str">
        <f>TEXT(Table2[[#This Row],[Order-Date]],"mmm")</f>
        <v>Jan</v>
      </c>
      <c r="H4127">
        <v>2014</v>
      </c>
      <c r="I4127">
        <v>906508815</v>
      </c>
      <c r="J4127" s="2">
        <v>41662</v>
      </c>
      <c r="K4127" s="23">
        <f>WEEKDAY(#REF!,1)</f>
        <v>5</v>
      </c>
      <c r="L4127" s="25">
        <f>IF(#REF!&gt;=#REF!,#REF!-#REF!,"")</f>
        <v>10</v>
      </c>
      <c r="M4127" s="4">
        <v>4958</v>
      </c>
      <c r="N4127" s="5">
        <v>109.28</v>
      </c>
      <c r="O4127" s="5">
        <v>35.840000000000003</v>
      </c>
      <c r="P4127" s="5">
        <v>73.44</v>
      </c>
      <c r="Q4127" s="5">
        <f>#REF!*#REF!</f>
        <v>177694.72</v>
      </c>
      <c r="R4127" s="5">
        <v>364115.52</v>
      </c>
      <c r="S4127" s="5">
        <f>#REF!-#REF!</f>
        <v>186420.8</v>
      </c>
      <c r="T4127" s="36">
        <f t="shared" si="64"/>
        <v>1.0491071428571399</v>
      </c>
    </row>
    <row r="4128" spans="1:20" x14ac:dyDescent="0.2">
      <c r="A4128" s="25" t="s">
        <v>20</v>
      </c>
      <c r="B4128" s="25" t="s">
        <v>53</v>
      </c>
      <c r="C4128" s="25" t="s">
        <v>77</v>
      </c>
      <c r="D4128" s="25" t="s">
        <v>23</v>
      </c>
      <c r="E4128" s="25" t="s">
        <v>1918</v>
      </c>
      <c r="F4128" s="2">
        <v>42641</v>
      </c>
      <c r="G4128" s="23" t="str">
        <f>TEXT(Table2[[#This Row],[Order-Date]],"mmm")</f>
        <v>Sep</v>
      </c>
      <c r="H4128">
        <v>2016</v>
      </c>
      <c r="I4128">
        <v>934984433</v>
      </c>
      <c r="J4128" s="2">
        <v>42656</v>
      </c>
      <c r="K4128" s="23">
        <f>WEEKDAY(#REF!,1)</f>
        <v>5</v>
      </c>
      <c r="L4128" s="25">
        <f>IF(#REF!&gt;=#REF!,#REF!-#REF!,"")</f>
        <v>15</v>
      </c>
      <c r="M4128" s="4">
        <v>1526</v>
      </c>
      <c r="N4128" s="5">
        <v>154.06</v>
      </c>
      <c r="O4128" s="5">
        <v>90.93</v>
      </c>
      <c r="P4128" s="5">
        <v>63.13</v>
      </c>
      <c r="Q4128" s="5">
        <f>#REF!*#REF!</f>
        <v>138759.18</v>
      </c>
      <c r="R4128" s="5">
        <v>96336.38</v>
      </c>
      <c r="S4128" s="5">
        <f>#REF!-#REF!</f>
        <v>-42422.8</v>
      </c>
      <c r="T4128" s="36">
        <f t="shared" si="64"/>
        <v>-0.30572968217309998</v>
      </c>
    </row>
    <row r="4129" spans="1:20" x14ac:dyDescent="0.2">
      <c r="A4129" s="25" t="s">
        <v>29</v>
      </c>
      <c r="B4129" s="25" t="s">
        <v>185</v>
      </c>
      <c r="C4129" s="25" t="s">
        <v>34</v>
      </c>
      <c r="D4129" s="25" t="s">
        <v>27</v>
      </c>
      <c r="E4129" s="25" t="s">
        <v>1915</v>
      </c>
      <c r="F4129" s="2">
        <v>41557</v>
      </c>
      <c r="G4129" s="23" t="str">
        <f>TEXT(Table2[[#This Row],[Order-Date]],"mmm")</f>
        <v>Oct</v>
      </c>
      <c r="H4129">
        <v>2013</v>
      </c>
      <c r="I4129">
        <v>524844634</v>
      </c>
      <c r="J4129" s="2">
        <v>41560</v>
      </c>
      <c r="K4129" s="23">
        <f>WEEKDAY(#REF!,1)</f>
        <v>1</v>
      </c>
      <c r="L4129" s="25">
        <f>IF(#REF!&gt;=#REF!,#REF!-#REF!,"")</f>
        <v>3</v>
      </c>
      <c r="M4129" s="4">
        <v>2045</v>
      </c>
      <c r="N4129" s="5">
        <v>205.7</v>
      </c>
      <c r="O4129" s="5">
        <v>117.11</v>
      </c>
      <c r="P4129" s="5">
        <v>88.59</v>
      </c>
      <c r="Q4129" s="5">
        <f>#REF!*#REF!</f>
        <v>239489.95</v>
      </c>
      <c r="R4129" s="5">
        <v>181166.55</v>
      </c>
      <c r="S4129" s="5">
        <f>#REF!-#REF!</f>
        <v>-58323.4</v>
      </c>
      <c r="T4129" s="36">
        <f t="shared" si="64"/>
        <v>-0.24353172231235601</v>
      </c>
    </row>
    <row r="4130" spans="1:20" x14ac:dyDescent="0.2">
      <c r="A4130" s="25" t="s">
        <v>46</v>
      </c>
      <c r="B4130" s="25" t="s">
        <v>133</v>
      </c>
      <c r="C4130" s="25" t="s">
        <v>65</v>
      </c>
      <c r="D4130" s="25" t="s">
        <v>27</v>
      </c>
      <c r="E4130" s="25" t="s">
        <v>1915</v>
      </c>
      <c r="F4130" s="2">
        <v>41532</v>
      </c>
      <c r="G4130" s="23" t="str">
        <f>TEXT(Table2[[#This Row],[Order-Date]],"mmm")</f>
        <v>Sep</v>
      </c>
      <c r="H4130">
        <v>2013</v>
      </c>
      <c r="I4130">
        <v>671450746</v>
      </c>
      <c r="J4130" s="2">
        <v>41565</v>
      </c>
      <c r="K4130" s="23">
        <f>WEEKDAY(#REF!,1)</f>
        <v>6</v>
      </c>
      <c r="L4130" s="25">
        <f>IF(#REF!&gt;=#REF!,#REF!-#REF!,"")</f>
        <v>33</v>
      </c>
      <c r="M4130" s="4">
        <v>6052</v>
      </c>
      <c r="N4130" s="5">
        <v>9.33</v>
      </c>
      <c r="O4130" s="5">
        <v>6.92</v>
      </c>
      <c r="P4130" s="5">
        <v>2.41</v>
      </c>
      <c r="Q4130" s="5">
        <f>#REF!*#REF!</f>
        <v>41879.839999999997</v>
      </c>
      <c r="R4130" s="5">
        <v>14585.32</v>
      </c>
      <c r="S4130" s="5">
        <f>#REF!-#REF!</f>
        <v>-27294.52</v>
      </c>
      <c r="T4130" s="36">
        <f t="shared" si="64"/>
        <v>-0.65173410404624299</v>
      </c>
    </row>
    <row r="4131" spans="1:20" x14ac:dyDescent="0.2">
      <c r="A4131" s="25" t="s">
        <v>29</v>
      </c>
      <c r="B4131" s="25" t="s">
        <v>198</v>
      </c>
      <c r="C4131" s="25" t="s">
        <v>65</v>
      </c>
      <c r="D4131" s="25" t="s">
        <v>23</v>
      </c>
      <c r="E4131" s="25" t="s">
        <v>1917</v>
      </c>
      <c r="F4131" s="2">
        <v>41933</v>
      </c>
      <c r="G4131" s="23" t="str">
        <f>TEXT(Table2[[#This Row],[Order-Date]],"mmm")</f>
        <v>Oct</v>
      </c>
      <c r="H4131">
        <v>2014</v>
      </c>
      <c r="I4131">
        <v>640476596</v>
      </c>
      <c r="J4131" s="2">
        <v>41936</v>
      </c>
      <c r="K4131" s="23">
        <f>WEEKDAY(#REF!,1)</f>
        <v>6</v>
      </c>
      <c r="L4131" s="25">
        <f>IF(#REF!&gt;=#REF!,#REF!-#REF!,"")</f>
        <v>3</v>
      </c>
      <c r="M4131" s="4">
        <v>112</v>
      </c>
      <c r="N4131" s="5">
        <v>9.33</v>
      </c>
      <c r="O4131" s="5">
        <v>6.92</v>
      </c>
      <c r="P4131" s="5">
        <v>2.41</v>
      </c>
      <c r="Q4131" s="5">
        <f>#REF!*#REF!</f>
        <v>775.04</v>
      </c>
      <c r="R4131" s="5">
        <v>269.92</v>
      </c>
      <c r="S4131" s="5">
        <f>#REF!-#REF!</f>
        <v>-505.12</v>
      </c>
      <c r="T4131" s="36">
        <f t="shared" si="64"/>
        <v>-0.65173410404624299</v>
      </c>
    </row>
    <row r="4132" spans="1:20" x14ac:dyDescent="0.2">
      <c r="A4132" s="25" t="s">
        <v>46</v>
      </c>
      <c r="B4132" s="25" t="s">
        <v>207</v>
      </c>
      <c r="C4132" s="25" t="s">
        <v>51</v>
      </c>
      <c r="D4132" s="25" t="s">
        <v>23</v>
      </c>
      <c r="E4132" s="25" t="s">
        <v>1917</v>
      </c>
      <c r="F4132" s="2">
        <v>42520</v>
      </c>
      <c r="G4132" s="23" t="str">
        <f>TEXT(Table2[[#This Row],[Order-Date]],"mmm")</f>
        <v>May</v>
      </c>
      <c r="H4132">
        <v>2016</v>
      </c>
      <c r="I4132">
        <v>217908513</v>
      </c>
      <c r="J4132" s="2">
        <v>42544</v>
      </c>
      <c r="K4132" s="23">
        <f>WEEKDAY(#REF!,1)</f>
        <v>5</v>
      </c>
      <c r="L4132" s="25">
        <f>IF(#REF!&gt;=#REF!,#REF!-#REF!,"")</f>
        <v>24</v>
      </c>
      <c r="M4132" s="4">
        <v>2826</v>
      </c>
      <c r="N4132" s="5">
        <v>437.2</v>
      </c>
      <c r="O4132" s="5">
        <v>263.33</v>
      </c>
      <c r="P4132" s="5">
        <v>173.87</v>
      </c>
      <c r="Q4132" s="5">
        <f>#REF!*#REF!</f>
        <v>744170.58</v>
      </c>
      <c r="R4132" s="5">
        <v>491356.62</v>
      </c>
      <c r="S4132" s="5">
        <f>#REF!-#REF!</f>
        <v>-252813.96</v>
      </c>
      <c r="T4132" s="36">
        <f t="shared" si="64"/>
        <v>-0.33972581931416901</v>
      </c>
    </row>
    <row r="4133" spans="1:20" x14ac:dyDescent="0.2">
      <c r="A4133" s="25" t="s">
        <v>32</v>
      </c>
      <c r="B4133" s="25" t="s">
        <v>147</v>
      </c>
      <c r="C4133" s="25" t="s">
        <v>65</v>
      </c>
      <c r="D4133" s="25" t="s">
        <v>23</v>
      </c>
      <c r="E4133" s="25" t="s">
        <v>1916</v>
      </c>
      <c r="F4133" s="2">
        <v>42055</v>
      </c>
      <c r="G4133" s="23" t="str">
        <f>TEXT(Table2[[#This Row],[Order-Date]],"mmm")</f>
        <v>Feb</v>
      </c>
      <c r="H4133">
        <v>2015</v>
      </c>
      <c r="I4133">
        <v>160045325</v>
      </c>
      <c r="J4133" s="2">
        <v>42128</v>
      </c>
      <c r="K4133" s="23">
        <f>WEEKDAY(#REF!,1)</f>
        <v>2</v>
      </c>
      <c r="L4133" s="25">
        <f>IF(#REF!&gt;=#REF!,#REF!-#REF!,"")</f>
        <v>73</v>
      </c>
      <c r="M4133" s="4">
        <v>9823</v>
      </c>
      <c r="N4133" s="5">
        <v>9.33</v>
      </c>
      <c r="O4133" s="5">
        <v>6.92</v>
      </c>
      <c r="P4133" s="5">
        <v>2.41</v>
      </c>
      <c r="Q4133" s="5">
        <f>#REF!*#REF!</f>
        <v>67975.16</v>
      </c>
      <c r="R4133" s="5">
        <v>23673.43</v>
      </c>
      <c r="S4133" s="5">
        <f>#REF!-#REF!</f>
        <v>-44301.73</v>
      </c>
      <c r="T4133" s="36">
        <f t="shared" si="64"/>
        <v>-0.65173410404624299</v>
      </c>
    </row>
    <row r="4134" spans="1:20" x14ac:dyDescent="0.2">
      <c r="A4134" s="25" t="s">
        <v>46</v>
      </c>
      <c r="B4134" s="25" t="s">
        <v>137</v>
      </c>
      <c r="C4134" s="25" t="s">
        <v>49</v>
      </c>
      <c r="D4134" s="25" t="s">
        <v>27</v>
      </c>
      <c r="E4134" s="25" t="s">
        <v>1915</v>
      </c>
      <c r="F4134" s="2">
        <v>42460</v>
      </c>
      <c r="G4134" s="23" t="str">
        <f>TEXT(Table2[[#This Row],[Order-Date]],"mmm")</f>
        <v>Mar</v>
      </c>
      <c r="H4134">
        <v>2016</v>
      </c>
      <c r="I4134">
        <v>843498361</v>
      </c>
      <c r="J4134" s="2">
        <v>42485</v>
      </c>
      <c r="K4134" s="23">
        <f>WEEKDAY(#REF!,1)</f>
        <v>2</v>
      </c>
      <c r="L4134" s="25">
        <f>IF(#REF!&gt;=#REF!,#REF!-#REF!,"")</f>
        <v>25</v>
      </c>
      <c r="M4134" s="4">
        <v>8764</v>
      </c>
      <c r="N4134" s="5">
        <v>651.21</v>
      </c>
      <c r="O4134" s="5">
        <v>524.96</v>
      </c>
      <c r="P4134" s="5">
        <v>126.25</v>
      </c>
      <c r="Q4134" s="5">
        <f>#REF!*#REF!</f>
        <v>4600749.4400000004</v>
      </c>
      <c r="R4134" s="5">
        <v>1106455</v>
      </c>
      <c r="S4134" s="5">
        <f>#REF!-#REF!</f>
        <v>-3494294.44</v>
      </c>
      <c r="T4134" s="36">
        <f t="shared" si="64"/>
        <v>-0.75950548613227697</v>
      </c>
    </row>
    <row r="4135" spans="1:20" x14ac:dyDescent="0.2">
      <c r="A4135" s="25" t="s">
        <v>37</v>
      </c>
      <c r="B4135" s="25" t="s">
        <v>67</v>
      </c>
      <c r="C4135" s="25" t="s">
        <v>26</v>
      </c>
      <c r="D4135" s="25" t="s">
        <v>23</v>
      </c>
      <c r="E4135" s="25" t="s">
        <v>1915</v>
      </c>
      <c r="F4135" s="2">
        <v>41891</v>
      </c>
      <c r="G4135" s="23" t="str">
        <f>TEXT(Table2[[#This Row],[Order-Date]],"mmm")</f>
        <v>Sep</v>
      </c>
      <c r="H4135">
        <v>2014</v>
      </c>
      <c r="I4135">
        <v>915191447</v>
      </c>
      <c r="J4135" s="2">
        <v>41909</v>
      </c>
      <c r="K4135" s="23">
        <f>WEEKDAY(#REF!,1)</f>
        <v>7</v>
      </c>
      <c r="L4135" s="25">
        <f>IF(#REF!&gt;=#REF!,#REF!-#REF!,"")</f>
        <v>18</v>
      </c>
      <c r="M4135" s="4">
        <v>4342</v>
      </c>
      <c r="N4135" s="5">
        <v>152.58000000000001</v>
      </c>
      <c r="O4135" s="5">
        <v>97.44</v>
      </c>
      <c r="P4135" s="5">
        <v>55.14</v>
      </c>
      <c r="Q4135" s="5">
        <f>#REF!*#REF!</f>
        <v>423084.48</v>
      </c>
      <c r="R4135" s="5">
        <v>239417.88</v>
      </c>
      <c r="S4135" s="5">
        <f>#REF!-#REF!</f>
        <v>-183666.6</v>
      </c>
      <c r="T4135" s="36">
        <f t="shared" si="64"/>
        <v>-0.43411330049261099</v>
      </c>
    </row>
    <row r="4136" spans="1:20" x14ac:dyDescent="0.2">
      <c r="A4136" s="25" t="s">
        <v>20</v>
      </c>
      <c r="B4136" s="25" t="s">
        <v>21</v>
      </c>
      <c r="C4136" s="25" t="s">
        <v>65</v>
      </c>
      <c r="D4136" s="25" t="s">
        <v>23</v>
      </c>
      <c r="E4136" s="25" t="s">
        <v>1918</v>
      </c>
      <c r="F4136" s="2">
        <v>41665</v>
      </c>
      <c r="G4136" s="23" t="str">
        <f>TEXT(Table2[[#This Row],[Order-Date]],"mmm")</f>
        <v>Jan</v>
      </c>
      <c r="H4136">
        <v>2014</v>
      </c>
      <c r="I4136">
        <v>442360913</v>
      </c>
      <c r="J4136" s="2">
        <v>41762</v>
      </c>
      <c r="K4136" s="23">
        <f>WEEKDAY(#REF!,1)</f>
        <v>7</v>
      </c>
      <c r="L4136" s="25">
        <f>IF(#REF!&gt;=#REF!,#REF!-#REF!,"")</f>
        <v>97</v>
      </c>
      <c r="M4136" s="4">
        <v>3279</v>
      </c>
      <c r="N4136" s="5">
        <v>9.33</v>
      </c>
      <c r="O4136" s="5">
        <v>6.92</v>
      </c>
      <c r="P4136" s="5">
        <v>2.41</v>
      </c>
      <c r="Q4136" s="5">
        <f>#REF!*#REF!</f>
        <v>22690.68</v>
      </c>
      <c r="R4136" s="5">
        <v>7902.39</v>
      </c>
      <c r="S4136" s="5">
        <f>#REF!-#REF!</f>
        <v>-14788.29</v>
      </c>
      <c r="T4136" s="36">
        <f t="shared" si="64"/>
        <v>-0.65173410404624299</v>
      </c>
    </row>
    <row r="4137" spans="1:20" x14ac:dyDescent="0.2">
      <c r="A4137" s="25" t="s">
        <v>37</v>
      </c>
      <c r="B4137" s="25" t="s">
        <v>178</v>
      </c>
      <c r="C4137" s="25" t="s">
        <v>39</v>
      </c>
      <c r="D4137" s="25" t="s">
        <v>23</v>
      </c>
      <c r="E4137" s="25" t="s">
        <v>1918</v>
      </c>
      <c r="F4137" s="2">
        <v>42159</v>
      </c>
      <c r="G4137" s="23" t="str">
        <f>TEXT(Table2[[#This Row],[Order-Date]],"mmm")</f>
        <v>Jun</v>
      </c>
      <c r="H4137">
        <v>2015</v>
      </c>
      <c r="I4137">
        <v>462555587</v>
      </c>
      <c r="J4137" s="2">
        <v>42343</v>
      </c>
      <c r="K4137" s="23">
        <f>WEEKDAY(#REF!,1)</f>
        <v>7</v>
      </c>
      <c r="L4137" s="25">
        <f>IF(#REF!&gt;=#REF!,#REF!-#REF!,"")</f>
        <v>184</v>
      </c>
      <c r="M4137" s="4">
        <v>9332</v>
      </c>
      <c r="N4137" s="5">
        <v>81.73</v>
      </c>
      <c r="O4137" s="5">
        <v>56.67</v>
      </c>
      <c r="P4137" s="5">
        <v>25.06</v>
      </c>
      <c r="Q4137" s="5">
        <f>#REF!*#REF!</f>
        <v>528844.43999999994</v>
      </c>
      <c r="R4137" s="5">
        <v>233859.92</v>
      </c>
      <c r="S4137" s="5">
        <f>#REF!-#REF!</f>
        <v>-294984.52</v>
      </c>
      <c r="T4137" s="36">
        <f t="shared" si="64"/>
        <v>-0.55779071819304804</v>
      </c>
    </row>
    <row r="4138" spans="1:20" x14ac:dyDescent="0.2">
      <c r="A4138" s="25" t="s">
        <v>29</v>
      </c>
      <c r="B4138" s="25" t="s">
        <v>109</v>
      </c>
      <c r="C4138" s="25" t="s">
        <v>56</v>
      </c>
      <c r="D4138" s="25" t="s">
        <v>23</v>
      </c>
      <c r="E4138" s="25" t="s">
        <v>1915</v>
      </c>
      <c r="F4138" s="2">
        <v>41141</v>
      </c>
      <c r="G4138" s="23" t="str">
        <f>TEXT(Table2[[#This Row],[Order-Date]],"mmm")</f>
        <v>Aug</v>
      </c>
      <c r="H4138">
        <v>2012</v>
      </c>
      <c r="I4138">
        <v>733636796</v>
      </c>
      <c r="J4138" s="2">
        <v>41167</v>
      </c>
      <c r="K4138" s="23">
        <f>WEEKDAY(#REF!,1)</f>
        <v>7</v>
      </c>
      <c r="L4138" s="25">
        <f>IF(#REF!&gt;=#REF!,#REF!-#REF!,"")</f>
        <v>26</v>
      </c>
      <c r="M4138" s="4">
        <v>8286</v>
      </c>
      <c r="N4138" s="5">
        <v>421.89</v>
      </c>
      <c r="O4138" s="5">
        <v>364.69</v>
      </c>
      <c r="P4138" s="5">
        <v>57.2</v>
      </c>
      <c r="Q4138" s="5">
        <f>#REF!*#REF!</f>
        <v>3021821.34</v>
      </c>
      <c r="R4138" s="5">
        <v>473959.2</v>
      </c>
      <c r="S4138" s="5">
        <f>#REF!-#REF!</f>
        <v>-2547862.14</v>
      </c>
      <c r="T4138" s="36">
        <f t="shared" si="64"/>
        <v>-0.84315445995228799</v>
      </c>
    </row>
    <row r="4139" spans="1:20" x14ac:dyDescent="0.2">
      <c r="A4139" s="25" t="s">
        <v>29</v>
      </c>
      <c r="B4139" s="25" t="s">
        <v>44</v>
      </c>
      <c r="C4139" s="25" t="s">
        <v>26</v>
      </c>
      <c r="D4139" s="25" t="s">
        <v>23</v>
      </c>
      <c r="E4139" s="25" t="s">
        <v>1916</v>
      </c>
      <c r="F4139" s="2">
        <v>41267</v>
      </c>
      <c r="G4139" s="23" t="str">
        <f>TEXT(Table2[[#This Row],[Order-Date]],"mmm")</f>
        <v>Dec</v>
      </c>
      <c r="H4139">
        <v>2012</v>
      </c>
      <c r="I4139">
        <v>183778369</v>
      </c>
      <c r="J4139" s="2">
        <v>41456</v>
      </c>
      <c r="K4139" s="23">
        <f>WEEKDAY(#REF!,1)</f>
        <v>2</v>
      </c>
      <c r="L4139" s="25">
        <f>IF(#REF!&gt;=#REF!,#REF!-#REF!,"")</f>
        <v>189</v>
      </c>
      <c r="M4139" s="4">
        <v>2958</v>
      </c>
      <c r="N4139" s="5">
        <v>152.58000000000001</v>
      </c>
      <c r="O4139" s="5">
        <v>97.44</v>
      </c>
      <c r="P4139" s="5">
        <v>55.14</v>
      </c>
      <c r="Q4139" s="5">
        <f>#REF!*#REF!</f>
        <v>288227.52</v>
      </c>
      <c r="R4139" s="5">
        <v>163104.12</v>
      </c>
      <c r="S4139" s="5">
        <f>#REF!-#REF!</f>
        <v>-125123.4</v>
      </c>
      <c r="T4139" s="36">
        <f t="shared" si="64"/>
        <v>-0.43411330049261099</v>
      </c>
    </row>
    <row r="4140" spans="1:20" x14ac:dyDescent="0.2">
      <c r="A4140" s="25" t="s">
        <v>37</v>
      </c>
      <c r="B4140" s="25" t="s">
        <v>55</v>
      </c>
      <c r="C4140" s="25" t="s">
        <v>31</v>
      </c>
      <c r="D4140" s="25" t="s">
        <v>23</v>
      </c>
      <c r="E4140" s="25" t="s">
        <v>1917</v>
      </c>
      <c r="F4140" s="2">
        <v>42377</v>
      </c>
      <c r="G4140" s="23" t="str">
        <f>TEXT(Table2[[#This Row],[Order-Date]],"mmm")</f>
        <v>Jan</v>
      </c>
      <c r="H4140">
        <v>2016</v>
      </c>
      <c r="I4140">
        <v>961466634</v>
      </c>
      <c r="J4140" s="2">
        <v>42599</v>
      </c>
      <c r="K4140" s="23">
        <f>WEEKDAY(#REF!,1)</f>
        <v>4</v>
      </c>
      <c r="L4140" s="25">
        <f>IF(#REF!&gt;=#REF!,#REF!-#REF!,"")</f>
        <v>222</v>
      </c>
      <c r="M4140" s="4">
        <v>8198</v>
      </c>
      <c r="N4140" s="5">
        <v>47.45</v>
      </c>
      <c r="O4140" s="5">
        <v>31.79</v>
      </c>
      <c r="P4140" s="5">
        <v>15.66</v>
      </c>
      <c r="Q4140" s="5">
        <f>#REF!*#REF!</f>
        <v>260614.42</v>
      </c>
      <c r="R4140" s="5">
        <v>128380.68</v>
      </c>
      <c r="S4140" s="5">
        <f>#REF!-#REF!</f>
        <v>-132233.74</v>
      </c>
      <c r="T4140" s="36">
        <f t="shared" si="64"/>
        <v>-0.50739226171752105</v>
      </c>
    </row>
    <row r="4141" spans="1:20" x14ac:dyDescent="0.2">
      <c r="A4141" s="25" t="s">
        <v>37</v>
      </c>
      <c r="B4141" s="25" t="s">
        <v>73</v>
      </c>
      <c r="C4141" s="25" t="s">
        <v>56</v>
      </c>
      <c r="D4141" s="25" t="s">
        <v>27</v>
      </c>
      <c r="E4141" s="25" t="s">
        <v>1915</v>
      </c>
      <c r="F4141" s="2">
        <v>41492</v>
      </c>
      <c r="G4141" s="23" t="str">
        <f>TEXT(Table2[[#This Row],[Order-Date]],"mmm")</f>
        <v>Aug</v>
      </c>
      <c r="H4141">
        <v>2013</v>
      </c>
      <c r="I4141">
        <v>785500419</v>
      </c>
      <c r="J4141" s="2">
        <v>41470</v>
      </c>
      <c r="K4141" s="23">
        <f>WEEKDAY(#REF!,1)</f>
        <v>2</v>
      </c>
      <c r="L4141" s="25" t="str">
        <f>IF(#REF!&gt;=#REF!,#REF!-#REF!,"")</f>
        <v/>
      </c>
      <c r="M4141" s="4">
        <v>5884</v>
      </c>
      <c r="N4141" s="5">
        <v>421.89</v>
      </c>
      <c r="O4141" s="5">
        <v>364.69</v>
      </c>
      <c r="P4141" s="5">
        <v>57.2</v>
      </c>
      <c r="Q4141" s="5">
        <f>#REF!*#REF!</f>
        <v>2145835.96</v>
      </c>
      <c r="R4141" s="5">
        <v>336564.8</v>
      </c>
      <c r="S4141" s="5">
        <f>#REF!-#REF!</f>
        <v>-1809271.16</v>
      </c>
      <c r="T4141" s="36">
        <f t="shared" si="64"/>
        <v>-0.84315445995228799</v>
      </c>
    </row>
    <row r="4142" spans="1:20" x14ac:dyDescent="0.2">
      <c r="A4142" s="25" t="s">
        <v>29</v>
      </c>
      <c r="B4142" s="25" t="s">
        <v>76</v>
      </c>
      <c r="C4142" s="25" t="s">
        <v>26</v>
      </c>
      <c r="D4142" s="25" t="s">
        <v>27</v>
      </c>
      <c r="E4142" s="25" t="s">
        <v>1915</v>
      </c>
      <c r="F4142" s="2">
        <v>42847</v>
      </c>
      <c r="G4142" s="23" t="str">
        <f>TEXT(Table2[[#This Row],[Order-Date]],"mmm")</f>
        <v>Apr</v>
      </c>
      <c r="H4142">
        <v>2017</v>
      </c>
      <c r="I4142">
        <v>594991052</v>
      </c>
      <c r="J4142" s="2">
        <v>42892</v>
      </c>
      <c r="K4142" s="23">
        <f>WEEKDAY(#REF!,1)</f>
        <v>3</v>
      </c>
      <c r="L4142" s="25">
        <f>IF(#REF!&gt;=#REF!,#REF!-#REF!,"")</f>
        <v>45</v>
      </c>
      <c r="M4142" s="4">
        <v>9929</v>
      </c>
      <c r="N4142" s="5">
        <v>152.58000000000001</v>
      </c>
      <c r="O4142" s="5">
        <v>97.44</v>
      </c>
      <c r="P4142" s="5">
        <v>55.14</v>
      </c>
      <c r="Q4142" s="5">
        <f>#REF!*#REF!</f>
        <v>967481.76</v>
      </c>
      <c r="R4142" s="5">
        <v>547485.06000000006</v>
      </c>
      <c r="S4142" s="5">
        <f>#REF!-#REF!</f>
        <v>-419996.7</v>
      </c>
      <c r="T4142" s="36">
        <f t="shared" si="64"/>
        <v>-0.43411330049261099</v>
      </c>
    </row>
    <row r="4143" spans="1:20" x14ac:dyDescent="0.2">
      <c r="A4143" s="25" t="s">
        <v>40</v>
      </c>
      <c r="B4143" s="25" t="s">
        <v>140</v>
      </c>
      <c r="C4143" s="25" t="s">
        <v>77</v>
      </c>
      <c r="D4143" s="25" t="s">
        <v>27</v>
      </c>
      <c r="E4143" s="25" t="s">
        <v>1915</v>
      </c>
      <c r="F4143" s="2">
        <v>42566</v>
      </c>
      <c r="G4143" s="23" t="str">
        <f>TEXT(Table2[[#This Row],[Order-Date]],"mmm")</f>
        <v>Jul</v>
      </c>
      <c r="H4143">
        <v>2016</v>
      </c>
      <c r="I4143">
        <v>499362361</v>
      </c>
      <c r="J4143" s="2">
        <v>42378</v>
      </c>
      <c r="K4143" s="23">
        <f>WEEKDAY(#REF!,1)</f>
        <v>7</v>
      </c>
      <c r="L4143" s="25" t="str">
        <f>IF(#REF!&gt;=#REF!,#REF!-#REF!,"")</f>
        <v/>
      </c>
      <c r="M4143" s="4">
        <v>1274</v>
      </c>
      <c r="N4143" s="5">
        <v>154.06</v>
      </c>
      <c r="O4143" s="5">
        <v>90.93</v>
      </c>
      <c r="P4143" s="5">
        <v>63.13</v>
      </c>
      <c r="Q4143" s="5">
        <f>#REF!*#REF!</f>
        <v>115844.82</v>
      </c>
      <c r="R4143" s="5">
        <v>80427.62</v>
      </c>
      <c r="S4143" s="5">
        <f>#REF!-#REF!</f>
        <v>-35417.199999999997</v>
      </c>
      <c r="T4143" s="36">
        <f t="shared" si="64"/>
        <v>-0.30572968217309998</v>
      </c>
    </row>
    <row r="4144" spans="1:20" x14ac:dyDescent="0.2">
      <c r="A4144" s="25" t="s">
        <v>37</v>
      </c>
      <c r="B4144" s="25" t="s">
        <v>151</v>
      </c>
      <c r="C4144" s="25" t="s">
        <v>77</v>
      </c>
      <c r="D4144" s="25" t="s">
        <v>23</v>
      </c>
      <c r="E4144" s="25" t="s">
        <v>1918</v>
      </c>
      <c r="F4144" s="2">
        <v>42013</v>
      </c>
      <c r="G4144" s="23" t="str">
        <f>TEXT(Table2[[#This Row],[Order-Date]],"mmm")</f>
        <v>Jan</v>
      </c>
      <c r="H4144">
        <v>2015</v>
      </c>
      <c r="I4144">
        <v>228350675</v>
      </c>
      <c r="J4144" s="2">
        <v>42262</v>
      </c>
      <c r="K4144" s="23">
        <f>WEEKDAY(#REF!,1)</f>
        <v>3</v>
      </c>
      <c r="L4144" s="25">
        <f>IF(#REF!&gt;=#REF!,#REF!-#REF!,"")</f>
        <v>249</v>
      </c>
      <c r="M4144" s="4">
        <v>2894</v>
      </c>
      <c r="N4144" s="5">
        <v>154.06</v>
      </c>
      <c r="O4144" s="5">
        <v>90.93</v>
      </c>
      <c r="P4144" s="5">
        <v>63.13</v>
      </c>
      <c r="Q4144" s="5">
        <f>#REF!*#REF!</f>
        <v>263151.42</v>
      </c>
      <c r="R4144" s="5">
        <v>182698.22</v>
      </c>
      <c r="S4144" s="5">
        <f>#REF!-#REF!</f>
        <v>-80453.2</v>
      </c>
      <c r="T4144" s="36">
        <f t="shared" si="64"/>
        <v>-0.30572968217309998</v>
      </c>
    </row>
    <row r="4145" spans="1:20" x14ac:dyDescent="0.2">
      <c r="A4145" s="25" t="s">
        <v>20</v>
      </c>
      <c r="B4145" s="25" t="s">
        <v>54</v>
      </c>
      <c r="C4145" s="25" t="s">
        <v>22</v>
      </c>
      <c r="D4145" s="25" t="s">
        <v>27</v>
      </c>
      <c r="E4145" s="25" t="s">
        <v>1915</v>
      </c>
      <c r="F4145" s="2">
        <v>42589</v>
      </c>
      <c r="G4145" s="23" t="str">
        <f>TEXT(Table2[[#This Row],[Order-Date]],"mmm")</f>
        <v>Aug</v>
      </c>
      <c r="H4145">
        <v>2016</v>
      </c>
      <c r="I4145">
        <v>482004821</v>
      </c>
      <c r="J4145" s="2">
        <v>42711</v>
      </c>
      <c r="K4145" s="23">
        <f>WEEKDAY(#REF!,1)</f>
        <v>4</v>
      </c>
      <c r="L4145" s="25">
        <f>IF(#REF!&gt;=#REF!,#REF!-#REF!,"")</f>
        <v>122</v>
      </c>
      <c r="M4145" s="4">
        <v>4793</v>
      </c>
      <c r="N4145" s="5">
        <v>255.28</v>
      </c>
      <c r="O4145" s="5">
        <v>159.41999999999999</v>
      </c>
      <c r="P4145" s="5">
        <v>95.86</v>
      </c>
      <c r="Q4145" s="5">
        <f>#REF!*#REF!</f>
        <v>764100.06</v>
      </c>
      <c r="R4145" s="5">
        <v>459456.98</v>
      </c>
      <c r="S4145" s="5">
        <f>#REF!-#REF!</f>
        <v>-304643.08</v>
      </c>
      <c r="T4145" s="36">
        <f t="shared" si="64"/>
        <v>-0.39869527035503699</v>
      </c>
    </row>
    <row r="4146" spans="1:20" x14ac:dyDescent="0.2">
      <c r="A4146" s="25" t="s">
        <v>46</v>
      </c>
      <c r="B4146" s="25" t="s">
        <v>199</v>
      </c>
      <c r="C4146" s="25" t="s">
        <v>49</v>
      </c>
      <c r="D4146" s="25" t="s">
        <v>27</v>
      </c>
      <c r="E4146" s="25" t="s">
        <v>1915</v>
      </c>
      <c r="F4146" s="2">
        <v>41789</v>
      </c>
      <c r="G4146" s="23" t="str">
        <f>TEXT(Table2[[#This Row],[Order-Date]],"mmm")</f>
        <v>May</v>
      </c>
      <c r="H4146">
        <v>2014</v>
      </c>
      <c r="I4146">
        <v>680686128</v>
      </c>
      <c r="J4146" s="2">
        <v>41858</v>
      </c>
      <c r="K4146" s="23">
        <f>WEEKDAY(#REF!,1)</f>
        <v>5</v>
      </c>
      <c r="L4146" s="25">
        <f>IF(#REF!&gt;=#REF!,#REF!-#REF!,"")</f>
        <v>69</v>
      </c>
      <c r="M4146" s="4">
        <v>9006</v>
      </c>
      <c r="N4146" s="5">
        <v>651.21</v>
      </c>
      <c r="O4146" s="5">
        <v>524.96</v>
      </c>
      <c r="P4146" s="5">
        <v>126.25</v>
      </c>
      <c r="Q4146" s="5">
        <f>#REF!*#REF!</f>
        <v>4727789.76</v>
      </c>
      <c r="R4146" s="5">
        <v>1137007.5</v>
      </c>
      <c r="S4146" s="5">
        <f>#REF!-#REF!</f>
        <v>-3590782.26</v>
      </c>
      <c r="T4146" s="36">
        <f t="shared" si="64"/>
        <v>-0.75950548613227697</v>
      </c>
    </row>
    <row r="4147" spans="1:20" x14ac:dyDescent="0.2">
      <c r="A4147" s="25" t="s">
        <v>46</v>
      </c>
      <c r="B4147" s="25" t="s">
        <v>120</v>
      </c>
      <c r="C4147" s="25" t="s">
        <v>42</v>
      </c>
      <c r="D4147" s="25" t="s">
        <v>27</v>
      </c>
      <c r="E4147" s="25" t="s">
        <v>1917</v>
      </c>
      <c r="F4147" s="2">
        <v>42764</v>
      </c>
      <c r="G4147" s="23" t="str">
        <f>TEXT(Table2[[#This Row],[Order-Date]],"mmm")</f>
        <v>Jan</v>
      </c>
      <c r="H4147">
        <v>2017</v>
      </c>
      <c r="I4147">
        <v>315068423</v>
      </c>
      <c r="J4147" s="2">
        <v>42791</v>
      </c>
      <c r="K4147" s="23">
        <f>WEEKDAY(#REF!,1)</f>
        <v>7</v>
      </c>
      <c r="L4147" s="25">
        <f>IF(#REF!&gt;=#REF!,#REF!-#REF!,"")</f>
        <v>27</v>
      </c>
      <c r="M4147" s="4">
        <v>4603</v>
      </c>
      <c r="N4147" s="5">
        <v>109.28</v>
      </c>
      <c r="O4147" s="5">
        <v>35.840000000000003</v>
      </c>
      <c r="P4147" s="5">
        <v>73.44</v>
      </c>
      <c r="Q4147" s="5">
        <f>#REF!*#REF!</f>
        <v>164971.51999999999</v>
      </c>
      <c r="R4147" s="5">
        <v>338044.32</v>
      </c>
      <c r="S4147" s="5">
        <f>#REF!-#REF!</f>
        <v>173072.8</v>
      </c>
      <c r="T4147" s="36">
        <f t="shared" si="64"/>
        <v>1.0491071428571399</v>
      </c>
    </row>
    <row r="4148" spans="1:20" x14ac:dyDescent="0.2">
      <c r="A4148" s="25" t="s">
        <v>40</v>
      </c>
      <c r="B4148" s="25" t="s">
        <v>221</v>
      </c>
      <c r="C4148" s="25" t="s">
        <v>42</v>
      </c>
      <c r="D4148" s="25" t="s">
        <v>23</v>
      </c>
      <c r="E4148" s="25" t="s">
        <v>1915</v>
      </c>
      <c r="F4148" s="2">
        <v>40490</v>
      </c>
      <c r="G4148" s="23" t="str">
        <f>TEXT(Table2[[#This Row],[Order-Date]],"mmm")</f>
        <v>Nov</v>
      </c>
      <c r="H4148">
        <v>2010</v>
      </c>
      <c r="I4148">
        <v>296138036</v>
      </c>
      <c r="J4148" s="2">
        <v>40444</v>
      </c>
      <c r="K4148" s="23">
        <f>WEEKDAY(#REF!,1)</f>
        <v>5</v>
      </c>
      <c r="L4148" s="25" t="str">
        <f>IF(#REF!&gt;=#REF!,#REF!-#REF!,"")</f>
        <v/>
      </c>
      <c r="M4148" s="4">
        <v>2680</v>
      </c>
      <c r="N4148" s="5">
        <v>109.28</v>
      </c>
      <c r="O4148" s="5">
        <v>35.840000000000003</v>
      </c>
      <c r="P4148" s="5">
        <v>73.44</v>
      </c>
      <c r="Q4148" s="5">
        <f>#REF!*#REF!</f>
        <v>96051.199999999997</v>
      </c>
      <c r="R4148" s="5">
        <v>196819.20000000001</v>
      </c>
      <c r="S4148" s="5">
        <f>#REF!-#REF!</f>
        <v>100768</v>
      </c>
      <c r="T4148" s="36">
        <f t="shared" si="64"/>
        <v>1.0491071428571399</v>
      </c>
    </row>
    <row r="4149" spans="1:20" x14ac:dyDescent="0.2">
      <c r="A4149" s="25" t="s">
        <v>46</v>
      </c>
      <c r="B4149" s="25" t="s">
        <v>206</v>
      </c>
      <c r="C4149" s="25" t="s">
        <v>56</v>
      </c>
      <c r="D4149" s="25" t="s">
        <v>27</v>
      </c>
      <c r="E4149" s="25" t="s">
        <v>1915</v>
      </c>
      <c r="F4149" s="2">
        <v>42455</v>
      </c>
      <c r="G4149" s="23" t="str">
        <f>TEXT(Table2[[#This Row],[Order-Date]],"mmm")</f>
        <v>Mar</v>
      </c>
      <c r="H4149">
        <v>2016</v>
      </c>
      <c r="I4149">
        <v>705193793</v>
      </c>
      <c r="J4149" s="2">
        <v>42709</v>
      </c>
      <c r="K4149" s="23">
        <f>WEEKDAY(#REF!,1)</f>
        <v>2</v>
      </c>
      <c r="L4149" s="25">
        <f>IF(#REF!&gt;=#REF!,#REF!-#REF!,"")</f>
        <v>254</v>
      </c>
      <c r="M4149" s="4">
        <v>1369</v>
      </c>
      <c r="N4149" s="5">
        <v>421.89</v>
      </c>
      <c r="O4149" s="5">
        <v>364.69</v>
      </c>
      <c r="P4149" s="5">
        <v>57.2</v>
      </c>
      <c r="Q4149" s="5">
        <f>#REF!*#REF!</f>
        <v>499260.61</v>
      </c>
      <c r="R4149" s="5">
        <v>78306.8</v>
      </c>
      <c r="S4149" s="5">
        <f>#REF!-#REF!</f>
        <v>-420953.81</v>
      </c>
      <c r="T4149" s="36">
        <f t="shared" si="64"/>
        <v>-0.84315445995228799</v>
      </c>
    </row>
    <row r="4150" spans="1:20" x14ac:dyDescent="0.2">
      <c r="A4150" s="25" t="s">
        <v>37</v>
      </c>
      <c r="B4150" s="25" t="s">
        <v>79</v>
      </c>
      <c r="C4150" s="25" t="s">
        <v>85</v>
      </c>
      <c r="D4150" s="25" t="s">
        <v>27</v>
      </c>
      <c r="E4150" s="25" t="s">
        <v>1916</v>
      </c>
      <c r="F4150" s="2">
        <v>40472</v>
      </c>
      <c r="G4150" s="23" t="str">
        <f>TEXT(Table2[[#This Row],[Order-Date]],"mmm")</f>
        <v>Oct</v>
      </c>
      <c r="H4150">
        <v>2010</v>
      </c>
      <c r="I4150">
        <v>343847024</v>
      </c>
      <c r="J4150" s="2">
        <v>40309</v>
      </c>
      <c r="K4150" s="23">
        <f>WEEKDAY(#REF!,1)</f>
        <v>3</v>
      </c>
      <c r="L4150" s="25" t="str">
        <f>IF(#REF!&gt;=#REF!,#REF!-#REF!,"")</f>
        <v/>
      </c>
      <c r="M4150" s="4">
        <v>830</v>
      </c>
      <c r="N4150" s="5">
        <v>668.27</v>
      </c>
      <c r="O4150" s="5">
        <v>502.54</v>
      </c>
      <c r="P4150" s="5">
        <v>165.73</v>
      </c>
      <c r="Q4150" s="5">
        <f>#REF!*#REF!</f>
        <v>417108.2</v>
      </c>
      <c r="R4150" s="5">
        <v>137555.9</v>
      </c>
      <c r="S4150" s="5">
        <f>#REF!-#REF!</f>
        <v>-279552.3</v>
      </c>
      <c r="T4150" s="36">
        <f t="shared" si="64"/>
        <v>-0.67021530624427905</v>
      </c>
    </row>
    <row r="4151" spans="1:20" x14ac:dyDescent="0.2">
      <c r="A4151" s="25" t="s">
        <v>46</v>
      </c>
      <c r="B4151" s="25" t="s">
        <v>84</v>
      </c>
      <c r="C4151" s="25" t="s">
        <v>51</v>
      </c>
      <c r="D4151" s="25" t="s">
        <v>27</v>
      </c>
      <c r="E4151" s="25" t="s">
        <v>1917</v>
      </c>
      <c r="F4151" s="2">
        <v>41601</v>
      </c>
      <c r="G4151" s="23" t="str">
        <f>TEXT(Table2[[#This Row],[Order-Date]],"mmm")</f>
        <v>Nov</v>
      </c>
      <c r="H4151">
        <v>2013</v>
      </c>
      <c r="I4151">
        <v>784021556</v>
      </c>
      <c r="J4151" s="2">
        <v>41317</v>
      </c>
      <c r="K4151" s="23">
        <f>WEEKDAY(#REF!,1)</f>
        <v>3</v>
      </c>
      <c r="L4151" s="25" t="str">
        <f>IF(#REF!&gt;=#REF!,#REF!-#REF!,"")</f>
        <v/>
      </c>
      <c r="M4151" s="4">
        <v>8256</v>
      </c>
      <c r="N4151" s="5">
        <v>437.2</v>
      </c>
      <c r="O4151" s="5">
        <v>263.33</v>
      </c>
      <c r="P4151" s="5">
        <v>173.87</v>
      </c>
      <c r="Q4151" s="5">
        <f>#REF!*#REF!</f>
        <v>2174052.48</v>
      </c>
      <c r="R4151" s="5">
        <v>1435470.72</v>
      </c>
      <c r="S4151" s="5">
        <f>#REF!-#REF!</f>
        <v>-738581.76</v>
      </c>
      <c r="T4151" s="36">
        <f t="shared" si="64"/>
        <v>-0.33972581931416901</v>
      </c>
    </row>
    <row r="4152" spans="1:20" x14ac:dyDescent="0.2">
      <c r="A4152" s="25" t="s">
        <v>46</v>
      </c>
      <c r="B4152" s="25" t="s">
        <v>156</v>
      </c>
      <c r="C4152" s="25" t="s">
        <v>49</v>
      </c>
      <c r="D4152" s="25" t="s">
        <v>27</v>
      </c>
      <c r="E4152" s="25" t="s">
        <v>1915</v>
      </c>
      <c r="F4152" s="2">
        <v>42196</v>
      </c>
      <c r="G4152" s="23" t="str">
        <f>TEXT(Table2[[#This Row],[Order-Date]],"mmm")</f>
        <v>Jul</v>
      </c>
      <c r="H4152">
        <v>2015</v>
      </c>
      <c r="I4152">
        <v>517953717</v>
      </c>
      <c r="J4152" s="2">
        <v>42322</v>
      </c>
      <c r="K4152" s="23">
        <f>WEEKDAY(#REF!,1)</f>
        <v>7</v>
      </c>
      <c r="L4152" s="25">
        <f>IF(#REF!&gt;=#REF!,#REF!-#REF!,"")</f>
        <v>126</v>
      </c>
      <c r="M4152" s="4">
        <v>2870</v>
      </c>
      <c r="N4152" s="5">
        <v>651.21</v>
      </c>
      <c r="O4152" s="5">
        <v>524.96</v>
      </c>
      <c r="P4152" s="5">
        <v>126.25</v>
      </c>
      <c r="Q4152" s="5">
        <f>#REF!*#REF!</f>
        <v>1506635.2</v>
      </c>
      <c r="R4152" s="5">
        <v>362337.5</v>
      </c>
      <c r="S4152" s="5">
        <f>#REF!-#REF!</f>
        <v>-1144297.7</v>
      </c>
      <c r="T4152" s="36">
        <f t="shared" si="64"/>
        <v>-0.75950548613227697</v>
      </c>
    </row>
    <row r="4153" spans="1:20" x14ac:dyDescent="0.2">
      <c r="A4153" s="25" t="s">
        <v>32</v>
      </c>
      <c r="B4153" s="25" t="s">
        <v>127</v>
      </c>
      <c r="C4153" s="25" t="s">
        <v>51</v>
      </c>
      <c r="D4153" s="25" t="s">
        <v>23</v>
      </c>
      <c r="E4153" s="25" t="s">
        <v>1916</v>
      </c>
      <c r="F4153" s="2">
        <v>40860</v>
      </c>
      <c r="G4153" s="23" t="str">
        <f>TEXT(Table2[[#This Row],[Order-Date]],"mmm")</f>
        <v>Nov</v>
      </c>
      <c r="H4153">
        <v>2011</v>
      </c>
      <c r="I4153">
        <v>808192336</v>
      </c>
      <c r="J4153" s="2">
        <v>40675</v>
      </c>
      <c r="K4153" s="23">
        <f>WEEKDAY(#REF!,1)</f>
        <v>5</v>
      </c>
      <c r="L4153" s="25" t="str">
        <f>IF(#REF!&gt;=#REF!,#REF!-#REF!,"")</f>
        <v/>
      </c>
      <c r="M4153" s="4">
        <v>927</v>
      </c>
      <c r="N4153" s="5">
        <v>437.2</v>
      </c>
      <c r="O4153" s="5">
        <v>263.33</v>
      </c>
      <c r="P4153" s="5">
        <v>173.87</v>
      </c>
      <c r="Q4153" s="5">
        <f>#REF!*#REF!</f>
        <v>244106.91</v>
      </c>
      <c r="R4153" s="5">
        <v>161177.49</v>
      </c>
      <c r="S4153" s="5">
        <f>#REF!-#REF!</f>
        <v>-82929.42</v>
      </c>
      <c r="T4153" s="36">
        <f t="shared" si="64"/>
        <v>-0.33972581931416901</v>
      </c>
    </row>
    <row r="4154" spans="1:20" x14ac:dyDescent="0.2">
      <c r="A4154" s="25" t="s">
        <v>40</v>
      </c>
      <c r="B4154" s="25" t="s">
        <v>140</v>
      </c>
      <c r="C4154" s="25" t="s">
        <v>42</v>
      </c>
      <c r="D4154" s="25" t="s">
        <v>27</v>
      </c>
      <c r="E4154" s="25" t="s">
        <v>1917</v>
      </c>
      <c r="F4154" s="2">
        <v>41522</v>
      </c>
      <c r="G4154" s="23" t="str">
        <f>TEXT(Table2[[#This Row],[Order-Date]],"mmm")</f>
        <v>Sep</v>
      </c>
      <c r="H4154">
        <v>2013</v>
      </c>
      <c r="I4154">
        <v>737598741</v>
      </c>
      <c r="J4154" s="2">
        <v>41553</v>
      </c>
      <c r="K4154" s="23">
        <f>WEEKDAY(#REF!,1)</f>
        <v>1</v>
      </c>
      <c r="L4154" s="25">
        <f>IF(#REF!&gt;=#REF!,#REF!-#REF!,"")</f>
        <v>31</v>
      </c>
      <c r="M4154" s="4">
        <v>713</v>
      </c>
      <c r="N4154" s="5">
        <v>109.28</v>
      </c>
      <c r="O4154" s="5">
        <v>35.840000000000003</v>
      </c>
      <c r="P4154" s="5">
        <v>73.44</v>
      </c>
      <c r="Q4154" s="5">
        <f>#REF!*#REF!</f>
        <v>25553.919999999998</v>
      </c>
      <c r="R4154" s="5">
        <v>52362.720000000001</v>
      </c>
      <c r="S4154" s="5">
        <f>#REF!-#REF!</f>
        <v>26808.799999999999</v>
      </c>
      <c r="T4154" s="36">
        <f t="shared" si="64"/>
        <v>1.0491071428571399</v>
      </c>
    </row>
    <row r="4155" spans="1:20" x14ac:dyDescent="0.2">
      <c r="A4155" s="25" t="s">
        <v>46</v>
      </c>
      <c r="B4155" s="25" t="s">
        <v>71</v>
      </c>
      <c r="C4155" s="25" t="s">
        <v>42</v>
      </c>
      <c r="D4155" s="25" t="s">
        <v>23</v>
      </c>
      <c r="E4155" s="25" t="s">
        <v>1915</v>
      </c>
      <c r="F4155" s="2">
        <v>41436</v>
      </c>
      <c r="G4155" s="23" t="str">
        <f>TEXT(Table2[[#This Row],[Order-Date]],"mmm")</f>
        <v>Jun</v>
      </c>
      <c r="H4155">
        <v>2013</v>
      </c>
      <c r="I4155">
        <v>359346759</v>
      </c>
      <c r="J4155" s="2">
        <v>41528</v>
      </c>
      <c r="K4155" s="23">
        <f>WEEKDAY(#REF!,1)</f>
        <v>4</v>
      </c>
      <c r="L4155" s="25">
        <f>IF(#REF!&gt;=#REF!,#REF!-#REF!,"")</f>
        <v>92</v>
      </c>
      <c r="M4155" s="4">
        <v>7546</v>
      </c>
      <c r="N4155" s="5">
        <v>109.28</v>
      </c>
      <c r="O4155" s="5">
        <v>35.840000000000003</v>
      </c>
      <c r="P4155" s="5">
        <v>73.44</v>
      </c>
      <c r="Q4155" s="5">
        <f>#REF!*#REF!</f>
        <v>270448.64000000001</v>
      </c>
      <c r="R4155" s="5">
        <v>554178.24</v>
      </c>
      <c r="S4155" s="5">
        <f>#REF!-#REF!</f>
        <v>283729.59999999998</v>
      </c>
      <c r="T4155" s="36">
        <f t="shared" si="64"/>
        <v>1.0491071428571399</v>
      </c>
    </row>
    <row r="4156" spans="1:20" x14ac:dyDescent="0.2">
      <c r="A4156" s="25" t="s">
        <v>29</v>
      </c>
      <c r="B4156" s="25" t="s">
        <v>165</v>
      </c>
      <c r="C4156" s="25" t="s">
        <v>49</v>
      </c>
      <c r="D4156" s="25" t="s">
        <v>23</v>
      </c>
      <c r="E4156" s="25" t="s">
        <v>1917</v>
      </c>
      <c r="F4156" s="2">
        <v>42198</v>
      </c>
      <c r="G4156" s="23" t="str">
        <f>TEXT(Table2[[#This Row],[Order-Date]],"mmm")</f>
        <v>Jul</v>
      </c>
      <c r="H4156">
        <v>2015</v>
      </c>
      <c r="I4156">
        <v>246922719</v>
      </c>
      <c r="J4156" s="2">
        <v>42214</v>
      </c>
      <c r="K4156" s="23">
        <f>WEEKDAY(#REF!,1)</f>
        <v>4</v>
      </c>
      <c r="L4156" s="25">
        <f>IF(#REF!&gt;=#REF!,#REF!-#REF!,"")</f>
        <v>16</v>
      </c>
      <c r="M4156" s="4">
        <v>8775</v>
      </c>
      <c r="N4156" s="5">
        <v>651.21</v>
      </c>
      <c r="O4156" s="5">
        <v>524.96</v>
      </c>
      <c r="P4156" s="5">
        <v>126.25</v>
      </c>
      <c r="Q4156" s="5">
        <f>#REF!*#REF!</f>
        <v>4606524</v>
      </c>
      <c r="R4156" s="5">
        <v>1107843.75</v>
      </c>
      <c r="S4156" s="5">
        <f>#REF!-#REF!</f>
        <v>-3498680.25</v>
      </c>
      <c r="T4156" s="36">
        <f t="shared" si="64"/>
        <v>-0.75950548613227697</v>
      </c>
    </row>
    <row r="4157" spans="1:20" x14ac:dyDescent="0.2">
      <c r="A4157" s="25" t="s">
        <v>46</v>
      </c>
      <c r="B4157" s="25" t="s">
        <v>220</v>
      </c>
      <c r="C4157" s="25" t="s">
        <v>34</v>
      </c>
      <c r="D4157" s="25" t="s">
        <v>23</v>
      </c>
      <c r="E4157" s="25" t="s">
        <v>1917</v>
      </c>
      <c r="F4157" s="2">
        <v>40282</v>
      </c>
      <c r="G4157" s="23" t="str">
        <f>TEXT(Table2[[#This Row],[Order-Date]],"mmm")</f>
        <v>Apr</v>
      </c>
      <c r="H4157">
        <v>2010</v>
      </c>
      <c r="I4157">
        <v>144125449</v>
      </c>
      <c r="J4157" s="2">
        <v>40320</v>
      </c>
      <c r="K4157" s="23">
        <f>WEEKDAY(#REF!,1)</f>
        <v>7</v>
      </c>
      <c r="L4157" s="25">
        <f>IF(#REF!&gt;=#REF!,#REF!-#REF!,"")</f>
        <v>38</v>
      </c>
      <c r="M4157" s="4">
        <v>8778</v>
      </c>
      <c r="N4157" s="5">
        <v>205.7</v>
      </c>
      <c r="O4157" s="5">
        <v>117.11</v>
      </c>
      <c r="P4157" s="5">
        <v>88.59</v>
      </c>
      <c r="Q4157" s="5">
        <f>#REF!*#REF!</f>
        <v>1027991.58</v>
      </c>
      <c r="R4157" s="5">
        <v>777643.02</v>
      </c>
      <c r="S4157" s="5">
        <f>#REF!-#REF!</f>
        <v>-250348.56</v>
      </c>
      <c r="T4157" s="36">
        <f t="shared" si="64"/>
        <v>-0.24353172231235601</v>
      </c>
    </row>
    <row r="4158" spans="1:20" x14ac:dyDescent="0.2">
      <c r="A4158" s="25" t="s">
        <v>29</v>
      </c>
      <c r="B4158" s="25" t="s">
        <v>204</v>
      </c>
      <c r="C4158" s="25" t="s">
        <v>26</v>
      </c>
      <c r="D4158" s="25" t="s">
        <v>27</v>
      </c>
      <c r="E4158" s="25" t="s">
        <v>1916</v>
      </c>
      <c r="F4158" s="2">
        <v>41557</v>
      </c>
      <c r="G4158" s="23" t="str">
        <f>TEXT(Table2[[#This Row],[Order-Date]],"mmm")</f>
        <v>Oct</v>
      </c>
      <c r="H4158">
        <v>2013</v>
      </c>
      <c r="I4158">
        <v>315066277</v>
      </c>
      <c r="J4158" s="2">
        <v>41606</v>
      </c>
      <c r="K4158" s="23">
        <f>WEEKDAY(#REF!,1)</f>
        <v>5</v>
      </c>
      <c r="L4158" s="25">
        <f>IF(#REF!&gt;=#REF!,#REF!-#REF!,"")</f>
        <v>49</v>
      </c>
      <c r="M4158" s="4">
        <v>3968</v>
      </c>
      <c r="N4158" s="5">
        <v>152.58000000000001</v>
      </c>
      <c r="O4158" s="5">
        <v>97.44</v>
      </c>
      <c r="P4158" s="5">
        <v>55.14</v>
      </c>
      <c r="Q4158" s="5">
        <f>#REF!*#REF!</f>
        <v>386641.91999999998</v>
      </c>
      <c r="R4158" s="5">
        <v>218795.51999999999</v>
      </c>
      <c r="S4158" s="5">
        <f>#REF!-#REF!</f>
        <v>-167846.39999999999</v>
      </c>
      <c r="T4158" s="36">
        <f t="shared" si="64"/>
        <v>-0.43411330049261099</v>
      </c>
    </row>
    <row r="4159" spans="1:20" x14ac:dyDescent="0.2">
      <c r="A4159" s="25" t="s">
        <v>40</v>
      </c>
      <c r="B4159" s="25" t="s">
        <v>205</v>
      </c>
      <c r="C4159" s="25" t="s">
        <v>31</v>
      </c>
      <c r="D4159" s="25" t="s">
        <v>23</v>
      </c>
      <c r="E4159" s="25" t="s">
        <v>1918</v>
      </c>
      <c r="F4159" s="2">
        <v>42454</v>
      </c>
      <c r="G4159" s="23" t="str">
        <f>TEXT(Table2[[#This Row],[Order-Date]],"mmm")</f>
        <v>Mar</v>
      </c>
      <c r="H4159">
        <v>2016</v>
      </c>
      <c r="I4159">
        <v>194169032</v>
      </c>
      <c r="J4159" s="2">
        <v>42678</v>
      </c>
      <c r="K4159" s="23">
        <f>WEEKDAY(#REF!,1)</f>
        <v>6</v>
      </c>
      <c r="L4159" s="25">
        <f>IF(#REF!&gt;=#REF!,#REF!-#REF!,"")</f>
        <v>224</v>
      </c>
      <c r="M4159" s="4">
        <v>7786</v>
      </c>
      <c r="N4159" s="5">
        <v>47.45</v>
      </c>
      <c r="O4159" s="5">
        <v>31.79</v>
      </c>
      <c r="P4159" s="5">
        <v>15.66</v>
      </c>
      <c r="Q4159" s="5">
        <f>#REF!*#REF!</f>
        <v>247516.94</v>
      </c>
      <c r="R4159" s="5">
        <v>121928.76</v>
      </c>
      <c r="S4159" s="5">
        <f>#REF!-#REF!</f>
        <v>-125588.18</v>
      </c>
      <c r="T4159" s="36">
        <f t="shared" si="64"/>
        <v>-0.50739226171752105</v>
      </c>
    </row>
    <row r="4160" spans="1:20" x14ac:dyDescent="0.2">
      <c r="A4160" s="25" t="s">
        <v>46</v>
      </c>
      <c r="B4160" s="25" t="s">
        <v>129</v>
      </c>
      <c r="C4160" s="25" t="s">
        <v>51</v>
      </c>
      <c r="D4160" s="25" t="s">
        <v>27</v>
      </c>
      <c r="E4160" s="25" t="s">
        <v>1916</v>
      </c>
      <c r="F4160" s="2">
        <v>42558</v>
      </c>
      <c r="G4160" s="23" t="str">
        <f>TEXT(Table2[[#This Row],[Order-Date]],"mmm")</f>
        <v>Jul</v>
      </c>
      <c r="H4160">
        <v>2016</v>
      </c>
      <c r="I4160">
        <v>636170041</v>
      </c>
      <c r="J4160" s="2">
        <v>42468</v>
      </c>
      <c r="K4160" s="23">
        <f>WEEKDAY(#REF!,1)</f>
        <v>6</v>
      </c>
      <c r="L4160" s="25" t="str">
        <f>IF(#REF!&gt;=#REF!,#REF!-#REF!,"")</f>
        <v/>
      </c>
      <c r="M4160" s="4">
        <v>5707</v>
      </c>
      <c r="N4160" s="5">
        <v>437.2</v>
      </c>
      <c r="O4160" s="5">
        <v>263.33</v>
      </c>
      <c r="P4160" s="5">
        <v>173.87</v>
      </c>
      <c r="Q4160" s="5">
        <f>#REF!*#REF!</f>
        <v>1502824.31</v>
      </c>
      <c r="R4160" s="5">
        <v>992276.09</v>
      </c>
      <c r="S4160" s="5">
        <f>#REF!-#REF!</f>
        <v>-510548.22</v>
      </c>
      <c r="T4160" s="36">
        <f t="shared" si="64"/>
        <v>-0.33972581931416901</v>
      </c>
    </row>
    <row r="4161" spans="1:20" x14ac:dyDescent="0.2">
      <c r="A4161" s="25" t="s">
        <v>29</v>
      </c>
      <c r="B4161" s="25" t="s">
        <v>181</v>
      </c>
      <c r="C4161" s="25" t="s">
        <v>85</v>
      </c>
      <c r="D4161" s="25" t="s">
        <v>27</v>
      </c>
      <c r="E4161" s="25" t="s">
        <v>1918</v>
      </c>
      <c r="F4161" s="2">
        <v>40431</v>
      </c>
      <c r="G4161" s="23" t="str">
        <f>TEXT(Table2[[#This Row],[Order-Date]],"mmm")</f>
        <v>Sep</v>
      </c>
      <c r="H4161">
        <v>2010</v>
      </c>
      <c r="I4161">
        <v>766118133</v>
      </c>
      <c r="J4161" s="2">
        <v>40461</v>
      </c>
      <c r="K4161" s="23">
        <f>WEEKDAY(#REF!,1)</f>
        <v>1</v>
      </c>
      <c r="L4161" s="25">
        <f>IF(#REF!&gt;=#REF!,#REF!-#REF!,"")</f>
        <v>30</v>
      </c>
      <c r="M4161" s="4">
        <v>235</v>
      </c>
      <c r="N4161" s="5">
        <v>668.27</v>
      </c>
      <c r="O4161" s="5">
        <v>502.54</v>
      </c>
      <c r="P4161" s="5">
        <v>165.73</v>
      </c>
      <c r="Q4161" s="5">
        <f>#REF!*#REF!</f>
        <v>118096.9</v>
      </c>
      <c r="R4161" s="5">
        <v>38946.550000000003</v>
      </c>
      <c r="S4161" s="5">
        <f>#REF!-#REF!</f>
        <v>-79150.350000000006</v>
      </c>
      <c r="T4161" s="36">
        <f t="shared" si="64"/>
        <v>-0.67021530624427905</v>
      </c>
    </row>
    <row r="4162" spans="1:20" x14ac:dyDescent="0.2">
      <c r="A4162" s="25" t="s">
        <v>37</v>
      </c>
      <c r="B4162" s="25" t="s">
        <v>208</v>
      </c>
      <c r="C4162" s="25" t="s">
        <v>65</v>
      </c>
      <c r="D4162" s="25" t="s">
        <v>27</v>
      </c>
      <c r="E4162" s="25" t="s">
        <v>1915</v>
      </c>
      <c r="F4162" s="2">
        <v>40852</v>
      </c>
      <c r="G4162" s="23" t="str">
        <f>TEXT(Table2[[#This Row],[Order-Date]],"mmm")</f>
        <v>Nov</v>
      </c>
      <c r="H4162">
        <v>2011</v>
      </c>
      <c r="I4162">
        <v>229374635</v>
      </c>
      <c r="J4162" s="2">
        <v>40694</v>
      </c>
      <c r="K4162" s="23">
        <f>WEEKDAY(#REF!,1)</f>
        <v>3</v>
      </c>
      <c r="L4162" s="25" t="str">
        <f>IF(#REF!&gt;=#REF!,#REF!-#REF!,"")</f>
        <v/>
      </c>
      <c r="M4162" s="4">
        <v>5906</v>
      </c>
      <c r="N4162" s="5">
        <v>9.33</v>
      </c>
      <c r="O4162" s="5">
        <v>6.92</v>
      </c>
      <c r="P4162" s="5">
        <v>2.41</v>
      </c>
      <c r="Q4162" s="5">
        <f>#REF!*#REF!</f>
        <v>40869.519999999997</v>
      </c>
      <c r="R4162" s="5">
        <v>14233.46</v>
      </c>
      <c r="S4162" s="5">
        <f>#REF!-#REF!</f>
        <v>-26636.06</v>
      </c>
      <c r="T4162" s="36">
        <f t="shared" si="64"/>
        <v>-0.65173410404624299</v>
      </c>
    </row>
    <row r="4163" spans="1:20" x14ac:dyDescent="0.2">
      <c r="A4163" s="25" t="s">
        <v>46</v>
      </c>
      <c r="B4163" s="25" t="s">
        <v>84</v>
      </c>
      <c r="C4163" s="25" t="s">
        <v>85</v>
      </c>
      <c r="D4163" s="25" t="s">
        <v>23</v>
      </c>
      <c r="E4163" s="25" t="s">
        <v>1918</v>
      </c>
      <c r="F4163" s="2">
        <v>40978</v>
      </c>
      <c r="G4163" s="23" t="str">
        <f>TEXT(Table2[[#This Row],[Order-Date]],"mmm")</f>
        <v>Mar</v>
      </c>
      <c r="H4163">
        <v>2012</v>
      </c>
      <c r="I4163">
        <v>541613376</v>
      </c>
      <c r="J4163" s="2">
        <v>41223</v>
      </c>
      <c r="K4163" s="23">
        <f>WEEKDAY(#REF!,1)</f>
        <v>7</v>
      </c>
      <c r="L4163" s="25">
        <f>IF(#REF!&gt;=#REF!,#REF!-#REF!,"")</f>
        <v>245</v>
      </c>
      <c r="M4163" s="4">
        <v>4289</v>
      </c>
      <c r="N4163" s="5">
        <v>668.27</v>
      </c>
      <c r="O4163" s="5">
        <v>502.54</v>
      </c>
      <c r="P4163" s="5">
        <v>165.73</v>
      </c>
      <c r="Q4163" s="5">
        <f>#REF!*#REF!</f>
        <v>2155394.06</v>
      </c>
      <c r="R4163" s="5">
        <v>710815.97</v>
      </c>
      <c r="S4163" s="5">
        <f>#REF!-#REF!</f>
        <v>-1444578.09</v>
      </c>
      <c r="T4163" s="36">
        <f t="shared" ref="T4163:T4226" si="65">S4163/Q4163</f>
        <v>-0.67021530624427905</v>
      </c>
    </row>
    <row r="4164" spans="1:20" x14ac:dyDescent="0.2">
      <c r="A4164" s="25" t="s">
        <v>29</v>
      </c>
      <c r="B4164" s="25" t="s">
        <v>104</v>
      </c>
      <c r="C4164" s="25" t="s">
        <v>42</v>
      </c>
      <c r="D4164" s="25" t="s">
        <v>27</v>
      </c>
      <c r="E4164" s="25" t="s">
        <v>1916</v>
      </c>
      <c r="F4164" s="2">
        <v>40428</v>
      </c>
      <c r="G4164" s="23" t="str">
        <f>TEXT(Table2[[#This Row],[Order-Date]],"mmm")</f>
        <v>Sep</v>
      </c>
      <c r="H4164">
        <v>2010</v>
      </c>
      <c r="I4164">
        <v>138820683</v>
      </c>
      <c r="J4164" s="2">
        <v>40428</v>
      </c>
      <c r="K4164" s="23">
        <f>WEEKDAY(#REF!,1)</f>
        <v>3</v>
      </c>
      <c r="L4164" s="25">
        <f>IF(#REF!&gt;=#REF!,#REF!-#REF!,"")</f>
        <v>0</v>
      </c>
      <c r="M4164" s="4">
        <v>8980</v>
      </c>
      <c r="N4164" s="5">
        <v>109.28</v>
      </c>
      <c r="O4164" s="5">
        <v>35.840000000000003</v>
      </c>
      <c r="P4164" s="5">
        <v>73.44</v>
      </c>
      <c r="Q4164" s="5">
        <f>#REF!*#REF!</f>
        <v>321843.20000000001</v>
      </c>
      <c r="R4164" s="5">
        <v>659491.19999999995</v>
      </c>
      <c r="S4164" s="5">
        <f>#REF!-#REF!</f>
        <v>337648</v>
      </c>
      <c r="T4164" s="36">
        <f t="shared" si="65"/>
        <v>1.0491071428571399</v>
      </c>
    </row>
    <row r="4165" spans="1:20" x14ac:dyDescent="0.2">
      <c r="A4165" s="25" t="s">
        <v>20</v>
      </c>
      <c r="B4165" s="25" t="s">
        <v>226</v>
      </c>
      <c r="C4165" s="25" t="s">
        <v>22</v>
      </c>
      <c r="D4165" s="25" t="s">
        <v>23</v>
      </c>
      <c r="E4165" s="25" t="s">
        <v>1917</v>
      </c>
      <c r="F4165" s="2">
        <v>41137</v>
      </c>
      <c r="G4165" s="23" t="str">
        <f>TEXT(Table2[[#This Row],[Order-Date]],"mmm")</f>
        <v>Aug</v>
      </c>
      <c r="H4165">
        <v>2012</v>
      </c>
      <c r="I4165">
        <v>227295386</v>
      </c>
      <c r="J4165" s="2">
        <v>41069</v>
      </c>
      <c r="K4165" s="23">
        <f>WEEKDAY(#REF!,1)</f>
        <v>7</v>
      </c>
      <c r="L4165" s="25" t="str">
        <f>IF(#REF!&gt;=#REF!,#REF!-#REF!,"")</f>
        <v/>
      </c>
      <c r="M4165" s="4">
        <v>611</v>
      </c>
      <c r="N4165" s="5">
        <v>255.28</v>
      </c>
      <c r="O4165" s="5">
        <v>159.41999999999999</v>
      </c>
      <c r="P4165" s="5">
        <v>95.86</v>
      </c>
      <c r="Q4165" s="5">
        <f>#REF!*#REF!</f>
        <v>97405.62</v>
      </c>
      <c r="R4165" s="5">
        <v>58570.46</v>
      </c>
      <c r="S4165" s="5">
        <f>#REF!-#REF!</f>
        <v>-38835.160000000003</v>
      </c>
      <c r="T4165" s="36">
        <f t="shared" si="65"/>
        <v>-0.39869527035503699</v>
      </c>
    </row>
    <row r="4166" spans="1:20" x14ac:dyDescent="0.2">
      <c r="A4166" s="25" t="s">
        <v>29</v>
      </c>
      <c r="B4166" s="25" t="s">
        <v>76</v>
      </c>
      <c r="C4166" s="25" t="s">
        <v>34</v>
      </c>
      <c r="D4166" s="25" t="s">
        <v>23</v>
      </c>
      <c r="E4166" s="25" t="s">
        <v>1915</v>
      </c>
      <c r="F4166" s="2">
        <v>41261</v>
      </c>
      <c r="G4166" s="23" t="str">
        <f>TEXT(Table2[[#This Row],[Order-Date]],"mmm")</f>
        <v>Dec</v>
      </c>
      <c r="H4166">
        <v>2012</v>
      </c>
      <c r="I4166">
        <v>733648812</v>
      </c>
      <c r="J4166" s="2">
        <v>41267</v>
      </c>
      <c r="K4166" s="23">
        <f>WEEKDAY(#REF!,1)</f>
        <v>2</v>
      </c>
      <c r="L4166" s="25">
        <f>IF(#REF!&gt;=#REF!,#REF!-#REF!,"")</f>
        <v>6</v>
      </c>
      <c r="M4166" s="4">
        <v>1842</v>
      </c>
      <c r="N4166" s="5">
        <v>205.7</v>
      </c>
      <c r="O4166" s="5">
        <v>117.11</v>
      </c>
      <c r="P4166" s="5">
        <v>88.59</v>
      </c>
      <c r="Q4166" s="5">
        <f>#REF!*#REF!</f>
        <v>215716.62</v>
      </c>
      <c r="R4166" s="5">
        <v>163182.78</v>
      </c>
      <c r="S4166" s="5">
        <f>#REF!-#REF!</f>
        <v>-52533.84</v>
      </c>
      <c r="T4166" s="36">
        <f t="shared" si="65"/>
        <v>-0.24353172231235601</v>
      </c>
    </row>
    <row r="4167" spans="1:20" x14ac:dyDescent="0.2">
      <c r="A4167" s="25" t="s">
        <v>46</v>
      </c>
      <c r="B4167" s="25" t="s">
        <v>159</v>
      </c>
      <c r="C4167" s="25" t="s">
        <v>49</v>
      </c>
      <c r="D4167" s="25" t="s">
        <v>23</v>
      </c>
      <c r="E4167" s="25" t="s">
        <v>1917</v>
      </c>
      <c r="F4167" s="2">
        <v>40284</v>
      </c>
      <c r="G4167" s="23" t="str">
        <f>TEXT(Table2[[#This Row],[Order-Date]],"mmm")</f>
        <v>Apr</v>
      </c>
      <c r="H4167">
        <v>2010</v>
      </c>
      <c r="I4167">
        <v>754804790</v>
      </c>
      <c r="J4167" s="2">
        <v>40318</v>
      </c>
      <c r="K4167" s="23">
        <f>WEEKDAY(#REF!,1)</f>
        <v>5</v>
      </c>
      <c r="L4167" s="25">
        <f>IF(#REF!&gt;=#REF!,#REF!-#REF!,"")</f>
        <v>34</v>
      </c>
      <c r="M4167" s="4">
        <v>2366</v>
      </c>
      <c r="N4167" s="5">
        <v>651.21</v>
      </c>
      <c r="O4167" s="5">
        <v>524.96</v>
      </c>
      <c r="P4167" s="5">
        <v>126.25</v>
      </c>
      <c r="Q4167" s="5">
        <f>#REF!*#REF!</f>
        <v>1242055.3600000001</v>
      </c>
      <c r="R4167" s="5">
        <v>298707.5</v>
      </c>
      <c r="S4167" s="5">
        <f>#REF!-#REF!</f>
        <v>-943347.86</v>
      </c>
      <c r="T4167" s="36">
        <f t="shared" si="65"/>
        <v>-0.75950548613227697</v>
      </c>
    </row>
    <row r="4168" spans="1:20" x14ac:dyDescent="0.2">
      <c r="A4168" s="25" t="s">
        <v>32</v>
      </c>
      <c r="B4168" s="25" t="s">
        <v>182</v>
      </c>
      <c r="C4168" s="25" t="s">
        <v>77</v>
      </c>
      <c r="D4168" s="25" t="s">
        <v>27</v>
      </c>
      <c r="E4168" s="25" t="s">
        <v>1916</v>
      </c>
      <c r="F4168" s="2">
        <v>40901</v>
      </c>
      <c r="G4168" s="23" t="str">
        <f>TEXT(Table2[[#This Row],[Order-Date]],"mmm")</f>
        <v>Dec</v>
      </c>
      <c r="H4168">
        <v>2011</v>
      </c>
      <c r="I4168">
        <v>807999646</v>
      </c>
      <c r="J4168" s="2">
        <v>40970</v>
      </c>
      <c r="K4168" s="23">
        <f>WEEKDAY(#REF!,1)</f>
        <v>6</v>
      </c>
      <c r="L4168" s="25">
        <f>IF(#REF!&gt;=#REF!,#REF!-#REF!,"")</f>
        <v>69</v>
      </c>
      <c r="M4168" s="4">
        <v>3906</v>
      </c>
      <c r="N4168" s="5">
        <v>154.06</v>
      </c>
      <c r="O4168" s="5">
        <v>90.93</v>
      </c>
      <c r="P4168" s="5">
        <v>63.13</v>
      </c>
      <c r="Q4168" s="5">
        <f>#REF!*#REF!</f>
        <v>355172.58</v>
      </c>
      <c r="R4168" s="5">
        <v>246585.78</v>
      </c>
      <c r="S4168" s="5">
        <f>#REF!-#REF!</f>
        <v>-108586.8</v>
      </c>
      <c r="T4168" s="36">
        <f t="shared" si="65"/>
        <v>-0.30572968217309998</v>
      </c>
    </row>
    <row r="4169" spans="1:20" x14ac:dyDescent="0.2">
      <c r="A4169" s="25" t="s">
        <v>29</v>
      </c>
      <c r="B4169" s="25" t="s">
        <v>153</v>
      </c>
      <c r="C4169" s="25" t="s">
        <v>49</v>
      </c>
      <c r="D4169" s="25" t="s">
        <v>23</v>
      </c>
      <c r="E4169" s="25" t="s">
        <v>1918</v>
      </c>
      <c r="F4169" s="2">
        <v>42051</v>
      </c>
      <c r="G4169" s="23" t="str">
        <f>TEXT(Table2[[#This Row],[Order-Date]],"mmm")</f>
        <v>Feb</v>
      </c>
      <c r="H4169">
        <v>2015</v>
      </c>
      <c r="I4169">
        <v>580782210</v>
      </c>
      <c r="J4169" s="2">
        <v>42055</v>
      </c>
      <c r="K4169" s="23">
        <f>WEEKDAY(#REF!,1)</f>
        <v>6</v>
      </c>
      <c r="L4169" s="25">
        <f>IF(#REF!&gt;=#REF!,#REF!-#REF!,"")</f>
        <v>4</v>
      </c>
      <c r="M4169" s="4">
        <v>5217</v>
      </c>
      <c r="N4169" s="5">
        <v>651.21</v>
      </c>
      <c r="O4169" s="5">
        <v>524.96</v>
      </c>
      <c r="P4169" s="5">
        <v>126.25</v>
      </c>
      <c r="Q4169" s="5">
        <f>#REF!*#REF!</f>
        <v>2738716.32</v>
      </c>
      <c r="R4169" s="5">
        <v>658646.25</v>
      </c>
      <c r="S4169" s="5">
        <f>#REF!-#REF!</f>
        <v>-2080070.07</v>
      </c>
      <c r="T4169" s="36">
        <f t="shared" si="65"/>
        <v>-0.75950548613227697</v>
      </c>
    </row>
    <row r="4170" spans="1:20" x14ac:dyDescent="0.2">
      <c r="A4170" s="25" t="s">
        <v>20</v>
      </c>
      <c r="B4170" s="25" t="s">
        <v>163</v>
      </c>
      <c r="C4170" s="25" t="s">
        <v>39</v>
      </c>
      <c r="D4170" s="25" t="s">
        <v>27</v>
      </c>
      <c r="E4170" s="25" t="s">
        <v>1918</v>
      </c>
      <c r="F4170" s="2">
        <v>40293</v>
      </c>
      <c r="G4170" s="23" t="str">
        <f>TEXT(Table2[[#This Row],[Order-Date]],"mmm")</f>
        <v>Apr</v>
      </c>
      <c r="H4170">
        <v>2010</v>
      </c>
      <c r="I4170">
        <v>281013810</v>
      </c>
      <c r="J4170" s="2">
        <v>40456</v>
      </c>
      <c r="K4170" s="23">
        <f>WEEKDAY(#REF!,1)</f>
        <v>3</v>
      </c>
      <c r="L4170" s="25">
        <f>IF(#REF!&gt;=#REF!,#REF!-#REF!,"")</f>
        <v>163</v>
      </c>
      <c r="M4170" s="4">
        <v>7086</v>
      </c>
      <c r="N4170" s="5">
        <v>81.73</v>
      </c>
      <c r="O4170" s="5">
        <v>56.67</v>
      </c>
      <c r="P4170" s="5">
        <v>25.06</v>
      </c>
      <c r="Q4170" s="5">
        <f>#REF!*#REF!</f>
        <v>401563.62</v>
      </c>
      <c r="R4170" s="5">
        <v>177575.16</v>
      </c>
      <c r="S4170" s="5">
        <f>#REF!-#REF!</f>
        <v>-223988.46</v>
      </c>
      <c r="T4170" s="36">
        <f t="shared" si="65"/>
        <v>-0.55779071819304704</v>
      </c>
    </row>
    <row r="4171" spans="1:20" x14ac:dyDescent="0.2">
      <c r="A4171" s="25" t="s">
        <v>32</v>
      </c>
      <c r="B4171" s="25" t="s">
        <v>96</v>
      </c>
      <c r="C4171" s="25" t="s">
        <v>65</v>
      </c>
      <c r="D4171" s="25" t="s">
        <v>23</v>
      </c>
      <c r="E4171" s="25" t="s">
        <v>1918</v>
      </c>
      <c r="F4171" s="2">
        <v>42317</v>
      </c>
      <c r="G4171" s="23" t="str">
        <f>TEXT(Table2[[#This Row],[Order-Date]],"mmm")</f>
        <v>Nov</v>
      </c>
      <c r="H4171">
        <v>2015</v>
      </c>
      <c r="I4171">
        <v>186868274</v>
      </c>
      <c r="J4171" s="2">
        <v>42347</v>
      </c>
      <c r="K4171" s="23">
        <f>WEEKDAY(#REF!,1)</f>
        <v>4</v>
      </c>
      <c r="L4171" s="25">
        <f>IF(#REF!&gt;=#REF!,#REF!-#REF!,"")</f>
        <v>30</v>
      </c>
      <c r="M4171" s="4">
        <v>7330</v>
      </c>
      <c r="N4171" s="5">
        <v>9.33</v>
      </c>
      <c r="O4171" s="5">
        <v>6.92</v>
      </c>
      <c r="P4171" s="5">
        <v>2.41</v>
      </c>
      <c r="Q4171" s="5">
        <f>#REF!*#REF!</f>
        <v>50723.6</v>
      </c>
      <c r="R4171" s="5">
        <v>17665.3</v>
      </c>
      <c r="S4171" s="5">
        <f>#REF!-#REF!</f>
        <v>-33058.300000000003</v>
      </c>
      <c r="T4171" s="36">
        <f t="shared" si="65"/>
        <v>-0.65173410404624299</v>
      </c>
    </row>
    <row r="4172" spans="1:20" x14ac:dyDescent="0.2">
      <c r="A4172" s="25" t="s">
        <v>46</v>
      </c>
      <c r="B4172" s="25" t="s">
        <v>195</v>
      </c>
      <c r="C4172" s="25" t="s">
        <v>77</v>
      </c>
      <c r="D4172" s="25" t="s">
        <v>27</v>
      </c>
      <c r="E4172" s="25" t="s">
        <v>1915</v>
      </c>
      <c r="F4172" s="2">
        <v>41251</v>
      </c>
      <c r="G4172" s="23" t="str">
        <f>TEXT(Table2[[#This Row],[Order-Date]],"mmm")</f>
        <v>Dec</v>
      </c>
      <c r="H4172">
        <v>2012</v>
      </c>
      <c r="I4172">
        <v>196831929</v>
      </c>
      <c r="J4172" s="2">
        <v>41139</v>
      </c>
      <c r="K4172" s="23">
        <f>WEEKDAY(#REF!,1)</f>
        <v>7</v>
      </c>
      <c r="L4172" s="25" t="str">
        <f>IF(#REF!&gt;=#REF!,#REF!-#REF!,"")</f>
        <v/>
      </c>
      <c r="M4172" s="4">
        <v>5797</v>
      </c>
      <c r="N4172" s="5">
        <v>154.06</v>
      </c>
      <c r="O4172" s="5">
        <v>90.93</v>
      </c>
      <c r="P4172" s="5">
        <v>63.13</v>
      </c>
      <c r="Q4172" s="5">
        <f>#REF!*#REF!</f>
        <v>527121.21</v>
      </c>
      <c r="R4172" s="5">
        <v>365964.61</v>
      </c>
      <c r="S4172" s="5">
        <f>#REF!-#REF!</f>
        <v>-161156.6</v>
      </c>
      <c r="T4172" s="36">
        <f t="shared" si="65"/>
        <v>-0.30572968217309998</v>
      </c>
    </row>
    <row r="4173" spans="1:20" x14ac:dyDescent="0.2">
      <c r="A4173" s="25" t="s">
        <v>29</v>
      </c>
      <c r="B4173" s="25" t="s">
        <v>154</v>
      </c>
      <c r="C4173" s="25" t="s">
        <v>22</v>
      </c>
      <c r="D4173" s="25" t="s">
        <v>27</v>
      </c>
      <c r="E4173" s="25" t="s">
        <v>1918</v>
      </c>
      <c r="F4173" s="2">
        <v>40179</v>
      </c>
      <c r="G4173" s="23" t="str">
        <f>TEXT(Table2[[#This Row],[Order-Date]],"mmm")</f>
        <v>Jan</v>
      </c>
      <c r="H4173">
        <v>2010</v>
      </c>
      <c r="I4173">
        <v>279703605</v>
      </c>
      <c r="J4173" s="2">
        <v>40452</v>
      </c>
      <c r="K4173" s="23">
        <f>WEEKDAY(#REF!,1)</f>
        <v>6</v>
      </c>
      <c r="L4173" s="25">
        <f>IF(#REF!&gt;=#REF!,#REF!-#REF!,"")</f>
        <v>273</v>
      </c>
      <c r="M4173" s="4">
        <v>9367</v>
      </c>
      <c r="N4173" s="5">
        <v>255.28</v>
      </c>
      <c r="O4173" s="5">
        <v>159.41999999999999</v>
      </c>
      <c r="P4173" s="5">
        <v>95.86</v>
      </c>
      <c r="Q4173" s="5">
        <f>#REF!*#REF!</f>
        <v>1493287.14</v>
      </c>
      <c r="R4173" s="5">
        <v>897920.62</v>
      </c>
      <c r="S4173" s="5">
        <f>#REF!-#REF!</f>
        <v>-595366.52</v>
      </c>
      <c r="T4173" s="36">
        <f t="shared" si="65"/>
        <v>-0.39869527035503699</v>
      </c>
    </row>
    <row r="4174" spans="1:20" x14ac:dyDescent="0.2">
      <c r="A4174" s="25" t="s">
        <v>37</v>
      </c>
      <c r="B4174" s="25" t="s">
        <v>48</v>
      </c>
      <c r="C4174" s="25" t="s">
        <v>22</v>
      </c>
      <c r="D4174" s="25" t="s">
        <v>27</v>
      </c>
      <c r="E4174" s="25" t="s">
        <v>1915</v>
      </c>
      <c r="F4174" s="2">
        <v>40425</v>
      </c>
      <c r="G4174" s="23" t="str">
        <f>TEXT(Table2[[#This Row],[Order-Date]],"mmm")</f>
        <v>Sep</v>
      </c>
      <c r="H4174">
        <v>2010</v>
      </c>
      <c r="I4174">
        <v>924594628</v>
      </c>
      <c r="J4174" s="2">
        <v>40516</v>
      </c>
      <c r="K4174" s="23">
        <f>WEEKDAY(#REF!,1)</f>
        <v>7</v>
      </c>
      <c r="L4174" s="25">
        <f>IF(#REF!&gt;=#REF!,#REF!-#REF!,"")</f>
        <v>91</v>
      </c>
      <c r="M4174" s="4">
        <v>6952</v>
      </c>
      <c r="N4174" s="5">
        <v>255.28</v>
      </c>
      <c r="O4174" s="5">
        <v>159.41999999999999</v>
      </c>
      <c r="P4174" s="5">
        <v>95.86</v>
      </c>
      <c r="Q4174" s="5">
        <f>#REF!*#REF!</f>
        <v>1108287.8400000001</v>
      </c>
      <c r="R4174" s="5">
        <v>666418.72</v>
      </c>
      <c r="S4174" s="5">
        <f>#REF!-#REF!</f>
        <v>-441869.12</v>
      </c>
      <c r="T4174" s="36">
        <f t="shared" si="65"/>
        <v>-0.39869527035503699</v>
      </c>
    </row>
    <row r="4175" spans="1:20" x14ac:dyDescent="0.2">
      <c r="A4175" s="25" t="s">
        <v>37</v>
      </c>
      <c r="B4175" s="25" t="s">
        <v>183</v>
      </c>
      <c r="C4175" s="25" t="s">
        <v>49</v>
      </c>
      <c r="D4175" s="25" t="s">
        <v>23</v>
      </c>
      <c r="E4175" s="25" t="s">
        <v>1918</v>
      </c>
      <c r="F4175" s="2">
        <v>41549</v>
      </c>
      <c r="G4175" s="23" t="str">
        <f>TEXT(Table2[[#This Row],[Order-Date]],"mmm")</f>
        <v>Oct</v>
      </c>
      <c r="H4175">
        <v>2013</v>
      </c>
      <c r="I4175">
        <v>890928828</v>
      </c>
      <c r="J4175" s="2">
        <v>41308</v>
      </c>
      <c r="K4175" s="23">
        <f>WEEKDAY(#REF!,1)</f>
        <v>1</v>
      </c>
      <c r="L4175" s="25" t="str">
        <f>IF(#REF!&gt;=#REF!,#REF!-#REF!,"")</f>
        <v/>
      </c>
      <c r="M4175" s="4">
        <v>4494</v>
      </c>
      <c r="N4175" s="5">
        <v>651.21</v>
      </c>
      <c r="O4175" s="5">
        <v>524.96</v>
      </c>
      <c r="P4175" s="5">
        <v>126.25</v>
      </c>
      <c r="Q4175" s="5">
        <f>#REF!*#REF!</f>
        <v>2359170.2400000002</v>
      </c>
      <c r="R4175" s="5">
        <v>567367.5</v>
      </c>
      <c r="S4175" s="5">
        <f>#REF!-#REF!</f>
        <v>-1791802.74</v>
      </c>
      <c r="T4175" s="36">
        <f t="shared" si="65"/>
        <v>-0.75950548613227697</v>
      </c>
    </row>
    <row r="4176" spans="1:20" x14ac:dyDescent="0.2">
      <c r="A4176" s="25" t="s">
        <v>32</v>
      </c>
      <c r="B4176" s="25" t="s">
        <v>189</v>
      </c>
      <c r="C4176" s="25" t="s">
        <v>42</v>
      </c>
      <c r="D4176" s="25" t="s">
        <v>23</v>
      </c>
      <c r="E4176" s="25" t="s">
        <v>1918</v>
      </c>
      <c r="F4176" s="2">
        <v>40804</v>
      </c>
      <c r="G4176" s="23" t="str">
        <f>TEXT(Table2[[#This Row],[Order-Date]],"mmm")</f>
        <v>Sep</v>
      </c>
      <c r="H4176">
        <v>2011</v>
      </c>
      <c r="I4176">
        <v>358442533</v>
      </c>
      <c r="J4176" s="2">
        <v>40810</v>
      </c>
      <c r="K4176" s="23">
        <f>WEEKDAY(#REF!,1)</f>
        <v>7</v>
      </c>
      <c r="L4176" s="25">
        <f>IF(#REF!&gt;=#REF!,#REF!-#REF!,"")</f>
        <v>6</v>
      </c>
      <c r="M4176" s="4">
        <v>9966</v>
      </c>
      <c r="N4176" s="5">
        <v>109.28</v>
      </c>
      <c r="O4176" s="5">
        <v>35.840000000000003</v>
      </c>
      <c r="P4176" s="5">
        <v>73.44</v>
      </c>
      <c r="Q4176" s="5">
        <f>#REF!*#REF!</f>
        <v>357181.44</v>
      </c>
      <c r="R4176" s="5">
        <v>731903.04</v>
      </c>
      <c r="S4176" s="5">
        <f>#REF!-#REF!</f>
        <v>374721.6</v>
      </c>
      <c r="T4176" s="36">
        <f t="shared" si="65"/>
        <v>1.0491071428571399</v>
      </c>
    </row>
    <row r="4177" spans="1:20" x14ac:dyDescent="0.2">
      <c r="A4177" s="25" t="s">
        <v>40</v>
      </c>
      <c r="B4177" s="25" t="s">
        <v>74</v>
      </c>
      <c r="C4177" s="25" t="s">
        <v>22</v>
      </c>
      <c r="D4177" s="25" t="s">
        <v>23</v>
      </c>
      <c r="E4177" s="25" t="s">
        <v>1915</v>
      </c>
      <c r="F4177" s="2">
        <v>40703</v>
      </c>
      <c r="G4177" s="23" t="str">
        <f>TEXT(Table2[[#This Row],[Order-Date]],"mmm")</f>
        <v>Jun</v>
      </c>
      <c r="H4177">
        <v>2011</v>
      </c>
      <c r="I4177">
        <v>477184569</v>
      </c>
      <c r="J4177" s="2">
        <v>40836</v>
      </c>
      <c r="K4177" s="23">
        <f>WEEKDAY(#REF!,1)</f>
        <v>5</v>
      </c>
      <c r="L4177" s="25">
        <f>IF(#REF!&gt;=#REF!,#REF!-#REF!,"")</f>
        <v>133</v>
      </c>
      <c r="M4177" s="4">
        <v>8373</v>
      </c>
      <c r="N4177" s="5">
        <v>255.28</v>
      </c>
      <c r="O4177" s="5">
        <v>159.41999999999999</v>
      </c>
      <c r="P4177" s="5">
        <v>95.86</v>
      </c>
      <c r="Q4177" s="5">
        <f>#REF!*#REF!</f>
        <v>1334823.6599999999</v>
      </c>
      <c r="R4177" s="5">
        <v>802635.78</v>
      </c>
      <c r="S4177" s="5">
        <f>#REF!-#REF!</f>
        <v>-532187.88</v>
      </c>
      <c r="T4177" s="36">
        <f t="shared" si="65"/>
        <v>-0.39869527035503699</v>
      </c>
    </row>
    <row r="4178" spans="1:20" x14ac:dyDescent="0.2">
      <c r="A4178" s="25" t="s">
        <v>46</v>
      </c>
      <c r="B4178" s="25" t="s">
        <v>78</v>
      </c>
      <c r="C4178" s="25" t="s">
        <v>39</v>
      </c>
      <c r="D4178" s="25" t="s">
        <v>23</v>
      </c>
      <c r="E4178" s="25" t="s">
        <v>1915</v>
      </c>
      <c r="F4178" s="2">
        <v>40953</v>
      </c>
      <c r="G4178" s="23" t="str">
        <f>TEXT(Table2[[#This Row],[Order-Date]],"mmm")</f>
        <v>Feb</v>
      </c>
      <c r="H4178">
        <v>2012</v>
      </c>
      <c r="I4178">
        <v>217516267</v>
      </c>
      <c r="J4178" s="2">
        <v>40982</v>
      </c>
      <c r="K4178" s="23">
        <f>WEEKDAY(#REF!,1)</f>
        <v>4</v>
      </c>
      <c r="L4178" s="25">
        <f>IF(#REF!&gt;=#REF!,#REF!-#REF!,"")</f>
        <v>29</v>
      </c>
      <c r="M4178" s="4">
        <v>6752</v>
      </c>
      <c r="N4178" s="5">
        <v>81.73</v>
      </c>
      <c r="O4178" s="5">
        <v>56.67</v>
      </c>
      <c r="P4178" s="5">
        <v>25.06</v>
      </c>
      <c r="Q4178" s="5">
        <f>#REF!*#REF!</f>
        <v>382635.84</v>
      </c>
      <c r="R4178" s="5">
        <v>169205.12</v>
      </c>
      <c r="S4178" s="5">
        <f>#REF!-#REF!</f>
        <v>-213430.72</v>
      </c>
      <c r="T4178" s="36">
        <f t="shared" si="65"/>
        <v>-0.55779071819304704</v>
      </c>
    </row>
    <row r="4179" spans="1:20" x14ac:dyDescent="0.2">
      <c r="A4179" s="25" t="s">
        <v>46</v>
      </c>
      <c r="B4179" s="25" t="s">
        <v>132</v>
      </c>
      <c r="C4179" s="25" t="s">
        <v>34</v>
      </c>
      <c r="D4179" s="25" t="s">
        <v>23</v>
      </c>
      <c r="E4179" s="25" t="s">
        <v>1916</v>
      </c>
      <c r="F4179" s="2">
        <v>42728</v>
      </c>
      <c r="G4179" s="23" t="str">
        <f>TEXT(Table2[[#This Row],[Order-Date]],"mmm")</f>
        <v>Dec</v>
      </c>
      <c r="H4179">
        <v>2016</v>
      </c>
      <c r="I4179">
        <v>420111453</v>
      </c>
      <c r="J4179" s="2">
        <v>43010</v>
      </c>
      <c r="K4179" s="23">
        <f>WEEKDAY(#REF!,1)</f>
        <v>2</v>
      </c>
      <c r="L4179" s="25">
        <f>IF(#REF!&gt;=#REF!,#REF!-#REF!,"")</f>
        <v>282</v>
      </c>
      <c r="M4179" s="4">
        <v>9170</v>
      </c>
      <c r="N4179" s="5">
        <v>205.7</v>
      </c>
      <c r="O4179" s="5">
        <v>117.11</v>
      </c>
      <c r="P4179" s="5">
        <v>88.59</v>
      </c>
      <c r="Q4179" s="5">
        <f>#REF!*#REF!</f>
        <v>1073898.7</v>
      </c>
      <c r="R4179" s="5">
        <v>812370.3</v>
      </c>
      <c r="S4179" s="5">
        <f>#REF!-#REF!</f>
        <v>-261528.4</v>
      </c>
      <c r="T4179" s="36">
        <f t="shared" si="65"/>
        <v>-0.24353172231235601</v>
      </c>
    </row>
    <row r="4180" spans="1:20" x14ac:dyDescent="0.2">
      <c r="A4180" s="25" t="s">
        <v>29</v>
      </c>
      <c r="B4180" s="25" t="s">
        <v>118</v>
      </c>
      <c r="C4180" s="25" t="s">
        <v>22</v>
      </c>
      <c r="D4180" s="25" t="s">
        <v>27</v>
      </c>
      <c r="E4180" s="25" t="s">
        <v>1917</v>
      </c>
      <c r="F4180" s="2">
        <v>42420</v>
      </c>
      <c r="G4180" s="23" t="str">
        <f>TEXT(Table2[[#This Row],[Order-Date]],"mmm")</f>
        <v>Feb</v>
      </c>
      <c r="H4180">
        <v>2016</v>
      </c>
      <c r="I4180">
        <v>645956456</v>
      </c>
      <c r="J4180" s="2">
        <v>42586</v>
      </c>
      <c r="K4180" s="23">
        <f>WEEKDAY(#REF!,1)</f>
        <v>5</v>
      </c>
      <c r="L4180" s="25">
        <f>IF(#REF!&gt;=#REF!,#REF!-#REF!,"")</f>
        <v>166</v>
      </c>
      <c r="M4180" s="4">
        <v>1725</v>
      </c>
      <c r="N4180" s="5">
        <v>255.28</v>
      </c>
      <c r="O4180" s="5">
        <v>159.41999999999999</v>
      </c>
      <c r="P4180" s="5">
        <v>95.86</v>
      </c>
      <c r="Q4180" s="5">
        <f>#REF!*#REF!</f>
        <v>274999.5</v>
      </c>
      <c r="R4180" s="5">
        <v>165358.5</v>
      </c>
      <c r="S4180" s="5">
        <f>#REF!-#REF!</f>
        <v>-109641</v>
      </c>
      <c r="T4180" s="36">
        <f t="shared" si="65"/>
        <v>-0.39869527035503699</v>
      </c>
    </row>
    <row r="4181" spans="1:20" x14ac:dyDescent="0.2">
      <c r="A4181" s="25" t="s">
        <v>29</v>
      </c>
      <c r="B4181" s="25" t="s">
        <v>69</v>
      </c>
      <c r="C4181" s="25" t="s">
        <v>42</v>
      </c>
      <c r="D4181" s="25" t="s">
        <v>27</v>
      </c>
      <c r="E4181" s="25" t="s">
        <v>1915</v>
      </c>
      <c r="F4181" s="2">
        <v>40866</v>
      </c>
      <c r="G4181" s="23" t="str">
        <f>TEXT(Table2[[#This Row],[Order-Date]],"mmm")</f>
        <v>Nov</v>
      </c>
      <c r="H4181">
        <v>2011</v>
      </c>
      <c r="I4181">
        <v>526350104</v>
      </c>
      <c r="J4181" s="2">
        <v>40645</v>
      </c>
      <c r="K4181" s="23">
        <f>WEEKDAY(#REF!,1)</f>
        <v>3</v>
      </c>
      <c r="L4181" s="25" t="str">
        <f>IF(#REF!&gt;=#REF!,#REF!-#REF!,"")</f>
        <v/>
      </c>
      <c r="M4181" s="4">
        <v>7547</v>
      </c>
      <c r="N4181" s="5">
        <v>109.28</v>
      </c>
      <c r="O4181" s="5">
        <v>35.840000000000003</v>
      </c>
      <c r="P4181" s="5">
        <v>73.44</v>
      </c>
      <c r="Q4181" s="5">
        <f>#REF!*#REF!</f>
        <v>270484.47999999998</v>
      </c>
      <c r="R4181" s="5">
        <v>554251.68000000005</v>
      </c>
      <c r="S4181" s="5">
        <f>#REF!-#REF!</f>
        <v>283767.2</v>
      </c>
      <c r="T4181" s="36">
        <f t="shared" si="65"/>
        <v>1.0491071428571399</v>
      </c>
    </row>
    <row r="4182" spans="1:20" x14ac:dyDescent="0.2">
      <c r="A4182" s="25" t="s">
        <v>29</v>
      </c>
      <c r="B4182" s="25" t="s">
        <v>197</v>
      </c>
      <c r="C4182" s="25" t="s">
        <v>56</v>
      </c>
      <c r="D4182" s="25" t="s">
        <v>23</v>
      </c>
      <c r="E4182" s="25" t="s">
        <v>1916</v>
      </c>
      <c r="F4182" s="2">
        <v>42061</v>
      </c>
      <c r="G4182" s="23" t="str">
        <f>TEXT(Table2[[#This Row],[Order-Date]],"mmm")</f>
        <v>Feb</v>
      </c>
      <c r="H4182">
        <v>2015</v>
      </c>
      <c r="I4182">
        <v>212903726</v>
      </c>
      <c r="J4182" s="2">
        <v>42061</v>
      </c>
      <c r="K4182" s="23">
        <f>WEEKDAY(#REF!,1)</f>
        <v>5</v>
      </c>
      <c r="L4182" s="25">
        <f>IF(#REF!&gt;=#REF!,#REF!-#REF!,"")</f>
        <v>0</v>
      </c>
      <c r="M4182" s="4">
        <v>1798</v>
      </c>
      <c r="N4182" s="5">
        <v>421.89</v>
      </c>
      <c r="O4182" s="5">
        <v>364.69</v>
      </c>
      <c r="P4182" s="5">
        <v>57.2</v>
      </c>
      <c r="Q4182" s="5">
        <f>#REF!*#REF!</f>
        <v>655712.62</v>
      </c>
      <c r="R4182" s="5">
        <v>102845.6</v>
      </c>
      <c r="S4182" s="5">
        <f>#REF!-#REF!</f>
        <v>-552867.02</v>
      </c>
      <c r="T4182" s="36">
        <f t="shared" si="65"/>
        <v>-0.84315445995228799</v>
      </c>
    </row>
    <row r="4183" spans="1:20" x14ac:dyDescent="0.2">
      <c r="A4183" s="25" t="s">
        <v>46</v>
      </c>
      <c r="B4183" s="25" t="s">
        <v>123</v>
      </c>
      <c r="C4183" s="25" t="s">
        <v>39</v>
      </c>
      <c r="D4183" s="25" t="s">
        <v>27</v>
      </c>
      <c r="E4183" s="25" t="s">
        <v>1916</v>
      </c>
      <c r="F4183" s="2">
        <v>40883</v>
      </c>
      <c r="G4183" s="23" t="str">
        <f>TEXT(Table2[[#This Row],[Order-Date]],"mmm")</f>
        <v>Dec</v>
      </c>
      <c r="H4183">
        <v>2011</v>
      </c>
      <c r="I4183">
        <v>827541148</v>
      </c>
      <c r="J4183" s="2">
        <v>40747</v>
      </c>
      <c r="K4183" s="23">
        <f>WEEKDAY(#REF!,1)</f>
        <v>7</v>
      </c>
      <c r="L4183" s="25" t="str">
        <f>IF(#REF!&gt;=#REF!,#REF!-#REF!,"")</f>
        <v/>
      </c>
      <c r="M4183" s="4">
        <v>6670</v>
      </c>
      <c r="N4183" s="5">
        <v>81.73</v>
      </c>
      <c r="O4183" s="5">
        <v>56.67</v>
      </c>
      <c r="P4183" s="5">
        <v>25.06</v>
      </c>
      <c r="Q4183" s="5">
        <f>#REF!*#REF!</f>
        <v>377988.9</v>
      </c>
      <c r="R4183" s="5">
        <v>167150.20000000001</v>
      </c>
      <c r="S4183" s="5">
        <f>#REF!-#REF!</f>
        <v>-210838.7</v>
      </c>
      <c r="T4183" s="36">
        <f t="shared" si="65"/>
        <v>-0.55779071819304704</v>
      </c>
    </row>
    <row r="4184" spans="1:20" x14ac:dyDescent="0.2">
      <c r="A4184" s="25" t="s">
        <v>37</v>
      </c>
      <c r="B4184" s="25" t="s">
        <v>139</v>
      </c>
      <c r="C4184" s="25" t="s">
        <v>51</v>
      </c>
      <c r="D4184" s="25" t="s">
        <v>23</v>
      </c>
      <c r="E4184" s="25" t="s">
        <v>1915</v>
      </c>
      <c r="F4184" s="2">
        <v>40513</v>
      </c>
      <c r="G4184" s="23" t="str">
        <f>TEXT(Table2[[#This Row],[Order-Date]],"mmm")</f>
        <v>Dec</v>
      </c>
      <c r="H4184">
        <v>2010</v>
      </c>
      <c r="I4184">
        <v>412498700</v>
      </c>
      <c r="J4184" s="2">
        <v>40228</v>
      </c>
      <c r="K4184" s="23">
        <f>WEEKDAY(#REF!,1)</f>
        <v>6</v>
      </c>
      <c r="L4184" s="25" t="str">
        <f>IF(#REF!&gt;=#REF!,#REF!-#REF!,"")</f>
        <v/>
      </c>
      <c r="M4184" s="4">
        <v>6387</v>
      </c>
      <c r="N4184" s="5">
        <v>437.2</v>
      </c>
      <c r="O4184" s="5">
        <v>263.33</v>
      </c>
      <c r="P4184" s="5">
        <v>173.87</v>
      </c>
      <c r="Q4184" s="5">
        <f>#REF!*#REF!</f>
        <v>1681888.71</v>
      </c>
      <c r="R4184" s="5">
        <v>1110507.69</v>
      </c>
      <c r="S4184" s="5">
        <f>#REF!-#REF!</f>
        <v>-571381.02</v>
      </c>
      <c r="T4184" s="36">
        <f t="shared" si="65"/>
        <v>-0.33972581931416901</v>
      </c>
    </row>
    <row r="4185" spans="1:20" x14ac:dyDescent="0.2">
      <c r="A4185" s="25" t="s">
        <v>29</v>
      </c>
      <c r="B4185" s="25" t="s">
        <v>86</v>
      </c>
      <c r="C4185" s="25" t="s">
        <v>77</v>
      </c>
      <c r="D4185" s="25" t="s">
        <v>23</v>
      </c>
      <c r="E4185" s="25" t="s">
        <v>1918</v>
      </c>
      <c r="F4185" s="2">
        <v>42907</v>
      </c>
      <c r="G4185" s="23" t="str">
        <f>TEXT(Table2[[#This Row],[Order-Date]],"mmm")</f>
        <v>Jun</v>
      </c>
      <c r="H4185">
        <v>2017</v>
      </c>
      <c r="I4185">
        <v>680325210</v>
      </c>
      <c r="J4185" s="2">
        <v>42939</v>
      </c>
      <c r="K4185" s="23">
        <f>WEEKDAY(#REF!,1)</f>
        <v>1</v>
      </c>
      <c r="L4185" s="25">
        <f>IF(#REF!&gt;=#REF!,#REF!-#REF!,"")</f>
        <v>32</v>
      </c>
      <c r="M4185" s="4">
        <v>2203</v>
      </c>
      <c r="N4185" s="5">
        <v>154.06</v>
      </c>
      <c r="O4185" s="5">
        <v>90.93</v>
      </c>
      <c r="P4185" s="5">
        <v>63.13</v>
      </c>
      <c r="Q4185" s="5">
        <f>#REF!*#REF!</f>
        <v>200318.79</v>
      </c>
      <c r="R4185" s="5">
        <v>139075.39000000001</v>
      </c>
      <c r="S4185" s="5">
        <f>#REF!-#REF!</f>
        <v>-61243.4</v>
      </c>
      <c r="T4185" s="36">
        <f t="shared" si="65"/>
        <v>-0.30572968217309998</v>
      </c>
    </row>
    <row r="4186" spans="1:20" x14ac:dyDescent="0.2">
      <c r="A4186" s="25" t="s">
        <v>29</v>
      </c>
      <c r="B4186" s="25" t="s">
        <v>125</v>
      </c>
      <c r="C4186" s="25" t="s">
        <v>31</v>
      </c>
      <c r="D4186" s="25" t="s">
        <v>23</v>
      </c>
      <c r="E4186" s="25" t="s">
        <v>1915</v>
      </c>
      <c r="F4186" s="2">
        <v>40604</v>
      </c>
      <c r="G4186" s="23" t="str">
        <f>TEXT(Table2[[#This Row],[Order-Date]],"mmm")</f>
        <v>Mar</v>
      </c>
      <c r="H4186">
        <v>2011</v>
      </c>
      <c r="I4186">
        <v>263882005</v>
      </c>
      <c r="J4186" s="2">
        <v>40601</v>
      </c>
      <c r="K4186" s="23">
        <f>WEEKDAY(#REF!,1)</f>
        <v>1</v>
      </c>
      <c r="L4186" s="25" t="str">
        <f>IF(#REF!&gt;=#REF!,#REF!-#REF!,"")</f>
        <v/>
      </c>
      <c r="M4186" s="4">
        <v>7404</v>
      </c>
      <c r="N4186" s="5">
        <v>47.45</v>
      </c>
      <c r="O4186" s="5">
        <v>31.79</v>
      </c>
      <c r="P4186" s="5">
        <v>15.66</v>
      </c>
      <c r="Q4186" s="5">
        <f>#REF!*#REF!</f>
        <v>235373.16</v>
      </c>
      <c r="R4186" s="5">
        <v>115946.64</v>
      </c>
      <c r="S4186" s="5">
        <f>#REF!-#REF!</f>
        <v>-119426.52</v>
      </c>
      <c r="T4186" s="36">
        <f t="shared" si="65"/>
        <v>-0.50739226171752105</v>
      </c>
    </row>
    <row r="4187" spans="1:20" x14ac:dyDescent="0.2">
      <c r="A4187" s="25" t="s">
        <v>37</v>
      </c>
      <c r="B4187" s="25" t="s">
        <v>63</v>
      </c>
      <c r="C4187" s="25" t="s">
        <v>34</v>
      </c>
      <c r="D4187" s="25" t="s">
        <v>27</v>
      </c>
      <c r="E4187" s="25" t="s">
        <v>1915</v>
      </c>
      <c r="F4187" s="2">
        <v>40463</v>
      </c>
      <c r="G4187" s="23" t="str">
        <f>TEXT(Table2[[#This Row],[Order-Date]],"mmm")</f>
        <v>Oct</v>
      </c>
      <c r="H4187">
        <v>2010</v>
      </c>
      <c r="I4187">
        <v>566342914</v>
      </c>
      <c r="J4187" s="2">
        <v>40529</v>
      </c>
      <c r="K4187" s="23">
        <f>WEEKDAY(#REF!,1)</f>
        <v>6</v>
      </c>
      <c r="L4187" s="25">
        <f>IF(#REF!&gt;=#REF!,#REF!-#REF!,"")</f>
        <v>66</v>
      </c>
      <c r="M4187" s="4">
        <v>2308</v>
      </c>
      <c r="N4187" s="5">
        <v>205.7</v>
      </c>
      <c r="O4187" s="5">
        <v>117.11</v>
      </c>
      <c r="P4187" s="5">
        <v>88.59</v>
      </c>
      <c r="Q4187" s="5">
        <f>#REF!*#REF!</f>
        <v>270289.88</v>
      </c>
      <c r="R4187" s="5">
        <v>204465.72</v>
      </c>
      <c r="S4187" s="5">
        <f>#REF!-#REF!</f>
        <v>-65824.160000000003</v>
      </c>
      <c r="T4187" s="36">
        <f t="shared" si="65"/>
        <v>-0.24353172231235601</v>
      </c>
    </row>
    <row r="4188" spans="1:20" x14ac:dyDescent="0.2">
      <c r="A4188" s="25" t="s">
        <v>46</v>
      </c>
      <c r="B4188" s="25" t="s">
        <v>103</v>
      </c>
      <c r="C4188" s="25" t="s">
        <v>56</v>
      </c>
      <c r="D4188" s="25" t="s">
        <v>23</v>
      </c>
      <c r="E4188" s="25" t="s">
        <v>1915</v>
      </c>
      <c r="F4188" s="2">
        <v>42153</v>
      </c>
      <c r="G4188" s="23" t="str">
        <f>TEXT(Table2[[#This Row],[Order-Date]],"mmm")</f>
        <v>May</v>
      </c>
      <c r="H4188">
        <v>2015</v>
      </c>
      <c r="I4188">
        <v>811194264</v>
      </c>
      <c r="J4188" s="2">
        <v>42101</v>
      </c>
      <c r="K4188" s="23">
        <f>WEEKDAY(#REF!,1)</f>
        <v>3</v>
      </c>
      <c r="L4188" s="25" t="str">
        <f>IF(#REF!&gt;=#REF!,#REF!-#REF!,"")</f>
        <v/>
      </c>
      <c r="M4188" s="4">
        <v>9264</v>
      </c>
      <c r="N4188" s="5">
        <v>421.89</v>
      </c>
      <c r="O4188" s="5">
        <v>364.69</v>
      </c>
      <c r="P4188" s="5">
        <v>57.2</v>
      </c>
      <c r="Q4188" s="5">
        <f>#REF!*#REF!</f>
        <v>3378488.16</v>
      </c>
      <c r="R4188" s="5">
        <v>529900.80000000005</v>
      </c>
      <c r="S4188" s="5">
        <f>#REF!-#REF!</f>
        <v>-2848587.36</v>
      </c>
      <c r="T4188" s="36">
        <f t="shared" si="65"/>
        <v>-0.84315445995228799</v>
      </c>
    </row>
    <row r="4189" spans="1:20" x14ac:dyDescent="0.2">
      <c r="A4189" s="25" t="s">
        <v>32</v>
      </c>
      <c r="B4189" s="25" t="s">
        <v>170</v>
      </c>
      <c r="C4189" s="25" t="s">
        <v>22</v>
      </c>
      <c r="D4189" s="25" t="s">
        <v>23</v>
      </c>
      <c r="E4189" s="25" t="s">
        <v>1918</v>
      </c>
      <c r="F4189" s="2">
        <v>40976</v>
      </c>
      <c r="G4189" s="23" t="str">
        <f>TEXT(Table2[[#This Row],[Order-Date]],"mmm")</f>
        <v>Mar</v>
      </c>
      <c r="H4189">
        <v>2012</v>
      </c>
      <c r="I4189">
        <v>292234885</v>
      </c>
      <c r="J4189" s="2">
        <v>41007</v>
      </c>
      <c r="K4189" s="23">
        <f>WEEKDAY(#REF!,1)</f>
        <v>1</v>
      </c>
      <c r="L4189" s="25">
        <f>IF(#REF!&gt;=#REF!,#REF!-#REF!,"")</f>
        <v>31</v>
      </c>
      <c r="M4189" s="4">
        <v>7651</v>
      </c>
      <c r="N4189" s="5">
        <v>255.28</v>
      </c>
      <c r="O4189" s="5">
        <v>159.41999999999999</v>
      </c>
      <c r="P4189" s="5">
        <v>95.86</v>
      </c>
      <c r="Q4189" s="5">
        <f>#REF!*#REF!</f>
        <v>1219722.42</v>
      </c>
      <c r="R4189" s="5">
        <v>733424.86</v>
      </c>
      <c r="S4189" s="5">
        <f>#REF!-#REF!</f>
        <v>-486297.56</v>
      </c>
      <c r="T4189" s="36">
        <f t="shared" si="65"/>
        <v>-0.39869527035503699</v>
      </c>
    </row>
    <row r="4190" spans="1:20" x14ac:dyDescent="0.2">
      <c r="A4190" s="25" t="s">
        <v>46</v>
      </c>
      <c r="B4190" s="25" t="s">
        <v>171</v>
      </c>
      <c r="C4190" s="25" t="s">
        <v>65</v>
      </c>
      <c r="D4190" s="25" t="s">
        <v>27</v>
      </c>
      <c r="E4190" s="25" t="s">
        <v>1915</v>
      </c>
      <c r="F4190" s="2">
        <v>41774</v>
      </c>
      <c r="G4190" s="23" t="str">
        <f>TEXT(Table2[[#This Row],[Order-Date]],"mmm")</f>
        <v>May</v>
      </c>
      <c r="H4190">
        <v>2014</v>
      </c>
      <c r="I4190">
        <v>623576104</v>
      </c>
      <c r="J4190" s="2">
        <v>41784</v>
      </c>
      <c r="K4190" s="23">
        <f>WEEKDAY(#REF!,1)</f>
        <v>1</v>
      </c>
      <c r="L4190" s="25">
        <f>IF(#REF!&gt;=#REF!,#REF!-#REF!,"")</f>
        <v>10</v>
      </c>
      <c r="M4190" s="4">
        <v>8881</v>
      </c>
      <c r="N4190" s="5">
        <v>9.33</v>
      </c>
      <c r="O4190" s="5">
        <v>6.92</v>
      </c>
      <c r="P4190" s="5">
        <v>2.41</v>
      </c>
      <c r="Q4190" s="5">
        <f>#REF!*#REF!</f>
        <v>61456.52</v>
      </c>
      <c r="R4190" s="5">
        <v>21403.21</v>
      </c>
      <c r="S4190" s="5">
        <f>#REF!-#REF!</f>
        <v>-40053.31</v>
      </c>
      <c r="T4190" s="36">
        <f t="shared" si="65"/>
        <v>-0.65173410404624299</v>
      </c>
    </row>
    <row r="4191" spans="1:20" x14ac:dyDescent="0.2">
      <c r="A4191" s="25" t="s">
        <v>46</v>
      </c>
      <c r="B4191" s="25" t="s">
        <v>99</v>
      </c>
      <c r="C4191" s="25" t="s">
        <v>26</v>
      </c>
      <c r="D4191" s="25" t="s">
        <v>23</v>
      </c>
      <c r="E4191" s="25" t="s">
        <v>1915</v>
      </c>
      <c r="F4191" s="2">
        <v>41739</v>
      </c>
      <c r="G4191" s="23" t="str">
        <f>TEXT(Table2[[#This Row],[Order-Date]],"mmm")</f>
        <v>Apr</v>
      </c>
      <c r="H4191">
        <v>2014</v>
      </c>
      <c r="I4191">
        <v>789641749</v>
      </c>
      <c r="J4191" s="2">
        <v>41922</v>
      </c>
      <c r="K4191" s="23">
        <f>WEEKDAY(#REF!,1)</f>
        <v>6</v>
      </c>
      <c r="L4191" s="25">
        <f>IF(#REF!&gt;=#REF!,#REF!-#REF!,"")</f>
        <v>183</v>
      </c>
      <c r="M4191" s="4">
        <v>1396</v>
      </c>
      <c r="N4191" s="5">
        <v>152.58000000000001</v>
      </c>
      <c r="O4191" s="5">
        <v>97.44</v>
      </c>
      <c r="P4191" s="5">
        <v>55.14</v>
      </c>
      <c r="Q4191" s="5">
        <f>#REF!*#REF!</f>
        <v>136026.23999999999</v>
      </c>
      <c r="R4191" s="5">
        <v>76975.44</v>
      </c>
      <c r="S4191" s="5">
        <f>#REF!-#REF!</f>
        <v>-59050.8</v>
      </c>
      <c r="T4191" s="36">
        <f t="shared" si="65"/>
        <v>-0.43411330049261099</v>
      </c>
    </row>
    <row r="4192" spans="1:20" x14ac:dyDescent="0.2">
      <c r="A4192" s="25" t="s">
        <v>29</v>
      </c>
      <c r="B4192" s="25" t="s">
        <v>125</v>
      </c>
      <c r="C4192" s="25" t="s">
        <v>65</v>
      </c>
      <c r="D4192" s="25" t="s">
        <v>27</v>
      </c>
      <c r="E4192" s="25" t="s">
        <v>1916</v>
      </c>
      <c r="F4192" s="2">
        <v>42518</v>
      </c>
      <c r="G4192" s="23" t="str">
        <f>TEXT(Table2[[#This Row],[Order-Date]],"mmm")</f>
        <v>May</v>
      </c>
      <c r="H4192">
        <v>2016</v>
      </c>
      <c r="I4192">
        <v>295168149</v>
      </c>
      <c r="J4192" s="2">
        <v>42567</v>
      </c>
      <c r="K4192" s="23">
        <f>WEEKDAY(#REF!,1)</f>
        <v>7</v>
      </c>
      <c r="L4192" s="25">
        <f>IF(#REF!&gt;=#REF!,#REF!-#REF!,"")</f>
        <v>49</v>
      </c>
      <c r="M4192" s="4">
        <v>5669</v>
      </c>
      <c r="N4192" s="5">
        <v>9.33</v>
      </c>
      <c r="O4192" s="5">
        <v>6.92</v>
      </c>
      <c r="P4192" s="5">
        <v>2.41</v>
      </c>
      <c r="Q4192" s="5">
        <f>#REF!*#REF!</f>
        <v>39229.480000000003</v>
      </c>
      <c r="R4192" s="5">
        <v>13662.29</v>
      </c>
      <c r="S4192" s="5">
        <f>#REF!-#REF!</f>
        <v>-25567.19</v>
      </c>
      <c r="T4192" s="36">
        <f t="shared" si="65"/>
        <v>-0.65173410404624299</v>
      </c>
    </row>
    <row r="4193" spans="1:20" x14ac:dyDescent="0.2">
      <c r="A4193" s="25" t="s">
        <v>46</v>
      </c>
      <c r="B4193" s="25" t="s">
        <v>136</v>
      </c>
      <c r="C4193" s="25" t="s">
        <v>34</v>
      </c>
      <c r="D4193" s="25" t="s">
        <v>27</v>
      </c>
      <c r="E4193" s="25" t="s">
        <v>1915</v>
      </c>
      <c r="F4193" s="2">
        <v>40611</v>
      </c>
      <c r="G4193" s="23" t="str">
        <f>TEXT(Table2[[#This Row],[Order-Date]],"mmm")</f>
        <v>Mar</v>
      </c>
      <c r="H4193">
        <v>2011</v>
      </c>
      <c r="I4193">
        <v>515204131</v>
      </c>
      <c r="J4193" s="2">
        <v>40643</v>
      </c>
      <c r="K4193" s="23">
        <f>WEEKDAY(#REF!,1)</f>
        <v>1</v>
      </c>
      <c r="L4193" s="25">
        <f>IF(#REF!&gt;=#REF!,#REF!-#REF!,"")</f>
        <v>32</v>
      </c>
      <c r="M4193" s="4">
        <v>9206</v>
      </c>
      <c r="N4193" s="5">
        <v>205.7</v>
      </c>
      <c r="O4193" s="5">
        <v>117.11</v>
      </c>
      <c r="P4193" s="5">
        <v>88.59</v>
      </c>
      <c r="Q4193" s="5">
        <f>#REF!*#REF!</f>
        <v>1078114.6599999999</v>
      </c>
      <c r="R4193" s="5">
        <v>815559.54</v>
      </c>
      <c r="S4193" s="5">
        <f>#REF!-#REF!</f>
        <v>-262555.12</v>
      </c>
      <c r="T4193" s="36">
        <f t="shared" si="65"/>
        <v>-0.24353172231235601</v>
      </c>
    </row>
    <row r="4194" spans="1:20" x14ac:dyDescent="0.2">
      <c r="A4194" s="25" t="s">
        <v>29</v>
      </c>
      <c r="B4194" s="25" t="s">
        <v>185</v>
      </c>
      <c r="C4194" s="25" t="s">
        <v>56</v>
      </c>
      <c r="D4194" s="25" t="s">
        <v>27</v>
      </c>
      <c r="E4194" s="25" t="s">
        <v>1918</v>
      </c>
      <c r="F4194" s="2">
        <v>42713</v>
      </c>
      <c r="G4194" s="23" t="str">
        <f>TEXT(Table2[[#This Row],[Order-Date]],"mmm")</f>
        <v>Dec</v>
      </c>
      <c r="H4194">
        <v>2016</v>
      </c>
      <c r="I4194">
        <v>645111024</v>
      </c>
      <c r="J4194" s="2">
        <v>42639</v>
      </c>
      <c r="K4194" s="23">
        <f>WEEKDAY(#REF!,1)</f>
        <v>2</v>
      </c>
      <c r="L4194" s="25" t="str">
        <f>IF(#REF!&gt;=#REF!,#REF!-#REF!,"")</f>
        <v/>
      </c>
      <c r="M4194" s="4">
        <v>1543</v>
      </c>
      <c r="N4194" s="5">
        <v>421.89</v>
      </c>
      <c r="O4194" s="5">
        <v>364.69</v>
      </c>
      <c r="P4194" s="5">
        <v>57.2</v>
      </c>
      <c r="Q4194" s="5">
        <f>#REF!*#REF!</f>
        <v>562716.67000000004</v>
      </c>
      <c r="R4194" s="5">
        <v>88259.6</v>
      </c>
      <c r="S4194" s="5">
        <f>#REF!-#REF!</f>
        <v>-474457.07</v>
      </c>
      <c r="T4194" s="36">
        <f t="shared" si="65"/>
        <v>-0.84315445995228799</v>
      </c>
    </row>
    <row r="4195" spans="1:20" x14ac:dyDescent="0.2">
      <c r="A4195" s="25" t="s">
        <v>29</v>
      </c>
      <c r="B4195" s="25" t="s">
        <v>80</v>
      </c>
      <c r="C4195" s="25" t="s">
        <v>22</v>
      </c>
      <c r="D4195" s="25" t="s">
        <v>27</v>
      </c>
      <c r="E4195" s="25" t="s">
        <v>1915</v>
      </c>
      <c r="F4195" s="2">
        <v>41951</v>
      </c>
      <c r="G4195" s="23" t="str">
        <f>TEXT(Table2[[#This Row],[Order-Date]],"mmm")</f>
        <v>Nov</v>
      </c>
      <c r="H4195">
        <v>2014</v>
      </c>
      <c r="I4195">
        <v>850562655</v>
      </c>
      <c r="J4195" s="2">
        <v>41907</v>
      </c>
      <c r="K4195" s="23">
        <f>WEEKDAY(#REF!,1)</f>
        <v>5</v>
      </c>
      <c r="L4195" s="25" t="str">
        <f>IF(#REF!&gt;=#REF!,#REF!-#REF!,"")</f>
        <v/>
      </c>
      <c r="M4195" s="4">
        <v>9246</v>
      </c>
      <c r="N4195" s="5">
        <v>255.28</v>
      </c>
      <c r="O4195" s="5">
        <v>159.41999999999999</v>
      </c>
      <c r="P4195" s="5">
        <v>95.86</v>
      </c>
      <c r="Q4195" s="5">
        <f>#REF!*#REF!</f>
        <v>1473997.32</v>
      </c>
      <c r="R4195" s="5">
        <v>886321.56</v>
      </c>
      <c r="S4195" s="5">
        <f>#REF!-#REF!</f>
        <v>-587675.76</v>
      </c>
      <c r="T4195" s="36">
        <f t="shared" si="65"/>
        <v>-0.39869527035503699</v>
      </c>
    </row>
    <row r="4196" spans="1:20" x14ac:dyDescent="0.2">
      <c r="A4196" s="25" t="s">
        <v>46</v>
      </c>
      <c r="B4196" s="25" t="s">
        <v>150</v>
      </c>
      <c r="C4196" s="25" t="s">
        <v>39</v>
      </c>
      <c r="D4196" s="25" t="s">
        <v>27</v>
      </c>
      <c r="E4196" s="25" t="s">
        <v>1916</v>
      </c>
      <c r="F4196" s="2">
        <v>41025</v>
      </c>
      <c r="G4196" s="23" t="str">
        <f>TEXT(Table2[[#This Row],[Order-Date]],"mmm")</f>
        <v>Apr</v>
      </c>
      <c r="H4196">
        <v>2012</v>
      </c>
      <c r="I4196">
        <v>917545354</v>
      </c>
      <c r="J4196" s="2">
        <v>41059</v>
      </c>
      <c r="K4196" s="23">
        <f>WEEKDAY(#REF!,1)</f>
        <v>4</v>
      </c>
      <c r="L4196" s="25">
        <f>IF(#REF!&gt;=#REF!,#REF!-#REF!,"")</f>
        <v>34</v>
      </c>
      <c r="M4196" s="4">
        <v>915</v>
      </c>
      <c r="N4196" s="5">
        <v>81.73</v>
      </c>
      <c r="O4196" s="5">
        <v>56.67</v>
      </c>
      <c r="P4196" s="5">
        <v>25.06</v>
      </c>
      <c r="Q4196" s="5">
        <f>#REF!*#REF!</f>
        <v>51853.05</v>
      </c>
      <c r="R4196" s="5">
        <v>22929.9</v>
      </c>
      <c r="S4196" s="5">
        <f>#REF!-#REF!</f>
        <v>-28923.15</v>
      </c>
      <c r="T4196" s="36">
        <f t="shared" si="65"/>
        <v>-0.55779071819304704</v>
      </c>
    </row>
    <row r="4197" spans="1:20" x14ac:dyDescent="0.2">
      <c r="A4197" s="25" t="s">
        <v>29</v>
      </c>
      <c r="B4197" s="25" t="s">
        <v>214</v>
      </c>
      <c r="C4197" s="25" t="s">
        <v>39</v>
      </c>
      <c r="D4197" s="25" t="s">
        <v>27</v>
      </c>
      <c r="E4197" s="25" t="s">
        <v>1916</v>
      </c>
      <c r="F4197" s="2">
        <v>41760</v>
      </c>
      <c r="G4197" s="23" t="str">
        <f>TEXT(Table2[[#This Row],[Order-Date]],"mmm")</f>
        <v>May</v>
      </c>
      <c r="H4197">
        <v>2014</v>
      </c>
      <c r="I4197">
        <v>702357947</v>
      </c>
      <c r="J4197" s="2">
        <v>41731</v>
      </c>
      <c r="K4197" s="23">
        <f>WEEKDAY(#REF!,1)</f>
        <v>4</v>
      </c>
      <c r="L4197" s="25" t="str">
        <f>IF(#REF!&gt;=#REF!,#REF!-#REF!,"")</f>
        <v/>
      </c>
      <c r="M4197" s="4">
        <v>2179</v>
      </c>
      <c r="N4197" s="5">
        <v>81.73</v>
      </c>
      <c r="O4197" s="5">
        <v>56.67</v>
      </c>
      <c r="P4197" s="5">
        <v>25.06</v>
      </c>
      <c r="Q4197" s="5">
        <f>#REF!*#REF!</f>
        <v>123483.93</v>
      </c>
      <c r="R4197" s="5">
        <v>54605.74</v>
      </c>
      <c r="S4197" s="5">
        <f>#REF!-#REF!</f>
        <v>-68878.19</v>
      </c>
      <c r="T4197" s="36">
        <f t="shared" si="65"/>
        <v>-0.55779071819304704</v>
      </c>
    </row>
    <row r="4198" spans="1:20" x14ac:dyDescent="0.2">
      <c r="A4198" s="25" t="s">
        <v>46</v>
      </c>
      <c r="B4198" s="25" t="s">
        <v>207</v>
      </c>
      <c r="C4198" s="25" t="s">
        <v>22</v>
      </c>
      <c r="D4198" s="25" t="s">
        <v>23</v>
      </c>
      <c r="E4198" s="25" t="s">
        <v>1917</v>
      </c>
      <c r="F4198" s="2">
        <v>42872</v>
      </c>
      <c r="G4198" s="23" t="str">
        <f>TEXT(Table2[[#This Row],[Order-Date]],"mmm")</f>
        <v>May</v>
      </c>
      <c r="H4198">
        <v>2017</v>
      </c>
      <c r="I4198">
        <v>581611764</v>
      </c>
      <c r="J4198" s="2">
        <v>42773</v>
      </c>
      <c r="K4198" s="23">
        <f>WEEKDAY(#REF!,1)</f>
        <v>3</v>
      </c>
      <c r="L4198" s="25" t="str">
        <f>IF(#REF!&gt;=#REF!,#REF!-#REF!,"")</f>
        <v/>
      </c>
      <c r="M4198" s="4">
        <v>701</v>
      </c>
      <c r="N4198" s="5">
        <v>255.28</v>
      </c>
      <c r="O4198" s="5">
        <v>159.41999999999999</v>
      </c>
      <c r="P4198" s="5">
        <v>95.86</v>
      </c>
      <c r="Q4198" s="5">
        <f>#REF!*#REF!</f>
        <v>111753.42</v>
      </c>
      <c r="R4198" s="5">
        <v>67197.86</v>
      </c>
      <c r="S4198" s="5">
        <f>#REF!-#REF!</f>
        <v>-44555.56</v>
      </c>
      <c r="T4198" s="36">
        <f t="shared" si="65"/>
        <v>-0.39869527035503699</v>
      </c>
    </row>
    <row r="4199" spans="1:20" x14ac:dyDescent="0.2">
      <c r="A4199" s="25" t="s">
        <v>29</v>
      </c>
      <c r="B4199" s="25" t="s">
        <v>69</v>
      </c>
      <c r="C4199" s="25" t="s">
        <v>42</v>
      </c>
      <c r="D4199" s="25" t="s">
        <v>23</v>
      </c>
      <c r="E4199" s="25" t="s">
        <v>1916</v>
      </c>
      <c r="F4199" s="2">
        <v>42868</v>
      </c>
      <c r="G4199" s="23" t="str">
        <f>TEXT(Table2[[#This Row],[Order-Date]],"mmm")</f>
        <v>May</v>
      </c>
      <c r="H4199">
        <v>2017</v>
      </c>
      <c r="I4199">
        <v>102230632</v>
      </c>
      <c r="J4199" s="2">
        <v>42899</v>
      </c>
      <c r="K4199" s="23">
        <f>WEEKDAY(#REF!,1)</f>
        <v>3</v>
      </c>
      <c r="L4199" s="25">
        <f>IF(#REF!&gt;=#REF!,#REF!-#REF!,"")</f>
        <v>31</v>
      </c>
      <c r="M4199" s="4">
        <v>1171</v>
      </c>
      <c r="N4199" s="5">
        <v>109.28</v>
      </c>
      <c r="O4199" s="5">
        <v>35.840000000000003</v>
      </c>
      <c r="P4199" s="5">
        <v>73.44</v>
      </c>
      <c r="Q4199" s="5">
        <f>#REF!*#REF!</f>
        <v>41968.639999999999</v>
      </c>
      <c r="R4199" s="5">
        <v>85998.24</v>
      </c>
      <c r="S4199" s="5">
        <f>#REF!-#REF!</f>
        <v>44029.599999999999</v>
      </c>
      <c r="T4199" s="36">
        <f t="shared" si="65"/>
        <v>1.0491071428571399</v>
      </c>
    </row>
    <row r="4200" spans="1:20" x14ac:dyDescent="0.2">
      <c r="A4200" s="25" t="s">
        <v>29</v>
      </c>
      <c r="B4200" s="25" t="s">
        <v>138</v>
      </c>
      <c r="C4200" s="25" t="s">
        <v>42</v>
      </c>
      <c r="D4200" s="25" t="s">
        <v>23</v>
      </c>
      <c r="E4200" s="25" t="s">
        <v>1916</v>
      </c>
      <c r="F4200" s="2">
        <v>40238</v>
      </c>
      <c r="G4200" s="23" t="str">
        <f>TEXT(Table2[[#This Row],[Order-Date]],"mmm")</f>
        <v>Mar</v>
      </c>
      <c r="H4200">
        <v>2010</v>
      </c>
      <c r="I4200">
        <v>231450879</v>
      </c>
      <c r="J4200" s="2">
        <v>40231</v>
      </c>
      <c r="K4200" s="23">
        <f>WEEKDAY(#REF!,1)</f>
        <v>2</v>
      </c>
      <c r="L4200" s="25" t="str">
        <f>IF(#REF!&gt;=#REF!,#REF!-#REF!,"")</f>
        <v/>
      </c>
      <c r="M4200" s="4">
        <v>313</v>
      </c>
      <c r="N4200" s="5">
        <v>109.28</v>
      </c>
      <c r="O4200" s="5">
        <v>35.840000000000003</v>
      </c>
      <c r="P4200" s="5">
        <v>73.44</v>
      </c>
      <c r="Q4200" s="5">
        <f>#REF!*#REF!</f>
        <v>11217.92</v>
      </c>
      <c r="R4200" s="5">
        <v>22986.720000000001</v>
      </c>
      <c r="S4200" s="5">
        <f>#REF!-#REF!</f>
        <v>11768.8</v>
      </c>
      <c r="T4200" s="36">
        <f t="shared" si="65"/>
        <v>1.0491071428571399</v>
      </c>
    </row>
    <row r="4201" spans="1:20" x14ac:dyDescent="0.2">
      <c r="A4201" s="25" t="s">
        <v>46</v>
      </c>
      <c r="B4201" s="25" t="s">
        <v>145</v>
      </c>
      <c r="C4201" s="25" t="s">
        <v>31</v>
      </c>
      <c r="D4201" s="25" t="s">
        <v>23</v>
      </c>
      <c r="E4201" s="25" t="s">
        <v>1916</v>
      </c>
      <c r="F4201" s="2">
        <v>40662</v>
      </c>
      <c r="G4201" s="23" t="str">
        <f>TEXT(Table2[[#This Row],[Order-Date]],"mmm")</f>
        <v>Apr</v>
      </c>
      <c r="H4201">
        <v>2011</v>
      </c>
      <c r="I4201">
        <v>206821334</v>
      </c>
      <c r="J4201" s="2">
        <v>40607</v>
      </c>
      <c r="K4201" s="23">
        <f>WEEKDAY(#REF!,1)</f>
        <v>7</v>
      </c>
      <c r="L4201" s="25" t="str">
        <f>IF(#REF!&gt;=#REF!,#REF!-#REF!,"")</f>
        <v/>
      </c>
      <c r="M4201" s="4">
        <v>1884</v>
      </c>
      <c r="N4201" s="5">
        <v>47.45</v>
      </c>
      <c r="O4201" s="5">
        <v>31.79</v>
      </c>
      <c r="P4201" s="5">
        <v>15.66</v>
      </c>
      <c r="Q4201" s="5">
        <f>#REF!*#REF!</f>
        <v>59892.36</v>
      </c>
      <c r="R4201" s="5">
        <v>29503.439999999999</v>
      </c>
      <c r="S4201" s="5">
        <f>#REF!-#REF!</f>
        <v>-30388.92</v>
      </c>
      <c r="T4201" s="36">
        <f t="shared" si="65"/>
        <v>-0.50739226171752105</v>
      </c>
    </row>
    <row r="4202" spans="1:20" x14ac:dyDescent="0.2">
      <c r="A4202" s="25" t="s">
        <v>59</v>
      </c>
      <c r="B4202" s="25" t="s">
        <v>225</v>
      </c>
      <c r="C4202" s="25" t="s">
        <v>31</v>
      </c>
      <c r="D4202" s="25" t="s">
        <v>27</v>
      </c>
      <c r="E4202" s="25" t="s">
        <v>1916</v>
      </c>
      <c r="F4202" s="2">
        <v>42225</v>
      </c>
      <c r="G4202" s="23" t="str">
        <f>TEXT(Table2[[#This Row],[Order-Date]],"mmm")</f>
        <v>Aug</v>
      </c>
      <c r="H4202">
        <v>2015</v>
      </c>
      <c r="I4202">
        <v>686203324</v>
      </c>
      <c r="J4202" s="2">
        <v>42265</v>
      </c>
      <c r="K4202" s="23">
        <f>WEEKDAY(#REF!,1)</f>
        <v>6</v>
      </c>
      <c r="L4202" s="25">
        <f>IF(#REF!&gt;=#REF!,#REF!-#REF!,"")</f>
        <v>40</v>
      </c>
      <c r="M4202" s="4">
        <v>1667</v>
      </c>
      <c r="N4202" s="5">
        <v>47.45</v>
      </c>
      <c r="O4202" s="5">
        <v>31.79</v>
      </c>
      <c r="P4202" s="5">
        <v>15.66</v>
      </c>
      <c r="Q4202" s="5">
        <f>#REF!*#REF!</f>
        <v>52993.93</v>
      </c>
      <c r="R4202" s="5">
        <v>26105.22</v>
      </c>
      <c r="S4202" s="5">
        <f>#REF!-#REF!</f>
        <v>-26888.71</v>
      </c>
      <c r="T4202" s="36">
        <f t="shared" si="65"/>
        <v>-0.50739226171752105</v>
      </c>
    </row>
    <row r="4203" spans="1:20" x14ac:dyDescent="0.2">
      <c r="A4203" s="25" t="s">
        <v>32</v>
      </c>
      <c r="B4203" s="25" t="s">
        <v>52</v>
      </c>
      <c r="C4203" s="25" t="s">
        <v>49</v>
      </c>
      <c r="D4203" s="25" t="s">
        <v>23</v>
      </c>
      <c r="E4203" s="25" t="s">
        <v>1916</v>
      </c>
      <c r="F4203" s="2">
        <v>41909</v>
      </c>
      <c r="G4203" s="23" t="str">
        <f>TEXT(Table2[[#This Row],[Order-Date]],"mmm")</f>
        <v>Sep</v>
      </c>
      <c r="H4203">
        <v>2014</v>
      </c>
      <c r="I4203">
        <v>597770678</v>
      </c>
      <c r="J4203" s="2">
        <v>41931</v>
      </c>
      <c r="K4203" s="23">
        <f>WEEKDAY(#REF!,1)</f>
        <v>1</v>
      </c>
      <c r="L4203" s="25">
        <f>IF(#REF!&gt;=#REF!,#REF!-#REF!,"")</f>
        <v>22</v>
      </c>
      <c r="M4203" s="4">
        <v>2482</v>
      </c>
      <c r="N4203" s="5">
        <v>651.21</v>
      </c>
      <c r="O4203" s="5">
        <v>524.96</v>
      </c>
      <c r="P4203" s="5">
        <v>126.25</v>
      </c>
      <c r="Q4203" s="5">
        <f>#REF!*#REF!</f>
        <v>1302950.72</v>
      </c>
      <c r="R4203" s="5">
        <v>313352.5</v>
      </c>
      <c r="S4203" s="5">
        <f>#REF!-#REF!</f>
        <v>-989598.22</v>
      </c>
      <c r="T4203" s="36">
        <f t="shared" si="65"/>
        <v>-0.75950548613227697</v>
      </c>
    </row>
    <row r="4204" spans="1:20" x14ac:dyDescent="0.2">
      <c r="A4204" s="25" t="s">
        <v>32</v>
      </c>
      <c r="B4204" s="25" t="s">
        <v>135</v>
      </c>
      <c r="C4204" s="25" t="s">
        <v>22</v>
      </c>
      <c r="D4204" s="25" t="s">
        <v>27</v>
      </c>
      <c r="E4204" s="25" t="s">
        <v>1918</v>
      </c>
      <c r="F4204" s="2">
        <v>42434</v>
      </c>
      <c r="G4204" s="23" t="str">
        <f>TEXT(Table2[[#This Row],[Order-Date]],"mmm")</f>
        <v>Mar</v>
      </c>
      <c r="H4204">
        <v>2016</v>
      </c>
      <c r="I4204">
        <v>290009725</v>
      </c>
      <c r="J4204" s="2">
        <v>42556</v>
      </c>
      <c r="K4204" s="23">
        <f>WEEKDAY(#REF!,1)</f>
        <v>3</v>
      </c>
      <c r="L4204" s="25">
        <f>IF(#REF!&gt;=#REF!,#REF!-#REF!,"")</f>
        <v>122</v>
      </c>
      <c r="M4204" s="4">
        <v>9177</v>
      </c>
      <c r="N4204" s="5">
        <v>255.28</v>
      </c>
      <c r="O4204" s="5">
        <v>159.41999999999999</v>
      </c>
      <c r="P4204" s="5">
        <v>95.86</v>
      </c>
      <c r="Q4204" s="5">
        <f>#REF!*#REF!</f>
        <v>1462997.34</v>
      </c>
      <c r="R4204" s="5">
        <v>879707.22</v>
      </c>
      <c r="S4204" s="5">
        <f>#REF!-#REF!</f>
        <v>-583290.12</v>
      </c>
      <c r="T4204" s="36">
        <f t="shared" si="65"/>
        <v>-0.39869527035503699</v>
      </c>
    </row>
    <row r="4205" spans="1:20" x14ac:dyDescent="0.2">
      <c r="A4205" s="25" t="s">
        <v>46</v>
      </c>
      <c r="B4205" s="25" t="s">
        <v>47</v>
      </c>
      <c r="C4205" s="25" t="s">
        <v>65</v>
      </c>
      <c r="D4205" s="25" t="s">
        <v>23</v>
      </c>
      <c r="E4205" s="25" t="s">
        <v>1917</v>
      </c>
      <c r="F4205" s="2">
        <v>40351</v>
      </c>
      <c r="G4205" s="23" t="str">
        <f>TEXT(Table2[[#This Row],[Order-Date]],"mmm")</f>
        <v>Jun</v>
      </c>
      <c r="H4205">
        <v>2010</v>
      </c>
      <c r="I4205">
        <v>181719291</v>
      </c>
      <c r="J4205" s="2">
        <v>40305</v>
      </c>
      <c r="K4205" s="23">
        <f>WEEKDAY(#REF!,1)</f>
        <v>6</v>
      </c>
      <c r="L4205" s="25" t="str">
        <f>IF(#REF!&gt;=#REF!,#REF!-#REF!,"")</f>
        <v/>
      </c>
      <c r="M4205" s="4">
        <v>3631</v>
      </c>
      <c r="N4205" s="5">
        <v>9.33</v>
      </c>
      <c r="O4205" s="5">
        <v>6.92</v>
      </c>
      <c r="P4205" s="5">
        <v>2.41</v>
      </c>
      <c r="Q4205" s="5">
        <f>#REF!*#REF!</f>
        <v>25126.52</v>
      </c>
      <c r="R4205" s="5">
        <v>8750.7099999999991</v>
      </c>
      <c r="S4205" s="5">
        <f>#REF!-#REF!</f>
        <v>-16375.81</v>
      </c>
      <c r="T4205" s="36">
        <f t="shared" si="65"/>
        <v>-0.65173410404624299</v>
      </c>
    </row>
    <row r="4206" spans="1:20" x14ac:dyDescent="0.2">
      <c r="A4206" s="25" t="s">
        <v>46</v>
      </c>
      <c r="B4206" s="25" t="s">
        <v>98</v>
      </c>
      <c r="C4206" s="25" t="s">
        <v>56</v>
      </c>
      <c r="D4206" s="25" t="s">
        <v>23</v>
      </c>
      <c r="E4206" s="25" t="s">
        <v>1916</v>
      </c>
      <c r="F4206" s="2">
        <v>40249</v>
      </c>
      <c r="G4206" s="23" t="str">
        <f>TEXT(Table2[[#This Row],[Order-Date]],"mmm")</f>
        <v>Mar</v>
      </c>
      <c r="H4206">
        <v>2010</v>
      </c>
      <c r="I4206">
        <v>312010705</v>
      </c>
      <c r="J4206" s="2">
        <v>40533</v>
      </c>
      <c r="K4206" s="23">
        <f>WEEKDAY(#REF!,1)</f>
        <v>3</v>
      </c>
      <c r="L4206" s="25">
        <f>IF(#REF!&gt;=#REF!,#REF!-#REF!,"")</f>
        <v>284</v>
      </c>
      <c r="M4206" s="4">
        <v>9756</v>
      </c>
      <c r="N4206" s="5">
        <v>421.89</v>
      </c>
      <c r="O4206" s="5">
        <v>364.69</v>
      </c>
      <c r="P4206" s="5">
        <v>57.2</v>
      </c>
      <c r="Q4206" s="5">
        <f>#REF!*#REF!</f>
        <v>3557915.64</v>
      </c>
      <c r="R4206" s="5">
        <v>558043.19999999995</v>
      </c>
      <c r="S4206" s="5">
        <f>#REF!-#REF!</f>
        <v>-2999872.44</v>
      </c>
      <c r="T4206" s="36">
        <f t="shared" si="65"/>
        <v>-0.84315445995228799</v>
      </c>
    </row>
    <row r="4207" spans="1:20" x14ac:dyDescent="0.2">
      <c r="A4207" s="25" t="s">
        <v>46</v>
      </c>
      <c r="B4207" s="25" t="s">
        <v>107</v>
      </c>
      <c r="C4207" s="25" t="s">
        <v>65</v>
      </c>
      <c r="D4207" s="25" t="s">
        <v>23</v>
      </c>
      <c r="E4207" s="25" t="s">
        <v>1915</v>
      </c>
      <c r="F4207" s="2">
        <v>41372</v>
      </c>
      <c r="G4207" s="23" t="str">
        <f>TEXT(Table2[[#This Row],[Order-Date]],"mmm")</f>
        <v>Apr</v>
      </c>
      <c r="H4207">
        <v>2013</v>
      </c>
      <c r="I4207">
        <v>790307796</v>
      </c>
      <c r="J4207" s="2">
        <v>41516</v>
      </c>
      <c r="K4207" s="23">
        <f>WEEKDAY(#REF!,1)</f>
        <v>6</v>
      </c>
      <c r="L4207" s="25">
        <f>IF(#REF!&gt;=#REF!,#REF!-#REF!,"")</f>
        <v>144</v>
      </c>
      <c r="M4207" s="4">
        <v>8494</v>
      </c>
      <c r="N4207" s="5">
        <v>9.33</v>
      </c>
      <c r="O4207" s="5">
        <v>6.92</v>
      </c>
      <c r="P4207" s="5">
        <v>2.41</v>
      </c>
      <c r="Q4207" s="5">
        <f>#REF!*#REF!</f>
        <v>58778.48</v>
      </c>
      <c r="R4207" s="5">
        <v>20470.54</v>
      </c>
      <c r="S4207" s="5">
        <f>#REF!-#REF!</f>
        <v>-38307.94</v>
      </c>
      <c r="T4207" s="36">
        <f t="shared" si="65"/>
        <v>-0.65173410404624299</v>
      </c>
    </row>
    <row r="4208" spans="1:20" x14ac:dyDescent="0.2">
      <c r="A4208" s="25" t="s">
        <v>46</v>
      </c>
      <c r="B4208" s="25" t="s">
        <v>84</v>
      </c>
      <c r="C4208" s="25" t="s">
        <v>56</v>
      </c>
      <c r="D4208" s="25" t="s">
        <v>27</v>
      </c>
      <c r="E4208" s="25" t="s">
        <v>1918</v>
      </c>
      <c r="F4208" s="2">
        <v>42169</v>
      </c>
      <c r="G4208" s="23" t="str">
        <f>TEXT(Table2[[#This Row],[Order-Date]],"mmm")</f>
        <v>Jun</v>
      </c>
      <c r="H4208">
        <v>2015</v>
      </c>
      <c r="I4208">
        <v>446346890</v>
      </c>
      <c r="J4208" s="2">
        <v>42173</v>
      </c>
      <c r="K4208" s="23">
        <f>WEEKDAY(#REF!,1)</f>
        <v>5</v>
      </c>
      <c r="L4208" s="25">
        <f>IF(#REF!&gt;=#REF!,#REF!-#REF!,"")</f>
        <v>4</v>
      </c>
      <c r="M4208" s="4">
        <v>2819</v>
      </c>
      <c r="N4208" s="5">
        <v>421.89</v>
      </c>
      <c r="O4208" s="5">
        <v>364.69</v>
      </c>
      <c r="P4208" s="5">
        <v>57.2</v>
      </c>
      <c r="Q4208" s="5">
        <f>#REF!*#REF!</f>
        <v>1028061.11</v>
      </c>
      <c r="R4208" s="5">
        <v>161246.79999999999</v>
      </c>
      <c r="S4208" s="5">
        <f>#REF!-#REF!</f>
        <v>-866814.31</v>
      </c>
      <c r="T4208" s="36">
        <f t="shared" si="65"/>
        <v>-0.84315445995228799</v>
      </c>
    </row>
    <row r="4209" spans="1:20" x14ac:dyDescent="0.2">
      <c r="A4209" s="25" t="s">
        <v>29</v>
      </c>
      <c r="B4209" s="25" t="s">
        <v>118</v>
      </c>
      <c r="C4209" s="25" t="s">
        <v>42</v>
      </c>
      <c r="D4209" s="25" t="s">
        <v>23</v>
      </c>
      <c r="E4209" s="25" t="s">
        <v>1915</v>
      </c>
      <c r="F4209" s="2">
        <v>40188</v>
      </c>
      <c r="G4209" s="23" t="str">
        <f>TEXT(Table2[[#This Row],[Order-Date]],"mmm")</f>
        <v>Jan</v>
      </c>
      <c r="H4209">
        <v>2010</v>
      </c>
      <c r="I4209">
        <v>880176818</v>
      </c>
      <c r="J4209" s="2">
        <v>40466</v>
      </c>
      <c r="K4209" s="23">
        <f>WEEKDAY(#REF!,1)</f>
        <v>6</v>
      </c>
      <c r="L4209" s="25">
        <f>IF(#REF!&gt;=#REF!,#REF!-#REF!,"")</f>
        <v>278</v>
      </c>
      <c r="M4209" s="4">
        <v>2735</v>
      </c>
      <c r="N4209" s="5">
        <v>109.28</v>
      </c>
      <c r="O4209" s="5">
        <v>35.840000000000003</v>
      </c>
      <c r="P4209" s="5">
        <v>73.44</v>
      </c>
      <c r="Q4209" s="5">
        <f>#REF!*#REF!</f>
        <v>98022.399999999994</v>
      </c>
      <c r="R4209" s="5">
        <v>200858.4</v>
      </c>
      <c r="S4209" s="5">
        <f>#REF!-#REF!</f>
        <v>102836</v>
      </c>
      <c r="T4209" s="36">
        <f t="shared" si="65"/>
        <v>1.0491071428571399</v>
      </c>
    </row>
    <row r="4210" spans="1:20" x14ac:dyDescent="0.2">
      <c r="A4210" s="25" t="s">
        <v>37</v>
      </c>
      <c r="B4210" s="25" t="s">
        <v>196</v>
      </c>
      <c r="C4210" s="25" t="s">
        <v>22</v>
      </c>
      <c r="D4210" s="25" t="s">
        <v>27</v>
      </c>
      <c r="E4210" s="25" t="s">
        <v>1915</v>
      </c>
      <c r="F4210" s="2">
        <v>42985</v>
      </c>
      <c r="G4210" s="23" t="str">
        <f>TEXT(Table2[[#This Row],[Order-Date]],"mmm")</f>
        <v>Sep</v>
      </c>
      <c r="H4210">
        <v>2017</v>
      </c>
      <c r="I4210">
        <v>612158906</v>
      </c>
      <c r="J4210" s="2">
        <v>42833</v>
      </c>
      <c r="K4210" s="23">
        <f>WEEKDAY(#REF!,1)</f>
        <v>7</v>
      </c>
      <c r="L4210" s="25" t="str">
        <f>IF(#REF!&gt;=#REF!,#REF!-#REF!,"")</f>
        <v/>
      </c>
      <c r="M4210" s="4">
        <v>279</v>
      </c>
      <c r="N4210" s="5">
        <v>255.28</v>
      </c>
      <c r="O4210" s="5">
        <v>159.41999999999999</v>
      </c>
      <c r="P4210" s="5">
        <v>95.86</v>
      </c>
      <c r="Q4210" s="5">
        <f>#REF!*#REF!</f>
        <v>44478.18</v>
      </c>
      <c r="R4210" s="5">
        <v>26744.94</v>
      </c>
      <c r="S4210" s="5">
        <f>#REF!-#REF!</f>
        <v>-17733.240000000002</v>
      </c>
      <c r="T4210" s="36">
        <f t="shared" si="65"/>
        <v>-0.39869527035503699</v>
      </c>
    </row>
    <row r="4211" spans="1:20" x14ac:dyDescent="0.2">
      <c r="A4211" s="25" t="s">
        <v>32</v>
      </c>
      <c r="B4211" s="25" t="s">
        <v>113</v>
      </c>
      <c r="C4211" s="25" t="s">
        <v>65</v>
      </c>
      <c r="D4211" s="25" t="s">
        <v>23</v>
      </c>
      <c r="E4211" s="25" t="s">
        <v>1918</v>
      </c>
      <c r="F4211" s="2">
        <v>41353</v>
      </c>
      <c r="G4211" s="23" t="str">
        <f>TEXT(Table2[[#This Row],[Order-Date]],"mmm")</f>
        <v>Mar</v>
      </c>
      <c r="H4211">
        <v>2013</v>
      </c>
      <c r="I4211">
        <v>932966983</v>
      </c>
      <c r="J4211" s="2">
        <v>41353</v>
      </c>
      <c r="K4211" s="23">
        <f>WEEKDAY(#REF!,1)</f>
        <v>4</v>
      </c>
      <c r="L4211" s="25">
        <f>IF(#REF!&gt;=#REF!,#REF!-#REF!,"")</f>
        <v>0</v>
      </c>
      <c r="M4211" s="4">
        <v>4518</v>
      </c>
      <c r="N4211" s="5">
        <v>9.33</v>
      </c>
      <c r="O4211" s="5">
        <v>6.92</v>
      </c>
      <c r="P4211" s="5">
        <v>2.41</v>
      </c>
      <c r="Q4211" s="5">
        <f>#REF!*#REF!</f>
        <v>31264.560000000001</v>
      </c>
      <c r="R4211" s="5">
        <v>10888.38</v>
      </c>
      <c r="S4211" s="5">
        <f>#REF!-#REF!</f>
        <v>-20376.18</v>
      </c>
      <c r="T4211" s="36">
        <f t="shared" si="65"/>
        <v>-0.65173410404624299</v>
      </c>
    </row>
    <row r="4212" spans="1:20" x14ac:dyDescent="0.2">
      <c r="A4212" s="25" t="s">
        <v>46</v>
      </c>
      <c r="B4212" s="25" t="s">
        <v>103</v>
      </c>
      <c r="C4212" s="25" t="s">
        <v>56</v>
      </c>
      <c r="D4212" s="25" t="s">
        <v>23</v>
      </c>
      <c r="E4212" s="25" t="s">
        <v>1917</v>
      </c>
      <c r="F4212" s="2">
        <v>41716</v>
      </c>
      <c r="G4212" s="23" t="str">
        <f>TEXT(Table2[[#This Row],[Order-Date]],"mmm")</f>
        <v>Mar</v>
      </c>
      <c r="H4212">
        <v>2014</v>
      </c>
      <c r="I4212">
        <v>953587377</v>
      </c>
      <c r="J4212" s="2">
        <v>41725</v>
      </c>
      <c r="K4212" s="23">
        <f>WEEKDAY(#REF!,1)</f>
        <v>5</v>
      </c>
      <c r="L4212" s="25">
        <f>IF(#REF!&gt;=#REF!,#REF!-#REF!,"")</f>
        <v>9</v>
      </c>
      <c r="M4212" s="4">
        <v>6550</v>
      </c>
      <c r="N4212" s="5">
        <v>421.89</v>
      </c>
      <c r="O4212" s="5">
        <v>364.69</v>
      </c>
      <c r="P4212" s="5">
        <v>57.2</v>
      </c>
      <c r="Q4212" s="5">
        <f>#REF!*#REF!</f>
        <v>2388719.5</v>
      </c>
      <c r="R4212" s="5">
        <v>374660</v>
      </c>
      <c r="S4212" s="5">
        <f>#REF!-#REF!</f>
        <v>-2014059.5</v>
      </c>
      <c r="T4212" s="36">
        <f t="shared" si="65"/>
        <v>-0.84315445995228799</v>
      </c>
    </row>
    <row r="4213" spans="1:20" x14ac:dyDescent="0.2">
      <c r="A4213" s="25" t="s">
        <v>29</v>
      </c>
      <c r="B4213" s="25" t="s">
        <v>187</v>
      </c>
      <c r="C4213" s="25" t="s">
        <v>42</v>
      </c>
      <c r="D4213" s="25" t="s">
        <v>23</v>
      </c>
      <c r="E4213" s="25" t="s">
        <v>1917</v>
      </c>
      <c r="F4213" s="2">
        <v>40822</v>
      </c>
      <c r="G4213" s="23" t="str">
        <f>TEXT(Table2[[#This Row],[Order-Date]],"mmm")</f>
        <v>Oct</v>
      </c>
      <c r="H4213">
        <v>2011</v>
      </c>
      <c r="I4213">
        <v>755318915</v>
      </c>
      <c r="J4213" s="2">
        <v>40719</v>
      </c>
      <c r="K4213" s="23">
        <f>WEEKDAY(#REF!,1)</f>
        <v>7</v>
      </c>
      <c r="L4213" s="25" t="str">
        <f>IF(#REF!&gt;=#REF!,#REF!-#REF!,"")</f>
        <v/>
      </c>
      <c r="M4213" s="4">
        <v>4507</v>
      </c>
      <c r="N4213" s="5">
        <v>109.28</v>
      </c>
      <c r="O4213" s="5">
        <v>35.840000000000003</v>
      </c>
      <c r="P4213" s="5">
        <v>73.44</v>
      </c>
      <c r="Q4213" s="5">
        <f>#REF!*#REF!</f>
        <v>161530.88</v>
      </c>
      <c r="R4213" s="5">
        <v>330994.08</v>
      </c>
      <c r="S4213" s="5">
        <f>#REF!-#REF!</f>
        <v>169463.2</v>
      </c>
      <c r="T4213" s="36">
        <f t="shared" si="65"/>
        <v>1.0491071428571399</v>
      </c>
    </row>
    <row r="4214" spans="1:20" x14ac:dyDescent="0.2">
      <c r="A4214" s="25" t="s">
        <v>32</v>
      </c>
      <c r="B4214" s="25" t="s">
        <v>210</v>
      </c>
      <c r="C4214" s="25" t="s">
        <v>39</v>
      </c>
      <c r="D4214" s="25" t="s">
        <v>23</v>
      </c>
      <c r="E4214" s="25" t="s">
        <v>1918</v>
      </c>
      <c r="F4214" s="2">
        <v>40928</v>
      </c>
      <c r="G4214" s="23" t="str">
        <f>TEXT(Table2[[#This Row],[Order-Date]],"mmm")</f>
        <v>Jan</v>
      </c>
      <c r="H4214">
        <v>2012</v>
      </c>
      <c r="I4214">
        <v>939772927</v>
      </c>
      <c r="J4214" s="2">
        <v>40971</v>
      </c>
      <c r="K4214" s="23">
        <f>WEEKDAY(#REF!,1)</f>
        <v>7</v>
      </c>
      <c r="L4214" s="25">
        <f>IF(#REF!&gt;=#REF!,#REF!-#REF!,"")</f>
        <v>43</v>
      </c>
      <c r="M4214" s="4">
        <v>8548</v>
      </c>
      <c r="N4214" s="5">
        <v>81.73</v>
      </c>
      <c r="O4214" s="5">
        <v>56.67</v>
      </c>
      <c r="P4214" s="5">
        <v>25.06</v>
      </c>
      <c r="Q4214" s="5">
        <f>#REF!*#REF!</f>
        <v>484415.16</v>
      </c>
      <c r="R4214" s="5">
        <v>214212.88</v>
      </c>
      <c r="S4214" s="5">
        <f>#REF!-#REF!</f>
        <v>-270202.28000000003</v>
      </c>
      <c r="T4214" s="36">
        <f t="shared" si="65"/>
        <v>-0.55779071819304804</v>
      </c>
    </row>
    <row r="4215" spans="1:20" x14ac:dyDescent="0.2">
      <c r="A4215" s="25" t="s">
        <v>29</v>
      </c>
      <c r="B4215" s="25" t="s">
        <v>197</v>
      </c>
      <c r="C4215" s="25" t="s">
        <v>31</v>
      </c>
      <c r="D4215" s="25" t="s">
        <v>23</v>
      </c>
      <c r="E4215" s="25" t="s">
        <v>1917</v>
      </c>
      <c r="F4215" s="2">
        <v>41238</v>
      </c>
      <c r="G4215" s="23" t="str">
        <f>TEXT(Table2[[#This Row],[Order-Date]],"mmm")</f>
        <v>Nov</v>
      </c>
      <c r="H4215">
        <v>2012</v>
      </c>
      <c r="I4215">
        <v>378873240</v>
      </c>
      <c r="J4215" s="2">
        <v>41241</v>
      </c>
      <c r="K4215" s="23">
        <f>WEEKDAY(#REF!,1)</f>
        <v>4</v>
      </c>
      <c r="L4215" s="25">
        <f>IF(#REF!&gt;=#REF!,#REF!-#REF!,"")</f>
        <v>3</v>
      </c>
      <c r="M4215" s="4">
        <v>5866</v>
      </c>
      <c r="N4215" s="5">
        <v>47.45</v>
      </c>
      <c r="O4215" s="5">
        <v>31.79</v>
      </c>
      <c r="P4215" s="5">
        <v>15.66</v>
      </c>
      <c r="Q4215" s="5">
        <f>#REF!*#REF!</f>
        <v>186480.14</v>
      </c>
      <c r="R4215" s="5">
        <v>91861.56</v>
      </c>
      <c r="S4215" s="5">
        <f>#REF!-#REF!</f>
        <v>-94618.58</v>
      </c>
      <c r="T4215" s="36">
        <f t="shared" si="65"/>
        <v>-0.50739226171752105</v>
      </c>
    </row>
    <row r="4216" spans="1:20" x14ac:dyDescent="0.2">
      <c r="A4216" s="25" t="s">
        <v>29</v>
      </c>
      <c r="B4216" s="25" t="s">
        <v>130</v>
      </c>
      <c r="C4216" s="25" t="s">
        <v>65</v>
      </c>
      <c r="D4216" s="25" t="s">
        <v>23</v>
      </c>
      <c r="E4216" s="25" t="s">
        <v>1916</v>
      </c>
      <c r="F4216" s="2">
        <v>40874</v>
      </c>
      <c r="G4216" s="23" t="str">
        <f>TEXT(Table2[[#This Row],[Order-Date]],"mmm")</f>
        <v>Nov</v>
      </c>
      <c r="H4216">
        <v>2011</v>
      </c>
      <c r="I4216">
        <v>264856183</v>
      </c>
      <c r="J4216" s="2">
        <v>40900</v>
      </c>
      <c r="K4216" s="23">
        <f>WEEKDAY(#REF!,1)</f>
        <v>6</v>
      </c>
      <c r="L4216" s="25">
        <f>IF(#REF!&gt;=#REF!,#REF!-#REF!,"")</f>
        <v>26</v>
      </c>
      <c r="M4216" s="4">
        <v>5685</v>
      </c>
      <c r="N4216" s="5">
        <v>9.33</v>
      </c>
      <c r="O4216" s="5">
        <v>6.92</v>
      </c>
      <c r="P4216" s="5">
        <v>2.41</v>
      </c>
      <c r="Q4216" s="5">
        <f>#REF!*#REF!</f>
        <v>39340.199999999997</v>
      </c>
      <c r="R4216" s="5">
        <v>13700.85</v>
      </c>
      <c r="S4216" s="5">
        <f>#REF!-#REF!</f>
        <v>-25639.35</v>
      </c>
      <c r="T4216" s="36">
        <f t="shared" si="65"/>
        <v>-0.65173410404624299</v>
      </c>
    </row>
    <row r="4217" spans="1:20" x14ac:dyDescent="0.2">
      <c r="A4217" s="25" t="s">
        <v>40</v>
      </c>
      <c r="B4217" s="25" t="s">
        <v>203</v>
      </c>
      <c r="C4217" s="25" t="s">
        <v>77</v>
      </c>
      <c r="D4217" s="25" t="s">
        <v>27</v>
      </c>
      <c r="E4217" s="25" t="s">
        <v>1918</v>
      </c>
      <c r="F4217" s="2">
        <v>40554</v>
      </c>
      <c r="G4217" s="23" t="str">
        <f>TEXT(Table2[[#This Row],[Order-Date]],"mmm")</f>
        <v>Jan</v>
      </c>
      <c r="H4217">
        <v>2011</v>
      </c>
      <c r="I4217">
        <v>960270583</v>
      </c>
      <c r="J4217" s="2">
        <v>40871</v>
      </c>
      <c r="K4217" s="23">
        <f>WEEKDAY(#REF!,1)</f>
        <v>5</v>
      </c>
      <c r="L4217" s="25">
        <f>IF(#REF!&gt;=#REF!,#REF!-#REF!,"")</f>
        <v>317</v>
      </c>
      <c r="M4217" s="4">
        <v>4260</v>
      </c>
      <c r="N4217" s="5">
        <v>154.06</v>
      </c>
      <c r="O4217" s="5">
        <v>90.93</v>
      </c>
      <c r="P4217" s="5">
        <v>63.13</v>
      </c>
      <c r="Q4217" s="5">
        <f>#REF!*#REF!</f>
        <v>387361.8</v>
      </c>
      <c r="R4217" s="5">
        <v>268933.8</v>
      </c>
      <c r="S4217" s="5">
        <f>#REF!-#REF!</f>
        <v>-118428</v>
      </c>
      <c r="T4217" s="36">
        <f t="shared" si="65"/>
        <v>-0.30572968217309998</v>
      </c>
    </row>
    <row r="4218" spans="1:20" x14ac:dyDescent="0.2">
      <c r="A4218" s="25" t="s">
        <v>46</v>
      </c>
      <c r="B4218" s="25" t="s">
        <v>206</v>
      </c>
      <c r="C4218" s="25" t="s">
        <v>49</v>
      </c>
      <c r="D4218" s="25" t="s">
        <v>27</v>
      </c>
      <c r="E4218" s="25" t="s">
        <v>1916</v>
      </c>
      <c r="F4218" s="2">
        <v>42650</v>
      </c>
      <c r="G4218" s="23" t="str">
        <f>TEXT(Table2[[#This Row],[Order-Date]],"mmm")</f>
        <v>Oct</v>
      </c>
      <c r="H4218">
        <v>2016</v>
      </c>
      <c r="I4218">
        <v>647977769</v>
      </c>
      <c r="J4218" s="2">
        <v>42437</v>
      </c>
      <c r="K4218" s="23">
        <f>WEEKDAY(#REF!,1)</f>
        <v>3</v>
      </c>
      <c r="L4218" s="25" t="str">
        <f>IF(#REF!&gt;=#REF!,#REF!-#REF!,"")</f>
        <v/>
      </c>
      <c r="M4218" s="4">
        <v>9876</v>
      </c>
      <c r="N4218" s="5">
        <v>651.21</v>
      </c>
      <c r="O4218" s="5">
        <v>524.96</v>
      </c>
      <c r="P4218" s="5">
        <v>126.25</v>
      </c>
      <c r="Q4218" s="5">
        <f>#REF!*#REF!</f>
        <v>5184504.96</v>
      </c>
      <c r="R4218" s="5">
        <v>1246845</v>
      </c>
      <c r="S4218" s="5">
        <f>#REF!-#REF!</f>
        <v>-3937659.96</v>
      </c>
      <c r="T4218" s="36">
        <f t="shared" si="65"/>
        <v>-0.75950548613227697</v>
      </c>
    </row>
    <row r="4219" spans="1:20" x14ac:dyDescent="0.2">
      <c r="A4219" s="25" t="s">
        <v>46</v>
      </c>
      <c r="B4219" s="25" t="s">
        <v>75</v>
      </c>
      <c r="C4219" s="25" t="s">
        <v>65</v>
      </c>
      <c r="D4219" s="25" t="s">
        <v>27</v>
      </c>
      <c r="E4219" s="25" t="s">
        <v>1917</v>
      </c>
      <c r="F4219" s="2">
        <v>40798</v>
      </c>
      <c r="G4219" s="23" t="str">
        <f>TEXT(Table2[[#This Row],[Order-Date]],"mmm")</f>
        <v>Sep</v>
      </c>
      <c r="H4219">
        <v>2011</v>
      </c>
      <c r="I4219">
        <v>281151568</v>
      </c>
      <c r="J4219" s="2">
        <v>40930</v>
      </c>
      <c r="K4219" s="23">
        <f>WEEKDAY(#REF!,1)</f>
        <v>1</v>
      </c>
      <c r="L4219" s="25">
        <f>IF(#REF!&gt;=#REF!,#REF!-#REF!,"")</f>
        <v>132</v>
      </c>
      <c r="M4219" s="4">
        <v>7852</v>
      </c>
      <c r="N4219" s="5">
        <v>9.33</v>
      </c>
      <c r="O4219" s="5">
        <v>6.92</v>
      </c>
      <c r="P4219" s="5">
        <v>2.41</v>
      </c>
      <c r="Q4219" s="5">
        <f>#REF!*#REF!</f>
        <v>54335.839999999997</v>
      </c>
      <c r="R4219" s="5">
        <v>18923.32</v>
      </c>
      <c r="S4219" s="5">
        <f>#REF!-#REF!</f>
        <v>-35412.519999999997</v>
      </c>
      <c r="T4219" s="36">
        <f t="shared" si="65"/>
        <v>-0.65173410404624299</v>
      </c>
    </row>
    <row r="4220" spans="1:20" x14ac:dyDescent="0.2">
      <c r="A4220" s="25" t="s">
        <v>40</v>
      </c>
      <c r="B4220" s="25" t="s">
        <v>218</v>
      </c>
      <c r="C4220" s="25" t="s">
        <v>26</v>
      </c>
      <c r="D4220" s="25" t="s">
        <v>23</v>
      </c>
      <c r="E4220" s="25" t="s">
        <v>1917</v>
      </c>
      <c r="F4220" s="2">
        <v>42151</v>
      </c>
      <c r="G4220" s="23" t="str">
        <f>TEXT(Table2[[#This Row],[Order-Date]],"mmm")</f>
        <v>May</v>
      </c>
      <c r="H4220">
        <v>2015</v>
      </c>
      <c r="I4220">
        <v>433278310</v>
      </c>
      <c r="J4220" s="2">
        <v>42222</v>
      </c>
      <c r="K4220" s="23">
        <f>WEEKDAY(#REF!,1)</f>
        <v>5</v>
      </c>
      <c r="L4220" s="25">
        <f>IF(#REF!&gt;=#REF!,#REF!-#REF!,"")</f>
        <v>71</v>
      </c>
      <c r="M4220" s="4">
        <v>5535</v>
      </c>
      <c r="N4220" s="5">
        <v>152.58000000000001</v>
      </c>
      <c r="O4220" s="5">
        <v>97.44</v>
      </c>
      <c r="P4220" s="5">
        <v>55.14</v>
      </c>
      <c r="Q4220" s="5">
        <f>#REF!*#REF!</f>
        <v>539330.4</v>
      </c>
      <c r="R4220" s="5">
        <v>305199.90000000002</v>
      </c>
      <c r="S4220" s="5">
        <f>#REF!-#REF!</f>
        <v>-234130.5</v>
      </c>
      <c r="T4220" s="36">
        <f t="shared" si="65"/>
        <v>-0.43411330049261099</v>
      </c>
    </row>
    <row r="4221" spans="1:20" x14ac:dyDescent="0.2">
      <c r="A4221" s="25" t="s">
        <v>59</v>
      </c>
      <c r="B4221" s="25" t="s">
        <v>216</v>
      </c>
      <c r="C4221" s="25" t="s">
        <v>42</v>
      </c>
      <c r="D4221" s="25" t="s">
        <v>27</v>
      </c>
      <c r="E4221" s="25" t="s">
        <v>1915</v>
      </c>
      <c r="F4221" s="2">
        <v>40627</v>
      </c>
      <c r="G4221" s="23" t="str">
        <f>TEXT(Table2[[#This Row],[Order-Date]],"mmm")</f>
        <v>Mar</v>
      </c>
      <c r="H4221">
        <v>2011</v>
      </c>
      <c r="I4221">
        <v>848156821</v>
      </c>
      <c r="J4221" s="2">
        <v>40852</v>
      </c>
      <c r="K4221" s="23">
        <f>WEEKDAY(#REF!,1)</f>
        <v>7</v>
      </c>
      <c r="L4221" s="25">
        <f>IF(#REF!&gt;=#REF!,#REF!-#REF!,"")</f>
        <v>225</v>
      </c>
      <c r="M4221" s="4">
        <v>7306</v>
      </c>
      <c r="N4221" s="5">
        <v>109.28</v>
      </c>
      <c r="O4221" s="5">
        <v>35.840000000000003</v>
      </c>
      <c r="P4221" s="5">
        <v>73.44</v>
      </c>
      <c r="Q4221" s="5">
        <f>#REF!*#REF!</f>
        <v>261847.04000000001</v>
      </c>
      <c r="R4221" s="5">
        <v>536552.64</v>
      </c>
      <c r="S4221" s="5">
        <f>#REF!-#REF!</f>
        <v>274705.59999999998</v>
      </c>
      <c r="T4221" s="36">
        <f t="shared" si="65"/>
        <v>1.0491071428571399</v>
      </c>
    </row>
    <row r="4222" spans="1:20" x14ac:dyDescent="0.2">
      <c r="A4222" s="25" t="s">
        <v>46</v>
      </c>
      <c r="B4222" s="25" t="s">
        <v>172</v>
      </c>
      <c r="C4222" s="25" t="s">
        <v>26</v>
      </c>
      <c r="D4222" s="25" t="s">
        <v>27</v>
      </c>
      <c r="E4222" s="25" t="s">
        <v>1915</v>
      </c>
      <c r="F4222" s="2">
        <v>42034</v>
      </c>
      <c r="G4222" s="23" t="str">
        <f>TEXT(Table2[[#This Row],[Order-Date]],"mmm")</f>
        <v>Jan</v>
      </c>
      <c r="H4222">
        <v>2015</v>
      </c>
      <c r="I4222">
        <v>889898431</v>
      </c>
      <c r="J4222" s="2">
        <v>42063</v>
      </c>
      <c r="K4222" s="23">
        <f>WEEKDAY(#REF!,1)</f>
        <v>7</v>
      </c>
      <c r="L4222" s="25">
        <f>IF(#REF!&gt;=#REF!,#REF!-#REF!,"")</f>
        <v>29</v>
      </c>
      <c r="M4222" s="4">
        <v>9576</v>
      </c>
      <c r="N4222" s="5">
        <v>152.58000000000001</v>
      </c>
      <c r="O4222" s="5">
        <v>97.44</v>
      </c>
      <c r="P4222" s="5">
        <v>55.14</v>
      </c>
      <c r="Q4222" s="5">
        <f>#REF!*#REF!</f>
        <v>933085.44</v>
      </c>
      <c r="R4222" s="5">
        <v>528020.64</v>
      </c>
      <c r="S4222" s="5">
        <f>#REF!-#REF!</f>
        <v>-405064.8</v>
      </c>
      <c r="T4222" s="36">
        <f t="shared" si="65"/>
        <v>-0.43411330049261099</v>
      </c>
    </row>
    <row r="4223" spans="1:20" x14ac:dyDescent="0.2">
      <c r="A4223" s="25" t="s">
        <v>32</v>
      </c>
      <c r="B4223" s="25" t="s">
        <v>81</v>
      </c>
      <c r="C4223" s="25" t="s">
        <v>39</v>
      </c>
      <c r="D4223" s="25" t="s">
        <v>23</v>
      </c>
      <c r="E4223" s="25" t="s">
        <v>1918</v>
      </c>
      <c r="F4223" s="2">
        <v>43011</v>
      </c>
      <c r="G4223" s="23" t="str">
        <f>TEXT(Table2[[#This Row],[Order-Date]],"mmm")</f>
        <v>Oct</v>
      </c>
      <c r="H4223">
        <v>2017</v>
      </c>
      <c r="I4223">
        <v>892926967</v>
      </c>
      <c r="J4223" s="2">
        <v>42920</v>
      </c>
      <c r="K4223" s="23">
        <f>WEEKDAY(#REF!,1)</f>
        <v>3</v>
      </c>
      <c r="L4223" s="25" t="str">
        <f>IF(#REF!&gt;=#REF!,#REF!-#REF!,"")</f>
        <v/>
      </c>
      <c r="M4223" s="4">
        <v>5787</v>
      </c>
      <c r="N4223" s="5">
        <v>81.73</v>
      </c>
      <c r="O4223" s="5">
        <v>56.67</v>
      </c>
      <c r="P4223" s="5">
        <v>25.06</v>
      </c>
      <c r="Q4223" s="5">
        <f>#REF!*#REF!</f>
        <v>327949.28999999998</v>
      </c>
      <c r="R4223" s="5">
        <v>145022.22</v>
      </c>
      <c r="S4223" s="5">
        <f>#REF!-#REF!</f>
        <v>-182927.07</v>
      </c>
      <c r="T4223" s="36">
        <f t="shared" si="65"/>
        <v>-0.55779071819304704</v>
      </c>
    </row>
    <row r="4224" spans="1:20" x14ac:dyDescent="0.2">
      <c r="A4224" s="25" t="s">
        <v>32</v>
      </c>
      <c r="B4224" s="25" t="s">
        <v>81</v>
      </c>
      <c r="C4224" s="25" t="s">
        <v>85</v>
      </c>
      <c r="D4224" s="25" t="s">
        <v>23</v>
      </c>
      <c r="E4224" s="25" t="s">
        <v>1918</v>
      </c>
      <c r="F4224" s="2">
        <v>42375</v>
      </c>
      <c r="G4224" s="23" t="str">
        <f>TEXT(Table2[[#This Row],[Order-Date]],"mmm")</f>
        <v>Jan</v>
      </c>
      <c r="H4224">
        <v>2016</v>
      </c>
      <c r="I4224">
        <v>811978757</v>
      </c>
      <c r="J4224" s="2">
        <v>42547</v>
      </c>
      <c r="K4224" s="23">
        <f>WEEKDAY(#REF!,1)</f>
        <v>1</v>
      </c>
      <c r="L4224" s="25">
        <f>IF(#REF!&gt;=#REF!,#REF!-#REF!,"")</f>
        <v>172</v>
      </c>
      <c r="M4224" s="4">
        <v>1413</v>
      </c>
      <c r="N4224" s="5">
        <v>668.27</v>
      </c>
      <c r="O4224" s="5">
        <v>502.54</v>
      </c>
      <c r="P4224" s="5">
        <v>165.73</v>
      </c>
      <c r="Q4224" s="5">
        <f>#REF!*#REF!</f>
        <v>710089.02</v>
      </c>
      <c r="R4224" s="5">
        <v>234176.49</v>
      </c>
      <c r="S4224" s="5">
        <f>#REF!-#REF!</f>
        <v>-475912.53</v>
      </c>
      <c r="T4224" s="36">
        <f t="shared" si="65"/>
        <v>-0.67021530624427905</v>
      </c>
    </row>
    <row r="4225" spans="1:20" x14ac:dyDescent="0.2">
      <c r="A4225" s="25" t="s">
        <v>20</v>
      </c>
      <c r="B4225" s="25" t="s">
        <v>226</v>
      </c>
      <c r="C4225" s="25" t="s">
        <v>65</v>
      </c>
      <c r="D4225" s="25" t="s">
        <v>27</v>
      </c>
      <c r="E4225" s="25" t="s">
        <v>1918</v>
      </c>
      <c r="F4225" s="2">
        <v>42545</v>
      </c>
      <c r="G4225" s="23" t="str">
        <f>TEXT(Table2[[#This Row],[Order-Date]],"mmm")</f>
        <v>Jun</v>
      </c>
      <c r="H4225">
        <v>2016</v>
      </c>
      <c r="I4225">
        <v>672102630</v>
      </c>
      <c r="J4225" s="2">
        <v>42559</v>
      </c>
      <c r="K4225" s="23">
        <f>WEEKDAY(#REF!,1)</f>
        <v>6</v>
      </c>
      <c r="L4225" s="25">
        <f>IF(#REF!&gt;=#REF!,#REF!-#REF!,"")</f>
        <v>14</v>
      </c>
      <c r="M4225" s="4">
        <v>8959</v>
      </c>
      <c r="N4225" s="5">
        <v>9.33</v>
      </c>
      <c r="O4225" s="5">
        <v>6.92</v>
      </c>
      <c r="P4225" s="5">
        <v>2.41</v>
      </c>
      <c r="Q4225" s="5">
        <f>#REF!*#REF!</f>
        <v>61996.28</v>
      </c>
      <c r="R4225" s="5">
        <v>21591.19</v>
      </c>
      <c r="S4225" s="5">
        <f>#REF!-#REF!</f>
        <v>-40405.089999999997</v>
      </c>
      <c r="T4225" s="36">
        <f t="shared" si="65"/>
        <v>-0.65173410404624299</v>
      </c>
    </row>
    <row r="4226" spans="1:20" x14ac:dyDescent="0.2">
      <c r="A4226" s="25" t="s">
        <v>29</v>
      </c>
      <c r="B4226" s="25" t="s">
        <v>30</v>
      </c>
      <c r="C4226" s="25" t="s">
        <v>34</v>
      </c>
      <c r="D4226" s="25" t="s">
        <v>23</v>
      </c>
      <c r="E4226" s="25" t="s">
        <v>1918</v>
      </c>
      <c r="F4226" s="2">
        <v>41678</v>
      </c>
      <c r="G4226" s="23" t="str">
        <f>TEXT(Table2[[#This Row],[Order-Date]],"mmm")</f>
        <v>Feb</v>
      </c>
      <c r="H4226">
        <v>2014</v>
      </c>
      <c r="I4226">
        <v>118659913</v>
      </c>
      <c r="J4226" s="2">
        <v>41868</v>
      </c>
      <c r="K4226" s="23">
        <f>WEEKDAY(#REF!,1)</f>
        <v>1</v>
      </c>
      <c r="L4226" s="25">
        <f>IF(#REF!&gt;=#REF!,#REF!-#REF!,"")</f>
        <v>190</v>
      </c>
      <c r="M4226" s="4">
        <v>2960</v>
      </c>
      <c r="N4226" s="5">
        <v>205.7</v>
      </c>
      <c r="O4226" s="5">
        <v>117.11</v>
      </c>
      <c r="P4226" s="5">
        <v>88.59</v>
      </c>
      <c r="Q4226" s="5">
        <f>#REF!*#REF!</f>
        <v>346645.6</v>
      </c>
      <c r="R4226" s="5">
        <v>262226.40000000002</v>
      </c>
      <c r="S4226" s="5">
        <f>#REF!-#REF!</f>
        <v>-84419.199999999997</v>
      </c>
      <c r="T4226" s="36">
        <f t="shared" si="65"/>
        <v>-0.24353172231235601</v>
      </c>
    </row>
    <row r="4227" spans="1:20" x14ac:dyDescent="0.2">
      <c r="A4227" s="25" t="s">
        <v>29</v>
      </c>
      <c r="B4227" s="25" t="s">
        <v>89</v>
      </c>
      <c r="C4227" s="25" t="s">
        <v>22</v>
      </c>
      <c r="D4227" s="25" t="s">
        <v>23</v>
      </c>
      <c r="E4227" s="25" t="s">
        <v>1916</v>
      </c>
      <c r="F4227" s="2">
        <v>41200</v>
      </c>
      <c r="G4227" s="23" t="str">
        <f>TEXT(Table2[[#This Row],[Order-Date]],"mmm")</f>
        <v>Oct</v>
      </c>
      <c r="H4227">
        <v>2012</v>
      </c>
      <c r="I4227">
        <v>667324435</v>
      </c>
      <c r="J4227" s="2">
        <v>41213</v>
      </c>
      <c r="K4227" s="23">
        <f>WEEKDAY(#REF!,1)</f>
        <v>4</v>
      </c>
      <c r="L4227" s="25">
        <f>IF(#REF!&gt;=#REF!,#REF!-#REF!,"")</f>
        <v>13</v>
      </c>
      <c r="M4227" s="4">
        <v>4985</v>
      </c>
      <c r="N4227" s="5">
        <v>255.28</v>
      </c>
      <c r="O4227" s="5">
        <v>159.41999999999999</v>
      </c>
      <c r="P4227" s="5">
        <v>95.86</v>
      </c>
      <c r="Q4227" s="5">
        <f>#REF!*#REF!</f>
        <v>794708.7</v>
      </c>
      <c r="R4227" s="5">
        <v>477862.1</v>
      </c>
      <c r="S4227" s="5">
        <f>#REF!-#REF!</f>
        <v>-316846.59999999998</v>
      </c>
      <c r="T4227" s="36">
        <f t="shared" ref="T4227:T4290" si="66">S4227/Q4227</f>
        <v>-0.39869527035503699</v>
      </c>
    </row>
    <row r="4228" spans="1:20" x14ac:dyDescent="0.2">
      <c r="A4228" s="25" t="s">
        <v>32</v>
      </c>
      <c r="B4228" s="25" t="s">
        <v>157</v>
      </c>
      <c r="C4228" s="25" t="s">
        <v>42</v>
      </c>
      <c r="D4228" s="25" t="s">
        <v>23</v>
      </c>
      <c r="E4228" s="25" t="s">
        <v>1918</v>
      </c>
      <c r="F4228" s="2">
        <v>41726</v>
      </c>
      <c r="G4228" s="23" t="str">
        <f>TEXT(Table2[[#This Row],[Order-Date]],"mmm")</f>
        <v>Mar</v>
      </c>
      <c r="H4228">
        <v>2014</v>
      </c>
      <c r="I4228">
        <v>754082524</v>
      </c>
      <c r="J4228" s="2">
        <v>41750</v>
      </c>
      <c r="K4228" s="23">
        <f>WEEKDAY(#REF!,1)</f>
        <v>2</v>
      </c>
      <c r="L4228" s="25">
        <f>IF(#REF!&gt;=#REF!,#REF!-#REF!,"")</f>
        <v>24</v>
      </c>
      <c r="M4228" s="4">
        <v>8631</v>
      </c>
      <c r="N4228" s="5">
        <v>109.28</v>
      </c>
      <c r="O4228" s="5">
        <v>35.840000000000003</v>
      </c>
      <c r="P4228" s="5">
        <v>73.44</v>
      </c>
      <c r="Q4228" s="5">
        <f>#REF!*#REF!</f>
        <v>309335.03999999998</v>
      </c>
      <c r="R4228" s="5">
        <v>633860.64</v>
      </c>
      <c r="S4228" s="5">
        <f>#REF!-#REF!</f>
        <v>324525.59999999998</v>
      </c>
      <c r="T4228" s="36">
        <f t="shared" si="66"/>
        <v>1.0491071428571399</v>
      </c>
    </row>
    <row r="4229" spans="1:20" x14ac:dyDescent="0.2">
      <c r="A4229" s="25" t="s">
        <v>29</v>
      </c>
      <c r="B4229" s="25" t="s">
        <v>118</v>
      </c>
      <c r="C4229" s="25" t="s">
        <v>22</v>
      </c>
      <c r="D4229" s="25" t="s">
        <v>23</v>
      </c>
      <c r="E4229" s="25" t="s">
        <v>1918</v>
      </c>
      <c r="F4229" s="2">
        <v>40812</v>
      </c>
      <c r="G4229" s="23" t="str">
        <f>TEXT(Table2[[#This Row],[Order-Date]],"mmm")</f>
        <v>Sep</v>
      </c>
      <c r="H4229">
        <v>2011</v>
      </c>
      <c r="I4229">
        <v>685233008</v>
      </c>
      <c r="J4229" s="2">
        <v>40833</v>
      </c>
      <c r="K4229" s="23">
        <f>WEEKDAY(#REF!,1)</f>
        <v>2</v>
      </c>
      <c r="L4229" s="25">
        <f>IF(#REF!&gt;=#REF!,#REF!-#REF!,"")</f>
        <v>21</v>
      </c>
      <c r="M4229" s="4">
        <v>4529</v>
      </c>
      <c r="N4229" s="5">
        <v>255.28</v>
      </c>
      <c r="O4229" s="5">
        <v>159.41999999999999</v>
      </c>
      <c r="P4229" s="5">
        <v>95.86</v>
      </c>
      <c r="Q4229" s="5">
        <f>#REF!*#REF!</f>
        <v>722013.18</v>
      </c>
      <c r="R4229" s="5">
        <v>434149.94</v>
      </c>
      <c r="S4229" s="5">
        <f>#REF!-#REF!</f>
        <v>-287863.24</v>
      </c>
      <c r="T4229" s="36">
        <f t="shared" si="66"/>
        <v>-0.39869527035503699</v>
      </c>
    </row>
    <row r="4230" spans="1:20" x14ac:dyDescent="0.2">
      <c r="A4230" s="25" t="s">
        <v>32</v>
      </c>
      <c r="B4230" s="25" t="s">
        <v>186</v>
      </c>
      <c r="C4230" s="25" t="s">
        <v>51</v>
      </c>
      <c r="D4230" s="25" t="s">
        <v>27</v>
      </c>
      <c r="E4230" s="25" t="s">
        <v>1918</v>
      </c>
      <c r="F4230" s="2">
        <v>41644</v>
      </c>
      <c r="G4230" s="23" t="str">
        <f>TEXT(Table2[[#This Row],[Order-Date]],"mmm")</f>
        <v>Jan</v>
      </c>
      <c r="H4230">
        <v>2014</v>
      </c>
      <c r="I4230">
        <v>387387216</v>
      </c>
      <c r="J4230" s="2">
        <v>41949</v>
      </c>
      <c r="K4230" s="23">
        <f>WEEKDAY(#REF!,1)</f>
        <v>5</v>
      </c>
      <c r="L4230" s="25">
        <f>IF(#REF!&gt;=#REF!,#REF!-#REF!,"")</f>
        <v>305</v>
      </c>
      <c r="M4230" s="4">
        <v>5341</v>
      </c>
      <c r="N4230" s="5">
        <v>437.2</v>
      </c>
      <c r="O4230" s="5">
        <v>263.33</v>
      </c>
      <c r="P4230" s="5">
        <v>173.87</v>
      </c>
      <c r="Q4230" s="5">
        <f>#REF!*#REF!</f>
        <v>1406445.53</v>
      </c>
      <c r="R4230" s="5">
        <v>928639.67</v>
      </c>
      <c r="S4230" s="5">
        <f>#REF!-#REF!</f>
        <v>-477805.86</v>
      </c>
      <c r="T4230" s="36">
        <f t="shared" si="66"/>
        <v>-0.33972581931416901</v>
      </c>
    </row>
    <row r="4231" spans="1:20" x14ac:dyDescent="0.2">
      <c r="A4231" s="25" t="s">
        <v>29</v>
      </c>
      <c r="B4231" s="25" t="s">
        <v>131</v>
      </c>
      <c r="C4231" s="25" t="s">
        <v>31</v>
      </c>
      <c r="D4231" s="25" t="s">
        <v>23</v>
      </c>
      <c r="E4231" s="25" t="s">
        <v>1917</v>
      </c>
      <c r="F4231" s="2">
        <v>41347</v>
      </c>
      <c r="G4231" s="23" t="str">
        <f>TEXT(Table2[[#This Row],[Order-Date]],"mmm")</f>
        <v>Mar</v>
      </c>
      <c r="H4231">
        <v>2013</v>
      </c>
      <c r="I4231">
        <v>757468974</v>
      </c>
      <c r="J4231" s="2">
        <v>41356</v>
      </c>
      <c r="K4231" s="23">
        <f>WEEKDAY(#REF!,1)</f>
        <v>7</v>
      </c>
      <c r="L4231" s="25">
        <f>IF(#REF!&gt;=#REF!,#REF!-#REF!,"")</f>
        <v>9</v>
      </c>
      <c r="M4231" s="4">
        <v>757</v>
      </c>
      <c r="N4231" s="5">
        <v>47.45</v>
      </c>
      <c r="O4231" s="5">
        <v>31.79</v>
      </c>
      <c r="P4231" s="5">
        <v>15.66</v>
      </c>
      <c r="Q4231" s="5">
        <f>#REF!*#REF!</f>
        <v>24065.03</v>
      </c>
      <c r="R4231" s="5">
        <v>11854.62</v>
      </c>
      <c r="S4231" s="5">
        <f>#REF!-#REF!</f>
        <v>-12210.41</v>
      </c>
      <c r="T4231" s="36">
        <f t="shared" si="66"/>
        <v>-0.50739226171752105</v>
      </c>
    </row>
    <row r="4232" spans="1:20" x14ac:dyDescent="0.2">
      <c r="A4232" s="25" t="s">
        <v>29</v>
      </c>
      <c r="B4232" s="25" t="s">
        <v>88</v>
      </c>
      <c r="C4232" s="25" t="s">
        <v>56</v>
      </c>
      <c r="D4232" s="25" t="s">
        <v>23</v>
      </c>
      <c r="E4232" s="25" t="s">
        <v>1917</v>
      </c>
      <c r="F4232" s="2">
        <v>42270</v>
      </c>
      <c r="G4232" s="23" t="str">
        <f>TEXT(Table2[[#This Row],[Order-Date]],"mmm")</f>
        <v>Sep</v>
      </c>
      <c r="H4232">
        <v>2015</v>
      </c>
      <c r="I4232">
        <v>512714612</v>
      </c>
      <c r="J4232" s="2">
        <v>42257</v>
      </c>
      <c r="K4232" s="23">
        <f>WEEKDAY(#REF!,1)</f>
        <v>5</v>
      </c>
      <c r="L4232" s="25" t="str">
        <f>IF(#REF!&gt;=#REF!,#REF!-#REF!,"")</f>
        <v/>
      </c>
      <c r="M4232" s="4">
        <v>2502</v>
      </c>
      <c r="N4232" s="5">
        <v>421.89</v>
      </c>
      <c r="O4232" s="5">
        <v>364.69</v>
      </c>
      <c r="P4232" s="5">
        <v>57.2</v>
      </c>
      <c r="Q4232" s="5">
        <f>#REF!*#REF!</f>
        <v>912454.38</v>
      </c>
      <c r="R4232" s="5">
        <v>143114.4</v>
      </c>
      <c r="S4232" s="5">
        <f>#REF!-#REF!</f>
        <v>-769339.98</v>
      </c>
      <c r="T4232" s="36">
        <f t="shared" si="66"/>
        <v>-0.84315445995228799</v>
      </c>
    </row>
    <row r="4233" spans="1:20" x14ac:dyDescent="0.2">
      <c r="A4233" s="25" t="s">
        <v>20</v>
      </c>
      <c r="B4233" s="25" t="s">
        <v>191</v>
      </c>
      <c r="C4233" s="25" t="s">
        <v>77</v>
      </c>
      <c r="D4233" s="25" t="s">
        <v>23</v>
      </c>
      <c r="E4233" s="25" t="s">
        <v>1917</v>
      </c>
      <c r="F4233" s="2">
        <v>40700</v>
      </c>
      <c r="G4233" s="23" t="str">
        <f>TEXT(Table2[[#This Row],[Order-Date]],"mmm")</f>
        <v>Jun</v>
      </c>
      <c r="H4233">
        <v>2011</v>
      </c>
      <c r="I4233">
        <v>240672957</v>
      </c>
      <c r="J4233" s="2">
        <v>40738</v>
      </c>
      <c r="K4233" s="23">
        <f>WEEKDAY(#REF!,1)</f>
        <v>5</v>
      </c>
      <c r="L4233" s="25">
        <f>IF(#REF!&gt;=#REF!,#REF!-#REF!,"")</f>
        <v>38</v>
      </c>
      <c r="M4233" s="4">
        <v>9331</v>
      </c>
      <c r="N4233" s="5">
        <v>154.06</v>
      </c>
      <c r="O4233" s="5">
        <v>90.93</v>
      </c>
      <c r="P4233" s="5">
        <v>63.13</v>
      </c>
      <c r="Q4233" s="5">
        <f>#REF!*#REF!</f>
        <v>848467.83</v>
      </c>
      <c r="R4233" s="5">
        <v>589066.03</v>
      </c>
      <c r="S4233" s="5">
        <f>#REF!-#REF!</f>
        <v>-259401.8</v>
      </c>
      <c r="T4233" s="36">
        <f t="shared" si="66"/>
        <v>-0.30572968217309998</v>
      </c>
    </row>
    <row r="4234" spans="1:20" x14ac:dyDescent="0.2">
      <c r="A4234" s="25" t="s">
        <v>37</v>
      </c>
      <c r="B4234" s="25" t="s">
        <v>139</v>
      </c>
      <c r="C4234" s="25" t="s">
        <v>39</v>
      </c>
      <c r="D4234" s="25" t="s">
        <v>23</v>
      </c>
      <c r="E4234" s="25" t="s">
        <v>1916</v>
      </c>
      <c r="F4234" s="2">
        <v>41494</v>
      </c>
      <c r="G4234" s="23" t="str">
        <f>TEXT(Table2[[#This Row],[Order-Date]],"mmm")</f>
        <v>Aug</v>
      </c>
      <c r="H4234">
        <v>2013</v>
      </c>
      <c r="I4234">
        <v>149205338</v>
      </c>
      <c r="J4234" s="2">
        <v>41507</v>
      </c>
      <c r="K4234" s="23">
        <f>WEEKDAY(#REF!,1)</f>
        <v>4</v>
      </c>
      <c r="L4234" s="25">
        <f>IF(#REF!&gt;=#REF!,#REF!-#REF!,"")</f>
        <v>13</v>
      </c>
      <c r="M4234" s="4">
        <v>2030</v>
      </c>
      <c r="N4234" s="5">
        <v>81.73</v>
      </c>
      <c r="O4234" s="5">
        <v>56.67</v>
      </c>
      <c r="P4234" s="5">
        <v>25.06</v>
      </c>
      <c r="Q4234" s="5">
        <f>#REF!*#REF!</f>
        <v>115040.1</v>
      </c>
      <c r="R4234" s="5">
        <v>50871.8</v>
      </c>
      <c r="S4234" s="5">
        <f>#REF!-#REF!</f>
        <v>-64168.3</v>
      </c>
      <c r="T4234" s="36">
        <f t="shared" si="66"/>
        <v>-0.55779071819304704</v>
      </c>
    </row>
    <row r="4235" spans="1:20" x14ac:dyDescent="0.2">
      <c r="A4235" s="25" t="s">
        <v>29</v>
      </c>
      <c r="B4235" s="25" t="s">
        <v>224</v>
      </c>
      <c r="C4235" s="25" t="s">
        <v>56</v>
      </c>
      <c r="D4235" s="25" t="s">
        <v>27</v>
      </c>
      <c r="E4235" s="25" t="s">
        <v>1915</v>
      </c>
      <c r="F4235" s="2">
        <v>40484</v>
      </c>
      <c r="G4235" s="23" t="str">
        <f>TEXT(Table2[[#This Row],[Order-Date]],"mmm")</f>
        <v>Nov</v>
      </c>
      <c r="H4235">
        <v>2010</v>
      </c>
      <c r="I4235">
        <v>516485583</v>
      </c>
      <c r="J4235" s="2">
        <v>40332</v>
      </c>
      <c r="K4235" s="23">
        <f>WEEKDAY(#REF!,1)</f>
        <v>5</v>
      </c>
      <c r="L4235" s="25" t="str">
        <f>IF(#REF!&gt;=#REF!,#REF!-#REF!,"")</f>
        <v/>
      </c>
      <c r="M4235" s="4">
        <v>8416</v>
      </c>
      <c r="N4235" s="5">
        <v>421.89</v>
      </c>
      <c r="O4235" s="5">
        <v>364.69</v>
      </c>
      <c r="P4235" s="5">
        <v>57.2</v>
      </c>
      <c r="Q4235" s="5">
        <f>#REF!*#REF!</f>
        <v>3069231.04</v>
      </c>
      <c r="R4235" s="5">
        <v>481395.20000000001</v>
      </c>
      <c r="S4235" s="5">
        <f>#REF!-#REF!</f>
        <v>-2587835.84</v>
      </c>
      <c r="T4235" s="36">
        <f t="shared" si="66"/>
        <v>-0.84315445995228799</v>
      </c>
    </row>
    <row r="4236" spans="1:20" x14ac:dyDescent="0.2">
      <c r="A4236" s="25" t="s">
        <v>37</v>
      </c>
      <c r="B4236" s="25" t="s">
        <v>79</v>
      </c>
      <c r="C4236" s="25" t="s">
        <v>22</v>
      </c>
      <c r="D4236" s="25" t="s">
        <v>27</v>
      </c>
      <c r="E4236" s="25" t="s">
        <v>1916</v>
      </c>
      <c r="F4236" s="2">
        <v>41160</v>
      </c>
      <c r="G4236" s="23" t="str">
        <f>TEXT(Table2[[#This Row],[Order-Date]],"mmm")</f>
        <v>Sep</v>
      </c>
      <c r="H4236">
        <v>2012</v>
      </c>
      <c r="I4236">
        <v>341000020</v>
      </c>
      <c r="J4236" s="2">
        <v>41139</v>
      </c>
      <c r="K4236" s="23">
        <f>WEEKDAY(#REF!,1)</f>
        <v>7</v>
      </c>
      <c r="L4236" s="25" t="str">
        <f>IF(#REF!&gt;=#REF!,#REF!-#REF!,"")</f>
        <v/>
      </c>
      <c r="M4236" s="4">
        <v>8339</v>
      </c>
      <c r="N4236" s="5">
        <v>255.28</v>
      </c>
      <c r="O4236" s="5">
        <v>159.41999999999999</v>
      </c>
      <c r="P4236" s="5">
        <v>95.86</v>
      </c>
      <c r="Q4236" s="5">
        <f>#REF!*#REF!</f>
        <v>1329403.3799999999</v>
      </c>
      <c r="R4236" s="5">
        <v>799376.54</v>
      </c>
      <c r="S4236" s="5">
        <f>#REF!-#REF!</f>
        <v>-530026.84</v>
      </c>
      <c r="T4236" s="36">
        <f t="shared" si="66"/>
        <v>-0.39869527035503699</v>
      </c>
    </row>
    <row r="4237" spans="1:20" x14ac:dyDescent="0.2">
      <c r="A4237" s="25" t="s">
        <v>29</v>
      </c>
      <c r="B4237" s="25" t="s">
        <v>153</v>
      </c>
      <c r="C4237" s="25" t="s">
        <v>77</v>
      </c>
      <c r="D4237" s="25" t="s">
        <v>23</v>
      </c>
      <c r="E4237" s="25" t="s">
        <v>1917</v>
      </c>
      <c r="F4237" s="2">
        <v>41831</v>
      </c>
      <c r="G4237" s="23" t="str">
        <f>TEXT(Table2[[#This Row],[Order-Date]],"mmm")</f>
        <v>Jul</v>
      </c>
      <c r="H4237">
        <v>2014</v>
      </c>
      <c r="I4237">
        <v>491547477</v>
      </c>
      <c r="J4237" s="2">
        <v>41831</v>
      </c>
      <c r="K4237" s="23">
        <f>WEEKDAY(#REF!,1)</f>
        <v>6</v>
      </c>
      <c r="L4237" s="25">
        <f>IF(#REF!&gt;=#REF!,#REF!-#REF!,"")</f>
        <v>0</v>
      </c>
      <c r="M4237" s="4">
        <v>8676</v>
      </c>
      <c r="N4237" s="5">
        <v>154.06</v>
      </c>
      <c r="O4237" s="5">
        <v>90.93</v>
      </c>
      <c r="P4237" s="5">
        <v>63.13</v>
      </c>
      <c r="Q4237" s="5">
        <f>#REF!*#REF!</f>
        <v>788908.68</v>
      </c>
      <c r="R4237" s="5">
        <v>547715.88</v>
      </c>
      <c r="S4237" s="5">
        <f>#REF!-#REF!</f>
        <v>-241192.8</v>
      </c>
      <c r="T4237" s="36">
        <f t="shared" si="66"/>
        <v>-0.30572968217309998</v>
      </c>
    </row>
    <row r="4238" spans="1:20" x14ac:dyDescent="0.2">
      <c r="A4238" s="25" t="s">
        <v>37</v>
      </c>
      <c r="B4238" s="25" t="s">
        <v>229</v>
      </c>
      <c r="C4238" s="25" t="s">
        <v>77</v>
      </c>
      <c r="D4238" s="25" t="s">
        <v>27</v>
      </c>
      <c r="E4238" s="25" t="s">
        <v>1915</v>
      </c>
      <c r="F4238" s="2">
        <v>40856</v>
      </c>
      <c r="G4238" s="23" t="str">
        <f>TEXT(Table2[[#This Row],[Order-Date]],"mmm")</f>
        <v>Nov</v>
      </c>
      <c r="H4238">
        <v>2011</v>
      </c>
      <c r="I4238">
        <v>557239282</v>
      </c>
      <c r="J4238" s="2">
        <v>40838</v>
      </c>
      <c r="K4238" s="23">
        <f>WEEKDAY(#REF!,1)</f>
        <v>7</v>
      </c>
      <c r="L4238" s="25" t="str">
        <f>IF(#REF!&gt;=#REF!,#REF!-#REF!,"")</f>
        <v/>
      </c>
      <c r="M4238" s="4">
        <v>8341</v>
      </c>
      <c r="N4238" s="5">
        <v>154.06</v>
      </c>
      <c r="O4238" s="5">
        <v>90.93</v>
      </c>
      <c r="P4238" s="5">
        <v>63.13</v>
      </c>
      <c r="Q4238" s="5">
        <f>#REF!*#REF!</f>
        <v>758447.13</v>
      </c>
      <c r="R4238" s="5">
        <v>526567.32999999996</v>
      </c>
      <c r="S4238" s="5">
        <f>#REF!-#REF!</f>
        <v>-231879.8</v>
      </c>
      <c r="T4238" s="36">
        <f t="shared" si="66"/>
        <v>-0.30572968217309998</v>
      </c>
    </row>
    <row r="4239" spans="1:20" x14ac:dyDescent="0.2">
      <c r="A4239" s="25" t="s">
        <v>20</v>
      </c>
      <c r="B4239" s="25" t="s">
        <v>25</v>
      </c>
      <c r="C4239" s="25" t="s">
        <v>26</v>
      </c>
      <c r="D4239" s="25" t="s">
        <v>27</v>
      </c>
      <c r="E4239" s="25" t="s">
        <v>1918</v>
      </c>
      <c r="F4239" s="2">
        <v>40325</v>
      </c>
      <c r="G4239" s="23" t="str">
        <f>TEXT(Table2[[#This Row],[Order-Date]],"mmm")</f>
        <v>May</v>
      </c>
      <c r="H4239">
        <v>2010</v>
      </c>
      <c r="I4239">
        <v>197499263</v>
      </c>
      <c r="J4239" s="2">
        <v>40396</v>
      </c>
      <c r="K4239" s="23">
        <f>WEEKDAY(#REF!,1)</f>
        <v>6</v>
      </c>
      <c r="L4239" s="25">
        <f>IF(#REF!&gt;=#REF!,#REF!-#REF!,"")</f>
        <v>71</v>
      </c>
      <c r="M4239" s="4">
        <v>3276</v>
      </c>
      <c r="N4239" s="5">
        <v>152.58000000000001</v>
      </c>
      <c r="O4239" s="5">
        <v>97.44</v>
      </c>
      <c r="P4239" s="5">
        <v>55.14</v>
      </c>
      <c r="Q4239" s="5">
        <f>#REF!*#REF!</f>
        <v>319213.44</v>
      </c>
      <c r="R4239" s="5">
        <v>180638.64</v>
      </c>
      <c r="S4239" s="5">
        <f>#REF!-#REF!</f>
        <v>-138574.79999999999</v>
      </c>
      <c r="T4239" s="36">
        <f t="shared" si="66"/>
        <v>-0.43411330049261099</v>
      </c>
    </row>
    <row r="4240" spans="1:20" x14ac:dyDescent="0.2">
      <c r="A4240" s="25" t="s">
        <v>37</v>
      </c>
      <c r="B4240" s="25" t="s">
        <v>183</v>
      </c>
      <c r="C4240" s="25" t="s">
        <v>39</v>
      </c>
      <c r="D4240" s="25" t="s">
        <v>27</v>
      </c>
      <c r="E4240" s="25" t="s">
        <v>1916</v>
      </c>
      <c r="F4240" s="2">
        <v>40811</v>
      </c>
      <c r="G4240" s="23" t="str">
        <f>TEXT(Table2[[#This Row],[Order-Date]],"mmm")</f>
        <v>Sep</v>
      </c>
      <c r="H4240">
        <v>2011</v>
      </c>
      <c r="I4240">
        <v>492063748</v>
      </c>
      <c r="J4240" s="2">
        <v>40673</v>
      </c>
      <c r="K4240" s="23">
        <f>WEEKDAY(#REF!,1)</f>
        <v>3</v>
      </c>
      <c r="L4240" s="25" t="str">
        <f>IF(#REF!&gt;=#REF!,#REF!-#REF!,"")</f>
        <v/>
      </c>
      <c r="M4240" s="4">
        <v>1453</v>
      </c>
      <c r="N4240" s="5">
        <v>81.73</v>
      </c>
      <c r="O4240" s="5">
        <v>56.67</v>
      </c>
      <c r="P4240" s="5">
        <v>25.06</v>
      </c>
      <c r="Q4240" s="5">
        <f>#REF!*#REF!</f>
        <v>82341.509999999995</v>
      </c>
      <c r="R4240" s="5">
        <v>36412.18</v>
      </c>
      <c r="S4240" s="5">
        <f>#REF!-#REF!</f>
        <v>-45929.33</v>
      </c>
      <c r="T4240" s="36">
        <f t="shared" si="66"/>
        <v>-0.55779071819304704</v>
      </c>
    </row>
    <row r="4241" spans="1:20" x14ac:dyDescent="0.2">
      <c r="A4241" s="25" t="s">
        <v>37</v>
      </c>
      <c r="B4241" s="25" t="s">
        <v>48</v>
      </c>
      <c r="C4241" s="25" t="s">
        <v>77</v>
      </c>
      <c r="D4241" s="25" t="s">
        <v>23</v>
      </c>
      <c r="E4241" s="25" t="s">
        <v>1917</v>
      </c>
      <c r="F4241" s="2">
        <v>41537</v>
      </c>
      <c r="G4241" s="23" t="str">
        <f>TEXT(Table2[[#This Row],[Order-Date]],"mmm")</f>
        <v>Sep</v>
      </c>
      <c r="H4241">
        <v>2013</v>
      </c>
      <c r="I4241">
        <v>790981566</v>
      </c>
      <c r="J4241" s="2">
        <v>41496</v>
      </c>
      <c r="K4241" s="23">
        <f>WEEKDAY(#REF!,1)</f>
        <v>7</v>
      </c>
      <c r="L4241" s="25" t="str">
        <f>IF(#REF!&gt;=#REF!,#REF!-#REF!,"")</f>
        <v/>
      </c>
      <c r="M4241" s="4">
        <v>7878</v>
      </c>
      <c r="N4241" s="5">
        <v>154.06</v>
      </c>
      <c r="O4241" s="5">
        <v>90.93</v>
      </c>
      <c r="P4241" s="5">
        <v>63.13</v>
      </c>
      <c r="Q4241" s="5">
        <f>#REF!*#REF!</f>
        <v>716346.54</v>
      </c>
      <c r="R4241" s="5">
        <v>497338.14</v>
      </c>
      <c r="S4241" s="5">
        <f>#REF!-#REF!</f>
        <v>-219008.4</v>
      </c>
      <c r="T4241" s="36">
        <f t="shared" si="66"/>
        <v>-0.30572968217309998</v>
      </c>
    </row>
    <row r="4242" spans="1:20" x14ac:dyDescent="0.2">
      <c r="A4242" s="25" t="s">
        <v>20</v>
      </c>
      <c r="B4242" s="25" t="s">
        <v>217</v>
      </c>
      <c r="C4242" s="25" t="s">
        <v>85</v>
      </c>
      <c r="D4242" s="25" t="s">
        <v>27</v>
      </c>
      <c r="E4242" s="25" t="s">
        <v>1918</v>
      </c>
      <c r="F4242" s="2">
        <v>42175</v>
      </c>
      <c r="G4242" s="23" t="str">
        <f>TEXT(Table2[[#This Row],[Order-Date]],"mmm")</f>
        <v>Jun</v>
      </c>
      <c r="H4242">
        <v>2015</v>
      </c>
      <c r="I4242">
        <v>964614045</v>
      </c>
      <c r="J4242" s="2">
        <v>42206</v>
      </c>
      <c r="K4242" s="23">
        <f>WEEKDAY(#REF!,1)</f>
        <v>3</v>
      </c>
      <c r="L4242" s="25">
        <f>IF(#REF!&gt;=#REF!,#REF!-#REF!,"")</f>
        <v>31</v>
      </c>
      <c r="M4242" s="4">
        <v>9587</v>
      </c>
      <c r="N4242" s="5">
        <v>668.27</v>
      </c>
      <c r="O4242" s="5">
        <v>502.54</v>
      </c>
      <c r="P4242" s="5">
        <v>165.73</v>
      </c>
      <c r="Q4242" s="5">
        <f>#REF!*#REF!</f>
        <v>4817850.9800000004</v>
      </c>
      <c r="R4242" s="5">
        <v>1588853.51</v>
      </c>
      <c r="S4242" s="5">
        <f>#REF!-#REF!</f>
        <v>-3228997.47</v>
      </c>
      <c r="T4242" s="36">
        <f t="shared" si="66"/>
        <v>-0.67021530624427905</v>
      </c>
    </row>
    <row r="4243" spans="1:20" x14ac:dyDescent="0.2">
      <c r="A4243" s="25" t="s">
        <v>46</v>
      </c>
      <c r="B4243" s="25" t="s">
        <v>120</v>
      </c>
      <c r="C4243" s="25" t="s">
        <v>65</v>
      </c>
      <c r="D4243" s="25" t="s">
        <v>27</v>
      </c>
      <c r="E4243" s="25" t="s">
        <v>1917</v>
      </c>
      <c r="F4243" s="2">
        <v>41552</v>
      </c>
      <c r="G4243" s="23" t="str">
        <f>TEXT(Table2[[#This Row],[Order-Date]],"mmm")</f>
        <v>Oct</v>
      </c>
      <c r="H4243">
        <v>2013</v>
      </c>
      <c r="I4243">
        <v>953635013</v>
      </c>
      <c r="J4243" s="2">
        <v>41439</v>
      </c>
      <c r="K4243" s="23">
        <f>WEEKDAY(#REF!,1)</f>
        <v>6</v>
      </c>
      <c r="L4243" s="25" t="str">
        <f>IF(#REF!&gt;=#REF!,#REF!-#REF!,"")</f>
        <v/>
      </c>
      <c r="M4243" s="4">
        <v>647</v>
      </c>
      <c r="N4243" s="5">
        <v>9.33</v>
      </c>
      <c r="O4243" s="5">
        <v>6.92</v>
      </c>
      <c r="P4243" s="5">
        <v>2.41</v>
      </c>
      <c r="Q4243" s="5">
        <f>#REF!*#REF!</f>
        <v>4477.24</v>
      </c>
      <c r="R4243" s="5">
        <v>1559.27</v>
      </c>
      <c r="S4243" s="5">
        <f>#REF!-#REF!</f>
        <v>-2917.97</v>
      </c>
      <c r="T4243" s="36">
        <f t="shared" si="66"/>
        <v>-0.65173410404624299</v>
      </c>
    </row>
    <row r="4244" spans="1:20" x14ac:dyDescent="0.2">
      <c r="A4244" s="25" t="s">
        <v>46</v>
      </c>
      <c r="B4244" s="25" t="s">
        <v>162</v>
      </c>
      <c r="C4244" s="25" t="s">
        <v>77</v>
      </c>
      <c r="D4244" s="25" t="s">
        <v>27</v>
      </c>
      <c r="E4244" s="25" t="s">
        <v>1916</v>
      </c>
      <c r="F4244" s="2">
        <v>41055</v>
      </c>
      <c r="G4244" s="23" t="str">
        <f>TEXT(Table2[[#This Row],[Order-Date]],"mmm")</f>
        <v>May</v>
      </c>
      <c r="H4244">
        <v>2012</v>
      </c>
      <c r="I4244">
        <v>319030797</v>
      </c>
      <c r="J4244" s="2">
        <v>41083</v>
      </c>
      <c r="K4244" s="23">
        <f>WEEKDAY(#REF!,1)</f>
        <v>7</v>
      </c>
      <c r="L4244" s="25">
        <f>IF(#REF!&gt;=#REF!,#REF!-#REF!,"")</f>
        <v>28</v>
      </c>
      <c r="M4244" s="4">
        <v>7157</v>
      </c>
      <c r="N4244" s="5">
        <v>154.06</v>
      </c>
      <c r="O4244" s="5">
        <v>90.93</v>
      </c>
      <c r="P4244" s="5">
        <v>63.13</v>
      </c>
      <c r="Q4244" s="5">
        <f>#REF!*#REF!</f>
        <v>650786.01</v>
      </c>
      <c r="R4244" s="5">
        <v>451821.41</v>
      </c>
      <c r="S4244" s="5">
        <f>#REF!-#REF!</f>
        <v>-198964.6</v>
      </c>
      <c r="T4244" s="36">
        <f t="shared" si="66"/>
        <v>-0.30572968217309998</v>
      </c>
    </row>
    <row r="4245" spans="1:20" x14ac:dyDescent="0.2">
      <c r="A4245" s="25" t="s">
        <v>20</v>
      </c>
      <c r="B4245" s="25" t="s">
        <v>191</v>
      </c>
      <c r="C4245" s="25" t="s">
        <v>56</v>
      </c>
      <c r="D4245" s="25" t="s">
        <v>23</v>
      </c>
      <c r="E4245" s="25" t="s">
        <v>1918</v>
      </c>
      <c r="F4245" s="2">
        <v>41967</v>
      </c>
      <c r="G4245" s="23" t="str">
        <f>TEXT(Table2[[#This Row],[Order-Date]],"mmm")</f>
        <v>Nov</v>
      </c>
      <c r="H4245">
        <v>2014</v>
      </c>
      <c r="I4245">
        <v>492100226</v>
      </c>
      <c r="J4245" s="2">
        <v>42309</v>
      </c>
      <c r="K4245" s="23">
        <f>WEEKDAY(#REF!,1)</f>
        <v>1</v>
      </c>
      <c r="L4245" s="25">
        <f>IF(#REF!&gt;=#REF!,#REF!-#REF!,"")</f>
        <v>342</v>
      </c>
      <c r="M4245" s="4">
        <v>2247</v>
      </c>
      <c r="N4245" s="5">
        <v>421.89</v>
      </c>
      <c r="O4245" s="5">
        <v>364.69</v>
      </c>
      <c r="P4245" s="5">
        <v>57.2</v>
      </c>
      <c r="Q4245" s="5">
        <f>#REF!*#REF!</f>
        <v>819458.43</v>
      </c>
      <c r="R4245" s="5">
        <v>128528.4</v>
      </c>
      <c r="S4245" s="5">
        <f>#REF!-#REF!</f>
        <v>-690930.03</v>
      </c>
      <c r="T4245" s="36">
        <f t="shared" si="66"/>
        <v>-0.84315445995228799</v>
      </c>
    </row>
    <row r="4246" spans="1:20" x14ac:dyDescent="0.2">
      <c r="A4246" s="25" t="s">
        <v>20</v>
      </c>
      <c r="B4246" s="25" t="s">
        <v>54</v>
      </c>
      <c r="C4246" s="25" t="s">
        <v>31</v>
      </c>
      <c r="D4246" s="25" t="s">
        <v>27</v>
      </c>
      <c r="E4246" s="25" t="s">
        <v>1915</v>
      </c>
      <c r="F4246" s="2">
        <v>42603</v>
      </c>
      <c r="G4246" s="23" t="str">
        <f>TEXT(Table2[[#This Row],[Order-Date]],"mmm")</f>
        <v>Aug</v>
      </c>
      <c r="H4246">
        <v>2016</v>
      </c>
      <c r="I4246">
        <v>724454629</v>
      </c>
      <c r="J4246" s="2">
        <v>42410</v>
      </c>
      <c r="K4246" s="23">
        <f>WEEKDAY(#REF!,1)</f>
        <v>4</v>
      </c>
      <c r="L4246" s="25" t="str">
        <f>IF(#REF!&gt;=#REF!,#REF!-#REF!,"")</f>
        <v/>
      </c>
      <c r="M4246" s="4">
        <v>1079</v>
      </c>
      <c r="N4246" s="5">
        <v>47.45</v>
      </c>
      <c r="O4246" s="5">
        <v>31.79</v>
      </c>
      <c r="P4246" s="5">
        <v>15.66</v>
      </c>
      <c r="Q4246" s="5">
        <f>#REF!*#REF!</f>
        <v>34301.410000000003</v>
      </c>
      <c r="R4246" s="5">
        <v>16897.14</v>
      </c>
      <c r="S4246" s="5">
        <f>#REF!-#REF!</f>
        <v>-17404.27</v>
      </c>
      <c r="T4246" s="36">
        <f t="shared" si="66"/>
        <v>-0.50739226171752105</v>
      </c>
    </row>
    <row r="4247" spans="1:20" x14ac:dyDescent="0.2">
      <c r="A4247" s="25" t="s">
        <v>46</v>
      </c>
      <c r="B4247" s="25" t="s">
        <v>123</v>
      </c>
      <c r="C4247" s="25" t="s">
        <v>31</v>
      </c>
      <c r="D4247" s="25" t="s">
        <v>27</v>
      </c>
      <c r="E4247" s="25" t="s">
        <v>1915</v>
      </c>
      <c r="F4247" s="2">
        <v>40430</v>
      </c>
      <c r="G4247" s="23" t="str">
        <f>TEXT(Table2[[#This Row],[Order-Date]],"mmm")</f>
        <v>Sep</v>
      </c>
      <c r="H4247">
        <v>2010</v>
      </c>
      <c r="I4247">
        <v>338017833</v>
      </c>
      <c r="J4247" s="2">
        <v>40479</v>
      </c>
      <c r="K4247" s="23">
        <f>WEEKDAY(#REF!,1)</f>
        <v>5</v>
      </c>
      <c r="L4247" s="25">
        <f>IF(#REF!&gt;=#REF!,#REF!-#REF!,"")</f>
        <v>49</v>
      </c>
      <c r="M4247" s="4">
        <v>5843</v>
      </c>
      <c r="N4247" s="5">
        <v>47.45</v>
      </c>
      <c r="O4247" s="5">
        <v>31.79</v>
      </c>
      <c r="P4247" s="5">
        <v>15.66</v>
      </c>
      <c r="Q4247" s="5">
        <f>#REF!*#REF!</f>
        <v>185748.97</v>
      </c>
      <c r="R4247" s="5">
        <v>91501.38</v>
      </c>
      <c r="S4247" s="5">
        <f>#REF!-#REF!</f>
        <v>-94247.59</v>
      </c>
      <c r="T4247" s="36">
        <f t="shared" si="66"/>
        <v>-0.50739226171752105</v>
      </c>
    </row>
    <row r="4248" spans="1:20" x14ac:dyDescent="0.2">
      <c r="A4248" s="25" t="s">
        <v>37</v>
      </c>
      <c r="B4248" s="25" t="s">
        <v>50</v>
      </c>
      <c r="C4248" s="25" t="s">
        <v>39</v>
      </c>
      <c r="D4248" s="25" t="s">
        <v>23</v>
      </c>
      <c r="E4248" s="25" t="s">
        <v>1915</v>
      </c>
      <c r="F4248" s="2">
        <v>41602</v>
      </c>
      <c r="G4248" s="23" t="str">
        <f>TEXT(Table2[[#This Row],[Order-Date]],"mmm")</f>
        <v>Nov</v>
      </c>
      <c r="H4248">
        <v>2013</v>
      </c>
      <c r="I4248">
        <v>975026166</v>
      </c>
      <c r="J4248" s="2">
        <v>41623</v>
      </c>
      <c r="K4248" s="23">
        <f>WEEKDAY(#REF!,1)</f>
        <v>1</v>
      </c>
      <c r="L4248" s="25">
        <f>IF(#REF!&gt;=#REF!,#REF!-#REF!,"")</f>
        <v>21</v>
      </c>
      <c r="M4248" s="4">
        <v>765</v>
      </c>
      <c r="N4248" s="5">
        <v>81.73</v>
      </c>
      <c r="O4248" s="5">
        <v>56.67</v>
      </c>
      <c r="P4248" s="5">
        <v>25.06</v>
      </c>
      <c r="Q4248" s="5">
        <f>#REF!*#REF!</f>
        <v>43352.55</v>
      </c>
      <c r="R4248" s="5">
        <v>19170.900000000001</v>
      </c>
      <c r="S4248" s="5">
        <f>#REF!-#REF!</f>
        <v>-24181.65</v>
      </c>
      <c r="T4248" s="36">
        <f t="shared" si="66"/>
        <v>-0.55779071819304704</v>
      </c>
    </row>
    <row r="4249" spans="1:20" x14ac:dyDescent="0.2">
      <c r="A4249" s="25" t="s">
        <v>46</v>
      </c>
      <c r="B4249" s="25" t="s">
        <v>141</v>
      </c>
      <c r="C4249" s="25" t="s">
        <v>34</v>
      </c>
      <c r="D4249" s="25" t="s">
        <v>23</v>
      </c>
      <c r="E4249" s="25" t="s">
        <v>1918</v>
      </c>
      <c r="F4249" s="2">
        <v>40361</v>
      </c>
      <c r="G4249" s="23" t="str">
        <f>TEXT(Table2[[#This Row],[Order-Date]],"mmm")</f>
        <v>Jul</v>
      </c>
      <c r="H4249">
        <v>2010</v>
      </c>
      <c r="I4249">
        <v>748028457</v>
      </c>
      <c r="J4249" s="2">
        <v>40263</v>
      </c>
      <c r="K4249" s="23">
        <f>WEEKDAY(#REF!,1)</f>
        <v>6</v>
      </c>
      <c r="L4249" s="25" t="str">
        <f>IF(#REF!&gt;=#REF!,#REF!-#REF!,"")</f>
        <v/>
      </c>
      <c r="M4249" s="4">
        <v>7098</v>
      </c>
      <c r="N4249" s="5">
        <v>205.7</v>
      </c>
      <c r="O4249" s="5">
        <v>117.11</v>
      </c>
      <c r="P4249" s="5">
        <v>88.59</v>
      </c>
      <c r="Q4249" s="5">
        <f>#REF!*#REF!</f>
        <v>831246.78</v>
      </c>
      <c r="R4249" s="5">
        <v>628811.81999999995</v>
      </c>
      <c r="S4249" s="5">
        <f>#REF!-#REF!</f>
        <v>-202434.96</v>
      </c>
      <c r="T4249" s="36">
        <f t="shared" si="66"/>
        <v>-0.24353172231235601</v>
      </c>
    </row>
    <row r="4250" spans="1:20" x14ac:dyDescent="0.2">
      <c r="A4250" s="25" t="s">
        <v>46</v>
      </c>
      <c r="B4250" s="25" t="s">
        <v>75</v>
      </c>
      <c r="C4250" s="25" t="s">
        <v>65</v>
      </c>
      <c r="D4250" s="25" t="s">
        <v>23</v>
      </c>
      <c r="E4250" s="25" t="s">
        <v>1916</v>
      </c>
      <c r="F4250" s="2">
        <v>41677</v>
      </c>
      <c r="G4250" s="23" t="str">
        <f>TEXT(Table2[[#This Row],[Order-Date]],"mmm")</f>
        <v>Feb</v>
      </c>
      <c r="H4250">
        <v>2014</v>
      </c>
      <c r="I4250">
        <v>989886033</v>
      </c>
      <c r="J4250" s="2">
        <v>41647</v>
      </c>
      <c r="K4250" s="23">
        <f>WEEKDAY(#REF!,1)</f>
        <v>4</v>
      </c>
      <c r="L4250" s="25" t="str">
        <f>IF(#REF!&gt;=#REF!,#REF!-#REF!,"")</f>
        <v/>
      </c>
      <c r="M4250" s="4">
        <v>8129</v>
      </c>
      <c r="N4250" s="5">
        <v>9.33</v>
      </c>
      <c r="O4250" s="5">
        <v>6.92</v>
      </c>
      <c r="P4250" s="5">
        <v>2.41</v>
      </c>
      <c r="Q4250" s="5">
        <f>#REF!*#REF!</f>
        <v>56252.68</v>
      </c>
      <c r="R4250" s="5">
        <v>19590.89</v>
      </c>
      <c r="S4250" s="5">
        <f>#REF!-#REF!</f>
        <v>-36661.79</v>
      </c>
      <c r="T4250" s="36">
        <f t="shared" si="66"/>
        <v>-0.65173410404624299</v>
      </c>
    </row>
    <row r="4251" spans="1:20" x14ac:dyDescent="0.2">
      <c r="A4251" s="25" t="s">
        <v>46</v>
      </c>
      <c r="B4251" s="25" t="s">
        <v>171</v>
      </c>
      <c r="C4251" s="25" t="s">
        <v>51</v>
      </c>
      <c r="D4251" s="25" t="s">
        <v>27</v>
      </c>
      <c r="E4251" s="25" t="s">
        <v>1918</v>
      </c>
      <c r="F4251" s="2">
        <v>42411</v>
      </c>
      <c r="G4251" s="23" t="str">
        <f>TEXT(Table2[[#This Row],[Order-Date]],"mmm")</f>
        <v>Feb</v>
      </c>
      <c r="H4251">
        <v>2016</v>
      </c>
      <c r="I4251">
        <v>403772723</v>
      </c>
      <c r="J4251" s="2">
        <v>42687</v>
      </c>
      <c r="K4251" s="23">
        <f>WEEKDAY(#REF!,1)</f>
        <v>1</v>
      </c>
      <c r="L4251" s="25">
        <f>IF(#REF!&gt;=#REF!,#REF!-#REF!,"")</f>
        <v>276</v>
      </c>
      <c r="M4251" s="4">
        <v>4176</v>
      </c>
      <c r="N4251" s="5">
        <v>437.2</v>
      </c>
      <c r="O4251" s="5">
        <v>263.33</v>
      </c>
      <c r="P4251" s="5">
        <v>173.87</v>
      </c>
      <c r="Q4251" s="5">
        <f>#REF!*#REF!</f>
        <v>1099666.08</v>
      </c>
      <c r="R4251" s="5">
        <v>726081.12</v>
      </c>
      <c r="S4251" s="5">
        <f>#REF!-#REF!</f>
        <v>-373584.96</v>
      </c>
      <c r="T4251" s="36">
        <f t="shared" si="66"/>
        <v>-0.33972581931416901</v>
      </c>
    </row>
    <row r="4252" spans="1:20" x14ac:dyDescent="0.2">
      <c r="A4252" s="25" t="s">
        <v>40</v>
      </c>
      <c r="B4252" s="25" t="s">
        <v>201</v>
      </c>
      <c r="C4252" s="25" t="s">
        <v>56</v>
      </c>
      <c r="D4252" s="25" t="s">
        <v>23</v>
      </c>
      <c r="E4252" s="25" t="s">
        <v>1917</v>
      </c>
      <c r="F4252" s="2">
        <v>42223</v>
      </c>
      <c r="G4252" s="23" t="str">
        <f>TEXT(Table2[[#This Row],[Order-Date]],"mmm")</f>
        <v>Aug</v>
      </c>
      <c r="H4252">
        <v>2015</v>
      </c>
      <c r="I4252">
        <v>913174855</v>
      </c>
      <c r="J4252" s="2">
        <v>42239</v>
      </c>
      <c r="K4252" s="23">
        <f>WEEKDAY(#REF!,1)</f>
        <v>1</v>
      </c>
      <c r="L4252" s="25">
        <f>IF(#REF!&gt;=#REF!,#REF!-#REF!,"")</f>
        <v>16</v>
      </c>
      <c r="M4252" s="4">
        <v>7587</v>
      </c>
      <c r="N4252" s="5">
        <v>421.89</v>
      </c>
      <c r="O4252" s="5">
        <v>364.69</v>
      </c>
      <c r="P4252" s="5">
        <v>57.2</v>
      </c>
      <c r="Q4252" s="5">
        <f>#REF!*#REF!</f>
        <v>2766903.03</v>
      </c>
      <c r="R4252" s="5">
        <v>433976.4</v>
      </c>
      <c r="S4252" s="5">
        <f>#REF!-#REF!</f>
        <v>-2332926.63</v>
      </c>
      <c r="T4252" s="36">
        <f t="shared" si="66"/>
        <v>-0.84315445995228799</v>
      </c>
    </row>
    <row r="4253" spans="1:20" x14ac:dyDescent="0.2">
      <c r="A4253" s="25" t="s">
        <v>29</v>
      </c>
      <c r="B4253" s="25" t="s">
        <v>58</v>
      </c>
      <c r="C4253" s="25" t="s">
        <v>65</v>
      </c>
      <c r="D4253" s="25" t="s">
        <v>27</v>
      </c>
      <c r="E4253" s="25" t="s">
        <v>1918</v>
      </c>
      <c r="F4253" s="2">
        <v>41496</v>
      </c>
      <c r="G4253" s="23" t="str">
        <f>TEXT(Table2[[#This Row],[Order-Date]],"mmm")</f>
        <v>Aug</v>
      </c>
      <c r="H4253">
        <v>2013</v>
      </c>
      <c r="I4253">
        <v>911891257</v>
      </c>
      <c r="J4253" s="2">
        <v>41285</v>
      </c>
      <c r="K4253" s="23">
        <f>WEEKDAY(#REF!,1)</f>
        <v>6</v>
      </c>
      <c r="L4253" s="25" t="str">
        <f>IF(#REF!&gt;=#REF!,#REF!-#REF!,"")</f>
        <v/>
      </c>
      <c r="M4253" s="4">
        <v>7742</v>
      </c>
      <c r="N4253" s="5">
        <v>9.33</v>
      </c>
      <c r="O4253" s="5">
        <v>6.92</v>
      </c>
      <c r="P4253" s="5">
        <v>2.41</v>
      </c>
      <c r="Q4253" s="5">
        <f>#REF!*#REF!</f>
        <v>53574.64</v>
      </c>
      <c r="R4253" s="5">
        <v>18658.22</v>
      </c>
      <c r="S4253" s="5">
        <f>#REF!-#REF!</f>
        <v>-34916.42</v>
      </c>
      <c r="T4253" s="36">
        <f t="shared" si="66"/>
        <v>-0.65173410404624299</v>
      </c>
    </row>
    <row r="4254" spans="1:20" x14ac:dyDescent="0.2">
      <c r="A4254" s="25" t="s">
        <v>29</v>
      </c>
      <c r="B4254" s="25" t="s">
        <v>104</v>
      </c>
      <c r="C4254" s="25" t="s">
        <v>26</v>
      </c>
      <c r="D4254" s="25" t="s">
        <v>27</v>
      </c>
      <c r="E4254" s="25" t="s">
        <v>1916</v>
      </c>
      <c r="F4254" s="2">
        <v>42337</v>
      </c>
      <c r="G4254" s="23" t="str">
        <f>TEXT(Table2[[#This Row],[Order-Date]],"mmm")</f>
        <v>Nov</v>
      </c>
      <c r="H4254">
        <v>2015</v>
      </c>
      <c r="I4254">
        <v>214033257</v>
      </c>
      <c r="J4254" s="2">
        <v>42075</v>
      </c>
      <c r="K4254" s="23">
        <f>WEEKDAY(#REF!,1)</f>
        <v>5</v>
      </c>
      <c r="L4254" s="25" t="str">
        <f>IF(#REF!&gt;=#REF!,#REF!-#REF!,"")</f>
        <v/>
      </c>
      <c r="M4254" s="4">
        <v>6052</v>
      </c>
      <c r="N4254" s="5">
        <v>152.58000000000001</v>
      </c>
      <c r="O4254" s="5">
        <v>97.44</v>
      </c>
      <c r="P4254" s="5">
        <v>55.14</v>
      </c>
      <c r="Q4254" s="5">
        <f>#REF!*#REF!</f>
        <v>589706.88</v>
      </c>
      <c r="R4254" s="5">
        <v>333707.28000000003</v>
      </c>
      <c r="S4254" s="5">
        <f>#REF!-#REF!</f>
        <v>-255999.6</v>
      </c>
      <c r="T4254" s="36">
        <f t="shared" si="66"/>
        <v>-0.43411330049261099</v>
      </c>
    </row>
    <row r="4255" spans="1:20" x14ac:dyDescent="0.2">
      <c r="A4255" s="25" t="s">
        <v>29</v>
      </c>
      <c r="B4255" s="25" t="s">
        <v>109</v>
      </c>
      <c r="C4255" s="25" t="s">
        <v>34</v>
      </c>
      <c r="D4255" s="25" t="s">
        <v>23</v>
      </c>
      <c r="E4255" s="25" t="s">
        <v>1917</v>
      </c>
      <c r="F4255" s="2">
        <v>42352</v>
      </c>
      <c r="G4255" s="23" t="str">
        <f>TEXT(Table2[[#This Row],[Order-Date]],"mmm")</f>
        <v>Dec</v>
      </c>
      <c r="H4255">
        <v>2015</v>
      </c>
      <c r="I4255">
        <v>504024684</v>
      </c>
      <c r="J4255" s="2">
        <v>42383</v>
      </c>
      <c r="K4255" s="23">
        <f>WEEKDAY(#REF!,1)</f>
        <v>5</v>
      </c>
      <c r="L4255" s="25">
        <f>IF(#REF!&gt;=#REF!,#REF!-#REF!,"")</f>
        <v>31</v>
      </c>
      <c r="M4255" s="4">
        <v>959</v>
      </c>
      <c r="N4255" s="5">
        <v>205.7</v>
      </c>
      <c r="O4255" s="5">
        <v>117.11</v>
      </c>
      <c r="P4255" s="5">
        <v>88.59</v>
      </c>
      <c r="Q4255" s="5">
        <f>#REF!*#REF!</f>
        <v>112308.49</v>
      </c>
      <c r="R4255" s="5">
        <v>84957.81</v>
      </c>
      <c r="S4255" s="5">
        <f>#REF!-#REF!</f>
        <v>-27350.68</v>
      </c>
      <c r="T4255" s="36">
        <f t="shared" si="66"/>
        <v>-0.24353172231235601</v>
      </c>
    </row>
    <row r="4256" spans="1:20" x14ac:dyDescent="0.2">
      <c r="A4256" s="25" t="s">
        <v>29</v>
      </c>
      <c r="B4256" s="25" t="s">
        <v>161</v>
      </c>
      <c r="C4256" s="25" t="s">
        <v>77</v>
      </c>
      <c r="D4256" s="25" t="s">
        <v>23</v>
      </c>
      <c r="E4256" s="25" t="s">
        <v>1916</v>
      </c>
      <c r="F4256" s="2">
        <v>42568</v>
      </c>
      <c r="G4256" s="23" t="str">
        <f>TEXT(Table2[[#This Row],[Order-Date]],"mmm")</f>
        <v>Jul</v>
      </c>
      <c r="H4256">
        <v>2016</v>
      </c>
      <c r="I4256">
        <v>386601865</v>
      </c>
      <c r="J4256" s="2">
        <v>42577</v>
      </c>
      <c r="K4256" s="23">
        <f>WEEKDAY(#REF!,1)</f>
        <v>3</v>
      </c>
      <c r="L4256" s="25">
        <f>IF(#REF!&gt;=#REF!,#REF!-#REF!,"")</f>
        <v>9</v>
      </c>
      <c r="M4256" s="4">
        <v>2938</v>
      </c>
      <c r="N4256" s="5">
        <v>154.06</v>
      </c>
      <c r="O4256" s="5">
        <v>90.93</v>
      </c>
      <c r="P4256" s="5">
        <v>63.13</v>
      </c>
      <c r="Q4256" s="5">
        <f>#REF!*#REF!</f>
        <v>267152.34000000003</v>
      </c>
      <c r="R4256" s="5">
        <v>185475.94</v>
      </c>
      <c r="S4256" s="5">
        <f>#REF!-#REF!</f>
        <v>-81676.400000000096</v>
      </c>
      <c r="T4256" s="36">
        <f t="shared" si="66"/>
        <v>-0.30572968217310098</v>
      </c>
    </row>
    <row r="4257" spans="1:20" x14ac:dyDescent="0.2">
      <c r="A4257" s="25" t="s">
        <v>29</v>
      </c>
      <c r="B4257" s="25" t="s">
        <v>181</v>
      </c>
      <c r="C4257" s="25" t="s">
        <v>51</v>
      </c>
      <c r="D4257" s="25" t="s">
        <v>27</v>
      </c>
      <c r="E4257" s="25" t="s">
        <v>1918</v>
      </c>
      <c r="F4257" s="2">
        <v>40194</v>
      </c>
      <c r="G4257" s="23" t="str">
        <f>TEXT(Table2[[#This Row],[Order-Date]],"mmm")</f>
        <v>Jan</v>
      </c>
      <c r="H4257">
        <v>2010</v>
      </c>
      <c r="I4257">
        <v>336813628</v>
      </c>
      <c r="J4257" s="2">
        <v>40232</v>
      </c>
      <c r="K4257" s="23">
        <f>WEEKDAY(#REF!,1)</f>
        <v>3</v>
      </c>
      <c r="L4257" s="25">
        <f>IF(#REF!&gt;=#REF!,#REF!-#REF!,"")</f>
        <v>38</v>
      </c>
      <c r="M4257" s="4">
        <v>9492</v>
      </c>
      <c r="N4257" s="5">
        <v>437.2</v>
      </c>
      <c r="O4257" s="5">
        <v>263.33</v>
      </c>
      <c r="P4257" s="5">
        <v>173.87</v>
      </c>
      <c r="Q4257" s="5">
        <f>#REF!*#REF!</f>
        <v>2499528.36</v>
      </c>
      <c r="R4257" s="5">
        <v>1650374.04</v>
      </c>
      <c r="S4257" s="5">
        <f>#REF!-#REF!</f>
        <v>-849154.32</v>
      </c>
      <c r="T4257" s="36">
        <f t="shared" si="66"/>
        <v>-0.33972581931416901</v>
      </c>
    </row>
    <row r="4258" spans="1:20" x14ac:dyDescent="0.2">
      <c r="A4258" s="25" t="s">
        <v>32</v>
      </c>
      <c r="B4258" s="25" t="s">
        <v>82</v>
      </c>
      <c r="C4258" s="25" t="s">
        <v>31</v>
      </c>
      <c r="D4258" s="25" t="s">
        <v>27</v>
      </c>
      <c r="E4258" s="25" t="s">
        <v>1918</v>
      </c>
      <c r="F4258" s="2">
        <v>41007</v>
      </c>
      <c r="G4258" s="23" t="str">
        <f>TEXT(Table2[[#This Row],[Order-Date]],"mmm")</f>
        <v>Apr</v>
      </c>
      <c r="H4258">
        <v>2012</v>
      </c>
      <c r="I4258">
        <v>450021302</v>
      </c>
      <c r="J4258" s="2">
        <v>41148</v>
      </c>
      <c r="K4258" s="23">
        <f>WEEKDAY(#REF!,1)</f>
        <v>2</v>
      </c>
      <c r="L4258" s="25">
        <f>IF(#REF!&gt;=#REF!,#REF!-#REF!,"")</f>
        <v>141</v>
      </c>
      <c r="M4258" s="4">
        <v>159</v>
      </c>
      <c r="N4258" s="5">
        <v>47.45</v>
      </c>
      <c r="O4258" s="5">
        <v>31.79</v>
      </c>
      <c r="P4258" s="5">
        <v>15.66</v>
      </c>
      <c r="Q4258" s="5">
        <f>#REF!*#REF!</f>
        <v>5054.6099999999997</v>
      </c>
      <c r="R4258" s="5">
        <v>2489.94</v>
      </c>
      <c r="S4258" s="5">
        <f>#REF!-#REF!</f>
        <v>-2564.67</v>
      </c>
      <c r="T4258" s="36">
        <f t="shared" si="66"/>
        <v>-0.50739226171752105</v>
      </c>
    </row>
    <row r="4259" spans="1:20" x14ac:dyDescent="0.2">
      <c r="A4259" s="25" t="s">
        <v>46</v>
      </c>
      <c r="B4259" s="25" t="s">
        <v>159</v>
      </c>
      <c r="C4259" s="25" t="s">
        <v>31</v>
      </c>
      <c r="D4259" s="25" t="s">
        <v>23</v>
      </c>
      <c r="E4259" s="25" t="s">
        <v>1916</v>
      </c>
      <c r="F4259" s="2">
        <v>41964</v>
      </c>
      <c r="G4259" s="23" t="str">
        <f>TEXT(Table2[[#This Row],[Order-Date]],"mmm")</f>
        <v>Nov</v>
      </c>
      <c r="H4259">
        <v>2014</v>
      </c>
      <c r="I4259">
        <v>891898715</v>
      </c>
      <c r="J4259" s="2">
        <v>41771</v>
      </c>
      <c r="K4259" s="23">
        <f>WEEKDAY(#REF!,1)</f>
        <v>2</v>
      </c>
      <c r="L4259" s="25" t="str">
        <f>IF(#REF!&gt;=#REF!,#REF!-#REF!,"")</f>
        <v/>
      </c>
      <c r="M4259" s="4">
        <v>1505</v>
      </c>
      <c r="N4259" s="5">
        <v>47.45</v>
      </c>
      <c r="O4259" s="5">
        <v>31.79</v>
      </c>
      <c r="P4259" s="5">
        <v>15.66</v>
      </c>
      <c r="Q4259" s="5">
        <f>#REF!*#REF!</f>
        <v>47843.95</v>
      </c>
      <c r="R4259" s="5">
        <v>23568.3</v>
      </c>
      <c r="S4259" s="5">
        <f>#REF!-#REF!</f>
        <v>-24275.65</v>
      </c>
      <c r="T4259" s="36">
        <f t="shared" si="66"/>
        <v>-0.50739226171752105</v>
      </c>
    </row>
    <row r="4260" spans="1:20" x14ac:dyDescent="0.2">
      <c r="A4260" s="25" t="s">
        <v>40</v>
      </c>
      <c r="B4260" s="25" t="s">
        <v>101</v>
      </c>
      <c r="C4260" s="25" t="s">
        <v>65</v>
      </c>
      <c r="D4260" s="25" t="s">
        <v>27</v>
      </c>
      <c r="E4260" s="25" t="s">
        <v>1916</v>
      </c>
      <c r="F4260" s="2">
        <v>42617</v>
      </c>
      <c r="G4260" s="23" t="str">
        <f>TEXT(Table2[[#This Row],[Order-Date]],"mmm")</f>
        <v>Sep</v>
      </c>
      <c r="H4260">
        <v>2016</v>
      </c>
      <c r="I4260">
        <v>548432195</v>
      </c>
      <c r="J4260" s="2">
        <v>42374</v>
      </c>
      <c r="K4260" s="23">
        <f>WEEKDAY(#REF!,1)</f>
        <v>3</v>
      </c>
      <c r="L4260" s="25" t="str">
        <f>IF(#REF!&gt;=#REF!,#REF!-#REF!,"")</f>
        <v/>
      </c>
      <c r="M4260" s="4">
        <v>2129</v>
      </c>
      <c r="N4260" s="5">
        <v>9.33</v>
      </c>
      <c r="O4260" s="5">
        <v>6.92</v>
      </c>
      <c r="P4260" s="5">
        <v>2.41</v>
      </c>
      <c r="Q4260" s="5">
        <f>#REF!*#REF!</f>
        <v>14732.68</v>
      </c>
      <c r="R4260" s="5">
        <v>5130.8900000000003</v>
      </c>
      <c r="S4260" s="5">
        <f>#REF!-#REF!</f>
        <v>-9601.7900000000009</v>
      </c>
      <c r="T4260" s="36">
        <f t="shared" si="66"/>
        <v>-0.65173410404624299</v>
      </c>
    </row>
    <row r="4261" spans="1:20" x14ac:dyDescent="0.2">
      <c r="A4261" s="25" t="s">
        <v>46</v>
      </c>
      <c r="B4261" s="25" t="s">
        <v>146</v>
      </c>
      <c r="C4261" s="25" t="s">
        <v>65</v>
      </c>
      <c r="D4261" s="25" t="s">
        <v>27</v>
      </c>
      <c r="E4261" s="25" t="s">
        <v>1917</v>
      </c>
      <c r="F4261" s="2">
        <v>41583</v>
      </c>
      <c r="G4261" s="23" t="str">
        <f>TEXT(Table2[[#This Row],[Order-Date]],"mmm")</f>
        <v>Nov</v>
      </c>
      <c r="H4261">
        <v>2013</v>
      </c>
      <c r="I4261">
        <v>175920569</v>
      </c>
      <c r="J4261" s="2">
        <v>41449</v>
      </c>
      <c r="K4261" s="23">
        <f>WEEKDAY(#REF!,1)</f>
        <v>2</v>
      </c>
      <c r="L4261" s="25" t="str">
        <f>IF(#REF!&gt;=#REF!,#REF!-#REF!,"")</f>
        <v/>
      </c>
      <c r="M4261" s="4">
        <v>7661</v>
      </c>
      <c r="N4261" s="5">
        <v>9.33</v>
      </c>
      <c r="O4261" s="5">
        <v>6.92</v>
      </c>
      <c r="P4261" s="5">
        <v>2.41</v>
      </c>
      <c r="Q4261" s="5">
        <f>#REF!*#REF!</f>
        <v>53014.12</v>
      </c>
      <c r="R4261" s="5">
        <v>18463.009999999998</v>
      </c>
      <c r="S4261" s="5">
        <f>#REF!-#REF!</f>
        <v>-34551.11</v>
      </c>
      <c r="T4261" s="36">
        <f t="shared" si="66"/>
        <v>-0.65173410404624299</v>
      </c>
    </row>
    <row r="4262" spans="1:20" x14ac:dyDescent="0.2">
      <c r="A4262" s="25" t="s">
        <v>40</v>
      </c>
      <c r="B4262" s="25" t="s">
        <v>205</v>
      </c>
      <c r="C4262" s="25" t="s">
        <v>42</v>
      </c>
      <c r="D4262" s="25" t="s">
        <v>27</v>
      </c>
      <c r="E4262" s="25" t="s">
        <v>1917</v>
      </c>
      <c r="F4262" s="2">
        <v>40691</v>
      </c>
      <c r="G4262" s="23" t="str">
        <f>TEXT(Table2[[#This Row],[Order-Date]],"mmm")</f>
        <v>May</v>
      </c>
      <c r="H4262">
        <v>2011</v>
      </c>
      <c r="I4262">
        <v>150975167</v>
      </c>
      <c r="J4262" s="2">
        <v>40854</v>
      </c>
      <c r="K4262" s="23">
        <f>WEEKDAY(#REF!,1)</f>
        <v>2</v>
      </c>
      <c r="L4262" s="25">
        <f>IF(#REF!&gt;=#REF!,#REF!-#REF!,"")</f>
        <v>163</v>
      </c>
      <c r="M4262" s="4">
        <v>5762</v>
      </c>
      <c r="N4262" s="5">
        <v>109.28</v>
      </c>
      <c r="O4262" s="5">
        <v>35.840000000000003</v>
      </c>
      <c r="P4262" s="5">
        <v>73.44</v>
      </c>
      <c r="Q4262" s="5">
        <f>#REF!*#REF!</f>
        <v>206510.07999999999</v>
      </c>
      <c r="R4262" s="5">
        <v>423161.28</v>
      </c>
      <c r="S4262" s="5">
        <f>#REF!-#REF!</f>
        <v>216651.2</v>
      </c>
      <c r="T4262" s="36">
        <f t="shared" si="66"/>
        <v>1.0491071428571399</v>
      </c>
    </row>
    <row r="4263" spans="1:20" x14ac:dyDescent="0.2">
      <c r="A4263" s="25" t="s">
        <v>46</v>
      </c>
      <c r="B4263" s="25" t="s">
        <v>92</v>
      </c>
      <c r="C4263" s="25" t="s">
        <v>31</v>
      </c>
      <c r="D4263" s="25" t="s">
        <v>27</v>
      </c>
      <c r="E4263" s="25" t="s">
        <v>1915</v>
      </c>
      <c r="F4263" s="2">
        <v>41164</v>
      </c>
      <c r="G4263" s="23" t="str">
        <f>TEXT(Table2[[#This Row],[Order-Date]],"mmm")</f>
        <v>Sep</v>
      </c>
      <c r="H4263">
        <v>2012</v>
      </c>
      <c r="I4263">
        <v>920519816</v>
      </c>
      <c r="J4263" s="2">
        <v>41273</v>
      </c>
      <c r="K4263" s="23">
        <f>WEEKDAY(#REF!,1)</f>
        <v>1</v>
      </c>
      <c r="L4263" s="25">
        <f>IF(#REF!&gt;=#REF!,#REF!-#REF!,"")</f>
        <v>109</v>
      </c>
      <c r="M4263" s="4">
        <v>1125</v>
      </c>
      <c r="N4263" s="5">
        <v>47.45</v>
      </c>
      <c r="O4263" s="5">
        <v>31.79</v>
      </c>
      <c r="P4263" s="5">
        <v>15.66</v>
      </c>
      <c r="Q4263" s="5">
        <f>#REF!*#REF!</f>
        <v>35763.75</v>
      </c>
      <c r="R4263" s="5">
        <v>17617.5</v>
      </c>
      <c r="S4263" s="5">
        <f>#REF!-#REF!</f>
        <v>-18146.25</v>
      </c>
      <c r="T4263" s="36">
        <f t="shared" si="66"/>
        <v>-0.50739226171752105</v>
      </c>
    </row>
    <row r="4264" spans="1:20" x14ac:dyDescent="0.2">
      <c r="A4264" s="25" t="s">
        <v>32</v>
      </c>
      <c r="B4264" s="25" t="s">
        <v>210</v>
      </c>
      <c r="C4264" s="25" t="s">
        <v>56</v>
      </c>
      <c r="D4264" s="25" t="s">
        <v>23</v>
      </c>
      <c r="E4264" s="25" t="s">
        <v>1918</v>
      </c>
      <c r="F4264" s="2">
        <v>41636</v>
      </c>
      <c r="G4264" s="23" t="str">
        <f>TEXT(Table2[[#This Row],[Order-Date]],"mmm")</f>
        <v>Dec</v>
      </c>
      <c r="H4264">
        <v>2013</v>
      </c>
      <c r="I4264">
        <v>751790845</v>
      </c>
      <c r="J4264" s="2">
        <v>41792</v>
      </c>
      <c r="K4264" s="23">
        <f>WEEKDAY(#REF!,1)</f>
        <v>2</v>
      </c>
      <c r="L4264" s="25">
        <f>IF(#REF!&gt;=#REF!,#REF!-#REF!,"")</f>
        <v>156</v>
      </c>
      <c r="M4264" s="4">
        <v>472</v>
      </c>
      <c r="N4264" s="5">
        <v>421.89</v>
      </c>
      <c r="O4264" s="5">
        <v>364.69</v>
      </c>
      <c r="P4264" s="5">
        <v>57.2</v>
      </c>
      <c r="Q4264" s="5">
        <f>#REF!*#REF!</f>
        <v>172133.68</v>
      </c>
      <c r="R4264" s="5">
        <v>26998.400000000001</v>
      </c>
      <c r="S4264" s="5">
        <f>#REF!-#REF!</f>
        <v>-145135.28</v>
      </c>
      <c r="T4264" s="36">
        <f t="shared" si="66"/>
        <v>-0.84315445995228799</v>
      </c>
    </row>
    <row r="4265" spans="1:20" x14ac:dyDescent="0.2">
      <c r="A4265" s="25" t="s">
        <v>20</v>
      </c>
      <c r="B4265" s="25" t="s">
        <v>191</v>
      </c>
      <c r="C4265" s="25" t="s">
        <v>56</v>
      </c>
      <c r="D4265" s="25" t="s">
        <v>23</v>
      </c>
      <c r="E4265" s="25" t="s">
        <v>1915</v>
      </c>
      <c r="F4265" s="2">
        <v>42222</v>
      </c>
      <c r="G4265" s="23" t="str">
        <f>TEXT(Table2[[#This Row],[Order-Date]],"mmm")</f>
        <v>Aug</v>
      </c>
      <c r="H4265">
        <v>2015</v>
      </c>
      <c r="I4265">
        <v>682337081</v>
      </c>
      <c r="J4265" s="2">
        <v>42283</v>
      </c>
      <c r="K4265" s="23">
        <f>WEEKDAY(#REF!,1)</f>
        <v>3</v>
      </c>
      <c r="L4265" s="25">
        <f>IF(#REF!&gt;=#REF!,#REF!-#REF!,"")</f>
        <v>61</v>
      </c>
      <c r="M4265" s="4">
        <v>7560</v>
      </c>
      <c r="N4265" s="5">
        <v>421.89</v>
      </c>
      <c r="O4265" s="5">
        <v>364.69</v>
      </c>
      <c r="P4265" s="5">
        <v>57.2</v>
      </c>
      <c r="Q4265" s="5">
        <f>#REF!*#REF!</f>
        <v>2757056.4</v>
      </c>
      <c r="R4265" s="5">
        <v>432432</v>
      </c>
      <c r="S4265" s="5">
        <f>#REF!-#REF!</f>
        <v>-2324624.4</v>
      </c>
      <c r="T4265" s="36">
        <f t="shared" si="66"/>
        <v>-0.84315445995228799</v>
      </c>
    </row>
    <row r="4266" spans="1:20" x14ac:dyDescent="0.2">
      <c r="A4266" s="25" t="s">
        <v>20</v>
      </c>
      <c r="B4266" s="25" t="s">
        <v>121</v>
      </c>
      <c r="C4266" s="25" t="s">
        <v>56</v>
      </c>
      <c r="D4266" s="25" t="s">
        <v>23</v>
      </c>
      <c r="E4266" s="25" t="s">
        <v>1917</v>
      </c>
      <c r="F4266" s="2">
        <v>40777</v>
      </c>
      <c r="G4266" s="23" t="str">
        <f>TEXT(Table2[[#This Row],[Order-Date]],"mmm")</f>
        <v>Aug</v>
      </c>
      <c r="H4266">
        <v>2011</v>
      </c>
      <c r="I4266">
        <v>470019853</v>
      </c>
      <c r="J4266" s="2">
        <v>40800</v>
      </c>
      <c r="K4266" s="23">
        <f>WEEKDAY(#REF!,1)</f>
        <v>4</v>
      </c>
      <c r="L4266" s="25">
        <f>IF(#REF!&gt;=#REF!,#REF!-#REF!,"")</f>
        <v>23</v>
      </c>
      <c r="M4266" s="4">
        <v>8174</v>
      </c>
      <c r="N4266" s="5">
        <v>421.89</v>
      </c>
      <c r="O4266" s="5">
        <v>364.69</v>
      </c>
      <c r="P4266" s="5">
        <v>57.2</v>
      </c>
      <c r="Q4266" s="5">
        <f>#REF!*#REF!</f>
        <v>2980976.06</v>
      </c>
      <c r="R4266" s="5">
        <v>467552.8</v>
      </c>
      <c r="S4266" s="5">
        <f>#REF!-#REF!</f>
        <v>-2513423.2599999998</v>
      </c>
      <c r="T4266" s="36">
        <f t="shared" si="66"/>
        <v>-0.84315445995228799</v>
      </c>
    </row>
    <row r="4267" spans="1:20" x14ac:dyDescent="0.2">
      <c r="A4267" s="25" t="s">
        <v>46</v>
      </c>
      <c r="B4267" s="25" t="s">
        <v>194</v>
      </c>
      <c r="C4267" s="25" t="s">
        <v>65</v>
      </c>
      <c r="D4267" s="25" t="s">
        <v>27</v>
      </c>
      <c r="E4267" s="25" t="s">
        <v>1917</v>
      </c>
      <c r="F4267" s="2">
        <v>42723</v>
      </c>
      <c r="G4267" s="23" t="str">
        <f>TEXT(Table2[[#This Row],[Order-Date]],"mmm")</f>
        <v>Dec</v>
      </c>
      <c r="H4267">
        <v>2016</v>
      </c>
      <c r="I4267">
        <v>843012988</v>
      </c>
      <c r="J4267" s="2">
        <v>42730</v>
      </c>
      <c r="K4267" s="23">
        <f>WEEKDAY(#REF!,1)</f>
        <v>2</v>
      </c>
      <c r="L4267" s="25">
        <f>IF(#REF!&gt;=#REF!,#REF!-#REF!,"")</f>
        <v>7</v>
      </c>
      <c r="M4267" s="4">
        <v>5132</v>
      </c>
      <c r="N4267" s="5">
        <v>9.33</v>
      </c>
      <c r="O4267" s="5">
        <v>6.92</v>
      </c>
      <c r="P4267" s="5">
        <v>2.41</v>
      </c>
      <c r="Q4267" s="5">
        <f>#REF!*#REF!</f>
        <v>35513.440000000002</v>
      </c>
      <c r="R4267" s="5">
        <v>12368.12</v>
      </c>
      <c r="S4267" s="5">
        <f>#REF!-#REF!</f>
        <v>-23145.32</v>
      </c>
      <c r="T4267" s="36">
        <f t="shared" si="66"/>
        <v>-0.65173410404624299</v>
      </c>
    </row>
    <row r="4268" spans="1:20" x14ac:dyDescent="0.2">
      <c r="A4268" s="25" t="s">
        <v>32</v>
      </c>
      <c r="B4268" s="25" t="s">
        <v>87</v>
      </c>
      <c r="C4268" s="25" t="s">
        <v>77</v>
      </c>
      <c r="D4268" s="25" t="s">
        <v>27</v>
      </c>
      <c r="E4268" s="25" t="s">
        <v>1918</v>
      </c>
      <c r="F4268" s="2">
        <v>42576</v>
      </c>
      <c r="G4268" s="23" t="str">
        <f>TEXT(Table2[[#This Row],[Order-Date]],"mmm")</f>
        <v>Jul</v>
      </c>
      <c r="H4268">
        <v>2016</v>
      </c>
      <c r="I4268">
        <v>349802815</v>
      </c>
      <c r="J4268" s="2">
        <v>42597</v>
      </c>
      <c r="K4268" s="23">
        <f>WEEKDAY(#REF!,1)</f>
        <v>2</v>
      </c>
      <c r="L4268" s="25">
        <f>IF(#REF!&gt;=#REF!,#REF!-#REF!,"")</f>
        <v>21</v>
      </c>
      <c r="M4268" s="4">
        <v>3281</v>
      </c>
      <c r="N4268" s="5">
        <v>154.06</v>
      </c>
      <c r="O4268" s="5">
        <v>90.93</v>
      </c>
      <c r="P4268" s="5">
        <v>63.13</v>
      </c>
      <c r="Q4268" s="5">
        <f>#REF!*#REF!</f>
        <v>298341.33</v>
      </c>
      <c r="R4268" s="5">
        <v>207129.53</v>
      </c>
      <c r="S4268" s="5">
        <f>#REF!-#REF!</f>
        <v>-91211.8</v>
      </c>
      <c r="T4268" s="36">
        <f t="shared" si="66"/>
        <v>-0.30572968217309998</v>
      </c>
    </row>
    <row r="4269" spans="1:20" x14ac:dyDescent="0.2">
      <c r="A4269" s="25" t="s">
        <v>29</v>
      </c>
      <c r="B4269" s="25" t="s">
        <v>88</v>
      </c>
      <c r="C4269" s="25" t="s">
        <v>65</v>
      </c>
      <c r="D4269" s="25" t="s">
        <v>23</v>
      </c>
      <c r="E4269" s="25" t="s">
        <v>1918</v>
      </c>
      <c r="F4269" s="2">
        <v>42209</v>
      </c>
      <c r="G4269" s="23" t="str">
        <f>TEXT(Table2[[#This Row],[Order-Date]],"mmm")</f>
        <v>Jul</v>
      </c>
      <c r="H4269">
        <v>2015</v>
      </c>
      <c r="I4269">
        <v>309188163</v>
      </c>
      <c r="J4269" s="2">
        <v>42346</v>
      </c>
      <c r="K4269" s="23">
        <f>WEEKDAY(#REF!,1)</f>
        <v>3</v>
      </c>
      <c r="L4269" s="25">
        <f>IF(#REF!&gt;=#REF!,#REF!-#REF!,"")</f>
        <v>137</v>
      </c>
      <c r="M4269" s="4">
        <v>4503</v>
      </c>
      <c r="N4269" s="5">
        <v>9.33</v>
      </c>
      <c r="O4269" s="5">
        <v>6.92</v>
      </c>
      <c r="P4269" s="5">
        <v>2.41</v>
      </c>
      <c r="Q4269" s="5">
        <f>#REF!*#REF!</f>
        <v>31160.76</v>
      </c>
      <c r="R4269" s="5">
        <v>10852.23</v>
      </c>
      <c r="S4269" s="5">
        <f>#REF!-#REF!</f>
        <v>-20308.53</v>
      </c>
      <c r="T4269" s="36">
        <f t="shared" si="66"/>
        <v>-0.65173410404624299</v>
      </c>
    </row>
    <row r="4270" spans="1:20" x14ac:dyDescent="0.2">
      <c r="A4270" s="25" t="s">
        <v>29</v>
      </c>
      <c r="B4270" s="25" t="s">
        <v>153</v>
      </c>
      <c r="C4270" s="25" t="s">
        <v>49</v>
      </c>
      <c r="D4270" s="25" t="s">
        <v>27</v>
      </c>
      <c r="E4270" s="25" t="s">
        <v>1915</v>
      </c>
      <c r="F4270" s="2">
        <v>40916</v>
      </c>
      <c r="G4270" s="23" t="str">
        <f>TEXT(Table2[[#This Row],[Order-Date]],"mmm")</f>
        <v>Jan</v>
      </c>
      <c r="H4270">
        <v>2012</v>
      </c>
      <c r="I4270">
        <v>760280358</v>
      </c>
      <c r="J4270" s="2">
        <v>41142</v>
      </c>
      <c r="K4270" s="23">
        <f>WEEKDAY(#REF!,1)</f>
        <v>3</v>
      </c>
      <c r="L4270" s="25">
        <f>IF(#REF!&gt;=#REF!,#REF!-#REF!,"")</f>
        <v>226</v>
      </c>
      <c r="M4270" s="4">
        <v>2708</v>
      </c>
      <c r="N4270" s="5">
        <v>651.21</v>
      </c>
      <c r="O4270" s="5">
        <v>524.96</v>
      </c>
      <c r="P4270" s="5">
        <v>126.25</v>
      </c>
      <c r="Q4270" s="5">
        <f>#REF!*#REF!</f>
        <v>1421591.68</v>
      </c>
      <c r="R4270" s="5">
        <v>341885</v>
      </c>
      <c r="S4270" s="5">
        <f>#REF!-#REF!</f>
        <v>-1079706.68</v>
      </c>
      <c r="T4270" s="36">
        <f t="shared" si="66"/>
        <v>-0.75950548613227697</v>
      </c>
    </row>
    <row r="4271" spans="1:20" x14ac:dyDescent="0.2">
      <c r="A4271" s="25" t="s">
        <v>46</v>
      </c>
      <c r="B4271" s="25" t="s">
        <v>172</v>
      </c>
      <c r="C4271" s="25" t="s">
        <v>65</v>
      </c>
      <c r="D4271" s="25" t="s">
        <v>23</v>
      </c>
      <c r="E4271" s="25" t="s">
        <v>1917</v>
      </c>
      <c r="F4271" s="2">
        <v>40587</v>
      </c>
      <c r="G4271" s="23" t="str">
        <f>TEXT(Table2[[#This Row],[Order-Date]],"mmm")</f>
        <v>Feb</v>
      </c>
      <c r="H4271">
        <v>2011</v>
      </c>
      <c r="I4271">
        <v>912503230</v>
      </c>
      <c r="J4271" s="2">
        <v>40619</v>
      </c>
      <c r="K4271" s="23">
        <f>WEEKDAY(#REF!,1)</f>
        <v>5</v>
      </c>
      <c r="L4271" s="25">
        <f>IF(#REF!&gt;=#REF!,#REF!-#REF!,"")</f>
        <v>32</v>
      </c>
      <c r="M4271" s="4">
        <v>8838</v>
      </c>
      <c r="N4271" s="5">
        <v>9.33</v>
      </c>
      <c r="O4271" s="5">
        <v>6.92</v>
      </c>
      <c r="P4271" s="5">
        <v>2.41</v>
      </c>
      <c r="Q4271" s="5">
        <f>#REF!*#REF!</f>
        <v>61158.96</v>
      </c>
      <c r="R4271" s="5">
        <v>21299.58</v>
      </c>
      <c r="S4271" s="5">
        <f>#REF!-#REF!</f>
        <v>-39859.379999999997</v>
      </c>
      <c r="T4271" s="36">
        <f t="shared" si="66"/>
        <v>-0.65173410404624299</v>
      </c>
    </row>
    <row r="4272" spans="1:20" x14ac:dyDescent="0.2">
      <c r="A4272" s="25" t="s">
        <v>29</v>
      </c>
      <c r="B4272" s="25" t="s">
        <v>204</v>
      </c>
      <c r="C4272" s="25" t="s">
        <v>31</v>
      </c>
      <c r="D4272" s="25" t="s">
        <v>27</v>
      </c>
      <c r="E4272" s="25" t="s">
        <v>1915</v>
      </c>
      <c r="F4272" s="2">
        <v>42262</v>
      </c>
      <c r="G4272" s="23" t="str">
        <f>TEXT(Table2[[#This Row],[Order-Date]],"mmm")</f>
        <v>Sep</v>
      </c>
      <c r="H4272">
        <v>2015</v>
      </c>
      <c r="I4272">
        <v>495593106</v>
      </c>
      <c r="J4272" s="2">
        <v>42226</v>
      </c>
      <c r="K4272" s="23">
        <f>WEEKDAY(#REF!,1)</f>
        <v>2</v>
      </c>
      <c r="L4272" s="25" t="str">
        <f>IF(#REF!&gt;=#REF!,#REF!-#REF!,"")</f>
        <v/>
      </c>
      <c r="M4272" s="4">
        <v>5868</v>
      </c>
      <c r="N4272" s="5">
        <v>47.45</v>
      </c>
      <c r="O4272" s="5">
        <v>31.79</v>
      </c>
      <c r="P4272" s="5">
        <v>15.66</v>
      </c>
      <c r="Q4272" s="5">
        <f>#REF!*#REF!</f>
        <v>186543.72</v>
      </c>
      <c r="R4272" s="5">
        <v>91892.88</v>
      </c>
      <c r="S4272" s="5">
        <f>#REF!-#REF!</f>
        <v>-94650.84</v>
      </c>
      <c r="T4272" s="36">
        <f t="shared" si="66"/>
        <v>-0.50739226171752105</v>
      </c>
    </row>
    <row r="4273" spans="1:20" x14ac:dyDescent="0.2">
      <c r="A4273" s="25" t="s">
        <v>29</v>
      </c>
      <c r="B4273" s="25" t="s">
        <v>130</v>
      </c>
      <c r="C4273" s="25" t="s">
        <v>42</v>
      </c>
      <c r="D4273" s="25" t="s">
        <v>27</v>
      </c>
      <c r="E4273" s="25" t="s">
        <v>1916</v>
      </c>
      <c r="F4273" s="2">
        <v>41518</v>
      </c>
      <c r="G4273" s="23" t="str">
        <f>TEXT(Table2[[#This Row],[Order-Date]],"mmm")</f>
        <v>Sep</v>
      </c>
      <c r="H4273">
        <v>2013</v>
      </c>
      <c r="I4273">
        <v>209598815</v>
      </c>
      <c r="J4273" s="2">
        <v>41579</v>
      </c>
      <c r="K4273" s="23">
        <f>WEEKDAY(#REF!,1)</f>
        <v>6</v>
      </c>
      <c r="L4273" s="25">
        <f>IF(#REF!&gt;=#REF!,#REF!-#REF!,"")</f>
        <v>61</v>
      </c>
      <c r="M4273" s="4">
        <v>3802</v>
      </c>
      <c r="N4273" s="5">
        <v>109.28</v>
      </c>
      <c r="O4273" s="5">
        <v>35.840000000000003</v>
      </c>
      <c r="P4273" s="5">
        <v>73.44</v>
      </c>
      <c r="Q4273" s="5">
        <f>#REF!*#REF!</f>
        <v>136263.67999999999</v>
      </c>
      <c r="R4273" s="5">
        <v>279218.88</v>
      </c>
      <c r="S4273" s="5">
        <f>#REF!-#REF!</f>
        <v>142955.20000000001</v>
      </c>
      <c r="T4273" s="36">
        <f t="shared" si="66"/>
        <v>1.0491071428571399</v>
      </c>
    </row>
    <row r="4274" spans="1:20" x14ac:dyDescent="0.2">
      <c r="A4274" s="25" t="s">
        <v>46</v>
      </c>
      <c r="B4274" s="25" t="s">
        <v>173</v>
      </c>
      <c r="C4274" s="25" t="s">
        <v>42</v>
      </c>
      <c r="D4274" s="25" t="s">
        <v>27</v>
      </c>
      <c r="E4274" s="25" t="s">
        <v>1916</v>
      </c>
      <c r="F4274" s="2">
        <v>41468</v>
      </c>
      <c r="G4274" s="23" t="str">
        <f>TEXT(Table2[[#This Row],[Order-Date]],"mmm")</f>
        <v>Jul</v>
      </c>
      <c r="H4274">
        <v>2013</v>
      </c>
      <c r="I4274">
        <v>374881684</v>
      </c>
      <c r="J4274" s="2">
        <v>41511</v>
      </c>
      <c r="K4274" s="23">
        <f>WEEKDAY(#REF!,1)</f>
        <v>1</v>
      </c>
      <c r="L4274" s="25">
        <f>IF(#REF!&gt;=#REF!,#REF!-#REF!,"")</f>
        <v>43</v>
      </c>
      <c r="M4274" s="4">
        <v>4676</v>
      </c>
      <c r="N4274" s="5">
        <v>109.28</v>
      </c>
      <c r="O4274" s="5">
        <v>35.840000000000003</v>
      </c>
      <c r="P4274" s="5">
        <v>73.44</v>
      </c>
      <c r="Q4274" s="5">
        <f>#REF!*#REF!</f>
        <v>167587.84</v>
      </c>
      <c r="R4274" s="5">
        <v>343405.44</v>
      </c>
      <c r="S4274" s="5">
        <f>#REF!-#REF!</f>
        <v>175817.60000000001</v>
      </c>
      <c r="T4274" s="36">
        <f t="shared" si="66"/>
        <v>1.0491071428571399</v>
      </c>
    </row>
    <row r="4275" spans="1:20" x14ac:dyDescent="0.2">
      <c r="A4275" s="25" t="s">
        <v>59</v>
      </c>
      <c r="B4275" s="25" t="s">
        <v>148</v>
      </c>
      <c r="C4275" s="25" t="s">
        <v>22</v>
      </c>
      <c r="D4275" s="25" t="s">
        <v>27</v>
      </c>
      <c r="E4275" s="25" t="s">
        <v>1917</v>
      </c>
      <c r="F4275" s="2">
        <v>42881</v>
      </c>
      <c r="G4275" s="23" t="str">
        <f>TEXT(Table2[[#This Row],[Order-Date]],"mmm")</f>
        <v>May</v>
      </c>
      <c r="H4275">
        <v>2017</v>
      </c>
      <c r="I4275">
        <v>482115542</v>
      </c>
      <c r="J4275" s="2">
        <v>42883</v>
      </c>
      <c r="K4275" s="23">
        <f>WEEKDAY(#REF!,1)</f>
        <v>1</v>
      </c>
      <c r="L4275" s="25">
        <f>IF(#REF!&gt;=#REF!,#REF!-#REF!,"")</f>
        <v>2</v>
      </c>
      <c r="M4275" s="4">
        <v>7558</v>
      </c>
      <c r="N4275" s="5">
        <v>255.28</v>
      </c>
      <c r="O4275" s="5">
        <v>159.41999999999999</v>
      </c>
      <c r="P4275" s="5">
        <v>95.86</v>
      </c>
      <c r="Q4275" s="5">
        <f>#REF!*#REF!</f>
        <v>1204896.3600000001</v>
      </c>
      <c r="R4275" s="5">
        <v>724509.88</v>
      </c>
      <c r="S4275" s="5">
        <f>#REF!-#REF!</f>
        <v>-480386.48</v>
      </c>
      <c r="T4275" s="36">
        <f t="shared" si="66"/>
        <v>-0.39869527035503699</v>
      </c>
    </row>
    <row r="4276" spans="1:20" x14ac:dyDescent="0.2">
      <c r="A4276" s="25" t="s">
        <v>20</v>
      </c>
      <c r="B4276" s="25" t="s">
        <v>70</v>
      </c>
      <c r="C4276" s="25" t="s">
        <v>56</v>
      </c>
      <c r="D4276" s="25" t="s">
        <v>23</v>
      </c>
      <c r="E4276" s="25" t="s">
        <v>1915</v>
      </c>
      <c r="F4276" s="2">
        <v>40437</v>
      </c>
      <c r="G4276" s="23" t="str">
        <f>TEXT(Table2[[#This Row],[Order-Date]],"mmm")</f>
        <v>Sep</v>
      </c>
      <c r="H4276">
        <v>2010</v>
      </c>
      <c r="I4276">
        <v>542286717</v>
      </c>
      <c r="J4276" s="2">
        <v>40441</v>
      </c>
      <c r="K4276" s="23">
        <f>WEEKDAY(#REF!,1)</f>
        <v>2</v>
      </c>
      <c r="L4276" s="25">
        <f>IF(#REF!&gt;=#REF!,#REF!-#REF!,"")</f>
        <v>4</v>
      </c>
      <c r="M4276" s="4">
        <v>3545</v>
      </c>
      <c r="N4276" s="5">
        <v>421.89</v>
      </c>
      <c r="O4276" s="5">
        <v>364.69</v>
      </c>
      <c r="P4276" s="5">
        <v>57.2</v>
      </c>
      <c r="Q4276" s="5">
        <f>#REF!*#REF!</f>
        <v>1292826.05</v>
      </c>
      <c r="R4276" s="5">
        <v>202774</v>
      </c>
      <c r="S4276" s="5">
        <f>#REF!-#REF!</f>
        <v>-1090052.05</v>
      </c>
      <c r="T4276" s="36">
        <f t="shared" si="66"/>
        <v>-0.84315445995228799</v>
      </c>
    </row>
    <row r="4277" spans="1:20" x14ac:dyDescent="0.2">
      <c r="A4277" s="25" t="s">
        <v>32</v>
      </c>
      <c r="B4277" s="25" t="s">
        <v>81</v>
      </c>
      <c r="C4277" s="25" t="s">
        <v>34</v>
      </c>
      <c r="D4277" s="25" t="s">
        <v>23</v>
      </c>
      <c r="E4277" s="25" t="s">
        <v>1916</v>
      </c>
      <c r="F4277" s="2">
        <v>41891</v>
      </c>
      <c r="G4277" s="23" t="str">
        <f>TEXT(Table2[[#This Row],[Order-Date]],"mmm")</f>
        <v>Sep</v>
      </c>
      <c r="H4277">
        <v>2014</v>
      </c>
      <c r="I4277">
        <v>636694037</v>
      </c>
      <c r="J4277" s="2">
        <v>41902</v>
      </c>
      <c r="K4277" s="23">
        <f>WEEKDAY(#REF!,1)</f>
        <v>7</v>
      </c>
      <c r="L4277" s="25">
        <f>IF(#REF!&gt;=#REF!,#REF!-#REF!,"")</f>
        <v>11</v>
      </c>
      <c r="M4277" s="4">
        <v>769</v>
      </c>
      <c r="N4277" s="5">
        <v>205.7</v>
      </c>
      <c r="O4277" s="5">
        <v>117.11</v>
      </c>
      <c r="P4277" s="5">
        <v>88.59</v>
      </c>
      <c r="Q4277" s="5">
        <f>#REF!*#REF!</f>
        <v>90057.59</v>
      </c>
      <c r="R4277" s="5">
        <v>68125.710000000006</v>
      </c>
      <c r="S4277" s="5">
        <f>#REF!-#REF!</f>
        <v>-21931.88</v>
      </c>
      <c r="T4277" s="36">
        <f t="shared" si="66"/>
        <v>-0.24353172231235601</v>
      </c>
    </row>
    <row r="4278" spans="1:20" x14ac:dyDescent="0.2">
      <c r="A4278" s="25" t="s">
        <v>40</v>
      </c>
      <c r="B4278" s="25" t="s">
        <v>101</v>
      </c>
      <c r="C4278" s="25" t="s">
        <v>39</v>
      </c>
      <c r="D4278" s="25" t="s">
        <v>27</v>
      </c>
      <c r="E4278" s="25" t="s">
        <v>1917</v>
      </c>
      <c r="F4278" s="2">
        <v>41527</v>
      </c>
      <c r="G4278" s="23" t="str">
        <f>TEXT(Table2[[#This Row],[Order-Date]],"mmm")</f>
        <v>Sep</v>
      </c>
      <c r="H4278">
        <v>2013</v>
      </c>
      <c r="I4278">
        <v>466948831</v>
      </c>
      <c r="J4278" s="2">
        <v>41604</v>
      </c>
      <c r="K4278" s="23">
        <f>WEEKDAY(#REF!,1)</f>
        <v>3</v>
      </c>
      <c r="L4278" s="25">
        <f>IF(#REF!&gt;=#REF!,#REF!-#REF!,"")</f>
        <v>77</v>
      </c>
      <c r="M4278" s="4">
        <v>9390</v>
      </c>
      <c r="N4278" s="5">
        <v>81.73</v>
      </c>
      <c r="O4278" s="5">
        <v>56.67</v>
      </c>
      <c r="P4278" s="5">
        <v>25.06</v>
      </c>
      <c r="Q4278" s="5">
        <f>#REF!*#REF!</f>
        <v>532131.30000000005</v>
      </c>
      <c r="R4278" s="5">
        <v>235313.4</v>
      </c>
      <c r="S4278" s="5">
        <f>#REF!-#REF!</f>
        <v>-296817.90000000002</v>
      </c>
      <c r="T4278" s="36">
        <f t="shared" si="66"/>
        <v>-0.55779071819304704</v>
      </c>
    </row>
    <row r="4279" spans="1:20" x14ac:dyDescent="0.2">
      <c r="A4279" s="25" t="s">
        <v>46</v>
      </c>
      <c r="B4279" s="25" t="s">
        <v>141</v>
      </c>
      <c r="C4279" s="25" t="s">
        <v>26</v>
      </c>
      <c r="D4279" s="25" t="s">
        <v>27</v>
      </c>
      <c r="E4279" s="25" t="s">
        <v>1916</v>
      </c>
      <c r="F4279" s="2">
        <v>41048</v>
      </c>
      <c r="G4279" s="23" t="str">
        <f>TEXT(Table2[[#This Row],[Order-Date]],"mmm")</f>
        <v>May</v>
      </c>
      <c r="H4279">
        <v>2012</v>
      </c>
      <c r="I4279">
        <v>704974925</v>
      </c>
      <c r="J4279" s="2">
        <v>41074</v>
      </c>
      <c r="K4279" s="23">
        <f>WEEKDAY(#REF!,1)</f>
        <v>5</v>
      </c>
      <c r="L4279" s="25">
        <f>IF(#REF!&gt;=#REF!,#REF!-#REF!,"")</f>
        <v>26</v>
      </c>
      <c r="M4279" s="4">
        <v>6601</v>
      </c>
      <c r="N4279" s="5">
        <v>152.58000000000001</v>
      </c>
      <c r="O4279" s="5">
        <v>97.44</v>
      </c>
      <c r="P4279" s="5">
        <v>55.14</v>
      </c>
      <c r="Q4279" s="5">
        <f>#REF!*#REF!</f>
        <v>643201.43999999994</v>
      </c>
      <c r="R4279" s="5">
        <v>363979.14</v>
      </c>
      <c r="S4279" s="5">
        <f>#REF!-#REF!</f>
        <v>-279222.3</v>
      </c>
      <c r="T4279" s="36">
        <f t="shared" si="66"/>
        <v>-0.43411330049261099</v>
      </c>
    </row>
    <row r="4280" spans="1:20" x14ac:dyDescent="0.2">
      <c r="A4280" s="25" t="s">
        <v>46</v>
      </c>
      <c r="B4280" s="25" t="s">
        <v>99</v>
      </c>
      <c r="C4280" s="25" t="s">
        <v>65</v>
      </c>
      <c r="D4280" s="25" t="s">
        <v>23</v>
      </c>
      <c r="E4280" s="25" t="s">
        <v>1917</v>
      </c>
      <c r="F4280" s="2">
        <v>42461</v>
      </c>
      <c r="G4280" s="23" t="str">
        <f>TEXT(Table2[[#This Row],[Order-Date]],"mmm")</f>
        <v>Apr</v>
      </c>
      <c r="H4280">
        <v>2016</v>
      </c>
      <c r="I4280">
        <v>743008649</v>
      </c>
      <c r="J4280" s="2">
        <v>42396</v>
      </c>
      <c r="K4280" s="23">
        <f>WEEKDAY(#REF!,1)</f>
        <v>4</v>
      </c>
      <c r="L4280" s="25" t="str">
        <f>IF(#REF!&gt;=#REF!,#REF!-#REF!,"")</f>
        <v/>
      </c>
      <c r="M4280" s="4">
        <v>1625</v>
      </c>
      <c r="N4280" s="5">
        <v>9.33</v>
      </c>
      <c r="O4280" s="5">
        <v>6.92</v>
      </c>
      <c r="P4280" s="5">
        <v>2.41</v>
      </c>
      <c r="Q4280" s="5">
        <f>#REF!*#REF!</f>
        <v>11245</v>
      </c>
      <c r="R4280" s="5">
        <v>3916.25</v>
      </c>
      <c r="S4280" s="5">
        <f>#REF!-#REF!</f>
        <v>-7328.75</v>
      </c>
      <c r="T4280" s="36">
        <f t="shared" si="66"/>
        <v>-0.65173410404624299</v>
      </c>
    </row>
    <row r="4281" spans="1:20" x14ac:dyDescent="0.2">
      <c r="A4281" s="25" t="s">
        <v>40</v>
      </c>
      <c r="B4281" s="25" t="s">
        <v>203</v>
      </c>
      <c r="C4281" s="25" t="s">
        <v>85</v>
      </c>
      <c r="D4281" s="25" t="s">
        <v>27</v>
      </c>
      <c r="E4281" s="25" t="s">
        <v>1916</v>
      </c>
      <c r="F4281" s="2">
        <v>41217</v>
      </c>
      <c r="G4281" s="23" t="str">
        <f>TEXT(Table2[[#This Row],[Order-Date]],"mmm")</f>
        <v>Nov</v>
      </c>
      <c r="H4281">
        <v>2012</v>
      </c>
      <c r="I4281">
        <v>943598830</v>
      </c>
      <c r="J4281" s="2">
        <v>41012</v>
      </c>
      <c r="K4281" s="23">
        <f>WEEKDAY(#REF!,1)</f>
        <v>6</v>
      </c>
      <c r="L4281" s="25" t="str">
        <f>IF(#REF!&gt;=#REF!,#REF!-#REF!,"")</f>
        <v/>
      </c>
      <c r="M4281" s="4">
        <v>718</v>
      </c>
      <c r="N4281" s="5">
        <v>668.27</v>
      </c>
      <c r="O4281" s="5">
        <v>502.54</v>
      </c>
      <c r="P4281" s="5">
        <v>165.73</v>
      </c>
      <c r="Q4281" s="5">
        <f>#REF!*#REF!</f>
        <v>360823.72</v>
      </c>
      <c r="R4281" s="5">
        <v>118994.14</v>
      </c>
      <c r="S4281" s="5">
        <f>#REF!-#REF!</f>
        <v>-241829.58</v>
      </c>
      <c r="T4281" s="36">
        <f t="shared" si="66"/>
        <v>-0.67021530624427905</v>
      </c>
    </row>
    <row r="4282" spans="1:20" x14ac:dyDescent="0.2">
      <c r="A4282" s="25" t="s">
        <v>20</v>
      </c>
      <c r="B4282" s="25" t="s">
        <v>70</v>
      </c>
      <c r="C4282" s="25" t="s">
        <v>77</v>
      </c>
      <c r="D4282" s="25" t="s">
        <v>23</v>
      </c>
      <c r="E4282" s="25" t="s">
        <v>1916</v>
      </c>
      <c r="F4282" s="2">
        <v>41037</v>
      </c>
      <c r="G4282" s="23" t="str">
        <f>TEXT(Table2[[#This Row],[Order-Date]],"mmm")</f>
        <v>May</v>
      </c>
      <c r="H4282">
        <v>2012</v>
      </c>
      <c r="I4282">
        <v>389606797</v>
      </c>
      <c r="J4282" s="2">
        <v>41170</v>
      </c>
      <c r="K4282" s="23">
        <f>WEEKDAY(#REF!,1)</f>
        <v>3</v>
      </c>
      <c r="L4282" s="25">
        <f>IF(#REF!&gt;=#REF!,#REF!-#REF!,"")</f>
        <v>133</v>
      </c>
      <c r="M4282" s="4">
        <v>2164</v>
      </c>
      <c r="N4282" s="5">
        <v>154.06</v>
      </c>
      <c r="O4282" s="5">
        <v>90.93</v>
      </c>
      <c r="P4282" s="5">
        <v>63.13</v>
      </c>
      <c r="Q4282" s="5">
        <f>#REF!*#REF!</f>
        <v>196772.52</v>
      </c>
      <c r="R4282" s="5">
        <v>136613.32</v>
      </c>
      <c r="S4282" s="5">
        <f>#REF!-#REF!</f>
        <v>-60159.199999999997</v>
      </c>
      <c r="T4282" s="36">
        <f t="shared" si="66"/>
        <v>-0.30572968217309998</v>
      </c>
    </row>
    <row r="4283" spans="1:20" x14ac:dyDescent="0.2">
      <c r="A4283" s="25" t="s">
        <v>46</v>
      </c>
      <c r="B4283" s="25" t="s">
        <v>194</v>
      </c>
      <c r="C4283" s="25" t="s">
        <v>26</v>
      </c>
      <c r="D4283" s="25" t="s">
        <v>23</v>
      </c>
      <c r="E4283" s="25" t="s">
        <v>1915</v>
      </c>
      <c r="F4283" s="2">
        <v>40216</v>
      </c>
      <c r="G4283" s="23" t="str">
        <f>TEXT(Table2[[#This Row],[Order-Date]],"mmm")</f>
        <v>Feb</v>
      </c>
      <c r="H4283">
        <v>2010</v>
      </c>
      <c r="I4283">
        <v>934206378</v>
      </c>
      <c r="J4283" s="2">
        <v>40372</v>
      </c>
      <c r="K4283" s="23">
        <f>WEEKDAY(#REF!,1)</f>
        <v>3</v>
      </c>
      <c r="L4283" s="25">
        <f>IF(#REF!&gt;=#REF!,#REF!-#REF!,"")</f>
        <v>156</v>
      </c>
      <c r="M4283" s="4">
        <v>1282</v>
      </c>
      <c r="N4283" s="5">
        <v>152.58000000000001</v>
      </c>
      <c r="O4283" s="5">
        <v>97.44</v>
      </c>
      <c r="P4283" s="5">
        <v>55.14</v>
      </c>
      <c r="Q4283" s="5">
        <f>#REF!*#REF!</f>
        <v>124918.08</v>
      </c>
      <c r="R4283" s="5">
        <v>70689.48</v>
      </c>
      <c r="S4283" s="5">
        <f>#REF!-#REF!</f>
        <v>-54228.6</v>
      </c>
      <c r="T4283" s="36">
        <f t="shared" si="66"/>
        <v>-0.43411330049261099</v>
      </c>
    </row>
    <row r="4284" spans="1:20" x14ac:dyDescent="0.2">
      <c r="A4284" s="25" t="s">
        <v>46</v>
      </c>
      <c r="B4284" s="25" t="s">
        <v>172</v>
      </c>
      <c r="C4284" s="25" t="s">
        <v>56</v>
      </c>
      <c r="D4284" s="25" t="s">
        <v>23</v>
      </c>
      <c r="E4284" s="25" t="s">
        <v>1916</v>
      </c>
      <c r="F4284" s="2">
        <v>42277</v>
      </c>
      <c r="G4284" s="23" t="str">
        <f>TEXT(Table2[[#This Row],[Order-Date]],"mmm")</f>
        <v>Sep</v>
      </c>
      <c r="H4284">
        <v>2015</v>
      </c>
      <c r="I4284">
        <v>450883901</v>
      </c>
      <c r="J4284" s="2">
        <v>42135</v>
      </c>
      <c r="K4284" s="23">
        <f>WEEKDAY(#REF!,1)</f>
        <v>2</v>
      </c>
      <c r="L4284" s="25" t="str">
        <f>IF(#REF!&gt;=#REF!,#REF!-#REF!,"")</f>
        <v/>
      </c>
      <c r="M4284" s="4">
        <v>5421</v>
      </c>
      <c r="N4284" s="5">
        <v>421.89</v>
      </c>
      <c r="O4284" s="5">
        <v>364.69</v>
      </c>
      <c r="P4284" s="5">
        <v>57.2</v>
      </c>
      <c r="Q4284" s="5">
        <f>#REF!*#REF!</f>
        <v>1976984.49</v>
      </c>
      <c r="R4284" s="5">
        <v>310081.2</v>
      </c>
      <c r="S4284" s="5">
        <f>#REF!-#REF!</f>
        <v>-1666903.29</v>
      </c>
      <c r="T4284" s="36">
        <f t="shared" si="66"/>
        <v>-0.84315445995228799</v>
      </c>
    </row>
    <row r="4285" spans="1:20" x14ac:dyDescent="0.2">
      <c r="A4285" s="25" t="s">
        <v>29</v>
      </c>
      <c r="B4285" s="25" t="s">
        <v>224</v>
      </c>
      <c r="C4285" s="25" t="s">
        <v>56</v>
      </c>
      <c r="D4285" s="25" t="s">
        <v>23</v>
      </c>
      <c r="E4285" s="25" t="s">
        <v>1917</v>
      </c>
      <c r="F4285" s="2">
        <v>41144</v>
      </c>
      <c r="G4285" s="23" t="str">
        <f>TEXT(Table2[[#This Row],[Order-Date]],"mmm")</f>
        <v>Aug</v>
      </c>
      <c r="H4285">
        <v>2012</v>
      </c>
      <c r="I4285">
        <v>483438193</v>
      </c>
      <c r="J4285" s="2">
        <v>41178</v>
      </c>
      <c r="K4285" s="23">
        <f>WEEKDAY(#REF!,1)</f>
        <v>4</v>
      </c>
      <c r="L4285" s="25">
        <f>IF(#REF!&gt;=#REF!,#REF!-#REF!,"")</f>
        <v>34</v>
      </c>
      <c r="M4285" s="4">
        <v>8959</v>
      </c>
      <c r="N4285" s="5">
        <v>421.89</v>
      </c>
      <c r="O4285" s="5">
        <v>364.69</v>
      </c>
      <c r="P4285" s="5">
        <v>57.2</v>
      </c>
      <c r="Q4285" s="5">
        <f>#REF!*#REF!</f>
        <v>3267257.71</v>
      </c>
      <c r="R4285" s="5">
        <v>512454.8</v>
      </c>
      <c r="S4285" s="5">
        <f>#REF!-#REF!</f>
        <v>-2754802.91</v>
      </c>
      <c r="T4285" s="36">
        <f t="shared" si="66"/>
        <v>-0.84315445995228799</v>
      </c>
    </row>
    <row r="4286" spans="1:20" x14ac:dyDescent="0.2">
      <c r="A4286" s="25" t="s">
        <v>40</v>
      </c>
      <c r="B4286" s="25" t="s">
        <v>72</v>
      </c>
      <c r="C4286" s="25" t="s">
        <v>34</v>
      </c>
      <c r="D4286" s="25" t="s">
        <v>23</v>
      </c>
      <c r="E4286" s="25" t="s">
        <v>1915</v>
      </c>
      <c r="F4286" s="2">
        <v>42654</v>
      </c>
      <c r="G4286" s="23" t="str">
        <f>TEXT(Table2[[#This Row],[Order-Date]],"mmm")</f>
        <v>Oct</v>
      </c>
      <c r="H4286">
        <v>2016</v>
      </c>
      <c r="I4286">
        <v>395980584</v>
      </c>
      <c r="J4286" s="2">
        <v>42722</v>
      </c>
      <c r="K4286" s="23">
        <f>WEEKDAY(#REF!,1)</f>
        <v>1</v>
      </c>
      <c r="L4286" s="25">
        <f>IF(#REF!&gt;=#REF!,#REF!-#REF!,"")</f>
        <v>68</v>
      </c>
      <c r="M4286" s="4">
        <v>8309</v>
      </c>
      <c r="N4286" s="5">
        <v>205.7</v>
      </c>
      <c r="O4286" s="5">
        <v>117.11</v>
      </c>
      <c r="P4286" s="5">
        <v>88.59</v>
      </c>
      <c r="Q4286" s="5">
        <f>#REF!*#REF!</f>
        <v>973066.99</v>
      </c>
      <c r="R4286" s="5">
        <v>736094.31</v>
      </c>
      <c r="S4286" s="5">
        <f>#REF!-#REF!</f>
        <v>-236972.68</v>
      </c>
      <c r="T4286" s="36">
        <f t="shared" si="66"/>
        <v>-0.24353172231235601</v>
      </c>
    </row>
    <row r="4287" spans="1:20" x14ac:dyDescent="0.2">
      <c r="A4287" s="25" t="s">
        <v>37</v>
      </c>
      <c r="B4287" s="25" t="s">
        <v>95</v>
      </c>
      <c r="C4287" s="25" t="s">
        <v>77</v>
      </c>
      <c r="D4287" s="25" t="s">
        <v>27</v>
      </c>
      <c r="E4287" s="25" t="s">
        <v>1915</v>
      </c>
      <c r="F4287" s="2">
        <v>40561</v>
      </c>
      <c r="G4287" s="23" t="str">
        <f>TEXT(Table2[[#This Row],[Order-Date]],"mmm")</f>
        <v>Jan</v>
      </c>
      <c r="H4287">
        <v>2011</v>
      </c>
      <c r="I4287">
        <v>522934901</v>
      </c>
      <c r="J4287" s="2">
        <v>40604</v>
      </c>
      <c r="K4287" s="23">
        <f>WEEKDAY(#REF!,1)</f>
        <v>4</v>
      </c>
      <c r="L4287" s="25">
        <f>IF(#REF!&gt;=#REF!,#REF!-#REF!,"")</f>
        <v>43</v>
      </c>
      <c r="M4287" s="4">
        <v>6913</v>
      </c>
      <c r="N4287" s="5">
        <v>154.06</v>
      </c>
      <c r="O4287" s="5">
        <v>90.93</v>
      </c>
      <c r="P4287" s="5">
        <v>63.13</v>
      </c>
      <c r="Q4287" s="5">
        <f>#REF!*#REF!</f>
        <v>628599.09</v>
      </c>
      <c r="R4287" s="5">
        <v>436417.69</v>
      </c>
      <c r="S4287" s="5">
        <f>#REF!-#REF!</f>
        <v>-192181.4</v>
      </c>
      <c r="T4287" s="36">
        <f t="shared" si="66"/>
        <v>-0.30572968217309998</v>
      </c>
    </row>
    <row r="4288" spans="1:20" x14ac:dyDescent="0.2">
      <c r="A4288" s="25" t="s">
        <v>29</v>
      </c>
      <c r="B4288" s="25" t="s">
        <v>80</v>
      </c>
      <c r="C4288" s="25" t="s">
        <v>77</v>
      </c>
      <c r="D4288" s="25" t="s">
        <v>23</v>
      </c>
      <c r="E4288" s="25" t="s">
        <v>1916</v>
      </c>
      <c r="F4288" s="2">
        <v>42658</v>
      </c>
      <c r="G4288" s="23" t="str">
        <f>TEXT(Table2[[#This Row],[Order-Date]],"mmm")</f>
        <v>Oct</v>
      </c>
      <c r="H4288">
        <v>2016</v>
      </c>
      <c r="I4288">
        <v>819037473</v>
      </c>
      <c r="J4288" s="2">
        <v>42658</v>
      </c>
      <c r="K4288" s="23">
        <f>WEEKDAY(#REF!,1)</f>
        <v>7</v>
      </c>
      <c r="L4288" s="25">
        <f>IF(#REF!&gt;=#REF!,#REF!-#REF!,"")</f>
        <v>0</v>
      </c>
      <c r="M4288" s="4">
        <v>244</v>
      </c>
      <c r="N4288" s="5">
        <v>154.06</v>
      </c>
      <c r="O4288" s="5">
        <v>90.93</v>
      </c>
      <c r="P4288" s="5">
        <v>63.13</v>
      </c>
      <c r="Q4288" s="5">
        <f>#REF!*#REF!</f>
        <v>22186.92</v>
      </c>
      <c r="R4288" s="5">
        <v>15403.72</v>
      </c>
      <c r="S4288" s="5">
        <f>#REF!-#REF!</f>
        <v>-6783.2</v>
      </c>
      <c r="T4288" s="36">
        <f t="shared" si="66"/>
        <v>-0.30572968217309998</v>
      </c>
    </row>
    <row r="4289" spans="1:20" x14ac:dyDescent="0.2">
      <c r="A4289" s="25" t="s">
        <v>46</v>
      </c>
      <c r="B4289" s="25" t="s">
        <v>159</v>
      </c>
      <c r="C4289" s="25" t="s">
        <v>22</v>
      </c>
      <c r="D4289" s="25" t="s">
        <v>27</v>
      </c>
      <c r="E4289" s="25" t="s">
        <v>1918</v>
      </c>
      <c r="F4289" s="2">
        <v>42006</v>
      </c>
      <c r="G4289" s="23" t="str">
        <f>TEXT(Table2[[#This Row],[Order-Date]],"mmm")</f>
        <v>Jan</v>
      </c>
      <c r="H4289">
        <v>2015</v>
      </c>
      <c r="I4289">
        <v>409337127</v>
      </c>
      <c r="J4289" s="2">
        <v>42049</v>
      </c>
      <c r="K4289" s="23">
        <f>WEEKDAY(#REF!,1)</f>
        <v>7</v>
      </c>
      <c r="L4289" s="25">
        <f>IF(#REF!&gt;=#REF!,#REF!-#REF!,"")</f>
        <v>43</v>
      </c>
      <c r="M4289" s="4">
        <v>807</v>
      </c>
      <c r="N4289" s="5">
        <v>255.28</v>
      </c>
      <c r="O4289" s="5">
        <v>159.41999999999999</v>
      </c>
      <c r="P4289" s="5">
        <v>95.86</v>
      </c>
      <c r="Q4289" s="5">
        <f>#REF!*#REF!</f>
        <v>128651.94</v>
      </c>
      <c r="R4289" s="5">
        <v>77359.02</v>
      </c>
      <c r="S4289" s="5">
        <f>#REF!-#REF!</f>
        <v>-51292.92</v>
      </c>
      <c r="T4289" s="36">
        <f t="shared" si="66"/>
        <v>-0.39869527035503699</v>
      </c>
    </row>
    <row r="4290" spans="1:20" x14ac:dyDescent="0.2">
      <c r="A4290" s="25" t="s">
        <v>20</v>
      </c>
      <c r="B4290" s="25" t="s">
        <v>21</v>
      </c>
      <c r="C4290" s="25" t="s">
        <v>34</v>
      </c>
      <c r="D4290" s="25" t="s">
        <v>23</v>
      </c>
      <c r="E4290" s="25" t="s">
        <v>1915</v>
      </c>
      <c r="F4290" s="2">
        <v>40440</v>
      </c>
      <c r="G4290" s="23" t="str">
        <f>TEXT(Table2[[#This Row],[Order-Date]],"mmm")</f>
        <v>Sep</v>
      </c>
      <c r="H4290">
        <v>2010</v>
      </c>
      <c r="I4290">
        <v>739195191</v>
      </c>
      <c r="J4290" s="2">
        <v>40479</v>
      </c>
      <c r="K4290" s="23">
        <f>WEEKDAY(#REF!,1)</f>
        <v>5</v>
      </c>
      <c r="L4290" s="25">
        <f>IF(#REF!&gt;=#REF!,#REF!-#REF!,"")</f>
        <v>39</v>
      </c>
      <c r="M4290" s="4">
        <v>3139</v>
      </c>
      <c r="N4290" s="5">
        <v>205.7</v>
      </c>
      <c r="O4290" s="5">
        <v>117.11</v>
      </c>
      <c r="P4290" s="5">
        <v>88.59</v>
      </c>
      <c r="Q4290" s="5">
        <f>#REF!*#REF!</f>
        <v>367608.29</v>
      </c>
      <c r="R4290" s="5">
        <v>278084.01</v>
      </c>
      <c r="S4290" s="5">
        <f>#REF!-#REF!</f>
        <v>-89524.28</v>
      </c>
      <c r="T4290" s="36">
        <f t="shared" si="66"/>
        <v>-0.24353172231235601</v>
      </c>
    </row>
    <row r="4291" spans="1:20" x14ac:dyDescent="0.2">
      <c r="A4291" s="25" t="s">
        <v>37</v>
      </c>
      <c r="B4291" s="25" t="s">
        <v>55</v>
      </c>
      <c r="C4291" s="25" t="s">
        <v>39</v>
      </c>
      <c r="D4291" s="25" t="s">
        <v>27</v>
      </c>
      <c r="E4291" s="25" t="s">
        <v>1916</v>
      </c>
      <c r="F4291" s="2">
        <v>41388</v>
      </c>
      <c r="G4291" s="23" t="str">
        <f>TEXT(Table2[[#This Row],[Order-Date]],"mmm")</f>
        <v>Apr</v>
      </c>
      <c r="H4291">
        <v>2013</v>
      </c>
      <c r="I4291">
        <v>624285495</v>
      </c>
      <c r="J4291" s="2">
        <v>41584</v>
      </c>
      <c r="K4291" s="23">
        <f>WEEKDAY(#REF!,1)</f>
        <v>4</v>
      </c>
      <c r="L4291" s="25">
        <f>IF(#REF!&gt;=#REF!,#REF!-#REF!,"")</f>
        <v>196</v>
      </c>
      <c r="M4291" s="4">
        <v>8806</v>
      </c>
      <c r="N4291" s="5">
        <v>81.73</v>
      </c>
      <c r="O4291" s="5">
        <v>56.67</v>
      </c>
      <c r="P4291" s="5">
        <v>25.06</v>
      </c>
      <c r="Q4291" s="5">
        <f>#REF!*#REF!</f>
        <v>499036.02</v>
      </c>
      <c r="R4291" s="5">
        <v>220678.36</v>
      </c>
      <c r="S4291" s="5">
        <f>#REF!-#REF!</f>
        <v>-278357.65999999997</v>
      </c>
      <c r="T4291" s="36">
        <f t="shared" ref="T4291:T4354" si="67">S4291/Q4291</f>
        <v>-0.55779071819304704</v>
      </c>
    </row>
    <row r="4292" spans="1:20" x14ac:dyDescent="0.2">
      <c r="A4292" s="25" t="s">
        <v>46</v>
      </c>
      <c r="B4292" s="25" t="s">
        <v>228</v>
      </c>
      <c r="C4292" s="25" t="s">
        <v>22</v>
      </c>
      <c r="D4292" s="25" t="s">
        <v>27</v>
      </c>
      <c r="E4292" s="25" t="s">
        <v>1916</v>
      </c>
      <c r="F4292" s="2">
        <v>40401</v>
      </c>
      <c r="G4292" s="23" t="str">
        <f>TEXT(Table2[[#This Row],[Order-Date]],"mmm")</f>
        <v>Aug</v>
      </c>
      <c r="H4292">
        <v>2010</v>
      </c>
      <c r="I4292">
        <v>300594365</v>
      </c>
      <c r="J4292" s="2">
        <v>40280</v>
      </c>
      <c r="K4292" s="23">
        <f>WEEKDAY(#REF!,1)</f>
        <v>2</v>
      </c>
      <c r="L4292" s="25" t="str">
        <f>IF(#REF!&gt;=#REF!,#REF!-#REF!,"")</f>
        <v/>
      </c>
      <c r="M4292" s="4">
        <v>1407</v>
      </c>
      <c r="N4292" s="5">
        <v>255.28</v>
      </c>
      <c r="O4292" s="5">
        <v>159.41999999999999</v>
      </c>
      <c r="P4292" s="5">
        <v>95.86</v>
      </c>
      <c r="Q4292" s="5">
        <f>#REF!*#REF!</f>
        <v>224303.94</v>
      </c>
      <c r="R4292" s="5">
        <v>134875.01999999999</v>
      </c>
      <c r="S4292" s="5">
        <f>#REF!-#REF!</f>
        <v>-89428.92</v>
      </c>
      <c r="T4292" s="36">
        <f t="shared" si="67"/>
        <v>-0.39869527035503699</v>
      </c>
    </row>
    <row r="4293" spans="1:20" x14ac:dyDescent="0.2">
      <c r="A4293" s="25" t="s">
        <v>29</v>
      </c>
      <c r="B4293" s="25" t="s">
        <v>122</v>
      </c>
      <c r="C4293" s="25" t="s">
        <v>65</v>
      </c>
      <c r="D4293" s="25" t="s">
        <v>27</v>
      </c>
      <c r="E4293" s="25" t="s">
        <v>1917</v>
      </c>
      <c r="F4293" s="2">
        <v>40659</v>
      </c>
      <c r="G4293" s="23" t="str">
        <f>TEXT(Table2[[#This Row],[Order-Date]],"mmm")</f>
        <v>Apr</v>
      </c>
      <c r="H4293">
        <v>2011</v>
      </c>
      <c r="I4293">
        <v>974420630</v>
      </c>
      <c r="J4293" s="2">
        <v>40709</v>
      </c>
      <c r="K4293" s="23">
        <f>WEEKDAY(#REF!,1)</f>
        <v>4</v>
      </c>
      <c r="L4293" s="25">
        <f>IF(#REF!&gt;=#REF!,#REF!-#REF!,"")</f>
        <v>50</v>
      </c>
      <c r="M4293" s="4">
        <v>1573</v>
      </c>
      <c r="N4293" s="5">
        <v>9.33</v>
      </c>
      <c r="O4293" s="5">
        <v>6.92</v>
      </c>
      <c r="P4293" s="5">
        <v>2.41</v>
      </c>
      <c r="Q4293" s="5">
        <f>#REF!*#REF!</f>
        <v>10885.16</v>
      </c>
      <c r="R4293" s="5">
        <v>3790.93</v>
      </c>
      <c r="S4293" s="5">
        <f>#REF!-#REF!</f>
        <v>-7094.23</v>
      </c>
      <c r="T4293" s="36">
        <f t="shared" si="67"/>
        <v>-0.65173410404624299</v>
      </c>
    </row>
    <row r="4294" spans="1:20" x14ac:dyDescent="0.2">
      <c r="A4294" s="25" t="s">
        <v>46</v>
      </c>
      <c r="B4294" s="25" t="s">
        <v>129</v>
      </c>
      <c r="C4294" s="25" t="s">
        <v>39</v>
      </c>
      <c r="D4294" s="25" t="s">
        <v>23</v>
      </c>
      <c r="E4294" s="25" t="s">
        <v>1916</v>
      </c>
      <c r="F4294" s="2">
        <v>42432</v>
      </c>
      <c r="G4294" s="23" t="str">
        <f>TEXT(Table2[[#This Row],[Order-Date]],"mmm")</f>
        <v>Mar</v>
      </c>
      <c r="H4294">
        <v>2016</v>
      </c>
      <c r="I4294">
        <v>772375619</v>
      </c>
      <c r="J4294" s="2">
        <v>42524</v>
      </c>
      <c r="K4294" s="23">
        <f>WEEKDAY(#REF!,1)</f>
        <v>6</v>
      </c>
      <c r="L4294" s="25">
        <f>IF(#REF!&gt;=#REF!,#REF!-#REF!,"")</f>
        <v>92</v>
      </c>
      <c r="M4294" s="4">
        <v>1964</v>
      </c>
      <c r="N4294" s="5">
        <v>81.73</v>
      </c>
      <c r="O4294" s="5">
        <v>56.67</v>
      </c>
      <c r="P4294" s="5">
        <v>25.06</v>
      </c>
      <c r="Q4294" s="5">
        <f>#REF!*#REF!</f>
        <v>111299.88</v>
      </c>
      <c r="R4294" s="5">
        <v>49217.84</v>
      </c>
      <c r="S4294" s="5">
        <f>#REF!-#REF!</f>
        <v>-62082.04</v>
      </c>
      <c r="T4294" s="36">
        <f t="shared" si="67"/>
        <v>-0.55779071819304704</v>
      </c>
    </row>
    <row r="4295" spans="1:20" x14ac:dyDescent="0.2">
      <c r="A4295" s="25" t="s">
        <v>37</v>
      </c>
      <c r="B4295" s="25" t="s">
        <v>95</v>
      </c>
      <c r="C4295" s="25" t="s">
        <v>85</v>
      </c>
      <c r="D4295" s="25" t="s">
        <v>23</v>
      </c>
      <c r="E4295" s="25" t="s">
        <v>1915</v>
      </c>
      <c r="F4295" s="2">
        <v>42377</v>
      </c>
      <c r="G4295" s="23" t="str">
        <f>TEXT(Table2[[#This Row],[Order-Date]],"mmm")</f>
        <v>Jan</v>
      </c>
      <c r="H4295">
        <v>2016</v>
      </c>
      <c r="I4295">
        <v>591383159</v>
      </c>
      <c r="J4295" s="2">
        <v>42597</v>
      </c>
      <c r="K4295" s="23">
        <f>WEEKDAY(#REF!,1)</f>
        <v>2</v>
      </c>
      <c r="L4295" s="25">
        <f>IF(#REF!&gt;=#REF!,#REF!-#REF!,"")</f>
        <v>220</v>
      </c>
      <c r="M4295" s="4">
        <v>2273</v>
      </c>
      <c r="N4295" s="5">
        <v>668.27</v>
      </c>
      <c r="O4295" s="5">
        <v>502.54</v>
      </c>
      <c r="P4295" s="5">
        <v>165.73</v>
      </c>
      <c r="Q4295" s="5">
        <f>#REF!*#REF!</f>
        <v>1142273.42</v>
      </c>
      <c r="R4295" s="5">
        <v>376704.29</v>
      </c>
      <c r="S4295" s="5">
        <f>#REF!-#REF!</f>
        <v>-765569.13</v>
      </c>
      <c r="T4295" s="36">
        <f t="shared" si="67"/>
        <v>-0.67021530624427905</v>
      </c>
    </row>
    <row r="4296" spans="1:20" x14ac:dyDescent="0.2">
      <c r="A4296" s="25" t="s">
        <v>20</v>
      </c>
      <c r="B4296" s="25" t="s">
        <v>164</v>
      </c>
      <c r="C4296" s="25" t="s">
        <v>26</v>
      </c>
      <c r="D4296" s="25" t="s">
        <v>23</v>
      </c>
      <c r="E4296" s="25" t="s">
        <v>1917</v>
      </c>
      <c r="F4296" s="2">
        <v>41045</v>
      </c>
      <c r="G4296" s="23" t="str">
        <f>TEXT(Table2[[#This Row],[Order-Date]],"mmm")</f>
        <v>May</v>
      </c>
      <c r="H4296">
        <v>2012</v>
      </c>
      <c r="I4296">
        <v>948679578</v>
      </c>
      <c r="J4296" s="2">
        <v>41035</v>
      </c>
      <c r="K4296" s="23">
        <f>WEEKDAY(#REF!,1)</f>
        <v>1</v>
      </c>
      <c r="L4296" s="25" t="str">
        <f>IF(#REF!&gt;=#REF!,#REF!-#REF!,"")</f>
        <v/>
      </c>
      <c r="M4296" s="4">
        <v>4224</v>
      </c>
      <c r="N4296" s="5">
        <v>152.58000000000001</v>
      </c>
      <c r="O4296" s="5">
        <v>97.44</v>
      </c>
      <c r="P4296" s="5">
        <v>55.14</v>
      </c>
      <c r="Q4296" s="5">
        <f>#REF!*#REF!</f>
        <v>411586.56</v>
      </c>
      <c r="R4296" s="5">
        <v>232911.35999999999</v>
      </c>
      <c r="S4296" s="5">
        <f>#REF!-#REF!</f>
        <v>-178675.20000000001</v>
      </c>
      <c r="T4296" s="36">
        <f t="shared" si="67"/>
        <v>-0.43411330049261099</v>
      </c>
    </row>
    <row r="4297" spans="1:20" x14ac:dyDescent="0.2">
      <c r="A4297" s="25" t="s">
        <v>46</v>
      </c>
      <c r="B4297" s="25" t="s">
        <v>119</v>
      </c>
      <c r="C4297" s="25" t="s">
        <v>56</v>
      </c>
      <c r="D4297" s="25" t="s">
        <v>23</v>
      </c>
      <c r="E4297" s="25" t="s">
        <v>1916</v>
      </c>
      <c r="F4297" s="2">
        <v>42287</v>
      </c>
      <c r="G4297" s="23" t="str">
        <f>TEXT(Table2[[#This Row],[Order-Date]],"mmm")</f>
        <v>Oct</v>
      </c>
      <c r="H4297">
        <v>2015</v>
      </c>
      <c r="I4297">
        <v>631813704</v>
      </c>
      <c r="J4297" s="2">
        <v>42336</v>
      </c>
      <c r="K4297" s="23">
        <f>WEEKDAY(#REF!,1)</f>
        <v>7</v>
      </c>
      <c r="L4297" s="25">
        <f>IF(#REF!&gt;=#REF!,#REF!-#REF!,"")</f>
        <v>49</v>
      </c>
      <c r="M4297" s="4">
        <v>6570</v>
      </c>
      <c r="N4297" s="5">
        <v>421.89</v>
      </c>
      <c r="O4297" s="5">
        <v>364.69</v>
      </c>
      <c r="P4297" s="5">
        <v>57.2</v>
      </c>
      <c r="Q4297" s="5">
        <f>#REF!*#REF!</f>
        <v>2396013.2999999998</v>
      </c>
      <c r="R4297" s="5">
        <v>375804</v>
      </c>
      <c r="S4297" s="5">
        <f>#REF!-#REF!</f>
        <v>-2020209.3</v>
      </c>
      <c r="T4297" s="36">
        <f t="shared" si="67"/>
        <v>-0.84315445995228799</v>
      </c>
    </row>
    <row r="4298" spans="1:20" x14ac:dyDescent="0.2">
      <c r="A4298" s="25" t="s">
        <v>46</v>
      </c>
      <c r="B4298" s="25" t="s">
        <v>146</v>
      </c>
      <c r="C4298" s="25" t="s">
        <v>42</v>
      </c>
      <c r="D4298" s="25" t="s">
        <v>23</v>
      </c>
      <c r="E4298" s="25" t="s">
        <v>1918</v>
      </c>
      <c r="F4298" s="2">
        <v>42868</v>
      </c>
      <c r="G4298" s="23" t="str">
        <f>TEXT(Table2[[#This Row],[Order-Date]],"mmm")</f>
        <v>May</v>
      </c>
      <c r="H4298">
        <v>2017</v>
      </c>
      <c r="I4298">
        <v>748646867</v>
      </c>
      <c r="J4298" s="2">
        <v>42908</v>
      </c>
      <c r="K4298" s="23">
        <f>WEEKDAY(#REF!,1)</f>
        <v>5</v>
      </c>
      <c r="L4298" s="25">
        <f>IF(#REF!&gt;=#REF!,#REF!-#REF!,"")</f>
        <v>40</v>
      </c>
      <c r="M4298" s="4">
        <v>99</v>
      </c>
      <c r="N4298" s="5">
        <v>109.28</v>
      </c>
      <c r="O4298" s="5">
        <v>35.840000000000003</v>
      </c>
      <c r="P4298" s="5">
        <v>73.44</v>
      </c>
      <c r="Q4298" s="5">
        <f>#REF!*#REF!</f>
        <v>3548.16</v>
      </c>
      <c r="R4298" s="5">
        <v>7270.56</v>
      </c>
      <c r="S4298" s="5">
        <f>#REF!-#REF!</f>
        <v>3722.4</v>
      </c>
      <c r="T4298" s="36">
        <f t="shared" si="67"/>
        <v>1.0491071428571399</v>
      </c>
    </row>
    <row r="4299" spans="1:20" x14ac:dyDescent="0.2">
      <c r="A4299" s="25" t="s">
        <v>46</v>
      </c>
      <c r="B4299" s="25" t="s">
        <v>172</v>
      </c>
      <c r="C4299" s="25" t="s">
        <v>31</v>
      </c>
      <c r="D4299" s="25" t="s">
        <v>23</v>
      </c>
      <c r="E4299" s="25" t="s">
        <v>1915</v>
      </c>
      <c r="F4299" s="2">
        <v>41121</v>
      </c>
      <c r="G4299" s="23" t="str">
        <f>TEXT(Table2[[#This Row],[Order-Date]],"mmm")</f>
        <v>Jul</v>
      </c>
      <c r="H4299">
        <v>2012</v>
      </c>
      <c r="I4299">
        <v>677352893</v>
      </c>
      <c r="J4299" s="2">
        <v>41144</v>
      </c>
      <c r="K4299" s="23">
        <f>WEEKDAY(#REF!,1)</f>
        <v>5</v>
      </c>
      <c r="L4299" s="25">
        <f>IF(#REF!&gt;=#REF!,#REF!-#REF!,"")</f>
        <v>23</v>
      </c>
      <c r="M4299" s="4">
        <v>2628</v>
      </c>
      <c r="N4299" s="5">
        <v>47.45</v>
      </c>
      <c r="O4299" s="5">
        <v>31.79</v>
      </c>
      <c r="P4299" s="5">
        <v>15.66</v>
      </c>
      <c r="Q4299" s="5">
        <f>#REF!*#REF!</f>
        <v>83544.12</v>
      </c>
      <c r="R4299" s="5">
        <v>41154.480000000003</v>
      </c>
      <c r="S4299" s="5">
        <f>#REF!-#REF!</f>
        <v>-42389.64</v>
      </c>
      <c r="T4299" s="36">
        <f t="shared" si="67"/>
        <v>-0.50739226171752105</v>
      </c>
    </row>
    <row r="4300" spans="1:20" x14ac:dyDescent="0.2">
      <c r="A4300" s="25" t="s">
        <v>46</v>
      </c>
      <c r="B4300" s="25" t="s">
        <v>132</v>
      </c>
      <c r="C4300" s="25" t="s">
        <v>31</v>
      </c>
      <c r="D4300" s="25" t="s">
        <v>27</v>
      </c>
      <c r="E4300" s="25" t="s">
        <v>1915</v>
      </c>
      <c r="F4300" s="2">
        <v>41299</v>
      </c>
      <c r="G4300" s="23" t="str">
        <f>TEXT(Table2[[#This Row],[Order-Date]],"mmm")</f>
        <v>Jan</v>
      </c>
      <c r="H4300">
        <v>2013</v>
      </c>
      <c r="I4300">
        <v>316418111</v>
      </c>
      <c r="J4300" s="2">
        <v>41428</v>
      </c>
      <c r="K4300" s="23">
        <f>WEEKDAY(#REF!,1)</f>
        <v>2</v>
      </c>
      <c r="L4300" s="25">
        <f>IF(#REF!&gt;=#REF!,#REF!-#REF!,"")</f>
        <v>129</v>
      </c>
      <c r="M4300" s="4">
        <v>4005</v>
      </c>
      <c r="N4300" s="5">
        <v>47.45</v>
      </c>
      <c r="O4300" s="5">
        <v>31.79</v>
      </c>
      <c r="P4300" s="5">
        <v>15.66</v>
      </c>
      <c r="Q4300" s="5">
        <f>#REF!*#REF!</f>
        <v>127318.95</v>
      </c>
      <c r="R4300" s="5">
        <v>62718.3</v>
      </c>
      <c r="S4300" s="5">
        <f>#REF!-#REF!</f>
        <v>-64600.65</v>
      </c>
      <c r="T4300" s="36">
        <f t="shared" si="67"/>
        <v>-0.50739226171752105</v>
      </c>
    </row>
    <row r="4301" spans="1:20" x14ac:dyDescent="0.2">
      <c r="A4301" s="25" t="s">
        <v>29</v>
      </c>
      <c r="B4301" s="25" t="s">
        <v>104</v>
      </c>
      <c r="C4301" s="25" t="s">
        <v>31</v>
      </c>
      <c r="D4301" s="25" t="s">
        <v>27</v>
      </c>
      <c r="E4301" s="25" t="s">
        <v>1916</v>
      </c>
      <c r="F4301" s="2">
        <v>41098</v>
      </c>
      <c r="G4301" s="23" t="str">
        <f>TEXT(Table2[[#This Row],[Order-Date]],"mmm")</f>
        <v>Jul</v>
      </c>
      <c r="H4301">
        <v>2012</v>
      </c>
      <c r="I4301">
        <v>534641349</v>
      </c>
      <c r="J4301" s="2">
        <v>41148</v>
      </c>
      <c r="K4301" s="23">
        <f>WEEKDAY(#REF!,1)</f>
        <v>2</v>
      </c>
      <c r="L4301" s="25">
        <f>IF(#REF!&gt;=#REF!,#REF!-#REF!,"")</f>
        <v>50</v>
      </c>
      <c r="M4301" s="4">
        <v>1111</v>
      </c>
      <c r="N4301" s="5">
        <v>47.45</v>
      </c>
      <c r="O4301" s="5">
        <v>31.79</v>
      </c>
      <c r="P4301" s="5">
        <v>15.66</v>
      </c>
      <c r="Q4301" s="5">
        <f>#REF!*#REF!</f>
        <v>35318.69</v>
      </c>
      <c r="R4301" s="5">
        <v>17398.259999999998</v>
      </c>
      <c r="S4301" s="5">
        <f>#REF!-#REF!</f>
        <v>-17920.43</v>
      </c>
      <c r="T4301" s="36">
        <f t="shared" si="67"/>
        <v>-0.50739226171752105</v>
      </c>
    </row>
    <row r="4302" spans="1:20" x14ac:dyDescent="0.2">
      <c r="A4302" s="25" t="s">
        <v>29</v>
      </c>
      <c r="B4302" s="25" t="s">
        <v>88</v>
      </c>
      <c r="C4302" s="25" t="s">
        <v>26</v>
      </c>
      <c r="D4302" s="25" t="s">
        <v>23</v>
      </c>
      <c r="E4302" s="25" t="s">
        <v>1916</v>
      </c>
      <c r="F4302" s="2">
        <v>41402</v>
      </c>
      <c r="G4302" s="23" t="str">
        <f>TEXT(Table2[[#This Row],[Order-Date]],"mmm")</f>
        <v>May</v>
      </c>
      <c r="H4302">
        <v>2013</v>
      </c>
      <c r="I4302">
        <v>921133935</v>
      </c>
      <c r="J4302" s="2">
        <v>41586</v>
      </c>
      <c r="K4302" s="23">
        <f>WEEKDAY(#REF!,1)</f>
        <v>6</v>
      </c>
      <c r="L4302" s="25">
        <f>IF(#REF!&gt;=#REF!,#REF!-#REF!,"")</f>
        <v>184</v>
      </c>
      <c r="M4302" s="4">
        <v>2856</v>
      </c>
      <c r="N4302" s="5">
        <v>152.58000000000001</v>
      </c>
      <c r="O4302" s="5">
        <v>97.44</v>
      </c>
      <c r="P4302" s="5">
        <v>55.14</v>
      </c>
      <c r="Q4302" s="5">
        <f>#REF!*#REF!</f>
        <v>278288.64000000001</v>
      </c>
      <c r="R4302" s="5">
        <v>157479.84</v>
      </c>
      <c r="S4302" s="5">
        <f>#REF!-#REF!</f>
        <v>-120808.8</v>
      </c>
      <c r="T4302" s="36">
        <f t="shared" si="67"/>
        <v>-0.43411330049261099</v>
      </c>
    </row>
    <row r="4303" spans="1:20" x14ac:dyDescent="0.2">
      <c r="A4303" s="25" t="s">
        <v>32</v>
      </c>
      <c r="B4303" s="25" t="s">
        <v>82</v>
      </c>
      <c r="C4303" s="25" t="s">
        <v>49</v>
      </c>
      <c r="D4303" s="25" t="s">
        <v>27</v>
      </c>
      <c r="E4303" s="25" t="s">
        <v>1917</v>
      </c>
      <c r="F4303" s="2">
        <v>42275</v>
      </c>
      <c r="G4303" s="23" t="str">
        <f>TEXT(Table2[[#This Row],[Order-Date]],"mmm")</f>
        <v>Sep</v>
      </c>
      <c r="H4303">
        <v>2015</v>
      </c>
      <c r="I4303">
        <v>235319697</v>
      </c>
      <c r="J4303" s="2">
        <v>42308</v>
      </c>
      <c r="K4303" s="23">
        <f>WEEKDAY(#REF!,1)</f>
        <v>7</v>
      </c>
      <c r="L4303" s="25">
        <f>IF(#REF!&gt;=#REF!,#REF!-#REF!,"")</f>
        <v>33</v>
      </c>
      <c r="M4303" s="4">
        <v>5183</v>
      </c>
      <c r="N4303" s="5">
        <v>651.21</v>
      </c>
      <c r="O4303" s="5">
        <v>524.96</v>
      </c>
      <c r="P4303" s="5">
        <v>126.25</v>
      </c>
      <c r="Q4303" s="5">
        <f>#REF!*#REF!</f>
        <v>2720867.68</v>
      </c>
      <c r="R4303" s="5">
        <v>654353.75</v>
      </c>
      <c r="S4303" s="5">
        <f>#REF!-#REF!</f>
        <v>-2066513.93</v>
      </c>
      <c r="T4303" s="36">
        <f t="shared" si="67"/>
        <v>-0.75950548613227697</v>
      </c>
    </row>
    <row r="4304" spans="1:20" x14ac:dyDescent="0.2">
      <c r="A4304" s="25" t="s">
        <v>29</v>
      </c>
      <c r="B4304" s="25" t="s">
        <v>89</v>
      </c>
      <c r="C4304" s="25" t="s">
        <v>56</v>
      </c>
      <c r="D4304" s="25" t="s">
        <v>27</v>
      </c>
      <c r="E4304" s="25" t="s">
        <v>1916</v>
      </c>
      <c r="F4304" s="2">
        <v>40991</v>
      </c>
      <c r="G4304" s="23" t="str">
        <f>TEXT(Table2[[#This Row],[Order-Date]],"mmm")</f>
        <v>Mar</v>
      </c>
      <c r="H4304">
        <v>2012</v>
      </c>
      <c r="I4304">
        <v>456934964</v>
      </c>
      <c r="J4304" s="2">
        <v>41034</v>
      </c>
      <c r="K4304" s="23">
        <f>WEEKDAY(#REF!,1)</f>
        <v>7</v>
      </c>
      <c r="L4304" s="25">
        <f>IF(#REF!&gt;=#REF!,#REF!-#REF!,"")</f>
        <v>43</v>
      </c>
      <c r="M4304" s="4">
        <v>6065</v>
      </c>
      <c r="N4304" s="5">
        <v>421.89</v>
      </c>
      <c r="O4304" s="5">
        <v>364.69</v>
      </c>
      <c r="P4304" s="5">
        <v>57.2</v>
      </c>
      <c r="Q4304" s="5">
        <f>#REF!*#REF!</f>
        <v>2211844.85</v>
      </c>
      <c r="R4304" s="5">
        <v>346918</v>
      </c>
      <c r="S4304" s="5">
        <f>#REF!-#REF!</f>
        <v>-1864926.85</v>
      </c>
      <c r="T4304" s="36">
        <f t="shared" si="67"/>
        <v>-0.84315445995228799</v>
      </c>
    </row>
    <row r="4305" spans="1:20" x14ac:dyDescent="0.2">
      <c r="A4305" s="25" t="s">
        <v>20</v>
      </c>
      <c r="B4305" s="25" t="s">
        <v>54</v>
      </c>
      <c r="C4305" s="25" t="s">
        <v>31</v>
      </c>
      <c r="D4305" s="25" t="s">
        <v>27</v>
      </c>
      <c r="E4305" s="25" t="s">
        <v>1917</v>
      </c>
      <c r="F4305" s="2">
        <v>42454</v>
      </c>
      <c r="G4305" s="23" t="str">
        <f>TEXT(Table2[[#This Row],[Order-Date]],"mmm")</f>
        <v>Mar</v>
      </c>
      <c r="H4305">
        <v>2016</v>
      </c>
      <c r="I4305">
        <v>936028563</v>
      </c>
      <c r="J4305" s="2">
        <v>42474</v>
      </c>
      <c r="K4305" s="23">
        <f>WEEKDAY(#REF!,1)</f>
        <v>5</v>
      </c>
      <c r="L4305" s="25">
        <f>IF(#REF!&gt;=#REF!,#REF!-#REF!,"")</f>
        <v>20</v>
      </c>
      <c r="M4305" s="4">
        <v>507</v>
      </c>
      <c r="N4305" s="5">
        <v>47.45</v>
      </c>
      <c r="O4305" s="5">
        <v>31.79</v>
      </c>
      <c r="P4305" s="5">
        <v>15.66</v>
      </c>
      <c r="Q4305" s="5">
        <f>#REF!*#REF!</f>
        <v>16117.53</v>
      </c>
      <c r="R4305" s="5">
        <v>7939.62</v>
      </c>
      <c r="S4305" s="5">
        <f>#REF!-#REF!</f>
        <v>-8177.91</v>
      </c>
      <c r="T4305" s="36">
        <f t="shared" si="67"/>
        <v>-0.50739226171752105</v>
      </c>
    </row>
    <row r="4306" spans="1:20" x14ac:dyDescent="0.2">
      <c r="A4306" s="25" t="s">
        <v>20</v>
      </c>
      <c r="B4306" s="25" t="s">
        <v>191</v>
      </c>
      <c r="C4306" s="25" t="s">
        <v>22</v>
      </c>
      <c r="D4306" s="25" t="s">
        <v>27</v>
      </c>
      <c r="E4306" s="25" t="s">
        <v>1918</v>
      </c>
      <c r="F4306" s="2">
        <v>40805</v>
      </c>
      <c r="G4306" s="23" t="str">
        <f>TEXT(Table2[[#This Row],[Order-Date]],"mmm")</f>
        <v>Sep</v>
      </c>
      <c r="H4306">
        <v>2011</v>
      </c>
      <c r="I4306">
        <v>642961823</v>
      </c>
      <c r="J4306" s="2">
        <v>40816</v>
      </c>
      <c r="K4306" s="23">
        <f>WEEKDAY(#REF!,1)</f>
        <v>6</v>
      </c>
      <c r="L4306" s="25">
        <f>IF(#REF!&gt;=#REF!,#REF!-#REF!,"")</f>
        <v>11</v>
      </c>
      <c r="M4306" s="4">
        <v>5546</v>
      </c>
      <c r="N4306" s="5">
        <v>255.28</v>
      </c>
      <c r="O4306" s="5">
        <v>159.41999999999999</v>
      </c>
      <c r="P4306" s="5">
        <v>95.86</v>
      </c>
      <c r="Q4306" s="5">
        <f>#REF!*#REF!</f>
        <v>884143.32</v>
      </c>
      <c r="R4306" s="5">
        <v>531639.56000000006</v>
      </c>
      <c r="S4306" s="5">
        <f>#REF!-#REF!</f>
        <v>-352503.76</v>
      </c>
      <c r="T4306" s="36">
        <f t="shared" si="67"/>
        <v>-0.39869527035503699</v>
      </c>
    </row>
    <row r="4307" spans="1:20" x14ac:dyDescent="0.2">
      <c r="A4307" s="25" t="s">
        <v>46</v>
      </c>
      <c r="B4307" s="25" t="s">
        <v>228</v>
      </c>
      <c r="C4307" s="25" t="s">
        <v>39</v>
      </c>
      <c r="D4307" s="25" t="s">
        <v>27</v>
      </c>
      <c r="E4307" s="25" t="s">
        <v>1917</v>
      </c>
      <c r="F4307" s="2">
        <v>40252</v>
      </c>
      <c r="G4307" s="23" t="str">
        <f>TEXT(Table2[[#This Row],[Order-Date]],"mmm")</f>
        <v>Mar</v>
      </c>
      <c r="H4307">
        <v>2010</v>
      </c>
      <c r="I4307">
        <v>418408572</v>
      </c>
      <c r="J4307" s="2">
        <v>40252</v>
      </c>
      <c r="K4307" s="23">
        <f>WEEKDAY(#REF!,1)</f>
        <v>2</v>
      </c>
      <c r="L4307" s="25">
        <f>IF(#REF!&gt;=#REF!,#REF!-#REF!,"")</f>
        <v>0</v>
      </c>
      <c r="M4307" s="4">
        <v>5249</v>
      </c>
      <c r="N4307" s="5">
        <v>81.73</v>
      </c>
      <c r="O4307" s="5">
        <v>56.67</v>
      </c>
      <c r="P4307" s="5">
        <v>25.06</v>
      </c>
      <c r="Q4307" s="5">
        <f>#REF!*#REF!</f>
        <v>297460.83</v>
      </c>
      <c r="R4307" s="5">
        <v>131539.94</v>
      </c>
      <c r="S4307" s="5">
        <f>#REF!-#REF!</f>
        <v>-165920.89000000001</v>
      </c>
      <c r="T4307" s="36">
        <f t="shared" si="67"/>
        <v>-0.55779071819304704</v>
      </c>
    </row>
    <row r="4308" spans="1:20" x14ac:dyDescent="0.2">
      <c r="A4308" s="25" t="s">
        <v>37</v>
      </c>
      <c r="B4308" s="25" t="s">
        <v>139</v>
      </c>
      <c r="C4308" s="25" t="s">
        <v>31</v>
      </c>
      <c r="D4308" s="25" t="s">
        <v>27</v>
      </c>
      <c r="E4308" s="25" t="s">
        <v>1916</v>
      </c>
      <c r="F4308" s="2">
        <v>42629</v>
      </c>
      <c r="G4308" s="23" t="str">
        <f>TEXT(Table2[[#This Row],[Order-Date]],"mmm")</f>
        <v>Sep</v>
      </c>
      <c r="H4308">
        <v>2016</v>
      </c>
      <c r="I4308">
        <v>723355138</v>
      </c>
      <c r="J4308" s="2">
        <v>42667</v>
      </c>
      <c r="K4308" s="23">
        <f>WEEKDAY(#REF!,1)</f>
        <v>2</v>
      </c>
      <c r="L4308" s="25">
        <f>IF(#REF!&gt;=#REF!,#REF!-#REF!,"")</f>
        <v>38</v>
      </c>
      <c r="M4308" s="4">
        <v>5715</v>
      </c>
      <c r="N4308" s="5">
        <v>47.45</v>
      </c>
      <c r="O4308" s="5">
        <v>31.79</v>
      </c>
      <c r="P4308" s="5">
        <v>15.66</v>
      </c>
      <c r="Q4308" s="5">
        <f>#REF!*#REF!</f>
        <v>181679.85</v>
      </c>
      <c r="R4308" s="5">
        <v>89496.9</v>
      </c>
      <c r="S4308" s="5">
        <f>#REF!-#REF!</f>
        <v>-92182.95</v>
      </c>
      <c r="T4308" s="36">
        <f t="shared" si="67"/>
        <v>-0.50739226171752105</v>
      </c>
    </row>
    <row r="4309" spans="1:20" x14ac:dyDescent="0.2">
      <c r="A4309" s="25" t="s">
        <v>46</v>
      </c>
      <c r="B4309" s="25" t="s">
        <v>141</v>
      </c>
      <c r="C4309" s="25" t="s">
        <v>56</v>
      </c>
      <c r="D4309" s="25" t="s">
        <v>23</v>
      </c>
      <c r="E4309" s="25" t="s">
        <v>1918</v>
      </c>
      <c r="F4309" s="2">
        <v>40475</v>
      </c>
      <c r="G4309" s="23" t="str">
        <f>TEXT(Table2[[#This Row],[Order-Date]],"mmm")</f>
        <v>Oct</v>
      </c>
      <c r="H4309">
        <v>2010</v>
      </c>
      <c r="I4309">
        <v>289100348</v>
      </c>
      <c r="J4309" s="2">
        <v>40482</v>
      </c>
      <c r="K4309" s="23">
        <f>WEEKDAY(#REF!,1)</f>
        <v>1</v>
      </c>
      <c r="L4309" s="25">
        <f>IF(#REF!&gt;=#REF!,#REF!-#REF!,"")</f>
        <v>7</v>
      </c>
      <c r="M4309" s="4">
        <v>72</v>
      </c>
      <c r="N4309" s="5">
        <v>421.89</v>
      </c>
      <c r="O4309" s="5">
        <v>364.69</v>
      </c>
      <c r="P4309" s="5">
        <v>57.2</v>
      </c>
      <c r="Q4309" s="5">
        <f>#REF!*#REF!</f>
        <v>26257.68</v>
      </c>
      <c r="R4309" s="5">
        <v>4118.3999999999996</v>
      </c>
      <c r="S4309" s="5">
        <f>#REF!-#REF!</f>
        <v>-22139.279999999999</v>
      </c>
      <c r="T4309" s="36">
        <f t="shared" si="67"/>
        <v>-0.84315445995228799</v>
      </c>
    </row>
    <row r="4310" spans="1:20" x14ac:dyDescent="0.2">
      <c r="A4310" s="25" t="s">
        <v>32</v>
      </c>
      <c r="B4310" s="25" t="s">
        <v>113</v>
      </c>
      <c r="C4310" s="25" t="s">
        <v>39</v>
      </c>
      <c r="D4310" s="25" t="s">
        <v>27</v>
      </c>
      <c r="E4310" s="25" t="s">
        <v>1915</v>
      </c>
      <c r="F4310" s="2">
        <v>40787</v>
      </c>
      <c r="G4310" s="23" t="str">
        <f>TEXT(Table2[[#This Row],[Order-Date]],"mmm")</f>
        <v>Sep</v>
      </c>
      <c r="H4310">
        <v>2011</v>
      </c>
      <c r="I4310">
        <v>167255532</v>
      </c>
      <c r="J4310" s="2">
        <v>40563</v>
      </c>
      <c r="K4310" s="23">
        <f>WEEKDAY(#REF!,1)</f>
        <v>5</v>
      </c>
      <c r="L4310" s="25" t="str">
        <f>IF(#REF!&gt;=#REF!,#REF!-#REF!,"")</f>
        <v/>
      </c>
      <c r="M4310" s="4">
        <v>3484</v>
      </c>
      <c r="N4310" s="5">
        <v>81.73</v>
      </c>
      <c r="O4310" s="5">
        <v>56.67</v>
      </c>
      <c r="P4310" s="5">
        <v>25.06</v>
      </c>
      <c r="Q4310" s="5">
        <f>#REF!*#REF!</f>
        <v>197438.28</v>
      </c>
      <c r="R4310" s="5">
        <v>87309.04</v>
      </c>
      <c r="S4310" s="5">
        <f>#REF!-#REF!</f>
        <v>-110129.24</v>
      </c>
      <c r="T4310" s="36">
        <f t="shared" si="67"/>
        <v>-0.55779071819304704</v>
      </c>
    </row>
    <row r="4311" spans="1:20" x14ac:dyDescent="0.2">
      <c r="A4311" s="25" t="s">
        <v>40</v>
      </c>
      <c r="B4311" s="25" t="s">
        <v>205</v>
      </c>
      <c r="C4311" s="25" t="s">
        <v>56</v>
      </c>
      <c r="D4311" s="25" t="s">
        <v>23</v>
      </c>
      <c r="E4311" s="25" t="s">
        <v>1916</v>
      </c>
      <c r="F4311" s="2">
        <v>40326</v>
      </c>
      <c r="G4311" s="23" t="str">
        <f>TEXT(Table2[[#This Row],[Order-Date]],"mmm")</f>
        <v>May</v>
      </c>
      <c r="H4311">
        <v>2010</v>
      </c>
      <c r="I4311">
        <v>579744517</v>
      </c>
      <c r="J4311" s="2">
        <v>40216</v>
      </c>
      <c r="K4311" s="23">
        <f>WEEKDAY(#REF!,1)</f>
        <v>1</v>
      </c>
      <c r="L4311" s="25" t="str">
        <f>IF(#REF!&gt;=#REF!,#REF!-#REF!,"")</f>
        <v/>
      </c>
      <c r="M4311" s="4">
        <v>8141</v>
      </c>
      <c r="N4311" s="5">
        <v>421.89</v>
      </c>
      <c r="O4311" s="5">
        <v>364.69</v>
      </c>
      <c r="P4311" s="5">
        <v>57.2</v>
      </c>
      <c r="Q4311" s="5">
        <f>#REF!*#REF!</f>
        <v>2968941.29</v>
      </c>
      <c r="R4311" s="5">
        <v>465665.2</v>
      </c>
      <c r="S4311" s="5">
        <f>#REF!-#REF!</f>
        <v>-2503276.09</v>
      </c>
      <c r="T4311" s="36">
        <f t="shared" si="67"/>
        <v>-0.84315445995228799</v>
      </c>
    </row>
    <row r="4312" spans="1:20" x14ac:dyDescent="0.2">
      <c r="A4312" s="25" t="s">
        <v>29</v>
      </c>
      <c r="B4312" s="25" t="s">
        <v>58</v>
      </c>
      <c r="C4312" s="25" t="s">
        <v>65</v>
      </c>
      <c r="D4312" s="25" t="s">
        <v>23</v>
      </c>
      <c r="E4312" s="25" t="s">
        <v>1916</v>
      </c>
      <c r="F4312" s="2">
        <v>40421</v>
      </c>
      <c r="G4312" s="23" t="str">
        <f>TEXT(Table2[[#This Row],[Order-Date]],"mmm")</f>
        <v>Aug</v>
      </c>
      <c r="H4312">
        <v>2010</v>
      </c>
      <c r="I4312">
        <v>468803632</v>
      </c>
      <c r="J4312" s="2">
        <v>40219</v>
      </c>
      <c r="K4312" s="23">
        <f>WEEKDAY(#REF!,1)</f>
        <v>4</v>
      </c>
      <c r="L4312" s="25" t="str">
        <f>IF(#REF!&gt;=#REF!,#REF!-#REF!,"")</f>
        <v/>
      </c>
      <c r="M4312" s="4">
        <v>8267</v>
      </c>
      <c r="N4312" s="5">
        <v>9.33</v>
      </c>
      <c r="O4312" s="5">
        <v>6.92</v>
      </c>
      <c r="P4312" s="5">
        <v>2.41</v>
      </c>
      <c r="Q4312" s="5">
        <f>#REF!*#REF!</f>
        <v>57207.64</v>
      </c>
      <c r="R4312" s="5">
        <v>19923.47</v>
      </c>
      <c r="S4312" s="5">
        <f>#REF!-#REF!</f>
        <v>-37284.17</v>
      </c>
      <c r="T4312" s="36">
        <f t="shared" si="67"/>
        <v>-0.65173410404624299</v>
      </c>
    </row>
    <row r="4313" spans="1:20" x14ac:dyDescent="0.2">
      <c r="A4313" s="25" t="s">
        <v>29</v>
      </c>
      <c r="B4313" s="25" t="s">
        <v>86</v>
      </c>
      <c r="C4313" s="25" t="s">
        <v>22</v>
      </c>
      <c r="D4313" s="25" t="s">
        <v>23</v>
      </c>
      <c r="E4313" s="25" t="s">
        <v>1915</v>
      </c>
      <c r="F4313" s="2">
        <v>40464</v>
      </c>
      <c r="G4313" s="23" t="str">
        <f>TEXT(Table2[[#This Row],[Order-Date]],"mmm")</f>
        <v>Oct</v>
      </c>
      <c r="H4313">
        <v>2010</v>
      </c>
      <c r="I4313">
        <v>646981704</v>
      </c>
      <c r="J4313" s="2">
        <v>40505</v>
      </c>
      <c r="K4313" s="23">
        <f>WEEKDAY(#REF!,1)</f>
        <v>3</v>
      </c>
      <c r="L4313" s="25">
        <f>IF(#REF!&gt;=#REF!,#REF!-#REF!,"")</f>
        <v>41</v>
      </c>
      <c r="M4313" s="4">
        <v>5118</v>
      </c>
      <c r="N4313" s="5">
        <v>255.28</v>
      </c>
      <c r="O4313" s="5">
        <v>159.41999999999999</v>
      </c>
      <c r="P4313" s="5">
        <v>95.86</v>
      </c>
      <c r="Q4313" s="5">
        <f>#REF!*#REF!</f>
        <v>815911.56</v>
      </c>
      <c r="R4313" s="5">
        <v>490611.48</v>
      </c>
      <c r="S4313" s="5">
        <f>#REF!-#REF!</f>
        <v>-325300.08</v>
      </c>
      <c r="T4313" s="36">
        <f t="shared" si="67"/>
        <v>-0.39869527035503699</v>
      </c>
    </row>
    <row r="4314" spans="1:20" x14ac:dyDescent="0.2">
      <c r="A4314" s="25" t="s">
        <v>37</v>
      </c>
      <c r="B4314" s="25" t="s">
        <v>106</v>
      </c>
      <c r="C4314" s="25" t="s">
        <v>85</v>
      </c>
      <c r="D4314" s="25" t="s">
        <v>23</v>
      </c>
      <c r="E4314" s="25" t="s">
        <v>1917</v>
      </c>
      <c r="F4314" s="2">
        <v>40473</v>
      </c>
      <c r="G4314" s="23" t="str">
        <f>TEXT(Table2[[#This Row],[Order-Date]],"mmm")</f>
        <v>Oct</v>
      </c>
      <c r="H4314">
        <v>2010</v>
      </c>
      <c r="I4314">
        <v>647140061</v>
      </c>
      <c r="J4314" s="2">
        <v>40309</v>
      </c>
      <c r="K4314" s="23">
        <f>WEEKDAY(#REF!,1)</f>
        <v>3</v>
      </c>
      <c r="L4314" s="25" t="str">
        <f>IF(#REF!&gt;=#REF!,#REF!-#REF!,"")</f>
        <v/>
      </c>
      <c r="M4314" s="4">
        <v>1980</v>
      </c>
      <c r="N4314" s="5">
        <v>668.27</v>
      </c>
      <c r="O4314" s="5">
        <v>502.54</v>
      </c>
      <c r="P4314" s="5">
        <v>165.73</v>
      </c>
      <c r="Q4314" s="5">
        <f>#REF!*#REF!</f>
        <v>995029.2</v>
      </c>
      <c r="R4314" s="5">
        <v>328145.40000000002</v>
      </c>
      <c r="S4314" s="5">
        <f>#REF!-#REF!</f>
        <v>-666883.80000000005</v>
      </c>
      <c r="T4314" s="36">
        <f t="shared" si="67"/>
        <v>-0.67021530624427905</v>
      </c>
    </row>
    <row r="4315" spans="1:20" x14ac:dyDescent="0.2">
      <c r="A4315" s="25" t="s">
        <v>29</v>
      </c>
      <c r="B4315" s="25" t="s">
        <v>86</v>
      </c>
      <c r="C4315" s="25" t="s">
        <v>77</v>
      </c>
      <c r="D4315" s="25" t="s">
        <v>23</v>
      </c>
      <c r="E4315" s="25" t="s">
        <v>1916</v>
      </c>
      <c r="F4315" s="2">
        <v>42238</v>
      </c>
      <c r="G4315" s="23" t="str">
        <f>TEXT(Table2[[#This Row],[Order-Date]],"mmm")</f>
        <v>Aug</v>
      </c>
      <c r="H4315">
        <v>2015</v>
      </c>
      <c r="I4315">
        <v>972452533</v>
      </c>
      <c r="J4315" s="2">
        <v>42104</v>
      </c>
      <c r="K4315" s="23">
        <f>WEEKDAY(#REF!,1)</f>
        <v>6</v>
      </c>
      <c r="L4315" s="25" t="str">
        <f>IF(#REF!&gt;=#REF!,#REF!-#REF!,"")</f>
        <v/>
      </c>
      <c r="M4315" s="4">
        <v>9169</v>
      </c>
      <c r="N4315" s="5">
        <v>154.06</v>
      </c>
      <c r="O4315" s="5">
        <v>90.93</v>
      </c>
      <c r="P4315" s="5">
        <v>63.13</v>
      </c>
      <c r="Q4315" s="5">
        <f>#REF!*#REF!</f>
        <v>833737.17</v>
      </c>
      <c r="R4315" s="5">
        <v>578838.97</v>
      </c>
      <c r="S4315" s="5">
        <f>#REF!-#REF!</f>
        <v>-254898.2</v>
      </c>
      <c r="T4315" s="36">
        <f t="shared" si="67"/>
        <v>-0.30572968217309998</v>
      </c>
    </row>
    <row r="4316" spans="1:20" x14ac:dyDescent="0.2">
      <c r="A4316" s="25" t="s">
        <v>37</v>
      </c>
      <c r="B4316" s="25" t="s">
        <v>79</v>
      </c>
      <c r="C4316" s="25" t="s">
        <v>85</v>
      </c>
      <c r="D4316" s="25" t="s">
        <v>27</v>
      </c>
      <c r="E4316" s="25" t="s">
        <v>1915</v>
      </c>
      <c r="F4316" s="2">
        <v>42492</v>
      </c>
      <c r="G4316" s="23" t="str">
        <f>TEXT(Table2[[#This Row],[Order-Date]],"mmm")</f>
        <v>May</v>
      </c>
      <c r="H4316">
        <v>2016</v>
      </c>
      <c r="I4316">
        <v>846405446</v>
      </c>
      <c r="J4316" s="2">
        <v>42616</v>
      </c>
      <c r="K4316" s="23">
        <f>WEEKDAY(#REF!,1)</f>
        <v>7</v>
      </c>
      <c r="L4316" s="25">
        <f>IF(#REF!&gt;=#REF!,#REF!-#REF!,"")</f>
        <v>124</v>
      </c>
      <c r="M4316" s="4">
        <v>9035</v>
      </c>
      <c r="N4316" s="5">
        <v>668.27</v>
      </c>
      <c r="O4316" s="5">
        <v>502.54</v>
      </c>
      <c r="P4316" s="5">
        <v>165.73</v>
      </c>
      <c r="Q4316" s="5">
        <f>#REF!*#REF!</f>
        <v>4540448.9000000004</v>
      </c>
      <c r="R4316" s="5">
        <v>1497370.55</v>
      </c>
      <c r="S4316" s="5">
        <f>#REF!-#REF!</f>
        <v>-3043078.35</v>
      </c>
      <c r="T4316" s="36">
        <f t="shared" si="67"/>
        <v>-0.67021530624427905</v>
      </c>
    </row>
    <row r="4317" spans="1:20" x14ac:dyDescent="0.2">
      <c r="A4317" s="25" t="s">
        <v>20</v>
      </c>
      <c r="B4317" s="25" t="s">
        <v>61</v>
      </c>
      <c r="C4317" s="25" t="s">
        <v>39</v>
      </c>
      <c r="D4317" s="25" t="s">
        <v>23</v>
      </c>
      <c r="E4317" s="25" t="s">
        <v>1917</v>
      </c>
      <c r="F4317" s="2">
        <v>42100</v>
      </c>
      <c r="G4317" s="23" t="str">
        <f>TEXT(Table2[[#This Row],[Order-Date]],"mmm")</f>
        <v>Apr</v>
      </c>
      <c r="H4317">
        <v>2015</v>
      </c>
      <c r="I4317">
        <v>462797629</v>
      </c>
      <c r="J4317" s="2">
        <v>42185</v>
      </c>
      <c r="K4317" s="23">
        <f>WEEKDAY(#REF!,1)</f>
        <v>3</v>
      </c>
      <c r="L4317" s="25">
        <f>IF(#REF!&gt;=#REF!,#REF!-#REF!,"")</f>
        <v>85</v>
      </c>
      <c r="M4317" s="4">
        <v>958</v>
      </c>
      <c r="N4317" s="5">
        <v>81.73</v>
      </c>
      <c r="O4317" s="5">
        <v>56.67</v>
      </c>
      <c r="P4317" s="5">
        <v>25.06</v>
      </c>
      <c r="Q4317" s="5">
        <f>#REF!*#REF!</f>
        <v>54289.86</v>
      </c>
      <c r="R4317" s="5">
        <v>24007.48</v>
      </c>
      <c r="S4317" s="5">
        <f>#REF!-#REF!</f>
        <v>-30282.38</v>
      </c>
      <c r="T4317" s="36">
        <f t="shared" si="67"/>
        <v>-0.55779071819304704</v>
      </c>
    </row>
    <row r="4318" spans="1:20" x14ac:dyDescent="0.2">
      <c r="A4318" s="25" t="s">
        <v>29</v>
      </c>
      <c r="B4318" s="25" t="s">
        <v>57</v>
      </c>
      <c r="C4318" s="25" t="s">
        <v>39</v>
      </c>
      <c r="D4318" s="25" t="s">
        <v>27</v>
      </c>
      <c r="E4318" s="25" t="s">
        <v>1915</v>
      </c>
      <c r="F4318" s="2">
        <v>40456</v>
      </c>
      <c r="G4318" s="23" t="str">
        <f>TEXT(Table2[[#This Row],[Order-Date]],"mmm")</f>
        <v>Oct</v>
      </c>
      <c r="H4318">
        <v>2010</v>
      </c>
      <c r="I4318">
        <v>535740411</v>
      </c>
      <c r="J4318" s="2">
        <v>40365</v>
      </c>
      <c r="K4318" s="23">
        <f>WEEKDAY(#REF!,1)</f>
        <v>3</v>
      </c>
      <c r="L4318" s="25" t="str">
        <f>IF(#REF!&gt;=#REF!,#REF!-#REF!,"")</f>
        <v/>
      </c>
      <c r="M4318" s="4">
        <v>6348</v>
      </c>
      <c r="N4318" s="5">
        <v>81.73</v>
      </c>
      <c r="O4318" s="5">
        <v>56.67</v>
      </c>
      <c r="P4318" s="5">
        <v>25.06</v>
      </c>
      <c r="Q4318" s="5">
        <f>#REF!*#REF!</f>
        <v>359741.16</v>
      </c>
      <c r="R4318" s="5">
        <v>159080.88</v>
      </c>
      <c r="S4318" s="5">
        <f>#REF!-#REF!</f>
        <v>-200660.28</v>
      </c>
      <c r="T4318" s="36">
        <f t="shared" si="67"/>
        <v>-0.55779071819304704</v>
      </c>
    </row>
    <row r="4319" spans="1:20" x14ac:dyDescent="0.2">
      <c r="A4319" s="25" t="s">
        <v>37</v>
      </c>
      <c r="B4319" s="25" t="s">
        <v>62</v>
      </c>
      <c r="C4319" s="25" t="s">
        <v>56</v>
      </c>
      <c r="D4319" s="25" t="s">
        <v>23</v>
      </c>
      <c r="E4319" s="25" t="s">
        <v>1917</v>
      </c>
      <c r="F4319" s="2">
        <v>40196</v>
      </c>
      <c r="G4319" s="23" t="str">
        <f>TEXT(Table2[[#This Row],[Order-Date]],"mmm")</f>
        <v>Jan</v>
      </c>
      <c r="H4319">
        <v>2010</v>
      </c>
      <c r="I4319">
        <v>949657618</v>
      </c>
      <c r="J4319" s="2">
        <v>40229</v>
      </c>
      <c r="K4319" s="23">
        <f>WEEKDAY(#REF!,1)</f>
        <v>7</v>
      </c>
      <c r="L4319" s="25">
        <f>IF(#REF!&gt;=#REF!,#REF!-#REF!,"")</f>
        <v>33</v>
      </c>
      <c r="M4319" s="4">
        <v>3648</v>
      </c>
      <c r="N4319" s="5">
        <v>421.89</v>
      </c>
      <c r="O4319" s="5">
        <v>364.69</v>
      </c>
      <c r="P4319" s="5">
        <v>57.2</v>
      </c>
      <c r="Q4319" s="5">
        <f>#REF!*#REF!</f>
        <v>1330389.1200000001</v>
      </c>
      <c r="R4319" s="5">
        <v>208665.60000000001</v>
      </c>
      <c r="S4319" s="5">
        <f>#REF!-#REF!</f>
        <v>-1121723.52</v>
      </c>
      <c r="T4319" s="36">
        <f t="shared" si="67"/>
        <v>-0.84315445995228799</v>
      </c>
    </row>
    <row r="4320" spans="1:20" x14ac:dyDescent="0.2">
      <c r="A4320" s="25" t="s">
        <v>29</v>
      </c>
      <c r="B4320" s="25" t="s">
        <v>214</v>
      </c>
      <c r="C4320" s="25" t="s">
        <v>39</v>
      </c>
      <c r="D4320" s="25" t="s">
        <v>27</v>
      </c>
      <c r="E4320" s="25" t="s">
        <v>1917</v>
      </c>
      <c r="F4320" s="2">
        <v>42792</v>
      </c>
      <c r="G4320" s="23" t="str">
        <f>TEXT(Table2[[#This Row],[Order-Date]],"mmm")</f>
        <v>Feb</v>
      </c>
      <c r="H4320">
        <v>2017</v>
      </c>
      <c r="I4320">
        <v>309285581</v>
      </c>
      <c r="J4320" s="2">
        <v>42842</v>
      </c>
      <c r="K4320" s="23">
        <f>WEEKDAY(#REF!,1)</f>
        <v>2</v>
      </c>
      <c r="L4320" s="25">
        <f>IF(#REF!&gt;=#REF!,#REF!-#REF!,"")</f>
        <v>50</v>
      </c>
      <c r="M4320" s="4">
        <v>3331</v>
      </c>
      <c r="N4320" s="5">
        <v>81.73</v>
      </c>
      <c r="O4320" s="5">
        <v>56.67</v>
      </c>
      <c r="P4320" s="5">
        <v>25.06</v>
      </c>
      <c r="Q4320" s="5">
        <f>#REF!*#REF!</f>
        <v>188767.77</v>
      </c>
      <c r="R4320" s="5">
        <v>83474.86</v>
      </c>
      <c r="S4320" s="5">
        <f>#REF!-#REF!</f>
        <v>-105292.91</v>
      </c>
      <c r="T4320" s="36">
        <f t="shared" si="67"/>
        <v>-0.55779071819304704</v>
      </c>
    </row>
    <row r="4321" spans="1:20" x14ac:dyDescent="0.2">
      <c r="A4321" s="25" t="s">
        <v>37</v>
      </c>
      <c r="B4321" s="25" t="s">
        <v>169</v>
      </c>
      <c r="C4321" s="25" t="s">
        <v>56</v>
      </c>
      <c r="D4321" s="25" t="s">
        <v>23</v>
      </c>
      <c r="E4321" s="25" t="s">
        <v>1918</v>
      </c>
      <c r="F4321" s="2">
        <v>42538</v>
      </c>
      <c r="G4321" s="23" t="str">
        <f>TEXT(Table2[[#This Row],[Order-Date]],"mmm")</f>
        <v>Jun</v>
      </c>
      <c r="H4321">
        <v>2016</v>
      </c>
      <c r="I4321">
        <v>889673125</v>
      </c>
      <c r="J4321" s="2">
        <v>42620</v>
      </c>
      <c r="K4321" s="23">
        <f>WEEKDAY(#REF!,1)</f>
        <v>4</v>
      </c>
      <c r="L4321" s="25">
        <f>IF(#REF!&gt;=#REF!,#REF!-#REF!,"")</f>
        <v>82</v>
      </c>
      <c r="M4321" s="4">
        <v>2903</v>
      </c>
      <c r="N4321" s="5">
        <v>421.89</v>
      </c>
      <c r="O4321" s="5">
        <v>364.69</v>
      </c>
      <c r="P4321" s="5">
        <v>57.2</v>
      </c>
      <c r="Q4321" s="5">
        <f>#REF!*#REF!</f>
        <v>1058695.07</v>
      </c>
      <c r="R4321" s="5">
        <v>166051.6</v>
      </c>
      <c r="S4321" s="5">
        <f>#REF!-#REF!</f>
        <v>-892643.47</v>
      </c>
      <c r="T4321" s="36">
        <f t="shared" si="67"/>
        <v>-0.84315445995228799</v>
      </c>
    </row>
    <row r="4322" spans="1:20" x14ac:dyDescent="0.2">
      <c r="A4322" s="25" t="s">
        <v>46</v>
      </c>
      <c r="B4322" s="25" t="s">
        <v>107</v>
      </c>
      <c r="C4322" s="25" t="s">
        <v>56</v>
      </c>
      <c r="D4322" s="25" t="s">
        <v>27</v>
      </c>
      <c r="E4322" s="25" t="s">
        <v>1917</v>
      </c>
      <c r="F4322" s="2">
        <v>42564</v>
      </c>
      <c r="G4322" s="23" t="str">
        <f>TEXT(Table2[[#This Row],[Order-Date]],"mmm")</f>
        <v>Jul</v>
      </c>
      <c r="H4322">
        <v>2016</v>
      </c>
      <c r="I4322">
        <v>986181581</v>
      </c>
      <c r="J4322" s="2">
        <v>42574</v>
      </c>
      <c r="K4322" s="23">
        <f>WEEKDAY(#REF!,1)</f>
        <v>7</v>
      </c>
      <c r="L4322" s="25">
        <f>IF(#REF!&gt;=#REF!,#REF!-#REF!,"")</f>
        <v>10</v>
      </c>
      <c r="M4322" s="4">
        <v>1900</v>
      </c>
      <c r="N4322" s="5">
        <v>421.89</v>
      </c>
      <c r="O4322" s="5">
        <v>364.69</v>
      </c>
      <c r="P4322" s="5">
        <v>57.2</v>
      </c>
      <c r="Q4322" s="5">
        <f>#REF!*#REF!</f>
        <v>692911</v>
      </c>
      <c r="R4322" s="5">
        <v>108680</v>
      </c>
      <c r="S4322" s="5">
        <f>#REF!-#REF!</f>
        <v>-584231</v>
      </c>
      <c r="T4322" s="36">
        <f t="shared" si="67"/>
        <v>-0.84315445995228799</v>
      </c>
    </row>
    <row r="4323" spans="1:20" x14ac:dyDescent="0.2">
      <c r="A4323" s="25" t="s">
        <v>40</v>
      </c>
      <c r="B4323" s="25" t="s">
        <v>218</v>
      </c>
      <c r="C4323" s="25" t="s">
        <v>22</v>
      </c>
      <c r="D4323" s="25" t="s">
        <v>27</v>
      </c>
      <c r="E4323" s="25" t="s">
        <v>1915</v>
      </c>
      <c r="F4323" s="2">
        <v>42238</v>
      </c>
      <c r="G4323" s="23" t="str">
        <f>TEXT(Table2[[#This Row],[Order-Date]],"mmm")</f>
        <v>Aug</v>
      </c>
      <c r="H4323">
        <v>2015</v>
      </c>
      <c r="I4323">
        <v>764484775</v>
      </c>
      <c r="J4323" s="2">
        <v>42072</v>
      </c>
      <c r="K4323" s="23">
        <f>WEEKDAY(#REF!,1)</f>
        <v>2</v>
      </c>
      <c r="L4323" s="25" t="str">
        <f>IF(#REF!&gt;=#REF!,#REF!-#REF!,"")</f>
        <v/>
      </c>
      <c r="M4323" s="4">
        <v>6888</v>
      </c>
      <c r="N4323" s="5">
        <v>255.28</v>
      </c>
      <c r="O4323" s="5">
        <v>159.41999999999999</v>
      </c>
      <c r="P4323" s="5">
        <v>95.86</v>
      </c>
      <c r="Q4323" s="5">
        <f>#REF!*#REF!</f>
        <v>1098084.96</v>
      </c>
      <c r="R4323" s="5">
        <v>660283.68000000005</v>
      </c>
      <c r="S4323" s="5">
        <f>#REF!-#REF!</f>
        <v>-437801.28</v>
      </c>
      <c r="T4323" s="36">
        <f t="shared" si="67"/>
        <v>-0.39869527035503699</v>
      </c>
    </row>
    <row r="4324" spans="1:20" x14ac:dyDescent="0.2">
      <c r="A4324" s="25" t="s">
        <v>37</v>
      </c>
      <c r="B4324" s="25" t="s">
        <v>45</v>
      </c>
      <c r="C4324" s="25" t="s">
        <v>34</v>
      </c>
      <c r="D4324" s="25" t="s">
        <v>23</v>
      </c>
      <c r="E4324" s="25" t="s">
        <v>1918</v>
      </c>
      <c r="F4324" s="2">
        <v>41320</v>
      </c>
      <c r="G4324" s="23" t="str">
        <f>TEXT(Table2[[#This Row],[Order-Date]],"mmm")</f>
        <v>Feb</v>
      </c>
      <c r="H4324">
        <v>2013</v>
      </c>
      <c r="I4324">
        <v>910569036</v>
      </c>
      <c r="J4324" s="2">
        <v>41358</v>
      </c>
      <c r="K4324" s="23">
        <f>WEEKDAY(#REF!,1)</f>
        <v>2</v>
      </c>
      <c r="L4324" s="25">
        <f>IF(#REF!&gt;=#REF!,#REF!-#REF!,"")</f>
        <v>38</v>
      </c>
      <c r="M4324" s="4">
        <v>6467</v>
      </c>
      <c r="N4324" s="5">
        <v>205.7</v>
      </c>
      <c r="O4324" s="5">
        <v>117.11</v>
      </c>
      <c r="P4324" s="5">
        <v>88.59</v>
      </c>
      <c r="Q4324" s="5">
        <f>#REF!*#REF!</f>
        <v>757350.37</v>
      </c>
      <c r="R4324" s="5">
        <v>572911.53</v>
      </c>
      <c r="S4324" s="5">
        <f>#REF!-#REF!</f>
        <v>-184438.84</v>
      </c>
      <c r="T4324" s="36">
        <f t="shared" si="67"/>
        <v>-0.24353172231235601</v>
      </c>
    </row>
    <row r="4325" spans="1:20" x14ac:dyDescent="0.2">
      <c r="A4325" s="25" t="s">
        <v>29</v>
      </c>
      <c r="B4325" s="25" t="s">
        <v>197</v>
      </c>
      <c r="C4325" s="25" t="s">
        <v>22</v>
      </c>
      <c r="D4325" s="25" t="s">
        <v>27</v>
      </c>
      <c r="E4325" s="25" t="s">
        <v>1918</v>
      </c>
      <c r="F4325" s="2">
        <v>41458</v>
      </c>
      <c r="G4325" s="23" t="str">
        <f>TEXT(Table2[[#This Row],[Order-Date]],"mmm")</f>
        <v>Jul</v>
      </c>
      <c r="H4325">
        <v>2013</v>
      </c>
      <c r="I4325">
        <v>380733191</v>
      </c>
      <c r="J4325" s="2">
        <v>41377</v>
      </c>
      <c r="K4325" s="23">
        <f>WEEKDAY(#REF!,1)</f>
        <v>7</v>
      </c>
      <c r="L4325" s="25" t="str">
        <f>IF(#REF!&gt;=#REF!,#REF!-#REF!,"")</f>
        <v/>
      </c>
      <c r="M4325" s="4">
        <v>6267</v>
      </c>
      <c r="N4325" s="5">
        <v>255.28</v>
      </c>
      <c r="O4325" s="5">
        <v>159.41999999999999</v>
      </c>
      <c r="P4325" s="5">
        <v>95.86</v>
      </c>
      <c r="Q4325" s="5">
        <f>#REF!*#REF!</f>
        <v>999085.14</v>
      </c>
      <c r="R4325" s="5">
        <v>600754.62</v>
      </c>
      <c r="S4325" s="5">
        <f>#REF!-#REF!</f>
        <v>-398330.52</v>
      </c>
      <c r="T4325" s="36">
        <f t="shared" si="67"/>
        <v>-0.39869527035503699</v>
      </c>
    </row>
    <row r="4326" spans="1:20" x14ac:dyDescent="0.2">
      <c r="A4326" s="25" t="s">
        <v>37</v>
      </c>
      <c r="B4326" s="25" t="s">
        <v>169</v>
      </c>
      <c r="C4326" s="25" t="s">
        <v>85</v>
      </c>
      <c r="D4326" s="25" t="s">
        <v>23</v>
      </c>
      <c r="E4326" s="25" t="s">
        <v>1915</v>
      </c>
      <c r="F4326" s="2">
        <v>41449</v>
      </c>
      <c r="G4326" s="23" t="str">
        <f>TEXT(Table2[[#This Row],[Order-Date]],"mmm")</f>
        <v>Jun</v>
      </c>
      <c r="H4326">
        <v>2013</v>
      </c>
      <c r="I4326">
        <v>451588571</v>
      </c>
      <c r="J4326" s="2">
        <v>41469</v>
      </c>
      <c r="K4326" s="23">
        <f>WEEKDAY(#REF!,1)</f>
        <v>1</v>
      </c>
      <c r="L4326" s="25">
        <f>IF(#REF!&gt;=#REF!,#REF!-#REF!,"")</f>
        <v>20</v>
      </c>
      <c r="M4326" s="4">
        <v>3948</v>
      </c>
      <c r="N4326" s="5">
        <v>668.27</v>
      </c>
      <c r="O4326" s="5">
        <v>502.54</v>
      </c>
      <c r="P4326" s="5">
        <v>165.73</v>
      </c>
      <c r="Q4326" s="5">
        <f>#REF!*#REF!</f>
        <v>1984027.92</v>
      </c>
      <c r="R4326" s="5">
        <v>654302.04</v>
      </c>
      <c r="S4326" s="5">
        <f>#REF!-#REF!</f>
        <v>-1329725.8799999999</v>
      </c>
      <c r="T4326" s="36">
        <f t="shared" si="67"/>
        <v>-0.67021530624427905</v>
      </c>
    </row>
    <row r="4327" spans="1:20" x14ac:dyDescent="0.2">
      <c r="A4327" s="25" t="s">
        <v>32</v>
      </c>
      <c r="B4327" s="25" t="s">
        <v>147</v>
      </c>
      <c r="C4327" s="25" t="s">
        <v>65</v>
      </c>
      <c r="D4327" s="25" t="s">
        <v>23</v>
      </c>
      <c r="E4327" s="25" t="s">
        <v>1917</v>
      </c>
      <c r="F4327" s="2">
        <v>42575</v>
      </c>
      <c r="G4327" s="23" t="str">
        <f>TEXT(Table2[[#This Row],[Order-Date]],"mmm")</f>
        <v>Jul</v>
      </c>
      <c r="H4327">
        <v>2016</v>
      </c>
      <c r="I4327">
        <v>670059001</v>
      </c>
      <c r="J4327" s="2">
        <v>42378</v>
      </c>
      <c r="K4327" s="23">
        <f>WEEKDAY(#REF!,1)</f>
        <v>7</v>
      </c>
      <c r="L4327" s="25" t="str">
        <f>IF(#REF!&gt;=#REF!,#REF!-#REF!,"")</f>
        <v/>
      </c>
      <c r="M4327" s="4">
        <v>4203</v>
      </c>
      <c r="N4327" s="5">
        <v>9.33</v>
      </c>
      <c r="O4327" s="5">
        <v>6.92</v>
      </c>
      <c r="P4327" s="5">
        <v>2.41</v>
      </c>
      <c r="Q4327" s="5">
        <f>#REF!*#REF!</f>
        <v>29084.76</v>
      </c>
      <c r="R4327" s="5">
        <v>10129.23</v>
      </c>
      <c r="S4327" s="5">
        <f>#REF!-#REF!</f>
        <v>-18955.53</v>
      </c>
      <c r="T4327" s="36">
        <f t="shared" si="67"/>
        <v>-0.65173410404624299</v>
      </c>
    </row>
    <row r="4328" spans="1:20" x14ac:dyDescent="0.2">
      <c r="A4328" s="25" t="s">
        <v>40</v>
      </c>
      <c r="B4328" s="25" t="s">
        <v>90</v>
      </c>
      <c r="C4328" s="25" t="s">
        <v>49</v>
      </c>
      <c r="D4328" s="25" t="s">
        <v>23</v>
      </c>
      <c r="E4328" s="25" t="s">
        <v>1916</v>
      </c>
      <c r="F4328" s="2">
        <v>40498</v>
      </c>
      <c r="G4328" s="23" t="str">
        <f>TEXT(Table2[[#This Row],[Order-Date]],"mmm")</f>
        <v>Nov</v>
      </c>
      <c r="H4328">
        <v>2010</v>
      </c>
      <c r="I4328">
        <v>203380811</v>
      </c>
      <c r="J4328" s="2">
        <v>40505</v>
      </c>
      <c r="K4328" s="23">
        <f>WEEKDAY(#REF!,1)</f>
        <v>3</v>
      </c>
      <c r="L4328" s="25">
        <f>IF(#REF!&gt;=#REF!,#REF!-#REF!,"")</f>
        <v>7</v>
      </c>
      <c r="M4328" s="4">
        <v>3756</v>
      </c>
      <c r="N4328" s="5">
        <v>651.21</v>
      </c>
      <c r="O4328" s="5">
        <v>524.96</v>
      </c>
      <c r="P4328" s="5">
        <v>126.25</v>
      </c>
      <c r="Q4328" s="5">
        <f>#REF!*#REF!</f>
        <v>1971749.76</v>
      </c>
      <c r="R4328" s="5">
        <v>474195</v>
      </c>
      <c r="S4328" s="5">
        <f>#REF!-#REF!</f>
        <v>-1497554.76</v>
      </c>
      <c r="T4328" s="36">
        <f t="shared" si="67"/>
        <v>-0.75950548613227697</v>
      </c>
    </row>
    <row r="4329" spans="1:20" x14ac:dyDescent="0.2">
      <c r="A4329" s="25" t="s">
        <v>29</v>
      </c>
      <c r="B4329" s="25" t="s">
        <v>153</v>
      </c>
      <c r="C4329" s="25" t="s">
        <v>65</v>
      </c>
      <c r="D4329" s="25" t="s">
        <v>23</v>
      </c>
      <c r="E4329" s="25" t="s">
        <v>1916</v>
      </c>
      <c r="F4329" s="2">
        <v>41219</v>
      </c>
      <c r="G4329" s="23" t="str">
        <f>TEXT(Table2[[#This Row],[Order-Date]],"mmm")</f>
        <v>Nov</v>
      </c>
      <c r="H4329">
        <v>2012</v>
      </c>
      <c r="I4329">
        <v>989102828</v>
      </c>
      <c r="J4329" s="2">
        <v>41128</v>
      </c>
      <c r="K4329" s="23">
        <f>WEEKDAY(#REF!,1)</f>
        <v>3</v>
      </c>
      <c r="L4329" s="25" t="str">
        <f>IF(#REF!&gt;=#REF!,#REF!-#REF!,"")</f>
        <v/>
      </c>
      <c r="M4329" s="4">
        <v>6362</v>
      </c>
      <c r="N4329" s="5">
        <v>9.33</v>
      </c>
      <c r="O4329" s="5">
        <v>6.92</v>
      </c>
      <c r="P4329" s="5">
        <v>2.41</v>
      </c>
      <c r="Q4329" s="5">
        <f>#REF!*#REF!</f>
        <v>44025.04</v>
      </c>
      <c r="R4329" s="5">
        <v>15332.42</v>
      </c>
      <c r="S4329" s="5">
        <f>#REF!-#REF!</f>
        <v>-28692.62</v>
      </c>
      <c r="T4329" s="36">
        <f t="shared" si="67"/>
        <v>-0.65173410404624299</v>
      </c>
    </row>
    <row r="4330" spans="1:20" x14ac:dyDescent="0.2">
      <c r="A4330" s="25" t="s">
        <v>46</v>
      </c>
      <c r="B4330" s="25" t="s">
        <v>132</v>
      </c>
      <c r="C4330" s="25" t="s">
        <v>65</v>
      </c>
      <c r="D4330" s="25" t="s">
        <v>27</v>
      </c>
      <c r="E4330" s="25" t="s">
        <v>1917</v>
      </c>
      <c r="F4330" s="2">
        <v>42237</v>
      </c>
      <c r="G4330" s="23" t="str">
        <f>TEXT(Table2[[#This Row],[Order-Date]],"mmm")</f>
        <v>Aug</v>
      </c>
      <c r="H4330">
        <v>2015</v>
      </c>
      <c r="I4330">
        <v>985086381</v>
      </c>
      <c r="J4330" s="2">
        <v>42103</v>
      </c>
      <c r="K4330" s="23">
        <f>WEEKDAY(#REF!,1)</f>
        <v>5</v>
      </c>
      <c r="L4330" s="25" t="str">
        <f>IF(#REF!&gt;=#REF!,#REF!-#REF!,"")</f>
        <v/>
      </c>
      <c r="M4330" s="4">
        <v>7806</v>
      </c>
      <c r="N4330" s="5">
        <v>9.33</v>
      </c>
      <c r="O4330" s="5">
        <v>6.92</v>
      </c>
      <c r="P4330" s="5">
        <v>2.41</v>
      </c>
      <c r="Q4330" s="5">
        <f>#REF!*#REF!</f>
        <v>54017.52</v>
      </c>
      <c r="R4330" s="5">
        <v>18812.46</v>
      </c>
      <c r="S4330" s="5">
        <f>#REF!-#REF!</f>
        <v>-35205.06</v>
      </c>
      <c r="T4330" s="36">
        <f t="shared" si="67"/>
        <v>-0.65173410404624299</v>
      </c>
    </row>
    <row r="4331" spans="1:20" x14ac:dyDescent="0.2">
      <c r="A4331" s="25" t="s">
        <v>46</v>
      </c>
      <c r="B4331" s="25" t="s">
        <v>162</v>
      </c>
      <c r="C4331" s="25" t="s">
        <v>77</v>
      </c>
      <c r="D4331" s="25" t="s">
        <v>23</v>
      </c>
      <c r="E4331" s="25" t="s">
        <v>1916</v>
      </c>
      <c r="F4331" s="2">
        <v>41062</v>
      </c>
      <c r="G4331" s="23" t="str">
        <f>TEXT(Table2[[#This Row],[Order-Date]],"mmm")</f>
        <v>Jun</v>
      </c>
      <c r="H4331">
        <v>2012</v>
      </c>
      <c r="I4331">
        <v>919505298</v>
      </c>
      <c r="J4331" s="2">
        <v>40966</v>
      </c>
      <c r="K4331" s="23">
        <f>WEEKDAY(#REF!,1)</f>
        <v>2</v>
      </c>
      <c r="L4331" s="25" t="str">
        <f>IF(#REF!&gt;=#REF!,#REF!-#REF!,"")</f>
        <v/>
      </c>
      <c r="M4331" s="4">
        <v>906</v>
      </c>
      <c r="N4331" s="5">
        <v>154.06</v>
      </c>
      <c r="O4331" s="5">
        <v>90.93</v>
      </c>
      <c r="P4331" s="5">
        <v>63.13</v>
      </c>
      <c r="Q4331" s="5">
        <f>#REF!*#REF!</f>
        <v>82382.58</v>
      </c>
      <c r="R4331" s="5">
        <v>57195.78</v>
      </c>
      <c r="S4331" s="5">
        <f>#REF!-#REF!</f>
        <v>-25186.799999999999</v>
      </c>
      <c r="T4331" s="36">
        <f t="shared" si="67"/>
        <v>-0.30572968217309998</v>
      </c>
    </row>
    <row r="4332" spans="1:20" x14ac:dyDescent="0.2">
      <c r="A4332" s="25" t="s">
        <v>37</v>
      </c>
      <c r="B4332" s="25" t="s">
        <v>208</v>
      </c>
      <c r="C4332" s="25" t="s">
        <v>26</v>
      </c>
      <c r="D4332" s="25" t="s">
        <v>23</v>
      </c>
      <c r="E4332" s="25" t="s">
        <v>1915</v>
      </c>
      <c r="F4332" s="2">
        <v>42890</v>
      </c>
      <c r="G4332" s="23" t="str">
        <f>TEXT(Table2[[#This Row],[Order-Date]],"mmm")</f>
        <v>Jun</v>
      </c>
      <c r="H4332">
        <v>2017</v>
      </c>
      <c r="I4332">
        <v>240845906</v>
      </c>
      <c r="J4332" s="2">
        <v>42846</v>
      </c>
      <c r="K4332" s="23">
        <f>WEEKDAY(#REF!,1)</f>
        <v>6</v>
      </c>
      <c r="L4332" s="25" t="str">
        <f>IF(#REF!&gt;=#REF!,#REF!-#REF!,"")</f>
        <v/>
      </c>
      <c r="M4332" s="4">
        <v>511</v>
      </c>
      <c r="N4332" s="5">
        <v>152.58000000000001</v>
      </c>
      <c r="O4332" s="5">
        <v>97.44</v>
      </c>
      <c r="P4332" s="5">
        <v>55.14</v>
      </c>
      <c r="Q4332" s="5">
        <f>#REF!*#REF!</f>
        <v>49791.839999999997</v>
      </c>
      <c r="R4332" s="5">
        <v>28176.54</v>
      </c>
      <c r="S4332" s="5">
        <f>#REF!-#REF!</f>
        <v>-21615.3</v>
      </c>
      <c r="T4332" s="36">
        <f t="shared" si="67"/>
        <v>-0.43411330049261099</v>
      </c>
    </row>
    <row r="4333" spans="1:20" x14ac:dyDescent="0.2">
      <c r="A4333" s="25" t="s">
        <v>46</v>
      </c>
      <c r="B4333" s="25" t="s">
        <v>123</v>
      </c>
      <c r="C4333" s="25" t="s">
        <v>49</v>
      </c>
      <c r="D4333" s="25" t="s">
        <v>27</v>
      </c>
      <c r="E4333" s="25" t="s">
        <v>1917</v>
      </c>
      <c r="F4333" s="2">
        <v>41473</v>
      </c>
      <c r="G4333" s="23" t="str">
        <f>TEXT(Table2[[#This Row],[Order-Date]],"mmm")</f>
        <v>Jul</v>
      </c>
      <c r="H4333">
        <v>2013</v>
      </c>
      <c r="I4333">
        <v>267907035</v>
      </c>
      <c r="J4333" s="2">
        <v>41475</v>
      </c>
      <c r="K4333" s="23">
        <f>WEEKDAY(#REF!,1)</f>
        <v>7</v>
      </c>
      <c r="L4333" s="25">
        <f>IF(#REF!&gt;=#REF!,#REF!-#REF!,"")</f>
        <v>2</v>
      </c>
      <c r="M4333" s="4">
        <v>8500</v>
      </c>
      <c r="N4333" s="5">
        <v>651.21</v>
      </c>
      <c r="O4333" s="5">
        <v>524.96</v>
      </c>
      <c r="P4333" s="5">
        <v>126.25</v>
      </c>
      <c r="Q4333" s="5">
        <f>#REF!*#REF!</f>
        <v>4462160</v>
      </c>
      <c r="R4333" s="5">
        <v>1073125</v>
      </c>
      <c r="S4333" s="5">
        <f>#REF!-#REF!</f>
        <v>-3389035</v>
      </c>
      <c r="T4333" s="36">
        <f t="shared" si="67"/>
        <v>-0.75950548613227697</v>
      </c>
    </row>
    <row r="4334" spans="1:20" x14ac:dyDescent="0.2">
      <c r="A4334" s="25" t="s">
        <v>40</v>
      </c>
      <c r="B4334" s="25" t="s">
        <v>205</v>
      </c>
      <c r="C4334" s="25" t="s">
        <v>56</v>
      </c>
      <c r="D4334" s="25" t="s">
        <v>23</v>
      </c>
      <c r="E4334" s="25" t="s">
        <v>1915</v>
      </c>
      <c r="F4334" s="2">
        <v>41902</v>
      </c>
      <c r="G4334" s="23" t="str">
        <f>TEXT(Table2[[#This Row],[Order-Date]],"mmm")</f>
        <v>Sep</v>
      </c>
      <c r="H4334">
        <v>2014</v>
      </c>
      <c r="I4334">
        <v>139800012</v>
      </c>
      <c r="J4334" s="2">
        <v>41902</v>
      </c>
      <c r="K4334" s="23">
        <f>WEEKDAY(#REF!,1)</f>
        <v>7</v>
      </c>
      <c r="L4334" s="25">
        <f>IF(#REF!&gt;=#REF!,#REF!-#REF!,"")</f>
        <v>0</v>
      </c>
      <c r="M4334" s="4">
        <v>8785</v>
      </c>
      <c r="N4334" s="5">
        <v>421.89</v>
      </c>
      <c r="O4334" s="5">
        <v>364.69</v>
      </c>
      <c r="P4334" s="5">
        <v>57.2</v>
      </c>
      <c r="Q4334" s="5">
        <f>#REF!*#REF!</f>
        <v>3203801.65</v>
      </c>
      <c r="R4334" s="5">
        <v>502502</v>
      </c>
      <c r="S4334" s="5">
        <f>#REF!-#REF!</f>
        <v>-2701299.65</v>
      </c>
      <c r="T4334" s="36">
        <f t="shared" si="67"/>
        <v>-0.84315445995228799</v>
      </c>
    </row>
    <row r="4335" spans="1:20" x14ac:dyDescent="0.2">
      <c r="A4335" s="25" t="s">
        <v>46</v>
      </c>
      <c r="B4335" s="25" t="s">
        <v>190</v>
      </c>
      <c r="C4335" s="25" t="s">
        <v>56</v>
      </c>
      <c r="D4335" s="25" t="s">
        <v>23</v>
      </c>
      <c r="E4335" s="25" t="s">
        <v>1918</v>
      </c>
      <c r="F4335" s="2">
        <v>42652</v>
      </c>
      <c r="G4335" s="23" t="str">
        <f>TEXT(Table2[[#This Row],[Order-Date]],"mmm")</f>
        <v>Oct</v>
      </c>
      <c r="H4335">
        <v>2016</v>
      </c>
      <c r="I4335">
        <v>865948665</v>
      </c>
      <c r="J4335" s="2">
        <v>42639</v>
      </c>
      <c r="K4335" s="23">
        <f>WEEKDAY(#REF!,1)</f>
        <v>2</v>
      </c>
      <c r="L4335" s="25" t="str">
        <f>IF(#REF!&gt;=#REF!,#REF!-#REF!,"")</f>
        <v/>
      </c>
      <c r="M4335" s="4">
        <v>2308</v>
      </c>
      <c r="N4335" s="5">
        <v>421.89</v>
      </c>
      <c r="O4335" s="5">
        <v>364.69</v>
      </c>
      <c r="P4335" s="5">
        <v>57.2</v>
      </c>
      <c r="Q4335" s="5">
        <f>#REF!*#REF!</f>
        <v>841704.52</v>
      </c>
      <c r="R4335" s="5">
        <v>132017.60000000001</v>
      </c>
      <c r="S4335" s="5">
        <f>#REF!-#REF!</f>
        <v>-709686.92</v>
      </c>
      <c r="T4335" s="36">
        <f t="shared" si="67"/>
        <v>-0.84315445995228799</v>
      </c>
    </row>
    <row r="4336" spans="1:20" x14ac:dyDescent="0.2">
      <c r="A4336" s="25" t="s">
        <v>37</v>
      </c>
      <c r="B4336" s="25" t="s">
        <v>95</v>
      </c>
      <c r="C4336" s="25" t="s">
        <v>56</v>
      </c>
      <c r="D4336" s="25" t="s">
        <v>27</v>
      </c>
      <c r="E4336" s="25" t="s">
        <v>1917</v>
      </c>
      <c r="F4336" s="2">
        <v>42588</v>
      </c>
      <c r="G4336" s="23" t="str">
        <f>TEXT(Table2[[#This Row],[Order-Date]],"mmm")</f>
        <v>Aug</v>
      </c>
      <c r="H4336">
        <v>2016</v>
      </c>
      <c r="I4336">
        <v>376089322</v>
      </c>
      <c r="J4336" s="2">
        <v>42548</v>
      </c>
      <c r="K4336" s="23">
        <f>WEEKDAY(#REF!,1)</f>
        <v>2</v>
      </c>
      <c r="L4336" s="25" t="str">
        <f>IF(#REF!&gt;=#REF!,#REF!-#REF!,"")</f>
        <v/>
      </c>
      <c r="M4336" s="4">
        <v>2043</v>
      </c>
      <c r="N4336" s="5">
        <v>421.89</v>
      </c>
      <c r="O4336" s="5">
        <v>364.69</v>
      </c>
      <c r="P4336" s="5">
        <v>57.2</v>
      </c>
      <c r="Q4336" s="5">
        <f>#REF!*#REF!</f>
        <v>745061.67</v>
      </c>
      <c r="R4336" s="5">
        <v>116859.6</v>
      </c>
      <c r="S4336" s="5">
        <f>#REF!-#REF!</f>
        <v>-628202.06999999995</v>
      </c>
      <c r="T4336" s="36">
        <f t="shared" si="67"/>
        <v>-0.84315445995228799</v>
      </c>
    </row>
    <row r="4337" spans="1:20" x14ac:dyDescent="0.2">
      <c r="A4337" s="25" t="s">
        <v>37</v>
      </c>
      <c r="B4337" s="25" t="s">
        <v>196</v>
      </c>
      <c r="C4337" s="25" t="s">
        <v>26</v>
      </c>
      <c r="D4337" s="25" t="s">
        <v>23</v>
      </c>
      <c r="E4337" s="25" t="s">
        <v>1917</v>
      </c>
      <c r="F4337" s="2">
        <v>42257</v>
      </c>
      <c r="G4337" s="23" t="str">
        <f>TEXT(Table2[[#This Row],[Order-Date]],"mmm")</f>
        <v>Sep</v>
      </c>
      <c r="H4337">
        <v>2015</v>
      </c>
      <c r="I4337">
        <v>270270812</v>
      </c>
      <c r="J4337" s="2">
        <v>42305</v>
      </c>
      <c r="K4337" s="23">
        <f>WEEKDAY(#REF!,1)</f>
        <v>4</v>
      </c>
      <c r="L4337" s="25">
        <f>IF(#REF!&gt;=#REF!,#REF!-#REF!,"")</f>
        <v>48</v>
      </c>
      <c r="M4337" s="4">
        <v>7994</v>
      </c>
      <c r="N4337" s="5">
        <v>152.58000000000001</v>
      </c>
      <c r="O4337" s="5">
        <v>97.44</v>
      </c>
      <c r="P4337" s="5">
        <v>55.14</v>
      </c>
      <c r="Q4337" s="5">
        <f>#REF!*#REF!</f>
        <v>778935.36</v>
      </c>
      <c r="R4337" s="5">
        <v>440789.16</v>
      </c>
      <c r="S4337" s="5">
        <f>#REF!-#REF!</f>
        <v>-338146.2</v>
      </c>
      <c r="T4337" s="36">
        <f t="shared" si="67"/>
        <v>-0.43411330049261099</v>
      </c>
    </row>
    <row r="4338" spans="1:20" x14ac:dyDescent="0.2">
      <c r="A4338" s="25" t="s">
        <v>37</v>
      </c>
      <c r="B4338" s="25" t="s">
        <v>67</v>
      </c>
      <c r="C4338" s="25" t="s">
        <v>39</v>
      </c>
      <c r="D4338" s="25" t="s">
        <v>27</v>
      </c>
      <c r="E4338" s="25" t="s">
        <v>1915</v>
      </c>
      <c r="F4338" s="2">
        <v>40330</v>
      </c>
      <c r="G4338" s="23" t="str">
        <f>TEXT(Table2[[#This Row],[Order-Date]],"mmm")</f>
        <v>Jun</v>
      </c>
      <c r="H4338">
        <v>2010</v>
      </c>
      <c r="I4338">
        <v>868854463</v>
      </c>
      <c r="J4338" s="2">
        <v>40514</v>
      </c>
      <c r="K4338" s="23">
        <f>WEEKDAY(#REF!,1)</f>
        <v>5</v>
      </c>
      <c r="L4338" s="25">
        <f>IF(#REF!&gt;=#REF!,#REF!-#REF!,"")</f>
        <v>184</v>
      </c>
      <c r="M4338" s="4">
        <v>2198</v>
      </c>
      <c r="N4338" s="5">
        <v>81.73</v>
      </c>
      <c r="O4338" s="5">
        <v>56.67</v>
      </c>
      <c r="P4338" s="5">
        <v>25.06</v>
      </c>
      <c r="Q4338" s="5">
        <f>#REF!*#REF!</f>
        <v>124560.66</v>
      </c>
      <c r="R4338" s="5">
        <v>55081.88</v>
      </c>
      <c r="S4338" s="5">
        <f>#REF!-#REF!</f>
        <v>-69478.78</v>
      </c>
      <c r="T4338" s="36">
        <f t="shared" si="67"/>
        <v>-0.55779071819304704</v>
      </c>
    </row>
    <row r="4339" spans="1:20" x14ac:dyDescent="0.2">
      <c r="A4339" s="25" t="s">
        <v>32</v>
      </c>
      <c r="B4339" s="25" t="s">
        <v>52</v>
      </c>
      <c r="C4339" s="25" t="s">
        <v>31</v>
      </c>
      <c r="D4339" s="25" t="s">
        <v>23</v>
      </c>
      <c r="E4339" s="25" t="s">
        <v>1916</v>
      </c>
      <c r="F4339" s="2">
        <v>41816</v>
      </c>
      <c r="G4339" s="23" t="str">
        <f>TEXT(Table2[[#This Row],[Order-Date]],"mmm")</f>
        <v>Jun</v>
      </c>
      <c r="H4339">
        <v>2014</v>
      </c>
      <c r="I4339">
        <v>762514102</v>
      </c>
      <c r="J4339" s="2">
        <v>41848</v>
      </c>
      <c r="K4339" s="23">
        <f>WEEKDAY(#REF!,1)</f>
        <v>2</v>
      </c>
      <c r="L4339" s="25">
        <f>IF(#REF!&gt;=#REF!,#REF!-#REF!,"")</f>
        <v>32</v>
      </c>
      <c r="M4339" s="4">
        <v>3722</v>
      </c>
      <c r="N4339" s="5">
        <v>47.45</v>
      </c>
      <c r="O4339" s="5">
        <v>31.79</v>
      </c>
      <c r="P4339" s="5">
        <v>15.66</v>
      </c>
      <c r="Q4339" s="5">
        <f>#REF!*#REF!</f>
        <v>118322.38</v>
      </c>
      <c r="R4339" s="5">
        <v>58286.52</v>
      </c>
      <c r="S4339" s="5">
        <f>#REF!-#REF!</f>
        <v>-60035.86</v>
      </c>
      <c r="T4339" s="36">
        <f t="shared" si="67"/>
        <v>-0.50739226171752105</v>
      </c>
    </row>
    <row r="4340" spans="1:20" x14ac:dyDescent="0.2">
      <c r="A4340" s="25" t="s">
        <v>59</v>
      </c>
      <c r="B4340" s="25" t="s">
        <v>60</v>
      </c>
      <c r="C4340" s="25" t="s">
        <v>39</v>
      </c>
      <c r="D4340" s="25" t="s">
        <v>27</v>
      </c>
      <c r="E4340" s="25" t="s">
        <v>1917</v>
      </c>
      <c r="F4340" s="2">
        <v>42067</v>
      </c>
      <c r="G4340" s="23" t="str">
        <f>TEXT(Table2[[#This Row],[Order-Date]],"mmm")</f>
        <v>Mar</v>
      </c>
      <c r="H4340">
        <v>2015</v>
      </c>
      <c r="I4340">
        <v>862236058</v>
      </c>
      <c r="J4340" s="2">
        <v>42009</v>
      </c>
      <c r="K4340" s="23">
        <f>WEEKDAY(#REF!,1)</f>
        <v>2</v>
      </c>
      <c r="L4340" s="25" t="str">
        <f>IF(#REF!&gt;=#REF!,#REF!-#REF!,"")</f>
        <v/>
      </c>
      <c r="M4340" s="4">
        <v>3665</v>
      </c>
      <c r="N4340" s="5">
        <v>81.73</v>
      </c>
      <c r="O4340" s="5">
        <v>56.67</v>
      </c>
      <c r="P4340" s="5">
        <v>25.06</v>
      </c>
      <c r="Q4340" s="5">
        <f>#REF!*#REF!</f>
        <v>207695.55</v>
      </c>
      <c r="R4340" s="5">
        <v>91844.9</v>
      </c>
      <c r="S4340" s="5">
        <f>#REF!-#REF!</f>
        <v>-115850.65</v>
      </c>
      <c r="T4340" s="36">
        <f t="shared" si="67"/>
        <v>-0.55779071819304704</v>
      </c>
    </row>
    <row r="4341" spans="1:20" x14ac:dyDescent="0.2">
      <c r="A4341" s="25" t="s">
        <v>46</v>
      </c>
      <c r="B4341" s="25" t="s">
        <v>84</v>
      </c>
      <c r="C4341" s="25" t="s">
        <v>85</v>
      </c>
      <c r="D4341" s="25" t="s">
        <v>23</v>
      </c>
      <c r="E4341" s="25" t="s">
        <v>1917</v>
      </c>
      <c r="F4341" s="2">
        <v>40279</v>
      </c>
      <c r="G4341" s="23" t="str">
        <f>TEXT(Table2[[#This Row],[Order-Date]],"mmm")</f>
        <v>Apr</v>
      </c>
      <c r="H4341">
        <v>2010</v>
      </c>
      <c r="I4341">
        <v>349319159</v>
      </c>
      <c r="J4341" s="2">
        <v>40463</v>
      </c>
      <c r="K4341" s="23">
        <f>WEEKDAY(#REF!,1)</f>
        <v>3</v>
      </c>
      <c r="L4341" s="25">
        <f>IF(#REF!&gt;=#REF!,#REF!-#REF!,"")</f>
        <v>184</v>
      </c>
      <c r="M4341" s="4">
        <v>157</v>
      </c>
      <c r="N4341" s="5">
        <v>668.27</v>
      </c>
      <c r="O4341" s="5">
        <v>502.54</v>
      </c>
      <c r="P4341" s="5">
        <v>165.73</v>
      </c>
      <c r="Q4341" s="5">
        <f>#REF!*#REF!</f>
        <v>78898.78</v>
      </c>
      <c r="R4341" s="5">
        <v>26019.61</v>
      </c>
      <c r="S4341" s="5">
        <f>#REF!-#REF!</f>
        <v>-52879.17</v>
      </c>
      <c r="T4341" s="36">
        <f t="shared" si="67"/>
        <v>-0.67021530624427905</v>
      </c>
    </row>
    <row r="4342" spans="1:20" x14ac:dyDescent="0.2">
      <c r="A4342" s="25" t="s">
        <v>40</v>
      </c>
      <c r="B4342" s="25" t="s">
        <v>41</v>
      </c>
      <c r="C4342" s="25" t="s">
        <v>26</v>
      </c>
      <c r="D4342" s="25" t="s">
        <v>23</v>
      </c>
      <c r="E4342" s="25" t="s">
        <v>1918</v>
      </c>
      <c r="F4342" s="2">
        <v>42357</v>
      </c>
      <c r="G4342" s="23" t="str">
        <f>TEXT(Table2[[#This Row],[Order-Date]],"mmm")</f>
        <v>Dec</v>
      </c>
      <c r="H4342">
        <v>2015</v>
      </c>
      <c r="I4342">
        <v>725374734</v>
      </c>
      <c r="J4342" s="2">
        <v>42388</v>
      </c>
      <c r="K4342" s="23">
        <f>WEEKDAY(#REF!,1)</f>
        <v>3</v>
      </c>
      <c r="L4342" s="25">
        <f>IF(#REF!&gt;=#REF!,#REF!-#REF!,"")</f>
        <v>31</v>
      </c>
      <c r="M4342" s="4">
        <v>3358</v>
      </c>
      <c r="N4342" s="5">
        <v>152.58000000000001</v>
      </c>
      <c r="O4342" s="5">
        <v>97.44</v>
      </c>
      <c r="P4342" s="5">
        <v>55.14</v>
      </c>
      <c r="Q4342" s="5">
        <f>#REF!*#REF!</f>
        <v>327203.52</v>
      </c>
      <c r="R4342" s="5">
        <v>185160.12</v>
      </c>
      <c r="S4342" s="5">
        <f>#REF!-#REF!</f>
        <v>-142043.4</v>
      </c>
      <c r="T4342" s="36">
        <f t="shared" si="67"/>
        <v>-0.43411330049261099</v>
      </c>
    </row>
    <row r="4343" spans="1:20" x14ac:dyDescent="0.2">
      <c r="A4343" s="25" t="s">
        <v>29</v>
      </c>
      <c r="B4343" s="25" t="s">
        <v>111</v>
      </c>
      <c r="C4343" s="25" t="s">
        <v>31</v>
      </c>
      <c r="D4343" s="25" t="s">
        <v>23</v>
      </c>
      <c r="E4343" s="25" t="s">
        <v>1915</v>
      </c>
      <c r="F4343" s="2">
        <v>40944</v>
      </c>
      <c r="G4343" s="23" t="str">
        <f>TEXT(Table2[[#This Row],[Order-Date]],"mmm")</f>
        <v>Feb</v>
      </c>
      <c r="H4343">
        <v>2012</v>
      </c>
      <c r="I4343">
        <v>862326610</v>
      </c>
      <c r="J4343" s="2">
        <v>41057</v>
      </c>
      <c r="K4343" s="23">
        <f>WEEKDAY(#REF!,1)</f>
        <v>2</v>
      </c>
      <c r="L4343" s="25">
        <f>IF(#REF!&gt;=#REF!,#REF!-#REF!,"")</f>
        <v>113</v>
      </c>
      <c r="M4343" s="4">
        <v>461</v>
      </c>
      <c r="N4343" s="5">
        <v>47.45</v>
      </c>
      <c r="O4343" s="5">
        <v>31.79</v>
      </c>
      <c r="P4343" s="5">
        <v>15.66</v>
      </c>
      <c r="Q4343" s="5">
        <f>#REF!*#REF!</f>
        <v>14655.19</v>
      </c>
      <c r="R4343" s="5">
        <v>7219.26</v>
      </c>
      <c r="S4343" s="5">
        <f>#REF!-#REF!</f>
        <v>-7435.93</v>
      </c>
      <c r="T4343" s="36">
        <f t="shared" si="67"/>
        <v>-0.50739226171752105</v>
      </c>
    </row>
    <row r="4344" spans="1:20" x14ac:dyDescent="0.2">
      <c r="A4344" s="25" t="s">
        <v>29</v>
      </c>
      <c r="B4344" s="25" t="s">
        <v>181</v>
      </c>
      <c r="C4344" s="25" t="s">
        <v>56</v>
      </c>
      <c r="D4344" s="25" t="s">
        <v>23</v>
      </c>
      <c r="E4344" s="25" t="s">
        <v>1917</v>
      </c>
      <c r="F4344" s="2">
        <v>41365</v>
      </c>
      <c r="G4344" s="23" t="str">
        <f>TEXT(Table2[[#This Row],[Order-Date]],"mmm")</f>
        <v>Apr</v>
      </c>
      <c r="H4344">
        <v>2013</v>
      </c>
      <c r="I4344">
        <v>152411115</v>
      </c>
      <c r="J4344" s="2">
        <v>41326</v>
      </c>
      <c r="K4344" s="23">
        <f>WEEKDAY(#REF!,1)</f>
        <v>5</v>
      </c>
      <c r="L4344" s="25" t="str">
        <f>IF(#REF!&gt;=#REF!,#REF!-#REF!,"")</f>
        <v/>
      </c>
      <c r="M4344" s="4">
        <v>691</v>
      </c>
      <c r="N4344" s="5">
        <v>421.89</v>
      </c>
      <c r="O4344" s="5">
        <v>364.69</v>
      </c>
      <c r="P4344" s="5">
        <v>57.2</v>
      </c>
      <c r="Q4344" s="5">
        <f>#REF!*#REF!</f>
        <v>252000.79</v>
      </c>
      <c r="R4344" s="5">
        <v>39525.199999999997</v>
      </c>
      <c r="S4344" s="5">
        <f>#REF!-#REF!</f>
        <v>-212475.59</v>
      </c>
      <c r="T4344" s="36">
        <f t="shared" si="67"/>
        <v>-0.84315445995228799</v>
      </c>
    </row>
    <row r="4345" spans="1:20" x14ac:dyDescent="0.2">
      <c r="A4345" s="25" t="s">
        <v>32</v>
      </c>
      <c r="B4345" s="25" t="s">
        <v>215</v>
      </c>
      <c r="C4345" s="25" t="s">
        <v>51</v>
      </c>
      <c r="D4345" s="25" t="s">
        <v>23</v>
      </c>
      <c r="E4345" s="25" t="s">
        <v>1916</v>
      </c>
      <c r="F4345" s="2">
        <v>41581</v>
      </c>
      <c r="G4345" s="23" t="str">
        <f>TEXT(Table2[[#This Row],[Order-Date]],"mmm")</f>
        <v>Nov</v>
      </c>
      <c r="H4345">
        <v>2013</v>
      </c>
      <c r="I4345">
        <v>758177077</v>
      </c>
      <c r="J4345" s="2">
        <v>41354</v>
      </c>
      <c r="K4345" s="23">
        <f>WEEKDAY(#REF!,1)</f>
        <v>5</v>
      </c>
      <c r="L4345" s="25" t="str">
        <f>IF(#REF!&gt;=#REF!,#REF!-#REF!,"")</f>
        <v/>
      </c>
      <c r="M4345" s="4">
        <v>300</v>
      </c>
      <c r="N4345" s="5">
        <v>437.2</v>
      </c>
      <c r="O4345" s="5">
        <v>263.33</v>
      </c>
      <c r="P4345" s="5">
        <v>173.87</v>
      </c>
      <c r="Q4345" s="5">
        <f>#REF!*#REF!</f>
        <v>78999</v>
      </c>
      <c r="R4345" s="5">
        <v>52161</v>
      </c>
      <c r="S4345" s="5">
        <f>#REF!-#REF!</f>
        <v>-26838</v>
      </c>
      <c r="T4345" s="36">
        <f t="shared" si="67"/>
        <v>-0.33972581931416901</v>
      </c>
    </row>
    <row r="4346" spans="1:20" x14ac:dyDescent="0.2">
      <c r="A4346" s="25" t="s">
        <v>29</v>
      </c>
      <c r="B4346" s="25" t="s">
        <v>109</v>
      </c>
      <c r="C4346" s="25" t="s">
        <v>49</v>
      </c>
      <c r="D4346" s="25" t="s">
        <v>27</v>
      </c>
      <c r="E4346" s="25" t="s">
        <v>1918</v>
      </c>
      <c r="F4346" s="2">
        <v>42629</v>
      </c>
      <c r="G4346" s="23" t="str">
        <f>TEXT(Table2[[#This Row],[Order-Date]],"mmm")</f>
        <v>Sep</v>
      </c>
      <c r="H4346">
        <v>2016</v>
      </c>
      <c r="I4346">
        <v>862485826</v>
      </c>
      <c r="J4346" s="2">
        <v>42670</v>
      </c>
      <c r="K4346" s="23">
        <f>WEEKDAY(#REF!,1)</f>
        <v>5</v>
      </c>
      <c r="L4346" s="25">
        <f>IF(#REF!&gt;=#REF!,#REF!-#REF!,"")</f>
        <v>41</v>
      </c>
      <c r="M4346" s="4">
        <v>7577</v>
      </c>
      <c r="N4346" s="5">
        <v>651.21</v>
      </c>
      <c r="O4346" s="5">
        <v>524.96</v>
      </c>
      <c r="P4346" s="5">
        <v>126.25</v>
      </c>
      <c r="Q4346" s="5">
        <f>#REF!*#REF!</f>
        <v>3977621.92</v>
      </c>
      <c r="R4346" s="5">
        <v>956596.25</v>
      </c>
      <c r="S4346" s="5">
        <f>#REF!-#REF!</f>
        <v>-3021025.67</v>
      </c>
      <c r="T4346" s="36">
        <f t="shared" si="67"/>
        <v>-0.75950548613227697</v>
      </c>
    </row>
    <row r="4347" spans="1:20" x14ac:dyDescent="0.2">
      <c r="A4347" s="25" t="s">
        <v>32</v>
      </c>
      <c r="B4347" s="25" t="s">
        <v>96</v>
      </c>
      <c r="C4347" s="25" t="s">
        <v>85</v>
      </c>
      <c r="D4347" s="25" t="s">
        <v>27</v>
      </c>
      <c r="E4347" s="25" t="s">
        <v>1918</v>
      </c>
      <c r="F4347" s="2">
        <v>42980</v>
      </c>
      <c r="G4347" s="23" t="str">
        <f>TEXT(Table2[[#This Row],[Order-Date]],"mmm")</f>
        <v>Sep</v>
      </c>
      <c r="H4347">
        <v>2017</v>
      </c>
      <c r="I4347">
        <v>518511188</v>
      </c>
      <c r="J4347" s="2">
        <v>42782</v>
      </c>
      <c r="K4347" s="23">
        <f>WEEKDAY(#REF!,1)</f>
        <v>5</v>
      </c>
      <c r="L4347" s="25" t="str">
        <f>IF(#REF!&gt;=#REF!,#REF!-#REF!,"")</f>
        <v/>
      </c>
      <c r="M4347" s="4">
        <v>7838</v>
      </c>
      <c r="N4347" s="5">
        <v>668.27</v>
      </c>
      <c r="O4347" s="5">
        <v>502.54</v>
      </c>
      <c r="P4347" s="5">
        <v>165.73</v>
      </c>
      <c r="Q4347" s="5">
        <f>#REF!*#REF!</f>
        <v>3938908.52</v>
      </c>
      <c r="R4347" s="5">
        <v>1298991.74</v>
      </c>
      <c r="S4347" s="5">
        <f>#REF!-#REF!</f>
        <v>-2639916.7799999998</v>
      </c>
      <c r="T4347" s="36">
        <f t="shared" si="67"/>
        <v>-0.67021530624427905</v>
      </c>
    </row>
    <row r="4348" spans="1:20" x14ac:dyDescent="0.2">
      <c r="A4348" s="25" t="s">
        <v>29</v>
      </c>
      <c r="B4348" s="25" t="s">
        <v>212</v>
      </c>
      <c r="C4348" s="25" t="s">
        <v>65</v>
      </c>
      <c r="D4348" s="25" t="s">
        <v>27</v>
      </c>
      <c r="E4348" s="25" t="s">
        <v>1915</v>
      </c>
      <c r="F4348" s="2">
        <v>42576</v>
      </c>
      <c r="G4348" s="23" t="str">
        <f>TEXT(Table2[[#This Row],[Order-Date]],"mmm")</f>
        <v>Jul</v>
      </c>
      <c r="H4348">
        <v>2016</v>
      </c>
      <c r="I4348">
        <v>299739491</v>
      </c>
      <c r="J4348" s="2">
        <v>42378</v>
      </c>
      <c r="K4348" s="23">
        <f>WEEKDAY(#REF!,1)</f>
        <v>7</v>
      </c>
      <c r="L4348" s="25" t="str">
        <f>IF(#REF!&gt;=#REF!,#REF!-#REF!,"")</f>
        <v/>
      </c>
      <c r="M4348" s="4">
        <v>8431</v>
      </c>
      <c r="N4348" s="5">
        <v>9.33</v>
      </c>
      <c r="O4348" s="5">
        <v>6.92</v>
      </c>
      <c r="P4348" s="5">
        <v>2.41</v>
      </c>
      <c r="Q4348" s="5">
        <f>#REF!*#REF!</f>
        <v>58342.52</v>
      </c>
      <c r="R4348" s="5">
        <v>20318.71</v>
      </c>
      <c r="S4348" s="5">
        <f>#REF!-#REF!</f>
        <v>-38023.81</v>
      </c>
      <c r="T4348" s="36">
        <f t="shared" si="67"/>
        <v>-0.65173410404624299</v>
      </c>
    </row>
    <row r="4349" spans="1:20" x14ac:dyDescent="0.2">
      <c r="A4349" s="25" t="s">
        <v>37</v>
      </c>
      <c r="B4349" s="25" t="s">
        <v>95</v>
      </c>
      <c r="C4349" s="25" t="s">
        <v>56</v>
      </c>
      <c r="D4349" s="25" t="s">
        <v>23</v>
      </c>
      <c r="E4349" s="25" t="s">
        <v>1917</v>
      </c>
      <c r="F4349" s="2">
        <v>41835</v>
      </c>
      <c r="G4349" s="23" t="str">
        <f>TEXT(Table2[[#This Row],[Order-Date]],"mmm")</f>
        <v>Jul</v>
      </c>
      <c r="H4349">
        <v>2014</v>
      </c>
      <c r="I4349">
        <v>849969565</v>
      </c>
      <c r="J4349" s="2">
        <v>41707</v>
      </c>
      <c r="K4349" s="23">
        <f>WEEKDAY(#REF!,1)</f>
        <v>1</v>
      </c>
      <c r="L4349" s="25" t="str">
        <f>IF(#REF!&gt;=#REF!,#REF!-#REF!,"")</f>
        <v/>
      </c>
      <c r="M4349" s="4">
        <v>3737</v>
      </c>
      <c r="N4349" s="5">
        <v>421.89</v>
      </c>
      <c r="O4349" s="5">
        <v>364.69</v>
      </c>
      <c r="P4349" s="5">
        <v>57.2</v>
      </c>
      <c r="Q4349" s="5">
        <f>#REF!*#REF!</f>
        <v>1362846.53</v>
      </c>
      <c r="R4349" s="5">
        <v>213756.4</v>
      </c>
      <c r="S4349" s="5">
        <f>#REF!-#REF!</f>
        <v>-1149090.1299999999</v>
      </c>
      <c r="T4349" s="36">
        <f t="shared" si="67"/>
        <v>-0.84315445995228799</v>
      </c>
    </row>
    <row r="4350" spans="1:20" x14ac:dyDescent="0.2">
      <c r="A4350" s="25" t="s">
        <v>29</v>
      </c>
      <c r="B4350" s="25" t="s">
        <v>174</v>
      </c>
      <c r="C4350" s="25" t="s">
        <v>56</v>
      </c>
      <c r="D4350" s="25" t="s">
        <v>27</v>
      </c>
      <c r="E4350" s="25" t="s">
        <v>1916</v>
      </c>
      <c r="F4350" s="2">
        <v>40741</v>
      </c>
      <c r="G4350" s="23" t="str">
        <f>TEXT(Table2[[#This Row],[Order-Date]],"mmm")</f>
        <v>Jul</v>
      </c>
      <c r="H4350">
        <v>2011</v>
      </c>
      <c r="I4350">
        <v>633312737</v>
      </c>
      <c r="J4350" s="2">
        <v>40855</v>
      </c>
      <c r="K4350" s="23">
        <f>WEEKDAY(#REF!,1)</f>
        <v>3</v>
      </c>
      <c r="L4350" s="25">
        <f>IF(#REF!&gt;=#REF!,#REF!-#REF!,"")</f>
        <v>114</v>
      </c>
      <c r="M4350" s="4">
        <v>167</v>
      </c>
      <c r="N4350" s="5">
        <v>421.89</v>
      </c>
      <c r="O4350" s="5">
        <v>364.69</v>
      </c>
      <c r="P4350" s="5">
        <v>57.2</v>
      </c>
      <c r="Q4350" s="5">
        <f>#REF!*#REF!</f>
        <v>60903.23</v>
      </c>
      <c r="R4350" s="5">
        <v>9552.4</v>
      </c>
      <c r="S4350" s="5">
        <f>#REF!-#REF!</f>
        <v>-51350.83</v>
      </c>
      <c r="T4350" s="36">
        <f t="shared" si="67"/>
        <v>-0.84315445995228799</v>
      </c>
    </row>
    <row r="4351" spans="1:20" x14ac:dyDescent="0.2">
      <c r="A4351" s="25" t="s">
        <v>29</v>
      </c>
      <c r="B4351" s="25" t="s">
        <v>134</v>
      </c>
      <c r="C4351" s="25" t="s">
        <v>49</v>
      </c>
      <c r="D4351" s="25" t="s">
        <v>27</v>
      </c>
      <c r="E4351" s="25" t="s">
        <v>1918</v>
      </c>
      <c r="F4351" s="2">
        <v>41257</v>
      </c>
      <c r="G4351" s="23" t="str">
        <f>TEXT(Table2[[#This Row],[Order-Date]],"mmm")</f>
        <v>Dec</v>
      </c>
      <c r="H4351">
        <v>2012</v>
      </c>
      <c r="I4351">
        <v>884192836</v>
      </c>
      <c r="J4351" s="2">
        <v>41289</v>
      </c>
      <c r="K4351" s="23">
        <f>WEEKDAY(#REF!,1)</f>
        <v>3</v>
      </c>
      <c r="L4351" s="25">
        <f>IF(#REF!&gt;=#REF!,#REF!-#REF!,"")</f>
        <v>32</v>
      </c>
      <c r="M4351" s="4">
        <v>1164</v>
      </c>
      <c r="N4351" s="5">
        <v>651.21</v>
      </c>
      <c r="O4351" s="5">
        <v>524.96</v>
      </c>
      <c r="P4351" s="5">
        <v>126.25</v>
      </c>
      <c r="Q4351" s="5">
        <f>#REF!*#REF!</f>
        <v>611053.43999999994</v>
      </c>
      <c r="R4351" s="5">
        <v>146955</v>
      </c>
      <c r="S4351" s="5">
        <f>#REF!-#REF!</f>
        <v>-464098.44</v>
      </c>
      <c r="T4351" s="36">
        <f t="shared" si="67"/>
        <v>-0.75950548613227697</v>
      </c>
    </row>
    <row r="4352" spans="1:20" x14ac:dyDescent="0.2">
      <c r="A4352" s="25" t="s">
        <v>32</v>
      </c>
      <c r="B4352" s="25" t="s">
        <v>186</v>
      </c>
      <c r="C4352" s="25" t="s">
        <v>51</v>
      </c>
      <c r="D4352" s="25" t="s">
        <v>27</v>
      </c>
      <c r="E4352" s="25" t="s">
        <v>1918</v>
      </c>
      <c r="F4352" s="2">
        <v>40202</v>
      </c>
      <c r="G4352" s="23" t="str">
        <f>TEXT(Table2[[#This Row],[Order-Date]],"mmm")</f>
        <v>Jan</v>
      </c>
      <c r="H4352">
        <v>2010</v>
      </c>
      <c r="I4352">
        <v>657346189</v>
      </c>
      <c r="J4352" s="2">
        <v>40206</v>
      </c>
      <c r="K4352" s="23">
        <f>WEEKDAY(#REF!,1)</f>
        <v>5</v>
      </c>
      <c r="L4352" s="25">
        <f>IF(#REF!&gt;=#REF!,#REF!-#REF!,"")</f>
        <v>4</v>
      </c>
      <c r="M4352" s="4">
        <v>2200</v>
      </c>
      <c r="N4352" s="5">
        <v>437.2</v>
      </c>
      <c r="O4352" s="5">
        <v>263.33</v>
      </c>
      <c r="P4352" s="5">
        <v>173.87</v>
      </c>
      <c r="Q4352" s="5">
        <f>#REF!*#REF!</f>
        <v>579326</v>
      </c>
      <c r="R4352" s="5">
        <v>382514</v>
      </c>
      <c r="S4352" s="5">
        <f>#REF!-#REF!</f>
        <v>-196812</v>
      </c>
      <c r="T4352" s="36">
        <f t="shared" si="67"/>
        <v>-0.33972581931416901</v>
      </c>
    </row>
    <row r="4353" spans="1:20" x14ac:dyDescent="0.2">
      <c r="A4353" s="25" t="s">
        <v>46</v>
      </c>
      <c r="B4353" s="25" t="s">
        <v>194</v>
      </c>
      <c r="C4353" s="25" t="s">
        <v>31</v>
      </c>
      <c r="D4353" s="25" t="s">
        <v>27</v>
      </c>
      <c r="E4353" s="25" t="s">
        <v>1915</v>
      </c>
      <c r="F4353" s="2">
        <v>41673</v>
      </c>
      <c r="G4353" s="23" t="str">
        <f>TEXT(Table2[[#This Row],[Order-Date]],"mmm")</f>
        <v>Feb</v>
      </c>
      <c r="H4353">
        <v>2014</v>
      </c>
      <c r="I4353">
        <v>877821624</v>
      </c>
      <c r="J4353" s="2">
        <v>41712</v>
      </c>
      <c r="K4353" s="23">
        <f>WEEKDAY(#REF!,1)</f>
        <v>6</v>
      </c>
      <c r="L4353" s="25">
        <f>IF(#REF!&gt;=#REF!,#REF!-#REF!,"")</f>
        <v>39</v>
      </c>
      <c r="M4353" s="4">
        <v>5780</v>
      </c>
      <c r="N4353" s="5">
        <v>47.45</v>
      </c>
      <c r="O4353" s="5">
        <v>31.79</v>
      </c>
      <c r="P4353" s="5">
        <v>15.66</v>
      </c>
      <c r="Q4353" s="5">
        <f>#REF!*#REF!</f>
        <v>183746.2</v>
      </c>
      <c r="R4353" s="5">
        <v>90514.8</v>
      </c>
      <c r="S4353" s="5">
        <f>#REF!-#REF!</f>
        <v>-93231.4</v>
      </c>
      <c r="T4353" s="36">
        <f t="shared" si="67"/>
        <v>-0.50739226171752105</v>
      </c>
    </row>
    <row r="4354" spans="1:20" x14ac:dyDescent="0.2">
      <c r="A4354" s="25" t="s">
        <v>46</v>
      </c>
      <c r="B4354" s="25" t="s">
        <v>175</v>
      </c>
      <c r="C4354" s="25" t="s">
        <v>65</v>
      </c>
      <c r="D4354" s="25" t="s">
        <v>23</v>
      </c>
      <c r="E4354" s="25" t="s">
        <v>1915</v>
      </c>
      <c r="F4354" s="2">
        <v>41965</v>
      </c>
      <c r="G4354" s="23" t="str">
        <f>TEXT(Table2[[#This Row],[Order-Date]],"mmm")</f>
        <v>Nov</v>
      </c>
      <c r="H4354">
        <v>2014</v>
      </c>
      <c r="I4354">
        <v>290980470</v>
      </c>
      <c r="J4354" s="2">
        <v>42005</v>
      </c>
      <c r="K4354" s="23">
        <f>WEEKDAY(#REF!,1)</f>
        <v>5</v>
      </c>
      <c r="L4354" s="25">
        <f>IF(#REF!&gt;=#REF!,#REF!-#REF!,"")</f>
        <v>40</v>
      </c>
      <c r="M4354" s="4">
        <v>6442</v>
      </c>
      <c r="N4354" s="5">
        <v>9.33</v>
      </c>
      <c r="O4354" s="5">
        <v>6.92</v>
      </c>
      <c r="P4354" s="5">
        <v>2.41</v>
      </c>
      <c r="Q4354" s="5">
        <f>#REF!*#REF!</f>
        <v>44578.64</v>
      </c>
      <c r="R4354" s="5">
        <v>15525.22</v>
      </c>
      <c r="S4354" s="5">
        <f>#REF!-#REF!</f>
        <v>-29053.42</v>
      </c>
      <c r="T4354" s="36">
        <f t="shared" si="67"/>
        <v>-0.65173410404624299</v>
      </c>
    </row>
    <row r="4355" spans="1:20" x14ac:dyDescent="0.2">
      <c r="A4355" s="25" t="s">
        <v>40</v>
      </c>
      <c r="B4355" s="25" t="s">
        <v>72</v>
      </c>
      <c r="C4355" s="25" t="s">
        <v>65</v>
      </c>
      <c r="D4355" s="25" t="s">
        <v>23</v>
      </c>
      <c r="E4355" s="25" t="s">
        <v>1917</v>
      </c>
      <c r="F4355" s="2">
        <v>41749</v>
      </c>
      <c r="G4355" s="23" t="str">
        <f>TEXT(Table2[[#This Row],[Order-Date]],"mmm")</f>
        <v>Apr</v>
      </c>
      <c r="H4355">
        <v>2014</v>
      </c>
      <c r="I4355">
        <v>412496554</v>
      </c>
      <c r="J4355" s="2">
        <v>41758</v>
      </c>
      <c r="K4355" s="23">
        <f>WEEKDAY(#REF!,1)</f>
        <v>3</v>
      </c>
      <c r="L4355" s="25">
        <f>IF(#REF!&gt;=#REF!,#REF!-#REF!,"")</f>
        <v>9</v>
      </c>
      <c r="M4355" s="4">
        <v>5752</v>
      </c>
      <c r="N4355" s="5">
        <v>9.33</v>
      </c>
      <c r="O4355" s="5">
        <v>6.92</v>
      </c>
      <c r="P4355" s="5">
        <v>2.41</v>
      </c>
      <c r="Q4355" s="5">
        <f>#REF!*#REF!</f>
        <v>39803.839999999997</v>
      </c>
      <c r="R4355" s="5">
        <v>13862.32</v>
      </c>
      <c r="S4355" s="5">
        <f>#REF!-#REF!</f>
        <v>-25941.52</v>
      </c>
      <c r="T4355" s="36">
        <f t="shared" ref="T4355:T4418" si="68">S4355/Q4355</f>
        <v>-0.65173410404624299</v>
      </c>
    </row>
    <row r="4356" spans="1:20" x14ac:dyDescent="0.2">
      <c r="A4356" s="25" t="s">
        <v>29</v>
      </c>
      <c r="B4356" s="25" t="s">
        <v>198</v>
      </c>
      <c r="C4356" s="25" t="s">
        <v>56</v>
      </c>
      <c r="D4356" s="25" t="s">
        <v>23</v>
      </c>
      <c r="E4356" s="25" t="s">
        <v>1915</v>
      </c>
      <c r="F4356" s="2">
        <v>42254</v>
      </c>
      <c r="G4356" s="23" t="str">
        <f>TEXT(Table2[[#This Row],[Order-Date]],"mmm")</f>
        <v>Sep</v>
      </c>
      <c r="H4356">
        <v>2015</v>
      </c>
      <c r="I4356">
        <v>578356206</v>
      </c>
      <c r="J4356" s="2">
        <v>42200</v>
      </c>
      <c r="K4356" s="23">
        <f>WEEKDAY(#REF!,1)</f>
        <v>4</v>
      </c>
      <c r="L4356" s="25" t="str">
        <f>IF(#REF!&gt;=#REF!,#REF!-#REF!,"")</f>
        <v/>
      </c>
      <c r="M4356" s="4">
        <v>7309</v>
      </c>
      <c r="N4356" s="5">
        <v>421.89</v>
      </c>
      <c r="O4356" s="5">
        <v>364.69</v>
      </c>
      <c r="P4356" s="5">
        <v>57.2</v>
      </c>
      <c r="Q4356" s="5">
        <f>#REF!*#REF!</f>
        <v>2665519.21</v>
      </c>
      <c r="R4356" s="5">
        <v>418074.8</v>
      </c>
      <c r="S4356" s="5">
        <f>#REF!-#REF!</f>
        <v>-2247444.41</v>
      </c>
      <c r="T4356" s="36">
        <f t="shared" si="68"/>
        <v>-0.84315445995228799</v>
      </c>
    </row>
    <row r="4357" spans="1:20" x14ac:dyDescent="0.2">
      <c r="A4357" s="25" t="s">
        <v>29</v>
      </c>
      <c r="B4357" s="25" t="s">
        <v>76</v>
      </c>
      <c r="C4357" s="25" t="s">
        <v>39</v>
      </c>
      <c r="D4357" s="25" t="s">
        <v>23</v>
      </c>
      <c r="E4357" s="25" t="s">
        <v>1916</v>
      </c>
      <c r="F4357" s="2">
        <v>40680</v>
      </c>
      <c r="G4357" s="23" t="str">
        <f>TEXT(Table2[[#This Row],[Order-Date]],"mmm")</f>
        <v>May</v>
      </c>
      <c r="H4357">
        <v>2011</v>
      </c>
      <c r="I4357">
        <v>194858253</v>
      </c>
      <c r="J4357" s="2">
        <v>40685</v>
      </c>
      <c r="K4357" s="23">
        <f>WEEKDAY(#REF!,1)</f>
        <v>1</v>
      </c>
      <c r="L4357" s="25">
        <f>IF(#REF!&gt;=#REF!,#REF!-#REF!,"")</f>
        <v>5</v>
      </c>
      <c r="M4357" s="4">
        <v>1742</v>
      </c>
      <c r="N4357" s="5">
        <v>81.73</v>
      </c>
      <c r="O4357" s="5">
        <v>56.67</v>
      </c>
      <c r="P4357" s="5">
        <v>25.06</v>
      </c>
      <c r="Q4357" s="5">
        <f>#REF!*#REF!</f>
        <v>98719.14</v>
      </c>
      <c r="R4357" s="5">
        <v>43654.52</v>
      </c>
      <c r="S4357" s="5">
        <f>#REF!-#REF!</f>
        <v>-55064.62</v>
      </c>
      <c r="T4357" s="36">
        <f t="shared" si="68"/>
        <v>-0.55779071819304704</v>
      </c>
    </row>
    <row r="4358" spans="1:20" x14ac:dyDescent="0.2">
      <c r="A4358" s="25" t="s">
        <v>29</v>
      </c>
      <c r="B4358" s="25" t="s">
        <v>184</v>
      </c>
      <c r="C4358" s="25" t="s">
        <v>34</v>
      </c>
      <c r="D4358" s="25" t="s">
        <v>27</v>
      </c>
      <c r="E4358" s="25" t="s">
        <v>1916</v>
      </c>
      <c r="F4358" s="2">
        <v>40510</v>
      </c>
      <c r="G4358" s="23" t="str">
        <f>TEXT(Table2[[#This Row],[Order-Date]],"mmm")</f>
        <v>Nov</v>
      </c>
      <c r="H4358">
        <v>2010</v>
      </c>
      <c r="I4358">
        <v>988614022</v>
      </c>
      <c r="J4358" s="2">
        <v>40848</v>
      </c>
      <c r="K4358" s="23">
        <f>WEEKDAY(#REF!,1)</f>
        <v>3</v>
      </c>
      <c r="L4358" s="25">
        <f>IF(#REF!&gt;=#REF!,#REF!-#REF!,"")</f>
        <v>338</v>
      </c>
      <c r="M4358" s="4">
        <v>1713</v>
      </c>
      <c r="N4358" s="5">
        <v>205.7</v>
      </c>
      <c r="O4358" s="5">
        <v>117.11</v>
      </c>
      <c r="P4358" s="5">
        <v>88.59</v>
      </c>
      <c r="Q4358" s="5">
        <f>#REF!*#REF!</f>
        <v>200609.43</v>
      </c>
      <c r="R4358" s="5">
        <v>151754.67000000001</v>
      </c>
      <c r="S4358" s="5">
        <f>#REF!-#REF!</f>
        <v>-48854.76</v>
      </c>
      <c r="T4358" s="36">
        <f t="shared" si="68"/>
        <v>-0.24353172231235601</v>
      </c>
    </row>
    <row r="4359" spans="1:20" x14ac:dyDescent="0.2">
      <c r="A4359" s="25" t="s">
        <v>32</v>
      </c>
      <c r="B4359" s="25" t="s">
        <v>110</v>
      </c>
      <c r="C4359" s="25" t="s">
        <v>39</v>
      </c>
      <c r="D4359" s="25" t="s">
        <v>23</v>
      </c>
      <c r="E4359" s="25" t="s">
        <v>1918</v>
      </c>
      <c r="F4359" s="2">
        <v>41226</v>
      </c>
      <c r="G4359" s="23" t="str">
        <f>TEXT(Table2[[#This Row],[Order-Date]],"mmm")</f>
        <v>Nov</v>
      </c>
      <c r="H4359">
        <v>2012</v>
      </c>
      <c r="I4359">
        <v>256547343</v>
      </c>
      <c r="J4359" s="2">
        <v>41273</v>
      </c>
      <c r="K4359" s="23">
        <f>WEEKDAY(#REF!,1)</f>
        <v>1</v>
      </c>
      <c r="L4359" s="25">
        <f>IF(#REF!&gt;=#REF!,#REF!-#REF!,"")</f>
        <v>47</v>
      </c>
      <c r="M4359" s="4">
        <v>6915</v>
      </c>
      <c r="N4359" s="5">
        <v>81.73</v>
      </c>
      <c r="O4359" s="5">
        <v>56.67</v>
      </c>
      <c r="P4359" s="5">
        <v>25.06</v>
      </c>
      <c r="Q4359" s="5">
        <f>#REF!*#REF!</f>
        <v>391873.05</v>
      </c>
      <c r="R4359" s="5">
        <v>173289.9</v>
      </c>
      <c r="S4359" s="5">
        <f>#REF!-#REF!</f>
        <v>-218583.15</v>
      </c>
      <c r="T4359" s="36">
        <f t="shared" si="68"/>
        <v>-0.55779071819304704</v>
      </c>
    </row>
    <row r="4360" spans="1:20" x14ac:dyDescent="0.2">
      <c r="A4360" s="25" t="s">
        <v>32</v>
      </c>
      <c r="B4360" s="25" t="s">
        <v>200</v>
      </c>
      <c r="C4360" s="25" t="s">
        <v>77</v>
      </c>
      <c r="D4360" s="25" t="s">
        <v>27</v>
      </c>
      <c r="E4360" s="25" t="s">
        <v>1915</v>
      </c>
      <c r="F4360" s="2">
        <v>42760</v>
      </c>
      <c r="G4360" s="23" t="str">
        <f>TEXT(Table2[[#This Row],[Order-Date]],"mmm")</f>
        <v>Jan</v>
      </c>
      <c r="H4360">
        <v>2017</v>
      </c>
      <c r="I4360">
        <v>315894544</v>
      </c>
      <c r="J4360" s="2">
        <v>42762</v>
      </c>
      <c r="K4360" s="23">
        <f>WEEKDAY(#REF!,1)</f>
        <v>6</v>
      </c>
      <c r="L4360" s="25">
        <f>IF(#REF!&gt;=#REF!,#REF!-#REF!,"")</f>
        <v>2</v>
      </c>
      <c r="M4360" s="4">
        <v>9070</v>
      </c>
      <c r="N4360" s="5">
        <v>154.06</v>
      </c>
      <c r="O4360" s="5">
        <v>90.93</v>
      </c>
      <c r="P4360" s="5">
        <v>63.13</v>
      </c>
      <c r="Q4360" s="5">
        <f>#REF!*#REF!</f>
        <v>824735.1</v>
      </c>
      <c r="R4360" s="5">
        <v>572589.1</v>
      </c>
      <c r="S4360" s="5">
        <f>#REF!-#REF!</f>
        <v>-252146</v>
      </c>
      <c r="T4360" s="36">
        <f t="shared" si="68"/>
        <v>-0.30572968217309998</v>
      </c>
    </row>
    <row r="4361" spans="1:20" x14ac:dyDescent="0.2">
      <c r="A4361" s="25" t="s">
        <v>37</v>
      </c>
      <c r="B4361" s="25" t="s">
        <v>178</v>
      </c>
      <c r="C4361" s="25" t="s">
        <v>26</v>
      </c>
      <c r="D4361" s="25" t="s">
        <v>23</v>
      </c>
      <c r="E4361" s="25" t="s">
        <v>1916</v>
      </c>
      <c r="F4361" s="2">
        <v>41456</v>
      </c>
      <c r="G4361" s="23" t="str">
        <f>TEXT(Table2[[#This Row],[Order-Date]],"mmm")</f>
        <v>Jul</v>
      </c>
      <c r="H4361">
        <v>2013</v>
      </c>
      <c r="I4361">
        <v>854204452</v>
      </c>
      <c r="J4361" s="2">
        <v>41319</v>
      </c>
      <c r="K4361" s="23">
        <f>WEEKDAY(#REF!,1)</f>
        <v>5</v>
      </c>
      <c r="L4361" s="25" t="str">
        <f>IF(#REF!&gt;=#REF!,#REF!-#REF!,"")</f>
        <v/>
      </c>
      <c r="M4361" s="4">
        <v>6934</v>
      </c>
      <c r="N4361" s="5">
        <v>152.58000000000001</v>
      </c>
      <c r="O4361" s="5">
        <v>97.44</v>
      </c>
      <c r="P4361" s="5">
        <v>55.14</v>
      </c>
      <c r="Q4361" s="5">
        <f>#REF!*#REF!</f>
        <v>675648.96</v>
      </c>
      <c r="R4361" s="5">
        <v>382340.76</v>
      </c>
      <c r="S4361" s="5">
        <f>#REF!-#REF!</f>
        <v>-293308.2</v>
      </c>
      <c r="T4361" s="36">
        <f t="shared" si="68"/>
        <v>-0.43411330049261099</v>
      </c>
    </row>
    <row r="4362" spans="1:20" x14ac:dyDescent="0.2">
      <c r="A4362" s="25" t="s">
        <v>29</v>
      </c>
      <c r="B4362" s="25" t="s">
        <v>104</v>
      </c>
      <c r="C4362" s="25" t="s">
        <v>34</v>
      </c>
      <c r="D4362" s="25" t="s">
        <v>23</v>
      </c>
      <c r="E4362" s="25" t="s">
        <v>1916</v>
      </c>
      <c r="F4362" s="2">
        <v>41913</v>
      </c>
      <c r="G4362" s="23" t="str">
        <f>TEXT(Table2[[#This Row],[Order-Date]],"mmm")</f>
        <v>Oct</v>
      </c>
      <c r="H4362">
        <v>2014</v>
      </c>
      <c r="I4362">
        <v>279338395</v>
      </c>
      <c r="J4362" s="2">
        <v>41694</v>
      </c>
      <c r="K4362" s="23">
        <f>WEEKDAY(#REF!,1)</f>
        <v>2</v>
      </c>
      <c r="L4362" s="25" t="str">
        <f>IF(#REF!&gt;=#REF!,#REF!-#REF!,"")</f>
        <v/>
      </c>
      <c r="M4362" s="4">
        <v>1293</v>
      </c>
      <c r="N4362" s="5">
        <v>205.7</v>
      </c>
      <c r="O4362" s="5">
        <v>117.11</v>
      </c>
      <c r="P4362" s="5">
        <v>88.59</v>
      </c>
      <c r="Q4362" s="5">
        <f>#REF!*#REF!</f>
        <v>151423.23000000001</v>
      </c>
      <c r="R4362" s="5">
        <v>114546.87</v>
      </c>
      <c r="S4362" s="5">
        <f>#REF!-#REF!</f>
        <v>-36876.36</v>
      </c>
      <c r="T4362" s="36">
        <f t="shared" si="68"/>
        <v>-0.24353172231235601</v>
      </c>
    </row>
    <row r="4363" spans="1:20" x14ac:dyDescent="0.2">
      <c r="A4363" s="25" t="s">
        <v>32</v>
      </c>
      <c r="B4363" s="25" t="s">
        <v>93</v>
      </c>
      <c r="C4363" s="25" t="s">
        <v>56</v>
      </c>
      <c r="D4363" s="25" t="s">
        <v>23</v>
      </c>
      <c r="E4363" s="25" t="s">
        <v>1918</v>
      </c>
      <c r="F4363" s="2">
        <v>42284</v>
      </c>
      <c r="G4363" s="23" t="str">
        <f>TEXT(Table2[[#This Row],[Order-Date]],"mmm")</f>
        <v>Oct</v>
      </c>
      <c r="H4363">
        <v>2015</v>
      </c>
      <c r="I4363">
        <v>669470202</v>
      </c>
      <c r="J4363" s="2">
        <v>42315</v>
      </c>
      <c r="K4363" s="23">
        <f>WEEKDAY(#REF!,1)</f>
        <v>7</v>
      </c>
      <c r="L4363" s="25">
        <f>IF(#REF!&gt;=#REF!,#REF!-#REF!,"")</f>
        <v>31</v>
      </c>
      <c r="M4363" s="4">
        <v>9965</v>
      </c>
      <c r="N4363" s="5">
        <v>421.89</v>
      </c>
      <c r="O4363" s="5">
        <v>364.69</v>
      </c>
      <c r="P4363" s="5">
        <v>57.2</v>
      </c>
      <c r="Q4363" s="5">
        <f>#REF!*#REF!</f>
        <v>3634135.85</v>
      </c>
      <c r="R4363" s="5">
        <v>569998</v>
      </c>
      <c r="S4363" s="5">
        <f>#REF!-#REF!</f>
        <v>-3064137.85</v>
      </c>
      <c r="T4363" s="36">
        <f t="shared" si="68"/>
        <v>-0.84315445995228799</v>
      </c>
    </row>
    <row r="4364" spans="1:20" x14ac:dyDescent="0.2">
      <c r="A4364" s="25" t="s">
        <v>29</v>
      </c>
      <c r="B4364" s="25" t="s">
        <v>64</v>
      </c>
      <c r="C4364" s="25" t="s">
        <v>22</v>
      </c>
      <c r="D4364" s="25" t="s">
        <v>27</v>
      </c>
      <c r="E4364" s="25" t="s">
        <v>1915</v>
      </c>
      <c r="F4364" s="2">
        <v>41671</v>
      </c>
      <c r="G4364" s="23" t="str">
        <f>TEXT(Table2[[#This Row],[Order-Date]],"mmm")</f>
        <v>Feb</v>
      </c>
      <c r="H4364">
        <v>2014</v>
      </c>
      <c r="I4364">
        <v>123086202</v>
      </c>
      <c r="J4364" s="2">
        <v>41690</v>
      </c>
      <c r="K4364" s="23">
        <f>WEEKDAY(#REF!,1)</f>
        <v>5</v>
      </c>
      <c r="L4364" s="25">
        <f>IF(#REF!&gt;=#REF!,#REF!-#REF!,"")</f>
        <v>19</v>
      </c>
      <c r="M4364" s="4">
        <v>2797</v>
      </c>
      <c r="N4364" s="5">
        <v>255.28</v>
      </c>
      <c r="O4364" s="5">
        <v>159.41999999999999</v>
      </c>
      <c r="P4364" s="5">
        <v>95.86</v>
      </c>
      <c r="Q4364" s="5">
        <f>#REF!*#REF!</f>
        <v>445897.74</v>
      </c>
      <c r="R4364" s="5">
        <v>268120.42</v>
      </c>
      <c r="S4364" s="5">
        <f>#REF!-#REF!</f>
        <v>-177777.32</v>
      </c>
      <c r="T4364" s="36">
        <f t="shared" si="68"/>
        <v>-0.39869527035503699</v>
      </c>
    </row>
    <row r="4365" spans="1:20" x14ac:dyDescent="0.2">
      <c r="A4365" s="25" t="s">
        <v>20</v>
      </c>
      <c r="B4365" s="25" t="s">
        <v>180</v>
      </c>
      <c r="C4365" s="25" t="s">
        <v>42</v>
      </c>
      <c r="D4365" s="25" t="s">
        <v>23</v>
      </c>
      <c r="E4365" s="25" t="s">
        <v>1915</v>
      </c>
      <c r="F4365" s="2">
        <v>40479</v>
      </c>
      <c r="G4365" s="23" t="str">
        <f>TEXT(Table2[[#This Row],[Order-Date]],"mmm")</f>
        <v>Oct</v>
      </c>
      <c r="H4365">
        <v>2010</v>
      </c>
      <c r="I4365">
        <v>408985221</v>
      </c>
      <c r="J4365" s="2">
        <v>40496</v>
      </c>
      <c r="K4365" s="23">
        <f>WEEKDAY(#REF!,1)</f>
        <v>1</v>
      </c>
      <c r="L4365" s="25">
        <f>IF(#REF!&gt;=#REF!,#REF!-#REF!,"")</f>
        <v>17</v>
      </c>
      <c r="M4365" s="4">
        <v>6670</v>
      </c>
      <c r="N4365" s="5">
        <v>109.28</v>
      </c>
      <c r="O4365" s="5">
        <v>35.840000000000003</v>
      </c>
      <c r="P4365" s="5">
        <v>73.44</v>
      </c>
      <c r="Q4365" s="5">
        <f>#REF!*#REF!</f>
        <v>239052.79999999999</v>
      </c>
      <c r="R4365" s="5">
        <v>489844.8</v>
      </c>
      <c r="S4365" s="5">
        <f>#REF!-#REF!</f>
        <v>250792</v>
      </c>
      <c r="T4365" s="36">
        <f t="shared" si="68"/>
        <v>1.0491071428571399</v>
      </c>
    </row>
    <row r="4366" spans="1:20" x14ac:dyDescent="0.2">
      <c r="A4366" s="25" t="s">
        <v>29</v>
      </c>
      <c r="B4366" s="25" t="s">
        <v>76</v>
      </c>
      <c r="C4366" s="25" t="s">
        <v>56</v>
      </c>
      <c r="D4366" s="25" t="s">
        <v>23</v>
      </c>
      <c r="E4366" s="25" t="s">
        <v>1915</v>
      </c>
      <c r="F4366" s="2">
        <v>42357</v>
      </c>
      <c r="G4366" s="23" t="str">
        <f>TEXT(Table2[[#This Row],[Order-Date]],"mmm")</f>
        <v>Dec</v>
      </c>
      <c r="H4366">
        <v>2015</v>
      </c>
      <c r="I4366">
        <v>216278588</v>
      </c>
      <c r="J4366" s="2">
        <v>42357</v>
      </c>
      <c r="K4366" s="23">
        <f>WEEKDAY(#REF!,1)</f>
        <v>7</v>
      </c>
      <c r="L4366" s="25">
        <f>IF(#REF!&gt;=#REF!,#REF!-#REF!,"")</f>
        <v>0</v>
      </c>
      <c r="M4366" s="4">
        <v>495</v>
      </c>
      <c r="N4366" s="5">
        <v>421.89</v>
      </c>
      <c r="O4366" s="5">
        <v>364.69</v>
      </c>
      <c r="P4366" s="5">
        <v>57.2</v>
      </c>
      <c r="Q4366" s="5">
        <f>#REF!*#REF!</f>
        <v>180521.55</v>
      </c>
      <c r="R4366" s="5">
        <v>28314</v>
      </c>
      <c r="S4366" s="5">
        <f>#REF!-#REF!</f>
        <v>-152207.54999999999</v>
      </c>
      <c r="T4366" s="36">
        <f t="shared" si="68"/>
        <v>-0.84315445995228799</v>
      </c>
    </row>
    <row r="4367" spans="1:20" x14ac:dyDescent="0.2">
      <c r="A4367" s="25" t="s">
        <v>59</v>
      </c>
      <c r="B4367" s="25" t="s">
        <v>148</v>
      </c>
      <c r="C4367" s="25" t="s">
        <v>65</v>
      </c>
      <c r="D4367" s="25" t="s">
        <v>23</v>
      </c>
      <c r="E4367" s="25" t="s">
        <v>1916</v>
      </c>
      <c r="F4367" s="2">
        <v>41631</v>
      </c>
      <c r="G4367" s="23" t="str">
        <f>TEXT(Table2[[#This Row],[Order-Date]],"mmm")</f>
        <v>Dec</v>
      </c>
      <c r="H4367">
        <v>2013</v>
      </c>
      <c r="I4367">
        <v>104390132</v>
      </c>
      <c r="J4367" s="2">
        <v>41662</v>
      </c>
      <c r="K4367" s="23">
        <f>WEEKDAY(#REF!,1)</f>
        <v>5</v>
      </c>
      <c r="L4367" s="25">
        <f>IF(#REF!&gt;=#REF!,#REF!-#REF!,"")</f>
        <v>31</v>
      </c>
      <c r="M4367" s="4">
        <v>215</v>
      </c>
      <c r="N4367" s="5">
        <v>9.33</v>
      </c>
      <c r="O4367" s="5">
        <v>6.92</v>
      </c>
      <c r="P4367" s="5">
        <v>2.41</v>
      </c>
      <c r="Q4367" s="5">
        <f>#REF!*#REF!</f>
        <v>1487.8</v>
      </c>
      <c r="R4367" s="5">
        <v>518.15</v>
      </c>
      <c r="S4367" s="5">
        <f>#REF!-#REF!</f>
        <v>-969.65</v>
      </c>
      <c r="T4367" s="36">
        <f t="shared" si="68"/>
        <v>-0.65173410404624299</v>
      </c>
    </row>
    <row r="4368" spans="1:20" x14ac:dyDescent="0.2">
      <c r="A4368" s="25" t="s">
        <v>46</v>
      </c>
      <c r="B4368" s="25" t="s">
        <v>47</v>
      </c>
      <c r="C4368" s="25" t="s">
        <v>85</v>
      </c>
      <c r="D4368" s="25" t="s">
        <v>23</v>
      </c>
      <c r="E4368" s="25" t="s">
        <v>1918</v>
      </c>
      <c r="F4368" s="2">
        <v>41581</v>
      </c>
      <c r="G4368" s="23" t="str">
        <f>TEXT(Table2[[#This Row],[Order-Date]],"mmm")</f>
        <v>Nov</v>
      </c>
      <c r="H4368">
        <v>2013</v>
      </c>
      <c r="I4368">
        <v>253056180</v>
      </c>
      <c r="J4368" s="2">
        <v>41347</v>
      </c>
      <c r="K4368" s="23">
        <f>WEEKDAY(#REF!,1)</f>
        <v>5</v>
      </c>
      <c r="L4368" s="25" t="str">
        <f>IF(#REF!&gt;=#REF!,#REF!-#REF!,"")</f>
        <v/>
      </c>
      <c r="M4368" s="4">
        <v>3802</v>
      </c>
      <c r="N4368" s="5">
        <v>668.27</v>
      </c>
      <c r="O4368" s="5">
        <v>502.54</v>
      </c>
      <c r="P4368" s="5">
        <v>165.73</v>
      </c>
      <c r="Q4368" s="5">
        <f>#REF!*#REF!</f>
        <v>1910657.08</v>
      </c>
      <c r="R4368" s="5">
        <v>630105.46</v>
      </c>
      <c r="S4368" s="5">
        <f>#REF!-#REF!</f>
        <v>-1280551.6200000001</v>
      </c>
      <c r="T4368" s="36">
        <f t="shared" si="68"/>
        <v>-0.67021530624427905</v>
      </c>
    </row>
    <row r="4369" spans="1:20" x14ac:dyDescent="0.2">
      <c r="A4369" s="25" t="s">
        <v>32</v>
      </c>
      <c r="B4369" s="25" t="s">
        <v>87</v>
      </c>
      <c r="C4369" s="25" t="s">
        <v>39</v>
      </c>
      <c r="D4369" s="25" t="s">
        <v>23</v>
      </c>
      <c r="E4369" s="25" t="s">
        <v>1915</v>
      </c>
      <c r="F4369" s="2">
        <v>40779</v>
      </c>
      <c r="G4369" s="23" t="str">
        <f>TEXT(Table2[[#This Row],[Order-Date]],"mmm")</f>
        <v>Aug</v>
      </c>
      <c r="H4369">
        <v>2011</v>
      </c>
      <c r="I4369">
        <v>912325561</v>
      </c>
      <c r="J4369" s="2">
        <v>40779</v>
      </c>
      <c r="K4369" s="23">
        <f>WEEKDAY(#REF!,1)</f>
        <v>4</v>
      </c>
      <c r="L4369" s="25">
        <f>IF(#REF!&gt;=#REF!,#REF!-#REF!,"")</f>
        <v>0</v>
      </c>
      <c r="M4369" s="4">
        <v>6262</v>
      </c>
      <c r="N4369" s="5">
        <v>81.73</v>
      </c>
      <c r="O4369" s="5">
        <v>56.67</v>
      </c>
      <c r="P4369" s="5">
        <v>25.06</v>
      </c>
      <c r="Q4369" s="5">
        <f>#REF!*#REF!</f>
        <v>354867.54</v>
      </c>
      <c r="R4369" s="5">
        <v>156925.72</v>
      </c>
      <c r="S4369" s="5">
        <f>#REF!-#REF!</f>
        <v>-197941.82</v>
      </c>
      <c r="T4369" s="36">
        <f t="shared" si="68"/>
        <v>-0.55779071819304704</v>
      </c>
    </row>
    <row r="4370" spans="1:20" x14ac:dyDescent="0.2">
      <c r="A4370" s="25" t="s">
        <v>20</v>
      </c>
      <c r="B4370" s="25" t="s">
        <v>53</v>
      </c>
      <c r="C4370" s="25" t="s">
        <v>56</v>
      </c>
      <c r="D4370" s="25" t="s">
        <v>23</v>
      </c>
      <c r="E4370" s="25" t="s">
        <v>1917</v>
      </c>
      <c r="F4370" s="2">
        <v>42461</v>
      </c>
      <c r="G4370" s="23" t="str">
        <f>TEXT(Table2[[#This Row],[Order-Date]],"mmm")</f>
        <v>Apr</v>
      </c>
      <c r="H4370">
        <v>2016</v>
      </c>
      <c r="I4370">
        <v>152559602</v>
      </c>
      <c r="J4370" s="2">
        <v>42392</v>
      </c>
      <c r="K4370" s="23">
        <f>WEEKDAY(#REF!,1)</f>
        <v>7</v>
      </c>
      <c r="L4370" s="25" t="str">
        <f>IF(#REF!&gt;=#REF!,#REF!-#REF!,"")</f>
        <v/>
      </c>
      <c r="M4370" s="4">
        <v>4631</v>
      </c>
      <c r="N4370" s="5">
        <v>421.89</v>
      </c>
      <c r="O4370" s="5">
        <v>364.69</v>
      </c>
      <c r="P4370" s="5">
        <v>57.2</v>
      </c>
      <c r="Q4370" s="5">
        <f>#REF!*#REF!</f>
        <v>1688879.39</v>
      </c>
      <c r="R4370" s="5">
        <v>264893.2</v>
      </c>
      <c r="S4370" s="5">
        <f>#REF!-#REF!</f>
        <v>-1423986.19</v>
      </c>
      <c r="T4370" s="36">
        <f t="shared" si="68"/>
        <v>-0.84315445995228799</v>
      </c>
    </row>
    <row r="4371" spans="1:20" x14ac:dyDescent="0.2">
      <c r="A4371" s="25" t="s">
        <v>46</v>
      </c>
      <c r="B4371" s="25" t="s">
        <v>133</v>
      </c>
      <c r="C4371" s="25" t="s">
        <v>34</v>
      </c>
      <c r="D4371" s="25" t="s">
        <v>23</v>
      </c>
      <c r="E4371" s="25" t="s">
        <v>1915</v>
      </c>
      <c r="F4371" s="2">
        <v>42096</v>
      </c>
      <c r="G4371" s="23" t="str">
        <f>TEXT(Table2[[#This Row],[Order-Date]],"mmm")</f>
        <v>Apr</v>
      </c>
      <c r="H4371">
        <v>2015</v>
      </c>
      <c r="I4371">
        <v>614432132</v>
      </c>
      <c r="J4371" s="2">
        <v>42084</v>
      </c>
      <c r="K4371" s="23">
        <f>WEEKDAY(#REF!,1)</f>
        <v>7</v>
      </c>
      <c r="L4371" s="25" t="str">
        <f>IF(#REF!&gt;=#REF!,#REF!-#REF!,"")</f>
        <v/>
      </c>
      <c r="M4371" s="4">
        <v>2977</v>
      </c>
      <c r="N4371" s="5">
        <v>205.7</v>
      </c>
      <c r="O4371" s="5">
        <v>117.11</v>
      </c>
      <c r="P4371" s="5">
        <v>88.59</v>
      </c>
      <c r="Q4371" s="5">
        <f>#REF!*#REF!</f>
        <v>348636.47</v>
      </c>
      <c r="R4371" s="5">
        <v>263732.43</v>
      </c>
      <c r="S4371" s="5">
        <f>#REF!-#REF!</f>
        <v>-84904.04</v>
      </c>
      <c r="T4371" s="36">
        <f t="shared" si="68"/>
        <v>-0.24353172231235601</v>
      </c>
    </row>
    <row r="4372" spans="1:20" x14ac:dyDescent="0.2">
      <c r="A4372" s="25" t="s">
        <v>20</v>
      </c>
      <c r="B4372" s="25" t="s">
        <v>61</v>
      </c>
      <c r="C4372" s="25" t="s">
        <v>85</v>
      </c>
      <c r="D4372" s="25" t="s">
        <v>27</v>
      </c>
      <c r="E4372" s="25" t="s">
        <v>1918</v>
      </c>
      <c r="F4372" s="2">
        <v>41286</v>
      </c>
      <c r="G4372" s="23" t="str">
        <f>TEXT(Table2[[#This Row],[Order-Date]],"mmm")</f>
        <v>Jan</v>
      </c>
      <c r="H4372">
        <v>2013</v>
      </c>
      <c r="I4372">
        <v>958929479</v>
      </c>
      <c r="J4372" s="2">
        <v>41634</v>
      </c>
      <c r="K4372" s="23">
        <f>WEEKDAY(#REF!,1)</f>
        <v>5</v>
      </c>
      <c r="L4372" s="25">
        <f>IF(#REF!&gt;=#REF!,#REF!-#REF!,"")</f>
        <v>348</v>
      </c>
      <c r="M4372" s="4">
        <v>7397</v>
      </c>
      <c r="N4372" s="5">
        <v>668.27</v>
      </c>
      <c r="O4372" s="5">
        <v>502.54</v>
      </c>
      <c r="P4372" s="5">
        <v>165.73</v>
      </c>
      <c r="Q4372" s="5">
        <f>#REF!*#REF!</f>
        <v>3717288.38</v>
      </c>
      <c r="R4372" s="5">
        <v>1225904.81</v>
      </c>
      <c r="S4372" s="5">
        <f>#REF!-#REF!</f>
        <v>-2491383.5699999998</v>
      </c>
      <c r="T4372" s="36">
        <f t="shared" si="68"/>
        <v>-0.67021530624427905</v>
      </c>
    </row>
    <row r="4373" spans="1:20" x14ac:dyDescent="0.2">
      <c r="A4373" s="25" t="s">
        <v>32</v>
      </c>
      <c r="B4373" s="25" t="s">
        <v>113</v>
      </c>
      <c r="C4373" s="25" t="s">
        <v>85</v>
      </c>
      <c r="D4373" s="25" t="s">
        <v>27</v>
      </c>
      <c r="E4373" s="25" t="s">
        <v>1917</v>
      </c>
      <c r="F4373" s="2">
        <v>41922</v>
      </c>
      <c r="G4373" s="23" t="str">
        <f>TEXT(Table2[[#This Row],[Order-Date]],"mmm")</f>
        <v>Oct</v>
      </c>
      <c r="H4373">
        <v>2014</v>
      </c>
      <c r="I4373">
        <v>817350471</v>
      </c>
      <c r="J4373" s="2">
        <v>41969</v>
      </c>
      <c r="K4373" s="23">
        <f>WEEKDAY(#REF!,1)</f>
        <v>4</v>
      </c>
      <c r="L4373" s="25">
        <f>IF(#REF!&gt;=#REF!,#REF!-#REF!,"")</f>
        <v>47</v>
      </c>
      <c r="M4373" s="4">
        <v>1022</v>
      </c>
      <c r="N4373" s="5">
        <v>668.27</v>
      </c>
      <c r="O4373" s="5">
        <v>502.54</v>
      </c>
      <c r="P4373" s="5">
        <v>165.73</v>
      </c>
      <c r="Q4373" s="5">
        <f>#REF!*#REF!</f>
        <v>513595.88</v>
      </c>
      <c r="R4373" s="5">
        <v>169376.06</v>
      </c>
      <c r="S4373" s="5">
        <f>#REF!-#REF!</f>
        <v>-344219.82</v>
      </c>
      <c r="T4373" s="36">
        <f t="shared" si="68"/>
        <v>-0.67021530624427905</v>
      </c>
    </row>
    <row r="4374" spans="1:20" x14ac:dyDescent="0.2">
      <c r="A4374" s="25" t="s">
        <v>20</v>
      </c>
      <c r="B4374" s="25" t="s">
        <v>68</v>
      </c>
      <c r="C4374" s="25" t="s">
        <v>49</v>
      </c>
      <c r="D4374" s="25" t="s">
        <v>23</v>
      </c>
      <c r="E4374" s="25" t="s">
        <v>1916</v>
      </c>
      <c r="F4374" s="2">
        <v>41440</v>
      </c>
      <c r="G4374" s="23" t="str">
        <f>TEXT(Table2[[#This Row],[Order-Date]],"mmm")</f>
        <v>Jun</v>
      </c>
      <c r="H4374">
        <v>2013</v>
      </c>
      <c r="I4374">
        <v>341306436</v>
      </c>
      <c r="J4374" s="2">
        <v>41448</v>
      </c>
      <c r="K4374" s="23">
        <f>WEEKDAY(#REF!,1)</f>
        <v>1</v>
      </c>
      <c r="L4374" s="25">
        <f>IF(#REF!&gt;=#REF!,#REF!-#REF!,"")</f>
        <v>8</v>
      </c>
      <c r="M4374" s="4">
        <v>9014</v>
      </c>
      <c r="N4374" s="5">
        <v>651.21</v>
      </c>
      <c r="O4374" s="5">
        <v>524.96</v>
      </c>
      <c r="P4374" s="5">
        <v>126.25</v>
      </c>
      <c r="Q4374" s="5">
        <f>#REF!*#REF!</f>
        <v>4731989.4400000004</v>
      </c>
      <c r="R4374" s="5">
        <v>1138017.5</v>
      </c>
      <c r="S4374" s="5">
        <f>#REF!-#REF!</f>
        <v>-3593971.94</v>
      </c>
      <c r="T4374" s="36">
        <f t="shared" si="68"/>
        <v>-0.75950548613227697</v>
      </c>
    </row>
    <row r="4375" spans="1:20" x14ac:dyDescent="0.2">
      <c r="A4375" s="25" t="s">
        <v>32</v>
      </c>
      <c r="B4375" s="25" t="s">
        <v>209</v>
      </c>
      <c r="C4375" s="25" t="s">
        <v>51</v>
      </c>
      <c r="D4375" s="25" t="s">
        <v>27</v>
      </c>
      <c r="E4375" s="25" t="s">
        <v>1918</v>
      </c>
      <c r="F4375" s="2">
        <v>40337</v>
      </c>
      <c r="G4375" s="23" t="str">
        <f>TEXT(Table2[[#This Row],[Order-Date]],"mmm")</f>
        <v>Jun</v>
      </c>
      <c r="H4375">
        <v>2010</v>
      </c>
      <c r="I4375">
        <v>652721202</v>
      </c>
      <c r="J4375" s="2">
        <v>40446</v>
      </c>
      <c r="K4375" s="23">
        <f>WEEKDAY(#REF!,1)</f>
        <v>7</v>
      </c>
      <c r="L4375" s="25">
        <f>IF(#REF!&gt;=#REF!,#REF!-#REF!,"")</f>
        <v>109</v>
      </c>
      <c r="M4375" s="4">
        <v>3563</v>
      </c>
      <c r="N4375" s="5">
        <v>437.2</v>
      </c>
      <c r="O4375" s="5">
        <v>263.33</v>
      </c>
      <c r="P4375" s="5">
        <v>173.87</v>
      </c>
      <c r="Q4375" s="5">
        <f>#REF!*#REF!</f>
        <v>938244.79</v>
      </c>
      <c r="R4375" s="5">
        <v>619498.81000000006</v>
      </c>
      <c r="S4375" s="5">
        <f>#REF!-#REF!</f>
        <v>-318745.98</v>
      </c>
      <c r="T4375" s="36">
        <f t="shared" si="68"/>
        <v>-0.33972581931416901</v>
      </c>
    </row>
    <row r="4376" spans="1:20" x14ac:dyDescent="0.2">
      <c r="A4376" s="25" t="s">
        <v>29</v>
      </c>
      <c r="B4376" s="25" t="s">
        <v>223</v>
      </c>
      <c r="C4376" s="25" t="s">
        <v>22</v>
      </c>
      <c r="D4376" s="25" t="s">
        <v>27</v>
      </c>
      <c r="E4376" s="25" t="s">
        <v>1917</v>
      </c>
      <c r="F4376" s="2">
        <v>42178</v>
      </c>
      <c r="G4376" s="23" t="str">
        <f>TEXT(Table2[[#This Row],[Order-Date]],"mmm")</f>
        <v>Jun</v>
      </c>
      <c r="H4376">
        <v>2015</v>
      </c>
      <c r="I4376">
        <v>693831098</v>
      </c>
      <c r="J4376" s="2">
        <v>42199</v>
      </c>
      <c r="K4376" s="23">
        <f>WEEKDAY(#REF!,1)</f>
        <v>3</v>
      </c>
      <c r="L4376" s="25">
        <f>IF(#REF!&gt;=#REF!,#REF!-#REF!,"")</f>
        <v>21</v>
      </c>
      <c r="M4376" s="4">
        <v>8895</v>
      </c>
      <c r="N4376" s="5">
        <v>255.28</v>
      </c>
      <c r="O4376" s="5">
        <v>159.41999999999999</v>
      </c>
      <c r="P4376" s="5">
        <v>95.86</v>
      </c>
      <c r="Q4376" s="5">
        <f>#REF!*#REF!</f>
        <v>1418040.9</v>
      </c>
      <c r="R4376" s="5">
        <v>852674.7</v>
      </c>
      <c r="S4376" s="5">
        <f>#REF!-#REF!</f>
        <v>-565366.19999999995</v>
      </c>
      <c r="T4376" s="36">
        <f t="shared" si="68"/>
        <v>-0.39869527035503699</v>
      </c>
    </row>
    <row r="4377" spans="1:20" x14ac:dyDescent="0.2">
      <c r="A4377" s="25" t="s">
        <v>40</v>
      </c>
      <c r="B4377" s="25" t="s">
        <v>221</v>
      </c>
      <c r="C4377" s="25" t="s">
        <v>34</v>
      </c>
      <c r="D4377" s="25" t="s">
        <v>27</v>
      </c>
      <c r="E4377" s="25" t="s">
        <v>1917</v>
      </c>
      <c r="F4377" s="2">
        <v>40736</v>
      </c>
      <c r="G4377" s="23" t="str">
        <f>TEXT(Table2[[#This Row],[Order-Date]],"mmm")</f>
        <v>Jul</v>
      </c>
      <c r="H4377">
        <v>2011</v>
      </c>
      <c r="I4377">
        <v>377184951</v>
      </c>
      <c r="J4377" s="2">
        <v>40896</v>
      </c>
      <c r="K4377" s="23">
        <f>WEEKDAY(#REF!,1)</f>
        <v>2</v>
      </c>
      <c r="L4377" s="25">
        <f>IF(#REF!&gt;=#REF!,#REF!-#REF!,"")</f>
        <v>160</v>
      </c>
      <c r="M4377" s="4">
        <v>6264</v>
      </c>
      <c r="N4377" s="5">
        <v>205.7</v>
      </c>
      <c r="O4377" s="5">
        <v>117.11</v>
      </c>
      <c r="P4377" s="5">
        <v>88.59</v>
      </c>
      <c r="Q4377" s="5">
        <f>#REF!*#REF!</f>
        <v>733577.04</v>
      </c>
      <c r="R4377" s="5">
        <v>554927.76</v>
      </c>
      <c r="S4377" s="5">
        <f>#REF!-#REF!</f>
        <v>-178649.28</v>
      </c>
      <c r="T4377" s="36">
        <f t="shared" si="68"/>
        <v>-0.24353172231235601</v>
      </c>
    </row>
    <row r="4378" spans="1:20" x14ac:dyDescent="0.2">
      <c r="A4378" s="25" t="s">
        <v>20</v>
      </c>
      <c r="B4378" s="25" t="s">
        <v>180</v>
      </c>
      <c r="C4378" s="25" t="s">
        <v>77</v>
      </c>
      <c r="D4378" s="25" t="s">
        <v>23</v>
      </c>
      <c r="E4378" s="25" t="s">
        <v>1917</v>
      </c>
      <c r="F4378" s="2">
        <v>42063</v>
      </c>
      <c r="G4378" s="23" t="str">
        <f>TEXT(Table2[[#This Row],[Order-Date]],"mmm")</f>
        <v>Feb</v>
      </c>
      <c r="H4378">
        <v>2015</v>
      </c>
      <c r="I4378">
        <v>135644090</v>
      </c>
      <c r="J4378" s="2">
        <v>42089</v>
      </c>
      <c r="K4378" s="23">
        <f>WEEKDAY(#REF!,1)</f>
        <v>5</v>
      </c>
      <c r="L4378" s="25">
        <f>IF(#REF!&gt;=#REF!,#REF!-#REF!,"")</f>
        <v>26</v>
      </c>
      <c r="M4378" s="4">
        <v>8955</v>
      </c>
      <c r="N4378" s="5">
        <v>154.06</v>
      </c>
      <c r="O4378" s="5">
        <v>90.93</v>
      </c>
      <c r="P4378" s="5">
        <v>63.13</v>
      </c>
      <c r="Q4378" s="5">
        <f>#REF!*#REF!</f>
        <v>814278.15</v>
      </c>
      <c r="R4378" s="5">
        <v>565329.15</v>
      </c>
      <c r="S4378" s="5">
        <f>#REF!-#REF!</f>
        <v>-248949</v>
      </c>
      <c r="T4378" s="36">
        <f t="shared" si="68"/>
        <v>-0.30572968217309998</v>
      </c>
    </row>
    <row r="4379" spans="1:20" x14ac:dyDescent="0.2">
      <c r="A4379" s="25" t="s">
        <v>32</v>
      </c>
      <c r="B4379" s="25" t="s">
        <v>182</v>
      </c>
      <c r="C4379" s="25" t="s">
        <v>42</v>
      </c>
      <c r="D4379" s="25" t="s">
        <v>27</v>
      </c>
      <c r="E4379" s="25" t="s">
        <v>1916</v>
      </c>
      <c r="F4379" s="2">
        <v>41972</v>
      </c>
      <c r="G4379" s="23" t="str">
        <f>TEXT(Table2[[#This Row],[Order-Date]],"mmm")</f>
        <v>Nov</v>
      </c>
      <c r="H4379">
        <v>2014</v>
      </c>
      <c r="I4379">
        <v>472382342</v>
      </c>
      <c r="J4379" s="2">
        <v>41682</v>
      </c>
      <c r="K4379" s="23">
        <f>WEEKDAY(#REF!,1)</f>
        <v>4</v>
      </c>
      <c r="L4379" s="25" t="str">
        <f>IF(#REF!&gt;=#REF!,#REF!-#REF!,"")</f>
        <v/>
      </c>
      <c r="M4379" s="4">
        <v>7287</v>
      </c>
      <c r="N4379" s="5">
        <v>109.28</v>
      </c>
      <c r="O4379" s="5">
        <v>35.840000000000003</v>
      </c>
      <c r="P4379" s="5">
        <v>73.44</v>
      </c>
      <c r="Q4379" s="5">
        <f>#REF!*#REF!</f>
        <v>261166.07999999999</v>
      </c>
      <c r="R4379" s="5">
        <v>535157.28</v>
      </c>
      <c r="S4379" s="5">
        <f>#REF!-#REF!</f>
        <v>273991.2</v>
      </c>
      <c r="T4379" s="36">
        <f t="shared" si="68"/>
        <v>1.0491071428571399</v>
      </c>
    </row>
    <row r="4380" spans="1:20" x14ac:dyDescent="0.2">
      <c r="A4380" s="25" t="s">
        <v>20</v>
      </c>
      <c r="B4380" s="25" t="s">
        <v>94</v>
      </c>
      <c r="C4380" s="25" t="s">
        <v>34</v>
      </c>
      <c r="D4380" s="25" t="s">
        <v>23</v>
      </c>
      <c r="E4380" s="25" t="s">
        <v>1916</v>
      </c>
      <c r="F4380" s="2">
        <v>42791</v>
      </c>
      <c r="G4380" s="23" t="str">
        <f>TEXT(Table2[[#This Row],[Order-Date]],"mmm")</f>
        <v>Feb</v>
      </c>
      <c r="H4380">
        <v>2017</v>
      </c>
      <c r="I4380">
        <v>610886037</v>
      </c>
      <c r="J4380" s="2">
        <v>42840</v>
      </c>
      <c r="K4380" s="23">
        <f>WEEKDAY(#REF!,1)</f>
        <v>7</v>
      </c>
      <c r="L4380" s="25">
        <f>IF(#REF!&gt;=#REF!,#REF!-#REF!,"")</f>
        <v>49</v>
      </c>
      <c r="M4380" s="4">
        <v>3608</v>
      </c>
      <c r="N4380" s="5">
        <v>205.7</v>
      </c>
      <c r="O4380" s="5">
        <v>117.11</v>
      </c>
      <c r="P4380" s="5">
        <v>88.59</v>
      </c>
      <c r="Q4380" s="5">
        <f>#REF!*#REF!</f>
        <v>422532.88</v>
      </c>
      <c r="R4380" s="5">
        <v>319632.71999999997</v>
      </c>
      <c r="S4380" s="5">
        <f>#REF!-#REF!</f>
        <v>-102900.16</v>
      </c>
      <c r="T4380" s="36">
        <f t="shared" si="68"/>
        <v>-0.24353172231235601</v>
      </c>
    </row>
    <row r="4381" spans="1:20" x14ac:dyDescent="0.2">
      <c r="A4381" s="25" t="s">
        <v>32</v>
      </c>
      <c r="B4381" s="25" t="s">
        <v>81</v>
      </c>
      <c r="C4381" s="25" t="s">
        <v>51</v>
      </c>
      <c r="D4381" s="25" t="s">
        <v>27</v>
      </c>
      <c r="E4381" s="25" t="s">
        <v>1918</v>
      </c>
      <c r="F4381" s="2">
        <v>42936</v>
      </c>
      <c r="G4381" s="23" t="str">
        <f>TEXT(Table2[[#This Row],[Order-Date]],"mmm")</f>
        <v>Jul</v>
      </c>
      <c r="H4381">
        <v>2017</v>
      </c>
      <c r="I4381">
        <v>744954001</v>
      </c>
      <c r="J4381" s="2">
        <v>42941</v>
      </c>
      <c r="K4381" s="23">
        <f>WEEKDAY(#REF!,1)</f>
        <v>3</v>
      </c>
      <c r="L4381" s="25">
        <f>IF(#REF!&gt;=#REF!,#REF!-#REF!,"")</f>
        <v>5</v>
      </c>
      <c r="M4381" s="4">
        <v>7298</v>
      </c>
      <c r="N4381" s="5">
        <v>437.2</v>
      </c>
      <c r="O4381" s="5">
        <v>263.33</v>
      </c>
      <c r="P4381" s="5">
        <v>173.87</v>
      </c>
      <c r="Q4381" s="5">
        <f>#REF!*#REF!</f>
        <v>1921782.34</v>
      </c>
      <c r="R4381" s="5">
        <v>1268903.26</v>
      </c>
      <c r="S4381" s="5">
        <f>#REF!-#REF!</f>
        <v>-652879.07999999996</v>
      </c>
      <c r="T4381" s="36">
        <f t="shared" si="68"/>
        <v>-0.33972581931416901</v>
      </c>
    </row>
    <row r="4382" spans="1:20" x14ac:dyDescent="0.2">
      <c r="A4382" s="25" t="s">
        <v>37</v>
      </c>
      <c r="B4382" s="25" t="s">
        <v>169</v>
      </c>
      <c r="C4382" s="25" t="s">
        <v>39</v>
      </c>
      <c r="D4382" s="25" t="s">
        <v>27</v>
      </c>
      <c r="E4382" s="25" t="s">
        <v>1915</v>
      </c>
      <c r="F4382" s="2">
        <v>41010</v>
      </c>
      <c r="G4382" s="23" t="str">
        <f>TEXT(Table2[[#This Row],[Order-Date]],"mmm")</f>
        <v>Apr</v>
      </c>
      <c r="H4382">
        <v>2012</v>
      </c>
      <c r="I4382">
        <v>688697564</v>
      </c>
      <c r="J4382" s="2">
        <v>40980</v>
      </c>
      <c r="K4382" s="23">
        <f>WEEKDAY(#REF!,1)</f>
        <v>2</v>
      </c>
      <c r="L4382" s="25" t="str">
        <f>IF(#REF!&gt;=#REF!,#REF!-#REF!,"")</f>
        <v/>
      </c>
      <c r="M4382" s="4">
        <v>9768</v>
      </c>
      <c r="N4382" s="5">
        <v>81.73</v>
      </c>
      <c r="O4382" s="5">
        <v>56.67</v>
      </c>
      <c r="P4382" s="5">
        <v>25.06</v>
      </c>
      <c r="Q4382" s="5">
        <f>#REF!*#REF!</f>
        <v>553552.56000000006</v>
      </c>
      <c r="R4382" s="5">
        <v>244786.08</v>
      </c>
      <c r="S4382" s="5">
        <f>#REF!-#REF!</f>
        <v>-308766.48</v>
      </c>
      <c r="T4382" s="36">
        <f t="shared" si="68"/>
        <v>-0.55779071819304704</v>
      </c>
    </row>
    <row r="4383" spans="1:20" x14ac:dyDescent="0.2">
      <c r="A4383" s="25" t="s">
        <v>40</v>
      </c>
      <c r="B4383" s="25" t="s">
        <v>218</v>
      </c>
      <c r="C4383" s="25" t="s">
        <v>34</v>
      </c>
      <c r="D4383" s="25" t="s">
        <v>23</v>
      </c>
      <c r="E4383" s="25" t="s">
        <v>1916</v>
      </c>
      <c r="F4383" s="2">
        <v>41185</v>
      </c>
      <c r="G4383" s="23" t="str">
        <f>TEXT(Table2[[#This Row],[Order-Date]],"mmm")</f>
        <v>Oct</v>
      </c>
      <c r="H4383">
        <v>2012</v>
      </c>
      <c r="I4383">
        <v>326540553</v>
      </c>
      <c r="J4383" s="2">
        <v>40991</v>
      </c>
      <c r="K4383" s="23">
        <f>WEEKDAY(#REF!,1)</f>
        <v>6</v>
      </c>
      <c r="L4383" s="25" t="str">
        <f>IF(#REF!&gt;=#REF!,#REF!-#REF!,"")</f>
        <v/>
      </c>
      <c r="M4383" s="4">
        <v>9461</v>
      </c>
      <c r="N4383" s="5">
        <v>205.7</v>
      </c>
      <c r="O4383" s="5">
        <v>117.11</v>
      </c>
      <c r="P4383" s="5">
        <v>88.59</v>
      </c>
      <c r="Q4383" s="5">
        <f>#REF!*#REF!</f>
        <v>1107977.71</v>
      </c>
      <c r="R4383" s="5">
        <v>838149.99</v>
      </c>
      <c r="S4383" s="5">
        <f>#REF!-#REF!</f>
        <v>-269827.71999999997</v>
      </c>
      <c r="T4383" s="36">
        <f t="shared" si="68"/>
        <v>-0.24353172231235601</v>
      </c>
    </row>
    <row r="4384" spans="1:20" x14ac:dyDescent="0.2">
      <c r="A4384" s="25" t="s">
        <v>29</v>
      </c>
      <c r="B4384" s="25" t="s">
        <v>184</v>
      </c>
      <c r="C4384" s="25" t="s">
        <v>34</v>
      </c>
      <c r="D4384" s="25" t="s">
        <v>23</v>
      </c>
      <c r="E4384" s="25" t="s">
        <v>1918</v>
      </c>
      <c r="F4384" s="2">
        <v>40187</v>
      </c>
      <c r="G4384" s="23" t="str">
        <f>TEXT(Table2[[#This Row],[Order-Date]],"mmm")</f>
        <v>Jan</v>
      </c>
      <c r="H4384">
        <v>2010</v>
      </c>
      <c r="I4384">
        <v>963219296</v>
      </c>
      <c r="J4384" s="2">
        <v>40439</v>
      </c>
      <c r="K4384" s="23">
        <f>WEEKDAY(#REF!,1)</f>
        <v>7</v>
      </c>
      <c r="L4384" s="25">
        <f>IF(#REF!&gt;=#REF!,#REF!-#REF!,"")</f>
        <v>252</v>
      </c>
      <c r="M4384" s="4">
        <v>6850</v>
      </c>
      <c r="N4384" s="5">
        <v>205.7</v>
      </c>
      <c r="O4384" s="5">
        <v>117.11</v>
      </c>
      <c r="P4384" s="5">
        <v>88.59</v>
      </c>
      <c r="Q4384" s="5">
        <f>#REF!*#REF!</f>
        <v>802203.5</v>
      </c>
      <c r="R4384" s="5">
        <v>606841.5</v>
      </c>
      <c r="S4384" s="5">
        <f>#REF!-#REF!</f>
        <v>-195362</v>
      </c>
      <c r="T4384" s="36">
        <f t="shared" si="68"/>
        <v>-0.24353172231235601</v>
      </c>
    </row>
    <row r="4385" spans="1:20" x14ac:dyDescent="0.2">
      <c r="A4385" s="25" t="s">
        <v>46</v>
      </c>
      <c r="B4385" s="25" t="s">
        <v>142</v>
      </c>
      <c r="C4385" s="25" t="s">
        <v>34</v>
      </c>
      <c r="D4385" s="25" t="s">
        <v>27</v>
      </c>
      <c r="E4385" s="25" t="s">
        <v>1918</v>
      </c>
      <c r="F4385" s="2">
        <v>42318</v>
      </c>
      <c r="G4385" s="23" t="str">
        <f>TEXT(Table2[[#This Row],[Order-Date]],"mmm")</f>
        <v>Nov</v>
      </c>
      <c r="H4385">
        <v>2015</v>
      </c>
      <c r="I4385">
        <v>373782622</v>
      </c>
      <c r="J4385" s="2">
        <v>42323</v>
      </c>
      <c r="K4385" s="23">
        <f>WEEKDAY(#REF!,1)</f>
        <v>1</v>
      </c>
      <c r="L4385" s="25">
        <f>IF(#REF!&gt;=#REF!,#REF!-#REF!,"")</f>
        <v>5</v>
      </c>
      <c r="M4385" s="4">
        <v>9439</v>
      </c>
      <c r="N4385" s="5">
        <v>205.7</v>
      </c>
      <c r="O4385" s="5">
        <v>117.11</v>
      </c>
      <c r="P4385" s="5">
        <v>88.59</v>
      </c>
      <c r="Q4385" s="5">
        <f>#REF!*#REF!</f>
        <v>1105401.29</v>
      </c>
      <c r="R4385" s="5">
        <v>836201.01</v>
      </c>
      <c r="S4385" s="5">
        <f>#REF!-#REF!</f>
        <v>-269200.28000000003</v>
      </c>
      <c r="T4385" s="36">
        <f t="shared" si="68"/>
        <v>-0.24353172231235601</v>
      </c>
    </row>
    <row r="4386" spans="1:20" x14ac:dyDescent="0.2">
      <c r="A4386" s="25" t="s">
        <v>20</v>
      </c>
      <c r="B4386" s="25" t="s">
        <v>163</v>
      </c>
      <c r="C4386" s="25" t="s">
        <v>77</v>
      </c>
      <c r="D4386" s="25" t="s">
        <v>23</v>
      </c>
      <c r="E4386" s="25" t="s">
        <v>1916</v>
      </c>
      <c r="F4386" s="2">
        <v>41409</v>
      </c>
      <c r="G4386" s="23" t="str">
        <f>TEXT(Table2[[#This Row],[Order-Date]],"mmm")</f>
        <v>May</v>
      </c>
      <c r="H4386">
        <v>2013</v>
      </c>
      <c r="I4386">
        <v>453591859</v>
      </c>
      <c r="J4386" s="2">
        <v>41553</v>
      </c>
      <c r="K4386" s="23">
        <f>WEEKDAY(#REF!,1)</f>
        <v>1</v>
      </c>
      <c r="L4386" s="25">
        <f>IF(#REF!&gt;=#REF!,#REF!-#REF!,"")</f>
        <v>144</v>
      </c>
      <c r="M4386" s="4">
        <v>6766</v>
      </c>
      <c r="N4386" s="5">
        <v>154.06</v>
      </c>
      <c r="O4386" s="5">
        <v>90.93</v>
      </c>
      <c r="P4386" s="5">
        <v>63.13</v>
      </c>
      <c r="Q4386" s="5">
        <f>#REF!*#REF!</f>
        <v>615232.38</v>
      </c>
      <c r="R4386" s="5">
        <v>427137.58</v>
      </c>
      <c r="S4386" s="5">
        <f>#REF!-#REF!</f>
        <v>-188094.8</v>
      </c>
      <c r="T4386" s="36">
        <f t="shared" si="68"/>
        <v>-0.30572968217309998</v>
      </c>
    </row>
    <row r="4387" spans="1:20" x14ac:dyDescent="0.2">
      <c r="A4387" s="25" t="s">
        <v>29</v>
      </c>
      <c r="B4387" s="25" t="s">
        <v>57</v>
      </c>
      <c r="C4387" s="25" t="s">
        <v>77</v>
      </c>
      <c r="D4387" s="25" t="s">
        <v>27</v>
      </c>
      <c r="E4387" s="25" t="s">
        <v>1915</v>
      </c>
      <c r="F4387" s="2">
        <v>42715</v>
      </c>
      <c r="G4387" s="23" t="str">
        <f>TEXT(Table2[[#This Row],[Order-Date]],"mmm")</f>
        <v>Dec</v>
      </c>
      <c r="H4387">
        <v>2016</v>
      </c>
      <c r="I4387">
        <v>468320834</v>
      </c>
      <c r="J4387" s="2">
        <v>42725</v>
      </c>
      <c r="K4387" s="23">
        <f>WEEKDAY(#REF!,1)</f>
        <v>4</v>
      </c>
      <c r="L4387" s="25">
        <f>IF(#REF!&gt;=#REF!,#REF!-#REF!,"")</f>
        <v>10</v>
      </c>
      <c r="M4387" s="4">
        <v>5397</v>
      </c>
      <c r="N4387" s="5">
        <v>154.06</v>
      </c>
      <c r="O4387" s="5">
        <v>90.93</v>
      </c>
      <c r="P4387" s="5">
        <v>63.13</v>
      </c>
      <c r="Q4387" s="5">
        <f>#REF!*#REF!</f>
        <v>490749.21</v>
      </c>
      <c r="R4387" s="5">
        <v>340712.61</v>
      </c>
      <c r="S4387" s="5">
        <f>#REF!-#REF!</f>
        <v>-150036.6</v>
      </c>
      <c r="T4387" s="36">
        <f t="shared" si="68"/>
        <v>-0.30572968217309998</v>
      </c>
    </row>
    <row r="4388" spans="1:20" x14ac:dyDescent="0.2">
      <c r="A4388" s="25" t="s">
        <v>29</v>
      </c>
      <c r="B4388" s="25" t="s">
        <v>198</v>
      </c>
      <c r="C4388" s="25" t="s">
        <v>34</v>
      </c>
      <c r="D4388" s="25" t="s">
        <v>23</v>
      </c>
      <c r="E4388" s="25" t="s">
        <v>1915</v>
      </c>
      <c r="F4388" s="2">
        <v>40344</v>
      </c>
      <c r="G4388" s="23" t="str">
        <f>TEXT(Table2[[#This Row],[Order-Date]],"mmm")</f>
        <v>Jun</v>
      </c>
      <c r="H4388">
        <v>2010</v>
      </c>
      <c r="I4388">
        <v>203955876</v>
      </c>
      <c r="J4388" s="2">
        <v>40377</v>
      </c>
      <c r="K4388" s="23">
        <f>WEEKDAY(#REF!,1)</f>
        <v>1</v>
      </c>
      <c r="L4388" s="25">
        <f>IF(#REF!&gt;=#REF!,#REF!-#REF!,"")</f>
        <v>33</v>
      </c>
      <c r="M4388" s="4">
        <v>3931</v>
      </c>
      <c r="N4388" s="5">
        <v>205.7</v>
      </c>
      <c r="O4388" s="5">
        <v>117.11</v>
      </c>
      <c r="P4388" s="5">
        <v>88.59</v>
      </c>
      <c r="Q4388" s="5">
        <f>#REF!*#REF!</f>
        <v>460359.41</v>
      </c>
      <c r="R4388" s="5">
        <v>348247.29</v>
      </c>
      <c r="S4388" s="5">
        <f>#REF!-#REF!</f>
        <v>-112112.12</v>
      </c>
      <c r="T4388" s="36">
        <f t="shared" si="68"/>
        <v>-0.24353172231235601</v>
      </c>
    </row>
    <row r="4389" spans="1:20" x14ac:dyDescent="0.2">
      <c r="A4389" s="25" t="s">
        <v>46</v>
      </c>
      <c r="B4389" s="25" t="s">
        <v>107</v>
      </c>
      <c r="C4389" s="25" t="s">
        <v>22</v>
      </c>
      <c r="D4389" s="25" t="s">
        <v>27</v>
      </c>
      <c r="E4389" s="25" t="s">
        <v>1918</v>
      </c>
      <c r="F4389" s="2">
        <v>41447</v>
      </c>
      <c r="G4389" s="23" t="str">
        <f>TEXT(Table2[[#This Row],[Order-Date]],"mmm")</f>
        <v>Jun</v>
      </c>
      <c r="H4389">
        <v>2013</v>
      </c>
      <c r="I4389">
        <v>416795814</v>
      </c>
      <c r="J4389" s="2">
        <v>41454</v>
      </c>
      <c r="K4389" s="23">
        <f>WEEKDAY(#REF!,1)</f>
        <v>7</v>
      </c>
      <c r="L4389" s="25">
        <f>IF(#REF!&gt;=#REF!,#REF!-#REF!,"")</f>
        <v>7</v>
      </c>
      <c r="M4389" s="4">
        <v>7998</v>
      </c>
      <c r="N4389" s="5">
        <v>255.28</v>
      </c>
      <c r="O4389" s="5">
        <v>159.41999999999999</v>
      </c>
      <c r="P4389" s="5">
        <v>95.86</v>
      </c>
      <c r="Q4389" s="5">
        <f>#REF!*#REF!</f>
        <v>1275041.1599999999</v>
      </c>
      <c r="R4389" s="5">
        <v>766688.28</v>
      </c>
      <c r="S4389" s="5">
        <f>#REF!-#REF!</f>
        <v>-508352.88</v>
      </c>
      <c r="T4389" s="36">
        <f t="shared" si="68"/>
        <v>-0.39869527035503699</v>
      </c>
    </row>
    <row r="4390" spans="1:20" x14ac:dyDescent="0.2">
      <c r="A4390" s="25" t="s">
        <v>29</v>
      </c>
      <c r="B4390" s="25" t="s">
        <v>168</v>
      </c>
      <c r="C4390" s="25" t="s">
        <v>26</v>
      </c>
      <c r="D4390" s="25" t="s">
        <v>27</v>
      </c>
      <c r="E4390" s="25" t="s">
        <v>1917</v>
      </c>
      <c r="F4390" s="2">
        <v>42675</v>
      </c>
      <c r="G4390" s="23" t="str">
        <f>TEXT(Table2[[#This Row],[Order-Date]],"mmm")</f>
        <v>Nov</v>
      </c>
      <c r="H4390">
        <v>2016</v>
      </c>
      <c r="I4390">
        <v>583451974</v>
      </c>
      <c r="J4390" s="2">
        <v>42492</v>
      </c>
      <c r="K4390" s="23">
        <f>WEEKDAY(#REF!,1)</f>
        <v>2</v>
      </c>
      <c r="L4390" s="25" t="str">
        <f>IF(#REF!&gt;=#REF!,#REF!-#REF!,"")</f>
        <v/>
      </c>
      <c r="M4390" s="4">
        <v>5260</v>
      </c>
      <c r="N4390" s="5">
        <v>152.58000000000001</v>
      </c>
      <c r="O4390" s="5">
        <v>97.44</v>
      </c>
      <c r="P4390" s="5">
        <v>55.14</v>
      </c>
      <c r="Q4390" s="5">
        <f>#REF!*#REF!</f>
        <v>512534.4</v>
      </c>
      <c r="R4390" s="5">
        <v>290036.40000000002</v>
      </c>
      <c r="S4390" s="5">
        <f>#REF!-#REF!</f>
        <v>-222498</v>
      </c>
      <c r="T4390" s="36">
        <f t="shared" si="68"/>
        <v>-0.43411330049261099</v>
      </c>
    </row>
    <row r="4391" spans="1:20" x14ac:dyDescent="0.2">
      <c r="A4391" s="25" t="s">
        <v>29</v>
      </c>
      <c r="B4391" s="25" t="s">
        <v>76</v>
      </c>
      <c r="C4391" s="25" t="s">
        <v>42</v>
      </c>
      <c r="D4391" s="25" t="s">
        <v>23</v>
      </c>
      <c r="E4391" s="25" t="s">
        <v>1915</v>
      </c>
      <c r="F4391" s="2">
        <v>41304</v>
      </c>
      <c r="G4391" s="23" t="str">
        <f>TEXT(Table2[[#This Row],[Order-Date]],"mmm")</f>
        <v>Jan</v>
      </c>
      <c r="H4391">
        <v>2013</v>
      </c>
      <c r="I4391">
        <v>250848186</v>
      </c>
      <c r="J4391" s="2">
        <v>41458</v>
      </c>
      <c r="K4391" s="23">
        <f>WEEKDAY(#REF!,1)</f>
        <v>4</v>
      </c>
      <c r="L4391" s="25">
        <f>IF(#REF!&gt;=#REF!,#REF!-#REF!,"")</f>
        <v>154</v>
      </c>
      <c r="M4391" s="4">
        <v>407</v>
      </c>
      <c r="N4391" s="5">
        <v>109.28</v>
      </c>
      <c r="O4391" s="5">
        <v>35.840000000000003</v>
      </c>
      <c r="P4391" s="5">
        <v>73.44</v>
      </c>
      <c r="Q4391" s="5">
        <f>#REF!*#REF!</f>
        <v>14586.88</v>
      </c>
      <c r="R4391" s="5">
        <v>29890.080000000002</v>
      </c>
      <c r="S4391" s="5">
        <f>#REF!-#REF!</f>
        <v>15303.2</v>
      </c>
      <c r="T4391" s="36">
        <f t="shared" si="68"/>
        <v>1.0491071428571399</v>
      </c>
    </row>
    <row r="4392" spans="1:20" x14ac:dyDescent="0.2">
      <c r="A4392" s="25" t="s">
        <v>46</v>
      </c>
      <c r="B4392" s="25" t="s">
        <v>119</v>
      </c>
      <c r="C4392" s="25" t="s">
        <v>56</v>
      </c>
      <c r="D4392" s="25" t="s">
        <v>23</v>
      </c>
      <c r="E4392" s="25" t="s">
        <v>1915</v>
      </c>
      <c r="F4392" s="2">
        <v>42299</v>
      </c>
      <c r="G4392" s="23" t="str">
        <f>TEXT(Table2[[#This Row],[Order-Date]],"mmm")</f>
        <v>Oct</v>
      </c>
      <c r="H4392">
        <v>2015</v>
      </c>
      <c r="I4392">
        <v>386220777</v>
      </c>
      <c r="J4392" s="2">
        <v>42302</v>
      </c>
      <c r="K4392" s="23">
        <f>WEEKDAY(#REF!,1)</f>
        <v>1</v>
      </c>
      <c r="L4392" s="25">
        <f>IF(#REF!&gt;=#REF!,#REF!-#REF!,"")</f>
        <v>3</v>
      </c>
      <c r="M4392" s="4">
        <v>165</v>
      </c>
      <c r="N4392" s="5">
        <v>421.89</v>
      </c>
      <c r="O4392" s="5">
        <v>364.69</v>
      </c>
      <c r="P4392" s="5">
        <v>57.2</v>
      </c>
      <c r="Q4392" s="5">
        <f>#REF!*#REF!</f>
        <v>60173.85</v>
      </c>
      <c r="R4392" s="5">
        <v>9438</v>
      </c>
      <c r="S4392" s="5">
        <f>#REF!-#REF!</f>
        <v>-50735.85</v>
      </c>
      <c r="T4392" s="36">
        <f t="shared" si="68"/>
        <v>-0.84315445995228799</v>
      </c>
    </row>
    <row r="4393" spans="1:20" x14ac:dyDescent="0.2">
      <c r="A4393" s="25" t="s">
        <v>37</v>
      </c>
      <c r="B4393" s="25" t="s">
        <v>229</v>
      </c>
      <c r="C4393" s="25" t="s">
        <v>51</v>
      </c>
      <c r="D4393" s="25" t="s">
        <v>23</v>
      </c>
      <c r="E4393" s="25" t="s">
        <v>1917</v>
      </c>
      <c r="F4393" s="2">
        <v>42773</v>
      </c>
      <c r="G4393" s="23" t="str">
        <f>TEXT(Table2[[#This Row],[Order-Date]],"mmm")</f>
        <v>Feb</v>
      </c>
      <c r="H4393">
        <v>2017</v>
      </c>
      <c r="I4393">
        <v>227118575</v>
      </c>
      <c r="J4393" s="2">
        <v>42774</v>
      </c>
      <c r="K4393" s="23">
        <f>WEEKDAY(#REF!,1)</f>
        <v>4</v>
      </c>
      <c r="L4393" s="25">
        <f>IF(#REF!&gt;=#REF!,#REF!-#REF!,"")</f>
        <v>1</v>
      </c>
      <c r="M4393" s="4">
        <v>8288</v>
      </c>
      <c r="N4393" s="5">
        <v>437.2</v>
      </c>
      <c r="O4393" s="5">
        <v>263.33</v>
      </c>
      <c r="P4393" s="5">
        <v>173.87</v>
      </c>
      <c r="Q4393" s="5">
        <f>#REF!*#REF!</f>
        <v>2182479.04</v>
      </c>
      <c r="R4393" s="5">
        <v>1441034.56</v>
      </c>
      <c r="S4393" s="5">
        <f>#REF!-#REF!</f>
        <v>-741444.48</v>
      </c>
      <c r="T4393" s="36">
        <f t="shared" si="68"/>
        <v>-0.33972581931416901</v>
      </c>
    </row>
    <row r="4394" spans="1:20" x14ac:dyDescent="0.2">
      <c r="A4394" s="25" t="s">
        <v>40</v>
      </c>
      <c r="B4394" s="25" t="s">
        <v>201</v>
      </c>
      <c r="C4394" s="25" t="s">
        <v>65</v>
      </c>
      <c r="D4394" s="25" t="s">
        <v>27</v>
      </c>
      <c r="E4394" s="25" t="s">
        <v>1915</v>
      </c>
      <c r="F4394" s="2">
        <v>41104</v>
      </c>
      <c r="G4394" s="23" t="str">
        <f>TEXT(Table2[[#This Row],[Order-Date]],"mmm")</f>
        <v>Jul</v>
      </c>
      <c r="H4394">
        <v>2012</v>
      </c>
      <c r="I4394">
        <v>431402909</v>
      </c>
      <c r="J4394" s="2">
        <v>41137</v>
      </c>
      <c r="K4394" s="23">
        <f>WEEKDAY(#REF!,1)</f>
        <v>5</v>
      </c>
      <c r="L4394" s="25">
        <f>IF(#REF!&gt;=#REF!,#REF!-#REF!,"")</f>
        <v>33</v>
      </c>
      <c r="M4394" s="4">
        <v>562</v>
      </c>
      <c r="N4394" s="5">
        <v>9.33</v>
      </c>
      <c r="O4394" s="5">
        <v>6.92</v>
      </c>
      <c r="P4394" s="5">
        <v>2.41</v>
      </c>
      <c r="Q4394" s="5">
        <f>#REF!*#REF!</f>
        <v>3889.04</v>
      </c>
      <c r="R4394" s="5">
        <v>1354.42</v>
      </c>
      <c r="S4394" s="5">
        <f>#REF!-#REF!</f>
        <v>-2534.62</v>
      </c>
      <c r="T4394" s="36">
        <f t="shared" si="68"/>
        <v>-0.65173410404624299</v>
      </c>
    </row>
    <row r="4395" spans="1:20" x14ac:dyDescent="0.2">
      <c r="A4395" s="25" t="s">
        <v>46</v>
      </c>
      <c r="B4395" s="25" t="s">
        <v>47</v>
      </c>
      <c r="C4395" s="25" t="s">
        <v>56</v>
      </c>
      <c r="D4395" s="25" t="s">
        <v>27</v>
      </c>
      <c r="E4395" s="25" t="s">
        <v>1916</v>
      </c>
      <c r="F4395" s="2">
        <v>42342</v>
      </c>
      <c r="G4395" s="23" t="str">
        <f>TEXT(Table2[[#This Row],[Order-Date]],"mmm")</f>
        <v>Dec</v>
      </c>
      <c r="H4395">
        <v>2015</v>
      </c>
      <c r="I4395">
        <v>827247607</v>
      </c>
      <c r="J4395" s="2">
        <v>42119</v>
      </c>
      <c r="K4395" s="23">
        <f>WEEKDAY(#REF!,1)</f>
        <v>7</v>
      </c>
      <c r="L4395" s="25" t="str">
        <f>IF(#REF!&gt;=#REF!,#REF!-#REF!,"")</f>
        <v/>
      </c>
      <c r="M4395" s="4">
        <v>9805</v>
      </c>
      <c r="N4395" s="5">
        <v>421.89</v>
      </c>
      <c r="O4395" s="5">
        <v>364.69</v>
      </c>
      <c r="P4395" s="5">
        <v>57.2</v>
      </c>
      <c r="Q4395" s="5">
        <f>#REF!*#REF!</f>
        <v>3575785.45</v>
      </c>
      <c r="R4395" s="5">
        <v>560846</v>
      </c>
      <c r="S4395" s="5">
        <f>#REF!-#REF!</f>
        <v>-3014939.45</v>
      </c>
      <c r="T4395" s="36">
        <f t="shared" si="68"/>
        <v>-0.84315445995228799</v>
      </c>
    </row>
    <row r="4396" spans="1:20" x14ac:dyDescent="0.2">
      <c r="A4396" s="25" t="s">
        <v>29</v>
      </c>
      <c r="B4396" s="25" t="s">
        <v>165</v>
      </c>
      <c r="C4396" s="25" t="s">
        <v>56</v>
      </c>
      <c r="D4396" s="25" t="s">
        <v>23</v>
      </c>
      <c r="E4396" s="25" t="s">
        <v>1918</v>
      </c>
      <c r="F4396" s="2">
        <v>40523</v>
      </c>
      <c r="G4396" s="23" t="str">
        <f>TEXT(Table2[[#This Row],[Order-Date]],"mmm")</f>
        <v>Dec</v>
      </c>
      <c r="H4396">
        <v>2010</v>
      </c>
      <c r="I4396">
        <v>863138997</v>
      </c>
      <c r="J4396" s="2">
        <v>40533</v>
      </c>
      <c r="K4396" s="23">
        <f>WEEKDAY(#REF!,1)</f>
        <v>3</v>
      </c>
      <c r="L4396" s="25">
        <f>IF(#REF!&gt;=#REF!,#REF!-#REF!,"")</f>
        <v>10</v>
      </c>
      <c r="M4396" s="4">
        <v>865</v>
      </c>
      <c r="N4396" s="5">
        <v>421.89</v>
      </c>
      <c r="O4396" s="5">
        <v>364.69</v>
      </c>
      <c r="P4396" s="5">
        <v>57.2</v>
      </c>
      <c r="Q4396" s="5">
        <f>#REF!*#REF!</f>
        <v>315456.84999999998</v>
      </c>
      <c r="R4396" s="5">
        <v>49478</v>
      </c>
      <c r="S4396" s="5">
        <f>#REF!-#REF!</f>
        <v>-265978.84999999998</v>
      </c>
      <c r="T4396" s="36">
        <f t="shared" si="68"/>
        <v>-0.84315445995228799</v>
      </c>
    </row>
    <row r="4397" spans="1:20" x14ac:dyDescent="0.2">
      <c r="A4397" s="25" t="s">
        <v>20</v>
      </c>
      <c r="B4397" s="25" t="s">
        <v>94</v>
      </c>
      <c r="C4397" s="25" t="s">
        <v>26</v>
      </c>
      <c r="D4397" s="25" t="s">
        <v>27</v>
      </c>
      <c r="E4397" s="25" t="s">
        <v>1916</v>
      </c>
      <c r="F4397" s="2">
        <v>40940</v>
      </c>
      <c r="G4397" s="23" t="str">
        <f>TEXT(Table2[[#This Row],[Order-Date]],"mmm")</f>
        <v>Feb</v>
      </c>
      <c r="H4397">
        <v>2012</v>
      </c>
      <c r="I4397">
        <v>957875907</v>
      </c>
      <c r="J4397" s="2">
        <v>40924</v>
      </c>
      <c r="K4397" s="23">
        <f>WEEKDAY(#REF!,1)</f>
        <v>2</v>
      </c>
      <c r="L4397" s="25" t="str">
        <f>IF(#REF!&gt;=#REF!,#REF!-#REF!,"")</f>
        <v/>
      </c>
      <c r="M4397" s="4">
        <v>5622</v>
      </c>
      <c r="N4397" s="5">
        <v>152.58000000000001</v>
      </c>
      <c r="O4397" s="5">
        <v>97.44</v>
      </c>
      <c r="P4397" s="5">
        <v>55.14</v>
      </c>
      <c r="Q4397" s="5">
        <f>#REF!*#REF!</f>
        <v>547807.68000000005</v>
      </c>
      <c r="R4397" s="5">
        <v>309997.08</v>
      </c>
      <c r="S4397" s="5">
        <f>#REF!-#REF!</f>
        <v>-237810.6</v>
      </c>
      <c r="T4397" s="36">
        <f t="shared" si="68"/>
        <v>-0.43411330049261099</v>
      </c>
    </row>
    <row r="4398" spans="1:20" x14ac:dyDescent="0.2">
      <c r="A4398" s="25" t="s">
        <v>20</v>
      </c>
      <c r="B4398" s="25" t="s">
        <v>180</v>
      </c>
      <c r="C4398" s="25" t="s">
        <v>42</v>
      </c>
      <c r="D4398" s="25" t="s">
        <v>27</v>
      </c>
      <c r="E4398" s="25" t="s">
        <v>1916</v>
      </c>
      <c r="F4398" s="2">
        <v>42855</v>
      </c>
      <c r="G4398" s="23" t="str">
        <f>TEXT(Table2[[#This Row],[Order-Date]],"mmm")</f>
        <v>Apr</v>
      </c>
      <c r="H4398">
        <v>2017</v>
      </c>
      <c r="I4398">
        <v>250569665</v>
      </c>
      <c r="J4398" s="2">
        <v>42952</v>
      </c>
      <c r="K4398" s="23">
        <f>WEEKDAY(#REF!,1)</f>
        <v>7</v>
      </c>
      <c r="L4398" s="25">
        <f>IF(#REF!&gt;=#REF!,#REF!-#REF!,"")</f>
        <v>97</v>
      </c>
      <c r="M4398" s="4">
        <v>7987</v>
      </c>
      <c r="N4398" s="5">
        <v>109.28</v>
      </c>
      <c r="O4398" s="5">
        <v>35.840000000000003</v>
      </c>
      <c r="P4398" s="5">
        <v>73.44</v>
      </c>
      <c r="Q4398" s="5">
        <f>#REF!*#REF!</f>
        <v>286254.08000000002</v>
      </c>
      <c r="R4398" s="5">
        <v>586565.28</v>
      </c>
      <c r="S4398" s="5">
        <f>#REF!-#REF!</f>
        <v>300311.2</v>
      </c>
      <c r="T4398" s="36">
        <f t="shared" si="68"/>
        <v>1.0491071428571399</v>
      </c>
    </row>
    <row r="4399" spans="1:20" x14ac:dyDescent="0.2">
      <c r="A4399" s="25" t="s">
        <v>46</v>
      </c>
      <c r="B4399" s="25" t="s">
        <v>227</v>
      </c>
      <c r="C4399" s="25" t="s">
        <v>26</v>
      </c>
      <c r="D4399" s="25" t="s">
        <v>23</v>
      </c>
      <c r="E4399" s="25" t="s">
        <v>1917</v>
      </c>
      <c r="F4399" s="2">
        <v>42038</v>
      </c>
      <c r="G4399" s="23" t="str">
        <f>TEXT(Table2[[#This Row],[Order-Date]],"mmm")</f>
        <v>Feb</v>
      </c>
      <c r="H4399">
        <v>2015</v>
      </c>
      <c r="I4399">
        <v>650644099</v>
      </c>
      <c r="J4399" s="2">
        <v>42094</v>
      </c>
      <c r="K4399" s="23">
        <f>WEEKDAY(#REF!,1)</f>
        <v>3</v>
      </c>
      <c r="L4399" s="25">
        <f>IF(#REF!&gt;=#REF!,#REF!-#REF!,"")</f>
        <v>56</v>
      </c>
      <c r="M4399" s="4">
        <v>8903</v>
      </c>
      <c r="N4399" s="5">
        <v>152.58000000000001</v>
      </c>
      <c r="O4399" s="5">
        <v>97.44</v>
      </c>
      <c r="P4399" s="5">
        <v>55.14</v>
      </c>
      <c r="Q4399" s="5">
        <f>#REF!*#REF!</f>
        <v>867508.32</v>
      </c>
      <c r="R4399" s="5">
        <v>490911.42</v>
      </c>
      <c r="S4399" s="5">
        <f>#REF!-#REF!</f>
        <v>-376596.9</v>
      </c>
      <c r="T4399" s="36">
        <f t="shared" si="68"/>
        <v>-0.43411330049261099</v>
      </c>
    </row>
    <row r="4400" spans="1:20" x14ac:dyDescent="0.2">
      <c r="A4400" s="25" t="s">
        <v>32</v>
      </c>
      <c r="B4400" s="25" t="s">
        <v>182</v>
      </c>
      <c r="C4400" s="25" t="s">
        <v>65</v>
      </c>
      <c r="D4400" s="25" t="s">
        <v>27</v>
      </c>
      <c r="E4400" s="25" t="s">
        <v>1917</v>
      </c>
      <c r="F4400" s="2">
        <v>40202</v>
      </c>
      <c r="G4400" s="23" t="str">
        <f>TEXT(Table2[[#This Row],[Order-Date]],"mmm")</f>
        <v>Jan</v>
      </c>
      <c r="H4400">
        <v>2010</v>
      </c>
      <c r="I4400">
        <v>987835538</v>
      </c>
      <c r="J4400" s="2">
        <v>40454</v>
      </c>
      <c r="K4400" s="23">
        <f>WEEKDAY(#REF!,1)</f>
        <v>1</v>
      </c>
      <c r="L4400" s="25">
        <f>IF(#REF!&gt;=#REF!,#REF!-#REF!,"")</f>
        <v>252</v>
      </c>
      <c r="M4400" s="4">
        <v>1342</v>
      </c>
      <c r="N4400" s="5">
        <v>9.33</v>
      </c>
      <c r="O4400" s="5">
        <v>6.92</v>
      </c>
      <c r="P4400" s="5">
        <v>2.41</v>
      </c>
      <c r="Q4400" s="5">
        <f>#REF!*#REF!</f>
        <v>9286.64</v>
      </c>
      <c r="R4400" s="5">
        <v>3234.22</v>
      </c>
      <c r="S4400" s="5">
        <f>#REF!-#REF!</f>
        <v>-6052.42</v>
      </c>
      <c r="T4400" s="36">
        <f t="shared" si="68"/>
        <v>-0.65173410404624299</v>
      </c>
    </row>
    <row r="4401" spans="1:20" x14ac:dyDescent="0.2">
      <c r="A4401" s="25" t="s">
        <v>37</v>
      </c>
      <c r="B4401" s="25" t="s">
        <v>79</v>
      </c>
      <c r="C4401" s="25" t="s">
        <v>51</v>
      </c>
      <c r="D4401" s="25" t="s">
        <v>23</v>
      </c>
      <c r="E4401" s="25" t="s">
        <v>1917</v>
      </c>
      <c r="F4401" s="2">
        <v>40608</v>
      </c>
      <c r="G4401" s="23" t="str">
        <f>TEXT(Table2[[#This Row],[Order-Date]],"mmm")</f>
        <v>Mar</v>
      </c>
      <c r="H4401">
        <v>2011</v>
      </c>
      <c r="I4401">
        <v>162192809</v>
      </c>
      <c r="J4401" s="2">
        <v>40711</v>
      </c>
      <c r="K4401" s="23">
        <f>WEEKDAY(#REF!,1)</f>
        <v>6</v>
      </c>
      <c r="L4401" s="25">
        <f>IF(#REF!&gt;=#REF!,#REF!-#REF!,"")</f>
        <v>103</v>
      </c>
      <c r="M4401" s="4">
        <v>5311</v>
      </c>
      <c r="N4401" s="5">
        <v>437.2</v>
      </c>
      <c r="O4401" s="5">
        <v>263.33</v>
      </c>
      <c r="P4401" s="5">
        <v>173.87</v>
      </c>
      <c r="Q4401" s="5">
        <f>#REF!*#REF!</f>
        <v>1398545.63</v>
      </c>
      <c r="R4401" s="5">
        <v>923423.57</v>
      </c>
      <c r="S4401" s="5">
        <f>#REF!-#REF!</f>
        <v>-475122.06</v>
      </c>
      <c r="T4401" s="36">
        <f t="shared" si="68"/>
        <v>-0.33972581931416901</v>
      </c>
    </row>
    <row r="4402" spans="1:20" x14ac:dyDescent="0.2">
      <c r="A4402" s="25" t="s">
        <v>46</v>
      </c>
      <c r="B4402" s="25" t="s">
        <v>156</v>
      </c>
      <c r="C4402" s="25" t="s">
        <v>42</v>
      </c>
      <c r="D4402" s="25" t="s">
        <v>27</v>
      </c>
      <c r="E4402" s="25" t="s">
        <v>1917</v>
      </c>
      <c r="F4402" s="2">
        <v>41839</v>
      </c>
      <c r="G4402" s="23" t="str">
        <f>TEXT(Table2[[#This Row],[Order-Date]],"mmm")</f>
        <v>Jul</v>
      </c>
      <c r="H4402">
        <v>2014</v>
      </c>
      <c r="I4402">
        <v>294077241</v>
      </c>
      <c r="J4402" s="2">
        <v>41848</v>
      </c>
      <c r="K4402" s="23">
        <f>WEEKDAY(#REF!,1)</f>
        <v>2</v>
      </c>
      <c r="L4402" s="25">
        <f>IF(#REF!&gt;=#REF!,#REF!-#REF!,"")</f>
        <v>9</v>
      </c>
      <c r="M4402" s="4">
        <v>2845</v>
      </c>
      <c r="N4402" s="5">
        <v>109.28</v>
      </c>
      <c r="O4402" s="5">
        <v>35.840000000000003</v>
      </c>
      <c r="P4402" s="5">
        <v>73.44</v>
      </c>
      <c r="Q4402" s="5">
        <f>#REF!*#REF!</f>
        <v>101964.8</v>
      </c>
      <c r="R4402" s="5">
        <v>208936.8</v>
      </c>
      <c r="S4402" s="5">
        <f>#REF!-#REF!</f>
        <v>106972</v>
      </c>
      <c r="T4402" s="36">
        <f t="shared" si="68"/>
        <v>1.0491071428571399</v>
      </c>
    </row>
    <row r="4403" spans="1:20" x14ac:dyDescent="0.2">
      <c r="A4403" s="25" t="s">
        <v>46</v>
      </c>
      <c r="B4403" s="25" t="s">
        <v>83</v>
      </c>
      <c r="C4403" s="25" t="s">
        <v>22</v>
      </c>
      <c r="D4403" s="25" t="s">
        <v>27</v>
      </c>
      <c r="E4403" s="25" t="s">
        <v>1916</v>
      </c>
      <c r="F4403" s="2">
        <v>40923</v>
      </c>
      <c r="G4403" s="23" t="str">
        <f>TEXT(Table2[[#This Row],[Order-Date]],"mmm")</f>
        <v>Jan</v>
      </c>
      <c r="H4403">
        <v>2012</v>
      </c>
      <c r="I4403">
        <v>874162662</v>
      </c>
      <c r="J4403" s="2">
        <v>40963</v>
      </c>
      <c r="K4403" s="23">
        <f>WEEKDAY(#REF!,1)</f>
        <v>6</v>
      </c>
      <c r="L4403" s="25">
        <f>IF(#REF!&gt;=#REF!,#REF!-#REF!,"")</f>
        <v>40</v>
      </c>
      <c r="M4403" s="4">
        <v>3012</v>
      </c>
      <c r="N4403" s="5">
        <v>255.28</v>
      </c>
      <c r="O4403" s="5">
        <v>159.41999999999999</v>
      </c>
      <c r="P4403" s="5">
        <v>95.86</v>
      </c>
      <c r="Q4403" s="5">
        <f>#REF!*#REF!</f>
        <v>480173.04</v>
      </c>
      <c r="R4403" s="5">
        <v>288730.32</v>
      </c>
      <c r="S4403" s="5">
        <f>#REF!-#REF!</f>
        <v>-191442.72</v>
      </c>
      <c r="T4403" s="36">
        <f t="shared" si="68"/>
        <v>-0.39869527035503699</v>
      </c>
    </row>
    <row r="4404" spans="1:20" x14ac:dyDescent="0.2">
      <c r="A4404" s="25" t="s">
        <v>59</v>
      </c>
      <c r="B4404" s="25" t="s">
        <v>216</v>
      </c>
      <c r="C4404" s="25" t="s">
        <v>31</v>
      </c>
      <c r="D4404" s="25" t="s">
        <v>27</v>
      </c>
      <c r="E4404" s="25" t="s">
        <v>1918</v>
      </c>
      <c r="F4404" s="2">
        <v>41165</v>
      </c>
      <c r="G4404" s="23" t="str">
        <f>TEXT(Table2[[#This Row],[Order-Date]],"mmm")</f>
        <v>Sep</v>
      </c>
      <c r="H4404">
        <v>2012</v>
      </c>
      <c r="I4404">
        <v>113435399</v>
      </c>
      <c r="J4404" s="2">
        <v>41253</v>
      </c>
      <c r="K4404" s="23">
        <f>WEEKDAY(#REF!,1)</f>
        <v>2</v>
      </c>
      <c r="L4404" s="25">
        <f>IF(#REF!&gt;=#REF!,#REF!-#REF!,"")</f>
        <v>88</v>
      </c>
      <c r="M4404" s="4">
        <v>6910</v>
      </c>
      <c r="N4404" s="5">
        <v>47.45</v>
      </c>
      <c r="O4404" s="5">
        <v>31.79</v>
      </c>
      <c r="P4404" s="5">
        <v>15.66</v>
      </c>
      <c r="Q4404" s="5">
        <f>#REF!*#REF!</f>
        <v>219668.9</v>
      </c>
      <c r="R4404" s="5">
        <v>108210.6</v>
      </c>
      <c r="S4404" s="5">
        <f>#REF!-#REF!</f>
        <v>-111458.3</v>
      </c>
      <c r="T4404" s="36">
        <f t="shared" si="68"/>
        <v>-0.50739226171752105</v>
      </c>
    </row>
    <row r="4405" spans="1:20" x14ac:dyDescent="0.2">
      <c r="A4405" s="25" t="s">
        <v>20</v>
      </c>
      <c r="B4405" s="25" t="s">
        <v>180</v>
      </c>
      <c r="C4405" s="25" t="s">
        <v>56</v>
      </c>
      <c r="D4405" s="25" t="s">
        <v>27</v>
      </c>
      <c r="E4405" s="25" t="s">
        <v>1917</v>
      </c>
      <c r="F4405" s="2">
        <v>42019</v>
      </c>
      <c r="G4405" s="23" t="str">
        <f>TEXT(Table2[[#This Row],[Order-Date]],"mmm")</f>
        <v>Jan</v>
      </c>
      <c r="H4405">
        <v>2015</v>
      </c>
      <c r="I4405">
        <v>793194282</v>
      </c>
      <c r="J4405" s="2">
        <v>42058</v>
      </c>
      <c r="K4405" s="23">
        <f>WEEKDAY(#REF!,1)</f>
        <v>2</v>
      </c>
      <c r="L4405" s="25">
        <f>IF(#REF!&gt;=#REF!,#REF!-#REF!,"")</f>
        <v>39</v>
      </c>
      <c r="M4405" s="4">
        <v>2669</v>
      </c>
      <c r="N4405" s="5">
        <v>421.89</v>
      </c>
      <c r="O4405" s="5">
        <v>364.69</v>
      </c>
      <c r="P4405" s="5">
        <v>57.2</v>
      </c>
      <c r="Q4405" s="5">
        <f>#REF!*#REF!</f>
        <v>973357.61</v>
      </c>
      <c r="R4405" s="5">
        <v>152666.79999999999</v>
      </c>
      <c r="S4405" s="5">
        <f>#REF!-#REF!</f>
        <v>-820690.81</v>
      </c>
      <c r="T4405" s="36">
        <f t="shared" si="68"/>
        <v>-0.84315445995228799</v>
      </c>
    </row>
    <row r="4406" spans="1:20" x14ac:dyDescent="0.2">
      <c r="A4406" s="25" t="s">
        <v>40</v>
      </c>
      <c r="B4406" s="25" t="s">
        <v>91</v>
      </c>
      <c r="C4406" s="25" t="s">
        <v>65</v>
      </c>
      <c r="D4406" s="25" t="s">
        <v>27</v>
      </c>
      <c r="E4406" s="25" t="s">
        <v>1918</v>
      </c>
      <c r="F4406" s="2">
        <v>40566</v>
      </c>
      <c r="G4406" s="23" t="str">
        <f>TEXT(Table2[[#This Row],[Order-Date]],"mmm")</f>
        <v>Jan</v>
      </c>
      <c r="H4406">
        <v>2011</v>
      </c>
      <c r="I4406">
        <v>815050637</v>
      </c>
      <c r="J4406" s="2">
        <v>40727</v>
      </c>
      <c r="K4406" s="23">
        <f>WEEKDAY(#REF!,1)</f>
        <v>1</v>
      </c>
      <c r="L4406" s="25">
        <f>IF(#REF!&gt;=#REF!,#REF!-#REF!,"")</f>
        <v>161</v>
      </c>
      <c r="M4406" s="4">
        <v>451</v>
      </c>
      <c r="N4406" s="5">
        <v>9.33</v>
      </c>
      <c r="O4406" s="5">
        <v>6.92</v>
      </c>
      <c r="P4406" s="5">
        <v>2.41</v>
      </c>
      <c r="Q4406" s="5">
        <f>#REF!*#REF!</f>
        <v>3120.92</v>
      </c>
      <c r="R4406" s="5">
        <v>1086.9100000000001</v>
      </c>
      <c r="S4406" s="5">
        <f>#REF!-#REF!</f>
        <v>-2034.01</v>
      </c>
      <c r="T4406" s="36">
        <f t="shared" si="68"/>
        <v>-0.65173410404624299</v>
      </c>
    </row>
    <row r="4407" spans="1:20" x14ac:dyDescent="0.2">
      <c r="A4407" s="25" t="s">
        <v>32</v>
      </c>
      <c r="B4407" s="25" t="s">
        <v>33</v>
      </c>
      <c r="C4407" s="25" t="s">
        <v>65</v>
      </c>
      <c r="D4407" s="25" t="s">
        <v>23</v>
      </c>
      <c r="E4407" s="25" t="s">
        <v>1915</v>
      </c>
      <c r="F4407" s="2">
        <v>41039</v>
      </c>
      <c r="G4407" s="23" t="str">
        <f>TEXT(Table2[[#This Row],[Order-Date]],"mmm")</f>
        <v>May</v>
      </c>
      <c r="H4407">
        <v>2012</v>
      </c>
      <c r="I4407">
        <v>850928294</v>
      </c>
      <c r="J4407" s="2">
        <v>41162</v>
      </c>
      <c r="K4407" s="23">
        <f>WEEKDAY(#REF!,1)</f>
        <v>2</v>
      </c>
      <c r="L4407" s="25">
        <f>IF(#REF!&gt;=#REF!,#REF!-#REF!,"")</f>
        <v>123</v>
      </c>
      <c r="M4407" s="4">
        <v>7447</v>
      </c>
      <c r="N4407" s="5">
        <v>9.33</v>
      </c>
      <c r="O4407" s="5">
        <v>6.92</v>
      </c>
      <c r="P4407" s="5">
        <v>2.41</v>
      </c>
      <c r="Q4407" s="5">
        <f>#REF!*#REF!</f>
        <v>51533.24</v>
      </c>
      <c r="R4407" s="5">
        <v>17947.27</v>
      </c>
      <c r="S4407" s="5">
        <f>#REF!-#REF!</f>
        <v>-33585.97</v>
      </c>
      <c r="T4407" s="36">
        <f t="shared" si="68"/>
        <v>-0.65173410404624299</v>
      </c>
    </row>
    <row r="4408" spans="1:20" x14ac:dyDescent="0.2">
      <c r="A4408" s="25" t="s">
        <v>37</v>
      </c>
      <c r="B4408" s="25" t="s">
        <v>139</v>
      </c>
      <c r="C4408" s="25" t="s">
        <v>26</v>
      </c>
      <c r="D4408" s="25" t="s">
        <v>23</v>
      </c>
      <c r="E4408" s="25" t="s">
        <v>1915</v>
      </c>
      <c r="F4408" s="2">
        <v>40356</v>
      </c>
      <c r="G4408" s="23" t="str">
        <f>TEXT(Table2[[#This Row],[Order-Date]],"mmm")</f>
        <v>Jun</v>
      </c>
      <c r="H4408">
        <v>2010</v>
      </c>
      <c r="I4408">
        <v>293063580</v>
      </c>
      <c r="J4408" s="2">
        <v>40356</v>
      </c>
      <c r="K4408" s="23">
        <f>WEEKDAY(#REF!,1)</f>
        <v>1</v>
      </c>
      <c r="L4408" s="25">
        <f>IF(#REF!&gt;=#REF!,#REF!-#REF!,"")</f>
        <v>0</v>
      </c>
      <c r="M4408" s="4">
        <v>2881</v>
      </c>
      <c r="N4408" s="5">
        <v>152.58000000000001</v>
      </c>
      <c r="O4408" s="5">
        <v>97.44</v>
      </c>
      <c r="P4408" s="5">
        <v>55.14</v>
      </c>
      <c r="Q4408" s="5">
        <f>#REF!*#REF!</f>
        <v>280724.64</v>
      </c>
      <c r="R4408" s="5">
        <v>158858.34</v>
      </c>
      <c r="S4408" s="5">
        <f>#REF!-#REF!</f>
        <v>-121866.3</v>
      </c>
      <c r="T4408" s="36">
        <f t="shared" si="68"/>
        <v>-0.43411330049261099</v>
      </c>
    </row>
    <row r="4409" spans="1:20" x14ac:dyDescent="0.2">
      <c r="A4409" s="25" t="s">
        <v>32</v>
      </c>
      <c r="B4409" s="25" t="s">
        <v>135</v>
      </c>
      <c r="C4409" s="25" t="s">
        <v>31</v>
      </c>
      <c r="D4409" s="25" t="s">
        <v>23</v>
      </c>
      <c r="E4409" s="25" t="s">
        <v>1917</v>
      </c>
      <c r="F4409" s="2">
        <v>41851</v>
      </c>
      <c r="G4409" s="23" t="str">
        <f>TEXT(Table2[[#This Row],[Order-Date]],"mmm")</f>
        <v>Jul</v>
      </c>
      <c r="H4409">
        <v>2014</v>
      </c>
      <c r="I4409">
        <v>404005324</v>
      </c>
      <c r="J4409" s="2">
        <v>41897</v>
      </c>
      <c r="K4409" s="23">
        <f>WEEKDAY(#REF!,1)</f>
        <v>2</v>
      </c>
      <c r="L4409" s="25">
        <f>IF(#REF!&gt;=#REF!,#REF!-#REF!,"")</f>
        <v>46</v>
      </c>
      <c r="M4409" s="4">
        <v>3008</v>
      </c>
      <c r="N4409" s="5">
        <v>47.45</v>
      </c>
      <c r="O4409" s="5">
        <v>31.79</v>
      </c>
      <c r="P4409" s="5">
        <v>15.66</v>
      </c>
      <c r="Q4409" s="5">
        <f>#REF!*#REF!</f>
        <v>95624.320000000007</v>
      </c>
      <c r="R4409" s="5">
        <v>47105.279999999999</v>
      </c>
      <c r="S4409" s="5">
        <f>#REF!-#REF!</f>
        <v>-48519.040000000001</v>
      </c>
      <c r="T4409" s="36">
        <f t="shared" si="68"/>
        <v>-0.50739226171752105</v>
      </c>
    </row>
    <row r="4410" spans="1:20" x14ac:dyDescent="0.2">
      <c r="A4410" s="25" t="s">
        <v>29</v>
      </c>
      <c r="B4410" s="25" t="s">
        <v>112</v>
      </c>
      <c r="C4410" s="25" t="s">
        <v>85</v>
      </c>
      <c r="D4410" s="25" t="s">
        <v>23</v>
      </c>
      <c r="E4410" s="25" t="s">
        <v>1915</v>
      </c>
      <c r="F4410" s="2">
        <v>41540</v>
      </c>
      <c r="G4410" s="23" t="str">
        <f>TEXT(Table2[[#This Row],[Order-Date]],"mmm")</f>
        <v>Sep</v>
      </c>
      <c r="H4410">
        <v>2013</v>
      </c>
      <c r="I4410">
        <v>266614854</v>
      </c>
      <c r="J4410" s="2">
        <v>41557</v>
      </c>
      <c r="K4410" s="23">
        <f>WEEKDAY(#REF!,1)</f>
        <v>5</v>
      </c>
      <c r="L4410" s="25">
        <f>IF(#REF!&gt;=#REF!,#REF!-#REF!,"")</f>
        <v>17</v>
      </c>
      <c r="M4410" s="4">
        <v>6115</v>
      </c>
      <c r="N4410" s="5">
        <v>668.27</v>
      </c>
      <c r="O4410" s="5">
        <v>502.54</v>
      </c>
      <c r="P4410" s="5">
        <v>165.73</v>
      </c>
      <c r="Q4410" s="5">
        <f>#REF!*#REF!</f>
        <v>3073032.1</v>
      </c>
      <c r="R4410" s="5">
        <v>1013438.95</v>
      </c>
      <c r="S4410" s="5">
        <f>#REF!-#REF!</f>
        <v>-2059593.15</v>
      </c>
      <c r="T4410" s="36">
        <f t="shared" si="68"/>
        <v>-0.67021530624427905</v>
      </c>
    </row>
    <row r="4411" spans="1:20" x14ac:dyDescent="0.2">
      <c r="A4411" s="25" t="s">
        <v>29</v>
      </c>
      <c r="B4411" s="25" t="s">
        <v>197</v>
      </c>
      <c r="C4411" s="25" t="s">
        <v>85</v>
      </c>
      <c r="D4411" s="25" t="s">
        <v>27</v>
      </c>
      <c r="E4411" s="25" t="s">
        <v>1916</v>
      </c>
      <c r="F4411" s="2">
        <v>42596</v>
      </c>
      <c r="G4411" s="23" t="str">
        <f>TEXT(Table2[[#This Row],[Order-Date]],"mmm")</f>
        <v>Aug</v>
      </c>
      <c r="H4411">
        <v>2016</v>
      </c>
      <c r="I4411">
        <v>834065997</v>
      </c>
      <c r="J4411" s="2">
        <v>42627</v>
      </c>
      <c r="K4411" s="23">
        <f>WEEKDAY(#REF!,1)</f>
        <v>4</v>
      </c>
      <c r="L4411" s="25">
        <f>IF(#REF!&gt;=#REF!,#REF!-#REF!,"")</f>
        <v>31</v>
      </c>
      <c r="M4411" s="4">
        <v>7518</v>
      </c>
      <c r="N4411" s="5">
        <v>668.27</v>
      </c>
      <c r="O4411" s="5">
        <v>502.54</v>
      </c>
      <c r="P4411" s="5">
        <v>165.73</v>
      </c>
      <c r="Q4411" s="5">
        <f>#REF!*#REF!</f>
        <v>3778095.72</v>
      </c>
      <c r="R4411" s="5">
        <v>1245958.1399999999</v>
      </c>
      <c r="S4411" s="5">
        <f>#REF!-#REF!</f>
        <v>-2532137.58</v>
      </c>
      <c r="T4411" s="36">
        <f t="shared" si="68"/>
        <v>-0.67021530624427905</v>
      </c>
    </row>
    <row r="4412" spans="1:20" x14ac:dyDescent="0.2">
      <c r="A4412" s="25" t="s">
        <v>29</v>
      </c>
      <c r="B4412" s="25" t="s">
        <v>161</v>
      </c>
      <c r="C4412" s="25" t="s">
        <v>65</v>
      </c>
      <c r="D4412" s="25" t="s">
        <v>27</v>
      </c>
      <c r="E4412" s="25" t="s">
        <v>1915</v>
      </c>
      <c r="F4412" s="2">
        <v>40282</v>
      </c>
      <c r="G4412" s="23" t="str">
        <f>TEXT(Table2[[#This Row],[Order-Date]],"mmm")</f>
        <v>Apr</v>
      </c>
      <c r="H4412">
        <v>2010</v>
      </c>
      <c r="I4412">
        <v>879845082</v>
      </c>
      <c r="J4412" s="2">
        <v>40183</v>
      </c>
      <c r="K4412" s="23">
        <f>WEEKDAY(#REF!,1)</f>
        <v>3</v>
      </c>
      <c r="L4412" s="25" t="str">
        <f>IF(#REF!&gt;=#REF!,#REF!-#REF!,"")</f>
        <v/>
      </c>
      <c r="M4412" s="4">
        <v>4567</v>
      </c>
      <c r="N4412" s="5">
        <v>9.33</v>
      </c>
      <c r="O4412" s="5">
        <v>6.92</v>
      </c>
      <c r="P4412" s="5">
        <v>2.41</v>
      </c>
      <c r="Q4412" s="5">
        <f>#REF!*#REF!</f>
        <v>31603.64</v>
      </c>
      <c r="R4412" s="5">
        <v>11006.47</v>
      </c>
      <c r="S4412" s="5">
        <f>#REF!-#REF!</f>
        <v>-20597.169999999998</v>
      </c>
      <c r="T4412" s="36">
        <f t="shared" si="68"/>
        <v>-0.65173410404624299</v>
      </c>
    </row>
    <row r="4413" spans="1:20" x14ac:dyDescent="0.2">
      <c r="A4413" s="25" t="s">
        <v>37</v>
      </c>
      <c r="B4413" s="25" t="s">
        <v>169</v>
      </c>
      <c r="C4413" s="25" t="s">
        <v>85</v>
      </c>
      <c r="D4413" s="25" t="s">
        <v>27</v>
      </c>
      <c r="E4413" s="25" t="s">
        <v>1915</v>
      </c>
      <c r="F4413" s="2">
        <v>42698</v>
      </c>
      <c r="G4413" s="23" t="str">
        <f>TEXT(Table2[[#This Row],[Order-Date]],"mmm")</f>
        <v>Nov</v>
      </c>
      <c r="H4413">
        <v>2016</v>
      </c>
      <c r="I4413">
        <v>147750937</v>
      </c>
      <c r="J4413" s="2">
        <v>42887</v>
      </c>
      <c r="K4413" s="23">
        <f>WEEKDAY(#REF!,1)</f>
        <v>5</v>
      </c>
      <c r="L4413" s="25">
        <f>IF(#REF!&gt;=#REF!,#REF!-#REF!,"")</f>
        <v>189</v>
      </c>
      <c r="M4413" s="4">
        <v>1641</v>
      </c>
      <c r="N4413" s="5">
        <v>668.27</v>
      </c>
      <c r="O4413" s="5">
        <v>502.54</v>
      </c>
      <c r="P4413" s="5">
        <v>165.73</v>
      </c>
      <c r="Q4413" s="5">
        <f>#REF!*#REF!</f>
        <v>824668.14</v>
      </c>
      <c r="R4413" s="5">
        <v>271962.93</v>
      </c>
      <c r="S4413" s="5">
        <f>#REF!-#REF!</f>
        <v>-552705.21</v>
      </c>
      <c r="T4413" s="36">
        <f t="shared" si="68"/>
        <v>-0.67021530624427905</v>
      </c>
    </row>
    <row r="4414" spans="1:20" x14ac:dyDescent="0.2">
      <c r="A4414" s="25" t="s">
        <v>46</v>
      </c>
      <c r="B4414" s="25" t="s">
        <v>137</v>
      </c>
      <c r="C4414" s="25" t="s">
        <v>22</v>
      </c>
      <c r="D4414" s="25" t="s">
        <v>23</v>
      </c>
      <c r="E4414" s="25" t="s">
        <v>1915</v>
      </c>
      <c r="F4414" s="2">
        <v>41855</v>
      </c>
      <c r="G4414" s="23" t="str">
        <f>TEXT(Table2[[#This Row],[Order-Date]],"mmm")</f>
        <v>Aug</v>
      </c>
      <c r="H4414">
        <v>2014</v>
      </c>
      <c r="I4414">
        <v>701894891</v>
      </c>
      <c r="J4414" s="2">
        <v>41777</v>
      </c>
      <c r="K4414" s="23">
        <f>WEEKDAY(#REF!,1)</f>
        <v>1</v>
      </c>
      <c r="L4414" s="25" t="str">
        <f>IF(#REF!&gt;=#REF!,#REF!-#REF!,"")</f>
        <v/>
      </c>
      <c r="M4414" s="4">
        <v>5151</v>
      </c>
      <c r="N4414" s="5">
        <v>255.28</v>
      </c>
      <c r="O4414" s="5">
        <v>159.41999999999999</v>
      </c>
      <c r="P4414" s="5">
        <v>95.86</v>
      </c>
      <c r="Q4414" s="5">
        <f>#REF!*#REF!</f>
        <v>821172.42</v>
      </c>
      <c r="R4414" s="5">
        <v>493774.86</v>
      </c>
      <c r="S4414" s="5">
        <f>#REF!-#REF!</f>
        <v>-327397.56</v>
      </c>
      <c r="T4414" s="36">
        <f t="shared" si="68"/>
        <v>-0.39869527035503699</v>
      </c>
    </row>
    <row r="4415" spans="1:20" x14ac:dyDescent="0.2">
      <c r="A4415" s="25" t="s">
        <v>46</v>
      </c>
      <c r="B4415" s="25" t="s">
        <v>103</v>
      </c>
      <c r="C4415" s="25" t="s">
        <v>39</v>
      </c>
      <c r="D4415" s="25" t="s">
        <v>23</v>
      </c>
      <c r="E4415" s="25" t="s">
        <v>1918</v>
      </c>
      <c r="F4415" s="2">
        <v>42040</v>
      </c>
      <c r="G4415" s="23" t="str">
        <f>TEXT(Table2[[#This Row],[Order-Date]],"mmm")</f>
        <v>Feb</v>
      </c>
      <c r="H4415">
        <v>2015</v>
      </c>
      <c r="I4415">
        <v>176700770</v>
      </c>
      <c r="J4415" s="2">
        <v>42153</v>
      </c>
      <c r="K4415" s="23">
        <f>WEEKDAY(#REF!,1)</f>
        <v>6</v>
      </c>
      <c r="L4415" s="25">
        <f>IF(#REF!&gt;=#REF!,#REF!-#REF!,"")</f>
        <v>113</v>
      </c>
      <c r="M4415" s="4">
        <v>8539</v>
      </c>
      <c r="N4415" s="5">
        <v>81.73</v>
      </c>
      <c r="O4415" s="5">
        <v>56.67</v>
      </c>
      <c r="P4415" s="5">
        <v>25.06</v>
      </c>
      <c r="Q4415" s="5">
        <f>#REF!*#REF!</f>
        <v>483905.13</v>
      </c>
      <c r="R4415" s="5">
        <v>213987.34</v>
      </c>
      <c r="S4415" s="5">
        <f>#REF!-#REF!</f>
        <v>-269917.78999999998</v>
      </c>
      <c r="T4415" s="36">
        <f t="shared" si="68"/>
        <v>-0.55779071819304704</v>
      </c>
    </row>
    <row r="4416" spans="1:20" x14ac:dyDescent="0.2">
      <c r="A4416" s="25" t="s">
        <v>20</v>
      </c>
      <c r="B4416" s="25" t="s">
        <v>94</v>
      </c>
      <c r="C4416" s="25" t="s">
        <v>65</v>
      </c>
      <c r="D4416" s="25" t="s">
        <v>27</v>
      </c>
      <c r="E4416" s="25" t="s">
        <v>1917</v>
      </c>
      <c r="F4416" s="2">
        <v>40685</v>
      </c>
      <c r="G4416" s="23" t="str">
        <f>TEXT(Table2[[#This Row],[Order-Date]],"mmm")</f>
        <v>May</v>
      </c>
      <c r="H4416">
        <v>2011</v>
      </c>
      <c r="I4416">
        <v>326904904</v>
      </c>
      <c r="J4416" s="2">
        <v>40721</v>
      </c>
      <c r="K4416" s="23">
        <f>WEEKDAY(#REF!,1)</f>
        <v>2</v>
      </c>
      <c r="L4416" s="25">
        <f>IF(#REF!&gt;=#REF!,#REF!-#REF!,"")</f>
        <v>36</v>
      </c>
      <c r="M4416" s="4">
        <v>7281</v>
      </c>
      <c r="N4416" s="5">
        <v>9.33</v>
      </c>
      <c r="O4416" s="5">
        <v>6.92</v>
      </c>
      <c r="P4416" s="5">
        <v>2.41</v>
      </c>
      <c r="Q4416" s="5">
        <f>#REF!*#REF!</f>
        <v>50384.52</v>
      </c>
      <c r="R4416" s="5">
        <v>17547.21</v>
      </c>
      <c r="S4416" s="5">
        <f>#REF!-#REF!</f>
        <v>-32837.31</v>
      </c>
      <c r="T4416" s="36">
        <f t="shared" si="68"/>
        <v>-0.65173410404624299</v>
      </c>
    </row>
    <row r="4417" spans="1:20" x14ac:dyDescent="0.2">
      <c r="A4417" s="25" t="s">
        <v>37</v>
      </c>
      <c r="B4417" s="25" t="s">
        <v>63</v>
      </c>
      <c r="C4417" s="25" t="s">
        <v>22</v>
      </c>
      <c r="D4417" s="25" t="s">
        <v>23</v>
      </c>
      <c r="E4417" s="25" t="s">
        <v>1917</v>
      </c>
      <c r="F4417" s="2">
        <v>41537</v>
      </c>
      <c r="G4417" s="23" t="str">
        <f>TEXT(Table2[[#This Row],[Order-Date]],"mmm")</f>
        <v>Sep</v>
      </c>
      <c r="H4417">
        <v>2013</v>
      </c>
      <c r="I4417">
        <v>277556121</v>
      </c>
      <c r="J4417" s="2">
        <v>41576</v>
      </c>
      <c r="K4417" s="23">
        <f>WEEKDAY(#REF!,1)</f>
        <v>3</v>
      </c>
      <c r="L4417" s="25">
        <f>IF(#REF!&gt;=#REF!,#REF!-#REF!,"")</f>
        <v>39</v>
      </c>
      <c r="M4417" s="4">
        <v>3879</v>
      </c>
      <c r="N4417" s="5">
        <v>255.28</v>
      </c>
      <c r="O4417" s="5">
        <v>159.41999999999999</v>
      </c>
      <c r="P4417" s="5">
        <v>95.86</v>
      </c>
      <c r="Q4417" s="5">
        <f>#REF!*#REF!</f>
        <v>618390.18000000005</v>
      </c>
      <c r="R4417" s="5">
        <v>371840.94</v>
      </c>
      <c r="S4417" s="5">
        <f>#REF!-#REF!</f>
        <v>-246549.24</v>
      </c>
      <c r="T4417" s="36">
        <f t="shared" si="68"/>
        <v>-0.39869527035503699</v>
      </c>
    </row>
    <row r="4418" spans="1:20" x14ac:dyDescent="0.2">
      <c r="A4418" s="25" t="s">
        <v>37</v>
      </c>
      <c r="B4418" s="25" t="s">
        <v>151</v>
      </c>
      <c r="C4418" s="25" t="s">
        <v>85</v>
      </c>
      <c r="D4418" s="25" t="s">
        <v>23</v>
      </c>
      <c r="E4418" s="25" t="s">
        <v>1915</v>
      </c>
      <c r="F4418" s="2">
        <v>40897</v>
      </c>
      <c r="G4418" s="23" t="str">
        <f>TEXT(Table2[[#This Row],[Order-Date]],"mmm")</f>
        <v>Dec</v>
      </c>
      <c r="H4418">
        <v>2011</v>
      </c>
      <c r="I4418">
        <v>574015748</v>
      </c>
      <c r="J4418" s="2">
        <v>41122</v>
      </c>
      <c r="K4418" s="23">
        <f>WEEKDAY(#REF!,1)</f>
        <v>4</v>
      </c>
      <c r="L4418" s="25">
        <f>IF(#REF!&gt;=#REF!,#REF!-#REF!,"")</f>
        <v>225</v>
      </c>
      <c r="M4418" s="4">
        <v>2871</v>
      </c>
      <c r="N4418" s="5">
        <v>668.27</v>
      </c>
      <c r="O4418" s="5">
        <v>502.54</v>
      </c>
      <c r="P4418" s="5">
        <v>165.73</v>
      </c>
      <c r="Q4418" s="5">
        <f>#REF!*#REF!</f>
        <v>1442792.34</v>
      </c>
      <c r="R4418" s="5">
        <v>475810.83</v>
      </c>
      <c r="S4418" s="5">
        <f>#REF!-#REF!</f>
        <v>-966981.51</v>
      </c>
      <c r="T4418" s="36">
        <f t="shared" si="68"/>
        <v>-0.67021530624427905</v>
      </c>
    </row>
    <row r="4419" spans="1:20" x14ac:dyDescent="0.2">
      <c r="A4419" s="25" t="s">
        <v>46</v>
      </c>
      <c r="B4419" s="25" t="s">
        <v>175</v>
      </c>
      <c r="C4419" s="25" t="s">
        <v>51</v>
      </c>
      <c r="D4419" s="25" t="s">
        <v>27</v>
      </c>
      <c r="E4419" s="25" t="s">
        <v>1916</v>
      </c>
      <c r="F4419" s="2">
        <v>42165</v>
      </c>
      <c r="G4419" s="23" t="str">
        <f>TEXT(Table2[[#This Row],[Order-Date]],"mmm")</f>
        <v>Jun</v>
      </c>
      <c r="H4419">
        <v>2015</v>
      </c>
      <c r="I4419">
        <v>931957614</v>
      </c>
      <c r="J4419" s="2">
        <v>42333</v>
      </c>
      <c r="K4419" s="23">
        <f>WEEKDAY(#REF!,1)</f>
        <v>4</v>
      </c>
      <c r="L4419" s="25">
        <f>IF(#REF!&gt;=#REF!,#REF!-#REF!,"")</f>
        <v>168</v>
      </c>
      <c r="M4419" s="4">
        <v>5823</v>
      </c>
      <c r="N4419" s="5">
        <v>437.2</v>
      </c>
      <c r="O4419" s="5">
        <v>263.33</v>
      </c>
      <c r="P4419" s="5">
        <v>173.87</v>
      </c>
      <c r="Q4419" s="5">
        <f>#REF!*#REF!</f>
        <v>1533370.59</v>
      </c>
      <c r="R4419" s="5">
        <v>1012445.01</v>
      </c>
      <c r="S4419" s="5">
        <f>#REF!-#REF!</f>
        <v>-520925.58</v>
      </c>
      <c r="T4419" s="36">
        <f t="shared" ref="T4419:T4482" si="69">S4419/Q4419</f>
        <v>-0.33972581931416901</v>
      </c>
    </row>
    <row r="4420" spans="1:20" x14ac:dyDescent="0.2">
      <c r="A4420" s="25" t="s">
        <v>32</v>
      </c>
      <c r="B4420" s="25" t="s">
        <v>93</v>
      </c>
      <c r="C4420" s="25" t="s">
        <v>34</v>
      </c>
      <c r="D4420" s="25" t="s">
        <v>23</v>
      </c>
      <c r="E4420" s="25" t="s">
        <v>1916</v>
      </c>
      <c r="F4420" s="2">
        <v>41304</v>
      </c>
      <c r="G4420" s="23" t="str">
        <f>TEXT(Table2[[#This Row],[Order-Date]],"mmm")</f>
        <v>Jan</v>
      </c>
      <c r="H4420">
        <v>2013</v>
      </c>
      <c r="I4420">
        <v>687368047</v>
      </c>
      <c r="J4420" s="2">
        <v>41319</v>
      </c>
      <c r="K4420" s="23">
        <f>WEEKDAY(#REF!,1)</f>
        <v>5</v>
      </c>
      <c r="L4420" s="25">
        <f>IF(#REF!&gt;=#REF!,#REF!-#REF!,"")</f>
        <v>15</v>
      </c>
      <c r="M4420" s="4">
        <v>6335</v>
      </c>
      <c r="N4420" s="5">
        <v>205.7</v>
      </c>
      <c r="O4420" s="5">
        <v>117.11</v>
      </c>
      <c r="P4420" s="5">
        <v>88.59</v>
      </c>
      <c r="Q4420" s="5">
        <f>#REF!*#REF!</f>
        <v>741891.85</v>
      </c>
      <c r="R4420" s="5">
        <v>561217.65</v>
      </c>
      <c r="S4420" s="5">
        <f>#REF!-#REF!</f>
        <v>-180674.2</v>
      </c>
      <c r="T4420" s="36">
        <f t="shared" si="69"/>
        <v>-0.24353172231235601</v>
      </c>
    </row>
    <row r="4421" spans="1:20" x14ac:dyDescent="0.2">
      <c r="A4421" s="25" t="s">
        <v>29</v>
      </c>
      <c r="B4421" s="25" t="s">
        <v>204</v>
      </c>
      <c r="C4421" s="25" t="s">
        <v>51</v>
      </c>
      <c r="D4421" s="25" t="s">
        <v>27</v>
      </c>
      <c r="E4421" s="25" t="s">
        <v>1915</v>
      </c>
      <c r="F4421" s="2">
        <v>40874</v>
      </c>
      <c r="G4421" s="23" t="str">
        <f>TEXT(Table2[[#This Row],[Order-Date]],"mmm")</f>
        <v>Nov</v>
      </c>
      <c r="H4421">
        <v>2011</v>
      </c>
      <c r="I4421">
        <v>146545875</v>
      </c>
      <c r="J4421" s="2">
        <v>41091</v>
      </c>
      <c r="K4421" s="23">
        <f>WEEKDAY(#REF!,1)</f>
        <v>1</v>
      </c>
      <c r="L4421" s="25">
        <f>IF(#REF!&gt;=#REF!,#REF!-#REF!,"")</f>
        <v>217</v>
      </c>
      <c r="M4421" s="4">
        <v>5036</v>
      </c>
      <c r="N4421" s="5">
        <v>437.2</v>
      </c>
      <c r="O4421" s="5">
        <v>263.33</v>
      </c>
      <c r="P4421" s="5">
        <v>173.87</v>
      </c>
      <c r="Q4421" s="5">
        <f>#REF!*#REF!</f>
        <v>1326129.8799999999</v>
      </c>
      <c r="R4421" s="5">
        <v>875609.32</v>
      </c>
      <c r="S4421" s="5">
        <f>#REF!-#REF!</f>
        <v>-450520.56</v>
      </c>
      <c r="T4421" s="36">
        <f t="shared" si="69"/>
        <v>-0.33972581931416901</v>
      </c>
    </row>
    <row r="4422" spans="1:20" x14ac:dyDescent="0.2">
      <c r="A4422" s="25" t="s">
        <v>37</v>
      </c>
      <c r="B4422" s="25" t="s">
        <v>38</v>
      </c>
      <c r="C4422" s="25" t="s">
        <v>26</v>
      </c>
      <c r="D4422" s="25" t="s">
        <v>27</v>
      </c>
      <c r="E4422" s="25" t="s">
        <v>1918</v>
      </c>
      <c r="F4422" s="2">
        <v>41587</v>
      </c>
      <c r="G4422" s="23" t="str">
        <f>TEXT(Table2[[#This Row],[Order-Date]],"mmm")</f>
        <v>Nov</v>
      </c>
      <c r="H4422">
        <v>2013</v>
      </c>
      <c r="I4422">
        <v>136102426</v>
      </c>
      <c r="J4422" s="2">
        <v>41540</v>
      </c>
      <c r="K4422" s="23">
        <f>WEEKDAY(#REF!,1)</f>
        <v>2</v>
      </c>
      <c r="L4422" s="25" t="str">
        <f>IF(#REF!&gt;=#REF!,#REF!-#REF!,"")</f>
        <v/>
      </c>
      <c r="M4422" s="4">
        <v>4587</v>
      </c>
      <c r="N4422" s="5">
        <v>152.58000000000001</v>
      </c>
      <c r="O4422" s="5">
        <v>97.44</v>
      </c>
      <c r="P4422" s="5">
        <v>55.14</v>
      </c>
      <c r="Q4422" s="5">
        <f>#REF!*#REF!</f>
        <v>446957.28</v>
      </c>
      <c r="R4422" s="5">
        <v>252927.18</v>
      </c>
      <c r="S4422" s="5">
        <f>#REF!-#REF!</f>
        <v>-194030.1</v>
      </c>
      <c r="T4422" s="36">
        <f t="shared" si="69"/>
        <v>-0.43411330049261099</v>
      </c>
    </row>
    <row r="4423" spans="1:20" x14ac:dyDescent="0.2">
      <c r="A4423" s="25" t="s">
        <v>32</v>
      </c>
      <c r="B4423" s="25" t="s">
        <v>127</v>
      </c>
      <c r="C4423" s="25" t="s">
        <v>85</v>
      </c>
      <c r="D4423" s="25" t="s">
        <v>23</v>
      </c>
      <c r="E4423" s="25" t="s">
        <v>1918</v>
      </c>
      <c r="F4423" s="2">
        <v>42808</v>
      </c>
      <c r="G4423" s="23" t="str">
        <f>TEXT(Table2[[#This Row],[Order-Date]],"mmm")</f>
        <v>Mar</v>
      </c>
      <c r="H4423">
        <v>2017</v>
      </c>
      <c r="I4423">
        <v>652961528</v>
      </c>
      <c r="J4423" s="2">
        <v>42814</v>
      </c>
      <c r="K4423" s="23">
        <f>WEEKDAY(#REF!,1)</f>
        <v>2</v>
      </c>
      <c r="L4423" s="25">
        <f>IF(#REF!&gt;=#REF!,#REF!-#REF!,"")</f>
        <v>6</v>
      </c>
      <c r="M4423" s="4">
        <v>4681</v>
      </c>
      <c r="N4423" s="5">
        <v>668.27</v>
      </c>
      <c r="O4423" s="5">
        <v>502.54</v>
      </c>
      <c r="P4423" s="5">
        <v>165.73</v>
      </c>
      <c r="Q4423" s="5">
        <f>#REF!*#REF!</f>
        <v>2352389.7400000002</v>
      </c>
      <c r="R4423" s="5">
        <v>775782.13</v>
      </c>
      <c r="S4423" s="5">
        <f>#REF!-#REF!</f>
        <v>-1576607.61</v>
      </c>
      <c r="T4423" s="36">
        <f t="shared" si="69"/>
        <v>-0.67021530624427905</v>
      </c>
    </row>
    <row r="4424" spans="1:20" x14ac:dyDescent="0.2">
      <c r="A4424" s="25" t="s">
        <v>29</v>
      </c>
      <c r="B4424" s="25" t="s">
        <v>223</v>
      </c>
      <c r="C4424" s="25" t="s">
        <v>22</v>
      </c>
      <c r="D4424" s="25" t="s">
        <v>27</v>
      </c>
      <c r="E4424" s="25" t="s">
        <v>1918</v>
      </c>
      <c r="F4424" s="2">
        <v>41881</v>
      </c>
      <c r="G4424" s="23" t="str">
        <f>TEXT(Table2[[#This Row],[Order-Date]],"mmm")</f>
        <v>Aug</v>
      </c>
      <c r="H4424">
        <v>2014</v>
      </c>
      <c r="I4424">
        <v>414359509</v>
      </c>
      <c r="J4424" s="2">
        <v>41952</v>
      </c>
      <c r="K4424" s="23">
        <f>WEEKDAY(#REF!,1)</f>
        <v>1</v>
      </c>
      <c r="L4424" s="25">
        <f>IF(#REF!&gt;=#REF!,#REF!-#REF!,"")</f>
        <v>71</v>
      </c>
      <c r="M4424" s="4">
        <v>7042</v>
      </c>
      <c r="N4424" s="5">
        <v>255.28</v>
      </c>
      <c r="O4424" s="5">
        <v>159.41999999999999</v>
      </c>
      <c r="P4424" s="5">
        <v>95.86</v>
      </c>
      <c r="Q4424" s="5">
        <f>#REF!*#REF!</f>
        <v>1122635.6399999999</v>
      </c>
      <c r="R4424" s="5">
        <v>675046.12</v>
      </c>
      <c r="S4424" s="5">
        <f>#REF!-#REF!</f>
        <v>-447589.52</v>
      </c>
      <c r="T4424" s="36">
        <f t="shared" si="69"/>
        <v>-0.39869527035503699</v>
      </c>
    </row>
    <row r="4425" spans="1:20" x14ac:dyDescent="0.2">
      <c r="A4425" s="25" t="s">
        <v>20</v>
      </c>
      <c r="B4425" s="25" t="s">
        <v>179</v>
      </c>
      <c r="C4425" s="25" t="s">
        <v>77</v>
      </c>
      <c r="D4425" s="25" t="s">
        <v>23</v>
      </c>
      <c r="E4425" s="25" t="s">
        <v>1916</v>
      </c>
      <c r="F4425" s="2">
        <v>40448</v>
      </c>
      <c r="G4425" s="23" t="str">
        <f>TEXT(Table2[[#This Row],[Order-Date]],"mmm")</f>
        <v>Sep</v>
      </c>
      <c r="H4425">
        <v>2010</v>
      </c>
      <c r="I4425">
        <v>907845199</v>
      </c>
      <c r="J4425" s="2">
        <v>40219</v>
      </c>
      <c r="K4425" s="23">
        <f>WEEKDAY(#REF!,1)</f>
        <v>4</v>
      </c>
      <c r="L4425" s="25" t="str">
        <f>IF(#REF!&gt;=#REF!,#REF!-#REF!,"")</f>
        <v/>
      </c>
      <c r="M4425" s="4">
        <v>423</v>
      </c>
      <c r="N4425" s="5">
        <v>154.06</v>
      </c>
      <c r="O4425" s="5">
        <v>90.93</v>
      </c>
      <c r="P4425" s="5">
        <v>63.13</v>
      </c>
      <c r="Q4425" s="5">
        <f>#REF!*#REF!</f>
        <v>38463.39</v>
      </c>
      <c r="R4425" s="5">
        <v>26703.99</v>
      </c>
      <c r="S4425" s="5">
        <f>#REF!-#REF!</f>
        <v>-11759.4</v>
      </c>
      <c r="T4425" s="36">
        <f t="shared" si="69"/>
        <v>-0.30572968217309998</v>
      </c>
    </row>
    <row r="4426" spans="1:20" x14ac:dyDescent="0.2">
      <c r="A4426" s="25" t="s">
        <v>37</v>
      </c>
      <c r="B4426" s="25" t="s">
        <v>62</v>
      </c>
      <c r="C4426" s="25" t="s">
        <v>85</v>
      </c>
      <c r="D4426" s="25" t="s">
        <v>27</v>
      </c>
      <c r="E4426" s="25" t="s">
        <v>1915</v>
      </c>
      <c r="F4426" s="2">
        <v>40546</v>
      </c>
      <c r="G4426" s="23" t="str">
        <f>TEXT(Table2[[#This Row],[Order-Date]],"mmm")</f>
        <v>Jan</v>
      </c>
      <c r="H4426">
        <v>2011</v>
      </c>
      <c r="I4426">
        <v>541279923</v>
      </c>
      <c r="J4426" s="2">
        <v>40631</v>
      </c>
      <c r="K4426" s="23">
        <f>WEEKDAY(#REF!,1)</f>
        <v>3</v>
      </c>
      <c r="L4426" s="25">
        <f>IF(#REF!&gt;=#REF!,#REF!-#REF!,"")</f>
        <v>85</v>
      </c>
      <c r="M4426" s="4">
        <v>5613</v>
      </c>
      <c r="N4426" s="5">
        <v>668.27</v>
      </c>
      <c r="O4426" s="5">
        <v>502.54</v>
      </c>
      <c r="P4426" s="5">
        <v>165.73</v>
      </c>
      <c r="Q4426" s="5">
        <f>#REF!*#REF!</f>
        <v>2820757.02</v>
      </c>
      <c r="R4426" s="5">
        <v>930242.49</v>
      </c>
      <c r="S4426" s="5">
        <f>#REF!-#REF!</f>
        <v>-1890514.53</v>
      </c>
      <c r="T4426" s="36">
        <f t="shared" si="69"/>
        <v>-0.67021530624427905</v>
      </c>
    </row>
    <row r="4427" spans="1:20" x14ac:dyDescent="0.2">
      <c r="A4427" s="25" t="s">
        <v>20</v>
      </c>
      <c r="B4427" s="25" t="s">
        <v>164</v>
      </c>
      <c r="C4427" s="25" t="s">
        <v>77</v>
      </c>
      <c r="D4427" s="25" t="s">
        <v>27</v>
      </c>
      <c r="E4427" s="25" t="s">
        <v>1915</v>
      </c>
      <c r="F4427" s="2">
        <v>40676</v>
      </c>
      <c r="G4427" s="23" t="str">
        <f>TEXT(Table2[[#This Row],[Order-Date]],"mmm")</f>
        <v>May</v>
      </c>
      <c r="H4427">
        <v>2011</v>
      </c>
      <c r="I4427">
        <v>492837512</v>
      </c>
      <c r="J4427" s="2">
        <v>40683</v>
      </c>
      <c r="K4427" s="23">
        <f>WEEKDAY(#REF!,1)</f>
        <v>6</v>
      </c>
      <c r="L4427" s="25">
        <f>IF(#REF!&gt;=#REF!,#REF!-#REF!,"")</f>
        <v>7</v>
      </c>
      <c r="M4427" s="4">
        <v>427</v>
      </c>
      <c r="N4427" s="5">
        <v>154.06</v>
      </c>
      <c r="O4427" s="5">
        <v>90.93</v>
      </c>
      <c r="P4427" s="5">
        <v>63.13</v>
      </c>
      <c r="Q4427" s="5">
        <f>#REF!*#REF!</f>
        <v>38827.11</v>
      </c>
      <c r="R4427" s="5">
        <v>26956.51</v>
      </c>
      <c r="S4427" s="5">
        <f>#REF!-#REF!</f>
        <v>-11870.6</v>
      </c>
      <c r="T4427" s="36">
        <f t="shared" si="69"/>
        <v>-0.30572968217309998</v>
      </c>
    </row>
    <row r="4428" spans="1:20" x14ac:dyDescent="0.2">
      <c r="A4428" s="25" t="s">
        <v>40</v>
      </c>
      <c r="B4428" s="25" t="s">
        <v>101</v>
      </c>
      <c r="C4428" s="25" t="s">
        <v>65</v>
      </c>
      <c r="D4428" s="25" t="s">
        <v>27</v>
      </c>
      <c r="E4428" s="25" t="s">
        <v>1918</v>
      </c>
      <c r="F4428" s="2">
        <v>42010</v>
      </c>
      <c r="G4428" s="23" t="str">
        <f>TEXT(Table2[[#This Row],[Order-Date]],"mmm")</f>
        <v>Jan</v>
      </c>
      <c r="H4428">
        <v>2015</v>
      </c>
      <c r="I4428">
        <v>661004292</v>
      </c>
      <c r="J4428" s="2">
        <v>42192</v>
      </c>
      <c r="K4428" s="23">
        <f>WEEKDAY(#REF!,1)</f>
        <v>3</v>
      </c>
      <c r="L4428" s="25">
        <f>IF(#REF!&gt;=#REF!,#REF!-#REF!,"")</f>
        <v>182</v>
      </c>
      <c r="M4428" s="4">
        <v>4714</v>
      </c>
      <c r="N4428" s="5">
        <v>9.33</v>
      </c>
      <c r="O4428" s="5">
        <v>6.92</v>
      </c>
      <c r="P4428" s="5">
        <v>2.41</v>
      </c>
      <c r="Q4428" s="5">
        <f>#REF!*#REF!</f>
        <v>32620.880000000001</v>
      </c>
      <c r="R4428" s="5">
        <v>11360.74</v>
      </c>
      <c r="S4428" s="5">
        <f>#REF!-#REF!</f>
        <v>-21260.14</v>
      </c>
      <c r="T4428" s="36">
        <f t="shared" si="69"/>
        <v>-0.65173410404624299</v>
      </c>
    </row>
    <row r="4429" spans="1:20" x14ac:dyDescent="0.2">
      <c r="A4429" s="25" t="s">
        <v>46</v>
      </c>
      <c r="B4429" s="25" t="s">
        <v>156</v>
      </c>
      <c r="C4429" s="25" t="s">
        <v>85</v>
      </c>
      <c r="D4429" s="25" t="s">
        <v>23</v>
      </c>
      <c r="E4429" s="25" t="s">
        <v>1916</v>
      </c>
      <c r="F4429" s="2">
        <v>42768</v>
      </c>
      <c r="G4429" s="23" t="str">
        <f>TEXT(Table2[[#This Row],[Order-Date]],"mmm")</f>
        <v>Feb</v>
      </c>
      <c r="H4429">
        <v>2017</v>
      </c>
      <c r="I4429">
        <v>114579093</v>
      </c>
      <c r="J4429" s="2">
        <v>42811</v>
      </c>
      <c r="K4429" s="23">
        <f>WEEKDAY(#REF!,1)</f>
        <v>6</v>
      </c>
      <c r="L4429" s="25">
        <f>IF(#REF!&gt;=#REF!,#REF!-#REF!,"")</f>
        <v>43</v>
      </c>
      <c r="M4429" s="4">
        <v>5355</v>
      </c>
      <c r="N4429" s="5">
        <v>668.27</v>
      </c>
      <c r="O4429" s="5">
        <v>502.54</v>
      </c>
      <c r="P4429" s="5">
        <v>165.73</v>
      </c>
      <c r="Q4429" s="5">
        <f>#REF!*#REF!</f>
        <v>2691101.7</v>
      </c>
      <c r="R4429" s="5">
        <v>887484.15</v>
      </c>
      <c r="S4429" s="5">
        <f>#REF!-#REF!</f>
        <v>-1803617.55</v>
      </c>
      <c r="T4429" s="36">
        <f t="shared" si="69"/>
        <v>-0.67021530624427905</v>
      </c>
    </row>
    <row r="4430" spans="1:20" x14ac:dyDescent="0.2">
      <c r="A4430" s="25" t="s">
        <v>20</v>
      </c>
      <c r="B4430" s="25" t="s">
        <v>94</v>
      </c>
      <c r="C4430" s="25" t="s">
        <v>77</v>
      </c>
      <c r="D4430" s="25" t="s">
        <v>27</v>
      </c>
      <c r="E4430" s="25" t="s">
        <v>1915</v>
      </c>
      <c r="F4430" s="2">
        <v>40630</v>
      </c>
      <c r="G4430" s="23" t="str">
        <f>TEXT(Table2[[#This Row],[Order-Date]],"mmm")</f>
        <v>Mar</v>
      </c>
      <c r="H4430">
        <v>2011</v>
      </c>
      <c r="I4430">
        <v>242673242</v>
      </c>
      <c r="J4430" s="2">
        <v>40653</v>
      </c>
      <c r="K4430" s="23">
        <f>WEEKDAY(#REF!,1)</f>
        <v>4</v>
      </c>
      <c r="L4430" s="25">
        <f>IF(#REF!&gt;=#REF!,#REF!-#REF!,"")</f>
        <v>23</v>
      </c>
      <c r="M4430" s="4">
        <v>1260</v>
      </c>
      <c r="N4430" s="5">
        <v>154.06</v>
      </c>
      <c r="O4430" s="5">
        <v>90.93</v>
      </c>
      <c r="P4430" s="5">
        <v>63.13</v>
      </c>
      <c r="Q4430" s="5">
        <f>#REF!*#REF!</f>
        <v>114571.8</v>
      </c>
      <c r="R4430" s="5">
        <v>79543.8</v>
      </c>
      <c r="S4430" s="5">
        <f>#REF!-#REF!</f>
        <v>-35028</v>
      </c>
      <c r="T4430" s="36">
        <f t="shared" si="69"/>
        <v>-0.30572968217309998</v>
      </c>
    </row>
    <row r="4431" spans="1:20" x14ac:dyDescent="0.2">
      <c r="A4431" s="25" t="s">
        <v>32</v>
      </c>
      <c r="B4431" s="25" t="s">
        <v>149</v>
      </c>
      <c r="C4431" s="25" t="s">
        <v>65</v>
      </c>
      <c r="D4431" s="25" t="s">
        <v>23</v>
      </c>
      <c r="E4431" s="25" t="s">
        <v>1915</v>
      </c>
      <c r="F4431" s="2">
        <v>41130</v>
      </c>
      <c r="G4431" s="23" t="str">
        <f>TEXT(Table2[[#This Row],[Order-Date]],"mmm")</f>
        <v>Aug</v>
      </c>
      <c r="H4431">
        <v>2012</v>
      </c>
      <c r="I4431">
        <v>704710566</v>
      </c>
      <c r="J4431" s="2">
        <v>41167</v>
      </c>
      <c r="K4431" s="23">
        <f>WEEKDAY(#REF!,1)</f>
        <v>7</v>
      </c>
      <c r="L4431" s="25">
        <f>IF(#REF!&gt;=#REF!,#REF!-#REF!,"")</f>
        <v>37</v>
      </c>
      <c r="M4431" s="4">
        <v>8372</v>
      </c>
      <c r="N4431" s="5">
        <v>9.33</v>
      </c>
      <c r="O4431" s="5">
        <v>6.92</v>
      </c>
      <c r="P4431" s="5">
        <v>2.41</v>
      </c>
      <c r="Q4431" s="5">
        <f>#REF!*#REF!</f>
        <v>57934.239999999998</v>
      </c>
      <c r="R4431" s="5">
        <v>20176.52</v>
      </c>
      <c r="S4431" s="5">
        <f>#REF!-#REF!</f>
        <v>-37757.72</v>
      </c>
      <c r="T4431" s="36">
        <f t="shared" si="69"/>
        <v>-0.65173410404624299</v>
      </c>
    </row>
    <row r="4432" spans="1:20" x14ac:dyDescent="0.2">
      <c r="A4432" s="25" t="s">
        <v>32</v>
      </c>
      <c r="B4432" s="25" t="s">
        <v>113</v>
      </c>
      <c r="C4432" s="25" t="s">
        <v>34</v>
      </c>
      <c r="D4432" s="25" t="s">
        <v>23</v>
      </c>
      <c r="E4432" s="25" t="s">
        <v>1916</v>
      </c>
      <c r="F4432" s="2">
        <v>41870</v>
      </c>
      <c r="G4432" s="23" t="str">
        <f>TEXT(Table2[[#This Row],[Order-Date]],"mmm")</f>
        <v>Aug</v>
      </c>
      <c r="H4432">
        <v>2014</v>
      </c>
      <c r="I4432">
        <v>780427396</v>
      </c>
      <c r="J4432" s="2">
        <v>41912</v>
      </c>
      <c r="K4432" s="23">
        <f>WEEKDAY(#REF!,1)</f>
        <v>3</v>
      </c>
      <c r="L4432" s="25">
        <f>IF(#REF!&gt;=#REF!,#REF!-#REF!,"")</f>
        <v>42</v>
      </c>
      <c r="M4432" s="4">
        <v>4664</v>
      </c>
      <c r="N4432" s="5">
        <v>205.7</v>
      </c>
      <c r="O4432" s="5">
        <v>117.11</v>
      </c>
      <c r="P4432" s="5">
        <v>88.59</v>
      </c>
      <c r="Q4432" s="5">
        <f>#REF!*#REF!</f>
        <v>546201.04</v>
      </c>
      <c r="R4432" s="5">
        <v>413183.76</v>
      </c>
      <c r="S4432" s="5">
        <f>#REF!-#REF!</f>
        <v>-133017.28</v>
      </c>
      <c r="T4432" s="36">
        <f t="shared" si="69"/>
        <v>-0.24353172231235601</v>
      </c>
    </row>
    <row r="4433" spans="1:20" x14ac:dyDescent="0.2">
      <c r="A4433" s="25" t="s">
        <v>20</v>
      </c>
      <c r="B4433" s="25" t="s">
        <v>25</v>
      </c>
      <c r="C4433" s="25" t="s">
        <v>56</v>
      </c>
      <c r="D4433" s="25" t="s">
        <v>27</v>
      </c>
      <c r="E4433" s="25" t="s">
        <v>1918</v>
      </c>
      <c r="F4433" s="2">
        <v>42187</v>
      </c>
      <c r="G4433" s="23" t="str">
        <f>TEXT(Table2[[#This Row],[Order-Date]],"mmm")</f>
        <v>Jul</v>
      </c>
      <c r="H4433">
        <v>2015</v>
      </c>
      <c r="I4433">
        <v>719872558</v>
      </c>
      <c r="J4433" s="2">
        <v>42051</v>
      </c>
      <c r="K4433" s="23">
        <f>WEEKDAY(#REF!,1)</f>
        <v>2</v>
      </c>
      <c r="L4433" s="25" t="str">
        <f>IF(#REF!&gt;=#REF!,#REF!-#REF!,"")</f>
        <v/>
      </c>
      <c r="M4433" s="4">
        <v>5142</v>
      </c>
      <c r="N4433" s="5">
        <v>421.89</v>
      </c>
      <c r="O4433" s="5">
        <v>364.69</v>
      </c>
      <c r="P4433" s="5">
        <v>57.2</v>
      </c>
      <c r="Q4433" s="5">
        <f>#REF!*#REF!</f>
        <v>1875235.98</v>
      </c>
      <c r="R4433" s="5">
        <v>294122.40000000002</v>
      </c>
      <c r="S4433" s="5">
        <f>#REF!-#REF!</f>
        <v>-1581113.58</v>
      </c>
      <c r="T4433" s="36">
        <f t="shared" si="69"/>
        <v>-0.84315445995228799</v>
      </c>
    </row>
    <row r="4434" spans="1:20" x14ac:dyDescent="0.2">
      <c r="A4434" s="25" t="s">
        <v>46</v>
      </c>
      <c r="B4434" s="25" t="s">
        <v>206</v>
      </c>
      <c r="C4434" s="25" t="s">
        <v>65</v>
      </c>
      <c r="D4434" s="25" t="s">
        <v>23</v>
      </c>
      <c r="E4434" s="25" t="s">
        <v>1916</v>
      </c>
      <c r="F4434" s="2">
        <v>41349</v>
      </c>
      <c r="G4434" s="23" t="str">
        <f>TEXT(Table2[[#This Row],[Order-Date]],"mmm")</f>
        <v>Mar</v>
      </c>
      <c r="H4434">
        <v>2013</v>
      </c>
      <c r="I4434">
        <v>393407380</v>
      </c>
      <c r="J4434" s="2">
        <v>41354</v>
      </c>
      <c r="K4434" s="23">
        <f>WEEKDAY(#REF!,1)</f>
        <v>5</v>
      </c>
      <c r="L4434" s="25">
        <f>IF(#REF!&gt;=#REF!,#REF!-#REF!,"")</f>
        <v>5</v>
      </c>
      <c r="M4434" s="4">
        <v>6841</v>
      </c>
      <c r="N4434" s="5">
        <v>9.33</v>
      </c>
      <c r="O4434" s="5">
        <v>6.92</v>
      </c>
      <c r="P4434" s="5">
        <v>2.41</v>
      </c>
      <c r="Q4434" s="5">
        <f>#REF!*#REF!</f>
        <v>47339.72</v>
      </c>
      <c r="R4434" s="5">
        <v>16486.810000000001</v>
      </c>
      <c r="S4434" s="5">
        <f>#REF!-#REF!</f>
        <v>-30852.91</v>
      </c>
      <c r="T4434" s="36">
        <f t="shared" si="69"/>
        <v>-0.65173410404624299</v>
      </c>
    </row>
    <row r="4435" spans="1:20" x14ac:dyDescent="0.2">
      <c r="A4435" s="25" t="s">
        <v>46</v>
      </c>
      <c r="B4435" s="25" t="s">
        <v>199</v>
      </c>
      <c r="C4435" s="25" t="s">
        <v>42</v>
      </c>
      <c r="D4435" s="25" t="s">
        <v>23</v>
      </c>
      <c r="E4435" s="25" t="s">
        <v>1918</v>
      </c>
      <c r="F4435" s="2">
        <v>41233</v>
      </c>
      <c r="G4435" s="23" t="str">
        <f>TEXT(Table2[[#This Row],[Order-Date]],"mmm")</f>
        <v>Nov</v>
      </c>
      <c r="H4435">
        <v>2012</v>
      </c>
      <c r="I4435">
        <v>641705691</v>
      </c>
      <c r="J4435" s="2">
        <v>41102</v>
      </c>
      <c r="K4435" s="23">
        <f>WEEKDAY(#REF!,1)</f>
        <v>5</v>
      </c>
      <c r="L4435" s="25" t="str">
        <f>IF(#REF!&gt;=#REF!,#REF!-#REF!,"")</f>
        <v/>
      </c>
      <c r="M4435" s="4">
        <v>3829</v>
      </c>
      <c r="N4435" s="5">
        <v>109.28</v>
      </c>
      <c r="O4435" s="5">
        <v>35.840000000000003</v>
      </c>
      <c r="P4435" s="5">
        <v>73.44</v>
      </c>
      <c r="Q4435" s="5">
        <f>#REF!*#REF!</f>
        <v>137231.35999999999</v>
      </c>
      <c r="R4435" s="5">
        <v>281201.76</v>
      </c>
      <c r="S4435" s="5">
        <f>#REF!-#REF!</f>
        <v>143970.4</v>
      </c>
      <c r="T4435" s="36">
        <f t="shared" si="69"/>
        <v>1.0491071428571399</v>
      </c>
    </row>
    <row r="4436" spans="1:20" x14ac:dyDescent="0.2">
      <c r="A4436" s="25" t="s">
        <v>37</v>
      </c>
      <c r="B4436" s="25" t="s">
        <v>106</v>
      </c>
      <c r="C4436" s="25" t="s">
        <v>39</v>
      </c>
      <c r="D4436" s="25" t="s">
        <v>27</v>
      </c>
      <c r="E4436" s="25" t="s">
        <v>1915</v>
      </c>
      <c r="F4436" s="2">
        <v>40763</v>
      </c>
      <c r="G4436" s="23" t="str">
        <f>TEXT(Table2[[#This Row],[Order-Date]],"mmm")</f>
        <v>Aug</v>
      </c>
      <c r="H4436">
        <v>2011</v>
      </c>
      <c r="I4436">
        <v>125753819</v>
      </c>
      <c r="J4436" s="2">
        <v>40804</v>
      </c>
      <c r="K4436" s="23">
        <f>WEEKDAY(#REF!,1)</f>
        <v>1</v>
      </c>
      <c r="L4436" s="25">
        <f>IF(#REF!&gt;=#REF!,#REF!-#REF!,"")</f>
        <v>41</v>
      </c>
      <c r="M4436" s="4">
        <v>2205</v>
      </c>
      <c r="N4436" s="5">
        <v>81.73</v>
      </c>
      <c r="O4436" s="5">
        <v>56.67</v>
      </c>
      <c r="P4436" s="5">
        <v>25.06</v>
      </c>
      <c r="Q4436" s="5">
        <f>#REF!*#REF!</f>
        <v>124957.35</v>
      </c>
      <c r="R4436" s="5">
        <v>55257.3</v>
      </c>
      <c r="S4436" s="5">
        <f>#REF!-#REF!</f>
        <v>-69700.05</v>
      </c>
      <c r="T4436" s="36">
        <f t="shared" si="69"/>
        <v>-0.55779071819304704</v>
      </c>
    </row>
    <row r="4437" spans="1:20" x14ac:dyDescent="0.2">
      <c r="A4437" s="25" t="s">
        <v>29</v>
      </c>
      <c r="B4437" s="25" t="s">
        <v>126</v>
      </c>
      <c r="C4437" s="25" t="s">
        <v>22</v>
      </c>
      <c r="D4437" s="25" t="s">
        <v>27</v>
      </c>
      <c r="E4437" s="25" t="s">
        <v>1916</v>
      </c>
      <c r="F4437" s="2">
        <v>40776</v>
      </c>
      <c r="G4437" s="23" t="str">
        <f>TEXT(Table2[[#This Row],[Order-Date]],"mmm")</f>
        <v>Aug</v>
      </c>
      <c r="H4437">
        <v>2011</v>
      </c>
      <c r="I4437">
        <v>276850593</v>
      </c>
      <c r="J4437" s="2">
        <v>40611</v>
      </c>
      <c r="K4437" s="23">
        <f>WEEKDAY(#REF!,1)</f>
        <v>4</v>
      </c>
      <c r="L4437" s="25" t="str">
        <f>IF(#REF!&gt;=#REF!,#REF!-#REF!,"")</f>
        <v/>
      </c>
      <c r="M4437" s="4">
        <v>5097</v>
      </c>
      <c r="N4437" s="5">
        <v>255.28</v>
      </c>
      <c r="O4437" s="5">
        <v>159.41999999999999</v>
      </c>
      <c r="P4437" s="5">
        <v>95.86</v>
      </c>
      <c r="Q4437" s="5">
        <f>#REF!*#REF!</f>
        <v>812563.74</v>
      </c>
      <c r="R4437" s="5">
        <v>488598.42</v>
      </c>
      <c r="S4437" s="5">
        <f>#REF!-#REF!</f>
        <v>-323965.32</v>
      </c>
      <c r="T4437" s="36">
        <f t="shared" si="69"/>
        <v>-0.39869527035503699</v>
      </c>
    </row>
    <row r="4438" spans="1:20" x14ac:dyDescent="0.2">
      <c r="A4438" s="25" t="s">
        <v>32</v>
      </c>
      <c r="B4438" s="25" t="s">
        <v>93</v>
      </c>
      <c r="C4438" s="25" t="s">
        <v>49</v>
      </c>
      <c r="D4438" s="25" t="s">
        <v>23</v>
      </c>
      <c r="E4438" s="25" t="s">
        <v>1917</v>
      </c>
      <c r="F4438" s="2">
        <v>42648</v>
      </c>
      <c r="G4438" s="23" t="str">
        <f>TEXT(Table2[[#This Row],[Order-Date]],"mmm")</f>
        <v>Oct</v>
      </c>
      <c r="H4438">
        <v>2016</v>
      </c>
      <c r="I4438">
        <v>346607339</v>
      </c>
      <c r="J4438" s="2">
        <v>42534</v>
      </c>
      <c r="K4438" s="23">
        <f>WEEKDAY(#REF!,1)</f>
        <v>2</v>
      </c>
      <c r="L4438" s="25" t="str">
        <f>IF(#REF!&gt;=#REF!,#REF!-#REF!,"")</f>
        <v/>
      </c>
      <c r="M4438" s="4">
        <v>7669</v>
      </c>
      <c r="N4438" s="5">
        <v>651.21</v>
      </c>
      <c r="O4438" s="5">
        <v>524.96</v>
      </c>
      <c r="P4438" s="5">
        <v>126.25</v>
      </c>
      <c r="Q4438" s="5">
        <f>#REF!*#REF!</f>
        <v>4025918.24</v>
      </c>
      <c r="R4438" s="5">
        <v>968211.25</v>
      </c>
      <c r="S4438" s="5">
        <f>#REF!-#REF!</f>
        <v>-3057706.99</v>
      </c>
      <c r="T4438" s="36">
        <f t="shared" si="69"/>
        <v>-0.75950548613227697</v>
      </c>
    </row>
    <row r="4439" spans="1:20" x14ac:dyDescent="0.2">
      <c r="A4439" s="25" t="s">
        <v>29</v>
      </c>
      <c r="B4439" s="25" t="s">
        <v>197</v>
      </c>
      <c r="C4439" s="25" t="s">
        <v>34</v>
      </c>
      <c r="D4439" s="25" t="s">
        <v>23</v>
      </c>
      <c r="E4439" s="25" t="s">
        <v>1916</v>
      </c>
      <c r="F4439" s="2">
        <v>40667</v>
      </c>
      <c r="G4439" s="23" t="str">
        <f>TEXT(Table2[[#This Row],[Order-Date]],"mmm")</f>
        <v>May</v>
      </c>
      <c r="H4439">
        <v>2011</v>
      </c>
      <c r="I4439">
        <v>556947886</v>
      </c>
      <c r="J4439" s="2">
        <v>40680</v>
      </c>
      <c r="K4439" s="23">
        <f>WEEKDAY(#REF!,1)</f>
        <v>3</v>
      </c>
      <c r="L4439" s="25">
        <f>IF(#REF!&gt;=#REF!,#REF!-#REF!,"")</f>
        <v>13</v>
      </c>
      <c r="M4439" s="4">
        <v>2111</v>
      </c>
      <c r="N4439" s="5">
        <v>205.7</v>
      </c>
      <c r="O4439" s="5">
        <v>117.11</v>
      </c>
      <c r="P4439" s="5">
        <v>88.59</v>
      </c>
      <c r="Q4439" s="5">
        <f>#REF!*#REF!</f>
        <v>247219.21</v>
      </c>
      <c r="R4439" s="5">
        <v>187013.49</v>
      </c>
      <c r="S4439" s="5">
        <f>#REF!-#REF!</f>
        <v>-60205.72</v>
      </c>
      <c r="T4439" s="36">
        <f t="shared" si="69"/>
        <v>-0.24353172231235601</v>
      </c>
    </row>
    <row r="4440" spans="1:20" x14ac:dyDescent="0.2">
      <c r="A4440" s="25" t="s">
        <v>46</v>
      </c>
      <c r="B4440" s="25" t="s">
        <v>120</v>
      </c>
      <c r="C4440" s="25" t="s">
        <v>22</v>
      </c>
      <c r="D4440" s="25" t="s">
        <v>27</v>
      </c>
      <c r="E4440" s="25" t="s">
        <v>1918</v>
      </c>
      <c r="F4440" s="2">
        <v>41520</v>
      </c>
      <c r="G4440" s="23" t="str">
        <f>TEXT(Table2[[#This Row],[Order-Date]],"mmm")</f>
        <v>Sep</v>
      </c>
      <c r="H4440">
        <v>2013</v>
      </c>
      <c r="I4440">
        <v>750108563</v>
      </c>
      <c r="J4440" s="2">
        <v>41380</v>
      </c>
      <c r="K4440" s="23">
        <f>WEEKDAY(#REF!,1)</f>
        <v>3</v>
      </c>
      <c r="L4440" s="25" t="str">
        <f>IF(#REF!&gt;=#REF!,#REF!-#REF!,"")</f>
        <v/>
      </c>
      <c r="M4440" s="4">
        <v>2648</v>
      </c>
      <c r="N4440" s="5">
        <v>255.28</v>
      </c>
      <c r="O4440" s="5">
        <v>159.41999999999999</v>
      </c>
      <c r="P4440" s="5">
        <v>95.86</v>
      </c>
      <c r="Q4440" s="5">
        <f>#REF!*#REF!</f>
        <v>422144.16</v>
      </c>
      <c r="R4440" s="5">
        <v>253837.28</v>
      </c>
      <c r="S4440" s="5">
        <f>#REF!-#REF!</f>
        <v>-168306.88</v>
      </c>
      <c r="T4440" s="36">
        <f t="shared" si="69"/>
        <v>-0.39869527035503699</v>
      </c>
    </row>
    <row r="4441" spans="1:20" x14ac:dyDescent="0.2">
      <c r="A4441" s="25" t="s">
        <v>20</v>
      </c>
      <c r="B4441" s="25" t="s">
        <v>94</v>
      </c>
      <c r="C4441" s="25" t="s">
        <v>49</v>
      </c>
      <c r="D4441" s="25" t="s">
        <v>27</v>
      </c>
      <c r="E4441" s="25" t="s">
        <v>1917</v>
      </c>
      <c r="F4441" s="2">
        <v>41477</v>
      </c>
      <c r="G4441" s="23" t="str">
        <f>TEXT(Table2[[#This Row],[Order-Date]],"mmm")</f>
        <v>Jul</v>
      </c>
      <c r="H4441">
        <v>2013</v>
      </c>
      <c r="I4441">
        <v>838638198</v>
      </c>
      <c r="J4441" s="2">
        <v>41313</v>
      </c>
      <c r="K4441" s="23">
        <f>WEEKDAY(#REF!,1)</f>
        <v>6</v>
      </c>
      <c r="L4441" s="25" t="str">
        <f>IF(#REF!&gt;=#REF!,#REF!-#REF!,"")</f>
        <v/>
      </c>
      <c r="M4441" s="4">
        <v>534</v>
      </c>
      <c r="N4441" s="5">
        <v>651.21</v>
      </c>
      <c r="O4441" s="5">
        <v>524.96</v>
      </c>
      <c r="P4441" s="5">
        <v>126.25</v>
      </c>
      <c r="Q4441" s="5">
        <f>#REF!*#REF!</f>
        <v>280328.64</v>
      </c>
      <c r="R4441" s="5">
        <v>67417.5</v>
      </c>
      <c r="S4441" s="5">
        <f>#REF!-#REF!</f>
        <v>-212911.14</v>
      </c>
      <c r="T4441" s="36">
        <f t="shared" si="69"/>
        <v>-0.75950548613227697</v>
      </c>
    </row>
    <row r="4442" spans="1:20" x14ac:dyDescent="0.2">
      <c r="A4442" s="25" t="s">
        <v>32</v>
      </c>
      <c r="B4442" s="25" t="s">
        <v>87</v>
      </c>
      <c r="C4442" s="25" t="s">
        <v>51</v>
      </c>
      <c r="D4442" s="25" t="s">
        <v>23</v>
      </c>
      <c r="E4442" s="25" t="s">
        <v>1917</v>
      </c>
      <c r="F4442" s="2">
        <v>41060</v>
      </c>
      <c r="G4442" s="23" t="str">
        <f>TEXT(Table2[[#This Row],[Order-Date]],"mmm")</f>
        <v>May</v>
      </c>
      <c r="H4442">
        <v>2012</v>
      </c>
      <c r="I4442">
        <v>355398118</v>
      </c>
      <c r="J4442" s="2">
        <v>41075</v>
      </c>
      <c r="K4442" s="23">
        <f>WEEKDAY(#REF!,1)</f>
        <v>6</v>
      </c>
      <c r="L4442" s="25">
        <f>IF(#REF!&gt;=#REF!,#REF!-#REF!,"")</f>
        <v>15</v>
      </c>
      <c r="M4442" s="4">
        <v>9056</v>
      </c>
      <c r="N4442" s="5">
        <v>437.2</v>
      </c>
      <c r="O4442" s="5">
        <v>263.33</v>
      </c>
      <c r="P4442" s="5">
        <v>173.87</v>
      </c>
      <c r="Q4442" s="5">
        <f>#REF!*#REF!</f>
        <v>2384716.48</v>
      </c>
      <c r="R4442" s="5">
        <v>1574566.72</v>
      </c>
      <c r="S4442" s="5">
        <f>#REF!-#REF!</f>
        <v>-810149.76</v>
      </c>
      <c r="T4442" s="36">
        <f t="shared" si="69"/>
        <v>-0.33972581931416901</v>
      </c>
    </row>
    <row r="4443" spans="1:20" x14ac:dyDescent="0.2">
      <c r="A4443" s="25" t="s">
        <v>46</v>
      </c>
      <c r="B4443" s="25" t="s">
        <v>220</v>
      </c>
      <c r="C4443" s="25" t="s">
        <v>77</v>
      </c>
      <c r="D4443" s="25" t="s">
        <v>27</v>
      </c>
      <c r="E4443" s="25" t="s">
        <v>1917</v>
      </c>
      <c r="F4443" s="2">
        <v>41880</v>
      </c>
      <c r="G4443" s="23" t="str">
        <f>TEXT(Table2[[#This Row],[Order-Date]],"mmm")</f>
        <v>Aug</v>
      </c>
      <c r="H4443">
        <v>2014</v>
      </c>
      <c r="I4443">
        <v>703562152</v>
      </c>
      <c r="J4443" s="2">
        <v>41892</v>
      </c>
      <c r="K4443" s="23">
        <f>WEEKDAY(#REF!,1)</f>
        <v>4</v>
      </c>
      <c r="L4443" s="25">
        <f>IF(#REF!&gt;=#REF!,#REF!-#REF!,"")</f>
        <v>12</v>
      </c>
      <c r="M4443" s="4">
        <v>8530</v>
      </c>
      <c r="N4443" s="5">
        <v>154.06</v>
      </c>
      <c r="O4443" s="5">
        <v>90.93</v>
      </c>
      <c r="P4443" s="5">
        <v>63.13</v>
      </c>
      <c r="Q4443" s="5">
        <f>#REF!*#REF!</f>
        <v>775632.9</v>
      </c>
      <c r="R4443" s="5">
        <v>538498.9</v>
      </c>
      <c r="S4443" s="5">
        <f>#REF!-#REF!</f>
        <v>-237134</v>
      </c>
      <c r="T4443" s="36">
        <f t="shared" si="69"/>
        <v>-0.30572968217309998</v>
      </c>
    </row>
    <row r="4444" spans="1:20" x14ac:dyDescent="0.2">
      <c r="A4444" s="25" t="s">
        <v>40</v>
      </c>
      <c r="B4444" s="25" t="s">
        <v>66</v>
      </c>
      <c r="C4444" s="25" t="s">
        <v>85</v>
      </c>
      <c r="D4444" s="25" t="s">
        <v>27</v>
      </c>
      <c r="E4444" s="25" t="s">
        <v>1915</v>
      </c>
      <c r="F4444" s="2">
        <v>40788</v>
      </c>
      <c r="G4444" s="23" t="str">
        <f>TEXT(Table2[[#This Row],[Order-Date]],"mmm")</f>
        <v>Sep</v>
      </c>
      <c r="H4444">
        <v>2011</v>
      </c>
      <c r="I4444">
        <v>206616628</v>
      </c>
      <c r="J4444" s="2">
        <v>40626</v>
      </c>
      <c r="K4444" s="23">
        <f>WEEKDAY(#REF!,1)</f>
        <v>5</v>
      </c>
      <c r="L4444" s="25" t="str">
        <f>IF(#REF!&gt;=#REF!,#REF!-#REF!,"")</f>
        <v/>
      </c>
      <c r="M4444" s="4">
        <v>1306</v>
      </c>
      <c r="N4444" s="5">
        <v>668.27</v>
      </c>
      <c r="O4444" s="5">
        <v>502.54</v>
      </c>
      <c r="P4444" s="5">
        <v>165.73</v>
      </c>
      <c r="Q4444" s="5">
        <f>#REF!*#REF!</f>
        <v>656317.24</v>
      </c>
      <c r="R4444" s="5">
        <v>216443.38</v>
      </c>
      <c r="S4444" s="5">
        <f>#REF!-#REF!</f>
        <v>-439873.86</v>
      </c>
      <c r="T4444" s="36">
        <f t="shared" si="69"/>
        <v>-0.67021530624427905</v>
      </c>
    </row>
    <row r="4445" spans="1:20" x14ac:dyDescent="0.2">
      <c r="A4445" s="25" t="s">
        <v>59</v>
      </c>
      <c r="B4445" s="25" t="s">
        <v>216</v>
      </c>
      <c r="C4445" s="25" t="s">
        <v>31</v>
      </c>
      <c r="D4445" s="25" t="s">
        <v>23</v>
      </c>
      <c r="E4445" s="25" t="s">
        <v>1918</v>
      </c>
      <c r="F4445" s="2">
        <v>41120</v>
      </c>
      <c r="G4445" s="23" t="str">
        <f>TEXT(Table2[[#This Row],[Order-Date]],"mmm")</f>
        <v>Jul</v>
      </c>
      <c r="H4445">
        <v>2012</v>
      </c>
      <c r="I4445">
        <v>858360373</v>
      </c>
      <c r="J4445" s="2">
        <v>41251</v>
      </c>
      <c r="K4445" s="23">
        <f>WEEKDAY(#REF!,1)</f>
        <v>7</v>
      </c>
      <c r="L4445" s="25">
        <f>IF(#REF!&gt;=#REF!,#REF!-#REF!,"")</f>
        <v>131</v>
      </c>
      <c r="M4445" s="4">
        <v>6764</v>
      </c>
      <c r="N4445" s="5">
        <v>47.45</v>
      </c>
      <c r="O4445" s="5">
        <v>31.79</v>
      </c>
      <c r="P4445" s="5">
        <v>15.66</v>
      </c>
      <c r="Q4445" s="5">
        <f>#REF!*#REF!</f>
        <v>215027.56</v>
      </c>
      <c r="R4445" s="5">
        <v>105924.24</v>
      </c>
      <c r="S4445" s="5">
        <f>#REF!-#REF!</f>
        <v>-109103.32</v>
      </c>
      <c r="T4445" s="36">
        <f t="shared" si="69"/>
        <v>-0.50739226171752105</v>
      </c>
    </row>
    <row r="4446" spans="1:20" x14ac:dyDescent="0.2">
      <c r="A4446" s="25" t="s">
        <v>32</v>
      </c>
      <c r="B4446" s="25" t="s">
        <v>36</v>
      </c>
      <c r="C4446" s="25" t="s">
        <v>42</v>
      </c>
      <c r="D4446" s="25" t="s">
        <v>23</v>
      </c>
      <c r="E4446" s="25" t="s">
        <v>1916</v>
      </c>
      <c r="F4446" s="2">
        <v>42299</v>
      </c>
      <c r="G4446" s="23" t="str">
        <f>TEXT(Table2[[#This Row],[Order-Date]],"mmm")</f>
        <v>Oct</v>
      </c>
      <c r="H4446">
        <v>2015</v>
      </c>
      <c r="I4446">
        <v>672904717</v>
      </c>
      <c r="J4446" s="2">
        <v>42307</v>
      </c>
      <c r="K4446" s="23">
        <f>WEEKDAY(#REF!,1)</f>
        <v>6</v>
      </c>
      <c r="L4446" s="25">
        <f>IF(#REF!&gt;=#REF!,#REF!-#REF!,"")</f>
        <v>8</v>
      </c>
      <c r="M4446" s="4">
        <v>6314</v>
      </c>
      <c r="N4446" s="5">
        <v>109.28</v>
      </c>
      <c r="O4446" s="5">
        <v>35.840000000000003</v>
      </c>
      <c r="P4446" s="5">
        <v>73.44</v>
      </c>
      <c r="Q4446" s="5">
        <f>#REF!*#REF!</f>
        <v>226293.76000000001</v>
      </c>
      <c r="R4446" s="5">
        <v>463700.16</v>
      </c>
      <c r="S4446" s="5">
        <f>#REF!-#REF!</f>
        <v>237406.4</v>
      </c>
      <c r="T4446" s="36">
        <f t="shared" si="69"/>
        <v>1.0491071428571399</v>
      </c>
    </row>
    <row r="4447" spans="1:20" x14ac:dyDescent="0.2">
      <c r="A4447" s="25" t="s">
        <v>46</v>
      </c>
      <c r="B4447" s="25" t="s">
        <v>195</v>
      </c>
      <c r="C4447" s="25" t="s">
        <v>31</v>
      </c>
      <c r="D4447" s="25" t="s">
        <v>27</v>
      </c>
      <c r="E4447" s="25" t="s">
        <v>1917</v>
      </c>
      <c r="F4447" s="2">
        <v>41933</v>
      </c>
      <c r="G4447" s="23" t="str">
        <f>TEXT(Table2[[#This Row],[Order-Date]],"mmm")</f>
        <v>Oct</v>
      </c>
      <c r="H4447">
        <v>2014</v>
      </c>
      <c r="I4447">
        <v>434673488</v>
      </c>
      <c r="J4447" s="2">
        <v>41984</v>
      </c>
      <c r="K4447" s="23">
        <f>WEEKDAY(#REF!,1)</f>
        <v>5</v>
      </c>
      <c r="L4447" s="25">
        <f>IF(#REF!&gt;=#REF!,#REF!-#REF!,"")</f>
        <v>51</v>
      </c>
      <c r="M4447" s="4">
        <v>8399</v>
      </c>
      <c r="N4447" s="5">
        <v>47.45</v>
      </c>
      <c r="O4447" s="5">
        <v>31.79</v>
      </c>
      <c r="P4447" s="5">
        <v>15.66</v>
      </c>
      <c r="Q4447" s="5">
        <f>#REF!*#REF!</f>
        <v>267004.21000000002</v>
      </c>
      <c r="R4447" s="5">
        <v>131528.34</v>
      </c>
      <c r="S4447" s="5">
        <f>#REF!-#REF!</f>
        <v>-135475.87</v>
      </c>
      <c r="T4447" s="36">
        <f t="shared" si="69"/>
        <v>-0.50739226171752105</v>
      </c>
    </row>
    <row r="4448" spans="1:20" x14ac:dyDescent="0.2">
      <c r="A4448" s="25" t="s">
        <v>29</v>
      </c>
      <c r="B4448" s="25" t="s">
        <v>124</v>
      </c>
      <c r="C4448" s="25" t="s">
        <v>85</v>
      </c>
      <c r="D4448" s="25" t="s">
        <v>23</v>
      </c>
      <c r="E4448" s="25" t="s">
        <v>1918</v>
      </c>
      <c r="F4448" s="2">
        <v>40991</v>
      </c>
      <c r="G4448" s="23" t="str">
        <f>TEXT(Table2[[#This Row],[Order-Date]],"mmm")</f>
        <v>Mar</v>
      </c>
      <c r="H4448">
        <v>2012</v>
      </c>
      <c r="I4448">
        <v>548403012</v>
      </c>
      <c r="J4448" s="2">
        <v>41003</v>
      </c>
      <c r="K4448" s="23">
        <f>WEEKDAY(#REF!,1)</f>
        <v>4</v>
      </c>
      <c r="L4448" s="25">
        <f>IF(#REF!&gt;=#REF!,#REF!-#REF!,"")</f>
        <v>12</v>
      </c>
      <c r="M4448" s="4">
        <v>3493</v>
      </c>
      <c r="N4448" s="5">
        <v>668.27</v>
      </c>
      <c r="O4448" s="5">
        <v>502.54</v>
      </c>
      <c r="P4448" s="5">
        <v>165.73</v>
      </c>
      <c r="Q4448" s="5">
        <f>#REF!*#REF!</f>
        <v>1755372.22</v>
      </c>
      <c r="R4448" s="5">
        <v>578894.89</v>
      </c>
      <c r="S4448" s="5">
        <f>#REF!-#REF!</f>
        <v>-1176477.33</v>
      </c>
      <c r="T4448" s="36">
        <f t="shared" si="69"/>
        <v>-0.67021530624427905</v>
      </c>
    </row>
    <row r="4449" spans="1:20" x14ac:dyDescent="0.2">
      <c r="A4449" s="25" t="s">
        <v>46</v>
      </c>
      <c r="B4449" s="25" t="s">
        <v>120</v>
      </c>
      <c r="C4449" s="25" t="s">
        <v>42</v>
      </c>
      <c r="D4449" s="25" t="s">
        <v>27</v>
      </c>
      <c r="E4449" s="25" t="s">
        <v>1915</v>
      </c>
      <c r="F4449" s="2">
        <v>42212</v>
      </c>
      <c r="G4449" s="23" t="str">
        <f>TEXT(Table2[[#This Row],[Order-Date]],"mmm")</f>
        <v>Jul</v>
      </c>
      <c r="H4449">
        <v>2015</v>
      </c>
      <c r="I4449">
        <v>589142119</v>
      </c>
      <c r="J4449" s="2">
        <v>42237</v>
      </c>
      <c r="K4449" s="23">
        <f>WEEKDAY(#REF!,1)</f>
        <v>6</v>
      </c>
      <c r="L4449" s="25">
        <f>IF(#REF!&gt;=#REF!,#REF!-#REF!,"")</f>
        <v>25</v>
      </c>
      <c r="M4449" s="4">
        <v>9100</v>
      </c>
      <c r="N4449" s="5">
        <v>109.28</v>
      </c>
      <c r="O4449" s="5">
        <v>35.840000000000003</v>
      </c>
      <c r="P4449" s="5">
        <v>73.44</v>
      </c>
      <c r="Q4449" s="5">
        <f>#REF!*#REF!</f>
        <v>326144</v>
      </c>
      <c r="R4449" s="5">
        <v>668304</v>
      </c>
      <c r="S4449" s="5">
        <f>#REF!-#REF!</f>
        <v>342160</v>
      </c>
      <c r="T4449" s="36">
        <f t="shared" si="69"/>
        <v>1.0491071428571399</v>
      </c>
    </row>
    <row r="4450" spans="1:20" x14ac:dyDescent="0.2">
      <c r="A4450" s="25" t="s">
        <v>29</v>
      </c>
      <c r="B4450" s="25" t="s">
        <v>124</v>
      </c>
      <c r="C4450" s="25" t="s">
        <v>77</v>
      </c>
      <c r="D4450" s="25" t="s">
        <v>23</v>
      </c>
      <c r="E4450" s="25" t="s">
        <v>1916</v>
      </c>
      <c r="F4450" s="2">
        <v>40368</v>
      </c>
      <c r="G4450" s="23" t="str">
        <f>TEXT(Table2[[#This Row],[Order-Date]],"mmm")</f>
        <v>Jul</v>
      </c>
      <c r="H4450">
        <v>2010</v>
      </c>
      <c r="I4450">
        <v>652252137</v>
      </c>
      <c r="J4450" s="2">
        <v>40447</v>
      </c>
      <c r="K4450" s="23">
        <f>WEEKDAY(#REF!,1)</f>
        <v>1</v>
      </c>
      <c r="L4450" s="25">
        <f>IF(#REF!&gt;=#REF!,#REF!-#REF!,"")</f>
        <v>79</v>
      </c>
      <c r="M4450" s="4">
        <v>4757</v>
      </c>
      <c r="N4450" s="5">
        <v>154.06</v>
      </c>
      <c r="O4450" s="5">
        <v>90.93</v>
      </c>
      <c r="P4450" s="5">
        <v>63.13</v>
      </c>
      <c r="Q4450" s="5">
        <f>#REF!*#REF!</f>
        <v>432554.01</v>
      </c>
      <c r="R4450" s="5">
        <v>300309.40999999997</v>
      </c>
      <c r="S4450" s="5">
        <f>#REF!-#REF!</f>
        <v>-132244.6</v>
      </c>
      <c r="T4450" s="36">
        <f t="shared" si="69"/>
        <v>-0.30572968217309998</v>
      </c>
    </row>
    <row r="4451" spans="1:20" x14ac:dyDescent="0.2">
      <c r="A4451" s="25" t="s">
        <v>46</v>
      </c>
      <c r="B4451" s="25" t="s">
        <v>190</v>
      </c>
      <c r="C4451" s="25" t="s">
        <v>26</v>
      </c>
      <c r="D4451" s="25" t="s">
        <v>23</v>
      </c>
      <c r="E4451" s="25" t="s">
        <v>1918</v>
      </c>
      <c r="F4451" s="2">
        <v>40540</v>
      </c>
      <c r="G4451" s="23" t="str">
        <f>TEXT(Table2[[#This Row],[Order-Date]],"mmm")</f>
        <v>Dec</v>
      </c>
      <c r="H4451">
        <v>2010</v>
      </c>
      <c r="I4451">
        <v>903406894</v>
      </c>
      <c r="J4451" s="2">
        <v>40788</v>
      </c>
      <c r="K4451" s="23">
        <f>WEEKDAY(#REF!,1)</f>
        <v>6</v>
      </c>
      <c r="L4451" s="25">
        <f>IF(#REF!&gt;=#REF!,#REF!-#REF!,"")</f>
        <v>248</v>
      </c>
      <c r="M4451" s="4">
        <v>7030</v>
      </c>
      <c r="N4451" s="5">
        <v>152.58000000000001</v>
      </c>
      <c r="O4451" s="5">
        <v>97.44</v>
      </c>
      <c r="P4451" s="5">
        <v>55.14</v>
      </c>
      <c r="Q4451" s="5">
        <f>#REF!*#REF!</f>
        <v>685003.2</v>
      </c>
      <c r="R4451" s="5">
        <v>387634.2</v>
      </c>
      <c r="S4451" s="5">
        <f>#REF!-#REF!</f>
        <v>-297369</v>
      </c>
      <c r="T4451" s="36">
        <f t="shared" si="69"/>
        <v>-0.43411330049261099</v>
      </c>
    </row>
    <row r="4452" spans="1:20" x14ac:dyDescent="0.2">
      <c r="A4452" s="25" t="s">
        <v>46</v>
      </c>
      <c r="B4452" s="25" t="s">
        <v>78</v>
      </c>
      <c r="C4452" s="25" t="s">
        <v>77</v>
      </c>
      <c r="D4452" s="25" t="s">
        <v>27</v>
      </c>
      <c r="E4452" s="25" t="s">
        <v>1917</v>
      </c>
      <c r="F4452" s="2">
        <v>42307</v>
      </c>
      <c r="G4452" s="23" t="str">
        <f>TEXT(Table2[[#This Row],[Order-Date]],"mmm")</f>
        <v>Oct</v>
      </c>
      <c r="H4452">
        <v>2015</v>
      </c>
      <c r="I4452">
        <v>228592717</v>
      </c>
      <c r="J4452" s="2">
        <v>42074</v>
      </c>
      <c r="K4452" s="23">
        <f>WEEKDAY(#REF!,1)</f>
        <v>4</v>
      </c>
      <c r="L4452" s="25" t="str">
        <f>IF(#REF!&gt;=#REF!,#REF!-#REF!,"")</f>
        <v/>
      </c>
      <c r="M4452" s="4">
        <v>4520</v>
      </c>
      <c r="N4452" s="5">
        <v>154.06</v>
      </c>
      <c r="O4452" s="5">
        <v>90.93</v>
      </c>
      <c r="P4452" s="5">
        <v>63.13</v>
      </c>
      <c r="Q4452" s="5">
        <f>#REF!*#REF!</f>
        <v>411003.6</v>
      </c>
      <c r="R4452" s="5">
        <v>285347.59999999998</v>
      </c>
      <c r="S4452" s="5">
        <f>#REF!-#REF!</f>
        <v>-125656</v>
      </c>
      <c r="T4452" s="36">
        <f t="shared" si="69"/>
        <v>-0.30572968217309998</v>
      </c>
    </row>
    <row r="4453" spans="1:20" x14ac:dyDescent="0.2">
      <c r="A4453" s="25" t="s">
        <v>29</v>
      </c>
      <c r="B4453" s="25" t="s">
        <v>126</v>
      </c>
      <c r="C4453" s="25" t="s">
        <v>51</v>
      </c>
      <c r="D4453" s="25" t="s">
        <v>23</v>
      </c>
      <c r="E4453" s="25" t="s">
        <v>1915</v>
      </c>
      <c r="F4453" s="2">
        <v>41727</v>
      </c>
      <c r="G4453" s="23" t="str">
        <f>TEXT(Table2[[#This Row],[Order-Date]],"mmm")</f>
        <v>Mar</v>
      </c>
      <c r="H4453">
        <v>2014</v>
      </c>
      <c r="I4453">
        <v>284108436</v>
      </c>
      <c r="J4453" s="2">
        <v>41702</v>
      </c>
      <c r="K4453" s="23">
        <f>WEEKDAY(#REF!,1)</f>
        <v>3</v>
      </c>
      <c r="L4453" s="25" t="str">
        <f>IF(#REF!&gt;=#REF!,#REF!-#REF!,"")</f>
        <v/>
      </c>
      <c r="M4453" s="4">
        <v>2854</v>
      </c>
      <c r="N4453" s="5">
        <v>437.2</v>
      </c>
      <c r="O4453" s="5">
        <v>263.33</v>
      </c>
      <c r="P4453" s="5">
        <v>173.87</v>
      </c>
      <c r="Q4453" s="5">
        <f>#REF!*#REF!</f>
        <v>751543.82</v>
      </c>
      <c r="R4453" s="5">
        <v>496224.98</v>
      </c>
      <c r="S4453" s="5">
        <f>#REF!-#REF!</f>
        <v>-255318.84</v>
      </c>
      <c r="T4453" s="36">
        <f t="shared" si="69"/>
        <v>-0.33972581931416901</v>
      </c>
    </row>
    <row r="4454" spans="1:20" x14ac:dyDescent="0.2">
      <c r="A4454" s="25" t="s">
        <v>46</v>
      </c>
      <c r="B4454" s="25" t="s">
        <v>132</v>
      </c>
      <c r="C4454" s="25" t="s">
        <v>34</v>
      </c>
      <c r="D4454" s="25" t="s">
        <v>27</v>
      </c>
      <c r="E4454" s="25" t="s">
        <v>1918</v>
      </c>
      <c r="F4454" s="2">
        <v>40718</v>
      </c>
      <c r="G4454" s="23" t="str">
        <f>TEXT(Table2[[#This Row],[Order-Date]],"mmm")</f>
        <v>Jun</v>
      </c>
      <c r="H4454">
        <v>2011</v>
      </c>
      <c r="I4454">
        <v>546565377</v>
      </c>
      <c r="J4454" s="2">
        <v>40550</v>
      </c>
      <c r="K4454" s="23">
        <f>WEEKDAY(#REF!,1)</f>
        <v>6</v>
      </c>
      <c r="L4454" s="25" t="str">
        <f>IF(#REF!&gt;=#REF!,#REF!-#REF!,"")</f>
        <v/>
      </c>
      <c r="M4454" s="4">
        <v>9696</v>
      </c>
      <c r="N4454" s="5">
        <v>205.7</v>
      </c>
      <c r="O4454" s="5">
        <v>117.11</v>
      </c>
      <c r="P4454" s="5">
        <v>88.59</v>
      </c>
      <c r="Q4454" s="5">
        <f>#REF!*#REF!</f>
        <v>1135498.56</v>
      </c>
      <c r="R4454" s="5">
        <v>858968.64</v>
      </c>
      <c r="S4454" s="5">
        <f>#REF!-#REF!</f>
        <v>-276529.91999999998</v>
      </c>
      <c r="T4454" s="36">
        <f t="shared" si="69"/>
        <v>-0.24353172231235601</v>
      </c>
    </row>
    <row r="4455" spans="1:20" x14ac:dyDescent="0.2">
      <c r="A4455" s="25" t="s">
        <v>46</v>
      </c>
      <c r="B4455" s="25" t="s">
        <v>145</v>
      </c>
      <c r="C4455" s="25" t="s">
        <v>49</v>
      </c>
      <c r="D4455" s="25" t="s">
        <v>23</v>
      </c>
      <c r="E4455" s="25" t="s">
        <v>1917</v>
      </c>
      <c r="F4455" s="2">
        <v>40207</v>
      </c>
      <c r="G4455" s="23" t="str">
        <f>TEXT(Table2[[#This Row],[Order-Date]],"mmm")</f>
        <v>Jan</v>
      </c>
      <c r="H4455">
        <v>2010</v>
      </c>
      <c r="I4455">
        <v>562887370</v>
      </c>
      <c r="J4455" s="2">
        <v>40392</v>
      </c>
      <c r="K4455" s="23">
        <f>WEEKDAY(#REF!,1)</f>
        <v>2</v>
      </c>
      <c r="L4455" s="25">
        <f>IF(#REF!&gt;=#REF!,#REF!-#REF!,"")</f>
        <v>185</v>
      </c>
      <c r="M4455" s="4">
        <v>9736</v>
      </c>
      <c r="N4455" s="5">
        <v>651.21</v>
      </c>
      <c r="O4455" s="5">
        <v>524.96</v>
      </c>
      <c r="P4455" s="5">
        <v>126.25</v>
      </c>
      <c r="Q4455" s="5">
        <f>#REF!*#REF!</f>
        <v>5111010.5599999996</v>
      </c>
      <c r="R4455" s="5">
        <v>1229170</v>
      </c>
      <c r="S4455" s="5">
        <f>#REF!-#REF!</f>
        <v>-3881840.56</v>
      </c>
      <c r="T4455" s="36">
        <f t="shared" si="69"/>
        <v>-0.75950548613227697</v>
      </c>
    </row>
    <row r="4456" spans="1:20" x14ac:dyDescent="0.2">
      <c r="A4456" s="25" t="s">
        <v>46</v>
      </c>
      <c r="B4456" s="25" t="s">
        <v>97</v>
      </c>
      <c r="C4456" s="25" t="s">
        <v>26</v>
      </c>
      <c r="D4456" s="25" t="s">
        <v>23</v>
      </c>
      <c r="E4456" s="25" t="s">
        <v>1916</v>
      </c>
      <c r="F4456" s="2">
        <v>41506</v>
      </c>
      <c r="G4456" s="23" t="str">
        <f>TEXT(Table2[[#This Row],[Order-Date]],"mmm")</f>
        <v>Aug</v>
      </c>
      <c r="H4456">
        <v>2013</v>
      </c>
      <c r="I4456">
        <v>400310742</v>
      </c>
      <c r="J4456" s="2">
        <v>41534</v>
      </c>
      <c r="K4456" s="23">
        <f>WEEKDAY(#REF!,1)</f>
        <v>3</v>
      </c>
      <c r="L4456" s="25">
        <f>IF(#REF!&gt;=#REF!,#REF!-#REF!,"")</f>
        <v>28</v>
      </c>
      <c r="M4456" s="4">
        <v>9699</v>
      </c>
      <c r="N4456" s="5">
        <v>152.58000000000001</v>
      </c>
      <c r="O4456" s="5">
        <v>97.44</v>
      </c>
      <c r="P4456" s="5">
        <v>55.14</v>
      </c>
      <c r="Q4456" s="5">
        <f>#REF!*#REF!</f>
        <v>945070.56</v>
      </c>
      <c r="R4456" s="5">
        <v>534802.86</v>
      </c>
      <c r="S4456" s="5">
        <f>#REF!-#REF!</f>
        <v>-410267.7</v>
      </c>
      <c r="T4456" s="36">
        <f t="shared" si="69"/>
        <v>-0.43411330049261099</v>
      </c>
    </row>
    <row r="4457" spans="1:20" x14ac:dyDescent="0.2">
      <c r="A4457" s="25" t="s">
        <v>37</v>
      </c>
      <c r="B4457" s="25" t="s">
        <v>169</v>
      </c>
      <c r="C4457" s="25" t="s">
        <v>65</v>
      </c>
      <c r="D4457" s="25" t="s">
        <v>23</v>
      </c>
      <c r="E4457" s="25" t="s">
        <v>1917</v>
      </c>
      <c r="F4457" s="2">
        <v>42171</v>
      </c>
      <c r="G4457" s="23" t="str">
        <f>TEXT(Table2[[#This Row],[Order-Date]],"mmm")</f>
        <v>Jun</v>
      </c>
      <c r="H4457">
        <v>2015</v>
      </c>
      <c r="I4457">
        <v>196384322</v>
      </c>
      <c r="J4457" s="2">
        <v>42183</v>
      </c>
      <c r="K4457" s="23">
        <f>WEEKDAY(#REF!,1)</f>
        <v>1</v>
      </c>
      <c r="L4457" s="25">
        <f>IF(#REF!&gt;=#REF!,#REF!-#REF!,"")</f>
        <v>12</v>
      </c>
      <c r="M4457" s="4">
        <v>3340</v>
      </c>
      <c r="N4457" s="5">
        <v>9.33</v>
      </c>
      <c r="O4457" s="5">
        <v>6.92</v>
      </c>
      <c r="P4457" s="5">
        <v>2.41</v>
      </c>
      <c r="Q4457" s="5">
        <f>#REF!*#REF!</f>
        <v>23112.799999999999</v>
      </c>
      <c r="R4457" s="5">
        <v>8049.4</v>
      </c>
      <c r="S4457" s="5">
        <f>#REF!-#REF!</f>
        <v>-15063.4</v>
      </c>
      <c r="T4457" s="36">
        <f t="shared" si="69"/>
        <v>-0.65173410404624299</v>
      </c>
    </row>
    <row r="4458" spans="1:20" x14ac:dyDescent="0.2">
      <c r="A4458" s="25" t="s">
        <v>37</v>
      </c>
      <c r="B4458" s="25" t="s">
        <v>155</v>
      </c>
      <c r="C4458" s="25" t="s">
        <v>77</v>
      </c>
      <c r="D4458" s="25" t="s">
        <v>27</v>
      </c>
      <c r="E4458" s="25" t="s">
        <v>1918</v>
      </c>
      <c r="F4458" s="2">
        <v>42911</v>
      </c>
      <c r="G4458" s="23" t="str">
        <f>TEXT(Table2[[#This Row],[Order-Date]],"mmm")</f>
        <v>Jun</v>
      </c>
      <c r="H4458">
        <v>2017</v>
      </c>
      <c r="I4458">
        <v>608969438</v>
      </c>
      <c r="J4458" s="2">
        <v>42941</v>
      </c>
      <c r="K4458" s="23">
        <f>WEEKDAY(#REF!,1)</f>
        <v>3</v>
      </c>
      <c r="L4458" s="25">
        <f>IF(#REF!&gt;=#REF!,#REF!-#REF!,"")</f>
        <v>30</v>
      </c>
      <c r="M4458" s="4">
        <v>6444</v>
      </c>
      <c r="N4458" s="5">
        <v>154.06</v>
      </c>
      <c r="O4458" s="5">
        <v>90.93</v>
      </c>
      <c r="P4458" s="5">
        <v>63.13</v>
      </c>
      <c r="Q4458" s="5">
        <f>#REF!*#REF!</f>
        <v>585952.92000000004</v>
      </c>
      <c r="R4458" s="5">
        <v>406809.72</v>
      </c>
      <c r="S4458" s="5">
        <f>#REF!-#REF!</f>
        <v>-179143.2</v>
      </c>
      <c r="T4458" s="36">
        <f t="shared" si="69"/>
        <v>-0.30572968217309998</v>
      </c>
    </row>
    <row r="4459" spans="1:20" x14ac:dyDescent="0.2">
      <c r="A4459" s="25" t="s">
        <v>46</v>
      </c>
      <c r="B4459" s="25" t="s">
        <v>206</v>
      </c>
      <c r="C4459" s="25" t="s">
        <v>31</v>
      </c>
      <c r="D4459" s="25" t="s">
        <v>27</v>
      </c>
      <c r="E4459" s="25" t="s">
        <v>1918</v>
      </c>
      <c r="F4459" s="2">
        <v>40821</v>
      </c>
      <c r="G4459" s="23" t="str">
        <f>TEXT(Table2[[#This Row],[Order-Date]],"mmm")</f>
        <v>Oct</v>
      </c>
      <c r="H4459">
        <v>2011</v>
      </c>
      <c r="I4459">
        <v>566239917</v>
      </c>
      <c r="J4459" s="2">
        <v>40883</v>
      </c>
      <c r="K4459" s="23">
        <f>WEEKDAY(#REF!,1)</f>
        <v>3</v>
      </c>
      <c r="L4459" s="25">
        <f>IF(#REF!&gt;=#REF!,#REF!-#REF!,"")</f>
        <v>62</v>
      </c>
      <c r="M4459" s="4">
        <v>1829</v>
      </c>
      <c r="N4459" s="5">
        <v>47.45</v>
      </c>
      <c r="O4459" s="5">
        <v>31.79</v>
      </c>
      <c r="P4459" s="5">
        <v>15.66</v>
      </c>
      <c r="Q4459" s="5">
        <f>#REF!*#REF!</f>
        <v>58143.91</v>
      </c>
      <c r="R4459" s="5">
        <v>28642.14</v>
      </c>
      <c r="S4459" s="5">
        <f>#REF!-#REF!</f>
        <v>-29501.77</v>
      </c>
      <c r="T4459" s="36">
        <f t="shared" si="69"/>
        <v>-0.50739226171752105</v>
      </c>
    </row>
    <row r="4460" spans="1:20" x14ac:dyDescent="0.2">
      <c r="A4460" s="25" t="s">
        <v>29</v>
      </c>
      <c r="B4460" s="25" t="s">
        <v>134</v>
      </c>
      <c r="C4460" s="25" t="s">
        <v>77</v>
      </c>
      <c r="D4460" s="25" t="s">
        <v>27</v>
      </c>
      <c r="E4460" s="25" t="s">
        <v>1917</v>
      </c>
      <c r="F4460" s="2">
        <v>41036</v>
      </c>
      <c r="G4460" s="23" t="str">
        <f>TEXT(Table2[[#This Row],[Order-Date]],"mmm")</f>
        <v>May</v>
      </c>
      <c r="H4460">
        <v>2012</v>
      </c>
      <c r="I4460">
        <v>416682088</v>
      </c>
      <c r="J4460" s="2">
        <v>41135</v>
      </c>
      <c r="K4460" s="23">
        <f>WEEKDAY(#REF!,1)</f>
        <v>3</v>
      </c>
      <c r="L4460" s="25">
        <f>IF(#REF!&gt;=#REF!,#REF!-#REF!,"")</f>
        <v>99</v>
      </c>
      <c r="M4460" s="4">
        <v>4344</v>
      </c>
      <c r="N4460" s="5">
        <v>154.06</v>
      </c>
      <c r="O4460" s="5">
        <v>90.93</v>
      </c>
      <c r="P4460" s="5">
        <v>63.13</v>
      </c>
      <c r="Q4460" s="5">
        <f>#REF!*#REF!</f>
        <v>394999.92</v>
      </c>
      <c r="R4460" s="5">
        <v>274236.71999999997</v>
      </c>
      <c r="S4460" s="5">
        <f>#REF!-#REF!</f>
        <v>-120763.2</v>
      </c>
      <c r="T4460" s="36">
        <f t="shared" si="69"/>
        <v>-0.30572968217309998</v>
      </c>
    </row>
    <row r="4461" spans="1:20" x14ac:dyDescent="0.2">
      <c r="A4461" s="25" t="s">
        <v>29</v>
      </c>
      <c r="B4461" s="25" t="s">
        <v>130</v>
      </c>
      <c r="C4461" s="25" t="s">
        <v>77</v>
      </c>
      <c r="D4461" s="25" t="s">
        <v>27</v>
      </c>
      <c r="E4461" s="25" t="s">
        <v>1915</v>
      </c>
      <c r="F4461" s="2">
        <v>40402</v>
      </c>
      <c r="G4461" s="23" t="str">
        <f>TEXT(Table2[[#This Row],[Order-Date]],"mmm")</f>
        <v>Aug</v>
      </c>
      <c r="H4461">
        <v>2010</v>
      </c>
      <c r="I4461">
        <v>579094779</v>
      </c>
      <c r="J4461" s="2">
        <v>40494</v>
      </c>
      <c r="K4461" s="23">
        <f>WEEKDAY(#REF!,1)</f>
        <v>6</v>
      </c>
      <c r="L4461" s="25">
        <f>IF(#REF!&gt;=#REF!,#REF!-#REF!,"")</f>
        <v>92</v>
      </c>
      <c r="M4461" s="4">
        <v>5869</v>
      </c>
      <c r="N4461" s="5">
        <v>154.06</v>
      </c>
      <c r="O4461" s="5">
        <v>90.93</v>
      </c>
      <c r="P4461" s="5">
        <v>63.13</v>
      </c>
      <c r="Q4461" s="5">
        <f>#REF!*#REF!</f>
        <v>533668.17000000004</v>
      </c>
      <c r="R4461" s="5">
        <v>370509.97</v>
      </c>
      <c r="S4461" s="5">
        <f>#REF!-#REF!</f>
        <v>-163158.20000000001</v>
      </c>
      <c r="T4461" s="36">
        <f t="shared" si="69"/>
        <v>-0.30572968217309998</v>
      </c>
    </row>
    <row r="4462" spans="1:20" x14ac:dyDescent="0.2">
      <c r="A4462" s="25" t="s">
        <v>29</v>
      </c>
      <c r="B4462" s="25" t="s">
        <v>30</v>
      </c>
      <c r="C4462" s="25" t="s">
        <v>65</v>
      </c>
      <c r="D4462" s="25" t="s">
        <v>23</v>
      </c>
      <c r="E4462" s="25" t="s">
        <v>1915</v>
      </c>
      <c r="F4462" s="2">
        <v>40919</v>
      </c>
      <c r="G4462" s="23" t="str">
        <f>TEXT(Table2[[#This Row],[Order-Date]],"mmm")</f>
        <v>Jan</v>
      </c>
      <c r="H4462">
        <v>2012</v>
      </c>
      <c r="I4462">
        <v>192589318</v>
      </c>
      <c r="J4462" s="2">
        <v>41259</v>
      </c>
      <c r="K4462" s="23">
        <f>WEEKDAY(#REF!,1)</f>
        <v>1</v>
      </c>
      <c r="L4462" s="25">
        <f>IF(#REF!&gt;=#REF!,#REF!-#REF!,"")</f>
        <v>340</v>
      </c>
      <c r="M4462" s="4">
        <v>314</v>
      </c>
      <c r="N4462" s="5">
        <v>9.33</v>
      </c>
      <c r="O4462" s="5">
        <v>6.92</v>
      </c>
      <c r="P4462" s="5">
        <v>2.41</v>
      </c>
      <c r="Q4462" s="5">
        <f>#REF!*#REF!</f>
        <v>2172.88</v>
      </c>
      <c r="R4462" s="5">
        <v>756.74</v>
      </c>
      <c r="S4462" s="5">
        <f>#REF!-#REF!</f>
        <v>-1416.14</v>
      </c>
      <c r="T4462" s="36">
        <f t="shared" si="69"/>
        <v>-0.65173410404624299</v>
      </c>
    </row>
    <row r="4463" spans="1:20" x14ac:dyDescent="0.2">
      <c r="A4463" s="25" t="s">
        <v>46</v>
      </c>
      <c r="B4463" s="25" t="s">
        <v>211</v>
      </c>
      <c r="C4463" s="25" t="s">
        <v>49</v>
      </c>
      <c r="D4463" s="25" t="s">
        <v>23</v>
      </c>
      <c r="E4463" s="25" t="s">
        <v>1915</v>
      </c>
      <c r="F4463" s="2">
        <v>41945</v>
      </c>
      <c r="G4463" s="23" t="str">
        <f>TEXT(Table2[[#This Row],[Order-Date]],"mmm")</f>
        <v>Nov</v>
      </c>
      <c r="H4463">
        <v>2014</v>
      </c>
      <c r="I4463">
        <v>266589534</v>
      </c>
      <c r="J4463" s="2">
        <v>41673</v>
      </c>
      <c r="K4463" s="23">
        <f>WEEKDAY(#REF!,1)</f>
        <v>2</v>
      </c>
      <c r="L4463" s="25" t="str">
        <f>IF(#REF!&gt;=#REF!,#REF!-#REF!,"")</f>
        <v/>
      </c>
      <c r="M4463" s="4">
        <v>8622</v>
      </c>
      <c r="N4463" s="5">
        <v>651.21</v>
      </c>
      <c r="O4463" s="5">
        <v>524.96</v>
      </c>
      <c r="P4463" s="5">
        <v>126.25</v>
      </c>
      <c r="Q4463" s="5">
        <f>#REF!*#REF!</f>
        <v>4526205.12</v>
      </c>
      <c r="R4463" s="5">
        <v>1088527.5</v>
      </c>
      <c r="S4463" s="5">
        <f>#REF!-#REF!</f>
        <v>-3437677.62</v>
      </c>
      <c r="T4463" s="36">
        <f t="shared" si="69"/>
        <v>-0.75950548613227697</v>
      </c>
    </row>
    <row r="4464" spans="1:20" x14ac:dyDescent="0.2">
      <c r="A4464" s="25" t="s">
        <v>46</v>
      </c>
      <c r="B4464" s="25" t="s">
        <v>194</v>
      </c>
      <c r="C4464" s="25" t="s">
        <v>51</v>
      </c>
      <c r="D4464" s="25" t="s">
        <v>27</v>
      </c>
      <c r="E4464" s="25" t="s">
        <v>1916</v>
      </c>
      <c r="F4464" s="2">
        <v>40814</v>
      </c>
      <c r="G4464" s="23" t="str">
        <f>TEXT(Table2[[#This Row],[Order-Date]],"mmm")</f>
        <v>Sep</v>
      </c>
      <c r="H4464">
        <v>2011</v>
      </c>
      <c r="I4464">
        <v>530831754</v>
      </c>
      <c r="J4464" s="2">
        <v>40861</v>
      </c>
      <c r="K4464" s="23">
        <f>WEEKDAY(#REF!,1)</f>
        <v>2</v>
      </c>
      <c r="L4464" s="25">
        <f>IF(#REF!&gt;=#REF!,#REF!-#REF!,"")</f>
        <v>47</v>
      </c>
      <c r="M4464" s="4">
        <v>3767</v>
      </c>
      <c r="N4464" s="5">
        <v>437.2</v>
      </c>
      <c r="O4464" s="5">
        <v>263.33</v>
      </c>
      <c r="P4464" s="5">
        <v>173.87</v>
      </c>
      <c r="Q4464" s="5">
        <f>#REF!*#REF!</f>
        <v>991964.11</v>
      </c>
      <c r="R4464" s="5">
        <v>654968.29</v>
      </c>
      <c r="S4464" s="5">
        <f>#REF!-#REF!</f>
        <v>-336995.82</v>
      </c>
      <c r="T4464" s="36">
        <f t="shared" si="69"/>
        <v>-0.33972581931416901</v>
      </c>
    </row>
    <row r="4465" spans="1:20" x14ac:dyDescent="0.2">
      <c r="A4465" s="25" t="s">
        <v>29</v>
      </c>
      <c r="B4465" s="25" t="s">
        <v>213</v>
      </c>
      <c r="C4465" s="25" t="s">
        <v>85</v>
      </c>
      <c r="D4465" s="25" t="s">
        <v>27</v>
      </c>
      <c r="E4465" s="25" t="s">
        <v>1915</v>
      </c>
      <c r="F4465" s="2">
        <v>42340</v>
      </c>
      <c r="G4465" s="23" t="str">
        <f>TEXT(Table2[[#This Row],[Order-Date]],"mmm")</f>
        <v>Dec</v>
      </c>
      <c r="H4465">
        <v>2015</v>
      </c>
      <c r="I4465">
        <v>785364806</v>
      </c>
      <c r="J4465" s="2">
        <v>42084</v>
      </c>
      <c r="K4465" s="23">
        <f>WEEKDAY(#REF!,1)</f>
        <v>7</v>
      </c>
      <c r="L4465" s="25" t="str">
        <f>IF(#REF!&gt;=#REF!,#REF!-#REF!,"")</f>
        <v/>
      </c>
      <c r="M4465" s="4">
        <v>5754</v>
      </c>
      <c r="N4465" s="5">
        <v>668.27</v>
      </c>
      <c r="O4465" s="5">
        <v>502.54</v>
      </c>
      <c r="P4465" s="5">
        <v>165.73</v>
      </c>
      <c r="Q4465" s="5">
        <f>#REF!*#REF!</f>
        <v>2891615.16</v>
      </c>
      <c r="R4465" s="5">
        <v>953610.42</v>
      </c>
      <c r="S4465" s="5">
        <f>#REF!-#REF!</f>
        <v>-1938004.74</v>
      </c>
      <c r="T4465" s="36">
        <f t="shared" si="69"/>
        <v>-0.67021530624427905</v>
      </c>
    </row>
    <row r="4466" spans="1:20" x14ac:dyDescent="0.2">
      <c r="A4466" s="25" t="s">
        <v>29</v>
      </c>
      <c r="B4466" s="25" t="s">
        <v>104</v>
      </c>
      <c r="C4466" s="25" t="s">
        <v>22</v>
      </c>
      <c r="D4466" s="25" t="s">
        <v>27</v>
      </c>
      <c r="E4466" s="25" t="s">
        <v>1915</v>
      </c>
      <c r="F4466" s="2">
        <v>40901</v>
      </c>
      <c r="G4466" s="23" t="str">
        <f>TEXT(Table2[[#This Row],[Order-Date]],"mmm")</f>
        <v>Dec</v>
      </c>
      <c r="H4466">
        <v>2011</v>
      </c>
      <c r="I4466">
        <v>450550019</v>
      </c>
      <c r="J4466" s="2">
        <v>40940</v>
      </c>
      <c r="K4466" s="23">
        <f>WEEKDAY(#REF!,1)</f>
        <v>4</v>
      </c>
      <c r="L4466" s="25">
        <f>IF(#REF!&gt;=#REF!,#REF!-#REF!,"")</f>
        <v>39</v>
      </c>
      <c r="M4466" s="4">
        <v>6618</v>
      </c>
      <c r="N4466" s="5">
        <v>255.28</v>
      </c>
      <c r="O4466" s="5">
        <v>159.41999999999999</v>
      </c>
      <c r="P4466" s="5">
        <v>95.86</v>
      </c>
      <c r="Q4466" s="5">
        <f>#REF!*#REF!</f>
        <v>1055041.56</v>
      </c>
      <c r="R4466" s="5">
        <v>634401.48</v>
      </c>
      <c r="S4466" s="5">
        <f>#REF!-#REF!</f>
        <v>-420640.08</v>
      </c>
      <c r="T4466" s="36">
        <f t="shared" si="69"/>
        <v>-0.39869527035503699</v>
      </c>
    </row>
    <row r="4467" spans="1:20" x14ac:dyDescent="0.2">
      <c r="A4467" s="25" t="s">
        <v>29</v>
      </c>
      <c r="B4467" s="25" t="s">
        <v>58</v>
      </c>
      <c r="C4467" s="25" t="s">
        <v>77</v>
      </c>
      <c r="D4467" s="25" t="s">
        <v>27</v>
      </c>
      <c r="E4467" s="25" t="s">
        <v>1918</v>
      </c>
      <c r="F4467" s="2">
        <v>40204</v>
      </c>
      <c r="G4467" s="23" t="str">
        <f>TEXT(Table2[[#This Row],[Order-Date]],"mmm")</f>
        <v>Jan</v>
      </c>
      <c r="H4467">
        <v>2010</v>
      </c>
      <c r="I4467">
        <v>817061221</v>
      </c>
      <c r="J4467" s="2">
        <v>40230</v>
      </c>
      <c r="K4467" s="23">
        <f>WEEKDAY(#REF!,1)</f>
        <v>1</v>
      </c>
      <c r="L4467" s="25">
        <f>IF(#REF!&gt;=#REF!,#REF!-#REF!,"")</f>
        <v>26</v>
      </c>
      <c r="M4467" s="4">
        <v>5427</v>
      </c>
      <c r="N4467" s="5">
        <v>154.06</v>
      </c>
      <c r="O4467" s="5">
        <v>90.93</v>
      </c>
      <c r="P4467" s="5">
        <v>63.13</v>
      </c>
      <c r="Q4467" s="5">
        <f>#REF!*#REF!</f>
        <v>493477.11</v>
      </c>
      <c r="R4467" s="5">
        <v>342606.51</v>
      </c>
      <c r="S4467" s="5">
        <f>#REF!-#REF!</f>
        <v>-150870.6</v>
      </c>
      <c r="T4467" s="36">
        <f t="shared" si="69"/>
        <v>-0.30572968217309998</v>
      </c>
    </row>
    <row r="4468" spans="1:20" x14ac:dyDescent="0.2">
      <c r="A4468" s="25" t="s">
        <v>20</v>
      </c>
      <c r="B4468" s="25" t="s">
        <v>191</v>
      </c>
      <c r="C4468" s="25" t="s">
        <v>49</v>
      </c>
      <c r="D4468" s="25" t="s">
        <v>23</v>
      </c>
      <c r="E4468" s="25" t="s">
        <v>1917</v>
      </c>
      <c r="F4468" s="2">
        <v>40405</v>
      </c>
      <c r="G4468" s="23" t="str">
        <f>TEXT(Table2[[#This Row],[Order-Date]],"mmm")</f>
        <v>Aug</v>
      </c>
      <c r="H4468">
        <v>2010</v>
      </c>
      <c r="I4468">
        <v>995884740</v>
      </c>
      <c r="J4468" s="2">
        <v>40413</v>
      </c>
      <c r="K4468" s="23">
        <f>WEEKDAY(#REF!,1)</f>
        <v>2</v>
      </c>
      <c r="L4468" s="25">
        <f>IF(#REF!&gt;=#REF!,#REF!-#REF!,"")</f>
        <v>8</v>
      </c>
      <c r="M4468" s="4">
        <v>3280</v>
      </c>
      <c r="N4468" s="5">
        <v>651.21</v>
      </c>
      <c r="O4468" s="5">
        <v>524.96</v>
      </c>
      <c r="P4468" s="5">
        <v>126.25</v>
      </c>
      <c r="Q4468" s="5">
        <f>#REF!*#REF!</f>
        <v>1721868.8</v>
      </c>
      <c r="R4468" s="5">
        <v>414100</v>
      </c>
      <c r="S4468" s="5">
        <f>#REF!-#REF!</f>
        <v>-1307768.8</v>
      </c>
      <c r="T4468" s="36">
        <f t="shared" si="69"/>
        <v>-0.75950548613227697</v>
      </c>
    </row>
    <row r="4469" spans="1:20" x14ac:dyDescent="0.2">
      <c r="A4469" s="25" t="s">
        <v>29</v>
      </c>
      <c r="B4469" s="25" t="s">
        <v>204</v>
      </c>
      <c r="C4469" s="25" t="s">
        <v>49</v>
      </c>
      <c r="D4469" s="25" t="s">
        <v>23</v>
      </c>
      <c r="E4469" s="25" t="s">
        <v>1917</v>
      </c>
      <c r="F4469" s="2">
        <v>40959</v>
      </c>
      <c r="G4469" s="23" t="str">
        <f>TEXT(Table2[[#This Row],[Order-Date]],"mmm")</f>
        <v>Feb</v>
      </c>
      <c r="H4469">
        <v>2012</v>
      </c>
      <c r="I4469">
        <v>168319404</v>
      </c>
      <c r="J4469" s="2">
        <v>41185</v>
      </c>
      <c r="K4469" s="23">
        <f>WEEKDAY(#REF!,1)</f>
        <v>4</v>
      </c>
      <c r="L4469" s="25">
        <f>IF(#REF!&gt;=#REF!,#REF!-#REF!,"")</f>
        <v>226</v>
      </c>
      <c r="M4469" s="4">
        <v>8307</v>
      </c>
      <c r="N4469" s="5">
        <v>651.21</v>
      </c>
      <c r="O4469" s="5">
        <v>524.96</v>
      </c>
      <c r="P4469" s="5">
        <v>126.25</v>
      </c>
      <c r="Q4469" s="5">
        <f>#REF!*#REF!</f>
        <v>4360842.72</v>
      </c>
      <c r="R4469" s="5">
        <v>1048758.75</v>
      </c>
      <c r="S4469" s="5">
        <f>#REF!-#REF!</f>
        <v>-3312083.97</v>
      </c>
      <c r="T4469" s="36">
        <f t="shared" si="69"/>
        <v>-0.75950548613227697</v>
      </c>
    </row>
    <row r="4470" spans="1:20" x14ac:dyDescent="0.2">
      <c r="A4470" s="25" t="s">
        <v>32</v>
      </c>
      <c r="B4470" s="25" t="s">
        <v>81</v>
      </c>
      <c r="C4470" s="25" t="s">
        <v>31</v>
      </c>
      <c r="D4470" s="25" t="s">
        <v>27</v>
      </c>
      <c r="E4470" s="25" t="s">
        <v>1917</v>
      </c>
      <c r="F4470" s="2">
        <v>41713</v>
      </c>
      <c r="G4470" s="23" t="str">
        <f>TEXT(Table2[[#This Row],[Order-Date]],"mmm")</f>
        <v>Mar</v>
      </c>
      <c r="H4470">
        <v>2014</v>
      </c>
      <c r="I4470">
        <v>735976541</v>
      </c>
      <c r="J4470" s="2">
        <v>41746</v>
      </c>
      <c r="K4470" s="23">
        <f>WEEKDAY(#REF!,1)</f>
        <v>5</v>
      </c>
      <c r="L4470" s="25">
        <f>IF(#REF!&gt;=#REF!,#REF!-#REF!,"")</f>
        <v>33</v>
      </c>
      <c r="M4470" s="4">
        <v>668</v>
      </c>
      <c r="N4470" s="5">
        <v>47.45</v>
      </c>
      <c r="O4470" s="5">
        <v>31.79</v>
      </c>
      <c r="P4470" s="5">
        <v>15.66</v>
      </c>
      <c r="Q4470" s="5">
        <f>#REF!*#REF!</f>
        <v>21235.72</v>
      </c>
      <c r="R4470" s="5">
        <v>10460.879999999999</v>
      </c>
      <c r="S4470" s="5">
        <f>#REF!-#REF!</f>
        <v>-10774.84</v>
      </c>
      <c r="T4470" s="36">
        <f t="shared" si="69"/>
        <v>-0.50739226171752105</v>
      </c>
    </row>
    <row r="4471" spans="1:20" x14ac:dyDescent="0.2">
      <c r="A4471" s="25" t="s">
        <v>46</v>
      </c>
      <c r="B4471" s="25" t="s">
        <v>71</v>
      </c>
      <c r="C4471" s="25" t="s">
        <v>42</v>
      </c>
      <c r="D4471" s="25" t="s">
        <v>27</v>
      </c>
      <c r="E4471" s="25" t="s">
        <v>1918</v>
      </c>
      <c r="F4471" s="2">
        <v>41515</v>
      </c>
      <c r="G4471" s="23" t="str">
        <f>TEXT(Table2[[#This Row],[Order-Date]],"mmm")</f>
        <v>Aug</v>
      </c>
      <c r="H4471">
        <v>2013</v>
      </c>
      <c r="I4471">
        <v>670779979</v>
      </c>
      <c r="J4471" s="2">
        <v>41526</v>
      </c>
      <c r="K4471" s="23">
        <f>WEEKDAY(#REF!,1)</f>
        <v>2</v>
      </c>
      <c r="L4471" s="25">
        <f>IF(#REF!&gt;=#REF!,#REF!-#REF!,"")</f>
        <v>11</v>
      </c>
      <c r="M4471" s="4">
        <v>7557</v>
      </c>
      <c r="N4471" s="5">
        <v>109.28</v>
      </c>
      <c r="O4471" s="5">
        <v>35.840000000000003</v>
      </c>
      <c r="P4471" s="5">
        <v>73.44</v>
      </c>
      <c r="Q4471" s="5">
        <f>#REF!*#REF!</f>
        <v>270842.88</v>
      </c>
      <c r="R4471" s="5">
        <v>554986.07999999996</v>
      </c>
      <c r="S4471" s="5">
        <f>#REF!-#REF!</f>
        <v>284143.2</v>
      </c>
      <c r="T4471" s="36">
        <f t="shared" si="69"/>
        <v>1.0491071428571399</v>
      </c>
    </row>
    <row r="4472" spans="1:20" x14ac:dyDescent="0.2">
      <c r="A4472" s="25" t="s">
        <v>40</v>
      </c>
      <c r="B4472" s="25" t="s">
        <v>90</v>
      </c>
      <c r="C4472" s="25" t="s">
        <v>49</v>
      </c>
      <c r="D4472" s="25" t="s">
        <v>23</v>
      </c>
      <c r="E4472" s="25" t="s">
        <v>1918</v>
      </c>
      <c r="F4472" s="2">
        <v>42461</v>
      </c>
      <c r="G4472" s="23" t="str">
        <f>TEXT(Table2[[#This Row],[Order-Date]],"mmm")</f>
        <v>Apr</v>
      </c>
      <c r="H4472">
        <v>2016</v>
      </c>
      <c r="I4472">
        <v>264966046</v>
      </c>
      <c r="J4472" s="2">
        <v>42492</v>
      </c>
      <c r="K4472" s="23">
        <f>WEEKDAY(#REF!,1)</f>
        <v>2</v>
      </c>
      <c r="L4472" s="25">
        <f>IF(#REF!&gt;=#REF!,#REF!-#REF!,"")</f>
        <v>31</v>
      </c>
      <c r="M4472" s="4">
        <v>8196</v>
      </c>
      <c r="N4472" s="5">
        <v>651.21</v>
      </c>
      <c r="O4472" s="5">
        <v>524.96</v>
      </c>
      <c r="P4472" s="5">
        <v>126.25</v>
      </c>
      <c r="Q4472" s="5">
        <f>#REF!*#REF!</f>
        <v>4302572.16</v>
      </c>
      <c r="R4472" s="5">
        <v>1034745</v>
      </c>
      <c r="S4472" s="5">
        <f>#REF!-#REF!</f>
        <v>-3267827.16</v>
      </c>
      <c r="T4472" s="36">
        <f t="shared" si="69"/>
        <v>-0.75950548613227697</v>
      </c>
    </row>
    <row r="4473" spans="1:20" x14ac:dyDescent="0.2">
      <c r="A4473" s="25" t="s">
        <v>29</v>
      </c>
      <c r="B4473" s="25" t="s">
        <v>202</v>
      </c>
      <c r="C4473" s="25" t="s">
        <v>42</v>
      </c>
      <c r="D4473" s="25" t="s">
        <v>23</v>
      </c>
      <c r="E4473" s="25" t="s">
        <v>1918</v>
      </c>
      <c r="F4473" s="2">
        <v>42619</v>
      </c>
      <c r="G4473" s="23" t="str">
        <f>TEXT(Table2[[#This Row],[Order-Date]],"mmm")</f>
        <v>Sep</v>
      </c>
      <c r="H4473">
        <v>2016</v>
      </c>
      <c r="I4473">
        <v>781083571</v>
      </c>
      <c r="J4473" s="2">
        <v>42539</v>
      </c>
      <c r="K4473" s="23">
        <f>WEEKDAY(#REF!,1)</f>
        <v>7</v>
      </c>
      <c r="L4473" s="25" t="str">
        <f>IF(#REF!&gt;=#REF!,#REF!-#REF!,"")</f>
        <v/>
      </c>
      <c r="M4473" s="4">
        <v>8841</v>
      </c>
      <c r="N4473" s="5">
        <v>109.28</v>
      </c>
      <c r="O4473" s="5">
        <v>35.840000000000003</v>
      </c>
      <c r="P4473" s="5">
        <v>73.44</v>
      </c>
      <c r="Q4473" s="5">
        <f>#REF!*#REF!</f>
        <v>316861.44</v>
      </c>
      <c r="R4473" s="5">
        <v>649283.04</v>
      </c>
      <c r="S4473" s="5">
        <f>#REF!-#REF!</f>
        <v>332421.59999999998</v>
      </c>
      <c r="T4473" s="36">
        <f t="shared" si="69"/>
        <v>1.0491071428571399</v>
      </c>
    </row>
    <row r="4474" spans="1:20" x14ac:dyDescent="0.2">
      <c r="A4474" s="25" t="s">
        <v>29</v>
      </c>
      <c r="B4474" s="25" t="s">
        <v>109</v>
      </c>
      <c r="C4474" s="25" t="s">
        <v>34</v>
      </c>
      <c r="D4474" s="25" t="s">
        <v>27</v>
      </c>
      <c r="E4474" s="25" t="s">
        <v>1915</v>
      </c>
      <c r="F4474" s="2">
        <v>40623</v>
      </c>
      <c r="G4474" s="23" t="str">
        <f>TEXT(Table2[[#This Row],[Order-Date]],"mmm")</f>
        <v>Mar</v>
      </c>
      <c r="H4474">
        <v>2011</v>
      </c>
      <c r="I4474">
        <v>401993882</v>
      </c>
      <c r="J4474" s="2">
        <v>40851</v>
      </c>
      <c r="K4474" s="23">
        <f>WEEKDAY(#REF!,1)</f>
        <v>6</v>
      </c>
      <c r="L4474" s="25">
        <f>IF(#REF!&gt;=#REF!,#REF!-#REF!,"")</f>
        <v>228</v>
      </c>
      <c r="M4474" s="4">
        <v>7778</v>
      </c>
      <c r="N4474" s="5">
        <v>205.7</v>
      </c>
      <c r="O4474" s="5">
        <v>117.11</v>
      </c>
      <c r="P4474" s="5">
        <v>88.59</v>
      </c>
      <c r="Q4474" s="5">
        <f>#REF!*#REF!</f>
        <v>910881.58</v>
      </c>
      <c r="R4474" s="5">
        <v>689053.02</v>
      </c>
      <c r="S4474" s="5">
        <f>#REF!-#REF!</f>
        <v>-221828.56</v>
      </c>
      <c r="T4474" s="36">
        <f t="shared" si="69"/>
        <v>-0.24353172231235601</v>
      </c>
    </row>
    <row r="4475" spans="1:20" x14ac:dyDescent="0.2">
      <c r="A4475" s="25" t="s">
        <v>20</v>
      </c>
      <c r="B4475" s="25" t="s">
        <v>167</v>
      </c>
      <c r="C4475" s="25" t="s">
        <v>26</v>
      </c>
      <c r="D4475" s="25" t="s">
        <v>27</v>
      </c>
      <c r="E4475" s="25" t="s">
        <v>1916</v>
      </c>
      <c r="F4475" s="2">
        <v>42559</v>
      </c>
      <c r="G4475" s="23" t="str">
        <f>TEXT(Table2[[#This Row],[Order-Date]],"mmm")</f>
        <v>Jul</v>
      </c>
      <c r="H4475">
        <v>2016</v>
      </c>
      <c r="I4475">
        <v>980870807</v>
      </c>
      <c r="J4475" s="2">
        <v>42622</v>
      </c>
      <c r="K4475" s="23">
        <f>WEEKDAY(#REF!,1)</f>
        <v>6</v>
      </c>
      <c r="L4475" s="25">
        <f>IF(#REF!&gt;=#REF!,#REF!-#REF!,"")</f>
        <v>63</v>
      </c>
      <c r="M4475" s="4">
        <v>324</v>
      </c>
      <c r="N4475" s="5">
        <v>152.58000000000001</v>
      </c>
      <c r="O4475" s="5">
        <v>97.44</v>
      </c>
      <c r="P4475" s="5">
        <v>55.14</v>
      </c>
      <c r="Q4475" s="5">
        <f>#REF!*#REF!</f>
        <v>31570.560000000001</v>
      </c>
      <c r="R4475" s="5">
        <v>17865.36</v>
      </c>
      <c r="S4475" s="5">
        <f>#REF!-#REF!</f>
        <v>-13705.2</v>
      </c>
      <c r="T4475" s="36">
        <f t="shared" si="69"/>
        <v>-0.43411330049261099</v>
      </c>
    </row>
    <row r="4476" spans="1:20" x14ac:dyDescent="0.2">
      <c r="A4476" s="25" t="s">
        <v>29</v>
      </c>
      <c r="B4476" s="25" t="s">
        <v>174</v>
      </c>
      <c r="C4476" s="25" t="s">
        <v>49</v>
      </c>
      <c r="D4476" s="25" t="s">
        <v>23</v>
      </c>
      <c r="E4476" s="25" t="s">
        <v>1916</v>
      </c>
      <c r="F4476" s="2">
        <v>40927</v>
      </c>
      <c r="G4476" s="23" t="str">
        <f>TEXT(Table2[[#This Row],[Order-Date]],"mmm")</f>
        <v>Jan</v>
      </c>
      <c r="H4476">
        <v>2012</v>
      </c>
      <c r="I4476">
        <v>391200673</v>
      </c>
      <c r="J4476" s="2">
        <v>40952</v>
      </c>
      <c r="K4476" s="23">
        <f>WEEKDAY(#REF!,1)</f>
        <v>2</v>
      </c>
      <c r="L4476" s="25">
        <f>IF(#REF!&gt;=#REF!,#REF!-#REF!,"")</f>
        <v>25</v>
      </c>
      <c r="M4476" s="4">
        <v>3827</v>
      </c>
      <c r="N4476" s="5">
        <v>651.21</v>
      </c>
      <c r="O4476" s="5">
        <v>524.96</v>
      </c>
      <c r="P4476" s="5">
        <v>126.25</v>
      </c>
      <c r="Q4476" s="5">
        <f>#REF!*#REF!</f>
        <v>2009021.92</v>
      </c>
      <c r="R4476" s="5">
        <v>483158.75</v>
      </c>
      <c r="S4476" s="5">
        <f>#REF!-#REF!</f>
        <v>-1525863.17</v>
      </c>
      <c r="T4476" s="36">
        <f t="shared" si="69"/>
        <v>-0.75950548613227697</v>
      </c>
    </row>
    <row r="4477" spans="1:20" x14ac:dyDescent="0.2">
      <c r="A4477" s="25" t="s">
        <v>37</v>
      </c>
      <c r="B4477" s="25" t="s">
        <v>102</v>
      </c>
      <c r="C4477" s="25" t="s">
        <v>22</v>
      </c>
      <c r="D4477" s="25" t="s">
        <v>27</v>
      </c>
      <c r="E4477" s="25" t="s">
        <v>1917</v>
      </c>
      <c r="F4477" s="2">
        <v>40911</v>
      </c>
      <c r="G4477" s="23" t="str">
        <f>TEXT(Table2[[#This Row],[Order-Date]],"mmm")</f>
        <v>Jan</v>
      </c>
      <c r="H4477">
        <v>2012</v>
      </c>
      <c r="I4477">
        <v>176782310</v>
      </c>
      <c r="J4477" s="2">
        <v>40984</v>
      </c>
      <c r="K4477" s="23">
        <f>WEEKDAY(#REF!,1)</f>
        <v>6</v>
      </c>
      <c r="L4477" s="25">
        <f>IF(#REF!&gt;=#REF!,#REF!-#REF!,"")</f>
        <v>73</v>
      </c>
      <c r="M4477" s="4">
        <v>2669</v>
      </c>
      <c r="N4477" s="5">
        <v>255.28</v>
      </c>
      <c r="O4477" s="5">
        <v>159.41999999999999</v>
      </c>
      <c r="P4477" s="5">
        <v>95.86</v>
      </c>
      <c r="Q4477" s="5">
        <f>#REF!*#REF!</f>
        <v>425491.98</v>
      </c>
      <c r="R4477" s="5">
        <v>255850.34</v>
      </c>
      <c r="S4477" s="5">
        <f>#REF!-#REF!</f>
        <v>-169641.64</v>
      </c>
      <c r="T4477" s="36">
        <f t="shared" si="69"/>
        <v>-0.39869527035503699</v>
      </c>
    </row>
    <row r="4478" spans="1:20" x14ac:dyDescent="0.2">
      <c r="A4478" s="25" t="s">
        <v>37</v>
      </c>
      <c r="B4478" s="25" t="s">
        <v>95</v>
      </c>
      <c r="C4478" s="25" t="s">
        <v>26</v>
      </c>
      <c r="D4478" s="25" t="s">
        <v>27</v>
      </c>
      <c r="E4478" s="25" t="s">
        <v>1915</v>
      </c>
      <c r="F4478" s="2">
        <v>42905</v>
      </c>
      <c r="G4478" s="23" t="str">
        <f>TEXT(Table2[[#This Row],[Order-Date]],"mmm")</f>
        <v>Jun</v>
      </c>
      <c r="H4478">
        <v>2017</v>
      </c>
      <c r="I4478">
        <v>601727044</v>
      </c>
      <c r="J4478" s="2">
        <v>42938</v>
      </c>
      <c r="K4478" s="23">
        <f>WEEKDAY(#REF!,1)</f>
        <v>7</v>
      </c>
      <c r="L4478" s="25">
        <f>IF(#REF!&gt;=#REF!,#REF!-#REF!,"")</f>
        <v>33</v>
      </c>
      <c r="M4478" s="4">
        <v>3259</v>
      </c>
      <c r="N4478" s="5">
        <v>152.58000000000001</v>
      </c>
      <c r="O4478" s="5">
        <v>97.44</v>
      </c>
      <c r="P4478" s="5">
        <v>55.14</v>
      </c>
      <c r="Q4478" s="5">
        <f>#REF!*#REF!</f>
        <v>317556.96000000002</v>
      </c>
      <c r="R4478" s="5">
        <v>179701.26</v>
      </c>
      <c r="S4478" s="5">
        <f>#REF!-#REF!</f>
        <v>-137855.70000000001</v>
      </c>
      <c r="T4478" s="36">
        <f t="shared" si="69"/>
        <v>-0.43411330049261099</v>
      </c>
    </row>
    <row r="4479" spans="1:20" x14ac:dyDescent="0.2">
      <c r="A4479" s="25" t="s">
        <v>32</v>
      </c>
      <c r="B4479" s="25" t="s">
        <v>110</v>
      </c>
      <c r="C4479" s="25" t="s">
        <v>22</v>
      </c>
      <c r="D4479" s="25" t="s">
        <v>23</v>
      </c>
      <c r="E4479" s="25" t="s">
        <v>1915</v>
      </c>
      <c r="F4479" s="2">
        <v>40490</v>
      </c>
      <c r="G4479" s="23" t="str">
        <f>TEXT(Table2[[#This Row],[Order-Date]],"mmm")</f>
        <v>Nov</v>
      </c>
      <c r="H4479">
        <v>2010</v>
      </c>
      <c r="I4479">
        <v>200458705</v>
      </c>
      <c r="J4479" s="2">
        <v>40451</v>
      </c>
      <c r="K4479" s="23">
        <f>WEEKDAY(#REF!,1)</f>
        <v>5</v>
      </c>
      <c r="L4479" s="25" t="str">
        <f>IF(#REF!&gt;=#REF!,#REF!-#REF!,"")</f>
        <v/>
      </c>
      <c r="M4479" s="4">
        <v>9040</v>
      </c>
      <c r="N4479" s="5">
        <v>255.28</v>
      </c>
      <c r="O4479" s="5">
        <v>159.41999999999999</v>
      </c>
      <c r="P4479" s="5">
        <v>95.86</v>
      </c>
      <c r="Q4479" s="5">
        <f>#REF!*#REF!</f>
        <v>1441156.8</v>
      </c>
      <c r="R4479" s="5">
        <v>866574.4</v>
      </c>
      <c r="S4479" s="5">
        <f>#REF!-#REF!</f>
        <v>-574582.4</v>
      </c>
      <c r="T4479" s="36">
        <f t="shared" si="69"/>
        <v>-0.39869527035503699</v>
      </c>
    </row>
    <row r="4480" spans="1:20" x14ac:dyDescent="0.2">
      <c r="A4480" s="25" t="s">
        <v>37</v>
      </c>
      <c r="B4480" s="25" t="s">
        <v>50</v>
      </c>
      <c r="C4480" s="25" t="s">
        <v>49</v>
      </c>
      <c r="D4480" s="25" t="s">
        <v>27</v>
      </c>
      <c r="E4480" s="25" t="s">
        <v>1918</v>
      </c>
      <c r="F4480" s="2">
        <v>41458</v>
      </c>
      <c r="G4480" s="23" t="str">
        <f>TEXT(Table2[[#This Row],[Order-Date]],"mmm")</f>
        <v>Jul</v>
      </c>
      <c r="H4480">
        <v>2013</v>
      </c>
      <c r="I4480">
        <v>727713620</v>
      </c>
      <c r="J4480" s="2">
        <v>41386</v>
      </c>
      <c r="K4480" s="23">
        <f>WEEKDAY(#REF!,1)</f>
        <v>2</v>
      </c>
      <c r="L4480" s="25" t="str">
        <f>IF(#REF!&gt;=#REF!,#REF!-#REF!,"")</f>
        <v/>
      </c>
      <c r="M4480" s="4">
        <v>5486</v>
      </c>
      <c r="N4480" s="5">
        <v>651.21</v>
      </c>
      <c r="O4480" s="5">
        <v>524.96</v>
      </c>
      <c r="P4480" s="5">
        <v>126.25</v>
      </c>
      <c r="Q4480" s="5">
        <f>#REF!*#REF!</f>
        <v>2879930.56</v>
      </c>
      <c r="R4480" s="5">
        <v>692607.5</v>
      </c>
      <c r="S4480" s="5">
        <f>#REF!-#REF!</f>
        <v>-2187323.06</v>
      </c>
      <c r="T4480" s="36">
        <f t="shared" si="69"/>
        <v>-0.75950548613227697</v>
      </c>
    </row>
    <row r="4481" spans="1:20" x14ac:dyDescent="0.2">
      <c r="A4481" s="25" t="s">
        <v>29</v>
      </c>
      <c r="B4481" s="25" t="s">
        <v>89</v>
      </c>
      <c r="C4481" s="25" t="s">
        <v>77</v>
      </c>
      <c r="D4481" s="25" t="s">
        <v>27</v>
      </c>
      <c r="E4481" s="25" t="s">
        <v>1915</v>
      </c>
      <c r="F4481" s="2">
        <v>41547</v>
      </c>
      <c r="G4481" s="23" t="str">
        <f>TEXT(Table2[[#This Row],[Order-Date]],"mmm")</f>
        <v>Sep</v>
      </c>
      <c r="H4481">
        <v>2013</v>
      </c>
      <c r="I4481">
        <v>408540618</v>
      </c>
      <c r="J4481" s="2">
        <v>41591</v>
      </c>
      <c r="K4481" s="23">
        <f>WEEKDAY(#REF!,1)</f>
        <v>4</v>
      </c>
      <c r="L4481" s="25">
        <f>IF(#REF!&gt;=#REF!,#REF!-#REF!,"")</f>
        <v>44</v>
      </c>
      <c r="M4481" s="4">
        <v>5102</v>
      </c>
      <c r="N4481" s="5">
        <v>154.06</v>
      </c>
      <c r="O4481" s="5">
        <v>90.93</v>
      </c>
      <c r="P4481" s="5">
        <v>63.13</v>
      </c>
      <c r="Q4481" s="5">
        <f>#REF!*#REF!</f>
        <v>463924.86</v>
      </c>
      <c r="R4481" s="5">
        <v>322089.26</v>
      </c>
      <c r="S4481" s="5">
        <f>#REF!-#REF!</f>
        <v>-141835.6</v>
      </c>
      <c r="T4481" s="36">
        <f t="shared" si="69"/>
        <v>-0.30572968217309998</v>
      </c>
    </row>
    <row r="4482" spans="1:20" x14ac:dyDescent="0.2">
      <c r="A4482" s="25" t="s">
        <v>20</v>
      </c>
      <c r="B4482" s="25" t="s">
        <v>121</v>
      </c>
      <c r="C4482" s="25" t="s">
        <v>65</v>
      </c>
      <c r="D4482" s="25" t="s">
        <v>23</v>
      </c>
      <c r="E4482" s="25" t="s">
        <v>1917</v>
      </c>
      <c r="F4482" s="2">
        <v>42768</v>
      </c>
      <c r="G4482" s="23" t="str">
        <f>TEXT(Table2[[#This Row],[Order-Date]],"mmm")</f>
        <v>Feb</v>
      </c>
      <c r="H4482">
        <v>2017</v>
      </c>
      <c r="I4482">
        <v>688301026</v>
      </c>
      <c r="J4482" s="2">
        <v>42738</v>
      </c>
      <c r="K4482" s="23">
        <f>WEEKDAY(#REF!,1)</f>
        <v>3</v>
      </c>
      <c r="L4482" s="25" t="str">
        <f>IF(#REF!&gt;=#REF!,#REF!-#REF!,"")</f>
        <v/>
      </c>
      <c r="M4482" s="4">
        <v>2424</v>
      </c>
      <c r="N4482" s="5">
        <v>9.33</v>
      </c>
      <c r="O4482" s="5">
        <v>6.92</v>
      </c>
      <c r="P4482" s="5">
        <v>2.41</v>
      </c>
      <c r="Q4482" s="5">
        <f>#REF!*#REF!</f>
        <v>16774.080000000002</v>
      </c>
      <c r="R4482" s="5">
        <v>5841.84</v>
      </c>
      <c r="S4482" s="5">
        <f>#REF!-#REF!</f>
        <v>-10932.24</v>
      </c>
      <c r="T4482" s="36">
        <f t="shared" si="69"/>
        <v>-0.65173410404624299</v>
      </c>
    </row>
    <row r="4483" spans="1:20" x14ac:dyDescent="0.2">
      <c r="A4483" s="25" t="s">
        <v>46</v>
      </c>
      <c r="B4483" s="25" t="s">
        <v>206</v>
      </c>
      <c r="C4483" s="25" t="s">
        <v>65</v>
      </c>
      <c r="D4483" s="25" t="s">
        <v>23</v>
      </c>
      <c r="E4483" s="25" t="s">
        <v>1916</v>
      </c>
      <c r="F4483" s="2">
        <v>40224</v>
      </c>
      <c r="G4483" s="23" t="str">
        <f>TEXT(Table2[[#This Row],[Order-Date]],"mmm")</f>
        <v>Feb</v>
      </c>
      <c r="H4483">
        <v>2010</v>
      </c>
      <c r="I4483">
        <v>382668673</v>
      </c>
      <c r="J4483" s="2">
        <v>40271</v>
      </c>
      <c r="K4483" s="23">
        <f>WEEKDAY(#REF!,1)</f>
        <v>7</v>
      </c>
      <c r="L4483" s="25">
        <f>IF(#REF!&gt;=#REF!,#REF!-#REF!,"")</f>
        <v>47</v>
      </c>
      <c r="M4483" s="4">
        <v>9019</v>
      </c>
      <c r="N4483" s="5">
        <v>9.33</v>
      </c>
      <c r="O4483" s="5">
        <v>6.92</v>
      </c>
      <c r="P4483" s="5">
        <v>2.41</v>
      </c>
      <c r="Q4483" s="5">
        <f>#REF!*#REF!</f>
        <v>62411.48</v>
      </c>
      <c r="R4483" s="5">
        <v>21735.79</v>
      </c>
      <c r="S4483" s="5">
        <f>#REF!-#REF!</f>
        <v>-40675.69</v>
      </c>
      <c r="T4483" s="36">
        <f t="shared" ref="T4483:T4546" si="70">S4483/Q4483</f>
        <v>-0.65173410404624299</v>
      </c>
    </row>
    <row r="4484" spans="1:20" x14ac:dyDescent="0.2">
      <c r="A4484" s="25" t="s">
        <v>40</v>
      </c>
      <c r="B4484" s="25" t="s">
        <v>188</v>
      </c>
      <c r="C4484" s="25" t="s">
        <v>31</v>
      </c>
      <c r="D4484" s="25" t="s">
        <v>27</v>
      </c>
      <c r="E4484" s="25" t="s">
        <v>1917</v>
      </c>
      <c r="F4484" s="2">
        <v>40587</v>
      </c>
      <c r="G4484" s="23" t="str">
        <f>TEXT(Table2[[#This Row],[Order-Date]],"mmm")</f>
        <v>Feb</v>
      </c>
      <c r="H4484">
        <v>2011</v>
      </c>
      <c r="I4484">
        <v>627629888</v>
      </c>
      <c r="J4484" s="2">
        <v>40588</v>
      </c>
      <c r="K4484" s="23">
        <f>WEEKDAY(#REF!,1)</f>
        <v>2</v>
      </c>
      <c r="L4484" s="25">
        <f>IF(#REF!&gt;=#REF!,#REF!-#REF!,"")</f>
        <v>1</v>
      </c>
      <c r="M4484" s="4">
        <v>8486</v>
      </c>
      <c r="N4484" s="5">
        <v>47.45</v>
      </c>
      <c r="O4484" s="5">
        <v>31.79</v>
      </c>
      <c r="P4484" s="5">
        <v>15.66</v>
      </c>
      <c r="Q4484" s="5">
        <f>#REF!*#REF!</f>
        <v>269769.94</v>
      </c>
      <c r="R4484" s="5">
        <v>132890.76</v>
      </c>
      <c r="S4484" s="5">
        <f>#REF!-#REF!</f>
        <v>-136879.18</v>
      </c>
      <c r="T4484" s="36">
        <f t="shared" si="70"/>
        <v>-0.50739226171752105</v>
      </c>
    </row>
    <row r="4485" spans="1:20" x14ac:dyDescent="0.2">
      <c r="A4485" s="25" t="s">
        <v>20</v>
      </c>
      <c r="B4485" s="25" t="s">
        <v>164</v>
      </c>
      <c r="C4485" s="25" t="s">
        <v>31</v>
      </c>
      <c r="D4485" s="25" t="s">
        <v>23</v>
      </c>
      <c r="E4485" s="25" t="s">
        <v>1915</v>
      </c>
      <c r="F4485" s="2">
        <v>41240</v>
      </c>
      <c r="G4485" s="23" t="str">
        <f>TEXT(Table2[[#This Row],[Order-Date]],"mmm")</f>
        <v>Nov</v>
      </c>
      <c r="H4485">
        <v>2012</v>
      </c>
      <c r="I4485">
        <v>829483497</v>
      </c>
      <c r="J4485" s="2">
        <v>41243</v>
      </c>
      <c r="K4485" s="23">
        <f>WEEKDAY(#REF!,1)</f>
        <v>6</v>
      </c>
      <c r="L4485" s="25">
        <f>IF(#REF!&gt;=#REF!,#REF!-#REF!,"")</f>
        <v>3</v>
      </c>
      <c r="M4485" s="4">
        <v>1454</v>
      </c>
      <c r="N4485" s="5">
        <v>47.45</v>
      </c>
      <c r="O4485" s="5">
        <v>31.79</v>
      </c>
      <c r="P4485" s="5">
        <v>15.66</v>
      </c>
      <c r="Q4485" s="5">
        <f>#REF!*#REF!</f>
        <v>46222.66</v>
      </c>
      <c r="R4485" s="5">
        <v>22769.64</v>
      </c>
      <c r="S4485" s="5">
        <f>#REF!-#REF!</f>
        <v>-23453.02</v>
      </c>
      <c r="T4485" s="36">
        <f t="shared" si="70"/>
        <v>-0.50739226171752105</v>
      </c>
    </row>
    <row r="4486" spans="1:20" x14ac:dyDescent="0.2">
      <c r="A4486" s="25" t="s">
        <v>32</v>
      </c>
      <c r="B4486" s="25" t="s">
        <v>81</v>
      </c>
      <c r="C4486" s="25" t="s">
        <v>42</v>
      </c>
      <c r="D4486" s="25" t="s">
        <v>27</v>
      </c>
      <c r="E4486" s="25" t="s">
        <v>1915</v>
      </c>
      <c r="F4486" s="2">
        <v>42718</v>
      </c>
      <c r="G4486" s="23" t="str">
        <f>TEXT(Table2[[#This Row],[Order-Date]],"mmm")</f>
        <v>Dec</v>
      </c>
      <c r="H4486">
        <v>2016</v>
      </c>
      <c r="I4486">
        <v>914840829</v>
      </c>
      <c r="J4486" s="2">
        <v>42727</v>
      </c>
      <c r="K4486" s="23">
        <f>WEEKDAY(#REF!,1)</f>
        <v>6</v>
      </c>
      <c r="L4486" s="25">
        <f>IF(#REF!&gt;=#REF!,#REF!-#REF!,"")</f>
        <v>9</v>
      </c>
      <c r="M4486" s="4">
        <v>586</v>
      </c>
      <c r="N4486" s="5">
        <v>109.28</v>
      </c>
      <c r="O4486" s="5">
        <v>35.840000000000003</v>
      </c>
      <c r="P4486" s="5">
        <v>73.44</v>
      </c>
      <c r="Q4486" s="5">
        <f>#REF!*#REF!</f>
        <v>21002.240000000002</v>
      </c>
      <c r="R4486" s="5">
        <v>43035.839999999997</v>
      </c>
      <c r="S4486" s="5">
        <f>#REF!-#REF!</f>
        <v>22033.599999999999</v>
      </c>
      <c r="T4486" s="36">
        <f t="shared" si="70"/>
        <v>1.0491071428571399</v>
      </c>
    </row>
    <row r="4487" spans="1:20" x14ac:dyDescent="0.2">
      <c r="A4487" s="25" t="s">
        <v>40</v>
      </c>
      <c r="B4487" s="25" t="s">
        <v>140</v>
      </c>
      <c r="C4487" s="25" t="s">
        <v>22</v>
      </c>
      <c r="D4487" s="25" t="s">
        <v>23</v>
      </c>
      <c r="E4487" s="25" t="s">
        <v>1917</v>
      </c>
      <c r="F4487" s="2">
        <v>41826</v>
      </c>
      <c r="G4487" s="23" t="str">
        <f>TEXT(Table2[[#This Row],[Order-Date]],"mmm")</f>
        <v>Jul</v>
      </c>
      <c r="H4487">
        <v>2014</v>
      </c>
      <c r="I4487">
        <v>880625712</v>
      </c>
      <c r="J4487" s="2">
        <v>41843</v>
      </c>
      <c r="K4487" s="23">
        <f>WEEKDAY(#REF!,1)</f>
        <v>4</v>
      </c>
      <c r="L4487" s="25">
        <f>IF(#REF!&gt;=#REF!,#REF!-#REF!,"")</f>
        <v>17</v>
      </c>
      <c r="M4487" s="4">
        <v>5573</v>
      </c>
      <c r="N4487" s="5">
        <v>255.28</v>
      </c>
      <c r="O4487" s="5">
        <v>159.41999999999999</v>
      </c>
      <c r="P4487" s="5">
        <v>95.86</v>
      </c>
      <c r="Q4487" s="5">
        <f>#REF!*#REF!</f>
        <v>888447.66</v>
      </c>
      <c r="R4487" s="5">
        <v>534227.78</v>
      </c>
      <c r="S4487" s="5">
        <f>#REF!-#REF!</f>
        <v>-354219.88</v>
      </c>
      <c r="T4487" s="36">
        <f t="shared" si="70"/>
        <v>-0.39869527035503699</v>
      </c>
    </row>
    <row r="4488" spans="1:20" x14ac:dyDescent="0.2">
      <c r="A4488" s="25" t="s">
        <v>40</v>
      </c>
      <c r="B4488" s="25" t="s">
        <v>101</v>
      </c>
      <c r="C4488" s="25" t="s">
        <v>31</v>
      </c>
      <c r="D4488" s="25" t="s">
        <v>27</v>
      </c>
      <c r="E4488" s="25" t="s">
        <v>1916</v>
      </c>
      <c r="F4488" s="2">
        <v>41175</v>
      </c>
      <c r="G4488" s="23" t="str">
        <f>TEXT(Table2[[#This Row],[Order-Date]],"mmm")</f>
        <v>Sep</v>
      </c>
      <c r="H4488">
        <v>2012</v>
      </c>
      <c r="I4488">
        <v>344074475</v>
      </c>
      <c r="J4488" s="2">
        <v>41175</v>
      </c>
      <c r="K4488" s="23">
        <f>WEEKDAY(#REF!,1)</f>
        <v>1</v>
      </c>
      <c r="L4488" s="25">
        <f>IF(#REF!&gt;=#REF!,#REF!-#REF!,"")</f>
        <v>0</v>
      </c>
      <c r="M4488" s="4">
        <v>8138</v>
      </c>
      <c r="N4488" s="5">
        <v>47.45</v>
      </c>
      <c r="O4488" s="5">
        <v>31.79</v>
      </c>
      <c r="P4488" s="5">
        <v>15.66</v>
      </c>
      <c r="Q4488" s="5">
        <f>#REF!*#REF!</f>
        <v>258707.02</v>
      </c>
      <c r="R4488" s="5">
        <v>127441.08</v>
      </c>
      <c r="S4488" s="5">
        <f>#REF!-#REF!</f>
        <v>-131265.94</v>
      </c>
      <c r="T4488" s="36">
        <f t="shared" si="70"/>
        <v>-0.50739226171752105</v>
      </c>
    </row>
    <row r="4489" spans="1:20" x14ac:dyDescent="0.2">
      <c r="A4489" s="25" t="s">
        <v>32</v>
      </c>
      <c r="B4489" s="25" t="s">
        <v>170</v>
      </c>
      <c r="C4489" s="25" t="s">
        <v>22</v>
      </c>
      <c r="D4489" s="25" t="s">
        <v>23</v>
      </c>
      <c r="E4489" s="25" t="s">
        <v>1917</v>
      </c>
      <c r="F4489" s="2">
        <v>42436</v>
      </c>
      <c r="G4489" s="23" t="str">
        <f>TEXT(Table2[[#This Row],[Order-Date]],"mmm")</f>
        <v>Mar</v>
      </c>
      <c r="H4489">
        <v>2016</v>
      </c>
      <c r="I4489">
        <v>792735946</v>
      </c>
      <c r="J4489" s="2">
        <v>42467</v>
      </c>
      <c r="K4489" s="23">
        <f>WEEKDAY(#REF!,1)</f>
        <v>5</v>
      </c>
      <c r="L4489" s="25">
        <f>IF(#REF!&gt;=#REF!,#REF!-#REF!,"")</f>
        <v>31</v>
      </c>
      <c r="M4489" s="4">
        <v>7038</v>
      </c>
      <c r="N4489" s="5">
        <v>255.28</v>
      </c>
      <c r="O4489" s="5">
        <v>159.41999999999999</v>
      </c>
      <c r="P4489" s="5">
        <v>95.86</v>
      </c>
      <c r="Q4489" s="5">
        <f>#REF!*#REF!</f>
        <v>1121997.96</v>
      </c>
      <c r="R4489" s="5">
        <v>674662.68</v>
      </c>
      <c r="S4489" s="5">
        <f>#REF!-#REF!</f>
        <v>-447335.28</v>
      </c>
      <c r="T4489" s="36">
        <f t="shared" si="70"/>
        <v>-0.39869527035503699</v>
      </c>
    </row>
    <row r="4490" spans="1:20" x14ac:dyDescent="0.2">
      <c r="A4490" s="25" t="s">
        <v>32</v>
      </c>
      <c r="B4490" s="25" t="s">
        <v>215</v>
      </c>
      <c r="C4490" s="25" t="s">
        <v>77</v>
      </c>
      <c r="D4490" s="25" t="s">
        <v>23</v>
      </c>
      <c r="E4490" s="25" t="s">
        <v>1916</v>
      </c>
      <c r="F4490" s="2">
        <v>42495</v>
      </c>
      <c r="G4490" s="23" t="str">
        <f>TEXT(Table2[[#This Row],[Order-Date]],"mmm")</f>
        <v>May</v>
      </c>
      <c r="H4490">
        <v>2016</v>
      </c>
      <c r="I4490">
        <v>634471452</v>
      </c>
      <c r="J4490" s="2">
        <v>42534</v>
      </c>
      <c r="K4490" s="23">
        <f>WEEKDAY(#REF!,1)</f>
        <v>2</v>
      </c>
      <c r="L4490" s="25">
        <f>IF(#REF!&gt;=#REF!,#REF!-#REF!,"")</f>
        <v>39</v>
      </c>
      <c r="M4490" s="4">
        <v>3057</v>
      </c>
      <c r="N4490" s="5">
        <v>154.06</v>
      </c>
      <c r="O4490" s="5">
        <v>90.93</v>
      </c>
      <c r="P4490" s="5">
        <v>63.13</v>
      </c>
      <c r="Q4490" s="5">
        <f>#REF!*#REF!</f>
        <v>277973.01</v>
      </c>
      <c r="R4490" s="5">
        <v>192988.41</v>
      </c>
      <c r="S4490" s="5">
        <f>#REF!-#REF!</f>
        <v>-84984.6</v>
      </c>
      <c r="T4490" s="36">
        <f t="shared" si="70"/>
        <v>-0.30572968217309998</v>
      </c>
    </row>
    <row r="4491" spans="1:20" x14ac:dyDescent="0.2">
      <c r="A4491" s="25" t="s">
        <v>37</v>
      </c>
      <c r="B4491" s="25" t="s">
        <v>169</v>
      </c>
      <c r="C4491" s="25" t="s">
        <v>65</v>
      </c>
      <c r="D4491" s="25" t="s">
        <v>27</v>
      </c>
      <c r="E4491" s="25" t="s">
        <v>1915</v>
      </c>
      <c r="F4491" s="2">
        <v>42039</v>
      </c>
      <c r="G4491" s="23" t="str">
        <f>TEXT(Table2[[#This Row],[Order-Date]],"mmm")</f>
        <v>Feb</v>
      </c>
      <c r="H4491">
        <v>2015</v>
      </c>
      <c r="I4491">
        <v>147454822</v>
      </c>
      <c r="J4491" s="2">
        <v>42138</v>
      </c>
      <c r="K4491" s="23">
        <f>WEEKDAY(#REF!,1)</f>
        <v>5</v>
      </c>
      <c r="L4491" s="25">
        <f>IF(#REF!&gt;=#REF!,#REF!-#REF!,"")</f>
        <v>99</v>
      </c>
      <c r="M4491" s="4">
        <v>4013</v>
      </c>
      <c r="N4491" s="5">
        <v>9.33</v>
      </c>
      <c r="O4491" s="5">
        <v>6.92</v>
      </c>
      <c r="P4491" s="5">
        <v>2.41</v>
      </c>
      <c r="Q4491" s="5">
        <f>#REF!*#REF!</f>
        <v>27769.96</v>
      </c>
      <c r="R4491" s="5">
        <v>9671.33</v>
      </c>
      <c r="S4491" s="5">
        <f>#REF!-#REF!</f>
        <v>-18098.63</v>
      </c>
      <c r="T4491" s="36">
        <f t="shared" si="70"/>
        <v>-0.65173410404624299</v>
      </c>
    </row>
    <row r="4492" spans="1:20" x14ac:dyDescent="0.2">
      <c r="A4492" s="25" t="s">
        <v>46</v>
      </c>
      <c r="B4492" s="25" t="s">
        <v>120</v>
      </c>
      <c r="C4492" s="25" t="s">
        <v>42</v>
      </c>
      <c r="D4492" s="25" t="s">
        <v>23</v>
      </c>
      <c r="E4492" s="25" t="s">
        <v>1916</v>
      </c>
      <c r="F4492" s="2">
        <v>42844</v>
      </c>
      <c r="G4492" s="23" t="str">
        <f>TEXT(Table2[[#This Row],[Order-Date]],"mmm")</f>
        <v>Apr</v>
      </c>
      <c r="H4492">
        <v>2017</v>
      </c>
      <c r="I4492">
        <v>130172383</v>
      </c>
      <c r="J4492" s="2">
        <v>42844</v>
      </c>
      <c r="K4492" s="23">
        <f>WEEKDAY(#REF!,1)</f>
        <v>4</v>
      </c>
      <c r="L4492" s="25">
        <f>IF(#REF!&gt;=#REF!,#REF!-#REF!,"")</f>
        <v>0</v>
      </c>
      <c r="M4492" s="4">
        <v>9756</v>
      </c>
      <c r="N4492" s="5">
        <v>109.28</v>
      </c>
      <c r="O4492" s="5">
        <v>35.840000000000003</v>
      </c>
      <c r="P4492" s="5">
        <v>73.44</v>
      </c>
      <c r="Q4492" s="5">
        <f>#REF!*#REF!</f>
        <v>349655.03999999998</v>
      </c>
      <c r="R4492" s="5">
        <v>716480.64</v>
      </c>
      <c r="S4492" s="5">
        <f>#REF!-#REF!</f>
        <v>366825.6</v>
      </c>
      <c r="T4492" s="36">
        <f t="shared" si="70"/>
        <v>1.0491071428571399</v>
      </c>
    </row>
    <row r="4493" spans="1:20" x14ac:dyDescent="0.2">
      <c r="A4493" s="25" t="s">
        <v>32</v>
      </c>
      <c r="B4493" s="25" t="s">
        <v>110</v>
      </c>
      <c r="C4493" s="25" t="s">
        <v>26</v>
      </c>
      <c r="D4493" s="25" t="s">
        <v>27</v>
      </c>
      <c r="E4493" s="25" t="s">
        <v>1917</v>
      </c>
      <c r="F4493" s="2">
        <v>42494</v>
      </c>
      <c r="G4493" s="23" t="str">
        <f>TEXT(Table2[[#This Row],[Order-Date]],"mmm")</f>
        <v>May</v>
      </c>
      <c r="H4493">
        <v>2016</v>
      </c>
      <c r="I4493">
        <v>551422965</v>
      </c>
      <c r="J4493" s="2">
        <v>42512</v>
      </c>
      <c r="K4493" s="23">
        <f>WEEKDAY(#REF!,1)</f>
        <v>1</v>
      </c>
      <c r="L4493" s="25">
        <f>IF(#REF!&gt;=#REF!,#REF!-#REF!,"")</f>
        <v>18</v>
      </c>
      <c r="M4493" s="4">
        <v>7164</v>
      </c>
      <c r="N4493" s="5">
        <v>152.58000000000001</v>
      </c>
      <c r="O4493" s="5">
        <v>97.44</v>
      </c>
      <c r="P4493" s="5">
        <v>55.14</v>
      </c>
      <c r="Q4493" s="5">
        <f>#REF!*#REF!</f>
        <v>698060.16</v>
      </c>
      <c r="R4493" s="5">
        <v>395022.96</v>
      </c>
      <c r="S4493" s="5">
        <f>#REF!-#REF!</f>
        <v>-303037.2</v>
      </c>
      <c r="T4493" s="36">
        <f t="shared" si="70"/>
        <v>-0.43411330049261099</v>
      </c>
    </row>
    <row r="4494" spans="1:20" x14ac:dyDescent="0.2">
      <c r="A4494" s="25" t="s">
        <v>46</v>
      </c>
      <c r="B4494" s="25" t="s">
        <v>156</v>
      </c>
      <c r="C4494" s="25" t="s">
        <v>49</v>
      </c>
      <c r="D4494" s="25" t="s">
        <v>27</v>
      </c>
      <c r="E4494" s="25" t="s">
        <v>1916</v>
      </c>
      <c r="F4494" s="2">
        <v>41842</v>
      </c>
      <c r="G4494" s="23" t="str">
        <f>TEXT(Table2[[#This Row],[Order-Date]],"mmm")</f>
        <v>Jul</v>
      </c>
      <c r="H4494">
        <v>2014</v>
      </c>
      <c r="I4494">
        <v>100317895</v>
      </c>
      <c r="J4494" s="2">
        <v>41865</v>
      </c>
      <c r="K4494" s="23">
        <f>WEEKDAY(#REF!,1)</f>
        <v>5</v>
      </c>
      <c r="L4494" s="25">
        <f>IF(#REF!&gt;=#REF!,#REF!-#REF!,"")</f>
        <v>23</v>
      </c>
      <c r="M4494" s="4">
        <v>5149</v>
      </c>
      <c r="N4494" s="5">
        <v>651.21</v>
      </c>
      <c r="O4494" s="5">
        <v>524.96</v>
      </c>
      <c r="P4494" s="5">
        <v>126.25</v>
      </c>
      <c r="Q4494" s="5">
        <f>#REF!*#REF!</f>
        <v>2703019.04</v>
      </c>
      <c r="R4494" s="5">
        <v>650061.25</v>
      </c>
      <c r="S4494" s="5">
        <f>#REF!-#REF!</f>
        <v>-2052957.79</v>
      </c>
      <c r="T4494" s="36">
        <f t="shared" si="70"/>
        <v>-0.75950548613227697</v>
      </c>
    </row>
    <row r="4495" spans="1:20" x14ac:dyDescent="0.2">
      <c r="A4495" s="25" t="s">
        <v>46</v>
      </c>
      <c r="B4495" s="25" t="s">
        <v>172</v>
      </c>
      <c r="C4495" s="25" t="s">
        <v>49</v>
      </c>
      <c r="D4495" s="25" t="s">
        <v>27</v>
      </c>
      <c r="E4495" s="25" t="s">
        <v>1915</v>
      </c>
      <c r="F4495" s="2">
        <v>40862</v>
      </c>
      <c r="G4495" s="23" t="str">
        <f>TEXT(Table2[[#This Row],[Order-Date]],"mmm")</f>
        <v>Nov</v>
      </c>
      <c r="H4495">
        <v>2011</v>
      </c>
      <c r="I4495">
        <v>236281001</v>
      </c>
      <c r="J4495" s="2">
        <v>40874</v>
      </c>
      <c r="K4495" s="23">
        <f>WEEKDAY(#REF!,1)</f>
        <v>1</v>
      </c>
      <c r="L4495" s="25">
        <f>IF(#REF!&gt;=#REF!,#REF!-#REF!,"")</f>
        <v>12</v>
      </c>
      <c r="M4495" s="4">
        <v>9654</v>
      </c>
      <c r="N4495" s="5">
        <v>651.21</v>
      </c>
      <c r="O4495" s="5">
        <v>524.96</v>
      </c>
      <c r="P4495" s="5">
        <v>126.25</v>
      </c>
      <c r="Q4495" s="5">
        <f>#REF!*#REF!</f>
        <v>5067963.84</v>
      </c>
      <c r="R4495" s="5">
        <v>1218817.5</v>
      </c>
      <c r="S4495" s="5">
        <f>#REF!-#REF!</f>
        <v>-3849146.34</v>
      </c>
      <c r="T4495" s="36">
        <f t="shared" si="70"/>
        <v>-0.75950548613227697</v>
      </c>
    </row>
    <row r="4496" spans="1:20" x14ac:dyDescent="0.2">
      <c r="A4496" s="25" t="s">
        <v>29</v>
      </c>
      <c r="B4496" s="25" t="s">
        <v>89</v>
      </c>
      <c r="C4496" s="25" t="s">
        <v>39</v>
      </c>
      <c r="D4496" s="25" t="s">
        <v>23</v>
      </c>
      <c r="E4496" s="25" t="s">
        <v>1916</v>
      </c>
      <c r="F4496" s="2">
        <v>42568</v>
      </c>
      <c r="G4496" s="23" t="str">
        <f>TEXT(Table2[[#This Row],[Order-Date]],"mmm")</f>
        <v>Jul</v>
      </c>
      <c r="H4496">
        <v>2016</v>
      </c>
      <c r="I4496">
        <v>239048612</v>
      </c>
      <c r="J4496" s="2">
        <v>42577</v>
      </c>
      <c r="K4496" s="23">
        <f>WEEKDAY(#REF!,1)</f>
        <v>3</v>
      </c>
      <c r="L4496" s="25">
        <f>IF(#REF!&gt;=#REF!,#REF!-#REF!,"")</f>
        <v>9</v>
      </c>
      <c r="M4496" s="4">
        <v>8651</v>
      </c>
      <c r="N4496" s="5">
        <v>81.73</v>
      </c>
      <c r="O4496" s="5">
        <v>56.67</v>
      </c>
      <c r="P4496" s="5">
        <v>25.06</v>
      </c>
      <c r="Q4496" s="5">
        <f>#REF!*#REF!</f>
        <v>490252.17</v>
      </c>
      <c r="R4496" s="5">
        <v>216794.06</v>
      </c>
      <c r="S4496" s="5">
        <f>#REF!-#REF!</f>
        <v>-273458.11</v>
      </c>
      <c r="T4496" s="36">
        <f t="shared" si="70"/>
        <v>-0.55779071819304704</v>
      </c>
    </row>
    <row r="4497" spans="1:20" x14ac:dyDescent="0.2">
      <c r="A4497" s="25" t="s">
        <v>37</v>
      </c>
      <c r="B4497" s="25" t="s">
        <v>155</v>
      </c>
      <c r="C4497" s="25" t="s">
        <v>85</v>
      </c>
      <c r="D4497" s="25" t="s">
        <v>23</v>
      </c>
      <c r="E4497" s="25" t="s">
        <v>1918</v>
      </c>
      <c r="F4497" s="2">
        <v>40712</v>
      </c>
      <c r="G4497" s="23" t="str">
        <f>TEXT(Table2[[#This Row],[Order-Date]],"mmm")</f>
        <v>Jun</v>
      </c>
      <c r="H4497">
        <v>2011</v>
      </c>
      <c r="I4497">
        <v>358669555</v>
      </c>
      <c r="J4497" s="2">
        <v>40610</v>
      </c>
      <c r="K4497" s="23">
        <f>WEEKDAY(#REF!,1)</f>
        <v>3</v>
      </c>
      <c r="L4497" s="25" t="str">
        <f>IF(#REF!&gt;=#REF!,#REF!-#REF!,"")</f>
        <v/>
      </c>
      <c r="M4497" s="4">
        <v>7147</v>
      </c>
      <c r="N4497" s="5">
        <v>668.27</v>
      </c>
      <c r="O4497" s="5">
        <v>502.54</v>
      </c>
      <c r="P4497" s="5">
        <v>165.73</v>
      </c>
      <c r="Q4497" s="5">
        <f>#REF!*#REF!</f>
        <v>3591653.38</v>
      </c>
      <c r="R4497" s="5">
        <v>1184472.31</v>
      </c>
      <c r="S4497" s="5">
        <f>#REF!-#REF!</f>
        <v>-2407181.0699999998</v>
      </c>
      <c r="T4497" s="36">
        <f t="shared" si="70"/>
        <v>-0.67021530624427905</v>
      </c>
    </row>
    <row r="4498" spans="1:20" x14ac:dyDescent="0.2">
      <c r="A4498" s="25" t="s">
        <v>40</v>
      </c>
      <c r="B4498" s="25" t="s">
        <v>203</v>
      </c>
      <c r="C4498" s="25" t="s">
        <v>34</v>
      </c>
      <c r="D4498" s="25" t="s">
        <v>23</v>
      </c>
      <c r="E4498" s="25" t="s">
        <v>1915</v>
      </c>
      <c r="F4498" s="2">
        <v>40497</v>
      </c>
      <c r="G4498" s="23" t="str">
        <f>TEXT(Table2[[#This Row],[Order-Date]],"mmm")</f>
        <v>Nov</v>
      </c>
      <c r="H4498">
        <v>2010</v>
      </c>
      <c r="I4498">
        <v>465505158</v>
      </c>
      <c r="J4498" s="2">
        <v>40310</v>
      </c>
      <c r="K4498" s="23">
        <f>WEEKDAY(#REF!,1)</f>
        <v>4</v>
      </c>
      <c r="L4498" s="25" t="str">
        <f>IF(#REF!&gt;=#REF!,#REF!-#REF!,"")</f>
        <v/>
      </c>
      <c r="M4498" s="4">
        <v>2176</v>
      </c>
      <c r="N4498" s="5">
        <v>205.7</v>
      </c>
      <c r="O4498" s="5">
        <v>117.11</v>
      </c>
      <c r="P4498" s="5">
        <v>88.59</v>
      </c>
      <c r="Q4498" s="5">
        <f>#REF!*#REF!</f>
        <v>254831.35999999999</v>
      </c>
      <c r="R4498" s="5">
        <v>192771.84</v>
      </c>
      <c r="S4498" s="5">
        <f>#REF!-#REF!</f>
        <v>-62059.519999999997</v>
      </c>
      <c r="T4498" s="36">
        <f t="shared" si="70"/>
        <v>-0.24353172231235601</v>
      </c>
    </row>
    <row r="4499" spans="1:20" x14ac:dyDescent="0.2">
      <c r="A4499" s="25" t="s">
        <v>32</v>
      </c>
      <c r="B4499" s="25" t="s">
        <v>182</v>
      </c>
      <c r="C4499" s="25" t="s">
        <v>85</v>
      </c>
      <c r="D4499" s="25" t="s">
        <v>23</v>
      </c>
      <c r="E4499" s="25" t="s">
        <v>1916</v>
      </c>
      <c r="F4499" s="2">
        <v>40600</v>
      </c>
      <c r="G4499" s="23" t="str">
        <f>TEXT(Table2[[#This Row],[Order-Date]],"mmm")</f>
        <v>Feb</v>
      </c>
      <c r="H4499">
        <v>2011</v>
      </c>
      <c r="I4499">
        <v>500229251</v>
      </c>
      <c r="J4499" s="2">
        <v>40617</v>
      </c>
      <c r="K4499" s="23">
        <f>WEEKDAY(#REF!,1)</f>
        <v>3</v>
      </c>
      <c r="L4499" s="25">
        <f>IF(#REF!&gt;=#REF!,#REF!-#REF!,"")</f>
        <v>17</v>
      </c>
      <c r="M4499" s="4">
        <v>7806</v>
      </c>
      <c r="N4499" s="5">
        <v>668.27</v>
      </c>
      <c r="O4499" s="5">
        <v>502.54</v>
      </c>
      <c r="P4499" s="5">
        <v>165.73</v>
      </c>
      <c r="Q4499" s="5">
        <f>#REF!*#REF!</f>
        <v>3922827.24</v>
      </c>
      <c r="R4499" s="5">
        <v>1293688.3799999999</v>
      </c>
      <c r="S4499" s="5">
        <f>#REF!-#REF!</f>
        <v>-2629138.86</v>
      </c>
      <c r="T4499" s="36">
        <f t="shared" si="70"/>
        <v>-0.67021530624427905</v>
      </c>
    </row>
    <row r="4500" spans="1:20" x14ac:dyDescent="0.2">
      <c r="A4500" s="25" t="s">
        <v>46</v>
      </c>
      <c r="B4500" s="25" t="s">
        <v>71</v>
      </c>
      <c r="C4500" s="25" t="s">
        <v>85</v>
      </c>
      <c r="D4500" s="25" t="s">
        <v>27</v>
      </c>
      <c r="E4500" s="25" t="s">
        <v>1917</v>
      </c>
      <c r="F4500" s="2">
        <v>42855</v>
      </c>
      <c r="G4500" s="23" t="str">
        <f>TEXT(Table2[[#This Row],[Order-Date]],"mmm")</f>
        <v>Apr</v>
      </c>
      <c r="H4500">
        <v>2017</v>
      </c>
      <c r="I4500">
        <v>923828160</v>
      </c>
      <c r="J4500" s="2">
        <v>42800</v>
      </c>
      <c r="K4500" s="23">
        <f>WEEKDAY(#REF!,1)</f>
        <v>2</v>
      </c>
      <c r="L4500" s="25" t="str">
        <f>IF(#REF!&gt;=#REF!,#REF!-#REF!,"")</f>
        <v/>
      </c>
      <c r="M4500" s="4">
        <v>137</v>
      </c>
      <c r="N4500" s="5">
        <v>668.27</v>
      </c>
      <c r="O4500" s="5">
        <v>502.54</v>
      </c>
      <c r="P4500" s="5">
        <v>165.73</v>
      </c>
      <c r="Q4500" s="5">
        <f>#REF!*#REF!</f>
        <v>68847.98</v>
      </c>
      <c r="R4500" s="5">
        <v>22705.01</v>
      </c>
      <c r="S4500" s="5">
        <f>#REF!-#REF!</f>
        <v>-46142.97</v>
      </c>
      <c r="T4500" s="36">
        <f t="shared" si="70"/>
        <v>-0.67021530624427905</v>
      </c>
    </row>
    <row r="4501" spans="1:20" x14ac:dyDescent="0.2">
      <c r="A4501" s="25" t="s">
        <v>46</v>
      </c>
      <c r="B4501" s="25" t="s">
        <v>156</v>
      </c>
      <c r="C4501" s="25" t="s">
        <v>39</v>
      </c>
      <c r="D4501" s="25" t="s">
        <v>23</v>
      </c>
      <c r="E4501" s="25" t="s">
        <v>1916</v>
      </c>
      <c r="F4501" s="2">
        <v>42569</v>
      </c>
      <c r="G4501" s="23" t="str">
        <f>TEXT(Table2[[#This Row],[Order-Date]],"mmm")</f>
        <v>Jul</v>
      </c>
      <c r="H4501">
        <v>2016</v>
      </c>
      <c r="I4501">
        <v>467600715</v>
      </c>
      <c r="J4501" s="2">
        <v>42576</v>
      </c>
      <c r="K4501" s="23">
        <f>WEEKDAY(#REF!,1)</f>
        <v>2</v>
      </c>
      <c r="L4501" s="25">
        <f>IF(#REF!&gt;=#REF!,#REF!-#REF!,"")</f>
        <v>7</v>
      </c>
      <c r="M4501" s="4">
        <v>2297</v>
      </c>
      <c r="N4501" s="5">
        <v>81.73</v>
      </c>
      <c r="O4501" s="5">
        <v>56.67</v>
      </c>
      <c r="P4501" s="5">
        <v>25.06</v>
      </c>
      <c r="Q4501" s="5">
        <f>#REF!*#REF!</f>
        <v>130170.99</v>
      </c>
      <c r="R4501" s="5">
        <v>57562.82</v>
      </c>
      <c r="S4501" s="5">
        <f>#REF!-#REF!</f>
        <v>-72608.17</v>
      </c>
      <c r="T4501" s="36">
        <f t="shared" si="70"/>
        <v>-0.55779071819304704</v>
      </c>
    </row>
    <row r="4502" spans="1:20" x14ac:dyDescent="0.2">
      <c r="A4502" s="25" t="s">
        <v>46</v>
      </c>
      <c r="B4502" s="25" t="s">
        <v>137</v>
      </c>
      <c r="C4502" s="25" t="s">
        <v>85</v>
      </c>
      <c r="D4502" s="25" t="s">
        <v>27</v>
      </c>
      <c r="E4502" s="25" t="s">
        <v>1917</v>
      </c>
      <c r="F4502" s="2">
        <v>40968</v>
      </c>
      <c r="G4502" s="23" t="str">
        <f>TEXT(Table2[[#This Row],[Order-Date]],"mmm")</f>
        <v>Feb</v>
      </c>
      <c r="H4502">
        <v>2012</v>
      </c>
      <c r="I4502">
        <v>183158242</v>
      </c>
      <c r="J4502" s="2">
        <v>41094</v>
      </c>
      <c r="K4502" s="23">
        <f>WEEKDAY(#REF!,1)</f>
        <v>4</v>
      </c>
      <c r="L4502" s="25">
        <f>IF(#REF!&gt;=#REF!,#REF!-#REF!,"")</f>
        <v>126</v>
      </c>
      <c r="M4502" s="4">
        <v>9449</v>
      </c>
      <c r="N4502" s="5">
        <v>668.27</v>
      </c>
      <c r="O4502" s="5">
        <v>502.54</v>
      </c>
      <c r="P4502" s="5">
        <v>165.73</v>
      </c>
      <c r="Q4502" s="5">
        <f>#REF!*#REF!</f>
        <v>4748500.46</v>
      </c>
      <c r="R4502" s="5">
        <v>1565982.77</v>
      </c>
      <c r="S4502" s="5">
        <f>#REF!-#REF!</f>
        <v>-3182517.69</v>
      </c>
      <c r="T4502" s="36">
        <f t="shared" si="70"/>
        <v>-0.67021530624427905</v>
      </c>
    </row>
    <row r="4503" spans="1:20" x14ac:dyDescent="0.2">
      <c r="A4503" s="25" t="s">
        <v>29</v>
      </c>
      <c r="B4503" s="25" t="s">
        <v>212</v>
      </c>
      <c r="C4503" s="25" t="s">
        <v>51</v>
      </c>
      <c r="D4503" s="25" t="s">
        <v>27</v>
      </c>
      <c r="E4503" s="25" t="s">
        <v>1918</v>
      </c>
      <c r="F4503" s="2">
        <v>41053</v>
      </c>
      <c r="G4503" s="23" t="str">
        <f>TEXT(Table2[[#This Row],[Order-Date]],"mmm")</f>
        <v>May</v>
      </c>
      <c r="H4503">
        <v>2012</v>
      </c>
      <c r="I4503">
        <v>292424571</v>
      </c>
      <c r="J4503" s="2">
        <v>41035</v>
      </c>
      <c r="K4503" s="23">
        <f>WEEKDAY(#REF!,1)</f>
        <v>1</v>
      </c>
      <c r="L4503" s="25" t="str">
        <f>IF(#REF!&gt;=#REF!,#REF!-#REF!,"")</f>
        <v/>
      </c>
      <c r="M4503" s="4">
        <v>3784</v>
      </c>
      <c r="N4503" s="5">
        <v>437.2</v>
      </c>
      <c r="O4503" s="5">
        <v>263.33</v>
      </c>
      <c r="P4503" s="5">
        <v>173.87</v>
      </c>
      <c r="Q4503" s="5">
        <f>#REF!*#REF!</f>
        <v>996440.72</v>
      </c>
      <c r="R4503" s="5">
        <v>657924.07999999996</v>
      </c>
      <c r="S4503" s="5">
        <f>#REF!-#REF!</f>
        <v>-338516.64</v>
      </c>
      <c r="T4503" s="36">
        <f t="shared" si="70"/>
        <v>-0.33972581931416901</v>
      </c>
    </row>
    <row r="4504" spans="1:20" x14ac:dyDescent="0.2">
      <c r="A4504" s="25" t="s">
        <v>40</v>
      </c>
      <c r="B4504" s="25" t="s">
        <v>218</v>
      </c>
      <c r="C4504" s="25" t="s">
        <v>51</v>
      </c>
      <c r="D4504" s="25" t="s">
        <v>23</v>
      </c>
      <c r="E4504" s="25" t="s">
        <v>1917</v>
      </c>
      <c r="F4504" s="2">
        <v>40680</v>
      </c>
      <c r="G4504" s="23" t="str">
        <f>TEXT(Table2[[#This Row],[Order-Date]],"mmm")</f>
        <v>May</v>
      </c>
      <c r="H4504">
        <v>2011</v>
      </c>
      <c r="I4504">
        <v>637636029</v>
      </c>
      <c r="J4504" s="2">
        <v>40713</v>
      </c>
      <c r="K4504" s="23">
        <f>WEEKDAY(#REF!,1)</f>
        <v>1</v>
      </c>
      <c r="L4504" s="25">
        <f>IF(#REF!&gt;=#REF!,#REF!-#REF!,"")</f>
        <v>33</v>
      </c>
      <c r="M4504" s="4">
        <v>9526</v>
      </c>
      <c r="N4504" s="5">
        <v>437.2</v>
      </c>
      <c r="O4504" s="5">
        <v>263.33</v>
      </c>
      <c r="P4504" s="5">
        <v>173.87</v>
      </c>
      <c r="Q4504" s="5">
        <f>#REF!*#REF!</f>
        <v>2508481.58</v>
      </c>
      <c r="R4504" s="5">
        <v>1656285.62</v>
      </c>
      <c r="S4504" s="5">
        <f>#REF!-#REF!</f>
        <v>-852195.96</v>
      </c>
      <c r="T4504" s="36">
        <f t="shared" si="70"/>
        <v>-0.33972581931416901</v>
      </c>
    </row>
    <row r="4505" spans="1:20" x14ac:dyDescent="0.2">
      <c r="A4505" s="25" t="s">
        <v>29</v>
      </c>
      <c r="B4505" s="25" t="s">
        <v>44</v>
      </c>
      <c r="C4505" s="25" t="s">
        <v>31</v>
      </c>
      <c r="D4505" s="25" t="s">
        <v>23</v>
      </c>
      <c r="E4505" s="25" t="s">
        <v>1915</v>
      </c>
      <c r="F4505" s="2">
        <v>42244</v>
      </c>
      <c r="G4505" s="23" t="str">
        <f>TEXT(Table2[[#This Row],[Order-Date]],"mmm")</f>
        <v>Aug</v>
      </c>
      <c r="H4505">
        <v>2015</v>
      </c>
      <c r="I4505">
        <v>231341445</v>
      </c>
      <c r="J4505" s="2">
        <v>42195</v>
      </c>
      <c r="K4505" s="23">
        <f>WEEKDAY(#REF!,1)</f>
        <v>6</v>
      </c>
      <c r="L4505" s="25" t="str">
        <f>IF(#REF!&gt;=#REF!,#REF!-#REF!,"")</f>
        <v/>
      </c>
      <c r="M4505" s="4">
        <v>7929</v>
      </c>
      <c r="N4505" s="5">
        <v>47.45</v>
      </c>
      <c r="O4505" s="5">
        <v>31.79</v>
      </c>
      <c r="P4505" s="5">
        <v>15.66</v>
      </c>
      <c r="Q4505" s="5">
        <f>#REF!*#REF!</f>
        <v>252062.91</v>
      </c>
      <c r="R4505" s="5">
        <v>124168.14</v>
      </c>
      <c r="S4505" s="5">
        <f>#REF!-#REF!</f>
        <v>-127894.77</v>
      </c>
      <c r="T4505" s="36">
        <f t="shared" si="70"/>
        <v>-0.50739226171752105</v>
      </c>
    </row>
    <row r="4506" spans="1:20" x14ac:dyDescent="0.2">
      <c r="A4506" s="25" t="s">
        <v>46</v>
      </c>
      <c r="B4506" s="25" t="s">
        <v>228</v>
      </c>
      <c r="C4506" s="25" t="s">
        <v>65</v>
      </c>
      <c r="D4506" s="25" t="s">
        <v>23</v>
      </c>
      <c r="E4506" s="25" t="s">
        <v>1918</v>
      </c>
      <c r="F4506" s="2">
        <v>40230</v>
      </c>
      <c r="G4506" s="23" t="str">
        <f>TEXT(Table2[[#This Row],[Order-Date]],"mmm")</f>
        <v>Feb</v>
      </c>
      <c r="H4506">
        <v>2010</v>
      </c>
      <c r="I4506">
        <v>406402146</v>
      </c>
      <c r="J4506" s="2">
        <v>40264</v>
      </c>
      <c r="K4506" s="23">
        <f>WEEKDAY(#REF!,1)</f>
        <v>7</v>
      </c>
      <c r="L4506" s="25">
        <f>IF(#REF!&gt;=#REF!,#REF!-#REF!,"")</f>
        <v>34</v>
      </c>
      <c r="M4506" s="4">
        <v>2281</v>
      </c>
      <c r="N4506" s="5">
        <v>9.33</v>
      </c>
      <c r="O4506" s="5">
        <v>6.92</v>
      </c>
      <c r="P4506" s="5">
        <v>2.41</v>
      </c>
      <c r="Q4506" s="5">
        <f>#REF!*#REF!</f>
        <v>15784.52</v>
      </c>
      <c r="R4506" s="5">
        <v>5497.21</v>
      </c>
      <c r="S4506" s="5">
        <f>#REF!-#REF!</f>
        <v>-10287.31</v>
      </c>
      <c r="T4506" s="36">
        <f t="shared" si="70"/>
        <v>-0.65173410404624299</v>
      </c>
    </row>
    <row r="4507" spans="1:20" x14ac:dyDescent="0.2">
      <c r="A4507" s="25" t="s">
        <v>20</v>
      </c>
      <c r="B4507" s="25" t="s">
        <v>217</v>
      </c>
      <c r="C4507" s="25" t="s">
        <v>51</v>
      </c>
      <c r="D4507" s="25" t="s">
        <v>27</v>
      </c>
      <c r="E4507" s="25" t="s">
        <v>1918</v>
      </c>
      <c r="F4507" s="2">
        <v>41960</v>
      </c>
      <c r="G4507" s="23" t="str">
        <f>TEXT(Table2[[#This Row],[Order-Date]],"mmm")</f>
        <v>Nov</v>
      </c>
      <c r="H4507">
        <v>2014</v>
      </c>
      <c r="I4507">
        <v>765991961</v>
      </c>
      <c r="J4507" s="2">
        <v>41967</v>
      </c>
      <c r="K4507" s="23">
        <f>WEEKDAY(#REF!,1)</f>
        <v>2</v>
      </c>
      <c r="L4507" s="25">
        <f>IF(#REF!&gt;=#REF!,#REF!-#REF!,"")</f>
        <v>7</v>
      </c>
      <c r="M4507" s="4">
        <v>2898</v>
      </c>
      <c r="N4507" s="5">
        <v>437.2</v>
      </c>
      <c r="O4507" s="5">
        <v>263.33</v>
      </c>
      <c r="P4507" s="5">
        <v>173.87</v>
      </c>
      <c r="Q4507" s="5">
        <f>#REF!*#REF!</f>
        <v>763130.34</v>
      </c>
      <c r="R4507" s="5">
        <v>503875.26</v>
      </c>
      <c r="S4507" s="5">
        <f>#REF!-#REF!</f>
        <v>-259255.08</v>
      </c>
      <c r="T4507" s="36">
        <f t="shared" si="70"/>
        <v>-0.33972581931416901</v>
      </c>
    </row>
    <row r="4508" spans="1:20" x14ac:dyDescent="0.2">
      <c r="A4508" s="25" t="s">
        <v>29</v>
      </c>
      <c r="B4508" s="25" t="s">
        <v>116</v>
      </c>
      <c r="C4508" s="25" t="s">
        <v>49</v>
      </c>
      <c r="D4508" s="25" t="s">
        <v>23</v>
      </c>
      <c r="E4508" s="25" t="s">
        <v>1915</v>
      </c>
      <c r="F4508" s="2">
        <v>41519</v>
      </c>
      <c r="G4508" s="23" t="str">
        <f>TEXT(Table2[[#This Row],[Order-Date]],"mmm")</f>
        <v>Sep</v>
      </c>
      <c r="H4508">
        <v>2013</v>
      </c>
      <c r="I4508">
        <v>533597218</v>
      </c>
      <c r="J4508" s="2">
        <v>41329</v>
      </c>
      <c r="K4508" s="23">
        <f>WEEKDAY(#REF!,1)</f>
        <v>1</v>
      </c>
      <c r="L4508" s="25" t="str">
        <f>IF(#REF!&gt;=#REF!,#REF!-#REF!,"")</f>
        <v/>
      </c>
      <c r="M4508" s="4">
        <v>2130</v>
      </c>
      <c r="N4508" s="5">
        <v>651.21</v>
      </c>
      <c r="O4508" s="5">
        <v>524.96</v>
      </c>
      <c r="P4508" s="5">
        <v>126.25</v>
      </c>
      <c r="Q4508" s="5">
        <f>#REF!*#REF!</f>
        <v>1118164.8</v>
      </c>
      <c r="R4508" s="5">
        <v>268912.5</v>
      </c>
      <c r="S4508" s="5">
        <f>#REF!-#REF!</f>
        <v>-849252.3</v>
      </c>
      <c r="T4508" s="36">
        <f t="shared" si="70"/>
        <v>-0.75950548613227697</v>
      </c>
    </row>
    <row r="4509" spans="1:20" x14ac:dyDescent="0.2">
      <c r="A4509" s="25" t="s">
        <v>32</v>
      </c>
      <c r="B4509" s="25" t="s">
        <v>52</v>
      </c>
      <c r="C4509" s="25" t="s">
        <v>31</v>
      </c>
      <c r="D4509" s="25" t="s">
        <v>27</v>
      </c>
      <c r="E4509" s="25" t="s">
        <v>1917</v>
      </c>
      <c r="F4509" s="2">
        <v>42243</v>
      </c>
      <c r="G4509" s="23" t="str">
        <f>TEXT(Table2[[#This Row],[Order-Date]],"mmm")</f>
        <v>Aug</v>
      </c>
      <c r="H4509">
        <v>2015</v>
      </c>
      <c r="I4509">
        <v>803016746</v>
      </c>
      <c r="J4509" s="2">
        <v>42292</v>
      </c>
      <c r="K4509" s="23">
        <f>WEEKDAY(#REF!,1)</f>
        <v>5</v>
      </c>
      <c r="L4509" s="25">
        <f>IF(#REF!&gt;=#REF!,#REF!-#REF!,"")</f>
        <v>49</v>
      </c>
      <c r="M4509" s="4">
        <v>9355</v>
      </c>
      <c r="N4509" s="5">
        <v>47.45</v>
      </c>
      <c r="O4509" s="5">
        <v>31.79</v>
      </c>
      <c r="P4509" s="5">
        <v>15.66</v>
      </c>
      <c r="Q4509" s="5">
        <f>#REF!*#REF!</f>
        <v>297395.45</v>
      </c>
      <c r="R4509" s="5">
        <v>146499.29999999999</v>
      </c>
      <c r="S4509" s="5">
        <f>#REF!-#REF!</f>
        <v>-150896.15</v>
      </c>
      <c r="T4509" s="36">
        <f t="shared" si="70"/>
        <v>-0.50739226171752105</v>
      </c>
    </row>
    <row r="4510" spans="1:20" x14ac:dyDescent="0.2">
      <c r="A4510" s="25" t="s">
        <v>32</v>
      </c>
      <c r="B4510" s="25" t="s">
        <v>87</v>
      </c>
      <c r="C4510" s="25" t="s">
        <v>34</v>
      </c>
      <c r="D4510" s="25" t="s">
        <v>27</v>
      </c>
      <c r="E4510" s="25" t="s">
        <v>1915</v>
      </c>
      <c r="F4510" s="2">
        <v>40611</v>
      </c>
      <c r="G4510" s="23" t="str">
        <f>TEXT(Table2[[#This Row],[Order-Date]],"mmm")</f>
        <v>Mar</v>
      </c>
      <c r="H4510">
        <v>2011</v>
      </c>
      <c r="I4510">
        <v>488361871</v>
      </c>
      <c r="J4510" s="2">
        <v>40804</v>
      </c>
      <c r="K4510" s="23">
        <f>WEEKDAY(#REF!,1)</f>
        <v>1</v>
      </c>
      <c r="L4510" s="25">
        <f>IF(#REF!&gt;=#REF!,#REF!-#REF!,"")</f>
        <v>193</v>
      </c>
      <c r="M4510" s="4">
        <v>5985</v>
      </c>
      <c r="N4510" s="5">
        <v>205.7</v>
      </c>
      <c r="O4510" s="5">
        <v>117.11</v>
      </c>
      <c r="P4510" s="5">
        <v>88.59</v>
      </c>
      <c r="Q4510" s="5">
        <f>#REF!*#REF!</f>
        <v>700903.35</v>
      </c>
      <c r="R4510" s="5">
        <v>530211.15</v>
      </c>
      <c r="S4510" s="5">
        <f>#REF!-#REF!</f>
        <v>-170692.2</v>
      </c>
      <c r="T4510" s="36">
        <f t="shared" si="70"/>
        <v>-0.24353172231235601</v>
      </c>
    </row>
    <row r="4511" spans="1:20" x14ac:dyDescent="0.2">
      <c r="A4511" s="25" t="s">
        <v>46</v>
      </c>
      <c r="B4511" s="25" t="s">
        <v>83</v>
      </c>
      <c r="C4511" s="25" t="s">
        <v>26</v>
      </c>
      <c r="D4511" s="25" t="s">
        <v>27</v>
      </c>
      <c r="E4511" s="25" t="s">
        <v>1917</v>
      </c>
      <c r="F4511" s="2">
        <v>40296</v>
      </c>
      <c r="G4511" s="23" t="str">
        <f>TEXT(Table2[[#This Row],[Order-Date]],"mmm")</f>
        <v>Apr</v>
      </c>
      <c r="H4511">
        <v>2010</v>
      </c>
      <c r="I4511">
        <v>374056422</v>
      </c>
      <c r="J4511" s="2">
        <v>40334</v>
      </c>
      <c r="K4511" s="23">
        <f>WEEKDAY(#REF!,1)</f>
        <v>7</v>
      </c>
      <c r="L4511" s="25">
        <f>IF(#REF!&gt;=#REF!,#REF!-#REF!,"")</f>
        <v>38</v>
      </c>
      <c r="M4511" s="4">
        <v>463</v>
      </c>
      <c r="N4511" s="5">
        <v>152.58000000000001</v>
      </c>
      <c r="O4511" s="5">
        <v>97.44</v>
      </c>
      <c r="P4511" s="5">
        <v>55.14</v>
      </c>
      <c r="Q4511" s="5">
        <f>#REF!*#REF!</f>
        <v>45114.720000000001</v>
      </c>
      <c r="R4511" s="5">
        <v>25529.82</v>
      </c>
      <c r="S4511" s="5">
        <f>#REF!-#REF!</f>
        <v>-19584.900000000001</v>
      </c>
      <c r="T4511" s="36">
        <f t="shared" si="70"/>
        <v>-0.43411330049261099</v>
      </c>
    </row>
    <row r="4512" spans="1:20" x14ac:dyDescent="0.2">
      <c r="A4512" s="25" t="s">
        <v>46</v>
      </c>
      <c r="B4512" s="25" t="s">
        <v>120</v>
      </c>
      <c r="C4512" s="25" t="s">
        <v>56</v>
      </c>
      <c r="D4512" s="25" t="s">
        <v>27</v>
      </c>
      <c r="E4512" s="25" t="s">
        <v>1917</v>
      </c>
      <c r="F4512" s="2">
        <v>41733</v>
      </c>
      <c r="G4512" s="23" t="str">
        <f>TEXT(Table2[[#This Row],[Order-Date]],"mmm")</f>
        <v>Apr</v>
      </c>
      <c r="H4512">
        <v>2014</v>
      </c>
      <c r="I4512">
        <v>864836728</v>
      </c>
      <c r="J4512" s="2">
        <v>41917</v>
      </c>
      <c r="K4512" s="23">
        <f>WEEKDAY(#REF!,1)</f>
        <v>1</v>
      </c>
      <c r="L4512" s="25">
        <f>IF(#REF!&gt;=#REF!,#REF!-#REF!,"")</f>
        <v>184</v>
      </c>
      <c r="M4512" s="4">
        <v>3261</v>
      </c>
      <c r="N4512" s="5">
        <v>421.89</v>
      </c>
      <c r="O4512" s="5">
        <v>364.69</v>
      </c>
      <c r="P4512" s="5">
        <v>57.2</v>
      </c>
      <c r="Q4512" s="5">
        <f>#REF!*#REF!</f>
        <v>1189254.0900000001</v>
      </c>
      <c r="R4512" s="5">
        <v>186529.2</v>
      </c>
      <c r="S4512" s="5">
        <f>#REF!-#REF!</f>
        <v>-1002724.89</v>
      </c>
      <c r="T4512" s="36">
        <f t="shared" si="70"/>
        <v>-0.84315445995228799</v>
      </c>
    </row>
    <row r="4513" spans="1:20" x14ac:dyDescent="0.2">
      <c r="A4513" s="25" t="s">
        <v>59</v>
      </c>
      <c r="B4513" s="25" t="s">
        <v>225</v>
      </c>
      <c r="C4513" s="25" t="s">
        <v>85</v>
      </c>
      <c r="D4513" s="25" t="s">
        <v>27</v>
      </c>
      <c r="E4513" s="25" t="s">
        <v>1917</v>
      </c>
      <c r="F4513" s="2">
        <v>42308</v>
      </c>
      <c r="G4513" s="23" t="str">
        <f>TEXT(Table2[[#This Row],[Order-Date]],"mmm")</f>
        <v>Oct</v>
      </c>
      <c r="H4513">
        <v>2015</v>
      </c>
      <c r="I4513">
        <v>635751616</v>
      </c>
      <c r="J4513" s="2">
        <v>42352</v>
      </c>
      <c r="K4513" s="23">
        <f>WEEKDAY(#REF!,1)</f>
        <v>2</v>
      </c>
      <c r="L4513" s="25">
        <f>IF(#REF!&gt;=#REF!,#REF!-#REF!,"")</f>
        <v>44</v>
      </c>
      <c r="M4513" s="4">
        <v>1886</v>
      </c>
      <c r="N4513" s="5">
        <v>668.27</v>
      </c>
      <c r="O4513" s="5">
        <v>502.54</v>
      </c>
      <c r="P4513" s="5">
        <v>165.73</v>
      </c>
      <c r="Q4513" s="5">
        <f>#REF!*#REF!</f>
        <v>947790.44</v>
      </c>
      <c r="R4513" s="5">
        <v>312566.78000000003</v>
      </c>
      <c r="S4513" s="5">
        <f>#REF!-#REF!</f>
        <v>-635223.66</v>
      </c>
      <c r="T4513" s="36">
        <f t="shared" si="70"/>
        <v>-0.67021530624427905</v>
      </c>
    </row>
    <row r="4514" spans="1:20" x14ac:dyDescent="0.2">
      <c r="A4514" s="25" t="s">
        <v>29</v>
      </c>
      <c r="B4514" s="25" t="s">
        <v>223</v>
      </c>
      <c r="C4514" s="25" t="s">
        <v>56</v>
      </c>
      <c r="D4514" s="25" t="s">
        <v>27</v>
      </c>
      <c r="E4514" s="25" t="s">
        <v>1918</v>
      </c>
      <c r="F4514" s="2">
        <v>42385</v>
      </c>
      <c r="G4514" s="23" t="str">
        <f>TEXT(Table2[[#This Row],[Order-Date]],"mmm")</f>
        <v>Jan</v>
      </c>
      <c r="H4514">
        <v>2016</v>
      </c>
      <c r="I4514">
        <v>682162415</v>
      </c>
      <c r="J4514" s="2">
        <v>42426</v>
      </c>
      <c r="K4514" s="23">
        <f>WEEKDAY(#REF!,1)</f>
        <v>6</v>
      </c>
      <c r="L4514" s="25">
        <f>IF(#REF!&gt;=#REF!,#REF!-#REF!,"")</f>
        <v>41</v>
      </c>
      <c r="M4514" s="4">
        <v>5873</v>
      </c>
      <c r="N4514" s="5">
        <v>421.89</v>
      </c>
      <c r="O4514" s="5">
        <v>364.69</v>
      </c>
      <c r="P4514" s="5">
        <v>57.2</v>
      </c>
      <c r="Q4514" s="5">
        <f>#REF!*#REF!</f>
        <v>2141824.37</v>
      </c>
      <c r="R4514" s="5">
        <v>335935.6</v>
      </c>
      <c r="S4514" s="5">
        <f>#REF!-#REF!</f>
        <v>-1805888.77</v>
      </c>
      <c r="T4514" s="36">
        <f t="shared" si="70"/>
        <v>-0.84315445995228799</v>
      </c>
    </row>
    <row r="4515" spans="1:20" x14ac:dyDescent="0.2">
      <c r="A4515" s="25" t="s">
        <v>32</v>
      </c>
      <c r="B4515" s="25" t="s">
        <v>87</v>
      </c>
      <c r="C4515" s="25" t="s">
        <v>56</v>
      </c>
      <c r="D4515" s="25" t="s">
        <v>23</v>
      </c>
      <c r="E4515" s="25" t="s">
        <v>1915</v>
      </c>
      <c r="F4515" s="2">
        <v>41277</v>
      </c>
      <c r="G4515" s="23" t="str">
        <f>TEXT(Table2[[#This Row],[Order-Date]],"mmm")</f>
        <v>Jan</v>
      </c>
      <c r="H4515">
        <v>2013</v>
      </c>
      <c r="I4515">
        <v>269742953</v>
      </c>
      <c r="J4515" s="2">
        <v>41359</v>
      </c>
      <c r="K4515" s="23">
        <f>WEEKDAY(#REF!,1)</f>
        <v>3</v>
      </c>
      <c r="L4515" s="25">
        <f>IF(#REF!&gt;=#REF!,#REF!-#REF!,"")</f>
        <v>82</v>
      </c>
      <c r="M4515" s="4">
        <v>1789</v>
      </c>
      <c r="N4515" s="5">
        <v>421.89</v>
      </c>
      <c r="O4515" s="5">
        <v>364.69</v>
      </c>
      <c r="P4515" s="5">
        <v>57.2</v>
      </c>
      <c r="Q4515" s="5">
        <f>#REF!*#REF!</f>
        <v>652430.41</v>
      </c>
      <c r="R4515" s="5">
        <v>102330.8</v>
      </c>
      <c r="S4515" s="5">
        <f>#REF!-#REF!</f>
        <v>-550099.61</v>
      </c>
      <c r="T4515" s="36">
        <f t="shared" si="70"/>
        <v>-0.84315445995228799</v>
      </c>
    </row>
    <row r="4516" spans="1:20" x14ac:dyDescent="0.2">
      <c r="A4516" s="25" t="s">
        <v>32</v>
      </c>
      <c r="B4516" s="25" t="s">
        <v>186</v>
      </c>
      <c r="C4516" s="25" t="s">
        <v>42</v>
      </c>
      <c r="D4516" s="25" t="s">
        <v>23</v>
      </c>
      <c r="E4516" s="25" t="s">
        <v>1915</v>
      </c>
      <c r="F4516" s="2">
        <v>41822</v>
      </c>
      <c r="G4516" s="23" t="str">
        <f>TEXT(Table2[[#This Row],[Order-Date]],"mmm")</f>
        <v>Jul</v>
      </c>
      <c r="H4516">
        <v>2014</v>
      </c>
      <c r="I4516">
        <v>984479558</v>
      </c>
      <c r="J4516" s="2">
        <v>41975</v>
      </c>
      <c r="K4516" s="23">
        <f>WEEKDAY(#REF!,1)</f>
        <v>3</v>
      </c>
      <c r="L4516" s="25">
        <f>IF(#REF!&gt;=#REF!,#REF!-#REF!,"")</f>
        <v>153</v>
      </c>
      <c r="M4516" s="4">
        <v>8233</v>
      </c>
      <c r="N4516" s="5">
        <v>109.28</v>
      </c>
      <c r="O4516" s="5">
        <v>35.840000000000003</v>
      </c>
      <c r="P4516" s="5">
        <v>73.44</v>
      </c>
      <c r="Q4516" s="5">
        <f>#REF!*#REF!</f>
        <v>295070.71999999997</v>
      </c>
      <c r="R4516" s="5">
        <v>604631.52</v>
      </c>
      <c r="S4516" s="5">
        <f>#REF!-#REF!</f>
        <v>309560.8</v>
      </c>
      <c r="T4516" s="36">
        <f t="shared" si="70"/>
        <v>1.0491071428571399</v>
      </c>
    </row>
    <row r="4517" spans="1:20" x14ac:dyDescent="0.2">
      <c r="A4517" s="25" t="s">
        <v>32</v>
      </c>
      <c r="B4517" s="25" t="s">
        <v>110</v>
      </c>
      <c r="C4517" s="25" t="s">
        <v>56</v>
      </c>
      <c r="D4517" s="25" t="s">
        <v>23</v>
      </c>
      <c r="E4517" s="25" t="s">
        <v>1917</v>
      </c>
      <c r="F4517" s="2">
        <v>42180</v>
      </c>
      <c r="G4517" s="23" t="str">
        <f>TEXT(Table2[[#This Row],[Order-Date]],"mmm")</f>
        <v>Jun</v>
      </c>
      <c r="H4517">
        <v>2015</v>
      </c>
      <c r="I4517">
        <v>882671058</v>
      </c>
      <c r="J4517" s="2">
        <v>42213</v>
      </c>
      <c r="K4517" s="23">
        <f>WEEKDAY(#REF!,1)</f>
        <v>3</v>
      </c>
      <c r="L4517" s="25">
        <f>IF(#REF!&gt;=#REF!,#REF!-#REF!,"")</f>
        <v>33</v>
      </c>
      <c r="M4517" s="4">
        <v>836</v>
      </c>
      <c r="N4517" s="5">
        <v>421.89</v>
      </c>
      <c r="O4517" s="5">
        <v>364.69</v>
      </c>
      <c r="P4517" s="5">
        <v>57.2</v>
      </c>
      <c r="Q4517" s="5">
        <f>#REF!*#REF!</f>
        <v>304880.84000000003</v>
      </c>
      <c r="R4517" s="5">
        <v>47819.199999999997</v>
      </c>
      <c r="S4517" s="5">
        <f>#REF!-#REF!</f>
        <v>-257061.64</v>
      </c>
      <c r="T4517" s="36">
        <f t="shared" si="70"/>
        <v>-0.84315445995228799</v>
      </c>
    </row>
    <row r="4518" spans="1:20" x14ac:dyDescent="0.2">
      <c r="A4518" s="25" t="s">
        <v>32</v>
      </c>
      <c r="B4518" s="25" t="s">
        <v>192</v>
      </c>
      <c r="C4518" s="25" t="s">
        <v>85</v>
      </c>
      <c r="D4518" s="25" t="s">
        <v>23</v>
      </c>
      <c r="E4518" s="25" t="s">
        <v>1917</v>
      </c>
      <c r="F4518" s="2">
        <v>41995</v>
      </c>
      <c r="G4518" s="23" t="str">
        <f>TEXT(Table2[[#This Row],[Order-Date]],"mmm")</f>
        <v>Dec</v>
      </c>
      <c r="H4518">
        <v>2014</v>
      </c>
      <c r="I4518">
        <v>340928781</v>
      </c>
      <c r="J4518" s="2">
        <v>42248</v>
      </c>
      <c r="K4518" s="23">
        <f>WEEKDAY(#REF!,1)</f>
        <v>3</v>
      </c>
      <c r="L4518" s="25">
        <f>IF(#REF!&gt;=#REF!,#REF!-#REF!,"")</f>
        <v>253</v>
      </c>
      <c r="M4518" s="4">
        <v>7257</v>
      </c>
      <c r="N4518" s="5">
        <v>668.27</v>
      </c>
      <c r="O4518" s="5">
        <v>502.54</v>
      </c>
      <c r="P4518" s="5">
        <v>165.73</v>
      </c>
      <c r="Q4518" s="5">
        <f>#REF!*#REF!</f>
        <v>3646932.78</v>
      </c>
      <c r="R4518" s="5">
        <v>1202702.6100000001</v>
      </c>
      <c r="S4518" s="5">
        <f>#REF!-#REF!</f>
        <v>-2444230.17</v>
      </c>
      <c r="T4518" s="36">
        <f t="shared" si="70"/>
        <v>-0.67021530624427905</v>
      </c>
    </row>
    <row r="4519" spans="1:20" x14ac:dyDescent="0.2">
      <c r="A4519" s="25" t="s">
        <v>29</v>
      </c>
      <c r="B4519" s="25" t="s">
        <v>198</v>
      </c>
      <c r="C4519" s="25" t="s">
        <v>77</v>
      </c>
      <c r="D4519" s="25" t="s">
        <v>27</v>
      </c>
      <c r="E4519" s="25" t="s">
        <v>1918</v>
      </c>
      <c r="F4519" s="2">
        <v>42048</v>
      </c>
      <c r="G4519" s="23" t="str">
        <f>TEXT(Table2[[#This Row],[Order-Date]],"mmm")</f>
        <v>Feb</v>
      </c>
      <c r="H4519">
        <v>2015</v>
      </c>
      <c r="I4519">
        <v>706176555</v>
      </c>
      <c r="J4519" s="2">
        <v>42061</v>
      </c>
      <c r="K4519" s="23">
        <f>WEEKDAY(#REF!,1)</f>
        <v>5</v>
      </c>
      <c r="L4519" s="25">
        <f>IF(#REF!&gt;=#REF!,#REF!-#REF!,"")</f>
        <v>13</v>
      </c>
      <c r="M4519" s="4">
        <v>2190</v>
      </c>
      <c r="N4519" s="5">
        <v>154.06</v>
      </c>
      <c r="O4519" s="5">
        <v>90.93</v>
      </c>
      <c r="P4519" s="5">
        <v>63.13</v>
      </c>
      <c r="Q4519" s="5">
        <f>#REF!*#REF!</f>
        <v>199136.7</v>
      </c>
      <c r="R4519" s="5">
        <v>138254.70000000001</v>
      </c>
      <c r="S4519" s="5">
        <f>#REF!-#REF!</f>
        <v>-60882</v>
      </c>
      <c r="T4519" s="36">
        <f t="shared" si="70"/>
        <v>-0.30572968217309998</v>
      </c>
    </row>
    <row r="4520" spans="1:20" x14ac:dyDescent="0.2">
      <c r="A4520" s="25" t="s">
        <v>46</v>
      </c>
      <c r="B4520" s="25" t="s">
        <v>99</v>
      </c>
      <c r="C4520" s="25" t="s">
        <v>77</v>
      </c>
      <c r="D4520" s="25" t="s">
        <v>27</v>
      </c>
      <c r="E4520" s="25" t="s">
        <v>1917</v>
      </c>
      <c r="F4520" s="2">
        <v>40828</v>
      </c>
      <c r="G4520" s="23" t="str">
        <f>TEXT(Table2[[#This Row],[Order-Date]],"mmm")</f>
        <v>Oct</v>
      </c>
      <c r="H4520">
        <v>2011</v>
      </c>
      <c r="I4520">
        <v>245650708</v>
      </c>
      <c r="J4520" s="2">
        <v>41153</v>
      </c>
      <c r="K4520" s="23">
        <f>WEEKDAY(#REF!,1)</f>
        <v>7</v>
      </c>
      <c r="L4520" s="25">
        <f>IF(#REF!&gt;=#REF!,#REF!-#REF!,"")</f>
        <v>325</v>
      </c>
      <c r="M4520" s="4">
        <v>2358</v>
      </c>
      <c r="N4520" s="5">
        <v>154.06</v>
      </c>
      <c r="O4520" s="5">
        <v>90.93</v>
      </c>
      <c r="P4520" s="5">
        <v>63.13</v>
      </c>
      <c r="Q4520" s="5">
        <f>#REF!*#REF!</f>
        <v>214412.94</v>
      </c>
      <c r="R4520" s="5">
        <v>148860.54</v>
      </c>
      <c r="S4520" s="5">
        <f>#REF!-#REF!</f>
        <v>-65552.399999999994</v>
      </c>
      <c r="T4520" s="36">
        <f t="shared" si="70"/>
        <v>-0.30572968217309998</v>
      </c>
    </row>
    <row r="4521" spans="1:20" x14ac:dyDescent="0.2">
      <c r="A4521" s="25" t="s">
        <v>37</v>
      </c>
      <c r="B4521" s="25" t="s">
        <v>63</v>
      </c>
      <c r="C4521" s="25" t="s">
        <v>39</v>
      </c>
      <c r="D4521" s="25" t="s">
        <v>23</v>
      </c>
      <c r="E4521" s="25" t="s">
        <v>1917</v>
      </c>
      <c r="F4521" s="2">
        <v>41598</v>
      </c>
      <c r="G4521" s="23" t="str">
        <f>TEXT(Table2[[#This Row],[Order-Date]],"mmm")</f>
        <v>Nov</v>
      </c>
      <c r="H4521">
        <v>2013</v>
      </c>
      <c r="I4521">
        <v>896900069</v>
      </c>
      <c r="J4521" s="2">
        <v>41620</v>
      </c>
      <c r="K4521" s="23">
        <f>WEEKDAY(#REF!,1)</f>
        <v>5</v>
      </c>
      <c r="L4521" s="25">
        <f>IF(#REF!&gt;=#REF!,#REF!-#REF!,"")</f>
        <v>22</v>
      </c>
      <c r="M4521" s="4">
        <v>1516</v>
      </c>
      <c r="N4521" s="5">
        <v>81.73</v>
      </c>
      <c r="O4521" s="5">
        <v>56.67</v>
      </c>
      <c r="P4521" s="5">
        <v>25.06</v>
      </c>
      <c r="Q4521" s="5">
        <f>#REF!*#REF!</f>
        <v>85911.72</v>
      </c>
      <c r="R4521" s="5">
        <v>37990.959999999999</v>
      </c>
      <c r="S4521" s="5">
        <f>#REF!-#REF!</f>
        <v>-47920.76</v>
      </c>
      <c r="T4521" s="36">
        <f t="shared" si="70"/>
        <v>-0.55779071819304704</v>
      </c>
    </row>
    <row r="4522" spans="1:20" x14ac:dyDescent="0.2">
      <c r="A4522" s="25" t="s">
        <v>59</v>
      </c>
      <c r="B4522" s="25" t="s">
        <v>148</v>
      </c>
      <c r="C4522" s="25" t="s">
        <v>85</v>
      </c>
      <c r="D4522" s="25" t="s">
        <v>23</v>
      </c>
      <c r="E4522" s="25" t="s">
        <v>1916</v>
      </c>
      <c r="F4522" s="2">
        <v>42124</v>
      </c>
      <c r="G4522" s="23" t="str">
        <f>TEXT(Table2[[#This Row],[Order-Date]],"mmm")</f>
        <v>Apr</v>
      </c>
      <c r="H4522">
        <v>2015</v>
      </c>
      <c r="I4522">
        <v>617785966</v>
      </c>
      <c r="J4522" s="2">
        <v>42129</v>
      </c>
      <c r="K4522" s="23">
        <f>WEEKDAY(#REF!,1)</f>
        <v>3</v>
      </c>
      <c r="L4522" s="25">
        <f>IF(#REF!&gt;=#REF!,#REF!-#REF!,"")</f>
        <v>5</v>
      </c>
      <c r="M4522" s="4">
        <v>5451</v>
      </c>
      <c r="N4522" s="5">
        <v>668.27</v>
      </c>
      <c r="O4522" s="5">
        <v>502.54</v>
      </c>
      <c r="P4522" s="5">
        <v>165.73</v>
      </c>
      <c r="Q4522" s="5">
        <f>#REF!*#REF!</f>
        <v>2739345.54</v>
      </c>
      <c r="R4522" s="5">
        <v>903394.23</v>
      </c>
      <c r="S4522" s="5">
        <f>#REF!-#REF!</f>
        <v>-1835951.31</v>
      </c>
      <c r="T4522" s="36">
        <f t="shared" si="70"/>
        <v>-0.67021530624427905</v>
      </c>
    </row>
    <row r="4523" spans="1:20" x14ac:dyDescent="0.2">
      <c r="A4523" s="25" t="s">
        <v>46</v>
      </c>
      <c r="B4523" s="25" t="s">
        <v>97</v>
      </c>
      <c r="C4523" s="25" t="s">
        <v>56</v>
      </c>
      <c r="D4523" s="25" t="s">
        <v>27</v>
      </c>
      <c r="E4523" s="25" t="s">
        <v>1916</v>
      </c>
      <c r="F4523" s="2">
        <v>42180</v>
      </c>
      <c r="G4523" s="23" t="str">
        <f>TEXT(Table2[[#This Row],[Order-Date]],"mmm")</f>
        <v>Jun</v>
      </c>
      <c r="H4523">
        <v>2015</v>
      </c>
      <c r="I4523">
        <v>136482226</v>
      </c>
      <c r="J4523" s="2">
        <v>42211</v>
      </c>
      <c r="K4523" s="23">
        <f>WEEKDAY(#REF!,1)</f>
        <v>1</v>
      </c>
      <c r="L4523" s="25">
        <f>IF(#REF!&gt;=#REF!,#REF!-#REF!,"")</f>
        <v>31</v>
      </c>
      <c r="M4523" s="4">
        <v>6979</v>
      </c>
      <c r="N4523" s="5">
        <v>421.89</v>
      </c>
      <c r="O4523" s="5">
        <v>364.69</v>
      </c>
      <c r="P4523" s="5">
        <v>57.2</v>
      </c>
      <c r="Q4523" s="5">
        <f>#REF!*#REF!</f>
        <v>2545171.5099999998</v>
      </c>
      <c r="R4523" s="5">
        <v>399198.8</v>
      </c>
      <c r="S4523" s="5">
        <f>#REF!-#REF!</f>
        <v>-2145972.71</v>
      </c>
      <c r="T4523" s="36">
        <f t="shared" si="70"/>
        <v>-0.84315445995228799</v>
      </c>
    </row>
    <row r="4524" spans="1:20" x14ac:dyDescent="0.2">
      <c r="A4524" s="25" t="s">
        <v>46</v>
      </c>
      <c r="B4524" s="25" t="s">
        <v>120</v>
      </c>
      <c r="C4524" s="25" t="s">
        <v>49</v>
      </c>
      <c r="D4524" s="25" t="s">
        <v>23</v>
      </c>
      <c r="E4524" s="25" t="s">
        <v>1915</v>
      </c>
      <c r="F4524" s="2">
        <v>41869</v>
      </c>
      <c r="G4524" s="23" t="str">
        <f>TEXT(Table2[[#This Row],[Order-Date]],"mmm")</f>
        <v>Aug</v>
      </c>
      <c r="H4524">
        <v>2014</v>
      </c>
      <c r="I4524">
        <v>701475179</v>
      </c>
      <c r="J4524" s="2">
        <v>41768</v>
      </c>
      <c r="K4524" s="23">
        <f>WEEKDAY(#REF!,1)</f>
        <v>6</v>
      </c>
      <c r="L4524" s="25" t="str">
        <f>IF(#REF!&gt;=#REF!,#REF!-#REF!,"")</f>
        <v/>
      </c>
      <c r="M4524" s="4">
        <v>949</v>
      </c>
      <c r="N4524" s="5">
        <v>651.21</v>
      </c>
      <c r="O4524" s="5">
        <v>524.96</v>
      </c>
      <c r="P4524" s="5">
        <v>126.25</v>
      </c>
      <c r="Q4524" s="5">
        <f>#REF!*#REF!</f>
        <v>498187.04</v>
      </c>
      <c r="R4524" s="5">
        <v>119811.25</v>
      </c>
      <c r="S4524" s="5">
        <f>#REF!-#REF!</f>
        <v>-378375.79</v>
      </c>
      <c r="T4524" s="36">
        <f t="shared" si="70"/>
        <v>-0.75950548613227697</v>
      </c>
    </row>
    <row r="4525" spans="1:20" x14ac:dyDescent="0.2">
      <c r="A4525" s="25" t="s">
        <v>32</v>
      </c>
      <c r="B4525" s="25" t="s">
        <v>189</v>
      </c>
      <c r="C4525" s="25" t="s">
        <v>34</v>
      </c>
      <c r="D4525" s="25" t="s">
        <v>27</v>
      </c>
      <c r="E4525" s="25" t="s">
        <v>1916</v>
      </c>
      <c r="F4525" s="2">
        <v>40303</v>
      </c>
      <c r="G4525" s="23" t="str">
        <f>TEXT(Table2[[#This Row],[Order-Date]],"mmm")</f>
        <v>May</v>
      </c>
      <c r="H4525">
        <v>2010</v>
      </c>
      <c r="I4525">
        <v>931563651</v>
      </c>
      <c r="J4525" s="2">
        <v>40324</v>
      </c>
      <c r="K4525" s="23">
        <f>WEEKDAY(#REF!,1)</f>
        <v>4</v>
      </c>
      <c r="L4525" s="25">
        <f>IF(#REF!&gt;=#REF!,#REF!-#REF!,"")</f>
        <v>21</v>
      </c>
      <c r="M4525" s="4">
        <v>9241</v>
      </c>
      <c r="N4525" s="5">
        <v>205.7</v>
      </c>
      <c r="O4525" s="5">
        <v>117.11</v>
      </c>
      <c r="P4525" s="5">
        <v>88.59</v>
      </c>
      <c r="Q4525" s="5">
        <f>#REF!*#REF!</f>
        <v>1082213.51</v>
      </c>
      <c r="R4525" s="5">
        <v>818660.19</v>
      </c>
      <c r="S4525" s="5">
        <f>#REF!-#REF!</f>
        <v>-263553.32</v>
      </c>
      <c r="T4525" s="36">
        <f t="shared" si="70"/>
        <v>-0.24353172231235601</v>
      </c>
    </row>
    <row r="4526" spans="1:20" x14ac:dyDescent="0.2">
      <c r="A4526" s="25" t="s">
        <v>32</v>
      </c>
      <c r="B4526" s="25" t="s">
        <v>209</v>
      </c>
      <c r="C4526" s="25" t="s">
        <v>31</v>
      </c>
      <c r="D4526" s="25" t="s">
        <v>23</v>
      </c>
      <c r="E4526" s="25" t="s">
        <v>1915</v>
      </c>
      <c r="F4526" s="2">
        <v>42512</v>
      </c>
      <c r="G4526" s="23" t="str">
        <f>TEXT(Table2[[#This Row],[Order-Date]],"mmm")</f>
        <v>May</v>
      </c>
      <c r="H4526">
        <v>2016</v>
      </c>
      <c r="I4526">
        <v>865858972</v>
      </c>
      <c r="J4526" s="2">
        <v>42521</v>
      </c>
      <c r="K4526" s="23">
        <f>WEEKDAY(#REF!,1)</f>
        <v>3</v>
      </c>
      <c r="L4526" s="25">
        <f>IF(#REF!&gt;=#REF!,#REF!-#REF!,"")</f>
        <v>9</v>
      </c>
      <c r="M4526" s="4">
        <v>5766</v>
      </c>
      <c r="N4526" s="5">
        <v>47.45</v>
      </c>
      <c r="O4526" s="5">
        <v>31.79</v>
      </c>
      <c r="P4526" s="5">
        <v>15.66</v>
      </c>
      <c r="Q4526" s="5">
        <f>#REF!*#REF!</f>
        <v>183301.14</v>
      </c>
      <c r="R4526" s="5">
        <v>90295.56</v>
      </c>
      <c r="S4526" s="5">
        <f>#REF!-#REF!</f>
        <v>-93005.58</v>
      </c>
      <c r="T4526" s="36">
        <f t="shared" si="70"/>
        <v>-0.50739226171752105</v>
      </c>
    </row>
    <row r="4527" spans="1:20" x14ac:dyDescent="0.2">
      <c r="A4527" s="25" t="s">
        <v>40</v>
      </c>
      <c r="B4527" s="25" t="s">
        <v>74</v>
      </c>
      <c r="C4527" s="25" t="s">
        <v>65</v>
      </c>
      <c r="D4527" s="25" t="s">
        <v>27</v>
      </c>
      <c r="E4527" s="25" t="s">
        <v>1915</v>
      </c>
      <c r="F4527" s="2">
        <v>41469</v>
      </c>
      <c r="G4527" s="23" t="str">
        <f>TEXT(Table2[[#This Row],[Order-Date]],"mmm")</f>
        <v>Jul</v>
      </c>
      <c r="H4527">
        <v>2013</v>
      </c>
      <c r="I4527">
        <v>613784968</v>
      </c>
      <c r="J4527" s="2">
        <v>41507</v>
      </c>
      <c r="K4527" s="23">
        <f>WEEKDAY(#REF!,1)</f>
        <v>4</v>
      </c>
      <c r="L4527" s="25">
        <f>IF(#REF!&gt;=#REF!,#REF!-#REF!,"")</f>
        <v>38</v>
      </c>
      <c r="M4527" s="4">
        <v>1467</v>
      </c>
      <c r="N4527" s="5">
        <v>9.33</v>
      </c>
      <c r="O4527" s="5">
        <v>6.92</v>
      </c>
      <c r="P4527" s="5">
        <v>2.41</v>
      </c>
      <c r="Q4527" s="5">
        <f>#REF!*#REF!</f>
        <v>10151.64</v>
      </c>
      <c r="R4527" s="5">
        <v>3535.47</v>
      </c>
      <c r="S4527" s="5">
        <f>#REF!-#REF!</f>
        <v>-6616.17</v>
      </c>
      <c r="T4527" s="36">
        <f t="shared" si="70"/>
        <v>-0.65173410404624299</v>
      </c>
    </row>
    <row r="4528" spans="1:20" x14ac:dyDescent="0.2">
      <c r="A4528" s="25" t="s">
        <v>46</v>
      </c>
      <c r="B4528" s="25" t="s">
        <v>156</v>
      </c>
      <c r="C4528" s="25" t="s">
        <v>65</v>
      </c>
      <c r="D4528" s="25" t="s">
        <v>23</v>
      </c>
      <c r="E4528" s="25" t="s">
        <v>1917</v>
      </c>
      <c r="F4528" s="2">
        <v>41599</v>
      </c>
      <c r="G4528" s="23" t="str">
        <f>TEXT(Table2[[#This Row],[Order-Date]],"mmm")</f>
        <v>Nov</v>
      </c>
      <c r="H4528">
        <v>2013</v>
      </c>
      <c r="I4528">
        <v>805077970</v>
      </c>
      <c r="J4528" s="2">
        <v>41627</v>
      </c>
      <c r="K4528" s="23">
        <f>WEEKDAY(#REF!,1)</f>
        <v>5</v>
      </c>
      <c r="L4528" s="25">
        <f>IF(#REF!&gt;=#REF!,#REF!-#REF!,"")</f>
        <v>28</v>
      </c>
      <c r="M4528" s="4">
        <v>9317</v>
      </c>
      <c r="N4528" s="5">
        <v>9.33</v>
      </c>
      <c r="O4528" s="5">
        <v>6.92</v>
      </c>
      <c r="P4528" s="5">
        <v>2.41</v>
      </c>
      <c r="Q4528" s="5">
        <f>#REF!*#REF!</f>
        <v>64473.64</v>
      </c>
      <c r="R4528" s="5">
        <v>22453.97</v>
      </c>
      <c r="S4528" s="5">
        <f>#REF!-#REF!</f>
        <v>-42019.67</v>
      </c>
      <c r="T4528" s="36">
        <f t="shared" si="70"/>
        <v>-0.65173410404624299</v>
      </c>
    </row>
    <row r="4529" spans="1:20" x14ac:dyDescent="0.2">
      <c r="A4529" s="25" t="s">
        <v>29</v>
      </c>
      <c r="B4529" s="25" t="s">
        <v>76</v>
      </c>
      <c r="C4529" s="25" t="s">
        <v>49</v>
      </c>
      <c r="D4529" s="25" t="s">
        <v>27</v>
      </c>
      <c r="E4529" s="25" t="s">
        <v>1917</v>
      </c>
      <c r="F4529" s="2">
        <v>40803</v>
      </c>
      <c r="G4529" s="23" t="str">
        <f>TEXT(Table2[[#This Row],[Order-Date]],"mmm")</f>
        <v>Sep</v>
      </c>
      <c r="H4529">
        <v>2011</v>
      </c>
      <c r="I4529">
        <v>339786803</v>
      </c>
      <c r="J4529" s="2">
        <v>40841</v>
      </c>
      <c r="K4529" s="23">
        <f>WEEKDAY(#REF!,1)</f>
        <v>3</v>
      </c>
      <c r="L4529" s="25">
        <f>IF(#REF!&gt;=#REF!,#REF!-#REF!,"")</f>
        <v>38</v>
      </c>
      <c r="M4529" s="4">
        <v>9321</v>
      </c>
      <c r="N4529" s="5">
        <v>651.21</v>
      </c>
      <c r="O4529" s="5">
        <v>524.96</v>
      </c>
      <c r="P4529" s="5">
        <v>126.25</v>
      </c>
      <c r="Q4529" s="5">
        <f>#REF!*#REF!</f>
        <v>4893152.16</v>
      </c>
      <c r="R4529" s="5">
        <v>1176776.25</v>
      </c>
      <c r="S4529" s="5">
        <f>#REF!-#REF!</f>
        <v>-3716375.91</v>
      </c>
      <c r="T4529" s="36">
        <f t="shared" si="70"/>
        <v>-0.75950548613227697</v>
      </c>
    </row>
    <row r="4530" spans="1:20" x14ac:dyDescent="0.2">
      <c r="A4530" s="25" t="s">
        <v>37</v>
      </c>
      <c r="B4530" s="25" t="s">
        <v>106</v>
      </c>
      <c r="C4530" s="25" t="s">
        <v>56</v>
      </c>
      <c r="D4530" s="25" t="s">
        <v>23</v>
      </c>
      <c r="E4530" s="25" t="s">
        <v>1918</v>
      </c>
      <c r="F4530" s="2">
        <v>42902</v>
      </c>
      <c r="G4530" s="23" t="str">
        <f>TEXT(Table2[[#This Row],[Order-Date]],"mmm")</f>
        <v>Jun</v>
      </c>
      <c r="H4530">
        <v>2017</v>
      </c>
      <c r="I4530">
        <v>438272798</v>
      </c>
      <c r="J4530" s="2">
        <v>42940</v>
      </c>
      <c r="K4530" s="23">
        <f>WEEKDAY(#REF!,1)</f>
        <v>2</v>
      </c>
      <c r="L4530" s="25">
        <f>IF(#REF!&gt;=#REF!,#REF!-#REF!,"")</f>
        <v>38</v>
      </c>
      <c r="M4530" s="4">
        <v>3515</v>
      </c>
      <c r="N4530" s="5">
        <v>421.89</v>
      </c>
      <c r="O4530" s="5">
        <v>364.69</v>
      </c>
      <c r="P4530" s="5">
        <v>57.2</v>
      </c>
      <c r="Q4530" s="5">
        <f>#REF!*#REF!</f>
        <v>1281885.3500000001</v>
      </c>
      <c r="R4530" s="5">
        <v>201058</v>
      </c>
      <c r="S4530" s="5">
        <f>#REF!-#REF!</f>
        <v>-1080827.3500000001</v>
      </c>
      <c r="T4530" s="36">
        <f t="shared" si="70"/>
        <v>-0.84315445995228799</v>
      </c>
    </row>
    <row r="4531" spans="1:20" x14ac:dyDescent="0.2">
      <c r="A4531" s="25" t="s">
        <v>32</v>
      </c>
      <c r="B4531" s="25" t="s">
        <v>186</v>
      </c>
      <c r="C4531" s="25" t="s">
        <v>26</v>
      </c>
      <c r="D4531" s="25" t="s">
        <v>23</v>
      </c>
      <c r="E4531" s="25" t="s">
        <v>1915</v>
      </c>
      <c r="F4531" s="2">
        <v>42423</v>
      </c>
      <c r="G4531" s="23" t="str">
        <f>TEXT(Table2[[#This Row],[Order-Date]],"mmm")</f>
        <v>Feb</v>
      </c>
      <c r="H4531">
        <v>2016</v>
      </c>
      <c r="I4531">
        <v>591209781</v>
      </c>
      <c r="J4531" s="2">
        <v>42433</v>
      </c>
      <c r="K4531" s="23">
        <f>WEEKDAY(#REF!,1)</f>
        <v>6</v>
      </c>
      <c r="L4531" s="25">
        <f>IF(#REF!&gt;=#REF!,#REF!-#REF!,"")</f>
        <v>10</v>
      </c>
      <c r="M4531" s="4">
        <v>967</v>
      </c>
      <c r="N4531" s="5">
        <v>152.58000000000001</v>
      </c>
      <c r="O4531" s="5">
        <v>97.44</v>
      </c>
      <c r="P4531" s="5">
        <v>55.14</v>
      </c>
      <c r="Q4531" s="5">
        <f>#REF!*#REF!</f>
        <v>94224.48</v>
      </c>
      <c r="R4531" s="5">
        <v>53320.38</v>
      </c>
      <c r="S4531" s="5">
        <f>#REF!-#REF!</f>
        <v>-40904.1</v>
      </c>
      <c r="T4531" s="36">
        <f t="shared" si="70"/>
        <v>-0.43411330049261099</v>
      </c>
    </row>
    <row r="4532" spans="1:20" x14ac:dyDescent="0.2">
      <c r="A4532" s="25" t="s">
        <v>46</v>
      </c>
      <c r="B4532" s="25" t="s">
        <v>173</v>
      </c>
      <c r="C4532" s="25" t="s">
        <v>51</v>
      </c>
      <c r="D4532" s="25" t="s">
        <v>23</v>
      </c>
      <c r="E4532" s="25" t="s">
        <v>1916</v>
      </c>
      <c r="F4532" s="2">
        <v>42408</v>
      </c>
      <c r="G4532" s="23" t="str">
        <f>TEXT(Table2[[#This Row],[Order-Date]],"mmm")</f>
        <v>Feb</v>
      </c>
      <c r="H4532">
        <v>2016</v>
      </c>
      <c r="I4532">
        <v>809584081</v>
      </c>
      <c r="J4532" s="2">
        <v>42600</v>
      </c>
      <c r="K4532" s="23">
        <f>WEEKDAY(#REF!,1)</f>
        <v>5</v>
      </c>
      <c r="L4532" s="25">
        <f>IF(#REF!&gt;=#REF!,#REF!-#REF!,"")</f>
        <v>192</v>
      </c>
      <c r="M4532" s="4">
        <v>2775</v>
      </c>
      <c r="N4532" s="5">
        <v>437.2</v>
      </c>
      <c r="O4532" s="5">
        <v>263.33</v>
      </c>
      <c r="P4532" s="5">
        <v>173.87</v>
      </c>
      <c r="Q4532" s="5">
        <f>#REF!*#REF!</f>
        <v>730740.75</v>
      </c>
      <c r="R4532" s="5">
        <v>482489.25</v>
      </c>
      <c r="S4532" s="5">
        <f>#REF!-#REF!</f>
        <v>-248251.5</v>
      </c>
      <c r="T4532" s="36">
        <f t="shared" si="70"/>
        <v>-0.33972581931416901</v>
      </c>
    </row>
    <row r="4533" spans="1:20" x14ac:dyDescent="0.2">
      <c r="A4533" s="25" t="s">
        <v>29</v>
      </c>
      <c r="B4533" s="25" t="s">
        <v>126</v>
      </c>
      <c r="C4533" s="25" t="s">
        <v>39</v>
      </c>
      <c r="D4533" s="25" t="s">
        <v>27</v>
      </c>
      <c r="E4533" s="25" t="s">
        <v>1918</v>
      </c>
      <c r="F4533" s="2">
        <v>42838</v>
      </c>
      <c r="G4533" s="23" t="str">
        <f>TEXT(Table2[[#This Row],[Order-Date]],"mmm")</f>
        <v>Apr</v>
      </c>
      <c r="H4533">
        <v>2017</v>
      </c>
      <c r="I4533">
        <v>274694526</v>
      </c>
      <c r="J4533" s="2">
        <v>43044</v>
      </c>
      <c r="K4533" s="23">
        <f>WEEKDAY(#REF!,1)</f>
        <v>1</v>
      </c>
      <c r="L4533" s="25">
        <f>IF(#REF!&gt;=#REF!,#REF!-#REF!,"")</f>
        <v>206</v>
      </c>
      <c r="M4533" s="4">
        <v>7069</v>
      </c>
      <c r="N4533" s="5">
        <v>81.73</v>
      </c>
      <c r="O4533" s="5">
        <v>56.67</v>
      </c>
      <c r="P4533" s="5">
        <v>25.06</v>
      </c>
      <c r="Q4533" s="5">
        <f>#REF!*#REF!</f>
        <v>400600.23</v>
      </c>
      <c r="R4533" s="5">
        <v>177149.14</v>
      </c>
      <c r="S4533" s="5">
        <f>#REF!-#REF!</f>
        <v>-223451.09</v>
      </c>
      <c r="T4533" s="36">
        <f t="shared" si="70"/>
        <v>-0.55779071819304704</v>
      </c>
    </row>
    <row r="4534" spans="1:20" x14ac:dyDescent="0.2">
      <c r="A4534" s="25" t="s">
        <v>37</v>
      </c>
      <c r="B4534" s="25" t="s">
        <v>50</v>
      </c>
      <c r="C4534" s="25" t="s">
        <v>85</v>
      </c>
      <c r="D4534" s="25" t="s">
        <v>23</v>
      </c>
      <c r="E4534" s="25" t="s">
        <v>1916</v>
      </c>
      <c r="F4534" s="2">
        <v>40267</v>
      </c>
      <c r="G4534" s="23" t="str">
        <f>TEXT(Table2[[#This Row],[Order-Date]],"mmm")</f>
        <v>Mar</v>
      </c>
      <c r="H4534">
        <v>2010</v>
      </c>
      <c r="I4534">
        <v>488152444</v>
      </c>
      <c r="J4534" s="2">
        <v>40267</v>
      </c>
      <c r="K4534" s="23">
        <f>WEEKDAY(#REF!,1)</f>
        <v>3</v>
      </c>
      <c r="L4534" s="25">
        <f>IF(#REF!&gt;=#REF!,#REF!-#REF!,"")</f>
        <v>0</v>
      </c>
      <c r="M4534" s="4">
        <v>4011</v>
      </c>
      <c r="N4534" s="5">
        <v>668.27</v>
      </c>
      <c r="O4534" s="5">
        <v>502.54</v>
      </c>
      <c r="P4534" s="5">
        <v>165.73</v>
      </c>
      <c r="Q4534" s="5">
        <f>#REF!*#REF!</f>
        <v>2015687.94</v>
      </c>
      <c r="R4534" s="5">
        <v>664743.03</v>
      </c>
      <c r="S4534" s="5">
        <f>#REF!-#REF!</f>
        <v>-1350944.91</v>
      </c>
      <c r="T4534" s="36">
        <f t="shared" si="70"/>
        <v>-0.67021530624427905</v>
      </c>
    </row>
    <row r="4535" spans="1:20" x14ac:dyDescent="0.2">
      <c r="A4535" s="25" t="s">
        <v>59</v>
      </c>
      <c r="B4535" s="25" t="s">
        <v>148</v>
      </c>
      <c r="C4535" s="25" t="s">
        <v>49</v>
      </c>
      <c r="D4535" s="25" t="s">
        <v>27</v>
      </c>
      <c r="E4535" s="25" t="s">
        <v>1916</v>
      </c>
      <c r="F4535" s="2">
        <v>42017</v>
      </c>
      <c r="G4535" s="23" t="str">
        <f>TEXT(Table2[[#This Row],[Order-Date]],"mmm")</f>
        <v>Jan</v>
      </c>
      <c r="H4535">
        <v>2015</v>
      </c>
      <c r="I4535">
        <v>321881663</v>
      </c>
      <c r="J4535" s="2">
        <v>42063</v>
      </c>
      <c r="K4535" s="23">
        <f>WEEKDAY(#REF!,1)</f>
        <v>7</v>
      </c>
      <c r="L4535" s="25">
        <f>IF(#REF!&gt;=#REF!,#REF!-#REF!,"")</f>
        <v>46</v>
      </c>
      <c r="M4535" s="4">
        <v>792</v>
      </c>
      <c r="N4535" s="5">
        <v>651.21</v>
      </c>
      <c r="O4535" s="5">
        <v>524.96</v>
      </c>
      <c r="P4535" s="5">
        <v>126.25</v>
      </c>
      <c r="Q4535" s="5">
        <f>#REF!*#REF!</f>
        <v>415768.32000000001</v>
      </c>
      <c r="R4535" s="5">
        <v>99990</v>
      </c>
      <c r="S4535" s="5">
        <f>#REF!-#REF!</f>
        <v>-315778.32</v>
      </c>
      <c r="T4535" s="36">
        <f t="shared" si="70"/>
        <v>-0.75950548613227697</v>
      </c>
    </row>
    <row r="4536" spans="1:20" x14ac:dyDescent="0.2">
      <c r="A4536" s="25" t="s">
        <v>46</v>
      </c>
      <c r="B4536" s="25" t="s">
        <v>47</v>
      </c>
      <c r="C4536" s="25" t="s">
        <v>65</v>
      </c>
      <c r="D4536" s="25" t="s">
        <v>27</v>
      </c>
      <c r="E4536" s="25" t="s">
        <v>1916</v>
      </c>
      <c r="F4536" s="2">
        <v>41796</v>
      </c>
      <c r="G4536" s="23" t="str">
        <f>TEXT(Table2[[#This Row],[Order-Date]],"mmm")</f>
        <v>Jun</v>
      </c>
      <c r="H4536">
        <v>2014</v>
      </c>
      <c r="I4536">
        <v>968118512</v>
      </c>
      <c r="J4536" s="2">
        <v>41838</v>
      </c>
      <c r="K4536" s="23">
        <f>WEEKDAY(#REF!,1)</f>
        <v>6</v>
      </c>
      <c r="L4536" s="25">
        <f>IF(#REF!&gt;=#REF!,#REF!-#REF!,"")</f>
        <v>42</v>
      </c>
      <c r="M4536" s="4">
        <v>6636</v>
      </c>
      <c r="N4536" s="5">
        <v>9.33</v>
      </c>
      <c r="O4536" s="5">
        <v>6.92</v>
      </c>
      <c r="P4536" s="5">
        <v>2.41</v>
      </c>
      <c r="Q4536" s="5">
        <f>#REF!*#REF!</f>
        <v>45921.120000000003</v>
      </c>
      <c r="R4536" s="5">
        <v>15992.76</v>
      </c>
      <c r="S4536" s="5">
        <f>#REF!-#REF!</f>
        <v>-29928.36</v>
      </c>
      <c r="T4536" s="36">
        <f t="shared" si="70"/>
        <v>-0.65173410404624299</v>
      </c>
    </row>
    <row r="4537" spans="1:20" x14ac:dyDescent="0.2">
      <c r="A4537" s="25" t="s">
        <v>20</v>
      </c>
      <c r="B4537" s="25" t="s">
        <v>117</v>
      </c>
      <c r="C4537" s="25" t="s">
        <v>26</v>
      </c>
      <c r="D4537" s="25" t="s">
        <v>27</v>
      </c>
      <c r="E4537" s="25" t="s">
        <v>1918</v>
      </c>
      <c r="F4537" s="2">
        <v>40617</v>
      </c>
      <c r="G4537" s="23" t="str">
        <f>TEXT(Table2[[#This Row],[Order-Date]],"mmm")</f>
        <v>Mar</v>
      </c>
      <c r="H4537">
        <v>2011</v>
      </c>
      <c r="I4537">
        <v>989411818</v>
      </c>
      <c r="J4537" s="2">
        <v>40618</v>
      </c>
      <c r="K4537" s="23">
        <f>WEEKDAY(#REF!,1)</f>
        <v>4</v>
      </c>
      <c r="L4537" s="25">
        <f>IF(#REF!&gt;=#REF!,#REF!-#REF!,"")</f>
        <v>1</v>
      </c>
      <c r="M4537" s="4">
        <v>7799</v>
      </c>
      <c r="N4537" s="5">
        <v>152.58000000000001</v>
      </c>
      <c r="O4537" s="5">
        <v>97.44</v>
      </c>
      <c r="P4537" s="5">
        <v>55.14</v>
      </c>
      <c r="Q4537" s="5">
        <f>#REF!*#REF!</f>
        <v>759934.56</v>
      </c>
      <c r="R4537" s="5">
        <v>430036.86</v>
      </c>
      <c r="S4537" s="5">
        <f>#REF!-#REF!</f>
        <v>-329897.7</v>
      </c>
      <c r="T4537" s="36">
        <f t="shared" si="70"/>
        <v>-0.43411330049261099</v>
      </c>
    </row>
    <row r="4538" spans="1:20" x14ac:dyDescent="0.2">
      <c r="A4538" s="25" t="s">
        <v>20</v>
      </c>
      <c r="B4538" s="25" t="s">
        <v>70</v>
      </c>
      <c r="C4538" s="25" t="s">
        <v>85</v>
      </c>
      <c r="D4538" s="25" t="s">
        <v>27</v>
      </c>
      <c r="E4538" s="25" t="s">
        <v>1916</v>
      </c>
      <c r="F4538" s="2">
        <v>42410</v>
      </c>
      <c r="G4538" s="23" t="str">
        <f>TEXT(Table2[[#This Row],[Order-Date]],"mmm")</f>
        <v>Feb</v>
      </c>
      <c r="H4538">
        <v>2016</v>
      </c>
      <c r="I4538">
        <v>368622910</v>
      </c>
      <c r="J4538" s="2">
        <v>42500</v>
      </c>
      <c r="K4538" s="23">
        <f>WEEKDAY(#REF!,1)</f>
        <v>3</v>
      </c>
      <c r="L4538" s="25">
        <f>IF(#REF!&gt;=#REF!,#REF!-#REF!,"")</f>
        <v>90</v>
      </c>
      <c r="M4538" s="4">
        <v>2566</v>
      </c>
      <c r="N4538" s="5">
        <v>668.27</v>
      </c>
      <c r="O4538" s="5">
        <v>502.54</v>
      </c>
      <c r="P4538" s="5">
        <v>165.73</v>
      </c>
      <c r="Q4538" s="5">
        <f>#REF!*#REF!</f>
        <v>1289517.6399999999</v>
      </c>
      <c r="R4538" s="5">
        <v>425263.18</v>
      </c>
      <c r="S4538" s="5">
        <f>#REF!-#REF!</f>
        <v>-864254.46</v>
      </c>
      <c r="T4538" s="36">
        <f t="shared" si="70"/>
        <v>-0.67021530624427905</v>
      </c>
    </row>
    <row r="4539" spans="1:20" x14ac:dyDescent="0.2">
      <c r="A4539" s="25" t="s">
        <v>46</v>
      </c>
      <c r="B4539" s="25" t="s">
        <v>136</v>
      </c>
      <c r="C4539" s="25" t="s">
        <v>65</v>
      </c>
      <c r="D4539" s="25" t="s">
        <v>27</v>
      </c>
      <c r="E4539" s="25" t="s">
        <v>1917</v>
      </c>
      <c r="F4539" s="2">
        <v>42756</v>
      </c>
      <c r="G4539" s="23" t="str">
        <f>TEXT(Table2[[#This Row],[Order-Date]],"mmm")</f>
        <v>Jan</v>
      </c>
      <c r="H4539">
        <v>2017</v>
      </c>
      <c r="I4539">
        <v>958925616</v>
      </c>
      <c r="J4539" s="2">
        <v>42796</v>
      </c>
      <c r="K4539" s="23">
        <f>WEEKDAY(#REF!,1)</f>
        <v>5</v>
      </c>
      <c r="L4539" s="25">
        <f>IF(#REF!&gt;=#REF!,#REF!-#REF!,"")</f>
        <v>40</v>
      </c>
      <c r="M4539" s="4">
        <v>6254</v>
      </c>
      <c r="N4539" s="5">
        <v>9.33</v>
      </c>
      <c r="O4539" s="5">
        <v>6.92</v>
      </c>
      <c r="P4539" s="5">
        <v>2.41</v>
      </c>
      <c r="Q4539" s="5">
        <f>#REF!*#REF!</f>
        <v>43277.68</v>
      </c>
      <c r="R4539" s="5">
        <v>15072.14</v>
      </c>
      <c r="S4539" s="5">
        <f>#REF!-#REF!</f>
        <v>-28205.54</v>
      </c>
      <c r="T4539" s="36">
        <f t="shared" si="70"/>
        <v>-0.65173410404624299</v>
      </c>
    </row>
    <row r="4540" spans="1:20" x14ac:dyDescent="0.2">
      <c r="A4540" s="25" t="s">
        <v>29</v>
      </c>
      <c r="B4540" s="25" t="s">
        <v>174</v>
      </c>
      <c r="C4540" s="25" t="s">
        <v>42</v>
      </c>
      <c r="D4540" s="25" t="s">
        <v>23</v>
      </c>
      <c r="E4540" s="25" t="s">
        <v>1915</v>
      </c>
      <c r="F4540" s="2">
        <v>41744</v>
      </c>
      <c r="G4540" s="23" t="str">
        <f>TEXT(Table2[[#This Row],[Order-Date]],"mmm")</f>
        <v>Apr</v>
      </c>
      <c r="H4540">
        <v>2014</v>
      </c>
      <c r="I4540">
        <v>633806264</v>
      </c>
      <c r="J4540" s="2">
        <v>41755</v>
      </c>
      <c r="K4540" s="23">
        <f>WEEKDAY(#REF!,1)</f>
        <v>7</v>
      </c>
      <c r="L4540" s="25">
        <f>IF(#REF!&gt;=#REF!,#REF!-#REF!,"")</f>
        <v>11</v>
      </c>
      <c r="M4540" s="4">
        <v>6213</v>
      </c>
      <c r="N4540" s="5">
        <v>109.28</v>
      </c>
      <c r="O4540" s="5">
        <v>35.840000000000003</v>
      </c>
      <c r="P4540" s="5">
        <v>73.44</v>
      </c>
      <c r="Q4540" s="5">
        <f>#REF!*#REF!</f>
        <v>222673.92000000001</v>
      </c>
      <c r="R4540" s="5">
        <v>456282.72</v>
      </c>
      <c r="S4540" s="5">
        <f>#REF!-#REF!</f>
        <v>233608.8</v>
      </c>
      <c r="T4540" s="36">
        <f t="shared" si="70"/>
        <v>1.0491071428571399</v>
      </c>
    </row>
    <row r="4541" spans="1:20" x14ac:dyDescent="0.2">
      <c r="A4541" s="25" t="s">
        <v>37</v>
      </c>
      <c r="B4541" s="25" t="s">
        <v>79</v>
      </c>
      <c r="C4541" s="25" t="s">
        <v>39</v>
      </c>
      <c r="D4541" s="25" t="s">
        <v>27</v>
      </c>
      <c r="E4541" s="25" t="s">
        <v>1917</v>
      </c>
      <c r="F4541" s="2">
        <v>42178</v>
      </c>
      <c r="G4541" s="23" t="str">
        <f>TEXT(Table2[[#This Row],[Order-Date]],"mmm")</f>
        <v>Jun</v>
      </c>
      <c r="H4541">
        <v>2015</v>
      </c>
      <c r="I4541">
        <v>937063682</v>
      </c>
      <c r="J4541" s="2">
        <v>42223</v>
      </c>
      <c r="K4541" s="23">
        <f>WEEKDAY(#REF!,1)</f>
        <v>6</v>
      </c>
      <c r="L4541" s="25">
        <f>IF(#REF!&gt;=#REF!,#REF!-#REF!,"")</f>
        <v>45</v>
      </c>
      <c r="M4541" s="4">
        <v>6822</v>
      </c>
      <c r="N4541" s="5">
        <v>81.73</v>
      </c>
      <c r="O4541" s="5">
        <v>56.67</v>
      </c>
      <c r="P4541" s="5">
        <v>25.06</v>
      </c>
      <c r="Q4541" s="5">
        <f>#REF!*#REF!</f>
        <v>386602.74</v>
      </c>
      <c r="R4541" s="5">
        <v>170959.32</v>
      </c>
      <c r="S4541" s="5">
        <f>#REF!-#REF!</f>
        <v>-215643.42</v>
      </c>
      <c r="T4541" s="36">
        <f t="shared" si="70"/>
        <v>-0.55779071819304704</v>
      </c>
    </row>
    <row r="4542" spans="1:20" x14ac:dyDescent="0.2">
      <c r="A4542" s="25" t="s">
        <v>46</v>
      </c>
      <c r="B4542" s="25" t="s">
        <v>206</v>
      </c>
      <c r="C4542" s="25" t="s">
        <v>42</v>
      </c>
      <c r="D4542" s="25" t="s">
        <v>23</v>
      </c>
      <c r="E4542" s="25" t="s">
        <v>1916</v>
      </c>
      <c r="F4542" s="2">
        <v>41481</v>
      </c>
      <c r="G4542" s="23" t="str">
        <f>TEXT(Table2[[#This Row],[Order-Date]],"mmm")</f>
        <v>Jul</v>
      </c>
      <c r="H4542">
        <v>2013</v>
      </c>
      <c r="I4542">
        <v>332809197</v>
      </c>
      <c r="J4542" s="2">
        <v>41485</v>
      </c>
      <c r="K4542" s="23">
        <f>WEEKDAY(#REF!,1)</f>
        <v>3</v>
      </c>
      <c r="L4542" s="25">
        <f>IF(#REF!&gt;=#REF!,#REF!-#REF!,"")</f>
        <v>4</v>
      </c>
      <c r="M4542" s="4">
        <v>4492</v>
      </c>
      <c r="N4542" s="5">
        <v>109.28</v>
      </c>
      <c r="O4542" s="5">
        <v>35.840000000000003</v>
      </c>
      <c r="P4542" s="5">
        <v>73.44</v>
      </c>
      <c r="Q4542" s="5">
        <f>#REF!*#REF!</f>
        <v>160993.28</v>
      </c>
      <c r="R4542" s="5">
        <v>329892.47999999998</v>
      </c>
      <c r="S4542" s="5">
        <f>#REF!-#REF!</f>
        <v>168899.20000000001</v>
      </c>
      <c r="T4542" s="36">
        <f t="shared" si="70"/>
        <v>1.0491071428571399</v>
      </c>
    </row>
    <row r="4543" spans="1:20" x14ac:dyDescent="0.2">
      <c r="A4543" s="25" t="s">
        <v>29</v>
      </c>
      <c r="B4543" s="25" t="s">
        <v>177</v>
      </c>
      <c r="C4543" s="25" t="s">
        <v>39</v>
      </c>
      <c r="D4543" s="25" t="s">
        <v>23</v>
      </c>
      <c r="E4543" s="25" t="s">
        <v>1918</v>
      </c>
      <c r="F4543" s="2">
        <v>41498</v>
      </c>
      <c r="G4543" s="23" t="str">
        <f>TEXT(Table2[[#This Row],[Order-Date]],"mmm")</f>
        <v>Aug</v>
      </c>
      <c r="H4543">
        <v>2013</v>
      </c>
      <c r="I4543">
        <v>955466639</v>
      </c>
      <c r="J4543" s="2">
        <v>41666</v>
      </c>
      <c r="K4543" s="23">
        <f>WEEKDAY(#REF!,1)</f>
        <v>2</v>
      </c>
      <c r="L4543" s="25">
        <f>IF(#REF!&gt;=#REF!,#REF!-#REF!,"")</f>
        <v>168</v>
      </c>
      <c r="M4543" s="4">
        <v>2666</v>
      </c>
      <c r="N4543" s="5">
        <v>81.73</v>
      </c>
      <c r="O4543" s="5">
        <v>56.67</v>
      </c>
      <c r="P4543" s="5">
        <v>25.06</v>
      </c>
      <c r="Q4543" s="5">
        <f>#REF!*#REF!</f>
        <v>151082.22</v>
      </c>
      <c r="R4543" s="5">
        <v>66809.960000000006</v>
      </c>
      <c r="S4543" s="5">
        <f>#REF!-#REF!</f>
        <v>-84272.26</v>
      </c>
      <c r="T4543" s="36">
        <f t="shared" si="70"/>
        <v>-0.55779071819304704</v>
      </c>
    </row>
    <row r="4544" spans="1:20" x14ac:dyDescent="0.2">
      <c r="A4544" s="25" t="s">
        <v>46</v>
      </c>
      <c r="B4544" s="25" t="s">
        <v>123</v>
      </c>
      <c r="C4544" s="25" t="s">
        <v>31</v>
      </c>
      <c r="D4544" s="25" t="s">
        <v>27</v>
      </c>
      <c r="E4544" s="25" t="s">
        <v>1918</v>
      </c>
      <c r="F4544" s="2">
        <v>42169</v>
      </c>
      <c r="G4544" s="23" t="str">
        <f>TEXT(Table2[[#This Row],[Order-Date]],"mmm")</f>
        <v>Jun</v>
      </c>
      <c r="H4544">
        <v>2015</v>
      </c>
      <c r="I4544">
        <v>959772336</v>
      </c>
      <c r="J4544" s="2">
        <v>42203</v>
      </c>
      <c r="K4544" s="23">
        <f>WEEKDAY(#REF!,1)</f>
        <v>7</v>
      </c>
      <c r="L4544" s="25">
        <f>IF(#REF!&gt;=#REF!,#REF!-#REF!,"")</f>
        <v>34</v>
      </c>
      <c r="M4544" s="4">
        <v>6817</v>
      </c>
      <c r="N4544" s="5">
        <v>47.45</v>
      </c>
      <c r="O4544" s="5">
        <v>31.79</v>
      </c>
      <c r="P4544" s="5">
        <v>15.66</v>
      </c>
      <c r="Q4544" s="5">
        <f>#REF!*#REF!</f>
        <v>216712.43</v>
      </c>
      <c r="R4544" s="5">
        <v>106754.22</v>
      </c>
      <c r="S4544" s="5">
        <f>#REF!-#REF!</f>
        <v>-109958.21</v>
      </c>
      <c r="T4544" s="36">
        <f t="shared" si="70"/>
        <v>-0.50739226171752105</v>
      </c>
    </row>
    <row r="4545" spans="1:20" x14ac:dyDescent="0.2">
      <c r="A4545" s="25" t="s">
        <v>46</v>
      </c>
      <c r="B4545" s="25" t="s">
        <v>119</v>
      </c>
      <c r="C4545" s="25" t="s">
        <v>26</v>
      </c>
      <c r="D4545" s="25" t="s">
        <v>23</v>
      </c>
      <c r="E4545" s="25" t="s">
        <v>1916</v>
      </c>
      <c r="F4545" s="2">
        <v>41643</v>
      </c>
      <c r="G4545" s="23" t="str">
        <f>TEXT(Table2[[#This Row],[Order-Date]],"mmm")</f>
        <v>Jan</v>
      </c>
      <c r="H4545">
        <v>2014</v>
      </c>
      <c r="I4545">
        <v>370775115</v>
      </c>
      <c r="J4545" s="2">
        <v>41756</v>
      </c>
      <c r="K4545" s="23">
        <f>WEEKDAY(#REF!,1)</f>
        <v>1</v>
      </c>
      <c r="L4545" s="25">
        <f>IF(#REF!&gt;=#REF!,#REF!-#REF!,"")</f>
        <v>113</v>
      </c>
      <c r="M4545" s="4">
        <v>9451</v>
      </c>
      <c r="N4545" s="5">
        <v>152.58000000000001</v>
      </c>
      <c r="O4545" s="5">
        <v>97.44</v>
      </c>
      <c r="P4545" s="5">
        <v>55.14</v>
      </c>
      <c r="Q4545" s="5">
        <f>#REF!*#REF!</f>
        <v>920905.44</v>
      </c>
      <c r="R4545" s="5">
        <v>521128.14</v>
      </c>
      <c r="S4545" s="5">
        <f>#REF!-#REF!</f>
        <v>-399777.3</v>
      </c>
      <c r="T4545" s="36">
        <f t="shared" si="70"/>
        <v>-0.43411330049261099</v>
      </c>
    </row>
    <row r="4546" spans="1:20" x14ac:dyDescent="0.2">
      <c r="A4546" s="25" t="s">
        <v>32</v>
      </c>
      <c r="B4546" s="25" t="s">
        <v>110</v>
      </c>
      <c r="C4546" s="25" t="s">
        <v>34</v>
      </c>
      <c r="D4546" s="25" t="s">
        <v>23</v>
      </c>
      <c r="E4546" s="25" t="s">
        <v>1918</v>
      </c>
      <c r="F4546" s="2">
        <v>42310</v>
      </c>
      <c r="G4546" s="23" t="str">
        <f>TEXT(Table2[[#This Row],[Order-Date]],"mmm")</f>
        <v>Nov</v>
      </c>
      <c r="H4546">
        <v>2015</v>
      </c>
      <c r="I4546">
        <v>633836305</v>
      </c>
      <c r="J4546" s="2">
        <v>42058</v>
      </c>
      <c r="K4546" s="23">
        <f>WEEKDAY(#REF!,1)</f>
        <v>2</v>
      </c>
      <c r="L4546" s="25" t="str">
        <f>IF(#REF!&gt;=#REF!,#REF!-#REF!,"")</f>
        <v/>
      </c>
      <c r="M4546" s="4">
        <v>5103</v>
      </c>
      <c r="N4546" s="5">
        <v>205.7</v>
      </c>
      <c r="O4546" s="5">
        <v>117.11</v>
      </c>
      <c r="P4546" s="5">
        <v>88.59</v>
      </c>
      <c r="Q4546" s="5">
        <f>#REF!*#REF!</f>
        <v>597612.32999999996</v>
      </c>
      <c r="R4546" s="5">
        <v>452074.77</v>
      </c>
      <c r="S4546" s="5">
        <f>#REF!-#REF!</f>
        <v>-145537.56</v>
      </c>
      <c r="T4546" s="36">
        <f t="shared" si="70"/>
        <v>-0.24353172231235601</v>
      </c>
    </row>
    <row r="4547" spans="1:20" x14ac:dyDescent="0.2">
      <c r="A4547" s="25" t="s">
        <v>46</v>
      </c>
      <c r="B4547" s="25" t="s">
        <v>103</v>
      </c>
      <c r="C4547" s="25" t="s">
        <v>39</v>
      </c>
      <c r="D4547" s="25" t="s">
        <v>23</v>
      </c>
      <c r="E4547" s="25" t="s">
        <v>1917</v>
      </c>
      <c r="F4547" s="2">
        <v>41103</v>
      </c>
      <c r="G4547" s="23" t="str">
        <f>TEXT(Table2[[#This Row],[Order-Date]],"mmm")</f>
        <v>Jul</v>
      </c>
      <c r="H4547">
        <v>2012</v>
      </c>
      <c r="I4547">
        <v>564629733</v>
      </c>
      <c r="J4547" s="2">
        <v>41116</v>
      </c>
      <c r="K4547" s="23">
        <f>WEEKDAY(#REF!,1)</f>
        <v>5</v>
      </c>
      <c r="L4547" s="25">
        <f>IF(#REF!&gt;=#REF!,#REF!-#REF!,"")</f>
        <v>13</v>
      </c>
      <c r="M4547" s="4">
        <v>5340</v>
      </c>
      <c r="N4547" s="5">
        <v>81.73</v>
      </c>
      <c r="O4547" s="5">
        <v>56.67</v>
      </c>
      <c r="P4547" s="5">
        <v>25.06</v>
      </c>
      <c r="Q4547" s="5">
        <f>#REF!*#REF!</f>
        <v>302617.8</v>
      </c>
      <c r="R4547" s="5">
        <v>133820.4</v>
      </c>
      <c r="S4547" s="5">
        <f>#REF!-#REF!</f>
        <v>-168797.4</v>
      </c>
      <c r="T4547" s="36">
        <f t="shared" ref="T4547:T4610" si="71">S4547/Q4547</f>
        <v>-0.55779071819304704</v>
      </c>
    </row>
    <row r="4548" spans="1:20" x14ac:dyDescent="0.2">
      <c r="A4548" s="25" t="s">
        <v>46</v>
      </c>
      <c r="B4548" s="25" t="s">
        <v>175</v>
      </c>
      <c r="C4548" s="25" t="s">
        <v>31</v>
      </c>
      <c r="D4548" s="25" t="s">
        <v>27</v>
      </c>
      <c r="E4548" s="25" t="s">
        <v>1918</v>
      </c>
      <c r="F4548" s="2">
        <v>42809</v>
      </c>
      <c r="G4548" s="23" t="str">
        <f>TEXT(Table2[[#This Row],[Order-Date]],"mmm")</f>
        <v>Mar</v>
      </c>
      <c r="H4548">
        <v>2017</v>
      </c>
      <c r="I4548">
        <v>399141728</v>
      </c>
      <c r="J4548" s="2">
        <v>42825</v>
      </c>
      <c r="K4548" s="23">
        <f>WEEKDAY(#REF!,1)</f>
        <v>6</v>
      </c>
      <c r="L4548" s="25">
        <f>IF(#REF!&gt;=#REF!,#REF!-#REF!,"")</f>
        <v>16</v>
      </c>
      <c r="M4548" s="4">
        <v>3762</v>
      </c>
      <c r="N4548" s="5">
        <v>47.45</v>
      </c>
      <c r="O4548" s="5">
        <v>31.79</v>
      </c>
      <c r="P4548" s="5">
        <v>15.66</v>
      </c>
      <c r="Q4548" s="5">
        <f>#REF!*#REF!</f>
        <v>119593.98</v>
      </c>
      <c r="R4548" s="5">
        <v>58912.92</v>
      </c>
      <c r="S4548" s="5">
        <f>#REF!-#REF!</f>
        <v>-60681.06</v>
      </c>
      <c r="T4548" s="36">
        <f t="shared" si="71"/>
        <v>-0.50739226171752105</v>
      </c>
    </row>
    <row r="4549" spans="1:20" x14ac:dyDescent="0.2">
      <c r="A4549" s="25" t="s">
        <v>46</v>
      </c>
      <c r="B4549" s="25" t="s">
        <v>156</v>
      </c>
      <c r="C4549" s="25" t="s">
        <v>26</v>
      </c>
      <c r="D4549" s="25" t="s">
        <v>23</v>
      </c>
      <c r="E4549" s="25" t="s">
        <v>1916</v>
      </c>
      <c r="F4549" s="2">
        <v>41779</v>
      </c>
      <c r="G4549" s="23" t="str">
        <f>TEXT(Table2[[#This Row],[Order-Date]],"mmm")</f>
        <v>May</v>
      </c>
      <c r="H4549">
        <v>2014</v>
      </c>
      <c r="I4549">
        <v>443671119</v>
      </c>
      <c r="J4549" s="2">
        <v>41705</v>
      </c>
      <c r="K4549" s="23">
        <f>WEEKDAY(#REF!,1)</f>
        <v>6</v>
      </c>
      <c r="L4549" s="25" t="str">
        <f>IF(#REF!&gt;=#REF!,#REF!-#REF!,"")</f>
        <v/>
      </c>
      <c r="M4549" s="4">
        <v>998</v>
      </c>
      <c r="N4549" s="5">
        <v>152.58000000000001</v>
      </c>
      <c r="O4549" s="5">
        <v>97.44</v>
      </c>
      <c r="P4549" s="5">
        <v>55.14</v>
      </c>
      <c r="Q4549" s="5">
        <f>#REF!*#REF!</f>
        <v>97245.119999999995</v>
      </c>
      <c r="R4549" s="5">
        <v>55029.72</v>
      </c>
      <c r="S4549" s="5">
        <f>#REF!-#REF!</f>
        <v>-42215.4</v>
      </c>
      <c r="T4549" s="36">
        <f t="shared" si="71"/>
        <v>-0.43411330049261099</v>
      </c>
    </row>
    <row r="4550" spans="1:20" x14ac:dyDescent="0.2">
      <c r="A4550" s="25" t="s">
        <v>40</v>
      </c>
      <c r="B4550" s="25" t="s">
        <v>140</v>
      </c>
      <c r="C4550" s="25" t="s">
        <v>26</v>
      </c>
      <c r="D4550" s="25" t="s">
        <v>27</v>
      </c>
      <c r="E4550" s="25" t="s">
        <v>1915</v>
      </c>
      <c r="F4550" s="2">
        <v>41549</v>
      </c>
      <c r="G4550" s="23" t="str">
        <f>TEXT(Table2[[#This Row],[Order-Date]],"mmm")</f>
        <v>Oct</v>
      </c>
      <c r="H4550">
        <v>2013</v>
      </c>
      <c r="I4550">
        <v>624829232</v>
      </c>
      <c r="J4550" s="2">
        <v>41349</v>
      </c>
      <c r="K4550" s="23">
        <f>WEEKDAY(#REF!,1)</f>
        <v>7</v>
      </c>
      <c r="L4550" s="25" t="str">
        <f>IF(#REF!&gt;=#REF!,#REF!-#REF!,"")</f>
        <v/>
      </c>
      <c r="M4550" s="4">
        <v>9710</v>
      </c>
      <c r="N4550" s="5">
        <v>152.58000000000001</v>
      </c>
      <c r="O4550" s="5">
        <v>97.44</v>
      </c>
      <c r="P4550" s="5">
        <v>55.14</v>
      </c>
      <c r="Q4550" s="5">
        <f>#REF!*#REF!</f>
        <v>946142.4</v>
      </c>
      <c r="R4550" s="5">
        <v>535409.4</v>
      </c>
      <c r="S4550" s="5">
        <f>#REF!-#REF!</f>
        <v>-410733</v>
      </c>
      <c r="T4550" s="36">
        <f t="shared" si="71"/>
        <v>-0.43411330049261099</v>
      </c>
    </row>
    <row r="4551" spans="1:20" x14ac:dyDescent="0.2">
      <c r="A4551" s="25" t="s">
        <v>32</v>
      </c>
      <c r="B4551" s="25" t="s">
        <v>170</v>
      </c>
      <c r="C4551" s="25" t="s">
        <v>49</v>
      </c>
      <c r="D4551" s="25" t="s">
        <v>27</v>
      </c>
      <c r="E4551" s="25" t="s">
        <v>1916</v>
      </c>
      <c r="F4551" s="2">
        <v>40959</v>
      </c>
      <c r="G4551" s="23" t="str">
        <f>TEXT(Table2[[#This Row],[Order-Date]],"mmm")</f>
        <v>Feb</v>
      </c>
      <c r="H4551">
        <v>2012</v>
      </c>
      <c r="I4551">
        <v>939539897</v>
      </c>
      <c r="J4551" s="2">
        <v>40971</v>
      </c>
      <c r="K4551" s="23">
        <f>WEEKDAY(#REF!,1)</f>
        <v>7</v>
      </c>
      <c r="L4551" s="25">
        <f>IF(#REF!&gt;=#REF!,#REF!-#REF!,"")</f>
        <v>12</v>
      </c>
      <c r="M4551" s="4">
        <v>9589</v>
      </c>
      <c r="N4551" s="5">
        <v>651.21</v>
      </c>
      <c r="O4551" s="5">
        <v>524.96</v>
      </c>
      <c r="P4551" s="5">
        <v>126.25</v>
      </c>
      <c r="Q4551" s="5">
        <f>#REF!*#REF!</f>
        <v>5033841.4400000004</v>
      </c>
      <c r="R4551" s="5">
        <v>1210611.25</v>
      </c>
      <c r="S4551" s="5">
        <f>#REF!-#REF!</f>
        <v>-3823230.19</v>
      </c>
      <c r="T4551" s="36">
        <f t="shared" si="71"/>
        <v>-0.75950548613227697</v>
      </c>
    </row>
    <row r="4552" spans="1:20" x14ac:dyDescent="0.2">
      <c r="A4552" s="25" t="s">
        <v>20</v>
      </c>
      <c r="B4552" s="25" t="s">
        <v>167</v>
      </c>
      <c r="C4552" s="25" t="s">
        <v>22</v>
      </c>
      <c r="D4552" s="25" t="s">
        <v>27</v>
      </c>
      <c r="E4552" s="25" t="s">
        <v>1918</v>
      </c>
      <c r="F4552" s="2">
        <v>40790</v>
      </c>
      <c r="G4552" s="23" t="str">
        <f>TEXT(Table2[[#This Row],[Order-Date]],"mmm")</f>
        <v>Sep</v>
      </c>
      <c r="H4552">
        <v>2011</v>
      </c>
      <c r="I4552">
        <v>105039441</v>
      </c>
      <c r="J4552" s="2">
        <v>40659</v>
      </c>
      <c r="K4552" s="23">
        <f>WEEKDAY(#REF!,1)</f>
        <v>3</v>
      </c>
      <c r="L4552" s="25" t="str">
        <f>IF(#REF!&gt;=#REF!,#REF!-#REF!,"")</f>
        <v/>
      </c>
      <c r="M4552" s="4">
        <v>2360</v>
      </c>
      <c r="N4552" s="5">
        <v>255.28</v>
      </c>
      <c r="O4552" s="5">
        <v>159.41999999999999</v>
      </c>
      <c r="P4552" s="5">
        <v>95.86</v>
      </c>
      <c r="Q4552" s="5">
        <f>#REF!*#REF!</f>
        <v>376231.2</v>
      </c>
      <c r="R4552" s="5">
        <v>226229.6</v>
      </c>
      <c r="S4552" s="5">
        <f>#REF!-#REF!</f>
        <v>-150001.60000000001</v>
      </c>
      <c r="T4552" s="36">
        <f t="shared" si="71"/>
        <v>-0.39869527035503699</v>
      </c>
    </row>
    <row r="4553" spans="1:20" x14ac:dyDescent="0.2">
      <c r="A4553" s="25" t="s">
        <v>59</v>
      </c>
      <c r="B4553" s="25" t="s">
        <v>60</v>
      </c>
      <c r="C4553" s="25" t="s">
        <v>31</v>
      </c>
      <c r="D4553" s="25" t="s">
        <v>27</v>
      </c>
      <c r="E4553" s="25" t="s">
        <v>1917</v>
      </c>
      <c r="F4553" s="2">
        <v>42097</v>
      </c>
      <c r="G4553" s="23" t="str">
        <f>TEXT(Table2[[#This Row],[Order-Date]],"mmm")</f>
        <v>Apr</v>
      </c>
      <c r="H4553">
        <v>2015</v>
      </c>
      <c r="I4553">
        <v>508876693</v>
      </c>
      <c r="J4553" s="2">
        <v>42092</v>
      </c>
      <c r="K4553" s="23">
        <f>WEEKDAY(#REF!,1)</f>
        <v>1</v>
      </c>
      <c r="L4553" s="25" t="str">
        <f>IF(#REF!&gt;=#REF!,#REF!-#REF!,"")</f>
        <v/>
      </c>
      <c r="M4553" s="4">
        <v>6777</v>
      </c>
      <c r="N4553" s="5">
        <v>47.45</v>
      </c>
      <c r="O4553" s="5">
        <v>31.79</v>
      </c>
      <c r="P4553" s="5">
        <v>15.66</v>
      </c>
      <c r="Q4553" s="5">
        <f>#REF!*#REF!</f>
        <v>215440.83</v>
      </c>
      <c r="R4553" s="5">
        <v>106127.82</v>
      </c>
      <c r="S4553" s="5">
        <f>#REF!-#REF!</f>
        <v>-109313.01</v>
      </c>
      <c r="T4553" s="36">
        <f t="shared" si="71"/>
        <v>-0.50739226171752105</v>
      </c>
    </row>
    <row r="4554" spans="1:20" x14ac:dyDescent="0.2">
      <c r="A4554" s="25" t="s">
        <v>46</v>
      </c>
      <c r="B4554" s="25" t="s">
        <v>145</v>
      </c>
      <c r="C4554" s="25" t="s">
        <v>65</v>
      </c>
      <c r="D4554" s="25" t="s">
        <v>27</v>
      </c>
      <c r="E4554" s="25" t="s">
        <v>1917</v>
      </c>
      <c r="F4554" s="2">
        <v>41765</v>
      </c>
      <c r="G4554" s="23" t="str">
        <f>TEXT(Table2[[#This Row],[Order-Date]],"mmm")</f>
        <v>May</v>
      </c>
      <c r="H4554">
        <v>2014</v>
      </c>
      <c r="I4554">
        <v>558912980</v>
      </c>
      <c r="J4554" s="2">
        <v>41705</v>
      </c>
      <c r="K4554" s="23">
        <f>WEEKDAY(#REF!,1)</f>
        <v>6</v>
      </c>
      <c r="L4554" s="25" t="str">
        <f>IF(#REF!&gt;=#REF!,#REF!-#REF!,"")</f>
        <v/>
      </c>
      <c r="M4554" s="4">
        <v>3626</v>
      </c>
      <c r="N4554" s="5">
        <v>9.33</v>
      </c>
      <c r="O4554" s="5">
        <v>6.92</v>
      </c>
      <c r="P4554" s="5">
        <v>2.41</v>
      </c>
      <c r="Q4554" s="5">
        <f>#REF!*#REF!</f>
        <v>25091.919999999998</v>
      </c>
      <c r="R4554" s="5">
        <v>8738.66</v>
      </c>
      <c r="S4554" s="5">
        <f>#REF!-#REF!</f>
        <v>-16353.26</v>
      </c>
      <c r="T4554" s="36">
        <f t="shared" si="71"/>
        <v>-0.65173410404624299</v>
      </c>
    </row>
    <row r="4555" spans="1:20" x14ac:dyDescent="0.2">
      <c r="A4555" s="25" t="s">
        <v>46</v>
      </c>
      <c r="B4555" s="25" t="s">
        <v>195</v>
      </c>
      <c r="C4555" s="25" t="s">
        <v>56</v>
      </c>
      <c r="D4555" s="25" t="s">
        <v>23</v>
      </c>
      <c r="E4555" s="25" t="s">
        <v>1916</v>
      </c>
      <c r="F4555" s="2">
        <v>40923</v>
      </c>
      <c r="G4555" s="23" t="str">
        <f>TEXT(Table2[[#This Row],[Order-Date]],"mmm")</f>
        <v>Jan</v>
      </c>
      <c r="H4555">
        <v>2012</v>
      </c>
      <c r="I4555">
        <v>533322131</v>
      </c>
      <c r="J4555" s="2">
        <v>40926</v>
      </c>
      <c r="K4555" s="23">
        <f>WEEKDAY(#REF!,1)</f>
        <v>4</v>
      </c>
      <c r="L4555" s="25">
        <f>IF(#REF!&gt;=#REF!,#REF!-#REF!,"")</f>
        <v>3</v>
      </c>
      <c r="M4555" s="4">
        <v>725</v>
      </c>
      <c r="N4555" s="5">
        <v>421.89</v>
      </c>
      <c r="O4555" s="5">
        <v>364.69</v>
      </c>
      <c r="P4555" s="5">
        <v>57.2</v>
      </c>
      <c r="Q4555" s="5">
        <f>#REF!*#REF!</f>
        <v>264400.25</v>
      </c>
      <c r="R4555" s="5">
        <v>41470</v>
      </c>
      <c r="S4555" s="5">
        <f>#REF!-#REF!</f>
        <v>-222930.25</v>
      </c>
      <c r="T4555" s="36">
        <f t="shared" si="71"/>
        <v>-0.84315445995228799</v>
      </c>
    </row>
    <row r="4556" spans="1:20" x14ac:dyDescent="0.2">
      <c r="A4556" s="25" t="s">
        <v>29</v>
      </c>
      <c r="B4556" s="25" t="s">
        <v>134</v>
      </c>
      <c r="C4556" s="25" t="s">
        <v>49</v>
      </c>
      <c r="D4556" s="25" t="s">
        <v>23</v>
      </c>
      <c r="E4556" s="25" t="s">
        <v>1916</v>
      </c>
      <c r="F4556" s="2">
        <v>40938</v>
      </c>
      <c r="G4556" s="23" t="str">
        <f>TEXT(Table2[[#This Row],[Order-Date]],"mmm")</f>
        <v>Jan</v>
      </c>
      <c r="H4556">
        <v>2012</v>
      </c>
      <c r="I4556">
        <v>330590474</v>
      </c>
      <c r="J4556" s="2">
        <v>40982</v>
      </c>
      <c r="K4556" s="23">
        <f>WEEKDAY(#REF!,1)</f>
        <v>4</v>
      </c>
      <c r="L4556" s="25">
        <f>IF(#REF!&gt;=#REF!,#REF!-#REF!,"")</f>
        <v>44</v>
      </c>
      <c r="M4556" s="4">
        <v>7923</v>
      </c>
      <c r="N4556" s="5">
        <v>651.21</v>
      </c>
      <c r="O4556" s="5">
        <v>524.96</v>
      </c>
      <c r="P4556" s="5">
        <v>126.25</v>
      </c>
      <c r="Q4556" s="5">
        <f>#REF!*#REF!</f>
        <v>4159258.08</v>
      </c>
      <c r="R4556" s="5">
        <v>1000278.75</v>
      </c>
      <c r="S4556" s="5">
        <f>#REF!-#REF!</f>
        <v>-3158979.33</v>
      </c>
      <c r="T4556" s="36">
        <f t="shared" si="71"/>
        <v>-0.75950548613227697</v>
      </c>
    </row>
    <row r="4557" spans="1:20" x14ac:dyDescent="0.2">
      <c r="A4557" s="25" t="s">
        <v>29</v>
      </c>
      <c r="B4557" s="25" t="s">
        <v>126</v>
      </c>
      <c r="C4557" s="25" t="s">
        <v>51</v>
      </c>
      <c r="D4557" s="25" t="s">
        <v>27</v>
      </c>
      <c r="E4557" s="25" t="s">
        <v>1918</v>
      </c>
      <c r="F4557" s="2">
        <v>42334</v>
      </c>
      <c r="G4557" s="23" t="str">
        <f>TEXT(Table2[[#This Row],[Order-Date]],"mmm")</f>
        <v>Nov</v>
      </c>
      <c r="H4557">
        <v>2015</v>
      </c>
      <c r="I4557">
        <v>819516837</v>
      </c>
      <c r="J4557" s="2">
        <v>42363</v>
      </c>
      <c r="K4557" s="23">
        <f>WEEKDAY(#REF!,1)</f>
        <v>6</v>
      </c>
      <c r="L4557" s="25">
        <f>IF(#REF!&gt;=#REF!,#REF!-#REF!,"")</f>
        <v>29</v>
      </c>
      <c r="M4557" s="4">
        <v>2098</v>
      </c>
      <c r="N4557" s="5">
        <v>437.2</v>
      </c>
      <c r="O4557" s="5">
        <v>263.33</v>
      </c>
      <c r="P4557" s="5">
        <v>173.87</v>
      </c>
      <c r="Q4557" s="5">
        <f>#REF!*#REF!</f>
        <v>552466.34</v>
      </c>
      <c r="R4557" s="5">
        <v>364779.26</v>
      </c>
      <c r="S4557" s="5">
        <f>#REF!-#REF!</f>
        <v>-187687.08</v>
      </c>
      <c r="T4557" s="36">
        <f t="shared" si="71"/>
        <v>-0.33972581931416901</v>
      </c>
    </row>
    <row r="4558" spans="1:20" x14ac:dyDescent="0.2">
      <c r="A4558" s="25" t="s">
        <v>32</v>
      </c>
      <c r="B4558" s="25" t="s">
        <v>135</v>
      </c>
      <c r="C4558" s="25" t="s">
        <v>85</v>
      </c>
      <c r="D4558" s="25" t="s">
        <v>27</v>
      </c>
      <c r="E4558" s="25" t="s">
        <v>1917</v>
      </c>
      <c r="F4558" s="2">
        <v>40431</v>
      </c>
      <c r="G4558" s="23" t="str">
        <f>TEXT(Table2[[#This Row],[Order-Date]],"mmm")</f>
        <v>Sep</v>
      </c>
      <c r="H4558">
        <v>2010</v>
      </c>
      <c r="I4558">
        <v>689212548</v>
      </c>
      <c r="J4558" s="2">
        <v>40461</v>
      </c>
      <c r="K4558" s="23">
        <f>WEEKDAY(#REF!,1)</f>
        <v>1</v>
      </c>
      <c r="L4558" s="25">
        <f>IF(#REF!&gt;=#REF!,#REF!-#REF!,"")</f>
        <v>30</v>
      </c>
      <c r="M4558" s="4">
        <v>2164</v>
      </c>
      <c r="N4558" s="5">
        <v>668.27</v>
      </c>
      <c r="O4558" s="5">
        <v>502.54</v>
      </c>
      <c r="P4558" s="5">
        <v>165.73</v>
      </c>
      <c r="Q4558" s="5">
        <f>#REF!*#REF!</f>
        <v>1087496.56</v>
      </c>
      <c r="R4558" s="5">
        <v>358639.72</v>
      </c>
      <c r="S4558" s="5">
        <f>#REF!-#REF!</f>
        <v>-728856.84</v>
      </c>
      <c r="T4558" s="36">
        <f t="shared" si="71"/>
        <v>-0.67021530624427905</v>
      </c>
    </row>
    <row r="4559" spans="1:20" x14ac:dyDescent="0.2">
      <c r="A4559" s="25" t="s">
        <v>29</v>
      </c>
      <c r="B4559" s="25" t="s">
        <v>153</v>
      </c>
      <c r="C4559" s="25" t="s">
        <v>26</v>
      </c>
      <c r="D4559" s="25" t="s">
        <v>27</v>
      </c>
      <c r="E4559" s="25" t="s">
        <v>1918</v>
      </c>
      <c r="F4559" s="2">
        <v>40737</v>
      </c>
      <c r="G4559" s="23" t="str">
        <f>TEXT(Table2[[#This Row],[Order-Date]],"mmm")</f>
        <v>Jul</v>
      </c>
      <c r="H4559">
        <v>2011</v>
      </c>
      <c r="I4559">
        <v>499101436</v>
      </c>
      <c r="J4559" s="2">
        <v>40783</v>
      </c>
      <c r="K4559" s="23">
        <f>WEEKDAY(#REF!,1)</f>
        <v>1</v>
      </c>
      <c r="L4559" s="25">
        <f>IF(#REF!&gt;=#REF!,#REF!-#REF!,"")</f>
        <v>46</v>
      </c>
      <c r="M4559" s="4">
        <v>4061</v>
      </c>
      <c r="N4559" s="5">
        <v>152.58000000000001</v>
      </c>
      <c r="O4559" s="5">
        <v>97.44</v>
      </c>
      <c r="P4559" s="5">
        <v>55.14</v>
      </c>
      <c r="Q4559" s="5">
        <f>#REF!*#REF!</f>
        <v>395703.84</v>
      </c>
      <c r="R4559" s="5">
        <v>223923.54</v>
      </c>
      <c r="S4559" s="5">
        <f>#REF!-#REF!</f>
        <v>-171780.3</v>
      </c>
      <c r="T4559" s="36">
        <f t="shared" si="71"/>
        <v>-0.43411330049261099</v>
      </c>
    </row>
    <row r="4560" spans="1:20" x14ac:dyDescent="0.2">
      <c r="A4560" s="25" t="s">
        <v>40</v>
      </c>
      <c r="B4560" s="25" t="s">
        <v>90</v>
      </c>
      <c r="C4560" s="25" t="s">
        <v>77</v>
      </c>
      <c r="D4560" s="25" t="s">
        <v>23</v>
      </c>
      <c r="E4560" s="25" t="s">
        <v>1917</v>
      </c>
      <c r="F4560" s="2">
        <v>40852</v>
      </c>
      <c r="G4560" s="23" t="str">
        <f>TEXT(Table2[[#This Row],[Order-Date]],"mmm")</f>
        <v>Nov</v>
      </c>
      <c r="H4560">
        <v>2011</v>
      </c>
      <c r="I4560">
        <v>428919827</v>
      </c>
      <c r="J4560" s="2">
        <v>40677</v>
      </c>
      <c r="K4560" s="23">
        <f>WEEKDAY(#REF!,1)</f>
        <v>7</v>
      </c>
      <c r="L4560" s="25" t="str">
        <f>IF(#REF!&gt;=#REF!,#REF!-#REF!,"")</f>
        <v/>
      </c>
      <c r="M4560" s="4">
        <v>5763</v>
      </c>
      <c r="N4560" s="5">
        <v>154.06</v>
      </c>
      <c r="O4560" s="5">
        <v>90.93</v>
      </c>
      <c r="P4560" s="5">
        <v>63.13</v>
      </c>
      <c r="Q4560" s="5">
        <f>#REF!*#REF!</f>
        <v>524029.59</v>
      </c>
      <c r="R4560" s="5">
        <v>363818.19</v>
      </c>
      <c r="S4560" s="5">
        <f>#REF!-#REF!</f>
        <v>-160211.4</v>
      </c>
      <c r="T4560" s="36">
        <f t="shared" si="71"/>
        <v>-0.30572968217309998</v>
      </c>
    </row>
    <row r="4561" spans="1:20" x14ac:dyDescent="0.2">
      <c r="A4561" s="25" t="s">
        <v>46</v>
      </c>
      <c r="B4561" s="25" t="s">
        <v>219</v>
      </c>
      <c r="C4561" s="25" t="s">
        <v>31</v>
      </c>
      <c r="D4561" s="25" t="s">
        <v>23</v>
      </c>
      <c r="E4561" s="25" t="s">
        <v>1917</v>
      </c>
      <c r="F4561" s="2">
        <v>42321</v>
      </c>
      <c r="G4561" s="23" t="str">
        <f>TEXT(Table2[[#This Row],[Order-Date]],"mmm")</f>
        <v>Nov</v>
      </c>
      <c r="H4561">
        <v>2015</v>
      </c>
      <c r="I4561">
        <v>728716552</v>
      </c>
      <c r="J4561" s="2">
        <v>42332</v>
      </c>
      <c r="K4561" s="23">
        <f>WEEKDAY(#REF!,1)</f>
        <v>3</v>
      </c>
      <c r="L4561" s="25">
        <f>IF(#REF!&gt;=#REF!,#REF!-#REF!,"")</f>
        <v>11</v>
      </c>
      <c r="M4561" s="4">
        <v>2276</v>
      </c>
      <c r="N4561" s="5">
        <v>47.45</v>
      </c>
      <c r="O4561" s="5">
        <v>31.79</v>
      </c>
      <c r="P4561" s="5">
        <v>15.66</v>
      </c>
      <c r="Q4561" s="5">
        <f>#REF!*#REF!</f>
        <v>72354.039999999994</v>
      </c>
      <c r="R4561" s="5">
        <v>35642.160000000003</v>
      </c>
      <c r="S4561" s="5">
        <f>#REF!-#REF!</f>
        <v>-36711.879999999997</v>
      </c>
      <c r="T4561" s="36">
        <f t="shared" si="71"/>
        <v>-0.50739226171752105</v>
      </c>
    </row>
    <row r="4562" spans="1:20" x14ac:dyDescent="0.2">
      <c r="A4562" s="25" t="s">
        <v>37</v>
      </c>
      <c r="B4562" s="25" t="s">
        <v>178</v>
      </c>
      <c r="C4562" s="25" t="s">
        <v>51</v>
      </c>
      <c r="D4562" s="25" t="s">
        <v>23</v>
      </c>
      <c r="E4562" s="25" t="s">
        <v>1916</v>
      </c>
      <c r="F4562" s="2">
        <v>42408</v>
      </c>
      <c r="G4562" s="23" t="str">
        <f>TEXT(Table2[[#This Row],[Order-Date]],"mmm")</f>
        <v>Feb</v>
      </c>
      <c r="H4562">
        <v>2016</v>
      </c>
      <c r="I4562">
        <v>368852937</v>
      </c>
      <c r="J4562" s="2">
        <v>42597</v>
      </c>
      <c r="K4562" s="23">
        <f>WEEKDAY(#REF!,1)</f>
        <v>2</v>
      </c>
      <c r="L4562" s="25">
        <f>IF(#REF!&gt;=#REF!,#REF!-#REF!,"")</f>
        <v>189</v>
      </c>
      <c r="M4562" s="4">
        <v>636</v>
      </c>
      <c r="N4562" s="5">
        <v>437.2</v>
      </c>
      <c r="O4562" s="5">
        <v>263.33</v>
      </c>
      <c r="P4562" s="5">
        <v>173.87</v>
      </c>
      <c r="Q4562" s="5">
        <f>#REF!*#REF!</f>
        <v>167477.88</v>
      </c>
      <c r="R4562" s="5">
        <v>110581.32</v>
      </c>
      <c r="S4562" s="5">
        <f>#REF!-#REF!</f>
        <v>-56896.56</v>
      </c>
      <c r="T4562" s="36">
        <f t="shared" si="71"/>
        <v>-0.33972581931416901</v>
      </c>
    </row>
    <row r="4563" spans="1:20" x14ac:dyDescent="0.2">
      <c r="A4563" s="25" t="s">
        <v>29</v>
      </c>
      <c r="B4563" s="25" t="s">
        <v>197</v>
      </c>
      <c r="C4563" s="25" t="s">
        <v>42</v>
      </c>
      <c r="D4563" s="25" t="s">
        <v>23</v>
      </c>
      <c r="E4563" s="25" t="s">
        <v>1918</v>
      </c>
      <c r="F4563" s="2">
        <v>42906</v>
      </c>
      <c r="G4563" s="23" t="str">
        <f>TEXT(Table2[[#This Row],[Order-Date]],"mmm")</f>
        <v>Jun</v>
      </c>
      <c r="H4563">
        <v>2017</v>
      </c>
      <c r="I4563">
        <v>190002810</v>
      </c>
      <c r="J4563" s="2">
        <v>42863</v>
      </c>
      <c r="K4563" s="23">
        <f>WEEKDAY(#REF!,1)</f>
        <v>2</v>
      </c>
      <c r="L4563" s="25" t="str">
        <f>IF(#REF!&gt;=#REF!,#REF!-#REF!,"")</f>
        <v/>
      </c>
      <c r="M4563" s="4">
        <v>4909</v>
      </c>
      <c r="N4563" s="5">
        <v>109.28</v>
      </c>
      <c r="O4563" s="5">
        <v>35.840000000000003</v>
      </c>
      <c r="P4563" s="5">
        <v>73.44</v>
      </c>
      <c r="Q4563" s="5">
        <f>#REF!*#REF!</f>
        <v>175938.56</v>
      </c>
      <c r="R4563" s="5">
        <v>360516.96</v>
      </c>
      <c r="S4563" s="5">
        <f>#REF!-#REF!</f>
        <v>184578.4</v>
      </c>
      <c r="T4563" s="36">
        <f t="shared" si="71"/>
        <v>1.0491071428571399</v>
      </c>
    </row>
    <row r="4564" spans="1:20" x14ac:dyDescent="0.2">
      <c r="A4564" s="25" t="s">
        <v>29</v>
      </c>
      <c r="B4564" s="25" t="s">
        <v>184</v>
      </c>
      <c r="C4564" s="25" t="s">
        <v>31</v>
      </c>
      <c r="D4564" s="25" t="s">
        <v>27</v>
      </c>
      <c r="E4564" s="25" t="s">
        <v>1915</v>
      </c>
      <c r="F4564" s="2">
        <v>42355</v>
      </c>
      <c r="G4564" s="23" t="str">
        <f>TEXT(Table2[[#This Row],[Order-Date]],"mmm")</f>
        <v>Dec</v>
      </c>
      <c r="H4564">
        <v>2015</v>
      </c>
      <c r="I4564">
        <v>653152501</v>
      </c>
      <c r="J4564" s="2">
        <v>42360</v>
      </c>
      <c r="K4564" s="23">
        <f>WEEKDAY(#REF!,1)</f>
        <v>3</v>
      </c>
      <c r="L4564" s="25">
        <f>IF(#REF!&gt;=#REF!,#REF!-#REF!,"")</f>
        <v>5</v>
      </c>
      <c r="M4564" s="4">
        <v>1194</v>
      </c>
      <c r="N4564" s="5">
        <v>47.45</v>
      </c>
      <c r="O4564" s="5">
        <v>31.79</v>
      </c>
      <c r="P4564" s="5">
        <v>15.66</v>
      </c>
      <c r="Q4564" s="5">
        <f>#REF!*#REF!</f>
        <v>37957.26</v>
      </c>
      <c r="R4564" s="5">
        <v>18698.04</v>
      </c>
      <c r="S4564" s="5">
        <f>#REF!-#REF!</f>
        <v>-19259.22</v>
      </c>
      <c r="T4564" s="36">
        <f t="shared" si="71"/>
        <v>-0.50739226171752105</v>
      </c>
    </row>
    <row r="4565" spans="1:20" x14ac:dyDescent="0.2">
      <c r="A4565" s="25" t="s">
        <v>29</v>
      </c>
      <c r="B4565" s="25" t="s">
        <v>57</v>
      </c>
      <c r="C4565" s="25" t="s">
        <v>77</v>
      </c>
      <c r="D4565" s="25" t="s">
        <v>27</v>
      </c>
      <c r="E4565" s="25" t="s">
        <v>1918</v>
      </c>
      <c r="F4565" s="2">
        <v>41887</v>
      </c>
      <c r="G4565" s="23" t="str">
        <f>TEXT(Table2[[#This Row],[Order-Date]],"mmm")</f>
        <v>Sep</v>
      </c>
      <c r="H4565">
        <v>2014</v>
      </c>
      <c r="I4565">
        <v>489600837</v>
      </c>
      <c r="J4565" s="2">
        <v>41888</v>
      </c>
      <c r="K4565" s="23">
        <f>WEEKDAY(#REF!,1)</f>
        <v>7</v>
      </c>
      <c r="L4565" s="25">
        <f>IF(#REF!&gt;=#REF!,#REF!-#REF!,"")</f>
        <v>1</v>
      </c>
      <c r="M4565" s="4">
        <v>2622</v>
      </c>
      <c r="N4565" s="5">
        <v>154.06</v>
      </c>
      <c r="O4565" s="5">
        <v>90.93</v>
      </c>
      <c r="P4565" s="5">
        <v>63.13</v>
      </c>
      <c r="Q4565" s="5">
        <f>#REF!*#REF!</f>
        <v>238418.46</v>
      </c>
      <c r="R4565" s="5">
        <v>165526.85999999999</v>
      </c>
      <c r="S4565" s="5">
        <f>#REF!-#REF!</f>
        <v>-72891.600000000006</v>
      </c>
      <c r="T4565" s="36">
        <f t="shared" si="71"/>
        <v>-0.30572968217309998</v>
      </c>
    </row>
    <row r="4566" spans="1:20" x14ac:dyDescent="0.2">
      <c r="A4566" s="25" t="s">
        <v>29</v>
      </c>
      <c r="B4566" s="25" t="s">
        <v>69</v>
      </c>
      <c r="C4566" s="25" t="s">
        <v>22</v>
      </c>
      <c r="D4566" s="25" t="s">
        <v>23</v>
      </c>
      <c r="E4566" s="25" t="s">
        <v>1915</v>
      </c>
      <c r="F4566" s="2">
        <v>42491</v>
      </c>
      <c r="G4566" s="23" t="str">
        <f>TEXT(Table2[[#This Row],[Order-Date]],"mmm")</f>
        <v>May</v>
      </c>
      <c r="H4566">
        <v>2016</v>
      </c>
      <c r="I4566">
        <v>750959146</v>
      </c>
      <c r="J4566" s="2">
        <v>42394</v>
      </c>
      <c r="K4566" s="23">
        <f>WEEKDAY(#REF!,1)</f>
        <v>2</v>
      </c>
      <c r="L4566" s="25" t="str">
        <f>IF(#REF!&gt;=#REF!,#REF!-#REF!,"")</f>
        <v/>
      </c>
      <c r="M4566" s="4">
        <v>4354</v>
      </c>
      <c r="N4566" s="5">
        <v>255.28</v>
      </c>
      <c r="O4566" s="5">
        <v>159.41999999999999</v>
      </c>
      <c r="P4566" s="5">
        <v>95.86</v>
      </c>
      <c r="Q4566" s="5">
        <f>#REF!*#REF!</f>
        <v>694114.68</v>
      </c>
      <c r="R4566" s="5">
        <v>417374.44</v>
      </c>
      <c r="S4566" s="5">
        <f>#REF!-#REF!</f>
        <v>-276740.24</v>
      </c>
      <c r="T4566" s="36">
        <f t="shared" si="71"/>
        <v>-0.39869527035503699</v>
      </c>
    </row>
    <row r="4567" spans="1:20" x14ac:dyDescent="0.2">
      <c r="A4567" s="25" t="s">
        <v>46</v>
      </c>
      <c r="B4567" s="25" t="s">
        <v>207</v>
      </c>
      <c r="C4567" s="25" t="s">
        <v>49</v>
      </c>
      <c r="D4567" s="25" t="s">
        <v>27</v>
      </c>
      <c r="E4567" s="25" t="s">
        <v>1917</v>
      </c>
      <c r="F4567" s="2">
        <v>41671</v>
      </c>
      <c r="G4567" s="23" t="str">
        <f>TEXT(Table2[[#This Row],[Order-Date]],"mmm")</f>
        <v>Feb</v>
      </c>
      <c r="H4567">
        <v>2014</v>
      </c>
      <c r="I4567">
        <v>759151256</v>
      </c>
      <c r="J4567" s="2">
        <v>41652</v>
      </c>
      <c r="K4567" s="23">
        <f>WEEKDAY(#REF!,1)</f>
        <v>2</v>
      </c>
      <c r="L4567" s="25" t="str">
        <f>IF(#REF!&gt;=#REF!,#REF!-#REF!,"")</f>
        <v/>
      </c>
      <c r="M4567" s="4">
        <v>8581</v>
      </c>
      <c r="N4567" s="5">
        <v>651.21</v>
      </c>
      <c r="O4567" s="5">
        <v>524.96</v>
      </c>
      <c r="P4567" s="5">
        <v>126.25</v>
      </c>
      <c r="Q4567" s="5">
        <f>#REF!*#REF!</f>
        <v>4504681.76</v>
      </c>
      <c r="R4567" s="5">
        <v>1083351.25</v>
      </c>
      <c r="S4567" s="5">
        <f>#REF!-#REF!</f>
        <v>-3421330.51</v>
      </c>
      <c r="T4567" s="36">
        <f t="shared" si="71"/>
        <v>-0.75950548613227697</v>
      </c>
    </row>
    <row r="4568" spans="1:20" x14ac:dyDescent="0.2">
      <c r="A4568" s="25" t="s">
        <v>29</v>
      </c>
      <c r="B4568" s="25" t="s">
        <v>44</v>
      </c>
      <c r="C4568" s="25" t="s">
        <v>39</v>
      </c>
      <c r="D4568" s="25" t="s">
        <v>27</v>
      </c>
      <c r="E4568" s="25" t="s">
        <v>1916</v>
      </c>
      <c r="F4568" s="2">
        <v>40513</v>
      </c>
      <c r="G4568" s="23" t="str">
        <f>TEXT(Table2[[#This Row],[Order-Date]],"mmm")</f>
        <v>Dec</v>
      </c>
      <c r="H4568">
        <v>2010</v>
      </c>
      <c r="I4568">
        <v>356413495</v>
      </c>
      <c r="J4568" s="2">
        <v>40196</v>
      </c>
      <c r="K4568" s="23">
        <f>WEEKDAY(#REF!,1)</f>
        <v>2</v>
      </c>
      <c r="L4568" s="25" t="str">
        <f>IF(#REF!&gt;=#REF!,#REF!-#REF!,"")</f>
        <v/>
      </c>
      <c r="M4568" s="4">
        <v>9528</v>
      </c>
      <c r="N4568" s="5">
        <v>81.73</v>
      </c>
      <c r="O4568" s="5">
        <v>56.67</v>
      </c>
      <c r="P4568" s="5">
        <v>25.06</v>
      </c>
      <c r="Q4568" s="5">
        <f>#REF!*#REF!</f>
        <v>539951.76</v>
      </c>
      <c r="R4568" s="5">
        <v>238771.68</v>
      </c>
      <c r="S4568" s="5">
        <f>#REF!-#REF!</f>
        <v>-301180.08</v>
      </c>
      <c r="T4568" s="36">
        <f t="shared" si="71"/>
        <v>-0.55779071819304704</v>
      </c>
    </row>
    <row r="4569" spans="1:20" x14ac:dyDescent="0.2">
      <c r="A4569" s="25" t="s">
        <v>32</v>
      </c>
      <c r="B4569" s="25" t="s">
        <v>110</v>
      </c>
      <c r="C4569" s="25" t="s">
        <v>39</v>
      </c>
      <c r="D4569" s="25" t="s">
        <v>23</v>
      </c>
      <c r="E4569" s="25" t="s">
        <v>1917</v>
      </c>
      <c r="F4569" s="2">
        <v>40417</v>
      </c>
      <c r="G4569" s="23" t="str">
        <f>TEXT(Table2[[#This Row],[Order-Date]],"mmm")</f>
        <v>Aug</v>
      </c>
      <c r="H4569">
        <v>2010</v>
      </c>
      <c r="I4569">
        <v>355294692</v>
      </c>
      <c r="J4569" s="2">
        <v>40522</v>
      </c>
      <c r="K4569" s="23">
        <f>WEEKDAY(#REF!,1)</f>
        <v>6</v>
      </c>
      <c r="L4569" s="25">
        <f>IF(#REF!&gt;=#REF!,#REF!-#REF!,"")</f>
        <v>105</v>
      </c>
      <c r="M4569" s="4">
        <v>8450</v>
      </c>
      <c r="N4569" s="5">
        <v>81.73</v>
      </c>
      <c r="O4569" s="5">
        <v>56.67</v>
      </c>
      <c r="P4569" s="5">
        <v>25.06</v>
      </c>
      <c r="Q4569" s="5">
        <f>#REF!*#REF!</f>
        <v>478861.5</v>
      </c>
      <c r="R4569" s="5">
        <v>211757</v>
      </c>
      <c r="S4569" s="5">
        <f>#REF!-#REF!</f>
        <v>-267104.5</v>
      </c>
      <c r="T4569" s="36">
        <f t="shared" si="71"/>
        <v>-0.55779071819304704</v>
      </c>
    </row>
    <row r="4570" spans="1:20" x14ac:dyDescent="0.2">
      <c r="A4570" s="25" t="s">
        <v>29</v>
      </c>
      <c r="B4570" s="25" t="s">
        <v>44</v>
      </c>
      <c r="C4570" s="25" t="s">
        <v>49</v>
      </c>
      <c r="D4570" s="25" t="s">
        <v>27</v>
      </c>
      <c r="E4570" s="25" t="s">
        <v>1916</v>
      </c>
      <c r="F4570" s="2">
        <v>42338</v>
      </c>
      <c r="G4570" s="23" t="str">
        <f>TEXT(Table2[[#This Row],[Order-Date]],"mmm")</f>
        <v>Nov</v>
      </c>
      <c r="H4570">
        <v>2015</v>
      </c>
      <c r="I4570">
        <v>288656175</v>
      </c>
      <c r="J4570" s="2">
        <v>42368</v>
      </c>
      <c r="K4570" s="23">
        <f>WEEKDAY(#REF!,1)</f>
        <v>4</v>
      </c>
      <c r="L4570" s="25">
        <f>IF(#REF!&gt;=#REF!,#REF!-#REF!,"")</f>
        <v>30</v>
      </c>
      <c r="M4570" s="4">
        <v>8632</v>
      </c>
      <c r="N4570" s="5">
        <v>651.21</v>
      </c>
      <c r="O4570" s="5">
        <v>524.96</v>
      </c>
      <c r="P4570" s="5">
        <v>126.25</v>
      </c>
      <c r="Q4570" s="5">
        <f>#REF!*#REF!</f>
        <v>4531454.72</v>
      </c>
      <c r="R4570" s="5">
        <v>1089790</v>
      </c>
      <c r="S4570" s="5">
        <f>#REF!-#REF!</f>
        <v>-3441664.72</v>
      </c>
      <c r="T4570" s="36">
        <f t="shared" si="71"/>
        <v>-0.75950548613227697</v>
      </c>
    </row>
    <row r="4571" spans="1:20" x14ac:dyDescent="0.2">
      <c r="A4571" s="25" t="s">
        <v>29</v>
      </c>
      <c r="B4571" s="25" t="s">
        <v>104</v>
      </c>
      <c r="C4571" s="25" t="s">
        <v>51</v>
      </c>
      <c r="D4571" s="25" t="s">
        <v>27</v>
      </c>
      <c r="E4571" s="25" t="s">
        <v>1918</v>
      </c>
      <c r="F4571" s="2">
        <v>42213</v>
      </c>
      <c r="G4571" s="23" t="str">
        <f>TEXT(Table2[[#This Row],[Order-Date]],"mmm")</f>
        <v>Jul</v>
      </c>
      <c r="H4571">
        <v>2015</v>
      </c>
      <c r="I4571">
        <v>659671771</v>
      </c>
      <c r="J4571" s="2">
        <v>42214</v>
      </c>
      <c r="K4571" s="23">
        <f>WEEKDAY(#REF!,1)</f>
        <v>4</v>
      </c>
      <c r="L4571" s="25">
        <f>IF(#REF!&gt;=#REF!,#REF!-#REF!,"")</f>
        <v>1</v>
      </c>
      <c r="M4571" s="4">
        <v>391</v>
      </c>
      <c r="N4571" s="5">
        <v>437.2</v>
      </c>
      <c r="O4571" s="5">
        <v>263.33</v>
      </c>
      <c r="P4571" s="5">
        <v>173.87</v>
      </c>
      <c r="Q4571" s="5">
        <f>#REF!*#REF!</f>
        <v>102962.03</v>
      </c>
      <c r="R4571" s="5">
        <v>67983.17</v>
      </c>
      <c r="S4571" s="5">
        <f>#REF!-#REF!</f>
        <v>-34978.86</v>
      </c>
      <c r="T4571" s="36">
        <f t="shared" si="71"/>
        <v>-0.33972581931416901</v>
      </c>
    </row>
    <row r="4572" spans="1:20" x14ac:dyDescent="0.2">
      <c r="A4572" s="25" t="s">
        <v>40</v>
      </c>
      <c r="B4572" s="25" t="s">
        <v>72</v>
      </c>
      <c r="C4572" s="25" t="s">
        <v>77</v>
      </c>
      <c r="D4572" s="25" t="s">
        <v>23</v>
      </c>
      <c r="E4572" s="25" t="s">
        <v>1916</v>
      </c>
      <c r="F4572" s="2">
        <v>42043</v>
      </c>
      <c r="G4572" s="23" t="str">
        <f>TEXT(Table2[[#This Row],[Order-Date]],"mmm")</f>
        <v>Feb</v>
      </c>
      <c r="H4572">
        <v>2015</v>
      </c>
      <c r="I4572">
        <v>691827809</v>
      </c>
      <c r="J4572" s="2">
        <v>42233</v>
      </c>
      <c r="K4572" s="23">
        <f>WEEKDAY(#REF!,1)</f>
        <v>2</v>
      </c>
      <c r="L4572" s="25">
        <f>IF(#REF!&gt;=#REF!,#REF!-#REF!,"")</f>
        <v>190</v>
      </c>
      <c r="M4572" s="4">
        <v>6078</v>
      </c>
      <c r="N4572" s="5">
        <v>154.06</v>
      </c>
      <c r="O4572" s="5">
        <v>90.93</v>
      </c>
      <c r="P4572" s="5">
        <v>63.13</v>
      </c>
      <c r="Q4572" s="5">
        <f>#REF!*#REF!</f>
        <v>552672.54</v>
      </c>
      <c r="R4572" s="5">
        <v>383704.14</v>
      </c>
      <c r="S4572" s="5">
        <f>#REF!-#REF!</f>
        <v>-168968.4</v>
      </c>
      <c r="T4572" s="36">
        <f t="shared" si="71"/>
        <v>-0.30572968217309998</v>
      </c>
    </row>
    <row r="4573" spans="1:20" x14ac:dyDescent="0.2">
      <c r="A4573" s="25" t="s">
        <v>46</v>
      </c>
      <c r="B4573" s="25" t="s">
        <v>190</v>
      </c>
      <c r="C4573" s="25" t="s">
        <v>22</v>
      </c>
      <c r="D4573" s="25" t="s">
        <v>23</v>
      </c>
      <c r="E4573" s="25" t="s">
        <v>1918</v>
      </c>
      <c r="F4573" s="2">
        <v>40773</v>
      </c>
      <c r="G4573" s="23" t="str">
        <f>TEXT(Table2[[#This Row],[Order-Date]],"mmm")</f>
        <v>Aug</v>
      </c>
      <c r="H4573">
        <v>2011</v>
      </c>
      <c r="I4573">
        <v>578923118</v>
      </c>
      <c r="J4573" s="2">
        <v>40785</v>
      </c>
      <c r="K4573" s="23">
        <f>WEEKDAY(#REF!,1)</f>
        <v>3</v>
      </c>
      <c r="L4573" s="25">
        <f>IF(#REF!&gt;=#REF!,#REF!-#REF!,"")</f>
        <v>12</v>
      </c>
      <c r="M4573" s="4">
        <v>5070</v>
      </c>
      <c r="N4573" s="5">
        <v>255.28</v>
      </c>
      <c r="O4573" s="5">
        <v>159.41999999999999</v>
      </c>
      <c r="P4573" s="5">
        <v>95.86</v>
      </c>
      <c r="Q4573" s="5">
        <f>#REF!*#REF!</f>
        <v>808259.4</v>
      </c>
      <c r="R4573" s="5">
        <v>486010.2</v>
      </c>
      <c r="S4573" s="5">
        <f>#REF!-#REF!</f>
        <v>-322249.2</v>
      </c>
      <c r="T4573" s="36">
        <f t="shared" si="71"/>
        <v>-0.39869527035503699</v>
      </c>
    </row>
    <row r="4574" spans="1:20" x14ac:dyDescent="0.2">
      <c r="A4574" s="25" t="s">
        <v>37</v>
      </c>
      <c r="B4574" s="25" t="s">
        <v>106</v>
      </c>
      <c r="C4574" s="25" t="s">
        <v>85</v>
      </c>
      <c r="D4574" s="25" t="s">
        <v>23</v>
      </c>
      <c r="E4574" s="25" t="s">
        <v>1917</v>
      </c>
      <c r="F4574" s="2">
        <v>42012</v>
      </c>
      <c r="G4574" s="23" t="str">
        <f>TEXT(Table2[[#This Row],[Order-Date]],"mmm")</f>
        <v>Jan</v>
      </c>
      <c r="H4574">
        <v>2015</v>
      </c>
      <c r="I4574">
        <v>135069024</v>
      </c>
      <c r="J4574" s="2">
        <v>42012</v>
      </c>
      <c r="K4574" s="23">
        <f>WEEKDAY(#REF!,1)</f>
        <v>5</v>
      </c>
      <c r="L4574" s="25">
        <f>IF(#REF!&gt;=#REF!,#REF!-#REF!,"")</f>
        <v>0</v>
      </c>
      <c r="M4574" s="4">
        <v>8781</v>
      </c>
      <c r="N4574" s="5">
        <v>668.27</v>
      </c>
      <c r="O4574" s="5">
        <v>502.54</v>
      </c>
      <c r="P4574" s="5">
        <v>165.73</v>
      </c>
      <c r="Q4574" s="5">
        <f>#REF!*#REF!</f>
        <v>4412803.74</v>
      </c>
      <c r="R4574" s="5">
        <v>1455275.13</v>
      </c>
      <c r="S4574" s="5">
        <f>#REF!-#REF!</f>
        <v>-2957528.61</v>
      </c>
      <c r="T4574" s="36">
        <f t="shared" si="71"/>
        <v>-0.67021530624427905</v>
      </c>
    </row>
    <row r="4575" spans="1:20" x14ac:dyDescent="0.2">
      <c r="A4575" s="25" t="s">
        <v>20</v>
      </c>
      <c r="B4575" s="25" t="s">
        <v>114</v>
      </c>
      <c r="C4575" s="25" t="s">
        <v>22</v>
      </c>
      <c r="D4575" s="25" t="s">
        <v>23</v>
      </c>
      <c r="E4575" s="25" t="s">
        <v>1915</v>
      </c>
      <c r="F4575" s="2">
        <v>41597</v>
      </c>
      <c r="G4575" s="23" t="str">
        <f>TEXT(Table2[[#This Row],[Order-Date]],"mmm")</f>
        <v>Nov</v>
      </c>
      <c r="H4575">
        <v>2013</v>
      </c>
      <c r="I4575">
        <v>144689357</v>
      </c>
      <c r="J4575" s="2">
        <v>41620</v>
      </c>
      <c r="K4575" s="23">
        <f>WEEKDAY(#REF!,1)</f>
        <v>5</v>
      </c>
      <c r="L4575" s="25">
        <f>IF(#REF!&gt;=#REF!,#REF!-#REF!,"")</f>
        <v>23</v>
      </c>
      <c r="M4575" s="4">
        <v>5651</v>
      </c>
      <c r="N4575" s="5">
        <v>255.28</v>
      </c>
      <c r="O4575" s="5">
        <v>159.41999999999999</v>
      </c>
      <c r="P4575" s="5">
        <v>95.86</v>
      </c>
      <c r="Q4575" s="5">
        <f>#REF!*#REF!</f>
        <v>900882.42</v>
      </c>
      <c r="R4575" s="5">
        <v>541704.86</v>
      </c>
      <c r="S4575" s="5">
        <f>#REF!-#REF!</f>
        <v>-359177.56</v>
      </c>
      <c r="T4575" s="36">
        <f t="shared" si="71"/>
        <v>-0.39869527035503699</v>
      </c>
    </row>
    <row r="4576" spans="1:20" x14ac:dyDescent="0.2">
      <c r="A4576" s="25" t="s">
        <v>46</v>
      </c>
      <c r="B4576" s="25" t="s">
        <v>136</v>
      </c>
      <c r="C4576" s="25" t="s">
        <v>56</v>
      </c>
      <c r="D4576" s="25" t="s">
        <v>27</v>
      </c>
      <c r="E4576" s="25" t="s">
        <v>1918</v>
      </c>
      <c r="F4576" s="2">
        <v>42500</v>
      </c>
      <c r="G4576" s="23" t="str">
        <f>TEXT(Table2[[#This Row],[Order-Date]],"mmm")</f>
        <v>May</v>
      </c>
      <c r="H4576">
        <v>2016</v>
      </c>
      <c r="I4576">
        <v>112520444</v>
      </c>
      <c r="J4576" s="2">
        <v>42715</v>
      </c>
      <c r="K4576" s="23">
        <f>WEEKDAY(#REF!,1)</f>
        <v>1</v>
      </c>
      <c r="L4576" s="25">
        <f>IF(#REF!&gt;=#REF!,#REF!-#REF!,"")</f>
        <v>215</v>
      </c>
      <c r="M4576" s="4">
        <v>6155</v>
      </c>
      <c r="N4576" s="5">
        <v>421.89</v>
      </c>
      <c r="O4576" s="5">
        <v>364.69</v>
      </c>
      <c r="P4576" s="5">
        <v>57.2</v>
      </c>
      <c r="Q4576" s="5">
        <f>#REF!*#REF!</f>
        <v>2244666.9500000002</v>
      </c>
      <c r="R4576" s="5">
        <v>352066</v>
      </c>
      <c r="S4576" s="5">
        <f>#REF!-#REF!</f>
        <v>-1892600.95</v>
      </c>
      <c r="T4576" s="36">
        <f t="shared" si="71"/>
        <v>-0.84315445995228799</v>
      </c>
    </row>
    <row r="4577" spans="1:20" x14ac:dyDescent="0.2">
      <c r="A4577" s="25" t="s">
        <v>29</v>
      </c>
      <c r="B4577" s="25" t="s">
        <v>100</v>
      </c>
      <c r="C4577" s="25" t="s">
        <v>42</v>
      </c>
      <c r="D4577" s="25" t="s">
        <v>27</v>
      </c>
      <c r="E4577" s="25" t="s">
        <v>1917</v>
      </c>
      <c r="F4577" s="2">
        <v>42577</v>
      </c>
      <c r="G4577" s="23" t="str">
        <f>TEXT(Table2[[#This Row],[Order-Date]],"mmm")</f>
        <v>Jul</v>
      </c>
      <c r="H4577">
        <v>2016</v>
      </c>
      <c r="I4577">
        <v>513611114</v>
      </c>
      <c r="J4577" s="2">
        <v>42499</v>
      </c>
      <c r="K4577" s="23">
        <f>WEEKDAY(#REF!,1)</f>
        <v>2</v>
      </c>
      <c r="L4577" s="25" t="str">
        <f>IF(#REF!&gt;=#REF!,#REF!-#REF!,"")</f>
        <v/>
      </c>
      <c r="M4577" s="4">
        <v>7797</v>
      </c>
      <c r="N4577" s="5">
        <v>109.28</v>
      </c>
      <c r="O4577" s="5">
        <v>35.840000000000003</v>
      </c>
      <c r="P4577" s="5">
        <v>73.44</v>
      </c>
      <c r="Q4577" s="5">
        <f>#REF!*#REF!</f>
        <v>279444.47999999998</v>
      </c>
      <c r="R4577" s="5">
        <v>572611.68000000005</v>
      </c>
      <c r="S4577" s="5">
        <f>#REF!-#REF!</f>
        <v>293167.2</v>
      </c>
      <c r="T4577" s="36">
        <f t="shared" si="71"/>
        <v>1.0491071428571399</v>
      </c>
    </row>
    <row r="4578" spans="1:20" x14ac:dyDescent="0.2">
      <c r="A4578" s="25" t="s">
        <v>29</v>
      </c>
      <c r="B4578" s="25" t="s">
        <v>104</v>
      </c>
      <c r="C4578" s="25" t="s">
        <v>31</v>
      </c>
      <c r="D4578" s="25" t="s">
        <v>27</v>
      </c>
      <c r="E4578" s="25" t="s">
        <v>1915</v>
      </c>
      <c r="F4578" s="2">
        <v>41750</v>
      </c>
      <c r="G4578" s="23" t="str">
        <f>TEXT(Table2[[#This Row],[Order-Date]],"mmm")</f>
        <v>Apr</v>
      </c>
      <c r="H4578">
        <v>2014</v>
      </c>
      <c r="I4578">
        <v>543322694</v>
      </c>
      <c r="J4578" s="2">
        <v>41645</v>
      </c>
      <c r="K4578" s="23">
        <f>WEEKDAY(#REF!,1)</f>
        <v>2</v>
      </c>
      <c r="L4578" s="25" t="str">
        <f>IF(#REF!&gt;=#REF!,#REF!-#REF!,"")</f>
        <v/>
      </c>
      <c r="M4578" s="4">
        <v>114</v>
      </c>
      <c r="N4578" s="5">
        <v>47.45</v>
      </c>
      <c r="O4578" s="5">
        <v>31.79</v>
      </c>
      <c r="P4578" s="5">
        <v>15.66</v>
      </c>
      <c r="Q4578" s="5">
        <f>#REF!*#REF!</f>
        <v>3624.06</v>
      </c>
      <c r="R4578" s="5">
        <v>1785.24</v>
      </c>
      <c r="S4578" s="5">
        <f>#REF!-#REF!</f>
        <v>-1838.82</v>
      </c>
      <c r="T4578" s="36">
        <f t="shared" si="71"/>
        <v>-0.50739226171752105</v>
      </c>
    </row>
    <row r="4579" spans="1:20" x14ac:dyDescent="0.2">
      <c r="A4579" s="25" t="s">
        <v>20</v>
      </c>
      <c r="B4579" s="25" t="s">
        <v>158</v>
      </c>
      <c r="C4579" s="25" t="s">
        <v>49</v>
      </c>
      <c r="D4579" s="25" t="s">
        <v>23</v>
      </c>
      <c r="E4579" s="25" t="s">
        <v>1915</v>
      </c>
      <c r="F4579" s="2">
        <v>42300</v>
      </c>
      <c r="G4579" s="23" t="str">
        <f>TEXT(Table2[[#This Row],[Order-Date]],"mmm")</f>
        <v>Oct</v>
      </c>
      <c r="H4579">
        <v>2015</v>
      </c>
      <c r="I4579">
        <v>367329013</v>
      </c>
      <c r="J4579" s="2">
        <v>42335</v>
      </c>
      <c r="K4579" s="23">
        <f>WEEKDAY(#REF!,1)</f>
        <v>6</v>
      </c>
      <c r="L4579" s="25">
        <f>IF(#REF!&gt;=#REF!,#REF!-#REF!,"")</f>
        <v>35</v>
      </c>
      <c r="M4579" s="4">
        <v>9673</v>
      </c>
      <c r="N4579" s="5">
        <v>651.21</v>
      </c>
      <c r="O4579" s="5">
        <v>524.96</v>
      </c>
      <c r="P4579" s="5">
        <v>126.25</v>
      </c>
      <c r="Q4579" s="5">
        <f>#REF!*#REF!</f>
        <v>5077938.08</v>
      </c>
      <c r="R4579" s="5">
        <v>1221216.25</v>
      </c>
      <c r="S4579" s="5">
        <f>#REF!-#REF!</f>
        <v>-3856721.83</v>
      </c>
      <c r="T4579" s="36">
        <f t="shared" si="71"/>
        <v>-0.75950548613227697</v>
      </c>
    </row>
    <row r="4580" spans="1:20" x14ac:dyDescent="0.2">
      <c r="A4580" s="25" t="s">
        <v>29</v>
      </c>
      <c r="B4580" s="25" t="s">
        <v>131</v>
      </c>
      <c r="C4580" s="25" t="s">
        <v>77</v>
      </c>
      <c r="D4580" s="25" t="s">
        <v>27</v>
      </c>
      <c r="E4580" s="25" t="s">
        <v>1918</v>
      </c>
      <c r="F4580" s="2">
        <v>41071</v>
      </c>
      <c r="G4580" s="23" t="str">
        <f>TEXT(Table2[[#This Row],[Order-Date]],"mmm")</f>
        <v>Jun</v>
      </c>
      <c r="H4580">
        <v>2012</v>
      </c>
      <c r="I4580">
        <v>671616399</v>
      </c>
      <c r="J4580" s="2">
        <v>41194</v>
      </c>
      <c r="K4580" s="23">
        <f>WEEKDAY(#REF!,1)</f>
        <v>6</v>
      </c>
      <c r="L4580" s="25">
        <f>IF(#REF!&gt;=#REF!,#REF!-#REF!,"")</f>
        <v>123</v>
      </c>
      <c r="M4580" s="4">
        <v>5072</v>
      </c>
      <c r="N4580" s="5">
        <v>154.06</v>
      </c>
      <c r="O4580" s="5">
        <v>90.93</v>
      </c>
      <c r="P4580" s="5">
        <v>63.13</v>
      </c>
      <c r="Q4580" s="5">
        <f>#REF!*#REF!</f>
        <v>461196.96</v>
      </c>
      <c r="R4580" s="5">
        <v>320195.36</v>
      </c>
      <c r="S4580" s="5">
        <f>#REF!-#REF!</f>
        <v>-141001.60000000001</v>
      </c>
      <c r="T4580" s="36">
        <f t="shared" si="71"/>
        <v>-0.30572968217309998</v>
      </c>
    </row>
    <row r="4581" spans="1:20" x14ac:dyDescent="0.2">
      <c r="A4581" s="25" t="s">
        <v>46</v>
      </c>
      <c r="B4581" s="25" t="s">
        <v>107</v>
      </c>
      <c r="C4581" s="25" t="s">
        <v>22</v>
      </c>
      <c r="D4581" s="25" t="s">
        <v>23</v>
      </c>
      <c r="E4581" s="25" t="s">
        <v>1917</v>
      </c>
      <c r="F4581" s="2">
        <v>43042</v>
      </c>
      <c r="G4581" s="23" t="str">
        <f>TEXT(Table2[[#This Row],[Order-Date]],"mmm")</f>
        <v>Nov</v>
      </c>
      <c r="H4581">
        <v>2017</v>
      </c>
      <c r="I4581">
        <v>412483680</v>
      </c>
      <c r="J4581" s="2">
        <v>42843</v>
      </c>
      <c r="K4581" s="23">
        <f>WEEKDAY(#REF!,1)</f>
        <v>3</v>
      </c>
      <c r="L4581" s="25" t="str">
        <f>IF(#REF!&gt;=#REF!,#REF!-#REF!,"")</f>
        <v/>
      </c>
      <c r="M4581" s="4">
        <v>1942</v>
      </c>
      <c r="N4581" s="5">
        <v>255.28</v>
      </c>
      <c r="O4581" s="5">
        <v>159.41999999999999</v>
      </c>
      <c r="P4581" s="5">
        <v>95.86</v>
      </c>
      <c r="Q4581" s="5">
        <f>#REF!*#REF!</f>
        <v>309593.64</v>
      </c>
      <c r="R4581" s="5">
        <v>186160.12</v>
      </c>
      <c r="S4581" s="5">
        <f>#REF!-#REF!</f>
        <v>-123433.52</v>
      </c>
      <c r="T4581" s="36">
        <f t="shared" si="71"/>
        <v>-0.39869527035503699</v>
      </c>
    </row>
    <row r="4582" spans="1:20" x14ac:dyDescent="0.2">
      <c r="A4582" s="25" t="s">
        <v>20</v>
      </c>
      <c r="B4582" s="25" t="s">
        <v>191</v>
      </c>
      <c r="C4582" s="25" t="s">
        <v>77</v>
      </c>
      <c r="D4582" s="25" t="s">
        <v>23</v>
      </c>
      <c r="E4582" s="25" t="s">
        <v>1918</v>
      </c>
      <c r="F4582" s="2">
        <v>40678</v>
      </c>
      <c r="G4582" s="23" t="str">
        <f>TEXT(Table2[[#This Row],[Order-Date]],"mmm")</f>
        <v>May</v>
      </c>
      <c r="H4582">
        <v>2011</v>
      </c>
      <c r="I4582">
        <v>866542184</v>
      </c>
      <c r="J4582" s="2">
        <v>40685</v>
      </c>
      <c r="K4582" s="23">
        <f>WEEKDAY(#REF!,1)</f>
        <v>1</v>
      </c>
      <c r="L4582" s="25">
        <f>IF(#REF!&gt;=#REF!,#REF!-#REF!,"")</f>
        <v>7</v>
      </c>
      <c r="M4582" s="4">
        <v>7944</v>
      </c>
      <c r="N4582" s="5">
        <v>154.06</v>
      </c>
      <c r="O4582" s="5">
        <v>90.93</v>
      </c>
      <c r="P4582" s="5">
        <v>63.13</v>
      </c>
      <c r="Q4582" s="5">
        <f>#REF!*#REF!</f>
        <v>722347.92</v>
      </c>
      <c r="R4582" s="5">
        <v>501504.72</v>
      </c>
      <c r="S4582" s="5">
        <f>#REF!-#REF!</f>
        <v>-220843.2</v>
      </c>
      <c r="T4582" s="36">
        <f t="shared" si="71"/>
        <v>-0.30572968217309998</v>
      </c>
    </row>
    <row r="4583" spans="1:20" x14ac:dyDescent="0.2">
      <c r="A4583" s="25" t="s">
        <v>40</v>
      </c>
      <c r="B4583" s="25" t="s">
        <v>201</v>
      </c>
      <c r="C4583" s="25" t="s">
        <v>49</v>
      </c>
      <c r="D4583" s="25" t="s">
        <v>23</v>
      </c>
      <c r="E4583" s="25" t="s">
        <v>1917</v>
      </c>
      <c r="F4583" s="2">
        <v>41296</v>
      </c>
      <c r="G4583" s="23" t="str">
        <f>TEXT(Table2[[#This Row],[Order-Date]],"mmm")</f>
        <v>Jan</v>
      </c>
      <c r="H4583">
        <v>2013</v>
      </c>
      <c r="I4583">
        <v>680715739</v>
      </c>
      <c r="J4583" s="2">
        <v>41458</v>
      </c>
      <c r="K4583" s="23">
        <f>WEEKDAY(#REF!,1)</f>
        <v>4</v>
      </c>
      <c r="L4583" s="25">
        <f>IF(#REF!&gt;=#REF!,#REF!-#REF!,"")</f>
        <v>162</v>
      </c>
      <c r="M4583" s="4">
        <v>7769</v>
      </c>
      <c r="N4583" s="5">
        <v>651.21</v>
      </c>
      <c r="O4583" s="5">
        <v>524.96</v>
      </c>
      <c r="P4583" s="5">
        <v>126.25</v>
      </c>
      <c r="Q4583" s="5">
        <f>#REF!*#REF!</f>
        <v>4078414.24</v>
      </c>
      <c r="R4583" s="5">
        <v>980836.25</v>
      </c>
      <c r="S4583" s="5">
        <f>#REF!-#REF!</f>
        <v>-3097577.99</v>
      </c>
      <c r="T4583" s="36">
        <f t="shared" si="71"/>
        <v>-0.75950548613227697</v>
      </c>
    </row>
    <row r="4584" spans="1:20" x14ac:dyDescent="0.2">
      <c r="A4584" s="25" t="s">
        <v>40</v>
      </c>
      <c r="B4584" s="25" t="s">
        <v>66</v>
      </c>
      <c r="C4584" s="25" t="s">
        <v>22</v>
      </c>
      <c r="D4584" s="25" t="s">
        <v>27</v>
      </c>
      <c r="E4584" s="25" t="s">
        <v>1918</v>
      </c>
      <c r="F4584" s="2">
        <v>40440</v>
      </c>
      <c r="G4584" s="23" t="str">
        <f>TEXT(Table2[[#This Row],[Order-Date]],"mmm")</f>
        <v>Sep</v>
      </c>
      <c r="H4584">
        <v>2010</v>
      </c>
      <c r="I4584">
        <v>822240674</v>
      </c>
      <c r="J4584" s="2">
        <v>40450</v>
      </c>
      <c r="K4584" s="23">
        <f>WEEKDAY(#REF!,1)</f>
        <v>4</v>
      </c>
      <c r="L4584" s="25">
        <f>IF(#REF!&gt;=#REF!,#REF!-#REF!,"")</f>
        <v>10</v>
      </c>
      <c r="M4584" s="4">
        <v>8142</v>
      </c>
      <c r="N4584" s="5">
        <v>255.28</v>
      </c>
      <c r="O4584" s="5">
        <v>159.41999999999999</v>
      </c>
      <c r="P4584" s="5">
        <v>95.86</v>
      </c>
      <c r="Q4584" s="5">
        <f>#REF!*#REF!</f>
        <v>1297997.6399999999</v>
      </c>
      <c r="R4584" s="5">
        <v>780492.12</v>
      </c>
      <c r="S4584" s="5">
        <f>#REF!-#REF!</f>
        <v>-517505.52</v>
      </c>
      <c r="T4584" s="36">
        <f t="shared" si="71"/>
        <v>-0.39869527035503699</v>
      </c>
    </row>
    <row r="4585" spans="1:20" x14ac:dyDescent="0.2">
      <c r="A4585" s="25" t="s">
        <v>37</v>
      </c>
      <c r="B4585" s="25" t="s">
        <v>151</v>
      </c>
      <c r="C4585" s="25" t="s">
        <v>22</v>
      </c>
      <c r="D4585" s="25" t="s">
        <v>27</v>
      </c>
      <c r="E4585" s="25" t="s">
        <v>1916</v>
      </c>
      <c r="F4585" s="2">
        <v>41197</v>
      </c>
      <c r="G4585" s="23" t="str">
        <f>TEXT(Table2[[#This Row],[Order-Date]],"mmm")</f>
        <v>Oct</v>
      </c>
      <c r="H4585">
        <v>2012</v>
      </c>
      <c r="I4585">
        <v>528665816</v>
      </c>
      <c r="J4585" s="2">
        <v>41207</v>
      </c>
      <c r="K4585" s="23">
        <f>WEEKDAY(#REF!,1)</f>
        <v>5</v>
      </c>
      <c r="L4585" s="25">
        <f>IF(#REF!&gt;=#REF!,#REF!-#REF!,"")</f>
        <v>10</v>
      </c>
      <c r="M4585" s="4">
        <v>2818</v>
      </c>
      <c r="N4585" s="5">
        <v>255.28</v>
      </c>
      <c r="O4585" s="5">
        <v>159.41999999999999</v>
      </c>
      <c r="P4585" s="5">
        <v>95.86</v>
      </c>
      <c r="Q4585" s="5">
        <f>#REF!*#REF!</f>
        <v>449245.56</v>
      </c>
      <c r="R4585" s="5">
        <v>270133.48</v>
      </c>
      <c r="S4585" s="5">
        <f>#REF!-#REF!</f>
        <v>-179112.08</v>
      </c>
      <c r="T4585" s="36">
        <f t="shared" si="71"/>
        <v>-0.39869527035503699</v>
      </c>
    </row>
    <row r="4586" spans="1:20" x14ac:dyDescent="0.2">
      <c r="A4586" s="25" t="s">
        <v>40</v>
      </c>
      <c r="B4586" s="25" t="s">
        <v>203</v>
      </c>
      <c r="C4586" s="25" t="s">
        <v>51</v>
      </c>
      <c r="D4586" s="25" t="s">
        <v>27</v>
      </c>
      <c r="E4586" s="25" t="s">
        <v>1918</v>
      </c>
      <c r="F4586" s="2">
        <v>41510</v>
      </c>
      <c r="G4586" s="23" t="str">
        <f>TEXT(Table2[[#This Row],[Order-Date]],"mmm")</f>
        <v>Aug</v>
      </c>
      <c r="H4586">
        <v>2013</v>
      </c>
      <c r="I4586">
        <v>457852494</v>
      </c>
      <c r="J4586" s="2">
        <v>41283</v>
      </c>
      <c r="K4586" s="23">
        <f>WEEKDAY(#REF!,1)</f>
        <v>4</v>
      </c>
      <c r="L4586" s="25" t="str">
        <f>IF(#REF!&gt;=#REF!,#REF!-#REF!,"")</f>
        <v/>
      </c>
      <c r="M4586" s="4">
        <v>7582</v>
      </c>
      <c r="N4586" s="5">
        <v>437.2</v>
      </c>
      <c r="O4586" s="5">
        <v>263.33</v>
      </c>
      <c r="P4586" s="5">
        <v>173.87</v>
      </c>
      <c r="Q4586" s="5">
        <f>#REF!*#REF!</f>
        <v>1996568.06</v>
      </c>
      <c r="R4586" s="5">
        <v>1318282.3400000001</v>
      </c>
      <c r="S4586" s="5">
        <f>#REF!-#REF!</f>
        <v>-678285.72</v>
      </c>
      <c r="T4586" s="36">
        <f t="shared" si="71"/>
        <v>-0.33972581931416901</v>
      </c>
    </row>
    <row r="4587" spans="1:20" x14ac:dyDescent="0.2">
      <c r="A4587" s="25" t="s">
        <v>40</v>
      </c>
      <c r="B4587" s="25" t="s">
        <v>140</v>
      </c>
      <c r="C4587" s="25" t="s">
        <v>65</v>
      </c>
      <c r="D4587" s="25" t="s">
        <v>23</v>
      </c>
      <c r="E4587" s="25" t="s">
        <v>1915</v>
      </c>
      <c r="F4587" s="2">
        <v>40975</v>
      </c>
      <c r="G4587" s="23" t="str">
        <f>TEXT(Table2[[#This Row],[Order-Date]],"mmm")</f>
        <v>Mar</v>
      </c>
      <c r="H4587">
        <v>2012</v>
      </c>
      <c r="I4587">
        <v>437974536</v>
      </c>
      <c r="J4587" s="2">
        <v>41189</v>
      </c>
      <c r="K4587" s="23">
        <f>WEEKDAY(#REF!,1)</f>
        <v>1</v>
      </c>
      <c r="L4587" s="25">
        <f>IF(#REF!&gt;=#REF!,#REF!-#REF!,"")</f>
        <v>214</v>
      </c>
      <c r="M4587" s="4">
        <v>5253</v>
      </c>
      <c r="N4587" s="5">
        <v>9.33</v>
      </c>
      <c r="O4587" s="5">
        <v>6.92</v>
      </c>
      <c r="P4587" s="5">
        <v>2.41</v>
      </c>
      <c r="Q4587" s="5">
        <f>#REF!*#REF!</f>
        <v>36350.76</v>
      </c>
      <c r="R4587" s="5">
        <v>12659.73</v>
      </c>
      <c r="S4587" s="5">
        <f>#REF!-#REF!</f>
        <v>-23691.03</v>
      </c>
      <c r="T4587" s="36">
        <f t="shared" si="71"/>
        <v>-0.65173410404624299</v>
      </c>
    </row>
    <row r="4588" spans="1:20" x14ac:dyDescent="0.2">
      <c r="A4588" s="25" t="s">
        <v>40</v>
      </c>
      <c r="B4588" s="25" t="s">
        <v>140</v>
      </c>
      <c r="C4588" s="25" t="s">
        <v>85</v>
      </c>
      <c r="D4588" s="25" t="s">
        <v>27</v>
      </c>
      <c r="E4588" s="25" t="s">
        <v>1918</v>
      </c>
      <c r="F4588" s="2">
        <v>42817</v>
      </c>
      <c r="G4588" s="23" t="str">
        <f>TEXT(Table2[[#This Row],[Order-Date]],"mmm")</f>
        <v>Mar</v>
      </c>
      <c r="H4588">
        <v>2017</v>
      </c>
      <c r="I4588">
        <v>817518270</v>
      </c>
      <c r="J4588" s="2">
        <v>42843</v>
      </c>
      <c r="K4588" s="23">
        <f>WEEKDAY(#REF!,1)</f>
        <v>3</v>
      </c>
      <c r="L4588" s="25">
        <f>IF(#REF!&gt;=#REF!,#REF!-#REF!,"")</f>
        <v>26</v>
      </c>
      <c r="M4588" s="4">
        <v>678</v>
      </c>
      <c r="N4588" s="5">
        <v>668.27</v>
      </c>
      <c r="O4588" s="5">
        <v>502.54</v>
      </c>
      <c r="P4588" s="5">
        <v>165.73</v>
      </c>
      <c r="Q4588" s="5">
        <f>#REF!*#REF!</f>
        <v>340722.12</v>
      </c>
      <c r="R4588" s="5">
        <v>112364.94</v>
      </c>
      <c r="S4588" s="5">
        <f>#REF!-#REF!</f>
        <v>-228357.18</v>
      </c>
      <c r="T4588" s="36">
        <f t="shared" si="71"/>
        <v>-0.67021530624427905</v>
      </c>
    </row>
    <row r="4589" spans="1:20" x14ac:dyDescent="0.2">
      <c r="A4589" s="25" t="s">
        <v>40</v>
      </c>
      <c r="B4589" s="25" t="s">
        <v>140</v>
      </c>
      <c r="C4589" s="25" t="s">
        <v>34</v>
      </c>
      <c r="D4589" s="25" t="s">
        <v>27</v>
      </c>
      <c r="E4589" s="25" t="s">
        <v>1918</v>
      </c>
      <c r="F4589" s="2">
        <v>40259</v>
      </c>
      <c r="G4589" s="23" t="str">
        <f>TEXT(Table2[[#This Row],[Order-Date]],"mmm")</f>
        <v>Mar</v>
      </c>
      <c r="H4589">
        <v>2010</v>
      </c>
      <c r="I4589">
        <v>215282523</v>
      </c>
      <c r="J4589" s="2">
        <v>40394</v>
      </c>
      <c r="K4589" s="23">
        <f>WEEKDAY(#REF!,1)</f>
        <v>4</v>
      </c>
      <c r="L4589" s="25">
        <f>IF(#REF!&gt;=#REF!,#REF!-#REF!,"")</f>
        <v>135</v>
      </c>
      <c r="M4589" s="4">
        <v>5738</v>
      </c>
      <c r="N4589" s="5">
        <v>205.7</v>
      </c>
      <c r="O4589" s="5">
        <v>117.11</v>
      </c>
      <c r="P4589" s="5">
        <v>88.59</v>
      </c>
      <c r="Q4589" s="5">
        <f>#REF!*#REF!</f>
        <v>671977.18</v>
      </c>
      <c r="R4589" s="5">
        <v>508329.42</v>
      </c>
      <c r="S4589" s="5">
        <f>#REF!-#REF!</f>
        <v>-163647.76</v>
      </c>
      <c r="T4589" s="36">
        <f t="shared" si="71"/>
        <v>-0.24353172231235601</v>
      </c>
    </row>
    <row r="4590" spans="1:20" x14ac:dyDescent="0.2">
      <c r="A4590" s="25" t="s">
        <v>40</v>
      </c>
      <c r="B4590" s="25" t="s">
        <v>160</v>
      </c>
      <c r="C4590" s="25" t="s">
        <v>42</v>
      </c>
      <c r="D4590" s="25" t="s">
        <v>27</v>
      </c>
      <c r="E4590" s="25" t="s">
        <v>1916</v>
      </c>
      <c r="F4590" s="2">
        <v>41040</v>
      </c>
      <c r="G4590" s="23" t="str">
        <f>TEXT(Table2[[#This Row],[Order-Date]],"mmm")</f>
        <v>May</v>
      </c>
      <c r="H4590">
        <v>2012</v>
      </c>
      <c r="I4590">
        <v>470378625</v>
      </c>
      <c r="J4590" s="2">
        <v>41071</v>
      </c>
      <c r="K4590" s="23">
        <f>WEEKDAY(#REF!,1)</f>
        <v>2</v>
      </c>
      <c r="L4590" s="25">
        <f>IF(#REF!&gt;=#REF!,#REF!-#REF!,"")</f>
        <v>31</v>
      </c>
      <c r="M4590" s="4">
        <v>4343</v>
      </c>
      <c r="N4590" s="5">
        <v>109.28</v>
      </c>
      <c r="O4590" s="5">
        <v>35.840000000000003</v>
      </c>
      <c r="P4590" s="5">
        <v>73.44</v>
      </c>
      <c r="Q4590" s="5">
        <f>#REF!*#REF!</f>
        <v>155653.12</v>
      </c>
      <c r="R4590" s="5">
        <v>318949.92</v>
      </c>
      <c r="S4590" s="5">
        <f>#REF!-#REF!</f>
        <v>163296.79999999999</v>
      </c>
      <c r="T4590" s="36">
        <f t="shared" si="71"/>
        <v>1.0491071428571399</v>
      </c>
    </row>
    <row r="4591" spans="1:20" x14ac:dyDescent="0.2">
      <c r="A4591" s="25" t="s">
        <v>32</v>
      </c>
      <c r="B4591" s="25" t="s">
        <v>152</v>
      </c>
      <c r="C4591" s="25" t="s">
        <v>51</v>
      </c>
      <c r="D4591" s="25" t="s">
        <v>23</v>
      </c>
      <c r="E4591" s="25" t="s">
        <v>1915</v>
      </c>
      <c r="F4591" s="2">
        <v>41400</v>
      </c>
      <c r="G4591" s="23" t="str">
        <f>TEXT(Table2[[#This Row],[Order-Date]],"mmm")</f>
        <v>May</v>
      </c>
      <c r="H4591">
        <v>2013</v>
      </c>
      <c r="I4591">
        <v>792230403</v>
      </c>
      <c r="J4591" s="2">
        <v>41554</v>
      </c>
      <c r="K4591" s="23">
        <f>WEEKDAY(#REF!,1)</f>
        <v>2</v>
      </c>
      <c r="L4591" s="25">
        <f>IF(#REF!&gt;=#REF!,#REF!-#REF!,"")</f>
        <v>154</v>
      </c>
      <c r="M4591" s="4">
        <v>7436</v>
      </c>
      <c r="N4591" s="5">
        <v>437.2</v>
      </c>
      <c r="O4591" s="5">
        <v>263.33</v>
      </c>
      <c r="P4591" s="5">
        <v>173.87</v>
      </c>
      <c r="Q4591" s="5">
        <f>#REF!*#REF!</f>
        <v>1958121.88</v>
      </c>
      <c r="R4591" s="5">
        <v>1292897.32</v>
      </c>
      <c r="S4591" s="5">
        <f>#REF!-#REF!</f>
        <v>-665224.56000000006</v>
      </c>
      <c r="T4591" s="36">
        <f t="shared" si="71"/>
        <v>-0.33972581931416901</v>
      </c>
    </row>
    <row r="4592" spans="1:20" x14ac:dyDescent="0.2">
      <c r="A4592" s="25" t="s">
        <v>46</v>
      </c>
      <c r="B4592" s="25" t="s">
        <v>84</v>
      </c>
      <c r="C4592" s="25" t="s">
        <v>39</v>
      </c>
      <c r="D4592" s="25" t="s">
        <v>23</v>
      </c>
      <c r="E4592" s="25" t="s">
        <v>1917</v>
      </c>
      <c r="F4592" s="2">
        <v>42528</v>
      </c>
      <c r="G4592" s="23" t="str">
        <f>TEXT(Table2[[#This Row],[Order-Date]],"mmm")</f>
        <v>Jun</v>
      </c>
      <c r="H4592">
        <v>2016</v>
      </c>
      <c r="I4592">
        <v>910574185</v>
      </c>
      <c r="J4592" s="2">
        <v>42712</v>
      </c>
      <c r="K4592" s="23">
        <f>WEEKDAY(#REF!,1)</f>
        <v>5</v>
      </c>
      <c r="L4592" s="25">
        <f>IF(#REF!&gt;=#REF!,#REF!-#REF!,"")</f>
        <v>184</v>
      </c>
      <c r="M4592" s="4">
        <v>7991</v>
      </c>
      <c r="N4592" s="5">
        <v>81.73</v>
      </c>
      <c r="O4592" s="5">
        <v>56.67</v>
      </c>
      <c r="P4592" s="5">
        <v>25.06</v>
      </c>
      <c r="Q4592" s="5">
        <f>#REF!*#REF!</f>
        <v>452849.97</v>
      </c>
      <c r="R4592" s="5">
        <v>200254.46</v>
      </c>
      <c r="S4592" s="5">
        <f>#REF!-#REF!</f>
        <v>-252595.51</v>
      </c>
      <c r="T4592" s="36">
        <f t="shared" si="71"/>
        <v>-0.55779071819304704</v>
      </c>
    </row>
    <row r="4593" spans="1:20" x14ac:dyDescent="0.2">
      <c r="A4593" s="25" t="s">
        <v>20</v>
      </c>
      <c r="B4593" s="25" t="s">
        <v>191</v>
      </c>
      <c r="C4593" s="25" t="s">
        <v>65</v>
      </c>
      <c r="D4593" s="25" t="s">
        <v>27</v>
      </c>
      <c r="E4593" s="25" t="s">
        <v>1918</v>
      </c>
      <c r="F4593" s="2">
        <v>42618</v>
      </c>
      <c r="G4593" s="23" t="str">
        <f>TEXT(Table2[[#This Row],[Order-Date]],"mmm")</f>
        <v>Sep</v>
      </c>
      <c r="H4593">
        <v>2016</v>
      </c>
      <c r="I4593">
        <v>625458800</v>
      </c>
      <c r="J4593" s="2">
        <v>42515</v>
      </c>
      <c r="K4593" s="23">
        <f>WEEKDAY(#REF!,1)</f>
        <v>4</v>
      </c>
      <c r="L4593" s="25" t="str">
        <f>IF(#REF!&gt;=#REF!,#REF!-#REF!,"")</f>
        <v/>
      </c>
      <c r="M4593" s="4">
        <v>6013</v>
      </c>
      <c r="N4593" s="5">
        <v>9.33</v>
      </c>
      <c r="O4593" s="5">
        <v>6.92</v>
      </c>
      <c r="P4593" s="5">
        <v>2.41</v>
      </c>
      <c r="Q4593" s="5">
        <f>#REF!*#REF!</f>
        <v>41609.96</v>
      </c>
      <c r="R4593" s="5">
        <v>14491.33</v>
      </c>
      <c r="S4593" s="5">
        <f>#REF!-#REF!</f>
        <v>-27118.63</v>
      </c>
      <c r="T4593" s="36">
        <f t="shared" si="71"/>
        <v>-0.65173410404624299</v>
      </c>
    </row>
    <row r="4594" spans="1:20" x14ac:dyDescent="0.2">
      <c r="A4594" s="25" t="s">
        <v>40</v>
      </c>
      <c r="B4594" s="25" t="s">
        <v>201</v>
      </c>
      <c r="C4594" s="25" t="s">
        <v>51</v>
      </c>
      <c r="D4594" s="25" t="s">
        <v>23</v>
      </c>
      <c r="E4594" s="25" t="s">
        <v>1916</v>
      </c>
      <c r="F4594" s="2">
        <v>42015</v>
      </c>
      <c r="G4594" s="23" t="str">
        <f>TEXT(Table2[[#This Row],[Order-Date]],"mmm")</f>
        <v>Jan</v>
      </c>
      <c r="H4594">
        <v>2015</v>
      </c>
      <c r="I4594">
        <v>257245576</v>
      </c>
      <c r="J4594" s="2">
        <v>42354</v>
      </c>
      <c r="K4594" s="23">
        <f>WEEKDAY(#REF!,1)</f>
        <v>4</v>
      </c>
      <c r="L4594" s="25">
        <f>IF(#REF!&gt;=#REF!,#REF!-#REF!,"")</f>
        <v>339</v>
      </c>
      <c r="M4594" s="4">
        <v>3537</v>
      </c>
      <c r="N4594" s="5">
        <v>437.2</v>
      </c>
      <c r="O4594" s="5">
        <v>263.33</v>
      </c>
      <c r="P4594" s="5">
        <v>173.87</v>
      </c>
      <c r="Q4594" s="5">
        <f>#REF!*#REF!</f>
        <v>931398.21</v>
      </c>
      <c r="R4594" s="5">
        <v>614978.18999999994</v>
      </c>
      <c r="S4594" s="5">
        <f>#REF!-#REF!</f>
        <v>-316420.02</v>
      </c>
      <c r="T4594" s="36">
        <f t="shared" si="71"/>
        <v>-0.33972581931416901</v>
      </c>
    </row>
    <row r="4595" spans="1:20" x14ac:dyDescent="0.2">
      <c r="A4595" s="25" t="s">
        <v>46</v>
      </c>
      <c r="B4595" s="25" t="s">
        <v>146</v>
      </c>
      <c r="C4595" s="25" t="s">
        <v>56</v>
      </c>
      <c r="D4595" s="25" t="s">
        <v>23</v>
      </c>
      <c r="E4595" s="25" t="s">
        <v>1917</v>
      </c>
      <c r="F4595" s="2">
        <v>42050</v>
      </c>
      <c r="G4595" s="23" t="str">
        <f>TEXT(Table2[[#This Row],[Order-Date]],"mmm")</f>
        <v>Feb</v>
      </c>
      <c r="H4595">
        <v>2015</v>
      </c>
      <c r="I4595">
        <v>196608340</v>
      </c>
      <c r="J4595" s="2">
        <v>42083</v>
      </c>
      <c r="K4595" s="23">
        <f>WEEKDAY(#REF!,1)</f>
        <v>6</v>
      </c>
      <c r="L4595" s="25">
        <f>IF(#REF!&gt;=#REF!,#REF!-#REF!,"")</f>
        <v>33</v>
      </c>
      <c r="M4595" s="4">
        <v>9632</v>
      </c>
      <c r="N4595" s="5">
        <v>421.89</v>
      </c>
      <c r="O4595" s="5">
        <v>364.69</v>
      </c>
      <c r="P4595" s="5">
        <v>57.2</v>
      </c>
      <c r="Q4595" s="5">
        <f>#REF!*#REF!</f>
        <v>3512694.08</v>
      </c>
      <c r="R4595" s="5">
        <v>550950.40000000002</v>
      </c>
      <c r="S4595" s="5">
        <f>#REF!-#REF!</f>
        <v>-2961743.68</v>
      </c>
      <c r="T4595" s="36">
        <f t="shared" si="71"/>
        <v>-0.84315445995228799</v>
      </c>
    </row>
    <row r="4596" spans="1:20" x14ac:dyDescent="0.2">
      <c r="A4596" s="25" t="s">
        <v>46</v>
      </c>
      <c r="B4596" s="25" t="s">
        <v>142</v>
      </c>
      <c r="C4596" s="25" t="s">
        <v>34</v>
      </c>
      <c r="D4596" s="25" t="s">
        <v>23</v>
      </c>
      <c r="E4596" s="25" t="s">
        <v>1915</v>
      </c>
      <c r="F4596" s="2">
        <v>42169</v>
      </c>
      <c r="G4596" s="23" t="str">
        <f>TEXT(Table2[[#This Row],[Order-Date]],"mmm")</f>
        <v>Jun</v>
      </c>
      <c r="H4596">
        <v>2015</v>
      </c>
      <c r="I4596">
        <v>454533421</v>
      </c>
      <c r="J4596" s="2">
        <v>42170</v>
      </c>
      <c r="K4596" s="23">
        <f>WEEKDAY(#REF!,1)</f>
        <v>2</v>
      </c>
      <c r="L4596" s="25">
        <f>IF(#REF!&gt;=#REF!,#REF!-#REF!,"")</f>
        <v>1</v>
      </c>
      <c r="M4596" s="4">
        <v>5395</v>
      </c>
      <c r="N4596" s="5">
        <v>205.7</v>
      </c>
      <c r="O4596" s="5">
        <v>117.11</v>
      </c>
      <c r="P4596" s="5">
        <v>88.59</v>
      </c>
      <c r="Q4596" s="5">
        <f>#REF!*#REF!</f>
        <v>631808.44999999995</v>
      </c>
      <c r="R4596" s="5">
        <v>477943.05</v>
      </c>
      <c r="S4596" s="5">
        <f>#REF!-#REF!</f>
        <v>-153865.4</v>
      </c>
      <c r="T4596" s="36">
        <f t="shared" si="71"/>
        <v>-0.24353172231235601</v>
      </c>
    </row>
    <row r="4597" spans="1:20" x14ac:dyDescent="0.2">
      <c r="A4597" s="25" t="s">
        <v>29</v>
      </c>
      <c r="B4597" s="25" t="s">
        <v>184</v>
      </c>
      <c r="C4597" s="25" t="s">
        <v>31</v>
      </c>
      <c r="D4597" s="25" t="s">
        <v>27</v>
      </c>
      <c r="E4597" s="25" t="s">
        <v>1916</v>
      </c>
      <c r="F4597" s="2">
        <v>42124</v>
      </c>
      <c r="G4597" s="23" t="str">
        <f>TEXT(Table2[[#This Row],[Order-Date]],"mmm")</f>
        <v>Apr</v>
      </c>
      <c r="H4597">
        <v>2015</v>
      </c>
      <c r="I4597">
        <v>212319648</v>
      </c>
      <c r="J4597" s="2">
        <v>42139</v>
      </c>
      <c r="K4597" s="23">
        <f>WEEKDAY(#REF!,1)</f>
        <v>6</v>
      </c>
      <c r="L4597" s="25">
        <f>IF(#REF!&gt;=#REF!,#REF!-#REF!,"")</f>
        <v>15</v>
      </c>
      <c r="M4597" s="4">
        <v>8957</v>
      </c>
      <c r="N4597" s="5">
        <v>47.45</v>
      </c>
      <c r="O4597" s="5">
        <v>31.79</v>
      </c>
      <c r="P4597" s="5">
        <v>15.66</v>
      </c>
      <c r="Q4597" s="5">
        <f>#REF!*#REF!</f>
        <v>284743.03000000003</v>
      </c>
      <c r="R4597" s="5">
        <v>140266.62</v>
      </c>
      <c r="S4597" s="5">
        <f>#REF!-#REF!</f>
        <v>-144476.41</v>
      </c>
      <c r="T4597" s="36">
        <f t="shared" si="71"/>
        <v>-0.50739226171752105</v>
      </c>
    </row>
    <row r="4598" spans="1:20" x14ac:dyDescent="0.2">
      <c r="A4598" s="25" t="s">
        <v>29</v>
      </c>
      <c r="B4598" s="25" t="s">
        <v>131</v>
      </c>
      <c r="C4598" s="25" t="s">
        <v>85</v>
      </c>
      <c r="D4598" s="25" t="s">
        <v>23</v>
      </c>
      <c r="E4598" s="25" t="s">
        <v>1916</v>
      </c>
      <c r="F4598" s="2">
        <v>41759</v>
      </c>
      <c r="G4598" s="23" t="str">
        <f>TEXT(Table2[[#This Row],[Order-Date]],"mmm")</f>
        <v>Apr</v>
      </c>
      <c r="H4598">
        <v>2014</v>
      </c>
      <c r="I4598">
        <v>971578347</v>
      </c>
      <c r="J4598" s="2">
        <v>41806</v>
      </c>
      <c r="K4598" s="23">
        <f>WEEKDAY(#REF!,1)</f>
        <v>2</v>
      </c>
      <c r="L4598" s="25">
        <f>IF(#REF!&gt;=#REF!,#REF!-#REF!,"")</f>
        <v>47</v>
      </c>
      <c r="M4598" s="4">
        <v>478</v>
      </c>
      <c r="N4598" s="5">
        <v>668.27</v>
      </c>
      <c r="O4598" s="5">
        <v>502.54</v>
      </c>
      <c r="P4598" s="5">
        <v>165.73</v>
      </c>
      <c r="Q4598" s="5">
        <f>#REF!*#REF!</f>
        <v>240214.12</v>
      </c>
      <c r="R4598" s="5">
        <v>79218.94</v>
      </c>
      <c r="S4598" s="5">
        <f>#REF!-#REF!</f>
        <v>-160995.18</v>
      </c>
      <c r="T4598" s="36">
        <f t="shared" si="71"/>
        <v>-0.67021530624427905</v>
      </c>
    </row>
    <row r="4599" spans="1:20" x14ac:dyDescent="0.2">
      <c r="A4599" s="25" t="s">
        <v>29</v>
      </c>
      <c r="B4599" s="25" t="s">
        <v>187</v>
      </c>
      <c r="C4599" s="25" t="s">
        <v>65</v>
      </c>
      <c r="D4599" s="25" t="s">
        <v>27</v>
      </c>
      <c r="E4599" s="25" t="s">
        <v>1916</v>
      </c>
      <c r="F4599" s="2">
        <v>42691</v>
      </c>
      <c r="G4599" s="23" t="str">
        <f>TEXT(Table2[[#This Row],[Order-Date]],"mmm")</f>
        <v>Nov</v>
      </c>
      <c r="H4599">
        <v>2016</v>
      </c>
      <c r="I4599">
        <v>704233348</v>
      </c>
      <c r="J4599" s="2">
        <v>42700</v>
      </c>
      <c r="K4599" s="23">
        <f>WEEKDAY(#REF!,1)</f>
        <v>7</v>
      </c>
      <c r="L4599" s="25">
        <f>IF(#REF!&gt;=#REF!,#REF!-#REF!,"")</f>
        <v>9</v>
      </c>
      <c r="M4599" s="4">
        <v>7152</v>
      </c>
      <c r="N4599" s="5">
        <v>9.33</v>
      </c>
      <c r="O4599" s="5">
        <v>6.92</v>
      </c>
      <c r="P4599" s="5">
        <v>2.41</v>
      </c>
      <c r="Q4599" s="5">
        <f>#REF!*#REF!</f>
        <v>49491.839999999997</v>
      </c>
      <c r="R4599" s="5">
        <v>17236.32</v>
      </c>
      <c r="S4599" s="5">
        <f>#REF!-#REF!</f>
        <v>-32255.52</v>
      </c>
      <c r="T4599" s="36">
        <f t="shared" si="71"/>
        <v>-0.65173410404624299</v>
      </c>
    </row>
    <row r="4600" spans="1:20" x14ac:dyDescent="0.2">
      <c r="A4600" s="25" t="s">
        <v>20</v>
      </c>
      <c r="B4600" s="25" t="s">
        <v>164</v>
      </c>
      <c r="C4600" s="25" t="s">
        <v>51</v>
      </c>
      <c r="D4600" s="25" t="s">
        <v>23</v>
      </c>
      <c r="E4600" s="25" t="s">
        <v>1918</v>
      </c>
      <c r="F4600" s="2">
        <v>41393</v>
      </c>
      <c r="G4600" s="23" t="str">
        <f>TEXT(Table2[[#This Row],[Order-Date]],"mmm")</f>
        <v>Apr</v>
      </c>
      <c r="H4600">
        <v>2013</v>
      </c>
      <c r="I4600">
        <v>602520978</v>
      </c>
      <c r="J4600" s="2">
        <v>41422</v>
      </c>
      <c r="K4600" s="23">
        <f>WEEKDAY(#REF!,1)</f>
        <v>3</v>
      </c>
      <c r="L4600" s="25">
        <f>IF(#REF!&gt;=#REF!,#REF!-#REF!,"")</f>
        <v>29</v>
      </c>
      <c r="M4600" s="4">
        <v>8202</v>
      </c>
      <c r="N4600" s="5">
        <v>437.2</v>
      </c>
      <c r="O4600" s="5">
        <v>263.33</v>
      </c>
      <c r="P4600" s="5">
        <v>173.87</v>
      </c>
      <c r="Q4600" s="5">
        <f>#REF!*#REF!</f>
        <v>2159832.66</v>
      </c>
      <c r="R4600" s="5">
        <v>1426081.74</v>
      </c>
      <c r="S4600" s="5">
        <f>#REF!-#REF!</f>
        <v>-733750.92</v>
      </c>
      <c r="T4600" s="36">
        <f t="shared" si="71"/>
        <v>-0.33972581931416901</v>
      </c>
    </row>
    <row r="4601" spans="1:20" x14ac:dyDescent="0.2">
      <c r="A4601" s="25" t="s">
        <v>46</v>
      </c>
      <c r="B4601" s="25" t="s">
        <v>150</v>
      </c>
      <c r="C4601" s="25" t="s">
        <v>51</v>
      </c>
      <c r="D4601" s="25" t="s">
        <v>23</v>
      </c>
      <c r="E4601" s="25" t="s">
        <v>1917</v>
      </c>
      <c r="F4601" s="2">
        <v>41699</v>
      </c>
      <c r="G4601" s="23" t="str">
        <f>TEXT(Table2[[#This Row],[Order-Date]],"mmm")</f>
        <v>Mar</v>
      </c>
      <c r="H4601">
        <v>2014</v>
      </c>
      <c r="I4601">
        <v>128990066</v>
      </c>
      <c r="J4601" s="2">
        <v>41663</v>
      </c>
      <c r="K4601" s="23">
        <f>WEEKDAY(#REF!,1)</f>
        <v>6</v>
      </c>
      <c r="L4601" s="25" t="str">
        <f>IF(#REF!&gt;=#REF!,#REF!-#REF!,"")</f>
        <v/>
      </c>
      <c r="M4601" s="4">
        <v>9882</v>
      </c>
      <c r="N4601" s="5">
        <v>437.2</v>
      </c>
      <c r="O4601" s="5">
        <v>263.33</v>
      </c>
      <c r="P4601" s="5">
        <v>173.87</v>
      </c>
      <c r="Q4601" s="5">
        <f>#REF!*#REF!</f>
        <v>2602227.06</v>
      </c>
      <c r="R4601" s="5">
        <v>1718183.34</v>
      </c>
      <c r="S4601" s="5">
        <f>#REF!-#REF!</f>
        <v>-884043.72</v>
      </c>
      <c r="T4601" s="36">
        <f t="shared" si="71"/>
        <v>-0.33972581931416901</v>
      </c>
    </row>
    <row r="4602" spans="1:20" x14ac:dyDescent="0.2">
      <c r="A4602" s="25" t="s">
        <v>46</v>
      </c>
      <c r="B4602" s="25" t="s">
        <v>206</v>
      </c>
      <c r="C4602" s="25" t="s">
        <v>56</v>
      </c>
      <c r="D4602" s="25" t="s">
        <v>23</v>
      </c>
      <c r="E4602" s="25" t="s">
        <v>1917</v>
      </c>
      <c r="F4602" s="2">
        <v>42341</v>
      </c>
      <c r="G4602" s="23" t="str">
        <f>TEXT(Table2[[#This Row],[Order-Date]],"mmm")</f>
        <v>Dec</v>
      </c>
      <c r="H4602">
        <v>2015</v>
      </c>
      <c r="I4602">
        <v>166501939</v>
      </c>
      <c r="J4602" s="2">
        <v>42088</v>
      </c>
      <c r="K4602" s="23">
        <f>WEEKDAY(#REF!,1)</f>
        <v>4</v>
      </c>
      <c r="L4602" s="25" t="str">
        <f>IF(#REF!&gt;=#REF!,#REF!-#REF!,"")</f>
        <v/>
      </c>
      <c r="M4602" s="4">
        <v>479</v>
      </c>
      <c r="N4602" s="5">
        <v>421.89</v>
      </c>
      <c r="O4602" s="5">
        <v>364.69</v>
      </c>
      <c r="P4602" s="5">
        <v>57.2</v>
      </c>
      <c r="Q4602" s="5">
        <f>#REF!*#REF!</f>
        <v>174686.51</v>
      </c>
      <c r="R4602" s="5">
        <v>27398.799999999999</v>
      </c>
      <c r="S4602" s="5">
        <f>#REF!-#REF!</f>
        <v>-147287.71</v>
      </c>
      <c r="T4602" s="36">
        <f t="shared" si="71"/>
        <v>-0.84315445995228799</v>
      </c>
    </row>
    <row r="4603" spans="1:20" x14ac:dyDescent="0.2">
      <c r="A4603" s="25" t="s">
        <v>29</v>
      </c>
      <c r="B4603" s="25" t="s">
        <v>58</v>
      </c>
      <c r="C4603" s="25" t="s">
        <v>26</v>
      </c>
      <c r="D4603" s="25" t="s">
        <v>23</v>
      </c>
      <c r="E4603" s="25" t="s">
        <v>1918</v>
      </c>
      <c r="F4603" s="2">
        <v>40329</v>
      </c>
      <c r="G4603" s="23" t="str">
        <f>TEXT(Table2[[#This Row],[Order-Date]],"mmm")</f>
        <v>May</v>
      </c>
      <c r="H4603">
        <v>2010</v>
      </c>
      <c r="I4603">
        <v>768230426</v>
      </c>
      <c r="J4603" s="2">
        <v>40351</v>
      </c>
      <c r="K4603" s="23">
        <f>WEEKDAY(#REF!,1)</f>
        <v>3</v>
      </c>
      <c r="L4603" s="25">
        <f>IF(#REF!&gt;=#REF!,#REF!-#REF!,"")</f>
        <v>22</v>
      </c>
      <c r="M4603" s="4">
        <v>5310</v>
      </c>
      <c r="N4603" s="5">
        <v>152.58000000000001</v>
      </c>
      <c r="O4603" s="5">
        <v>97.44</v>
      </c>
      <c r="P4603" s="5">
        <v>55.14</v>
      </c>
      <c r="Q4603" s="5">
        <f>#REF!*#REF!</f>
        <v>517406.4</v>
      </c>
      <c r="R4603" s="5">
        <v>292793.40000000002</v>
      </c>
      <c r="S4603" s="5">
        <f>#REF!-#REF!</f>
        <v>-224613</v>
      </c>
      <c r="T4603" s="36">
        <f t="shared" si="71"/>
        <v>-0.43411330049261099</v>
      </c>
    </row>
    <row r="4604" spans="1:20" x14ac:dyDescent="0.2">
      <c r="A4604" s="25" t="s">
        <v>29</v>
      </c>
      <c r="B4604" s="25" t="s">
        <v>76</v>
      </c>
      <c r="C4604" s="25" t="s">
        <v>65</v>
      </c>
      <c r="D4604" s="25" t="s">
        <v>27</v>
      </c>
      <c r="E4604" s="25" t="s">
        <v>1915</v>
      </c>
      <c r="F4604" s="2">
        <v>42735</v>
      </c>
      <c r="G4604" s="23" t="str">
        <f>TEXT(Table2[[#This Row],[Order-Date]],"mmm")</f>
        <v>Dec</v>
      </c>
      <c r="H4604">
        <v>2016</v>
      </c>
      <c r="I4604">
        <v>707661855</v>
      </c>
      <c r="J4604" s="2">
        <v>42761</v>
      </c>
      <c r="K4604" s="23">
        <f>WEEKDAY(#REF!,1)</f>
        <v>5</v>
      </c>
      <c r="L4604" s="25">
        <f>IF(#REF!&gt;=#REF!,#REF!-#REF!,"")</f>
        <v>26</v>
      </c>
      <c r="M4604" s="4">
        <v>1723</v>
      </c>
      <c r="N4604" s="5">
        <v>9.33</v>
      </c>
      <c r="O4604" s="5">
        <v>6.92</v>
      </c>
      <c r="P4604" s="5">
        <v>2.41</v>
      </c>
      <c r="Q4604" s="5">
        <f>#REF!*#REF!</f>
        <v>11923.16</v>
      </c>
      <c r="R4604" s="5">
        <v>4152.43</v>
      </c>
      <c r="S4604" s="5">
        <f>#REF!-#REF!</f>
        <v>-7770.73</v>
      </c>
      <c r="T4604" s="36">
        <f t="shared" si="71"/>
        <v>-0.65173410404624299</v>
      </c>
    </row>
    <row r="4605" spans="1:20" x14ac:dyDescent="0.2">
      <c r="A4605" s="25" t="s">
        <v>29</v>
      </c>
      <c r="B4605" s="25" t="s">
        <v>154</v>
      </c>
      <c r="C4605" s="25" t="s">
        <v>65</v>
      </c>
      <c r="D4605" s="25" t="s">
        <v>27</v>
      </c>
      <c r="E4605" s="25" t="s">
        <v>1915</v>
      </c>
      <c r="F4605" s="2">
        <v>40764</v>
      </c>
      <c r="G4605" s="23" t="str">
        <f>TEXT(Table2[[#This Row],[Order-Date]],"mmm")</f>
        <v>Aug</v>
      </c>
      <c r="H4605">
        <v>2011</v>
      </c>
      <c r="I4605">
        <v>628595054</v>
      </c>
      <c r="J4605" s="2">
        <v>40837</v>
      </c>
      <c r="K4605" s="23">
        <f>WEEKDAY(#REF!,1)</f>
        <v>6</v>
      </c>
      <c r="L4605" s="25">
        <f>IF(#REF!&gt;=#REF!,#REF!-#REF!,"")</f>
        <v>73</v>
      </c>
      <c r="M4605" s="4">
        <v>4100</v>
      </c>
      <c r="N4605" s="5">
        <v>9.33</v>
      </c>
      <c r="O4605" s="5">
        <v>6.92</v>
      </c>
      <c r="P4605" s="5">
        <v>2.41</v>
      </c>
      <c r="Q4605" s="5">
        <f>#REF!*#REF!</f>
        <v>28372</v>
      </c>
      <c r="R4605" s="5">
        <v>9881</v>
      </c>
      <c r="S4605" s="5">
        <f>#REF!-#REF!</f>
        <v>-18491</v>
      </c>
      <c r="T4605" s="36">
        <f t="shared" si="71"/>
        <v>-0.65173410404624299</v>
      </c>
    </row>
    <row r="4606" spans="1:20" x14ac:dyDescent="0.2">
      <c r="A4606" s="25" t="s">
        <v>29</v>
      </c>
      <c r="B4606" s="25" t="s">
        <v>185</v>
      </c>
      <c r="C4606" s="25" t="s">
        <v>31</v>
      </c>
      <c r="D4606" s="25" t="s">
        <v>27</v>
      </c>
      <c r="E4606" s="25" t="s">
        <v>1917</v>
      </c>
      <c r="F4606" s="2">
        <v>40229</v>
      </c>
      <c r="G4606" s="23" t="str">
        <f>TEXT(Table2[[#This Row],[Order-Date]],"mmm")</f>
        <v>Feb</v>
      </c>
      <c r="H4606">
        <v>2010</v>
      </c>
      <c r="I4606">
        <v>795141351</v>
      </c>
      <c r="J4606" s="2">
        <v>40233</v>
      </c>
      <c r="K4606" s="23">
        <f>WEEKDAY(#REF!,1)</f>
        <v>4</v>
      </c>
      <c r="L4606" s="25">
        <f>IF(#REF!&gt;=#REF!,#REF!-#REF!,"")</f>
        <v>4</v>
      </c>
      <c r="M4606" s="4">
        <v>8850</v>
      </c>
      <c r="N4606" s="5">
        <v>47.45</v>
      </c>
      <c r="O4606" s="5">
        <v>31.79</v>
      </c>
      <c r="P4606" s="5">
        <v>15.66</v>
      </c>
      <c r="Q4606" s="5">
        <f>#REF!*#REF!</f>
        <v>281341.5</v>
      </c>
      <c r="R4606" s="5">
        <v>138591</v>
      </c>
      <c r="S4606" s="5">
        <f>#REF!-#REF!</f>
        <v>-142750.5</v>
      </c>
      <c r="T4606" s="36">
        <f t="shared" si="71"/>
        <v>-0.50739226171752105</v>
      </c>
    </row>
    <row r="4607" spans="1:20" x14ac:dyDescent="0.2">
      <c r="A4607" s="25" t="s">
        <v>40</v>
      </c>
      <c r="B4607" s="25" t="s">
        <v>91</v>
      </c>
      <c r="C4607" s="25" t="s">
        <v>77</v>
      </c>
      <c r="D4607" s="25" t="s">
        <v>27</v>
      </c>
      <c r="E4607" s="25" t="s">
        <v>1918</v>
      </c>
      <c r="F4607" s="2">
        <v>40181</v>
      </c>
      <c r="G4607" s="23" t="str">
        <f>TEXT(Table2[[#This Row],[Order-Date]],"mmm")</f>
        <v>Jan</v>
      </c>
      <c r="H4607">
        <v>2010</v>
      </c>
      <c r="I4607">
        <v>641724574</v>
      </c>
      <c r="J4607" s="2">
        <v>40267</v>
      </c>
      <c r="K4607" s="23">
        <f>WEEKDAY(#REF!,1)</f>
        <v>3</v>
      </c>
      <c r="L4607" s="25">
        <f>IF(#REF!&gt;=#REF!,#REF!-#REF!,"")</f>
        <v>86</v>
      </c>
      <c r="M4607" s="4">
        <v>9417</v>
      </c>
      <c r="N4607" s="5">
        <v>154.06</v>
      </c>
      <c r="O4607" s="5">
        <v>90.93</v>
      </c>
      <c r="P4607" s="5">
        <v>63.13</v>
      </c>
      <c r="Q4607" s="5">
        <f>#REF!*#REF!</f>
        <v>856287.81</v>
      </c>
      <c r="R4607" s="5">
        <v>594495.21</v>
      </c>
      <c r="S4607" s="5">
        <f>#REF!-#REF!</f>
        <v>-261792.6</v>
      </c>
      <c r="T4607" s="36">
        <f t="shared" si="71"/>
        <v>-0.30572968217309998</v>
      </c>
    </row>
    <row r="4608" spans="1:20" x14ac:dyDescent="0.2">
      <c r="A4608" s="25" t="s">
        <v>46</v>
      </c>
      <c r="B4608" s="25" t="s">
        <v>78</v>
      </c>
      <c r="C4608" s="25" t="s">
        <v>56</v>
      </c>
      <c r="D4608" s="25" t="s">
        <v>27</v>
      </c>
      <c r="E4608" s="25" t="s">
        <v>1917</v>
      </c>
      <c r="F4608" s="2">
        <v>40404</v>
      </c>
      <c r="G4608" s="23" t="str">
        <f>TEXT(Table2[[#This Row],[Order-Date]],"mmm")</f>
        <v>Aug</v>
      </c>
      <c r="H4608">
        <v>2010</v>
      </c>
      <c r="I4608">
        <v>123081052</v>
      </c>
      <c r="J4608" s="2">
        <v>40247</v>
      </c>
      <c r="K4608" s="23">
        <f>WEEKDAY(#REF!,1)</f>
        <v>4</v>
      </c>
      <c r="L4608" s="25" t="str">
        <f>IF(#REF!&gt;=#REF!,#REF!-#REF!,"")</f>
        <v/>
      </c>
      <c r="M4608" s="4">
        <v>1273</v>
      </c>
      <c r="N4608" s="5">
        <v>421.89</v>
      </c>
      <c r="O4608" s="5">
        <v>364.69</v>
      </c>
      <c r="P4608" s="5">
        <v>57.2</v>
      </c>
      <c r="Q4608" s="5">
        <f>#REF!*#REF!</f>
        <v>464250.37</v>
      </c>
      <c r="R4608" s="5">
        <v>72815.600000000006</v>
      </c>
      <c r="S4608" s="5">
        <f>#REF!-#REF!</f>
        <v>-391434.77</v>
      </c>
      <c r="T4608" s="36">
        <f t="shared" si="71"/>
        <v>-0.84315445995228799</v>
      </c>
    </row>
    <row r="4609" spans="1:20" x14ac:dyDescent="0.2">
      <c r="A4609" s="25" t="s">
        <v>29</v>
      </c>
      <c r="B4609" s="25" t="s">
        <v>88</v>
      </c>
      <c r="C4609" s="25" t="s">
        <v>56</v>
      </c>
      <c r="D4609" s="25" t="s">
        <v>27</v>
      </c>
      <c r="E4609" s="25" t="s">
        <v>1915</v>
      </c>
      <c r="F4609" s="2">
        <v>42085</v>
      </c>
      <c r="G4609" s="23" t="str">
        <f>TEXT(Table2[[#This Row],[Order-Date]],"mmm")</f>
        <v>Mar</v>
      </c>
      <c r="H4609">
        <v>2015</v>
      </c>
      <c r="I4609">
        <v>164259612</v>
      </c>
      <c r="J4609" s="2">
        <v>42123</v>
      </c>
      <c r="K4609" s="23">
        <f>WEEKDAY(#REF!,1)</f>
        <v>4</v>
      </c>
      <c r="L4609" s="25">
        <f>IF(#REF!&gt;=#REF!,#REF!-#REF!,"")</f>
        <v>38</v>
      </c>
      <c r="M4609" s="4">
        <v>6924</v>
      </c>
      <c r="N4609" s="5">
        <v>421.89</v>
      </c>
      <c r="O4609" s="5">
        <v>364.69</v>
      </c>
      <c r="P4609" s="5">
        <v>57.2</v>
      </c>
      <c r="Q4609" s="5">
        <f>#REF!*#REF!</f>
        <v>2525113.56</v>
      </c>
      <c r="R4609" s="5">
        <v>396052.8</v>
      </c>
      <c r="S4609" s="5">
        <f>#REF!-#REF!</f>
        <v>-2129060.7599999998</v>
      </c>
      <c r="T4609" s="36">
        <f t="shared" si="71"/>
        <v>-0.84315445995228799</v>
      </c>
    </row>
    <row r="4610" spans="1:20" x14ac:dyDescent="0.2">
      <c r="A4610" s="25" t="s">
        <v>20</v>
      </c>
      <c r="B4610" s="25" t="s">
        <v>164</v>
      </c>
      <c r="C4610" s="25" t="s">
        <v>22</v>
      </c>
      <c r="D4610" s="25" t="s">
        <v>23</v>
      </c>
      <c r="E4610" s="25" t="s">
        <v>1917</v>
      </c>
      <c r="F4610" s="2">
        <v>41586</v>
      </c>
      <c r="G4610" s="23" t="str">
        <f>TEXT(Table2[[#This Row],[Order-Date]],"mmm")</f>
        <v>Nov</v>
      </c>
      <c r="H4610">
        <v>2013</v>
      </c>
      <c r="I4610">
        <v>410621583</v>
      </c>
      <c r="J4610" s="2">
        <v>41434</v>
      </c>
      <c r="K4610" s="23">
        <f>WEEKDAY(#REF!,1)</f>
        <v>1</v>
      </c>
      <c r="L4610" s="25" t="str">
        <f>IF(#REF!&gt;=#REF!,#REF!-#REF!,"")</f>
        <v/>
      </c>
      <c r="M4610" s="4">
        <v>906</v>
      </c>
      <c r="N4610" s="5">
        <v>255.28</v>
      </c>
      <c r="O4610" s="5">
        <v>159.41999999999999</v>
      </c>
      <c r="P4610" s="5">
        <v>95.86</v>
      </c>
      <c r="Q4610" s="5">
        <f>#REF!*#REF!</f>
        <v>144434.51999999999</v>
      </c>
      <c r="R4610" s="5">
        <v>86849.16</v>
      </c>
      <c r="S4610" s="5">
        <f>#REF!-#REF!</f>
        <v>-57585.36</v>
      </c>
      <c r="T4610" s="36">
        <f t="shared" si="71"/>
        <v>-0.39869527035503699</v>
      </c>
    </row>
    <row r="4611" spans="1:20" x14ac:dyDescent="0.2">
      <c r="A4611" s="25" t="s">
        <v>46</v>
      </c>
      <c r="B4611" s="25" t="s">
        <v>195</v>
      </c>
      <c r="C4611" s="25" t="s">
        <v>22</v>
      </c>
      <c r="D4611" s="25" t="s">
        <v>23</v>
      </c>
      <c r="E4611" s="25" t="s">
        <v>1916</v>
      </c>
      <c r="F4611" s="2">
        <v>42010</v>
      </c>
      <c r="G4611" s="23" t="str">
        <f>TEXT(Table2[[#This Row],[Order-Date]],"mmm")</f>
        <v>Jan</v>
      </c>
      <c r="H4611">
        <v>2015</v>
      </c>
      <c r="I4611">
        <v>577840793</v>
      </c>
      <c r="J4611" s="2">
        <v>42254</v>
      </c>
      <c r="K4611" s="23">
        <f>WEEKDAY(#REF!,1)</f>
        <v>2</v>
      </c>
      <c r="L4611" s="25">
        <f>IF(#REF!&gt;=#REF!,#REF!-#REF!,"")</f>
        <v>244</v>
      </c>
      <c r="M4611" s="4">
        <v>4786</v>
      </c>
      <c r="N4611" s="5">
        <v>255.28</v>
      </c>
      <c r="O4611" s="5">
        <v>159.41999999999999</v>
      </c>
      <c r="P4611" s="5">
        <v>95.86</v>
      </c>
      <c r="Q4611" s="5">
        <f>#REF!*#REF!</f>
        <v>762984.12</v>
      </c>
      <c r="R4611" s="5">
        <v>458785.96</v>
      </c>
      <c r="S4611" s="5">
        <f>#REF!-#REF!</f>
        <v>-304198.15999999997</v>
      </c>
      <c r="T4611" s="36">
        <f t="shared" ref="T4611:T4674" si="72">S4611/Q4611</f>
        <v>-0.39869527035503699</v>
      </c>
    </row>
    <row r="4612" spans="1:20" x14ac:dyDescent="0.2">
      <c r="A4612" s="25" t="s">
        <v>46</v>
      </c>
      <c r="B4612" s="25" t="s">
        <v>162</v>
      </c>
      <c r="C4612" s="25" t="s">
        <v>34</v>
      </c>
      <c r="D4612" s="25" t="s">
        <v>23</v>
      </c>
      <c r="E4612" s="25" t="s">
        <v>1917</v>
      </c>
      <c r="F4612" s="2">
        <v>42646</v>
      </c>
      <c r="G4612" s="23" t="str">
        <f>TEXT(Table2[[#This Row],[Order-Date]],"mmm")</f>
        <v>Oct</v>
      </c>
      <c r="H4612">
        <v>2016</v>
      </c>
      <c r="I4612">
        <v>901903569</v>
      </c>
      <c r="J4612" s="2">
        <v>42448</v>
      </c>
      <c r="K4612" s="23">
        <f>WEEKDAY(#REF!,1)</f>
        <v>7</v>
      </c>
      <c r="L4612" s="25" t="str">
        <f>IF(#REF!&gt;=#REF!,#REF!-#REF!,"")</f>
        <v/>
      </c>
      <c r="M4612" s="4">
        <v>2163</v>
      </c>
      <c r="N4612" s="5">
        <v>205.7</v>
      </c>
      <c r="O4612" s="5">
        <v>117.11</v>
      </c>
      <c r="P4612" s="5">
        <v>88.59</v>
      </c>
      <c r="Q4612" s="5">
        <f>#REF!*#REF!</f>
        <v>253308.93</v>
      </c>
      <c r="R4612" s="5">
        <v>191620.17</v>
      </c>
      <c r="S4612" s="5">
        <f>#REF!-#REF!</f>
        <v>-61688.76</v>
      </c>
      <c r="T4612" s="36">
        <f t="shared" si="72"/>
        <v>-0.24353172231235601</v>
      </c>
    </row>
    <row r="4613" spans="1:20" x14ac:dyDescent="0.2">
      <c r="A4613" s="25" t="s">
        <v>32</v>
      </c>
      <c r="B4613" s="25" t="s">
        <v>113</v>
      </c>
      <c r="C4613" s="25" t="s">
        <v>22</v>
      </c>
      <c r="D4613" s="25" t="s">
        <v>23</v>
      </c>
      <c r="E4613" s="25" t="s">
        <v>1915</v>
      </c>
      <c r="F4613" s="2">
        <v>42374</v>
      </c>
      <c r="G4613" s="23" t="str">
        <f>TEXT(Table2[[#This Row],[Order-Date]],"mmm")</f>
        <v>Jan</v>
      </c>
      <c r="H4613">
        <v>2016</v>
      </c>
      <c r="I4613">
        <v>789108741</v>
      </c>
      <c r="J4613" s="2">
        <v>42504</v>
      </c>
      <c r="K4613" s="23">
        <f>WEEKDAY(#REF!,1)</f>
        <v>7</v>
      </c>
      <c r="L4613" s="25">
        <f>IF(#REF!&gt;=#REF!,#REF!-#REF!,"")</f>
        <v>130</v>
      </c>
      <c r="M4613" s="4">
        <v>3667</v>
      </c>
      <c r="N4613" s="5">
        <v>255.28</v>
      </c>
      <c r="O4613" s="5">
        <v>159.41999999999999</v>
      </c>
      <c r="P4613" s="5">
        <v>95.86</v>
      </c>
      <c r="Q4613" s="5">
        <f>#REF!*#REF!</f>
        <v>584593.14</v>
      </c>
      <c r="R4613" s="5">
        <v>351518.62</v>
      </c>
      <c r="S4613" s="5">
        <f>#REF!-#REF!</f>
        <v>-233074.52</v>
      </c>
      <c r="T4613" s="36">
        <f t="shared" si="72"/>
        <v>-0.39869527035503699</v>
      </c>
    </row>
    <row r="4614" spans="1:20" x14ac:dyDescent="0.2">
      <c r="A4614" s="25" t="s">
        <v>40</v>
      </c>
      <c r="B4614" s="25" t="s">
        <v>218</v>
      </c>
      <c r="C4614" s="25" t="s">
        <v>34</v>
      </c>
      <c r="D4614" s="25" t="s">
        <v>27</v>
      </c>
      <c r="E4614" s="25" t="s">
        <v>1916</v>
      </c>
      <c r="F4614" s="2">
        <v>42851</v>
      </c>
      <c r="G4614" s="23" t="str">
        <f>TEXT(Table2[[#This Row],[Order-Date]],"mmm")</f>
        <v>Apr</v>
      </c>
      <c r="H4614">
        <v>2017</v>
      </c>
      <c r="I4614">
        <v>166067636</v>
      </c>
      <c r="J4614" s="2">
        <v>42772</v>
      </c>
      <c r="K4614" s="23">
        <f>WEEKDAY(#REF!,1)</f>
        <v>2</v>
      </c>
      <c r="L4614" s="25" t="str">
        <f>IF(#REF!&gt;=#REF!,#REF!-#REF!,"")</f>
        <v/>
      </c>
      <c r="M4614" s="4">
        <v>1959</v>
      </c>
      <c r="N4614" s="5">
        <v>205.7</v>
      </c>
      <c r="O4614" s="5">
        <v>117.11</v>
      </c>
      <c r="P4614" s="5">
        <v>88.59</v>
      </c>
      <c r="Q4614" s="5">
        <f>#REF!*#REF!</f>
        <v>229418.49</v>
      </c>
      <c r="R4614" s="5">
        <v>173547.81</v>
      </c>
      <c r="S4614" s="5">
        <f>#REF!-#REF!</f>
        <v>-55870.68</v>
      </c>
      <c r="T4614" s="36">
        <f t="shared" si="72"/>
        <v>-0.24353172231235601</v>
      </c>
    </row>
    <row r="4615" spans="1:20" x14ac:dyDescent="0.2">
      <c r="A4615" s="25" t="s">
        <v>32</v>
      </c>
      <c r="B4615" s="25" t="s">
        <v>93</v>
      </c>
      <c r="C4615" s="25" t="s">
        <v>34</v>
      </c>
      <c r="D4615" s="25" t="s">
        <v>27</v>
      </c>
      <c r="E4615" s="25" t="s">
        <v>1915</v>
      </c>
      <c r="F4615" s="2">
        <v>40293</v>
      </c>
      <c r="G4615" s="23" t="str">
        <f>TEXT(Table2[[#This Row],[Order-Date]],"mmm")</f>
        <v>Apr</v>
      </c>
      <c r="H4615">
        <v>2010</v>
      </c>
      <c r="I4615">
        <v>829704082</v>
      </c>
      <c r="J4615" s="2">
        <v>40214</v>
      </c>
      <c r="K4615" s="23">
        <f>WEEKDAY(#REF!,1)</f>
        <v>6</v>
      </c>
      <c r="L4615" s="25" t="str">
        <f>IF(#REF!&gt;=#REF!,#REF!-#REF!,"")</f>
        <v/>
      </c>
      <c r="M4615" s="4">
        <v>6730</v>
      </c>
      <c r="N4615" s="5">
        <v>205.7</v>
      </c>
      <c r="O4615" s="5">
        <v>117.11</v>
      </c>
      <c r="P4615" s="5">
        <v>88.59</v>
      </c>
      <c r="Q4615" s="5">
        <f>#REF!*#REF!</f>
        <v>788150.3</v>
      </c>
      <c r="R4615" s="5">
        <v>596210.69999999995</v>
      </c>
      <c r="S4615" s="5">
        <f>#REF!-#REF!</f>
        <v>-191939.6</v>
      </c>
      <c r="T4615" s="36">
        <f t="shared" si="72"/>
        <v>-0.24353172231235601</v>
      </c>
    </row>
    <row r="4616" spans="1:20" x14ac:dyDescent="0.2">
      <c r="A4616" s="25" t="s">
        <v>37</v>
      </c>
      <c r="B4616" s="25" t="s">
        <v>151</v>
      </c>
      <c r="C4616" s="25" t="s">
        <v>65</v>
      </c>
      <c r="D4616" s="25" t="s">
        <v>27</v>
      </c>
      <c r="E4616" s="25" t="s">
        <v>1915</v>
      </c>
      <c r="F4616" s="2">
        <v>40282</v>
      </c>
      <c r="G4616" s="23" t="str">
        <f>TEXT(Table2[[#This Row],[Order-Date]],"mmm")</f>
        <v>Apr</v>
      </c>
      <c r="H4616">
        <v>2010</v>
      </c>
      <c r="I4616">
        <v>597254407</v>
      </c>
      <c r="J4616" s="2">
        <v>40293</v>
      </c>
      <c r="K4616" s="23">
        <f>WEEKDAY(#REF!,1)</f>
        <v>1</v>
      </c>
      <c r="L4616" s="25">
        <f>IF(#REF!&gt;=#REF!,#REF!-#REF!,"")</f>
        <v>11</v>
      </c>
      <c r="M4616" s="4">
        <v>9706</v>
      </c>
      <c r="N4616" s="5">
        <v>9.33</v>
      </c>
      <c r="O4616" s="5">
        <v>6.92</v>
      </c>
      <c r="P4616" s="5">
        <v>2.41</v>
      </c>
      <c r="Q4616" s="5">
        <f>#REF!*#REF!</f>
        <v>67165.52</v>
      </c>
      <c r="R4616" s="5">
        <v>23391.46</v>
      </c>
      <c r="S4616" s="5">
        <f>#REF!-#REF!</f>
        <v>-43774.06</v>
      </c>
      <c r="T4616" s="36">
        <f t="shared" si="72"/>
        <v>-0.65173410404624299</v>
      </c>
    </row>
    <row r="4617" spans="1:20" x14ac:dyDescent="0.2">
      <c r="A4617" s="25" t="s">
        <v>32</v>
      </c>
      <c r="B4617" s="25" t="s">
        <v>189</v>
      </c>
      <c r="C4617" s="25" t="s">
        <v>22</v>
      </c>
      <c r="D4617" s="25" t="s">
        <v>23</v>
      </c>
      <c r="E4617" s="25" t="s">
        <v>1917</v>
      </c>
      <c r="F4617" s="2">
        <v>41753</v>
      </c>
      <c r="G4617" s="23" t="str">
        <f>TEXT(Table2[[#This Row],[Order-Date]],"mmm")</f>
        <v>Apr</v>
      </c>
      <c r="H4617">
        <v>2014</v>
      </c>
      <c r="I4617">
        <v>956267440</v>
      </c>
      <c r="J4617" s="2">
        <v>41780</v>
      </c>
      <c r="K4617" s="23">
        <f>WEEKDAY(#REF!,1)</f>
        <v>4</v>
      </c>
      <c r="L4617" s="25">
        <f>IF(#REF!&gt;=#REF!,#REF!-#REF!,"")</f>
        <v>27</v>
      </c>
      <c r="M4617" s="4">
        <v>9641</v>
      </c>
      <c r="N4617" s="5">
        <v>255.28</v>
      </c>
      <c r="O4617" s="5">
        <v>159.41999999999999</v>
      </c>
      <c r="P4617" s="5">
        <v>95.86</v>
      </c>
      <c r="Q4617" s="5">
        <f>#REF!*#REF!</f>
        <v>1536968.22</v>
      </c>
      <c r="R4617" s="5">
        <v>924186.26</v>
      </c>
      <c r="S4617" s="5">
        <f>#REF!-#REF!</f>
        <v>-612781.96</v>
      </c>
      <c r="T4617" s="36">
        <f t="shared" si="72"/>
        <v>-0.39869527035503699</v>
      </c>
    </row>
    <row r="4618" spans="1:20" x14ac:dyDescent="0.2">
      <c r="A4618" s="25" t="s">
        <v>46</v>
      </c>
      <c r="B4618" s="25" t="s">
        <v>220</v>
      </c>
      <c r="C4618" s="25" t="s">
        <v>49</v>
      </c>
      <c r="D4618" s="25" t="s">
        <v>23</v>
      </c>
      <c r="E4618" s="25" t="s">
        <v>1918</v>
      </c>
      <c r="F4618" s="2">
        <v>41267</v>
      </c>
      <c r="G4618" s="23" t="str">
        <f>TEXT(Table2[[#This Row],[Order-Date]],"mmm")</f>
        <v>Dec</v>
      </c>
      <c r="H4618">
        <v>2012</v>
      </c>
      <c r="I4618">
        <v>314604508</v>
      </c>
      <c r="J4618" s="2">
        <v>41488</v>
      </c>
      <c r="K4618" s="23">
        <f>WEEKDAY(#REF!,1)</f>
        <v>6</v>
      </c>
      <c r="L4618" s="25">
        <f>IF(#REF!&gt;=#REF!,#REF!-#REF!,"")</f>
        <v>221</v>
      </c>
      <c r="M4618" s="4">
        <v>7320</v>
      </c>
      <c r="N4618" s="5">
        <v>651.21</v>
      </c>
      <c r="O4618" s="5">
        <v>524.96</v>
      </c>
      <c r="P4618" s="5">
        <v>126.25</v>
      </c>
      <c r="Q4618" s="5">
        <f>#REF!*#REF!</f>
        <v>3842707.2</v>
      </c>
      <c r="R4618" s="5">
        <v>924150</v>
      </c>
      <c r="S4618" s="5">
        <f>#REF!-#REF!</f>
        <v>-2918557.2</v>
      </c>
      <c r="T4618" s="36">
        <f t="shared" si="72"/>
        <v>-0.75950548613227697</v>
      </c>
    </row>
    <row r="4619" spans="1:20" x14ac:dyDescent="0.2">
      <c r="A4619" s="25" t="s">
        <v>29</v>
      </c>
      <c r="B4619" s="25" t="s">
        <v>134</v>
      </c>
      <c r="C4619" s="25" t="s">
        <v>26</v>
      </c>
      <c r="D4619" s="25" t="s">
        <v>23</v>
      </c>
      <c r="E4619" s="25" t="s">
        <v>1917</v>
      </c>
      <c r="F4619" s="2">
        <v>42689</v>
      </c>
      <c r="G4619" s="23" t="str">
        <f>TEXT(Table2[[#This Row],[Order-Date]],"mmm")</f>
        <v>Nov</v>
      </c>
      <c r="H4619">
        <v>2016</v>
      </c>
      <c r="I4619">
        <v>750439441</v>
      </c>
      <c r="J4619" s="2">
        <v>42733</v>
      </c>
      <c r="K4619" s="23">
        <f>WEEKDAY(#REF!,1)</f>
        <v>5</v>
      </c>
      <c r="L4619" s="25">
        <f>IF(#REF!&gt;=#REF!,#REF!-#REF!,"")</f>
        <v>44</v>
      </c>
      <c r="M4619" s="4">
        <v>562</v>
      </c>
      <c r="N4619" s="5">
        <v>152.58000000000001</v>
      </c>
      <c r="O4619" s="5">
        <v>97.44</v>
      </c>
      <c r="P4619" s="5">
        <v>55.14</v>
      </c>
      <c r="Q4619" s="5">
        <f>#REF!*#REF!</f>
        <v>54761.279999999999</v>
      </c>
      <c r="R4619" s="5">
        <v>30988.68</v>
      </c>
      <c r="S4619" s="5">
        <f>#REF!-#REF!</f>
        <v>-23772.6</v>
      </c>
      <c r="T4619" s="36">
        <f t="shared" si="72"/>
        <v>-0.43411330049261099</v>
      </c>
    </row>
    <row r="4620" spans="1:20" x14ac:dyDescent="0.2">
      <c r="A4620" s="25" t="s">
        <v>29</v>
      </c>
      <c r="B4620" s="25" t="s">
        <v>138</v>
      </c>
      <c r="C4620" s="25" t="s">
        <v>65</v>
      </c>
      <c r="D4620" s="25" t="s">
        <v>27</v>
      </c>
      <c r="E4620" s="25" t="s">
        <v>1918</v>
      </c>
      <c r="F4620" s="2">
        <v>41972</v>
      </c>
      <c r="G4620" s="23" t="str">
        <f>TEXT(Table2[[#This Row],[Order-Date]],"mmm")</f>
        <v>Nov</v>
      </c>
      <c r="H4620">
        <v>2014</v>
      </c>
      <c r="I4620">
        <v>362258565</v>
      </c>
      <c r="J4620" s="2">
        <v>41987</v>
      </c>
      <c r="K4620" s="23">
        <f>WEEKDAY(#REF!,1)</f>
        <v>1</v>
      </c>
      <c r="L4620" s="25">
        <f>IF(#REF!&gt;=#REF!,#REF!-#REF!,"")</f>
        <v>15</v>
      </c>
      <c r="M4620" s="4">
        <v>9214</v>
      </c>
      <c r="N4620" s="5">
        <v>9.33</v>
      </c>
      <c r="O4620" s="5">
        <v>6.92</v>
      </c>
      <c r="P4620" s="5">
        <v>2.41</v>
      </c>
      <c r="Q4620" s="5">
        <f>#REF!*#REF!</f>
        <v>63760.88</v>
      </c>
      <c r="R4620" s="5">
        <v>22205.74</v>
      </c>
      <c r="S4620" s="5">
        <f>#REF!-#REF!</f>
        <v>-41555.14</v>
      </c>
      <c r="T4620" s="36">
        <f t="shared" si="72"/>
        <v>-0.65173410404624299</v>
      </c>
    </row>
    <row r="4621" spans="1:20" x14ac:dyDescent="0.2">
      <c r="A4621" s="25" t="s">
        <v>46</v>
      </c>
      <c r="B4621" s="25" t="s">
        <v>107</v>
      </c>
      <c r="C4621" s="25" t="s">
        <v>85</v>
      </c>
      <c r="D4621" s="25" t="s">
        <v>23</v>
      </c>
      <c r="E4621" s="25" t="s">
        <v>1918</v>
      </c>
      <c r="F4621" s="2">
        <v>42583</v>
      </c>
      <c r="G4621" s="23" t="str">
        <f>TEXT(Table2[[#This Row],[Order-Date]],"mmm")</f>
        <v>Aug</v>
      </c>
      <c r="H4621">
        <v>2016</v>
      </c>
      <c r="I4621">
        <v>918860709</v>
      </c>
      <c r="J4621" s="2">
        <v>42416</v>
      </c>
      <c r="K4621" s="23">
        <f>WEEKDAY(#REF!,1)</f>
        <v>3</v>
      </c>
      <c r="L4621" s="25" t="str">
        <f>IF(#REF!&gt;=#REF!,#REF!-#REF!,"")</f>
        <v/>
      </c>
      <c r="M4621" s="4">
        <v>158</v>
      </c>
      <c r="N4621" s="5">
        <v>668.27</v>
      </c>
      <c r="O4621" s="5">
        <v>502.54</v>
      </c>
      <c r="P4621" s="5">
        <v>165.73</v>
      </c>
      <c r="Q4621" s="5">
        <f>#REF!*#REF!</f>
        <v>79401.320000000007</v>
      </c>
      <c r="R4621" s="5">
        <v>26185.34</v>
      </c>
      <c r="S4621" s="5">
        <f>#REF!-#REF!</f>
        <v>-53215.98</v>
      </c>
      <c r="T4621" s="36">
        <f t="shared" si="72"/>
        <v>-0.67021530624427905</v>
      </c>
    </row>
    <row r="4622" spans="1:20" x14ac:dyDescent="0.2">
      <c r="A4622" s="25" t="s">
        <v>29</v>
      </c>
      <c r="B4622" s="25" t="s">
        <v>204</v>
      </c>
      <c r="C4622" s="25" t="s">
        <v>34</v>
      </c>
      <c r="D4622" s="25" t="s">
        <v>23</v>
      </c>
      <c r="E4622" s="25" t="s">
        <v>1917</v>
      </c>
      <c r="F4622" s="2">
        <v>42018</v>
      </c>
      <c r="G4622" s="23" t="str">
        <f>TEXT(Table2[[#This Row],[Order-Date]],"mmm")</f>
        <v>Jan</v>
      </c>
      <c r="H4622">
        <v>2015</v>
      </c>
      <c r="I4622">
        <v>209357202</v>
      </c>
      <c r="J4622" s="2">
        <v>42026</v>
      </c>
      <c r="K4622" s="23">
        <f>WEEKDAY(#REF!,1)</f>
        <v>5</v>
      </c>
      <c r="L4622" s="25">
        <f>IF(#REF!&gt;=#REF!,#REF!-#REF!,"")</f>
        <v>8</v>
      </c>
      <c r="M4622" s="4">
        <v>2303</v>
      </c>
      <c r="N4622" s="5">
        <v>205.7</v>
      </c>
      <c r="O4622" s="5">
        <v>117.11</v>
      </c>
      <c r="P4622" s="5">
        <v>88.59</v>
      </c>
      <c r="Q4622" s="5">
        <f>#REF!*#REF!</f>
        <v>269704.33</v>
      </c>
      <c r="R4622" s="5">
        <v>204022.77</v>
      </c>
      <c r="S4622" s="5">
        <f>#REF!-#REF!</f>
        <v>-65681.56</v>
      </c>
      <c r="T4622" s="36">
        <f t="shared" si="72"/>
        <v>-0.24353172231235601</v>
      </c>
    </row>
    <row r="4623" spans="1:20" x14ac:dyDescent="0.2">
      <c r="A4623" s="25" t="s">
        <v>32</v>
      </c>
      <c r="B4623" s="25" t="s">
        <v>152</v>
      </c>
      <c r="C4623" s="25" t="s">
        <v>49</v>
      </c>
      <c r="D4623" s="25" t="s">
        <v>23</v>
      </c>
      <c r="E4623" s="25" t="s">
        <v>1916</v>
      </c>
      <c r="F4623" s="2">
        <v>40784</v>
      </c>
      <c r="G4623" s="23" t="str">
        <f>TEXT(Table2[[#This Row],[Order-Date]],"mmm")</f>
        <v>Aug</v>
      </c>
      <c r="H4623">
        <v>2011</v>
      </c>
      <c r="I4623">
        <v>593171870</v>
      </c>
      <c r="J4623" s="2">
        <v>40642</v>
      </c>
      <c r="K4623" s="23">
        <f>WEEKDAY(#REF!,1)</f>
        <v>7</v>
      </c>
      <c r="L4623" s="25" t="str">
        <f>IF(#REF!&gt;=#REF!,#REF!-#REF!,"")</f>
        <v/>
      </c>
      <c r="M4623" s="4">
        <v>1593</v>
      </c>
      <c r="N4623" s="5">
        <v>651.21</v>
      </c>
      <c r="O4623" s="5">
        <v>524.96</v>
      </c>
      <c r="P4623" s="5">
        <v>126.25</v>
      </c>
      <c r="Q4623" s="5">
        <f>#REF!*#REF!</f>
        <v>836261.28</v>
      </c>
      <c r="R4623" s="5">
        <v>201116.25</v>
      </c>
      <c r="S4623" s="5">
        <f>#REF!-#REF!</f>
        <v>-635145.03</v>
      </c>
      <c r="T4623" s="36">
        <f t="shared" si="72"/>
        <v>-0.75950548613227697</v>
      </c>
    </row>
    <row r="4624" spans="1:20" x14ac:dyDescent="0.2">
      <c r="A4624" s="25" t="s">
        <v>29</v>
      </c>
      <c r="B4624" s="25" t="s">
        <v>116</v>
      </c>
      <c r="C4624" s="25" t="s">
        <v>51</v>
      </c>
      <c r="D4624" s="25" t="s">
        <v>27</v>
      </c>
      <c r="E4624" s="25" t="s">
        <v>1916</v>
      </c>
      <c r="F4624" s="2">
        <v>41718</v>
      </c>
      <c r="G4624" s="23" t="str">
        <f>TEXT(Table2[[#This Row],[Order-Date]],"mmm")</f>
        <v>Mar</v>
      </c>
      <c r="H4624">
        <v>2014</v>
      </c>
      <c r="I4624">
        <v>450041043</v>
      </c>
      <c r="J4624" s="2">
        <v>41745</v>
      </c>
      <c r="K4624" s="23">
        <f>WEEKDAY(#REF!,1)</f>
        <v>4</v>
      </c>
      <c r="L4624" s="25">
        <f>IF(#REF!&gt;=#REF!,#REF!-#REF!,"")</f>
        <v>27</v>
      </c>
      <c r="M4624" s="4">
        <v>6000</v>
      </c>
      <c r="N4624" s="5">
        <v>437.2</v>
      </c>
      <c r="O4624" s="5">
        <v>263.33</v>
      </c>
      <c r="P4624" s="5">
        <v>173.87</v>
      </c>
      <c r="Q4624" s="5">
        <f>#REF!*#REF!</f>
        <v>1579980</v>
      </c>
      <c r="R4624" s="5">
        <v>1043220</v>
      </c>
      <c r="S4624" s="5">
        <f>#REF!-#REF!</f>
        <v>-536760</v>
      </c>
      <c r="T4624" s="36">
        <f t="shared" si="72"/>
        <v>-0.33972581931416901</v>
      </c>
    </row>
    <row r="4625" spans="1:20" x14ac:dyDescent="0.2">
      <c r="A4625" s="25" t="s">
        <v>20</v>
      </c>
      <c r="B4625" s="25" t="s">
        <v>68</v>
      </c>
      <c r="C4625" s="25" t="s">
        <v>49</v>
      </c>
      <c r="D4625" s="25" t="s">
        <v>27</v>
      </c>
      <c r="E4625" s="25" t="s">
        <v>1916</v>
      </c>
      <c r="F4625" s="2">
        <v>41367</v>
      </c>
      <c r="G4625" s="23" t="str">
        <f>TEXT(Table2[[#This Row],[Order-Date]],"mmm")</f>
        <v>Apr</v>
      </c>
      <c r="H4625">
        <v>2013</v>
      </c>
      <c r="I4625">
        <v>930013549</v>
      </c>
      <c r="J4625" s="2">
        <v>41458</v>
      </c>
      <c r="K4625" s="23">
        <f>WEEKDAY(#REF!,1)</f>
        <v>4</v>
      </c>
      <c r="L4625" s="25">
        <f>IF(#REF!&gt;=#REF!,#REF!-#REF!,"")</f>
        <v>91</v>
      </c>
      <c r="M4625" s="4">
        <v>531</v>
      </c>
      <c r="N4625" s="5">
        <v>651.21</v>
      </c>
      <c r="O4625" s="5">
        <v>524.96</v>
      </c>
      <c r="P4625" s="5">
        <v>126.25</v>
      </c>
      <c r="Q4625" s="5">
        <f>#REF!*#REF!</f>
        <v>278753.76</v>
      </c>
      <c r="R4625" s="5">
        <v>67038.75</v>
      </c>
      <c r="S4625" s="5">
        <f>#REF!-#REF!</f>
        <v>-211715.01</v>
      </c>
      <c r="T4625" s="36">
        <f t="shared" si="72"/>
        <v>-0.75950548613227697</v>
      </c>
    </row>
    <row r="4626" spans="1:20" x14ac:dyDescent="0.2">
      <c r="A4626" s="25" t="s">
        <v>29</v>
      </c>
      <c r="B4626" s="25" t="s">
        <v>204</v>
      </c>
      <c r="C4626" s="25" t="s">
        <v>49</v>
      </c>
      <c r="D4626" s="25" t="s">
        <v>23</v>
      </c>
      <c r="E4626" s="25" t="s">
        <v>1917</v>
      </c>
      <c r="F4626" s="2">
        <v>42078</v>
      </c>
      <c r="G4626" s="23" t="str">
        <f>TEXT(Table2[[#This Row],[Order-Date]],"mmm")</f>
        <v>Mar</v>
      </c>
      <c r="H4626">
        <v>2015</v>
      </c>
      <c r="I4626">
        <v>103450715</v>
      </c>
      <c r="J4626" s="2">
        <v>42112</v>
      </c>
      <c r="K4626" s="23">
        <f>WEEKDAY(#REF!,1)</f>
        <v>7</v>
      </c>
      <c r="L4626" s="25">
        <f>IF(#REF!&gt;=#REF!,#REF!-#REF!,"")</f>
        <v>34</v>
      </c>
      <c r="M4626" s="4">
        <v>2220</v>
      </c>
      <c r="N4626" s="5">
        <v>651.21</v>
      </c>
      <c r="O4626" s="5">
        <v>524.96</v>
      </c>
      <c r="P4626" s="5">
        <v>126.25</v>
      </c>
      <c r="Q4626" s="5">
        <f>#REF!*#REF!</f>
        <v>1165411.2</v>
      </c>
      <c r="R4626" s="5">
        <v>280275</v>
      </c>
      <c r="S4626" s="5">
        <f>#REF!-#REF!</f>
        <v>-885136.2</v>
      </c>
      <c r="T4626" s="36">
        <f t="shared" si="72"/>
        <v>-0.75950548613227697</v>
      </c>
    </row>
    <row r="4627" spans="1:20" x14ac:dyDescent="0.2">
      <c r="A4627" s="25" t="s">
        <v>20</v>
      </c>
      <c r="B4627" s="25" t="s">
        <v>68</v>
      </c>
      <c r="C4627" s="25" t="s">
        <v>22</v>
      </c>
      <c r="D4627" s="25" t="s">
        <v>23</v>
      </c>
      <c r="E4627" s="25" t="s">
        <v>1917</v>
      </c>
      <c r="F4627" s="2">
        <v>42530</v>
      </c>
      <c r="G4627" s="23" t="str">
        <f>TEXT(Table2[[#This Row],[Order-Date]],"mmm")</f>
        <v>Jun</v>
      </c>
      <c r="H4627">
        <v>2016</v>
      </c>
      <c r="I4627">
        <v>611026370</v>
      </c>
      <c r="J4627" s="2">
        <v>42560</v>
      </c>
      <c r="K4627" s="23">
        <f>WEEKDAY(#REF!,1)</f>
        <v>7</v>
      </c>
      <c r="L4627" s="25">
        <f>IF(#REF!&gt;=#REF!,#REF!-#REF!,"")</f>
        <v>30</v>
      </c>
      <c r="M4627" s="4">
        <v>5136</v>
      </c>
      <c r="N4627" s="5">
        <v>255.28</v>
      </c>
      <c r="O4627" s="5">
        <v>159.41999999999999</v>
      </c>
      <c r="P4627" s="5">
        <v>95.86</v>
      </c>
      <c r="Q4627" s="5">
        <f>#REF!*#REF!</f>
        <v>818781.12</v>
      </c>
      <c r="R4627" s="5">
        <v>492336.96</v>
      </c>
      <c r="S4627" s="5">
        <f>#REF!-#REF!</f>
        <v>-326444.15999999997</v>
      </c>
      <c r="T4627" s="36">
        <f t="shared" si="72"/>
        <v>-0.39869527035503699</v>
      </c>
    </row>
    <row r="4628" spans="1:20" x14ac:dyDescent="0.2">
      <c r="A4628" s="25" t="s">
        <v>32</v>
      </c>
      <c r="B4628" s="25" t="s">
        <v>152</v>
      </c>
      <c r="C4628" s="25" t="s">
        <v>49</v>
      </c>
      <c r="D4628" s="25" t="s">
        <v>23</v>
      </c>
      <c r="E4628" s="25" t="s">
        <v>1918</v>
      </c>
      <c r="F4628" s="2">
        <v>42027</v>
      </c>
      <c r="G4628" s="23" t="str">
        <f>TEXT(Table2[[#This Row],[Order-Date]],"mmm")</f>
        <v>Jan</v>
      </c>
      <c r="H4628">
        <v>2015</v>
      </c>
      <c r="I4628">
        <v>213726842</v>
      </c>
      <c r="J4628" s="2">
        <v>42032</v>
      </c>
      <c r="K4628" s="23">
        <f>WEEKDAY(#REF!,1)</f>
        <v>4</v>
      </c>
      <c r="L4628" s="25">
        <f>IF(#REF!&gt;=#REF!,#REF!-#REF!,"")</f>
        <v>5</v>
      </c>
      <c r="M4628" s="4">
        <v>5377</v>
      </c>
      <c r="N4628" s="5">
        <v>651.21</v>
      </c>
      <c r="O4628" s="5">
        <v>524.96</v>
      </c>
      <c r="P4628" s="5">
        <v>126.25</v>
      </c>
      <c r="Q4628" s="5">
        <f>#REF!*#REF!</f>
        <v>2822709.92</v>
      </c>
      <c r="R4628" s="5">
        <v>678846.25</v>
      </c>
      <c r="S4628" s="5">
        <f>#REF!-#REF!</f>
        <v>-2143863.67</v>
      </c>
      <c r="T4628" s="36">
        <f t="shared" si="72"/>
        <v>-0.75950548613227697</v>
      </c>
    </row>
    <row r="4629" spans="1:20" x14ac:dyDescent="0.2">
      <c r="A4629" s="25" t="s">
        <v>46</v>
      </c>
      <c r="B4629" s="25" t="s">
        <v>84</v>
      </c>
      <c r="C4629" s="25" t="s">
        <v>65</v>
      </c>
      <c r="D4629" s="25" t="s">
        <v>27</v>
      </c>
      <c r="E4629" s="25" t="s">
        <v>1915</v>
      </c>
      <c r="F4629" s="2">
        <v>41141</v>
      </c>
      <c r="G4629" s="23" t="str">
        <f>TEXT(Table2[[#This Row],[Order-Date]],"mmm")</f>
        <v>Aug</v>
      </c>
      <c r="H4629">
        <v>2012</v>
      </c>
      <c r="I4629">
        <v>342850959</v>
      </c>
      <c r="J4629" s="2">
        <v>41173</v>
      </c>
      <c r="K4629" s="23">
        <f>WEEKDAY(#REF!,1)</f>
        <v>6</v>
      </c>
      <c r="L4629" s="25">
        <f>IF(#REF!&gt;=#REF!,#REF!-#REF!,"")</f>
        <v>32</v>
      </c>
      <c r="M4629" s="4">
        <v>6072</v>
      </c>
      <c r="N4629" s="5">
        <v>9.33</v>
      </c>
      <c r="O4629" s="5">
        <v>6.92</v>
      </c>
      <c r="P4629" s="5">
        <v>2.41</v>
      </c>
      <c r="Q4629" s="5">
        <f>#REF!*#REF!</f>
        <v>42018.239999999998</v>
      </c>
      <c r="R4629" s="5">
        <v>14633.52</v>
      </c>
      <c r="S4629" s="5">
        <f>#REF!-#REF!</f>
        <v>-27384.720000000001</v>
      </c>
      <c r="T4629" s="36">
        <f t="shared" si="72"/>
        <v>-0.65173410404624299</v>
      </c>
    </row>
    <row r="4630" spans="1:20" x14ac:dyDescent="0.2">
      <c r="A4630" s="25" t="s">
        <v>37</v>
      </c>
      <c r="B4630" s="25" t="s">
        <v>178</v>
      </c>
      <c r="C4630" s="25" t="s">
        <v>39</v>
      </c>
      <c r="D4630" s="25" t="s">
        <v>27</v>
      </c>
      <c r="E4630" s="25" t="s">
        <v>1917</v>
      </c>
      <c r="F4630" s="2">
        <v>41070</v>
      </c>
      <c r="G4630" s="23" t="str">
        <f>TEXT(Table2[[#This Row],[Order-Date]],"mmm")</f>
        <v>Jun</v>
      </c>
      <c r="H4630">
        <v>2012</v>
      </c>
      <c r="I4630">
        <v>250010049</v>
      </c>
      <c r="J4630" s="2">
        <v>41040</v>
      </c>
      <c r="K4630" s="23">
        <f>WEEKDAY(#REF!,1)</f>
        <v>6</v>
      </c>
      <c r="L4630" s="25" t="str">
        <f>IF(#REF!&gt;=#REF!,#REF!-#REF!,"")</f>
        <v/>
      </c>
      <c r="M4630" s="4">
        <v>2384</v>
      </c>
      <c r="N4630" s="5">
        <v>81.73</v>
      </c>
      <c r="O4630" s="5">
        <v>56.67</v>
      </c>
      <c r="P4630" s="5">
        <v>25.06</v>
      </c>
      <c r="Q4630" s="5">
        <f>#REF!*#REF!</f>
        <v>135101.28</v>
      </c>
      <c r="R4630" s="5">
        <v>59743.040000000001</v>
      </c>
      <c r="S4630" s="5">
        <f>#REF!-#REF!</f>
        <v>-75358.240000000005</v>
      </c>
      <c r="T4630" s="36">
        <f t="shared" si="72"/>
        <v>-0.55779071819304704</v>
      </c>
    </row>
    <row r="4631" spans="1:20" x14ac:dyDescent="0.2">
      <c r="A4631" s="25" t="s">
        <v>37</v>
      </c>
      <c r="B4631" s="25" t="s">
        <v>62</v>
      </c>
      <c r="C4631" s="25" t="s">
        <v>31</v>
      </c>
      <c r="D4631" s="25" t="s">
        <v>27</v>
      </c>
      <c r="E4631" s="25" t="s">
        <v>1918</v>
      </c>
      <c r="F4631" s="2">
        <v>42371</v>
      </c>
      <c r="G4631" s="23" t="str">
        <f>TEXT(Table2[[#This Row],[Order-Date]],"mmm")</f>
        <v>Jan</v>
      </c>
      <c r="H4631">
        <v>2016</v>
      </c>
      <c r="I4631">
        <v>157127940</v>
      </c>
      <c r="J4631" s="2">
        <v>42677</v>
      </c>
      <c r="K4631" s="23">
        <f>WEEKDAY(#REF!,1)</f>
        <v>5</v>
      </c>
      <c r="L4631" s="25">
        <f>IF(#REF!&gt;=#REF!,#REF!-#REF!,"")</f>
        <v>306</v>
      </c>
      <c r="M4631" s="4">
        <v>6504</v>
      </c>
      <c r="N4631" s="5">
        <v>47.45</v>
      </c>
      <c r="O4631" s="5">
        <v>31.79</v>
      </c>
      <c r="P4631" s="5">
        <v>15.66</v>
      </c>
      <c r="Q4631" s="5">
        <f>#REF!*#REF!</f>
        <v>206762.16</v>
      </c>
      <c r="R4631" s="5">
        <v>101852.64</v>
      </c>
      <c r="S4631" s="5">
        <f>#REF!-#REF!</f>
        <v>-104909.52</v>
      </c>
      <c r="T4631" s="36">
        <f t="shared" si="72"/>
        <v>-0.50739226171752105</v>
      </c>
    </row>
    <row r="4632" spans="1:20" x14ac:dyDescent="0.2">
      <c r="A4632" s="25" t="s">
        <v>46</v>
      </c>
      <c r="B4632" s="25" t="s">
        <v>173</v>
      </c>
      <c r="C4632" s="25" t="s">
        <v>34</v>
      </c>
      <c r="D4632" s="25" t="s">
        <v>23</v>
      </c>
      <c r="E4632" s="25" t="s">
        <v>1915</v>
      </c>
      <c r="F4632" s="2">
        <v>42639</v>
      </c>
      <c r="G4632" s="23" t="str">
        <f>TEXT(Table2[[#This Row],[Order-Date]],"mmm")</f>
        <v>Sep</v>
      </c>
      <c r="H4632">
        <v>2016</v>
      </c>
      <c r="I4632">
        <v>806440961</v>
      </c>
      <c r="J4632" s="2">
        <v>42470</v>
      </c>
      <c r="K4632" s="23">
        <f>WEEKDAY(#REF!,1)</f>
        <v>1</v>
      </c>
      <c r="L4632" s="25" t="str">
        <f>IF(#REF!&gt;=#REF!,#REF!-#REF!,"")</f>
        <v/>
      </c>
      <c r="M4632" s="4">
        <v>2656</v>
      </c>
      <c r="N4632" s="5">
        <v>205.7</v>
      </c>
      <c r="O4632" s="5">
        <v>117.11</v>
      </c>
      <c r="P4632" s="5">
        <v>88.59</v>
      </c>
      <c r="Q4632" s="5">
        <f>#REF!*#REF!</f>
        <v>311044.15999999997</v>
      </c>
      <c r="R4632" s="5">
        <v>235295.04</v>
      </c>
      <c r="S4632" s="5">
        <f>#REF!-#REF!</f>
        <v>-75749.119999999995</v>
      </c>
      <c r="T4632" s="36">
        <f t="shared" si="72"/>
        <v>-0.24353172231235601</v>
      </c>
    </row>
    <row r="4633" spans="1:20" x14ac:dyDescent="0.2">
      <c r="A4633" s="25" t="s">
        <v>40</v>
      </c>
      <c r="B4633" s="25" t="s">
        <v>221</v>
      </c>
      <c r="C4633" s="25" t="s">
        <v>56</v>
      </c>
      <c r="D4633" s="25" t="s">
        <v>27</v>
      </c>
      <c r="E4633" s="25" t="s">
        <v>1918</v>
      </c>
      <c r="F4633" s="2">
        <v>41617</v>
      </c>
      <c r="G4633" s="23" t="str">
        <f>TEXT(Table2[[#This Row],[Order-Date]],"mmm")</f>
        <v>Dec</v>
      </c>
      <c r="H4633">
        <v>2013</v>
      </c>
      <c r="I4633">
        <v>310497939</v>
      </c>
      <c r="J4633" s="2">
        <v>41588</v>
      </c>
      <c r="K4633" s="23">
        <f>WEEKDAY(#REF!,1)</f>
        <v>1</v>
      </c>
      <c r="L4633" s="25" t="str">
        <f>IF(#REF!&gt;=#REF!,#REF!-#REF!,"")</f>
        <v/>
      </c>
      <c r="M4633" s="4">
        <v>2095</v>
      </c>
      <c r="N4633" s="5">
        <v>421.89</v>
      </c>
      <c r="O4633" s="5">
        <v>364.69</v>
      </c>
      <c r="P4633" s="5">
        <v>57.2</v>
      </c>
      <c r="Q4633" s="5">
        <f>#REF!*#REF!</f>
        <v>764025.55</v>
      </c>
      <c r="R4633" s="5">
        <v>119834</v>
      </c>
      <c r="S4633" s="5">
        <f>#REF!-#REF!</f>
        <v>-644191.55000000005</v>
      </c>
      <c r="T4633" s="36">
        <f t="shared" si="72"/>
        <v>-0.84315445995228799</v>
      </c>
    </row>
    <row r="4634" spans="1:20" x14ac:dyDescent="0.2">
      <c r="A4634" s="25" t="s">
        <v>40</v>
      </c>
      <c r="B4634" s="25" t="s">
        <v>66</v>
      </c>
      <c r="C4634" s="25" t="s">
        <v>26</v>
      </c>
      <c r="D4634" s="25" t="s">
        <v>23</v>
      </c>
      <c r="E4634" s="25" t="s">
        <v>1918</v>
      </c>
      <c r="F4634" s="2">
        <v>41706</v>
      </c>
      <c r="G4634" s="23" t="str">
        <f>TEXT(Table2[[#This Row],[Order-Date]],"mmm")</f>
        <v>Mar</v>
      </c>
      <c r="H4634">
        <v>2014</v>
      </c>
      <c r="I4634">
        <v>902160203</v>
      </c>
      <c r="J4634" s="2">
        <v>41828</v>
      </c>
      <c r="K4634" s="23">
        <f>WEEKDAY(#REF!,1)</f>
        <v>3</v>
      </c>
      <c r="L4634" s="25">
        <f>IF(#REF!&gt;=#REF!,#REF!-#REF!,"")</f>
        <v>122</v>
      </c>
      <c r="M4634" s="4">
        <v>8107</v>
      </c>
      <c r="N4634" s="5">
        <v>152.58000000000001</v>
      </c>
      <c r="O4634" s="5">
        <v>97.44</v>
      </c>
      <c r="P4634" s="5">
        <v>55.14</v>
      </c>
      <c r="Q4634" s="5">
        <f>#REF!*#REF!</f>
        <v>789946.08</v>
      </c>
      <c r="R4634" s="5">
        <v>447019.98</v>
      </c>
      <c r="S4634" s="5">
        <f>#REF!-#REF!</f>
        <v>-342926.1</v>
      </c>
      <c r="T4634" s="36">
        <f t="shared" si="72"/>
        <v>-0.43411330049261099</v>
      </c>
    </row>
    <row r="4635" spans="1:20" x14ac:dyDescent="0.2">
      <c r="A4635" s="25" t="s">
        <v>29</v>
      </c>
      <c r="B4635" s="25" t="s">
        <v>76</v>
      </c>
      <c r="C4635" s="25" t="s">
        <v>65</v>
      </c>
      <c r="D4635" s="25" t="s">
        <v>23</v>
      </c>
      <c r="E4635" s="25" t="s">
        <v>1915</v>
      </c>
      <c r="F4635" s="2">
        <v>42638</v>
      </c>
      <c r="G4635" s="23" t="str">
        <f>TEXT(Table2[[#This Row],[Order-Date]],"mmm")</f>
        <v>Sep</v>
      </c>
      <c r="H4635">
        <v>2016</v>
      </c>
      <c r="I4635">
        <v>384601581</v>
      </c>
      <c r="J4635" s="2">
        <v>42662</v>
      </c>
      <c r="K4635" s="23">
        <f>WEEKDAY(#REF!,1)</f>
        <v>4</v>
      </c>
      <c r="L4635" s="25">
        <f>IF(#REF!&gt;=#REF!,#REF!-#REF!,"")</f>
        <v>24</v>
      </c>
      <c r="M4635" s="4">
        <v>1009</v>
      </c>
      <c r="N4635" s="5">
        <v>9.33</v>
      </c>
      <c r="O4635" s="5">
        <v>6.92</v>
      </c>
      <c r="P4635" s="5">
        <v>2.41</v>
      </c>
      <c r="Q4635" s="5">
        <f>#REF!*#REF!</f>
        <v>6982.28</v>
      </c>
      <c r="R4635" s="5">
        <v>2431.69</v>
      </c>
      <c r="S4635" s="5">
        <f>#REF!-#REF!</f>
        <v>-4550.59</v>
      </c>
      <c r="T4635" s="36">
        <f t="shared" si="72"/>
        <v>-0.65173410404624299</v>
      </c>
    </row>
    <row r="4636" spans="1:20" x14ac:dyDescent="0.2">
      <c r="A4636" s="25" t="s">
        <v>20</v>
      </c>
      <c r="B4636" s="25" t="s">
        <v>191</v>
      </c>
      <c r="C4636" s="25" t="s">
        <v>56</v>
      </c>
      <c r="D4636" s="25" t="s">
        <v>23</v>
      </c>
      <c r="E4636" s="25" t="s">
        <v>1915</v>
      </c>
      <c r="F4636" s="2">
        <v>40529</v>
      </c>
      <c r="G4636" s="23" t="str">
        <f>TEXT(Table2[[#This Row],[Order-Date]],"mmm")</f>
        <v>Dec</v>
      </c>
      <c r="H4636">
        <v>2010</v>
      </c>
      <c r="I4636">
        <v>681308400</v>
      </c>
      <c r="J4636" s="2">
        <v>40573</v>
      </c>
      <c r="K4636" s="23">
        <f>WEEKDAY(#REF!,1)</f>
        <v>1</v>
      </c>
      <c r="L4636" s="25">
        <f>IF(#REF!&gt;=#REF!,#REF!-#REF!,"")</f>
        <v>44</v>
      </c>
      <c r="M4636" s="4">
        <v>3151</v>
      </c>
      <c r="N4636" s="5">
        <v>421.89</v>
      </c>
      <c r="O4636" s="5">
        <v>364.69</v>
      </c>
      <c r="P4636" s="5">
        <v>57.2</v>
      </c>
      <c r="Q4636" s="5">
        <f>#REF!*#REF!</f>
        <v>1149138.19</v>
      </c>
      <c r="R4636" s="5">
        <v>180237.2</v>
      </c>
      <c r="S4636" s="5">
        <f>#REF!-#REF!</f>
        <v>-968900.99</v>
      </c>
      <c r="T4636" s="36">
        <f t="shared" si="72"/>
        <v>-0.84315445995228799</v>
      </c>
    </row>
    <row r="4637" spans="1:20" x14ac:dyDescent="0.2">
      <c r="A4637" s="25" t="s">
        <v>29</v>
      </c>
      <c r="B4637" s="25" t="s">
        <v>144</v>
      </c>
      <c r="C4637" s="25" t="s">
        <v>77</v>
      </c>
      <c r="D4637" s="25" t="s">
        <v>23</v>
      </c>
      <c r="E4637" s="25" t="s">
        <v>1916</v>
      </c>
      <c r="F4637" s="2">
        <v>42241</v>
      </c>
      <c r="G4637" s="23" t="str">
        <f>TEXT(Table2[[#This Row],[Order-Date]],"mmm")</f>
        <v>Aug</v>
      </c>
      <c r="H4637">
        <v>2015</v>
      </c>
      <c r="I4637">
        <v>186079490</v>
      </c>
      <c r="J4637" s="2">
        <v>42245</v>
      </c>
      <c r="K4637" s="23">
        <f>WEEKDAY(#REF!,1)</f>
        <v>7</v>
      </c>
      <c r="L4637" s="25">
        <f>IF(#REF!&gt;=#REF!,#REF!-#REF!,"")</f>
        <v>4</v>
      </c>
      <c r="M4637" s="4">
        <v>3911</v>
      </c>
      <c r="N4637" s="5">
        <v>154.06</v>
      </c>
      <c r="O4637" s="5">
        <v>90.93</v>
      </c>
      <c r="P4637" s="5">
        <v>63.13</v>
      </c>
      <c r="Q4637" s="5">
        <f>#REF!*#REF!</f>
        <v>355627.23</v>
      </c>
      <c r="R4637" s="5">
        <v>246901.43</v>
      </c>
      <c r="S4637" s="5">
        <f>#REF!-#REF!</f>
        <v>-108725.8</v>
      </c>
      <c r="T4637" s="36">
        <f t="shared" si="72"/>
        <v>-0.30572968217309998</v>
      </c>
    </row>
    <row r="4638" spans="1:20" x14ac:dyDescent="0.2">
      <c r="A4638" s="25" t="s">
        <v>29</v>
      </c>
      <c r="B4638" s="25" t="s">
        <v>58</v>
      </c>
      <c r="C4638" s="25" t="s">
        <v>49</v>
      </c>
      <c r="D4638" s="25" t="s">
        <v>23</v>
      </c>
      <c r="E4638" s="25" t="s">
        <v>1915</v>
      </c>
      <c r="F4638" s="2">
        <v>41051</v>
      </c>
      <c r="G4638" s="23" t="str">
        <f>TEXT(Table2[[#This Row],[Order-Date]],"mmm")</f>
        <v>May</v>
      </c>
      <c r="H4638">
        <v>2012</v>
      </c>
      <c r="I4638">
        <v>513026177</v>
      </c>
      <c r="J4638" s="2">
        <v>41035</v>
      </c>
      <c r="K4638" s="23">
        <f>WEEKDAY(#REF!,1)</f>
        <v>1</v>
      </c>
      <c r="L4638" s="25" t="str">
        <f>IF(#REF!&gt;=#REF!,#REF!-#REF!,"")</f>
        <v/>
      </c>
      <c r="M4638" s="4">
        <v>4701</v>
      </c>
      <c r="N4638" s="5">
        <v>651.21</v>
      </c>
      <c r="O4638" s="5">
        <v>524.96</v>
      </c>
      <c r="P4638" s="5">
        <v>126.25</v>
      </c>
      <c r="Q4638" s="5">
        <f>#REF!*#REF!</f>
        <v>2467836.96</v>
      </c>
      <c r="R4638" s="5">
        <v>593501.25</v>
      </c>
      <c r="S4638" s="5">
        <f>#REF!-#REF!</f>
        <v>-1874335.71</v>
      </c>
      <c r="T4638" s="36">
        <f t="shared" si="72"/>
        <v>-0.75950548613227697</v>
      </c>
    </row>
    <row r="4639" spans="1:20" x14ac:dyDescent="0.2">
      <c r="A4639" s="25" t="s">
        <v>20</v>
      </c>
      <c r="B4639" s="25" t="s">
        <v>70</v>
      </c>
      <c r="C4639" s="25" t="s">
        <v>49</v>
      </c>
      <c r="D4639" s="25" t="s">
        <v>23</v>
      </c>
      <c r="E4639" s="25" t="s">
        <v>1917</v>
      </c>
      <c r="F4639" s="2">
        <v>40364</v>
      </c>
      <c r="G4639" s="23" t="str">
        <f>TEXT(Table2[[#This Row],[Order-Date]],"mmm")</f>
        <v>Jul</v>
      </c>
      <c r="H4639">
        <v>2010</v>
      </c>
      <c r="I4639">
        <v>646572291</v>
      </c>
      <c r="J4639" s="2">
        <v>40321</v>
      </c>
      <c r="K4639" s="23">
        <f>WEEKDAY(#REF!,1)</f>
        <v>1</v>
      </c>
      <c r="L4639" s="25" t="str">
        <f>IF(#REF!&gt;=#REF!,#REF!-#REF!,"")</f>
        <v/>
      </c>
      <c r="M4639" s="4">
        <v>3964</v>
      </c>
      <c r="N4639" s="5">
        <v>651.21</v>
      </c>
      <c r="O4639" s="5">
        <v>524.96</v>
      </c>
      <c r="P4639" s="5">
        <v>126.25</v>
      </c>
      <c r="Q4639" s="5">
        <f>#REF!*#REF!</f>
        <v>2080941.44</v>
      </c>
      <c r="R4639" s="5">
        <v>500455</v>
      </c>
      <c r="S4639" s="5">
        <f>#REF!-#REF!</f>
        <v>-1580486.44</v>
      </c>
      <c r="T4639" s="36">
        <f t="shared" si="72"/>
        <v>-0.75950548613227697</v>
      </c>
    </row>
    <row r="4640" spans="1:20" x14ac:dyDescent="0.2">
      <c r="A4640" s="25" t="s">
        <v>37</v>
      </c>
      <c r="B4640" s="25" t="s">
        <v>139</v>
      </c>
      <c r="C4640" s="25" t="s">
        <v>42</v>
      </c>
      <c r="D4640" s="25" t="s">
        <v>27</v>
      </c>
      <c r="E4640" s="25" t="s">
        <v>1916</v>
      </c>
      <c r="F4640" s="2">
        <v>40911</v>
      </c>
      <c r="G4640" s="23" t="str">
        <f>TEXT(Table2[[#This Row],[Order-Date]],"mmm")</f>
        <v>Jan</v>
      </c>
      <c r="H4640">
        <v>2012</v>
      </c>
      <c r="I4640">
        <v>991454160</v>
      </c>
      <c r="J4640" s="2">
        <v>40987</v>
      </c>
      <c r="K4640" s="23">
        <f>WEEKDAY(#REF!,1)</f>
        <v>2</v>
      </c>
      <c r="L4640" s="25">
        <f>IF(#REF!&gt;=#REF!,#REF!-#REF!,"")</f>
        <v>76</v>
      </c>
      <c r="M4640" s="4">
        <v>2173</v>
      </c>
      <c r="N4640" s="5">
        <v>109.28</v>
      </c>
      <c r="O4640" s="5">
        <v>35.840000000000003</v>
      </c>
      <c r="P4640" s="5">
        <v>73.44</v>
      </c>
      <c r="Q4640" s="5">
        <f>#REF!*#REF!</f>
        <v>77880.320000000007</v>
      </c>
      <c r="R4640" s="5">
        <v>159585.12</v>
      </c>
      <c r="S4640" s="5">
        <f>#REF!-#REF!</f>
        <v>81704.800000000003</v>
      </c>
      <c r="T4640" s="36">
        <f t="shared" si="72"/>
        <v>1.0491071428571399</v>
      </c>
    </row>
    <row r="4641" spans="1:20" x14ac:dyDescent="0.2">
      <c r="A4641" s="25" t="s">
        <v>29</v>
      </c>
      <c r="B4641" s="25" t="s">
        <v>126</v>
      </c>
      <c r="C4641" s="25" t="s">
        <v>22</v>
      </c>
      <c r="D4641" s="25" t="s">
        <v>27</v>
      </c>
      <c r="E4641" s="25" t="s">
        <v>1916</v>
      </c>
      <c r="F4641" s="2">
        <v>40253</v>
      </c>
      <c r="G4641" s="23" t="str">
        <f>TEXT(Table2[[#This Row],[Order-Date]],"mmm")</f>
        <v>Mar</v>
      </c>
      <c r="H4641">
        <v>2010</v>
      </c>
      <c r="I4641">
        <v>222720611</v>
      </c>
      <c r="J4641" s="2">
        <v>40182</v>
      </c>
      <c r="K4641" s="23">
        <f>WEEKDAY(#REF!,1)</f>
        <v>2</v>
      </c>
      <c r="L4641" s="25" t="str">
        <f>IF(#REF!&gt;=#REF!,#REF!-#REF!,"")</f>
        <v/>
      </c>
      <c r="M4641" s="4">
        <v>6833</v>
      </c>
      <c r="N4641" s="5">
        <v>255.28</v>
      </c>
      <c r="O4641" s="5">
        <v>159.41999999999999</v>
      </c>
      <c r="P4641" s="5">
        <v>95.86</v>
      </c>
      <c r="Q4641" s="5">
        <f>#REF!*#REF!</f>
        <v>1089316.8600000001</v>
      </c>
      <c r="R4641" s="5">
        <v>655011.38</v>
      </c>
      <c r="S4641" s="5">
        <f>#REF!-#REF!</f>
        <v>-434305.48</v>
      </c>
      <c r="T4641" s="36">
        <f t="shared" si="72"/>
        <v>-0.39869527035503699</v>
      </c>
    </row>
    <row r="4642" spans="1:20" x14ac:dyDescent="0.2">
      <c r="A4642" s="25" t="s">
        <v>59</v>
      </c>
      <c r="B4642" s="25" t="s">
        <v>60</v>
      </c>
      <c r="C4642" s="25" t="s">
        <v>49</v>
      </c>
      <c r="D4642" s="25" t="s">
        <v>27</v>
      </c>
      <c r="E4642" s="25" t="s">
        <v>1917</v>
      </c>
      <c r="F4642" s="2">
        <v>41287</v>
      </c>
      <c r="G4642" s="23" t="str">
        <f>TEXT(Table2[[#This Row],[Order-Date]],"mmm")</f>
        <v>Jan</v>
      </c>
      <c r="H4642">
        <v>2013</v>
      </c>
      <c r="I4642">
        <v>235732972</v>
      </c>
      <c r="J4642" s="2">
        <v>41305</v>
      </c>
      <c r="K4642" s="23">
        <f>WEEKDAY(#REF!,1)</f>
        <v>5</v>
      </c>
      <c r="L4642" s="25">
        <f>IF(#REF!&gt;=#REF!,#REF!-#REF!,"")</f>
        <v>18</v>
      </c>
      <c r="M4642" s="4">
        <v>7480</v>
      </c>
      <c r="N4642" s="5">
        <v>651.21</v>
      </c>
      <c r="O4642" s="5">
        <v>524.96</v>
      </c>
      <c r="P4642" s="5">
        <v>126.25</v>
      </c>
      <c r="Q4642" s="5">
        <f>#REF!*#REF!</f>
        <v>3926700.8</v>
      </c>
      <c r="R4642" s="5">
        <v>944350</v>
      </c>
      <c r="S4642" s="5">
        <f>#REF!-#REF!</f>
        <v>-2982350.8</v>
      </c>
      <c r="T4642" s="36">
        <f t="shared" si="72"/>
        <v>-0.75950548613227697</v>
      </c>
    </row>
    <row r="4643" spans="1:20" x14ac:dyDescent="0.2">
      <c r="A4643" s="25" t="s">
        <v>37</v>
      </c>
      <c r="B4643" s="25" t="s">
        <v>151</v>
      </c>
      <c r="C4643" s="25" t="s">
        <v>49</v>
      </c>
      <c r="D4643" s="25" t="s">
        <v>23</v>
      </c>
      <c r="E4643" s="25" t="s">
        <v>1916</v>
      </c>
      <c r="F4643" s="2">
        <v>40821</v>
      </c>
      <c r="G4643" s="23" t="str">
        <f>TEXT(Table2[[#This Row],[Order-Date]],"mmm")</f>
        <v>Oct</v>
      </c>
      <c r="H4643">
        <v>2011</v>
      </c>
      <c r="I4643">
        <v>296165072</v>
      </c>
      <c r="J4643" s="2">
        <v>40580</v>
      </c>
      <c r="K4643" s="23">
        <f>WEEKDAY(#REF!,1)</f>
        <v>1</v>
      </c>
      <c r="L4643" s="25" t="str">
        <f>IF(#REF!&gt;=#REF!,#REF!-#REF!,"")</f>
        <v/>
      </c>
      <c r="M4643" s="4">
        <v>681</v>
      </c>
      <c r="N4643" s="5">
        <v>651.21</v>
      </c>
      <c r="O4643" s="5">
        <v>524.96</v>
      </c>
      <c r="P4643" s="5">
        <v>126.25</v>
      </c>
      <c r="Q4643" s="5">
        <f>#REF!*#REF!</f>
        <v>357497.76</v>
      </c>
      <c r="R4643" s="5">
        <v>85976.25</v>
      </c>
      <c r="S4643" s="5">
        <f>#REF!-#REF!</f>
        <v>-271521.51</v>
      </c>
      <c r="T4643" s="36">
        <f t="shared" si="72"/>
        <v>-0.75950548613227697</v>
      </c>
    </row>
    <row r="4644" spans="1:20" x14ac:dyDescent="0.2">
      <c r="A4644" s="25" t="s">
        <v>46</v>
      </c>
      <c r="B4644" s="25" t="s">
        <v>222</v>
      </c>
      <c r="C4644" s="25" t="s">
        <v>34</v>
      </c>
      <c r="D4644" s="25" t="s">
        <v>23</v>
      </c>
      <c r="E4644" s="25" t="s">
        <v>1916</v>
      </c>
      <c r="F4644" s="2">
        <v>40935</v>
      </c>
      <c r="G4644" s="23" t="str">
        <f>TEXT(Table2[[#This Row],[Order-Date]],"mmm")</f>
        <v>Jan</v>
      </c>
      <c r="H4644">
        <v>2012</v>
      </c>
      <c r="I4644">
        <v>190003240</v>
      </c>
      <c r="J4644" s="2">
        <v>41124</v>
      </c>
      <c r="K4644" s="23">
        <f>WEEKDAY(#REF!,1)</f>
        <v>6</v>
      </c>
      <c r="L4644" s="25">
        <f>IF(#REF!&gt;=#REF!,#REF!-#REF!,"")</f>
        <v>189</v>
      </c>
      <c r="M4644" s="4">
        <v>5036</v>
      </c>
      <c r="N4644" s="5">
        <v>205.7</v>
      </c>
      <c r="O4644" s="5">
        <v>117.11</v>
      </c>
      <c r="P4644" s="5">
        <v>88.59</v>
      </c>
      <c r="Q4644" s="5">
        <f>#REF!*#REF!</f>
        <v>589765.96</v>
      </c>
      <c r="R4644" s="5">
        <v>446139.24</v>
      </c>
      <c r="S4644" s="5">
        <f>#REF!-#REF!</f>
        <v>-143626.72</v>
      </c>
      <c r="T4644" s="36">
        <f t="shared" si="72"/>
        <v>-0.24353172231235601</v>
      </c>
    </row>
    <row r="4645" spans="1:20" x14ac:dyDescent="0.2">
      <c r="A4645" s="25" t="s">
        <v>20</v>
      </c>
      <c r="B4645" s="25" t="s">
        <v>121</v>
      </c>
      <c r="C4645" s="25" t="s">
        <v>42</v>
      </c>
      <c r="D4645" s="25" t="s">
        <v>23</v>
      </c>
      <c r="E4645" s="25" t="s">
        <v>1915</v>
      </c>
      <c r="F4645" s="2">
        <v>40838</v>
      </c>
      <c r="G4645" s="23" t="str">
        <f>TEXT(Table2[[#This Row],[Order-Date]],"mmm")</f>
        <v>Oct</v>
      </c>
      <c r="H4645">
        <v>2011</v>
      </c>
      <c r="I4645">
        <v>673546302</v>
      </c>
      <c r="J4645" s="2">
        <v>40858</v>
      </c>
      <c r="K4645" s="23">
        <f>WEEKDAY(#REF!,1)</f>
        <v>6</v>
      </c>
      <c r="L4645" s="25">
        <f>IF(#REF!&gt;=#REF!,#REF!-#REF!,"")</f>
        <v>20</v>
      </c>
      <c r="M4645" s="4">
        <v>6173</v>
      </c>
      <c r="N4645" s="5">
        <v>109.28</v>
      </c>
      <c r="O4645" s="5">
        <v>35.840000000000003</v>
      </c>
      <c r="P4645" s="5">
        <v>73.44</v>
      </c>
      <c r="Q4645" s="5">
        <f>#REF!*#REF!</f>
        <v>221240.32000000001</v>
      </c>
      <c r="R4645" s="5">
        <v>453345.12</v>
      </c>
      <c r="S4645" s="5">
        <f>#REF!-#REF!</f>
        <v>232104.8</v>
      </c>
      <c r="T4645" s="36">
        <f t="shared" si="72"/>
        <v>1.0491071428571399</v>
      </c>
    </row>
    <row r="4646" spans="1:20" x14ac:dyDescent="0.2">
      <c r="A4646" s="25" t="s">
        <v>32</v>
      </c>
      <c r="B4646" s="25" t="s">
        <v>128</v>
      </c>
      <c r="C4646" s="25" t="s">
        <v>51</v>
      </c>
      <c r="D4646" s="25" t="s">
        <v>23</v>
      </c>
      <c r="E4646" s="25" t="s">
        <v>1916</v>
      </c>
      <c r="F4646" s="2">
        <v>42301</v>
      </c>
      <c r="G4646" s="23" t="str">
        <f>TEXT(Table2[[#This Row],[Order-Date]],"mmm")</f>
        <v>Oct</v>
      </c>
      <c r="H4646">
        <v>2015</v>
      </c>
      <c r="I4646">
        <v>323405587</v>
      </c>
      <c r="J4646" s="2">
        <v>42325</v>
      </c>
      <c r="K4646" s="23">
        <f>WEEKDAY(#REF!,1)</f>
        <v>3</v>
      </c>
      <c r="L4646" s="25">
        <f>IF(#REF!&gt;=#REF!,#REF!-#REF!,"")</f>
        <v>24</v>
      </c>
      <c r="M4646" s="4">
        <v>1755</v>
      </c>
      <c r="N4646" s="5">
        <v>437.2</v>
      </c>
      <c r="O4646" s="5">
        <v>263.33</v>
      </c>
      <c r="P4646" s="5">
        <v>173.87</v>
      </c>
      <c r="Q4646" s="5">
        <f>#REF!*#REF!</f>
        <v>462144.15</v>
      </c>
      <c r="R4646" s="5">
        <v>305141.84999999998</v>
      </c>
      <c r="S4646" s="5">
        <f>#REF!-#REF!</f>
        <v>-157002.29999999999</v>
      </c>
      <c r="T4646" s="36">
        <f t="shared" si="72"/>
        <v>-0.33972581931416901</v>
      </c>
    </row>
    <row r="4647" spans="1:20" x14ac:dyDescent="0.2">
      <c r="A4647" s="25" t="s">
        <v>20</v>
      </c>
      <c r="B4647" s="25" t="s">
        <v>191</v>
      </c>
      <c r="C4647" s="25" t="s">
        <v>85</v>
      </c>
      <c r="D4647" s="25" t="s">
        <v>27</v>
      </c>
      <c r="E4647" s="25" t="s">
        <v>1916</v>
      </c>
      <c r="F4647" s="2">
        <v>40717</v>
      </c>
      <c r="G4647" s="23" t="str">
        <f>TEXT(Table2[[#This Row],[Order-Date]],"mmm")</f>
        <v>Jun</v>
      </c>
      <c r="H4647">
        <v>2011</v>
      </c>
      <c r="I4647">
        <v>486504924</v>
      </c>
      <c r="J4647" s="2">
        <v>40719</v>
      </c>
      <c r="K4647" s="23">
        <f>WEEKDAY(#REF!,1)</f>
        <v>7</v>
      </c>
      <c r="L4647" s="25">
        <f>IF(#REF!&gt;=#REF!,#REF!-#REF!,"")</f>
        <v>2</v>
      </c>
      <c r="M4647" s="4">
        <v>6473</v>
      </c>
      <c r="N4647" s="5">
        <v>668.27</v>
      </c>
      <c r="O4647" s="5">
        <v>502.54</v>
      </c>
      <c r="P4647" s="5">
        <v>165.73</v>
      </c>
      <c r="Q4647" s="5">
        <f>#REF!*#REF!</f>
        <v>3252941.42</v>
      </c>
      <c r="R4647" s="5">
        <v>1072770.29</v>
      </c>
      <c r="S4647" s="5">
        <f>#REF!-#REF!</f>
        <v>-2180171.13</v>
      </c>
      <c r="T4647" s="36">
        <f t="shared" si="72"/>
        <v>-0.67021530624427905</v>
      </c>
    </row>
    <row r="4648" spans="1:20" x14ac:dyDescent="0.2">
      <c r="A4648" s="25" t="s">
        <v>37</v>
      </c>
      <c r="B4648" s="25" t="s">
        <v>208</v>
      </c>
      <c r="C4648" s="25" t="s">
        <v>26</v>
      </c>
      <c r="D4648" s="25" t="s">
        <v>23</v>
      </c>
      <c r="E4648" s="25" t="s">
        <v>1917</v>
      </c>
      <c r="F4648" s="2">
        <v>42932</v>
      </c>
      <c r="G4648" s="23" t="str">
        <f>TEXT(Table2[[#This Row],[Order-Date]],"mmm")</f>
        <v>Jul</v>
      </c>
      <c r="H4648">
        <v>2017</v>
      </c>
      <c r="I4648">
        <v>330080640</v>
      </c>
      <c r="J4648" s="2">
        <v>42833</v>
      </c>
      <c r="K4648" s="23">
        <f>WEEKDAY(#REF!,1)</f>
        <v>7</v>
      </c>
      <c r="L4648" s="25" t="str">
        <f>IF(#REF!&gt;=#REF!,#REF!-#REF!,"")</f>
        <v/>
      </c>
      <c r="M4648" s="4">
        <v>7051</v>
      </c>
      <c r="N4648" s="5">
        <v>152.58000000000001</v>
      </c>
      <c r="O4648" s="5">
        <v>97.44</v>
      </c>
      <c r="P4648" s="5">
        <v>55.14</v>
      </c>
      <c r="Q4648" s="5">
        <f>#REF!*#REF!</f>
        <v>687049.44</v>
      </c>
      <c r="R4648" s="5">
        <v>388792.14</v>
      </c>
      <c r="S4648" s="5">
        <f>#REF!-#REF!</f>
        <v>-298257.3</v>
      </c>
      <c r="T4648" s="36">
        <f t="shared" si="72"/>
        <v>-0.43411330049261099</v>
      </c>
    </row>
    <row r="4649" spans="1:20" x14ac:dyDescent="0.2">
      <c r="A4649" s="25" t="s">
        <v>29</v>
      </c>
      <c r="B4649" s="25" t="s">
        <v>44</v>
      </c>
      <c r="C4649" s="25" t="s">
        <v>85</v>
      </c>
      <c r="D4649" s="25" t="s">
        <v>27</v>
      </c>
      <c r="E4649" s="25" t="s">
        <v>1915</v>
      </c>
      <c r="F4649" s="2">
        <v>40911</v>
      </c>
      <c r="G4649" s="23" t="str">
        <f>TEXT(Table2[[#This Row],[Order-Date]],"mmm")</f>
        <v>Jan</v>
      </c>
      <c r="H4649">
        <v>2012</v>
      </c>
      <c r="I4649">
        <v>891681563</v>
      </c>
      <c r="J4649" s="2">
        <v>40995</v>
      </c>
      <c r="K4649" s="23">
        <f>WEEKDAY(#REF!,1)</f>
        <v>3</v>
      </c>
      <c r="L4649" s="25">
        <f>IF(#REF!&gt;=#REF!,#REF!-#REF!,"")</f>
        <v>84</v>
      </c>
      <c r="M4649" s="4">
        <v>7245</v>
      </c>
      <c r="N4649" s="5">
        <v>668.27</v>
      </c>
      <c r="O4649" s="5">
        <v>502.54</v>
      </c>
      <c r="P4649" s="5">
        <v>165.73</v>
      </c>
      <c r="Q4649" s="5">
        <f>#REF!*#REF!</f>
        <v>3640902.3</v>
      </c>
      <c r="R4649" s="5">
        <v>1200713.8500000001</v>
      </c>
      <c r="S4649" s="5">
        <f>#REF!-#REF!</f>
        <v>-2440188.4500000002</v>
      </c>
      <c r="T4649" s="36">
        <f t="shared" si="72"/>
        <v>-0.67021530624427905</v>
      </c>
    </row>
    <row r="4650" spans="1:20" x14ac:dyDescent="0.2">
      <c r="A4650" s="25" t="s">
        <v>29</v>
      </c>
      <c r="B4650" s="25" t="s">
        <v>153</v>
      </c>
      <c r="C4650" s="25" t="s">
        <v>31</v>
      </c>
      <c r="D4650" s="25" t="s">
        <v>27</v>
      </c>
      <c r="E4650" s="25" t="s">
        <v>1915</v>
      </c>
      <c r="F4650" s="2">
        <v>41127</v>
      </c>
      <c r="G4650" s="23" t="str">
        <f>TEXT(Table2[[#This Row],[Order-Date]],"mmm")</f>
        <v>Aug</v>
      </c>
      <c r="H4650">
        <v>2012</v>
      </c>
      <c r="I4650">
        <v>129169023</v>
      </c>
      <c r="J4650" s="2">
        <v>41108</v>
      </c>
      <c r="K4650" s="23">
        <f>WEEKDAY(#REF!,1)</f>
        <v>4</v>
      </c>
      <c r="L4650" s="25" t="str">
        <f>IF(#REF!&gt;=#REF!,#REF!-#REF!,"")</f>
        <v/>
      </c>
      <c r="M4650" s="4">
        <v>2839</v>
      </c>
      <c r="N4650" s="5">
        <v>47.45</v>
      </c>
      <c r="O4650" s="5">
        <v>31.79</v>
      </c>
      <c r="P4650" s="5">
        <v>15.66</v>
      </c>
      <c r="Q4650" s="5">
        <f>#REF!*#REF!</f>
        <v>90251.81</v>
      </c>
      <c r="R4650" s="5">
        <v>44458.74</v>
      </c>
      <c r="S4650" s="5">
        <f>#REF!-#REF!</f>
        <v>-45793.07</v>
      </c>
      <c r="T4650" s="36">
        <f t="shared" si="72"/>
        <v>-0.50739226171752105</v>
      </c>
    </row>
    <row r="4651" spans="1:20" x14ac:dyDescent="0.2">
      <c r="A4651" s="25" t="s">
        <v>37</v>
      </c>
      <c r="B4651" s="25" t="s">
        <v>178</v>
      </c>
      <c r="C4651" s="25" t="s">
        <v>51</v>
      </c>
      <c r="D4651" s="25" t="s">
        <v>27</v>
      </c>
      <c r="E4651" s="25" t="s">
        <v>1916</v>
      </c>
      <c r="F4651" s="2">
        <v>40179</v>
      </c>
      <c r="G4651" s="23" t="str">
        <f>TEXT(Table2[[#This Row],[Order-Date]],"mmm")</f>
        <v>Jan</v>
      </c>
      <c r="H4651">
        <v>2010</v>
      </c>
      <c r="I4651">
        <v>570716845</v>
      </c>
      <c r="J4651" s="2">
        <v>40191</v>
      </c>
      <c r="K4651" s="23">
        <f>WEEKDAY(#REF!,1)</f>
        <v>4</v>
      </c>
      <c r="L4651" s="25">
        <f>IF(#REF!&gt;=#REF!,#REF!-#REF!,"")</f>
        <v>12</v>
      </c>
      <c r="M4651" s="4">
        <v>6652</v>
      </c>
      <c r="N4651" s="5">
        <v>437.2</v>
      </c>
      <c r="O4651" s="5">
        <v>263.33</v>
      </c>
      <c r="P4651" s="5">
        <v>173.87</v>
      </c>
      <c r="Q4651" s="5">
        <f>#REF!*#REF!</f>
        <v>1751671.16</v>
      </c>
      <c r="R4651" s="5">
        <v>1156583.24</v>
      </c>
      <c r="S4651" s="5">
        <f>#REF!-#REF!</f>
        <v>-595087.92000000004</v>
      </c>
      <c r="T4651" s="36">
        <f t="shared" si="72"/>
        <v>-0.33972581931416901</v>
      </c>
    </row>
    <row r="4652" spans="1:20" x14ac:dyDescent="0.2">
      <c r="A4652" s="25" t="s">
        <v>29</v>
      </c>
      <c r="B4652" s="25" t="s">
        <v>174</v>
      </c>
      <c r="C4652" s="25" t="s">
        <v>34</v>
      </c>
      <c r="D4652" s="25" t="s">
        <v>23</v>
      </c>
      <c r="E4652" s="25" t="s">
        <v>1918</v>
      </c>
      <c r="F4652" s="2">
        <v>41171</v>
      </c>
      <c r="G4652" s="23" t="str">
        <f>TEXT(Table2[[#This Row],[Order-Date]],"mmm")</f>
        <v>Sep</v>
      </c>
      <c r="H4652">
        <v>2012</v>
      </c>
      <c r="I4652">
        <v>764811360</v>
      </c>
      <c r="J4652" s="2">
        <v>41182</v>
      </c>
      <c r="K4652" s="23">
        <f>WEEKDAY(#REF!,1)</f>
        <v>1</v>
      </c>
      <c r="L4652" s="25">
        <f>IF(#REF!&gt;=#REF!,#REF!-#REF!,"")</f>
        <v>11</v>
      </c>
      <c r="M4652" s="4">
        <v>3532</v>
      </c>
      <c r="N4652" s="5">
        <v>205.7</v>
      </c>
      <c r="O4652" s="5">
        <v>117.11</v>
      </c>
      <c r="P4652" s="5">
        <v>88.59</v>
      </c>
      <c r="Q4652" s="5">
        <f>#REF!*#REF!</f>
        <v>413632.52</v>
      </c>
      <c r="R4652" s="5">
        <v>312899.88</v>
      </c>
      <c r="S4652" s="5">
        <f>#REF!-#REF!</f>
        <v>-100732.64</v>
      </c>
      <c r="T4652" s="36">
        <f t="shared" si="72"/>
        <v>-0.24353172231235601</v>
      </c>
    </row>
    <row r="4653" spans="1:20" x14ac:dyDescent="0.2">
      <c r="A4653" s="25" t="s">
        <v>46</v>
      </c>
      <c r="B4653" s="25" t="s">
        <v>123</v>
      </c>
      <c r="C4653" s="25" t="s">
        <v>51</v>
      </c>
      <c r="D4653" s="25" t="s">
        <v>23</v>
      </c>
      <c r="E4653" s="25" t="s">
        <v>1916</v>
      </c>
      <c r="F4653" s="2">
        <v>40388</v>
      </c>
      <c r="G4653" s="23" t="str">
        <f>TEXT(Table2[[#This Row],[Order-Date]],"mmm")</f>
        <v>Jul</v>
      </c>
      <c r="H4653">
        <v>2010</v>
      </c>
      <c r="I4653">
        <v>230251395</v>
      </c>
      <c r="J4653" s="2">
        <v>40430</v>
      </c>
      <c r="K4653" s="23">
        <f>WEEKDAY(#REF!,1)</f>
        <v>5</v>
      </c>
      <c r="L4653" s="25">
        <f>IF(#REF!&gt;=#REF!,#REF!-#REF!,"")</f>
        <v>42</v>
      </c>
      <c r="M4653" s="4">
        <v>5359</v>
      </c>
      <c r="N4653" s="5">
        <v>437.2</v>
      </c>
      <c r="O4653" s="5">
        <v>263.33</v>
      </c>
      <c r="P4653" s="5">
        <v>173.87</v>
      </c>
      <c r="Q4653" s="5">
        <f>#REF!*#REF!</f>
        <v>1411185.47</v>
      </c>
      <c r="R4653" s="5">
        <v>931769.33</v>
      </c>
      <c r="S4653" s="5">
        <f>#REF!-#REF!</f>
        <v>-479416.14</v>
      </c>
      <c r="T4653" s="36">
        <f t="shared" si="72"/>
        <v>-0.33972581931416901</v>
      </c>
    </row>
    <row r="4654" spans="1:20" x14ac:dyDescent="0.2">
      <c r="A4654" s="25" t="s">
        <v>46</v>
      </c>
      <c r="B4654" s="25" t="s">
        <v>107</v>
      </c>
      <c r="C4654" s="25" t="s">
        <v>42</v>
      </c>
      <c r="D4654" s="25" t="s">
        <v>23</v>
      </c>
      <c r="E4654" s="25" t="s">
        <v>1917</v>
      </c>
      <c r="F4654" s="2">
        <v>42921</v>
      </c>
      <c r="G4654" s="23" t="str">
        <f>TEXT(Table2[[#This Row],[Order-Date]],"mmm")</f>
        <v>Jul</v>
      </c>
      <c r="H4654">
        <v>2017</v>
      </c>
      <c r="I4654">
        <v>806148278</v>
      </c>
      <c r="J4654" s="2">
        <v>42884</v>
      </c>
      <c r="K4654" s="23">
        <f>WEEKDAY(#REF!,1)</f>
        <v>2</v>
      </c>
      <c r="L4654" s="25" t="str">
        <f>IF(#REF!&gt;=#REF!,#REF!-#REF!,"")</f>
        <v/>
      </c>
      <c r="M4654" s="4">
        <v>6045</v>
      </c>
      <c r="N4654" s="5">
        <v>109.28</v>
      </c>
      <c r="O4654" s="5">
        <v>35.840000000000003</v>
      </c>
      <c r="P4654" s="5">
        <v>73.44</v>
      </c>
      <c r="Q4654" s="5">
        <f>#REF!*#REF!</f>
        <v>216652.79999999999</v>
      </c>
      <c r="R4654" s="5">
        <v>443944.8</v>
      </c>
      <c r="S4654" s="5">
        <f>#REF!-#REF!</f>
        <v>227292</v>
      </c>
      <c r="T4654" s="36">
        <f t="shared" si="72"/>
        <v>1.0491071428571399</v>
      </c>
    </row>
    <row r="4655" spans="1:20" x14ac:dyDescent="0.2">
      <c r="A4655" s="25" t="s">
        <v>29</v>
      </c>
      <c r="B4655" s="25" t="s">
        <v>122</v>
      </c>
      <c r="C4655" s="25" t="s">
        <v>77</v>
      </c>
      <c r="D4655" s="25" t="s">
        <v>27</v>
      </c>
      <c r="E4655" s="25" t="s">
        <v>1918</v>
      </c>
      <c r="F4655" s="2">
        <v>41564</v>
      </c>
      <c r="G4655" s="23" t="str">
        <f>TEXT(Table2[[#This Row],[Order-Date]],"mmm")</f>
        <v>Oct</v>
      </c>
      <c r="H4655">
        <v>2013</v>
      </c>
      <c r="I4655">
        <v>801925837</v>
      </c>
      <c r="J4655" s="2">
        <v>41573</v>
      </c>
      <c r="K4655" s="23">
        <f>WEEKDAY(#REF!,1)</f>
        <v>7</v>
      </c>
      <c r="L4655" s="25">
        <f>IF(#REF!&gt;=#REF!,#REF!-#REF!,"")</f>
        <v>9</v>
      </c>
      <c r="M4655" s="4">
        <v>6531</v>
      </c>
      <c r="N4655" s="5">
        <v>154.06</v>
      </c>
      <c r="O4655" s="5">
        <v>90.93</v>
      </c>
      <c r="P4655" s="5">
        <v>63.13</v>
      </c>
      <c r="Q4655" s="5">
        <f>#REF!*#REF!</f>
        <v>593863.82999999996</v>
      </c>
      <c r="R4655" s="5">
        <v>412302.03</v>
      </c>
      <c r="S4655" s="5">
        <f>#REF!-#REF!</f>
        <v>-181561.8</v>
      </c>
      <c r="T4655" s="36">
        <f t="shared" si="72"/>
        <v>-0.30572968217309998</v>
      </c>
    </row>
    <row r="4656" spans="1:20" x14ac:dyDescent="0.2">
      <c r="A4656" s="25" t="s">
        <v>46</v>
      </c>
      <c r="B4656" s="25" t="s">
        <v>219</v>
      </c>
      <c r="C4656" s="25" t="s">
        <v>34</v>
      </c>
      <c r="D4656" s="25" t="s">
        <v>27</v>
      </c>
      <c r="E4656" s="25" t="s">
        <v>1915</v>
      </c>
      <c r="F4656" s="2">
        <v>40922</v>
      </c>
      <c r="G4656" s="23" t="str">
        <f>TEXT(Table2[[#This Row],[Order-Date]],"mmm")</f>
        <v>Jan</v>
      </c>
      <c r="H4656">
        <v>2012</v>
      </c>
      <c r="I4656">
        <v>847320401</v>
      </c>
      <c r="J4656" s="2">
        <v>41092</v>
      </c>
      <c r="K4656" s="23">
        <f>WEEKDAY(#REF!,1)</f>
        <v>2</v>
      </c>
      <c r="L4656" s="25">
        <f>IF(#REF!&gt;=#REF!,#REF!-#REF!,"")</f>
        <v>170</v>
      </c>
      <c r="M4656" s="4">
        <v>9791</v>
      </c>
      <c r="N4656" s="5">
        <v>205.7</v>
      </c>
      <c r="O4656" s="5">
        <v>117.11</v>
      </c>
      <c r="P4656" s="5">
        <v>88.59</v>
      </c>
      <c r="Q4656" s="5">
        <f>#REF!*#REF!</f>
        <v>1146624.01</v>
      </c>
      <c r="R4656" s="5">
        <v>867384.69</v>
      </c>
      <c r="S4656" s="5">
        <f>#REF!-#REF!</f>
        <v>-279239.32</v>
      </c>
      <c r="T4656" s="36">
        <f t="shared" si="72"/>
        <v>-0.24353172231235601</v>
      </c>
    </row>
    <row r="4657" spans="1:20" x14ac:dyDescent="0.2">
      <c r="A4657" s="25" t="s">
        <v>46</v>
      </c>
      <c r="B4657" s="25" t="s">
        <v>207</v>
      </c>
      <c r="C4657" s="25" t="s">
        <v>77</v>
      </c>
      <c r="D4657" s="25" t="s">
        <v>27</v>
      </c>
      <c r="E4657" s="25" t="s">
        <v>1917</v>
      </c>
      <c r="F4657" s="2">
        <v>41601</v>
      </c>
      <c r="G4657" s="23" t="str">
        <f>TEXT(Table2[[#This Row],[Order-Date]],"mmm")</f>
        <v>Nov</v>
      </c>
      <c r="H4657">
        <v>2013</v>
      </c>
      <c r="I4657">
        <v>742380797</v>
      </c>
      <c r="J4657" s="2">
        <v>41624</v>
      </c>
      <c r="K4657" s="23">
        <f>WEEKDAY(#REF!,1)</f>
        <v>2</v>
      </c>
      <c r="L4657" s="25">
        <f>IF(#REF!&gt;=#REF!,#REF!-#REF!,"")</f>
        <v>23</v>
      </c>
      <c r="M4657" s="4">
        <v>5830</v>
      </c>
      <c r="N4657" s="5">
        <v>154.06</v>
      </c>
      <c r="O4657" s="5">
        <v>90.93</v>
      </c>
      <c r="P4657" s="5">
        <v>63.13</v>
      </c>
      <c r="Q4657" s="5">
        <f>#REF!*#REF!</f>
        <v>530121.9</v>
      </c>
      <c r="R4657" s="5">
        <v>368047.9</v>
      </c>
      <c r="S4657" s="5">
        <f>#REF!-#REF!</f>
        <v>-162074</v>
      </c>
      <c r="T4657" s="36">
        <f t="shared" si="72"/>
        <v>-0.30572968217309998</v>
      </c>
    </row>
    <row r="4658" spans="1:20" x14ac:dyDescent="0.2">
      <c r="A4658" s="25" t="s">
        <v>46</v>
      </c>
      <c r="B4658" s="25" t="s">
        <v>162</v>
      </c>
      <c r="C4658" s="25" t="s">
        <v>22</v>
      </c>
      <c r="D4658" s="25" t="s">
        <v>27</v>
      </c>
      <c r="E4658" s="25" t="s">
        <v>1918</v>
      </c>
      <c r="F4658" s="2">
        <v>41860</v>
      </c>
      <c r="G4658" s="23" t="str">
        <f>TEXT(Table2[[#This Row],[Order-Date]],"mmm")</f>
        <v>Aug</v>
      </c>
      <c r="H4658">
        <v>2014</v>
      </c>
      <c r="I4658">
        <v>807468354</v>
      </c>
      <c r="J4658" s="2">
        <v>41861</v>
      </c>
      <c r="K4658" s="23">
        <f>WEEKDAY(#REF!,1)</f>
        <v>1</v>
      </c>
      <c r="L4658" s="25">
        <f>IF(#REF!&gt;=#REF!,#REF!-#REF!,"")</f>
        <v>1</v>
      </c>
      <c r="M4658" s="4">
        <v>6685</v>
      </c>
      <c r="N4658" s="5">
        <v>255.28</v>
      </c>
      <c r="O4658" s="5">
        <v>159.41999999999999</v>
      </c>
      <c r="P4658" s="5">
        <v>95.86</v>
      </c>
      <c r="Q4658" s="5">
        <f>#REF!*#REF!</f>
        <v>1065722.7</v>
      </c>
      <c r="R4658" s="5">
        <v>640824.1</v>
      </c>
      <c r="S4658" s="5">
        <f>#REF!-#REF!</f>
        <v>-424898.6</v>
      </c>
      <c r="T4658" s="36">
        <f t="shared" si="72"/>
        <v>-0.39869527035503699</v>
      </c>
    </row>
    <row r="4659" spans="1:20" x14ac:dyDescent="0.2">
      <c r="A4659" s="25" t="s">
        <v>20</v>
      </c>
      <c r="B4659" s="25" t="s">
        <v>25</v>
      </c>
      <c r="C4659" s="25" t="s">
        <v>77</v>
      </c>
      <c r="D4659" s="25" t="s">
        <v>27</v>
      </c>
      <c r="E4659" s="25" t="s">
        <v>1917</v>
      </c>
      <c r="F4659" s="2">
        <v>41849</v>
      </c>
      <c r="G4659" s="23" t="str">
        <f>TEXT(Table2[[#This Row],[Order-Date]],"mmm")</f>
        <v>Jul</v>
      </c>
      <c r="H4659">
        <v>2014</v>
      </c>
      <c r="I4659">
        <v>533256900</v>
      </c>
      <c r="J4659" s="2">
        <v>41851</v>
      </c>
      <c r="K4659" s="23">
        <f>WEEKDAY(#REF!,1)</f>
        <v>5</v>
      </c>
      <c r="L4659" s="25">
        <f>IF(#REF!&gt;=#REF!,#REF!-#REF!,"")</f>
        <v>2</v>
      </c>
      <c r="M4659" s="4">
        <v>1422</v>
      </c>
      <c r="N4659" s="5">
        <v>154.06</v>
      </c>
      <c r="O4659" s="5">
        <v>90.93</v>
      </c>
      <c r="P4659" s="5">
        <v>63.13</v>
      </c>
      <c r="Q4659" s="5">
        <f>#REF!*#REF!</f>
        <v>129302.46</v>
      </c>
      <c r="R4659" s="5">
        <v>89770.86</v>
      </c>
      <c r="S4659" s="5">
        <f>#REF!-#REF!</f>
        <v>-39531.599999999999</v>
      </c>
      <c r="T4659" s="36">
        <f t="shared" si="72"/>
        <v>-0.30572968217309998</v>
      </c>
    </row>
    <row r="4660" spans="1:20" x14ac:dyDescent="0.2">
      <c r="A4660" s="25" t="s">
        <v>32</v>
      </c>
      <c r="B4660" s="25" t="s">
        <v>93</v>
      </c>
      <c r="C4660" s="25" t="s">
        <v>34</v>
      </c>
      <c r="D4660" s="25" t="s">
        <v>23</v>
      </c>
      <c r="E4660" s="25" t="s">
        <v>1916</v>
      </c>
      <c r="F4660" s="2">
        <v>41928</v>
      </c>
      <c r="G4660" s="23" t="str">
        <f>TEXT(Table2[[#This Row],[Order-Date]],"mmm")</f>
        <v>Oct</v>
      </c>
      <c r="H4660">
        <v>2014</v>
      </c>
      <c r="I4660">
        <v>830732762</v>
      </c>
      <c r="J4660" s="2">
        <v>41650</v>
      </c>
      <c r="K4660" s="23">
        <f>WEEKDAY(#REF!,1)</f>
        <v>7</v>
      </c>
      <c r="L4660" s="25" t="str">
        <f>IF(#REF!&gt;=#REF!,#REF!-#REF!,"")</f>
        <v/>
      </c>
      <c r="M4660" s="4">
        <v>1140</v>
      </c>
      <c r="N4660" s="5">
        <v>205.7</v>
      </c>
      <c r="O4660" s="5">
        <v>117.11</v>
      </c>
      <c r="P4660" s="5">
        <v>88.59</v>
      </c>
      <c r="Q4660" s="5">
        <f>#REF!*#REF!</f>
        <v>133505.4</v>
      </c>
      <c r="R4660" s="5">
        <v>100992.6</v>
      </c>
      <c r="S4660" s="5">
        <f>#REF!-#REF!</f>
        <v>-32512.799999999999</v>
      </c>
      <c r="T4660" s="36">
        <f t="shared" si="72"/>
        <v>-0.24353172231235601</v>
      </c>
    </row>
    <row r="4661" spans="1:20" x14ac:dyDescent="0.2">
      <c r="A4661" s="25" t="s">
        <v>29</v>
      </c>
      <c r="B4661" s="25" t="s">
        <v>89</v>
      </c>
      <c r="C4661" s="25" t="s">
        <v>49</v>
      </c>
      <c r="D4661" s="25" t="s">
        <v>27</v>
      </c>
      <c r="E4661" s="25" t="s">
        <v>1918</v>
      </c>
      <c r="F4661" s="2">
        <v>41405</v>
      </c>
      <c r="G4661" s="23" t="str">
        <f>TEXT(Table2[[#This Row],[Order-Date]],"mmm")</f>
        <v>May</v>
      </c>
      <c r="H4661">
        <v>2013</v>
      </c>
      <c r="I4661">
        <v>881194770</v>
      </c>
      <c r="J4661" s="2">
        <v>41406</v>
      </c>
      <c r="K4661" s="23">
        <f>WEEKDAY(#REF!,1)</f>
        <v>1</v>
      </c>
      <c r="L4661" s="25">
        <f>IF(#REF!&gt;=#REF!,#REF!-#REF!,"")</f>
        <v>1</v>
      </c>
      <c r="M4661" s="4">
        <v>3969</v>
      </c>
      <c r="N4661" s="5">
        <v>651.21</v>
      </c>
      <c r="O4661" s="5">
        <v>524.96</v>
      </c>
      <c r="P4661" s="5">
        <v>126.25</v>
      </c>
      <c r="Q4661" s="5">
        <f>#REF!*#REF!</f>
        <v>2083566.24</v>
      </c>
      <c r="R4661" s="5">
        <v>501086.25</v>
      </c>
      <c r="S4661" s="5">
        <f>#REF!-#REF!</f>
        <v>-1582479.99</v>
      </c>
      <c r="T4661" s="36">
        <f t="shared" si="72"/>
        <v>-0.75950548613227697</v>
      </c>
    </row>
    <row r="4662" spans="1:20" x14ac:dyDescent="0.2">
      <c r="A4662" s="25" t="s">
        <v>46</v>
      </c>
      <c r="B4662" s="25" t="s">
        <v>173</v>
      </c>
      <c r="C4662" s="25" t="s">
        <v>26</v>
      </c>
      <c r="D4662" s="25" t="s">
        <v>27</v>
      </c>
      <c r="E4662" s="25" t="s">
        <v>1918</v>
      </c>
      <c r="F4662" s="2">
        <v>40659</v>
      </c>
      <c r="G4662" s="23" t="str">
        <f>TEXT(Table2[[#This Row],[Order-Date]],"mmm")</f>
        <v>Apr</v>
      </c>
      <c r="H4662">
        <v>2011</v>
      </c>
      <c r="I4662">
        <v>386254251</v>
      </c>
      <c r="J4662" s="2">
        <v>40679</v>
      </c>
      <c r="K4662" s="23">
        <f>WEEKDAY(#REF!,1)</f>
        <v>2</v>
      </c>
      <c r="L4662" s="25">
        <f>IF(#REF!&gt;=#REF!,#REF!-#REF!,"")</f>
        <v>20</v>
      </c>
      <c r="M4662" s="4">
        <v>71</v>
      </c>
      <c r="N4662" s="5">
        <v>152.58000000000001</v>
      </c>
      <c r="O4662" s="5">
        <v>97.44</v>
      </c>
      <c r="P4662" s="5">
        <v>55.14</v>
      </c>
      <c r="Q4662" s="5">
        <f>#REF!*#REF!</f>
        <v>6918.24</v>
      </c>
      <c r="R4662" s="5">
        <v>3914.94</v>
      </c>
      <c r="S4662" s="5">
        <f>#REF!-#REF!</f>
        <v>-3003.3</v>
      </c>
      <c r="T4662" s="36">
        <f t="shared" si="72"/>
        <v>-0.43411330049261099</v>
      </c>
    </row>
    <row r="4663" spans="1:20" x14ac:dyDescent="0.2">
      <c r="A4663" s="25" t="s">
        <v>29</v>
      </c>
      <c r="B4663" s="25" t="s">
        <v>57</v>
      </c>
      <c r="C4663" s="25" t="s">
        <v>77</v>
      </c>
      <c r="D4663" s="25" t="s">
        <v>27</v>
      </c>
      <c r="E4663" s="25" t="s">
        <v>1918</v>
      </c>
      <c r="F4663" s="2">
        <v>40772</v>
      </c>
      <c r="G4663" s="23" t="str">
        <f>TEXT(Table2[[#This Row],[Order-Date]],"mmm")</f>
        <v>Aug</v>
      </c>
      <c r="H4663">
        <v>2011</v>
      </c>
      <c r="I4663">
        <v>917835032</v>
      </c>
      <c r="J4663" s="2">
        <v>40704</v>
      </c>
      <c r="K4663" s="23">
        <f>WEEKDAY(#REF!,1)</f>
        <v>6</v>
      </c>
      <c r="L4663" s="25" t="str">
        <f>IF(#REF!&gt;=#REF!,#REF!-#REF!,"")</f>
        <v/>
      </c>
      <c r="M4663" s="4">
        <v>6637</v>
      </c>
      <c r="N4663" s="5">
        <v>154.06</v>
      </c>
      <c r="O4663" s="5">
        <v>90.93</v>
      </c>
      <c r="P4663" s="5">
        <v>63.13</v>
      </c>
      <c r="Q4663" s="5">
        <f>#REF!*#REF!</f>
        <v>603502.41</v>
      </c>
      <c r="R4663" s="5">
        <v>418993.81</v>
      </c>
      <c r="S4663" s="5">
        <f>#REF!-#REF!</f>
        <v>-184508.6</v>
      </c>
      <c r="T4663" s="36">
        <f t="shared" si="72"/>
        <v>-0.30572968217309998</v>
      </c>
    </row>
    <row r="4664" spans="1:20" x14ac:dyDescent="0.2">
      <c r="A4664" s="25" t="s">
        <v>20</v>
      </c>
      <c r="B4664" s="25" t="s">
        <v>167</v>
      </c>
      <c r="C4664" s="25" t="s">
        <v>77</v>
      </c>
      <c r="D4664" s="25" t="s">
        <v>27</v>
      </c>
      <c r="E4664" s="25" t="s">
        <v>1915</v>
      </c>
      <c r="F4664" s="2">
        <v>41191</v>
      </c>
      <c r="G4664" s="23" t="str">
        <f>TEXT(Table2[[#This Row],[Order-Date]],"mmm")</f>
        <v>Oct</v>
      </c>
      <c r="H4664">
        <v>2012</v>
      </c>
      <c r="I4664">
        <v>968173444</v>
      </c>
      <c r="J4664" s="2">
        <v>41207</v>
      </c>
      <c r="K4664" s="23">
        <f>WEEKDAY(#REF!,1)</f>
        <v>5</v>
      </c>
      <c r="L4664" s="25">
        <f>IF(#REF!&gt;=#REF!,#REF!-#REF!,"")</f>
        <v>16</v>
      </c>
      <c r="M4664" s="4">
        <v>2892</v>
      </c>
      <c r="N4664" s="5">
        <v>154.06</v>
      </c>
      <c r="O4664" s="5">
        <v>90.93</v>
      </c>
      <c r="P4664" s="5">
        <v>63.13</v>
      </c>
      <c r="Q4664" s="5">
        <f>#REF!*#REF!</f>
        <v>262969.56</v>
      </c>
      <c r="R4664" s="5">
        <v>182571.96</v>
      </c>
      <c r="S4664" s="5">
        <f>#REF!-#REF!</f>
        <v>-80397.600000000006</v>
      </c>
      <c r="T4664" s="36">
        <f t="shared" si="72"/>
        <v>-0.30572968217309998</v>
      </c>
    </row>
    <row r="4665" spans="1:20" x14ac:dyDescent="0.2">
      <c r="A4665" s="25" t="s">
        <v>37</v>
      </c>
      <c r="B4665" s="25" t="s">
        <v>196</v>
      </c>
      <c r="C4665" s="25" t="s">
        <v>39</v>
      </c>
      <c r="D4665" s="25" t="s">
        <v>27</v>
      </c>
      <c r="E4665" s="25" t="s">
        <v>1916</v>
      </c>
      <c r="F4665" s="2">
        <v>42841</v>
      </c>
      <c r="G4665" s="23" t="str">
        <f>TEXT(Table2[[#This Row],[Order-Date]],"mmm")</f>
        <v>Apr</v>
      </c>
      <c r="H4665">
        <v>2017</v>
      </c>
      <c r="I4665">
        <v>899818313</v>
      </c>
      <c r="J4665" s="2">
        <v>42860</v>
      </c>
      <c r="K4665" s="23">
        <f>WEEKDAY(#REF!,1)</f>
        <v>6</v>
      </c>
      <c r="L4665" s="25">
        <f>IF(#REF!&gt;=#REF!,#REF!-#REF!,"")</f>
        <v>19</v>
      </c>
      <c r="M4665" s="4">
        <v>5090</v>
      </c>
      <c r="N4665" s="5">
        <v>81.73</v>
      </c>
      <c r="O4665" s="5">
        <v>56.67</v>
      </c>
      <c r="P4665" s="5">
        <v>25.06</v>
      </c>
      <c r="Q4665" s="5">
        <f>#REF!*#REF!</f>
        <v>288450.3</v>
      </c>
      <c r="R4665" s="5">
        <v>127555.4</v>
      </c>
      <c r="S4665" s="5">
        <f>#REF!-#REF!</f>
        <v>-160894.9</v>
      </c>
      <c r="T4665" s="36">
        <f t="shared" si="72"/>
        <v>-0.55779071819304704</v>
      </c>
    </row>
    <row r="4666" spans="1:20" x14ac:dyDescent="0.2">
      <c r="A4666" s="25" t="s">
        <v>40</v>
      </c>
      <c r="B4666" s="25" t="s">
        <v>140</v>
      </c>
      <c r="C4666" s="25" t="s">
        <v>56</v>
      </c>
      <c r="D4666" s="25" t="s">
        <v>23</v>
      </c>
      <c r="E4666" s="25" t="s">
        <v>1918</v>
      </c>
      <c r="F4666" s="2">
        <v>41822</v>
      </c>
      <c r="G4666" s="23" t="str">
        <f>TEXT(Table2[[#This Row],[Order-Date]],"mmm")</f>
        <v>Jul</v>
      </c>
      <c r="H4666">
        <v>2014</v>
      </c>
      <c r="I4666">
        <v>695630967</v>
      </c>
      <c r="J4666" s="2">
        <v>41853</v>
      </c>
      <c r="K4666" s="23">
        <f>WEEKDAY(#REF!,1)</f>
        <v>7</v>
      </c>
      <c r="L4666" s="25">
        <f>IF(#REF!&gt;=#REF!,#REF!-#REF!,"")</f>
        <v>31</v>
      </c>
      <c r="M4666" s="4">
        <v>1516</v>
      </c>
      <c r="N4666" s="5">
        <v>421.89</v>
      </c>
      <c r="O4666" s="5">
        <v>364.69</v>
      </c>
      <c r="P4666" s="5">
        <v>57.2</v>
      </c>
      <c r="Q4666" s="5">
        <f>#REF!*#REF!</f>
        <v>552870.04</v>
      </c>
      <c r="R4666" s="5">
        <v>86715.199999999997</v>
      </c>
      <c r="S4666" s="5">
        <f>#REF!-#REF!</f>
        <v>-466154.84</v>
      </c>
      <c r="T4666" s="36">
        <f t="shared" si="72"/>
        <v>-0.84315445995228799</v>
      </c>
    </row>
    <row r="4667" spans="1:20" x14ac:dyDescent="0.2">
      <c r="A4667" s="25" t="s">
        <v>46</v>
      </c>
      <c r="B4667" s="25" t="s">
        <v>195</v>
      </c>
      <c r="C4667" s="25" t="s">
        <v>39</v>
      </c>
      <c r="D4667" s="25" t="s">
        <v>27</v>
      </c>
      <c r="E4667" s="25" t="s">
        <v>1918</v>
      </c>
      <c r="F4667" s="2">
        <v>40842</v>
      </c>
      <c r="G4667" s="23" t="str">
        <f>TEXT(Table2[[#This Row],[Order-Date]],"mmm")</f>
        <v>Oct</v>
      </c>
      <c r="H4667">
        <v>2011</v>
      </c>
      <c r="I4667">
        <v>408785235</v>
      </c>
      <c r="J4667" s="2">
        <v>40613</v>
      </c>
      <c r="K4667" s="23">
        <f>WEEKDAY(#REF!,1)</f>
        <v>6</v>
      </c>
      <c r="L4667" s="25" t="str">
        <f>IF(#REF!&gt;=#REF!,#REF!-#REF!,"")</f>
        <v/>
      </c>
      <c r="M4667" s="4">
        <v>7490</v>
      </c>
      <c r="N4667" s="5">
        <v>81.73</v>
      </c>
      <c r="O4667" s="5">
        <v>56.67</v>
      </c>
      <c r="P4667" s="5">
        <v>25.06</v>
      </c>
      <c r="Q4667" s="5">
        <f>#REF!*#REF!</f>
        <v>424458.3</v>
      </c>
      <c r="R4667" s="5">
        <v>187699.4</v>
      </c>
      <c r="S4667" s="5">
        <f>#REF!-#REF!</f>
        <v>-236758.9</v>
      </c>
      <c r="T4667" s="36">
        <f t="shared" si="72"/>
        <v>-0.55779071819304704</v>
      </c>
    </row>
    <row r="4668" spans="1:20" x14ac:dyDescent="0.2">
      <c r="A4668" s="25" t="s">
        <v>59</v>
      </c>
      <c r="B4668" s="25" t="s">
        <v>216</v>
      </c>
      <c r="C4668" s="25" t="s">
        <v>22</v>
      </c>
      <c r="D4668" s="25" t="s">
        <v>23</v>
      </c>
      <c r="E4668" s="25" t="s">
        <v>1916</v>
      </c>
      <c r="F4668" s="2">
        <v>41221</v>
      </c>
      <c r="G4668" s="23" t="str">
        <f>TEXT(Table2[[#This Row],[Order-Date]],"mmm")</f>
        <v>Nov</v>
      </c>
      <c r="H4668">
        <v>2012</v>
      </c>
      <c r="I4668">
        <v>612767446</v>
      </c>
      <c r="J4668" s="2">
        <v>41150</v>
      </c>
      <c r="K4668" s="23">
        <f>WEEKDAY(#REF!,1)</f>
        <v>4</v>
      </c>
      <c r="L4668" s="25" t="str">
        <f>IF(#REF!&gt;=#REF!,#REF!-#REF!,"")</f>
        <v/>
      </c>
      <c r="M4668" s="4">
        <v>359</v>
      </c>
      <c r="N4668" s="5">
        <v>255.28</v>
      </c>
      <c r="O4668" s="5">
        <v>159.41999999999999</v>
      </c>
      <c r="P4668" s="5">
        <v>95.86</v>
      </c>
      <c r="Q4668" s="5">
        <f>#REF!*#REF!</f>
        <v>57231.78</v>
      </c>
      <c r="R4668" s="5">
        <v>34413.74</v>
      </c>
      <c r="S4668" s="5">
        <f>#REF!-#REF!</f>
        <v>-22818.04</v>
      </c>
      <c r="T4668" s="36">
        <f t="shared" si="72"/>
        <v>-0.39869527035503699</v>
      </c>
    </row>
    <row r="4669" spans="1:20" x14ac:dyDescent="0.2">
      <c r="A4669" s="25" t="s">
        <v>20</v>
      </c>
      <c r="B4669" s="25" t="s">
        <v>167</v>
      </c>
      <c r="C4669" s="25" t="s">
        <v>51</v>
      </c>
      <c r="D4669" s="25" t="s">
        <v>27</v>
      </c>
      <c r="E4669" s="25" t="s">
        <v>1918</v>
      </c>
      <c r="F4669" s="2">
        <v>42320</v>
      </c>
      <c r="G4669" s="23" t="str">
        <f>TEXT(Table2[[#This Row],[Order-Date]],"mmm")</f>
        <v>Nov</v>
      </c>
      <c r="H4669">
        <v>2015</v>
      </c>
      <c r="I4669">
        <v>151376426</v>
      </c>
      <c r="J4669" s="2">
        <v>42398</v>
      </c>
      <c r="K4669" s="23">
        <f>WEEKDAY(#REF!,1)</f>
        <v>6</v>
      </c>
      <c r="L4669" s="25">
        <f>IF(#REF!&gt;=#REF!,#REF!-#REF!,"")</f>
        <v>78</v>
      </c>
      <c r="M4669" s="4">
        <v>4503</v>
      </c>
      <c r="N4669" s="5">
        <v>437.2</v>
      </c>
      <c r="O4669" s="5">
        <v>263.33</v>
      </c>
      <c r="P4669" s="5">
        <v>173.87</v>
      </c>
      <c r="Q4669" s="5">
        <f>#REF!*#REF!</f>
        <v>1185774.99</v>
      </c>
      <c r="R4669" s="5">
        <v>782936.61</v>
      </c>
      <c r="S4669" s="5">
        <f>#REF!-#REF!</f>
        <v>-402838.38</v>
      </c>
      <c r="T4669" s="36">
        <f t="shared" si="72"/>
        <v>-0.33972581931416901</v>
      </c>
    </row>
    <row r="4670" spans="1:20" x14ac:dyDescent="0.2">
      <c r="A4670" s="25" t="s">
        <v>32</v>
      </c>
      <c r="B4670" s="25" t="s">
        <v>147</v>
      </c>
      <c r="C4670" s="25" t="s">
        <v>51</v>
      </c>
      <c r="D4670" s="25" t="s">
        <v>27</v>
      </c>
      <c r="E4670" s="25" t="s">
        <v>1917</v>
      </c>
      <c r="F4670" s="2">
        <v>41769</v>
      </c>
      <c r="G4670" s="23" t="str">
        <f>TEXT(Table2[[#This Row],[Order-Date]],"mmm")</f>
        <v>May</v>
      </c>
      <c r="H4670">
        <v>2014</v>
      </c>
      <c r="I4670">
        <v>188723504</v>
      </c>
      <c r="J4670" s="2">
        <v>41801</v>
      </c>
      <c r="K4670" s="23">
        <f>WEEKDAY(#REF!,1)</f>
        <v>4</v>
      </c>
      <c r="L4670" s="25">
        <f>IF(#REF!&gt;=#REF!,#REF!-#REF!,"")</f>
        <v>32</v>
      </c>
      <c r="M4670" s="4">
        <v>6334</v>
      </c>
      <c r="N4670" s="5">
        <v>437.2</v>
      </c>
      <c r="O4670" s="5">
        <v>263.33</v>
      </c>
      <c r="P4670" s="5">
        <v>173.87</v>
      </c>
      <c r="Q4670" s="5">
        <f>#REF!*#REF!</f>
        <v>1667932.22</v>
      </c>
      <c r="R4670" s="5">
        <v>1101292.58</v>
      </c>
      <c r="S4670" s="5">
        <f>#REF!-#REF!</f>
        <v>-566639.64</v>
      </c>
      <c r="T4670" s="36">
        <f t="shared" si="72"/>
        <v>-0.33972581931416901</v>
      </c>
    </row>
    <row r="4671" spans="1:20" x14ac:dyDescent="0.2">
      <c r="A4671" s="25" t="s">
        <v>29</v>
      </c>
      <c r="B4671" s="25" t="s">
        <v>80</v>
      </c>
      <c r="C4671" s="25" t="s">
        <v>65</v>
      </c>
      <c r="D4671" s="25" t="s">
        <v>23</v>
      </c>
      <c r="E4671" s="25" t="s">
        <v>1917</v>
      </c>
      <c r="F4671" s="2">
        <v>41857</v>
      </c>
      <c r="G4671" s="23" t="str">
        <f>TEXT(Table2[[#This Row],[Order-Date]],"mmm")</f>
        <v>Aug</v>
      </c>
      <c r="H4671">
        <v>2014</v>
      </c>
      <c r="I4671">
        <v>159232509</v>
      </c>
      <c r="J4671" s="2">
        <v>41834</v>
      </c>
      <c r="K4671" s="23">
        <f>WEEKDAY(#REF!,1)</f>
        <v>2</v>
      </c>
      <c r="L4671" s="25" t="str">
        <f>IF(#REF!&gt;=#REF!,#REF!-#REF!,"")</f>
        <v/>
      </c>
      <c r="M4671" s="4">
        <v>9293</v>
      </c>
      <c r="N4671" s="5">
        <v>9.33</v>
      </c>
      <c r="O4671" s="5">
        <v>6.92</v>
      </c>
      <c r="P4671" s="5">
        <v>2.41</v>
      </c>
      <c r="Q4671" s="5">
        <f>#REF!*#REF!</f>
        <v>64307.56</v>
      </c>
      <c r="R4671" s="5">
        <v>22396.13</v>
      </c>
      <c r="S4671" s="5">
        <f>#REF!-#REF!</f>
        <v>-41911.43</v>
      </c>
      <c r="T4671" s="36">
        <f t="shared" si="72"/>
        <v>-0.65173410404624299</v>
      </c>
    </row>
    <row r="4672" spans="1:20" x14ac:dyDescent="0.2">
      <c r="A4672" s="25" t="s">
        <v>29</v>
      </c>
      <c r="B4672" s="25" t="s">
        <v>112</v>
      </c>
      <c r="C4672" s="25" t="s">
        <v>77</v>
      </c>
      <c r="D4672" s="25" t="s">
        <v>23</v>
      </c>
      <c r="E4672" s="25" t="s">
        <v>1916</v>
      </c>
      <c r="F4672" s="2">
        <v>41578</v>
      </c>
      <c r="G4672" s="23" t="str">
        <f>TEXT(Table2[[#This Row],[Order-Date]],"mmm")</f>
        <v>Oct</v>
      </c>
      <c r="H4672">
        <v>2013</v>
      </c>
      <c r="I4672">
        <v>917639768</v>
      </c>
      <c r="J4672" s="2">
        <v>41622</v>
      </c>
      <c r="K4672" s="23">
        <f>WEEKDAY(#REF!,1)</f>
        <v>7</v>
      </c>
      <c r="L4672" s="25">
        <f>IF(#REF!&gt;=#REF!,#REF!-#REF!,"")</f>
        <v>44</v>
      </c>
      <c r="M4672" s="4">
        <v>8854</v>
      </c>
      <c r="N4672" s="5">
        <v>154.06</v>
      </c>
      <c r="O4672" s="5">
        <v>90.93</v>
      </c>
      <c r="P4672" s="5">
        <v>63.13</v>
      </c>
      <c r="Q4672" s="5">
        <f>#REF!*#REF!</f>
        <v>805094.22</v>
      </c>
      <c r="R4672" s="5">
        <v>558953.02</v>
      </c>
      <c r="S4672" s="5">
        <f>#REF!-#REF!</f>
        <v>-246141.2</v>
      </c>
      <c r="T4672" s="36">
        <f t="shared" si="72"/>
        <v>-0.30572968217309998</v>
      </c>
    </row>
    <row r="4673" spans="1:20" x14ac:dyDescent="0.2">
      <c r="A4673" s="25" t="s">
        <v>46</v>
      </c>
      <c r="B4673" s="25" t="s">
        <v>141</v>
      </c>
      <c r="C4673" s="25" t="s">
        <v>77</v>
      </c>
      <c r="D4673" s="25" t="s">
        <v>23</v>
      </c>
      <c r="E4673" s="25" t="s">
        <v>1915</v>
      </c>
      <c r="F4673" s="2">
        <v>42378</v>
      </c>
      <c r="G4673" s="23" t="str">
        <f>TEXT(Table2[[#This Row],[Order-Date]],"mmm")</f>
        <v>Jan</v>
      </c>
      <c r="H4673">
        <v>2016</v>
      </c>
      <c r="I4673">
        <v>688994109</v>
      </c>
      <c r="J4673" s="2">
        <v>42640</v>
      </c>
      <c r="K4673" s="23">
        <f>WEEKDAY(#REF!,1)</f>
        <v>3</v>
      </c>
      <c r="L4673" s="25">
        <f>IF(#REF!&gt;=#REF!,#REF!-#REF!,"")</f>
        <v>262</v>
      </c>
      <c r="M4673" s="4">
        <v>7523</v>
      </c>
      <c r="N4673" s="5">
        <v>154.06</v>
      </c>
      <c r="O4673" s="5">
        <v>90.93</v>
      </c>
      <c r="P4673" s="5">
        <v>63.13</v>
      </c>
      <c r="Q4673" s="5">
        <f>#REF!*#REF!</f>
        <v>684066.39</v>
      </c>
      <c r="R4673" s="5">
        <v>474926.99</v>
      </c>
      <c r="S4673" s="5">
        <f>#REF!-#REF!</f>
        <v>-209139.4</v>
      </c>
      <c r="T4673" s="36">
        <f t="shared" si="72"/>
        <v>-0.30572968217309998</v>
      </c>
    </row>
    <row r="4674" spans="1:20" x14ac:dyDescent="0.2">
      <c r="A4674" s="25" t="s">
        <v>37</v>
      </c>
      <c r="B4674" s="25" t="s">
        <v>95</v>
      </c>
      <c r="C4674" s="25" t="s">
        <v>51</v>
      </c>
      <c r="D4674" s="25" t="s">
        <v>27</v>
      </c>
      <c r="E4674" s="25" t="s">
        <v>1915</v>
      </c>
      <c r="F4674" s="2">
        <v>41120</v>
      </c>
      <c r="G4674" s="23" t="str">
        <f>TEXT(Table2[[#This Row],[Order-Date]],"mmm")</f>
        <v>Jul</v>
      </c>
      <c r="H4674">
        <v>2012</v>
      </c>
      <c r="I4674">
        <v>918656861</v>
      </c>
      <c r="J4674" s="2">
        <v>41138</v>
      </c>
      <c r="K4674" s="23">
        <f>WEEKDAY(#REF!,1)</f>
        <v>6</v>
      </c>
      <c r="L4674" s="25">
        <f>IF(#REF!&gt;=#REF!,#REF!-#REF!,"")</f>
        <v>18</v>
      </c>
      <c r="M4674" s="4">
        <v>9835</v>
      </c>
      <c r="N4674" s="5">
        <v>437.2</v>
      </c>
      <c r="O4674" s="5">
        <v>263.33</v>
      </c>
      <c r="P4674" s="5">
        <v>173.87</v>
      </c>
      <c r="Q4674" s="5">
        <f>#REF!*#REF!</f>
        <v>2589850.5499999998</v>
      </c>
      <c r="R4674" s="5">
        <v>1710011.45</v>
      </c>
      <c r="S4674" s="5">
        <f>#REF!-#REF!</f>
        <v>-879839.1</v>
      </c>
      <c r="T4674" s="36">
        <f t="shared" si="72"/>
        <v>-0.33972581931416901</v>
      </c>
    </row>
    <row r="4675" spans="1:20" x14ac:dyDescent="0.2">
      <c r="A4675" s="25" t="s">
        <v>46</v>
      </c>
      <c r="B4675" s="25" t="s">
        <v>99</v>
      </c>
      <c r="C4675" s="25" t="s">
        <v>85</v>
      </c>
      <c r="D4675" s="25" t="s">
        <v>23</v>
      </c>
      <c r="E4675" s="25" t="s">
        <v>1916</v>
      </c>
      <c r="F4675" s="2">
        <v>40615</v>
      </c>
      <c r="G4675" s="23" t="str">
        <f>TEXT(Table2[[#This Row],[Order-Date]],"mmm")</f>
        <v>Mar</v>
      </c>
      <c r="H4675">
        <v>2011</v>
      </c>
      <c r="I4675">
        <v>422301852</v>
      </c>
      <c r="J4675" s="2">
        <v>40656</v>
      </c>
      <c r="K4675" s="23">
        <f>WEEKDAY(#REF!,1)</f>
        <v>7</v>
      </c>
      <c r="L4675" s="25">
        <f>IF(#REF!&gt;=#REF!,#REF!-#REF!,"")</f>
        <v>41</v>
      </c>
      <c r="M4675" s="4">
        <v>7357</v>
      </c>
      <c r="N4675" s="5">
        <v>668.27</v>
      </c>
      <c r="O4675" s="5">
        <v>502.54</v>
      </c>
      <c r="P4675" s="5">
        <v>165.73</v>
      </c>
      <c r="Q4675" s="5">
        <f>#REF!*#REF!</f>
        <v>3697186.78</v>
      </c>
      <c r="R4675" s="5">
        <v>1219275.6100000001</v>
      </c>
      <c r="S4675" s="5">
        <f>#REF!-#REF!</f>
        <v>-2477911.17</v>
      </c>
      <c r="T4675" s="36">
        <f t="shared" ref="T4675:T4738" si="73">S4675/Q4675</f>
        <v>-0.67021530624427905</v>
      </c>
    </row>
    <row r="4676" spans="1:20" x14ac:dyDescent="0.2">
      <c r="A4676" s="25" t="s">
        <v>46</v>
      </c>
      <c r="B4676" s="25" t="s">
        <v>75</v>
      </c>
      <c r="C4676" s="25" t="s">
        <v>49</v>
      </c>
      <c r="D4676" s="25" t="s">
        <v>23</v>
      </c>
      <c r="E4676" s="25" t="s">
        <v>1916</v>
      </c>
      <c r="F4676" s="2">
        <v>42240</v>
      </c>
      <c r="G4676" s="23" t="str">
        <f>TEXT(Table2[[#This Row],[Order-Date]],"mmm")</f>
        <v>Aug</v>
      </c>
      <c r="H4676">
        <v>2015</v>
      </c>
      <c r="I4676">
        <v>335915410</v>
      </c>
      <c r="J4676" s="2">
        <v>42270</v>
      </c>
      <c r="K4676" s="23">
        <f>WEEKDAY(#REF!,1)</f>
        <v>4</v>
      </c>
      <c r="L4676" s="25">
        <f>IF(#REF!&gt;=#REF!,#REF!-#REF!,"")</f>
        <v>30</v>
      </c>
      <c r="M4676" s="4">
        <v>3689</v>
      </c>
      <c r="N4676" s="5">
        <v>651.21</v>
      </c>
      <c r="O4676" s="5">
        <v>524.96</v>
      </c>
      <c r="P4676" s="5">
        <v>126.25</v>
      </c>
      <c r="Q4676" s="5">
        <f>#REF!*#REF!</f>
        <v>1936577.44</v>
      </c>
      <c r="R4676" s="5">
        <v>465736.25</v>
      </c>
      <c r="S4676" s="5">
        <f>#REF!-#REF!</f>
        <v>-1470841.19</v>
      </c>
      <c r="T4676" s="36">
        <f t="shared" si="73"/>
        <v>-0.75950548613227697</v>
      </c>
    </row>
    <row r="4677" spans="1:20" x14ac:dyDescent="0.2">
      <c r="A4677" s="25" t="s">
        <v>29</v>
      </c>
      <c r="B4677" s="25" t="s">
        <v>161</v>
      </c>
      <c r="C4677" s="25" t="s">
        <v>65</v>
      </c>
      <c r="D4677" s="25" t="s">
        <v>23</v>
      </c>
      <c r="E4677" s="25" t="s">
        <v>1915</v>
      </c>
      <c r="F4677" s="2">
        <v>40789</v>
      </c>
      <c r="G4677" s="23" t="str">
        <f>TEXT(Table2[[#This Row],[Order-Date]],"mmm")</f>
        <v>Sep</v>
      </c>
      <c r="H4677">
        <v>2011</v>
      </c>
      <c r="I4677">
        <v>965796363</v>
      </c>
      <c r="J4677" s="2">
        <v>40621</v>
      </c>
      <c r="K4677" s="23">
        <f>WEEKDAY(#REF!,1)</f>
        <v>7</v>
      </c>
      <c r="L4677" s="25" t="str">
        <f>IF(#REF!&gt;=#REF!,#REF!-#REF!,"")</f>
        <v/>
      </c>
      <c r="M4677" s="4">
        <v>9461</v>
      </c>
      <c r="N4677" s="5">
        <v>9.33</v>
      </c>
      <c r="O4677" s="5">
        <v>6.92</v>
      </c>
      <c r="P4677" s="5">
        <v>2.41</v>
      </c>
      <c r="Q4677" s="5">
        <f>#REF!*#REF!</f>
        <v>65470.12</v>
      </c>
      <c r="R4677" s="5">
        <v>22801.01</v>
      </c>
      <c r="S4677" s="5">
        <f>#REF!-#REF!</f>
        <v>-42669.11</v>
      </c>
      <c r="T4677" s="36">
        <f t="shared" si="73"/>
        <v>-0.65173410404624299</v>
      </c>
    </row>
    <row r="4678" spans="1:20" x14ac:dyDescent="0.2">
      <c r="A4678" s="25" t="s">
        <v>32</v>
      </c>
      <c r="B4678" s="25" t="s">
        <v>127</v>
      </c>
      <c r="C4678" s="25" t="s">
        <v>39</v>
      </c>
      <c r="D4678" s="25" t="s">
        <v>23</v>
      </c>
      <c r="E4678" s="25" t="s">
        <v>1917</v>
      </c>
      <c r="F4678" s="2">
        <v>41735</v>
      </c>
      <c r="G4678" s="23" t="str">
        <f>TEXT(Table2[[#This Row],[Order-Date]],"mmm")</f>
        <v>Apr</v>
      </c>
      <c r="H4678">
        <v>2014</v>
      </c>
      <c r="I4678">
        <v>438556039</v>
      </c>
      <c r="J4678" s="2">
        <v>41812</v>
      </c>
      <c r="K4678" s="23">
        <f>WEEKDAY(#REF!,1)</f>
        <v>1</v>
      </c>
      <c r="L4678" s="25">
        <f>IF(#REF!&gt;=#REF!,#REF!-#REF!,"")</f>
        <v>77</v>
      </c>
      <c r="M4678" s="4">
        <v>7332</v>
      </c>
      <c r="N4678" s="5">
        <v>81.73</v>
      </c>
      <c r="O4678" s="5">
        <v>56.67</v>
      </c>
      <c r="P4678" s="5">
        <v>25.06</v>
      </c>
      <c r="Q4678" s="5">
        <f>#REF!*#REF!</f>
        <v>415504.44</v>
      </c>
      <c r="R4678" s="5">
        <v>183739.92</v>
      </c>
      <c r="S4678" s="5">
        <f>#REF!-#REF!</f>
        <v>-231764.52</v>
      </c>
      <c r="T4678" s="36">
        <f t="shared" si="73"/>
        <v>-0.55779071819304704</v>
      </c>
    </row>
    <row r="4679" spans="1:20" x14ac:dyDescent="0.2">
      <c r="A4679" s="25" t="s">
        <v>29</v>
      </c>
      <c r="B4679" s="25" t="s">
        <v>44</v>
      </c>
      <c r="C4679" s="25" t="s">
        <v>22</v>
      </c>
      <c r="D4679" s="25" t="s">
        <v>23</v>
      </c>
      <c r="E4679" s="25" t="s">
        <v>1916</v>
      </c>
      <c r="F4679" s="2">
        <v>42567</v>
      </c>
      <c r="G4679" s="23" t="str">
        <f>TEXT(Table2[[#This Row],[Order-Date]],"mmm")</f>
        <v>Jul</v>
      </c>
      <c r="H4679">
        <v>2016</v>
      </c>
      <c r="I4679">
        <v>551118266</v>
      </c>
      <c r="J4679" s="2">
        <v>42597</v>
      </c>
      <c r="K4679" s="23">
        <f>WEEKDAY(#REF!,1)</f>
        <v>2</v>
      </c>
      <c r="L4679" s="25">
        <f>IF(#REF!&gt;=#REF!,#REF!-#REF!,"")</f>
        <v>30</v>
      </c>
      <c r="M4679" s="4">
        <v>6997</v>
      </c>
      <c r="N4679" s="5">
        <v>255.28</v>
      </c>
      <c r="O4679" s="5">
        <v>159.41999999999999</v>
      </c>
      <c r="P4679" s="5">
        <v>95.86</v>
      </c>
      <c r="Q4679" s="5">
        <f>#REF!*#REF!</f>
        <v>1115461.74</v>
      </c>
      <c r="R4679" s="5">
        <v>670732.42000000004</v>
      </c>
      <c r="S4679" s="5">
        <f>#REF!-#REF!</f>
        <v>-444729.32</v>
      </c>
      <c r="T4679" s="36">
        <f t="shared" si="73"/>
        <v>-0.39869527035503699</v>
      </c>
    </row>
    <row r="4680" spans="1:20" x14ac:dyDescent="0.2">
      <c r="A4680" s="25" t="s">
        <v>46</v>
      </c>
      <c r="B4680" s="25" t="s">
        <v>142</v>
      </c>
      <c r="C4680" s="25" t="s">
        <v>85</v>
      </c>
      <c r="D4680" s="25" t="s">
        <v>27</v>
      </c>
      <c r="E4680" s="25" t="s">
        <v>1917</v>
      </c>
      <c r="F4680" s="2">
        <v>42860</v>
      </c>
      <c r="G4680" s="23" t="str">
        <f>TEXT(Table2[[#This Row],[Order-Date]],"mmm")</f>
        <v>May</v>
      </c>
      <c r="H4680">
        <v>2017</v>
      </c>
      <c r="I4680">
        <v>920719373</v>
      </c>
      <c r="J4680" s="2">
        <v>42953</v>
      </c>
      <c r="K4680" s="23">
        <f>WEEKDAY(#REF!,1)</f>
        <v>1</v>
      </c>
      <c r="L4680" s="25">
        <f>IF(#REF!&gt;=#REF!,#REF!-#REF!,"")</f>
        <v>93</v>
      </c>
      <c r="M4680" s="4">
        <v>178</v>
      </c>
      <c r="N4680" s="5">
        <v>668.27</v>
      </c>
      <c r="O4680" s="5">
        <v>502.54</v>
      </c>
      <c r="P4680" s="5">
        <v>165.73</v>
      </c>
      <c r="Q4680" s="5">
        <f>#REF!*#REF!</f>
        <v>89452.12</v>
      </c>
      <c r="R4680" s="5">
        <v>29499.94</v>
      </c>
      <c r="S4680" s="5">
        <f>#REF!-#REF!</f>
        <v>-59952.18</v>
      </c>
      <c r="T4680" s="36">
        <f t="shared" si="73"/>
        <v>-0.67021530624427905</v>
      </c>
    </row>
    <row r="4681" spans="1:20" x14ac:dyDescent="0.2">
      <c r="A4681" s="25" t="s">
        <v>46</v>
      </c>
      <c r="B4681" s="25" t="s">
        <v>137</v>
      </c>
      <c r="C4681" s="25" t="s">
        <v>65</v>
      </c>
      <c r="D4681" s="25" t="s">
        <v>27</v>
      </c>
      <c r="E4681" s="25" t="s">
        <v>1916</v>
      </c>
      <c r="F4681" s="2">
        <v>41376</v>
      </c>
      <c r="G4681" s="23" t="str">
        <f>TEXT(Table2[[#This Row],[Order-Date]],"mmm")</f>
        <v>Apr</v>
      </c>
      <c r="H4681">
        <v>2013</v>
      </c>
      <c r="I4681">
        <v>334908187</v>
      </c>
      <c r="J4681" s="2">
        <v>41590</v>
      </c>
      <c r="K4681" s="23">
        <f>WEEKDAY(#REF!,1)</f>
        <v>3</v>
      </c>
      <c r="L4681" s="25">
        <f>IF(#REF!&gt;=#REF!,#REF!-#REF!,"")</f>
        <v>214</v>
      </c>
      <c r="M4681" s="4">
        <v>5630</v>
      </c>
      <c r="N4681" s="5">
        <v>9.33</v>
      </c>
      <c r="O4681" s="5">
        <v>6.92</v>
      </c>
      <c r="P4681" s="5">
        <v>2.41</v>
      </c>
      <c r="Q4681" s="5">
        <f>#REF!*#REF!</f>
        <v>38959.599999999999</v>
      </c>
      <c r="R4681" s="5">
        <v>13568.3</v>
      </c>
      <c r="S4681" s="5">
        <f>#REF!-#REF!</f>
        <v>-25391.3</v>
      </c>
      <c r="T4681" s="36">
        <f t="shared" si="73"/>
        <v>-0.65173410404624299</v>
      </c>
    </row>
    <row r="4682" spans="1:20" x14ac:dyDescent="0.2">
      <c r="A4682" s="25" t="s">
        <v>46</v>
      </c>
      <c r="B4682" s="25" t="s">
        <v>71</v>
      </c>
      <c r="C4682" s="25" t="s">
        <v>85</v>
      </c>
      <c r="D4682" s="25" t="s">
        <v>23</v>
      </c>
      <c r="E4682" s="25" t="s">
        <v>1917</v>
      </c>
      <c r="F4682" s="2">
        <v>41030</v>
      </c>
      <c r="G4682" s="23" t="str">
        <f>TEXT(Table2[[#This Row],[Order-Date]],"mmm")</f>
        <v>May</v>
      </c>
      <c r="H4682">
        <v>2012</v>
      </c>
      <c r="I4682">
        <v>801546037</v>
      </c>
      <c r="J4682" s="2">
        <v>40954</v>
      </c>
      <c r="K4682" s="23">
        <f>WEEKDAY(#REF!,1)</f>
        <v>4</v>
      </c>
      <c r="L4682" s="25" t="str">
        <f>IF(#REF!&gt;=#REF!,#REF!-#REF!,"")</f>
        <v/>
      </c>
      <c r="M4682" s="4">
        <v>4139</v>
      </c>
      <c r="N4682" s="5">
        <v>668.27</v>
      </c>
      <c r="O4682" s="5">
        <v>502.54</v>
      </c>
      <c r="P4682" s="5">
        <v>165.73</v>
      </c>
      <c r="Q4682" s="5">
        <f>#REF!*#REF!</f>
        <v>2080013.06</v>
      </c>
      <c r="R4682" s="5">
        <v>685956.47</v>
      </c>
      <c r="S4682" s="5">
        <f>#REF!-#REF!</f>
        <v>-1394056.59</v>
      </c>
      <c r="T4682" s="36">
        <f t="shared" si="73"/>
        <v>-0.67021530624427905</v>
      </c>
    </row>
    <row r="4683" spans="1:20" x14ac:dyDescent="0.2">
      <c r="A4683" s="25" t="s">
        <v>37</v>
      </c>
      <c r="B4683" s="25" t="s">
        <v>139</v>
      </c>
      <c r="C4683" s="25" t="s">
        <v>49</v>
      </c>
      <c r="D4683" s="25" t="s">
        <v>27</v>
      </c>
      <c r="E4683" s="25" t="s">
        <v>1918</v>
      </c>
      <c r="F4683" s="2">
        <v>41920</v>
      </c>
      <c r="G4683" s="23" t="str">
        <f>TEXT(Table2[[#This Row],[Order-Date]],"mmm")</f>
        <v>Oct</v>
      </c>
      <c r="H4683">
        <v>2014</v>
      </c>
      <c r="I4683">
        <v>798806750</v>
      </c>
      <c r="J4683" s="2">
        <v>41873</v>
      </c>
      <c r="K4683" s="23">
        <f>WEEKDAY(#REF!,1)</f>
        <v>6</v>
      </c>
      <c r="L4683" s="25" t="str">
        <f>IF(#REF!&gt;=#REF!,#REF!-#REF!,"")</f>
        <v/>
      </c>
      <c r="M4683" s="4">
        <v>3524</v>
      </c>
      <c r="N4683" s="5">
        <v>651.21</v>
      </c>
      <c r="O4683" s="5">
        <v>524.96</v>
      </c>
      <c r="P4683" s="5">
        <v>126.25</v>
      </c>
      <c r="Q4683" s="5">
        <f>#REF!*#REF!</f>
        <v>1849959.04</v>
      </c>
      <c r="R4683" s="5">
        <v>444905</v>
      </c>
      <c r="S4683" s="5">
        <f>#REF!-#REF!</f>
        <v>-1405054.04</v>
      </c>
      <c r="T4683" s="36">
        <f t="shared" si="73"/>
        <v>-0.75950548613227697</v>
      </c>
    </row>
    <row r="4684" spans="1:20" x14ac:dyDescent="0.2">
      <c r="A4684" s="25" t="s">
        <v>37</v>
      </c>
      <c r="B4684" s="25" t="s">
        <v>102</v>
      </c>
      <c r="C4684" s="25" t="s">
        <v>65</v>
      </c>
      <c r="D4684" s="25" t="s">
        <v>27</v>
      </c>
      <c r="E4684" s="25" t="s">
        <v>1915</v>
      </c>
      <c r="F4684" s="2">
        <v>40413</v>
      </c>
      <c r="G4684" s="23" t="str">
        <f>TEXT(Table2[[#This Row],[Order-Date]],"mmm")</f>
        <v>Aug</v>
      </c>
      <c r="H4684">
        <v>2010</v>
      </c>
      <c r="I4684">
        <v>225176656</v>
      </c>
      <c r="J4684" s="2">
        <v>40338</v>
      </c>
      <c r="K4684" s="23">
        <f>WEEKDAY(#REF!,1)</f>
        <v>4</v>
      </c>
      <c r="L4684" s="25" t="str">
        <f>IF(#REF!&gt;=#REF!,#REF!-#REF!,"")</f>
        <v/>
      </c>
      <c r="M4684" s="4">
        <v>3631</v>
      </c>
      <c r="N4684" s="5">
        <v>9.33</v>
      </c>
      <c r="O4684" s="5">
        <v>6.92</v>
      </c>
      <c r="P4684" s="5">
        <v>2.41</v>
      </c>
      <c r="Q4684" s="5">
        <f>#REF!*#REF!</f>
        <v>25126.52</v>
      </c>
      <c r="R4684" s="5">
        <v>8750.7099999999991</v>
      </c>
      <c r="S4684" s="5">
        <f>#REF!-#REF!</f>
        <v>-16375.81</v>
      </c>
      <c r="T4684" s="36">
        <f t="shared" si="73"/>
        <v>-0.65173410404624299</v>
      </c>
    </row>
    <row r="4685" spans="1:20" x14ac:dyDescent="0.2">
      <c r="A4685" s="25" t="s">
        <v>29</v>
      </c>
      <c r="B4685" s="25" t="s">
        <v>165</v>
      </c>
      <c r="C4685" s="25" t="s">
        <v>49</v>
      </c>
      <c r="D4685" s="25" t="s">
        <v>23</v>
      </c>
      <c r="E4685" s="25" t="s">
        <v>1915</v>
      </c>
      <c r="F4685" s="2">
        <v>42651</v>
      </c>
      <c r="G4685" s="23" t="str">
        <f>TEXT(Table2[[#This Row],[Order-Date]],"mmm")</f>
        <v>Oct</v>
      </c>
      <c r="H4685">
        <v>2016</v>
      </c>
      <c r="I4685">
        <v>849454581</v>
      </c>
      <c r="J4685" s="2">
        <v>42530</v>
      </c>
      <c r="K4685" s="23">
        <f>WEEKDAY(#REF!,1)</f>
        <v>5</v>
      </c>
      <c r="L4685" s="25" t="str">
        <f>IF(#REF!&gt;=#REF!,#REF!-#REF!,"")</f>
        <v/>
      </c>
      <c r="M4685" s="4">
        <v>1342</v>
      </c>
      <c r="N4685" s="5">
        <v>651.21</v>
      </c>
      <c r="O4685" s="5">
        <v>524.96</v>
      </c>
      <c r="P4685" s="5">
        <v>126.25</v>
      </c>
      <c r="Q4685" s="5">
        <f>#REF!*#REF!</f>
        <v>704496.32</v>
      </c>
      <c r="R4685" s="5">
        <v>169427.5</v>
      </c>
      <c r="S4685" s="5">
        <f>#REF!-#REF!</f>
        <v>-535068.81999999995</v>
      </c>
      <c r="T4685" s="36">
        <f t="shared" si="73"/>
        <v>-0.75950548613227697</v>
      </c>
    </row>
    <row r="4686" spans="1:20" x14ac:dyDescent="0.2">
      <c r="A4686" s="25" t="s">
        <v>46</v>
      </c>
      <c r="B4686" s="25" t="s">
        <v>222</v>
      </c>
      <c r="C4686" s="25" t="s">
        <v>42</v>
      </c>
      <c r="D4686" s="25" t="s">
        <v>27</v>
      </c>
      <c r="E4686" s="25" t="s">
        <v>1915</v>
      </c>
      <c r="F4686" s="2">
        <v>40983</v>
      </c>
      <c r="G4686" s="23" t="str">
        <f>TEXT(Table2[[#This Row],[Order-Date]],"mmm")</f>
        <v>Mar</v>
      </c>
      <c r="H4686">
        <v>2012</v>
      </c>
      <c r="I4686">
        <v>460751855</v>
      </c>
      <c r="J4686" s="2">
        <v>41026</v>
      </c>
      <c r="K4686" s="23">
        <f>WEEKDAY(#REF!,1)</f>
        <v>6</v>
      </c>
      <c r="L4686" s="25">
        <f>IF(#REF!&gt;=#REF!,#REF!-#REF!,"")</f>
        <v>43</v>
      </c>
      <c r="M4686" s="4">
        <v>5568</v>
      </c>
      <c r="N4686" s="5">
        <v>109.28</v>
      </c>
      <c r="O4686" s="5">
        <v>35.840000000000003</v>
      </c>
      <c r="P4686" s="5">
        <v>73.44</v>
      </c>
      <c r="Q4686" s="5">
        <f>#REF!*#REF!</f>
        <v>199557.12</v>
      </c>
      <c r="R4686" s="5">
        <v>408913.91999999998</v>
      </c>
      <c r="S4686" s="5">
        <f>#REF!-#REF!</f>
        <v>209356.79999999999</v>
      </c>
      <c r="T4686" s="36">
        <f t="shared" si="73"/>
        <v>1.0491071428571399</v>
      </c>
    </row>
    <row r="4687" spans="1:20" x14ac:dyDescent="0.2">
      <c r="A4687" s="25" t="s">
        <v>40</v>
      </c>
      <c r="B4687" s="25" t="s">
        <v>221</v>
      </c>
      <c r="C4687" s="25" t="s">
        <v>51</v>
      </c>
      <c r="D4687" s="25" t="s">
        <v>27</v>
      </c>
      <c r="E4687" s="25" t="s">
        <v>1916</v>
      </c>
      <c r="F4687" s="2">
        <v>41064</v>
      </c>
      <c r="G4687" s="23" t="str">
        <f>TEXT(Table2[[#This Row],[Order-Date]],"mmm")</f>
        <v>Jun</v>
      </c>
      <c r="H4687">
        <v>2012</v>
      </c>
      <c r="I4687">
        <v>518492305</v>
      </c>
      <c r="J4687" s="2">
        <v>41050</v>
      </c>
      <c r="K4687" s="23">
        <f>WEEKDAY(#REF!,1)</f>
        <v>2</v>
      </c>
      <c r="L4687" s="25" t="str">
        <f>IF(#REF!&gt;=#REF!,#REF!-#REF!,"")</f>
        <v/>
      </c>
      <c r="M4687" s="4">
        <v>2250</v>
      </c>
      <c r="N4687" s="5">
        <v>437.2</v>
      </c>
      <c r="O4687" s="5">
        <v>263.33</v>
      </c>
      <c r="P4687" s="5">
        <v>173.87</v>
      </c>
      <c r="Q4687" s="5">
        <f>#REF!*#REF!</f>
        <v>592492.5</v>
      </c>
      <c r="R4687" s="5">
        <v>391207.5</v>
      </c>
      <c r="S4687" s="5">
        <f>#REF!-#REF!</f>
        <v>-201285</v>
      </c>
      <c r="T4687" s="36">
        <f t="shared" si="73"/>
        <v>-0.33972581931416901</v>
      </c>
    </row>
    <row r="4688" spans="1:20" x14ac:dyDescent="0.2">
      <c r="A4688" s="25" t="s">
        <v>32</v>
      </c>
      <c r="B4688" s="25" t="s">
        <v>157</v>
      </c>
      <c r="C4688" s="25" t="s">
        <v>77</v>
      </c>
      <c r="D4688" s="25" t="s">
        <v>23</v>
      </c>
      <c r="E4688" s="25" t="s">
        <v>1916</v>
      </c>
      <c r="F4688" s="2">
        <v>42936</v>
      </c>
      <c r="G4688" s="23" t="str">
        <f>TEXT(Table2[[#This Row],[Order-Date]],"mmm")</f>
        <v>Jul</v>
      </c>
      <c r="H4688">
        <v>2017</v>
      </c>
      <c r="I4688">
        <v>302412259</v>
      </c>
      <c r="J4688" s="2">
        <v>42964</v>
      </c>
      <c r="K4688" s="23">
        <f>WEEKDAY(#REF!,1)</f>
        <v>5</v>
      </c>
      <c r="L4688" s="25">
        <f>IF(#REF!&gt;=#REF!,#REF!-#REF!,"")</f>
        <v>28</v>
      </c>
      <c r="M4688" s="4">
        <v>9363</v>
      </c>
      <c r="N4688" s="5">
        <v>154.06</v>
      </c>
      <c r="O4688" s="5">
        <v>90.93</v>
      </c>
      <c r="P4688" s="5">
        <v>63.13</v>
      </c>
      <c r="Q4688" s="5">
        <f>#REF!*#REF!</f>
        <v>851377.59</v>
      </c>
      <c r="R4688" s="5">
        <v>591086.18999999994</v>
      </c>
      <c r="S4688" s="5">
        <f>#REF!-#REF!</f>
        <v>-260291.4</v>
      </c>
      <c r="T4688" s="36">
        <f t="shared" si="73"/>
        <v>-0.30572968217309998</v>
      </c>
    </row>
    <row r="4689" spans="1:20" x14ac:dyDescent="0.2">
      <c r="A4689" s="25" t="s">
        <v>29</v>
      </c>
      <c r="B4689" s="25" t="s">
        <v>224</v>
      </c>
      <c r="C4689" s="25" t="s">
        <v>34</v>
      </c>
      <c r="D4689" s="25" t="s">
        <v>27</v>
      </c>
      <c r="E4689" s="25" t="s">
        <v>1915</v>
      </c>
      <c r="F4689" s="2">
        <v>40526</v>
      </c>
      <c r="G4689" s="23" t="str">
        <f>TEXT(Table2[[#This Row],[Order-Date]],"mmm")</f>
        <v>Dec</v>
      </c>
      <c r="H4689">
        <v>2010</v>
      </c>
      <c r="I4689">
        <v>962560546</v>
      </c>
      <c r="J4689" s="2">
        <v>40756</v>
      </c>
      <c r="K4689" s="23">
        <f>WEEKDAY(#REF!,1)</f>
        <v>2</v>
      </c>
      <c r="L4689" s="25">
        <f>IF(#REF!&gt;=#REF!,#REF!-#REF!,"")</f>
        <v>230</v>
      </c>
      <c r="M4689" s="4">
        <v>1911</v>
      </c>
      <c r="N4689" s="5">
        <v>205.7</v>
      </c>
      <c r="O4689" s="5">
        <v>117.11</v>
      </c>
      <c r="P4689" s="5">
        <v>88.59</v>
      </c>
      <c r="Q4689" s="5">
        <f>#REF!*#REF!</f>
        <v>223797.21</v>
      </c>
      <c r="R4689" s="5">
        <v>169295.49</v>
      </c>
      <c r="S4689" s="5">
        <f>#REF!-#REF!</f>
        <v>-54501.72</v>
      </c>
      <c r="T4689" s="36">
        <f t="shared" si="73"/>
        <v>-0.24353172231235601</v>
      </c>
    </row>
    <row r="4690" spans="1:20" x14ac:dyDescent="0.2">
      <c r="A4690" s="25" t="s">
        <v>46</v>
      </c>
      <c r="B4690" s="25" t="s">
        <v>119</v>
      </c>
      <c r="C4690" s="25" t="s">
        <v>31</v>
      </c>
      <c r="D4690" s="25" t="s">
        <v>23</v>
      </c>
      <c r="E4690" s="25" t="s">
        <v>1918</v>
      </c>
      <c r="F4690" s="2">
        <v>41745</v>
      </c>
      <c r="G4690" s="23" t="str">
        <f>TEXT(Table2[[#This Row],[Order-Date]],"mmm")</f>
        <v>Apr</v>
      </c>
      <c r="H4690">
        <v>2014</v>
      </c>
      <c r="I4690">
        <v>569298493</v>
      </c>
      <c r="J4690" s="2">
        <v>41778</v>
      </c>
      <c r="K4690" s="23">
        <f>WEEKDAY(#REF!,1)</f>
        <v>2</v>
      </c>
      <c r="L4690" s="25">
        <f>IF(#REF!&gt;=#REF!,#REF!-#REF!,"")</f>
        <v>33</v>
      </c>
      <c r="M4690" s="4">
        <v>6930</v>
      </c>
      <c r="N4690" s="5">
        <v>47.45</v>
      </c>
      <c r="O4690" s="5">
        <v>31.79</v>
      </c>
      <c r="P4690" s="5">
        <v>15.66</v>
      </c>
      <c r="Q4690" s="5">
        <f>#REF!*#REF!</f>
        <v>220304.7</v>
      </c>
      <c r="R4690" s="5">
        <v>108523.8</v>
      </c>
      <c r="S4690" s="5">
        <f>#REF!-#REF!</f>
        <v>-111780.9</v>
      </c>
      <c r="T4690" s="36">
        <f t="shared" si="73"/>
        <v>-0.50739226171752105</v>
      </c>
    </row>
    <row r="4691" spans="1:20" x14ac:dyDescent="0.2">
      <c r="A4691" s="25" t="s">
        <v>40</v>
      </c>
      <c r="B4691" s="25" t="s">
        <v>41</v>
      </c>
      <c r="C4691" s="25" t="s">
        <v>49</v>
      </c>
      <c r="D4691" s="25" t="s">
        <v>27</v>
      </c>
      <c r="E4691" s="25" t="s">
        <v>1917</v>
      </c>
      <c r="F4691" s="2">
        <v>42505</v>
      </c>
      <c r="G4691" s="23" t="str">
        <f>TEXT(Table2[[#This Row],[Order-Date]],"mmm")</f>
        <v>May</v>
      </c>
      <c r="H4691">
        <v>2016</v>
      </c>
      <c r="I4691">
        <v>863299930</v>
      </c>
      <c r="J4691" s="2">
        <v>42541</v>
      </c>
      <c r="K4691" s="23">
        <f>WEEKDAY(#REF!,1)</f>
        <v>2</v>
      </c>
      <c r="L4691" s="25">
        <f>IF(#REF!&gt;=#REF!,#REF!-#REF!,"")</f>
        <v>36</v>
      </c>
      <c r="M4691" s="4">
        <v>8488</v>
      </c>
      <c r="N4691" s="5">
        <v>651.21</v>
      </c>
      <c r="O4691" s="5">
        <v>524.96</v>
      </c>
      <c r="P4691" s="5">
        <v>126.25</v>
      </c>
      <c r="Q4691" s="5">
        <f>#REF!*#REF!</f>
        <v>4455860.4800000004</v>
      </c>
      <c r="R4691" s="5">
        <v>1071610</v>
      </c>
      <c r="S4691" s="5">
        <f>#REF!-#REF!</f>
        <v>-3384250.48</v>
      </c>
      <c r="T4691" s="36">
        <f t="shared" si="73"/>
        <v>-0.75950548613227697</v>
      </c>
    </row>
    <row r="4692" spans="1:20" x14ac:dyDescent="0.2">
      <c r="A4692" s="25" t="s">
        <v>46</v>
      </c>
      <c r="B4692" s="25" t="s">
        <v>123</v>
      </c>
      <c r="C4692" s="25" t="s">
        <v>34</v>
      </c>
      <c r="D4692" s="25" t="s">
        <v>23</v>
      </c>
      <c r="E4692" s="25" t="s">
        <v>1916</v>
      </c>
      <c r="F4692" s="2">
        <v>41872</v>
      </c>
      <c r="G4692" s="23" t="str">
        <f>TEXT(Table2[[#This Row],[Order-Date]],"mmm")</f>
        <v>Aug</v>
      </c>
      <c r="H4692">
        <v>2014</v>
      </c>
      <c r="I4692">
        <v>505551183</v>
      </c>
      <c r="J4692" s="2">
        <v>41905</v>
      </c>
      <c r="K4692" s="23">
        <f>WEEKDAY(#REF!,1)</f>
        <v>3</v>
      </c>
      <c r="L4692" s="25">
        <f>IF(#REF!&gt;=#REF!,#REF!-#REF!,"")</f>
        <v>33</v>
      </c>
      <c r="M4692" s="4">
        <v>2684</v>
      </c>
      <c r="N4692" s="5">
        <v>205.7</v>
      </c>
      <c r="O4692" s="5">
        <v>117.11</v>
      </c>
      <c r="P4692" s="5">
        <v>88.59</v>
      </c>
      <c r="Q4692" s="5">
        <f>#REF!*#REF!</f>
        <v>314323.24</v>
      </c>
      <c r="R4692" s="5">
        <v>237775.56</v>
      </c>
      <c r="S4692" s="5">
        <f>#REF!-#REF!</f>
        <v>-76547.679999999993</v>
      </c>
      <c r="T4692" s="36">
        <f t="shared" si="73"/>
        <v>-0.24353172231235601</v>
      </c>
    </row>
    <row r="4693" spans="1:20" x14ac:dyDescent="0.2">
      <c r="A4693" s="25" t="s">
        <v>29</v>
      </c>
      <c r="B4693" s="25" t="s">
        <v>122</v>
      </c>
      <c r="C4693" s="25" t="s">
        <v>77</v>
      </c>
      <c r="D4693" s="25" t="s">
        <v>27</v>
      </c>
      <c r="E4693" s="25" t="s">
        <v>1917</v>
      </c>
      <c r="F4693" s="2">
        <v>40686</v>
      </c>
      <c r="G4693" s="23" t="str">
        <f>TEXT(Table2[[#This Row],[Order-Date]],"mmm")</f>
        <v>May</v>
      </c>
      <c r="H4693">
        <v>2011</v>
      </c>
      <c r="I4693">
        <v>927351081</v>
      </c>
      <c r="J4693" s="2">
        <v>40580</v>
      </c>
      <c r="K4693" s="23">
        <f>WEEKDAY(#REF!,1)</f>
        <v>1</v>
      </c>
      <c r="L4693" s="25" t="str">
        <f>IF(#REF!&gt;=#REF!,#REF!-#REF!,"")</f>
        <v/>
      </c>
      <c r="M4693" s="4">
        <v>2647</v>
      </c>
      <c r="N4693" s="5">
        <v>154.06</v>
      </c>
      <c r="O4693" s="5">
        <v>90.93</v>
      </c>
      <c r="P4693" s="5">
        <v>63.13</v>
      </c>
      <c r="Q4693" s="5">
        <f>#REF!*#REF!</f>
        <v>240691.71</v>
      </c>
      <c r="R4693" s="5">
        <v>167105.10999999999</v>
      </c>
      <c r="S4693" s="5">
        <f>#REF!-#REF!</f>
        <v>-73586.600000000006</v>
      </c>
      <c r="T4693" s="36">
        <f t="shared" si="73"/>
        <v>-0.30572968217309998</v>
      </c>
    </row>
    <row r="4694" spans="1:20" x14ac:dyDescent="0.2">
      <c r="A4694" s="25" t="s">
        <v>40</v>
      </c>
      <c r="B4694" s="25" t="s">
        <v>72</v>
      </c>
      <c r="C4694" s="25" t="s">
        <v>49</v>
      </c>
      <c r="D4694" s="25" t="s">
        <v>23</v>
      </c>
      <c r="E4694" s="25" t="s">
        <v>1918</v>
      </c>
      <c r="F4694" s="2">
        <v>42940</v>
      </c>
      <c r="G4694" s="23" t="str">
        <f>TEXT(Table2[[#This Row],[Order-Date]],"mmm")</f>
        <v>Jul</v>
      </c>
      <c r="H4694">
        <v>2017</v>
      </c>
      <c r="I4694">
        <v>480310952</v>
      </c>
      <c r="J4694" s="2">
        <v>43047</v>
      </c>
      <c r="K4694" s="23">
        <f>WEEKDAY(#REF!,1)</f>
        <v>4</v>
      </c>
      <c r="L4694" s="25">
        <f>IF(#REF!&gt;=#REF!,#REF!-#REF!,"")</f>
        <v>107</v>
      </c>
      <c r="M4694" s="4">
        <v>3539</v>
      </c>
      <c r="N4694" s="5">
        <v>651.21</v>
      </c>
      <c r="O4694" s="5">
        <v>524.96</v>
      </c>
      <c r="P4694" s="5">
        <v>126.25</v>
      </c>
      <c r="Q4694" s="5">
        <f>#REF!*#REF!</f>
        <v>1857833.44</v>
      </c>
      <c r="R4694" s="5">
        <v>446798.75</v>
      </c>
      <c r="S4694" s="5">
        <f>#REF!-#REF!</f>
        <v>-1411034.69</v>
      </c>
      <c r="T4694" s="36">
        <f t="shared" si="73"/>
        <v>-0.75950548613227697</v>
      </c>
    </row>
    <row r="4695" spans="1:20" x14ac:dyDescent="0.2">
      <c r="A4695" s="25" t="s">
        <v>20</v>
      </c>
      <c r="B4695" s="25" t="s">
        <v>163</v>
      </c>
      <c r="C4695" s="25" t="s">
        <v>39</v>
      </c>
      <c r="D4695" s="25" t="s">
        <v>27</v>
      </c>
      <c r="E4695" s="25" t="s">
        <v>1918</v>
      </c>
      <c r="F4695" s="2">
        <v>40569</v>
      </c>
      <c r="G4695" s="23" t="str">
        <f>TEXT(Table2[[#This Row],[Order-Date]],"mmm")</f>
        <v>Jan</v>
      </c>
      <c r="H4695">
        <v>2011</v>
      </c>
      <c r="I4695">
        <v>286354625</v>
      </c>
      <c r="J4695" s="2">
        <v>40850</v>
      </c>
      <c r="K4695" s="23">
        <f>WEEKDAY(#REF!,1)</f>
        <v>5</v>
      </c>
      <c r="L4695" s="25">
        <f>IF(#REF!&gt;=#REF!,#REF!-#REF!,"")</f>
        <v>281</v>
      </c>
      <c r="M4695" s="4">
        <v>7552</v>
      </c>
      <c r="N4695" s="5">
        <v>81.73</v>
      </c>
      <c r="O4695" s="5">
        <v>56.67</v>
      </c>
      <c r="P4695" s="5">
        <v>25.06</v>
      </c>
      <c r="Q4695" s="5">
        <f>#REF!*#REF!</f>
        <v>427971.84000000003</v>
      </c>
      <c r="R4695" s="5">
        <v>189253.12</v>
      </c>
      <c r="S4695" s="5">
        <f>#REF!-#REF!</f>
        <v>-238718.72</v>
      </c>
      <c r="T4695" s="36">
        <f t="shared" si="73"/>
        <v>-0.55779071819304704</v>
      </c>
    </row>
    <row r="4696" spans="1:20" x14ac:dyDescent="0.2">
      <c r="A4696" s="25" t="s">
        <v>37</v>
      </c>
      <c r="B4696" s="25" t="s">
        <v>102</v>
      </c>
      <c r="C4696" s="25" t="s">
        <v>26</v>
      </c>
      <c r="D4696" s="25" t="s">
        <v>27</v>
      </c>
      <c r="E4696" s="25" t="s">
        <v>1915</v>
      </c>
      <c r="F4696" s="2">
        <v>42495</v>
      </c>
      <c r="G4696" s="23" t="str">
        <f>TEXT(Table2[[#This Row],[Order-Date]],"mmm")</f>
        <v>May</v>
      </c>
      <c r="H4696">
        <v>2016</v>
      </c>
      <c r="I4696">
        <v>187718427</v>
      </c>
      <c r="J4696" s="2">
        <v>42710</v>
      </c>
      <c r="K4696" s="23">
        <f>WEEKDAY(#REF!,1)</f>
        <v>3</v>
      </c>
      <c r="L4696" s="25">
        <f>IF(#REF!&gt;=#REF!,#REF!-#REF!,"")</f>
        <v>215</v>
      </c>
      <c r="M4696" s="4">
        <v>8909</v>
      </c>
      <c r="N4696" s="5">
        <v>152.58000000000001</v>
      </c>
      <c r="O4696" s="5">
        <v>97.44</v>
      </c>
      <c r="P4696" s="5">
        <v>55.14</v>
      </c>
      <c r="Q4696" s="5">
        <f>#REF!*#REF!</f>
        <v>868092.96</v>
      </c>
      <c r="R4696" s="5">
        <v>491242.26</v>
      </c>
      <c r="S4696" s="5">
        <f>#REF!-#REF!</f>
        <v>-376850.7</v>
      </c>
      <c r="T4696" s="36">
        <f t="shared" si="73"/>
        <v>-0.43411330049261099</v>
      </c>
    </row>
    <row r="4697" spans="1:20" x14ac:dyDescent="0.2">
      <c r="A4697" s="25" t="s">
        <v>46</v>
      </c>
      <c r="B4697" s="25" t="s">
        <v>207</v>
      </c>
      <c r="C4697" s="25" t="s">
        <v>39</v>
      </c>
      <c r="D4697" s="25" t="s">
        <v>23</v>
      </c>
      <c r="E4697" s="25" t="s">
        <v>1917</v>
      </c>
      <c r="F4697" s="2">
        <v>42813</v>
      </c>
      <c r="G4697" s="23" t="str">
        <f>TEXT(Table2[[#This Row],[Order-Date]],"mmm")</f>
        <v>Mar</v>
      </c>
      <c r="H4697">
        <v>2017</v>
      </c>
      <c r="I4697">
        <v>996951186</v>
      </c>
      <c r="J4697" s="2">
        <v>42855</v>
      </c>
      <c r="K4697" s="23">
        <f>WEEKDAY(#REF!,1)</f>
        <v>1</v>
      </c>
      <c r="L4697" s="25">
        <f>IF(#REF!&gt;=#REF!,#REF!-#REF!,"")</f>
        <v>42</v>
      </c>
      <c r="M4697" s="4">
        <v>8865</v>
      </c>
      <c r="N4697" s="5">
        <v>81.73</v>
      </c>
      <c r="O4697" s="5">
        <v>56.67</v>
      </c>
      <c r="P4697" s="5">
        <v>25.06</v>
      </c>
      <c r="Q4697" s="5">
        <f>#REF!*#REF!</f>
        <v>502379.55</v>
      </c>
      <c r="R4697" s="5">
        <v>222156.9</v>
      </c>
      <c r="S4697" s="5">
        <f>#REF!-#REF!</f>
        <v>-280222.65000000002</v>
      </c>
      <c r="T4697" s="36">
        <f t="shared" si="73"/>
        <v>-0.55779071819304704</v>
      </c>
    </row>
    <row r="4698" spans="1:20" x14ac:dyDescent="0.2">
      <c r="A4698" s="25" t="s">
        <v>46</v>
      </c>
      <c r="B4698" s="25" t="s">
        <v>108</v>
      </c>
      <c r="C4698" s="25" t="s">
        <v>49</v>
      </c>
      <c r="D4698" s="25" t="s">
        <v>27</v>
      </c>
      <c r="E4698" s="25" t="s">
        <v>1917</v>
      </c>
      <c r="F4698" s="2">
        <v>41542</v>
      </c>
      <c r="G4698" s="23" t="str">
        <f>TEXT(Table2[[#This Row],[Order-Date]],"mmm")</f>
        <v>Sep</v>
      </c>
      <c r="H4698">
        <v>2013</v>
      </c>
      <c r="I4698">
        <v>446914231</v>
      </c>
      <c r="J4698" s="2">
        <v>41284</v>
      </c>
      <c r="K4698" s="23">
        <f>WEEKDAY(#REF!,1)</f>
        <v>5</v>
      </c>
      <c r="L4698" s="25" t="str">
        <f>IF(#REF!&gt;=#REF!,#REF!-#REF!,"")</f>
        <v/>
      </c>
      <c r="M4698" s="4">
        <v>707</v>
      </c>
      <c r="N4698" s="5">
        <v>651.21</v>
      </c>
      <c r="O4698" s="5">
        <v>524.96</v>
      </c>
      <c r="P4698" s="5">
        <v>126.25</v>
      </c>
      <c r="Q4698" s="5">
        <f>#REF!*#REF!</f>
        <v>371146.72</v>
      </c>
      <c r="R4698" s="5">
        <v>89258.75</v>
      </c>
      <c r="S4698" s="5">
        <f>#REF!-#REF!</f>
        <v>-281887.96999999997</v>
      </c>
      <c r="T4698" s="36">
        <f t="shared" si="73"/>
        <v>-0.75950548613227697</v>
      </c>
    </row>
    <row r="4699" spans="1:20" x14ac:dyDescent="0.2">
      <c r="A4699" s="25" t="s">
        <v>29</v>
      </c>
      <c r="B4699" s="25" t="s">
        <v>76</v>
      </c>
      <c r="C4699" s="25" t="s">
        <v>85</v>
      </c>
      <c r="D4699" s="25" t="s">
        <v>23</v>
      </c>
      <c r="E4699" s="25" t="s">
        <v>1917</v>
      </c>
      <c r="F4699" s="2">
        <v>40471</v>
      </c>
      <c r="G4699" s="23" t="str">
        <f>TEXT(Table2[[#This Row],[Order-Date]],"mmm")</f>
        <v>Oct</v>
      </c>
      <c r="H4699">
        <v>2010</v>
      </c>
      <c r="I4699">
        <v>840781390</v>
      </c>
      <c r="J4699" s="2">
        <v>40495</v>
      </c>
      <c r="K4699" s="23">
        <f>WEEKDAY(#REF!,1)</f>
        <v>7</v>
      </c>
      <c r="L4699" s="25">
        <f>IF(#REF!&gt;=#REF!,#REF!-#REF!,"")</f>
        <v>24</v>
      </c>
      <c r="M4699" s="4">
        <v>4752</v>
      </c>
      <c r="N4699" s="5">
        <v>668.27</v>
      </c>
      <c r="O4699" s="5">
        <v>502.54</v>
      </c>
      <c r="P4699" s="5">
        <v>165.73</v>
      </c>
      <c r="Q4699" s="5">
        <f>#REF!*#REF!</f>
        <v>2388070.08</v>
      </c>
      <c r="R4699" s="5">
        <v>787548.96</v>
      </c>
      <c r="S4699" s="5">
        <f>#REF!-#REF!</f>
        <v>-1600521.12</v>
      </c>
      <c r="T4699" s="36">
        <f t="shared" si="73"/>
        <v>-0.67021530624427905</v>
      </c>
    </row>
    <row r="4700" spans="1:20" x14ac:dyDescent="0.2">
      <c r="A4700" s="25" t="s">
        <v>37</v>
      </c>
      <c r="B4700" s="25" t="s">
        <v>196</v>
      </c>
      <c r="C4700" s="25" t="s">
        <v>26</v>
      </c>
      <c r="D4700" s="25" t="s">
        <v>23</v>
      </c>
      <c r="E4700" s="25" t="s">
        <v>1915</v>
      </c>
      <c r="F4700" s="2">
        <v>41778</v>
      </c>
      <c r="G4700" s="23" t="str">
        <f>TEXT(Table2[[#This Row],[Order-Date]],"mmm")</f>
        <v>May</v>
      </c>
      <c r="H4700">
        <v>2014</v>
      </c>
      <c r="I4700">
        <v>502038991</v>
      </c>
      <c r="J4700" s="2">
        <v>41858</v>
      </c>
      <c r="K4700" s="23">
        <f>WEEKDAY(#REF!,1)</f>
        <v>5</v>
      </c>
      <c r="L4700" s="25">
        <f>IF(#REF!&gt;=#REF!,#REF!-#REF!,"")</f>
        <v>80</v>
      </c>
      <c r="M4700" s="4">
        <v>3349</v>
      </c>
      <c r="N4700" s="5">
        <v>152.58000000000001</v>
      </c>
      <c r="O4700" s="5">
        <v>97.44</v>
      </c>
      <c r="P4700" s="5">
        <v>55.14</v>
      </c>
      <c r="Q4700" s="5">
        <f>#REF!*#REF!</f>
        <v>326326.56</v>
      </c>
      <c r="R4700" s="5">
        <v>184663.86</v>
      </c>
      <c r="S4700" s="5">
        <f>#REF!-#REF!</f>
        <v>-141662.70000000001</v>
      </c>
      <c r="T4700" s="36">
        <f t="shared" si="73"/>
        <v>-0.43411330049261099</v>
      </c>
    </row>
    <row r="4701" spans="1:20" x14ac:dyDescent="0.2">
      <c r="A4701" s="25" t="s">
        <v>32</v>
      </c>
      <c r="B4701" s="25" t="s">
        <v>33</v>
      </c>
      <c r="C4701" s="25" t="s">
        <v>26</v>
      </c>
      <c r="D4701" s="25" t="s">
        <v>27</v>
      </c>
      <c r="E4701" s="25" t="s">
        <v>1918</v>
      </c>
      <c r="F4701" s="2">
        <v>41117</v>
      </c>
      <c r="G4701" s="23" t="str">
        <f>TEXT(Table2[[#This Row],[Order-Date]],"mmm")</f>
        <v>Jul</v>
      </c>
      <c r="H4701">
        <v>2012</v>
      </c>
      <c r="I4701">
        <v>524485862</v>
      </c>
      <c r="J4701" s="2">
        <v>41142</v>
      </c>
      <c r="K4701" s="23">
        <f>WEEKDAY(#REF!,1)</f>
        <v>3</v>
      </c>
      <c r="L4701" s="25">
        <f>IF(#REF!&gt;=#REF!,#REF!-#REF!,"")</f>
        <v>25</v>
      </c>
      <c r="M4701" s="4">
        <v>5877</v>
      </c>
      <c r="N4701" s="5">
        <v>152.58000000000001</v>
      </c>
      <c r="O4701" s="5">
        <v>97.44</v>
      </c>
      <c r="P4701" s="5">
        <v>55.14</v>
      </c>
      <c r="Q4701" s="5">
        <f>#REF!*#REF!</f>
        <v>572654.88</v>
      </c>
      <c r="R4701" s="5">
        <v>324057.78000000003</v>
      </c>
      <c r="S4701" s="5">
        <f>#REF!-#REF!</f>
        <v>-248597.1</v>
      </c>
      <c r="T4701" s="36">
        <f t="shared" si="73"/>
        <v>-0.43411330049261099</v>
      </c>
    </row>
    <row r="4702" spans="1:20" x14ac:dyDescent="0.2">
      <c r="A4702" s="25" t="s">
        <v>29</v>
      </c>
      <c r="B4702" s="25" t="s">
        <v>177</v>
      </c>
      <c r="C4702" s="25" t="s">
        <v>77</v>
      </c>
      <c r="D4702" s="25" t="s">
        <v>23</v>
      </c>
      <c r="E4702" s="25" t="s">
        <v>1917</v>
      </c>
      <c r="F4702" s="2">
        <v>42825</v>
      </c>
      <c r="G4702" s="23" t="str">
        <f>TEXT(Table2[[#This Row],[Order-Date]],"mmm")</f>
        <v>Mar</v>
      </c>
      <c r="H4702">
        <v>2017</v>
      </c>
      <c r="I4702">
        <v>722233331</v>
      </c>
      <c r="J4702" s="2">
        <v>42890</v>
      </c>
      <c r="K4702" s="23">
        <f>WEEKDAY(#REF!,1)</f>
        <v>1</v>
      </c>
      <c r="L4702" s="25">
        <f>IF(#REF!&gt;=#REF!,#REF!-#REF!,"")</f>
        <v>65</v>
      </c>
      <c r="M4702" s="4">
        <v>3747</v>
      </c>
      <c r="N4702" s="5">
        <v>154.06</v>
      </c>
      <c r="O4702" s="5">
        <v>90.93</v>
      </c>
      <c r="P4702" s="5">
        <v>63.13</v>
      </c>
      <c r="Q4702" s="5">
        <f>#REF!*#REF!</f>
        <v>340714.71</v>
      </c>
      <c r="R4702" s="5">
        <v>236548.11</v>
      </c>
      <c r="S4702" s="5">
        <f>#REF!-#REF!</f>
        <v>-104166.6</v>
      </c>
      <c r="T4702" s="36">
        <f t="shared" si="73"/>
        <v>-0.30572968217309998</v>
      </c>
    </row>
    <row r="4703" spans="1:20" x14ac:dyDescent="0.2">
      <c r="A4703" s="25" t="s">
        <v>46</v>
      </c>
      <c r="B4703" s="25" t="s">
        <v>228</v>
      </c>
      <c r="C4703" s="25" t="s">
        <v>31</v>
      </c>
      <c r="D4703" s="25" t="s">
        <v>27</v>
      </c>
      <c r="E4703" s="25" t="s">
        <v>1918</v>
      </c>
      <c r="F4703" s="2">
        <v>41862</v>
      </c>
      <c r="G4703" s="23" t="str">
        <f>TEXT(Table2[[#This Row],[Order-Date]],"mmm")</f>
        <v>Aug</v>
      </c>
      <c r="H4703">
        <v>2014</v>
      </c>
      <c r="I4703">
        <v>979705226</v>
      </c>
      <c r="J4703" s="2">
        <v>41989</v>
      </c>
      <c r="K4703" s="23">
        <f>WEEKDAY(#REF!,1)</f>
        <v>3</v>
      </c>
      <c r="L4703" s="25">
        <f>IF(#REF!&gt;=#REF!,#REF!-#REF!,"")</f>
        <v>127</v>
      </c>
      <c r="M4703" s="4">
        <v>5402</v>
      </c>
      <c r="N4703" s="5">
        <v>47.45</v>
      </c>
      <c r="O4703" s="5">
        <v>31.79</v>
      </c>
      <c r="P4703" s="5">
        <v>15.66</v>
      </c>
      <c r="Q4703" s="5">
        <f>#REF!*#REF!</f>
        <v>171729.58</v>
      </c>
      <c r="R4703" s="5">
        <v>84595.32</v>
      </c>
      <c r="S4703" s="5">
        <f>#REF!-#REF!</f>
        <v>-87134.26</v>
      </c>
      <c r="T4703" s="36">
        <f t="shared" si="73"/>
        <v>-0.50739226171752105</v>
      </c>
    </row>
    <row r="4704" spans="1:20" x14ac:dyDescent="0.2">
      <c r="A4704" s="25" t="s">
        <v>59</v>
      </c>
      <c r="B4704" s="25" t="s">
        <v>60</v>
      </c>
      <c r="C4704" s="25" t="s">
        <v>51</v>
      </c>
      <c r="D4704" s="25" t="s">
        <v>27</v>
      </c>
      <c r="E4704" s="25" t="s">
        <v>1917</v>
      </c>
      <c r="F4704" s="2">
        <v>42230</v>
      </c>
      <c r="G4704" s="23" t="str">
        <f>TEXT(Table2[[#This Row],[Order-Date]],"mmm")</f>
        <v>Aug</v>
      </c>
      <c r="H4704">
        <v>2015</v>
      </c>
      <c r="I4704">
        <v>801637876</v>
      </c>
      <c r="J4704" s="2">
        <v>42256</v>
      </c>
      <c r="K4704" s="23">
        <f>WEEKDAY(#REF!,1)</f>
        <v>4</v>
      </c>
      <c r="L4704" s="25">
        <f>IF(#REF!&gt;=#REF!,#REF!-#REF!,"")</f>
        <v>26</v>
      </c>
      <c r="M4704" s="4">
        <v>1316</v>
      </c>
      <c r="N4704" s="5">
        <v>437.2</v>
      </c>
      <c r="O4704" s="5">
        <v>263.33</v>
      </c>
      <c r="P4704" s="5">
        <v>173.87</v>
      </c>
      <c r="Q4704" s="5">
        <f>#REF!*#REF!</f>
        <v>346542.28</v>
      </c>
      <c r="R4704" s="5">
        <v>228812.92</v>
      </c>
      <c r="S4704" s="5">
        <f>#REF!-#REF!</f>
        <v>-117729.36</v>
      </c>
      <c r="T4704" s="36">
        <f t="shared" si="73"/>
        <v>-0.33972581931416901</v>
      </c>
    </row>
    <row r="4705" spans="1:20" x14ac:dyDescent="0.2">
      <c r="A4705" s="25" t="s">
        <v>29</v>
      </c>
      <c r="B4705" s="25" t="s">
        <v>116</v>
      </c>
      <c r="C4705" s="25" t="s">
        <v>56</v>
      </c>
      <c r="D4705" s="25" t="s">
        <v>23</v>
      </c>
      <c r="E4705" s="25" t="s">
        <v>1917</v>
      </c>
      <c r="F4705" s="2">
        <v>40868</v>
      </c>
      <c r="G4705" s="23" t="str">
        <f>TEXT(Table2[[#This Row],[Order-Date]],"mmm")</f>
        <v>Nov</v>
      </c>
      <c r="H4705">
        <v>2011</v>
      </c>
      <c r="I4705">
        <v>663080108</v>
      </c>
      <c r="J4705" s="2">
        <v>40828</v>
      </c>
      <c r="K4705" s="23">
        <f>WEEKDAY(#REF!,1)</f>
        <v>4</v>
      </c>
      <c r="L4705" s="25" t="str">
        <f>IF(#REF!&gt;=#REF!,#REF!-#REF!,"")</f>
        <v/>
      </c>
      <c r="M4705" s="4">
        <v>8994</v>
      </c>
      <c r="N4705" s="5">
        <v>421.89</v>
      </c>
      <c r="O4705" s="5">
        <v>364.69</v>
      </c>
      <c r="P4705" s="5">
        <v>57.2</v>
      </c>
      <c r="Q4705" s="5">
        <f>#REF!*#REF!</f>
        <v>3280021.86</v>
      </c>
      <c r="R4705" s="5">
        <v>514456.8</v>
      </c>
      <c r="S4705" s="5">
        <f>#REF!-#REF!</f>
        <v>-2765565.06</v>
      </c>
      <c r="T4705" s="36">
        <f t="shared" si="73"/>
        <v>-0.84315445995228799</v>
      </c>
    </row>
    <row r="4706" spans="1:20" x14ac:dyDescent="0.2">
      <c r="A4706" s="25" t="s">
        <v>46</v>
      </c>
      <c r="B4706" s="25" t="s">
        <v>228</v>
      </c>
      <c r="C4706" s="25" t="s">
        <v>51</v>
      </c>
      <c r="D4706" s="25" t="s">
        <v>27</v>
      </c>
      <c r="E4706" s="25" t="s">
        <v>1917</v>
      </c>
      <c r="F4706" s="2">
        <v>40997</v>
      </c>
      <c r="G4706" s="23" t="str">
        <f>TEXT(Table2[[#This Row],[Order-Date]],"mmm")</f>
        <v>Mar</v>
      </c>
      <c r="H4706">
        <v>2012</v>
      </c>
      <c r="I4706">
        <v>659393250</v>
      </c>
      <c r="J4706" s="2">
        <v>41021</v>
      </c>
      <c r="K4706" s="23">
        <f>WEEKDAY(#REF!,1)</f>
        <v>1</v>
      </c>
      <c r="L4706" s="25">
        <f>IF(#REF!&gt;=#REF!,#REF!-#REF!,"")</f>
        <v>24</v>
      </c>
      <c r="M4706" s="4">
        <v>7971</v>
      </c>
      <c r="N4706" s="5">
        <v>437.2</v>
      </c>
      <c r="O4706" s="5">
        <v>263.33</v>
      </c>
      <c r="P4706" s="5">
        <v>173.87</v>
      </c>
      <c r="Q4706" s="5">
        <f>#REF!*#REF!</f>
        <v>2099003.4300000002</v>
      </c>
      <c r="R4706" s="5">
        <v>1385917.77</v>
      </c>
      <c r="S4706" s="5">
        <f>#REF!-#REF!</f>
        <v>-713085.66</v>
      </c>
      <c r="T4706" s="36">
        <f t="shared" si="73"/>
        <v>-0.33972581931416901</v>
      </c>
    </row>
    <row r="4707" spans="1:20" x14ac:dyDescent="0.2">
      <c r="A4707" s="25" t="s">
        <v>46</v>
      </c>
      <c r="B4707" s="25" t="s">
        <v>207</v>
      </c>
      <c r="C4707" s="25" t="s">
        <v>85</v>
      </c>
      <c r="D4707" s="25" t="s">
        <v>23</v>
      </c>
      <c r="E4707" s="25" t="s">
        <v>1915</v>
      </c>
      <c r="F4707" s="2">
        <v>41955</v>
      </c>
      <c r="G4707" s="23" t="str">
        <f>TEXT(Table2[[#This Row],[Order-Date]],"mmm")</f>
        <v>Nov</v>
      </c>
      <c r="H4707">
        <v>2014</v>
      </c>
      <c r="I4707">
        <v>956251132</v>
      </c>
      <c r="J4707" s="2">
        <v>42024</v>
      </c>
      <c r="K4707" s="23">
        <f>WEEKDAY(#REF!,1)</f>
        <v>3</v>
      </c>
      <c r="L4707" s="25">
        <f>IF(#REF!&gt;=#REF!,#REF!-#REF!,"")</f>
        <v>69</v>
      </c>
      <c r="M4707" s="4">
        <v>4815</v>
      </c>
      <c r="N4707" s="5">
        <v>668.27</v>
      </c>
      <c r="O4707" s="5">
        <v>502.54</v>
      </c>
      <c r="P4707" s="5">
        <v>165.73</v>
      </c>
      <c r="Q4707" s="5">
        <f>#REF!*#REF!</f>
        <v>2419730.1</v>
      </c>
      <c r="R4707" s="5">
        <v>797989.95</v>
      </c>
      <c r="S4707" s="5">
        <f>#REF!-#REF!</f>
        <v>-1621740.15</v>
      </c>
      <c r="T4707" s="36">
        <f t="shared" si="73"/>
        <v>-0.67021530624427905</v>
      </c>
    </row>
    <row r="4708" spans="1:20" x14ac:dyDescent="0.2">
      <c r="A4708" s="25" t="s">
        <v>29</v>
      </c>
      <c r="B4708" s="25" t="s">
        <v>118</v>
      </c>
      <c r="C4708" s="25" t="s">
        <v>34</v>
      </c>
      <c r="D4708" s="25" t="s">
        <v>23</v>
      </c>
      <c r="E4708" s="25" t="s">
        <v>1916</v>
      </c>
      <c r="F4708" s="2">
        <v>40734</v>
      </c>
      <c r="G4708" s="23" t="str">
        <f>TEXT(Table2[[#This Row],[Order-Date]],"mmm")</f>
        <v>Jul</v>
      </c>
      <c r="H4708">
        <v>2011</v>
      </c>
      <c r="I4708">
        <v>439640080</v>
      </c>
      <c r="J4708" s="2">
        <v>40585</v>
      </c>
      <c r="K4708" s="23">
        <f>WEEKDAY(#REF!,1)</f>
        <v>6</v>
      </c>
      <c r="L4708" s="25" t="str">
        <f>IF(#REF!&gt;=#REF!,#REF!-#REF!,"")</f>
        <v/>
      </c>
      <c r="M4708" s="4">
        <v>8124</v>
      </c>
      <c r="N4708" s="5">
        <v>205.7</v>
      </c>
      <c r="O4708" s="5">
        <v>117.11</v>
      </c>
      <c r="P4708" s="5">
        <v>88.59</v>
      </c>
      <c r="Q4708" s="5">
        <f>#REF!*#REF!</f>
        <v>951401.64</v>
      </c>
      <c r="R4708" s="5">
        <v>719705.16</v>
      </c>
      <c r="S4708" s="5">
        <f>#REF!-#REF!</f>
        <v>-231696.48</v>
      </c>
      <c r="T4708" s="36">
        <f t="shared" si="73"/>
        <v>-0.24353172231235601</v>
      </c>
    </row>
    <row r="4709" spans="1:20" x14ac:dyDescent="0.2">
      <c r="A4709" s="25" t="s">
        <v>29</v>
      </c>
      <c r="B4709" s="25" t="s">
        <v>223</v>
      </c>
      <c r="C4709" s="25" t="s">
        <v>85</v>
      </c>
      <c r="D4709" s="25" t="s">
        <v>27</v>
      </c>
      <c r="E4709" s="25" t="s">
        <v>1917</v>
      </c>
      <c r="F4709" s="2">
        <v>41809</v>
      </c>
      <c r="G4709" s="23" t="str">
        <f>TEXT(Table2[[#This Row],[Order-Date]],"mmm")</f>
        <v>Jun</v>
      </c>
      <c r="H4709">
        <v>2014</v>
      </c>
      <c r="I4709">
        <v>765858924</v>
      </c>
      <c r="J4709" s="2">
        <v>41841</v>
      </c>
      <c r="K4709" s="23">
        <f>WEEKDAY(#REF!,1)</f>
        <v>2</v>
      </c>
      <c r="L4709" s="25">
        <f>IF(#REF!&gt;=#REF!,#REF!-#REF!,"")</f>
        <v>32</v>
      </c>
      <c r="M4709" s="4">
        <v>3530</v>
      </c>
      <c r="N4709" s="5">
        <v>668.27</v>
      </c>
      <c r="O4709" s="5">
        <v>502.54</v>
      </c>
      <c r="P4709" s="5">
        <v>165.73</v>
      </c>
      <c r="Q4709" s="5">
        <f>#REF!*#REF!</f>
        <v>1773966.2</v>
      </c>
      <c r="R4709" s="5">
        <v>585026.9</v>
      </c>
      <c r="S4709" s="5">
        <f>#REF!-#REF!</f>
        <v>-1188939.3</v>
      </c>
      <c r="T4709" s="36">
        <f t="shared" si="73"/>
        <v>-0.67021530624427905</v>
      </c>
    </row>
    <row r="4710" spans="1:20" x14ac:dyDescent="0.2">
      <c r="A4710" s="25" t="s">
        <v>46</v>
      </c>
      <c r="B4710" s="25" t="s">
        <v>228</v>
      </c>
      <c r="C4710" s="25" t="s">
        <v>65</v>
      </c>
      <c r="D4710" s="25" t="s">
        <v>23</v>
      </c>
      <c r="E4710" s="25" t="s">
        <v>1918</v>
      </c>
      <c r="F4710" s="2">
        <v>41330</v>
      </c>
      <c r="G4710" s="23" t="str">
        <f>TEXT(Table2[[#This Row],[Order-Date]],"mmm")</f>
        <v>Feb</v>
      </c>
      <c r="H4710">
        <v>2013</v>
      </c>
      <c r="I4710">
        <v>511518990</v>
      </c>
      <c r="J4710" s="2">
        <v>41349</v>
      </c>
      <c r="K4710" s="23">
        <f>WEEKDAY(#REF!,1)</f>
        <v>7</v>
      </c>
      <c r="L4710" s="25">
        <f>IF(#REF!&gt;=#REF!,#REF!-#REF!,"")</f>
        <v>19</v>
      </c>
      <c r="M4710" s="4">
        <v>8691</v>
      </c>
      <c r="N4710" s="5">
        <v>9.33</v>
      </c>
      <c r="O4710" s="5">
        <v>6.92</v>
      </c>
      <c r="P4710" s="5">
        <v>2.41</v>
      </c>
      <c r="Q4710" s="5">
        <f>#REF!*#REF!</f>
        <v>60141.72</v>
      </c>
      <c r="R4710" s="5">
        <v>20945.310000000001</v>
      </c>
      <c r="S4710" s="5">
        <f>#REF!-#REF!</f>
        <v>-39196.410000000003</v>
      </c>
      <c r="T4710" s="36">
        <f t="shared" si="73"/>
        <v>-0.65173410404624299</v>
      </c>
    </row>
    <row r="4711" spans="1:20" x14ac:dyDescent="0.2">
      <c r="A4711" s="25" t="s">
        <v>29</v>
      </c>
      <c r="B4711" s="25" t="s">
        <v>57</v>
      </c>
      <c r="C4711" s="25" t="s">
        <v>34</v>
      </c>
      <c r="D4711" s="25" t="s">
        <v>23</v>
      </c>
      <c r="E4711" s="25" t="s">
        <v>1915</v>
      </c>
      <c r="F4711" s="2">
        <v>40311</v>
      </c>
      <c r="G4711" s="23" t="str">
        <f>TEXT(Table2[[#This Row],[Order-Date]],"mmm")</f>
        <v>May</v>
      </c>
      <c r="H4711">
        <v>2010</v>
      </c>
      <c r="I4711">
        <v>123544108</v>
      </c>
      <c r="J4711" s="2">
        <v>40351</v>
      </c>
      <c r="K4711" s="23">
        <f>WEEKDAY(#REF!,1)</f>
        <v>3</v>
      </c>
      <c r="L4711" s="25">
        <f>IF(#REF!&gt;=#REF!,#REF!-#REF!,"")</f>
        <v>40</v>
      </c>
      <c r="M4711" s="4">
        <v>8302</v>
      </c>
      <c r="N4711" s="5">
        <v>205.7</v>
      </c>
      <c r="O4711" s="5">
        <v>117.11</v>
      </c>
      <c r="P4711" s="5">
        <v>88.59</v>
      </c>
      <c r="Q4711" s="5">
        <f>#REF!*#REF!</f>
        <v>972247.22</v>
      </c>
      <c r="R4711" s="5">
        <v>735474.18</v>
      </c>
      <c r="S4711" s="5">
        <f>#REF!-#REF!</f>
        <v>-236773.04</v>
      </c>
      <c r="T4711" s="36">
        <f t="shared" si="73"/>
        <v>-0.24353172231235601</v>
      </c>
    </row>
    <row r="4712" spans="1:20" x14ac:dyDescent="0.2">
      <c r="A4712" s="25" t="s">
        <v>29</v>
      </c>
      <c r="B4712" s="25" t="s">
        <v>111</v>
      </c>
      <c r="C4712" s="25" t="s">
        <v>26</v>
      </c>
      <c r="D4712" s="25" t="s">
        <v>27</v>
      </c>
      <c r="E4712" s="25" t="s">
        <v>1915</v>
      </c>
      <c r="F4712" s="2">
        <v>42920</v>
      </c>
      <c r="G4712" s="23" t="str">
        <f>TEXT(Table2[[#This Row],[Order-Date]],"mmm")</f>
        <v>Jul</v>
      </c>
      <c r="H4712">
        <v>2017</v>
      </c>
      <c r="I4712">
        <v>569170606</v>
      </c>
      <c r="J4712" s="2">
        <v>42838</v>
      </c>
      <c r="K4712" s="23">
        <f>WEEKDAY(#REF!,1)</f>
        <v>5</v>
      </c>
      <c r="L4712" s="25" t="str">
        <f>IF(#REF!&gt;=#REF!,#REF!-#REF!,"")</f>
        <v/>
      </c>
      <c r="M4712" s="4">
        <v>9085</v>
      </c>
      <c r="N4712" s="5">
        <v>152.58000000000001</v>
      </c>
      <c r="O4712" s="5">
        <v>97.44</v>
      </c>
      <c r="P4712" s="5">
        <v>55.14</v>
      </c>
      <c r="Q4712" s="5">
        <f>#REF!*#REF!</f>
        <v>885242.4</v>
      </c>
      <c r="R4712" s="5">
        <v>500946.9</v>
      </c>
      <c r="S4712" s="5">
        <f>#REF!-#REF!</f>
        <v>-384295.5</v>
      </c>
      <c r="T4712" s="36">
        <f t="shared" si="73"/>
        <v>-0.43411330049261099</v>
      </c>
    </row>
    <row r="4713" spans="1:20" x14ac:dyDescent="0.2">
      <c r="A4713" s="25" t="s">
        <v>29</v>
      </c>
      <c r="B4713" s="25" t="s">
        <v>89</v>
      </c>
      <c r="C4713" s="25" t="s">
        <v>39</v>
      </c>
      <c r="D4713" s="25" t="s">
        <v>23</v>
      </c>
      <c r="E4713" s="25" t="s">
        <v>1916</v>
      </c>
      <c r="F4713" s="2">
        <v>41061</v>
      </c>
      <c r="G4713" s="23" t="str">
        <f>TEXT(Table2[[#This Row],[Order-Date]],"mmm")</f>
        <v>Jun</v>
      </c>
      <c r="H4713">
        <v>2012</v>
      </c>
      <c r="I4713">
        <v>185947310</v>
      </c>
      <c r="J4713" s="2">
        <v>40935</v>
      </c>
      <c r="K4713" s="23">
        <f>WEEKDAY(#REF!,1)</f>
        <v>6</v>
      </c>
      <c r="L4713" s="25" t="str">
        <f>IF(#REF!&gt;=#REF!,#REF!-#REF!,"")</f>
        <v/>
      </c>
      <c r="M4713" s="4">
        <v>4796</v>
      </c>
      <c r="N4713" s="5">
        <v>81.73</v>
      </c>
      <c r="O4713" s="5">
        <v>56.67</v>
      </c>
      <c r="P4713" s="5">
        <v>25.06</v>
      </c>
      <c r="Q4713" s="5">
        <f>#REF!*#REF!</f>
        <v>271789.32</v>
      </c>
      <c r="R4713" s="5">
        <v>120187.76</v>
      </c>
      <c r="S4713" s="5">
        <f>#REF!-#REF!</f>
        <v>-151601.56</v>
      </c>
      <c r="T4713" s="36">
        <f t="shared" si="73"/>
        <v>-0.55779071819304704</v>
      </c>
    </row>
    <row r="4714" spans="1:20" x14ac:dyDescent="0.2">
      <c r="A4714" s="25" t="s">
        <v>46</v>
      </c>
      <c r="B4714" s="25" t="s">
        <v>123</v>
      </c>
      <c r="C4714" s="25" t="s">
        <v>42</v>
      </c>
      <c r="D4714" s="25" t="s">
        <v>23</v>
      </c>
      <c r="E4714" s="25" t="s">
        <v>1917</v>
      </c>
      <c r="F4714" s="2">
        <v>40800</v>
      </c>
      <c r="G4714" s="23" t="str">
        <f>TEXT(Table2[[#This Row],[Order-Date]],"mmm")</f>
        <v>Sep</v>
      </c>
      <c r="H4714">
        <v>2011</v>
      </c>
      <c r="I4714">
        <v>531735551</v>
      </c>
      <c r="J4714" s="2">
        <v>40585</v>
      </c>
      <c r="K4714" s="23">
        <f>WEEKDAY(#REF!,1)</f>
        <v>6</v>
      </c>
      <c r="L4714" s="25" t="str">
        <f>IF(#REF!&gt;=#REF!,#REF!-#REF!,"")</f>
        <v/>
      </c>
      <c r="M4714" s="4">
        <v>1221</v>
      </c>
      <c r="N4714" s="5">
        <v>109.28</v>
      </c>
      <c r="O4714" s="5">
        <v>35.840000000000003</v>
      </c>
      <c r="P4714" s="5">
        <v>73.44</v>
      </c>
      <c r="Q4714" s="5">
        <f>#REF!*#REF!</f>
        <v>43760.639999999999</v>
      </c>
      <c r="R4714" s="5">
        <v>89670.24</v>
      </c>
      <c r="S4714" s="5">
        <f>#REF!-#REF!</f>
        <v>45909.599999999999</v>
      </c>
      <c r="T4714" s="36">
        <f t="shared" si="73"/>
        <v>1.0491071428571399</v>
      </c>
    </row>
    <row r="4715" spans="1:20" x14ac:dyDescent="0.2">
      <c r="A4715" s="25" t="s">
        <v>29</v>
      </c>
      <c r="B4715" s="25" t="s">
        <v>118</v>
      </c>
      <c r="C4715" s="25" t="s">
        <v>77</v>
      </c>
      <c r="D4715" s="25" t="s">
        <v>23</v>
      </c>
      <c r="E4715" s="25" t="s">
        <v>1917</v>
      </c>
      <c r="F4715" s="2">
        <v>42204</v>
      </c>
      <c r="G4715" s="23" t="str">
        <f>TEXT(Table2[[#This Row],[Order-Date]],"mmm")</f>
        <v>Jul</v>
      </c>
      <c r="H4715">
        <v>2015</v>
      </c>
      <c r="I4715">
        <v>534709155</v>
      </c>
      <c r="J4715" s="2">
        <v>42044</v>
      </c>
      <c r="K4715" s="23">
        <f>WEEKDAY(#REF!,1)</f>
        <v>2</v>
      </c>
      <c r="L4715" s="25" t="str">
        <f>IF(#REF!&gt;=#REF!,#REF!-#REF!,"")</f>
        <v/>
      </c>
      <c r="M4715" s="4">
        <v>1176</v>
      </c>
      <c r="N4715" s="5">
        <v>154.06</v>
      </c>
      <c r="O4715" s="5">
        <v>90.93</v>
      </c>
      <c r="P4715" s="5">
        <v>63.13</v>
      </c>
      <c r="Q4715" s="5">
        <f>#REF!*#REF!</f>
        <v>106933.68</v>
      </c>
      <c r="R4715" s="5">
        <v>74240.88</v>
      </c>
      <c r="S4715" s="5">
        <f>#REF!-#REF!</f>
        <v>-32692.799999999999</v>
      </c>
      <c r="T4715" s="36">
        <f t="shared" si="73"/>
        <v>-0.30572968217309998</v>
      </c>
    </row>
    <row r="4716" spans="1:20" x14ac:dyDescent="0.2">
      <c r="A4716" s="25" t="s">
        <v>46</v>
      </c>
      <c r="B4716" s="25" t="s">
        <v>71</v>
      </c>
      <c r="C4716" s="25" t="s">
        <v>85</v>
      </c>
      <c r="D4716" s="25" t="s">
        <v>23</v>
      </c>
      <c r="E4716" s="25" t="s">
        <v>1917</v>
      </c>
      <c r="F4716" s="2">
        <v>42464</v>
      </c>
      <c r="G4716" s="23" t="str">
        <f>TEXT(Table2[[#This Row],[Order-Date]],"mmm")</f>
        <v>Apr</v>
      </c>
      <c r="H4716">
        <v>2016</v>
      </c>
      <c r="I4716">
        <v>543354451</v>
      </c>
      <c r="J4716" s="2">
        <v>42488</v>
      </c>
      <c r="K4716" s="23">
        <f>WEEKDAY(#REF!,1)</f>
        <v>5</v>
      </c>
      <c r="L4716" s="25">
        <f>IF(#REF!&gt;=#REF!,#REF!-#REF!,"")</f>
        <v>24</v>
      </c>
      <c r="M4716" s="4">
        <v>9511</v>
      </c>
      <c r="N4716" s="5">
        <v>668.27</v>
      </c>
      <c r="O4716" s="5">
        <v>502.54</v>
      </c>
      <c r="P4716" s="5">
        <v>165.73</v>
      </c>
      <c r="Q4716" s="5">
        <f>#REF!*#REF!</f>
        <v>4779657.9400000004</v>
      </c>
      <c r="R4716" s="5">
        <v>1576258.03</v>
      </c>
      <c r="S4716" s="5">
        <f>#REF!-#REF!</f>
        <v>-3203399.91</v>
      </c>
      <c r="T4716" s="36">
        <f t="shared" si="73"/>
        <v>-0.67021530624427905</v>
      </c>
    </row>
    <row r="4717" spans="1:20" x14ac:dyDescent="0.2">
      <c r="A4717" s="25" t="s">
        <v>46</v>
      </c>
      <c r="B4717" s="25" t="s">
        <v>194</v>
      </c>
      <c r="C4717" s="25" t="s">
        <v>56</v>
      </c>
      <c r="D4717" s="25" t="s">
        <v>23</v>
      </c>
      <c r="E4717" s="25" t="s">
        <v>1918</v>
      </c>
      <c r="F4717" s="2">
        <v>40690</v>
      </c>
      <c r="G4717" s="23" t="str">
        <f>TEXT(Table2[[#This Row],[Order-Date]],"mmm")</f>
        <v>May</v>
      </c>
      <c r="H4717">
        <v>2011</v>
      </c>
      <c r="I4717">
        <v>976470267</v>
      </c>
      <c r="J4717" s="2">
        <v>40823</v>
      </c>
      <c r="K4717" s="23">
        <f>WEEKDAY(#REF!,1)</f>
        <v>6</v>
      </c>
      <c r="L4717" s="25">
        <f>IF(#REF!&gt;=#REF!,#REF!-#REF!,"")</f>
        <v>133</v>
      </c>
      <c r="M4717" s="4">
        <v>8106</v>
      </c>
      <c r="N4717" s="5">
        <v>421.89</v>
      </c>
      <c r="O4717" s="5">
        <v>364.69</v>
      </c>
      <c r="P4717" s="5">
        <v>57.2</v>
      </c>
      <c r="Q4717" s="5">
        <f>#REF!*#REF!</f>
        <v>2956177.14</v>
      </c>
      <c r="R4717" s="5">
        <v>463663.2</v>
      </c>
      <c r="S4717" s="5">
        <f>#REF!-#REF!</f>
        <v>-2492513.94</v>
      </c>
      <c r="T4717" s="36">
        <f t="shared" si="73"/>
        <v>-0.84315445995228799</v>
      </c>
    </row>
    <row r="4718" spans="1:20" x14ac:dyDescent="0.2">
      <c r="A4718" s="25" t="s">
        <v>46</v>
      </c>
      <c r="B4718" s="25" t="s">
        <v>211</v>
      </c>
      <c r="C4718" s="25" t="s">
        <v>22</v>
      </c>
      <c r="D4718" s="25" t="s">
        <v>27</v>
      </c>
      <c r="E4718" s="25" t="s">
        <v>1918</v>
      </c>
      <c r="F4718" s="2">
        <v>41649</v>
      </c>
      <c r="G4718" s="23" t="str">
        <f>TEXT(Table2[[#This Row],[Order-Date]],"mmm")</f>
        <v>Jan</v>
      </c>
      <c r="H4718">
        <v>2014</v>
      </c>
      <c r="I4718">
        <v>973167932</v>
      </c>
      <c r="J4718" s="2">
        <v>41934</v>
      </c>
      <c r="K4718" s="23">
        <f>WEEKDAY(#REF!,1)</f>
        <v>4</v>
      </c>
      <c r="L4718" s="25">
        <f>IF(#REF!&gt;=#REF!,#REF!-#REF!,"")</f>
        <v>285</v>
      </c>
      <c r="M4718" s="4">
        <v>872</v>
      </c>
      <c r="N4718" s="5">
        <v>255.28</v>
      </c>
      <c r="O4718" s="5">
        <v>159.41999999999999</v>
      </c>
      <c r="P4718" s="5">
        <v>95.86</v>
      </c>
      <c r="Q4718" s="5">
        <f>#REF!*#REF!</f>
        <v>139014.24</v>
      </c>
      <c r="R4718" s="5">
        <v>83589.919999999998</v>
      </c>
      <c r="S4718" s="5">
        <f>#REF!-#REF!</f>
        <v>-55424.32</v>
      </c>
      <c r="T4718" s="36">
        <f t="shared" si="73"/>
        <v>-0.39869527035503699</v>
      </c>
    </row>
    <row r="4719" spans="1:20" x14ac:dyDescent="0.2">
      <c r="A4719" s="25" t="s">
        <v>46</v>
      </c>
      <c r="B4719" s="25" t="s">
        <v>133</v>
      </c>
      <c r="C4719" s="25" t="s">
        <v>85</v>
      </c>
      <c r="D4719" s="25" t="s">
        <v>23</v>
      </c>
      <c r="E4719" s="25" t="s">
        <v>1916</v>
      </c>
      <c r="F4719" s="2">
        <v>41871</v>
      </c>
      <c r="G4719" s="23" t="str">
        <f>TEXT(Table2[[#This Row],[Order-Date]],"mmm")</f>
        <v>Aug</v>
      </c>
      <c r="H4719">
        <v>2014</v>
      </c>
      <c r="I4719">
        <v>642871272</v>
      </c>
      <c r="J4719" s="2">
        <v>41648</v>
      </c>
      <c r="K4719" s="23">
        <f>WEEKDAY(#REF!,1)</f>
        <v>5</v>
      </c>
      <c r="L4719" s="25" t="str">
        <f>IF(#REF!&gt;=#REF!,#REF!-#REF!,"")</f>
        <v/>
      </c>
      <c r="M4719" s="4">
        <v>8750</v>
      </c>
      <c r="N4719" s="5">
        <v>668.27</v>
      </c>
      <c r="O4719" s="5">
        <v>502.54</v>
      </c>
      <c r="P4719" s="5">
        <v>165.73</v>
      </c>
      <c r="Q4719" s="5">
        <f>#REF!*#REF!</f>
        <v>4397225</v>
      </c>
      <c r="R4719" s="5">
        <v>1450137.5</v>
      </c>
      <c r="S4719" s="5">
        <f>#REF!-#REF!</f>
        <v>-2947087.5</v>
      </c>
      <c r="T4719" s="36">
        <f t="shared" si="73"/>
        <v>-0.67021530624427905</v>
      </c>
    </row>
    <row r="4720" spans="1:20" x14ac:dyDescent="0.2">
      <c r="A4720" s="25" t="s">
        <v>40</v>
      </c>
      <c r="B4720" s="25" t="s">
        <v>140</v>
      </c>
      <c r="C4720" s="25" t="s">
        <v>26</v>
      </c>
      <c r="D4720" s="25" t="s">
        <v>27</v>
      </c>
      <c r="E4720" s="25" t="s">
        <v>1917</v>
      </c>
      <c r="F4720" s="2">
        <v>42285</v>
      </c>
      <c r="G4720" s="23" t="str">
        <f>TEXT(Table2[[#This Row],[Order-Date]],"mmm")</f>
        <v>Oct</v>
      </c>
      <c r="H4720">
        <v>2015</v>
      </c>
      <c r="I4720">
        <v>615316617</v>
      </c>
      <c r="J4720" s="2">
        <v>42265</v>
      </c>
      <c r="K4720" s="23">
        <f>WEEKDAY(#REF!,1)</f>
        <v>6</v>
      </c>
      <c r="L4720" s="25" t="str">
        <f>IF(#REF!&gt;=#REF!,#REF!-#REF!,"")</f>
        <v/>
      </c>
      <c r="M4720" s="4">
        <v>4716</v>
      </c>
      <c r="N4720" s="5">
        <v>152.58000000000001</v>
      </c>
      <c r="O4720" s="5">
        <v>97.44</v>
      </c>
      <c r="P4720" s="5">
        <v>55.14</v>
      </c>
      <c r="Q4720" s="5">
        <f>#REF!*#REF!</f>
        <v>459527.04</v>
      </c>
      <c r="R4720" s="5">
        <v>260040.24</v>
      </c>
      <c r="S4720" s="5">
        <f>#REF!-#REF!</f>
        <v>-199486.8</v>
      </c>
      <c r="T4720" s="36">
        <f t="shared" si="73"/>
        <v>-0.43411330049261099</v>
      </c>
    </row>
    <row r="4721" spans="1:20" x14ac:dyDescent="0.2">
      <c r="A4721" s="25" t="s">
        <v>32</v>
      </c>
      <c r="B4721" s="25" t="s">
        <v>93</v>
      </c>
      <c r="C4721" s="25" t="s">
        <v>39</v>
      </c>
      <c r="D4721" s="25" t="s">
        <v>27</v>
      </c>
      <c r="E4721" s="25" t="s">
        <v>1916</v>
      </c>
      <c r="F4721" s="2">
        <v>40876</v>
      </c>
      <c r="G4721" s="23" t="str">
        <f>TEXT(Table2[[#This Row],[Order-Date]],"mmm")</f>
        <v>Nov</v>
      </c>
      <c r="H4721">
        <v>2011</v>
      </c>
      <c r="I4721">
        <v>690552794</v>
      </c>
      <c r="J4721" s="2">
        <v>40736</v>
      </c>
      <c r="K4721" s="23">
        <f>WEEKDAY(#REF!,1)</f>
        <v>3</v>
      </c>
      <c r="L4721" s="25" t="str">
        <f>IF(#REF!&gt;=#REF!,#REF!-#REF!,"")</f>
        <v/>
      </c>
      <c r="M4721" s="4">
        <v>8772</v>
      </c>
      <c r="N4721" s="5">
        <v>81.73</v>
      </c>
      <c r="O4721" s="5">
        <v>56.67</v>
      </c>
      <c r="P4721" s="5">
        <v>25.06</v>
      </c>
      <c r="Q4721" s="5">
        <f>#REF!*#REF!</f>
        <v>497109.24</v>
      </c>
      <c r="R4721" s="5">
        <v>219826.32</v>
      </c>
      <c r="S4721" s="5">
        <f>#REF!-#REF!</f>
        <v>-277282.92</v>
      </c>
      <c r="T4721" s="36">
        <f t="shared" si="73"/>
        <v>-0.55779071819304704</v>
      </c>
    </row>
    <row r="4722" spans="1:20" x14ac:dyDescent="0.2">
      <c r="A4722" s="25" t="s">
        <v>46</v>
      </c>
      <c r="B4722" s="25" t="s">
        <v>129</v>
      </c>
      <c r="C4722" s="25" t="s">
        <v>34</v>
      </c>
      <c r="D4722" s="25" t="s">
        <v>27</v>
      </c>
      <c r="E4722" s="25" t="s">
        <v>1915</v>
      </c>
      <c r="F4722" s="2">
        <v>41730</v>
      </c>
      <c r="G4722" s="23" t="str">
        <f>TEXT(Table2[[#This Row],[Order-Date]],"mmm")</f>
        <v>Apr</v>
      </c>
      <c r="H4722">
        <v>2014</v>
      </c>
      <c r="I4722">
        <v>288941133</v>
      </c>
      <c r="J4722" s="2">
        <v>41686</v>
      </c>
      <c r="K4722" s="23">
        <f>WEEKDAY(#REF!,1)</f>
        <v>1</v>
      </c>
      <c r="L4722" s="25" t="str">
        <f>IF(#REF!&gt;=#REF!,#REF!-#REF!,"")</f>
        <v/>
      </c>
      <c r="M4722" s="4">
        <v>2957</v>
      </c>
      <c r="N4722" s="5">
        <v>205.7</v>
      </c>
      <c r="O4722" s="5">
        <v>117.11</v>
      </c>
      <c r="P4722" s="5">
        <v>88.59</v>
      </c>
      <c r="Q4722" s="5">
        <f>#REF!*#REF!</f>
        <v>346294.27</v>
      </c>
      <c r="R4722" s="5">
        <v>261960.63</v>
      </c>
      <c r="S4722" s="5">
        <f>#REF!-#REF!</f>
        <v>-84333.64</v>
      </c>
      <c r="T4722" s="36">
        <f t="shared" si="73"/>
        <v>-0.24353172231235601</v>
      </c>
    </row>
    <row r="4723" spans="1:20" x14ac:dyDescent="0.2">
      <c r="A4723" s="25" t="s">
        <v>59</v>
      </c>
      <c r="B4723" s="25" t="s">
        <v>225</v>
      </c>
      <c r="C4723" s="25" t="s">
        <v>77</v>
      </c>
      <c r="D4723" s="25" t="s">
        <v>27</v>
      </c>
      <c r="E4723" s="25" t="s">
        <v>1916</v>
      </c>
      <c r="F4723" s="2">
        <v>41646</v>
      </c>
      <c r="G4723" s="23" t="str">
        <f>TEXT(Table2[[#This Row],[Order-Date]],"mmm")</f>
        <v>Jan</v>
      </c>
      <c r="H4723">
        <v>2014</v>
      </c>
      <c r="I4723">
        <v>701155459</v>
      </c>
      <c r="J4723" s="2">
        <v>41677</v>
      </c>
      <c r="K4723" s="23">
        <f>WEEKDAY(#REF!,1)</f>
        <v>6</v>
      </c>
      <c r="L4723" s="25">
        <f>IF(#REF!&gt;=#REF!,#REF!-#REF!,"")</f>
        <v>31</v>
      </c>
      <c r="M4723" s="4">
        <v>6337</v>
      </c>
      <c r="N4723" s="5">
        <v>154.06</v>
      </c>
      <c r="O4723" s="5">
        <v>90.93</v>
      </c>
      <c r="P4723" s="5">
        <v>63.13</v>
      </c>
      <c r="Q4723" s="5">
        <f>#REF!*#REF!</f>
        <v>576223.41</v>
      </c>
      <c r="R4723" s="5">
        <v>400054.81</v>
      </c>
      <c r="S4723" s="5">
        <f>#REF!-#REF!</f>
        <v>-176168.6</v>
      </c>
      <c r="T4723" s="36">
        <f t="shared" si="73"/>
        <v>-0.30572968217309998</v>
      </c>
    </row>
    <row r="4724" spans="1:20" x14ac:dyDescent="0.2">
      <c r="A4724" s="25" t="s">
        <v>29</v>
      </c>
      <c r="B4724" s="25" t="s">
        <v>100</v>
      </c>
      <c r="C4724" s="25" t="s">
        <v>49</v>
      </c>
      <c r="D4724" s="25" t="s">
        <v>23</v>
      </c>
      <c r="E4724" s="25" t="s">
        <v>1918</v>
      </c>
      <c r="F4724" s="2">
        <v>41890</v>
      </c>
      <c r="G4724" s="23" t="str">
        <f>TEXT(Table2[[#This Row],[Order-Date]],"mmm")</f>
        <v>Sep</v>
      </c>
      <c r="H4724">
        <v>2014</v>
      </c>
      <c r="I4724">
        <v>138182103</v>
      </c>
      <c r="J4724" s="2">
        <v>41867</v>
      </c>
      <c r="K4724" s="23">
        <f>WEEKDAY(#REF!,1)</f>
        <v>7</v>
      </c>
      <c r="L4724" s="25" t="str">
        <f>IF(#REF!&gt;=#REF!,#REF!-#REF!,"")</f>
        <v/>
      </c>
      <c r="M4724" s="4">
        <v>2310</v>
      </c>
      <c r="N4724" s="5">
        <v>651.21</v>
      </c>
      <c r="O4724" s="5">
        <v>524.96</v>
      </c>
      <c r="P4724" s="5">
        <v>126.25</v>
      </c>
      <c r="Q4724" s="5">
        <f>#REF!*#REF!</f>
        <v>1212657.6000000001</v>
      </c>
      <c r="R4724" s="5">
        <v>291637.5</v>
      </c>
      <c r="S4724" s="5">
        <f>#REF!-#REF!</f>
        <v>-921020.1</v>
      </c>
      <c r="T4724" s="36">
        <f t="shared" si="73"/>
        <v>-0.75950548613227697</v>
      </c>
    </row>
    <row r="4725" spans="1:20" x14ac:dyDescent="0.2">
      <c r="A4725" s="25" t="s">
        <v>20</v>
      </c>
      <c r="B4725" s="25" t="s">
        <v>217</v>
      </c>
      <c r="C4725" s="25" t="s">
        <v>34</v>
      </c>
      <c r="D4725" s="25" t="s">
        <v>27</v>
      </c>
      <c r="E4725" s="25" t="s">
        <v>1915</v>
      </c>
      <c r="F4725" s="2">
        <v>40950</v>
      </c>
      <c r="G4725" s="23" t="str">
        <f>TEXT(Table2[[#This Row],[Order-Date]],"mmm")</f>
        <v>Feb</v>
      </c>
      <c r="H4725">
        <v>2012</v>
      </c>
      <c r="I4725">
        <v>481319892</v>
      </c>
      <c r="J4725" s="2">
        <v>41238</v>
      </c>
      <c r="K4725" s="23">
        <f>WEEKDAY(#REF!,1)</f>
        <v>1</v>
      </c>
      <c r="L4725" s="25">
        <f>IF(#REF!&gt;=#REF!,#REF!-#REF!,"")</f>
        <v>288</v>
      </c>
      <c r="M4725" s="4">
        <v>2107</v>
      </c>
      <c r="N4725" s="5">
        <v>205.7</v>
      </c>
      <c r="O4725" s="5">
        <v>117.11</v>
      </c>
      <c r="P4725" s="5">
        <v>88.59</v>
      </c>
      <c r="Q4725" s="5">
        <f>#REF!*#REF!</f>
        <v>246750.77</v>
      </c>
      <c r="R4725" s="5">
        <v>186659.13</v>
      </c>
      <c r="S4725" s="5">
        <f>#REF!-#REF!</f>
        <v>-60091.64</v>
      </c>
      <c r="T4725" s="36">
        <f t="shared" si="73"/>
        <v>-0.24353172231235601</v>
      </c>
    </row>
    <row r="4726" spans="1:20" x14ac:dyDescent="0.2">
      <c r="A4726" s="25" t="s">
        <v>32</v>
      </c>
      <c r="B4726" s="25" t="s">
        <v>33</v>
      </c>
      <c r="C4726" s="25" t="s">
        <v>65</v>
      </c>
      <c r="D4726" s="25" t="s">
        <v>27</v>
      </c>
      <c r="E4726" s="25" t="s">
        <v>1915</v>
      </c>
      <c r="F4726" s="2">
        <v>42587</v>
      </c>
      <c r="G4726" s="23" t="str">
        <f>TEXT(Table2[[#This Row],[Order-Date]],"mmm")</f>
        <v>Aug</v>
      </c>
      <c r="H4726">
        <v>2016</v>
      </c>
      <c r="I4726">
        <v>532180154</v>
      </c>
      <c r="J4726" s="2">
        <v>42521</v>
      </c>
      <c r="K4726" s="23">
        <f>WEEKDAY(#REF!,1)</f>
        <v>3</v>
      </c>
      <c r="L4726" s="25" t="str">
        <f>IF(#REF!&gt;=#REF!,#REF!-#REF!,"")</f>
        <v/>
      </c>
      <c r="M4726" s="4">
        <v>2789</v>
      </c>
      <c r="N4726" s="5">
        <v>9.33</v>
      </c>
      <c r="O4726" s="5">
        <v>6.92</v>
      </c>
      <c r="P4726" s="5">
        <v>2.41</v>
      </c>
      <c r="Q4726" s="5">
        <f>#REF!*#REF!</f>
        <v>19299.88</v>
      </c>
      <c r="R4726" s="5">
        <v>6721.49</v>
      </c>
      <c r="S4726" s="5">
        <f>#REF!-#REF!</f>
        <v>-12578.39</v>
      </c>
      <c r="T4726" s="36">
        <f t="shared" si="73"/>
        <v>-0.65173410404624299</v>
      </c>
    </row>
    <row r="4727" spans="1:20" x14ac:dyDescent="0.2">
      <c r="A4727" s="25" t="s">
        <v>37</v>
      </c>
      <c r="B4727" s="25" t="s">
        <v>48</v>
      </c>
      <c r="C4727" s="25" t="s">
        <v>39</v>
      </c>
      <c r="D4727" s="25" t="s">
        <v>23</v>
      </c>
      <c r="E4727" s="25" t="s">
        <v>1915</v>
      </c>
      <c r="F4727" s="2">
        <v>41676</v>
      </c>
      <c r="G4727" s="23" t="str">
        <f>TEXT(Table2[[#This Row],[Order-Date]],"mmm")</f>
        <v>Feb</v>
      </c>
      <c r="H4727">
        <v>2014</v>
      </c>
      <c r="I4727">
        <v>962686717</v>
      </c>
      <c r="J4727" s="2">
        <v>41811</v>
      </c>
      <c r="K4727" s="23">
        <f>WEEKDAY(#REF!,1)</f>
        <v>7</v>
      </c>
      <c r="L4727" s="25">
        <f>IF(#REF!&gt;=#REF!,#REF!-#REF!,"")</f>
        <v>135</v>
      </c>
      <c r="M4727" s="4">
        <v>9247</v>
      </c>
      <c r="N4727" s="5">
        <v>81.73</v>
      </c>
      <c r="O4727" s="5">
        <v>56.67</v>
      </c>
      <c r="P4727" s="5">
        <v>25.06</v>
      </c>
      <c r="Q4727" s="5">
        <f>#REF!*#REF!</f>
        <v>524027.49</v>
      </c>
      <c r="R4727" s="5">
        <v>231729.82</v>
      </c>
      <c r="S4727" s="5">
        <f>#REF!-#REF!</f>
        <v>-292297.67</v>
      </c>
      <c r="T4727" s="36">
        <f t="shared" si="73"/>
        <v>-0.55779071819304704</v>
      </c>
    </row>
    <row r="4728" spans="1:20" x14ac:dyDescent="0.2">
      <c r="A4728" s="25" t="s">
        <v>20</v>
      </c>
      <c r="B4728" s="25" t="s">
        <v>167</v>
      </c>
      <c r="C4728" s="25" t="s">
        <v>85</v>
      </c>
      <c r="D4728" s="25" t="s">
        <v>27</v>
      </c>
      <c r="E4728" s="25" t="s">
        <v>1917</v>
      </c>
      <c r="F4728" s="2">
        <v>41105</v>
      </c>
      <c r="G4728" s="23" t="str">
        <f>TEXT(Table2[[#This Row],[Order-Date]],"mmm")</f>
        <v>Jul</v>
      </c>
      <c r="H4728">
        <v>2012</v>
      </c>
      <c r="I4728">
        <v>265075910</v>
      </c>
      <c r="J4728" s="2">
        <v>41144</v>
      </c>
      <c r="K4728" s="23">
        <f>WEEKDAY(#REF!,1)</f>
        <v>5</v>
      </c>
      <c r="L4728" s="25">
        <f>IF(#REF!&gt;=#REF!,#REF!-#REF!,"")</f>
        <v>39</v>
      </c>
      <c r="M4728" s="4">
        <v>707</v>
      </c>
      <c r="N4728" s="5">
        <v>668.27</v>
      </c>
      <c r="O4728" s="5">
        <v>502.54</v>
      </c>
      <c r="P4728" s="5">
        <v>165.73</v>
      </c>
      <c r="Q4728" s="5">
        <f>#REF!*#REF!</f>
        <v>355295.78</v>
      </c>
      <c r="R4728" s="5">
        <v>117171.11</v>
      </c>
      <c r="S4728" s="5">
        <f>#REF!-#REF!</f>
        <v>-238124.67</v>
      </c>
      <c r="T4728" s="36">
        <f t="shared" si="73"/>
        <v>-0.67021530624427905</v>
      </c>
    </row>
    <row r="4729" spans="1:20" x14ac:dyDescent="0.2">
      <c r="A4729" s="25" t="s">
        <v>46</v>
      </c>
      <c r="B4729" s="25" t="s">
        <v>129</v>
      </c>
      <c r="C4729" s="25" t="s">
        <v>65</v>
      </c>
      <c r="D4729" s="25" t="s">
        <v>27</v>
      </c>
      <c r="E4729" s="25" t="s">
        <v>1916</v>
      </c>
      <c r="F4729" s="2">
        <v>41446</v>
      </c>
      <c r="G4729" s="23" t="str">
        <f>TEXT(Table2[[#This Row],[Order-Date]],"mmm")</f>
        <v>Jun</v>
      </c>
      <c r="H4729">
        <v>2013</v>
      </c>
      <c r="I4729">
        <v>601896560</v>
      </c>
      <c r="J4729" s="2">
        <v>41433</v>
      </c>
      <c r="K4729" s="23">
        <f>WEEKDAY(#REF!,1)</f>
        <v>7</v>
      </c>
      <c r="L4729" s="25" t="str">
        <f>IF(#REF!&gt;=#REF!,#REF!-#REF!,"")</f>
        <v/>
      </c>
      <c r="M4729" s="4">
        <v>3422</v>
      </c>
      <c r="N4729" s="5">
        <v>9.33</v>
      </c>
      <c r="O4729" s="5">
        <v>6.92</v>
      </c>
      <c r="P4729" s="5">
        <v>2.41</v>
      </c>
      <c r="Q4729" s="5">
        <f>#REF!*#REF!</f>
        <v>23680.240000000002</v>
      </c>
      <c r="R4729" s="5">
        <v>8247.02</v>
      </c>
      <c r="S4729" s="5">
        <f>#REF!-#REF!</f>
        <v>-15433.22</v>
      </c>
      <c r="T4729" s="36">
        <f t="shared" si="73"/>
        <v>-0.65173410404624299</v>
      </c>
    </row>
    <row r="4730" spans="1:20" x14ac:dyDescent="0.2">
      <c r="A4730" s="25" t="s">
        <v>37</v>
      </c>
      <c r="B4730" s="25" t="s">
        <v>183</v>
      </c>
      <c r="C4730" s="25" t="s">
        <v>85</v>
      </c>
      <c r="D4730" s="25" t="s">
        <v>27</v>
      </c>
      <c r="E4730" s="25" t="s">
        <v>1918</v>
      </c>
      <c r="F4730" s="2">
        <v>41451</v>
      </c>
      <c r="G4730" s="23" t="str">
        <f>TEXT(Table2[[#This Row],[Order-Date]],"mmm")</f>
        <v>Jun</v>
      </c>
      <c r="H4730">
        <v>2013</v>
      </c>
      <c r="I4730">
        <v>156009995</v>
      </c>
      <c r="J4730" s="2">
        <v>41469</v>
      </c>
      <c r="K4730" s="23">
        <f>WEEKDAY(#REF!,1)</f>
        <v>1</v>
      </c>
      <c r="L4730" s="25">
        <f>IF(#REF!&gt;=#REF!,#REF!-#REF!,"")</f>
        <v>18</v>
      </c>
      <c r="M4730" s="4">
        <v>5679</v>
      </c>
      <c r="N4730" s="5">
        <v>668.27</v>
      </c>
      <c r="O4730" s="5">
        <v>502.54</v>
      </c>
      <c r="P4730" s="5">
        <v>165.73</v>
      </c>
      <c r="Q4730" s="5">
        <f>#REF!*#REF!</f>
        <v>2853924.66</v>
      </c>
      <c r="R4730" s="5">
        <v>941180.67</v>
      </c>
      <c r="S4730" s="5">
        <f>#REF!-#REF!</f>
        <v>-1912743.99</v>
      </c>
      <c r="T4730" s="36">
        <f t="shared" si="73"/>
        <v>-0.67021530624427905</v>
      </c>
    </row>
    <row r="4731" spans="1:20" x14ac:dyDescent="0.2">
      <c r="A4731" s="25" t="s">
        <v>29</v>
      </c>
      <c r="B4731" s="25" t="s">
        <v>58</v>
      </c>
      <c r="C4731" s="25" t="s">
        <v>56</v>
      </c>
      <c r="D4731" s="25" t="s">
        <v>27</v>
      </c>
      <c r="E4731" s="25" t="s">
        <v>1917</v>
      </c>
      <c r="F4731" s="2">
        <v>41556</v>
      </c>
      <c r="G4731" s="23" t="str">
        <f>TEXT(Table2[[#This Row],[Order-Date]],"mmm")</f>
        <v>Oct</v>
      </c>
      <c r="H4731">
        <v>2013</v>
      </c>
      <c r="I4731">
        <v>780590045</v>
      </c>
      <c r="J4731" s="2">
        <v>41343</v>
      </c>
      <c r="K4731" s="23">
        <f>WEEKDAY(#REF!,1)</f>
        <v>1</v>
      </c>
      <c r="L4731" s="25" t="str">
        <f>IF(#REF!&gt;=#REF!,#REF!-#REF!,"")</f>
        <v/>
      </c>
      <c r="M4731" s="4">
        <v>2796</v>
      </c>
      <c r="N4731" s="5">
        <v>421.89</v>
      </c>
      <c r="O4731" s="5">
        <v>364.69</v>
      </c>
      <c r="P4731" s="5">
        <v>57.2</v>
      </c>
      <c r="Q4731" s="5">
        <f>#REF!*#REF!</f>
        <v>1019673.24</v>
      </c>
      <c r="R4731" s="5">
        <v>159931.20000000001</v>
      </c>
      <c r="S4731" s="5">
        <f>#REF!-#REF!</f>
        <v>-859742.04</v>
      </c>
      <c r="T4731" s="36">
        <f t="shared" si="73"/>
        <v>-0.84315445995228799</v>
      </c>
    </row>
    <row r="4732" spans="1:20" x14ac:dyDescent="0.2">
      <c r="A4732" s="25" t="s">
        <v>46</v>
      </c>
      <c r="B4732" s="25" t="s">
        <v>133</v>
      </c>
      <c r="C4732" s="25" t="s">
        <v>31</v>
      </c>
      <c r="D4732" s="25" t="s">
        <v>27</v>
      </c>
      <c r="E4732" s="25" t="s">
        <v>1917</v>
      </c>
      <c r="F4732" s="2">
        <v>42586</v>
      </c>
      <c r="G4732" s="23" t="str">
        <f>TEXT(Table2[[#This Row],[Order-Date]],"mmm")</f>
        <v>Aug</v>
      </c>
      <c r="H4732">
        <v>2016</v>
      </c>
      <c r="I4732">
        <v>349123036</v>
      </c>
      <c r="J4732" s="2">
        <v>42507</v>
      </c>
      <c r="K4732" s="23">
        <f>WEEKDAY(#REF!,1)</f>
        <v>3</v>
      </c>
      <c r="L4732" s="25" t="str">
        <f>IF(#REF!&gt;=#REF!,#REF!-#REF!,"")</f>
        <v/>
      </c>
      <c r="M4732" s="4">
        <v>2120</v>
      </c>
      <c r="N4732" s="5">
        <v>47.45</v>
      </c>
      <c r="O4732" s="5">
        <v>31.79</v>
      </c>
      <c r="P4732" s="5">
        <v>15.66</v>
      </c>
      <c r="Q4732" s="5">
        <f>#REF!*#REF!</f>
        <v>67394.8</v>
      </c>
      <c r="R4732" s="5">
        <v>33199.199999999997</v>
      </c>
      <c r="S4732" s="5">
        <f>#REF!-#REF!</f>
        <v>-34195.599999999999</v>
      </c>
      <c r="T4732" s="36">
        <f t="shared" si="73"/>
        <v>-0.50739226171752105</v>
      </c>
    </row>
    <row r="4733" spans="1:20" x14ac:dyDescent="0.2">
      <c r="A4733" s="25" t="s">
        <v>46</v>
      </c>
      <c r="B4733" s="25" t="s">
        <v>84</v>
      </c>
      <c r="C4733" s="25" t="s">
        <v>77</v>
      </c>
      <c r="D4733" s="25" t="s">
        <v>27</v>
      </c>
      <c r="E4733" s="25" t="s">
        <v>1918</v>
      </c>
      <c r="F4733" s="2">
        <v>41427</v>
      </c>
      <c r="G4733" s="23" t="str">
        <f>TEXT(Table2[[#This Row],[Order-Date]],"mmm")</f>
        <v>Jun</v>
      </c>
      <c r="H4733">
        <v>2013</v>
      </c>
      <c r="I4733">
        <v>405407798</v>
      </c>
      <c r="J4733" s="2">
        <v>41581</v>
      </c>
      <c r="K4733" s="23">
        <f>WEEKDAY(#REF!,1)</f>
        <v>1</v>
      </c>
      <c r="L4733" s="25">
        <f>IF(#REF!&gt;=#REF!,#REF!-#REF!,"")</f>
        <v>154</v>
      </c>
      <c r="M4733" s="4">
        <v>8031</v>
      </c>
      <c r="N4733" s="5">
        <v>154.06</v>
      </c>
      <c r="O4733" s="5">
        <v>90.93</v>
      </c>
      <c r="P4733" s="5">
        <v>63.13</v>
      </c>
      <c r="Q4733" s="5">
        <f>#REF!*#REF!</f>
        <v>730258.83</v>
      </c>
      <c r="R4733" s="5">
        <v>506997.03</v>
      </c>
      <c r="S4733" s="5">
        <f>#REF!-#REF!</f>
        <v>-223261.8</v>
      </c>
      <c r="T4733" s="36">
        <f t="shared" si="73"/>
        <v>-0.30572968217309998</v>
      </c>
    </row>
    <row r="4734" spans="1:20" x14ac:dyDescent="0.2">
      <c r="A4734" s="25" t="s">
        <v>46</v>
      </c>
      <c r="B4734" s="25" t="s">
        <v>47</v>
      </c>
      <c r="C4734" s="25" t="s">
        <v>42</v>
      </c>
      <c r="D4734" s="25" t="s">
        <v>23</v>
      </c>
      <c r="E4734" s="25" t="s">
        <v>1915</v>
      </c>
      <c r="F4734" s="2">
        <v>41247</v>
      </c>
      <c r="G4734" s="23" t="str">
        <f>TEXT(Table2[[#This Row],[Order-Date]],"mmm")</f>
        <v>Dec</v>
      </c>
      <c r="H4734">
        <v>2012</v>
      </c>
      <c r="I4734">
        <v>313555657</v>
      </c>
      <c r="J4734" s="2">
        <v>41049</v>
      </c>
      <c r="K4734" s="23">
        <f>WEEKDAY(#REF!,1)</f>
        <v>1</v>
      </c>
      <c r="L4734" s="25" t="str">
        <f>IF(#REF!&gt;=#REF!,#REF!-#REF!,"")</f>
        <v/>
      </c>
      <c r="M4734" s="4">
        <v>6942</v>
      </c>
      <c r="N4734" s="5">
        <v>109.28</v>
      </c>
      <c r="O4734" s="5">
        <v>35.840000000000003</v>
      </c>
      <c r="P4734" s="5">
        <v>73.44</v>
      </c>
      <c r="Q4734" s="5">
        <f>#REF!*#REF!</f>
        <v>248801.28</v>
      </c>
      <c r="R4734" s="5">
        <v>509820.48</v>
      </c>
      <c r="S4734" s="5">
        <f>#REF!-#REF!</f>
        <v>261019.2</v>
      </c>
      <c r="T4734" s="36">
        <f t="shared" si="73"/>
        <v>1.0491071428571399</v>
      </c>
    </row>
    <row r="4735" spans="1:20" x14ac:dyDescent="0.2">
      <c r="A4735" s="25" t="s">
        <v>32</v>
      </c>
      <c r="B4735" s="25" t="s">
        <v>36</v>
      </c>
      <c r="C4735" s="25" t="s">
        <v>49</v>
      </c>
      <c r="D4735" s="25" t="s">
        <v>27</v>
      </c>
      <c r="E4735" s="25" t="s">
        <v>1916</v>
      </c>
      <c r="F4735" s="2">
        <v>40824</v>
      </c>
      <c r="G4735" s="23" t="str">
        <f>TEXT(Table2[[#This Row],[Order-Date]],"mmm")</f>
        <v>Oct</v>
      </c>
      <c r="H4735">
        <v>2011</v>
      </c>
      <c r="I4735">
        <v>407990443</v>
      </c>
      <c r="J4735" s="2">
        <v>40786</v>
      </c>
      <c r="K4735" s="23">
        <f>WEEKDAY(#REF!,1)</f>
        <v>4</v>
      </c>
      <c r="L4735" s="25" t="str">
        <f>IF(#REF!&gt;=#REF!,#REF!-#REF!,"")</f>
        <v/>
      </c>
      <c r="M4735" s="4">
        <v>2293</v>
      </c>
      <c r="N4735" s="5">
        <v>651.21</v>
      </c>
      <c r="O4735" s="5">
        <v>524.96</v>
      </c>
      <c r="P4735" s="5">
        <v>126.25</v>
      </c>
      <c r="Q4735" s="5">
        <f>#REF!*#REF!</f>
        <v>1203733.28</v>
      </c>
      <c r="R4735" s="5">
        <v>289491.25</v>
      </c>
      <c r="S4735" s="5">
        <f>#REF!-#REF!</f>
        <v>-914242.03</v>
      </c>
      <c r="T4735" s="36">
        <f t="shared" si="73"/>
        <v>-0.75950548613227697</v>
      </c>
    </row>
    <row r="4736" spans="1:20" x14ac:dyDescent="0.2">
      <c r="A4736" s="25" t="s">
        <v>29</v>
      </c>
      <c r="B4736" s="25" t="s">
        <v>185</v>
      </c>
      <c r="C4736" s="25" t="s">
        <v>65</v>
      </c>
      <c r="D4736" s="25" t="s">
        <v>23</v>
      </c>
      <c r="E4736" s="25" t="s">
        <v>1916</v>
      </c>
      <c r="F4736" s="2">
        <v>42985</v>
      </c>
      <c r="G4736" s="23" t="str">
        <f>TEXT(Table2[[#This Row],[Order-Date]],"mmm")</f>
        <v>Sep</v>
      </c>
      <c r="H4736">
        <v>2017</v>
      </c>
      <c r="I4736">
        <v>643448483</v>
      </c>
      <c r="J4736" s="2">
        <v>42941</v>
      </c>
      <c r="K4736" s="23">
        <f>WEEKDAY(#REF!,1)</f>
        <v>3</v>
      </c>
      <c r="L4736" s="25" t="str">
        <f>IF(#REF!&gt;=#REF!,#REF!-#REF!,"")</f>
        <v/>
      </c>
      <c r="M4736" s="4">
        <v>9560</v>
      </c>
      <c r="N4736" s="5">
        <v>9.33</v>
      </c>
      <c r="O4736" s="5">
        <v>6.92</v>
      </c>
      <c r="P4736" s="5">
        <v>2.41</v>
      </c>
      <c r="Q4736" s="5">
        <f>#REF!*#REF!</f>
        <v>66155.199999999997</v>
      </c>
      <c r="R4736" s="5">
        <v>23039.599999999999</v>
      </c>
      <c r="S4736" s="5">
        <f>#REF!-#REF!</f>
        <v>-43115.6</v>
      </c>
      <c r="T4736" s="36">
        <f t="shared" si="73"/>
        <v>-0.65173410404624299</v>
      </c>
    </row>
    <row r="4737" spans="1:20" x14ac:dyDescent="0.2">
      <c r="A4737" s="25" t="s">
        <v>29</v>
      </c>
      <c r="B4737" s="25" t="s">
        <v>214</v>
      </c>
      <c r="C4737" s="25" t="s">
        <v>49</v>
      </c>
      <c r="D4737" s="25" t="s">
        <v>23</v>
      </c>
      <c r="E4737" s="25" t="s">
        <v>1918</v>
      </c>
      <c r="F4737" s="2">
        <v>40695</v>
      </c>
      <c r="G4737" s="23" t="str">
        <f>TEXT(Table2[[#This Row],[Order-Date]],"mmm")</f>
        <v>Jun</v>
      </c>
      <c r="H4737">
        <v>2011</v>
      </c>
      <c r="I4737">
        <v>144978606</v>
      </c>
      <c r="J4737" s="2">
        <v>40593</v>
      </c>
      <c r="K4737" s="23">
        <f>WEEKDAY(#REF!,1)</f>
        <v>7</v>
      </c>
      <c r="L4737" s="25" t="str">
        <f>IF(#REF!&gt;=#REF!,#REF!-#REF!,"")</f>
        <v/>
      </c>
      <c r="M4737" s="4">
        <v>1246</v>
      </c>
      <c r="N4737" s="5">
        <v>651.21</v>
      </c>
      <c r="O4737" s="5">
        <v>524.96</v>
      </c>
      <c r="P4737" s="5">
        <v>126.25</v>
      </c>
      <c r="Q4737" s="5">
        <f>#REF!*#REF!</f>
        <v>654100.16</v>
      </c>
      <c r="R4737" s="5">
        <v>157307.5</v>
      </c>
      <c r="S4737" s="5">
        <f>#REF!-#REF!</f>
        <v>-496792.66</v>
      </c>
      <c r="T4737" s="36">
        <f t="shared" si="73"/>
        <v>-0.75950548613227697</v>
      </c>
    </row>
    <row r="4738" spans="1:20" x14ac:dyDescent="0.2">
      <c r="A4738" s="25" t="s">
        <v>46</v>
      </c>
      <c r="B4738" s="25" t="s">
        <v>142</v>
      </c>
      <c r="C4738" s="25" t="s">
        <v>56</v>
      </c>
      <c r="D4738" s="25" t="s">
        <v>27</v>
      </c>
      <c r="E4738" s="25" t="s">
        <v>1915</v>
      </c>
      <c r="F4738" s="2">
        <v>41153</v>
      </c>
      <c r="G4738" s="23" t="str">
        <f>TEXT(Table2[[#This Row],[Order-Date]],"mmm")</f>
        <v>Sep</v>
      </c>
      <c r="H4738">
        <v>2012</v>
      </c>
      <c r="I4738">
        <v>357942140</v>
      </c>
      <c r="J4738" s="2">
        <v>40955</v>
      </c>
      <c r="K4738" s="23">
        <f>WEEKDAY(#REF!,1)</f>
        <v>5</v>
      </c>
      <c r="L4738" s="25" t="str">
        <f>IF(#REF!&gt;=#REF!,#REF!-#REF!,"")</f>
        <v/>
      </c>
      <c r="M4738" s="4">
        <v>1888</v>
      </c>
      <c r="N4738" s="5">
        <v>421.89</v>
      </c>
      <c r="O4738" s="5">
        <v>364.69</v>
      </c>
      <c r="P4738" s="5">
        <v>57.2</v>
      </c>
      <c r="Q4738" s="5">
        <f>#REF!*#REF!</f>
        <v>688534.72</v>
      </c>
      <c r="R4738" s="5">
        <v>107993.60000000001</v>
      </c>
      <c r="S4738" s="5">
        <f>#REF!-#REF!</f>
        <v>-580541.12</v>
      </c>
      <c r="T4738" s="36">
        <f t="shared" si="73"/>
        <v>-0.84315445995228799</v>
      </c>
    </row>
    <row r="4739" spans="1:20" x14ac:dyDescent="0.2">
      <c r="A4739" s="25" t="s">
        <v>32</v>
      </c>
      <c r="B4739" s="25" t="s">
        <v>157</v>
      </c>
      <c r="C4739" s="25" t="s">
        <v>56</v>
      </c>
      <c r="D4739" s="25" t="s">
        <v>27</v>
      </c>
      <c r="E4739" s="25" t="s">
        <v>1918</v>
      </c>
      <c r="F4739" s="2">
        <v>42278</v>
      </c>
      <c r="G4739" s="23" t="str">
        <f>TEXT(Table2[[#This Row],[Order-Date]],"mmm")</f>
        <v>Oct</v>
      </c>
      <c r="H4739">
        <v>2015</v>
      </c>
      <c r="I4739">
        <v>998012912</v>
      </c>
      <c r="J4739" s="2">
        <v>42035</v>
      </c>
      <c r="K4739" s="23">
        <f>WEEKDAY(#REF!,1)</f>
        <v>7</v>
      </c>
      <c r="L4739" s="25" t="str">
        <f>IF(#REF!&gt;=#REF!,#REF!-#REF!,"")</f>
        <v/>
      </c>
      <c r="M4739" s="4">
        <v>3054</v>
      </c>
      <c r="N4739" s="5">
        <v>421.89</v>
      </c>
      <c r="O4739" s="5">
        <v>364.69</v>
      </c>
      <c r="P4739" s="5">
        <v>57.2</v>
      </c>
      <c r="Q4739" s="5">
        <f>#REF!*#REF!</f>
        <v>1113763.26</v>
      </c>
      <c r="R4739" s="5">
        <v>174688.8</v>
      </c>
      <c r="S4739" s="5">
        <f>#REF!-#REF!</f>
        <v>-939074.46</v>
      </c>
      <c r="T4739" s="36">
        <f t="shared" ref="T4739:T4802" si="74">S4739/Q4739</f>
        <v>-0.84315445995228799</v>
      </c>
    </row>
    <row r="4740" spans="1:20" x14ac:dyDescent="0.2">
      <c r="A4740" s="25" t="s">
        <v>46</v>
      </c>
      <c r="B4740" s="25" t="s">
        <v>98</v>
      </c>
      <c r="C4740" s="25" t="s">
        <v>22</v>
      </c>
      <c r="D4740" s="25" t="s">
        <v>23</v>
      </c>
      <c r="E4740" s="25" t="s">
        <v>1915</v>
      </c>
      <c r="F4740" s="2">
        <v>42215</v>
      </c>
      <c r="G4740" s="23" t="str">
        <f>TEXT(Table2[[#This Row],[Order-Date]],"mmm")</f>
        <v>Jul</v>
      </c>
      <c r="H4740">
        <v>2015</v>
      </c>
      <c r="I4740">
        <v>501177251</v>
      </c>
      <c r="J4740" s="2">
        <v>42244</v>
      </c>
      <c r="K4740" s="23">
        <f>WEEKDAY(#REF!,1)</f>
        <v>6</v>
      </c>
      <c r="L4740" s="25">
        <f>IF(#REF!&gt;=#REF!,#REF!-#REF!,"")</f>
        <v>29</v>
      </c>
      <c r="M4740" s="4">
        <v>8341</v>
      </c>
      <c r="N4740" s="5">
        <v>255.28</v>
      </c>
      <c r="O4740" s="5">
        <v>159.41999999999999</v>
      </c>
      <c r="P4740" s="5">
        <v>95.86</v>
      </c>
      <c r="Q4740" s="5">
        <f>#REF!*#REF!</f>
        <v>1329722.22</v>
      </c>
      <c r="R4740" s="5">
        <v>799568.26</v>
      </c>
      <c r="S4740" s="5">
        <f>#REF!-#REF!</f>
        <v>-530153.96</v>
      </c>
      <c r="T4740" s="36">
        <f t="shared" si="74"/>
        <v>-0.39869527035503699</v>
      </c>
    </row>
    <row r="4741" spans="1:20" x14ac:dyDescent="0.2">
      <c r="A4741" s="25" t="s">
        <v>46</v>
      </c>
      <c r="B4741" s="25" t="s">
        <v>162</v>
      </c>
      <c r="C4741" s="25" t="s">
        <v>42</v>
      </c>
      <c r="D4741" s="25" t="s">
        <v>27</v>
      </c>
      <c r="E4741" s="25" t="s">
        <v>1916</v>
      </c>
      <c r="F4741" s="2">
        <v>41668</v>
      </c>
      <c r="G4741" s="23" t="str">
        <f>TEXT(Table2[[#This Row],[Order-Date]],"mmm")</f>
        <v>Jan</v>
      </c>
      <c r="H4741">
        <v>2014</v>
      </c>
      <c r="I4741">
        <v>973733985</v>
      </c>
      <c r="J4741" s="2">
        <v>41793</v>
      </c>
      <c r="K4741" s="23">
        <f>WEEKDAY(#REF!,1)</f>
        <v>3</v>
      </c>
      <c r="L4741" s="25">
        <f>IF(#REF!&gt;=#REF!,#REF!-#REF!,"")</f>
        <v>125</v>
      </c>
      <c r="M4741" s="4">
        <v>8380</v>
      </c>
      <c r="N4741" s="5">
        <v>109.28</v>
      </c>
      <c r="O4741" s="5">
        <v>35.840000000000003</v>
      </c>
      <c r="P4741" s="5">
        <v>73.44</v>
      </c>
      <c r="Q4741" s="5">
        <f>#REF!*#REF!</f>
        <v>300339.20000000001</v>
      </c>
      <c r="R4741" s="5">
        <v>615427.19999999995</v>
      </c>
      <c r="S4741" s="5">
        <f>#REF!-#REF!</f>
        <v>315088</v>
      </c>
      <c r="T4741" s="36">
        <f t="shared" si="74"/>
        <v>1.0491071428571399</v>
      </c>
    </row>
    <row r="4742" spans="1:20" x14ac:dyDescent="0.2">
      <c r="A4742" s="25" t="s">
        <v>32</v>
      </c>
      <c r="B4742" s="25" t="s">
        <v>87</v>
      </c>
      <c r="C4742" s="25" t="s">
        <v>65</v>
      </c>
      <c r="D4742" s="25" t="s">
        <v>23</v>
      </c>
      <c r="E4742" s="25" t="s">
        <v>1917</v>
      </c>
      <c r="F4742" s="2">
        <v>40940</v>
      </c>
      <c r="G4742" s="23" t="str">
        <f>TEXT(Table2[[#This Row],[Order-Date]],"mmm")</f>
        <v>Feb</v>
      </c>
      <c r="H4742">
        <v>2012</v>
      </c>
      <c r="I4742">
        <v>542294442</v>
      </c>
      <c r="J4742" s="2">
        <v>40938</v>
      </c>
      <c r="K4742" s="23">
        <f>WEEKDAY(#REF!,1)</f>
        <v>2</v>
      </c>
      <c r="L4742" s="25" t="str">
        <f>IF(#REF!&gt;=#REF!,#REF!-#REF!,"")</f>
        <v/>
      </c>
      <c r="M4742" s="4">
        <v>5831</v>
      </c>
      <c r="N4742" s="5">
        <v>9.33</v>
      </c>
      <c r="O4742" s="5">
        <v>6.92</v>
      </c>
      <c r="P4742" s="5">
        <v>2.41</v>
      </c>
      <c r="Q4742" s="5">
        <f>#REF!*#REF!</f>
        <v>40350.519999999997</v>
      </c>
      <c r="R4742" s="5">
        <v>14052.71</v>
      </c>
      <c r="S4742" s="5">
        <f>#REF!-#REF!</f>
        <v>-26297.81</v>
      </c>
      <c r="T4742" s="36">
        <f t="shared" si="74"/>
        <v>-0.65173410404624299</v>
      </c>
    </row>
    <row r="4743" spans="1:20" x14ac:dyDescent="0.2">
      <c r="A4743" s="25" t="s">
        <v>59</v>
      </c>
      <c r="B4743" s="25" t="s">
        <v>216</v>
      </c>
      <c r="C4743" s="25" t="s">
        <v>22</v>
      </c>
      <c r="D4743" s="25" t="s">
        <v>27</v>
      </c>
      <c r="E4743" s="25" t="s">
        <v>1917</v>
      </c>
      <c r="F4743" s="2">
        <v>42247</v>
      </c>
      <c r="G4743" s="23" t="str">
        <f>TEXT(Table2[[#This Row],[Order-Date]],"mmm")</f>
        <v>Aug</v>
      </c>
      <c r="H4743">
        <v>2015</v>
      </c>
      <c r="I4743">
        <v>103782451</v>
      </c>
      <c r="J4743" s="2">
        <v>42014</v>
      </c>
      <c r="K4743" s="23">
        <f>WEEKDAY(#REF!,1)</f>
        <v>7</v>
      </c>
      <c r="L4743" s="25" t="str">
        <f>IF(#REF!&gt;=#REF!,#REF!-#REF!,"")</f>
        <v/>
      </c>
      <c r="M4743" s="4">
        <v>388</v>
      </c>
      <c r="N4743" s="5">
        <v>255.28</v>
      </c>
      <c r="O4743" s="5">
        <v>159.41999999999999</v>
      </c>
      <c r="P4743" s="5">
        <v>95.86</v>
      </c>
      <c r="Q4743" s="5">
        <f>#REF!*#REF!</f>
        <v>61854.96</v>
      </c>
      <c r="R4743" s="5">
        <v>37193.68</v>
      </c>
      <c r="S4743" s="5">
        <f>#REF!-#REF!</f>
        <v>-24661.279999999999</v>
      </c>
      <c r="T4743" s="36">
        <f t="shared" si="74"/>
        <v>-0.39869527035503699</v>
      </c>
    </row>
    <row r="4744" spans="1:20" x14ac:dyDescent="0.2">
      <c r="A4744" s="25" t="s">
        <v>46</v>
      </c>
      <c r="B4744" s="25" t="s">
        <v>83</v>
      </c>
      <c r="C4744" s="25" t="s">
        <v>77</v>
      </c>
      <c r="D4744" s="25" t="s">
        <v>27</v>
      </c>
      <c r="E4744" s="25" t="s">
        <v>1917</v>
      </c>
      <c r="F4744" s="2">
        <v>42846</v>
      </c>
      <c r="G4744" s="23" t="str">
        <f>TEXT(Table2[[#This Row],[Order-Date]],"mmm")</f>
        <v>Apr</v>
      </c>
      <c r="H4744">
        <v>2017</v>
      </c>
      <c r="I4744">
        <v>175434339</v>
      </c>
      <c r="J4744" s="2">
        <v>42881</v>
      </c>
      <c r="K4744" s="23">
        <f>WEEKDAY(#REF!,1)</f>
        <v>6</v>
      </c>
      <c r="L4744" s="25">
        <f>IF(#REF!&gt;=#REF!,#REF!-#REF!,"")</f>
        <v>35</v>
      </c>
      <c r="M4744" s="4">
        <v>3774</v>
      </c>
      <c r="N4744" s="5">
        <v>154.06</v>
      </c>
      <c r="O4744" s="5">
        <v>90.93</v>
      </c>
      <c r="P4744" s="5">
        <v>63.13</v>
      </c>
      <c r="Q4744" s="5">
        <f>#REF!*#REF!</f>
        <v>343169.82</v>
      </c>
      <c r="R4744" s="5">
        <v>238252.62</v>
      </c>
      <c r="S4744" s="5">
        <f>#REF!-#REF!</f>
        <v>-104917.2</v>
      </c>
      <c r="T4744" s="36">
        <f t="shared" si="74"/>
        <v>-0.30572968217309998</v>
      </c>
    </row>
    <row r="4745" spans="1:20" x14ac:dyDescent="0.2">
      <c r="A4745" s="25" t="s">
        <v>29</v>
      </c>
      <c r="B4745" s="25" t="s">
        <v>116</v>
      </c>
      <c r="C4745" s="25" t="s">
        <v>85</v>
      </c>
      <c r="D4745" s="25" t="s">
        <v>23</v>
      </c>
      <c r="E4745" s="25" t="s">
        <v>1915</v>
      </c>
      <c r="F4745" s="2">
        <v>41730</v>
      </c>
      <c r="G4745" s="23" t="str">
        <f>TEXT(Table2[[#This Row],[Order-Date]],"mmm")</f>
        <v>Apr</v>
      </c>
      <c r="H4745">
        <v>2014</v>
      </c>
      <c r="I4745">
        <v>444798934</v>
      </c>
      <c r="J4745" s="2">
        <v>41659</v>
      </c>
      <c r="K4745" s="23">
        <f>WEEKDAY(#REF!,1)</f>
        <v>2</v>
      </c>
      <c r="L4745" s="25" t="str">
        <f>IF(#REF!&gt;=#REF!,#REF!-#REF!,"")</f>
        <v/>
      </c>
      <c r="M4745" s="4">
        <v>4744</v>
      </c>
      <c r="N4745" s="5">
        <v>668.27</v>
      </c>
      <c r="O4745" s="5">
        <v>502.54</v>
      </c>
      <c r="P4745" s="5">
        <v>165.73</v>
      </c>
      <c r="Q4745" s="5">
        <f>#REF!*#REF!</f>
        <v>2384049.7599999998</v>
      </c>
      <c r="R4745" s="5">
        <v>786223.12</v>
      </c>
      <c r="S4745" s="5">
        <f>#REF!-#REF!</f>
        <v>-1597826.64</v>
      </c>
      <c r="T4745" s="36">
        <f t="shared" si="74"/>
        <v>-0.67021530624427905</v>
      </c>
    </row>
    <row r="4746" spans="1:20" x14ac:dyDescent="0.2">
      <c r="A4746" s="25" t="s">
        <v>46</v>
      </c>
      <c r="B4746" s="25" t="s">
        <v>107</v>
      </c>
      <c r="C4746" s="25" t="s">
        <v>51</v>
      </c>
      <c r="D4746" s="25" t="s">
        <v>27</v>
      </c>
      <c r="E4746" s="25" t="s">
        <v>1916</v>
      </c>
      <c r="F4746" s="2">
        <v>40731</v>
      </c>
      <c r="G4746" s="23" t="str">
        <f>TEXT(Table2[[#This Row],[Order-Date]],"mmm")</f>
        <v>Jul</v>
      </c>
      <c r="H4746">
        <v>2011</v>
      </c>
      <c r="I4746">
        <v>219737565</v>
      </c>
      <c r="J4746" s="2">
        <v>40745</v>
      </c>
      <c r="K4746" s="23">
        <f>WEEKDAY(#REF!,1)</f>
        <v>5</v>
      </c>
      <c r="L4746" s="25">
        <f>IF(#REF!&gt;=#REF!,#REF!-#REF!,"")</f>
        <v>14</v>
      </c>
      <c r="M4746" s="4">
        <v>4083</v>
      </c>
      <c r="N4746" s="5">
        <v>437.2</v>
      </c>
      <c r="O4746" s="5">
        <v>263.33</v>
      </c>
      <c r="P4746" s="5">
        <v>173.87</v>
      </c>
      <c r="Q4746" s="5">
        <f>#REF!*#REF!</f>
        <v>1075176.3899999999</v>
      </c>
      <c r="R4746" s="5">
        <v>709911.21</v>
      </c>
      <c r="S4746" s="5">
        <f>#REF!-#REF!</f>
        <v>-365265.18</v>
      </c>
      <c r="T4746" s="36">
        <f t="shared" si="74"/>
        <v>-0.33972581931416901</v>
      </c>
    </row>
    <row r="4747" spans="1:20" x14ac:dyDescent="0.2">
      <c r="A4747" s="25" t="s">
        <v>40</v>
      </c>
      <c r="B4747" s="25" t="s">
        <v>140</v>
      </c>
      <c r="C4747" s="25" t="s">
        <v>34</v>
      </c>
      <c r="D4747" s="25" t="s">
        <v>23</v>
      </c>
      <c r="E4747" s="25" t="s">
        <v>1917</v>
      </c>
      <c r="F4747" s="2">
        <v>41207</v>
      </c>
      <c r="G4747" s="23" t="str">
        <f>TEXT(Table2[[#This Row],[Order-Date]],"mmm")</f>
        <v>Oct</v>
      </c>
      <c r="H4747">
        <v>2012</v>
      </c>
      <c r="I4747">
        <v>678424060</v>
      </c>
      <c r="J4747" s="2">
        <v>40979</v>
      </c>
      <c r="K4747" s="23">
        <f>WEEKDAY(#REF!,1)</f>
        <v>1</v>
      </c>
      <c r="L4747" s="25" t="str">
        <f>IF(#REF!&gt;=#REF!,#REF!-#REF!,"")</f>
        <v/>
      </c>
      <c r="M4747" s="4">
        <v>9610</v>
      </c>
      <c r="N4747" s="5">
        <v>205.7</v>
      </c>
      <c r="O4747" s="5">
        <v>117.11</v>
      </c>
      <c r="P4747" s="5">
        <v>88.59</v>
      </c>
      <c r="Q4747" s="5">
        <f>#REF!*#REF!</f>
        <v>1125427.1000000001</v>
      </c>
      <c r="R4747" s="5">
        <v>851349.9</v>
      </c>
      <c r="S4747" s="5">
        <f>#REF!-#REF!</f>
        <v>-274077.2</v>
      </c>
      <c r="T4747" s="36">
        <f t="shared" si="74"/>
        <v>-0.24353172231235601</v>
      </c>
    </row>
    <row r="4748" spans="1:20" x14ac:dyDescent="0.2">
      <c r="A4748" s="25" t="s">
        <v>32</v>
      </c>
      <c r="B4748" s="25" t="s">
        <v>152</v>
      </c>
      <c r="C4748" s="25" t="s">
        <v>49</v>
      </c>
      <c r="D4748" s="25" t="s">
        <v>23</v>
      </c>
      <c r="E4748" s="25" t="s">
        <v>1915</v>
      </c>
      <c r="F4748" s="2">
        <v>41676</v>
      </c>
      <c r="G4748" s="23" t="str">
        <f>TEXT(Table2[[#This Row],[Order-Date]],"mmm")</f>
        <v>Feb</v>
      </c>
      <c r="H4748">
        <v>2014</v>
      </c>
      <c r="I4748">
        <v>819344747</v>
      </c>
      <c r="J4748" s="2">
        <v>41834</v>
      </c>
      <c r="K4748" s="23">
        <f>WEEKDAY(#REF!,1)</f>
        <v>2</v>
      </c>
      <c r="L4748" s="25">
        <f>IF(#REF!&gt;=#REF!,#REF!-#REF!,"")</f>
        <v>158</v>
      </c>
      <c r="M4748" s="4">
        <v>1173</v>
      </c>
      <c r="N4748" s="5">
        <v>651.21</v>
      </c>
      <c r="O4748" s="5">
        <v>524.96</v>
      </c>
      <c r="P4748" s="5">
        <v>126.25</v>
      </c>
      <c r="Q4748" s="5">
        <f>#REF!*#REF!</f>
        <v>615778.07999999996</v>
      </c>
      <c r="R4748" s="5">
        <v>148091.25</v>
      </c>
      <c r="S4748" s="5">
        <f>#REF!-#REF!</f>
        <v>-467686.83</v>
      </c>
      <c r="T4748" s="36">
        <f t="shared" si="74"/>
        <v>-0.75950548613227697</v>
      </c>
    </row>
    <row r="4749" spans="1:20" x14ac:dyDescent="0.2">
      <c r="A4749" s="25" t="s">
        <v>46</v>
      </c>
      <c r="B4749" s="25" t="s">
        <v>162</v>
      </c>
      <c r="C4749" s="25" t="s">
        <v>77</v>
      </c>
      <c r="D4749" s="25" t="s">
        <v>23</v>
      </c>
      <c r="E4749" s="25" t="s">
        <v>1917</v>
      </c>
      <c r="F4749" s="2">
        <v>40300</v>
      </c>
      <c r="G4749" s="23" t="str">
        <f>TEXT(Table2[[#This Row],[Order-Date]],"mmm")</f>
        <v>May</v>
      </c>
      <c r="H4749">
        <v>2010</v>
      </c>
      <c r="I4749">
        <v>611298453</v>
      </c>
      <c r="J4749" s="2">
        <v>40257</v>
      </c>
      <c r="K4749" s="23">
        <f>WEEKDAY(#REF!,1)</f>
        <v>7</v>
      </c>
      <c r="L4749" s="25" t="str">
        <f>IF(#REF!&gt;=#REF!,#REF!-#REF!,"")</f>
        <v/>
      </c>
      <c r="M4749" s="4">
        <v>5652</v>
      </c>
      <c r="N4749" s="5">
        <v>154.06</v>
      </c>
      <c r="O4749" s="5">
        <v>90.93</v>
      </c>
      <c r="P4749" s="5">
        <v>63.13</v>
      </c>
      <c r="Q4749" s="5">
        <f>#REF!*#REF!</f>
        <v>513936.36</v>
      </c>
      <c r="R4749" s="5">
        <v>356810.76</v>
      </c>
      <c r="S4749" s="5">
        <f>#REF!-#REF!</f>
        <v>-157125.6</v>
      </c>
      <c r="T4749" s="36">
        <f t="shared" si="74"/>
        <v>-0.30572968217309998</v>
      </c>
    </row>
    <row r="4750" spans="1:20" x14ac:dyDescent="0.2">
      <c r="A4750" s="25" t="s">
        <v>29</v>
      </c>
      <c r="B4750" s="25" t="s">
        <v>122</v>
      </c>
      <c r="C4750" s="25" t="s">
        <v>56</v>
      </c>
      <c r="D4750" s="25" t="s">
        <v>23</v>
      </c>
      <c r="E4750" s="25" t="s">
        <v>1918</v>
      </c>
      <c r="F4750" s="2">
        <v>42886</v>
      </c>
      <c r="G4750" s="23" t="str">
        <f>TEXT(Table2[[#This Row],[Order-Date]],"mmm")</f>
        <v>May</v>
      </c>
      <c r="H4750">
        <v>2017</v>
      </c>
      <c r="I4750">
        <v>543396508</v>
      </c>
      <c r="J4750" s="2">
        <v>42861</v>
      </c>
      <c r="K4750" s="23">
        <f>WEEKDAY(#REF!,1)</f>
        <v>7</v>
      </c>
      <c r="L4750" s="25" t="str">
        <f>IF(#REF!&gt;=#REF!,#REF!-#REF!,"")</f>
        <v/>
      </c>
      <c r="M4750" s="4">
        <v>1957</v>
      </c>
      <c r="N4750" s="5">
        <v>421.89</v>
      </c>
      <c r="O4750" s="5">
        <v>364.69</v>
      </c>
      <c r="P4750" s="5">
        <v>57.2</v>
      </c>
      <c r="Q4750" s="5">
        <f>#REF!*#REF!</f>
        <v>713698.33</v>
      </c>
      <c r="R4750" s="5">
        <v>111940.4</v>
      </c>
      <c r="S4750" s="5">
        <f>#REF!-#REF!</f>
        <v>-601757.93000000005</v>
      </c>
      <c r="T4750" s="36">
        <f t="shared" si="74"/>
        <v>-0.84315445995228799</v>
      </c>
    </row>
    <row r="4751" spans="1:20" x14ac:dyDescent="0.2">
      <c r="A4751" s="25" t="s">
        <v>46</v>
      </c>
      <c r="B4751" s="25" t="s">
        <v>146</v>
      </c>
      <c r="C4751" s="25" t="s">
        <v>34</v>
      </c>
      <c r="D4751" s="25" t="s">
        <v>27</v>
      </c>
      <c r="E4751" s="25" t="s">
        <v>1917</v>
      </c>
      <c r="F4751" s="2">
        <v>41369</v>
      </c>
      <c r="G4751" s="23" t="str">
        <f>TEXT(Table2[[#This Row],[Order-Date]],"mmm")</f>
        <v>Apr</v>
      </c>
      <c r="H4751">
        <v>2013</v>
      </c>
      <c r="I4751">
        <v>275062739</v>
      </c>
      <c r="J4751" s="2">
        <v>41410</v>
      </c>
      <c r="K4751" s="23">
        <f>WEEKDAY(#REF!,1)</f>
        <v>5</v>
      </c>
      <c r="L4751" s="25">
        <f>IF(#REF!&gt;=#REF!,#REF!-#REF!,"")</f>
        <v>41</v>
      </c>
      <c r="M4751" s="4">
        <v>6032</v>
      </c>
      <c r="N4751" s="5">
        <v>205.7</v>
      </c>
      <c r="O4751" s="5">
        <v>117.11</v>
      </c>
      <c r="P4751" s="5">
        <v>88.59</v>
      </c>
      <c r="Q4751" s="5">
        <f>#REF!*#REF!</f>
        <v>706407.52</v>
      </c>
      <c r="R4751" s="5">
        <v>534374.88</v>
      </c>
      <c r="S4751" s="5">
        <f>#REF!-#REF!</f>
        <v>-172032.64000000001</v>
      </c>
      <c r="T4751" s="36">
        <f t="shared" si="74"/>
        <v>-0.24353172231235601</v>
      </c>
    </row>
    <row r="4752" spans="1:20" x14ac:dyDescent="0.2">
      <c r="A4752" s="25" t="s">
        <v>46</v>
      </c>
      <c r="B4752" s="25" t="s">
        <v>129</v>
      </c>
      <c r="C4752" s="25" t="s">
        <v>39</v>
      </c>
      <c r="D4752" s="25" t="s">
        <v>23</v>
      </c>
      <c r="E4752" s="25" t="s">
        <v>1918</v>
      </c>
      <c r="F4752" s="2">
        <v>41560</v>
      </c>
      <c r="G4752" s="23" t="str">
        <f>TEXT(Table2[[#This Row],[Order-Date]],"mmm")</f>
        <v>Oct</v>
      </c>
      <c r="H4752">
        <v>2013</v>
      </c>
      <c r="I4752">
        <v>886033475</v>
      </c>
      <c r="J4752" s="2">
        <v>41567</v>
      </c>
      <c r="K4752" s="23">
        <f>WEEKDAY(#REF!,1)</f>
        <v>1</v>
      </c>
      <c r="L4752" s="25">
        <f>IF(#REF!&gt;=#REF!,#REF!-#REF!,"")</f>
        <v>7</v>
      </c>
      <c r="M4752" s="4">
        <v>5850</v>
      </c>
      <c r="N4752" s="5">
        <v>81.73</v>
      </c>
      <c r="O4752" s="5">
        <v>56.67</v>
      </c>
      <c r="P4752" s="5">
        <v>25.06</v>
      </c>
      <c r="Q4752" s="5">
        <f>#REF!*#REF!</f>
        <v>331519.5</v>
      </c>
      <c r="R4752" s="5">
        <v>146601</v>
      </c>
      <c r="S4752" s="5">
        <f>#REF!-#REF!</f>
        <v>-184918.5</v>
      </c>
      <c r="T4752" s="36">
        <f t="shared" si="74"/>
        <v>-0.55779071819304704</v>
      </c>
    </row>
    <row r="4753" spans="1:20" x14ac:dyDescent="0.2">
      <c r="A4753" s="25" t="s">
        <v>37</v>
      </c>
      <c r="B4753" s="25" t="s">
        <v>178</v>
      </c>
      <c r="C4753" s="25" t="s">
        <v>31</v>
      </c>
      <c r="D4753" s="25" t="s">
        <v>23</v>
      </c>
      <c r="E4753" s="25" t="s">
        <v>1916</v>
      </c>
      <c r="F4753" s="2">
        <v>42653</v>
      </c>
      <c r="G4753" s="23" t="str">
        <f>TEXT(Table2[[#This Row],[Order-Date]],"mmm")</f>
        <v>Oct</v>
      </c>
      <c r="H4753">
        <v>2016</v>
      </c>
      <c r="I4753">
        <v>826357543</v>
      </c>
      <c r="J4753" s="2">
        <v>42440</v>
      </c>
      <c r="K4753" s="23">
        <f>WEEKDAY(#REF!,1)</f>
        <v>6</v>
      </c>
      <c r="L4753" s="25" t="str">
        <f>IF(#REF!&gt;=#REF!,#REF!-#REF!,"")</f>
        <v/>
      </c>
      <c r="M4753" s="4">
        <v>6415</v>
      </c>
      <c r="N4753" s="5">
        <v>47.45</v>
      </c>
      <c r="O4753" s="5">
        <v>31.79</v>
      </c>
      <c r="P4753" s="5">
        <v>15.66</v>
      </c>
      <c r="Q4753" s="5">
        <f>#REF!*#REF!</f>
        <v>203932.85</v>
      </c>
      <c r="R4753" s="5">
        <v>100458.9</v>
      </c>
      <c r="S4753" s="5">
        <f>#REF!-#REF!</f>
        <v>-103473.95</v>
      </c>
      <c r="T4753" s="36">
        <f t="shared" si="74"/>
        <v>-0.50739226171752105</v>
      </c>
    </row>
    <row r="4754" spans="1:20" x14ac:dyDescent="0.2">
      <c r="A4754" s="25" t="s">
        <v>29</v>
      </c>
      <c r="B4754" s="25" t="s">
        <v>57</v>
      </c>
      <c r="C4754" s="25" t="s">
        <v>56</v>
      </c>
      <c r="D4754" s="25" t="s">
        <v>23</v>
      </c>
      <c r="E4754" s="25" t="s">
        <v>1917</v>
      </c>
      <c r="F4754" s="2">
        <v>41436</v>
      </c>
      <c r="G4754" s="23" t="str">
        <f>TEXT(Table2[[#This Row],[Order-Date]],"mmm")</f>
        <v>Jun</v>
      </c>
      <c r="H4754">
        <v>2013</v>
      </c>
      <c r="I4754">
        <v>866396272</v>
      </c>
      <c r="J4754" s="2">
        <v>41594</v>
      </c>
      <c r="K4754" s="23">
        <f>WEEKDAY(#REF!,1)</f>
        <v>7</v>
      </c>
      <c r="L4754" s="25">
        <f>IF(#REF!&gt;=#REF!,#REF!-#REF!,"")</f>
        <v>158</v>
      </c>
      <c r="M4754" s="4">
        <v>4765</v>
      </c>
      <c r="N4754" s="5">
        <v>421.89</v>
      </c>
      <c r="O4754" s="5">
        <v>364.69</v>
      </c>
      <c r="P4754" s="5">
        <v>57.2</v>
      </c>
      <c r="Q4754" s="5">
        <f>#REF!*#REF!</f>
        <v>1737747.85</v>
      </c>
      <c r="R4754" s="5">
        <v>272558</v>
      </c>
      <c r="S4754" s="5">
        <f>#REF!-#REF!</f>
        <v>-1465189.85</v>
      </c>
      <c r="T4754" s="36">
        <f t="shared" si="74"/>
        <v>-0.84315445995228799</v>
      </c>
    </row>
    <row r="4755" spans="1:20" x14ac:dyDescent="0.2">
      <c r="A4755" s="25" t="s">
        <v>29</v>
      </c>
      <c r="B4755" s="25" t="s">
        <v>214</v>
      </c>
      <c r="C4755" s="25" t="s">
        <v>34</v>
      </c>
      <c r="D4755" s="25" t="s">
        <v>23</v>
      </c>
      <c r="E4755" s="25" t="s">
        <v>1917</v>
      </c>
      <c r="F4755" s="2">
        <v>42711</v>
      </c>
      <c r="G4755" s="23" t="str">
        <f>TEXT(Table2[[#This Row],[Order-Date]],"mmm")</f>
        <v>Dec</v>
      </c>
      <c r="H4755">
        <v>2016</v>
      </c>
      <c r="I4755">
        <v>946823489</v>
      </c>
      <c r="J4755" s="2">
        <v>42612</v>
      </c>
      <c r="K4755" s="23">
        <f>WEEKDAY(#REF!,1)</f>
        <v>3</v>
      </c>
      <c r="L4755" s="25" t="str">
        <f>IF(#REF!&gt;=#REF!,#REF!-#REF!,"")</f>
        <v/>
      </c>
      <c r="M4755" s="4">
        <v>4966</v>
      </c>
      <c r="N4755" s="5">
        <v>205.7</v>
      </c>
      <c r="O4755" s="5">
        <v>117.11</v>
      </c>
      <c r="P4755" s="5">
        <v>88.59</v>
      </c>
      <c r="Q4755" s="5">
        <f>#REF!*#REF!</f>
        <v>581568.26</v>
      </c>
      <c r="R4755" s="5">
        <v>439937.94</v>
      </c>
      <c r="S4755" s="5">
        <f>#REF!-#REF!</f>
        <v>-141630.32</v>
      </c>
      <c r="T4755" s="36">
        <f t="shared" si="74"/>
        <v>-0.24353172231235601</v>
      </c>
    </row>
    <row r="4756" spans="1:20" x14ac:dyDescent="0.2">
      <c r="A4756" s="25" t="s">
        <v>46</v>
      </c>
      <c r="B4756" s="25" t="s">
        <v>47</v>
      </c>
      <c r="C4756" s="25" t="s">
        <v>22</v>
      </c>
      <c r="D4756" s="25" t="s">
        <v>27</v>
      </c>
      <c r="E4756" s="25" t="s">
        <v>1916</v>
      </c>
      <c r="F4756" s="2">
        <v>41860</v>
      </c>
      <c r="G4756" s="23" t="str">
        <f>TEXT(Table2[[#This Row],[Order-Date]],"mmm")</f>
        <v>Aug</v>
      </c>
      <c r="H4756">
        <v>2014</v>
      </c>
      <c r="I4756">
        <v>628625524</v>
      </c>
      <c r="J4756" s="2">
        <v>41930</v>
      </c>
      <c r="K4756" s="23">
        <f>WEEKDAY(#REF!,1)</f>
        <v>7</v>
      </c>
      <c r="L4756" s="25">
        <f>IF(#REF!&gt;=#REF!,#REF!-#REF!,"")</f>
        <v>70</v>
      </c>
      <c r="M4756" s="4">
        <v>3117</v>
      </c>
      <c r="N4756" s="5">
        <v>255.28</v>
      </c>
      <c r="O4756" s="5">
        <v>159.41999999999999</v>
      </c>
      <c r="P4756" s="5">
        <v>95.86</v>
      </c>
      <c r="Q4756" s="5">
        <f>#REF!*#REF!</f>
        <v>496912.14</v>
      </c>
      <c r="R4756" s="5">
        <v>298795.62</v>
      </c>
      <c r="S4756" s="5">
        <f>#REF!-#REF!</f>
        <v>-198116.52</v>
      </c>
      <c r="T4756" s="36">
        <f t="shared" si="74"/>
        <v>-0.39869527035503699</v>
      </c>
    </row>
    <row r="4757" spans="1:20" x14ac:dyDescent="0.2">
      <c r="A4757" s="25" t="s">
        <v>32</v>
      </c>
      <c r="B4757" s="25" t="s">
        <v>96</v>
      </c>
      <c r="C4757" s="25" t="s">
        <v>85</v>
      </c>
      <c r="D4757" s="25" t="s">
        <v>27</v>
      </c>
      <c r="E4757" s="25" t="s">
        <v>1917</v>
      </c>
      <c r="F4757" s="2">
        <v>40404</v>
      </c>
      <c r="G4757" s="23" t="str">
        <f>TEXT(Table2[[#This Row],[Order-Date]],"mmm")</f>
        <v>Aug</v>
      </c>
      <c r="H4757">
        <v>2010</v>
      </c>
      <c r="I4757">
        <v>443101203</v>
      </c>
      <c r="J4757" s="2">
        <v>40187</v>
      </c>
      <c r="K4757" s="23">
        <f>WEEKDAY(#REF!,1)</f>
        <v>7</v>
      </c>
      <c r="L4757" s="25" t="str">
        <f>IF(#REF!&gt;=#REF!,#REF!-#REF!,"")</f>
        <v/>
      </c>
      <c r="M4757" s="4">
        <v>2347</v>
      </c>
      <c r="N4757" s="5">
        <v>668.27</v>
      </c>
      <c r="O4757" s="5">
        <v>502.54</v>
      </c>
      <c r="P4757" s="5">
        <v>165.73</v>
      </c>
      <c r="Q4757" s="5">
        <f>#REF!*#REF!</f>
        <v>1179461.3799999999</v>
      </c>
      <c r="R4757" s="5">
        <v>388968.31</v>
      </c>
      <c r="S4757" s="5">
        <f>#REF!-#REF!</f>
        <v>-790493.07</v>
      </c>
      <c r="T4757" s="36">
        <f t="shared" si="74"/>
        <v>-0.67021530624427905</v>
      </c>
    </row>
    <row r="4758" spans="1:20" x14ac:dyDescent="0.2">
      <c r="A4758" s="25" t="s">
        <v>46</v>
      </c>
      <c r="B4758" s="25" t="s">
        <v>219</v>
      </c>
      <c r="C4758" s="25" t="s">
        <v>77</v>
      </c>
      <c r="D4758" s="25" t="s">
        <v>23</v>
      </c>
      <c r="E4758" s="25" t="s">
        <v>1917</v>
      </c>
      <c r="F4758" s="2">
        <v>42128</v>
      </c>
      <c r="G4758" s="23" t="str">
        <f>TEXT(Table2[[#This Row],[Order-Date]],"mmm")</f>
        <v>May</v>
      </c>
      <c r="H4758">
        <v>2015</v>
      </c>
      <c r="I4758">
        <v>541861855</v>
      </c>
      <c r="J4758" s="2">
        <v>42252</v>
      </c>
      <c r="K4758" s="23">
        <f>WEEKDAY(#REF!,1)</f>
        <v>7</v>
      </c>
      <c r="L4758" s="25">
        <f>IF(#REF!&gt;=#REF!,#REF!-#REF!,"")</f>
        <v>124</v>
      </c>
      <c r="M4758" s="4">
        <v>7819</v>
      </c>
      <c r="N4758" s="5">
        <v>154.06</v>
      </c>
      <c r="O4758" s="5">
        <v>90.93</v>
      </c>
      <c r="P4758" s="5">
        <v>63.13</v>
      </c>
      <c r="Q4758" s="5">
        <f>#REF!*#REF!</f>
        <v>710981.67</v>
      </c>
      <c r="R4758" s="5">
        <v>493613.47</v>
      </c>
      <c r="S4758" s="5">
        <f>#REF!-#REF!</f>
        <v>-217368.2</v>
      </c>
      <c r="T4758" s="36">
        <f t="shared" si="74"/>
        <v>-0.30572968217309998</v>
      </c>
    </row>
    <row r="4759" spans="1:20" x14ac:dyDescent="0.2">
      <c r="A4759" s="25" t="s">
        <v>32</v>
      </c>
      <c r="B4759" s="25" t="s">
        <v>93</v>
      </c>
      <c r="C4759" s="25" t="s">
        <v>49</v>
      </c>
      <c r="D4759" s="25" t="s">
        <v>23</v>
      </c>
      <c r="E4759" s="25" t="s">
        <v>1917</v>
      </c>
      <c r="F4759" s="2">
        <v>41792</v>
      </c>
      <c r="G4759" s="23" t="str">
        <f>TEXT(Table2[[#This Row],[Order-Date]],"mmm")</f>
        <v>Jun</v>
      </c>
      <c r="H4759">
        <v>2014</v>
      </c>
      <c r="I4759">
        <v>246831309</v>
      </c>
      <c r="J4759" s="2">
        <v>41762</v>
      </c>
      <c r="K4759" s="23">
        <f>WEEKDAY(#REF!,1)</f>
        <v>7</v>
      </c>
      <c r="L4759" s="25" t="str">
        <f>IF(#REF!&gt;=#REF!,#REF!-#REF!,"")</f>
        <v/>
      </c>
      <c r="M4759" s="4">
        <v>1724</v>
      </c>
      <c r="N4759" s="5">
        <v>651.21</v>
      </c>
      <c r="O4759" s="5">
        <v>524.96</v>
      </c>
      <c r="P4759" s="5">
        <v>126.25</v>
      </c>
      <c r="Q4759" s="5">
        <f>#REF!*#REF!</f>
        <v>905031.04</v>
      </c>
      <c r="R4759" s="5">
        <v>217655</v>
      </c>
      <c r="S4759" s="5">
        <f>#REF!-#REF!</f>
        <v>-687376.04</v>
      </c>
      <c r="T4759" s="36">
        <f t="shared" si="74"/>
        <v>-0.75950548613227697</v>
      </c>
    </row>
    <row r="4760" spans="1:20" x14ac:dyDescent="0.2">
      <c r="A4760" s="25" t="s">
        <v>46</v>
      </c>
      <c r="B4760" s="25" t="s">
        <v>159</v>
      </c>
      <c r="C4760" s="25" t="s">
        <v>26</v>
      </c>
      <c r="D4760" s="25" t="s">
        <v>23</v>
      </c>
      <c r="E4760" s="25" t="s">
        <v>1918</v>
      </c>
      <c r="F4760" s="2">
        <v>42435</v>
      </c>
      <c r="G4760" s="23" t="str">
        <f>TEXT(Table2[[#This Row],[Order-Date]],"mmm")</f>
        <v>Mar</v>
      </c>
      <c r="H4760">
        <v>2016</v>
      </c>
      <c r="I4760">
        <v>300245893</v>
      </c>
      <c r="J4760" s="2">
        <v>42570</v>
      </c>
      <c r="K4760" s="23">
        <f>WEEKDAY(#REF!,1)</f>
        <v>3</v>
      </c>
      <c r="L4760" s="25">
        <f>IF(#REF!&gt;=#REF!,#REF!-#REF!,"")</f>
        <v>135</v>
      </c>
      <c r="M4760" s="4">
        <v>8287</v>
      </c>
      <c r="N4760" s="5">
        <v>152.58000000000001</v>
      </c>
      <c r="O4760" s="5">
        <v>97.44</v>
      </c>
      <c r="P4760" s="5">
        <v>55.14</v>
      </c>
      <c r="Q4760" s="5">
        <f>#REF!*#REF!</f>
        <v>807485.28</v>
      </c>
      <c r="R4760" s="5">
        <v>456945.18</v>
      </c>
      <c r="S4760" s="5">
        <f>#REF!-#REF!</f>
        <v>-350540.1</v>
      </c>
      <c r="T4760" s="36">
        <f t="shared" si="74"/>
        <v>-0.43411330049261099</v>
      </c>
    </row>
    <row r="4761" spans="1:20" x14ac:dyDescent="0.2">
      <c r="A4761" s="25" t="s">
        <v>46</v>
      </c>
      <c r="B4761" s="25" t="s">
        <v>75</v>
      </c>
      <c r="C4761" s="25" t="s">
        <v>26</v>
      </c>
      <c r="D4761" s="25" t="s">
        <v>27</v>
      </c>
      <c r="E4761" s="25" t="s">
        <v>1918</v>
      </c>
      <c r="F4761" s="2">
        <v>41505</v>
      </c>
      <c r="G4761" s="23" t="str">
        <f>TEXT(Table2[[#This Row],[Order-Date]],"mmm")</f>
        <v>Aug</v>
      </c>
      <c r="H4761">
        <v>2013</v>
      </c>
      <c r="I4761">
        <v>614654433</v>
      </c>
      <c r="J4761" s="2">
        <v>41537</v>
      </c>
      <c r="K4761" s="23">
        <f>WEEKDAY(#REF!,1)</f>
        <v>6</v>
      </c>
      <c r="L4761" s="25">
        <f>IF(#REF!&gt;=#REF!,#REF!-#REF!,"")</f>
        <v>32</v>
      </c>
      <c r="M4761" s="4">
        <v>8761</v>
      </c>
      <c r="N4761" s="5">
        <v>152.58000000000001</v>
      </c>
      <c r="O4761" s="5">
        <v>97.44</v>
      </c>
      <c r="P4761" s="5">
        <v>55.14</v>
      </c>
      <c r="Q4761" s="5">
        <f>#REF!*#REF!</f>
        <v>853671.84</v>
      </c>
      <c r="R4761" s="5">
        <v>483081.54</v>
      </c>
      <c r="S4761" s="5">
        <f>#REF!-#REF!</f>
        <v>-370590.3</v>
      </c>
      <c r="T4761" s="36">
        <f t="shared" si="74"/>
        <v>-0.43411330049261099</v>
      </c>
    </row>
    <row r="4762" spans="1:20" x14ac:dyDescent="0.2">
      <c r="A4762" s="25" t="s">
        <v>20</v>
      </c>
      <c r="B4762" s="25" t="s">
        <v>21</v>
      </c>
      <c r="C4762" s="25" t="s">
        <v>65</v>
      </c>
      <c r="D4762" s="25" t="s">
        <v>23</v>
      </c>
      <c r="E4762" s="25" t="s">
        <v>1917</v>
      </c>
      <c r="F4762" s="2">
        <v>41552</v>
      </c>
      <c r="G4762" s="23" t="str">
        <f>TEXT(Table2[[#This Row],[Order-Date]],"mmm")</f>
        <v>Oct</v>
      </c>
      <c r="H4762">
        <v>2013</v>
      </c>
      <c r="I4762">
        <v>722918260</v>
      </c>
      <c r="J4762" s="2">
        <v>41441</v>
      </c>
      <c r="K4762" s="23">
        <f>WEEKDAY(#REF!,1)</f>
        <v>1</v>
      </c>
      <c r="L4762" s="25" t="str">
        <f>IF(#REF!&gt;=#REF!,#REF!-#REF!,"")</f>
        <v/>
      </c>
      <c r="M4762" s="4">
        <v>6433</v>
      </c>
      <c r="N4762" s="5">
        <v>9.33</v>
      </c>
      <c r="O4762" s="5">
        <v>6.92</v>
      </c>
      <c r="P4762" s="5">
        <v>2.41</v>
      </c>
      <c r="Q4762" s="5">
        <f>#REF!*#REF!</f>
        <v>44516.36</v>
      </c>
      <c r="R4762" s="5">
        <v>15503.53</v>
      </c>
      <c r="S4762" s="5">
        <f>#REF!-#REF!</f>
        <v>-29012.83</v>
      </c>
      <c r="T4762" s="36">
        <f t="shared" si="74"/>
        <v>-0.65173410404624299</v>
      </c>
    </row>
    <row r="4763" spans="1:20" x14ac:dyDescent="0.2">
      <c r="A4763" s="25" t="s">
        <v>29</v>
      </c>
      <c r="B4763" s="25" t="s">
        <v>89</v>
      </c>
      <c r="C4763" s="25" t="s">
        <v>51</v>
      </c>
      <c r="D4763" s="25" t="s">
        <v>23</v>
      </c>
      <c r="E4763" s="25" t="s">
        <v>1917</v>
      </c>
      <c r="F4763" s="2">
        <v>41243</v>
      </c>
      <c r="G4763" s="23" t="str">
        <f>TEXT(Table2[[#This Row],[Order-Date]],"mmm")</f>
        <v>Nov</v>
      </c>
      <c r="H4763">
        <v>2012</v>
      </c>
      <c r="I4763">
        <v>228211200</v>
      </c>
      <c r="J4763" s="2">
        <v>40980</v>
      </c>
      <c r="K4763" s="23">
        <f>WEEKDAY(#REF!,1)</f>
        <v>2</v>
      </c>
      <c r="L4763" s="25" t="str">
        <f>IF(#REF!&gt;=#REF!,#REF!-#REF!,"")</f>
        <v/>
      </c>
      <c r="M4763" s="4">
        <v>1620</v>
      </c>
      <c r="N4763" s="5">
        <v>437.2</v>
      </c>
      <c r="O4763" s="5">
        <v>263.33</v>
      </c>
      <c r="P4763" s="5">
        <v>173.87</v>
      </c>
      <c r="Q4763" s="5">
        <f>#REF!*#REF!</f>
        <v>426594.6</v>
      </c>
      <c r="R4763" s="5">
        <v>281669.40000000002</v>
      </c>
      <c r="S4763" s="5">
        <f>#REF!-#REF!</f>
        <v>-144925.20000000001</v>
      </c>
      <c r="T4763" s="36">
        <f t="shared" si="74"/>
        <v>-0.33972581931416901</v>
      </c>
    </row>
    <row r="4764" spans="1:20" x14ac:dyDescent="0.2">
      <c r="A4764" s="25" t="s">
        <v>40</v>
      </c>
      <c r="B4764" s="25" t="s">
        <v>91</v>
      </c>
      <c r="C4764" s="25" t="s">
        <v>77</v>
      </c>
      <c r="D4764" s="25" t="s">
        <v>27</v>
      </c>
      <c r="E4764" s="25" t="s">
        <v>1916</v>
      </c>
      <c r="F4764" s="2">
        <v>40435</v>
      </c>
      <c r="G4764" s="23" t="str">
        <f>TEXT(Table2[[#This Row],[Order-Date]],"mmm")</f>
        <v>Sep</v>
      </c>
      <c r="H4764">
        <v>2010</v>
      </c>
      <c r="I4764">
        <v>154019582</v>
      </c>
      <c r="J4764" s="2">
        <v>40469</v>
      </c>
      <c r="K4764" s="23">
        <f>WEEKDAY(#REF!,1)</f>
        <v>2</v>
      </c>
      <c r="L4764" s="25">
        <f>IF(#REF!&gt;=#REF!,#REF!-#REF!,"")</f>
        <v>34</v>
      </c>
      <c r="M4764" s="4">
        <v>6672</v>
      </c>
      <c r="N4764" s="5">
        <v>154.06</v>
      </c>
      <c r="O4764" s="5">
        <v>90.93</v>
      </c>
      <c r="P4764" s="5">
        <v>63.13</v>
      </c>
      <c r="Q4764" s="5">
        <f>#REF!*#REF!</f>
        <v>606684.96</v>
      </c>
      <c r="R4764" s="5">
        <v>421203.36</v>
      </c>
      <c r="S4764" s="5">
        <f>#REF!-#REF!</f>
        <v>-185481.60000000001</v>
      </c>
      <c r="T4764" s="36">
        <f t="shared" si="74"/>
        <v>-0.30572968217309998</v>
      </c>
    </row>
    <row r="4765" spans="1:20" x14ac:dyDescent="0.2">
      <c r="A4765" s="25" t="s">
        <v>46</v>
      </c>
      <c r="B4765" s="25" t="s">
        <v>207</v>
      </c>
      <c r="C4765" s="25" t="s">
        <v>39</v>
      </c>
      <c r="D4765" s="25" t="s">
        <v>23</v>
      </c>
      <c r="E4765" s="25" t="s">
        <v>1915</v>
      </c>
      <c r="F4765" s="2">
        <v>42931</v>
      </c>
      <c r="G4765" s="23" t="str">
        <f>TEXT(Table2[[#This Row],[Order-Date]],"mmm")</f>
        <v>Jul</v>
      </c>
      <c r="H4765">
        <v>2017</v>
      </c>
      <c r="I4765">
        <v>694142234</v>
      </c>
      <c r="J4765" s="2">
        <v>42924</v>
      </c>
      <c r="K4765" s="23">
        <f>WEEKDAY(#REF!,1)</f>
        <v>7</v>
      </c>
      <c r="L4765" s="25" t="str">
        <f>IF(#REF!&gt;=#REF!,#REF!-#REF!,"")</f>
        <v/>
      </c>
      <c r="M4765" s="4">
        <v>967</v>
      </c>
      <c r="N4765" s="5">
        <v>81.73</v>
      </c>
      <c r="O4765" s="5">
        <v>56.67</v>
      </c>
      <c r="P4765" s="5">
        <v>25.06</v>
      </c>
      <c r="Q4765" s="5">
        <f>#REF!*#REF!</f>
        <v>54799.89</v>
      </c>
      <c r="R4765" s="5">
        <v>24233.02</v>
      </c>
      <c r="S4765" s="5">
        <f>#REF!-#REF!</f>
        <v>-30566.87</v>
      </c>
      <c r="T4765" s="36">
        <f t="shared" si="74"/>
        <v>-0.55779071819304704</v>
      </c>
    </row>
    <row r="4766" spans="1:20" x14ac:dyDescent="0.2">
      <c r="A4766" s="25" t="s">
        <v>46</v>
      </c>
      <c r="B4766" s="25" t="s">
        <v>132</v>
      </c>
      <c r="C4766" s="25" t="s">
        <v>49</v>
      </c>
      <c r="D4766" s="25" t="s">
        <v>27</v>
      </c>
      <c r="E4766" s="25" t="s">
        <v>1918</v>
      </c>
      <c r="F4766" s="2">
        <v>42036</v>
      </c>
      <c r="G4766" s="23" t="str">
        <f>TEXT(Table2[[#This Row],[Order-Date]],"mmm")</f>
        <v>Feb</v>
      </c>
      <c r="H4766">
        <v>2015</v>
      </c>
      <c r="I4766">
        <v>762690484</v>
      </c>
      <c r="J4766" s="2">
        <v>42032</v>
      </c>
      <c r="K4766" s="23">
        <f>WEEKDAY(#REF!,1)</f>
        <v>4</v>
      </c>
      <c r="L4766" s="25" t="str">
        <f>IF(#REF!&gt;=#REF!,#REF!-#REF!,"")</f>
        <v/>
      </c>
      <c r="M4766" s="4">
        <v>5918</v>
      </c>
      <c r="N4766" s="5">
        <v>651.21</v>
      </c>
      <c r="O4766" s="5">
        <v>524.96</v>
      </c>
      <c r="P4766" s="5">
        <v>126.25</v>
      </c>
      <c r="Q4766" s="5">
        <f>#REF!*#REF!</f>
        <v>3106713.28</v>
      </c>
      <c r="R4766" s="5">
        <v>747147.5</v>
      </c>
      <c r="S4766" s="5">
        <f>#REF!-#REF!</f>
        <v>-2359565.7799999998</v>
      </c>
      <c r="T4766" s="36">
        <f t="shared" si="74"/>
        <v>-0.75950548613227697</v>
      </c>
    </row>
    <row r="4767" spans="1:20" x14ac:dyDescent="0.2">
      <c r="A4767" s="25" t="s">
        <v>46</v>
      </c>
      <c r="B4767" s="25" t="s">
        <v>141</v>
      </c>
      <c r="C4767" s="25" t="s">
        <v>85</v>
      </c>
      <c r="D4767" s="25" t="s">
        <v>23</v>
      </c>
      <c r="E4767" s="25" t="s">
        <v>1917</v>
      </c>
      <c r="F4767" s="2">
        <v>41064</v>
      </c>
      <c r="G4767" s="23" t="str">
        <f>TEXT(Table2[[#This Row],[Order-Date]],"mmm")</f>
        <v>Jun</v>
      </c>
      <c r="H4767">
        <v>2012</v>
      </c>
      <c r="I4767">
        <v>244088160</v>
      </c>
      <c r="J4767" s="2">
        <v>41042</v>
      </c>
      <c r="K4767" s="23">
        <f>WEEKDAY(#REF!,1)</f>
        <v>1</v>
      </c>
      <c r="L4767" s="25" t="str">
        <f>IF(#REF!&gt;=#REF!,#REF!-#REF!,"")</f>
        <v/>
      </c>
      <c r="M4767" s="4">
        <v>9966</v>
      </c>
      <c r="N4767" s="5">
        <v>668.27</v>
      </c>
      <c r="O4767" s="5">
        <v>502.54</v>
      </c>
      <c r="P4767" s="5">
        <v>165.73</v>
      </c>
      <c r="Q4767" s="5">
        <f>#REF!*#REF!</f>
        <v>5008313.6399999997</v>
      </c>
      <c r="R4767" s="5">
        <v>1651665.18</v>
      </c>
      <c r="S4767" s="5">
        <f>#REF!-#REF!</f>
        <v>-3356648.46</v>
      </c>
      <c r="T4767" s="36">
        <f t="shared" si="74"/>
        <v>-0.67021530624427905</v>
      </c>
    </row>
    <row r="4768" spans="1:20" x14ac:dyDescent="0.2">
      <c r="A4768" s="25" t="s">
        <v>40</v>
      </c>
      <c r="B4768" s="25" t="s">
        <v>201</v>
      </c>
      <c r="C4768" s="25" t="s">
        <v>42</v>
      </c>
      <c r="D4768" s="25" t="s">
        <v>27</v>
      </c>
      <c r="E4768" s="25" t="s">
        <v>1916</v>
      </c>
      <c r="F4768" s="2">
        <v>40897</v>
      </c>
      <c r="G4768" s="23" t="str">
        <f>TEXT(Table2[[#This Row],[Order-Date]],"mmm")</f>
        <v>Dec</v>
      </c>
      <c r="H4768">
        <v>2011</v>
      </c>
      <c r="I4768">
        <v>443071591</v>
      </c>
      <c r="J4768" s="2">
        <v>40909</v>
      </c>
      <c r="K4768" s="23">
        <f>WEEKDAY(#REF!,1)</f>
        <v>1</v>
      </c>
      <c r="L4768" s="25">
        <f>IF(#REF!&gt;=#REF!,#REF!-#REF!,"")</f>
        <v>12</v>
      </c>
      <c r="M4768" s="4">
        <v>3585</v>
      </c>
      <c r="N4768" s="5">
        <v>109.28</v>
      </c>
      <c r="O4768" s="5">
        <v>35.840000000000003</v>
      </c>
      <c r="P4768" s="5">
        <v>73.44</v>
      </c>
      <c r="Q4768" s="5">
        <f>#REF!*#REF!</f>
        <v>128486.39999999999</v>
      </c>
      <c r="R4768" s="5">
        <v>263282.40000000002</v>
      </c>
      <c r="S4768" s="5">
        <f>#REF!-#REF!</f>
        <v>134796</v>
      </c>
      <c r="T4768" s="36">
        <f t="shared" si="74"/>
        <v>1.0491071428571399</v>
      </c>
    </row>
    <row r="4769" spans="1:20" x14ac:dyDescent="0.2">
      <c r="A4769" s="25" t="s">
        <v>20</v>
      </c>
      <c r="B4769" s="25" t="s">
        <v>167</v>
      </c>
      <c r="C4769" s="25" t="s">
        <v>34</v>
      </c>
      <c r="D4769" s="25" t="s">
        <v>23</v>
      </c>
      <c r="E4769" s="25" t="s">
        <v>1917</v>
      </c>
      <c r="F4769" s="2">
        <v>41656</v>
      </c>
      <c r="G4769" s="23" t="str">
        <f>TEXT(Table2[[#This Row],[Order-Date]],"mmm")</f>
        <v>Jan</v>
      </c>
      <c r="H4769">
        <v>2014</v>
      </c>
      <c r="I4769">
        <v>934689605</v>
      </c>
      <c r="J4769" s="2">
        <v>41656</v>
      </c>
      <c r="K4769" s="23">
        <f>WEEKDAY(#REF!,1)</f>
        <v>6</v>
      </c>
      <c r="L4769" s="25">
        <f>IF(#REF!&gt;=#REF!,#REF!-#REF!,"")</f>
        <v>0</v>
      </c>
      <c r="M4769" s="4">
        <v>4280</v>
      </c>
      <c r="N4769" s="5">
        <v>205.7</v>
      </c>
      <c r="O4769" s="5">
        <v>117.11</v>
      </c>
      <c r="P4769" s="5">
        <v>88.59</v>
      </c>
      <c r="Q4769" s="5">
        <f>#REF!*#REF!</f>
        <v>501230.8</v>
      </c>
      <c r="R4769" s="5">
        <v>379165.2</v>
      </c>
      <c r="S4769" s="5">
        <f>#REF!-#REF!</f>
        <v>-122065.60000000001</v>
      </c>
      <c r="T4769" s="36">
        <f t="shared" si="74"/>
        <v>-0.24353172231235601</v>
      </c>
    </row>
    <row r="4770" spans="1:20" x14ac:dyDescent="0.2">
      <c r="A4770" s="25" t="s">
        <v>46</v>
      </c>
      <c r="B4770" s="25" t="s">
        <v>98</v>
      </c>
      <c r="C4770" s="25" t="s">
        <v>34</v>
      </c>
      <c r="D4770" s="25" t="s">
        <v>27</v>
      </c>
      <c r="E4770" s="25" t="s">
        <v>1916</v>
      </c>
      <c r="F4770" s="2">
        <v>40614</v>
      </c>
      <c r="G4770" s="23" t="str">
        <f>TEXT(Table2[[#This Row],[Order-Date]],"mmm")</f>
        <v>Mar</v>
      </c>
      <c r="H4770">
        <v>2011</v>
      </c>
      <c r="I4770">
        <v>914303529</v>
      </c>
      <c r="J4770" s="2">
        <v>40859</v>
      </c>
      <c r="K4770" s="23">
        <f>WEEKDAY(#REF!,1)</f>
        <v>7</v>
      </c>
      <c r="L4770" s="25">
        <f>IF(#REF!&gt;=#REF!,#REF!-#REF!,"")</f>
        <v>245</v>
      </c>
      <c r="M4770" s="4">
        <v>1587</v>
      </c>
      <c r="N4770" s="5">
        <v>205.7</v>
      </c>
      <c r="O4770" s="5">
        <v>117.11</v>
      </c>
      <c r="P4770" s="5">
        <v>88.59</v>
      </c>
      <c r="Q4770" s="5">
        <f>#REF!*#REF!</f>
        <v>185853.57</v>
      </c>
      <c r="R4770" s="5">
        <v>140592.32999999999</v>
      </c>
      <c r="S4770" s="5">
        <f>#REF!-#REF!</f>
        <v>-45261.24</v>
      </c>
      <c r="T4770" s="36">
        <f t="shared" si="74"/>
        <v>-0.24353172231235601</v>
      </c>
    </row>
    <row r="4771" spans="1:20" x14ac:dyDescent="0.2">
      <c r="A4771" s="25" t="s">
        <v>29</v>
      </c>
      <c r="B4771" s="25" t="s">
        <v>212</v>
      </c>
      <c r="C4771" s="25" t="s">
        <v>34</v>
      </c>
      <c r="D4771" s="25" t="s">
        <v>23</v>
      </c>
      <c r="E4771" s="25" t="s">
        <v>1915</v>
      </c>
      <c r="F4771" s="2">
        <v>40792</v>
      </c>
      <c r="G4771" s="23" t="str">
        <f>TEXT(Table2[[#This Row],[Order-Date]],"mmm")</f>
        <v>Sep</v>
      </c>
      <c r="H4771">
        <v>2011</v>
      </c>
      <c r="I4771">
        <v>547587192</v>
      </c>
      <c r="J4771" s="2">
        <v>40738</v>
      </c>
      <c r="K4771" s="23">
        <f>WEEKDAY(#REF!,1)</f>
        <v>5</v>
      </c>
      <c r="L4771" s="25" t="str">
        <f>IF(#REF!&gt;=#REF!,#REF!-#REF!,"")</f>
        <v/>
      </c>
      <c r="M4771" s="4">
        <v>2073</v>
      </c>
      <c r="N4771" s="5">
        <v>205.7</v>
      </c>
      <c r="O4771" s="5">
        <v>117.11</v>
      </c>
      <c r="P4771" s="5">
        <v>88.59</v>
      </c>
      <c r="Q4771" s="5">
        <f>#REF!*#REF!</f>
        <v>242769.03</v>
      </c>
      <c r="R4771" s="5">
        <v>183647.07</v>
      </c>
      <c r="S4771" s="5">
        <f>#REF!-#REF!</f>
        <v>-59121.96</v>
      </c>
      <c r="T4771" s="36">
        <f t="shared" si="74"/>
        <v>-0.24353172231235601</v>
      </c>
    </row>
    <row r="4772" spans="1:20" x14ac:dyDescent="0.2">
      <c r="A4772" s="25" t="s">
        <v>32</v>
      </c>
      <c r="B4772" s="25" t="s">
        <v>82</v>
      </c>
      <c r="C4772" s="25" t="s">
        <v>65</v>
      </c>
      <c r="D4772" s="25" t="s">
        <v>27</v>
      </c>
      <c r="E4772" s="25" t="s">
        <v>1917</v>
      </c>
      <c r="F4772" s="2">
        <v>40736</v>
      </c>
      <c r="G4772" s="23" t="str">
        <f>TEXT(Table2[[#This Row],[Order-Date]],"mmm")</f>
        <v>Jul</v>
      </c>
      <c r="H4772">
        <v>2011</v>
      </c>
      <c r="I4772">
        <v>520526921</v>
      </c>
      <c r="J4772" s="2">
        <v>40923</v>
      </c>
      <c r="K4772" s="23">
        <f>WEEKDAY(#REF!,1)</f>
        <v>1</v>
      </c>
      <c r="L4772" s="25">
        <f>IF(#REF!&gt;=#REF!,#REF!-#REF!,"")</f>
        <v>187</v>
      </c>
      <c r="M4772" s="4">
        <v>4338</v>
      </c>
      <c r="N4772" s="5">
        <v>9.33</v>
      </c>
      <c r="O4772" s="5">
        <v>6.92</v>
      </c>
      <c r="P4772" s="5">
        <v>2.41</v>
      </c>
      <c r="Q4772" s="5">
        <f>#REF!*#REF!</f>
        <v>30018.959999999999</v>
      </c>
      <c r="R4772" s="5">
        <v>10454.58</v>
      </c>
      <c r="S4772" s="5">
        <f>#REF!-#REF!</f>
        <v>-19564.38</v>
      </c>
      <c r="T4772" s="36">
        <f t="shared" si="74"/>
        <v>-0.65173410404624299</v>
      </c>
    </row>
    <row r="4773" spans="1:20" x14ac:dyDescent="0.2">
      <c r="A4773" s="25" t="s">
        <v>29</v>
      </c>
      <c r="B4773" s="25" t="s">
        <v>187</v>
      </c>
      <c r="C4773" s="25" t="s">
        <v>42</v>
      </c>
      <c r="D4773" s="25" t="s">
        <v>23</v>
      </c>
      <c r="E4773" s="25" t="s">
        <v>1917</v>
      </c>
      <c r="F4773" s="2">
        <v>40452</v>
      </c>
      <c r="G4773" s="23" t="str">
        <f>TEXT(Table2[[#This Row],[Order-Date]],"mmm")</f>
        <v>Oct</v>
      </c>
      <c r="H4773">
        <v>2010</v>
      </c>
      <c r="I4773">
        <v>689421546</v>
      </c>
      <c r="J4773" s="2">
        <v>40209</v>
      </c>
      <c r="K4773" s="23">
        <f>WEEKDAY(#REF!,1)</f>
        <v>1</v>
      </c>
      <c r="L4773" s="25" t="str">
        <f>IF(#REF!&gt;=#REF!,#REF!-#REF!,"")</f>
        <v/>
      </c>
      <c r="M4773" s="4">
        <v>4011</v>
      </c>
      <c r="N4773" s="5">
        <v>109.28</v>
      </c>
      <c r="O4773" s="5">
        <v>35.840000000000003</v>
      </c>
      <c r="P4773" s="5">
        <v>73.44</v>
      </c>
      <c r="Q4773" s="5">
        <f>#REF!*#REF!</f>
        <v>143754.23999999999</v>
      </c>
      <c r="R4773" s="5">
        <v>294567.84000000003</v>
      </c>
      <c r="S4773" s="5">
        <f>#REF!-#REF!</f>
        <v>150813.6</v>
      </c>
      <c r="T4773" s="36">
        <f t="shared" si="74"/>
        <v>1.0491071428571399</v>
      </c>
    </row>
    <row r="4774" spans="1:20" x14ac:dyDescent="0.2">
      <c r="A4774" s="25" t="s">
        <v>29</v>
      </c>
      <c r="B4774" s="25" t="s">
        <v>202</v>
      </c>
      <c r="C4774" s="25" t="s">
        <v>56</v>
      </c>
      <c r="D4774" s="25" t="s">
        <v>23</v>
      </c>
      <c r="E4774" s="25" t="s">
        <v>1915</v>
      </c>
      <c r="F4774" s="2">
        <v>40533</v>
      </c>
      <c r="G4774" s="23" t="str">
        <f>TEXT(Table2[[#This Row],[Order-Date]],"mmm")</f>
        <v>Dec</v>
      </c>
      <c r="H4774">
        <v>2010</v>
      </c>
      <c r="I4774">
        <v>530882394</v>
      </c>
      <c r="J4774" s="2">
        <v>40576</v>
      </c>
      <c r="K4774" s="23">
        <f>WEEKDAY(#REF!,1)</f>
        <v>4</v>
      </c>
      <c r="L4774" s="25">
        <f>IF(#REF!&gt;=#REF!,#REF!-#REF!,"")</f>
        <v>43</v>
      </c>
      <c r="M4774" s="4">
        <v>8753</v>
      </c>
      <c r="N4774" s="5">
        <v>421.89</v>
      </c>
      <c r="O4774" s="5">
        <v>364.69</v>
      </c>
      <c r="P4774" s="5">
        <v>57.2</v>
      </c>
      <c r="Q4774" s="5">
        <f>#REF!*#REF!</f>
        <v>3192131.57</v>
      </c>
      <c r="R4774" s="5">
        <v>500671.6</v>
      </c>
      <c r="S4774" s="5">
        <f>#REF!-#REF!</f>
        <v>-2691459.97</v>
      </c>
      <c r="T4774" s="36">
        <f t="shared" si="74"/>
        <v>-0.84315445995228799</v>
      </c>
    </row>
    <row r="4775" spans="1:20" x14ac:dyDescent="0.2">
      <c r="A4775" s="25" t="s">
        <v>32</v>
      </c>
      <c r="B4775" s="25" t="s">
        <v>33</v>
      </c>
      <c r="C4775" s="25" t="s">
        <v>42</v>
      </c>
      <c r="D4775" s="25" t="s">
        <v>23</v>
      </c>
      <c r="E4775" s="25" t="s">
        <v>1916</v>
      </c>
      <c r="F4775" s="2">
        <v>42844</v>
      </c>
      <c r="G4775" s="23" t="str">
        <f>TEXT(Table2[[#This Row],[Order-Date]],"mmm")</f>
        <v>Apr</v>
      </c>
      <c r="H4775">
        <v>2017</v>
      </c>
      <c r="I4775">
        <v>491833293</v>
      </c>
      <c r="J4775" s="2">
        <v>42848</v>
      </c>
      <c r="K4775" s="23">
        <f>WEEKDAY(#REF!,1)</f>
        <v>1</v>
      </c>
      <c r="L4775" s="25">
        <f>IF(#REF!&gt;=#REF!,#REF!-#REF!,"")</f>
        <v>4</v>
      </c>
      <c r="M4775" s="4">
        <v>3256</v>
      </c>
      <c r="N4775" s="5">
        <v>109.28</v>
      </c>
      <c r="O4775" s="5">
        <v>35.840000000000003</v>
      </c>
      <c r="P4775" s="5">
        <v>73.44</v>
      </c>
      <c r="Q4775" s="5">
        <f>#REF!*#REF!</f>
        <v>116695.03999999999</v>
      </c>
      <c r="R4775" s="5">
        <v>239120.64000000001</v>
      </c>
      <c r="S4775" s="5">
        <f>#REF!-#REF!</f>
        <v>122425.60000000001</v>
      </c>
      <c r="T4775" s="36">
        <f t="shared" si="74"/>
        <v>1.0491071428571399</v>
      </c>
    </row>
    <row r="4776" spans="1:20" x14ac:dyDescent="0.2">
      <c r="A4776" s="25" t="s">
        <v>46</v>
      </c>
      <c r="B4776" s="25" t="s">
        <v>129</v>
      </c>
      <c r="C4776" s="25" t="s">
        <v>34</v>
      </c>
      <c r="D4776" s="25" t="s">
        <v>23</v>
      </c>
      <c r="E4776" s="25" t="s">
        <v>1917</v>
      </c>
      <c r="F4776" s="2">
        <v>42904</v>
      </c>
      <c r="G4776" s="23" t="str">
        <f>TEXT(Table2[[#This Row],[Order-Date]],"mmm")</f>
        <v>Jun</v>
      </c>
      <c r="H4776">
        <v>2017</v>
      </c>
      <c r="I4776">
        <v>639510571</v>
      </c>
      <c r="J4776" s="2">
        <v>42985</v>
      </c>
      <c r="K4776" s="23">
        <f>WEEKDAY(#REF!,1)</f>
        <v>5</v>
      </c>
      <c r="L4776" s="25">
        <f>IF(#REF!&gt;=#REF!,#REF!-#REF!,"")</f>
        <v>81</v>
      </c>
      <c r="M4776" s="4">
        <v>4244</v>
      </c>
      <c r="N4776" s="5">
        <v>205.7</v>
      </c>
      <c r="O4776" s="5">
        <v>117.11</v>
      </c>
      <c r="P4776" s="5">
        <v>88.59</v>
      </c>
      <c r="Q4776" s="5">
        <f>#REF!*#REF!</f>
        <v>497014.84</v>
      </c>
      <c r="R4776" s="5">
        <v>375975.96</v>
      </c>
      <c r="S4776" s="5">
        <f>#REF!-#REF!</f>
        <v>-121038.88</v>
      </c>
      <c r="T4776" s="36">
        <f t="shared" si="74"/>
        <v>-0.24353172231235601</v>
      </c>
    </row>
    <row r="4777" spans="1:20" x14ac:dyDescent="0.2">
      <c r="A4777" s="25" t="s">
        <v>46</v>
      </c>
      <c r="B4777" s="25" t="s">
        <v>173</v>
      </c>
      <c r="C4777" s="25" t="s">
        <v>39</v>
      </c>
      <c r="D4777" s="25" t="s">
        <v>27</v>
      </c>
      <c r="E4777" s="25" t="s">
        <v>1918</v>
      </c>
      <c r="F4777" s="2">
        <v>40973</v>
      </c>
      <c r="G4777" s="23" t="str">
        <f>TEXT(Table2[[#This Row],[Order-Date]],"mmm")</f>
        <v>Mar</v>
      </c>
      <c r="H4777">
        <v>2012</v>
      </c>
      <c r="I4777">
        <v>211463057</v>
      </c>
      <c r="J4777" s="2">
        <v>41075</v>
      </c>
      <c r="K4777" s="23">
        <f>WEEKDAY(#REF!,1)</f>
        <v>6</v>
      </c>
      <c r="L4777" s="25">
        <f>IF(#REF!&gt;=#REF!,#REF!-#REF!,"")</f>
        <v>102</v>
      </c>
      <c r="M4777" s="4">
        <v>5473</v>
      </c>
      <c r="N4777" s="5">
        <v>81.73</v>
      </c>
      <c r="O4777" s="5">
        <v>56.67</v>
      </c>
      <c r="P4777" s="5">
        <v>25.06</v>
      </c>
      <c r="Q4777" s="5">
        <f>#REF!*#REF!</f>
        <v>310154.90999999997</v>
      </c>
      <c r="R4777" s="5">
        <v>137153.38</v>
      </c>
      <c r="S4777" s="5">
        <f>#REF!-#REF!</f>
        <v>-173001.53</v>
      </c>
      <c r="T4777" s="36">
        <f t="shared" si="74"/>
        <v>-0.55779071819304704</v>
      </c>
    </row>
    <row r="4778" spans="1:20" x14ac:dyDescent="0.2">
      <c r="A4778" s="25" t="s">
        <v>29</v>
      </c>
      <c r="B4778" s="25" t="s">
        <v>204</v>
      </c>
      <c r="C4778" s="25" t="s">
        <v>26</v>
      </c>
      <c r="D4778" s="25" t="s">
        <v>27</v>
      </c>
      <c r="E4778" s="25" t="s">
        <v>1915</v>
      </c>
      <c r="F4778" s="2">
        <v>40822</v>
      </c>
      <c r="G4778" s="23" t="str">
        <f>TEXT(Table2[[#This Row],[Order-Date]],"mmm")</f>
        <v>Oct</v>
      </c>
      <c r="H4778">
        <v>2011</v>
      </c>
      <c r="I4778">
        <v>765552079</v>
      </c>
      <c r="J4778" s="2">
        <v>40741</v>
      </c>
      <c r="K4778" s="23">
        <f>WEEKDAY(#REF!,1)</f>
        <v>1</v>
      </c>
      <c r="L4778" s="25" t="str">
        <f>IF(#REF!&gt;=#REF!,#REF!-#REF!,"")</f>
        <v/>
      </c>
      <c r="M4778" s="4">
        <v>2727</v>
      </c>
      <c r="N4778" s="5">
        <v>152.58000000000001</v>
      </c>
      <c r="O4778" s="5">
        <v>97.44</v>
      </c>
      <c r="P4778" s="5">
        <v>55.14</v>
      </c>
      <c r="Q4778" s="5">
        <f>#REF!*#REF!</f>
        <v>265718.88</v>
      </c>
      <c r="R4778" s="5">
        <v>150366.78</v>
      </c>
      <c r="S4778" s="5">
        <f>#REF!-#REF!</f>
        <v>-115352.1</v>
      </c>
      <c r="T4778" s="36">
        <f t="shared" si="74"/>
        <v>-0.43411330049261099</v>
      </c>
    </row>
    <row r="4779" spans="1:20" x14ac:dyDescent="0.2">
      <c r="A4779" s="25" t="s">
        <v>46</v>
      </c>
      <c r="B4779" s="25" t="s">
        <v>220</v>
      </c>
      <c r="C4779" s="25" t="s">
        <v>85</v>
      </c>
      <c r="D4779" s="25" t="s">
        <v>23</v>
      </c>
      <c r="E4779" s="25" t="s">
        <v>1918</v>
      </c>
      <c r="F4779" s="2">
        <v>41636</v>
      </c>
      <c r="G4779" s="23" t="str">
        <f>TEXT(Table2[[#This Row],[Order-Date]],"mmm")</f>
        <v>Dec</v>
      </c>
      <c r="H4779">
        <v>2013</v>
      </c>
      <c r="I4779">
        <v>329951465</v>
      </c>
      <c r="J4779" s="2">
        <v>41671</v>
      </c>
      <c r="K4779" s="23">
        <f>WEEKDAY(#REF!,1)</f>
        <v>7</v>
      </c>
      <c r="L4779" s="25">
        <f>IF(#REF!&gt;=#REF!,#REF!-#REF!,"")</f>
        <v>35</v>
      </c>
      <c r="M4779" s="4">
        <v>8825</v>
      </c>
      <c r="N4779" s="5">
        <v>668.27</v>
      </c>
      <c r="O4779" s="5">
        <v>502.54</v>
      </c>
      <c r="P4779" s="5">
        <v>165.73</v>
      </c>
      <c r="Q4779" s="5">
        <f>#REF!*#REF!</f>
        <v>4434915.5</v>
      </c>
      <c r="R4779" s="5">
        <v>1462567.25</v>
      </c>
      <c r="S4779" s="5">
        <f>#REF!-#REF!</f>
        <v>-2972348.25</v>
      </c>
      <c r="T4779" s="36">
        <f t="shared" si="74"/>
        <v>-0.67021530624427905</v>
      </c>
    </row>
    <row r="4780" spans="1:20" x14ac:dyDescent="0.2">
      <c r="A4780" s="25" t="s">
        <v>37</v>
      </c>
      <c r="B4780" s="25" t="s">
        <v>48</v>
      </c>
      <c r="C4780" s="25" t="s">
        <v>56</v>
      </c>
      <c r="D4780" s="25" t="s">
        <v>27</v>
      </c>
      <c r="E4780" s="25" t="s">
        <v>1918</v>
      </c>
      <c r="F4780" s="2">
        <v>41222</v>
      </c>
      <c r="G4780" s="23" t="str">
        <f>TEXT(Table2[[#This Row],[Order-Date]],"mmm")</f>
        <v>Nov</v>
      </c>
      <c r="H4780">
        <v>2012</v>
      </c>
      <c r="I4780">
        <v>153147542</v>
      </c>
      <c r="J4780" s="2">
        <v>41179</v>
      </c>
      <c r="K4780" s="23">
        <f>WEEKDAY(#REF!,1)</f>
        <v>5</v>
      </c>
      <c r="L4780" s="25" t="str">
        <f>IF(#REF!&gt;=#REF!,#REF!-#REF!,"")</f>
        <v/>
      </c>
      <c r="M4780" s="4">
        <v>8616</v>
      </c>
      <c r="N4780" s="5">
        <v>421.89</v>
      </c>
      <c r="O4780" s="5">
        <v>364.69</v>
      </c>
      <c r="P4780" s="5">
        <v>57.2</v>
      </c>
      <c r="Q4780" s="5">
        <f>#REF!*#REF!</f>
        <v>3142169.04</v>
      </c>
      <c r="R4780" s="5">
        <v>492835.2</v>
      </c>
      <c r="S4780" s="5">
        <f>#REF!-#REF!</f>
        <v>-2649333.84</v>
      </c>
      <c r="T4780" s="36">
        <f t="shared" si="74"/>
        <v>-0.84315445995228799</v>
      </c>
    </row>
    <row r="4781" spans="1:20" x14ac:dyDescent="0.2">
      <c r="A4781" s="25" t="s">
        <v>40</v>
      </c>
      <c r="B4781" s="25" t="s">
        <v>41</v>
      </c>
      <c r="C4781" s="25" t="s">
        <v>22</v>
      </c>
      <c r="D4781" s="25" t="s">
        <v>27</v>
      </c>
      <c r="E4781" s="25" t="s">
        <v>1917</v>
      </c>
      <c r="F4781" s="2">
        <v>41252</v>
      </c>
      <c r="G4781" s="23" t="str">
        <f>TEXT(Table2[[#This Row],[Order-Date]],"mmm")</f>
        <v>Dec</v>
      </c>
      <c r="H4781">
        <v>2012</v>
      </c>
      <c r="I4781">
        <v>653939139</v>
      </c>
      <c r="J4781" s="2">
        <v>41070</v>
      </c>
      <c r="K4781" s="23">
        <f>WEEKDAY(#REF!,1)</f>
        <v>1</v>
      </c>
      <c r="L4781" s="25" t="str">
        <f>IF(#REF!&gt;=#REF!,#REF!-#REF!,"")</f>
        <v/>
      </c>
      <c r="M4781" s="4">
        <v>3978</v>
      </c>
      <c r="N4781" s="5">
        <v>255.28</v>
      </c>
      <c r="O4781" s="5">
        <v>159.41999999999999</v>
      </c>
      <c r="P4781" s="5">
        <v>95.86</v>
      </c>
      <c r="Q4781" s="5">
        <f>#REF!*#REF!</f>
        <v>634172.76</v>
      </c>
      <c r="R4781" s="5">
        <v>381331.08</v>
      </c>
      <c r="S4781" s="5">
        <f>#REF!-#REF!</f>
        <v>-252841.68</v>
      </c>
      <c r="T4781" s="36">
        <f t="shared" si="74"/>
        <v>-0.39869527035503699</v>
      </c>
    </row>
    <row r="4782" spans="1:20" x14ac:dyDescent="0.2">
      <c r="A4782" s="25" t="s">
        <v>46</v>
      </c>
      <c r="B4782" s="25" t="s">
        <v>146</v>
      </c>
      <c r="C4782" s="25" t="s">
        <v>49</v>
      </c>
      <c r="D4782" s="25" t="s">
        <v>27</v>
      </c>
      <c r="E4782" s="25" t="s">
        <v>1917</v>
      </c>
      <c r="F4782" s="2">
        <v>41136</v>
      </c>
      <c r="G4782" s="23" t="str">
        <f>TEXT(Table2[[#This Row],[Order-Date]],"mmm")</f>
        <v>Aug</v>
      </c>
      <c r="H4782">
        <v>2012</v>
      </c>
      <c r="I4782">
        <v>971437585</v>
      </c>
      <c r="J4782" s="2">
        <v>40949</v>
      </c>
      <c r="K4782" s="23">
        <f>WEEKDAY(#REF!,1)</f>
        <v>6</v>
      </c>
      <c r="L4782" s="25" t="str">
        <f>IF(#REF!&gt;=#REF!,#REF!-#REF!,"")</f>
        <v/>
      </c>
      <c r="M4782" s="4">
        <v>8824</v>
      </c>
      <c r="N4782" s="5">
        <v>651.21</v>
      </c>
      <c r="O4782" s="5">
        <v>524.96</v>
      </c>
      <c r="P4782" s="5">
        <v>126.25</v>
      </c>
      <c r="Q4782" s="5">
        <f>#REF!*#REF!</f>
        <v>4632247.04</v>
      </c>
      <c r="R4782" s="5">
        <v>1114030</v>
      </c>
      <c r="S4782" s="5">
        <f>#REF!-#REF!</f>
        <v>-3518217.04</v>
      </c>
      <c r="T4782" s="36">
        <f t="shared" si="74"/>
        <v>-0.75950548613227697</v>
      </c>
    </row>
    <row r="4783" spans="1:20" x14ac:dyDescent="0.2">
      <c r="A4783" s="25" t="s">
        <v>32</v>
      </c>
      <c r="B4783" s="25" t="s">
        <v>152</v>
      </c>
      <c r="C4783" s="25" t="s">
        <v>65</v>
      </c>
      <c r="D4783" s="25" t="s">
        <v>27</v>
      </c>
      <c r="E4783" s="25" t="s">
        <v>1916</v>
      </c>
      <c r="F4783" s="2">
        <v>42351</v>
      </c>
      <c r="G4783" s="23" t="str">
        <f>TEXT(Table2[[#This Row],[Order-Date]],"mmm")</f>
        <v>Dec</v>
      </c>
      <c r="H4783">
        <v>2015</v>
      </c>
      <c r="I4783">
        <v>315066707</v>
      </c>
      <c r="J4783" s="2">
        <v>42395</v>
      </c>
      <c r="K4783" s="23">
        <f>WEEKDAY(#REF!,1)</f>
        <v>3</v>
      </c>
      <c r="L4783" s="25">
        <f>IF(#REF!&gt;=#REF!,#REF!-#REF!,"")</f>
        <v>44</v>
      </c>
      <c r="M4783" s="4">
        <v>4095</v>
      </c>
      <c r="N4783" s="5">
        <v>9.33</v>
      </c>
      <c r="O4783" s="5">
        <v>6.92</v>
      </c>
      <c r="P4783" s="5">
        <v>2.41</v>
      </c>
      <c r="Q4783" s="5">
        <f>#REF!*#REF!</f>
        <v>28337.4</v>
      </c>
      <c r="R4783" s="5">
        <v>9868.9500000000007</v>
      </c>
      <c r="S4783" s="5">
        <f>#REF!-#REF!</f>
        <v>-18468.45</v>
      </c>
      <c r="T4783" s="36">
        <f t="shared" si="74"/>
        <v>-0.65173410404624299</v>
      </c>
    </row>
    <row r="4784" spans="1:20" x14ac:dyDescent="0.2">
      <c r="A4784" s="25" t="s">
        <v>37</v>
      </c>
      <c r="B4784" s="25" t="s">
        <v>208</v>
      </c>
      <c r="C4784" s="25" t="s">
        <v>85</v>
      </c>
      <c r="D4784" s="25" t="s">
        <v>23</v>
      </c>
      <c r="E4784" s="25" t="s">
        <v>1918</v>
      </c>
      <c r="F4784" s="2">
        <v>40937</v>
      </c>
      <c r="G4784" s="23" t="str">
        <f>TEXT(Table2[[#This Row],[Order-Date]],"mmm")</f>
        <v>Jan</v>
      </c>
      <c r="H4784">
        <v>2012</v>
      </c>
      <c r="I4784">
        <v>214562833</v>
      </c>
      <c r="J4784" s="2">
        <v>40942</v>
      </c>
      <c r="K4784" s="23">
        <f>WEEKDAY(#REF!,1)</f>
        <v>6</v>
      </c>
      <c r="L4784" s="25">
        <f>IF(#REF!&gt;=#REF!,#REF!-#REF!,"")</f>
        <v>5</v>
      </c>
      <c r="M4784" s="4">
        <v>2765</v>
      </c>
      <c r="N4784" s="5">
        <v>668.27</v>
      </c>
      <c r="O4784" s="5">
        <v>502.54</v>
      </c>
      <c r="P4784" s="5">
        <v>165.73</v>
      </c>
      <c r="Q4784" s="5">
        <f>#REF!*#REF!</f>
        <v>1389523.1</v>
      </c>
      <c r="R4784" s="5">
        <v>458243.45</v>
      </c>
      <c r="S4784" s="5">
        <f>#REF!-#REF!</f>
        <v>-931279.65</v>
      </c>
      <c r="T4784" s="36">
        <f t="shared" si="74"/>
        <v>-0.67021530624427905</v>
      </c>
    </row>
    <row r="4785" spans="1:20" x14ac:dyDescent="0.2">
      <c r="A4785" s="25" t="s">
        <v>29</v>
      </c>
      <c r="B4785" s="25" t="s">
        <v>181</v>
      </c>
      <c r="C4785" s="25" t="s">
        <v>22</v>
      </c>
      <c r="D4785" s="25" t="s">
        <v>27</v>
      </c>
      <c r="E4785" s="25" t="s">
        <v>1915</v>
      </c>
      <c r="F4785" s="2">
        <v>40324</v>
      </c>
      <c r="G4785" s="23" t="str">
        <f>TEXT(Table2[[#This Row],[Order-Date]],"mmm")</f>
        <v>May</v>
      </c>
      <c r="H4785">
        <v>2010</v>
      </c>
      <c r="I4785">
        <v>469974792</v>
      </c>
      <c r="J4785" s="2">
        <v>40346</v>
      </c>
      <c r="K4785" s="23">
        <f>WEEKDAY(#REF!,1)</f>
        <v>5</v>
      </c>
      <c r="L4785" s="25">
        <f>IF(#REF!&gt;=#REF!,#REF!-#REF!,"")</f>
        <v>22</v>
      </c>
      <c r="M4785" s="4">
        <v>4840</v>
      </c>
      <c r="N4785" s="5">
        <v>255.28</v>
      </c>
      <c r="O4785" s="5">
        <v>159.41999999999999</v>
      </c>
      <c r="P4785" s="5">
        <v>95.86</v>
      </c>
      <c r="Q4785" s="5">
        <f>#REF!*#REF!</f>
        <v>771592.8</v>
      </c>
      <c r="R4785" s="5">
        <v>463962.4</v>
      </c>
      <c r="S4785" s="5">
        <f>#REF!-#REF!</f>
        <v>-307630.40000000002</v>
      </c>
      <c r="T4785" s="36">
        <f t="shared" si="74"/>
        <v>-0.39869527035503699</v>
      </c>
    </row>
    <row r="4786" spans="1:20" x14ac:dyDescent="0.2">
      <c r="A4786" s="25" t="s">
        <v>20</v>
      </c>
      <c r="B4786" s="25" t="s">
        <v>54</v>
      </c>
      <c r="C4786" s="25" t="s">
        <v>65</v>
      </c>
      <c r="D4786" s="25" t="s">
        <v>27</v>
      </c>
      <c r="E4786" s="25" t="s">
        <v>1917</v>
      </c>
      <c r="F4786" s="2">
        <v>41569</v>
      </c>
      <c r="G4786" s="23" t="str">
        <f>TEXT(Table2[[#This Row],[Order-Date]],"mmm")</f>
        <v>Oct</v>
      </c>
      <c r="H4786">
        <v>2013</v>
      </c>
      <c r="I4786">
        <v>501663911</v>
      </c>
      <c r="J4786" s="2">
        <v>41603</v>
      </c>
      <c r="K4786" s="23">
        <f>WEEKDAY(#REF!,1)</f>
        <v>2</v>
      </c>
      <c r="L4786" s="25">
        <f>IF(#REF!&gt;=#REF!,#REF!-#REF!,"")</f>
        <v>34</v>
      </c>
      <c r="M4786" s="4">
        <v>2354</v>
      </c>
      <c r="N4786" s="5">
        <v>9.33</v>
      </c>
      <c r="O4786" s="5">
        <v>6.92</v>
      </c>
      <c r="P4786" s="5">
        <v>2.41</v>
      </c>
      <c r="Q4786" s="5">
        <f>#REF!*#REF!</f>
        <v>16289.68</v>
      </c>
      <c r="R4786" s="5">
        <v>5673.14</v>
      </c>
      <c r="S4786" s="5">
        <f>#REF!-#REF!</f>
        <v>-10616.54</v>
      </c>
      <c r="T4786" s="36">
        <f t="shared" si="74"/>
        <v>-0.65173410404624299</v>
      </c>
    </row>
    <row r="4787" spans="1:20" x14ac:dyDescent="0.2">
      <c r="A4787" s="25" t="s">
        <v>29</v>
      </c>
      <c r="B4787" s="25" t="s">
        <v>125</v>
      </c>
      <c r="C4787" s="25" t="s">
        <v>39</v>
      </c>
      <c r="D4787" s="25" t="s">
        <v>27</v>
      </c>
      <c r="E4787" s="25" t="s">
        <v>1915</v>
      </c>
      <c r="F4787" s="2">
        <v>41966</v>
      </c>
      <c r="G4787" s="23" t="str">
        <f>TEXT(Table2[[#This Row],[Order-Date]],"mmm")</f>
        <v>Nov</v>
      </c>
      <c r="H4787">
        <v>2014</v>
      </c>
      <c r="I4787">
        <v>700304019</v>
      </c>
      <c r="J4787" s="2">
        <v>41994</v>
      </c>
      <c r="K4787" s="23">
        <f>WEEKDAY(#REF!,1)</f>
        <v>1</v>
      </c>
      <c r="L4787" s="25">
        <f>IF(#REF!&gt;=#REF!,#REF!-#REF!,"")</f>
        <v>28</v>
      </c>
      <c r="M4787" s="4">
        <v>4376</v>
      </c>
      <c r="N4787" s="5">
        <v>81.73</v>
      </c>
      <c r="O4787" s="5">
        <v>56.67</v>
      </c>
      <c r="P4787" s="5">
        <v>25.06</v>
      </c>
      <c r="Q4787" s="5">
        <f>#REF!*#REF!</f>
        <v>247987.92</v>
      </c>
      <c r="R4787" s="5">
        <v>109662.56</v>
      </c>
      <c r="S4787" s="5">
        <f>#REF!-#REF!</f>
        <v>-138325.35999999999</v>
      </c>
      <c r="T4787" s="36">
        <f t="shared" si="74"/>
        <v>-0.55779071819304704</v>
      </c>
    </row>
    <row r="4788" spans="1:20" x14ac:dyDescent="0.2">
      <c r="A4788" s="25" t="s">
        <v>46</v>
      </c>
      <c r="B4788" s="25" t="s">
        <v>84</v>
      </c>
      <c r="C4788" s="25" t="s">
        <v>26</v>
      </c>
      <c r="D4788" s="25" t="s">
        <v>27</v>
      </c>
      <c r="E4788" s="25" t="s">
        <v>1916</v>
      </c>
      <c r="F4788" s="2">
        <v>41964</v>
      </c>
      <c r="G4788" s="23" t="str">
        <f>TEXT(Table2[[#This Row],[Order-Date]],"mmm")</f>
        <v>Nov</v>
      </c>
      <c r="H4788">
        <v>2014</v>
      </c>
      <c r="I4788">
        <v>176881444</v>
      </c>
      <c r="J4788" s="2">
        <v>41992</v>
      </c>
      <c r="K4788" s="23">
        <f>WEEKDAY(#REF!,1)</f>
        <v>6</v>
      </c>
      <c r="L4788" s="25">
        <f>IF(#REF!&gt;=#REF!,#REF!-#REF!,"")</f>
        <v>28</v>
      </c>
      <c r="M4788" s="4">
        <v>2005</v>
      </c>
      <c r="N4788" s="5">
        <v>152.58000000000001</v>
      </c>
      <c r="O4788" s="5">
        <v>97.44</v>
      </c>
      <c r="P4788" s="5">
        <v>55.14</v>
      </c>
      <c r="Q4788" s="5">
        <f>#REF!*#REF!</f>
        <v>195367.2</v>
      </c>
      <c r="R4788" s="5">
        <v>110555.7</v>
      </c>
      <c r="S4788" s="5">
        <f>#REF!-#REF!</f>
        <v>-84811.5</v>
      </c>
      <c r="T4788" s="36">
        <f t="shared" si="74"/>
        <v>-0.43411330049261099</v>
      </c>
    </row>
    <row r="4789" spans="1:20" x14ac:dyDescent="0.2">
      <c r="A4789" s="25" t="s">
        <v>46</v>
      </c>
      <c r="B4789" s="25" t="s">
        <v>195</v>
      </c>
      <c r="C4789" s="25" t="s">
        <v>22</v>
      </c>
      <c r="D4789" s="25" t="s">
        <v>23</v>
      </c>
      <c r="E4789" s="25" t="s">
        <v>1917</v>
      </c>
      <c r="F4789" s="2">
        <v>41019</v>
      </c>
      <c r="G4789" s="23" t="str">
        <f>TEXT(Table2[[#This Row],[Order-Date]],"mmm")</f>
        <v>Apr</v>
      </c>
      <c r="H4789">
        <v>2012</v>
      </c>
      <c r="I4789">
        <v>812695014</v>
      </c>
      <c r="J4789" s="2">
        <v>41005</v>
      </c>
      <c r="K4789" s="23">
        <f>WEEKDAY(#REF!,1)</f>
        <v>6</v>
      </c>
      <c r="L4789" s="25" t="str">
        <f>IF(#REF!&gt;=#REF!,#REF!-#REF!,"")</f>
        <v/>
      </c>
      <c r="M4789" s="4">
        <v>3369</v>
      </c>
      <c r="N4789" s="5">
        <v>255.28</v>
      </c>
      <c r="O4789" s="5">
        <v>159.41999999999999</v>
      </c>
      <c r="P4789" s="5">
        <v>95.86</v>
      </c>
      <c r="Q4789" s="5">
        <f>#REF!*#REF!</f>
        <v>537085.98</v>
      </c>
      <c r="R4789" s="5">
        <v>322952.34000000003</v>
      </c>
      <c r="S4789" s="5">
        <f>#REF!-#REF!</f>
        <v>-214133.64</v>
      </c>
      <c r="T4789" s="36">
        <f t="shared" si="74"/>
        <v>-0.39869527035503699</v>
      </c>
    </row>
    <row r="4790" spans="1:20" x14ac:dyDescent="0.2">
      <c r="A4790" s="25" t="s">
        <v>29</v>
      </c>
      <c r="B4790" s="25" t="s">
        <v>134</v>
      </c>
      <c r="C4790" s="25" t="s">
        <v>42</v>
      </c>
      <c r="D4790" s="25" t="s">
        <v>23</v>
      </c>
      <c r="E4790" s="25" t="s">
        <v>1917</v>
      </c>
      <c r="F4790" s="2">
        <v>41743</v>
      </c>
      <c r="G4790" s="23" t="str">
        <f>TEXT(Table2[[#This Row],[Order-Date]],"mmm")</f>
        <v>Apr</v>
      </c>
      <c r="H4790">
        <v>2014</v>
      </c>
      <c r="I4790">
        <v>509356057</v>
      </c>
      <c r="J4790" s="2">
        <v>41746</v>
      </c>
      <c r="K4790" s="23">
        <f>WEEKDAY(#REF!,1)</f>
        <v>5</v>
      </c>
      <c r="L4790" s="25">
        <f>IF(#REF!&gt;=#REF!,#REF!-#REF!,"")</f>
        <v>3</v>
      </c>
      <c r="M4790" s="4">
        <v>8631</v>
      </c>
      <c r="N4790" s="5">
        <v>109.28</v>
      </c>
      <c r="O4790" s="5">
        <v>35.840000000000003</v>
      </c>
      <c r="P4790" s="5">
        <v>73.44</v>
      </c>
      <c r="Q4790" s="5">
        <f>#REF!*#REF!</f>
        <v>309335.03999999998</v>
      </c>
      <c r="R4790" s="5">
        <v>633860.64</v>
      </c>
      <c r="S4790" s="5">
        <f>#REF!-#REF!</f>
        <v>324525.59999999998</v>
      </c>
      <c r="T4790" s="36">
        <f t="shared" si="74"/>
        <v>1.0491071428571399</v>
      </c>
    </row>
    <row r="4791" spans="1:20" x14ac:dyDescent="0.2">
      <c r="A4791" s="25" t="s">
        <v>29</v>
      </c>
      <c r="B4791" s="25" t="s">
        <v>138</v>
      </c>
      <c r="C4791" s="25" t="s">
        <v>22</v>
      </c>
      <c r="D4791" s="25" t="s">
        <v>27</v>
      </c>
      <c r="E4791" s="25" t="s">
        <v>1915</v>
      </c>
      <c r="F4791" s="2">
        <v>40453</v>
      </c>
      <c r="G4791" s="23" t="str">
        <f>TEXT(Table2[[#This Row],[Order-Date]],"mmm")</f>
        <v>Oct</v>
      </c>
      <c r="H4791">
        <v>2010</v>
      </c>
      <c r="I4791">
        <v>838788402</v>
      </c>
      <c r="J4791" s="2">
        <v>40235</v>
      </c>
      <c r="K4791" s="23">
        <f>WEEKDAY(#REF!,1)</f>
        <v>6</v>
      </c>
      <c r="L4791" s="25" t="str">
        <f>IF(#REF!&gt;=#REF!,#REF!-#REF!,"")</f>
        <v/>
      </c>
      <c r="M4791" s="4">
        <v>4983</v>
      </c>
      <c r="N4791" s="5">
        <v>255.28</v>
      </c>
      <c r="O4791" s="5">
        <v>159.41999999999999</v>
      </c>
      <c r="P4791" s="5">
        <v>95.86</v>
      </c>
      <c r="Q4791" s="5">
        <f>#REF!*#REF!</f>
        <v>794389.86</v>
      </c>
      <c r="R4791" s="5">
        <v>477670.38</v>
      </c>
      <c r="S4791" s="5">
        <f>#REF!-#REF!</f>
        <v>-316719.48</v>
      </c>
      <c r="T4791" s="36">
        <f t="shared" si="74"/>
        <v>-0.39869527035503699</v>
      </c>
    </row>
    <row r="4792" spans="1:20" x14ac:dyDescent="0.2">
      <c r="A4792" s="25" t="s">
        <v>20</v>
      </c>
      <c r="B4792" s="25" t="s">
        <v>180</v>
      </c>
      <c r="C4792" s="25" t="s">
        <v>65</v>
      </c>
      <c r="D4792" s="25" t="s">
        <v>27</v>
      </c>
      <c r="E4792" s="25" t="s">
        <v>1917</v>
      </c>
      <c r="F4792" s="2">
        <v>41101</v>
      </c>
      <c r="G4792" s="23" t="str">
        <f>TEXT(Table2[[#This Row],[Order-Date]],"mmm")</f>
        <v>Jul</v>
      </c>
      <c r="H4792">
        <v>2012</v>
      </c>
      <c r="I4792">
        <v>293228375</v>
      </c>
      <c r="J4792" s="2">
        <v>41230</v>
      </c>
      <c r="K4792" s="23">
        <f>WEEKDAY(#REF!,1)</f>
        <v>7</v>
      </c>
      <c r="L4792" s="25">
        <f>IF(#REF!&gt;=#REF!,#REF!-#REF!,"")</f>
        <v>129</v>
      </c>
      <c r="M4792" s="4">
        <v>1647</v>
      </c>
      <c r="N4792" s="5">
        <v>9.33</v>
      </c>
      <c r="O4792" s="5">
        <v>6.92</v>
      </c>
      <c r="P4792" s="5">
        <v>2.41</v>
      </c>
      <c r="Q4792" s="5">
        <f>#REF!*#REF!</f>
        <v>11397.24</v>
      </c>
      <c r="R4792" s="5">
        <v>3969.27</v>
      </c>
      <c r="S4792" s="5">
        <f>#REF!-#REF!</f>
        <v>-7427.97</v>
      </c>
      <c r="T4792" s="36">
        <f t="shared" si="74"/>
        <v>-0.65173410404624299</v>
      </c>
    </row>
    <row r="4793" spans="1:20" x14ac:dyDescent="0.2">
      <c r="A4793" s="25" t="s">
        <v>37</v>
      </c>
      <c r="B4793" s="25" t="s">
        <v>178</v>
      </c>
      <c r="C4793" s="25" t="s">
        <v>34</v>
      </c>
      <c r="D4793" s="25" t="s">
        <v>23</v>
      </c>
      <c r="E4793" s="25" t="s">
        <v>1918</v>
      </c>
      <c r="F4793" s="2">
        <v>40224</v>
      </c>
      <c r="G4793" s="23" t="str">
        <f>TEXT(Table2[[#This Row],[Order-Date]],"mmm")</f>
        <v>Feb</v>
      </c>
      <c r="H4793">
        <v>2010</v>
      </c>
      <c r="I4793">
        <v>135224807</v>
      </c>
      <c r="J4793" s="2">
        <v>40333</v>
      </c>
      <c r="K4793" s="23">
        <f>WEEKDAY(#REF!,1)</f>
        <v>6</v>
      </c>
      <c r="L4793" s="25">
        <f>IF(#REF!&gt;=#REF!,#REF!-#REF!,"")</f>
        <v>109</v>
      </c>
      <c r="M4793" s="4">
        <v>4880</v>
      </c>
      <c r="N4793" s="5">
        <v>205.7</v>
      </c>
      <c r="O4793" s="5">
        <v>117.11</v>
      </c>
      <c r="P4793" s="5">
        <v>88.59</v>
      </c>
      <c r="Q4793" s="5">
        <f>#REF!*#REF!</f>
        <v>571496.80000000005</v>
      </c>
      <c r="R4793" s="5">
        <v>432319.2</v>
      </c>
      <c r="S4793" s="5">
        <f>#REF!-#REF!</f>
        <v>-139177.60000000001</v>
      </c>
      <c r="T4793" s="36">
        <f t="shared" si="74"/>
        <v>-0.24353172231235601</v>
      </c>
    </row>
    <row r="4794" spans="1:20" x14ac:dyDescent="0.2">
      <c r="A4794" s="25" t="s">
        <v>20</v>
      </c>
      <c r="B4794" s="25" t="s">
        <v>121</v>
      </c>
      <c r="C4794" s="25" t="s">
        <v>34</v>
      </c>
      <c r="D4794" s="25" t="s">
        <v>27</v>
      </c>
      <c r="E4794" s="25" t="s">
        <v>1915</v>
      </c>
      <c r="F4794" s="2">
        <v>41399</v>
      </c>
      <c r="G4794" s="23" t="str">
        <f>TEXT(Table2[[#This Row],[Order-Date]],"mmm")</f>
        <v>May</v>
      </c>
      <c r="H4794">
        <v>2013</v>
      </c>
      <c r="I4794">
        <v>347639024</v>
      </c>
      <c r="J4794" s="2">
        <v>41412</v>
      </c>
      <c r="K4794" s="23">
        <f>WEEKDAY(#REF!,1)</f>
        <v>7</v>
      </c>
      <c r="L4794" s="25">
        <f>IF(#REF!&gt;=#REF!,#REF!-#REF!,"")</f>
        <v>13</v>
      </c>
      <c r="M4794" s="4">
        <v>2967</v>
      </c>
      <c r="N4794" s="5">
        <v>205.7</v>
      </c>
      <c r="O4794" s="5">
        <v>117.11</v>
      </c>
      <c r="P4794" s="5">
        <v>88.59</v>
      </c>
      <c r="Q4794" s="5">
        <f>#REF!*#REF!</f>
        <v>347465.37</v>
      </c>
      <c r="R4794" s="5">
        <v>262846.53000000003</v>
      </c>
      <c r="S4794" s="5">
        <f>#REF!-#REF!</f>
        <v>-84618.84</v>
      </c>
      <c r="T4794" s="36">
        <f t="shared" si="74"/>
        <v>-0.24353172231235601</v>
      </c>
    </row>
    <row r="4795" spans="1:20" x14ac:dyDescent="0.2">
      <c r="A4795" s="25" t="s">
        <v>46</v>
      </c>
      <c r="B4795" s="25" t="s">
        <v>123</v>
      </c>
      <c r="C4795" s="25" t="s">
        <v>85</v>
      </c>
      <c r="D4795" s="25" t="s">
        <v>23</v>
      </c>
      <c r="E4795" s="25" t="s">
        <v>1918</v>
      </c>
      <c r="F4795" s="2">
        <v>42385</v>
      </c>
      <c r="G4795" s="23" t="str">
        <f>TEXT(Table2[[#This Row],[Order-Date]],"mmm")</f>
        <v>Jan</v>
      </c>
      <c r="H4795">
        <v>2016</v>
      </c>
      <c r="I4795">
        <v>983644855</v>
      </c>
      <c r="J4795" s="2">
        <v>42400</v>
      </c>
      <c r="K4795" s="23">
        <f>WEEKDAY(#REF!,1)</f>
        <v>1</v>
      </c>
      <c r="L4795" s="25">
        <f>IF(#REF!&gt;=#REF!,#REF!-#REF!,"")</f>
        <v>15</v>
      </c>
      <c r="M4795" s="4">
        <v>1226</v>
      </c>
      <c r="N4795" s="5">
        <v>668.27</v>
      </c>
      <c r="O4795" s="5">
        <v>502.54</v>
      </c>
      <c r="P4795" s="5">
        <v>165.73</v>
      </c>
      <c r="Q4795" s="5">
        <f>#REF!*#REF!</f>
        <v>616114.04</v>
      </c>
      <c r="R4795" s="5">
        <v>203184.98</v>
      </c>
      <c r="S4795" s="5">
        <f>#REF!-#REF!</f>
        <v>-412929.06</v>
      </c>
      <c r="T4795" s="36">
        <f t="shared" si="74"/>
        <v>-0.67021530624427905</v>
      </c>
    </row>
    <row r="4796" spans="1:20" x14ac:dyDescent="0.2">
      <c r="A4796" s="25" t="s">
        <v>40</v>
      </c>
      <c r="B4796" s="25" t="s">
        <v>101</v>
      </c>
      <c r="C4796" s="25" t="s">
        <v>22</v>
      </c>
      <c r="D4796" s="25" t="s">
        <v>23</v>
      </c>
      <c r="E4796" s="25" t="s">
        <v>1917</v>
      </c>
      <c r="F4796" s="2">
        <v>41211</v>
      </c>
      <c r="G4796" s="23" t="str">
        <f>TEXT(Table2[[#This Row],[Order-Date]],"mmm")</f>
        <v>Oct</v>
      </c>
      <c r="H4796">
        <v>2012</v>
      </c>
      <c r="I4796">
        <v>816728627</v>
      </c>
      <c r="J4796" s="2">
        <v>41041</v>
      </c>
      <c r="K4796" s="23">
        <f>WEEKDAY(#REF!,1)</f>
        <v>7</v>
      </c>
      <c r="L4796" s="25" t="str">
        <f>IF(#REF!&gt;=#REF!,#REF!-#REF!,"")</f>
        <v/>
      </c>
      <c r="M4796" s="4">
        <v>7005</v>
      </c>
      <c r="N4796" s="5">
        <v>255.28</v>
      </c>
      <c r="O4796" s="5">
        <v>159.41999999999999</v>
      </c>
      <c r="P4796" s="5">
        <v>95.86</v>
      </c>
      <c r="Q4796" s="5">
        <f>#REF!*#REF!</f>
        <v>1116737.1000000001</v>
      </c>
      <c r="R4796" s="5">
        <v>671499.3</v>
      </c>
      <c r="S4796" s="5">
        <f>#REF!-#REF!</f>
        <v>-445237.8</v>
      </c>
      <c r="T4796" s="36">
        <f t="shared" si="74"/>
        <v>-0.39869527035503699</v>
      </c>
    </row>
    <row r="4797" spans="1:20" x14ac:dyDescent="0.2">
      <c r="A4797" s="25" t="s">
        <v>32</v>
      </c>
      <c r="B4797" s="25" t="s">
        <v>135</v>
      </c>
      <c r="C4797" s="25" t="s">
        <v>39</v>
      </c>
      <c r="D4797" s="25" t="s">
        <v>27</v>
      </c>
      <c r="E4797" s="25" t="s">
        <v>1918</v>
      </c>
      <c r="F4797" s="2">
        <v>40445</v>
      </c>
      <c r="G4797" s="23" t="str">
        <f>TEXT(Table2[[#This Row],[Order-Date]],"mmm")</f>
        <v>Sep</v>
      </c>
      <c r="H4797">
        <v>2010</v>
      </c>
      <c r="I4797">
        <v>490689170</v>
      </c>
      <c r="J4797" s="2">
        <v>40432</v>
      </c>
      <c r="K4797" s="23">
        <f>WEEKDAY(#REF!,1)</f>
        <v>7</v>
      </c>
      <c r="L4797" s="25" t="str">
        <f>IF(#REF!&gt;=#REF!,#REF!-#REF!,"")</f>
        <v/>
      </c>
      <c r="M4797" s="4">
        <v>4684</v>
      </c>
      <c r="N4797" s="5">
        <v>81.73</v>
      </c>
      <c r="O4797" s="5">
        <v>56.67</v>
      </c>
      <c r="P4797" s="5">
        <v>25.06</v>
      </c>
      <c r="Q4797" s="5">
        <f>#REF!*#REF!</f>
        <v>265442.28000000003</v>
      </c>
      <c r="R4797" s="5">
        <v>117381.04</v>
      </c>
      <c r="S4797" s="5">
        <f>#REF!-#REF!</f>
        <v>-148061.24</v>
      </c>
      <c r="T4797" s="36">
        <f t="shared" si="74"/>
        <v>-0.55779071819304704</v>
      </c>
    </row>
    <row r="4798" spans="1:20" x14ac:dyDescent="0.2">
      <c r="A4798" s="25" t="s">
        <v>59</v>
      </c>
      <c r="B4798" s="25" t="s">
        <v>225</v>
      </c>
      <c r="C4798" s="25" t="s">
        <v>49</v>
      </c>
      <c r="D4798" s="25" t="s">
        <v>27</v>
      </c>
      <c r="E4798" s="25" t="s">
        <v>1918</v>
      </c>
      <c r="F4798" s="2">
        <v>40455</v>
      </c>
      <c r="G4798" s="23" t="str">
        <f>TEXT(Table2[[#This Row],[Order-Date]],"mmm")</f>
        <v>Oct</v>
      </c>
      <c r="H4798">
        <v>2010</v>
      </c>
      <c r="I4798">
        <v>269637811</v>
      </c>
      <c r="J4798" s="2">
        <v>40183</v>
      </c>
      <c r="K4798" s="23">
        <f>WEEKDAY(#REF!,1)</f>
        <v>3</v>
      </c>
      <c r="L4798" s="25" t="str">
        <f>IF(#REF!&gt;=#REF!,#REF!-#REF!,"")</f>
        <v/>
      </c>
      <c r="M4798" s="4">
        <v>675</v>
      </c>
      <c r="N4798" s="5">
        <v>651.21</v>
      </c>
      <c r="O4798" s="5">
        <v>524.96</v>
      </c>
      <c r="P4798" s="5">
        <v>126.25</v>
      </c>
      <c r="Q4798" s="5">
        <f>#REF!*#REF!</f>
        <v>354348</v>
      </c>
      <c r="R4798" s="5">
        <v>85218.75</v>
      </c>
      <c r="S4798" s="5">
        <f>#REF!-#REF!</f>
        <v>-269129.25</v>
      </c>
      <c r="T4798" s="36">
        <f t="shared" si="74"/>
        <v>-0.75950548613227697</v>
      </c>
    </row>
    <row r="4799" spans="1:20" x14ac:dyDescent="0.2">
      <c r="A4799" s="25" t="s">
        <v>46</v>
      </c>
      <c r="B4799" s="25" t="s">
        <v>71</v>
      </c>
      <c r="C4799" s="25" t="s">
        <v>42</v>
      </c>
      <c r="D4799" s="25" t="s">
        <v>27</v>
      </c>
      <c r="E4799" s="25" t="s">
        <v>1915</v>
      </c>
      <c r="F4799" s="2">
        <v>42671</v>
      </c>
      <c r="G4799" s="23" t="str">
        <f>TEXT(Table2[[#This Row],[Order-Date]],"mmm")</f>
        <v>Oct</v>
      </c>
      <c r="H4799">
        <v>2016</v>
      </c>
      <c r="I4799">
        <v>487998378</v>
      </c>
      <c r="J4799" s="2">
        <v>42381</v>
      </c>
      <c r="K4799" s="23">
        <f>WEEKDAY(#REF!,1)</f>
        <v>3</v>
      </c>
      <c r="L4799" s="25" t="str">
        <f>IF(#REF!&gt;=#REF!,#REF!-#REF!,"")</f>
        <v/>
      </c>
      <c r="M4799" s="4">
        <v>8419</v>
      </c>
      <c r="N4799" s="5">
        <v>109.28</v>
      </c>
      <c r="O4799" s="5">
        <v>35.840000000000003</v>
      </c>
      <c r="P4799" s="5">
        <v>73.44</v>
      </c>
      <c r="Q4799" s="5">
        <f>#REF!*#REF!</f>
        <v>301736.96000000002</v>
      </c>
      <c r="R4799" s="5">
        <v>618291.36</v>
      </c>
      <c r="S4799" s="5">
        <f>#REF!-#REF!</f>
        <v>316554.40000000002</v>
      </c>
      <c r="T4799" s="36">
        <f t="shared" si="74"/>
        <v>1.0491071428571399</v>
      </c>
    </row>
    <row r="4800" spans="1:20" x14ac:dyDescent="0.2">
      <c r="A4800" s="25" t="s">
        <v>29</v>
      </c>
      <c r="B4800" s="25" t="s">
        <v>58</v>
      </c>
      <c r="C4800" s="25" t="s">
        <v>49</v>
      </c>
      <c r="D4800" s="25" t="s">
        <v>27</v>
      </c>
      <c r="E4800" s="25" t="s">
        <v>1918</v>
      </c>
      <c r="F4800" s="2">
        <v>41884</v>
      </c>
      <c r="G4800" s="23" t="str">
        <f>TEXT(Table2[[#This Row],[Order-Date]],"mmm")</f>
        <v>Sep</v>
      </c>
      <c r="H4800">
        <v>2014</v>
      </c>
      <c r="I4800">
        <v>200507199</v>
      </c>
      <c r="J4800" s="2">
        <v>41695</v>
      </c>
      <c r="K4800" s="23">
        <f>WEEKDAY(#REF!,1)</f>
        <v>3</v>
      </c>
      <c r="L4800" s="25" t="str">
        <f>IF(#REF!&gt;=#REF!,#REF!-#REF!,"")</f>
        <v/>
      </c>
      <c r="M4800" s="4">
        <v>3391</v>
      </c>
      <c r="N4800" s="5">
        <v>651.21</v>
      </c>
      <c r="O4800" s="5">
        <v>524.96</v>
      </c>
      <c r="P4800" s="5">
        <v>126.25</v>
      </c>
      <c r="Q4800" s="5">
        <f>#REF!*#REF!</f>
        <v>1780139.36</v>
      </c>
      <c r="R4800" s="5">
        <v>428113.75</v>
      </c>
      <c r="S4800" s="5">
        <f>#REF!-#REF!</f>
        <v>-1352025.61</v>
      </c>
      <c r="T4800" s="36">
        <f t="shared" si="74"/>
        <v>-0.75950548613227697</v>
      </c>
    </row>
    <row r="4801" spans="1:20" x14ac:dyDescent="0.2">
      <c r="A4801" s="25" t="s">
        <v>32</v>
      </c>
      <c r="B4801" s="25" t="s">
        <v>127</v>
      </c>
      <c r="C4801" s="25" t="s">
        <v>85</v>
      </c>
      <c r="D4801" s="25" t="s">
        <v>23</v>
      </c>
      <c r="E4801" s="25" t="s">
        <v>1915</v>
      </c>
      <c r="F4801" s="2">
        <v>41423</v>
      </c>
      <c r="G4801" s="23" t="str">
        <f>TEXT(Table2[[#This Row],[Order-Date]],"mmm")</f>
        <v>May</v>
      </c>
      <c r="H4801">
        <v>2013</v>
      </c>
      <c r="I4801">
        <v>332213103</v>
      </c>
      <c r="J4801" s="2">
        <v>41462</v>
      </c>
      <c r="K4801" s="23">
        <f>WEEKDAY(#REF!,1)</f>
        <v>1</v>
      </c>
      <c r="L4801" s="25">
        <f>IF(#REF!&gt;=#REF!,#REF!-#REF!,"")</f>
        <v>39</v>
      </c>
      <c r="M4801" s="4">
        <v>8095</v>
      </c>
      <c r="N4801" s="5">
        <v>668.27</v>
      </c>
      <c r="O4801" s="5">
        <v>502.54</v>
      </c>
      <c r="P4801" s="5">
        <v>165.73</v>
      </c>
      <c r="Q4801" s="5">
        <f>#REF!*#REF!</f>
        <v>4068061.3</v>
      </c>
      <c r="R4801" s="5">
        <v>1341584.3500000001</v>
      </c>
      <c r="S4801" s="5">
        <f>#REF!-#REF!</f>
        <v>-2726476.95</v>
      </c>
      <c r="T4801" s="36">
        <f t="shared" si="74"/>
        <v>-0.67021530624427905</v>
      </c>
    </row>
    <row r="4802" spans="1:20" x14ac:dyDescent="0.2">
      <c r="A4802" s="25" t="s">
        <v>20</v>
      </c>
      <c r="B4802" s="25" t="s">
        <v>180</v>
      </c>
      <c r="C4802" s="25" t="s">
        <v>22</v>
      </c>
      <c r="D4802" s="25" t="s">
        <v>23</v>
      </c>
      <c r="E4802" s="25" t="s">
        <v>1915</v>
      </c>
      <c r="F4802" s="2">
        <v>40798</v>
      </c>
      <c r="G4802" s="23" t="str">
        <f>TEXT(Table2[[#This Row],[Order-Date]],"mmm")</f>
        <v>Sep</v>
      </c>
      <c r="H4802">
        <v>2011</v>
      </c>
      <c r="I4802">
        <v>528477418</v>
      </c>
      <c r="J4802" s="2">
        <v>40922</v>
      </c>
      <c r="K4802" s="23">
        <f>WEEKDAY(#REF!,1)</f>
        <v>7</v>
      </c>
      <c r="L4802" s="25">
        <f>IF(#REF!&gt;=#REF!,#REF!-#REF!,"")</f>
        <v>124</v>
      </c>
      <c r="M4802" s="4">
        <v>7067</v>
      </c>
      <c r="N4802" s="5">
        <v>255.28</v>
      </c>
      <c r="O4802" s="5">
        <v>159.41999999999999</v>
      </c>
      <c r="P4802" s="5">
        <v>95.86</v>
      </c>
      <c r="Q4802" s="5">
        <f>#REF!*#REF!</f>
        <v>1126621.1399999999</v>
      </c>
      <c r="R4802" s="5">
        <v>677442.62</v>
      </c>
      <c r="S4802" s="5">
        <f>#REF!-#REF!</f>
        <v>-449178.52</v>
      </c>
      <c r="T4802" s="36">
        <f t="shared" si="74"/>
        <v>-0.39869527035503699</v>
      </c>
    </row>
    <row r="4803" spans="1:20" x14ac:dyDescent="0.2">
      <c r="A4803" s="25" t="s">
        <v>29</v>
      </c>
      <c r="B4803" s="25" t="s">
        <v>197</v>
      </c>
      <c r="C4803" s="25" t="s">
        <v>56</v>
      </c>
      <c r="D4803" s="25" t="s">
        <v>23</v>
      </c>
      <c r="E4803" s="25" t="s">
        <v>1915</v>
      </c>
      <c r="F4803" s="2">
        <v>40612</v>
      </c>
      <c r="G4803" s="23" t="str">
        <f>TEXT(Table2[[#This Row],[Order-Date]],"mmm")</f>
        <v>Mar</v>
      </c>
      <c r="H4803">
        <v>2011</v>
      </c>
      <c r="I4803">
        <v>504973971</v>
      </c>
      <c r="J4803" s="2">
        <v>40585</v>
      </c>
      <c r="K4803" s="23">
        <f>WEEKDAY(#REF!,1)</f>
        <v>6</v>
      </c>
      <c r="L4803" s="25" t="str">
        <f>IF(#REF!&gt;=#REF!,#REF!-#REF!,"")</f>
        <v/>
      </c>
      <c r="M4803" s="4">
        <v>1875</v>
      </c>
      <c r="N4803" s="5">
        <v>421.89</v>
      </c>
      <c r="O4803" s="5">
        <v>364.69</v>
      </c>
      <c r="P4803" s="5">
        <v>57.2</v>
      </c>
      <c r="Q4803" s="5">
        <f>#REF!*#REF!</f>
        <v>683793.75</v>
      </c>
      <c r="R4803" s="5">
        <v>107250</v>
      </c>
      <c r="S4803" s="5">
        <f>#REF!-#REF!</f>
        <v>-576543.75</v>
      </c>
      <c r="T4803" s="36">
        <f t="shared" ref="T4803:T4866" si="75">S4803/Q4803</f>
        <v>-0.84315445995228799</v>
      </c>
    </row>
    <row r="4804" spans="1:20" x14ac:dyDescent="0.2">
      <c r="A4804" s="25" t="s">
        <v>32</v>
      </c>
      <c r="B4804" s="25" t="s">
        <v>127</v>
      </c>
      <c r="C4804" s="25" t="s">
        <v>42</v>
      </c>
      <c r="D4804" s="25" t="s">
        <v>23</v>
      </c>
      <c r="E4804" s="25" t="s">
        <v>1915</v>
      </c>
      <c r="F4804" s="2">
        <v>42363</v>
      </c>
      <c r="G4804" s="23" t="str">
        <f>TEXT(Table2[[#This Row],[Order-Date]],"mmm")</f>
        <v>Dec</v>
      </c>
      <c r="H4804">
        <v>2015</v>
      </c>
      <c r="I4804">
        <v>497689092</v>
      </c>
      <c r="J4804" s="2">
        <v>42369</v>
      </c>
      <c r="K4804" s="23">
        <f>WEEKDAY(#REF!,1)</f>
        <v>5</v>
      </c>
      <c r="L4804" s="25">
        <f>IF(#REF!&gt;=#REF!,#REF!-#REF!,"")</f>
        <v>6</v>
      </c>
      <c r="M4804" s="4">
        <v>6117</v>
      </c>
      <c r="N4804" s="5">
        <v>109.28</v>
      </c>
      <c r="O4804" s="5">
        <v>35.840000000000003</v>
      </c>
      <c r="P4804" s="5">
        <v>73.44</v>
      </c>
      <c r="Q4804" s="5">
        <f>#REF!*#REF!</f>
        <v>219233.28</v>
      </c>
      <c r="R4804" s="5">
        <v>449232.48</v>
      </c>
      <c r="S4804" s="5">
        <f>#REF!-#REF!</f>
        <v>229999.2</v>
      </c>
      <c r="T4804" s="36">
        <f t="shared" si="75"/>
        <v>1.0491071428571399</v>
      </c>
    </row>
    <row r="4805" spans="1:20" x14ac:dyDescent="0.2">
      <c r="A4805" s="25" t="s">
        <v>37</v>
      </c>
      <c r="B4805" s="25" t="s">
        <v>79</v>
      </c>
      <c r="C4805" s="25" t="s">
        <v>56</v>
      </c>
      <c r="D4805" s="25" t="s">
        <v>23</v>
      </c>
      <c r="E4805" s="25" t="s">
        <v>1917</v>
      </c>
      <c r="F4805" s="2">
        <v>42899</v>
      </c>
      <c r="G4805" s="23" t="str">
        <f>TEXT(Table2[[#This Row],[Order-Date]],"mmm")</f>
        <v>Jun</v>
      </c>
      <c r="H4805">
        <v>2017</v>
      </c>
      <c r="I4805">
        <v>812921607</v>
      </c>
      <c r="J4805" s="2">
        <v>42938</v>
      </c>
      <c r="K4805" s="23">
        <f>WEEKDAY(#REF!,1)</f>
        <v>7</v>
      </c>
      <c r="L4805" s="25">
        <f>IF(#REF!&gt;=#REF!,#REF!-#REF!,"")</f>
        <v>39</v>
      </c>
      <c r="M4805" s="4">
        <v>5674</v>
      </c>
      <c r="N4805" s="5">
        <v>421.89</v>
      </c>
      <c r="O4805" s="5">
        <v>364.69</v>
      </c>
      <c r="P4805" s="5">
        <v>57.2</v>
      </c>
      <c r="Q4805" s="5">
        <f>#REF!*#REF!</f>
        <v>2069251.06</v>
      </c>
      <c r="R4805" s="5">
        <v>324552.8</v>
      </c>
      <c r="S4805" s="5">
        <f>#REF!-#REF!</f>
        <v>-1744698.26</v>
      </c>
      <c r="T4805" s="36">
        <f t="shared" si="75"/>
        <v>-0.84315445995228799</v>
      </c>
    </row>
    <row r="4806" spans="1:20" x14ac:dyDescent="0.2">
      <c r="A4806" s="25" t="s">
        <v>29</v>
      </c>
      <c r="B4806" s="25" t="s">
        <v>138</v>
      </c>
      <c r="C4806" s="25" t="s">
        <v>34</v>
      </c>
      <c r="D4806" s="25" t="s">
        <v>27</v>
      </c>
      <c r="E4806" s="25" t="s">
        <v>1917</v>
      </c>
      <c r="F4806" s="2">
        <v>40198</v>
      </c>
      <c r="G4806" s="23" t="str">
        <f>TEXT(Table2[[#This Row],[Order-Date]],"mmm")</f>
        <v>Jan</v>
      </c>
      <c r="H4806">
        <v>2010</v>
      </c>
      <c r="I4806">
        <v>477282845</v>
      </c>
      <c r="J4806" s="2">
        <v>40270</v>
      </c>
      <c r="K4806" s="23">
        <f>WEEKDAY(#REF!,1)</f>
        <v>6</v>
      </c>
      <c r="L4806" s="25">
        <f>IF(#REF!&gt;=#REF!,#REF!-#REF!,"")</f>
        <v>72</v>
      </c>
      <c r="M4806" s="4">
        <v>7455</v>
      </c>
      <c r="N4806" s="5">
        <v>205.7</v>
      </c>
      <c r="O4806" s="5">
        <v>117.11</v>
      </c>
      <c r="P4806" s="5">
        <v>88.59</v>
      </c>
      <c r="Q4806" s="5">
        <f>#REF!*#REF!</f>
        <v>873055.05</v>
      </c>
      <c r="R4806" s="5">
        <v>660438.44999999995</v>
      </c>
      <c r="S4806" s="5">
        <f>#REF!-#REF!</f>
        <v>-212616.6</v>
      </c>
      <c r="T4806" s="36">
        <f t="shared" si="75"/>
        <v>-0.24353172231235601</v>
      </c>
    </row>
    <row r="4807" spans="1:20" x14ac:dyDescent="0.2">
      <c r="A4807" s="25" t="s">
        <v>46</v>
      </c>
      <c r="B4807" s="25" t="s">
        <v>207</v>
      </c>
      <c r="C4807" s="25" t="s">
        <v>65</v>
      </c>
      <c r="D4807" s="25" t="s">
        <v>23</v>
      </c>
      <c r="E4807" s="25" t="s">
        <v>1918</v>
      </c>
      <c r="F4807" s="2">
        <v>42159</v>
      </c>
      <c r="G4807" s="23" t="str">
        <f>TEXT(Table2[[#This Row],[Order-Date]],"mmm")</f>
        <v>Jun</v>
      </c>
      <c r="H4807">
        <v>2015</v>
      </c>
      <c r="I4807">
        <v>387696635</v>
      </c>
      <c r="J4807" s="2">
        <v>42110</v>
      </c>
      <c r="K4807" s="23">
        <f>WEEKDAY(#REF!,1)</f>
        <v>5</v>
      </c>
      <c r="L4807" s="25" t="str">
        <f>IF(#REF!&gt;=#REF!,#REF!-#REF!,"")</f>
        <v/>
      </c>
      <c r="M4807" s="4">
        <v>6905</v>
      </c>
      <c r="N4807" s="5">
        <v>9.33</v>
      </c>
      <c r="O4807" s="5">
        <v>6.92</v>
      </c>
      <c r="P4807" s="5">
        <v>2.41</v>
      </c>
      <c r="Q4807" s="5">
        <f>#REF!*#REF!</f>
        <v>47782.6</v>
      </c>
      <c r="R4807" s="5">
        <v>16641.05</v>
      </c>
      <c r="S4807" s="5">
        <f>#REF!-#REF!</f>
        <v>-31141.55</v>
      </c>
      <c r="T4807" s="36">
        <f t="shared" si="75"/>
        <v>-0.65173410404624299</v>
      </c>
    </row>
    <row r="4808" spans="1:20" x14ac:dyDescent="0.2">
      <c r="A4808" s="25" t="s">
        <v>29</v>
      </c>
      <c r="B4808" s="25" t="s">
        <v>204</v>
      </c>
      <c r="C4808" s="25" t="s">
        <v>51</v>
      </c>
      <c r="D4808" s="25" t="s">
        <v>23</v>
      </c>
      <c r="E4808" s="25" t="s">
        <v>1916</v>
      </c>
      <c r="F4808" s="2">
        <v>40181</v>
      </c>
      <c r="G4808" s="23" t="str">
        <f>TEXT(Table2[[#This Row],[Order-Date]],"mmm")</f>
        <v>Jan</v>
      </c>
      <c r="H4808">
        <v>2010</v>
      </c>
      <c r="I4808">
        <v>161399304</v>
      </c>
      <c r="J4808" s="2">
        <v>40252</v>
      </c>
      <c r="K4808" s="23">
        <f>WEEKDAY(#REF!,1)</f>
        <v>2</v>
      </c>
      <c r="L4808" s="25">
        <f>IF(#REF!&gt;=#REF!,#REF!-#REF!,"")</f>
        <v>71</v>
      </c>
      <c r="M4808" s="4">
        <v>496</v>
      </c>
      <c r="N4808" s="5">
        <v>437.2</v>
      </c>
      <c r="O4808" s="5">
        <v>263.33</v>
      </c>
      <c r="P4808" s="5">
        <v>173.87</v>
      </c>
      <c r="Q4808" s="5">
        <f>#REF!*#REF!</f>
        <v>130611.68</v>
      </c>
      <c r="R4808" s="5">
        <v>86239.52</v>
      </c>
      <c r="S4808" s="5">
        <f>#REF!-#REF!</f>
        <v>-44372.160000000003</v>
      </c>
      <c r="T4808" s="36">
        <f t="shared" si="75"/>
        <v>-0.33972581931416901</v>
      </c>
    </row>
    <row r="4809" spans="1:20" x14ac:dyDescent="0.2">
      <c r="A4809" s="25" t="s">
        <v>37</v>
      </c>
      <c r="B4809" s="25" t="s">
        <v>155</v>
      </c>
      <c r="C4809" s="25" t="s">
        <v>77</v>
      </c>
      <c r="D4809" s="25" t="s">
        <v>23</v>
      </c>
      <c r="E4809" s="25" t="s">
        <v>1915</v>
      </c>
      <c r="F4809" s="2">
        <v>41847</v>
      </c>
      <c r="G4809" s="23" t="str">
        <f>TEXT(Table2[[#This Row],[Order-Date]],"mmm")</f>
        <v>Jul</v>
      </c>
      <c r="H4809">
        <v>2014</v>
      </c>
      <c r="I4809">
        <v>385939681</v>
      </c>
      <c r="J4809" s="2">
        <v>41849</v>
      </c>
      <c r="K4809" s="23">
        <f>WEEKDAY(#REF!,1)</f>
        <v>3</v>
      </c>
      <c r="L4809" s="25">
        <f>IF(#REF!&gt;=#REF!,#REF!-#REF!,"")</f>
        <v>2</v>
      </c>
      <c r="M4809" s="4">
        <v>6983</v>
      </c>
      <c r="N4809" s="5">
        <v>154.06</v>
      </c>
      <c r="O4809" s="5">
        <v>90.93</v>
      </c>
      <c r="P4809" s="5">
        <v>63.13</v>
      </c>
      <c r="Q4809" s="5">
        <f>#REF!*#REF!</f>
        <v>634964.18999999994</v>
      </c>
      <c r="R4809" s="5">
        <v>440836.79</v>
      </c>
      <c r="S4809" s="5">
        <f>#REF!-#REF!</f>
        <v>-194127.4</v>
      </c>
      <c r="T4809" s="36">
        <f t="shared" si="75"/>
        <v>-0.30572968217309998</v>
      </c>
    </row>
    <row r="4810" spans="1:20" x14ac:dyDescent="0.2">
      <c r="A4810" s="25" t="s">
        <v>40</v>
      </c>
      <c r="B4810" s="25" t="s">
        <v>160</v>
      </c>
      <c r="C4810" s="25" t="s">
        <v>26</v>
      </c>
      <c r="D4810" s="25" t="s">
        <v>27</v>
      </c>
      <c r="E4810" s="25" t="s">
        <v>1915</v>
      </c>
      <c r="F4810" s="2">
        <v>40722</v>
      </c>
      <c r="G4810" s="23" t="str">
        <f>TEXT(Table2[[#This Row],[Order-Date]],"mmm")</f>
        <v>Jun</v>
      </c>
      <c r="H4810">
        <v>2011</v>
      </c>
      <c r="I4810">
        <v>369179093</v>
      </c>
      <c r="J4810" s="2">
        <v>40738</v>
      </c>
      <c r="K4810" s="23">
        <f>WEEKDAY(#REF!,1)</f>
        <v>5</v>
      </c>
      <c r="L4810" s="25">
        <f>IF(#REF!&gt;=#REF!,#REF!-#REF!,"")</f>
        <v>16</v>
      </c>
      <c r="M4810" s="4">
        <v>7153</v>
      </c>
      <c r="N4810" s="5">
        <v>152.58000000000001</v>
      </c>
      <c r="O4810" s="5">
        <v>97.44</v>
      </c>
      <c r="P4810" s="5">
        <v>55.14</v>
      </c>
      <c r="Q4810" s="5">
        <f>#REF!*#REF!</f>
        <v>696988.32</v>
      </c>
      <c r="R4810" s="5">
        <v>394416.42</v>
      </c>
      <c r="S4810" s="5">
        <f>#REF!-#REF!</f>
        <v>-302571.90000000002</v>
      </c>
      <c r="T4810" s="36">
        <f t="shared" si="75"/>
        <v>-0.43411330049261099</v>
      </c>
    </row>
    <row r="4811" spans="1:20" x14ac:dyDescent="0.2">
      <c r="A4811" s="25" t="s">
        <v>46</v>
      </c>
      <c r="B4811" s="25" t="s">
        <v>175</v>
      </c>
      <c r="C4811" s="25" t="s">
        <v>22</v>
      </c>
      <c r="D4811" s="25" t="s">
        <v>27</v>
      </c>
      <c r="E4811" s="25" t="s">
        <v>1916</v>
      </c>
      <c r="F4811" s="2">
        <v>40550</v>
      </c>
      <c r="G4811" s="23" t="str">
        <f>TEXT(Table2[[#This Row],[Order-Date]],"mmm")</f>
        <v>Jan</v>
      </c>
      <c r="H4811">
        <v>2011</v>
      </c>
      <c r="I4811">
        <v>389291369</v>
      </c>
      <c r="J4811" s="2">
        <v>40641</v>
      </c>
      <c r="K4811" s="23">
        <f>WEEKDAY(#REF!,1)</f>
        <v>6</v>
      </c>
      <c r="L4811" s="25">
        <f>IF(#REF!&gt;=#REF!,#REF!-#REF!,"")</f>
        <v>91</v>
      </c>
      <c r="M4811" s="4">
        <v>8822</v>
      </c>
      <c r="N4811" s="5">
        <v>255.28</v>
      </c>
      <c r="O4811" s="5">
        <v>159.41999999999999</v>
      </c>
      <c r="P4811" s="5">
        <v>95.86</v>
      </c>
      <c r="Q4811" s="5">
        <f>#REF!*#REF!</f>
        <v>1406403.24</v>
      </c>
      <c r="R4811" s="5">
        <v>845676.92</v>
      </c>
      <c r="S4811" s="5">
        <f>#REF!-#REF!</f>
        <v>-560726.31999999995</v>
      </c>
      <c r="T4811" s="36">
        <f t="shared" si="75"/>
        <v>-0.39869527035503699</v>
      </c>
    </row>
    <row r="4812" spans="1:20" x14ac:dyDescent="0.2">
      <c r="A4812" s="25" t="s">
        <v>37</v>
      </c>
      <c r="B4812" s="25" t="s">
        <v>45</v>
      </c>
      <c r="C4812" s="25" t="s">
        <v>26</v>
      </c>
      <c r="D4812" s="25" t="s">
        <v>27</v>
      </c>
      <c r="E4812" s="25" t="s">
        <v>1916</v>
      </c>
      <c r="F4812" s="2">
        <v>40635</v>
      </c>
      <c r="G4812" s="23" t="str">
        <f>TEXT(Table2[[#This Row],[Order-Date]],"mmm")</f>
        <v>Apr</v>
      </c>
      <c r="H4812">
        <v>2011</v>
      </c>
      <c r="I4812">
        <v>344762837</v>
      </c>
      <c r="J4812" s="2">
        <v>40626</v>
      </c>
      <c r="K4812" s="23">
        <f>WEEKDAY(#REF!,1)</f>
        <v>5</v>
      </c>
      <c r="L4812" s="25" t="str">
        <f>IF(#REF!&gt;=#REF!,#REF!-#REF!,"")</f>
        <v/>
      </c>
      <c r="M4812" s="4">
        <v>1840</v>
      </c>
      <c r="N4812" s="5">
        <v>152.58000000000001</v>
      </c>
      <c r="O4812" s="5">
        <v>97.44</v>
      </c>
      <c r="P4812" s="5">
        <v>55.14</v>
      </c>
      <c r="Q4812" s="5">
        <f>#REF!*#REF!</f>
        <v>179289.60000000001</v>
      </c>
      <c r="R4812" s="5">
        <v>101457.60000000001</v>
      </c>
      <c r="S4812" s="5">
        <f>#REF!-#REF!</f>
        <v>-77832</v>
      </c>
      <c r="T4812" s="36">
        <f t="shared" si="75"/>
        <v>-0.43411330049261099</v>
      </c>
    </row>
    <row r="4813" spans="1:20" x14ac:dyDescent="0.2">
      <c r="A4813" s="25" t="s">
        <v>29</v>
      </c>
      <c r="B4813" s="25" t="s">
        <v>154</v>
      </c>
      <c r="C4813" s="25" t="s">
        <v>49</v>
      </c>
      <c r="D4813" s="25" t="s">
        <v>23</v>
      </c>
      <c r="E4813" s="25" t="s">
        <v>1917</v>
      </c>
      <c r="F4813" s="2">
        <v>40775</v>
      </c>
      <c r="G4813" s="23" t="str">
        <f>TEXT(Table2[[#This Row],[Order-Date]],"mmm")</f>
        <v>Aug</v>
      </c>
      <c r="H4813">
        <v>2011</v>
      </c>
      <c r="I4813">
        <v>204392325</v>
      </c>
      <c r="J4813" s="2">
        <v>40812</v>
      </c>
      <c r="K4813" s="23">
        <f>WEEKDAY(#REF!,1)</f>
        <v>2</v>
      </c>
      <c r="L4813" s="25">
        <f>IF(#REF!&gt;=#REF!,#REF!-#REF!,"")</f>
        <v>37</v>
      </c>
      <c r="M4813" s="4">
        <v>3086</v>
      </c>
      <c r="N4813" s="5">
        <v>651.21</v>
      </c>
      <c r="O4813" s="5">
        <v>524.96</v>
      </c>
      <c r="P4813" s="5">
        <v>126.25</v>
      </c>
      <c r="Q4813" s="5">
        <f>#REF!*#REF!</f>
        <v>1620026.56</v>
      </c>
      <c r="R4813" s="5">
        <v>389607.5</v>
      </c>
      <c r="S4813" s="5">
        <f>#REF!-#REF!</f>
        <v>-1230419.06</v>
      </c>
      <c r="T4813" s="36">
        <f t="shared" si="75"/>
        <v>-0.75950548613227697</v>
      </c>
    </row>
    <row r="4814" spans="1:20" x14ac:dyDescent="0.2">
      <c r="A4814" s="25" t="s">
        <v>40</v>
      </c>
      <c r="B4814" s="25" t="s">
        <v>201</v>
      </c>
      <c r="C4814" s="25" t="s">
        <v>56</v>
      </c>
      <c r="D4814" s="25" t="s">
        <v>23</v>
      </c>
      <c r="E4814" s="25" t="s">
        <v>1916</v>
      </c>
      <c r="F4814" s="2">
        <v>42315</v>
      </c>
      <c r="G4814" s="23" t="str">
        <f>TEXT(Table2[[#This Row],[Order-Date]],"mmm")</f>
        <v>Nov</v>
      </c>
      <c r="H4814">
        <v>2015</v>
      </c>
      <c r="I4814">
        <v>457291162</v>
      </c>
      <c r="J4814" s="2">
        <v>42243</v>
      </c>
      <c r="K4814" s="23">
        <f>WEEKDAY(#REF!,1)</f>
        <v>5</v>
      </c>
      <c r="L4814" s="25" t="str">
        <f>IF(#REF!&gt;=#REF!,#REF!-#REF!,"")</f>
        <v/>
      </c>
      <c r="M4814" s="4">
        <v>1472</v>
      </c>
      <c r="N4814" s="5">
        <v>421.89</v>
      </c>
      <c r="O4814" s="5">
        <v>364.69</v>
      </c>
      <c r="P4814" s="5">
        <v>57.2</v>
      </c>
      <c r="Q4814" s="5">
        <f>#REF!*#REF!</f>
        <v>536823.68000000005</v>
      </c>
      <c r="R4814" s="5">
        <v>84198.399999999994</v>
      </c>
      <c r="S4814" s="5">
        <f>#REF!-#REF!</f>
        <v>-452625.28</v>
      </c>
      <c r="T4814" s="36">
        <f t="shared" si="75"/>
        <v>-0.84315445995228799</v>
      </c>
    </row>
    <row r="4815" spans="1:20" x14ac:dyDescent="0.2">
      <c r="A4815" s="25" t="s">
        <v>46</v>
      </c>
      <c r="B4815" s="25" t="s">
        <v>176</v>
      </c>
      <c r="C4815" s="25" t="s">
        <v>51</v>
      </c>
      <c r="D4815" s="25" t="s">
        <v>23</v>
      </c>
      <c r="E4815" s="25" t="s">
        <v>1918</v>
      </c>
      <c r="F4815" s="2">
        <v>41965</v>
      </c>
      <c r="G4815" s="23" t="str">
        <f>TEXT(Table2[[#This Row],[Order-Date]],"mmm")</f>
        <v>Nov</v>
      </c>
      <c r="H4815">
        <v>2014</v>
      </c>
      <c r="I4815">
        <v>762883174</v>
      </c>
      <c r="J4815" s="2">
        <v>41972</v>
      </c>
      <c r="K4815" s="23">
        <f>WEEKDAY(#REF!,1)</f>
        <v>7</v>
      </c>
      <c r="L4815" s="25">
        <f>IF(#REF!&gt;=#REF!,#REF!-#REF!,"")</f>
        <v>7</v>
      </c>
      <c r="M4815" s="4">
        <v>2939</v>
      </c>
      <c r="N4815" s="5">
        <v>437.2</v>
      </c>
      <c r="O4815" s="5">
        <v>263.33</v>
      </c>
      <c r="P4815" s="5">
        <v>173.87</v>
      </c>
      <c r="Q4815" s="5">
        <f>#REF!*#REF!</f>
        <v>773926.87</v>
      </c>
      <c r="R4815" s="5">
        <v>511003.93</v>
      </c>
      <c r="S4815" s="5">
        <f>#REF!-#REF!</f>
        <v>-262922.94</v>
      </c>
      <c r="T4815" s="36">
        <f t="shared" si="75"/>
        <v>-0.33972581931416901</v>
      </c>
    </row>
    <row r="4816" spans="1:20" x14ac:dyDescent="0.2">
      <c r="A4816" s="25" t="s">
        <v>29</v>
      </c>
      <c r="B4816" s="25" t="s">
        <v>111</v>
      </c>
      <c r="C4816" s="25" t="s">
        <v>34</v>
      </c>
      <c r="D4816" s="25" t="s">
        <v>27</v>
      </c>
      <c r="E4816" s="25" t="s">
        <v>1915</v>
      </c>
      <c r="F4816" s="2">
        <v>40357</v>
      </c>
      <c r="G4816" s="23" t="str">
        <f>TEXT(Table2[[#This Row],[Order-Date]],"mmm")</f>
        <v>Jun</v>
      </c>
      <c r="H4816">
        <v>2010</v>
      </c>
      <c r="I4816">
        <v>400904691</v>
      </c>
      <c r="J4816" s="2">
        <v>40519</v>
      </c>
      <c r="K4816" s="23">
        <f>WEEKDAY(#REF!,1)</f>
        <v>3</v>
      </c>
      <c r="L4816" s="25">
        <f>IF(#REF!&gt;=#REF!,#REF!-#REF!,"")</f>
        <v>162</v>
      </c>
      <c r="M4816" s="4">
        <v>5462</v>
      </c>
      <c r="N4816" s="5">
        <v>205.7</v>
      </c>
      <c r="O4816" s="5">
        <v>117.11</v>
      </c>
      <c r="P4816" s="5">
        <v>88.59</v>
      </c>
      <c r="Q4816" s="5">
        <f>#REF!*#REF!</f>
        <v>639654.81999999995</v>
      </c>
      <c r="R4816" s="5">
        <v>483878.58</v>
      </c>
      <c r="S4816" s="5">
        <f>#REF!-#REF!</f>
        <v>-155776.24</v>
      </c>
      <c r="T4816" s="36">
        <f t="shared" si="75"/>
        <v>-0.24353172231235601</v>
      </c>
    </row>
    <row r="4817" spans="1:20" x14ac:dyDescent="0.2">
      <c r="A4817" s="25" t="s">
        <v>32</v>
      </c>
      <c r="B4817" s="25" t="s">
        <v>113</v>
      </c>
      <c r="C4817" s="25" t="s">
        <v>31</v>
      </c>
      <c r="D4817" s="25" t="s">
        <v>23</v>
      </c>
      <c r="E4817" s="25" t="s">
        <v>1917</v>
      </c>
      <c r="F4817" s="2">
        <v>42070</v>
      </c>
      <c r="G4817" s="23" t="str">
        <f>TEXT(Table2[[#This Row],[Order-Date]],"mmm")</f>
        <v>Mar</v>
      </c>
      <c r="H4817">
        <v>2015</v>
      </c>
      <c r="I4817">
        <v>521404540</v>
      </c>
      <c r="J4817" s="2">
        <v>42101</v>
      </c>
      <c r="K4817" s="23">
        <f>WEEKDAY(#REF!,1)</f>
        <v>3</v>
      </c>
      <c r="L4817" s="25">
        <f>IF(#REF!&gt;=#REF!,#REF!-#REF!,"")</f>
        <v>31</v>
      </c>
      <c r="M4817" s="4">
        <v>4045</v>
      </c>
      <c r="N4817" s="5">
        <v>47.45</v>
      </c>
      <c r="O4817" s="5">
        <v>31.79</v>
      </c>
      <c r="P4817" s="5">
        <v>15.66</v>
      </c>
      <c r="Q4817" s="5">
        <f>#REF!*#REF!</f>
        <v>128590.55</v>
      </c>
      <c r="R4817" s="5">
        <v>63344.7</v>
      </c>
      <c r="S4817" s="5">
        <f>#REF!-#REF!</f>
        <v>-65245.85</v>
      </c>
      <c r="T4817" s="36">
        <f t="shared" si="75"/>
        <v>-0.50739226171752105</v>
      </c>
    </row>
    <row r="4818" spans="1:20" x14ac:dyDescent="0.2">
      <c r="A4818" s="25" t="s">
        <v>46</v>
      </c>
      <c r="B4818" s="25" t="s">
        <v>195</v>
      </c>
      <c r="C4818" s="25" t="s">
        <v>77</v>
      </c>
      <c r="D4818" s="25" t="s">
        <v>27</v>
      </c>
      <c r="E4818" s="25" t="s">
        <v>1915</v>
      </c>
      <c r="F4818" s="2">
        <v>41597</v>
      </c>
      <c r="G4818" s="23" t="str">
        <f>TEXT(Table2[[#This Row],[Order-Date]],"mmm")</f>
        <v>Nov</v>
      </c>
      <c r="H4818">
        <v>2013</v>
      </c>
      <c r="I4818">
        <v>994744050</v>
      </c>
      <c r="J4818" s="2">
        <v>41376</v>
      </c>
      <c r="K4818" s="23">
        <f>WEEKDAY(#REF!,1)</f>
        <v>6</v>
      </c>
      <c r="L4818" s="25" t="str">
        <f>IF(#REF!&gt;=#REF!,#REF!-#REF!,"")</f>
        <v/>
      </c>
      <c r="M4818" s="4">
        <v>5725</v>
      </c>
      <c r="N4818" s="5">
        <v>154.06</v>
      </c>
      <c r="O4818" s="5">
        <v>90.93</v>
      </c>
      <c r="P4818" s="5">
        <v>63.13</v>
      </c>
      <c r="Q4818" s="5">
        <f>#REF!*#REF!</f>
        <v>520574.25</v>
      </c>
      <c r="R4818" s="5">
        <v>361419.25</v>
      </c>
      <c r="S4818" s="5">
        <f>#REF!-#REF!</f>
        <v>-159155</v>
      </c>
      <c r="T4818" s="36">
        <f t="shared" si="75"/>
        <v>-0.30572968217309998</v>
      </c>
    </row>
    <row r="4819" spans="1:20" x14ac:dyDescent="0.2">
      <c r="A4819" s="25" t="s">
        <v>46</v>
      </c>
      <c r="B4819" s="25" t="s">
        <v>98</v>
      </c>
      <c r="C4819" s="25" t="s">
        <v>31</v>
      </c>
      <c r="D4819" s="25" t="s">
        <v>27</v>
      </c>
      <c r="E4819" s="25" t="s">
        <v>1915</v>
      </c>
      <c r="F4819" s="2">
        <v>42794</v>
      </c>
      <c r="G4819" s="23" t="str">
        <f>TEXT(Table2[[#This Row],[Order-Date]],"mmm")</f>
        <v>Feb</v>
      </c>
      <c r="H4819">
        <v>2017</v>
      </c>
      <c r="I4819">
        <v>861597049</v>
      </c>
      <c r="J4819" s="2">
        <v>42982</v>
      </c>
      <c r="K4819" s="23">
        <f>WEEKDAY(#REF!,1)</f>
        <v>2</v>
      </c>
      <c r="L4819" s="25">
        <f>IF(#REF!&gt;=#REF!,#REF!-#REF!,"")</f>
        <v>188</v>
      </c>
      <c r="M4819" s="4">
        <v>4568</v>
      </c>
      <c r="N4819" s="5">
        <v>47.45</v>
      </c>
      <c r="O4819" s="5">
        <v>31.79</v>
      </c>
      <c r="P4819" s="5">
        <v>15.66</v>
      </c>
      <c r="Q4819" s="5">
        <f>#REF!*#REF!</f>
        <v>145216.72</v>
      </c>
      <c r="R4819" s="5">
        <v>71534.880000000005</v>
      </c>
      <c r="S4819" s="5">
        <f>#REF!-#REF!</f>
        <v>-73681.84</v>
      </c>
      <c r="T4819" s="36">
        <f t="shared" si="75"/>
        <v>-0.50739226171752105</v>
      </c>
    </row>
    <row r="4820" spans="1:20" x14ac:dyDescent="0.2">
      <c r="A4820" s="25" t="s">
        <v>20</v>
      </c>
      <c r="B4820" s="25" t="s">
        <v>53</v>
      </c>
      <c r="C4820" s="25" t="s">
        <v>22</v>
      </c>
      <c r="D4820" s="25" t="s">
        <v>23</v>
      </c>
      <c r="E4820" s="25" t="s">
        <v>1917</v>
      </c>
      <c r="F4820" s="2">
        <v>42081</v>
      </c>
      <c r="G4820" s="23" t="str">
        <f>TEXT(Table2[[#This Row],[Order-Date]],"mmm")</f>
        <v>Mar</v>
      </c>
      <c r="H4820">
        <v>2015</v>
      </c>
      <c r="I4820">
        <v>582949864</v>
      </c>
      <c r="J4820" s="2">
        <v>42281</v>
      </c>
      <c r="K4820" s="23">
        <f>WEEKDAY(#REF!,1)</f>
        <v>1</v>
      </c>
      <c r="L4820" s="25">
        <f>IF(#REF!&gt;=#REF!,#REF!-#REF!,"")</f>
        <v>200</v>
      </c>
      <c r="M4820" s="4">
        <v>6674</v>
      </c>
      <c r="N4820" s="5">
        <v>255.28</v>
      </c>
      <c r="O4820" s="5">
        <v>159.41999999999999</v>
      </c>
      <c r="P4820" s="5">
        <v>95.86</v>
      </c>
      <c r="Q4820" s="5">
        <f>#REF!*#REF!</f>
        <v>1063969.08</v>
      </c>
      <c r="R4820" s="5">
        <v>639769.64</v>
      </c>
      <c r="S4820" s="5">
        <f>#REF!-#REF!</f>
        <v>-424199.44</v>
      </c>
      <c r="T4820" s="36">
        <f t="shared" si="75"/>
        <v>-0.39869527035503699</v>
      </c>
    </row>
    <row r="4821" spans="1:20" x14ac:dyDescent="0.2">
      <c r="A4821" s="25" t="s">
        <v>46</v>
      </c>
      <c r="B4821" s="25" t="s">
        <v>71</v>
      </c>
      <c r="C4821" s="25" t="s">
        <v>51</v>
      </c>
      <c r="D4821" s="25" t="s">
        <v>23</v>
      </c>
      <c r="E4821" s="25" t="s">
        <v>1916</v>
      </c>
      <c r="F4821" s="2">
        <v>40295</v>
      </c>
      <c r="G4821" s="23" t="str">
        <f>TEXT(Table2[[#This Row],[Order-Date]],"mmm")</f>
        <v>Apr</v>
      </c>
      <c r="H4821">
        <v>2010</v>
      </c>
      <c r="I4821">
        <v>690101325</v>
      </c>
      <c r="J4821" s="2">
        <v>40298</v>
      </c>
      <c r="K4821" s="23">
        <f>WEEKDAY(#REF!,1)</f>
        <v>6</v>
      </c>
      <c r="L4821" s="25">
        <f>IF(#REF!&gt;=#REF!,#REF!-#REF!,"")</f>
        <v>3</v>
      </c>
      <c r="M4821" s="4">
        <v>5173</v>
      </c>
      <c r="N4821" s="5">
        <v>437.2</v>
      </c>
      <c r="O4821" s="5">
        <v>263.33</v>
      </c>
      <c r="P4821" s="5">
        <v>173.87</v>
      </c>
      <c r="Q4821" s="5">
        <f>#REF!*#REF!</f>
        <v>1362206.09</v>
      </c>
      <c r="R4821" s="5">
        <v>899429.51</v>
      </c>
      <c r="S4821" s="5">
        <f>#REF!-#REF!</f>
        <v>-462776.58</v>
      </c>
      <c r="T4821" s="36">
        <f t="shared" si="75"/>
        <v>-0.33972581931416901</v>
      </c>
    </row>
    <row r="4822" spans="1:20" x14ac:dyDescent="0.2">
      <c r="A4822" s="25" t="s">
        <v>46</v>
      </c>
      <c r="B4822" s="25" t="s">
        <v>75</v>
      </c>
      <c r="C4822" s="25" t="s">
        <v>56</v>
      </c>
      <c r="D4822" s="25" t="s">
        <v>27</v>
      </c>
      <c r="E4822" s="25" t="s">
        <v>1916</v>
      </c>
      <c r="F4822" s="2">
        <v>41431</v>
      </c>
      <c r="G4822" s="23" t="str">
        <f>TEXT(Table2[[#This Row],[Order-Date]],"mmm")</f>
        <v>Jun</v>
      </c>
      <c r="H4822">
        <v>2013</v>
      </c>
      <c r="I4822">
        <v>434662759</v>
      </c>
      <c r="J4822" s="2">
        <v>41401</v>
      </c>
      <c r="K4822" s="23">
        <f>WEEKDAY(#REF!,1)</f>
        <v>3</v>
      </c>
      <c r="L4822" s="25" t="str">
        <f>IF(#REF!&gt;=#REF!,#REF!-#REF!,"")</f>
        <v/>
      </c>
      <c r="M4822" s="4">
        <v>5224</v>
      </c>
      <c r="N4822" s="5">
        <v>421.89</v>
      </c>
      <c r="O4822" s="5">
        <v>364.69</v>
      </c>
      <c r="P4822" s="5">
        <v>57.2</v>
      </c>
      <c r="Q4822" s="5">
        <f>#REF!*#REF!</f>
        <v>1905140.56</v>
      </c>
      <c r="R4822" s="5">
        <v>298812.79999999999</v>
      </c>
      <c r="S4822" s="5">
        <f>#REF!-#REF!</f>
        <v>-1606327.76</v>
      </c>
      <c r="T4822" s="36">
        <f t="shared" si="75"/>
        <v>-0.84315445995228799</v>
      </c>
    </row>
    <row r="4823" spans="1:20" x14ac:dyDescent="0.2">
      <c r="A4823" s="25" t="s">
        <v>46</v>
      </c>
      <c r="B4823" s="25" t="s">
        <v>92</v>
      </c>
      <c r="C4823" s="25" t="s">
        <v>49</v>
      </c>
      <c r="D4823" s="25" t="s">
        <v>27</v>
      </c>
      <c r="E4823" s="25" t="s">
        <v>1916</v>
      </c>
      <c r="F4823" s="2">
        <v>40483</v>
      </c>
      <c r="G4823" s="23" t="str">
        <f>TEXT(Table2[[#This Row],[Order-Date]],"mmm")</f>
        <v>Nov</v>
      </c>
      <c r="H4823">
        <v>2010</v>
      </c>
      <c r="I4823">
        <v>938557994</v>
      </c>
      <c r="J4823" s="2">
        <v>40227</v>
      </c>
      <c r="K4823" s="23">
        <f>WEEKDAY(#REF!,1)</f>
        <v>5</v>
      </c>
      <c r="L4823" s="25" t="str">
        <f>IF(#REF!&gt;=#REF!,#REF!-#REF!,"")</f>
        <v/>
      </c>
      <c r="M4823" s="4">
        <v>9022</v>
      </c>
      <c r="N4823" s="5">
        <v>651.21</v>
      </c>
      <c r="O4823" s="5">
        <v>524.96</v>
      </c>
      <c r="P4823" s="5">
        <v>126.25</v>
      </c>
      <c r="Q4823" s="5">
        <f>#REF!*#REF!</f>
        <v>4736189.12</v>
      </c>
      <c r="R4823" s="5">
        <v>1139027.5</v>
      </c>
      <c r="S4823" s="5">
        <f>#REF!-#REF!</f>
        <v>-3597161.62</v>
      </c>
      <c r="T4823" s="36">
        <f t="shared" si="75"/>
        <v>-0.75950548613227697</v>
      </c>
    </row>
    <row r="4824" spans="1:20" x14ac:dyDescent="0.2">
      <c r="A4824" s="25" t="s">
        <v>29</v>
      </c>
      <c r="B4824" s="25" t="s">
        <v>88</v>
      </c>
      <c r="C4824" s="25" t="s">
        <v>31</v>
      </c>
      <c r="D4824" s="25" t="s">
        <v>27</v>
      </c>
      <c r="E4824" s="25" t="s">
        <v>1916</v>
      </c>
      <c r="F4824" s="2">
        <v>42725</v>
      </c>
      <c r="G4824" s="23" t="str">
        <f>TEXT(Table2[[#This Row],[Order-Date]],"mmm")</f>
        <v>Dec</v>
      </c>
      <c r="H4824">
        <v>2016</v>
      </c>
      <c r="I4824">
        <v>244023358</v>
      </c>
      <c r="J4824" s="2">
        <v>42757</v>
      </c>
      <c r="K4824" s="23">
        <f>WEEKDAY(#REF!,1)</f>
        <v>1</v>
      </c>
      <c r="L4824" s="25">
        <f>IF(#REF!&gt;=#REF!,#REF!-#REF!,"")</f>
        <v>32</v>
      </c>
      <c r="M4824" s="4">
        <v>789</v>
      </c>
      <c r="N4824" s="5">
        <v>47.45</v>
      </c>
      <c r="O4824" s="5">
        <v>31.79</v>
      </c>
      <c r="P4824" s="5">
        <v>15.66</v>
      </c>
      <c r="Q4824" s="5">
        <f>#REF!*#REF!</f>
        <v>25082.31</v>
      </c>
      <c r="R4824" s="5">
        <v>12355.74</v>
      </c>
      <c r="S4824" s="5">
        <f>#REF!-#REF!</f>
        <v>-12726.57</v>
      </c>
      <c r="T4824" s="36">
        <f t="shared" si="75"/>
        <v>-0.50739226171752105</v>
      </c>
    </row>
    <row r="4825" spans="1:20" x14ac:dyDescent="0.2">
      <c r="A4825" s="25" t="s">
        <v>46</v>
      </c>
      <c r="B4825" s="25" t="s">
        <v>207</v>
      </c>
      <c r="C4825" s="25" t="s">
        <v>65</v>
      </c>
      <c r="D4825" s="25" t="s">
        <v>23</v>
      </c>
      <c r="E4825" s="25" t="s">
        <v>1916</v>
      </c>
      <c r="F4825" s="2">
        <v>40489</v>
      </c>
      <c r="G4825" s="23" t="str">
        <f>TEXT(Table2[[#This Row],[Order-Date]],"mmm")</f>
        <v>Nov</v>
      </c>
      <c r="H4825">
        <v>2010</v>
      </c>
      <c r="I4825">
        <v>963607680</v>
      </c>
      <c r="J4825" s="2">
        <v>40489</v>
      </c>
      <c r="K4825" s="23">
        <f>WEEKDAY(#REF!,1)</f>
        <v>1</v>
      </c>
      <c r="L4825" s="25">
        <f>IF(#REF!&gt;=#REF!,#REF!-#REF!,"")</f>
        <v>0</v>
      </c>
      <c r="M4825" s="4">
        <v>1781</v>
      </c>
      <c r="N4825" s="5">
        <v>9.33</v>
      </c>
      <c r="O4825" s="5">
        <v>6.92</v>
      </c>
      <c r="P4825" s="5">
        <v>2.41</v>
      </c>
      <c r="Q4825" s="5">
        <f>#REF!*#REF!</f>
        <v>12324.52</v>
      </c>
      <c r="R4825" s="5">
        <v>4292.21</v>
      </c>
      <c r="S4825" s="5">
        <f>#REF!-#REF!</f>
        <v>-8032.31</v>
      </c>
      <c r="T4825" s="36">
        <f t="shared" si="75"/>
        <v>-0.65173410404624299</v>
      </c>
    </row>
    <row r="4826" spans="1:20" x14ac:dyDescent="0.2">
      <c r="A4826" s="25" t="s">
        <v>29</v>
      </c>
      <c r="B4826" s="25" t="s">
        <v>168</v>
      </c>
      <c r="C4826" s="25" t="s">
        <v>51</v>
      </c>
      <c r="D4826" s="25" t="s">
        <v>23</v>
      </c>
      <c r="E4826" s="25" t="s">
        <v>1917</v>
      </c>
      <c r="F4826" s="2">
        <v>41438</v>
      </c>
      <c r="G4826" s="23" t="str">
        <f>TEXT(Table2[[#This Row],[Order-Date]],"mmm")</f>
        <v>Jun</v>
      </c>
      <c r="H4826">
        <v>2013</v>
      </c>
      <c r="I4826">
        <v>830172288</v>
      </c>
      <c r="J4826" s="2">
        <v>41484</v>
      </c>
      <c r="K4826" s="23">
        <f>WEEKDAY(#REF!,1)</f>
        <v>2</v>
      </c>
      <c r="L4826" s="25">
        <f>IF(#REF!&gt;=#REF!,#REF!-#REF!,"")</f>
        <v>46</v>
      </c>
      <c r="M4826" s="4">
        <v>5283</v>
      </c>
      <c r="N4826" s="5">
        <v>437.2</v>
      </c>
      <c r="O4826" s="5">
        <v>263.33</v>
      </c>
      <c r="P4826" s="5">
        <v>173.87</v>
      </c>
      <c r="Q4826" s="5">
        <f>#REF!*#REF!</f>
        <v>1391172.39</v>
      </c>
      <c r="R4826" s="5">
        <v>918555.21</v>
      </c>
      <c r="S4826" s="5">
        <f>#REF!-#REF!</f>
        <v>-472617.18</v>
      </c>
      <c r="T4826" s="36">
        <f t="shared" si="75"/>
        <v>-0.33972581931416901</v>
      </c>
    </row>
    <row r="4827" spans="1:20" x14ac:dyDescent="0.2">
      <c r="A4827" s="25" t="s">
        <v>20</v>
      </c>
      <c r="B4827" s="25" t="s">
        <v>114</v>
      </c>
      <c r="C4827" s="25" t="s">
        <v>31</v>
      </c>
      <c r="D4827" s="25" t="s">
        <v>23</v>
      </c>
      <c r="E4827" s="25" t="s">
        <v>1915</v>
      </c>
      <c r="F4827" s="2">
        <v>42042</v>
      </c>
      <c r="G4827" s="23" t="str">
        <f>TEXT(Table2[[#This Row],[Order-Date]],"mmm")</f>
        <v>Feb</v>
      </c>
      <c r="H4827">
        <v>2015</v>
      </c>
      <c r="I4827">
        <v>346891009</v>
      </c>
      <c r="J4827" s="2">
        <v>42345</v>
      </c>
      <c r="K4827" s="23">
        <f>WEEKDAY(#REF!,1)</f>
        <v>2</v>
      </c>
      <c r="L4827" s="25">
        <f>IF(#REF!&gt;=#REF!,#REF!-#REF!,"")</f>
        <v>303</v>
      </c>
      <c r="M4827" s="4">
        <v>1613</v>
      </c>
      <c r="N4827" s="5">
        <v>47.45</v>
      </c>
      <c r="O4827" s="5">
        <v>31.79</v>
      </c>
      <c r="P4827" s="5">
        <v>15.66</v>
      </c>
      <c r="Q4827" s="5">
        <f>#REF!*#REF!</f>
        <v>51277.27</v>
      </c>
      <c r="R4827" s="5">
        <v>25259.58</v>
      </c>
      <c r="S4827" s="5">
        <f>#REF!-#REF!</f>
        <v>-26017.69</v>
      </c>
      <c r="T4827" s="36">
        <f t="shared" si="75"/>
        <v>-0.50739226171752105</v>
      </c>
    </row>
    <row r="4828" spans="1:20" x14ac:dyDescent="0.2">
      <c r="A4828" s="25" t="s">
        <v>46</v>
      </c>
      <c r="B4828" s="25" t="s">
        <v>132</v>
      </c>
      <c r="C4828" s="25" t="s">
        <v>22</v>
      </c>
      <c r="D4828" s="25" t="s">
        <v>23</v>
      </c>
      <c r="E4828" s="25" t="s">
        <v>1917</v>
      </c>
      <c r="F4828" s="2">
        <v>42031</v>
      </c>
      <c r="G4828" s="23" t="str">
        <f>TEXT(Table2[[#This Row],[Order-Date]],"mmm")</f>
        <v>Jan</v>
      </c>
      <c r="H4828">
        <v>2015</v>
      </c>
      <c r="I4828">
        <v>537250173</v>
      </c>
      <c r="J4828" s="2">
        <v>42078</v>
      </c>
      <c r="K4828" s="23">
        <f>WEEKDAY(#REF!,1)</f>
        <v>1</v>
      </c>
      <c r="L4828" s="25">
        <f>IF(#REF!&gt;=#REF!,#REF!-#REF!,"")</f>
        <v>47</v>
      </c>
      <c r="M4828" s="4">
        <v>3120</v>
      </c>
      <c r="N4828" s="5">
        <v>255.28</v>
      </c>
      <c r="O4828" s="5">
        <v>159.41999999999999</v>
      </c>
      <c r="P4828" s="5">
        <v>95.86</v>
      </c>
      <c r="Q4828" s="5">
        <f>#REF!*#REF!</f>
        <v>497390.4</v>
      </c>
      <c r="R4828" s="5">
        <v>299083.2</v>
      </c>
      <c r="S4828" s="5">
        <f>#REF!-#REF!</f>
        <v>-198307.20000000001</v>
      </c>
      <c r="T4828" s="36">
        <f t="shared" si="75"/>
        <v>-0.39869527035503699</v>
      </c>
    </row>
    <row r="4829" spans="1:20" x14ac:dyDescent="0.2">
      <c r="A4829" s="25" t="s">
        <v>46</v>
      </c>
      <c r="B4829" s="25" t="s">
        <v>120</v>
      </c>
      <c r="C4829" s="25" t="s">
        <v>49</v>
      </c>
      <c r="D4829" s="25" t="s">
        <v>27</v>
      </c>
      <c r="E4829" s="25" t="s">
        <v>1915</v>
      </c>
      <c r="F4829" s="2">
        <v>42152</v>
      </c>
      <c r="G4829" s="23" t="str">
        <f>TEXT(Table2[[#This Row],[Order-Date]],"mmm")</f>
        <v>May</v>
      </c>
      <c r="H4829">
        <v>2015</v>
      </c>
      <c r="I4829">
        <v>695048606</v>
      </c>
      <c r="J4829" s="2">
        <v>42202</v>
      </c>
      <c r="K4829" s="23">
        <f>WEEKDAY(#REF!,1)</f>
        <v>6</v>
      </c>
      <c r="L4829" s="25">
        <f>IF(#REF!&gt;=#REF!,#REF!-#REF!,"")</f>
        <v>50</v>
      </c>
      <c r="M4829" s="4">
        <v>9183</v>
      </c>
      <c r="N4829" s="5">
        <v>651.21</v>
      </c>
      <c r="O4829" s="5">
        <v>524.96</v>
      </c>
      <c r="P4829" s="5">
        <v>126.25</v>
      </c>
      <c r="Q4829" s="5">
        <f>#REF!*#REF!</f>
        <v>4820707.68</v>
      </c>
      <c r="R4829" s="5">
        <v>1159353.75</v>
      </c>
      <c r="S4829" s="5">
        <f>#REF!-#REF!</f>
        <v>-3661353.93</v>
      </c>
      <c r="T4829" s="36">
        <f t="shared" si="75"/>
        <v>-0.75950548613227697</v>
      </c>
    </row>
    <row r="4830" spans="1:20" x14ac:dyDescent="0.2">
      <c r="A4830" s="25" t="s">
        <v>32</v>
      </c>
      <c r="B4830" s="25" t="s">
        <v>52</v>
      </c>
      <c r="C4830" s="25" t="s">
        <v>42</v>
      </c>
      <c r="D4830" s="25" t="s">
        <v>27</v>
      </c>
      <c r="E4830" s="25" t="s">
        <v>1917</v>
      </c>
      <c r="F4830" s="2">
        <v>41359</v>
      </c>
      <c r="G4830" s="23" t="str">
        <f>TEXT(Table2[[#This Row],[Order-Date]],"mmm")</f>
        <v>Mar</v>
      </c>
      <c r="H4830">
        <v>2013</v>
      </c>
      <c r="I4830">
        <v>634397637</v>
      </c>
      <c r="J4830" s="2">
        <v>41383</v>
      </c>
      <c r="K4830" s="23">
        <f>WEEKDAY(#REF!,1)</f>
        <v>6</v>
      </c>
      <c r="L4830" s="25">
        <f>IF(#REF!&gt;=#REF!,#REF!-#REF!,"")</f>
        <v>24</v>
      </c>
      <c r="M4830" s="4">
        <v>1213</v>
      </c>
      <c r="N4830" s="5">
        <v>109.28</v>
      </c>
      <c r="O4830" s="5">
        <v>35.840000000000003</v>
      </c>
      <c r="P4830" s="5">
        <v>73.44</v>
      </c>
      <c r="Q4830" s="5">
        <f>#REF!*#REF!</f>
        <v>43473.919999999998</v>
      </c>
      <c r="R4830" s="5">
        <v>89082.72</v>
      </c>
      <c r="S4830" s="5">
        <f>#REF!-#REF!</f>
        <v>45608.800000000003</v>
      </c>
      <c r="T4830" s="36">
        <f t="shared" si="75"/>
        <v>1.0491071428571399</v>
      </c>
    </row>
    <row r="4831" spans="1:20" x14ac:dyDescent="0.2">
      <c r="A4831" s="25" t="s">
        <v>40</v>
      </c>
      <c r="B4831" s="25" t="s">
        <v>72</v>
      </c>
      <c r="C4831" s="25" t="s">
        <v>39</v>
      </c>
      <c r="D4831" s="25" t="s">
        <v>27</v>
      </c>
      <c r="E4831" s="25" t="s">
        <v>1916</v>
      </c>
      <c r="F4831" s="2">
        <v>40232</v>
      </c>
      <c r="G4831" s="23" t="str">
        <f>TEXT(Table2[[#This Row],[Order-Date]],"mmm")</f>
        <v>Feb</v>
      </c>
      <c r="H4831">
        <v>2010</v>
      </c>
      <c r="I4831">
        <v>239721095</v>
      </c>
      <c r="J4831" s="2">
        <v>40424</v>
      </c>
      <c r="K4831" s="23">
        <f>WEEKDAY(#REF!,1)</f>
        <v>6</v>
      </c>
      <c r="L4831" s="25">
        <f>IF(#REF!&gt;=#REF!,#REF!-#REF!,"")</f>
        <v>192</v>
      </c>
      <c r="M4831" s="4">
        <v>7654</v>
      </c>
      <c r="N4831" s="5">
        <v>81.73</v>
      </c>
      <c r="O4831" s="5">
        <v>56.67</v>
      </c>
      <c r="P4831" s="5">
        <v>25.06</v>
      </c>
      <c r="Q4831" s="5">
        <f>#REF!*#REF!</f>
        <v>433752.18</v>
      </c>
      <c r="R4831" s="5">
        <v>191809.24</v>
      </c>
      <c r="S4831" s="5">
        <f>#REF!-#REF!</f>
        <v>-241942.94</v>
      </c>
      <c r="T4831" s="36">
        <f t="shared" si="75"/>
        <v>-0.55779071819304704</v>
      </c>
    </row>
    <row r="4832" spans="1:20" x14ac:dyDescent="0.2">
      <c r="A4832" s="25" t="s">
        <v>29</v>
      </c>
      <c r="B4832" s="25" t="s">
        <v>168</v>
      </c>
      <c r="C4832" s="25" t="s">
        <v>56</v>
      </c>
      <c r="D4832" s="25" t="s">
        <v>27</v>
      </c>
      <c r="E4832" s="25" t="s">
        <v>1916</v>
      </c>
      <c r="F4832" s="2">
        <v>42503</v>
      </c>
      <c r="G4832" s="23" t="str">
        <f>TEXT(Table2[[#This Row],[Order-Date]],"mmm")</f>
        <v>May</v>
      </c>
      <c r="H4832">
        <v>2016</v>
      </c>
      <c r="I4832">
        <v>815755307</v>
      </c>
      <c r="J4832" s="2">
        <v>42619</v>
      </c>
      <c r="K4832" s="23">
        <f>WEEKDAY(#REF!,1)</f>
        <v>3</v>
      </c>
      <c r="L4832" s="25">
        <f>IF(#REF!&gt;=#REF!,#REF!-#REF!,"")</f>
        <v>116</v>
      </c>
      <c r="M4832" s="4">
        <v>8978</v>
      </c>
      <c r="N4832" s="5">
        <v>421.89</v>
      </c>
      <c r="O4832" s="5">
        <v>364.69</v>
      </c>
      <c r="P4832" s="5">
        <v>57.2</v>
      </c>
      <c r="Q4832" s="5">
        <f>#REF!*#REF!</f>
        <v>3274186.82</v>
      </c>
      <c r="R4832" s="5">
        <v>513541.6</v>
      </c>
      <c r="S4832" s="5">
        <f>#REF!-#REF!</f>
        <v>-2760645.22</v>
      </c>
      <c r="T4832" s="36">
        <f t="shared" si="75"/>
        <v>-0.84315445995228799</v>
      </c>
    </row>
    <row r="4833" spans="1:20" x14ac:dyDescent="0.2">
      <c r="A4833" s="25" t="s">
        <v>46</v>
      </c>
      <c r="B4833" s="25" t="s">
        <v>176</v>
      </c>
      <c r="C4833" s="25" t="s">
        <v>31</v>
      </c>
      <c r="D4833" s="25" t="s">
        <v>27</v>
      </c>
      <c r="E4833" s="25" t="s">
        <v>1916</v>
      </c>
      <c r="F4833" s="2">
        <v>42469</v>
      </c>
      <c r="G4833" s="23" t="str">
        <f>TEXT(Table2[[#This Row],[Order-Date]],"mmm")</f>
        <v>Apr</v>
      </c>
      <c r="H4833">
        <v>2016</v>
      </c>
      <c r="I4833">
        <v>137549102</v>
      </c>
      <c r="J4833" s="2">
        <v>42626</v>
      </c>
      <c r="K4833" s="23">
        <f>WEEKDAY(#REF!,1)</f>
        <v>3</v>
      </c>
      <c r="L4833" s="25">
        <f>IF(#REF!&gt;=#REF!,#REF!-#REF!,"")</f>
        <v>157</v>
      </c>
      <c r="M4833" s="4">
        <v>2691</v>
      </c>
      <c r="N4833" s="5">
        <v>47.45</v>
      </c>
      <c r="O4833" s="5">
        <v>31.79</v>
      </c>
      <c r="P4833" s="5">
        <v>15.66</v>
      </c>
      <c r="Q4833" s="5">
        <f>#REF!*#REF!</f>
        <v>85546.89</v>
      </c>
      <c r="R4833" s="5">
        <v>42141.06</v>
      </c>
      <c r="S4833" s="5">
        <f>#REF!-#REF!</f>
        <v>-43405.83</v>
      </c>
      <c r="T4833" s="36">
        <f t="shared" si="75"/>
        <v>-0.50739226171752105</v>
      </c>
    </row>
    <row r="4834" spans="1:20" x14ac:dyDescent="0.2">
      <c r="A4834" s="25" t="s">
        <v>32</v>
      </c>
      <c r="B4834" s="25" t="s">
        <v>152</v>
      </c>
      <c r="C4834" s="25" t="s">
        <v>65</v>
      </c>
      <c r="D4834" s="25" t="s">
        <v>23</v>
      </c>
      <c r="E4834" s="25" t="s">
        <v>1915</v>
      </c>
      <c r="F4834" s="2">
        <v>40936</v>
      </c>
      <c r="G4834" s="23" t="str">
        <f>TEXT(Table2[[#This Row],[Order-Date]],"mmm")</f>
        <v>Jan</v>
      </c>
      <c r="H4834">
        <v>2012</v>
      </c>
      <c r="I4834">
        <v>100463807</v>
      </c>
      <c r="J4834" s="2">
        <v>40957</v>
      </c>
      <c r="K4834" s="23">
        <f>WEEKDAY(#REF!,1)</f>
        <v>7</v>
      </c>
      <c r="L4834" s="25">
        <f>IF(#REF!&gt;=#REF!,#REF!-#REF!,"")</f>
        <v>21</v>
      </c>
      <c r="M4834" s="4">
        <v>8328</v>
      </c>
      <c r="N4834" s="5">
        <v>9.33</v>
      </c>
      <c r="O4834" s="5">
        <v>6.92</v>
      </c>
      <c r="P4834" s="5">
        <v>2.41</v>
      </c>
      <c r="Q4834" s="5">
        <f>#REF!*#REF!</f>
        <v>57629.760000000002</v>
      </c>
      <c r="R4834" s="5">
        <v>20070.48</v>
      </c>
      <c r="S4834" s="5">
        <f>#REF!-#REF!</f>
        <v>-37559.279999999999</v>
      </c>
      <c r="T4834" s="36">
        <f t="shared" si="75"/>
        <v>-0.65173410404624299</v>
      </c>
    </row>
    <row r="4835" spans="1:20" x14ac:dyDescent="0.2">
      <c r="A4835" s="25" t="s">
        <v>29</v>
      </c>
      <c r="B4835" s="25" t="s">
        <v>57</v>
      </c>
      <c r="C4835" s="25" t="s">
        <v>42</v>
      </c>
      <c r="D4835" s="25" t="s">
        <v>23</v>
      </c>
      <c r="E4835" s="25" t="s">
        <v>1915</v>
      </c>
      <c r="F4835" s="2">
        <v>42361</v>
      </c>
      <c r="G4835" s="23" t="str">
        <f>TEXT(Table2[[#This Row],[Order-Date]],"mmm")</f>
        <v>Dec</v>
      </c>
      <c r="H4835">
        <v>2015</v>
      </c>
      <c r="I4835">
        <v>870173251</v>
      </c>
      <c r="J4835" s="2">
        <v>42368</v>
      </c>
      <c r="K4835" s="23">
        <f>WEEKDAY(#REF!,1)</f>
        <v>4</v>
      </c>
      <c r="L4835" s="25">
        <f>IF(#REF!&gt;=#REF!,#REF!-#REF!,"")</f>
        <v>7</v>
      </c>
      <c r="M4835" s="4">
        <v>2457</v>
      </c>
      <c r="N4835" s="5">
        <v>109.28</v>
      </c>
      <c r="O4835" s="5">
        <v>35.840000000000003</v>
      </c>
      <c r="P4835" s="5">
        <v>73.44</v>
      </c>
      <c r="Q4835" s="5">
        <f>#REF!*#REF!</f>
        <v>88058.880000000005</v>
      </c>
      <c r="R4835" s="5">
        <v>180442.08</v>
      </c>
      <c r="S4835" s="5">
        <f>#REF!-#REF!</f>
        <v>92383.2</v>
      </c>
      <c r="T4835" s="36">
        <f t="shared" si="75"/>
        <v>1.0491071428571399</v>
      </c>
    </row>
    <row r="4836" spans="1:20" x14ac:dyDescent="0.2">
      <c r="A4836" s="25" t="s">
        <v>46</v>
      </c>
      <c r="B4836" s="25" t="s">
        <v>176</v>
      </c>
      <c r="C4836" s="25" t="s">
        <v>39</v>
      </c>
      <c r="D4836" s="25" t="s">
        <v>27</v>
      </c>
      <c r="E4836" s="25" t="s">
        <v>1918</v>
      </c>
      <c r="F4836" s="2">
        <v>41118</v>
      </c>
      <c r="G4836" s="23" t="str">
        <f>TEXT(Table2[[#This Row],[Order-Date]],"mmm")</f>
        <v>Jul</v>
      </c>
      <c r="H4836">
        <v>2012</v>
      </c>
      <c r="I4836">
        <v>432663762</v>
      </c>
      <c r="J4836" s="2">
        <v>41148</v>
      </c>
      <c r="K4836" s="23">
        <f>WEEKDAY(#REF!,1)</f>
        <v>2</v>
      </c>
      <c r="L4836" s="25">
        <f>IF(#REF!&gt;=#REF!,#REF!-#REF!,"")</f>
        <v>30</v>
      </c>
      <c r="M4836" s="4">
        <v>3677</v>
      </c>
      <c r="N4836" s="5">
        <v>81.73</v>
      </c>
      <c r="O4836" s="5">
        <v>56.67</v>
      </c>
      <c r="P4836" s="5">
        <v>25.06</v>
      </c>
      <c r="Q4836" s="5">
        <f>#REF!*#REF!</f>
        <v>208375.59</v>
      </c>
      <c r="R4836" s="5">
        <v>92145.62</v>
      </c>
      <c r="S4836" s="5">
        <f>#REF!-#REF!</f>
        <v>-116229.97</v>
      </c>
      <c r="T4836" s="36">
        <f t="shared" si="75"/>
        <v>-0.55779071819304704</v>
      </c>
    </row>
    <row r="4837" spans="1:20" x14ac:dyDescent="0.2">
      <c r="A4837" s="25" t="s">
        <v>29</v>
      </c>
      <c r="B4837" s="25" t="s">
        <v>185</v>
      </c>
      <c r="C4837" s="25" t="s">
        <v>22</v>
      </c>
      <c r="D4837" s="25" t="s">
        <v>23</v>
      </c>
      <c r="E4837" s="25" t="s">
        <v>1915</v>
      </c>
      <c r="F4837" s="2">
        <v>41505</v>
      </c>
      <c r="G4837" s="23" t="str">
        <f>TEXT(Table2[[#This Row],[Order-Date]],"mmm")</f>
        <v>Aug</v>
      </c>
      <c r="H4837">
        <v>2013</v>
      </c>
      <c r="I4837">
        <v>444234168</v>
      </c>
      <c r="J4837" s="2">
        <v>41544</v>
      </c>
      <c r="K4837" s="23">
        <f>WEEKDAY(#REF!,1)</f>
        <v>6</v>
      </c>
      <c r="L4837" s="25">
        <f>IF(#REF!&gt;=#REF!,#REF!-#REF!,"")</f>
        <v>39</v>
      </c>
      <c r="M4837" s="4">
        <v>7617</v>
      </c>
      <c r="N4837" s="5">
        <v>255.28</v>
      </c>
      <c r="O4837" s="5">
        <v>159.41999999999999</v>
      </c>
      <c r="P4837" s="5">
        <v>95.86</v>
      </c>
      <c r="Q4837" s="5">
        <f>#REF!*#REF!</f>
        <v>1214302.1399999999</v>
      </c>
      <c r="R4837" s="5">
        <v>730165.62</v>
      </c>
      <c r="S4837" s="5">
        <f>#REF!-#REF!</f>
        <v>-484136.52</v>
      </c>
      <c r="T4837" s="36">
        <f t="shared" si="75"/>
        <v>-0.39869527035503699</v>
      </c>
    </row>
    <row r="4838" spans="1:20" x14ac:dyDescent="0.2">
      <c r="A4838" s="25" t="s">
        <v>32</v>
      </c>
      <c r="B4838" s="25" t="s">
        <v>200</v>
      </c>
      <c r="C4838" s="25" t="s">
        <v>22</v>
      </c>
      <c r="D4838" s="25" t="s">
        <v>27</v>
      </c>
      <c r="E4838" s="25" t="s">
        <v>1915</v>
      </c>
      <c r="F4838" s="2">
        <v>42674</v>
      </c>
      <c r="G4838" s="23" t="str">
        <f>TEXT(Table2[[#This Row],[Order-Date]],"mmm")</f>
        <v>Oct</v>
      </c>
      <c r="H4838">
        <v>2016</v>
      </c>
      <c r="I4838">
        <v>381495797</v>
      </c>
      <c r="J4838" s="2">
        <v>42719</v>
      </c>
      <c r="K4838" s="23">
        <f>WEEKDAY(#REF!,1)</f>
        <v>5</v>
      </c>
      <c r="L4838" s="25">
        <f>IF(#REF!&gt;=#REF!,#REF!-#REF!,"")</f>
        <v>45</v>
      </c>
      <c r="M4838" s="4">
        <v>1939</v>
      </c>
      <c r="N4838" s="5">
        <v>255.28</v>
      </c>
      <c r="O4838" s="5">
        <v>159.41999999999999</v>
      </c>
      <c r="P4838" s="5">
        <v>95.86</v>
      </c>
      <c r="Q4838" s="5">
        <f>#REF!*#REF!</f>
        <v>309115.38</v>
      </c>
      <c r="R4838" s="5">
        <v>185872.54</v>
      </c>
      <c r="S4838" s="5">
        <f>#REF!-#REF!</f>
        <v>-123242.84</v>
      </c>
      <c r="T4838" s="36">
        <f t="shared" si="75"/>
        <v>-0.39869527035503699</v>
      </c>
    </row>
    <row r="4839" spans="1:20" x14ac:dyDescent="0.2">
      <c r="A4839" s="25" t="s">
        <v>46</v>
      </c>
      <c r="B4839" s="25" t="s">
        <v>150</v>
      </c>
      <c r="C4839" s="25" t="s">
        <v>56</v>
      </c>
      <c r="D4839" s="25" t="s">
        <v>27</v>
      </c>
      <c r="E4839" s="25" t="s">
        <v>1918</v>
      </c>
      <c r="F4839" s="2">
        <v>42783</v>
      </c>
      <c r="G4839" s="23" t="str">
        <f>TEXT(Table2[[#This Row],[Order-Date]],"mmm")</f>
        <v>Feb</v>
      </c>
      <c r="H4839">
        <v>2017</v>
      </c>
      <c r="I4839">
        <v>691372478</v>
      </c>
      <c r="J4839" s="2">
        <v>42920</v>
      </c>
      <c r="K4839" s="23">
        <f>WEEKDAY(#REF!,1)</f>
        <v>3</v>
      </c>
      <c r="L4839" s="25">
        <f>IF(#REF!&gt;=#REF!,#REF!-#REF!,"")</f>
        <v>137</v>
      </c>
      <c r="M4839" s="4">
        <v>1335</v>
      </c>
      <c r="N4839" s="5">
        <v>421.89</v>
      </c>
      <c r="O4839" s="5">
        <v>364.69</v>
      </c>
      <c r="P4839" s="5">
        <v>57.2</v>
      </c>
      <c r="Q4839" s="5">
        <f>#REF!*#REF!</f>
        <v>486861.15</v>
      </c>
      <c r="R4839" s="5">
        <v>76362</v>
      </c>
      <c r="S4839" s="5">
        <f>#REF!-#REF!</f>
        <v>-410499.15</v>
      </c>
      <c r="T4839" s="36">
        <f t="shared" si="75"/>
        <v>-0.84315445995228799</v>
      </c>
    </row>
    <row r="4840" spans="1:20" x14ac:dyDescent="0.2">
      <c r="A4840" s="25" t="s">
        <v>32</v>
      </c>
      <c r="B4840" s="25" t="s">
        <v>33</v>
      </c>
      <c r="C4840" s="25" t="s">
        <v>56</v>
      </c>
      <c r="D4840" s="25" t="s">
        <v>27</v>
      </c>
      <c r="E4840" s="25" t="s">
        <v>1915</v>
      </c>
      <c r="F4840" s="2">
        <v>40382</v>
      </c>
      <c r="G4840" s="23" t="str">
        <f>TEXT(Table2[[#This Row],[Order-Date]],"mmm")</f>
        <v>Jul</v>
      </c>
      <c r="H4840">
        <v>2010</v>
      </c>
      <c r="I4840">
        <v>541100537</v>
      </c>
      <c r="J4840" s="2">
        <v>40337</v>
      </c>
      <c r="K4840" s="23">
        <f>WEEKDAY(#REF!,1)</f>
        <v>3</v>
      </c>
      <c r="L4840" s="25" t="str">
        <f>IF(#REF!&gt;=#REF!,#REF!-#REF!,"")</f>
        <v/>
      </c>
      <c r="M4840" s="4">
        <v>2528</v>
      </c>
      <c r="N4840" s="5">
        <v>421.89</v>
      </c>
      <c r="O4840" s="5">
        <v>364.69</v>
      </c>
      <c r="P4840" s="5">
        <v>57.2</v>
      </c>
      <c r="Q4840" s="5">
        <f>#REF!*#REF!</f>
        <v>921936.32</v>
      </c>
      <c r="R4840" s="5">
        <v>144601.60000000001</v>
      </c>
      <c r="S4840" s="5">
        <f>#REF!-#REF!</f>
        <v>-777334.72</v>
      </c>
      <c r="T4840" s="36">
        <f t="shared" si="75"/>
        <v>-0.84315445995228799</v>
      </c>
    </row>
    <row r="4841" spans="1:20" x14ac:dyDescent="0.2">
      <c r="A4841" s="25" t="s">
        <v>32</v>
      </c>
      <c r="B4841" s="25" t="s">
        <v>127</v>
      </c>
      <c r="C4841" s="25" t="s">
        <v>26</v>
      </c>
      <c r="D4841" s="25" t="s">
        <v>23</v>
      </c>
      <c r="E4841" s="25" t="s">
        <v>1916</v>
      </c>
      <c r="F4841" s="2">
        <v>41323</v>
      </c>
      <c r="G4841" s="23" t="str">
        <f>TEXT(Table2[[#This Row],[Order-Date]],"mmm")</f>
        <v>Feb</v>
      </c>
      <c r="H4841">
        <v>2013</v>
      </c>
      <c r="I4841">
        <v>968228805</v>
      </c>
      <c r="J4841" s="2">
        <v>41337</v>
      </c>
      <c r="K4841" s="23">
        <f>WEEKDAY(#REF!,1)</f>
        <v>2</v>
      </c>
      <c r="L4841" s="25">
        <f>IF(#REF!&gt;=#REF!,#REF!-#REF!,"")</f>
        <v>14</v>
      </c>
      <c r="M4841" s="4">
        <v>9274</v>
      </c>
      <c r="N4841" s="5">
        <v>152.58000000000001</v>
      </c>
      <c r="O4841" s="5">
        <v>97.44</v>
      </c>
      <c r="P4841" s="5">
        <v>55.14</v>
      </c>
      <c r="Q4841" s="5">
        <f>#REF!*#REF!</f>
        <v>903658.56</v>
      </c>
      <c r="R4841" s="5">
        <v>511368.36</v>
      </c>
      <c r="S4841" s="5">
        <f>#REF!-#REF!</f>
        <v>-392290.2</v>
      </c>
      <c r="T4841" s="36">
        <f t="shared" si="75"/>
        <v>-0.43411330049261099</v>
      </c>
    </row>
    <row r="4842" spans="1:20" x14ac:dyDescent="0.2">
      <c r="A4842" s="25" t="s">
        <v>32</v>
      </c>
      <c r="B4842" s="25" t="s">
        <v>135</v>
      </c>
      <c r="C4842" s="25" t="s">
        <v>51</v>
      </c>
      <c r="D4842" s="25" t="s">
        <v>27</v>
      </c>
      <c r="E4842" s="25" t="s">
        <v>1916</v>
      </c>
      <c r="F4842" s="2">
        <v>40782</v>
      </c>
      <c r="G4842" s="23" t="str">
        <f>TEXT(Table2[[#This Row],[Order-Date]],"mmm")</f>
        <v>Aug</v>
      </c>
      <c r="H4842">
        <v>2011</v>
      </c>
      <c r="I4842">
        <v>830618607</v>
      </c>
      <c r="J4842" s="2">
        <v>40784</v>
      </c>
      <c r="K4842" s="23">
        <f>WEEKDAY(#REF!,1)</f>
        <v>2</v>
      </c>
      <c r="L4842" s="25">
        <f>IF(#REF!&gt;=#REF!,#REF!-#REF!,"")</f>
        <v>2</v>
      </c>
      <c r="M4842" s="4">
        <v>7359</v>
      </c>
      <c r="N4842" s="5">
        <v>437.2</v>
      </c>
      <c r="O4842" s="5">
        <v>263.33</v>
      </c>
      <c r="P4842" s="5">
        <v>173.87</v>
      </c>
      <c r="Q4842" s="5">
        <f>#REF!*#REF!</f>
        <v>1937845.47</v>
      </c>
      <c r="R4842" s="5">
        <v>1279509.33</v>
      </c>
      <c r="S4842" s="5">
        <f>#REF!-#REF!</f>
        <v>-658336.14</v>
      </c>
      <c r="T4842" s="36">
        <f t="shared" si="75"/>
        <v>-0.33972581931416901</v>
      </c>
    </row>
    <row r="4843" spans="1:20" x14ac:dyDescent="0.2">
      <c r="A4843" s="25" t="s">
        <v>37</v>
      </c>
      <c r="B4843" s="25" t="s">
        <v>102</v>
      </c>
      <c r="C4843" s="25" t="s">
        <v>51</v>
      </c>
      <c r="D4843" s="25" t="s">
        <v>27</v>
      </c>
      <c r="E4843" s="25" t="s">
        <v>1917</v>
      </c>
      <c r="F4843" s="2">
        <v>41240</v>
      </c>
      <c r="G4843" s="23" t="str">
        <f>TEXT(Table2[[#This Row],[Order-Date]],"mmm")</f>
        <v>Nov</v>
      </c>
      <c r="H4843">
        <v>2012</v>
      </c>
      <c r="I4843">
        <v>856443774</v>
      </c>
      <c r="J4843" s="2">
        <v>41548</v>
      </c>
      <c r="K4843" s="23">
        <f>WEEKDAY(#REF!,1)</f>
        <v>3</v>
      </c>
      <c r="L4843" s="25">
        <f>IF(#REF!&gt;=#REF!,#REF!-#REF!,"")</f>
        <v>308</v>
      </c>
      <c r="M4843" s="4">
        <v>9600</v>
      </c>
      <c r="N4843" s="5">
        <v>437.2</v>
      </c>
      <c r="O4843" s="5">
        <v>263.33</v>
      </c>
      <c r="P4843" s="5">
        <v>173.87</v>
      </c>
      <c r="Q4843" s="5">
        <f>#REF!*#REF!</f>
        <v>2527968</v>
      </c>
      <c r="R4843" s="5">
        <v>1669152</v>
      </c>
      <c r="S4843" s="5">
        <f>#REF!-#REF!</f>
        <v>-858816</v>
      </c>
      <c r="T4843" s="36">
        <f t="shared" si="75"/>
        <v>-0.33972581931416901</v>
      </c>
    </row>
    <row r="4844" spans="1:20" x14ac:dyDescent="0.2">
      <c r="A4844" s="25" t="s">
        <v>46</v>
      </c>
      <c r="B4844" s="25" t="s">
        <v>141</v>
      </c>
      <c r="C4844" s="25" t="s">
        <v>56</v>
      </c>
      <c r="D4844" s="25" t="s">
        <v>27</v>
      </c>
      <c r="E4844" s="25" t="s">
        <v>1916</v>
      </c>
      <c r="F4844" s="2">
        <v>42950</v>
      </c>
      <c r="G4844" s="23" t="str">
        <f>TEXT(Table2[[#This Row],[Order-Date]],"mmm")</f>
        <v>Aug</v>
      </c>
      <c r="H4844">
        <v>2017</v>
      </c>
      <c r="I4844">
        <v>494190633</v>
      </c>
      <c r="J4844" s="2">
        <v>42838</v>
      </c>
      <c r="K4844" s="23">
        <f>WEEKDAY(#REF!,1)</f>
        <v>5</v>
      </c>
      <c r="L4844" s="25" t="str">
        <f>IF(#REF!&gt;=#REF!,#REF!-#REF!,"")</f>
        <v/>
      </c>
      <c r="M4844" s="4">
        <v>845</v>
      </c>
      <c r="N4844" s="5">
        <v>421.89</v>
      </c>
      <c r="O4844" s="5">
        <v>364.69</v>
      </c>
      <c r="P4844" s="5">
        <v>57.2</v>
      </c>
      <c r="Q4844" s="5">
        <f>#REF!*#REF!</f>
        <v>308163.05</v>
      </c>
      <c r="R4844" s="5">
        <v>48334</v>
      </c>
      <c r="S4844" s="5">
        <f>#REF!-#REF!</f>
        <v>-259829.05</v>
      </c>
      <c r="T4844" s="36">
        <f t="shared" si="75"/>
        <v>-0.84315445995228799</v>
      </c>
    </row>
    <row r="4845" spans="1:20" x14ac:dyDescent="0.2">
      <c r="A4845" s="25" t="s">
        <v>32</v>
      </c>
      <c r="B4845" s="25" t="s">
        <v>82</v>
      </c>
      <c r="C4845" s="25" t="s">
        <v>85</v>
      </c>
      <c r="D4845" s="25" t="s">
        <v>27</v>
      </c>
      <c r="E4845" s="25" t="s">
        <v>1918</v>
      </c>
      <c r="F4845" s="2">
        <v>41811</v>
      </c>
      <c r="G4845" s="23" t="str">
        <f>TEXT(Table2[[#This Row],[Order-Date]],"mmm")</f>
        <v>Jun</v>
      </c>
      <c r="H4845">
        <v>2014</v>
      </c>
      <c r="I4845">
        <v>162658011</v>
      </c>
      <c r="J4845" s="2">
        <v>41844</v>
      </c>
      <c r="K4845" s="23">
        <f>WEEKDAY(#REF!,1)</f>
        <v>5</v>
      </c>
      <c r="L4845" s="25">
        <f>IF(#REF!&gt;=#REF!,#REF!-#REF!,"")</f>
        <v>33</v>
      </c>
      <c r="M4845" s="4">
        <v>2975</v>
      </c>
      <c r="N4845" s="5">
        <v>668.27</v>
      </c>
      <c r="O4845" s="5">
        <v>502.54</v>
      </c>
      <c r="P4845" s="5">
        <v>165.73</v>
      </c>
      <c r="Q4845" s="5">
        <f>#REF!*#REF!</f>
        <v>1495056.5</v>
      </c>
      <c r="R4845" s="5">
        <v>493046.75</v>
      </c>
      <c r="S4845" s="5">
        <f>#REF!-#REF!</f>
        <v>-1002009.75</v>
      </c>
      <c r="T4845" s="36">
        <f t="shared" si="75"/>
        <v>-0.67021530624427905</v>
      </c>
    </row>
    <row r="4846" spans="1:20" x14ac:dyDescent="0.2">
      <c r="A4846" s="25" t="s">
        <v>46</v>
      </c>
      <c r="B4846" s="25" t="s">
        <v>150</v>
      </c>
      <c r="C4846" s="25" t="s">
        <v>22</v>
      </c>
      <c r="D4846" s="25" t="s">
        <v>27</v>
      </c>
      <c r="E4846" s="25" t="s">
        <v>1916</v>
      </c>
      <c r="F4846" s="2">
        <v>40533</v>
      </c>
      <c r="G4846" s="23" t="str">
        <f>TEXT(Table2[[#This Row],[Order-Date]],"mmm")</f>
        <v>Dec</v>
      </c>
      <c r="H4846">
        <v>2010</v>
      </c>
      <c r="I4846">
        <v>800957238</v>
      </c>
      <c r="J4846" s="2">
        <v>40535</v>
      </c>
      <c r="K4846" s="23">
        <f>WEEKDAY(#REF!,1)</f>
        <v>5</v>
      </c>
      <c r="L4846" s="25">
        <f>IF(#REF!&gt;=#REF!,#REF!-#REF!,"")</f>
        <v>2</v>
      </c>
      <c r="M4846" s="4">
        <v>9901</v>
      </c>
      <c r="N4846" s="5">
        <v>255.28</v>
      </c>
      <c r="O4846" s="5">
        <v>159.41999999999999</v>
      </c>
      <c r="P4846" s="5">
        <v>95.86</v>
      </c>
      <c r="Q4846" s="5">
        <f>#REF!*#REF!</f>
        <v>1578417.42</v>
      </c>
      <c r="R4846" s="5">
        <v>949109.86</v>
      </c>
      <c r="S4846" s="5">
        <f>#REF!-#REF!</f>
        <v>-629307.56000000006</v>
      </c>
      <c r="T4846" s="36">
        <f t="shared" si="75"/>
        <v>-0.39869527035503699</v>
      </c>
    </row>
    <row r="4847" spans="1:20" x14ac:dyDescent="0.2">
      <c r="A4847" s="25" t="s">
        <v>20</v>
      </c>
      <c r="B4847" s="25" t="s">
        <v>94</v>
      </c>
      <c r="C4847" s="25" t="s">
        <v>31</v>
      </c>
      <c r="D4847" s="25" t="s">
        <v>27</v>
      </c>
      <c r="E4847" s="25" t="s">
        <v>1918</v>
      </c>
      <c r="F4847" s="2">
        <v>40181</v>
      </c>
      <c r="G4847" s="23" t="str">
        <f>TEXT(Table2[[#This Row],[Order-Date]],"mmm")</f>
        <v>Jan</v>
      </c>
      <c r="H4847">
        <v>2010</v>
      </c>
      <c r="I4847">
        <v>718512141</v>
      </c>
      <c r="J4847" s="2">
        <v>40271</v>
      </c>
      <c r="K4847" s="23">
        <f>WEEKDAY(#REF!,1)</f>
        <v>7</v>
      </c>
      <c r="L4847" s="25">
        <f>IF(#REF!&gt;=#REF!,#REF!-#REF!,"")</f>
        <v>90</v>
      </c>
      <c r="M4847" s="4">
        <v>2564</v>
      </c>
      <c r="N4847" s="5">
        <v>47.45</v>
      </c>
      <c r="O4847" s="5">
        <v>31.79</v>
      </c>
      <c r="P4847" s="5">
        <v>15.66</v>
      </c>
      <c r="Q4847" s="5">
        <f>#REF!*#REF!</f>
        <v>81509.56</v>
      </c>
      <c r="R4847" s="5">
        <v>40152.239999999998</v>
      </c>
      <c r="S4847" s="5">
        <f>#REF!-#REF!</f>
        <v>-41357.32</v>
      </c>
      <c r="T4847" s="36">
        <f t="shared" si="75"/>
        <v>-0.50739226171752105</v>
      </c>
    </row>
    <row r="4848" spans="1:20" x14ac:dyDescent="0.2">
      <c r="A4848" s="25" t="s">
        <v>29</v>
      </c>
      <c r="B4848" s="25" t="s">
        <v>122</v>
      </c>
      <c r="C4848" s="25" t="s">
        <v>42</v>
      </c>
      <c r="D4848" s="25" t="s">
        <v>27</v>
      </c>
      <c r="E4848" s="25" t="s">
        <v>1917</v>
      </c>
      <c r="F4848" s="2">
        <v>42468</v>
      </c>
      <c r="G4848" s="23" t="str">
        <f>TEXT(Table2[[#This Row],[Order-Date]],"mmm")</f>
        <v>Apr</v>
      </c>
      <c r="H4848">
        <v>2016</v>
      </c>
      <c r="I4848">
        <v>545059049</v>
      </c>
      <c r="J4848" s="2">
        <v>42590</v>
      </c>
      <c r="K4848" s="23">
        <f>WEEKDAY(#REF!,1)</f>
        <v>2</v>
      </c>
      <c r="L4848" s="25">
        <f>IF(#REF!&gt;=#REF!,#REF!-#REF!,"")</f>
        <v>122</v>
      </c>
      <c r="M4848" s="4">
        <v>3940</v>
      </c>
      <c r="N4848" s="5">
        <v>109.28</v>
      </c>
      <c r="O4848" s="5">
        <v>35.840000000000003</v>
      </c>
      <c r="P4848" s="5">
        <v>73.44</v>
      </c>
      <c r="Q4848" s="5">
        <f>#REF!*#REF!</f>
        <v>141209.60000000001</v>
      </c>
      <c r="R4848" s="5">
        <v>289353.59999999998</v>
      </c>
      <c r="S4848" s="5">
        <f>#REF!-#REF!</f>
        <v>148144</v>
      </c>
      <c r="T4848" s="36">
        <f t="shared" si="75"/>
        <v>1.0491071428571399</v>
      </c>
    </row>
    <row r="4849" spans="1:20" x14ac:dyDescent="0.2">
      <c r="A4849" s="25" t="s">
        <v>40</v>
      </c>
      <c r="B4849" s="25" t="s">
        <v>221</v>
      </c>
      <c r="C4849" s="25" t="s">
        <v>85</v>
      </c>
      <c r="D4849" s="25" t="s">
        <v>27</v>
      </c>
      <c r="E4849" s="25" t="s">
        <v>1916</v>
      </c>
      <c r="F4849" s="2">
        <v>42563</v>
      </c>
      <c r="G4849" s="23" t="str">
        <f>TEXT(Table2[[#This Row],[Order-Date]],"mmm")</f>
        <v>Jul</v>
      </c>
      <c r="H4849">
        <v>2016</v>
      </c>
      <c r="I4849">
        <v>980646789</v>
      </c>
      <c r="J4849" s="2">
        <v>42724</v>
      </c>
      <c r="K4849" s="23">
        <f>WEEKDAY(#REF!,1)</f>
        <v>3</v>
      </c>
      <c r="L4849" s="25">
        <f>IF(#REF!&gt;=#REF!,#REF!-#REF!,"")</f>
        <v>161</v>
      </c>
      <c r="M4849" s="4">
        <v>4032</v>
      </c>
      <c r="N4849" s="5">
        <v>668.27</v>
      </c>
      <c r="O4849" s="5">
        <v>502.54</v>
      </c>
      <c r="P4849" s="5">
        <v>165.73</v>
      </c>
      <c r="Q4849" s="5">
        <f>#REF!*#REF!</f>
        <v>2026241.28</v>
      </c>
      <c r="R4849" s="5">
        <v>668223.36</v>
      </c>
      <c r="S4849" s="5">
        <f>#REF!-#REF!</f>
        <v>-1358017.92</v>
      </c>
      <c r="T4849" s="36">
        <f t="shared" si="75"/>
        <v>-0.67021530624427905</v>
      </c>
    </row>
    <row r="4850" spans="1:20" x14ac:dyDescent="0.2">
      <c r="A4850" s="25" t="s">
        <v>46</v>
      </c>
      <c r="B4850" s="25" t="s">
        <v>190</v>
      </c>
      <c r="C4850" s="25" t="s">
        <v>85</v>
      </c>
      <c r="D4850" s="25" t="s">
        <v>27</v>
      </c>
      <c r="E4850" s="25" t="s">
        <v>1917</v>
      </c>
      <c r="F4850" s="2">
        <v>41668</v>
      </c>
      <c r="G4850" s="23" t="str">
        <f>TEXT(Table2[[#This Row],[Order-Date]],"mmm")</f>
        <v>Jan</v>
      </c>
      <c r="H4850">
        <v>2014</v>
      </c>
      <c r="I4850">
        <v>545636689</v>
      </c>
      <c r="J4850" s="2">
        <v>41641</v>
      </c>
      <c r="K4850" s="23">
        <f>WEEKDAY(#REF!,1)</f>
        <v>5</v>
      </c>
      <c r="L4850" s="25" t="str">
        <f>IF(#REF!&gt;=#REF!,#REF!-#REF!,"")</f>
        <v/>
      </c>
      <c r="M4850" s="4">
        <v>4876</v>
      </c>
      <c r="N4850" s="5">
        <v>668.27</v>
      </c>
      <c r="O4850" s="5">
        <v>502.54</v>
      </c>
      <c r="P4850" s="5">
        <v>165.73</v>
      </c>
      <c r="Q4850" s="5">
        <f>#REF!*#REF!</f>
        <v>2450385.04</v>
      </c>
      <c r="R4850" s="5">
        <v>808099.48</v>
      </c>
      <c r="S4850" s="5">
        <f>#REF!-#REF!</f>
        <v>-1642285.56</v>
      </c>
      <c r="T4850" s="36">
        <f t="shared" si="75"/>
        <v>-0.67021530624427905</v>
      </c>
    </row>
    <row r="4851" spans="1:20" x14ac:dyDescent="0.2">
      <c r="A4851" s="25" t="s">
        <v>29</v>
      </c>
      <c r="B4851" s="25" t="s">
        <v>124</v>
      </c>
      <c r="C4851" s="25" t="s">
        <v>22</v>
      </c>
      <c r="D4851" s="25" t="s">
        <v>27</v>
      </c>
      <c r="E4851" s="25" t="s">
        <v>1915</v>
      </c>
      <c r="F4851" s="2">
        <v>42195</v>
      </c>
      <c r="G4851" s="23" t="str">
        <f>TEXT(Table2[[#This Row],[Order-Date]],"mmm")</f>
        <v>Jul</v>
      </c>
      <c r="H4851">
        <v>2015</v>
      </c>
      <c r="I4851">
        <v>530702579</v>
      </c>
      <c r="J4851" s="2">
        <v>42258</v>
      </c>
      <c r="K4851" s="23">
        <f>WEEKDAY(#REF!,1)</f>
        <v>6</v>
      </c>
      <c r="L4851" s="25">
        <f>IF(#REF!&gt;=#REF!,#REF!-#REF!,"")</f>
        <v>63</v>
      </c>
      <c r="M4851" s="4">
        <v>5541</v>
      </c>
      <c r="N4851" s="5">
        <v>255.28</v>
      </c>
      <c r="O4851" s="5">
        <v>159.41999999999999</v>
      </c>
      <c r="P4851" s="5">
        <v>95.86</v>
      </c>
      <c r="Q4851" s="5">
        <f>#REF!*#REF!</f>
        <v>883346.22</v>
      </c>
      <c r="R4851" s="5">
        <v>531160.26</v>
      </c>
      <c r="S4851" s="5">
        <f>#REF!-#REF!</f>
        <v>-352185.96</v>
      </c>
      <c r="T4851" s="36">
        <f t="shared" si="75"/>
        <v>-0.39869527035503699</v>
      </c>
    </row>
    <row r="4852" spans="1:20" x14ac:dyDescent="0.2">
      <c r="A4852" s="25" t="s">
        <v>37</v>
      </c>
      <c r="B4852" s="25" t="s">
        <v>229</v>
      </c>
      <c r="C4852" s="25" t="s">
        <v>56</v>
      </c>
      <c r="D4852" s="25" t="s">
        <v>27</v>
      </c>
      <c r="E4852" s="25" t="s">
        <v>1918</v>
      </c>
      <c r="F4852" s="2">
        <v>42241</v>
      </c>
      <c r="G4852" s="23" t="str">
        <f>TEXT(Table2[[#This Row],[Order-Date]],"mmm")</f>
        <v>Aug</v>
      </c>
      <c r="H4852">
        <v>2015</v>
      </c>
      <c r="I4852">
        <v>946830785</v>
      </c>
      <c r="J4852" s="2">
        <v>42267</v>
      </c>
      <c r="K4852" s="23">
        <f>WEEKDAY(#REF!,1)</f>
        <v>1</v>
      </c>
      <c r="L4852" s="25">
        <f>IF(#REF!&gt;=#REF!,#REF!-#REF!,"")</f>
        <v>26</v>
      </c>
      <c r="M4852" s="4">
        <v>7125</v>
      </c>
      <c r="N4852" s="5">
        <v>421.89</v>
      </c>
      <c r="O4852" s="5">
        <v>364.69</v>
      </c>
      <c r="P4852" s="5">
        <v>57.2</v>
      </c>
      <c r="Q4852" s="5">
        <f>#REF!*#REF!</f>
        <v>2598416.25</v>
      </c>
      <c r="R4852" s="5">
        <v>407550</v>
      </c>
      <c r="S4852" s="5">
        <f>#REF!-#REF!</f>
        <v>-2190866.25</v>
      </c>
      <c r="T4852" s="36">
        <f t="shared" si="75"/>
        <v>-0.84315445995228799</v>
      </c>
    </row>
    <row r="4853" spans="1:20" x14ac:dyDescent="0.2">
      <c r="A4853" s="25" t="s">
        <v>32</v>
      </c>
      <c r="B4853" s="25" t="s">
        <v>147</v>
      </c>
      <c r="C4853" s="25" t="s">
        <v>34</v>
      </c>
      <c r="D4853" s="25" t="s">
        <v>27</v>
      </c>
      <c r="E4853" s="25" t="s">
        <v>1917</v>
      </c>
      <c r="F4853" s="2">
        <v>40997</v>
      </c>
      <c r="G4853" s="23" t="str">
        <f>TEXT(Table2[[#This Row],[Order-Date]],"mmm")</f>
        <v>Mar</v>
      </c>
      <c r="H4853">
        <v>2012</v>
      </c>
      <c r="I4853">
        <v>975320136</v>
      </c>
      <c r="J4853" s="2">
        <v>41248</v>
      </c>
      <c r="K4853" s="23">
        <f>WEEKDAY(#REF!,1)</f>
        <v>4</v>
      </c>
      <c r="L4853" s="25">
        <f>IF(#REF!&gt;=#REF!,#REF!-#REF!,"")</f>
        <v>251</v>
      </c>
      <c r="M4853" s="4">
        <v>7757</v>
      </c>
      <c r="N4853" s="5">
        <v>205.7</v>
      </c>
      <c r="O4853" s="5">
        <v>117.11</v>
      </c>
      <c r="P4853" s="5">
        <v>88.59</v>
      </c>
      <c r="Q4853" s="5">
        <f>#REF!*#REF!</f>
        <v>908422.27</v>
      </c>
      <c r="R4853" s="5">
        <v>687192.63</v>
      </c>
      <c r="S4853" s="5">
        <f>#REF!-#REF!</f>
        <v>-221229.64</v>
      </c>
      <c r="T4853" s="36">
        <f t="shared" si="75"/>
        <v>-0.24353172231235601</v>
      </c>
    </row>
    <row r="4854" spans="1:20" x14ac:dyDescent="0.2">
      <c r="A4854" s="25" t="s">
        <v>46</v>
      </c>
      <c r="B4854" s="25" t="s">
        <v>222</v>
      </c>
      <c r="C4854" s="25" t="s">
        <v>56</v>
      </c>
      <c r="D4854" s="25" t="s">
        <v>27</v>
      </c>
      <c r="E4854" s="25" t="s">
        <v>1915</v>
      </c>
      <c r="F4854" s="2">
        <v>41161</v>
      </c>
      <c r="G4854" s="23" t="str">
        <f>TEXT(Table2[[#This Row],[Order-Date]],"mmm")</f>
        <v>Sep</v>
      </c>
      <c r="H4854">
        <v>2012</v>
      </c>
      <c r="I4854">
        <v>317781960</v>
      </c>
      <c r="J4854" s="2">
        <v>41172</v>
      </c>
      <c r="K4854" s="23">
        <f>WEEKDAY(#REF!,1)</f>
        <v>5</v>
      </c>
      <c r="L4854" s="25">
        <f>IF(#REF!&gt;=#REF!,#REF!-#REF!,"")</f>
        <v>11</v>
      </c>
      <c r="M4854" s="4">
        <v>7599</v>
      </c>
      <c r="N4854" s="5">
        <v>421.89</v>
      </c>
      <c r="O4854" s="5">
        <v>364.69</v>
      </c>
      <c r="P4854" s="5">
        <v>57.2</v>
      </c>
      <c r="Q4854" s="5">
        <f>#REF!*#REF!</f>
        <v>2771279.31</v>
      </c>
      <c r="R4854" s="5">
        <v>434662.8</v>
      </c>
      <c r="S4854" s="5">
        <f>#REF!-#REF!</f>
        <v>-2336616.5099999998</v>
      </c>
      <c r="T4854" s="36">
        <f t="shared" si="75"/>
        <v>-0.84315445995228799</v>
      </c>
    </row>
    <row r="4855" spans="1:20" x14ac:dyDescent="0.2">
      <c r="A4855" s="25" t="s">
        <v>29</v>
      </c>
      <c r="B4855" s="25" t="s">
        <v>198</v>
      </c>
      <c r="C4855" s="25" t="s">
        <v>39</v>
      </c>
      <c r="D4855" s="25" t="s">
        <v>27</v>
      </c>
      <c r="E4855" s="25" t="s">
        <v>1916</v>
      </c>
      <c r="F4855" s="2">
        <v>41466</v>
      </c>
      <c r="G4855" s="23" t="str">
        <f>TEXT(Table2[[#This Row],[Order-Date]],"mmm")</f>
        <v>Jul</v>
      </c>
      <c r="H4855">
        <v>2013</v>
      </c>
      <c r="I4855">
        <v>546140086</v>
      </c>
      <c r="J4855" s="2">
        <v>41627</v>
      </c>
      <c r="K4855" s="23">
        <f>WEEKDAY(#REF!,1)</f>
        <v>5</v>
      </c>
      <c r="L4855" s="25">
        <f>IF(#REF!&gt;=#REF!,#REF!-#REF!,"")</f>
        <v>161</v>
      </c>
      <c r="M4855" s="4">
        <v>3843</v>
      </c>
      <c r="N4855" s="5">
        <v>81.73</v>
      </c>
      <c r="O4855" s="5">
        <v>56.67</v>
      </c>
      <c r="P4855" s="5">
        <v>25.06</v>
      </c>
      <c r="Q4855" s="5">
        <f>#REF!*#REF!</f>
        <v>217782.81</v>
      </c>
      <c r="R4855" s="5">
        <v>96305.58</v>
      </c>
      <c r="S4855" s="5">
        <f>#REF!-#REF!</f>
        <v>-121477.23</v>
      </c>
      <c r="T4855" s="36">
        <f t="shared" si="75"/>
        <v>-0.55779071819304704</v>
      </c>
    </row>
    <row r="4856" spans="1:20" x14ac:dyDescent="0.2">
      <c r="A4856" s="25" t="s">
        <v>46</v>
      </c>
      <c r="B4856" s="25" t="s">
        <v>108</v>
      </c>
      <c r="C4856" s="25" t="s">
        <v>31</v>
      </c>
      <c r="D4856" s="25" t="s">
        <v>27</v>
      </c>
      <c r="E4856" s="25" t="s">
        <v>1916</v>
      </c>
      <c r="F4856" s="2">
        <v>41508</v>
      </c>
      <c r="G4856" s="23" t="str">
        <f>TEXT(Table2[[#This Row],[Order-Date]],"mmm")</f>
        <v>Aug</v>
      </c>
      <c r="H4856">
        <v>2013</v>
      </c>
      <c r="I4856">
        <v>152630841</v>
      </c>
      <c r="J4856" s="2">
        <v>41283</v>
      </c>
      <c r="K4856" s="23">
        <f>WEEKDAY(#REF!,1)</f>
        <v>4</v>
      </c>
      <c r="L4856" s="25" t="str">
        <f>IF(#REF!&gt;=#REF!,#REF!-#REF!,"")</f>
        <v/>
      </c>
      <c r="M4856" s="4">
        <v>5713</v>
      </c>
      <c r="N4856" s="5">
        <v>47.45</v>
      </c>
      <c r="O4856" s="5">
        <v>31.79</v>
      </c>
      <c r="P4856" s="5">
        <v>15.66</v>
      </c>
      <c r="Q4856" s="5">
        <f>#REF!*#REF!</f>
        <v>181616.27</v>
      </c>
      <c r="R4856" s="5">
        <v>89465.58</v>
      </c>
      <c r="S4856" s="5">
        <f>#REF!-#REF!</f>
        <v>-92150.69</v>
      </c>
      <c r="T4856" s="36">
        <f t="shared" si="75"/>
        <v>-0.50739226171752105</v>
      </c>
    </row>
    <row r="4857" spans="1:20" x14ac:dyDescent="0.2">
      <c r="A4857" s="25" t="s">
        <v>46</v>
      </c>
      <c r="B4857" s="25" t="s">
        <v>47</v>
      </c>
      <c r="C4857" s="25" t="s">
        <v>51</v>
      </c>
      <c r="D4857" s="25" t="s">
        <v>27</v>
      </c>
      <c r="E4857" s="25" t="s">
        <v>1915</v>
      </c>
      <c r="F4857" s="2">
        <v>41941</v>
      </c>
      <c r="G4857" s="23" t="str">
        <f>TEXT(Table2[[#This Row],[Order-Date]],"mmm")</f>
        <v>Oct</v>
      </c>
      <c r="H4857">
        <v>2014</v>
      </c>
      <c r="I4857">
        <v>399803054</v>
      </c>
      <c r="J4857" s="2">
        <v>41973</v>
      </c>
      <c r="K4857" s="23">
        <f>WEEKDAY(#REF!,1)</f>
        <v>1</v>
      </c>
      <c r="L4857" s="25">
        <f>IF(#REF!&gt;=#REF!,#REF!-#REF!,"")</f>
        <v>32</v>
      </c>
      <c r="M4857" s="4">
        <v>9463</v>
      </c>
      <c r="N4857" s="5">
        <v>437.2</v>
      </c>
      <c r="O4857" s="5">
        <v>263.33</v>
      </c>
      <c r="P4857" s="5">
        <v>173.87</v>
      </c>
      <c r="Q4857" s="5">
        <f>#REF!*#REF!</f>
        <v>2491891.79</v>
      </c>
      <c r="R4857" s="5">
        <v>1645331.81</v>
      </c>
      <c r="S4857" s="5">
        <f>#REF!-#REF!</f>
        <v>-846559.98</v>
      </c>
      <c r="T4857" s="36">
        <f t="shared" si="75"/>
        <v>-0.33972581931416901</v>
      </c>
    </row>
    <row r="4858" spans="1:20" x14ac:dyDescent="0.2">
      <c r="A4858" s="25" t="s">
        <v>32</v>
      </c>
      <c r="B4858" s="25" t="s">
        <v>186</v>
      </c>
      <c r="C4858" s="25" t="s">
        <v>85</v>
      </c>
      <c r="D4858" s="25" t="s">
        <v>27</v>
      </c>
      <c r="E4858" s="25" t="s">
        <v>1917</v>
      </c>
      <c r="F4858" s="2">
        <v>41342</v>
      </c>
      <c r="G4858" s="23" t="str">
        <f>TEXT(Table2[[#This Row],[Order-Date]],"mmm")</f>
        <v>Mar</v>
      </c>
      <c r="H4858">
        <v>2013</v>
      </c>
      <c r="I4858">
        <v>370518052</v>
      </c>
      <c r="J4858" s="2">
        <v>41527</v>
      </c>
      <c r="K4858" s="23">
        <f>WEEKDAY(#REF!,1)</f>
        <v>3</v>
      </c>
      <c r="L4858" s="25">
        <f>IF(#REF!&gt;=#REF!,#REF!-#REF!,"")</f>
        <v>185</v>
      </c>
      <c r="M4858" s="4">
        <v>3380</v>
      </c>
      <c r="N4858" s="5">
        <v>668.27</v>
      </c>
      <c r="O4858" s="5">
        <v>502.54</v>
      </c>
      <c r="P4858" s="5">
        <v>165.73</v>
      </c>
      <c r="Q4858" s="5">
        <f>#REF!*#REF!</f>
        <v>1698585.2</v>
      </c>
      <c r="R4858" s="5">
        <v>560167.4</v>
      </c>
      <c r="S4858" s="5">
        <f>#REF!-#REF!</f>
        <v>-1138417.8</v>
      </c>
      <c r="T4858" s="36">
        <f t="shared" si="75"/>
        <v>-0.67021530624427905</v>
      </c>
    </row>
    <row r="4859" spans="1:20" x14ac:dyDescent="0.2">
      <c r="A4859" s="25" t="s">
        <v>20</v>
      </c>
      <c r="B4859" s="25" t="s">
        <v>117</v>
      </c>
      <c r="C4859" s="25" t="s">
        <v>31</v>
      </c>
      <c r="D4859" s="25" t="s">
        <v>27</v>
      </c>
      <c r="E4859" s="25" t="s">
        <v>1918</v>
      </c>
      <c r="F4859" s="2">
        <v>40650</v>
      </c>
      <c r="G4859" s="23" t="str">
        <f>TEXT(Table2[[#This Row],[Order-Date]],"mmm")</f>
        <v>Apr</v>
      </c>
      <c r="H4859">
        <v>2011</v>
      </c>
      <c r="I4859">
        <v>117949664</v>
      </c>
      <c r="J4859" s="2">
        <v>40687</v>
      </c>
      <c r="K4859" s="23">
        <f>WEEKDAY(#REF!,1)</f>
        <v>3</v>
      </c>
      <c r="L4859" s="25">
        <f>IF(#REF!&gt;=#REF!,#REF!-#REF!,"")</f>
        <v>37</v>
      </c>
      <c r="M4859" s="4">
        <v>2782</v>
      </c>
      <c r="N4859" s="5">
        <v>47.45</v>
      </c>
      <c r="O4859" s="5">
        <v>31.79</v>
      </c>
      <c r="P4859" s="5">
        <v>15.66</v>
      </c>
      <c r="Q4859" s="5">
        <f>#REF!*#REF!</f>
        <v>88439.78</v>
      </c>
      <c r="R4859" s="5">
        <v>43566.12</v>
      </c>
      <c r="S4859" s="5">
        <f>#REF!-#REF!</f>
        <v>-44873.66</v>
      </c>
      <c r="T4859" s="36">
        <f t="shared" si="75"/>
        <v>-0.50739226171752105</v>
      </c>
    </row>
    <row r="4860" spans="1:20" x14ac:dyDescent="0.2">
      <c r="A4860" s="25" t="s">
        <v>29</v>
      </c>
      <c r="B4860" s="25" t="s">
        <v>213</v>
      </c>
      <c r="C4860" s="25" t="s">
        <v>77</v>
      </c>
      <c r="D4860" s="25" t="s">
        <v>27</v>
      </c>
      <c r="E4860" s="25" t="s">
        <v>1915</v>
      </c>
      <c r="F4860" s="2">
        <v>42922</v>
      </c>
      <c r="G4860" s="23" t="str">
        <f>TEXT(Table2[[#This Row],[Order-Date]],"mmm")</f>
        <v>Jul</v>
      </c>
      <c r="H4860">
        <v>2017</v>
      </c>
      <c r="I4860">
        <v>215584218</v>
      </c>
      <c r="J4860" s="2">
        <v>42907</v>
      </c>
      <c r="K4860" s="23">
        <f>WEEKDAY(#REF!,1)</f>
        <v>4</v>
      </c>
      <c r="L4860" s="25" t="str">
        <f>IF(#REF!&gt;=#REF!,#REF!-#REF!,"")</f>
        <v/>
      </c>
      <c r="M4860" s="4">
        <v>5016</v>
      </c>
      <c r="N4860" s="5">
        <v>154.06</v>
      </c>
      <c r="O4860" s="5">
        <v>90.93</v>
      </c>
      <c r="P4860" s="5">
        <v>63.13</v>
      </c>
      <c r="Q4860" s="5">
        <f>#REF!*#REF!</f>
        <v>456104.88</v>
      </c>
      <c r="R4860" s="5">
        <v>316660.08</v>
      </c>
      <c r="S4860" s="5">
        <f>#REF!-#REF!</f>
        <v>-139444.79999999999</v>
      </c>
      <c r="T4860" s="36">
        <f t="shared" si="75"/>
        <v>-0.30572968217309998</v>
      </c>
    </row>
    <row r="4861" spans="1:20" x14ac:dyDescent="0.2">
      <c r="A4861" s="25" t="s">
        <v>29</v>
      </c>
      <c r="B4861" s="25" t="s">
        <v>181</v>
      </c>
      <c r="C4861" s="25" t="s">
        <v>34</v>
      </c>
      <c r="D4861" s="25" t="s">
        <v>23</v>
      </c>
      <c r="E4861" s="25" t="s">
        <v>1916</v>
      </c>
      <c r="F4861" s="2">
        <v>42519</v>
      </c>
      <c r="G4861" s="23" t="str">
        <f>TEXT(Table2[[#This Row],[Order-Date]],"mmm")</f>
        <v>May</v>
      </c>
      <c r="H4861">
        <v>2016</v>
      </c>
      <c r="I4861">
        <v>407220542</v>
      </c>
      <c r="J4861" s="2">
        <v>42467</v>
      </c>
      <c r="K4861" s="23">
        <f>WEEKDAY(#REF!,1)</f>
        <v>5</v>
      </c>
      <c r="L4861" s="25" t="str">
        <f>IF(#REF!&gt;=#REF!,#REF!-#REF!,"")</f>
        <v/>
      </c>
      <c r="M4861" s="4">
        <v>4463</v>
      </c>
      <c r="N4861" s="5">
        <v>205.7</v>
      </c>
      <c r="O4861" s="5">
        <v>117.11</v>
      </c>
      <c r="P4861" s="5">
        <v>88.59</v>
      </c>
      <c r="Q4861" s="5">
        <f>#REF!*#REF!</f>
        <v>522661.93</v>
      </c>
      <c r="R4861" s="5">
        <v>395377.17</v>
      </c>
      <c r="S4861" s="5">
        <f>#REF!-#REF!</f>
        <v>-127284.76</v>
      </c>
      <c r="T4861" s="36">
        <f t="shared" si="75"/>
        <v>-0.24353172231235601</v>
      </c>
    </row>
    <row r="4862" spans="1:20" x14ac:dyDescent="0.2">
      <c r="A4862" s="25" t="s">
        <v>29</v>
      </c>
      <c r="B4862" s="25" t="s">
        <v>214</v>
      </c>
      <c r="C4862" s="25" t="s">
        <v>77</v>
      </c>
      <c r="D4862" s="25" t="s">
        <v>23</v>
      </c>
      <c r="E4862" s="25" t="s">
        <v>1916</v>
      </c>
      <c r="F4862" s="2">
        <v>42484</v>
      </c>
      <c r="G4862" s="23" t="str">
        <f>TEXT(Table2[[#This Row],[Order-Date]],"mmm")</f>
        <v>Apr</v>
      </c>
      <c r="H4862">
        <v>2016</v>
      </c>
      <c r="I4862">
        <v>956969964</v>
      </c>
      <c r="J4862" s="2">
        <v>42517</v>
      </c>
      <c r="K4862" s="23">
        <f>WEEKDAY(#REF!,1)</f>
        <v>6</v>
      </c>
      <c r="L4862" s="25">
        <f>IF(#REF!&gt;=#REF!,#REF!-#REF!,"")</f>
        <v>33</v>
      </c>
      <c r="M4862" s="4">
        <v>7533</v>
      </c>
      <c r="N4862" s="5">
        <v>154.06</v>
      </c>
      <c r="O4862" s="5">
        <v>90.93</v>
      </c>
      <c r="P4862" s="5">
        <v>63.13</v>
      </c>
      <c r="Q4862" s="5">
        <f>#REF!*#REF!</f>
        <v>684975.69</v>
      </c>
      <c r="R4862" s="5">
        <v>475558.29</v>
      </c>
      <c r="S4862" s="5">
        <f>#REF!-#REF!</f>
        <v>-209417.4</v>
      </c>
      <c r="T4862" s="36">
        <f t="shared" si="75"/>
        <v>-0.30572968217309998</v>
      </c>
    </row>
    <row r="4863" spans="1:20" x14ac:dyDescent="0.2">
      <c r="A4863" s="25" t="s">
        <v>29</v>
      </c>
      <c r="B4863" s="25" t="s">
        <v>125</v>
      </c>
      <c r="C4863" s="25" t="s">
        <v>65</v>
      </c>
      <c r="D4863" s="25" t="s">
        <v>23</v>
      </c>
      <c r="E4863" s="25" t="s">
        <v>1916</v>
      </c>
      <c r="F4863" s="2">
        <v>41955</v>
      </c>
      <c r="G4863" s="23" t="str">
        <f>TEXT(Table2[[#This Row],[Order-Date]],"mmm")</f>
        <v>Nov</v>
      </c>
      <c r="H4863">
        <v>2014</v>
      </c>
      <c r="I4863">
        <v>399256312</v>
      </c>
      <c r="J4863" s="2">
        <v>42125</v>
      </c>
      <c r="K4863" s="23">
        <f>WEEKDAY(#REF!,1)</f>
        <v>6</v>
      </c>
      <c r="L4863" s="25">
        <f>IF(#REF!&gt;=#REF!,#REF!-#REF!,"")</f>
        <v>170</v>
      </c>
      <c r="M4863" s="4">
        <v>7670</v>
      </c>
      <c r="N4863" s="5">
        <v>9.33</v>
      </c>
      <c r="O4863" s="5">
        <v>6.92</v>
      </c>
      <c r="P4863" s="5">
        <v>2.41</v>
      </c>
      <c r="Q4863" s="5">
        <f>#REF!*#REF!</f>
        <v>53076.4</v>
      </c>
      <c r="R4863" s="5">
        <v>18484.7</v>
      </c>
      <c r="S4863" s="5">
        <f>#REF!-#REF!</f>
        <v>-34591.699999999997</v>
      </c>
      <c r="T4863" s="36">
        <f t="shared" si="75"/>
        <v>-0.65173410404624299</v>
      </c>
    </row>
    <row r="4864" spans="1:20" x14ac:dyDescent="0.2">
      <c r="A4864" s="25" t="s">
        <v>29</v>
      </c>
      <c r="B4864" s="25" t="s">
        <v>202</v>
      </c>
      <c r="C4864" s="25" t="s">
        <v>26</v>
      </c>
      <c r="D4864" s="25" t="s">
        <v>27</v>
      </c>
      <c r="E4864" s="25" t="s">
        <v>1915</v>
      </c>
      <c r="F4864" s="2">
        <v>40605</v>
      </c>
      <c r="G4864" s="23" t="str">
        <f>TEXT(Table2[[#This Row],[Order-Date]],"mmm")</f>
        <v>Mar</v>
      </c>
      <c r="H4864">
        <v>2011</v>
      </c>
      <c r="I4864">
        <v>488815915</v>
      </c>
      <c r="J4864" s="2">
        <v>40650</v>
      </c>
      <c r="K4864" s="23">
        <f>WEEKDAY(#REF!,1)</f>
        <v>1</v>
      </c>
      <c r="L4864" s="25">
        <f>IF(#REF!&gt;=#REF!,#REF!-#REF!,"")</f>
        <v>45</v>
      </c>
      <c r="M4864" s="4">
        <v>347</v>
      </c>
      <c r="N4864" s="5">
        <v>152.58000000000001</v>
      </c>
      <c r="O4864" s="5">
        <v>97.44</v>
      </c>
      <c r="P4864" s="5">
        <v>55.14</v>
      </c>
      <c r="Q4864" s="5">
        <f>#REF!*#REF!</f>
        <v>33811.68</v>
      </c>
      <c r="R4864" s="5">
        <v>19133.580000000002</v>
      </c>
      <c r="S4864" s="5">
        <f>#REF!-#REF!</f>
        <v>-14678.1</v>
      </c>
      <c r="T4864" s="36">
        <f t="shared" si="75"/>
        <v>-0.43411330049261099</v>
      </c>
    </row>
    <row r="4865" spans="1:20" x14ac:dyDescent="0.2">
      <c r="A4865" s="25" t="s">
        <v>46</v>
      </c>
      <c r="B4865" s="25" t="s">
        <v>159</v>
      </c>
      <c r="C4865" s="25" t="s">
        <v>34</v>
      </c>
      <c r="D4865" s="25" t="s">
        <v>23</v>
      </c>
      <c r="E4865" s="25" t="s">
        <v>1915</v>
      </c>
      <c r="F4865" s="2">
        <v>42678</v>
      </c>
      <c r="G4865" s="23" t="str">
        <f>TEXT(Table2[[#This Row],[Order-Date]],"mmm")</f>
        <v>Nov</v>
      </c>
      <c r="H4865">
        <v>2016</v>
      </c>
      <c r="I4865">
        <v>350697600</v>
      </c>
      <c r="J4865" s="2">
        <v>42483</v>
      </c>
      <c r="K4865" s="23">
        <f>WEEKDAY(#REF!,1)</f>
        <v>7</v>
      </c>
      <c r="L4865" s="25" t="str">
        <f>IF(#REF!&gt;=#REF!,#REF!-#REF!,"")</f>
        <v/>
      </c>
      <c r="M4865" s="4">
        <v>8068</v>
      </c>
      <c r="N4865" s="5">
        <v>205.7</v>
      </c>
      <c r="O4865" s="5">
        <v>117.11</v>
      </c>
      <c r="P4865" s="5">
        <v>88.59</v>
      </c>
      <c r="Q4865" s="5">
        <f>#REF!*#REF!</f>
        <v>944843.48</v>
      </c>
      <c r="R4865" s="5">
        <v>714744.12</v>
      </c>
      <c r="S4865" s="5">
        <f>#REF!-#REF!</f>
        <v>-230099.36</v>
      </c>
      <c r="T4865" s="36">
        <f t="shared" si="75"/>
        <v>-0.24353172231235601</v>
      </c>
    </row>
    <row r="4866" spans="1:20" x14ac:dyDescent="0.2">
      <c r="A4866" s="25" t="s">
        <v>29</v>
      </c>
      <c r="B4866" s="25" t="s">
        <v>161</v>
      </c>
      <c r="C4866" s="25" t="s">
        <v>42</v>
      </c>
      <c r="D4866" s="25" t="s">
        <v>27</v>
      </c>
      <c r="E4866" s="25" t="s">
        <v>1918</v>
      </c>
      <c r="F4866" s="2">
        <v>41028</v>
      </c>
      <c r="G4866" s="23" t="str">
        <f>TEXT(Table2[[#This Row],[Order-Date]],"mmm")</f>
        <v>Apr</v>
      </c>
      <c r="H4866">
        <v>2012</v>
      </c>
      <c r="I4866">
        <v>530262696</v>
      </c>
      <c r="J4866" s="2">
        <v>41218</v>
      </c>
      <c r="K4866" s="23">
        <f>WEEKDAY(#REF!,1)</f>
        <v>2</v>
      </c>
      <c r="L4866" s="25">
        <f>IF(#REF!&gt;=#REF!,#REF!-#REF!,"")</f>
        <v>190</v>
      </c>
      <c r="M4866" s="4">
        <v>5370</v>
      </c>
      <c r="N4866" s="5">
        <v>109.28</v>
      </c>
      <c r="O4866" s="5">
        <v>35.840000000000003</v>
      </c>
      <c r="P4866" s="5">
        <v>73.44</v>
      </c>
      <c r="Q4866" s="5">
        <f>#REF!*#REF!</f>
        <v>192460.79999999999</v>
      </c>
      <c r="R4866" s="5">
        <v>394372.8</v>
      </c>
      <c r="S4866" s="5">
        <f>#REF!-#REF!</f>
        <v>201912</v>
      </c>
      <c r="T4866" s="36">
        <f t="shared" si="75"/>
        <v>1.0491071428571399</v>
      </c>
    </row>
    <row r="4867" spans="1:20" x14ac:dyDescent="0.2">
      <c r="A4867" s="25" t="s">
        <v>20</v>
      </c>
      <c r="B4867" s="25" t="s">
        <v>117</v>
      </c>
      <c r="C4867" s="25" t="s">
        <v>42</v>
      </c>
      <c r="D4867" s="25" t="s">
        <v>27</v>
      </c>
      <c r="E4867" s="25" t="s">
        <v>1915</v>
      </c>
      <c r="F4867" s="2">
        <v>42711</v>
      </c>
      <c r="G4867" s="23" t="str">
        <f>TEXT(Table2[[#This Row],[Order-Date]],"mmm")</f>
        <v>Dec</v>
      </c>
      <c r="H4867">
        <v>2016</v>
      </c>
      <c r="I4867">
        <v>743185031</v>
      </c>
      <c r="J4867" s="2">
        <v>42580</v>
      </c>
      <c r="K4867" s="23">
        <f>WEEKDAY(#REF!,1)</f>
        <v>6</v>
      </c>
      <c r="L4867" s="25" t="str">
        <f>IF(#REF!&gt;=#REF!,#REF!-#REF!,"")</f>
        <v/>
      </c>
      <c r="M4867" s="4">
        <v>3821</v>
      </c>
      <c r="N4867" s="5">
        <v>109.28</v>
      </c>
      <c r="O4867" s="5">
        <v>35.840000000000003</v>
      </c>
      <c r="P4867" s="5">
        <v>73.44</v>
      </c>
      <c r="Q4867" s="5">
        <f>#REF!*#REF!</f>
        <v>136944.64000000001</v>
      </c>
      <c r="R4867" s="5">
        <v>280614.24</v>
      </c>
      <c r="S4867" s="5">
        <f>#REF!-#REF!</f>
        <v>143669.6</v>
      </c>
      <c r="T4867" s="36">
        <f t="shared" ref="T4867:T4930" si="76">S4867/Q4867</f>
        <v>1.0491071428571399</v>
      </c>
    </row>
    <row r="4868" spans="1:20" x14ac:dyDescent="0.2">
      <c r="A4868" s="25" t="s">
        <v>37</v>
      </c>
      <c r="B4868" s="25" t="s">
        <v>62</v>
      </c>
      <c r="C4868" s="25" t="s">
        <v>85</v>
      </c>
      <c r="D4868" s="25" t="s">
        <v>23</v>
      </c>
      <c r="E4868" s="25" t="s">
        <v>1918</v>
      </c>
      <c r="F4868" s="2">
        <v>42624</v>
      </c>
      <c r="G4868" s="23" t="str">
        <f>TEXT(Table2[[#This Row],[Order-Date]],"mmm")</f>
        <v>Sep</v>
      </c>
      <c r="H4868">
        <v>2016</v>
      </c>
      <c r="I4868">
        <v>325450932</v>
      </c>
      <c r="J4868" s="2">
        <v>42694</v>
      </c>
      <c r="K4868" s="23">
        <f>WEEKDAY(#REF!,1)</f>
        <v>1</v>
      </c>
      <c r="L4868" s="25">
        <f>IF(#REF!&gt;=#REF!,#REF!-#REF!,"")</f>
        <v>70</v>
      </c>
      <c r="M4868" s="4">
        <v>7018</v>
      </c>
      <c r="N4868" s="5">
        <v>668.27</v>
      </c>
      <c r="O4868" s="5">
        <v>502.54</v>
      </c>
      <c r="P4868" s="5">
        <v>165.73</v>
      </c>
      <c r="Q4868" s="5">
        <f>#REF!*#REF!</f>
        <v>3526825.72</v>
      </c>
      <c r="R4868" s="5">
        <v>1163093.1399999999</v>
      </c>
      <c r="S4868" s="5">
        <f>#REF!-#REF!</f>
        <v>-2363732.58</v>
      </c>
      <c r="T4868" s="36">
        <f t="shared" si="76"/>
        <v>-0.67021530624427905</v>
      </c>
    </row>
    <row r="4869" spans="1:20" x14ac:dyDescent="0.2">
      <c r="A4869" s="25" t="s">
        <v>46</v>
      </c>
      <c r="B4869" s="25" t="s">
        <v>132</v>
      </c>
      <c r="C4869" s="25" t="s">
        <v>77</v>
      </c>
      <c r="D4869" s="25" t="s">
        <v>27</v>
      </c>
      <c r="E4869" s="25" t="s">
        <v>1917</v>
      </c>
      <c r="F4869" s="2">
        <v>41537</v>
      </c>
      <c r="G4869" s="23" t="str">
        <f>TEXT(Table2[[#This Row],[Order-Date]],"mmm")</f>
        <v>Sep</v>
      </c>
      <c r="H4869">
        <v>2013</v>
      </c>
      <c r="I4869">
        <v>483359229</v>
      </c>
      <c r="J4869" s="2">
        <v>41557</v>
      </c>
      <c r="K4869" s="23">
        <f>WEEKDAY(#REF!,1)</f>
        <v>5</v>
      </c>
      <c r="L4869" s="25">
        <f>IF(#REF!&gt;=#REF!,#REF!-#REF!,"")</f>
        <v>20</v>
      </c>
      <c r="M4869" s="4">
        <v>5592</v>
      </c>
      <c r="N4869" s="5">
        <v>154.06</v>
      </c>
      <c r="O4869" s="5">
        <v>90.93</v>
      </c>
      <c r="P4869" s="5">
        <v>63.13</v>
      </c>
      <c r="Q4869" s="5">
        <f>#REF!*#REF!</f>
        <v>508480.56</v>
      </c>
      <c r="R4869" s="5">
        <v>353022.96</v>
      </c>
      <c r="S4869" s="5">
        <f>#REF!-#REF!</f>
        <v>-155457.60000000001</v>
      </c>
      <c r="T4869" s="36">
        <f t="shared" si="76"/>
        <v>-0.30572968217309998</v>
      </c>
    </row>
    <row r="4870" spans="1:20" x14ac:dyDescent="0.2">
      <c r="A4870" s="25" t="s">
        <v>29</v>
      </c>
      <c r="B4870" s="25" t="s">
        <v>80</v>
      </c>
      <c r="C4870" s="25" t="s">
        <v>51</v>
      </c>
      <c r="D4870" s="25" t="s">
        <v>23</v>
      </c>
      <c r="E4870" s="25" t="s">
        <v>1916</v>
      </c>
      <c r="F4870" s="2">
        <v>42426</v>
      </c>
      <c r="G4870" s="23" t="str">
        <f>TEXT(Table2[[#This Row],[Order-Date]],"mmm")</f>
        <v>Feb</v>
      </c>
      <c r="H4870">
        <v>2016</v>
      </c>
      <c r="I4870">
        <v>243521249</v>
      </c>
      <c r="J4870" s="2">
        <v>42457</v>
      </c>
      <c r="K4870" s="23">
        <f>WEEKDAY(#REF!,1)</f>
        <v>2</v>
      </c>
      <c r="L4870" s="25">
        <f>IF(#REF!&gt;=#REF!,#REF!-#REF!,"")</f>
        <v>31</v>
      </c>
      <c r="M4870" s="4">
        <v>2204</v>
      </c>
      <c r="N4870" s="5">
        <v>437.2</v>
      </c>
      <c r="O4870" s="5">
        <v>263.33</v>
      </c>
      <c r="P4870" s="5">
        <v>173.87</v>
      </c>
      <c r="Q4870" s="5">
        <f>#REF!*#REF!</f>
        <v>580379.31999999995</v>
      </c>
      <c r="R4870" s="5">
        <v>383209.48</v>
      </c>
      <c r="S4870" s="5">
        <f>#REF!-#REF!</f>
        <v>-197169.84</v>
      </c>
      <c r="T4870" s="36">
        <f t="shared" si="76"/>
        <v>-0.33972581931416901</v>
      </c>
    </row>
    <row r="4871" spans="1:20" x14ac:dyDescent="0.2">
      <c r="A4871" s="25" t="s">
        <v>37</v>
      </c>
      <c r="B4871" s="25" t="s">
        <v>139</v>
      </c>
      <c r="C4871" s="25" t="s">
        <v>85</v>
      </c>
      <c r="D4871" s="25" t="s">
        <v>27</v>
      </c>
      <c r="E4871" s="25" t="s">
        <v>1918</v>
      </c>
      <c r="F4871" s="2">
        <v>42068</v>
      </c>
      <c r="G4871" s="23" t="str">
        <f>TEXT(Table2[[#This Row],[Order-Date]],"mmm")</f>
        <v>Mar</v>
      </c>
      <c r="H4871">
        <v>2015</v>
      </c>
      <c r="I4871">
        <v>502860820</v>
      </c>
      <c r="J4871" s="2">
        <v>42145</v>
      </c>
      <c r="K4871" s="23">
        <f>WEEKDAY(#REF!,1)</f>
        <v>5</v>
      </c>
      <c r="L4871" s="25">
        <f>IF(#REF!&gt;=#REF!,#REF!-#REF!,"")</f>
        <v>77</v>
      </c>
      <c r="M4871" s="4">
        <v>6546</v>
      </c>
      <c r="N4871" s="5">
        <v>668.27</v>
      </c>
      <c r="O4871" s="5">
        <v>502.54</v>
      </c>
      <c r="P4871" s="5">
        <v>165.73</v>
      </c>
      <c r="Q4871" s="5">
        <f>#REF!*#REF!</f>
        <v>3289626.84</v>
      </c>
      <c r="R4871" s="5">
        <v>1084868.58</v>
      </c>
      <c r="S4871" s="5">
        <f>#REF!-#REF!</f>
        <v>-2204758.2599999998</v>
      </c>
      <c r="T4871" s="36">
        <f t="shared" si="76"/>
        <v>-0.67021530624427905</v>
      </c>
    </row>
    <row r="4872" spans="1:20" x14ac:dyDescent="0.2">
      <c r="A4872" s="25" t="s">
        <v>29</v>
      </c>
      <c r="B4872" s="25" t="s">
        <v>198</v>
      </c>
      <c r="C4872" s="25" t="s">
        <v>51</v>
      </c>
      <c r="D4872" s="25" t="s">
        <v>23</v>
      </c>
      <c r="E4872" s="25" t="s">
        <v>1915</v>
      </c>
      <c r="F4872" s="2">
        <v>40570</v>
      </c>
      <c r="G4872" s="23" t="str">
        <f>TEXT(Table2[[#This Row],[Order-Date]],"mmm")</f>
        <v>Jan</v>
      </c>
      <c r="H4872">
        <v>2011</v>
      </c>
      <c r="I4872">
        <v>878614270</v>
      </c>
      <c r="J4872" s="2">
        <v>40591</v>
      </c>
      <c r="K4872" s="23">
        <f>WEEKDAY(#REF!,1)</f>
        <v>5</v>
      </c>
      <c r="L4872" s="25">
        <f>IF(#REF!&gt;=#REF!,#REF!-#REF!,"")</f>
        <v>21</v>
      </c>
      <c r="M4872" s="4">
        <v>342</v>
      </c>
      <c r="N4872" s="5">
        <v>437.2</v>
      </c>
      <c r="O4872" s="5">
        <v>263.33</v>
      </c>
      <c r="P4872" s="5">
        <v>173.87</v>
      </c>
      <c r="Q4872" s="5">
        <f>#REF!*#REF!</f>
        <v>90058.86</v>
      </c>
      <c r="R4872" s="5">
        <v>59463.54</v>
      </c>
      <c r="S4872" s="5">
        <f>#REF!-#REF!</f>
        <v>-30595.32</v>
      </c>
      <c r="T4872" s="36">
        <f t="shared" si="76"/>
        <v>-0.33972581931416901</v>
      </c>
    </row>
    <row r="4873" spans="1:20" x14ac:dyDescent="0.2">
      <c r="A4873" s="25" t="s">
        <v>32</v>
      </c>
      <c r="B4873" s="25" t="s">
        <v>96</v>
      </c>
      <c r="C4873" s="25" t="s">
        <v>51</v>
      </c>
      <c r="D4873" s="25" t="s">
        <v>27</v>
      </c>
      <c r="E4873" s="25" t="s">
        <v>1918</v>
      </c>
      <c r="F4873" s="2">
        <v>42255</v>
      </c>
      <c r="G4873" s="23" t="str">
        <f>TEXT(Table2[[#This Row],[Order-Date]],"mmm")</f>
        <v>Sep</v>
      </c>
      <c r="H4873">
        <v>2015</v>
      </c>
      <c r="I4873">
        <v>158330428</v>
      </c>
      <c r="J4873" s="2">
        <v>42241</v>
      </c>
      <c r="K4873" s="23">
        <f>WEEKDAY(#REF!,1)</f>
        <v>3</v>
      </c>
      <c r="L4873" s="25" t="str">
        <f>IF(#REF!&gt;=#REF!,#REF!-#REF!,"")</f>
        <v/>
      </c>
      <c r="M4873" s="4">
        <v>2347</v>
      </c>
      <c r="N4873" s="5">
        <v>437.2</v>
      </c>
      <c r="O4873" s="5">
        <v>263.33</v>
      </c>
      <c r="P4873" s="5">
        <v>173.87</v>
      </c>
      <c r="Q4873" s="5">
        <f>#REF!*#REF!</f>
        <v>618035.51</v>
      </c>
      <c r="R4873" s="5">
        <v>408072.89</v>
      </c>
      <c r="S4873" s="5">
        <f>#REF!-#REF!</f>
        <v>-209962.62</v>
      </c>
      <c r="T4873" s="36">
        <f t="shared" si="76"/>
        <v>-0.33972581931416901</v>
      </c>
    </row>
    <row r="4874" spans="1:20" x14ac:dyDescent="0.2">
      <c r="A4874" s="25" t="s">
        <v>32</v>
      </c>
      <c r="B4874" s="25" t="s">
        <v>149</v>
      </c>
      <c r="C4874" s="25" t="s">
        <v>42</v>
      </c>
      <c r="D4874" s="25" t="s">
        <v>23</v>
      </c>
      <c r="E4874" s="25" t="s">
        <v>1915</v>
      </c>
      <c r="F4874" s="2">
        <v>40767</v>
      </c>
      <c r="G4874" s="23" t="str">
        <f>TEXT(Table2[[#This Row],[Order-Date]],"mmm")</f>
        <v>Aug</v>
      </c>
      <c r="H4874">
        <v>2011</v>
      </c>
      <c r="I4874">
        <v>349870622</v>
      </c>
      <c r="J4874" s="2">
        <v>40931</v>
      </c>
      <c r="K4874" s="23">
        <f>WEEKDAY(#REF!,1)</f>
        <v>2</v>
      </c>
      <c r="L4874" s="25">
        <f>IF(#REF!&gt;=#REF!,#REF!-#REF!,"")</f>
        <v>164</v>
      </c>
      <c r="M4874" s="4">
        <v>3347</v>
      </c>
      <c r="N4874" s="5">
        <v>109.28</v>
      </c>
      <c r="O4874" s="5">
        <v>35.840000000000003</v>
      </c>
      <c r="P4874" s="5">
        <v>73.44</v>
      </c>
      <c r="Q4874" s="5">
        <f>#REF!*#REF!</f>
        <v>119956.48</v>
      </c>
      <c r="R4874" s="5">
        <v>245803.68</v>
      </c>
      <c r="S4874" s="5">
        <f>#REF!-#REF!</f>
        <v>125847.2</v>
      </c>
      <c r="T4874" s="36">
        <f t="shared" si="76"/>
        <v>1.0491071428571399</v>
      </c>
    </row>
    <row r="4875" spans="1:20" x14ac:dyDescent="0.2">
      <c r="A4875" s="25" t="s">
        <v>46</v>
      </c>
      <c r="B4875" s="25" t="s">
        <v>71</v>
      </c>
      <c r="C4875" s="25" t="s">
        <v>51</v>
      </c>
      <c r="D4875" s="25" t="s">
        <v>23</v>
      </c>
      <c r="E4875" s="25" t="s">
        <v>1915</v>
      </c>
      <c r="F4875" s="2">
        <v>40416</v>
      </c>
      <c r="G4875" s="23" t="str">
        <f>TEXT(Table2[[#This Row],[Order-Date]],"mmm")</f>
        <v>Aug</v>
      </c>
      <c r="H4875">
        <v>2010</v>
      </c>
      <c r="I4875">
        <v>831408679</v>
      </c>
      <c r="J4875" s="2">
        <v>40219</v>
      </c>
      <c r="K4875" s="23">
        <f>WEEKDAY(#REF!,1)</f>
        <v>4</v>
      </c>
      <c r="L4875" s="25" t="str">
        <f>IF(#REF!&gt;=#REF!,#REF!-#REF!,"")</f>
        <v/>
      </c>
      <c r="M4875" s="4">
        <v>1159</v>
      </c>
      <c r="N4875" s="5">
        <v>437.2</v>
      </c>
      <c r="O4875" s="5">
        <v>263.33</v>
      </c>
      <c r="P4875" s="5">
        <v>173.87</v>
      </c>
      <c r="Q4875" s="5">
        <f>#REF!*#REF!</f>
        <v>305199.46999999997</v>
      </c>
      <c r="R4875" s="5">
        <v>201515.33</v>
      </c>
      <c r="S4875" s="5">
        <f>#REF!-#REF!</f>
        <v>-103684.14</v>
      </c>
      <c r="T4875" s="36">
        <f t="shared" si="76"/>
        <v>-0.33972581931416901</v>
      </c>
    </row>
    <row r="4876" spans="1:20" x14ac:dyDescent="0.2">
      <c r="A4876" s="25" t="s">
        <v>37</v>
      </c>
      <c r="B4876" s="25" t="s">
        <v>95</v>
      </c>
      <c r="C4876" s="25" t="s">
        <v>49</v>
      </c>
      <c r="D4876" s="25" t="s">
        <v>23</v>
      </c>
      <c r="E4876" s="25" t="s">
        <v>1917</v>
      </c>
      <c r="F4876" s="2">
        <v>42303</v>
      </c>
      <c r="G4876" s="23" t="str">
        <f>TEXT(Table2[[#This Row],[Order-Date]],"mmm")</f>
        <v>Oct</v>
      </c>
      <c r="H4876">
        <v>2015</v>
      </c>
      <c r="I4876">
        <v>601430928</v>
      </c>
      <c r="J4876" s="2">
        <v>42334</v>
      </c>
      <c r="K4876" s="23">
        <f>WEEKDAY(#REF!,1)</f>
        <v>5</v>
      </c>
      <c r="L4876" s="25">
        <f>IF(#REF!&gt;=#REF!,#REF!-#REF!,"")</f>
        <v>31</v>
      </c>
      <c r="M4876" s="4">
        <v>5632</v>
      </c>
      <c r="N4876" s="5">
        <v>651.21</v>
      </c>
      <c r="O4876" s="5">
        <v>524.96</v>
      </c>
      <c r="P4876" s="5">
        <v>126.25</v>
      </c>
      <c r="Q4876" s="5">
        <f>#REF!*#REF!</f>
        <v>2956574.7200000002</v>
      </c>
      <c r="R4876" s="5">
        <v>711040</v>
      </c>
      <c r="S4876" s="5">
        <f>#REF!-#REF!</f>
        <v>-2245534.7200000002</v>
      </c>
      <c r="T4876" s="36">
        <f t="shared" si="76"/>
        <v>-0.75950548613227697</v>
      </c>
    </row>
    <row r="4877" spans="1:20" x14ac:dyDescent="0.2">
      <c r="A4877" s="25" t="s">
        <v>32</v>
      </c>
      <c r="B4877" s="25" t="s">
        <v>200</v>
      </c>
      <c r="C4877" s="25" t="s">
        <v>85</v>
      </c>
      <c r="D4877" s="25" t="s">
        <v>23</v>
      </c>
      <c r="E4877" s="25" t="s">
        <v>1915</v>
      </c>
      <c r="F4877" s="2">
        <v>41508</v>
      </c>
      <c r="G4877" s="23" t="str">
        <f>TEXT(Table2[[#This Row],[Order-Date]],"mmm")</f>
        <v>Aug</v>
      </c>
      <c r="H4877">
        <v>2013</v>
      </c>
      <c r="I4877">
        <v>528736197</v>
      </c>
      <c r="J4877" s="2">
        <v>41517</v>
      </c>
      <c r="K4877" s="23">
        <f>WEEKDAY(#REF!,1)</f>
        <v>7</v>
      </c>
      <c r="L4877" s="25">
        <f>IF(#REF!&gt;=#REF!,#REF!-#REF!,"")</f>
        <v>9</v>
      </c>
      <c r="M4877" s="4">
        <v>3645</v>
      </c>
      <c r="N4877" s="5">
        <v>668.27</v>
      </c>
      <c r="O4877" s="5">
        <v>502.54</v>
      </c>
      <c r="P4877" s="5">
        <v>165.73</v>
      </c>
      <c r="Q4877" s="5">
        <f>#REF!*#REF!</f>
        <v>1831758.3</v>
      </c>
      <c r="R4877" s="5">
        <v>604085.85</v>
      </c>
      <c r="S4877" s="5">
        <f>#REF!-#REF!</f>
        <v>-1227672.45</v>
      </c>
      <c r="T4877" s="36">
        <f t="shared" si="76"/>
        <v>-0.67021530624427905</v>
      </c>
    </row>
    <row r="4878" spans="1:20" x14ac:dyDescent="0.2">
      <c r="A4878" s="25" t="s">
        <v>20</v>
      </c>
      <c r="B4878" s="25" t="s">
        <v>226</v>
      </c>
      <c r="C4878" s="25" t="s">
        <v>42</v>
      </c>
      <c r="D4878" s="25" t="s">
        <v>23</v>
      </c>
      <c r="E4878" s="25" t="s">
        <v>1918</v>
      </c>
      <c r="F4878" s="2">
        <v>41884</v>
      </c>
      <c r="G4878" s="23" t="str">
        <f>TEXT(Table2[[#This Row],[Order-Date]],"mmm")</f>
        <v>Sep</v>
      </c>
      <c r="H4878">
        <v>2014</v>
      </c>
      <c r="I4878">
        <v>202435815</v>
      </c>
      <c r="J4878" s="2">
        <v>41694</v>
      </c>
      <c r="K4878" s="23">
        <f>WEEKDAY(#REF!,1)</f>
        <v>2</v>
      </c>
      <c r="L4878" s="25" t="str">
        <f>IF(#REF!&gt;=#REF!,#REF!-#REF!,"")</f>
        <v/>
      </c>
      <c r="M4878" s="4">
        <v>4111</v>
      </c>
      <c r="N4878" s="5">
        <v>109.28</v>
      </c>
      <c r="O4878" s="5">
        <v>35.840000000000003</v>
      </c>
      <c r="P4878" s="5">
        <v>73.44</v>
      </c>
      <c r="Q4878" s="5">
        <f>#REF!*#REF!</f>
        <v>147338.23999999999</v>
      </c>
      <c r="R4878" s="5">
        <v>301911.84000000003</v>
      </c>
      <c r="S4878" s="5">
        <f>#REF!-#REF!</f>
        <v>154573.6</v>
      </c>
      <c r="T4878" s="36">
        <f t="shared" si="76"/>
        <v>1.0491071428571399</v>
      </c>
    </row>
    <row r="4879" spans="1:20" x14ac:dyDescent="0.2">
      <c r="A4879" s="25" t="s">
        <v>46</v>
      </c>
      <c r="B4879" s="25" t="s">
        <v>172</v>
      </c>
      <c r="C4879" s="25" t="s">
        <v>56</v>
      </c>
      <c r="D4879" s="25" t="s">
        <v>27</v>
      </c>
      <c r="E4879" s="25" t="s">
        <v>1918</v>
      </c>
      <c r="F4879" s="2">
        <v>42704</v>
      </c>
      <c r="G4879" s="23" t="str">
        <f>TEXT(Table2[[#This Row],[Order-Date]],"mmm")</f>
        <v>Nov</v>
      </c>
      <c r="H4879">
        <v>2016</v>
      </c>
      <c r="I4879">
        <v>181953608</v>
      </c>
      <c r="J4879" s="2">
        <v>42735</v>
      </c>
      <c r="K4879" s="23">
        <f>WEEKDAY(#REF!,1)</f>
        <v>7</v>
      </c>
      <c r="L4879" s="25">
        <f>IF(#REF!&gt;=#REF!,#REF!-#REF!,"")</f>
        <v>31</v>
      </c>
      <c r="M4879" s="4">
        <v>2971</v>
      </c>
      <c r="N4879" s="5">
        <v>421.89</v>
      </c>
      <c r="O4879" s="5">
        <v>364.69</v>
      </c>
      <c r="P4879" s="5">
        <v>57.2</v>
      </c>
      <c r="Q4879" s="5">
        <f>#REF!*#REF!</f>
        <v>1083493.99</v>
      </c>
      <c r="R4879" s="5">
        <v>169941.2</v>
      </c>
      <c r="S4879" s="5">
        <f>#REF!-#REF!</f>
        <v>-913552.79</v>
      </c>
      <c r="T4879" s="36">
        <f t="shared" si="76"/>
        <v>-0.84315445995228799</v>
      </c>
    </row>
    <row r="4880" spans="1:20" x14ac:dyDescent="0.2">
      <c r="A4880" s="25" t="s">
        <v>37</v>
      </c>
      <c r="B4880" s="25" t="s">
        <v>169</v>
      </c>
      <c r="C4880" s="25" t="s">
        <v>42</v>
      </c>
      <c r="D4880" s="25" t="s">
        <v>27</v>
      </c>
      <c r="E4880" s="25" t="s">
        <v>1915</v>
      </c>
      <c r="F4880" s="2">
        <v>42093</v>
      </c>
      <c r="G4880" s="23" t="str">
        <f>TEXT(Table2[[#This Row],[Order-Date]],"mmm")</f>
        <v>Mar</v>
      </c>
      <c r="H4880">
        <v>2015</v>
      </c>
      <c r="I4880">
        <v>647025907</v>
      </c>
      <c r="J4880" s="2">
        <v>42093</v>
      </c>
      <c r="K4880" s="23">
        <f>WEEKDAY(#REF!,1)</f>
        <v>2</v>
      </c>
      <c r="L4880" s="25">
        <f>IF(#REF!&gt;=#REF!,#REF!-#REF!,"")</f>
        <v>0</v>
      </c>
      <c r="M4880" s="4">
        <v>8199</v>
      </c>
      <c r="N4880" s="5">
        <v>109.28</v>
      </c>
      <c r="O4880" s="5">
        <v>35.840000000000003</v>
      </c>
      <c r="P4880" s="5">
        <v>73.44</v>
      </c>
      <c r="Q4880" s="5">
        <f>#REF!*#REF!</f>
        <v>293852.15999999997</v>
      </c>
      <c r="R4880" s="5">
        <v>602134.56000000006</v>
      </c>
      <c r="S4880" s="5">
        <f>#REF!-#REF!</f>
        <v>308282.40000000002</v>
      </c>
      <c r="T4880" s="36">
        <f t="shared" si="76"/>
        <v>1.0491071428571399</v>
      </c>
    </row>
    <row r="4881" spans="1:20" x14ac:dyDescent="0.2">
      <c r="A4881" s="25" t="s">
        <v>32</v>
      </c>
      <c r="B4881" s="25" t="s">
        <v>157</v>
      </c>
      <c r="C4881" s="25" t="s">
        <v>51</v>
      </c>
      <c r="D4881" s="25" t="s">
        <v>27</v>
      </c>
      <c r="E4881" s="25" t="s">
        <v>1918</v>
      </c>
      <c r="F4881" s="2">
        <v>41895</v>
      </c>
      <c r="G4881" s="23" t="str">
        <f>TEXT(Table2[[#This Row],[Order-Date]],"mmm")</f>
        <v>Sep</v>
      </c>
      <c r="H4881">
        <v>2014</v>
      </c>
      <c r="I4881">
        <v>947701537</v>
      </c>
      <c r="J4881" s="2">
        <v>41902</v>
      </c>
      <c r="K4881" s="23">
        <f>WEEKDAY(#REF!,1)</f>
        <v>7</v>
      </c>
      <c r="L4881" s="25">
        <f>IF(#REF!&gt;=#REF!,#REF!-#REF!,"")</f>
        <v>7</v>
      </c>
      <c r="M4881" s="4">
        <v>4800</v>
      </c>
      <c r="N4881" s="5">
        <v>437.2</v>
      </c>
      <c r="O4881" s="5">
        <v>263.33</v>
      </c>
      <c r="P4881" s="5">
        <v>173.87</v>
      </c>
      <c r="Q4881" s="5">
        <f>#REF!*#REF!</f>
        <v>1263984</v>
      </c>
      <c r="R4881" s="5">
        <v>834576</v>
      </c>
      <c r="S4881" s="5">
        <f>#REF!-#REF!</f>
        <v>-429408</v>
      </c>
      <c r="T4881" s="36">
        <f t="shared" si="76"/>
        <v>-0.33972581931416901</v>
      </c>
    </row>
    <row r="4882" spans="1:20" x14ac:dyDescent="0.2">
      <c r="A4882" s="25" t="s">
        <v>29</v>
      </c>
      <c r="B4882" s="25" t="s">
        <v>144</v>
      </c>
      <c r="C4882" s="25" t="s">
        <v>77</v>
      </c>
      <c r="D4882" s="25" t="s">
        <v>27</v>
      </c>
      <c r="E4882" s="25" t="s">
        <v>1917</v>
      </c>
      <c r="F4882" s="2">
        <v>41782</v>
      </c>
      <c r="G4882" s="23" t="str">
        <f>TEXT(Table2[[#This Row],[Order-Date]],"mmm")</f>
        <v>May</v>
      </c>
      <c r="H4882">
        <v>2014</v>
      </c>
      <c r="I4882">
        <v>954341828</v>
      </c>
      <c r="J4882" s="2">
        <v>41950</v>
      </c>
      <c r="K4882" s="23">
        <f>WEEKDAY(#REF!,1)</f>
        <v>6</v>
      </c>
      <c r="L4882" s="25">
        <f>IF(#REF!&gt;=#REF!,#REF!-#REF!,"")</f>
        <v>168</v>
      </c>
      <c r="M4882" s="4">
        <v>9809</v>
      </c>
      <c r="N4882" s="5">
        <v>154.06</v>
      </c>
      <c r="O4882" s="5">
        <v>90.93</v>
      </c>
      <c r="P4882" s="5">
        <v>63.13</v>
      </c>
      <c r="Q4882" s="5">
        <f>#REF!*#REF!</f>
        <v>891932.37</v>
      </c>
      <c r="R4882" s="5">
        <v>619242.17000000004</v>
      </c>
      <c r="S4882" s="5">
        <f>#REF!-#REF!</f>
        <v>-272690.2</v>
      </c>
      <c r="T4882" s="36">
        <f t="shared" si="76"/>
        <v>-0.30572968217309998</v>
      </c>
    </row>
    <row r="4883" spans="1:20" x14ac:dyDescent="0.2">
      <c r="A4883" s="25" t="s">
        <v>29</v>
      </c>
      <c r="B4883" s="25" t="s">
        <v>168</v>
      </c>
      <c r="C4883" s="25" t="s">
        <v>31</v>
      </c>
      <c r="D4883" s="25" t="s">
        <v>23</v>
      </c>
      <c r="E4883" s="25" t="s">
        <v>1917</v>
      </c>
      <c r="F4883" s="2">
        <v>40521</v>
      </c>
      <c r="G4883" s="23" t="str">
        <f>TEXT(Table2[[#This Row],[Order-Date]],"mmm")</f>
        <v>Dec</v>
      </c>
      <c r="H4883">
        <v>2010</v>
      </c>
      <c r="I4883">
        <v>607620608</v>
      </c>
      <c r="J4883" s="2">
        <v>40441</v>
      </c>
      <c r="K4883" s="23">
        <f>WEEKDAY(#REF!,1)</f>
        <v>2</v>
      </c>
      <c r="L4883" s="25" t="str">
        <f>IF(#REF!&gt;=#REF!,#REF!-#REF!,"")</f>
        <v/>
      </c>
      <c r="M4883" s="4">
        <v>7296</v>
      </c>
      <c r="N4883" s="5">
        <v>47.45</v>
      </c>
      <c r="O4883" s="5">
        <v>31.79</v>
      </c>
      <c r="P4883" s="5">
        <v>15.66</v>
      </c>
      <c r="Q4883" s="5">
        <f>#REF!*#REF!</f>
        <v>231939.84</v>
      </c>
      <c r="R4883" s="5">
        <v>114255.36</v>
      </c>
      <c r="S4883" s="5">
        <f>#REF!-#REF!</f>
        <v>-117684.48</v>
      </c>
      <c r="T4883" s="36">
        <f t="shared" si="76"/>
        <v>-0.50739226171752105</v>
      </c>
    </row>
    <row r="4884" spans="1:20" x14ac:dyDescent="0.2">
      <c r="A4884" s="25" t="s">
        <v>20</v>
      </c>
      <c r="B4884" s="25" t="s">
        <v>70</v>
      </c>
      <c r="C4884" s="25" t="s">
        <v>65</v>
      </c>
      <c r="D4884" s="25" t="s">
        <v>27</v>
      </c>
      <c r="E4884" s="25" t="s">
        <v>1918</v>
      </c>
      <c r="F4884" s="2">
        <v>42445</v>
      </c>
      <c r="G4884" s="23" t="str">
        <f>TEXT(Table2[[#This Row],[Order-Date]],"mmm")</f>
        <v>Mar</v>
      </c>
      <c r="H4884">
        <v>2016</v>
      </c>
      <c r="I4884">
        <v>368524205</v>
      </c>
      <c r="J4884" s="2">
        <v>42481</v>
      </c>
      <c r="K4884" s="23">
        <f>WEEKDAY(#REF!,1)</f>
        <v>5</v>
      </c>
      <c r="L4884" s="25">
        <f>IF(#REF!&gt;=#REF!,#REF!-#REF!,"")</f>
        <v>36</v>
      </c>
      <c r="M4884" s="4">
        <v>3357</v>
      </c>
      <c r="N4884" s="5">
        <v>9.33</v>
      </c>
      <c r="O4884" s="5">
        <v>6.92</v>
      </c>
      <c r="P4884" s="5">
        <v>2.41</v>
      </c>
      <c r="Q4884" s="5">
        <f>#REF!*#REF!</f>
        <v>23230.44</v>
      </c>
      <c r="R4884" s="5">
        <v>8090.37</v>
      </c>
      <c r="S4884" s="5">
        <f>#REF!-#REF!</f>
        <v>-15140.07</v>
      </c>
      <c r="T4884" s="36">
        <f t="shared" si="76"/>
        <v>-0.65173410404624299</v>
      </c>
    </row>
    <row r="4885" spans="1:20" x14ac:dyDescent="0.2">
      <c r="A4885" s="25" t="s">
        <v>59</v>
      </c>
      <c r="B4885" s="25" t="s">
        <v>148</v>
      </c>
      <c r="C4885" s="25" t="s">
        <v>26</v>
      </c>
      <c r="D4885" s="25" t="s">
        <v>23</v>
      </c>
      <c r="E4885" s="25" t="s">
        <v>1915</v>
      </c>
      <c r="F4885" s="2">
        <v>40359</v>
      </c>
      <c r="G4885" s="23" t="str">
        <f>TEXT(Table2[[#This Row],[Order-Date]],"mmm")</f>
        <v>Jun</v>
      </c>
      <c r="H4885">
        <v>2010</v>
      </c>
      <c r="I4885">
        <v>768351447</v>
      </c>
      <c r="J4885" s="2">
        <v>40376</v>
      </c>
      <c r="K4885" s="23">
        <f>WEEKDAY(#REF!,1)</f>
        <v>7</v>
      </c>
      <c r="L4885" s="25">
        <f>IF(#REF!&gt;=#REF!,#REF!-#REF!,"")</f>
        <v>17</v>
      </c>
      <c r="M4885" s="4">
        <v>1123</v>
      </c>
      <c r="N4885" s="5">
        <v>152.58000000000001</v>
      </c>
      <c r="O4885" s="5">
        <v>97.44</v>
      </c>
      <c r="P4885" s="5">
        <v>55.14</v>
      </c>
      <c r="Q4885" s="5">
        <f>#REF!*#REF!</f>
        <v>109425.12</v>
      </c>
      <c r="R4885" s="5">
        <v>61922.22</v>
      </c>
      <c r="S4885" s="5">
        <f>#REF!-#REF!</f>
        <v>-47502.9</v>
      </c>
      <c r="T4885" s="36">
        <f t="shared" si="76"/>
        <v>-0.43411330049261099</v>
      </c>
    </row>
    <row r="4886" spans="1:20" x14ac:dyDescent="0.2">
      <c r="A4886" s="25" t="s">
        <v>46</v>
      </c>
      <c r="B4886" s="25" t="s">
        <v>146</v>
      </c>
      <c r="C4886" s="25" t="s">
        <v>26</v>
      </c>
      <c r="D4886" s="25" t="s">
        <v>27</v>
      </c>
      <c r="E4886" s="25" t="s">
        <v>1915</v>
      </c>
      <c r="F4886" s="2">
        <v>40935</v>
      </c>
      <c r="G4886" s="23" t="str">
        <f>TEXT(Table2[[#This Row],[Order-Date]],"mmm")</f>
        <v>Jan</v>
      </c>
      <c r="H4886">
        <v>2012</v>
      </c>
      <c r="I4886">
        <v>158713662</v>
      </c>
      <c r="J4886" s="2">
        <v>40936</v>
      </c>
      <c r="K4886" s="23">
        <f>WEEKDAY(#REF!,1)</f>
        <v>7</v>
      </c>
      <c r="L4886" s="25">
        <f>IF(#REF!&gt;=#REF!,#REF!-#REF!,"")</f>
        <v>1</v>
      </c>
      <c r="M4886" s="4">
        <v>5754</v>
      </c>
      <c r="N4886" s="5">
        <v>152.58000000000001</v>
      </c>
      <c r="O4886" s="5">
        <v>97.44</v>
      </c>
      <c r="P4886" s="5">
        <v>55.14</v>
      </c>
      <c r="Q4886" s="5">
        <f>#REF!*#REF!</f>
        <v>560669.76</v>
      </c>
      <c r="R4886" s="5">
        <v>317275.56</v>
      </c>
      <c r="S4886" s="5">
        <f>#REF!-#REF!</f>
        <v>-243394.2</v>
      </c>
      <c r="T4886" s="36">
        <f t="shared" si="76"/>
        <v>-0.43411330049261099</v>
      </c>
    </row>
    <row r="4887" spans="1:20" x14ac:dyDescent="0.2">
      <c r="A4887" s="25" t="s">
        <v>29</v>
      </c>
      <c r="B4887" s="25" t="s">
        <v>130</v>
      </c>
      <c r="C4887" s="25" t="s">
        <v>39</v>
      </c>
      <c r="D4887" s="25" t="s">
        <v>23</v>
      </c>
      <c r="E4887" s="25" t="s">
        <v>1916</v>
      </c>
      <c r="F4887" s="2">
        <v>41671</v>
      </c>
      <c r="G4887" s="23" t="str">
        <f>TEXT(Table2[[#This Row],[Order-Date]],"mmm")</f>
        <v>Feb</v>
      </c>
      <c r="H4887">
        <v>2014</v>
      </c>
      <c r="I4887">
        <v>561534678</v>
      </c>
      <c r="J4887" s="2">
        <v>41668</v>
      </c>
      <c r="K4887" s="23">
        <f>WEEKDAY(#REF!,1)</f>
        <v>4</v>
      </c>
      <c r="L4887" s="25" t="str">
        <f>IF(#REF!&gt;=#REF!,#REF!-#REF!,"")</f>
        <v/>
      </c>
      <c r="M4887" s="4">
        <v>9445</v>
      </c>
      <c r="N4887" s="5">
        <v>81.73</v>
      </c>
      <c r="O4887" s="5">
        <v>56.67</v>
      </c>
      <c r="P4887" s="5">
        <v>25.06</v>
      </c>
      <c r="Q4887" s="5">
        <f>#REF!*#REF!</f>
        <v>535248.15</v>
      </c>
      <c r="R4887" s="5">
        <v>236691.7</v>
      </c>
      <c r="S4887" s="5">
        <f>#REF!-#REF!</f>
        <v>-298556.45</v>
      </c>
      <c r="T4887" s="36">
        <f t="shared" si="76"/>
        <v>-0.55779071819304704</v>
      </c>
    </row>
    <row r="4888" spans="1:20" x14ac:dyDescent="0.2">
      <c r="A4888" s="25" t="s">
        <v>40</v>
      </c>
      <c r="B4888" s="25" t="s">
        <v>201</v>
      </c>
      <c r="C4888" s="25" t="s">
        <v>65</v>
      </c>
      <c r="D4888" s="25" t="s">
        <v>27</v>
      </c>
      <c r="E4888" s="25" t="s">
        <v>1916</v>
      </c>
      <c r="F4888" s="2">
        <v>40304</v>
      </c>
      <c r="G4888" s="23" t="str">
        <f>TEXT(Table2[[#This Row],[Order-Date]],"mmm")</f>
        <v>May</v>
      </c>
      <c r="H4888">
        <v>2010</v>
      </c>
      <c r="I4888">
        <v>919050824</v>
      </c>
      <c r="J4888" s="2">
        <v>40380</v>
      </c>
      <c r="K4888" s="23">
        <f>WEEKDAY(#REF!,1)</f>
        <v>4</v>
      </c>
      <c r="L4888" s="25">
        <f>IF(#REF!&gt;=#REF!,#REF!-#REF!,"")</f>
        <v>76</v>
      </c>
      <c r="M4888" s="4">
        <v>6417</v>
      </c>
      <c r="N4888" s="5">
        <v>9.33</v>
      </c>
      <c r="O4888" s="5">
        <v>6.92</v>
      </c>
      <c r="P4888" s="5">
        <v>2.41</v>
      </c>
      <c r="Q4888" s="5">
        <f>#REF!*#REF!</f>
        <v>44405.64</v>
      </c>
      <c r="R4888" s="5">
        <v>15464.97</v>
      </c>
      <c r="S4888" s="5">
        <f>#REF!-#REF!</f>
        <v>-28940.67</v>
      </c>
      <c r="T4888" s="36">
        <f t="shared" si="76"/>
        <v>-0.65173410404624299</v>
      </c>
    </row>
    <row r="4889" spans="1:20" x14ac:dyDescent="0.2">
      <c r="A4889" s="25" t="s">
        <v>40</v>
      </c>
      <c r="B4889" s="25" t="s">
        <v>160</v>
      </c>
      <c r="C4889" s="25" t="s">
        <v>26</v>
      </c>
      <c r="D4889" s="25" t="s">
        <v>23</v>
      </c>
      <c r="E4889" s="25" t="s">
        <v>1918</v>
      </c>
      <c r="F4889" s="2">
        <v>42173</v>
      </c>
      <c r="G4889" s="23" t="str">
        <f>TEXT(Table2[[#This Row],[Order-Date]],"mmm")</f>
        <v>Jun</v>
      </c>
      <c r="H4889">
        <v>2015</v>
      </c>
      <c r="I4889">
        <v>243810927</v>
      </c>
      <c r="J4889" s="2">
        <v>42102</v>
      </c>
      <c r="K4889" s="23">
        <f>WEEKDAY(#REF!,1)</f>
        <v>4</v>
      </c>
      <c r="L4889" s="25" t="str">
        <f>IF(#REF!&gt;=#REF!,#REF!-#REF!,"")</f>
        <v/>
      </c>
      <c r="M4889" s="4">
        <v>7926</v>
      </c>
      <c r="N4889" s="5">
        <v>152.58000000000001</v>
      </c>
      <c r="O4889" s="5">
        <v>97.44</v>
      </c>
      <c r="P4889" s="5">
        <v>55.14</v>
      </c>
      <c r="Q4889" s="5">
        <f>#REF!*#REF!</f>
        <v>772309.44</v>
      </c>
      <c r="R4889" s="5">
        <v>437039.64</v>
      </c>
      <c r="S4889" s="5">
        <f>#REF!-#REF!</f>
        <v>-335269.8</v>
      </c>
      <c r="T4889" s="36">
        <f t="shared" si="76"/>
        <v>-0.43411330049261099</v>
      </c>
    </row>
    <row r="4890" spans="1:20" x14ac:dyDescent="0.2">
      <c r="A4890" s="25" t="s">
        <v>29</v>
      </c>
      <c r="B4890" s="25" t="s">
        <v>154</v>
      </c>
      <c r="C4890" s="25" t="s">
        <v>77</v>
      </c>
      <c r="D4890" s="25" t="s">
        <v>27</v>
      </c>
      <c r="E4890" s="25" t="s">
        <v>1916</v>
      </c>
      <c r="F4890" s="2">
        <v>41791</v>
      </c>
      <c r="G4890" s="23" t="str">
        <f>TEXT(Table2[[#This Row],[Order-Date]],"mmm")</f>
        <v>Jun</v>
      </c>
      <c r="H4890">
        <v>2014</v>
      </c>
      <c r="I4890">
        <v>768676316</v>
      </c>
      <c r="J4890" s="2">
        <v>41853</v>
      </c>
      <c r="K4890" s="23">
        <f>WEEKDAY(#REF!,1)</f>
        <v>7</v>
      </c>
      <c r="L4890" s="25">
        <f>IF(#REF!&gt;=#REF!,#REF!-#REF!,"")</f>
        <v>62</v>
      </c>
      <c r="M4890" s="4">
        <v>7259</v>
      </c>
      <c r="N4890" s="5">
        <v>154.06</v>
      </c>
      <c r="O4890" s="5">
        <v>90.93</v>
      </c>
      <c r="P4890" s="5">
        <v>63.13</v>
      </c>
      <c r="Q4890" s="5">
        <f>#REF!*#REF!</f>
        <v>660060.87</v>
      </c>
      <c r="R4890" s="5">
        <v>458260.67</v>
      </c>
      <c r="S4890" s="5">
        <f>#REF!-#REF!</f>
        <v>-201800.2</v>
      </c>
      <c r="T4890" s="36">
        <f t="shared" si="76"/>
        <v>-0.30572968217309998</v>
      </c>
    </row>
    <row r="4891" spans="1:20" x14ac:dyDescent="0.2">
      <c r="A4891" s="25" t="s">
        <v>46</v>
      </c>
      <c r="B4891" s="25" t="s">
        <v>162</v>
      </c>
      <c r="C4891" s="25" t="s">
        <v>26</v>
      </c>
      <c r="D4891" s="25" t="s">
        <v>23</v>
      </c>
      <c r="E4891" s="25" t="s">
        <v>1918</v>
      </c>
      <c r="F4891" s="2">
        <v>40539</v>
      </c>
      <c r="G4891" s="23" t="str">
        <f>TEXT(Table2[[#This Row],[Order-Date]],"mmm")</f>
        <v>Dec</v>
      </c>
      <c r="H4891">
        <v>2010</v>
      </c>
      <c r="I4891">
        <v>296820819</v>
      </c>
      <c r="J4891" s="2">
        <v>40818</v>
      </c>
      <c r="K4891" s="23">
        <f>WEEKDAY(#REF!,1)</f>
        <v>1</v>
      </c>
      <c r="L4891" s="25">
        <f>IF(#REF!&gt;=#REF!,#REF!-#REF!,"")</f>
        <v>279</v>
      </c>
      <c r="M4891" s="4">
        <v>4731</v>
      </c>
      <c r="N4891" s="5">
        <v>152.58000000000001</v>
      </c>
      <c r="O4891" s="5">
        <v>97.44</v>
      </c>
      <c r="P4891" s="5">
        <v>55.14</v>
      </c>
      <c r="Q4891" s="5">
        <f>#REF!*#REF!</f>
        <v>460988.64</v>
      </c>
      <c r="R4891" s="5">
        <v>260867.34</v>
      </c>
      <c r="S4891" s="5">
        <f>#REF!-#REF!</f>
        <v>-200121.3</v>
      </c>
      <c r="T4891" s="36">
        <f t="shared" si="76"/>
        <v>-0.43411330049261099</v>
      </c>
    </row>
    <row r="4892" spans="1:20" x14ac:dyDescent="0.2">
      <c r="A4892" s="25" t="s">
        <v>20</v>
      </c>
      <c r="B4892" s="25" t="s">
        <v>114</v>
      </c>
      <c r="C4892" s="25" t="s">
        <v>31</v>
      </c>
      <c r="D4892" s="25" t="s">
        <v>27</v>
      </c>
      <c r="E4892" s="25" t="s">
        <v>1918</v>
      </c>
      <c r="F4892" s="2">
        <v>41004</v>
      </c>
      <c r="G4892" s="23" t="str">
        <f>TEXT(Table2[[#This Row],[Order-Date]],"mmm")</f>
        <v>Apr</v>
      </c>
      <c r="H4892">
        <v>2012</v>
      </c>
      <c r="I4892">
        <v>751730763</v>
      </c>
      <c r="J4892" s="2">
        <v>41219</v>
      </c>
      <c r="K4892" s="23">
        <f>WEEKDAY(#REF!,1)</f>
        <v>3</v>
      </c>
      <c r="L4892" s="25">
        <f>IF(#REF!&gt;=#REF!,#REF!-#REF!,"")</f>
        <v>215</v>
      </c>
      <c r="M4892" s="4">
        <v>2693</v>
      </c>
      <c r="N4892" s="5">
        <v>47.45</v>
      </c>
      <c r="O4892" s="5">
        <v>31.79</v>
      </c>
      <c r="P4892" s="5">
        <v>15.66</v>
      </c>
      <c r="Q4892" s="5">
        <f>#REF!*#REF!</f>
        <v>85610.47</v>
      </c>
      <c r="R4892" s="5">
        <v>42172.38</v>
      </c>
      <c r="S4892" s="5">
        <f>#REF!-#REF!</f>
        <v>-43438.09</v>
      </c>
      <c r="T4892" s="36">
        <f t="shared" si="76"/>
        <v>-0.50739226171752105</v>
      </c>
    </row>
    <row r="4893" spans="1:20" x14ac:dyDescent="0.2">
      <c r="A4893" s="25" t="s">
        <v>20</v>
      </c>
      <c r="B4893" s="25" t="s">
        <v>191</v>
      </c>
      <c r="C4893" s="25" t="s">
        <v>56</v>
      </c>
      <c r="D4893" s="25" t="s">
        <v>23</v>
      </c>
      <c r="E4893" s="25" t="s">
        <v>1916</v>
      </c>
      <c r="F4893" s="2">
        <v>41546</v>
      </c>
      <c r="G4893" s="23" t="str">
        <f>TEXT(Table2[[#This Row],[Order-Date]],"mmm")</f>
        <v>Sep</v>
      </c>
      <c r="H4893">
        <v>2013</v>
      </c>
      <c r="I4893">
        <v>527204978</v>
      </c>
      <c r="J4893" s="2">
        <v>41343</v>
      </c>
      <c r="K4893" s="23">
        <f>WEEKDAY(#REF!,1)</f>
        <v>1</v>
      </c>
      <c r="L4893" s="25" t="str">
        <f>IF(#REF!&gt;=#REF!,#REF!-#REF!,"")</f>
        <v/>
      </c>
      <c r="M4893" s="4">
        <v>523</v>
      </c>
      <c r="N4893" s="5">
        <v>421.89</v>
      </c>
      <c r="O4893" s="5">
        <v>364.69</v>
      </c>
      <c r="P4893" s="5">
        <v>57.2</v>
      </c>
      <c r="Q4893" s="5">
        <f>#REF!*#REF!</f>
        <v>190732.87</v>
      </c>
      <c r="R4893" s="5">
        <v>29915.599999999999</v>
      </c>
      <c r="S4893" s="5">
        <f>#REF!-#REF!</f>
        <v>-160817.26999999999</v>
      </c>
      <c r="T4893" s="36">
        <f t="shared" si="76"/>
        <v>-0.84315445995228799</v>
      </c>
    </row>
    <row r="4894" spans="1:20" x14ac:dyDescent="0.2">
      <c r="A4894" s="25" t="s">
        <v>29</v>
      </c>
      <c r="B4894" s="25" t="s">
        <v>134</v>
      </c>
      <c r="C4894" s="25" t="s">
        <v>51</v>
      </c>
      <c r="D4894" s="25" t="s">
        <v>27</v>
      </c>
      <c r="E4894" s="25" t="s">
        <v>1916</v>
      </c>
      <c r="F4894" s="2">
        <v>40798</v>
      </c>
      <c r="G4894" s="23" t="str">
        <f>TEXT(Table2[[#This Row],[Order-Date]],"mmm")</f>
        <v>Sep</v>
      </c>
      <c r="H4894">
        <v>2011</v>
      </c>
      <c r="I4894">
        <v>337354791</v>
      </c>
      <c r="J4894" s="2">
        <v>40936</v>
      </c>
      <c r="K4894" s="23">
        <f>WEEKDAY(#REF!,1)</f>
        <v>7</v>
      </c>
      <c r="L4894" s="25">
        <f>IF(#REF!&gt;=#REF!,#REF!-#REF!,"")</f>
        <v>138</v>
      </c>
      <c r="M4894" s="4">
        <v>9634</v>
      </c>
      <c r="N4894" s="5">
        <v>437.2</v>
      </c>
      <c r="O4894" s="5">
        <v>263.33</v>
      </c>
      <c r="P4894" s="5">
        <v>173.87</v>
      </c>
      <c r="Q4894" s="5">
        <f>#REF!*#REF!</f>
        <v>2536921.2200000002</v>
      </c>
      <c r="R4894" s="5">
        <v>1675063.58</v>
      </c>
      <c r="S4894" s="5">
        <f>#REF!-#REF!</f>
        <v>-861857.64</v>
      </c>
      <c r="T4894" s="36">
        <f t="shared" si="76"/>
        <v>-0.33972581931416901</v>
      </c>
    </row>
    <row r="4895" spans="1:20" x14ac:dyDescent="0.2">
      <c r="A4895" s="25" t="s">
        <v>37</v>
      </c>
      <c r="B4895" s="25" t="s">
        <v>196</v>
      </c>
      <c r="C4895" s="25" t="s">
        <v>42</v>
      </c>
      <c r="D4895" s="25" t="s">
        <v>23</v>
      </c>
      <c r="E4895" s="25" t="s">
        <v>1915</v>
      </c>
      <c r="F4895" s="2">
        <v>42397</v>
      </c>
      <c r="G4895" s="23" t="str">
        <f>TEXT(Table2[[#This Row],[Order-Date]],"mmm")</f>
        <v>Jan</v>
      </c>
      <c r="H4895">
        <v>2016</v>
      </c>
      <c r="I4895">
        <v>966604030</v>
      </c>
      <c r="J4895" s="2">
        <v>42416</v>
      </c>
      <c r="K4895" s="23">
        <f>WEEKDAY(#REF!,1)</f>
        <v>3</v>
      </c>
      <c r="L4895" s="25">
        <f>IF(#REF!&gt;=#REF!,#REF!-#REF!,"")</f>
        <v>19</v>
      </c>
      <c r="M4895" s="4">
        <v>8467</v>
      </c>
      <c r="N4895" s="5">
        <v>109.28</v>
      </c>
      <c r="O4895" s="5">
        <v>35.840000000000003</v>
      </c>
      <c r="P4895" s="5">
        <v>73.44</v>
      </c>
      <c r="Q4895" s="5">
        <f>#REF!*#REF!</f>
        <v>303457.28000000003</v>
      </c>
      <c r="R4895" s="5">
        <v>621816.48</v>
      </c>
      <c r="S4895" s="5">
        <f>#REF!-#REF!</f>
        <v>318359.2</v>
      </c>
      <c r="T4895" s="36">
        <f t="shared" si="76"/>
        <v>1.0491071428571399</v>
      </c>
    </row>
    <row r="4896" spans="1:20" x14ac:dyDescent="0.2">
      <c r="A4896" s="25" t="s">
        <v>40</v>
      </c>
      <c r="B4896" s="25" t="s">
        <v>205</v>
      </c>
      <c r="C4896" s="25" t="s">
        <v>49</v>
      </c>
      <c r="D4896" s="25" t="s">
        <v>27</v>
      </c>
      <c r="E4896" s="25" t="s">
        <v>1916</v>
      </c>
      <c r="F4896" s="2">
        <v>41516</v>
      </c>
      <c r="G4896" s="23" t="str">
        <f>TEXT(Table2[[#This Row],[Order-Date]],"mmm")</f>
        <v>Aug</v>
      </c>
      <c r="H4896">
        <v>2013</v>
      </c>
      <c r="I4896">
        <v>119689023</v>
      </c>
      <c r="J4896" s="2">
        <v>41536</v>
      </c>
      <c r="K4896" s="23">
        <f>WEEKDAY(#REF!,1)</f>
        <v>5</v>
      </c>
      <c r="L4896" s="25">
        <f>IF(#REF!&gt;=#REF!,#REF!-#REF!,"")</f>
        <v>20</v>
      </c>
      <c r="M4896" s="4">
        <v>7497</v>
      </c>
      <c r="N4896" s="5">
        <v>651.21</v>
      </c>
      <c r="O4896" s="5">
        <v>524.96</v>
      </c>
      <c r="P4896" s="5">
        <v>126.25</v>
      </c>
      <c r="Q4896" s="5">
        <f>#REF!*#REF!</f>
        <v>3935625.12</v>
      </c>
      <c r="R4896" s="5">
        <v>946496.25</v>
      </c>
      <c r="S4896" s="5">
        <f>#REF!-#REF!</f>
        <v>-2989128.87</v>
      </c>
      <c r="T4896" s="36">
        <f t="shared" si="76"/>
        <v>-0.75950548613227697</v>
      </c>
    </row>
    <row r="4897" spans="1:20" x14ac:dyDescent="0.2">
      <c r="A4897" s="25" t="s">
        <v>40</v>
      </c>
      <c r="B4897" s="25" t="s">
        <v>41</v>
      </c>
      <c r="C4897" s="25" t="s">
        <v>22</v>
      </c>
      <c r="D4897" s="25" t="s">
        <v>27</v>
      </c>
      <c r="E4897" s="25" t="s">
        <v>1917</v>
      </c>
      <c r="F4897" s="2">
        <v>40984</v>
      </c>
      <c r="G4897" s="23" t="str">
        <f>TEXT(Table2[[#This Row],[Order-Date]],"mmm")</f>
        <v>Mar</v>
      </c>
      <c r="H4897">
        <v>2012</v>
      </c>
      <c r="I4897">
        <v>971658599</v>
      </c>
      <c r="J4897" s="2">
        <v>40973</v>
      </c>
      <c r="K4897" s="23">
        <f>WEEKDAY(#REF!,1)</f>
        <v>2</v>
      </c>
      <c r="L4897" s="25" t="str">
        <f>IF(#REF!&gt;=#REF!,#REF!-#REF!,"")</f>
        <v/>
      </c>
      <c r="M4897" s="4">
        <v>4227</v>
      </c>
      <c r="N4897" s="5">
        <v>255.28</v>
      </c>
      <c r="O4897" s="5">
        <v>159.41999999999999</v>
      </c>
      <c r="P4897" s="5">
        <v>95.86</v>
      </c>
      <c r="Q4897" s="5">
        <f>#REF!*#REF!</f>
        <v>673868.34</v>
      </c>
      <c r="R4897" s="5">
        <v>405200.22</v>
      </c>
      <c r="S4897" s="5">
        <f>#REF!-#REF!</f>
        <v>-268668.12</v>
      </c>
      <c r="T4897" s="36">
        <f t="shared" si="76"/>
        <v>-0.39869527035503699</v>
      </c>
    </row>
    <row r="4898" spans="1:20" x14ac:dyDescent="0.2">
      <c r="A4898" s="25" t="s">
        <v>29</v>
      </c>
      <c r="B4898" s="25" t="s">
        <v>134</v>
      </c>
      <c r="C4898" s="25" t="s">
        <v>56</v>
      </c>
      <c r="D4898" s="25" t="s">
        <v>27</v>
      </c>
      <c r="E4898" s="25" t="s">
        <v>1915</v>
      </c>
      <c r="F4898" s="2">
        <v>41252</v>
      </c>
      <c r="G4898" s="23" t="str">
        <f>TEXT(Table2[[#This Row],[Order-Date]],"mmm")</f>
        <v>Dec</v>
      </c>
      <c r="H4898">
        <v>2012</v>
      </c>
      <c r="I4898">
        <v>917874085</v>
      </c>
      <c r="J4898" s="2">
        <v>41175</v>
      </c>
      <c r="K4898" s="23">
        <f>WEEKDAY(#REF!,1)</f>
        <v>1</v>
      </c>
      <c r="L4898" s="25" t="str">
        <f>IF(#REF!&gt;=#REF!,#REF!-#REF!,"")</f>
        <v/>
      </c>
      <c r="M4898" s="4">
        <v>8194</v>
      </c>
      <c r="N4898" s="5">
        <v>421.89</v>
      </c>
      <c r="O4898" s="5">
        <v>364.69</v>
      </c>
      <c r="P4898" s="5">
        <v>57.2</v>
      </c>
      <c r="Q4898" s="5">
        <f>#REF!*#REF!</f>
        <v>2988269.86</v>
      </c>
      <c r="R4898" s="5">
        <v>468696.8</v>
      </c>
      <c r="S4898" s="5">
        <f>#REF!-#REF!</f>
        <v>-2519573.06</v>
      </c>
      <c r="T4898" s="36">
        <f t="shared" si="76"/>
        <v>-0.84315445995228799</v>
      </c>
    </row>
    <row r="4899" spans="1:20" x14ac:dyDescent="0.2">
      <c r="A4899" s="25" t="s">
        <v>32</v>
      </c>
      <c r="B4899" s="25" t="s">
        <v>36</v>
      </c>
      <c r="C4899" s="25" t="s">
        <v>39</v>
      </c>
      <c r="D4899" s="25" t="s">
        <v>27</v>
      </c>
      <c r="E4899" s="25" t="s">
        <v>1917</v>
      </c>
      <c r="F4899" s="2">
        <v>41425</v>
      </c>
      <c r="G4899" s="23" t="str">
        <f>TEXT(Table2[[#This Row],[Order-Date]],"mmm")</f>
        <v>May</v>
      </c>
      <c r="H4899">
        <v>2013</v>
      </c>
      <c r="I4899">
        <v>124009311</v>
      </c>
      <c r="J4899" s="2">
        <v>41492</v>
      </c>
      <c r="K4899" s="23">
        <f>WEEKDAY(#REF!,1)</f>
        <v>3</v>
      </c>
      <c r="L4899" s="25">
        <f>IF(#REF!&gt;=#REF!,#REF!-#REF!,"")</f>
        <v>67</v>
      </c>
      <c r="M4899" s="4">
        <v>5966</v>
      </c>
      <c r="N4899" s="5">
        <v>81.73</v>
      </c>
      <c r="O4899" s="5">
        <v>56.67</v>
      </c>
      <c r="P4899" s="5">
        <v>25.06</v>
      </c>
      <c r="Q4899" s="5">
        <f>#REF!*#REF!</f>
        <v>338093.22</v>
      </c>
      <c r="R4899" s="5">
        <v>149507.96</v>
      </c>
      <c r="S4899" s="5">
        <f>#REF!-#REF!</f>
        <v>-188585.26</v>
      </c>
      <c r="T4899" s="36">
        <f t="shared" si="76"/>
        <v>-0.55779071819304804</v>
      </c>
    </row>
    <row r="4900" spans="1:20" x14ac:dyDescent="0.2">
      <c r="A4900" s="25" t="s">
        <v>29</v>
      </c>
      <c r="B4900" s="25" t="s">
        <v>118</v>
      </c>
      <c r="C4900" s="25" t="s">
        <v>34</v>
      </c>
      <c r="D4900" s="25" t="s">
        <v>23</v>
      </c>
      <c r="E4900" s="25" t="s">
        <v>1918</v>
      </c>
      <c r="F4900" s="2">
        <v>41495</v>
      </c>
      <c r="G4900" s="23" t="str">
        <f>TEXT(Table2[[#This Row],[Order-Date]],"mmm")</f>
        <v>Aug</v>
      </c>
      <c r="H4900">
        <v>2013</v>
      </c>
      <c r="I4900">
        <v>176050603</v>
      </c>
      <c r="J4900" s="2">
        <v>41575</v>
      </c>
      <c r="K4900" s="23">
        <f>WEEKDAY(#REF!,1)</f>
        <v>2</v>
      </c>
      <c r="L4900" s="25">
        <f>IF(#REF!&gt;=#REF!,#REF!-#REF!,"")</f>
        <v>80</v>
      </c>
      <c r="M4900" s="4">
        <v>6140</v>
      </c>
      <c r="N4900" s="5">
        <v>205.7</v>
      </c>
      <c r="O4900" s="5">
        <v>117.11</v>
      </c>
      <c r="P4900" s="5">
        <v>88.59</v>
      </c>
      <c r="Q4900" s="5">
        <f>#REF!*#REF!</f>
        <v>719055.4</v>
      </c>
      <c r="R4900" s="5">
        <v>543942.6</v>
      </c>
      <c r="S4900" s="5">
        <f>#REF!-#REF!</f>
        <v>-175112.8</v>
      </c>
      <c r="T4900" s="36">
        <f t="shared" si="76"/>
        <v>-0.24353172231235601</v>
      </c>
    </row>
    <row r="4901" spans="1:20" x14ac:dyDescent="0.2">
      <c r="A4901" s="25" t="s">
        <v>29</v>
      </c>
      <c r="B4901" s="25" t="s">
        <v>161</v>
      </c>
      <c r="C4901" s="25" t="s">
        <v>56</v>
      </c>
      <c r="D4901" s="25" t="s">
        <v>27</v>
      </c>
      <c r="E4901" s="25" t="s">
        <v>1918</v>
      </c>
      <c r="F4901" s="2">
        <v>40229</v>
      </c>
      <c r="G4901" s="23" t="str">
        <f>TEXT(Table2[[#This Row],[Order-Date]],"mmm")</f>
        <v>Feb</v>
      </c>
      <c r="H4901">
        <v>2010</v>
      </c>
      <c r="I4901">
        <v>930296790</v>
      </c>
      <c r="J4901" s="2">
        <v>40263</v>
      </c>
      <c r="K4901" s="23">
        <f>WEEKDAY(#REF!,1)</f>
        <v>6</v>
      </c>
      <c r="L4901" s="25">
        <f>IF(#REF!&gt;=#REF!,#REF!-#REF!,"")</f>
        <v>34</v>
      </c>
      <c r="M4901" s="4">
        <v>4348</v>
      </c>
      <c r="N4901" s="5">
        <v>421.89</v>
      </c>
      <c r="O4901" s="5">
        <v>364.69</v>
      </c>
      <c r="P4901" s="5">
        <v>57.2</v>
      </c>
      <c r="Q4901" s="5">
        <f>#REF!*#REF!</f>
        <v>1585672.12</v>
      </c>
      <c r="R4901" s="5">
        <v>248705.6</v>
      </c>
      <c r="S4901" s="5">
        <f>#REF!-#REF!</f>
        <v>-1336966.52</v>
      </c>
      <c r="T4901" s="36">
        <f t="shared" si="76"/>
        <v>-0.84315445995228799</v>
      </c>
    </row>
    <row r="4902" spans="1:20" x14ac:dyDescent="0.2">
      <c r="A4902" s="25" t="s">
        <v>46</v>
      </c>
      <c r="B4902" s="25" t="s">
        <v>211</v>
      </c>
      <c r="C4902" s="25" t="s">
        <v>39</v>
      </c>
      <c r="D4902" s="25" t="s">
        <v>23</v>
      </c>
      <c r="E4902" s="25" t="s">
        <v>1915</v>
      </c>
      <c r="F4902" s="2">
        <v>42163</v>
      </c>
      <c r="G4902" s="23" t="str">
        <f>TEXT(Table2[[#This Row],[Order-Date]],"mmm")</f>
        <v>Jun</v>
      </c>
      <c r="H4902">
        <v>2015</v>
      </c>
      <c r="I4902">
        <v>963359200</v>
      </c>
      <c r="J4902" s="2">
        <v>42246</v>
      </c>
      <c r="K4902" s="23">
        <f>WEEKDAY(#REF!,1)</f>
        <v>1</v>
      </c>
      <c r="L4902" s="25">
        <f>IF(#REF!&gt;=#REF!,#REF!-#REF!,"")</f>
        <v>83</v>
      </c>
      <c r="M4902" s="4">
        <v>8250</v>
      </c>
      <c r="N4902" s="5">
        <v>81.73</v>
      </c>
      <c r="O4902" s="5">
        <v>56.67</v>
      </c>
      <c r="P4902" s="5">
        <v>25.06</v>
      </c>
      <c r="Q4902" s="5">
        <f>#REF!*#REF!</f>
        <v>467527.5</v>
      </c>
      <c r="R4902" s="5">
        <v>206745</v>
      </c>
      <c r="S4902" s="5">
        <f>#REF!-#REF!</f>
        <v>-260782.5</v>
      </c>
      <c r="T4902" s="36">
        <f t="shared" si="76"/>
        <v>-0.55779071819304704</v>
      </c>
    </row>
    <row r="4903" spans="1:20" x14ac:dyDescent="0.2">
      <c r="A4903" s="25" t="s">
        <v>46</v>
      </c>
      <c r="B4903" s="25" t="s">
        <v>206</v>
      </c>
      <c r="C4903" s="25" t="s">
        <v>56</v>
      </c>
      <c r="D4903" s="25" t="s">
        <v>27</v>
      </c>
      <c r="E4903" s="25" t="s">
        <v>1916</v>
      </c>
      <c r="F4903" s="2">
        <v>43014</v>
      </c>
      <c r="G4903" s="23" t="str">
        <f>TEXT(Table2[[#This Row],[Order-Date]],"mmm")</f>
        <v>Oct</v>
      </c>
      <c r="H4903">
        <v>2017</v>
      </c>
      <c r="I4903">
        <v>722161662</v>
      </c>
      <c r="J4903" s="2">
        <v>42915</v>
      </c>
      <c r="K4903" s="23">
        <f>WEEKDAY(#REF!,1)</f>
        <v>5</v>
      </c>
      <c r="L4903" s="25" t="str">
        <f>IF(#REF!&gt;=#REF!,#REF!-#REF!,"")</f>
        <v/>
      </c>
      <c r="M4903" s="4">
        <v>2539</v>
      </c>
      <c r="N4903" s="5">
        <v>421.89</v>
      </c>
      <c r="O4903" s="5">
        <v>364.69</v>
      </c>
      <c r="P4903" s="5">
        <v>57.2</v>
      </c>
      <c r="Q4903" s="5">
        <f>#REF!*#REF!</f>
        <v>925947.91</v>
      </c>
      <c r="R4903" s="5">
        <v>145230.79999999999</v>
      </c>
      <c r="S4903" s="5">
        <f>#REF!-#REF!</f>
        <v>-780717.11</v>
      </c>
      <c r="T4903" s="36">
        <f t="shared" si="76"/>
        <v>-0.84315445995228799</v>
      </c>
    </row>
    <row r="4904" spans="1:20" x14ac:dyDescent="0.2">
      <c r="A4904" s="25" t="s">
        <v>29</v>
      </c>
      <c r="B4904" s="25" t="s">
        <v>223</v>
      </c>
      <c r="C4904" s="25" t="s">
        <v>34</v>
      </c>
      <c r="D4904" s="25" t="s">
        <v>23</v>
      </c>
      <c r="E4904" s="25" t="s">
        <v>1916</v>
      </c>
      <c r="F4904" s="2">
        <v>40800</v>
      </c>
      <c r="G4904" s="23" t="str">
        <f>TEXT(Table2[[#This Row],[Order-Date]],"mmm")</f>
        <v>Sep</v>
      </c>
      <c r="H4904">
        <v>2011</v>
      </c>
      <c r="I4904">
        <v>273940503</v>
      </c>
      <c r="J4904" s="2">
        <v>40835</v>
      </c>
      <c r="K4904" s="23">
        <f>WEEKDAY(#REF!,1)</f>
        <v>4</v>
      </c>
      <c r="L4904" s="25">
        <f>IF(#REF!&gt;=#REF!,#REF!-#REF!,"")</f>
        <v>35</v>
      </c>
      <c r="M4904" s="4">
        <v>3937</v>
      </c>
      <c r="N4904" s="5">
        <v>205.7</v>
      </c>
      <c r="O4904" s="5">
        <v>117.11</v>
      </c>
      <c r="P4904" s="5">
        <v>88.59</v>
      </c>
      <c r="Q4904" s="5">
        <f>#REF!*#REF!</f>
        <v>461062.07</v>
      </c>
      <c r="R4904" s="5">
        <v>348778.83</v>
      </c>
      <c r="S4904" s="5">
        <f>#REF!-#REF!</f>
        <v>-112283.24</v>
      </c>
      <c r="T4904" s="36">
        <f t="shared" si="76"/>
        <v>-0.24353172231235601</v>
      </c>
    </row>
    <row r="4905" spans="1:20" x14ac:dyDescent="0.2">
      <c r="A4905" s="25" t="s">
        <v>29</v>
      </c>
      <c r="B4905" s="25" t="s">
        <v>185</v>
      </c>
      <c r="C4905" s="25" t="s">
        <v>65</v>
      </c>
      <c r="D4905" s="25" t="s">
        <v>27</v>
      </c>
      <c r="E4905" s="25" t="s">
        <v>1918</v>
      </c>
      <c r="F4905" s="2">
        <v>41787</v>
      </c>
      <c r="G4905" s="23" t="str">
        <f>TEXT(Table2[[#This Row],[Order-Date]],"mmm")</f>
        <v>May</v>
      </c>
      <c r="H4905">
        <v>2014</v>
      </c>
      <c r="I4905">
        <v>656244552</v>
      </c>
      <c r="J4905" s="2">
        <v>41809</v>
      </c>
      <c r="K4905" s="23">
        <f>WEEKDAY(#REF!,1)</f>
        <v>5</v>
      </c>
      <c r="L4905" s="25">
        <f>IF(#REF!&gt;=#REF!,#REF!-#REF!,"")</f>
        <v>22</v>
      </c>
      <c r="M4905" s="4">
        <v>6201</v>
      </c>
      <c r="N4905" s="5">
        <v>9.33</v>
      </c>
      <c r="O4905" s="5">
        <v>6.92</v>
      </c>
      <c r="P4905" s="5">
        <v>2.41</v>
      </c>
      <c r="Q4905" s="5">
        <f>#REF!*#REF!</f>
        <v>42910.92</v>
      </c>
      <c r="R4905" s="5">
        <v>14944.41</v>
      </c>
      <c r="S4905" s="5">
        <f>#REF!-#REF!</f>
        <v>-27966.51</v>
      </c>
      <c r="T4905" s="36">
        <f t="shared" si="76"/>
        <v>-0.65173410404624299</v>
      </c>
    </row>
    <row r="4906" spans="1:20" x14ac:dyDescent="0.2">
      <c r="A4906" s="25" t="s">
        <v>46</v>
      </c>
      <c r="B4906" s="25" t="s">
        <v>115</v>
      </c>
      <c r="C4906" s="25" t="s">
        <v>39</v>
      </c>
      <c r="D4906" s="25" t="s">
        <v>27</v>
      </c>
      <c r="E4906" s="25" t="s">
        <v>1915</v>
      </c>
      <c r="F4906" s="2">
        <v>40973</v>
      </c>
      <c r="G4906" s="23" t="str">
        <f>TEXT(Table2[[#This Row],[Order-Date]],"mmm")</f>
        <v>Mar</v>
      </c>
      <c r="H4906">
        <v>2012</v>
      </c>
      <c r="I4906">
        <v>726935136</v>
      </c>
      <c r="J4906" s="2">
        <v>41079</v>
      </c>
      <c r="K4906" s="23">
        <f>WEEKDAY(#REF!,1)</f>
        <v>3</v>
      </c>
      <c r="L4906" s="25">
        <f>IF(#REF!&gt;=#REF!,#REF!-#REF!,"")</f>
        <v>106</v>
      </c>
      <c r="M4906" s="4">
        <v>5116</v>
      </c>
      <c r="N4906" s="5">
        <v>81.73</v>
      </c>
      <c r="O4906" s="5">
        <v>56.67</v>
      </c>
      <c r="P4906" s="5">
        <v>25.06</v>
      </c>
      <c r="Q4906" s="5">
        <f>#REF!*#REF!</f>
        <v>289923.71999999997</v>
      </c>
      <c r="R4906" s="5">
        <v>128206.96</v>
      </c>
      <c r="S4906" s="5">
        <f>#REF!-#REF!</f>
        <v>-161716.76</v>
      </c>
      <c r="T4906" s="36">
        <f t="shared" si="76"/>
        <v>-0.55779071819304804</v>
      </c>
    </row>
    <row r="4907" spans="1:20" x14ac:dyDescent="0.2">
      <c r="A4907" s="25" t="s">
        <v>20</v>
      </c>
      <c r="B4907" s="25" t="s">
        <v>158</v>
      </c>
      <c r="C4907" s="25" t="s">
        <v>31</v>
      </c>
      <c r="D4907" s="25" t="s">
        <v>23</v>
      </c>
      <c r="E4907" s="25" t="s">
        <v>1916</v>
      </c>
      <c r="F4907" s="2">
        <v>41018</v>
      </c>
      <c r="G4907" s="23" t="str">
        <f>TEXT(Table2[[#This Row],[Order-Date]],"mmm")</f>
        <v>Apr</v>
      </c>
      <c r="H4907">
        <v>2012</v>
      </c>
      <c r="I4907">
        <v>314186084</v>
      </c>
      <c r="J4907" s="2">
        <v>41029</v>
      </c>
      <c r="K4907" s="23">
        <f>WEEKDAY(#REF!,1)</f>
        <v>2</v>
      </c>
      <c r="L4907" s="25">
        <f>IF(#REF!&gt;=#REF!,#REF!-#REF!,"")</f>
        <v>11</v>
      </c>
      <c r="M4907" s="4">
        <v>3499</v>
      </c>
      <c r="N4907" s="5">
        <v>47.45</v>
      </c>
      <c r="O4907" s="5">
        <v>31.79</v>
      </c>
      <c r="P4907" s="5">
        <v>15.66</v>
      </c>
      <c r="Q4907" s="5">
        <f>#REF!*#REF!</f>
        <v>111233.21</v>
      </c>
      <c r="R4907" s="5">
        <v>54794.34</v>
      </c>
      <c r="S4907" s="5">
        <f>#REF!-#REF!</f>
        <v>-56438.87</v>
      </c>
      <c r="T4907" s="36">
        <f t="shared" si="76"/>
        <v>-0.50739226171752105</v>
      </c>
    </row>
    <row r="4908" spans="1:20" x14ac:dyDescent="0.2">
      <c r="A4908" s="25" t="s">
        <v>29</v>
      </c>
      <c r="B4908" s="25" t="s">
        <v>184</v>
      </c>
      <c r="C4908" s="25" t="s">
        <v>85</v>
      </c>
      <c r="D4908" s="25" t="s">
        <v>23</v>
      </c>
      <c r="E4908" s="25" t="s">
        <v>1918</v>
      </c>
      <c r="F4908" s="2">
        <v>41848</v>
      </c>
      <c r="G4908" s="23" t="str">
        <f>TEXT(Table2[[#This Row],[Order-Date]],"mmm")</f>
        <v>Jul</v>
      </c>
      <c r="H4908">
        <v>2014</v>
      </c>
      <c r="I4908">
        <v>666483724</v>
      </c>
      <c r="J4908" s="2">
        <v>41882</v>
      </c>
      <c r="K4908" s="23">
        <f>WEEKDAY(#REF!,1)</f>
        <v>1</v>
      </c>
      <c r="L4908" s="25">
        <f>IF(#REF!&gt;=#REF!,#REF!-#REF!,"")</f>
        <v>34</v>
      </c>
      <c r="M4908" s="4">
        <v>6199</v>
      </c>
      <c r="N4908" s="5">
        <v>668.27</v>
      </c>
      <c r="O4908" s="5">
        <v>502.54</v>
      </c>
      <c r="P4908" s="5">
        <v>165.73</v>
      </c>
      <c r="Q4908" s="5">
        <f>#REF!*#REF!</f>
        <v>3115245.46</v>
      </c>
      <c r="R4908" s="5">
        <v>1027360.27</v>
      </c>
      <c r="S4908" s="5">
        <f>#REF!-#REF!</f>
        <v>-2087885.19</v>
      </c>
      <c r="T4908" s="36">
        <f t="shared" si="76"/>
        <v>-0.67021530624427905</v>
      </c>
    </row>
    <row r="4909" spans="1:20" x14ac:dyDescent="0.2">
      <c r="A4909" s="25" t="s">
        <v>37</v>
      </c>
      <c r="B4909" s="25" t="s">
        <v>67</v>
      </c>
      <c r="C4909" s="25" t="s">
        <v>56</v>
      </c>
      <c r="D4909" s="25" t="s">
        <v>23</v>
      </c>
      <c r="E4909" s="25" t="s">
        <v>1918</v>
      </c>
      <c r="F4909" s="2">
        <v>42632</v>
      </c>
      <c r="G4909" s="23" t="str">
        <f>TEXT(Table2[[#This Row],[Order-Date]],"mmm")</f>
        <v>Sep</v>
      </c>
      <c r="H4909">
        <v>2016</v>
      </c>
      <c r="I4909">
        <v>402626883</v>
      </c>
      <c r="J4909" s="2">
        <v>42592</v>
      </c>
      <c r="K4909" s="23">
        <f>WEEKDAY(#REF!,1)</f>
        <v>4</v>
      </c>
      <c r="L4909" s="25" t="str">
        <f>IF(#REF!&gt;=#REF!,#REF!-#REF!,"")</f>
        <v/>
      </c>
      <c r="M4909" s="4">
        <v>5097</v>
      </c>
      <c r="N4909" s="5">
        <v>421.89</v>
      </c>
      <c r="O4909" s="5">
        <v>364.69</v>
      </c>
      <c r="P4909" s="5">
        <v>57.2</v>
      </c>
      <c r="Q4909" s="5">
        <f>#REF!*#REF!</f>
        <v>1858824.93</v>
      </c>
      <c r="R4909" s="5">
        <v>291548.40000000002</v>
      </c>
      <c r="S4909" s="5">
        <f>#REF!-#REF!</f>
        <v>-1567276.53</v>
      </c>
      <c r="T4909" s="36">
        <f t="shared" si="76"/>
        <v>-0.84315445995228799</v>
      </c>
    </row>
    <row r="4910" spans="1:20" x14ac:dyDescent="0.2">
      <c r="A4910" s="25" t="s">
        <v>32</v>
      </c>
      <c r="B4910" s="25" t="s">
        <v>147</v>
      </c>
      <c r="C4910" s="25" t="s">
        <v>42</v>
      </c>
      <c r="D4910" s="25" t="s">
        <v>23</v>
      </c>
      <c r="E4910" s="25" t="s">
        <v>1915</v>
      </c>
      <c r="F4910" s="2">
        <v>42869</v>
      </c>
      <c r="G4910" s="23" t="str">
        <f>TEXT(Table2[[#This Row],[Order-Date]],"mmm")</f>
        <v>May</v>
      </c>
      <c r="H4910">
        <v>2017</v>
      </c>
      <c r="I4910">
        <v>461726891</v>
      </c>
      <c r="J4910" s="2">
        <v>42905</v>
      </c>
      <c r="K4910" s="23">
        <f>WEEKDAY(#REF!,1)</f>
        <v>2</v>
      </c>
      <c r="L4910" s="25">
        <f>IF(#REF!&gt;=#REF!,#REF!-#REF!,"")</f>
        <v>36</v>
      </c>
      <c r="M4910" s="4">
        <v>4103</v>
      </c>
      <c r="N4910" s="5">
        <v>109.28</v>
      </c>
      <c r="O4910" s="5">
        <v>35.840000000000003</v>
      </c>
      <c r="P4910" s="5">
        <v>73.44</v>
      </c>
      <c r="Q4910" s="5">
        <f>#REF!*#REF!</f>
        <v>147051.51999999999</v>
      </c>
      <c r="R4910" s="5">
        <v>301324.32</v>
      </c>
      <c r="S4910" s="5">
        <f>#REF!-#REF!</f>
        <v>154272.79999999999</v>
      </c>
      <c r="T4910" s="36">
        <f t="shared" si="76"/>
        <v>1.0491071428571399</v>
      </c>
    </row>
    <row r="4911" spans="1:20" x14ac:dyDescent="0.2">
      <c r="A4911" s="25" t="s">
        <v>32</v>
      </c>
      <c r="B4911" s="25" t="s">
        <v>36</v>
      </c>
      <c r="C4911" s="25" t="s">
        <v>26</v>
      </c>
      <c r="D4911" s="25" t="s">
        <v>27</v>
      </c>
      <c r="E4911" s="25" t="s">
        <v>1916</v>
      </c>
      <c r="F4911" s="2">
        <v>41005</v>
      </c>
      <c r="G4911" s="23" t="str">
        <f>TEXT(Table2[[#This Row],[Order-Date]],"mmm")</f>
        <v>Apr</v>
      </c>
      <c r="H4911">
        <v>2012</v>
      </c>
      <c r="I4911">
        <v>953207576</v>
      </c>
      <c r="J4911" s="2">
        <v>41105</v>
      </c>
      <c r="K4911" s="23">
        <f>WEEKDAY(#REF!,1)</f>
        <v>1</v>
      </c>
      <c r="L4911" s="25">
        <f>IF(#REF!&gt;=#REF!,#REF!-#REF!,"")</f>
        <v>100</v>
      </c>
      <c r="M4911" s="4">
        <v>4159</v>
      </c>
      <c r="N4911" s="5">
        <v>152.58000000000001</v>
      </c>
      <c r="O4911" s="5">
        <v>97.44</v>
      </c>
      <c r="P4911" s="5">
        <v>55.14</v>
      </c>
      <c r="Q4911" s="5">
        <f>#REF!*#REF!</f>
        <v>405252.96</v>
      </c>
      <c r="R4911" s="5">
        <v>229327.26</v>
      </c>
      <c r="S4911" s="5">
        <f>#REF!-#REF!</f>
        <v>-175925.7</v>
      </c>
      <c r="T4911" s="36">
        <f t="shared" si="76"/>
        <v>-0.43411330049261099</v>
      </c>
    </row>
    <row r="4912" spans="1:20" x14ac:dyDescent="0.2">
      <c r="A4912" s="25" t="s">
        <v>46</v>
      </c>
      <c r="B4912" s="25" t="s">
        <v>159</v>
      </c>
      <c r="C4912" s="25" t="s">
        <v>22</v>
      </c>
      <c r="D4912" s="25" t="s">
        <v>23</v>
      </c>
      <c r="E4912" s="25" t="s">
        <v>1916</v>
      </c>
      <c r="F4912" s="2">
        <v>41730</v>
      </c>
      <c r="G4912" s="23" t="str">
        <f>TEXT(Table2[[#This Row],[Order-Date]],"mmm")</f>
        <v>Apr</v>
      </c>
      <c r="H4912">
        <v>2014</v>
      </c>
      <c r="I4912">
        <v>706805264</v>
      </c>
      <c r="J4912" s="2">
        <v>41821</v>
      </c>
      <c r="K4912" s="23">
        <f>WEEKDAY(#REF!,1)</f>
        <v>3</v>
      </c>
      <c r="L4912" s="25">
        <f>IF(#REF!&gt;=#REF!,#REF!-#REF!,"")</f>
        <v>91</v>
      </c>
      <c r="M4912" s="4">
        <v>8239</v>
      </c>
      <c r="N4912" s="5">
        <v>255.28</v>
      </c>
      <c r="O4912" s="5">
        <v>159.41999999999999</v>
      </c>
      <c r="P4912" s="5">
        <v>95.86</v>
      </c>
      <c r="Q4912" s="5">
        <f>#REF!*#REF!</f>
        <v>1313461.3799999999</v>
      </c>
      <c r="R4912" s="5">
        <v>789790.54</v>
      </c>
      <c r="S4912" s="5">
        <f>#REF!-#REF!</f>
        <v>-523670.84</v>
      </c>
      <c r="T4912" s="36">
        <f t="shared" si="76"/>
        <v>-0.39869527035503699</v>
      </c>
    </row>
    <row r="4913" spans="1:20" x14ac:dyDescent="0.2">
      <c r="A4913" s="25" t="s">
        <v>29</v>
      </c>
      <c r="B4913" s="25" t="s">
        <v>126</v>
      </c>
      <c r="C4913" s="25" t="s">
        <v>56</v>
      </c>
      <c r="D4913" s="25" t="s">
        <v>23</v>
      </c>
      <c r="E4913" s="25" t="s">
        <v>1917</v>
      </c>
      <c r="F4913" s="2">
        <v>42505</v>
      </c>
      <c r="G4913" s="23" t="str">
        <f>TEXT(Table2[[#This Row],[Order-Date]],"mmm")</f>
        <v>May</v>
      </c>
      <c r="H4913">
        <v>2016</v>
      </c>
      <c r="I4913">
        <v>422568786</v>
      </c>
      <c r="J4913" s="2">
        <v>42538</v>
      </c>
      <c r="K4913" s="23">
        <f>WEEKDAY(#REF!,1)</f>
        <v>6</v>
      </c>
      <c r="L4913" s="25">
        <f>IF(#REF!&gt;=#REF!,#REF!-#REF!,"")</f>
        <v>33</v>
      </c>
      <c r="M4913" s="4">
        <v>6349</v>
      </c>
      <c r="N4913" s="5">
        <v>421.89</v>
      </c>
      <c r="O4913" s="5">
        <v>364.69</v>
      </c>
      <c r="P4913" s="5">
        <v>57.2</v>
      </c>
      <c r="Q4913" s="5">
        <f>#REF!*#REF!</f>
        <v>2315416.81</v>
      </c>
      <c r="R4913" s="5">
        <v>363162.8</v>
      </c>
      <c r="S4913" s="5">
        <f>#REF!-#REF!</f>
        <v>-1952254.01</v>
      </c>
      <c r="T4913" s="36">
        <f t="shared" si="76"/>
        <v>-0.84315445995228799</v>
      </c>
    </row>
    <row r="4914" spans="1:20" x14ac:dyDescent="0.2">
      <c r="A4914" s="25" t="s">
        <v>46</v>
      </c>
      <c r="B4914" s="25" t="s">
        <v>137</v>
      </c>
      <c r="C4914" s="25" t="s">
        <v>77</v>
      </c>
      <c r="D4914" s="25" t="s">
        <v>27</v>
      </c>
      <c r="E4914" s="25" t="s">
        <v>1916</v>
      </c>
      <c r="F4914" s="2">
        <v>41940</v>
      </c>
      <c r="G4914" s="23" t="str">
        <f>TEXT(Table2[[#This Row],[Order-Date]],"mmm")</f>
        <v>Oct</v>
      </c>
      <c r="H4914">
        <v>2014</v>
      </c>
      <c r="I4914">
        <v>420859467</v>
      </c>
      <c r="J4914" s="2">
        <v>41940</v>
      </c>
      <c r="K4914" s="23">
        <f>WEEKDAY(#REF!,1)</f>
        <v>3</v>
      </c>
      <c r="L4914" s="25">
        <f>IF(#REF!&gt;=#REF!,#REF!-#REF!,"")</f>
        <v>0</v>
      </c>
      <c r="M4914" s="4">
        <v>524</v>
      </c>
      <c r="N4914" s="5">
        <v>154.06</v>
      </c>
      <c r="O4914" s="5">
        <v>90.93</v>
      </c>
      <c r="P4914" s="5">
        <v>63.13</v>
      </c>
      <c r="Q4914" s="5">
        <f>#REF!*#REF!</f>
        <v>47647.32</v>
      </c>
      <c r="R4914" s="5">
        <v>33080.120000000003</v>
      </c>
      <c r="S4914" s="5">
        <f>#REF!-#REF!</f>
        <v>-14567.2</v>
      </c>
      <c r="T4914" s="36">
        <f t="shared" si="76"/>
        <v>-0.30572968217309998</v>
      </c>
    </row>
    <row r="4915" spans="1:20" x14ac:dyDescent="0.2">
      <c r="A4915" s="25" t="s">
        <v>20</v>
      </c>
      <c r="B4915" s="25" t="s">
        <v>70</v>
      </c>
      <c r="C4915" s="25" t="s">
        <v>39</v>
      </c>
      <c r="D4915" s="25" t="s">
        <v>27</v>
      </c>
      <c r="E4915" s="25" t="s">
        <v>1918</v>
      </c>
      <c r="F4915" s="2">
        <v>42949</v>
      </c>
      <c r="G4915" s="23" t="str">
        <f>TEXT(Table2[[#This Row],[Order-Date]],"mmm")</f>
        <v>Aug</v>
      </c>
      <c r="H4915">
        <v>2017</v>
      </c>
      <c r="I4915">
        <v>192351138</v>
      </c>
      <c r="J4915" s="2">
        <v>42790</v>
      </c>
      <c r="K4915" s="23">
        <f>WEEKDAY(#REF!,1)</f>
        <v>6</v>
      </c>
      <c r="L4915" s="25" t="str">
        <f>IF(#REF!&gt;=#REF!,#REF!-#REF!,"")</f>
        <v/>
      </c>
      <c r="M4915" s="4">
        <v>9831</v>
      </c>
      <c r="N4915" s="5">
        <v>81.73</v>
      </c>
      <c r="O4915" s="5">
        <v>56.67</v>
      </c>
      <c r="P4915" s="5">
        <v>25.06</v>
      </c>
      <c r="Q4915" s="5">
        <f>#REF!*#REF!</f>
        <v>557122.77</v>
      </c>
      <c r="R4915" s="5">
        <v>246364.86</v>
      </c>
      <c r="S4915" s="5">
        <f>#REF!-#REF!</f>
        <v>-310757.90999999997</v>
      </c>
      <c r="T4915" s="36">
        <f t="shared" si="76"/>
        <v>-0.55779071819304704</v>
      </c>
    </row>
    <row r="4916" spans="1:20" x14ac:dyDescent="0.2">
      <c r="A4916" s="25" t="s">
        <v>46</v>
      </c>
      <c r="B4916" s="25" t="s">
        <v>103</v>
      </c>
      <c r="C4916" s="25" t="s">
        <v>77</v>
      </c>
      <c r="D4916" s="25" t="s">
        <v>23</v>
      </c>
      <c r="E4916" s="25" t="s">
        <v>1917</v>
      </c>
      <c r="F4916" s="2">
        <v>42691</v>
      </c>
      <c r="G4916" s="23" t="str">
        <f>TEXT(Table2[[#This Row],[Order-Date]],"mmm")</f>
        <v>Nov</v>
      </c>
      <c r="H4916">
        <v>2016</v>
      </c>
      <c r="I4916">
        <v>648030126</v>
      </c>
      <c r="J4916" s="2">
        <v>42693</v>
      </c>
      <c r="K4916" s="23">
        <f>WEEKDAY(#REF!,1)</f>
        <v>7</v>
      </c>
      <c r="L4916" s="25">
        <f>IF(#REF!&gt;=#REF!,#REF!-#REF!,"")</f>
        <v>2</v>
      </c>
      <c r="M4916" s="4">
        <v>5370</v>
      </c>
      <c r="N4916" s="5">
        <v>154.06</v>
      </c>
      <c r="O4916" s="5">
        <v>90.93</v>
      </c>
      <c r="P4916" s="5">
        <v>63.13</v>
      </c>
      <c r="Q4916" s="5">
        <f>#REF!*#REF!</f>
        <v>488294.1</v>
      </c>
      <c r="R4916" s="5">
        <v>339008.1</v>
      </c>
      <c r="S4916" s="5">
        <f>#REF!-#REF!</f>
        <v>-149286</v>
      </c>
      <c r="T4916" s="36">
        <f t="shared" si="76"/>
        <v>-0.30572968217309998</v>
      </c>
    </row>
    <row r="4917" spans="1:20" x14ac:dyDescent="0.2">
      <c r="A4917" s="25" t="s">
        <v>29</v>
      </c>
      <c r="B4917" s="25" t="s">
        <v>144</v>
      </c>
      <c r="C4917" s="25" t="s">
        <v>77</v>
      </c>
      <c r="D4917" s="25" t="s">
        <v>23</v>
      </c>
      <c r="E4917" s="25" t="s">
        <v>1916</v>
      </c>
      <c r="F4917" s="2">
        <v>41147</v>
      </c>
      <c r="G4917" s="23" t="str">
        <f>TEXT(Table2[[#This Row],[Order-Date]],"mmm")</f>
        <v>Aug</v>
      </c>
      <c r="H4917">
        <v>2012</v>
      </c>
      <c r="I4917">
        <v>969195258</v>
      </c>
      <c r="J4917" s="2">
        <v>41169</v>
      </c>
      <c r="K4917" s="23">
        <f>WEEKDAY(#REF!,1)</f>
        <v>2</v>
      </c>
      <c r="L4917" s="25">
        <f>IF(#REF!&gt;=#REF!,#REF!-#REF!,"")</f>
        <v>22</v>
      </c>
      <c r="M4917" s="4">
        <v>5269</v>
      </c>
      <c r="N4917" s="5">
        <v>154.06</v>
      </c>
      <c r="O4917" s="5">
        <v>90.93</v>
      </c>
      <c r="P4917" s="5">
        <v>63.13</v>
      </c>
      <c r="Q4917" s="5">
        <f>#REF!*#REF!</f>
        <v>479110.17</v>
      </c>
      <c r="R4917" s="5">
        <v>332631.96999999997</v>
      </c>
      <c r="S4917" s="5">
        <f>#REF!-#REF!</f>
        <v>-146478.20000000001</v>
      </c>
      <c r="T4917" s="36">
        <f t="shared" si="76"/>
        <v>-0.30572968217309998</v>
      </c>
    </row>
    <row r="4918" spans="1:20" x14ac:dyDescent="0.2">
      <c r="A4918" s="25" t="s">
        <v>29</v>
      </c>
      <c r="B4918" s="25" t="s">
        <v>100</v>
      </c>
      <c r="C4918" s="25" t="s">
        <v>49</v>
      </c>
      <c r="D4918" s="25" t="s">
        <v>23</v>
      </c>
      <c r="E4918" s="25" t="s">
        <v>1918</v>
      </c>
      <c r="F4918" s="2">
        <v>40753</v>
      </c>
      <c r="G4918" s="23" t="str">
        <f>TEXT(Table2[[#This Row],[Order-Date]],"mmm")</f>
        <v>Jul</v>
      </c>
      <c r="H4918">
        <v>2011</v>
      </c>
      <c r="I4918">
        <v>857457864</v>
      </c>
      <c r="J4918" s="2">
        <v>40802</v>
      </c>
      <c r="K4918" s="23">
        <f>WEEKDAY(#REF!,1)</f>
        <v>6</v>
      </c>
      <c r="L4918" s="25">
        <f>IF(#REF!&gt;=#REF!,#REF!-#REF!,"")</f>
        <v>49</v>
      </c>
      <c r="M4918" s="4">
        <v>9691</v>
      </c>
      <c r="N4918" s="5">
        <v>651.21</v>
      </c>
      <c r="O4918" s="5">
        <v>524.96</v>
      </c>
      <c r="P4918" s="5">
        <v>126.25</v>
      </c>
      <c r="Q4918" s="5">
        <f>#REF!*#REF!</f>
        <v>5087387.3600000003</v>
      </c>
      <c r="R4918" s="5">
        <v>1223488.75</v>
      </c>
      <c r="S4918" s="5">
        <f>#REF!-#REF!</f>
        <v>-3863898.61</v>
      </c>
      <c r="T4918" s="36">
        <f t="shared" si="76"/>
        <v>-0.75950548613227697</v>
      </c>
    </row>
    <row r="4919" spans="1:20" x14ac:dyDescent="0.2">
      <c r="A4919" s="25" t="s">
        <v>59</v>
      </c>
      <c r="B4919" s="25" t="s">
        <v>225</v>
      </c>
      <c r="C4919" s="25" t="s">
        <v>49</v>
      </c>
      <c r="D4919" s="25" t="s">
        <v>23</v>
      </c>
      <c r="E4919" s="25" t="s">
        <v>1915</v>
      </c>
      <c r="F4919" s="2">
        <v>40358</v>
      </c>
      <c r="G4919" s="23" t="str">
        <f>TEXT(Table2[[#This Row],[Order-Date]],"mmm")</f>
        <v>Jun</v>
      </c>
      <c r="H4919">
        <v>2010</v>
      </c>
      <c r="I4919">
        <v>984741771</v>
      </c>
      <c r="J4919" s="2">
        <v>40403</v>
      </c>
      <c r="K4919" s="23">
        <f>WEEKDAY(#REF!,1)</f>
        <v>6</v>
      </c>
      <c r="L4919" s="25">
        <f>IF(#REF!&gt;=#REF!,#REF!-#REF!,"")</f>
        <v>45</v>
      </c>
      <c r="M4919" s="4">
        <v>5828</v>
      </c>
      <c r="N4919" s="5">
        <v>651.21</v>
      </c>
      <c r="O4919" s="5">
        <v>524.96</v>
      </c>
      <c r="P4919" s="5">
        <v>126.25</v>
      </c>
      <c r="Q4919" s="5">
        <f>#REF!*#REF!</f>
        <v>3059466.88</v>
      </c>
      <c r="R4919" s="5">
        <v>735785</v>
      </c>
      <c r="S4919" s="5">
        <f>#REF!-#REF!</f>
        <v>-2323681.88</v>
      </c>
      <c r="T4919" s="36">
        <f t="shared" si="76"/>
        <v>-0.75950548613227697</v>
      </c>
    </row>
    <row r="4920" spans="1:20" x14ac:dyDescent="0.2">
      <c r="A4920" s="25" t="s">
        <v>40</v>
      </c>
      <c r="B4920" s="25" t="s">
        <v>160</v>
      </c>
      <c r="C4920" s="25" t="s">
        <v>26</v>
      </c>
      <c r="D4920" s="25" t="s">
        <v>23</v>
      </c>
      <c r="E4920" s="25" t="s">
        <v>1917</v>
      </c>
      <c r="F4920" s="2">
        <v>41969</v>
      </c>
      <c r="G4920" s="23" t="str">
        <f>TEXT(Table2[[#This Row],[Order-Date]],"mmm")</f>
        <v>Nov</v>
      </c>
      <c r="H4920">
        <v>2014</v>
      </c>
      <c r="I4920">
        <v>743283307</v>
      </c>
      <c r="J4920" s="2">
        <v>42095</v>
      </c>
      <c r="K4920" s="23">
        <f>WEEKDAY(#REF!,1)</f>
        <v>4</v>
      </c>
      <c r="L4920" s="25">
        <f>IF(#REF!&gt;=#REF!,#REF!-#REF!,"")</f>
        <v>126</v>
      </c>
      <c r="M4920" s="4">
        <v>2903</v>
      </c>
      <c r="N4920" s="5">
        <v>152.58000000000001</v>
      </c>
      <c r="O4920" s="5">
        <v>97.44</v>
      </c>
      <c r="P4920" s="5">
        <v>55.14</v>
      </c>
      <c r="Q4920" s="5">
        <f>#REF!*#REF!</f>
        <v>282868.32</v>
      </c>
      <c r="R4920" s="5">
        <v>160071.42000000001</v>
      </c>
      <c r="S4920" s="5">
        <f>#REF!-#REF!</f>
        <v>-122796.9</v>
      </c>
      <c r="T4920" s="36">
        <f t="shared" si="76"/>
        <v>-0.43411330049261099</v>
      </c>
    </row>
    <row r="4921" spans="1:20" x14ac:dyDescent="0.2">
      <c r="A4921" s="25" t="s">
        <v>29</v>
      </c>
      <c r="B4921" s="25" t="s">
        <v>154</v>
      </c>
      <c r="C4921" s="25" t="s">
        <v>77</v>
      </c>
      <c r="D4921" s="25" t="s">
        <v>23</v>
      </c>
      <c r="E4921" s="25" t="s">
        <v>1915</v>
      </c>
      <c r="F4921" s="2">
        <v>41035</v>
      </c>
      <c r="G4921" s="23" t="str">
        <f>TEXT(Table2[[#This Row],[Order-Date]],"mmm")</f>
        <v>May</v>
      </c>
      <c r="H4921">
        <v>2012</v>
      </c>
      <c r="I4921">
        <v>495631301</v>
      </c>
      <c r="J4921" s="2">
        <v>41108</v>
      </c>
      <c r="K4921" s="23">
        <f>WEEKDAY(#REF!,1)</f>
        <v>4</v>
      </c>
      <c r="L4921" s="25">
        <f>IF(#REF!&gt;=#REF!,#REF!-#REF!,"")</f>
        <v>73</v>
      </c>
      <c r="M4921" s="4">
        <v>7171</v>
      </c>
      <c r="N4921" s="5">
        <v>154.06</v>
      </c>
      <c r="O4921" s="5">
        <v>90.93</v>
      </c>
      <c r="P4921" s="5">
        <v>63.13</v>
      </c>
      <c r="Q4921" s="5">
        <f>#REF!*#REF!</f>
        <v>652059.03</v>
      </c>
      <c r="R4921" s="5">
        <v>452705.23</v>
      </c>
      <c r="S4921" s="5">
        <f>#REF!-#REF!</f>
        <v>-199353.8</v>
      </c>
      <c r="T4921" s="36">
        <f t="shared" si="76"/>
        <v>-0.30572968217309998</v>
      </c>
    </row>
    <row r="4922" spans="1:20" x14ac:dyDescent="0.2">
      <c r="A4922" s="25" t="s">
        <v>29</v>
      </c>
      <c r="B4922" s="25" t="s">
        <v>204</v>
      </c>
      <c r="C4922" s="25" t="s">
        <v>49</v>
      </c>
      <c r="D4922" s="25" t="s">
        <v>27</v>
      </c>
      <c r="E4922" s="25" t="s">
        <v>1917</v>
      </c>
      <c r="F4922" s="2">
        <v>41813</v>
      </c>
      <c r="G4922" s="23" t="str">
        <f>TEXT(Table2[[#This Row],[Order-Date]],"mmm")</f>
        <v>Jun</v>
      </c>
      <c r="H4922">
        <v>2014</v>
      </c>
      <c r="I4922">
        <v>224647080</v>
      </c>
      <c r="J4922" s="2">
        <v>41850</v>
      </c>
      <c r="K4922" s="23">
        <f>WEEKDAY(#REF!,1)</f>
        <v>4</v>
      </c>
      <c r="L4922" s="25">
        <f>IF(#REF!&gt;=#REF!,#REF!-#REF!,"")</f>
        <v>37</v>
      </c>
      <c r="M4922" s="4">
        <v>6918</v>
      </c>
      <c r="N4922" s="5">
        <v>651.21</v>
      </c>
      <c r="O4922" s="5">
        <v>524.96</v>
      </c>
      <c r="P4922" s="5">
        <v>126.25</v>
      </c>
      <c r="Q4922" s="5">
        <f>#REF!*#REF!</f>
        <v>3631673.28</v>
      </c>
      <c r="R4922" s="5">
        <v>873397.5</v>
      </c>
      <c r="S4922" s="5">
        <f>#REF!-#REF!</f>
        <v>-2758275.78</v>
      </c>
      <c r="T4922" s="36">
        <f t="shared" si="76"/>
        <v>-0.75950548613227697</v>
      </c>
    </row>
    <row r="4923" spans="1:20" x14ac:dyDescent="0.2">
      <c r="A4923" s="25" t="s">
        <v>29</v>
      </c>
      <c r="B4923" s="25" t="s">
        <v>138</v>
      </c>
      <c r="C4923" s="25" t="s">
        <v>49</v>
      </c>
      <c r="D4923" s="25" t="s">
        <v>27</v>
      </c>
      <c r="E4923" s="25" t="s">
        <v>1917</v>
      </c>
      <c r="F4923" s="2">
        <v>41706</v>
      </c>
      <c r="G4923" s="23" t="str">
        <f>TEXT(Table2[[#This Row],[Order-Date]],"mmm")</f>
        <v>Mar</v>
      </c>
      <c r="H4923">
        <v>2014</v>
      </c>
      <c r="I4923">
        <v>883504474</v>
      </c>
      <c r="J4923" s="2">
        <v>41860</v>
      </c>
      <c r="K4923" s="23">
        <f>WEEKDAY(#REF!,1)</f>
        <v>7</v>
      </c>
      <c r="L4923" s="25">
        <f>IF(#REF!&gt;=#REF!,#REF!-#REF!,"")</f>
        <v>154</v>
      </c>
      <c r="M4923" s="4">
        <v>7462</v>
      </c>
      <c r="N4923" s="5">
        <v>651.21</v>
      </c>
      <c r="O4923" s="5">
        <v>524.96</v>
      </c>
      <c r="P4923" s="5">
        <v>126.25</v>
      </c>
      <c r="Q4923" s="5">
        <f>#REF!*#REF!</f>
        <v>3917251.52</v>
      </c>
      <c r="R4923" s="5">
        <v>942077.5</v>
      </c>
      <c r="S4923" s="5">
        <f>#REF!-#REF!</f>
        <v>-2975174.02</v>
      </c>
      <c r="T4923" s="36">
        <f t="shared" si="76"/>
        <v>-0.75950548613227697</v>
      </c>
    </row>
    <row r="4924" spans="1:20" x14ac:dyDescent="0.2">
      <c r="A4924" s="25" t="s">
        <v>46</v>
      </c>
      <c r="B4924" s="25" t="s">
        <v>190</v>
      </c>
      <c r="C4924" s="25" t="s">
        <v>42</v>
      </c>
      <c r="D4924" s="25" t="s">
        <v>23</v>
      </c>
      <c r="E4924" s="25" t="s">
        <v>1918</v>
      </c>
      <c r="F4924" s="2">
        <v>41894</v>
      </c>
      <c r="G4924" s="23" t="str">
        <f>TEXT(Table2[[#This Row],[Order-Date]],"mmm")</f>
        <v>Sep</v>
      </c>
      <c r="H4924">
        <v>2014</v>
      </c>
      <c r="I4924">
        <v>345689809</v>
      </c>
      <c r="J4924" s="2">
        <v>42001</v>
      </c>
      <c r="K4924" s="23">
        <f>WEEKDAY(#REF!,1)</f>
        <v>1</v>
      </c>
      <c r="L4924" s="25">
        <f>IF(#REF!&gt;=#REF!,#REF!-#REF!,"")</f>
        <v>107</v>
      </c>
      <c r="M4924" s="4">
        <v>6151</v>
      </c>
      <c r="N4924" s="5">
        <v>109.28</v>
      </c>
      <c r="O4924" s="5">
        <v>35.840000000000003</v>
      </c>
      <c r="P4924" s="5">
        <v>73.44</v>
      </c>
      <c r="Q4924" s="5">
        <f>#REF!*#REF!</f>
        <v>220451.84</v>
      </c>
      <c r="R4924" s="5">
        <v>451729.44</v>
      </c>
      <c r="S4924" s="5">
        <f>#REF!-#REF!</f>
        <v>231277.6</v>
      </c>
      <c r="T4924" s="36">
        <f t="shared" si="76"/>
        <v>1.0491071428571399</v>
      </c>
    </row>
    <row r="4925" spans="1:20" x14ac:dyDescent="0.2">
      <c r="A4925" s="25" t="s">
        <v>40</v>
      </c>
      <c r="B4925" s="25" t="s">
        <v>41</v>
      </c>
      <c r="C4925" s="25" t="s">
        <v>42</v>
      </c>
      <c r="D4925" s="25" t="s">
        <v>23</v>
      </c>
      <c r="E4925" s="25" t="s">
        <v>1915</v>
      </c>
      <c r="F4925" s="2">
        <v>41999</v>
      </c>
      <c r="G4925" s="23" t="str">
        <f>TEXT(Table2[[#This Row],[Order-Date]],"mmm")</f>
        <v>Dec</v>
      </c>
      <c r="H4925">
        <v>2014</v>
      </c>
      <c r="I4925">
        <v>155001914</v>
      </c>
      <c r="J4925" s="2">
        <v>42003</v>
      </c>
      <c r="K4925" s="23">
        <f>WEEKDAY(#REF!,1)</f>
        <v>3</v>
      </c>
      <c r="L4925" s="25">
        <f>IF(#REF!&gt;=#REF!,#REF!-#REF!,"")</f>
        <v>4</v>
      </c>
      <c r="M4925" s="4">
        <v>7366</v>
      </c>
      <c r="N4925" s="5">
        <v>109.28</v>
      </c>
      <c r="O4925" s="5">
        <v>35.840000000000003</v>
      </c>
      <c r="P4925" s="5">
        <v>73.44</v>
      </c>
      <c r="Q4925" s="5">
        <f>#REF!*#REF!</f>
        <v>263997.44</v>
      </c>
      <c r="R4925" s="5">
        <v>540959.04</v>
      </c>
      <c r="S4925" s="5">
        <f>#REF!-#REF!</f>
        <v>276961.59999999998</v>
      </c>
      <c r="T4925" s="36">
        <f t="shared" si="76"/>
        <v>1.0491071428571399</v>
      </c>
    </row>
    <row r="4926" spans="1:20" x14ac:dyDescent="0.2">
      <c r="A4926" s="25" t="s">
        <v>29</v>
      </c>
      <c r="B4926" s="25" t="s">
        <v>57</v>
      </c>
      <c r="C4926" s="25" t="s">
        <v>49</v>
      </c>
      <c r="D4926" s="25" t="s">
        <v>27</v>
      </c>
      <c r="E4926" s="25" t="s">
        <v>1918</v>
      </c>
      <c r="F4926" s="2">
        <v>42067</v>
      </c>
      <c r="G4926" s="23" t="str">
        <f>TEXT(Table2[[#This Row],[Order-Date]],"mmm")</f>
        <v>Mar</v>
      </c>
      <c r="H4926">
        <v>2015</v>
      </c>
      <c r="I4926">
        <v>575552117</v>
      </c>
      <c r="J4926" s="2">
        <v>42120</v>
      </c>
      <c r="K4926" s="23">
        <f>WEEKDAY(#REF!,1)</f>
        <v>1</v>
      </c>
      <c r="L4926" s="25">
        <f>IF(#REF!&gt;=#REF!,#REF!-#REF!,"")</f>
        <v>53</v>
      </c>
      <c r="M4926" s="4">
        <v>7516</v>
      </c>
      <c r="N4926" s="5">
        <v>651.21</v>
      </c>
      <c r="O4926" s="5">
        <v>524.96</v>
      </c>
      <c r="P4926" s="5">
        <v>126.25</v>
      </c>
      <c r="Q4926" s="5">
        <f>#REF!*#REF!</f>
        <v>3945599.36</v>
      </c>
      <c r="R4926" s="5">
        <v>948895</v>
      </c>
      <c r="S4926" s="5">
        <f>#REF!-#REF!</f>
        <v>-2996704.36</v>
      </c>
      <c r="T4926" s="36">
        <f t="shared" si="76"/>
        <v>-0.75950548613227697</v>
      </c>
    </row>
    <row r="4927" spans="1:20" x14ac:dyDescent="0.2">
      <c r="A4927" s="25" t="s">
        <v>29</v>
      </c>
      <c r="B4927" s="25" t="s">
        <v>197</v>
      </c>
      <c r="C4927" s="25" t="s">
        <v>22</v>
      </c>
      <c r="D4927" s="25" t="s">
        <v>27</v>
      </c>
      <c r="E4927" s="25" t="s">
        <v>1917</v>
      </c>
      <c r="F4927" s="2">
        <v>41470</v>
      </c>
      <c r="G4927" s="23" t="str">
        <f>TEXT(Table2[[#This Row],[Order-Date]],"mmm")</f>
        <v>Jul</v>
      </c>
      <c r="H4927">
        <v>2013</v>
      </c>
      <c r="I4927">
        <v>141764247</v>
      </c>
      <c r="J4927" s="2">
        <v>41515</v>
      </c>
      <c r="K4927" s="23">
        <f>WEEKDAY(#REF!,1)</f>
        <v>5</v>
      </c>
      <c r="L4927" s="25">
        <f>IF(#REF!&gt;=#REF!,#REF!-#REF!,"")</f>
        <v>45</v>
      </c>
      <c r="M4927" s="4">
        <v>46</v>
      </c>
      <c r="N4927" s="5">
        <v>255.28</v>
      </c>
      <c r="O4927" s="5">
        <v>159.41999999999999</v>
      </c>
      <c r="P4927" s="5">
        <v>95.86</v>
      </c>
      <c r="Q4927" s="5">
        <f>#REF!*#REF!</f>
        <v>7333.32</v>
      </c>
      <c r="R4927" s="5">
        <v>4409.5600000000004</v>
      </c>
      <c r="S4927" s="5">
        <f>#REF!-#REF!</f>
        <v>-2923.76</v>
      </c>
      <c r="T4927" s="36">
        <f t="shared" si="76"/>
        <v>-0.39869527035503699</v>
      </c>
    </row>
    <row r="4928" spans="1:20" x14ac:dyDescent="0.2">
      <c r="A4928" s="25" t="s">
        <v>29</v>
      </c>
      <c r="B4928" s="25" t="s">
        <v>187</v>
      </c>
      <c r="C4928" s="25" t="s">
        <v>77</v>
      </c>
      <c r="D4928" s="25" t="s">
        <v>27</v>
      </c>
      <c r="E4928" s="25" t="s">
        <v>1915</v>
      </c>
      <c r="F4928" s="2">
        <v>42678</v>
      </c>
      <c r="G4928" s="23" t="str">
        <f>TEXT(Table2[[#This Row],[Order-Date]],"mmm")</f>
        <v>Nov</v>
      </c>
      <c r="H4928">
        <v>2016</v>
      </c>
      <c r="I4928">
        <v>608374631</v>
      </c>
      <c r="J4928" s="2">
        <v>42708</v>
      </c>
      <c r="K4928" s="23">
        <f>WEEKDAY(#REF!,1)</f>
        <v>1</v>
      </c>
      <c r="L4928" s="25">
        <f>IF(#REF!&gt;=#REF!,#REF!-#REF!,"")</f>
        <v>30</v>
      </c>
      <c r="M4928" s="4">
        <v>428</v>
      </c>
      <c r="N4928" s="5">
        <v>154.06</v>
      </c>
      <c r="O4928" s="5">
        <v>90.93</v>
      </c>
      <c r="P4928" s="5">
        <v>63.13</v>
      </c>
      <c r="Q4928" s="5">
        <f>#REF!*#REF!</f>
        <v>38918.04</v>
      </c>
      <c r="R4928" s="5">
        <v>27019.64</v>
      </c>
      <c r="S4928" s="5">
        <f>#REF!-#REF!</f>
        <v>-11898.4</v>
      </c>
      <c r="T4928" s="36">
        <f t="shared" si="76"/>
        <v>-0.30572968217309998</v>
      </c>
    </row>
    <row r="4929" spans="1:20" x14ac:dyDescent="0.2">
      <c r="A4929" s="25" t="s">
        <v>29</v>
      </c>
      <c r="B4929" s="25" t="s">
        <v>116</v>
      </c>
      <c r="C4929" s="25" t="s">
        <v>85</v>
      </c>
      <c r="D4929" s="25" t="s">
        <v>23</v>
      </c>
      <c r="E4929" s="25" t="s">
        <v>1916</v>
      </c>
      <c r="F4929" s="2">
        <v>40925</v>
      </c>
      <c r="G4929" s="23" t="str">
        <f>TEXT(Table2[[#This Row],[Order-Date]],"mmm")</f>
        <v>Jan</v>
      </c>
      <c r="H4929">
        <v>2012</v>
      </c>
      <c r="I4929">
        <v>200432097</v>
      </c>
      <c r="J4929" s="2">
        <v>40939</v>
      </c>
      <c r="K4929" s="23">
        <f>WEEKDAY(#REF!,1)</f>
        <v>3</v>
      </c>
      <c r="L4929" s="25">
        <f>IF(#REF!&gt;=#REF!,#REF!-#REF!,"")</f>
        <v>14</v>
      </c>
      <c r="M4929" s="4">
        <v>1167</v>
      </c>
      <c r="N4929" s="5">
        <v>668.27</v>
      </c>
      <c r="O4929" s="5">
        <v>502.54</v>
      </c>
      <c r="P4929" s="5">
        <v>165.73</v>
      </c>
      <c r="Q4929" s="5">
        <f>#REF!*#REF!</f>
        <v>586464.18000000005</v>
      </c>
      <c r="R4929" s="5">
        <v>193406.91</v>
      </c>
      <c r="S4929" s="5">
        <f>#REF!-#REF!</f>
        <v>-393057.27</v>
      </c>
      <c r="T4929" s="36">
        <f t="shared" si="76"/>
        <v>-0.67021530624427905</v>
      </c>
    </row>
    <row r="4930" spans="1:20" x14ac:dyDescent="0.2">
      <c r="A4930" s="25" t="s">
        <v>37</v>
      </c>
      <c r="B4930" s="25" t="s">
        <v>73</v>
      </c>
      <c r="C4930" s="25" t="s">
        <v>85</v>
      </c>
      <c r="D4930" s="25" t="s">
        <v>23</v>
      </c>
      <c r="E4930" s="25" t="s">
        <v>1916</v>
      </c>
      <c r="F4930" s="2">
        <v>41550</v>
      </c>
      <c r="G4930" s="23" t="str">
        <f>TEXT(Table2[[#This Row],[Order-Date]],"mmm")</f>
        <v>Oct</v>
      </c>
      <c r="H4930">
        <v>2013</v>
      </c>
      <c r="I4930">
        <v>363297975</v>
      </c>
      <c r="J4930" s="2">
        <v>41360</v>
      </c>
      <c r="K4930" s="23">
        <f>WEEKDAY(#REF!,1)</f>
        <v>4</v>
      </c>
      <c r="L4930" s="25" t="str">
        <f>IF(#REF!&gt;=#REF!,#REF!-#REF!,"")</f>
        <v/>
      </c>
      <c r="M4930" s="4">
        <v>6799</v>
      </c>
      <c r="N4930" s="5">
        <v>668.27</v>
      </c>
      <c r="O4930" s="5">
        <v>502.54</v>
      </c>
      <c r="P4930" s="5">
        <v>165.73</v>
      </c>
      <c r="Q4930" s="5">
        <f>#REF!*#REF!</f>
        <v>3416769.46</v>
      </c>
      <c r="R4930" s="5">
        <v>1126798.27</v>
      </c>
      <c r="S4930" s="5">
        <f>#REF!-#REF!</f>
        <v>-2289971.19</v>
      </c>
      <c r="T4930" s="36">
        <f t="shared" si="76"/>
        <v>-0.67021530624427905</v>
      </c>
    </row>
    <row r="4931" spans="1:20" x14ac:dyDescent="0.2">
      <c r="A4931" s="25" t="s">
        <v>40</v>
      </c>
      <c r="B4931" s="25" t="s">
        <v>74</v>
      </c>
      <c r="C4931" s="25" t="s">
        <v>51</v>
      </c>
      <c r="D4931" s="25" t="s">
        <v>27</v>
      </c>
      <c r="E4931" s="25" t="s">
        <v>1916</v>
      </c>
      <c r="F4931" s="2">
        <v>41714</v>
      </c>
      <c r="G4931" s="23" t="str">
        <f>TEXT(Table2[[#This Row],[Order-Date]],"mmm")</f>
        <v>Mar</v>
      </c>
      <c r="H4931">
        <v>2014</v>
      </c>
      <c r="I4931">
        <v>812646090</v>
      </c>
      <c r="J4931" s="2">
        <v>41746</v>
      </c>
      <c r="K4931" s="23">
        <f>WEEKDAY(#REF!,1)</f>
        <v>5</v>
      </c>
      <c r="L4931" s="25">
        <f>IF(#REF!&gt;=#REF!,#REF!-#REF!,"")</f>
        <v>32</v>
      </c>
      <c r="M4931" s="4">
        <v>8892</v>
      </c>
      <c r="N4931" s="5">
        <v>437.2</v>
      </c>
      <c r="O4931" s="5">
        <v>263.33</v>
      </c>
      <c r="P4931" s="5">
        <v>173.87</v>
      </c>
      <c r="Q4931" s="5">
        <f>#REF!*#REF!</f>
        <v>2341530.36</v>
      </c>
      <c r="R4931" s="5">
        <v>1546052.04</v>
      </c>
      <c r="S4931" s="5">
        <f>#REF!-#REF!</f>
        <v>-795478.32</v>
      </c>
      <c r="T4931" s="36">
        <f t="shared" ref="T4931:T4994" si="77">S4931/Q4931</f>
        <v>-0.33972581931416901</v>
      </c>
    </row>
    <row r="4932" spans="1:20" x14ac:dyDescent="0.2">
      <c r="A4932" s="25" t="s">
        <v>29</v>
      </c>
      <c r="B4932" s="25" t="s">
        <v>223</v>
      </c>
      <c r="C4932" s="25" t="s">
        <v>26</v>
      </c>
      <c r="D4932" s="25" t="s">
        <v>27</v>
      </c>
      <c r="E4932" s="25" t="s">
        <v>1915</v>
      </c>
      <c r="F4932" s="2">
        <v>40411</v>
      </c>
      <c r="G4932" s="23" t="str">
        <f>TEXT(Table2[[#This Row],[Order-Date]],"mmm")</f>
        <v>Aug</v>
      </c>
      <c r="H4932">
        <v>2010</v>
      </c>
      <c r="I4932">
        <v>884462773</v>
      </c>
      <c r="J4932" s="2">
        <v>40308</v>
      </c>
      <c r="K4932" s="23">
        <f>WEEKDAY(#REF!,1)</f>
        <v>2</v>
      </c>
      <c r="L4932" s="25" t="str">
        <f>IF(#REF!&gt;=#REF!,#REF!-#REF!,"")</f>
        <v/>
      </c>
      <c r="M4932" s="4">
        <v>1044</v>
      </c>
      <c r="N4932" s="5">
        <v>152.58000000000001</v>
      </c>
      <c r="O4932" s="5">
        <v>97.44</v>
      </c>
      <c r="P4932" s="5">
        <v>55.14</v>
      </c>
      <c r="Q4932" s="5">
        <f>#REF!*#REF!</f>
        <v>101727.36</v>
      </c>
      <c r="R4932" s="5">
        <v>57566.16</v>
      </c>
      <c r="S4932" s="5">
        <f>#REF!-#REF!</f>
        <v>-44161.2</v>
      </c>
      <c r="T4932" s="36">
        <f t="shared" si="77"/>
        <v>-0.43411330049261099</v>
      </c>
    </row>
    <row r="4933" spans="1:20" x14ac:dyDescent="0.2">
      <c r="A4933" s="25" t="s">
        <v>29</v>
      </c>
      <c r="B4933" s="25" t="s">
        <v>30</v>
      </c>
      <c r="C4933" s="25" t="s">
        <v>49</v>
      </c>
      <c r="D4933" s="25" t="s">
        <v>27</v>
      </c>
      <c r="E4933" s="25" t="s">
        <v>1915</v>
      </c>
      <c r="F4933" s="2">
        <v>40348</v>
      </c>
      <c r="G4933" s="23" t="str">
        <f>TEXT(Table2[[#This Row],[Order-Date]],"mmm")</f>
        <v>Jun</v>
      </c>
      <c r="H4933">
        <v>2010</v>
      </c>
      <c r="I4933">
        <v>885046851</v>
      </c>
      <c r="J4933" s="2">
        <v>40378</v>
      </c>
      <c r="K4933" s="23">
        <f>WEEKDAY(#REF!,1)</f>
        <v>2</v>
      </c>
      <c r="L4933" s="25">
        <f>IF(#REF!&gt;=#REF!,#REF!-#REF!,"")</f>
        <v>30</v>
      </c>
      <c r="M4933" s="4">
        <v>3886</v>
      </c>
      <c r="N4933" s="5">
        <v>651.21</v>
      </c>
      <c r="O4933" s="5">
        <v>524.96</v>
      </c>
      <c r="P4933" s="5">
        <v>126.25</v>
      </c>
      <c r="Q4933" s="5">
        <f>#REF!*#REF!</f>
        <v>2039994.56</v>
      </c>
      <c r="R4933" s="5">
        <v>490607.5</v>
      </c>
      <c r="S4933" s="5">
        <f>#REF!-#REF!</f>
        <v>-1549387.06</v>
      </c>
      <c r="T4933" s="36">
        <f t="shared" si="77"/>
        <v>-0.75950548613227697</v>
      </c>
    </row>
    <row r="4934" spans="1:20" x14ac:dyDescent="0.2">
      <c r="A4934" s="25" t="s">
        <v>46</v>
      </c>
      <c r="B4934" s="25" t="s">
        <v>141</v>
      </c>
      <c r="C4934" s="25" t="s">
        <v>77</v>
      </c>
      <c r="D4934" s="25" t="s">
        <v>27</v>
      </c>
      <c r="E4934" s="25" t="s">
        <v>1916</v>
      </c>
      <c r="F4934" s="2">
        <v>42060</v>
      </c>
      <c r="G4934" s="23" t="str">
        <f>TEXT(Table2[[#This Row],[Order-Date]],"mmm")</f>
        <v>Feb</v>
      </c>
      <c r="H4934">
        <v>2015</v>
      </c>
      <c r="I4934">
        <v>741009652</v>
      </c>
      <c r="J4934" s="2">
        <v>42084</v>
      </c>
      <c r="K4934" s="23">
        <f>WEEKDAY(#REF!,1)</f>
        <v>7</v>
      </c>
      <c r="L4934" s="25">
        <f>IF(#REF!&gt;=#REF!,#REF!-#REF!,"")</f>
        <v>24</v>
      </c>
      <c r="M4934" s="4">
        <v>78</v>
      </c>
      <c r="N4934" s="5">
        <v>154.06</v>
      </c>
      <c r="O4934" s="5">
        <v>90.93</v>
      </c>
      <c r="P4934" s="5">
        <v>63.13</v>
      </c>
      <c r="Q4934" s="5">
        <f>#REF!*#REF!</f>
        <v>7092.54</v>
      </c>
      <c r="R4934" s="5">
        <v>4924.1400000000003</v>
      </c>
      <c r="S4934" s="5">
        <f>#REF!-#REF!</f>
        <v>-2168.4</v>
      </c>
      <c r="T4934" s="36">
        <f t="shared" si="77"/>
        <v>-0.30572968217309998</v>
      </c>
    </row>
    <row r="4935" spans="1:20" x14ac:dyDescent="0.2">
      <c r="A4935" s="25" t="s">
        <v>20</v>
      </c>
      <c r="B4935" s="25" t="s">
        <v>70</v>
      </c>
      <c r="C4935" s="25" t="s">
        <v>65</v>
      </c>
      <c r="D4935" s="25" t="s">
        <v>23</v>
      </c>
      <c r="E4935" s="25" t="s">
        <v>1915</v>
      </c>
      <c r="F4935" s="2">
        <v>42326</v>
      </c>
      <c r="G4935" s="23" t="str">
        <f>TEXT(Table2[[#This Row],[Order-Date]],"mmm")</f>
        <v>Nov</v>
      </c>
      <c r="H4935">
        <v>2015</v>
      </c>
      <c r="I4935">
        <v>449275004</v>
      </c>
      <c r="J4935" s="2">
        <v>42329</v>
      </c>
      <c r="K4935" s="23">
        <f>WEEKDAY(#REF!,1)</f>
        <v>7</v>
      </c>
      <c r="L4935" s="25">
        <f>IF(#REF!&gt;=#REF!,#REF!-#REF!,"")</f>
        <v>3</v>
      </c>
      <c r="M4935" s="4">
        <v>9313</v>
      </c>
      <c r="N4935" s="5">
        <v>9.33</v>
      </c>
      <c r="O4935" s="5">
        <v>6.92</v>
      </c>
      <c r="P4935" s="5">
        <v>2.41</v>
      </c>
      <c r="Q4935" s="5">
        <f>#REF!*#REF!</f>
        <v>64445.96</v>
      </c>
      <c r="R4935" s="5">
        <v>22444.33</v>
      </c>
      <c r="S4935" s="5">
        <f>#REF!-#REF!</f>
        <v>-42001.63</v>
      </c>
      <c r="T4935" s="36">
        <f t="shared" si="77"/>
        <v>-0.65173410404624299</v>
      </c>
    </row>
    <row r="4936" spans="1:20" x14ac:dyDescent="0.2">
      <c r="A4936" s="25" t="s">
        <v>29</v>
      </c>
      <c r="B4936" s="25" t="s">
        <v>30</v>
      </c>
      <c r="C4936" s="25" t="s">
        <v>77</v>
      </c>
      <c r="D4936" s="25" t="s">
        <v>23</v>
      </c>
      <c r="E4936" s="25" t="s">
        <v>1915</v>
      </c>
      <c r="F4936" s="2">
        <v>41074</v>
      </c>
      <c r="G4936" s="23" t="str">
        <f>TEXT(Table2[[#This Row],[Order-Date]],"mmm")</f>
        <v>Jun</v>
      </c>
      <c r="H4936">
        <v>2012</v>
      </c>
      <c r="I4936">
        <v>527079236</v>
      </c>
      <c r="J4936" s="2">
        <v>41080</v>
      </c>
      <c r="K4936" s="23">
        <f>WEEKDAY(#REF!,1)</f>
        <v>4</v>
      </c>
      <c r="L4936" s="25">
        <f>IF(#REF!&gt;=#REF!,#REF!-#REF!,"")</f>
        <v>6</v>
      </c>
      <c r="M4936" s="4">
        <v>3314</v>
      </c>
      <c r="N4936" s="5">
        <v>154.06</v>
      </c>
      <c r="O4936" s="5">
        <v>90.93</v>
      </c>
      <c r="P4936" s="5">
        <v>63.13</v>
      </c>
      <c r="Q4936" s="5">
        <f>#REF!*#REF!</f>
        <v>301342.02</v>
      </c>
      <c r="R4936" s="5">
        <v>209212.82</v>
      </c>
      <c r="S4936" s="5">
        <f>#REF!-#REF!</f>
        <v>-92129.2</v>
      </c>
      <c r="T4936" s="36">
        <f t="shared" si="77"/>
        <v>-0.30572968217309998</v>
      </c>
    </row>
    <row r="4937" spans="1:20" x14ac:dyDescent="0.2">
      <c r="A4937" s="25" t="s">
        <v>40</v>
      </c>
      <c r="B4937" s="25" t="s">
        <v>203</v>
      </c>
      <c r="C4937" s="25" t="s">
        <v>51</v>
      </c>
      <c r="D4937" s="25" t="s">
        <v>27</v>
      </c>
      <c r="E4937" s="25" t="s">
        <v>1916</v>
      </c>
      <c r="F4937" s="2">
        <v>42980</v>
      </c>
      <c r="G4937" s="23" t="str">
        <f>TEXT(Table2[[#This Row],[Order-Date]],"mmm")</f>
        <v>Sep</v>
      </c>
      <c r="H4937">
        <v>2017</v>
      </c>
      <c r="I4937">
        <v>661971175</v>
      </c>
      <c r="J4937" s="2">
        <v>42784</v>
      </c>
      <c r="K4937" s="23">
        <f>WEEKDAY(#REF!,1)</f>
        <v>7</v>
      </c>
      <c r="L4937" s="25" t="str">
        <f>IF(#REF!&gt;=#REF!,#REF!-#REF!,"")</f>
        <v/>
      </c>
      <c r="M4937" s="4">
        <v>836</v>
      </c>
      <c r="N4937" s="5">
        <v>437.2</v>
      </c>
      <c r="O4937" s="5">
        <v>263.33</v>
      </c>
      <c r="P4937" s="5">
        <v>173.87</v>
      </c>
      <c r="Q4937" s="5">
        <f>#REF!*#REF!</f>
        <v>220143.88</v>
      </c>
      <c r="R4937" s="5">
        <v>145355.32</v>
      </c>
      <c r="S4937" s="5">
        <f>#REF!-#REF!</f>
        <v>-74788.56</v>
      </c>
      <c r="T4937" s="36">
        <f t="shared" si="77"/>
        <v>-0.33972581931416901</v>
      </c>
    </row>
    <row r="4938" spans="1:20" x14ac:dyDescent="0.2">
      <c r="A4938" s="25" t="s">
        <v>29</v>
      </c>
      <c r="B4938" s="25" t="s">
        <v>144</v>
      </c>
      <c r="C4938" s="25" t="s">
        <v>42</v>
      </c>
      <c r="D4938" s="25" t="s">
        <v>23</v>
      </c>
      <c r="E4938" s="25" t="s">
        <v>1918</v>
      </c>
      <c r="F4938" s="2">
        <v>41163</v>
      </c>
      <c r="G4938" s="23" t="str">
        <f>TEXT(Table2[[#This Row],[Order-Date]],"mmm")</f>
        <v>Sep</v>
      </c>
      <c r="H4938">
        <v>2012</v>
      </c>
      <c r="I4938">
        <v>161812150</v>
      </c>
      <c r="J4938" s="2">
        <v>41254</v>
      </c>
      <c r="K4938" s="23">
        <f>WEEKDAY(#REF!,1)</f>
        <v>3</v>
      </c>
      <c r="L4938" s="25">
        <f>IF(#REF!&gt;=#REF!,#REF!-#REF!,"")</f>
        <v>91</v>
      </c>
      <c r="M4938" s="4">
        <v>2666</v>
      </c>
      <c r="N4938" s="5">
        <v>109.28</v>
      </c>
      <c r="O4938" s="5">
        <v>35.840000000000003</v>
      </c>
      <c r="P4938" s="5">
        <v>73.44</v>
      </c>
      <c r="Q4938" s="5">
        <f>#REF!*#REF!</f>
        <v>95549.440000000002</v>
      </c>
      <c r="R4938" s="5">
        <v>195791.04</v>
      </c>
      <c r="S4938" s="5">
        <f>#REF!-#REF!</f>
        <v>100241.60000000001</v>
      </c>
      <c r="T4938" s="36">
        <f t="shared" si="77"/>
        <v>1.0491071428571399</v>
      </c>
    </row>
    <row r="4939" spans="1:20" x14ac:dyDescent="0.2">
      <c r="A4939" s="25" t="s">
        <v>46</v>
      </c>
      <c r="B4939" s="25" t="s">
        <v>132</v>
      </c>
      <c r="C4939" s="25" t="s">
        <v>49</v>
      </c>
      <c r="D4939" s="25" t="s">
        <v>23</v>
      </c>
      <c r="E4939" s="25" t="s">
        <v>1916</v>
      </c>
      <c r="F4939" s="2">
        <v>40516</v>
      </c>
      <c r="G4939" s="23" t="str">
        <f>TEXT(Table2[[#This Row],[Order-Date]],"mmm")</f>
        <v>Dec</v>
      </c>
      <c r="H4939">
        <v>2010</v>
      </c>
      <c r="I4939">
        <v>204775989</v>
      </c>
      <c r="J4939" s="2">
        <v>40297</v>
      </c>
      <c r="K4939" s="23">
        <f>WEEKDAY(#REF!,1)</f>
        <v>5</v>
      </c>
      <c r="L4939" s="25" t="str">
        <f>IF(#REF!&gt;=#REF!,#REF!-#REF!,"")</f>
        <v/>
      </c>
      <c r="M4939" s="4">
        <v>6620</v>
      </c>
      <c r="N4939" s="5">
        <v>651.21</v>
      </c>
      <c r="O4939" s="5">
        <v>524.96</v>
      </c>
      <c r="P4939" s="5">
        <v>126.25</v>
      </c>
      <c r="Q4939" s="5">
        <f>#REF!*#REF!</f>
        <v>3475235.2</v>
      </c>
      <c r="R4939" s="5">
        <v>835775</v>
      </c>
      <c r="S4939" s="5">
        <f>#REF!-#REF!</f>
        <v>-2639460.2000000002</v>
      </c>
      <c r="T4939" s="36">
        <f t="shared" si="77"/>
        <v>-0.75950548613227697</v>
      </c>
    </row>
    <row r="4940" spans="1:20" x14ac:dyDescent="0.2">
      <c r="A4940" s="25" t="s">
        <v>29</v>
      </c>
      <c r="B4940" s="25" t="s">
        <v>154</v>
      </c>
      <c r="C4940" s="25" t="s">
        <v>51</v>
      </c>
      <c r="D4940" s="25" t="s">
        <v>27</v>
      </c>
      <c r="E4940" s="25" t="s">
        <v>1917</v>
      </c>
      <c r="F4940" s="2">
        <v>41553</v>
      </c>
      <c r="G4940" s="23" t="str">
        <f>TEXT(Table2[[#This Row],[Order-Date]],"mmm")</f>
        <v>Oct</v>
      </c>
      <c r="H4940">
        <v>2013</v>
      </c>
      <c r="I4940">
        <v>689349019</v>
      </c>
      <c r="J4940" s="2">
        <v>41478</v>
      </c>
      <c r="K4940" s="23">
        <f>WEEKDAY(#REF!,1)</f>
        <v>3</v>
      </c>
      <c r="L4940" s="25" t="str">
        <f>IF(#REF!&gt;=#REF!,#REF!-#REF!,"")</f>
        <v/>
      </c>
      <c r="M4940" s="4">
        <v>2548</v>
      </c>
      <c r="N4940" s="5">
        <v>437.2</v>
      </c>
      <c r="O4940" s="5">
        <v>263.33</v>
      </c>
      <c r="P4940" s="5">
        <v>173.87</v>
      </c>
      <c r="Q4940" s="5">
        <f>#REF!*#REF!</f>
        <v>670964.84</v>
      </c>
      <c r="R4940" s="5">
        <v>443020.76</v>
      </c>
      <c r="S4940" s="5">
        <f>#REF!-#REF!</f>
        <v>-227944.08</v>
      </c>
      <c r="T4940" s="36">
        <f t="shared" si="77"/>
        <v>-0.33972581931416901</v>
      </c>
    </row>
    <row r="4941" spans="1:20" x14ac:dyDescent="0.2">
      <c r="A4941" s="25" t="s">
        <v>46</v>
      </c>
      <c r="B4941" s="25" t="s">
        <v>171</v>
      </c>
      <c r="C4941" s="25" t="s">
        <v>51</v>
      </c>
      <c r="D4941" s="25" t="s">
        <v>27</v>
      </c>
      <c r="E4941" s="25" t="s">
        <v>1917</v>
      </c>
      <c r="F4941" s="2">
        <v>42415</v>
      </c>
      <c r="G4941" s="23" t="str">
        <f>TEXT(Table2[[#This Row],[Order-Date]],"mmm")</f>
        <v>Feb</v>
      </c>
      <c r="H4941">
        <v>2016</v>
      </c>
      <c r="I4941">
        <v>684330070</v>
      </c>
      <c r="J4941" s="2">
        <v>42425</v>
      </c>
      <c r="K4941" s="23">
        <f>WEEKDAY(#REF!,1)</f>
        <v>5</v>
      </c>
      <c r="L4941" s="25">
        <f>IF(#REF!&gt;=#REF!,#REF!-#REF!,"")</f>
        <v>10</v>
      </c>
      <c r="M4941" s="4">
        <v>7330</v>
      </c>
      <c r="N4941" s="5">
        <v>437.2</v>
      </c>
      <c r="O4941" s="5">
        <v>263.33</v>
      </c>
      <c r="P4941" s="5">
        <v>173.87</v>
      </c>
      <c r="Q4941" s="5">
        <f>#REF!*#REF!</f>
        <v>1930208.9</v>
      </c>
      <c r="R4941" s="5">
        <v>1274467.1000000001</v>
      </c>
      <c r="S4941" s="5">
        <f>#REF!-#REF!</f>
        <v>-655741.80000000005</v>
      </c>
      <c r="T4941" s="36">
        <f t="shared" si="77"/>
        <v>-0.33972581931416901</v>
      </c>
    </row>
    <row r="4942" spans="1:20" x14ac:dyDescent="0.2">
      <c r="A4942" s="25" t="s">
        <v>37</v>
      </c>
      <c r="B4942" s="25" t="s">
        <v>229</v>
      </c>
      <c r="C4942" s="25" t="s">
        <v>34</v>
      </c>
      <c r="D4942" s="25" t="s">
        <v>23</v>
      </c>
      <c r="E4942" s="25" t="s">
        <v>1915</v>
      </c>
      <c r="F4942" s="2">
        <v>41308</v>
      </c>
      <c r="G4942" s="23" t="str">
        <f>TEXT(Table2[[#This Row],[Order-Date]],"mmm")</f>
        <v>Feb</v>
      </c>
      <c r="H4942">
        <v>2013</v>
      </c>
      <c r="I4942">
        <v>678830468</v>
      </c>
      <c r="J4942" s="2">
        <v>41348</v>
      </c>
      <c r="K4942" s="23">
        <f>WEEKDAY(#REF!,1)</f>
        <v>6</v>
      </c>
      <c r="L4942" s="25">
        <f>IF(#REF!&gt;=#REF!,#REF!-#REF!,"")</f>
        <v>40</v>
      </c>
      <c r="M4942" s="4">
        <v>9876</v>
      </c>
      <c r="N4942" s="5">
        <v>205.7</v>
      </c>
      <c r="O4942" s="5">
        <v>117.11</v>
      </c>
      <c r="P4942" s="5">
        <v>88.59</v>
      </c>
      <c r="Q4942" s="5">
        <f>#REF!*#REF!</f>
        <v>1156578.3600000001</v>
      </c>
      <c r="R4942" s="5">
        <v>874914.84</v>
      </c>
      <c r="S4942" s="5">
        <f>#REF!-#REF!</f>
        <v>-281663.52</v>
      </c>
      <c r="T4942" s="36">
        <f t="shared" si="77"/>
        <v>-0.24353172231235601</v>
      </c>
    </row>
    <row r="4943" spans="1:20" x14ac:dyDescent="0.2">
      <c r="A4943" s="25" t="s">
        <v>46</v>
      </c>
      <c r="B4943" s="25" t="s">
        <v>206</v>
      </c>
      <c r="C4943" s="25" t="s">
        <v>22</v>
      </c>
      <c r="D4943" s="25" t="s">
        <v>27</v>
      </c>
      <c r="E4943" s="25" t="s">
        <v>1917</v>
      </c>
      <c r="F4943" s="2">
        <v>40613</v>
      </c>
      <c r="G4943" s="23" t="str">
        <f>TEXT(Table2[[#This Row],[Order-Date]],"mmm")</f>
        <v>Mar</v>
      </c>
      <c r="H4943">
        <v>2011</v>
      </c>
      <c r="I4943">
        <v>332274043</v>
      </c>
      <c r="J4943" s="2">
        <v>40675</v>
      </c>
      <c r="K4943" s="23">
        <f>WEEKDAY(#REF!,1)</f>
        <v>5</v>
      </c>
      <c r="L4943" s="25">
        <f>IF(#REF!&gt;=#REF!,#REF!-#REF!,"")</f>
        <v>62</v>
      </c>
      <c r="M4943" s="4">
        <v>6128</v>
      </c>
      <c r="N4943" s="5">
        <v>255.28</v>
      </c>
      <c r="O4943" s="5">
        <v>159.41999999999999</v>
      </c>
      <c r="P4943" s="5">
        <v>95.86</v>
      </c>
      <c r="Q4943" s="5">
        <f>#REF!*#REF!</f>
        <v>976925.76</v>
      </c>
      <c r="R4943" s="5">
        <v>587430.07999999996</v>
      </c>
      <c r="S4943" s="5">
        <f>#REF!-#REF!</f>
        <v>-389495.68</v>
      </c>
      <c r="T4943" s="36">
        <f t="shared" si="77"/>
        <v>-0.39869527035503699</v>
      </c>
    </row>
    <row r="4944" spans="1:20" x14ac:dyDescent="0.2">
      <c r="A4944" s="25" t="s">
        <v>32</v>
      </c>
      <c r="B4944" s="25" t="s">
        <v>127</v>
      </c>
      <c r="C4944" s="25" t="s">
        <v>39</v>
      </c>
      <c r="D4944" s="25" t="s">
        <v>23</v>
      </c>
      <c r="E4944" s="25" t="s">
        <v>1915</v>
      </c>
      <c r="F4944" s="2">
        <v>41236</v>
      </c>
      <c r="G4944" s="23" t="str">
        <f>TEXT(Table2[[#This Row],[Order-Date]],"mmm")</f>
        <v>Nov</v>
      </c>
      <c r="H4944">
        <v>2012</v>
      </c>
      <c r="I4944">
        <v>724397122</v>
      </c>
      <c r="J4944" s="2">
        <v>41102</v>
      </c>
      <c r="K4944" s="23">
        <f>WEEKDAY(#REF!,1)</f>
        <v>5</v>
      </c>
      <c r="L4944" s="25" t="str">
        <f>IF(#REF!&gt;=#REF!,#REF!-#REF!,"")</f>
        <v/>
      </c>
      <c r="M4944" s="4">
        <v>4061</v>
      </c>
      <c r="N4944" s="5">
        <v>81.73</v>
      </c>
      <c r="O4944" s="5">
        <v>56.67</v>
      </c>
      <c r="P4944" s="5">
        <v>25.06</v>
      </c>
      <c r="Q4944" s="5">
        <f>#REF!*#REF!</f>
        <v>230136.87</v>
      </c>
      <c r="R4944" s="5">
        <v>101768.66</v>
      </c>
      <c r="S4944" s="5">
        <f>#REF!-#REF!</f>
        <v>-128368.21</v>
      </c>
      <c r="T4944" s="36">
        <f t="shared" si="77"/>
        <v>-0.55779071819304704</v>
      </c>
    </row>
    <row r="4945" spans="1:20" x14ac:dyDescent="0.2">
      <c r="A4945" s="25" t="s">
        <v>32</v>
      </c>
      <c r="B4945" s="25" t="s">
        <v>81</v>
      </c>
      <c r="C4945" s="25" t="s">
        <v>39</v>
      </c>
      <c r="D4945" s="25" t="s">
        <v>23</v>
      </c>
      <c r="E4945" s="25" t="s">
        <v>1917</v>
      </c>
      <c r="F4945" s="2">
        <v>41775</v>
      </c>
      <c r="G4945" s="23" t="str">
        <f>TEXT(Table2[[#This Row],[Order-Date]],"mmm")</f>
        <v>May</v>
      </c>
      <c r="H4945">
        <v>2014</v>
      </c>
      <c r="I4945">
        <v>305248534</v>
      </c>
      <c r="J4945" s="2">
        <v>41816</v>
      </c>
      <c r="K4945" s="23">
        <f>WEEKDAY(#REF!,1)</f>
        <v>5</v>
      </c>
      <c r="L4945" s="25">
        <f>IF(#REF!&gt;=#REF!,#REF!-#REF!,"")</f>
        <v>41</v>
      </c>
      <c r="M4945" s="4">
        <v>8679</v>
      </c>
      <c r="N4945" s="5">
        <v>81.73</v>
      </c>
      <c r="O4945" s="5">
        <v>56.67</v>
      </c>
      <c r="P4945" s="5">
        <v>25.06</v>
      </c>
      <c r="Q4945" s="5">
        <f>#REF!*#REF!</f>
        <v>491838.93</v>
      </c>
      <c r="R4945" s="5">
        <v>217495.74</v>
      </c>
      <c r="S4945" s="5">
        <f>#REF!-#REF!</f>
        <v>-274343.19</v>
      </c>
      <c r="T4945" s="36">
        <f t="shared" si="77"/>
        <v>-0.55779071819304704</v>
      </c>
    </row>
    <row r="4946" spans="1:20" x14ac:dyDescent="0.2">
      <c r="A4946" s="25" t="s">
        <v>40</v>
      </c>
      <c r="B4946" s="25" t="s">
        <v>201</v>
      </c>
      <c r="C4946" s="25" t="s">
        <v>56</v>
      </c>
      <c r="D4946" s="25" t="s">
        <v>27</v>
      </c>
      <c r="E4946" s="25" t="s">
        <v>1915</v>
      </c>
      <c r="F4946" s="2">
        <v>42141</v>
      </c>
      <c r="G4946" s="23" t="str">
        <f>TEXT(Table2[[#This Row],[Order-Date]],"mmm")</f>
        <v>May</v>
      </c>
      <c r="H4946">
        <v>2015</v>
      </c>
      <c r="I4946">
        <v>745189607</v>
      </c>
      <c r="J4946" s="2">
        <v>42150</v>
      </c>
      <c r="K4946" s="23">
        <f>WEEKDAY(#REF!,1)</f>
        <v>3</v>
      </c>
      <c r="L4946" s="25">
        <f>IF(#REF!&gt;=#REF!,#REF!-#REF!,"")</f>
        <v>9</v>
      </c>
      <c r="M4946" s="4">
        <v>7019</v>
      </c>
      <c r="N4946" s="5">
        <v>421.89</v>
      </c>
      <c r="O4946" s="5">
        <v>364.69</v>
      </c>
      <c r="P4946" s="5">
        <v>57.2</v>
      </c>
      <c r="Q4946" s="5">
        <f>#REF!*#REF!</f>
        <v>2559759.11</v>
      </c>
      <c r="R4946" s="5">
        <v>401486.8</v>
      </c>
      <c r="S4946" s="5">
        <f>#REF!-#REF!</f>
        <v>-2158272.31</v>
      </c>
      <c r="T4946" s="36">
        <f t="shared" si="77"/>
        <v>-0.84315445995228799</v>
      </c>
    </row>
    <row r="4947" spans="1:20" x14ac:dyDescent="0.2">
      <c r="A4947" s="25" t="s">
        <v>32</v>
      </c>
      <c r="B4947" s="25" t="s">
        <v>157</v>
      </c>
      <c r="C4947" s="25" t="s">
        <v>34</v>
      </c>
      <c r="D4947" s="25" t="s">
        <v>27</v>
      </c>
      <c r="E4947" s="25" t="s">
        <v>1917</v>
      </c>
      <c r="F4947" s="2">
        <v>41217</v>
      </c>
      <c r="G4947" s="23" t="str">
        <f>TEXT(Table2[[#This Row],[Order-Date]],"mmm")</f>
        <v>Nov</v>
      </c>
      <c r="H4947">
        <v>2012</v>
      </c>
      <c r="I4947">
        <v>184894168</v>
      </c>
      <c r="J4947" s="2">
        <v>41015</v>
      </c>
      <c r="K4947" s="23">
        <f>WEEKDAY(#REF!,1)</f>
        <v>2</v>
      </c>
      <c r="L4947" s="25" t="str">
        <f>IF(#REF!&gt;=#REF!,#REF!-#REF!,"")</f>
        <v/>
      </c>
      <c r="M4947" s="4">
        <v>3148</v>
      </c>
      <c r="N4947" s="5">
        <v>205.7</v>
      </c>
      <c r="O4947" s="5">
        <v>117.11</v>
      </c>
      <c r="P4947" s="5">
        <v>88.59</v>
      </c>
      <c r="Q4947" s="5">
        <f>#REF!*#REF!</f>
        <v>368662.28</v>
      </c>
      <c r="R4947" s="5">
        <v>278881.32</v>
      </c>
      <c r="S4947" s="5">
        <f>#REF!-#REF!</f>
        <v>-89780.96</v>
      </c>
      <c r="T4947" s="36">
        <f t="shared" si="77"/>
        <v>-0.24353172231235601</v>
      </c>
    </row>
    <row r="4948" spans="1:20" x14ac:dyDescent="0.2">
      <c r="A4948" s="25" t="s">
        <v>20</v>
      </c>
      <c r="B4948" s="25" t="s">
        <v>25</v>
      </c>
      <c r="C4948" s="25" t="s">
        <v>85</v>
      </c>
      <c r="D4948" s="25" t="s">
        <v>23</v>
      </c>
      <c r="E4948" s="25" t="s">
        <v>1918</v>
      </c>
      <c r="F4948" s="2">
        <v>40331</v>
      </c>
      <c r="G4948" s="23" t="str">
        <f>TEXT(Table2[[#This Row],[Order-Date]],"mmm")</f>
        <v>Jun</v>
      </c>
      <c r="H4948">
        <v>2010</v>
      </c>
      <c r="I4948">
        <v>885348546</v>
      </c>
      <c r="J4948" s="2">
        <v>40271</v>
      </c>
      <c r="K4948" s="23">
        <f>WEEKDAY(#REF!,1)</f>
        <v>7</v>
      </c>
      <c r="L4948" s="25" t="str">
        <f>IF(#REF!&gt;=#REF!,#REF!-#REF!,"")</f>
        <v/>
      </c>
      <c r="M4948" s="4">
        <v>3164</v>
      </c>
      <c r="N4948" s="5">
        <v>668.27</v>
      </c>
      <c r="O4948" s="5">
        <v>502.54</v>
      </c>
      <c r="P4948" s="5">
        <v>165.73</v>
      </c>
      <c r="Q4948" s="5">
        <f>#REF!*#REF!</f>
        <v>1590036.56</v>
      </c>
      <c r="R4948" s="5">
        <v>524369.72</v>
      </c>
      <c r="S4948" s="5">
        <f>#REF!-#REF!</f>
        <v>-1065666.8400000001</v>
      </c>
      <c r="T4948" s="36">
        <f t="shared" si="77"/>
        <v>-0.67021530624427905</v>
      </c>
    </row>
    <row r="4949" spans="1:20" x14ac:dyDescent="0.2">
      <c r="A4949" s="25" t="s">
        <v>29</v>
      </c>
      <c r="B4949" s="25" t="s">
        <v>187</v>
      </c>
      <c r="C4949" s="25" t="s">
        <v>85</v>
      </c>
      <c r="D4949" s="25" t="s">
        <v>27</v>
      </c>
      <c r="E4949" s="25" t="s">
        <v>1915</v>
      </c>
      <c r="F4949" s="2">
        <v>40596</v>
      </c>
      <c r="G4949" s="23" t="str">
        <f>TEXT(Table2[[#This Row],[Order-Date]],"mmm")</f>
        <v>Feb</v>
      </c>
      <c r="H4949">
        <v>2011</v>
      </c>
      <c r="I4949">
        <v>677851569</v>
      </c>
      <c r="J4949" s="2">
        <v>40577</v>
      </c>
      <c r="K4949" s="23">
        <f>WEEKDAY(#REF!,1)</f>
        <v>5</v>
      </c>
      <c r="L4949" s="25" t="str">
        <f>IF(#REF!&gt;=#REF!,#REF!-#REF!,"")</f>
        <v/>
      </c>
      <c r="M4949" s="4">
        <v>198</v>
      </c>
      <c r="N4949" s="5">
        <v>668.27</v>
      </c>
      <c r="O4949" s="5">
        <v>502.54</v>
      </c>
      <c r="P4949" s="5">
        <v>165.73</v>
      </c>
      <c r="Q4949" s="5">
        <f>#REF!*#REF!</f>
        <v>99502.92</v>
      </c>
      <c r="R4949" s="5">
        <v>32814.54</v>
      </c>
      <c r="S4949" s="5">
        <f>#REF!-#REF!</f>
        <v>-66688.38</v>
      </c>
      <c r="T4949" s="36">
        <f t="shared" si="77"/>
        <v>-0.67021530624427905</v>
      </c>
    </row>
    <row r="4950" spans="1:20" x14ac:dyDescent="0.2">
      <c r="A4950" s="25" t="s">
        <v>46</v>
      </c>
      <c r="B4950" s="25" t="s">
        <v>119</v>
      </c>
      <c r="C4950" s="25" t="s">
        <v>77</v>
      </c>
      <c r="D4950" s="25" t="s">
        <v>23</v>
      </c>
      <c r="E4950" s="25" t="s">
        <v>1916</v>
      </c>
      <c r="F4950" s="2">
        <v>40850</v>
      </c>
      <c r="G4950" s="23" t="str">
        <f>TEXT(Table2[[#This Row],[Order-Date]],"mmm")</f>
        <v>Nov</v>
      </c>
      <c r="H4950">
        <v>2011</v>
      </c>
      <c r="I4950">
        <v>614014565</v>
      </c>
      <c r="J4950" s="2">
        <v>40615</v>
      </c>
      <c r="K4950" s="23">
        <f>WEEKDAY(#REF!,1)</f>
        <v>1</v>
      </c>
      <c r="L4950" s="25" t="str">
        <f>IF(#REF!&gt;=#REF!,#REF!-#REF!,"")</f>
        <v/>
      </c>
      <c r="M4950" s="4">
        <v>9410</v>
      </c>
      <c r="N4950" s="5">
        <v>154.06</v>
      </c>
      <c r="O4950" s="5">
        <v>90.93</v>
      </c>
      <c r="P4950" s="5">
        <v>63.13</v>
      </c>
      <c r="Q4950" s="5">
        <f>#REF!*#REF!</f>
        <v>855651.3</v>
      </c>
      <c r="R4950" s="5">
        <v>594053.30000000005</v>
      </c>
      <c r="S4950" s="5">
        <f>#REF!-#REF!</f>
        <v>-261598</v>
      </c>
      <c r="T4950" s="36">
        <f t="shared" si="77"/>
        <v>-0.30572968217309998</v>
      </c>
    </row>
    <row r="4951" spans="1:20" x14ac:dyDescent="0.2">
      <c r="A4951" s="25" t="s">
        <v>32</v>
      </c>
      <c r="B4951" s="25" t="s">
        <v>215</v>
      </c>
      <c r="C4951" s="25" t="s">
        <v>22</v>
      </c>
      <c r="D4951" s="25" t="s">
        <v>23</v>
      </c>
      <c r="E4951" s="25" t="s">
        <v>1918</v>
      </c>
      <c r="F4951" s="2">
        <v>40501</v>
      </c>
      <c r="G4951" s="23" t="str">
        <f>TEXT(Table2[[#This Row],[Order-Date]],"mmm")</f>
        <v>Nov</v>
      </c>
      <c r="H4951">
        <v>2010</v>
      </c>
      <c r="I4951">
        <v>915761363</v>
      </c>
      <c r="J4951" s="2">
        <v>40603</v>
      </c>
      <c r="K4951" s="23">
        <f>WEEKDAY(#REF!,1)</f>
        <v>3</v>
      </c>
      <c r="L4951" s="25">
        <f>IF(#REF!&gt;=#REF!,#REF!-#REF!,"")</f>
        <v>102</v>
      </c>
      <c r="M4951" s="4">
        <v>2992</v>
      </c>
      <c r="N4951" s="5">
        <v>255.28</v>
      </c>
      <c r="O4951" s="5">
        <v>159.41999999999999</v>
      </c>
      <c r="P4951" s="5">
        <v>95.86</v>
      </c>
      <c r="Q4951" s="5">
        <f>#REF!*#REF!</f>
        <v>476984.64</v>
      </c>
      <c r="R4951" s="5">
        <v>286813.12</v>
      </c>
      <c r="S4951" s="5">
        <f>#REF!-#REF!</f>
        <v>-190171.51999999999</v>
      </c>
      <c r="T4951" s="36">
        <f t="shared" si="77"/>
        <v>-0.39869527035503699</v>
      </c>
    </row>
    <row r="4952" spans="1:20" x14ac:dyDescent="0.2">
      <c r="A4952" s="25" t="s">
        <v>46</v>
      </c>
      <c r="B4952" s="25" t="s">
        <v>78</v>
      </c>
      <c r="C4952" s="25" t="s">
        <v>42</v>
      </c>
      <c r="D4952" s="25" t="s">
        <v>23</v>
      </c>
      <c r="E4952" s="25" t="s">
        <v>1917</v>
      </c>
      <c r="F4952" s="2">
        <v>40645</v>
      </c>
      <c r="G4952" s="23" t="str">
        <f>TEXT(Table2[[#This Row],[Order-Date]],"mmm")</f>
        <v>Apr</v>
      </c>
      <c r="H4952">
        <v>2011</v>
      </c>
      <c r="I4952">
        <v>525328290</v>
      </c>
      <c r="J4952" s="2">
        <v>41214</v>
      </c>
      <c r="K4952" s="23">
        <f>WEEKDAY(#REF!,1)</f>
        <v>5</v>
      </c>
      <c r="L4952" s="25">
        <f>IF(#REF!&gt;=#REF!,#REF!-#REF!,"")</f>
        <v>569</v>
      </c>
      <c r="M4952" s="4">
        <v>5170</v>
      </c>
      <c r="N4952" s="5">
        <v>109.28</v>
      </c>
      <c r="O4952" s="5">
        <v>35.840000000000003</v>
      </c>
      <c r="P4952" s="5">
        <v>73.44</v>
      </c>
      <c r="Q4952" s="5">
        <f>#REF!*#REF!</f>
        <v>185292.79999999999</v>
      </c>
      <c r="R4952" s="5">
        <v>379684.8</v>
      </c>
      <c r="S4952" s="5">
        <f>#REF!-#REF!</f>
        <v>194392</v>
      </c>
      <c r="T4952" s="36">
        <f t="shared" si="77"/>
        <v>1.0491071428571399</v>
      </c>
    </row>
    <row r="4953" spans="1:20" x14ac:dyDescent="0.2">
      <c r="A4953" s="25" t="s">
        <v>32</v>
      </c>
      <c r="B4953" s="25" t="s">
        <v>113</v>
      </c>
      <c r="C4953" s="25" t="s">
        <v>85</v>
      </c>
      <c r="D4953" s="25" t="s">
        <v>27</v>
      </c>
      <c r="E4953" s="25" t="s">
        <v>1915</v>
      </c>
      <c r="F4953" s="2">
        <v>41383</v>
      </c>
      <c r="G4953" s="23" t="str">
        <f>TEXT(Table2[[#This Row],[Order-Date]],"mmm")</f>
        <v>Apr</v>
      </c>
      <c r="H4953">
        <v>2013</v>
      </c>
      <c r="I4953">
        <v>255264174</v>
      </c>
      <c r="J4953" s="2">
        <v>41552</v>
      </c>
      <c r="K4953" s="23">
        <f>WEEKDAY(#REF!,1)</f>
        <v>7</v>
      </c>
      <c r="L4953" s="25">
        <f>IF(#REF!&gt;=#REF!,#REF!-#REF!,"")</f>
        <v>169</v>
      </c>
      <c r="M4953" s="4">
        <v>7197</v>
      </c>
      <c r="N4953" s="5">
        <v>668.27</v>
      </c>
      <c r="O4953" s="5">
        <v>502.54</v>
      </c>
      <c r="P4953" s="5">
        <v>165.73</v>
      </c>
      <c r="Q4953" s="5">
        <f>#REF!*#REF!</f>
        <v>3616780.38</v>
      </c>
      <c r="R4953" s="5">
        <v>1192758.81</v>
      </c>
      <c r="S4953" s="5">
        <f>#REF!-#REF!</f>
        <v>-2424021.5699999998</v>
      </c>
      <c r="T4953" s="36">
        <f t="shared" si="77"/>
        <v>-0.67021530624427905</v>
      </c>
    </row>
    <row r="4954" spans="1:20" x14ac:dyDescent="0.2">
      <c r="A4954" s="25" t="s">
        <v>29</v>
      </c>
      <c r="B4954" s="25" t="s">
        <v>154</v>
      </c>
      <c r="C4954" s="25" t="s">
        <v>42</v>
      </c>
      <c r="D4954" s="25" t="s">
        <v>27</v>
      </c>
      <c r="E4954" s="25" t="s">
        <v>1917</v>
      </c>
      <c r="F4954" s="2">
        <v>42025</v>
      </c>
      <c r="G4954" s="23" t="str">
        <f>TEXT(Table2[[#This Row],[Order-Date]],"mmm")</f>
        <v>Jan</v>
      </c>
      <c r="H4954">
        <v>2015</v>
      </c>
      <c r="I4954">
        <v>538430345</v>
      </c>
      <c r="J4954" s="2">
        <v>42280</v>
      </c>
      <c r="K4954" s="23">
        <f>WEEKDAY(#REF!,1)</f>
        <v>7</v>
      </c>
      <c r="L4954" s="25">
        <f>IF(#REF!&gt;=#REF!,#REF!-#REF!,"")</f>
        <v>255</v>
      </c>
      <c r="M4954" s="4">
        <v>2359</v>
      </c>
      <c r="N4954" s="5">
        <v>109.28</v>
      </c>
      <c r="O4954" s="5">
        <v>35.840000000000003</v>
      </c>
      <c r="P4954" s="5">
        <v>73.44</v>
      </c>
      <c r="Q4954" s="5">
        <f>#REF!*#REF!</f>
        <v>84546.559999999998</v>
      </c>
      <c r="R4954" s="5">
        <v>173244.96</v>
      </c>
      <c r="S4954" s="5">
        <f>#REF!-#REF!</f>
        <v>88698.4</v>
      </c>
      <c r="T4954" s="36">
        <f t="shared" si="77"/>
        <v>1.0491071428571399</v>
      </c>
    </row>
    <row r="4955" spans="1:20" x14ac:dyDescent="0.2">
      <c r="A4955" s="25" t="s">
        <v>32</v>
      </c>
      <c r="B4955" s="25" t="s">
        <v>157</v>
      </c>
      <c r="C4955" s="25" t="s">
        <v>31</v>
      </c>
      <c r="D4955" s="25" t="s">
        <v>23</v>
      </c>
      <c r="E4955" s="25" t="s">
        <v>1918</v>
      </c>
      <c r="F4955" s="2">
        <v>41889</v>
      </c>
      <c r="G4955" s="23" t="str">
        <f>TEXT(Table2[[#This Row],[Order-Date]],"mmm")</f>
        <v>Sep</v>
      </c>
      <c r="H4955">
        <v>2014</v>
      </c>
      <c r="I4955">
        <v>978000628</v>
      </c>
      <c r="J4955" s="2">
        <v>41836</v>
      </c>
      <c r="K4955" s="23">
        <f>WEEKDAY(#REF!,1)</f>
        <v>4</v>
      </c>
      <c r="L4955" s="25" t="str">
        <f>IF(#REF!&gt;=#REF!,#REF!-#REF!,"")</f>
        <v/>
      </c>
      <c r="M4955" s="4">
        <v>974</v>
      </c>
      <c r="N4955" s="5">
        <v>47.45</v>
      </c>
      <c r="O4955" s="5">
        <v>31.79</v>
      </c>
      <c r="P4955" s="5">
        <v>15.66</v>
      </c>
      <c r="Q4955" s="5">
        <f>#REF!*#REF!</f>
        <v>30963.46</v>
      </c>
      <c r="R4955" s="5">
        <v>15252.84</v>
      </c>
      <c r="S4955" s="5">
        <f>#REF!-#REF!</f>
        <v>-15710.62</v>
      </c>
      <c r="T4955" s="36">
        <f t="shared" si="77"/>
        <v>-0.50739226171752105</v>
      </c>
    </row>
    <row r="4956" spans="1:20" x14ac:dyDescent="0.2">
      <c r="A4956" s="25" t="s">
        <v>29</v>
      </c>
      <c r="B4956" s="25" t="s">
        <v>80</v>
      </c>
      <c r="C4956" s="25" t="s">
        <v>31</v>
      </c>
      <c r="D4956" s="25" t="s">
        <v>23</v>
      </c>
      <c r="E4956" s="25" t="s">
        <v>1917</v>
      </c>
      <c r="F4956" s="2">
        <v>40208</v>
      </c>
      <c r="G4956" s="23" t="str">
        <f>TEXT(Table2[[#This Row],[Order-Date]],"mmm")</f>
        <v>Jan</v>
      </c>
      <c r="H4956">
        <v>2010</v>
      </c>
      <c r="I4956">
        <v>797461354</v>
      </c>
      <c r="J4956" s="2">
        <v>40300</v>
      </c>
      <c r="K4956" s="23">
        <f>WEEKDAY(#REF!,1)</f>
        <v>1</v>
      </c>
      <c r="L4956" s="25">
        <f>IF(#REF!&gt;=#REF!,#REF!-#REF!,"")</f>
        <v>92</v>
      </c>
      <c r="M4956" s="4">
        <v>5391</v>
      </c>
      <c r="N4956" s="5">
        <v>47.45</v>
      </c>
      <c r="O4956" s="5">
        <v>31.79</v>
      </c>
      <c r="P4956" s="5">
        <v>15.66</v>
      </c>
      <c r="Q4956" s="5">
        <f>#REF!*#REF!</f>
        <v>171379.89</v>
      </c>
      <c r="R4956" s="5">
        <v>84423.06</v>
      </c>
      <c r="S4956" s="5">
        <f>#REF!-#REF!</f>
        <v>-86956.83</v>
      </c>
      <c r="T4956" s="36">
        <f t="shared" si="77"/>
        <v>-0.50739226171752105</v>
      </c>
    </row>
    <row r="4957" spans="1:20" x14ac:dyDescent="0.2">
      <c r="A4957" s="25" t="s">
        <v>20</v>
      </c>
      <c r="B4957" s="25" t="s">
        <v>117</v>
      </c>
      <c r="C4957" s="25" t="s">
        <v>42</v>
      </c>
      <c r="D4957" s="25" t="s">
        <v>27</v>
      </c>
      <c r="E4957" s="25" t="s">
        <v>1918</v>
      </c>
      <c r="F4957" s="2">
        <v>41113</v>
      </c>
      <c r="G4957" s="23" t="str">
        <f>TEXT(Table2[[#This Row],[Order-Date]],"mmm")</f>
        <v>Jul</v>
      </c>
      <c r="H4957">
        <v>2012</v>
      </c>
      <c r="I4957">
        <v>190611350</v>
      </c>
      <c r="J4957" s="2">
        <v>41150</v>
      </c>
      <c r="K4957" s="23">
        <f>WEEKDAY(#REF!,1)</f>
        <v>4</v>
      </c>
      <c r="L4957" s="25">
        <f>IF(#REF!&gt;=#REF!,#REF!-#REF!,"")</f>
        <v>37</v>
      </c>
      <c r="M4957" s="4">
        <v>4989</v>
      </c>
      <c r="N4957" s="5">
        <v>109.28</v>
      </c>
      <c r="O4957" s="5">
        <v>35.840000000000003</v>
      </c>
      <c r="P4957" s="5">
        <v>73.44</v>
      </c>
      <c r="Q4957" s="5">
        <f>#REF!*#REF!</f>
        <v>178805.76000000001</v>
      </c>
      <c r="R4957" s="5">
        <v>366392.16</v>
      </c>
      <c r="S4957" s="5">
        <f>#REF!-#REF!</f>
        <v>187586.4</v>
      </c>
      <c r="T4957" s="36">
        <f t="shared" si="77"/>
        <v>1.0491071428571399</v>
      </c>
    </row>
    <row r="4958" spans="1:20" x14ac:dyDescent="0.2">
      <c r="A4958" s="25" t="s">
        <v>46</v>
      </c>
      <c r="B4958" s="25" t="s">
        <v>142</v>
      </c>
      <c r="C4958" s="25" t="s">
        <v>26</v>
      </c>
      <c r="D4958" s="25" t="s">
        <v>23</v>
      </c>
      <c r="E4958" s="25" t="s">
        <v>1915</v>
      </c>
      <c r="F4958" s="2">
        <v>40849</v>
      </c>
      <c r="G4958" s="23" t="str">
        <f>TEXT(Table2[[#This Row],[Order-Date]],"mmm")</f>
        <v>Nov</v>
      </c>
      <c r="H4958">
        <v>2011</v>
      </c>
      <c r="I4958">
        <v>771561944</v>
      </c>
      <c r="J4958" s="2">
        <v>40589</v>
      </c>
      <c r="K4958" s="23">
        <f>WEEKDAY(#REF!,1)</f>
        <v>3</v>
      </c>
      <c r="L4958" s="25" t="str">
        <f>IF(#REF!&gt;=#REF!,#REF!-#REF!,"")</f>
        <v/>
      </c>
      <c r="M4958" s="4">
        <v>1180</v>
      </c>
      <c r="N4958" s="5">
        <v>152.58000000000001</v>
      </c>
      <c r="O4958" s="5">
        <v>97.44</v>
      </c>
      <c r="P4958" s="5">
        <v>55.14</v>
      </c>
      <c r="Q4958" s="5">
        <f>#REF!*#REF!</f>
        <v>114979.2</v>
      </c>
      <c r="R4958" s="5">
        <v>65065.2</v>
      </c>
      <c r="S4958" s="5">
        <f>#REF!-#REF!</f>
        <v>-49914</v>
      </c>
      <c r="T4958" s="36">
        <f t="shared" si="77"/>
        <v>-0.43411330049261099</v>
      </c>
    </row>
    <row r="4959" spans="1:20" x14ac:dyDescent="0.2">
      <c r="A4959" s="25" t="s">
        <v>20</v>
      </c>
      <c r="B4959" s="25" t="s">
        <v>226</v>
      </c>
      <c r="C4959" s="25" t="s">
        <v>22</v>
      </c>
      <c r="D4959" s="25" t="s">
        <v>23</v>
      </c>
      <c r="E4959" s="25" t="s">
        <v>1916</v>
      </c>
      <c r="F4959" s="2">
        <v>41969</v>
      </c>
      <c r="G4959" s="23" t="str">
        <f>TEXT(Table2[[#This Row],[Order-Date]],"mmm")</f>
        <v>Nov</v>
      </c>
      <c r="H4959">
        <v>2014</v>
      </c>
      <c r="I4959">
        <v>624736964</v>
      </c>
      <c r="J4959" s="2">
        <v>41971</v>
      </c>
      <c r="K4959" s="23">
        <f>WEEKDAY(#REF!,1)</f>
        <v>6</v>
      </c>
      <c r="L4959" s="25">
        <f>IF(#REF!&gt;=#REF!,#REF!-#REF!,"")</f>
        <v>2</v>
      </c>
      <c r="M4959" s="4">
        <v>2406</v>
      </c>
      <c r="N4959" s="5">
        <v>255.28</v>
      </c>
      <c r="O4959" s="5">
        <v>159.41999999999999</v>
      </c>
      <c r="P4959" s="5">
        <v>95.86</v>
      </c>
      <c r="Q4959" s="5">
        <f>#REF!*#REF!</f>
        <v>383564.52</v>
      </c>
      <c r="R4959" s="5">
        <v>230639.16</v>
      </c>
      <c r="S4959" s="5">
        <f>#REF!-#REF!</f>
        <v>-152925.35999999999</v>
      </c>
      <c r="T4959" s="36">
        <f t="shared" si="77"/>
        <v>-0.39869527035503699</v>
      </c>
    </row>
    <row r="4960" spans="1:20" x14ac:dyDescent="0.2">
      <c r="A4960" s="25" t="s">
        <v>20</v>
      </c>
      <c r="B4960" s="25" t="s">
        <v>117</v>
      </c>
      <c r="C4960" s="25" t="s">
        <v>39</v>
      </c>
      <c r="D4960" s="25" t="s">
        <v>23</v>
      </c>
      <c r="E4960" s="25" t="s">
        <v>1917</v>
      </c>
      <c r="F4960" s="2">
        <v>40792</v>
      </c>
      <c r="G4960" s="23" t="str">
        <f>TEXT(Table2[[#This Row],[Order-Date]],"mmm")</f>
        <v>Sep</v>
      </c>
      <c r="H4960">
        <v>2011</v>
      </c>
      <c r="I4960">
        <v>154872739</v>
      </c>
      <c r="J4960" s="2">
        <v>40744</v>
      </c>
      <c r="K4960" s="23">
        <f>WEEKDAY(#REF!,1)</f>
        <v>4</v>
      </c>
      <c r="L4960" s="25" t="str">
        <f>IF(#REF!&gt;=#REF!,#REF!-#REF!,"")</f>
        <v/>
      </c>
      <c r="M4960" s="4">
        <v>9140</v>
      </c>
      <c r="N4960" s="5">
        <v>81.73</v>
      </c>
      <c r="O4960" s="5">
        <v>56.67</v>
      </c>
      <c r="P4960" s="5">
        <v>25.06</v>
      </c>
      <c r="Q4960" s="5">
        <f>#REF!*#REF!</f>
        <v>517963.8</v>
      </c>
      <c r="R4960" s="5">
        <v>229048.4</v>
      </c>
      <c r="S4960" s="5">
        <f>#REF!-#REF!</f>
        <v>-288915.40000000002</v>
      </c>
      <c r="T4960" s="36">
        <f t="shared" si="77"/>
        <v>-0.55779071819304704</v>
      </c>
    </row>
    <row r="4961" spans="1:20" x14ac:dyDescent="0.2">
      <c r="A4961" s="25" t="s">
        <v>37</v>
      </c>
      <c r="B4961" s="25" t="s">
        <v>79</v>
      </c>
      <c r="C4961" s="25" t="s">
        <v>51</v>
      </c>
      <c r="D4961" s="25" t="s">
        <v>23</v>
      </c>
      <c r="E4961" s="25" t="s">
        <v>1917</v>
      </c>
      <c r="F4961" s="2">
        <v>42291</v>
      </c>
      <c r="G4961" s="23" t="str">
        <f>TEXT(Table2[[#This Row],[Order-Date]],"mmm")</f>
        <v>Oct</v>
      </c>
      <c r="H4961">
        <v>2015</v>
      </c>
      <c r="I4961">
        <v>737018096</v>
      </c>
      <c r="J4961" s="2">
        <v>42304</v>
      </c>
      <c r="K4961" s="23">
        <f>WEEKDAY(#REF!,1)</f>
        <v>3</v>
      </c>
      <c r="L4961" s="25">
        <f>IF(#REF!&gt;=#REF!,#REF!-#REF!,"")</f>
        <v>13</v>
      </c>
      <c r="M4961" s="4">
        <v>2345</v>
      </c>
      <c r="N4961" s="5">
        <v>437.2</v>
      </c>
      <c r="O4961" s="5">
        <v>263.33</v>
      </c>
      <c r="P4961" s="5">
        <v>173.87</v>
      </c>
      <c r="Q4961" s="5">
        <f>#REF!*#REF!</f>
        <v>617508.85</v>
      </c>
      <c r="R4961" s="5">
        <v>407725.15</v>
      </c>
      <c r="S4961" s="5">
        <f>#REF!-#REF!</f>
        <v>-209783.7</v>
      </c>
      <c r="T4961" s="36">
        <f t="shared" si="77"/>
        <v>-0.33972581931416901</v>
      </c>
    </row>
    <row r="4962" spans="1:20" x14ac:dyDescent="0.2">
      <c r="A4962" s="25" t="s">
        <v>46</v>
      </c>
      <c r="B4962" s="25" t="s">
        <v>207</v>
      </c>
      <c r="C4962" s="25" t="s">
        <v>22</v>
      </c>
      <c r="D4962" s="25" t="s">
        <v>27</v>
      </c>
      <c r="E4962" s="25" t="s">
        <v>1918</v>
      </c>
      <c r="F4962" s="2">
        <v>41566</v>
      </c>
      <c r="G4962" s="23" t="str">
        <f>TEXT(Table2[[#This Row],[Order-Date]],"mmm")</f>
        <v>Oct</v>
      </c>
      <c r="H4962">
        <v>2013</v>
      </c>
      <c r="I4962">
        <v>666534364</v>
      </c>
      <c r="J4962" s="2">
        <v>41596</v>
      </c>
      <c r="K4962" s="23">
        <f>WEEKDAY(#REF!,1)</f>
        <v>2</v>
      </c>
      <c r="L4962" s="25">
        <f>IF(#REF!&gt;=#REF!,#REF!-#REF!,"")</f>
        <v>30</v>
      </c>
      <c r="M4962" s="4">
        <v>1185</v>
      </c>
      <c r="N4962" s="5">
        <v>255.28</v>
      </c>
      <c r="O4962" s="5">
        <v>159.41999999999999</v>
      </c>
      <c r="P4962" s="5">
        <v>95.86</v>
      </c>
      <c r="Q4962" s="5">
        <f>#REF!*#REF!</f>
        <v>188912.7</v>
      </c>
      <c r="R4962" s="5">
        <v>113594.1</v>
      </c>
      <c r="S4962" s="5">
        <f>#REF!-#REF!</f>
        <v>-75318.600000000006</v>
      </c>
      <c r="T4962" s="36">
        <f t="shared" si="77"/>
        <v>-0.39869527035503699</v>
      </c>
    </row>
    <row r="4963" spans="1:20" x14ac:dyDescent="0.2">
      <c r="A4963" s="25" t="s">
        <v>40</v>
      </c>
      <c r="B4963" s="25" t="s">
        <v>66</v>
      </c>
      <c r="C4963" s="25" t="s">
        <v>39</v>
      </c>
      <c r="D4963" s="25" t="s">
        <v>27</v>
      </c>
      <c r="E4963" s="25" t="s">
        <v>1918</v>
      </c>
      <c r="F4963" s="2">
        <v>40663</v>
      </c>
      <c r="G4963" s="23" t="str">
        <f>TEXT(Table2[[#This Row],[Order-Date]],"mmm")</f>
        <v>Apr</v>
      </c>
      <c r="H4963">
        <v>2011</v>
      </c>
      <c r="I4963">
        <v>109095370</v>
      </c>
      <c r="J4963" s="2">
        <v>40700</v>
      </c>
      <c r="K4963" s="23">
        <f>WEEKDAY(#REF!,1)</f>
        <v>2</v>
      </c>
      <c r="L4963" s="25">
        <f>IF(#REF!&gt;=#REF!,#REF!-#REF!,"")</f>
        <v>37</v>
      </c>
      <c r="M4963" s="4">
        <v>2599</v>
      </c>
      <c r="N4963" s="5">
        <v>81.73</v>
      </c>
      <c r="O4963" s="5">
        <v>56.67</v>
      </c>
      <c r="P4963" s="5">
        <v>25.06</v>
      </c>
      <c r="Q4963" s="5">
        <f>#REF!*#REF!</f>
        <v>147285.32999999999</v>
      </c>
      <c r="R4963" s="5">
        <v>65130.94</v>
      </c>
      <c r="S4963" s="5">
        <f>#REF!-#REF!</f>
        <v>-82154.39</v>
      </c>
      <c r="T4963" s="36">
        <f t="shared" si="77"/>
        <v>-0.55779071819304704</v>
      </c>
    </row>
    <row r="4964" spans="1:20" x14ac:dyDescent="0.2">
      <c r="A4964" s="25" t="s">
        <v>37</v>
      </c>
      <c r="B4964" s="25" t="s">
        <v>229</v>
      </c>
      <c r="C4964" s="25" t="s">
        <v>26</v>
      </c>
      <c r="D4964" s="25" t="s">
        <v>27</v>
      </c>
      <c r="E4964" s="25" t="s">
        <v>1915</v>
      </c>
      <c r="F4964" s="2">
        <v>42312</v>
      </c>
      <c r="G4964" s="23" t="str">
        <f>TEXT(Table2[[#This Row],[Order-Date]],"mmm")</f>
        <v>Nov</v>
      </c>
      <c r="H4964">
        <v>2015</v>
      </c>
      <c r="I4964">
        <v>650687444</v>
      </c>
      <c r="J4964" s="2">
        <v>42152</v>
      </c>
      <c r="K4964" s="23">
        <f>WEEKDAY(#REF!,1)</f>
        <v>5</v>
      </c>
      <c r="L4964" s="25" t="str">
        <f>IF(#REF!&gt;=#REF!,#REF!-#REF!,"")</f>
        <v/>
      </c>
      <c r="M4964" s="4">
        <v>1729</v>
      </c>
      <c r="N4964" s="5">
        <v>152.58000000000001</v>
      </c>
      <c r="O4964" s="5">
        <v>97.44</v>
      </c>
      <c r="P4964" s="5">
        <v>55.14</v>
      </c>
      <c r="Q4964" s="5">
        <f>#REF!*#REF!</f>
        <v>168473.76</v>
      </c>
      <c r="R4964" s="5">
        <v>95337.06</v>
      </c>
      <c r="S4964" s="5">
        <f>#REF!-#REF!</f>
        <v>-73136.7</v>
      </c>
      <c r="T4964" s="36">
        <f t="shared" si="77"/>
        <v>-0.43411330049261099</v>
      </c>
    </row>
    <row r="4965" spans="1:20" x14ac:dyDescent="0.2">
      <c r="A4965" s="25" t="s">
        <v>29</v>
      </c>
      <c r="B4965" s="25" t="s">
        <v>80</v>
      </c>
      <c r="C4965" s="25" t="s">
        <v>51</v>
      </c>
      <c r="D4965" s="25" t="s">
        <v>27</v>
      </c>
      <c r="E4965" s="25" t="s">
        <v>1918</v>
      </c>
      <c r="F4965" s="2">
        <v>41921</v>
      </c>
      <c r="G4965" s="23" t="str">
        <f>TEXT(Table2[[#This Row],[Order-Date]],"mmm")</f>
        <v>Oct</v>
      </c>
      <c r="H4965">
        <v>2014</v>
      </c>
      <c r="I4965">
        <v>347609412</v>
      </c>
      <c r="J4965" s="2">
        <v>41899</v>
      </c>
      <c r="K4965" s="23">
        <f>WEEKDAY(#REF!,1)</f>
        <v>4</v>
      </c>
      <c r="L4965" s="25" t="str">
        <f>IF(#REF!&gt;=#REF!,#REF!-#REF!,"")</f>
        <v/>
      </c>
      <c r="M4965" s="4">
        <v>4205</v>
      </c>
      <c r="N4965" s="5">
        <v>437.2</v>
      </c>
      <c r="O4965" s="5">
        <v>263.33</v>
      </c>
      <c r="P4965" s="5">
        <v>173.87</v>
      </c>
      <c r="Q4965" s="5">
        <f>#REF!*#REF!</f>
        <v>1107302.6499999999</v>
      </c>
      <c r="R4965" s="5">
        <v>731123.35</v>
      </c>
      <c r="S4965" s="5">
        <f>#REF!-#REF!</f>
        <v>-376179.3</v>
      </c>
      <c r="T4965" s="36">
        <f t="shared" si="77"/>
        <v>-0.33972581931416901</v>
      </c>
    </row>
    <row r="4966" spans="1:20" x14ac:dyDescent="0.2">
      <c r="A4966" s="25" t="s">
        <v>20</v>
      </c>
      <c r="B4966" s="25" t="s">
        <v>114</v>
      </c>
      <c r="C4966" s="25" t="s">
        <v>49</v>
      </c>
      <c r="D4966" s="25" t="s">
        <v>27</v>
      </c>
      <c r="E4966" s="25" t="s">
        <v>1918</v>
      </c>
      <c r="F4966" s="2">
        <v>41942</v>
      </c>
      <c r="G4966" s="23" t="str">
        <f>TEXT(Table2[[#This Row],[Order-Date]],"mmm")</f>
        <v>Oct</v>
      </c>
      <c r="H4966">
        <v>2014</v>
      </c>
      <c r="I4966">
        <v>476472604</v>
      </c>
      <c r="J4966" s="2">
        <v>41651</v>
      </c>
      <c r="K4966" s="23">
        <f>WEEKDAY(#REF!,1)</f>
        <v>1</v>
      </c>
      <c r="L4966" s="25" t="str">
        <f>IF(#REF!&gt;=#REF!,#REF!-#REF!,"")</f>
        <v/>
      </c>
      <c r="M4966" s="4">
        <v>7687</v>
      </c>
      <c r="N4966" s="5">
        <v>651.21</v>
      </c>
      <c r="O4966" s="5">
        <v>524.96</v>
      </c>
      <c r="P4966" s="5">
        <v>126.25</v>
      </c>
      <c r="Q4966" s="5">
        <f>#REF!*#REF!</f>
        <v>4035367.52</v>
      </c>
      <c r="R4966" s="5">
        <v>970483.75</v>
      </c>
      <c r="S4966" s="5">
        <f>#REF!-#REF!</f>
        <v>-3064883.77</v>
      </c>
      <c r="T4966" s="36">
        <f t="shared" si="77"/>
        <v>-0.75950548613227697</v>
      </c>
    </row>
    <row r="4967" spans="1:20" x14ac:dyDescent="0.2">
      <c r="A4967" s="25" t="s">
        <v>46</v>
      </c>
      <c r="B4967" s="25" t="s">
        <v>172</v>
      </c>
      <c r="C4967" s="25" t="s">
        <v>42</v>
      </c>
      <c r="D4967" s="25" t="s">
        <v>23</v>
      </c>
      <c r="E4967" s="25" t="s">
        <v>1918</v>
      </c>
      <c r="F4967" s="2">
        <v>40415</v>
      </c>
      <c r="G4967" s="23" t="str">
        <f>TEXT(Table2[[#This Row],[Order-Date]],"mmm")</f>
        <v>Aug</v>
      </c>
      <c r="H4967">
        <v>2010</v>
      </c>
      <c r="I4967">
        <v>584200847</v>
      </c>
      <c r="J4967" s="2">
        <v>40434</v>
      </c>
      <c r="K4967" s="23">
        <f>WEEKDAY(#REF!,1)</f>
        <v>2</v>
      </c>
      <c r="L4967" s="25">
        <f>IF(#REF!&gt;=#REF!,#REF!-#REF!,"")</f>
        <v>19</v>
      </c>
      <c r="M4967" s="4">
        <v>6868</v>
      </c>
      <c r="N4967" s="5">
        <v>109.28</v>
      </c>
      <c r="O4967" s="5">
        <v>35.840000000000003</v>
      </c>
      <c r="P4967" s="5">
        <v>73.44</v>
      </c>
      <c r="Q4967" s="5">
        <f>#REF!*#REF!</f>
        <v>246149.12</v>
      </c>
      <c r="R4967" s="5">
        <v>504385.92</v>
      </c>
      <c r="S4967" s="5">
        <f>#REF!-#REF!</f>
        <v>258236.79999999999</v>
      </c>
      <c r="T4967" s="36">
        <f t="shared" si="77"/>
        <v>1.0491071428571399</v>
      </c>
    </row>
    <row r="4968" spans="1:20" x14ac:dyDescent="0.2">
      <c r="A4968" s="25" t="s">
        <v>40</v>
      </c>
      <c r="B4968" s="25" t="s">
        <v>201</v>
      </c>
      <c r="C4968" s="25" t="s">
        <v>31</v>
      </c>
      <c r="D4968" s="25" t="s">
        <v>27</v>
      </c>
      <c r="E4968" s="25" t="s">
        <v>1915</v>
      </c>
      <c r="F4968" s="2">
        <v>41391</v>
      </c>
      <c r="G4968" s="23" t="str">
        <f>TEXT(Table2[[#This Row],[Order-Date]],"mmm")</f>
        <v>Apr</v>
      </c>
      <c r="H4968">
        <v>2013</v>
      </c>
      <c r="I4968">
        <v>738030469</v>
      </c>
      <c r="J4968" s="2">
        <v>41425</v>
      </c>
      <c r="K4968" s="23">
        <f>WEEKDAY(#REF!,1)</f>
        <v>6</v>
      </c>
      <c r="L4968" s="25">
        <f>IF(#REF!&gt;=#REF!,#REF!-#REF!,"")</f>
        <v>34</v>
      </c>
      <c r="M4968" s="4">
        <v>8471</v>
      </c>
      <c r="N4968" s="5">
        <v>47.45</v>
      </c>
      <c r="O4968" s="5">
        <v>31.79</v>
      </c>
      <c r="P4968" s="5">
        <v>15.66</v>
      </c>
      <c r="Q4968" s="5">
        <f>#REF!*#REF!</f>
        <v>269293.09000000003</v>
      </c>
      <c r="R4968" s="5">
        <v>132655.85999999999</v>
      </c>
      <c r="S4968" s="5">
        <f>#REF!-#REF!</f>
        <v>-136637.23000000001</v>
      </c>
      <c r="T4968" s="36">
        <f t="shared" si="77"/>
        <v>-0.50739226171752105</v>
      </c>
    </row>
    <row r="4969" spans="1:20" x14ac:dyDescent="0.2">
      <c r="A4969" s="25" t="s">
        <v>46</v>
      </c>
      <c r="B4969" s="25" t="s">
        <v>220</v>
      </c>
      <c r="C4969" s="25" t="s">
        <v>26</v>
      </c>
      <c r="D4969" s="25" t="s">
        <v>23</v>
      </c>
      <c r="E4969" s="25" t="s">
        <v>1917</v>
      </c>
      <c r="F4969" s="2">
        <v>42423</v>
      </c>
      <c r="G4969" s="23" t="str">
        <f>TEXT(Table2[[#This Row],[Order-Date]],"mmm")</f>
        <v>Feb</v>
      </c>
      <c r="H4969">
        <v>2016</v>
      </c>
      <c r="I4969">
        <v>175510299</v>
      </c>
      <c r="J4969" s="2">
        <v>42452</v>
      </c>
      <c r="K4969" s="23">
        <f>WEEKDAY(#REF!,1)</f>
        <v>4</v>
      </c>
      <c r="L4969" s="25">
        <f>IF(#REF!&gt;=#REF!,#REF!-#REF!,"")</f>
        <v>29</v>
      </c>
      <c r="M4969" s="4">
        <v>6252</v>
      </c>
      <c r="N4969" s="5">
        <v>152.58000000000001</v>
      </c>
      <c r="O4969" s="5">
        <v>97.44</v>
      </c>
      <c r="P4969" s="5">
        <v>55.14</v>
      </c>
      <c r="Q4969" s="5">
        <f>#REF!*#REF!</f>
        <v>609194.88</v>
      </c>
      <c r="R4969" s="5">
        <v>344735.28</v>
      </c>
      <c r="S4969" s="5">
        <f>#REF!-#REF!</f>
        <v>-264459.59999999998</v>
      </c>
      <c r="T4969" s="36">
        <f t="shared" si="77"/>
        <v>-0.43411330049261099</v>
      </c>
    </row>
    <row r="4970" spans="1:20" x14ac:dyDescent="0.2">
      <c r="A4970" s="25" t="s">
        <v>20</v>
      </c>
      <c r="B4970" s="25" t="s">
        <v>217</v>
      </c>
      <c r="C4970" s="25" t="s">
        <v>65</v>
      </c>
      <c r="D4970" s="25" t="s">
        <v>27</v>
      </c>
      <c r="E4970" s="25" t="s">
        <v>1915</v>
      </c>
      <c r="F4970" s="2">
        <v>41455</v>
      </c>
      <c r="G4970" s="23" t="str">
        <f>TEXT(Table2[[#This Row],[Order-Date]],"mmm")</f>
        <v>Jun</v>
      </c>
      <c r="H4970">
        <v>2013</v>
      </c>
      <c r="I4970">
        <v>454501664</v>
      </c>
      <c r="J4970" s="2">
        <v>41473</v>
      </c>
      <c r="K4970" s="23">
        <f>WEEKDAY(#REF!,1)</f>
        <v>5</v>
      </c>
      <c r="L4970" s="25">
        <f>IF(#REF!&gt;=#REF!,#REF!-#REF!,"")</f>
        <v>18</v>
      </c>
      <c r="M4970" s="4">
        <v>5997</v>
      </c>
      <c r="N4970" s="5">
        <v>9.33</v>
      </c>
      <c r="O4970" s="5">
        <v>6.92</v>
      </c>
      <c r="P4970" s="5">
        <v>2.41</v>
      </c>
      <c r="Q4970" s="5">
        <f>#REF!*#REF!</f>
        <v>41499.24</v>
      </c>
      <c r="R4970" s="5">
        <v>14452.77</v>
      </c>
      <c r="S4970" s="5">
        <f>#REF!-#REF!</f>
        <v>-27046.47</v>
      </c>
      <c r="T4970" s="36">
        <f t="shared" si="77"/>
        <v>-0.65173410404624299</v>
      </c>
    </row>
    <row r="4971" spans="1:20" x14ac:dyDescent="0.2">
      <c r="A4971" s="25" t="s">
        <v>37</v>
      </c>
      <c r="B4971" s="25" t="s">
        <v>45</v>
      </c>
      <c r="C4971" s="25" t="s">
        <v>26</v>
      </c>
      <c r="D4971" s="25" t="s">
        <v>27</v>
      </c>
      <c r="E4971" s="25" t="s">
        <v>1915</v>
      </c>
      <c r="F4971" s="2">
        <v>40968</v>
      </c>
      <c r="G4971" s="23" t="str">
        <f>TEXT(Table2[[#This Row],[Order-Date]],"mmm")</f>
        <v>Feb</v>
      </c>
      <c r="H4971">
        <v>2012</v>
      </c>
      <c r="I4971">
        <v>503178393</v>
      </c>
      <c r="J4971" s="2">
        <v>41063</v>
      </c>
      <c r="K4971" s="23">
        <f>WEEKDAY(#REF!,1)</f>
        <v>1</v>
      </c>
      <c r="L4971" s="25">
        <f>IF(#REF!&gt;=#REF!,#REF!-#REF!,"")</f>
        <v>95</v>
      </c>
      <c r="M4971" s="4">
        <v>523</v>
      </c>
      <c r="N4971" s="5">
        <v>152.58000000000001</v>
      </c>
      <c r="O4971" s="5">
        <v>97.44</v>
      </c>
      <c r="P4971" s="5">
        <v>55.14</v>
      </c>
      <c r="Q4971" s="5">
        <f>#REF!*#REF!</f>
        <v>50961.120000000003</v>
      </c>
      <c r="R4971" s="5">
        <v>28838.22</v>
      </c>
      <c r="S4971" s="5">
        <f>#REF!-#REF!</f>
        <v>-22122.9</v>
      </c>
      <c r="T4971" s="36">
        <f t="shared" si="77"/>
        <v>-0.43411330049261099</v>
      </c>
    </row>
    <row r="4972" spans="1:20" x14ac:dyDescent="0.2">
      <c r="A4972" s="25" t="s">
        <v>32</v>
      </c>
      <c r="B4972" s="25" t="s">
        <v>110</v>
      </c>
      <c r="C4972" s="25" t="s">
        <v>22</v>
      </c>
      <c r="D4972" s="25" t="s">
        <v>23</v>
      </c>
      <c r="E4972" s="25" t="s">
        <v>1915</v>
      </c>
      <c r="F4972" s="2">
        <v>41066</v>
      </c>
      <c r="G4972" s="23" t="str">
        <f>TEXT(Table2[[#This Row],[Order-Date]],"mmm")</f>
        <v>Jun</v>
      </c>
      <c r="H4972">
        <v>2012</v>
      </c>
      <c r="I4972">
        <v>670026814</v>
      </c>
      <c r="J4972" s="2">
        <v>41075</v>
      </c>
      <c r="K4972" s="23">
        <f>WEEKDAY(#REF!,1)</f>
        <v>6</v>
      </c>
      <c r="L4972" s="25">
        <f>IF(#REF!&gt;=#REF!,#REF!-#REF!,"")</f>
        <v>9</v>
      </c>
      <c r="M4972" s="4">
        <v>4679</v>
      </c>
      <c r="N4972" s="5">
        <v>255.28</v>
      </c>
      <c r="O4972" s="5">
        <v>159.41999999999999</v>
      </c>
      <c r="P4972" s="5">
        <v>95.86</v>
      </c>
      <c r="Q4972" s="5">
        <f>#REF!*#REF!</f>
        <v>745926.18</v>
      </c>
      <c r="R4972" s="5">
        <v>448528.94</v>
      </c>
      <c r="S4972" s="5">
        <f>#REF!-#REF!</f>
        <v>-297397.24</v>
      </c>
      <c r="T4972" s="36">
        <f t="shared" si="77"/>
        <v>-0.39869527035503699</v>
      </c>
    </row>
    <row r="4973" spans="1:20" x14ac:dyDescent="0.2">
      <c r="A4973" s="25" t="s">
        <v>29</v>
      </c>
      <c r="B4973" s="25" t="s">
        <v>104</v>
      </c>
      <c r="C4973" s="25" t="s">
        <v>39</v>
      </c>
      <c r="D4973" s="25" t="s">
        <v>27</v>
      </c>
      <c r="E4973" s="25" t="s">
        <v>1917</v>
      </c>
      <c r="F4973" s="2">
        <v>40888</v>
      </c>
      <c r="G4973" s="23" t="str">
        <f>TEXT(Table2[[#This Row],[Order-Date]],"mmm")</f>
        <v>Dec</v>
      </c>
      <c r="H4973">
        <v>2011</v>
      </c>
      <c r="I4973">
        <v>473845756</v>
      </c>
      <c r="J4973" s="2">
        <v>40893</v>
      </c>
      <c r="K4973" s="23">
        <f>WEEKDAY(#REF!,1)</f>
        <v>6</v>
      </c>
      <c r="L4973" s="25">
        <f>IF(#REF!&gt;=#REF!,#REF!-#REF!,"")</f>
        <v>5</v>
      </c>
      <c r="M4973" s="4">
        <v>344</v>
      </c>
      <c r="N4973" s="5">
        <v>81.73</v>
      </c>
      <c r="O4973" s="5">
        <v>56.67</v>
      </c>
      <c r="P4973" s="5">
        <v>25.06</v>
      </c>
      <c r="Q4973" s="5">
        <f>#REF!*#REF!</f>
        <v>19494.48</v>
      </c>
      <c r="R4973" s="5">
        <v>8620.64</v>
      </c>
      <c r="S4973" s="5">
        <f>#REF!-#REF!</f>
        <v>-10873.84</v>
      </c>
      <c r="T4973" s="36">
        <f t="shared" si="77"/>
        <v>-0.55779071819304704</v>
      </c>
    </row>
    <row r="4974" spans="1:20" x14ac:dyDescent="0.2">
      <c r="A4974" s="25" t="s">
        <v>37</v>
      </c>
      <c r="B4974" s="25" t="s">
        <v>95</v>
      </c>
      <c r="C4974" s="25" t="s">
        <v>42</v>
      </c>
      <c r="D4974" s="25" t="s">
        <v>23</v>
      </c>
      <c r="E4974" s="25" t="s">
        <v>1916</v>
      </c>
      <c r="F4974" s="2">
        <v>42611</v>
      </c>
      <c r="G4974" s="23" t="str">
        <f>TEXT(Table2[[#This Row],[Order-Date]],"mmm")</f>
        <v>Aug</v>
      </c>
      <c r="H4974">
        <v>2016</v>
      </c>
      <c r="I4974">
        <v>853746545</v>
      </c>
      <c r="J4974" s="2">
        <v>42658</v>
      </c>
      <c r="K4974" s="23">
        <f>WEEKDAY(#REF!,1)</f>
        <v>7</v>
      </c>
      <c r="L4974" s="25">
        <f>IF(#REF!&gt;=#REF!,#REF!-#REF!,"")</f>
        <v>47</v>
      </c>
      <c r="M4974" s="4">
        <v>1430</v>
      </c>
      <c r="N4974" s="5">
        <v>109.28</v>
      </c>
      <c r="O4974" s="5">
        <v>35.840000000000003</v>
      </c>
      <c r="P4974" s="5">
        <v>73.44</v>
      </c>
      <c r="Q4974" s="5">
        <f>#REF!*#REF!</f>
        <v>51251.199999999997</v>
      </c>
      <c r="R4974" s="5">
        <v>105019.2</v>
      </c>
      <c r="S4974" s="5">
        <f>#REF!-#REF!</f>
        <v>53768</v>
      </c>
      <c r="T4974" s="36">
        <f t="shared" si="77"/>
        <v>1.0491071428571399</v>
      </c>
    </row>
    <row r="4975" spans="1:20" x14ac:dyDescent="0.2">
      <c r="A4975" s="25" t="s">
        <v>46</v>
      </c>
      <c r="B4975" s="25" t="s">
        <v>129</v>
      </c>
      <c r="C4975" s="25" t="s">
        <v>31</v>
      </c>
      <c r="D4975" s="25" t="s">
        <v>27</v>
      </c>
      <c r="E4975" s="25" t="s">
        <v>1916</v>
      </c>
      <c r="F4975" s="2">
        <v>42062</v>
      </c>
      <c r="G4975" s="23" t="str">
        <f>TEXT(Table2[[#This Row],[Order-Date]],"mmm")</f>
        <v>Feb</v>
      </c>
      <c r="H4975">
        <v>2015</v>
      </c>
      <c r="I4975">
        <v>119153010</v>
      </c>
      <c r="J4975" s="2">
        <v>42127</v>
      </c>
      <c r="K4975" s="23">
        <f>WEEKDAY(#REF!,1)</f>
        <v>1</v>
      </c>
      <c r="L4975" s="25">
        <f>IF(#REF!&gt;=#REF!,#REF!-#REF!,"")</f>
        <v>65</v>
      </c>
      <c r="M4975" s="4">
        <v>8878</v>
      </c>
      <c r="N4975" s="5">
        <v>47.45</v>
      </c>
      <c r="O4975" s="5">
        <v>31.79</v>
      </c>
      <c r="P4975" s="5">
        <v>15.66</v>
      </c>
      <c r="Q4975" s="5">
        <f>#REF!*#REF!</f>
        <v>282231.62</v>
      </c>
      <c r="R4975" s="5">
        <v>139029.48000000001</v>
      </c>
      <c r="S4975" s="5">
        <f>#REF!-#REF!</f>
        <v>-143202.14000000001</v>
      </c>
      <c r="T4975" s="36">
        <f t="shared" si="77"/>
        <v>-0.50739226171752105</v>
      </c>
    </row>
    <row r="4976" spans="1:20" x14ac:dyDescent="0.2">
      <c r="A4976" s="25" t="s">
        <v>32</v>
      </c>
      <c r="B4976" s="25" t="s">
        <v>52</v>
      </c>
      <c r="C4976" s="25" t="s">
        <v>49</v>
      </c>
      <c r="D4976" s="25" t="s">
        <v>27</v>
      </c>
      <c r="E4976" s="25" t="s">
        <v>1916</v>
      </c>
      <c r="F4976" s="2">
        <v>40872</v>
      </c>
      <c r="G4976" s="23" t="str">
        <f>TEXT(Table2[[#This Row],[Order-Date]],"mmm")</f>
        <v>Nov</v>
      </c>
      <c r="H4976">
        <v>2011</v>
      </c>
      <c r="I4976">
        <v>699801480</v>
      </c>
      <c r="J4976" s="2">
        <v>40903</v>
      </c>
      <c r="K4976" s="23">
        <f>WEEKDAY(#REF!,1)</f>
        <v>2</v>
      </c>
      <c r="L4976" s="25">
        <f>IF(#REF!&gt;=#REF!,#REF!-#REF!,"")</f>
        <v>31</v>
      </c>
      <c r="M4976" s="4">
        <v>5664</v>
      </c>
      <c r="N4976" s="5">
        <v>651.21</v>
      </c>
      <c r="O4976" s="5">
        <v>524.96</v>
      </c>
      <c r="P4976" s="5">
        <v>126.25</v>
      </c>
      <c r="Q4976" s="5">
        <f>#REF!*#REF!</f>
        <v>2973373.44</v>
      </c>
      <c r="R4976" s="5">
        <v>715080</v>
      </c>
      <c r="S4976" s="5">
        <f>#REF!-#REF!</f>
        <v>-2258293.44</v>
      </c>
      <c r="T4976" s="36">
        <f t="shared" si="77"/>
        <v>-0.75950548613227697</v>
      </c>
    </row>
    <row r="4977" spans="1:20" x14ac:dyDescent="0.2">
      <c r="A4977" s="25" t="s">
        <v>40</v>
      </c>
      <c r="B4977" s="25" t="s">
        <v>91</v>
      </c>
      <c r="C4977" s="25" t="s">
        <v>56</v>
      </c>
      <c r="D4977" s="25" t="s">
        <v>23</v>
      </c>
      <c r="E4977" s="25" t="s">
        <v>1918</v>
      </c>
      <c r="F4977" s="2">
        <v>42708</v>
      </c>
      <c r="G4977" s="23" t="str">
        <f>TEXT(Table2[[#This Row],[Order-Date]],"mmm")</f>
        <v>Dec</v>
      </c>
      <c r="H4977">
        <v>2016</v>
      </c>
      <c r="I4977">
        <v>595740783</v>
      </c>
      <c r="J4977" s="2">
        <v>42503</v>
      </c>
      <c r="K4977" s="23">
        <f>WEEKDAY(#REF!,1)</f>
        <v>6</v>
      </c>
      <c r="L4977" s="25" t="str">
        <f>IF(#REF!&gt;=#REF!,#REF!-#REF!,"")</f>
        <v/>
      </c>
      <c r="M4977" s="4">
        <v>1791</v>
      </c>
      <c r="N4977" s="5">
        <v>421.89</v>
      </c>
      <c r="O4977" s="5">
        <v>364.69</v>
      </c>
      <c r="P4977" s="5">
        <v>57.2</v>
      </c>
      <c r="Q4977" s="5">
        <f>#REF!*#REF!</f>
        <v>653159.79</v>
      </c>
      <c r="R4977" s="5">
        <v>102445.2</v>
      </c>
      <c r="S4977" s="5">
        <f>#REF!-#REF!</f>
        <v>-550714.59</v>
      </c>
      <c r="T4977" s="36">
        <f t="shared" si="77"/>
        <v>-0.84315445995228799</v>
      </c>
    </row>
    <row r="4978" spans="1:20" x14ac:dyDescent="0.2">
      <c r="A4978" s="25" t="s">
        <v>46</v>
      </c>
      <c r="B4978" s="25" t="s">
        <v>123</v>
      </c>
      <c r="C4978" s="25" t="s">
        <v>34</v>
      </c>
      <c r="D4978" s="25" t="s">
        <v>23</v>
      </c>
      <c r="E4978" s="25" t="s">
        <v>1915</v>
      </c>
      <c r="F4978" s="2">
        <v>42385</v>
      </c>
      <c r="G4978" s="23" t="str">
        <f>TEXT(Table2[[#This Row],[Order-Date]],"mmm")</f>
        <v>Jan</v>
      </c>
      <c r="H4978">
        <v>2016</v>
      </c>
      <c r="I4978">
        <v>127332246</v>
      </c>
      <c r="J4978" s="2">
        <v>42676</v>
      </c>
      <c r="K4978" s="23">
        <f>WEEKDAY(#REF!,1)</f>
        <v>4</v>
      </c>
      <c r="L4978" s="25">
        <f>IF(#REF!&gt;=#REF!,#REF!-#REF!,"")</f>
        <v>291</v>
      </c>
      <c r="M4978" s="4">
        <v>9296</v>
      </c>
      <c r="N4978" s="5">
        <v>205.7</v>
      </c>
      <c r="O4978" s="5">
        <v>117.11</v>
      </c>
      <c r="P4978" s="5">
        <v>88.59</v>
      </c>
      <c r="Q4978" s="5">
        <f>#REF!*#REF!</f>
        <v>1088654.56</v>
      </c>
      <c r="R4978" s="5">
        <v>823532.64</v>
      </c>
      <c r="S4978" s="5">
        <f>#REF!-#REF!</f>
        <v>-265121.91999999998</v>
      </c>
      <c r="T4978" s="36">
        <f t="shared" si="77"/>
        <v>-0.24353172231235601</v>
      </c>
    </row>
    <row r="4979" spans="1:20" x14ac:dyDescent="0.2">
      <c r="A4979" s="25" t="s">
        <v>46</v>
      </c>
      <c r="B4979" s="25" t="s">
        <v>132</v>
      </c>
      <c r="C4979" s="25" t="s">
        <v>49</v>
      </c>
      <c r="D4979" s="25" t="s">
        <v>23</v>
      </c>
      <c r="E4979" s="25" t="s">
        <v>1915</v>
      </c>
      <c r="F4979" s="2">
        <v>40791</v>
      </c>
      <c r="G4979" s="23" t="str">
        <f>TEXT(Table2[[#This Row],[Order-Date]],"mmm")</f>
        <v>Sep</v>
      </c>
      <c r="H4979">
        <v>2011</v>
      </c>
      <c r="I4979">
        <v>585249698</v>
      </c>
      <c r="J4979" s="2">
        <v>40669</v>
      </c>
      <c r="K4979" s="23">
        <f>WEEKDAY(#REF!,1)</f>
        <v>6</v>
      </c>
      <c r="L4979" s="25" t="str">
        <f>IF(#REF!&gt;=#REF!,#REF!-#REF!,"")</f>
        <v/>
      </c>
      <c r="M4979" s="4">
        <v>4000</v>
      </c>
      <c r="N4979" s="5">
        <v>651.21</v>
      </c>
      <c r="O4979" s="5">
        <v>524.96</v>
      </c>
      <c r="P4979" s="5">
        <v>126.25</v>
      </c>
      <c r="Q4979" s="5">
        <f>#REF!*#REF!</f>
        <v>2099840</v>
      </c>
      <c r="R4979" s="5">
        <v>505000</v>
      </c>
      <c r="S4979" s="5">
        <f>#REF!-#REF!</f>
        <v>-1594840</v>
      </c>
      <c r="T4979" s="36">
        <f t="shared" si="77"/>
        <v>-0.75950548613227697</v>
      </c>
    </row>
    <row r="4980" spans="1:20" x14ac:dyDescent="0.2">
      <c r="A4980" s="25" t="s">
        <v>29</v>
      </c>
      <c r="B4980" s="25" t="s">
        <v>213</v>
      </c>
      <c r="C4980" s="25" t="s">
        <v>77</v>
      </c>
      <c r="D4980" s="25" t="s">
        <v>23</v>
      </c>
      <c r="E4980" s="25" t="s">
        <v>1918</v>
      </c>
      <c r="F4980" s="2">
        <v>40664</v>
      </c>
      <c r="G4980" s="23" t="str">
        <f>TEXT(Table2[[#This Row],[Order-Date]],"mmm")</f>
        <v>May</v>
      </c>
      <c r="H4980">
        <v>2011</v>
      </c>
      <c r="I4980">
        <v>180479466</v>
      </c>
      <c r="J4980" s="2">
        <v>40878</v>
      </c>
      <c r="K4980" s="23">
        <f>WEEKDAY(#REF!,1)</f>
        <v>5</v>
      </c>
      <c r="L4980" s="25">
        <f>IF(#REF!&gt;=#REF!,#REF!-#REF!,"")</f>
        <v>214</v>
      </c>
      <c r="M4980" s="4">
        <v>6740</v>
      </c>
      <c r="N4980" s="5">
        <v>154.06</v>
      </c>
      <c r="O4980" s="5">
        <v>90.93</v>
      </c>
      <c r="P4980" s="5">
        <v>63.13</v>
      </c>
      <c r="Q4980" s="5">
        <f>#REF!*#REF!</f>
        <v>612868.19999999995</v>
      </c>
      <c r="R4980" s="5">
        <v>425496.2</v>
      </c>
      <c r="S4980" s="5">
        <f>#REF!-#REF!</f>
        <v>-187372</v>
      </c>
      <c r="T4980" s="36">
        <f t="shared" si="77"/>
        <v>-0.30572968217309998</v>
      </c>
    </row>
    <row r="4981" spans="1:20" x14ac:dyDescent="0.2">
      <c r="A4981" s="25" t="s">
        <v>46</v>
      </c>
      <c r="B4981" s="25" t="s">
        <v>159</v>
      </c>
      <c r="C4981" s="25" t="s">
        <v>26</v>
      </c>
      <c r="D4981" s="25" t="s">
        <v>27</v>
      </c>
      <c r="E4981" s="25" t="s">
        <v>1915</v>
      </c>
      <c r="F4981" s="2">
        <v>41471</v>
      </c>
      <c r="G4981" s="23" t="str">
        <f>TEXT(Table2[[#This Row],[Order-Date]],"mmm")</f>
        <v>Jul</v>
      </c>
      <c r="H4981">
        <v>2013</v>
      </c>
      <c r="I4981">
        <v>794320380</v>
      </c>
      <c r="J4981" s="2">
        <v>41616</v>
      </c>
      <c r="K4981" s="23">
        <f>WEEKDAY(#REF!,1)</f>
        <v>1</v>
      </c>
      <c r="L4981" s="25">
        <f>IF(#REF!&gt;=#REF!,#REF!-#REF!,"")</f>
        <v>145</v>
      </c>
      <c r="M4981" s="4">
        <v>5907</v>
      </c>
      <c r="N4981" s="5">
        <v>152.58000000000001</v>
      </c>
      <c r="O4981" s="5">
        <v>97.44</v>
      </c>
      <c r="P4981" s="5">
        <v>55.14</v>
      </c>
      <c r="Q4981" s="5">
        <f>#REF!*#REF!</f>
        <v>575578.07999999996</v>
      </c>
      <c r="R4981" s="5">
        <v>325711.98</v>
      </c>
      <c r="S4981" s="5">
        <f>#REF!-#REF!</f>
        <v>-249866.1</v>
      </c>
      <c r="T4981" s="36">
        <f t="shared" si="77"/>
        <v>-0.43411330049261099</v>
      </c>
    </row>
    <row r="4982" spans="1:20" x14ac:dyDescent="0.2">
      <c r="A4982" s="25" t="s">
        <v>32</v>
      </c>
      <c r="B4982" s="25" t="s">
        <v>182</v>
      </c>
      <c r="C4982" s="25" t="s">
        <v>51</v>
      </c>
      <c r="D4982" s="25" t="s">
        <v>27</v>
      </c>
      <c r="E4982" s="25" t="s">
        <v>1916</v>
      </c>
      <c r="F4982" s="2">
        <v>40310</v>
      </c>
      <c r="G4982" s="23" t="str">
        <f>TEXT(Table2[[#This Row],[Order-Date]],"mmm")</f>
        <v>May</v>
      </c>
      <c r="H4982">
        <v>2010</v>
      </c>
      <c r="I4982">
        <v>328383767</v>
      </c>
      <c r="J4982" s="2">
        <v>40530</v>
      </c>
      <c r="K4982" s="23">
        <f>WEEKDAY(#REF!,1)</f>
        <v>7</v>
      </c>
      <c r="L4982" s="25">
        <f>IF(#REF!&gt;=#REF!,#REF!-#REF!,"")</f>
        <v>220</v>
      </c>
      <c r="M4982" s="4">
        <v>4909</v>
      </c>
      <c r="N4982" s="5">
        <v>81.73</v>
      </c>
      <c r="O4982" s="5">
        <v>56.67</v>
      </c>
      <c r="P4982" s="5">
        <v>25.06</v>
      </c>
      <c r="Q4982" s="5">
        <f>#REF!*#REF!</f>
        <v>278193.03000000003</v>
      </c>
      <c r="R4982" s="5">
        <v>123019.54</v>
      </c>
      <c r="S4982" s="5">
        <f>#REF!-#REF!</f>
        <v>-155173.49</v>
      </c>
      <c r="T4982" s="36">
        <f t="shared" si="77"/>
        <v>-0.55779071819304704</v>
      </c>
    </row>
    <row r="4983" spans="1:20" x14ac:dyDescent="0.2">
      <c r="A4983" s="25" t="s">
        <v>46</v>
      </c>
      <c r="B4983" s="25" t="s">
        <v>108</v>
      </c>
      <c r="C4983" s="25" t="s">
        <v>49</v>
      </c>
      <c r="D4983" s="25" t="s">
        <v>23</v>
      </c>
      <c r="E4983" s="25" t="s">
        <v>1917</v>
      </c>
      <c r="F4983" s="2">
        <v>42188</v>
      </c>
      <c r="G4983" s="23" t="str">
        <f>TEXT(Table2[[#This Row],[Order-Date]],"mmm")</f>
        <v>Jul</v>
      </c>
      <c r="H4983">
        <v>2015</v>
      </c>
      <c r="I4983">
        <v>354593455</v>
      </c>
      <c r="J4983" s="2">
        <v>42067</v>
      </c>
      <c r="K4983" s="23">
        <f>WEEKDAY(#REF!,1)</f>
        <v>4</v>
      </c>
      <c r="L4983" s="25" t="str">
        <f>IF(#REF!&gt;=#REF!,#REF!-#REF!,"")</f>
        <v/>
      </c>
      <c r="M4983" s="4">
        <v>938</v>
      </c>
      <c r="N4983" s="5">
        <v>651.21</v>
      </c>
      <c r="O4983" s="5">
        <v>524.96</v>
      </c>
      <c r="P4983" s="5">
        <v>126.25</v>
      </c>
      <c r="Q4983" s="5">
        <f>#REF!*#REF!</f>
        <v>492412.48</v>
      </c>
      <c r="R4983" s="5">
        <v>118422.5</v>
      </c>
      <c r="S4983" s="5">
        <f>#REF!-#REF!</f>
        <v>-373989.98</v>
      </c>
      <c r="T4983" s="36">
        <f t="shared" si="77"/>
        <v>-0.75950548613227697</v>
      </c>
    </row>
    <row r="4984" spans="1:20" x14ac:dyDescent="0.2">
      <c r="A4984" s="25" t="s">
        <v>37</v>
      </c>
      <c r="B4984" s="25" t="s">
        <v>102</v>
      </c>
      <c r="C4984" s="25" t="s">
        <v>42</v>
      </c>
      <c r="D4984" s="25" t="s">
        <v>27</v>
      </c>
      <c r="E4984" s="25" t="s">
        <v>1917</v>
      </c>
      <c r="F4984" s="2">
        <v>42603</v>
      </c>
      <c r="G4984" s="23" t="str">
        <f>TEXT(Table2[[#This Row],[Order-Date]],"mmm")</f>
        <v>Aug</v>
      </c>
      <c r="H4984">
        <v>2016</v>
      </c>
      <c r="I4984">
        <v>265185773</v>
      </c>
      <c r="J4984" s="2">
        <v>42500</v>
      </c>
      <c r="K4984" s="23">
        <f>WEEKDAY(#REF!,1)</f>
        <v>3</v>
      </c>
      <c r="L4984" s="25" t="str">
        <f>IF(#REF!&gt;=#REF!,#REF!-#REF!,"")</f>
        <v/>
      </c>
      <c r="M4984" s="4">
        <v>3218</v>
      </c>
      <c r="N4984" s="5">
        <v>47.45</v>
      </c>
      <c r="O4984" s="5">
        <v>31.79</v>
      </c>
      <c r="P4984" s="5">
        <v>15.66</v>
      </c>
      <c r="Q4984" s="5">
        <f>#REF!*#REF!</f>
        <v>102300.22</v>
      </c>
      <c r="R4984" s="5">
        <v>50393.88</v>
      </c>
      <c r="S4984" s="5">
        <f>#REF!-#REF!</f>
        <v>-51906.34</v>
      </c>
      <c r="T4984" s="36">
        <f t="shared" si="77"/>
        <v>-0.50739226171752105</v>
      </c>
    </row>
    <row r="4985" spans="1:20" x14ac:dyDescent="0.2">
      <c r="A4985" s="25" t="s">
        <v>32</v>
      </c>
      <c r="B4985" s="25" t="s">
        <v>96</v>
      </c>
      <c r="C4985" s="25" t="s">
        <v>31</v>
      </c>
      <c r="D4985" s="25" t="s">
        <v>23</v>
      </c>
      <c r="E4985" s="25" t="s">
        <v>1915</v>
      </c>
      <c r="F4985" s="2">
        <v>40244</v>
      </c>
      <c r="G4985" s="23" t="str">
        <f>TEXT(Table2[[#This Row],[Order-Date]],"mmm")</f>
        <v>Mar</v>
      </c>
      <c r="H4985">
        <v>2010</v>
      </c>
      <c r="I4985">
        <v>422709548</v>
      </c>
      <c r="J4985" s="2">
        <v>40276</v>
      </c>
      <c r="K4985" s="23">
        <f>WEEKDAY(#REF!,1)</f>
        <v>5</v>
      </c>
      <c r="L4985" s="25">
        <f>IF(#REF!&gt;=#REF!,#REF!-#REF!,"")</f>
        <v>32</v>
      </c>
      <c r="M4985" s="4">
        <v>8004</v>
      </c>
      <c r="N4985" s="5">
        <v>109.28</v>
      </c>
      <c r="O4985" s="5">
        <v>35.840000000000003</v>
      </c>
      <c r="P4985" s="5">
        <v>73.44</v>
      </c>
      <c r="Q4985" s="5">
        <f>#REF!*#REF!</f>
        <v>286863.35999999999</v>
      </c>
      <c r="R4985" s="5">
        <v>587813.76</v>
      </c>
      <c r="S4985" s="5">
        <f>#REF!-#REF!</f>
        <v>300950.40000000002</v>
      </c>
      <c r="T4985" s="36">
        <f t="shared" si="77"/>
        <v>1.0491071428571399</v>
      </c>
    </row>
    <row r="4986" spans="1:20" x14ac:dyDescent="0.2">
      <c r="A4986" s="25" t="s">
        <v>32</v>
      </c>
      <c r="B4986" s="25" t="s">
        <v>186</v>
      </c>
      <c r="C4986" s="25" t="s">
        <v>26</v>
      </c>
      <c r="D4986" s="25" t="s">
        <v>27</v>
      </c>
      <c r="E4986" s="25" t="s">
        <v>1916</v>
      </c>
      <c r="F4986" s="2">
        <v>42073</v>
      </c>
      <c r="G4986" s="23" t="str">
        <f>TEXT(Table2[[#This Row],[Order-Date]],"mmm")</f>
        <v>Mar</v>
      </c>
      <c r="H4986">
        <v>2015</v>
      </c>
      <c r="I4986">
        <v>810026109</v>
      </c>
      <c r="J4986" s="2">
        <v>42295</v>
      </c>
      <c r="K4986" s="23">
        <f>WEEKDAY(#REF!,1)</f>
        <v>1</v>
      </c>
      <c r="L4986" s="25">
        <f>IF(#REF!&gt;=#REF!,#REF!-#REF!,"")</f>
        <v>222</v>
      </c>
      <c r="M4986" s="4">
        <v>3581</v>
      </c>
      <c r="N4986" s="5">
        <v>154.06</v>
      </c>
      <c r="O4986" s="5">
        <v>90.93</v>
      </c>
      <c r="P4986" s="5">
        <v>63.13</v>
      </c>
      <c r="Q4986" s="5">
        <f>#REF!*#REF!</f>
        <v>325620.33</v>
      </c>
      <c r="R4986" s="5">
        <v>226068.53</v>
      </c>
      <c r="S4986" s="5">
        <f>#REF!-#REF!</f>
        <v>-99551.8</v>
      </c>
      <c r="T4986" s="36">
        <f t="shared" si="77"/>
        <v>-0.30572968217309998</v>
      </c>
    </row>
    <row r="4987" spans="1:20" x14ac:dyDescent="0.2">
      <c r="A4987" s="25" t="s">
        <v>32</v>
      </c>
      <c r="B4987" s="25" t="s">
        <v>81</v>
      </c>
      <c r="C4987" s="25" t="s">
        <v>65</v>
      </c>
      <c r="D4987" s="25" t="s">
        <v>27</v>
      </c>
      <c r="E4987" s="25" t="s">
        <v>1916</v>
      </c>
      <c r="F4987" s="2">
        <v>40464</v>
      </c>
      <c r="G4987" s="23" t="str">
        <f>TEXT(Table2[[#This Row],[Order-Date]],"mmm")</f>
        <v>Oct</v>
      </c>
      <c r="H4987">
        <v>2010</v>
      </c>
      <c r="I4987">
        <v>580309283</v>
      </c>
      <c r="J4987" s="2">
        <v>40476</v>
      </c>
      <c r="K4987" s="23">
        <f>WEEKDAY(#REF!,1)</f>
        <v>2</v>
      </c>
      <c r="L4987" s="25">
        <f>IF(#REF!&gt;=#REF!,#REF!-#REF!,"")</f>
        <v>12</v>
      </c>
      <c r="M4987" s="4">
        <v>5268</v>
      </c>
      <c r="N4987" s="5">
        <v>437.2</v>
      </c>
      <c r="O4987" s="5">
        <v>263.33</v>
      </c>
      <c r="P4987" s="5">
        <v>173.87</v>
      </c>
      <c r="Q4987" s="5">
        <f>#REF!*#REF!</f>
        <v>1387222.44</v>
      </c>
      <c r="R4987" s="5">
        <v>915947.16</v>
      </c>
      <c r="S4987" s="5">
        <f>#REF!-#REF!</f>
        <v>-471275.28</v>
      </c>
      <c r="T4987" s="36">
        <f t="shared" si="77"/>
        <v>-0.33972581931416901</v>
      </c>
    </row>
    <row r="4988" spans="1:20" x14ac:dyDescent="0.2">
      <c r="A4988" s="25" t="s">
        <v>32</v>
      </c>
      <c r="B4988" s="25" t="s">
        <v>36</v>
      </c>
      <c r="C4988" s="25" t="s">
        <v>26</v>
      </c>
      <c r="D4988" s="25" t="s">
        <v>23</v>
      </c>
      <c r="E4988" s="25" t="s">
        <v>1918</v>
      </c>
      <c r="F4988" s="2">
        <v>40920</v>
      </c>
      <c r="G4988" s="23" t="str">
        <f>TEXT(Table2[[#This Row],[Order-Date]],"mmm")</f>
        <v>Jan</v>
      </c>
      <c r="H4988">
        <v>2012</v>
      </c>
      <c r="I4988">
        <v>307045400</v>
      </c>
      <c r="J4988" s="2">
        <v>40951</v>
      </c>
      <c r="K4988" s="23">
        <f>WEEKDAY(#REF!,1)</f>
        <v>1</v>
      </c>
      <c r="L4988" s="25">
        <f>IF(#REF!&gt;=#REF!,#REF!-#REF!,"")</f>
        <v>31</v>
      </c>
      <c r="M4988" s="4">
        <v>412</v>
      </c>
      <c r="N4988" s="5">
        <v>651.21</v>
      </c>
      <c r="O4988" s="5">
        <v>524.96</v>
      </c>
      <c r="P4988" s="5">
        <v>126.25</v>
      </c>
      <c r="Q4988" s="5">
        <f>#REF!*#REF!</f>
        <v>216283.51999999999</v>
      </c>
      <c r="R4988" s="5">
        <v>52015</v>
      </c>
      <c r="S4988" s="5">
        <f>#REF!-#REF!</f>
        <v>-164268.51999999999</v>
      </c>
      <c r="T4988" s="36">
        <f t="shared" si="77"/>
        <v>-0.75950548613227697</v>
      </c>
    </row>
    <row r="4989" spans="1:20" x14ac:dyDescent="0.2">
      <c r="A4989" s="25" t="s">
        <v>29</v>
      </c>
      <c r="B4989" s="25" t="s">
        <v>134</v>
      </c>
      <c r="C4989" s="25" t="s">
        <v>22</v>
      </c>
      <c r="D4989" s="25" t="s">
        <v>27</v>
      </c>
      <c r="E4989" s="25" t="s">
        <v>1915</v>
      </c>
      <c r="F4989" s="2">
        <v>41653</v>
      </c>
      <c r="G4989" s="23" t="str">
        <f>TEXT(Table2[[#This Row],[Order-Date]],"mmm")</f>
        <v>Jan</v>
      </c>
      <c r="H4989">
        <v>2014</v>
      </c>
      <c r="I4989">
        <v>634033286</v>
      </c>
      <c r="J4989" s="2">
        <v>41654</v>
      </c>
      <c r="K4989" s="23">
        <f>WEEKDAY(#REF!,1)</f>
        <v>4</v>
      </c>
      <c r="L4989" s="25">
        <f>IF(#REF!&gt;=#REF!,#REF!-#REF!,"")</f>
        <v>1</v>
      </c>
      <c r="M4989" s="4">
        <v>3394</v>
      </c>
      <c r="N4989" s="5">
        <v>81.73</v>
      </c>
      <c r="O4989" s="5">
        <v>56.67</v>
      </c>
      <c r="P4989" s="5">
        <v>25.06</v>
      </c>
      <c r="Q4989" s="5">
        <f>#REF!*#REF!</f>
        <v>192337.98</v>
      </c>
      <c r="R4989" s="5">
        <v>85053.64</v>
      </c>
      <c r="S4989" s="5">
        <f>#REF!-#REF!</f>
        <v>-107284.34</v>
      </c>
      <c r="T4989" s="36">
        <f t="shared" si="77"/>
        <v>-0.55779071819304704</v>
      </c>
    </row>
    <row r="4990" spans="1:20" x14ac:dyDescent="0.2">
      <c r="A4990" s="25" t="s">
        <v>37</v>
      </c>
      <c r="B4990" s="25" t="s">
        <v>73</v>
      </c>
      <c r="C4990" s="25" t="s">
        <v>39</v>
      </c>
      <c r="D4990" s="25" t="s">
        <v>23</v>
      </c>
      <c r="E4990" s="25" t="s">
        <v>1917</v>
      </c>
      <c r="F4990" s="2">
        <v>41882</v>
      </c>
      <c r="G4990" s="23" t="str">
        <f>TEXT(Table2[[#This Row],[Order-Date]],"mmm")</f>
        <v>Aug</v>
      </c>
      <c r="H4990">
        <v>2014</v>
      </c>
      <c r="I4990">
        <v>925384271</v>
      </c>
      <c r="J4990" s="2">
        <v>41983</v>
      </c>
      <c r="K4990" s="23">
        <f>WEEKDAY(#REF!,1)</f>
        <v>4</v>
      </c>
      <c r="L4990" s="25">
        <f>IF(#REF!&gt;=#REF!,#REF!-#REF!,"")</f>
        <v>101</v>
      </c>
      <c r="M4990" s="4">
        <v>625</v>
      </c>
      <c r="N4990" s="5">
        <v>668.27</v>
      </c>
      <c r="O4990" s="5">
        <v>502.54</v>
      </c>
      <c r="P4990" s="5">
        <v>165.73</v>
      </c>
      <c r="Q4990" s="5">
        <f>#REF!*#REF!</f>
        <v>314087.5</v>
      </c>
      <c r="R4990" s="5">
        <v>103581.25</v>
      </c>
      <c r="S4990" s="5">
        <f>#REF!-#REF!</f>
        <v>-210506.25</v>
      </c>
      <c r="T4990" s="36">
        <f t="shared" si="77"/>
        <v>-0.67021530624427905</v>
      </c>
    </row>
    <row r="4991" spans="1:20" x14ac:dyDescent="0.2">
      <c r="A4991" s="25" t="s">
        <v>32</v>
      </c>
      <c r="B4991" s="25" t="s">
        <v>135</v>
      </c>
      <c r="C4991" s="25" t="s">
        <v>42</v>
      </c>
      <c r="D4991" s="25" t="s">
        <v>23</v>
      </c>
      <c r="E4991" s="25" t="s">
        <v>1918</v>
      </c>
      <c r="F4991" s="2">
        <v>41129</v>
      </c>
      <c r="G4991" s="23" t="str">
        <f>TEXT(Table2[[#This Row],[Order-Date]],"mmm")</f>
        <v>Aug</v>
      </c>
      <c r="H4991">
        <v>2012</v>
      </c>
      <c r="I4991">
        <v>615522181</v>
      </c>
      <c r="J4991" s="2">
        <v>41172</v>
      </c>
      <c r="K4991" s="23">
        <f>WEEKDAY(#REF!,1)</f>
        <v>5</v>
      </c>
      <c r="L4991" s="25">
        <f>IF(#REF!&gt;=#REF!,#REF!-#REF!,"")</f>
        <v>43</v>
      </c>
      <c r="M4991" s="4">
        <v>5547</v>
      </c>
      <c r="N4991" s="5">
        <v>152.58000000000001</v>
      </c>
      <c r="O4991" s="5">
        <v>97.44</v>
      </c>
      <c r="P4991" s="5">
        <v>55.14</v>
      </c>
      <c r="Q4991" s="5">
        <f>#REF!*#REF!</f>
        <v>540499.68000000005</v>
      </c>
      <c r="R4991" s="5">
        <v>305861.58</v>
      </c>
      <c r="S4991" s="5">
        <f>#REF!-#REF!</f>
        <v>-234638.1</v>
      </c>
      <c r="T4991" s="36">
        <f t="shared" si="77"/>
        <v>-0.43411330049261099</v>
      </c>
    </row>
    <row r="4992" spans="1:20" x14ac:dyDescent="0.2">
      <c r="A4992" s="25" t="s">
        <v>29</v>
      </c>
      <c r="B4992" s="25" t="s">
        <v>109</v>
      </c>
      <c r="C4992" s="25" t="s">
        <v>31</v>
      </c>
      <c r="D4992" s="25" t="s">
        <v>27</v>
      </c>
      <c r="E4992" s="25" t="s">
        <v>1916</v>
      </c>
      <c r="F4992" s="2">
        <v>41743</v>
      </c>
      <c r="G4992" s="23" t="str">
        <f>TEXT(Table2[[#This Row],[Order-Date]],"mmm")</f>
        <v>Apr</v>
      </c>
      <c r="H4992">
        <v>2014</v>
      </c>
      <c r="I4992">
        <v>559183347</v>
      </c>
      <c r="J4992" s="2">
        <v>41780</v>
      </c>
      <c r="K4992" s="23">
        <f>WEEKDAY(#REF!,1)</f>
        <v>4</v>
      </c>
      <c r="L4992" s="25">
        <f>IF(#REF!&gt;=#REF!,#REF!-#REF!,"")</f>
        <v>37</v>
      </c>
      <c r="M4992" s="4">
        <v>3633</v>
      </c>
      <c r="N4992" s="5">
        <v>205.7</v>
      </c>
      <c r="O4992" s="5">
        <v>117.11</v>
      </c>
      <c r="P4992" s="5">
        <v>88.59</v>
      </c>
      <c r="Q4992" s="5">
        <f>#REF!*#REF!</f>
        <v>425460.63</v>
      </c>
      <c r="R4992" s="5">
        <v>321847.46999999997</v>
      </c>
      <c r="S4992" s="5">
        <f>#REF!-#REF!</f>
        <v>-103613.16</v>
      </c>
      <c r="T4992" s="36">
        <f t="shared" si="77"/>
        <v>-0.24353172231235601</v>
      </c>
    </row>
    <row r="4993" spans="1:20" x14ac:dyDescent="0.2">
      <c r="A4993" s="25" t="s">
        <v>29</v>
      </c>
      <c r="B4993" s="25" t="s">
        <v>138</v>
      </c>
      <c r="C4993" s="25" t="s">
        <v>49</v>
      </c>
      <c r="D4993" s="25" t="s">
        <v>27</v>
      </c>
      <c r="E4993" s="25" t="s">
        <v>1915</v>
      </c>
      <c r="F4993" s="2">
        <v>42258</v>
      </c>
      <c r="G4993" s="23" t="str">
        <f>TEXT(Table2[[#This Row],[Order-Date]],"mmm")</f>
        <v>Sep</v>
      </c>
      <c r="H4993">
        <v>2015</v>
      </c>
      <c r="I4993">
        <v>781416594</v>
      </c>
      <c r="J4993" s="2">
        <v>42361</v>
      </c>
      <c r="K4993" s="23">
        <f>WEEKDAY(#REF!,1)</f>
        <v>4</v>
      </c>
      <c r="L4993" s="25">
        <f>IF(#REF!&gt;=#REF!,#REF!-#REF!,"")</f>
        <v>103</v>
      </c>
      <c r="M4993" s="4">
        <v>7390</v>
      </c>
      <c r="N4993" s="5">
        <v>421.89</v>
      </c>
      <c r="O4993" s="5">
        <v>364.69</v>
      </c>
      <c r="P4993" s="5">
        <v>57.2</v>
      </c>
      <c r="Q4993" s="5">
        <f>#REF!*#REF!</f>
        <v>2695059.1</v>
      </c>
      <c r="R4993" s="5">
        <v>422708</v>
      </c>
      <c r="S4993" s="5">
        <f>#REF!-#REF!</f>
        <v>-2272351.1</v>
      </c>
      <c r="T4993" s="36">
        <f t="shared" si="77"/>
        <v>-0.84315445995228799</v>
      </c>
    </row>
    <row r="4994" spans="1:20" x14ac:dyDescent="0.2">
      <c r="A4994" s="25" t="s">
        <v>37</v>
      </c>
      <c r="B4994" s="25" t="s">
        <v>102</v>
      </c>
      <c r="C4994" s="25" t="s">
        <v>56</v>
      </c>
      <c r="D4994" s="25" t="s">
        <v>27</v>
      </c>
      <c r="E4994" s="25" t="s">
        <v>1916</v>
      </c>
      <c r="F4994" s="2">
        <v>41950</v>
      </c>
      <c r="G4994" s="23" t="str">
        <f>TEXT(Table2[[#This Row],[Order-Date]],"mmm")</f>
        <v>Nov</v>
      </c>
      <c r="H4994">
        <v>2014</v>
      </c>
      <c r="I4994">
        <v>927583253</v>
      </c>
      <c r="J4994" s="2">
        <v>41881</v>
      </c>
      <c r="K4994" s="23">
        <f>WEEKDAY(#REF!,1)</f>
        <v>7</v>
      </c>
      <c r="L4994" s="25" t="str">
        <f>IF(#REF!&gt;=#REF!,#REF!-#REF!,"")</f>
        <v/>
      </c>
      <c r="M4994" s="4">
        <v>1352</v>
      </c>
      <c r="N4994" s="5">
        <v>109.28</v>
      </c>
      <c r="O4994" s="5">
        <v>35.840000000000003</v>
      </c>
      <c r="P4994" s="5">
        <v>73.44</v>
      </c>
      <c r="Q4994" s="5">
        <f>#REF!*#REF!</f>
        <v>48455.68</v>
      </c>
      <c r="R4994" s="5">
        <v>99290.880000000005</v>
      </c>
      <c r="S4994" s="5">
        <f>#REF!-#REF!</f>
        <v>50835.199999999997</v>
      </c>
      <c r="T4994" s="36">
        <f t="shared" si="77"/>
        <v>1.0491071428571399</v>
      </c>
    </row>
    <row r="4995" spans="1:20" x14ac:dyDescent="0.2">
      <c r="A4995" s="25" t="s">
        <v>29</v>
      </c>
      <c r="B4995" s="25" t="s">
        <v>144</v>
      </c>
      <c r="C4995" s="25" t="s">
        <v>34</v>
      </c>
      <c r="D4995" s="25" t="s">
        <v>27</v>
      </c>
      <c r="E4995" s="25" t="s">
        <v>1917</v>
      </c>
      <c r="F4995" s="2">
        <v>41157</v>
      </c>
      <c r="G4995" s="23" t="str">
        <f>TEXT(Table2[[#This Row],[Order-Date]],"mmm")</f>
        <v>Sep</v>
      </c>
      <c r="H4995">
        <v>2012</v>
      </c>
      <c r="I4995">
        <v>713357150</v>
      </c>
      <c r="J4995" s="2">
        <v>40974</v>
      </c>
      <c r="K4995" s="23">
        <f>WEEKDAY(#REF!,1)</f>
        <v>3</v>
      </c>
      <c r="L4995" s="25" t="str">
        <f>IF(#REF!&gt;=#REF!,#REF!-#REF!,"")</f>
        <v/>
      </c>
      <c r="M4995" s="4">
        <v>7088</v>
      </c>
      <c r="N4995" s="5">
        <v>109.28</v>
      </c>
      <c r="O4995" s="5">
        <v>35.840000000000003</v>
      </c>
      <c r="P4995" s="5">
        <v>73.44</v>
      </c>
      <c r="Q4995" s="5">
        <f>#REF!*#REF!</f>
        <v>254033.92000000001</v>
      </c>
      <c r="R4995" s="5">
        <v>520542.71999999997</v>
      </c>
      <c r="S4995" s="5">
        <f>#REF!-#REF!</f>
        <v>266508.79999999999</v>
      </c>
      <c r="T4995" s="36">
        <f t="shared" ref="T4995:T5001" si="78">S4995/Q4995</f>
        <v>1.0491071428571399</v>
      </c>
    </row>
    <row r="4996" spans="1:20" x14ac:dyDescent="0.2">
      <c r="A4996" s="25" t="s">
        <v>46</v>
      </c>
      <c r="B4996" s="25" t="s">
        <v>162</v>
      </c>
      <c r="C4996" s="25" t="s">
        <v>49</v>
      </c>
      <c r="D4996" s="25" t="s">
        <v>27</v>
      </c>
      <c r="E4996" s="25" t="s">
        <v>1915</v>
      </c>
      <c r="F4996" s="2">
        <v>41077</v>
      </c>
      <c r="G4996" s="23" t="str">
        <f>TEXT(Table2[[#This Row],[Order-Date]],"mmm")</f>
        <v>Jun</v>
      </c>
      <c r="H4996">
        <v>2012</v>
      </c>
      <c r="I4996">
        <v>374724614</v>
      </c>
      <c r="J4996" s="2">
        <v>41083</v>
      </c>
      <c r="K4996" s="23">
        <f>WEEKDAY(#REF!,1)</f>
        <v>7</v>
      </c>
      <c r="L4996" s="25">
        <f>IF(#REF!&gt;=#REF!,#REF!-#REF!,"")</f>
        <v>6</v>
      </c>
      <c r="M4996" s="4">
        <v>8195</v>
      </c>
      <c r="N4996" s="5">
        <v>437.2</v>
      </c>
      <c r="O4996" s="5">
        <v>263.33</v>
      </c>
      <c r="P4996" s="5">
        <v>173.87</v>
      </c>
      <c r="Q4996" s="5">
        <f>#REF!*#REF!</f>
        <v>2157989.35</v>
      </c>
      <c r="R4996" s="5">
        <v>1424864.65</v>
      </c>
      <c r="S4996" s="5">
        <f>#REF!-#REF!</f>
        <v>-733124.7</v>
      </c>
      <c r="T4996" s="36">
        <f t="shared" si="78"/>
        <v>-0.33972581931416901</v>
      </c>
    </row>
    <row r="4997" spans="1:20" x14ac:dyDescent="0.2">
      <c r="A4997" s="25" t="s">
        <v>40</v>
      </c>
      <c r="B4997" s="25" t="s">
        <v>188</v>
      </c>
      <c r="C4997" s="25" t="s">
        <v>77</v>
      </c>
      <c r="D4997" s="25" t="s">
        <v>27</v>
      </c>
      <c r="E4997" s="25" t="s">
        <v>1918</v>
      </c>
      <c r="F4997" s="2">
        <v>42067</v>
      </c>
      <c r="G4997" s="23" t="str">
        <f>TEXT(Table2[[#This Row],[Order-Date]],"mmm")</f>
        <v>Mar</v>
      </c>
      <c r="H4997">
        <v>2015</v>
      </c>
      <c r="I4997">
        <v>217984473</v>
      </c>
      <c r="J4997" s="2">
        <v>42114</v>
      </c>
      <c r="K4997" s="23">
        <f>WEEKDAY(#REF!,1)</f>
        <v>2</v>
      </c>
      <c r="L4997" s="25">
        <f>IF(#REF!&gt;=#REF!,#REF!-#REF!,"")</f>
        <v>47</v>
      </c>
      <c r="M4997" s="4">
        <v>5305</v>
      </c>
      <c r="N4997" s="5">
        <v>668.27</v>
      </c>
      <c r="O4997" s="5">
        <v>502.54</v>
      </c>
      <c r="P4997" s="5">
        <v>165.73</v>
      </c>
      <c r="Q4997" s="5">
        <f>#REF!*#REF!</f>
        <v>2665974.7000000002</v>
      </c>
      <c r="R4997" s="5">
        <v>879197.65</v>
      </c>
      <c r="S4997" s="5">
        <f>#REF!-#REF!</f>
        <v>-1786777.05</v>
      </c>
      <c r="T4997" s="36">
        <f t="shared" si="78"/>
        <v>-0.67021530624427905</v>
      </c>
    </row>
    <row r="4998" spans="1:20" x14ac:dyDescent="0.2">
      <c r="A4998" s="25" t="s">
        <v>37</v>
      </c>
      <c r="B4998" s="25" t="s">
        <v>105</v>
      </c>
      <c r="C4998" s="25" t="s">
        <v>26</v>
      </c>
      <c r="D4998" s="25" t="s">
        <v>27</v>
      </c>
      <c r="E4998" s="25" t="s">
        <v>1916</v>
      </c>
      <c r="F4998" s="2">
        <v>41868</v>
      </c>
      <c r="G4998" s="23" t="str">
        <f>TEXT(Table2[[#This Row],[Order-Date]],"mmm")</f>
        <v>Aug</v>
      </c>
      <c r="H4998">
        <v>2014</v>
      </c>
      <c r="I4998">
        <v>169748055</v>
      </c>
      <c r="J4998" s="2">
        <v>41680</v>
      </c>
      <c r="K4998" s="23">
        <f>WEEKDAY(#REF!,1)</f>
        <v>2</v>
      </c>
      <c r="L4998" s="25" t="str">
        <f>IF(#REF!&gt;=#REF!,#REF!-#REF!,"")</f>
        <v/>
      </c>
      <c r="M4998" s="4">
        <v>1077</v>
      </c>
      <c r="N4998" s="5">
        <v>109.28</v>
      </c>
      <c r="O4998" s="5">
        <v>35.840000000000003</v>
      </c>
      <c r="P4998" s="5">
        <v>73.44</v>
      </c>
      <c r="Q4998" s="5">
        <f>#REF!*#REF!</f>
        <v>38599.68</v>
      </c>
      <c r="R4998" s="5">
        <v>79094.880000000005</v>
      </c>
      <c r="S4998" s="5">
        <f>#REF!-#REF!</f>
        <v>40495.199999999997</v>
      </c>
      <c r="T4998" s="36">
        <f t="shared" si="78"/>
        <v>1.0491071428571399</v>
      </c>
    </row>
    <row r="4999" spans="1:20" x14ac:dyDescent="0.2">
      <c r="A4999" s="25" t="s">
        <v>32</v>
      </c>
      <c r="B4999" s="25" t="s">
        <v>110</v>
      </c>
      <c r="C4999" s="25" t="s">
        <v>22</v>
      </c>
      <c r="D4999" s="25" t="s">
        <v>27</v>
      </c>
      <c r="E4999" s="25" t="s">
        <v>1917</v>
      </c>
      <c r="F4999" s="2">
        <v>42697</v>
      </c>
      <c r="G4999" s="23" t="str">
        <f>TEXT(Table2[[#This Row],[Order-Date]],"mmm")</f>
        <v>Nov</v>
      </c>
      <c r="H4999">
        <v>2016</v>
      </c>
      <c r="I4999">
        <v>123256724</v>
      </c>
      <c r="J4999" s="2">
        <v>42655</v>
      </c>
      <c r="K4999" s="23">
        <f>WEEKDAY(#REF!,1)</f>
        <v>4</v>
      </c>
      <c r="L4999" s="25" t="str">
        <f>IF(#REF!&gt;=#REF!,#REF!-#REF!,"")</f>
        <v/>
      </c>
      <c r="M4999" s="4">
        <v>5204</v>
      </c>
      <c r="N4999" s="5">
        <v>255.28</v>
      </c>
      <c r="O4999" s="5">
        <v>159.41999999999999</v>
      </c>
      <c r="P4999" s="5">
        <v>95.86</v>
      </c>
      <c r="Q4999" s="5">
        <f>#REF!*#REF!</f>
        <v>829621.68</v>
      </c>
      <c r="R4999" s="5">
        <v>498855.44</v>
      </c>
      <c r="S4999" s="5">
        <f>#REF!-#REF!</f>
        <v>-330766.24</v>
      </c>
      <c r="T4999" s="36">
        <f t="shared" si="78"/>
        <v>-0.39869527035503699</v>
      </c>
    </row>
    <row r="5000" spans="1:20" x14ac:dyDescent="0.2">
      <c r="A5000" s="25" t="s">
        <v>29</v>
      </c>
      <c r="B5000" s="25" t="s">
        <v>86</v>
      </c>
      <c r="C5000" s="25" t="s">
        <v>42</v>
      </c>
      <c r="D5000" s="25" t="s">
        <v>23</v>
      </c>
      <c r="E5000" s="25" t="s">
        <v>1916</v>
      </c>
      <c r="F5000" s="2">
        <v>41751</v>
      </c>
      <c r="G5000" s="23" t="str">
        <f>TEXT(Table2[[#This Row],[Order-Date]],"mmm")</f>
        <v>Apr</v>
      </c>
      <c r="H5000">
        <v>2014</v>
      </c>
      <c r="I5000">
        <v>13421235</v>
      </c>
      <c r="J5000" s="2">
        <v>41948</v>
      </c>
      <c r="K5000" s="23">
        <f>WEEKDAY(#REF!,1)</f>
        <v>4</v>
      </c>
      <c r="L5000" s="25">
        <f>IF(#REF!&gt;=#REF!,#REF!-#REF!,"")</f>
        <v>197</v>
      </c>
      <c r="M5000" s="4">
        <v>9410</v>
      </c>
      <c r="N5000" s="5">
        <v>109.28</v>
      </c>
      <c r="O5000" s="5">
        <v>35.840000000000003</v>
      </c>
      <c r="P5000" s="5">
        <v>73.44</v>
      </c>
      <c r="Q5000" s="5">
        <f>#REF!*#REF!</f>
        <v>337254.40000000002</v>
      </c>
      <c r="R5000" s="5">
        <v>691070.4</v>
      </c>
      <c r="S5000" s="5">
        <f>#REF!-#REF!</f>
        <v>353816</v>
      </c>
      <c r="T5000" s="36">
        <f t="shared" si="78"/>
        <v>1.0491071428571399</v>
      </c>
    </row>
    <row r="5001" spans="1:20" x14ac:dyDescent="0.2">
      <c r="A5001" s="25" t="s">
        <v>46</v>
      </c>
      <c r="B5001" s="25" t="s">
        <v>142</v>
      </c>
      <c r="C5001" s="25" t="s">
        <v>77</v>
      </c>
      <c r="D5001" s="25" t="s">
        <v>23</v>
      </c>
      <c r="E5001" s="25" t="s">
        <v>1916</v>
      </c>
      <c r="F5001" s="2">
        <v>40762</v>
      </c>
      <c r="G5001" s="23" t="str">
        <f>TEXT(Table2[[#This Row],[Order-Date]],"mmm")</f>
        <v>Aug</v>
      </c>
      <c r="H5001">
        <v>2011</v>
      </c>
      <c r="I5001">
        <v>124535346</v>
      </c>
      <c r="J5001" s="2">
        <v>40732</v>
      </c>
      <c r="K5001" s="23">
        <f>WEEKDAY(#REF!,1)</f>
        <v>6</v>
      </c>
      <c r="L5001" s="25" t="str">
        <f>IF(#REF!&gt;=#REF!,#REF!-#REF!,"")</f>
        <v/>
      </c>
      <c r="M5001" s="4">
        <v>5000</v>
      </c>
      <c r="N5001" s="5">
        <v>154.06</v>
      </c>
      <c r="O5001" s="5">
        <v>90.93</v>
      </c>
      <c r="P5001" s="5">
        <v>63.13</v>
      </c>
      <c r="Q5001" s="5">
        <f>#REF!*#REF!</f>
        <v>454650</v>
      </c>
      <c r="R5001" s="5">
        <v>315650</v>
      </c>
      <c r="S5001" s="5">
        <f>#REF!-#REF!</f>
        <v>-139000</v>
      </c>
      <c r="T5001" s="36">
        <f t="shared" si="78"/>
        <v>-0.30572968217309998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8"/>
  <sheetViews>
    <sheetView tabSelected="1" topLeftCell="A6" zoomScale="85" zoomScaleNormal="85" workbookViewId="0">
      <selection activeCell="F9" sqref="F9"/>
    </sheetView>
  </sheetViews>
  <sheetFormatPr defaultColWidth="9.01171875" defaultRowHeight="15" x14ac:dyDescent="0.2"/>
  <cols>
    <col min="1" max="1" width="11.703125" bestFit="1" customWidth="1"/>
    <col min="2" max="2" width="15.46875" bestFit="1" customWidth="1"/>
    <col min="3" max="3" width="18.29296875" customWidth="1"/>
    <col min="4" max="4" width="25.15234375" bestFit="1" customWidth="1"/>
    <col min="5" max="5" width="19.1015625" bestFit="1" customWidth="1"/>
    <col min="6" max="6" width="15.6015625" customWidth="1"/>
    <col min="7" max="7" width="13.046875" bestFit="1" customWidth="1"/>
    <col min="8" max="8" width="20.84765625" bestFit="1" customWidth="1"/>
    <col min="9" max="9" width="19.50390625"/>
    <col min="10" max="10" width="36.05078125" bestFit="1" customWidth="1"/>
    <col min="11" max="11" width="35.2421875" bestFit="1" customWidth="1"/>
    <col min="12" max="12" width="36.05078125" bestFit="1" customWidth="1"/>
    <col min="13" max="13" width="18.29296875" bestFit="1" customWidth="1"/>
    <col min="14" max="14" width="25.15234375" bestFit="1" customWidth="1"/>
    <col min="15" max="15" width="16.54296875" bestFit="1" customWidth="1"/>
    <col min="16" max="16" width="19.1015625" bestFit="1" customWidth="1"/>
    <col min="17" max="17" width="12.9140625" customWidth="1"/>
  </cols>
  <sheetData>
    <row r="1" spans="1:17" x14ac:dyDescent="0.2">
      <c r="A1" s="20" t="s">
        <v>230</v>
      </c>
      <c r="B1" s="20" t="s">
        <v>231</v>
      </c>
      <c r="C1" s="20" t="s">
        <v>232</v>
      </c>
      <c r="D1" s="20" t="s">
        <v>233</v>
      </c>
      <c r="E1" s="20" t="s">
        <v>234</v>
      </c>
      <c r="L1" s="39" t="s">
        <v>235</v>
      </c>
      <c r="M1" s="40"/>
      <c r="N1" s="40"/>
      <c r="O1" s="40"/>
      <c r="P1" s="40"/>
      <c r="Q1" s="40"/>
    </row>
    <row r="2" spans="1:17" x14ac:dyDescent="0.2">
      <c r="A2" t="s">
        <v>236</v>
      </c>
      <c r="B2" t="s">
        <v>237</v>
      </c>
      <c r="C2" t="s">
        <v>238</v>
      </c>
      <c r="D2" t="s">
        <v>233</v>
      </c>
      <c r="E2" t="s">
        <v>239</v>
      </c>
      <c r="L2" s="27" t="s">
        <v>240</v>
      </c>
      <c r="M2" s="27" t="s">
        <v>241</v>
      </c>
      <c r="N2" s="27" t="s">
        <v>242</v>
      </c>
      <c r="O2" s="27" t="s">
        <v>243</v>
      </c>
      <c r="P2" s="27" t="s">
        <v>244</v>
      </c>
      <c r="Q2" s="34"/>
    </row>
    <row r="3" spans="1:17" x14ac:dyDescent="0.2">
      <c r="A3" s="21">
        <v>1962505056.7000015</v>
      </c>
      <c r="B3" s="22">
        <v>25154632</v>
      </c>
      <c r="C3" s="5">
        <v>-2703106844.5900011</v>
      </c>
      <c r="D3" s="23">
        <v>75.489986282578869</v>
      </c>
      <c r="E3" s="24">
        <v>392501.01134000032</v>
      </c>
      <c r="L3" s="27" t="s">
        <v>230</v>
      </c>
      <c r="M3" s="28">
        <f>GETPIVOTDATA("Revenue",$A$2)</f>
        <v>1962505056.7000015</v>
      </c>
      <c r="N3" s="29">
        <f>GETPIVOTDATA("Sum of Revenue2",$K$10,"Year",2017)</f>
        <v>139890584.56</v>
      </c>
      <c r="O3" s="29">
        <f>GETPIVOTDATA("Sum of Revenue2",$K$10,"Year",2016)</f>
        <v>253942403.47</v>
      </c>
      <c r="P3" s="30">
        <f>(N3-O3)/O3</f>
        <v>-0.44912475172140259</v>
      </c>
      <c r="Q3" s="34" t="str">
        <f>IF(P3&gt;0,"🔺","🔻")&amp;TEXT(ABS(P3),"0%")&amp;" YoY%"</f>
        <v>🔻45% YoY%</v>
      </c>
    </row>
    <row r="4" spans="1:17" x14ac:dyDescent="0.2">
      <c r="L4" s="27" t="s">
        <v>231</v>
      </c>
      <c r="M4" s="31">
        <v>25154632</v>
      </c>
      <c r="N4" s="37">
        <f>GETPIVOTDATA("Sum of Quantity",$K$10,"Year",2017)</f>
        <v>1830317</v>
      </c>
      <c r="O4" s="37">
        <f>GETPIVOTDATA("Sum of Quantity",$K$10,"Year",2016)</f>
        <v>3280818</v>
      </c>
      <c r="P4" s="30">
        <f>(N4-O4)/O4</f>
        <v>-0.4421156553030372</v>
      </c>
      <c r="Q4" s="34" t="str">
        <f>IF(P4&gt;0,"🔺","🔻")&amp;TEXT(ABS(P4),"0%")&amp;" YoY%"</f>
        <v>🔻44% YoY%</v>
      </c>
    </row>
    <row r="5" spans="1:17" x14ac:dyDescent="0.2">
      <c r="L5" s="27" t="s">
        <v>232</v>
      </c>
      <c r="M5" s="32">
        <f>GETPIVOTDATA("Total_Profit",$C$2)</f>
        <v>-2703106844.5900011</v>
      </c>
      <c r="N5" s="29">
        <f>GETPIVOTDATA("Sum of Total_Profit",$K$10,"Year",2017)</f>
        <v>-192986375.53</v>
      </c>
      <c r="O5" s="29">
        <f>GETPIVOTDATA("Sum of Total_Profit",$K$10,"Year",2016)</f>
        <v>-347434954.41000003</v>
      </c>
      <c r="P5" s="30">
        <f>(N5-O5)/O5</f>
        <v>-0.44453955170480286</v>
      </c>
      <c r="Q5" s="34" t="str">
        <f>IF(P5&gt;0,"🔺","🔻")&amp;TEXT(ABS(P5),"0%")&amp;" YoY%"</f>
        <v>🔻44% YoY%</v>
      </c>
    </row>
    <row r="6" spans="1:17" x14ac:dyDescent="0.2">
      <c r="D6" s="20" t="s">
        <v>246</v>
      </c>
      <c r="L6" s="27" t="s">
        <v>233</v>
      </c>
      <c r="M6" s="33">
        <f>GETPIVOTDATA("Duration (Days)",$D$2)</f>
        <v>75.489986282578869</v>
      </c>
      <c r="N6" s="29"/>
      <c r="O6" s="29"/>
      <c r="P6" s="34"/>
      <c r="Q6" s="34"/>
    </row>
    <row r="7" spans="1:17" x14ac:dyDescent="0.2">
      <c r="D7" s="38" t="s">
        <v>6</v>
      </c>
      <c r="E7" t="s">
        <v>236</v>
      </c>
      <c r="G7" s="20" t="s">
        <v>245</v>
      </c>
      <c r="L7" s="27" t="s">
        <v>247</v>
      </c>
      <c r="M7" s="29">
        <f>GETPIVOTDATA("Revenue",$E$2)</f>
        <v>392501.01134000032</v>
      </c>
      <c r="N7" s="29">
        <f>GETPIVOTDATA("Average of Revenue",$K$10,"Year",2017)</f>
        <v>385373.511184573</v>
      </c>
      <c r="O7" s="29">
        <f>GETPIVOTDATA("Average of Revenue",$K$10,"Year",2016)</f>
        <v>379018.51264179102</v>
      </c>
      <c r="P7" s="30">
        <f>(N7-O7)/O7</f>
        <v>1.6766987180882278E-2</v>
      </c>
      <c r="Q7" s="34" t="str">
        <f>IF(P7&gt;0,"🔺","🔻")&amp;TEXT(ABS(P7),"0%")&amp;" YoY%"</f>
        <v>🔺2% YoY%</v>
      </c>
    </row>
    <row r="8" spans="1:17" x14ac:dyDescent="0.2">
      <c r="C8" s="24"/>
      <c r="D8" t="s">
        <v>248</v>
      </c>
      <c r="E8" s="24">
        <v>197786077.29999992</v>
      </c>
      <c r="G8" s="38" t="s">
        <v>2</v>
      </c>
      <c r="H8" t="s">
        <v>236</v>
      </c>
    </row>
    <row r="9" spans="1:17" x14ac:dyDescent="0.2">
      <c r="D9" t="s">
        <v>249</v>
      </c>
      <c r="E9" s="24">
        <v>146109090.86999992</v>
      </c>
      <c r="G9" t="s">
        <v>51</v>
      </c>
      <c r="H9" s="24">
        <v>369058294.14999986</v>
      </c>
    </row>
    <row r="10" spans="1:17" x14ac:dyDescent="0.2">
      <c r="D10" t="s">
        <v>250</v>
      </c>
      <c r="E10" s="24">
        <v>171027184.23999995</v>
      </c>
      <c r="G10" t="s">
        <v>85</v>
      </c>
      <c r="H10" s="24">
        <v>346923934.84000027</v>
      </c>
      <c r="K10" t="s">
        <v>7</v>
      </c>
      <c r="L10" t="s">
        <v>237</v>
      </c>
      <c r="M10" t="s">
        <v>238</v>
      </c>
      <c r="N10" t="s">
        <v>233</v>
      </c>
      <c r="O10" t="s">
        <v>251</v>
      </c>
      <c r="P10" t="s">
        <v>239</v>
      </c>
    </row>
    <row r="11" spans="1:17" x14ac:dyDescent="0.2">
      <c r="D11" t="s">
        <v>252</v>
      </c>
      <c r="E11" s="24">
        <v>152586690.00999993</v>
      </c>
      <c r="G11" t="s">
        <v>49</v>
      </c>
      <c r="H11" s="24">
        <v>267799510.15000001</v>
      </c>
      <c r="K11">
        <v>2010</v>
      </c>
      <c r="L11">
        <v>3130137</v>
      </c>
      <c r="M11">
        <v>-334637916.79000002</v>
      </c>
      <c r="N11">
        <v>71.204845814978</v>
      </c>
      <c r="O11">
        <v>241563725.69</v>
      </c>
      <c r="P11">
        <v>382221.08495253202</v>
      </c>
    </row>
    <row r="12" spans="1:17" x14ac:dyDescent="0.2">
      <c r="D12" t="s">
        <v>253</v>
      </c>
      <c r="E12" s="24">
        <v>180004167.26000011</v>
      </c>
      <c r="G12" t="s">
        <v>22</v>
      </c>
      <c r="H12" s="24">
        <v>218187067.67999992</v>
      </c>
      <c r="K12">
        <v>2011</v>
      </c>
      <c r="L12">
        <v>3351698</v>
      </c>
      <c r="M12">
        <v>-319771313.62</v>
      </c>
      <c r="N12">
        <v>84.914760914760905</v>
      </c>
      <c r="O12">
        <v>258064965.97999999</v>
      </c>
      <c r="P12">
        <v>392195.996930091</v>
      </c>
    </row>
    <row r="13" spans="1:17" x14ac:dyDescent="0.2">
      <c r="D13" t="s">
        <v>254</v>
      </c>
      <c r="E13" s="24">
        <v>174409401.61000007</v>
      </c>
      <c r="G13" t="s">
        <v>34</v>
      </c>
      <c r="H13" s="24">
        <v>172913847.84</v>
      </c>
      <c r="K13">
        <v>2012</v>
      </c>
      <c r="L13">
        <v>3485045</v>
      </c>
      <c r="M13">
        <v>-352326168.60000002</v>
      </c>
      <c r="N13">
        <v>77.750499001996005</v>
      </c>
      <c r="O13">
        <v>275660627.10000002</v>
      </c>
      <c r="P13">
        <v>406579.09601769899</v>
      </c>
    </row>
    <row r="14" spans="1:17" x14ac:dyDescent="0.2">
      <c r="D14" t="s">
        <v>255</v>
      </c>
      <c r="E14" s="24">
        <v>166183894.03000009</v>
      </c>
      <c r="K14">
        <v>2013</v>
      </c>
      <c r="L14">
        <v>3359120</v>
      </c>
      <c r="M14">
        <v>-373008993.68000001</v>
      </c>
      <c r="N14">
        <v>74.689583333333303</v>
      </c>
      <c r="O14">
        <v>265046554.78</v>
      </c>
      <c r="P14">
        <v>401585.689060606</v>
      </c>
    </row>
    <row r="15" spans="1:17" x14ac:dyDescent="0.2">
      <c r="D15" t="s">
        <v>256</v>
      </c>
      <c r="E15" s="24">
        <v>152454129.06000012</v>
      </c>
      <c r="G15" t="s">
        <v>51</v>
      </c>
      <c r="H15" s="24">
        <v>369058294.14999998</v>
      </c>
      <c r="K15">
        <v>2014</v>
      </c>
      <c r="L15">
        <v>3217492</v>
      </c>
      <c r="M15">
        <v>-344514423.48000002</v>
      </c>
      <c r="N15">
        <v>73.231914893617002</v>
      </c>
      <c r="O15">
        <v>256727951.06</v>
      </c>
      <c r="P15">
        <v>388981.74403030297</v>
      </c>
    </row>
    <row r="16" spans="1:17" x14ac:dyDescent="0.2">
      <c r="D16" t="s">
        <v>257</v>
      </c>
      <c r="E16" s="24">
        <v>160424259.03999993</v>
      </c>
      <c r="G16" t="s">
        <v>85</v>
      </c>
      <c r="H16" s="24">
        <v>346923934.83999997</v>
      </c>
      <c r="K16">
        <v>2015</v>
      </c>
      <c r="L16">
        <v>3500005</v>
      </c>
      <c r="M16">
        <v>-438426698.48000097</v>
      </c>
      <c r="N16">
        <v>72.120622568093395</v>
      </c>
      <c r="O16">
        <v>271608244.06</v>
      </c>
      <c r="P16">
        <v>400012.14147275401</v>
      </c>
    </row>
    <row r="17" spans="1:16" x14ac:dyDescent="0.2">
      <c r="A17" s="20" t="s">
        <v>258</v>
      </c>
      <c r="D17" t="s">
        <v>259</v>
      </c>
      <c r="E17" s="24">
        <v>152876020.34999999</v>
      </c>
      <c r="G17" t="s">
        <v>49</v>
      </c>
      <c r="H17" s="24">
        <v>267799510.15000001</v>
      </c>
      <c r="K17">
        <v>2016</v>
      </c>
      <c r="L17">
        <v>3280818</v>
      </c>
      <c r="M17">
        <v>-347434954.41000003</v>
      </c>
      <c r="N17">
        <v>78.959349593495901</v>
      </c>
      <c r="O17">
        <v>253942403.47</v>
      </c>
      <c r="P17">
        <v>379018.51264179102</v>
      </c>
    </row>
    <row r="18" spans="1:16" x14ac:dyDescent="0.2">
      <c r="A18" s="38" t="s">
        <v>6</v>
      </c>
      <c r="B18" t="s">
        <v>260</v>
      </c>
      <c r="D18" t="s">
        <v>261</v>
      </c>
      <c r="E18" s="24">
        <v>155894657.31000003</v>
      </c>
      <c r="G18" t="s">
        <v>22</v>
      </c>
      <c r="H18" s="24">
        <v>218187067.68000001</v>
      </c>
      <c r="K18">
        <v>2017</v>
      </c>
      <c r="L18">
        <v>1830317</v>
      </c>
      <c r="M18">
        <v>-192986375.53</v>
      </c>
      <c r="N18">
        <v>66.596837944664003</v>
      </c>
      <c r="O18">
        <v>139890584.56</v>
      </c>
      <c r="P18">
        <v>385373.511184573</v>
      </c>
    </row>
    <row r="19" spans="1:16" x14ac:dyDescent="0.2">
      <c r="A19" t="s">
        <v>248</v>
      </c>
      <c r="B19" s="25">
        <v>451</v>
      </c>
      <c r="D19" t="s">
        <v>262</v>
      </c>
      <c r="E19" s="24">
        <v>152749485.62000009</v>
      </c>
      <c r="G19" t="s">
        <v>34</v>
      </c>
      <c r="H19" s="24">
        <v>172913847.84</v>
      </c>
    </row>
    <row r="20" spans="1:16" x14ac:dyDescent="0.2">
      <c r="A20" t="s">
        <v>249</v>
      </c>
      <c r="B20" s="25">
        <v>392</v>
      </c>
    </row>
    <row r="21" spans="1:16" x14ac:dyDescent="0.2">
      <c r="A21" t="s">
        <v>250</v>
      </c>
      <c r="B21" s="25">
        <v>415</v>
      </c>
    </row>
    <row r="22" spans="1:16" x14ac:dyDescent="0.2">
      <c r="A22" t="s">
        <v>252</v>
      </c>
      <c r="B22" s="25">
        <v>419</v>
      </c>
    </row>
    <row r="23" spans="1:16" x14ac:dyDescent="0.2">
      <c r="A23" t="s">
        <v>253</v>
      </c>
      <c r="B23" s="25">
        <v>451</v>
      </c>
    </row>
    <row r="24" spans="1:16" x14ac:dyDescent="0.2">
      <c r="A24" t="s">
        <v>254</v>
      </c>
      <c r="B24" s="25">
        <v>438</v>
      </c>
    </row>
    <row r="25" spans="1:16" x14ac:dyDescent="0.2">
      <c r="A25" t="s">
        <v>255</v>
      </c>
      <c r="B25" s="25">
        <v>417</v>
      </c>
    </row>
    <row r="26" spans="1:16" x14ac:dyDescent="0.2">
      <c r="A26" t="s">
        <v>256</v>
      </c>
      <c r="B26" s="25">
        <v>411</v>
      </c>
    </row>
    <row r="27" spans="1:16" x14ac:dyDescent="0.2">
      <c r="A27" t="s">
        <v>257</v>
      </c>
      <c r="B27" s="25">
        <v>426</v>
      </c>
    </row>
    <row r="28" spans="1:16" x14ac:dyDescent="0.2">
      <c r="A28" t="s">
        <v>259</v>
      </c>
      <c r="B28" s="25">
        <v>404</v>
      </c>
    </row>
    <row r="29" spans="1:16" x14ac:dyDescent="0.2">
      <c r="A29" t="s">
        <v>261</v>
      </c>
      <c r="B29" s="25">
        <v>403</v>
      </c>
    </row>
    <row r="30" spans="1:16" x14ac:dyDescent="0.2">
      <c r="A30" t="s">
        <v>262</v>
      </c>
      <c r="B30" s="25">
        <v>373</v>
      </c>
    </row>
    <row r="32" spans="1:16" x14ac:dyDescent="0.2">
      <c r="A32" s="20" t="s">
        <v>263</v>
      </c>
      <c r="D32" s="20" t="s">
        <v>264</v>
      </c>
      <c r="G32" s="20" t="s">
        <v>265</v>
      </c>
    </row>
    <row r="33" spans="1:13" x14ac:dyDescent="0.2">
      <c r="A33" s="38" t="s">
        <v>10</v>
      </c>
      <c r="B33" t="s">
        <v>260</v>
      </c>
      <c r="D33" s="38" t="s">
        <v>2</v>
      </c>
      <c r="E33" t="s">
        <v>266</v>
      </c>
      <c r="G33" s="38" t="s">
        <v>3</v>
      </c>
      <c r="H33" t="s">
        <v>260</v>
      </c>
      <c r="J33" s="38" t="s">
        <v>1</v>
      </c>
      <c r="K33" t="s">
        <v>266</v>
      </c>
      <c r="L33" s="20" t="s">
        <v>267</v>
      </c>
    </row>
    <row r="34" spans="1:13" x14ac:dyDescent="0.2">
      <c r="A34" s="23">
        <v>1</v>
      </c>
      <c r="B34" s="25">
        <v>720</v>
      </c>
      <c r="D34" t="s">
        <v>56</v>
      </c>
      <c r="E34" s="26">
        <v>1.7180772847307137</v>
      </c>
      <c r="G34" t="s">
        <v>27</v>
      </c>
      <c r="H34" s="25">
        <v>2504</v>
      </c>
      <c r="J34" t="s">
        <v>45</v>
      </c>
      <c r="K34" s="35">
        <v>0.8768784830699522</v>
      </c>
      <c r="L34" t="s">
        <v>45</v>
      </c>
      <c r="M34" s="36">
        <v>0.87687848306994298</v>
      </c>
    </row>
    <row r="35" spans="1:13" x14ac:dyDescent="0.2">
      <c r="A35" s="23">
        <v>2</v>
      </c>
      <c r="B35" s="25">
        <v>767</v>
      </c>
      <c r="D35" t="s">
        <v>49</v>
      </c>
      <c r="E35" s="26">
        <v>1.1228204434349522</v>
      </c>
      <c r="G35" t="s">
        <v>23</v>
      </c>
      <c r="H35" s="25">
        <v>2496</v>
      </c>
      <c r="J35" t="s">
        <v>165</v>
      </c>
      <c r="K35" s="35">
        <v>0.98731823621995318</v>
      </c>
      <c r="L35" t="s">
        <v>165</v>
      </c>
      <c r="M35" s="36">
        <v>0.98731823621994297</v>
      </c>
    </row>
    <row r="36" spans="1:13" x14ac:dyDescent="0.2">
      <c r="A36" s="23">
        <v>3</v>
      </c>
      <c r="B36" s="25">
        <v>732</v>
      </c>
      <c r="D36" t="s">
        <v>85</v>
      </c>
      <c r="E36" s="26">
        <v>0.81901278832469615</v>
      </c>
      <c r="J36" t="s">
        <v>63</v>
      </c>
      <c r="K36" s="35">
        <v>0.87231213067810032</v>
      </c>
      <c r="L36" t="s">
        <v>63</v>
      </c>
      <c r="M36" s="36">
        <v>0.87231213067808999</v>
      </c>
    </row>
    <row r="37" spans="1:13" x14ac:dyDescent="0.2">
      <c r="A37" s="23">
        <v>4</v>
      </c>
      <c r="B37" s="25">
        <v>661</v>
      </c>
      <c r="D37" t="s">
        <v>65</v>
      </c>
      <c r="E37" s="26">
        <v>0.77473272467267862</v>
      </c>
      <c r="J37" t="s">
        <v>197</v>
      </c>
      <c r="K37" s="35">
        <v>0.93454643481426858</v>
      </c>
      <c r="L37" t="s">
        <v>197</v>
      </c>
      <c r="M37" s="36">
        <v>0.93454643481425803</v>
      </c>
    </row>
    <row r="38" spans="1:13" x14ac:dyDescent="0.2">
      <c r="A38" s="23">
        <v>5</v>
      </c>
      <c r="B38" s="25">
        <v>721</v>
      </c>
      <c r="D38" t="s">
        <v>39</v>
      </c>
      <c r="E38" s="26">
        <v>0.6112949260385897</v>
      </c>
      <c r="J38" t="s">
        <v>83</v>
      </c>
      <c r="K38" s="35">
        <v>0.93044836944433695</v>
      </c>
      <c r="L38" t="s">
        <v>83</v>
      </c>
      <c r="M38" s="36">
        <v>0.93044836944432796</v>
      </c>
    </row>
    <row r="39" spans="1:13" x14ac:dyDescent="0.2">
      <c r="A39" s="23">
        <v>6</v>
      </c>
      <c r="B39" s="25">
        <v>673</v>
      </c>
      <c r="G39" s="38" t="s">
        <v>4</v>
      </c>
      <c r="H39" t="s">
        <v>260</v>
      </c>
      <c r="J39" t="s">
        <v>268</v>
      </c>
      <c r="K39" s="35">
        <v>0.83764324592713979</v>
      </c>
      <c r="L39" t="s">
        <v>268</v>
      </c>
      <c r="M39" s="36">
        <v>0.83764324592712802</v>
      </c>
    </row>
    <row r="40" spans="1:13" x14ac:dyDescent="0.2">
      <c r="A40" s="23">
        <v>7</v>
      </c>
      <c r="B40" s="25">
        <v>726</v>
      </c>
      <c r="G40" t="s">
        <v>1915</v>
      </c>
      <c r="H40" s="25">
        <v>1321</v>
      </c>
      <c r="J40" t="s">
        <v>138</v>
      </c>
      <c r="K40" s="35">
        <v>1.1530461452484806</v>
      </c>
      <c r="L40" t="s">
        <v>138</v>
      </c>
      <c r="M40" s="36">
        <v>1.1530461452484699</v>
      </c>
    </row>
    <row r="41" spans="1:13" x14ac:dyDescent="0.2">
      <c r="G41" t="s">
        <v>1918</v>
      </c>
      <c r="H41" s="25">
        <v>1174</v>
      </c>
      <c r="J41" t="s">
        <v>74</v>
      </c>
      <c r="K41" s="35">
        <v>0.82206916161819055</v>
      </c>
      <c r="L41" t="s">
        <v>74</v>
      </c>
      <c r="M41" s="36">
        <v>0.822069161618181</v>
      </c>
    </row>
    <row r="42" spans="1:13" x14ac:dyDescent="0.2">
      <c r="G42" t="s">
        <v>1916</v>
      </c>
      <c r="H42" s="25">
        <v>1227</v>
      </c>
      <c r="J42" t="s">
        <v>57</v>
      </c>
      <c r="K42" s="35">
        <v>1.0346223195475976</v>
      </c>
      <c r="L42" t="s">
        <v>57</v>
      </c>
      <c r="M42" s="36">
        <v>1.0346223195475801</v>
      </c>
    </row>
    <row r="43" spans="1:13" x14ac:dyDescent="0.2">
      <c r="G43" t="s">
        <v>1917</v>
      </c>
      <c r="H43" s="25">
        <v>1278</v>
      </c>
      <c r="J43" t="s">
        <v>105</v>
      </c>
      <c r="K43" s="35">
        <v>1.0330790726889847</v>
      </c>
      <c r="L43" t="s">
        <v>105</v>
      </c>
      <c r="M43" s="36">
        <v>1.03307907268897</v>
      </c>
    </row>
    <row r="44" spans="1:13" x14ac:dyDescent="0.2">
      <c r="J44" t="s">
        <v>208</v>
      </c>
      <c r="K44" s="35">
        <v>0.94238629489147796</v>
      </c>
      <c r="L44" t="s">
        <v>208</v>
      </c>
      <c r="M44" s="36">
        <v>0.94238629489146597</v>
      </c>
    </row>
    <row r="45" spans="1:13" x14ac:dyDescent="0.2">
      <c r="J45" t="s">
        <v>215</v>
      </c>
      <c r="K45" s="35">
        <v>1.0756004784720166</v>
      </c>
      <c r="L45" t="s">
        <v>215</v>
      </c>
      <c r="M45" s="36">
        <v>1.0756004784719999</v>
      </c>
    </row>
    <row r="46" spans="1:13" x14ac:dyDescent="0.2">
      <c r="J46" t="s">
        <v>117</v>
      </c>
      <c r="K46" s="35">
        <v>0.9163390032812978</v>
      </c>
      <c r="L46" t="s">
        <v>117</v>
      </c>
      <c r="M46" s="36">
        <v>0.91633900328128604</v>
      </c>
    </row>
    <row r="47" spans="1:13" x14ac:dyDescent="0.2">
      <c r="J47" t="s">
        <v>213</v>
      </c>
      <c r="K47" s="35">
        <v>0.78639605948924407</v>
      </c>
      <c r="L47" t="s">
        <v>213</v>
      </c>
      <c r="M47" s="36">
        <v>0.78639605948923497</v>
      </c>
    </row>
    <row r="48" spans="1:13" x14ac:dyDescent="0.2">
      <c r="J48" t="s">
        <v>88</v>
      </c>
      <c r="K48" s="35">
        <v>1.0087496211793325</v>
      </c>
      <c r="L48" t="s">
        <v>88</v>
      </c>
      <c r="M48" s="36">
        <v>1.0087496211793201</v>
      </c>
    </row>
    <row r="49" spans="10:13" x14ac:dyDescent="0.2">
      <c r="J49" t="s">
        <v>226</v>
      </c>
      <c r="K49" s="35">
        <v>0.94003942031944354</v>
      </c>
      <c r="L49" t="s">
        <v>226</v>
      </c>
      <c r="M49" s="36">
        <v>0.94003942031943399</v>
      </c>
    </row>
    <row r="50" spans="10:13" x14ac:dyDescent="0.2">
      <c r="J50" t="s">
        <v>78</v>
      </c>
      <c r="K50" s="35">
        <v>0.92707601365435643</v>
      </c>
      <c r="L50" t="s">
        <v>78</v>
      </c>
      <c r="M50" s="36">
        <v>0.927076013654345</v>
      </c>
    </row>
    <row r="51" spans="10:13" x14ac:dyDescent="0.2">
      <c r="J51" t="s">
        <v>127</v>
      </c>
      <c r="K51" s="35">
        <v>0.95126435324665559</v>
      </c>
      <c r="L51" t="s">
        <v>127</v>
      </c>
      <c r="M51" s="36">
        <v>0.95126435324664405</v>
      </c>
    </row>
    <row r="52" spans="10:13" x14ac:dyDescent="0.2">
      <c r="J52" t="s">
        <v>44</v>
      </c>
      <c r="K52" s="35">
        <v>1.0463939098757908</v>
      </c>
      <c r="L52" t="s">
        <v>44</v>
      </c>
      <c r="M52" s="36">
        <v>1.04639390987578</v>
      </c>
    </row>
    <row r="53" spans="10:13" x14ac:dyDescent="0.2">
      <c r="J53" t="s">
        <v>190</v>
      </c>
      <c r="K53" s="35">
        <v>1.0553218009502141</v>
      </c>
      <c r="L53" t="s">
        <v>190</v>
      </c>
      <c r="M53" s="36">
        <v>1.0553218009501999</v>
      </c>
    </row>
    <row r="54" spans="10:13" x14ac:dyDescent="0.2">
      <c r="J54" t="s">
        <v>200</v>
      </c>
      <c r="K54" s="35">
        <v>0.9740299643682101</v>
      </c>
      <c r="L54" t="s">
        <v>200</v>
      </c>
      <c r="M54" s="36">
        <v>0.974029964368199</v>
      </c>
    </row>
    <row r="55" spans="10:13" x14ac:dyDescent="0.2">
      <c r="J55" t="s">
        <v>58</v>
      </c>
      <c r="K55" s="35">
        <v>1.1520312136782689</v>
      </c>
      <c r="L55" t="s">
        <v>58</v>
      </c>
      <c r="M55" s="36">
        <v>1.15203121367826</v>
      </c>
    </row>
    <row r="56" spans="10:13" x14ac:dyDescent="0.2">
      <c r="J56" t="s">
        <v>228</v>
      </c>
      <c r="K56" s="35">
        <v>0.86069511412592403</v>
      </c>
      <c r="L56" t="s">
        <v>228</v>
      </c>
      <c r="M56" s="36">
        <v>0.86069511412591304</v>
      </c>
    </row>
    <row r="57" spans="10:13" x14ac:dyDescent="0.2">
      <c r="J57" t="s">
        <v>120</v>
      </c>
      <c r="K57" s="35">
        <v>1.150691976651476</v>
      </c>
      <c r="L57" t="s">
        <v>120</v>
      </c>
      <c r="M57" s="36">
        <v>1.1506919766514601</v>
      </c>
    </row>
    <row r="58" spans="10:13" x14ac:dyDescent="0.2">
      <c r="J58" t="s">
        <v>186</v>
      </c>
      <c r="K58" s="35">
        <v>0.86576755330445065</v>
      </c>
      <c r="L58" t="s">
        <v>186</v>
      </c>
      <c r="M58" s="36">
        <v>0.86576755330444</v>
      </c>
    </row>
    <row r="59" spans="10:13" x14ac:dyDescent="0.2">
      <c r="J59" t="s">
        <v>129</v>
      </c>
      <c r="K59" s="35">
        <v>0.92432691316709203</v>
      </c>
      <c r="L59" t="s">
        <v>129</v>
      </c>
      <c r="M59" s="36">
        <v>0.92432691316707905</v>
      </c>
    </row>
    <row r="60" spans="10:13" x14ac:dyDescent="0.2">
      <c r="J60" t="s">
        <v>225</v>
      </c>
      <c r="K60" s="35">
        <v>1.0224365636917441</v>
      </c>
      <c r="L60" t="s">
        <v>225</v>
      </c>
      <c r="M60" s="36">
        <v>1.0224365636917301</v>
      </c>
    </row>
    <row r="61" spans="10:13" x14ac:dyDescent="0.2">
      <c r="J61" t="s">
        <v>227</v>
      </c>
      <c r="K61" s="35">
        <v>0.9333614271913</v>
      </c>
      <c r="L61" t="s">
        <v>227</v>
      </c>
      <c r="M61" s="36">
        <v>0.93336142719129001</v>
      </c>
    </row>
    <row r="62" spans="10:13" x14ac:dyDescent="0.2">
      <c r="J62" t="s">
        <v>92</v>
      </c>
      <c r="K62" s="35">
        <v>0.87031637995486999</v>
      </c>
      <c r="L62" t="s">
        <v>92</v>
      </c>
      <c r="M62" s="36">
        <v>0.87031637995486</v>
      </c>
    </row>
    <row r="63" spans="10:13" x14ac:dyDescent="0.2">
      <c r="J63" t="s">
        <v>159</v>
      </c>
      <c r="K63" s="35">
        <v>0.81057744566464618</v>
      </c>
      <c r="L63" t="s">
        <v>159</v>
      </c>
      <c r="M63" s="36">
        <v>0.81057744566463696</v>
      </c>
    </row>
    <row r="64" spans="10:13" x14ac:dyDescent="0.2">
      <c r="J64" t="s">
        <v>147</v>
      </c>
      <c r="K64" s="35">
        <v>1.1215008465680085</v>
      </c>
      <c r="L64" t="s">
        <v>147</v>
      </c>
      <c r="M64" s="36">
        <v>1.1215008465680001</v>
      </c>
    </row>
    <row r="65" spans="10:13" x14ac:dyDescent="0.2">
      <c r="J65" t="s">
        <v>173</v>
      </c>
      <c r="K65" s="35">
        <v>0.963459460136463</v>
      </c>
      <c r="L65" t="s">
        <v>173</v>
      </c>
      <c r="M65" s="36">
        <v>0.96345946013645301</v>
      </c>
    </row>
    <row r="66" spans="10:13" x14ac:dyDescent="0.2">
      <c r="J66" t="s">
        <v>179</v>
      </c>
      <c r="K66" s="35">
        <v>1.2950200594932444</v>
      </c>
      <c r="L66" t="s">
        <v>179</v>
      </c>
      <c r="M66" s="36">
        <v>1.29502005949323</v>
      </c>
    </row>
    <row r="67" spans="10:13" x14ac:dyDescent="0.2">
      <c r="J67" t="s">
        <v>176</v>
      </c>
      <c r="K67" s="35">
        <v>0.94732180531904664</v>
      </c>
      <c r="L67" t="s">
        <v>176</v>
      </c>
      <c r="M67" s="36">
        <v>0.94732180531903498</v>
      </c>
    </row>
    <row r="68" spans="10:13" x14ac:dyDescent="0.2">
      <c r="J68" t="s">
        <v>202</v>
      </c>
      <c r="K68" s="35">
        <v>1.0611678918353245</v>
      </c>
      <c r="L68" t="s">
        <v>202</v>
      </c>
      <c r="M68" s="36">
        <v>1.06116789183531</v>
      </c>
    </row>
    <row r="69" spans="10:13" x14ac:dyDescent="0.2">
      <c r="J69" t="s">
        <v>68</v>
      </c>
      <c r="K69" s="35">
        <v>0.97695631374843317</v>
      </c>
      <c r="L69" t="s">
        <v>68</v>
      </c>
      <c r="M69" s="36">
        <v>0.97695631374841996</v>
      </c>
    </row>
    <row r="70" spans="10:13" x14ac:dyDescent="0.2">
      <c r="J70" t="s">
        <v>130</v>
      </c>
      <c r="K70" s="35">
        <v>0.94406567538363273</v>
      </c>
      <c r="L70" t="s">
        <v>130</v>
      </c>
      <c r="M70" s="36">
        <v>0.94406567538361896</v>
      </c>
    </row>
    <row r="71" spans="10:13" x14ac:dyDescent="0.2">
      <c r="J71" t="s">
        <v>30</v>
      </c>
      <c r="K71" s="35">
        <v>1.2497095471799693</v>
      </c>
      <c r="L71" t="s">
        <v>30</v>
      </c>
      <c r="M71" s="36">
        <v>1.24970954717995</v>
      </c>
    </row>
    <row r="72" spans="10:13" x14ac:dyDescent="0.2">
      <c r="J72" t="s">
        <v>171</v>
      </c>
      <c r="K72" s="35">
        <v>0.98347816016091782</v>
      </c>
      <c r="L72" t="s">
        <v>171</v>
      </c>
      <c r="M72" s="36">
        <v>0.98347816016090595</v>
      </c>
    </row>
    <row r="73" spans="10:13" x14ac:dyDescent="0.2">
      <c r="J73" t="s">
        <v>144</v>
      </c>
      <c r="K73" s="35">
        <v>0.81598651902179908</v>
      </c>
      <c r="L73" t="s">
        <v>144</v>
      </c>
      <c r="M73" s="36">
        <v>0.81598651902178798</v>
      </c>
    </row>
    <row r="74" spans="10:13" x14ac:dyDescent="0.2">
      <c r="J74" t="s">
        <v>133</v>
      </c>
      <c r="K74" s="35">
        <v>0.80713393505844333</v>
      </c>
      <c r="L74" t="s">
        <v>133</v>
      </c>
      <c r="M74" s="36">
        <v>0.80713393505843301</v>
      </c>
    </row>
    <row r="75" spans="10:13" x14ac:dyDescent="0.2">
      <c r="J75" t="s">
        <v>94</v>
      </c>
      <c r="K75" s="35">
        <v>1.1076203412015546</v>
      </c>
      <c r="L75" t="s">
        <v>94</v>
      </c>
      <c r="M75" s="36">
        <v>1.10762034120154</v>
      </c>
    </row>
    <row r="76" spans="10:13" x14ac:dyDescent="0.2">
      <c r="J76" t="s">
        <v>191</v>
      </c>
      <c r="K76" s="35">
        <v>1.2173508332458316</v>
      </c>
      <c r="L76" t="s">
        <v>191</v>
      </c>
      <c r="M76" s="36">
        <v>1.2173508332458201</v>
      </c>
    </row>
    <row r="77" spans="10:13" x14ac:dyDescent="0.2">
      <c r="J77" t="s">
        <v>160</v>
      </c>
      <c r="K77" s="35">
        <v>1.0126341818927458</v>
      </c>
      <c r="L77" t="s">
        <v>160</v>
      </c>
      <c r="M77" s="36">
        <v>1.01263418189273</v>
      </c>
    </row>
    <row r="78" spans="10:13" x14ac:dyDescent="0.2">
      <c r="J78" t="s">
        <v>169</v>
      </c>
      <c r="K78" s="35">
        <v>1.1103180018640697</v>
      </c>
      <c r="L78" t="s">
        <v>169</v>
      </c>
      <c r="M78" s="36">
        <v>1.1103180018640599</v>
      </c>
    </row>
    <row r="79" spans="10:13" x14ac:dyDescent="0.2">
      <c r="J79" t="s">
        <v>217</v>
      </c>
      <c r="K79" s="35">
        <v>0.9890207394334054</v>
      </c>
      <c r="L79" t="s">
        <v>217</v>
      </c>
      <c r="M79" s="36">
        <v>0.98902073943339297</v>
      </c>
    </row>
    <row r="80" spans="10:13" x14ac:dyDescent="0.2">
      <c r="J80" t="s">
        <v>103</v>
      </c>
      <c r="K80" s="35">
        <v>1.088696758892012</v>
      </c>
      <c r="L80" t="s">
        <v>103</v>
      </c>
      <c r="M80" s="36">
        <v>1.088696758892</v>
      </c>
    </row>
    <row r="81" spans="10:13" x14ac:dyDescent="0.2">
      <c r="J81" t="s">
        <v>108</v>
      </c>
      <c r="K81" s="35">
        <v>1.0736635384777313</v>
      </c>
      <c r="L81" t="s">
        <v>108</v>
      </c>
      <c r="M81" s="36">
        <v>1.07366353847772</v>
      </c>
    </row>
    <row r="82" spans="10:13" x14ac:dyDescent="0.2">
      <c r="J82" t="s">
        <v>64</v>
      </c>
      <c r="K82" s="35">
        <v>0.8184592154327075</v>
      </c>
      <c r="L82" t="s">
        <v>64</v>
      </c>
      <c r="M82" s="36">
        <v>0.81845921543269895</v>
      </c>
    </row>
    <row r="83" spans="10:13" x14ac:dyDescent="0.2">
      <c r="J83" t="s">
        <v>47</v>
      </c>
      <c r="K83" s="35">
        <v>1.0117204059395177</v>
      </c>
      <c r="L83" t="s">
        <v>47</v>
      </c>
      <c r="M83" s="36">
        <v>1.01172040593951</v>
      </c>
    </row>
    <row r="84" spans="10:13" x14ac:dyDescent="0.2">
      <c r="J84" t="s">
        <v>41</v>
      </c>
      <c r="K84" s="35">
        <v>1.0802912969427656</v>
      </c>
      <c r="L84" t="s">
        <v>41</v>
      </c>
      <c r="M84" s="36">
        <v>1.0802912969427501</v>
      </c>
    </row>
    <row r="85" spans="10:13" x14ac:dyDescent="0.2">
      <c r="J85" t="s">
        <v>221</v>
      </c>
      <c r="K85" s="35">
        <v>0.8721558257215829</v>
      </c>
      <c r="L85" t="s">
        <v>221</v>
      </c>
      <c r="M85" s="36">
        <v>0.87215582572157402</v>
      </c>
    </row>
    <row r="86" spans="10:13" x14ac:dyDescent="0.2">
      <c r="J86" t="s">
        <v>86</v>
      </c>
      <c r="K86" s="35">
        <v>0.9254451981775822</v>
      </c>
      <c r="L86" t="s">
        <v>86</v>
      </c>
      <c r="M86" s="36">
        <v>0.92544519817756998</v>
      </c>
    </row>
    <row r="87" spans="10:13" x14ac:dyDescent="0.2">
      <c r="J87" t="s">
        <v>174</v>
      </c>
      <c r="K87" s="35">
        <v>1.1886579974189584</v>
      </c>
      <c r="L87" t="s">
        <v>174</v>
      </c>
      <c r="M87" s="36">
        <v>1.18865799741894</v>
      </c>
    </row>
    <row r="88" spans="10:13" x14ac:dyDescent="0.2">
      <c r="J88" t="s">
        <v>132</v>
      </c>
      <c r="K88" s="35">
        <v>1.0280305863399841</v>
      </c>
      <c r="L88" t="s">
        <v>132</v>
      </c>
      <c r="M88" s="36">
        <v>1.0280305863399699</v>
      </c>
    </row>
    <row r="89" spans="10:13" x14ac:dyDescent="0.2">
      <c r="J89" t="s">
        <v>224</v>
      </c>
      <c r="K89" s="35">
        <v>1.2678926276080515</v>
      </c>
      <c r="L89" t="s">
        <v>224</v>
      </c>
      <c r="M89" s="36">
        <v>1.26789262760804</v>
      </c>
    </row>
    <row r="90" spans="10:13" x14ac:dyDescent="0.2">
      <c r="J90" t="s">
        <v>193</v>
      </c>
      <c r="K90" s="35">
        <v>1.0314896872670207</v>
      </c>
      <c r="L90" t="s">
        <v>193</v>
      </c>
      <c r="M90" s="36">
        <v>1.0314896872670101</v>
      </c>
    </row>
    <row r="91" spans="10:13" x14ac:dyDescent="0.2">
      <c r="J91" t="s">
        <v>206</v>
      </c>
      <c r="K91" s="35">
        <v>1.1903798718605323</v>
      </c>
      <c r="L91" t="s">
        <v>206</v>
      </c>
      <c r="M91" s="36">
        <v>1.1903798718605201</v>
      </c>
    </row>
    <row r="92" spans="10:13" x14ac:dyDescent="0.2">
      <c r="J92" t="s">
        <v>185</v>
      </c>
      <c r="K92" s="35">
        <v>0.99371121527641382</v>
      </c>
      <c r="L92" t="s">
        <v>185</v>
      </c>
      <c r="M92" s="36">
        <v>0.99371121527640205</v>
      </c>
    </row>
    <row r="93" spans="10:13" x14ac:dyDescent="0.2">
      <c r="J93" t="s">
        <v>216</v>
      </c>
      <c r="K93" s="35">
        <v>0.99363308911699078</v>
      </c>
      <c r="L93" t="s">
        <v>216</v>
      </c>
      <c r="M93" s="36">
        <v>0.99363308911697901</v>
      </c>
    </row>
    <row r="94" spans="10:13" x14ac:dyDescent="0.2">
      <c r="J94" t="s">
        <v>114</v>
      </c>
      <c r="K94" s="35">
        <v>1.1118137476823537</v>
      </c>
      <c r="L94" t="s">
        <v>114</v>
      </c>
      <c r="M94" s="36">
        <v>1.11181374768234</v>
      </c>
    </row>
    <row r="95" spans="10:13" x14ac:dyDescent="0.2">
      <c r="J95" t="s">
        <v>70</v>
      </c>
      <c r="K95" s="35">
        <v>1.201899048439351</v>
      </c>
      <c r="L95" t="s">
        <v>70</v>
      </c>
      <c r="M95" s="36">
        <v>1.2018990484393399</v>
      </c>
    </row>
    <row r="96" spans="10:13" x14ac:dyDescent="0.2">
      <c r="J96" t="s">
        <v>71</v>
      </c>
      <c r="K96" s="35">
        <v>0.85377363526035577</v>
      </c>
      <c r="L96" t="s">
        <v>71</v>
      </c>
      <c r="M96" s="36">
        <v>0.853773635260346</v>
      </c>
    </row>
    <row r="97" spans="10:13" x14ac:dyDescent="0.2">
      <c r="J97" t="s">
        <v>211</v>
      </c>
      <c r="K97" s="35">
        <v>0.97393427867190729</v>
      </c>
      <c r="L97" t="s">
        <v>211</v>
      </c>
      <c r="M97" s="36">
        <v>0.97393427867189397</v>
      </c>
    </row>
    <row r="98" spans="10:13" x14ac:dyDescent="0.2">
      <c r="J98" t="s">
        <v>121</v>
      </c>
      <c r="K98" s="35">
        <v>0.94586739410428877</v>
      </c>
      <c r="L98" t="s">
        <v>121</v>
      </c>
      <c r="M98" s="36">
        <v>0.945867394104278</v>
      </c>
    </row>
    <row r="99" spans="10:13" x14ac:dyDescent="0.2">
      <c r="J99" t="s">
        <v>180</v>
      </c>
      <c r="K99" s="35">
        <v>1.0598610281781613</v>
      </c>
      <c r="L99" t="s">
        <v>180</v>
      </c>
      <c r="M99" s="36">
        <v>1.05986102817815</v>
      </c>
    </row>
    <row r="100" spans="10:13" x14ac:dyDescent="0.2">
      <c r="J100" t="s">
        <v>154</v>
      </c>
      <c r="K100" s="35">
        <v>0.86878509692212025</v>
      </c>
      <c r="L100" t="s">
        <v>154</v>
      </c>
      <c r="M100" s="36">
        <v>0.86878509692211003</v>
      </c>
    </row>
    <row r="101" spans="10:13" x14ac:dyDescent="0.2">
      <c r="J101" t="s">
        <v>198</v>
      </c>
      <c r="K101" s="35">
        <v>1.0050148210079874</v>
      </c>
      <c r="L101" t="s">
        <v>198</v>
      </c>
      <c r="M101" s="36">
        <v>1.0050148210079799</v>
      </c>
    </row>
    <row r="102" spans="10:13" x14ac:dyDescent="0.2">
      <c r="J102" t="s">
        <v>170</v>
      </c>
      <c r="K102" s="35">
        <v>1.0548392203830756</v>
      </c>
      <c r="L102" t="s">
        <v>170</v>
      </c>
      <c r="M102" s="36">
        <v>1.0548392203830601</v>
      </c>
    </row>
    <row r="103" spans="10:13" x14ac:dyDescent="0.2">
      <c r="J103" t="s">
        <v>182</v>
      </c>
      <c r="K103" s="35">
        <v>0.8865927498002022</v>
      </c>
      <c r="L103" t="s">
        <v>182</v>
      </c>
      <c r="M103" s="36">
        <v>0.88659274980019098</v>
      </c>
    </row>
    <row r="104" spans="10:13" x14ac:dyDescent="0.2">
      <c r="J104" t="s">
        <v>102</v>
      </c>
      <c r="K104" s="35">
        <v>0.97512870868465651</v>
      </c>
      <c r="L104" t="s">
        <v>102</v>
      </c>
      <c r="M104" s="36">
        <v>0.97512870868464496</v>
      </c>
    </row>
    <row r="105" spans="10:13" x14ac:dyDescent="0.2">
      <c r="J105" t="s">
        <v>106</v>
      </c>
      <c r="K105" s="35">
        <v>1.3425119946576201</v>
      </c>
      <c r="L105" t="s">
        <v>106</v>
      </c>
      <c r="M105" s="36">
        <v>1.3425119946576001</v>
      </c>
    </row>
    <row r="106" spans="10:13" x14ac:dyDescent="0.2">
      <c r="J106" t="s">
        <v>214</v>
      </c>
      <c r="K106" s="35">
        <v>0.91661197752434365</v>
      </c>
      <c r="L106" t="s">
        <v>214</v>
      </c>
      <c r="M106" s="36">
        <v>0.91661197752433399</v>
      </c>
    </row>
    <row r="107" spans="10:13" x14ac:dyDescent="0.2">
      <c r="J107" t="s">
        <v>178</v>
      </c>
      <c r="K107" s="35">
        <v>1.0438419548100879</v>
      </c>
      <c r="L107" t="s">
        <v>178</v>
      </c>
      <c r="M107" s="36">
        <v>1.0438419548100699</v>
      </c>
    </row>
    <row r="108" spans="10:13" x14ac:dyDescent="0.2">
      <c r="J108" t="s">
        <v>187</v>
      </c>
      <c r="K108" s="35">
        <v>0.91080453727250743</v>
      </c>
      <c r="L108" t="s">
        <v>187</v>
      </c>
      <c r="M108" s="36">
        <v>0.910804537272495</v>
      </c>
    </row>
    <row r="109" spans="10:13" x14ac:dyDescent="0.2">
      <c r="J109" t="s">
        <v>164</v>
      </c>
      <c r="K109" s="35">
        <v>1.0577084425713346</v>
      </c>
      <c r="L109" t="s">
        <v>164</v>
      </c>
      <c r="M109" s="36">
        <v>1.0577084425713199</v>
      </c>
    </row>
    <row r="110" spans="10:13" x14ac:dyDescent="0.2">
      <c r="J110" t="s">
        <v>166</v>
      </c>
      <c r="K110" s="35">
        <v>0.98336145730100444</v>
      </c>
      <c r="L110" t="s">
        <v>166</v>
      </c>
      <c r="M110" s="36">
        <v>0.983361457300992</v>
      </c>
    </row>
    <row r="111" spans="10:13" x14ac:dyDescent="0.2">
      <c r="J111" t="s">
        <v>139</v>
      </c>
      <c r="K111" s="35">
        <v>0.90914978707071525</v>
      </c>
      <c r="L111" t="s">
        <v>139</v>
      </c>
      <c r="M111" s="36">
        <v>0.90914978707070504</v>
      </c>
    </row>
    <row r="112" spans="10:13" x14ac:dyDescent="0.2">
      <c r="J112" t="s">
        <v>157</v>
      </c>
      <c r="K112" s="35">
        <v>0.80211314851074744</v>
      </c>
      <c r="L112" t="s">
        <v>157</v>
      </c>
      <c r="M112" s="36">
        <v>0.80211314851073801</v>
      </c>
    </row>
    <row r="113" spans="10:13" x14ac:dyDescent="0.2">
      <c r="J113" t="s">
        <v>195</v>
      </c>
      <c r="K113" s="35">
        <v>1.0399201537303595</v>
      </c>
      <c r="L113" t="s">
        <v>195</v>
      </c>
      <c r="M113" s="36">
        <v>1.03992015373035</v>
      </c>
    </row>
    <row r="114" spans="10:13" x14ac:dyDescent="0.2">
      <c r="J114" t="s">
        <v>90</v>
      </c>
      <c r="K114" s="35">
        <v>1.0553037624287103</v>
      </c>
      <c r="L114" t="s">
        <v>90</v>
      </c>
      <c r="M114" s="36">
        <v>1.0553037624287001</v>
      </c>
    </row>
    <row r="115" spans="10:13" x14ac:dyDescent="0.2">
      <c r="J115" t="s">
        <v>153</v>
      </c>
      <c r="K115" s="35">
        <v>1.1285802206765017</v>
      </c>
      <c r="L115" t="s">
        <v>153</v>
      </c>
      <c r="M115" s="36">
        <v>1.1285802206764901</v>
      </c>
    </row>
    <row r="116" spans="10:13" x14ac:dyDescent="0.2">
      <c r="J116" t="s">
        <v>151</v>
      </c>
      <c r="K116" s="35">
        <v>0.9730265606420746</v>
      </c>
      <c r="L116" t="s">
        <v>151</v>
      </c>
      <c r="M116" s="36">
        <v>0.97302656064206205</v>
      </c>
    </row>
    <row r="117" spans="10:13" x14ac:dyDescent="0.2">
      <c r="J117" t="s">
        <v>82</v>
      </c>
      <c r="K117" s="35">
        <v>1.1128075360255669</v>
      </c>
      <c r="L117" t="s">
        <v>82</v>
      </c>
      <c r="M117" s="36">
        <v>1.11280753602556</v>
      </c>
    </row>
    <row r="118" spans="10:13" x14ac:dyDescent="0.2">
      <c r="J118" t="s">
        <v>81</v>
      </c>
      <c r="K118" s="35">
        <v>1.0969046296889851</v>
      </c>
      <c r="L118" t="s">
        <v>81</v>
      </c>
      <c r="M118" s="36">
        <v>1.09690462968897</v>
      </c>
    </row>
    <row r="119" spans="10:13" x14ac:dyDescent="0.2">
      <c r="J119" t="s">
        <v>111</v>
      </c>
      <c r="K119" s="35">
        <v>1.1183550565750631</v>
      </c>
      <c r="L119" t="s">
        <v>111</v>
      </c>
      <c r="M119" s="36">
        <v>1.11835505657505</v>
      </c>
    </row>
    <row r="120" spans="10:13" x14ac:dyDescent="0.2">
      <c r="J120" t="s">
        <v>55</v>
      </c>
      <c r="K120" s="35">
        <v>1.0088604472129414</v>
      </c>
      <c r="L120" t="s">
        <v>55</v>
      </c>
      <c r="M120" s="36">
        <v>1.0088604472129299</v>
      </c>
    </row>
    <row r="121" spans="10:13" x14ac:dyDescent="0.2">
      <c r="J121" t="s">
        <v>220</v>
      </c>
      <c r="K121" s="35">
        <v>1.014634155630276</v>
      </c>
      <c r="L121" t="s">
        <v>220</v>
      </c>
      <c r="M121" s="36">
        <v>1.01463415563027</v>
      </c>
    </row>
    <row r="122" spans="10:13" x14ac:dyDescent="0.2">
      <c r="J122" t="s">
        <v>162</v>
      </c>
      <c r="K122" s="35">
        <v>0.77938749217661185</v>
      </c>
      <c r="L122" t="s">
        <v>162</v>
      </c>
      <c r="M122" s="36">
        <v>0.77938749217660397</v>
      </c>
    </row>
    <row r="123" spans="10:13" x14ac:dyDescent="0.2">
      <c r="J123" t="s">
        <v>62</v>
      </c>
      <c r="K123" s="35">
        <v>1.1981925293343743</v>
      </c>
      <c r="L123" t="s">
        <v>62</v>
      </c>
      <c r="M123" s="36">
        <v>1.19819252933436</v>
      </c>
    </row>
    <row r="124" spans="10:13" x14ac:dyDescent="0.2">
      <c r="J124" t="s">
        <v>122</v>
      </c>
      <c r="K124" s="35">
        <v>0.9881965832629831</v>
      </c>
      <c r="L124" t="s">
        <v>122</v>
      </c>
      <c r="M124" s="36">
        <v>0.98819658326297</v>
      </c>
    </row>
    <row r="125" spans="10:13" x14ac:dyDescent="0.2">
      <c r="J125" t="s">
        <v>161</v>
      </c>
      <c r="K125" s="35">
        <v>1.0825115029828565</v>
      </c>
      <c r="L125" t="s">
        <v>161</v>
      </c>
      <c r="M125" s="36">
        <v>1.08251150298284</v>
      </c>
    </row>
    <row r="126" spans="10:13" x14ac:dyDescent="0.2">
      <c r="J126" t="s">
        <v>76</v>
      </c>
      <c r="K126" s="35">
        <v>0.9707926373096406</v>
      </c>
      <c r="L126" t="s">
        <v>76</v>
      </c>
      <c r="M126" s="36">
        <v>0.97079263730962695</v>
      </c>
    </row>
    <row r="127" spans="10:13" x14ac:dyDescent="0.2">
      <c r="J127" t="s">
        <v>184</v>
      </c>
      <c r="K127" s="35">
        <v>1.0306832309653449</v>
      </c>
      <c r="L127" t="s">
        <v>184</v>
      </c>
      <c r="M127" s="36">
        <v>1.03068323096533</v>
      </c>
    </row>
    <row r="128" spans="10:13" x14ac:dyDescent="0.2">
      <c r="J128" t="s">
        <v>146</v>
      </c>
      <c r="K128" s="35">
        <v>0.91025388127461959</v>
      </c>
      <c r="L128" t="s">
        <v>146</v>
      </c>
      <c r="M128" s="36">
        <v>0.91025388127461004</v>
      </c>
    </row>
    <row r="129" spans="10:13" x14ac:dyDescent="0.2">
      <c r="J129" t="s">
        <v>75</v>
      </c>
      <c r="K129" s="35">
        <v>1.3353743440263035</v>
      </c>
      <c r="L129" t="s">
        <v>75</v>
      </c>
      <c r="M129" s="36">
        <v>1.33537434402629</v>
      </c>
    </row>
    <row r="130" spans="10:13" x14ac:dyDescent="0.2">
      <c r="J130" t="s">
        <v>52</v>
      </c>
      <c r="K130" s="35">
        <v>1.0282803778565344</v>
      </c>
      <c r="L130" t="s">
        <v>52</v>
      </c>
      <c r="M130" s="36">
        <v>1.0282803778565199</v>
      </c>
    </row>
    <row r="131" spans="10:13" x14ac:dyDescent="0.2">
      <c r="J131" t="s">
        <v>210</v>
      </c>
      <c r="K131" s="35">
        <v>1.0848787160661155</v>
      </c>
      <c r="L131" t="s">
        <v>210</v>
      </c>
      <c r="M131" s="36">
        <v>1.0848787160661</v>
      </c>
    </row>
    <row r="132" spans="10:13" x14ac:dyDescent="0.2">
      <c r="J132" t="s">
        <v>141</v>
      </c>
      <c r="K132" s="35">
        <v>1.0620938427796387</v>
      </c>
      <c r="L132" t="s">
        <v>141</v>
      </c>
      <c r="M132" s="36">
        <v>1.06209384277963</v>
      </c>
    </row>
    <row r="133" spans="10:13" x14ac:dyDescent="0.2">
      <c r="J133" t="s">
        <v>126</v>
      </c>
      <c r="K133" s="35">
        <v>1.0345429577841698</v>
      </c>
      <c r="L133" t="s">
        <v>126</v>
      </c>
      <c r="M133" s="36">
        <v>1.0345429577841601</v>
      </c>
    </row>
    <row r="134" spans="10:13" x14ac:dyDescent="0.2">
      <c r="J134" t="s">
        <v>203</v>
      </c>
      <c r="K134" s="35">
        <v>0.82816100934852832</v>
      </c>
      <c r="L134" t="s">
        <v>203</v>
      </c>
      <c r="M134" s="36">
        <v>0.828161009348518</v>
      </c>
    </row>
    <row r="135" spans="10:13" x14ac:dyDescent="0.2">
      <c r="J135" t="s">
        <v>84</v>
      </c>
      <c r="K135" s="35">
        <v>1.033725248007862</v>
      </c>
      <c r="L135" t="s">
        <v>84</v>
      </c>
      <c r="M135" s="36">
        <v>1.03372524800785</v>
      </c>
    </row>
    <row r="136" spans="10:13" x14ac:dyDescent="0.2">
      <c r="J136" t="s">
        <v>269</v>
      </c>
      <c r="K136" s="35">
        <v>0.9791314534555644</v>
      </c>
      <c r="L136" t="s">
        <v>269</v>
      </c>
      <c r="M136" s="36">
        <v>0.97913145345555097</v>
      </c>
    </row>
    <row r="137" spans="10:13" x14ac:dyDescent="0.2">
      <c r="J137" t="s">
        <v>60</v>
      </c>
      <c r="K137" s="35">
        <v>0.98729672465230844</v>
      </c>
      <c r="L137" t="s">
        <v>60</v>
      </c>
      <c r="M137" s="36">
        <v>0.98729672465229601</v>
      </c>
    </row>
    <row r="138" spans="10:13" x14ac:dyDescent="0.2">
      <c r="J138" t="s">
        <v>270</v>
      </c>
      <c r="K138" s="35">
        <v>1.2252777961979648</v>
      </c>
      <c r="L138" t="s">
        <v>270</v>
      </c>
      <c r="M138" s="36">
        <v>1.22527779619795</v>
      </c>
    </row>
    <row r="139" spans="10:13" x14ac:dyDescent="0.2">
      <c r="J139" t="s">
        <v>131</v>
      </c>
      <c r="K139" s="35">
        <v>0.95031005492070619</v>
      </c>
      <c r="L139" t="s">
        <v>131</v>
      </c>
      <c r="M139" s="36">
        <v>0.95031005492069298</v>
      </c>
    </row>
    <row r="140" spans="10:13" x14ac:dyDescent="0.2">
      <c r="J140" t="s">
        <v>113</v>
      </c>
      <c r="K140" s="35">
        <v>1.0002008642533582</v>
      </c>
      <c r="L140" t="s">
        <v>113</v>
      </c>
      <c r="M140" s="36">
        <v>1.00020086425335</v>
      </c>
    </row>
    <row r="141" spans="10:13" x14ac:dyDescent="0.2">
      <c r="J141" t="s">
        <v>69</v>
      </c>
      <c r="K141" s="35">
        <v>0.7837213253466998</v>
      </c>
      <c r="L141" t="s">
        <v>69</v>
      </c>
      <c r="M141" s="36">
        <v>0.78372132534668904</v>
      </c>
    </row>
    <row r="142" spans="10:13" x14ac:dyDescent="0.2">
      <c r="J142" t="s">
        <v>38</v>
      </c>
      <c r="K142" s="35">
        <v>0.74360866744046139</v>
      </c>
      <c r="L142" t="s">
        <v>38</v>
      </c>
      <c r="M142" s="36">
        <v>0.74360866744045295</v>
      </c>
    </row>
    <row r="143" spans="10:13" x14ac:dyDescent="0.2">
      <c r="J143" t="s">
        <v>156</v>
      </c>
      <c r="K143" s="35">
        <v>1.0423491172323072</v>
      </c>
      <c r="L143" t="s">
        <v>156</v>
      </c>
      <c r="M143" s="36">
        <v>1.0423491172323001</v>
      </c>
    </row>
    <row r="144" spans="10:13" x14ac:dyDescent="0.2">
      <c r="J144" t="s">
        <v>110</v>
      </c>
      <c r="K144" s="35">
        <v>1.0221607360530229</v>
      </c>
      <c r="L144" t="s">
        <v>110</v>
      </c>
      <c r="M144" s="36">
        <v>1.0221607360530101</v>
      </c>
    </row>
    <row r="145" spans="10:13" x14ac:dyDescent="0.2">
      <c r="J145" t="s">
        <v>115</v>
      </c>
      <c r="K145" s="35">
        <v>1.0778591573845793</v>
      </c>
      <c r="L145" t="s">
        <v>115</v>
      </c>
      <c r="M145" s="36">
        <v>1.0778591573845699</v>
      </c>
    </row>
    <row r="146" spans="10:13" x14ac:dyDescent="0.2">
      <c r="J146" t="s">
        <v>201</v>
      </c>
      <c r="K146" s="35">
        <v>1.2986952973772037</v>
      </c>
      <c r="L146" t="s">
        <v>201</v>
      </c>
      <c r="M146" s="36">
        <v>1.2986952973771899</v>
      </c>
    </row>
    <row r="147" spans="10:13" x14ac:dyDescent="0.2">
      <c r="J147" t="s">
        <v>209</v>
      </c>
      <c r="K147" s="35">
        <v>0.88553315091721119</v>
      </c>
      <c r="L147" t="s">
        <v>209</v>
      </c>
      <c r="M147" s="36">
        <v>0.88553315091720197</v>
      </c>
    </row>
    <row r="148" spans="10:13" x14ac:dyDescent="0.2">
      <c r="J148" t="s">
        <v>100</v>
      </c>
      <c r="K148" s="35">
        <v>1.080061515438498</v>
      </c>
      <c r="L148" t="s">
        <v>100</v>
      </c>
      <c r="M148" s="36">
        <v>1.08006151543849</v>
      </c>
    </row>
    <row r="149" spans="10:13" x14ac:dyDescent="0.2">
      <c r="J149" t="s">
        <v>188</v>
      </c>
      <c r="K149" s="35">
        <v>1.070057892900703</v>
      </c>
      <c r="L149" t="s">
        <v>188</v>
      </c>
      <c r="M149" s="36">
        <v>1.0700578929006901</v>
      </c>
    </row>
    <row r="150" spans="10:13" x14ac:dyDescent="0.2">
      <c r="J150" t="s">
        <v>158</v>
      </c>
      <c r="K150" s="35">
        <v>1.1832631457589506</v>
      </c>
      <c r="L150" t="s">
        <v>158</v>
      </c>
      <c r="M150" s="36">
        <v>1.18326314575894</v>
      </c>
    </row>
    <row r="151" spans="10:13" x14ac:dyDescent="0.2">
      <c r="J151" t="s">
        <v>207</v>
      </c>
      <c r="K151" s="35">
        <v>1.0256823015623338</v>
      </c>
      <c r="L151" t="s">
        <v>207</v>
      </c>
      <c r="M151" s="36">
        <v>1.02568230156232</v>
      </c>
    </row>
    <row r="152" spans="10:13" x14ac:dyDescent="0.2">
      <c r="J152" t="s">
        <v>97</v>
      </c>
      <c r="K152" s="35">
        <v>1.0948136191605169</v>
      </c>
      <c r="L152" t="s">
        <v>97</v>
      </c>
      <c r="M152" s="36">
        <v>1.0948136191605</v>
      </c>
    </row>
    <row r="153" spans="10:13" x14ac:dyDescent="0.2">
      <c r="J153" t="s">
        <v>33</v>
      </c>
      <c r="K153" s="35">
        <v>0.87401999313890399</v>
      </c>
      <c r="L153" t="s">
        <v>33</v>
      </c>
      <c r="M153" s="36">
        <v>0.874019993138894</v>
      </c>
    </row>
    <row r="154" spans="10:13" x14ac:dyDescent="0.2">
      <c r="J154" t="s">
        <v>134</v>
      </c>
      <c r="K154" s="35">
        <v>1.0216248919932263</v>
      </c>
      <c r="L154" t="s">
        <v>134</v>
      </c>
      <c r="M154" s="36">
        <v>1.02162489199322</v>
      </c>
    </row>
    <row r="155" spans="10:13" x14ac:dyDescent="0.2">
      <c r="J155" t="s">
        <v>50</v>
      </c>
      <c r="K155" s="35">
        <v>0.82043198644809701</v>
      </c>
      <c r="L155" t="s">
        <v>50</v>
      </c>
      <c r="M155" s="36">
        <v>0.82043198644808801</v>
      </c>
    </row>
    <row r="156" spans="10:13" x14ac:dyDescent="0.2">
      <c r="J156" t="s">
        <v>155</v>
      </c>
      <c r="K156" s="35">
        <v>0.87882748600742544</v>
      </c>
      <c r="L156" t="s">
        <v>155</v>
      </c>
      <c r="M156" s="36">
        <v>0.878827486007416</v>
      </c>
    </row>
    <row r="157" spans="10:13" x14ac:dyDescent="0.2">
      <c r="J157" t="s">
        <v>218</v>
      </c>
      <c r="K157" s="35">
        <v>0.75255932401652548</v>
      </c>
      <c r="L157" t="s">
        <v>218</v>
      </c>
      <c r="M157" s="36">
        <v>0.75255932401651604</v>
      </c>
    </row>
    <row r="158" spans="10:13" x14ac:dyDescent="0.2">
      <c r="J158" t="s">
        <v>25</v>
      </c>
      <c r="K158" s="35">
        <v>1.0847984251348357</v>
      </c>
      <c r="L158" t="s">
        <v>25</v>
      </c>
      <c r="M158" s="36">
        <v>1.0847984251348199</v>
      </c>
    </row>
    <row r="159" spans="10:13" x14ac:dyDescent="0.2">
      <c r="J159" t="s">
        <v>205</v>
      </c>
      <c r="K159" s="35">
        <v>0.99541561904841136</v>
      </c>
      <c r="L159" t="s">
        <v>205</v>
      </c>
      <c r="M159" s="36">
        <v>0.99541561904839804</v>
      </c>
    </row>
    <row r="160" spans="10:13" x14ac:dyDescent="0.2">
      <c r="J160" t="s">
        <v>149</v>
      </c>
      <c r="K160" s="35">
        <v>0.77874516163333751</v>
      </c>
      <c r="L160" t="s">
        <v>149</v>
      </c>
      <c r="M160" s="36">
        <v>0.77874516163332597</v>
      </c>
    </row>
    <row r="161" spans="10:13" x14ac:dyDescent="0.2">
      <c r="J161" t="s">
        <v>118</v>
      </c>
      <c r="K161" s="35">
        <v>0.85517962510157441</v>
      </c>
      <c r="L161" t="s">
        <v>118</v>
      </c>
      <c r="M161" s="36">
        <v>0.85517962510156298</v>
      </c>
    </row>
    <row r="162" spans="10:13" x14ac:dyDescent="0.2">
      <c r="J162" t="s">
        <v>116</v>
      </c>
      <c r="K162" s="35">
        <v>1.1416905363844958</v>
      </c>
      <c r="L162" t="s">
        <v>116</v>
      </c>
      <c r="M162" s="36">
        <v>1.14169053638448</v>
      </c>
    </row>
    <row r="163" spans="10:13" x14ac:dyDescent="0.2">
      <c r="J163" t="s">
        <v>95</v>
      </c>
      <c r="K163" s="35">
        <v>1.0543875456270078</v>
      </c>
      <c r="L163" t="s">
        <v>95</v>
      </c>
      <c r="M163" s="36">
        <v>1.05438754562699</v>
      </c>
    </row>
    <row r="164" spans="10:13" x14ac:dyDescent="0.2">
      <c r="J164" t="s">
        <v>172</v>
      </c>
      <c r="K164" s="35">
        <v>1.1836939291799227</v>
      </c>
      <c r="L164" t="s">
        <v>172</v>
      </c>
      <c r="M164" s="36">
        <v>1.18369392917991</v>
      </c>
    </row>
    <row r="165" spans="10:13" x14ac:dyDescent="0.2">
      <c r="J165" t="s">
        <v>223</v>
      </c>
      <c r="K165" s="35">
        <v>1.1404462363237859</v>
      </c>
      <c r="L165" t="s">
        <v>223</v>
      </c>
      <c r="M165" s="36">
        <v>1.14044623632377</v>
      </c>
    </row>
    <row r="166" spans="10:13" x14ac:dyDescent="0.2">
      <c r="J166" t="s">
        <v>104</v>
      </c>
      <c r="K166" s="35">
        <v>0.89886128895624218</v>
      </c>
      <c r="L166" t="s">
        <v>104</v>
      </c>
      <c r="M166" s="36">
        <v>0.89886128895623296</v>
      </c>
    </row>
    <row r="167" spans="10:13" x14ac:dyDescent="0.2">
      <c r="J167" t="s">
        <v>175</v>
      </c>
      <c r="K167" s="35">
        <v>1.1062860714881784</v>
      </c>
      <c r="L167" t="s">
        <v>175</v>
      </c>
      <c r="M167" s="36">
        <v>1.1062860714881699</v>
      </c>
    </row>
    <row r="168" spans="10:13" x14ac:dyDescent="0.2">
      <c r="J168" t="s">
        <v>271</v>
      </c>
      <c r="K168" s="35">
        <v>0.88346300897259455</v>
      </c>
      <c r="L168" t="s">
        <v>271</v>
      </c>
      <c r="M168" s="36">
        <v>0.88346300897258201</v>
      </c>
    </row>
    <row r="169" spans="10:13" x14ac:dyDescent="0.2">
      <c r="J169" t="s">
        <v>53</v>
      </c>
      <c r="K169" s="35">
        <v>0.94050273688762143</v>
      </c>
      <c r="L169" t="s">
        <v>53</v>
      </c>
      <c r="M169" s="36">
        <v>0.94050273688761099</v>
      </c>
    </row>
    <row r="170" spans="10:13" x14ac:dyDescent="0.2">
      <c r="J170" t="s">
        <v>54</v>
      </c>
      <c r="K170" s="35">
        <v>0.91968337022464386</v>
      </c>
      <c r="L170" t="s">
        <v>54</v>
      </c>
      <c r="M170" s="36">
        <v>0.91968337022463498</v>
      </c>
    </row>
    <row r="171" spans="10:13" x14ac:dyDescent="0.2">
      <c r="J171" t="s">
        <v>272</v>
      </c>
      <c r="K171" s="35">
        <v>1.0122827131949739</v>
      </c>
      <c r="L171" t="s">
        <v>272</v>
      </c>
      <c r="M171" s="36">
        <v>1.0122827131949601</v>
      </c>
    </row>
    <row r="172" spans="10:13" x14ac:dyDescent="0.2">
      <c r="J172" t="s">
        <v>89</v>
      </c>
      <c r="K172" s="35">
        <v>0.97891457575211138</v>
      </c>
      <c r="L172" t="s">
        <v>89</v>
      </c>
      <c r="M172" s="36">
        <v>0.97891457575209895</v>
      </c>
    </row>
    <row r="173" spans="10:13" x14ac:dyDescent="0.2">
      <c r="J173" t="s">
        <v>199</v>
      </c>
      <c r="K173" s="35">
        <v>0.78741375736307995</v>
      </c>
      <c r="L173" t="s">
        <v>199</v>
      </c>
      <c r="M173" s="36">
        <v>0.78741375736307195</v>
      </c>
    </row>
    <row r="174" spans="10:13" x14ac:dyDescent="0.2">
      <c r="J174" t="s">
        <v>67</v>
      </c>
      <c r="K174" s="35">
        <v>1.0884955008011861</v>
      </c>
      <c r="L174" t="s">
        <v>67</v>
      </c>
      <c r="M174" s="36">
        <v>1.0884955008011701</v>
      </c>
    </row>
    <row r="175" spans="10:13" x14ac:dyDescent="0.2">
      <c r="J175" t="s">
        <v>119</v>
      </c>
      <c r="K175" s="35">
        <v>0.98103423984069882</v>
      </c>
      <c r="L175" t="s">
        <v>119</v>
      </c>
      <c r="M175" s="36">
        <v>0.98103423984068805</v>
      </c>
    </row>
    <row r="176" spans="10:13" x14ac:dyDescent="0.2">
      <c r="J176" t="s">
        <v>112</v>
      </c>
      <c r="K176" s="35">
        <v>0.93333720638704076</v>
      </c>
      <c r="L176" t="s">
        <v>112</v>
      </c>
      <c r="M176" s="36">
        <v>0.93333720638702899</v>
      </c>
    </row>
    <row r="177" spans="10:13" x14ac:dyDescent="0.2">
      <c r="J177" t="s">
        <v>273</v>
      </c>
      <c r="K177" s="35">
        <v>0.94112088608388456</v>
      </c>
      <c r="L177" t="s">
        <v>273</v>
      </c>
      <c r="M177" s="36">
        <v>0.94112088608387301</v>
      </c>
    </row>
    <row r="178" spans="10:13" x14ac:dyDescent="0.2">
      <c r="J178" t="s">
        <v>219</v>
      </c>
      <c r="K178" s="35">
        <v>1.0233614183483488</v>
      </c>
      <c r="L178" t="s">
        <v>219</v>
      </c>
      <c r="M178" s="36">
        <v>1.0233614183483399</v>
      </c>
    </row>
    <row r="179" spans="10:13" x14ac:dyDescent="0.2">
      <c r="J179" t="s">
        <v>128</v>
      </c>
      <c r="K179" s="35">
        <v>0.92278063338925365</v>
      </c>
      <c r="L179" t="s">
        <v>128</v>
      </c>
      <c r="M179" s="36">
        <v>0.92278063338924199</v>
      </c>
    </row>
    <row r="180" spans="10:13" x14ac:dyDescent="0.2">
      <c r="J180" t="s">
        <v>204</v>
      </c>
      <c r="K180" s="35">
        <v>1.0164731107872977</v>
      </c>
      <c r="L180" t="s">
        <v>204</v>
      </c>
      <c r="M180" s="36">
        <v>1.01647311078729</v>
      </c>
    </row>
    <row r="181" spans="10:13" x14ac:dyDescent="0.2">
      <c r="J181" t="s">
        <v>125</v>
      </c>
      <c r="K181" s="35">
        <v>0.96639239124072063</v>
      </c>
      <c r="L181" t="s">
        <v>125</v>
      </c>
      <c r="M181" s="36">
        <v>0.96639239124070797</v>
      </c>
    </row>
    <row r="182" spans="10:13" x14ac:dyDescent="0.2">
      <c r="J182" t="s">
        <v>101</v>
      </c>
      <c r="K182" s="35">
        <v>1.0766808671602328</v>
      </c>
      <c r="L182" t="s">
        <v>101</v>
      </c>
      <c r="M182" s="36">
        <v>1.0766808671602199</v>
      </c>
    </row>
    <row r="183" spans="10:13" x14ac:dyDescent="0.2">
      <c r="J183" t="s">
        <v>79</v>
      </c>
      <c r="K183" s="35">
        <v>0.95427514211718412</v>
      </c>
      <c r="L183" t="s">
        <v>79</v>
      </c>
      <c r="M183" s="36">
        <v>0.95427514211717401</v>
      </c>
    </row>
    <row r="184" spans="10:13" x14ac:dyDescent="0.2">
      <c r="J184" t="s">
        <v>98</v>
      </c>
      <c r="K184" s="35">
        <v>0.99531621853650065</v>
      </c>
      <c r="L184" t="s">
        <v>98</v>
      </c>
      <c r="M184" s="36">
        <v>0.995316218536488</v>
      </c>
    </row>
    <row r="185" spans="10:13" x14ac:dyDescent="0.2">
      <c r="J185" t="s">
        <v>96</v>
      </c>
      <c r="K185" s="35">
        <v>1.0776802648936439</v>
      </c>
      <c r="L185" t="s">
        <v>96</v>
      </c>
      <c r="M185" s="36">
        <v>1.0776802648936299</v>
      </c>
    </row>
    <row r="186" spans="10:13" x14ac:dyDescent="0.2">
      <c r="J186" t="s">
        <v>150</v>
      </c>
      <c r="K186" s="35">
        <v>1.1642451812764005</v>
      </c>
      <c r="L186" t="s">
        <v>150</v>
      </c>
      <c r="M186" s="36">
        <v>1.1642451812763901</v>
      </c>
    </row>
    <row r="187" spans="10:13" x14ac:dyDescent="0.2">
      <c r="J187" t="s">
        <v>177</v>
      </c>
      <c r="K187" s="35">
        <v>1.0749637007039776</v>
      </c>
      <c r="L187" t="s">
        <v>177</v>
      </c>
      <c r="M187" s="36">
        <v>1.0749637007039701</v>
      </c>
    </row>
    <row r="188" spans="10:13" x14ac:dyDescent="0.2">
      <c r="J188" t="s">
        <v>36</v>
      </c>
      <c r="K188" s="35">
        <v>0.90303176798023033</v>
      </c>
      <c r="L188" t="s">
        <v>36</v>
      </c>
      <c r="M188" s="36">
        <v>0.903031767980219</v>
      </c>
    </row>
    <row r="189" spans="10:13" x14ac:dyDescent="0.2">
      <c r="J189" t="s">
        <v>99</v>
      </c>
      <c r="K189" s="35">
        <v>1.0412402887933432</v>
      </c>
      <c r="L189" t="s">
        <v>99</v>
      </c>
      <c r="M189" s="36">
        <v>1.0412402887933301</v>
      </c>
    </row>
    <row r="190" spans="10:13" x14ac:dyDescent="0.2">
      <c r="J190" t="s">
        <v>143</v>
      </c>
      <c r="K190" s="35">
        <v>0.96281513343470071</v>
      </c>
      <c r="L190" t="s">
        <v>143</v>
      </c>
      <c r="M190" s="36">
        <v>0.96281513343468705</v>
      </c>
    </row>
    <row r="191" spans="10:13" x14ac:dyDescent="0.2">
      <c r="J191" t="s">
        <v>181</v>
      </c>
      <c r="K191" s="35">
        <v>1.004643097201833</v>
      </c>
      <c r="L191" t="s">
        <v>181</v>
      </c>
      <c r="M191" s="36">
        <v>1.0046430972018201</v>
      </c>
    </row>
    <row r="192" spans="10:13" x14ac:dyDescent="0.2">
      <c r="J192" t="s">
        <v>80</v>
      </c>
      <c r="K192" s="35">
        <v>0.99650057485060584</v>
      </c>
      <c r="L192" t="s">
        <v>80</v>
      </c>
      <c r="M192" s="36">
        <v>0.99650057485059396</v>
      </c>
    </row>
    <row r="193" spans="10:13" x14ac:dyDescent="0.2">
      <c r="J193" t="s">
        <v>229</v>
      </c>
      <c r="K193" s="35">
        <v>0.87536924573528707</v>
      </c>
      <c r="L193" t="s">
        <v>229</v>
      </c>
      <c r="M193" s="36">
        <v>0.87536924573527497</v>
      </c>
    </row>
    <row r="194" spans="10:13" x14ac:dyDescent="0.2">
      <c r="J194" t="s">
        <v>87</v>
      </c>
      <c r="K194" s="35">
        <v>1.0212879899566221</v>
      </c>
      <c r="L194" t="s">
        <v>87</v>
      </c>
      <c r="M194" s="36">
        <v>1.0212879899566101</v>
      </c>
    </row>
    <row r="195" spans="10:13" x14ac:dyDescent="0.2">
      <c r="J195" t="s">
        <v>189</v>
      </c>
      <c r="K195" s="35">
        <v>0.95433120887879141</v>
      </c>
      <c r="L195" t="s">
        <v>189</v>
      </c>
      <c r="M195" s="36">
        <v>0.95433120887877798</v>
      </c>
    </row>
    <row r="196" spans="10:13" x14ac:dyDescent="0.2">
      <c r="J196" t="s">
        <v>142</v>
      </c>
      <c r="K196" s="35">
        <v>1.1211666890191685</v>
      </c>
      <c r="L196" t="s">
        <v>142</v>
      </c>
      <c r="M196" s="36">
        <v>1.1211666890191601</v>
      </c>
    </row>
    <row r="197" spans="10:13" x14ac:dyDescent="0.2">
      <c r="J197" t="s">
        <v>135</v>
      </c>
      <c r="K197" s="35">
        <v>0.91468961527073878</v>
      </c>
      <c r="L197" t="s">
        <v>135</v>
      </c>
      <c r="M197" s="36">
        <v>0.91468961527072801</v>
      </c>
    </row>
    <row r="198" spans="10:13" x14ac:dyDescent="0.2">
      <c r="J198" t="s">
        <v>167</v>
      </c>
      <c r="K198" s="35">
        <v>0.70453917862236737</v>
      </c>
      <c r="L198" t="s">
        <v>167</v>
      </c>
      <c r="M198" s="36">
        <v>0.70453917862235804</v>
      </c>
    </row>
    <row r="199" spans="10:13" x14ac:dyDescent="0.2">
      <c r="J199" t="s">
        <v>137</v>
      </c>
      <c r="K199" s="35">
        <v>1.1258880374521196</v>
      </c>
      <c r="L199" t="s">
        <v>137</v>
      </c>
      <c r="M199" s="36">
        <v>1.1258880374521001</v>
      </c>
    </row>
    <row r="200" spans="10:13" x14ac:dyDescent="0.2">
      <c r="J200" t="s">
        <v>194</v>
      </c>
      <c r="K200" s="35">
        <v>0.99993993847308971</v>
      </c>
      <c r="L200" t="s">
        <v>194</v>
      </c>
      <c r="M200" s="36">
        <v>0.99993993847307805</v>
      </c>
    </row>
    <row r="201" spans="10:13" x14ac:dyDescent="0.2">
      <c r="J201" t="s">
        <v>140</v>
      </c>
      <c r="K201" s="35">
        <v>1.0765160637512841</v>
      </c>
      <c r="L201" t="s">
        <v>140</v>
      </c>
      <c r="M201" s="36">
        <v>1.0765160637512701</v>
      </c>
    </row>
    <row r="202" spans="10:13" x14ac:dyDescent="0.2">
      <c r="J202" t="s">
        <v>61</v>
      </c>
      <c r="K202" s="35">
        <v>1.0501648992258632</v>
      </c>
      <c r="L202" t="s">
        <v>61</v>
      </c>
      <c r="M202" s="36">
        <v>1.0501648992258501</v>
      </c>
    </row>
    <row r="203" spans="10:13" x14ac:dyDescent="0.2">
      <c r="J203" t="s">
        <v>274</v>
      </c>
      <c r="K203" s="35">
        <v>0.81699414656034708</v>
      </c>
      <c r="L203" t="s">
        <v>274</v>
      </c>
      <c r="M203" s="36">
        <v>0.81699414656033897</v>
      </c>
    </row>
    <row r="204" spans="10:13" x14ac:dyDescent="0.2">
      <c r="J204" t="s">
        <v>48</v>
      </c>
      <c r="K204" s="35">
        <v>0.88808252758652995</v>
      </c>
      <c r="L204" t="s">
        <v>48</v>
      </c>
      <c r="M204" s="36">
        <v>0.88808252758651895</v>
      </c>
    </row>
    <row r="205" spans="10:13" x14ac:dyDescent="0.2">
      <c r="J205" t="s">
        <v>152</v>
      </c>
      <c r="K205" s="35">
        <v>1.094669914781337</v>
      </c>
      <c r="L205" t="s">
        <v>152</v>
      </c>
      <c r="M205" s="36">
        <v>1.0946699147813199</v>
      </c>
    </row>
    <row r="206" spans="10:13" x14ac:dyDescent="0.2">
      <c r="J206" t="s">
        <v>66</v>
      </c>
      <c r="K206" s="35">
        <v>0.87353406222606178</v>
      </c>
      <c r="L206" t="s">
        <v>66</v>
      </c>
      <c r="M206" s="36">
        <v>0.87353406222605301</v>
      </c>
    </row>
    <row r="207" spans="10:13" x14ac:dyDescent="0.2">
      <c r="J207" t="s">
        <v>136</v>
      </c>
      <c r="K207" s="35">
        <v>1.0580791548400397</v>
      </c>
      <c r="L207" t="s">
        <v>136</v>
      </c>
      <c r="M207" s="36">
        <v>1.0580791548400299</v>
      </c>
    </row>
    <row r="208" spans="10:13" x14ac:dyDescent="0.2">
      <c r="J208" t="s">
        <v>109</v>
      </c>
      <c r="K208" s="35">
        <v>1.0125362443048231</v>
      </c>
      <c r="L208" t="s">
        <v>109</v>
      </c>
      <c r="M208" s="36">
        <v>1.01253624430481</v>
      </c>
    </row>
    <row r="209" spans="10:13" x14ac:dyDescent="0.2">
      <c r="J209" t="s">
        <v>73</v>
      </c>
      <c r="K209" s="35">
        <v>1.048540940659382</v>
      </c>
      <c r="L209" t="s">
        <v>73</v>
      </c>
      <c r="M209" s="36">
        <v>1.04854094065937</v>
      </c>
    </row>
    <row r="210" spans="10:13" x14ac:dyDescent="0.2">
      <c r="J210" t="s">
        <v>124</v>
      </c>
      <c r="K210" s="35">
        <v>0.77838504289669841</v>
      </c>
      <c r="L210" t="s">
        <v>124</v>
      </c>
      <c r="M210" s="36">
        <v>0.77838504289668997</v>
      </c>
    </row>
    <row r="211" spans="10:13" x14ac:dyDescent="0.2">
      <c r="J211" t="s">
        <v>148</v>
      </c>
      <c r="K211" s="35">
        <v>1.0431727128711805</v>
      </c>
      <c r="L211" t="s">
        <v>148</v>
      </c>
      <c r="M211" s="36">
        <v>1.0431727128711701</v>
      </c>
    </row>
    <row r="212" spans="10:13" x14ac:dyDescent="0.2">
      <c r="J212" t="s">
        <v>93</v>
      </c>
      <c r="K212" s="35">
        <v>0.96629406801313011</v>
      </c>
      <c r="L212" t="s">
        <v>93</v>
      </c>
      <c r="M212" s="36">
        <v>0.96629406801312001</v>
      </c>
    </row>
    <row r="213" spans="10:13" x14ac:dyDescent="0.2">
      <c r="J213" t="s">
        <v>72</v>
      </c>
      <c r="K213" s="35">
        <v>1.0715404829931476</v>
      </c>
      <c r="L213" t="s">
        <v>72</v>
      </c>
      <c r="M213" s="36">
        <v>1.0715404829931301</v>
      </c>
    </row>
    <row r="214" spans="10:13" x14ac:dyDescent="0.2">
      <c r="J214" t="s">
        <v>212</v>
      </c>
      <c r="K214" s="35">
        <v>0.93417873569119392</v>
      </c>
      <c r="L214" t="s">
        <v>212</v>
      </c>
      <c r="M214" s="36">
        <v>0.93417873569118104</v>
      </c>
    </row>
    <row r="215" spans="10:13" x14ac:dyDescent="0.2">
      <c r="J215" t="s">
        <v>192</v>
      </c>
      <c r="K215" s="35">
        <v>0.98301304963570479</v>
      </c>
      <c r="L215" t="s">
        <v>192</v>
      </c>
      <c r="M215" s="36">
        <v>0.98301304963569203</v>
      </c>
    </row>
    <row r="216" spans="10:13" x14ac:dyDescent="0.2">
      <c r="J216" t="s">
        <v>183</v>
      </c>
      <c r="K216" s="35">
        <v>0.78457254670812904</v>
      </c>
      <c r="L216" t="s">
        <v>183</v>
      </c>
      <c r="M216" s="36">
        <v>0.78457254670811805</v>
      </c>
    </row>
    <row r="217" spans="10:13" x14ac:dyDescent="0.2">
      <c r="J217" t="s">
        <v>123</v>
      </c>
      <c r="K217" s="35">
        <v>1.1259878187789181</v>
      </c>
      <c r="L217" t="s">
        <v>123</v>
      </c>
      <c r="M217" s="36">
        <v>1.1259878187789101</v>
      </c>
    </row>
    <row r="218" spans="10:13" x14ac:dyDescent="0.2">
      <c r="J218" t="s">
        <v>222</v>
      </c>
      <c r="K218" s="35">
        <v>0.83826984492838574</v>
      </c>
      <c r="L218" t="s">
        <v>222</v>
      </c>
      <c r="M218" s="36">
        <v>0.83826984492837697</v>
      </c>
    </row>
  </sheetData>
  <mergeCells count="1">
    <mergeCell ref="L1:Q1"/>
  </mergeCells>
  <pageMargins left="0.7" right="0.7" top="0.75" bottom="0.75" header="0.3" footer="0.3"/>
  <pageSetup orientation="portrait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opLeftCell="F11" zoomScale="60" zoomScaleNormal="60" zoomScaleSheetLayoutView="85" workbookViewId="0">
      <selection activeCell="AO9" sqref="AO9"/>
    </sheetView>
  </sheetViews>
  <sheetFormatPr defaultColWidth="9.01171875" defaultRowHeight="15" x14ac:dyDescent="0.2"/>
  <sheetData/>
  <pageMargins left="7.874015748031496E-2" right="7.874015748031496E-2" top="7.874015748031496E-2" bottom="7.874015748031496E-2" header="7.874015748031496E-2" footer="7.874015748031496E-2"/>
  <pageSetup scale="38" orientation="landscape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002"/>
  <sheetViews>
    <sheetView topLeftCell="C1" zoomScale="115" zoomScaleNormal="115" workbookViewId="0">
      <pane ySplit="1" topLeftCell="C2" activePane="bottomLeft" state="frozen"/>
      <selection activeCell="C1" sqref="C1"/>
      <selection pane="bottomLeft" activeCell="J1" sqref="J1:J1048576"/>
    </sheetView>
  </sheetViews>
  <sheetFormatPr defaultColWidth="9.01171875" defaultRowHeight="15" x14ac:dyDescent="0.2"/>
  <cols>
    <col min="1" max="1" width="25.69140625" customWidth="1"/>
    <col min="2" max="2" width="38.203125" customWidth="1"/>
    <col min="3" max="3" width="16.27734375" customWidth="1"/>
    <col min="4" max="4" width="13.71875" customWidth="1"/>
    <col min="5" max="5" width="13.5859375" customWidth="1"/>
    <col min="6" max="6" width="11.56640625" style="2" customWidth="1"/>
    <col min="7" max="7" width="5.51171875" customWidth="1"/>
    <col min="8" max="8" width="11.1640625" customWidth="1"/>
    <col min="9" max="9" width="11.8359375" style="3" customWidth="1"/>
    <col min="10" max="10" width="10.22265625" style="4" customWidth="1"/>
    <col min="11" max="11" width="19.234375" style="5" customWidth="1"/>
    <col min="12" max="12" width="19.50390625" style="5" customWidth="1"/>
    <col min="13" max="13" width="14.2578125" style="5" customWidth="1"/>
    <col min="14" max="14" width="14.9296875" style="5" customWidth="1"/>
  </cols>
  <sheetData>
    <row r="1" spans="1:14" s="1" customFormat="1" x14ac:dyDescent="0.2">
      <c r="A1" s="6" t="s">
        <v>0</v>
      </c>
      <c r="B1" s="7" t="s">
        <v>1</v>
      </c>
      <c r="C1" s="7" t="s">
        <v>275</v>
      </c>
      <c r="D1" s="7" t="s">
        <v>3</v>
      </c>
      <c r="E1" s="7" t="s">
        <v>4</v>
      </c>
      <c r="F1" s="8" t="s">
        <v>5</v>
      </c>
      <c r="G1" s="9" t="s">
        <v>7</v>
      </c>
      <c r="H1" s="7" t="s">
        <v>8</v>
      </c>
      <c r="I1" s="12" t="s">
        <v>9</v>
      </c>
      <c r="J1" s="13" t="s">
        <v>12</v>
      </c>
      <c r="K1" s="14" t="s">
        <v>13</v>
      </c>
      <c r="L1" s="15" t="s">
        <v>14</v>
      </c>
      <c r="M1" s="16" t="s">
        <v>276</v>
      </c>
      <c r="N1" s="16" t="s">
        <v>277</v>
      </c>
    </row>
    <row r="2" spans="1:14" x14ac:dyDescent="0.2">
      <c r="A2" s="10" t="s">
        <v>278</v>
      </c>
      <c r="B2" s="10" t="s">
        <v>268</v>
      </c>
      <c r="C2" s="10" t="s">
        <v>22</v>
      </c>
      <c r="D2" s="10" t="s">
        <v>23</v>
      </c>
      <c r="E2" s="10" t="s">
        <v>24</v>
      </c>
      <c r="F2" s="11" t="s">
        <v>279</v>
      </c>
      <c r="G2" s="10">
        <v>2013</v>
      </c>
      <c r="H2" s="10">
        <v>957081544</v>
      </c>
      <c r="I2" s="17">
        <v>41944</v>
      </c>
      <c r="J2" s="18">
        <v>552</v>
      </c>
      <c r="K2" s="19">
        <v>255.28</v>
      </c>
      <c r="L2" s="19">
        <v>159.41999999999999</v>
      </c>
      <c r="M2" s="19">
        <f>Table1[[#This Row],[Unit_Selling Price]]-Table1[[#This Row],[Unit_Cost]]</f>
        <v>95.86</v>
      </c>
      <c r="N2" s="19">
        <f>Table1[[#This Row],[Quantity]]*Table1[[#This Row],[unit_per Profit]]</f>
        <v>52914.720000000001</v>
      </c>
    </row>
    <row r="3" spans="1:14" x14ac:dyDescent="0.2">
      <c r="A3" s="10" t="s">
        <v>278</v>
      </c>
      <c r="B3" s="10" t="s">
        <v>25</v>
      </c>
      <c r="C3" s="10" t="s">
        <v>26</v>
      </c>
      <c r="D3" s="10" t="s">
        <v>27</v>
      </c>
      <c r="E3" s="10" t="s">
        <v>28</v>
      </c>
      <c r="F3" s="11">
        <v>40305</v>
      </c>
      <c r="G3" s="10">
        <v>2010</v>
      </c>
      <c r="H3" s="10">
        <v>301644504</v>
      </c>
      <c r="I3" s="17" t="s">
        <v>280</v>
      </c>
      <c r="J3" s="18">
        <v>2167</v>
      </c>
      <c r="K3" s="19">
        <v>152.58000000000001</v>
      </c>
      <c r="L3" s="19">
        <v>97.44</v>
      </c>
      <c r="M3" s="19">
        <f>Table1[[#This Row],[Unit_Selling Price]]-Table1[[#This Row],[Unit_Cost]]</f>
        <v>55.14</v>
      </c>
      <c r="N3" s="19">
        <f>Table1[[#This Row],[Quantity]]*Table1[[#This Row],[unit_per Profit]]</f>
        <v>119488.38</v>
      </c>
    </row>
    <row r="4" spans="1:14" x14ac:dyDescent="0.2">
      <c r="A4" s="10" t="s">
        <v>29</v>
      </c>
      <c r="B4" s="10" t="s">
        <v>30</v>
      </c>
      <c r="C4" s="10" t="s">
        <v>31</v>
      </c>
      <c r="D4" s="10" t="s">
        <v>27</v>
      </c>
      <c r="E4" s="10" t="s">
        <v>28</v>
      </c>
      <c r="F4" s="11">
        <v>40886</v>
      </c>
      <c r="G4" s="10">
        <v>2011</v>
      </c>
      <c r="H4" s="10">
        <v>478051030</v>
      </c>
      <c r="I4" s="17" t="s">
        <v>281</v>
      </c>
      <c r="J4" s="18">
        <v>4778</v>
      </c>
      <c r="K4" s="19">
        <v>47.45</v>
      </c>
      <c r="L4" s="19">
        <v>31.79</v>
      </c>
      <c r="M4" s="19">
        <f>Table1[[#This Row],[Unit_Selling Price]]-Table1[[#This Row],[Unit_Cost]]</f>
        <v>15.66</v>
      </c>
      <c r="N4" s="19">
        <f>Table1[[#This Row],[Quantity]]*Table1[[#This Row],[unit_per Profit]]</f>
        <v>74823.48</v>
      </c>
    </row>
    <row r="5" spans="1:14" x14ac:dyDescent="0.2">
      <c r="A5" s="10" t="s">
        <v>32</v>
      </c>
      <c r="B5" s="10" t="s">
        <v>33</v>
      </c>
      <c r="C5" s="10" t="s">
        <v>34</v>
      </c>
      <c r="D5" s="10" t="s">
        <v>27</v>
      </c>
      <c r="E5" s="10" t="s">
        <v>35</v>
      </c>
      <c r="F5" s="11" t="s">
        <v>282</v>
      </c>
      <c r="G5" s="10">
        <v>2010</v>
      </c>
      <c r="H5" s="10">
        <v>892599952</v>
      </c>
      <c r="I5" s="17" t="s">
        <v>283</v>
      </c>
      <c r="J5" s="18">
        <v>9016</v>
      </c>
      <c r="K5" s="19">
        <v>205.7</v>
      </c>
      <c r="L5" s="19">
        <v>117.11</v>
      </c>
      <c r="M5" s="19">
        <f>Table1[[#This Row],[Unit_Selling Price]]-Table1[[#This Row],[Unit_Cost]]</f>
        <v>88.59</v>
      </c>
      <c r="N5" s="19">
        <f>Table1[[#This Row],[Quantity]]*Table1[[#This Row],[unit_per Profit]]</f>
        <v>798727.44</v>
      </c>
    </row>
    <row r="6" spans="1:14" x14ac:dyDescent="0.2">
      <c r="A6" s="10" t="s">
        <v>32</v>
      </c>
      <c r="B6" s="10" t="s">
        <v>36</v>
      </c>
      <c r="C6" s="10" t="s">
        <v>26</v>
      </c>
      <c r="D6" s="10" t="s">
        <v>27</v>
      </c>
      <c r="E6" s="10" t="s">
        <v>28</v>
      </c>
      <c r="F6" s="11" t="s">
        <v>284</v>
      </c>
      <c r="G6" s="10">
        <v>2015</v>
      </c>
      <c r="H6" s="10">
        <v>571902596</v>
      </c>
      <c r="I6" s="17" t="s">
        <v>285</v>
      </c>
      <c r="J6" s="18">
        <v>7542</v>
      </c>
      <c r="K6" s="19">
        <v>152.58000000000001</v>
      </c>
      <c r="L6" s="19">
        <v>97.44</v>
      </c>
      <c r="M6" s="19">
        <f>Table1[[#This Row],[Unit_Selling Price]]-Table1[[#This Row],[Unit_Cost]]</f>
        <v>55.14</v>
      </c>
      <c r="N6" s="19">
        <f>Table1[[#This Row],[Quantity]]*Table1[[#This Row],[unit_per Profit]]</f>
        <v>415865.88</v>
      </c>
    </row>
    <row r="7" spans="1:14" x14ac:dyDescent="0.2">
      <c r="A7" s="10" t="s">
        <v>37</v>
      </c>
      <c r="B7" s="10" t="s">
        <v>38</v>
      </c>
      <c r="C7" s="10" t="s">
        <v>39</v>
      </c>
      <c r="D7" s="10" t="s">
        <v>27</v>
      </c>
      <c r="E7" s="10" t="s">
        <v>35</v>
      </c>
      <c r="F7" s="11">
        <v>40401</v>
      </c>
      <c r="G7" s="10">
        <v>2010</v>
      </c>
      <c r="H7" s="10">
        <v>412882792</v>
      </c>
      <c r="I7" s="17" t="s">
        <v>286</v>
      </c>
      <c r="J7" s="18">
        <v>48</v>
      </c>
      <c r="K7" s="19">
        <v>81.73</v>
      </c>
      <c r="L7" s="19">
        <v>56.67</v>
      </c>
      <c r="M7" s="19">
        <f>Table1[[#This Row],[Unit_Selling Price]]-Table1[[#This Row],[Unit_Cost]]</f>
        <v>25.06</v>
      </c>
      <c r="N7" s="19">
        <f>Table1[[#This Row],[Quantity]]*Table1[[#This Row],[unit_per Profit]]</f>
        <v>1202.8800000000001</v>
      </c>
    </row>
    <row r="8" spans="1:14" x14ac:dyDescent="0.2">
      <c r="A8" s="10" t="s">
        <v>40</v>
      </c>
      <c r="B8" s="10" t="s">
        <v>41</v>
      </c>
      <c r="C8" s="10" t="s">
        <v>42</v>
      </c>
      <c r="D8" s="10" t="s">
        <v>27</v>
      </c>
      <c r="E8" s="10" t="s">
        <v>43</v>
      </c>
      <c r="F8" s="11" t="s">
        <v>287</v>
      </c>
      <c r="G8" s="10">
        <v>2011</v>
      </c>
      <c r="H8" s="10">
        <v>932776868</v>
      </c>
      <c r="I8" s="17">
        <v>40821</v>
      </c>
      <c r="J8" s="18">
        <v>8258</v>
      </c>
      <c r="K8" s="19">
        <v>109.28</v>
      </c>
      <c r="L8" s="19">
        <v>35.840000000000003</v>
      </c>
      <c r="M8" s="19">
        <f>Table1[[#This Row],[Unit_Selling Price]]-Table1[[#This Row],[Unit_Cost]]</f>
        <v>73.44</v>
      </c>
      <c r="N8" s="19">
        <f>Table1[[#This Row],[Quantity]]*Table1[[#This Row],[unit_per Profit]]</f>
        <v>606467.52</v>
      </c>
    </row>
    <row r="9" spans="1:14" x14ac:dyDescent="0.2">
      <c r="A9" s="10" t="s">
        <v>29</v>
      </c>
      <c r="B9" s="10" t="s">
        <v>44</v>
      </c>
      <c r="C9" s="10" t="s">
        <v>42</v>
      </c>
      <c r="D9" s="10" t="s">
        <v>23</v>
      </c>
      <c r="E9" s="10" t="s">
        <v>24</v>
      </c>
      <c r="F9" s="11" t="s">
        <v>288</v>
      </c>
      <c r="G9" s="10">
        <v>2013</v>
      </c>
      <c r="H9" s="10">
        <v>919133651</v>
      </c>
      <c r="I9" s="17">
        <v>41375</v>
      </c>
      <c r="J9" s="18">
        <v>927</v>
      </c>
      <c r="K9" s="19">
        <v>109.28</v>
      </c>
      <c r="L9" s="19">
        <v>35.840000000000003</v>
      </c>
      <c r="M9" s="19">
        <f>Table1[[#This Row],[Unit_Selling Price]]-Table1[[#This Row],[Unit_Cost]]</f>
        <v>73.44</v>
      </c>
      <c r="N9" s="19">
        <f>Table1[[#This Row],[Quantity]]*Table1[[#This Row],[unit_per Profit]]</f>
        <v>68078.880000000005</v>
      </c>
    </row>
    <row r="10" spans="1:14" x14ac:dyDescent="0.2">
      <c r="A10" s="10" t="s">
        <v>37</v>
      </c>
      <c r="B10" s="10" t="s">
        <v>45</v>
      </c>
      <c r="C10" s="10" t="s">
        <v>42</v>
      </c>
      <c r="D10" s="10" t="s">
        <v>27</v>
      </c>
      <c r="E10" s="10" t="s">
        <v>24</v>
      </c>
      <c r="F10" s="11" t="s">
        <v>289</v>
      </c>
      <c r="G10" s="10">
        <v>2016</v>
      </c>
      <c r="H10" s="10">
        <v>579814469</v>
      </c>
      <c r="I10" s="17">
        <v>42500</v>
      </c>
      <c r="J10" s="18">
        <v>8841</v>
      </c>
      <c r="K10" s="19">
        <v>109.28</v>
      </c>
      <c r="L10" s="19">
        <v>35.840000000000003</v>
      </c>
      <c r="M10" s="19">
        <f>Table1[[#This Row],[Unit_Selling Price]]-Table1[[#This Row],[Unit_Cost]]</f>
        <v>73.44</v>
      </c>
      <c r="N10" s="19">
        <f>Table1[[#This Row],[Quantity]]*Table1[[#This Row],[unit_per Profit]]</f>
        <v>649283.04</v>
      </c>
    </row>
    <row r="11" spans="1:14" x14ac:dyDescent="0.2">
      <c r="A11" s="10" t="s">
        <v>46</v>
      </c>
      <c r="B11" s="10" t="s">
        <v>47</v>
      </c>
      <c r="C11" s="10" t="s">
        <v>22</v>
      </c>
      <c r="D11" s="10" t="s">
        <v>23</v>
      </c>
      <c r="E11" s="10" t="s">
        <v>24</v>
      </c>
      <c r="F11" s="11" t="s">
        <v>290</v>
      </c>
      <c r="G11" s="10">
        <v>2015</v>
      </c>
      <c r="H11" s="10">
        <v>192993152</v>
      </c>
      <c r="I11" s="17">
        <v>42190</v>
      </c>
      <c r="J11" s="18">
        <v>9817</v>
      </c>
      <c r="K11" s="19">
        <v>255.28</v>
      </c>
      <c r="L11" s="19">
        <v>159.41999999999999</v>
      </c>
      <c r="M11" s="19">
        <f>Table1[[#This Row],[Unit_Selling Price]]-Table1[[#This Row],[Unit_Cost]]</f>
        <v>95.86</v>
      </c>
      <c r="N11" s="19">
        <f>Table1[[#This Row],[Quantity]]*Table1[[#This Row],[unit_per Profit]]</f>
        <v>941057.62</v>
      </c>
    </row>
    <row r="12" spans="1:14" x14ac:dyDescent="0.2">
      <c r="A12" s="10" t="s">
        <v>37</v>
      </c>
      <c r="B12" s="10" t="s">
        <v>48</v>
      </c>
      <c r="C12" s="10" t="s">
        <v>49</v>
      </c>
      <c r="D12" s="10" t="s">
        <v>27</v>
      </c>
      <c r="E12" s="10" t="s">
        <v>28</v>
      </c>
      <c r="F12" s="11" t="s">
        <v>291</v>
      </c>
      <c r="G12" s="10">
        <v>2013</v>
      </c>
      <c r="H12" s="10">
        <v>557156026</v>
      </c>
      <c r="I12" s="17" t="s">
        <v>292</v>
      </c>
      <c r="J12" s="18">
        <v>3704</v>
      </c>
      <c r="K12" s="19">
        <v>651.21</v>
      </c>
      <c r="L12" s="19">
        <v>524.96</v>
      </c>
      <c r="M12" s="19">
        <f>Table1[[#This Row],[Unit_Selling Price]]-Table1[[#This Row],[Unit_Cost]]</f>
        <v>126.25</v>
      </c>
      <c r="N12" s="19">
        <f>Table1[[#This Row],[Quantity]]*Table1[[#This Row],[unit_per Profit]]</f>
        <v>467630</v>
      </c>
    </row>
    <row r="13" spans="1:14" x14ac:dyDescent="0.2">
      <c r="A13" s="10" t="s">
        <v>37</v>
      </c>
      <c r="B13" s="10" t="s">
        <v>50</v>
      </c>
      <c r="C13" s="10" t="s">
        <v>51</v>
      </c>
      <c r="D13" s="10" t="s">
        <v>23</v>
      </c>
      <c r="E13" s="10" t="s">
        <v>24</v>
      </c>
      <c r="F13" s="11">
        <v>41613</v>
      </c>
      <c r="G13" s="10">
        <v>2013</v>
      </c>
      <c r="H13" s="10">
        <v>741101920</v>
      </c>
      <c r="I13" s="17" t="s">
        <v>293</v>
      </c>
      <c r="J13" s="18">
        <v>7382</v>
      </c>
      <c r="K13" s="19">
        <v>437.2</v>
      </c>
      <c r="L13" s="19">
        <v>263.33</v>
      </c>
      <c r="M13" s="19">
        <f>Table1[[#This Row],[Unit_Selling Price]]-Table1[[#This Row],[Unit_Cost]]</f>
        <v>173.87</v>
      </c>
      <c r="N13" s="19">
        <f>Table1[[#This Row],[Quantity]]*Table1[[#This Row],[unit_per Profit]]</f>
        <v>1283508.3400000001</v>
      </c>
    </row>
    <row r="14" spans="1:14" x14ac:dyDescent="0.2">
      <c r="A14" s="10" t="s">
        <v>32</v>
      </c>
      <c r="B14" s="10" t="s">
        <v>52</v>
      </c>
      <c r="C14" s="10" t="s">
        <v>34</v>
      </c>
      <c r="D14" s="10" t="s">
        <v>27</v>
      </c>
      <c r="E14" s="10" t="s">
        <v>35</v>
      </c>
      <c r="F14" s="11" t="s">
        <v>294</v>
      </c>
      <c r="G14" s="10">
        <v>2016</v>
      </c>
      <c r="H14" s="10">
        <v>333942162</v>
      </c>
      <c r="I14" s="17" t="s">
        <v>295</v>
      </c>
      <c r="J14" s="18">
        <v>9762</v>
      </c>
      <c r="K14" s="19">
        <v>205.7</v>
      </c>
      <c r="L14" s="19">
        <v>117.11</v>
      </c>
      <c r="M14" s="19">
        <f>Table1[[#This Row],[Unit_Selling Price]]-Table1[[#This Row],[Unit_Cost]]</f>
        <v>88.59</v>
      </c>
      <c r="N14" s="19">
        <f>Table1[[#This Row],[Quantity]]*Table1[[#This Row],[unit_per Profit]]</f>
        <v>864815.58</v>
      </c>
    </row>
    <row r="15" spans="1:14" x14ac:dyDescent="0.2">
      <c r="A15" s="10" t="s">
        <v>278</v>
      </c>
      <c r="B15" s="10" t="s">
        <v>53</v>
      </c>
      <c r="C15" s="10" t="s">
        <v>51</v>
      </c>
      <c r="D15" s="10" t="s">
        <v>27</v>
      </c>
      <c r="E15" s="10" t="s">
        <v>43</v>
      </c>
      <c r="F15" s="11">
        <v>42162</v>
      </c>
      <c r="G15" s="10">
        <v>2015</v>
      </c>
      <c r="H15" s="10">
        <v>795100581</v>
      </c>
      <c r="I15" s="17" t="s">
        <v>296</v>
      </c>
      <c r="J15" s="18">
        <v>6786</v>
      </c>
      <c r="K15" s="19">
        <v>437.2</v>
      </c>
      <c r="L15" s="19">
        <v>263.33</v>
      </c>
      <c r="M15" s="19">
        <f>Table1[[#This Row],[Unit_Selling Price]]-Table1[[#This Row],[Unit_Cost]]</f>
        <v>173.87</v>
      </c>
      <c r="N15" s="19">
        <f>Table1[[#This Row],[Quantity]]*Table1[[#This Row],[unit_per Profit]]</f>
        <v>1179881.82</v>
      </c>
    </row>
    <row r="16" spans="1:14" x14ac:dyDescent="0.2">
      <c r="A16" s="10" t="s">
        <v>278</v>
      </c>
      <c r="B16" s="10" t="s">
        <v>54</v>
      </c>
      <c r="C16" s="10" t="s">
        <v>22</v>
      </c>
      <c r="D16" s="10" t="s">
        <v>23</v>
      </c>
      <c r="E16" s="10" t="s">
        <v>35</v>
      </c>
      <c r="F16" s="11" t="s">
        <v>297</v>
      </c>
      <c r="G16" s="10">
        <v>2010</v>
      </c>
      <c r="H16" s="10">
        <v>504313504</v>
      </c>
      <c r="I16" s="17">
        <v>40249</v>
      </c>
      <c r="J16" s="18">
        <v>6428</v>
      </c>
      <c r="K16" s="19">
        <v>255.28</v>
      </c>
      <c r="L16" s="19">
        <v>159.41999999999999</v>
      </c>
      <c r="M16" s="19">
        <f>Table1[[#This Row],[Unit_Selling Price]]-Table1[[#This Row],[Unit_Cost]]</f>
        <v>95.86</v>
      </c>
      <c r="N16" s="19">
        <f>Table1[[#This Row],[Quantity]]*Table1[[#This Row],[unit_per Profit]]</f>
        <v>616188.07999999996</v>
      </c>
    </row>
    <row r="17" spans="1:14" x14ac:dyDescent="0.2">
      <c r="A17" s="10" t="s">
        <v>37</v>
      </c>
      <c r="B17" s="10" t="s">
        <v>55</v>
      </c>
      <c r="C17" s="10" t="s">
        <v>56</v>
      </c>
      <c r="D17" s="10" t="s">
        <v>27</v>
      </c>
      <c r="E17" s="10" t="s">
        <v>43</v>
      </c>
      <c r="F17" s="11" t="s">
        <v>298</v>
      </c>
      <c r="G17" s="10">
        <v>2015</v>
      </c>
      <c r="H17" s="10">
        <v>611629760</v>
      </c>
      <c r="I17" s="17" t="s">
        <v>299</v>
      </c>
      <c r="J17" s="18">
        <v>3693</v>
      </c>
      <c r="K17" s="19">
        <v>421.89</v>
      </c>
      <c r="L17" s="19">
        <v>364.69</v>
      </c>
      <c r="M17" s="19">
        <f>Table1[[#This Row],[Unit_Selling Price]]-Table1[[#This Row],[Unit_Cost]]</f>
        <v>57.2</v>
      </c>
      <c r="N17" s="19">
        <f>Table1[[#This Row],[Quantity]]*Table1[[#This Row],[unit_per Profit]]</f>
        <v>211239.6</v>
      </c>
    </row>
    <row r="18" spans="1:14" x14ac:dyDescent="0.2">
      <c r="A18" s="10" t="s">
        <v>29</v>
      </c>
      <c r="B18" s="10" t="s">
        <v>57</v>
      </c>
      <c r="C18" s="10" t="s">
        <v>34</v>
      </c>
      <c r="D18" s="10" t="s">
        <v>27</v>
      </c>
      <c r="E18" s="10" t="s">
        <v>28</v>
      </c>
      <c r="F18" s="11" t="s">
        <v>300</v>
      </c>
      <c r="G18" s="10">
        <v>2014</v>
      </c>
      <c r="H18" s="10">
        <v>987410676</v>
      </c>
      <c r="I18" s="17">
        <v>41799</v>
      </c>
      <c r="J18" s="18">
        <v>5616</v>
      </c>
      <c r="K18" s="19">
        <v>205.7</v>
      </c>
      <c r="L18" s="19">
        <v>117.11</v>
      </c>
      <c r="M18" s="19">
        <f>Table1[[#This Row],[Unit_Selling Price]]-Table1[[#This Row],[Unit_Cost]]</f>
        <v>88.59</v>
      </c>
      <c r="N18" s="19">
        <f>Table1[[#This Row],[Quantity]]*Table1[[#This Row],[unit_per Profit]]</f>
        <v>497521.44</v>
      </c>
    </row>
    <row r="19" spans="1:14" x14ac:dyDescent="0.2">
      <c r="A19" s="10" t="s">
        <v>29</v>
      </c>
      <c r="B19" s="10" t="s">
        <v>58</v>
      </c>
      <c r="C19" s="10" t="s">
        <v>49</v>
      </c>
      <c r="D19" s="10" t="s">
        <v>23</v>
      </c>
      <c r="E19" s="10" t="s">
        <v>35</v>
      </c>
      <c r="F19" s="11" t="s">
        <v>301</v>
      </c>
      <c r="G19" s="10">
        <v>2010</v>
      </c>
      <c r="H19" s="10">
        <v>672330081</v>
      </c>
      <c r="I19" s="17" t="s">
        <v>302</v>
      </c>
      <c r="J19" s="18">
        <v>6266</v>
      </c>
      <c r="K19" s="19">
        <v>651.21</v>
      </c>
      <c r="L19" s="19">
        <v>524.96</v>
      </c>
      <c r="M19" s="19">
        <f>Table1[[#This Row],[Unit_Selling Price]]-Table1[[#This Row],[Unit_Cost]]</f>
        <v>126.25</v>
      </c>
      <c r="N19" s="19">
        <f>Table1[[#This Row],[Quantity]]*Table1[[#This Row],[unit_per Profit]]</f>
        <v>791082.5</v>
      </c>
    </row>
    <row r="20" spans="1:14" x14ac:dyDescent="0.2">
      <c r="A20" s="10" t="s">
        <v>59</v>
      </c>
      <c r="B20" s="10" t="s">
        <v>60</v>
      </c>
      <c r="C20" s="10" t="s">
        <v>31</v>
      </c>
      <c r="D20" s="10" t="s">
        <v>23</v>
      </c>
      <c r="E20" s="10" t="s">
        <v>28</v>
      </c>
      <c r="F20" s="11" t="s">
        <v>303</v>
      </c>
      <c r="G20" s="10">
        <v>2017</v>
      </c>
      <c r="H20" s="10">
        <v>127374303</v>
      </c>
      <c r="I20" s="17" t="s">
        <v>304</v>
      </c>
      <c r="J20" s="18">
        <v>1742</v>
      </c>
      <c r="K20" s="19">
        <v>47.45</v>
      </c>
      <c r="L20" s="19">
        <v>31.79</v>
      </c>
      <c r="M20" s="19">
        <f>Table1[[#This Row],[Unit_Selling Price]]-Table1[[#This Row],[Unit_Cost]]</f>
        <v>15.66</v>
      </c>
      <c r="N20" s="19">
        <f>Table1[[#This Row],[Quantity]]*Table1[[#This Row],[unit_per Profit]]</f>
        <v>27279.72</v>
      </c>
    </row>
    <row r="21" spans="1:14" x14ac:dyDescent="0.2">
      <c r="A21" s="10" t="s">
        <v>278</v>
      </c>
      <c r="B21" s="10" t="s">
        <v>61</v>
      </c>
      <c r="C21" s="10" t="s">
        <v>22</v>
      </c>
      <c r="D21" s="10" t="s">
        <v>27</v>
      </c>
      <c r="E21" s="10" t="s">
        <v>28</v>
      </c>
      <c r="F21" s="11" t="s">
        <v>305</v>
      </c>
      <c r="G21" s="10">
        <v>2013</v>
      </c>
      <c r="H21" s="10">
        <v>783842170</v>
      </c>
      <c r="I21" s="17">
        <v>41280</v>
      </c>
      <c r="J21" s="18">
        <v>5172</v>
      </c>
      <c r="K21" s="19">
        <v>255.28</v>
      </c>
      <c r="L21" s="19">
        <v>159.41999999999999</v>
      </c>
      <c r="M21" s="19">
        <f>Table1[[#This Row],[Unit_Selling Price]]-Table1[[#This Row],[Unit_Cost]]</f>
        <v>95.86</v>
      </c>
      <c r="N21" s="19">
        <f>Table1[[#This Row],[Quantity]]*Table1[[#This Row],[unit_per Profit]]</f>
        <v>495787.92</v>
      </c>
    </row>
    <row r="22" spans="1:14" x14ac:dyDescent="0.2">
      <c r="A22" s="10" t="s">
        <v>37</v>
      </c>
      <c r="B22" s="10" t="s">
        <v>62</v>
      </c>
      <c r="C22" s="10" t="s">
        <v>31</v>
      </c>
      <c r="D22" s="10" t="s">
        <v>27</v>
      </c>
      <c r="E22" s="10" t="s">
        <v>35</v>
      </c>
      <c r="F22" s="11" t="s">
        <v>306</v>
      </c>
      <c r="G22" s="10">
        <v>2010</v>
      </c>
      <c r="H22" s="10">
        <v>993345010</v>
      </c>
      <c r="I22" s="17">
        <v>40240</v>
      </c>
      <c r="J22" s="18">
        <v>1718</v>
      </c>
      <c r="K22" s="19">
        <v>47.45</v>
      </c>
      <c r="L22" s="19">
        <v>31.79</v>
      </c>
      <c r="M22" s="19">
        <f>Table1[[#This Row],[Unit_Selling Price]]-Table1[[#This Row],[Unit_Cost]]</f>
        <v>15.66</v>
      </c>
      <c r="N22" s="19">
        <f>Table1[[#This Row],[Quantity]]*Table1[[#This Row],[unit_per Profit]]</f>
        <v>26903.88</v>
      </c>
    </row>
    <row r="23" spans="1:14" x14ac:dyDescent="0.2">
      <c r="A23" s="10" t="s">
        <v>37</v>
      </c>
      <c r="B23" s="10" t="s">
        <v>63</v>
      </c>
      <c r="C23" s="10" t="s">
        <v>22</v>
      </c>
      <c r="D23" s="10" t="s">
        <v>27</v>
      </c>
      <c r="E23" s="10" t="s">
        <v>24</v>
      </c>
      <c r="F23" s="11">
        <v>42133</v>
      </c>
      <c r="G23" s="10">
        <v>2015</v>
      </c>
      <c r="H23" s="10">
        <v>977806651</v>
      </c>
      <c r="I23" s="17" t="s">
        <v>307</v>
      </c>
      <c r="J23" s="18">
        <v>3572</v>
      </c>
      <c r="K23" s="19">
        <v>255.28</v>
      </c>
      <c r="L23" s="19">
        <v>159.41999999999999</v>
      </c>
      <c r="M23" s="19">
        <f>Table1[[#This Row],[Unit_Selling Price]]-Table1[[#This Row],[Unit_Cost]]</f>
        <v>95.86</v>
      </c>
      <c r="N23" s="19">
        <f>Table1[[#This Row],[Quantity]]*Table1[[#This Row],[unit_per Profit]]</f>
        <v>342411.92</v>
      </c>
    </row>
    <row r="24" spans="1:14" x14ac:dyDescent="0.2">
      <c r="A24" s="10" t="s">
        <v>29</v>
      </c>
      <c r="B24" s="10" t="s">
        <v>64</v>
      </c>
      <c r="C24" s="10" t="s">
        <v>65</v>
      </c>
      <c r="D24" s="10" t="s">
        <v>23</v>
      </c>
      <c r="E24" s="10" t="s">
        <v>35</v>
      </c>
      <c r="F24" s="11" t="s">
        <v>308</v>
      </c>
      <c r="G24" s="10">
        <v>2016</v>
      </c>
      <c r="H24" s="10">
        <v>579463422</v>
      </c>
      <c r="I24" s="17">
        <v>42380</v>
      </c>
      <c r="J24" s="18">
        <v>4958</v>
      </c>
      <c r="K24" s="19">
        <v>9.33</v>
      </c>
      <c r="L24" s="19">
        <v>6.92</v>
      </c>
      <c r="M24" s="19">
        <f>Table1[[#This Row],[Unit_Selling Price]]-Table1[[#This Row],[Unit_Cost]]</f>
        <v>2.41</v>
      </c>
      <c r="N24" s="19">
        <f>Table1[[#This Row],[Quantity]]*Table1[[#This Row],[unit_per Profit]]</f>
        <v>11948.78</v>
      </c>
    </row>
    <row r="25" spans="1:14" x14ac:dyDescent="0.2">
      <c r="A25" s="10" t="s">
        <v>40</v>
      </c>
      <c r="B25" s="10" t="s">
        <v>66</v>
      </c>
      <c r="C25" s="10" t="s">
        <v>31</v>
      </c>
      <c r="D25" s="10" t="s">
        <v>27</v>
      </c>
      <c r="E25" s="10" t="s">
        <v>35</v>
      </c>
      <c r="F25" s="11" t="s">
        <v>309</v>
      </c>
      <c r="G25" s="10">
        <v>2012</v>
      </c>
      <c r="H25" s="10">
        <v>610864150</v>
      </c>
      <c r="I25" s="17">
        <v>41094</v>
      </c>
      <c r="J25" s="18">
        <v>7132</v>
      </c>
      <c r="K25" s="19">
        <v>47.45</v>
      </c>
      <c r="L25" s="19">
        <v>31.79</v>
      </c>
      <c r="M25" s="19">
        <f>Table1[[#This Row],[Unit_Selling Price]]-Table1[[#This Row],[Unit_Cost]]</f>
        <v>15.66</v>
      </c>
      <c r="N25" s="19">
        <f>Table1[[#This Row],[Quantity]]*Table1[[#This Row],[unit_per Profit]]</f>
        <v>111687.12</v>
      </c>
    </row>
    <row r="26" spans="1:14" x14ac:dyDescent="0.2">
      <c r="A26" s="10" t="s">
        <v>37</v>
      </c>
      <c r="B26" s="10" t="s">
        <v>67</v>
      </c>
      <c r="C26" s="10" t="s">
        <v>26</v>
      </c>
      <c r="D26" s="10" t="s">
        <v>27</v>
      </c>
      <c r="E26" s="10" t="s">
        <v>35</v>
      </c>
      <c r="F26" s="11" t="s">
        <v>310</v>
      </c>
      <c r="G26" s="10">
        <v>2017</v>
      </c>
      <c r="H26" s="10">
        <v>604870164</v>
      </c>
      <c r="I26" s="17">
        <v>42861</v>
      </c>
      <c r="J26" s="18">
        <v>3378</v>
      </c>
      <c r="K26" s="19">
        <v>152.58000000000001</v>
      </c>
      <c r="L26" s="19">
        <v>97.44</v>
      </c>
      <c r="M26" s="19">
        <f>Table1[[#This Row],[Unit_Selling Price]]-Table1[[#This Row],[Unit_Cost]]</f>
        <v>55.14</v>
      </c>
      <c r="N26" s="19">
        <f>Table1[[#This Row],[Quantity]]*Table1[[#This Row],[unit_per Profit]]</f>
        <v>186262.92</v>
      </c>
    </row>
    <row r="27" spans="1:14" x14ac:dyDescent="0.2">
      <c r="A27" s="10" t="s">
        <v>278</v>
      </c>
      <c r="B27" s="10" t="s">
        <v>68</v>
      </c>
      <c r="C27" s="10" t="s">
        <v>34</v>
      </c>
      <c r="D27" s="10" t="s">
        <v>23</v>
      </c>
      <c r="E27" s="10" t="s">
        <v>43</v>
      </c>
      <c r="F27" s="11" t="s">
        <v>311</v>
      </c>
      <c r="G27" s="10">
        <v>2014</v>
      </c>
      <c r="H27" s="10">
        <v>164655292</v>
      </c>
      <c r="I27" s="17">
        <v>41644</v>
      </c>
      <c r="J27" s="18">
        <v>4015</v>
      </c>
      <c r="K27" s="19">
        <v>205.7</v>
      </c>
      <c r="L27" s="19">
        <v>117.11</v>
      </c>
      <c r="M27" s="19">
        <f>Table1[[#This Row],[Unit_Selling Price]]-Table1[[#This Row],[Unit_Cost]]</f>
        <v>88.59</v>
      </c>
      <c r="N27" s="19">
        <f>Table1[[#This Row],[Quantity]]*Table1[[#This Row],[unit_per Profit]]</f>
        <v>355688.85</v>
      </c>
    </row>
    <row r="28" spans="1:14" x14ac:dyDescent="0.2">
      <c r="A28" s="10" t="s">
        <v>29</v>
      </c>
      <c r="B28" s="10" t="s">
        <v>69</v>
      </c>
      <c r="C28" s="10" t="s">
        <v>65</v>
      </c>
      <c r="D28" s="10" t="s">
        <v>27</v>
      </c>
      <c r="E28" s="10" t="s">
        <v>35</v>
      </c>
      <c r="F28" s="11" t="s">
        <v>312</v>
      </c>
      <c r="G28" s="10">
        <v>2016</v>
      </c>
      <c r="H28" s="10">
        <v>313705861</v>
      </c>
      <c r="I28" s="17">
        <v>42650</v>
      </c>
      <c r="J28" s="18">
        <v>1390</v>
      </c>
      <c r="K28" s="19">
        <v>9.33</v>
      </c>
      <c r="L28" s="19">
        <v>6.92</v>
      </c>
      <c r="M28" s="19">
        <f>Table1[[#This Row],[Unit_Selling Price]]-Table1[[#This Row],[Unit_Cost]]</f>
        <v>2.41</v>
      </c>
      <c r="N28" s="19">
        <f>Table1[[#This Row],[Quantity]]*Table1[[#This Row],[unit_per Profit]]</f>
        <v>3349.9</v>
      </c>
    </row>
    <row r="29" spans="1:14" x14ac:dyDescent="0.2">
      <c r="A29" s="10" t="s">
        <v>278</v>
      </c>
      <c r="B29" s="10" t="s">
        <v>70</v>
      </c>
      <c r="C29" s="10" t="s">
        <v>49</v>
      </c>
      <c r="D29" s="10" t="s">
        <v>23</v>
      </c>
      <c r="E29" s="10" t="s">
        <v>24</v>
      </c>
      <c r="F29" s="11" t="s">
        <v>313</v>
      </c>
      <c r="G29" s="10">
        <v>2012</v>
      </c>
      <c r="H29" s="10">
        <v>345820701</v>
      </c>
      <c r="I29" s="17">
        <v>40910</v>
      </c>
      <c r="J29" s="18">
        <v>4885</v>
      </c>
      <c r="K29" s="19">
        <v>651.21</v>
      </c>
      <c r="L29" s="19">
        <v>524.96</v>
      </c>
      <c r="M29" s="19">
        <f>Table1[[#This Row],[Unit_Selling Price]]-Table1[[#This Row],[Unit_Cost]]</f>
        <v>126.25</v>
      </c>
      <c r="N29" s="19">
        <f>Table1[[#This Row],[Quantity]]*Table1[[#This Row],[unit_per Profit]]</f>
        <v>616731.25</v>
      </c>
    </row>
    <row r="30" spans="1:14" x14ac:dyDescent="0.2">
      <c r="A30" s="10" t="s">
        <v>46</v>
      </c>
      <c r="B30" s="10" t="s">
        <v>71</v>
      </c>
      <c r="C30" s="10" t="s">
        <v>22</v>
      </c>
      <c r="D30" s="10" t="s">
        <v>23</v>
      </c>
      <c r="E30" s="10" t="s">
        <v>24</v>
      </c>
      <c r="F30" s="11" t="s">
        <v>314</v>
      </c>
      <c r="G30" s="10">
        <v>2012</v>
      </c>
      <c r="H30" s="10">
        <v>975111138</v>
      </c>
      <c r="I30" s="17" t="s">
        <v>315</v>
      </c>
      <c r="J30" s="18">
        <v>5910</v>
      </c>
      <c r="K30" s="19">
        <v>255.28</v>
      </c>
      <c r="L30" s="19">
        <v>159.41999999999999</v>
      </c>
      <c r="M30" s="19">
        <f>Table1[[#This Row],[Unit_Selling Price]]-Table1[[#This Row],[Unit_Cost]]</f>
        <v>95.86</v>
      </c>
      <c r="N30" s="19">
        <f>Table1[[#This Row],[Quantity]]*Table1[[#This Row],[unit_per Profit]]</f>
        <v>566532.6</v>
      </c>
    </row>
    <row r="31" spans="1:14" x14ac:dyDescent="0.2">
      <c r="A31" s="10" t="s">
        <v>40</v>
      </c>
      <c r="B31" s="10" t="s">
        <v>72</v>
      </c>
      <c r="C31" s="10" t="s">
        <v>26</v>
      </c>
      <c r="D31" s="10" t="s">
        <v>23</v>
      </c>
      <c r="E31" s="10" t="s">
        <v>28</v>
      </c>
      <c r="F31" s="11">
        <v>41278</v>
      </c>
      <c r="G31" s="10">
        <v>2013</v>
      </c>
      <c r="H31" s="10">
        <v>286001002</v>
      </c>
      <c r="I31" s="17" t="s">
        <v>316</v>
      </c>
      <c r="J31" s="18">
        <v>2907</v>
      </c>
      <c r="K31" s="19">
        <v>152.58000000000001</v>
      </c>
      <c r="L31" s="19">
        <v>97.44</v>
      </c>
      <c r="M31" s="19">
        <f>Table1[[#This Row],[Unit_Selling Price]]-Table1[[#This Row],[Unit_Cost]]</f>
        <v>55.14</v>
      </c>
      <c r="N31" s="19">
        <f>Table1[[#This Row],[Quantity]]*Table1[[#This Row],[unit_per Profit]]</f>
        <v>160291.98000000001</v>
      </c>
    </row>
    <row r="32" spans="1:14" x14ac:dyDescent="0.2">
      <c r="A32" s="10" t="s">
        <v>37</v>
      </c>
      <c r="B32" s="10" t="s">
        <v>73</v>
      </c>
      <c r="C32" s="10" t="s">
        <v>51</v>
      </c>
      <c r="D32" s="10" t="s">
        <v>27</v>
      </c>
      <c r="E32" s="10" t="s">
        <v>43</v>
      </c>
      <c r="F32" s="11" t="s">
        <v>317</v>
      </c>
      <c r="G32" s="10">
        <v>2015</v>
      </c>
      <c r="H32" s="10">
        <v>483226621</v>
      </c>
      <c r="I32" s="17">
        <v>42163</v>
      </c>
      <c r="J32" s="18">
        <v>6350</v>
      </c>
      <c r="K32" s="19">
        <v>437.2</v>
      </c>
      <c r="L32" s="19">
        <v>263.33</v>
      </c>
      <c r="M32" s="19">
        <f>Table1[[#This Row],[Unit_Selling Price]]-Table1[[#This Row],[Unit_Cost]]</f>
        <v>173.87</v>
      </c>
      <c r="N32" s="19">
        <f>Table1[[#This Row],[Quantity]]*Table1[[#This Row],[unit_per Profit]]</f>
        <v>1104074.5</v>
      </c>
    </row>
    <row r="33" spans="1:14" x14ac:dyDescent="0.2">
      <c r="A33" s="10" t="s">
        <v>40</v>
      </c>
      <c r="B33" s="10" t="s">
        <v>74</v>
      </c>
      <c r="C33" s="10" t="s">
        <v>42</v>
      </c>
      <c r="D33" s="10" t="s">
        <v>27</v>
      </c>
      <c r="E33" s="10" t="s">
        <v>24</v>
      </c>
      <c r="F33" s="11" t="s">
        <v>313</v>
      </c>
      <c r="G33" s="10">
        <v>2012</v>
      </c>
      <c r="H33" s="10">
        <v>241836822</v>
      </c>
      <c r="I33" s="17" t="s">
        <v>313</v>
      </c>
      <c r="J33" s="18">
        <v>3744</v>
      </c>
      <c r="K33" s="19">
        <v>109.28</v>
      </c>
      <c r="L33" s="19">
        <v>35.840000000000003</v>
      </c>
      <c r="M33" s="19">
        <f>Table1[[#This Row],[Unit_Selling Price]]-Table1[[#This Row],[Unit_Cost]]</f>
        <v>73.44</v>
      </c>
      <c r="N33" s="19">
        <f>Table1[[#This Row],[Quantity]]*Table1[[#This Row],[unit_per Profit]]</f>
        <v>274959.35999999999</v>
      </c>
    </row>
    <row r="34" spans="1:14" x14ac:dyDescent="0.2">
      <c r="A34" s="10" t="s">
        <v>37</v>
      </c>
      <c r="B34" s="10" t="s">
        <v>50</v>
      </c>
      <c r="C34" s="10" t="s">
        <v>42</v>
      </c>
      <c r="D34" s="10" t="s">
        <v>23</v>
      </c>
      <c r="E34" s="10" t="s">
        <v>43</v>
      </c>
      <c r="F34" s="11">
        <v>40609</v>
      </c>
      <c r="G34" s="10">
        <v>2011</v>
      </c>
      <c r="H34" s="10">
        <v>557192933</v>
      </c>
      <c r="I34" s="17">
        <v>40670</v>
      </c>
      <c r="J34" s="18">
        <v>4626</v>
      </c>
      <c r="K34" s="19">
        <v>109.28</v>
      </c>
      <c r="L34" s="19">
        <v>35.840000000000003</v>
      </c>
      <c r="M34" s="19">
        <f>Table1[[#This Row],[Unit_Selling Price]]-Table1[[#This Row],[Unit_Cost]]</f>
        <v>73.44</v>
      </c>
      <c r="N34" s="19">
        <f>Table1[[#This Row],[Quantity]]*Table1[[#This Row],[unit_per Profit]]</f>
        <v>339733.44</v>
      </c>
    </row>
    <row r="35" spans="1:14" x14ac:dyDescent="0.2">
      <c r="A35" s="10" t="s">
        <v>46</v>
      </c>
      <c r="B35" s="10" t="s">
        <v>75</v>
      </c>
      <c r="C35" s="10" t="s">
        <v>56</v>
      </c>
      <c r="D35" s="10" t="s">
        <v>23</v>
      </c>
      <c r="E35" s="10" t="s">
        <v>35</v>
      </c>
      <c r="F35" s="11" t="s">
        <v>318</v>
      </c>
      <c r="G35" s="10">
        <v>2012</v>
      </c>
      <c r="H35" s="10">
        <v>694968783</v>
      </c>
      <c r="I35" s="17">
        <v>40943</v>
      </c>
      <c r="J35" s="18">
        <v>5562</v>
      </c>
      <c r="K35" s="19">
        <v>421.89</v>
      </c>
      <c r="L35" s="19">
        <v>364.69</v>
      </c>
      <c r="M35" s="19">
        <f>Table1[[#This Row],[Unit_Selling Price]]-Table1[[#This Row],[Unit_Cost]]</f>
        <v>57.2</v>
      </c>
      <c r="N35" s="19">
        <f>Table1[[#This Row],[Quantity]]*Table1[[#This Row],[unit_per Profit]]</f>
        <v>318146.40000000002</v>
      </c>
    </row>
    <row r="36" spans="1:14" x14ac:dyDescent="0.2">
      <c r="A36" s="10" t="s">
        <v>37</v>
      </c>
      <c r="B36" s="10" t="s">
        <v>55</v>
      </c>
      <c r="C36" s="10" t="s">
        <v>65</v>
      </c>
      <c r="D36" s="10" t="s">
        <v>23</v>
      </c>
      <c r="E36" s="10" t="s">
        <v>43</v>
      </c>
      <c r="F36" s="11">
        <v>41398</v>
      </c>
      <c r="G36" s="10">
        <v>2013</v>
      </c>
      <c r="H36" s="10">
        <v>441150701</v>
      </c>
      <c r="I36" s="17">
        <v>41613</v>
      </c>
      <c r="J36" s="18">
        <v>5150</v>
      </c>
      <c r="K36" s="19">
        <v>9.33</v>
      </c>
      <c r="L36" s="19">
        <v>6.92</v>
      </c>
      <c r="M36" s="19">
        <f>Table1[[#This Row],[Unit_Selling Price]]-Table1[[#This Row],[Unit_Cost]]</f>
        <v>2.41</v>
      </c>
      <c r="N36" s="19">
        <f>Table1[[#This Row],[Quantity]]*Table1[[#This Row],[unit_per Profit]]</f>
        <v>12411.5</v>
      </c>
    </row>
    <row r="37" spans="1:14" x14ac:dyDescent="0.2">
      <c r="A37" s="10" t="s">
        <v>29</v>
      </c>
      <c r="B37" s="10" t="s">
        <v>30</v>
      </c>
      <c r="C37" s="10" t="s">
        <v>34</v>
      </c>
      <c r="D37" s="10" t="s">
        <v>23</v>
      </c>
      <c r="E37" s="10" t="s">
        <v>24</v>
      </c>
      <c r="F37" s="11">
        <v>40762</v>
      </c>
      <c r="G37" s="10">
        <v>2011</v>
      </c>
      <c r="H37" s="10">
        <v>552037513</v>
      </c>
      <c r="I37" s="17">
        <v>40671</v>
      </c>
      <c r="J37" s="18">
        <v>9022</v>
      </c>
      <c r="K37" s="19">
        <v>205.7</v>
      </c>
      <c r="L37" s="19">
        <v>117.11</v>
      </c>
      <c r="M37" s="19">
        <f>Table1[[#This Row],[Unit_Selling Price]]-Table1[[#This Row],[Unit_Cost]]</f>
        <v>88.59</v>
      </c>
      <c r="N37" s="19">
        <f>Table1[[#This Row],[Quantity]]*Table1[[#This Row],[unit_per Profit]]</f>
        <v>799258.98</v>
      </c>
    </row>
    <row r="38" spans="1:14" x14ac:dyDescent="0.2">
      <c r="A38" s="10" t="s">
        <v>40</v>
      </c>
      <c r="B38" s="10" t="s">
        <v>72</v>
      </c>
      <c r="C38" s="10" t="s">
        <v>51</v>
      </c>
      <c r="D38" s="10" t="s">
        <v>27</v>
      </c>
      <c r="E38" s="10" t="s">
        <v>28</v>
      </c>
      <c r="F38" s="11" t="s">
        <v>319</v>
      </c>
      <c r="G38" s="10">
        <v>2012</v>
      </c>
      <c r="H38" s="10">
        <v>504240548</v>
      </c>
      <c r="I38" s="17" t="s">
        <v>320</v>
      </c>
      <c r="J38" s="18">
        <v>4838</v>
      </c>
      <c r="K38" s="19">
        <v>437.2</v>
      </c>
      <c r="L38" s="19">
        <v>263.33</v>
      </c>
      <c r="M38" s="19">
        <f>Table1[[#This Row],[Unit_Selling Price]]-Table1[[#This Row],[Unit_Cost]]</f>
        <v>173.87</v>
      </c>
      <c r="N38" s="19">
        <f>Table1[[#This Row],[Quantity]]*Table1[[#This Row],[unit_per Profit]]</f>
        <v>841183.06</v>
      </c>
    </row>
    <row r="39" spans="1:14" x14ac:dyDescent="0.2">
      <c r="A39" s="10" t="s">
        <v>29</v>
      </c>
      <c r="B39" s="10" t="s">
        <v>76</v>
      </c>
      <c r="C39" s="10" t="s">
        <v>77</v>
      </c>
      <c r="D39" s="10" t="s">
        <v>27</v>
      </c>
      <c r="E39" s="10" t="s">
        <v>35</v>
      </c>
      <c r="F39" s="11" t="s">
        <v>321</v>
      </c>
      <c r="G39" s="10">
        <v>2010</v>
      </c>
      <c r="H39" s="10">
        <v>744683635</v>
      </c>
      <c r="I39" s="17">
        <v>40182</v>
      </c>
      <c r="J39" s="18">
        <v>7291</v>
      </c>
      <c r="K39" s="19">
        <v>154.06</v>
      </c>
      <c r="L39" s="19">
        <v>90.93</v>
      </c>
      <c r="M39" s="19">
        <f>Table1[[#This Row],[Unit_Selling Price]]-Table1[[#This Row],[Unit_Cost]]</f>
        <v>63.13</v>
      </c>
      <c r="N39" s="19">
        <f>Table1[[#This Row],[Quantity]]*Table1[[#This Row],[unit_per Profit]]</f>
        <v>460280.83</v>
      </c>
    </row>
    <row r="40" spans="1:14" x14ac:dyDescent="0.2">
      <c r="A40" s="10" t="s">
        <v>46</v>
      </c>
      <c r="B40" s="10" t="s">
        <v>78</v>
      </c>
      <c r="C40" s="10" t="s">
        <v>39</v>
      </c>
      <c r="D40" s="10" t="s">
        <v>23</v>
      </c>
      <c r="E40" s="10" t="s">
        <v>35</v>
      </c>
      <c r="F40" s="11">
        <v>42559</v>
      </c>
      <c r="G40" s="10">
        <v>2016</v>
      </c>
      <c r="H40" s="10">
        <v>440603101</v>
      </c>
      <c r="I40" s="17" t="s">
        <v>322</v>
      </c>
      <c r="J40" s="18">
        <v>3104</v>
      </c>
      <c r="K40" s="19">
        <v>81.73</v>
      </c>
      <c r="L40" s="19">
        <v>56.67</v>
      </c>
      <c r="M40" s="19">
        <f>Table1[[#This Row],[Unit_Selling Price]]-Table1[[#This Row],[Unit_Cost]]</f>
        <v>25.06</v>
      </c>
      <c r="N40" s="19">
        <f>Table1[[#This Row],[Quantity]]*Table1[[#This Row],[unit_per Profit]]</f>
        <v>77786.240000000005</v>
      </c>
    </row>
    <row r="41" spans="1:14" x14ac:dyDescent="0.2">
      <c r="A41" s="10" t="s">
        <v>37</v>
      </c>
      <c r="B41" s="10" t="s">
        <v>79</v>
      </c>
      <c r="C41" s="10" t="s">
        <v>42</v>
      </c>
      <c r="D41" s="10" t="s">
        <v>27</v>
      </c>
      <c r="E41" s="10" t="s">
        <v>35</v>
      </c>
      <c r="F41" s="11" t="s">
        <v>323</v>
      </c>
      <c r="G41" s="10">
        <v>2017</v>
      </c>
      <c r="H41" s="10">
        <v>629547774</v>
      </c>
      <c r="I41" s="17">
        <v>42799</v>
      </c>
      <c r="J41" s="18">
        <v>6031</v>
      </c>
      <c r="K41" s="19">
        <v>109.28</v>
      </c>
      <c r="L41" s="19">
        <v>35.840000000000003</v>
      </c>
      <c r="M41" s="19">
        <f>Table1[[#This Row],[Unit_Selling Price]]-Table1[[#This Row],[Unit_Cost]]</f>
        <v>73.44</v>
      </c>
      <c r="N41" s="19">
        <f>Table1[[#This Row],[Quantity]]*Table1[[#This Row],[unit_per Profit]]</f>
        <v>442916.64</v>
      </c>
    </row>
    <row r="42" spans="1:14" x14ac:dyDescent="0.2">
      <c r="A42" s="10" t="s">
        <v>29</v>
      </c>
      <c r="B42" s="10" t="s">
        <v>80</v>
      </c>
      <c r="C42" s="10" t="s">
        <v>56</v>
      </c>
      <c r="D42" s="10" t="s">
        <v>23</v>
      </c>
      <c r="E42" s="10" t="s">
        <v>35</v>
      </c>
      <c r="F42" s="11" t="s">
        <v>324</v>
      </c>
      <c r="G42" s="10">
        <v>2014</v>
      </c>
      <c r="H42" s="10">
        <v>169378983</v>
      </c>
      <c r="I42" s="17">
        <v>41916</v>
      </c>
      <c r="J42" s="18">
        <v>1860</v>
      </c>
      <c r="K42" s="19">
        <v>421.89</v>
      </c>
      <c r="L42" s="19">
        <v>364.69</v>
      </c>
      <c r="M42" s="19">
        <f>Table1[[#This Row],[Unit_Selling Price]]-Table1[[#This Row],[Unit_Cost]]</f>
        <v>57.2</v>
      </c>
      <c r="N42" s="19">
        <f>Table1[[#This Row],[Quantity]]*Table1[[#This Row],[unit_per Profit]]</f>
        <v>106392</v>
      </c>
    </row>
    <row r="43" spans="1:14" x14ac:dyDescent="0.2">
      <c r="A43" s="10" t="s">
        <v>37</v>
      </c>
      <c r="B43" s="10" t="s">
        <v>67</v>
      </c>
      <c r="C43" s="10" t="s">
        <v>39</v>
      </c>
      <c r="D43" s="10" t="s">
        <v>27</v>
      </c>
      <c r="E43" s="10" t="s">
        <v>35</v>
      </c>
      <c r="F43" s="11">
        <v>41672</v>
      </c>
      <c r="G43" s="10">
        <v>2014</v>
      </c>
      <c r="H43" s="10">
        <v>688270556</v>
      </c>
      <c r="I43" s="17">
        <v>41732</v>
      </c>
      <c r="J43" s="18">
        <v>3407</v>
      </c>
      <c r="K43" s="19">
        <v>81.73</v>
      </c>
      <c r="L43" s="19">
        <v>56.67</v>
      </c>
      <c r="M43" s="19">
        <f>Table1[[#This Row],[Unit_Selling Price]]-Table1[[#This Row],[Unit_Cost]]</f>
        <v>25.06</v>
      </c>
      <c r="N43" s="19">
        <f>Table1[[#This Row],[Quantity]]*Table1[[#This Row],[unit_per Profit]]</f>
        <v>85379.42</v>
      </c>
    </row>
    <row r="44" spans="1:14" x14ac:dyDescent="0.2">
      <c r="A44" s="10" t="s">
        <v>32</v>
      </c>
      <c r="B44" s="10" t="s">
        <v>81</v>
      </c>
      <c r="C44" s="10" t="s">
        <v>56</v>
      </c>
      <c r="D44" s="10" t="s">
        <v>23</v>
      </c>
      <c r="E44" s="10" t="s">
        <v>35</v>
      </c>
      <c r="F44" s="11" t="s">
        <v>325</v>
      </c>
      <c r="G44" s="10">
        <v>2017</v>
      </c>
      <c r="H44" s="10">
        <v>734708821</v>
      </c>
      <c r="I44" s="17" t="s">
        <v>326</v>
      </c>
      <c r="J44" s="18">
        <v>5522</v>
      </c>
      <c r="K44" s="19">
        <v>421.89</v>
      </c>
      <c r="L44" s="19">
        <v>364.69</v>
      </c>
      <c r="M44" s="19">
        <f>Table1[[#This Row],[Unit_Selling Price]]-Table1[[#This Row],[Unit_Cost]]</f>
        <v>57.2</v>
      </c>
      <c r="N44" s="19">
        <f>Table1[[#This Row],[Quantity]]*Table1[[#This Row],[unit_per Profit]]</f>
        <v>315858.40000000002</v>
      </c>
    </row>
    <row r="45" spans="1:14" x14ac:dyDescent="0.2">
      <c r="A45" s="10" t="s">
        <v>32</v>
      </c>
      <c r="B45" s="10" t="s">
        <v>82</v>
      </c>
      <c r="C45" s="10" t="s">
        <v>26</v>
      </c>
      <c r="D45" s="10" t="s">
        <v>23</v>
      </c>
      <c r="E45" s="10" t="s">
        <v>28</v>
      </c>
      <c r="F45" s="11">
        <v>41433</v>
      </c>
      <c r="G45" s="10">
        <v>2013</v>
      </c>
      <c r="H45" s="10">
        <v>727492606</v>
      </c>
      <c r="I45" s="17" t="s">
        <v>327</v>
      </c>
      <c r="J45" s="18">
        <v>340</v>
      </c>
      <c r="K45" s="19">
        <v>152.58000000000001</v>
      </c>
      <c r="L45" s="19">
        <v>97.44</v>
      </c>
      <c r="M45" s="19">
        <f>Table1[[#This Row],[Unit_Selling Price]]-Table1[[#This Row],[Unit_Cost]]</f>
        <v>55.14</v>
      </c>
      <c r="N45" s="19">
        <f>Table1[[#This Row],[Quantity]]*Table1[[#This Row],[unit_per Profit]]</f>
        <v>18747.599999999999</v>
      </c>
    </row>
    <row r="46" spans="1:14" x14ac:dyDescent="0.2">
      <c r="A46" s="10" t="s">
        <v>37</v>
      </c>
      <c r="B46" s="10" t="s">
        <v>63</v>
      </c>
      <c r="C46" s="10" t="s">
        <v>22</v>
      </c>
      <c r="D46" s="10" t="s">
        <v>27</v>
      </c>
      <c r="E46" s="10" t="s">
        <v>24</v>
      </c>
      <c r="F46" s="11" t="s">
        <v>328</v>
      </c>
      <c r="G46" s="10">
        <v>2016</v>
      </c>
      <c r="H46" s="10">
        <v>705733239</v>
      </c>
      <c r="I46" s="17" t="s">
        <v>329</v>
      </c>
      <c r="J46" s="18">
        <v>1003</v>
      </c>
      <c r="K46" s="19">
        <v>255.28</v>
      </c>
      <c r="L46" s="19">
        <v>159.41999999999999</v>
      </c>
      <c r="M46" s="19">
        <f>Table1[[#This Row],[Unit_Selling Price]]-Table1[[#This Row],[Unit_Cost]]</f>
        <v>95.86</v>
      </c>
      <c r="N46" s="19">
        <f>Table1[[#This Row],[Quantity]]*Table1[[#This Row],[unit_per Profit]]</f>
        <v>96147.58</v>
      </c>
    </row>
    <row r="47" spans="1:14" x14ac:dyDescent="0.2">
      <c r="A47" s="10" t="s">
        <v>46</v>
      </c>
      <c r="B47" s="10" t="s">
        <v>83</v>
      </c>
      <c r="C47" s="10" t="s">
        <v>49</v>
      </c>
      <c r="D47" s="10" t="s">
        <v>27</v>
      </c>
      <c r="E47" s="10" t="s">
        <v>28</v>
      </c>
      <c r="F47" s="11">
        <v>42073</v>
      </c>
      <c r="G47" s="10">
        <v>2015</v>
      </c>
      <c r="H47" s="10">
        <v>778854548</v>
      </c>
      <c r="I47" s="17">
        <v>42073</v>
      </c>
      <c r="J47" s="18">
        <v>9224</v>
      </c>
      <c r="K47" s="19">
        <v>651.21</v>
      </c>
      <c r="L47" s="19">
        <v>524.96</v>
      </c>
      <c r="M47" s="19">
        <f>Table1[[#This Row],[Unit_Selling Price]]-Table1[[#This Row],[Unit_Cost]]</f>
        <v>126.25</v>
      </c>
      <c r="N47" s="19">
        <f>Table1[[#This Row],[Quantity]]*Table1[[#This Row],[unit_per Profit]]</f>
        <v>1164530</v>
      </c>
    </row>
    <row r="48" spans="1:14" x14ac:dyDescent="0.2">
      <c r="A48" s="10" t="s">
        <v>46</v>
      </c>
      <c r="B48" s="10" t="s">
        <v>84</v>
      </c>
      <c r="C48" s="10" t="s">
        <v>51</v>
      </c>
      <c r="D48" s="10" t="s">
        <v>27</v>
      </c>
      <c r="E48" s="10" t="s">
        <v>24</v>
      </c>
      <c r="F48" s="11" t="s">
        <v>330</v>
      </c>
      <c r="G48" s="10">
        <v>2014</v>
      </c>
      <c r="H48" s="10">
        <v>676592862</v>
      </c>
      <c r="I48" s="17">
        <v>41889</v>
      </c>
      <c r="J48" s="18">
        <v>7718</v>
      </c>
      <c r="K48" s="19">
        <v>437.2</v>
      </c>
      <c r="L48" s="19">
        <v>263.33</v>
      </c>
      <c r="M48" s="19">
        <f>Table1[[#This Row],[Unit_Selling Price]]-Table1[[#This Row],[Unit_Cost]]</f>
        <v>173.87</v>
      </c>
      <c r="N48" s="19">
        <f>Table1[[#This Row],[Quantity]]*Table1[[#This Row],[unit_per Profit]]</f>
        <v>1341928.6599999999</v>
      </c>
    </row>
    <row r="49" spans="1:14" x14ac:dyDescent="0.2">
      <c r="A49" s="10" t="s">
        <v>37</v>
      </c>
      <c r="B49" s="10" t="s">
        <v>55</v>
      </c>
      <c r="C49" s="10" t="s">
        <v>85</v>
      </c>
      <c r="D49" s="10" t="s">
        <v>27</v>
      </c>
      <c r="E49" s="10" t="s">
        <v>24</v>
      </c>
      <c r="F49" s="11" t="s">
        <v>331</v>
      </c>
      <c r="G49" s="10">
        <v>2014</v>
      </c>
      <c r="H49" s="10">
        <v>198997008</v>
      </c>
      <c r="I49" s="17" t="s">
        <v>332</v>
      </c>
      <c r="J49" s="18">
        <v>6492</v>
      </c>
      <c r="K49" s="19">
        <v>668.27</v>
      </c>
      <c r="L49" s="19">
        <v>502.54</v>
      </c>
      <c r="M49" s="19">
        <f>Table1[[#This Row],[Unit_Selling Price]]-Table1[[#This Row],[Unit_Cost]]</f>
        <v>165.73</v>
      </c>
      <c r="N49" s="19">
        <f>Table1[[#This Row],[Quantity]]*Table1[[#This Row],[unit_per Profit]]</f>
        <v>1075919.1599999999</v>
      </c>
    </row>
    <row r="50" spans="1:14" x14ac:dyDescent="0.2">
      <c r="A50" s="10" t="s">
        <v>29</v>
      </c>
      <c r="B50" s="10" t="s">
        <v>86</v>
      </c>
      <c r="C50" s="10" t="s">
        <v>31</v>
      </c>
      <c r="D50" s="10" t="s">
        <v>23</v>
      </c>
      <c r="E50" s="10" t="s">
        <v>43</v>
      </c>
      <c r="F50" s="11" t="s">
        <v>333</v>
      </c>
      <c r="G50" s="10">
        <v>2012</v>
      </c>
      <c r="H50" s="10">
        <v>566428315</v>
      </c>
      <c r="I50" s="17" t="s">
        <v>334</v>
      </c>
      <c r="J50" s="18">
        <v>7581</v>
      </c>
      <c r="K50" s="19">
        <v>47.45</v>
      </c>
      <c r="L50" s="19">
        <v>31.79</v>
      </c>
      <c r="M50" s="19">
        <f>Table1[[#This Row],[Unit_Selling Price]]-Table1[[#This Row],[Unit_Cost]]</f>
        <v>15.66</v>
      </c>
      <c r="N50" s="19">
        <f>Table1[[#This Row],[Quantity]]*Table1[[#This Row],[unit_per Profit]]</f>
        <v>118718.46</v>
      </c>
    </row>
    <row r="51" spans="1:14" x14ac:dyDescent="0.2">
      <c r="A51" s="10" t="s">
        <v>32</v>
      </c>
      <c r="B51" s="10" t="s">
        <v>87</v>
      </c>
      <c r="C51" s="10" t="s">
        <v>22</v>
      </c>
      <c r="D51" s="10" t="s">
        <v>23</v>
      </c>
      <c r="E51" s="10" t="s">
        <v>24</v>
      </c>
      <c r="F51" s="11" t="s">
        <v>335</v>
      </c>
      <c r="G51" s="10">
        <v>2014</v>
      </c>
      <c r="H51" s="10">
        <v>369560611</v>
      </c>
      <c r="I51" s="17" t="s">
        <v>336</v>
      </c>
      <c r="J51" s="18">
        <v>345</v>
      </c>
      <c r="K51" s="19">
        <v>255.28</v>
      </c>
      <c r="L51" s="19">
        <v>159.41999999999999</v>
      </c>
      <c r="M51" s="19">
        <f>Table1[[#This Row],[Unit_Selling Price]]-Table1[[#This Row],[Unit_Cost]]</f>
        <v>95.86</v>
      </c>
      <c r="N51" s="19">
        <f>Table1[[#This Row],[Quantity]]*Table1[[#This Row],[unit_per Profit]]</f>
        <v>33071.699999999997</v>
      </c>
    </row>
    <row r="52" spans="1:14" x14ac:dyDescent="0.2">
      <c r="A52" s="10" t="s">
        <v>29</v>
      </c>
      <c r="B52" s="10" t="s">
        <v>88</v>
      </c>
      <c r="C52" s="10" t="s">
        <v>26</v>
      </c>
      <c r="D52" s="10" t="s">
        <v>23</v>
      </c>
      <c r="E52" s="10" t="s">
        <v>24</v>
      </c>
      <c r="F52" s="11">
        <v>42339</v>
      </c>
      <c r="G52" s="10">
        <v>2015</v>
      </c>
      <c r="H52" s="10">
        <v>519380223</v>
      </c>
      <c r="I52" s="17" t="s">
        <v>337</v>
      </c>
      <c r="J52" s="18">
        <v>5005</v>
      </c>
      <c r="K52" s="19">
        <v>152.58000000000001</v>
      </c>
      <c r="L52" s="19">
        <v>97.44</v>
      </c>
      <c r="M52" s="19">
        <f>Table1[[#This Row],[Unit_Selling Price]]-Table1[[#This Row],[Unit_Cost]]</f>
        <v>55.14</v>
      </c>
      <c r="N52" s="19">
        <f>Table1[[#This Row],[Quantity]]*Table1[[#This Row],[unit_per Profit]]</f>
        <v>275975.7</v>
      </c>
    </row>
    <row r="53" spans="1:14" x14ac:dyDescent="0.2">
      <c r="A53" s="10" t="s">
        <v>32</v>
      </c>
      <c r="B53" s="10" t="s">
        <v>81</v>
      </c>
      <c r="C53" s="10" t="s">
        <v>49</v>
      </c>
      <c r="D53" s="10" t="s">
        <v>23</v>
      </c>
      <c r="E53" s="10" t="s">
        <v>43</v>
      </c>
      <c r="F53" s="11">
        <v>41190</v>
      </c>
      <c r="G53" s="10">
        <v>2012</v>
      </c>
      <c r="H53" s="10">
        <v>197185981</v>
      </c>
      <c r="I53" s="17">
        <v>41222</v>
      </c>
      <c r="J53" s="18">
        <v>568</v>
      </c>
      <c r="K53" s="19">
        <v>651.21</v>
      </c>
      <c r="L53" s="19">
        <v>524.96</v>
      </c>
      <c r="M53" s="19">
        <f>Table1[[#This Row],[Unit_Selling Price]]-Table1[[#This Row],[Unit_Cost]]</f>
        <v>126.25</v>
      </c>
      <c r="N53" s="19">
        <f>Table1[[#This Row],[Quantity]]*Table1[[#This Row],[unit_per Profit]]</f>
        <v>71710</v>
      </c>
    </row>
    <row r="54" spans="1:14" x14ac:dyDescent="0.2">
      <c r="A54" s="10" t="s">
        <v>29</v>
      </c>
      <c r="B54" s="10" t="s">
        <v>89</v>
      </c>
      <c r="C54" s="10" t="s">
        <v>49</v>
      </c>
      <c r="D54" s="10" t="s">
        <v>23</v>
      </c>
      <c r="E54" s="10" t="s">
        <v>43</v>
      </c>
      <c r="F54" s="11" t="s">
        <v>338</v>
      </c>
      <c r="G54" s="10">
        <v>2014</v>
      </c>
      <c r="H54" s="10">
        <v>904589211</v>
      </c>
      <c r="I54" s="17">
        <v>41734</v>
      </c>
      <c r="J54" s="18">
        <v>6905</v>
      </c>
      <c r="K54" s="19">
        <v>651.21</v>
      </c>
      <c r="L54" s="19">
        <v>524.96</v>
      </c>
      <c r="M54" s="19">
        <f>Table1[[#This Row],[Unit_Selling Price]]-Table1[[#This Row],[Unit_Cost]]</f>
        <v>126.25</v>
      </c>
      <c r="N54" s="19">
        <f>Table1[[#This Row],[Quantity]]*Table1[[#This Row],[unit_per Profit]]</f>
        <v>871756.25</v>
      </c>
    </row>
    <row r="55" spans="1:14" x14ac:dyDescent="0.2">
      <c r="A55" s="10" t="s">
        <v>40</v>
      </c>
      <c r="B55" s="10" t="s">
        <v>66</v>
      </c>
      <c r="C55" s="10" t="s">
        <v>85</v>
      </c>
      <c r="D55" s="10" t="s">
        <v>27</v>
      </c>
      <c r="E55" s="10" t="s">
        <v>43</v>
      </c>
      <c r="F55" s="11" t="s">
        <v>339</v>
      </c>
      <c r="G55" s="10">
        <v>2016</v>
      </c>
      <c r="H55" s="10">
        <v>613513743</v>
      </c>
      <c r="I55" s="17" t="s">
        <v>340</v>
      </c>
      <c r="J55" s="18">
        <v>1205</v>
      </c>
      <c r="K55" s="19">
        <v>668.27</v>
      </c>
      <c r="L55" s="19">
        <v>502.54</v>
      </c>
      <c r="M55" s="19">
        <f>Table1[[#This Row],[Unit_Selling Price]]-Table1[[#This Row],[Unit_Cost]]</f>
        <v>165.73</v>
      </c>
      <c r="N55" s="19">
        <f>Table1[[#This Row],[Quantity]]*Table1[[#This Row],[unit_per Profit]]</f>
        <v>199704.65</v>
      </c>
    </row>
    <row r="56" spans="1:14" x14ac:dyDescent="0.2">
      <c r="A56" s="10" t="s">
        <v>40</v>
      </c>
      <c r="B56" s="10" t="s">
        <v>90</v>
      </c>
      <c r="C56" s="10" t="s">
        <v>42</v>
      </c>
      <c r="D56" s="10" t="s">
        <v>27</v>
      </c>
      <c r="E56" s="10" t="s">
        <v>24</v>
      </c>
      <c r="F56" s="11" t="s">
        <v>341</v>
      </c>
      <c r="G56" s="10">
        <v>2010</v>
      </c>
      <c r="H56" s="10">
        <v>516195905</v>
      </c>
      <c r="I56" s="17" t="s">
        <v>342</v>
      </c>
      <c r="J56" s="18">
        <v>2694</v>
      </c>
      <c r="K56" s="19">
        <v>109.28</v>
      </c>
      <c r="L56" s="19">
        <v>35.840000000000003</v>
      </c>
      <c r="M56" s="19">
        <f>Table1[[#This Row],[Unit_Selling Price]]-Table1[[#This Row],[Unit_Cost]]</f>
        <v>73.44</v>
      </c>
      <c r="N56" s="19">
        <f>Table1[[#This Row],[Quantity]]*Table1[[#This Row],[unit_per Profit]]</f>
        <v>197847.36</v>
      </c>
    </row>
    <row r="57" spans="1:14" x14ac:dyDescent="0.2">
      <c r="A57" s="10" t="s">
        <v>32</v>
      </c>
      <c r="B57" s="10" t="s">
        <v>82</v>
      </c>
      <c r="C57" s="10" t="s">
        <v>77</v>
      </c>
      <c r="D57" s="10" t="s">
        <v>27</v>
      </c>
      <c r="E57" s="10" t="s">
        <v>43</v>
      </c>
      <c r="F57" s="11">
        <v>41345</v>
      </c>
      <c r="G57" s="10">
        <v>2013</v>
      </c>
      <c r="H57" s="10">
        <v>975184524</v>
      </c>
      <c r="I57" s="17" t="s">
        <v>343</v>
      </c>
      <c r="J57" s="18">
        <v>7626</v>
      </c>
      <c r="K57" s="19">
        <v>154.06</v>
      </c>
      <c r="L57" s="19">
        <v>90.93</v>
      </c>
      <c r="M57" s="19">
        <f>Table1[[#This Row],[Unit_Selling Price]]-Table1[[#This Row],[Unit_Cost]]</f>
        <v>63.13</v>
      </c>
      <c r="N57" s="19">
        <f>Table1[[#This Row],[Quantity]]*Table1[[#This Row],[unit_per Profit]]</f>
        <v>481429.38</v>
      </c>
    </row>
    <row r="58" spans="1:14" x14ac:dyDescent="0.2">
      <c r="A58" s="10" t="s">
        <v>40</v>
      </c>
      <c r="B58" s="10" t="s">
        <v>272</v>
      </c>
      <c r="C58" s="10" t="s">
        <v>42</v>
      </c>
      <c r="D58" s="10" t="s">
        <v>23</v>
      </c>
      <c r="E58" s="10" t="s">
        <v>24</v>
      </c>
      <c r="F58" s="11">
        <v>41863</v>
      </c>
      <c r="G58" s="10">
        <v>2014</v>
      </c>
      <c r="H58" s="10">
        <v>173340928</v>
      </c>
      <c r="I58" s="17">
        <v>42064</v>
      </c>
      <c r="J58" s="18">
        <v>4287</v>
      </c>
      <c r="K58" s="19">
        <v>109.28</v>
      </c>
      <c r="L58" s="19">
        <v>35.840000000000003</v>
      </c>
      <c r="M58" s="19">
        <f>Table1[[#This Row],[Unit_Selling Price]]-Table1[[#This Row],[Unit_Cost]]</f>
        <v>73.44</v>
      </c>
      <c r="N58" s="19">
        <f>Table1[[#This Row],[Quantity]]*Table1[[#This Row],[unit_per Profit]]</f>
        <v>314837.28000000003</v>
      </c>
    </row>
    <row r="59" spans="1:14" x14ac:dyDescent="0.2">
      <c r="A59" s="10" t="s">
        <v>46</v>
      </c>
      <c r="B59" s="10" t="s">
        <v>92</v>
      </c>
      <c r="C59" s="10" t="s">
        <v>39</v>
      </c>
      <c r="D59" s="10" t="s">
        <v>27</v>
      </c>
      <c r="E59" s="10" t="s">
        <v>43</v>
      </c>
      <c r="F59" s="11" t="s">
        <v>344</v>
      </c>
      <c r="G59" s="10">
        <v>2014</v>
      </c>
      <c r="H59" s="10">
        <v>863838946</v>
      </c>
      <c r="I59" s="17">
        <v>42125</v>
      </c>
      <c r="J59" s="18">
        <v>7995</v>
      </c>
      <c r="K59" s="19">
        <v>81.73</v>
      </c>
      <c r="L59" s="19">
        <v>56.67</v>
      </c>
      <c r="M59" s="19">
        <f>Table1[[#This Row],[Unit_Selling Price]]-Table1[[#This Row],[Unit_Cost]]</f>
        <v>25.06</v>
      </c>
      <c r="N59" s="19">
        <f>Table1[[#This Row],[Quantity]]*Table1[[#This Row],[unit_per Profit]]</f>
        <v>200354.7</v>
      </c>
    </row>
    <row r="60" spans="1:14" x14ac:dyDescent="0.2">
      <c r="A60" s="10" t="s">
        <v>32</v>
      </c>
      <c r="B60" s="10" t="s">
        <v>93</v>
      </c>
      <c r="C60" s="10" t="s">
        <v>34</v>
      </c>
      <c r="D60" s="10" t="s">
        <v>27</v>
      </c>
      <c r="E60" s="10" t="s">
        <v>35</v>
      </c>
      <c r="F60" s="11">
        <v>42403</v>
      </c>
      <c r="G60" s="10">
        <v>2016</v>
      </c>
      <c r="H60" s="10">
        <v>920164906</v>
      </c>
      <c r="I60" s="17">
        <v>42524</v>
      </c>
      <c r="J60" s="18">
        <v>6099</v>
      </c>
      <c r="K60" s="19">
        <v>205.7</v>
      </c>
      <c r="L60" s="19">
        <v>117.11</v>
      </c>
      <c r="M60" s="19">
        <f>Table1[[#This Row],[Unit_Selling Price]]-Table1[[#This Row],[Unit_Cost]]</f>
        <v>88.59</v>
      </c>
      <c r="N60" s="19">
        <f>Table1[[#This Row],[Quantity]]*Table1[[#This Row],[unit_per Profit]]</f>
        <v>540310.41</v>
      </c>
    </row>
    <row r="61" spans="1:14" x14ac:dyDescent="0.2">
      <c r="A61" s="10" t="s">
        <v>278</v>
      </c>
      <c r="B61" s="10" t="s">
        <v>94</v>
      </c>
      <c r="C61" s="10" t="s">
        <v>56</v>
      </c>
      <c r="D61" s="10" t="s">
        <v>23</v>
      </c>
      <c r="E61" s="10" t="s">
        <v>24</v>
      </c>
      <c r="F61" s="11">
        <v>40518</v>
      </c>
      <c r="G61" s="10">
        <v>2010</v>
      </c>
      <c r="H61" s="10">
        <v>986117637</v>
      </c>
      <c r="I61" s="17" t="s">
        <v>345</v>
      </c>
      <c r="J61" s="18">
        <v>2977</v>
      </c>
      <c r="K61" s="19">
        <v>421.89</v>
      </c>
      <c r="L61" s="19">
        <v>364.69</v>
      </c>
      <c r="M61" s="19">
        <f>Table1[[#This Row],[Unit_Selling Price]]-Table1[[#This Row],[Unit_Cost]]</f>
        <v>57.2</v>
      </c>
      <c r="N61" s="19">
        <f>Table1[[#This Row],[Quantity]]*Table1[[#This Row],[unit_per Profit]]</f>
        <v>170284.4</v>
      </c>
    </row>
    <row r="62" spans="1:14" x14ac:dyDescent="0.2">
      <c r="A62" s="10" t="s">
        <v>37</v>
      </c>
      <c r="B62" s="10" t="s">
        <v>95</v>
      </c>
      <c r="C62" s="10" t="s">
        <v>34</v>
      </c>
      <c r="D62" s="10" t="s">
        <v>23</v>
      </c>
      <c r="E62" s="10" t="s">
        <v>35</v>
      </c>
      <c r="F62" s="11" t="s">
        <v>346</v>
      </c>
      <c r="G62" s="10">
        <v>2013</v>
      </c>
      <c r="H62" s="10">
        <v>425808465</v>
      </c>
      <c r="I62" s="17" t="s">
        <v>347</v>
      </c>
      <c r="J62" s="18">
        <v>5042</v>
      </c>
      <c r="K62" s="19">
        <v>205.7</v>
      </c>
      <c r="L62" s="19">
        <v>117.11</v>
      </c>
      <c r="M62" s="19">
        <f>Table1[[#This Row],[Unit_Selling Price]]-Table1[[#This Row],[Unit_Cost]]</f>
        <v>88.59</v>
      </c>
      <c r="N62" s="19">
        <f>Table1[[#This Row],[Quantity]]*Table1[[#This Row],[unit_per Profit]]</f>
        <v>446670.78</v>
      </c>
    </row>
    <row r="63" spans="1:14" x14ac:dyDescent="0.2">
      <c r="A63" s="10" t="s">
        <v>278</v>
      </c>
      <c r="B63" s="10" t="s">
        <v>53</v>
      </c>
      <c r="C63" s="10" t="s">
        <v>31</v>
      </c>
      <c r="D63" s="10" t="s">
        <v>23</v>
      </c>
      <c r="E63" s="10" t="s">
        <v>35</v>
      </c>
      <c r="F63" s="11">
        <v>42344</v>
      </c>
      <c r="G63" s="10">
        <v>2015</v>
      </c>
      <c r="H63" s="10">
        <v>473661220</v>
      </c>
      <c r="I63" s="17">
        <v>42070</v>
      </c>
      <c r="J63" s="18">
        <v>5736</v>
      </c>
      <c r="K63" s="19">
        <v>47.45</v>
      </c>
      <c r="L63" s="19">
        <v>31.79</v>
      </c>
      <c r="M63" s="19">
        <f>Table1[[#This Row],[Unit_Selling Price]]-Table1[[#This Row],[Unit_Cost]]</f>
        <v>15.66</v>
      </c>
      <c r="N63" s="19">
        <f>Table1[[#This Row],[Quantity]]*Table1[[#This Row],[unit_per Profit]]</f>
        <v>89825.76</v>
      </c>
    </row>
    <row r="64" spans="1:14" x14ac:dyDescent="0.2">
      <c r="A64" s="10" t="s">
        <v>29</v>
      </c>
      <c r="B64" s="10" t="s">
        <v>44</v>
      </c>
      <c r="C64" s="10" t="s">
        <v>22</v>
      </c>
      <c r="D64" s="10" t="s">
        <v>23</v>
      </c>
      <c r="E64" s="10" t="s">
        <v>28</v>
      </c>
      <c r="F64" s="11">
        <v>42098</v>
      </c>
      <c r="G64" s="10">
        <v>2015</v>
      </c>
      <c r="H64" s="10">
        <v>184412229</v>
      </c>
      <c r="I64" s="17">
        <v>42189</v>
      </c>
      <c r="J64" s="18">
        <v>531</v>
      </c>
      <c r="K64" s="19">
        <v>255.28</v>
      </c>
      <c r="L64" s="19">
        <v>159.41999999999999</v>
      </c>
      <c r="M64" s="19">
        <f>Table1[[#This Row],[Unit_Selling Price]]-Table1[[#This Row],[Unit_Cost]]</f>
        <v>95.86</v>
      </c>
      <c r="N64" s="19">
        <f>Table1[[#This Row],[Quantity]]*Table1[[#This Row],[unit_per Profit]]</f>
        <v>50901.66</v>
      </c>
    </row>
    <row r="65" spans="1:14" x14ac:dyDescent="0.2">
      <c r="A65" s="10" t="s">
        <v>32</v>
      </c>
      <c r="B65" s="10" t="s">
        <v>96</v>
      </c>
      <c r="C65" s="10" t="s">
        <v>77</v>
      </c>
      <c r="D65" s="10" t="s">
        <v>27</v>
      </c>
      <c r="E65" s="10" t="s">
        <v>43</v>
      </c>
      <c r="F65" s="11">
        <v>42712</v>
      </c>
      <c r="G65" s="10">
        <v>2016</v>
      </c>
      <c r="H65" s="10">
        <v>483110320</v>
      </c>
      <c r="I65" s="17" t="s">
        <v>348</v>
      </c>
      <c r="J65" s="18">
        <v>1934</v>
      </c>
      <c r="K65" s="19">
        <v>154.06</v>
      </c>
      <c r="L65" s="19">
        <v>90.93</v>
      </c>
      <c r="M65" s="19">
        <f>Table1[[#This Row],[Unit_Selling Price]]-Table1[[#This Row],[Unit_Cost]]</f>
        <v>63.13</v>
      </c>
      <c r="N65" s="19">
        <f>Table1[[#This Row],[Quantity]]*Table1[[#This Row],[unit_per Profit]]</f>
        <v>122093.42</v>
      </c>
    </row>
    <row r="66" spans="1:14" x14ac:dyDescent="0.2">
      <c r="A66" s="10" t="s">
        <v>278</v>
      </c>
      <c r="B66" s="10" t="s">
        <v>61</v>
      </c>
      <c r="C66" s="10" t="s">
        <v>85</v>
      </c>
      <c r="D66" s="10" t="s">
        <v>23</v>
      </c>
      <c r="E66" s="10" t="s">
        <v>43</v>
      </c>
      <c r="F66" s="11" t="s">
        <v>349</v>
      </c>
      <c r="G66" s="10">
        <v>2016</v>
      </c>
      <c r="H66" s="10">
        <v>115116822</v>
      </c>
      <c r="I66" s="17">
        <v>42380</v>
      </c>
      <c r="J66" s="18">
        <v>4481</v>
      </c>
      <c r="K66" s="19">
        <v>668.27</v>
      </c>
      <c r="L66" s="19">
        <v>502.54</v>
      </c>
      <c r="M66" s="19">
        <f>Table1[[#This Row],[Unit_Selling Price]]-Table1[[#This Row],[Unit_Cost]]</f>
        <v>165.73</v>
      </c>
      <c r="N66" s="19">
        <f>Table1[[#This Row],[Quantity]]*Table1[[#This Row],[unit_per Profit]]</f>
        <v>742636.13</v>
      </c>
    </row>
    <row r="67" spans="1:14" x14ac:dyDescent="0.2">
      <c r="A67" s="10" t="s">
        <v>37</v>
      </c>
      <c r="B67" s="10" t="s">
        <v>79</v>
      </c>
      <c r="C67" s="10" t="s">
        <v>22</v>
      </c>
      <c r="D67" s="10" t="s">
        <v>23</v>
      </c>
      <c r="E67" s="10" t="s">
        <v>24</v>
      </c>
      <c r="F67" s="11" t="s">
        <v>350</v>
      </c>
      <c r="G67" s="10">
        <v>2010</v>
      </c>
      <c r="H67" s="10">
        <v>596105563</v>
      </c>
      <c r="I67" s="17" t="s">
        <v>351</v>
      </c>
      <c r="J67" s="18">
        <v>9738</v>
      </c>
      <c r="K67" s="19">
        <v>255.28</v>
      </c>
      <c r="L67" s="19">
        <v>159.41999999999999</v>
      </c>
      <c r="M67" s="19">
        <f>Table1[[#This Row],[Unit_Selling Price]]-Table1[[#This Row],[Unit_Cost]]</f>
        <v>95.86</v>
      </c>
      <c r="N67" s="19">
        <f>Table1[[#This Row],[Quantity]]*Table1[[#This Row],[unit_per Profit]]</f>
        <v>933484.68</v>
      </c>
    </row>
    <row r="68" spans="1:14" x14ac:dyDescent="0.2">
      <c r="A68" s="10" t="s">
        <v>46</v>
      </c>
      <c r="B68" s="10" t="s">
        <v>97</v>
      </c>
      <c r="C68" s="10" t="s">
        <v>26</v>
      </c>
      <c r="D68" s="10" t="s">
        <v>23</v>
      </c>
      <c r="E68" s="10" t="s">
        <v>28</v>
      </c>
      <c r="F68" s="11">
        <v>41924</v>
      </c>
      <c r="G68" s="10">
        <v>2014</v>
      </c>
      <c r="H68" s="10">
        <v>362062871</v>
      </c>
      <c r="I68" s="17" t="s">
        <v>352</v>
      </c>
      <c r="J68" s="18">
        <v>1304</v>
      </c>
      <c r="K68" s="19">
        <v>152.58000000000001</v>
      </c>
      <c r="L68" s="19">
        <v>97.44</v>
      </c>
      <c r="M68" s="19">
        <f>Table1[[#This Row],[Unit_Selling Price]]-Table1[[#This Row],[Unit_Cost]]</f>
        <v>55.14</v>
      </c>
      <c r="N68" s="19">
        <f>Table1[[#This Row],[Quantity]]*Table1[[#This Row],[unit_per Profit]]</f>
        <v>71902.559999999998</v>
      </c>
    </row>
    <row r="69" spans="1:14" x14ac:dyDescent="0.2">
      <c r="A69" s="10" t="s">
        <v>46</v>
      </c>
      <c r="B69" s="10" t="s">
        <v>98</v>
      </c>
      <c r="C69" s="10" t="s">
        <v>31</v>
      </c>
      <c r="D69" s="10" t="s">
        <v>23</v>
      </c>
      <c r="E69" s="10" t="s">
        <v>43</v>
      </c>
      <c r="F69" s="11" t="s">
        <v>353</v>
      </c>
      <c r="G69" s="10">
        <v>2016</v>
      </c>
      <c r="H69" s="10">
        <v>619287574</v>
      </c>
      <c r="I69" s="17">
        <v>42408</v>
      </c>
      <c r="J69" s="18">
        <v>9810</v>
      </c>
      <c r="K69" s="19">
        <v>47.45</v>
      </c>
      <c r="L69" s="19">
        <v>31.79</v>
      </c>
      <c r="M69" s="19">
        <f>Table1[[#This Row],[Unit_Selling Price]]-Table1[[#This Row],[Unit_Cost]]</f>
        <v>15.66</v>
      </c>
      <c r="N69" s="19">
        <f>Table1[[#This Row],[Quantity]]*Table1[[#This Row],[unit_per Profit]]</f>
        <v>153624.6</v>
      </c>
    </row>
    <row r="70" spans="1:14" x14ac:dyDescent="0.2">
      <c r="A70" s="10" t="s">
        <v>278</v>
      </c>
      <c r="B70" s="10" t="s">
        <v>54</v>
      </c>
      <c r="C70" s="10" t="s">
        <v>42</v>
      </c>
      <c r="D70" s="10" t="s">
        <v>27</v>
      </c>
      <c r="E70" s="10" t="s">
        <v>43</v>
      </c>
      <c r="F70" s="11">
        <v>42649</v>
      </c>
      <c r="G70" s="10">
        <v>2016</v>
      </c>
      <c r="H70" s="10">
        <v>394391000</v>
      </c>
      <c r="I70" s="17" t="s">
        <v>354</v>
      </c>
      <c r="J70" s="18">
        <v>7916</v>
      </c>
      <c r="K70" s="19">
        <v>109.28</v>
      </c>
      <c r="L70" s="19">
        <v>35.840000000000003</v>
      </c>
      <c r="M70" s="19">
        <f>Table1[[#This Row],[Unit_Selling Price]]-Table1[[#This Row],[Unit_Cost]]</f>
        <v>73.44</v>
      </c>
      <c r="N70" s="19">
        <f>Table1[[#This Row],[Quantity]]*Table1[[#This Row],[unit_per Profit]]</f>
        <v>581351.04</v>
      </c>
    </row>
    <row r="71" spans="1:14" x14ac:dyDescent="0.2">
      <c r="A71" s="10" t="s">
        <v>46</v>
      </c>
      <c r="B71" s="10" t="s">
        <v>99</v>
      </c>
      <c r="C71" s="10" t="s">
        <v>31</v>
      </c>
      <c r="D71" s="10" t="s">
        <v>23</v>
      </c>
      <c r="E71" s="10" t="s">
        <v>24</v>
      </c>
      <c r="F71" s="11" t="s">
        <v>305</v>
      </c>
      <c r="G71" s="10">
        <v>2013</v>
      </c>
      <c r="H71" s="10">
        <v>584296977</v>
      </c>
      <c r="I71" s="17" t="s">
        <v>355</v>
      </c>
      <c r="J71" s="18">
        <v>5315</v>
      </c>
      <c r="K71" s="19">
        <v>47.45</v>
      </c>
      <c r="L71" s="19">
        <v>31.79</v>
      </c>
      <c r="M71" s="19">
        <f>Table1[[#This Row],[Unit_Selling Price]]-Table1[[#This Row],[Unit_Cost]]</f>
        <v>15.66</v>
      </c>
      <c r="N71" s="19">
        <f>Table1[[#This Row],[Quantity]]*Table1[[#This Row],[unit_per Profit]]</f>
        <v>83232.899999999994</v>
      </c>
    </row>
    <row r="72" spans="1:14" x14ac:dyDescent="0.2">
      <c r="A72" s="10" t="s">
        <v>37</v>
      </c>
      <c r="B72" s="10" t="s">
        <v>63</v>
      </c>
      <c r="C72" s="10" t="s">
        <v>42</v>
      </c>
      <c r="D72" s="10" t="s">
        <v>27</v>
      </c>
      <c r="E72" s="10" t="s">
        <v>24</v>
      </c>
      <c r="F72" s="11">
        <v>41766</v>
      </c>
      <c r="G72" s="10">
        <v>2014</v>
      </c>
      <c r="H72" s="10">
        <v>806241834</v>
      </c>
      <c r="I72" s="17" t="s">
        <v>356</v>
      </c>
      <c r="J72" s="18">
        <v>3730</v>
      </c>
      <c r="K72" s="19">
        <v>109.28</v>
      </c>
      <c r="L72" s="19">
        <v>35.840000000000003</v>
      </c>
      <c r="M72" s="19">
        <f>Table1[[#This Row],[Unit_Selling Price]]-Table1[[#This Row],[Unit_Cost]]</f>
        <v>73.44</v>
      </c>
      <c r="N72" s="19">
        <f>Table1[[#This Row],[Quantity]]*Table1[[#This Row],[unit_per Profit]]</f>
        <v>273931.2</v>
      </c>
    </row>
    <row r="73" spans="1:14" x14ac:dyDescent="0.2">
      <c r="A73" s="10" t="s">
        <v>29</v>
      </c>
      <c r="B73" s="10" t="s">
        <v>100</v>
      </c>
      <c r="C73" s="10" t="s">
        <v>56</v>
      </c>
      <c r="D73" s="10" t="s">
        <v>27</v>
      </c>
      <c r="E73" s="10" t="s">
        <v>24</v>
      </c>
      <c r="F73" s="11">
        <v>42950</v>
      </c>
      <c r="G73" s="10">
        <v>2017</v>
      </c>
      <c r="H73" s="10">
        <v>747774398</v>
      </c>
      <c r="I73" s="17">
        <v>42798</v>
      </c>
      <c r="J73" s="18">
        <v>1916</v>
      </c>
      <c r="K73" s="19">
        <v>421.89</v>
      </c>
      <c r="L73" s="19">
        <v>364.69</v>
      </c>
      <c r="M73" s="19">
        <f>Table1[[#This Row],[Unit_Selling Price]]-Table1[[#This Row],[Unit_Cost]]</f>
        <v>57.2</v>
      </c>
      <c r="N73" s="19">
        <f>Table1[[#This Row],[Quantity]]*Table1[[#This Row],[unit_per Profit]]</f>
        <v>109595.2</v>
      </c>
    </row>
    <row r="74" spans="1:14" x14ac:dyDescent="0.2">
      <c r="A74" s="10" t="s">
        <v>278</v>
      </c>
      <c r="B74" s="10" t="s">
        <v>25</v>
      </c>
      <c r="C74" s="10" t="s">
        <v>56</v>
      </c>
      <c r="D74" s="10" t="s">
        <v>23</v>
      </c>
      <c r="E74" s="10" t="s">
        <v>43</v>
      </c>
      <c r="F74" s="11" t="s">
        <v>357</v>
      </c>
      <c r="G74" s="10">
        <v>2011</v>
      </c>
      <c r="H74" s="10">
        <v>616755998</v>
      </c>
      <c r="I74" s="17">
        <v>40614</v>
      </c>
      <c r="J74" s="18">
        <v>660</v>
      </c>
      <c r="K74" s="19">
        <v>421.89</v>
      </c>
      <c r="L74" s="19">
        <v>364.69</v>
      </c>
      <c r="M74" s="19">
        <f>Table1[[#This Row],[Unit_Selling Price]]-Table1[[#This Row],[Unit_Cost]]</f>
        <v>57.2</v>
      </c>
      <c r="N74" s="19">
        <f>Table1[[#This Row],[Quantity]]*Table1[[#This Row],[unit_per Profit]]</f>
        <v>37752</v>
      </c>
    </row>
    <row r="75" spans="1:14" x14ac:dyDescent="0.2">
      <c r="A75" s="10" t="s">
        <v>40</v>
      </c>
      <c r="B75" s="10" t="s">
        <v>101</v>
      </c>
      <c r="C75" s="10" t="s">
        <v>22</v>
      </c>
      <c r="D75" s="10" t="s">
        <v>27</v>
      </c>
      <c r="E75" s="10" t="s">
        <v>28</v>
      </c>
      <c r="F75" s="11" t="s">
        <v>358</v>
      </c>
      <c r="G75" s="10">
        <v>2016</v>
      </c>
      <c r="H75" s="10">
        <v>691360461</v>
      </c>
      <c r="I75" s="17">
        <v>42562</v>
      </c>
      <c r="J75" s="18">
        <v>7779</v>
      </c>
      <c r="K75" s="19">
        <v>255.28</v>
      </c>
      <c r="L75" s="19">
        <v>159.41999999999999</v>
      </c>
      <c r="M75" s="19">
        <f>Table1[[#This Row],[Unit_Selling Price]]-Table1[[#This Row],[Unit_Cost]]</f>
        <v>95.86</v>
      </c>
      <c r="N75" s="19">
        <f>Table1[[#This Row],[Quantity]]*Table1[[#This Row],[unit_per Profit]]</f>
        <v>745694.94</v>
      </c>
    </row>
    <row r="76" spans="1:14" x14ac:dyDescent="0.2">
      <c r="A76" s="10" t="s">
        <v>278</v>
      </c>
      <c r="B76" s="10" t="s">
        <v>54</v>
      </c>
      <c r="C76" s="10" t="s">
        <v>31</v>
      </c>
      <c r="D76" s="10" t="s">
        <v>23</v>
      </c>
      <c r="E76" s="10" t="s">
        <v>28</v>
      </c>
      <c r="F76" s="11">
        <v>41278</v>
      </c>
      <c r="G76" s="10">
        <v>2013</v>
      </c>
      <c r="H76" s="10">
        <v>870074117</v>
      </c>
      <c r="I76" s="17" t="s">
        <v>359</v>
      </c>
      <c r="J76" s="18">
        <v>3121</v>
      </c>
      <c r="K76" s="19">
        <v>47.45</v>
      </c>
      <c r="L76" s="19">
        <v>31.79</v>
      </c>
      <c r="M76" s="19">
        <f>Table1[[#This Row],[Unit_Selling Price]]-Table1[[#This Row],[Unit_Cost]]</f>
        <v>15.66</v>
      </c>
      <c r="N76" s="19">
        <f>Table1[[#This Row],[Quantity]]*Table1[[#This Row],[unit_per Profit]]</f>
        <v>48874.86</v>
      </c>
    </row>
    <row r="77" spans="1:14" x14ac:dyDescent="0.2">
      <c r="A77" s="10" t="s">
        <v>37</v>
      </c>
      <c r="B77" s="10" t="s">
        <v>102</v>
      </c>
      <c r="C77" s="10" t="s">
        <v>49</v>
      </c>
      <c r="D77" s="10" t="s">
        <v>23</v>
      </c>
      <c r="E77" s="10" t="s">
        <v>43</v>
      </c>
      <c r="F77" s="11">
        <v>40181</v>
      </c>
      <c r="G77" s="10">
        <v>2010</v>
      </c>
      <c r="H77" s="10">
        <v>221695792</v>
      </c>
      <c r="I77" s="17" t="s">
        <v>351</v>
      </c>
      <c r="J77" s="18">
        <v>3566</v>
      </c>
      <c r="K77" s="19">
        <v>651.21</v>
      </c>
      <c r="L77" s="19">
        <v>524.96</v>
      </c>
      <c r="M77" s="19">
        <f>Table1[[#This Row],[Unit_Selling Price]]-Table1[[#This Row],[Unit_Cost]]</f>
        <v>126.25</v>
      </c>
      <c r="N77" s="19">
        <f>Table1[[#This Row],[Quantity]]*Table1[[#This Row],[unit_per Profit]]</f>
        <v>450207.5</v>
      </c>
    </row>
    <row r="78" spans="1:14" x14ac:dyDescent="0.2">
      <c r="A78" s="10" t="s">
        <v>40</v>
      </c>
      <c r="B78" s="10" t="s">
        <v>72</v>
      </c>
      <c r="C78" s="10" t="s">
        <v>65</v>
      </c>
      <c r="D78" s="10" t="s">
        <v>23</v>
      </c>
      <c r="E78" s="10" t="s">
        <v>24</v>
      </c>
      <c r="F78" s="11" t="s">
        <v>360</v>
      </c>
      <c r="G78" s="10">
        <v>2017</v>
      </c>
      <c r="H78" s="10">
        <v>135336816</v>
      </c>
      <c r="I78" s="17" t="s">
        <v>361</v>
      </c>
      <c r="J78" s="18">
        <v>8026</v>
      </c>
      <c r="K78" s="19">
        <v>9.33</v>
      </c>
      <c r="L78" s="19">
        <v>6.92</v>
      </c>
      <c r="M78" s="19">
        <f>Table1[[#This Row],[Unit_Selling Price]]-Table1[[#This Row],[Unit_Cost]]</f>
        <v>2.41</v>
      </c>
      <c r="N78" s="19">
        <f>Table1[[#This Row],[Quantity]]*Table1[[#This Row],[unit_per Profit]]</f>
        <v>19342.66</v>
      </c>
    </row>
    <row r="79" spans="1:14" x14ac:dyDescent="0.2">
      <c r="A79" s="10" t="s">
        <v>40</v>
      </c>
      <c r="B79" s="10" t="s">
        <v>41</v>
      </c>
      <c r="C79" s="10" t="s">
        <v>49</v>
      </c>
      <c r="D79" s="10" t="s">
        <v>23</v>
      </c>
      <c r="E79" s="10" t="s">
        <v>35</v>
      </c>
      <c r="F79" s="11" t="s">
        <v>362</v>
      </c>
      <c r="G79" s="10">
        <v>2012</v>
      </c>
      <c r="H79" s="10">
        <v>270421016</v>
      </c>
      <c r="I79" s="17" t="s">
        <v>363</v>
      </c>
      <c r="J79" s="18">
        <v>2443</v>
      </c>
      <c r="K79" s="19">
        <v>651.21</v>
      </c>
      <c r="L79" s="19">
        <v>524.96</v>
      </c>
      <c r="M79" s="19">
        <f>Table1[[#This Row],[Unit_Selling Price]]-Table1[[#This Row],[Unit_Cost]]</f>
        <v>126.25</v>
      </c>
      <c r="N79" s="19">
        <f>Table1[[#This Row],[Quantity]]*Table1[[#This Row],[unit_per Profit]]</f>
        <v>308428.75</v>
      </c>
    </row>
    <row r="80" spans="1:14" x14ac:dyDescent="0.2">
      <c r="A80" s="10" t="s">
        <v>46</v>
      </c>
      <c r="B80" s="10" t="s">
        <v>103</v>
      </c>
      <c r="C80" s="10" t="s">
        <v>85</v>
      </c>
      <c r="D80" s="10" t="s">
        <v>23</v>
      </c>
      <c r="E80" s="10" t="s">
        <v>43</v>
      </c>
      <c r="F80" s="11" t="s">
        <v>364</v>
      </c>
      <c r="G80" s="10">
        <v>2010</v>
      </c>
      <c r="H80" s="10">
        <v>806684720</v>
      </c>
      <c r="I80" s="17" t="s">
        <v>365</v>
      </c>
      <c r="J80" s="18">
        <v>4790</v>
      </c>
      <c r="K80" s="19">
        <v>668.27</v>
      </c>
      <c r="L80" s="19">
        <v>502.54</v>
      </c>
      <c r="M80" s="19">
        <f>Table1[[#This Row],[Unit_Selling Price]]-Table1[[#This Row],[Unit_Cost]]</f>
        <v>165.73</v>
      </c>
      <c r="N80" s="19">
        <f>Table1[[#This Row],[Quantity]]*Table1[[#This Row],[unit_per Profit]]</f>
        <v>793846.7</v>
      </c>
    </row>
    <row r="81" spans="1:14" x14ac:dyDescent="0.2">
      <c r="A81" s="10" t="s">
        <v>29</v>
      </c>
      <c r="B81" s="10" t="s">
        <v>104</v>
      </c>
      <c r="C81" s="10" t="s">
        <v>85</v>
      </c>
      <c r="D81" s="10" t="s">
        <v>23</v>
      </c>
      <c r="E81" s="10" t="s">
        <v>24</v>
      </c>
      <c r="F81" s="11">
        <v>43015</v>
      </c>
      <c r="G81" s="10">
        <v>2017</v>
      </c>
      <c r="H81" s="10">
        <v>194176757</v>
      </c>
      <c r="I81" s="17" t="s">
        <v>366</v>
      </c>
      <c r="J81" s="18">
        <v>72</v>
      </c>
      <c r="K81" s="19">
        <v>668.27</v>
      </c>
      <c r="L81" s="19">
        <v>502.54</v>
      </c>
      <c r="M81" s="19">
        <f>Table1[[#This Row],[Unit_Selling Price]]-Table1[[#This Row],[Unit_Cost]]</f>
        <v>165.73</v>
      </c>
      <c r="N81" s="19">
        <f>Table1[[#This Row],[Quantity]]*Table1[[#This Row],[unit_per Profit]]</f>
        <v>11932.56</v>
      </c>
    </row>
    <row r="82" spans="1:14" x14ac:dyDescent="0.2">
      <c r="A82" s="10" t="s">
        <v>37</v>
      </c>
      <c r="B82" s="10" t="s">
        <v>105</v>
      </c>
      <c r="C82" s="10" t="s">
        <v>22</v>
      </c>
      <c r="D82" s="10" t="s">
        <v>27</v>
      </c>
      <c r="E82" s="10" t="s">
        <v>43</v>
      </c>
      <c r="F82" s="11" t="s">
        <v>367</v>
      </c>
      <c r="G82" s="10">
        <v>2017</v>
      </c>
      <c r="H82" s="10">
        <v>103258454</v>
      </c>
      <c r="I82" s="17" t="s">
        <v>368</v>
      </c>
      <c r="J82" s="18">
        <v>5326</v>
      </c>
      <c r="K82" s="19">
        <v>255.28</v>
      </c>
      <c r="L82" s="19">
        <v>159.41999999999999</v>
      </c>
      <c r="M82" s="19">
        <f>Table1[[#This Row],[Unit_Selling Price]]-Table1[[#This Row],[Unit_Cost]]</f>
        <v>95.86</v>
      </c>
      <c r="N82" s="19">
        <f>Table1[[#This Row],[Quantity]]*Table1[[#This Row],[unit_per Profit]]</f>
        <v>510550.36</v>
      </c>
    </row>
    <row r="83" spans="1:14" x14ac:dyDescent="0.2">
      <c r="A83" s="10" t="s">
        <v>37</v>
      </c>
      <c r="B83" s="10" t="s">
        <v>106</v>
      </c>
      <c r="C83" s="10" t="s">
        <v>49</v>
      </c>
      <c r="D83" s="10" t="s">
        <v>23</v>
      </c>
      <c r="E83" s="10" t="s">
        <v>43</v>
      </c>
      <c r="F83" s="11" t="s">
        <v>369</v>
      </c>
      <c r="G83" s="10">
        <v>2014</v>
      </c>
      <c r="H83" s="10">
        <v>474603641</v>
      </c>
      <c r="I83" s="17" t="s">
        <v>330</v>
      </c>
      <c r="J83" s="18">
        <v>4619</v>
      </c>
      <c r="K83" s="19">
        <v>651.21</v>
      </c>
      <c r="L83" s="19">
        <v>524.96</v>
      </c>
      <c r="M83" s="19">
        <f>Table1[[#This Row],[Unit_Selling Price]]-Table1[[#This Row],[Unit_Cost]]</f>
        <v>126.25</v>
      </c>
      <c r="N83" s="19">
        <f>Table1[[#This Row],[Quantity]]*Table1[[#This Row],[unit_per Profit]]</f>
        <v>583148.75</v>
      </c>
    </row>
    <row r="84" spans="1:14" x14ac:dyDescent="0.2">
      <c r="A84" s="10" t="s">
        <v>46</v>
      </c>
      <c r="B84" s="10" t="s">
        <v>269</v>
      </c>
      <c r="C84" s="10" t="s">
        <v>34</v>
      </c>
      <c r="D84" s="10" t="s">
        <v>23</v>
      </c>
      <c r="E84" s="10" t="s">
        <v>43</v>
      </c>
      <c r="F84" s="11" t="s">
        <v>370</v>
      </c>
      <c r="G84" s="10">
        <v>2012</v>
      </c>
      <c r="H84" s="10">
        <v>869198644</v>
      </c>
      <c r="I84" s="17">
        <v>41395</v>
      </c>
      <c r="J84" s="18">
        <v>4049</v>
      </c>
      <c r="K84" s="19">
        <v>205.7</v>
      </c>
      <c r="L84" s="19">
        <v>117.11</v>
      </c>
      <c r="M84" s="19">
        <f>Table1[[#This Row],[Unit_Selling Price]]-Table1[[#This Row],[Unit_Cost]]</f>
        <v>88.59</v>
      </c>
      <c r="N84" s="19">
        <f>Table1[[#This Row],[Quantity]]*Table1[[#This Row],[unit_per Profit]]</f>
        <v>358700.91</v>
      </c>
    </row>
    <row r="85" spans="1:14" x14ac:dyDescent="0.2">
      <c r="A85" s="10" t="s">
        <v>46</v>
      </c>
      <c r="B85" s="10" t="s">
        <v>108</v>
      </c>
      <c r="C85" s="10" t="s">
        <v>85</v>
      </c>
      <c r="D85" s="10" t="s">
        <v>23</v>
      </c>
      <c r="E85" s="10" t="s">
        <v>43</v>
      </c>
      <c r="F85" s="11">
        <v>42015</v>
      </c>
      <c r="G85" s="10">
        <v>2015</v>
      </c>
      <c r="H85" s="10">
        <v>918342292</v>
      </c>
      <c r="I85" s="17" t="s">
        <v>371</v>
      </c>
      <c r="J85" s="18">
        <v>6747</v>
      </c>
      <c r="K85" s="19">
        <v>668.27</v>
      </c>
      <c r="L85" s="19">
        <v>502.54</v>
      </c>
      <c r="M85" s="19">
        <f>Table1[[#This Row],[Unit_Selling Price]]-Table1[[#This Row],[Unit_Cost]]</f>
        <v>165.73</v>
      </c>
      <c r="N85" s="19">
        <f>Table1[[#This Row],[Quantity]]*Table1[[#This Row],[unit_per Profit]]</f>
        <v>1118180.31</v>
      </c>
    </row>
    <row r="86" spans="1:14" x14ac:dyDescent="0.2">
      <c r="A86" s="10" t="s">
        <v>29</v>
      </c>
      <c r="B86" s="10" t="s">
        <v>109</v>
      </c>
      <c r="C86" s="10" t="s">
        <v>51</v>
      </c>
      <c r="D86" s="10" t="s">
        <v>23</v>
      </c>
      <c r="E86" s="10" t="s">
        <v>43</v>
      </c>
      <c r="F86" s="11" t="s">
        <v>372</v>
      </c>
      <c r="G86" s="10">
        <v>2011</v>
      </c>
      <c r="H86" s="10">
        <v>773645913</v>
      </c>
      <c r="I86" s="17" t="s">
        <v>373</v>
      </c>
      <c r="J86" s="18">
        <v>7873</v>
      </c>
      <c r="K86" s="19">
        <v>437.2</v>
      </c>
      <c r="L86" s="19">
        <v>263.33</v>
      </c>
      <c r="M86" s="19">
        <f>Table1[[#This Row],[Unit_Selling Price]]-Table1[[#This Row],[Unit_Cost]]</f>
        <v>173.87</v>
      </c>
      <c r="N86" s="19">
        <f>Table1[[#This Row],[Quantity]]*Table1[[#This Row],[unit_per Profit]]</f>
        <v>1368878.51</v>
      </c>
    </row>
    <row r="87" spans="1:14" x14ac:dyDescent="0.2">
      <c r="A87" s="10" t="s">
        <v>32</v>
      </c>
      <c r="B87" s="10" t="s">
        <v>110</v>
      </c>
      <c r="C87" s="10" t="s">
        <v>51</v>
      </c>
      <c r="D87" s="10" t="s">
        <v>23</v>
      </c>
      <c r="E87" s="10" t="s">
        <v>28</v>
      </c>
      <c r="F87" s="11" t="s">
        <v>336</v>
      </c>
      <c r="G87" s="10">
        <v>2014</v>
      </c>
      <c r="H87" s="10">
        <v>657033336</v>
      </c>
      <c r="I87" s="17">
        <v>41677</v>
      </c>
      <c r="J87" s="18">
        <v>9620</v>
      </c>
      <c r="K87" s="19">
        <v>437.2</v>
      </c>
      <c r="L87" s="19">
        <v>263.33</v>
      </c>
      <c r="M87" s="19">
        <f>Table1[[#This Row],[Unit_Selling Price]]-Table1[[#This Row],[Unit_Cost]]</f>
        <v>173.87</v>
      </c>
      <c r="N87" s="19">
        <f>Table1[[#This Row],[Quantity]]*Table1[[#This Row],[unit_per Profit]]</f>
        <v>1672629.4</v>
      </c>
    </row>
    <row r="88" spans="1:14" x14ac:dyDescent="0.2">
      <c r="A88" s="10" t="s">
        <v>29</v>
      </c>
      <c r="B88" s="10" t="s">
        <v>44</v>
      </c>
      <c r="C88" s="10" t="s">
        <v>56</v>
      </c>
      <c r="D88" s="10" t="s">
        <v>23</v>
      </c>
      <c r="E88" s="10" t="s">
        <v>43</v>
      </c>
      <c r="F88" s="11" t="s">
        <v>374</v>
      </c>
      <c r="G88" s="10">
        <v>2012</v>
      </c>
      <c r="H88" s="10">
        <v>410740888</v>
      </c>
      <c r="I88" s="17">
        <v>40917</v>
      </c>
      <c r="J88" s="18">
        <v>6211</v>
      </c>
      <c r="K88" s="19">
        <v>421.89</v>
      </c>
      <c r="L88" s="19">
        <v>364.69</v>
      </c>
      <c r="M88" s="19">
        <f>Table1[[#This Row],[Unit_Selling Price]]-Table1[[#This Row],[Unit_Cost]]</f>
        <v>57.2</v>
      </c>
      <c r="N88" s="19">
        <f>Table1[[#This Row],[Quantity]]*Table1[[#This Row],[unit_per Profit]]</f>
        <v>355269.2</v>
      </c>
    </row>
    <row r="89" spans="1:14" x14ac:dyDescent="0.2">
      <c r="A89" s="10" t="s">
        <v>29</v>
      </c>
      <c r="B89" s="10" t="s">
        <v>111</v>
      </c>
      <c r="C89" s="10" t="s">
        <v>56</v>
      </c>
      <c r="D89" s="10" t="s">
        <v>27</v>
      </c>
      <c r="E89" s="10" t="s">
        <v>24</v>
      </c>
      <c r="F89" s="11" t="s">
        <v>375</v>
      </c>
      <c r="G89" s="10">
        <v>2011</v>
      </c>
      <c r="H89" s="10">
        <v>847317397</v>
      </c>
      <c r="I89" s="17" t="s">
        <v>376</v>
      </c>
      <c r="J89" s="18">
        <v>8902</v>
      </c>
      <c r="K89" s="19">
        <v>421.89</v>
      </c>
      <c r="L89" s="19">
        <v>364.69</v>
      </c>
      <c r="M89" s="19">
        <f>Table1[[#This Row],[Unit_Selling Price]]-Table1[[#This Row],[Unit_Cost]]</f>
        <v>57.2</v>
      </c>
      <c r="N89" s="19">
        <f>Table1[[#This Row],[Quantity]]*Table1[[#This Row],[unit_per Profit]]</f>
        <v>509194.4</v>
      </c>
    </row>
    <row r="90" spans="1:14" x14ac:dyDescent="0.2">
      <c r="A90" s="10" t="s">
        <v>29</v>
      </c>
      <c r="B90" s="10" t="s">
        <v>112</v>
      </c>
      <c r="C90" s="10" t="s">
        <v>31</v>
      </c>
      <c r="D90" s="10" t="s">
        <v>23</v>
      </c>
      <c r="E90" s="10" t="s">
        <v>35</v>
      </c>
      <c r="F90" s="11">
        <v>40977</v>
      </c>
      <c r="G90" s="10">
        <v>2012</v>
      </c>
      <c r="H90" s="10">
        <v>599624192</v>
      </c>
      <c r="I90" s="17" t="s">
        <v>377</v>
      </c>
      <c r="J90" s="18">
        <v>978</v>
      </c>
      <c r="K90" s="19">
        <v>47.45</v>
      </c>
      <c r="L90" s="19">
        <v>31.79</v>
      </c>
      <c r="M90" s="19">
        <f>Table1[[#This Row],[Unit_Selling Price]]-Table1[[#This Row],[Unit_Cost]]</f>
        <v>15.66</v>
      </c>
      <c r="N90" s="19">
        <f>Table1[[#This Row],[Quantity]]*Table1[[#This Row],[unit_per Profit]]</f>
        <v>15315.48</v>
      </c>
    </row>
    <row r="91" spans="1:14" x14ac:dyDescent="0.2">
      <c r="A91" s="10" t="s">
        <v>32</v>
      </c>
      <c r="B91" s="10" t="s">
        <v>113</v>
      </c>
      <c r="C91" s="10" t="s">
        <v>31</v>
      </c>
      <c r="D91" s="10" t="s">
        <v>27</v>
      </c>
      <c r="E91" s="10" t="s">
        <v>43</v>
      </c>
      <c r="F91" s="11" t="s">
        <v>378</v>
      </c>
      <c r="G91" s="10">
        <v>2012</v>
      </c>
      <c r="H91" s="10">
        <v>170835101</v>
      </c>
      <c r="I91" s="17">
        <v>41245</v>
      </c>
      <c r="J91" s="18">
        <v>2758</v>
      </c>
      <c r="K91" s="19">
        <v>47.45</v>
      </c>
      <c r="L91" s="19">
        <v>31.79</v>
      </c>
      <c r="M91" s="19">
        <f>Table1[[#This Row],[Unit_Selling Price]]-Table1[[#This Row],[Unit_Cost]]</f>
        <v>15.66</v>
      </c>
      <c r="N91" s="19">
        <f>Table1[[#This Row],[Quantity]]*Table1[[#This Row],[unit_per Profit]]</f>
        <v>43190.28</v>
      </c>
    </row>
    <row r="92" spans="1:14" x14ac:dyDescent="0.2">
      <c r="A92" s="10" t="s">
        <v>278</v>
      </c>
      <c r="B92" s="10" t="s">
        <v>114</v>
      </c>
      <c r="C92" s="10" t="s">
        <v>34</v>
      </c>
      <c r="D92" s="10" t="s">
        <v>23</v>
      </c>
      <c r="E92" s="10" t="s">
        <v>43</v>
      </c>
      <c r="F92" s="11" t="s">
        <v>379</v>
      </c>
      <c r="G92" s="10">
        <v>2016</v>
      </c>
      <c r="H92" s="10">
        <v>584436452</v>
      </c>
      <c r="I92" s="17">
        <v>42615</v>
      </c>
      <c r="J92" s="18">
        <v>6588</v>
      </c>
      <c r="K92" s="19">
        <v>205.7</v>
      </c>
      <c r="L92" s="19">
        <v>117.11</v>
      </c>
      <c r="M92" s="19">
        <f>Table1[[#This Row],[Unit_Selling Price]]-Table1[[#This Row],[Unit_Cost]]</f>
        <v>88.59</v>
      </c>
      <c r="N92" s="19">
        <f>Table1[[#This Row],[Quantity]]*Table1[[#This Row],[unit_per Profit]]</f>
        <v>583630.92000000004</v>
      </c>
    </row>
    <row r="93" spans="1:14" x14ac:dyDescent="0.2">
      <c r="A93" s="10" t="s">
        <v>46</v>
      </c>
      <c r="B93" s="10" t="s">
        <v>115</v>
      </c>
      <c r="C93" s="10" t="s">
        <v>49</v>
      </c>
      <c r="D93" s="10" t="s">
        <v>23</v>
      </c>
      <c r="E93" s="10" t="s">
        <v>43</v>
      </c>
      <c r="F93" s="11">
        <v>40949</v>
      </c>
      <c r="G93" s="10">
        <v>2012</v>
      </c>
      <c r="H93" s="10">
        <v>234227073</v>
      </c>
      <c r="I93" s="17">
        <v>41253</v>
      </c>
      <c r="J93" s="18">
        <v>1851</v>
      </c>
      <c r="K93" s="19">
        <v>651.21</v>
      </c>
      <c r="L93" s="19">
        <v>524.96</v>
      </c>
      <c r="M93" s="19">
        <f>Table1[[#This Row],[Unit_Selling Price]]-Table1[[#This Row],[Unit_Cost]]</f>
        <v>126.25</v>
      </c>
      <c r="N93" s="19">
        <f>Table1[[#This Row],[Quantity]]*Table1[[#This Row],[unit_per Profit]]</f>
        <v>233688.75</v>
      </c>
    </row>
    <row r="94" spans="1:14" x14ac:dyDescent="0.2">
      <c r="A94" s="10" t="s">
        <v>29</v>
      </c>
      <c r="B94" s="10" t="s">
        <v>116</v>
      </c>
      <c r="C94" s="10" t="s">
        <v>49</v>
      </c>
      <c r="D94" s="10" t="s">
        <v>23</v>
      </c>
      <c r="E94" s="10" t="s">
        <v>24</v>
      </c>
      <c r="F94" s="11" t="s">
        <v>380</v>
      </c>
      <c r="G94" s="10">
        <v>2014</v>
      </c>
      <c r="H94" s="10">
        <v>734318292</v>
      </c>
      <c r="I94" s="17">
        <v>41732</v>
      </c>
      <c r="J94" s="18">
        <v>9956</v>
      </c>
      <c r="K94" s="19">
        <v>651.21</v>
      </c>
      <c r="L94" s="19">
        <v>524.96</v>
      </c>
      <c r="M94" s="19">
        <f>Table1[[#This Row],[Unit_Selling Price]]-Table1[[#This Row],[Unit_Cost]]</f>
        <v>126.25</v>
      </c>
      <c r="N94" s="19">
        <f>Table1[[#This Row],[Quantity]]*Table1[[#This Row],[unit_per Profit]]</f>
        <v>1256945</v>
      </c>
    </row>
    <row r="95" spans="1:14" x14ac:dyDescent="0.2">
      <c r="A95" s="10" t="s">
        <v>278</v>
      </c>
      <c r="B95" s="10" t="s">
        <v>117</v>
      </c>
      <c r="C95" s="10" t="s">
        <v>26</v>
      </c>
      <c r="D95" s="10" t="s">
        <v>23</v>
      </c>
      <c r="E95" s="10" t="s">
        <v>43</v>
      </c>
      <c r="F95" s="11" t="s">
        <v>381</v>
      </c>
      <c r="G95" s="10">
        <v>2013</v>
      </c>
      <c r="H95" s="10">
        <v>169133937</v>
      </c>
      <c r="I95" s="17" t="s">
        <v>382</v>
      </c>
      <c r="J95" s="18">
        <v>9345</v>
      </c>
      <c r="K95" s="19">
        <v>152.58000000000001</v>
      </c>
      <c r="L95" s="19">
        <v>97.44</v>
      </c>
      <c r="M95" s="19">
        <f>Table1[[#This Row],[Unit_Selling Price]]-Table1[[#This Row],[Unit_Cost]]</f>
        <v>55.14</v>
      </c>
      <c r="N95" s="19">
        <f>Table1[[#This Row],[Quantity]]*Table1[[#This Row],[unit_per Profit]]</f>
        <v>515283.3</v>
      </c>
    </row>
    <row r="96" spans="1:14" x14ac:dyDescent="0.2">
      <c r="A96" s="10" t="s">
        <v>32</v>
      </c>
      <c r="B96" s="10" t="s">
        <v>36</v>
      </c>
      <c r="C96" s="10" t="s">
        <v>34</v>
      </c>
      <c r="D96" s="10" t="s">
        <v>23</v>
      </c>
      <c r="E96" s="10" t="s">
        <v>28</v>
      </c>
      <c r="F96" s="11" t="s">
        <v>383</v>
      </c>
      <c r="G96" s="10">
        <v>2015</v>
      </c>
      <c r="H96" s="10">
        <v>743410336</v>
      </c>
      <c r="I96" s="17" t="s">
        <v>384</v>
      </c>
      <c r="J96" s="18">
        <v>494</v>
      </c>
      <c r="K96" s="19">
        <v>205.7</v>
      </c>
      <c r="L96" s="19">
        <v>117.11</v>
      </c>
      <c r="M96" s="19">
        <f>Table1[[#This Row],[Unit_Selling Price]]-Table1[[#This Row],[Unit_Cost]]</f>
        <v>88.59</v>
      </c>
      <c r="N96" s="19">
        <f>Table1[[#This Row],[Quantity]]*Table1[[#This Row],[unit_per Profit]]</f>
        <v>43763.46</v>
      </c>
    </row>
    <row r="97" spans="1:14" x14ac:dyDescent="0.2">
      <c r="A97" s="10" t="s">
        <v>29</v>
      </c>
      <c r="B97" s="10" t="s">
        <v>118</v>
      </c>
      <c r="C97" s="10" t="s">
        <v>85</v>
      </c>
      <c r="D97" s="10" t="s">
        <v>27</v>
      </c>
      <c r="E97" s="10" t="s">
        <v>35</v>
      </c>
      <c r="F97" s="11">
        <v>42923</v>
      </c>
      <c r="G97" s="10">
        <v>2017</v>
      </c>
      <c r="H97" s="10">
        <v>232196319</v>
      </c>
      <c r="I97" s="17">
        <v>42833</v>
      </c>
      <c r="J97" s="18">
        <v>905</v>
      </c>
      <c r="K97" s="19">
        <v>668.27</v>
      </c>
      <c r="L97" s="19">
        <v>502.54</v>
      </c>
      <c r="M97" s="19">
        <f>Table1[[#This Row],[Unit_Selling Price]]-Table1[[#This Row],[Unit_Cost]]</f>
        <v>165.73</v>
      </c>
      <c r="N97" s="19">
        <f>Table1[[#This Row],[Quantity]]*Table1[[#This Row],[unit_per Profit]]</f>
        <v>149985.65</v>
      </c>
    </row>
    <row r="98" spans="1:14" x14ac:dyDescent="0.2">
      <c r="A98" s="10" t="s">
        <v>46</v>
      </c>
      <c r="B98" s="10" t="s">
        <v>119</v>
      </c>
      <c r="C98" s="10" t="s">
        <v>31</v>
      </c>
      <c r="D98" s="10" t="s">
        <v>27</v>
      </c>
      <c r="E98" s="10" t="s">
        <v>35</v>
      </c>
      <c r="F98" s="11" t="s">
        <v>385</v>
      </c>
      <c r="G98" s="10">
        <v>2014</v>
      </c>
      <c r="H98" s="10">
        <v>530853211</v>
      </c>
      <c r="I98" s="17">
        <v>41678</v>
      </c>
      <c r="J98" s="18">
        <v>117</v>
      </c>
      <c r="K98" s="19">
        <v>47.45</v>
      </c>
      <c r="L98" s="19">
        <v>31.79</v>
      </c>
      <c r="M98" s="19">
        <f>Table1[[#This Row],[Unit_Selling Price]]-Table1[[#This Row],[Unit_Cost]]</f>
        <v>15.66</v>
      </c>
      <c r="N98" s="19">
        <f>Table1[[#This Row],[Quantity]]*Table1[[#This Row],[unit_per Profit]]</f>
        <v>1832.22</v>
      </c>
    </row>
    <row r="99" spans="1:14" x14ac:dyDescent="0.2">
      <c r="A99" s="10" t="s">
        <v>40</v>
      </c>
      <c r="B99" s="10" t="s">
        <v>90</v>
      </c>
      <c r="C99" s="10" t="s">
        <v>65</v>
      </c>
      <c r="D99" s="10" t="s">
        <v>23</v>
      </c>
      <c r="E99" s="10" t="s">
        <v>35</v>
      </c>
      <c r="F99" s="11">
        <v>40736</v>
      </c>
      <c r="G99" s="10">
        <v>2011</v>
      </c>
      <c r="H99" s="10">
        <v>905054843</v>
      </c>
      <c r="I99" s="17">
        <v>41244</v>
      </c>
      <c r="J99" s="18">
        <v>4695</v>
      </c>
      <c r="K99" s="19">
        <v>9.33</v>
      </c>
      <c r="L99" s="19">
        <v>6.92</v>
      </c>
      <c r="M99" s="19">
        <f>Table1[[#This Row],[Unit_Selling Price]]-Table1[[#This Row],[Unit_Cost]]</f>
        <v>2.41</v>
      </c>
      <c r="N99" s="19">
        <f>Table1[[#This Row],[Quantity]]*Table1[[#This Row],[unit_per Profit]]</f>
        <v>11314.95</v>
      </c>
    </row>
    <row r="100" spans="1:14" x14ac:dyDescent="0.2">
      <c r="A100" s="10" t="s">
        <v>37</v>
      </c>
      <c r="B100" s="10" t="s">
        <v>79</v>
      </c>
      <c r="C100" s="10" t="s">
        <v>85</v>
      </c>
      <c r="D100" s="10" t="s">
        <v>27</v>
      </c>
      <c r="E100" s="10" t="s">
        <v>28</v>
      </c>
      <c r="F100" s="11" t="s">
        <v>386</v>
      </c>
      <c r="G100" s="10">
        <v>2016</v>
      </c>
      <c r="H100" s="10">
        <v>240787541</v>
      </c>
      <c r="I100" s="17" t="s">
        <v>387</v>
      </c>
      <c r="J100" s="18">
        <v>3239</v>
      </c>
      <c r="K100" s="19">
        <v>668.27</v>
      </c>
      <c r="L100" s="19">
        <v>502.54</v>
      </c>
      <c r="M100" s="19">
        <f>Table1[[#This Row],[Unit_Selling Price]]-Table1[[#This Row],[Unit_Cost]]</f>
        <v>165.73</v>
      </c>
      <c r="N100" s="19">
        <f>Table1[[#This Row],[Quantity]]*Table1[[#This Row],[unit_per Profit]]</f>
        <v>536799.47</v>
      </c>
    </row>
    <row r="101" spans="1:14" x14ac:dyDescent="0.2">
      <c r="A101" s="10" t="s">
        <v>46</v>
      </c>
      <c r="B101" s="10" t="s">
        <v>120</v>
      </c>
      <c r="C101" s="10" t="s">
        <v>56</v>
      </c>
      <c r="D101" s="10" t="s">
        <v>23</v>
      </c>
      <c r="E101" s="10" t="s">
        <v>35</v>
      </c>
      <c r="F101" s="11" t="s">
        <v>388</v>
      </c>
      <c r="G101" s="10">
        <v>2010</v>
      </c>
      <c r="H101" s="10">
        <v>194350135</v>
      </c>
      <c r="I101" s="17">
        <v>40304</v>
      </c>
      <c r="J101" s="18">
        <v>1379</v>
      </c>
      <c r="K101" s="19">
        <v>421.89</v>
      </c>
      <c r="L101" s="19">
        <v>364.69</v>
      </c>
      <c r="M101" s="19">
        <f>Table1[[#This Row],[Unit_Selling Price]]-Table1[[#This Row],[Unit_Cost]]</f>
        <v>57.2</v>
      </c>
      <c r="N101" s="19">
        <f>Table1[[#This Row],[Quantity]]*Table1[[#This Row],[unit_per Profit]]</f>
        <v>78878.8</v>
      </c>
    </row>
    <row r="102" spans="1:14" x14ac:dyDescent="0.2">
      <c r="A102" s="10" t="s">
        <v>32</v>
      </c>
      <c r="B102" s="10" t="s">
        <v>52</v>
      </c>
      <c r="C102" s="10" t="s">
        <v>85</v>
      </c>
      <c r="D102" s="10" t="s">
        <v>23</v>
      </c>
      <c r="E102" s="10" t="s">
        <v>35</v>
      </c>
      <c r="F102" s="11">
        <v>41612</v>
      </c>
      <c r="G102" s="10">
        <v>2013</v>
      </c>
      <c r="H102" s="10">
        <v>242353951</v>
      </c>
      <c r="I102" s="17" t="s">
        <v>389</v>
      </c>
      <c r="J102" s="18">
        <v>6775</v>
      </c>
      <c r="K102" s="19">
        <v>668.27</v>
      </c>
      <c r="L102" s="19">
        <v>502.54</v>
      </c>
      <c r="M102" s="19">
        <f>Table1[[#This Row],[Unit_Selling Price]]-Table1[[#This Row],[Unit_Cost]]</f>
        <v>165.73</v>
      </c>
      <c r="N102" s="19">
        <f>Table1[[#This Row],[Quantity]]*Table1[[#This Row],[unit_per Profit]]</f>
        <v>1122820.75</v>
      </c>
    </row>
    <row r="103" spans="1:14" x14ac:dyDescent="0.2">
      <c r="A103" s="10" t="s">
        <v>278</v>
      </c>
      <c r="B103" s="10" t="s">
        <v>121</v>
      </c>
      <c r="C103" s="10" t="s">
        <v>77</v>
      </c>
      <c r="D103" s="10" t="s">
        <v>27</v>
      </c>
      <c r="E103" s="10" t="s">
        <v>28</v>
      </c>
      <c r="F103" s="11" t="s">
        <v>390</v>
      </c>
      <c r="G103" s="10">
        <v>2012</v>
      </c>
      <c r="H103" s="10">
        <v>831722819</v>
      </c>
      <c r="I103" s="17" t="s">
        <v>391</v>
      </c>
      <c r="J103" s="18">
        <v>4120</v>
      </c>
      <c r="K103" s="19">
        <v>154.06</v>
      </c>
      <c r="L103" s="19">
        <v>90.93</v>
      </c>
      <c r="M103" s="19">
        <f>Table1[[#This Row],[Unit_Selling Price]]-Table1[[#This Row],[Unit_Cost]]</f>
        <v>63.13</v>
      </c>
      <c r="N103" s="19">
        <f>Table1[[#This Row],[Quantity]]*Table1[[#This Row],[unit_per Profit]]</f>
        <v>260095.6</v>
      </c>
    </row>
    <row r="104" spans="1:14" x14ac:dyDescent="0.2">
      <c r="A104" s="10" t="s">
        <v>29</v>
      </c>
      <c r="B104" s="10" t="s">
        <v>122</v>
      </c>
      <c r="C104" s="10" t="s">
        <v>51</v>
      </c>
      <c r="D104" s="10" t="s">
        <v>23</v>
      </c>
      <c r="E104" s="10" t="s">
        <v>35</v>
      </c>
      <c r="F104" s="11" t="s">
        <v>392</v>
      </c>
      <c r="G104" s="10">
        <v>2012</v>
      </c>
      <c r="H104" s="10">
        <v>229693067</v>
      </c>
      <c r="I104" s="17" t="s">
        <v>392</v>
      </c>
      <c r="J104" s="18">
        <v>138</v>
      </c>
      <c r="K104" s="19">
        <v>437.2</v>
      </c>
      <c r="L104" s="19">
        <v>263.33</v>
      </c>
      <c r="M104" s="19">
        <f>Table1[[#This Row],[Unit_Selling Price]]-Table1[[#This Row],[Unit_Cost]]</f>
        <v>173.87</v>
      </c>
      <c r="N104" s="19">
        <f>Table1[[#This Row],[Quantity]]*Table1[[#This Row],[unit_per Profit]]</f>
        <v>23994.06</v>
      </c>
    </row>
    <row r="105" spans="1:14" x14ac:dyDescent="0.2">
      <c r="A105" s="10" t="s">
        <v>46</v>
      </c>
      <c r="B105" s="10" t="s">
        <v>123</v>
      </c>
      <c r="C105" s="10" t="s">
        <v>34</v>
      </c>
      <c r="D105" s="10" t="s">
        <v>27</v>
      </c>
      <c r="E105" s="10" t="s">
        <v>43</v>
      </c>
      <c r="F105" s="11" t="s">
        <v>393</v>
      </c>
      <c r="G105" s="10">
        <v>2013</v>
      </c>
      <c r="H105" s="10">
        <v>373813521</v>
      </c>
      <c r="I105" s="17" t="s">
        <v>394</v>
      </c>
      <c r="J105" s="18">
        <v>8583</v>
      </c>
      <c r="K105" s="19">
        <v>205.7</v>
      </c>
      <c r="L105" s="19">
        <v>117.11</v>
      </c>
      <c r="M105" s="19">
        <f>Table1[[#This Row],[Unit_Selling Price]]-Table1[[#This Row],[Unit_Cost]]</f>
        <v>88.59</v>
      </c>
      <c r="N105" s="19">
        <f>Table1[[#This Row],[Quantity]]*Table1[[#This Row],[unit_per Profit]]</f>
        <v>760367.97</v>
      </c>
    </row>
    <row r="106" spans="1:14" x14ac:dyDescent="0.2">
      <c r="A106" s="10" t="s">
        <v>29</v>
      </c>
      <c r="B106" s="10" t="s">
        <v>124</v>
      </c>
      <c r="C106" s="10" t="s">
        <v>31</v>
      </c>
      <c r="D106" s="10" t="s">
        <v>23</v>
      </c>
      <c r="E106" s="10" t="s">
        <v>28</v>
      </c>
      <c r="F106" s="11">
        <v>42951</v>
      </c>
      <c r="G106" s="10">
        <v>2017</v>
      </c>
      <c r="H106" s="10">
        <v>121945512</v>
      </c>
      <c r="I106" s="17">
        <v>43073</v>
      </c>
      <c r="J106" s="18">
        <v>5242</v>
      </c>
      <c r="K106" s="19">
        <v>47.45</v>
      </c>
      <c r="L106" s="19">
        <v>31.79</v>
      </c>
      <c r="M106" s="19">
        <f>Table1[[#This Row],[Unit_Selling Price]]-Table1[[#This Row],[Unit_Cost]]</f>
        <v>15.66</v>
      </c>
      <c r="N106" s="19">
        <f>Table1[[#This Row],[Quantity]]*Table1[[#This Row],[unit_per Profit]]</f>
        <v>82089.72</v>
      </c>
    </row>
    <row r="107" spans="1:14" x14ac:dyDescent="0.2">
      <c r="A107" s="10" t="s">
        <v>40</v>
      </c>
      <c r="B107" s="10" t="s">
        <v>72</v>
      </c>
      <c r="C107" s="10" t="s">
        <v>65</v>
      </c>
      <c r="D107" s="10" t="s">
        <v>27</v>
      </c>
      <c r="E107" s="10" t="s">
        <v>35</v>
      </c>
      <c r="F107" s="11">
        <v>42166</v>
      </c>
      <c r="G107" s="10">
        <v>2015</v>
      </c>
      <c r="H107" s="10">
        <v>202262866</v>
      </c>
      <c r="I107" s="17" t="s">
        <v>395</v>
      </c>
      <c r="J107" s="18">
        <v>2932</v>
      </c>
      <c r="K107" s="19">
        <v>9.33</v>
      </c>
      <c r="L107" s="19">
        <v>6.92</v>
      </c>
      <c r="M107" s="19">
        <f>Table1[[#This Row],[Unit_Selling Price]]-Table1[[#This Row],[Unit_Cost]]</f>
        <v>2.41</v>
      </c>
      <c r="N107" s="19">
        <f>Table1[[#This Row],[Quantity]]*Table1[[#This Row],[unit_per Profit]]</f>
        <v>7066.12</v>
      </c>
    </row>
    <row r="108" spans="1:14" x14ac:dyDescent="0.2">
      <c r="A108" s="10" t="s">
        <v>40</v>
      </c>
      <c r="B108" s="10" t="s">
        <v>66</v>
      </c>
      <c r="C108" s="10" t="s">
        <v>39</v>
      </c>
      <c r="D108" s="10" t="s">
        <v>27</v>
      </c>
      <c r="E108" s="10" t="s">
        <v>24</v>
      </c>
      <c r="F108" s="11" t="s">
        <v>396</v>
      </c>
      <c r="G108" s="10">
        <v>2016</v>
      </c>
      <c r="H108" s="10">
        <v>963251912</v>
      </c>
      <c r="I108" s="17">
        <v>42737</v>
      </c>
      <c r="J108" s="18">
        <v>6501</v>
      </c>
      <c r="K108" s="19">
        <v>81.73</v>
      </c>
      <c r="L108" s="19">
        <v>56.67</v>
      </c>
      <c r="M108" s="19">
        <f>Table1[[#This Row],[Unit_Selling Price]]-Table1[[#This Row],[Unit_Cost]]</f>
        <v>25.06</v>
      </c>
      <c r="N108" s="19">
        <f>Table1[[#This Row],[Quantity]]*Table1[[#This Row],[unit_per Profit]]</f>
        <v>162915.06</v>
      </c>
    </row>
    <row r="109" spans="1:14" x14ac:dyDescent="0.2">
      <c r="A109" s="10" t="s">
        <v>278</v>
      </c>
      <c r="B109" s="10" t="s">
        <v>268</v>
      </c>
      <c r="C109" s="10" t="s">
        <v>85</v>
      </c>
      <c r="D109" s="10" t="s">
        <v>23</v>
      </c>
      <c r="E109" s="10" t="s">
        <v>24</v>
      </c>
      <c r="F109" s="11" t="s">
        <v>397</v>
      </c>
      <c r="G109" s="10">
        <v>2010</v>
      </c>
      <c r="H109" s="10">
        <v>123711478</v>
      </c>
      <c r="I109" s="17" t="s">
        <v>398</v>
      </c>
      <c r="J109" s="18">
        <v>7830</v>
      </c>
      <c r="K109" s="19">
        <v>668.27</v>
      </c>
      <c r="L109" s="19">
        <v>502.54</v>
      </c>
      <c r="M109" s="19">
        <f>Table1[[#This Row],[Unit_Selling Price]]-Table1[[#This Row],[Unit_Cost]]</f>
        <v>165.73</v>
      </c>
      <c r="N109" s="19">
        <f>Table1[[#This Row],[Quantity]]*Table1[[#This Row],[unit_per Profit]]</f>
        <v>1297665.8999999999</v>
      </c>
    </row>
    <row r="110" spans="1:14" x14ac:dyDescent="0.2">
      <c r="A110" s="10" t="s">
        <v>278</v>
      </c>
      <c r="B110" s="10" t="s">
        <v>121</v>
      </c>
      <c r="C110" s="10" t="s">
        <v>42</v>
      </c>
      <c r="D110" s="10" t="s">
        <v>27</v>
      </c>
      <c r="E110" s="10" t="s">
        <v>35</v>
      </c>
      <c r="F110" s="11">
        <v>40520</v>
      </c>
      <c r="G110" s="10">
        <v>2010</v>
      </c>
      <c r="H110" s="10">
        <v>422752892</v>
      </c>
      <c r="I110" s="17">
        <v>40520</v>
      </c>
      <c r="J110" s="18">
        <v>830</v>
      </c>
      <c r="K110" s="19">
        <v>109.28</v>
      </c>
      <c r="L110" s="19">
        <v>35.840000000000003</v>
      </c>
      <c r="M110" s="19">
        <f>Table1[[#This Row],[Unit_Selling Price]]-Table1[[#This Row],[Unit_Cost]]</f>
        <v>73.44</v>
      </c>
      <c r="N110" s="19">
        <f>Table1[[#This Row],[Quantity]]*Table1[[#This Row],[unit_per Profit]]</f>
        <v>60955.199999999997</v>
      </c>
    </row>
    <row r="111" spans="1:14" x14ac:dyDescent="0.2">
      <c r="A111" s="10" t="s">
        <v>29</v>
      </c>
      <c r="B111" s="10" t="s">
        <v>125</v>
      </c>
      <c r="C111" s="10" t="s">
        <v>65</v>
      </c>
      <c r="D111" s="10" t="s">
        <v>23</v>
      </c>
      <c r="E111" s="10" t="s">
        <v>43</v>
      </c>
      <c r="F111" s="11" t="s">
        <v>399</v>
      </c>
      <c r="G111" s="10">
        <v>2012</v>
      </c>
      <c r="H111" s="10">
        <v>169799983</v>
      </c>
      <c r="I111" s="17" t="s">
        <v>400</v>
      </c>
      <c r="J111" s="18">
        <v>6443</v>
      </c>
      <c r="K111" s="19">
        <v>9.33</v>
      </c>
      <c r="L111" s="19">
        <v>6.92</v>
      </c>
      <c r="M111" s="19">
        <f>Table1[[#This Row],[Unit_Selling Price]]-Table1[[#This Row],[Unit_Cost]]</f>
        <v>2.41</v>
      </c>
      <c r="N111" s="19">
        <f>Table1[[#This Row],[Quantity]]*Table1[[#This Row],[unit_per Profit]]</f>
        <v>15527.63</v>
      </c>
    </row>
    <row r="112" spans="1:14" x14ac:dyDescent="0.2">
      <c r="A112" s="10" t="s">
        <v>29</v>
      </c>
      <c r="B112" s="10" t="s">
        <v>126</v>
      </c>
      <c r="C112" s="10" t="s">
        <v>77</v>
      </c>
      <c r="D112" s="10" t="s">
        <v>23</v>
      </c>
      <c r="E112" s="10" t="s">
        <v>24</v>
      </c>
      <c r="F112" s="11">
        <v>41946</v>
      </c>
      <c r="G112" s="10">
        <v>2014</v>
      </c>
      <c r="H112" s="10">
        <v>894589078</v>
      </c>
      <c r="I112" s="17">
        <v>41916</v>
      </c>
      <c r="J112" s="18">
        <v>7643</v>
      </c>
      <c r="K112" s="19">
        <v>154.06</v>
      </c>
      <c r="L112" s="19">
        <v>90.93</v>
      </c>
      <c r="M112" s="19">
        <f>Table1[[#This Row],[Unit_Selling Price]]-Table1[[#This Row],[Unit_Cost]]</f>
        <v>63.13</v>
      </c>
      <c r="N112" s="19">
        <f>Table1[[#This Row],[Quantity]]*Table1[[#This Row],[unit_per Profit]]</f>
        <v>482502.59</v>
      </c>
    </row>
    <row r="113" spans="1:14" x14ac:dyDescent="0.2">
      <c r="A113" s="10" t="s">
        <v>32</v>
      </c>
      <c r="B113" s="10" t="s">
        <v>127</v>
      </c>
      <c r="C113" s="10" t="s">
        <v>49</v>
      </c>
      <c r="D113" s="10" t="s">
        <v>27</v>
      </c>
      <c r="E113" s="10" t="s">
        <v>24</v>
      </c>
      <c r="F113" s="11">
        <v>42437</v>
      </c>
      <c r="G113" s="10">
        <v>2016</v>
      </c>
      <c r="H113" s="10">
        <v>597169005</v>
      </c>
      <c r="I113" s="17" t="s">
        <v>401</v>
      </c>
      <c r="J113" s="18">
        <v>4434</v>
      </c>
      <c r="K113" s="19">
        <v>651.21</v>
      </c>
      <c r="L113" s="19">
        <v>524.96</v>
      </c>
      <c r="M113" s="19">
        <f>Table1[[#This Row],[Unit_Selling Price]]-Table1[[#This Row],[Unit_Cost]]</f>
        <v>126.25</v>
      </c>
      <c r="N113" s="19">
        <f>Table1[[#This Row],[Quantity]]*Table1[[#This Row],[unit_per Profit]]</f>
        <v>559792.5</v>
      </c>
    </row>
    <row r="114" spans="1:14" x14ac:dyDescent="0.2">
      <c r="A114" s="10" t="s">
        <v>46</v>
      </c>
      <c r="B114" s="10" t="s">
        <v>108</v>
      </c>
      <c r="C114" s="10" t="s">
        <v>49</v>
      </c>
      <c r="D114" s="10" t="s">
        <v>27</v>
      </c>
      <c r="E114" s="10" t="s">
        <v>43</v>
      </c>
      <c r="F114" s="11" t="s">
        <v>402</v>
      </c>
      <c r="G114" s="10">
        <v>2015</v>
      </c>
      <c r="H114" s="10">
        <v>497901093</v>
      </c>
      <c r="I114" s="17">
        <v>42314</v>
      </c>
      <c r="J114" s="18">
        <v>8853</v>
      </c>
      <c r="K114" s="19">
        <v>651.21</v>
      </c>
      <c r="L114" s="19">
        <v>524.96</v>
      </c>
      <c r="M114" s="19">
        <f>Table1[[#This Row],[Unit_Selling Price]]-Table1[[#This Row],[Unit_Cost]]</f>
        <v>126.25</v>
      </c>
      <c r="N114" s="19">
        <f>Table1[[#This Row],[Quantity]]*Table1[[#This Row],[unit_per Profit]]</f>
        <v>1117691.25</v>
      </c>
    </row>
    <row r="115" spans="1:14" x14ac:dyDescent="0.2">
      <c r="A115" s="10" t="s">
        <v>29</v>
      </c>
      <c r="B115" s="10" t="s">
        <v>109</v>
      </c>
      <c r="C115" s="10" t="s">
        <v>39</v>
      </c>
      <c r="D115" s="10" t="s">
        <v>23</v>
      </c>
      <c r="E115" s="10" t="s">
        <v>24</v>
      </c>
      <c r="F115" s="11" t="s">
        <v>403</v>
      </c>
      <c r="G115" s="10">
        <v>2010</v>
      </c>
      <c r="H115" s="10">
        <v>987459170</v>
      </c>
      <c r="I115" s="17" t="s">
        <v>404</v>
      </c>
      <c r="J115" s="18">
        <v>9967</v>
      </c>
      <c r="K115" s="19">
        <v>81.73</v>
      </c>
      <c r="L115" s="19">
        <v>56.67</v>
      </c>
      <c r="M115" s="19">
        <f>Table1[[#This Row],[Unit_Selling Price]]-Table1[[#This Row],[Unit_Cost]]</f>
        <v>25.06</v>
      </c>
      <c r="N115" s="19">
        <f>Table1[[#This Row],[Quantity]]*Table1[[#This Row],[unit_per Profit]]</f>
        <v>249773.02</v>
      </c>
    </row>
    <row r="116" spans="1:14" x14ac:dyDescent="0.2">
      <c r="A116" s="10" t="s">
        <v>32</v>
      </c>
      <c r="B116" s="10" t="s">
        <v>128</v>
      </c>
      <c r="C116" s="10" t="s">
        <v>39</v>
      </c>
      <c r="D116" s="10" t="s">
        <v>27</v>
      </c>
      <c r="E116" s="10" t="s">
        <v>24</v>
      </c>
      <c r="F116" s="11" t="s">
        <v>372</v>
      </c>
      <c r="G116" s="10">
        <v>2011</v>
      </c>
      <c r="H116" s="10">
        <v>276829564</v>
      </c>
      <c r="I116" s="17" t="s">
        <v>405</v>
      </c>
      <c r="J116" s="18">
        <v>8875</v>
      </c>
      <c r="K116" s="19">
        <v>81.73</v>
      </c>
      <c r="L116" s="19">
        <v>56.67</v>
      </c>
      <c r="M116" s="19">
        <f>Table1[[#This Row],[Unit_Selling Price]]-Table1[[#This Row],[Unit_Cost]]</f>
        <v>25.06</v>
      </c>
      <c r="N116" s="19">
        <f>Table1[[#This Row],[Quantity]]*Table1[[#This Row],[unit_per Profit]]</f>
        <v>222407.5</v>
      </c>
    </row>
    <row r="117" spans="1:14" x14ac:dyDescent="0.2">
      <c r="A117" s="10" t="s">
        <v>46</v>
      </c>
      <c r="B117" s="10" t="s">
        <v>129</v>
      </c>
      <c r="C117" s="10" t="s">
        <v>85</v>
      </c>
      <c r="D117" s="10" t="s">
        <v>27</v>
      </c>
      <c r="E117" s="10" t="s">
        <v>43</v>
      </c>
      <c r="F117" s="11" t="s">
        <v>406</v>
      </c>
      <c r="G117" s="10">
        <v>2015</v>
      </c>
      <c r="H117" s="10">
        <v>247311103</v>
      </c>
      <c r="I117" s="17">
        <v>42315</v>
      </c>
      <c r="J117" s="18">
        <v>3706</v>
      </c>
      <c r="K117" s="19">
        <v>668.27</v>
      </c>
      <c r="L117" s="19">
        <v>502.54</v>
      </c>
      <c r="M117" s="19">
        <f>Table1[[#This Row],[Unit_Selling Price]]-Table1[[#This Row],[Unit_Cost]]</f>
        <v>165.73</v>
      </c>
      <c r="N117" s="19">
        <f>Table1[[#This Row],[Quantity]]*Table1[[#This Row],[unit_per Profit]]</f>
        <v>614195.38</v>
      </c>
    </row>
    <row r="118" spans="1:14" x14ac:dyDescent="0.2">
      <c r="A118" s="10" t="s">
        <v>29</v>
      </c>
      <c r="B118" s="10" t="s">
        <v>130</v>
      </c>
      <c r="C118" s="10" t="s">
        <v>65</v>
      </c>
      <c r="D118" s="10" t="s">
        <v>27</v>
      </c>
      <c r="E118" s="10" t="s">
        <v>24</v>
      </c>
      <c r="F118" s="11">
        <v>42345</v>
      </c>
      <c r="G118" s="10">
        <v>2015</v>
      </c>
      <c r="H118" s="10">
        <v>600515115</v>
      </c>
      <c r="I118" s="17" t="s">
        <v>407</v>
      </c>
      <c r="J118" s="18">
        <v>4622</v>
      </c>
      <c r="K118" s="19">
        <v>9.33</v>
      </c>
      <c r="L118" s="19">
        <v>6.92</v>
      </c>
      <c r="M118" s="19">
        <f>Table1[[#This Row],[Unit_Selling Price]]-Table1[[#This Row],[Unit_Cost]]</f>
        <v>2.41</v>
      </c>
      <c r="N118" s="19">
        <f>Table1[[#This Row],[Quantity]]*Table1[[#This Row],[unit_per Profit]]</f>
        <v>11139.02</v>
      </c>
    </row>
    <row r="119" spans="1:14" x14ac:dyDescent="0.2">
      <c r="A119" s="10" t="s">
        <v>29</v>
      </c>
      <c r="B119" s="10" t="s">
        <v>118</v>
      </c>
      <c r="C119" s="10" t="s">
        <v>49</v>
      </c>
      <c r="D119" s="10" t="s">
        <v>27</v>
      </c>
      <c r="E119" s="10" t="s">
        <v>24</v>
      </c>
      <c r="F119" s="11" t="s">
        <v>408</v>
      </c>
      <c r="G119" s="10">
        <v>2015</v>
      </c>
      <c r="H119" s="10">
        <v>208365428</v>
      </c>
      <c r="I119" s="17" t="s">
        <v>409</v>
      </c>
      <c r="J119" s="18">
        <v>8815</v>
      </c>
      <c r="K119" s="19">
        <v>651.21</v>
      </c>
      <c r="L119" s="19">
        <v>524.96</v>
      </c>
      <c r="M119" s="19">
        <f>Table1[[#This Row],[Unit_Selling Price]]-Table1[[#This Row],[Unit_Cost]]</f>
        <v>126.25</v>
      </c>
      <c r="N119" s="19">
        <f>Table1[[#This Row],[Quantity]]*Table1[[#This Row],[unit_per Profit]]</f>
        <v>1112893.75</v>
      </c>
    </row>
    <row r="120" spans="1:14" x14ac:dyDescent="0.2">
      <c r="A120" s="10" t="s">
        <v>29</v>
      </c>
      <c r="B120" s="10" t="s">
        <v>131</v>
      </c>
      <c r="C120" s="10" t="s">
        <v>39</v>
      </c>
      <c r="D120" s="10" t="s">
        <v>23</v>
      </c>
      <c r="E120" s="10" t="s">
        <v>35</v>
      </c>
      <c r="F120" s="11">
        <v>41857</v>
      </c>
      <c r="G120" s="10">
        <v>2014</v>
      </c>
      <c r="H120" s="10">
        <v>263098371</v>
      </c>
      <c r="I120" s="17">
        <v>41736</v>
      </c>
      <c r="J120" s="18">
        <v>5509</v>
      </c>
      <c r="K120" s="19">
        <v>81.73</v>
      </c>
      <c r="L120" s="19">
        <v>56.67</v>
      </c>
      <c r="M120" s="19">
        <f>Table1[[#This Row],[Unit_Selling Price]]-Table1[[#This Row],[Unit_Cost]]</f>
        <v>25.06</v>
      </c>
      <c r="N120" s="19">
        <f>Table1[[#This Row],[Quantity]]*Table1[[#This Row],[unit_per Profit]]</f>
        <v>138055.54</v>
      </c>
    </row>
    <row r="121" spans="1:14" x14ac:dyDescent="0.2">
      <c r="A121" s="10" t="s">
        <v>40</v>
      </c>
      <c r="B121" s="10" t="s">
        <v>72</v>
      </c>
      <c r="C121" s="10" t="s">
        <v>49</v>
      </c>
      <c r="D121" s="10" t="s">
        <v>23</v>
      </c>
      <c r="E121" s="10" t="s">
        <v>35</v>
      </c>
      <c r="F121" s="11" t="s">
        <v>410</v>
      </c>
      <c r="G121" s="10">
        <v>2013</v>
      </c>
      <c r="H121" s="10">
        <v>227262771</v>
      </c>
      <c r="I121" s="17">
        <v>41791</v>
      </c>
      <c r="J121" s="18">
        <v>959</v>
      </c>
      <c r="K121" s="19">
        <v>651.21</v>
      </c>
      <c r="L121" s="19">
        <v>524.96</v>
      </c>
      <c r="M121" s="19">
        <f>Table1[[#This Row],[Unit_Selling Price]]-Table1[[#This Row],[Unit_Cost]]</f>
        <v>126.25</v>
      </c>
      <c r="N121" s="19">
        <f>Table1[[#This Row],[Quantity]]*Table1[[#This Row],[unit_per Profit]]</f>
        <v>121073.75</v>
      </c>
    </row>
    <row r="122" spans="1:14" x14ac:dyDescent="0.2">
      <c r="A122" s="10" t="s">
        <v>46</v>
      </c>
      <c r="B122" s="10" t="s">
        <v>132</v>
      </c>
      <c r="C122" s="10" t="s">
        <v>49</v>
      </c>
      <c r="D122" s="10" t="s">
        <v>27</v>
      </c>
      <c r="E122" s="10" t="s">
        <v>43</v>
      </c>
      <c r="F122" s="11" t="s">
        <v>411</v>
      </c>
      <c r="G122" s="10">
        <v>2010</v>
      </c>
      <c r="H122" s="10">
        <v>983719956</v>
      </c>
      <c r="I122" s="17">
        <v>40186</v>
      </c>
      <c r="J122" s="18">
        <v>3450</v>
      </c>
      <c r="K122" s="19">
        <v>651.21</v>
      </c>
      <c r="L122" s="19">
        <v>524.96</v>
      </c>
      <c r="M122" s="19">
        <f>Table1[[#This Row],[Unit_Selling Price]]-Table1[[#This Row],[Unit_Cost]]</f>
        <v>126.25</v>
      </c>
      <c r="N122" s="19">
        <f>Table1[[#This Row],[Quantity]]*Table1[[#This Row],[unit_per Profit]]</f>
        <v>435562.5</v>
      </c>
    </row>
    <row r="123" spans="1:14" x14ac:dyDescent="0.2">
      <c r="A123" s="10" t="s">
        <v>46</v>
      </c>
      <c r="B123" s="10" t="s">
        <v>133</v>
      </c>
      <c r="C123" s="10" t="s">
        <v>22</v>
      </c>
      <c r="D123" s="10" t="s">
        <v>27</v>
      </c>
      <c r="E123" s="10" t="s">
        <v>43</v>
      </c>
      <c r="F123" s="11" t="s">
        <v>412</v>
      </c>
      <c r="G123" s="10">
        <v>2013</v>
      </c>
      <c r="H123" s="10">
        <v>785643756</v>
      </c>
      <c r="I123" s="17" t="s">
        <v>413</v>
      </c>
      <c r="J123" s="18">
        <v>8301</v>
      </c>
      <c r="K123" s="19">
        <v>255.28</v>
      </c>
      <c r="L123" s="19">
        <v>159.41999999999999</v>
      </c>
      <c r="M123" s="19">
        <f>Table1[[#This Row],[Unit_Selling Price]]-Table1[[#This Row],[Unit_Cost]]</f>
        <v>95.86</v>
      </c>
      <c r="N123" s="19">
        <f>Table1[[#This Row],[Quantity]]*Table1[[#This Row],[unit_per Profit]]</f>
        <v>795733.86</v>
      </c>
    </row>
    <row r="124" spans="1:14" x14ac:dyDescent="0.2">
      <c r="A124" s="10" t="s">
        <v>46</v>
      </c>
      <c r="B124" s="10" t="s">
        <v>115</v>
      </c>
      <c r="C124" s="10" t="s">
        <v>49</v>
      </c>
      <c r="D124" s="10" t="s">
        <v>23</v>
      </c>
      <c r="E124" s="10" t="s">
        <v>28</v>
      </c>
      <c r="F124" s="11" t="s">
        <v>414</v>
      </c>
      <c r="G124" s="10">
        <v>2016</v>
      </c>
      <c r="H124" s="10">
        <v>206520497</v>
      </c>
      <c r="I124" s="17">
        <v>42493</v>
      </c>
      <c r="J124" s="18">
        <v>2859</v>
      </c>
      <c r="K124" s="19">
        <v>651.21</v>
      </c>
      <c r="L124" s="19">
        <v>524.96</v>
      </c>
      <c r="M124" s="19">
        <f>Table1[[#This Row],[Unit_Selling Price]]-Table1[[#This Row],[Unit_Cost]]</f>
        <v>126.25</v>
      </c>
      <c r="N124" s="19">
        <f>Table1[[#This Row],[Quantity]]*Table1[[#This Row],[unit_per Profit]]</f>
        <v>360948.75</v>
      </c>
    </row>
    <row r="125" spans="1:14" x14ac:dyDescent="0.2">
      <c r="A125" s="10" t="s">
        <v>29</v>
      </c>
      <c r="B125" s="10" t="s">
        <v>64</v>
      </c>
      <c r="C125" s="10" t="s">
        <v>51</v>
      </c>
      <c r="D125" s="10" t="s">
        <v>23</v>
      </c>
      <c r="E125" s="10" t="s">
        <v>28</v>
      </c>
      <c r="F125" s="11" t="s">
        <v>415</v>
      </c>
      <c r="G125" s="10">
        <v>2011</v>
      </c>
      <c r="H125" s="10">
        <v>790149009</v>
      </c>
      <c r="I125" s="17" t="s">
        <v>416</v>
      </c>
      <c r="J125" s="18">
        <v>1505</v>
      </c>
      <c r="K125" s="19">
        <v>437.2</v>
      </c>
      <c r="L125" s="19">
        <v>263.33</v>
      </c>
      <c r="M125" s="19">
        <f>Table1[[#This Row],[Unit_Selling Price]]-Table1[[#This Row],[Unit_Cost]]</f>
        <v>173.87</v>
      </c>
      <c r="N125" s="19">
        <f>Table1[[#This Row],[Quantity]]*Table1[[#This Row],[unit_per Profit]]</f>
        <v>261674.35</v>
      </c>
    </row>
    <row r="126" spans="1:14" x14ac:dyDescent="0.2">
      <c r="A126" s="10" t="s">
        <v>29</v>
      </c>
      <c r="B126" s="10" t="s">
        <v>134</v>
      </c>
      <c r="C126" s="10" t="s">
        <v>34</v>
      </c>
      <c r="D126" s="10" t="s">
        <v>23</v>
      </c>
      <c r="E126" s="10" t="s">
        <v>24</v>
      </c>
      <c r="F126" s="11">
        <v>41861</v>
      </c>
      <c r="G126" s="10">
        <v>2014</v>
      </c>
      <c r="H126" s="10">
        <v>100640618</v>
      </c>
      <c r="I126" s="17" t="s">
        <v>417</v>
      </c>
      <c r="J126" s="18">
        <v>650</v>
      </c>
      <c r="K126" s="19">
        <v>205.7</v>
      </c>
      <c r="L126" s="19">
        <v>117.11</v>
      </c>
      <c r="M126" s="19">
        <f>Table1[[#This Row],[Unit_Selling Price]]-Table1[[#This Row],[Unit_Cost]]</f>
        <v>88.59</v>
      </c>
      <c r="N126" s="19">
        <f>Table1[[#This Row],[Quantity]]*Table1[[#This Row],[unit_per Profit]]</f>
        <v>57583.5</v>
      </c>
    </row>
    <row r="127" spans="1:14" x14ac:dyDescent="0.2">
      <c r="A127" s="10" t="s">
        <v>46</v>
      </c>
      <c r="B127" s="10" t="s">
        <v>47</v>
      </c>
      <c r="C127" s="10" t="s">
        <v>39</v>
      </c>
      <c r="D127" s="10" t="s">
        <v>23</v>
      </c>
      <c r="E127" s="10" t="s">
        <v>35</v>
      </c>
      <c r="F127" s="11" t="s">
        <v>418</v>
      </c>
      <c r="G127" s="10">
        <v>2016</v>
      </c>
      <c r="H127" s="10">
        <v>272419154</v>
      </c>
      <c r="I127" s="17" t="s">
        <v>419</v>
      </c>
      <c r="J127" s="18">
        <v>3736</v>
      </c>
      <c r="K127" s="19">
        <v>81.73</v>
      </c>
      <c r="L127" s="19">
        <v>56.67</v>
      </c>
      <c r="M127" s="19">
        <f>Table1[[#This Row],[Unit_Selling Price]]-Table1[[#This Row],[Unit_Cost]]</f>
        <v>25.06</v>
      </c>
      <c r="N127" s="19">
        <f>Table1[[#This Row],[Quantity]]*Table1[[#This Row],[unit_per Profit]]</f>
        <v>93624.16</v>
      </c>
    </row>
    <row r="128" spans="1:14" x14ac:dyDescent="0.2">
      <c r="A128" s="10" t="s">
        <v>46</v>
      </c>
      <c r="B128" s="10" t="s">
        <v>120</v>
      </c>
      <c r="C128" s="10" t="s">
        <v>56</v>
      </c>
      <c r="D128" s="10" t="s">
        <v>27</v>
      </c>
      <c r="E128" s="10" t="s">
        <v>24</v>
      </c>
      <c r="F128" s="11" t="s">
        <v>420</v>
      </c>
      <c r="G128" s="10">
        <v>2015</v>
      </c>
      <c r="H128" s="10">
        <v>360220944</v>
      </c>
      <c r="I128" s="17" t="s">
        <v>420</v>
      </c>
      <c r="J128" s="18">
        <v>6237</v>
      </c>
      <c r="K128" s="19">
        <v>421.89</v>
      </c>
      <c r="L128" s="19">
        <v>364.69</v>
      </c>
      <c r="M128" s="19">
        <f>Table1[[#This Row],[Unit_Selling Price]]-Table1[[#This Row],[Unit_Cost]]</f>
        <v>57.2</v>
      </c>
      <c r="N128" s="19">
        <f>Table1[[#This Row],[Quantity]]*Table1[[#This Row],[unit_per Profit]]</f>
        <v>356756.4</v>
      </c>
    </row>
    <row r="129" spans="1:14" x14ac:dyDescent="0.2">
      <c r="A129" s="10" t="s">
        <v>32</v>
      </c>
      <c r="B129" s="10" t="s">
        <v>135</v>
      </c>
      <c r="C129" s="10" t="s">
        <v>31</v>
      </c>
      <c r="D129" s="10" t="s">
        <v>27</v>
      </c>
      <c r="E129" s="10" t="s">
        <v>28</v>
      </c>
      <c r="F129" s="11">
        <v>41649</v>
      </c>
      <c r="G129" s="10">
        <v>2014</v>
      </c>
      <c r="H129" s="10">
        <v>389094817</v>
      </c>
      <c r="I129" s="17">
        <v>41954</v>
      </c>
      <c r="J129" s="18">
        <v>658</v>
      </c>
      <c r="K129" s="19">
        <v>47.45</v>
      </c>
      <c r="L129" s="19">
        <v>31.79</v>
      </c>
      <c r="M129" s="19">
        <f>Table1[[#This Row],[Unit_Selling Price]]-Table1[[#This Row],[Unit_Cost]]</f>
        <v>15.66</v>
      </c>
      <c r="N129" s="19">
        <f>Table1[[#This Row],[Quantity]]*Table1[[#This Row],[unit_per Profit]]</f>
        <v>10304.280000000001</v>
      </c>
    </row>
    <row r="130" spans="1:14" x14ac:dyDescent="0.2">
      <c r="A130" s="10" t="s">
        <v>46</v>
      </c>
      <c r="B130" s="10" t="s">
        <v>269</v>
      </c>
      <c r="C130" s="10" t="s">
        <v>56</v>
      </c>
      <c r="D130" s="10" t="s">
        <v>27</v>
      </c>
      <c r="E130" s="10" t="s">
        <v>35</v>
      </c>
      <c r="F130" s="11" t="s">
        <v>421</v>
      </c>
      <c r="G130" s="10">
        <v>2012</v>
      </c>
      <c r="H130" s="10">
        <v>904402101</v>
      </c>
      <c r="I130" s="17" t="s">
        <v>422</v>
      </c>
      <c r="J130" s="18">
        <v>1534</v>
      </c>
      <c r="K130" s="19">
        <v>421.89</v>
      </c>
      <c r="L130" s="19">
        <v>364.69</v>
      </c>
      <c r="M130" s="19">
        <f>Table1[[#This Row],[Unit_Selling Price]]-Table1[[#This Row],[Unit_Cost]]</f>
        <v>57.2</v>
      </c>
      <c r="N130" s="19">
        <f>Table1[[#This Row],[Quantity]]*Table1[[#This Row],[unit_per Profit]]</f>
        <v>87744.8</v>
      </c>
    </row>
    <row r="131" spans="1:14" x14ac:dyDescent="0.2">
      <c r="A131" s="10" t="s">
        <v>46</v>
      </c>
      <c r="B131" s="10" t="s">
        <v>136</v>
      </c>
      <c r="C131" s="10" t="s">
        <v>77</v>
      </c>
      <c r="D131" s="10" t="s">
        <v>23</v>
      </c>
      <c r="E131" s="10" t="s">
        <v>43</v>
      </c>
      <c r="F131" s="11" t="s">
        <v>321</v>
      </c>
      <c r="G131" s="10">
        <v>2010</v>
      </c>
      <c r="H131" s="10">
        <v>721816623</v>
      </c>
      <c r="I131" s="17" t="s">
        <v>423</v>
      </c>
      <c r="J131" s="18">
        <v>434</v>
      </c>
      <c r="K131" s="19">
        <v>154.06</v>
      </c>
      <c r="L131" s="19">
        <v>90.93</v>
      </c>
      <c r="M131" s="19">
        <f>Table1[[#This Row],[Unit_Selling Price]]-Table1[[#This Row],[Unit_Cost]]</f>
        <v>63.13</v>
      </c>
      <c r="N131" s="19">
        <f>Table1[[#This Row],[Quantity]]*Table1[[#This Row],[unit_per Profit]]</f>
        <v>27398.42</v>
      </c>
    </row>
    <row r="132" spans="1:14" x14ac:dyDescent="0.2">
      <c r="A132" s="10" t="s">
        <v>29</v>
      </c>
      <c r="B132" s="10" t="s">
        <v>76</v>
      </c>
      <c r="C132" s="10" t="s">
        <v>26</v>
      </c>
      <c r="D132" s="10" t="s">
        <v>23</v>
      </c>
      <c r="E132" s="10" t="s">
        <v>43</v>
      </c>
      <c r="F132" s="11">
        <v>40545</v>
      </c>
      <c r="G132" s="10">
        <v>2011</v>
      </c>
      <c r="H132" s="10">
        <v>977324712</v>
      </c>
      <c r="I132" s="17">
        <v>40819</v>
      </c>
      <c r="J132" s="18">
        <v>955</v>
      </c>
      <c r="K132" s="19">
        <v>152.58000000000001</v>
      </c>
      <c r="L132" s="19">
        <v>97.44</v>
      </c>
      <c r="M132" s="19">
        <f>Table1[[#This Row],[Unit_Selling Price]]-Table1[[#This Row],[Unit_Cost]]</f>
        <v>55.14</v>
      </c>
      <c r="N132" s="19">
        <f>Table1[[#This Row],[Quantity]]*Table1[[#This Row],[unit_per Profit]]</f>
        <v>52658.7</v>
      </c>
    </row>
    <row r="133" spans="1:14" x14ac:dyDescent="0.2">
      <c r="A133" s="10" t="s">
        <v>46</v>
      </c>
      <c r="B133" s="10" t="s">
        <v>137</v>
      </c>
      <c r="C133" s="10" t="s">
        <v>31</v>
      </c>
      <c r="D133" s="10" t="s">
        <v>23</v>
      </c>
      <c r="E133" s="10" t="s">
        <v>28</v>
      </c>
      <c r="F133" s="11">
        <v>42194</v>
      </c>
      <c r="G133" s="10">
        <v>2015</v>
      </c>
      <c r="H133" s="10">
        <v>177225196</v>
      </c>
      <c r="I133" s="17">
        <v>42347</v>
      </c>
      <c r="J133" s="18">
        <v>3729</v>
      </c>
      <c r="K133" s="19">
        <v>47.45</v>
      </c>
      <c r="L133" s="19">
        <v>31.79</v>
      </c>
      <c r="M133" s="19">
        <f>Table1[[#This Row],[Unit_Selling Price]]-Table1[[#This Row],[Unit_Cost]]</f>
        <v>15.66</v>
      </c>
      <c r="N133" s="19">
        <f>Table1[[#This Row],[Quantity]]*Table1[[#This Row],[unit_per Profit]]</f>
        <v>58396.14</v>
      </c>
    </row>
    <row r="134" spans="1:14" x14ac:dyDescent="0.2">
      <c r="A134" s="10" t="s">
        <v>37</v>
      </c>
      <c r="B134" s="10" t="s">
        <v>73</v>
      </c>
      <c r="C134" s="10" t="s">
        <v>31</v>
      </c>
      <c r="D134" s="10" t="s">
        <v>23</v>
      </c>
      <c r="E134" s="10" t="s">
        <v>24</v>
      </c>
      <c r="F134" s="11" t="s">
        <v>424</v>
      </c>
      <c r="G134" s="10">
        <v>2010</v>
      </c>
      <c r="H134" s="10">
        <v>948129403</v>
      </c>
      <c r="I134" s="17" t="s">
        <v>425</v>
      </c>
      <c r="J134" s="18">
        <v>1415</v>
      </c>
      <c r="K134" s="19">
        <v>47.45</v>
      </c>
      <c r="L134" s="19">
        <v>31.79</v>
      </c>
      <c r="M134" s="19">
        <f>Table1[[#This Row],[Unit_Selling Price]]-Table1[[#This Row],[Unit_Cost]]</f>
        <v>15.66</v>
      </c>
      <c r="N134" s="19">
        <f>Table1[[#This Row],[Quantity]]*Table1[[#This Row],[unit_per Profit]]</f>
        <v>22158.9</v>
      </c>
    </row>
    <row r="135" spans="1:14" x14ac:dyDescent="0.2">
      <c r="A135" s="10" t="s">
        <v>278</v>
      </c>
      <c r="B135" s="10" t="s">
        <v>121</v>
      </c>
      <c r="C135" s="10" t="s">
        <v>56</v>
      </c>
      <c r="D135" s="10" t="s">
        <v>27</v>
      </c>
      <c r="E135" s="10" t="s">
        <v>24</v>
      </c>
      <c r="F135" s="11" t="s">
        <v>426</v>
      </c>
      <c r="G135" s="10">
        <v>2016</v>
      </c>
      <c r="H135" s="10">
        <v>586961162</v>
      </c>
      <c r="I135" s="17" t="s">
        <v>427</v>
      </c>
      <c r="J135" s="18">
        <v>3706</v>
      </c>
      <c r="K135" s="19">
        <v>421.89</v>
      </c>
      <c r="L135" s="19">
        <v>364.69</v>
      </c>
      <c r="M135" s="19">
        <f>Table1[[#This Row],[Unit_Selling Price]]-Table1[[#This Row],[Unit_Cost]]</f>
        <v>57.2</v>
      </c>
      <c r="N135" s="19">
        <f>Table1[[#This Row],[Quantity]]*Table1[[#This Row],[unit_per Profit]]</f>
        <v>211983.2</v>
      </c>
    </row>
    <row r="136" spans="1:14" x14ac:dyDescent="0.2">
      <c r="A136" s="10" t="s">
        <v>29</v>
      </c>
      <c r="B136" s="10" t="s">
        <v>76</v>
      </c>
      <c r="C136" s="10" t="s">
        <v>26</v>
      </c>
      <c r="D136" s="10" t="s">
        <v>23</v>
      </c>
      <c r="E136" s="10" t="s">
        <v>43</v>
      </c>
      <c r="F136" s="11">
        <v>40368</v>
      </c>
      <c r="G136" s="10">
        <v>2010</v>
      </c>
      <c r="H136" s="10">
        <v>510956799</v>
      </c>
      <c r="I136" s="17" t="s">
        <v>428</v>
      </c>
      <c r="J136" s="18">
        <v>2326</v>
      </c>
      <c r="K136" s="19">
        <v>152.58000000000001</v>
      </c>
      <c r="L136" s="19">
        <v>97.44</v>
      </c>
      <c r="M136" s="19">
        <f>Table1[[#This Row],[Unit_Selling Price]]-Table1[[#This Row],[Unit_Cost]]</f>
        <v>55.14</v>
      </c>
      <c r="N136" s="19">
        <f>Table1[[#This Row],[Quantity]]*Table1[[#This Row],[unit_per Profit]]</f>
        <v>128255.64</v>
      </c>
    </row>
    <row r="137" spans="1:14" x14ac:dyDescent="0.2">
      <c r="A137" s="10" t="s">
        <v>278</v>
      </c>
      <c r="B137" s="10" t="s">
        <v>53</v>
      </c>
      <c r="C137" s="10" t="s">
        <v>56</v>
      </c>
      <c r="D137" s="10" t="s">
        <v>23</v>
      </c>
      <c r="E137" s="10" t="s">
        <v>35</v>
      </c>
      <c r="F137" s="11" t="s">
        <v>429</v>
      </c>
      <c r="G137" s="10">
        <v>2013</v>
      </c>
      <c r="H137" s="10">
        <v>407665145</v>
      </c>
      <c r="I137" s="17">
        <v>41401</v>
      </c>
      <c r="J137" s="18">
        <v>6030</v>
      </c>
      <c r="K137" s="19">
        <v>421.89</v>
      </c>
      <c r="L137" s="19">
        <v>364.69</v>
      </c>
      <c r="M137" s="19">
        <f>Table1[[#This Row],[Unit_Selling Price]]-Table1[[#This Row],[Unit_Cost]]</f>
        <v>57.2</v>
      </c>
      <c r="N137" s="19">
        <f>Table1[[#This Row],[Quantity]]*Table1[[#This Row],[unit_per Profit]]</f>
        <v>344916</v>
      </c>
    </row>
    <row r="138" spans="1:14" x14ac:dyDescent="0.2">
      <c r="A138" s="10" t="s">
        <v>37</v>
      </c>
      <c r="B138" s="10" t="s">
        <v>106</v>
      </c>
      <c r="C138" s="10" t="s">
        <v>56</v>
      </c>
      <c r="D138" s="10" t="s">
        <v>23</v>
      </c>
      <c r="E138" s="10" t="s">
        <v>28</v>
      </c>
      <c r="F138" s="11">
        <v>42250</v>
      </c>
      <c r="G138" s="10">
        <v>2015</v>
      </c>
      <c r="H138" s="10">
        <v>484947526</v>
      </c>
      <c r="I138" s="17" t="s">
        <v>430</v>
      </c>
      <c r="J138" s="18">
        <v>5604</v>
      </c>
      <c r="K138" s="19">
        <v>421.89</v>
      </c>
      <c r="L138" s="19">
        <v>364.69</v>
      </c>
      <c r="M138" s="19">
        <f>Table1[[#This Row],[Unit_Selling Price]]-Table1[[#This Row],[Unit_Cost]]</f>
        <v>57.2</v>
      </c>
      <c r="N138" s="19">
        <f>Table1[[#This Row],[Quantity]]*Table1[[#This Row],[unit_per Profit]]</f>
        <v>320548.8</v>
      </c>
    </row>
    <row r="139" spans="1:14" x14ac:dyDescent="0.2">
      <c r="A139" s="10" t="s">
        <v>29</v>
      </c>
      <c r="B139" s="10" t="s">
        <v>138</v>
      </c>
      <c r="C139" s="10" t="s">
        <v>65</v>
      </c>
      <c r="D139" s="10" t="s">
        <v>23</v>
      </c>
      <c r="E139" s="10" t="s">
        <v>24</v>
      </c>
      <c r="F139" s="11" t="s">
        <v>431</v>
      </c>
      <c r="G139" s="10">
        <v>2011</v>
      </c>
      <c r="H139" s="10">
        <v>120977771</v>
      </c>
      <c r="I139" s="17">
        <v>40579</v>
      </c>
      <c r="J139" s="18">
        <v>8866</v>
      </c>
      <c r="K139" s="19">
        <v>9.33</v>
      </c>
      <c r="L139" s="19">
        <v>6.92</v>
      </c>
      <c r="M139" s="19">
        <f>Table1[[#This Row],[Unit_Selling Price]]-Table1[[#This Row],[Unit_Cost]]</f>
        <v>2.41</v>
      </c>
      <c r="N139" s="19">
        <f>Table1[[#This Row],[Quantity]]*Table1[[#This Row],[unit_per Profit]]</f>
        <v>21367.06</v>
      </c>
    </row>
    <row r="140" spans="1:14" x14ac:dyDescent="0.2">
      <c r="A140" s="10" t="s">
        <v>32</v>
      </c>
      <c r="B140" s="10" t="s">
        <v>128</v>
      </c>
      <c r="C140" s="10" t="s">
        <v>39</v>
      </c>
      <c r="D140" s="10" t="s">
        <v>27</v>
      </c>
      <c r="E140" s="10" t="s">
        <v>24</v>
      </c>
      <c r="F140" s="11" t="s">
        <v>432</v>
      </c>
      <c r="G140" s="10">
        <v>2013</v>
      </c>
      <c r="H140" s="10">
        <v>114242208</v>
      </c>
      <c r="I140" s="17" t="s">
        <v>433</v>
      </c>
      <c r="J140" s="18">
        <v>5663</v>
      </c>
      <c r="K140" s="19">
        <v>81.73</v>
      </c>
      <c r="L140" s="19">
        <v>56.67</v>
      </c>
      <c r="M140" s="19">
        <f>Table1[[#This Row],[Unit_Selling Price]]-Table1[[#This Row],[Unit_Cost]]</f>
        <v>25.06</v>
      </c>
      <c r="N140" s="19">
        <f>Table1[[#This Row],[Quantity]]*Table1[[#This Row],[unit_per Profit]]</f>
        <v>141914.78</v>
      </c>
    </row>
    <row r="141" spans="1:14" x14ac:dyDescent="0.2">
      <c r="A141" s="10" t="s">
        <v>37</v>
      </c>
      <c r="B141" s="10" t="s">
        <v>139</v>
      </c>
      <c r="C141" s="10" t="s">
        <v>42</v>
      </c>
      <c r="D141" s="10" t="s">
        <v>23</v>
      </c>
      <c r="E141" s="10" t="s">
        <v>24</v>
      </c>
      <c r="F141" s="11">
        <v>42125</v>
      </c>
      <c r="G141" s="10">
        <v>2015</v>
      </c>
      <c r="H141" s="10">
        <v>433539664</v>
      </c>
      <c r="I141" s="17" t="s">
        <v>434</v>
      </c>
      <c r="J141" s="18">
        <v>2876</v>
      </c>
      <c r="K141" s="19">
        <v>109.28</v>
      </c>
      <c r="L141" s="19">
        <v>35.840000000000003</v>
      </c>
      <c r="M141" s="19">
        <f>Table1[[#This Row],[Unit_Selling Price]]-Table1[[#This Row],[Unit_Cost]]</f>
        <v>73.44</v>
      </c>
      <c r="N141" s="19">
        <f>Table1[[#This Row],[Quantity]]*Table1[[#This Row],[unit_per Profit]]</f>
        <v>211213.44</v>
      </c>
    </row>
    <row r="142" spans="1:14" x14ac:dyDescent="0.2">
      <c r="A142" s="10" t="s">
        <v>40</v>
      </c>
      <c r="B142" s="10" t="s">
        <v>140</v>
      </c>
      <c r="C142" s="10" t="s">
        <v>56</v>
      </c>
      <c r="D142" s="10" t="s">
        <v>23</v>
      </c>
      <c r="E142" s="10" t="s">
        <v>24</v>
      </c>
      <c r="F142" s="11" t="s">
        <v>435</v>
      </c>
      <c r="G142" s="10">
        <v>2011</v>
      </c>
      <c r="H142" s="10">
        <v>667981469</v>
      </c>
      <c r="I142" s="17">
        <v>40883</v>
      </c>
      <c r="J142" s="18">
        <v>9416</v>
      </c>
      <c r="K142" s="19">
        <v>421.89</v>
      </c>
      <c r="L142" s="19">
        <v>364.69</v>
      </c>
      <c r="M142" s="19">
        <f>Table1[[#This Row],[Unit_Selling Price]]-Table1[[#This Row],[Unit_Cost]]</f>
        <v>57.2</v>
      </c>
      <c r="N142" s="19">
        <f>Table1[[#This Row],[Quantity]]*Table1[[#This Row],[unit_per Profit]]</f>
        <v>538595.19999999995</v>
      </c>
    </row>
    <row r="143" spans="1:14" x14ac:dyDescent="0.2">
      <c r="A143" s="10" t="s">
        <v>29</v>
      </c>
      <c r="B143" s="10" t="s">
        <v>58</v>
      </c>
      <c r="C143" s="10" t="s">
        <v>26</v>
      </c>
      <c r="D143" s="10" t="s">
        <v>27</v>
      </c>
      <c r="E143" s="10" t="s">
        <v>35</v>
      </c>
      <c r="F143" s="11">
        <v>43042</v>
      </c>
      <c r="G143" s="10">
        <v>2017</v>
      </c>
      <c r="H143" s="10">
        <v>476991450</v>
      </c>
      <c r="I143" s="17" t="s">
        <v>436</v>
      </c>
      <c r="J143" s="18">
        <v>1225</v>
      </c>
      <c r="K143" s="19">
        <v>152.58000000000001</v>
      </c>
      <c r="L143" s="19">
        <v>97.44</v>
      </c>
      <c r="M143" s="19">
        <f>Table1[[#This Row],[Unit_Selling Price]]-Table1[[#This Row],[Unit_Cost]]</f>
        <v>55.14</v>
      </c>
      <c r="N143" s="19">
        <f>Table1[[#This Row],[Quantity]]*Table1[[#This Row],[unit_per Profit]]</f>
        <v>67546.5</v>
      </c>
    </row>
    <row r="144" spans="1:14" x14ac:dyDescent="0.2">
      <c r="A144" s="10" t="s">
        <v>46</v>
      </c>
      <c r="B144" s="10" t="s">
        <v>99</v>
      </c>
      <c r="C144" s="10" t="s">
        <v>49</v>
      </c>
      <c r="D144" s="10" t="s">
        <v>23</v>
      </c>
      <c r="E144" s="10" t="s">
        <v>28</v>
      </c>
      <c r="F144" s="11" t="s">
        <v>437</v>
      </c>
      <c r="G144" s="10">
        <v>2010</v>
      </c>
      <c r="H144" s="10">
        <v>940305936</v>
      </c>
      <c r="I144" s="17" t="s">
        <v>438</v>
      </c>
      <c r="J144" s="18">
        <v>6277</v>
      </c>
      <c r="K144" s="19">
        <v>651.21</v>
      </c>
      <c r="L144" s="19">
        <v>524.96</v>
      </c>
      <c r="M144" s="19">
        <f>Table1[[#This Row],[Unit_Selling Price]]-Table1[[#This Row],[Unit_Cost]]</f>
        <v>126.25</v>
      </c>
      <c r="N144" s="19">
        <f>Table1[[#This Row],[Quantity]]*Table1[[#This Row],[unit_per Profit]]</f>
        <v>792471.25</v>
      </c>
    </row>
    <row r="145" spans="1:14" x14ac:dyDescent="0.2">
      <c r="A145" s="10" t="s">
        <v>46</v>
      </c>
      <c r="B145" s="10" t="s">
        <v>141</v>
      </c>
      <c r="C145" s="10" t="s">
        <v>22</v>
      </c>
      <c r="D145" s="10" t="s">
        <v>23</v>
      </c>
      <c r="E145" s="10" t="s">
        <v>43</v>
      </c>
      <c r="F145" s="11" t="s">
        <v>439</v>
      </c>
      <c r="G145" s="10">
        <v>2011</v>
      </c>
      <c r="H145" s="10">
        <v>507973754</v>
      </c>
      <c r="I145" s="17">
        <v>41244</v>
      </c>
      <c r="J145" s="18">
        <v>9577</v>
      </c>
      <c r="K145" s="19">
        <v>255.28</v>
      </c>
      <c r="L145" s="19">
        <v>159.41999999999999</v>
      </c>
      <c r="M145" s="19">
        <f>Table1[[#This Row],[Unit_Selling Price]]-Table1[[#This Row],[Unit_Cost]]</f>
        <v>95.86</v>
      </c>
      <c r="N145" s="19">
        <f>Table1[[#This Row],[Quantity]]*Table1[[#This Row],[unit_per Profit]]</f>
        <v>918051.22</v>
      </c>
    </row>
    <row r="146" spans="1:14" x14ac:dyDescent="0.2">
      <c r="A146" s="10" t="s">
        <v>32</v>
      </c>
      <c r="B146" s="10" t="s">
        <v>110</v>
      </c>
      <c r="C146" s="10" t="s">
        <v>51</v>
      </c>
      <c r="D146" s="10" t="s">
        <v>23</v>
      </c>
      <c r="E146" s="10" t="s">
        <v>35</v>
      </c>
      <c r="F146" s="11">
        <v>41429</v>
      </c>
      <c r="G146" s="10">
        <v>2013</v>
      </c>
      <c r="H146" s="10">
        <v>850356233</v>
      </c>
      <c r="I146" s="17" t="s">
        <v>440</v>
      </c>
      <c r="J146" s="18">
        <v>8161</v>
      </c>
      <c r="K146" s="19">
        <v>437.2</v>
      </c>
      <c r="L146" s="19">
        <v>263.33</v>
      </c>
      <c r="M146" s="19">
        <f>Table1[[#This Row],[Unit_Selling Price]]-Table1[[#This Row],[Unit_Cost]]</f>
        <v>173.87</v>
      </c>
      <c r="N146" s="19">
        <f>Table1[[#This Row],[Quantity]]*Table1[[#This Row],[unit_per Profit]]</f>
        <v>1418953.07</v>
      </c>
    </row>
    <row r="147" spans="1:14" x14ac:dyDescent="0.2">
      <c r="A147" s="10" t="s">
        <v>32</v>
      </c>
      <c r="B147" s="10" t="s">
        <v>36</v>
      </c>
      <c r="C147" s="10" t="s">
        <v>56</v>
      </c>
      <c r="D147" s="10" t="s">
        <v>27</v>
      </c>
      <c r="E147" s="10" t="s">
        <v>35</v>
      </c>
      <c r="F147" s="11">
        <v>40307</v>
      </c>
      <c r="G147" s="10">
        <v>2010</v>
      </c>
      <c r="H147" s="10">
        <v>108127200</v>
      </c>
      <c r="I147" s="17">
        <v>40188</v>
      </c>
      <c r="J147" s="18">
        <v>6096</v>
      </c>
      <c r="K147" s="19">
        <v>421.89</v>
      </c>
      <c r="L147" s="19">
        <v>364.69</v>
      </c>
      <c r="M147" s="19">
        <f>Table1[[#This Row],[Unit_Selling Price]]-Table1[[#This Row],[Unit_Cost]]</f>
        <v>57.2</v>
      </c>
      <c r="N147" s="19">
        <f>Table1[[#This Row],[Quantity]]*Table1[[#This Row],[unit_per Profit]]</f>
        <v>348691.20000000001</v>
      </c>
    </row>
    <row r="148" spans="1:14" x14ac:dyDescent="0.2">
      <c r="A148" s="10" t="s">
        <v>37</v>
      </c>
      <c r="B148" s="10" t="s">
        <v>105</v>
      </c>
      <c r="C148" s="10" t="s">
        <v>49</v>
      </c>
      <c r="D148" s="10" t="s">
        <v>23</v>
      </c>
      <c r="E148" s="10" t="s">
        <v>28</v>
      </c>
      <c r="F148" s="11" t="s">
        <v>441</v>
      </c>
      <c r="G148" s="10">
        <v>2016</v>
      </c>
      <c r="H148" s="10">
        <v>542272984</v>
      </c>
      <c r="I148" s="17">
        <v>42594</v>
      </c>
      <c r="J148" s="18">
        <v>9481</v>
      </c>
      <c r="K148" s="19">
        <v>651.21</v>
      </c>
      <c r="L148" s="19">
        <v>524.96</v>
      </c>
      <c r="M148" s="19">
        <f>Table1[[#This Row],[Unit_Selling Price]]-Table1[[#This Row],[Unit_Cost]]</f>
        <v>126.25</v>
      </c>
      <c r="N148" s="19">
        <f>Table1[[#This Row],[Quantity]]*Table1[[#This Row],[unit_per Profit]]</f>
        <v>1196976.25</v>
      </c>
    </row>
    <row r="149" spans="1:14" x14ac:dyDescent="0.2">
      <c r="A149" s="10" t="s">
        <v>46</v>
      </c>
      <c r="B149" s="10" t="s">
        <v>142</v>
      </c>
      <c r="C149" s="10" t="s">
        <v>49</v>
      </c>
      <c r="D149" s="10" t="s">
        <v>27</v>
      </c>
      <c r="E149" s="10" t="s">
        <v>28</v>
      </c>
      <c r="F149" s="11">
        <v>40851</v>
      </c>
      <c r="G149" s="10">
        <v>2011</v>
      </c>
      <c r="H149" s="10">
        <v>884092414</v>
      </c>
      <c r="I149" s="17" t="s">
        <v>442</v>
      </c>
      <c r="J149" s="18">
        <v>1447</v>
      </c>
      <c r="K149" s="19">
        <v>651.21</v>
      </c>
      <c r="L149" s="19">
        <v>524.96</v>
      </c>
      <c r="M149" s="19">
        <f>Table1[[#This Row],[Unit_Selling Price]]-Table1[[#This Row],[Unit_Cost]]</f>
        <v>126.25</v>
      </c>
      <c r="N149" s="19">
        <f>Table1[[#This Row],[Quantity]]*Table1[[#This Row],[unit_per Profit]]</f>
        <v>182683.75</v>
      </c>
    </row>
    <row r="150" spans="1:14" x14ac:dyDescent="0.2">
      <c r="A150" s="10" t="s">
        <v>46</v>
      </c>
      <c r="B150" s="10" t="s">
        <v>143</v>
      </c>
      <c r="C150" s="10" t="s">
        <v>85</v>
      </c>
      <c r="D150" s="10" t="s">
        <v>27</v>
      </c>
      <c r="E150" s="10" t="s">
        <v>28</v>
      </c>
      <c r="F150" s="11" t="s">
        <v>443</v>
      </c>
      <c r="G150" s="10">
        <v>2012</v>
      </c>
      <c r="H150" s="10">
        <v>385196816</v>
      </c>
      <c r="I150" s="17">
        <v>40977</v>
      </c>
      <c r="J150" s="18">
        <v>7153</v>
      </c>
      <c r="K150" s="19">
        <v>668.27</v>
      </c>
      <c r="L150" s="19">
        <v>502.54</v>
      </c>
      <c r="M150" s="19">
        <f>Table1[[#This Row],[Unit_Selling Price]]-Table1[[#This Row],[Unit_Cost]]</f>
        <v>165.73</v>
      </c>
      <c r="N150" s="19">
        <f>Table1[[#This Row],[Quantity]]*Table1[[#This Row],[unit_per Profit]]</f>
        <v>1185466.69</v>
      </c>
    </row>
    <row r="151" spans="1:14" x14ac:dyDescent="0.2">
      <c r="A151" s="10" t="s">
        <v>32</v>
      </c>
      <c r="B151" s="10" t="s">
        <v>110</v>
      </c>
      <c r="C151" s="10" t="s">
        <v>56</v>
      </c>
      <c r="D151" s="10" t="s">
        <v>23</v>
      </c>
      <c r="E151" s="10" t="s">
        <v>35</v>
      </c>
      <c r="F151" s="11">
        <v>41526</v>
      </c>
      <c r="G151" s="10">
        <v>2013</v>
      </c>
      <c r="H151" s="10">
        <v>167510020</v>
      </c>
      <c r="I151" s="17">
        <v>41435</v>
      </c>
      <c r="J151" s="18">
        <v>8792</v>
      </c>
      <c r="K151" s="19">
        <v>421.89</v>
      </c>
      <c r="L151" s="19">
        <v>364.69</v>
      </c>
      <c r="M151" s="19">
        <f>Table1[[#This Row],[Unit_Selling Price]]-Table1[[#This Row],[Unit_Cost]]</f>
        <v>57.2</v>
      </c>
      <c r="N151" s="19">
        <f>Table1[[#This Row],[Quantity]]*Table1[[#This Row],[unit_per Profit]]</f>
        <v>502902.4</v>
      </c>
    </row>
    <row r="152" spans="1:14" x14ac:dyDescent="0.2">
      <c r="A152" s="10" t="s">
        <v>29</v>
      </c>
      <c r="B152" s="10" t="s">
        <v>144</v>
      </c>
      <c r="C152" s="10" t="s">
        <v>31</v>
      </c>
      <c r="D152" s="10" t="s">
        <v>23</v>
      </c>
      <c r="E152" s="10" t="s">
        <v>43</v>
      </c>
      <c r="F152" s="11">
        <v>42496</v>
      </c>
      <c r="G152" s="10">
        <v>2016</v>
      </c>
      <c r="H152" s="10">
        <v>973268353</v>
      </c>
      <c r="I152" s="17" t="s">
        <v>444</v>
      </c>
      <c r="J152" s="18">
        <v>589</v>
      </c>
      <c r="K152" s="19">
        <v>47.45</v>
      </c>
      <c r="L152" s="19">
        <v>31.79</v>
      </c>
      <c r="M152" s="19">
        <f>Table1[[#This Row],[Unit_Selling Price]]-Table1[[#This Row],[Unit_Cost]]</f>
        <v>15.66</v>
      </c>
      <c r="N152" s="19">
        <f>Table1[[#This Row],[Quantity]]*Table1[[#This Row],[unit_per Profit]]</f>
        <v>9223.74</v>
      </c>
    </row>
    <row r="153" spans="1:14" x14ac:dyDescent="0.2">
      <c r="A153" s="10" t="s">
        <v>46</v>
      </c>
      <c r="B153" s="10" t="s">
        <v>273</v>
      </c>
      <c r="C153" s="10" t="s">
        <v>65</v>
      </c>
      <c r="D153" s="10" t="s">
        <v>27</v>
      </c>
      <c r="E153" s="10" t="s">
        <v>24</v>
      </c>
      <c r="F153" s="11" t="s">
        <v>445</v>
      </c>
      <c r="G153" s="10">
        <v>2012</v>
      </c>
      <c r="H153" s="10">
        <v>915020644</v>
      </c>
      <c r="I153" s="17" t="s">
        <v>446</v>
      </c>
      <c r="J153" s="18">
        <v>3797</v>
      </c>
      <c r="K153" s="19">
        <v>9.33</v>
      </c>
      <c r="L153" s="19">
        <v>6.92</v>
      </c>
      <c r="M153" s="19">
        <f>Table1[[#This Row],[Unit_Selling Price]]-Table1[[#This Row],[Unit_Cost]]</f>
        <v>2.41</v>
      </c>
      <c r="N153" s="19">
        <f>Table1[[#This Row],[Quantity]]*Table1[[#This Row],[unit_per Profit]]</f>
        <v>9150.77</v>
      </c>
    </row>
    <row r="154" spans="1:14" x14ac:dyDescent="0.2">
      <c r="A154" s="10" t="s">
        <v>46</v>
      </c>
      <c r="B154" s="10" t="s">
        <v>146</v>
      </c>
      <c r="C154" s="10" t="s">
        <v>51</v>
      </c>
      <c r="D154" s="10" t="s">
        <v>27</v>
      </c>
      <c r="E154" s="10" t="s">
        <v>28</v>
      </c>
      <c r="F154" s="11" t="s">
        <v>299</v>
      </c>
      <c r="G154" s="10">
        <v>2016</v>
      </c>
      <c r="H154" s="10">
        <v>425628221</v>
      </c>
      <c r="I154" s="17" t="s">
        <v>447</v>
      </c>
      <c r="J154" s="18">
        <v>1704</v>
      </c>
      <c r="K154" s="19">
        <v>437.2</v>
      </c>
      <c r="L154" s="19">
        <v>263.33</v>
      </c>
      <c r="M154" s="19">
        <f>Table1[[#This Row],[Unit_Selling Price]]-Table1[[#This Row],[Unit_Cost]]</f>
        <v>173.87</v>
      </c>
      <c r="N154" s="19">
        <f>Table1[[#This Row],[Quantity]]*Table1[[#This Row],[unit_per Profit]]</f>
        <v>296274.48</v>
      </c>
    </row>
    <row r="155" spans="1:14" x14ac:dyDescent="0.2">
      <c r="A155" s="10" t="s">
        <v>278</v>
      </c>
      <c r="B155" s="10" t="s">
        <v>53</v>
      </c>
      <c r="C155" s="10" t="s">
        <v>31</v>
      </c>
      <c r="D155" s="10" t="s">
        <v>23</v>
      </c>
      <c r="E155" s="10" t="s">
        <v>35</v>
      </c>
      <c r="F155" s="11" t="s">
        <v>448</v>
      </c>
      <c r="G155" s="10">
        <v>2010</v>
      </c>
      <c r="H155" s="10">
        <v>908264911</v>
      </c>
      <c r="I155" s="17" t="s">
        <v>449</v>
      </c>
      <c r="J155" s="18">
        <v>4626</v>
      </c>
      <c r="K155" s="19">
        <v>47.45</v>
      </c>
      <c r="L155" s="19">
        <v>31.79</v>
      </c>
      <c r="M155" s="19">
        <f>Table1[[#This Row],[Unit_Selling Price]]-Table1[[#This Row],[Unit_Cost]]</f>
        <v>15.66</v>
      </c>
      <c r="N155" s="19">
        <f>Table1[[#This Row],[Quantity]]*Table1[[#This Row],[unit_per Profit]]</f>
        <v>72443.16</v>
      </c>
    </row>
    <row r="156" spans="1:14" x14ac:dyDescent="0.2">
      <c r="A156" s="10" t="s">
        <v>46</v>
      </c>
      <c r="B156" s="10" t="s">
        <v>269</v>
      </c>
      <c r="C156" s="10" t="s">
        <v>34</v>
      </c>
      <c r="D156" s="10" t="s">
        <v>23</v>
      </c>
      <c r="E156" s="10" t="s">
        <v>28</v>
      </c>
      <c r="F156" s="11" t="s">
        <v>450</v>
      </c>
      <c r="G156" s="10">
        <v>2016</v>
      </c>
      <c r="H156" s="10">
        <v>686417043</v>
      </c>
      <c r="I156" s="17" t="s">
        <v>451</v>
      </c>
      <c r="J156" s="18">
        <v>4912</v>
      </c>
      <c r="K156" s="19">
        <v>205.7</v>
      </c>
      <c r="L156" s="19">
        <v>117.11</v>
      </c>
      <c r="M156" s="19">
        <f>Table1[[#This Row],[Unit_Selling Price]]-Table1[[#This Row],[Unit_Cost]]</f>
        <v>88.59</v>
      </c>
      <c r="N156" s="19">
        <f>Table1[[#This Row],[Quantity]]*Table1[[#This Row],[unit_per Profit]]</f>
        <v>435154.08</v>
      </c>
    </row>
    <row r="157" spans="1:14" x14ac:dyDescent="0.2">
      <c r="A157" s="10" t="s">
        <v>32</v>
      </c>
      <c r="B157" s="10" t="s">
        <v>87</v>
      </c>
      <c r="C157" s="10" t="s">
        <v>85</v>
      </c>
      <c r="D157" s="10" t="s">
        <v>23</v>
      </c>
      <c r="E157" s="10" t="s">
        <v>43</v>
      </c>
      <c r="F157" s="11">
        <v>41467</v>
      </c>
      <c r="G157" s="10">
        <v>2013</v>
      </c>
      <c r="H157" s="10">
        <v>853883445</v>
      </c>
      <c r="I157" s="17">
        <v>41913</v>
      </c>
      <c r="J157" s="18">
        <v>1941</v>
      </c>
      <c r="K157" s="19">
        <v>668.27</v>
      </c>
      <c r="L157" s="19">
        <v>502.54</v>
      </c>
      <c r="M157" s="19">
        <f>Table1[[#This Row],[Unit_Selling Price]]-Table1[[#This Row],[Unit_Cost]]</f>
        <v>165.73</v>
      </c>
      <c r="N157" s="19">
        <f>Table1[[#This Row],[Quantity]]*Table1[[#This Row],[unit_per Profit]]</f>
        <v>321681.93</v>
      </c>
    </row>
    <row r="158" spans="1:14" x14ac:dyDescent="0.2">
      <c r="A158" s="10" t="s">
        <v>37</v>
      </c>
      <c r="B158" s="10" t="s">
        <v>38</v>
      </c>
      <c r="C158" s="10" t="s">
        <v>34</v>
      </c>
      <c r="D158" s="10" t="s">
        <v>23</v>
      </c>
      <c r="E158" s="10" t="s">
        <v>28</v>
      </c>
      <c r="F158" s="11">
        <v>42224</v>
      </c>
      <c r="G158" s="10">
        <v>2015</v>
      </c>
      <c r="H158" s="10">
        <v>324775445</v>
      </c>
      <c r="I158" s="17" t="s">
        <v>452</v>
      </c>
      <c r="J158" s="18">
        <v>7126</v>
      </c>
      <c r="K158" s="19">
        <v>205.7</v>
      </c>
      <c r="L158" s="19">
        <v>117.11</v>
      </c>
      <c r="M158" s="19">
        <f>Table1[[#This Row],[Unit_Selling Price]]-Table1[[#This Row],[Unit_Cost]]</f>
        <v>88.59</v>
      </c>
      <c r="N158" s="19">
        <f>Table1[[#This Row],[Quantity]]*Table1[[#This Row],[unit_per Profit]]</f>
        <v>631292.34</v>
      </c>
    </row>
    <row r="159" spans="1:14" x14ac:dyDescent="0.2">
      <c r="A159" s="10" t="s">
        <v>37</v>
      </c>
      <c r="B159" s="10" t="s">
        <v>139</v>
      </c>
      <c r="C159" s="10" t="s">
        <v>34</v>
      </c>
      <c r="D159" s="10" t="s">
        <v>23</v>
      </c>
      <c r="E159" s="10" t="s">
        <v>28</v>
      </c>
      <c r="F159" s="11">
        <v>42066</v>
      </c>
      <c r="G159" s="10">
        <v>2015</v>
      </c>
      <c r="H159" s="10">
        <v>783516871</v>
      </c>
      <c r="I159" s="17">
        <v>42159</v>
      </c>
      <c r="J159" s="18">
        <v>8909</v>
      </c>
      <c r="K159" s="19">
        <v>205.7</v>
      </c>
      <c r="L159" s="19">
        <v>117.11</v>
      </c>
      <c r="M159" s="19">
        <f>Table1[[#This Row],[Unit_Selling Price]]-Table1[[#This Row],[Unit_Cost]]</f>
        <v>88.59</v>
      </c>
      <c r="N159" s="19">
        <f>Table1[[#This Row],[Quantity]]*Table1[[#This Row],[unit_per Profit]]</f>
        <v>789248.31</v>
      </c>
    </row>
    <row r="160" spans="1:14" x14ac:dyDescent="0.2">
      <c r="A160" s="10" t="s">
        <v>32</v>
      </c>
      <c r="B160" s="10" t="s">
        <v>147</v>
      </c>
      <c r="C160" s="10" t="s">
        <v>51</v>
      </c>
      <c r="D160" s="10" t="s">
        <v>27</v>
      </c>
      <c r="E160" s="10" t="s">
        <v>43</v>
      </c>
      <c r="F160" s="11" t="s">
        <v>453</v>
      </c>
      <c r="G160" s="10">
        <v>2015</v>
      </c>
      <c r="H160" s="10">
        <v>834844052</v>
      </c>
      <c r="I160" s="17" t="s">
        <v>454</v>
      </c>
      <c r="J160" s="18">
        <v>7762</v>
      </c>
      <c r="K160" s="19">
        <v>437.2</v>
      </c>
      <c r="L160" s="19">
        <v>263.33</v>
      </c>
      <c r="M160" s="19">
        <f>Table1[[#This Row],[Unit_Selling Price]]-Table1[[#This Row],[Unit_Cost]]</f>
        <v>173.87</v>
      </c>
      <c r="N160" s="19">
        <f>Table1[[#This Row],[Quantity]]*Table1[[#This Row],[unit_per Profit]]</f>
        <v>1349578.94</v>
      </c>
    </row>
    <row r="161" spans="1:14" x14ac:dyDescent="0.2">
      <c r="A161" s="10" t="s">
        <v>32</v>
      </c>
      <c r="B161" s="10" t="s">
        <v>96</v>
      </c>
      <c r="C161" s="10" t="s">
        <v>26</v>
      </c>
      <c r="D161" s="10" t="s">
        <v>27</v>
      </c>
      <c r="E161" s="10" t="s">
        <v>43</v>
      </c>
      <c r="F161" s="11" t="s">
        <v>455</v>
      </c>
      <c r="G161" s="10">
        <v>2015</v>
      </c>
      <c r="H161" s="10">
        <v>953805816</v>
      </c>
      <c r="I161" s="17" t="s">
        <v>456</v>
      </c>
      <c r="J161" s="18">
        <v>1191</v>
      </c>
      <c r="K161" s="19">
        <v>152.58000000000001</v>
      </c>
      <c r="L161" s="19">
        <v>97.44</v>
      </c>
      <c r="M161" s="19">
        <f>Table1[[#This Row],[Unit_Selling Price]]-Table1[[#This Row],[Unit_Cost]]</f>
        <v>55.14</v>
      </c>
      <c r="N161" s="19">
        <f>Table1[[#This Row],[Quantity]]*Table1[[#This Row],[unit_per Profit]]</f>
        <v>65671.740000000005</v>
      </c>
    </row>
    <row r="162" spans="1:14" x14ac:dyDescent="0.2">
      <c r="A162" s="10" t="s">
        <v>59</v>
      </c>
      <c r="B162" s="10" t="s">
        <v>148</v>
      </c>
      <c r="C162" s="10" t="s">
        <v>49</v>
      </c>
      <c r="D162" s="10" t="s">
        <v>23</v>
      </c>
      <c r="E162" s="10" t="s">
        <v>35</v>
      </c>
      <c r="F162" s="11" t="s">
        <v>388</v>
      </c>
      <c r="G162" s="10">
        <v>2010</v>
      </c>
      <c r="H162" s="10">
        <v>335763490</v>
      </c>
      <c r="I162" s="17">
        <v>40275</v>
      </c>
      <c r="J162" s="18">
        <v>8733</v>
      </c>
      <c r="K162" s="19">
        <v>651.21</v>
      </c>
      <c r="L162" s="19">
        <v>524.96</v>
      </c>
      <c r="M162" s="19">
        <f>Table1[[#This Row],[Unit_Selling Price]]-Table1[[#This Row],[Unit_Cost]]</f>
        <v>126.25</v>
      </c>
      <c r="N162" s="19">
        <f>Table1[[#This Row],[Quantity]]*Table1[[#This Row],[unit_per Profit]]</f>
        <v>1102541.25</v>
      </c>
    </row>
    <row r="163" spans="1:14" x14ac:dyDescent="0.2">
      <c r="A163" s="10" t="s">
        <v>32</v>
      </c>
      <c r="B163" s="10" t="s">
        <v>93</v>
      </c>
      <c r="C163" s="10" t="s">
        <v>51</v>
      </c>
      <c r="D163" s="10" t="s">
        <v>23</v>
      </c>
      <c r="E163" s="10" t="s">
        <v>43</v>
      </c>
      <c r="F163" s="11" t="s">
        <v>446</v>
      </c>
      <c r="G163" s="10">
        <v>2012</v>
      </c>
      <c r="H163" s="10">
        <v>946390902</v>
      </c>
      <c r="I163" s="17" t="s">
        <v>334</v>
      </c>
      <c r="J163" s="18">
        <v>6954</v>
      </c>
      <c r="K163" s="19">
        <v>437.2</v>
      </c>
      <c r="L163" s="19">
        <v>263.33</v>
      </c>
      <c r="M163" s="19">
        <f>Table1[[#This Row],[Unit_Selling Price]]-Table1[[#This Row],[Unit_Cost]]</f>
        <v>173.87</v>
      </c>
      <c r="N163" s="19">
        <f>Table1[[#This Row],[Quantity]]*Table1[[#This Row],[unit_per Profit]]</f>
        <v>1209091.98</v>
      </c>
    </row>
    <row r="164" spans="1:14" x14ac:dyDescent="0.2">
      <c r="A164" s="10" t="s">
        <v>29</v>
      </c>
      <c r="B164" s="10" t="s">
        <v>86</v>
      </c>
      <c r="C164" s="10" t="s">
        <v>77</v>
      </c>
      <c r="D164" s="10" t="s">
        <v>27</v>
      </c>
      <c r="E164" s="10" t="s">
        <v>35</v>
      </c>
      <c r="F164" s="11" t="s">
        <v>457</v>
      </c>
      <c r="G164" s="10">
        <v>2013</v>
      </c>
      <c r="H164" s="10">
        <v>771674382</v>
      </c>
      <c r="I164" s="17" t="s">
        <v>458</v>
      </c>
      <c r="J164" s="18">
        <v>4453</v>
      </c>
      <c r="K164" s="19">
        <v>154.06</v>
      </c>
      <c r="L164" s="19">
        <v>90.93</v>
      </c>
      <c r="M164" s="19">
        <f>Table1[[#This Row],[Unit_Selling Price]]-Table1[[#This Row],[Unit_Cost]]</f>
        <v>63.13</v>
      </c>
      <c r="N164" s="19">
        <f>Table1[[#This Row],[Quantity]]*Table1[[#This Row],[unit_per Profit]]</f>
        <v>281117.89</v>
      </c>
    </row>
    <row r="165" spans="1:14" x14ac:dyDescent="0.2">
      <c r="A165" s="10" t="s">
        <v>32</v>
      </c>
      <c r="B165" s="10" t="s">
        <v>149</v>
      </c>
      <c r="C165" s="10" t="s">
        <v>34</v>
      </c>
      <c r="D165" s="10" t="s">
        <v>23</v>
      </c>
      <c r="E165" s="10" t="s">
        <v>28</v>
      </c>
      <c r="F165" s="11" t="s">
        <v>459</v>
      </c>
      <c r="G165" s="10">
        <v>2017</v>
      </c>
      <c r="H165" s="10">
        <v>567912757</v>
      </c>
      <c r="I165" s="17" t="s">
        <v>460</v>
      </c>
      <c r="J165" s="18">
        <v>6860</v>
      </c>
      <c r="K165" s="19">
        <v>205.7</v>
      </c>
      <c r="L165" s="19">
        <v>117.11</v>
      </c>
      <c r="M165" s="19">
        <f>Table1[[#This Row],[Unit_Selling Price]]-Table1[[#This Row],[Unit_Cost]]</f>
        <v>88.59</v>
      </c>
      <c r="N165" s="19">
        <f>Table1[[#This Row],[Quantity]]*Table1[[#This Row],[unit_per Profit]]</f>
        <v>607727.4</v>
      </c>
    </row>
    <row r="166" spans="1:14" x14ac:dyDescent="0.2">
      <c r="A166" s="10" t="s">
        <v>37</v>
      </c>
      <c r="B166" s="10" t="s">
        <v>62</v>
      </c>
      <c r="C166" s="10" t="s">
        <v>49</v>
      </c>
      <c r="D166" s="10" t="s">
        <v>27</v>
      </c>
      <c r="E166" s="10" t="s">
        <v>35</v>
      </c>
      <c r="F166" s="11" t="s">
        <v>461</v>
      </c>
      <c r="G166" s="10">
        <v>2014</v>
      </c>
      <c r="H166" s="10">
        <v>711717355</v>
      </c>
      <c r="I166" s="17" t="s">
        <v>461</v>
      </c>
      <c r="J166" s="18">
        <v>1836</v>
      </c>
      <c r="K166" s="19">
        <v>651.21</v>
      </c>
      <c r="L166" s="19">
        <v>524.96</v>
      </c>
      <c r="M166" s="19">
        <f>Table1[[#This Row],[Unit_Selling Price]]-Table1[[#This Row],[Unit_Cost]]</f>
        <v>126.25</v>
      </c>
      <c r="N166" s="19">
        <f>Table1[[#This Row],[Quantity]]*Table1[[#This Row],[unit_per Profit]]</f>
        <v>231795</v>
      </c>
    </row>
    <row r="167" spans="1:14" x14ac:dyDescent="0.2">
      <c r="A167" s="10" t="s">
        <v>46</v>
      </c>
      <c r="B167" s="10" t="s">
        <v>150</v>
      </c>
      <c r="C167" s="10" t="s">
        <v>49</v>
      </c>
      <c r="D167" s="10" t="s">
        <v>23</v>
      </c>
      <c r="E167" s="10" t="s">
        <v>35</v>
      </c>
      <c r="F167" s="11">
        <v>42320</v>
      </c>
      <c r="G167" s="10">
        <v>2015</v>
      </c>
      <c r="H167" s="10">
        <v>750012004</v>
      </c>
      <c r="I167" s="17" t="s">
        <v>462</v>
      </c>
      <c r="J167" s="18">
        <v>4074</v>
      </c>
      <c r="K167" s="19">
        <v>651.21</v>
      </c>
      <c r="L167" s="19">
        <v>524.96</v>
      </c>
      <c r="M167" s="19">
        <f>Table1[[#This Row],[Unit_Selling Price]]-Table1[[#This Row],[Unit_Cost]]</f>
        <v>126.25</v>
      </c>
      <c r="N167" s="19">
        <f>Table1[[#This Row],[Quantity]]*Table1[[#This Row],[unit_per Profit]]</f>
        <v>514342.5</v>
      </c>
    </row>
    <row r="168" spans="1:14" x14ac:dyDescent="0.2">
      <c r="A168" s="10" t="s">
        <v>37</v>
      </c>
      <c r="B168" s="10" t="s">
        <v>151</v>
      </c>
      <c r="C168" s="10" t="s">
        <v>26</v>
      </c>
      <c r="D168" s="10" t="s">
        <v>23</v>
      </c>
      <c r="E168" s="10" t="s">
        <v>28</v>
      </c>
      <c r="F168" s="11">
        <v>42620</v>
      </c>
      <c r="G168" s="10">
        <v>2016</v>
      </c>
      <c r="H168" s="10">
        <v>750033032</v>
      </c>
      <c r="I168" s="17" t="s">
        <v>463</v>
      </c>
      <c r="J168" s="18">
        <v>297</v>
      </c>
      <c r="K168" s="19">
        <v>152.58000000000001</v>
      </c>
      <c r="L168" s="19">
        <v>97.44</v>
      </c>
      <c r="M168" s="19">
        <f>Table1[[#This Row],[Unit_Selling Price]]-Table1[[#This Row],[Unit_Cost]]</f>
        <v>55.14</v>
      </c>
      <c r="N168" s="19">
        <f>Table1[[#This Row],[Quantity]]*Table1[[#This Row],[unit_per Profit]]</f>
        <v>16376.58</v>
      </c>
    </row>
    <row r="169" spans="1:14" x14ac:dyDescent="0.2">
      <c r="A169" s="10" t="s">
        <v>278</v>
      </c>
      <c r="B169" s="10" t="s">
        <v>53</v>
      </c>
      <c r="C169" s="10" t="s">
        <v>85</v>
      </c>
      <c r="D169" s="10" t="s">
        <v>27</v>
      </c>
      <c r="E169" s="10" t="s">
        <v>43</v>
      </c>
      <c r="F169" s="11" t="s">
        <v>367</v>
      </c>
      <c r="G169" s="10">
        <v>2017</v>
      </c>
      <c r="H169" s="10">
        <v>849329268</v>
      </c>
      <c r="I169" s="17" t="s">
        <v>464</v>
      </c>
      <c r="J169" s="18">
        <v>4259</v>
      </c>
      <c r="K169" s="19">
        <v>668.27</v>
      </c>
      <c r="L169" s="19">
        <v>502.54</v>
      </c>
      <c r="M169" s="19">
        <f>Table1[[#This Row],[Unit_Selling Price]]-Table1[[#This Row],[Unit_Cost]]</f>
        <v>165.73</v>
      </c>
      <c r="N169" s="19">
        <f>Table1[[#This Row],[Quantity]]*Table1[[#This Row],[unit_per Profit]]</f>
        <v>705844.07</v>
      </c>
    </row>
    <row r="170" spans="1:14" x14ac:dyDescent="0.2">
      <c r="A170" s="10" t="s">
        <v>278</v>
      </c>
      <c r="B170" s="10" t="s">
        <v>114</v>
      </c>
      <c r="C170" s="10" t="s">
        <v>56</v>
      </c>
      <c r="D170" s="10" t="s">
        <v>23</v>
      </c>
      <c r="E170" s="10" t="s">
        <v>24</v>
      </c>
      <c r="F170" s="11" t="s">
        <v>465</v>
      </c>
      <c r="G170" s="10">
        <v>2013</v>
      </c>
      <c r="H170" s="10">
        <v>805762040</v>
      </c>
      <c r="I170" s="17">
        <v>41490</v>
      </c>
      <c r="J170" s="18">
        <v>1748</v>
      </c>
      <c r="K170" s="19">
        <v>421.89</v>
      </c>
      <c r="L170" s="19">
        <v>364.69</v>
      </c>
      <c r="M170" s="19">
        <f>Table1[[#This Row],[Unit_Selling Price]]-Table1[[#This Row],[Unit_Cost]]</f>
        <v>57.2</v>
      </c>
      <c r="N170" s="19">
        <f>Table1[[#This Row],[Quantity]]*Table1[[#This Row],[unit_per Profit]]</f>
        <v>99985.600000000006</v>
      </c>
    </row>
    <row r="171" spans="1:14" x14ac:dyDescent="0.2">
      <c r="A171" s="10" t="s">
        <v>46</v>
      </c>
      <c r="B171" s="10" t="s">
        <v>115</v>
      </c>
      <c r="C171" s="10" t="s">
        <v>34</v>
      </c>
      <c r="D171" s="10" t="s">
        <v>23</v>
      </c>
      <c r="E171" s="10" t="s">
        <v>43</v>
      </c>
      <c r="F171" s="11">
        <v>40275</v>
      </c>
      <c r="G171" s="10">
        <v>2010</v>
      </c>
      <c r="H171" s="10">
        <v>447505176</v>
      </c>
      <c r="I171" s="17" t="s">
        <v>466</v>
      </c>
      <c r="J171" s="18">
        <v>5581</v>
      </c>
      <c r="K171" s="19">
        <v>205.7</v>
      </c>
      <c r="L171" s="19">
        <v>117.11</v>
      </c>
      <c r="M171" s="19">
        <f>Table1[[#This Row],[Unit_Selling Price]]-Table1[[#This Row],[Unit_Cost]]</f>
        <v>88.59</v>
      </c>
      <c r="N171" s="19">
        <f>Table1[[#This Row],[Quantity]]*Table1[[#This Row],[unit_per Profit]]</f>
        <v>494420.79</v>
      </c>
    </row>
    <row r="172" spans="1:14" x14ac:dyDescent="0.2">
      <c r="A172" s="10" t="s">
        <v>40</v>
      </c>
      <c r="B172" s="10" t="s">
        <v>101</v>
      </c>
      <c r="C172" s="10" t="s">
        <v>31</v>
      </c>
      <c r="D172" s="10" t="s">
        <v>27</v>
      </c>
      <c r="E172" s="10" t="s">
        <v>35</v>
      </c>
      <c r="F172" s="11" t="s">
        <v>467</v>
      </c>
      <c r="G172" s="10">
        <v>2017</v>
      </c>
      <c r="H172" s="10">
        <v>123045003</v>
      </c>
      <c r="I172" s="17" t="s">
        <v>468</v>
      </c>
      <c r="J172" s="18">
        <v>606</v>
      </c>
      <c r="K172" s="19">
        <v>47.45</v>
      </c>
      <c r="L172" s="19">
        <v>31.79</v>
      </c>
      <c r="M172" s="19">
        <f>Table1[[#This Row],[Unit_Selling Price]]-Table1[[#This Row],[Unit_Cost]]</f>
        <v>15.66</v>
      </c>
      <c r="N172" s="19">
        <f>Table1[[#This Row],[Quantity]]*Table1[[#This Row],[unit_per Profit]]</f>
        <v>9489.9599999999991</v>
      </c>
    </row>
    <row r="173" spans="1:14" x14ac:dyDescent="0.2">
      <c r="A173" s="10" t="s">
        <v>32</v>
      </c>
      <c r="B173" s="10" t="s">
        <v>149</v>
      </c>
      <c r="C173" s="10" t="s">
        <v>85</v>
      </c>
      <c r="D173" s="10" t="s">
        <v>27</v>
      </c>
      <c r="E173" s="10" t="s">
        <v>43</v>
      </c>
      <c r="F173" s="11" t="s">
        <v>469</v>
      </c>
      <c r="G173" s="10">
        <v>2015</v>
      </c>
      <c r="H173" s="10">
        <v>251180350</v>
      </c>
      <c r="I173" s="17" t="s">
        <v>470</v>
      </c>
      <c r="J173" s="18">
        <v>8702</v>
      </c>
      <c r="K173" s="19">
        <v>668.27</v>
      </c>
      <c r="L173" s="19">
        <v>502.54</v>
      </c>
      <c r="M173" s="19">
        <f>Table1[[#This Row],[Unit_Selling Price]]-Table1[[#This Row],[Unit_Cost]]</f>
        <v>165.73</v>
      </c>
      <c r="N173" s="19">
        <f>Table1[[#This Row],[Quantity]]*Table1[[#This Row],[unit_per Profit]]</f>
        <v>1442182.46</v>
      </c>
    </row>
    <row r="174" spans="1:14" x14ac:dyDescent="0.2">
      <c r="A174" s="10" t="s">
        <v>32</v>
      </c>
      <c r="B174" s="10" t="s">
        <v>152</v>
      </c>
      <c r="C174" s="10" t="s">
        <v>85</v>
      </c>
      <c r="D174" s="10" t="s">
        <v>23</v>
      </c>
      <c r="E174" s="10" t="s">
        <v>24</v>
      </c>
      <c r="F174" s="11">
        <v>41186</v>
      </c>
      <c r="G174" s="10">
        <v>2012</v>
      </c>
      <c r="H174" s="10">
        <v>871022546</v>
      </c>
      <c r="I174" s="17">
        <v>41217</v>
      </c>
      <c r="J174" s="18">
        <v>3782</v>
      </c>
      <c r="K174" s="19">
        <v>668.27</v>
      </c>
      <c r="L174" s="19">
        <v>502.54</v>
      </c>
      <c r="M174" s="19">
        <f>Table1[[#This Row],[Unit_Selling Price]]-Table1[[#This Row],[Unit_Cost]]</f>
        <v>165.73</v>
      </c>
      <c r="N174" s="19">
        <f>Table1[[#This Row],[Quantity]]*Table1[[#This Row],[unit_per Profit]]</f>
        <v>626790.86</v>
      </c>
    </row>
    <row r="175" spans="1:14" x14ac:dyDescent="0.2">
      <c r="A175" s="10" t="s">
        <v>29</v>
      </c>
      <c r="B175" s="10" t="s">
        <v>153</v>
      </c>
      <c r="C175" s="10" t="s">
        <v>65</v>
      </c>
      <c r="D175" s="10" t="s">
        <v>23</v>
      </c>
      <c r="E175" s="10" t="s">
        <v>35</v>
      </c>
      <c r="F175" s="11">
        <v>40214</v>
      </c>
      <c r="G175" s="10">
        <v>2010</v>
      </c>
      <c r="H175" s="10">
        <v>291995418</v>
      </c>
      <c r="I175" s="17">
        <v>40335</v>
      </c>
      <c r="J175" s="18">
        <v>6788</v>
      </c>
      <c r="K175" s="19">
        <v>9.33</v>
      </c>
      <c r="L175" s="19">
        <v>6.92</v>
      </c>
      <c r="M175" s="19">
        <f>Table1[[#This Row],[Unit_Selling Price]]-Table1[[#This Row],[Unit_Cost]]</f>
        <v>2.41</v>
      </c>
      <c r="N175" s="19">
        <f>Table1[[#This Row],[Quantity]]*Table1[[#This Row],[unit_per Profit]]</f>
        <v>16359.08</v>
      </c>
    </row>
    <row r="176" spans="1:14" x14ac:dyDescent="0.2">
      <c r="A176" s="10" t="s">
        <v>32</v>
      </c>
      <c r="B176" s="10" t="s">
        <v>128</v>
      </c>
      <c r="C176" s="10" t="s">
        <v>42</v>
      </c>
      <c r="D176" s="10" t="s">
        <v>23</v>
      </c>
      <c r="E176" s="10" t="s">
        <v>28</v>
      </c>
      <c r="F176" s="11" t="s">
        <v>336</v>
      </c>
      <c r="G176" s="10">
        <v>2014</v>
      </c>
      <c r="H176" s="10">
        <v>943835294</v>
      </c>
      <c r="I176" s="17">
        <v>41647</v>
      </c>
      <c r="J176" s="18">
        <v>692</v>
      </c>
      <c r="K176" s="19">
        <v>109.28</v>
      </c>
      <c r="L176" s="19">
        <v>35.840000000000003</v>
      </c>
      <c r="M176" s="19">
        <f>Table1[[#This Row],[Unit_Selling Price]]-Table1[[#This Row],[Unit_Cost]]</f>
        <v>73.44</v>
      </c>
      <c r="N176" s="19">
        <f>Table1[[#This Row],[Quantity]]*Table1[[#This Row],[unit_per Profit]]</f>
        <v>50820.480000000003</v>
      </c>
    </row>
    <row r="177" spans="1:14" x14ac:dyDescent="0.2">
      <c r="A177" s="10" t="s">
        <v>46</v>
      </c>
      <c r="B177" s="10" t="s">
        <v>98</v>
      </c>
      <c r="C177" s="10" t="s">
        <v>49</v>
      </c>
      <c r="D177" s="10" t="s">
        <v>27</v>
      </c>
      <c r="E177" s="10" t="s">
        <v>35</v>
      </c>
      <c r="F177" s="11" t="s">
        <v>471</v>
      </c>
      <c r="G177" s="10">
        <v>2011</v>
      </c>
      <c r="H177" s="10">
        <v>826591002</v>
      </c>
      <c r="I177" s="17" t="s">
        <v>471</v>
      </c>
      <c r="J177" s="18">
        <v>5501</v>
      </c>
      <c r="K177" s="19">
        <v>651.21</v>
      </c>
      <c r="L177" s="19">
        <v>524.96</v>
      </c>
      <c r="M177" s="19">
        <f>Table1[[#This Row],[Unit_Selling Price]]-Table1[[#This Row],[Unit_Cost]]</f>
        <v>126.25</v>
      </c>
      <c r="N177" s="19">
        <f>Table1[[#This Row],[Quantity]]*Table1[[#This Row],[unit_per Profit]]</f>
        <v>694501.25</v>
      </c>
    </row>
    <row r="178" spans="1:14" x14ac:dyDescent="0.2">
      <c r="A178" s="10" t="s">
        <v>37</v>
      </c>
      <c r="B178" s="10" t="s">
        <v>55</v>
      </c>
      <c r="C178" s="10" t="s">
        <v>51</v>
      </c>
      <c r="D178" s="10" t="s">
        <v>23</v>
      </c>
      <c r="E178" s="10" t="s">
        <v>24</v>
      </c>
      <c r="F178" s="11">
        <v>40548</v>
      </c>
      <c r="G178" s="10">
        <v>2011</v>
      </c>
      <c r="H178" s="10">
        <v>260623872</v>
      </c>
      <c r="I178" s="17">
        <v>40882</v>
      </c>
      <c r="J178" s="18">
        <v>3250</v>
      </c>
      <c r="K178" s="19">
        <v>437.2</v>
      </c>
      <c r="L178" s="19">
        <v>263.33</v>
      </c>
      <c r="M178" s="19">
        <f>Table1[[#This Row],[Unit_Selling Price]]-Table1[[#This Row],[Unit_Cost]]</f>
        <v>173.87</v>
      </c>
      <c r="N178" s="19">
        <f>Table1[[#This Row],[Quantity]]*Table1[[#This Row],[unit_per Profit]]</f>
        <v>565077.5</v>
      </c>
    </row>
    <row r="179" spans="1:14" x14ac:dyDescent="0.2">
      <c r="A179" s="10" t="s">
        <v>40</v>
      </c>
      <c r="B179" s="10" t="s">
        <v>272</v>
      </c>
      <c r="C179" s="10" t="s">
        <v>77</v>
      </c>
      <c r="D179" s="10" t="s">
        <v>23</v>
      </c>
      <c r="E179" s="10" t="s">
        <v>35</v>
      </c>
      <c r="F179" s="11" t="s">
        <v>472</v>
      </c>
      <c r="G179" s="10">
        <v>2014</v>
      </c>
      <c r="H179" s="10">
        <v>536607730</v>
      </c>
      <c r="I179" s="17">
        <v>41709</v>
      </c>
      <c r="J179" s="18">
        <v>3007</v>
      </c>
      <c r="K179" s="19">
        <v>154.06</v>
      </c>
      <c r="L179" s="19">
        <v>90.93</v>
      </c>
      <c r="M179" s="19">
        <f>Table1[[#This Row],[Unit_Selling Price]]-Table1[[#This Row],[Unit_Cost]]</f>
        <v>63.13</v>
      </c>
      <c r="N179" s="19">
        <f>Table1[[#This Row],[Quantity]]*Table1[[#This Row],[unit_per Profit]]</f>
        <v>189831.91</v>
      </c>
    </row>
    <row r="180" spans="1:14" x14ac:dyDescent="0.2">
      <c r="A180" s="10" t="s">
        <v>40</v>
      </c>
      <c r="B180" s="10" t="s">
        <v>272</v>
      </c>
      <c r="C180" s="10" t="s">
        <v>39</v>
      </c>
      <c r="D180" s="10" t="s">
        <v>27</v>
      </c>
      <c r="E180" s="10" t="s">
        <v>35</v>
      </c>
      <c r="F180" s="11" t="s">
        <v>473</v>
      </c>
      <c r="G180" s="10">
        <v>2015</v>
      </c>
      <c r="H180" s="10">
        <v>765528905</v>
      </c>
      <c r="I180" s="17">
        <v>42158</v>
      </c>
      <c r="J180" s="18">
        <v>5870</v>
      </c>
      <c r="K180" s="19">
        <v>81.73</v>
      </c>
      <c r="L180" s="19">
        <v>56.67</v>
      </c>
      <c r="M180" s="19">
        <f>Table1[[#This Row],[Unit_Selling Price]]-Table1[[#This Row],[Unit_Cost]]</f>
        <v>25.06</v>
      </c>
      <c r="N180" s="19">
        <f>Table1[[#This Row],[Quantity]]*Table1[[#This Row],[unit_per Profit]]</f>
        <v>147102.20000000001</v>
      </c>
    </row>
    <row r="181" spans="1:14" x14ac:dyDescent="0.2">
      <c r="A181" s="10" t="s">
        <v>29</v>
      </c>
      <c r="B181" s="10" t="s">
        <v>154</v>
      </c>
      <c r="C181" s="10" t="s">
        <v>22</v>
      </c>
      <c r="D181" s="10" t="s">
        <v>23</v>
      </c>
      <c r="E181" s="10" t="s">
        <v>24</v>
      </c>
      <c r="F181" s="11" t="s">
        <v>474</v>
      </c>
      <c r="G181" s="10">
        <v>2011</v>
      </c>
      <c r="H181" s="10">
        <v>128686225</v>
      </c>
      <c r="I181" s="17" t="s">
        <v>475</v>
      </c>
      <c r="J181" s="18">
        <v>9968</v>
      </c>
      <c r="K181" s="19">
        <v>255.28</v>
      </c>
      <c r="L181" s="19">
        <v>159.41999999999999</v>
      </c>
      <c r="M181" s="19">
        <f>Table1[[#This Row],[Unit_Selling Price]]-Table1[[#This Row],[Unit_Cost]]</f>
        <v>95.86</v>
      </c>
      <c r="N181" s="19">
        <f>Table1[[#This Row],[Quantity]]*Table1[[#This Row],[unit_per Profit]]</f>
        <v>955532.48</v>
      </c>
    </row>
    <row r="182" spans="1:14" x14ac:dyDescent="0.2">
      <c r="A182" s="10" t="s">
        <v>37</v>
      </c>
      <c r="B182" s="10" t="s">
        <v>155</v>
      </c>
      <c r="C182" s="10" t="s">
        <v>77</v>
      </c>
      <c r="D182" s="10" t="s">
        <v>27</v>
      </c>
      <c r="E182" s="10" t="s">
        <v>35</v>
      </c>
      <c r="F182" s="11">
        <v>42739</v>
      </c>
      <c r="G182" s="10">
        <v>2017</v>
      </c>
      <c r="H182" s="10">
        <v>127691018</v>
      </c>
      <c r="I182" s="17">
        <v>42859</v>
      </c>
      <c r="J182" s="18">
        <v>5465</v>
      </c>
      <c r="K182" s="19">
        <v>154.06</v>
      </c>
      <c r="L182" s="19">
        <v>90.93</v>
      </c>
      <c r="M182" s="19">
        <f>Table1[[#This Row],[Unit_Selling Price]]-Table1[[#This Row],[Unit_Cost]]</f>
        <v>63.13</v>
      </c>
      <c r="N182" s="19">
        <f>Table1[[#This Row],[Quantity]]*Table1[[#This Row],[unit_per Profit]]</f>
        <v>345005.45</v>
      </c>
    </row>
    <row r="183" spans="1:14" x14ac:dyDescent="0.2">
      <c r="A183" s="10" t="s">
        <v>40</v>
      </c>
      <c r="B183" s="10" t="s">
        <v>140</v>
      </c>
      <c r="C183" s="10" t="s">
        <v>77</v>
      </c>
      <c r="D183" s="10" t="s">
        <v>27</v>
      </c>
      <c r="E183" s="10" t="s">
        <v>28</v>
      </c>
      <c r="F183" s="11" t="s">
        <v>476</v>
      </c>
      <c r="G183" s="10">
        <v>2015</v>
      </c>
      <c r="H183" s="10">
        <v>534467113</v>
      </c>
      <c r="I183" s="17" t="s">
        <v>477</v>
      </c>
      <c r="J183" s="18">
        <v>9550</v>
      </c>
      <c r="K183" s="19">
        <v>154.06</v>
      </c>
      <c r="L183" s="19">
        <v>90.93</v>
      </c>
      <c r="M183" s="19">
        <f>Table1[[#This Row],[Unit_Selling Price]]-Table1[[#This Row],[Unit_Cost]]</f>
        <v>63.13</v>
      </c>
      <c r="N183" s="19">
        <f>Table1[[#This Row],[Quantity]]*Table1[[#This Row],[unit_per Profit]]</f>
        <v>602891.5</v>
      </c>
    </row>
    <row r="184" spans="1:14" x14ac:dyDescent="0.2">
      <c r="A184" s="10" t="s">
        <v>40</v>
      </c>
      <c r="B184" s="10" t="s">
        <v>72</v>
      </c>
      <c r="C184" s="10" t="s">
        <v>39</v>
      </c>
      <c r="D184" s="10" t="s">
        <v>23</v>
      </c>
      <c r="E184" s="10" t="s">
        <v>43</v>
      </c>
      <c r="F184" s="11" t="s">
        <v>478</v>
      </c>
      <c r="G184" s="10">
        <v>2010</v>
      </c>
      <c r="H184" s="10">
        <v>741250836</v>
      </c>
      <c r="I184" s="17">
        <v>40817</v>
      </c>
      <c r="J184" s="18">
        <v>1450</v>
      </c>
      <c r="K184" s="19">
        <v>81.73</v>
      </c>
      <c r="L184" s="19">
        <v>56.67</v>
      </c>
      <c r="M184" s="19">
        <f>Table1[[#This Row],[Unit_Selling Price]]-Table1[[#This Row],[Unit_Cost]]</f>
        <v>25.06</v>
      </c>
      <c r="N184" s="19">
        <f>Table1[[#This Row],[Quantity]]*Table1[[#This Row],[unit_per Profit]]</f>
        <v>36337</v>
      </c>
    </row>
    <row r="185" spans="1:14" x14ac:dyDescent="0.2">
      <c r="A185" s="10" t="s">
        <v>40</v>
      </c>
      <c r="B185" s="10" t="s">
        <v>72</v>
      </c>
      <c r="C185" s="10" t="s">
        <v>26</v>
      </c>
      <c r="D185" s="10" t="s">
        <v>23</v>
      </c>
      <c r="E185" s="10" t="s">
        <v>24</v>
      </c>
      <c r="F185" s="11">
        <v>41675</v>
      </c>
      <c r="G185" s="10">
        <v>2014</v>
      </c>
      <c r="H185" s="10">
        <v>210591018</v>
      </c>
      <c r="I185" s="17" t="s">
        <v>335</v>
      </c>
      <c r="J185" s="18">
        <v>7417</v>
      </c>
      <c r="K185" s="19">
        <v>152.58000000000001</v>
      </c>
      <c r="L185" s="19">
        <v>97.44</v>
      </c>
      <c r="M185" s="19">
        <f>Table1[[#This Row],[Unit_Selling Price]]-Table1[[#This Row],[Unit_Cost]]</f>
        <v>55.14</v>
      </c>
      <c r="N185" s="19">
        <f>Table1[[#This Row],[Quantity]]*Table1[[#This Row],[unit_per Profit]]</f>
        <v>408973.38</v>
      </c>
    </row>
    <row r="186" spans="1:14" x14ac:dyDescent="0.2">
      <c r="A186" s="10" t="s">
        <v>278</v>
      </c>
      <c r="B186" s="10" t="s">
        <v>114</v>
      </c>
      <c r="C186" s="10" t="s">
        <v>77</v>
      </c>
      <c r="D186" s="10" t="s">
        <v>23</v>
      </c>
      <c r="E186" s="10" t="s">
        <v>28</v>
      </c>
      <c r="F186" s="11">
        <v>41793</v>
      </c>
      <c r="G186" s="10">
        <v>2014</v>
      </c>
      <c r="H186" s="10">
        <v>725348985</v>
      </c>
      <c r="I186" s="17" t="s">
        <v>338</v>
      </c>
      <c r="J186" s="18">
        <v>5738</v>
      </c>
      <c r="K186" s="19">
        <v>154.06</v>
      </c>
      <c r="L186" s="19">
        <v>90.93</v>
      </c>
      <c r="M186" s="19">
        <f>Table1[[#This Row],[Unit_Selling Price]]-Table1[[#This Row],[Unit_Cost]]</f>
        <v>63.13</v>
      </c>
      <c r="N186" s="19">
        <f>Table1[[#This Row],[Quantity]]*Table1[[#This Row],[unit_per Profit]]</f>
        <v>362239.94</v>
      </c>
    </row>
    <row r="187" spans="1:14" x14ac:dyDescent="0.2">
      <c r="A187" s="10" t="s">
        <v>46</v>
      </c>
      <c r="B187" s="10" t="s">
        <v>156</v>
      </c>
      <c r="C187" s="10" t="s">
        <v>85</v>
      </c>
      <c r="D187" s="10" t="s">
        <v>27</v>
      </c>
      <c r="E187" s="10" t="s">
        <v>43</v>
      </c>
      <c r="F187" s="11">
        <v>40855</v>
      </c>
      <c r="G187" s="10">
        <v>2011</v>
      </c>
      <c r="H187" s="10">
        <v>538698565</v>
      </c>
      <c r="I187" s="17">
        <v>40733</v>
      </c>
      <c r="J187" s="18">
        <v>1731</v>
      </c>
      <c r="K187" s="19">
        <v>668.27</v>
      </c>
      <c r="L187" s="19">
        <v>502.54</v>
      </c>
      <c r="M187" s="19">
        <f>Table1[[#This Row],[Unit_Selling Price]]-Table1[[#This Row],[Unit_Cost]]</f>
        <v>165.73</v>
      </c>
      <c r="N187" s="19">
        <f>Table1[[#This Row],[Quantity]]*Table1[[#This Row],[unit_per Profit]]</f>
        <v>286878.63</v>
      </c>
    </row>
    <row r="188" spans="1:14" x14ac:dyDescent="0.2">
      <c r="A188" s="10" t="s">
        <v>278</v>
      </c>
      <c r="B188" s="10" t="s">
        <v>68</v>
      </c>
      <c r="C188" s="10" t="s">
        <v>34</v>
      </c>
      <c r="D188" s="10" t="s">
        <v>27</v>
      </c>
      <c r="E188" s="10" t="s">
        <v>43</v>
      </c>
      <c r="F188" s="11" t="s">
        <v>479</v>
      </c>
      <c r="G188" s="10">
        <v>2016</v>
      </c>
      <c r="H188" s="10">
        <v>224126088</v>
      </c>
      <c r="I188" s="17">
        <v>42710</v>
      </c>
      <c r="J188" s="18">
        <v>2745</v>
      </c>
      <c r="K188" s="19">
        <v>205.7</v>
      </c>
      <c r="L188" s="19">
        <v>117.11</v>
      </c>
      <c r="M188" s="19">
        <f>Table1[[#This Row],[Unit_Selling Price]]-Table1[[#This Row],[Unit_Cost]]</f>
        <v>88.59</v>
      </c>
      <c r="N188" s="19">
        <f>Table1[[#This Row],[Quantity]]*Table1[[#This Row],[unit_per Profit]]</f>
        <v>243179.55</v>
      </c>
    </row>
    <row r="189" spans="1:14" x14ac:dyDescent="0.2">
      <c r="A189" s="10" t="s">
        <v>37</v>
      </c>
      <c r="B189" s="10" t="s">
        <v>63</v>
      </c>
      <c r="C189" s="10" t="s">
        <v>31</v>
      </c>
      <c r="D189" s="10" t="s">
        <v>23</v>
      </c>
      <c r="E189" s="10" t="s">
        <v>24</v>
      </c>
      <c r="F189" s="11" t="s">
        <v>399</v>
      </c>
      <c r="G189" s="10">
        <v>2012</v>
      </c>
      <c r="H189" s="10">
        <v>425430381</v>
      </c>
      <c r="I189" s="17">
        <v>41041</v>
      </c>
      <c r="J189" s="18">
        <v>3159</v>
      </c>
      <c r="K189" s="19">
        <v>47.45</v>
      </c>
      <c r="L189" s="19">
        <v>31.79</v>
      </c>
      <c r="M189" s="19">
        <f>Table1[[#This Row],[Unit_Selling Price]]-Table1[[#This Row],[Unit_Cost]]</f>
        <v>15.66</v>
      </c>
      <c r="N189" s="19">
        <f>Table1[[#This Row],[Quantity]]*Table1[[#This Row],[unit_per Profit]]</f>
        <v>49469.94</v>
      </c>
    </row>
    <row r="190" spans="1:14" x14ac:dyDescent="0.2">
      <c r="A190" s="10" t="s">
        <v>46</v>
      </c>
      <c r="B190" s="10" t="s">
        <v>103</v>
      </c>
      <c r="C190" s="10" t="s">
        <v>77</v>
      </c>
      <c r="D190" s="10" t="s">
        <v>27</v>
      </c>
      <c r="E190" s="10" t="s">
        <v>24</v>
      </c>
      <c r="F190" s="11" t="s">
        <v>480</v>
      </c>
      <c r="G190" s="10">
        <v>2016</v>
      </c>
      <c r="H190" s="10">
        <v>506722772</v>
      </c>
      <c r="I190" s="17">
        <v>42590</v>
      </c>
      <c r="J190" s="18">
        <v>9383</v>
      </c>
      <c r="K190" s="19">
        <v>154.06</v>
      </c>
      <c r="L190" s="19">
        <v>90.93</v>
      </c>
      <c r="M190" s="19">
        <f>Table1[[#This Row],[Unit_Selling Price]]-Table1[[#This Row],[Unit_Cost]]</f>
        <v>63.13</v>
      </c>
      <c r="N190" s="19">
        <f>Table1[[#This Row],[Quantity]]*Table1[[#This Row],[unit_per Profit]]</f>
        <v>592348.79</v>
      </c>
    </row>
    <row r="191" spans="1:14" x14ac:dyDescent="0.2">
      <c r="A191" s="10" t="s">
        <v>46</v>
      </c>
      <c r="B191" s="10" t="s">
        <v>136</v>
      </c>
      <c r="C191" s="10" t="s">
        <v>49</v>
      </c>
      <c r="D191" s="10" t="s">
        <v>27</v>
      </c>
      <c r="E191" s="10" t="s">
        <v>28</v>
      </c>
      <c r="F191" s="11">
        <v>40363</v>
      </c>
      <c r="G191" s="10">
        <v>2010</v>
      </c>
      <c r="H191" s="10">
        <v>802427089</v>
      </c>
      <c r="I191" s="17" t="s">
        <v>481</v>
      </c>
      <c r="J191" s="18">
        <v>4862</v>
      </c>
      <c r="K191" s="19">
        <v>651.21</v>
      </c>
      <c r="L191" s="19">
        <v>524.96</v>
      </c>
      <c r="M191" s="19">
        <f>Table1[[#This Row],[Unit_Selling Price]]-Table1[[#This Row],[Unit_Cost]]</f>
        <v>126.25</v>
      </c>
      <c r="N191" s="19">
        <f>Table1[[#This Row],[Quantity]]*Table1[[#This Row],[unit_per Profit]]</f>
        <v>613827.5</v>
      </c>
    </row>
    <row r="192" spans="1:14" x14ac:dyDescent="0.2">
      <c r="A192" s="10" t="s">
        <v>32</v>
      </c>
      <c r="B192" s="10" t="s">
        <v>135</v>
      </c>
      <c r="C192" s="10" t="s">
        <v>51</v>
      </c>
      <c r="D192" s="10" t="s">
        <v>27</v>
      </c>
      <c r="E192" s="10" t="s">
        <v>43</v>
      </c>
      <c r="F192" s="11" t="s">
        <v>482</v>
      </c>
      <c r="G192" s="10">
        <v>2015</v>
      </c>
      <c r="H192" s="10">
        <v>367279660</v>
      </c>
      <c r="I192" s="17">
        <v>42255</v>
      </c>
      <c r="J192" s="18">
        <v>5068</v>
      </c>
      <c r="K192" s="19">
        <v>437.2</v>
      </c>
      <c r="L192" s="19">
        <v>263.33</v>
      </c>
      <c r="M192" s="19">
        <f>Table1[[#This Row],[Unit_Selling Price]]-Table1[[#This Row],[Unit_Cost]]</f>
        <v>173.87</v>
      </c>
      <c r="N192" s="19">
        <f>Table1[[#This Row],[Quantity]]*Table1[[#This Row],[unit_per Profit]]</f>
        <v>881173.16</v>
      </c>
    </row>
    <row r="193" spans="1:14" x14ac:dyDescent="0.2">
      <c r="A193" s="10" t="s">
        <v>37</v>
      </c>
      <c r="B193" s="10" t="s">
        <v>48</v>
      </c>
      <c r="C193" s="10" t="s">
        <v>39</v>
      </c>
      <c r="D193" s="10" t="s">
        <v>27</v>
      </c>
      <c r="E193" s="10" t="s">
        <v>43</v>
      </c>
      <c r="F193" s="11">
        <v>41552</v>
      </c>
      <c r="G193" s="10">
        <v>2013</v>
      </c>
      <c r="H193" s="10">
        <v>126329314</v>
      </c>
      <c r="I193" s="17" t="s">
        <v>483</v>
      </c>
      <c r="J193" s="18">
        <v>2506</v>
      </c>
      <c r="K193" s="19">
        <v>81.73</v>
      </c>
      <c r="L193" s="19">
        <v>56.67</v>
      </c>
      <c r="M193" s="19">
        <f>Table1[[#This Row],[Unit_Selling Price]]-Table1[[#This Row],[Unit_Cost]]</f>
        <v>25.06</v>
      </c>
      <c r="N193" s="19">
        <f>Table1[[#This Row],[Quantity]]*Table1[[#This Row],[unit_per Profit]]</f>
        <v>62800.36</v>
      </c>
    </row>
    <row r="194" spans="1:14" x14ac:dyDescent="0.2">
      <c r="A194" s="10" t="s">
        <v>32</v>
      </c>
      <c r="B194" s="10" t="s">
        <v>157</v>
      </c>
      <c r="C194" s="10" t="s">
        <v>39</v>
      </c>
      <c r="D194" s="10" t="s">
        <v>27</v>
      </c>
      <c r="E194" s="10" t="s">
        <v>43</v>
      </c>
      <c r="F194" s="11">
        <v>42371</v>
      </c>
      <c r="G194" s="10">
        <v>2016</v>
      </c>
      <c r="H194" s="10">
        <v>624937379</v>
      </c>
      <c r="I194" s="17">
        <v>42584</v>
      </c>
      <c r="J194" s="18">
        <v>1713</v>
      </c>
      <c r="K194" s="19">
        <v>81.73</v>
      </c>
      <c r="L194" s="19">
        <v>56.67</v>
      </c>
      <c r="M194" s="19">
        <f>Table1[[#This Row],[Unit_Selling Price]]-Table1[[#This Row],[Unit_Cost]]</f>
        <v>25.06</v>
      </c>
      <c r="N194" s="19">
        <f>Table1[[#This Row],[Quantity]]*Table1[[#This Row],[unit_per Profit]]</f>
        <v>42927.78</v>
      </c>
    </row>
    <row r="195" spans="1:14" x14ac:dyDescent="0.2">
      <c r="A195" s="10" t="s">
        <v>278</v>
      </c>
      <c r="B195" s="10" t="s">
        <v>158</v>
      </c>
      <c r="C195" s="10" t="s">
        <v>26</v>
      </c>
      <c r="D195" s="10" t="s">
        <v>27</v>
      </c>
      <c r="E195" s="10" t="s">
        <v>43</v>
      </c>
      <c r="F195" s="11" t="s">
        <v>484</v>
      </c>
      <c r="G195" s="10">
        <v>2010</v>
      </c>
      <c r="H195" s="10">
        <v>678777682</v>
      </c>
      <c r="I195" s="17" t="s">
        <v>485</v>
      </c>
      <c r="J195" s="18">
        <v>4255</v>
      </c>
      <c r="K195" s="19">
        <v>152.58000000000001</v>
      </c>
      <c r="L195" s="19">
        <v>97.44</v>
      </c>
      <c r="M195" s="19">
        <f>Table1[[#This Row],[Unit_Selling Price]]-Table1[[#This Row],[Unit_Cost]]</f>
        <v>55.14</v>
      </c>
      <c r="N195" s="19">
        <f>Table1[[#This Row],[Quantity]]*Table1[[#This Row],[unit_per Profit]]</f>
        <v>234620.7</v>
      </c>
    </row>
    <row r="196" spans="1:14" x14ac:dyDescent="0.2">
      <c r="A196" s="10" t="s">
        <v>32</v>
      </c>
      <c r="B196" s="10" t="s">
        <v>157</v>
      </c>
      <c r="C196" s="10" t="s">
        <v>34</v>
      </c>
      <c r="D196" s="10" t="s">
        <v>23</v>
      </c>
      <c r="E196" s="10" t="s">
        <v>35</v>
      </c>
      <c r="F196" s="11">
        <v>42342</v>
      </c>
      <c r="G196" s="10">
        <v>2015</v>
      </c>
      <c r="H196" s="10">
        <v>523836553</v>
      </c>
      <c r="I196" s="17" t="s">
        <v>406</v>
      </c>
      <c r="J196" s="18">
        <v>3732</v>
      </c>
      <c r="K196" s="19">
        <v>205.7</v>
      </c>
      <c r="L196" s="19">
        <v>117.11</v>
      </c>
      <c r="M196" s="19">
        <f>Table1[[#This Row],[Unit_Selling Price]]-Table1[[#This Row],[Unit_Cost]]</f>
        <v>88.59</v>
      </c>
      <c r="N196" s="19">
        <f>Table1[[#This Row],[Quantity]]*Table1[[#This Row],[unit_per Profit]]</f>
        <v>330617.88</v>
      </c>
    </row>
    <row r="197" spans="1:14" x14ac:dyDescent="0.2">
      <c r="A197" s="10" t="s">
        <v>46</v>
      </c>
      <c r="B197" s="10" t="s">
        <v>159</v>
      </c>
      <c r="C197" s="10" t="s">
        <v>34</v>
      </c>
      <c r="D197" s="10" t="s">
        <v>27</v>
      </c>
      <c r="E197" s="10" t="s">
        <v>28</v>
      </c>
      <c r="F197" s="11">
        <v>42220</v>
      </c>
      <c r="G197" s="10">
        <v>2015</v>
      </c>
      <c r="H197" s="10">
        <v>466412818</v>
      </c>
      <c r="I197" s="17">
        <v>42343</v>
      </c>
      <c r="J197" s="18">
        <v>772</v>
      </c>
      <c r="K197" s="19">
        <v>205.7</v>
      </c>
      <c r="L197" s="19">
        <v>117.11</v>
      </c>
      <c r="M197" s="19">
        <f>Table1[[#This Row],[Unit_Selling Price]]-Table1[[#This Row],[Unit_Cost]]</f>
        <v>88.59</v>
      </c>
      <c r="N197" s="19">
        <f>Table1[[#This Row],[Quantity]]*Table1[[#This Row],[unit_per Profit]]</f>
        <v>68391.48</v>
      </c>
    </row>
    <row r="198" spans="1:14" x14ac:dyDescent="0.2">
      <c r="A198" s="10" t="s">
        <v>40</v>
      </c>
      <c r="B198" s="10" t="s">
        <v>160</v>
      </c>
      <c r="C198" s="10" t="s">
        <v>65</v>
      </c>
      <c r="D198" s="10" t="s">
        <v>23</v>
      </c>
      <c r="E198" s="10" t="s">
        <v>43</v>
      </c>
      <c r="F198" s="11" t="s">
        <v>486</v>
      </c>
      <c r="G198" s="10">
        <v>2012</v>
      </c>
      <c r="H198" s="10">
        <v>433117806</v>
      </c>
      <c r="I198" s="17">
        <v>41062</v>
      </c>
      <c r="J198" s="18">
        <v>8039</v>
      </c>
      <c r="K198" s="19">
        <v>9.33</v>
      </c>
      <c r="L198" s="19">
        <v>6.92</v>
      </c>
      <c r="M198" s="19">
        <f>Table1[[#This Row],[Unit_Selling Price]]-Table1[[#This Row],[Unit_Cost]]</f>
        <v>2.41</v>
      </c>
      <c r="N198" s="19">
        <f>Table1[[#This Row],[Quantity]]*Table1[[#This Row],[unit_per Profit]]</f>
        <v>19373.990000000002</v>
      </c>
    </row>
    <row r="199" spans="1:14" x14ac:dyDescent="0.2">
      <c r="A199" s="10" t="s">
        <v>29</v>
      </c>
      <c r="B199" s="10" t="s">
        <v>161</v>
      </c>
      <c r="C199" s="10" t="s">
        <v>51</v>
      </c>
      <c r="D199" s="10" t="s">
        <v>27</v>
      </c>
      <c r="E199" s="10" t="s">
        <v>35</v>
      </c>
      <c r="F199" s="11">
        <v>41061</v>
      </c>
      <c r="G199" s="10">
        <v>2012</v>
      </c>
      <c r="H199" s="10">
        <v>420875346</v>
      </c>
      <c r="I199" s="17" t="s">
        <v>487</v>
      </c>
      <c r="J199" s="18">
        <v>5223</v>
      </c>
      <c r="K199" s="19">
        <v>437.2</v>
      </c>
      <c r="L199" s="19">
        <v>263.33</v>
      </c>
      <c r="M199" s="19">
        <f>Table1[[#This Row],[Unit_Selling Price]]-Table1[[#This Row],[Unit_Cost]]</f>
        <v>173.87</v>
      </c>
      <c r="N199" s="19">
        <f>Table1[[#This Row],[Quantity]]*Table1[[#This Row],[unit_per Profit]]</f>
        <v>908123.01</v>
      </c>
    </row>
    <row r="200" spans="1:14" x14ac:dyDescent="0.2">
      <c r="A200" s="10" t="s">
        <v>46</v>
      </c>
      <c r="B200" s="10" t="s">
        <v>108</v>
      </c>
      <c r="C200" s="10" t="s">
        <v>51</v>
      </c>
      <c r="D200" s="10" t="s">
        <v>23</v>
      </c>
      <c r="E200" s="10" t="s">
        <v>28</v>
      </c>
      <c r="F200" s="11" t="s">
        <v>488</v>
      </c>
      <c r="G200" s="10">
        <v>2014</v>
      </c>
      <c r="H200" s="10">
        <v>946921765</v>
      </c>
      <c r="I200" s="17" t="s">
        <v>344</v>
      </c>
      <c r="J200" s="18">
        <v>4048</v>
      </c>
      <c r="K200" s="19">
        <v>437.2</v>
      </c>
      <c r="L200" s="19">
        <v>263.33</v>
      </c>
      <c r="M200" s="19">
        <f>Table1[[#This Row],[Unit_Selling Price]]-Table1[[#This Row],[Unit_Cost]]</f>
        <v>173.87</v>
      </c>
      <c r="N200" s="19">
        <f>Table1[[#This Row],[Quantity]]*Table1[[#This Row],[unit_per Profit]]</f>
        <v>703825.76</v>
      </c>
    </row>
    <row r="201" spans="1:14" x14ac:dyDescent="0.2">
      <c r="A201" s="10" t="s">
        <v>46</v>
      </c>
      <c r="B201" s="10" t="s">
        <v>123</v>
      </c>
      <c r="C201" s="10" t="s">
        <v>85</v>
      </c>
      <c r="D201" s="10" t="s">
        <v>27</v>
      </c>
      <c r="E201" s="10" t="s">
        <v>43</v>
      </c>
      <c r="F201" s="11">
        <v>40272</v>
      </c>
      <c r="G201" s="10">
        <v>2010</v>
      </c>
      <c r="H201" s="10">
        <v>798805892</v>
      </c>
      <c r="I201" s="17" t="s">
        <v>489</v>
      </c>
      <c r="J201" s="18">
        <v>3270</v>
      </c>
      <c r="K201" s="19">
        <v>668.27</v>
      </c>
      <c r="L201" s="19">
        <v>502.54</v>
      </c>
      <c r="M201" s="19">
        <f>Table1[[#This Row],[Unit_Selling Price]]-Table1[[#This Row],[Unit_Cost]]</f>
        <v>165.73</v>
      </c>
      <c r="N201" s="19">
        <f>Table1[[#This Row],[Quantity]]*Table1[[#This Row],[unit_per Profit]]</f>
        <v>541937.1</v>
      </c>
    </row>
    <row r="202" spans="1:14" x14ac:dyDescent="0.2">
      <c r="A202" s="10" t="s">
        <v>46</v>
      </c>
      <c r="B202" s="10" t="s">
        <v>162</v>
      </c>
      <c r="C202" s="10" t="s">
        <v>85</v>
      </c>
      <c r="D202" s="10" t="s">
        <v>27</v>
      </c>
      <c r="E202" s="10" t="s">
        <v>24</v>
      </c>
      <c r="F202" s="11" t="s">
        <v>490</v>
      </c>
      <c r="G202" s="10">
        <v>2011</v>
      </c>
      <c r="H202" s="10">
        <v>184389054</v>
      </c>
      <c r="I202" s="17" t="s">
        <v>491</v>
      </c>
      <c r="J202" s="18">
        <v>3674</v>
      </c>
      <c r="K202" s="19">
        <v>668.27</v>
      </c>
      <c r="L202" s="19">
        <v>502.54</v>
      </c>
      <c r="M202" s="19">
        <f>Table1[[#This Row],[Unit_Selling Price]]-Table1[[#This Row],[Unit_Cost]]</f>
        <v>165.73</v>
      </c>
      <c r="N202" s="19">
        <f>Table1[[#This Row],[Quantity]]*Table1[[#This Row],[unit_per Profit]]</f>
        <v>608892.02</v>
      </c>
    </row>
    <row r="203" spans="1:14" x14ac:dyDescent="0.2">
      <c r="A203" s="10" t="s">
        <v>278</v>
      </c>
      <c r="B203" s="10" t="s">
        <v>271</v>
      </c>
      <c r="C203" s="10" t="s">
        <v>85</v>
      </c>
      <c r="D203" s="10" t="s">
        <v>27</v>
      </c>
      <c r="E203" s="10" t="s">
        <v>24</v>
      </c>
      <c r="F203" s="11">
        <v>41526</v>
      </c>
      <c r="G203" s="10">
        <v>2013</v>
      </c>
      <c r="H203" s="10">
        <v>281845080</v>
      </c>
      <c r="I203" s="17" t="s">
        <v>492</v>
      </c>
      <c r="J203" s="18">
        <v>3077</v>
      </c>
      <c r="K203" s="19">
        <v>668.27</v>
      </c>
      <c r="L203" s="19">
        <v>502.54</v>
      </c>
      <c r="M203" s="19">
        <f>Table1[[#This Row],[Unit_Selling Price]]-Table1[[#This Row],[Unit_Cost]]</f>
        <v>165.73</v>
      </c>
      <c r="N203" s="19">
        <f>Table1[[#This Row],[Quantity]]*Table1[[#This Row],[unit_per Profit]]</f>
        <v>509951.21</v>
      </c>
    </row>
    <row r="204" spans="1:14" x14ac:dyDescent="0.2">
      <c r="A204" s="10" t="s">
        <v>278</v>
      </c>
      <c r="B204" s="10" t="s">
        <v>164</v>
      </c>
      <c r="C204" s="10" t="s">
        <v>56</v>
      </c>
      <c r="D204" s="10" t="s">
        <v>23</v>
      </c>
      <c r="E204" s="10" t="s">
        <v>43</v>
      </c>
      <c r="F204" s="11" t="s">
        <v>493</v>
      </c>
      <c r="G204" s="10">
        <v>2013</v>
      </c>
      <c r="H204" s="10">
        <v>989660298</v>
      </c>
      <c r="I204" s="17">
        <v>41588</v>
      </c>
      <c r="J204" s="18">
        <v>1330</v>
      </c>
      <c r="K204" s="19">
        <v>421.89</v>
      </c>
      <c r="L204" s="19">
        <v>364.69</v>
      </c>
      <c r="M204" s="19">
        <f>Table1[[#This Row],[Unit_Selling Price]]-Table1[[#This Row],[Unit_Cost]]</f>
        <v>57.2</v>
      </c>
      <c r="N204" s="19">
        <f>Table1[[#This Row],[Quantity]]*Table1[[#This Row],[unit_per Profit]]</f>
        <v>76076</v>
      </c>
    </row>
    <row r="205" spans="1:14" x14ac:dyDescent="0.2">
      <c r="A205" s="10" t="s">
        <v>29</v>
      </c>
      <c r="B205" s="10" t="s">
        <v>165</v>
      </c>
      <c r="C205" s="10" t="s">
        <v>77</v>
      </c>
      <c r="D205" s="10" t="s">
        <v>23</v>
      </c>
      <c r="E205" s="10" t="s">
        <v>28</v>
      </c>
      <c r="F205" s="11">
        <v>41039</v>
      </c>
      <c r="G205" s="10">
        <v>2012</v>
      </c>
      <c r="H205" s="10">
        <v>476633536</v>
      </c>
      <c r="I205" s="17">
        <v>40979</v>
      </c>
      <c r="J205" s="18">
        <v>5310</v>
      </c>
      <c r="K205" s="19">
        <v>154.06</v>
      </c>
      <c r="L205" s="19">
        <v>90.93</v>
      </c>
      <c r="M205" s="19">
        <f>Table1[[#This Row],[Unit_Selling Price]]-Table1[[#This Row],[Unit_Cost]]</f>
        <v>63.13</v>
      </c>
      <c r="N205" s="19">
        <f>Table1[[#This Row],[Quantity]]*Table1[[#This Row],[unit_per Profit]]</f>
        <v>335220.3</v>
      </c>
    </row>
    <row r="206" spans="1:14" x14ac:dyDescent="0.2">
      <c r="A206" s="10" t="s">
        <v>32</v>
      </c>
      <c r="B206" s="10" t="s">
        <v>166</v>
      </c>
      <c r="C206" s="10" t="s">
        <v>22</v>
      </c>
      <c r="D206" s="10" t="s">
        <v>27</v>
      </c>
      <c r="E206" s="10" t="s">
        <v>28</v>
      </c>
      <c r="F206" s="11" t="s">
        <v>389</v>
      </c>
      <c r="G206" s="10">
        <v>2013</v>
      </c>
      <c r="H206" s="10">
        <v>131876122</v>
      </c>
      <c r="I206" s="17" t="s">
        <v>494</v>
      </c>
      <c r="J206" s="18">
        <v>3930</v>
      </c>
      <c r="K206" s="19">
        <v>255.28</v>
      </c>
      <c r="L206" s="19">
        <v>159.41999999999999</v>
      </c>
      <c r="M206" s="19">
        <f>Table1[[#This Row],[Unit_Selling Price]]-Table1[[#This Row],[Unit_Cost]]</f>
        <v>95.86</v>
      </c>
      <c r="N206" s="19">
        <f>Table1[[#This Row],[Quantity]]*Table1[[#This Row],[unit_per Profit]]</f>
        <v>376729.8</v>
      </c>
    </row>
    <row r="207" spans="1:14" x14ac:dyDescent="0.2">
      <c r="A207" s="10" t="s">
        <v>46</v>
      </c>
      <c r="B207" s="10" t="s">
        <v>103</v>
      </c>
      <c r="C207" s="10" t="s">
        <v>56</v>
      </c>
      <c r="D207" s="10" t="s">
        <v>27</v>
      </c>
      <c r="E207" s="10" t="s">
        <v>35</v>
      </c>
      <c r="F207" s="11" t="s">
        <v>495</v>
      </c>
      <c r="G207" s="10">
        <v>2014</v>
      </c>
      <c r="H207" s="10">
        <v>514811885</v>
      </c>
      <c r="I207" s="17" t="s">
        <v>496</v>
      </c>
      <c r="J207" s="18">
        <v>3132</v>
      </c>
      <c r="K207" s="19">
        <v>421.89</v>
      </c>
      <c r="L207" s="19">
        <v>364.69</v>
      </c>
      <c r="M207" s="19">
        <f>Table1[[#This Row],[Unit_Selling Price]]-Table1[[#This Row],[Unit_Cost]]</f>
        <v>57.2</v>
      </c>
      <c r="N207" s="19">
        <f>Table1[[#This Row],[Quantity]]*Table1[[#This Row],[unit_per Profit]]</f>
        <v>179150.4</v>
      </c>
    </row>
    <row r="208" spans="1:14" x14ac:dyDescent="0.2">
      <c r="A208" s="10" t="s">
        <v>32</v>
      </c>
      <c r="B208" s="10" t="s">
        <v>110</v>
      </c>
      <c r="C208" s="10" t="s">
        <v>49</v>
      </c>
      <c r="D208" s="10" t="s">
        <v>23</v>
      </c>
      <c r="E208" s="10" t="s">
        <v>28</v>
      </c>
      <c r="F208" s="11" t="s">
        <v>497</v>
      </c>
      <c r="G208" s="10">
        <v>2010</v>
      </c>
      <c r="H208" s="10">
        <v>905177152</v>
      </c>
      <c r="I208" s="17">
        <v>40725</v>
      </c>
      <c r="J208" s="18">
        <v>889</v>
      </c>
      <c r="K208" s="19">
        <v>651.21</v>
      </c>
      <c r="L208" s="19">
        <v>524.96</v>
      </c>
      <c r="M208" s="19">
        <f>Table1[[#This Row],[Unit_Selling Price]]-Table1[[#This Row],[Unit_Cost]]</f>
        <v>126.25</v>
      </c>
      <c r="N208" s="19">
        <f>Table1[[#This Row],[Quantity]]*Table1[[#This Row],[unit_per Profit]]</f>
        <v>112236.25</v>
      </c>
    </row>
    <row r="209" spans="1:14" x14ac:dyDescent="0.2">
      <c r="A209" s="10" t="s">
        <v>37</v>
      </c>
      <c r="B209" s="10" t="s">
        <v>62</v>
      </c>
      <c r="C209" s="10" t="s">
        <v>39</v>
      </c>
      <c r="D209" s="10" t="s">
        <v>27</v>
      </c>
      <c r="E209" s="10" t="s">
        <v>43</v>
      </c>
      <c r="F209" s="11">
        <v>41677</v>
      </c>
      <c r="G209" s="10">
        <v>2014</v>
      </c>
      <c r="H209" s="10">
        <v>653020751</v>
      </c>
      <c r="I209" s="17" t="s">
        <v>498</v>
      </c>
      <c r="J209" s="18">
        <v>2207</v>
      </c>
      <c r="K209" s="19">
        <v>81.73</v>
      </c>
      <c r="L209" s="19">
        <v>56.67</v>
      </c>
      <c r="M209" s="19">
        <f>Table1[[#This Row],[Unit_Selling Price]]-Table1[[#This Row],[Unit_Cost]]</f>
        <v>25.06</v>
      </c>
      <c r="N209" s="19">
        <f>Table1[[#This Row],[Quantity]]*Table1[[#This Row],[unit_per Profit]]</f>
        <v>55307.42</v>
      </c>
    </row>
    <row r="210" spans="1:14" x14ac:dyDescent="0.2">
      <c r="A210" s="10" t="s">
        <v>32</v>
      </c>
      <c r="B210" s="10" t="s">
        <v>113</v>
      </c>
      <c r="C210" s="10" t="s">
        <v>56</v>
      </c>
      <c r="D210" s="10" t="s">
        <v>23</v>
      </c>
      <c r="E210" s="10" t="s">
        <v>35</v>
      </c>
      <c r="F210" s="11" t="s">
        <v>499</v>
      </c>
      <c r="G210" s="10">
        <v>2017</v>
      </c>
      <c r="H210" s="10">
        <v>528704011</v>
      </c>
      <c r="I210" s="17">
        <v>42769</v>
      </c>
      <c r="J210" s="18">
        <v>4121</v>
      </c>
      <c r="K210" s="19">
        <v>421.89</v>
      </c>
      <c r="L210" s="19">
        <v>364.69</v>
      </c>
      <c r="M210" s="19">
        <f>Table1[[#This Row],[Unit_Selling Price]]-Table1[[#This Row],[Unit_Cost]]</f>
        <v>57.2</v>
      </c>
      <c r="N210" s="19">
        <f>Table1[[#This Row],[Quantity]]*Table1[[#This Row],[unit_per Profit]]</f>
        <v>235721.2</v>
      </c>
    </row>
    <row r="211" spans="1:14" x14ac:dyDescent="0.2">
      <c r="A211" s="10" t="s">
        <v>32</v>
      </c>
      <c r="B211" s="10" t="s">
        <v>128</v>
      </c>
      <c r="C211" s="10" t="s">
        <v>26</v>
      </c>
      <c r="D211" s="10" t="s">
        <v>27</v>
      </c>
      <c r="E211" s="10" t="s">
        <v>24</v>
      </c>
      <c r="F211" s="11">
        <v>42126</v>
      </c>
      <c r="G211" s="10">
        <v>2015</v>
      </c>
      <c r="H211" s="10">
        <v>472900760</v>
      </c>
      <c r="I211" s="17" t="s">
        <v>500</v>
      </c>
      <c r="J211" s="18">
        <v>699</v>
      </c>
      <c r="K211" s="19">
        <v>152.58000000000001</v>
      </c>
      <c r="L211" s="19">
        <v>97.44</v>
      </c>
      <c r="M211" s="19">
        <f>Table1[[#This Row],[Unit_Selling Price]]-Table1[[#This Row],[Unit_Cost]]</f>
        <v>55.14</v>
      </c>
      <c r="N211" s="19">
        <f>Table1[[#This Row],[Quantity]]*Table1[[#This Row],[unit_per Profit]]</f>
        <v>38542.86</v>
      </c>
    </row>
    <row r="212" spans="1:14" x14ac:dyDescent="0.2">
      <c r="A212" s="10" t="s">
        <v>278</v>
      </c>
      <c r="B212" s="10" t="s">
        <v>167</v>
      </c>
      <c r="C212" s="10" t="s">
        <v>22</v>
      </c>
      <c r="D212" s="10" t="s">
        <v>27</v>
      </c>
      <c r="E212" s="10" t="s">
        <v>35</v>
      </c>
      <c r="F212" s="11" t="s">
        <v>501</v>
      </c>
      <c r="G212" s="10">
        <v>2013</v>
      </c>
      <c r="H212" s="10">
        <v>946597325</v>
      </c>
      <c r="I212" s="17" t="s">
        <v>501</v>
      </c>
      <c r="J212" s="18">
        <v>8039</v>
      </c>
      <c r="K212" s="19">
        <v>255.28</v>
      </c>
      <c r="L212" s="19">
        <v>159.41999999999999</v>
      </c>
      <c r="M212" s="19">
        <f>Table1[[#This Row],[Unit_Selling Price]]-Table1[[#This Row],[Unit_Cost]]</f>
        <v>95.86</v>
      </c>
      <c r="N212" s="19">
        <f>Table1[[#This Row],[Quantity]]*Table1[[#This Row],[unit_per Profit]]</f>
        <v>770618.54</v>
      </c>
    </row>
    <row r="213" spans="1:14" x14ac:dyDescent="0.2">
      <c r="A213" s="10" t="s">
        <v>32</v>
      </c>
      <c r="B213" s="10" t="s">
        <v>36</v>
      </c>
      <c r="C213" s="10" t="s">
        <v>49</v>
      </c>
      <c r="D213" s="10" t="s">
        <v>27</v>
      </c>
      <c r="E213" s="10" t="s">
        <v>35</v>
      </c>
      <c r="F213" s="11">
        <v>41800</v>
      </c>
      <c r="G213" s="10">
        <v>2014</v>
      </c>
      <c r="H213" s="10">
        <v>681092536</v>
      </c>
      <c r="I213" s="17" t="s">
        <v>461</v>
      </c>
      <c r="J213" s="18">
        <v>9272</v>
      </c>
      <c r="K213" s="19">
        <v>651.21</v>
      </c>
      <c r="L213" s="19">
        <v>524.96</v>
      </c>
      <c r="M213" s="19">
        <f>Table1[[#This Row],[Unit_Selling Price]]-Table1[[#This Row],[Unit_Cost]]</f>
        <v>126.25</v>
      </c>
      <c r="N213" s="19">
        <f>Table1[[#This Row],[Quantity]]*Table1[[#This Row],[unit_per Profit]]</f>
        <v>1170590</v>
      </c>
    </row>
    <row r="214" spans="1:14" x14ac:dyDescent="0.2">
      <c r="A214" s="10" t="s">
        <v>29</v>
      </c>
      <c r="B214" s="10" t="s">
        <v>130</v>
      </c>
      <c r="C214" s="10" t="s">
        <v>77</v>
      </c>
      <c r="D214" s="10" t="s">
        <v>27</v>
      </c>
      <c r="E214" s="10" t="s">
        <v>28</v>
      </c>
      <c r="F214" s="11">
        <v>41677</v>
      </c>
      <c r="G214" s="10">
        <v>2014</v>
      </c>
      <c r="H214" s="10">
        <v>727997720</v>
      </c>
      <c r="I214" s="17" t="s">
        <v>498</v>
      </c>
      <c r="J214" s="18">
        <v>9558</v>
      </c>
      <c r="K214" s="19">
        <v>154.06</v>
      </c>
      <c r="L214" s="19">
        <v>90.93</v>
      </c>
      <c r="M214" s="19">
        <f>Table1[[#This Row],[Unit_Selling Price]]-Table1[[#This Row],[Unit_Cost]]</f>
        <v>63.13</v>
      </c>
      <c r="N214" s="19">
        <f>Table1[[#This Row],[Quantity]]*Table1[[#This Row],[unit_per Profit]]</f>
        <v>603396.54</v>
      </c>
    </row>
    <row r="215" spans="1:14" x14ac:dyDescent="0.2">
      <c r="A215" s="10" t="s">
        <v>37</v>
      </c>
      <c r="B215" s="10" t="s">
        <v>45</v>
      </c>
      <c r="C215" s="10" t="s">
        <v>22</v>
      </c>
      <c r="D215" s="10" t="s">
        <v>23</v>
      </c>
      <c r="E215" s="10" t="s">
        <v>28</v>
      </c>
      <c r="F215" s="11" t="s">
        <v>502</v>
      </c>
      <c r="G215" s="10">
        <v>2013</v>
      </c>
      <c r="H215" s="10">
        <v>409236705</v>
      </c>
      <c r="I215" s="17">
        <v>41584</v>
      </c>
      <c r="J215" s="18">
        <v>1090</v>
      </c>
      <c r="K215" s="19">
        <v>255.28</v>
      </c>
      <c r="L215" s="19">
        <v>159.41999999999999</v>
      </c>
      <c r="M215" s="19">
        <f>Table1[[#This Row],[Unit_Selling Price]]-Table1[[#This Row],[Unit_Cost]]</f>
        <v>95.86</v>
      </c>
      <c r="N215" s="19">
        <f>Table1[[#This Row],[Quantity]]*Table1[[#This Row],[unit_per Profit]]</f>
        <v>104487.4</v>
      </c>
    </row>
    <row r="216" spans="1:14" x14ac:dyDescent="0.2">
      <c r="A216" s="10" t="s">
        <v>29</v>
      </c>
      <c r="B216" s="10" t="s">
        <v>270</v>
      </c>
      <c r="C216" s="10" t="s">
        <v>39</v>
      </c>
      <c r="D216" s="10" t="s">
        <v>23</v>
      </c>
      <c r="E216" s="10" t="s">
        <v>24</v>
      </c>
      <c r="F216" s="11">
        <v>41581</v>
      </c>
      <c r="G216" s="10">
        <v>2013</v>
      </c>
      <c r="H216" s="10">
        <v>467045819</v>
      </c>
      <c r="I216" s="17">
        <v>41612</v>
      </c>
      <c r="J216" s="18">
        <v>8092</v>
      </c>
      <c r="K216" s="19">
        <v>81.73</v>
      </c>
      <c r="L216" s="19">
        <v>56.67</v>
      </c>
      <c r="M216" s="19">
        <f>Table1[[#This Row],[Unit_Selling Price]]-Table1[[#This Row],[Unit_Cost]]</f>
        <v>25.06</v>
      </c>
      <c r="N216" s="19">
        <f>Table1[[#This Row],[Quantity]]*Table1[[#This Row],[unit_per Profit]]</f>
        <v>202785.52</v>
      </c>
    </row>
    <row r="217" spans="1:14" x14ac:dyDescent="0.2">
      <c r="A217" s="10" t="s">
        <v>29</v>
      </c>
      <c r="B217" s="10" t="s">
        <v>153</v>
      </c>
      <c r="C217" s="10" t="s">
        <v>51</v>
      </c>
      <c r="D217" s="10" t="s">
        <v>27</v>
      </c>
      <c r="E217" s="10" t="s">
        <v>28</v>
      </c>
      <c r="F217" s="11">
        <v>40919</v>
      </c>
      <c r="G217" s="10">
        <v>2012</v>
      </c>
      <c r="H217" s="10">
        <v>813973891</v>
      </c>
      <c r="I217" s="17" t="s">
        <v>503</v>
      </c>
      <c r="J217" s="18">
        <v>1818</v>
      </c>
      <c r="K217" s="19">
        <v>437.2</v>
      </c>
      <c r="L217" s="19">
        <v>263.33</v>
      </c>
      <c r="M217" s="19">
        <f>Table1[[#This Row],[Unit_Selling Price]]-Table1[[#This Row],[Unit_Cost]]</f>
        <v>173.87</v>
      </c>
      <c r="N217" s="19">
        <f>Table1[[#This Row],[Quantity]]*Table1[[#This Row],[unit_per Profit]]</f>
        <v>316095.65999999997</v>
      </c>
    </row>
    <row r="218" spans="1:14" x14ac:dyDescent="0.2">
      <c r="A218" s="10" t="s">
        <v>37</v>
      </c>
      <c r="B218" s="10" t="s">
        <v>169</v>
      </c>
      <c r="C218" s="10" t="s">
        <v>85</v>
      </c>
      <c r="D218" s="10" t="s">
        <v>23</v>
      </c>
      <c r="E218" s="10" t="s">
        <v>24</v>
      </c>
      <c r="F218" s="11" t="s">
        <v>504</v>
      </c>
      <c r="G218" s="10">
        <v>2012</v>
      </c>
      <c r="H218" s="10">
        <v>982882249</v>
      </c>
      <c r="I218" s="17" t="s">
        <v>505</v>
      </c>
      <c r="J218" s="18">
        <v>5554</v>
      </c>
      <c r="K218" s="19">
        <v>668.27</v>
      </c>
      <c r="L218" s="19">
        <v>502.54</v>
      </c>
      <c r="M218" s="19">
        <f>Table1[[#This Row],[Unit_Selling Price]]-Table1[[#This Row],[Unit_Cost]]</f>
        <v>165.73</v>
      </c>
      <c r="N218" s="19">
        <f>Table1[[#This Row],[Quantity]]*Table1[[#This Row],[unit_per Profit]]</f>
        <v>920464.42</v>
      </c>
    </row>
    <row r="219" spans="1:14" x14ac:dyDescent="0.2">
      <c r="A219" s="10" t="s">
        <v>29</v>
      </c>
      <c r="B219" s="10" t="s">
        <v>165</v>
      </c>
      <c r="C219" s="10" t="s">
        <v>51</v>
      </c>
      <c r="D219" s="10" t="s">
        <v>27</v>
      </c>
      <c r="E219" s="10" t="s">
        <v>35</v>
      </c>
      <c r="F219" s="11" t="s">
        <v>348</v>
      </c>
      <c r="G219" s="10">
        <v>2016</v>
      </c>
      <c r="H219" s="10">
        <v>576944720</v>
      </c>
      <c r="I219" s="17">
        <v>42623</v>
      </c>
      <c r="J219" s="18">
        <v>9619</v>
      </c>
      <c r="K219" s="19">
        <v>437.2</v>
      </c>
      <c r="L219" s="19">
        <v>263.33</v>
      </c>
      <c r="M219" s="19">
        <f>Table1[[#This Row],[Unit_Selling Price]]-Table1[[#This Row],[Unit_Cost]]</f>
        <v>173.87</v>
      </c>
      <c r="N219" s="19">
        <f>Table1[[#This Row],[Quantity]]*Table1[[#This Row],[unit_per Profit]]</f>
        <v>1672455.53</v>
      </c>
    </row>
    <row r="220" spans="1:14" x14ac:dyDescent="0.2">
      <c r="A220" s="10" t="s">
        <v>32</v>
      </c>
      <c r="B220" s="10" t="s">
        <v>128</v>
      </c>
      <c r="C220" s="10" t="s">
        <v>77</v>
      </c>
      <c r="D220" s="10" t="s">
        <v>27</v>
      </c>
      <c r="E220" s="10" t="s">
        <v>28</v>
      </c>
      <c r="F220" s="11" t="s">
        <v>506</v>
      </c>
      <c r="G220" s="10">
        <v>2016</v>
      </c>
      <c r="H220" s="10">
        <v>619647634</v>
      </c>
      <c r="I220" s="17" t="s">
        <v>507</v>
      </c>
      <c r="J220" s="18">
        <v>6360</v>
      </c>
      <c r="K220" s="19">
        <v>154.06</v>
      </c>
      <c r="L220" s="19">
        <v>90.93</v>
      </c>
      <c r="M220" s="19">
        <f>Table1[[#This Row],[Unit_Selling Price]]-Table1[[#This Row],[Unit_Cost]]</f>
        <v>63.13</v>
      </c>
      <c r="N220" s="19">
        <f>Table1[[#This Row],[Quantity]]*Table1[[#This Row],[unit_per Profit]]</f>
        <v>401506.8</v>
      </c>
    </row>
    <row r="221" spans="1:14" x14ac:dyDescent="0.2">
      <c r="A221" s="10" t="s">
        <v>29</v>
      </c>
      <c r="B221" s="10" t="s">
        <v>116</v>
      </c>
      <c r="C221" s="10" t="s">
        <v>22</v>
      </c>
      <c r="D221" s="10" t="s">
        <v>23</v>
      </c>
      <c r="E221" s="10" t="s">
        <v>35</v>
      </c>
      <c r="F221" s="11">
        <v>42071</v>
      </c>
      <c r="G221" s="10">
        <v>2015</v>
      </c>
      <c r="H221" s="10">
        <v>404789817</v>
      </c>
      <c r="I221" s="17">
        <v>42225</v>
      </c>
      <c r="J221" s="18">
        <v>5157</v>
      </c>
      <c r="K221" s="19">
        <v>255.28</v>
      </c>
      <c r="L221" s="19">
        <v>159.41999999999999</v>
      </c>
      <c r="M221" s="19">
        <f>Table1[[#This Row],[Unit_Selling Price]]-Table1[[#This Row],[Unit_Cost]]</f>
        <v>95.86</v>
      </c>
      <c r="N221" s="19">
        <f>Table1[[#This Row],[Quantity]]*Table1[[#This Row],[unit_per Profit]]</f>
        <v>494350.02</v>
      </c>
    </row>
    <row r="222" spans="1:14" x14ac:dyDescent="0.2">
      <c r="A222" s="10" t="s">
        <v>32</v>
      </c>
      <c r="B222" s="10" t="s">
        <v>170</v>
      </c>
      <c r="C222" s="10" t="s">
        <v>26</v>
      </c>
      <c r="D222" s="10" t="s">
        <v>27</v>
      </c>
      <c r="E222" s="10" t="s">
        <v>24</v>
      </c>
      <c r="F222" s="11" t="s">
        <v>508</v>
      </c>
      <c r="G222" s="10">
        <v>2010</v>
      </c>
      <c r="H222" s="10">
        <v>646482598</v>
      </c>
      <c r="I222" s="17" t="s">
        <v>509</v>
      </c>
      <c r="J222" s="18">
        <v>7422</v>
      </c>
      <c r="K222" s="19">
        <v>152.58000000000001</v>
      </c>
      <c r="L222" s="19">
        <v>97.44</v>
      </c>
      <c r="M222" s="19">
        <f>Table1[[#This Row],[Unit_Selling Price]]-Table1[[#This Row],[Unit_Cost]]</f>
        <v>55.14</v>
      </c>
      <c r="N222" s="19">
        <f>Table1[[#This Row],[Quantity]]*Table1[[#This Row],[unit_per Profit]]</f>
        <v>409249.08</v>
      </c>
    </row>
    <row r="223" spans="1:14" x14ac:dyDescent="0.2">
      <c r="A223" s="10" t="s">
        <v>46</v>
      </c>
      <c r="B223" s="10" t="s">
        <v>99</v>
      </c>
      <c r="C223" s="10" t="s">
        <v>56</v>
      </c>
      <c r="D223" s="10" t="s">
        <v>23</v>
      </c>
      <c r="E223" s="10" t="s">
        <v>28</v>
      </c>
      <c r="F223" s="11">
        <v>42380</v>
      </c>
      <c r="G223" s="10">
        <v>2016</v>
      </c>
      <c r="H223" s="10">
        <v>329149806</v>
      </c>
      <c r="I223" s="17">
        <v>42594</v>
      </c>
      <c r="J223" s="18">
        <v>1597</v>
      </c>
      <c r="K223" s="19">
        <v>421.89</v>
      </c>
      <c r="L223" s="19">
        <v>364.69</v>
      </c>
      <c r="M223" s="19">
        <f>Table1[[#This Row],[Unit_Selling Price]]-Table1[[#This Row],[Unit_Cost]]</f>
        <v>57.2</v>
      </c>
      <c r="N223" s="19">
        <f>Table1[[#This Row],[Quantity]]*Table1[[#This Row],[unit_per Profit]]</f>
        <v>91348.4</v>
      </c>
    </row>
    <row r="224" spans="1:14" x14ac:dyDescent="0.2">
      <c r="A224" s="10" t="s">
        <v>40</v>
      </c>
      <c r="B224" s="10" t="s">
        <v>72</v>
      </c>
      <c r="C224" s="10" t="s">
        <v>49</v>
      </c>
      <c r="D224" s="10" t="s">
        <v>27</v>
      </c>
      <c r="E224" s="10" t="s">
        <v>24</v>
      </c>
      <c r="F224" s="11" t="s">
        <v>510</v>
      </c>
      <c r="G224" s="10">
        <v>2015</v>
      </c>
      <c r="H224" s="10">
        <v>757527768</v>
      </c>
      <c r="I224" s="17" t="s">
        <v>511</v>
      </c>
      <c r="J224" s="18">
        <v>8155</v>
      </c>
      <c r="K224" s="19">
        <v>651.21</v>
      </c>
      <c r="L224" s="19">
        <v>524.96</v>
      </c>
      <c r="M224" s="19">
        <f>Table1[[#This Row],[Unit_Selling Price]]-Table1[[#This Row],[Unit_Cost]]</f>
        <v>126.25</v>
      </c>
      <c r="N224" s="19">
        <f>Table1[[#This Row],[Quantity]]*Table1[[#This Row],[unit_per Profit]]</f>
        <v>1029568.75</v>
      </c>
    </row>
    <row r="225" spans="1:14" x14ac:dyDescent="0.2">
      <c r="A225" s="10" t="s">
        <v>46</v>
      </c>
      <c r="B225" s="10" t="s">
        <v>171</v>
      </c>
      <c r="C225" s="10" t="s">
        <v>51</v>
      </c>
      <c r="D225" s="10" t="s">
        <v>23</v>
      </c>
      <c r="E225" s="10" t="s">
        <v>28</v>
      </c>
      <c r="F225" s="11" t="s">
        <v>512</v>
      </c>
      <c r="G225" s="10">
        <v>2014</v>
      </c>
      <c r="H225" s="10">
        <v>606665313</v>
      </c>
      <c r="I225" s="17" t="s">
        <v>513</v>
      </c>
      <c r="J225" s="18">
        <v>4602</v>
      </c>
      <c r="K225" s="19">
        <v>437.2</v>
      </c>
      <c r="L225" s="19">
        <v>263.33</v>
      </c>
      <c r="M225" s="19">
        <f>Table1[[#This Row],[Unit_Selling Price]]-Table1[[#This Row],[Unit_Cost]]</f>
        <v>173.87</v>
      </c>
      <c r="N225" s="19">
        <f>Table1[[#This Row],[Quantity]]*Table1[[#This Row],[unit_per Profit]]</f>
        <v>800149.74</v>
      </c>
    </row>
    <row r="226" spans="1:14" x14ac:dyDescent="0.2">
      <c r="A226" s="10" t="s">
        <v>29</v>
      </c>
      <c r="B226" s="10" t="s">
        <v>44</v>
      </c>
      <c r="C226" s="10" t="s">
        <v>22</v>
      </c>
      <c r="D226" s="10" t="s">
        <v>23</v>
      </c>
      <c r="E226" s="10" t="s">
        <v>28</v>
      </c>
      <c r="F226" s="11" t="s">
        <v>514</v>
      </c>
      <c r="G226" s="10">
        <v>2014</v>
      </c>
      <c r="H226" s="10">
        <v>871923768</v>
      </c>
      <c r="I226" s="17" t="s">
        <v>330</v>
      </c>
      <c r="J226" s="18">
        <v>474</v>
      </c>
      <c r="K226" s="19">
        <v>255.28</v>
      </c>
      <c r="L226" s="19">
        <v>159.41999999999999</v>
      </c>
      <c r="M226" s="19">
        <f>Table1[[#This Row],[Unit_Selling Price]]-Table1[[#This Row],[Unit_Cost]]</f>
        <v>95.86</v>
      </c>
      <c r="N226" s="19">
        <f>Table1[[#This Row],[Quantity]]*Table1[[#This Row],[unit_per Profit]]</f>
        <v>45437.64</v>
      </c>
    </row>
    <row r="227" spans="1:14" x14ac:dyDescent="0.2">
      <c r="A227" s="10" t="s">
        <v>29</v>
      </c>
      <c r="B227" s="10" t="s">
        <v>153</v>
      </c>
      <c r="C227" s="10" t="s">
        <v>77</v>
      </c>
      <c r="D227" s="10" t="s">
        <v>27</v>
      </c>
      <c r="E227" s="10" t="s">
        <v>28</v>
      </c>
      <c r="F227" s="11" t="s">
        <v>515</v>
      </c>
      <c r="G227" s="10">
        <v>2012</v>
      </c>
      <c r="H227" s="10">
        <v>818976962</v>
      </c>
      <c r="I227" s="17" t="s">
        <v>516</v>
      </c>
      <c r="J227" s="18">
        <v>2337</v>
      </c>
      <c r="K227" s="19">
        <v>154.06</v>
      </c>
      <c r="L227" s="19">
        <v>90.93</v>
      </c>
      <c r="M227" s="19">
        <f>Table1[[#This Row],[Unit_Selling Price]]-Table1[[#This Row],[Unit_Cost]]</f>
        <v>63.13</v>
      </c>
      <c r="N227" s="19">
        <f>Table1[[#This Row],[Quantity]]*Table1[[#This Row],[unit_per Profit]]</f>
        <v>147534.81</v>
      </c>
    </row>
    <row r="228" spans="1:14" x14ac:dyDescent="0.2">
      <c r="A228" s="10" t="s">
        <v>29</v>
      </c>
      <c r="B228" s="10" t="s">
        <v>80</v>
      </c>
      <c r="C228" s="10" t="s">
        <v>51</v>
      </c>
      <c r="D228" s="10" t="s">
        <v>23</v>
      </c>
      <c r="E228" s="10" t="s">
        <v>28</v>
      </c>
      <c r="F228" s="11" t="s">
        <v>517</v>
      </c>
      <c r="G228" s="10">
        <v>2017</v>
      </c>
      <c r="H228" s="10">
        <v>233811223</v>
      </c>
      <c r="I228" s="17" t="s">
        <v>517</v>
      </c>
      <c r="J228" s="18">
        <v>8792</v>
      </c>
      <c r="K228" s="19">
        <v>437.2</v>
      </c>
      <c r="L228" s="19">
        <v>263.33</v>
      </c>
      <c r="M228" s="19">
        <f>Table1[[#This Row],[Unit_Selling Price]]-Table1[[#This Row],[Unit_Cost]]</f>
        <v>173.87</v>
      </c>
      <c r="N228" s="19">
        <f>Table1[[#This Row],[Quantity]]*Table1[[#This Row],[unit_per Profit]]</f>
        <v>1528665.04</v>
      </c>
    </row>
    <row r="229" spans="1:14" x14ac:dyDescent="0.2">
      <c r="A229" s="10" t="s">
        <v>278</v>
      </c>
      <c r="B229" s="10" t="s">
        <v>68</v>
      </c>
      <c r="C229" s="10" t="s">
        <v>31</v>
      </c>
      <c r="D229" s="10" t="s">
        <v>27</v>
      </c>
      <c r="E229" s="10" t="s">
        <v>35</v>
      </c>
      <c r="F229" s="11" t="s">
        <v>518</v>
      </c>
      <c r="G229" s="10">
        <v>2017</v>
      </c>
      <c r="H229" s="10">
        <v>772725379</v>
      </c>
      <c r="I229" s="17">
        <v>42981</v>
      </c>
      <c r="J229" s="18">
        <v>5466</v>
      </c>
      <c r="K229" s="19">
        <v>47.45</v>
      </c>
      <c r="L229" s="19">
        <v>31.79</v>
      </c>
      <c r="M229" s="19">
        <f>Table1[[#This Row],[Unit_Selling Price]]-Table1[[#This Row],[Unit_Cost]]</f>
        <v>15.66</v>
      </c>
      <c r="N229" s="19">
        <f>Table1[[#This Row],[Quantity]]*Table1[[#This Row],[unit_per Profit]]</f>
        <v>85597.56</v>
      </c>
    </row>
    <row r="230" spans="1:14" x14ac:dyDescent="0.2">
      <c r="A230" s="10" t="s">
        <v>29</v>
      </c>
      <c r="B230" s="10" t="s">
        <v>161</v>
      </c>
      <c r="C230" s="10" t="s">
        <v>49</v>
      </c>
      <c r="D230" s="10" t="s">
        <v>27</v>
      </c>
      <c r="E230" s="10" t="s">
        <v>28</v>
      </c>
      <c r="F230" s="11" t="s">
        <v>519</v>
      </c>
      <c r="G230" s="10">
        <v>2016</v>
      </c>
      <c r="H230" s="10">
        <v>112330758</v>
      </c>
      <c r="I230" s="17">
        <v>43040</v>
      </c>
      <c r="J230" s="18">
        <v>22</v>
      </c>
      <c r="K230" s="19">
        <v>651.21</v>
      </c>
      <c r="L230" s="19">
        <v>524.96</v>
      </c>
      <c r="M230" s="19">
        <f>Table1[[#This Row],[Unit_Selling Price]]-Table1[[#This Row],[Unit_Cost]]</f>
        <v>126.25</v>
      </c>
      <c r="N230" s="19">
        <f>Table1[[#This Row],[Quantity]]*Table1[[#This Row],[unit_per Profit]]</f>
        <v>2777.5</v>
      </c>
    </row>
    <row r="231" spans="1:14" x14ac:dyDescent="0.2">
      <c r="A231" s="10" t="s">
        <v>37</v>
      </c>
      <c r="B231" s="10" t="s">
        <v>55</v>
      </c>
      <c r="C231" s="10" t="s">
        <v>42</v>
      </c>
      <c r="D231" s="10" t="s">
        <v>23</v>
      </c>
      <c r="E231" s="10" t="s">
        <v>24</v>
      </c>
      <c r="F231" s="11" t="s">
        <v>439</v>
      </c>
      <c r="G231" s="10">
        <v>2011</v>
      </c>
      <c r="H231" s="10">
        <v>499551188</v>
      </c>
      <c r="I231" s="17" t="s">
        <v>520</v>
      </c>
      <c r="J231" s="18">
        <v>7153</v>
      </c>
      <c r="K231" s="19">
        <v>109.28</v>
      </c>
      <c r="L231" s="19">
        <v>35.840000000000003</v>
      </c>
      <c r="M231" s="19">
        <f>Table1[[#This Row],[Unit_Selling Price]]-Table1[[#This Row],[Unit_Cost]]</f>
        <v>73.44</v>
      </c>
      <c r="N231" s="19">
        <f>Table1[[#This Row],[Quantity]]*Table1[[#This Row],[unit_per Profit]]</f>
        <v>525316.31999999995</v>
      </c>
    </row>
    <row r="232" spans="1:14" x14ac:dyDescent="0.2">
      <c r="A232" s="10" t="s">
        <v>32</v>
      </c>
      <c r="B232" s="10" t="s">
        <v>33</v>
      </c>
      <c r="C232" s="10" t="s">
        <v>42</v>
      </c>
      <c r="D232" s="10" t="s">
        <v>23</v>
      </c>
      <c r="E232" s="10" t="s">
        <v>24</v>
      </c>
      <c r="F232" s="11" t="s">
        <v>521</v>
      </c>
      <c r="G232" s="10">
        <v>2013</v>
      </c>
      <c r="H232" s="10">
        <v>201622998</v>
      </c>
      <c r="I232" s="17">
        <v>41400</v>
      </c>
      <c r="J232" s="18">
        <v>3581</v>
      </c>
      <c r="K232" s="19">
        <v>109.28</v>
      </c>
      <c r="L232" s="19">
        <v>35.840000000000003</v>
      </c>
      <c r="M232" s="19">
        <f>Table1[[#This Row],[Unit_Selling Price]]-Table1[[#This Row],[Unit_Cost]]</f>
        <v>73.44</v>
      </c>
      <c r="N232" s="19">
        <f>Table1[[#This Row],[Quantity]]*Table1[[#This Row],[unit_per Profit]]</f>
        <v>262988.64</v>
      </c>
    </row>
    <row r="233" spans="1:14" x14ac:dyDescent="0.2">
      <c r="A233" s="10" t="s">
        <v>29</v>
      </c>
      <c r="B233" s="10" t="s">
        <v>69</v>
      </c>
      <c r="C233" s="10" t="s">
        <v>49</v>
      </c>
      <c r="D233" s="10" t="s">
        <v>27</v>
      </c>
      <c r="E233" s="10" t="s">
        <v>43</v>
      </c>
      <c r="F233" s="11">
        <v>41677</v>
      </c>
      <c r="G233" s="10">
        <v>2014</v>
      </c>
      <c r="H233" s="10">
        <v>256095016</v>
      </c>
      <c r="I233" s="17" t="s">
        <v>522</v>
      </c>
      <c r="J233" s="18">
        <v>3061</v>
      </c>
      <c r="K233" s="19">
        <v>651.21</v>
      </c>
      <c r="L233" s="19">
        <v>524.96</v>
      </c>
      <c r="M233" s="19">
        <f>Table1[[#This Row],[Unit_Selling Price]]-Table1[[#This Row],[Unit_Cost]]</f>
        <v>126.25</v>
      </c>
      <c r="N233" s="19">
        <f>Table1[[#This Row],[Quantity]]*Table1[[#This Row],[unit_per Profit]]</f>
        <v>386451.25</v>
      </c>
    </row>
    <row r="234" spans="1:14" x14ac:dyDescent="0.2">
      <c r="A234" s="10" t="s">
        <v>46</v>
      </c>
      <c r="B234" s="10" t="s">
        <v>108</v>
      </c>
      <c r="C234" s="10" t="s">
        <v>65</v>
      </c>
      <c r="D234" s="10" t="s">
        <v>27</v>
      </c>
      <c r="E234" s="10" t="s">
        <v>24</v>
      </c>
      <c r="F234" s="11" t="s">
        <v>325</v>
      </c>
      <c r="G234" s="10">
        <v>2017</v>
      </c>
      <c r="H234" s="10">
        <v>420828568</v>
      </c>
      <c r="I234" s="17" t="s">
        <v>523</v>
      </c>
      <c r="J234" s="18">
        <v>1380</v>
      </c>
      <c r="K234" s="19">
        <v>9.33</v>
      </c>
      <c r="L234" s="19">
        <v>6.92</v>
      </c>
      <c r="M234" s="19">
        <f>Table1[[#This Row],[Unit_Selling Price]]-Table1[[#This Row],[Unit_Cost]]</f>
        <v>2.41</v>
      </c>
      <c r="N234" s="19">
        <f>Table1[[#This Row],[Quantity]]*Table1[[#This Row],[unit_per Profit]]</f>
        <v>3325.8</v>
      </c>
    </row>
    <row r="235" spans="1:14" x14ac:dyDescent="0.2">
      <c r="A235" s="10" t="s">
        <v>46</v>
      </c>
      <c r="B235" s="10" t="s">
        <v>171</v>
      </c>
      <c r="C235" s="10" t="s">
        <v>34</v>
      </c>
      <c r="D235" s="10" t="s">
        <v>23</v>
      </c>
      <c r="E235" s="10" t="s">
        <v>35</v>
      </c>
      <c r="F235" s="11" t="s">
        <v>524</v>
      </c>
      <c r="G235" s="10">
        <v>2013</v>
      </c>
      <c r="H235" s="10">
        <v>523997485</v>
      </c>
      <c r="I235" s="17" t="s">
        <v>525</v>
      </c>
      <c r="J235" s="18">
        <v>1355</v>
      </c>
      <c r="K235" s="19">
        <v>205.7</v>
      </c>
      <c r="L235" s="19">
        <v>117.11</v>
      </c>
      <c r="M235" s="19">
        <f>Table1[[#This Row],[Unit_Selling Price]]-Table1[[#This Row],[Unit_Cost]]</f>
        <v>88.59</v>
      </c>
      <c r="N235" s="19">
        <f>Table1[[#This Row],[Quantity]]*Table1[[#This Row],[unit_per Profit]]</f>
        <v>120039.45</v>
      </c>
    </row>
    <row r="236" spans="1:14" x14ac:dyDescent="0.2">
      <c r="A236" s="10" t="s">
        <v>32</v>
      </c>
      <c r="B236" s="10" t="s">
        <v>170</v>
      </c>
      <c r="C236" s="10" t="s">
        <v>49</v>
      </c>
      <c r="D236" s="10" t="s">
        <v>23</v>
      </c>
      <c r="E236" s="10" t="s">
        <v>28</v>
      </c>
      <c r="F236" s="11" t="s">
        <v>526</v>
      </c>
      <c r="G236" s="10">
        <v>2010</v>
      </c>
      <c r="H236" s="10">
        <v>914088094</v>
      </c>
      <c r="I236" s="17">
        <v>40242</v>
      </c>
      <c r="J236" s="18">
        <v>7835</v>
      </c>
      <c r="K236" s="19">
        <v>651.21</v>
      </c>
      <c r="L236" s="19">
        <v>524.96</v>
      </c>
      <c r="M236" s="19">
        <f>Table1[[#This Row],[Unit_Selling Price]]-Table1[[#This Row],[Unit_Cost]]</f>
        <v>126.25</v>
      </c>
      <c r="N236" s="19">
        <f>Table1[[#This Row],[Quantity]]*Table1[[#This Row],[unit_per Profit]]</f>
        <v>989168.75</v>
      </c>
    </row>
    <row r="237" spans="1:14" x14ac:dyDescent="0.2">
      <c r="A237" s="10" t="s">
        <v>46</v>
      </c>
      <c r="B237" s="10" t="s">
        <v>172</v>
      </c>
      <c r="C237" s="10" t="s">
        <v>26</v>
      </c>
      <c r="D237" s="10" t="s">
        <v>23</v>
      </c>
      <c r="E237" s="10" t="s">
        <v>24</v>
      </c>
      <c r="F237" s="11" t="s">
        <v>527</v>
      </c>
      <c r="G237" s="10">
        <v>2013</v>
      </c>
      <c r="H237" s="10">
        <v>209899222</v>
      </c>
      <c r="I237" s="17" t="s">
        <v>528</v>
      </c>
      <c r="J237" s="18">
        <v>2699</v>
      </c>
      <c r="K237" s="19">
        <v>152.58000000000001</v>
      </c>
      <c r="L237" s="19">
        <v>97.44</v>
      </c>
      <c r="M237" s="19">
        <f>Table1[[#This Row],[Unit_Selling Price]]-Table1[[#This Row],[Unit_Cost]]</f>
        <v>55.14</v>
      </c>
      <c r="N237" s="19">
        <f>Table1[[#This Row],[Quantity]]*Table1[[#This Row],[unit_per Profit]]</f>
        <v>148822.85999999999</v>
      </c>
    </row>
    <row r="238" spans="1:14" x14ac:dyDescent="0.2">
      <c r="A238" s="10" t="s">
        <v>46</v>
      </c>
      <c r="B238" s="10" t="s">
        <v>173</v>
      </c>
      <c r="C238" s="10" t="s">
        <v>42</v>
      </c>
      <c r="D238" s="10" t="s">
        <v>27</v>
      </c>
      <c r="E238" s="10" t="s">
        <v>24</v>
      </c>
      <c r="F238" s="11" t="s">
        <v>330</v>
      </c>
      <c r="G238" s="10">
        <v>2014</v>
      </c>
      <c r="H238" s="10">
        <v>250542199</v>
      </c>
      <c r="I238" s="17">
        <v>41646</v>
      </c>
      <c r="J238" s="18">
        <v>9859</v>
      </c>
      <c r="K238" s="19">
        <v>109.28</v>
      </c>
      <c r="L238" s="19">
        <v>35.840000000000003</v>
      </c>
      <c r="M238" s="19">
        <f>Table1[[#This Row],[Unit_Selling Price]]-Table1[[#This Row],[Unit_Cost]]</f>
        <v>73.44</v>
      </c>
      <c r="N238" s="19">
        <f>Table1[[#This Row],[Quantity]]*Table1[[#This Row],[unit_per Profit]]</f>
        <v>724044.96</v>
      </c>
    </row>
    <row r="239" spans="1:14" x14ac:dyDescent="0.2">
      <c r="A239" s="10" t="s">
        <v>29</v>
      </c>
      <c r="B239" s="10" t="s">
        <v>174</v>
      </c>
      <c r="C239" s="10" t="s">
        <v>56</v>
      </c>
      <c r="D239" s="10" t="s">
        <v>23</v>
      </c>
      <c r="E239" s="10" t="s">
        <v>35</v>
      </c>
      <c r="F239" s="11" t="s">
        <v>529</v>
      </c>
      <c r="G239" s="10">
        <v>2015</v>
      </c>
      <c r="H239" s="10">
        <v>245440852</v>
      </c>
      <c r="I239" s="17" t="s">
        <v>298</v>
      </c>
      <c r="J239" s="18">
        <v>257</v>
      </c>
      <c r="K239" s="19">
        <v>421.89</v>
      </c>
      <c r="L239" s="19">
        <v>364.69</v>
      </c>
      <c r="M239" s="19">
        <f>Table1[[#This Row],[Unit_Selling Price]]-Table1[[#This Row],[Unit_Cost]]</f>
        <v>57.2</v>
      </c>
      <c r="N239" s="19">
        <f>Table1[[#This Row],[Quantity]]*Table1[[#This Row],[unit_per Profit]]</f>
        <v>14700.4</v>
      </c>
    </row>
    <row r="240" spans="1:14" x14ac:dyDescent="0.2">
      <c r="A240" s="10" t="s">
        <v>46</v>
      </c>
      <c r="B240" s="10" t="s">
        <v>175</v>
      </c>
      <c r="C240" s="10" t="s">
        <v>77</v>
      </c>
      <c r="D240" s="10" t="s">
        <v>23</v>
      </c>
      <c r="E240" s="10" t="s">
        <v>35</v>
      </c>
      <c r="F240" s="11">
        <v>42188</v>
      </c>
      <c r="G240" s="10">
        <v>2015</v>
      </c>
      <c r="H240" s="10">
        <v>824331510</v>
      </c>
      <c r="I240" s="17" t="s">
        <v>530</v>
      </c>
      <c r="J240" s="18">
        <v>6867</v>
      </c>
      <c r="K240" s="19">
        <v>154.06</v>
      </c>
      <c r="L240" s="19">
        <v>90.93</v>
      </c>
      <c r="M240" s="19">
        <f>Table1[[#This Row],[Unit_Selling Price]]-Table1[[#This Row],[Unit_Cost]]</f>
        <v>63.13</v>
      </c>
      <c r="N240" s="19">
        <f>Table1[[#This Row],[Quantity]]*Table1[[#This Row],[unit_per Profit]]</f>
        <v>433513.71</v>
      </c>
    </row>
    <row r="241" spans="1:14" x14ac:dyDescent="0.2">
      <c r="A241" s="10" t="s">
        <v>46</v>
      </c>
      <c r="B241" s="10" t="s">
        <v>75</v>
      </c>
      <c r="C241" s="10" t="s">
        <v>56</v>
      </c>
      <c r="D241" s="10" t="s">
        <v>23</v>
      </c>
      <c r="E241" s="10" t="s">
        <v>24</v>
      </c>
      <c r="F241" s="11" t="s">
        <v>531</v>
      </c>
      <c r="G241" s="10">
        <v>2014</v>
      </c>
      <c r="H241" s="10">
        <v>887263000</v>
      </c>
      <c r="I241" s="17" t="s">
        <v>532</v>
      </c>
      <c r="J241" s="18">
        <v>9693</v>
      </c>
      <c r="K241" s="19">
        <v>421.89</v>
      </c>
      <c r="L241" s="19">
        <v>364.69</v>
      </c>
      <c r="M241" s="19">
        <f>Table1[[#This Row],[Unit_Selling Price]]-Table1[[#This Row],[Unit_Cost]]</f>
        <v>57.2</v>
      </c>
      <c r="N241" s="19">
        <f>Table1[[#This Row],[Quantity]]*Table1[[#This Row],[unit_per Profit]]</f>
        <v>554439.6</v>
      </c>
    </row>
    <row r="242" spans="1:14" x14ac:dyDescent="0.2">
      <c r="A242" s="10" t="s">
        <v>46</v>
      </c>
      <c r="B242" s="10" t="s">
        <v>176</v>
      </c>
      <c r="C242" s="10" t="s">
        <v>34</v>
      </c>
      <c r="D242" s="10" t="s">
        <v>27</v>
      </c>
      <c r="E242" s="10" t="s">
        <v>43</v>
      </c>
      <c r="F242" s="11" t="s">
        <v>406</v>
      </c>
      <c r="G242" s="10">
        <v>2015</v>
      </c>
      <c r="H242" s="10">
        <v>754596650</v>
      </c>
      <c r="I242" s="17" t="s">
        <v>533</v>
      </c>
      <c r="J242" s="18">
        <v>772</v>
      </c>
      <c r="K242" s="19">
        <v>205.7</v>
      </c>
      <c r="L242" s="19">
        <v>117.11</v>
      </c>
      <c r="M242" s="19">
        <f>Table1[[#This Row],[Unit_Selling Price]]-Table1[[#This Row],[Unit_Cost]]</f>
        <v>88.59</v>
      </c>
      <c r="N242" s="19">
        <f>Table1[[#This Row],[Quantity]]*Table1[[#This Row],[unit_per Profit]]</f>
        <v>68391.48</v>
      </c>
    </row>
    <row r="243" spans="1:14" x14ac:dyDescent="0.2">
      <c r="A243" s="10" t="s">
        <v>29</v>
      </c>
      <c r="B243" s="10" t="s">
        <v>177</v>
      </c>
      <c r="C243" s="10" t="s">
        <v>65</v>
      </c>
      <c r="D243" s="10" t="s">
        <v>23</v>
      </c>
      <c r="E243" s="10" t="s">
        <v>43</v>
      </c>
      <c r="F243" s="11" t="s">
        <v>534</v>
      </c>
      <c r="G243" s="10">
        <v>2011</v>
      </c>
      <c r="H243" s="10">
        <v>817006289</v>
      </c>
      <c r="I243" s="17" t="s">
        <v>535</v>
      </c>
      <c r="J243" s="18">
        <v>9172</v>
      </c>
      <c r="K243" s="19">
        <v>9.33</v>
      </c>
      <c r="L243" s="19">
        <v>6.92</v>
      </c>
      <c r="M243" s="19">
        <f>Table1[[#This Row],[Unit_Selling Price]]-Table1[[#This Row],[Unit_Cost]]</f>
        <v>2.41</v>
      </c>
      <c r="N243" s="19">
        <f>Table1[[#This Row],[Quantity]]*Table1[[#This Row],[unit_per Profit]]</f>
        <v>22104.52</v>
      </c>
    </row>
    <row r="244" spans="1:14" x14ac:dyDescent="0.2">
      <c r="A244" s="10" t="s">
        <v>46</v>
      </c>
      <c r="B244" s="10" t="s">
        <v>136</v>
      </c>
      <c r="C244" s="10" t="s">
        <v>42</v>
      </c>
      <c r="D244" s="10" t="s">
        <v>27</v>
      </c>
      <c r="E244" s="10" t="s">
        <v>43</v>
      </c>
      <c r="F244" s="11">
        <v>41123</v>
      </c>
      <c r="G244" s="10">
        <v>2012</v>
      </c>
      <c r="H244" s="10">
        <v>185478246</v>
      </c>
      <c r="I244" s="17" t="s">
        <v>536</v>
      </c>
      <c r="J244" s="18">
        <v>5989</v>
      </c>
      <c r="K244" s="19">
        <v>109.28</v>
      </c>
      <c r="L244" s="19">
        <v>35.840000000000003</v>
      </c>
      <c r="M244" s="19">
        <f>Table1[[#This Row],[Unit_Selling Price]]-Table1[[#This Row],[Unit_Cost]]</f>
        <v>73.44</v>
      </c>
      <c r="N244" s="19">
        <f>Table1[[#This Row],[Quantity]]*Table1[[#This Row],[unit_per Profit]]</f>
        <v>439832.16</v>
      </c>
    </row>
    <row r="245" spans="1:14" x14ac:dyDescent="0.2">
      <c r="A245" s="10" t="s">
        <v>32</v>
      </c>
      <c r="B245" s="10" t="s">
        <v>87</v>
      </c>
      <c r="C245" s="10" t="s">
        <v>39</v>
      </c>
      <c r="D245" s="10" t="s">
        <v>27</v>
      </c>
      <c r="E245" s="10" t="s">
        <v>28</v>
      </c>
      <c r="F245" s="11" t="s">
        <v>332</v>
      </c>
      <c r="G245" s="10">
        <v>2014</v>
      </c>
      <c r="H245" s="10">
        <v>741311347</v>
      </c>
      <c r="I245" s="17">
        <v>41770</v>
      </c>
      <c r="J245" s="18">
        <v>9356</v>
      </c>
      <c r="K245" s="19">
        <v>81.73</v>
      </c>
      <c r="L245" s="19">
        <v>56.67</v>
      </c>
      <c r="M245" s="19">
        <f>Table1[[#This Row],[Unit_Selling Price]]-Table1[[#This Row],[Unit_Cost]]</f>
        <v>25.06</v>
      </c>
      <c r="N245" s="19">
        <f>Table1[[#This Row],[Quantity]]*Table1[[#This Row],[unit_per Profit]]</f>
        <v>234461.36</v>
      </c>
    </row>
    <row r="246" spans="1:14" x14ac:dyDescent="0.2">
      <c r="A246" s="10" t="s">
        <v>37</v>
      </c>
      <c r="B246" s="10" t="s">
        <v>178</v>
      </c>
      <c r="C246" s="10" t="s">
        <v>39</v>
      </c>
      <c r="D246" s="10" t="s">
        <v>27</v>
      </c>
      <c r="E246" s="10" t="s">
        <v>24</v>
      </c>
      <c r="F246" s="11" t="s">
        <v>535</v>
      </c>
      <c r="G246" s="10">
        <v>2011</v>
      </c>
      <c r="H246" s="10">
        <v>386116921</v>
      </c>
      <c r="I246" s="17" t="s">
        <v>537</v>
      </c>
      <c r="J246" s="18">
        <v>9432</v>
      </c>
      <c r="K246" s="19">
        <v>81.73</v>
      </c>
      <c r="L246" s="19">
        <v>56.67</v>
      </c>
      <c r="M246" s="19">
        <f>Table1[[#This Row],[Unit_Selling Price]]-Table1[[#This Row],[Unit_Cost]]</f>
        <v>25.06</v>
      </c>
      <c r="N246" s="19">
        <f>Table1[[#This Row],[Quantity]]*Table1[[#This Row],[unit_per Profit]]</f>
        <v>236365.92</v>
      </c>
    </row>
    <row r="247" spans="1:14" x14ac:dyDescent="0.2">
      <c r="A247" s="10" t="s">
        <v>278</v>
      </c>
      <c r="B247" s="10" t="s">
        <v>179</v>
      </c>
      <c r="C247" s="10" t="s">
        <v>56</v>
      </c>
      <c r="D247" s="10" t="s">
        <v>27</v>
      </c>
      <c r="E247" s="10" t="s">
        <v>35</v>
      </c>
      <c r="F247" s="11">
        <v>42068</v>
      </c>
      <c r="G247" s="10">
        <v>2015</v>
      </c>
      <c r="H247" s="10">
        <v>691818797</v>
      </c>
      <c r="I247" s="17">
        <v>42190</v>
      </c>
      <c r="J247" s="18">
        <v>3411</v>
      </c>
      <c r="K247" s="19">
        <v>421.89</v>
      </c>
      <c r="L247" s="19">
        <v>364.69</v>
      </c>
      <c r="M247" s="19">
        <f>Table1[[#This Row],[Unit_Selling Price]]-Table1[[#This Row],[Unit_Cost]]</f>
        <v>57.2</v>
      </c>
      <c r="N247" s="19">
        <f>Table1[[#This Row],[Quantity]]*Table1[[#This Row],[unit_per Profit]]</f>
        <v>195109.2</v>
      </c>
    </row>
    <row r="248" spans="1:14" x14ac:dyDescent="0.2">
      <c r="A248" s="10" t="s">
        <v>278</v>
      </c>
      <c r="B248" s="10" t="s">
        <v>180</v>
      </c>
      <c r="C248" s="10" t="s">
        <v>26</v>
      </c>
      <c r="D248" s="10" t="s">
        <v>23</v>
      </c>
      <c r="E248" s="10" t="s">
        <v>28</v>
      </c>
      <c r="F248" s="11" t="s">
        <v>296</v>
      </c>
      <c r="G248" s="10">
        <v>2015</v>
      </c>
      <c r="H248" s="10">
        <v>150653302</v>
      </c>
      <c r="I248" s="17">
        <v>42044</v>
      </c>
      <c r="J248" s="18">
        <v>515</v>
      </c>
      <c r="K248" s="19">
        <v>152.58000000000001</v>
      </c>
      <c r="L248" s="19">
        <v>97.44</v>
      </c>
      <c r="M248" s="19">
        <f>Table1[[#This Row],[Unit_Selling Price]]-Table1[[#This Row],[Unit_Cost]]</f>
        <v>55.14</v>
      </c>
      <c r="N248" s="19">
        <f>Table1[[#This Row],[Quantity]]*Table1[[#This Row],[unit_per Profit]]</f>
        <v>28397.1</v>
      </c>
    </row>
    <row r="249" spans="1:14" x14ac:dyDescent="0.2">
      <c r="A249" s="10" t="s">
        <v>32</v>
      </c>
      <c r="B249" s="10" t="s">
        <v>96</v>
      </c>
      <c r="C249" s="10" t="s">
        <v>77</v>
      </c>
      <c r="D249" s="10" t="s">
        <v>27</v>
      </c>
      <c r="E249" s="10" t="s">
        <v>24</v>
      </c>
      <c r="F249" s="11">
        <v>42008</v>
      </c>
      <c r="G249" s="10">
        <v>2015</v>
      </c>
      <c r="H249" s="10">
        <v>925169265</v>
      </c>
      <c r="I249" s="17">
        <v>42068</v>
      </c>
      <c r="J249" s="18">
        <v>7000</v>
      </c>
      <c r="K249" s="19">
        <v>154.06</v>
      </c>
      <c r="L249" s="19">
        <v>90.93</v>
      </c>
      <c r="M249" s="19">
        <f>Table1[[#This Row],[Unit_Selling Price]]-Table1[[#This Row],[Unit_Cost]]</f>
        <v>63.13</v>
      </c>
      <c r="N249" s="19">
        <f>Table1[[#This Row],[Quantity]]*Table1[[#This Row],[unit_per Profit]]</f>
        <v>441910</v>
      </c>
    </row>
    <row r="250" spans="1:14" x14ac:dyDescent="0.2">
      <c r="A250" s="10" t="s">
        <v>29</v>
      </c>
      <c r="B250" s="10" t="s">
        <v>181</v>
      </c>
      <c r="C250" s="10" t="s">
        <v>77</v>
      </c>
      <c r="D250" s="10" t="s">
        <v>23</v>
      </c>
      <c r="E250" s="10" t="s">
        <v>43</v>
      </c>
      <c r="F250" s="11" t="s">
        <v>538</v>
      </c>
      <c r="G250" s="10">
        <v>2010</v>
      </c>
      <c r="H250" s="10">
        <v>298228013</v>
      </c>
      <c r="I250" s="17" t="s">
        <v>539</v>
      </c>
      <c r="J250" s="18">
        <v>1151</v>
      </c>
      <c r="K250" s="19">
        <v>154.06</v>
      </c>
      <c r="L250" s="19">
        <v>90.93</v>
      </c>
      <c r="M250" s="19">
        <f>Table1[[#This Row],[Unit_Selling Price]]-Table1[[#This Row],[Unit_Cost]]</f>
        <v>63.13</v>
      </c>
      <c r="N250" s="19">
        <f>Table1[[#This Row],[Quantity]]*Table1[[#This Row],[unit_per Profit]]</f>
        <v>72662.63</v>
      </c>
    </row>
    <row r="251" spans="1:14" x14ac:dyDescent="0.2">
      <c r="A251" s="10" t="s">
        <v>40</v>
      </c>
      <c r="B251" s="10" t="s">
        <v>140</v>
      </c>
      <c r="C251" s="10" t="s">
        <v>49</v>
      </c>
      <c r="D251" s="10" t="s">
        <v>23</v>
      </c>
      <c r="E251" s="10" t="s">
        <v>35</v>
      </c>
      <c r="F251" s="11" t="s">
        <v>540</v>
      </c>
      <c r="G251" s="10">
        <v>2010</v>
      </c>
      <c r="H251" s="10">
        <v>123003375</v>
      </c>
      <c r="I251" s="17" t="s">
        <v>541</v>
      </c>
      <c r="J251" s="18">
        <v>8287</v>
      </c>
      <c r="K251" s="19">
        <v>651.21</v>
      </c>
      <c r="L251" s="19">
        <v>524.96</v>
      </c>
      <c r="M251" s="19">
        <f>Table1[[#This Row],[Unit_Selling Price]]-Table1[[#This Row],[Unit_Cost]]</f>
        <v>126.25</v>
      </c>
      <c r="N251" s="19">
        <f>Table1[[#This Row],[Quantity]]*Table1[[#This Row],[unit_per Profit]]</f>
        <v>1046233.75</v>
      </c>
    </row>
    <row r="252" spans="1:14" x14ac:dyDescent="0.2">
      <c r="A252" s="10" t="s">
        <v>29</v>
      </c>
      <c r="B252" s="10" t="s">
        <v>111</v>
      </c>
      <c r="C252" s="10" t="s">
        <v>26</v>
      </c>
      <c r="D252" s="10" t="s">
        <v>23</v>
      </c>
      <c r="E252" s="10" t="s">
        <v>28</v>
      </c>
      <c r="F252" s="11" t="s">
        <v>542</v>
      </c>
      <c r="G252" s="10">
        <v>2017</v>
      </c>
      <c r="H252" s="10">
        <v>972981679</v>
      </c>
      <c r="I252" s="17">
        <v>42982</v>
      </c>
      <c r="J252" s="18">
        <v>5755</v>
      </c>
      <c r="K252" s="19">
        <v>152.58000000000001</v>
      </c>
      <c r="L252" s="19">
        <v>97.44</v>
      </c>
      <c r="M252" s="19">
        <f>Table1[[#This Row],[Unit_Selling Price]]-Table1[[#This Row],[Unit_Cost]]</f>
        <v>55.14</v>
      </c>
      <c r="N252" s="19">
        <f>Table1[[#This Row],[Quantity]]*Table1[[#This Row],[unit_per Profit]]</f>
        <v>317330.7</v>
      </c>
    </row>
    <row r="253" spans="1:14" x14ac:dyDescent="0.2">
      <c r="A253" s="10" t="s">
        <v>32</v>
      </c>
      <c r="B253" s="10" t="s">
        <v>182</v>
      </c>
      <c r="C253" s="10" t="s">
        <v>31</v>
      </c>
      <c r="D253" s="10" t="s">
        <v>23</v>
      </c>
      <c r="E253" s="10" t="s">
        <v>24</v>
      </c>
      <c r="F253" s="11">
        <v>41982</v>
      </c>
      <c r="G253" s="10">
        <v>2014</v>
      </c>
      <c r="H253" s="10">
        <v>791961753</v>
      </c>
      <c r="I253" s="17" t="s">
        <v>472</v>
      </c>
      <c r="J253" s="18">
        <v>7937</v>
      </c>
      <c r="K253" s="19">
        <v>47.45</v>
      </c>
      <c r="L253" s="19">
        <v>31.79</v>
      </c>
      <c r="M253" s="19">
        <f>Table1[[#This Row],[Unit_Selling Price]]-Table1[[#This Row],[Unit_Cost]]</f>
        <v>15.66</v>
      </c>
      <c r="N253" s="19">
        <f>Table1[[#This Row],[Quantity]]*Table1[[#This Row],[unit_per Profit]]</f>
        <v>124293.42</v>
      </c>
    </row>
    <row r="254" spans="1:14" x14ac:dyDescent="0.2">
      <c r="A254" s="10" t="s">
        <v>32</v>
      </c>
      <c r="B254" s="10" t="s">
        <v>110</v>
      </c>
      <c r="C254" s="10" t="s">
        <v>85</v>
      </c>
      <c r="D254" s="10" t="s">
        <v>23</v>
      </c>
      <c r="E254" s="10" t="s">
        <v>28</v>
      </c>
      <c r="F254" s="11" t="s">
        <v>543</v>
      </c>
      <c r="G254" s="10">
        <v>2011</v>
      </c>
      <c r="H254" s="10">
        <v>744054925</v>
      </c>
      <c r="I254" s="17" t="s">
        <v>544</v>
      </c>
      <c r="J254" s="18">
        <v>1242</v>
      </c>
      <c r="K254" s="19">
        <v>668.27</v>
      </c>
      <c r="L254" s="19">
        <v>502.54</v>
      </c>
      <c r="M254" s="19">
        <f>Table1[[#This Row],[Unit_Selling Price]]-Table1[[#This Row],[Unit_Cost]]</f>
        <v>165.73</v>
      </c>
      <c r="N254" s="19">
        <f>Table1[[#This Row],[Quantity]]*Table1[[#This Row],[unit_per Profit]]</f>
        <v>205836.66</v>
      </c>
    </row>
    <row r="255" spans="1:14" x14ac:dyDescent="0.2">
      <c r="A255" s="10" t="s">
        <v>32</v>
      </c>
      <c r="B255" s="10" t="s">
        <v>152</v>
      </c>
      <c r="C255" s="10" t="s">
        <v>49</v>
      </c>
      <c r="D255" s="10" t="s">
        <v>27</v>
      </c>
      <c r="E255" s="10" t="s">
        <v>35</v>
      </c>
      <c r="F255" s="11">
        <v>40971</v>
      </c>
      <c r="G255" s="10">
        <v>2012</v>
      </c>
      <c r="H255" s="10">
        <v>263685023</v>
      </c>
      <c r="I255" s="17">
        <v>41125</v>
      </c>
      <c r="J255" s="18">
        <v>9113</v>
      </c>
      <c r="K255" s="19">
        <v>651.21</v>
      </c>
      <c r="L255" s="19">
        <v>524.96</v>
      </c>
      <c r="M255" s="19">
        <f>Table1[[#This Row],[Unit_Selling Price]]-Table1[[#This Row],[Unit_Cost]]</f>
        <v>126.25</v>
      </c>
      <c r="N255" s="19">
        <f>Table1[[#This Row],[Quantity]]*Table1[[#This Row],[unit_per Profit]]</f>
        <v>1150516.25</v>
      </c>
    </row>
    <row r="256" spans="1:14" x14ac:dyDescent="0.2">
      <c r="A256" s="10" t="s">
        <v>278</v>
      </c>
      <c r="B256" s="10" t="s">
        <v>25</v>
      </c>
      <c r="C256" s="10" t="s">
        <v>22</v>
      </c>
      <c r="D256" s="10" t="s">
        <v>23</v>
      </c>
      <c r="E256" s="10" t="s">
        <v>43</v>
      </c>
      <c r="F256" s="11" t="s">
        <v>545</v>
      </c>
      <c r="G256" s="10">
        <v>2016</v>
      </c>
      <c r="H256" s="10">
        <v>205588376</v>
      </c>
      <c r="I256" s="17" t="s">
        <v>546</v>
      </c>
      <c r="J256" s="18">
        <v>7024</v>
      </c>
      <c r="K256" s="19">
        <v>255.28</v>
      </c>
      <c r="L256" s="19">
        <v>159.41999999999999</v>
      </c>
      <c r="M256" s="19">
        <f>Table1[[#This Row],[Unit_Selling Price]]-Table1[[#This Row],[Unit_Cost]]</f>
        <v>95.86</v>
      </c>
      <c r="N256" s="19">
        <f>Table1[[#This Row],[Quantity]]*Table1[[#This Row],[unit_per Profit]]</f>
        <v>673320.64</v>
      </c>
    </row>
    <row r="257" spans="1:14" x14ac:dyDescent="0.2">
      <c r="A257" s="10" t="s">
        <v>29</v>
      </c>
      <c r="B257" s="10" t="s">
        <v>134</v>
      </c>
      <c r="C257" s="10" t="s">
        <v>39</v>
      </c>
      <c r="D257" s="10" t="s">
        <v>27</v>
      </c>
      <c r="E257" s="10" t="s">
        <v>24</v>
      </c>
      <c r="F257" s="11">
        <v>41127</v>
      </c>
      <c r="G257" s="10">
        <v>2012</v>
      </c>
      <c r="H257" s="10">
        <v>594813811</v>
      </c>
      <c r="I257" s="17" t="s">
        <v>547</v>
      </c>
      <c r="J257" s="18">
        <v>7480</v>
      </c>
      <c r="K257" s="19">
        <v>81.73</v>
      </c>
      <c r="L257" s="19">
        <v>56.67</v>
      </c>
      <c r="M257" s="19">
        <f>Table1[[#This Row],[Unit_Selling Price]]-Table1[[#This Row],[Unit_Cost]]</f>
        <v>25.06</v>
      </c>
      <c r="N257" s="19">
        <f>Table1[[#This Row],[Quantity]]*Table1[[#This Row],[unit_per Profit]]</f>
        <v>187448.8</v>
      </c>
    </row>
    <row r="258" spans="1:14" x14ac:dyDescent="0.2">
      <c r="A258" s="10" t="s">
        <v>29</v>
      </c>
      <c r="B258" s="10" t="s">
        <v>64</v>
      </c>
      <c r="C258" s="10" t="s">
        <v>42</v>
      </c>
      <c r="D258" s="10" t="s">
        <v>23</v>
      </c>
      <c r="E258" s="10" t="s">
        <v>43</v>
      </c>
      <c r="F258" s="11">
        <v>41130</v>
      </c>
      <c r="G258" s="10">
        <v>2012</v>
      </c>
      <c r="H258" s="10">
        <v>176722657</v>
      </c>
      <c r="I258" s="17" t="s">
        <v>548</v>
      </c>
      <c r="J258" s="18">
        <v>5016</v>
      </c>
      <c r="K258" s="19">
        <v>109.28</v>
      </c>
      <c r="L258" s="19">
        <v>35.840000000000003</v>
      </c>
      <c r="M258" s="19">
        <f>Table1[[#This Row],[Unit_Selling Price]]-Table1[[#This Row],[Unit_Cost]]</f>
        <v>73.44</v>
      </c>
      <c r="N258" s="19">
        <f>Table1[[#This Row],[Quantity]]*Table1[[#This Row],[unit_per Profit]]</f>
        <v>368375.03999999998</v>
      </c>
    </row>
    <row r="259" spans="1:14" x14ac:dyDescent="0.2">
      <c r="A259" s="10" t="s">
        <v>29</v>
      </c>
      <c r="B259" s="10" t="s">
        <v>126</v>
      </c>
      <c r="C259" s="10" t="s">
        <v>39</v>
      </c>
      <c r="D259" s="10" t="s">
        <v>27</v>
      </c>
      <c r="E259" s="10" t="s">
        <v>24</v>
      </c>
      <c r="F259" s="11" t="s">
        <v>549</v>
      </c>
      <c r="G259" s="10">
        <v>2011</v>
      </c>
      <c r="H259" s="10">
        <v>466988742</v>
      </c>
      <c r="I259" s="17" t="s">
        <v>549</v>
      </c>
      <c r="J259" s="18">
        <v>1201</v>
      </c>
      <c r="K259" s="19">
        <v>81.73</v>
      </c>
      <c r="L259" s="19">
        <v>56.67</v>
      </c>
      <c r="M259" s="19">
        <f>Table1[[#This Row],[Unit_Selling Price]]-Table1[[#This Row],[Unit_Cost]]</f>
        <v>25.06</v>
      </c>
      <c r="N259" s="19">
        <f>Table1[[#This Row],[Quantity]]*Table1[[#This Row],[unit_per Profit]]</f>
        <v>30097.06</v>
      </c>
    </row>
    <row r="260" spans="1:14" x14ac:dyDescent="0.2">
      <c r="A260" s="10" t="s">
        <v>46</v>
      </c>
      <c r="B260" s="10" t="s">
        <v>108</v>
      </c>
      <c r="C260" s="10" t="s">
        <v>39</v>
      </c>
      <c r="D260" s="10" t="s">
        <v>27</v>
      </c>
      <c r="E260" s="10" t="s">
        <v>35</v>
      </c>
      <c r="F260" s="11" t="s">
        <v>550</v>
      </c>
      <c r="G260" s="10">
        <v>2012</v>
      </c>
      <c r="H260" s="10">
        <v>801598393</v>
      </c>
      <c r="I260" s="17">
        <v>40945</v>
      </c>
      <c r="J260" s="18">
        <v>9633</v>
      </c>
      <c r="K260" s="19">
        <v>81.73</v>
      </c>
      <c r="L260" s="19">
        <v>56.67</v>
      </c>
      <c r="M260" s="19">
        <f>Table1[[#This Row],[Unit_Selling Price]]-Table1[[#This Row],[Unit_Cost]]</f>
        <v>25.06</v>
      </c>
      <c r="N260" s="19">
        <f>Table1[[#This Row],[Quantity]]*Table1[[#This Row],[unit_per Profit]]</f>
        <v>241402.98</v>
      </c>
    </row>
    <row r="261" spans="1:14" x14ac:dyDescent="0.2">
      <c r="A261" s="10" t="s">
        <v>46</v>
      </c>
      <c r="B261" s="10" t="s">
        <v>172</v>
      </c>
      <c r="C261" s="10" t="s">
        <v>56</v>
      </c>
      <c r="D261" s="10" t="s">
        <v>27</v>
      </c>
      <c r="E261" s="10" t="s">
        <v>24</v>
      </c>
      <c r="F261" s="11" t="s">
        <v>551</v>
      </c>
      <c r="G261" s="10">
        <v>2015</v>
      </c>
      <c r="H261" s="10">
        <v>586850440</v>
      </c>
      <c r="I261" s="17">
        <v>42222</v>
      </c>
      <c r="J261" s="18">
        <v>941</v>
      </c>
      <c r="K261" s="19">
        <v>421.89</v>
      </c>
      <c r="L261" s="19">
        <v>364.69</v>
      </c>
      <c r="M261" s="19">
        <f>Table1[[#This Row],[Unit_Selling Price]]-Table1[[#This Row],[Unit_Cost]]</f>
        <v>57.2</v>
      </c>
      <c r="N261" s="19">
        <f>Table1[[#This Row],[Quantity]]*Table1[[#This Row],[unit_per Profit]]</f>
        <v>53825.2</v>
      </c>
    </row>
    <row r="262" spans="1:14" x14ac:dyDescent="0.2">
      <c r="A262" s="10" t="s">
        <v>278</v>
      </c>
      <c r="B262" s="10" t="s">
        <v>61</v>
      </c>
      <c r="C262" s="10" t="s">
        <v>26</v>
      </c>
      <c r="D262" s="10" t="s">
        <v>27</v>
      </c>
      <c r="E262" s="10" t="s">
        <v>43</v>
      </c>
      <c r="F262" s="11" t="s">
        <v>552</v>
      </c>
      <c r="G262" s="10">
        <v>2014</v>
      </c>
      <c r="H262" s="10">
        <v>649356210</v>
      </c>
      <c r="I262" s="17" t="s">
        <v>552</v>
      </c>
      <c r="J262" s="18">
        <v>7787</v>
      </c>
      <c r="K262" s="19">
        <v>152.58000000000001</v>
      </c>
      <c r="L262" s="19">
        <v>97.44</v>
      </c>
      <c r="M262" s="19">
        <f>Table1[[#This Row],[Unit_Selling Price]]-Table1[[#This Row],[Unit_Cost]]</f>
        <v>55.14</v>
      </c>
      <c r="N262" s="19">
        <f>Table1[[#This Row],[Quantity]]*Table1[[#This Row],[unit_per Profit]]</f>
        <v>429375.18</v>
      </c>
    </row>
    <row r="263" spans="1:14" x14ac:dyDescent="0.2">
      <c r="A263" s="10" t="s">
        <v>37</v>
      </c>
      <c r="B263" s="10" t="s">
        <v>183</v>
      </c>
      <c r="C263" s="10" t="s">
        <v>34</v>
      </c>
      <c r="D263" s="10" t="s">
        <v>27</v>
      </c>
      <c r="E263" s="10" t="s">
        <v>43</v>
      </c>
      <c r="F263" s="11" t="s">
        <v>553</v>
      </c>
      <c r="G263" s="10">
        <v>2015</v>
      </c>
      <c r="H263" s="10">
        <v>986039531</v>
      </c>
      <c r="I263" s="17">
        <v>42289</v>
      </c>
      <c r="J263" s="18">
        <v>9864</v>
      </c>
      <c r="K263" s="19">
        <v>205.7</v>
      </c>
      <c r="L263" s="19">
        <v>117.11</v>
      </c>
      <c r="M263" s="19">
        <f>Table1[[#This Row],[Unit_Selling Price]]-Table1[[#This Row],[Unit_Cost]]</f>
        <v>88.59</v>
      </c>
      <c r="N263" s="19">
        <f>Table1[[#This Row],[Quantity]]*Table1[[#This Row],[unit_per Profit]]</f>
        <v>873851.76</v>
      </c>
    </row>
    <row r="264" spans="1:14" x14ac:dyDescent="0.2">
      <c r="A264" s="10" t="s">
        <v>32</v>
      </c>
      <c r="B264" s="10" t="s">
        <v>152</v>
      </c>
      <c r="C264" s="10" t="s">
        <v>85</v>
      </c>
      <c r="D264" s="10" t="s">
        <v>27</v>
      </c>
      <c r="E264" s="10" t="s">
        <v>43</v>
      </c>
      <c r="F264" s="11">
        <v>41183</v>
      </c>
      <c r="G264" s="10">
        <v>2012</v>
      </c>
      <c r="H264" s="10">
        <v>314136731</v>
      </c>
      <c r="I264" s="17">
        <v>41244</v>
      </c>
      <c r="J264" s="18">
        <v>8894</v>
      </c>
      <c r="K264" s="19">
        <v>668.27</v>
      </c>
      <c r="L264" s="19">
        <v>502.54</v>
      </c>
      <c r="M264" s="19">
        <f>Table1[[#This Row],[Unit_Selling Price]]-Table1[[#This Row],[Unit_Cost]]</f>
        <v>165.73</v>
      </c>
      <c r="N264" s="19">
        <f>Table1[[#This Row],[Quantity]]*Table1[[#This Row],[unit_per Profit]]</f>
        <v>1474002.62</v>
      </c>
    </row>
    <row r="265" spans="1:14" x14ac:dyDescent="0.2">
      <c r="A265" s="10" t="s">
        <v>37</v>
      </c>
      <c r="B265" s="10" t="s">
        <v>79</v>
      </c>
      <c r="C265" s="10" t="s">
        <v>31</v>
      </c>
      <c r="D265" s="10" t="s">
        <v>27</v>
      </c>
      <c r="E265" s="10" t="s">
        <v>43</v>
      </c>
      <c r="F265" s="11" t="s">
        <v>554</v>
      </c>
      <c r="G265" s="10">
        <v>2015</v>
      </c>
      <c r="H265" s="10">
        <v>121196639</v>
      </c>
      <c r="I265" s="17">
        <v>42187</v>
      </c>
      <c r="J265" s="18">
        <v>3634</v>
      </c>
      <c r="K265" s="19">
        <v>47.45</v>
      </c>
      <c r="L265" s="19">
        <v>31.79</v>
      </c>
      <c r="M265" s="19">
        <f>Table1[[#This Row],[Unit_Selling Price]]-Table1[[#This Row],[Unit_Cost]]</f>
        <v>15.66</v>
      </c>
      <c r="N265" s="19">
        <f>Table1[[#This Row],[Quantity]]*Table1[[#This Row],[unit_per Profit]]</f>
        <v>56908.44</v>
      </c>
    </row>
    <row r="266" spans="1:14" x14ac:dyDescent="0.2">
      <c r="A266" s="10" t="s">
        <v>29</v>
      </c>
      <c r="B266" s="10" t="s">
        <v>116</v>
      </c>
      <c r="C266" s="10" t="s">
        <v>34</v>
      </c>
      <c r="D266" s="10" t="s">
        <v>23</v>
      </c>
      <c r="E266" s="10" t="s">
        <v>28</v>
      </c>
      <c r="F266" s="11">
        <v>42316</v>
      </c>
      <c r="G266" s="10">
        <v>2015</v>
      </c>
      <c r="H266" s="10">
        <v>615080583</v>
      </c>
      <c r="I266" s="17" t="s">
        <v>555</v>
      </c>
      <c r="J266" s="18">
        <v>4868</v>
      </c>
      <c r="K266" s="19">
        <v>205.7</v>
      </c>
      <c r="L266" s="19">
        <v>117.11</v>
      </c>
      <c r="M266" s="19">
        <f>Table1[[#This Row],[Unit_Selling Price]]-Table1[[#This Row],[Unit_Cost]]</f>
        <v>88.59</v>
      </c>
      <c r="N266" s="19">
        <f>Table1[[#This Row],[Quantity]]*Table1[[#This Row],[unit_per Profit]]</f>
        <v>431256.12</v>
      </c>
    </row>
    <row r="267" spans="1:14" x14ac:dyDescent="0.2">
      <c r="A267" s="10" t="s">
        <v>32</v>
      </c>
      <c r="B267" s="10" t="s">
        <v>82</v>
      </c>
      <c r="C267" s="10" t="s">
        <v>65</v>
      </c>
      <c r="D267" s="10" t="s">
        <v>27</v>
      </c>
      <c r="E267" s="10" t="s">
        <v>35</v>
      </c>
      <c r="F267" s="11" t="s">
        <v>556</v>
      </c>
      <c r="G267" s="10">
        <v>2016</v>
      </c>
      <c r="H267" s="10">
        <v>273962390</v>
      </c>
      <c r="I267" s="17">
        <v>42499</v>
      </c>
      <c r="J267" s="18">
        <v>414</v>
      </c>
      <c r="K267" s="19">
        <v>9.33</v>
      </c>
      <c r="L267" s="19">
        <v>6.92</v>
      </c>
      <c r="M267" s="19">
        <f>Table1[[#This Row],[Unit_Selling Price]]-Table1[[#This Row],[Unit_Cost]]</f>
        <v>2.41</v>
      </c>
      <c r="N267" s="19">
        <f>Table1[[#This Row],[Quantity]]*Table1[[#This Row],[unit_per Profit]]</f>
        <v>997.74</v>
      </c>
    </row>
    <row r="268" spans="1:14" x14ac:dyDescent="0.2">
      <c r="A268" s="10" t="s">
        <v>37</v>
      </c>
      <c r="B268" s="10" t="s">
        <v>55</v>
      </c>
      <c r="C268" s="10" t="s">
        <v>39</v>
      </c>
      <c r="D268" s="10" t="s">
        <v>27</v>
      </c>
      <c r="E268" s="10" t="s">
        <v>43</v>
      </c>
      <c r="F268" s="11" t="s">
        <v>557</v>
      </c>
      <c r="G268" s="10">
        <v>2014</v>
      </c>
      <c r="H268" s="10">
        <v>796328389</v>
      </c>
      <c r="I268" s="17" t="s">
        <v>558</v>
      </c>
      <c r="J268" s="18">
        <v>121</v>
      </c>
      <c r="K268" s="19">
        <v>81.73</v>
      </c>
      <c r="L268" s="19">
        <v>56.67</v>
      </c>
      <c r="M268" s="19">
        <f>Table1[[#This Row],[Unit_Selling Price]]-Table1[[#This Row],[Unit_Cost]]</f>
        <v>25.06</v>
      </c>
      <c r="N268" s="19">
        <f>Table1[[#This Row],[Quantity]]*Table1[[#This Row],[unit_per Profit]]</f>
        <v>3032.26</v>
      </c>
    </row>
    <row r="269" spans="1:14" x14ac:dyDescent="0.2">
      <c r="A269" s="10" t="s">
        <v>29</v>
      </c>
      <c r="B269" s="10" t="s">
        <v>184</v>
      </c>
      <c r="C269" s="10" t="s">
        <v>51</v>
      </c>
      <c r="D269" s="10" t="s">
        <v>23</v>
      </c>
      <c r="E269" s="10" t="s">
        <v>28</v>
      </c>
      <c r="F269" s="11" t="s">
        <v>559</v>
      </c>
      <c r="G269" s="10">
        <v>2010</v>
      </c>
      <c r="H269" s="10">
        <v>350977408</v>
      </c>
      <c r="I269" s="17" t="s">
        <v>372</v>
      </c>
      <c r="J269" s="18">
        <v>869</v>
      </c>
      <c r="K269" s="19">
        <v>437.2</v>
      </c>
      <c r="L269" s="19">
        <v>263.33</v>
      </c>
      <c r="M269" s="19">
        <f>Table1[[#This Row],[Unit_Selling Price]]-Table1[[#This Row],[Unit_Cost]]</f>
        <v>173.87</v>
      </c>
      <c r="N269" s="19">
        <f>Table1[[#This Row],[Quantity]]*Table1[[#This Row],[unit_per Profit]]</f>
        <v>151093.03</v>
      </c>
    </row>
    <row r="270" spans="1:14" x14ac:dyDescent="0.2">
      <c r="A270" s="10" t="s">
        <v>37</v>
      </c>
      <c r="B270" s="10" t="s">
        <v>63</v>
      </c>
      <c r="C270" s="10" t="s">
        <v>42</v>
      </c>
      <c r="D270" s="10" t="s">
        <v>27</v>
      </c>
      <c r="E270" s="10" t="s">
        <v>24</v>
      </c>
      <c r="F270" s="11" t="s">
        <v>560</v>
      </c>
      <c r="G270" s="10">
        <v>2015</v>
      </c>
      <c r="H270" s="10">
        <v>327020776</v>
      </c>
      <c r="I270" s="17" t="s">
        <v>561</v>
      </c>
      <c r="J270" s="18">
        <v>1570</v>
      </c>
      <c r="K270" s="19">
        <v>109.28</v>
      </c>
      <c r="L270" s="19">
        <v>35.840000000000003</v>
      </c>
      <c r="M270" s="19">
        <f>Table1[[#This Row],[Unit_Selling Price]]-Table1[[#This Row],[Unit_Cost]]</f>
        <v>73.44</v>
      </c>
      <c r="N270" s="19">
        <f>Table1[[#This Row],[Quantity]]*Table1[[#This Row],[unit_per Profit]]</f>
        <v>115300.8</v>
      </c>
    </row>
    <row r="271" spans="1:14" x14ac:dyDescent="0.2">
      <c r="A271" s="10" t="s">
        <v>37</v>
      </c>
      <c r="B271" s="10" t="s">
        <v>95</v>
      </c>
      <c r="C271" s="10" t="s">
        <v>77</v>
      </c>
      <c r="D271" s="10" t="s">
        <v>23</v>
      </c>
      <c r="E271" s="10" t="s">
        <v>43</v>
      </c>
      <c r="F271" s="11">
        <v>41581</v>
      </c>
      <c r="G271" s="10">
        <v>2013</v>
      </c>
      <c r="H271" s="10">
        <v>383882319</v>
      </c>
      <c r="I271" s="17" t="s">
        <v>316</v>
      </c>
      <c r="J271" s="18">
        <v>8164</v>
      </c>
      <c r="K271" s="19">
        <v>154.06</v>
      </c>
      <c r="L271" s="19">
        <v>90.93</v>
      </c>
      <c r="M271" s="19">
        <f>Table1[[#This Row],[Unit_Selling Price]]-Table1[[#This Row],[Unit_Cost]]</f>
        <v>63.13</v>
      </c>
      <c r="N271" s="19">
        <f>Table1[[#This Row],[Quantity]]*Table1[[#This Row],[unit_per Profit]]</f>
        <v>515393.32</v>
      </c>
    </row>
    <row r="272" spans="1:14" x14ac:dyDescent="0.2">
      <c r="A272" s="10" t="s">
        <v>29</v>
      </c>
      <c r="B272" s="10" t="s">
        <v>185</v>
      </c>
      <c r="C272" s="10" t="s">
        <v>39</v>
      </c>
      <c r="D272" s="10" t="s">
        <v>27</v>
      </c>
      <c r="E272" s="10" t="s">
        <v>24</v>
      </c>
      <c r="F272" s="11">
        <v>40767</v>
      </c>
      <c r="G272" s="10">
        <v>2011</v>
      </c>
      <c r="H272" s="10">
        <v>701298367</v>
      </c>
      <c r="I272" s="17">
        <v>41061</v>
      </c>
      <c r="J272" s="18">
        <v>8626</v>
      </c>
      <c r="K272" s="19">
        <v>81.73</v>
      </c>
      <c r="L272" s="19">
        <v>56.67</v>
      </c>
      <c r="M272" s="19">
        <f>Table1[[#This Row],[Unit_Selling Price]]-Table1[[#This Row],[Unit_Cost]]</f>
        <v>25.06</v>
      </c>
      <c r="N272" s="19">
        <f>Table1[[#This Row],[Quantity]]*Table1[[#This Row],[unit_per Profit]]</f>
        <v>216167.56</v>
      </c>
    </row>
    <row r="273" spans="1:14" x14ac:dyDescent="0.2">
      <c r="A273" s="10" t="s">
        <v>46</v>
      </c>
      <c r="B273" s="10" t="s">
        <v>78</v>
      </c>
      <c r="C273" s="10" t="s">
        <v>65</v>
      </c>
      <c r="D273" s="10" t="s">
        <v>23</v>
      </c>
      <c r="E273" s="10" t="s">
        <v>24</v>
      </c>
      <c r="F273" s="11" t="s">
        <v>562</v>
      </c>
      <c r="G273" s="10">
        <v>2017</v>
      </c>
      <c r="H273" s="10">
        <v>629317748</v>
      </c>
      <c r="I273" s="17" t="s">
        <v>563</v>
      </c>
      <c r="J273" s="18">
        <v>7961</v>
      </c>
      <c r="K273" s="19">
        <v>9.33</v>
      </c>
      <c r="L273" s="19">
        <v>6.92</v>
      </c>
      <c r="M273" s="19">
        <f>Table1[[#This Row],[Unit_Selling Price]]-Table1[[#This Row],[Unit_Cost]]</f>
        <v>2.41</v>
      </c>
      <c r="N273" s="19">
        <f>Table1[[#This Row],[Quantity]]*Table1[[#This Row],[unit_per Profit]]</f>
        <v>19186.009999999998</v>
      </c>
    </row>
    <row r="274" spans="1:14" x14ac:dyDescent="0.2">
      <c r="A274" s="10" t="s">
        <v>32</v>
      </c>
      <c r="B274" s="10" t="s">
        <v>93</v>
      </c>
      <c r="C274" s="10" t="s">
        <v>22</v>
      </c>
      <c r="D274" s="10" t="s">
        <v>27</v>
      </c>
      <c r="E274" s="10" t="s">
        <v>28</v>
      </c>
      <c r="F274" s="11" t="s">
        <v>564</v>
      </c>
      <c r="G274" s="10">
        <v>2013</v>
      </c>
      <c r="H274" s="10">
        <v>938301789</v>
      </c>
      <c r="I274" s="17" t="s">
        <v>565</v>
      </c>
      <c r="J274" s="18">
        <v>3205</v>
      </c>
      <c r="K274" s="19">
        <v>255.28</v>
      </c>
      <c r="L274" s="19">
        <v>159.41999999999999</v>
      </c>
      <c r="M274" s="19">
        <f>Table1[[#This Row],[Unit_Selling Price]]-Table1[[#This Row],[Unit_Cost]]</f>
        <v>95.86</v>
      </c>
      <c r="N274" s="19">
        <f>Table1[[#This Row],[Quantity]]*Table1[[#This Row],[unit_per Profit]]</f>
        <v>307231.3</v>
      </c>
    </row>
    <row r="275" spans="1:14" x14ac:dyDescent="0.2">
      <c r="A275" s="10" t="s">
        <v>37</v>
      </c>
      <c r="B275" s="10" t="s">
        <v>105</v>
      </c>
      <c r="C275" s="10" t="s">
        <v>77</v>
      </c>
      <c r="D275" s="10" t="s">
        <v>23</v>
      </c>
      <c r="E275" s="10" t="s">
        <v>35</v>
      </c>
      <c r="F275" s="11">
        <v>40914</v>
      </c>
      <c r="G275" s="10">
        <v>2012</v>
      </c>
      <c r="H275" s="10">
        <v>668924319</v>
      </c>
      <c r="I275" s="17">
        <v>41097</v>
      </c>
      <c r="J275" s="18">
        <v>8426</v>
      </c>
      <c r="K275" s="19">
        <v>154.06</v>
      </c>
      <c r="L275" s="19">
        <v>90.93</v>
      </c>
      <c r="M275" s="19">
        <f>Table1[[#This Row],[Unit_Selling Price]]-Table1[[#This Row],[Unit_Cost]]</f>
        <v>63.13</v>
      </c>
      <c r="N275" s="19">
        <f>Table1[[#This Row],[Quantity]]*Table1[[#This Row],[unit_per Profit]]</f>
        <v>531933.38</v>
      </c>
    </row>
    <row r="276" spans="1:14" x14ac:dyDescent="0.2">
      <c r="A276" s="10" t="s">
        <v>32</v>
      </c>
      <c r="B276" s="10" t="s">
        <v>186</v>
      </c>
      <c r="C276" s="10" t="s">
        <v>42</v>
      </c>
      <c r="D276" s="10" t="s">
        <v>23</v>
      </c>
      <c r="E276" s="10" t="s">
        <v>28</v>
      </c>
      <c r="F276" s="11">
        <v>40400</v>
      </c>
      <c r="G276" s="10">
        <v>2010</v>
      </c>
      <c r="H276" s="10">
        <v>282171666</v>
      </c>
      <c r="I276" s="17" t="s">
        <v>566</v>
      </c>
      <c r="J276" s="18">
        <v>9721</v>
      </c>
      <c r="K276" s="19">
        <v>109.28</v>
      </c>
      <c r="L276" s="19">
        <v>35.840000000000003</v>
      </c>
      <c r="M276" s="19">
        <f>Table1[[#This Row],[Unit_Selling Price]]-Table1[[#This Row],[Unit_Cost]]</f>
        <v>73.44</v>
      </c>
      <c r="N276" s="19">
        <f>Table1[[#This Row],[Quantity]]*Table1[[#This Row],[unit_per Profit]]</f>
        <v>713910.24</v>
      </c>
    </row>
    <row r="277" spans="1:14" x14ac:dyDescent="0.2">
      <c r="A277" s="10" t="s">
        <v>29</v>
      </c>
      <c r="B277" s="10" t="s">
        <v>187</v>
      </c>
      <c r="C277" s="10" t="s">
        <v>39</v>
      </c>
      <c r="D277" s="10" t="s">
        <v>23</v>
      </c>
      <c r="E277" s="10" t="s">
        <v>28</v>
      </c>
      <c r="F277" s="11" t="s">
        <v>567</v>
      </c>
      <c r="G277" s="10">
        <v>2011</v>
      </c>
      <c r="H277" s="10">
        <v>309342658</v>
      </c>
      <c r="I277" s="17" t="s">
        <v>287</v>
      </c>
      <c r="J277" s="18">
        <v>222</v>
      </c>
      <c r="K277" s="19">
        <v>81.73</v>
      </c>
      <c r="L277" s="19">
        <v>56.67</v>
      </c>
      <c r="M277" s="19">
        <f>Table1[[#This Row],[Unit_Selling Price]]-Table1[[#This Row],[Unit_Cost]]</f>
        <v>25.06</v>
      </c>
      <c r="N277" s="19">
        <f>Table1[[#This Row],[Quantity]]*Table1[[#This Row],[unit_per Profit]]</f>
        <v>5563.32</v>
      </c>
    </row>
    <row r="278" spans="1:14" x14ac:dyDescent="0.2">
      <c r="A278" s="10" t="s">
        <v>46</v>
      </c>
      <c r="B278" s="10" t="s">
        <v>269</v>
      </c>
      <c r="C278" s="10" t="s">
        <v>51</v>
      </c>
      <c r="D278" s="10" t="s">
        <v>23</v>
      </c>
      <c r="E278" s="10" t="s">
        <v>43</v>
      </c>
      <c r="F278" s="11">
        <v>42502</v>
      </c>
      <c r="G278" s="10">
        <v>2016</v>
      </c>
      <c r="H278" s="10">
        <v>902048623</v>
      </c>
      <c r="I278" s="17" t="s">
        <v>568</v>
      </c>
      <c r="J278" s="18">
        <v>5088</v>
      </c>
      <c r="K278" s="19">
        <v>437.2</v>
      </c>
      <c r="L278" s="19">
        <v>263.33</v>
      </c>
      <c r="M278" s="19">
        <f>Table1[[#This Row],[Unit_Selling Price]]-Table1[[#This Row],[Unit_Cost]]</f>
        <v>173.87</v>
      </c>
      <c r="N278" s="19">
        <f>Table1[[#This Row],[Quantity]]*Table1[[#This Row],[unit_per Profit]]</f>
        <v>884650.56</v>
      </c>
    </row>
    <row r="279" spans="1:14" x14ac:dyDescent="0.2">
      <c r="A279" s="10" t="s">
        <v>37</v>
      </c>
      <c r="B279" s="10" t="s">
        <v>183</v>
      </c>
      <c r="C279" s="10" t="s">
        <v>42</v>
      </c>
      <c r="D279" s="10" t="s">
        <v>23</v>
      </c>
      <c r="E279" s="10" t="s">
        <v>43</v>
      </c>
      <c r="F279" s="11">
        <v>41433</v>
      </c>
      <c r="G279" s="10">
        <v>2013</v>
      </c>
      <c r="H279" s="10">
        <v>482213389</v>
      </c>
      <c r="I279" s="17">
        <v>41342</v>
      </c>
      <c r="J279" s="18">
        <v>6513</v>
      </c>
      <c r="K279" s="19">
        <v>109.28</v>
      </c>
      <c r="L279" s="19">
        <v>35.840000000000003</v>
      </c>
      <c r="M279" s="19">
        <f>Table1[[#This Row],[Unit_Selling Price]]-Table1[[#This Row],[Unit_Cost]]</f>
        <v>73.44</v>
      </c>
      <c r="N279" s="19">
        <f>Table1[[#This Row],[Quantity]]*Table1[[#This Row],[unit_per Profit]]</f>
        <v>478314.72</v>
      </c>
    </row>
    <row r="280" spans="1:14" x14ac:dyDescent="0.2">
      <c r="A280" s="10" t="s">
        <v>278</v>
      </c>
      <c r="B280" s="10" t="s">
        <v>68</v>
      </c>
      <c r="C280" s="10" t="s">
        <v>77</v>
      </c>
      <c r="D280" s="10" t="s">
        <v>27</v>
      </c>
      <c r="E280" s="10" t="s">
        <v>28</v>
      </c>
      <c r="F280" s="11">
        <v>40365</v>
      </c>
      <c r="G280" s="10">
        <v>2010</v>
      </c>
      <c r="H280" s="10">
        <v>692073285</v>
      </c>
      <c r="I280" s="17" t="s">
        <v>569</v>
      </c>
      <c r="J280" s="18">
        <v>8719</v>
      </c>
      <c r="K280" s="19">
        <v>154.06</v>
      </c>
      <c r="L280" s="19">
        <v>90.93</v>
      </c>
      <c r="M280" s="19">
        <f>Table1[[#This Row],[Unit_Selling Price]]-Table1[[#This Row],[Unit_Cost]]</f>
        <v>63.13</v>
      </c>
      <c r="N280" s="19">
        <f>Table1[[#This Row],[Quantity]]*Table1[[#This Row],[unit_per Profit]]</f>
        <v>550430.47</v>
      </c>
    </row>
    <row r="281" spans="1:14" x14ac:dyDescent="0.2">
      <c r="A281" s="10" t="s">
        <v>40</v>
      </c>
      <c r="B281" s="10" t="s">
        <v>140</v>
      </c>
      <c r="C281" s="10" t="s">
        <v>65</v>
      </c>
      <c r="D281" s="10" t="s">
        <v>23</v>
      </c>
      <c r="E281" s="10" t="s">
        <v>35</v>
      </c>
      <c r="F281" s="11" t="s">
        <v>570</v>
      </c>
      <c r="G281" s="10">
        <v>2013</v>
      </c>
      <c r="H281" s="10">
        <v>544177138</v>
      </c>
      <c r="I281" s="17" t="s">
        <v>571</v>
      </c>
      <c r="J281" s="18">
        <v>2963</v>
      </c>
      <c r="K281" s="19">
        <v>9.33</v>
      </c>
      <c r="L281" s="19">
        <v>6.92</v>
      </c>
      <c r="M281" s="19">
        <f>Table1[[#This Row],[Unit_Selling Price]]-Table1[[#This Row],[Unit_Cost]]</f>
        <v>2.41</v>
      </c>
      <c r="N281" s="19">
        <f>Table1[[#This Row],[Quantity]]*Table1[[#This Row],[unit_per Profit]]</f>
        <v>7140.83</v>
      </c>
    </row>
    <row r="282" spans="1:14" x14ac:dyDescent="0.2">
      <c r="A282" s="10" t="s">
        <v>278</v>
      </c>
      <c r="B282" s="10" t="s">
        <v>70</v>
      </c>
      <c r="C282" s="10" t="s">
        <v>77</v>
      </c>
      <c r="D282" s="10" t="s">
        <v>23</v>
      </c>
      <c r="E282" s="10" t="s">
        <v>24</v>
      </c>
      <c r="F282" s="11" t="s">
        <v>308</v>
      </c>
      <c r="G282" s="10">
        <v>2016</v>
      </c>
      <c r="H282" s="10">
        <v>471386277</v>
      </c>
      <c r="I282" s="17" t="s">
        <v>572</v>
      </c>
      <c r="J282" s="18">
        <v>2530</v>
      </c>
      <c r="K282" s="19">
        <v>154.06</v>
      </c>
      <c r="L282" s="19">
        <v>90.93</v>
      </c>
      <c r="M282" s="19">
        <f>Table1[[#This Row],[Unit_Selling Price]]-Table1[[#This Row],[Unit_Cost]]</f>
        <v>63.13</v>
      </c>
      <c r="N282" s="19">
        <f>Table1[[#This Row],[Quantity]]*Table1[[#This Row],[unit_per Profit]]</f>
        <v>159718.9</v>
      </c>
    </row>
    <row r="283" spans="1:14" x14ac:dyDescent="0.2">
      <c r="A283" s="10" t="s">
        <v>40</v>
      </c>
      <c r="B283" s="10" t="s">
        <v>188</v>
      </c>
      <c r="C283" s="10" t="s">
        <v>39</v>
      </c>
      <c r="D283" s="10" t="s">
        <v>23</v>
      </c>
      <c r="E283" s="10" t="s">
        <v>35</v>
      </c>
      <c r="F283" s="11">
        <v>42583</v>
      </c>
      <c r="G283" s="10">
        <v>2016</v>
      </c>
      <c r="H283" s="10">
        <v>976874530</v>
      </c>
      <c r="I283" s="17" t="s">
        <v>573</v>
      </c>
      <c r="J283" s="18">
        <v>7737</v>
      </c>
      <c r="K283" s="19">
        <v>81.73</v>
      </c>
      <c r="L283" s="19">
        <v>56.67</v>
      </c>
      <c r="M283" s="19">
        <f>Table1[[#This Row],[Unit_Selling Price]]-Table1[[#This Row],[Unit_Cost]]</f>
        <v>25.06</v>
      </c>
      <c r="N283" s="19">
        <f>Table1[[#This Row],[Quantity]]*Table1[[#This Row],[unit_per Profit]]</f>
        <v>193889.22</v>
      </c>
    </row>
    <row r="284" spans="1:14" x14ac:dyDescent="0.2">
      <c r="A284" s="10" t="s">
        <v>29</v>
      </c>
      <c r="B284" s="10" t="s">
        <v>134</v>
      </c>
      <c r="C284" s="10" t="s">
        <v>85</v>
      </c>
      <c r="D284" s="10" t="s">
        <v>27</v>
      </c>
      <c r="E284" s="10" t="s">
        <v>24</v>
      </c>
      <c r="F284" s="11" t="s">
        <v>351</v>
      </c>
      <c r="G284" s="10">
        <v>2010</v>
      </c>
      <c r="H284" s="10">
        <v>384128224</v>
      </c>
      <c r="I284" s="17" t="s">
        <v>481</v>
      </c>
      <c r="J284" s="18">
        <v>933</v>
      </c>
      <c r="K284" s="19">
        <v>668.27</v>
      </c>
      <c r="L284" s="19">
        <v>502.54</v>
      </c>
      <c r="M284" s="19">
        <f>Table1[[#This Row],[Unit_Selling Price]]-Table1[[#This Row],[Unit_Cost]]</f>
        <v>165.73</v>
      </c>
      <c r="N284" s="19">
        <f>Table1[[#This Row],[Quantity]]*Table1[[#This Row],[unit_per Profit]]</f>
        <v>154626.09</v>
      </c>
    </row>
    <row r="285" spans="1:14" x14ac:dyDescent="0.2">
      <c r="A285" s="10" t="s">
        <v>46</v>
      </c>
      <c r="B285" s="10" t="s">
        <v>98</v>
      </c>
      <c r="C285" s="10" t="s">
        <v>39</v>
      </c>
      <c r="D285" s="10" t="s">
        <v>23</v>
      </c>
      <c r="E285" s="10" t="s">
        <v>43</v>
      </c>
      <c r="F285" s="11" t="s">
        <v>574</v>
      </c>
      <c r="G285" s="10">
        <v>2010</v>
      </c>
      <c r="H285" s="10">
        <v>686946189</v>
      </c>
      <c r="I285" s="17">
        <v>40393</v>
      </c>
      <c r="J285" s="18">
        <v>1498</v>
      </c>
      <c r="K285" s="19">
        <v>81.73</v>
      </c>
      <c r="L285" s="19">
        <v>56.67</v>
      </c>
      <c r="M285" s="19">
        <f>Table1[[#This Row],[Unit_Selling Price]]-Table1[[#This Row],[Unit_Cost]]</f>
        <v>25.06</v>
      </c>
      <c r="N285" s="19">
        <f>Table1[[#This Row],[Quantity]]*Table1[[#This Row],[unit_per Profit]]</f>
        <v>37539.879999999997</v>
      </c>
    </row>
    <row r="286" spans="1:14" x14ac:dyDescent="0.2">
      <c r="A286" s="10" t="s">
        <v>46</v>
      </c>
      <c r="B286" s="10" t="s">
        <v>123</v>
      </c>
      <c r="C286" s="10" t="s">
        <v>26</v>
      </c>
      <c r="D286" s="10" t="s">
        <v>27</v>
      </c>
      <c r="E286" s="10" t="s">
        <v>24</v>
      </c>
      <c r="F286" s="11" t="s">
        <v>575</v>
      </c>
      <c r="G286" s="10">
        <v>2012</v>
      </c>
      <c r="H286" s="10">
        <v>799439752</v>
      </c>
      <c r="I286" s="17" t="s">
        <v>374</v>
      </c>
      <c r="J286" s="18">
        <v>843</v>
      </c>
      <c r="K286" s="19">
        <v>152.58000000000001</v>
      </c>
      <c r="L286" s="19">
        <v>97.44</v>
      </c>
      <c r="M286" s="19">
        <f>Table1[[#This Row],[Unit_Selling Price]]-Table1[[#This Row],[Unit_Cost]]</f>
        <v>55.14</v>
      </c>
      <c r="N286" s="19">
        <f>Table1[[#This Row],[Quantity]]*Table1[[#This Row],[unit_per Profit]]</f>
        <v>46483.02</v>
      </c>
    </row>
    <row r="287" spans="1:14" x14ac:dyDescent="0.2">
      <c r="A287" s="10" t="s">
        <v>278</v>
      </c>
      <c r="B287" s="10" t="s">
        <v>271</v>
      </c>
      <c r="C287" s="10" t="s">
        <v>34</v>
      </c>
      <c r="D287" s="10" t="s">
        <v>23</v>
      </c>
      <c r="E287" s="10" t="s">
        <v>24</v>
      </c>
      <c r="F287" s="11" t="s">
        <v>416</v>
      </c>
      <c r="G287" s="10">
        <v>2011</v>
      </c>
      <c r="H287" s="10">
        <v>606032741</v>
      </c>
      <c r="I287" s="17" t="s">
        <v>576</v>
      </c>
      <c r="J287" s="18">
        <v>7410</v>
      </c>
      <c r="K287" s="19">
        <v>205.7</v>
      </c>
      <c r="L287" s="19">
        <v>117.11</v>
      </c>
      <c r="M287" s="19">
        <f>Table1[[#This Row],[Unit_Selling Price]]-Table1[[#This Row],[Unit_Cost]]</f>
        <v>88.59</v>
      </c>
      <c r="N287" s="19">
        <f>Table1[[#This Row],[Quantity]]*Table1[[#This Row],[unit_per Profit]]</f>
        <v>656451.9</v>
      </c>
    </row>
    <row r="288" spans="1:14" x14ac:dyDescent="0.2">
      <c r="A288" s="10" t="s">
        <v>32</v>
      </c>
      <c r="B288" s="10" t="s">
        <v>182</v>
      </c>
      <c r="C288" s="10" t="s">
        <v>31</v>
      </c>
      <c r="D288" s="10" t="s">
        <v>27</v>
      </c>
      <c r="E288" s="10" t="s">
        <v>43</v>
      </c>
      <c r="F288" s="11" t="s">
        <v>577</v>
      </c>
      <c r="G288" s="10">
        <v>2016</v>
      </c>
      <c r="H288" s="10">
        <v>511461484</v>
      </c>
      <c r="I288" s="17">
        <v>42857</v>
      </c>
      <c r="J288" s="18">
        <v>1674</v>
      </c>
      <c r="K288" s="19">
        <v>47.45</v>
      </c>
      <c r="L288" s="19">
        <v>31.79</v>
      </c>
      <c r="M288" s="19">
        <f>Table1[[#This Row],[Unit_Selling Price]]-Table1[[#This Row],[Unit_Cost]]</f>
        <v>15.66</v>
      </c>
      <c r="N288" s="19">
        <f>Table1[[#This Row],[Quantity]]*Table1[[#This Row],[unit_per Profit]]</f>
        <v>26214.84</v>
      </c>
    </row>
    <row r="289" spans="1:14" x14ac:dyDescent="0.2">
      <c r="A289" s="10" t="s">
        <v>29</v>
      </c>
      <c r="B289" s="10" t="s">
        <v>100</v>
      </c>
      <c r="C289" s="10" t="s">
        <v>85</v>
      </c>
      <c r="D289" s="10" t="s">
        <v>27</v>
      </c>
      <c r="E289" s="10" t="s">
        <v>28</v>
      </c>
      <c r="F289" s="11" t="s">
        <v>343</v>
      </c>
      <c r="G289" s="10">
        <v>2014</v>
      </c>
      <c r="H289" s="10">
        <v>990774810</v>
      </c>
      <c r="I289" s="17" t="s">
        <v>578</v>
      </c>
      <c r="J289" s="18">
        <v>1138</v>
      </c>
      <c r="K289" s="19">
        <v>668.27</v>
      </c>
      <c r="L289" s="19">
        <v>502.54</v>
      </c>
      <c r="M289" s="19">
        <f>Table1[[#This Row],[Unit_Selling Price]]-Table1[[#This Row],[Unit_Cost]]</f>
        <v>165.73</v>
      </c>
      <c r="N289" s="19">
        <f>Table1[[#This Row],[Quantity]]*Table1[[#This Row],[unit_per Profit]]</f>
        <v>188600.74</v>
      </c>
    </row>
    <row r="290" spans="1:14" x14ac:dyDescent="0.2">
      <c r="A290" s="10" t="s">
        <v>32</v>
      </c>
      <c r="B290" s="10" t="s">
        <v>135</v>
      </c>
      <c r="C290" s="10" t="s">
        <v>26</v>
      </c>
      <c r="D290" s="10" t="s">
        <v>27</v>
      </c>
      <c r="E290" s="10" t="s">
        <v>24</v>
      </c>
      <c r="F290" s="11">
        <v>40577</v>
      </c>
      <c r="G290" s="10">
        <v>2011</v>
      </c>
      <c r="H290" s="10">
        <v>339334046</v>
      </c>
      <c r="I290" s="17" t="s">
        <v>579</v>
      </c>
      <c r="J290" s="18">
        <v>5340</v>
      </c>
      <c r="K290" s="19">
        <v>152.58000000000001</v>
      </c>
      <c r="L290" s="19">
        <v>97.44</v>
      </c>
      <c r="M290" s="19">
        <f>Table1[[#This Row],[Unit_Selling Price]]-Table1[[#This Row],[Unit_Cost]]</f>
        <v>55.14</v>
      </c>
      <c r="N290" s="19">
        <f>Table1[[#This Row],[Quantity]]*Table1[[#This Row],[unit_per Profit]]</f>
        <v>294447.59999999998</v>
      </c>
    </row>
    <row r="291" spans="1:14" x14ac:dyDescent="0.2">
      <c r="A291" s="10" t="s">
        <v>46</v>
      </c>
      <c r="B291" s="10" t="s">
        <v>172</v>
      </c>
      <c r="C291" s="10" t="s">
        <v>39</v>
      </c>
      <c r="D291" s="10" t="s">
        <v>27</v>
      </c>
      <c r="E291" s="10" t="s">
        <v>28</v>
      </c>
      <c r="F291" s="11">
        <v>41915</v>
      </c>
      <c r="G291" s="10">
        <v>2014</v>
      </c>
      <c r="H291" s="10">
        <v>522813022</v>
      </c>
      <c r="I291" s="17">
        <v>41855</v>
      </c>
      <c r="J291" s="18">
        <v>846</v>
      </c>
      <c r="K291" s="19">
        <v>81.73</v>
      </c>
      <c r="L291" s="19">
        <v>56.67</v>
      </c>
      <c r="M291" s="19">
        <f>Table1[[#This Row],[Unit_Selling Price]]-Table1[[#This Row],[Unit_Cost]]</f>
        <v>25.06</v>
      </c>
      <c r="N291" s="19">
        <f>Table1[[#This Row],[Quantity]]*Table1[[#This Row],[unit_per Profit]]</f>
        <v>21200.76</v>
      </c>
    </row>
    <row r="292" spans="1:14" x14ac:dyDescent="0.2">
      <c r="A292" s="10" t="s">
        <v>46</v>
      </c>
      <c r="B292" s="10" t="s">
        <v>103</v>
      </c>
      <c r="C292" s="10" t="s">
        <v>65</v>
      </c>
      <c r="D292" s="10" t="s">
        <v>27</v>
      </c>
      <c r="E292" s="10" t="s">
        <v>24</v>
      </c>
      <c r="F292" s="11" t="s">
        <v>580</v>
      </c>
      <c r="G292" s="10">
        <v>2014</v>
      </c>
      <c r="H292" s="10">
        <v>427198064</v>
      </c>
      <c r="I292" s="17">
        <v>42036</v>
      </c>
      <c r="J292" s="18">
        <v>6255</v>
      </c>
      <c r="K292" s="19">
        <v>9.33</v>
      </c>
      <c r="L292" s="19">
        <v>6.92</v>
      </c>
      <c r="M292" s="19">
        <f>Table1[[#This Row],[Unit_Selling Price]]-Table1[[#This Row],[Unit_Cost]]</f>
        <v>2.41</v>
      </c>
      <c r="N292" s="19">
        <f>Table1[[#This Row],[Quantity]]*Table1[[#This Row],[unit_per Profit]]</f>
        <v>15074.55</v>
      </c>
    </row>
    <row r="293" spans="1:14" x14ac:dyDescent="0.2">
      <c r="A293" s="10" t="s">
        <v>32</v>
      </c>
      <c r="B293" s="10" t="s">
        <v>189</v>
      </c>
      <c r="C293" s="10" t="s">
        <v>31</v>
      </c>
      <c r="D293" s="10" t="s">
        <v>27</v>
      </c>
      <c r="E293" s="10" t="s">
        <v>28</v>
      </c>
      <c r="F293" s="11">
        <v>42800</v>
      </c>
      <c r="G293" s="10">
        <v>2017</v>
      </c>
      <c r="H293" s="10">
        <v>808788001</v>
      </c>
      <c r="I293" s="17" t="s">
        <v>581</v>
      </c>
      <c r="J293" s="18">
        <v>7197</v>
      </c>
      <c r="K293" s="19">
        <v>47.45</v>
      </c>
      <c r="L293" s="19">
        <v>31.79</v>
      </c>
      <c r="M293" s="19">
        <f>Table1[[#This Row],[Unit_Selling Price]]-Table1[[#This Row],[Unit_Cost]]</f>
        <v>15.66</v>
      </c>
      <c r="N293" s="19">
        <f>Table1[[#This Row],[Quantity]]*Table1[[#This Row],[unit_per Profit]]</f>
        <v>112705.02</v>
      </c>
    </row>
    <row r="294" spans="1:14" x14ac:dyDescent="0.2">
      <c r="A294" s="10" t="s">
        <v>46</v>
      </c>
      <c r="B294" s="10" t="s">
        <v>190</v>
      </c>
      <c r="C294" s="10" t="s">
        <v>56</v>
      </c>
      <c r="D294" s="10" t="s">
        <v>27</v>
      </c>
      <c r="E294" s="10" t="s">
        <v>35</v>
      </c>
      <c r="F294" s="11">
        <v>40736</v>
      </c>
      <c r="G294" s="10">
        <v>2011</v>
      </c>
      <c r="H294" s="10">
        <v>244194161</v>
      </c>
      <c r="I294" s="17">
        <v>41091</v>
      </c>
      <c r="J294" s="18">
        <v>1334</v>
      </c>
      <c r="K294" s="19">
        <v>421.89</v>
      </c>
      <c r="L294" s="19">
        <v>364.69</v>
      </c>
      <c r="M294" s="19">
        <f>Table1[[#This Row],[Unit_Selling Price]]-Table1[[#This Row],[Unit_Cost]]</f>
        <v>57.2</v>
      </c>
      <c r="N294" s="19">
        <f>Table1[[#This Row],[Quantity]]*Table1[[#This Row],[unit_per Profit]]</f>
        <v>76304.800000000003</v>
      </c>
    </row>
    <row r="295" spans="1:14" x14ac:dyDescent="0.2">
      <c r="A295" s="10" t="s">
        <v>278</v>
      </c>
      <c r="B295" s="10" t="s">
        <v>191</v>
      </c>
      <c r="C295" s="10" t="s">
        <v>65</v>
      </c>
      <c r="D295" s="10" t="s">
        <v>27</v>
      </c>
      <c r="E295" s="10" t="s">
        <v>35</v>
      </c>
      <c r="F295" s="11">
        <v>42371</v>
      </c>
      <c r="G295" s="10">
        <v>2016</v>
      </c>
      <c r="H295" s="10">
        <v>980340373</v>
      </c>
      <c r="I295" s="17" t="s">
        <v>582</v>
      </c>
      <c r="J295" s="18">
        <v>3357</v>
      </c>
      <c r="K295" s="19">
        <v>9.33</v>
      </c>
      <c r="L295" s="19">
        <v>6.92</v>
      </c>
      <c r="M295" s="19">
        <f>Table1[[#This Row],[Unit_Selling Price]]-Table1[[#This Row],[Unit_Cost]]</f>
        <v>2.41</v>
      </c>
      <c r="N295" s="19">
        <f>Table1[[#This Row],[Quantity]]*Table1[[#This Row],[unit_per Profit]]</f>
        <v>8090.37</v>
      </c>
    </row>
    <row r="296" spans="1:14" x14ac:dyDescent="0.2">
      <c r="A296" s="10" t="s">
        <v>40</v>
      </c>
      <c r="B296" s="10" t="s">
        <v>272</v>
      </c>
      <c r="C296" s="10" t="s">
        <v>31</v>
      </c>
      <c r="D296" s="10" t="s">
        <v>23</v>
      </c>
      <c r="E296" s="10" t="s">
        <v>24</v>
      </c>
      <c r="F296" s="11">
        <v>40339</v>
      </c>
      <c r="G296" s="10">
        <v>2010</v>
      </c>
      <c r="H296" s="10">
        <v>384462964</v>
      </c>
      <c r="I296" s="17">
        <v>40461</v>
      </c>
      <c r="J296" s="18">
        <v>9990</v>
      </c>
      <c r="K296" s="19">
        <v>47.45</v>
      </c>
      <c r="L296" s="19">
        <v>31.79</v>
      </c>
      <c r="M296" s="19">
        <f>Table1[[#This Row],[Unit_Selling Price]]-Table1[[#This Row],[Unit_Cost]]</f>
        <v>15.66</v>
      </c>
      <c r="N296" s="19">
        <f>Table1[[#This Row],[Quantity]]*Table1[[#This Row],[unit_per Profit]]</f>
        <v>156443.4</v>
      </c>
    </row>
    <row r="297" spans="1:14" x14ac:dyDescent="0.2">
      <c r="A297" s="10" t="s">
        <v>29</v>
      </c>
      <c r="B297" s="10" t="s">
        <v>88</v>
      </c>
      <c r="C297" s="10" t="s">
        <v>77</v>
      </c>
      <c r="D297" s="10" t="s">
        <v>27</v>
      </c>
      <c r="E297" s="10" t="s">
        <v>28</v>
      </c>
      <c r="F297" s="11" t="s">
        <v>583</v>
      </c>
      <c r="G297" s="10">
        <v>2011</v>
      </c>
      <c r="H297" s="10">
        <v>394110763</v>
      </c>
      <c r="I297" s="17" t="s">
        <v>584</v>
      </c>
      <c r="J297" s="18">
        <v>4988</v>
      </c>
      <c r="K297" s="19">
        <v>154.06</v>
      </c>
      <c r="L297" s="19">
        <v>90.93</v>
      </c>
      <c r="M297" s="19">
        <f>Table1[[#This Row],[Unit_Selling Price]]-Table1[[#This Row],[Unit_Cost]]</f>
        <v>63.13</v>
      </c>
      <c r="N297" s="19">
        <f>Table1[[#This Row],[Quantity]]*Table1[[#This Row],[unit_per Profit]]</f>
        <v>314892.44</v>
      </c>
    </row>
    <row r="298" spans="1:14" x14ac:dyDescent="0.2">
      <c r="A298" s="10" t="s">
        <v>40</v>
      </c>
      <c r="B298" s="10" t="s">
        <v>41</v>
      </c>
      <c r="C298" s="10" t="s">
        <v>51</v>
      </c>
      <c r="D298" s="10" t="s">
        <v>23</v>
      </c>
      <c r="E298" s="10" t="s">
        <v>35</v>
      </c>
      <c r="F298" s="11">
        <v>41975</v>
      </c>
      <c r="G298" s="10">
        <v>2014</v>
      </c>
      <c r="H298" s="10">
        <v>767145097</v>
      </c>
      <c r="I298" s="17">
        <v>41946</v>
      </c>
      <c r="J298" s="18">
        <v>4137</v>
      </c>
      <c r="K298" s="19">
        <v>437.2</v>
      </c>
      <c r="L298" s="19">
        <v>263.33</v>
      </c>
      <c r="M298" s="19">
        <f>Table1[[#This Row],[Unit_Selling Price]]-Table1[[#This Row],[Unit_Cost]]</f>
        <v>173.87</v>
      </c>
      <c r="N298" s="19">
        <f>Table1[[#This Row],[Quantity]]*Table1[[#This Row],[unit_per Profit]]</f>
        <v>719300.19</v>
      </c>
    </row>
    <row r="299" spans="1:14" x14ac:dyDescent="0.2">
      <c r="A299" s="10" t="s">
        <v>46</v>
      </c>
      <c r="B299" s="10" t="s">
        <v>190</v>
      </c>
      <c r="C299" s="10" t="s">
        <v>65</v>
      </c>
      <c r="D299" s="10" t="s">
        <v>23</v>
      </c>
      <c r="E299" s="10" t="s">
        <v>35</v>
      </c>
      <c r="F299" s="11" t="s">
        <v>585</v>
      </c>
      <c r="G299" s="10">
        <v>2016</v>
      </c>
      <c r="H299" s="10">
        <v>431739795</v>
      </c>
      <c r="I299" s="17" t="s">
        <v>586</v>
      </c>
      <c r="J299" s="18">
        <v>254</v>
      </c>
      <c r="K299" s="19">
        <v>9.33</v>
      </c>
      <c r="L299" s="19">
        <v>6.92</v>
      </c>
      <c r="M299" s="19">
        <f>Table1[[#This Row],[Unit_Selling Price]]-Table1[[#This Row],[Unit_Cost]]</f>
        <v>2.41</v>
      </c>
      <c r="N299" s="19">
        <f>Table1[[#This Row],[Quantity]]*Table1[[#This Row],[unit_per Profit]]</f>
        <v>612.14</v>
      </c>
    </row>
    <row r="300" spans="1:14" x14ac:dyDescent="0.2">
      <c r="A300" s="10" t="s">
        <v>32</v>
      </c>
      <c r="B300" s="10" t="s">
        <v>192</v>
      </c>
      <c r="C300" s="10" t="s">
        <v>34</v>
      </c>
      <c r="D300" s="10" t="s">
        <v>23</v>
      </c>
      <c r="E300" s="10" t="s">
        <v>35</v>
      </c>
      <c r="F300" s="11">
        <v>40581</v>
      </c>
      <c r="G300" s="10">
        <v>2011</v>
      </c>
      <c r="H300" s="10">
        <v>636381185</v>
      </c>
      <c r="I300" s="17" t="s">
        <v>587</v>
      </c>
      <c r="J300" s="18">
        <v>8189</v>
      </c>
      <c r="K300" s="19">
        <v>205.7</v>
      </c>
      <c r="L300" s="19">
        <v>117.11</v>
      </c>
      <c r="M300" s="19">
        <f>Table1[[#This Row],[Unit_Selling Price]]-Table1[[#This Row],[Unit_Cost]]</f>
        <v>88.59</v>
      </c>
      <c r="N300" s="19">
        <f>Table1[[#This Row],[Quantity]]*Table1[[#This Row],[unit_per Profit]]</f>
        <v>725463.51</v>
      </c>
    </row>
    <row r="301" spans="1:14" x14ac:dyDescent="0.2">
      <c r="A301" s="10" t="s">
        <v>29</v>
      </c>
      <c r="B301" s="10" t="s">
        <v>153</v>
      </c>
      <c r="C301" s="10" t="s">
        <v>65</v>
      </c>
      <c r="D301" s="10" t="s">
        <v>23</v>
      </c>
      <c r="E301" s="10" t="s">
        <v>28</v>
      </c>
      <c r="F301" s="11">
        <v>40942</v>
      </c>
      <c r="G301" s="10">
        <v>2012</v>
      </c>
      <c r="H301" s="10">
        <v>899868094</v>
      </c>
      <c r="I301" s="17" t="s">
        <v>588</v>
      </c>
      <c r="J301" s="18">
        <v>9821</v>
      </c>
      <c r="K301" s="19">
        <v>9.33</v>
      </c>
      <c r="L301" s="19">
        <v>6.92</v>
      </c>
      <c r="M301" s="19">
        <f>Table1[[#This Row],[Unit_Selling Price]]-Table1[[#This Row],[Unit_Cost]]</f>
        <v>2.41</v>
      </c>
      <c r="N301" s="19">
        <f>Table1[[#This Row],[Quantity]]*Table1[[#This Row],[unit_per Profit]]</f>
        <v>23668.61</v>
      </c>
    </row>
    <row r="302" spans="1:14" x14ac:dyDescent="0.2">
      <c r="A302" s="10" t="s">
        <v>29</v>
      </c>
      <c r="B302" s="10" t="s">
        <v>193</v>
      </c>
      <c r="C302" s="10" t="s">
        <v>22</v>
      </c>
      <c r="D302" s="10" t="s">
        <v>27</v>
      </c>
      <c r="E302" s="10" t="s">
        <v>35</v>
      </c>
      <c r="F302" s="11">
        <v>42887</v>
      </c>
      <c r="G302" s="10">
        <v>2017</v>
      </c>
      <c r="H302" s="10">
        <v>361311852</v>
      </c>
      <c r="I302" s="17" t="s">
        <v>589</v>
      </c>
      <c r="J302" s="18">
        <v>9061</v>
      </c>
      <c r="K302" s="19">
        <v>255.28</v>
      </c>
      <c r="L302" s="19">
        <v>159.41999999999999</v>
      </c>
      <c r="M302" s="19">
        <f>Table1[[#This Row],[Unit_Selling Price]]-Table1[[#This Row],[Unit_Cost]]</f>
        <v>95.86</v>
      </c>
      <c r="N302" s="19">
        <f>Table1[[#This Row],[Quantity]]*Table1[[#This Row],[unit_per Profit]]</f>
        <v>868587.46</v>
      </c>
    </row>
    <row r="303" spans="1:14" x14ac:dyDescent="0.2">
      <c r="A303" s="10" t="s">
        <v>29</v>
      </c>
      <c r="B303" s="10" t="s">
        <v>154</v>
      </c>
      <c r="C303" s="10" t="s">
        <v>31</v>
      </c>
      <c r="D303" s="10" t="s">
        <v>23</v>
      </c>
      <c r="E303" s="10" t="s">
        <v>35</v>
      </c>
      <c r="F303" s="11" t="s">
        <v>590</v>
      </c>
      <c r="G303" s="10">
        <v>2014</v>
      </c>
      <c r="H303" s="10">
        <v>930136287</v>
      </c>
      <c r="I303" s="17" t="s">
        <v>591</v>
      </c>
      <c r="J303" s="18">
        <v>6852</v>
      </c>
      <c r="K303" s="19">
        <v>47.45</v>
      </c>
      <c r="L303" s="19">
        <v>31.79</v>
      </c>
      <c r="M303" s="19">
        <f>Table1[[#This Row],[Unit_Selling Price]]-Table1[[#This Row],[Unit_Cost]]</f>
        <v>15.66</v>
      </c>
      <c r="N303" s="19">
        <f>Table1[[#This Row],[Quantity]]*Table1[[#This Row],[unit_per Profit]]</f>
        <v>107302.32</v>
      </c>
    </row>
    <row r="304" spans="1:14" x14ac:dyDescent="0.2">
      <c r="A304" s="10" t="s">
        <v>278</v>
      </c>
      <c r="B304" s="10" t="s">
        <v>53</v>
      </c>
      <c r="C304" s="10" t="s">
        <v>34</v>
      </c>
      <c r="D304" s="10" t="s">
        <v>23</v>
      </c>
      <c r="E304" s="10" t="s">
        <v>35</v>
      </c>
      <c r="F304" s="11" t="s">
        <v>545</v>
      </c>
      <c r="G304" s="10">
        <v>2016</v>
      </c>
      <c r="H304" s="10">
        <v>536077725</v>
      </c>
      <c r="I304" s="17">
        <v>42557</v>
      </c>
      <c r="J304" s="18">
        <v>6167</v>
      </c>
      <c r="K304" s="19">
        <v>205.7</v>
      </c>
      <c r="L304" s="19">
        <v>117.11</v>
      </c>
      <c r="M304" s="19">
        <f>Table1[[#This Row],[Unit_Selling Price]]-Table1[[#This Row],[Unit_Cost]]</f>
        <v>88.59</v>
      </c>
      <c r="N304" s="19">
        <f>Table1[[#This Row],[Quantity]]*Table1[[#This Row],[unit_per Profit]]</f>
        <v>546334.53</v>
      </c>
    </row>
    <row r="305" spans="1:14" x14ac:dyDescent="0.2">
      <c r="A305" s="10" t="s">
        <v>46</v>
      </c>
      <c r="B305" s="10" t="s">
        <v>146</v>
      </c>
      <c r="C305" s="10" t="s">
        <v>26</v>
      </c>
      <c r="D305" s="10" t="s">
        <v>23</v>
      </c>
      <c r="E305" s="10" t="s">
        <v>24</v>
      </c>
      <c r="F305" s="11">
        <v>42890</v>
      </c>
      <c r="G305" s="10">
        <v>2017</v>
      </c>
      <c r="H305" s="10">
        <v>779184997</v>
      </c>
      <c r="I305" s="17" t="s">
        <v>592</v>
      </c>
      <c r="J305" s="18">
        <v>7011</v>
      </c>
      <c r="K305" s="19">
        <v>152.58000000000001</v>
      </c>
      <c r="L305" s="19">
        <v>97.44</v>
      </c>
      <c r="M305" s="19">
        <f>Table1[[#This Row],[Unit_Selling Price]]-Table1[[#This Row],[Unit_Cost]]</f>
        <v>55.14</v>
      </c>
      <c r="N305" s="19">
        <f>Table1[[#This Row],[Quantity]]*Table1[[#This Row],[unit_per Profit]]</f>
        <v>386586.54</v>
      </c>
    </row>
    <row r="306" spans="1:14" x14ac:dyDescent="0.2">
      <c r="A306" s="10" t="s">
        <v>29</v>
      </c>
      <c r="B306" s="10" t="s">
        <v>58</v>
      </c>
      <c r="C306" s="10" t="s">
        <v>51</v>
      </c>
      <c r="D306" s="10" t="s">
        <v>23</v>
      </c>
      <c r="E306" s="10" t="s">
        <v>28</v>
      </c>
      <c r="F306" s="11">
        <v>41034</v>
      </c>
      <c r="G306" s="10">
        <v>2012</v>
      </c>
      <c r="H306" s="10">
        <v>179819428</v>
      </c>
      <c r="I306" s="17">
        <v>40945</v>
      </c>
      <c r="J306" s="18">
        <v>1420</v>
      </c>
      <c r="K306" s="19">
        <v>437.2</v>
      </c>
      <c r="L306" s="19">
        <v>263.33</v>
      </c>
      <c r="M306" s="19">
        <f>Table1[[#This Row],[Unit_Selling Price]]-Table1[[#This Row],[Unit_Cost]]</f>
        <v>173.87</v>
      </c>
      <c r="N306" s="19">
        <f>Table1[[#This Row],[Quantity]]*Table1[[#This Row],[unit_per Profit]]</f>
        <v>246895.4</v>
      </c>
    </row>
    <row r="307" spans="1:14" x14ac:dyDescent="0.2">
      <c r="A307" s="10" t="s">
        <v>32</v>
      </c>
      <c r="B307" s="10" t="s">
        <v>110</v>
      </c>
      <c r="C307" s="10" t="s">
        <v>77</v>
      </c>
      <c r="D307" s="10" t="s">
        <v>23</v>
      </c>
      <c r="E307" s="10" t="s">
        <v>43</v>
      </c>
      <c r="F307" s="11">
        <v>42563</v>
      </c>
      <c r="G307" s="10">
        <v>2016</v>
      </c>
      <c r="H307" s="10">
        <v>928654849</v>
      </c>
      <c r="I307" s="17">
        <v>42917</v>
      </c>
      <c r="J307" s="18">
        <v>8461</v>
      </c>
      <c r="K307" s="19">
        <v>154.06</v>
      </c>
      <c r="L307" s="19">
        <v>90.93</v>
      </c>
      <c r="M307" s="19">
        <f>Table1[[#This Row],[Unit_Selling Price]]-Table1[[#This Row],[Unit_Cost]]</f>
        <v>63.13</v>
      </c>
      <c r="N307" s="19">
        <f>Table1[[#This Row],[Quantity]]*Table1[[#This Row],[unit_per Profit]]</f>
        <v>534142.93000000005</v>
      </c>
    </row>
    <row r="308" spans="1:14" x14ac:dyDescent="0.2">
      <c r="A308" s="10" t="s">
        <v>46</v>
      </c>
      <c r="B308" s="10" t="s">
        <v>194</v>
      </c>
      <c r="C308" s="10" t="s">
        <v>22</v>
      </c>
      <c r="D308" s="10" t="s">
        <v>27</v>
      </c>
      <c r="E308" s="10" t="s">
        <v>43</v>
      </c>
      <c r="F308" s="11" t="s">
        <v>593</v>
      </c>
      <c r="G308" s="10">
        <v>2017</v>
      </c>
      <c r="H308" s="10">
        <v>336677587</v>
      </c>
      <c r="I308" s="17" t="s">
        <v>594</v>
      </c>
      <c r="J308" s="18">
        <v>9234</v>
      </c>
      <c r="K308" s="19">
        <v>255.28</v>
      </c>
      <c r="L308" s="19">
        <v>159.41999999999999</v>
      </c>
      <c r="M308" s="19">
        <f>Table1[[#This Row],[Unit_Selling Price]]-Table1[[#This Row],[Unit_Cost]]</f>
        <v>95.86</v>
      </c>
      <c r="N308" s="19">
        <f>Table1[[#This Row],[Quantity]]*Table1[[#This Row],[unit_per Profit]]</f>
        <v>885171.24</v>
      </c>
    </row>
    <row r="309" spans="1:14" x14ac:dyDescent="0.2">
      <c r="A309" s="10" t="s">
        <v>40</v>
      </c>
      <c r="B309" s="10" t="s">
        <v>74</v>
      </c>
      <c r="C309" s="10" t="s">
        <v>77</v>
      </c>
      <c r="D309" s="10" t="s">
        <v>23</v>
      </c>
      <c r="E309" s="10" t="s">
        <v>28</v>
      </c>
      <c r="F309" s="11">
        <v>40580</v>
      </c>
      <c r="G309" s="10">
        <v>2011</v>
      </c>
      <c r="H309" s="10">
        <v>285186469</v>
      </c>
      <c r="I309" s="17" t="s">
        <v>595</v>
      </c>
      <c r="J309" s="18">
        <v>1869</v>
      </c>
      <c r="K309" s="19">
        <v>154.06</v>
      </c>
      <c r="L309" s="19">
        <v>90.93</v>
      </c>
      <c r="M309" s="19">
        <f>Table1[[#This Row],[Unit_Selling Price]]-Table1[[#This Row],[Unit_Cost]]</f>
        <v>63.13</v>
      </c>
      <c r="N309" s="19">
        <f>Table1[[#This Row],[Quantity]]*Table1[[#This Row],[unit_per Profit]]</f>
        <v>117989.97</v>
      </c>
    </row>
    <row r="310" spans="1:14" x14ac:dyDescent="0.2">
      <c r="A310" s="10" t="s">
        <v>37</v>
      </c>
      <c r="B310" s="10" t="s">
        <v>38</v>
      </c>
      <c r="C310" s="10" t="s">
        <v>22</v>
      </c>
      <c r="D310" s="10" t="s">
        <v>27</v>
      </c>
      <c r="E310" s="10" t="s">
        <v>24</v>
      </c>
      <c r="F310" s="11" t="s">
        <v>596</v>
      </c>
      <c r="G310" s="10">
        <v>2014</v>
      </c>
      <c r="H310" s="10">
        <v>475792825</v>
      </c>
      <c r="I310" s="17">
        <v>41707</v>
      </c>
      <c r="J310" s="18">
        <v>6525</v>
      </c>
      <c r="K310" s="19">
        <v>255.28</v>
      </c>
      <c r="L310" s="19">
        <v>159.41999999999999</v>
      </c>
      <c r="M310" s="19">
        <f>Table1[[#This Row],[Unit_Selling Price]]-Table1[[#This Row],[Unit_Cost]]</f>
        <v>95.86</v>
      </c>
      <c r="N310" s="19">
        <f>Table1[[#This Row],[Quantity]]*Table1[[#This Row],[unit_per Profit]]</f>
        <v>625486.5</v>
      </c>
    </row>
    <row r="311" spans="1:14" x14ac:dyDescent="0.2">
      <c r="A311" s="10" t="s">
        <v>37</v>
      </c>
      <c r="B311" s="10" t="s">
        <v>95</v>
      </c>
      <c r="C311" s="10" t="s">
        <v>42</v>
      </c>
      <c r="D311" s="10" t="s">
        <v>27</v>
      </c>
      <c r="E311" s="10" t="s">
        <v>35</v>
      </c>
      <c r="F311" s="11">
        <v>42165</v>
      </c>
      <c r="G311" s="10">
        <v>2015</v>
      </c>
      <c r="H311" s="10">
        <v>680420482</v>
      </c>
      <c r="I311" s="17">
        <v>42227</v>
      </c>
      <c r="J311" s="18">
        <v>396</v>
      </c>
      <c r="K311" s="19">
        <v>109.28</v>
      </c>
      <c r="L311" s="19">
        <v>35.840000000000003</v>
      </c>
      <c r="M311" s="19">
        <f>Table1[[#This Row],[Unit_Selling Price]]-Table1[[#This Row],[Unit_Cost]]</f>
        <v>73.44</v>
      </c>
      <c r="N311" s="19">
        <f>Table1[[#This Row],[Quantity]]*Table1[[#This Row],[unit_per Profit]]</f>
        <v>29082.240000000002</v>
      </c>
    </row>
    <row r="312" spans="1:14" x14ac:dyDescent="0.2">
      <c r="A312" s="10" t="s">
        <v>29</v>
      </c>
      <c r="B312" s="10" t="s">
        <v>44</v>
      </c>
      <c r="C312" s="10" t="s">
        <v>65</v>
      </c>
      <c r="D312" s="10" t="s">
        <v>23</v>
      </c>
      <c r="E312" s="10" t="s">
        <v>43</v>
      </c>
      <c r="F312" s="11">
        <v>41395</v>
      </c>
      <c r="G312" s="10">
        <v>2013</v>
      </c>
      <c r="H312" s="10">
        <v>291305768</v>
      </c>
      <c r="I312" s="17">
        <v>41426</v>
      </c>
      <c r="J312" s="18">
        <v>2705</v>
      </c>
      <c r="K312" s="19">
        <v>9.33</v>
      </c>
      <c r="L312" s="19">
        <v>6.92</v>
      </c>
      <c r="M312" s="19">
        <f>Table1[[#This Row],[Unit_Selling Price]]-Table1[[#This Row],[Unit_Cost]]</f>
        <v>2.41</v>
      </c>
      <c r="N312" s="19">
        <f>Table1[[#This Row],[Quantity]]*Table1[[#This Row],[unit_per Profit]]</f>
        <v>6519.05</v>
      </c>
    </row>
    <row r="313" spans="1:14" x14ac:dyDescent="0.2">
      <c r="A313" s="10" t="s">
        <v>37</v>
      </c>
      <c r="B313" s="10" t="s">
        <v>106</v>
      </c>
      <c r="C313" s="10" t="s">
        <v>22</v>
      </c>
      <c r="D313" s="10" t="s">
        <v>27</v>
      </c>
      <c r="E313" s="10" t="s">
        <v>35</v>
      </c>
      <c r="F313" s="11" t="s">
        <v>556</v>
      </c>
      <c r="G313" s="10">
        <v>2016</v>
      </c>
      <c r="H313" s="10">
        <v>570997512</v>
      </c>
      <c r="I313" s="17">
        <v>42530</v>
      </c>
      <c r="J313" s="18">
        <v>9707</v>
      </c>
      <c r="K313" s="19">
        <v>255.28</v>
      </c>
      <c r="L313" s="19">
        <v>159.41999999999999</v>
      </c>
      <c r="M313" s="19">
        <f>Table1[[#This Row],[Unit_Selling Price]]-Table1[[#This Row],[Unit_Cost]]</f>
        <v>95.86</v>
      </c>
      <c r="N313" s="19">
        <f>Table1[[#This Row],[Quantity]]*Table1[[#This Row],[unit_per Profit]]</f>
        <v>930513.02</v>
      </c>
    </row>
    <row r="314" spans="1:14" x14ac:dyDescent="0.2">
      <c r="A314" s="10" t="s">
        <v>29</v>
      </c>
      <c r="B314" s="10" t="s">
        <v>104</v>
      </c>
      <c r="C314" s="10" t="s">
        <v>39</v>
      </c>
      <c r="D314" s="10" t="s">
        <v>23</v>
      </c>
      <c r="E314" s="10" t="s">
        <v>35</v>
      </c>
      <c r="F314" s="11" t="s">
        <v>597</v>
      </c>
      <c r="G314" s="10">
        <v>2015</v>
      </c>
      <c r="H314" s="10">
        <v>602357041</v>
      </c>
      <c r="I314" s="17">
        <v>42129</v>
      </c>
      <c r="J314" s="18">
        <v>9689</v>
      </c>
      <c r="K314" s="19">
        <v>81.73</v>
      </c>
      <c r="L314" s="19">
        <v>56.67</v>
      </c>
      <c r="M314" s="19">
        <f>Table1[[#This Row],[Unit_Selling Price]]-Table1[[#This Row],[Unit_Cost]]</f>
        <v>25.06</v>
      </c>
      <c r="N314" s="19">
        <f>Table1[[#This Row],[Quantity]]*Table1[[#This Row],[unit_per Profit]]</f>
        <v>242806.34</v>
      </c>
    </row>
    <row r="315" spans="1:14" x14ac:dyDescent="0.2">
      <c r="A315" s="10" t="s">
        <v>37</v>
      </c>
      <c r="B315" s="10" t="s">
        <v>55</v>
      </c>
      <c r="C315" s="10" t="s">
        <v>56</v>
      </c>
      <c r="D315" s="10" t="s">
        <v>23</v>
      </c>
      <c r="E315" s="10" t="s">
        <v>24</v>
      </c>
      <c r="F315" s="11" t="s">
        <v>598</v>
      </c>
      <c r="G315" s="10">
        <v>2010</v>
      </c>
      <c r="H315" s="10">
        <v>438558185</v>
      </c>
      <c r="I315" s="17" t="s">
        <v>599</v>
      </c>
      <c r="J315" s="18">
        <v>7967</v>
      </c>
      <c r="K315" s="19">
        <v>421.89</v>
      </c>
      <c r="L315" s="19">
        <v>364.69</v>
      </c>
      <c r="M315" s="19">
        <f>Table1[[#This Row],[Unit_Selling Price]]-Table1[[#This Row],[Unit_Cost]]</f>
        <v>57.2</v>
      </c>
      <c r="N315" s="19">
        <f>Table1[[#This Row],[Quantity]]*Table1[[#This Row],[unit_per Profit]]</f>
        <v>455712.4</v>
      </c>
    </row>
    <row r="316" spans="1:14" x14ac:dyDescent="0.2">
      <c r="A316" s="10" t="s">
        <v>29</v>
      </c>
      <c r="B316" s="10" t="s">
        <v>165</v>
      </c>
      <c r="C316" s="10" t="s">
        <v>26</v>
      </c>
      <c r="D316" s="10" t="s">
        <v>23</v>
      </c>
      <c r="E316" s="10" t="s">
        <v>43</v>
      </c>
      <c r="F316" s="11">
        <v>40221</v>
      </c>
      <c r="G316" s="10">
        <v>2010</v>
      </c>
      <c r="H316" s="10">
        <v>653087270</v>
      </c>
      <c r="I316" s="17">
        <v>40371</v>
      </c>
      <c r="J316" s="18">
        <v>1891</v>
      </c>
      <c r="K316" s="19">
        <v>152.58000000000001</v>
      </c>
      <c r="L316" s="19">
        <v>97.44</v>
      </c>
      <c r="M316" s="19">
        <f>Table1[[#This Row],[Unit_Selling Price]]-Table1[[#This Row],[Unit_Cost]]</f>
        <v>55.14</v>
      </c>
      <c r="N316" s="19">
        <f>Table1[[#This Row],[Quantity]]*Table1[[#This Row],[unit_per Profit]]</f>
        <v>104269.74</v>
      </c>
    </row>
    <row r="317" spans="1:14" x14ac:dyDescent="0.2">
      <c r="A317" s="10" t="s">
        <v>40</v>
      </c>
      <c r="B317" s="10" t="s">
        <v>272</v>
      </c>
      <c r="C317" s="10" t="s">
        <v>34</v>
      </c>
      <c r="D317" s="10" t="s">
        <v>27</v>
      </c>
      <c r="E317" s="10" t="s">
        <v>28</v>
      </c>
      <c r="F317" s="11" t="s">
        <v>600</v>
      </c>
      <c r="G317" s="10">
        <v>2017</v>
      </c>
      <c r="H317" s="10">
        <v>989743125</v>
      </c>
      <c r="I317" s="17" t="s">
        <v>329</v>
      </c>
      <c r="J317" s="18">
        <v>5840</v>
      </c>
      <c r="K317" s="19">
        <v>205.7</v>
      </c>
      <c r="L317" s="19">
        <v>117.11</v>
      </c>
      <c r="M317" s="19">
        <f>Table1[[#This Row],[Unit_Selling Price]]-Table1[[#This Row],[Unit_Cost]]</f>
        <v>88.59</v>
      </c>
      <c r="N317" s="19">
        <f>Table1[[#This Row],[Quantity]]*Table1[[#This Row],[unit_per Profit]]</f>
        <v>517365.6</v>
      </c>
    </row>
    <row r="318" spans="1:14" x14ac:dyDescent="0.2">
      <c r="A318" s="10" t="s">
        <v>29</v>
      </c>
      <c r="B318" s="10" t="s">
        <v>125</v>
      </c>
      <c r="C318" s="10" t="s">
        <v>65</v>
      </c>
      <c r="D318" s="10" t="s">
        <v>27</v>
      </c>
      <c r="E318" s="10" t="s">
        <v>24</v>
      </c>
      <c r="F318" s="11" t="s">
        <v>601</v>
      </c>
      <c r="G318" s="10">
        <v>2013</v>
      </c>
      <c r="H318" s="10">
        <v>812637078</v>
      </c>
      <c r="I318" s="17">
        <v>41760</v>
      </c>
      <c r="J318" s="18">
        <v>6225</v>
      </c>
      <c r="K318" s="19">
        <v>9.33</v>
      </c>
      <c r="L318" s="19">
        <v>6.92</v>
      </c>
      <c r="M318" s="19">
        <f>Table1[[#This Row],[Unit_Selling Price]]-Table1[[#This Row],[Unit_Cost]]</f>
        <v>2.41</v>
      </c>
      <c r="N318" s="19">
        <f>Table1[[#This Row],[Quantity]]*Table1[[#This Row],[unit_per Profit]]</f>
        <v>15002.25</v>
      </c>
    </row>
    <row r="319" spans="1:14" x14ac:dyDescent="0.2">
      <c r="A319" s="10" t="s">
        <v>29</v>
      </c>
      <c r="B319" s="10" t="s">
        <v>184</v>
      </c>
      <c r="C319" s="10" t="s">
        <v>39</v>
      </c>
      <c r="D319" s="10" t="s">
        <v>23</v>
      </c>
      <c r="E319" s="10" t="s">
        <v>35</v>
      </c>
      <c r="F319" s="11" t="s">
        <v>498</v>
      </c>
      <c r="G319" s="10">
        <v>2014</v>
      </c>
      <c r="H319" s="10">
        <v>456192958</v>
      </c>
      <c r="I319" s="17" t="s">
        <v>602</v>
      </c>
      <c r="J319" s="18">
        <v>6489</v>
      </c>
      <c r="K319" s="19">
        <v>81.73</v>
      </c>
      <c r="L319" s="19">
        <v>56.67</v>
      </c>
      <c r="M319" s="19">
        <f>Table1[[#This Row],[Unit_Selling Price]]-Table1[[#This Row],[Unit_Cost]]</f>
        <v>25.06</v>
      </c>
      <c r="N319" s="19">
        <f>Table1[[#This Row],[Quantity]]*Table1[[#This Row],[unit_per Profit]]</f>
        <v>162614.34</v>
      </c>
    </row>
    <row r="320" spans="1:14" x14ac:dyDescent="0.2">
      <c r="A320" s="10" t="s">
        <v>37</v>
      </c>
      <c r="B320" s="10" t="s">
        <v>55</v>
      </c>
      <c r="C320" s="10" t="s">
        <v>34</v>
      </c>
      <c r="D320" s="10" t="s">
        <v>23</v>
      </c>
      <c r="E320" s="10" t="s">
        <v>35</v>
      </c>
      <c r="F320" s="11" t="s">
        <v>423</v>
      </c>
      <c r="G320" s="10">
        <v>2010</v>
      </c>
      <c r="H320" s="10">
        <v>775147092</v>
      </c>
      <c r="I320" s="17" t="s">
        <v>603</v>
      </c>
      <c r="J320" s="18">
        <v>2105</v>
      </c>
      <c r="K320" s="19">
        <v>205.7</v>
      </c>
      <c r="L320" s="19">
        <v>117.11</v>
      </c>
      <c r="M320" s="19">
        <f>Table1[[#This Row],[Unit_Selling Price]]-Table1[[#This Row],[Unit_Cost]]</f>
        <v>88.59</v>
      </c>
      <c r="N320" s="19">
        <f>Table1[[#This Row],[Quantity]]*Table1[[#This Row],[unit_per Profit]]</f>
        <v>186481.95</v>
      </c>
    </row>
    <row r="321" spans="1:14" x14ac:dyDescent="0.2">
      <c r="A321" s="10" t="s">
        <v>46</v>
      </c>
      <c r="B321" s="10" t="s">
        <v>173</v>
      </c>
      <c r="C321" s="10" t="s">
        <v>85</v>
      </c>
      <c r="D321" s="10" t="s">
        <v>27</v>
      </c>
      <c r="E321" s="10" t="s">
        <v>24</v>
      </c>
      <c r="F321" s="11" t="s">
        <v>439</v>
      </c>
      <c r="G321" s="10">
        <v>2011</v>
      </c>
      <c r="H321" s="10">
        <v>894548308</v>
      </c>
      <c r="I321" s="17">
        <v>40941</v>
      </c>
      <c r="J321" s="18">
        <v>5578</v>
      </c>
      <c r="K321" s="19">
        <v>668.27</v>
      </c>
      <c r="L321" s="19">
        <v>502.54</v>
      </c>
      <c r="M321" s="19">
        <f>Table1[[#This Row],[Unit_Selling Price]]-Table1[[#This Row],[Unit_Cost]]</f>
        <v>165.73</v>
      </c>
      <c r="N321" s="19">
        <f>Table1[[#This Row],[Quantity]]*Table1[[#This Row],[unit_per Profit]]</f>
        <v>924441.94</v>
      </c>
    </row>
    <row r="322" spans="1:14" x14ac:dyDescent="0.2">
      <c r="A322" s="10" t="s">
        <v>46</v>
      </c>
      <c r="B322" s="10" t="s">
        <v>129</v>
      </c>
      <c r="C322" s="10" t="s">
        <v>51</v>
      </c>
      <c r="D322" s="10" t="s">
        <v>27</v>
      </c>
      <c r="E322" s="10" t="s">
        <v>43</v>
      </c>
      <c r="F322" s="11">
        <v>42799</v>
      </c>
      <c r="G322" s="10">
        <v>2017</v>
      </c>
      <c r="H322" s="10">
        <v>459757936</v>
      </c>
      <c r="I322" s="17">
        <v>43014</v>
      </c>
      <c r="J322" s="18">
        <v>1445</v>
      </c>
      <c r="K322" s="19">
        <v>437.2</v>
      </c>
      <c r="L322" s="19">
        <v>263.33</v>
      </c>
      <c r="M322" s="19">
        <f>Table1[[#This Row],[Unit_Selling Price]]-Table1[[#This Row],[Unit_Cost]]</f>
        <v>173.87</v>
      </c>
      <c r="N322" s="19">
        <f>Table1[[#This Row],[Quantity]]*Table1[[#This Row],[unit_per Profit]]</f>
        <v>251242.15</v>
      </c>
    </row>
    <row r="323" spans="1:14" x14ac:dyDescent="0.2">
      <c r="A323" s="10" t="s">
        <v>29</v>
      </c>
      <c r="B323" s="10" t="s">
        <v>165</v>
      </c>
      <c r="C323" s="10" t="s">
        <v>56</v>
      </c>
      <c r="D323" s="10" t="s">
        <v>27</v>
      </c>
      <c r="E323" s="10" t="s">
        <v>43</v>
      </c>
      <c r="F323" s="11" t="s">
        <v>604</v>
      </c>
      <c r="G323" s="10">
        <v>2013</v>
      </c>
      <c r="H323" s="10">
        <v>986449801</v>
      </c>
      <c r="I323" s="17" t="s">
        <v>605</v>
      </c>
      <c r="J323" s="18">
        <v>1272</v>
      </c>
      <c r="K323" s="19">
        <v>421.89</v>
      </c>
      <c r="L323" s="19">
        <v>364.69</v>
      </c>
      <c r="M323" s="19">
        <f>Table1[[#This Row],[Unit_Selling Price]]-Table1[[#This Row],[Unit_Cost]]</f>
        <v>57.2</v>
      </c>
      <c r="N323" s="19">
        <f>Table1[[#This Row],[Quantity]]*Table1[[#This Row],[unit_per Profit]]</f>
        <v>72758.399999999994</v>
      </c>
    </row>
    <row r="324" spans="1:14" x14ac:dyDescent="0.2">
      <c r="A324" s="10" t="s">
        <v>29</v>
      </c>
      <c r="B324" s="10" t="s">
        <v>181</v>
      </c>
      <c r="C324" s="10" t="s">
        <v>51</v>
      </c>
      <c r="D324" s="10" t="s">
        <v>23</v>
      </c>
      <c r="E324" s="10" t="s">
        <v>35</v>
      </c>
      <c r="F324" s="11">
        <v>42801</v>
      </c>
      <c r="G324" s="10">
        <v>2017</v>
      </c>
      <c r="H324" s="10">
        <v>910610234</v>
      </c>
      <c r="I324" s="17" t="s">
        <v>606</v>
      </c>
      <c r="J324" s="18">
        <v>8659</v>
      </c>
      <c r="K324" s="19">
        <v>437.2</v>
      </c>
      <c r="L324" s="19">
        <v>263.33</v>
      </c>
      <c r="M324" s="19">
        <f>Table1[[#This Row],[Unit_Selling Price]]-Table1[[#This Row],[Unit_Cost]]</f>
        <v>173.87</v>
      </c>
      <c r="N324" s="19">
        <f>Table1[[#This Row],[Quantity]]*Table1[[#This Row],[unit_per Profit]]</f>
        <v>1505540.33</v>
      </c>
    </row>
    <row r="325" spans="1:14" x14ac:dyDescent="0.2">
      <c r="A325" s="10" t="s">
        <v>46</v>
      </c>
      <c r="B325" s="10" t="s">
        <v>162</v>
      </c>
      <c r="C325" s="10" t="s">
        <v>34</v>
      </c>
      <c r="D325" s="10" t="s">
        <v>27</v>
      </c>
      <c r="E325" s="10" t="s">
        <v>43</v>
      </c>
      <c r="F325" s="11">
        <v>42227</v>
      </c>
      <c r="G325" s="10">
        <v>2015</v>
      </c>
      <c r="H325" s="10">
        <v>538538062</v>
      </c>
      <c r="I325" s="17">
        <v>42075</v>
      </c>
      <c r="J325" s="18">
        <v>4235</v>
      </c>
      <c r="K325" s="19">
        <v>205.7</v>
      </c>
      <c r="L325" s="19">
        <v>117.11</v>
      </c>
      <c r="M325" s="19">
        <f>Table1[[#This Row],[Unit_Selling Price]]-Table1[[#This Row],[Unit_Cost]]</f>
        <v>88.59</v>
      </c>
      <c r="N325" s="19">
        <f>Table1[[#This Row],[Quantity]]*Table1[[#This Row],[unit_per Profit]]</f>
        <v>375178.65</v>
      </c>
    </row>
    <row r="326" spans="1:14" x14ac:dyDescent="0.2">
      <c r="A326" s="10" t="s">
        <v>29</v>
      </c>
      <c r="B326" s="10" t="s">
        <v>134</v>
      </c>
      <c r="C326" s="10" t="s">
        <v>56</v>
      </c>
      <c r="D326" s="10" t="s">
        <v>23</v>
      </c>
      <c r="E326" s="10" t="s">
        <v>24</v>
      </c>
      <c r="F326" s="11">
        <v>42797</v>
      </c>
      <c r="G326" s="10">
        <v>2017</v>
      </c>
      <c r="H326" s="10">
        <v>696844613</v>
      </c>
      <c r="I326" s="17" t="s">
        <v>468</v>
      </c>
      <c r="J326" s="18">
        <v>661</v>
      </c>
      <c r="K326" s="19">
        <v>421.89</v>
      </c>
      <c r="L326" s="19">
        <v>364.69</v>
      </c>
      <c r="M326" s="19">
        <f>Table1[[#This Row],[Unit_Selling Price]]-Table1[[#This Row],[Unit_Cost]]</f>
        <v>57.2</v>
      </c>
      <c r="N326" s="19">
        <f>Table1[[#This Row],[Quantity]]*Table1[[#This Row],[unit_per Profit]]</f>
        <v>37809.199999999997</v>
      </c>
    </row>
    <row r="327" spans="1:14" x14ac:dyDescent="0.2">
      <c r="A327" s="10" t="s">
        <v>37</v>
      </c>
      <c r="B327" s="10" t="s">
        <v>178</v>
      </c>
      <c r="C327" s="10" t="s">
        <v>65</v>
      </c>
      <c r="D327" s="10" t="s">
        <v>23</v>
      </c>
      <c r="E327" s="10" t="s">
        <v>43</v>
      </c>
      <c r="F327" s="11" t="s">
        <v>607</v>
      </c>
      <c r="G327" s="10">
        <v>2012</v>
      </c>
      <c r="H327" s="10">
        <v>482453715</v>
      </c>
      <c r="I327" s="17" t="s">
        <v>608</v>
      </c>
      <c r="J327" s="18">
        <v>7630</v>
      </c>
      <c r="K327" s="19">
        <v>9.33</v>
      </c>
      <c r="L327" s="19">
        <v>6.92</v>
      </c>
      <c r="M327" s="19">
        <f>Table1[[#This Row],[Unit_Selling Price]]-Table1[[#This Row],[Unit_Cost]]</f>
        <v>2.41</v>
      </c>
      <c r="N327" s="19">
        <f>Table1[[#This Row],[Quantity]]*Table1[[#This Row],[unit_per Profit]]</f>
        <v>18388.3</v>
      </c>
    </row>
    <row r="328" spans="1:14" x14ac:dyDescent="0.2">
      <c r="A328" s="10" t="s">
        <v>278</v>
      </c>
      <c r="B328" s="10" t="s">
        <v>68</v>
      </c>
      <c r="C328" s="10" t="s">
        <v>49</v>
      </c>
      <c r="D328" s="10" t="s">
        <v>27</v>
      </c>
      <c r="E328" s="10" t="s">
        <v>35</v>
      </c>
      <c r="F328" s="11">
        <v>43042</v>
      </c>
      <c r="G328" s="10">
        <v>2017</v>
      </c>
      <c r="H328" s="10">
        <v>412601697</v>
      </c>
      <c r="I328" s="17" t="s">
        <v>609</v>
      </c>
      <c r="J328" s="18">
        <v>6866</v>
      </c>
      <c r="K328" s="19">
        <v>651.21</v>
      </c>
      <c r="L328" s="19">
        <v>524.96</v>
      </c>
      <c r="M328" s="19">
        <f>Table1[[#This Row],[Unit_Selling Price]]-Table1[[#This Row],[Unit_Cost]]</f>
        <v>126.25</v>
      </c>
      <c r="N328" s="19">
        <f>Table1[[#This Row],[Quantity]]*Table1[[#This Row],[unit_per Profit]]</f>
        <v>866832.5</v>
      </c>
    </row>
    <row r="329" spans="1:14" x14ac:dyDescent="0.2">
      <c r="A329" s="10" t="s">
        <v>278</v>
      </c>
      <c r="B329" s="10" t="s">
        <v>158</v>
      </c>
      <c r="C329" s="10" t="s">
        <v>56</v>
      </c>
      <c r="D329" s="10" t="s">
        <v>27</v>
      </c>
      <c r="E329" s="10" t="s">
        <v>24</v>
      </c>
      <c r="F329" s="11" t="s">
        <v>390</v>
      </c>
      <c r="G329" s="10">
        <v>2012</v>
      </c>
      <c r="H329" s="10">
        <v>174837386</v>
      </c>
      <c r="I329" s="17" t="s">
        <v>610</v>
      </c>
      <c r="J329" s="18">
        <v>7123</v>
      </c>
      <c r="K329" s="19">
        <v>421.89</v>
      </c>
      <c r="L329" s="19">
        <v>364.69</v>
      </c>
      <c r="M329" s="19">
        <f>Table1[[#This Row],[Unit_Selling Price]]-Table1[[#This Row],[Unit_Cost]]</f>
        <v>57.2</v>
      </c>
      <c r="N329" s="19">
        <f>Table1[[#This Row],[Quantity]]*Table1[[#This Row],[unit_per Profit]]</f>
        <v>407435.6</v>
      </c>
    </row>
    <row r="330" spans="1:14" x14ac:dyDescent="0.2">
      <c r="A330" s="10" t="s">
        <v>37</v>
      </c>
      <c r="B330" s="10" t="s">
        <v>151</v>
      </c>
      <c r="C330" s="10" t="s">
        <v>39</v>
      </c>
      <c r="D330" s="10" t="s">
        <v>27</v>
      </c>
      <c r="E330" s="10" t="s">
        <v>35</v>
      </c>
      <c r="F330" s="11" t="s">
        <v>611</v>
      </c>
      <c r="G330" s="10">
        <v>2012</v>
      </c>
      <c r="H330" s="10">
        <v>877022111</v>
      </c>
      <c r="I330" s="17" t="s">
        <v>612</v>
      </c>
      <c r="J330" s="18">
        <v>9187</v>
      </c>
      <c r="K330" s="19">
        <v>81.73</v>
      </c>
      <c r="L330" s="19">
        <v>56.67</v>
      </c>
      <c r="M330" s="19">
        <f>Table1[[#This Row],[Unit_Selling Price]]-Table1[[#This Row],[Unit_Cost]]</f>
        <v>25.06</v>
      </c>
      <c r="N330" s="19">
        <f>Table1[[#This Row],[Quantity]]*Table1[[#This Row],[unit_per Profit]]</f>
        <v>230226.22</v>
      </c>
    </row>
    <row r="331" spans="1:14" x14ac:dyDescent="0.2">
      <c r="A331" s="10" t="s">
        <v>59</v>
      </c>
      <c r="B331" s="10" t="s">
        <v>148</v>
      </c>
      <c r="C331" s="10" t="s">
        <v>34</v>
      </c>
      <c r="D331" s="10" t="s">
        <v>27</v>
      </c>
      <c r="E331" s="10" t="s">
        <v>24</v>
      </c>
      <c r="F331" s="11" t="s">
        <v>613</v>
      </c>
      <c r="G331" s="10">
        <v>2012</v>
      </c>
      <c r="H331" s="10">
        <v>997329699</v>
      </c>
      <c r="I331" s="17" t="s">
        <v>392</v>
      </c>
      <c r="J331" s="18">
        <v>876</v>
      </c>
      <c r="K331" s="19">
        <v>205.7</v>
      </c>
      <c r="L331" s="19">
        <v>117.11</v>
      </c>
      <c r="M331" s="19">
        <f>Table1[[#This Row],[Unit_Selling Price]]-Table1[[#This Row],[Unit_Cost]]</f>
        <v>88.59</v>
      </c>
      <c r="N331" s="19">
        <f>Table1[[#This Row],[Quantity]]*Table1[[#This Row],[unit_per Profit]]</f>
        <v>77604.84</v>
      </c>
    </row>
    <row r="332" spans="1:14" x14ac:dyDescent="0.2">
      <c r="A332" s="10" t="s">
        <v>46</v>
      </c>
      <c r="B332" s="10" t="s">
        <v>175</v>
      </c>
      <c r="C332" s="10" t="s">
        <v>26</v>
      </c>
      <c r="D332" s="10" t="s">
        <v>27</v>
      </c>
      <c r="E332" s="10" t="s">
        <v>24</v>
      </c>
      <c r="F332" s="11" t="s">
        <v>614</v>
      </c>
      <c r="G332" s="10">
        <v>2016</v>
      </c>
      <c r="H332" s="10">
        <v>434246480</v>
      </c>
      <c r="I332" s="17">
        <v>42676</v>
      </c>
      <c r="J332" s="18">
        <v>2038</v>
      </c>
      <c r="K332" s="19">
        <v>152.58000000000001</v>
      </c>
      <c r="L332" s="19">
        <v>97.44</v>
      </c>
      <c r="M332" s="19">
        <f>Table1[[#This Row],[Unit_Selling Price]]-Table1[[#This Row],[Unit_Cost]]</f>
        <v>55.14</v>
      </c>
      <c r="N332" s="19">
        <f>Table1[[#This Row],[Quantity]]*Table1[[#This Row],[unit_per Profit]]</f>
        <v>112375.32</v>
      </c>
    </row>
    <row r="333" spans="1:14" x14ac:dyDescent="0.2">
      <c r="A333" s="10" t="s">
        <v>278</v>
      </c>
      <c r="B333" s="10" t="s">
        <v>164</v>
      </c>
      <c r="C333" s="10" t="s">
        <v>34</v>
      </c>
      <c r="D333" s="10" t="s">
        <v>23</v>
      </c>
      <c r="E333" s="10" t="s">
        <v>28</v>
      </c>
      <c r="F333" s="11">
        <v>42798</v>
      </c>
      <c r="G333" s="10">
        <v>2017</v>
      </c>
      <c r="H333" s="10">
        <v>956571280</v>
      </c>
      <c r="I333" s="17">
        <v>42859</v>
      </c>
      <c r="J333" s="18">
        <v>9554</v>
      </c>
      <c r="K333" s="19">
        <v>205.7</v>
      </c>
      <c r="L333" s="19">
        <v>117.11</v>
      </c>
      <c r="M333" s="19">
        <f>Table1[[#This Row],[Unit_Selling Price]]-Table1[[#This Row],[Unit_Cost]]</f>
        <v>88.59</v>
      </c>
      <c r="N333" s="19">
        <f>Table1[[#This Row],[Quantity]]*Table1[[#This Row],[unit_per Profit]]</f>
        <v>846388.86</v>
      </c>
    </row>
    <row r="334" spans="1:14" x14ac:dyDescent="0.2">
      <c r="A334" s="10" t="s">
        <v>29</v>
      </c>
      <c r="B334" s="10" t="s">
        <v>30</v>
      </c>
      <c r="C334" s="10" t="s">
        <v>39</v>
      </c>
      <c r="D334" s="10" t="s">
        <v>23</v>
      </c>
      <c r="E334" s="10" t="s">
        <v>24</v>
      </c>
      <c r="F334" s="11">
        <v>40280</v>
      </c>
      <c r="G334" s="10">
        <v>2010</v>
      </c>
      <c r="H334" s="10">
        <v>353415429</v>
      </c>
      <c r="I334" s="17">
        <v>40402</v>
      </c>
      <c r="J334" s="18">
        <v>2334</v>
      </c>
      <c r="K334" s="19">
        <v>81.73</v>
      </c>
      <c r="L334" s="19">
        <v>56.67</v>
      </c>
      <c r="M334" s="19">
        <f>Table1[[#This Row],[Unit_Selling Price]]-Table1[[#This Row],[Unit_Cost]]</f>
        <v>25.06</v>
      </c>
      <c r="N334" s="19">
        <f>Table1[[#This Row],[Quantity]]*Table1[[#This Row],[unit_per Profit]]</f>
        <v>58490.04</v>
      </c>
    </row>
    <row r="335" spans="1:14" x14ac:dyDescent="0.2">
      <c r="A335" s="10" t="s">
        <v>46</v>
      </c>
      <c r="B335" s="10" t="s">
        <v>195</v>
      </c>
      <c r="C335" s="10" t="s">
        <v>77</v>
      </c>
      <c r="D335" s="10" t="s">
        <v>23</v>
      </c>
      <c r="E335" s="10" t="s">
        <v>43</v>
      </c>
      <c r="F335" s="11" t="s">
        <v>615</v>
      </c>
      <c r="G335" s="10">
        <v>2011</v>
      </c>
      <c r="H335" s="10">
        <v>984202754</v>
      </c>
      <c r="I335" s="17">
        <v>40767</v>
      </c>
      <c r="J335" s="18">
        <v>6321</v>
      </c>
      <c r="K335" s="19">
        <v>154.06</v>
      </c>
      <c r="L335" s="19">
        <v>90.93</v>
      </c>
      <c r="M335" s="19">
        <f>Table1[[#This Row],[Unit_Selling Price]]-Table1[[#This Row],[Unit_Cost]]</f>
        <v>63.13</v>
      </c>
      <c r="N335" s="19">
        <f>Table1[[#This Row],[Quantity]]*Table1[[#This Row],[unit_per Profit]]</f>
        <v>399044.73</v>
      </c>
    </row>
    <row r="336" spans="1:14" x14ac:dyDescent="0.2">
      <c r="A336" s="10" t="s">
        <v>46</v>
      </c>
      <c r="B336" s="10" t="s">
        <v>92</v>
      </c>
      <c r="C336" s="10" t="s">
        <v>31</v>
      </c>
      <c r="D336" s="10" t="s">
        <v>27</v>
      </c>
      <c r="E336" s="10" t="s">
        <v>43</v>
      </c>
      <c r="F336" s="11" t="s">
        <v>359</v>
      </c>
      <c r="G336" s="10">
        <v>2013</v>
      </c>
      <c r="H336" s="10">
        <v>328669583</v>
      </c>
      <c r="I336" s="17">
        <v>41311</v>
      </c>
      <c r="J336" s="18">
        <v>9488</v>
      </c>
      <c r="K336" s="19">
        <v>47.45</v>
      </c>
      <c r="L336" s="19">
        <v>31.79</v>
      </c>
      <c r="M336" s="19">
        <f>Table1[[#This Row],[Unit_Selling Price]]-Table1[[#This Row],[Unit_Cost]]</f>
        <v>15.66</v>
      </c>
      <c r="N336" s="19">
        <f>Table1[[#This Row],[Quantity]]*Table1[[#This Row],[unit_per Profit]]</f>
        <v>148582.07999999999</v>
      </c>
    </row>
    <row r="337" spans="1:14" x14ac:dyDescent="0.2">
      <c r="A337" s="10" t="s">
        <v>37</v>
      </c>
      <c r="B337" s="10" t="s">
        <v>139</v>
      </c>
      <c r="C337" s="10" t="s">
        <v>51</v>
      </c>
      <c r="D337" s="10" t="s">
        <v>27</v>
      </c>
      <c r="E337" s="10" t="s">
        <v>28</v>
      </c>
      <c r="F337" s="11" t="s">
        <v>359</v>
      </c>
      <c r="G337" s="10">
        <v>2013</v>
      </c>
      <c r="H337" s="10">
        <v>436864745</v>
      </c>
      <c r="I337" s="17" t="s">
        <v>494</v>
      </c>
      <c r="J337" s="18">
        <v>6841</v>
      </c>
      <c r="K337" s="19">
        <v>437.2</v>
      </c>
      <c r="L337" s="19">
        <v>263.33</v>
      </c>
      <c r="M337" s="19">
        <f>Table1[[#This Row],[Unit_Selling Price]]-Table1[[#This Row],[Unit_Cost]]</f>
        <v>173.87</v>
      </c>
      <c r="N337" s="19">
        <f>Table1[[#This Row],[Quantity]]*Table1[[#This Row],[unit_per Profit]]</f>
        <v>1189444.67</v>
      </c>
    </row>
    <row r="338" spans="1:14" x14ac:dyDescent="0.2">
      <c r="A338" s="10" t="s">
        <v>37</v>
      </c>
      <c r="B338" s="10" t="s">
        <v>274</v>
      </c>
      <c r="C338" s="10" t="s">
        <v>85</v>
      </c>
      <c r="D338" s="10" t="s">
        <v>27</v>
      </c>
      <c r="E338" s="10" t="s">
        <v>24</v>
      </c>
      <c r="F338" s="11">
        <v>40544</v>
      </c>
      <c r="G338" s="10">
        <v>2011</v>
      </c>
      <c r="H338" s="10">
        <v>279149568</v>
      </c>
      <c r="I338" s="17" t="s">
        <v>616</v>
      </c>
      <c r="J338" s="18">
        <v>5415</v>
      </c>
      <c r="K338" s="19">
        <v>668.27</v>
      </c>
      <c r="L338" s="19">
        <v>502.54</v>
      </c>
      <c r="M338" s="19">
        <f>Table1[[#This Row],[Unit_Selling Price]]-Table1[[#This Row],[Unit_Cost]]</f>
        <v>165.73</v>
      </c>
      <c r="N338" s="19">
        <f>Table1[[#This Row],[Quantity]]*Table1[[#This Row],[unit_per Profit]]</f>
        <v>897427.95</v>
      </c>
    </row>
    <row r="339" spans="1:14" x14ac:dyDescent="0.2">
      <c r="A339" s="10" t="s">
        <v>29</v>
      </c>
      <c r="B339" s="10" t="s">
        <v>197</v>
      </c>
      <c r="C339" s="10" t="s">
        <v>34</v>
      </c>
      <c r="D339" s="10" t="s">
        <v>23</v>
      </c>
      <c r="E339" s="10" t="s">
        <v>43</v>
      </c>
      <c r="F339" s="11" t="s">
        <v>617</v>
      </c>
      <c r="G339" s="10">
        <v>2010</v>
      </c>
      <c r="H339" s="10">
        <v>696197879</v>
      </c>
      <c r="I339" s="17" t="s">
        <v>618</v>
      </c>
      <c r="J339" s="18">
        <v>9278</v>
      </c>
      <c r="K339" s="19">
        <v>205.7</v>
      </c>
      <c r="L339" s="19">
        <v>117.11</v>
      </c>
      <c r="M339" s="19">
        <f>Table1[[#This Row],[Unit_Selling Price]]-Table1[[#This Row],[Unit_Cost]]</f>
        <v>88.59</v>
      </c>
      <c r="N339" s="19">
        <f>Table1[[#This Row],[Quantity]]*Table1[[#This Row],[unit_per Profit]]</f>
        <v>821938.02</v>
      </c>
    </row>
    <row r="340" spans="1:14" x14ac:dyDescent="0.2">
      <c r="A340" s="10" t="s">
        <v>59</v>
      </c>
      <c r="B340" s="10" t="s">
        <v>148</v>
      </c>
      <c r="C340" s="10" t="s">
        <v>85</v>
      </c>
      <c r="D340" s="10" t="s">
        <v>27</v>
      </c>
      <c r="E340" s="10" t="s">
        <v>24</v>
      </c>
      <c r="F340" s="11">
        <v>42614</v>
      </c>
      <c r="G340" s="10">
        <v>2016</v>
      </c>
      <c r="H340" s="10">
        <v>348996007</v>
      </c>
      <c r="I340" s="17">
        <v>42705</v>
      </c>
      <c r="J340" s="18">
        <v>4529</v>
      </c>
      <c r="K340" s="19">
        <v>668.27</v>
      </c>
      <c r="L340" s="19">
        <v>502.54</v>
      </c>
      <c r="M340" s="19">
        <f>Table1[[#This Row],[Unit_Selling Price]]-Table1[[#This Row],[Unit_Cost]]</f>
        <v>165.73</v>
      </c>
      <c r="N340" s="19">
        <f>Table1[[#This Row],[Quantity]]*Table1[[#This Row],[unit_per Profit]]</f>
        <v>750591.17</v>
      </c>
    </row>
    <row r="341" spans="1:14" x14ac:dyDescent="0.2">
      <c r="A341" s="10" t="s">
        <v>46</v>
      </c>
      <c r="B341" s="10" t="s">
        <v>176</v>
      </c>
      <c r="C341" s="10" t="s">
        <v>31</v>
      </c>
      <c r="D341" s="10" t="s">
        <v>27</v>
      </c>
      <c r="E341" s="10" t="s">
        <v>35</v>
      </c>
      <c r="F341" s="11">
        <v>42071</v>
      </c>
      <c r="G341" s="10">
        <v>2015</v>
      </c>
      <c r="H341" s="10">
        <v>668842780</v>
      </c>
      <c r="I341" s="17" t="s">
        <v>619</v>
      </c>
      <c r="J341" s="18">
        <v>4297</v>
      </c>
      <c r="K341" s="19">
        <v>47.45</v>
      </c>
      <c r="L341" s="19">
        <v>31.79</v>
      </c>
      <c r="M341" s="19">
        <f>Table1[[#This Row],[Unit_Selling Price]]-Table1[[#This Row],[Unit_Cost]]</f>
        <v>15.66</v>
      </c>
      <c r="N341" s="19">
        <f>Table1[[#This Row],[Quantity]]*Table1[[#This Row],[unit_per Profit]]</f>
        <v>67291.02</v>
      </c>
    </row>
    <row r="342" spans="1:14" x14ac:dyDescent="0.2">
      <c r="A342" s="10" t="s">
        <v>29</v>
      </c>
      <c r="B342" s="10" t="s">
        <v>198</v>
      </c>
      <c r="C342" s="10" t="s">
        <v>51</v>
      </c>
      <c r="D342" s="10" t="s">
        <v>23</v>
      </c>
      <c r="E342" s="10" t="s">
        <v>28</v>
      </c>
      <c r="F342" s="11">
        <v>41033</v>
      </c>
      <c r="G342" s="10">
        <v>2012</v>
      </c>
      <c r="H342" s="10">
        <v>907349526</v>
      </c>
      <c r="I342" s="17" t="s">
        <v>620</v>
      </c>
      <c r="J342" s="18">
        <v>3743</v>
      </c>
      <c r="K342" s="19">
        <v>437.2</v>
      </c>
      <c r="L342" s="19">
        <v>263.33</v>
      </c>
      <c r="M342" s="19">
        <f>Table1[[#This Row],[Unit_Selling Price]]-Table1[[#This Row],[Unit_Cost]]</f>
        <v>173.87</v>
      </c>
      <c r="N342" s="19">
        <f>Table1[[#This Row],[Quantity]]*Table1[[#This Row],[unit_per Profit]]</f>
        <v>650795.41</v>
      </c>
    </row>
    <row r="343" spans="1:14" x14ac:dyDescent="0.2">
      <c r="A343" s="10" t="s">
        <v>29</v>
      </c>
      <c r="B343" s="10" t="s">
        <v>118</v>
      </c>
      <c r="C343" s="10" t="s">
        <v>39</v>
      </c>
      <c r="D343" s="10" t="s">
        <v>27</v>
      </c>
      <c r="E343" s="10" t="s">
        <v>28</v>
      </c>
      <c r="F343" s="11">
        <v>41763</v>
      </c>
      <c r="G343" s="10">
        <v>2014</v>
      </c>
      <c r="H343" s="10">
        <v>386440074</v>
      </c>
      <c r="I343" s="17" t="s">
        <v>621</v>
      </c>
      <c r="J343" s="18">
        <v>5060</v>
      </c>
      <c r="K343" s="19">
        <v>81.73</v>
      </c>
      <c r="L343" s="19">
        <v>56.67</v>
      </c>
      <c r="M343" s="19">
        <f>Table1[[#This Row],[Unit_Selling Price]]-Table1[[#This Row],[Unit_Cost]]</f>
        <v>25.06</v>
      </c>
      <c r="N343" s="19">
        <f>Table1[[#This Row],[Quantity]]*Table1[[#This Row],[unit_per Profit]]</f>
        <v>126803.6</v>
      </c>
    </row>
    <row r="344" spans="1:14" x14ac:dyDescent="0.2">
      <c r="A344" s="10" t="s">
        <v>46</v>
      </c>
      <c r="B344" s="10" t="s">
        <v>146</v>
      </c>
      <c r="C344" s="10" t="s">
        <v>77</v>
      </c>
      <c r="D344" s="10" t="s">
        <v>27</v>
      </c>
      <c r="E344" s="10" t="s">
        <v>28</v>
      </c>
      <c r="F344" s="11" t="s">
        <v>555</v>
      </c>
      <c r="G344" s="10">
        <v>2015</v>
      </c>
      <c r="H344" s="10">
        <v>748350751</v>
      </c>
      <c r="I344" s="17" t="s">
        <v>622</v>
      </c>
      <c r="J344" s="18">
        <v>2472</v>
      </c>
      <c r="K344" s="19">
        <v>154.06</v>
      </c>
      <c r="L344" s="19">
        <v>90.93</v>
      </c>
      <c r="M344" s="19">
        <f>Table1[[#This Row],[Unit_Selling Price]]-Table1[[#This Row],[Unit_Cost]]</f>
        <v>63.13</v>
      </c>
      <c r="N344" s="19">
        <f>Table1[[#This Row],[Quantity]]*Table1[[#This Row],[unit_per Profit]]</f>
        <v>156057.35999999999</v>
      </c>
    </row>
    <row r="345" spans="1:14" x14ac:dyDescent="0.2">
      <c r="A345" s="10" t="s">
        <v>278</v>
      </c>
      <c r="B345" s="10" t="s">
        <v>271</v>
      </c>
      <c r="C345" s="10" t="s">
        <v>39</v>
      </c>
      <c r="D345" s="10" t="s">
        <v>23</v>
      </c>
      <c r="E345" s="10" t="s">
        <v>35</v>
      </c>
      <c r="F345" s="11">
        <v>42346</v>
      </c>
      <c r="G345" s="10">
        <v>2015</v>
      </c>
      <c r="H345" s="10">
        <v>105630385</v>
      </c>
      <c r="I345" s="17" t="s">
        <v>623</v>
      </c>
      <c r="J345" s="18">
        <v>7233</v>
      </c>
      <c r="K345" s="19">
        <v>81.73</v>
      </c>
      <c r="L345" s="19">
        <v>56.67</v>
      </c>
      <c r="M345" s="19">
        <f>Table1[[#This Row],[Unit_Selling Price]]-Table1[[#This Row],[Unit_Cost]]</f>
        <v>25.06</v>
      </c>
      <c r="N345" s="19">
        <f>Table1[[#This Row],[Quantity]]*Table1[[#This Row],[unit_per Profit]]</f>
        <v>181258.98</v>
      </c>
    </row>
    <row r="346" spans="1:14" x14ac:dyDescent="0.2">
      <c r="A346" s="10" t="s">
        <v>32</v>
      </c>
      <c r="B346" s="10" t="s">
        <v>36</v>
      </c>
      <c r="C346" s="10" t="s">
        <v>51</v>
      </c>
      <c r="D346" s="10" t="s">
        <v>27</v>
      </c>
      <c r="E346" s="10" t="s">
        <v>35</v>
      </c>
      <c r="F346" s="11" t="s">
        <v>624</v>
      </c>
      <c r="G346" s="10">
        <v>2013</v>
      </c>
      <c r="H346" s="10">
        <v>691140305</v>
      </c>
      <c r="I346" s="17">
        <v>41852</v>
      </c>
      <c r="J346" s="18">
        <v>2630</v>
      </c>
      <c r="K346" s="19">
        <v>437.2</v>
      </c>
      <c r="L346" s="19">
        <v>263.33</v>
      </c>
      <c r="M346" s="19">
        <f>Table1[[#This Row],[Unit_Selling Price]]-Table1[[#This Row],[Unit_Cost]]</f>
        <v>173.87</v>
      </c>
      <c r="N346" s="19">
        <f>Table1[[#This Row],[Quantity]]*Table1[[#This Row],[unit_per Profit]]</f>
        <v>457278.1</v>
      </c>
    </row>
    <row r="347" spans="1:14" x14ac:dyDescent="0.2">
      <c r="A347" s="10" t="s">
        <v>46</v>
      </c>
      <c r="B347" s="10" t="s">
        <v>173</v>
      </c>
      <c r="C347" s="10" t="s">
        <v>51</v>
      </c>
      <c r="D347" s="10" t="s">
        <v>27</v>
      </c>
      <c r="E347" s="10" t="s">
        <v>43</v>
      </c>
      <c r="F347" s="11">
        <v>42226</v>
      </c>
      <c r="G347" s="10">
        <v>2015</v>
      </c>
      <c r="H347" s="10">
        <v>308054339</v>
      </c>
      <c r="I347" s="17" t="s">
        <v>625</v>
      </c>
      <c r="J347" s="18">
        <v>8980</v>
      </c>
      <c r="K347" s="19">
        <v>437.2</v>
      </c>
      <c r="L347" s="19">
        <v>263.33</v>
      </c>
      <c r="M347" s="19">
        <f>Table1[[#This Row],[Unit_Selling Price]]-Table1[[#This Row],[Unit_Cost]]</f>
        <v>173.87</v>
      </c>
      <c r="N347" s="19">
        <f>Table1[[#This Row],[Quantity]]*Table1[[#This Row],[unit_per Profit]]</f>
        <v>1561352.6</v>
      </c>
    </row>
    <row r="348" spans="1:14" x14ac:dyDescent="0.2">
      <c r="A348" s="10" t="s">
        <v>46</v>
      </c>
      <c r="B348" s="10" t="s">
        <v>119</v>
      </c>
      <c r="C348" s="10" t="s">
        <v>65</v>
      </c>
      <c r="D348" s="10" t="s">
        <v>27</v>
      </c>
      <c r="E348" s="10" t="s">
        <v>43</v>
      </c>
      <c r="F348" s="11" t="s">
        <v>281</v>
      </c>
      <c r="G348" s="10">
        <v>2011</v>
      </c>
      <c r="H348" s="10">
        <v>879858815</v>
      </c>
      <c r="I348" s="17" t="s">
        <v>626</v>
      </c>
      <c r="J348" s="18">
        <v>8631</v>
      </c>
      <c r="K348" s="19">
        <v>9.33</v>
      </c>
      <c r="L348" s="19">
        <v>6.92</v>
      </c>
      <c r="M348" s="19">
        <f>Table1[[#This Row],[Unit_Selling Price]]-Table1[[#This Row],[Unit_Cost]]</f>
        <v>2.41</v>
      </c>
      <c r="N348" s="19">
        <f>Table1[[#This Row],[Quantity]]*Table1[[#This Row],[unit_per Profit]]</f>
        <v>20800.71</v>
      </c>
    </row>
    <row r="349" spans="1:14" x14ac:dyDescent="0.2">
      <c r="A349" s="10" t="s">
        <v>29</v>
      </c>
      <c r="B349" s="10" t="s">
        <v>86</v>
      </c>
      <c r="C349" s="10" t="s">
        <v>77</v>
      </c>
      <c r="D349" s="10" t="s">
        <v>23</v>
      </c>
      <c r="E349" s="10" t="s">
        <v>43</v>
      </c>
      <c r="F349" s="11" t="s">
        <v>627</v>
      </c>
      <c r="G349" s="10">
        <v>2012</v>
      </c>
      <c r="H349" s="10">
        <v>800352561</v>
      </c>
      <c r="I349" s="17" t="s">
        <v>612</v>
      </c>
      <c r="J349" s="18">
        <v>963</v>
      </c>
      <c r="K349" s="19">
        <v>154.06</v>
      </c>
      <c r="L349" s="19">
        <v>90.93</v>
      </c>
      <c r="M349" s="19">
        <f>Table1[[#This Row],[Unit_Selling Price]]-Table1[[#This Row],[Unit_Cost]]</f>
        <v>63.13</v>
      </c>
      <c r="N349" s="19">
        <f>Table1[[#This Row],[Quantity]]*Table1[[#This Row],[unit_per Profit]]</f>
        <v>60794.19</v>
      </c>
    </row>
    <row r="350" spans="1:14" x14ac:dyDescent="0.2">
      <c r="A350" s="10" t="s">
        <v>46</v>
      </c>
      <c r="B350" s="10" t="s">
        <v>199</v>
      </c>
      <c r="C350" s="10" t="s">
        <v>22</v>
      </c>
      <c r="D350" s="10" t="s">
        <v>23</v>
      </c>
      <c r="E350" s="10" t="s">
        <v>35</v>
      </c>
      <c r="F350" s="11">
        <v>42011</v>
      </c>
      <c r="G350" s="10">
        <v>2015</v>
      </c>
      <c r="H350" s="10">
        <v>783646905</v>
      </c>
      <c r="I350" s="17">
        <v>42285</v>
      </c>
      <c r="J350" s="18">
        <v>7388</v>
      </c>
      <c r="K350" s="19">
        <v>255.28</v>
      </c>
      <c r="L350" s="19">
        <v>159.41999999999999</v>
      </c>
      <c r="M350" s="19">
        <f>Table1[[#This Row],[Unit_Selling Price]]-Table1[[#This Row],[Unit_Cost]]</f>
        <v>95.86</v>
      </c>
      <c r="N350" s="19">
        <f>Table1[[#This Row],[Quantity]]*Table1[[#This Row],[unit_per Profit]]</f>
        <v>708213.68</v>
      </c>
    </row>
    <row r="351" spans="1:14" x14ac:dyDescent="0.2">
      <c r="A351" s="10" t="s">
        <v>29</v>
      </c>
      <c r="B351" s="10" t="s">
        <v>118</v>
      </c>
      <c r="C351" s="10" t="s">
        <v>31</v>
      </c>
      <c r="D351" s="10" t="s">
        <v>27</v>
      </c>
      <c r="E351" s="10" t="s">
        <v>28</v>
      </c>
      <c r="F351" s="11">
        <v>41852</v>
      </c>
      <c r="G351" s="10">
        <v>2014</v>
      </c>
      <c r="H351" s="10">
        <v>714165675</v>
      </c>
      <c r="I351" s="17">
        <v>41672</v>
      </c>
      <c r="J351" s="18">
        <v>6348</v>
      </c>
      <c r="K351" s="19">
        <v>47.45</v>
      </c>
      <c r="L351" s="19">
        <v>31.79</v>
      </c>
      <c r="M351" s="19">
        <f>Table1[[#This Row],[Unit_Selling Price]]-Table1[[#This Row],[Unit_Cost]]</f>
        <v>15.66</v>
      </c>
      <c r="N351" s="19">
        <f>Table1[[#This Row],[Quantity]]*Table1[[#This Row],[unit_per Profit]]</f>
        <v>99409.68</v>
      </c>
    </row>
    <row r="352" spans="1:14" x14ac:dyDescent="0.2">
      <c r="A352" s="10" t="s">
        <v>32</v>
      </c>
      <c r="B352" s="10" t="s">
        <v>152</v>
      </c>
      <c r="C352" s="10" t="s">
        <v>56</v>
      </c>
      <c r="D352" s="10" t="s">
        <v>27</v>
      </c>
      <c r="E352" s="10" t="s">
        <v>43</v>
      </c>
      <c r="F352" s="11" t="s">
        <v>497</v>
      </c>
      <c r="G352" s="10">
        <v>2010</v>
      </c>
      <c r="H352" s="10">
        <v>996645200</v>
      </c>
      <c r="I352" s="17" t="s">
        <v>628</v>
      </c>
      <c r="J352" s="18">
        <v>8317</v>
      </c>
      <c r="K352" s="19">
        <v>421.89</v>
      </c>
      <c r="L352" s="19">
        <v>364.69</v>
      </c>
      <c r="M352" s="19">
        <f>Table1[[#This Row],[Unit_Selling Price]]-Table1[[#This Row],[Unit_Cost]]</f>
        <v>57.2</v>
      </c>
      <c r="N352" s="19">
        <f>Table1[[#This Row],[Quantity]]*Table1[[#This Row],[unit_per Profit]]</f>
        <v>475732.4</v>
      </c>
    </row>
    <row r="353" spans="1:14" x14ac:dyDescent="0.2">
      <c r="A353" s="10" t="s">
        <v>37</v>
      </c>
      <c r="B353" s="10" t="s">
        <v>67</v>
      </c>
      <c r="C353" s="10" t="s">
        <v>49</v>
      </c>
      <c r="D353" s="10" t="s">
        <v>27</v>
      </c>
      <c r="E353" s="10" t="s">
        <v>24</v>
      </c>
      <c r="F353" s="11">
        <v>41316</v>
      </c>
      <c r="G353" s="10">
        <v>2013</v>
      </c>
      <c r="H353" s="10">
        <v>306134307</v>
      </c>
      <c r="I353" s="17" t="s">
        <v>629</v>
      </c>
      <c r="J353" s="18">
        <v>799</v>
      </c>
      <c r="K353" s="19">
        <v>651.21</v>
      </c>
      <c r="L353" s="19">
        <v>524.96</v>
      </c>
      <c r="M353" s="19">
        <f>Table1[[#This Row],[Unit_Selling Price]]-Table1[[#This Row],[Unit_Cost]]</f>
        <v>126.25</v>
      </c>
      <c r="N353" s="19">
        <f>Table1[[#This Row],[Quantity]]*Table1[[#This Row],[unit_per Profit]]</f>
        <v>100873.75</v>
      </c>
    </row>
    <row r="354" spans="1:14" x14ac:dyDescent="0.2">
      <c r="A354" s="10" t="s">
        <v>32</v>
      </c>
      <c r="B354" s="10" t="s">
        <v>200</v>
      </c>
      <c r="C354" s="10" t="s">
        <v>26</v>
      </c>
      <c r="D354" s="10" t="s">
        <v>27</v>
      </c>
      <c r="E354" s="10" t="s">
        <v>24</v>
      </c>
      <c r="F354" s="11" t="s">
        <v>630</v>
      </c>
      <c r="G354" s="10">
        <v>2016</v>
      </c>
      <c r="H354" s="10">
        <v>537994325</v>
      </c>
      <c r="I354" s="17" t="s">
        <v>631</v>
      </c>
      <c r="J354" s="18">
        <v>3331</v>
      </c>
      <c r="K354" s="19">
        <v>152.58000000000001</v>
      </c>
      <c r="L354" s="19">
        <v>97.44</v>
      </c>
      <c r="M354" s="19">
        <f>Table1[[#This Row],[Unit_Selling Price]]-Table1[[#This Row],[Unit_Cost]]</f>
        <v>55.14</v>
      </c>
      <c r="N354" s="19">
        <f>Table1[[#This Row],[Quantity]]*Table1[[#This Row],[unit_per Profit]]</f>
        <v>183671.34</v>
      </c>
    </row>
    <row r="355" spans="1:14" x14ac:dyDescent="0.2">
      <c r="A355" s="10" t="s">
        <v>32</v>
      </c>
      <c r="B355" s="10" t="s">
        <v>149</v>
      </c>
      <c r="C355" s="10" t="s">
        <v>34</v>
      </c>
      <c r="D355" s="10" t="s">
        <v>23</v>
      </c>
      <c r="E355" s="10" t="s">
        <v>24</v>
      </c>
      <c r="F355" s="11" t="s">
        <v>455</v>
      </c>
      <c r="G355" s="10">
        <v>2015</v>
      </c>
      <c r="H355" s="10">
        <v>957899081</v>
      </c>
      <c r="I355" s="17" t="s">
        <v>632</v>
      </c>
      <c r="J355" s="18">
        <v>2480</v>
      </c>
      <c r="K355" s="19">
        <v>205.7</v>
      </c>
      <c r="L355" s="19">
        <v>117.11</v>
      </c>
      <c r="M355" s="19">
        <f>Table1[[#This Row],[Unit_Selling Price]]-Table1[[#This Row],[Unit_Cost]]</f>
        <v>88.59</v>
      </c>
      <c r="N355" s="19">
        <f>Table1[[#This Row],[Quantity]]*Table1[[#This Row],[unit_per Profit]]</f>
        <v>219703.2</v>
      </c>
    </row>
    <row r="356" spans="1:14" x14ac:dyDescent="0.2">
      <c r="A356" s="10" t="s">
        <v>32</v>
      </c>
      <c r="B356" s="10" t="s">
        <v>170</v>
      </c>
      <c r="C356" s="10" t="s">
        <v>49</v>
      </c>
      <c r="D356" s="10" t="s">
        <v>23</v>
      </c>
      <c r="E356" s="10" t="s">
        <v>24</v>
      </c>
      <c r="F356" s="11">
        <v>41008</v>
      </c>
      <c r="G356" s="10">
        <v>2012</v>
      </c>
      <c r="H356" s="10">
        <v>451834905</v>
      </c>
      <c r="I356" s="17" t="s">
        <v>377</v>
      </c>
      <c r="J356" s="18">
        <v>6844</v>
      </c>
      <c r="K356" s="19">
        <v>651.21</v>
      </c>
      <c r="L356" s="19">
        <v>524.96</v>
      </c>
      <c r="M356" s="19">
        <f>Table1[[#This Row],[Unit_Selling Price]]-Table1[[#This Row],[Unit_Cost]]</f>
        <v>126.25</v>
      </c>
      <c r="N356" s="19">
        <f>Table1[[#This Row],[Quantity]]*Table1[[#This Row],[unit_per Profit]]</f>
        <v>864055</v>
      </c>
    </row>
    <row r="357" spans="1:14" x14ac:dyDescent="0.2">
      <c r="A357" s="10" t="s">
        <v>46</v>
      </c>
      <c r="B357" s="10" t="s">
        <v>176</v>
      </c>
      <c r="C357" s="10" t="s">
        <v>22</v>
      </c>
      <c r="D357" s="10" t="s">
        <v>23</v>
      </c>
      <c r="E357" s="10" t="s">
        <v>43</v>
      </c>
      <c r="F357" s="11" t="s">
        <v>633</v>
      </c>
      <c r="G357" s="10">
        <v>2010</v>
      </c>
      <c r="H357" s="10">
        <v>676100623</v>
      </c>
      <c r="I357" s="17" t="s">
        <v>428</v>
      </c>
      <c r="J357" s="18">
        <v>2054</v>
      </c>
      <c r="K357" s="19">
        <v>255.28</v>
      </c>
      <c r="L357" s="19">
        <v>159.41999999999999</v>
      </c>
      <c r="M357" s="19">
        <f>Table1[[#This Row],[Unit_Selling Price]]-Table1[[#This Row],[Unit_Cost]]</f>
        <v>95.86</v>
      </c>
      <c r="N357" s="19">
        <f>Table1[[#This Row],[Quantity]]*Table1[[#This Row],[unit_per Profit]]</f>
        <v>196896.44</v>
      </c>
    </row>
    <row r="358" spans="1:14" x14ac:dyDescent="0.2">
      <c r="A358" s="10" t="s">
        <v>40</v>
      </c>
      <c r="B358" s="10" t="s">
        <v>72</v>
      </c>
      <c r="C358" s="10" t="s">
        <v>26</v>
      </c>
      <c r="D358" s="10" t="s">
        <v>27</v>
      </c>
      <c r="E358" s="10" t="s">
        <v>24</v>
      </c>
      <c r="F358" s="11" t="s">
        <v>495</v>
      </c>
      <c r="G358" s="10">
        <v>2014</v>
      </c>
      <c r="H358" s="10">
        <v>207307565</v>
      </c>
      <c r="I358" s="17" t="s">
        <v>634</v>
      </c>
      <c r="J358" s="18">
        <v>5770</v>
      </c>
      <c r="K358" s="19">
        <v>152.58000000000001</v>
      </c>
      <c r="L358" s="19">
        <v>97.44</v>
      </c>
      <c r="M358" s="19">
        <f>Table1[[#This Row],[Unit_Selling Price]]-Table1[[#This Row],[Unit_Cost]]</f>
        <v>55.14</v>
      </c>
      <c r="N358" s="19">
        <f>Table1[[#This Row],[Quantity]]*Table1[[#This Row],[unit_per Profit]]</f>
        <v>318157.8</v>
      </c>
    </row>
    <row r="359" spans="1:14" x14ac:dyDescent="0.2">
      <c r="A359" s="10" t="s">
        <v>32</v>
      </c>
      <c r="B359" s="10" t="s">
        <v>166</v>
      </c>
      <c r="C359" s="10" t="s">
        <v>22</v>
      </c>
      <c r="D359" s="10" t="s">
        <v>27</v>
      </c>
      <c r="E359" s="10" t="s">
        <v>43</v>
      </c>
      <c r="F359" s="11" t="s">
        <v>635</v>
      </c>
      <c r="G359" s="10">
        <v>2013</v>
      </c>
      <c r="H359" s="10">
        <v>392379558</v>
      </c>
      <c r="I359" s="17">
        <v>41520</v>
      </c>
      <c r="J359" s="18">
        <v>2685</v>
      </c>
      <c r="K359" s="19">
        <v>255.28</v>
      </c>
      <c r="L359" s="19">
        <v>159.41999999999999</v>
      </c>
      <c r="M359" s="19">
        <f>Table1[[#This Row],[Unit_Selling Price]]-Table1[[#This Row],[Unit_Cost]]</f>
        <v>95.86</v>
      </c>
      <c r="N359" s="19">
        <f>Table1[[#This Row],[Quantity]]*Table1[[#This Row],[unit_per Profit]]</f>
        <v>257384.1</v>
      </c>
    </row>
    <row r="360" spans="1:14" x14ac:dyDescent="0.2">
      <c r="A360" s="10" t="s">
        <v>40</v>
      </c>
      <c r="B360" s="10" t="s">
        <v>201</v>
      </c>
      <c r="C360" s="10" t="s">
        <v>51</v>
      </c>
      <c r="D360" s="10" t="s">
        <v>23</v>
      </c>
      <c r="E360" s="10" t="s">
        <v>24</v>
      </c>
      <c r="F360" s="11">
        <v>42372</v>
      </c>
      <c r="G360" s="10">
        <v>2016</v>
      </c>
      <c r="H360" s="10">
        <v>398552930</v>
      </c>
      <c r="I360" s="17" t="s">
        <v>451</v>
      </c>
      <c r="J360" s="18">
        <v>9524</v>
      </c>
      <c r="K360" s="19">
        <v>437.2</v>
      </c>
      <c r="L360" s="19">
        <v>263.33</v>
      </c>
      <c r="M360" s="19">
        <f>Table1[[#This Row],[Unit_Selling Price]]-Table1[[#This Row],[Unit_Cost]]</f>
        <v>173.87</v>
      </c>
      <c r="N360" s="19">
        <f>Table1[[#This Row],[Quantity]]*Table1[[#This Row],[unit_per Profit]]</f>
        <v>1655937.88</v>
      </c>
    </row>
    <row r="361" spans="1:14" x14ac:dyDescent="0.2">
      <c r="A361" s="10" t="s">
        <v>37</v>
      </c>
      <c r="B361" s="10" t="s">
        <v>155</v>
      </c>
      <c r="C361" s="10" t="s">
        <v>49</v>
      </c>
      <c r="D361" s="10" t="s">
        <v>27</v>
      </c>
      <c r="E361" s="10" t="s">
        <v>35</v>
      </c>
      <c r="F361" s="11">
        <v>42893</v>
      </c>
      <c r="G361" s="10">
        <v>2017</v>
      </c>
      <c r="H361" s="10">
        <v>363376510</v>
      </c>
      <c r="I361" s="17">
        <v>43016</v>
      </c>
      <c r="J361" s="18">
        <v>39</v>
      </c>
      <c r="K361" s="19">
        <v>651.21</v>
      </c>
      <c r="L361" s="19">
        <v>524.96</v>
      </c>
      <c r="M361" s="19">
        <f>Table1[[#This Row],[Unit_Selling Price]]-Table1[[#This Row],[Unit_Cost]]</f>
        <v>126.25</v>
      </c>
      <c r="N361" s="19">
        <f>Table1[[#This Row],[Quantity]]*Table1[[#This Row],[unit_per Profit]]</f>
        <v>4923.75</v>
      </c>
    </row>
    <row r="362" spans="1:14" x14ac:dyDescent="0.2">
      <c r="A362" s="10" t="s">
        <v>37</v>
      </c>
      <c r="B362" s="10" t="s">
        <v>38</v>
      </c>
      <c r="C362" s="10" t="s">
        <v>77</v>
      </c>
      <c r="D362" s="10" t="s">
        <v>27</v>
      </c>
      <c r="E362" s="10" t="s">
        <v>43</v>
      </c>
      <c r="F362" s="11" t="s">
        <v>636</v>
      </c>
      <c r="G362" s="10">
        <v>2011</v>
      </c>
      <c r="H362" s="10">
        <v>944711625</v>
      </c>
      <c r="I362" s="17" t="s">
        <v>637</v>
      </c>
      <c r="J362" s="18">
        <v>18</v>
      </c>
      <c r="K362" s="19">
        <v>154.06</v>
      </c>
      <c r="L362" s="19">
        <v>90.93</v>
      </c>
      <c r="M362" s="19">
        <f>Table1[[#This Row],[Unit_Selling Price]]-Table1[[#This Row],[Unit_Cost]]</f>
        <v>63.13</v>
      </c>
      <c r="N362" s="19">
        <f>Table1[[#This Row],[Quantity]]*Table1[[#This Row],[unit_per Profit]]</f>
        <v>1136.3399999999999</v>
      </c>
    </row>
    <row r="363" spans="1:14" x14ac:dyDescent="0.2">
      <c r="A363" s="10" t="s">
        <v>46</v>
      </c>
      <c r="B363" s="10" t="s">
        <v>129</v>
      </c>
      <c r="C363" s="10" t="s">
        <v>85</v>
      </c>
      <c r="D363" s="10" t="s">
        <v>23</v>
      </c>
      <c r="E363" s="10" t="s">
        <v>28</v>
      </c>
      <c r="F363" s="11" t="s">
        <v>638</v>
      </c>
      <c r="G363" s="10">
        <v>2012</v>
      </c>
      <c r="H363" s="10">
        <v>170732104</v>
      </c>
      <c r="I363" s="17">
        <v>41098</v>
      </c>
      <c r="J363" s="18">
        <v>2279</v>
      </c>
      <c r="K363" s="19">
        <v>668.27</v>
      </c>
      <c r="L363" s="19">
        <v>502.54</v>
      </c>
      <c r="M363" s="19">
        <f>Table1[[#This Row],[Unit_Selling Price]]-Table1[[#This Row],[Unit_Cost]]</f>
        <v>165.73</v>
      </c>
      <c r="N363" s="19">
        <f>Table1[[#This Row],[Quantity]]*Table1[[#This Row],[unit_per Profit]]</f>
        <v>377698.67</v>
      </c>
    </row>
    <row r="364" spans="1:14" x14ac:dyDescent="0.2">
      <c r="A364" s="10" t="s">
        <v>29</v>
      </c>
      <c r="B364" s="10" t="s">
        <v>202</v>
      </c>
      <c r="C364" s="10" t="s">
        <v>31</v>
      </c>
      <c r="D364" s="10" t="s">
        <v>27</v>
      </c>
      <c r="E364" s="10" t="s">
        <v>35</v>
      </c>
      <c r="F364" s="11" t="s">
        <v>639</v>
      </c>
      <c r="G364" s="10">
        <v>2013</v>
      </c>
      <c r="H364" s="10">
        <v>189924275</v>
      </c>
      <c r="I364" s="17" t="s">
        <v>458</v>
      </c>
      <c r="J364" s="18">
        <v>1668</v>
      </c>
      <c r="K364" s="19">
        <v>47.45</v>
      </c>
      <c r="L364" s="19">
        <v>31.79</v>
      </c>
      <c r="M364" s="19">
        <f>Table1[[#This Row],[Unit_Selling Price]]-Table1[[#This Row],[Unit_Cost]]</f>
        <v>15.66</v>
      </c>
      <c r="N364" s="19">
        <f>Table1[[#This Row],[Quantity]]*Table1[[#This Row],[unit_per Profit]]</f>
        <v>26120.880000000001</v>
      </c>
    </row>
    <row r="365" spans="1:14" x14ac:dyDescent="0.2">
      <c r="A365" s="10" t="s">
        <v>32</v>
      </c>
      <c r="B365" s="10" t="s">
        <v>135</v>
      </c>
      <c r="C365" s="10" t="s">
        <v>42</v>
      </c>
      <c r="D365" s="10" t="s">
        <v>27</v>
      </c>
      <c r="E365" s="10" t="s">
        <v>35</v>
      </c>
      <c r="F365" s="11">
        <v>40696</v>
      </c>
      <c r="G365" s="10">
        <v>2011</v>
      </c>
      <c r="H365" s="10">
        <v>521086966</v>
      </c>
      <c r="I365" s="17" t="s">
        <v>640</v>
      </c>
      <c r="J365" s="18">
        <v>68</v>
      </c>
      <c r="K365" s="19">
        <v>109.28</v>
      </c>
      <c r="L365" s="19">
        <v>35.840000000000003</v>
      </c>
      <c r="M365" s="19">
        <f>Table1[[#This Row],[Unit_Selling Price]]-Table1[[#This Row],[Unit_Cost]]</f>
        <v>73.44</v>
      </c>
      <c r="N365" s="19">
        <f>Table1[[#This Row],[Quantity]]*Table1[[#This Row],[unit_per Profit]]</f>
        <v>4993.92</v>
      </c>
    </row>
    <row r="366" spans="1:14" x14ac:dyDescent="0.2">
      <c r="A366" s="10" t="s">
        <v>32</v>
      </c>
      <c r="B366" s="10" t="s">
        <v>82</v>
      </c>
      <c r="C366" s="10" t="s">
        <v>56</v>
      </c>
      <c r="D366" s="10" t="s">
        <v>23</v>
      </c>
      <c r="E366" s="10" t="s">
        <v>24</v>
      </c>
      <c r="F366" s="11">
        <v>41220</v>
      </c>
      <c r="G366" s="10">
        <v>2012</v>
      </c>
      <c r="H366" s="10">
        <v>303331506</v>
      </c>
      <c r="I366" s="17">
        <v>41068</v>
      </c>
      <c r="J366" s="18">
        <v>1388</v>
      </c>
      <c r="K366" s="19">
        <v>421.89</v>
      </c>
      <c r="L366" s="19">
        <v>364.69</v>
      </c>
      <c r="M366" s="19">
        <f>Table1[[#This Row],[Unit_Selling Price]]-Table1[[#This Row],[Unit_Cost]]</f>
        <v>57.2</v>
      </c>
      <c r="N366" s="19">
        <f>Table1[[#This Row],[Quantity]]*Table1[[#This Row],[unit_per Profit]]</f>
        <v>79393.600000000006</v>
      </c>
    </row>
    <row r="367" spans="1:14" x14ac:dyDescent="0.2">
      <c r="A367" s="10" t="s">
        <v>29</v>
      </c>
      <c r="B367" s="10" t="s">
        <v>118</v>
      </c>
      <c r="C367" s="10" t="s">
        <v>56</v>
      </c>
      <c r="D367" s="10" t="s">
        <v>23</v>
      </c>
      <c r="E367" s="10" t="s">
        <v>43</v>
      </c>
      <c r="F367" s="11" t="s">
        <v>641</v>
      </c>
      <c r="G367" s="10">
        <v>2013</v>
      </c>
      <c r="H367" s="10">
        <v>546081721</v>
      </c>
      <c r="I367" s="17" t="s">
        <v>494</v>
      </c>
      <c r="J367" s="18">
        <v>6571</v>
      </c>
      <c r="K367" s="19">
        <v>421.89</v>
      </c>
      <c r="L367" s="19">
        <v>364.69</v>
      </c>
      <c r="M367" s="19">
        <f>Table1[[#This Row],[Unit_Selling Price]]-Table1[[#This Row],[Unit_Cost]]</f>
        <v>57.2</v>
      </c>
      <c r="N367" s="19">
        <f>Table1[[#This Row],[Quantity]]*Table1[[#This Row],[unit_per Profit]]</f>
        <v>375861.2</v>
      </c>
    </row>
    <row r="368" spans="1:14" x14ac:dyDescent="0.2">
      <c r="A368" s="10" t="s">
        <v>29</v>
      </c>
      <c r="B368" s="10" t="s">
        <v>80</v>
      </c>
      <c r="C368" s="10" t="s">
        <v>22</v>
      </c>
      <c r="D368" s="10" t="s">
        <v>23</v>
      </c>
      <c r="E368" s="10" t="s">
        <v>28</v>
      </c>
      <c r="F368" s="11" t="s">
        <v>642</v>
      </c>
      <c r="G368" s="10">
        <v>2010</v>
      </c>
      <c r="H368" s="10">
        <v>979073941</v>
      </c>
      <c r="I368" s="17" t="s">
        <v>365</v>
      </c>
      <c r="J368" s="18">
        <v>8591</v>
      </c>
      <c r="K368" s="19">
        <v>255.28</v>
      </c>
      <c r="L368" s="19">
        <v>159.41999999999999</v>
      </c>
      <c r="M368" s="19">
        <f>Table1[[#This Row],[Unit_Selling Price]]-Table1[[#This Row],[Unit_Cost]]</f>
        <v>95.86</v>
      </c>
      <c r="N368" s="19">
        <f>Table1[[#This Row],[Quantity]]*Table1[[#This Row],[unit_per Profit]]</f>
        <v>823533.26</v>
      </c>
    </row>
    <row r="369" spans="1:14" x14ac:dyDescent="0.2">
      <c r="A369" s="10" t="s">
        <v>46</v>
      </c>
      <c r="B369" s="10" t="s">
        <v>199</v>
      </c>
      <c r="C369" s="10" t="s">
        <v>77</v>
      </c>
      <c r="D369" s="10" t="s">
        <v>27</v>
      </c>
      <c r="E369" s="10" t="s">
        <v>35</v>
      </c>
      <c r="F369" s="11" t="s">
        <v>483</v>
      </c>
      <c r="G369" s="10">
        <v>2013</v>
      </c>
      <c r="H369" s="10">
        <v>502356994</v>
      </c>
      <c r="I369" s="17" t="s">
        <v>643</v>
      </c>
      <c r="J369" s="18">
        <v>7453</v>
      </c>
      <c r="K369" s="19">
        <v>154.06</v>
      </c>
      <c r="L369" s="19">
        <v>90.93</v>
      </c>
      <c r="M369" s="19">
        <f>Table1[[#This Row],[Unit_Selling Price]]-Table1[[#This Row],[Unit_Cost]]</f>
        <v>63.13</v>
      </c>
      <c r="N369" s="19">
        <f>Table1[[#This Row],[Quantity]]*Table1[[#This Row],[unit_per Profit]]</f>
        <v>470507.89</v>
      </c>
    </row>
    <row r="370" spans="1:14" x14ac:dyDescent="0.2">
      <c r="A370" s="10" t="s">
        <v>40</v>
      </c>
      <c r="B370" s="10" t="s">
        <v>188</v>
      </c>
      <c r="C370" s="10" t="s">
        <v>56</v>
      </c>
      <c r="D370" s="10" t="s">
        <v>23</v>
      </c>
      <c r="E370" s="10" t="s">
        <v>43</v>
      </c>
      <c r="F370" s="11">
        <v>42921</v>
      </c>
      <c r="G370" s="10">
        <v>2017</v>
      </c>
      <c r="H370" s="10">
        <v>336292207</v>
      </c>
      <c r="I370" s="17">
        <v>42861</v>
      </c>
      <c r="J370" s="18">
        <v>5192</v>
      </c>
      <c r="K370" s="19">
        <v>421.89</v>
      </c>
      <c r="L370" s="19">
        <v>364.69</v>
      </c>
      <c r="M370" s="19">
        <f>Table1[[#This Row],[Unit_Selling Price]]-Table1[[#This Row],[Unit_Cost]]</f>
        <v>57.2</v>
      </c>
      <c r="N370" s="19">
        <f>Table1[[#This Row],[Quantity]]*Table1[[#This Row],[unit_per Profit]]</f>
        <v>296982.40000000002</v>
      </c>
    </row>
    <row r="371" spans="1:14" x14ac:dyDescent="0.2">
      <c r="A371" s="10" t="s">
        <v>46</v>
      </c>
      <c r="B371" s="10" t="s">
        <v>103</v>
      </c>
      <c r="C371" s="10" t="s">
        <v>39</v>
      </c>
      <c r="D371" s="10" t="s">
        <v>23</v>
      </c>
      <c r="E371" s="10" t="s">
        <v>43</v>
      </c>
      <c r="F371" s="11" t="s">
        <v>644</v>
      </c>
      <c r="G371" s="10">
        <v>2014</v>
      </c>
      <c r="H371" s="10">
        <v>871553409</v>
      </c>
      <c r="I371" s="17">
        <v>42125</v>
      </c>
      <c r="J371" s="18">
        <v>876</v>
      </c>
      <c r="K371" s="19">
        <v>81.73</v>
      </c>
      <c r="L371" s="19">
        <v>56.67</v>
      </c>
      <c r="M371" s="19">
        <f>Table1[[#This Row],[Unit_Selling Price]]-Table1[[#This Row],[Unit_Cost]]</f>
        <v>25.06</v>
      </c>
      <c r="N371" s="19">
        <f>Table1[[#This Row],[Quantity]]*Table1[[#This Row],[unit_per Profit]]</f>
        <v>21952.560000000001</v>
      </c>
    </row>
    <row r="372" spans="1:14" x14ac:dyDescent="0.2">
      <c r="A372" s="10" t="s">
        <v>40</v>
      </c>
      <c r="B372" s="10" t="s">
        <v>188</v>
      </c>
      <c r="C372" s="10" t="s">
        <v>39</v>
      </c>
      <c r="D372" s="10" t="s">
        <v>27</v>
      </c>
      <c r="E372" s="10" t="s">
        <v>43</v>
      </c>
      <c r="F372" s="11" t="s">
        <v>645</v>
      </c>
      <c r="G372" s="10">
        <v>2015</v>
      </c>
      <c r="H372" s="10">
        <v>319126927</v>
      </c>
      <c r="I372" s="17">
        <v>42157</v>
      </c>
      <c r="J372" s="18">
        <v>5604</v>
      </c>
      <c r="K372" s="19">
        <v>81.73</v>
      </c>
      <c r="L372" s="19">
        <v>56.67</v>
      </c>
      <c r="M372" s="19">
        <f>Table1[[#This Row],[Unit_Selling Price]]-Table1[[#This Row],[Unit_Cost]]</f>
        <v>25.06</v>
      </c>
      <c r="N372" s="19">
        <f>Table1[[#This Row],[Quantity]]*Table1[[#This Row],[unit_per Profit]]</f>
        <v>140436.24</v>
      </c>
    </row>
    <row r="373" spans="1:14" x14ac:dyDescent="0.2">
      <c r="A373" s="10" t="s">
        <v>46</v>
      </c>
      <c r="B373" s="10" t="s">
        <v>162</v>
      </c>
      <c r="C373" s="10" t="s">
        <v>77</v>
      </c>
      <c r="D373" s="10" t="s">
        <v>23</v>
      </c>
      <c r="E373" s="10" t="s">
        <v>43</v>
      </c>
      <c r="F373" s="11">
        <v>42402</v>
      </c>
      <c r="G373" s="10">
        <v>2016</v>
      </c>
      <c r="H373" s="10">
        <v>560311591</v>
      </c>
      <c r="I373" s="17">
        <v>42492</v>
      </c>
      <c r="J373" s="18">
        <v>7506</v>
      </c>
      <c r="K373" s="19">
        <v>154.06</v>
      </c>
      <c r="L373" s="19">
        <v>90.93</v>
      </c>
      <c r="M373" s="19">
        <f>Table1[[#This Row],[Unit_Selling Price]]-Table1[[#This Row],[Unit_Cost]]</f>
        <v>63.13</v>
      </c>
      <c r="N373" s="19">
        <f>Table1[[#This Row],[Quantity]]*Table1[[#This Row],[unit_per Profit]]</f>
        <v>473853.78</v>
      </c>
    </row>
    <row r="374" spans="1:14" x14ac:dyDescent="0.2">
      <c r="A374" s="10" t="s">
        <v>29</v>
      </c>
      <c r="B374" s="10" t="s">
        <v>44</v>
      </c>
      <c r="C374" s="10" t="s">
        <v>39</v>
      </c>
      <c r="D374" s="10" t="s">
        <v>27</v>
      </c>
      <c r="E374" s="10" t="s">
        <v>35</v>
      </c>
      <c r="F374" s="11">
        <v>40361</v>
      </c>
      <c r="G374" s="10">
        <v>2010</v>
      </c>
      <c r="H374" s="10">
        <v>396718728</v>
      </c>
      <c r="I374" s="17" t="s">
        <v>646</v>
      </c>
      <c r="J374" s="18">
        <v>6742</v>
      </c>
      <c r="K374" s="19">
        <v>81.73</v>
      </c>
      <c r="L374" s="19">
        <v>56.67</v>
      </c>
      <c r="M374" s="19">
        <f>Table1[[#This Row],[Unit_Selling Price]]-Table1[[#This Row],[Unit_Cost]]</f>
        <v>25.06</v>
      </c>
      <c r="N374" s="19">
        <f>Table1[[#This Row],[Quantity]]*Table1[[#This Row],[unit_per Profit]]</f>
        <v>168954.52</v>
      </c>
    </row>
    <row r="375" spans="1:14" x14ac:dyDescent="0.2">
      <c r="A375" s="10" t="s">
        <v>40</v>
      </c>
      <c r="B375" s="10" t="s">
        <v>203</v>
      </c>
      <c r="C375" s="10" t="s">
        <v>65</v>
      </c>
      <c r="D375" s="10" t="s">
        <v>23</v>
      </c>
      <c r="E375" s="10" t="s">
        <v>43</v>
      </c>
      <c r="F375" s="11" t="s">
        <v>647</v>
      </c>
      <c r="G375" s="10">
        <v>2016</v>
      </c>
      <c r="H375" s="10">
        <v>500272166</v>
      </c>
      <c r="I375" s="17">
        <v>42623</v>
      </c>
      <c r="J375" s="18">
        <v>506</v>
      </c>
      <c r="K375" s="19">
        <v>9.33</v>
      </c>
      <c r="L375" s="19">
        <v>6.92</v>
      </c>
      <c r="M375" s="19">
        <f>Table1[[#This Row],[Unit_Selling Price]]-Table1[[#This Row],[Unit_Cost]]</f>
        <v>2.41</v>
      </c>
      <c r="N375" s="19">
        <f>Table1[[#This Row],[Quantity]]*Table1[[#This Row],[unit_per Profit]]</f>
        <v>1219.46</v>
      </c>
    </row>
    <row r="376" spans="1:14" x14ac:dyDescent="0.2">
      <c r="A376" s="10" t="s">
        <v>32</v>
      </c>
      <c r="B376" s="10" t="s">
        <v>96</v>
      </c>
      <c r="C376" s="10" t="s">
        <v>26</v>
      </c>
      <c r="D376" s="10" t="s">
        <v>23</v>
      </c>
      <c r="E376" s="10" t="s">
        <v>35</v>
      </c>
      <c r="F376" s="11" t="s">
        <v>478</v>
      </c>
      <c r="G376" s="10">
        <v>2010</v>
      </c>
      <c r="H376" s="10">
        <v>263208234</v>
      </c>
      <c r="I376" s="17" t="s">
        <v>648</v>
      </c>
      <c r="J376" s="18">
        <v>8020</v>
      </c>
      <c r="K376" s="19">
        <v>152.58000000000001</v>
      </c>
      <c r="L376" s="19">
        <v>97.44</v>
      </c>
      <c r="M376" s="19">
        <f>Table1[[#This Row],[Unit_Selling Price]]-Table1[[#This Row],[Unit_Cost]]</f>
        <v>55.14</v>
      </c>
      <c r="N376" s="19">
        <f>Table1[[#This Row],[Quantity]]*Table1[[#This Row],[unit_per Profit]]</f>
        <v>442222.8</v>
      </c>
    </row>
    <row r="377" spans="1:14" x14ac:dyDescent="0.2">
      <c r="A377" s="10" t="s">
        <v>29</v>
      </c>
      <c r="B377" s="10" t="s">
        <v>154</v>
      </c>
      <c r="C377" s="10" t="s">
        <v>31</v>
      </c>
      <c r="D377" s="10" t="s">
        <v>27</v>
      </c>
      <c r="E377" s="10" t="s">
        <v>24</v>
      </c>
      <c r="F377" s="11">
        <v>40249</v>
      </c>
      <c r="G377" s="10">
        <v>2010</v>
      </c>
      <c r="H377" s="10">
        <v>948075759</v>
      </c>
      <c r="I377" s="17">
        <v>40634</v>
      </c>
      <c r="J377" s="18">
        <v>5540</v>
      </c>
      <c r="K377" s="19">
        <v>47.45</v>
      </c>
      <c r="L377" s="19">
        <v>31.79</v>
      </c>
      <c r="M377" s="19">
        <f>Table1[[#This Row],[Unit_Selling Price]]-Table1[[#This Row],[Unit_Cost]]</f>
        <v>15.66</v>
      </c>
      <c r="N377" s="19">
        <f>Table1[[#This Row],[Quantity]]*Table1[[#This Row],[unit_per Profit]]</f>
        <v>86756.4</v>
      </c>
    </row>
    <row r="378" spans="1:14" x14ac:dyDescent="0.2">
      <c r="A378" s="10" t="s">
        <v>29</v>
      </c>
      <c r="B378" s="10" t="s">
        <v>181</v>
      </c>
      <c r="C378" s="10" t="s">
        <v>34</v>
      </c>
      <c r="D378" s="10" t="s">
        <v>27</v>
      </c>
      <c r="E378" s="10" t="s">
        <v>35</v>
      </c>
      <c r="F378" s="11" t="s">
        <v>649</v>
      </c>
      <c r="G378" s="10">
        <v>2012</v>
      </c>
      <c r="H378" s="10">
        <v>737736070</v>
      </c>
      <c r="I378" s="17">
        <v>40979</v>
      </c>
      <c r="J378" s="18">
        <v>1352</v>
      </c>
      <c r="K378" s="19">
        <v>205.7</v>
      </c>
      <c r="L378" s="19">
        <v>117.11</v>
      </c>
      <c r="M378" s="19">
        <f>Table1[[#This Row],[Unit_Selling Price]]-Table1[[#This Row],[Unit_Cost]]</f>
        <v>88.59</v>
      </c>
      <c r="N378" s="19">
        <f>Table1[[#This Row],[Quantity]]*Table1[[#This Row],[unit_per Profit]]</f>
        <v>119773.68</v>
      </c>
    </row>
    <row r="379" spans="1:14" x14ac:dyDescent="0.2">
      <c r="A379" s="10" t="s">
        <v>29</v>
      </c>
      <c r="B379" s="10" t="s">
        <v>204</v>
      </c>
      <c r="C379" s="10" t="s">
        <v>85</v>
      </c>
      <c r="D379" s="10" t="s">
        <v>27</v>
      </c>
      <c r="E379" s="10" t="s">
        <v>35</v>
      </c>
      <c r="F379" s="11" t="s">
        <v>650</v>
      </c>
      <c r="G379" s="10">
        <v>2010</v>
      </c>
      <c r="H379" s="10">
        <v>585362994</v>
      </c>
      <c r="I379" s="17">
        <v>40486</v>
      </c>
      <c r="J379" s="18">
        <v>773</v>
      </c>
      <c r="K379" s="19">
        <v>668.27</v>
      </c>
      <c r="L379" s="19">
        <v>502.54</v>
      </c>
      <c r="M379" s="19">
        <f>Table1[[#This Row],[Unit_Selling Price]]-Table1[[#This Row],[Unit_Cost]]</f>
        <v>165.73</v>
      </c>
      <c r="N379" s="19">
        <f>Table1[[#This Row],[Quantity]]*Table1[[#This Row],[unit_per Profit]]</f>
        <v>128109.29</v>
      </c>
    </row>
    <row r="380" spans="1:14" x14ac:dyDescent="0.2">
      <c r="A380" s="10" t="s">
        <v>37</v>
      </c>
      <c r="B380" s="10" t="s">
        <v>38</v>
      </c>
      <c r="C380" s="10" t="s">
        <v>22</v>
      </c>
      <c r="D380" s="10" t="s">
        <v>27</v>
      </c>
      <c r="E380" s="10" t="s">
        <v>24</v>
      </c>
      <c r="F380" s="11">
        <v>41099</v>
      </c>
      <c r="G380" s="10">
        <v>2012</v>
      </c>
      <c r="H380" s="10">
        <v>164442861</v>
      </c>
      <c r="I380" s="17" t="s">
        <v>651</v>
      </c>
      <c r="J380" s="18">
        <v>1152</v>
      </c>
      <c r="K380" s="19">
        <v>255.28</v>
      </c>
      <c r="L380" s="19">
        <v>159.41999999999999</v>
      </c>
      <c r="M380" s="19">
        <f>Table1[[#This Row],[Unit_Selling Price]]-Table1[[#This Row],[Unit_Cost]]</f>
        <v>95.86</v>
      </c>
      <c r="N380" s="19">
        <f>Table1[[#This Row],[Quantity]]*Table1[[#This Row],[unit_per Profit]]</f>
        <v>110430.72</v>
      </c>
    </row>
    <row r="381" spans="1:14" x14ac:dyDescent="0.2">
      <c r="A381" s="10" t="s">
        <v>40</v>
      </c>
      <c r="B381" s="10" t="s">
        <v>272</v>
      </c>
      <c r="C381" s="10" t="s">
        <v>49</v>
      </c>
      <c r="D381" s="10" t="s">
        <v>23</v>
      </c>
      <c r="E381" s="10" t="s">
        <v>24</v>
      </c>
      <c r="F381" s="11" t="s">
        <v>362</v>
      </c>
      <c r="G381" s="10">
        <v>2012</v>
      </c>
      <c r="H381" s="10">
        <v>118774497</v>
      </c>
      <c r="I381" s="17" t="s">
        <v>652</v>
      </c>
      <c r="J381" s="18">
        <v>6868</v>
      </c>
      <c r="K381" s="19">
        <v>651.21</v>
      </c>
      <c r="L381" s="19">
        <v>524.96</v>
      </c>
      <c r="M381" s="19">
        <f>Table1[[#This Row],[Unit_Selling Price]]-Table1[[#This Row],[Unit_Cost]]</f>
        <v>126.25</v>
      </c>
      <c r="N381" s="19">
        <f>Table1[[#This Row],[Quantity]]*Table1[[#This Row],[unit_per Profit]]</f>
        <v>867085</v>
      </c>
    </row>
    <row r="382" spans="1:14" x14ac:dyDescent="0.2">
      <c r="A382" s="10" t="s">
        <v>40</v>
      </c>
      <c r="B382" s="10" t="s">
        <v>205</v>
      </c>
      <c r="C382" s="10" t="s">
        <v>22</v>
      </c>
      <c r="D382" s="10" t="s">
        <v>23</v>
      </c>
      <c r="E382" s="10" t="s">
        <v>24</v>
      </c>
      <c r="F382" s="11" t="s">
        <v>653</v>
      </c>
      <c r="G382" s="10">
        <v>2017</v>
      </c>
      <c r="H382" s="10">
        <v>712469232</v>
      </c>
      <c r="I382" s="17">
        <v>43072</v>
      </c>
      <c r="J382" s="18">
        <v>4333</v>
      </c>
      <c r="K382" s="19">
        <v>255.28</v>
      </c>
      <c r="L382" s="19">
        <v>159.41999999999999</v>
      </c>
      <c r="M382" s="19">
        <f>Table1[[#This Row],[Unit_Selling Price]]-Table1[[#This Row],[Unit_Cost]]</f>
        <v>95.86</v>
      </c>
      <c r="N382" s="19">
        <f>Table1[[#This Row],[Quantity]]*Table1[[#This Row],[unit_per Profit]]</f>
        <v>415361.38</v>
      </c>
    </row>
    <row r="383" spans="1:14" x14ac:dyDescent="0.2">
      <c r="A383" s="10" t="s">
        <v>46</v>
      </c>
      <c r="B383" s="10" t="s">
        <v>206</v>
      </c>
      <c r="C383" s="10" t="s">
        <v>22</v>
      </c>
      <c r="D383" s="10" t="s">
        <v>27</v>
      </c>
      <c r="E383" s="10" t="s">
        <v>28</v>
      </c>
      <c r="F383" s="11" t="s">
        <v>654</v>
      </c>
      <c r="G383" s="10">
        <v>2017</v>
      </c>
      <c r="H383" s="10">
        <v>479950892</v>
      </c>
      <c r="I383" s="17" t="s">
        <v>655</v>
      </c>
      <c r="J383" s="18">
        <v>6989</v>
      </c>
      <c r="K383" s="19">
        <v>255.28</v>
      </c>
      <c r="L383" s="19">
        <v>159.41999999999999</v>
      </c>
      <c r="M383" s="19">
        <f>Table1[[#This Row],[Unit_Selling Price]]-Table1[[#This Row],[Unit_Cost]]</f>
        <v>95.86</v>
      </c>
      <c r="N383" s="19">
        <f>Table1[[#This Row],[Quantity]]*Table1[[#This Row],[unit_per Profit]]</f>
        <v>669965.54</v>
      </c>
    </row>
    <row r="384" spans="1:14" x14ac:dyDescent="0.2">
      <c r="A384" s="10" t="s">
        <v>46</v>
      </c>
      <c r="B384" s="10" t="s">
        <v>207</v>
      </c>
      <c r="C384" s="10" t="s">
        <v>77</v>
      </c>
      <c r="D384" s="10" t="s">
        <v>23</v>
      </c>
      <c r="E384" s="10" t="s">
        <v>43</v>
      </c>
      <c r="F384" s="11">
        <v>40645</v>
      </c>
      <c r="G384" s="10">
        <v>2011</v>
      </c>
      <c r="H384" s="10">
        <v>275955808</v>
      </c>
      <c r="I384" s="17" t="s">
        <v>656</v>
      </c>
      <c r="J384" s="18">
        <v>311</v>
      </c>
      <c r="K384" s="19">
        <v>154.06</v>
      </c>
      <c r="L384" s="19">
        <v>90.93</v>
      </c>
      <c r="M384" s="19">
        <f>Table1[[#This Row],[Unit_Selling Price]]-Table1[[#This Row],[Unit_Cost]]</f>
        <v>63.13</v>
      </c>
      <c r="N384" s="19">
        <f>Table1[[#This Row],[Quantity]]*Table1[[#This Row],[unit_per Profit]]</f>
        <v>19633.43</v>
      </c>
    </row>
    <row r="385" spans="1:14" x14ac:dyDescent="0.2">
      <c r="A385" s="10" t="s">
        <v>32</v>
      </c>
      <c r="B385" s="10" t="s">
        <v>170</v>
      </c>
      <c r="C385" s="10" t="s">
        <v>22</v>
      </c>
      <c r="D385" s="10" t="s">
        <v>27</v>
      </c>
      <c r="E385" s="10" t="s">
        <v>24</v>
      </c>
      <c r="F385" s="11">
        <v>41091</v>
      </c>
      <c r="G385" s="10">
        <v>2012</v>
      </c>
      <c r="H385" s="10">
        <v>125532805</v>
      </c>
      <c r="I385" s="17" t="s">
        <v>318</v>
      </c>
      <c r="J385" s="18">
        <v>6802</v>
      </c>
      <c r="K385" s="19">
        <v>255.28</v>
      </c>
      <c r="L385" s="19">
        <v>159.41999999999999</v>
      </c>
      <c r="M385" s="19">
        <f>Table1[[#This Row],[Unit_Selling Price]]-Table1[[#This Row],[Unit_Cost]]</f>
        <v>95.86</v>
      </c>
      <c r="N385" s="19">
        <f>Table1[[#This Row],[Quantity]]*Table1[[#This Row],[unit_per Profit]]</f>
        <v>652039.72</v>
      </c>
    </row>
    <row r="386" spans="1:14" x14ac:dyDescent="0.2">
      <c r="A386" s="10" t="s">
        <v>32</v>
      </c>
      <c r="B386" s="10" t="s">
        <v>149</v>
      </c>
      <c r="C386" s="10" t="s">
        <v>42</v>
      </c>
      <c r="D386" s="10" t="s">
        <v>23</v>
      </c>
      <c r="E386" s="10" t="s">
        <v>28</v>
      </c>
      <c r="F386" s="11" t="s">
        <v>657</v>
      </c>
      <c r="G386" s="10">
        <v>2014</v>
      </c>
      <c r="H386" s="10">
        <v>574043214</v>
      </c>
      <c r="I386" s="17">
        <v>42125</v>
      </c>
      <c r="J386" s="18">
        <v>998</v>
      </c>
      <c r="K386" s="19">
        <v>109.28</v>
      </c>
      <c r="L386" s="19">
        <v>35.840000000000003</v>
      </c>
      <c r="M386" s="19">
        <f>Table1[[#This Row],[Unit_Selling Price]]-Table1[[#This Row],[Unit_Cost]]</f>
        <v>73.44</v>
      </c>
      <c r="N386" s="19">
        <f>Table1[[#This Row],[Quantity]]*Table1[[#This Row],[unit_per Profit]]</f>
        <v>73293.119999999995</v>
      </c>
    </row>
    <row r="387" spans="1:14" x14ac:dyDescent="0.2">
      <c r="A387" s="10" t="s">
        <v>37</v>
      </c>
      <c r="B387" s="10" t="s">
        <v>139</v>
      </c>
      <c r="C387" s="10" t="s">
        <v>39</v>
      </c>
      <c r="D387" s="10" t="s">
        <v>23</v>
      </c>
      <c r="E387" s="10" t="s">
        <v>43</v>
      </c>
      <c r="F387" s="11">
        <v>42217</v>
      </c>
      <c r="G387" s="10">
        <v>2015</v>
      </c>
      <c r="H387" s="10">
        <v>437160861</v>
      </c>
      <c r="I387" s="17" t="s">
        <v>645</v>
      </c>
      <c r="J387" s="18">
        <v>4468</v>
      </c>
      <c r="K387" s="19">
        <v>81.73</v>
      </c>
      <c r="L387" s="19">
        <v>56.67</v>
      </c>
      <c r="M387" s="19">
        <f>Table1[[#This Row],[Unit_Selling Price]]-Table1[[#This Row],[Unit_Cost]]</f>
        <v>25.06</v>
      </c>
      <c r="N387" s="19">
        <f>Table1[[#This Row],[Quantity]]*Table1[[#This Row],[unit_per Profit]]</f>
        <v>111968.08</v>
      </c>
    </row>
    <row r="388" spans="1:14" x14ac:dyDescent="0.2">
      <c r="A388" s="10" t="s">
        <v>29</v>
      </c>
      <c r="B388" s="10" t="s">
        <v>30</v>
      </c>
      <c r="C388" s="10" t="s">
        <v>22</v>
      </c>
      <c r="D388" s="10" t="s">
        <v>27</v>
      </c>
      <c r="E388" s="10" t="s">
        <v>43</v>
      </c>
      <c r="F388" s="11" t="s">
        <v>658</v>
      </c>
      <c r="G388" s="10">
        <v>2015</v>
      </c>
      <c r="H388" s="10">
        <v>850872075</v>
      </c>
      <c r="I388" s="17">
        <v>42012</v>
      </c>
      <c r="J388" s="18">
        <v>810</v>
      </c>
      <c r="K388" s="19">
        <v>255.28</v>
      </c>
      <c r="L388" s="19">
        <v>159.41999999999999</v>
      </c>
      <c r="M388" s="19">
        <f>Table1[[#This Row],[Unit_Selling Price]]-Table1[[#This Row],[Unit_Cost]]</f>
        <v>95.86</v>
      </c>
      <c r="N388" s="19">
        <f>Table1[[#This Row],[Quantity]]*Table1[[#This Row],[unit_per Profit]]</f>
        <v>77646.600000000006</v>
      </c>
    </row>
    <row r="389" spans="1:14" x14ac:dyDescent="0.2">
      <c r="A389" s="10" t="s">
        <v>40</v>
      </c>
      <c r="B389" s="10" t="s">
        <v>160</v>
      </c>
      <c r="C389" s="10" t="s">
        <v>26</v>
      </c>
      <c r="D389" s="10" t="s">
        <v>27</v>
      </c>
      <c r="E389" s="10" t="s">
        <v>43</v>
      </c>
      <c r="F389" s="11">
        <v>42593</v>
      </c>
      <c r="G389" s="10">
        <v>2016</v>
      </c>
      <c r="H389" s="10">
        <v>321475684</v>
      </c>
      <c r="I389" s="17" t="s">
        <v>659</v>
      </c>
      <c r="J389" s="18">
        <v>654</v>
      </c>
      <c r="K389" s="19">
        <v>152.58000000000001</v>
      </c>
      <c r="L389" s="19">
        <v>97.44</v>
      </c>
      <c r="M389" s="19">
        <f>Table1[[#This Row],[Unit_Selling Price]]-Table1[[#This Row],[Unit_Cost]]</f>
        <v>55.14</v>
      </c>
      <c r="N389" s="19">
        <f>Table1[[#This Row],[Quantity]]*Table1[[#This Row],[unit_per Profit]]</f>
        <v>36061.56</v>
      </c>
    </row>
    <row r="390" spans="1:14" x14ac:dyDescent="0.2">
      <c r="A390" s="10" t="s">
        <v>29</v>
      </c>
      <c r="B390" s="10" t="s">
        <v>44</v>
      </c>
      <c r="C390" s="10" t="s">
        <v>49</v>
      </c>
      <c r="D390" s="10" t="s">
        <v>27</v>
      </c>
      <c r="E390" s="10" t="s">
        <v>28</v>
      </c>
      <c r="F390" s="11">
        <v>41132</v>
      </c>
      <c r="G390" s="10">
        <v>2012</v>
      </c>
      <c r="H390" s="10">
        <v>575583016</v>
      </c>
      <c r="I390" s="17" t="s">
        <v>660</v>
      </c>
      <c r="J390" s="18">
        <v>6660</v>
      </c>
      <c r="K390" s="19">
        <v>651.21</v>
      </c>
      <c r="L390" s="19">
        <v>524.96</v>
      </c>
      <c r="M390" s="19">
        <f>Table1[[#This Row],[Unit_Selling Price]]-Table1[[#This Row],[Unit_Cost]]</f>
        <v>126.25</v>
      </c>
      <c r="N390" s="19">
        <f>Table1[[#This Row],[Quantity]]*Table1[[#This Row],[unit_per Profit]]</f>
        <v>840825</v>
      </c>
    </row>
    <row r="391" spans="1:14" x14ac:dyDescent="0.2">
      <c r="A391" s="10" t="s">
        <v>37</v>
      </c>
      <c r="B391" s="10" t="s">
        <v>208</v>
      </c>
      <c r="C391" s="10" t="s">
        <v>56</v>
      </c>
      <c r="D391" s="10" t="s">
        <v>27</v>
      </c>
      <c r="E391" s="10" t="s">
        <v>24</v>
      </c>
      <c r="F391" s="11">
        <v>42953</v>
      </c>
      <c r="G391" s="10">
        <v>2017</v>
      </c>
      <c r="H391" s="10">
        <v>710117900</v>
      </c>
      <c r="I391" s="17">
        <v>42773</v>
      </c>
      <c r="J391" s="18">
        <v>8522</v>
      </c>
      <c r="K391" s="19">
        <v>421.89</v>
      </c>
      <c r="L391" s="19">
        <v>364.69</v>
      </c>
      <c r="M391" s="19">
        <f>Table1[[#This Row],[Unit_Selling Price]]-Table1[[#This Row],[Unit_Cost]]</f>
        <v>57.2</v>
      </c>
      <c r="N391" s="19">
        <f>Table1[[#This Row],[Quantity]]*Table1[[#This Row],[unit_per Profit]]</f>
        <v>487458.4</v>
      </c>
    </row>
    <row r="392" spans="1:14" x14ac:dyDescent="0.2">
      <c r="A392" s="10" t="s">
        <v>32</v>
      </c>
      <c r="B392" s="10" t="s">
        <v>209</v>
      </c>
      <c r="C392" s="10" t="s">
        <v>65</v>
      </c>
      <c r="D392" s="10" t="s">
        <v>27</v>
      </c>
      <c r="E392" s="10" t="s">
        <v>35</v>
      </c>
      <c r="F392" s="11">
        <v>42128</v>
      </c>
      <c r="G392" s="10">
        <v>2015</v>
      </c>
      <c r="H392" s="10">
        <v>342316663</v>
      </c>
      <c r="I392" s="17">
        <v>42128</v>
      </c>
      <c r="J392" s="18">
        <v>7962</v>
      </c>
      <c r="K392" s="19">
        <v>9.33</v>
      </c>
      <c r="L392" s="19">
        <v>6.92</v>
      </c>
      <c r="M392" s="19">
        <f>Table1[[#This Row],[Unit_Selling Price]]-Table1[[#This Row],[Unit_Cost]]</f>
        <v>2.41</v>
      </c>
      <c r="N392" s="19">
        <f>Table1[[#This Row],[Quantity]]*Table1[[#This Row],[unit_per Profit]]</f>
        <v>19188.419999999998</v>
      </c>
    </row>
    <row r="393" spans="1:14" x14ac:dyDescent="0.2">
      <c r="A393" s="10" t="s">
        <v>32</v>
      </c>
      <c r="B393" s="10" t="s">
        <v>210</v>
      </c>
      <c r="C393" s="10" t="s">
        <v>51</v>
      </c>
      <c r="D393" s="10" t="s">
        <v>27</v>
      </c>
      <c r="E393" s="10" t="s">
        <v>28</v>
      </c>
      <c r="F393" s="11" t="s">
        <v>661</v>
      </c>
      <c r="G393" s="10">
        <v>2010</v>
      </c>
      <c r="H393" s="10">
        <v>959728133</v>
      </c>
      <c r="I393" s="17" t="s">
        <v>648</v>
      </c>
      <c r="J393" s="18">
        <v>3737</v>
      </c>
      <c r="K393" s="19">
        <v>437.2</v>
      </c>
      <c r="L393" s="19">
        <v>263.33</v>
      </c>
      <c r="M393" s="19">
        <f>Table1[[#This Row],[Unit_Selling Price]]-Table1[[#This Row],[Unit_Cost]]</f>
        <v>173.87</v>
      </c>
      <c r="N393" s="19">
        <f>Table1[[#This Row],[Quantity]]*Table1[[#This Row],[unit_per Profit]]</f>
        <v>649752.18999999994</v>
      </c>
    </row>
    <row r="394" spans="1:14" x14ac:dyDescent="0.2">
      <c r="A394" s="10" t="s">
        <v>40</v>
      </c>
      <c r="B394" s="10" t="s">
        <v>66</v>
      </c>
      <c r="C394" s="10" t="s">
        <v>77</v>
      </c>
      <c r="D394" s="10" t="s">
        <v>27</v>
      </c>
      <c r="E394" s="10" t="s">
        <v>28</v>
      </c>
      <c r="F394" s="11">
        <v>40456</v>
      </c>
      <c r="G394" s="10">
        <v>2010</v>
      </c>
      <c r="H394" s="10">
        <v>970213639</v>
      </c>
      <c r="I394" s="17">
        <v>40518</v>
      </c>
      <c r="J394" s="18">
        <v>6631</v>
      </c>
      <c r="K394" s="19">
        <v>154.06</v>
      </c>
      <c r="L394" s="19">
        <v>90.93</v>
      </c>
      <c r="M394" s="19">
        <f>Table1[[#This Row],[Unit_Selling Price]]-Table1[[#This Row],[Unit_Cost]]</f>
        <v>63.13</v>
      </c>
      <c r="N394" s="19">
        <f>Table1[[#This Row],[Quantity]]*Table1[[#This Row],[unit_per Profit]]</f>
        <v>418615.03</v>
      </c>
    </row>
    <row r="395" spans="1:14" x14ac:dyDescent="0.2">
      <c r="A395" s="10" t="s">
        <v>32</v>
      </c>
      <c r="B395" s="10" t="s">
        <v>149</v>
      </c>
      <c r="C395" s="10" t="s">
        <v>34</v>
      </c>
      <c r="D395" s="10" t="s">
        <v>27</v>
      </c>
      <c r="E395" s="10" t="s">
        <v>24</v>
      </c>
      <c r="F395" s="11">
        <v>42679</v>
      </c>
      <c r="G395" s="10">
        <v>2016</v>
      </c>
      <c r="H395" s="10">
        <v>651947009</v>
      </c>
      <c r="I395" s="17" t="s">
        <v>662</v>
      </c>
      <c r="J395" s="18">
        <v>4463</v>
      </c>
      <c r="K395" s="19">
        <v>205.7</v>
      </c>
      <c r="L395" s="19">
        <v>117.11</v>
      </c>
      <c r="M395" s="19">
        <f>Table1[[#This Row],[Unit_Selling Price]]-Table1[[#This Row],[Unit_Cost]]</f>
        <v>88.59</v>
      </c>
      <c r="N395" s="19">
        <f>Table1[[#This Row],[Quantity]]*Table1[[#This Row],[unit_per Profit]]</f>
        <v>395377.17</v>
      </c>
    </row>
    <row r="396" spans="1:14" x14ac:dyDescent="0.2">
      <c r="A396" s="10" t="s">
        <v>59</v>
      </c>
      <c r="B396" s="10" t="s">
        <v>148</v>
      </c>
      <c r="C396" s="10" t="s">
        <v>77</v>
      </c>
      <c r="D396" s="10" t="s">
        <v>27</v>
      </c>
      <c r="E396" s="10" t="s">
        <v>43</v>
      </c>
      <c r="F396" s="11">
        <v>40517</v>
      </c>
      <c r="G396" s="10">
        <v>2010</v>
      </c>
      <c r="H396" s="10">
        <v>803414571</v>
      </c>
      <c r="I396" s="17" t="s">
        <v>663</v>
      </c>
      <c r="J396" s="18">
        <v>7080</v>
      </c>
      <c r="K396" s="19">
        <v>154.06</v>
      </c>
      <c r="L396" s="19">
        <v>90.93</v>
      </c>
      <c r="M396" s="19">
        <f>Table1[[#This Row],[Unit_Selling Price]]-Table1[[#This Row],[Unit_Cost]]</f>
        <v>63.13</v>
      </c>
      <c r="N396" s="19">
        <f>Table1[[#This Row],[Quantity]]*Table1[[#This Row],[unit_per Profit]]</f>
        <v>446960.4</v>
      </c>
    </row>
    <row r="397" spans="1:14" x14ac:dyDescent="0.2">
      <c r="A397" s="10" t="s">
        <v>46</v>
      </c>
      <c r="B397" s="10" t="s">
        <v>142</v>
      </c>
      <c r="C397" s="10" t="s">
        <v>65</v>
      </c>
      <c r="D397" s="10" t="s">
        <v>27</v>
      </c>
      <c r="E397" s="10" t="s">
        <v>24</v>
      </c>
      <c r="F397" s="11">
        <v>42435</v>
      </c>
      <c r="G397" s="10">
        <v>2016</v>
      </c>
      <c r="H397" s="10">
        <v>493415153</v>
      </c>
      <c r="I397" s="17">
        <v>42619</v>
      </c>
      <c r="J397" s="18">
        <v>1363</v>
      </c>
      <c r="K397" s="19">
        <v>9.33</v>
      </c>
      <c r="L397" s="19">
        <v>6.92</v>
      </c>
      <c r="M397" s="19">
        <f>Table1[[#This Row],[Unit_Selling Price]]-Table1[[#This Row],[Unit_Cost]]</f>
        <v>2.41</v>
      </c>
      <c r="N397" s="19">
        <f>Table1[[#This Row],[Quantity]]*Table1[[#This Row],[unit_per Profit]]</f>
        <v>3284.83</v>
      </c>
    </row>
    <row r="398" spans="1:14" x14ac:dyDescent="0.2">
      <c r="A398" s="10" t="s">
        <v>278</v>
      </c>
      <c r="B398" s="10" t="s">
        <v>117</v>
      </c>
      <c r="C398" s="10" t="s">
        <v>85</v>
      </c>
      <c r="D398" s="10" t="s">
        <v>27</v>
      </c>
      <c r="E398" s="10" t="s">
        <v>35</v>
      </c>
      <c r="F398" s="11" t="s">
        <v>664</v>
      </c>
      <c r="G398" s="10">
        <v>2014</v>
      </c>
      <c r="H398" s="10">
        <v>211060082</v>
      </c>
      <c r="I398" s="17">
        <v>41702</v>
      </c>
      <c r="J398" s="18">
        <v>6223</v>
      </c>
      <c r="K398" s="19">
        <v>668.27</v>
      </c>
      <c r="L398" s="19">
        <v>502.54</v>
      </c>
      <c r="M398" s="19">
        <f>Table1[[#This Row],[Unit_Selling Price]]-Table1[[#This Row],[Unit_Cost]]</f>
        <v>165.73</v>
      </c>
      <c r="N398" s="19">
        <f>Table1[[#This Row],[Quantity]]*Table1[[#This Row],[unit_per Profit]]</f>
        <v>1031337.79</v>
      </c>
    </row>
    <row r="399" spans="1:14" x14ac:dyDescent="0.2">
      <c r="A399" s="10" t="s">
        <v>29</v>
      </c>
      <c r="B399" s="10" t="s">
        <v>153</v>
      </c>
      <c r="C399" s="10" t="s">
        <v>56</v>
      </c>
      <c r="D399" s="10" t="s">
        <v>27</v>
      </c>
      <c r="E399" s="10" t="s">
        <v>43</v>
      </c>
      <c r="F399" s="11">
        <v>40545</v>
      </c>
      <c r="G399" s="10">
        <v>2011</v>
      </c>
      <c r="H399" s="10">
        <v>515773189</v>
      </c>
      <c r="I399" s="17" t="s">
        <v>665</v>
      </c>
      <c r="J399" s="18">
        <v>7603</v>
      </c>
      <c r="K399" s="19">
        <v>421.89</v>
      </c>
      <c r="L399" s="19">
        <v>364.69</v>
      </c>
      <c r="M399" s="19">
        <f>Table1[[#This Row],[Unit_Selling Price]]-Table1[[#This Row],[Unit_Cost]]</f>
        <v>57.2</v>
      </c>
      <c r="N399" s="19">
        <f>Table1[[#This Row],[Quantity]]*Table1[[#This Row],[unit_per Profit]]</f>
        <v>434891.6</v>
      </c>
    </row>
    <row r="400" spans="1:14" x14ac:dyDescent="0.2">
      <c r="A400" s="10" t="s">
        <v>32</v>
      </c>
      <c r="B400" s="10" t="s">
        <v>209</v>
      </c>
      <c r="C400" s="10" t="s">
        <v>49</v>
      </c>
      <c r="D400" s="10" t="s">
        <v>27</v>
      </c>
      <c r="E400" s="10" t="s">
        <v>43</v>
      </c>
      <c r="F400" s="11" t="s">
        <v>453</v>
      </c>
      <c r="G400" s="10">
        <v>2015</v>
      </c>
      <c r="H400" s="10">
        <v>687290799</v>
      </c>
      <c r="I400" s="17" t="s">
        <v>666</v>
      </c>
      <c r="J400" s="18">
        <v>3475</v>
      </c>
      <c r="K400" s="19">
        <v>651.21</v>
      </c>
      <c r="L400" s="19">
        <v>524.96</v>
      </c>
      <c r="M400" s="19">
        <f>Table1[[#This Row],[Unit_Selling Price]]-Table1[[#This Row],[Unit_Cost]]</f>
        <v>126.25</v>
      </c>
      <c r="N400" s="19">
        <f>Table1[[#This Row],[Quantity]]*Table1[[#This Row],[unit_per Profit]]</f>
        <v>438718.75</v>
      </c>
    </row>
    <row r="401" spans="1:14" x14ac:dyDescent="0.2">
      <c r="A401" s="10" t="s">
        <v>46</v>
      </c>
      <c r="B401" s="10" t="s">
        <v>211</v>
      </c>
      <c r="C401" s="10" t="s">
        <v>65</v>
      </c>
      <c r="D401" s="10" t="s">
        <v>23</v>
      </c>
      <c r="E401" s="10" t="s">
        <v>28</v>
      </c>
      <c r="F401" s="11" t="s">
        <v>667</v>
      </c>
      <c r="G401" s="10">
        <v>2017</v>
      </c>
      <c r="H401" s="10">
        <v>975661742</v>
      </c>
      <c r="I401" s="17">
        <v>42800</v>
      </c>
      <c r="J401" s="18">
        <v>8846</v>
      </c>
      <c r="K401" s="19">
        <v>9.33</v>
      </c>
      <c r="L401" s="19">
        <v>6.92</v>
      </c>
      <c r="M401" s="19">
        <f>Table1[[#This Row],[Unit_Selling Price]]-Table1[[#This Row],[Unit_Cost]]</f>
        <v>2.41</v>
      </c>
      <c r="N401" s="19">
        <f>Table1[[#This Row],[Quantity]]*Table1[[#This Row],[unit_per Profit]]</f>
        <v>21318.86</v>
      </c>
    </row>
    <row r="402" spans="1:14" x14ac:dyDescent="0.2">
      <c r="A402" s="10" t="s">
        <v>29</v>
      </c>
      <c r="B402" s="10" t="s">
        <v>131</v>
      </c>
      <c r="C402" s="10" t="s">
        <v>39</v>
      </c>
      <c r="D402" s="10" t="s">
        <v>23</v>
      </c>
      <c r="E402" s="10" t="s">
        <v>43</v>
      </c>
      <c r="F402" s="11" t="s">
        <v>451</v>
      </c>
      <c r="G402" s="10">
        <v>2016</v>
      </c>
      <c r="H402" s="10">
        <v>351247346</v>
      </c>
      <c r="I402" s="17">
        <v>42587</v>
      </c>
      <c r="J402" s="18">
        <v>750</v>
      </c>
      <c r="K402" s="19">
        <v>81.73</v>
      </c>
      <c r="L402" s="19">
        <v>56.67</v>
      </c>
      <c r="M402" s="19">
        <f>Table1[[#This Row],[Unit_Selling Price]]-Table1[[#This Row],[Unit_Cost]]</f>
        <v>25.06</v>
      </c>
      <c r="N402" s="19">
        <f>Table1[[#This Row],[Quantity]]*Table1[[#This Row],[unit_per Profit]]</f>
        <v>18795</v>
      </c>
    </row>
    <row r="403" spans="1:14" x14ac:dyDescent="0.2">
      <c r="A403" s="10" t="s">
        <v>29</v>
      </c>
      <c r="B403" s="10" t="s">
        <v>116</v>
      </c>
      <c r="C403" s="10" t="s">
        <v>31</v>
      </c>
      <c r="D403" s="10" t="s">
        <v>27</v>
      </c>
      <c r="E403" s="10" t="s">
        <v>43</v>
      </c>
      <c r="F403" s="11" t="s">
        <v>630</v>
      </c>
      <c r="G403" s="10">
        <v>2016</v>
      </c>
      <c r="H403" s="10">
        <v>554721438</v>
      </c>
      <c r="I403" s="17" t="s">
        <v>668</v>
      </c>
      <c r="J403" s="18">
        <v>3256</v>
      </c>
      <c r="K403" s="19">
        <v>47.45</v>
      </c>
      <c r="L403" s="19">
        <v>31.79</v>
      </c>
      <c r="M403" s="19">
        <f>Table1[[#This Row],[Unit_Selling Price]]-Table1[[#This Row],[Unit_Cost]]</f>
        <v>15.66</v>
      </c>
      <c r="N403" s="19">
        <f>Table1[[#This Row],[Quantity]]*Table1[[#This Row],[unit_per Profit]]</f>
        <v>50988.959999999999</v>
      </c>
    </row>
    <row r="404" spans="1:14" x14ac:dyDescent="0.2">
      <c r="A404" s="10" t="s">
        <v>32</v>
      </c>
      <c r="B404" s="10" t="s">
        <v>152</v>
      </c>
      <c r="C404" s="10" t="s">
        <v>42</v>
      </c>
      <c r="D404" s="10" t="s">
        <v>23</v>
      </c>
      <c r="E404" s="10" t="s">
        <v>24</v>
      </c>
      <c r="F404" s="11">
        <v>41823</v>
      </c>
      <c r="G404" s="10">
        <v>2014</v>
      </c>
      <c r="H404" s="10">
        <v>247070348</v>
      </c>
      <c r="I404" s="17" t="s">
        <v>669</v>
      </c>
      <c r="J404" s="18">
        <v>2461</v>
      </c>
      <c r="K404" s="19">
        <v>109.28</v>
      </c>
      <c r="L404" s="19">
        <v>35.840000000000003</v>
      </c>
      <c r="M404" s="19">
        <f>Table1[[#This Row],[Unit_Selling Price]]-Table1[[#This Row],[Unit_Cost]]</f>
        <v>73.44</v>
      </c>
      <c r="N404" s="19">
        <f>Table1[[#This Row],[Quantity]]*Table1[[#This Row],[unit_per Profit]]</f>
        <v>180735.84</v>
      </c>
    </row>
    <row r="405" spans="1:14" x14ac:dyDescent="0.2">
      <c r="A405" s="10" t="s">
        <v>32</v>
      </c>
      <c r="B405" s="10" t="s">
        <v>135</v>
      </c>
      <c r="C405" s="10" t="s">
        <v>56</v>
      </c>
      <c r="D405" s="10" t="s">
        <v>23</v>
      </c>
      <c r="E405" s="10" t="s">
        <v>24</v>
      </c>
      <c r="F405" s="11">
        <v>40951</v>
      </c>
      <c r="G405" s="10">
        <v>2012</v>
      </c>
      <c r="H405" s="10">
        <v>859592902</v>
      </c>
      <c r="I405" s="17" t="s">
        <v>670</v>
      </c>
      <c r="J405" s="18">
        <v>1497</v>
      </c>
      <c r="K405" s="19">
        <v>421.89</v>
      </c>
      <c r="L405" s="19">
        <v>364.69</v>
      </c>
      <c r="M405" s="19">
        <f>Table1[[#This Row],[Unit_Selling Price]]-Table1[[#This Row],[Unit_Cost]]</f>
        <v>57.2</v>
      </c>
      <c r="N405" s="19">
        <f>Table1[[#This Row],[Quantity]]*Table1[[#This Row],[unit_per Profit]]</f>
        <v>85628.4</v>
      </c>
    </row>
    <row r="406" spans="1:14" x14ac:dyDescent="0.2">
      <c r="A406" s="10" t="s">
        <v>40</v>
      </c>
      <c r="B406" s="10" t="s">
        <v>72</v>
      </c>
      <c r="C406" s="10" t="s">
        <v>77</v>
      </c>
      <c r="D406" s="10" t="s">
        <v>23</v>
      </c>
      <c r="E406" s="10" t="s">
        <v>35</v>
      </c>
      <c r="F406" s="11" t="s">
        <v>671</v>
      </c>
      <c r="G406" s="10">
        <v>2015</v>
      </c>
      <c r="H406" s="10">
        <v>743900430</v>
      </c>
      <c r="I406" s="17">
        <v>42165</v>
      </c>
      <c r="J406" s="18">
        <v>5523</v>
      </c>
      <c r="K406" s="19">
        <v>154.06</v>
      </c>
      <c r="L406" s="19">
        <v>90.93</v>
      </c>
      <c r="M406" s="19">
        <f>Table1[[#This Row],[Unit_Selling Price]]-Table1[[#This Row],[Unit_Cost]]</f>
        <v>63.13</v>
      </c>
      <c r="N406" s="19">
        <f>Table1[[#This Row],[Quantity]]*Table1[[#This Row],[unit_per Profit]]</f>
        <v>348666.99</v>
      </c>
    </row>
    <row r="407" spans="1:14" x14ac:dyDescent="0.2">
      <c r="A407" s="10" t="s">
        <v>46</v>
      </c>
      <c r="B407" s="10" t="s">
        <v>92</v>
      </c>
      <c r="C407" s="10" t="s">
        <v>85</v>
      </c>
      <c r="D407" s="10" t="s">
        <v>23</v>
      </c>
      <c r="E407" s="10" t="s">
        <v>28</v>
      </c>
      <c r="F407" s="11" t="s">
        <v>477</v>
      </c>
      <c r="G407" s="10">
        <v>2015</v>
      </c>
      <c r="H407" s="10">
        <v>121916759</v>
      </c>
      <c r="I407" s="17">
        <v>42131</v>
      </c>
      <c r="J407" s="18">
        <v>6733</v>
      </c>
      <c r="K407" s="19">
        <v>668.27</v>
      </c>
      <c r="L407" s="19">
        <v>502.54</v>
      </c>
      <c r="M407" s="19">
        <f>Table1[[#This Row],[Unit_Selling Price]]-Table1[[#This Row],[Unit_Cost]]</f>
        <v>165.73</v>
      </c>
      <c r="N407" s="19">
        <f>Table1[[#This Row],[Quantity]]*Table1[[#This Row],[unit_per Profit]]</f>
        <v>1115860.0900000001</v>
      </c>
    </row>
    <row r="408" spans="1:14" x14ac:dyDescent="0.2">
      <c r="A408" s="10" t="s">
        <v>32</v>
      </c>
      <c r="B408" s="10" t="s">
        <v>210</v>
      </c>
      <c r="C408" s="10" t="s">
        <v>39</v>
      </c>
      <c r="D408" s="10" t="s">
        <v>23</v>
      </c>
      <c r="E408" s="10" t="s">
        <v>28</v>
      </c>
      <c r="F408" s="11" t="s">
        <v>672</v>
      </c>
      <c r="G408" s="10">
        <v>2013</v>
      </c>
      <c r="H408" s="10">
        <v>635878217</v>
      </c>
      <c r="I408" s="17" t="s">
        <v>624</v>
      </c>
      <c r="J408" s="18">
        <v>9350</v>
      </c>
      <c r="K408" s="19">
        <v>81.73</v>
      </c>
      <c r="L408" s="19">
        <v>56.67</v>
      </c>
      <c r="M408" s="19">
        <f>Table1[[#This Row],[Unit_Selling Price]]-Table1[[#This Row],[Unit_Cost]]</f>
        <v>25.06</v>
      </c>
      <c r="N408" s="19">
        <f>Table1[[#This Row],[Quantity]]*Table1[[#This Row],[unit_per Profit]]</f>
        <v>234311</v>
      </c>
    </row>
    <row r="409" spans="1:14" x14ac:dyDescent="0.2">
      <c r="A409" s="10" t="s">
        <v>29</v>
      </c>
      <c r="B409" s="10" t="s">
        <v>193</v>
      </c>
      <c r="C409" s="10" t="s">
        <v>34</v>
      </c>
      <c r="D409" s="10" t="s">
        <v>27</v>
      </c>
      <c r="E409" s="10" t="s">
        <v>28</v>
      </c>
      <c r="F409" s="11" t="s">
        <v>673</v>
      </c>
      <c r="G409" s="10">
        <v>2010</v>
      </c>
      <c r="H409" s="10">
        <v>398333632</v>
      </c>
      <c r="I409" s="17">
        <v>40212</v>
      </c>
      <c r="J409" s="18">
        <v>4629</v>
      </c>
      <c r="K409" s="19">
        <v>205.7</v>
      </c>
      <c r="L409" s="19">
        <v>117.11</v>
      </c>
      <c r="M409" s="19">
        <f>Table1[[#This Row],[Unit_Selling Price]]-Table1[[#This Row],[Unit_Cost]]</f>
        <v>88.59</v>
      </c>
      <c r="N409" s="19">
        <f>Table1[[#This Row],[Quantity]]*Table1[[#This Row],[unit_per Profit]]</f>
        <v>410083.11</v>
      </c>
    </row>
    <row r="410" spans="1:14" x14ac:dyDescent="0.2">
      <c r="A410" s="10" t="s">
        <v>46</v>
      </c>
      <c r="B410" s="10" t="s">
        <v>190</v>
      </c>
      <c r="C410" s="10" t="s">
        <v>51</v>
      </c>
      <c r="D410" s="10" t="s">
        <v>23</v>
      </c>
      <c r="E410" s="10" t="s">
        <v>43</v>
      </c>
      <c r="F410" s="11" t="s">
        <v>674</v>
      </c>
      <c r="G410" s="10">
        <v>2011</v>
      </c>
      <c r="H410" s="10">
        <v>742144334</v>
      </c>
      <c r="I410" s="17" t="s">
        <v>675</v>
      </c>
      <c r="J410" s="18">
        <v>5855</v>
      </c>
      <c r="K410" s="19">
        <v>437.2</v>
      </c>
      <c r="L410" s="19">
        <v>263.33</v>
      </c>
      <c r="M410" s="19">
        <f>Table1[[#This Row],[Unit_Selling Price]]-Table1[[#This Row],[Unit_Cost]]</f>
        <v>173.87</v>
      </c>
      <c r="N410" s="19">
        <f>Table1[[#This Row],[Quantity]]*Table1[[#This Row],[unit_per Profit]]</f>
        <v>1018008.85</v>
      </c>
    </row>
    <row r="411" spans="1:14" x14ac:dyDescent="0.2">
      <c r="A411" s="10" t="s">
        <v>29</v>
      </c>
      <c r="B411" s="10" t="s">
        <v>212</v>
      </c>
      <c r="C411" s="10" t="s">
        <v>31</v>
      </c>
      <c r="D411" s="10" t="s">
        <v>23</v>
      </c>
      <c r="E411" s="10" t="s">
        <v>28</v>
      </c>
      <c r="F411" s="11" t="s">
        <v>676</v>
      </c>
      <c r="G411" s="10">
        <v>2015</v>
      </c>
      <c r="H411" s="10">
        <v>370484149</v>
      </c>
      <c r="I411" s="17" t="s">
        <v>614</v>
      </c>
      <c r="J411" s="18">
        <v>3348</v>
      </c>
      <c r="K411" s="19">
        <v>47.45</v>
      </c>
      <c r="L411" s="19">
        <v>31.79</v>
      </c>
      <c r="M411" s="19">
        <f>Table1[[#This Row],[Unit_Selling Price]]-Table1[[#This Row],[Unit_Cost]]</f>
        <v>15.66</v>
      </c>
      <c r="N411" s="19">
        <f>Table1[[#This Row],[Quantity]]*Table1[[#This Row],[unit_per Profit]]</f>
        <v>52429.68</v>
      </c>
    </row>
    <row r="412" spans="1:14" x14ac:dyDescent="0.2">
      <c r="A412" s="10" t="s">
        <v>29</v>
      </c>
      <c r="B412" s="10" t="s">
        <v>144</v>
      </c>
      <c r="C412" s="10" t="s">
        <v>22</v>
      </c>
      <c r="D412" s="10" t="s">
        <v>27</v>
      </c>
      <c r="E412" s="10" t="s">
        <v>43</v>
      </c>
      <c r="F412" s="11" t="s">
        <v>677</v>
      </c>
      <c r="G412" s="10">
        <v>2013</v>
      </c>
      <c r="H412" s="10">
        <v>306839406</v>
      </c>
      <c r="I412" s="17">
        <v>41284</v>
      </c>
      <c r="J412" s="18">
        <v>9454</v>
      </c>
      <c r="K412" s="19">
        <v>255.28</v>
      </c>
      <c r="L412" s="19">
        <v>159.41999999999999</v>
      </c>
      <c r="M412" s="19">
        <f>Table1[[#This Row],[Unit_Selling Price]]-Table1[[#This Row],[Unit_Cost]]</f>
        <v>95.86</v>
      </c>
      <c r="N412" s="19">
        <f>Table1[[#This Row],[Quantity]]*Table1[[#This Row],[unit_per Profit]]</f>
        <v>906260.44</v>
      </c>
    </row>
    <row r="413" spans="1:14" x14ac:dyDescent="0.2">
      <c r="A413" s="10" t="s">
        <v>46</v>
      </c>
      <c r="B413" s="10" t="s">
        <v>150</v>
      </c>
      <c r="C413" s="10" t="s">
        <v>65</v>
      </c>
      <c r="D413" s="10" t="s">
        <v>23</v>
      </c>
      <c r="E413" s="10" t="s">
        <v>35</v>
      </c>
      <c r="F413" s="11" t="s">
        <v>678</v>
      </c>
      <c r="G413" s="10">
        <v>2015</v>
      </c>
      <c r="H413" s="10">
        <v>745008933</v>
      </c>
      <c r="I413" s="17">
        <v>42074</v>
      </c>
      <c r="J413" s="18">
        <v>3554</v>
      </c>
      <c r="K413" s="19">
        <v>9.33</v>
      </c>
      <c r="L413" s="19">
        <v>6.92</v>
      </c>
      <c r="M413" s="19">
        <f>Table1[[#This Row],[Unit_Selling Price]]-Table1[[#This Row],[Unit_Cost]]</f>
        <v>2.41</v>
      </c>
      <c r="N413" s="19">
        <f>Table1[[#This Row],[Quantity]]*Table1[[#This Row],[unit_per Profit]]</f>
        <v>8565.14</v>
      </c>
    </row>
    <row r="414" spans="1:14" x14ac:dyDescent="0.2">
      <c r="A414" s="10" t="s">
        <v>46</v>
      </c>
      <c r="B414" s="10" t="s">
        <v>119</v>
      </c>
      <c r="C414" s="10" t="s">
        <v>77</v>
      </c>
      <c r="D414" s="10" t="s">
        <v>23</v>
      </c>
      <c r="E414" s="10" t="s">
        <v>24</v>
      </c>
      <c r="F414" s="11">
        <v>40882</v>
      </c>
      <c r="G414" s="10">
        <v>2011</v>
      </c>
      <c r="H414" s="10">
        <v>599104058</v>
      </c>
      <c r="I414" s="17" t="s">
        <v>679</v>
      </c>
      <c r="J414" s="18">
        <v>7059</v>
      </c>
      <c r="K414" s="19">
        <v>154.06</v>
      </c>
      <c r="L414" s="19">
        <v>90.93</v>
      </c>
      <c r="M414" s="19">
        <f>Table1[[#This Row],[Unit_Selling Price]]-Table1[[#This Row],[Unit_Cost]]</f>
        <v>63.13</v>
      </c>
      <c r="N414" s="19">
        <f>Table1[[#This Row],[Quantity]]*Table1[[#This Row],[unit_per Profit]]</f>
        <v>445634.67</v>
      </c>
    </row>
    <row r="415" spans="1:14" x14ac:dyDescent="0.2">
      <c r="A415" s="10" t="s">
        <v>29</v>
      </c>
      <c r="B415" s="10" t="s">
        <v>64</v>
      </c>
      <c r="C415" s="10" t="s">
        <v>31</v>
      </c>
      <c r="D415" s="10" t="s">
        <v>27</v>
      </c>
      <c r="E415" s="10" t="s">
        <v>28</v>
      </c>
      <c r="F415" s="11">
        <v>42980</v>
      </c>
      <c r="G415" s="10">
        <v>2017</v>
      </c>
      <c r="H415" s="10">
        <v>653548610</v>
      </c>
      <c r="I415" s="17" t="s">
        <v>680</v>
      </c>
      <c r="J415" s="18">
        <v>8412</v>
      </c>
      <c r="K415" s="19">
        <v>47.45</v>
      </c>
      <c r="L415" s="19">
        <v>31.79</v>
      </c>
      <c r="M415" s="19">
        <f>Table1[[#This Row],[Unit_Selling Price]]-Table1[[#This Row],[Unit_Cost]]</f>
        <v>15.66</v>
      </c>
      <c r="N415" s="19">
        <f>Table1[[#This Row],[Quantity]]*Table1[[#This Row],[unit_per Profit]]</f>
        <v>131731.92000000001</v>
      </c>
    </row>
    <row r="416" spans="1:14" x14ac:dyDescent="0.2">
      <c r="A416" s="10" t="s">
        <v>29</v>
      </c>
      <c r="B416" s="10" t="s">
        <v>213</v>
      </c>
      <c r="C416" s="10" t="s">
        <v>77</v>
      </c>
      <c r="D416" s="10" t="s">
        <v>23</v>
      </c>
      <c r="E416" s="10" t="s">
        <v>35</v>
      </c>
      <c r="F416" s="11" t="s">
        <v>681</v>
      </c>
      <c r="G416" s="10">
        <v>2012</v>
      </c>
      <c r="H416" s="10">
        <v>413078916</v>
      </c>
      <c r="I416" s="17">
        <v>41579</v>
      </c>
      <c r="J416" s="18">
        <v>8086</v>
      </c>
      <c r="K416" s="19">
        <v>154.06</v>
      </c>
      <c r="L416" s="19">
        <v>90.93</v>
      </c>
      <c r="M416" s="19">
        <f>Table1[[#This Row],[Unit_Selling Price]]-Table1[[#This Row],[Unit_Cost]]</f>
        <v>63.13</v>
      </c>
      <c r="N416" s="19">
        <f>Table1[[#This Row],[Quantity]]*Table1[[#This Row],[unit_per Profit]]</f>
        <v>510469.18</v>
      </c>
    </row>
    <row r="417" spans="1:14" x14ac:dyDescent="0.2">
      <c r="A417" s="10" t="s">
        <v>32</v>
      </c>
      <c r="B417" s="10" t="s">
        <v>110</v>
      </c>
      <c r="C417" s="10" t="s">
        <v>77</v>
      </c>
      <c r="D417" s="10" t="s">
        <v>23</v>
      </c>
      <c r="E417" s="10" t="s">
        <v>43</v>
      </c>
      <c r="F417" s="11">
        <v>41792</v>
      </c>
      <c r="G417" s="10">
        <v>2014</v>
      </c>
      <c r="H417" s="10">
        <v>352743804</v>
      </c>
      <c r="I417" s="17" t="s">
        <v>682</v>
      </c>
      <c r="J417" s="18">
        <v>3585</v>
      </c>
      <c r="K417" s="19">
        <v>154.06</v>
      </c>
      <c r="L417" s="19">
        <v>90.93</v>
      </c>
      <c r="M417" s="19">
        <f>Table1[[#This Row],[Unit_Selling Price]]-Table1[[#This Row],[Unit_Cost]]</f>
        <v>63.13</v>
      </c>
      <c r="N417" s="19">
        <f>Table1[[#This Row],[Quantity]]*Table1[[#This Row],[unit_per Profit]]</f>
        <v>226321.05</v>
      </c>
    </row>
    <row r="418" spans="1:14" x14ac:dyDescent="0.2">
      <c r="A418" s="10" t="s">
        <v>40</v>
      </c>
      <c r="B418" s="10" t="s">
        <v>188</v>
      </c>
      <c r="C418" s="10" t="s">
        <v>22</v>
      </c>
      <c r="D418" s="10" t="s">
        <v>23</v>
      </c>
      <c r="E418" s="10" t="s">
        <v>35</v>
      </c>
      <c r="F418" s="11">
        <v>41316</v>
      </c>
      <c r="G418" s="10">
        <v>2013</v>
      </c>
      <c r="H418" s="10">
        <v>567904603</v>
      </c>
      <c r="I418" s="17">
        <v>41619</v>
      </c>
      <c r="J418" s="18">
        <v>4447</v>
      </c>
      <c r="K418" s="19">
        <v>255.28</v>
      </c>
      <c r="L418" s="19">
        <v>159.41999999999999</v>
      </c>
      <c r="M418" s="19">
        <f>Table1[[#This Row],[Unit_Selling Price]]-Table1[[#This Row],[Unit_Cost]]</f>
        <v>95.86</v>
      </c>
      <c r="N418" s="19">
        <f>Table1[[#This Row],[Quantity]]*Table1[[#This Row],[unit_per Profit]]</f>
        <v>426289.42</v>
      </c>
    </row>
    <row r="419" spans="1:14" x14ac:dyDescent="0.2">
      <c r="A419" s="10" t="s">
        <v>59</v>
      </c>
      <c r="B419" s="10" t="s">
        <v>148</v>
      </c>
      <c r="C419" s="10" t="s">
        <v>26</v>
      </c>
      <c r="D419" s="10" t="s">
        <v>23</v>
      </c>
      <c r="E419" s="10" t="s">
        <v>28</v>
      </c>
      <c r="F419" s="11" t="s">
        <v>683</v>
      </c>
      <c r="G419" s="10">
        <v>2010</v>
      </c>
      <c r="H419" s="10">
        <v>324235141</v>
      </c>
      <c r="I419" s="17">
        <v>40519</v>
      </c>
      <c r="J419" s="18">
        <v>7238</v>
      </c>
      <c r="K419" s="19">
        <v>152.58000000000001</v>
      </c>
      <c r="L419" s="19">
        <v>97.44</v>
      </c>
      <c r="M419" s="19">
        <f>Table1[[#This Row],[Unit_Selling Price]]-Table1[[#This Row],[Unit_Cost]]</f>
        <v>55.14</v>
      </c>
      <c r="N419" s="19">
        <f>Table1[[#This Row],[Quantity]]*Table1[[#This Row],[unit_per Profit]]</f>
        <v>399103.32</v>
      </c>
    </row>
    <row r="420" spans="1:14" x14ac:dyDescent="0.2">
      <c r="A420" s="10" t="s">
        <v>29</v>
      </c>
      <c r="B420" s="10" t="s">
        <v>187</v>
      </c>
      <c r="C420" s="10" t="s">
        <v>26</v>
      </c>
      <c r="D420" s="10" t="s">
        <v>23</v>
      </c>
      <c r="E420" s="10" t="s">
        <v>24</v>
      </c>
      <c r="F420" s="11" t="s">
        <v>684</v>
      </c>
      <c r="G420" s="10">
        <v>2010</v>
      </c>
      <c r="H420" s="10">
        <v>307721745</v>
      </c>
      <c r="I420" s="17">
        <v>40544</v>
      </c>
      <c r="J420" s="18">
        <v>558</v>
      </c>
      <c r="K420" s="19">
        <v>152.58000000000001</v>
      </c>
      <c r="L420" s="19">
        <v>97.44</v>
      </c>
      <c r="M420" s="19">
        <f>Table1[[#This Row],[Unit_Selling Price]]-Table1[[#This Row],[Unit_Cost]]</f>
        <v>55.14</v>
      </c>
      <c r="N420" s="19">
        <f>Table1[[#This Row],[Quantity]]*Table1[[#This Row],[unit_per Profit]]</f>
        <v>30768.12</v>
      </c>
    </row>
    <row r="421" spans="1:14" x14ac:dyDescent="0.2">
      <c r="A421" s="10" t="s">
        <v>29</v>
      </c>
      <c r="B421" s="10" t="s">
        <v>153</v>
      </c>
      <c r="C421" s="10" t="s">
        <v>49</v>
      </c>
      <c r="D421" s="10" t="s">
        <v>23</v>
      </c>
      <c r="E421" s="10" t="s">
        <v>28</v>
      </c>
      <c r="F421" s="11">
        <v>40797</v>
      </c>
      <c r="G421" s="10">
        <v>2011</v>
      </c>
      <c r="H421" s="10">
        <v>374663245</v>
      </c>
      <c r="I421" s="17" t="s">
        <v>685</v>
      </c>
      <c r="J421" s="18">
        <v>35</v>
      </c>
      <c r="K421" s="19">
        <v>651.21</v>
      </c>
      <c r="L421" s="19">
        <v>524.96</v>
      </c>
      <c r="M421" s="19">
        <f>Table1[[#This Row],[Unit_Selling Price]]-Table1[[#This Row],[Unit_Cost]]</f>
        <v>126.25</v>
      </c>
      <c r="N421" s="19">
        <f>Table1[[#This Row],[Quantity]]*Table1[[#This Row],[unit_per Profit]]</f>
        <v>4418.75</v>
      </c>
    </row>
    <row r="422" spans="1:14" x14ac:dyDescent="0.2">
      <c r="A422" s="10" t="s">
        <v>29</v>
      </c>
      <c r="B422" s="10" t="s">
        <v>214</v>
      </c>
      <c r="C422" s="10" t="s">
        <v>77</v>
      </c>
      <c r="D422" s="10" t="s">
        <v>27</v>
      </c>
      <c r="E422" s="10" t="s">
        <v>28</v>
      </c>
      <c r="F422" s="11" t="s">
        <v>686</v>
      </c>
      <c r="G422" s="10">
        <v>2010</v>
      </c>
      <c r="H422" s="10">
        <v>901670968</v>
      </c>
      <c r="I422" s="17">
        <v>40494</v>
      </c>
      <c r="J422" s="18">
        <v>3331</v>
      </c>
      <c r="K422" s="19">
        <v>154.06</v>
      </c>
      <c r="L422" s="19">
        <v>90.93</v>
      </c>
      <c r="M422" s="19">
        <f>Table1[[#This Row],[Unit_Selling Price]]-Table1[[#This Row],[Unit_Cost]]</f>
        <v>63.13</v>
      </c>
      <c r="N422" s="19">
        <f>Table1[[#This Row],[Quantity]]*Table1[[#This Row],[unit_per Profit]]</f>
        <v>210286.03</v>
      </c>
    </row>
    <row r="423" spans="1:14" x14ac:dyDescent="0.2">
      <c r="A423" s="10" t="s">
        <v>278</v>
      </c>
      <c r="B423" s="10" t="s">
        <v>268</v>
      </c>
      <c r="C423" s="10" t="s">
        <v>26</v>
      </c>
      <c r="D423" s="10" t="s">
        <v>23</v>
      </c>
      <c r="E423" s="10" t="s">
        <v>43</v>
      </c>
      <c r="F423" s="11" t="s">
        <v>687</v>
      </c>
      <c r="G423" s="10">
        <v>2010</v>
      </c>
      <c r="H423" s="10">
        <v>535668742</v>
      </c>
      <c r="I423" s="17" t="s">
        <v>688</v>
      </c>
      <c r="J423" s="18">
        <v>5139</v>
      </c>
      <c r="K423" s="19">
        <v>152.58000000000001</v>
      </c>
      <c r="L423" s="19">
        <v>97.44</v>
      </c>
      <c r="M423" s="19">
        <f>Table1[[#This Row],[Unit_Selling Price]]-Table1[[#This Row],[Unit_Cost]]</f>
        <v>55.14</v>
      </c>
      <c r="N423" s="19">
        <f>Table1[[#This Row],[Quantity]]*Table1[[#This Row],[unit_per Profit]]</f>
        <v>283364.46000000002</v>
      </c>
    </row>
    <row r="424" spans="1:14" x14ac:dyDescent="0.2">
      <c r="A424" s="10" t="s">
        <v>32</v>
      </c>
      <c r="B424" s="10" t="s">
        <v>215</v>
      </c>
      <c r="C424" s="10" t="s">
        <v>85</v>
      </c>
      <c r="D424" s="10" t="s">
        <v>27</v>
      </c>
      <c r="E424" s="10" t="s">
        <v>28</v>
      </c>
      <c r="F424" s="11" t="s">
        <v>591</v>
      </c>
      <c r="G424" s="10">
        <v>2014</v>
      </c>
      <c r="H424" s="10">
        <v>243892896</v>
      </c>
      <c r="I424" s="17" t="s">
        <v>689</v>
      </c>
      <c r="J424" s="18">
        <v>2183</v>
      </c>
      <c r="K424" s="19">
        <v>668.27</v>
      </c>
      <c r="L424" s="19">
        <v>502.54</v>
      </c>
      <c r="M424" s="19">
        <f>Table1[[#This Row],[Unit_Selling Price]]-Table1[[#This Row],[Unit_Cost]]</f>
        <v>165.73</v>
      </c>
      <c r="N424" s="19">
        <f>Table1[[#This Row],[Quantity]]*Table1[[#This Row],[unit_per Profit]]</f>
        <v>361788.59</v>
      </c>
    </row>
    <row r="425" spans="1:14" x14ac:dyDescent="0.2">
      <c r="A425" s="10" t="s">
        <v>37</v>
      </c>
      <c r="B425" s="10" t="s">
        <v>55</v>
      </c>
      <c r="C425" s="10" t="s">
        <v>42</v>
      </c>
      <c r="D425" s="10" t="s">
        <v>27</v>
      </c>
      <c r="E425" s="10" t="s">
        <v>28</v>
      </c>
      <c r="F425" s="11">
        <v>42320</v>
      </c>
      <c r="G425" s="10">
        <v>2015</v>
      </c>
      <c r="H425" s="10">
        <v>163892257</v>
      </c>
      <c r="I425" s="17" t="s">
        <v>690</v>
      </c>
      <c r="J425" s="18">
        <v>8216</v>
      </c>
      <c r="K425" s="19">
        <v>109.28</v>
      </c>
      <c r="L425" s="19">
        <v>35.840000000000003</v>
      </c>
      <c r="M425" s="19">
        <f>Table1[[#This Row],[Unit_Selling Price]]-Table1[[#This Row],[Unit_Cost]]</f>
        <v>73.44</v>
      </c>
      <c r="N425" s="19">
        <f>Table1[[#This Row],[Quantity]]*Table1[[#This Row],[unit_per Profit]]</f>
        <v>603383.04000000004</v>
      </c>
    </row>
    <row r="426" spans="1:14" x14ac:dyDescent="0.2">
      <c r="A426" s="10" t="s">
        <v>59</v>
      </c>
      <c r="B426" s="10" t="s">
        <v>216</v>
      </c>
      <c r="C426" s="10" t="s">
        <v>85</v>
      </c>
      <c r="D426" s="10" t="s">
        <v>27</v>
      </c>
      <c r="E426" s="10" t="s">
        <v>43</v>
      </c>
      <c r="F426" s="11" t="s">
        <v>691</v>
      </c>
      <c r="G426" s="10">
        <v>2016</v>
      </c>
      <c r="H426" s="10">
        <v>953528153</v>
      </c>
      <c r="I426" s="17" t="s">
        <v>692</v>
      </c>
      <c r="J426" s="18">
        <v>9025</v>
      </c>
      <c r="K426" s="19">
        <v>668.27</v>
      </c>
      <c r="L426" s="19">
        <v>502.54</v>
      </c>
      <c r="M426" s="19">
        <f>Table1[[#This Row],[Unit_Selling Price]]-Table1[[#This Row],[Unit_Cost]]</f>
        <v>165.73</v>
      </c>
      <c r="N426" s="19">
        <f>Table1[[#This Row],[Quantity]]*Table1[[#This Row],[unit_per Profit]]</f>
        <v>1495713.25</v>
      </c>
    </row>
    <row r="427" spans="1:14" x14ac:dyDescent="0.2">
      <c r="A427" s="10" t="s">
        <v>46</v>
      </c>
      <c r="B427" s="10" t="s">
        <v>71</v>
      </c>
      <c r="C427" s="10" t="s">
        <v>65</v>
      </c>
      <c r="D427" s="10" t="s">
        <v>23</v>
      </c>
      <c r="E427" s="10" t="s">
        <v>24</v>
      </c>
      <c r="F427" s="11">
        <v>42437</v>
      </c>
      <c r="G427" s="10">
        <v>2016</v>
      </c>
      <c r="H427" s="10">
        <v>640974414</v>
      </c>
      <c r="I427" s="17" t="s">
        <v>693</v>
      </c>
      <c r="J427" s="18">
        <v>7428</v>
      </c>
      <c r="K427" s="19">
        <v>9.33</v>
      </c>
      <c r="L427" s="19">
        <v>6.92</v>
      </c>
      <c r="M427" s="19">
        <f>Table1[[#This Row],[Unit_Selling Price]]-Table1[[#This Row],[Unit_Cost]]</f>
        <v>2.41</v>
      </c>
      <c r="N427" s="19">
        <f>Table1[[#This Row],[Quantity]]*Table1[[#This Row],[unit_per Profit]]</f>
        <v>17901.48</v>
      </c>
    </row>
    <row r="428" spans="1:14" x14ac:dyDescent="0.2">
      <c r="A428" s="10" t="s">
        <v>59</v>
      </c>
      <c r="B428" s="10" t="s">
        <v>148</v>
      </c>
      <c r="C428" s="10" t="s">
        <v>22</v>
      </c>
      <c r="D428" s="10" t="s">
        <v>27</v>
      </c>
      <c r="E428" s="10" t="s">
        <v>28</v>
      </c>
      <c r="F428" s="11">
        <v>42220</v>
      </c>
      <c r="G428" s="10">
        <v>2015</v>
      </c>
      <c r="H428" s="10">
        <v>474717366</v>
      </c>
      <c r="I428" s="17" t="s">
        <v>694</v>
      </c>
      <c r="J428" s="18">
        <v>8273</v>
      </c>
      <c r="K428" s="19">
        <v>255.28</v>
      </c>
      <c r="L428" s="19">
        <v>159.41999999999999</v>
      </c>
      <c r="M428" s="19">
        <f>Table1[[#This Row],[Unit_Selling Price]]-Table1[[#This Row],[Unit_Cost]]</f>
        <v>95.86</v>
      </c>
      <c r="N428" s="19">
        <f>Table1[[#This Row],[Quantity]]*Table1[[#This Row],[unit_per Profit]]</f>
        <v>793049.78</v>
      </c>
    </row>
    <row r="429" spans="1:14" x14ac:dyDescent="0.2">
      <c r="A429" s="10" t="s">
        <v>40</v>
      </c>
      <c r="B429" s="10" t="s">
        <v>160</v>
      </c>
      <c r="C429" s="10" t="s">
        <v>56</v>
      </c>
      <c r="D429" s="10" t="s">
        <v>23</v>
      </c>
      <c r="E429" s="10" t="s">
        <v>28</v>
      </c>
      <c r="F429" s="11">
        <v>40275</v>
      </c>
      <c r="G429" s="10">
        <v>2010</v>
      </c>
      <c r="H429" s="10">
        <v>873555839</v>
      </c>
      <c r="I429" s="17">
        <v>40276</v>
      </c>
      <c r="J429" s="18">
        <v>3440</v>
      </c>
      <c r="K429" s="19">
        <v>421.89</v>
      </c>
      <c r="L429" s="19">
        <v>364.69</v>
      </c>
      <c r="M429" s="19">
        <f>Table1[[#This Row],[Unit_Selling Price]]-Table1[[#This Row],[Unit_Cost]]</f>
        <v>57.2</v>
      </c>
      <c r="N429" s="19">
        <f>Table1[[#This Row],[Quantity]]*Table1[[#This Row],[unit_per Profit]]</f>
        <v>196768</v>
      </c>
    </row>
    <row r="430" spans="1:14" x14ac:dyDescent="0.2">
      <c r="A430" s="10" t="s">
        <v>46</v>
      </c>
      <c r="B430" s="10" t="s">
        <v>207</v>
      </c>
      <c r="C430" s="10" t="s">
        <v>34</v>
      </c>
      <c r="D430" s="10" t="s">
        <v>23</v>
      </c>
      <c r="E430" s="10" t="s">
        <v>24</v>
      </c>
      <c r="F430" s="11" t="s">
        <v>462</v>
      </c>
      <c r="G430" s="10">
        <v>2016</v>
      </c>
      <c r="H430" s="10">
        <v>976601159</v>
      </c>
      <c r="I430" s="17">
        <v>42677</v>
      </c>
      <c r="J430" s="18">
        <v>6840</v>
      </c>
      <c r="K430" s="19">
        <v>205.7</v>
      </c>
      <c r="L430" s="19">
        <v>117.11</v>
      </c>
      <c r="M430" s="19">
        <f>Table1[[#This Row],[Unit_Selling Price]]-Table1[[#This Row],[Unit_Cost]]</f>
        <v>88.59</v>
      </c>
      <c r="N430" s="19">
        <f>Table1[[#This Row],[Quantity]]*Table1[[#This Row],[unit_per Profit]]</f>
        <v>605955.6</v>
      </c>
    </row>
    <row r="431" spans="1:14" x14ac:dyDescent="0.2">
      <c r="A431" s="10" t="s">
        <v>278</v>
      </c>
      <c r="B431" s="10" t="s">
        <v>217</v>
      </c>
      <c r="C431" s="10" t="s">
        <v>65</v>
      </c>
      <c r="D431" s="10" t="s">
        <v>27</v>
      </c>
      <c r="E431" s="10" t="s">
        <v>28</v>
      </c>
      <c r="F431" s="11">
        <v>40918</v>
      </c>
      <c r="G431" s="10">
        <v>2012</v>
      </c>
      <c r="H431" s="10">
        <v>893277156</v>
      </c>
      <c r="I431" s="17">
        <v>41254</v>
      </c>
      <c r="J431" s="18">
        <v>9416</v>
      </c>
      <c r="K431" s="19">
        <v>9.33</v>
      </c>
      <c r="L431" s="19">
        <v>6.92</v>
      </c>
      <c r="M431" s="19">
        <f>Table1[[#This Row],[Unit_Selling Price]]-Table1[[#This Row],[Unit_Cost]]</f>
        <v>2.41</v>
      </c>
      <c r="N431" s="19">
        <f>Table1[[#This Row],[Quantity]]*Table1[[#This Row],[unit_per Profit]]</f>
        <v>22692.560000000001</v>
      </c>
    </row>
    <row r="432" spans="1:14" x14ac:dyDescent="0.2">
      <c r="A432" s="10" t="s">
        <v>29</v>
      </c>
      <c r="B432" s="10" t="s">
        <v>69</v>
      </c>
      <c r="C432" s="10" t="s">
        <v>51</v>
      </c>
      <c r="D432" s="10" t="s">
        <v>27</v>
      </c>
      <c r="E432" s="10" t="s">
        <v>35</v>
      </c>
      <c r="F432" s="11" t="s">
        <v>695</v>
      </c>
      <c r="G432" s="10">
        <v>2012</v>
      </c>
      <c r="H432" s="10">
        <v>353320157</v>
      </c>
      <c r="I432" s="17" t="s">
        <v>696</v>
      </c>
      <c r="J432" s="18">
        <v>4141</v>
      </c>
      <c r="K432" s="19">
        <v>437.2</v>
      </c>
      <c r="L432" s="19">
        <v>263.33</v>
      </c>
      <c r="M432" s="19">
        <f>Table1[[#This Row],[Unit_Selling Price]]-Table1[[#This Row],[Unit_Cost]]</f>
        <v>173.87</v>
      </c>
      <c r="N432" s="19">
        <f>Table1[[#This Row],[Quantity]]*Table1[[#This Row],[unit_per Profit]]</f>
        <v>719995.67</v>
      </c>
    </row>
    <row r="433" spans="1:14" x14ac:dyDescent="0.2">
      <c r="A433" s="10" t="s">
        <v>40</v>
      </c>
      <c r="B433" s="10" t="s">
        <v>218</v>
      </c>
      <c r="C433" s="10" t="s">
        <v>22</v>
      </c>
      <c r="D433" s="10" t="s">
        <v>27</v>
      </c>
      <c r="E433" s="10" t="s">
        <v>43</v>
      </c>
      <c r="F433" s="11" t="s">
        <v>697</v>
      </c>
      <c r="G433" s="10">
        <v>2017</v>
      </c>
      <c r="H433" s="10">
        <v>956778991</v>
      </c>
      <c r="I433" s="17" t="s">
        <v>698</v>
      </c>
      <c r="J433" s="18">
        <v>1020</v>
      </c>
      <c r="K433" s="19">
        <v>255.28</v>
      </c>
      <c r="L433" s="19">
        <v>159.41999999999999</v>
      </c>
      <c r="M433" s="19">
        <f>Table1[[#This Row],[Unit_Selling Price]]-Table1[[#This Row],[Unit_Cost]]</f>
        <v>95.86</v>
      </c>
      <c r="N433" s="19">
        <f>Table1[[#This Row],[Quantity]]*Table1[[#This Row],[unit_per Profit]]</f>
        <v>97777.2</v>
      </c>
    </row>
    <row r="434" spans="1:14" x14ac:dyDescent="0.2">
      <c r="A434" s="10" t="s">
        <v>46</v>
      </c>
      <c r="B434" s="10" t="s">
        <v>190</v>
      </c>
      <c r="C434" s="10" t="s">
        <v>22</v>
      </c>
      <c r="D434" s="10" t="s">
        <v>27</v>
      </c>
      <c r="E434" s="10" t="s">
        <v>35</v>
      </c>
      <c r="F434" s="11">
        <v>42067</v>
      </c>
      <c r="G434" s="10">
        <v>2015</v>
      </c>
      <c r="H434" s="10">
        <v>324014985</v>
      </c>
      <c r="I434" s="17">
        <v>42281</v>
      </c>
      <c r="J434" s="18">
        <v>2089</v>
      </c>
      <c r="K434" s="19">
        <v>255.28</v>
      </c>
      <c r="L434" s="19">
        <v>159.41999999999999</v>
      </c>
      <c r="M434" s="19">
        <f>Table1[[#This Row],[Unit_Selling Price]]-Table1[[#This Row],[Unit_Cost]]</f>
        <v>95.86</v>
      </c>
      <c r="N434" s="19">
        <f>Table1[[#This Row],[Quantity]]*Table1[[#This Row],[unit_per Profit]]</f>
        <v>200251.54</v>
      </c>
    </row>
    <row r="435" spans="1:14" x14ac:dyDescent="0.2">
      <c r="A435" s="10" t="s">
        <v>29</v>
      </c>
      <c r="B435" s="10" t="s">
        <v>134</v>
      </c>
      <c r="C435" s="10" t="s">
        <v>34</v>
      </c>
      <c r="D435" s="10" t="s">
        <v>27</v>
      </c>
      <c r="E435" s="10" t="s">
        <v>35</v>
      </c>
      <c r="F435" s="11" t="s">
        <v>699</v>
      </c>
      <c r="G435" s="10">
        <v>2013</v>
      </c>
      <c r="H435" s="10">
        <v>645701968</v>
      </c>
      <c r="I435" s="17" t="s">
        <v>700</v>
      </c>
      <c r="J435" s="18">
        <v>6416</v>
      </c>
      <c r="K435" s="19">
        <v>205.7</v>
      </c>
      <c r="L435" s="19">
        <v>117.11</v>
      </c>
      <c r="M435" s="19">
        <f>Table1[[#This Row],[Unit_Selling Price]]-Table1[[#This Row],[Unit_Cost]]</f>
        <v>88.59</v>
      </c>
      <c r="N435" s="19">
        <f>Table1[[#This Row],[Quantity]]*Table1[[#This Row],[unit_per Profit]]</f>
        <v>568393.43999999994</v>
      </c>
    </row>
    <row r="436" spans="1:14" x14ac:dyDescent="0.2">
      <c r="A436" s="10" t="s">
        <v>32</v>
      </c>
      <c r="B436" s="10" t="s">
        <v>210</v>
      </c>
      <c r="C436" s="10" t="s">
        <v>65</v>
      </c>
      <c r="D436" s="10" t="s">
        <v>27</v>
      </c>
      <c r="E436" s="10" t="s">
        <v>35</v>
      </c>
      <c r="F436" s="11">
        <v>41492</v>
      </c>
      <c r="G436" s="10">
        <v>2013</v>
      </c>
      <c r="H436" s="10">
        <v>132826268</v>
      </c>
      <c r="I436" s="17">
        <v>41462</v>
      </c>
      <c r="J436" s="18">
        <v>5099</v>
      </c>
      <c r="K436" s="19">
        <v>9.33</v>
      </c>
      <c r="L436" s="19">
        <v>6.92</v>
      </c>
      <c r="M436" s="19">
        <f>Table1[[#This Row],[Unit_Selling Price]]-Table1[[#This Row],[Unit_Cost]]</f>
        <v>2.41</v>
      </c>
      <c r="N436" s="19">
        <f>Table1[[#This Row],[Quantity]]*Table1[[#This Row],[unit_per Profit]]</f>
        <v>12288.59</v>
      </c>
    </row>
    <row r="437" spans="1:14" x14ac:dyDescent="0.2">
      <c r="A437" s="10" t="s">
        <v>46</v>
      </c>
      <c r="B437" s="10" t="s">
        <v>176</v>
      </c>
      <c r="C437" s="10" t="s">
        <v>56</v>
      </c>
      <c r="D437" s="10" t="s">
        <v>27</v>
      </c>
      <c r="E437" s="10" t="s">
        <v>35</v>
      </c>
      <c r="F437" s="11" t="s">
        <v>701</v>
      </c>
      <c r="G437" s="10">
        <v>2013</v>
      </c>
      <c r="H437" s="10">
        <v>666686713</v>
      </c>
      <c r="I437" s="17">
        <v>41556</v>
      </c>
      <c r="J437" s="18">
        <v>6269</v>
      </c>
      <c r="K437" s="19">
        <v>421.89</v>
      </c>
      <c r="L437" s="19">
        <v>364.69</v>
      </c>
      <c r="M437" s="19">
        <f>Table1[[#This Row],[Unit_Selling Price]]-Table1[[#This Row],[Unit_Cost]]</f>
        <v>57.2</v>
      </c>
      <c r="N437" s="19">
        <f>Table1[[#This Row],[Quantity]]*Table1[[#This Row],[unit_per Profit]]</f>
        <v>358586.8</v>
      </c>
    </row>
    <row r="438" spans="1:14" x14ac:dyDescent="0.2">
      <c r="A438" s="10" t="s">
        <v>29</v>
      </c>
      <c r="B438" s="10" t="s">
        <v>118</v>
      </c>
      <c r="C438" s="10" t="s">
        <v>49</v>
      </c>
      <c r="D438" s="10" t="s">
        <v>23</v>
      </c>
      <c r="E438" s="10" t="s">
        <v>43</v>
      </c>
      <c r="F438" s="11" t="s">
        <v>702</v>
      </c>
      <c r="G438" s="10">
        <v>2013</v>
      </c>
      <c r="H438" s="10">
        <v>148894631</v>
      </c>
      <c r="I438" s="17" t="s">
        <v>291</v>
      </c>
      <c r="J438" s="18">
        <v>365</v>
      </c>
      <c r="K438" s="19">
        <v>651.21</v>
      </c>
      <c r="L438" s="19">
        <v>524.96</v>
      </c>
      <c r="M438" s="19">
        <f>Table1[[#This Row],[Unit_Selling Price]]-Table1[[#This Row],[Unit_Cost]]</f>
        <v>126.25</v>
      </c>
      <c r="N438" s="19">
        <f>Table1[[#This Row],[Quantity]]*Table1[[#This Row],[unit_per Profit]]</f>
        <v>46081.25</v>
      </c>
    </row>
    <row r="439" spans="1:14" x14ac:dyDescent="0.2">
      <c r="A439" s="10" t="s">
        <v>46</v>
      </c>
      <c r="B439" s="10" t="s">
        <v>171</v>
      </c>
      <c r="C439" s="10" t="s">
        <v>31</v>
      </c>
      <c r="D439" s="10" t="s">
        <v>23</v>
      </c>
      <c r="E439" s="10" t="s">
        <v>35</v>
      </c>
      <c r="F439" s="11" t="s">
        <v>703</v>
      </c>
      <c r="G439" s="10">
        <v>2010</v>
      </c>
      <c r="H439" s="10">
        <v>151373851</v>
      </c>
      <c r="I439" s="17">
        <v>40519</v>
      </c>
      <c r="J439" s="18">
        <v>3741</v>
      </c>
      <c r="K439" s="19">
        <v>47.45</v>
      </c>
      <c r="L439" s="19">
        <v>31.79</v>
      </c>
      <c r="M439" s="19">
        <f>Table1[[#This Row],[Unit_Selling Price]]-Table1[[#This Row],[Unit_Cost]]</f>
        <v>15.66</v>
      </c>
      <c r="N439" s="19">
        <f>Table1[[#This Row],[Quantity]]*Table1[[#This Row],[unit_per Profit]]</f>
        <v>58584.06</v>
      </c>
    </row>
    <row r="440" spans="1:14" x14ac:dyDescent="0.2">
      <c r="A440" s="10" t="s">
        <v>46</v>
      </c>
      <c r="B440" s="10" t="s">
        <v>219</v>
      </c>
      <c r="C440" s="10" t="s">
        <v>39</v>
      </c>
      <c r="D440" s="10" t="s">
        <v>27</v>
      </c>
      <c r="E440" s="10" t="s">
        <v>35</v>
      </c>
      <c r="F440" s="11" t="s">
        <v>659</v>
      </c>
      <c r="G440" s="10">
        <v>2016</v>
      </c>
      <c r="H440" s="10">
        <v>966360700</v>
      </c>
      <c r="I440" s="17" t="s">
        <v>704</v>
      </c>
      <c r="J440" s="18">
        <v>6461</v>
      </c>
      <c r="K440" s="19">
        <v>81.73</v>
      </c>
      <c r="L440" s="19">
        <v>56.67</v>
      </c>
      <c r="M440" s="19">
        <f>Table1[[#This Row],[Unit_Selling Price]]-Table1[[#This Row],[Unit_Cost]]</f>
        <v>25.06</v>
      </c>
      <c r="N440" s="19">
        <f>Table1[[#This Row],[Quantity]]*Table1[[#This Row],[unit_per Profit]]</f>
        <v>161912.66</v>
      </c>
    </row>
    <row r="441" spans="1:14" x14ac:dyDescent="0.2">
      <c r="A441" s="10" t="s">
        <v>278</v>
      </c>
      <c r="B441" s="10" t="s">
        <v>180</v>
      </c>
      <c r="C441" s="10" t="s">
        <v>22</v>
      </c>
      <c r="D441" s="10" t="s">
        <v>23</v>
      </c>
      <c r="E441" s="10" t="s">
        <v>24</v>
      </c>
      <c r="F441" s="11">
        <v>41368</v>
      </c>
      <c r="G441" s="10">
        <v>2013</v>
      </c>
      <c r="H441" s="10">
        <v>256404006</v>
      </c>
      <c r="I441" s="17" t="s">
        <v>705</v>
      </c>
      <c r="J441" s="18">
        <v>4498</v>
      </c>
      <c r="K441" s="19">
        <v>255.28</v>
      </c>
      <c r="L441" s="19">
        <v>159.41999999999999</v>
      </c>
      <c r="M441" s="19">
        <f>Table1[[#This Row],[Unit_Selling Price]]-Table1[[#This Row],[Unit_Cost]]</f>
        <v>95.86</v>
      </c>
      <c r="N441" s="19">
        <f>Table1[[#This Row],[Quantity]]*Table1[[#This Row],[unit_per Profit]]</f>
        <v>431178.28</v>
      </c>
    </row>
    <row r="442" spans="1:14" x14ac:dyDescent="0.2">
      <c r="A442" s="10" t="s">
        <v>278</v>
      </c>
      <c r="B442" s="10" t="s">
        <v>114</v>
      </c>
      <c r="C442" s="10" t="s">
        <v>85</v>
      </c>
      <c r="D442" s="10" t="s">
        <v>23</v>
      </c>
      <c r="E442" s="10" t="s">
        <v>28</v>
      </c>
      <c r="F442" s="11">
        <v>40339</v>
      </c>
      <c r="G442" s="10">
        <v>2010</v>
      </c>
      <c r="H442" s="10">
        <v>704365098</v>
      </c>
      <c r="I442" s="17" t="s">
        <v>706</v>
      </c>
      <c r="J442" s="18">
        <v>6140</v>
      </c>
      <c r="K442" s="19">
        <v>668.27</v>
      </c>
      <c r="L442" s="19">
        <v>502.54</v>
      </c>
      <c r="M442" s="19">
        <f>Table1[[#This Row],[Unit_Selling Price]]-Table1[[#This Row],[Unit_Cost]]</f>
        <v>165.73</v>
      </c>
      <c r="N442" s="19">
        <f>Table1[[#This Row],[Quantity]]*Table1[[#This Row],[unit_per Profit]]</f>
        <v>1017582.2</v>
      </c>
    </row>
    <row r="443" spans="1:14" x14ac:dyDescent="0.2">
      <c r="A443" s="10" t="s">
        <v>46</v>
      </c>
      <c r="B443" s="10" t="s">
        <v>115</v>
      </c>
      <c r="C443" s="10" t="s">
        <v>22</v>
      </c>
      <c r="D443" s="10" t="s">
        <v>23</v>
      </c>
      <c r="E443" s="10" t="s">
        <v>28</v>
      </c>
      <c r="F443" s="11">
        <v>40306</v>
      </c>
      <c r="G443" s="10">
        <v>2010</v>
      </c>
      <c r="H443" s="10">
        <v>563417804</v>
      </c>
      <c r="I443" s="17">
        <v>40246</v>
      </c>
      <c r="J443" s="18">
        <v>6703</v>
      </c>
      <c r="K443" s="19">
        <v>255.28</v>
      </c>
      <c r="L443" s="19">
        <v>159.41999999999999</v>
      </c>
      <c r="M443" s="19">
        <f>Table1[[#This Row],[Unit_Selling Price]]-Table1[[#This Row],[Unit_Cost]]</f>
        <v>95.86</v>
      </c>
      <c r="N443" s="19">
        <f>Table1[[#This Row],[Quantity]]*Table1[[#This Row],[unit_per Profit]]</f>
        <v>642549.57999999996</v>
      </c>
    </row>
    <row r="444" spans="1:14" x14ac:dyDescent="0.2">
      <c r="A444" s="10" t="s">
        <v>37</v>
      </c>
      <c r="B444" s="10" t="s">
        <v>38</v>
      </c>
      <c r="C444" s="10" t="s">
        <v>77</v>
      </c>
      <c r="D444" s="10" t="s">
        <v>27</v>
      </c>
      <c r="E444" s="10" t="s">
        <v>43</v>
      </c>
      <c r="F444" s="11">
        <v>41741</v>
      </c>
      <c r="G444" s="10">
        <v>2014</v>
      </c>
      <c r="H444" s="10">
        <v>407048451</v>
      </c>
      <c r="I444" s="17" t="s">
        <v>707</v>
      </c>
      <c r="J444" s="18">
        <v>3537</v>
      </c>
      <c r="K444" s="19">
        <v>154.06</v>
      </c>
      <c r="L444" s="19">
        <v>90.93</v>
      </c>
      <c r="M444" s="19">
        <f>Table1[[#This Row],[Unit_Selling Price]]-Table1[[#This Row],[Unit_Cost]]</f>
        <v>63.13</v>
      </c>
      <c r="N444" s="19">
        <f>Table1[[#This Row],[Quantity]]*Table1[[#This Row],[unit_per Profit]]</f>
        <v>223290.81</v>
      </c>
    </row>
    <row r="445" spans="1:14" x14ac:dyDescent="0.2">
      <c r="A445" s="10" t="s">
        <v>32</v>
      </c>
      <c r="B445" s="10" t="s">
        <v>166</v>
      </c>
      <c r="C445" s="10" t="s">
        <v>31</v>
      </c>
      <c r="D445" s="10" t="s">
        <v>27</v>
      </c>
      <c r="E445" s="10" t="s">
        <v>24</v>
      </c>
      <c r="F445" s="11" t="s">
        <v>708</v>
      </c>
      <c r="G445" s="10">
        <v>2015</v>
      </c>
      <c r="H445" s="10">
        <v>879055869</v>
      </c>
      <c r="I445" s="17" t="s">
        <v>452</v>
      </c>
      <c r="J445" s="18">
        <v>1021</v>
      </c>
      <c r="K445" s="19">
        <v>47.45</v>
      </c>
      <c r="L445" s="19">
        <v>31.79</v>
      </c>
      <c r="M445" s="19">
        <f>Table1[[#This Row],[Unit_Selling Price]]-Table1[[#This Row],[Unit_Cost]]</f>
        <v>15.66</v>
      </c>
      <c r="N445" s="19">
        <f>Table1[[#This Row],[Quantity]]*Table1[[#This Row],[unit_per Profit]]</f>
        <v>15988.86</v>
      </c>
    </row>
    <row r="446" spans="1:14" x14ac:dyDescent="0.2">
      <c r="A446" s="10" t="s">
        <v>29</v>
      </c>
      <c r="B446" s="10" t="s">
        <v>181</v>
      </c>
      <c r="C446" s="10" t="s">
        <v>22</v>
      </c>
      <c r="D446" s="10" t="s">
        <v>23</v>
      </c>
      <c r="E446" s="10" t="s">
        <v>35</v>
      </c>
      <c r="F446" s="11">
        <v>41337</v>
      </c>
      <c r="G446" s="10">
        <v>2013</v>
      </c>
      <c r="H446" s="10">
        <v>443551385</v>
      </c>
      <c r="I446" s="17">
        <v>41522</v>
      </c>
      <c r="J446" s="18">
        <v>5566</v>
      </c>
      <c r="K446" s="19">
        <v>255.28</v>
      </c>
      <c r="L446" s="19">
        <v>159.41999999999999</v>
      </c>
      <c r="M446" s="19">
        <f>Table1[[#This Row],[Unit_Selling Price]]-Table1[[#This Row],[Unit_Cost]]</f>
        <v>95.86</v>
      </c>
      <c r="N446" s="19">
        <f>Table1[[#This Row],[Quantity]]*Table1[[#This Row],[unit_per Profit]]</f>
        <v>533556.76</v>
      </c>
    </row>
    <row r="447" spans="1:14" x14ac:dyDescent="0.2">
      <c r="A447" s="10" t="s">
        <v>37</v>
      </c>
      <c r="B447" s="10" t="s">
        <v>102</v>
      </c>
      <c r="C447" s="10" t="s">
        <v>39</v>
      </c>
      <c r="D447" s="10" t="s">
        <v>23</v>
      </c>
      <c r="E447" s="10" t="s">
        <v>35</v>
      </c>
      <c r="F447" s="11" t="s">
        <v>709</v>
      </c>
      <c r="G447" s="10">
        <v>2013</v>
      </c>
      <c r="H447" s="10">
        <v>334958827</v>
      </c>
      <c r="I447" s="17" t="s">
        <v>710</v>
      </c>
      <c r="J447" s="18">
        <v>615</v>
      </c>
      <c r="K447" s="19">
        <v>81.73</v>
      </c>
      <c r="L447" s="19">
        <v>56.67</v>
      </c>
      <c r="M447" s="19">
        <f>Table1[[#This Row],[Unit_Selling Price]]-Table1[[#This Row],[Unit_Cost]]</f>
        <v>25.06</v>
      </c>
      <c r="N447" s="19">
        <f>Table1[[#This Row],[Quantity]]*Table1[[#This Row],[unit_per Profit]]</f>
        <v>15411.9</v>
      </c>
    </row>
    <row r="448" spans="1:14" x14ac:dyDescent="0.2">
      <c r="A448" s="10" t="s">
        <v>29</v>
      </c>
      <c r="B448" s="10" t="s">
        <v>212</v>
      </c>
      <c r="C448" s="10" t="s">
        <v>42</v>
      </c>
      <c r="D448" s="10" t="s">
        <v>27</v>
      </c>
      <c r="E448" s="10" t="s">
        <v>43</v>
      </c>
      <c r="F448" s="11">
        <v>41946</v>
      </c>
      <c r="G448" s="10">
        <v>2014</v>
      </c>
      <c r="H448" s="10">
        <v>508014523</v>
      </c>
      <c r="I448" s="17" t="s">
        <v>711</v>
      </c>
      <c r="J448" s="18">
        <v>1642</v>
      </c>
      <c r="K448" s="19">
        <v>109.28</v>
      </c>
      <c r="L448" s="19">
        <v>35.840000000000003</v>
      </c>
      <c r="M448" s="19">
        <f>Table1[[#This Row],[Unit_Selling Price]]-Table1[[#This Row],[Unit_Cost]]</f>
        <v>73.44</v>
      </c>
      <c r="N448" s="19">
        <f>Table1[[#This Row],[Quantity]]*Table1[[#This Row],[unit_per Profit]]</f>
        <v>120588.48</v>
      </c>
    </row>
    <row r="449" spans="1:14" x14ac:dyDescent="0.2">
      <c r="A449" s="10" t="s">
        <v>29</v>
      </c>
      <c r="B449" s="10" t="s">
        <v>161</v>
      </c>
      <c r="C449" s="10" t="s">
        <v>49</v>
      </c>
      <c r="D449" s="10" t="s">
        <v>23</v>
      </c>
      <c r="E449" s="10" t="s">
        <v>28</v>
      </c>
      <c r="F449" s="11">
        <v>41128</v>
      </c>
      <c r="G449" s="10">
        <v>2012</v>
      </c>
      <c r="H449" s="10">
        <v>987767302</v>
      </c>
      <c r="I449" s="17">
        <v>40916</v>
      </c>
      <c r="J449" s="18">
        <v>1150</v>
      </c>
      <c r="K449" s="19">
        <v>651.21</v>
      </c>
      <c r="L449" s="19">
        <v>524.96</v>
      </c>
      <c r="M449" s="19">
        <f>Table1[[#This Row],[Unit_Selling Price]]-Table1[[#This Row],[Unit_Cost]]</f>
        <v>126.25</v>
      </c>
      <c r="N449" s="19">
        <f>Table1[[#This Row],[Quantity]]*Table1[[#This Row],[unit_per Profit]]</f>
        <v>145187.5</v>
      </c>
    </row>
    <row r="450" spans="1:14" x14ac:dyDescent="0.2">
      <c r="A450" s="10" t="s">
        <v>278</v>
      </c>
      <c r="B450" s="10" t="s">
        <v>179</v>
      </c>
      <c r="C450" s="10" t="s">
        <v>56</v>
      </c>
      <c r="D450" s="10" t="s">
        <v>27</v>
      </c>
      <c r="E450" s="10" t="s">
        <v>35</v>
      </c>
      <c r="F450" s="11" t="s">
        <v>712</v>
      </c>
      <c r="G450" s="10">
        <v>2012</v>
      </c>
      <c r="H450" s="10">
        <v>519578492</v>
      </c>
      <c r="I450" s="17" t="s">
        <v>713</v>
      </c>
      <c r="J450" s="18">
        <v>3677</v>
      </c>
      <c r="K450" s="19">
        <v>421.89</v>
      </c>
      <c r="L450" s="19">
        <v>364.69</v>
      </c>
      <c r="M450" s="19">
        <f>Table1[[#This Row],[Unit_Selling Price]]-Table1[[#This Row],[Unit_Cost]]</f>
        <v>57.2</v>
      </c>
      <c r="N450" s="19">
        <f>Table1[[#This Row],[Quantity]]*Table1[[#This Row],[unit_per Profit]]</f>
        <v>210324.4</v>
      </c>
    </row>
    <row r="451" spans="1:14" x14ac:dyDescent="0.2">
      <c r="A451" s="10" t="s">
        <v>37</v>
      </c>
      <c r="B451" s="10" t="s">
        <v>169</v>
      </c>
      <c r="C451" s="10" t="s">
        <v>26</v>
      </c>
      <c r="D451" s="10" t="s">
        <v>27</v>
      </c>
      <c r="E451" s="10" t="s">
        <v>24</v>
      </c>
      <c r="F451" s="11">
        <v>42892</v>
      </c>
      <c r="G451" s="10">
        <v>2017</v>
      </c>
      <c r="H451" s="10">
        <v>619121921</v>
      </c>
      <c r="I451" s="17">
        <v>43014</v>
      </c>
      <c r="J451" s="18">
        <v>789</v>
      </c>
      <c r="K451" s="19">
        <v>152.58000000000001</v>
      </c>
      <c r="L451" s="19">
        <v>97.44</v>
      </c>
      <c r="M451" s="19">
        <f>Table1[[#This Row],[Unit_Selling Price]]-Table1[[#This Row],[Unit_Cost]]</f>
        <v>55.14</v>
      </c>
      <c r="N451" s="19">
        <f>Table1[[#This Row],[Quantity]]*Table1[[#This Row],[unit_per Profit]]</f>
        <v>43505.46</v>
      </c>
    </row>
    <row r="452" spans="1:14" x14ac:dyDescent="0.2">
      <c r="A452" s="10" t="s">
        <v>37</v>
      </c>
      <c r="B452" s="10" t="s">
        <v>62</v>
      </c>
      <c r="C452" s="10" t="s">
        <v>22</v>
      </c>
      <c r="D452" s="10" t="s">
        <v>27</v>
      </c>
      <c r="E452" s="10" t="s">
        <v>43</v>
      </c>
      <c r="F452" s="11" t="s">
        <v>714</v>
      </c>
      <c r="G452" s="10">
        <v>2014</v>
      </c>
      <c r="H452" s="10">
        <v>622383916</v>
      </c>
      <c r="I452" s="17" t="s">
        <v>578</v>
      </c>
      <c r="J452" s="18">
        <v>6086</v>
      </c>
      <c r="K452" s="19">
        <v>255.28</v>
      </c>
      <c r="L452" s="19">
        <v>159.41999999999999</v>
      </c>
      <c r="M452" s="19">
        <f>Table1[[#This Row],[Unit_Selling Price]]-Table1[[#This Row],[Unit_Cost]]</f>
        <v>95.86</v>
      </c>
      <c r="N452" s="19">
        <f>Table1[[#This Row],[Quantity]]*Table1[[#This Row],[unit_per Profit]]</f>
        <v>583403.96</v>
      </c>
    </row>
    <row r="453" spans="1:14" x14ac:dyDescent="0.2">
      <c r="A453" s="10" t="s">
        <v>32</v>
      </c>
      <c r="B453" s="10" t="s">
        <v>135</v>
      </c>
      <c r="C453" s="10" t="s">
        <v>42</v>
      </c>
      <c r="D453" s="10" t="s">
        <v>27</v>
      </c>
      <c r="E453" s="10" t="s">
        <v>35</v>
      </c>
      <c r="F453" s="11">
        <v>40308</v>
      </c>
      <c r="G453" s="10">
        <v>2010</v>
      </c>
      <c r="H453" s="10">
        <v>835663306</v>
      </c>
      <c r="I453" s="17">
        <v>40248</v>
      </c>
      <c r="J453" s="18">
        <v>197</v>
      </c>
      <c r="K453" s="19">
        <v>109.28</v>
      </c>
      <c r="L453" s="19">
        <v>35.840000000000003</v>
      </c>
      <c r="M453" s="19">
        <f>Table1[[#This Row],[Unit_Selling Price]]-Table1[[#This Row],[Unit_Cost]]</f>
        <v>73.44</v>
      </c>
      <c r="N453" s="19">
        <f>Table1[[#This Row],[Quantity]]*Table1[[#This Row],[unit_per Profit]]</f>
        <v>14467.68</v>
      </c>
    </row>
    <row r="454" spans="1:14" x14ac:dyDescent="0.2">
      <c r="A454" s="10" t="s">
        <v>37</v>
      </c>
      <c r="B454" s="10" t="s">
        <v>155</v>
      </c>
      <c r="C454" s="10" t="s">
        <v>39</v>
      </c>
      <c r="D454" s="10" t="s">
        <v>23</v>
      </c>
      <c r="E454" s="10" t="s">
        <v>28</v>
      </c>
      <c r="F454" s="11">
        <v>42437</v>
      </c>
      <c r="G454" s="10">
        <v>2016</v>
      </c>
      <c r="H454" s="10">
        <v>285571420</v>
      </c>
      <c r="I454" s="17" t="s">
        <v>715</v>
      </c>
      <c r="J454" s="18">
        <v>5784</v>
      </c>
      <c r="K454" s="19">
        <v>81.73</v>
      </c>
      <c r="L454" s="19">
        <v>56.67</v>
      </c>
      <c r="M454" s="19">
        <f>Table1[[#This Row],[Unit_Selling Price]]-Table1[[#This Row],[Unit_Cost]]</f>
        <v>25.06</v>
      </c>
      <c r="N454" s="19">
        <f>Table1[[#This Row],[Quantity]]*Table1[[#This Row],[unit_per Profit]]</f>
        <v>144947.04</v>
      </c>
    </row>
    <row r="455" spans="1:14" x14ac:dyDescent="0.2">
      <c r="A455" s="10" t="s">
        <v>37</v>
      </c>
      <c r="B455" s="10" t="s">
        <v>62</v>
      </c>
      <c r="C455" s="10" t="s">
        <v>22</v>
      </c>
      <c r="D455" s="10" t="s">
        <v>23</v>
      </c>
      <c r="E455" s="10" t="s">
        <v>28</v>
      </c>
      <c r="F455" s="11" t="s">
        <v>716</v>
      </c>
      <c r="G455" s="10">
        <v>2015</v>
      </c>
      <c r="H455" s="10">
        <v>769032084</v>
      </c>
      <c r="I455" s="17">
        <v>42067</v>
      </c>
      <c r="J455" s="18">
        <v>2538</v>
      </c>
      <c r="K455" s="19">
        <v>255.28</v>
      </c>
      <c r="L455" s="19">
        <v>159.41999999999999</v>
      </c>
      <c r="M455" s="19">
        <f>Table1[[#This Row],[Unit_Selling Price]]-Table1[[#This Row],[Unit_Cost]]</f>
        <v>95.86</v>
      </c>
      <c r="N455" s="19">
        <f>Table1[[#This Row],[Quantity]]*Table1[[#This Row],[unit_per Profit]]</f>
        <v>243292.68</v>
      </c>
    </row>
    <row r="456" spans="1:14" x14ac:dyDescent="0.2">
      <c r="A456" s="10" t="s">
        <v>46</v>
      </c>
      <c r="B456" s="10" t="s">
        <v>190</v>
      </c>
      <c r="C456" s="10" t="s">
        <v>77</v>
      </c>
      <c r="D456" s="10" t="s">
        <v>27</v>
      </c>
      <c r="E456" s="10" t="s">
        <v>35</v>
      </c>
      <c r="F456" s="11" t="s">
        <v>717</v>
      </c>
      <c r="G456" s="10">
        <v>2013</v>
      </c>
      <c r="H456" s="10">
        <v>103281629</v>
      </c>
      <c r="I456" s="17">
        <v>41405</v>
      </c>
      <c r="J456" s="18">
        <v>2184</v>
      </c>
      <c r="K456" s="19">
        <v>154.06</v>
      </c>
      <c r="L456" s="19">
        <v>90.93</v>
      </c>
      <c r="M456" s="19">
        <f>Table1[[#This Row],[Unit_Selling Price]]-Table1[[#This Row],[Unit_Cost]]</f>
        <v>63.13</v>
      </c>
      <c r="N456" s="19">
        <f>Table1[[#This Row],[Quantity]]*Table1[[#This Row],[unit_per Profit]]</f>
        <v>137875.92000000001</v>
      </c>
    </row>
    <row r="457" spans="1:14" x14ac:dyDescent="0.2">
      <c r="A457" s="10" t="s">
        <v>278</v>
      </c>
      <c r="B457" s="10" t="s">
        <v>217</v>
      </c>
      <c r="C457" s="10" t="s">
        <v>34</v>
      </c>
      <c r="D457" s="10" t="s">
        <v>23</v>
      </c>
      <c r="E457" s="10" t="s">
        <v>35</v>
      </c>
      <c r="F457" s="11" t="s">
        <v>326</v>
      </c>
      <c r="G457" s="10">
        <v>2017</v>
      </c>
      <c r="H457" s="10">
        <v>675868880</v>
      </c>
      <c r="I457" s="17">
        <v>43044</v>
      </c>
      <c r="J457" s="18">
        <v>3476</v>
      </c>
      <c r="K457" s="19">
        <v>205.7</v>
      </c>
      <c r="L457" s="19">
        <v>117.11</v>
      </c>
      <c r="M457" s="19">
        <f>Table1[[#This Row],[Unit_Selling Price]]-Table1[[#This Row],[Unit_Cost]]</f>
        <v>88.59</v>
      </c>
      <c r="N457" s="19">
        <f>Table1[[#This Row],[Quantity]]*Table1[[#This Row],[unit_per Profit]]</f>
        <v>307938.84000000003</v>
      </c>
    </row>
    <row r="458" spans="1:14" x14ac:dyDescent="0.2">
      <c r="A458" s="10" t="s">
        <v>46</v>
      </c>
      <c r="B458" s="10" t="s">
        <v>199</v>
      </c>
      <c r="C458" s="10" t="s">
        <v>65</v>
      </c>
      <c r="D458" s="10" t="s">
        <v>27</v>
      </c>
      <c r="E458" s="10" t="s">
        <v>24</v>
      </c>
      <c r="F458" s="11">
        <v>42461</v>
      </c>
      <c r="G458" s="10">
        <v>2016</v>
      </c>
      <c r="H458" s="10">
        <v>894655168</v>
      </c>
      <c r="I458" s="17" t="s">
        <v>718</v>
      </c>
      <c r="J458" s="18">
        <v>7200</v>
      </c>
      <c r="K458" s="19">
        <v>9.33</v>
      </c>
      <c r="L458" s="19">
        <v>6.92</v>
      </c>
      <c r="M458" s="19">
        <f>Table1[[#This Row],[Unit_Selling Price]]-Table1[[#This Row],[Unit_Cost]]</f>
        <v>2.41</v>
      </c>
      <c r="N458" s="19">
        <f>Table1[[#This Row],[Quantity]]*Table1[[#This Row],[unit_per Profit]]</f>
        <v>17352</v>
      </c>
    </row>
    <row r="459" spans="1:14" x14ac:dyDescent="0.2">
      <c r="A459" s="10" t="s">
        <v>46</v>
      </c>
      <c r="B459" s="10" t="s">
        <v>173</v>
      </c>
      <c r="C459" s="10" t="s">
        <v>65</v>
      </c>
      <c r="D459" s="10" t="s">
        <v>23</v>
      </c>
      <c r="E459" s="10" t="s">
        <v>24</v>
      </c>
      <c r="F459" s="11" t="s">
        <v>719</v>
      </c>
      <c r="G459" s="10">
        <v>2013</v>
      </c>
      <c r="H459" s="10">
        <v>137814319</v>
      </c>
      <c r="I459" s="17" t="s">
        <v>720</v>
      </c>
      <c r="J459" s="18">
        <v>1174</v>
      </c>
      <c r="K459" s="19">
        <v>9.33</v>
      </c>
      <c r="L459" s="19">
        <v>6.92</v>
      </c>
      <c r="M459" s="19">
        <f>Table1[[#This Row],[Unit_Selling Price]]-Table1[[#This Row],[Unit_Cost]]</f>
        <v>2.41</v>
      </c>
      <c r="N459" s="19">
        <f>Table1[[#This Row],[Quantity]]*Table1[[#This Row],[unit_per Profit]]</f>
        <v>2829.34</v>
      </c>
    </row>
    <row r="460" spans="1:14" x14ac:dyDescent="0.2">
      <c r="A460" s="10" t="s">
        <v>29</v>
      </c>
      <c r="B460" s="10" t="s">
        <v>202</v>
      </c>
      <c r="C460" s="10" t="s">
        <v>22</v>
      </c>
      <c r="D460" s="10" t="s">
        <v>27</v>
      </c>
      <c r="E460" s="10" t="s">
        <v>43</v>
      </c>
      <c r="F460" s="11" t="s">
        <v>721</v>
      </c>
      <c r="G460" s="10">
        <v>2012</v>
      </c>
      <c r="H460" s="10">
        <v>103832662</v>
      </c>
      <c r="I460" s="17" t="s">
        <v>722</v>
      </c>
      <c r="J460" s="18">
        <v>5247</v>
      </c>
      <c r="K460" s="19">
        <v>255.28</v>
      </c>
      <c r="L460" s="19">
        <v>159.41999999999999</v>
      </c>
      <c r="M460" s="19">
        <f>Table1[[#This Row],[Unit_Selling Price]]-Table1[[#This Row],[Unit_Cost]]</f>
        <v>95.86</v>
      </c>
      <c r="N460" s="19">
        <f>Table1[[#This Row],[Quantity]]*Table1[[#This Row],[unit_per Profit]]</f>
        <v>502977.42</v>
      </c>
    </row>
    <row r="461" spans="1:14" x14ac:dyDescent="0.2">
      <c r="A461" s="10" t="s">
        <v>37</v>
      </c>
      <c r="B461" s="10" t="s">
        <v>155</v>
      </c>
      <c r="C461" s="10" t="s">
        <v>39</v>
      </c>
      <c r="D461" s="10" t="s">
        <v>27</v>
      </c>
      <c r="E461" s="10" t="s">
        <v>43</v>
      </c>
      <c r="F461" s="11" t="s">
        <v>690</v>
      </c>
      <c r="G461" s="10">
        <v>2016</v>
      </c>
      <c r="H461" s="10">
        <v>761509025</v>
      </c>
      <c r="I461" s="17">
        <v>42432</v>
      </c>
      <c r="J461" s="18">
        <v>6298</v>
      </c>
      <c r="K461" s="19">
        <v>81.73</v>
      </c>
      <c r="L461" s="19">
        <v>56.67</v>
      </c>
      <c r="M461" s="19">
        <f>Table1[[#This Row],[Unit_Selling Price]]-Table1[[#This Row],[Unit_Cost]]</f>
        <v>25.06</v>
      </c>
      <c r="N461" s="19">
        <f>Table1[[#This Row],[Quantity]]*Table1[[#This Row],[unit_per Profit]]</f>
        <v>157827.88</v>
      </c>
    </row>
    <row r="462" spans="1:14" x14ac:dyDescent="0.2">
      <c r="A462" s="10" t="s">
        <v>46</v>
      </c>
      <c r="B462" s="10" t="s">
        <v>219</v>
      </c>
      <c r="C462" s="10" t="s">
        <v>31</v>
      </c>
      <c r="D462" s="10" t="s">
        <v>23</v>
      </c>
      <c r="E462" s="10" t="s">
        <v>24</v>
      </c>
      <c r="F462" s="11" t="s">
        <v>703</v>
      </c>
      <c r="G462" s="10">
        <v>2010</v>
      </c>
      <c r="H462" s="10">
        <v>799954736</v>
      </c>
      <c r="I462" s="17" t="s">
        <v>723</v>
      </c>
      <c r="J462" s="18">
        <v>3238</v>
      </c>
      <c r="K462" s="19">
        <v>47.45</v>
      </c>
      <c r="L462" s="19">
        <v>31.79</v>
      </c>
      <c r="M462" s="19">
        <f>Table1[[#This Row],[Unit_Selling Price]]-Table1[[#This Row],[Unit_Cost]]</f>
        <v>15.66</v>
      </c>
      <c r="N462" s="19">
        <f>Table1[[#This Row],[Quantity]]*Table1[[#This Row],[unit_per Profit]]</f>
        <v>50707.08</v>
      </c>
    </row>
    <row r="463" spans="1:14" x14ac:dyDescent="0.2">
      <c r="A463" s="10" t="s">
        <v>32</v>
      </c>
      <c r="B463" s="10" t="s">
        <v>52</v>
      </c>
      <c r="C463" s="10" t="s">
        <v>26</v>
      </c>
      <c r="D463" s="10" t="s">
        <v>27</v>
      </c>
      <c r="E463" s="10" t="s">
        <v>35</v>
      </c>
      <c r="F463" s="11" t="s">
        <v>724</v>
      </c>
      <c r="G463" s="10">
        <v>2010</v>
      </c>
      <c r="H463" s="10">
        <v>778593623</v>
      </c>
      <c r="I463" s="17" t="s">
        <v>725</v>
      </c>
      <c r="J463" s="18">
        <v>2010</v>
      </c>
      <c r="K463" s="19">
        <v>152.58000000000001</v>
      </c>
      <c r="L463" s="19">
        <v>97.44</v>
      </c>
      <c r="M463" s="19">
        <f>Table1[[#This Row],[Unit_Selling Price]]-Table1[[#This Row],[Unit_Cost]]</f>
        <v>55.14</v>
      </c>
      <c r="N463" s="19">
        <f>Table1[[#This Row],[Quantity]]*Table1[[#This Row],[unit_per Profit]]</f>
        <v>110831.4</v>
      </c>
    </row>
    <row r="464" spans="1:14" x14ac:dyDescent="0.2">
      <c r="A464" s="10" t="s">
        <v>278</v>
      </c>
      <c r="B464" s="10" t="s">
        <v>268</v>
      </c>
      <c r="C464" s="10" t="s">
        <v>51</v>
      </c>
      <c r="D464" s="10" t="s">
        <v>27</v>
      </c>
      <c r="E464" s="10" t="s">
        <v>24</v>
      </c>
      <c r="F464" s="11">
        <v>40331</v>
      </c>
      <c r="G464" s="10">
        <v>2010</v>
      </c>
      <c r="H464" s="10">
        <v>877162015</v>
      </c>
      <c r="I464" s="17">
        <v>40362</v>
      </c>
      <c r="J464" s="18">
        <v>588</v>
      </c>
      <c r="K464" s="19">
        <v>437.2</v>
      </c>
      <c r="L464" s="19">
        <v>263.33</v>
      </c>
      <c r="M464" s="19">
        <f>Table1[[#This Row],[Unit_Selling Price]]-Table1[[#This Row],[Unit_Cost]]</f>
        <v>173.87</v>
      </c>
      <c r="N464" s="19">
        <f>Table1[[#This Row],[Quantity]]*Table1[[#This Row],[unit_per Profit]]</f>
        <v>102235.56</v>
      </c>
    </row>
    <row r="465" spans="1:14" x14ac:dyDescent="0.2">
      <c r="A465" s="10" t="s">
        <v>29</v>
      </c>
      <c r="B465" s="10" t="s">
        <v>126</v>
      </c>
      <c r="C465" s="10" t="s">
        <v>39</v>
      </c>
      <c r="D465" s="10" t="s">
        <v>23</v>
      </c>
      <c r="E465" s="10" t="s">
        <v>43</v>
      </c>
      <c r="F465" s="11" t="s">
        <v>726</v>
      </c>
      <c r="G465" s="10">
        <v>2014</v>
      </c>
      <c r="H465" s="10">
        <v>445708739</v>
      </c>
      <c r="I465" s="17" t="s">
        <v>727</v>
      </c>
      <c r="J465" s="18">
        <v>3975</v>
      </c>
      <c r="K465" s="19">
        <v>81.73</v>
      </c>
      <c r="L465" s="19">
        <v>56.67</v>
      </c>
      <c r="M465" s="19">
        <f>Table1[[#This Row],[Unit_Selling Price]]-Table1[[#This Row],[Unit_Cost]]</f>
        <v>25.06</v>
      </c>
      <c r="N465" s="19">
        <f>Table1[[#This Row],[Quantity]]*Table1[[#This Row],[unit_per Profit]]</f>
        <v>99613.5</v>
      </c>
    </row>
    <row r="466" spans="1:14" x14ac:dyDescent="0.2">
      <c r="A466" s="10" t="s">
        <v>46</v>
      </c>
      <c r="B466" s="10" t="s">
        <v>190</v>
      </c>
      <c r="C466" s="10" t="s">
        <v>85</v>
      </c>
      <c r="D466" s="10" t="s">
        <v>27</v>
      </c>
      <c r="E466" s="10" t="s">
        <v>24</v>
      </c>
      <c r="F466" s="11" t="s">
        <v>590</v>
      </c>
      <c r="G466" s="10">
        <v>2014</v>
      </c>
      <c r="H466" s="10">
        <v>254595124</v>
      </c>
      <c r="I466" s="17" t="s">
        <v>591</v>
      </c>
      <c r="J466" s="18">
        <v>9210</v>
      </c>
      <c r="K466" s="19">
        <v>668.27</v>
      </c>
      <c r="L466" s="19">
        <v>502.54</v>
      </c>
      <c r="M466" s="19">
        <f>Table1[[#This Row],[Unit_Selling Price]]-Table1[[#This Row],[Unit_Cost]]</f>
        <v>165.73</v>
      </c>
      <c r="N466" s="19">
        <f>Table1[[#This Row],[Quantity]]*Table1[[#This Row],[unit_per Profit]]</f>
        <v>1526373.3</v>
      </c>
    </row>
    <row r="467" spans="1:14" x14ac:dyDescent="0.2">
      <c r="A467" s="10" t="s">
        <v>46</v>
      </c>
      <c r="B467" s="10" t="s">
        <v>159</v>
      </c>
      <c r="C467" s="10" t="s">
        <v>22</v>
      </c>
      <c r="D467" s="10" t="s">
        <v>23</v>
      </c>
      <c r="E467" s="10" t="s">
        <v>43</v>
      </c>
      <c r="F467" s="11" t="s">
        <v>332</v>
      </c>
      <c r="G467" s="10">
        <v>2014</v>
      </c>
      <c r="H467" s="10">
        <v>244494998</v>
      </c>
      <c r="I467" s="17" t="s">
        <v>728</v>
      </c>
      <c r="J467" s="18">
        <v>358</v>
      </c>
      <c r="K467" s="19">
        <v>255.28</v>
      </c>
      <c r="L467" s="19">
        <v>159.41999999999999</v>
      </c>
      <c r="M467" s="19">
        <f>Table1[[#This Row],[Unit_Selling Price]]-Table1[[#This Row],[Unit_Cost]]</f>
        <v>95.86</v>
      </c>
      <c r="N467" s="19">
        <f>Table1[[#This Row],[Quantity]]*Table1[[#This Row],[unit_per Profit]]</f>
        <v>34317.879999999997</v>
      </c>
    </row>
    <row r="468" spans="1:14" x14ac:dyDescent="0.2">
      <c r="A468" s="10" t="s">
        <v>46</v>
      </c>
      <c r="B468" s="10" t="s">
        <v>220</v>
      </c>
      <c r="C468" s="10" t="s">
        <v>34</v>
      </c>
      <c r="D468" s="10" t="s">
        <v>23</v>
      </c>
      <c r="E468" s="10" t="s">
        <v>24</v>
      </c>
      <c r="F468" s="11" t="s">
        <v>399</v>
      </c>
      <c r="G468" s="10">
        <v>2012</v>
      </c>
      <c r="H468" s="10">
        <v>876394689</v>
      </c>
      <c r="I468" s="17">
        <v>41163</v>
      </c>
      <c r="J468" s="18">
        <v>3519</v>
      </c>
      <c r="K468" s="19">
        <v>205.7</v>
      </c>
      <c r="L468" s="19">
        <v>117.11</v>
      </c>
      <c r="M468" s="19">
        <f>Table1[[#This Row],[Unit_Selling Price]]-Table1[[#This Row],[Unit_Cost]]</f>
        <v>88.59</v>
      </c>
      <c r="N468" s="19">
        <f>Table1[[#This Row],[Quantity]]*Table1[[#This Row],[unit_per Profit]]</f>
        <v>311748.21000000002</v>
      </c>
    </row>
    <row r="469" spans="1:14" x14ac:dyDescent="0.2">
      <c r="A469" s="10" t="s">
        <v>278</v>
      </c>
      <c r="B469" s="10" t="s">
        <v>191</v>
      </c>
      <c r="C469" s="10" t="s">
        <v>65</v>
      </c>
      <c r="D469" s="10" t="s">
        <v>23</v>
      </c>
      <c r="E469" s="10" t="s">
        <v>35</v>
      </c>
      <c r="F469" s="11" t="s">
        <v>729</v>
      </c>
      <c r="G469" s="10">
        <v>2010</v>
      </c>
      <c r="H469" s="10">
        <v>881593024</v>
      </c>
      <c r="I469" s="17">
        <v>40431</v>
      </c>
      <c r="J469" s="18">
        <v>1822</v>
      </c>
      <c r="K469" s="19">
        <v>9.33</v>
      </c>
      <c r="L469" s="19">
        <v>6.92</v>
      </c>
      <c r="M469" s="19">
        <f>Table1[[#This Row],[Unit_Selling Price]]-Table1[[#This Row],[Unit_Cost]]</f>
        <v>2.41</v>
      </c>
      <c r="N469" s="19">
        <f>Table1[[#This Row],[Quantity]]*Table1[[#This Row],[unit_per Profit]]</f>
        <v>4391.0200000000004</v>
      </c>
    </row>
    <row r="470" spans="1:14" x14ac:dyDescent="0.2">
      <c r="A470" s="10" t="s">
        <v>46</v>
      </c>
      <c r="B470" s="10" t="s">
        <v>120</v>
      </c>
      <c r="C470" s="10" t="s">
        <v>42</v>
      </c>
      <c r="D470" s="10" t="s">
        <v>23</v>
      </c>
      <c r="E470" s="10" t="s">
        <v>28</v>
      </c>
      <c r="F470" s="11">
        <v>40555</v>
      </c>
      <c r="G470" s="10">
        <v>2011</v>
      </c>
      <c r="H470" s="10">
        <v>411701333</v>
      </c>
      <c r="I470" s="17" t="s">
        <v>730</v>
      </c>
      <c r="J470" s="18">
        <v>428</v>
      </c>
      <c r="K470" s="19">
        <v>109.28</v>
      </c>
      <c r="L470" s="19">
        <v>35.840000000000003</v>
      </c>
      <c r="M470" s="19">
        <f>Table1[[#This Row],[Unit_Selling Price]]-Table1[[#This Row],[Unit_Cost]]</f>
        <v>73.44</v>
      </c>
      <c r="N470" s="19">
        <f>Table1[[#This Row],[Quantity]]*Table1[[#This Row],[unit_per Profit]]</f>
        <v>31432.32</v>
      </c>
    </row>
    <row r="471" spans="1:14" x14ac:dyDescent="0.2">
      <c r="A471" s="10" t="s">
        <v>32</v>
      </c>
      <c r="B471" s="10" t="s">
        <v>200</v>
      </c>
      <c r="C471" s="10" t="s">
        <v>22</v>
      </c>
      <c r="D471" s="10" t="s">
        <v>23</v>
      </c>
      <c r="E471" s="10" t="s">
        <v>24</v>
      </c>
      <c r="F471" s="11">
        <v>42767</v>
      </c>
      <c r="G471" s="10">
        <v>2017</v>
      </c>
      <c r="H471" s="10">
        <v>588643443</v>
      </c>
      <c r="I471" s="17">
        <v>43041</v>
      </c>
      <c r="J471" s="18">
        <v>1531</v>
      </c>
      <c r="K471" s="19">
        <v>255.28</v>
      </c>
      <c r="L471" s="19">
        <v>159.41999999999999</v>
      </c>
      <c r="M471" s="19">
        <f>Table1[[#This Row],[Unit_Selling Price]]-Table1[[#This Row],[Unit_Cost]]</f>
        <v>95.86</v>
      </c>
      <c r="N471" s="19">
        <f>Table1[[#This Row],[Quantity]]*Table1[[#This Row],[unit_per Profit]]</f>
        <v>146761.66</v>
      </c>
    </row>
    <row r="472" spans="1:14" x14ac:dyDescent="0.2">
      <c r="A472" s="10" t="s">
        <v>29</v>
      </c>
      <c r="B472" s="10" t="s">
        <v>184</v>
      </c>
      <c r="C472" s="10" t="s">
        <v>31</v>
      </c>
      <c r="D472" s="10" t="s">
        <v>27</v>
      </c>
      <c r="E472" s="10" t="s">
        <v>24</v>
      </c>
      <c r="F472" s="11" t="s">
        <v>374</v>
      </c>
      <c r="G472" s="10">
        <v>2012</v>
      </c>
      <c r="H472" s="10">
        <v>354655683</v>
      </c>
      <c r="I472" s="17" t="s">
        <v>731</v>
      </c>
      <c r="J472" s="18">
        <v>9353</v>
      </c>
      <c r="K472" s="19">
        <v>47.45</v>
      </c>
      <c r="L472" s="19">
        <v>31.79</v>
      </c>
      <c r="M472" s="19">
        <f>Table1[[#This Row],[Unit_Selling Price]]-Table1[[#This Row],[Unit_Cost]]</f>
        <v>15.66</v>
      </c>
      <c r="N472" s="19">
        <f>Table1[[#This Row],[Quantity]]*Table1[[#This Row],[unit_per Profit]]</f>
        <v>146467.98000000001</v>
      </c>
    </row>
    <row r="473" spans="1:14" x14ac:dyDescent="0.2">
      <c r="A473" s="10" t="s">
        <v>32</v>
      </c>
      <c r="B473" s="10" t="s">
        <v>93</v>
      </c>
      <c r="C473" s="10" t="s">
        <v>42</v>
      </c>
      <c r="D473" s="10" t="s">
        <v>27</v>
      </c>
      <c r="E473" s="10" t="s">
        <v>35</v>
      </c>
      <c r="F473" s="11" t="s">
        <v>548</v>
      </c>
      <c r="G473" s="10">
        <v>2012</v>
      </c>
      <c r="H473" s="10">
        <v>522286880</v>
      </c>
      <c r="I473" s="17">
        <v>40978</v>
      </c>
      <c r="J473" s="18">
        <v>5149</v>
      </c>
      <c r="K473" s="19">
        <v>109.28</v>
      </c>
      <c r="L473" s="19">
        <v>35.840000000000003</v>
      </c>
      <c r="M473" s="19">
        <f>Table1[[#This Row],[Unit_Selling Price]]-Table1[[#This Row],[Unit_Cost]]</f>
        <v>73.44</v>
      </c>
      <c r="N473" s="19">
        <f>Table1[[#This Row],[Quantity]]*Table1[[#This Row],[unit_per Profit]]</f>
        <v>378142.56</v>
      </c>
    </row>
    <row r="474" spans="1:14" x14ac:dyDescent="0.2">
      <c r="A474" s="10" t="s">
        <v>29</v>
      </c>
      <c r="B474" s="10" t="s">
        <v>213</v>
      </c>
      <c r="C474" s="10" t="s">
        <v>49</v>
      </c>
      <c r="D474" s="10" t="s">
        <v>27</v>
      </c>
      <c r="E474" s="10" t="s">
        <v>28</v>
      </c>
      <c r="F474" s="11" t="s">
        <v>732</v>
      </c>
      <c r="G474" s="10">
        <v>2017</v>
      </c>
      <c r="H474" s="10">
        <v>624398362</v>
      </c>
      <c r="I474" s="17" t="s">
        <v>733</v>
      </c>
      <c r="J474" s="18">
        <v>2206</v>
      </c>
      <c r="K474" s="19">
        <v>651.21</v>
      </c>
      <c r="L474" s="19">
        <v>524.96</v>
      </c>
      <c r="M474" s="19">
        <f>Table1[[#This Row],[Unit_Selling Price]]-Table1[[#This Row],[Unit_Cost]]</f>
        <v>126.25</v>
      </c>
      <c r="N474" s="19">
        <f>Table1[[#This Row],[Quantity]]*Table1[[#This Row],[unit_per Profit]]</f>
        <v>278507.5</v>
      </c>
    </row>
    <row r="475" spans="1:14" x14ac:dyDescent="0.2">
      <c r="A475" s="10" t="s">
        <v>29</v>
      </c>
      <c r="B475" s="10" t="s">
        <v>122</v>
      </c>
      <c r="C475" s="10" t="s">
        <v>31</v>
      </c>
      <c r="D475" s="10" t="s">
        <v>23</v>
      </c>
      <c r="E475" s="10" t="s">
        <v>28</v>
      </c>
      <c r="F475" s="11">
        <v>42499</v>
      </c>
      <c r="G475" s="10">
        <v>2016</v>
      </c>
      <c r="H475" s="10">
        <v>264163959</v>
      </c>
      <c r="I475" s="17" t="s">
        <v>349</v>
      </c>
      <c r="J475" s="18">
        <v>840</v>
      </c>
      <c r="K475" s="19">
        <v>47.45</v>
      </c>
      <c r="L475" s="19">
        <v>31.79</v>
      </c>
      <c r="M475" s="19">
        <f>Table1[[#This Row],[Unit_Selling Price]]-Table1[[#This Row],[Unit_Cost]]</f>
        <v>15.66</v>
      </c>
      <c r="N475" s="19">
        <f>Table1[[#This Row],[Quantity]]*Table1[[#This Row],[unit_per Profit]]</f>
        <v>13154.4</v>
      </c>
    </row>
    <row r="476" spans="1:14" x14ac:dyDescent="0.2">
      <c r="A476" s="10" t="s">
        <v>46</v>
      </c>
      <c r="B476" s="10" t="s">
        <v>273</v>
      </c>
      <c r="C476" s="10" t="s">
        <v>31</v>
      </c>
      <c r="D476" s="10" t="s">
        <v>27</v>
      </c>
      <c r="E476" s="10" t="s">
        <v>24</v>
      </c>
      <c r="F476" s="11" t="s">
        <v>734</v>
      </c>
      <c r="G476" s="10">
        <v>2016</v>
      </c>
      <c r="H476" s="10">
        <v>465069997</v>
      </c>
      <c r="I476" s="17" t="s">
        <v>735</v>
      </c>
      <c r="J476" s="18">
        <v>3402</v>
      </c>
      <c r="K476" s="19">
        <v>47.45</v>
      </c>
      <c r="L476" s="19">
        <v>31.79</v>
      </c>
      <c r="M476" s="19">
        <f>Table1[[#This Row],[Unit_Selling Price]]-Table1[[#This Row],[Unit_Cost]]</f>
        <v>15.66</v>
      </c>
      <c r="N476" s="19">
        <f>Table1[[#This Row],[Quantity]]*Table1[[#This Row],[unit_per Profit]]</f>
        <v>53275.32</v>
      </c>
    </row>
    <row r="477" spans="1:14" x14ac:dyDescent="0.2">
      <c r="A477" s="10" t="s">
        <v>29</v>
      </c>
      <c r="B477" s="10" t="s">
        <v>104</v>
      </c>
      <c r="C477" s="10" t="s">
        <v>49</v>
      </c>
      <c r="D477" s="10" t="s">
        <v>27</v>
      </c>
      <c r="E477" s="10" t="s">
        <v>43</v>
      </c>
      <c r="F477" s="11" t="s">
        <v>736</v>
      </c>
      <c r="G477" s="10">
        <v>2011</v>
      </c>
      <c r="H477" s="10">
        <v>520915305</v>
      </c>
      <c r="I477" s="17">
        <v>40735</v>
      </c>
      <c r="J477" s="18">
        <v>9270</v>
      </c>
      <c r="K477" s="19">
        <v>651.21</v>
      </c>
      <c r="L477" s="19">
        <v>524.96</v>
      </c>
      <c r="M477" s="19">
        <f>Table1[[#This Row],[Unit_Selling Price]]-Table1[[#This Row],[Unit_Cost]]</f>
        <v>126.25</v>
      </c>
      <c r="N477" s="19">
        <f>Table1[[#This Row],[Quantity]]*Table1[[#This Row],[unit_per Profit]]</f>
        <v>1170337.5</v>
      </c>
    </row>
    <row r="478" spans="1:14" x14ac:dyDescent="0.2">
      <c r="A478" s="10" t="s">
        <v>40</v>
      </c>
      <c r="B478" s="10" t="s">
        <v>74</v>
      </c>
      <c r="C478" s="10" t="s">
        <v>31</v>
      </c>
      <c r="D478" s="10" t="s">
        <v>27</v>
      </c>
      <c r="E478" s="10" t="s">
        <v>43</v>
      </c>
      <c r="F478" s="11">
        <v>42251</v>
      </c>
      <c r="G478" s="10">
        <v>2015</v>
      </c>
      <c r="H478" s="10">
        <v>245811212</v>
      </c>
      <c r="I478" s="17">
        <v>42313</v>
      </c>
      <c r="J478" s="18">
        <v>9855</v>
      </c>
      <c r="K478" s="19">
        <v>47.45</v>
      </c>
      <c r="L478" s="19">
        <v>31.79</v>
      </c>
      <c r="M478" s="19">
        <f>Table1[[#This Row],[Unit_Selling Price]]-Table1[[#This Row],[Unit_Cost]]</f>
        <v>15.66</v>
      </c>
      <c r="N478" s="19">
        <f>Table1[[#This Row],[Quantity]]*Table1[[#This Row],[unit_per Profit]]</f>
        <v>154329.29999999999</v>
      </c>
    </row>
    <row r="479" spans="1:14" x14ac:dyDescent="0.2">
      <c r="A479" s="10" t="s">
        <v>29</v>
      </c>
      <c r="B479" s="10" t="s">
        <v>138</v>
      </c>
      <c r="C479" s="10" t="s">
        <v>34</v>
      </c>
      <c r="D479" s="10" t="s">
        <v>23</v>
      </c>
      <c r="E479" s="10" t="s">
        <v>43</v>
      </c>
      <c r="F479" s="11">
        <v>41396</v>
      </c>
      <c r="G479" s="10">
        <v>2013</v>
      </c>
      <c r="H479" s="10">
        <v>424181544</v>
      </c>
      <c r="I479" s="17">
        <v>41367</v>
      </c>
      <c r="J479" s="18">
        <v>3600</v>
      </c>
      <c r="K479" s="19">
        <v>205.7</v>
      </c>
      <c r="L479" s="19">
        <v>117.11</v>
      </c>
      <c r="M479" s="19">
        <f>Table1[[#This Row],[Unit_Selling Price]]-Table1[[#This Row],[Unit_Cost]]</f>
        <v>88.59</v>
      </c>
      <c r="N479" s="19">
        <f>Table1[[#This Row],[Quantity]]*Table1[[#This Row],[unit_per Profit]]</f>
        <v>318924</v>
      </c>
    </row>
    <row r="480" spans="1:14" x14ac:dyDescent="0.2">
      <c r="A480" s="10" t="s">
        <v>29</v>
      </c>
      <c r="B480" s="10" t="s">
        <v>124</v>
      </c>
      <c r="C480" s="10" t="s">
        <v>49</v>
      </c>
      <c r="D480" s="10" t="s">
        <v>23</v>
      </c>
      <c r="E480" s="10" t="s">
        <v>43</v>
      </c>
      <c r="F480" s="11">
        <v>42070</v>
      </c>
      <c r="G480" s="10">
        <v>2015</v>
      </c>
      <c r="H480" s="10">
        <v>560762631</v>
      </c>
      <c r="I480" s="17" t="s">
        <v>296</v>
      </c>
      <c r="J480" s="18">
        <v>979</v>
      </c>
      <c r="K480" s="19">
        <v>651.21</v>
      </c>
      <c r="L480" s="19">
        <v>524.96</v>
      </c>
      <c r="M480" s="19">
        <f>Table1[[#This Row],[Unit_Selling Price]]-Table1[[#This Row],[Unit_Cost]]</f>
        <v>126.25</v>
      </c>
      <c r="N480" s="19">
        <f>Table1[[#This Row],[Quantity]]*Table1[[#This Row],[unit_per Profit]]</f>
        <v>123598.75</v>
      </c>
    </row>
    <row r="481" spans="1:14" x14ac:dyDescent="0.2">
      <c r="A481" s="10" t="s">
        <v>40</v>
      </c>
      <c r="B481" s="10" t="s">
        <v>72</v>
      </c>
      <c r="C481" s="10" t="s">
        <v>49</v>
      </c>
      <c r="D481" s="10" t="s">
        <v>27</v>
      </c>
      <c r="E481" s="10" t="s">
        <v>43</v>
      </c>
      <c r="F481" s="11">
        <v>41681</v>
      </c>
      <c r="G481" s="10">
        <v>2014</v>
      </c>
      <c r="H481" s="10">
        <v>230603301</v>
      </c>
      <c r="I481" s="17">
        <v>41924</v>
      </c>
      <c r="J481" s="18">
        <v>9496</v>
      </c>
      <c r="K481" s="19">
        <v>651.21</v>
      </c>
      <c r="L481" s="19">
        <v>524.96</v>
      </c>
      <c r="M481" s="19">
        <f>Table1[[#This Row],[Unit_Selling Price]]-Table1[[#This Row],[Unit_Cost]]</f>
        <v>126.25</v>
      </c>
      <c r="N481" s="19">
        <f>Table1[[#This Row],[Quantity]]*Table1[[#This Row],[unit_per Profit]]</f>
        <v>1198870</v>
      </c>
    </row>
    <row r="482" spans="1:14" x14ac:dyDescent="0.2">
      <c r="A482" s="10" t="s">
        <v>40</v>
      </c>
      <c r="B482" s="10" t="s">
        <v>218</v>
      </c>
      <c r="C482" s="10" t="s">
        <v>77</v>
      </c>
      <c r="D482" s="10" t="s">
        <v>23</v>
      </c>
      <c r="E482" s="10" t="s">
        <v>43</v>
      </c>
      <c r="F482" s="11">
        <v>41062</v>
      </c>
      <c r="G482" s="10">
        <v>2012</v>
      </c>
      <c r="H482" s="10">
        <v>429064881</v>
      </c>
      <c r="I482" s="17" t="s">
        <v>737</v>
      </c>
      <c r="J482" s="18">
        <v>8688</v>
      </c>
      <c r="K482" s="19">
        <v>154.06</v>
      </c>
      <c r="L482" s="19">
        <v>90.93</v>
      </c>
      <c r="M482" s="19">
        <f>Table1[[#This Row],[Unit_Selling Price]]-Table1[[#This Row],[Unit_Cost]]</f>
        <v>63.13</v>
      </c>
      <c r="N482" s="19">
        <f>Table1[[#This Row],[Quantity]]*Table1[[#This Row],[unit_per Profit]]</f>
        <v>548473.43999999994</v>
      </c>
    </row>
    <row r="483" spans="1:14" x14ac:dyDescent="0.2">
      <c r="A483" s="10" t="s">
        <v>32</v>
      </c>
      <c r="B483" s="10" t="s">
        <v>96</v>
      </c>
      <c r="C483" s="10" t="s">
        <v>85</v>
      </c>
      <c r="D483" s="10" t="s">
        <v>27</v>
      </c>
      <c r="E483" s="10" t="s">
        <v>28</v>
      </c>
      <c r="F483" s="11" t="s">
        <v>738</v>
      </c>
      <c r="G483" s="10">
        <v>2013</v>
      </c>
      <c r="H483" s="10">
        <v>421821200</v>
      </c>
      <c r="I483" s="17" t="s">
        <v>739</v>
      </c>
      <c r="J483" s="18">
        <v>5122</v>
      </c>
      <c r="K483" s="19">
        <v>668.27</v>
      </c>
      <c r="L483" s="19">
        <v>502.54</v>
      </c>
      <c r="M483" s="19">
        <f>Table1[[#This Row],[Unit_Selling Price]]-Table1[[#This Row],[Unit_Cost]]</f>
        <v>165.73</v>
      </c>
      <c r="N483" s="19">
        <f>Table1[[#This Row],[Quantity]]*Table1[[#This Row],[unit_per Profit]]</f>
        <v>848869.06</v>
      </c>
    </row>
    <row r="484" spans="1:14" x14ac:dyDescent="0.2">
      <c r="A484" s="10" t="s">
        <v>46</v>
      </c>
      <c r="B484" s="10" t="s">
        <v>75</v>
      </c>
      <c r="C484" s="10" t="s">
        <v>49</v>
      </c>
      <c r="D484" s="10" t="s">
        <v>23</v>
      </c>
      <c r="E484" s="10" t="s">
        <v>28</v>
      </c>
      <c r="F484" s="11">
        <v>43012</v>
      </c>
      <c r="G484" s="10">
        <v>2017</v>
      </c>
      <c r="H484" s="10">
        <v>894858586</v>
      </c>
      <c r="I484" s="17" t="s">
        <v>740</v>
      </c>
      <c r="J484" s="18">
        <v>7396</v>
      </c>
      <c r="K484" s="19">
        <v>651.21</v>
      </c>
      <c r="L484" s="19">
        <v>524.96</v>
      </c>
      <c r="M484" s="19">
        <f>Table1[[#This Row],[Unit_Selling Price]]-Table1[[#This Row],[Unit_Cost]]</f>
        <v>126.25</v>
      </c>
      <c r="N484" s="19">
        <f>Table1[[#This Row],[Quantity]]*Table1[[#This Row],[unit_per Profit]]</f>
        <v>933745</v>
      </c>
    </row>
    <row r="485" spans="1:14" x14ac:dyDescent="0.2">
      <c r="A485" s="10" t="s">
        <v>32</v>
      </c>
      <c r="B485" s="10" t="s">
        <v>189</v>
      </c>
      <c r="C485" s="10" t="s">
        <v>31</v>
      </c>
      <c r="D485" s="10" t="s">
        <v>27</v>
      </c>
      <c r="E485" s="10" t="s">
        <v>28</v>
      </c>
      <c r="F485" s="11" t="s">
        <v>741</v>
      </c>
      <c r="G485" s="10">
        <v>2013</v>
      </c>
      <c r="H485" s="10">
        <v>804475867</v>
      </c>
      <c r="I485" s="17" t="s">
        <v>742</v>
      </c>
      <c r="J485" s="18">
        <v>1141</v>
      </c>
      <c r="K485" s="19">
        <v>47.45</v>
      </c>
      <c r="L485" s="19">
        <v>31.79</v>
      </c>
      <c r="M485" s="19">
        <f>Table1[[#This Row],[Unit_Selling Price]]-Table1[[#This Row],[Unit_Cost]]</f>
        <v>15.66</v>
      </c>
      <c r="N485" s="19">
        <f>Table1[[#This Row],[Quantity]]*Table1[[#This Row],[unit_per Profit]]</f>
        <v>17868.060000000001</v>
      </c>
    </row>
    <row r="486" spans="1:14" x14ac:dyDescent="0.2">
      <c r="A486" s="10" t="s">
        <v>46</v>
      </c>
      <c r="B486" s="10" t="s">
        <v>207</v>
      </c>
      <c r="C486" s="10" t="s">
        <v>22</v>
      </c>
      <c r="D486" s="10" t="s">
        <v>27</v>
      </c>
      <c r="E486" s="10" t="s">
        <v>24</v>
      </c>
      <c r="F486" s="11">
        <v>41770</v>
      </c>
      <c r="G486" s="10">
        <v>2014</v>
      </c>
      <c r="H486" s="10">
        <v>527284371</v>
      </c>
      <c r="I486" s="17" t="s">
        <v>461</v>
      </c>
      <c r="J486" s="18">
        <v>4018</v>
      </c>
      <c r="K486" s="19">
        <v>255.28</v>
      </c>
      <c r="L486" s="19">
        <v>159.41999999999999</v>
      </c>
      <c r="M486" s="19">
        <f>Table1[[#This Row],[Unit_Selling Price]]-Table1[[#This Row],[Unit_Cost]]</f>
        <v>95.86</v>
      </c>
      <c r="N486" s="19">
        <f>Table1[[#This Row],[Quantity]]*Table1[[#This Row],[unit_per Profit]]</f>
        <v>385165.48</v>
      </c>
    </row>
    <row r="487" spans="1:14" x14ac:dyDescent="0.2">
      <c r="A487" s="10" t="s">
        <v>32</v>
      </c>
      <c r="B487" s="10" t="s">
        <v>152</v>
      </c>
      <c r="C487" s="10" t="s">
        <v>31</v>
      </c>
      <c r="D487" s="10" t="s">
        <v>27</v>
      </c>
      <c r="E487" s="10" t="s">
        <v>24</v>
      </c>
      <c r="F487" s="11" t="s">
        <v>743</v>
      </c>
      <c r="G487" s="10">
        <v>2016</v>
      </c>
      <c r="H487" s="10">
        <v>510207927</v>
      </c>
      <c r="I487" s="17" t="s">
        <v>582</v>
      </c>
      <c r="J487" s="18">
        <v>718</v>
      </c>
      <c r="K487" s="19">
        <v>47.45</v>
      </c>
      <c r="L487" s="19">
        <v>31.79</v>
      </c>
      <c r="M487" s="19">
        <f>Table1[[#This Row],[Unit_Selling Price]]-Table1[[#This Row],[Unit_Cost]]</f>
        <v>15.66</v>
      </c>
      <c r="N487" s="19">
        <f>Table1[[#This Row],[Quantity]]*Table1[[#This Row],[unit_per Profit]]</f>
        <v>11243.88</v>
      </c>
    </row>
    <row r="488" spans="1:14" x14ac:dyDescent="0.2">
      <c r="A488" s="10" t="s">
        <v>32</v>
      </c>
      <c r="B488" s="10" t="s">
        <v>36</v>
      </c>
      <c r="C488" s="10" t="s">
        <v>77</v>
      </c>
      <c r="D488" s="10" t="s">
        <v>27</v>
      </c>
      <c r="E488" s="10" t="s">
        <v>28</v>
      </c>
      <c r="F488" s="11" t="s">
        <v>744</v>
      </c>
      <c r="G488" s="10">
        <v>2013</v>
      </c>
      <c r="H488" s="10">
        <v>820482861</v>
      </c>
      <c r="I488" s="17">
        <v>41582</v>
      </c>
      <c r="J488" s="18">
        <v>7967</v>
      </c>
      <c r="K488" s="19">
        <v>154.06</v>
      </c>
      <c r="L488" s="19">
        <v>90.93</v>
      </c>
      <c r="M488" s="19">
        <f>Table1[[#This Row],[Unit_Selling Price]]-Table1[[#This Row],[Unit_Cost]]</f>
        <v>63.13</v>
      </c>
      <c r="N488" s="19">
        <f>Table1[[#This Row],[Quantity]]*Table1[[#This Row],[unit_per Profit]]</f>
        <v>502956.71</v>
      </c>
    </row>
    <row r="489" spans="1:14" x14ac:dyDescent="0.2">
      <c r="A489" s="10" t="s">
        <v>37</v>
      </c>
      <c r="B489" s="10" t="s">
        <v>274</v>
      </c>
      <c r="C489" s="10" t="s">
        <v>51</v>
      </c>
      <c r="D489" s="10" t="s">
        <v>23</v>
      </c>
      <c r="E489" s="10" t="s">
        <v>24</v>
      </c>
      <c r="F489" s="11">
        <v>41770</v>
      </c>
      <c r="G489" s="10">
        <v>2014</v>
      </c>
      <c r="H489" s="10">
        <v>695658004</v>
      </c>
      <c r="I489" s="17">
        <v>41863</v>
      </c>
      <c r="J489" s="18">
        <v>9517</v>
      </c>
      <c r="K489" s="19">
        <v>437.2</v>
      </c>
      <c r="L489" s="19">
        <v>263.33</v>
      </c>
      <c r="M489" s="19">
        <f>Table1[[#This Row],[Unit_Selling Price]]-Table1[[#This Row],[Unit_Cost]]</f>
        <v>173.87</v>
      </c>
      <c r="N489" s="19">
        <f>Table1[[#This Row],[Quantity]]*Table1[[#This Row],[unit_per Profit]]</f>
        <v>1654720.79</v>
      </c>
    </row>
    <row r="490" spans="1:14" x14ac:dyDescent="0.2">
      <c r="A490" s="10" t="s">
        <v>40</v>
      </c>
      <c r="B490" s="10" t="s">
        <v>221</v>
      </c>
      <c r="C490" s="10" t="s">
        <v>51</v>
      </c>
      <c r="D490" s="10" t="s">
        <v>27</v>
      </c>
      <c r="E490" s="10" t="s">
        <v>43</v>
      </c>
      <c r="F490" s="11" t="s">
        <v>745</v>
      </c>
      <c r="G490" s="10">
        <v>2015</v>
      </c>
      <c r="H490" s="10">
        <v>793594682</v>
      </c>
      <c r="I490" s="17" t="s">
        <v>746</v>
      </c>
      <c r="J490" s="18">
        <v>1157</v>
      </c>
      <c r="K490" s="19">
        <v>437.2</v>
      </c>
      <c r="L490" s="19">
        <v>263.33</v>
      </c>
      <c r="M490" s="19">
        <f>Table1[[#This Row],[Unit_Selling Price]]-Table1[[#This Row],[Unit_Cost]]</f>
        <v>173.87</v>
      </c>
      <c r="N490" s="19">
        <f>Table1[[#This Row],[Quantity]]*Table1[[#This Row],[unit_per Profit]]</f>
        <v>201167.59</v>
      </c>
    </row>
    <row r="491" spans="1:14" x14ac:dyDescent="0.2">
      <c r="A491" s="10" t="s">
        <v>46</v>
      </c>
      <c r="B491" s="10" t="s">
        <v>123</v>
      </c>
      <c r="C491" s="10" t="s">
        <v>22</v>
      </c>
      <c r="D491" s="10" t="s">
        <v>23</v>
      </c>
      <c r="E491" s="10" t="s">
        <v>24</v>
      </c>
      <c r="F491" s="11">
        <v>41616</v>
      </c>
      <c r="G491" s="10">
        <v>2013</v>
      </c>
      <c r="H491" s="10">
        <v>942466723</v>
      </c>
      <c r="I491" s="17">
        <v>41373</v>
      </c>
      <c r="J491" s="18">
        <v>5702</v>
      </c>
      <c r="K491" s="19">
        <v>255.28</v>
      </c>
      <c r="L491" s="19">
        <v>159.41999999999999</v>
      </c>
      <c r="M491" s="19">
        <f>Table1[[#This Row],[Unit_Selling Price]]-Table1[[#This Row],[Unit_Cost]]</f>
        <v>95.86</v>
      </c>
      <c r="N491" s="19">
        <f>Table1[[#This Row],[Quantity]]*Table1[[#This Row],[unit_per Profit]]</f>
        <v>546593.72</v>
      </c>
    </row>
    <row r="492" spans="1:14" x14ac:dyDescent="0.2">
      <c r="A492" s="10" t="s">
        <v>46</v>
      </c>
      <c r="B492" s="10" t="s">
        <v>199</v>
      </c>
      <c r="C492" s="10" t="s">
        <v>65</v>
      </c>
      <c r="D492" s="10" t="s">
        <v>27</v>
      </c>
      <c r="E492" s="10" t="s">
        <v>35</v>
      </c>
      <c r="F492" s="11" t="s">
        <v>747</v>
      </c>
      <c r="G492" s="10">
        <v>2010</v>
      </c>
      <c r="H492" s="10">
        <v>590760457</v>
      </c>
      <c r="I492" s="17" t="s">
        <v>748</v>
      </c>
      <c r="J492" s="18">
        <v>8002</v>
      </c>
      <c r="K492" s="19">
        <v>9.33</v>
      </c>
      <c r="L492" s="19">
        <v>6.92</v>
      </c>
      <c r="M492" s="19">
        <f>Table1[[#This Row],[Unit_Selling Price]]-Table1[[#This Row],[Unit_Cost]]</f>
        <v>2.41</v>
      </c>
      <c r="N492" s="19">
        <f>Table1[[#This Row],[Quantity]]*Table1[[#This Row],[unit_per Profit]]</f>
        <v>19284.82</v>
      </c>
    </row>
    <row r="493" spans="1:14" x14ac:dyDescent="0.2">
      <c r="A493" s="10" t="s">
        <v>46</v>
      </c>
      <c r="B493" s="10" t="s">
        <v>162</v>
      </c>
      <c r="C493" s="10" t="s">
        <v>49</v>
      </c>
      <c r="D493" s="10" t="s">
        <v>27</v>
      </c>
      <c r="E493" s="10" t="s">
        <v>24</v>
      </c>
      <c r="F493" s="11" t="s">
        <v>749</v>
      </c>
      <c r="G493" s="10">
        <v>2010</v>
      </c>
      <c r="H493" s="10">
        <v>157274711</v>
      </c>
      <c r="I493" s="17" t="s">
        <v>750</v>
      </c>
      <c r="J493" s="18">
        <v>9937</v>
      </c>
      <c r="K493" s="19">
        <v>651.21</v>
      </c>
      <c r="L493" s="19">
        <v>524.96</v>
      </c>
      <c r="M493" s="19">
        <f>Table1[[#This Row],[Unit_Selling Price]]-Table1[[#This Row],[Unit_Cost]]</f>
        <v>126.25</v>
      </c>
      <c r="N493" s="19">
        <f>Table1[[#This Row],[Quantity]]*Table1[[#This Row],[unit_per Profit]]</f>
        <v>1254546.25</v>
      </c>
    </row>
    <row r="494" spans="1:14" x14ac:dyDescent="0.2">
      <c r="A494" s="10" t="s">
        <v>46</v>
      </c>
      <c r="B494" s="10" t="s">
        <v>78</v>
      </c>
      <c r="C494" s="10" t="s">
        <v>31</v>
      </c>
      <c r="D494" s="10" t="s">
        <v>27</v>
      </c>
      <c r="E494" s="10" t="s">
        <v>35</v>
      </c>
      <c r="F494" s="11" t="s">
        <v>575</v>
      </c>
      <c r="G494" s="10">
        <v>2012</v>
      </c>
      <c r="H494" s="10">
        <v>581120812</v>
      </c>
      <c r="I494" s="17" t="s">
        <v>751</v>
      </c>
      <c r="J494" s="18">
        <v>5417</v>
      </c>
      <c r="K494" s="19">
        <v>47.45</v>
      </c>
      <c r="L494" s="19">
        <v>31.79</v>
      </c>
      <c r="M494" s="19">
        <f>Table1[[#This Row],[Unit_Selling Price]]-Table1[[#This Row],[Unit_Cost]]</f>
        <v>15.66</v>
      </c>
      <c r="N494" s="19">
        <f>Table1[[#This Row],[Quantity]]*Table1[[#This Row],[unit_per Profit]]</f>
        <v>84830.22</v>
      </c>
    </row>
    <row r="495" spans="1:14" x14ac:dyDescent="0.2">
      <c r="A495" s="10" t="s">
        <v>46</v>
      </c>
      <c r="B495" s="10" t="s">
        <v>141</v>
      </c>
      <c r="C495" s="10" t="s">
        <v>65</v>
      </c>
      <c r="D495" s="10" t="s">
        <v>27</v>
      </c>
      <c r="E495" s="10" t="s">
        <v>43</v>
      </c>
      <c r="F495" s="11" t="s">
        <v>752</v>
      </c>
      <c r="G495" s="10">
        <v>2012</v>
      </c>
      <c r="H495" s="10">
        <v>171722590</v>
      </c>
      <c r="I495" s="17" t="s">
        <v>753</v>
      </c>
      <c r="J495" s="18">
        <v>5385</v>
      </c>
      <c r="K495" s="19">
        <v>9.33</v>
      </c>
      <c r="L495" s="19">
        <v>6.92</v>
      </c>
      <c r="M495" s="19">
        <f>Table1[[#This Row],[Unit_Selling Price]]-Table1[[#This Row],[Unit_Cost]]</f>
        <v>2.41</v>
      </c>
      <c r="N495" s="19">
        <f>Table1[[#This Row],[Quantity]]*Table1[[#This Row],[unit_per Profit]]</f>
        <v>12977.85</v>
      </c>
    </row>
    <row r="496" spans="1:14" x14ac:dyDescent="0.2">
      <c r="A496" s="10" t="s">
        <v>29</v>
      </c>
      <c r="B496" s="10" t="s">
        <v>270</v>
      </c>
      <c r="C496" s="10" t="s">
        <v>49</v>
      </c>
      <c r="D496" s="10" t="s">
        <v>27</v>
      </c>
      <c r="E496" s="10" t="s">
        <v>35</v>
      </c>
      <c r="F496" s="11">
        <v>42098</v>
      </c>
      <c r="G496" s="10">
        <v>2015</v>
      </c>
      <c r="H496" s="10">
        <v>458816373</v>
      </c>
      <c r="I496" s="17" t="s">
        <v>754</v>
      </c>
      <c r="J496" s="18">
        <v>2815</v>
      </c>
      <c r="K496" s="19">
        <v>651.21</v>
      </c>
      <c r="L496" s="19">
        <v>524.96</v>
      </c>
      <c r="M496" s="19">
        <f>Table1[[#This Row],[Unit_Selling Price]]-Table1[[#This Row],[Unit_Cost]]</f>
        <v>126.25</v>
      </c>
      <c r="N496" s="19">
        <f>Table1[[#This Row],[Quantity]]*Table1[[#This Row],[unit_per Profit]]</f>
        <v>355393.75</v>
      </c>
    </row>
    <row r="497" spans="1:14" x14ac:dyDescent="0.2">
      <c r="A497" s="10" t="s">
        <v>32</v>
      </c>
      <c r="B497" s="10" t="s">
        <v>192</v>
      </c>
      <c r="C497" s="10" t="s">
        <v>31</v>
      </c>
      <c r="D497" s="10" t="s">
        <v>27</v>
      </c>
      <c r="E497" s="10" t="s">
        <v>43</v>
      </c>
      <c r="F497" s="11" t="s">
        <v>755</v>
      </c>
      <c r="G497" s="10">
        <v>2014</v>
      </c>
      <c r="H497" s="10">
        <v>342450988</v>
      </c>
      <c r="I497" s="17" t="s">
        <v>756</v>
      </c>
      <c r="J497" s="18">
        <v>7712</v>
      </c>
      <c r="K497" s="19">
        <v>47.45</v>
      </c>
      <c r="L497" s="19">
        <v>31.79</v>
      </c>
      <c r="M497" s="19">
        <f>Table1[[#This Row],[Unit_Selling Price]]-Table1[[#This Row],[Unit_Cost]]</f>
        <v>15.66</v>
      </c>
      <c r="N497" s="19">
        <f>Table1[[#This Row],[Quantity]]*Table1[[#This Row],[unit_per Profit]]</f>
        <v>120769.92</v>
      </c>
    </row>
    <row r="498" spans="1:14" x14ac:dyDescent="0.2">
      <c r="A498" s="10" t="s">
        <v>29</v>
      </c>
      <c r="B498" s="10" t="s">
        <v>100</v>
      </c>
      <c r="C498" s="10" t="s">
        <v>85</v>
      </c>
      <c r="D498" s="10" t="s">
        <v>27</v>
      </c>
      <c r="E498" s="10" t="s">
        <v>35</v>
      </c>
      <c r="F498" s="11" t="s">
        <v>742</v>
      </c>
      <c r="G498" s="10">
        <v>2013</v>
      </c>
      <c r="H498" s="10">
        <v>142987763</v>
      </c>
      <c r="I498" s="17">
        <v>41283</v>
      </c>
      <c r="J498" s="18">
        <v>2112</v>
      </c>
      <c r="K498" s="19">
        <v>668.27</v>
      </c>
      <c r="L498" s="19">
        <v>502.54</v>
      </c>
      <c r="M498" s="19">
        <f>Table1[[#This Row],[Unit_Selling Price]]-Table1[[#This Row],[Unit_Cost]]</f>
        <v>165.73</v>
      </c>
      <c r="N498" s="19">
        <f>Table1[[#This Row],[Quantity]]*Table1[[#This Row],[unit_per Profit]]</f>
        <v>350021.76</v>
      </c>
    </row>
    <row r="499" spans="1:14" x14ac:dyDescent="0.2">
      <c r="A499" s="10" t="s">
        <v>37</v>
      </c>
      <c r="B499" s="10" t="s">
        <v>155</v>
      </c>
      <c r="C499" s="10" t="s">
        <v>42</v>
      </c>
      <c r="D499" s="10" t="s">
        <v>27</v>
      </c>
      <c r="E499" s="10" t="s">
        <v>35</v>
      </c>
      <c r="F499" s="11">
        <v>41249</v>
      </c>
      <c r="G499" s="10">
        <v>2012</v>
      </c>
      <c r="H499" s="10">
        <v>251100528</v>
      </c>
      <c r="I499" s="17">
        <v>41036</v>
      </c>
      <c r="J499" s="18">
        <v>5081</v>
      </c>
      <c r="K499" s="19">
        <v>109.28</v>
      </c>
      <c r="L499" s="19">
        <v>35.840000000000003</v>
      </c>
      <c r="M499" s="19">
        <f>Table1[[#This Row],[Unit_Selling Price]]-Table1[[#This Row],[Unit_Cost]]</f>
        <v>73.44</v>
      </c>
      <c r="N499" s="19">
        <f>Table1[[#This Row],[Quantity]]*Table1[[#This Row],[unit_per Profit]]</f>
        <v>373148.64</v>
      </c>
    </row>
    <row r="500" spans="1:14" x14ac:dyDescent="0.2">
      <c r="A500" s="10" t="s">
        <v>37</v>
      </c>
      <c r="B500" s="10" t="s">
        <v>48</v>
      </c>
      <c r="C500" s="10" t="s">
        <v>51</v>
      </c>
      <c r="D500" s="10" t="s">
        <v>23</v>
      </c>
      <c r="E500" s="10" t="s">
        <v>35</v>
      </c>
      <c r="F500" s="11" t="s">
        <v>757</v>
      </c>
      <c r="G500" s="10">
        <v>2012</v>
      </c>
      <c r="H500" s="10">
        <v>677775609</v>
      </c>
      <c r="I500" s="17">
        <v>41034</v>
      </c>
      <c r="J500" s="18">
        <v>7719</v>
      </c>
      <c r="K500" s="19">
        <v>437.2</v>
      </c>
      <c r="L500" s="19">
        <v>263.33</v>
      </c>
      <c r="M500" s="19">
        <f>Table1[[#This Row],[Unit_Selling Price]]-Table1[[#This Row],[Unit_Cost]]</f>
        <v>173.87</v>
      </c>
      <c r="N500" s="19">
        <f>Table1[[#This Row],[Quantity]]*Table1[[#This Row],[unit_per Profit]]</f>
        <v>1342102.53</v>
      </c>
    </row>
    <row r="501" spans="1:14" x14ac:dyDescent="0.2">
      <c r="A501" s="10" t="s">
        <v>46</v>
      </c>
      <c r="B501" s="10" t="s">
        <v>171</v>
      </c>
      <c r="C501" s="10" t="s">
        <v>26</v>
      </c>
      <c r="D501" s="10" t="s">
        <v>27</v>
      </c>
      <c r="E501" s="10" t="s">
        <v>24</v>
      </c>
      <c r="F501" s="11" t="s">
        <v>758</v>
      </c>
      <c r="G501" s="10">
        <v>2011</v>
      </c>
      <c r="H501" s="10">
        <v>604311835</v>
      </c>
      <c r="I501" s="17">
        <v>40644</v>
      </c>
      <c r="J501" s="18">
        <v>8156</v>
      </c>
      <c r="K501" s="19">
        <v>152.58000000000001</v>
      </c>
      <c r="L501" s="19">
        <v>97.44</v>
      </c>
      <c r="M501" s="19">
        <f>Table1[[#This Row],[Unit_Selling Price]]-Table1[[#This Row],[Unit_Cost]]</f>
        <v>55.14</v>
      </c>
      <c r="N501" s="19">
        <f>Table1[[#This Row],[Quantity]]*Table1[[#This Row],[unit_per Profit]]</f>
        <v>449721.84</v>
      </c>
    </row>
    <row r="502" spans="1:14" x14ac:dyDescent="0.2">
      <c r="A502" s="10" t="s">
        <v>46</v>
      </c>
      <c r="B502" s="10" t="s">
        <v>190</v>
      </c>
      <c r="C502" s="10" t="s">
        <v>49</v>
      </c>
      <c r="D502" s="10" t="s">
        <v>23</v>
      </c>
      <c r="E502" s="10" t="s">
        <v>43</v>
      </c>
      <c r="F502" s="11" t="s">
        <v>618</v>
      </c>
      <c r="G502" s="10">
        <v>2010</v>
      </c>
      <c r="H502" s="10">
        <v>632320535</v>
      </c>
      <c r="I502" s="17" t="s">
        <v>759</v>
      </c>
      <c r="J502" s="18">
        <v>6553</v>
      </c>
      <c r="K502" s="19">
        <v>651.21</v>
      </c>
      <c r="L502" s="19">
        <v>524.96</v>
      </c>
      <c r="M502" s="19">
        <f>Table1[[#This Row],[Unit_Selling Price]]-Table1[[#This Row],[Unit_Cost]]</f>
        <v>126.25</v>
      </c>
      <c r="N502" s="19">
        <f>Table1[[#This Row],[Quantity]]*Table1[[#This Row],[unit_per Profit]]</f>
        <v>827316.25</v>
      </c>
    </row>
    <row r="503" spans="1:14" x14ac:dyDescent="0.2">
      <c r="A503" s="10" t="s">
        <v>278</v>
      </c>
      <c r="B503" s="10" t="s">
        <v>117</v>
      </c>
      <c r="C503" s="10" t="s">
        <v>26</v>
      </c>
      <c r="D503" s="10" t="s">
        <v>23</v>
      </c>
      <c r="E503" s="10" t="s">
        <v>35</v>
      </c>
      <c r="F503" s="11" t="s">
        <v>760</v>
      </c>
      <c r="G503" s="10">
        <v>2012</v>
      </c>
      <c r="H503" s="10">
        <v>533725535</v>
      </c>
      <c r="I503" s="17" t="s">
        <v>761</v>
      </c>
      <c r="J503" s="18">
        <v>101</v>
      </c>
      <c r="K503" s="19">
        <v>152.58000000000001</v>
      </c>
      <c r="L503" s="19">
        <v>97.44</v>
      </c>
      <c r="M503" s="19">
        <f>Table1[[#This Row],[Unit_Selling Price]]-Table1[[#This Row],[Unit_Cost]]</f>
        <v>55.14</v>
      </c>
      <c r="N503" s="19">
        <f>Table1[[#This Row],[Quantity]]*Table1[[#This Row],[unit_per Profit]]</f>
        <v>5569.14</v>
      </c>
    </row>
    <row r="504" spans="1:14" x14ac:dyDescent="0.2">
      <c r="A504" s="10" t="s">
        <v>46</v>
      </c>
      <c r="B504" s="10" t="s">
        <v>103</v>
      </c>
      <c r="C504" s="10" t="s">
        <v>39</v>
      </c>
      <c r="D504" s="10" t="s">
        <v>23</v>
      </c>
      <c r="E504" s="10" t="s">
        <v>35</v>
      </c>
      <c r="F504" s="11">
        <v>42258</v>
      </c>
      <c r="G504" s="10">
        <v>2015</v>
      </c>
      <c r="H504" s="10">
        <v>600763165</v>
      </c>
      <c r="I504" s="17">
        <v>42228</v>
      </c>
      <c r="J504" s="18">
        <v>8026</v>
      </c>
      <c r="K504" s="19">
        <v>81.73</v>
      </c>
      <c r="L504" s="19">
        <v>56.67</v>
      </c>
      <c r="M504" s="19">
        <f>Table1[[#This Row],[Unit_Selling Price]]-Table1[[#This Row],[Unit_Cost]]</f>
        <v>25.06</v>
      </c>
      <c r="N504" s="19">
        <f>Table1[[#This Row],[Quantity]]*Table1[[#This Row],[unit_per Profit]]</f>
        <v>201131.56</v>
      </c>
    </row>
    <row r="505" spans="1:14" x14ac:dyDescent="0.2">
      <c r="A505" s="10" t="s">
        <v>40</v>
      </c>
      <c r="B505" s="10" t="s">
        <v>160</v>
      </c>
      <c r="C505" s="10" t="s">
        <v>77</v>
      </c>
      <c r="D505" s="10" t="s">
        <v>27</v>
      </c>
      <c r="E505" s="10" t="s">
        <v>35</v>
      </c>
      <c r="F505" s="11" t="s">
        <v>743</v>
      </c>
      <c r="G505" s="10">
        <v>2016</v>
      </c>
      <c r="H505" s="10">
        <v>295982253</v>
      </c>
      <c r="I505" s="17">
        <v>42585</v>
      </c>
      <c r="J505" s="18">
        <v>6581</v>
      </c>
      <c r="K505" s="19">
        <v>154.06</v>
      </c>
      <c r="L505" s="19">
        <v>90.93</v>
      </c>
      <c r="M505" s="19">
        <f>Table1[[#This Row],[Unit_Selling Price]]-Table1[[#This Row],[Unit_Cost]]</f>
        <v>63.13</v>
      </c>
      <c r="N505" s="19">
        <f>Table1[[#This Row],[Quantity]]*Table1[[#This Row],[unit_per Profit]]</f>
        <v>415458.53</v>
      </c>
    </row>
    <row r="506" spans="1:14" x14ac:dyDescent="0.2">
      <c r="A506" s="10" t="s">
        <v>46</v>
      </c>
      <c r="B506" s="10" t="s">
        <v>137</v>
      </c>
      <c r="C506" s="10" t="s">
        <v>56</v>
      </c>
      <c r="D506" s="10" t="s">
        <v>27</v>
      </c>
      <c r="E506" s="10" t="s">
        <v>24</v>
      </c>
      <c r="F506" s="11">
        <v>42653</v>
      </c>
      <c r="G506" s="10">
        <v>2016</v>
      </c>
      <c r="H506" s="10">
        <v>502244126</v>
      </c>
      <c r="I506" s="17" t="s">
        <v>572</v>
      </c>
      <c r="J506" s="18">
        <v>4053</v>
      </c>
      <c r="K506" s="19">
        <v>421.89</v>
      </c>
      <c r="L506" s="19">
        <v>364.69</v>
      </c>
      <c r="M506" s="19">
        <f>Table1[[#This Row],[Unit_Selling Price]]-Table1[[#This Row],[Unit_Cost]]</f>
        <v>57.2</v>
      </c>
      <c r="N506" s="19">
        <f>Table1[[#This Row],[Quantity]]*Table1[[#This Row],[unit_per Profit]]</f>
        <v>231831.6</v>
      </c>
    </row>
    <row r="507" spans="1:14" x14ac:dyDescent="0.2">
      <c r="A507" s="10" t="s">
        <v>37</v>
      </c>
      <c r="B507" s="10" t="s">
        <v>79</v>
      </c>
      <c r="C507" s="10" t="s">
        <v>39</v>
      </c>
      <c r="D507" s="10" t="s">
        <v>27</v>
      </c>
      <c r="E507" s="10" t="s">
        <v>35</v>
      </c>
      <c r="F507" s="11">
        <v>40854</v>
      </c>
      <c r="G507" s="10">
        <v>2011</v>
      </c>
      <c r="H507" s="10">
        <v>372722613</v>
      </c>
      <c r="I507" s="17" t="s">
        <v>762</v>
      </c>
      <c r="J507" s="18">
        <v>5759</v>
      </c>
      <c r="K507" s="19">
        <v>81.73</v>
      </c>
      <c r="L507" s="19">
        <v>56.67</v>
      </c>
      <c r="M507" s="19">
        <f>Table1[[#This Row],[Unit_Selling Price]]-Table1[[#This Row],[Unit_Cost]]</f>
        <v>25.06</v>
      </c>
      <c r="N507" s="19">
        <f>Table1[[#This Row],[Quantity]]*Table1[[#This Row],[unit_per Profit]]</f>
        <v>144320.54</v>
      </c>
    </row>
    <row r="508" spans="1:14" x14ac:dyDescent="0.2">
      <c r="A508" s="10" t="s">
        <v>29</v>
      </c>
      <c r="B508" s="10" t="s">
        <v>197</v>
      </c>
      <c r="C508" s="10" t="s">
        <v>26</v>
      </c>
      <c r="D508" s="10" t="s">
        <v>27</v>
      </c>
      <c r="E508" s="10" t="s">
        <v>28</v>
      </c>
      <c r="F508" s="11" t="s">
        <v>763</v>
      </c>
      <c r="G508" s="10">
        <v>2010</v>
      </c>
      <c r="H508" s="10">
        <v>480904042</v>
      </c>
      <c r="I508" s="17">
        <v>40300</v>
      </c>
      <c r="J508" s="18">
        <v>9048</v>
      </c>
      <c r="K508" s="19">
        <v>152.58000000000001</v>
      </c>
      <c r="L508" s="19">
        <v>97.44</v>
      </c>
      <c r="M508" s="19">
        <f>Table1[[#This Row],[Unit_Selling Price]]-Table1[[#This Row],[Unit_Cost]]</f>
        <v>55.14</v>
      </c>
      <c r="N508" s="19">
        <f>Table1[[#This Row],[Quantity]]*Table1[[#This Row],[unit_per Profit]]</f>
        <v>498906.72</v>
      </c>
    </row>
    <row r="509" spans="1:14" x14ac:dyDescent="0.2">
      <c r="A509" s="10" t="s">
        <v>37</v>
      </c>
      <c r="B509" s="10" t="s">
        <v>169</v>
      </c>
      <c r="C509" s="10" t="s">
        <v>85</v>
      </c>
      <c r="D509" s="10" t="s">
        <v>27</v>
      </c>
      <c r="E509" s="10" t="s">
        <v>35</v>
      </c>
      <c r="F509" s="11">
        <v>40705</v>
      </c>
      <c r="G509" s="10">
        <v>2011</v>
      </c>
      <c r="H509" s="10">
        <v>570587241</v>
      </c>
      <c r="I509" s="17">
        <v>40766</v>
      </c>
      <c r="J509" s="18">
        <v>8299</v>
      </c>
      <c r="K509" s="19">
        <v>668.27</v>
      </c>
      <c r="L509" s="19">
        <v>502.54</v>
      </c>
      <c r="M509" s="19">
        <f>Table1[[#This Row],[Unit_Selling Price]]-Table1[[#This Row],[Unit_Cost]]</f>
        <v>165.73</v>
      </c>
      <c r="N509" s="19">
        <f>Table1[[#This Row],[Quantity]]*Table1[[#This Row],[unit_per Profit]]</f>
        <v>1375393.27</v>
      </c>
    </row>
    <row r="510" spans="1:14" x14ac:dyDescent="0.2">
      <c r="A510" s="10" t="s">
        <v>32</v>
      </c>
      <c r="B510" s="10" t="s">
        <v>128</v>
      </c>
      <c r="C510" s="10" t="s">
        <v>34</v>
      </c>
      <c r="D510" s="10" t="s">
        <v>27</v>
      </c>
      <c r="E510" s="10" t="s">
        <v>43</v>
      </c>
      <c r="F510" s="11" t="s">
        <v>740</v>
      </c>
      <c r="G510" s="10">
        <v>2017</v>
      </c>
      <c r="H510" s="10">
        <v>905883538</v>
      </c>
      <c r="I510" s="17">
        <v>42773</v>
      </c>
      <c r="J510" s="18">
        <v>9925</v>
      </c>
      <c r="K510" s="19">
        <v>205.7</v>
      </c>
      <c r="L510" s="19">
        <v>117.11</v>
      </c>
      <c r="M510" s="19">
        <f>Table1[[#This Row],[Unit_Selling Price]]-Table1[[#This Row],[Unit_Cost]]</f>
        <v>88.59</v>
      </c>
      <c r="N510" s="19">
        <f>Table1[[#This Row],[Quantity]]*Table1[[#This Row],[unit_per Profit]]</f>
        <v>879255.75</v>
      </c>
    </row>
    <row r="511" spans="1:14" x14ac:dyDescent="0.2">
      <c r="A511" s="10" t="s">
        <v>278</v>
      </c>
      <c r="B511" s="10" t="s">
        <v>54</v>
      </c>
      <c r="C511" s="10" t="s">
        <v>77</v>
      </c>
      <c r="D511" s="10" t="s">
        <v>27</v>
      </c>
      <c r="E511" s="10" t="s">
        <v>35</v>
      </c>
      <c r="F511" s="11" t="s">
        <v>764</v>
      </c>
      <c r="G511" s="10">
        <v>2016</v>
      </c>
      <c r="H511" s="10">
        <v>921216762</v>
      </c>
      <c r="I511" s="17" t="s">
        <v>765</v>
      </c>
      <c r="J511" s="18">
        <v>7366</v>
      </c>
      <c r="K511" s="19">
        <v>154.06</v>
      </c>
      <c r="L511" s="19">
        <v>90.93</v>
      </c>
      <c r="M511" s="19">
        <f>Table1[[#This Row],[Unit_Selling Price]]-Table1[[#This Row],[Unit_Cost]]</f>
        <v>63.13</v>
      </c>
      <c r="N511" s="19">
        <f>Table1[[#This Row],[Quantity]]*Table1[[#This Row],[unit_per Profit]]</f>
        <v>465015.58</v>
      </c>
    </row>
    <row r="512" spans="1:14" x14ac:dyDescent="0.2">
      <c r="A512" s="10" t="s">
        <v>29</v>
      </c>
      <c r="B512" s="10" t="s">
        <v>138</v>
      </c>
      <c r="C512" s="10" t="s">
        <v>77</v>
      </c>
      <c r="D512" s="10" t="s">
        <v>23</v>
      </c>
      <c r="E512" s="10" t="s">
        <v>24</v>
      </c>
      <c r="F512" s="11">
        <v>42563</v>
      </c>
      <c r="G512" s="10">
        <v>2016</v>
      </c>
      <c r="H512" s="10">
        <v>571323239</v>
      </c>
      <c r="I512" s="17">
        <v>42736</v>
      </c>
      <c r="J512" s="18">
        <v>6097</v>
      </c>
      <c r="K512" s="19">
        <v>154.06</v>
      </c>
      <c r="L512" s="19">
        <v>90.93</v>
      </c>
      <c r="M512" s="19">
        <f>Table1[[#This Row],[Unit_Selling Price]]-Table1[[#This Row],[Unit_Cost]]</f>
        <v>63.13</v>
      </c>
      <c r="N512" s="19">
        <f>Table1[[#This Row],[Quantity]]*Table1[[#This Row],[unit_per Profit]]</f>
        <v>384903.61</v>
      </c>
    </row>
    <row r="513" spans="1:14" x14ac:dyDescent="0.2">
      <c r="A513" s="10" t="s">
        <v>46</v>
      </c>
      <c r="B513" s="10" t="s">
        <v>119</v>
      </c>
      <c r="C513" s="10" t="s">
        <v>51</v>
      </c>
      <c r="D513" s="10" t="s">
        <v>23</v>
      </c>
      <c r="E513" s="10" t="s">
        <v>24</v>
      </c>
      <c r="F513" s="11" t="s">
        <v>766</v>
      </c>
      <c r="G513" s="10">
        <v>2013</v>
      </c>
      <c r="H513" s="10">
        <v>781251800</v>
      </c>
      <c r="I513" s="17">
        <v>41313</v>
      </c>
      <c r="J513" s="18">
        <v>8623</v>
      </c>
      <c r="K513" s="19">
        <v>437.2</v>
      </c>
      <c r="L513" s="19">
        <v>263.33</v>
      </c>
      <c r="M513" s="19">
        <f>Table1[[#This Row],[Unit_Selling Price]]-Table1[[#This Row],[Unit_Cost]]</f>
        <v>173.87</v>
      </c>
      <c r="N513" s="19">
        <f>Table1[[#This Row],[Quantity]]*Table1[[#This Row],[unit_per Profit]]</f>
        <v>1499281.01</v>
      </c>
    </row>
    <row r="514" spans="1:14" x14ac:dyDescent="0.2">
      <c r="A514" s="10" t="s">
        <v>32</v>
      </c>
      <c r="B514" s="10" t="s">
        <v>87</v>
      </c>
      <c r="C514" s="10" t="s">
        <v>56</v>
      </c>
      <c r="D514" s="10" t="s">
        <v>27</v>
      </c>
      <c r="E514" s="10" t="s">
        <v>28</v>
      </c>
      <c r="F514" s="11" t="s">
        <v>416</v>
      </c>
      <c r="G514" s="10">
        <v>2011</v>
      </c>
      <c r="H514" s="10">
        <v>296363770</v>
      </c>
      <c r="I514" s="17" t="s">
        <v>767</v>
      </c>
      <c r="J514" s="18">
        <v>9480</v>
      </c>
      <c r="K514" s="19">
        <v>421.89</v>
      </c>
      <c r="L514" s="19">
        <v>364.69</v>
      </c>
      <c r="M514" s="19">
        <f>Table1[[#This Row],[Unit_Selling Price]]-Table1[[#This Row],[Unit_Cost]]</f>
        <v>57.2</v>
      </c>
      <c r="N514" s="19">
        <f>Table1[[#This Row],[Quantity]]*Table1[[#This Row],[unit_per Profit]]</f>
        <v>542256</v>
      </c>
    </row>
    <row r="515" spans="1:14" x14ac:dyDescent="0.2">
      <c r="A515" s="10" t="s">
        <v>37</v>
      </c>
      <c r="B515" s="10" t="s">
        <v>62</v>
      </c>
      <c r="C515" s="10" t="s">
        <v>77</v>
      </c>
      <c r="D515" s="10" t="s">
        <v>23</v>
      </c>
      <c r="E515" s="10" t="s">
        <v>43</v>
      </c>
      <c r="F515" s="11" t="s">
        <v>768</v>
      </c>
      <c r="G515" s="10">
        <v>2012</v>
      </c>
      <c r="H515" s="10">
        <v>632332980</v>
      </c>
      <c r="I515" s="17" t="s">
        <v>769</v>
      </c>
      <c r="J515" s="18">
        <v>236</v>
      </c>
      <c r="K515" s="19">
        <v>154.06</v>
      </c>
      <c r="L515" s="19">
        <v>90.93</v>
      </c>
      <c r="M515" s="19">
        <f>Table1[[#This Row],[Unit_Selling Price]]-Table1[[#This Row],[Unit_Cost]]</f>
        <v>63.13</v>
      </c>
      <c r="N515" s="19">
        <f>Table1[[#This Row],[Quantity]]*Table1[[#This Row],[unit_per Profit]]</f>
        <v>14898.68</v>
      </c>
    </row>
    <row r="516" spans="1:14" x14ac:dyDescent="0.2">
      <c r="A516" s="10" t="s">
        <v>37</v>
      </c>
      <c r="B516" s="10" t="s">
        <v>105</v>
      </c>
      <c r="C516" s="10" t="s">
        <v>51</v>
      </c>
      <c r="D516" s="10" t="s">
        <v>27</v>
      </c>
      <c r="E516" s="10" t="s">
        <v>43</v>
      </c>
      <c r="F516" s="11" t="s">
        <v>670</v>
      </c>
      <c r="G516" s="10">
        <v>2013</v>
      </c>
      <c r="H516" s="10">
        <v>225145757</v>
      </c>
      <c r="I516" s="17">
        <v>41396</v>
      </c>
      <c r="J516" s="18">
        <v>4487</v>
      </c>
      <c r="K516" s="19">
        <v>437.2</v>
      </c>
      <c r="L516" s="19">
        <v>263.33</v>
      </c>
      <c r="M516" s="19">
        <f>Table1[[#This Row],[Unit_Selling Price]]-Table1[[#This Row],[Unit_Cost]]</f>
        <v>173.87</v>
      </c>
      <c r="N516" s="19">
        <f>Table1[[#This Row],[Quantity]]*Table1[[#This Row],[unit_per Profit]]</f>
        <v>780154.69</v>
      </c>
    </row>
    <row r="517" spans="1:14" x14ac:dyDescent="0.2">
      <c r="A517" s="10" t="s">
        <v>29</v>
      </c>
      <c r="B517" s="10" t="s">
        <v>187</v>
      </c>
      <c r="C517" s="10" t="s">
        <v>26</v>
      </c>
      <c r="D517" s="10" t="s">
        <v>23</v>
      </c>
      <c r="E517" s="10" t="s">
        <v>43</v>
      </c>
      <c r="F517" s="11" t="s">
        <v>548</v>
      </c>
      <c r="G517" s="10">
        <v>2012</v>
      </c>
      <c r="H517" s="10">
        <v>281100928</v>
      </c>
      <c r="I517" s="17">
        <v>40979</v>
      </c>
      <c r="J517" s="18">
        <v>2866</v>
      </c>
      <c r="K517" s="19">
        <v>152.58000000000001</v>
      </c>
      <c r="L517" s="19">
        <v>97.44</v>
      </c>
      <c r="M517" s="19">
        <f>Table1[[#This Row],[Unit_Selling Price]]-Table1[[#This Row],[Unit_Cost]]</f>
        <v>55.14</v>
      </c>
      <c r="N517" s="19">
        <f>Table1[[#This Row],[Quantity]]*Table1[[#This Row],[unit_per Profit]]</f>
        <v>158031.24</v>
      </c>
    </row>
    <row r="518" spans="1:14" x14ac:dyDescent="0.2">
      <c r="A518" s="10" t="s">
        <v>37</v>
      </c>
      <c r="B518" s="10" t="s">
        <v>62</v>
      </c>
      <c r="C518" s="10" t="s">
        <v>26</v>
      </c>
      <c r="D518" s="10" t="s">
        <v>23</v>
      </c>
      <c r="E518" s="10" t="s">
        <v>43</v>
      </c>
      <c r="F518" s="11" t="s">
        <v>465</v>
      </c>
      <c r="G518" s="10">
        <v>2013</v>
      </c>
      <c r="H518" s="10">
        <v>726809823</v>
      </c>
      <c r="I518" s="17">
        <v>41399</v>
      </c>
      <c r="J518" s="18">
        <v>8033</v>
      </c>
      <c r="K518" s="19">
        <v>152.58000000000001</v>
      </c>
      <c r="L518" s="19">
        <v>97.44</v>
      </c>
      <c r="M518" s="19">
        <f>Table1[[#This Row],[Unit_Selling Price]]-Table1[[#This Row],[Unit_Cost]]</f>
        <v>55.14</v>
      </c>
      <c r="N518" s="19">
        <f>Table1[[#This Row],[Quantity]]*Table1[[#This Row],[unit_per Profit]]</f>
        <v>442939.62</v>
      </c>
    </row>
    <row r="519" spans="1:14" x14ac:dyDescent="0.2">
      <c r="A519" s="10" t="s">
        <v>29</v>
      </c>
      <c r="B519" s="10" t="s">
        <v>202</v>
      </c>
      <c r="C519" s="10" t="s">
        <v>85</v>
      </c>
      <c r="D519" s="10" t="s">
        <v>23</v>
      </c>
      <c r="E519" s="10" t="s">
        <v>35</v>
      </c>
      <c r="F519" s="11" t="s">
        <v>770</v>
      </c>
      <c r="G519" s="10">
        <v>2013</v>
      </c>
      <c r="H519" s="10">
        <v>659196269</v>
      </c>
      <c r="I519" s="17">
        <v>41280</v>
      </c>
      <c r="J519" s="18">
        <v>9680</v>
      </c>
      <c r="K519" s="19">
        <v>668.27</v>
      </c>
      <c r="L519" s="19">
        <v>502.54</v>
      </c>
      <c r="M519" s="19">
        <f>Table1[[#This Row],[Unit_Selling Price]]-Table1[[#This Row],[Unit_Cost]]</f>
        <v>165.73</v>
      </c>
      <c r="N519" s="19">
        <f>Table1[[#This Row],[Quantity]]*Table1[[#This Row],[unit_per Profit]]</f>
        <v>1604266.4</v>
      </c>
    </row>
    <row r="520" spans="1:14" x14ac:dyDescent="0.2">
      <c r="A520" s="10" t="s">
        <v>29</v>
      </c>
      <c r="B520" s="10" t="s">
        <v>58</v>
      </c>
      <c r="C520" s="10" t="s">
        <v>39</v>
      </c>
      <c r="D520" s="10" t="s">
        <v>27</v>
      </c>
      <c r="E520" s="10" t="s">
        <v>43</v>
      </c>
      <c r="F520" s="11" t="s">
        <v>771</v>
      </c>
      <c r="G520" s="10">
        <v>2012</v>
      </c>
      <c r="H520" s="10">
        <v>595496594</v>
      </c>
      <c r="I520" s="17">
        <v>41010</v>
      </c>
      <c r="J520" s="18">
        <v>9530</v>
      </c>
      <c r="K520" s="19">
        <v>81.73</v>
      </c>
      <c r="L520" s="19">
        <v>56.67</v>
      </c>
      <c r="M520" s="19">
        <f>Table1[[#This Row],[Unit_Selling Price]]-Table1[[#This Row],[Unit_Cost]]</f>
        <v>25.06</v>
      </c>
      <c r="N520" s="19">
        <f>Table1[[#This Row],[Quantity]]*Table1[[#This Row],[unit_per Profit]]</f>
        <v>238821.8</v>
      </c>
    </row>
    <row r="521" spans="1:14" x14ac:dyDescent="0.2">
      <c r="A521" s="10" t="s">
        <v>37</v>
      </c>
      <c r="B521" s="10" t="s">
        <v>169</v>
      </c>
      <c r="C521" s="10" t="s">
        <v>51</v>
      </c>
      <c r="D521" s="10" t="s">
        <v>27</v>
      </c>
      <c r="E521" s="10" t="s">
        <v>28</v>
      </c>
      <c r="F521" s="11" t="s">
        <v>772</v>
      </c>
      <c r="G521" s="10">
        <v>2016</v>
      </c>
      <c r="H521" s="10">
        <v>223259627</v>
      </c>
      <c r="I521" s="17">
        <v>42436</v>
      </c>
      <c r="J521" s="18">
        <v>6340</v>
      </c>
      <c r="K521" s="19">
        <v>437.2</v>
      </c>
      <c r="L521" s="19">
        <v>263.33</v>
      </c>
      <c r="M521" s="19">
        <f>Table1[[#This Row],[Unit_Selling Price]]-Table1[[#This Row],[Unit_Cost]]</f>
        <v>173.87</v>
      </c>
      <c r="N521" s="19">
        <f>Table1[[#This Row],[Quantity]]*Table1[[#This Row],[unit_per Profit]]</f>
        <v>1102335.8</v>
      </c>
    </row>
    <row r="522" spans="1:14" x14ac:dyDescent="0.2">
      <c r="A522" s="10" t="s">
        <v>46</v>
      </c>
      <c r="B522" s="10" t="s">
        <v>211</v>
      </c>
      <c r="C522" s="10" t="s">
        <v>77</v>
      </c>
      <c r="D522" s="10" t="s">
        <v>23</v>
      </c>
      <c r="E522" s="10" t="s">
        <v>43</v>
      </c>
      <c r="F522" s="11" t="s">
        <v>773</v>
      </c>
      <c r="G522" s="10">
        <v>2014</v>
      </c>
      <c r="H522" s="10">
        <v>650346696</v>
      </c>
      <c r="I522" s="17">
        <v>41707</v>
      </c>
      <c r="J522" s="18">
        <v>894</v>
      </c>
      <c r="K522" s="19">
        <v>154.06</v>
      </c>
      <c r="L522" s="19">
        <v>90.93</v>
      </c>
      <c r="M522" s="19">
        <f>Table1[[#This Row],[Unit_Selling Price]]-Table1[[#This Row],[Unit_Cost]]</f>
        <v>63.13</v>
      </c>
      <c r="N522" s="19">
        <f>Table1[[#This Row],[Quantity]]*Table1[[#This Row],[unit_per Profit]]</f>
        <v>56438.22</v>
      </c>
    </row>
    <row r="523" spans="1:14" x14ac:dyDescent="0.2">
      <c r="A523" s="10" t="s">
        <v>29</v>
      </c>
      <c r="B523" s="10" t="s">
        <v>214</v>
      </c>
      <c r="C523" s="10" t="s">
        <v>39</v>
      </c>
      <c r="D523" s="10" t="s">
        <v>27</v>
      </c>
      <c r="E523" s="10" t="s">
        <v>43</v>
      </c>
      <c r="F523" s="11" t="s">
        <v>774</v>
      </c>
      <c r="G523" s="10">
        <v>2010</v>
      </c>
      <c r="H523" s="10">
        <v>354931628</v>
      </c>
      <c r="I523" s="17">
        <v>40396</v>
      </c>
      <c r="J523" s="18">
        <v>1011</v>
      </c>
      <c r="K523" s="19">
        <v>81.73</v>
      </c>
      <c r="L523" s="19">
        <v>56.67</v>
      </c>
      <c r="M523" s="19">
        <f>Table1[[#This Row],[Unit_Selling Price]]-Table1[[#This Row],[Unit_Cost]]</f>
        <v>25.06</v>
      </c>
      <c r="N523" s="19">
        <f>Table1[[#This Row],[Quantity]]*Table1[[#This Row],[unit_per Profit]]</f>
        <v>25335.66</v>
      </c>
    </row>
    <row r="524" spans="1:14" x14ac:dyDescent="0.2">
      <c r="A524" s="10" t="s">
        <v>37</v>
      </c>
      <c r="B524" s="10" t="s">
        <v>45</v>
      </c>
      <c r="C524" s="10" t="s">
        <v>26</v>
      </c>
      <c r="D524" s="10" t="s">
        <v>23</v>
      </c>
      <c r="E524" s="10" t="s">
        <v>24</v>
      </c>
      <c r="F524" s="11" t="s">
        <v>775</v>
      </c>
      <c r="G524" s="10">
        <v>2015</v>
      </c>
      <c r="H524" s="10">
        <v>135500752</v>
      </c>
      <c r="I524" s="17" t="s">
        <v>776</v>
      </c>
      <c r="J524" s="18">
        <v>6539</v>
      </c>
      <c r="K524" s="19">
        <v>152.58000000000001</v>
      </c>
      <c r="L524" s="19">
        <v>97.44</v>
      </c>
      <c r="M524" s="19">
        <f>Table1[[#This Row],[Unit_Selling Price]]-Table1[[#This Row],[Unit_Cost]]</f>
        <v>55.14</v>
      </c>
      <c r="N524" s="19">
        <f>Table1[[#This Row],[Quantity]]*Table1[[#This Row],[unit_per Profit]]</f>
        <v>360560.46</v>
      </c>
    </row>
    <row r="525" spans="1:14" x14ac:dyDescent="0.2">
      <c r="A525" s="10" t="s">
        <v>278</v>
      </c>
      <c r="B525" s="10" t="s">
        <v>180</v>
      </c>
      <c r="C525" s="10" t="s">
        <v>34</v>
      </c>
      <c r="D525" s="10" t="s">
        <v>23</v>
      </c>
      <c r="E525" s="10" t="s">
        <v>43</v>
      </c>
      <c r="F525" s="11">
        <v>42554</v>
      </c>
      <c r="G525" s="10">
        <v>2016</v>
      </c>
      <c r="H525" s="10">
        <v>860852897</v>
      </c>
      <c r="I525" s="17" t="s">
        <v>777</v>
      </c>
      <c r="J525" s="18">
        <v>4357</v>
      </c>
      <c r="K525" s="19">
        <v>205.7</v>
      </c>
      <c r="L525" s="19">
        <v>117.11</v>
      </c>
      <c r="M525" s="19">
        <f>Table1[[#This Row],[Unit_Selling Price]]-Table1[[#This Row],[Unit_Cost]]</f>
        <v>88.59</v>
      </c>
      <c r="N525" s="19">
        <f>Table1[[#This Row],[Quantity]]*Table1[[#This Row],[unit_per Profit]]</f>
        <v>385986.63</v>
      </c>
    </row>
    <row r="526" spans="1:14" x14ac:dyDescent="0.2">
      <c r="A526" s="10" t="s">
        <v>37</v>
      </c>
      <c r="B526" s="10" t="s">
        <v>95</v>
      </c>
      <c r="C526" s="10" t="s">
        <v>77</v>
      </c>
      <c r="D526" s="10" t="s">
        <v>27</v>
      </c>
      <c r="E526" s="10" t="s">
        <v>43</v>
      </c>
      <c r="F526" s="11" t="s">
        <v>778</v>
      </c>
      <c r="G526" s="10">
        <v>2014</v>
      </c>
      <c r="H526" s="10">
        <v>320099389</v>
      </c>
      <c r="I526" s="17">
        <v>41681</v>
      </c>
      <c r="J526" s="18">
        <v>3377</v>
      </c>
      <c r="K526" s="19">
        <v>154.06</v>
      </c>
      <c r="L526" s="19">
        <v>90.93</v>
      </c>
      <c r="M526" s="19">
        <f>Table1[[#This Row],[Unit_Selling Price]]-Table1[[#This Row],[Unit_Cost]]</f>
        <v>63.13</v>
      </c>
      <c r="N526" s="19">
        <f>Table1[[#This Row],[Quantity]]*Table1[[#This Row],[unit_per Profit]]</f>
        <v>213190.01</v>
      </c>
    </row>
    <row r="527" spans="1:14" x14ac:dyDescent="0.2">
      <c r="A527" s="10" t="s">
        <v>46</v>
      </c>
      <c r="B527" s="10" t="s">
        <v>141</v>
      </c>
      <c r="C527" s="10" t="s">
        <v>49</v>
      </c>
      <c r="D527" s="10" t="s">
        <v>27</v>
      </c>
      <c r="E527" s="10" t="s">
        <v>24</v>
      </c>
      <c r="F527" s="11" t="s">
        <v>686</v>
      </c>
      <c r="G527" s="10">
        <v>2010</v>
      </c>
      <c r="H527" s="10">
        <v>872664058</v>
      </c>
      <c r="I527" s="17" t="s">
        <v>779</v>
      </c>
      <c r="J527" s="18">
        <v>9542</v>
      </c>
      <c r="K527" s="19">
        <v>651.21</v>
      </c>
      <c r="L527" s="19">
        <v>524.96</v>
      </c>
      <c r="M527" s="19">
        <f>Table1[[#This Row],[Unit_Selling Price]]-Table1[[#This Row],[Unit_Cost]]</f>
        <v>126.25</v>
      </c>
      <c r="N527" s="19">
        <f>Table1[[#This Row],[Quantity]]*Table1[[#This Row],[unit_per Profit]]</f>
        <v>1204677.5</v>
      </c>
    </row>
    <row r="528" spans="1:14" x14ac:dyDescent="0.2">
      <c r="A528" s="10" t="s">
        <v>32</v>
      </c>
      <c r="B528" s="10" t="s">
        <v>52</v>
      </c>
      <c r="C528" s="10" t="s">
        <v>34</v>
      </c>
      <c r="D528" s="10" t="s">
        <v>27</v>
      </c>
      <c r="E528" s="10" t="s">
        <v>43</v>
      </c>
      <c r="F528" s="11" t="s">
        <v>780</v>
      </c>
      <c r="G528" s="10">
        <v>2012</v>
      </c>
      <c r="H528" s="10">
        <v>898283231</v>
      </c>
      <c r="I528" s="17" t="s">
        <v>515</v>
      </c>
      <c r="J528" s="18">
        <v>825</v>
      </c>
      <c r="K528" s="19">
        <v>205.7</v>
      </c>
      <c r="L528" s="19">
        <v>117.11</v>
      </c>
      <c r="M528" s="19">
        <f>Table1[[#This Row],[Unit_Selling Price]]-Table1[[#This Row],[Unit_Cost]]</f>
        <v>88.59</v>
      </c>
      <c r="N528" s="19">
        <f>Table1[[#This Row],[Quantity]]*Table1[[#This Row],[unit_per Profit]]</f>
        <v>73086.75</v>
      </c>
    </row>
    <row r="529" spans="1:14" x14ac:dyDescent="0.2">
      <c r="A529" s="10" t="s">
        <v>32</v>
      </c>
      <c r="B529" s="10" t="s">
        <v>152</v>
      </c>
      <c r="C529" s="10" t="s">
        <v>34</v>
      </c>
      <c r="D529" s="10" t="s">
        <v>23</v>
      </c>
      <c r="E529" s="10" t="s">
        <v>35</v>
      </c>
      <c r="F529" s="11">
        <v>40853</v>
      </c>
      <c r="G529" s="10">
        <v>2011</v>
      </c>
      <c r="H529" s="10">
        <v>647005736</v>
      </c>
      <c r="I529" s="17">
        <v>40883</v>
      </c>
      <c r="J529" s="18">
        <v>2230</v>
      </c>
      <c r="K529" s="19">
        <v>205.7</v>
      </c>
      <c r="L529" s="19">
        <v>117.11</v>
      </c>
      <c r="M529" s="19">
        <f>Table1[[#This Row],[Unit_Selling Price]]-Table1[[#This Row],[Unit_Cost]]</f>
        <v>88.59</v>
      </c>
      <c r="N529" s="19">
        <f>Table1[[#This Row],[Quantity]]*Table1[[#This Row],[unit_per Profit]]</f>
        <v>197555.7</v>
      </c>
    </row>
    <row r="530" spans="1:14" x14ac:dyDescent="0.2">
      <c r="A530" s="10" t="s">
        <v>40</v>
      </c>
      <c r="B530" s="10" t="s">
        <v>101</v>
      </c>
      <c r="C530" s="10" t="s">
        <v>31</v>
      </c>
      <c r="D530" s="10" t="s">
        <v>23</v>
      </c>
      <c r="E530" s="10" t="s">
        <v>28</v>
      </c>
      <c r="F530" s="11" t="s">
        <v>781</v>
      </c>
      <c r="G530" s="10">
        <v>2012</v>
      </c>
      <c r="H530" s="10">
        <v>889192903</v>
      </c>
      <c r="I530" s="17">
        <v>41275</v>
      </c>
      <c r="J530" s="18">
        <v>795</v>
      </c>
      <c r="K530" s="19">
        <v>47.45</v>
      </c>
      <c r="L530" s="19">
        <v>31.79</v>
      </c>
      <c r="M530" s="19">
        <f>Table1[[#This Row],[Unit_Selling Price]]-Table1[[#This Row],[Unit_Cost]]</f>
        <v>15.66</v>
      </c>
      <c r="N530" s="19">
        <f>Table1[[#This Row],[Quantity]]*Table1[[#This Row],[unit_per Profit]]</f>
        <v>12449.7</v>
      </c>
    </row>
    <row r="531" spans="1:14" x14ac:dyDescent="0.2">
      <c r="A531" s="10" t="s">
        <v>32</v>
      </c>
      <c r="B531" s="10" t="s">
        <v>127</v>
      </c>
      <c r="C531" s="10" t="s">
        <v>65</v>
      </c>
      <c r="D531" s="10" t="s">
        <v>23</v>
      </c>
      <c r="E531" s="10" t="s">
        <v>35</v>
      </c>
      <c r="F531" s="11">
        <v>41671</v>
      </c>
      <c r="G531" s="10">
        <v>2014</v>
      </c>
      <c r="H531" s="10">
        <v>665518558</v>
      </c>
      <c r="I531" s="17" t="s">
        <v>782</v>
      </c>
      <c r="J531" s="18">
        <v>585</v>
      </c>
      <c r="K531" s="19">
        <v>9.33</v>
      </c>
      <c r="L531" s="19">
        <v>6.92</v>
      </c>
      <c r="M531" s="19">
        <f>Table1[[#This Row],[Unit_Selling Price]]-Table1[[#This Row],[Unit_Cost]]</f>
        <v>2.41</v>
      </c>
      <c r="N531" s="19">
        <f>Table1[[#This Row],[Quantity]]*Table1[[#This Row],[unit_per Profit]]</f>
        <v>1409.85</v>
      </c>
    </row>
    <row r="532" spans="1:14" x14ac:dyDescent="0.2">
      <c r="A532" s="10" t="s">
        <v>29</v>
      </c>
      <c r="B532" s="10" t="s">
        <v>177</v>
      </c>
      <c r="C532" s="10" t="s">
        <v>56</v>
      </c>
      <c r="D532" s="10" t="s">
        <v>27</v>
      </c>
      <c r="E532" s="10" t="s">
        <v>28</v>
      </c>
      <c r="F532" s="11" t="s">
        <v>783</v>
      </c>
      <c r="G532" s="10">
        <v>2011</v>
      </c>
      <c r="H532" s="10">
        <v>436969029</v>
      </c>
      <c r="I532" s="17" t="s">
        <v>784</v>
      </c>
      <c r="J532" s="18">
        <v>7701</v>
      </c>
      <c r="K532" s="19">
        <v>421.89</v>
      </c>
      <c r="L532" s="19">
        <v>364.69</v>
      </c>
      <c r="M532" s="19">
        <f>Table1[[#This Row],[Unit_Selling Price]]-Table1[[#This Row],[Unit_Cost]]</f>
        <v>57.2</v>
      </c>
      <c r="N532" s="19">
        <f>Table1[[#This Row],[Quantity]]*Table1[[#This Row],[unit_per Profit]]</f>
        <v>440497.2</v>
      </c>
    </row>
    <row r="533" spans="1:14" x14ac:dyDescent="0.2">
      <c r="A533" s="10" t="s">
        <v>32</v>
      </c>
      <c r="B533" s="10" t="s">
        <v>87</v>
      </c>
      <c r="C533" s="10" t="s">
        <v>51</v>
      </c>
      <c r="D533" s="10" t="s">
        <v>23</v>
      </c>
      <c r="E533" s="10" t="s">
        <v>43</v>
      </c>
      <c r="F533" s="11">
        <v>42377</v>
      </c>
      <c r="G533" s="10">
        <v>2016</v>
      </c>
      <c r="H533" s="10">
        <v>734843146</v>
      </c>
      <c r="I533" s="17" t="s">
        <v>785</v>
      </c>
      <c r="J533" s="18">
        <v>5272</v>
      </c>
      <c r="K533" s="19">
        <v>437.2</v>
      </c>
      <c r="L533" s="19">
        <v>263.33</v>
      </c>
      <c r="M533" s="19">
        <f>Table1[[#This Row],[Unit_Selling Price]]-Table1[[#This Row],[Unit_Cost]]</f>
        <v>173.87</v>
      </c>
      <c r="N533" s="19">
        <f>Table1[[#This Row],[Quantity]]*Table1[[#This Row],[unit_per Profit]]</f>
        <v>916642.64</v>
      </c>
    </row>
    <row r="534" spans="1:14" x14ac:dyDescent="0.2">
      <c r="A534" s="10" t="s">
        <v>29</v>
      </c>
      <c r="B534" s="10" t="s">
        <v>270</v>
      </c>
      <c r="C534" s="10" t="s">
        <v>77</v>
      </c>
      <c r="D534" s="10" t="s">
        <v>23</v>
      </c>
      <c r="E534" s="10" t="s">
        <v>35</v>
      </c>
      <c r="F534" s="11" t="s">
        <v>786</v>
      </c>
      <c r="G534" s="10">
        <v>2016</v>
      </c>
      <c r="H534" s="10">
        <v>810752236</v>
      </c>
      <c r="I534" s="17">
        <v>42465</v>
      </c>
      <c r="J534" s="18">
        <v>8458</v>
      </c>
      <c r="K534" s="19">
        <v>154.06</v>
      </c>
      <c r="L534" s="19">
        <v>90.93</v>
      </c>
      <c r="M534" s="19">
        <f>Table1[[#This Row],[Unit_Selling Price]]-Table1[[#This Row],[Unit_Cost]]</f>
        <v>63.13</v>
      </c>
      <c r="N534" s="19">
        <f>Table1[[#This Row],[Quantity]]*Table1[[#This Row],[unit_per Profit]]</f>
        <v>533953.54</v>
      </c>
    </row>
    <row r="535" spans="1:14" x14ac:dyDescent="0.2">
      <c r="A535" s="10" t="s">
        <v>29</v>
      </c>
      <c r="B535" s="10" t="s">
        <v>187</v>
      </c>
      <c r="C535" s="10" t="s">
        <v>49</v>
      </c>
      <c r="D535" s="10" t="s">
        <v>27</v>
      </c>
      <c r="E535" s="10" t="s">
        <v>28</v>
      </c>
      <c r="F535" s="11">
        <v>40762</v>
      </c>
      <c r="G535" s="10">
        <v>2011</v>
      </c>
      <c r="H535" s="10">
        <v>886620128</v>
      </c>
      <c r="I535" s="17" t="s">
        <v>787</v>
      </c>
      <c r="J535" s="18">
        <v>9453</v>
      </c>
      <c r="K535" s="19">
        <v>651.21</v>
      </c>
      <c r="L535" s="19">
        <v>524.96</v>
      </c>
      <c r="M535" s="19">
        <f>Table1[[#This Row],[Unit_Selling Price]]-Table1[[#This Row],[Unit_Cost]]</f>
        <v>126.25</v>
      </c>
      <c r="N535" s="19">
        <f>Table1[[#This Row],[Quantity]]*Table1[[#This Row],[unit_per Profit]]</f>
        <v>1193441.25</v>
      </c>
    </row>
    <row r="536" spans="1:14" x14ac:dyDescent="0.2">
      <c r="A536" s="10" t="s">
        <v>46</v>
      </c>
      <c r="B536" s="10" t="s">
        <v>156</v>
      </c>
      <c r="C536" s="10" t="s">
        <v>56</v>
      </c>
      <c r="D536" s="10" t="s">
        <v>23</v>
      </c>
      <c r="E536" s="10" t="s">
        <v>24</v>
      </c>
      <c r="F536" s="11">
        <v>40856</v>
      </c>
      <c r="G536" s="10">
        <v>2011</v>
      </c>
      <c r="H536" s="10">
        <v>804683148</v>
      </c>
      <c r="I536" s="17" t="s">
        <v>788</v>
      </c>
      <c r="J536" s="18">
        <v>2480</v>
      </c>
      <c r="K536" s="19">
        <v>421.89</v>
      </c>
      <c r="L536" s="19">
        <v>364.69</v>
      </c>
      <c r="M536" s="19">
        <f>Table1[[#This Row],[Unit_Selling Price]]-Table1[[#This Row],[Unit_Cost]]</f>
        <v>57.2</v>
      </c>
      <c r="N536" s="19">
        <f>Table1[[#This Row],[Quantity]]*Table1[[#This Row],[unit_per Profit]]</f>
        <v>141856</v>
      </c>
    </row>
    <row r="537" spans="1:14" x14ac:dyDescent="0.2">
      <c r="A537" s="10" t="s">
        <v>40</v>
      </c>
      <c r="B537" s="10" t="s">
        <v>101</v>
      </c>
      <c r="C537" s="10" t="s">
        <v>85</v>
      </c>
      <c r="D537" s="10" t="s">
        <v>23</v>
      </c>
      <c r="E537" s="10" t="s">
        <v>35</v>
      </c>
      <c r="F537" s="11">
        <v>42045</v>
      </c>
      <c r="G537" s="10">
        <v>2015</v>
      </c>
      <c r="H537" s="10">
        <v>477490127</v>
      </c>
      <c r="I537" s="17">
        <v>42073</v>
      </c>
      <c r="J537" s="18">
        <v>8794</v>
      </c>
      <c r="K537" s="19">
        <v>668.27</v>
      </c>
      <c r="L537" s="19">
        <v>502.54</v>
      </c>
      <c r="M537" s="19">
        <f>Table1[[#This Row],[Unit_Selling Price]]-Table1[[#This Row],[Unit_Cost]]</f>
        <v>165.73</v>
      </c>
      <c r="N537" s="19">
        <f>Table1[[#This Row],[Quantity]]*Table1[[#This Row],[unit_per Profit]]</f>
        <v>1457429.62</v>
      </c>
    </row>
    <row r="538" spans="1:14" x14ac:dyDescent="0.2">
      <c r="A538" s="10" t="s">
        <v>40</v>
      </c>
      <c r="B538" s="10" t="s">
        <v>140</v>
      </c>
      <c r="C538" s="10" t="s">
        <v>26</v>
      </c>
      <c r="D538" s="10" t="s">
        <v>23</v>
      </c>
      <c r="E538" s="10" t="s">
        <v>43</v>
      </c>
      <c r="F538" s="11">
        <v>42432</v>
      </c>
      <c r="G538" s="10">
        <v>2016</v>
      </c>
      <c r="H538" s="10">
        <v>337902390</v>
      </c>
      <c r="I538" s="17" t="s">
        <v>789</v>
      </c>
      <c r="J538" s="18">
        <v>1681</v>
      </c>
      <c r="K538" s="19">
        <v>152.58000000000001</v>
      </c>
      <c r="L538" s="19">
        <v>97.44</v>
      </c>
      <c r="M538" s="19">
        <f>Table1[[#This Row],[Unit_Selling Price]]-Table1[[#This Row],[Unit_Cost]]</f>
        <v>55.14</v>
      </c>
      <c r="N538" s="19">
        <f>Table1[[#This Row],[Quantity]]*Table1[[#This Row],[unit_per Profit]]</f>
        <v>92690.34</v>
      </c>
    </row>
    <row r="539" spans="1:14" x14ac:dyDescent="0.2">
      <c r="A539" s="10" t="s">
        <v>29</v>
      </c>
      <c r="B539" s="10" t="s">
        <v>86</v>
      </c>
      <c r="C539" s="10" t="s">
        <v>34</v>
      </c>
      <c r="D539" s="10" t="s">
        <v>27</v>
      </c>
      <c r="E539" s="10" t="s">
        <v>24</v>
      </c>
      <c r="F539" s="11">
        <v>40455</v>
      </c>
      <c r="G539" s="10">
        <v>2010</v>
      </c>
      <c r="H539" s="10">
        <v>889093768</v>
      </c>
      <c r="I539" s="17" t="s">
        <v>790</v>
      </c>
      <c r="J539" s="18">
        <v>1458</v>
      </c>
      <c r="K539" s="19">
        <v>205.7</v>
      </c>
      <c r="L539" s="19">
        <v>117.11</v>
      </c>
      <c r="M539" s="19">
        <f>Table1[[#This Row],[Unit_Selling Price]]-Table1[[#This Row],[Unit_Cost]]</f>
        <v>88.59</v>
      </c>
      <c r="N539" s="19">
        <f>Table1[[#This Row],[Quantity]]*Table1[[#This Row],[unit_per Profit]]</f>
        <v>129164.22</v>
      </c>
    </row>
    <row r="540" spans="1:14" x14ac:dyDescent="0.2">
      <c r="A540" s="10" t="s">
        <v>29</v>
      </c>
      <c r="B540" s="10" t="s">
        <v>118</v>
      </c>
      <c r="C540" s="10" t="s">
        <v>34</v>
      </c>
      <c r="D540" s="10" t="s">
        <v>23</v>
      </c>
      <c r="E540" s="10" t="s">
        <v>28</v>
      </c>
      <c r="F540" s="11">
        <v>40702</v>
      </c>
      <c r="G540" s="10">
        <v>2011</v>
      </c>
      <c r="H540" s="10">
        <v>454550588</v>
      </c>
      <c r="I540" s="17">
        <v>40703</v>
      </c>
      <c r="J540" s="18">
        <v>475</v>
      </c>
      <c r="K540" s="19">
        <v>205.7</v>
      </c>
      <c r="L540" s="19">
        <v>117.11</v>
      </c>
      <c r="M540" s="19">
        <f>Table1[[#This Row],[Unit_Selling Price]]-Table1[[#This Row],[Unit_Cost]]</f>
        <v>88.59</v>
      </c>
      <c r="N540" s="19">
        <f>Table1[[#This Row],[Quantity]]*Table1[[#This Row],[unit_per Profit]]</f>
        <v>42080.25</v>
      </c>
    </row>
    <row r="541" spans="1:14" x14ac:dyDescent="0.2">
      <c r="A541" s="10" t="s">
        <v>32</v>
      </c>
      <c r="B541" s="10" t="s">
        <v>152</v>
      </c>
      <c r="C541" s="10" t="s">
        <v>42</v>
      </c>
      <c r="D541" s="10" t="s">
        <v>27</v>
      </c>
      <c r="E541" s="10" t="s">
        <v>43</v>
      </c>
      <c r="F541" s="11" t="s">
        <v>791</v>
      </c>
      <c r="G541" s="10">
        <v>2015</v>
      </c>
      <c r="H541" s="10">
        <v>128071677</v>
      </c>
      <c r="I541" s="17">
        <v>42196</v>
      </c>
      <c r="J541" s="18">
        <v>8110</v>
      </c>
      <c r="K541" s="19">
        <v>109.28</v>
      </c>
      <c r="L541" s="19">
        <v>35.840000000000003</v>
      </c>
      <c r="M541" s="19">
        <f>Table1[[#This Row],[Unit_Selling Price]]-Table1[[#This Row],[Unit_Cost]]</f>
        <v>73.44</v>
      </c>
      <c r="N541" s="19">
        <f>Table1[[#This Row],[Quantity]]*Table1[[#This Row],[unit_per Profit]]</f>
        <v>595598.4</v>
      </c>
    </row>
    <row r="542" spans="1:14" x14ac:dyDescent="0.2">
      <c r="A542" s="10" t="s">
        <v>32</v>
      </c>
      <c r="B542" s="10" t="s">
        <v>33</v>
      </c>
      <c r="C542" s="10" t="s">
        <v>39</v>
      </c>
      <c r="D542" s="10" t="s">
        <v>23</v>
      </c>
      <c r="E542" s="10" t="s">
        <v>24</v>
      </c>
      <c r="F542" s="11" t="s">
        <v>792</v>
      </c>
      <c r="G542" s="10">
        <v>2012</v>
      </c>
      <c r="H542" s="10">
        <v>623768365</v>
      </c>
      <c r="I542" s="17" t="s">
        <v>333</v>
      </c>
      <c r="J542" s="18">
        <v>5776</v>
      </c>
      <c r="K542" s="19">
        <v>81.73</v>
      </c>
      <c r="L542" s="19">
        <v>56.67</v>
      </c>
      <c r="M542" s="19">
        <f>Table1[[#This Row],[Unit_Selling Price]]-Table1[[#This Row],[Unit_Cost]]</f>
        <v>25.06</v>
      </c>
      <c r="N542" s="19">
        <f>Table1[[#This Row],[Quantity]]*Table1[[#This Row],[unit_per Profit]]</f>
        <v>144746.56</v>
      </c>
    </row>
    <row r="543" spans="1:14" x14ac:dyDescent="0.2">
      <c r="A543" s="10" t="s">
        <v>29</v>
      </c>
      <c r="B543" s="10" t="s">
        <v>57</v>
      </c>
      <c r="C543" s="10" t="s">
        <v>49</v>
      </c>
      <c r="D543" s="10" t="s">
        <v>23</v>
      </c>
      <c r="E543" s="10" t="s">
        <v>35</v>
      </c>
      <c r="F543" s="11" t="s">
        <v>793</v>
      </c>
      <c r="G543" s="10">
        <v>2017</v>
      </c>
      <c r="H543" s="10">
        <v>926064479</v>
      </c>
      <c r="I543" s="17">
        <v>43011</v>
      </c>
      <c r="J543" s="18">
        <v>1913</v>
      </c>
      <c r="K543" s="19">
        <v>651.21</v>
      </c>
      <c r="L543" s="19">
        <v>524.96</v>
      </c>
      <c r="M543" s="19">
        <f>Table1[[#This Row],[Unit_Selling Price]]-Table1[[#This Row],[Unit_Cost]]</f>
        <v>126.25</v>
      </c>
      <c r="N543" s="19">
        <f>Table1[[#This Row],[Quantity]]*Table1[[#This Row],[unit_per Profit]]</f>
        <v>241516.25</v>
      </c>
    </row>
    <row r="544" spans="1:14" x14ac:dyDescent="0.2">
      <c r="A544" s="10" t="s">
        <v>46</v>
      </c>
      <c r="B544" s="10" t="s">
        <v>141</v>
      </c>
      <c r="C544" s="10" t="s">
        <v>39</v>
      </c>
      <c r="D544" s="10" t="s">
        <v>23</v>
      </c>
      <c r="E544" s="10" t="s">
        <v>43</v>
      </c>
      <c r="F544" s="11" t="s">
        <v>297</v>
      </c>
      <c r="G544" s="10">
        <v>2010</v>
      </c>
      <c r="H544" s="10">
        <v>539696347</v>
      </c>
      <c r="I544" s="17">
        <v>40848</v>
      </c>
      <c r="J544" s="18">
        <v>6997</v>
      </c>
      <c r="K544" s="19">
        <v>81.73</v>
      </c>
      <c r="L544" s="19">
        <v>56.67</v>
      </c>
      <c r="M544" s="19">
        <f>Table1[[#This Row],[Unit_Selling Price]]-Table1[[#This Row],[Unit_Cost]]</f>
        <v>25.06</v>
      </c>
      <c r="N544" s="19">
        <f>Table1[[#This Row],[Quantity]]*Table1[[#This Row],[unit_per Profit]]</f>
        <v>175344.82</v>
      </c>
    </row>
    <row r="545" spans="1:14" x14ac:dyDescent="0.2">
      <c r="A545" s="10" t="s">
        <v>40</v>
      </c>
      <c r="B545" s="10" t="s">
        <v>272</v>
      </c>
      <c r="C545" s="10" t="s">
        <v>85</v>
      </c>
      <c r="D545" s="10" t="s">
        <v>27</v>
      </c>
      <c r="E545" s="10" t="s">
        <v>35</v>
      </c>
      <c r="F545" s="11" t="s">
        <v>794</v>
      </c>
      <c r="G545" s="10">
        <v>2016</v>
      </c>
      <c r="H545" s="10">
        <v>839712798</v>
      </c>
      <c r="I545" s="17" t="s">
        <v>299</v>
      </c>
      <c r="J545" s="18">
        <v>8532</v>
      </c>
      <c r="K545" s="19">
        <v>668.27</v>
      </c>
      <c r="L545" s="19">
        <v>502.54</v>
      </c>
      <c r="M545" s="19">
        <f>Table1[[#This Row],[Unit_Selling Price]]-Table1[[#This Row],[Unit_Cost]]</f>
        <v>165.73</v>
      </c>
      <c r="N545" s="19">
        <f>Table1[[#This Row],[Quantity]]*Table1[[#This Row],[unit_per Profit]]</f>
        <v>1414008.36</v>
      </c>
    </row>
    <row r="546" spans="1:14" x14ac:dyDescent="0.2">
      <c r="A546" s="10" t="s">
        <v>32</v>
      </c>
      <c r="B546" s="10" t="s">
        <v>182</v>
      </c>
      <c r="C546" s="10" t="s">
        <v>31</v>
      </c>
      <c r="D546" s="10" t="s">
        <v>27</v>
      </c>
      <c r="E546" s="10" t="s">
        <v>28</v>
      </c>
      <c r="F546" s="11" t="s">
        <v>301</v>
      </c>
      <c r="G546" s="10">
        <v>2010</v>
      </c>
      <c r="H546" s="10">
        <v>121475160</v>
      </c>
      <c r="I546" s="17">
        <v>40402</v>
      </c>
      <c r="J546" s="18">
        <v>6054</v>
      </c>
      <c r="K546" s="19">
        <v>47.45</v>
      </c>
      <c r="L546" s="19">
        <v>31.79</v>
      </c>
      <c r="M546" s="19">
        <f>Table1[[#This Row],[Unit_Selling Price]]-Table1[[#This Row],[Unit_Cost]]</f>
        <v>15.66</v>
      </c>
      <c r="N546" s="19">
        <f>Table1[[#This Row],[Quantity]]*Table1[[#This Row],[unit_per Profit]]</f>
        <v>94805.64</v>
      </c>
    </row>
    <row r="547" spans="1:14" x14ac:dyDescent="0.2">
      <c r="A547" s="10" t="s">
        <v>278</v>
      </c>
      <c r="B547" s="10" t="s">
        <v>164</v>
      </c>
      <c r="C547" s="10" t="s">
        <v>42</v>
      </c>
      <c r="D547" s="10" t="s">
        <v>23</v>
      </c>
      <c r="E547" s="10" t="s">
        <v>43</v>
      </c>
      <c r="F547" s="11">
        <v>42373</v>
      </c>
      <c r="G547" s="10">
        <v>2016</v>
      </c>
      <c r="H547" s="10">
        <v>350657260</v>
      </c>
      <c r="I547" s="17" t="s">
        <v>795</v>
      </c>
      <c r="J547" s="18">
        <v>6130</v>
      </c>
      <c r="K547" s="19">
        <v>109.28</v>
      </c>
      <c r="L547" s="19">
        <v>35.840000000000003</v>
      </c>
      <c r="M547" s="19">
        <f>Table1[[#This Row],[Unit_Selling Price]]-Table1[[#This Row],[Unit_Cost]]</f>
        <v>73.44</v>
      </c>
      <c r="N547" s="19">
        <f>Table1[[#This Row],[Quantity]]*Table1[[#This Row],[unit_per Profit]]</f>
        <v>450187.2</v>
      </c>
    </row>
    <row r="548" spans="1:14" x14ac:dyDescent="0.2">
      <c r="A548" s="10" t="s">
        <v>29</v>
      </c>
      <c r="B548" s="10" t="s">
        <v>197</v>
      </c>
      <c r="C548" s="10" t="s">
        <v>65</v>
      </c>
      <c r="D548" s="10" t="s">
        <v>27</v>
      </c>
      <c r="E548" s="10" t="s">
        <v>28</v>
      </c>
      <c r="F548" s="11" t="s">
        <v>796</v>
      </c>
      <c r="G548" s="10">
        <v>2016</v>
      </c>
      <c r="H548" s="10">
        <v>413245427</v>
      </c>
      <c r="I548" s="17">
        <v>42407</v>
      </c>
      <c r="J548" s="18">
        <v>7360</v>
      </c>
      <c r="K548" s="19">
        <v>9.33</v>
      </c>
      <c r="L548" s="19">
        <v>6.92</v>
      </c>
      <c r="M548" s="19">
        <f>Table1[[#This Row],[Unit_Selling Price]]-Table1[[#This Row],[Unit_Cost]]</f>
        <v>2.41</v>
      </c>
      <c r="N548" s="19">
        <f>Table1[[#This Row],[Quantity]]*Table1[[#This Row],[unit_per Profit]]</f>
        <v>17737.599999999999</v>
      </c>
    </row>
    <row r="549" spans="1:14" x14ac:dyDescent="0.2">
      <c r="A549" s="10" t="s">
        <v>46</v>
      </c>
      <c r="B549" s="10" t="s">
        <v>222</v>
      </c>
      <c r="C549" s="10" t="s">
        <v>85</v>
      </c>
      <c r="D549" s="10" t="s">
        <v>27</v>
      </c>
      <c r="E549" s="10" t="s">
        <v>24</v>
      </c>
      <c r="F549" s="11">
        <v>42073</v>
      </c>
      <c r="G549" s="10">
        <v>2015</v>
      </c>
      <c r="H549" s="10">
        <v>165538489</v>
      </c>
      <c r="I549" s="17">
        <v>42226</v>
      </c>
      <c r="J549" s="18">
        <v>5372</v>
      </c>
      <c r="K549" s="19">
        <v>668.27</v>
      </c>
      <c r="L549" s="19">
        <v>502.54</v>
      </c>
      <c r="M549" s="19">
        <f>Table1[[#This Row],[Unit_Selling Price]]-Table1[[#This Row],[Unit_Cost]]</f>
        <v>165.73</v>
      </c>
      <c r="N549" s="19">
        <f>Table1[[#This Row],[Quantity]]*Table1[[#This Row],[unit_per Profit]]</f>
        <v>890301.56</v>
      </c>
    </row>
    <row r="550" spans="1:14" x14ac:dyDescent="0.2">
      <c r="A550" s="10" t="s">
        <v>29</v>
      </c>
      <c r="B550" s="10" t="s">
        <v>86</v>
      </c>
      <c r="C550" s="10" t="s">
        <v>31</v>
      </c>
      <c r="D550" s="10" t="s">
        <v>23</v>
      </c>
      <c r="E550" s="10" t="s">
        <v>43</v>
      </c>
      <c r="F550" s="11" t="s">
        <v>797</v>
      </c>
      <c r="G550" s="10">
        <v>2011</v>
      </c>
      <c r="H550" s="10">
        <v>884147775</v>
      </c>
      <c r="I550" s="17" t="s">
        <v>798</v>
      </c>
      <c r="J550" s="18">
        <v>7829</v>
      </c>
      <c r="K550" s="19">
        <v>47.45</v>
      </c>
      <c r="L550" s="19">
        <v>31.79</v>
      </c>
      <c r="M550" s="19">
        <f>Table1[[#This Row],[Unit_Selling Price]]-Table1[[#This Row],[Unit_Cost]]</f>
        <v>15.66</v>
      </c>
      <c r="N550" s="19">
        <f>Table1[[#This Row],[Quantity]]*Table1[[#This Row],[unit_per Profit]]</f>
        <v>122602.14</v>
      </c>
    </row>
    <row r="551" spans="1:14" x14ac:dyDescent="0.2">
      <c r="A551" s="10" t="s">
        <v>46</v>
      </c>
      <c r="B551" s="10" t="s">
        <v>71</v>
      </c>
      <c r="C551" s="10" t="s">
        <v>51</v>
      </c>
      <c r="D551" s="10" t="s">
        <v>23</v>
      </c>
      <c r="E551" s="10" t="s">
        <v>28</v>
      </c>
      <c r="F551" s="11" t="s">
        <v>799</v>
      </c>
      <c r="G551" s="10">
        <v>2014</v>
      </c>
      <c r="H551" s="10">
        <v>315997111</v>
      </c>
      <c r="I551" s="17" t="s">
        <v>773</v>
      </c>
      <c r="J551" s="18">
        <v>9422</v>
      </c>
      <c r="K551" s="19">
        <v>437.2</v>
      </c>
      <c r="L551" s="19">
        <v>263.33</v>
      </c>
      <c r="M551" s="19">
        <f>Table1[[#This Row],[Unit_Selling Price]]-Table1[[#This Row],[Unit_Cost]]</f>
        <v>173.87</v>
      </c>
      <c r="N551" s="19">
        <f>Table1[[#This Row],[Quantity]]*Table1[[#This Row],[unit_per Profit]]</f>
        <v>1638203.14</v>
      </c>
    </row>
    <row r="552" spans="1:14" x14ac:dyDescent="0.2">
      <c r="A552" s="10" t="s">
        <v>29</v>
      </c>
      <c r="B552" s="10" t="s">
        <v>197</v>
      </c>
      <c r="C552" s="10" t="s">
        <v>51</v>
      </c>
      <c r="D552" s="10" t="s">
        <v>23</v>
      </c>
      <c r="E552" s="10" t="s">
        <v>28</v>
      </c>
      <c r="F552" s="11" t="s">
        <v>800</v>
      </c>
      <c r="G552" s="10">
        <v>2012</v>
      </c>
      <c r="H552" s="10">
        <v>328322827</v>
      </c>
      <c r="I552" s="17" t="s">
        <v>801</v>
      </c>
      <c r="J552" s="18">
        <v>6876</v>
      </c>
      <c r="K552" s="19">
        <v>437.2</v>
      </c>
      <c r="L552" s="19">
        <v>263.33</v>
      </c>
      <c r="M552" s="19">
        <f>Table1[[#This Row],[Unit_Selling Price]]-Table1[[#This Row],[Unit_Cost]]</f>
        <v>173.87</v>
      </c>
      <c r="N552" s="19">
        <f>Table1[[#This Row],[Quantity]]*Table1[[#This Row],[unit_per Profit]]</f>
        <v>1195530.1200000001</v>
      </c>
    </row>
    <row r="553" spans="1:14" x14ac:dyDescent="0.2">
      <c r="A553" s="10" t="s">
        <v>29</v>
      </c>
      <c r="B553" s="10" t="s">
        <v>193</v>
      </c>
      <c r="C553" s="10" t="s">
        <v>26</v>
      </c>
      <c r="D553" s="10" t="s">
        <v>23</v>
      </c>
      <c r="E553" s="10" t="s">
        <v>43</v>
      </c>
      <c r="F553" s="11" t="s">
        <v>802</v>
      </c>
      <c r="G553" s="10">
        <v>2014</v>
      </c>
      <c r="H553" s="10">
        <v>158673751</v>
      </c>
      <c r="I553" s="17">
        <v>41917</v>
      </c>
      <c r="J553" s="18">
        <v>3944</v>
      </c>
      <c r="K553" s="19">
        <v>152.58000000000001</v>
      </c>
      <c r="L553" s="19">
        <v>97.44</v>
      </c>
      <c r="M553" s="19">
        <f>Table1[[#This Row],[Unit_Selling Price]]-Table1[[#This Row],[Unit_Cost]]</f>
        <v>55.14</v>
      </c>
      <c r="N553" s="19">
        <f>Table1[[#This Row],[Quantity]]*Table1[[#This Row],[unit_per Profit]]</f>
        <v>217472.16</v>
      </c>
    </row>
    <row r="554" spans="1:14" x14ac:dyDescent="0.2">
      <c r="A554" s="10" t="s">
        <v>29</v>
      </c>
      <c r="B554" s="10" t="s">
        <v>187</v>
      </c>
      <c r="C554" s="10" t="s">
        <v>26</v>
      </c>
      <c r="D554" s="10" t="s">
        <v>27</v>
      </c>
      <c r="E554" s="10" t="s">
        <v>35</v>
      </c>
      <c r="F554" s="11">
        <v>41821</v>
      </c>
      <c r="G554" s="10">
        <v>2014</v>
      </c>
      <c r="H554" s="10">
        <v>464911210</v>
      </c>
      <c r="I554" s="17">
        <v>41914</v>
      </c>
      <c r="J554" s="18">
        <v>6413</v>
      </c>
      <c r="K554" s="19">
        <v>152.58000000000001</v>
      </c>
      <c r="L554" s="19">
        <v>97.44</v>
      </c>
      <c r="M554" s="19">
        <f>Table1[[#This Row],[Unit_Selling Price]]-Table1[[#This Row],[Unit_Cost]]</f>
        <v>55.14</v>
      </c>
      <c r="N554" s="19">
        <f>Table1[[#This Row],[Quantity]]*Table1[[#This Row],[unit_per Profit]]</f>
        <v>353612.82</v>
      </c>
    </row>
    <row r="555" spans="1:14" x14ac:dyDescent="0.2">
      <c r="A555" s="10" t="s">
        <v>32</v>
      </c>
      <c r="B555" s="10" t="s">
        <v>87</v>
      </c>
      <c r="C555" s="10" t="s">
        <v>22</v>
      </c>
      <c r="D555" s="10" t="s">
        <v>23</v>
      </c>
      <c r="E555" s="10" t="s">
        <v>35</v>
      </c>
      <c r="F555" s="11">
        <v>40818</v>
      </c>
      <c r="G555" s="10">
        <v>2011</v>
      </c>
      <c r="H555" s="10">
        <v>175209033</v>
      </c>
      <c r="I555" s="17">
        <v>40819</v>
      </c>
      <c r="J555" s="18">
        <v>7101</v>
      </c>
      <c r="K555" s="19">
        <v>255.28</v>
      </c>
      <c r="L555" s="19">
        <v>159.41999999999999</v>
      </c>
      <c r="M555" s="19">
        <f>Table1[[#This Row],[Unit_Selling Price]]-Table1[[#This Row],[Unit_Cost]]</f>
        <v>95.86</v>
      </c>
      <c r="N555" s="19">
        <f>Table1[[#This Row],[Quantity]]*Table1[[#This Row],[unit_per Profit]]</f>
        <v>680701.86</v>
      </c>
    </row>
    <row r="556" spans="1:14" x14ac:dyDescent="0.2">
      <c r="A556" s="10" t="s">
        <v>37</v>
      </c>
      <c r="B556" s="10" t="s">
        <v>38</v>
      </c>
      <c r="C556" s="10" t="s">
        <v>85</v>
      </c>
      <c r="D556" s="10" t="s">
        <v>23</v>
      </c>
      <c r="E556" s="10" t="s">
        <v>35</v>
      </c>
      <c r="F556" s="11">
        <v>41522</v>
      </c>
      <c r="G556" s="10">
        <v>2013</v>
      </c>
      <c r="H556" s="10">
        <v>538053548</v>
      </c>
      <c r="I556" s="17" t="s">
        <v>803</v>
      </c>
      <c r="J556" s="18">
        <v>856</v>
      </c>
      <c r="K556" s="19">
        <v>668.27</v>
      </c>
      <c r="L556" s="19">
        <v>502.54</v>
      </c>
      <c r="M556" s="19">
        <f>Table1[[#This Row],[Unit_Selling Price]]-Table1[[#This Row],[Unit_Cost]]</f>
        <v>165.73</v>
      </c>
      <c r="N556" s="19">
        <f>Table1[[#This Row],[Quantity]]*Table1[[#This Row],[unit_per Profit]]</f>
        <v>141864.88</v>
      </c>
    </row>
    <row r="557" spans="1:14" x14ac:dyDescent="0.2">
      <c r="A557" s="10" t="s">
        <v>46</v>
      </c>
      <c r="B557" s="10" t="s">
        <v>172</v>
      </c>
      <c r="C557" s="10" t="s">
        <v>39</v>
      </c>
      <c r="D557" s="10" t="s">
        <v>23</v>
      </c>
      <c r="E557" s="10" t="s">
        <v>43</v>
      </c>
      <c r="F557" s="11" t="s">
        <v>804</v>
      </c>
      <c r="G557" s="10">
        <v>2010</v>
      </c>
      <c r="H557" s="10">
        <v>172243583</v>
      </c>
      <c r="I557" s="17" t="s">
        <v>805</v>
      </c>
      <c r="J557" s="18">
        <v>9559</v>
      </c>
      <c r="K557" s="19">
        <v>81.73</v>
      </c>
      <c r="L557" s="19">
        <v>56.67</v>
      </c>
      <c r="M557" s="19">
        <f>Table1[[#This Row],[Unit_Selling Price]]-Table1[[#This Row],[Unit_Cost]]</f>
        <v>25.06</v>
      </c>
      <c r="N557" s="19">
        <f>Table1[[#This Row],[Quantity]]*Table1[[#This Row],[unit_per Profit]]</f>
        <v>239548.54</v>
      </c>
    </row>
    <row r="558" spans="1:14" x14ac:dyDescent="0.2">
      <c r="A558" s="10" t="s">
        <v>278</v>
      </c>
      <c r="B558" s="10" t="s">
        <v>167</v>
      </c>
      <c r="C558" s="10" t="s">
        <v>22</v>
      </c>
      <c r="D558" s="10" t="s">
        <v>27</v>
      </c>
      <c r="E558" s="10" t="s">
        <v>43</v>
      </c>
      <c r="F558" s="11" t="s">
        <v>806</v>
      </c>
      <c r="G558" s="10">
        <v>2017</v>
      </c>
      <c r="H558" s="10">
        <v>916890466</v>
      </c>
      <c r="I558" s="17" t="s">
        <v>692</v>
      </c>
      <c r="J558" s="18">
        <v>7119</v>
      </c>
      <c r="K558" s="19">
        <v>255.28</v>
      </c>
      <c r="L558" s="19">
        <v>159.41999999999999</v>
      </c>
      <c r="M558" s="19">
        <f>Table1[[#This Row],[Unit_Selling Price]]-Table1[[#This Row],[Unit_Cost]]</f>
        <v>95.86</v>
      </c>
      <c r="N558" s="19">
        <f>Table1[[#This Row],[Quantity]]*Table1[[#This Row],[unit_per Profit]]</f>
        <v>682427.34</v>
      </c>
    </row>
    <row r="559" spans="1:14" x14ac:dyDescent="0.2">
      <c r="A559" s="10" t="s">
        <v>32</v>
      </c>
      <c r="B559" s="10" t="s">
        <v>210</v>
      </c>
      <c r="C559" s="10" t="s">
        <v>49</v>
      </c>
      <c r="D559" s="10" t="s">
        <v>23</v>
      </c>
      <c r="E559" s="10" t="s">
        <v>24</v>
      </c>
      <c r="F559" s="11">
        <v>41365</v>
      </c>
      <c r="G559" s="10">
        <v>2013</v>
      </c>
      <c r="H559" s="10">
        <v>181418025</v>
      </c>
      <c r="I559" s="17" t="s">
        <v>412</v>
      </c>
      <c r="J559" s="18">
        <v>4480</v>
      </c>
      <c r="K559" s="19">
        <v>651.21</v>
      </c>
      <c r="L559" s="19">
        <v>524.96</v>
      </c>
      <c r="M559" s="19">
        <f>Table1[[#This Row],[Unit_Selling Price]]-Table1[[#This Row],[Unit_Cost]]</f>
        <v>126.25</v>
      </c>
      <c r="N559" s="19">
        <f>Table1[[#This Row],[Quantity]]*Table1[[#This Row],[unit_per Profit]]</f>
        <v>565600</v>
      </c>
    </row>
    <row r="560" spans="1:14" x14ac:dyDescent="0.2">
      <c r="A560" s="10" t="s">
        <v>29</v>
      </c>
      <c r="B560" s="10" t="s">
        <v>112</v>
      </c>
      <c r="C560" s="10" t="s">
        <v>31</v>
      </c>
      <c r="D560" s="10" t="s">
        <v>23</v>
      </c>
      <c r="E560" s="10" t="s">
        <v>28</v>
      </c>
      <c r="F560" s="11">
        <v>40522</v>
      </c>
      <c r="G560" s="10">
        <v>2010</v>
      </c>
      <c r="H560" s="10">
        <v>395562589</v>
      </c>
      <c r="I560" s="17">
        <v>40190</v>
      </c>
      <c r="J560" s="18">
        <v>4615</v>
      </c>
      <c r="K560" s="19">
        <v>47.45</v>
      </c>
      <c r="L560" s="19">
        <v>31.79</v>
      </c>
      <c r="M560" s="19">
        <f>Table1[[#This Row],[Unit_Selling Price]]-Table1[[#This Row],[Unit_Cost]]</f>
        <v>15.66</v>
      </c>
      <c r="N560" s="19">
        <f>Table1[[#This Row],[Quantity]]*Table1[[#This Row],[unit_per Profit]]</f>
        <v>72270.899999999994</v>
      </c>
    </row>
    <row r="561" spans="1:14" x14ac:dyDescent="0.2">
      <c r="A561" s="10" t="s">
        <v>29</v>
      </c>
      <c r="B561" s="10" t="s">
        <v>187</v>
      </c>
      <c r="C561" s="10" t="s">
        <v>22</v>
      </c>
      <c r="D561" s="10" t="s">
        <v>27</v>
      </c>
      <c r="E561" s="10" t="s">
        <v>43</v>
      </c>
      <c r="F561" s="11">
        <v>40911</v>
      </c>
      <c r="G561" s="10">
        <v>2012</v>
      </c>
      <c r="H561" s="10">
        <v>459372985</v>
      </c>
      <c r="I561" s="17" t="s">
        <v>309</v>
      </c>
      <c r="J561" s="18">
        <v>7529</v>
      </c>
      <c r="K561" s="19">
        <v>255.28</v>
      </c>
      <c r="L561" s="19">
        <v>159.41999999999999</v>
      </c>
      <c r="M561" s="19">
        <f>Table1[[#This Row],[Unit_Selling Price]]-Table1[[#This Row],[Unit_Cost]]</f>
        <v>95.86</v>
      </c>
      <c r="N561" s="19">
        <f>Table1[[#This Row],[Quantity]]*Table1[[#This Row],[unit_per Profit]]</f>
        <v>721729.94</v>
      </c>
    </row>
    <row r="562" spans="1:14" x14ac:dyDescent="0.2">
      <c r="A562" s="10" t="s">
        <v>29</v>
      </c>
      <c r="B562" s="10" t="s">
        <v>138</v>
      </c>
      <c r="C562" s="10" t="s">
        <v>56</v>
      </c>
      <c r="D562" s="10" t="s">
        <v>23</v>
      </c>
      <c r="E562" s="10" t="s">
        <v>35</v>
      </c>
      <c r="F562" s="11" t="s">
        <v>807</v>
      </c>
      <c r="G562" s="10">
        <v>2012</v>
      </c>
      <c r="H562" s="10">
        <v>693210542</v>
      </c>
      <c r="I562" s="17" t="s">
        <v>808</v>
      </c>
      <c r="J562" s="18">
        <v>5259</v>
      </c>
      <c r="K562" s="19">
        <v>421.89</v>
      </c>
      <c r="L562" s="19">
        <v>364.69</v>
      </c>
      <c r="M562" s="19">
        <f>Table1[[#This Row],[Unit_Selling Price]]-Table1[[#This Row],[Unit_Cost]]</f>
        <v>57.2</v>
      </c>
      <c r="N562" s="19">
        <f>Table1[[#This Row],[Quantity]]*Table1[[#This Row],[unit_per Profit]]</f>
        <v>300814.8</v>
      </c>
    </row>
    <row r="563" spans="1:14" x14ac:dyDescent="0.2">
      <c r="A563" s="10" t="s">
        <v>32</v>
      </c>
      <c r="B563" s="10" t="s">
        <v>82</v>
      </c>
      <c r="C563" s="10" t="s">
        <v>39</v>
      </c>
      <c r="D563" s="10" t="s">
        <v>27</v>
      </c>
      <c r="E563" s="10" t="s">
        <v>35</v>
      </c>
      <c r="F563" s="11" t="s">
        <v>357</v>
      </c>
      <c r="G563" s="10">
        <v>2011</v>
      </c>
      <c r="H563" s="10">
        <v>587749087</v>
      </c>
      <c r="I563" s="17">
        <v>41091</v>
      </c>
      <c r="J563" s="18">
        <v>6871</v>
      </c>
      <c r="K563" s="19">
        <v>81.73</v>
      </c>
      <c r="L563" s="19">
        <v>56.67</v>
      </c>
      <c r="M563" s="19">
        <f>Table1[[#This Row],[Unit_Selling Price]]-Table1[[#This Row],[Unit_Cost]]</f>
        <v>25.06</v>
      </c>
      <c r="N563" s="19">
        <f>Table1[[#This Row],[Quantity]]*Table1[[#This Row],[unit_per Profit]]</f>
        <v>172187.26</v>
      </c>
    </row>
    <row r="564" spans="1:14" x14ac:dyDescent="0.2">
      <c r="A564" s="10" t="s">
        <v>29</v>
      </c>
      <c r="B564" s="10" t="s">
        <v>181</v>
      </c>
      <c r="C564" s="10" t="s">
        <v>65</v>
      </c>
      <c r="D564" s="10" t="s">
        <v>27</v>
      </c>
      <c r="E564" s="10" t="s">
        <v>35</v>
      </c>
      <c r="F564" s="11" t="s">
        <v>809</v>
      </c>
      <c r="G564" s="10">
        <v>2011</v>
      </c>
      <c r="H564" s="10">
        <v>153974950</v>
      </c>
      <c r="I564" s="17" t="s">
        <v>810</v>
      </c>
      <c r="J564" s="18">
        <v>3464</v>
      </c>
      <c r="K564" s="19">
        <v>9.33</v>
      </c>
      <c r="L564" s="19">
        <v>6.92</v>
      </c>
      <c r="M564" s="19">
        <f>Table1[[#This Row],[Unit_Selling Price]]-Table1[[#This Row],[Unit_Cost]]</f>
        <v>2.41</v>
      </c>
      <c r="N564" s="19">
        <f>Table1[[#This Row],[Quantity]]*Table1[[#This Row],[unit_per Profit]]</f>
        <v>8348.24</v>
      </c>
    </row>
    <row r="565" spans="1:14" x14ac:dyDescent="0.2">
      <c r="A565" s="10" t="s">
        <v>46</v>
      </c>
      <c r="B565" s="10" t="s">
        <v>195</v>
      </c>
      <c r="C565" s="10" t="s">
        <v>77</v>
      </c>
      <c r="D565" s="10" t="s">
        <v>23</v>
      </c>
      <c r="E565" s="10" t="s">
        <v>35</v>
      </c>
      <c r="F565" s="11" t="s">
        <v>811</v>
      </c>
      <c r="G565" s="10">
        <v>2010</v>
      </c>
      <c r="H565" s="10">
        <v>373186957</v>
      </c>
      <c r="I565" s="17">
        <v>40363</v>
      </c>
      <c r="J565" s="18">
        <v>3169</v>
      </c>
      <c r="K565" s="19">
        <v>154.06</v>
      </c>
      <c r="L565" s="19">
        <v>90.93</v>
      </c>
      <c r="M565" s="19">
        <f>Table1[[#This Row],[Unit_Selling Price]]-Table1[[#This Row],[Unit_Cost]]</f>
        <v>63.13</v>
      </c>
      <c r="N565" s="19">
        <f>Table1[[#This Row],[Quantity]]*Table1[[#This Row],[unit_per Profit]]</f>
        <v>200058.97</v>
      </c>
    </row>
    <row r="566" spans="1:14" x14ac:dyDescent="0.2">
      <c r="A566" s="10" t="s">
        <v>40</v>
      </c>
      <c r="B566" s="10" t="s">
        <v>41</v>
      </c>
      <c r="C566" s="10" t="s">
        <v>39</v>
      </c>
      <c r="D566" s="10" t="s">
        <v>27</v>
      </c>
      <c r="E566" s="10" t="s">
        <v>24</v>
      </c>
      <c r="F566" s="11" t="s">
        <v>812</v>
      </c>
      <c r="G566" s="10">
        <v>2014</v>
      </c>
      <c r="H566" s="10">
        <v>946996438</v>
      </c>
      <c r="I566" s="17" t="s">
        <v>813</v>
      </c>
      <c r="J566" s="18">
        <v>6145</v>
      </c>
      <c r="K566" s="19">
        <v>81.73</v>
      </c>
      <c r="L566" s="19">
        <v>56.67</v>
      </c>
      <c r="M566" s="19">
        <f>Table1[[#This Row],[Unit_Selling Price]]-Table1[[#This Row],[Unit_Cost]]</f>
        <v>25.06</v>
      </c>
      <c r="N566" s="19">
        <f>Table1[[#This Row],[Quantity]]*Table1[[#This Row],[unit_per Profit]]</f>
        <v>153993.70000000001</v>
      </c>
    </row>
    <row r="567" spans="1:14" x14ac:dyDescent="0.2">
      <c r="A567" s="10" t="s">
        <v>29</v>
      </c>
      <c r="B567" s="10" t="s">
        <v>223</v>
      </c>
      <c r="C567" s="10" t="s">
        <v>26</v>
      </c>
      <c r="D567" s="10" t="s">
        <v>23</v>
      </c>
      <c r="E567" s="10" t="s">
        <v>43</v>
      </c>
      <c r="F567" s="11" t="s">
        <v>602</v>
      </c>
      <c r="G567" s="10">
        <v>2014</v>
      </c>
      <c r="H567" s="10">
        <v>747327220</v>
      </c>
      <c r="I567" s="17" t="s">
        <v>814</v>
      </c>
      <c r="J567" s="18">
        <v>9587</v>
      </c>
      <c r="K567" s="19">
        <v>152.58000000000001</v>
      </c>
      <c r="L567" s="19">
        <v>97.44</v>
      </c>
      <c r="M567" s="19">
        <f>Table1[[#This Row],[Unit_Selling Price]]-Table1[[#This Row],[Unit_Cost]]</f>
        <v>55.14</v>
      </c>
      <c r="N567" s="19">
        <f>Table1[[#This Row],[Quantity]]*Table1[[#This Row],[unit_per Profit]]</f>
        <v>528627.18000000005</v>
      </c>
    </row>
    <row r="568" spans="1:14" x14ac:dyDescent="0.2">
      <c r="A568" s="10" t="s">
        <v>46</v>
      </c>
      <c r="B568" s="10" t="s">
        <v>190</v>
      </c>
      <c r="C568" s="10" t="s">
        <v>85</v>
      </c>
      <c r="D568" s="10" t="s">
        <v>27</v>
      </c>
      <c r="E568" s="10" t="s">
        <v>43</v>
      </c>
      <c r="F568" s="11" t="s">
        <v>815</v>
      </c>
      <c r="G568" s="10">
        <v>2015</v>
      </c>
      <c r="H568" s="10">
        <v>966415631</v>
      </c>
      <c r="I568" s="17">
        <v>42190</v>
      </c>
      <c r="J568" s="18">
        <v>2716</v>
      </c>
      <c r="K568" s="19">
        <v>668.27</v>
      </c>
      <c r="L568" s="19">
        <v>502.54</v>
      </c>
      <c r="M568" s="19">
        <f>Table1[[#This Row],[Unit_Selling Price]]-Table1[[#This Row],[Unit_Cost]]</f>
        <v>165.73</v>
      </c>
      <c r="N568" s="19">
        <f>Table1[[#This Row],[Quantity]]*Table1[[#This Row],[unit_per Profit]]</f>
        <v>450122.68</v>
      </c>
    </row>
    <row r="569" spans="1:14" x14ac:dyDescent="0.2">
      <c r="A569" s="10" t="s">
        <v>29</v>
      </c>
      <c r="B569" s="10" t="s">
        <v>44</v>
      </c>
      <c r="C569" s="10" t="s">
        <v>42</v>
      </c>
      <c r="D569" s="10" t="s">
        <v>23</v>
      </c>
      <c r="E569" s="10" t="s">
        <v>24</v>
      </c>
      <c r="F569" s="11">
        <v>40826</v>
      </c>
      <c r="G569" s="10">
        <v>2011</v>
      </c>
      <c r="H569" s="10">
        <v>166810500</v>
      </c>
      <c r="I569" s="17" t="s">
        <v>816</v>
      </c>
      <c r="J569" s="18">
        <v>1789</v>
      </c>
      <c r="K569" s="19">
        <v>109.28</v>
      </c>
      <c r="L569" s="19">
        <v>35.840000000000003</v>
      </c>
      <c r="M569" s="19">
        <f>Table1[[#This Row],[Unit_Selling Price]]-Table1[[#This Row],[Unit_Cost]]</f>
        <v>73.44</v>
      </c>
      <c r="N569" s="19">
        <f>Table1[[#This Row],[Quantity]]*Table1[[#This Row],[unit_per Profit]]</f>
        <v>131384.16</v>
      </c>
    </row>
    <row r="570" spans="1:14" x14ac:dyDescent="0.2">
      <c r="A570" s="10" t="s">
        <v>40</v>
      </c>
      <c r="B570" s="10" t="s">
        <v>272</v>
      </c>
      <c r="C570" s="10" t="s">
        <v>56</v>
      </c>
      <c r="D570" s="10" t="s">
        <v>27</v>
      </c>
      <c r="E570" s="10" t="s">
        <v>43</v>
      </c>
      <c r="F570" s="11">
        <v>42225</v>
      </c>
      <c r="G570" s="10">
        <v>2015</v>
      </c>
      <c r="H570" s="10">
        <v>131373155</v>
      </c>
      <c r="I570" s="17" t="s">
        <v>791</v>
      </c>
      <c r="J570" s="18">
        <v>5091</v>
      </c>
      <c r="K570" s="19">
        <v>421.89</v>
      </c>
      <c r="L570" s="19">
        <v>364.69</v>
      </c>
      <c r="M570" s="19">
        <f>Table1[[#This Row],[Unit_Selling Price]]-Table1[[#This Row],[Unit_Cost]]</f>
        <v>57.2</v>
      </c>
      <c r="N570" s="19">
        <f>Table1[[#This Row],[Quantity]]*Table1[[#This Row],[unit_per Profit]]</f>
        <v>291205.2</v>
      </c>
    </row>
    <row r="571" spans="1:14" x14ac:dyDescent="0.2">
      <c r="A571" s="10" t="s">
        <v>46</v>
      </c>
      <c r="B571" s="10" t="s">
        <v>173</v>
      </c>
      <c r="C571" s="10" t="s">
        <v>77</v>
      </c>
      <c r="D571" s="10" t="s">
        <v>23</v>
      </c>
      <c r="E571" s="10" t="s">
        <v>35</v>
      </c>
      <c r="F571" s="11">
        <v>41011</v>
      </c>
      <c r="G571" s="10">
        <v>2012</v>
      </c>
      <c r="H571" s="10">
        <v>913277423</v>
      </c>
      <c r="I571" s="17" t="s">
        <v>817</v>
      </c>
      <c r="J571" s="18">
        <v>7939</v>
      </c>
      <c r="K571" s="19">
        <v>154.06</v>
      </c>
      <c r="L571" s="19">
        <v>90.93</v>
      </c>
      <c r="M571" s="19">
        <f>Table1[[#This Row],[Unit_Selling Price]]-Table1[[#This Row],[Unit_Cost]]</f>
        <v>63.13</v>
      </c>
      <c r="N571" s="19">
        <f>Table1[[#This Row],[Quantity]]*Table1[[#This Row],[unit_per Profit]]</f>
        <v>501189.07</v>
      </c>
    </row>
    <row r="572" spans="1:14" x14ac:dyDescent="0.2">
      <c r="A572" s="10" t="s">
        <v>29</v>
      </c>
      <c r="B572" s="10" t="s">
        <v>161</v>
      </c>
      <c r="C572" s="10" t="s">
        <v>39</v>
      </c>
      <c r="D572" s="10" t="s">
        <v>27</v>
      </c>
      <c r="E572" s="10" t="s">
        <v>24</v>
      </c>
      <c r="F572" s="11" t="s">
        <v>744</v>
      </c>
      <c r="G572" s="10">
        <v>2013</v>
      </c>
      <c r="H572" s="10">
        <v>386009633</v>
      </c>
      <c r="I572" s="17">
        <v>41398</v>
      </c>
      <c r="J572" s="18">
        <v>7683</v>
      </c>
      <c r="K572" s="19">
        <v>81.73</v>
      </c>
      <c r="L572" s="19">
        <v>56.67</v>
      </c>
      <c r="M572" s="19">
        <f>Table1[[#This Row],[Unit_Selling Price]]-Table1[[#This Row],[Unit_Cost]]</f>
        <v>25.06</v>
      </c>
      <c r="N572" s="19">
        <f>Table1[[#This Row],[Quantity]]*Table1[[#This Row],[unit_per Profit]]</f>
        <v>192535.98</v>
      </c>
    </row>
    <row r="573" spans="1:14" x14ac:dyDescent="0.2">
      <c r="A573" s="10" t="s">
        <v>29</v>
      </c>
      <c r="B573" s="10" t="s">
        <v>193</v>
      </c>
      <c r="C573" s="10" t="s">
        <v>39</v>
      </c>
      <c r="D573" s="10" t="s">
        <v>27</v>
      </c>
      <c r="E573" s="10" t="s">
        <v>43</v>
      </c>
      <c r="F573" s="11">
        <v>42584</v>
      </c>
      <c r="G573" s="10">
        <v>2016</v>
      </c>
      <c r="H573" s="10">
        <v>993368613</v>
      </c>
      <c r="I573" s="17" t="s">
        <v>818</v>
      </c>
      <c r="J573" s="18">
        <v>8702</v>
      </c>
      <c r="K573" s="19">
        <v>81.73</v>
      </c>
      <c r="L573" s="19">
        <v>56.67</v>
      </c>
      <c r="M573" s="19">
        <f>Table1[[#This Row],[Unit_Selling Price]]-Table1[[#This Row],[Unit_Cost]]</f>
        <v>25.06</v>
      </c>
      <c r="N573" s="19">
        <f>Table1[[#This Row],[Quantity]]*Table1[[#This Row],[unit_per Profit]]</f>
        <v>218072.12</v>
      </c>
    </row>
    <row r="574" spans="1:14" x14ac:dyDescent="0.2">
      <c r="A574" s="10" t="s">
        <v>46</v>
      </c>
      <c r="B574" s="10" t="s">
        <v>206</v>
      </c>
      <c r="C574" s="10" t="s">
        <v>49</v>
      </c>
      <c r="D574" s="10" t="s">
        <v>27</v>
      </c>
      <c r="E574" s="10" t="s">
        <v>43</v>
      </c>
      <c r="F574" s="11" t="s">
        <v>336</v>
      </c>
      <c r="G574" s="10">
        <v>2014</v>
      </c>
      <c r="H574" s="10">
        <v>299465692</v>
      </c>
      <c r="I574" s="17" t="s">
        <v>819</v>
      </c>
      <c r="J574" s="18">
        <v>7408</v>
      </c>
      <c r="K574" s="19">
        <v>651.21</v>
      </c>
      <c r="L574" s="19">
        <v>524.96</v>
      </c>
      <c r="M574" s="19">
        <f>Table1[[#This Row],[Unit_Selling Price]]-Table1[[#This Row],[Unit_Cost]]</f>
        <v>126.25</v>
      </c>
      <c r="N574" s="19">
        <f>Table1[[#This Row],[Quantity]]*Table1[[#This Row],[unit_per Profit]]</f>
        <v>935260</v>
      </c>
    </row>
    <row r="575" spans="1:14" x14ac:dyDescent="0.2">
      <c r="A575" s="10" t="s">
        <v>37</v>
      </c>
      <c r="B575" s="10" t="s">
        <v>178</v>
      </c>
      <c r="C575" s="10" t="s">
        <v>77</v>
      </c>
      <c r="D575" s="10" t="s">
        <v>27</v>
      </c>
      <c r="E575" s="10" t="s">
        <v>35</v>
      </c>
      <c r="F575" s="11" t="s">
        <v>820</v>
      </c>
      <c r="G575" s="10">
        <v>2013</v>
      </c>
      <c r="H575" s="10">
        <v>438724696</v>
      </c>
      <c r="I575" s="17">
        <v>41404</v>
      </c>
      <c r="J575" s="18">
        <v>7242</v>
      </c>
      <c r="K575" s="19">
        <v>154.06</v>
      </c>
      <c r="L575" s="19">
        <v>90.93</v>
      </c>
      <c r="M575" s="19">
        <f>Table1[[#This Row],[Unit_Selling Price]]-Table1[[#This Row],[Unit_Cost]]</f>
        <v>63.13</v>
      </c>
      <c r="N575" s="19">
        <f>Table1[[#This Row],[Quantity]]*Table1[[#This Row],[unit_per Profit]]</f>
        <v>457187.46</v>
      </c>
    </row>
    <row r="576" spans="1:14" x14ac:dyDescent="0.2">
      <c r="A576" s="10" t="s">
        <v>32</v>
      </c>
      <c r="B576" s="10" t="s">
        <v>149</v>
      </c>
      <c r="C576" s="10" t="s">
        <v>51</v>
      </c>
      <c r="D576" s="10" t="s">
        <v>27</v>
      </c>
      <c r="E576" s="10" t="s">
        <v>43</v>
      </c>
      <c r="F576" s="11" t="s">
        <v>821</v>
      </c>
      <c r="G576" s="10">
        <v>2012</v>
      </c>
      <c r="H576" s="10">
        <v>465881955</v>
      </c>
      <c r="I576" s="17" t="s">
        <v>822</v>
      </c>
      <c r="J576" s="18">
        <v>3678</v>
      </c>
      <c r="K576" s="19">
        <v>437.2</v>
      </c>
      <c r="L576" s="19">
        <v>263.33</v>
      </c>
      <c r="M576" s="19">
        <f>Table1[[#This Row],[Unit_Selling Price]]-Table1[[#This Row],[Unit_Cost]]</f>
        <v>173.87</v>
      </c>
      <c r="N576" s="19">
        <f>Table1[[#This Row],[Quantity]]*Table1[[#This Row],[unit_per Profit]]</f>
        <v>639493.86</v>
      </c>
    </row>
    <row r="577" spans="1:14" x14ac:dyDescent="0.2">
      <c r="A577" s="10" t="s">
        <v>29</v>
      </c>
      <c r="B577" s="10" t="s">
        <v>193</v>
      </c>
      <c r="C577" s="10" t="s">
        <v>22</v>
      </c>
      <c r="D577" s="10" t="s">
        <v>23</v>
      </c>
      <c r="E577" s="10" t="s">
        <v>35</v>
      </c>
      <c r="F577" s="11">
        <v>41894</v>
      </c>
      <c r="G577" s="10">
        <v>2014</v>
      </c>
      <c r="H577" s="10">
        <v>405986297</v>
      </c>
      <c r="I577" s="17">
        <v>42036</v>
      </c>
      <c r="J577" s="18">
        <v>9222</v>
      </c>
      <c r="K577" s="19">
        <v>255.28</v>
      </c>
      <c r="L577" s="19">
        <v>159.41999999999999</v>
      </c>
      <c r="M577" s="19">
        <f>Table1[[#This Row],[Unit_Selling Price]]-Table1[[#This Row],[Unit_Cost]]</f>
        <v>95.86</v>
      </c>
      <c r="N577" s="19">
        <f>Table1[[#This Row],[Quantity]]*Table1[[#This Row],[unit_per Profit]]</f>
        <v>884020.92</v>
      </c>
    </row>
    <row r="578" spans="1:14" x14ac:dyDescent="0.2">
      <c r="A578" s="10" t="s">
        <v>46</v>
      </c>
      <c r="B578" s="10" t="s">
        <v>172</v>
      </c>
      <c r="C578" s="10" t="s">
        <v>85</v>
      </c>
      <c r="D578" s="10" t="s">
        <v>23</v>
      </c>
      <c r="E578" s="10" t="s">
        <v>24</v>
      </c>
      <c r="F578" s="11" t="s">
        <v>823</v>
      </c>
      <c r="G578" s="10">
        <v>2010</v>
      </c>
      <c r="H578" s="10">
        <v>804399049</v>
      </c>
      <c r="I578" s="17" t="s">
        <v>437</v>
      </c>
      <c r="J578" s="18">
        <v>8409</v>
      </c>
      <c r="K578" s="19">
        <v>668.27</v>
      </c>
      <c r="L578" s="19">
        <v>502.54</v>
      </c>
      <c r="M578" s="19">
        <f>Table1[[#This Row],[Unit_Selling Price]]-Table1[[#This Row],[Unit_Cost]]</f>
        <v>165.73</v>
      </c>
      <c r="N578" s="19">
        <f>Table1[[#This Row],[Quantity]]*Table1[[#This Row],[unit_per Profit]]</f>
        <v>1393623.57</v>
      </c>
    </row>
    <row r="579" spans="1:14" x14ac:dyDescent="0.2">
      <c r="A579" s="10" t="s">
        <v>29</v>
      </c>
      <c r="B579" s="10" t="s">
        <v>58</v>
      </c>
      <c r="C579" s="10" t="s">
        <v>31</v>
      </c>
      <c r="D579" s="10" t="s">
        <v>23</v>
      </c>
      <c r="E579" s="10" t="s">
        <v>43</v>
      </c>
      <c r="F579" s="11">
        <v>42462</v>
      </c>
      <c r="G579" s="10">
        <v>2016</v>
      </c>
      <c r="H579" s="10">
        <v>476794040</v>
      </c>
      <c r="I579" s="17">
        <v>42554</v>
      </c>
      <c r="J579" s="18">
        <v>2807</v>
      </c>
      <c r="K579" s="19">
        <v>47.45</v>
      </c>
      <c r="L579" s="19">
        <v>31.79</v>
      </c>
      <c r="M579" s="19">
        <f>Table1[[#This Row],[Unit_Selling Price]]-Table1[[#This Row],[Unit_Cost]]</f>
        <v>15.66</v>
      </c>
      <c r="N579" s="19">
        <f>Table1[[#This Row],[Quantity]]*Table1[[#This Row],[unit_per Profit]]</f>
        <v>43957.62</v>
      </c>
    </row>
    <row r="580" spans="1:14" x14ac:dyDescent="0.2">
      <c r="A580" s="10" t="s">
        <v>37</v>
      </c>
      <c r="B580" s="10" t="s">
        <v>169</v>
      </c>
      <c r="C580" s="10" t="s">
        <v>39</v>
      </c>
      <c r="D580" s="10" t="s">
        <v>27</v>
      </c>
      <c r="E580" s="10" t="s">
        <v>35</v>
      </c>
      <c r="F580" s="11" t="s">
        <v>800</v>
      </c>
      <c r="G580" s="10">
        <v>2012</v>
      </c>
      <c r="H580" s="10">
        <v>559157598</v>
      </c>
      <c r="I580" s="17">
        <v>41251</v>
      </c>
      <c r="J580" s="18">
        <v>6014</v>
      </c>
      <c r="K580" s="19">
        <v>81.73</v>
      </c>
      <c r="L580" s="19">
        <v>56.67</v>
      </c>
      <c r="M580" s="19">
        <f>Table1[[#This Row],[Unit_Selling Price]]-Table1[[#This Row],[Unit_Cost]]</f>
        <v>25.06</v>
      </c>
      <c r="N580" s="19">
        <f>Table1[[#This Row],[Quantity]]*Table1[[#This Row],[unit_per Profit]]</f>
        <v>150710.84</v>
      </c>
    </row>
    <row r="581" spans="1:14" x14ac:dyDescent="0.2">
      <c r="A581" s="10" t="s">
        <v>46</v>
      </c>
      <c r="B581" s="10" t="s">
        <v>173</v>
      </c>
      <c r="C581" s="10" t="s">
        <v>51</v>
      </c>
      <c r="D581" s="10" t="s">
        <v>23</v>
      </c>
      <c r="E581" s="10" t="s">
        <v>43</v>
      </c>
      <c r="F581" s="11" t="s">
        <v>824</v>
      </c>
      <c r="G581" s="10">
        <v>2015</v>
      </c>
      <c r="H581" s="10">
        <v>457788550</v>
      </c>
      <c r="I581" s="17">
        <v>42098</v>
      </c>
      <c r="J581" s="18">
        <v>8660</v>
      </c>
      <c r="K581" s="19">
        <v>437.2</v>
      </c>
      <c r="L581" s="19">
        <v>263.33</v>
      </c>
      <c r="M581" s="19">
        <f>Table1[[#This Row],[Unit_Selling Price]]-Table1[[#This Row],[Unit_Cost]]</f>
        <v>173.87</v>
      </c>
      <c r="N581" s="19">
        <f>Table1[[#This Row],[Quantity]]*Table1[[#This Row],[unit_per Profit]]</f>
        <v>1505714.2</v>
      </c>
    </row>
    <row r="582" spans="1:14" x14ac:dyDescent="0.2">
      <c r="A582" s="10" t="s">
        <v>37</v>
      </c>
      <c r="B582" s="10" t="s">
        <v>274</v>
      </c>
      <c r="C582" s="10" t="s">
        <v>77</v>
      </c>
      <c r="D582" s="10" t="s">
        <v>23</v>
      </c>
      <c r="E582" s="10" t="s">
        <v>35</v>
      </c>
      <c r="F582" s="11" t="s">
        <v>526</v>
      </c>
      <c r="G582" s="10">
        <v>2010</v>
      </c>
      <c r="H582" s="10">
        <v>999298226</v>
      </c>
      <c r="I582" s="17" t="s">
        <v>825</v>
      </c>
      <c r="J582" s="18">
        <v>3407</v>
      </c>
      <c r="K582" s="19">
        <v>154.06</v>
      </c>
      <c r="L582" s="19">
        <v>90.93</v>
      </c>
      <c r="M582" s="19">
        <f>Table1[[#This Row],[Unit_Selling Price]]-Table1[[#This Row],[Unit_Cost]]</f>
        <v>63.13</v>
      </c>
      <c r="N582" s="19">
        <f>Table1[[#This Row],[Quantity]]*Table1[[#This Row],[unit_per Profit]]</f>
        <v>215083.91</v>
      </c>
    </row>
    <row r="583" spans="1:14" x14ac:dyDescent="0.2">
      <c r="A583" s="10" t="s">
        <v>29</v>
      </c>
      <c r="B583" s="10" t="s">
        <v>112</v>
      </c>
      <c r="C583" s="10" t="s">
        <v>56</v>
      </c>
      <c r="D583" s="10" t="s">
        <v>27</v>
      </c>
      <c r="E583" s="10" t="s">
        <v>28</v>
      </c>
      <c r="F583" s="11" t="s">
        <v>826</v>
      </c>
      <c r="G583" s="10">
        <v>2011</v>
      </c>
      <c r="H583" s="10">
        <v>380610454</v>
      </c>
      <c r="I583" s="17" t="s">
        <v>584</v>
      </c>
      <c r="J583" s="18">
        <v>9946</v>
      </c>
      <c r="K583" s="19">
        <v>421.89</v>
      </c>
      <c r="L583" s="19">
        <v>364.69</v>
      </c>
      <c r="M583" s="19">
        <f>Table1[[#This Row],[Unit_Selling Price]]-Table1[[#This Row],[Unit_Cost]]</f>
        <v>57.2</v>
      </c>
      <c r="N583" s="19">
        <f>Table1[[#This Row],[Quantity]]*Table1[[#This Row],[unit_per Profit]]</f>
        <v>568911.19999999995</v>
      </c>
    </row>
    <row r="584" spans="1:14" x14ac:dyDescent="0.2">
      <c r="A584" s="10" t="s">
        <v>32</v>
      </c>
      <c r="B584" s="10" t="s">
        <v>200</v>
      </c>
      <c r="C584" s="10" t="s">
        <v>22</v>
      </c>
      <c r="D584" s="10" t="s">
        <v>23</v>
      </c>
      <c r="E584" s="10" t="s">
        <v>28</v>
      </c>
      <c r="F584" s="11" t="s">
        <v>827</v>
      </c>
      <c r="G584" s="10">
        <v>2012</v>
      </c>
      <c r="H584" s="10">
        <v>918961560</v>
      </c>
      <c r="I584" s="17" t="s">
        <v>652</v>
      </c>
      <c r="J584" s="18">
        <v>2</v>
      </c>
      <c r="K584" s="19">
        <v>255.28</v>
      </c>
      <c r="L584" s="19">
        <v>159.41999999999999</v>
      </c>
      <c r="M584" s="19">
        <f>Table1[[#This Row],[Unit_Selling Price]]-Table1[[#This Row],[Unit_Cost]]</f>
        <v>95.86</v>
      </c>
      <c r="N584" s="19">
        <f>Table1[[#This Row],[Quantity]]*Table1[[#This Row],[unit_per Profit]]</f>
        <v>191.72</v>
      </c>
    </row>
    <row r="585" spans="1:14" x14ac:dyDescent="0.2">
      <c r="A585" s="10" t="s">
        <v>46</v>
      </c>
      <c r="B585" s="10" t="s">
        <v>84</v>
      </c>
      <c r="C585" s="10" t="s">
        <v>49</v>
      </c>
      <c r="D585" s="10" t="s">
        <v>23</v>
      </c>
      <c r="E585" s="10" t="s">
        <v>43</v>
      </c>
      <c r="F585" s="11" t="s">
        <v>456</v>
      </c>
      <c r="G585" s="10">
        <v>2015</v>
      </c>
      <c r="H585" s="10">
        <v>501900374</v>
      </c>
      <c r="I585" s="17" t="s">
        <v>743</v>
      </c>
      <c r="J585" s="18">
        <v>2329</v>
      </c>
      <c r="K585" s="19">
        <v>651.21</v>
      </c>
      <c r="L585" s="19">
        <v>524.96</v>
      </c>
      <c r="M585" s="19">
        <f>Table1[[#This Row],[Unit_Selling Price]]-Table1[[#This Row],[Unit_Cost]]</f>
        <v>126.25</v>
      </c>
      <c r="N585" s="19">
        <f>Table1[[#This Row],[Quantity]]*Table1[[#This Row],[unit_per Profit]]</f>
        <v>294036.25</v>
      </c>
    </row>
    <row r="586" spans="1:14" x14ac:dyDescent="0.2">
      <c r="A586" s="10" t="s">
        <v>46</v>
      </c>
      <c r="B586" s="10" t="s">
        <v>137</v>
      </c>
      <c r="C586" s="10" t="s">
        <v>85</v>
      </c>
      <c r="D586" s="10" t="s">
        <v>23</v>
      </c>
      <c r="E586" s="10" t="s">
        <v>24</v>
      </c>
      <c r="F586" s="11">
        <v>41402</v>
      </c>
      <c r="G586" s="10">
        <v>2013</v>
      </c>
      <c r="H586" s="10">
        <v>237288224</v>
      </c>
      <c r="I586" s="17">
        <v>41526</v>
      </c>
      <c r="J586" s="18">
        <v>7713</v>
      </c>
      <c r="K586" s="19">
        <v>668.27</v>
      </c>
      <c r="L586" s="19">
        <v>502.54</v>
      </c>
      <c r="M586" s="19">
        <f>Table1[[#This Row],[Unit_Selling Price]]-Table1[[#This Row],[Unit_Cost]]</f>
        <v>165.73</v>
      </c>
      <c r="N586" s="19">
        <f>Table1[[#This Row],[Quantity]]*Table1[[#This Row],[unit_per Profit]]</f>
        <v>1278275.49</v>
      </c>
    </row>
    <row r="587" spans="1:14" x14ac:dyDescent="0.2">
      <c r="A587" s="10" t="s">
        <v>32</v>
      </c>
      <c r="B587" s="10" t="s">
        <v>87</v>
      </c>
      <c r="C587" s="10" t="s">
        <v>51</v>
      </c>
      <c r="D587" s="10" t="s">
        <v>23</v>
      </c>
      <c r="E587" s="10" t="s">
        <v>28</v>
      </c>
      <c r="F587" s="11" t="s">
        <v>555</v>
      </c>
      <c r="G587" s="10">
        <v>2015</v>
      </c>
      <c r="H587" s="10">
        <v>403298938</v>
      </c>
      <c r="I587" s="17" t="s">
        <v>828</v>
      </c>
      <c r="J587" s="18">
        <v>3973</v>
      </c>
      <c r="K587" s="19">
        <v>437.2</v>
      </c>
      <c r="L587" s="19">
        <v>263.33</v>
      </c>
      <c r="M587" s="19">
        <f>Table1[[#This Row],[Unit_Selling Price]]-Table1[[#This Row],[Unit_Cost]]</f>
        <v>173.87</v>
      </c>
      <c r="N587" s="19">
        <f>Table1[[#This Row],[Quantity]]*Table1[[#This Row],[unit_per Profit]]</f>
        <v>690785.51</v>
      </c>
    </row>
    <row r="588" spans="1:14" x14ac:dyDescent="0.2">
      <c r="A588" s="10" t="s">
        <v>32</v>
      </c>
      <c r="B588" s="10" t="s">
        <v>166</v>
      </c>
      <c r="C588" s="10" t="s">
        <v>26</v>
      </c>
      <c r="D588" s="10" t="s">
        <v>27</v>
      </c>
      <c r="E588" s="10" t="s">
        <v>43</v>
      </c>
      <c r="F588" s="11">
        <v>40881</v>
      </c>
      <c r="G588" s="10">
        <v>2011</v>
      </c>
      <c r="H588" s="10">
        <v>898418843</v>
      </c>
      <c r="I588" s="17" t="s">
        <v>829</v>
      </c>
      <c r="J588" s="18">
        <v>955</v>
      </c>
      <c r="K588" s="19">
        <v>152.58000000000001</v>
      </c>
      <c r="L588" s="19">
        <v>97.44</v>
      </c>
      <c r="M588" s="19">
        <f>Table1[[#This Row],[Unit_Selling Price]]-Table1[[#This Row],[Unit_Cost]]</f>
        <v>55.14</v>
      </c>
      <c r="N588" s="19">
        <f>Table1[[#This Row],[Quantity]]*Table1[[#This Row],[unit_per Profit]]</f>
        <v>52658.7</v>
      </c>
    </row>
    <row r="589" spans="1:14" x14ac:dyDescent="0.2">
      <c r="A589" s="10" t="s">
        <v>32</v>
      </c>
      <c r="B589" s="10" t="s">
        <v>52</v>
      </c>
      <c r="C589" s="10" t="s">
        <v>26</v>
      </c>
      <c r="D589" s="10" t="s">
        <v>27</v>
      </c>
      <c r="E589" s="10" t="s">
        <v>35</v>
      </c>
      <c r="F589" s="11">
        <v>42592</v>
      </c>
      <c r="G589" s="10">
        <v>2016</v>
      </c>
      <c r="H589" s="10">
        <v>791446769</v>
      </c>
      <c r="I589" s="17" t="s">
        <v>387</v>
      </c>
      <c r="J589" s="18">
        <v>5541</v>
      </c>
      <c r="K589" s="19">
        <v>152.58000000000001</v>
      </c>
      <c r="L589" s="19">
        <v>97.44</v>
      </c>
      <c r="M589" s="19">
        <f>Table1[[#This Row],[Unit_Selling Price]]-Table1[[#This Row],[Unit_Cost]]</f>
        <v>55.14</v>
      </c>
      <c r="N589" s="19">
        <f>Table1[[#This Row],[Quantity]]*Table1[[#This Row],[unit_per Profit]]</f>
        <v>305530.74</v>
      </c>
    </row>
    <row r="590" spans="1:14" x14ac:dyDescent="0.2">
      <c r="A590" s="10" t="s">
        <v>278</v>
      </c>
      <c r="B590" s="10" t="s">
        <v>61</v>
      </c>
      <c r="C590" s="10" t="s">
        <v>31</v>
      </c>
      <c r="D590" s="10" t="s">
        <v>27</v>
      </c>
      <c r="E590" s="10" t="s">
        <v>24</v>
      </c>
      <c r="F590" s="11" t="s">
        <v>830</v>
      </c>
      <c r="G590" s="10">
        <v>2011</v>
      </c>
      <c r="H590" s="10">
        <v>571494042</v>
      </c>
      <c r="I590" s="17" t="s">
        <v>831</v>
      </c>
      <c r="J590" s="18">
        <v>6642</v>
      </c>
      <c r="K590" s="19">
        <v>47.45</v>
      </c>
      <c r="L590" s="19">
        <v>31.79</v>
      </c>
      <c r="M590" s="19">
        <f>Table1[[#This Row],[Unit_Selling Price]]-Table1[[#This Row],[Unit_Cost]]</f>
        <v>15.66</v>
      </c>
      <c r="N590" s="19">
        <f>Table1[[#This Row],[Quantity]]*Table1[[#This Row],[unit_per Profit]]</f>
        <v>104013.72</v>
      </c>
    </row>
    <row r="591" spans="1:14" x14ac:dyDescent="0.2">
      <c r="A591" s="10" t="s">
        <v>278</v>
      </c>
      <c r="B591" s="10" t="s">
        <v>121</v>
      </c>
      <c r="C591" s="10" t="s">
        <v>51</v>
      </c>
      <c r="D591" s="10" t="s">
        <v>27</v>
      </c>
      <c r="E591" s="10" t="s">
        <v>24</v>
      </c>
      <c r="F591" s="11" t="s">
        <v>595</v>
      </c>
      <c r="G591" s="10">
        <v>2011</v>
      </c>
      <c r="H591" s="10">
        <v>797984492</v>
      </c>
      <c r="I591" s="17" t="s">
        <v>832</v>
      </c>
      <c r="J591" s="18">
        <v>199</v>
      </c>
      <c r="K591" s="19">
        <v>437.2</v>
      </c>
      <c r="L591" s="19">
        <v>263.33</v>
      </c>
      <c r="M591" s="19">
        <f>Table1[[#This Row],[Unit_Selling Price]]-Table1[[#This Row],[Unit_Cost]]</f>
        <v>173.87</v>
      </c>
      <c r="N591" s="19">
        <f>Table1[[#This Row],[Quantity]]*Table1[[#This Row],[unit_per Profit]]</f>
        <v>34600.129999999997</v>
      </c>
    </row>
    <row r="592" spans="1:14" x14ac:dyDescent="0.2">
      <c r="A592" s="10" t="s">
        <v>278</v>
      </c>
      <c r="B592" s="10" t="s">
        <v>61</v>
      </c>
      <c r="C592" s="10" t="s">
        <v>51</v>
      </c>
      <c r="D592" s="10" t="s">
        <v>27</v>
      </c>
      <c r="E592" s="10" t="s">
        <v>28</v>
      </c>
      <c r="F592" s="11" t="s">
        <v>833</v>
      </c>
      <c r="G592" s="10">
        <v>2016</v>
      </c>
      <c r="H592" s="10">
        <v>750654447</v>
      </c>
      <c r="I592" s="17" t="s">
        <v>834</v>
      </c>
      <c r="J592" s="18">
        <v>4187</v>
      </c>
      <c r="K592" s="19">
        <v>437.2</v>
      </c>
      <c r="L592" s="19">
        <v>263.33</v>
      </c>
      <c r="M592" s="19">
        <f>Table1[[#This Row],[Unit_Selling Price]]-Table1[[#This Row],[Unit_Cost]]</f>
        <v>173.87</v>
      </c>
      <c r="N592" s="19">
        <f>Table1[[#This Row],[Quantity]]*Table1[[#This Row],[unit_per Profit]]</f>
        <v>727993.69</v>
      </c>
    </row>
    <row r="593" spans="1:14" x14ac:dyDescent="0.2">
      <c r="A593" s="10" t="s">
        <v>46</v>
      </c>
      <c r="B593" s="10" t="s">
        <v>136</v>
      </c>
      <c r="C593" s="10" t="s">
        <v>42</v>
      </c>
      <c r="D593" s="10" t="s">
        <v>27</v>
      </c>
      <c r="E593" s="10" t="s">
        <v>35</v>
      </c>
      <c r="F593" s="11" t="s">
        <v>572</v>
      </c>
      <c r="G593" s="10">
        <v>2016</v>
      </c>
      <c r="H593" s="10">
        <v>679552733</v>
      </c>
      <c r="I593" s="17">
        <v>42593</v>
      </c>
      <c r="J593" s="18">
        <v>3610</v>
      </c>
      <c r="K593" s="19">
        <v>109.28</v>
      </c>
      <c r="L593" s="19">
        <v>35.840000000000003</v>
      </c>
      <c r="M593" s="19">
        <f>Table1[[#This Row],[Unit_Selling Price]]-Table1[[#This Row],[Unit_Cost]]</f>
        <v>73.44</v>
      </c>
      <c r="N593" s="19">
        <f>Table1[[#This Row],[Quantity]]*Table1[[#This Row],[unit_per Profit]]</f>
        <v>265118.40000000002</v>
      </c>
    </row>
    <row r="594" spans="1:14" x14ac:dyDescent="0.2">
      <c r="A594" s="10" t="s">
        <v>29</v>
      </c>
      <c r="B594" s="10" t="s">
        <v>174</v>
      </c>
      <c r="C594" s="10" t="s">
        <v>77</v>
      </c>
      <c r="D594" s="10" t="s">
        <v>27</v>
      </c>
      <c r="E594" s="10" t="s">
        <v>35</v>
      </c>
      <c r="F594" s="11">
        <v>40910</v>
      </c>
      <c r="G594" s="10">
        <v>2012</v>
      </c>
      <c r="H594" s="10">
        <v>455040681</v>
      </c>
      <c r="I594" s="17">
        <v>40941</v>
      </c>
      <c r="J594" s="18">
        <v>5504</v>
      </c>
      <c r="K594" s="19">
        <v>154.06</v>
      </c>
      <c r="L594" s="19">
        <v>90.93</v>
      </c>
      <c r="M594" s="19">
        <f>Table1[[#This Row],[Unit_Selling Price]]-Table1[[#This Row],[Unit_Cost]]</f>
        <v>63.13</v>
      </c>
      <c r="N594" s="19">
        <f>Table1[[#This Row],[Quantity]]*Table1[[#This Row],[unit_per Profit]]</f>
        <v>347467.52000000002</v>
      </c>
    </row>
    <row r="595" spans="1:14" x14ac:dyDescent="0.2">
      <c r="A595" s="10" t="s">
        <v>29</v>
      </c>
      <c r="B595" s="10" t="s">
        <v>198</v>
      </c>
      <c r="C595" s="10" t="s">
        <v>42</v>
      </c>
      <c r="D595" s="10" t="s">
        <v>23</v>
      </c>
      <c r="E595" s="10" t="s">
        <v>24</v>
      </c>
      <c r="F595" s="11">
        <v>41556</v>
      </c>
      <c r="G595" s="10">
        <v>2013</v>
      </c>
      <c r="H595" s="10">
        <v>917792117</v>
      </c>
      <c r="I595" s="17">
        <v>41465</v>
      </c>
      <c r="J595" s="18">
        <v>3938</v>
      </c>
      <c r="K595" s="19">
        <v>109.28</v>
      </c>
      <c r="L595" s="19">
        <v>35.840000000000003</v>
      </c>
      <c r="M595" s="19">
        <f>Table1[[#This Row],[Unit_Selling Price]]-Table1[[#This Row],[Unit_Cost]]</f>
        <v>73.44</v>
      </c>
      <c r="N595" s="19">
        <f>Table1[[#This Row],[Quantity]]*Table1[[#This Row],[unit_per Profit]]</f>
        <v>289206.71999999997</v>
      </c>
    </row>
    <row r="596" spans="1:14" x14ac:dyDescent="0.2">
      <c r="A596" s="10" t="s">
        <v>29</v>
      </c>
      <c r="B596" s="10" t="s">
        <v>165</v>
      </c>
      <c r="C596" s="10" t="s">
        <v>51</v>
      </c>
      <c r="D596" s="10" t="s">
        <v>27</v>
      </c>
      <c r="E596" s="10" t="s">
        <v>35</v>
      </c>
      <c r="F596" s="11" t="s">
        <v>835</v>
      </c>
      <c r="G596" s="10">
        <v>2011</v>
      </c>
      <c r="H596" s="10">
        <v>728793370</v>
      </c>
      <c r="I596" s="17">
        <v>40885</v>
      </c>
      <c r="J596" s="18">
        <v>5009</v>
      </c>
      <c r="K596" s="19">
        <v>437.2</v>
      </c>
      <c r="L596" s="19">
        <v>263.33</v>
      </c>
      <c r="M596" s="19">
        <f>Table1[[#This Row],[Unit_Selling Price]]-Table1[[#This Row],[Unit_Cost]]</f>
        <v>173.87</v>
      </c>
      <c r="N596" s="19">
        <f>Table1[[#This Row],[Quantity]]*Table1[[#This Row],[unit_per Profit]]</f>
        <v>870914.83</v>
      </c>
    </row>
    <row r="597" spans="1:14" x14ac:dyDescent="0.2">
      <c r="A597" s="10" t="s">
        <v>46</v>
      </c>
      <c r="B597" s="10" t="s">
        <v>159</v>
      </c>
      <c r="C597" s="10" t="s">
        <v>65</v>
      </c>
      <c r="D597" s="10" t="s">
        <v>27</v>
      </c>
      <c r="E597" s="10" t="s">
        <v>28</v>
      </c>
      <c r="F597" s="11">
        <v>42099</v>
      </c>
      <c r="G597" s="10">
        <v>2015</v>
      </c>
      <c r="H597" s="10">
        <v>419343268</v>
      </c>
      <c r="I597" s="17" t="s">
        <v>836</v>
      </c>
      <c r="J597" s="18">
        <v>1847</v>
      </c>
      <c r="K597" s="19">
        <v>9.33</v>
      </c>
      <c r="L597" s="19">
        <v>6.92</v>
      </c>
      <c r="M597" s="19">
        <f>Table1[[#This Row],[Unit_Selling Price]]-Table1[[#This Row],[Unit_Cost]]</f>
        <v>2.41</v>
      </c>
      <c r="N597" s="19">
        <f>Table1[[#This Row],[Quantity]]*Table1[[#This Row],[unit_per Profit]]</f>
        <v>4451.2700000000004</v>
      </c>
    </row>
    <row r="598" spans="1:14" x14ac:dyDescent="0.2">
      <c r="A598" s="10" t="s">
        <v>37</v>
      </c>
      <c r="B598" s="10" t="s">
        <v>79</v>
      </c>
      <c r="C598" s="10" t="s">
        <v>34</v>
      </c>
      <c r="D598" s="10" t="s">
        <v>23</v>
      </c>
      <c r="E598" s="10" t="s">
        <v>24</v>
      </c>
      <c r="F598" s="11" t="s">
        <v>346</v>
      </c>
      <c r="G598" s="10">
        <v>2013</v>
      </c>
      <c r="H598" s="10">
        <v>141053140</v>
      </c>
      <c r="I598" s="17" t="s">
        <v>837</v>
      </c>
      <c r="J598" s="18">
        <v>9613</v>
      </c>
      <c r="K598" s="19">
        <v>205.7</v>
      </c>
      <c r="L598" s="19">
        <v>117.11</v>
      </c>
      <c r="M598" s="19">
        <f>Table1[[#This Row],[Unit_Selling Price]]-Table1[[#This Row],[Unit_Cost]]</f>
        <v>88.59</v>
      </c>
      <c r="N598" s="19">
        <f>Table1[[#This Row],[Quantity]]*Table1[[#This Row],[unit_per Profit]]</f>
        <v>851615.67</v>
      </c>
    </row>
    <row r="599" spans="1:14" x14ac:dyDescent="0.2">
      <c r="A599" s="10" t="s">
        <v>46</v>
      </c>
      <c r="B599" s="10" t="s">
        <v>269</v>
      </c>
      <c r="C599" s="10" t="s">
        <v>34</v>
      </c>
      <c r="D599" s="10" t="s">
        <v>23</v>
      </c>
      <c r="E599" s="10" t="s">
        <v>28</v>
      </c>
      <c r="F599" s="11" t="s">
        <v>838</v>
      </c>
      <c r="G599" s="10">
        <v>2014</v>
      </c>
      <c r="H599" s="10">
        <v>115846812</v>
      </c>
      <c r="I599" s="17" t="s">
        <v>578</v>
      </c>
      <c r="J599" s="18">
        <v>501</v>
      </c>
      <c r="K599" s="19">
        <v>205.7</v>
      </c>
      <c r="L599" s="19">
        <v>117.11</v>
      </c>
      <c r="M599" s="19">
        <f>Table1[[#This Row],[Unit_Selling Price]]-Table1[[#This Row],[Unit_Cost]]</f>
        <v>88.59</v>
      </c>
      <c r="N599" s="19">
        <f>Table1[[#This Row],[Quantity]]*Table1[[#This Row],[unit_per Profit]]</f>
        <v>44383.59</v>
      </c>
    </row>
    <row r="600" spans="1:14" x14ac:dyDescent="0.2">
      <c r="A600" s="10" t="s">
        <v>29</v>
      </c>
      <c r="B600" s="10" t="s">
        <v>57</v>
      </c>
      <c r="C600" s="10" t="s">
        <v>65</v>
      </c>
      <c r="D600" s="10" t="s">
        <v>27</v>
      </c>
      <c r="E600" s="10" t="s">
        <v>24</v>
      </c>
      <c r="F600" s="11" t="s">
        <v>839</v>
      </c>
      <c r="G600" s="10">
        <v>2011</v>
      </c>
      <c r="H600" s="10">
        <v>185960614</v>
      </c>
      <c r="I600" s="17" t="s">
        <v>840</v>
      </c>
      <c r="J600" s="18">
        <v>8733</v>
      </c>
      <c r="K600" s="19">
        <v>9.33</v>
      </c>
      <c r="L600" s="19">
        <v>6.92</v>
      </c>
      <c r="M600" s="19">
        <f>Table1[[#This Row],[Unit_Selling Price]]-Table1[[#This Row],[Unit_Cost]]</f>
        <v>2.41</v>
      </c>
      <c r="N600" s="19">
        <f>Table1[[#This Row],[Quantity]]*Table1[[#This Row],[unit_per Profit]]</f>
        <v>21046.53</v>
      </c>
    </row>
    <row r="601" spans="1:14" x14ac:dyDescent="0.2">
      <c r="A601" s="10" t="s">
        <v>46</v>
      </c>
      <c r="B601" s="10" t="s">
        <v>143</v>
      </c>
      <c r="C601" s="10" t="s">
        <v>85</v>
      </c>
      <c r="D601" s="10" t="s">
        <v>27</v>
      </c>
      <c r="E601" s="10" t="s">
        <v>28</v>
      </c>
      <c r="F601" s="11">
        <v>40886</v>
      </c>
      <c r="G601" s="10">
        <v>2011</v>
      </c>
      <c r="H601" s="10">
        <v>263943374</v>
      </c>
      <c r="I601" s="17" t="s">
        <v>841</v>
      </c>
      <c r="J601" s="18">
        <v>5565</v>
      </c>
      <c r="K601" s="19">
        <v>668.27</v>
      </c>
      <c r="L601" s="19">
        <v>502.54</v>
      </c>
      <c r="M601" s="19">
        <f>Table1[[#This Row],[Unit_Selling Price]]-Table1[[#This Row],[Unit_Cost]]</f>
        <v>165.73</v>
      </c>
      <c r="N601" s="19">
        <f>Table1[[#This Row],[Quantity]]*Table1[[#This Row],[unit_per Profit]]</f>
        <v>922287.45</v>
      </c>
    </row>
    <row r="602" spans="1:14" x14ac:dyDescent="0.2">
      <c r="A602" s="10" t="s">
        <v>46</v>
      </c>
      <c r="B602" s="10" t="s">
        <v>133</v>
      </c>
      <c r="C602" s="10" t="s">
        <v>49</v>
      </c>
      <c r="D602" s="10" t="s">
        <v>27</v>
      </c>
      <c r="E602" s="10" t="s">
        <v>24</v>
      </c>
      <c r="F602" s="11" t="s">
        <v>402</v>
      </c>
      <c r="G602" s="10">
        <v>2015</v>
      </c>
      <c r="H602" s="10">
        <v>782656419</v>
      </c>
      <c r="I602" s="17" t="s">
        <v>402</v>
      </c>
      <c r="J602" s="18">
        <v>4282</v>
      </c>
      <c r="K602" s="19">
        <v>651.21</v>
      </c>
      <c r="L602" s="19">
        <v>524.96</v>
      </c>
      <c r="M602" s="19">
        <f>Table1[[#This Row],[Unit_Selling Price]]-Table1[[#This Row],[Unit_Cost]]</f>
        <v>126.25</v>
      </c>
      <c r="N602" s="19">
        <f>Table1[[#This Row],[Quantity]]*Table1[[#This Row],[unit_per Profit]]</f>
        <v>540602.5</v>
      </c>
    </row>
    <row r="603" spans="1:14" x14ac:dyDescent="0.2">
      <c r="A603" s="10" t="s">
        <v>29</v>
      </c>
      <c r="B603" s="10" t="s">
        <v>86</v>
      </c>
      <c r="C603" s="10" t="s">
        <v>49</v>
      </c>
      <c r="D603" s="10" t="s">
        <v>27</v>
      </c>
      <c r="E603" s="10" t="s">
        <v>43</v>
      </c>
      <c r="F603" s="11" t="s">
        <v>783</v>
      </c>
      <c r="G603" s="10">
        <v>2011</v>
      </c>
      <c r="H603" s="10">
        <v>445273578</v>
      </c>
      <c r="I603" s="17">
        <v>41153</v>
      </c>
      <c r="J603" s="18">
        <v>5201</v>
      </c>
      <c r="K603" s="19">
        <v>651.21</v>
      </c>
      <c r="L603" s="19">
        <v>524.96</v>
      </c>
      <c r="M603" s="19">
        <f>Table1[[#This Row],[Unit_Selling Price]]-Table1[[#This Row],[Unit_Cost]]</f>
        <v>126.25</v>
      </c>
      <c r="N603" s="19">
        <f>Table1[[#This Row],[Quantity]]*Table1[[#This Row],[unit_per Profit]]</f>
        <v>656626.25</v>
      </c>
    </row>
    <row r="604" spans="1:14" x14ac:dyDescent="0.2">
      <c r="A604" s="10" t="s">
        <v>32</v>
      </c>
      <c r="B604" s="10" t="s">
        <v>87</v>
      </c>
      <c r="C604" s="10" t="s">
        <v>49</v>
      </c>
      <c r="D604" s="10" t="s">
        <v>23</v>
      </c>
      <c r="E604" s="10" t="s">
        <v>28</v>
      </c>
      <c r="F604" s="11">
        <v>42186</v>
      </c>
      <c r="G604" s="10">
        <v>2015</v>
      </c>
      <c r="H604" s="10">
        <v>275281178</v>
      </c>
      <c r="I604" s="17" t="s">
        <v>842</v>
      </c>
      <c r="J604" s="18">
        <v>673</v>
      </c>
      <c r="K604" s="19">
        <v>651.21</v>
      </c>
      <c r="L604" s="19">
        <v>524.96</v>
      </c>
      <c r="M604" s="19">
        <f>Table1[[#This Row],[Unit_Selling Price]]-Table1[[#This Row],[Unit_Cost]]</f>
        <v>126.25</v>
      </c>
      <c r="N604" s="19">
        <f>Table1[[#This Row],[Quantity]]*Table1[[#This Row],[unit_per Profit]]</f>
        <v>84966.25</v>
      </c>
    </row>
    <row r="605" spans="1:14" x14ac:dyDescent="0.2">
      <c r="A605" s="10" t="s">
        <v>46</v>
      </c>
      <c r="B605" s="10" t="s">
        <v>119</v>
      </c>
      <c r="C605" s="10" t="s">
        <v>65</v>
      </c>
      <c r="D605" s="10" t="s">
        <v>23</v>
      </c>
      <c r="E605" s="10" t="s">
        <v>24</v>
      </c>
      <c r="F605" s="11" t="s">
        <v>843</v>
      </c>
      <c r="G605" s="10">
        <v>2012</v>
      </c>
      <c r="H605" s="10">
        <v>466478049</v>
      </c>
      <c r="I605" s="17" t="s">
        <v>844</v>
      </c>
      <c r="J605" s="18">
        <v>76</v>
      </c>
      <c r="K605" s="19">
        <v>9.33</v>
      </c>
      <c r="L605" s="19">
        <v>6.92</v>
      </c>
      <c r="M605" s="19">
        <f>Table1[[#This Row],[Unit_Selling Price]]-Table1[[#This Row],[Unit_Cost]]</f>
        <v>2.41</v>
      </c>
      <c r="N605" s="19">
        <f>Table1[[#This Row],[Quantity]]*Table1[[#This Row],[unit_per Profit]]</f>
        <v>183.16</v>
      </c>
    </row>
    <row r="606" spans="1:14" x14ac:dyDescent="0.2">
      <c r="A606" s="10" t="s">
        <v>37</v>
      </c>
      <c r="B606" s="10" t="s">
        <v>79</v>
      </c>
      <c r="C606" s="10" t="s">
        <v>56</v>
      </c>
      <c r="D606" s="10" t="s">
        <v>27</v>
      </c>
      <c r="E606" s="10" t="s">
        <v>43</v>
      </c>
      <c r="F606" s="11">
        <v>42594</v>
      </c>
      <c r="G606" s="10">
        <v>2016</v>
      </c>
      <c r="H606" s="10">
        <v>832975518</v>
      </c>
      <c r="I606" s="17" t="s">
        <v>845</v>
      </c>
      <c r="J606" s="18">
        <v>4821</v>
      </c>
      <c r="K606" s="19">
        <v>421.89</v>
      </c>
      <c r="L606" s="19">
        <v>364.69</v>
      </c>
      <c r="M606" s="19">
        <f>Table1[[#This Row],[Unit_Selling Price]]-Table1[[#This Row],[Unit_Cost]]</f>
        <v>57.2</v>
      </c>
      <c r="N606" s="19">
        <f>Table1[[#This Row],[Quantity]]*Table1[[#This Row],[unit_per Profit]]</f>
        <v>275761.2</v>
      </c>
    </row>
    <row r="607" spans="1:14" x14ac:dyDescent="0.2">
      <c r="A607" s="10" t="s">
        <v>29</v>
      </c>
      <c r="B607" s="10" t="s">
        <v>224</v>
      </c>
      <c r="C607" s="10" t="s">
        <v>22</v>
      </c>
      <c r="D607" s="10" t="s">
        <v>23</v>
      </c>
      <c r="E607" s="10" t="s">
        <v>35</v>
      </c>
      <c r="F607" s="11" t="s">
        <v>846</v>
      </c>
      <c r="G607" s="10">
        <v>2014</v>
      </c>
      <c r="H607" s="10">
        <v>359197413</v>
      </c>
      <c r="I607" s="17">
        <v>41854</v>
      </c>
      <c r="J607" s="18">
        <v>3352</v>
      </c>
      <c r="K607" s="19">
        <v>255.28</v>
      </c>
      <c r="L607" s="19">
        <v>159.41999999999999</v>
      </c>
      <c r="M607" s="19">
        <f>Table1[[#This Row],[Unit_Selling Price]]-Table1[[#This Row],[Unit_Cost]]</f>
        <v>95.86</v>
      </c>
      <c r="N607" s="19">
        <f>Table1[[#This Row],[Quantity]]*Table1[[#This Row],[unit_per Profit]]</f>
        <v>321322.71999999997</v>
      </c>
    </row>
    <row r="608" spans="1:14" x14ac:dyDescent="0.2">
      <c r="A608" s="10" t="s">
        <v>37</v>
      </c>
      <c r="B608" s="10" t="s">
        <v>105</v>
      </c>
      <c r="C608" s="10" t="s">
        <v>22</v>
      </c>
      <c r="D608" s="10" t="s">
        <v>23</v>
      </c>
      <c r="E608" s="10" t="s">
        <v>24</v>
      </c>
      <c r="F608" s="11">
        <v>41948</v>
      </c>
      <c r="G608" s="10">
        <v>2014</v>
      </c>
      <c r="H608" s="10">
        <v>349880063</v>
      </c>
      <c r="I608" s="17">
        <v>41978</v>
      </c>
      <c r="J608" s="18">
        <v>6141</v>
      </c>
      <c r="K608" s="19">
        <v>255.28</v>
      </c>
      <c r="L608" s="19">
        <v>159.41999999999999</v>
      </c>
      <c r="M608" s="19">
        <f>Table1[[#This Row],[Unit_Selling Price]]-Table1[[#This Row],[Unit_Cost]]</f>
        <v>95.86</v>
      </c>
      <c r="N608" s="19">
        <f>Table1[[#This Row],[Quantity]]*Table1[[#This Row],[unit_per Profit]]</f>
        <v>588676.26</v>
      </c>
    </row>
    <row r="609" spans="1:14" x14ac:dyDescent="0.2">
      <c r="A609" s="10" t="s">
        <v>32</v>
      </c>
      <c r="B609" s="10" t="s">
        <v>200</v>
      </c>
      <c r="C609" s="10" t="s">
        <v>51</v>
      </c>
      <c r="D609" s="10" t="s">
        <v>23</v>
      </c>
      <c r="E609" s="10" t="s">
        <v>24</v>
      </c>
      <c r="F609" s="11" t="s">
        <v>847</v>
      </c>
      <c r="G609" s="10">
        <v>2010</v>
      </c>
      <c r="H609" s="10">
        <v>380072295</v>
      </c>
      <c r="I609" s="17" t="s">
        <v>848</v>
      </c>
      <c r="J609" s="18">
        <v>693</v>
      </c>
      <c r="K609" s="19">
        <v>437.2</v>
      </c>
      <c r="L609" s="19">
        <v>263.33</v>
      </c>
      <c r="M609" s="19">
        <f>Table1[[#This Row],[Unit_Selling Price]]-Table1[[#This Row],[Unit_Cost]]</f>
        <v>173.87</v>
      </c>
      <c r="N609" s="19">
        <f>Table1[[#This Row],[Quantity]]*Table1[[#This Row],[unit_per Profit]]</f>
        <v>120491.91</v>
      </c>
    </row>
    <row r="610" spans="1:14" x14ac:dyDescent="0.2">
      <c r="A610" s="10" t="s">
        <v>37</v>
      </c>
      <c r="B610" s="10" t="s">
        <v>169</v>
      </c>
      <c r="C610" s="10" t="s">
        <v>85</v>
      </c>
      <c r="D610" s="10" t="s">
        <v>23</v>
      </c>
      <c r="E610" s="10" t="s">
        <v>28</v>
      </c>
      <c r="F610" s="11" t="s">
        <v>849</v>
      </c>
      <c r="G610" s="10">
        <v>2010</v>
      </c>
      <c r="H610" s="10">
        <v>545135438</v>
      </c>
      <c r="I610" s="17" t="s">
        <v>847</v>
      </c>
      <c r="J610" s="18">
        <v>6545</v>
      </c>
      <c r="K610" s="19">
        <v>668.27</v>
      </c>
      <c r="L610" s="19">
        <v>502.54</v>
      </c>
      <c r="M610" s="19">
        <f>Table1[[#This Row],[Unit_Selling Price]]-Table1[[#This Row],[Unit_Cost]]</f>
        <v>165.73</v>
      </c>
      <c r="N610" s="19">
        <f>Table1[[#This Row],[Quantity]]*Table1[[#This Row],[unit_per Profit]]</f>
        <v>1084702.8500000001</v>
      </c>
    </row>
    <row r="611" spans="1:14" x14ac:dyDescent="0.2">
      <c r="A611" s="10" t="s">
        <v>37</v>
      </c>
      <c r="B611" s="10" t="s">
        <v>73</v>
      </c>
      <c r="C611" s="10" t="s">
        <v>22</v>
      </c>
      <c r="D611" s="10" t="s">
        <v>27</v>
      </c>
      <c r="E611" s="10" t="s">
        <v>28</v>
      </c>
      <c r="F611" s="11">
        <v>41125</v>
      </c>
      <c r="G611" s="10">
        <v>2012</v>
      </c>
      <c r="H611" s="10">
        <v>110743319</v>
      </c>
      <c r="I611" s="17">
        <v>41157</v>
      </c>
      <c r="J611" s="18">
        <v>264</v>
      </c>
      <c r="K611" s="19">
        <v>255.28</v>
      </c>
      <c r="L611" s="19">
        <v>159.41999999999999</v>
      </c>
      <c r="M611" s="19">
        <f>Table1[[#This Row],[Unit_Selling Price]]-Table1[[#This Row],[Unit_Cost]]</f>
        <v>95.86</v>
      </c>
      <c r="N611" s="19">
        <f>Table1[[#This Row],[Quantity]]*Table1[[#This Row],[unit_per Profit]]</f>
        <v>25307.040000000001</v>
      </c>
    </row>
    <row r="612" spans="1:14" x14ac:dyDescent="0.2">
      <c r="A612" s="10" t="s">
        <v>46</v>
      </c>
      <c r="B612" s="10" t="s">
        <v>269</v>
      </c>
      <c r="C612" s="10" t="s">
        <v>51</v>
      </c>
      <c r="D612" s="10" t="s">
        <v>27</v>
      </c>
      <c r="E612" s="10" t="s">
        <v>28</v>
      </c>
      <c r="F612" s="11">
        <v>42616</v>
      </c>
      <c r="G612" s="10">
        <v>2016</v>
      </c>
      <c r="H612" s="10">
        <v>662882268</v>
      </c>
      <c r="I612" s="17" t="s">
        <v>850</v>
      </c>
      <c r="J612" s="18">
        <v>449</v>
      </c>
      <c r="K612" s="19">
        <v>437.2</v>
      </c>
      <c r="L612" s="19">
        <v>263.33</v>
      </c>
      <c r="M612" s="19">
        <f>Table1[[#This Row],[Unit_Selling Price]]-Table1[[#This Row],[Unit_Cost]]</f>
        <v>173.87</v>
      </c>
      <c r="N612" s="19">
        <f>Table1[[#This Row],[Quantity]]*Table1[[#This Row],[unit_per Profit]]</f>
        <v>78067.63</v>
      </c>
    </row>
    <row r="613" spans="1:14" x14ac:dyDescent="0.2">
      <c r="A613" s="10" t="s">
        <v>46</v>
      </c>
      <c r="B613" s="10" t="s">
        <v>71</v>
      </c>
      <c r="C613" s="10" t="s">
        <v>56</v>
      </c>
      <c r="D613" s="10" t="s">
        <v>27</v>
      </c>
      <c r="E613" s="10" t="s">
        <v>28</v>
      </c>
      <c r="F613" s="11">
        <v>40279</v>
      </c>
      <c r="G613" s="10">
        <v>2010</v>
      </c>
      <c r="H613" s="10">
        <v>257851111</v>
      </c>
      <c r="I613" s="17" t="s">
        <v>851</v>
      </c>
      <c r="J613" s="18">
        <v>2729</v>
      </c>
      <c r="K613" s="19">
        <v>421.89</v>
      </c>
      <c r="L613" s="19">
        <v>364.69</v>
      </c>
      <c r="M613" s="19">
        <f>Table1[[#This Row],[Unit_Selling Price]]-Table1[[#This Row],[Unit_Cost]]</f>
        <v>57.2</v>
      </c>
      <c r="N613" s="19">
        <f>Table1[[#This Row],[Quantity]]*Table1[[#This Row],[unit_per Profit]]</f>
        <v>156098.79999999999</v>
      </c>
    </row>
    <row r="614" spans="1:14" x14ac:dyDescent="0.2">
      <c r="A614" s="10" t="s">
        <v>46</v>
      </c>
      <c r="B614" s="10" t="s">
        <v>222</v>
      </c>
      <c r="C614" s="10" t="s">
        <v>22</v>
      </c>
      <c r="D614" s="10" t="s">
        <v>27</v>
      </c>
      <c r="E614" s="10" t="s">
        <v>24</v>
      </c>
      <c r="F614" s="11" t="s">
        <v>463</v>
      </c>
      <c r="G614" s="10">
        <v>2016</v>
      </c>
      <c r="H614" s="10">
        <v>172261178</v>
      </c>
      <c r="I614" s="17" t="s">
        <v>715</v>
      </c>
      <c r="J614" s="18">
        <v>4765</v>
      </c>
      <c r="K614" s="19">
        <v>255.28</v>
      </c>
      <c r="L614" s="19">
        <v>159.41999999999999</v>
      </c>
      <c r="M614" s="19">
        <f>Table1[[#This Row],[Unit_Selling Price]]-Table1[[#This Row],[Unit_Cost]]</f>
        <v>95.86</v>
      </c>
      <c r="N614" s="19">
        <f>Table1[[#This Row],[Quantity]]*Table1[[#This Row],[unit_per Profit]]</f>
        <v>456772.9</v>
      </c>
    </row>
    <row r="615" spans="1:14" x14ac:dyDescent="0.2">
      <c r="A615" s="10" t="s">
        <v>29</v>
      </c>
      <c r="B615" s="10" t="s">
        <v>223</v>
      </c>
      <c r="C615" s="10" t="s">
        <v>39</v>
      </c>
      <c r="D615" s="10" t="s">
        <v>27</v>
      </c>
      <c r="E615" s="10" t="s">
        <v>35</v>
      </c>
      <c r="F615" s="11" t="s">
        <v>852</v>
      </c>
      <c r="G615" s="10">
        <v>2013</v>
      </c>
      <c r="H615" s="10">
        <v>853036296</v>
      </c>
      <c r="I615" s="17">
        <v>41280</v>
      </c>
      <c r="J615" s="18">
        <v>1251</v>
      </c>
      <c r="K615" s="19">
        <v>81.73</v>
      </c>
      <c r="L615" s="19">
        <v>56.67</v>
      </c>
      <c r="M615" s="19">
        <f>Table1[[#This Row],[Unit_Selling Price]]-Table1[[#This Row],[Unit_Cost]]</f>
        <v>25.06</v>
      </c>
      <c r="N615" s="19">
        <f>Table1[[#This Row],[Quantity]]*Table1[[#This Row],[unit_per Profit]]</f>
        <v>31350.06</v>
      </c>
    </row>
    <row r="616" spans="1:14" x14ac:dyDescent="0.2">
      <c r="A616" s="10" t="s">
        <v>29</v>
      </c>
      <c r="B616" s="10" t="s">
        <v>80</v>
      </c>
      <c r="C616" s="10" t="s">
        <v>65</v>
      </c>
      <c r="D616" s="10" t="s">
        <v>27</v>
      </c>
      <c r="E616" s="10" t="s">
        <v>24</v>
      </c>
      <c r="F616" s="11" t="s">
        <v>853</v>
      </c>
      <c r="G616" s="10">
        <v>2012</v>
      </c>
      <c r="H616" s="10">
        <v>567412793</v>
      </c>
      <c r="I616" s="17" t="s">
        <v>320</v>
      </c>
      <c r="J616" s="18">
        <v>8910</v>
      </c>
      <c r="K616" s="19">
        <v>9.33</v>
      </c>
      <c r="L616" s="19">
        <v>6.92</v>
      </c>
      <c r="M616" s="19">
        <f>Table1[[#This Row],[Unit_Selling Price]]-Table1[[#This Row],[Unit_Cost]]</f>
        <v>2.41</v>
      </c>
      <c r="N616" s="19">
        <f>Table1[[#This Row],[Quantity]]*Table1[[#This Row],[unit_per Profit]]</f>
        <v>21473.1</v>
      </c>
    </row>
    <row r="617" spans="1:14" x14ac:dyDescent="0.2">
      <c r="A617" s="10" t="s">
        <v>59</v>
      </c>
      <c r="B617" s="10" t="s">
        <v>225</v>
      </c>
      <c r="C617" s="10" t="s">
        <v>42</v>
      </c>
      <c r="D617" s="10" t="s">
        <v>27</v>
      </c>
      <c r="E617" s="10" t="s">
        <v>43</v>
      </c>
      <c r="F617" s="11" t="s">
        <v>846</v>
      </c>
      <c r="G617" s="10">
        <v>2014</v>
      </c>
      <c r="H617" s="10">
        <v>352939498</v>
      </c>
      <c r="I617" s="17">
        <v>41915</v>
      </c>
      <c r="J617" s="18">
        <v>1495</v>
      </c>
      <c r="K617" s="19">
        <v>109.28</v>
      </c>
      <c r="L617" s="19">
        <v>35.840000000000003</v>
      </c>
      <c r="M617" s="19">
        <f>Table1[[#This Row],[Unit_Selling Price]]-Table1[[#This Row],[Unit_Cost]]</f>
        <v>73.44</v>
      </c>
      <c r="N617" s="19">
        <f>Table1[[#This Row],[Quantity]]*Table1[[#This Row],[unit_per Profit]]</f>
        <v>109792.8</v>
      </c>
    </row>
    <row r="618" spans="1:14" x14ac:dyDescent="0.2">
      <c r="A618" s="10" t="s">
        <v>46</v>
      </c>
      <c r="B618" s="10" t="s">
        <v>194</v>
      </c>
      <c r="C618" s="10" t="s">
        <v>42</v>
      </c>
      <c r="D618" s="10" t="s">
        <v>23</v>
      </c>
      <c r="E618" s="10" t="s">
        <v>24</v>
      </c>
      <c r="F618" s="11" t="s">
        <v>854</v>
      </c>
      <c r="G618" s="10">
        <v>2013</v>
      </c>
      <c r="H618" s="10">
        <v>867477738</v>
      </c>
      <c r="I618" s="17" t="s">
        <v>855</v>
      </c>
      <c r="J618" s="18">
        <v>4795</v>
      </c>
      <c r="K618" s="19">
        <v>109.28</v>
      </c>
      <c r="L618" s="19">
        <v>35.840000000000003</v>
      </c>
      <c r="M618" s="19">
        <f>Table1[[#This Row],[Unit_Selling Price]]-Table1[[#This Row],[Unit_Cost]]</f>
        <v>73.44</v>
      </c>
      <c r="N618" s="19">
        <f>Table1[[#This Row],[Quantity]]*Table1[[#This Row],[unit_per Profit]]</f>
        <v>352144.8</v>
      </c>
    </row>
    <row r="619" spans="1:14" x14ac:dyDescent="0.2">
      <c r="A619" s="10" t="s">
        <v>29</v>
      </c>
      <c r="B619" s="10" t="s">
        <v>214</v>
      </c>
      <c r="C619" s="10" t="s">
        <v>51</v>
      </c>
      <c r="D619" s="10" t="s">
        <v>27</v>
      </c>
      <c r="E619" s="10" t="s">
        <v>43</v>
      </c>
      <c r="F619" s="11" t="s">
        <v>289</v>
      </c>
      <c r="G619" s="10">
        <v>2016</v>
      </c>
      <c r="H619" s="10">
        <v>139201343</v>
      </c>
      <c r="I619" s="17">
        <v>42530</v>
      </c>
      <c r="J619" s="18">
        <v>1625</v>
      </c>
      <c r="K619" s="19">
        <v>437.2</v>
      </c>
      <c r="L619" s="19">
        <v>263.33</v>
      </c>
      <c r="M619" s="19">
        <f>Table1[[#This Row],[Unit_Selling Price]]-Table1[[#This Row],[Unit_Cost]]</f>
        <v>173.87</v>
      </c>
      <c r="N619" s="19">
        <f>Table1[[#This Row],[Quantity]]*Table1[[#This Row],[unit_per Profit]]</f>
        <v>282538.75</v>
      </c>
    </row>
    <row r="620" spans="1:14" x14ac:dyDescent="0.2">
      <c r="A620" s="10" t="s">
        <v>278</v>
      </c>
      <c r="B620" s="10" t="s">
        <v>25</v>
      </c>
      <c r="C620" s="10" t="s">
        <v>65</v>
      </c>
      <c r="D620" s="10" t="s">
        <v>27</v>
      </c>
      <c r="E620" s="10" t="s">
        <v>28</v>
      </c>
      <c r="F620" s="11" t="s">
        <v>856</v>
      </c>
      <c r="G620" s="10">
        <v>2016</v>
      </c>
      <c r="H620" s="10">
        <v>316596639</v>
      </c>
      <c r="I620" s="17">
        <v>42472</v>
      </c>
      <c r="J620" s="18">
        <v>6836</v>
      </c>
      <c r="K620" s="19">
        <v>9.33</v>
      </c>
      <c r="L620" s="19">
        <v>6.92</v>
      </c>
      <c r="M620" s="19">
        <f>Table1[[#This Row],[Unit_Selling Price]]-Table1[[#This Row],[Unit_Cost]]</f>
        <v>2.41</v>
      </c>
      <c r="N620" s="19">
        <f>Table1[[#This Row],[Quantity]]*Table1[[#This Row],[unit_per Profit]]</f>
        <v>16474.759999999998</v>
      </c>
    </row>
    <row r="621" spans="1:14" x14ac:dyDescent="0.2">
      <c r="A621" s="10" t="s">
        <v>46</v>
      </c>
      <c r="B621" s="10" t="s">
        <v>92</v>
      </c>
      <c r="C621" s="10" t="s">
        <v>31</v>
      </c>
      <c r="D621" s="10" t="s">
        <v>23</v>
      </c>
      <c r="E621" s="10" t="s">
        <v>43</v>
      </c>
      <c r="F621" s="11" t="s">
        <v>787</v>
      </c>
      <c r="G621" s="10">
        <v>2011</v>
      </c>
      <c r="H621" s="10">
        <v>918462455</v>
      </c>
      <c r="I621" s="17" t="s">
        <v>587</v>
      </c>
      <c r="J621" s="18">
        <v>2305</v>
      </c>
      <c r="K621" s="19">
        <v>47.45</v>
      </c>
      <c r="L621" s="19">
        <v>31.79</v>
      </c>
      <c r="M621" s="19">
        <f>Table1[[#This Row],[Unit_Selling Price]]-Table1[[#This Row],[Unit_Cost]]</f>
        <v>15.66</v>
      </c>
      <c r="N621" s="19">
        <f>Table1[[#This Row],[Quantity]]*Table1[[#This Row],[unit_per Profit]]</f>
        <v>36096.300000000003</v>
      </c>
    </row>
    <row r="622" spans="1:14" x14ac:dyDescent="0.2">
      <c r="A622" s="10" t="s">
        <v>29</v>
      </c>
      <c r="B622" s="10" t="s">
        <v>109</v>
      </c>
      <c r="C622" s="10" t="s">
        <v>51</v>
      </c>
      <c r="D622" s="10" t="s">
        <v>23</v>
      </c>
      <c r="E622" s="10" t="s">
        <v>28</v>
      </c>
      <c r="F622" s="11">
        <v>41888</v>
      </c>
      <c r="G622" s="10">
        <v>2014</v>
      </c>
      <c r="H622" s="10">
        <v>183910119</v>
      </c>
      <c r="I622" s="17">
        <v>41949</v>
      </c>
      <c r="J622" s="18">
        <v>1946</v>
      </c>
      <c r="K622" s="19">
        <v>437.2</v>
      </c>
      <c r="L622" s="19">
        <v>263.33</v>
      </c>
      <c r="M622" s="19">
        <f>Table1[[#This Row],[Unit_Selling Price]]-Table1[[#This Row],[Unit_Cost]]</f>
        <v>173.87</v>
      </c>
      <c r="N622" s="19">
        <f>Table1[[#This Row],[Quantity]]*Table1[[#This Row],[unit_per Profit]]</f>
        <v>338351.02</v>
      </c>
    </row>
    <row r="623" spans="1:14" x14ac:dyDescent="0.2">
      <c r="A623" s="10" t="s">
        <v>29</v>
      </c>
      <c r="B623" s="10" t="s">
        <v>76</v>
      </c>
      <c r="C623" s="10" t="s">
        <v>42</v>
      </c>
      <c r="D623" s="10" t="s">
        <v>23</v>
      </c>
      <c r="E623" s="10" t="s">
        <v>43</v>
      </c>
      <c r="F623" s="11">
        <v>41466</v>
      </c>
      <c r="G623" s="10">
        <v>2013</v>
      </c>
      <c r="H623" s="10">
        <v>922363460</v>
      </c>
      <c r="I623" s="17" t="s">
        <v>857</v>
      </c>
      <c r="J623" s="18">
        <v>6700</v>
      </c>
      <c r="K623" s="19">
        <v>109.28</v>
      </c>
      <c r="L623" s="19">
        <v>35.840000000000003</v>
      </c>
      <c r="M623" s="19">
        <f>Table1[[#This Row],[Unit_Selling Price]]-Table1[[#This Row],[Unit_Cost]]</f>
        <v>73.44</v>
      </c>
      <c r="N623" s="19">
        <f>Table1[[#This Row],[Quantity]]*Table1[[#This Row],[unit_per Profit]]</f>
        <v>492048</v>
      </c>
    </row>
    <row r="624" spans="1:14" x14ac:dyDescent="0.2">
      <c r="A624" s="10" t="s">
        <v>278</v>
      </c>
      <c r="B624" s="10" t="s">
        <v>217</v>
      </c>
      <c r="C624" s="10" t="s">
        <v>85</v>
      </c>
      <c r="D624" s="10" t="s">
        <v>23</v>
      </c>
      <c r="E624" s="10" t="s">
        <v>24</v>
      </c>
      <c r="F624" s="11">
        <v>41856</v>
      </c>
      <c r="G624" s="10">
        <v>2014</v>
      </c>
      <c r="H624" s="10">
        <v>163558804</v>
      </c>
      <c r="I624" s="17" t="s">
        <v>858</v>
      </c>
      <c r="J624" s="18">
        <v>9540</v>
      </c>
      <c r="K624" s="19">
        <v>668.27</v>
      </c>
      <c r="L624" s="19">
        <v>502.54</v>
      </c>
      <c r="M624" s="19">
        <f>Table1[[#This Row],[Unit_Selling Price]]-Table1[[#This Row],[Unit_Cost]]</f>
        <v>165.73</v>
      </c>
      <c r="N624" s="19">
        <f>Table1[[#This Row],[Quantity]]*Table1[[#This Row],[unit_per Profit]]</f>
        <v>1581064.2</v>
      </c>
    </row>
    <row r="625" spans="1:14" x14ac:dyDescent="0.2">
      <c r="A625" s="10" t="s">
        <v>46</v>
      </c>
      <c r="B625" s="10" t="s">
        <v>129</v>
      </c>
      <c r="C625" s="10" t="s">
        <v>65</v>
      </c>
      <c r="D625" s="10" t="s">
        <v>27</v>
      </c>
      <c r="E625" s="10" t="s">
        <v>35</v>
      </c>
      <c r="F625" s="11">
        <v>40362</v>
      </c>
      <c r="G625" s="10">
        <v>2010</v>
      </c>
      <c r="H625" s="10">
        <v>407544982</v>
      </c>
      <c r="I625" s="17">
        <v>40515</v>
      </c>
      <c r="J625" s="18">
        <v>472</v>
      </c>
      <c r="K625" s="19">
        <v>9.33</v>
      </c>
      <c r="L625" s="19">
        <v>6.92</v>
      </c>
      <c r="M625" s="19">
        <f>Table1[[#This Row],[Unit_Selling Price]]-Table1[[#This Row],[Unit_Cost]]</f>
        <v>2.41</v>
      </c>
      <c r="N625" s="19">
        <f>Table1[[#This Row],[Quantity]]*Table1[[#This Row],[unit_per Profit]]</f>
        <v>1137.52</v>
      </c>
    </row>
    <row r="626" spans="1:14" x14ac:dyDescent="0.2">
      <c r="A626" s="10" t="s">
        <v>37</v>
      </c>
      <c r="B626" s="10" t="s">
        <v>106</v>
      </c>
      <c r="C626" s="10" t="s">
        <v>56</v>
      </c>
      <c r="D626" s="10" t="s">
        <v>23</v>
      </c>
      <c r="E626" s="10" t="s">
        <v>43</v>
      </c>
      <c r="F626" s="11" t="s">
        <v>534</v>
      </c>
      <c r="G626" s="10">
        <v>2011</v>
      </c>
      <c r="H626" s="10">
        <v>174683320</v>
      </c>
      <c r="I626" s="17">
        <v>40613</v>
      </c>
      <c r="J626" s="18">
        <v>1531</v>
      </c>
      <c r="K626" s="19">
        <v>421.89</v>
      </c>
      <c r="L626" s="19">
        <v>364.69</v>
      </c>
      <c r="M626" s="19">
        <f>Table1[[#This Row],[Unit_Selling Price]]-Table1[[#This Row],[Unit_Cost]]</f>
        <v>57.2</v>
      </c>
      <c r="N626" s="19">
        <f>Table1[[#This Row],[Quantity]]*Table1[[#This Row],[unit_per Profit]]</f>
        <v>87573.2</v>
      </c>
    </row>
    <row r="627" spans="1:14" x14ac:dyDescent="0.2">
      <c r="A627" s="10" t="s">
        <v>40</v>
      </c>
      <c r="B627" s="10" t="s">
        <v>188</v>
      </c>
      <c r="C627" s="10" t="s">
        <v>85</v>
      </c>
      <c r="D627" s="10" t="s">
        <v>27</v>
      </c>
      <c r="E627" s="10" t="s">
        <v>43</v>
      </c>
      <c r="F627" s="11" t="s">
        <v>859</v>
      </c>
      <c r="G627" s="10">
        <v>2011</v>
      </c>
      <c r="H627" s="10">
        <v>755647647</v>
      </c>
      <c r="I627" s="17">
        <v>40798</v>
      </c>
      <c r="J627" s="18">
        <v>1786</v>
      </c>
      <c r="K627" s="19">
        <v>668.27</v>
      </c>
      <c r="L627" s="19">
        <v>502.54</v>
      </c>
      <c r="M627" s="19">
        <f>Table1[[#This Row],[Unit_Selling Price]]-Table1[[#This Row],[Unit_Cost]]</f>
        <v>165.73</v>
      </c>
      <c r="N627" s="19">
        <f>Table1[[#This Row],[Quantity]]*Table1[[#This Row],[unit_per Profit]]</f>
        <v>295993.78000000003</v>
      </c>
    </row>
    <row r="628" spans="1:14" x14ac:dyDescent="0.2">
      <c r="A628" s="10" t="s">
        <v>46</v>
      </c>
      <c r="B628" s="10" t="s">
        <v>141</v>
      </c>
      <c r="C628" s="10" t="s">
        <v>56</v>
      </c>
      <c r="D628" s="10" t="s">
        <v>23</v>
      </c>
      <c r="E628" s="10" t="s">
        <v>43</v>
      </c>
      <c r="F628" s="11" t="s">
        <v>576</v>
      </c>
      <c r="G628" s="10">
        <v>2011</v>
      </c>
      <c r="H628" s="10">
        <v>361424291</v>
      </c>
      <c r="I628" s="17">
        <v>40670</v>
      </c>
      <c r="J628" s="18">
        <v>2334</v>
      </c>
      <c r="K628" s="19">
        <v>421.89</v>
      </c>
      <c r="L628" s="19">
        <v>364.69</v>
      </c>
      <c r="M628" s="19">
        <f>Table1[[#This Row],[Unit_Selling Price]]-Table1[[#This Row],[Unit_Cost]]</f>
        <v>57.2</v>
      </c>
      <c r="N628" s="19">
        <f>Table1[[#This Row],[Quantity]]*Table1[[#This Row],[unit_per Profit]]</f>
        <v>133504.79999999999</v>
      </c>
    </row>
    <row r="629" spans="1:14" x14ac:dyDescent="0.2">
      <c r="A629" s="10" t="s">
        <v>46</v>
      </c>
      <c r="B629" s="10" t="s">
        <v>194</v>
      </c>
      <c r="C629" s="10" t="s">
        <v>22</v>
      </c>
      <c r="D629" s="10" t="s">
        <v>23</v>
      </c>
      <c r="E629" s="10" t="s">
        <v>43</v>
      </c>
      <c r="F629" s="11" t="s">
        <v>860</v>
      </c>
      <c r="G629" s="10">
        <v>2016</v>
      </c>
      <c r="H629" s="10">
        <v>873312079</v>
      </c>
      <c r="I629" s="17" t="s">
        <v>861</v>
      </c>
      <c r="J629" s="18">
        <v>1306</v>
      </c>
      <c r="K629" s="19">
        <v>255.28</v>
      </c>
      <c r="L629" s="19">
        <v>159.41999999999999</v>
      </c>
      <c r="M629" s="19">
        <f>Table1[[#This Row],[Unit_Selling Price]]-Table1[[#This Row],[Unit_Cost]]</f>
        <v>95.86</v>
      </c>
      <c r="N629" s="19">
        <f>Table1[[#This Row],[Quantity]]*Table1[[#This Row],[unit_per Profit]]</f>
        <v>125193.16</v>
      </c>
    </row>
    <row r="630" spans="1:14" x14ac:dyDescent="0.2">
      <c r="A630" s="10" t="s">
        <v>29</v>
      </c>
      <c r="B630" s="10" t="s">
        <v>57</v>
      </c>
      <c r="C630" s="10" t="s">
        <v>31</v>
      </c>
      <c r="D630" s="10" t="s">
        <v>27</v>
      </c>
      <c r="E630" s="10" t="s">
        <v>28</v>
      </c>
      <c r="F630" s="11">
        <v>40943</v>
      </c>
      <c r="G630" s="10">
        <v>2012</v>
      </c>
      <c r="H630" s="10">
        <v>192922341</v>
      </c>
      <c r="I630" s="17">
        <v>40913</v>
      </c>
      <c r="J630" s="18">
        <v>8863</v>
      </c>
      <c r="K630" s="19">
        <v>47.45</v>
      </c>
      <c r="L630" s="19">
        <v>31.79</v>
      </c>
      <c r="M630" s="19">
        <f>Table1[[#This Row],[Unit_Selling Price]]-Table1[[#This Row],[Unit_Cost]]</f>
        <v>15.66</v>
      </c>
      <c r="N630" s="19">
        <f>Table1[[#This Row],[Quantity]]*Table1[[#This Row],[unit_per Profit]]</f>
        <v>138794.57999999999</v>
      </c>
    </row>
    <row r="631" spans="1:14" x14ac:dyDescent="0.2">
      <c r="A631" s="10" t="s">
        <v>29</v>
      </c>
      <c r="B631" s="10" t="s">
        <v>131</v>
      </c>
      <c r="C631" s="10" t="s">
        <v>34</v>
      </c>
      <c r="D631" s="10" t="s">
        <v>23</v>
      </c>
      <c r="E631" s="10" t="s">
        <v>35</v>
      </c>
      <c r="F631" s="11">
        <v>42800</v>
      </c>
      <c r="G631" s="10">
        <v>2017</v>
      </c>
      <c r="H631" s="10">
        <v>792178905</v>
      </c>
      <c r="I631" s="17" t="s">
        <v>697</v>
      </c>
      <c r="J631" s="18">
        <v>2197</v>
      </c>
      <c r="K631" s="19">
        <v>205.7</v>
      </c>
      <c r="L631" s="19">
        <v>117.11</v>
      </c>
      <c r="M631" s="19">
        <f>Table1[[#This Row],[Unit_Selling Price]]-Table1[[#This Row],[Unit_Cost]]</f>
        <v>88.59</v>
      </c>
      <c r="N631" s="19">
        <f>Table1[[#This Row],[Quantity]]*Table1[[#This Row],[unit_per Profit]]</f>
        <v>194632.23</v>
      </c>
    </row>
    <row r="632" spans="1:14" x14ac:dyDescent="0.2">
      <c r="A632" s="10" t="s">
        <v>46</v>
      </c>
      <c r="B632" s="10" t="s">
        <v>190</v>
      </c>
      <c r="C632" s="10" t="s">
        <v>22</v>
      </c>
      <c r="D632" s="10" t="s">
        <v>23</v>
      </c>
      <c r="E632" s="10" t="s">
        <v>28</v>
      </c>
      <c r="F632" s="11" t="s">
        <v>862</v>
      </c>
      <c r="G632" s="10">
        <v>2015</v>
      </c>
      <c r="H632" s="10">
        <v>263318097</v>
      </c>
      <c r="I632" s="17">
        <v>42097</v>
      </c>
      <c r="J632" s="18">
        <v>531</v>
      </c>
      <c r="K632" s="19">
        <v>255.28</v>
      </c>
      <c r="L632" s="19">
        <v>159.41999999999999</v>
      </c>
      <c r="M632" s="19">
        <f>Table1[[#This Row],[Unit_Selling Price]]-Table1[[#This Row],[Unit_Cost]]</f>
        <v>95.86</v>
      </c>
      <c r="N632" s="19">
        <f>Table1[[#This Row],[Quantity]]*Table1[[#This Row],[unit_per Profit]]</f>
        <v>50901.66</v>
      </c>
    </row>
    <row r="633" spans="1:14" x14ac:dyDescent="0.2">
      <c r="A633" s="10" t="s">
        <v>46</v>
      </c>
      <c r="B633" s="10" t="s">
        <v>103</v>
      </c>
      <c r="C633" s="10" t="s">
        <v>49</v>
      </c>
      <c r="D633" s="10" t="s">
        <v>23</v>
      </c>
      <c r="E633" s="10" t="s">
        <v>43</v>
      </c>
      <c r="F633" s="11">
        <v>42345</v>
      </c>
      <c r="G633" s="10">
        <v>2015</v>
      </c>
      <c r="H633" s="10">
        <v>768888747</v>
      </c>
      <c r="I633" s="17" t="s">
        <v>863</v>
      </c>
      <c r="J633" s="18">
        <v>122</v>
      </c>
      <c r="K633" s="19">
        <v>651.21</v>
      </c>
      <c r="L633" s="19">
        <v>524.96</v>
      </c>
      <c r="M633" s="19">
        <f>Table1[[#This Row],[Unit_Selling Price]]-Table1[[#This Row],[Unit_Cost]]</f>
        <v>126.25</v>
      </c>
      <c r="N633" s="19">
        <f>Table1[[#This Row],[Quantity]]*Table1[[#This Row],[unit_per Profit]]</f>
        <v>15402.5</v>
      </c>
    </row>
    <row r="634" spans="1:14" x14ac:dyDescent="0.2">
      <c r="A634" s="10" t="s">
        <v>37</v>
      </c>
      <c r="B634" s="10" t="s">
        <v>48</v>
      </c>
      <c r="C634" s="10" t="s">
        <v>85</v>
      </c>
      <c r="D634" s="10" t="s">
        <v>27</v>
      </c>
      <c r="E634" s="10" t="s">
        <v>43</v>
      </c>
      <c r="F634" s="11" t="s">
        <v>864</v>
      </c>
      <c r="G634" s="10">
        <v>2015</v>
      </c>
      <c r="H634" s="10">
        <v>491752183</v>
      </c>
      <c r="I634" s="17">
        <v>42157</v>
      </c>
      <c r="J634" s="18">
        <v>9254</v>
      </c>
      <c r="K634" s="19">
        <v>668.27</v>
      </c>
      <c r="L634" s="19">
        <v>502.54</v>
      </c>
      <c r="M634" s="19">
        <f>Table1[[#This Row],[Unit_Selling Price]]-Table1[[#This Row],[Unit_Cost]]</f>
        <v>165.73</v>
      </c>
      <c r="N634" s="19">
        <f>Table1[[#This Row],[Quantity]]*Table1[[#This Row],[unit_per Profit]]</f>
        <v>1533665.42</v>
      </c>
    </row>
    <row r="635" spans="1:14" x14ac:dyDescent="0.2">
      <c r="A635" s="10" t="s">
        <v>37</v>
      </c>
      <c r="B635" s="10" t="s">
        <v>79</v>
      </c>
      <c r="C635" s="10" t="s">
        <v>65</v>
      </c>
      <c r="D635" s="10" t="s">
        <v>27</v>
      </c>
      <c r="E635" s="10" t="s">
        <v>43</v>
      </c>
      <c r="F635" s="11" t="s">
        <v>865</v>
      </c>
      <c r="G635" s="10">
        <v>2014</v>
      </c>
      <c r="H635" s="10">
        <v>385082232</v>
      </c>
      <c r="I635" s="17" t="s">
        <v>866</v>
      </c>
      <c r="J635" s="18">
        <v>3245</v>
      </c>
      <c r="K635" s="19">
        <v>9.33</v>
      </c>
      <c r="L635" s="19">
        <v>6.92</v>
      </c>
      <c r="M635" s="19">
        <f>Table1[[#This Row],[Unit_Selling Price]]-Table1[[#This Row],[Unit_Cost]]</f>
        <v>2.41</v>
      </c>
      <c r="N635" s="19">
        <f>Table1[[#This Row],[Quantity]]*Table1[[#This Row],[unit_per Profit]]</f>
        <v>7820.45</v>
      </c>
    </row>
    <row r="636" spans="1:14" x14ac:dyDescent="0.2">
      <c r="A636" s="10" t="s">
        <v>278</v>
      </c>
      <c r="B636" s="10" t="s">
        <v>217</v>
      </c>
      <c r="C636" s="10" t="s">
        <v>56</v>
      </c>
      <c r="D636" s="10" t="s">
        <v>27</v>
      </c>
      <c r="E636" s="10" t="s">
        <v>28</v>
      </c>
      <c r="F636" s="11" t="s">
        <v>867</v>
      </c>
      <c r="G636" s="10">
        <v>2016</v>
      </c>
      <c r="H636" s="10">
        <v>122365224</v>
      </c>
      <c r="I636" s="17" t="s">
        <v>868</v>
      </c>
      <c r="J636" s="18">
        <v>9444</v>
      </c>
      <c r="K636" s="19">
        <v>421.89</v>
      </c>
      <c r="L636" s="19">
        <v>364.69</v>
      </c>
      <c r="M636" s="19">
        <f>Table1[[#This Row],[Unit_Selling Price]]-Table1[[#This Row],[Unit_Cost]]</f>
        <v>57.2</v>
      </c>
      <c r="N636" s="19">
        <f>Table1[[#This Row],[Quantity]]*Table1[[#This Row],[unit_per Profit]]</f>
        <v>540196.80000000005</v>
      </c>
    </row>
    <row r="637" spans="1:14" x14ac:dyDescent="0.2">
      <c r="A637" s="10" t="s">
        <v>278</v>
      </c>
      <c r="B637" s="10" t="s">
        <v>121</v>
      </c>
      <c r="C637" s="10" t="s">
        <v>85</v>
      </c>
      <c r="D637" s="10" t="s">
        <v>23</v>
      </c>
      <c r="E637" s="10" t="s">
        <v>43</v>
      </c>
      <c r="F637" s="11">
        <v>41429</v>
      </c>
      <c r="G637" s="10">
        <v>2013</v>
      </c>
      <c r="H637" s="10">
        <v>347399985</v>
      </c>
      <c r="I637" s="17" t="s">
        <v>393</v>
      </c>
      <c r="J637" s="18">
        <v>2231</v>
      </c>
      <c r="K637" s="19">
        <v>668.27</v>
      </c>
      <c r="L637" s="19">
        <v>502.54</v>
      </c>
      <c r="M637" s="19">
        <f>Table1[[#This Row],[Unit_Selling Price]]-Table1[[#This Row],[Unit_Cost]]</f>
        <v>165.73</v>
      </c>
      <c r="N637" s="19">
        <f>Table1[[#This Row],[Quantity]]*Table1[[#This Row],[unit_per Profit]]</f>
        <v>369743.63</v>
      </c>
    </row>
    <row r="638" spans="1:14" x14ac:dyDescent="0.2">
      <c r="A638" s="10" t="s">
        <v>29</v>
      </c>
      <c r="B638" s="10" t="s">
        <v>112</v>
      </c>
      <c r="C638" s="10" t="s">
        <v>31</v>
      </c>
      <c r="D638" s="10" t="s">
        <v>23</v>
      </c>
      <c r="E638" s="10" t="s">
        <v>24</v>
      </c>
      <c r="F638" s="11" t="s">
        <v>869</v>
      </c>
      <c r="G638" s="10">
        <v>2011</v>
      </c>
      <c r="H638" s="10">
        <v>424297845</v>
      </c>
      <c r="I638" s="17">
        <v>41122</v>
      </c>
      <c r="J638" s="18">
        <v>8016</v>
      </c>
      <c r="K638" s="19">
        <v>47.45</v>
      </c>
      <c r="L638" s="19">
        <v>31.79</v>
      </c>
      <c r="M638" s="19">
        <f>Table1[[#This Row],[Unit_Selling Price]]-Table1[[#This Row],[Unit_Cost]]</f>
        <v>15.66</v>
      </c>
      <c r="N638" s="19">
        <f>Table1[[#This Row],[Quantity]]*Table1[[#This Row],[unit_per Profit]]</f>
        <v>125530.56</v>
      </c>
    </row>
    <row r="639" spans="1:14" x14ac:dyDescent="0.2">
      <c r="A639" s="10" t="s">
        <v>46</v>
      </c>
      <c r="B639" s="10" t="s">
        <v>220</v>
      </c>
      <c r="C639" s="10" t="s">
        <v>49</v>
      </c>
      <c r="D639" s="10" t="s">
        <v>27</v>
      </c>
      <c r="E639" s="10" t="s">
        <v>24</v>
      </c>
      <c r="F639" s="11" t="s">
        <v>870</v>
      </c>
      <c r="G639" s="10">
        <v>2010</v>
      </c>
      <c r="H639" s="10">
        <v>687482631</v>
      </c>
      <c r="I639" s="17" t="s">
        <v>871</v>
      </c>
      <c r="J639" s="18">
        <v>243</v>
      </c>
      <c r="K639" s="19">
        <v>651.21</v>
      </c>
      <c r="L639" s="19">
        <v>524.96</v>
      </c>
      <c r="M639" s="19">
        <f>Table1[[#This Row],[Unit_Selling Price]]-Table1[[#This Row],[Unit_Cost]]</f>
        <v>126.25</v>
      </c>
      <c r="N639" s="19">
        <f>Table1[[#This Row],[Quantity]]*Table1[[#This Row],[unit_per Profit]]</f>
        <v>30678.75</v>
      </c>
    </row>
    <row r="640" spans="1:14" x14ac:dyDescent="0.2">
      <c r="A640" s="10" t="s">
        <v>40</v>
      </c>
      <c r="B640" s="10" t="s">
        <v>101</v>
      </c>
      <c r="C640" s="10" t="s">
        <v>51</v>
      </c>
      <c r="D640" s="10" t="s">
        <v>27</v>
      </c>
      <c r="E640" s="10" t="s">
        <v>43</v>
      </c>
      <c r="F640" s="11">
        <v>42525</v>
      </c>
      <c r="G640" s="10">
        <v>2016</v>
      </c>
      <c r="H640" s="10">
        <v>191690671</v>
      </c>
      <c r="I640" s="17" t="s">
        <v>662</v>
      </c>
      <c r="J640" s="18">
        <v>4384</v>
      </c>
      <c r="K640" s="19">
        <v>437.2</v>
      </c>
      <c r="L640" s="19">
        <v>263.33</v>
      </c>
      <c r="M640" s="19">
        <f>Table1[[#This Row],[Unit_Selling Price]]-Table1[[#This Row],[Unit_Cost]]</f>
        <v>173.87</v>
      </c>
      <c r="N640" s="19">
        <f>Table1[[#This Row],[Quantity]]*Table1[[#This Row],[unit_per Profit]]</f>
        <v>762246.08</v>
      </c>
    </row>
    <row r="641" spans="1:14" x14ac:dyDescent="0.2">
      <c r="A641" s="10" t="s">
        <v>40</v>
      </c>
      <c r="B641" s="10" t="s">
        <v>221</v>
      </c>
      <c r="C641" s="10" t="s">
        <v>34</v>
      </c>
      <c r="D641" s="10" t="s">
        <v>23</v>
      </c>
      <c r="E641" s="10" t="s">
        <v>28</v>
      </c>
      <c r="F641" s="11">
        <v>42624</v>
      </c>
      <c r="G641" s="10">
        <v>2016</v>
      </c>
      <c r="H641" s="10">
        <v>761970794</v>
      </c>
      <c r="I641" s="17" t="s">
        <v>568</v>
      </c>
      <c r="J641" s="18">
        <v>2945</v>
      </c>
      <c r="K641" s="19">
        <v>205.7</v>
      </c>
      <c r="L641" s="19">
        <v>117.11</v>
      </c>
      <c r="M641" s="19">
        <f>Table1[[#This Row],[Unit_Selling Price]]-Table1[[#This Row],[Unit_Cost]]</f>
        <v>88.59</v>
      </c>
      <c r="N641" s="19">
        <f>Table1[[#This Row],[Quantity]]*Table1[[#This Row],[unit_per Profit]]</f>
        <v>260897.55</v>
      </c>
    </row>
    <row r="642" spans="1:14" x14ac:dyDescent="0.2">
      <c r="A642" s="10" t="s">
        <v>29</v>
      </c>
      <c r="B642" s="10" t="s">
        <v>214</v>
      </c>
      <c r="C642" s="10" t="s">
        <v>22</v>
      </c>
      <c r="D642" s="10" t="s">
        <v>23</v>
      </c>
      <c r="E642" s="10" t="s">
        <v>43</v>
      </c>
      <c r="F642" s="11" t="s">
        <v>872</v>
      </c>
      <c r="G642" s="10">
        <v>2017</v>
      </c>
      <c r="H642" s="10">
        <v>243684327</v>
      </c>
      <c r="I642" s="17" t="s">
        <v>873</v>
      </c>
      <c r="J642" s="18">
        <v>462</v>
      </c>
      <c r="K642" s="19">
        <v>255.28</v>
      </c>
      <c r="L642" s="19">
        <v>159.41999999999999</v>
      </c>
      <c r="M642" s="19">
        <f>Table1[[#This Row],[Unit_Selling Price]]-Table1[[#This Row],[Unit_Cost]]</f>
        <v>95.86</v>
      </c>
      <c r="N642" s="19">
        <f>Table1[[#This Row],[Quantity]]*Table1[[#This Row],[unit_per Profit]]</f>
        <v>44287.32</v>
      </c>
    </row>
    <row r="643" spans="1:14" x14ac:dyDescent="0.2">
      <c r="A643" s="10" t="s">
        <v>29</v>
      </c>
      <c r="B643" s="10" t="s">
        <v>89</v>
      </c>
      <c r="C643" s="10" t="s">
        <v>42</v>
      </c>
      <c r="D643" s="10" t="s">
        <v>27</v>
      </c>
      <c r="E643" s="10" t="s">
        <v>24</v>
      </c>
      <c r="F643" s="11">
        <v>41095</v>
      </c>
      <c r="G643" s="10">
        <v>2012</v>
      </c>
      <c r="H643" s="10">
        <v>152505099</v>
      </c>
      <c r="I643" s="17" t="s">
        <v>421</v>
      </c>
      <c r="J643" s="18">
        <v>8503</v>
      </c>
      <c r="K643" s="19">
        <v>109.28</v>
      </c>
      <c r="L643" s="19">
        <v>35.840000000000003</v>
      </c>
      <c r="M643" s="19">
        <f>Table1[[#This Row],[Unit_Selling Price]]-Table1[[#This Row],[Unit_Cost]]</f>
        <v>73.44</v>
      </c>
      <c r="N643" s="19">
        <f>Table1[[#This Row],[Quantity]]*Table1[[#This Row],[unit_per Profit]]</f>
        <v>624460.31999999995</v>
      </c>
    </row>
    <row r="644" spans="1:14" x14ac:dyDescent="0.2">
      <c r="A644" s="10" t="s">
        <v>37</v>
      </c>
      <c r="B644" s="10" t="s">
        <v>79</v>
      </c>
      <c r="C644" s="10" t="s">
        <v>34</v>
      </c>
      <c r="D644" s="10" t="s">
        <v>23</v>
      </c>
      <c r="E644" s="10" t="s">
        <v>24</v>
      </c>
      <c r="F644" s="11">
        <v>41005</v>
      </c>
      <c r="G644" s="10">
        <v>2012</v>
      </c>
      <c r="H644" s="10">
        <v>724419438</v>
      </c>
      <c r="I644" s="17" t="s">
        <v>874</v>
      </c>
      <c r="J644" s="18">
        <v>665</v>
      </c>
      <c r="K644" s="19">
        <v>205.7</v>
      </c>
      <c r="L644" s="19">
        <v>117.11</v>
      </c>
      <c r="M644" s="19">
        <f>Table1[[#This Row],[Unit_Selling Price]]-Table1[[#This Row],[Unit_Cost]]</f>
        <v>88.59</v>
      </c>
      <c r="N644" s="19">
        <f>Table1[[#This Row],[Quantity]]*Table1[[#This Row],[unit_per Profit]]</f>
        <v>58912.35</v>
      </c>
    </row>
    <row r="645" spans="1:14" x14ac:dyDescent="0.2">
      <c r="A645" s="10" t="s">
        <v>32</v>
      </c>
      <c r="B645" s="10" t="s">
        <v>209</v>
      </c>
      <c r="C645" s="10" t="s">
        <v>85</v>
      </c>
      <c r="D645" s="10" t="s">
        <v>27</v>
      </c>
      <c r="E645" s="10" t="s">
        <v>24</v>
      </c>
      <c r="F645" s="11" t="s">
        <v>364</v>
      </c>
      <c r="G645" s="10">
        <v>2010</v>
      </c>
      <c r="H645" s="10">
        <v>465726172</v>
      </c>
      <c r="I645" s="17">
        <v>40336</v>
      </c>
      <c r="J645" s="18">
        <v>7579</v>
      </c>
      <c r="K645" s="19">
        <v>668.27</v>
      </c>
      <c r="L645" s="19">
        <v>502.54</v>
      </c>
      <c r="M645" s="19">
        <f>Table1[[#This Row],[Unit_Selling Price]]-Table1[[#This Row],[Unit_Cost]]</f>
        <v>165.73</v>
      </c>
      <c r="N645" s="19">
        <f>Table1[[#This Row],[Quantity]]*Table1[[#This Row],[unit_per Profit]]</f>
        <v>1256067.67</v>
      </c>
    </row>
    <row r="646" spans="1:14" x14ac:dyDescent="0.2">
      <c r="A646" s="10" t="s">
        <v>29</v>
      </c>
      <c r="B646" s="10" t="s">
        <v>224</v>
      </c>
      <c r="C646" s="10" t="s">
        <v>22</v>
      </c>
      <c r="D646" s="10" t="s">
        <v>23</v>
      </c>
      <c r="E646" s="10" t="s">
        <v>35</v>
      </c>
      <c r="F646" s="11" t="s">
        <v>875</v>
      </c>
      <c r="G646" s="10">
        <v>2015</v>
      </c>
      <c r="H646" s="10">
        <v>203036630</v>
      </c>
      <c r="I646" s="17" t="s">
        <v>876</v>
      </c>
      <c r="J646" s="18">
        <v>1905</v>
      </c>
      <c r="K646" s="19">
        <v>255.28</v>
      </c>
      <c r="L646" s="19">
        <v>159.41999999999999</v>
      </c>
      <c r="M646" s="19">
        <f>Table1[[#This Row],[Unit_Selling Price]]-Table1[[#This Row],[Unit_Cost]]</f>
        <v>95.86</v>
      </c>
      <c r="N646" s="19">
        <f>Table1[[#This Row],[Quantity]]*Table1[[#This Row],[unit_per Profit]]</f>
        <v>182613.3</v>
      </c>
    </row>
    <row r="647" spans="1:14" x14ac:dyDescent="0.2">
      <c r="A647" s="10" t="s">
        <v>46</v>
      </c>
      <c r="B647" s="10" t="s">
        <v>172</v>
      </c>
      <c r="C647" s="10" t="s">
        <v>56</v>
      </c>
      <c r="D647" s="10" t="s">
        <v>23</v>
      </c>
      <c r="E647" s="10" t="s">
        <v>24</v>
      </c>
      <c r="F647" s="11">
        <v>40635</v>
      </c>
      <c r="G647" s="10">
        <v>2011</v>
      </c>
      <c r="H647" s="10">
        <v>833274638</v>
      </c>
      <c r="I647" s="17" t="s">
        <v>405</v>
      </c>
      <c r="J647" s="18">
        <v>3337</v>
      </c>
      <c r="K647" s="19">
        <v>421.89</v>
      </c>
      <c r="L647" s="19">
        <v>364.69</v>
      </c>
      <c r="M647" s="19">
        <f>Table1[[#This Row],[Unit_Selling Price]]-Table1[[#This Row],[Unit_Cost]]</f>
        <v>57.2</v>
      </c>
      <c r="N647" s="19">
        <f>Table1[[#This Row],[Quantity]]*Table1[[#This Row],[unit_per Profit]]</f>
        <v>190876.4</v>
      </c>
    </row>
    <row r="648" spans="1:14" x14ac:dyDescent="0.2">
      <c r="A648" s="10" t="s">
        <v>46</v>
      </c>
      <c r="B648" s="10" t="s">
        <v>211</v>
      </c>
      <c r="C648" s="10" t="s">
        <v>85</v>
      </c>
      <c r="D648" s="10" t="s">
        <v>27</v>
      </c>
      <c r="E648" s="10" t="s">
        <v>43</v>
      </c>
      <c r="F648" s="11">
        <v>41033</v>
      </c>
      <c r="G648" s="10">
        <v>2012</v>
      </c>
      <c r="H648" s="10">
        <v>173676526</v>
      </c>
      <c r="I648" s="17">
        <v>41187</v>
      </c>
      <c r="J648" s="18">
        <v>3598</v>
      </c>
      <c r="K648" s="19">
        <v>668.27</v>
      </c>
      <c r="L648" s="19">
        <v>502.54</v>
      </c>
      <c r="M648" s="19">
        <f>Table1[[#This Row],[Unit_Selling Price]]-Table1[[#This Row],[Unit_Cost]]</f>
        <v>165.73</v>
      </c>
      <c r="N648" s="19">
        <f>Table1[[#This Row],[Quantity]]*Table1[[#This Row],[unit_per Profit]]</f>
        <v>596296.54</v>
      </c>
    </row>
    <row r="649" spans="1:14" x14ac:dyDescent="0.2">
      <c r="A649" s="10" t="s">
        <v>29</v>
      </c>
      <c r="B649" s="10" t="s">
        <v>109</v>
      </c>
      <c r="C649" s="10" t="s">
        <v>26</v>
      </c>
      <c r="D649" s="10" t="s">
        <v>27</v>
      </c>
      <c r="E649" s="10" t="s">
        <v>28</v>
      </c>
      <c r="F649" s="11" t="s">
        <v>690</v>
      </c>
      <c r="G649" s="10">
        <v>2016</v>
      </c>
      <c r="H649" s="10">
        <v>611791121</v>
      </c>
      <c r="I649" s="17">
        <v>42432</v>
      </c>
      <c r="J649" s="18">
        <v>1443</v>
      </c>
      <c r="K649" s="19">
        <v>152.58000000000001</v>
      </c>
      <c r="L649" s="19">
        <v>97.44</v>
      </c>
      <c r="M649" s="19">
        <f>Table1[[#This Row],[Unit_Selling Price]]-Table1[[#This Row],[Unit_Cost]]</f>
        <v>55.14</v>
      </c>
      <c r="N649" s="19">
        <f>Table1[[#This Row],[Quantity]]*Table1[[#This Row],[unit_per Profit]]</f>
        <v>79567.02</v>
      </c>
    </row>
    <row r="650" spans="1:14" x14ac:dyDescent="0.2">
      <c r="A650" s="10" t="s">
        <v>46</v>
      </c>
      <c r="B650" s="10" t="s">
        <v>141</v>
      </c>
      <c r="C650" s="10" t="s">
        <v>51</v>
      </c>
      <c r="D650" s="10" t="s">
        <v>27</v>
      </c>
      <c r="E650" s="10" t="s">
        <v>28</v>
      </c>
      <c r="F650" s="11">
        <v>41366</v>
      </c>
      <c r="G650" s="10">
        <v>2013</v>
      </c>
      <c r="H650" s="10">
        <v>555479753</v>
      </c>
      <c r="I650" s="17">
        <v>41610</v>
      </c>
      <c r="J650" s="18">
        <v>7658</v>
      </c>
      <c r="K650" s="19">
        <v>437.2</v>
      </c>
      <c r="L650" s="19">
        <v>263.33</v>
      </c>
      <c r="M650" s="19">
        <f>Table1[[#This Row],[Unit_Selling Price]]-Table1[[#This Row],[Unit_Cost]]</f>
        <v>173.87</v>
      </c>
      <c r="N650" s="19">
        <f>Table1[[#This Row],[Quantity]]*Table1[[#This Row],[unit_per Profit]]</f>
        <v>1331496.46</v>
      </c>
    </row>
    <row r="651" spans="1:14" x14ac:dyDescent="0.2">
      <c r="A651" s="10" t="s">
        <v>46</v>
      </c>
      <c r="B651" s="10" t="s">
        <v>222</v>
      </c>
      <c r="C651" s="10" t="s">
        <v>31</v>
      </c>
      <c r="D651" s="10" t="s">
        <v>27</v>
      </c>
      <c r="E651" s="10" t="s">
        <v>43</v>
      </c>
      <c r="F651" s="11">
        <v>41376</v>
      </c>
      <c r="G651" s="10">
        <v>2013</v>
      </c>
      <c r="H651" s="10">
        <v>282916247</v>
      </c>
      <c r="I651" s="17" t="s">
        <v>877</v>
      </c>
      <c r="J651" s="18">
        <v>59</v>
      </c>
      <c r="K651" s="19">
        <v>47.45</v>
      </c>
      <c r="L651" s="19">
        <v>31.79</v>
      </c>
      <c r="M651" s="19">
        <f>Table1[[#This Row],[Unit_Selling Price]]-Table1[[#This Row],[Unit_Cost]]</f>
        <v>15.66</v>
      </c>
      <c r="N651" s="19">
        <f>Table1[[#This Row],[Quantity]]*Table1[[#This Row],[unit_per Profit]]</f>
        <v>923.94</v>
      </c>
    </row>
    <row r="652" spans="1:14" x14ac:dyDescent="0.2">
      <c r="A652" s="10" t="s">
        <v>40</v>
      </c>
      <c r="B652" s="10" t="s">
        <v>72</v>
      </c>
      <c r="C652" s="10" t="s">
        <v>34</v>
      </c>
      <c r="D652" s="10" t="s">
        <v>23</v>
      </c>
      <c r="E652" s="10" t="s">
        <v>28</v>
      </c>
      <c r="F652" s="11" t="s">
        <v>878</v>
      </c>
      <c r="G652" s="10">
        <v>2015</v>
      </c>
      <c r="H652" s="10">
        <v>592586934</v>
      </c>
      <c r="I652" s="17" t="s">
        <v>879</v>
      </c>
      <c r="J652" s="18">
        <v>8497</v>
      </c>
      <c r="K652" s="19">
        <v>205.7</v>
      </c>
      <c r="L652" s="19">
        <v>117.11</v>
      </c>
      <c r="M652" s="19">
        <f>Table1[[#This Row],[Unit_Selling Price]]-Table1[[#This Row],[Unit_Cost]]</f>
        <v>88.59</v>
      </c>
      <c r="N652" s="19">
        <f>Table1[[#This Row],[Quantity]]*Table1[[#This Row],[unit_per Profit]]</f>
        <v>752749.23</v>
      </c>
    </row>
    <row r="653" spans="1:14" x14ac:dyDescent="0.2">
      <c r="A653" s="10" t="s">
        <v>278</v>
      </c>
      <c r="B653" s="10" t="s">
        <v>191</v>
      </c>
      <c r="C653" s="10" t="s">
        <v>42</v>
      </c>
      <c r="D653" s="10" t="s">
        <v>23</v>
      </c>
      <c r="E653" s="10" t="s">
        <v>24</v>
      </c>
      <c r="F653" s="11">
        <v>40302</v>
      </c>
      <c r="G653" s="10">
        <v>2010</v>
      </c>
      <c r="H653" s="10">
        <v>553290641</v>
      </c>
      <c r="I653" s="17">
        <v>40363</v>
      </c>
      <c r="J653" s="18">
        <v>9851</v>
      </c>
      <c r="K653" s="19">
        <v>109.28</v>
      </c>
      <c r="L653" s="19">
        <v>35.840000000000003</v>
      </c>
      <c r="M653" s="19">
        <f>Table1[[#This Row],[Unit_Selling Price]]-Table1[[#This Row],[Unit_Cost]]</f>
        <v>73.44</v>
      </c>
      <c r="N653" s="19">
        <f>Table1[[#This Row],[Quantity]]*Table1[[#This Row],[unit_per Profit]]</f>
        <v>723457.44</v>
      </c>
    </row>
    <row r="654" spans="1:14" x14ac:dyDescent="0.2">
      <c r="A654" s="10" t="s">
        <v>32</v>
      </c>
      <c r="B654" s="10" t="s">
        <v>192</v>
      </c>
      <c r="C654" s="10" t="s">
        <v>42</v>
      </c>
      <c r="D654" s="10" t="s">
        <v>23</v>
      </c>
      <c r="E654" s="10" t="s">
        <v>28</v>
      </c>
      <c r="F654" s="11">
        <v>42888</v>
      </c>
      <c r="G654" s="10">
        <v>2017</v>
      </c>
      <c r="H654" s="10">
        <v>654138696</v>
      </c>
      <c r="I654" s="17" t="s">
        <v>880</v>
      </c>
      <c r="J654" s="18">
        <v>3031</v>
      </c>
      <c r="K654" s="19">
        <v>109.28</v>
      </c>
      <c r="L654" s="19">
        <v>35.840000000000003</v>
      </c>
      <c r="M654" s="19">
        <f>Table1[[#This Row],[Unit_Selling Price]]-Table1[[#This Row],[Unit_Cost]]</f>
        <v>73.44</v>
      </c>
      <c r="N654" s="19">
        <f>Table1[[#This Row],[Quantity]]*Table1[[#This Row],[unit_per Profit]]</f>
        <v>222596.64</v>
      </c>
    </row>
    <row r="655" spans="1:14" x14ac:dyDescent="0.2">
      <c r="A655" s="10" t="s">
        <v>29</v>
      </c>
      <c r="B655" s="10" t="s">
        <v>89</v>
      </c>
      <c r="C655" s="10" t="s">
        <v>34</v>
      </c>
      <c r="D655" s="10" t="s">
        <v>27</v>
      </c>
      <c r="E655" s="10" t="s">
        <v>28</v>
      </c>
      <c r="F655" s="11" t="s">
        <v>881</v>
      </c>
      <c r="G655" s="10">
        <v>2012</v>
      </c>
      <c r="H655" s="10">
        <v>554554927</v>
      </c>
      <c r="I655" s="17">
        <v>41068</v>
      </c>
      <c r="J655" s="18">
        <v>3981</v>
      </c>
      <c r="K655" s="19">
        <v>205.7</v>
      </c>
      <c r="L655" s="19">
        <v>117.11</v>
      </c>
      <c r="M655" s="19">
        <f>Table1[[#This Row],[Unit_Selling Price]]-Table1[[#This Row],[Unit_Cost]]</f>
        <v>88.59</v>
      </c>
      <c r="N655" s="19">
        <f>Table1[[#This Row],[Quantity]]*Table1[[#This Row],[unit_per Profit]]</f>
        <v>352676.79</v>
      </c>
    </row>
    <row r="656" spans="1:14" x14ac:dyDescent="0.2">
      <c r="A656" s="10" t="s">
        <v>29</v>
      </c>
      <c r="B656" s="10" t="s">
        <v>44</v>
      </c>
      <c r="C656" s="10" t="s">
        <v>49</v>
      </c>
      <c r="D656" s="10" t="s">
        <v>27</v>
      </c>
      <c r="E656" s="10" t="s">
        <v>43</v>
      </c>
      <c r="F656" s="11">
        <v>41220</v>
      </c>
      <c r="G656" s="10">
        <v>2012</v>
      </c>
      <c r="H656" s="10">
        <v>434275662</v>
      </c>
      <c r="I656" s="17" t="s">
        <v>808</v>
      </c>
      <c r="J656" s="18">
        <v>674</v>
      </c>
      <c r="K656" s="19">
        <v>651.21</v>
      </c>
      <c r="L656" s="19">
        <v>524.96</v>
      </c>
      <c r="M656" s="19">
        <f>Table1[[#This Row],[Unit_Selling Price]]-Table1[[#This Row],[Unit_Cost]]</f>
        <v>126.25</v>
      </c>
      <c r="N656" s="19">
        <f>Table1[[#This Row],[Quantity]]*Table1[[#This Row],[unit_per Profit]]</f>
        <v>85092.5</v>
      </c>
    </row>
    <row r="657" spans="1:14" x14ac:dyDescent="0.2">
      <c r="A657" s="10" t="s">
        <v>46</v>
      </c>
      <c r="B657" s="10" t="s">
        <v>103</v>
      </c>
      <c r="C657" s="10" t="s">
        <v>39</v>
      </c>
      <c r="D657" s="10" t="s">
        <v>23</v>
      </c>
      <c r="E657" s="10" t="s">
        <v>35</v>
      </c>
      <c r="F657" s="11" t="s">
        <v>337</v>
      </c>
      <c r="G657" s="10">
        <v>2015</v>
      </c>
      <c r="H657" s="10">
        <v>543349730</v>
      </c>
      <c r="I657" s="17">
        <v>42187</v>
      </c>
      <c r="J657" s="18">
        <v>8115</v>
      </c>
      <c r="K657" s="19">
        <v>81.73</v>
      </c>
      <c r="L657" s="19">
        <v>56.67</v>
      </c>
      <c r="M657" s="19">
        <f>Table1[[#This Row],[Unit_Selling Price]]-Table1[[#This Row],[Unit_Cost]]</f>
        <v>25.06</v>
      </c>
      <c r="N657" s="19">
        <f>Table1[[#This Row],[Quantity]]*Table1[[#This Row],[unit_per Profit]]</f>
        <v>203361.9</v>
      </c>
    </row>
    <row r="658" spans="1:14" x14ac:dyDescent="0.2">
      <c r="A658" s="10" t="s">
        <v>46</v>
      </c>
      <c r="B658" s="10" t="s">
        <v>211</v>
      </c>
      <c r="C658" s="10" t="s">
        <v>22</v>
      </c>
      <c r="D658" s="10" t="s">
        <v>27</v>
      </c>
      <c r="E658" s="10" t="s">
        <v>28</v>
      </c>
      <c r="F658" s="11" t="s">
        <v>882</v>
      </c>
      <c r="G658" s="10">
        <v>2011</v>
      </c>
      <c r="H658" s="10">
        <v>752138459</v>
      </c>
      <c r="I658" s="17" t="s">
        <v>674</v>
      </c>
      <c r="J658" s="18">
        <v>3339</v>
      </c>
      <c r="K658" s="19">
        <v>255.28</v>
      </c>
      <c r="L658" s="19">
        <v>159.41999999999999</v>
      </c>
      <c r="M658" s="19">
        <f>Table1[[#This Row],[Unit_Selling Price]]-Table1[[#This Row],[Unit_Cost]]</f>
        <v>95.86</v>
      </c>
      <c r="N658" s="19">
        <f>Table1[[#This Row],[Quantity]]*Table1[[#This Row],[unit_per Profit]]</f>
        <v>320076.53999999998</v>
      </c>
    </row>
    <row r="659" spans="1:14" x14ac:dyDescent="0.2">
      <c r="A659" s="10" t="s">
        <v>46</v>
      </c>
      <c r="B659" s="10" t="s">
        <v>141</v>
      </c>
      <c r="C659" s="10" t="s">
        <v>77</v>
      </c>
      <c r="D659" s="10" t="s">
        <v>23</v>
      </c>
      <c r="E659" s="10" t="s">
        <v>35</v>
      </c>
      <c r="F659" s="11">
        <v>41466</v>
      </c>
      <c r="G659" s="10">
        <v>2013</v>
      </c>
      <c r="H659" s="10">
        <v>101315677</v>
      </c>
      <c r="I659" s="17" t="s">
        <v>883</v>
      </c>
      <c r="J659" s="18">
        <v>415</v>
      </c>
      <c r="K659" s="19">
        <v>154.06</v>
      </c>
      <c r="L659" s="19">
        <v>90.93</v>
      </c>
      <c r="M659" s="19">
        <f>Table1[[#This Row],[Unit_Selling Price]]-Table1[[#This Row],[Unit_Cost]]</f>
        <v>63.13</v>
      </c>
      <c r="N659" s="19">
        <f>Table1[[#This Row],[Quantity]]*Table1[[#This Row],[unit_per Profit]]</f>
        <v>26198.95</v>
      </c>
    </row>
    <row r="660" spans="1:14" x14ac:dyDescent="0.2">
      <c r="A660" s="10" t="s">
        <v>32</v>
      </c>
      <c r="B660" s="10" t="s">
        <v>36</v>
      </c>
      <c r="C660" s="10" t="s">
        <v>34</v>
      </c>
      <c r="D660" s="10" t="s">
        <v>23</v>
      </c>
      <c r="E660" s="10" t="s">
        <v>28</v>
      </c>
      <c r="F660" s="11" t="s">
        <v>884</v>
      </c>
      <c r="G660" s="10">
        <v>2011</v>
      </c>
      <c r="H660" s="10">
        <v>851867711</v>
      </c>
      <c r="I660" s="17" t="s">
        <v>885</v>
      </c>
      <c r="J660" s="18">
        <v>5441</v>
      </c>
      <c r="K660" s="19">
        <v>205.7</v>
      </c>
      <c r="L660" s="19">
        <v>117.11</v>
      </c>
      <c r="M660" s="19">
        <f>Table1[[#This Row],[Unit_Selling Price]]-Table1[[#This Row],[Unit_Cost]]</f>
        <v>88.59</v>
      </c>
      <c r="N660" s="19">
        <f>Table1[[#This Row],[Quantity]]*Table1[[#This Row],[unit_per Profit]]</f>
        <v>482018.19</v>
      </c>
    </row>
    <row r="661" spans="1:14" x14ac:dyDescent="0.2">
      <c r="A661" s="10" t="s">
        <v>29</v>
      </c>
      <c r="B661" s="10" t="s">
        <v>193</v>
      </c>
      <c r="C661" s="10" t="s">
        <v>39</v>
      </c>
      <c r="D661" s="10" t="s">
        <v>27</v>
      </c>
      <c r="E661" s="10" t="s">
        <v>43</v>
      </c>
      <c r="F661" s="11" t="s">
        <v>886</v>
      </c>
      <c r="G661" s="10">
        <v>2014</v>
      </c>
      <c r="H661" s="10">
        <v>835093390</v>
      </c>
      <c r="I661" s="17" t="s">
        <v>887</v>
      </c>
      <c r="J661" s="18">
        <v>1547</v>
      </c>
      <c r="K661" s="19">
        <v>81.73</v>
      </c>
      <c r="L661" s="19">
        <v>56.67</v>
      </c>
      <c r="M661" s="19">
        <f>Table1[[#This Row],[Unit_Selling Price]]-Table1[[#This Row],[Unit_Cost]]</f>
        <v>25.06</v>
      </c>
      <c r="N661" s="19">
        <f>Table1[[#This Row],[Quantity]]*Table1[[#This Row],[unit_per Profit]]</f>
        <v>38767.82</v>
      </c>
    </row>
    <row r="662" spans="1:14" x14ac:dyDescent="0.2">
      <c r="A662" s="10" t="s">
        <v>32</v>
      </c>
      <c r="B662" s="10" t="s">
        <v>36</v>
      </c>
      <c r="C662" s="10" t="s">
        <v>34</v>
      </c>
      <c r="D662" s="10" t="s">
        <v>23</v>
      </c>
      <c r="E662" s="10" t="s">
        <v>35</v>
      </c>
      <c r="F662" s="11" t="s">
        <v>888</v>
      </c>
      <c r="G662" s="10">
        <v>2011</v>
      </c>
      <c r="H662" s="10">
        <v>202604043</v>
      </c>
      <c r="I662" s="17">
        <v>40820</v>
      </c>
      <c r="J662" s="18">
        <v>3893</v>
      </c>
      <c r="K662" s="19">
        <v>205.7</v>
      </c>
      <c r="L662" s="19">
        <v>117.11</v>
      </c>
      <c r="M662" s="19">
        <f>Table1[[#This Row],[Unit_Selling Price]]-Table1[[#This Row],[Unit_Cost]]</f>
        <v>88.59</v>
      </c>
      <c r="N662" s="19">
        <f>Table1[[#This Row],[Quantity]]*Table1[[#This Row],[unit_per Profit]]</f>
        <v>344880.87</v>
      </c>
    </row>
    <row r="663" spans="1:14" x14ac:dyDescent="0.2">
      <c r="A663" s="10" t="s">
        <v>29</v>
      </c>
      <c r="B663" s="10" t="s">
        <v>202</v>
      </c>
      <c r="C663" s="10" t="s">
        <v>31</v>
      </c>
      <c r="D663" s="10" t="s">
        <v>23</v>
      </c>
      <c r="E663" s="10" t="s">
        <v>24</v>
      </c>
      <c r="F663" s="11">
        <v>42888</v>
      </c>
      <c r="G663" s="10">
        <v>2017</v>
      </c>
      <c r="H663" s="10">
        <v>976323497</v>
      </c>
      <c r="I663" s="17">
        <v>43010</v>
      </c>
      <c r="J663" s="18">
        <v>4674</v>
      </c>
      <c r="K663" s="19">
        <v>47.45</v>
      </c>
      <c r="L663" s="19">
        <v>31.79</v>
      </c>
      <c r="M663" s="19">
        <f>Table1[[#This Row],[Unit_Selling Price]]-Table1[[#This Row],[Unit_Cost]]</f>
        <v>15.66</v>
      </c>
      <c r="N663" s="19">
        <f>Table1[[#This Row],[Quantity]]*Table1[[#This Row],[unit_per Profit]]</f>
        <v>73194.84</v>
      </c>
    </row>
    <row r="664" spans="1:14" x14ac:dyDescent="0.2">
      <c r="A664" s="10" t="s">
        <v>46</v>
      </c>
      <c r="B664" s="10" t="s">
        <v>269</v>
      </c>
      <c r="C664" s="10" t="s">
        <v>51</v>
      </c>
      <c r="D664" s="10" t="s">
        <v>23</v>
      </c>
      <c r="E664" s="10" t="s">
        <v>28</v>
      </c>
      <c r="F664" s="11" t="s">
        <v>889</v>
      </c>
      <c r="G664" s="10">
        <v>2011</v>
      </c>
      <c r="H664" s="10">
        <v>298488080</v>
      </c>
      <c r="I664" s="17">
        <v>40609</v>
      </c>
      <c r="J664" s="18">
        <v>8111</v>
      </c>
      <c r="K664" s="19">
        <v>437.2</v>
      </c>
      <c r="L664" s="19">
        <v>263.33</v>
      </c>
      <c r="M664" s="19">
        <f>Table1[[#This Row],[Unit_Selling Price]]-Table1[[#This Row],[Unit_Cost]]</f>
        <v>173.87</v>
      </c>
      <c r="N664" s="19">
        <f>Table1[[#This Row],[Quantity]]*Table1[[#This Row],[unit_per Profit]]</f>
        <v>1410259.57</v>
      </c>
    </row>
    <row r="665" spans="1:14" x14ac:dyDescent="0.2">
      <c r="A665" s="10" t="s">
        <v>46</v>
      </c>
      <c r="B665" s="10" t="s">
        <v>119</v>
      </c>
      <c r="C665" s="10" t="s">
        <v>31</v>
      </c>
      <c r="D665" s="10" t="s">
        <v>23</v>
      </c>
      <c r="E665" s="10" t="s">
        <v>24</v>
      </c>
      <c r="F665" s="11">
        <v>42256</v>
      </c>
      <c r="G665" s="10">
        <v>2015</v>
      </c>
      <c r="H665" s="10">
        <v>781646621</v>
      </c>
      <c r="I665" s="17">
        <v>42347</v>
      </c>
      <c r="J665" s="18">
        <v>5460</v>
      </c>
      <c r="K665" s="19">
        <v>47.45</v>
      </c>
      <c r="L665" s="19">
        <v>31.79</v>
      </c>
      <c r="M665" s="19">
        <f>Table1[[#This Row],[Unit_Selling Price]]-Table1[[#This Row],[Unit_Cost]]</f>
        <v>15.66</v>
      </c>
      <c r="N665" s="19">
        <f>Table1[[#This Row],[Quantity]]*Table1[[#This Row],[unit_per Profit]]</f>
        <v>85503.6</v>
      </c>
    </row>
    <row r="666" spans="1:14" x14ac:dyDescent="0.2">
      <c r="A666" s="10" t="s">
        <v>59</v>
      </c>
      <c r="B666" s="10" t="s">
        <v>148</v>
      </c>
      <c r="C666" s="10" t="s">
        <v>65</v>
      </c>
      <c r="D666" s="10" t="s">
        <v>23</v>
      </c>
      <c r="E666" s="10" t="s">
        <v>24</v>
      </c>
      <c r="F666" s="11">
        <v>41894</v>
      </c>
      <c r="G666" s="10">
        <v>2014</v>
      </c>
      <c r="H666" s="10">
        <v>158660447</v>
      </c>
      <c r="I666" s="17">
        <v>42248</v>
      </c>
      <c r="J666" s="18">
        <v>7</v>
      </c>
      <c r="K666" s="19">
        <v>9.33</v>
      </c>
      <c r="L666" s="19">
        <v>6.92</v>
      </c>
      <c r="M666" s="19">
        <f>Table1[[#This Row],[Unit_Selling Price]]-Table1[[#This Row],[Unit_Cost]]</f>
        <v>2.41</v>
      </c>
      <c r="N666" s="19">
        <f>Table1[[#This Row],[Quantity]]*Table1[[#This Row],[unit_per Profit]]</f>
        <v>16.87</v>
      </c>
    </row>
    <row r="667" spans="1:14" x14ac:dyDescent="0.2">
      <c r="A667" s="10" t="s">
        <v>29</v>
      </c>
      <c r="B667" s="10" t="s">
        <v>161</v>
      </c>
      <c r="C667" s="10" t="s">
        <v>31</v>
      </c>
      <c r="D667" s="10" t="s">
        <v>23</v>
      </c>
      <c r="E667" s="10" t="s">
        <v>43</v>
      </c>
      <c r="F667" s="11">
        <v>41883</v>
      </c>
      <c r="G667" s="10">
        <v>2014</v>
      </c>
      <c r="H667" s="10">
        <v>732703387</v>
      </c>
      <c r="I667" s="17" t="s">
        <v>890</v>
      </c>
      <c r="J667" s="18">
        <v>2069</v>
      </c>
      <c r="K667" s="19">
        <v>47.45</v>
      </c>
      <c r="L667" s="19">
        <v>31.79</v>
      </c>
      <c r="M667" s="19">
        <f>Table1[[#This Row],[Unit_Selling Price]]-Table1[[#This Row],[Unit_Cost]]</f>
        <v>15.66</v>
      </c>
      <c r="N667" s="19">
        <f>Table1[[#This Row],[Quantity]]*Table1[[#This Row],[unit_per Profit]]</f>
        <v>32400.54</v>
      </c>
    </row>
    <row r="668" spans="1:14" x14ac:dyDescent="0.2">
      <c r="A668" s="10" t="s">
        <v>46</v>
      </c>
      <c r="B668" s="10" t="s">
        <v>97</v>
      </c>
      <c r="C668" s="10" t="s">
        <v>31</v>
      </c>
      <c r="D668" s="10" t="s">
        <v>27</v>
      </c>
      <c r="E668" s="10" t="s">
        <v>43</v>
      </c>
      <c r="F668" s="11">
        <v>40638</v>
      </c>
      <c r="G668" s="10">
        <v>2011</v>
      </c>
      <c r="H668" s="10">
        <v>827261769</v>
      </c>
      <c r="I668" s="17" t="s">
        <v>891</v>
      </c>
      <c r="J668" s="18">
        <v>3996</v>
      </c>
      <c r="K668" s="19">
        <v>47.45</v>
      </c>
      <c r="L668" s="19">
        <v>31.79</v>
      </c>
      <c r="M668" s="19">
        <f>Table1[[#This Row],[Unit_Selling Price]]-Table1[[#This Row],[Unit_Cost]]</f>
        <v>15.66</v>
      </c>
      <c r="N668" s="19">
        <f>Table1[[#This Row],[Quantity]]*Table1[[#This Row],[unit_per Profit]]</f>
        <v>62577.36</v>
      </c>
    </row>
    <row r="669" spans="1:14" x14ac:dyDescent="0.2">
      <c r="A669" s="10" t="s">
        <v>278</v>
      </c>
      <c r="B669" s="10" t="s">
        <v>271</v>
      </c>
      <c r="C669" s="10" t="s">
        <v>31</v>
      </c>
      <c r="D669" s="10" t="s">
        <v>23</v>
      </c>
      <c r="E669" s="10" t="s">
        <v>28</v>
      </c>
      <c r="F669" s="11" t="s">
        <v>892</v>
      </c>
      <c r="G669" s="10">
        <v>2010</v>
      </c>
      <c r="H669" s="10">
        <v>636134421</v>
      </c>
      <c r="I669" s="17" t="s">
        <v>351</v>
      </c>
      <c r="J669" s="18">
        <v>5166</v>
      </c>
      <c r="K669" s="19">
        <v>47.45</v>
      </c>
      <c r="L669" s="19">
        <v>31.79</v>
      </c>
      <c r="M669" s="19">
        <f>Table1[[#This Row],[Unit_Selling Price]]-Table1[[#This Row],[Unit_Cost]]</f>
        <v>15.66</v>
      </c>
      <c r="N669" s="19">
        <f>Table1[[#This Row],[Quantity]]*Table1[[#This Row],[unit_per Profit]]</f>
        <v>80899.56</v>
      </c>
    </row>
    <row r="670" spans="1:14" x14ac:dyDescent="0.2">
      <c r="A670" s="10" t="s">
        <v>29</v>
      </c>
      <c r="B670" s="10" t="s">
        <v>125</v>
      </c>
      <c r="C670" s="10" t="s">
        <v>85</v>
      </c>
      <c r="D670" s="10" t="s">
        <v>23</v>
      </c>
      <c r="E670" s="10" t="s">
        <v>28</v>
      </c>
      <c r="F670" s="11">
        <v>41921</v>
      </c>
      <c r="G670" s="10">
        <v>2014</v>
      </c>
      <c r="H670" s="10">
        <v>873432672</v>
      </c>
      <c r="I670" s="17" t="s">
        <v>893</v>
      </c>
      <c r="J670" s="18">
        <v>6992</v>
      </c>
      <c r="K670" s="19">
        <v>668.27</v>
      </c>
      <c r="L670" s="19">
        <v>502.54</v>
      </c>
      <c r="M670" s="19">
        <f>Table1[[#This Row],[Unit_Selling Price]]-Table1[[#This Row],[Unit_Cost]]</f>
        <v>165.73</v>
      </c>
      <c r="N670" s="19">
        <f>Table1[[#This Row],[Quantity]]*Table1[[#This Row],[unit_per Profit]]</f>
        <v>1158784.1599999999</v>
      </c>
    </row>
    <row r="671" spans="1:14" x14ac:dyDescent="0.2">
      <c r="A671" s="10" t="s">
        <v>29</v>
      </c>
      <c r="B671" s="10" t="s">
        <v>112</v>
      </c>
      <c r="C671" s="10" t="s">
        <v>42</v>
      </c>
      <c r="D671" s="10" t="s">
        <v>23</v>
      </c>
      <c r="E671" s="10" t="s">
        <v>28</v>
      </c>
      <c r="F671" s="11" t="s">
        <v>595</v>
      </c>
      <c r="G671" s="10">
        <v>2011</v>
      </c>
      <c r="H671" s="10">
        <v>523580348</v>
      </c>
      <c r="I671" s="17">
        <v>40641</v>
      </c>
      <c r="J671" s="18">
        <v>7915</v>
      </c>
      <c r="K671" s="19">
        <v>109.28</v>
      </c>
      <c r="L671" s="19">
        <v>35.840000000000003</v>
      </c>
      <c r="M671" s="19">
        <f>Table1[[#This Row],[Unit_Selling Price]]-Table1[[#This Row],[Unit_Cost]]</f>
        <v>73.44</v>
      </c>
      <c r="N671" s="19">
        <f>Table1[[#This Row],[Quantity]]*Table1[[#This Row],[unit_per Profit]]</f>
        <v>581277.6</v>
      </c>
    </row>
    <row r="672" spans="1:14" x14ac:dyDescent="0.2">
      <c r="A672" s="10" t="s">
        <v>278</v>
      </c>
      <c r="B672" s="10" t="s">
        <v>226</v>
      </c>
      <c r="C672" s="10" t="s">
        <v>39</v>
      </c>
      <c r="D672" s="10" t="s">
        <v>23</v>
      </c>
      <c r="E672" s="10" t="s">
        <v>43</v>
      </c>
      <c r="F672" s="11" t="s">
        <v>894</v>
      </c>
      <c r="G672" s="10">
        <v>2010</v>
      </c>
      <c r="H672" s="10">
        <v>891313779</v>
      </c>
      <c r="I672" s="17" t="s">
        <v>539</v>
      </c>
      <c r="J672" s="18">
        <v>8409</v>
      </c>
      <c r="K672" s="19">
        <v>81.73</v>
      </c>
      <c r="L672" s="19">
        <v>56.67</v>
      </c>
      <c r="M672" s="19">
        <f>Table1[[#This Row],[Unit_Selling Price]]-Table1[[#This Row],[Unit_Cost]]</f>
        <v>25.06</v>
      </c>
      <c r="N672" s="19">
        <f>Table1[[#This Row],[Quantity]]*Table1[[#This Row],[unit_per Profit]]</f>
        <v>210729.54</v>
      </c>
    </row>
    <row r="673" spans="1:14" x14ac:dyDescent="0.2">
      <c r="A673" s="10" t="s">
        <v>32</v>
      </c>
      <c r="B673" s="10" t="s">
        <v>87</v>
      </c>
      <c r="C673" s="10" t="s">
        <v>42</v>
      </c>
      <c r="D673" s="10" t="s">
        <v>27</v>
      </c>
      <c r="E673" s="10" t="s">
        <v>24</v>
      </c>
      <c r="F673" s="11" t="s">
        <v>895</v>
      </c>
      <c r="G673" s="10">
        <v>2012</v>
      </c>
      <c r="H673" s="10">
        <v>651681792</v>
      </c>
      <c r="I673" s="17">
        <v>41249</v>
      </c>
      <c r="J673" s="18">
        <v>5979</v>
      </c>
      <c r="K673" s="19">
        <v>109.28</v>
      </c>
      <c r="L673" s="19">
        <v>35.840000000000003</v>
      </c>
      <c r="M673" s="19">
        <f>Table1[[#This Row],[Unit_Selling Price]]-Table1[[#This Row],[Unit_Cost]]</f>
        <v>73.44</v>
      </c>
      <c r="N673" s="19">
        <f>Table1[[#This Row],[Quantity]]*Table1[[#This Row],[unit_per Profit]]</f>
        <v>439097.76</v>
      </c>
    </row>
    <row r="674" spans="1:14" x14ac:dyDescent="0.2">
      <c r="A674" s="10" t="s">
        <v>29</v>
      </c>
      <c r="B674" s="10" t="s">
        <v>185</v>
      </c>
      <c r="C674" s="10" t="s">
        <v>39</v>
      </c>
      <c r="D674" s="10" t="s">
        <v>23</v>
      </c>
      <c r="E674" s="10" t="s">
        <v>24</v>
      </c>
      <c r="F674" s="11" t="s">
        <v>896</v>
      </c>
      <c r="G674" s="10">
        <v>2017</v>
      </c>
      <c r="H674" s="10">
        <v>800045716</v>
      </c>
      <c r="I674" s="17" t="s">
        <v>897</v>
      </c>
      <c r="J674" s="18">
        <v>161</v>
      </c>
      <c r="K674" s="19">
        <v>81.73</v>
      </c>
      <c r="L674" s="19">
        <v>56.67</v>
      </c>
      <c r="M674" s="19">
        <f>Table1[[#This Row],[Unit_Selling Price]]-Table1[[#This Row],[Unit_Cost]]</f>
        <v>25.06</v>
      </c>
      <c r="N674" s="19">
        <f>Table1[[#This Row],[Quantity]]*Table1[[#This Row],[unit_per Profit]]</f>
        <v>4034.66</v>
      </c>
    </row>
    <row r="675" spans="1:14" x14ac:dyDescent="0.2">
      <c r="A675" s="10" t="s">
        <v>40</v>
      </c>
      <c r="B675" s="10" t="s">
        <v>188</v>
      </c>
      <c r="C675" s="10" t="s">
        <v>49</v>
      </c>
      <c r="D675" s="10" t="s">
        <v>23</v>
      </c>
      <c r="E675" s="10" t="s">
        <v>35</v>
      </c>
      <c r="F675" s="11">
        <v>42374</v>
      </c>
      <c r="G675" s="10">
        <v>2016</v>
      </c>
      <c r="H675" s="10">
        <v>602079379</v>
      </c>
      <c r="I675" s="17" t="s">
        <v>898</v>
      </c>
      <c r="J675" s="18">
        <v>7523</v>
      </c>
      <c r="K675" s="19">
        <v>651.21</v>
      </c>
      <c r="L675" s="19">
        <v>524.96</v>
      </c>
      <c r="M675" s="19">
        <f>Table1[[#This Row],[Unit_Selling Price]]-Table1[[#This Row],[Unit_Cost]]</f>
        <v>126.25</v>
      </c>
      <c r="N675" s="19">
        <f>Table1[[#This Row],[Quantity]]*Table1[[#This Row],[unit_per Profit]]</f>
        <v>949778.75</v>
      </c>
    </row>
    <row r="676" spans="1:14" x14ac:dyDescent="0.2">
      <c r="A676" s="10" t="s">
        <v>29</v>
      </c>
      <c r="B676" s="10" t="s">
        <v>126</v>
      </c>
      <c r="C676" s="10" t="s">
        <v>77</v>
      </c>
      <c r="D676" s="10" t="s">
        <v>23</v>
      </c>
      <c r="E676" s="10" t="s">
        <v>24</v>
      </c>
      <c r="F676" s="11">
        <v>42648</v>
      </c>
      <c r="G676" s="10">
        <v>2016</v>
      </c>
      <c r="H676" s="10">
        <v>743769109</v>
      </c>
      <c r="I676" s="17">
        <v>42679</v>
      </c>
      <c r="J676" s="18">
        <v>6662</v>
      </c>
      <c r="K676" s="19">
        <v>154.06</v>
      </c>
      <c r="L676" s="19">
        <v>90.93</v>
      </c>
      <c r="M676" s="19">
        <f>Table1[[#This Row],[Unit_Selling Price]]-Table1[[#This Row],[Unit_Cost]]</f>
        <v>63.13</v>
      </c>
      <c r="N676" s="19">
        <f>Table1[[#This Row],[Quantity]]*Table1[[#This Row],[unit_per Profit]]</f>
        <v>420572.06</v>
      </c>
    </row>
    <row r="677" spans="1:14" x14ac:dyDescent="0.2">
      <c r="A677" s="10" t="s">
        <v>46</v>
      </c>
      <c r="B677" s="10" t="s">
        <v>129</v>
      </c>
      <c r="C677" s="10" t="s">
        <v>85</v>
      </c>
      <c r="D677" s="10" t="s">
        <v>23</v>
      </c>
      <c r="E677" s="10" t="s">
        <v>28</v>
      </c>
      <c r="F677" s="11" t="s">
        <v>899</v>
      </c>
      <c r="G677" s="10">
        <v>2013</v>
      </c>
      <c r="H677" s="10">
        <v>181413733</v>
      </c>
      <c r="I677" s="17" t="s">
        <v>570</v>
      </c>
      <c r="J677" s="18">
        <v>3210</v>
      </c>
      <c r="K677" s="19">
        <v>668.27</v>
      </c>
      <c r="L677" s="19">
        <v>502.54</v>
      </c>
      <c r="M677" s="19">
        <f>Table1[[#This Row],[Unit_Selling Price]]-Table1[[#This Row],[Unit_Cost]]</f>
        <v>165.73</v>
      </c>
      <c r="N677" s="19">
        <f>Table1[[#This Row],[Quantity]]*Table1[[#This Row],[unit_per Profit]]</f>
        <v>531993.30000000005</v>
      </c>
    </row>
    <row r="678" spans="1:14" x14ac:dyDescent="0.2">
      <c r="A678" s="10" t="s">
        <v>278</v>
      </c>
      <c r="B678" s="10" t="s">
        <v>268</v>
      </c>
      <c r="C678" s="10" t="s">
        <v>65</v>
      </c>
      <c r="D678" s="10" t="s">
        <v>23</v>
      </c>
      <c r="E678" s="10" t="s">
        <v>28</v>
      </c>
      <c r="F678" s="11">
        <v>41979</v>
      </c>
      <c r="G678" s="10">
        <v>2014</v>
      </c>
      <c r="H678" s="10">
        <v>191624581</v>
      </c>
      <c r="I678" s="17">
        <v>41647</v>
      </c>
      <c r="J678" s="18">
        <v>4827</v>
      </c>
      <c r="K678" s="19">
        <v>9.33</v>
      </c>
      <c r="L678" s="19">
        <v>6.92</v>
      </c>
      <c r="M678" s="19">
        <f>Table1[[#This Row],[Unit_Selling Price]]-Table1[[#This Row],[Unit_Cost]]</f>
        <v>2.41</v>
      </c>
      <c r="N678" s="19">
        <f>Table1[[#This Row],[Quantity]]*Table1[[#This Row],[unit_per Profit]]</f>
        <v>11633.07</v>
      </c>
    </row>
    <row r="679" spans="1:14" x14ac:dyDescent="0.2">
      <c r="A679" s="10" t="s">
        <v>37</v>
      </c>
      <c r="B679" s="10" t="s">
        <v>95</v>
      </c>
      <c r="C679" s="10" t="s">
        <v>65</v>
      </c>
      <c r="D679" s="10" t="s">
        <v>27</v>
      </c>
      <c r="E679" s="10" t="s">
        <v>35</v>
      </c>
      <c r="F679" s="11" t="s">
        <v>608</v>
      </c>
      <c r="G679" s="10">
        <v>2012</v>
      </c>
      <c r="H679" s="10">
        <v>321325480</v>
      </c>
      <c r="I679" s="17" t="s">
        <v>769</v>
      </c>
      <c r="J679" s="18">
        <v>6205</v>
      </c>
      <c r="K679" s="19">
        <v>9.33</v>
      </c>
      <c r="L679" s="19">
        <v>6.92</v>
      </c>
      <c r="M679" s="19">
        <f>Table1[[#This Row],[Unit_Selling Price]]-Table1[[#This Row],[Unit_Cost]]</f>
        <v>2.41</v>
      </c>
      <c r="N679" s="19">
        <f>Table1[[#This Row],[Quantity]]*Table1[[#This Row],[unit_per Profit]]</f>
        <v>14954.05</v>
      </c>
    </row>
    <row r="680" spans="1:14" x14ac:dyDescent="0.2">
      <c r="A680" s="10" t="s">
        <v>46</v>
      </c>
      <c r="B680" s="10" t="s">
        <v>141</v>
      </c>
      <c r="C680" s="10" t="s">
        <v>49</v>
      </c>
      <c r="D680" s="10" t="s">
        <v>23</v>
      </c>
      <c r="E680" s="10" t="s">
        <v>43</v>
      </c>
      <c r="F680" s="11">
        <v>40914</v>
      </c>
      <c r="G680" s="10">
        <v>2012</v>
      </c>
      <c r="H680" s="10">
        <v>637752759</v>
      </c>
      <c r="I680" s="17" t="s">
        <v>613</v>
      </c>
      <c r="J680" s="18">
        <v>4069</v>
      </c>
      <c r="K680" s="19">
        <v>651.21</v>
      </c>
      <c r="L680" s="19">
        <v>524.96</v>
      </c>
      <c r="M680" s="19">
        <f>Table1[[#This Row],[Unit_Selling Price]]-Table1[[#This Row],[Unit_Cost]]</f>
        <v>126.25</v>
      </c>
      <c r="N680" s="19">
        <f>Table1[[#This Row],[Quantity]]*Table1[[#This Row],[unit_per Profit]]</f>
        <v>513711.25</v>
      </c>
    </row>
    <row r="681" spans="1:14" x14ac:dyDescent="0.2">
      <c r="A681" s="10" t="s">
        <v>46</v>
      </c>
      <c r="B681" s="10" t="s">
        <v>206</v>
      </c>
      <c r="C681" s="10" t="s">
        <v>42</v>
      </c>
      <c r="D681" s="10" t="s">
        <v>23</v>
      </c>
      <c r="E681" s="10" t="s">
        <v>35</v>
      </c>
      <c r="F681" s="11" t="s">
        <v>900</v>
      </c>
      <c r="G681" s="10">
        <v>2014</v>
      </c>
      <c r="H681" s="10">
        <v>378455245</v>
      </c>
      <c r="I681" s="17">
        <v>41857</v>
      </c>
      <c r="J681" s="18">
        <v>2172</v>
      </c>
      <c r="K681" s="19">
        <v>109.28</v>
      </c>
      <c r="L681" s="19">
        <v>35.840000000000003</v>
      </c>
      <c r="M681" s="19">
        <f>Table1[[#This Row],[Unit_Selling Price]]-Table1[[#This Row],[Unit_Cost]]</f>
        <v>73.44</v>
      </c>
      <c r="N681" s="19">
        <f>Table1[[#This Row],[Quantity]]*Table1[[#This Row],[unit_per Profit]]</f>
        <v>159511.67999999999</v>
      </c>
    </row>
    <row r="682" spans="1:14" x14ac:dyDescent="0.2">
      <c r="A682" s="10" t="s">
        <v>29</v>
      </c>
      <c r="B682" s="10" t="s">
        <v>89</v>
      </c>
      <c r="C682" s="10" t="s">
        <v>26</v>
      </c>
      <c r="D682" s="10" t="s">
        <v>27</v>
      </c>
      <c r="E682" s="10" t="s">
        <v>35</v>
      </c>
      <c r="F682" s="11">
        <v>41518</v>
      </c>
      <c r="G682" s="10">
        <v>2013</v>
      </c>
      <c r="H682" s="10">
        <v>201294267</v>
      </c>
      <c r="I682" s="17">
        <v>41519</v>
      </c>
      <c r="J682" s="18">
        <v>6302</v>
      </c>
      <c r="K682" s="19">
        <v>152.58000000000001</v>
      </c>
      <c r="L682" s="19">
        <v>97.44</v>
      </c>
      <c r="M682" s="19">
        <f>Table1[[#This Row],[Unit_Selling Price]]-Table1[[#This Row],[Unit_Cost]]</f>
        <v>55.14</v>
      </c>
      <c r="N682" s="19">
        <f>Table1[[#This Row],[Quantity]]*Table1[[#This Row],[unit_per Profit]]</f>
        <v>347492.28</v>
      </c>
    </row>
    <row r="683" spans="1:14" x14ac:dyDescent="0.2">
      <c r="A683" s="10" t="s">
        <v>46</v>
      </c>
      <c r="B683" s="10" t="s">
        <v>173</v>
      </c>
      <c r="C683" s="10" t="s">
        <v>56</v>
      </c>
      <c r="D683" s="10" t="s">
        <v>27</v>
      </c>
      <c r="E683" s="10" t="s">
        <v>28</v>
      </c>
      <c r="F683" s="11">
        <v>42157</v>
      </c>
      <c r="G683" s="10">
        <v>2015</v>
      </c>
      <c r="H683" s="10">
        <v>834443652</v>
      </c>
      <c r="I683" s="17" t="s">
        <v>420</v>
      </c>
      <c r="J683" s="18">
        <v>9275</v>
      </c>
      <c r="K683" s="19">
        <v>421.89</v>
      </c>
      <c r="L683" s="19">
        <v>364.69</v>
      </c>
      <c r="M683" s="19">
        <f>Table1[[#This Row],[Unit_Selling Price]]-Table1[[#This Row],[Unit_Cost]]</f>
        <v>57.2</v>
      </c>
      <c r="N683" s="19">
        <f>Table1[[#This Row],[Quantity]]*Table1[[#This Row],[unit_per Profit]]</f>
        <v>530530</v>
      </c>
    </row>
    <row r="684" spans="1:14" x14ac:dyDescent="0.2">
      <c r="A684" s="10" t="s">
        <v>32</v>
      </c>
      <c r="B684" s="10" t="s">
        <v>189</v>
      </c>
      <c r="C684" s="10" t="s">
        <v>34</v>
      </c>
      <c r="D684" s="10" t="s">
        <v>23</v>
      </c>
      <c r="E684" s="10" t="s">
        <v>24</v>
      </c>
      <c r="F684" s="11">
        <v>41310</v>
      </c>
      <c r="G684" s="10">
        <v>2013</v>
      </c>
      <c r="H684" s="10">
        <v>826389729</v>
      </c>
      <c r="I684" s="17">
        <v>41399</v>
      </c>
      <c r="J684" s="18">
        <v>5940</v>
      </c>
      <c r="K684" s="19">
        <v>205.7</v>
      </c>
      <c r="L684" s="19">
        <v>117.11</v>
      </c>
      <c r="M684" s="19">
        <f>Table1[[#This Row],[Unit_Selling Price]]-Table1[[#This Row],[Unit_Cost]]</f>
        <v>88.59</v>
      </c>
      <c r="N684" s="19">
        <f>Table1[[#This Row],[Quantity]]*Table1[[#This Row],[unit_per Profit]]</f>
        <v>526224.6</v>
      </c>
    </row>
    <row r="685" spans="1:14" x14ac:dyDescent="0.2">
      <c r="A685" s="10" t="s">
        <v>46</v>
      </c>
      <c r="B685" s="10" t="s">
        <v>132</v>
      </c>
      <c r="C685" s="10" t="s">
        <v>77</v>
      </c>
      <c r="D685" s="10" t="s">
        <v>27</v>
      </c>
      <c r="E685" s="10" t="s">
        <v>24</v>
      </c>
      <c r="F685" s="11">
        <v>41224</v>
      </c>
      <c r="G685" s="10">
        <v>2012</v>
      </c>
      <c r="H685" s="10">
        <v>595931327</v>
      </c>
      <c r="I685" s="17" t="s">
        <v>901</v>
      </c>
      <c r="J685" s="18">
        <v>8177</v>
      </c>
      <c r="K685" s="19">
        <v>154.06</v>
      </c>
      <c r="L685" s="19">
        <v>90.93</v>
      </c>
      <c r="M685" s="19">
        <f>Table1[[#This Row],[Unit_Selling Price]]-Table1[[#This Row],[Unit_Cost]]</f>
        <v>63.13</v>
      </c>
      <c r="N685" s="19">
        <f>Table1[[#This Row],[Quantity]]*Table1[[#This Row],[unit_per Profit]]</f>
        <v>516214.01</v>
      </c>
    </row>
    <row r="686" spans="1:14" x14ac:dyDescent="0.2">
      <c r="A686" s="10" t="s">
        <v>59</v>
      </c>
      <c r="B686" s="10" t="s">
        <v>216</v>
      </c>
      <c r="C686" s="10" t="s">
        <v>39</v>
      </c>
      <c r="D686" s="10" t="s">
        <v>27</v>
      </c>
      <c r="E686" s="10" t="s">
        <v>43</v>
      </c>
      <c r="F686" s="11" t="s">
        <v>902</v>
      </c>
      <c r="G686" s="10">
        <v>2012</v>
      </c>
      <c r="H686" s="10">
        <v>182179772</v>
      </c>
      <c r="I686" s="17" t="s">
        <v>363</v>
      </c>
      <c r="J686" s="18">
        <v>9898</v>
      </c>
      <c r="K686" s="19">
        <v>81.73</v>
      </c>
      <c r="L686" s="19">
        <v>56.67</v>
      </c>
      <c r="M686" s="19">
        <f>Table1[[#This Row],[Unit_Selling Price]]-Table1[[#This Row],[Unit_Cost]]</f>
        <v>25.06</v>
      </c>
      <c r="N686" s="19">
        <f>Table1[[#This Row],[Quantity]]*Table1[[#This Row],[unit_per Profit]]</f>
        <v>248043.88</v>
      </c>
    </row>
    <row r="687" spans="1:14" x14ac:dyDescent="0.2">
      <c r="A687" s="10" t="s">
        <v>46</v>
      </c>
      <c r="B687" s="10" t="s">
        <v>141</v>
      </c>
      <c r="C687" s="10" t="s">
        <v>65</v>
      </c>
      <c r="D687" s="10" t="s">
        <v>27</v>
      </c>
      <c r="E687" s="10" t="s">
        <v>24</v>
      </c>
      <c r="F687" s="11">
        <v>42038</v>
      </c>
      <c r="G687" s="10">
        <v>2015</v>
      </c>
      <c r="H687" s="10">
        <v>594558894</v>
      </c>
      <c r="I687" s="17" t="s">
        <v>903</v>
      </c>
      <c r="J687" s="18">
        <v>2044</v>
      </c>
      <c r="K687" s="19">
        <v>9.33</v>
      </c>
      <c r="L687" s="19">
        <v>6.92</v>
      </c>
      <c r="M687" s="19">
        <f>Table1[[#This Row],[Unit_Selling Price]]-Table1[[#This Row],[Unit_Cost]]</f>
        <v>2.41</v>
      </c>
      <c r="N687" s="19">
        <f>Table1[[#This Row],[Quantity]]*Table1[[#This Row],[unit_per Profit]]</f>
        <v>4926.04</v>
      </c>
    </row>
    <row r="688" spans="1:14" x14ac:dyDescent="0.2">
      <c r="A688" s="10" t="s">
        <v>46</v>
      </c>
      <c r="B688" s="10" t="s">
        <v>211</v>
      </c>
      <c r="C688" s="10" t="s">
        <v>56</v>
      </c>
      <c r="D688" s="10" t="s">
        <v>23</v>
      </c>
      <c r="E688" s="10" t="s">
        <v>24</v>
      </c>
      <c r="F688" s="11" t="s">
        <v>904</v>
      </c>
      <c r="G688" s="10">
        <v>2010</v>
      </c>
      <c r="H688" s="10">
        <v>662805020</v>
      </c>
      <c r="I688" s="17">
        <v>40220</v>
      </c>
      <c r="J688" s="18">
        <v>7589</v>
      </c>
      <c r="K688" s="19">
        <v>421.89</v>
      </c>
      <c r="L688" s="19">
        <v>364.69</v>
      </c>
      <c r="M688" s="19">
        <f>Table1[[#This Row],[Unit_Selling Price]]-Table1[[#This Row],[Unit_Cost]]</f>
        <v>57.2</v>
      </c>
      <c r="N688" s="19">
        <f>Table1[[#This Row],[Quantity]]*Table1[[#This Row],[unit_per Profit]]</f>
        <v>434090.8</v>
      </c>
    </row>
    <row r="689" spans="1:14" x14ac:dyDescent="0.2">
      <c r="A689" s="10" t="s">
        <v>32</v>
      </c>
      <c r="B689" s="10" t="s">
        <v>96</v>
      </c>
      <c r="C689" s="10" t="s">
        <v>85</v>
      </c>
      <c r="D689" s="10" t="s">
        <v>27</v>
      </c>
      <c r="E689" s="10" t="s">
        <v>35</v>
      </c>
      <c r="F689" s="11" t="s">
        <v>451</v>
      </c>
      <c r="G689" s="10">
        <v>2016</v>
      </c>
      <c r="H689" s="10">
        <v>186966979</v>
      </c>
      <c r="I689" s="17" t="s">
        <v>850</v>
      </c>
      <c r="J689" s="18">
        <v>6539</v>
      </c>
      <c r="K689" s="19">
        <v>668.27</v>
      </c>
      <c r="L689" s="19">
        <v>502.54</v>
      </c>
      <c r="M689" s="19">
        <f>Table1[[#This Row],[Unit_Selling Price]]-Table1[[#This Row],[Unit_Cost]]</f>
        <v>165.73</v>
      </c>
      <c r="N689" s="19">
        <f>Table1[[#This Row],[Quantity]]*Table1[[#This Row],[unit_per Profit]]</f>
        <v>1083708.47</v>
      </c>
    </row>
    <row r="690" spans="1:14" x14ac:dyDescent="0.2">
      <c r="A690" s="10" t="s">
        <v>32</v>
      </c>
      <c r="B690" s="10" t="s">
        <v>192</v>
      </c>
      <c r="C690" s="10" t="s">
        <v>42</v>
      </c>
      <c r="D690" s="10" t="s">
        <v>23</v>
      </c>
      <c r="E690" s="10" t="s">
        <v>28</v>
      </c>
      <c r="F690" s="11">
        <v>40794</v>
      </c>
      <c r="G690" s="10">
        <v>2011</v>
      </c>
      <c r="H690" s="10">
        <v>387406098</v>
      </c>
      <c r="I690" s="17">
        <v>40855</v>
      </c>
      <c r="J690" s="18">
        <v>928</v>
      </c>
      <c r="K690" s="19">
        <v>109.28</v>
      </c>
      <c r="L690" s="19">
        <v>35.840000000000003</v>
      </c>
      <c r="M690" s="19">
        <f>Table1[[#This Row],[Unit_Selling Price]]-Table1[[#This Row],[Unit_Cost]]</f>
        <v>73.44</v>
      </c>
      <c r="N690" s="19">
        <f>Table1[[#This Row],[Quantity]]*Table1[[#This Row],[unit_per Profit]]</f>
        <v>68152.320000000007</v>
      </c>
    </row>
    <row r="691" spans="1:14" x14ac:dyDescent="0.2">
      <c r="A691" s="10" t="s">
        <v>40</v>
      </c>
      <c r="B691" s="10" t="s">
        <v>74</v>
      </c>
      <c r="C691" s="10" t="s">
        <v>31</v>
      </c>
      <c r="D691" s="10" t="s">
        <v>23</v>
      </c>
      <c r="E691" s="10" t="s">
        <v>28</v>
      </c>
      <c r="F691" s="11" t="s">
        <v>536</v>
      </c>
      <c r="G691" s="10">
        <v>2012</v>
      </c>
      <c r="H691" s="10">
        <v>754796206</v>
      </c>
      <c r="I691" s="17">
        <v>41125</v>
      </c>
      <c r="J691" s="18">
        <v>9826</v>
      </c>
      <c r="K691" s="19">
        <v>47.45</v>
      </c>
      <c r="L691" s="19">
        <v>31.79</v>
      </c>
      <c r="M691" s="19">
        <f>Table1[[#This Row],[Unit_Selling Price]]-Table1[[#This Row],[Unit_Cost]]</f>
        <v>15.66</v>
      </c>
      <c r="N691" s="19">
        <f>Table1[[#This Row],[Quantity]]*Table1[[#This Row],[unit_per Profit]]</f>
        <v>153875.16</v>
      </c>
    </row>
    <row r="692" spans="1:14" x14ac:dyDescent="0.2">
      <c r="A692" s="10" t="s">
        <v>37</v>
      </c>
      <c r="B692" s="10" t="s">
        <v>106</v>
      </c>
      <c r="C692" s="10" t="s">
        <v>31</v>
      </c>
      <c r="D692" s="10" t="s">
        <v>27</v>
      </c>
      <c r="E692" s="10" t="s">
        <v>28</v>
      </c>
      <c r="F692" s="11" t="s">
        <v>905</v>
      </c>
      <c r="G692" s="10">
        <v>2011</v>
      </c>
      <c r="H692" s="10">
        <v>400123631</v>
      </c>
      <c r="I692" s="17">
        <v>40735</v>
      </c>
      <c r="J692" s="18">
        <v>4329</v>
      </c>
      <c r="K692" s="19">
        <v>47.45</v>
      </c>
      <c r="L692" s="19">
        <v>31.79</v>
      </c>
      <c r="M692" s="19">
        <f>Table1[[#This Row],[Unit_Selling Price]]-Table1[[#This Row],[Unit_Cost]]</f>
        <v>15.66</v>
      </c>
      <c r="N692" s="19">
        <f>Table1[[#This Row],[Quantity]]*Table1[[#This Row],[unit_per Profit]]</f>
        <v>67792.14</v>
      </c>
    </row>
    <row r="693" spans="1:14" x14ac:dyDescent="0.2">
      <c r="A693" s="10" t="s">
        <v>32</v>
      </c>
      <c r="B693" s="10" t="s">
        <v>113</v>
      </c>
      <c r="C693" s="10" t="s">
        <v>31</v>
      </c>
      <c r="D693" s="10" t="s">
        <v>23</v>
      </c>
      <c r="E693" s="10" t="s">
        <v>28</v>
      </c>
      <c r="F693" s="11">
        <v>42404</v>
      </c>
      <c r="G693" s="10">
        <v>2016</v>
      </c>
      <c r="H693" s="10">
        <v>304687201</v>
      </c>
      <c r="I693" s="17">
        <v>42374</v>
      </c>
      <c r="J693" s="18">
        <v>2569</v>
      </c>
      <c r="K693" s="19">
        <v>47.45</v>
      </c>
      <c r="L693" s="19">
        <v>31.79</v>
      </c>
      <c r="M693" s="19">
        <f>Table1[[#This Row],[Unit_Selling Price]]-Table1[[#This Row],[Unit_Cost]]</f>
        <v>15.66</v>
      </c>
      <c r="N693" s="19">
        <f>Table1[[#This Row],[Quantity]]*Table1[[#This Row],[unit_per Profit]]</f>
        <v>40230.54</v>
      </c>
    </row>
    <row r="694" spans="1:14" x14ac:dyDescent="0.2">
      <c r="A694" s="10" t="s">
        <v>46</v>
      </c>
      <c r="B694" s="10" t="s">
        <v>227</v>
      </c>
      <c r="C694" s="10" t="s">
        <v>56</v>
      </c>
      <c r="D694" s="10" t="s">
        <v>27</v>
      </c>
      <c r="E694" s="10" t="s">
        <v>35</v>
      </c>
      <c r="F694" s="11">
        <v>40454</v>
      </c>
      <c r="G694" s="10">
        <v>2010</v>
      </c>
      <c r="H694" s="10">
        <v>170098245</v>
      </c>
      <c r="I694" s="17" t="s">
        <v>617</v>
      </c>
      <c r="J694" s="18">
        <v>4705</v>
      </c>
      <c r="K694" s="19">
        <v>421.89</v>
      </c>
      <c r="L694" s="19">
        <v>364.69</v>
      </c>
      <c r="M694" s="19">
        <f>Table1[[#This Row],[Unit_Selling Price]]-Table1[[#This Row],[Unit_Cost]]</f>
        <v>57.2</v>
      </c>
      <c r="N694" s="19">
        <f>Table1[[#This Row],[Quantity]]*Table1[[#This Row],[unit_per Profit]]</f>
        <v>269126</v>
      </c>
    </row>
    <row r="695" spans="1:14" x14ac:dyDescent="0.2">
      <c r="A695" s="10" t="s">
        <v>29</v>
      </c>
      <c r="B695" s="10" t="s">
        <v>116</v>
      </c>
      <c r="C695" s="10" t="s">
        <v>56</v>
      </c>
      <c r="D695" s="10" t="s">
        <v>23</v>
      </c>
      <c r="E695" s="10" t="s">
        <v>35</v>
      </c>
      <c r="F695" s="11">
        <v>41580</v>
      </c>
      <c r="G695" s="10">
        <v>2013</v>
      </c>
      <c r="H695" s="10">
        <v>668280589</v>
      </c>
      <c r="I695" s="17" t="s">
        <v>906</v>
      </c>
      <c r="J695" s="18">
        <v>7932</v>
      </c>
      <c r="K695" s="19">
        <v>421.89</v>
      </c>
      <c r="L695" s="19">
        <v>364.69</v>
      </c>
      <c r="M695" s="19">
        <f>Table1[[#This Row],[Unit_Selling Price]]-Table1[[#This Row],[Unit_Cost]]</f>
        <v>57.2</v>
      </c>
      <c r="N695" s="19">
        <f>Table1[[#This Row],[Quantity]]*Table1[[#This Row],[unit_per Profit]]</f>
        <v>453710.4</v>
      </c>
    </row>
    <row r="696" spans="1:14" x14ac:dyDescent="0.2">
      <c r="A696" s="10" t="s">
        <v>46</v>
      </c>
      <c r="B696" s="10" t="s">
        <v>133</v>
      </c>
      <c r="C696" s="10" t="s">
        <v>39</v>
      </c>
      <c r="D696" s="10" t="s">
        <v>27</v>
      </c>
      <c r="E696" s="10" t="s">
        <v>28</v>
      </c>
      <c r="F696" s="11" t="s">
        <v>454</v>
      </c>
      <c r="G696" s="10">
        <v>2015</v>
      </c>
      <c r="H696" s="10">
        <v>291470563</v>
      </c>
      <c r="I696" s="17" t="s">
        <v>907</v>
      </c>
      <c r="J696" s="18">
        <v>1472</v>
      </c>
      <c r="K696" s="19">
        <v>81.73</v>
      </c>
      <c r="L696" s="19">
        <v>56.67</v>
      </c>
      <c r="M696" s="19">
        <f>Table1[[#This Row],[Unit_Selling Price]]-Table1[[#This Row],[Unit_Cost]]</f>
        <v>25.06</v>
      </c>
      <c r="N696" s="19">
        <f>Table1[[#This Row],[Quantity]]*Table1[[#This Row],[unit_per Profit]]</f>
        <v>36888.32</v>
      </c>
    </row>
    <row r="697" spans="1:14" x14ac:dyDescent="0.2">
      <c r="A697" s="10" t="s">
        <v>37</v>
      </c>
      <c r="B697" s="10" t="s">
        <v>79</v>
      </c>
      <c r="C697" s="10" t="s">
        <v>65</v>
      </c>
      <c r="D697" s="10" t="s">
        <v>27</v>
      </c>
      <c r="E697" s="10" t="s">
        <v>24</v>
      </c>
      <c r="F697" s="11">
        <v>41093</v>
      </c>
      <c r="G697" s="10">
        <v>2012</v>
      </c>
      <c r="H697" s="10">
        <v>302216994</v>
      </c>
      <c r="I697" s="17" t="s">
        <v>908</v>
      </c>
      <c r="J697" s="18">
        <v>1579</v>
      </c>
      <c r="K697" s="19">
        <v>9.33</v>
      </c>
      <c r="L697" s="19">
        <v>6.92</v>
      </c>
      <c r="M697" s="19">
        <f>Table1[[#This Row],[Unit_Selling Price]]-Table1[[#This Row],[Unit_Cost]]</f>
        <v>2.41</v>
      </c>
      <c r="N697" s="19">
        <f>Table1[[#This Row],[Quantity]]*Table1[[#This Row],[unit_per Profit]]</f>
        <v>3805.39</v>
      </c>
    </row>
    <row r="698" spans="1:14" x14ac:dyDescent="0.2">
      <c r="A698" s="10" t="s">
        <v>278</v>
      </c>
      <c r="B698" s="10" t="s">
        <v>114</v>
      </c>
      <c r="C698" s="10" t="s">
        <v>34</v>
      </c>
      <c r="D698" s="10" t="s">
        <v>27</v>
      </c>
      <c r="E698" s="10" t="s">
        <v>35</v>
      </c>
      <c r="F698" s="11">
        <v>41741</v>
      </c>
      <c r="G698" s="10">
        <v>2014</v>
      </c>
      <c r="H698" s="10">
        <v>683381211</v>
      </c>
      <c r="I698" s="17">
        <v>41955</v>
      </c>
      <c r="J698" s="18">
        <v>6542</v>
      </c>
      <c r="K698" s="19">
        <v>205.7</v>
      </c>
      <c r="L698" s="19">
        <v>117.11</v>
      </c>
      <c r="M698" s="19">
        <f>Table1[[#This Row],[Unit_Selling Price]]-Table1[[#This Row],[Unit_Cost]]</f>
        <v>88.59</v>
      </c>
      <c r="N698" s="19">
        <f>Table1[[#This Row],[Quantity]]*Table1[[#This Row],[unit_per Profit]]</f>
        <v>579555.78</v>
      </c>
    </row>
    <row r="699" spans="1:14" x14ac:dyDescent="0.2">
      <c r="A699" s="10" t="s">
        <v>46</v>
      </c>
      <c r="B699" s="10" t="s">
        <v>207</v>
      </c>
      <c r="C699" s="10" t="s">
        <v>49</v>
      </c>
      <c r="D699" s="10" t="s">
        <v>23</v>
      </c>
      <c r="E699" s="10" t="s">
        <v>35</v>
      </c>
      <c r="F699" s="11" t="s">
        <v>909</v>
      </c>
      <c r="G699" s="10">
        <v>2017</v>
      </c>
      <c r="H699" s="10">
        <v>588137042</v>
      </c>
      <c r="I699" s="17" t="s">
        <v>594</v>
      </c>
      <c r="J699" s="18">
        <v>1675</v>
      </c>
      <c r="K699" s="19">
        <v>651.21</v>
      </c>
      <c r="L699" s="19">
        <v>524.96</v>
      </c>
      <c r="M699" s="19">
        <f>Table1[[#This Row],[Unit_Selling Price]]-Table1[[#This Row],[Unit_Cost]]</f>
        <v>126.25</v>
      </c>
      <c r="N699" s="19">
        <f>Table1[[#This Row],[Quantity]]*Table1[[#This Row],[unit_per Profit]]</f>
        <v>211468.75</v>
      </c>
    </row>
    <row r="700" spans="1:14" x14ac:dyDescent="0.2">
      <c r="A700" s="10" t="s">
        <v>46</v>
      </c>
      <c r="B700" s="10" t="s">
        <v>175</v>
      </c>
      <c r="C700" s="10" t="s">
        <v>39</v>
      </c>
      <c r="D700" s="10" t="s">
        <v>27</v>
      </c>
      <c r="E700" s="10" t="s">
        <v>28</v>
      </c>
      <c r="F700" s="11" t="s">
        <v>346</v>
      </c>
      <c r="G700" s="10">
        <v>2013</v>
      </c>
      <c r="H700" s="10">
        <v>589970815</v>
      </c>
      <c r="I700" s="17" t="s">
        <v>837</v>
      </c>
      <c r="J700" s="18">
        <v>4329</v>
      </c>
      <c r="K700" s="19">
        <v>81.73</v>
      </c>
      <c r="L700" s="19">
        <v>56.67</v>
      </c>
      <c r="M700" s="19">
        <f>Table1[[#This Row],[Unit_Selling Price]]-Table1[[#This Row],[Unit_Cost]]</f>
        <v>25.06</v>
      </c>
      <c r="N700" s="19">
        <f>Table1[[#This Row],[Quantity]]*Table1[[#This Row],[unit_per Profit]]</f>
        <v>108484.74</v>
      </c>
    </row>
    <row r="701" spans="1:14" x14ac:dyDescent="0.2">
      <c r="A701" s="10" t="s">
        <v>40</v>
      </c>
      <c r="B701" s="10" t="s">
        <v>221</v>
      </c>
      <c r="C701" s="10" t="s">
        <v>22</v>
      </c>
      <c r="D701" s="10" t="s">
        <v>27</v>
      </c>
      <c r="E701" s="10" t="s">
        <v>24</v>
      </c>
      <c r="F701" s="11" t="s">
        <v>706</v>
      </c>
      <c r="G701" s="10">
        <v>2010</v>
      </c>
      <c r="H701" s="10">
        <v>432681357</v>
      </c>
      <c r="I701" s="17" t="s">
        <v>297</v>
      </c>
      <c r="J701" s="18">
        <v>8884</v>
      </c>
      <c r="K701" s="19">
        <v>255.28</v>
      </c>
      <c r="L701" s="19">
        <v>159.41999999999999</v>
      </c>
      <c r="M701" s="19">
        <f>Table1[[#This Row],[Unit_Selling Price]]-Table1[[#This Row],[Unit_Cost]]</f>
        <v>95.86</v>
      </c>
      <c r="N701" s="19">
        <f>Table1[[#This Row],[Quantity]]*Table1[[#This Row],[unit_per Profit]]</f>
        <v>851620.24</v>
      </c>
    </row>
    <row r="702" spans="1:14" x14ac:dyDescent="0.2">
      <c r="A702" s="10" t="s">
        <v>29</v>
      </c>
      <c r="B702" s="10" t="s">
        <v>165</v>
      </c>
      <c r="C702" s="10" t="s">
        <v>85</v>
      </c>
      <c r="D702" s="10" t="s">
        <v>23</v>
      </c>
      <c r="E702" s="10" t="s">
        <v>28</v>
      </c>
      <c r="F702" s="11" t="s">
        <v>910</v>
      </c>
      <c r="G702" s="10">
        <v>2017</v>
      </c>
      <c r="H702" s="10">
        <v>380379998</v>
      </c>
      <c r="I702" s="17" t="s">
        <v>911</v>
      </c>
      <c r="J702" s="18">
        <v>1749</v>
      </c>
      <c r="K702" s="19">
        <v>668.27</v>
      </c>
      <c r="L702" s="19">
        <v>502.54</v>
      </c>
      <c r="M702" s="19">
        <f>Table1[[#This Row],[Unit_Selling Price]]-Table1[[#This Row],[Unit_Cost]]</f>
        <v>165.73</v>
      </c>
      <c r="N702" s="19">
        <f>Table1[[#This Row],[Quantity]]*Table1[[#This Row],[unit_per Profit]]</f>
        <v>289861.77</v>
      </c>
    </row>
    <row r="703" spans="1:14" x14ac:dyDescent="0.2">
      <c r="A703" s="10" t="s">
        <v>29</v>
      </c>
      <c r="B703" s="10" t="s">
        <v>100</v>
      </c>
      <c r="C703" s="10" t="s">
        <v>42</v>
      </c>
      <c r="D703" s="10" t="s">
        <v>23</v>
      </c>
      <c r="E703" s="10" t="s">
        <v>43</v>
      </c>
      <c r="F703" s="11" t="s">
        <v>912</v>
      </c>
      <c r="G703" s="10">
        <v>2016</v>
      </c>
      <c r="H703" s="10">
        <v>767490565</v>
      </c>
      <c r="I703" s="17" t="s">
        <v>913</v>
      </c>
      <c r="J703" s="18">
        <v>6368</v>
      </c>
      <c r="K703" s="19">
        <v>109.28</v>
      </c>
      <c r="L703" s="19">
        <v>35.840000000000003</v>
      </c>
      <c r="M703" s="19">
        <f>Table1[[#This Row],[Unit_Selling Price]]-Table1[[#This Row],[Unit_Cost]]</f>
        <v>73.44</v>
      </c>
      <c r="N703" s="19">
        <f>Table1[[#This Row],[Quantity]]*Table1[[#This Row],[unit_per Profit]]</f>
        <v>467665.91999999998</v>
      </c>
    </row>
    <row r="704" spans="1:14" x14ac:dyDescent="0.2">
      <c r="A704" s="10" t="s">
        <v>40</v>
      </c>
      <c r="B704" s="10" t="s">
        <v>160</v>
      </c>
      <c r="C704" s="10" t="s">
        <v>77</v>
      </c>
      <c r="D704" s="10" t="s">
        <v>23</v>
      </c>
      <c r="E704" s="10" t="s">
        <v>24</v>
      </c>
      <c r="F704" s="11">
        <v>41071</v>
      </c>
      <c r="G704" s="10">
        <v>2012</v>
      </c>
      <c r="H704" s="10">
        <v>648749387</v>
      </c>
      <c r="I704" s="17" t="s">
        <v>515</v>
      </c>
      <c r="J704" s="18">
        <v>8215</v>
      </c>
      <c r="K704" s="19">
        <v>154.06</v>
      </c>
      <c r="L704" s="19">
        <v>90.93</v>
      </c>
      <c r="M704" s="19">
        <f>Table1[[#This Row],[Unit_Selling Price]]-Table1[[#This Row],[Unit_Cost]]</f>
        <v>63.13</v>
      </c>
      <c r="N704" s="19">
        <f>Table1[[#This Row],[Quantity]]*Table1[[#This Row],[unit_per Profit]]</f>
        <v>518612.95</v>
      </c>
    </row>
    <row r="705" spans="1:14" x14ac:dyDescent="0.2">
      <c r="A705" s="10" t="s">
        <v>278</v>
      </c>
      <c r="B705" s="10" t="s">
        <v>117</v>
      </c>
      <c r="C705" s="10" t="s">
        <v>65</v>
      </c>
      <c r="D705" s="10" t="s">
        <v>23</v>
      </c>
      <c r="E705" s="10" t="s">
        <v>35</v>
      </c>
      <c r="F705" s="11">
        <v>40672</v>
      </c>
      <c r="G705" s="10">
        <v>2011</v>
      </c>
      <c r="H705" s="10">
        <v>949205291</v>
      </c>
      <c r="I705" s="17">
        <v>40857</v>
      </c>
      <c r="J705" s="18">
        <v>9794</v>
      </c>
      <c r="K705" s="19">
        <v>9.33</v>
      </c>
      <c r="L705" s="19">
        <v>6.92</v>
      </c>
      <c r="M705" s="19">
        <f>Table1[[#This Row],[Unit_Selling Price]]-Table1[[#This Row],[Unit_Cost]]</f>
        <v>2.41</v>
      </c>
      <c r="N705" s="19">
        <f>Table1[[#This Row],[Quantity]]*Table1[[#This Row],[unit_per Profit]]</f>
        <v>23603.54</v>
      </c>
    </row>
    <row r="706" spans="1:14" x14ac:dyDescent="0.2">
      <c r="A706" s="10" t="s">
        <v>32</v>
      </c>
      <c r="B706" s="10" t="s">
        <v>36</v>
      </c>
      <c r="C706" s="10" t="s">
        <v>56</v>
      </c>
      <c r="D706" s="10" t="s">
        <v>27</v>
      </c>
      <c r="E706" s="10" t="s">
        <v>43</v>
      </c>
      <c r="F706" s="11" t="s">
        <v>914</v>
      </c>
      <c r="G706" s="10">
        <v>2017</v>
      </c>
      <c r="H706" s="10">
        <v>414219605</v>
      </c>
      <c r="I706" s="17" t="s">
        <v>915</v>
      </c>
      <c r="J706" s="18">
        <v>5641</v>
      </c>
      <c r="K706" s="19">
        <v>421.89</v>
      </c>
      <c r="L706" s="19">
        <v>364.69</v>
      </c>
      <c r="M706" s="19">
        <f>Table1[[#This Row],[Unit_Selling Price]]-Table1[[#This Row],[Unit_Cost]]</f>
        <v>57.2</v>
      </c>
      <c r="N706" s="19">
        <f>Table1[[#This Row],[Quantity]]*Table1[[#This Row],[unit_per Profit]]</f>
        <v>322665.2</v>
      </c>
    </row>
    <row r="707" spans="1:14" x14ac:dyDescent="0.2">
      <c r="A707" s="10" t="s">
        <v>46</v>
      </c>
      <c r="B707" s="10" t="s">
        <v>159</v>
      </c>
      <c r="C707" s="10" t="s">
        <v>26</v>
      </c>
      <c r="D707" s="10" t="s">
        <v>27</v>
      </c>
      <c r="E707" s="10" t="s">
        <v>28</v>
      </c>
      <c r="F707" s="11" t="s">
        <v>295</v>
      </c>
      <c r="G707" s="10">
        <v>2016</v>
      </c>
      <c r="H707" s="10">
        <v>559466159</v>
      </c>
      <c r="I707" s="17" t="s">
        <v>322</v>
      </c>
      <c r="J707" s="18">
        <v>7324</v>
      </c>
      <c r="K707" s="19">
        <v>152.58000000000001</v>
      </c>
      <c r="L707" s="19">
        <v>97.44</v>
      </c>
      <c r="M707" s="19">
        <f>Table1[[#This Row],[Unit_Selling Price]]-Table1[[#This Row],[Unit_Cost]]</f>
        <v>55.14</v>
      </c>
      <c r="N707" s="19">
        <f>Table1[[#This Row],[Quantity]]*Table1[[#This Row],[unit_per Profit]]</f>
        <v>403845.36</v>
      </c>
    </row>
    <row r="708" spans="1:14" x14ac:dyDescent="0.2">
      <c r="A708" s="10" t="s">
        <v>29</v>
      </c>
      <c r="B708" s="10" t="s">
        <v>198</v>
      </c>
      <c r="C708" s="10" t="s">
        <v>26</v>
      </c>
      <c r="D708" s="10" t="s">
        <v>27</v>
      </c>
      <c r="E708" s="10" t="s">
        <v>35</v>
      </c>
      <c r="F708" s="11" t="s">
        <v>916</v>
      </c>
      <c r="G708" s="10">
        <v>2012</v>
      </c>
      <c r="H708" s="10">
        <v>720931279</v>
      </c>
      <c r="I708" s="17" t="s">
        <v>917</v>
      </c>
      <c r="J708" s="18">
        <v>8441</v>
      </c>
      <c r="K708" s="19">
        <v>152.58000000000001</v>
      </c>
      <c r="L708" s="19">
        <v>97.44</v>
      </c>
      <c r="M708" s="19">
        <f>Table1[[#This Row],[Unit_Selling Price]]-Table1[[#This Row],[Unit_Cost]]</f>
        <v>55.14</v>
      </c>
      <c r="N708" s="19">
        <f>Table1[[#This Row],[Quantity]]*Table1[[#This Row],[unit_per Profit]]</f>
        <v>465436.74</v>
      </c>
    </row>
    <row r="709" spans="1:14" x14ac:dyDescent="0.2">
      <c r="A709" s="10" t="s">
        <v>59</v>
      </c>
      <c r="B709" s="10" t="s">
        <v>60</v>
      </c>
      <c r="C709" s="10" t="s">
        <v>49</v>
      </c>
      <c r="D709" s="10" t="s">
        <v>27</v>
      </c>
      <c r="E709" s="10" t="s">
        <v>43</v>
      </c>
      <c r="F709" s="11" t="s">
        <v>918</v>
      </c>
      <c r="G709" s="10">
        <v>2013</v>
      </c>
      <c r="H709" s="10">
        <v>304913794</v>
      </c>
      <c r="I709" s="17" t="s">
        <v>410</v>
      </c>
      <c r="J709" s="18">
        <v>9623</v>
      </c>
      <c r="K709" s="19">
        <v>651.21</v>
      </c>
      <c r="L709" s="19">
        <v>524.96</v>
      </c>
      <c r="M709" s="19">
        <f>Table1[[#This Row],[Unit_Selling Price]]-Table1[[#This Row],[Unit_Cost]]</f>
        <v>126.25</v>
      </c>
      <c r="N709" s="19">
        <f>Table1[[#This Row],[Quantity]]*Table1[[#This Row],[unit_per Profit]]</f>
        <v>1214903.75</v>
      </c>
    </row>
    <row r="710" spans="1:14" x14ac:dyDescent="0.2">
      <c r="A710" s="10" t="s">
        <v>29</v>
      </c>
      <c r="B710" s="10" t="s">
        <v>124</v>
      </c>
      <c r="C710" s="10" t="s">
        <v>26</v>
      </c>
      <c r="D710" s="10" t="s">
        <v>23</v>
      </c>
      <c r="E710" s="10" t="s">
        <v>35</v>
      </c>
      <c r="F710" s="11" t="s">
        <v>837</v>
      </c>
      <c r="G710" s="10">
        <v>2013</v>
      </c>
      <c r="H710" s="10">
        <v>138025033</v>
      </c>
      <c r="I710" s="17">
        <v>41341</v>
      </c>
      <c r="J710" s="18">
        <v>3529</v>
      </c>
      <c r="K710" s="19">
        <v>152.58000000000001</v>
      </c>
      <c r="L710" s="19">
        <v>97.44</v>
      </c>
      <c r="M710" s="19">
        <f>Table1[[#This Row],[Unit_Selling Price]]-Table1[[#This Row],[Unit_Cost]]</f>
        <v>55.14</v>
      </c>
      <c r="N710" s="19">
        <f>Table1[[#This Row],[Quantity]]*Table1[[#This Row],[unit_per Profit]]</f>
        <v>194589.06</v>
      </c>
    </row>
    <row r="711" spans="1:14" x14ac:dyDescent="0.2">
      <c r="A711" s="10" t="s">
        <v>32</v>
      </c>
      <c r="B711" s="10" t="s">
        <v>200</v>
      </c>
      <c r="C711" s="10" t="s">
        <v>42</v>
      </c>
      <c r="D711" s="10" t="s">
        <v>27</v>
      </c>
      <c r="E711" s="10" t="s">
        <v>43</v>
      </c>
      <c r="F711" s="11">
        <v>40460</v>
      </c>
      <c r="G711" s="10">
        <v>2010</v>
      </c>
      <c r="H711" s="10">
        <v>217188823</v>
      </c>
      <c r="I711" s="17" t="s">
        <v>919</v>
      </c>
      <c r="J711" s="18">
        <v>9854</v>
      </c>
      <c r="K711" s="19">
        <v>109.28</v>
      </c>
      <c r="L711" s="19">
        <v>35.840000000000003</v>
      </c>
      <c r="M711" s="19">
        <f>Table1[[#This Row],[Unit_Selling Price]]-Table1[[#This Row],[Unit_Cost]]</f>
        <v>73.44</v>
      </c>
      <c r="N711" s="19">
        <f>Table1[[#This Row],[Quantity]]*Table1[[#This Row],[unit_per Profit]]</f>
        <v>723677.76</v>
      </c>
    </row>
    <row r="712" spans="1:14" x14ac:dyDescent="0.2">
      <c r="A712" s="10" t="s">
        <v>278</v>
      </c>
      <c r="B712" s="10" t="s">
        <v>114</v>
      </c>
      <c r="C712" s="10" t="s">
        <v>56</v>
      </c>
      <c r="D712" s="10" t="s">
        <v>23</v>
      </c>
      <c r="E712" s="10" t="s">
        <v>24</v>
      </c>
      <c r="F712" s="11">
        <v>41191</v>
      </c>
      <c r="G712" s="10">
        <v>2012</v>
      </c>
      <c r="H712" s="10">
        <v>159641492</v>
      </c>
      <c r="I712" s="17" t="s">
        <v>843</v>
      </c>
      <c r="J712" s="18">
        <v>320</v>
      </c>
      <c r="K712" s="19">
        <v>421.89</v>
      </c>
      <c r="L712" s="19">
        <v>364.69</v>
      </c>
      <c r="M712" s="19">
        <f>Table1[[#This Row],[Unit_Selling Price]]-Table1[[#This Row],[Unit_Cost]]</f>
        <v>57.2</v>
      </c>
      <c r="N712" s="19">
        <f>Table1[[#This Row],[Quantity]]*Table1[[#This Row],[unit_per Profit]]</f>
        <v>18304</v>
      </c>
    </row>
    <row r="713" spans="1:14" x14ac:dyDescent="0.2">
      <c r="A713" s="10" t="s">
        <v>29</v>
      </c>
      <c r="B713" s="10" t="s">
        <v>197</v>
      </c>
      <c r="C713" s="10" t="s">
        <v>56</v>
      </c>
      <c r="D713" s="10" t="s">
        <v>27</v>
      </c>
      <c r="E713" s="10" t="s">
        <v>43</v>
      </c>
      <c r="F713" s="11" t="s">
        <v>920</v>
      </c>
      <c r="G713" s="10">
        <v>2016</v>
      </c>
      <c r="H713" s="10">
        <v>552931869</v>
      </c>
      <c r="I713" s="17">
        <v>42622</v>
      </c>
      <c r="J713" s="18">
        <v>3682</v>
      </c>
      <c r="K713" s="19">
        <v>421.89</v>
      </c>
      <c r="L713" s="19">
        <v>364.69</v>
      </c>
      <c r="M713" s="19">
        <f>Table1[[#This Row],[Unit_Selling Price]]-Table1[[#This Row],[Unit_Cost]]</f>
        <v>57.2</v>
      </c>
      <c r="N713" s="19">
        <f>Table1[[#This Row],[Quantity]]*Table1[[#This Row],[unit_per Profit]]</f>
        <v>210610.4</v>
      </c>
    </row>
    <row r="714" spans="1:14" x14ac:dyDescent="0.2">
      <c r="A714" s="10" t="s">
        <v>46</v>
      </c>
      <c r="B714" s="10" t="s">
        <v>222</v>
      </c>
      <c r="C714" s="10" t="s">
        <v>26</v>
      </c>
      <c r="D714" s="10" t="s">
        <v>27</v>
      </c>
      <c r="E714" s="10" t="s">
        <v>35</v>
      </c>
      <c r="F714" s="11" t="s">
        <v>413</v>
      </c>
      <c r="G714" s="10">
        <v>2013</v>
      </c>
      <c r="H714" s="10">
        <v>704921281</v>
      </c>
      <c r="I714" s="17">
        <v>41396</v>
      </c>
      <c r="J714" s="18">
        <v>727</v>
      </c>
      <c r="K714" s="19">
        <v>152.58000000000001</v>
      </c>
      <c r="L714" s="19">
        <v>97.44</v>
      </c>
      <c r="M714" s="19">
        <f>Table1[[#This Row],[Unit_Selling Price]]-Table1[[#This Row],[Unit_Cost]]</f>
        <v>55.14</v>
      </c>
      <c r="N714" s="19">
        <f>Table1[[#This Row],[Quantity]]*Table1[[#This Row],[unit_per Profit]]</f>
        <v>40086.78</v>
      </c>
    </row>
    <row r="715" spans="1:14" x14ac:dyDescent="0.2">
      <c r="A715" s="10" t="s">
        <v>46</v>
      </c>
      <c r="B715" s="10" t="s">
        <v>211</v>
      </c>
      <c r="C715" s="10" t="s">
        <v>26</v>
      </c>
      <c r="D715" s="10" t="s">
        <v>23</v>
      </c>
      <c r="E715" s="10" t="s">
        <v>35</v>
      </c>
      <c r="F715" s="11">
        <v>41160</v>
      </c>
      <c r="G715" s="10">
        <v>2012</v>
      </c>
      <c r="H715" s="10">
        <v>893783557</v>
      </c>
      <c r="I715" s="17" t="s">
        <v>627</v>
      </c>
      <c r="J715" s="18">
        <v>9271</v>
      </c>
      <c r="K715" s="19">
        <v>152.58000000000001</v>
      </c>
      <c r="L715" s="19">
        <v>97.44</v>
      </c>
      <c r="M715" s="19">
        <f>Table1[[#This Row],[Unit_Selling Price]]-Table1[[#This Row],[Unit_Cost]]</f>
        <v>55.14</v>
      </c>
      <c r="N715" s="19">
        <f>Table1[[#This Row],[Quantity]]*Table1[[#This Row],[unit_per Profit]]</f>
        <v>511202.94</v>
      </c>
    </row>
    <row r="716" spans="1:14" x14ac:dyDescent="0.2">
      <c r="A716" s="10" t="s">
        <v>32</v>
      </c>
      <c r="B716" s="10" t="s">
        <v>200</v>
      </c>
      <c r="C716" s="10" t="s">
        <v>49</v>
      </c>
      <c r="D716" s="10" t="s">
        <v>23</v>
      </c>
      <c r="E716" s="10" t="s">
        <v>43</v>
      </c>
      <c r="F716" s="11" t="s">
        <v>841</v>
      </c>
      <c r="G716" s="10">
        <v>2011</v>
      </c>
      <c r="H716" s="10">
        <v>118005025</v>
      </c>
      <c r="I716" s="17" t="s">
        <v>626</v>
      </c>
      <c r="J716" s="18">
        <v>9164</v>
      </c>
      <c r="K716" s="19">
        <v>651.21</v>
      </c>
      <c r="L716" s="19">
        <v>524.96</v>
      </c>
      <c r="M716" s="19">
        <f>Table1[[#This Row],[Unit_Selling Price]]-Table1[[#This Row],[Unit_Cost]]</f>
        <v>126.25</v>
      </c>
      <c r="N716" s="19">
        <f>Table1[[#This Row],[Quantity]]*Table1[[#This Row],[unit_per Profit]]</f>
        <v>1156955</v>
      </c>
    </row>
    <row r="717" spans="1:14" x14ac:dyDescent="0.2">
      <c r="A717" s="10" t="s">
        <v>37</v>
      </c>
      <c r="B717" s="10" t="s">
        <v>102</v>
      </c>
      <c r="C717" s="10" t="s">
        <v>26</v>
      </c>
      <c r="D717" s="10" t="s">
        <v>27</v>
      </c>
      <c r="E717" s="10" t="s">
        <v>24</v>
      </c>
      <c r="F717" s="11" t="s">
        <v>921</v>
      </c>
      <c r="G717" s="10">
        <v>2011</v>
      </c>
      <c r="H717" s="10">
        <v>146384513</v>
      </c>
      <c r="I717" s="17">
        <v>40645</v>
      </c>
      <c r="J717" s="18">
        <v>7285</v>
      </c>
      <c r="K717" s="19">
        <v>152.58000000000001</v>
      </c>
      <c r="L717" s="19">
        <v>97.44</v>
      </c>
      <c r="M717" s="19">
        <f>Table1[[#This Row],[Unit_Selling Price]]-Table1[[#This Row],[Unit_Cost]]</f>
        <v>55.14</v>
      </c>
      <c r="N717" s="19">
        <f>Table1[[#This Row],[Quantity]]*Table1[[#This Row],[unit_per Profit]]</f>
        <v>401694.9</v>
      </c>
    </row>
    <row r="718" spans="1:14" x14ac:dyDescent="0.2">
      <c r="A718" s="10" t="s">
        <v>46</v>
      </c>
      <c r="B718" s="10" t="s">
        <v>227</v>
      </c>
      <c r="C718" s="10" t="s">
        <v>42</v>
      </c>
      <c r="D718" s="10" t="s">
        <v>23</v>
      </c>
      <c r="E718" s="10" t="s">
        <v>28</v>
      </c>
      <c r="F718" s="11" t="s">
        <v>384</v>
      </c>
      <c r="G718" s="10">
        <v>2015</v>
      </c>
      <c r="H718" s="10">
        <v>568033349</v>
      </c>
      <c r="I718" s="17" t="s">
        <v>922</v>
      </c>
      <c r="J718" s="18">
        <v>2546</v>
      </c>
      <c r="K718" s="19">
        <v>109.28</v>
      </c>
      <c r="L718" s="19">
        <v>35.840000000000003</v>
      </c>
      <c r="M718" s="19">
        <f>Table1[[#This Row],[Unit_Selling Price]]-Table1[[#This Row],[Unit_Cost]]</f>
        <v>73.44</v>
      </c>
      <c r="N718" s="19">
        <f>Table1[[#This Row],[Quantity]]*Table1[[#This Row],[unit_per Profit]]</f>
        <v>186978.24</v>
      </c>
    </row>
    <row r="719" spans="1:14" x14ac:dyDescent="0.2">
      <c r="A719" s="10" t="s">
        <v>29</v>
      </c>
      <c r="B719" s="10" t="s">
        <v>122</v>
      </c>
      <c r="C719" s="10" t="s">
        <v>65</v>
      </c>
      <c r="D719" s="10" t="s">
        <v>23</v>
      </c>
      <c r="E719" s="10" t="s">
        <v>35</v>
      </c>
      <c r="F719" s="11">
        <v>41853</v>
      </c>
      <c r="G719" s="10">
        <v>2014</v>
      </c>
      <c r="H719" s="10">
        <v>142375361</v>
      </c>
      <c r="I719" s="17" t="s">
        <v>726</v>
      </c>
      <c r="J719" s="18">
        <v>888</v>
      </c>
      <c r="K719" s="19">
        <v>9.33</v>
      </c>
      <c r="L719" s="19">
        <v>6.92</v>
      </c>
      <c r="M719" s="19">
        <f>Table1[[#This Row],[Unit_Selling Price]]-Table1[[#This Row],[Unit_Cost]]</f>
        <v>2.41</v>
      </c>
      <c r="N719" s="19">
        <f>Table1[[#This Row],[Quantity]]*Table1[[#This Row],[unit_per Profit]]</f>
        <v>2140.08</v>
      </c>
    </row>
    <row r="720" spans="1:14" x14ac:dyDescent="0.2">
      <c r="A720" s="10" t="s">
        <v>32</v>
      </c>
      <c r="B720" s="10" t="s">
        <v>200</v>
      </c>
      <c r="C720" s="10" t="s">
        <v>31</v>
      </c>
      <c r="D720" s="10" t="s">
        <v>23</v>
      </c>
      <c r="E720" s="10" t="s">
        <v>28</v>
      </c>
      <c r="F720" s="11" t="s">
        <v>923</v>
      </c>
      <c r="G720" s="10">
        <v>2016</v>
      </c>
      <c r="H720" s="10">
        <v>849146878</v>
      </c>
      <c r="I720" s="17" t="s">
        <v>924</v>
      </c>
      <c r="J720" s="18">
        <v>286</v>
      </c>
      <c r="K720" s="19">
        <v>47.45</v>
      </c>
      <c r="L720" s="19">
        <v>31.79</v>
      </c>
      <c r="M720" s="19">
        <f>Table1[[#This Row],[Unit_Selling Price]]-Table1[[#This Row],[Unit_Cost]]</f>
        <v>15.66</v>
      </c>
      <c r="N720" s="19">
        <f>Table1[[#This Row],[Quantity]]*Table1[[#This Row],[unit_per Profit]]</f>
        <v>4478.76</v>
      </c>
    </row>
    <row r="721" spans="1:14" x14ac:dyDescent="0.2">
      <c r="A721" s="10" t="s">
        <v>278</v>
      </c>
      <c r="B721" s="10" t="s">
        <v>25</v>
      </c>
      <c r="C721" s="10" t="s">
        <v>39</v>
      </c>
      <c r="D721" s="10" t="s">
        <v>23</v>
      </c>
      <c r="E721" s="10" t="s">
        <v>43</v>
      </c>
      <c r="F721" s="11">
        <v>41527</v>
      </c>
      <c r="G721" s="10">
        <v>2013</v>
      </c>
      <c r="H721" s="10">
        <v>238396728</v>
      </c>
      <c r="I721" s="17" t="s">
        <v>925</v>
      </c>
      <c r="J721" s="18">
        <v>5744</v>
      </c>
      <c r="K721" s="19">
        <v>81.73</v>
      </c>
      <c r="L721" s="19">
        <v>56.67</v>
      </c>
      <c r="M721" s="19">
        <f>Table1[[#This Row],[Unit_Selling Price]]-Table1[[#This Row],[Unit_Cost]]</f>
        <v>25.06</v>
      </c>
      <c r="N721" s="19">
        <f>Table1[[#This Row],[Quantity]]*Table1[[#This Row],[unit_per Profit]]</f>
        <v>143944.64000000001</v>
      </c>
    </row>
    <row r="722" spans="1:14" x14ac:dyDescent="0.2">
      <c r="A722" s="10" t="s">
        <v>37</v>
      </c>
      <c r="B722" s="10" t="s">
        <v>183</v>
      </c>
      <c r="C722" s="10" t="s">
        <v>26</v>
      </c>
      <c r="D722" s="10" t="s">
        <v>23</v>
      </c>
      <c r="E722" s="10" t="s">
        <v>43</v>
      </c>
      <c r="F722" s="11">
        <v>40703</v>
      </c>
      <c r="G722" s="10">
        <v>2011</v>
      </c>
      <c r="H722" s="10">
        <v>880486238</v>
      </c>
      <c r="I722" s="17">
        <v>40826</v>
      </c>
      <c r="J722" s="18">
        <v>4299</v>
      </c>
      <c r="K722" s="19">
        <v>152.58000000000001</v>
      </c>
      <c r="L722" s="19">
        <v>97.44</v>
      </c>
      <c r="M722" s="19">
        <f>Table1[[#This Row],[Unit_Selling Price]]-Table1[[#This Row],[Unit_Cost]]</f>
        <v>55.14</v>
      </c>
      <c r="N722" s="19">
        <f>Table1[[#This Row],[Quantity]]*Table1[[#This Row],[unit_per Profit]]</f>
        <v>237046.86</v>
      </c>
    </row>
    <row r="723" spans="1:14" x14ac:dyDescent="0.2">
      <c r="A723" s="10" t="s">
        <v>29</v>
      </c>
      <c r="B723" s="10" t="s">
        <v>88</v>
      </c>
      <c r="C723" s="10" t="s">
        <v>51</v>
      </c>
      <c r="D723" s="10" t="s">
        <v>27</v>
      </c>
      <c r="E723" s="10" t="s">
        <v>28</v>
      </c>
      <c r="F723" s="11" t="s">
        <v>926</v>
      </c>
      <c r="G723" s="10">
        <v>2014</v>
      </c>
      <c r="H723" s="10">
        <v>916089236</v>
      </c>
      <c r="I723" s="17" t="s">
        <v>927</v>
      </c>
      <c r="J723" s="18">
        <v>17</v>
      </c>
      <c r="K723" s="19">
        <v>437.2</v>
      </c>
      <c r="L723" s="19">
        <v>263.33</v>
      </c>
      <c r="M723" s="19">
        <f>Table1[[#This Row],[Unit_Selling Price]]-Table1[[#This Row],[Unit_Cost]]</f>
        <v>173.87</v>
      </c>
      <c r="N723" s="19">
        <f>Table1[[#This Row],[Quantity]]*Table1[[#This Row],[unit_per Profit]]</f>
        <v>2955.79</v>
      </c>
    </row>
    <row r="724" spans="1:14" x14ac:dyDescent="0.2">
      <c r="A724" s="10" t="s">
        <v>32</v>
      </c>
      <c r="B724" s="10" t="s">
        <v>200</v>
      </c>
      <c r="C724" s="10" t="s">
        <v>34</v>
      </c>
      <c r="D724" s="10" t="s">
        <v>23</v>
      </c>
      <c r="E724" s="10" t="s">
        <v>43</v>
      </c>
      <c r="F724" s="11" t="s">
        <v>928</v>
      </c>
      <c r="G724" s="10">
        <v>2012</v>
      </c>
      <c r="H724" s="10">
        <v>806192052</v>
      </c>
      <c r="I724" s="17" t="s">
        <v>445</v>
      </c>
      <c r="J724" s="18">
        <v>8998</v>
      </c>
      <c r="K724" s="19">
        <v>205.7</v>
      </c>
      <c r="L724" s="19">
        <v>117.11</v>
      </c>
      <c r="M724" s="19">
        <f>Table1[[#This Row],[Unit_Selling Price]]-Table1[[#This Row],[Unit_Cost]]</f>
        <v>88.59</v>
      </c>
      <c r="N724" s="19">
        <f>Table1[[#This Row],[Quantity]]*Table1[[#This Row],[unit_per Profit]]</f>
        <v>797132.82</v>
      </c>
    </row>
    <row r="725" spans="1:14" x14ac:dyDescent="0.2">
      <c r="A725" s="10" t="s">
        <v>32</v>
      </c>
      <c r="B725" s="10" t="s">
        <v>52</v>
      </c>
      <c r="C725" s="10" t="s">
        <v>34</v>
      </c>
      <c r="D725" s="10" t="s">
        <v>23</v>
      </c>
      <c r="E725" s="10" t="s">
        <v>24</v>
      </c>
      <c r="F725" s="11">
        <v>41886</v>
      </c>
      <c r="G725" s="10">
        <v>2014</v>
      </c>
      <c r="H725" s="10">
        <v>182093513</v>
      </c>
      <c r="I725" s="17" t="s">
        <v>929</v>
      </c>
      <c r="J725" s="18">
        <v>4372</v>
      </c>
      <c r="K725" s="19">
        <v>205.7</v>
      </c>
      <c r="L725" s="19">
        <v>117.11</v>
      </c>
      <c r="M725" s="19">
        <f>Table1[[#This Row],[Unit_Selling Price]]-Table1[[#This Row],[Unit_Cost]]</f>
        <v>88.59</v>
      </c>
      <c r="N725" s="19">
        <f>Table1[[#This Row],[Quantity]]*Table1[[#This Row],[unit_per Profit]]</f>
        <v>387315.48</v>
      </c>
    </row>
    <row r="726" spans="1:14" x14ac:dyDescent="0.2">
      <c r="A726" s="10" t="s">
        <v>32</v>
      </c>
      <c r="B726" s="10" t="s">
        <v>166</v>
      </c>
      <c r="C726" s="10" t="s">
        <v>65</v>
      </c>
      <c r="D726" s="10" t="s">
        <v>27</v>
      </c>
      <c r="E726" s="10" t="s">
        <v>43</v>
      </c>
      <c r="F726" s="11" t="s">
        <v>867</v>
      </c>
      <c r="G726" s="10">
        <v>2016</v>
      </c>
      <c r="H726" s="10">
        <v>995404946</v>
      </c>
      <c r="I726" s="17" t="s">
        <v>340</v>
      </c>
      <c r="J726" s="18">
        <v>1299</v>
      </c>
      <c r="K726" s="19">
        <v>9.33</v>
      </c>
      <c r="L726" s="19">
        <v>6.92</v>
      </c>
      <c r="M726" s="19">
        <f>Table1[[#This Row],[Unit_Selling Price]]-Table1[[#This Row],[Unit_Cost]]</f>
        <v>2.41</v>
      </c>
      <c r="N726" s="19">
        <f>Table1[[#This Row],[Quantity]]*Table1[[#This Row],[unit_per Profit]]</f>
        <v>3130.59</v>
      </c>
    </row>
    <row r="727" spans="1:14" x14ac:dyDescent="0.2">
      <c r="A727" s="10" t="s">
        <v>46</v>
      </c>
      <c r="B727" s="10" t="s">
        <v>150</v>
      </c>
      <c r="C727" s="10" t="s">
        <v>31</v>
      </c>
      <c r="D727" s="10" t="s">
        <v>23</v>
      </c>
      <c r="E727" s="10" t="s">
        <v>28</v>
      </c>
      <c r="F727" s="11">
        <v>41609</v>
      </c>
      <c r="G727" s="10">
        <v>2013</v>
      </c>
      <c r="H727" s="10">
        <v>768050181</v>
      </c>
      <c r="I727" s="17" t="s">
        <v>930</v>
      </c>
      <c r="J727" s="18">
        <v>1971</v>
      </c>
      <c r="K727" s="19">
        <v>47.45</v>
      </c>
      <c r="L727" s="19">
        <v>31.79</v>
      </c>
      <c r="M727" s="19">
        <f>Table1[[#This Row],[Unit_Selling Price]]-Table1[[#This Row],[Unit_Cost]]</f>
        <v>15.66</v>
      </c>
      <c r="N727" s="19">
        <f>Table1[[#This Row],[Quantity]]*Table1[[#This Row],[unit_per Profit]]</f>
        <v>30865.86</v>
      </c>
    </row>
    <row r="728" spans="1:14" x14ac:dyDescent="0.2">
      <c r="A728" s="10" t="s">
        <v>29</v>
      </c>
      <c r="B728" s="10" t="s">
        <v>76</v>
      </c>
      <c r="C728" s="10" t="s">
        <v>65</v>
      </c>
      <c r="D728" s="10" t="s">
        <v>27</v>
      </c>
      <c r="E728" s="10" t="s">
        <v>35</v>
      </c>
      <c r="F728" s="11">
        <v>40706</v>
      </c>
      <c r="G728" s="10">
        <v>2011</v>
      </c>
      <c r="H728" s="10">
        <v>242265546</v>
      </c>
      <c r="I728" s="17">
        <v>41091</v>
      </c>
      <c r="J728" s="18">
        <v>614</v>
      </c>
      <c r="K728" s="19">
        <v>9.33</v>
      </c>
      <c r="L728" s="19">
        <v>6.92</v>
      </c>
      <c r="M728" s="19">
        <f>Table1[[#This Row],[Unit_Selling Price]]-Table1[[#This Row],[Unit_Cost]]</f>
        <v>2.41</v>
      </c>
      <c r="N728" s="19">
        <f>Table1[[#This Row],[Quantity]]*Table1[[#This Row],[unit_per Profit]]</f>
        <v>1479.74</v>
      </c>
    </row>
    <row r="729" spans="1:14" x14ac:dyDescent="0.2">
      <c r="A729" s="10" t="s">
        <v>46</v>
      </c>
      <c r="B729" s="10" t="s">
        <v>143</v>
      </c>
      <c r="C729" s="10" t="s">
        <v>49</v>
      </c>
      <c r="D729" s="10" t="s">
        <v>27</v>
      </c>
      <c r="E729" s="10" t="s">
        <v>24</v>
      </c>
      <c r="F729" s="11" t="s">
        <v>731</v>
      </c>
      <c r="G729" s="10">
        <v>2012</v>
      </c>
      <c r="H729" s="10">
        <v>230599868</v>
      </c>
      <c r="I729" s="17" t="s">
        <v>696</v>
      </c>
      <c r="J729" s="18">
        <v>8480</v>
      </c>
      <c r="K729" s="19">
        <v>651.21</v>
      </c>
      <c r="L729" s="19">
        <v>524.96</v>
      </c>
      <c r="M729" s="19">
        <f>Table1[[#This Row],[Unit_Selling Price]]-Table1[[#This Row],[Unit_Cost]]</f>
        <v>126.25</v>
      </c>
      <c r="N729" s="19">
        <f>Table1[[#This Row],[Quantity]]*Table1[[#This Row],[unit_per Profit]]</f>
        <v>1070600</v>
      </c>
    </row>
    <row r="730" spans="1:14" x14ac:dyDescent="0.2">
      <c r="A730" s="10" t="s">
        <v>29</v>
      </c>
      <c r="B730" s="10" t="s">
        <v>126</v>
      </c>
      <c r="C730" s="10" t="s">
        <v>51</v>
      </c>
      <c r="D730" s="10" t="s">
        <v>23</v>
      </c>
      <c r="E730" s="10" t="s">
        <v>24</v>
      </c>
      <c r="F730" s="11">
        <v>42339</v>
      </c>
      <c r="G730" s="10">
        <v>2015</v>
      </c>
      <c r="H730" s="10">
        <v>265914475</v>
      </c>
      <c r="I730" s="17" t="s">
        <v>716</v>
      </c>
      <c r="J730" s="18">
        <v>8857</v>
      </c>
      <c r="K730" s="19">
        <v>437.2</v>
      </c>
      <c r="L730" s="19">
        <v>263.33</v>
      </c>
      <c r="M730" s="19">
        <f>Table1[[#This Row],[Unit_Selling Price]]-Table1[[#This Row],[Unit_Cost]]</f>
        <v>173.87</v>
      </c>
      <c r="N730" s="19">
        <f>Table1[[#This Row],[Quantity]]*Table1[[#This Row],[unit_per Profit]]</f>
        <v>1539966.59</v>
      </c>
    </row>
    <row r="731" spans="1:14" x14ac:dyDescent="0.2">
      <c r="A731" s="10" t="s">
        <v>59</v>
      </c>
      <c r="B731" s="10" t="s">
        <v>225</v>
      </c>
      <c r="C731" s="10" t="s">
        <v>85</v>
      </c>
      <c r="D731" s="10" t="s">
        <v>27</v>
      </c>
      <c r="E731" s="10" t="s">
        <v>24</v>
      </c>
      <c r="F731" s="11">
        <v>42651</v>
      </c>
      <c r="G731" s="10">
        <v>2016</v>
      </c>
      <c r="H731" s="10">
        <v>851383197</v>
      </c>
      <c r="I731" s="17">
        <v>42499</v>
      </c>
      <c r="J731" s="18">
        <v>2062</v>
      </c>
      <c r="K731" s="19">
        <v>668.27</v>
      </c>
      <c r="L731" s="19">
        <v>502.54</v>
      </c>
      <c r="M731" s="19">
        <f>Table1[[#This Row],[Unit_Selling Price]]-Table1[[#This Row],[Unit_Cost]]</f>
        <v>165.73</v>
      </c>
      <c r="N731" s="19">
        <f>Table1[[#This Row],[Quantity]]*Table1[[#This Row],[unit_per Profit]]</f>
        <v>341735.26</v>
      </c>
    </row>
    <row r="732" spans="1:14" x14ac:dyDescent="0.2">
      <c r="A732" s="10" t="s">
        <v>278</v>
      </c>
      <c r="B732" s="10" t="s">
        <v>164</v>
      </c>
      <c r="C732" s="10" t="s">
        <v>39</v>
      </c>
      <c r="D732" s="10" t="s">
        <v>27</v>
      </c>
      <c r="E732" s="10" t="s">
        <v>35</v>
      </c>
      <c r="F732" s="11" t="s">
        <v>931</v>
      </c>
      <c r="G732" s="10">
        <v>2015</v>
      </c>
      <c r="H732" s="10">
        <v>310492360</v>
      </c>
      <c r="I732" s="17" t="s">
        <v>932</v>
      </c>
      <c r="J732" s="18">
        <v>444</v>
      </c>
      <c r="K732" s="19">
        <v>81.73</v>
      </c>
      <c r="L732" s="19">
        <v>56.67</v>
      </c>
      <c r="M732" s="19">
        <f>Table1[[#This Row],[Unit_Selling Price]]-Table1[[#This Row],[Unit_Cost]]</f>
        <v>25.06</v>
      </c>
      <c r="N732" s="19">
        <f>Table1[[#This Row],[Quantity]]*Table1[[#This Row],[unit_per Profit]]</f>
        <v>11126.64</v>
      </c>
    </row>
    <row r="733" spans="1:14" x14ac:dyDescent="0.2">
      <c r="A733" s="10" t="s">
        <v>29</v>
      </c>
      <c r="B733" s="10" t="s">
        <v>204</v>
      </c>
      <c r="C733" s="10" t="s">
        <v>26</v>
      </c>
      <c r="D733" s="10" t="s">
        <v>23</v>
      </c>
      <c r="E733" s="10" t="s">
        <v>35</v>
      </c>
      <c r="F733" s="11" t="s">
        <v>933</v>
      </c>
      <c r="G733" s="10">
        <v>2015</v>
      </c>
      <c r="H733" s="10">
        <v>637040793</v>
      </c>
      <c r="I733" s="17">
        <v>42102</v>
      </c>
      <c r="J733" s="18">
        <v>3382</v>
      </c>
      <c r="K733" s="19">
        <v>152.58000000000001</v>
      </c>
      <c r="L733" s="19">
        <v>97.44</v>
      </c>
      <c r="M733" s="19">
        <f>Table1[[#This Row],[Unit_Selling Price]]-Table1[[#This Row],[Unit_Cost]]</f>
        <v>55.14</v>
      </c>
      <c r="N733" s="19">
        <f>Table1[[#This Row],[Quantity]]*Table1[[#This Row],[unit_per Profit]]</f>
        <v>186483.48</v>
      </c>
    </row>
    <row r="734" spans="1:14" x14ac:dyDescent="0.2">
      <c r="A734" s="10" t="s">
        <v>46</v>
      </c>
      <c r="B734" s="10" t="s">
        <v>84</v>
      </c>
      <c r="C734" s="10" t="s">
        <v>31</v>
      </c>
      <c r="D734" s="10" t="s">
        <v>23</v>
      </c>
      <c r="E734" s="10" t="s">
        <v>43</v>
      </c>
      <c r="F734" s="11">
        <v>40980</v>
      </c>
      <c r="G734" s="10">
        <v>2012</v>
      </c>
      <c r="H734" s="10">
        <v>745139825</v>
      </c>
      <c r="I734" s="17">
        <v>41133</v>
      </c>
      <c r="J734" s="18">
        <v>2288</v>
      </c>
      <c r="K734" s="19">
        <v>47.45</v>
      </c>
      <c r="L734" s="19">
        <v>31.79</v>
      </c>
      <c r="M734" s="19">
        <f>Table1[[#This Row],[Unit_Selling Price]]-Table1[[#This Row],[Unit_Cost]]</f>
        <v>15.66</v>
      </c>
      <c r="N734" s="19">
        <f>Table1[[#This Row],[Quantity]]*Table1[[#This Row],[unit_per Profit]]</f>
        <v>35830.080000000002</v>
      </c>
    </row>
    <row r="735" spans="1:14" x14ac:dyDescent="0.2">
      <c r="A735" s="10" t="s">
        <v>46</v>
      </c>
      <c r="B735" s="10" t="s">
        <v>228</v>
      </c>
      <c r="C735" s="10" t="s">
        <v>85</v>
      </c>
      <c r="D735" s="10" t="s">
        <v>23</v>
      </c>
      <c r="E735" s="10" t="s">
        <v>24</v>
      </c>
      <c r="F735" s="11">
        <v>42563</v>
      </c>
      <c r="G735" s="10">
        <v>2016</v>
      </c>
      <c r="H735" s="10">
        <v>519213283</v>
      </c>
      <c r="I735" s="17" t="s">
        <v>934</v>
      </c>
      <c r="J735" s="18">
        <v>5603</v>
      </c>
      <c r="K735" s="19">
        <v>668.27</v>
      </c>
      <c r="L735" s="19">
        <v>502.54</v>
      </c>
      <c r="M735" s="19">
        <f>Table1[[#This Row],[Unit_Selling Price]]-Table1[[#This Row],[Unit_Cost]]</f>
        <v>165.73</v>
      </c>
      <c r="N735" s="19">
        <f>Table1[[#This Row],[Quantity]]*Table1[[#This Row],[unit_per Profit]]</f>
        <v>928585.19</v>
      </c>
    </row>
    <row r="736" spans="1:14" x14ac:dyDescent="0.2">
      <c r="A736" s="10" t="s">
        <v>32</v>
      </c>
      <c r="B736" s="10" t="s">
        <v>157</v>
      </c>
      <c r="C736" s="10" t="s">
        <v>77</v>
      </c>
      <c r="D736" s="10" t="s">
        <v>23</v>
      </c>
      <c r="E736" s="10" t="s">
        <v>28</v>
      </c>
      <c r="F736" s="11">
        <v>42249</v>
      </c>
      <c r="G736" s="10">
        <v>2015</v>
      </c>
      <c r="H736" s="10">
        <v>363997495</v>
      </c>
      <c r="I736" s="17">
        <v>42310</v>
      </c>
      <c r="J736" s="18">
        <v>3802</v>
      </c>
      <c r="K736" s="19">
        <v>154.06</v>
      </c>
      <c r="L736" s="19">
        <v>90.93</v>
      </c>
      <c r="M736" s="19">
        <f>Table1[[#This Row],[Unit_Selling Price]]-Table1[[#This Row],[Unit_Cost]]</f>
        <v>63.13</v>
      </c>
      <c r="N736" s="19">
        <f>Table1[[#This Row],[Quantity]]*Table1[[#This Row],[unit_per Profit]]</f>
        <v>240020.26</v>
      </c>
    </row>
    <row r="737" spans="1:14" x14ac:dyDescent="0.2">
      <c r="A737" s="10" t="s">
        <v>29</v>
      </c>
      <c r="B737" s="10" t="s">
        <v>197</v>
      </c>
      <c r="C737" s="10" t="s">
        <v>39</v>
      </c>
      <c r="D737" s="10" t="s">
        <v>27</v>
      </c>
      <c r="E737" s="10" t="s">
        <v>35</v>
      </c>
      <c r="F737" s="11">
        <v>41985</v>
      </c>
      <c r="G737" s="10">
        <v>2014</v>
      </c>
      <c r="H737" s="10">
        <v>754541289</v>
      </c>
      <c r="I737" s="17" t="s">
        <v>644</v>
      </c>
      <c r="J737" s="18">
        <v>4390</v>
      </c>
      <c r="K737" s="19">
        <v>81.73</v>
      </c>
      <c r="L737" s="19">
        <v>56.67</v>
      </c>
      <c r="M737" s="19">
        <f>Table1[[#This Row],[Unit_Selling Price]]-Table1[[#This Row],[Unit_Cost]]</f>
        <v>25.06</v>
      </c>
      <c r="N737" s="19">
        <f>Table1[[#This Row],[Quantity]]*Table1[[#This Row],[unit_per Profit]]</f>
        <v>110013.4</v>
      </c>
    </row>
    <row r="738" spans="1:14" x14ac:dyDescent="0.2">
      <c r="A738" s="10" t="s">
        <v>278</v>
      </c>
      <c r="B738" s="10" t="s">
        <v>164</v>
      </c>
      <c r="C738" s="10" t="s">
        <v>85</v>
      </c>
      <c r="D738" s="10" t="s">
        <v>23</v>
      </c>
      <c r="E738" s="10" t="s">
        <v>43</v>
      </c>
      <c r="F738" s="11">
        <v>43045</v>
      </c>
      <c r="G738" s="10">
        <v>2017</v>
      </c>
      <c r="H738" s="10">
        <v>886205995</v>
      </c>
      <c r="I738" s="17" t="s">
        <v>697</v>
      </c>
      <c r="J738" s="18">
        <v>6902</v>
      </c>
      <c r="K738" s="19">
        <v>668.27</v>
      </c>
      <c r="L738" s="19">
        <v>502.54</v>
      </c>
      <c r="M738" s="19">
        <f>Table1[[#This Row],[Unit_Selling Price]]-Table1[[#This Row],[Unit_Cost]]</f>
        <v>165.73</v>
      </c>
      <c r="N738" s="19">
        <f>Table1[[#This Row],[Quantity]]*Table1[[#This Row],[unit_per Profit]]</f>
        <v>1143868.46</v>
      </c>
    </row>
    <row r="739" spans="1:14" x14ac:dyDescent="0.2">
      <c r="A739" s="10" t="s">
        <v>46</v>
      </c>
      <c r="B739" s="10" t="s">
        <v>172</v>
      </c>
      <c r="C739" s="10" t="s">
        <v>22</v>
      </c>
      <c r="D739" s="10" t="s">
        <v>23</v>
      </c>
      <c r="E739" s="10" t="s">
        <v>28</v>
      </c>
      <c r="F739" s="11" t="s">
        <v>935</v>
      </c>
      <c r="G739" s="10">
        <v>2013</v>
      </c>
      <c r="H739" s="10">
        <v>924665439</v>
      </c>
      <c r="I739" s="17">
        <v>41461</v>
      </c>
      <c r="J739" s="18">
        <v>7906</v>
      </c>
      <c r="K739" s="19">
        <v>255.28</v>
      </c>
      <c r="L739" s="19">
        <v>159.41999999999999</v>
      </c>
      <c r="M739" s="19">
        <f>Table1[[#This Row],[Unit_Selling Price]]-Table1[[#This Row],[Unit_Cost]]</f>
        <v>95.86</v>
      </c>
      <c r="N739" s="19">
        <f>Table1[[#This Row],[Quantity]]*Table1[[#This Row],[unit_per Profit]]</f>
        <v>757869.16</v>
      </c>
    </row>
    <row r="740" spans="1:14" x14ac:dyDescent="0.2">
      <c r="A740" s="10" t="s">
        <v>32</v>
      </c>
      <c r="B740" s="10" t="s">
        <v>110</v>
      </c>
      <c r="C740" s="10" t="s">
        <v>85</v>
      </c>
      <c r="D740" s="10" t="s">
        <v>23</v>
      </c>
      <c r="E740" s="10" t="s">
        <v>43</v>
      </c>
      <c r="F740" s="11" t="s">
        <v>328</v>
      </c>
      <c r="G740" s="10">
        <v>2016</v>
      </c>
      <c r="H740" s="10">
        <v>655905950</v>
      </c>
      <c r="I740" s="17">
        <v>43041</v>
      </c>
      <c r="J740" s="18">
        <v>6001</v>
      </c>
      <c r="K740" s="19">
        <v>668.27</v>
      </c>
      <c r="L740" s="19">
        <v>502.54</v>
      </c>
      <c r="M740" s="19">
        <f>Table1[[#This Row],[Unit_Selling Price]]-Table1[[#This Row],[Unit_Cost]]</f>
        <v>165.73</v>
      </c>
      <c r="N740" s="19">
        <f>Table1[[#This Row],[Quantity]]*Table1[[#This Row],[unit_per Profit]]</f>
        <v>994545.73</v>
      </c>
    </row>
    <row r="741" spans="1:14" x14ac:dyDescent="0.2">
      <c r="A741" s="10" t="s">
        <v>46</v>
      </c>
      <c r="B741" s="10" t="s">
        <v>78</v>
      </c>
      <c r="C741" s="10" t="s">
        <v>31</v>
      </c>
      <c r="D741" s="10" t="s">
        <v>27</v>
      </c>
      <c r="E741" s="10" t="s">
        <v>43</v>
      </c>
      <c r="F741" s="11">
        <v>40238</v>
      </c>
      <c r="G741" s="10">
        <v>2010</v>
      </c>
      <c r="H741" s="10">
        <v>836226356</v>
      </c>
      <c r="I741" s="17" t="s">
        <v>936</v>
      </c>
      <c r="J741" s="18">
        <v>6816</v>
      </c>
      <c r="K741" s="19">
        <v>47.45</v>
      </c>
      <c r="L741" s="19">
        <v>31.79</v>
      </c>
      <c r="M741" s="19">
        <f>Table1[[#This Row],[Unit_Selling Price]]-Table1[[#This Row],[Unit_Cost]]</f>
        <v>15.66</v>
      </c>
      <c r="N741" s="19">
        <f>Table1[[#This Row],[Quantity]]*Table1[[#This Row],[unit_per Profit]]</f>
        <v>106738.56</v>
      </c>
    </row>
    <row r="742" spans="1:14" x14ac:dyDescent="0.2">
      <c r="A742" s="10" t="s">
        <v>37</v>
      </c>
      <c r="B742" s="10" t="s">
        <v>48</v>
      </c>
      <c r="C742" s="10" t="s">
        <v>85</v>
      </c>
      <c r="D742" s="10" t="s">
        <v>27</v>
      </c>
      <c r="E742" s="10" t="s">
        <v>28</v>
      </c>
      <c r="F742" s="11" t="s">
        <v>937</v>
      </c>
      <c r="G742" s="10">
        <v>2012</v>
      </c>
      <c r="H742" s="10">
        <v>942237985</v>
      </c>
      <c r="I742" s="17" t="s">
        <v>937</v>
      </c>
      <c r="J742" s="18">
        <v>8013</v>
      </c>
      <c r="K742" s="19">
        <v>668.27</v>
      </c>
      <c r="L742" s="19">
        <v>502.54</v>
      </c>
      <c r="M742" s="19">
        <f>Table1[[#This Row],[Unit_Selling Price]]-Table1[[#This Row],[Unit_Cost]]</f>
        <v>165.73</v>
      </c>
      <c r="N742" s="19">
        <f>Table1[[#This Row],[Quantity]]*Table1[[#This Row],[unit_per Profit]]</f>
        <v>1327994.49</v>
      </c>
    </row>
    <row r="743" spans="1:14" x14ac:dyDescent="0.2">
      <c r="A743" s="10" t="s">
        <v>32</v>
      </c>
      <c r="B743" s="10" t="s">
        <v>96</v>
      </c>
      <c r="C743" s="10" t="s">
        <v>34</v>
      </c>
      <c r="D743" s="10" t="s">
        <v>23</v>
      </c>
      <c r="E743" s="10" t="s">
        <v>43</v>
      </c>
      <c r="F743" s="11" t="s">
        <v>374</v>
      </c>
      <c r="G743" s="10">
        <v>2012</v>
      </c>
      <c r="H743" s="10">
        <v>520864665</v>
      </c>
      <c r="I743" s="17" t="s">
        <v>938</v>
      </c>
      <c r="J743" s="18">
        <v>4284</v>
      </c>
      <c r="K743" s="19">
        <v>205.7</v>
      </c>
      <c r="L743" s="19">
        <v>117.11</v>
      </c>
      <c r="M743" s="19">
        <f>Table1[[#This Row],[Unit_Selling Price]]-Table1[[#This Row],[Unit_Cost]]</f>
        <v>88.59</v>
      </c>
      <c r="N743" s="19">
        <f>Table1[[#This Row],[Quantity]]*Table1[[#This Row],[unit_per Profit]]</f>
        <v>379519.56</v>
      </c>
    </row>
    <row r="744" spans="1:14" x14ac:dyDescent="0.2">
      <c r="A744" s="10" t="s">
        <v>37</v>
      </c>
      <c r="B744" s="10" t="s">
        <v>208</v>
      </c>
      <c r="C744" s="10" t="s">
        <v>26</v>
      </c>
      <c r="D744" s="10" t="s">
        <v>27</v>
      </c>
      <c r="E744" s="10" t="s">
        <v>43</v>
      </c>
      <c r="F744" s="11">
        <v>41276</v>
      </c>
      <c r="G744" s="10">
        <v>2013</v>
      </c>
      <c r="H744" s="10">
        <v>539342725</v>
      </c>
      <c r="I744" s="17" t="s">
        <v>939</v>
      </c>
      <c r="J744" s="18">
        <v>2353</v>
      </c>
      <c r="K744" s="19">
        <v>152.58000000000001</v>
      </c>
      <c r="L744" s="19">
        <v>97.44</v>
      </c>
      <c r="M744" s="19">
        <f>Table1[[#This Row],[Unit_Selling Price]]-Table1[[#This Row],[Unit_Cost]]</f>
        <v>55.14</v>
      </c>
      <c r="N744" s="19">
        <f>Table1[[#This Row],[Quantity]]*Table1[[#This Row],[unit_per Profit]]</f>
        <v>129744.42</v>
      </c>
    </row>
    <row r="745" spans="1:14" x14ac:dyDescent="0.2">
      <c r="A745" s="10" t="s">
        <v>32</v>
      </c>
      <c r="B745" s="10" t="s">
        <v>82</v>
      </c>
      <c r="C745" s="10" t="s">
        <v>22</v>
      </c>
      <c r="D745" s="10" t="s">
        <v>27</v>
      </c>
      <c r="E745" s="10" t="s">
        <v>24</v>
      </c>
      <c r="F745" s="11">
        <v>42311</v>
      </c>
      <c r="G745" s="10">
        <v>2015</v>
      </c>
      <c r="H745" s="10">
        <v>235220992</v>
      </c>
      <c r="I745" s="17" t="s">
        <v>940</v>
      </c>
      <c r="J745" s="18">
        <v>5974</v>
      </c>
      <c r="K745" s="19">
        <v>255.28</v>
      </c>
      <c r="L745" s="19">
        <v>159.41999999999999</v>
      </c>
      <c r="M745" s="19">
        <f>Table1[[#This Row],[Unit_Selling Price]]-Table1[[#This Row],[Unit_Cost]]</f>
        <v>95.86</v>
      </c>
      <c r="N745" s="19">
        <f>Table1[[#This Row],[Quantity]]*Table1[[#This Row],[unit_per Profit]]</f>
        <v>572667.64</v>
      </c>
    </row>
    <row r="746" spans="1:14" x14ac:dyDescent="0.2">
      <c r="A746" s="10" t="s">
        <v>32</v>
      </c>
      <c r="B746" s="10" t="s">
        <v>189</v>
      </c>
      <c r="C746" s="10" t="s">
        <v>34</v>
      </c>
      <c r="D746" s="10" t="s">
        <v>23</v>
      </c>
      <c r="E746" s="10" t="s">
        <v>28</v>
      </c>
      <c r="F746" s="11" t="s">
        <v>941</v>
      </c>
      <c r="G746" s="10">
        <v>2013</v>
      </c>
      <c r="H746" s="10">
        <v>266360795</v>
      </c>
      <c r="I746" s="17" t="s">
        <v>942</v>
      </c>
      <c r="J746" s="18">
        <v>933</v>
      </c>
      <c r="K746" s="19">
        <v>205.7</v>
      </c>
      <c r="L746" s="19">
        <v>117.11</v>
      </c>
      <c r="M746" s="19">
        <f>Table1[[#This Row],[Unit_Selling Price]]-Table1[[#This Row],[Unit_Cost]]</f>
        <v>88.59</v>
      </c>
      <c r="N746" s="19">
        <f>Table1[[#This Row],[Quantity]]*Table1[[#This Row],[unit_per Profit]]</f>
        <v>82654.47</v>
      </c>
    </row>
    <row r="747" spans="1:14" x14ac:dyDescent="0.2">
      <c r="A747" s="10" t="s">
        <v>32</v>
      </c>
      <c r="B747" s="10" t="s">
        <v>128</v>
      </c>
      <c r="C747" s="10" t="s">
        <v>22</v>
      </c>
      <c r="D747" s="10" t="s">
        <v>23</v>
      </c>
      <c r="E747" s="10" t="s">
        <v>43</v>
      </c>
      <c r="F747" s="11">
        <v>41791</v>
      </c>
      <c r="G747" s="10">
        <v>2014</v>
      </c>
      <c r="H747" s="10">
        <v>460935962</v>
      </c>
      <c r="I747" s="17" t="s">
        <v>943</v>
      </c>
      <c r="J747" s="18">
        <v>49</v>
      </c>
      <c r="K747" s="19">
        <v>255.28</v>
      </c>
      <c r="L747" s="19">
        <v>159.41999999999999</v>
      </c>
      <c r="M747" s="19">
        <f>Table1[[#This Row],[Unit_Selling Price]]-Table1[[#This Row],[Unit_Cost]]</f>
        <v>95.86</v>
      </c>
      <c r="N747" s="19">
        <f>Table1[[#This Row],[Quantity]]*Table1[[#This Row],[unit_per Profit]]</f>
        <v>4697.1400000000003</v>
      </c>
    </row>
    <row r="748" spans="1:14" x14ac:dyDescent="0.2">
      <c r="A748" s="10" t="s">
        <v>46</v>
      </c>
      <c r="B748" s="10" t="s">
        <v>190</v>
      </c>
      <c r="C748" s="10" t="s">
        <v>34</v>
      </c>
      <c r="D748" s="10" t="s">
        <v>23</v>
      </c>
      <c r="E748" s="10" t="s">
        <v>24</v>
      </c>
      <c r="F748" s="11" t="s">
        <v>944</v>
      </c>
      <c r="G748" s="10">
        <v>2010</v>
      </c>
      <c r="H748" s="10">
        <v>267432820</v>
      </c>
      <c r="I748" s="17" t="s">
        <v>945</v>
      </c>
      <c r="J748" s="18">
        <v>8169</v>
      </c>
      <c r="K748" s="19">
        <v>205.7</v>
      </c>
      <c r="L748" s="19">
        <v>117.11</v>
      </c>
      <c r="M748" s="19">
        <f>Table1[[#This Row],[Unit_Selling Price]]-Table1[[#This Row],[Unit_Cost]]</f>
        <v>88.59</v>
      </c>
      <c r="N748" s="19">
        <f>Table1[[#This Row],[Quantity]]*Table1[[#This Row],[unit_per Profit]]</f>
        <v>723691.71</v>
      </c>
    </row>
    <row r="749" spans="1:14" x14ac:dyDescent="0.2">
      <c r="A749" s="10" t="s">
        <v>46</v>
      </c>
      <c r="B749" s="10" t="s">
        <v>273</v>
      </c>
      <c r="C749" s="10" t="s">
        <v>34</v>
      </c>
      <c r="D749" s="10" t="s">
        <v>27</v>
      </c>
      <c r="E749" s="10" t="s">
        <v>43</v>
      </c>
      <c r="F749" s="11" t="s">
        <v>946</v>
      </c>
      <c r="G749" s="10">
        <v>2014</v>
      </c>
      <c r="H749" s="10">
        <v>104650199</v>
      </c>
      <c r="I749" s="17">
        <v>41649</v>
      </c>
      <c r="J749" s="18">
        <v>7174</v>
      </c>
      <c r="K749" s="19">
        <v>205.7</v>
      </c>
      <c r="L749" s="19">
        <v>117.11</v>
      </c>
      <c r="M749" s="19">
        <f>Table1[[#This Row],[Unit_Selling Price]]-Table1[[#This Row],[Unit_Cost]]</f>
        <v>88.59</v>
      </c>
      <c r="N749" s="19">
        <f>Table1[[#This Row],[Quantity]]*Table1[[#This Row],[unit_per Profit]]</f>
        <v>635544.66</v>
      </c>
    </row>
    <row r="750" spans="1:14" x14ac:dyDescent="0.2">
      <c r="A750" s="10" t="s">
        <v>278</v>
      </c>
      <c r="B750" s="10" t="s">
        <v>180</v>
      </c>
      <c r="C750" s="10" t="s">
        <v>51</v>
      </c>
      <c r="D750" s="10" t="s">
        <v>23</v>
      </c>
      <c r="E750" s="10" t="s">
        <v>35</v>
      </c>
      <c r="F750" s="11" t="s">
        <v>947</v>
      </c>
      <c r="G750" s="10">
        <v>2010</v>
      </c>
      <c r="H750" s="10">
        <v>911699426</v>
      </c>
      <c r="I750" s="17">
        <v>40247</v>
      </c>
      <c r="J750" s="18">
        <v>975</v>
      </c>
      <c r="K750" s="19">
        <v>437.2</v>
      </c>
      <c r="L750" s="19">
        <v>263.33</v>
      </c>
      <c r="M750" s="19">
        <f>Table1[[#This Row],[Unit_Selling Price]]-Table1[[#This Row],[Unit_Cost]]</f>
        <v>173.87</v>
      </c>
      <c r="N750" s="19">
        <f>Table1[[#This Row],[Quantity]]*Table1[[#This Row],[unit_per Profit]]</f>
        <v>169523.25</v>
      </c>
    </row>
    <row r="751" spans="1:14" x14ac:dyDescent="0.2">
      <c r="A751" s="10" t="s">
        <v>37</v>
      </c>
      <c r="B751" s="10" t="s">
        <v>183</v>
      </c>
      <c r="C751" s="10" t="s">
        <v>22</v>
      </c>
      <c r="D751" s="10" t="s">
        <v>27</v>
      </c>
      <c r="E751" s="10" t="s">
        <v>35</v>
      </c>
      <c r="F751" s="11" t="s">
        <v>948</v>
      </c>
      <c r="G751" s="10">
        <v>2016</v>
      </c>
      <c r="H751" s="10">
        <v>998004329</v>
      </c>
      <c r="I751" s="17" t="s">
        <v>568</v>
      </c>
      <c r="J751" s="18">
        <v>514</v>
      </c>
      <c r="K751" s="19">
        <v>255.28</v>
      </c>
      <c r="L751" s="19">
        <v>159.41999999999999</v>
      </c>
      <c r="M751" s="19">
        <f>Table1[[#This Row],[Unit_Selling Price]]-Table1[[#This Row],[Unit_Cost]]</f>
        <v>95.86</v>
      </c>
      <c r="N751" s="19">
        <f>Table1[[#This Row],[Quantity]]*Table1[[#This Row],[unit_per Profit]]</f>
        <v>49272.04</v>
      </c>
    </row>
    <row r="752" spans="1:14" x14ac:dyDescent="0.2">
      <c r="A752" s="10" t="s">
        <v>32</v>
      </c>
      <c r="B752" s="10" t="s">
        <v>186</v>
      </c>
      <c r="C752" s="10" t="s">
        <v>39</v>
      </c>
      <c r="D752" s="10" t="s">
        <v>23</v>
      </c>
      <c r="E752" s="10" t="s">
        <v>35</v>
      </c>
      <c r="F752" s="11">
        <v>42068</v>
      </c>
      <c r="G752" s="10">
        <v>2015</v>
      </c>
      <c r="H752" s="10">
        <v>993301236</v>
      </c>
      <c r="I752" s="17">
        <v>42010</v>
      </c>
      <c r="J752" s="18">
        <v>8764</v>
      </c>
      <c r="K752" s="19">
        <v>81.73</v>
      </c>
      <c r="L752" s="19">
        <v>56.67</v>
      </c>
      <c r="M752" s="19">
        <f>Table1[[#This Row],[Unit_Selling Price]]-Table1[[#This Row],[Unit_Cost]]</f>
        <v>25.06</v>
      </c>
      <c r="N752" s="19">
        <f>Table1[[#This Row],[Quantity]]*Table1[[#This Row],[unit_per Profit]]</f>
        <v>219625.84</v>
      </c>
    </row>
    <row r="753" spans="1:14" x14ac:dyDescent="0.2">
      <c r="A753" s="10" t="s">
        <v>29</v>
      </c>
      <c r="B753" s="10" t="s">
        <v>112</v>
      </c>
      <c r="C753" s="10" t="s">
        <v>77</v>
      </c>
      <c r="D753" s="10" t="s">
        <v>27</v>
      </c>
      <c r="E753" s="10" t="s">
        <v>35</v>
      </c>
      <c r="F753" s="11" t="s">
        <v>430</v>
      </c>
      <c r="G753" s="10">
        <v>2015</v>
      </c>
      <c r="H753" s="10">
        <v>697638976</v>
      </c>
      <c r="I753" s="17" t="s">
        <v>940</v>
      </c>
      <c r="J753" s="18">
        <v>5731</v>
      </c>
      <c r="K753" s="19">
        <v>154.06</v>
      </c>
      <c r="L753" s="19">
        <v>90.93</v>
      </c>
      <c r="M753" s="19">
        <f>Table1[[#This Row],[Unit_Selling Price]]-Table1[[#This Row],[Unit_Cost]]</f>
        <v>63.13</v>
      </c>
      <c r="N753" s="19">
        <f>Table1[[#This Row],[Quantity]]*Table1[[#This Row],[unit_per Profit]]</f>
        <v>361798.03</v>
      </c>
    </row>
    <row r="754" spans="1:14" x14ac:dyDescent="0.2">
      <c r="A754" s="10" t="s">
        <v>37</v>
      </c>
      <c r="B754" s="10" t="s">
        <v>208</v>
      </c>
      <c r="C754" s="10" t="s">
        <v>51</v>
      </c>
      <c r="D754" s="10" t="s">
        <v>23</v>
      </c>
      <c r="E754" s="10" t="s">
        <v>28</v>
      </c>
      <c r="F754" s="11" t="s">
        <v>949</v>
      </c>
      <c r="G754" s="10">
        <v>2011</v>
      </c>
      <c r="H754" s="10">
        <v>431378877</v>
      </c>
      <c r="I754" s="17">
        <v>40767</v>
      </c>
      <c r="J754" s="18">
        <v>3451</v>
      </c>
      <c r="K754" s="19">
        <v>437.2</v>
      </c>
      <c r="L754" s="19">
        <v>263.33</v>
      </c>
      <c r="M754" s="19">
        <f>Table1[[#This Row],[Unit_Selling Price]]-Table1[[#This Row],[Unit_Cost]]</f>
        <v>173.87</v>
      </c>
      <c r="N754" s="19">
        <f>Table1[[#This Row],[Quantity]]*Table1[[#This Row],[unit_per Profit]]</f>
        <v>600025.37</v>
      </c>
    </row>
    <row r="755" spans="1:14" x14ac:dyDescent="0.2">
      <c r="A755" s="10" t="s">
        <v>40</v>
      </c>
      <c r="B755" s="10" t="s">
        <v>41</v>
      </c>
      <c r="C755" s="10" t="s">
        <v>77</v>
      </c>
      <c r="D755" s="10" t="s">
        <v>27</v>
      </c>
      <c r="E755" s="10" t="s">
        <v>28</v>
      </c>
      <c r="F755" s="11">
        <v>41276</v>
      </c>
      <c r="G755" s="10">
        <v>2013</v>
      </c>
      <c r="H755" s="10">
        <v>585194766</v>
      </c>
      <c r="I755" s="17" t="s">
        <v>709</v>
      </c>
      <c r="J755" s="18">
        <v>990</v>
      </c>
      <c r="K755" s="19">
        <v>154.06</v>
      </c>
      <c r="L755" s="19">
        <v>90.93</v>
      </c>
      <c r="M755" s="19">
        <f>Table1[[#This Row],[Unit_Selling Price]]-Table1[[#This Row],[Unit_Cost]]</f>
        <v>63.13</v>
      </c>
      <c r="N755" s="19">
        <f>Table1[[#This Row],[Quantity]]*Table1[[#This Row],[unit_per Profit]]</f>
        <v>62498.7</v>
      </c>
    </row>
    <row r="756" spans="1:14" x14ac:dyDescent="0.2">
      <c r="A756" s="10" t="s">
        <v>278</v>
      </c>
      <c r="B756" s="10" t="s">
        <v>121</v>
      </c>
      <c r="C756" s="10" t="s">
        <v>39</v>
      </c>
      <c r="D756" s="10" t="s">
        <v>27</v>
      </c>
      <c r="E756" s="10" t="s">
        <v>28</v>
      </c>
      <c r="F756" s="11">
        <v>40915</v>
      </c>
      <c r="G756" s="10">
        <v>2012</v>
      </c>
      <c r="H756" s="10">
        <v>270072972</v>
      </c>
      <c r="I756" s="17">
        <v>41160</v>
      </c>
      <c r="J756" s="18">
        <v>9449</v>
      </c>
      <c r="K756" s="19">
        <v>81.73</v>
      </c>
      <c r="L756" s="19">
        <v>56.67</v>
      </c>
      <c r="M756" s="19">
        <f>Table1[[#This Row],[Unit_Selling Price]]-Table1[[#This Row],[Unit_Cost]]</f>
        <v>25.06</v>
      </c>
      <c r="N756" s="19">
        <f>Table1[[#This Row],[Quantity]]*Table1[[#This Row],[unit_per Profit]]</f>
        <v>236791.94</v>
      </c>
    </row>
    <row r="757" spans="1:14" x14ac:dyDescent="0.2">
      <c r="A757" s="10" t="s">
        <v>29</v>
      </c>
      <c r="B757" s="10" t="s">
        <v>30</v>
      </c>
      <c r="C757" s="10" t="s">
        <v>22</v>
      </c>
      <c r="D757" s="10" t="s">
        <v>23</v>
      </c>
      <c r="E757" s="10" t="s">
        <v>28</v>
      </c>
      <c r="F757" s="11">
        <v>42646</v>
      </c>
      <c r="G757" s="10">
        <v>2016</v>
      </c>
      <c r="H757" s="10">
        <v>467312324</v>
      </c>
      <c r="I757" s="17">
        <v>42586</v>
      </c>
      <c r="J757" s="18">
        <v>6956</v>
      </c>
      <c r="K757" s="19">
        <v>255.28</v>
      </c>
      <c r="L757" s="19">
        <v>159.41999999999999</v>
      </c>
      <c r="M757" s="19">
        <f>Table1[[#This Row],[Unit_Selling Price]]-Table1[[#This Row],[Unit_Cost]]</f>
        <v>95.86</v>
      </c>
      <c r="N757" s="19">
        <f>Table1[[#This Row],[Quantity]]*Table1[[#This Row],[unit_per Profit]]</f>
        <v>666802.16</v>
      </c>
    </row>
    <row r="758" spans="1:14" x14ac:dyDescent="0.2">
      <c r="A758" s="10" t="s">
        <v>37</v>
      </c>
      <c r="B758" s="10" t="s">
        <v>105</v>
      </c>
      <c r="C758" s="10" t="s">
        <v>65</v>
      </c>
      <c r="D758" s="10" t="s">
        <v>27</v>
      </c>
      <c r="E758" s="10" t="s">
        <v>28</v>
      </c>
      <c r="F758" s="11">
        <v>42403</v>
      </c>
      <c r="G758" s="10">
        <v>2016</v>
      </c>
      <c r="H758" s="10">
        <v>878524148</v>
      </c>
      <c r="I758" s="17" t="s">
        <v>950</v>
      </c>
      <c r="J758" s="18">
        <v>3673</v>
      </c>
      <c r="K758" s="19">
        <v>9.33</v>
      </c>
      <c r="L758" s="19">
        <v>6.92</v>
      </c>
      <c r="M758" s="19">
        <f>Table1[[#This Row],[Unit_Selling Price]]-Table1[[#This Row],[Unit_Cost]]</f>
        <v>2.41</v>
      </c>
      <c r="N758" s="19">
        <f>Table1[[#This Row],[Quantity]]*Table1[[#This Row],[unit_per Profit]]</f>
        <v>8851.93</v>
      </c>
    </row>
    <row r="759" spans="1:14" x14ac:dyDescent="0.2">
      <c r="A759" s="10" t="s">
        <v>278</v>
      </c>
      <c r="B759" s="10" t="s">
        <v>268</v>
      </c>
      <c r="C759" s="10" t="s">
        <v>51</v>
      </c>
      <c r="D759" s="10" t="s">
        <v>23</v>
      </c>
      <c r="E759" s="10" t="s">
        <v>28</v>
      </c>
      <c r="F759" s="11">
        <v>42593</v>
      </c>
      <c r="G759" s="10">
        <v>2016</v>
      </c>
      <c r="H759" s="10">
        <v>375632274</v>
      </c>
      <c r="I759" s="17" t="s">
        <v>691</v>
      </c>
      <c r="J759" s="18">
        <v>6792</v>
      </c>
      <c r="K759" s="19">
        <v>437.2</v>
      </c>
      <c r="L759" s="19">
        <v>263.33</v>
      </c>
      <c r="M759" s="19">
        <f>Table1[[#This Row],[Unit_Selling Price]]-Table1[[#This Row],[Unit_Cost]]</f>
        <v>173.87</v>
      </c>
      <c r="N759" s="19">
        <f>Table1[[#This Row],[Quantity]]*Table1[[#This Row],[unit_per Profit]]</f>
        <v>1180925.04</v>
      </c>
    </row>
    <row r="760" spans="1:14" x14ac:dyDescent="0.2">
      <c r="A760" s="10" t="s">
        <v>46</v>
      </c>
      <c r="B760" s="10" t="s">
        <v>119</v>
      </c>
      <c r="C760" s="10" t="s">
        <v>65</v>
      </c>
      <c r="D760" s="10" t="s">
        <v>27</v>
      </c>
      <c r="E760" s="10" t="s">
        <v>24</v>
      </c>
      <c r="F760" s="11">
        <v>42432</v>
      </c>
      <c r="G760" s="10">
        <v>2016</v>
      </c>
      <c r="H760" s="10">
        <v>150873029</v>
      </c>
      <c r="I760" s="17" t="s">
        <v>951</v>
      </c>
      <c r="J760" s="18">
        <v>5537</v>
      </c>
      <c r="K760" s="19">
        <v>9.33</v>
      </c>
      <c r="L760" s="19">
        <v>6.92</v>
      </c>
      <c r="M760" s="19">
        <f>Table1[[#This Row],[Unit_Selling Price]]-Table1[[#This Row],[Unit_Cost]]</f>
        <v>2.41</v>
      </c>
      <c r="N760" s="19">
        <f>Table1[[#This Row],[Quantity]]*Table1[[#This Row],[unit_per Profit]]</f>
        <v>13344.17</v>
      </c>
    </row>
    <row r="761" spans="1:14" x14ac:dyDescent="0.2">
      <c r="A761" s="10" t="s">
        <v>46</v>
      </c>
      <c r="B761" s="10" t="s">
        <v>75</v>
      </c>
      <c r="C761" s="10" t="s">
        <v>77</v>
      </c>
      <c r="D761" s="10" t="s">
        <v>27</v>
      </c>
      <c r="E761" s="10" t="s">
        <v>28</v>
      </c>
      <c r="F761" s="11" t="s">
        <v>952</v>
      </c>
      <c r="G761" s="10">
        <v>2016</v>
      </c>
      <c r="H761" s="10">
        <v>566795241</v>
      </c>
      <c r="I761" s="17" t="s">
        <v>856</v>
      </c>
      <c r="J761" s="18">
        <v>6162</v>
      </c>
      <c r="K761" s="19">
        <v>154.06</v>
      </c>
      <c r="L761" s="19">
        <v>90.93</v>
      </c>
      <c r="M761" s="19">
        <f>Table1[[#This Row],[Unit_Selling Price]]-Table1[[#This Row],[Unit_Cost]]</f>
        <v>63.13</v>
      </c>
      <c r="N761" s="19">
        <f>Table1[[#This Row],[Quantity]]*Table1[[#This Row],[unit_per Profit]]</f>
        <v>389007.06</v>
      </c>
    </row>
    <row r="762" spans="1:14" x14ac:dyDescent="0.2">
      <c r="A762" s="10" t="s">
        <v>32</v>
      </c>
      <c r="B762" s="10" t="s">
        <v>127</v>
      </c>
      <c r="C762" s="10" t="s">
        <v>39</v>
      </c>
      <c r="D762" s="10" t="s">
        <v>23</v>
      </c>
      <c r="E762" s="10" t="s">
        <v>24</v>
      </c>
      <c r="F762" s="11">
        <v>42098</v>
      </c>
      <c r="G762" s="10">
        <v>2015</v>
      </c>
      <c r="H762" s="10">
        <v>706260240</v>
      </c>
      <c r="I762" s="17">
        <v>42099</v>
      </c>
      <c r="J762" s="18">
        <v>6954</v>
      </c>
      <c r="K762" s="19">
        <v>81.73</v>
      </c>
      <c r="L762" s="19">
        <v>56.67</v>
      </c>
      <c r="M762" s="19">
        <f>Table1[[#This Row],[Unit_Selling Price]]-Table1[[#This Row],[Unit_Cost]]</f>
        <v>25.06</v>
      </c>
      <c r="N762" s="19">
        <f>Table1[[#This Row],[Quantity]]*Table1[[#This Row],[unit_per Profit]]</f>
        <v>174267.24</v>
      </c>
    </row>
    <row r="763" spans="1:14" x14ac:dyDescent="0.2">
      <c r="A763" s="10" t="s">
        <v>29</v>
      </c>
      <c r="B763" s="10" t="s">
        <v>125</v>
      </c>
      <c r="C763" s="10" t="s">
        <v>42</v>
      </c>
      <c r="D763" s="10" t="s">
        <v>23</v>
      </c>
      <c r="E763" s="10" t="s">
        <v>35</v>
      </c>
      <c r="F763" s="11" t="s">
        <v>953</v>
      </c>
      <c r="G763" s="10">
        <v>2012</v>
      </c>
      <c r="H763" s="10">
        <v>622441852</v>
      </c>
      <c r="I763" s="17" t="s">
        <v>954</v>
      </c>
      <c r="J763" s="18">
        <v>3231</v>
      </c>
      <c r="K763" s="19">
        <v>109.28</v>
      </c>
      <c r="L763" s="19">
        <v>35.840000000000003</v>
      </c>
      <c r="M763" s="19">
        <f>Table1[[#This Row],[Unit_Selling Price]]-Table1[[#This Row],[Unit_Cost]]</f>
        <v>73.44</v>
      </c>
      <c r="N763" s="19">
        <f>Table1[[#This Row],[Quantity]]*Table1[[#This Row],[unit_per Profit]]</f>
        <v>237284.64</v>
      </c>
    </row>
    <row r="764" spans="1:14" x14ac:dyDescent="0.2">
      <c r="A764" s="10" t="s">
        <v>37</v>
      </c>
      <c r="B764" s="10" t="s">
        <v>105</v>
      </c>
      <c r="C764" s="10" t="s">
        <v>31</v>
      </c>
      <c r="D764" s="10" t="s">
        <v>27</v>
      </c>
      <c r="E764" s="10" t="s">
        <v>43</v>
      </c>
      <c r="F764" s="11" t="s">
        <v>955</v>
      </c>
      <c r="G764" s="10">
        <v>2010</v>
      </c>
      <c r="H764" s="10">
        <v>888826406</v>
      </c>
      <c r="I764" s="17">
        <v>40185</v>
      </c>
      <c r="J764" s="18">
        <v>2340</v>
      </c>
      <c r="K764" s="19">
        <v>47.45</v>
      </c>
      <c r="L764" s="19">
        <v>31.79</v>
      </c>
      <c r="M764" s="19">
        <f>Table1[[#This Row],[Unit_Selling Price]]-Table1[[#This Row],[Unit_Cost]]</f>
        <v>15.66</v>
      </c>
      <c r="N764" s="19">
        <f>Table1[[#This Row],[Quantity]]*Table1[[#This Row],[unit_per Profit]]</f>
        <v>36644.400000000001</v>
      </c>
    </row>
    <row r="765" spans="1:14" x14ac:dyDescent="0.2">
      <c r="A765" s="10" t="s">
        <v>29</v>
      </c>
      <c r="B765" s="10" t="s">
        <v>58</v>
      </c>
      <c r="C765" s="10" t="s">
        <v>56</v>
      </c>
      <c r="D765" s="10" t="s">
        <v>23</v>
      </c>
      <c r="E765" s="10" t="s">
        <v>28</v>
      </c>
      <c r="F765" s="11" t="s">
        <v>956</v>
      </c>
      <c r="G765" s="10">
        <v>2016</v>
      </c>
      <c r="H765" s="10">
        <v>349212729</v>
      </c>
      <c r="I765" s="17">
        <v>42683</v>
      </c>
      <c r="J765" s="18">
        <v>8662</v>
      </c>
      <c r="K765" s="19">
        <v>421.89</v>
      </c>
      <c r="L765" s="19">
        <v>364.69</v>
      </c>
      <c r="M765" s="19">
        <f>Table1[[#This Row],[Unit_Selling Price]]-Table1[[#This Row],[Unit_Cost]]</f>
        <v>57.2</v>
      </c>
      <c r="N765" s="19">
        <f>Table1[[#This Row],[Quantity]]*Table1[[#This Row],[unit_per Profit]]</f>
        <v>495466.4</v>
      </c>
    </row>
    <row r="766" spans="1:14" x14ac:dyDescent="0.2">
      <c r="A766" s="10" t="s">
        <v>32</v>
      </c>
      <c r="B766" s="10" t="s">
        <v>189</v>
      </c>
      <c r="C766" s="10" t="s">
        <v>56</v>
      </c>
      <c r="D766" s="10" t="s">
        <v>27</v>
      </c>
      <c r="E766" s="10" t="s">
        <v>35</v>
      </c>
      <c r="F766" s="11">
        <v>42370</v>
      </c>
      <c r="G766" s="10">
        <v>2016</v>
      </c>
      <c r="H766" s="10">
        <v>167712152</v>
      </c>
      <c r="I766" s="17" t="s">
        <v>912</v>
      </c>
      <c r="J766" s="18">
        <v>8607</v>
      </c>
      <c r="K766" s="19">
        <v>421.89</v>
      </c>
      <c r="L766" s="19">
        <v>364.69</v>
      </c>
      <c r="M766" s="19">
        <f>Table1[[#This Row],[Unit_Selling Price]]-Table1[[#This Row],[Unit_Cost]]</f>
        <v>57.2</v>
      </c>
      <c r="N766" s="19">
        <f>Table1[[#This Row],[Quantity]]*Table1[[#This Row],[unit_per Profit]]</f>
        <v>492320.4</v>
      </c>
    </row>
    <row r="767" spans="1:14" x14ac:dyDescent="0.2">
      <c r="A767" s="10" t="s">
        <v>37</v>
      </c>
      <c r="B767" s="10" t="s">
        <v>169</v>
      </c>
      <c r="C767" s="10" t="s">
        <v>65</v>
      </c>
      <c r="D767" s="10" t="s">
        <v>27</v>
      </c>
      <c r="E767" s="10" t="s">
        <v>24</v>
      </c>
      <c r="F767" s="11" t="s">
        <v>957</v>
      </c>
      <c r="G767" s="10">
        <v>2014</v>
      </c>
      <c r="H767" s="10">
        <v>678748500</v>
      </c>
      <c r="I767" s="17" t="s">
        <v>958</v>
      </c>
      <c r="J767" s="18">
        <v>5619</v>
      </c>
      <c r="K767" s="19">
        <v>9.33</v>
      </c>
      <c r="L767" s="19">
        <v>6.92</v>
      </c>
      <c r="M767" s="19">
        <f>Table1[[#This Row],[Unit_Selling Price]]-Table1[[#This Row],[Unit_Cost]]</f>
        <v>2.41</v>
      </c>
      <c r="N767" s="19">
        <f>Table1[[#This Row],[Quantity]]*Table1[[#This Row],[unit_per Profit]]</f>
        <v>13541.79</v>
      </c>
    </row>
    <row r="768" spans="1:14" x14ac:dyDescent="0.2">
      <c r="A768" s="10" t="s">
        <v>40</v>
      </c>
      <c r="B768" s="10" t="s">
        <v>221</v>
      </c>
      <c r="C768" s="10" t="s">
        <v>85</v>
      </c>
      <c r="D768" s="10" t="s">
        <v>23</v>
      </c>
      <c r="E768" s="10" t="s">
        <v>28</v>
      </c>
      <c r="F768" s="11" t="s">
        <v>959</v>
      </c>
      <c r="G768" s="10">
        <v>2017</v>
      </c>
      <c r="H768" s="10">
        <v>937058103</v>
      </c>
      <c r="I768" s="17" t="s">
        <v>911</v>
      </c>
      <c r="J768" s="18">
        <v>5171</v>
      </c>
      <c r="K768" s="19">
        <v>668.27</v>
      </c>
      <c r="L768" s="19">
        <v>502.54</v>
      </c>
      <c r="M768" s="19">
        <f>Table1[[#This Row],[Unit_Selling Price]]-Table1[[#This Row],[Unit_Cost]]</f>
        <v>165.73</v>
      </c>
      <c r="N768" s="19">
        <f>Table1[[#This Row],[Quantity]]*Table1[[#This Row],[unit_per Profit]]</f>
        <v>856989.83</v>
      </c>
    </row>
    <row r="769" spans="1:14" x14ac:dyDescent="0.2">
      <c r="A769" s="10" t="s">
        <v>37</v>
      </c>
      <c r="B769" s="10" t="s">
        <v>48</v>
      </c>
      <c r="C769" s="10" t="s">
        <v>42</v>
      </c>
      <c r="D769" s="10" t="s">
        <v>23</v>
      </c>
      <c r="E769" s="10" t="s">
        <v>24</v>
      </c>
      <c r="F769" s="11" t="s">
        <v>498</v>
      </c>
      <c r="G769" s="10">
        <v>2014</v>
      </c>
      <c r="H769" s="10">
        <v>967689788</v>
      </c>
      <c r="I769" s="17" t="s">
        <v>927</v>
      </c>
      <c r="J769" s="18">
        <v>9767</v>
      </c>
      <c r="K769" s="19">
        <v>109.28</v>
      </c>
      <c r="L769" s="19">
        <v>35.840000000000003</v>
      </c>
      <c r="M769" s="19">
        <f>Table1[[#This Row],[Unit_Selling Price]]-Table1[[#This Row],[Unit_Cost]]</f>
        <v>73.44</v>
      </c>
      <c r="N769" s="19">
        <f>Table1[[#This Row],[Quantity]]*Table1[[#This Row],[unit_per Profit]]</f>
        <v>717288.48</v>
      </c>
    </row>
    <row r="770" spans="1:14" x14ac:dyDescent="0.2">
      <c r="A770" s="10" t="s">
        <v>46</v>
      </c>
      <c r="B770" s="10" t="s">
        <v>194</v>
      </c>
      <c r="C770" s="10" t="s">
        <v>51</v>
      </c>
      <c r="D770" s="10" t="s">
        <v>27</v>
      </c>
      <c r="E770" s="10" t="s">
        <v>35</v>
      </c>
      <c r="F770" s="11" t="s">
        <v>960</v>
      </c>
      <c r="G770" s="10">
        <v>2010</v>
      </c>
      <c r="H770" s="10">
        <v>416004884</v>
      </c>
      <c r="I770" s="17" t="s">
        <v>961</v>
      </c>
      <c r="J770" s="18">
        <v>3945</v>
      </c>
      <c r="K770" s="19">
        <v>437.2</v>
      </c>
      <c r="L770" s="19">
        <v>263.33</v>
      </c>
      <c r="M770" s="19">
        <f>Table1[[#This Row],[Unit_Selling Price]]-Table1[[#This Row],[Unit_Cost]]</f>
        <v>173.87</v>
      </c>
      <c r="N770" s="19">
        <f>Table1[[#This Row],[Quantity]]*Table1[[#This Row],[unit_per Profit]]</f>
        <v>685917.15</v>
      </c>
    </row>
    <row r="771" spans="1:14" x14ac:dyDescent="0.2">
      <c r="A771" s="10" t="s">
        <v>40</v>
      </c>
      <c r="B771" s="10" t="s">
        <v>66</v>
      </c>
      <c r="C771" s="10" t="s">
        <v>22</v>
      </c>
      <c r="D771" s="10" t="s">
        <v>27</v>
      </c>
      <c r="E771" s="10" t="s">
        <v>28</v>
      </c>
      <c r="F771" s="11">
        <v>41466</v>
      </c>
      <c r="G771" s="10">
        <v>2013</v>
      </c>
      <c r="H771" s="10">
        <v>797677218</v>
      </c>
      <c r="I771" s="17" t="s">
        <v>962</v>
      </c>
      <c r="J771" s="18">
        <v>9270</v>
      </c>
      <c r="K771" s="19">
        <v>255.28</v>
      </c>
      <c r="L771" s="19">
        <v>159.41999999999999</v>
      </c>
      <c r="M771" s="19">
        <f>Table1[[#This Row],[Unit_Selling Price]]-Table1[[#This Row],[Unit_Cost]]</f>
        <v>95.86</v>
      </c>
      <c r="N771" s="19">
        <f>Table1[[#This Row],[Quantity]]*Table1[[#This Row],[unit_per Profit]]</f>
        <v>888622.2</v>
      </c>
    </row>
    <row r="772" spans="1:14" x14ac:dyDescent="0.2">
      <c r="A772" s="10" t="s">
        <v>278</v>
      </c>
      <c r="B772" s="10" t="s">
        <v>226</v>
      </c>
      <c r="C772" s="10" t="s">
        <v>26</v>
      </c>
      <c r="D772" s="10" t="s">
        <v>23</v>
      </c>
      <c r="E772" s="10" t="s">
        <v>28</v>
      </c>
      <c r="F772" s="11" t="s">
        <v>527</v>
      </c>
      <c r="G772" s="10">
        <v>2013</v>
      </c>
      <c r="H772" s="10">
        <v>548693120</v>
      </c>
      <c r="I772" s="17">
        <v>41557</v>
      </c>
      <c r="J772" s="18">
        <v>9342</v>
      </c>
      <c r="K772" s="19">
        <v>152.58000000000001</v>
      </c>
      <c r="L772" s="19">
        <v>97.44</v>
      </c>
      <c r="M772" s="19">
        <f>Table1[[#This Row],[Unit_Selling Price]]-Table1[[#This Row],[Unit_Cost]]</f>
        <v>55.14</v>
      </c>
      <c r="N772" s="19">
        <f>Table1[[#This Row],[Quantity]]*Table1[[#This Row],[unit_per Profit]]</f>
        <v>515117.88</v>
      </c>
    </row>
    <row r="773" spans="1:14" x14ac:dyDescent="0.2">
      <c r="A773" s="10" t="s">
        <v>32</v>
      </c>
      <c r="B773" s="10" t="s">
        <v>96</v>
      </c>
      <c r="C773" s="10" t="s">
        <v>65</v>
      </c>
      <c r="D773" s="10" t="s">
        <v>23</v>
      </c>
      <c r="E773" s="10" t="s">
        <v>43</v>
      </c>
      <c r="F773" s="11">
        <v>40270</v>
      </c>
      <c r="G773" s="10">
        <v>2010</v>
      </c>
      <c r="H773" s="10">
        <v>875351417</v>
      </c>
      <c r="I773" s="17">
        <v>40392</v>
      </c>
      <c r="J773" s="18">
        <v>4791</v>
      </c>
      <c r="K773" s="19">
        <v>9.33</v>
      </c>
      <c r="L773" s="19">
        <v>6.92</v>
      </c>
      <c r="M773" s="19">
        <f>Table1[[#This Row],[Unit_Selling Price]]-Table1[[#This Row],[Unit_Cost]]</f>
        <v>2.41</v>
      </c>
      <c r="N773" s="19">
        <f>Table1[[#This Row],[Quantity]]*Table1[[#This Row],[unit_per Profit]]</f>
        <v>11546.31</v>
      </c>
    </row>
    <row r="774" spans="1:14" x14ac:dyDescent="0.2">
      <c r="A774" s="10" t="s">
        <v>46</v>
      </c>
      <c r="B774" s="10" t="s">
        <v>132</v>
      </c>
      <c r="C774" s="10" t="s">
        <v>26</v>
      </c>
      <c r="D774" s="10" t="s">
        <v>23</v>
      </c>
      <c r="E774" s="10" t="s">
        <v>43</v>
      </c>
      <c r="F774" s="11" t="s">
        <v>928</v>
      </c>
      <c r="G774" s="10">
        <v>2012</v>
      </c>
      <c r="H774" s="10">
        <v>804263436</v>
      </c>
      <c r="I774" s="17" t="s">
        <v>445</v>
      </c>
      <c r="J774" s="18">
        <v>8278</v>
      </c>
      <c r="K774" s="19">
        <v>152.58000000000001</v>
      </c>
      <c r="L774" s="19">
        <v>97.44</v>
      </c>
      <c r="M774" s="19">
        <f>Table1[[#This Row],[Unit_Selling Price]]-Table1[[#This Row],[Unit_Cost]]</f>
        <v>55.14</v>
      </c>
      <c r="N774" s="19">
        <f>Table1[[#This Row],[Quantity]]*Table1[[#This Row],[unit_per Profit]]</f>
        <v>456448.92</v>
      </c>
    </row>
    <row r="775" spans="1:14" x14ac:dyDescent="0.2">
      <c r="A775" s="10" t="s">
        <v>29</v>
      </c>
      <c r="B775" s="10" t="s">
        <v>154</v>
      </c>
      <c r="C775" s="10" t="s">
        <v>51</v>
      </c>
      <c r="D775" s="10" t="s">
        <v>23</v>
      </c>
      <c r="E775" s="10" t="s">
        <v>43</v>
      </c>
      <c r="F775" s="11">
        <v>40339</v>
      </c>
      <c r="G775" s="10">
        <v>2010</v>
      </c>
      <c r="H775" s="10">
        <v>332353007</v>
      </c>
      <c r="I775" s="17" t="s">
        <v>286</v>
      </c>
      <c r="J775" s="18">
        <v>9495</v>
      </c>
      <c r="K775" s="19">
        <v>437.2</v>
      </c>
      <c r="L775" s="19">
        <v>263.33</v>
      </c>
      <c r="M775" s="19">
        <f>Table1[[#This Row],[Unit_Selling Price]]-Table1[[#This Row],[Unit_Cost]]</f>
        <v>173.87</v>
      </c>
      <c r="N775" s="19">
        <f>Table1[[#This Row],[Quantity]]*Table1[[#This Row],[unit_per Profit]]</f>
        <v>1650895.65</v>
      </c>
    </row>
    <row r="776" spans="1:14" x14ac:dyDescent="0.2">
      <c r="A776" s="10" t="s">
        <v>29</v>
      </c>
      <c r="B776" s="10" t="s">
        <v>204</v>
      </c>
      <c r="C776" s="10" t="s">
        <v>56</v>
      </c>
      <c r="D776" s="10" t="s">
        <v>27</v>
      </c>
      <c r="E776" s="10" t="s">
        <v>43</v>
      </c>
      <c r="F776" s="11">
        <v>41494</v>
      </c>
      <c r="G776" s="10">
        <v>2013</v>
      </c>
      <c r="H776" s="10">
        <v>876856458</v>
      </c>
      <c r="I776" s="17" t="s">
        <v>701</v>
      </c>
      <c r="J776" s="18">
        <v>166</v>
      </c>
      <c r="K776" s="19">
        <v>421.89</v>
      </c>
      <c r="L776" s="19">
        <v>364.69</v>
      </c>
      <c r="M776" s="19">
        <f>Table1[[#This Row],[Unit_Selling Price]]-Table1[[#This Row],[Unit_Cost]]</f>
        <v>57.2</v>
      </c>
      <c r="N776" s="19">
        <f>Table1[[#This Row],[Quantity]]*Table1[[#This Row],[unit_per Profit]]</f>
        <v>9495.2000000000007</v>
      </c>
    </row>
    <row r="777" spans="1:14" x14ac:dyDescent="0.2">
      <c r="A777" s="10" t="s">
        <v>32</v>
      </c>
      <c r="B777" s="10" t="s">
        <v>128</v>
      </c>
      <c r="C777" s="10" t="s">
        <v>77</v>
      </c>
      <c r="D777" s="10" t="s">
        <v>23</v>
      </c>
      <c r="E777" s="10" t="s">
        <v>24</v>
      </c>
      <c r="F777" s="11">
        <v>40180</v>
      </c>
      <c r="G777" s="10">
        <v>2010</v>
      </c>
      <c r="H777" s="10">
        <v>325322616</v>
      </c>
      <c r="I777" s="17">
        <v>40515</v>
      </c>
      <c r="J777" s="18">
        <v>9046</v>
      </c>
      <c r="K777" s="19">
        <v>154.06</v>
      </c>
      <c r="L777" s="19">
        <v>90.93</v>
      </c>
      <c r="M777" s="19">
        <f>Table1[[#This Row],[Unit_Selling Price]]-Table1[[#This Row],[Unit_Cost]]</f>
        <v>63.13</v>
      </c>
      <c r="N777" s="19">
        <f>Table1[[#This Row],[Quantity]]*Table1[[#This Row],[unit_per Profit]]</f>
        <v>571073.98</v>
      </c>
    </row>
    <row r="778" spans="1:14" x14ac:dyDescent="0.2">
      <c r="A778" s="10" t="s">
        <v>32</v>
      </c>
      <c r="B778" s="10" t="s">
        <v>110</v>
      </c>
      <c r="C778" s="10" t="s">
        <v>85</v>
      </c>
      <c r="D778" s="10" t="s">
        <v>23</v>
      </c>
      <c r="E778" s="10" t="s">
        <v>35</v>
      </c>
      <c r="F778" s="11">
        <v>41493</v>
      </c>
      <c r="G778" s="10">
        <v>2013</v>
      </c>
      <c r="H778" s="10">
        <v>685612809</v>
      </c>
      <c r="I778" s="17" t="s">
        <v>963</v>
      </c>
      <c r="J778" s="18">
        <v>6921</v>
      </c>
      <c r="K778" s="19">
        <v>668.27</v>
      </c>
      <c r="L778" s="19">
        <v>502.54</v>
      </c>
      <c r="M778" s="19">
        <f>Table1[[#This Row],[Unit_Selling Price]]-Table1[[#This Row],[Unit_Cost]]</f>
        <v>165.73</v>
      </c>
      <c r="N778" s="19">
        <f>Table1[[#This Row],[Quantity]]*Table1[[#This Row],[unit_per Profit]]</f>
        <v>1147017.33</v>
      </c>
    </row>
    <row r="779" spans="1:14" x14ac:dyDescent="0.2">
      <c r="A779" s="10" t="s">
        <v>46</v>
      </c>
      <c r="B779" s="10" t="s">
        <v>92</v>
      </c>
      <c r="C779" s="10" t="s">
        <v>31</v>
      </c>
      <c r="D779" s="10" t="s">
        <v>27</v>
      </c>
      <c r="E779" s="10" t="s">
        <v>24</v>
      </c>
      <c r="F779" s="11">
        <v>40673</v>
      </c>
      <c r="G779" s="10">
        <v>2011</v>
      </c>
      <c r="H779" s="10">
        <v>435900866</v>
      </c>
      <c r="I779" s="17">
        <v>40734</v>
      </c>
      <c r="J779" s="18">
        <v>1608</v>
      </c>
      <c r="K779" s="19">
        <v>47.45</v>
      </c>
      <c r="L779" s="19">
        <v>31.79</v>
      </c>
      <c r="M779" s="19">
        <f>Table1[[#This Row],[Unit_Selling Price]]-Table1[[#This Row],[Unit_Cost]]</f>
        <v>15.66</v>
      </c>
      <c r="N779" s="19">
        <f>Table1[[#This Row],[Quantity]]*Table1[[#This Row],[unit_per Profit]]</f>
        <v>25181.279999999999</v>
      </c>
    </row>
    <row r="780" spans="1:14" x14ac:dyDescent="0.2">
      <c r="A780" s="10" t="s">
        <v>32</v>
      </c>
      <c r="B780" s="10" t="s">
        <v>209</v>
      </c>
      <c r="C780" s="10" t="s">
        <v>22</v>
      </c>
      <c r="D780" s="10" t="s">
        <v>23</v>
      </c>
      <c r="E780" s="10" t="s">
        <v>28</v>
      </c>
      <c r="F780" s="11" t="s">
        <v>964</v>
      </c>
      <c r="G780" s="10">
        <v>2016</v>
      </c>
      <c r="H780" s="10">
        <v>374673116</v>
      </c>
      <c r="I780" s="17">
        <v>42467</v>
      </c>
      <c r="J780" s="18">
        <v>2956</v>
      </c>
      <c r="K780" s="19">
        <v>255.28</v>
      </c>
      <c r="L780" s="19">
        <v>159.41999999999999</v>
      </c>
      <c r="M780" s="19">
        <f>Table1[[#This Row],[Unit_Selling Price]]-Table1[[#This Row],[Unit_Cost]]</f>
        <v>95.86</v>
      </c>
      <c r="N780" s="19">
        <f>Table1[[#This Row],[Quantity]]*Table1[[#This Row],[unit_per Profit]]</f>
        <v>283362.15999999997</v>
      </c>
    </row>
    <row r="781" spans="1:14" x14ac:dyDescent="0.2">
      <c r="A781" s="10" t="s">
        <v>46</v>
      </c>
      <c r="B781" s="10" t="s">
        <v>269</v>
      </c>
      <c r="C781" s="10" t="s">
        <v>34</v>
      </c>
      <c r="D781" s="10" t="s">
        <v>27</v>
      </c>
      <c r="E781" s="10" t="s">
        <v>35</v>
      </c>
      <c r="F781" s="11" t="s">
        <v>564</v>
      </c>
      <c r="G781" s="10">
        <v>2013</v>
      </c>
      <c r="H781" s="10">
        <v>470728385</v>
      </c>
      <c r="I781" s="17">
        <v>41528</v>
      </c>
      <c r="J781" s="18">
        <v>7845</v>
      </c>
      <c r="K781" s="19">
        <v>205.7</v>
      </c>
      <c r="L781" s="19">
        <v>117.11</v>
      </c>
      <c r="M781" s="19">
        <f>Table1[[#This Row],[Unit_Selling Price]]-Table1[[#This Row],[Unit_Cost]]</f>
        <v>88.59</v>
      </c>
      <c r="N781" s="19">
        <f>Table1[[#This Row],[Quantity]]*Table1[[#This Row],[unit_per Profit]]</f>
        <v>694988.55</v>
      </c>
    </row>
    <row r="782" spans="1:14" x14ac:dyDescent="0.2">
      <c r="A782" s="10" t="s">
        <v>29</v>
      </c>
      <c r="B782" s="10" t="s">
        <v>58</v>
      </c>
      <c r="C782" s="10" t="s">
        <v>31</v>
      </c>
      <c r="D782" s="10" t="s">
        <v>27</v>
      </c>
      <c r="E782" s="10" t="s">
        <v>28</v>
      </c>
      <c r="F782" s="11" t="s">
        <v>717</v>
      </c>
      <c r="G782" s="10">
        <v>2013</v>
      </c>
      <c r="H782" s="10">
        <v>313178002</v>
      </c>
      <c r="I782" s="17">
        <v>41437</v>
      </c>
      <c r="J782" s="18">
        <v>5185</v>
      </c>
      <c r="K782" s="19">
        <v>47.45</v>
      </c>
      <c r="L782" s="19">
        <v>31.79</v>
      </c>
      <c r="M782" s="19">
        <f>Table1[[#This Row],[Unit_Selling Price]]-Table1[[#This Row],[Unit_Cost]]</f>
        <v>15.66</v>
      </c>
      <c r="N782" s="19">
        <f>Table1[[#This Row],[Quantity]]*Table1[[#This Row],[unit_per Profit]]</f>
        <v>81197.100000000006</v>
      </c>
    </row>
    <row r="783" spans="1:14" x14ac:dyDescent="0.2">
      <c r="A783" s="10" t="s">
        <v>29</v>
      </c>
      <c r="B783" s="10" t="s">
        <v>153</v>
      </c>
      <c r="C783" s="10" t="s">
        <v>39</v>
      </c>
      <c r="D783" s="10" t="s">
        <v>23</v>
      </c>
      <c r="E783" s="10" t="s">
        <v>35</v>
      </c>
      <c r="F783" s="11" t="s">
        <v>965</v>
      </c>
      <c r="G783" s="10">
        <v>2016</v>
      </c>
      <c r="H783" s="10">
        <v>461445796</v>
      </c>
      <c r="I783" s="17" t="s">
        <v>966</v>
      </c>
      <c r="J783" s="18">
        <v>920</v>
      </c>
      <c r="K783" s="19">
        <v>81.73</v>
      </c>
      <c r="L783" s="19">
        <v>56.67</v>
      </c>
      <c r="M783" s="19">
        <f>Table1[[#This Row],[Unit_Selling Price]]-Table1[[#This Row],[Unit_Cost]]</f>
        <v>25.06</v>
      </c>
      <c r="N783" s="19">
        <f>Table1[[#This Row],[Quantity]]*Table1[[#This Row],[unit_per Profit]]</f>
        <v>23055.200000000001</v>
      </c>
    </row>
    <row r="784" spans="1:14" x14ac:dyDescent="0.2">
      <c r="A784" s="10" t="s">
        <v>46</v>
      </c>
      <c r="B784" s="10" t="s">
        <v>220</v>
      </c>
      <c r="C784" s="10" t="s">
        <v>39</v>
      </c>
      <c r="D784" s="10" t="s">
        <v>23</v>
      </c>
      <c r="E784" s="10" t="s">
        <v>35</v>
      </c>
      <c r="F784" s="11" t="s">
        <v>967</v>
      </c>
      <c r="G784" s="10">
        <v>2013</v>
      </c>
      <c r="H784" s="10">
        <v>195268094</v>
      </c>
      <c r="I784" s="17" t="s">
        <v>380</v>
      </c>
      <c r="J784" s="18">
        <v>3023</v>
      </c>
      <c r="K784" s="19">
        <v>81.73</v>
      </c>
      <c r="L784" s="19">
        <v>56.67</v>
      </c>
      <c r="M784" s="19">
        <f>Table1[[#This Row],[Unit_Selling Price]]-Table1[[#This Row],[Unit_Cost]]</f>
        <v>25.06</v>
      </c>
      <c r="N784" s="19">
        <f>Table1[[#This Row],[Quantity]]*Table1[[#This Row],[unit_per Profit]]</f>
        <v>75756.38</v>
      </c>
    </row>
    <row r="785" spans="1:14" x14ac:dyDescent="0.2">
      <c r="A785" s="10" t="s">
        <v>278</v>
      </c>
      <c r="B785" s="10" t="s">
        <v>217</v>
      </c>
      <c r="C785" s="10" t="s">
        <v>26</v>
      </c>
      <c r="D785" s="10" t="s">
        <v>27</v>
      </c>
      <c r="E785" s="10" t="s">
        <v>28</v>
      </c>
      <c r="F785" s="11" t="s">
        <v>968</v>
      </c>
      <c r="G785" s="10">
        <v>2012</v>
      </c>
      <c r="H785" s="10">
        <v>664693725</v>
      </c>
      <c r="I785" s="17" t="s">
        <v>969</v>
      </c>
      <c r="J785" s="18">
        <v>6499</v>
      </c>
      <c r="K785" s="19">
        <v>152.58000000000001</v>
      </c>
      <c r="L785" s="19">
        <v>97.44</v>
      </c>
      <c r="M785" s="19">
        <f>Table1[[#This Row],[Unit_Selling Price]]-Table1[[#This Row],[Unit_Cost]]</f>
        <v>55.14</v>
      </c>
      <c r="N785" s="19">
        <f>Table1[[#This Row],[Quantity]]*Table1[[#This Row],[unit_per Profit]]</f>
        <v>358354.86</v>
      </c>
    </row>
    <row r="786" spans="1:14" x14ac:dyDescent="0.2">
      <c r="A786" s="10" t="s">
        <v>46</v>
      </c>
      <c r="B786" s="10" t="s">
        <v>156</v>
      </c>
      <c r="C786" s="10" t="s">
        <v>26</v>
      </c>
      <c r="D786" s="10" t="s">
        <v>23</v>
      </c>
      <c r="E786" s="10" t="s">
        <v>28</v>
      </c>
      <c r="F786" s="11">
        <v>41155</v>
      </c>
      <c r="G786" s="10">
        <v>2012</v>
      </c>
      <c r="H786" s="10">
        <v>840084016</v>
      </c>
      <c r="I786" s="17" t="s">
        <v>588</v>
      </c>
      <c r="J786" s="18">
        <v>8384</v>
      </c>
      <c r="K786" s="19">
        <v>152.58000000000001</v>
      </c>
      <c r="L786" s="19">
        <v>97.44</v>
      </c>
      <c r="M786" s="19">
        <f>Table1[[#This Row],[Unit_Selling Price]]-Table1[[#This Row],[Unit_Cost]]</f>
        <v>55.14</v>
      </c>
      <c r="N786" s="19">
        <f>Table1[[#This Row],[Quantity]]*Table1[[#This Row],[unit_per Profit]]</f>
        <v>462293.76000000001</v>
      </c>
    </row>
    <row r="787" spans="1:14" x14ac:dyDescent="0.2">
      <c r="A787" s="10" t="s">
        <v>46</v>
      </c>
      <c r="B787" s="10" t="s">
        <v>119</v>
      </c>
      <c r="C787" s="10" t="s">
        <v>51</v>
      </c>
      <c r="D787" s="10" t="s">
        <v>27</v>
      </c>
      <c r="E787" s="10" t="s">
        <v>35</v>
      </c>
      <c r="F787" s="11">
        <v>42132</v>
      </c>
      <c r="G787" s="10">
        <v>2015</v>
      </c>
      <c r="H787" s="10">
        <v>662112796</v>
      </c>
      <c r="I787" s="17" t="s">
        <v>970</v>
      </c>
      <c r="J787" s="18">
        <v>2745</v>
      </c>
      <c r="K787" s="19">
        <v>437.2</v>
      </c>
      <c r="L787" s="19">
        <v>263.33</v>
      </c>
      <c r="M787" s="19">
        <f>Table1[[#This Row],[Unit_Selling Price]]-Table1[[#This Row],[Unit_Cost]]</f>
        <v>173.87</v>
      </c>
      <c r="N787" s="19">
        <f>Table1[[#This Row],[Quantity]]*Table1[[#This Row],[unit_per Profit]]</f>
        <v>477273.15</v>
      </c>
    </row>
    <row r="788" spans="1:14" x14ac:dyDescent="0.2">
      <c r="A788" s="10" t="s">
        <v>40</v>
      </c>
      <c r="B788" s="10" t="s">
        <v>272</v>
      </c>
      <c r="C788" s="10" t="s">
        <v>77</v>
      </c>
      <c r="D788" s="10" t="s">
        <v>23</v>
      </c>
      <c r="E788" s="10" t="s">
        <v>28</v>
      </c>
      <c r="F788" s="11" t="s">
        <v>971</v>
      </c>
      <c r="G788" s="10">
        <v>2013</v>
      </c>
      <c r="H788" s="10">
        <v>591766393</v>
      </c>
      <c r="I788" s="17">
        <v>41550</v>
      </c>
      <c r="J788" s="18">
        <v>5681</v>
      </c>
      <c r="K788" s="19">
        <v>154.06</v>
      </c>
      <c r="L788" s="19">
        <v>90.93</v>
      </c>
      <c r="M788" s="19">
        <f>Table1[[#This Row],[Unit_Selling Price]]-Table1[[#This Row],[Unit_Cost]]</f>
        <v>63.13</v>
      </c>
      <c r="N788" s="19">
        <f>Table1[[#This Row],[Quantity]]*Table1[[#This Row],[unit_per Profit]]</f>
        <v>358641.53</v>
      </c>
    </row>
    <row r="789" spans="1:14" x14ac:dyDescent="0.2">
      <c r="A789" s="10" t="s">
        <v>46</v>
      </c>
      <c r="B789" s="10" t="s">
        <v>199</v>
      </c>
      <c r="C789" s="10" t="s">
        <v>42</v>
      </c>
      <c r="D789" s="10" t="s">
        <v>23</v>
      </c>
      <c r="E789" s="10" t="s">
        <v>43</v>
      </c>
      <c r="F789" s="11">
        <v>41949</v>
      </c>
      <c r="G789" s="10">
        <v>2014</v>
      </c>
      <c r="H789" s="10">
        <v>260343635</v>
      </c>
      <c r="I789" s="17">
        <v>41979</v>
      </c>
      <c r="J789" s="18">
        <v>322</v>
      </c>
      <c r="K789" s="19">
        <v>109.28</v>
      </c>
      <c r="L789" s="19">
        <v>35.840000000000003</v>
      </c>
      <c r="M789" s="19">
        <f>Table1[[#This Row],[Unit_Selling Price]]-Table1[[#This Row],[Unit_Cost]]</f>
        <v>73.44</v>
      </c>
      <c r="N789" s="19">
        <f>Table1[[#This Row],[Quantity]]*Table1[[#This Row],[unit_per Profit]]</f>
        <v>23647.68</v>
      </c>
    </row>
    <row r="790" spans="1:14" x14ac:dyDescent="0.2">
      <c r="A790" s="10" t="s">
        <v>32</v>
      </c>
      <c r="B790" s="10" t="s">
        <v>166</v>
      </c>
      <c r="C790" s="10" t="s">
        <v>56</v>
      </c>
      <c r="D790" s="10" t="s">
        <v>27</v>
      </c>
      <c r="E790" s="10" t="s">
        <v>28</v>
      </c>
      <c r="F790" s="11" t="s">
        <v>284</v>
      </c>
      <c r="G790" s="10">
        <v>2015</v>
      </c>
      <c r="H790" s="10">
        <v>719455850</v>
      </c>
      <c r="I790" s="17" t="s">
        <v>285</v>
      </c>
      <c r="J790" s="18">
        <v>1829</v>
      </c>
      <c r="K790" s="19">
        <v>421.89</v>
      </c>
      <c r="L790" s="19">
        <v>364.69</v>
      </c>
      <c r="M790" s="19">
        <f>Table1[[#This Row],[Unit_Selling Price]]-Table1[[#This Row],[Unit_Cost]]</f>
        <v>57.2</v>
      </c>
      <c r="N790" s="19">
        <f>Table1[[#This Row],[Quantity]]*Table1[[#This Row],[unit_per Profit]]</f>
        <v>104618.8</v>
      </c>
    </row>
    <row r="791" spans="1:14" x14ac:dyDescent="0.2">
      <c r="A791" s="10" t="s">
        <v>29</v>
      </c>
      <c r="B791" s="10" t="s">
        <v>177</v>
      </c>
      <c r="C791" s="10" t="s">
        <v>51</v>
      </c>
      <c r="D791" s="10" t="s">
        <v>27</v>
      </c>
      <c r="E791" s="10" t="s">
        <v>28</v>
      </c>
      <c r="F791" s="11">
        <v>42795</v>
      </c>
      <c r="G791" s="10">
        <v>2017</v>
      </c>
      <c r="H791" s="10">
        <v>391026866</v>
      </c>
      <c r="I791" s="17">
        <v>42948</v>
      </c>
      <c r="J791" s="18">
        <v>2394</v>
      </c>
      <c r="K791" s="19">
        <v>437.2</v>
      </c>
      <c r="L791" s="19">
        <v>263.33</v>
      </c>
      <c r="M791" s="19">
        <f>Table1[[#This Row],[Unit_Selling Price]]-Table1[[#This Row],[Unit_Cost]]</f>
        <v>173.87</v>
      </c>
      <c r="N791" s="19">
        <f>Table1[[#This Row],[Quantity]]*Table1[[#This Row],[unit_per Profit]]</f>
        <v>416244.78</v>
      </c>
    </row>
    <row r="792" spans="1:14" x14ac:dyDescent="0.2">
      <c r="A792" s="10" t="s">
        <v>32</v>
      </c>
      <c r="B792" s="10" t="s">
        <v>81</v>
      </c>
      <c r="C792" s="10" t="s">
        <v>39</v>
      </c>
      <c r="D792" s="10" t="s">
        <v>27</v>
      </c>
      <c r="E792" s="10" t="s">
        <v>35</v>
      </c>
      <c r="F792" s="11" t="s">
        <v>901</v>
      </c>
      <c r="G792" s="10">
        <v>2012</v>
      </c>
      <c r="H792" s="10">
        <v>917293012</v>
      </c>
      <c r="I792" s="17" t="s">
        <v>972</v>
      </c>
      <c r="J792" s="18">
        <v>6241</v>
      </c>
      <c r="K792" s="19">
        <v>81.73</v>
      </c>
      <c r="L792" s="19">
        <v>56.67</v>
      </c>
      <c r="M792" s="19">
        <f>Table1[[#This Row],[Unit_Selling Price]]-Table1[[#This Row],[Unit_Cost]]</f>
        <v>25.06</v>
      </c>
      <c r="N792" s="19">
        <f>Table1[[#This Row],[Quantity]]*Table1[[#This Row],[unit_per Profit]]</f>
        <v>156399.46</v>
      </c>
    </row>
    <row r="793" spans="1:14" x14ac:dyDescent="0.2">
      <c r="A793" s="10" t="s">
        <v>40</v>
      </c>
      <c r="B793" s="10" t="s">
        <v>101</v>
      </c>
      <c r="C793" s="10" t="s">
        <v>22</v>
      </c>
      <c r="D793" s="10" t="s">
        <v>27</v>
      </c>
      <c r="E793" s="10" t="s">
        <v>35</v>
      </c>
      <c r="F793" s="11">
        <v>42954</v>
      </c>
      <c r="G793" s="10">
        <v>2017</v>
      </c>
      <c r="H793" s="10">
        <v>410803115</v>
      </c>
      <c r="I793" s="17" t="s">
        <v>973</v>
      </c>
      <c r="J793" s="18">
        <v>4626</v>
      </c>
      <c r="K793" s="19">
        <v>255.28</v>
      </c>
      <c r="L793" s="19">
        <v>159.41999999999999</v>
      </c>
      <c r="M793" s="19">
        <f>Table1[[#This Row],[Unit_Selling Price]]-Table1[[#This Row],[Unit_Cost]]</f>
        <v>95.86</v>
      </c>
      <c r="N793" s="19">
        <f>Table1[[#This Row],[Quantity]]*Table1[[#This Row],[unit_per Profit]]</f>
        <v>443448.36</v>
      </c>
    </row>
    <row r="794" spans="1:14" x14ac:dyDescent="0.2">
      <c r="A794" s="10" t="s">
        <v>29</v>
      </c>
      <c r="B794" s="10" t="s">
        <v>193</v>
      </c>
      <c r="C794" s="10" t="s">
        <v>77</v>
      </c>
      <c r="D794" s="10" t="s">
        <v>27</v>
      </c>
      <c r="E794" s="10" t="s">
        <v>28</v>
      </c>
      <c r="F794" s="11">
        <v>42193</v>
      </c>
      <c r="G794" s="10">
        <v>2015</v>
      </c>
      <c r="H794" s="10">
        <v>204418504</v>
      </c>
      <c r="I794" s="17">
        <v>42072</v>
      </c>
      <c r="J794" s="18">
        <v>833</v>
      </c>
      <c r="K794" s="19">
        <v>154.06</v>
      </c>
      <c r="L794" s="19">
        <v>90.93</v>
      </c>
      <c r="M794" s="19">
        <f>Table1[[#This Row],[Unit_Selling Price]]-Table1[[#This Row],[Unit_Cost]]</f>
        <v>63.13</v>
      </c>
      <c r="N794" s="19">
        <f>Table1[[#This Row],[Quantity]]*Table1[[#This Row],[unit_per Profit]]</f>
        <v>52587.29</v>
      </c>
    </row>
    <row r="795" spans="1:14" x14ac:dyDescent="0.2">
      <c r="A795" s="10" t="s">
        <v>46</v>
      </c>
      <c r="B795" s="10" t="s">
        <v>171</v>
      </c>
      <c r="C795" s="10" t="s">
        <v>39</v>
      </c>
      <c r="D795" s="10" t="s">
        <v>23</v>
      </c>
      <c r="E795" s="10" t="s">
        <v>28</v>
      </c>
      <c r="F795" s="11">
        <v>41031</v>
      </c>
      <c r="G795" s="10">
        <v>2012</v>
      </c>
      <c r="H795" s="10">
        <v>801313006</v>
      </c>
      <c r="I795" s="17" t="s">
        <v>737</v>
      </c>
      <c r="J795" s="18">
        <v>5180</v>
      </c>
      <c r="K795" s="19">
        <v>81.73</v>
      </c>
      <c r="L795" s="19">
        <v>56.67</v>
      </c>
      <c r="M795" s="19">
        <f>Table1[[#This Row],[Unit_Selling Price]]-Table1[[#This Row],[Unit_Cost]]</f>
        <v>25.06</v>
      </c>
      <c r="N795" s="19">
        <f>Table1[[#This Row],[Quantity]]*Table1[[#This Row],[unit_per Profit]]</f>
        <v>129810.8</v>
      </c>
    </row>
    <row r="796" spans="1:14" x14ac:dyDescent="0.2">
      <c r="A796" s="10" t="s">
        <v>29</v>
      </c>
      <c r="B796" s="10" t="s">
        <v>223</v>
      </c>
      <c r="C796" s="10" t="s">
        <v>56</v>
      </c>
      <c r="D796" s="10" t="s">
        <v>27</v>
      </c>
      <c r="E796" s="10" t="s">
        <v>35</v>
      </c>
      <c r="F796" s="11" t="s">
        <v>974</v>
      </c>
      <c r="G796" s="10">
        <v>2012</v>
      </c>
      <c r="H796" s="10">
        <v>524972951</v>
      </c>
      <c r="I796" s="17" t="s">
        <v>412</v>
      </c>
      <c r="J796" s="18">
        <v>17</v>
      </c>
      <c r="K796" s="19">
        <v>421.89</v>
      </c>
      <c r="L796" s="19">
        <v>364.69</v>
      </c>
      <c r="M796" s="19">
        <f>Table1[[#This Row],[Unit_Selling Price]]-Table1[[#This Row],[Unit_Cost]]</f>
        <v>57.2</v>
      </c>
      <c r="N796" s="19">
        <f>Table1[[#This Row],[Quantity]]*Table1[[#This Row],[unit_per Profit]]</f>
        <v>972.4</v>
      </c>
    </row>
    <row r="797" spans="1:14" x14ac:dyDescent="0.2">
      <c r="A797" s="10" t="s">
        <v>29</v>
      </c>
      <c r="B797" s="10" t="s">
        <v>111</v>
      </c>
      <c r="C797" s="10" t="s">
        <v>31</v>
      </c>
      <c r="D797" s="10" t="s">
        <v>23</v>
      </c>
      <c r="E797" s="10" t="s">
        <v>28</v>
      </c>
      <c r="F797" s="11" t="s">
        <v>925</v>
      </c>
      <c r="G797" s="10">
        <v>2013</v>
      </c>
      <c r="H797" s="10">
        <v>469197165</v>
      </c>
      <c r="I797" s="17">
        <v>41590</v>
      </c>
      <c r="J797" s="18">
        <v>4723</v>
      </c>
      <c r="K797" s="19">
        <v>47.45</v>
      </c>
      <c r="L797" s="19">
        <v>31.79</v>
      </c>
      <c r="M797" s="19">
        <f>Table1[[#This Row],[Unit_Selling Price]]-Table1[[#This Row],[Unit_Cost]]</f>
        <v>15.66</v>
      </c>
      <c r="N797" s="19">
        <f>Table1[[#This Row],[Quantity]]*Table1[[#This Row],[unit_per Profit]]</f>
        <v>73962.179999999993</v>
      </c>
    </row>
    <row r="798" spans="1:14" x14ac:dyDescent="0.2">
      <c r="A798" s="10" t="s">
        <v>37</v>
      </c>
      <c r="B798" s="10" t="s">
        <v>139</v>
      </c>
      <c r="C798" s="10" t="s">
        <v>49</v>
      </c>
      <c r="D798" s="10" t="s">
        <v>27</v>
      </c>
      <c r="E798" s="10" t="s">
        <v>35</v>
      </c>
      <c r="F798" s="11" t="s">
        <v>975</v>
      </c>
      <c r="G798" s="10">
        <v>2011</v>
      </c>
      <c r="H798" s="10">
        <v>448096978</v>
      </c>
      <c r="I798" s="17" t="s">
        <v>797</v>
      </c>
      <c r="J798" s="18">
        <v>708</v>
      </c>
      <c r="K798" s="19">
        <v>651.21</v>
      </c>
      <c r="L798" s="19">
        <v>524.96</v>
      </c>
      <c r="M798" s="19">
        <f>Table1[[#This Row],[Unit_Selling Price]]-Table1[[#This Row],[Unit_Cost]]</f>
        <v>126.25</v>
      </c>
      <c r="N798" s="19">
        <f>Table1[[#This Row],[Quantity]]*Table1[[#This Row],[unit_per Profit]]</f>
        <v>89385</v>
      </c>
    </row>
    <row r="799" spans="1:14" x14ac:dyDescent="0.2">
      <c r="A799" s="10" t="s">
        <v>40</v>
      </c>
      <c r="B799" s="10" t="s">
        <v>221</v>
      </c>
      <c r="C799" s="10" t="s">
        <v>42</v>
      </c>
      <c r="D799" s="10" t="s">
        <v>23</v>
      </c>
      <c r="E799" s="10" t="s">
        <v>43</v>
      </c>
      <c r="F799" s="11" t="s">
        <v>922</v>
      </c>
      <c r="G799" s="10">
        <v>2015</v>
      </c>
      <c r="H799" s="10">
        <v>346096217</v>
      </c>
      <c r="I799" s="17">
        <v>42282</v>
      </c>
      <c r="J799" s="18">
        <v>6417</v>
      </c>
      <c r="K799" s="19">
        <v>109.28</v>
      </c>
      <c r="L799" s="19">
        <v>35.840000000000003</v>
      </c>
      <c r="M799" s="19">
        <f>Table1[[#This Row],[Unit_Selling Price]]-Table1[[#This Row],[Unit_Cost]]</f>
        <v>73.44</v>
      </c>
      <c r="N799" s="19">
        <f>Table1[[#This Row],[Quantity]]*Table1[[#This Row],[unit_per Profit]]</f>
        <v>471264.48</v>
      </c>
    </row>
    <row r="800" spans="1:14" x14ac:dyDescent="0.2">
      <c r="A800" s="10" t="s">
        <v>278</v>
      </c>
      <c r="B800" s="10" t="s">
        <v>68</v>
      </c>
      <c r="C800" s="10" t="s">
        <v>65</v>
      </c>
      <c r="D800" s="10" t="s">
        <v>23</v>
      </c>
      <c r="E800" s="10" t="s">
        <v>43</v>
      </c>
      <c r="F800" s="11" t="s">
        <v>954</v>
      </c>
      <c r="G800" s="10">
        <v>2012</v>
      </c>
      <c r="H800" s="10">
        <v>567931210</v>
      </c>
      <c r="I800" s="17">
        <v>41250</v>
      </c>
      <c r="J800" s="18">
        <v>2321</v>
      </c>
      <c r="K800" s="19">
        <v>9.33</v>
      </c>
      <c r="L800" s="19">
        <v>6.92</v>
      </c>
      <c r="M800" s="19">
        <f>Table1[[#This Row],[Unit_Selling Price]]-Table1[[#This Row],[Unit_Cost]]</f>
        <v>2.41</v>
      </c>
      <c r="N800" s="19">
        <f>Table1[[#This Row],[Quantity]]*Table1[[#This Row],[unit_per Profit]]</f>
        <v>5593.61</v>
      </c>
    </row>
    <row r="801" spans="1:14" x14ac:dyDescent="0.2">
      <c r="A801" s="10" t="s">
        <v>29</v>
      </c>
      <c r="B801" s="10" t="s">
        <v>181</v>
      </c>
      <c r="C801" s="10" t="s">
        <v>85</v>
      </c>
      <c r="D801" s="10" t="s">
        <v>27</v>
      </c>
      <c r="E801" s="10" t="s">
        <v>43</v>
      </c>
      <c r="F801" s="11" t="s">
        <v>437</v>
      </c>
      <c r="G801" s="10">
        <v>2010</v>
      </c>
      <c r="H801" s="10">
        <v>688650786</v>
      </c>
      <c r="I801" s="17">
        <v>40367</v>
      </c>
      <c r="J801" s="18">
        <v>5926</v>
      </c>
      <c r="K801" s="19">
        <v>668.27</v>
      </c>
      <c r="L801" s="19">
        <v>502.54</v>
      </c>
      <c r="M801" s="19">
        <f>Table1[[#This Row],[Unit_Selling Price]]-Table1[[#This Row],[Unit_Cost]]</f>
        <v>165.73</v>
      </c>
      <c r="N801" s="19">
        <f>Table1[[#This Row],[Quantity]]*Table1[[#This Row],[unit_per Profit]]</f>
        <v>982115.98</v>
      </c>
    </row>
    <row r="802" spans="1:14" x14ac:dyDescent="0.2">
      <c r="A802" s="10" t="s">
        <v>40</v>
      </c>
      <c r="B802" s="10" t="s">
        <v>203</v>
      </c>
      <c r="C802" s="10" t="s">
        <v>22</v>
      </c>
      <c r="D802" s="10" t="s">
        <v>23</v>
      </c>
      <c r="E802" s="10" t="s">
        <v>24</v>
      </c>
      <c r="F802" s="11" t="s">
        <v>955</v>
      </c>
      <c r="G802" s="10">
        <v>2010</v>
      </c>
      <c r="H802" s="10">
        <v>803616273</v>
      </c>
      <c r="I802" s="17" t="s">
        <v>345</v>
      </c>
      <c r="J802" s="18">
        <v>6768</v>
      </c>
      <c r="K802" s="19">
        <v>255.28</v>
      </c>
      <c r="L802" s="19">
        <v>159.41999999999999</v>
      </c>
      <c r="M802" s="19">
        <f>Table1[[#This Row],[Unit_Selling Price]]-Table1[[#This Row],[Unit_Cost]]</f>
        <v>95.86</v>
      </c>
      <c r="N802" s="19">
        <f>Table1[[#This Row],[Quantity]]*Table1[[#This Row],[unit_per Profit]]</f>
        <v>648780.48</v>
      </c>
    </row>
    <row r="803" spans="1:14" x14ac:dyDescent="0.2">
      <c r="A803" s="10" t="s">
        <v>59</v>
      </c>
      <c r="B803" s="10" t="s">
        <v>216</v>
      </c>
      <c r="C803" s="10" t="s">
        <v>26</v>
      </c>
      <c r="D803" s="10" t="s">
        <v>27</v>
      </c>
      <c r="E803" s="10" t="s">
        <v>24</v>
      </c>
      <c r="F803" s="11" t="s">
        <v>804</v>
      </c>
      <c r="G803" s="10">
        <v>2010</v>
      </c>
      <c r="H803" s="10">
        <v>178501498</v>
      </c>
      <c r="I803" s="17" t="s">
        <v>566</v>
      </c>
      <c r="J803" s="18">
        <v>1415</v>
      </c>
      <c r="K803" s="19">
        <v>152.58000000000001</v>
      </c>
      <c r="L803" s="19">
        <v>97.44</v>
      </c>
      <c r="M803" s="19">
        <f>Table1[[#This Row],[Unit_Selling Price]]-Table1[[#This Row],[Unit_Cost]]</f>
        <v>55.14</v>
      </c>
      <c r="N803" s="19">
        <f>Table1[[#This Row],[Quantity]]*Table1[[#This Row],[unit_per Profit]]</f>
        <v>78023.100000000006</v>
      </c>
    </row>
    <row r="804" spans="1:14" x14ac:dyDescent="0.2">
      <c r="A804" s="10" t="s">
        <v>46</v>
      </c>
      <c r="B804" s="10" t="s">
        <v>269</v>
      </c>
      <c r="C804" s="10" t="s">
        <v>51</v>
      </c>
      <c r="D804" s="10" t="s">
        <v>27</v>
      </c>
      <c r="E804" s="10" t="s">
        <v>43</v>
      </c>
      <c r="F804" s="11" t="s">
        <v>403</v>
      </c>
      <c r="G804" s="10">
        <v>2010</v>
      </c>
      <c r="H804" s="10">
        <v>399292790</v>
      </c>
      <c r="I804" s="17" t="s">
        <v>976</v>
      </c>
      <c r="J804" s="18">
        <v>8465</v>
      </c>
      <c r="K804" s="19">
        <v>437.2</v>
      </c>
      <c r="L804" s="19">
        <v>263.33</v>
      </c>
      <c r="M804" s="19">
        <f>Table1[[#This Row],[Unit_Selling Price]]-Table1[[#This Row],[Unit_Cost]]</f>
        <v>173.87</v>
      </c>
      <c r="N804" s="19">
        <f>Table1[[#This Row],[Quantity]]*Table1[[#This Row],[unit_per Profit]]</f>
        <v>1471809.55</v>
      </c>
    </row>
    <row r="805" spans="1:14" x14ac:dyDescent="0.2">
      <c r="A805" s="10" t="s">
        <v>46</v>
      </c>
      <c r="B805" s="10" t="s">
        <v>173</v>
      </c>
      <c r="C805" s="10" t="s">
        <v>49</v>
      </c>
      <c r="D805" s="10" t="s">
        <v>23</v>
      </c>
      <c r="E805" s="10" t="s">
        <v>35</v>
      </c>
      <c r="F805" s="11">
        <v>41672</v>
      </c>
      <c r="G805" s="10">
        <v>2014</v>
      </c>
      <c r="H805" s="10">
        <v>422288978</v>
      </c>
      <c r="I805" s="17" t="s">
        <v>977</v>
      </c>
      <c r="J805" s="18">
        <v>3548</v>
      </c>
      <c r="K805" s="19">
        <v>651.21</v>
      </c>
      <c r="L805" s="19">
        <v>524.96</v>
      </c>
      <c r="M805" s="19">
        <f>Table1[[#This Row],[Unit_Selling Price]]-Table1[[#This Row],[Unit_Cost]]</f>
        <v>126.25</v>
      </c>
      <c r="N805" s="19">
        <f>Table1[[#This Row],[Quantity]]*Table1[[#This Row],[unit_per Profit]]</f>
        <v>447935</v>
      </c>
    </row>
    <row r="806" spans="1:14" x14ac:dyDescent="0.2">
      <c r="A806" s="10" t="s">
        <v>32</v>
      </c>
      <c r="B806" s="10" t="s">
        <v>186</v>
      </c>
      <c r="C806" s="10" t="s">
        <v>77</v>
      </c>
      <c r="D806" s="10" t="s">
        <v>27</v>
      </c>
      <c r="E806" s="10" t="s">
        <v>28</v>
      </c>
      <c r="F806" s="11">
        <v>40550</v>
      </c>
      <c r="G806" s="10">
        <v>2011</v>
      </c>
      <c r="H806" s="10">
        <v>624101388</v>
      </c>
      <c r="I806" s="17" t="s">
        <v>978</v>
      </c>
      <c r="J806" s="18">
        <v>4324</v>
      </c>
      <c r="K806" s="19">
        <v>154.06</v>
      </c>
      <c r="L806" s="19">
        <v>90.93</v>
      </c>
      <c r="M806" s="19">
        <f>Table1[[#This Row],[Unit_Selling Price]]-Table1[[#This Row],[Unit_Cost]]</f>
        <v>63.13</v>
      </c>
      <c r="N806" s="19">
        <f>Table1[[#This Row],[Quantity]]*Table1[[#This Row],[unit_per Profit]]</f>
        <v>272974.12</v>
      </c>
    </row>
    <row r="807" spans="1:14" x14ac:dyDescent="0.2">
      <c r="A807" s="10" t="s">
        <v>40</v>
      </c>
      <c r="B807" s="10" t="s">
        <v>203</v>
      </c>
      <c r="C807" s="10" t="s">
        <v>34</v>
      </c>
      <c r="D807" s="10" t="s">
        <v>23</v>
      </c>
      <c r="E807" s="10" t="s">
        <v>28</v>
      </c>
      <c r="F807" s="11" t="s">
        <v>610</v>
      </c>
      <c r="G807" s="10">
        <v>2012</v>
      </c>
      <c r="H807" s="10">
        <v>551653850</v>
      </c>
      <c r="I807" s="17">
        <v>41275</v>
      </c>
      <c r="J807" s="18">
        <v>5488</v>
      </c>
      <c r="K807" s="19">
        <v>205.7</v>
      </c>
      <c r="L807" s="19">
        <v>117.11</v>
      </c>
      <c r="M807" s="19">
        <f>Table1[[#This Row],[Unit_Selling Price]]-Table1[[#This Row],[Unit_Cost]]</f>
        <v>88.59</v>
      </c>
      <c r="N807" s="19">
        <f>Table1[[#This Row],[Quantity]]*Table1[[#This Row],[unit_per Profit]]</f>
        <v>486181.92</v>
      </c>
    </row>
    <row r="808" spans="1:14" x14ac:dyDescent="0.2">
      <c r="A808" s="10" t="s">
        <v>278</v>
      </c>
      <c r="B808" s="10" t="s">
        <v>94</v>
      </c>
      <c r="C808" s="10" t="s">
        <v>56</v>
      </c>
      <c r="D808" s="10" t="s">
        <v>23</v>
      </c>
      <c r="E808" s="10" t="s">
        <v>35</v>
      </c>
      <c r="F808" s="11" t="s">
        <v>979</v>
      </c>
      <c r="G808" s="10">
        <v>2014</v>
      </c>
      <c r="H808" s="10">
        <v>272182691</v>
      </c>
      <c r="I808" s="17" t="s">
        <v>514</v>
      </c>
      <c r="J808" s="18">
        <v>3762</v>
      </c>
      <c r="K808" s="19">
        <v>421.89</v>
      </c>
      <c r="L808" s="19">
        <v>364.69</v>
      </c>
      <c r="M808" s="19">
        <f>Table1[[#This Row],[Unit_Selling Price]]-Table1[[#This Row],[Unit_Cost]]</f>
        <v>57.2</v>
      </c>
      <c r="N808" s="19">
        <f>Table1[[#This Row],[Quantity]]*Table1[[#This Row],[unit_per Profit]]</f>
        <v>215186.4</v>
      </c>
    </row>
    <row r="809" spans="1:14" x14ac:dyDescent="0.2">
      <c r="A809" s="10" t="s">
        <v>29</v>
      </c>
      <c r="B809" s="10" t="s">
        <v>184</v>
      </c>
      <c r="C809" s="10" t="s">
        <v>49</v>
      </c>
      <c r="D809" s="10" t="s">
        <v>23</v>
      </c>
      <c r="E809" s="10" t="s">
        <v>24</v>
      </c>
      <c r="F809" s="11" t="s">
        <v>980</v>
      </c>
      <c r="G809" s="10">
        <v>2016</v>
      </c>
      <c r="H809" s="10">
        <v>823236739</v>
      </c>
      <c r="I809" s="17">
        <v>42377</v>
      </c>
      <c r="J809" s="18">
        <v>2900</v>
      </c>
      <c r="K809" s="19">
        <v>651.21</v>
      </c>
      <c r="L809" s="19">
        <v>524.96</v>
      </c>
      <c r="M809" s="19">
        <f>Table1[[#This Row],[Unit_Selling Price]]-Table1[[#This Row],[Unit_Cost]]</f>
        <v>126.25</v>
      </c>
      <c r="N809" s="19">
        <f>Table1[[#This Row],[Quantity]]*Table1[[#This Row],[unit_per Profit]]</f>
        <v>366125</v>
      </c>
    </row>
    <row r="810" spans="1:14" x14ac:dyDescent="0.2">
      <c r="A810" s="10" t="s">
        <v>46</v>
      </c>
      <c r="B810" s="10" t="s">
        <v>156</v>
      </c>
      <c r="C810" s="10" t="s">
        <v>39</v>
      </c>
      <c r="D810" s="10" t="s">
        <v>27</v>
      </c>
      <c r="E810" s="10" t="s">
        <v>35</v>
      </c>
      <c r="F810" s="11">
        <v>41317</v>
      </c>
      <c r="G810" s="10">
        <v>2013</v>
      </c>
      <c r="H810" s="10">
        <v>162677323</v>
      </c>
      <c r="I810" s="17">
        <v>41944</v>
      </c>
      <c r="J810" s="18">
        <v>8690</v>
      </c>
      <c r="K810" s="19">
        <v>81.73</v>
      </c>
      <c r="L810" s="19">
        <v>56.67</v>
      </c>
      <c r="M810" s="19">
        <f>Table1[[#This Row],[Unit_Selling Price]]-Table1[[#This Row],[Unit_Cost]]</f>
        <v>25.06</v>
      </c>
      <c r="N810" s="19">
        <f>Table1[[#This Row],[Quantity]]*Table1[[#This Row],[unit_per Profit]]</f>
        <v>217771.4</v>
      </c>
    </row>
    <row r="811" spans="1:14" x14ac:dyDescent="0.2">
      <c r="A811" s="10" t="s">
        <v>278</v>
      </c>
      <c r="B811" s="10" t="s">
        <v>167</v>
      </c>
      <c r="C811" s="10" t="s">
        <v>85</v>
      </c>
      <c r="D811" s="10" t="s">
        <v>23</v>
      </c>
      <c r="E811" s="10" t="s">
        <v>24</v>
      </c>
      <c r="F811" s="11" t="s">
        <v>502</v>
      </c>
      <c r="G811" s="10">
        <v>2013</v>
      </c>
      <c r="H811" s="10">
        <v>818678271</v>
      </c>
      <c r="I811" s="17" t="s">
        <v>981</v>
      </c>
      <c r="J811" s="18">
        <v>3948</v>
      </c>
      <c r="K811" s="19">
        <v>668.27</v>
      </c>
      <c r="L811" s="19">
        <v>502.54</v>
      </c>
      <c r="M811" s="19">
        <f>Table1[[#This Row],[Unit_Selling Price]]-Table1[[#This Row],[Unit_Cost]]</f>
        <v>165.73</v>
      </c>
      <c r="N811" s="19">
        <f>Table1[[#This Row],[Quantity]]*Table1[[#This Row],[unit_per Profit]]</f>
        <v>654302.04</v>
      </c>
    </row>
    <row r="812" spans="1:14" x14ac:dyDescent="0.2">
      <c r="A812" s="10" t="s">
        <v>29</v>
      </c>
      <c r="B812" s="10" t="s">
        <v>138</v>
      </c>
      <c r="C812" s="10" t="s">
        <v>65</v>
      </c>
      <c r="D812" s="10" t="s">
        <v>27</v>
      </c>
      <c r="E812" s="10" t="s">
        <v>35</v>
      </c>
      <c r="F812" s="11" t="s">
        <v>982</v>
      </c>
      <c r="G812" s="10">
        <v>2015</v>
      </c>
      <c r="H812" s="10">
        <v>439725911</v>
      </c>
      <c r="I812" s="17">
        <v>42189</v>
      </c>
      <c r="J812" s="18">
        <v>3524</v>
      </c>
      <c r="K812" s="19">
        <v>9.33</v>
      </c>
      <c r="L812" s="19">
        <v>6.92</v>
      </c>
      <c r="M812" s="19">
        <f>Table1[[#This Row],[Unit_Selling Price]]-Table1[[#This Row],[Unit_Cost]]</f>
        <v>2.41</v>
      </c>
      <c r="N812" s="19">
        <f>Table1[[#This Row],[Quantity]]*Table1[[#This Row],[unit_per Profit]]</f>
        <v>8492.84</v>
      </c>
    </row>
    <row r="813" spans="1:14" x14ac:dyDescent="0.2">
      <c r="A813" s="10" t="s">
        <v>32</v>
      </c>
      <c r="B813" s="10" t="s">
        <v>166</v>
      </c>
      <c r="C813" s="10" t="s">
        <v>31</v>
      </c>
      <c r="D813" s="10" t="s">
        <v>27</v>
      </c>
      <c r="E813" s="10" t="s">
        <v>43</v>
      </c>
      <c r="F813" s="11" t="s">
        <v>983</v>
      </c>
      <c r="G813" s="10">
        <v>2016</v>
      </c>
      <c r="H813" s="10">
        <v>344619071</v>
      </c>
      <c r="I813" s="17" t="s">
        <v>659</v>
      </c>
      <c r="J813" s="18">
        <v>9296</v>
      </c>
      <c r="K813" s="19">
        <v>47.45</v>
      </c>
      <c r="L813" s="19">
        <v>31.79</v>
      </c>
      <c r="M813" s="19">
        <f>Table1[[#This Row],[Unit_Selling Price]]-Table1[[#This Row],[Unit_Cost]]</f>
        <v>15.66</v>
      </c>
      <c r="N813" s="19">
        <f>Table1[[#This Row],[Quantity]]*Table1[[#This Row],[unit_per Profit]]</f>
        <v>145575.35999999999</v>
      </c>
    </row>
    <row r="814" spans="1:14" x14ac:dyDescent="0.2">
      <c r="A814" s="10" t="s">
        <v>46</v>
      </c>
      <c r="B814" s="10" t="s">
        <v>206</v>
      </c>
      <c r="C814" s="10" t="s">
        <v>22</v>
      </c>
      <c r="D814" s="10" t="s">
        <v>27</v>
      </c>
      <c r="E814" s="10" t="s">
        <v>24</v>
      </c>
      <c r="F814" s="11" t="s">
        <v>984</v>
      </c>
      <c r="G814" s="10">
        <v>2017</v>
      </c>
      <c r="H814" s="10">
        <v>572469079</v>
      </c>
      <c r="I814" s="17">
        <v>42888</v>
      </c>
      <c r="J814" s="18">
        <v>5177</v>
      </c>
      <c r="K814" s="19">
        <v>255.28</v>
      </c>
      <c r="L814" s="19">
        <v>159.41999999999999</v>
      </c>
      <c r="M814" s="19">
        <f>Table1[[#This Row],[Unit_Selling Price]]-Table1[[#This Row],[Unit_Cost]]</f>
        <v>95.86</v>
      </c>
      <c r="N814" s="19">
        <f>Table1[[#This Row],[Quantity]]*Table1[[#This Row],[unit_per Profit]]</f>
        <v>496267.22</v>
      </c>
    </row>
    <row r="815" spans="1:14" x14ac:dyDescent="0.2">
      <c r="A815" s="10" t="s">
        <v>46</v>
      </c>
      <c r="B815" s="10" t="s">
        <v>220</v>
      </c>
      <c r="C815" s="10" t="s">
        <v>31</v>
      </c>
      <c r="D815" s="10" t="s">
        <v>27</v>
      </c>
      <c r="E815" s="10" t="s">
        <v>24</v>
      </c>
      <c r="F815" s="11" t="s">
        <v>809</v>
      </c>
      <c r="G815" s="10">
        <v>2011</v>
      </c>
      <c r="H815" s="10">
        <v>332699763</v>
      </c>
      <c r="I815" s="17">
        <v>40673</v>
      </c>
      <c r="J815" s="18">
        <v>2108</v>
      </c>
      <c r="K815" s="19">
        <v>47.45</v>
      </c>
      <c r="L815" s="19">
        <v>31.79</v>
      </c>
      <c r="M815" s="19">
        <f>Table1[[#This Row],[Unit_Selling Price]]-Table1[[#This Row],[Unit_Cost]]</f>
        <v>15.66</v>
      </c>
      <c r="N815" s="19">
        <f>Table1[[#This Row],[Quantity]]*Table1[[#This Row],[unit_per Profit]]</f>
        <v>33011.279999999999</v>
      </c>
    </row>
    <row r="816" spans="1:14" x14ac:dyDescent="0.2">
      <c r="A816" s="10" t="s">
        <v>29</v>
      </c>
      <c r="B816" s="10" t="s">
        <v>130</v>
      </c>
      <c r="C816" s="10" t="s">
        <v>26</v>
      </c>
      <c r="D816" s="10" t="s">
        <v>23</v>
      </c>
      <c r="E816" s="10" t="s">
        <v>43</v>
      </c>
      <c r="F816" s="11">
        <v>40918</v>
      </c>
      <c r="G816" s="10">
        <v>2012</v>
      </c>
      <c r="H816" s="10">
        <v>255047452</v>
      </c>
      <c r="I816" s="17" t="s">
        <v>916</v>
      </c>
      <c r="J816" s="18">
        <v>3064</v>
      </c>
      <c r="K816" s="19">
        <v>152.58000000000001</v>
      </c>
      <c r="L816" s="19">
        <v>97.44</v>
      </c>
      <c r="M816" s="19">
        <f>Table1[[#This Row],[Unit_Selling Price]]-Table1[[#This Row],[Unit_Cost]]</f>
        <v>55.14</v>
      </c>
      <c r="N816" s="19">
        <f>Table1[[#This Row],[Quantity]]*Table1[[#This Row],[unit_per Profit]]</f>
        <v>168948.96</v>
      </c>
    </row>
    <row r="817" spans="1:14" x14ac:dyDescent="0.2">
      <c r="A817" s="10" t="s">
        <v>40</v>
      </c>
      <c r="B817" s="10" t="s">
        <v>272</v>
      </c>
      <c r="C817" s="10" t="s">
        <v>51</v>
      </c>
      <c r="D817" s="10" t="s">
        <v>23</v>
      </c>
      <c r="E817" s="10" t="s">
        <v>43</v>
      </c>
      <c r="F817" s="11" t="s">
        <v>557</v>
      </c>
      <c r="G817" s="10">
        <v>2014</v>
      </c>
      <c r="H817" s="10">
        <v>139560973</v>
      </c>
      <c r="I817" s="17" t="s">
        <v>472</v>
      </c>
      <c r="J817" s="18">
        <v>8048</v>
      </c>
      <c r="K817" s="19">
        <v>437.2</v>
      </c>
      <c r="L817" s="19">
        <v>263.33</v>
      </c>
      <c r="M817" s="19">
        <f>Table1[[#This Row],[Unit_Selling Price]]-Table1[[#This Row],[Unit_Cost]]</f>
        <v>173.87</v>
      </c>
      <c r="N817" s="19">
        <f>Table1[[#This Row],[Quantity]]*Table1[[#This Row],[unit_per Profit]]</f>
        <v>1399305.76</v>
      </c>
    </row>
    <row r="818" spans="1:14" x14ac:dyDescent="0.2">
      <c r="A818" s="10" t="s">
        <v>37</v>
      </c>
      <c r="B818" s="10" t="s">
        <v>274</v>
      </c>
      <c r="C818" s="10" t="s">
        <v>42</v>
      </c>
      <c r="D818" s="10" t="s">
        <v>23</v>
      </c>
      <c r="E818" s="10" t="s">
        <v>24</v>
      </c>
      <c r="F818" s="11" t="s">
        <v>985</v>
      </c>
      <c r="G818" s="10">
        <v>2012</v>
      </c>
      <c r="H818" s="10">
        <v>306601655</v>
      </c>
      <c r="I818" s="17">
        <v>40948</v>
      </c>
      <c r="J818" s="18">
        <v>9098</v>
      </c>
      <c r="K818" s="19">
        <v>109.28</v>
      </c>
      <c r="L818" s="19">
        <v>35.840000000000003</v>
      </c>
      <c r="M818" s="19">
        <f>Table1[[#This Row],[Unit_Selling Price]]-Table1[[#This Row],[Unit_Cost]]</f>
        <v>73.44</v>
      </c>
      <c r="N818" s="19">
        <f>Table1[[#This Row],[Quantity]]*Table1[[#This Row],[unit_per Profit]]</f>
        <v>668157.12</v>
      </c>
    </row>
    <row r="819" spans="1:14" x14ac:dyDescent="0.2">
      <c r="A819" s="10" t="s">
        <v>32</v>
      </c>
      <c r="B819" s="10" t="s">
        <v>182</v>
      </c>
      <c r="C819" s="10" t="s">
        <v>31</v>
      </c>
      <c r="D819" s="10" t="s">
        <v>27</v>
      </c>
      <c r="E819" s="10" t="s">
        <v>24</v>
      </c>
      <c r="F819" s="11">
        <v>41796</v>
      </c>
      <c r="G819" s="10">
        <v>2014</v>
      </c>
      <c r="H819" s="10">
        <v>246843326</v>
      </c>
      <c r="I819" s="17">
        <v>41979</v>
      </c>
      <c r="J819" s="18">
        <v>5280</v>
      </c>
      <c r="K819" s="19">
        <v>47.45</v>
      </c>
      <c r="L819" s="19">
        <v>31.79</v>
      </c>
      <c r="M819" s="19">
        <f>Table1[[#This Row],[Unit_Selling Price]]-Table1[[#This Row],[Unit_Cost]]</f>
        <v>15.66</v>
      </c>
      <c r="N819" s="19">
        <f>Table1[[#This Row],[Quantity]]*Table1[[#This Row],[unit_per Profit]]</f>
        <v>82684.800000000003</v>
      </c>
    </row>
    <row r="820" spans="1:14" x14ac:dyDescent="0.2">
      <c r="A820" s="10" t="s">
        <v>32</v>
      </c>
      <c r="B820" s="10" t="s">
        <v>128</v>
      </c>
      <c r="C820" s="10" t="s">
        <v>49</v>
      </c>
      <c r="D820" s="10" t="s">
        <v>23</v>
      </c>
      <c r="E820" s="10" t="s">
        <v>24</v>
      </c>
      <c r="F820" s="11" t="s">
        <v>986</v>
      </c>
      <c r="G820" s="10">
        <v>2013</v>
      </c>
      <c r="H820" s="10">
        <v>871272313</v>
      </c>
      <c r="I820" s="17">
        <v>41527</v>
      </c>
      <c r="J820" s="18">
        <v>7694</v>
      </c>
      <c r="K820" s="19">
        <v>651.21</v>
      </c>
      <c r="L820" s="19">
        <v>524.96</v>
      </c>
      <c r="M820" s="19">
        <f>Table1[[#This Row],[Unit_Selling Price]]-Table1[[#This Row],[Unit_Cost]]</f>
        <v>126.25</v>
      </c>
      <c r="N820" s="19">
        <f>Table1[[#This Row],[Quantity]]*Table1[[#This Row],[unit_per Profit]]</f>
        <v>971367.5</v>
      </c>
    </row>
    <row r="821" spans="1:14" x14ac:dyDescent="0.2">
      <c r="A821" s="10" t="s">
        <v>278</v>
      </c>
      <c r="B821" s="10" t="s">
        <v>25</v>
      </c>
      <c r="C821" s="10" t="s">
        <v>65</v>
      </c>
      <c r="D821" s="10" t="s">
        <v>23</v>
      </c>
      <c r="E821" s="10" t="s">
        <v>24</v>
      </c>
      <c r="F821" s="11">
        <v>42590</v>
      </c>
      <c r="G821" s="10">
        <v>2016</v>
      </c>
      <c r="H821" s="10">
        <v>461187446</v>
      </c>
      <c r="I821" s="17" t="s">
        <v>401</v>
      </c>
      <c r="J821" s="18">
        <v>4469</v>
      </c>
      <c r="K821" s="19">
        <v>9.33</v>
      </c>
      <c r="L821" s="19">
        <v>6.92</v>
      </c>
      <c r="M821" s="19">
        <f>Table1[[#This Row],[Unit_Selling Price]]-Table1[[#This Row],[Unit_Cost]]</f>
        <v>2.41</v>
      </c>
      <c r="N821" s="19">
        <f>Table1[[#This Row],[Quantity]]*Table1[[#This Row],[unit_per Profit]]</f>
        <v>10770.29</v>
      </c>
    </row>
    <row r="822" spans="1:14" x14ac:dyDescent="0.2">
      <c r="A822" s="10" t="s">
        <v>46</v>
      </c>
      <c r="B822" s="10" t="s">
        <v>120</v>
      </c>
      <c r="C822" s="10" t="s">
        <v>51</v>
      </c>
      <c r="D822" s="10" t="s">
        <v>27</v>
      </c>
      <c r="E822" s="10" t="s">
        <v>24</v>
      </c>
      <c r="F822" s="11" t="s">
        <v>987</v>
      </c>
      <c r="G822" s="10">
        <v>2015</v>
      </c>
      <c r="H822" s="10">
        <v>518200051</v>
      </c>
      <c r="I822" s="17" t="s">
        <v>988</v>
      </c>
      <c r="J822" s="18">
        <v>5766</v>
      </c>
      <c r="K822" s="19">
        <v>437.2</v>
      </c>
      <c r="L822" s="19">
        <v>263.33</v>
      </c>
      <c r="M822" s="19">
        <f>Table1[[#This Row],[Unit_Selling Price]]-Table1[[#This Row],[Unit_Cost]]</f>
        <v>173.87</v>
      </c>
      <c r="N822" s="19">
        <f>Table1[[#This Row],[Quantity]]*Table1[[#This Row],[unit_per Profit]]</f>
        <v>1002534.42</v>
      </c>
    </row>
    <row r="823" spans="1:14" x14ac:dyDescent="0.2">
      <c r="A823" s="10" t="s">
        <v>46</v>
      </c>
      <c r="B823" s="10" t="s">
        <v>159</v>
      </c>
      <c r="C823" s="10" t="s">
        <v>31</v>
      </c>
      <c r="D823" s="10" t="s">
        <v>27</v>
      </c>
      <c r="E823" s="10" t="s">
        <v>24</v>
      </c>
      <c r="F823" s="11" t="s">
        <v>989</v>
      </c>
      <c r="G823" s="10">
        <v>2013</v>
      </c>
      <c r="H823" s="10">
        <v>814233958</v>
      </c>
      <c r="I823" s="17" t="s">
        <v>501</v>
      </c>
      <c r="J823" s="18">
        <v>8777</v>
      </c>
      <c r="K823" s="19">
        <v>47.45</v>
      </c>
      <c r="L823" s="19">
        <v>31.79</v>
      </c>
      <c r="M823" s="19">
        <f>Table1[[#This Row],[Unit_Selling Price]]-Table1[[#This Row],[Unit_Cost]]</f>
        <v>15.66</v>
      </c>
      <c r="N823" s="19">
        <f>Table1[[#This Row],[Quantity]]*Table1[[#This Row],[unit_per Profit]]</f>
        <v>137447.82</v>
      </c>
    </row>
    <row r="824" spans="1:14" x14ac:dyDescent="0.2">
      <c r="A824" s="10" t="s">
        <v>32</v>
      </c>
      <c r="B824" s="10" t="s">
        <v>166</v>
      </c>
      <c r="C824" s="10" t="s">
        <v>51</v>
      </c>
      <c r="D824" s="10" t="s">
        <v>27</v>
      </c>
      <c r="E824" s="10" t="s">
        <v>43</v>
      </c>
      <c r="F824" s="11">
        <v>42922</v>
      </c>
      <c r="G824" s="10">
        <v>2017</v>
      </c>
      <c r="H824" s="10">
        <v>741525495</v>
      </c>
      <c r="I824" s="17" t="s">
        <v>911</v>
      </c>
      <c r="J824" s="18">
        <v>2727</v>
      </c>
      <c r="K824" s="19">
        <v>437.2</v>
      </c>
      <c r="L824" s="19">
        <v>263.33</v>
      </c>
      <c r="M824" s="19">
        <f>Table1[[#This Row],[Unit_Selling Price]]-Table1[[#This Row],[Unit_Cost]]</f>
        <v>173.87</v>
      </c>
      <c r="N824" s="19">
        <f>Table1[[#This Row],[Quantity]]*Table1[[#This Row],[unit_per Profit]]</f>
        <v>474143.49</v>
      </c>
    </row>
    <row r="825" spans="1:14" x14ac:dyDescent="0.2">
      <c r="A825" s="10" t="s">
        <v>29</v>
      </c>
      <c r="B825" s="10" t="s">
        <v>126</v>
      </c>
      <c r="C825" s="10" t="s">
        <v>56</v>
      </c>
      <c r="D825" s="10" t="s">
        <v>27</v>
      </c>
      <c r="E825" s="10" t="s">
        <v>28</v>
      </c>
      <c r="F825" s="11" t="s">
        <v>819</v>
      </c>
      <c r="G825" s="10">
        <v>2014</v>
      </c>
      <c r="H825" s="10">
        <v>662623488</v>
      </c>
      <c r="I825" s="17">
        <v>41950</v>
      </c>
      <c r="J825" s="18">
        <v>3870</v>
      </c>
      <c r="K825" s="19">
        <v>421.89</v>
      </c>
      <c r="L825" s="19">
        <v>364.69</v>
      </c>
      <c r="M825" s="19">
        <f>Table1[[#This Row],[Unit_Selling Price]]-Table1[[#This Row],[Unit_Cost]]</f>
        <v>57.2</v>
      </c>
      <c r="N825" s="19">
        <f>Table1[[#This Row],[Quantity]]*Table1[[#This Row],[unit_per Profit]]</f>
        <v>221364</v>
      </c>
    </row>
    <row r="826" spans="1:14" x14ac:dyDescent="0.2">
      <c r="A826" s="10" t="s">
        <v>29</v>
      </c>
      <c r="B826" s="10" t="s">
        <v>89</v>
      </c>
      <c r="C826" s="10" t="s">
        <v>77</v>
      </c>
      <c r="D826" s="10" t="s">
        <v>27</v>
      </c>
      <c r="E826" s="10" t="s">
        <v>24</v>
      </c>
      <c r="F826" s="11" t="s">
        <v>990</v>
      </c>
      <c r="G826" s="10">
        <v>2016</v>
      </c>
      <c r="H826" s="10">
        <v>560389268</v>
      </c>
      <c r="I826" s="17" t="s">
        <v>991</v>
      </c>
      <c r="J826" s="18">
        <v>492</v>
      </c>
      <c r="K826" s="19">
        <v>154.06</v>
      </c>
      <c r="L826" s="19">
        <v>90.93</v>
      </c>
      <c r="M826" s="19">
        <f>Table1[[#This Row],[Unit_Selling Price]]-Table1[[#This Row],[Unit_Cost]]</f>
        <v>63.13</v>
      </c>
      <c r="N826" s="19">
        <f>Table1[[#This Row],[Quantity]]*Table1[[#This Row],[unit_per Profit]]</f>
        <v>31059.96</v>
      </c>
    </row>
    <row r="827" spans="1:14" x14ac:dyDescent="0.2">
      <c r="A827" s="10" t="s">
        <v>37</v>
      </c>
      <c r="B827" s="10" t="s">
        <v>38</v>
      </c>
      <c r="C827" s="10" t="s">
        <v>65</v>
      </c>
      <c r="D827" s="10" t="s">
        <v>27</v>
      </c>
      <c r="E827" s="10" t="s">
        <v>28</v>
      </c>
      <c r="F827" s="11">
        <v>42347</v>
      </c>
      <c r="G827" s="10">
        <v>2015</v>
      </c>
      <c r="H827" s="10">
        <v>487996661</v>
      </c>
      <c r="I827" s="17" t="s">
        <v>992</v>
      </c>
      <c r="J827" s="18">
        <v>7911</v>
      </c>
      <c r="K827" s="19">
        <v>9.33</v>
      </c>
      <c r="L827" s="19">
        <v>6.92</v>
      </c>
      <c r="M827" s="19">
        <f>Table1[[#This Row],[Unit_Selling Price]]-Table1[[#This Row],[Unit_Cost]]</f>
        <v>2.41</v>
      </c>
      <c r="N827" s="19">
        <f>Table1[[#This Row],[Quantity]]*Table1[[#This Row],[unit_per Profit]]</f>
        <v>19065.509999999998</v>
      </c>
    </row>
    <row r="828" spans="1:14" x14ac:dyDescent="0.2">
      <c r="A828" s="10" t="s">
        <v>59</v>
      </c>
      <c r="B828" s="10" t="s">
        <v>216</v>
      </c>
      <c r="C828" s="10" t="s">
        <v>77</v>
      </c>
      <c r="D828" s="10" t="s">
        <v>23</v>
      </c>
      <c r="E828" s="10" t="s">
        <v>35</v>
      </c>
      <c r="F828" s="11" t="s">
        <v>863</v>
      </c>
      <c r="G828" s="10">
        <v>2015</v>
      </c>
      <c r="H828" s="10">
        <v>118931996</v>
      </c>
      <c r="I828" s="17">
        <v>42102</v>
      </c>
      <c r="J828" s="18">
        <v>3475</v>
      </c>
      <c r="K828" s="19">
        <v>154.06</v>
      </c>
      <c r="L828" s="19">
        <v>90.93</v>
      </c>
      <c r="M828" s="19">
        <f>Table1[[#This Row],[Unit_Selling Price]]-Table1[[#This Row],[Unit_Cost]]</f>
        <v>63.13</v>
      </c>
      <c r="N828" s="19">
        <f>Table1[[#This Row],[Quantity]]*Table1[[#This Row],[unit_per Profit]]</f>
        <v>219376.75</v>
      </c>
    </row>
    <row r="829" spans="1:14" x14ac:dyDescent="0.2">
      <c r="A829" s="10" t="s">
        <v>46</v>
      </c>
      <c r="B829" s="10" t="s">
        <v>47</v>
      </c>
      <c r="C829" s="10" t="s">
        <v>51</v>
      </c>
      <c r="D829" s="10" t="s">
        <v>23</v>
      </c>
      <c r="E829" s="10" t="s">
        <v>35</v>
      </c>
      <c r="F829" s="11" t="s">
        <v>383</v>
      </c>
      <c r="G829" s="10">
        <v>2015</v>
      </c>
      <c r="H829" s="10">
        <v>996994102</v>
      </c>
      <c r="I829" s="17">
        <v>42280</v>
      </c>
      <c r="J829" s="18">
        <v>1565</v>
      </c>
      <c r="K829" s="19">
        <v>437.2</v>
      </c>
      <c r="L829" s="19">
        <v>263.33</v>
      </c>
      <c r="M829" s="19">
        <f>Table1[[#This Row],[Unit_Selling Price]]-Table1[[#This Row],[Unit_Cost]]</f>
        <v>173.87</v>
      </c>
      <c r="N829" s="19">
        <f>Table1[[#This Row],[Quantity]]*Table1[[#This Row],[unit_per Profit]]</f>
        <v>272106.55</v>
      </c>
    </row>
    <row r="830" spans="1:14" x14ac:dyDescent="0.2">
      <c r="A830" s="10" t="s">
        <v>32</v>
      </c>
      <c r="B830" s="10" t="s">
        <v>170</v>
      </c>
      <c r="C830" s="10" t="s">
        <v>39</v>
      </c>
      <c r="D830" s="10" t="s">
        <v>23</v>
      </c>
      <c r="E830" s="10" t="s">
        <v>28</v>
      </c>
      <c r="F830" s="11">
        <v>41924</v>
      </c>
      <c r="G830" s="10">
        <v>2014</v>
      </c>
      <c r="H830" s="10">
        <v>686294305</v>
      </c>
      <c r="I830" s="17" t="s">
        <v>495</v>
      </c>
      <c r="J830" s="18">
        <v>8591</v>
      </c>
      <c r="K830" s="19">
        <v>81.73</v>
      </c>
      <c r="L830" s="19">
        <v>56.67</v>
      </c>
      <c r="M830" s="19">
        <f>Table1[[#This Row],[Unit_Selling Price]]-Table1[[#This Row],[Unit_Cost]]</f>
        <v>25.06</v>
      </c>
      <c r="N830" s="19">
        <f>Table1[[#This Row],[Quantity]]*Table1[[#This Row],[unit_per Profit]]</f>
        <v>215290.46</v>
      </c>
    </row>
    <row r="831" spans="1:14" x14ac:dyDescent="0.2">
      <c r="A831" s="10" t="s">
        <v>40</v>
      </c>
      <c r="B831" s="10" t="s">
        <v>188</v>
      </c>
      <c r="C831" s="10" t="s">
        <v>22</v>
      </c>
      <c r="D831" s="10" t="s">
        <v>27</v>
      </c>
      <c r="E831" s="10" t="s">
        <v>28</v>
      </c>
      <c r="F831" s="11">
        <v>40949</v>
      </c>
      <c r="G831" s="10">
        <v>2012</v>
      </c>
      <c r="H831" s="10">
        <v>421256434</v>
      </c>
      <c r="I831" s="17" t="s">
        <v>400</v>
      </c>
      <c r="J831" s="18">
        <v>7995</v>
      </c>
      <c r="K831" s="19">
        <v>255.28</v>
      </c>
      <c r="L831" s="19">
        <v>159.41999999999999</v>
      </c>
      <c r="M831" s="19">
        <f>Table1[[#This Row],[Unit_Selling Price]]-Table1[[#This Row],[Unit_Cost]]</f>
        <v>95.86</v>
      </c>
      <c r="N831" s="19">
        <f>Table1[[#This Row],[Quantity]]*Table1[[#This Row],[unit_per Profit]]</f>
        <v>766400.7</v>
      </c>
    </row>
    <row r="832" spans="1:14" x14ac:dyDescent="0.2">
      <c r="A832" s="10" t="s">
        <v>32</v>
      </c>
      <c r="B832" s="10" t="s">
        <v>215</v>
      </c>
      <c r="C832" s="10" t="s">
        <v>65</v>
      </c>
      <c r="D832" s="10" t="s">
        <v>23</v>
      </c>
      <c r="E832" s="10" t="s">
        <v>35</v>
      </c>
      <c r="F832" s="11">
        <v>42217</v>
      </c>
      <c r="G832" s="10">
        <v>2015</v>
      </c>
      <c r="H832" s="10">
        <v>156616818</v>
      </c>
      <c r="I832" s="17">
        <v>42096</v>
      </c>
      <c r="J832" s="18">
        <v>5252</v>
      </c>
      <c r="K832" s="19">
        <v>9.33</v>
      </c>
      <c r="L832" s="19">
        <v>6.92</v>
      </c>
      <c r="M832" s="19">
        <f>Table1[[#This Row],[Unit_Selling Price]]-Table1[[#This Row],[Unit_Cost]]</f>
        <v>2.41</v>
      </c>
      <c r="N832" s="19">
        <f>Table1[[#This Row],[Quantity]]*Table1[[#This Row],[unit_per Profit]]</f>
        <v>12657.32</v>
      </c>
    </row>
    <row r="833" spans="1:14" x14ac:dyDescent="0.2">
      <c r="A833" s="10" t="s">
        <v>32</v>
      </c>
      <c r="B833" s="10" t="s">
        <v>200</v>
      </c>
      <c r="C833" s="10" t="s">
        <v>77</v>
      </c>
      <c r="D833" s="10" t="s">
        <v>23</v>
      </c>
      <c r="E833" s="10" t="s">
        <v>28</v>
      </c>
      <c r="F833" s="11" t="s">
        <v>489</v>
      </c>
      <c r="G833" s="10">
        <v>2010</v>
      </c>
      <c r="H833" s="10">
        <v>817424285</v>
      </c>
      <c r="I833" s="17">
        <v>40334</v>
      </c>
      <c r="J833" s="18">
        <v>2866</v>
      </c>
      <c r="K833" s="19">
        <v>154.06</v>
      </c>
      <c r="L833" s="19">
        <v>90.93</v>
      </c>
      <c r="M833" s="19">
        <f>Table1[[#This Row],[Unit_Selling Price]]-Table1[[#This Row],[Unit_Cost]]</f>
        <v>63.13</v>
      </c>
      <c r="N833" s="19">
        <f>Table1[[#This Row],[Quantity]]*Table1[[#This Row],[unit_per Profit]]</f>
        <v>180930.58</v>
      </c>
    </row>
    <row r="834" spans="1:14" x14ac:dyDescent="0.2">
      <c r="A834" s="10" t="s">
        <v>46</v>
      </c>
      <c r="B834" s="10" t="s">
        <v>47</v>
      </c>
      <c r="C834" s="10" t="s">
        <v>34</v>
      </c>
      <c r="D834" s="10" t="s">
        <v>27</v>
      </c>
      <c r="E834" s="10" t="s">
        <v>24</v>
      </c>
      <c r="F834" s="11" t="s">
        <v>661</v>
      </c>
      <c r="G834" s="10">
        <v>2010</v>
      </c>
      <c r="H834" s="10">
        <v>249040162</v>
      </c>
      <c r="I834" s="17">
        <v>40545</v>
      </c>
      <c r="J834" s="18">
        <v>5373</v>
      </c>
      <c r="K834" s="19">
        <v>205.7</v>
      </c>
      <c r="L834" s="19">
        <v>117.11</v>
      </c>
      <c r="M834" s="19">
        <f>Table1[[#This Row],[Unit_Selling Price]]-Table1[[#This Row],[Unit_Cost]]</f>
        <v>88.59</v>
      </c>
      <c r="N834" s="19">
        <f>Table1[[#This Row],[Quantity]]*Table1[[#This Row],[unit_per Profit]]</f>
        <v>475994.07</v>
      </c>
    </row>
    <row r="835" spans="1:14" x14ac:dyDescent="0.2">
      <c r="A835" s="10" t="s">
        <v>29</v>
      </c>
      <c r="B835" s="10" t="s">
        <v>174</v>
      </c>
      <c r="C835" s="10" t="s">
        <v>49</v>
      </c>
      <c r="D835" s="10" t="s">
        <v>27</v>
      </c>
      <c r="E835" s="10" t="s">
        <v>28</v>
      </c>
      <c r="F835" s="11">
        <v>40884</v>
      </c>
      <c r="G835" s="10">
        <v>2011</v>
      </c>
      <c r="H835" s="10">
        <v>867138278</v>
      </c>
      <c r="I835" s="17">
        <v>40641</v>
      </c>
      <c r="J835" s="18">
        <v>4341</v>
      </c>
      <c r="K835" s="19">
        <v>651.21</v>
      </c>
      <c r="L835" s="19">
        <v>524.96</v>
      </c>
      <c r="M835" s="19">
        <f>Table1[[#This Row],[Unit_Selling Price]]-Table1[[#This Row],[Unit_Cost]]</f>
        <v>126.25</v>
      </c>
      <c r="N835" s="19">
        <f>Table1[[#This Row],[Quantity]]*Table1[[#This Row],[unit_per Profit]]</f>
        <v>548051.25</v>
      </c>
    </row>
    <row r="836" spans="1:14" x14ac:dyDescent="0.2">
      <c r="A836" s="10" t="s">
        <v>46</v>
      </c>
      <c r="B836" s="10" t="s">
        <v>207</v>
      </c>
      <c r="C836" s="10" t="s">
        <v>31</v>
      </c>
      <c r="D836" s="10" t="s">
        <v>27</v>
      </c>
      <c r="E836" s="10" t="s">
        <v>35</v>
      </c>
      <c r="F836" s="11" t="s">
        <v>988</v>
      </c>
      <c r="G836" s="10">
        <v>2015</v>
      </c>
      <c r="H836" s="10">
        <v>207704961</v>
      </c>
      <c r="I836" s="17" t="s">
        <v>993</v>
      </c>
      <c r="J836" s="18">
        <v>3368</v>
      </c>
      <c r="K836" s="19">
        <v>47.45</v>
      </c>
      <c r="L836" s="19">
        <v>31.79</v>
      </c>
      <c r="M836" s="19">
        <f>Table1[[#This Row],[Unit_Selling Price]]-Table1[[#This Row],[Unit_Cost]]</f>
        <v>15.66</v>
      </c>
      <c r="N836" s="19">
        <f>Table1[[#This Row],[Quantity]]*Table1[[#This Row],[unit_per Profit]]</f>
        <v>52742.879999999997</v>
      </c>
    </row>
    <row r="837" spans="1:14" x14ac:dyDescent="0.2">
      <c r="A837" s="10" t="s">
        <v>278</v>
      </c>
      <c r="B837" s="10" t="s">
        <v>158</v>
      </c>
      <c r="C837" s="10" t="s">
        <v>77</v>
      </c>
      <c r="D837" s="10" t="s">
        <v>27</v>
      </c>
      <c r="E837" s="10" t="s">
        <v>43</v>
      </c>
      <c r="F837" s="11" t="s">
        <v>994</v>
      </c>
      <c r="G837" s="10">
        <v>2014</v>
      </c>
      <c r="H837" s="10">
        <v>377039039</v>
      </c>
      <c r="I837" s="17" t="s">
        <v>995</v>
      </c>
      <c r="J837" s="18">
        <v>3085</v>
      </c>
      <c r="K837" s="19">
        <v>154.06</v>
      </c>
      <c r="L837" s="19">
        <v>90.93</v>
      </c>
      <c r="M837" s="19">
        <f>Table1[[#This Row],[Unit_Selling Price]]-Table1[[#This Row],[Unit_Cost]]</f>
        <v>63.13</v>
      </c>
      <c r="N837" s="19">
        <f>Table1[[#This Row],[Quantity]]*Table1[[#This Row],[unit_per Profit]]</f>
        <v>194756.05</v>
      </c>
    </row>
    <row r="838" spans="1:14" x14ac:dyDescent="0.2">
      <c r="A838" s="10" t="s">
        <v>32</v>
      </c>
      <c r="B838" s="10" t="s">
        <v>157</v>
      </c>
      <c r="C838" s="10" t="s">
        <v>34</v>
      </c>
      <c r="D838" s="10" t="s">
        <v>27</v>
      </c>
      <c r="E838" s="10" t="s">
        <v>43</v>
      </c>
      <c r="F838" s="11" t="s">
        <v>996</v>
      </c>
      <c r="G838" s="10">
        <v>2011</v>
      </c>
      <c r="H838" s="10">
        <v>401751840</v>
      </c>
      <c r="I838" s="17" t="s">
        <v>997</v>
      </c>
      <c r="J838" s="18">
        <v>6152</v>
      </c>
      <c r="K838" s="19">
        <v>205.7</v>
      </c>
      <c r="L838" s="19">
        <v>117.11</v>
      </c>
      <c r="M838" s="19">
        <f>Table1[[#This Row],[Unit_Selling Price]]-Table1[[#This Row],[Unit_Cost]]</f>
        <v>88.59</v>
      </c>
      <c r="N838" s="19">
        <f>Table1[[#This Row],[Quantity]]*Table1[[#This Row],[unit_per Profit]]</f>
        <v>545005.68000000005</v>
      </c>
    </row>
    <row r="839" spans="1:14" x14ac:dyDescent="0.2">
      <c r="A839" s="10" t="s">
        <v>46</v>
      </c>
      <c r="B839" s="10" t="s">
        <v>220</v>
      </c>
      <c r="C839" s="10" t="s">
        <v>42</v>
      </c>
      <c r="D839" s="10" t="s">
        <v>27</v>
      </c>
      <c r="E839" s="10" t="s">
        <v>35</v>
      </c>
      <c r="F839" s="11" t="s">
        <v>998</v>
      </c>
      <c r="G839" s="10">
        <v>2011</v>
      </c>
      <c r="H839" s="10">
        <v>278767192</v>
      </c>
      <c r="I839" s="17" t="s">
        <v>999</v>
      </c>
      <c r="J839" s="18">
        <v>2262</v>
      </c>
      <c r="K839" s="19">
        <v>109.28</v>
      </c>
      <c r="L839" s="19">
        <v>35.840000000000003</v>
      </c>
      <c r="M839" s="19">
        <f>Table1[[#This Row],[Unit_Selling Price]]-Table1[[#This Row],[Unit_Cost]]</f>
        <v>73.44</v>
      </c>
      <c r="N839" s="19">
        <f>Table1[[#This Row],[Quantity]]*Table1[[#This Row],[unit_per Profit]]</f>
        <v>166121.28</v>
      </c>
    </row>
    <row r="840" spans="1:14" x14ac:dyDescent="0.2">
      <c r="A840" s="10" t="s">
        <v>29</v>
      </c>
      <c r="B840" s="10" t="s">
        <v>69</v>
      </c>
      <c r="C840" s="10" t="s">
        <v>85</v>
      </c>
      <c r="D840" s="10" t="s">
        <v>23</v>
      </c>
      <c r="E840" s="10" t="s">
        <v>43</v>
      </c>
      <c r="F840" s="11" t="s">
        <v>1000</v>
      </c>
      <c r="G840" s="10">
        <v>2014</v>
      </c>
      <c r="H840" s="10">
        <v>525321424</v>
      </c>
      <c r="I840" s="17" t="s">
        <v>1001</v>
      </c>
      <c r="J840" s="18">
        <v>3138</v>
      </c>
      <c r="K840" s="19">
        <v>668.27</v>
      </c>
      <c r="L840" s="19">
        <v>502.54</v>
      </c>
      <c r="M840" s="19">
        <f>Table1[[#This Row],[Unit_Selling Price]]-Table1[[#This Row],[Unit_Cost]]</f>
        <v>165.73</v>
      </c>
      <c r="N840" s="19">
        <f>Table1[[#This Row],[Quantity]]*Table1[[#This Row],[unit_per Profit]]</f>
        <v>520060.74</v>
      </c>
    </row>
    <row r="841" spans="1:14" x14ac:dyDescent="0.2">
      <c r="A841" s="10" t="s">
        <v>40</v>
      </c>
      <c r="B841" s="10" t="s">
        <v>72</v>
      </c>
      <c r="C841" s="10" t="s">
        <v>77</v>
      </c>
      <c r="D841" s="10" t="s">
        <v>23</v>
      </c>
      <c r="E841" s="10" t="s">
        <v>43</v>
      </c>
      <c r="F841" s="11">
        <v>40671</v>
      </c>
      <c r="G841" s="10">
        <v>2011</v>
      </c>
      <c r="H841" s="10">
        <v>828963363</v>
      </c>
      <c r="I841" s="17">
        <v>40703</v>
      </c>
      <c r="J841" s="18">
        <v>7535</v>
      </c>
      <c r="K841" s="19">
        <v>154.06</v>
      </c>
      <c r="L841" s="19">
        <v>90.93</v>
      </c>
      <c r="M841" s="19">
        <f>Table1[[#This Row],[Unit_Selling Price]]-Table1[[#This Row],[Unit_Cost]]</f>
        <v>63.13</v>
      </c>
      <c r="N841" s="19">
        <f>Table1[[#This Row],[Quantity]]*Table1[[#This Row],[unit_per Profit]]</f>
        <v>475684.55</v>
      </c>
    </row>
    <row r="842" spans="1:14" x14ac:dyDescent="0.2">
      <c r="A842" s="10" t="s">
        <v>29</v>
      </c>
      <c r="B842" s="10" t="s">
        <v>130</v>
      </c>
      <c r="C842" s="10" t="s">
        <v>42</v>
      </c>
      <c r="D842" s="10" t="s">
        <v>23</v>
      </c>
      <c r="E842" s="10" t="s">
        <v>43</v>
      </c>
      <c r="F842" s="11">
        <v>41918</v>
      </c>
      <c r="G842" s="10">
        <v>2014</v>
      </c>
      <c r="H842" s="10">
        <v>497554337</v>
      </c>
      <c r="I842" s="17" t="s">
        <v>927</v>
      </c>
      <c r="J842" s="18">
        <v>6240</v>
      </c>
      <c r="K842" s="19">
        <v>109.28</v>
      </c>
      <c r="L842" s="19">
        <v>35.840000000000003</v>
      </c>
      <c r="M842" s="19">
        <f>Table1[[#This Row],[Unit_Selling Price]]-Table1[[#This Row],[Unit_Cost]]</f>
        <v>73.44</v>
      </c>
      <c r="N842" s="19">
        <f>Table1[[#This Row],[Quantity]]*Table1[[#This Row],[unit_per Profit]]</f>
        <v>458265.59999999998</v>
      </c>
    </row>
    <row r="843" spans="1:14" x14ac:dyDescent="0.2">
      <c r="A843" s="10" t="s">
        <v>46</v>
      </c>
      <c r="B843" s="10" t="s">
        <v>120</v>
      </c>
      <c r="C843" s="10" t="s">
        <v>65</v>
      </c>
      <c r="D843" s="10" t="s">
        <v>27</v>
      </c>
      <c r="E843" s="10" t="s">
        <v>24</v>
      </c>
      <c r="F843" s="11" t="s">
        <v>1002</v>
      </c>
      <c r="G843" s="10">
        <v>2011</v>
      </c>
      <c r="H843" s="10">
        <v>709268176</v>
      </c>
      <c r="I843" s="17" t="s">
        <v>595</v>
      </c>
      <c r="J843" s="18">
        <v>7070</v>
      </c>
      <c r="K843" s="19">
        <v>9.33</v>
      </c>
      <c r="L843" s="19">
        <v>6.92</v>
      </c>
      <c r="M843" s="19">
        <f>Table1[[#This Row],[Unit_Selling Price]]-Table1[[#This Row],[Unit_Cost]]</f>
        <v>2.41</v>
      </c>
      <c r="N843" s="19">
        <f>Table1[[#This Row],[Quantity]]*Table1[[#This Row],[unit_per Profit]]</f>
        <v>17038.7</v>
      </c>
    </row>
    <row r="844" spans="1:14" x14ac:dyDescent="0.2">
      <c r="A844" s="10" t="s">
        <v>37</v>
      </c>
      <c r="B844" s="10" t="s">
        <v>67</v>
      </c>
      <c r="C844" s="10" t="s">
        <v>26</v>
      </c>
      <c r="D844" s="10" t="s">
        <v>27</v>
      </c>
      <c r="E844" s="10" t="s">
        <v>35</v>
      </c>
      <c r="F844" s="11" t="s">
        <v>1003</v>
      </c>
      <c r="G844" s="10">
        <v>2014</v>
      </c>
      <c r="H844" s="10">
        <v>462591207</v>
      </c>
      <c r="I844" s="17">
        <v>41642</v>
      </c>
      <c r="J844" s="18">
        <v>9873</v>
      </c>
      <c r="K844" s="19">
        <v>152.58000000000001</v>
      </c>
      <c r="L844" s="19">
        <v>97.44</v>
      </c>
      <c r="M844" s="19">
        <f>Table1[[#This Row],[Unit_Selling Price]]-Table1[[#This Row],[Unit_Cost]]</f>
        <v>55.14</v>
      </c>
      <c r="N844" s="19">
        <f>Table1[[#This Row],[Quantity]]*Table1[[#This Row],[unit_per Profit]]</f>
        <v>544397.22</v>
      </c>
    </row>
    <row r="845" spans="1:14" x14ac:dyDescent="0.2">
      <c r="A845" s="10" t="s">
        <v>29</v>
      </c>
      <c r="B845" s="10" t="s">
        <v>212</v>
      </c>
      <c r="C845" s="10" t="s">
        <v>39</v>
      </c>
      <c r="D845" s="10" t="s">
        <v>27</v>
      </c>
      <c r="E845" s="10" t="s">
        <v>24</v>
      </c>
      <c r="F845" s="11" t="s">
        <v>795</v>
      </c>
      <c r="G845" s="10">
        <v>2016</v>
      </c>
      <c r="H845" s="10">
        <v>626322257</v>
      </c>
      <c r="I845" s="17">
        <v>42495</v>
      </c>
      <c r="J845" s="18">
        <v>1529</v>
      </c>
      <c r="K845" s="19">
        <v>81.73</v>
      </c>
      <c r="L845" s="19">
        <v>56.67</v>
      </c>
      <c r="M845" s="19">
        <f>Table1[[#This Row],[Unit_Selling Price]]-Table1[[#This Row],[Unit_Cost]]</f>
        <v>25.06</v>
      </c>
      <c r="N845" s="19">
        <f>Table1[[#This Row],[Quantity]]*Table1[[#This Row],[unit_per Profit]]</f>
        <v>38316.74</v>
      </c>
    </row>
    <row r="846" spans="1:14" x14ac:dyDescent="0.2">
      <c r="A846" s="10" t="s">
        <v>40</v>
      </c>
      <c r="B846" s="10" t="s">
        <v>140</v>
      </c>
      <c r="C846" s="10" t="s">
        <v>77</v>
      </c>
      <c r="D846" s="10" t="s">
        <v>27</v>
      </c>
      <c r="E846" s="10" t="s">
        <v>24</v>
      </c>
      <c r="F846" s="11">
        <v>41163</v>
      </c>
      <c r="G846" s="10">
        <v>2012</v>
      </c>
      <c r="H846" s="10">
        <v>789572656</v>
      </c>
      <c r="I846" s="17" t="s">
        <v>969</v>
      </c>
      <c r="J846" s="18">
        <v>950</v>
      </c>
      <c r="K846" s="19">
        <v>154.06</v>
      </c>
      <c r="L846" s="19">
        <v>90.93</v>
      </c>
      <c r="M846" s="19">
        <f>Table1[[#This Row],[Unit_Selling Price]]-Table1[[#This Row],[Unit_Cost]]</f>
        <v>63.13</v>
      </c>
      <c r="N846" s="19">
        <f>Table1[[#This Row],[Quantity]]*Table1[[#This Row],[unit_per Profit]]</f>
        <v>59973.5</v>
      </c>
    </row>
    <row r="847" spans="1:14" x14ac:dyDescent="0.2">
      <c r="A847" s="10" t="s">
        <v>29</v>
      </c>
      <c r="B847" s="10" t="s">
        <v>100</v>
      </c>
      <c r="C847" s="10" t="s">
        <v>22</v>
      </c>
      <c r="D847" s="10" t="s">
        <v>27</v>
      </c>
      <c r="E847" s="10" t="s">
        <v>28</v>
      </c>
      <c r="F847" s="11" t="s">
        <v>996</v>
      </c>
      <c r="G847" s="10">
        <v>2011</v>
      </c>
      <c r="H847" s="10">
        <v>611766231</v>
      </c>
      <c r="I847" s="17" t="s">
        <v>1004</v>
      </c>
      <c r="J847" s="18">
        <v>4077</v>
      </c>
      <c r="K847" s="19">
        <v>255.28</v>
      </c>
      <c r="L847" s="19">
        <v>159.41999999999999</v>
      </c>
      <c r="M847" s="19">
        <f>Table1[[#This Row],[Unit_Selling Price]]-Table1[[#This Row],[Unit_Cost]]</f>
        <v>95.86</v>
      </c>
      <c r="N847" s="19">
        <f>Table1[[#This Row],[Quantity]]*Table1[[#This Row],[unit_per Profit]]</f>
        <v>390821.22</v>
      </c>
    </row>
    <row r="848" spans="1:14" x14ac:dyDescent="0.2">
      <c r="A848" s="10" t="s">
        <v>278</v>
      </c>
      <c r="B848" s="10" t="s">
        <v>180</v>
      </c>
      <c r="C848" s="10" t="s">
        <v>49</v>
      </c>
      <c r="D848" s="10" t="s">
        <v>27</v>
      </c>
      <c r="E848" s="10" t="s">
        <v>28</v>
      </c>
      <c r="F848" s="11" t="s">
        <v>1005</v>
      </c>
      <c r="G848" s="10">
        <v>2011</v>
      </c>
      <c r="H848" s="10">
        <v>272639310</v>
      </c>
      <c r="I848" s="17" t="s">
        <v>281</v>
      </c>
      <c r="J848" s="18">
        <v>8885</v>
      </c>
      <c r="K848" s="19">
        <v>651.21</v>
      </c>
      <c r="L848" s="19">
        <v>524.96</v>
      </c>
      <c r="M848" s="19">
        <f>Table1[[#This Row],[Unit_Selling Price]]-Table1[[#This Row],[Unit_Cost]]</f>
        <v>126.25</v>
      </c>
      <c r="N848" s="19">
        <f>Table1[[#This Row],[Quantity]]*Table1[[#This Row],[unit_per Profit]]</f>
        <v>1121731.25</v>
      </c>
    </row>
    <row r="849" spans="1:14" x14ac:dyDescent="0.2">
      <c r="A849" s="10" t="s">
        <v>278</v>
      </c>
      <c r="B849" s="10" t="s">
        <v>180</v>
      </c>
      <c r="C849" s="10" t="s">
        <v>65</v>
      </c>
      <c r="D849" s="10" t="s">
        <v>23</v>
      </c>
      <c r="E849" s="10" t="s">
        <v>43</v>
      </c>
      <c r="F849" s="11" t="s">
        <v>696</v>
      </c>
      <c r="G849" s="10">
        <v>2012</v>
      </c>
      <c r="H849" s="10">
        <v>922240722</v>
      </c>
      <c r="I849" s="17" t="s">
        <v>611</v>
      </c>
      <c r="J849" s="18">
        <v>379</v>
      </c>
      <c r="K849" s="19">
        <v>9.33</v>
      </c>
      <c r="L849" s="19">
        <v>6.92</v>
      </c>
      <c r="M849" s="19">
        <f>Table1[[#This Row],[Unit_Selling Price]]-Table1[[#This Row],[Unit_Cost]]</f>
        <v>2.41</v>
      </c>
      <c r="N849" s="19">
        <f>Table1[[#This Row],[Quantity]]*Table1[[#This Row],[unit_per Profit]]</f>
        <v>913.39</v>
      </c>
    </row>
    <row r="850" spans="1:14" x14ac:dyDescent="0.2">
      <c r="A850" s="10" t="s">
        <v>29</v>
      </c>
      <c r="B850" s="10" t="s">
        <v>69</v>
      </c>
      <c r="C850" s="10" t="s">
        <v>22</v>
      </c>
      <c r="D850" s="10" t="s">
        <v>27</v>
      </c>
      <c r="E850" s="10" t="s">
        <v>43</v>
      </c>
      <c r="F850" s="11">
        <v>41336</v>
      </c>
      <c r="G850" s="10">
        <v>2013</v>
      </c>
      <c r="H850" s="10">
        <v>630931794</v>
      </c>
      <c r="I850" s="17">
        <v>41278</v>
      </c>
      <c r="J850" s="18">
        <v>5593</v>
      </c>
      <c r="K850" s="19">
        <v>255.28</v>
      </c>
      <c r="L850" s="19">
        <v>159.41999999999999</v>
      </c>
      <c r="M850" s="19">
        <f>Table1[[#This Row],[Unit_Selling Price]]-Table1[[#This Row],[Unit_Cost]]</f>
        <v>95.86</v>
      </c>
      <c r="N850" s="19">
        <f>Table1[[#This Row],[Quantity]]*Table1[[#This Row],[unit_per Profit]]</f>
        <v>536144.98</v>
      </c>
    </row>
    <row r="851" spans="1:14" x14ac:dyDescent="0.2">
      <c r="A851" s="10" t="s">
        <v>29</v>
      </c>
      <c r="B851" s="10" t="s">
        <v>89</v>
      </c>
      <c r="C851" s="10" t="s">
        <v>49</v>
      </c>
      <c r="D851" s="10" t="s">
        <v>27</v>
      </c>
      <c r="E851" s="10" t="s">
        <v>35</v>
      </c>
      <c r="F851" s="11">
        <v>42828</v>
      </c>
      <c r="G851" s="10">
        <v>2017</v>
      </c>
      <c r="H851" s="10">
        <v>239386355</v>
      </c>
      <c r="I851" s="17" t="s">
        <v>1006</v>
      </c>
      <c r="J851" s="18">
        <v>8597</v>
      </c>
      <c r="K851" s="19">
        <v>651.21</v>
      </c>
      <c r="L851" s="19">
        <v>524.96</v>
      </c>
      <c r="M851" s="19">
        <f>Table1[[#This Row],[Unit_Selling Price]]-Table1[[#This Row],[Unit_Cost]]</f>
        <v>126.25</v>
      </c>
      <c r="N851" s="19">
        <f>Table1[[#This Row],[Quantity]]*Table1[[#This Row],[unit_per Profit]]</f>
        <v>1085371.25</v>
      </c>
    </row>
    <row r="852" spans="1:14" x14ac:dyDescent="0.2">
      <c r="A852" s="10" t="s">
        <v>32</v>
      </c>
      <c r="B852" s="10" t="s">
        <v>215</v>
      </c>
      <c r="C852" s="10" t="s">
        <v>42</v>
      </c>
      <c r="D852" s="10" t="s">
        <v>23</v>
      </c>
      <c r="E852" s="10" t="s">
        <v>28</v>
      </c>
      <c r="F852" s="11">
        <v>41950</v>
      </c>
      <c r="G852" s="10">
        <v>2014</v>
      </c>
      <c r="H852" s="10">
        <v>208590734</v>
      </c>
      <c r="I852" s="17" t="s">
        <v>1007</v>
      </c>
      <c r="J852" s="18">
        <v>5488</v>
      </c>
      <c r="K852" s="19">
        <v>109.28</v>
      </c>
      <c r="L852" s="19">
        <v>35.840000000000003</v>
      </c>
      <c r="M852" s="19">
        <f>Table1[[#This Row],[Unit_Selling Price]]-Table1[[#This Row],[Unit_Cost]]</f>
        <v>73.44</v>
      </c>
      <c r="N852" s="19">
        <f>Table1[[#This Row],[Quantity]]*Table1[[#This Row],[unit_per Profit]]</f>
        <v>403038.71999999997</v>
      </c>
    </row>
    <row r="853" spans="1:14" x14ac:dyDescent="0.2">
      <c r="A853" s="10" t="s">
        <v>46</v>
      </c>
      <c r="B853" s="10" t="s">
        <v>129</v>
      </c>
      <c r="C853" s="10" t="s">
        <v>39</v>
      </c>
      <c r="D853" s="10" t="s">
        <v>27</v>
      </c>
      <c r="E853" s="10" t="s">
        <v>24</v>
      </c>
      <c r="F853" s="11">
        <v>42065</v>
      </c>
      <c r="G853" s="10">
        <v>2015</v>
      </c>
      <c r="H853" s="10">
        <v>169843757</v>
      </c>
      <c r="I853" s="17" t="s">
        <v>500</v>
      </c>
      <c r="J853" s="18">
        <v>9397</v>
      </c>
      <c r="K853" s="19">
        <v>81.73</v>
      </c>
      <c r="L853" s="19">
        <v>56.67</v>
      </c>
      <c r="M853" s="19">
        <f>Table1[[#This Row],[Unit_Selling Price]]-Table1[[#This Row],[Unit_Cost]]</f>
        <v>25.06</v>
      </c>
      <c r="N853" s="19">
        <f>Table1[[#This Row],[Quantity]]*Table1[[#This Row],[unit_per Profit]]</f>
        <v>235488.82</v>
      </c>
    </row>
    <row r="854" spans="1:14" x14ac:dyDescent="0.2">
      <c r="A854" s="10" t="s">
        <v>32</v>
      </c>
      <c r="B854" s="10" t="s">
        <v>149</v>
      </c>
      <c r="C854" s="10" t="s">
        <v>34</v>
      </c>
      <c r="D854" s="10" t="s">
        <v>23</v>
      </c>
      <c r="E854" s="10" t="s">
        <v>43</v>
      </c>
      <c r="F854" s="11">
        <v>41648</v>
      </c>
      <c r="G854" s="10">
        <v>2014</v>
      </c>
      <c r="H854" s="10">
        <v>274756753</v>
      </c>
      <c r="I854" s="17">
        <v>41891</v>
      </c>
      <c r="J854" s="18">
        <v>5484</v>
      </c>
      <c r="K854" s="19">
        <v>205.7</v>
      </c>
      <c r="L854" s="19">
        <v>117.11</v>
      </c>
      <c r="M854" s="19">
        <f>Table1[[#This Row],[Unit_Selling Price]]-Table1[[#This Row],[Unit_Cost]]</f>
        <v>88.59</v>
      </c>
      <c r="N854" s="19">
        <f>Table1[[#This Row],[Quantity]]*Table1[[#This Row],[unit_per Profit]]</f>
        <v>485827.56</v>
      </c>
    </row>
    <row r="855" spans="1:14" x14ac:dyDescent="0.2">
      <c r="A855" s="10" t="s">
        <v>37</v>
      </c>
      <c r="B855" s="10" t="s">
        <v>106</v>
      </c>
      <c r="C855" s="10" t="s">
        <v>39</v>
      </c>
      <c r="D855" s="10" t="s">
        <v>23</v>
      </c>
      <c r="E855" s="10" t="s">
        <v>43</v>
      </c>
      <c r="F855" s="11" t="s">
        <v>1008</v>
      </c>
      <c r="G855" s="10">
        <v>2013</v>
      </c>
      <c r="H855" s="10">
        <v>745253551</v>
      </c>
      <c r="I855" s="17">
        <v>41620</v>
      </c>
      <c r="J855" s="18">
        <v>5942</v>
      </c>
      <c r="K855" s="19">
        <v>81.73</v>
      </c>
      <c r="L855" s="19">
        <v>56.67</v>
      </c>
      <c r="M855" s="19">
        <f>Table1[[#This Row],[Unit_Selling Price]]-Table1[[#This Row],[Unit_Cost]]</f>
        <v>25.06</v>
      </c>
      <c r="N855" s="19">
        <f>Table1[[#This Row],[Quantity]]*Table1[[#This Row],[unit_per Profit]]</f>
        <v>148906.51999999999</v>
      </c>
    </row>
    <row r="856" spans="1:14" x14ac:dyDescent="0.2">
      <c r="A856" s="10" t="s">
        <v>46</v>
      </c>
      <c r="B856" s="10" t="s">
        <v>220</v>
      </c>
      <c r="C856" s="10" t="s">
        <v>34</v>
      </c>
      <c r="D856" s="10" t="s">
        <v>23</v>
      </c>
      <c r="E856" s="10" t="s">
        <v>28</v>
      </c>
      <c r="F856" s="11" t="s">
        <v>1009</v>
      </c>
      <c r="G856" s="10">
        <v>2014</v>
      </c>
      <c r="H856" s="10">
        <v>523570477</v>
      </c>
      <c r="I856" s="17" t="s">
        <v>1010</v>
      </c>
      <c r="J856" s="18">
        <v>4994</v>
      </c>
      <c r="K856" s="19">
        <v>205.7</v>
      </c>
      <c r="L856" s="19">
        <v>117.11</v>
      </c>
      <c r="M856" s="19">
        <f>Table1[[#This Row],[Unit_Selling Price]]-Table1[[#This Row],[Unit_Cost]]</f>
        <v>88.59</v>
      </c>
      <c r="N856" s="19">
        <f>Table1[[#This Row],[Quantity]]*Table1[[#This Row],[unit_per Profit]]</f>
        <v>442418.46</v>
      </c>
    </row>
    <row r="857" spans="1:14" x14ac:dyDescent="0.2">
      <c r="A857" s="10" t="s">
        <v>32</v>
      </c>
      <c r="B857" s="10" t="s">
        <v>93</v>
      </c>
      <c r="C857" s="10" t="s">
        <v>26</v>
      </c>
      <c r="D857" s="10" t="s">
        <v>23</v>
      </c>
      <c r="E857" s="10" t="s">
        <v>43</v>
      </c>
      <c r="F857" s="11">
        <v>42282</v>
      </c>
      <c r="G857" s="10">
        <v>2015</v>
      </c>
      <c r="H857" s="10">
        <v>422256362</v>
      </c>
      <c r="I857" s="17" t="s">
        <v>1011</v>
      </c>
      <c r="J857" s="18">
        <v>3896</v>
      </c>
      <c r="K857" s="19">
        <v>152.58000000000001</v>
      </c>
      <c r="L857" s="19">
        <v>97.44</v>
      </c>
      <c r="M857" s="19">
        <f>Table1[[#This Row],[Unit_Selling Price]]-Table1[[#This Row],[Unit_Cost]]</f>
        <v>55.14</v>
      </c>
      <c r="N857" s="19">
        <f>Table1[[#This Row],[Quantity]]*Table1[[#This Row],[unit_per Profit]]</f>
        <v>214825.44</v>
      </c>
    </row>
    <row r="858" spans="1:14" x14ac:dyDescent="0.2">
      <c r="A858" s="10" t="s">
        <v>29</v>
      </c>
      <c r="B858" s="10" t="s">
        <v>193</v>
      </c>
      <c r="C858" s="10" t="s">
        <v>85</v>
      </c>
      <c r="D858" s="10" t="s">
        <v>27</v>
      </c>
      <c r="E858" s="10" t="s">
        <v>24</v>
      </c>
      <c r="F858" s="11" t="s">
        <v>1012</v>
      </c>
      <c r="G858" s="10">
        <v>2016</v>
      </c>
      <c r="H858" s="10">
        <v>874172532</v>
      </c>
      <c r="I858" s="17">
        <v>42410</v>
      </c>
      <c r="J858" s="18">
        <v>5933</v>
      </c>
      <c r="K858" s="19">
        <v>668.27</v>
      </c>
      <c r="L858" s="19">
        <v>502.54</v>
      </c>
      <c r="M858" s="19">
        <f>Table1[[#This Row],[Unit_Selling Price]]-Table1[[#This Row],[Unit_Cost]]</f>
        <v>165.73</v>
      </c>
      <c r="N858" s="19">
        <f>Table1[[#This Row],[Quantity]]*Table1[[#This Row],[unit_per Profit]]</f>
        <v>983276.09</v>
      </c>
    </row>
    <row r="859" spans="1:14" x14ac:dyDescent="0.2">
      <c r="A859" s="10" t="s">
        <v>40</v>
      </c>
      <c r="B859" s="10" t="s">
        <v>205</v>
      </c>
      <c r="C859" s="10" t="s">
        <v>85</v>
      </c>
      <c r="D859" s="10" t="s">
        <v>27</v>
      </c>
      <c r="E859" s="10" t="s">
        <v>28</v>
      </c>
      <c r="F859" s="11" t="s">
        <v>1013</v>
      </c>
      <c r="G859" s="10">
        <v>2015</v>
      </c>
      <c r="H859" s="10">
        <v>582492816</v>
      </c>
      <c r="I859" s="17">
        <v>42317</v>
      </c>
      <c r="J859" s="18">
        <v>1423</v>
      </c>
      <c r="K859" s="19">
        <v>668.27</v>
      </c>
      <c r="L859" s="19">
        <v>502.54</v>
      </c>
      <c r="M859" s="19">
        <f>Table1[[#This Row],[Unit_Selling Price]]-Table1[[#This Row],[Unit_Cost]]</f>
        <v>165.73</v>
      </c>
      <c r="N859" s="19">
        <f>Table1[[#This Row],[Quantity]]*Table1[[#This Row],[unit_per Profit]]</f>
        <v>235833.79</v>
      </c>
    </row>
    <row r="860" spans="1:14" x14ac:dyDescent="0.2">
      <c r="A860" s="10" t="s">
        <v>29</v>
      </c>
      <c r="B860" s="10" t="s">
        <v>198</v>
      </c>
      <c r="C860" s="10" t="s">
        <v>39</v>
      </c>
      <c r="D860" s="10" t="s">
        <v>27</v>
      </c>
      <c r="E860" s="10" t="s">
        <v>28</v>
      </c>
      <c r="F860" s="11" t="s">
        <v>1014</v>
      </c>
      <c r="G860" s="10">
        <v>2010</v>
      </c>
      <c r="H860" s="10">
        <v>570703542</v>
      </c>
      <c r="I860" s="17">
        <v>40248</v>
      </c>
      <c r="J860" s="18">
        <v>2715</v>
      </c>
      <c r="K860" s="19">
        <v>81.73</v>
      </c>
      <c r="L860" s="19">
        <v>56.67</v>
      </c>
      <c r="M860" s="19">
        <f>Table1[[#This Row],[Unit_Selling Price]]-Table1[[#This Row],[Unit_Cost]]</f>
        <v>25.06</v>
      </c>
      <c r="N860" s="19">
        <f>Table1[[#This Row],[Quantity]]*Table1[[#This Row],[unit_per Profit]]</f>
        <v>68037.899999999994</v>
      </c>
    </row>
    <row r="861" spans="1:14" x14ac:dyDescent="0.2">
      <c r="A861" s="10" t="s">
        <v>29</v>
      </c>
      <c r="B861" s="10" t="s">
        <v>154</v>
      </c>
      <c r="C861" s="10" t="s">
        <v>51</v>
      </c>
      <c r="D861" s="10" t="s">
        <v>23</v>
      </c>
      <c r="E861" s="10" t="s">
        <v>24</v>
      </c>
      <c r="F861" s="11" t="s">
        <v>651</v>
      </c>
      <c r="G861" s="10">
        <v>2012</v>
      </c>
      <c r="H861" s="10">
        <v>132603538</v>
      </c>
      <c r="I861" s="17">
        <v>41071</v>
      </c>
      <c r="J861" s="18">
        <v>9188</v>
      </c>
      <c r="K861" s="19">
        <v>437.2</v>
      </c>
      <c r="L861" s="19">
        <v>263.33</v>
      </c>
      <c r="M861" s="19">
        <f>Table1[[#This Row],[Unit_Selling Price]]-Table1[[#This Row],[Unit_Cost]]</f>
        <v>173.87</v>
      </c>
      <c r="N861" s="19">
        <f>Table1[[#This Row],[Quantity]]*Table1[[#This Row],[unit_per Profit]]</f>
        <v>1597517.56</v>
      </c>
    </row>
    <row r="862" spans="1:14" x14ac:dyDescent="0.2">
      <c r="A862" s="10" t="s">
        <v>278</v>
      </c>
      <c r="B862" s="10" t="s">
        <v>25</v>
      </c>
      <c r="C862" s="10" t="s">
        <v>34</v>
      </c>
      <c r="D862" s="10" t="s">
        <v>27</v>
      </c>
      <c r="E862" s="10" t="s">
        <v>24</v>
      </c>
      <c r="F862" s="11" t="s">
        <v>1015</v>
      </c>
      <c r="G862" s="10">
        <v>2010</v>
      </c>
      <c r="H862" s="10">
        <v>882304131</v>
      </c>
      <c r="I862" s="17" t="s">
        <v>779</v>
      </c>
      <c r="J862" s="18">
        <v>2254</v>
      </c>
      <c r="K862" s="19">
        <v>205.7</v>
      </c>
      <c r="L862" s="19">
        <v>117.11</v>
      </c>
      <c r="M862" s="19">
        <f>Table1[[#This Row],[Unit_Selling Price]]-Table1[[#This Row],[Unit_Cost]]</f>
        <v>88.59</v>
      </c>
      <c r="N862" s="19">
        <f>Table1[[#This Row],[Quantity]]*Table1[[#This Row],[unit_per Profit]]</f>
        <v>199681.86</v>
      </c>
    </row>
    <row r="863" spans="1:14" x14ac:dyDescent="0.2">
      <c r="A863" s="10" t="s">
        <v>37</v>
      </c>
      <c r="B863" s="10" t="s">
        <v>274</v>
      </c>
      <c r="C863" s="10" t="s">
        <v>22</v>
      </c>
      <c r="D863" s="10" t="s">
        <v>23</v>
      </c>
      <c r="E863" s="10" t="s">
        <v>24</v>
      </c>
      <c r="F863" s="11" t="s">
        <v>1016</v>
      </c>
      <c r="G863" s="10">
        <v>2014</v>
      </c>
      <c r="H863" s="10">
        <v>904229152</v>
      </c>
      <c r="I863" s="17" t="s">
        <v>726</v>
      </c>
      <c r="J863" s="18">
        <v>355</v>
      </c>
      <c r="K863" s="19">
        <v>255.28</v>
      </c>
      <c r="L863" s="19">
        <v>159.41999999999999</v>
      </c>
      <c r="M863" s="19">
        <f>Table1[[#This Row],[Unit_Selling Price]]-Table1[[#This Row],[Unit_Cost]]</f>
        <v>95.86</v>
      </c>
      <c r="N863" s="19">
        <f>Table1[[#This Row],[Quantity]]*Table1[[#This Row],[unit_per Profit]]</f>
        <v>34030.300000000003</v>
      </c>
    </row>
    <row r="864" spans="1:14" x14ac:dyDescent="0.2">
      <c r="A864" s="10" t="s">
        <v>37</v>
      </c>
      <c r="B864" s="10" t="s">
        <v>106</v>
      </c>
      <c r="C864" s="10" t="s">
        <v>49</v>
      </c>
      <c r="D864" s="10" t="s">
        <v>27</v>
      </c>
      <c r="E864" s="10" t="s">
        <v>35</v>
      </c>
      <c r="F864" s="11">
        <v>40332</v>
      </c>
      <c r="G864" s="10">
        <v>2010</v>
      </c>
      <c r="H864" s="10">
        <v>603114926</v>
      </c>
      <c r="I864" s="17" t="s">
        <v>1017</v>
      </c>
      <c r="J864" s="18">
        <v>3964</v>
      </c>
      <c r="K864" s="19">
        <v>651.21</v>
      </c>
      <c r="L864" s="19">
        <v>524.96</v>
      </c>
      <c r="M864" s="19">
        <f>Table1[[#This Row],[Unit_Selling Price]]-Table1[[#This Row],[Unit_Cost]]</f>
        <v>126.25</v>
      </c>
      <c r="N864" s="19">
        <f>Table1[[#This Row],[Quantity]]*Table1[[#This Row],[unit_per Profit]]</f>
        <v>500455</v>
      </c>
    </row>
    <row r="865" spans="1:14" x14ac:dyDescent="0.2">
      <c r="A865" s="10" t="s">
        <v>46</v>
      </c>
      <c r="B865" s="10" t="s">
        <v>162</v>
      </c>
      <c r="C865" s="10" t="s">
        <v>26</v>
      </c>
      <c r="D865" s="10" t="s">
        <v>23</v>
      </c>
      <c r="E865" s="10" t="s">
        <v>43</v>
      </c>
      <c r="F865" s="11" t="s">
        <v>714</v>
      </c>
      <c r="G865" s="10">
        <v>2014</v>
      </c>
      <c r="H865" s="10">
        <v>454010283</v>
      </c>
      <c r="I865" s="17" t="s">
        <v>571</v>
      </c>
      <c r="J865" s="18">
        <v>587</v>
      </c>
      <c r="K865" s="19">
        <v>152.58000000000001</v>
      </c>
      <c r="L865" s="19">
        <v>97.44</v>
      </c>
      <c r="M865" s="19">
        <f>Table1[[#This Row],[Unit_Selling Price]]-Table1[[#This Row],[Unit_Cost]]</f>
        <v>55.14</v>
      </c>
      <c r="N865" s="19">
        <f>Table1[[#This Row],[Quantity]]*Table1[[#This Row],[unit_per Profit]]</f>
        <v>32367.18</v>
      </c>
    </row>
    <row r="866" spans="1:14" x14ac:dyDescent="0.2">
      <c r="A866" s="10" t="s">
        <v>29</v>
      </c>
      <c r="B866" s="10" t="s">
        <v>30</v>
      </c>
      <c r="C866" s="10" t="s">
        <v>56</v>
      </c>
      <c r="D866" s="10" t="s">
        <v>27</v>
      </c>
      <c r="E866" s="10" t="s">
        <v>35</v>
      </c>
      <c r="F866" s="11">
        <v>40702</v>
      </c>
      <c r="G866" s="10">
        <v>2011</v>
      </c>
      <c r="H866" s="10">
        <v>552276551</v>
      </c>
      <c r="I866" s="17" t="s">
        <v>1018</v>
      </c>
      <c r="J866" s="18">
        <v>9759</v>
      </c>
      <c r="K866" s="19">
        <v>421.89</v>
      </c>
      <c r="L866" s="19">
        <v>364.69</v>
      </c>
      <c r="M866" s="19">
        <f>Table1[[#This Row],[Unit_Selling Price]]-Table1[[#This Row],[Unit_Cost]]</f>
        <v>57.2</v>
      </c>
      <c r="N866" s="19">
        <f>Table1[[#This Row],[Quantity]]*Table1[[#This Row],[unit_per Profit]]</f>
        <v>558214.80000000005</v>
      </c>
    </row>
    <row r="867" spans="1:14" x14ac:dyDescent="0.2">
      <c r="A867" s="10" t="s">
        <v>29</v>
      </c>
      <c r="B867" s="10" t="s">
        <v>184</v>
      </c>
      <c r="C867" s="10" t="s">
        <v>26</v>
      </c>
      <c r="D867" s="10" t="s">
        <v>27</v>
      </c>
      <c r="E867" s="10" t="s">
        <v>24</v>
      </c>
      <c r="F867" s="11" t="s">
        <v>966</v>
      </c>
      <c r="G867" s="10">
        <v>2016</v>
      </c>
      <c r="H867" s="10">
        <v>163587558</v>
      </c>
      <c r="I867" s="17" t="s">
        <v>834</v>
      </c>
      <c r="J867" s="18">
        <v>8048</v>
      </c>
      <c r="K867" s="19">
        <v>152.58000000000001</v>
      </c>
      <c r="L867" s="19">
        <v>97.44</v>
      </c>
      <c r="M867" s="19">
        <f>Table1[[#This Row],[Unit_Selling Price]]-Table1[[#This Row],[Unit_Cost]]</f>
        <v>55.14</v>
      </c>
      <c r="N867" s="19">
        <f>Table1[[#This Row],[Quantity]]*Table1[[#This Row],[unit_per Profit]]</f>
        <v>443766.72</v>
      </c>
    </row>
    <row r="868" spans="1:14" x14ac:dyDescent="0.2">
      <c r="A868" s="10" t="s">
        <v>278</v>
      </c>
      <c r="B868" s="10" t="s">
        <v>121</v>
      </c>
      <c r="C868" s="10" t="s">
        <v>31</v>
      </c>
      <c r="D868" s="10" t="s">
        <v>27</v>
      </c>
      <c r="E868" s="10" t="s">
        <v>24</v>
      </c>
      <c r="F868" s="11" t="s">
        <v>1019</v>
      </c>
      <c r="G868" s="10">
        <v>2012</v>
      </c>
      <c r="H868" s="10">
        <v>873929631</v>
      </c>
      <c r="I868" s="17" t="s">
        <v>1020</v>
      </c>
      <c r="J868" s="18">
        <v>4053</v>
      </c>
      <c r="K868" s="19">
        <v>47.45</v>
      </c>
      <c r="L868" s="19">
        <v>31.79</v>
      </c>
      <c r="M868" s="19">
        <f>Table1[[#This Row],[Unit_Selling Price]]-Table1[[#This Row],[Unit_Cost]]</f>
        <v>15.66</v>
      </c>
      <c r="N868" s="19">
        <f>Table1[[#This Row],[Quantity]]*Table1[[#This Row],[unit_per Profit]]</f>
        <v>63469.98</v>
      </c>
    </row>
    <row r="869" spans="1:14" x14ac:dyDescent="0.2">
      <c r="A869" s="10" t="s">
        <v>46</v>
      </c>
      <c r="B869" s="10" t="s">
        <v>84</v>
      </c>
      <c r="C869" s="10" t="s">
        <v>34</v>
      </c>
      <c r="D869" s="10" t="s">
        <v>23</v>
      </c>
      <c r="E869" s="10" t="s">
        <v>35</v>
      </c>
      <c r="F869" s="11" t="s">
        <v>616</v>
      </c>
      <c r="G869" s="10">
        <v>2011</v>
      </c>
      <c r="H869" s="10">
        <v>739601600</v>
      </c>
      <c r="I869" s="17">
        <v>40819</v>
      </c>
      <c r="J869" s="18">
        <v>3404</v>
      </c>
      <c r="K869" s="19">
        <v>205.7</v>
      </c>
      <c r="L869" s="19">
        <v>117.11</v>
      </c>
      <c r="M869" s="19">
        <f>Table1[[#This Row],[Unit_Selling Price]]-Table1[[#This Row],[Unit_Cost]]</f>
        <v>88.59</v>
      </c>
      <c r="N869" s="19">
        <f>Table1[[#This Row],[Quantity]]*Table1[[#This Row],[unit_per Profit]]</f>
        <v>301560.36</v>
      </c>
    </row>
    <row r="870" spans="1:14" x14ac:dyDescent="0.2">
      <c r="A870" s="10" t="s">
        <v>46</v>
      </c>
      <c r="B870" s="10" t="s">
        <v>97</v>
      </c>
      <c r="C870" s="10" t="s">
        <v>51</v>
      </c>
      <c r="D870" s="10" t="s">
        <v>23</v>
      </c>
      <c r="E870" s="10" t="s">
        <v>24</v>
      </c>
      <c r="F870" s="11" t="s">
        <v>1021</v>
      </c>
      <c r="G870" s="10">
        <v>2010</v>
      </c>
      <c r="H870" s="10">
        <v>137214791</v>
      </c>
      <c r="I870" s="17">
        <v>40220</v>
      </c>
      <c r="J870" s="18">
        <v>3761</v>
      </c>
      <c r="K870" s="19">
        <v>437.2</v>
      </c>
      <c r="L870" s="19">
        <v>263.33</v>
      </c>
      <c r="M870" s="19">
        <f>Table1[[#This Row],[Unit_Selling Price]]-Table1[[#This Row],[Unit_Cost]]</f>
        <v>173.87</v>
      </c>
      <c r="N870" s="19">
        <f>Table1[[#This Row],[Quantity]]*Table1[[#This Row],[unit_per Profit]]</f>
        <v>653925.06999999995</v>
      </c>
    </row>
    <row r="871" spans="1:14" x14ac:dyDescent="0.2">
      <c r="A871" s="10" t="s">
        <v>46</v>
      </c>
      <c r="B871" s="10" t="s">
        <v>142</v>
      </c>
      <c r="C871" s="10" t="s">
        <v>65</v>
      </c>
      <c r="D871" s="10" t="s">
        <v>27</v>
      </c>
      <c r="E871" s="10" t="s">
        <v>28</v>
      </c>
      <c r="F871" s="11" t="s">
        <v>820</v>
      </c>
      <c r="G871" s="10">
        <v>2013</v>
      </c>
      <c r="H871" s="10">
        <v>413693034</v>
      </c>
      <c r="I871" s="17" t="s">
        <v>1022</v>
      </c>
      <c r="J871" s="18">
        <v>9817</v>
      </c>
      <c r="K871" s="19">
        <v>9.33</v>
      </c>
      <c r="L871" s="19">
        <v>6.92</v>
      </c>
      <c r="M871" s="19">
        <f>Table1[[#This Row],[Unit_Selling Price]]-Table1[[#This Row],[Unit_Cost]]</f>
        <v>2.41</v>
      </c>
      <c r="N871" s="19">
        <f>Table1[[#This Row],[Quantity]]*Table1[[#This Row],[unit_per Profit]]</f>
        <v>23658.97</v>
      </c>
    </row>
    <row r="872" spans="1:14" x14ac:dyDescent="0.2">
      <c r="A872" s="10" t="s">
        <v>32</v>
      </c>
      <c r="B872" s="10" t="s">
        <v>81</v>
      </c>
      <c r="C872" s="10" t="s">
        <v>65</v>
      </c>
      <c r="D872" s="10" t="s">
        <v>27</v>
      </c>
      <c r="E872" s="10" t="s">
        <v>43</v>
      </c>
      <c r="F872" s="11">
        <v>42196</v>
      </c>
      <c r="G872" s="10">
        <v>2015</v>
      </c>
      <c r="H872" s="10">
        <v>736272656</v>
      </c>
      <c r="I872" s="17">
        <v>42350</v>
      </c>
      <c r="J872" s="18">
        <v>8296</v>
      </c>
      <c r="K872" s="19">
        <v>9.33</v>
      </c>
      <c r="L872" s="19">
        <v>6.92</v>
      </c>
      <c r="M872" s="19">
        <f>Table1[[#This Row],[Unit_Selling Price]]-Table1[[#This Row],[Unit_Cost]]</f>
        <v>2.41</v>
      </c>
      <c r="N872" s="19">
        <f>Table1[[#This Row],[Quantity]]*Table1[[#This Row],[unit_per Profit]]</f>
        <v>19993.36</v>
      </c>
    </row>
    <row r="873" spans="1:14" x14ac:dyDescent="0.2">
      <c r="A873" s="10" t="s">
        <v>46</v>
      </c>
      <c r="B873" s="10" t="s">
        <v>97</v>
      </c>
      <c r="C873" s="10" t="s">
        <v>22</v>
      </c>
      <c r="D873" s="10" t="s">
        <v>27</v>
      </c>
      <c r="E873" s="10" t="s">
        <v>35</v>
      </c>
      <c r="F873" s="11" t="s">
        <v>1023</v>
      </c>
      <c r="G873" s="10">
        <v>2010</v>
      </c>
      <c r="H873" s="10">
        <v>342502486</v>
      </c>
      <c r="I873" s="17" t="s">
        <v>1023</v>
      </c>
      <c r="J873" s="18">
        <v>2952</v>
      </c>
      <c r="K873" s="19">
        <v>255.28</v>
      </c>
      <c r="L873" s="19">
        <v>159.41999999999999</v>
      </c>
      <c r="M873" s="19">
        <f>Table1[[#This Row],[Unit_Selling Price]]-Table1[[#This Row],[Unit_Cost]]</f>
        <v>95.86</v>
      </c>
      <c r="N873" s="19">
        <f>Table1[[#This Row],[Quantity]]*Table1[[#This Row],[unit_per Profit]]</f>
        <v>282978.71999999997</v>
      </c>
    </row>
    <row r="874" spans="1:14" x14ac:dyDescent="0.2">
      <c r="A874" s="10" t="s">
        <v>278</v>
      </c>
      <c r="B874" s="10" t="s">
        <v>94</v>
      </c>
      <c r="C874" s="10" t="s">
        <v>51</v>
      </c>
      <c r="D874" s="10" t="s">
        <v>27</v>
      </c>
      <c r="E874" s="10" t="s">
        <v>35</v>
      </c>
      <c r="F874" s="11" t="s">
        <v>993</v>
      </c>
      <c r="G874" s="10">
        <v>2015</v>
      </c>
      <c r="H874" s="10">
        <v>790243852</v>
      </c>
      <c r="I874" s="17">
        <v>42279</v>
      </c>
      <c r="J874" s="18">
        <v>9572</v>
      </c>
      <c r="K874" s="19">
        <v>437.2</v>
      </c>
      <c r="L874" s="19">
        <v>263.33</v>
      </c>
      <c r="M874" s="19">
        <f>Table1[[#This Row],[Unit_Selling Price]]-Table1[[#This Row],[Unit_Cost]]</f>
        <v>173.87</v>
      </c>
      <c r="N874" s="19">
        <f>Table1[[#This Row],[Quantity]]*Table1[[#This Row],[unit_per Profit]]</f>
        <v>1664283.64</v>
      </c>
    </row>
    <row r="875" spans="1:14" x14ac:dyDescent="0.2">
      <c r="A875" s="10" t="s">
        <v>32</v>
      </c>
      <c r="B875" s="10" t="s">
        <v>52</v>
      </c>
      <c r="C875" s="10" t="s">
        <v>39</v>
      </c>
      <c r="D875" s="10" t="s">
        <v>23</v>
      </c>
      <c r="E875" s="10" t="s">
        <v>24</v>
      </c>
      <c r="F875" s="11">
        <v>41521</v>
      </c>
      <c r="G875" s="10">
        <v>2013</v>
      </c>
      <c r="H875" s="10">
        <v>107670581</v>
      </c>
      <c r="I875" s="17">
        <v>41279</v>
      </c>
      <c r="J875" s="18">
        <v>972</v>
      </c>
      <c r="K875" s="19">
        <v>81.73</v>
      </c>
      <c r="L875" s="19">
        <v>56.67</v>
      </c>
      <c r="M875" s="19">
        <f>Table1[[#This Row],[Unit_Selling Price]]-Table1[[#This Row],[Unit_Cost]]</f>
        <v>25.06</v>
      </c>
      <c r="N875" s="19">
        <f>Table1[[#This Row],[Quantity]]*Table1[[#This Row],[unit_per Profit]]</f>
        <v>24358.32</v>
      </c>
    </row>
    <row r="876" spans="1:14" x14ac:dyDescent="0.2">
      <c r="A876" s="10" t="s">
        <v>40</v>
      </c>
      <c r="B876" s="10" t="s">
        <v>201</v>
      </c>
      <c r="C876" s="10" t="s">
        <v>85</v>
      </c>
      <c r="D876" s="10" t="s">
        <v>23</v>
      </c>
      <c r="E876" s="10" t="s">
        <v>43</v>
      </c>
      <c r="F876" s="11" t="s">
        <v>1024</v>
      </c>
      <c r="G876" s="10">
        <v>2013</v>
      </c>
      <c r="H876" s="10">
        <v>443269002</v>
      </c>
      <c r="I876" s="17" t="s">
        <v>605</v>
      </c>
      <c r="J876" s="18">
        <v>2003</v>
      </c>
      <c r="K876" s="19">
        <v>668.27</v>
      </c>
      <c r="L876" s="19">
        <v>502.54</v>
      </c>
      <c r="M876" s="19">
        <f>Table1[[#This Row],[Unit_Selling Price]]-Table1[[#This Row],[Unit_Cost]]</f>
        <v>165.73</v>
      </c>
      <c r="N876" s="19">
        <f>Table1[[#This Row],[Quantity]]*Table1[[#This Row],[unit_per Profit]]</f>
        <v>331957.19</v>
      </c>
    </row>
    <row r="877" spans="1:14" x14ac:dyDescent="0.2">
      <c r="A877" s="10" t="s">
        <v>29</v>
      </c>
      <c r="B877" s="10" t="s">
        <v>197</v>
      </c>
      <c r="C877" s="10" t="s">
        <v>22</v>
      </c>
      <c r="D877" s="10" t="s">
        <v>27</v>
      </c>
      <c r="E877" s="10" t="s">
        <v>24</v>
      </c>
      <c r="F877" s="11">
        <v>41183</v>
      </c>
      <c r="G877" s="10">
        <v>2012</v>
      </c>
      <c r="H877" s="10">
        <v>415837943</v>
      </c>
      <c r="I877" s="17" t="s">
        <v>1025</v>
      </c>
      <c r="J877" s="18">
        <v>4543</v>
      </c>
      <c r="K877" s="19">
        <v>255.28</v>
      </c>
      <c r="L877" s="19">
        <v>159.41999999999999</v>
      </c>
      <c r="M877" s="19">
        <f>Table1[[#This Row],[Unit_Selling Price]]-Table1[[#This Row],[Unit_Cost]]</f>
        <v>95.86</v>
      </c>
      <c r="N877" s="19">
        <f>Table1[[#This Row],[Quantity]]*Table1[[#This Row],[unit_per Profit]]</f>
        <v>435491.98</v>
      </c>
    </row>
    <row r="878" spans="1:14" x14ac:dyDescent="0.2">
      <c r="A878" s="10" t="s">
        <v>40</v>
      </c>
      <c r="B878" s="10" t="s">
        <v>205</v>
      </c>
      <c r="C878" s="10" t="s">
        <v>31</v>
      </c>
      <c r="D878" s="10" t="s">
        <v>27</v>
      </c>
      <c r="E878" s="10" t="s">
        <v>35</v>
      </c>
      <c r="F878" s="11">
        <v>42587</v>
      </c>
      <c r="G878" s="10">
        <v>2016</v>
      </c>
      <c r="H878" s="10">
        <v>964488732</v>
      </c>
      <c r="I878" s="17">
        <v>42527</v>
      </c>
      <c r="J878" s="18">
        <v>2504</v>
      </c>
      <c r="K878" s="19">
        <v>47.45</v>
      </c>
      <c r="L878" s="19">
        <v>31.79</v>
      </c>
      <c r="M878" s="19">
        <f>Table1[[#This Row],[Unit_Selling Price]]-Table1[[#This Row],[Unit_Cost]]</f>
        <v>15.66</v>
      </c>
      <c r="N878" s="19">
        <f>Table1[[#This Row],[Quantity]]*Table1[[#This Row],[unit_per Profit]]</f>
        <v>39212.639999999999</v>
      </c>
    </row>
    <row r="879" spans="1:14" x14ac:dyDescent="0.2">
      <c r="A879" s="10" t="s">
        <v>29</v>
      </c>
      <c r="B879" s="10" t="s">
        <v>154</v>
      </c>
      <c r="C879" s="10" t="s">
        <v>22</v>
      </c>
      <c r="D879" s="10" t="s">
        <v>27</v>
      </c>
      <c r="E879" s="10" t="s">
        <v>43</v>
      </c>
      <c r="F879" s="11" t="s">
        <v>929</v>
      </c>
      <c r="G879" s="10">
        <v>2014</v>
      </c>
      <c r="H879" s="10">
        <v>398645198</v>
      </c>
      <c r="I879" s="17" t="s">
        <v>1026</v>
      </c>
      <c r="J879" s="18">
        <v>6828</v>
      </c>
      <c r="K879" s="19">
        <v>255.28</v>
      </c>
      <c r="L879" s="19">
        <v>159.41999999999999</v>
      </c>
      <c r="M879" s="19">
        <f>Table1[[#This Row],[Unit_Selling Price]]-Table1[[#This Row],[Unit_Cost]]</f>
        <v>95.86</v>
      </c>
      <c r="N879" s="19">
        <f>Table1[[#This Row],[Quantity]]*Table1[[#This Row],[unit_per Profit]]</f>
        <v>654532.07999999996</v>
      </c>
    </row>
    <row r="880" spans="1:14" x14ac:dyDescent="0.2">
      <c r="A880" s="10" t="s">
        <v>46</v>
      </c>
      <c r="B880" s="10" t="s">
        <v>120</v>
      </c>
      <c r="C880" s="10" t="s">
        <v>65</v>
      </c>
      <c r="D880" s="10" t="s">
        <v>23</v>
      </c>
      <c r="E880" s="10" t="s">
        <v>28</v>
      </c>
      <c r="F880" s="11" t="s">
        <v>1027</v>
      </c>
      <c r="G880" s="10">
        <v>2010</v>
      </c>
      <c r="H880" s="10">
        <v>248043668</v>
      </c>
      <c r="I880" s="17" t="s">
        <v>1028</v>
      </c>
      <c r="J880" s="18">
        <v>488</v>
      </c>
      <c r="K880" s="19">
        <v>9.33</v>
      </c>
      <c r="L880" s="19">
        <v>6.92</v>
      </c>
      <c r="M880" s="19">
        <f>Table1[[#This Row],[Unit_Selling Price]]-Table1[[#This Row],[Unit_Cost]]</f>
        <v>2.41</v>
      </c>
      <c r="N880" s="19">
        <f>Table1[[#This Row],[Quantity]]*Table1[[#This Row],[unit_per Profit]]</f>
        <v>1176.08</v>
      </c>
    </row>
    <row r="881" spans="1:14" x14ac:dyDescent="0.2">
      <c r="A881" s="10" t="s">
        <v>59</v>
      </c>
      <c r="B881" s="10" t="s">
        <v>225</v>
      </c>
      <c r="C881" s="10" t="s">
        <v>51</v>
      </c>
      <c r="D881" s="10" t="s">
        <v>23</v>
      </c>
      <c r="E881" s="10" t="s">
        <v>28</v>
      </c>
      <c r="F881" s="11" t="s">
        <v>1029</v>
      </c>
      <c r="G881" s="10">
        <v>2014</v>
      </c>
      <c r="H881" s="10">
        <v>312732970</v>
      </c>
      <c r="I881" s="17" t="s">
        <v>1030</v>
      </c>
      <c r="J881" s="18">
        <v>3490</v>
      </c>
      <c r="K881" s="19">
        <v>437.2</v>
      </c>
      <c r="L881" s="19">
        <v>263.33</v>
      </c>
      <c r="M881" s="19">
        <f>Table1[[#This Row],[Unit_Selling Price]]-Table1[[#This Row],[Unit_Cost]]</f>
        <v>173.87</v>
      </c>
      <c r="N881" s="19">
        <f>Table1[[#This Row],[Quantity]]*Table1[[#This Row],[unit_per Profit]]</f>
        <v>606806.30000000005</v>
      </c>
    </row>
    <row r="882" spans="1:14" x14ac:dyDescent="0.2">
      <c r="A882" s="10" t="s">
        <v>29</v>
      </c>
      <c r="B882" s="10" t="s">
        <v>111</v>
      </c>
      <c r="C882" s="10" t="s">
        <v>39</v>
      </c>
      <c r="D882" s="10" t="s">
        <v>27</v>
      </c>
      <c r="E882" s="10" t="s">
        <v>43</v>
      </c>
      <c r="F882" s="11">
        <v>41316</v>
      </c>
      <c r="G882" s="10">
        <v>2013</v>
      </c>
      <c r="H882" s="10">
        <v>913074433</v>
      </c>
      <c r="I882" s="17" t="s">
        <v>883</v>
      </c>
      <c r="J882" s="18">
        <v>7870</v>
      </c>
      <c r="K882" s="19">
        <v>81.73</v>
      </c>
      <c r="L882" s="19">
        <v>56.67</v>
      </c>
      <c r="M882" s="19">
        <f>Table1[[#This Row],[Unit_Selling Price]]-Table1[[#This Row],[Unit_Cost]]</f>
        <v>25.06</v>
      </c>
      <c r="N882" s="19">
        <f>Table1[[#This Row],[Quantity]]*Table1[[#This Row],[unit_per Profit]]</f>
        <v>197222.2</v>
      </c>
    </row>
    <row r="883" spans="1:14" x14ac:dyDescent="0.2">
      <c r="A883" s="10" t="s">
        <v>37</v>
      </c>
      <c r="B883" s="10" t="s">
        <v>106</v>
      </c>
      <c r="C883" s="10" t="s">
        <v>85</v>
      </c>
      <c r="D883" s="10" t="s">
        <v>27</v>
      </c>
      <c r="E883" s="10" t="s">
        <v>28</v>
      </c>
      <c r="F883" s="11" t="s">
        <v>1031</v>
      </c>
      <c r="G883" s="10">
        <v>2016</v>
      </c>
      <c r="H883" s="10">
        <v>639741885</v>
      </c>
      <c r="I883" s="17" t="s">
        <v>1032</v>
      </c>
      <c r="J883" s="18">
        <v>2695</v>
      </c>
      <c r="K883" s="19">
        <v>668.27</v>
      </c>
      <c r="L883" s="19">
        <v>502.54</v>
      </c>
      <c r="M883" s="19">
        <f>Table1[[#This Row],[Unit_Selling Price]]-Table1[[#This Row],[Unit_Cost]]</f>
        <v>165.73</v>
      </c>
      <c r="N883" s="19">
        <f>Table1[[#This Row],[Quantity]]*Table1[[#This Row],[unit_per Profit]]</f>
        <v>446642.35</v>
      </c>
    </row>
    <row r="884" spans="1:14" x14ac:dyDescent="0.2">
      <c r="A884" s="10" t="s">
        <v>46</v>
      </c>
      <c r="B884" s="10" t="s">
        <v>83</v>
      </c>
      <c r="C884" s="10" t="s">
        <v>49</v>
      </c>
      <c r="D884" s="10" t="s">
        <v>23</v>
      </c>
      <c r="E884" s="10" t="s">
        <v>28</v>
      </c>
      <c r="F884" s="11">
        <v>42253</v>
      </c>
      <c r="G884" s="10">
        <v>2015</v>
      </c>
      <c r="H884" s="10">
        <v>403721654</v>
      </c>
      <c r="I884" s="17" t="s">
        <v>1033</v>
      </c>
      <c r="J884" s="18">
        <v>9064</v>
      </c>
      <c r="K884" s="19">
        <v>651.21</v>
      </c>
      <c r="L884" s="19">
        <v>524.96</v>
      </c>
      <c r="M884" s="19">
        <f>Table1[[#This Row],[Unit_Selling Price]]-Table1[[#This Row],[Unit_Cost]]</f>
        <v>126.25</v>
      </c>
      <c r="N884" s="19">
        <f>Table1[[#This Row],[Quantity]]*Table1[[#This Row],[unit_per Profit]]</f>
        <v>1144330</v>
      </c>
    </row>
    <row r="885" spans="1:14" x14ac:dyDescent="0.2">
      <c r="A885" s="10" t="s">
        <v>32</v>
      </c>
      <c r="B885" s="10" t="s">
        <v>127</v>
      </c>
      <c r="C885" s="10" t="s">
        <v>42</v>
      </c>
      <c r="D885" s="10" t="s">
        <v>27</v>
      </c>
      <c r="E885" s="10" t="s">
        <v>43</v>
      </c>
      <c r="F885" s="11" t="s">
        <v>562</v>
      </c>
      <c r="G885" s="10">
        <v>2017</v>
      </c>
      <c r="H885" s="10">
        <v>286312568</v>
      </c>
      <c r="I885" s="17">
        <v>42985</v>
      </c>
      <c r="J885" s="18">
        <v>5106</v>
      </c>
      <c r="K885" s="19">
        <v>109.28</v>
      </c>
      <c r="L885" s="19">
        <v>35.840000000000003</v>
      </c>
      <c r="M885" s="19">
        <f>Table1[[#This Row],[Unit_Selling Price]]-Table1[[#This Row],[Unit_Cost]]</f>
        <v>73.44</v>
      </c>
      <c r="N885" s="19">
        <f>Table1[[#This Row],[Quantity]]*Table1[[#This Row],[unit_per Profit]]</f>
        <v>374984.64</v>
      </c>
    </row>
    <row r="886" spans="1:14" x14ac:dyDescent="0.2">
      <c r="A886" s="10" t="s">
        <v>29</v>
      </c>
      <c r="B886" s="10" t="s">
        <v>197</v>
      </c>
      <c r="C886" s="10" t="s">
        <v>65</v>
      </c>
      <c r="D886" s="10" t="s">
        <v>27</v>
      </c>
      <c r="E886" s="10" t="s">
        <v>43</v>
      </c>
      <c r="F886" s="11" t="s">
        <v>335</v>
      </c>
      <c r="G886" s="10">
        <v>2014</v>
      </c>
      <c r="H886" s="10">
        <v>889125955</v>
      </c>
      <c r="I886" s="17" t="s">
        <v>1009</v>
      </c>
      <c r="J886" s="18">
        <v>983</v>
      </c>
      <c r="K886" s="19">
        <v>9.33</v>
      </c>
      <c r="L886" s="19">
        <v>6.92</v>
      </c>
      <c r="M886" s="19">
        <f>Table1[[#This Row],[Unit_Selling Price]]-Table1[[#This Row],[Unit_Cost]]</f>
        <v>2.41</v>
      </c>
      <c r="N886" s="19">
        <f>Table1[[#This Row],[Quantity]]*Table1[[#This Row],[unit_per Profit]]</f>
        <v>2369.0300000000002</v>
      </c>
    </row>
    <row r="887" spans="1:14" x14ac:dyDescent="0.2">
      <c r="A887" s="10" t="s">
        <v>40</v>
      </c>
      <c r="B887" s="10" t="s">
        <v>74</v>
      </c>
      <c r="C887" s="10" t="s">
        <v>31</v>
      </c>
      <c r="D887" s="10" t="s">
        <v>27</v>
      </c>
      <c r="E887" s="10" t="s">
        <v>24</v>
      </c>
      <c r="F887" s="11">
        <v>40459</v>
      </c>
      <c r="G887" s="10">
        <v>2010</v>
      </c>
      <c r="H887" s="10">
        <v>184085643</v>
      </c>
      <c r="I887" s="17" t="s">
        <v>1034</v>
      </c>
      <c r="J887" s="18">
        <v>3887</v>
      </c>
      <c r="K887" s="19">
        <v>47.45</v>
      </c>
      <c r="L887" s="19">
        <v>31.79</v>
      </c>
      <c r="M887" s="19">
        <f>Table1[[#This Row],[Unit_Selling Price]]-Table1[[#This Row],[Unit_Cost]]</f>
        <v>15.66</v>
      </c>
      <c r="N887" s="19">
        <f>Table1[[#This Row],[Quantity]]*Table1[[#This Row],[unit_per Profit]]</f>
        <v>60870.42</v>
      </c>
    </row>
    <row r="888" spans="1:14" x14ac:dyDescent="0.2">
      <c r="A888" s="10" t="s">
        <v>29</v>
      </c>
      <c r="B888" s="10" t="s">
        <v>57</v>
      </c>
      <c r="C888" s="10" t="s">
        <v>65</v>
      </c>
      <c r="D888" s="10" t="s">
        <v>27</v>
      </c>
      <c r="E888" s="10" t="s">
        <v>43</v>
      </c>
      <c r="F888" s="11">
        <v>40702</v>
      </c>
      <c r="G888" s="10">
        <v>2011</v>
      </c>
      <c r="H888" s="10">
        <v>263427960</v>
      </c>
      <c r="I888" s="17" t="s">
        <v>810</v>
      </c>
      <c r="J888" s="18">
        <v>3042</v>
      </c>
      <c r="K888" s="19">
        <v>9.33</v>
      </c>
      <c r="L888" s="19">
        <v>6.92</v>
      </c>
      <c r="M888" s="19">
        <f>Table1[[#This Row],[Unit_Selling Price]]-Table1[[#This Row],[Unit_Cost]]</f>
        <v>2.41</v>
      </c>
      <c r="N888" s="19">
        <f>Table1[[#This Row],[Quantity]]*Table1[[#This Row],[unit_per Profit]]</f>
        <v>7331.22</v>
      </c>
    </row>
    <row r="889" spans="1:14" x14ac:dyDescent="0.2">
      <c r="A889" s="10" t="s">
        <v>32</v>
      </c>
      <c r="B889" s="10" t="s">
        <v>36</v>
      </c>
      <c r="C889" s="10" t="s">
        <v>31</v>
      </c>
      <c r="D889" s="10" t="s">
        <v>27</v>
      </c>
      <c r="E889" s="10" t="s">
        <v>43</v>
      </c>
      <c r="F889" s="11" t="s">
        <v>1035</v>
      </c>
      <c r="G889" s="10">
        <v>2012</v>
      </c>
      <c r="H889" s="10">
        <v>589701735</v>
      </c>
      <c r="I889" s="17" t="s">
        <v>1036</v>
      </c>
      <c r="J889" s="18">
        <v>4703</v>
      </c>
      <c r="K889" s="19">
        <v>47.45</v>
      </c>
      <c r="L889" s="19">
        <v>31.79</v>
      </c>
      <c r="M889" s="19">
        <f>Table1[[#This Row],[Unit_Selling Price]]-Table1[[#This Row],[Unit_Cost]]</f>
        <v>15.66</v>
      </c>
      <c r="N889" s="19">
        <f>Table1[[#This Row],[Quantity]]*Table1[[#This Row],[unit_per Profit]]</f>
        <v>73648.98</v>
      </c>
    </row>
    <row r="890" spans="1:14" x14ac:dyDescent="0.2">
      <c r="A890" s="10" t="s">
        <v>32</v>
      </c>
      <c r="B890" s="10" t="s">
        <v>127</v>
      </c>
      <c r="C890" s="10" t="s">
        <v>77</v>
      </c>
      <c r="D890" s="10" t="s">
        <v>27</v>
      </c>
      <c r="E890" s="10" t="s">
        <v>28</v>
      </c>
      <c r="F890" s="11">
        <v>42799</v>
      </c>
      <c r="G890" s="10">
        <v>2017</v>
      </c>
      <c r="H890" s="10">
        <v>245768296</v>
      </c>
      <c r="I890" s="17">
        <v>43074</v>
      </c>
      <c r="J890" s="18">
        <v>7155</v>
      </c>
      <c r="K890" s="19">
        <v>154.06</v>
      </c>
      <c r="L890" s="19">
        <v>90.93</v>
      </c>
      <c r="M890" s="19">
        <f>Table1[[#This Row],[Unit_Selling Price]]-Table1[[#This Row],[Unit_Cost]]</f>
        <v>63.13</v>
      </c>
      <c r="N890" s="19">
        <f>Table1[[#This Row],[Quantity]]*Table1[[#This Row],[unit_per Profit]]</f>
        <v>451695.15</v>
      </c>
    </row>
    <row r="891" spans="1:14" x14ac:dyDescent="0.2">
      <c r="A891" s="10" t="s">
        <v>40</v>
      </c>
      <c r="B891" s="10" t="s">
        <v>72</v>
      </c>
      <c r="C891" s="10" t="s">
        <v>31</v>
      </c>
      <c r="D891" s="10" t="s">
        <v>27</v>
      </c>
      <c r="E891" s="10" t="s">
        <v>35</v>
      </c>
      <c r="F891" s="11" t="s">
        <v>830</v>
      </c>
      <c r="G891" s="10">
        <v>2011</v>
      </c>
      <c r="H891" s="10">
        <v>184801471</v>
      </c>
      <c r="I891" s="17" t="s">
        <v>869</v>
      </c>
      <c r="J891" s="18">
        <v>5717</v>
      </c>
      <c r="K891" s="19">
        <v>47.45</v>
      </c>
      <c r="L891" s="19">
        <v>31.79</v>
      </c>
      <c r="M891" s="19">
        <f>Table1[[#This Row],[Unit_Selling Price]]-Table1[[#This Row],[Unit_Cost]]</f>
        <v>15.66</v>
      </c>
      <c r="N891" s="19">
        <f>Table1[[#This Row],[Quantity]]*Table1[[#This Row],[unit_per Profit]]</f>
        <v>89528.22</v>
      </c>
    </row>
    <row r="892" spans="1:14" x14ac:dyDescent="0.2">
      <c r="A892" s="10" t="s">
        <v>40</v>
      </c>
      <c r="B892" s="10" t="s">
        <v>101</v>
      </c>
      <c r="C892" s="10" t="s">
        <v>22</v>
      </c>
      <c r="D892" s="10" t="s">
        <v>23</v>
      </c>
      <c r="E892" s="10" t="s">
        <v>24</v>
      </c>
      <c r="F892" s="11" t="s">
        <v>700</v>
      </c>
      <c r="G892" s="10">
        <v>2013</v>
      </c>
      <c r="H892" s="10">
        <v>980287587</v>
      </c>
      <c r="I892" s="17" t="s">
        <v>1037</v>
      </c>
      <c r="J892" s="18">
        <v>7736</v>
      </c>
      <c r="K892" s="19">
        <v>255.28</v>
      </c>
      <c r="L892" s="19">
        <v>159.41999999999999</v>
      </c>
      <c r="M892" s="19">
        <f>Table1[[#This Row],[Unit_Selling Price]]-Table1[[#This Row],[Unit_Cost]]</f>
        <v>95.86</v>
      </c>
      <c r="N892" s="19">
        <f>Table1[[#This Row],[Quantity]]*Table1[[#This Row],[unit_per Profit]]</f>
        <v>741572.96</v>
      </c>
    </row>
    <row r="893" spans="1:14" x14ac:dyDescent="0.2">
      <c r="A893" s="10" t="s">
        <v>37</v>
      </c>
      <c r="B893" s="10" t="s">
        <v>274</v>
      </c>
      <c r="C893" s="10" t="s">
        <v>22</v>
      </c>
      <c r="D893" s="10" t="s">
        <v>23</v>
      </c>
      <c r="E893" s="10" t="s">
        <v>28</v>
      </c>
      <c r="F893" s="11" t="s">
        <v>1038</v>
      </c>
      <c r="G893" s="10">
        <v>2014</v>
      </c>
      <c r="H893" s="10">
        <v>576025474</v>
      </c>
      <c r="I893" s="17" t="s">
        <v>1039</v>
      </c>
      <c r="J893" s="18">
        <v>7593</v>
      </c>
      <c r="K893" s="19">
        <v>255.28</v>
      </c>
      <c r="L893" s="19">
        <v>159.41999999999999</v>
      </c>
      <c r="M893" s="19">
        <f>Table1[[#This Row],[Unit_Selling Price]]-Table1[[#This Row],[Unit_Cost]]</f>
        <v>95.86</v>
      </c>
      <c r="N893" s="19">
        <f>Table1[[#This Row],[Quantity]]*Table1[[#This Row],[unit_per Profit]]</f>
        <v>727864.98</v>
      </c>
    </row>
    <row r="894" spans="1:14" x14ac:dyDescent="0.2">
      <c r="A894" s="10" t="s">
        <v>32</v>
      </c>
      <c r="B894" s="10" t="s">
        <v>215</v>
      </c>
      <c r="C894" s="10" t="s">
        <v>26</v>
      </c>
      <c r="D894" s="10" t="s">
        <v>23</v>
      </c>
      <c r="E894" s="10" t="s">
        <v>43</v>
      </c>
      <c r="F894" s="11">
        <v>41917</v>
      </c>
      <c r="G894" s="10">
        <v>2014</v>
      </c>
      <c r="H894" s="10">
        <v>136126458</v>
      </c>
      <c r="I894" s="17">
        <v>41676</v>
      </c>
      <c r="J894" s="18">
        <v>1699</v>
      </c>
      <c r="K894" s="19">
        <v>152.58000000000001</v>
      </c>
      <c r="L894" s="19">
        <v>97.44</v>
      </c>
      <c r="M894" s="19">
        <f>Table1[[#This Row],[Unit_Selling Price]]-Table1[[#This Row],[Unit_Cost]]</f>
        <v>55.14</v>
      </c>
      <c r="N894" s="19">
        <f>Table1[[#This Row],[Quantity]]*Table1[[#This Row],[unit_per Profit]]</f>
        <v>93682.86</v>
      </c>
    </row>
    <row r="895" spans="1:14" x14ac:dyDescent="0.2">
      <c r="A895" s="10" t="s">
        <v>46</v>
      </c>
      <c r="B895" s="10" t="s">
        <v>141</v>
      </c>
      <c r="C895" s="10" t="s">
        <v>31</v>
      </c>
      <c r="D895" s="10" t="s">
        <v>23</v>
      </c>
      <c r="E895" s="10" t="s">
        <v>35</v>
      </c>
      <c r="F895" s="11" t="s">
        <v>1040</v>
      </c>
      <c r="G895" s="10">
        <v>2011</v>
      </c>
      <c r="H895" s="10">
        <v>895014369</v>
      </c>
      <c r="I895" s="17">
        <v>40859</v>
      </c>
      <c r="J895" s="18">
        <v>3496</v>
      </c>
      <c r="K895" s="19">
        <v>47.45</v>
      </c>
      <c r="L895" s="19">
        <v>31.79</v>
      </c>
      <c r="M895" s="19">
        <f>Table1[[#This Row],[Unit_Selling Price]]-Table1[[#This Row],[Unit_Cost]]</f>
        <v>15.66</v>
      </c>
      <c r="N895" s="19">
        <f>Table1[[#This Row],[Quantity]]*Table1[[#This Row],[unit_per Profit]]</f>
        <v>54747.360000000001</v>
      </c>
    </row>
    <row r="896" spans="1:14" x14ac:dyDescent="0.2">
      <c r="A896" s="10" t="s">
        <v>32</v>
      </c>
      <c r="B896" s="10" t="s">
        <v>152</v>
      </c>
      <c r="C896" s="10" t="s">
        <v>31</v>
      </c>
      <c r="D896" s="10" t="s">
        <v>23</v>
      </c>
      <c r="E896" s="10" t="s">
        <v>28</v>
      </c>
      <c r="F896" s="11">
        <v>41548</v>
      </c>
      <c r="G896" s="10">
        <v>2013</v>
      </c>
      <c r="H896" s="10">
        <v>107425534</v>
      </c>
      <c r="I896" s="17" t="s">
        <v>315</v>
      </c>
      <c r="J896" s="18">
        <v>8458</v>
      </c>
      <c r="K896" s="19">
        <v>47.45</v>
      </c>
      <c r="L896" s="19">
        <v>31.79</v>
      </c>
      <c r="M896" s="19">
        <f>Table1[[#This Row],[Unit_Selling Price]]-Table1[[#This Row],[Unit_Cost]]</f>
        <v>15.66</v>
      </c>
      <c r="N896" s="19">
        <f>Table1[[#This Row],[Quantity]]*Table1[[#This Row],[unit_per Profit]]</f>
        <v>132452.28</v>
      </c>
    </row>
    <row r="897" spans="1:14" x14ac:dyDescent="0.2">
      <c r="A897" s="10" t="s">
        <v>46</v>
      </c>
      <c r="B897" s="10" t="s">
        <v>207</v>
      </c>
      <c r="C897" s="10" t="s">
        <v>51</v>
      </c>
      <c r="D897" s="10" t="s">
        <v>27</v>
      </c>
      <c r="E897" s="10" t="s">
        <v>24</v>
      </c>
      <c r="F897" s="11" t="s">
        <v>1041</v>
      </c>
      <c r="G897" s="10">
        <v>2014</v>
      </c>
      <c r="H897" s="10">
        <v>498408782</v>
      </c>
      <c r="I897" s="17" t="s">
        <v>1042</v>
      </c>
      <c r="J897" s="18">
        <v>9089</v>
      </c>
      <c r="K897" s="19">
        <v>437.2</v>
      </c>
      <c r="L897" s="19">
        <v>263.33</v>
      </c>
      <c r="M897" s="19">
        <f>Table1[[#This Row],[Unit_Selling Price]]-Table1[[#This Row],[Unit_Cost]]</f>
        <v>173.87</v>
      </c>
      <c r="N897" s="19">
        <f>Table1[[#This Row],[Quantity]]*Table1[[#This Row],[unit_per Profit]]</f>
        <v>1580304.43</v>
      </c>
    </row>
    <row r="898" spans="1:14" x14ac:dyDescent="0.2">
      <c r="A898" s="10" t="s">
        <v>46</v>
      </c>
      <c r="B898" s="10" t="s">
        <v>78</v>
      </c>
      <c r="C898" s="10" t="s">
        <v>51</v>
      </c>
      <c r="D898" s="10" t="s">
        <v>23</v>
      </c>
      <c r="E898" s="10" t="s">
        <v>24</v>
      </c>
      <c r="F898" s="11" t="s">
        <v>1043</v>
      </c>
      <c r="G898" s="10">
        <v>2012</v>
      </c>
      <c r="H898" s="10">
        <v>813325440</v>
      </c>
      <c r="I898" s="17" t="s">
        <v>1044</v>
      </c>
      <c r="J898" s="18">
        <v>9927</v>
      </c>
      <c r="K898" s="19">
        <v>437.2</v>
      </c>
      <c r="L898" s="19">
        <v>263.33</v>
      </c>
      <c r="M898" s="19">
        <f>Table1[[#This Row],[Unit_Selling Price]]-Table1[[#This Row],[Unit_Cost]]</f>
        <v>173.87</v>
      </c>
      <c r="N898" s="19">
        <f>Table1[[#This Row],[Quantity]]*Table1[[#This Row],[unit_per Profit]]</f>
        <v>1726007.49</v>
      </c>
    </row>
    <row r="899" spans="1:14" x14ac:dyDescent="0.2">
      <c r="A899" s="10" t="s">
        <v>46</v>
      </c>
      <c r="B899" s="10" t="s">
        <v>137</v>
      </c>
      <c r="C899" s="10" t="s">
        <v>22</v>
      </c>
      <c r="D899" s="10" t="s">
        <v>27</v>
      </c>
      <c r="E899" s="10" t="s">
        <v>24</v>
      </c>
      <c r="F899" s="11">
        <v>42739</v>
      </c>
      <c r="G899" s="10">
        <v>2017</v>
      </c>
      <c r="H899" s="10">
        <v>767849338</v>
      </c>
      <c r="I899" s="17" t="s">
        <v>592</v>
      </c>
      <c r="J899" s="18">
        <v>2537</v>
      </c>
      <c r="K899" s="19">
        <v>255.28</v>
      </c>
      <c r="L899" s="19">
        <v>159.41999999999999</v>
      </c>
      <c r="M899" s="19">
        <f>Table1[[#This Row],[Unit_Selling Price]]-Table1[[#This Row],[Unit_Cost]]</f>
        <v>95.86</v>
      </c>
      <c r="N899" s="19">
        <f>Table1[[#This Row],[Quantity]]*Table1[[#This Row],[unit_per Profit]]</f>
        <v>243196.82</v>
      </c>
    </row>
    <row r="900" spans="1:14" x14ac:dyDescent="0.2">
      <c r="A900" s="10" t="s">
        <v>37</v>
      </c>
      <c r="B900" s="10" t="s">
        <v>63</v>
      </c>
      <c r="C900" s="10" t="s">
        <v>65</v>
      </c>
      <c r="D900" s="10" t="s">
        <v>27</v>
      </c>
      <c r="E900" s="10" t="s">
        <v>35</v>
      </c>
      <c r="F900" s="11" t="s">
        <v>952</v>
      </c>
      <c r="G900" s="10">
        <v>2016</v>
      </c>
      <c r="H900" s="10">
        <v>597966802</v>
      </c>
      <c r="I900" s="17">
        <v>42563</v>
      </c>
      <c r="J900" s="18">
        <v>520</v>
      </c>
      <c r="K900" s="19">
        <v>9.33</v>
      </c>
      <c r="L900" s="19">
        <v>6.92</v>
      </c>
      <c r="M900" s="19">
        <f>Table1[[#This Row],[Unit_Selling Price]]-Table1[[#This Row],[Unit_Cost]]</f>
        <v>2.41</v>
      </c>
      <c r="N900" s="19">
        <f>Table1[[#This Row],[Quantity]]*Table1[[#This Row],[unit_per Profit]]</f>
        <v>1253.2</v>
      </c>
    </row>
    <row r="901" spans="1:14" x14ac:dyDescent="0.2">
      <c r="A901" s="10" t="s">
        <v>37</v>
      </c>
      <c r="B901" s="10" t="s">
        <v>73</v>
      </c>
      <c r="C901" s="10" t="s">
        <v>39</v>
      </c>
      <c r="D901" s="10" t="s">
        <v>23</v>
      </c>
      <c r="E901" s="10" t="s">
        <v>28</v>
      </c>
      <c r="F901" s="11" t="s">
        <v>762</v>
      </c>
      <c r="G901" s="10">
        <v>2011</v>
      </c>
      <c r="H901" s="10">
        <v>609976661</v>
      </c>
      <c r="I901" s="17" t="s">
        <v>1045</v>
      </c>
      <c r="J901" s="18">
        <v>4504</v>
      </c>
      <c r="K901" s="19">
        <v>81.73</v>
      </c>
      <c r="L901" s="19">
        <v>56.67</v>
      </c>
      <c r="M901" s="19">
        <f>Table1[[#This Row],[Unit_Selling Price]]-Table1[[#This Row],[Unit_Cost]]</f>
        <v>25.06</v>
      </c>
      <c r="N901" s="19">
        <f>Table1[[#This Row],[Quantity]]*Table1[[#This Row],[unit_per Profit]]</f>
        <v>112870.24</v>
      </c>
    </row>
    <row r="902" spans="1:14" x14ac:dyDescent="0.2">
      <c r="A902" s="10" t="s">
        <v>29</v>
      </c>
      <c r="B902" s="10" t="s">
        <v>122</v>
      </c>
      <c r="C902" s="10" t="s">
        <v>56</v>
      </c>
      <c r="D902" s="10" t="s">
        <v>23</v>
      </c>
      <c r="E902" s="10" t="s">
        <v>43</v>
      </c>
      <c r="F902" s="11">
        <v>40519</v>
      </c>
      <c r="G902" s="10">
        <v>2010</v>
      </c>
      <c r="H902" s="10">
        <v>730490243</v>
      </c>
      <c r="I902" s="17" t="s">
        <v>411</v>
      </c>
      <c r="J902" s="18">
        <v>7151</v>
      </c>
      <c r="K902" s="19">
        <v>421.89</v>
      </c>
      <c r="L902" s="19">
        <v>364.69</v>
      </c>
      <c r="M902" s="19">
        <f>Table1[[#This Row],[Unit_Selling Price]]-Table1[[#This Row],[Unit_Cost]]</f>
        <v>57.2</v>
      </c>
      <c r="N902" s="19">
        <f>Table1[[#This Row],[Quantity]]*Table1[[#This Row],[unit_per Profit]]</f>
        <v>409037.2</v>
      </c>
    </row>
    <row r="903" spans="1:14" x14ac:dyDescent="0.2">
      <c r="A903" s="10" t="s">
        <v>37</v>
      </c>
      <c r="B903" s="10" t="s">
        <v>183</v>
      </c>
      <c r="C903" s="10" t="s">
        <v>39</v>
      </c>
      <c r="D903" s="10" t="s">
        <v>23</v>
      </c>
      <c r="E903" s="10" t="s">
        <v>43</v>
      </c>
      <c r="F903" s="11" t="s">
        <v>362</v>
      </c>
      <c r="G903" s="10">
        <v>2012</v>
      </c>
      <c r="H903" s="10">
        <v>956431376</v>
      </c>
      <c r="I903" s="17" t="s">
        <v>1046</v>
      </c>
      <c r="J903" s="18">
        <v>8153</v>
      </c>
      <c r="K903" s="19">
        <v>81.73</v>
      </c>
      <c r="L903" s="19">
        <v>56.67</v>
      </c>
      <c r="M903" s="19">
        <f>Table1[[#This Row],[Unit_Selling Price]]-Table1[[#This Row],[Unit_Cost]]</f>
        <v>25.06</v>
      </c>
      <c r="N903" s="19">
        <f>Table1[[#This Row],[Quantity]]*Table1[[#This Row],[unit_per Profit]]</f>
        <v>204314.18</v>
      </c>
    </row>
    <row r="904" spans="1:14" x14ac:dyDescent="0.2">
      <c r="A904" s="10" t="s">
        <v>29</v>
      </c>
      <c r="B904" s="10" t="s">
        <v>118</v>
      </c>
      <c r="C904" s="10" t="s">
        <v>34</v>
      </c>
      <c r="D904" s="10" t="s">
        <v>23</v>
      </c>
      <c r="E904" s="10" t="s">
        <v>35</v>
      </c>
      <c r="F904" s="11">
        <v>42380</v>
      </c>
      <c r="G904" s="10">
        <v>2016</v>
      </c>
      <c r="H904" s="10">
        <v>905036389</v>
      </c>
      <c r="I904" s="17" t="s">
        <v>1047</v>
      </c>
      <c r="J904" s="18">
        <v>9234</v>
      </c>
      <c r="K904" s="19">
        <v>205.7</v>
      </c>
      <c r="L904" s="19">
        <v>117.11</v>
      </c>
      <c r="M904" s="19">
        <f>Table1[[#This Row],[Unit_Selling Price]]-Table1[[#This Row],[Unit_Cost]]</f>
        <v>88.59</v>
      </c>
      <c r="N904" s="19">
        <f>Table1[[#This Row],[Quantity]]*Table1[[#This Row],[unit_per Profit]]</f>
        <v>818040.06</v>
      </c>
    </row>
    <row r="905" spans="1:14" x14ac:dyDescent="0.2">
      <c r="A905" s="10" t="s">
        <v>40</v>
      </c>
      <c r="B905" s="10" t="s">
        <v>41</v>
      </c>
      <c r="C905" s="10" t="s">
        <v>56</v>
      </c>
      <c r="D905" s="10" t="s">
        <v>27</v>
      </c>
      <c r="E905" s="10" t="s">
        <v>43</v>
      </c>
      <c r="F905" s="11" t="s">
        <v>1048</v>
      </c>
      <c r="G905" s="10">
        <v>2013</v>
      </c>
      <c r="H905" s="10">
        <v>263854110</v>
      </c>
      <c r="I905" s="17" t="s">
        <v>1049</v>
      </c>
      <c r="J905" s="18">
        <v>9149</v>
      </c>
      <c r="K905" s="19">
        <v>421.89</v>
      </c>
      <c r="L905" s="19">
        <v>364.69</v>
      </c>
      <c r="M905" s="19">
        <f>Table1[[#This Row],[Unit_Selling Price]]-Table1[[#This Row],[Unit_Cost]]</f>
        <v>57.2</v>
      </c>
      <c r="N905" s="19">
        <f>Table1[[#This Row],[Quantity]]*Table1[[#This Row],[unit_per Profit]]</f>
        <v>523322.8</v>
      </c>
    </row>
    <row r="906" spans="1:14" x14ac:dyDescent="0.2">
      <c r="A906" s="10" t="s">
        <v>278</v>
      </c>
      <c r="B906" s="10" t="s">
        <v>180</v>
      </c>
      <c r="C906" s="10" t="s">
        <v>22</v>
      </c>
      <c r="D906" s="10" t="s">
        <v>23</v>
      </c>
      <c r="E906" s="10" t="s">
        <v>28</v>
      </c>
      <c r="F906" s="11">
        <v>42046</v>
      </c>
      <c r="G906" s="10">
        <v>2015</v>
      </c>
      <c r="H906" s="10">
        <v>140745866</v>
      </c>
      <c r="I906" s="17">
        <v>42167</v>
      </c>
      <c r="J906" s="18">
        <v>8684</v>
      </c>
      <c r="K906" s="19">
        <v>255.28</v>
      </c>
      <c r="L906" s="19">
        <v>159.41999999999999</v>
      </c>
      <c r="M906" s="19">
        <f>Table1[[#This Row],[Unit_Selling Price]]-Table1[[#This Row],[Unit_Cost]]</f>
        <v>95.86</v>
      </c>
      <c r="N906" s="19">
        <f>Table1[[#This Row],[Quantity]]*Table1[[#This Row],[unit_per Profit]]</f>
        <v>832448.24</v>
      </c>
    </row>
    <row r="907" spans="1:14" x14ac:dyDescent="0.2">
      <c r="A907" s="10" t="s">
        <v>46</v>
      </c>
      <c r="B907" s="10" t="s">
        <v>133</v>
      </c>
      <c r="C907" s="10" t="s">
        <v>42</v>
      </c>
      <c r="D907" s="10" t="s">
        <v>23</v>
      </c>
      <c r="E907" s="10" t="s">
        <v>28</v>
      </c>
      <c r="F907" s="11" t="s">
        <v>679</v>
      </c>
      <c r="G907" s="10">
        <v>2011</v>
      </c>
      <c r="H907" s="10">
        <v>813885486</v>
      </c>
      <c r="I907" s="17">
        <v>40824</v>
      </c>
      <c r="J907" s="18">
        <v>5656</v>
      </c>
      <c r="K907" s="19">
        <v>109.28</v>
      </c>
      <c r="L907" s="19">
        <v>35.840000000000003</v>
      </c>
      <c r="M907" s="19">
        <f>Table1[[#This Row],[Unit_Selling Price]]-Table1[[#This Row],[Unit_Cost]]</f>
        <v>73.44</v>
      </c>
      <c r="N907" s="19">
        <f>Table1[[#This Row],[Quantity]]*Table1[[#This Row],[unit_per Profit]]</f>
        <v>415376.64000000001</v>
      </c>
    </row>
    <row r="908" spans="1:14" x14ac:dyDescent="0.2">
      <c r="A908" s="10" t="s">
        <v>29</v>
      </c>
      <c r="B908" s="10" t="s">
        <v>69</v>
      </c>
      <c r="C908" s="10" t="s">
        <v>42</v>
      </c>
      <c r="D908" s="10" t="s">
        <v>23</v>
      </c>
      <c r="E908" s="10" t="s">
        <v>28</v>
      </c>
      <c r="F908" s="11">
        <v>41002</v>
      </c>
      <c r="G908" s="10">
        <v>2012</v>
      </c>
      <c r="H908" s="10">
        <v>381759297</v>
      </c>
      <c r="I908" s="17" t="s">
        <v>1050</v>
      </c>
      <c r="J908" s="18">
        <v>9914</v>
      </c>
      <c r="K908" s="19">
        <v>109.28</v>
      </c>
      <c r="L908" s="19">
        <v>35.840000000000003</v>
      </c>
      <c r="M908" s="19">
        <f>Table1[[#This Row],[Unit_Selling Price]]-Table1[[#This Row],[Unit_Cost]]</f>
        <v>73.44</v>
      </c>
      <c r="N908" s="19">
        <f>Table1[[#This Row],[Quantity]]*Table1[[#This Row],[unit_per Profit]]</f>
        <v>728084.16</v>
      </c>
    </row>
    <row r="909" spans="1:14" x14ac:dyDescent="0.2">
      <c r="A909" s="10" t="s">
        <v>29</v>
      </c>
      <c r="B909" s="10" t="s">
        <v>213</v>
      </c>
      <c r="C909" s="10" t="s">
        <v>51</v>
      </c>
      <c r="D909" s="10" t="s">
        <v>27</v>
      </c>
      <c r="E909" s="10" t="s">
        <v>24</v>
      </c>
      <c r="F909" s="11">
        <v>40583</v>
      </c>
      <c r="G909" s="10">
        <v>2011</v>
      </c>
      <c r="H909" s="10">
        <v>613166129</v>
      </c>
      <c r="I909" s="17" t="s">
        <v>1051</v>
      </c>
      <c r="J909" s="18">
        <v>8338</v>
      </c>
      <c r="K909" s="19">
        <v>437.2</v>
      </c>
      <c r="L909" s="19">
        <v>263.33</v>
      </c>
      <c r="M909" s="19">
        <f>Table1[[#This Row],[Unit_Selling Price]]-Table1[[#This Row],[Unit_Cost]]</f>
        <v>173.87</v>
      </c>
      <c r="N909" s="19">
        <f>Table1[[#This Row],[Quantity]]*Table1[[#This Row],[unit_per Profit]]</f>
        <v>1449728.06</v>
      </c>
    </row>
    <row r="910" spans="1:14" x14ac:dyDescent="0.2">
      <c r="A910" s="10" t="s">
        <v>46</v>
      </c>
      <c r="B910" s="10" t="s">
        <v>171</v>
      </c>
      <c r="C910" s="10" t="s">
        <v>26</v>
      </c>
      <c r="D910" s="10" t="s">
        <v>27</v>
      </c>
      <c r="E910" s="10" t="s">
        <v>43</v>
      </c>
      <c r="F910" s="11" t="s">
        <v>504</v>
      </c>
      <c r="G910" s="10">
        <v>2012</v>
      </c>
      <c r="H910" s="10">
        <v>197217309</v>
      </c>
      <c r="I910" s="17">
        <v>41219</v>
      </c>
      <c r="J910" s="18">
        <v>9839</v>
      </c>
      <c r="K910" s="19">
        <v>152.58000000000001</v>
      </c>
      <c r="L910" s="19">
        <v>97.44</v>
      </c>
      <c r="M910" s="19">
        <f>Table1[[#This Row],[Unit_Selling Price]]-Table1[[#This Row],[Unit_Cost]]</f>
        <v>55.14</v>
      </c>
      <c r="N910" s="19">
        <f>Table1[[#This Row],[Quantity]]*Table1[[#This Row],[unit_per Profit]]</f>
        <v>542522.46</v>
      </c>
    </row>
    <row r="911" spans="1:14" x14ac:dyDescent="0.2">
      <c r="A911" s="10" t="s">
        <v>278</v>
      </c>
      <c r="B911" s="10" t="s">
        <v>167</v>
      </c>
      <c r="C911" s="10" t="s">
        <v>42</v>
      </c>
      <c r="D911" s="10" t="s">
        <v>27</v>
      </c>
      <c r="E911" s="10" t="s">
        <v>24</v>
      </c>
      <c r="F911" s="11">
        <v>41883</v>
      </c>
      <c r="G911" s="10">
        <v>2014</v>
      </c>
      <c r="H911" s="10">
        <v>593336665</v>
      </c>
      <c r="I911" s="17" t="s">
        <v>1052</v>
      </c>
      <c r="J911" s="18">
        <v>359</v>
      </c>
      <c r="K911" s="19">
        <v>109.28</v>
      </c>
      <c r="L911" s="19">
        <v>35.840000000000003</v>
      </c>
      <c r="M911" s="19">
        <f>Table1[[#This Row],[Unit_Selling Price]]-Table1[[#This Row],[Unit_Cost]]</f>
        <v>73.44</v>
      </c>
      <c r="N911" s="19">
        <f>Table1[[#This Row],[Quantity]]*Table1[[#This Row],[unit_per Profit]]</f>
        <v>26364.959999999999</v>
      </c>
    </row>
    <row r="912" spans="1:14" x14ac:dyDescent="0.2">
      <c r="A912" s="10" t="s">
        <v>29</v>
      </c>
      <c r="B912" s="10" t="s">
        <v>109</v>
      </c>
      <c r="C912" s="10" t="s">
        <v>49</v>
      </c>
      <c r="D912" s="10" t="s">
        <v>27</v>
      </c>
      <c r="E912" s="10" t="s">
        <v>24</v>
      </c>
      <c r="F912" s="11">
        <v>42799</v>
      </c>
      <c r="G912" s="10">
        <v>2017</v>
      </c>
      <c r="H912" s="10">
        <v>181260526</v>
      </c>
      <c r="I912" s="17">
        <v>42800</v>
      </c>
      <c r="J912" s="18">
        <v>7872</v>
      </c>
      <c r="K912" s="19">
        <v>651.21</v>
      </c>
      <c r="L912" s="19">
        <v>524.96</v>
      </c>
      <c r="M912" s="19">
        <f>Table1[[#This Row],[Unit_Selling Price]]-Table1[[#This Row],[Unit_Cost]]</f>
        <v>126.25</v>
      </c>
      <c r="N912" s="19">
        <f>Table1[[#This Row],[Quantity]]*Table1[[#This Row],[unit_per Profit]]</f>
        <v>993840</v>
      </c>
    </row>
    <row r="913" spans="1:14" x14ac:dyDescent="0.2">
      <c r="A913" s="10" t="s">
        <v>46</v>
      </c>
      <c r="B913" s="10" t="s">
        <v>159</v>
      </c>
      <c r="C913" s="10" t="s">
        <v>26</v>
      </c>
      <c r="D913" s="10" t="s">
        <v>23</v>
      </c>
      <c r="E913" s="10" t="s">
        <v>35</v>
      </c>
      <c r="F913" s="11" t="s">
        <v>1053</v>
      </c>
      <c r="G913" s="10">
        <v>2012</v>
      </c>
      <c r="H913" s="10">
        <v>111037719</v>
      </c>
      <c r="I913" s="17">
        <v>40980</v>
      </c>
      <c r="J913" s="18">
        <v>7383</v>
      </c>
      <c r="K913" s="19">
        <v>152.58000000000001</v>
      </c>
      <c r="L913" s="19">
        <v>97.44</v>
      </c>
      <c r="M913" s="19">
        <f>Table1[[#This Row],[Unit_Selling Price]]-Table1[[#This Row],[Unit_Cost]]</f>
        <v>55.14</v>
      </c>
      <c r="N913" s="19">
        <f>Table1[[#This Row],[Quantity]]*Table1[[#This Row],[unit_per Profit]]</f>
        <v>407098.62</v>
      </c>
    </row>
    <row r="914" spans="1:14" x14ac:dyDescent="0.2">
      <c r="A914" s="10" t="s">
        <v>32</v>
      </c>
      <c r="B914" s="10" t="s">
        <v>189</v>
      </c>
      <c r="C914" s="10" t="s">
        <v>49</v>
      </c>
      <c r="D914" s="10" t="s">
        <v>23</v>
      </c>
      <c r="E914" s="10" t="s">
        <v>24</v>
      </c>
      <c r="F914" s="11" t="s">
        <v>755</v>
      </c>
      <c r="G914" s="10">
        <v>2014</v>
      </c>
      <c r="H914" s="10">
        <v>253029572</v>
      </c>
      <c r="I914" s="17">
        <v>41707</v>
      </c>
      <c r="J914" s="18">
        <v>5928</v>
      </c>
      <c r="K914" s="19">
        <v>651.21</v>
      </c>
      <c r="L914" s="19">
        <v>524.96</v>
      </c>
      <c r="M914" s="19">
        <f>Table1[[#This Row],[Unit_Selling Price]]-Table1[[#This Row],[Unit_Cost]]</f>
        <v>126.25</v>
      </c>
      <c r="N914" s="19">
        <f>Table1[[#This Row],[Quantity]]*Table1[[#This Row],[unit_per Profit]]</f>
        <v>748410</v>
      </c>
    </row>
    <row r="915" spans="1:14" x14ac:dyDescent="0.2">
      <c r="A915" s="10" t="s">
        <v>37</v>
      </c>
      <c r="B915" s="10" t="s">
        <v>63</v>
      </c>
      <c r="C915" s="10" t="s">
        <v>42</v>
      </c>
      <c r="D915" s="10" t="s">
        <v>27</v>
      </c>
      <c r="E915" s="10" t="s">
        <v>43</v>
      </c>
      <c r="F915" s="11" t="s">
        <v>1054</v>
      </c>
      <c r="G915" s="10">
        <v>2011</v>
      </c>
      <c r="H915" s="10">
        <v>547909915</v>
      </c>
      <c r="I915" s="17" t="s">
        <v>1055</v>
      </c>
      <c r="J915" s="18">
        <v>7574</v>
      </c>
      <c r="K915" s="19">
        <v>109.28</v>
      </c>
      <c r="L915" s="19">
        <v>35.840000000000003</v>
      </c>
      <c r="M915" s="19">
        <f>Table1[[#This Row],[Unit_Selling Price]]-Table1[[#This Row],[Unit_Cost]]</f>
        <v>73.44</v>
      </c>
      <c r="N915" s="19">
        <f>Table1[[#This Row],[Quantity]]*Table1[[#This Row],[unit_per Profit]]</f>
        <v>556234.56000000006</v>
      </c>
    </row>
    <row r="916" spans="1:14" x14ac:dyDescent="0.2">
      <c r="A916" s="10" t="s">
        <v>32</v>
      </c>
      <c r="B916" s="10" t="s">
        <v>110</v>
      </c>
      <c r="C916" s="10" t="s">
        <v>77</v>
      </c>
      <c r="D916" s="10" t="s">
        <v>23</v>
      </c>
      <c r="E916" s="10" t="s">
        <v>24</v>
      </c>
      <c r="F916" s="11" t="s">
        <v>586</v>
      </c>
      <c r="G916" s="10">
        <v>2016</v>
      </c>
      <c r="H916" s="10">
        <v>556665074</v>
      </c>
      <c r="I916" s="17" t="s">
        <v>444</v>
      </c>
      <c r="J916" s="18">
        <v>8421</v>
      </c>
      <c r="K916" s="19">
        <v>154.06</v>
      </c>
      <c r="L916" s="19">
        <v>90.93</v>
      </c>
      <c r="M916" s="19">
        <f>Table1[[#This Row],[Unit_Selling Price]]-Table1[[#This Row],[Unit_Cost]]</f>
        <v>63.13</v>
      </c>
      <c r="N916" s="19">
        <f>Table1[[#This Row],[Quantity]]*Table1[[#This Row],[unit_per Profit]]</f>
        <v>531617.73</v>
      </c>
    </row>
    <row r="917" spans="1:14" x14ac:dyDescent="0.2">
      <c r="A917" s="10" t="s">
        <v>278</v>
      </c>
      <c r="B917" s="10" t="s">
        <v>191</v>
      </c>
      <c r="C917" s="10" t="s">
        <v>85</v>
      </c>
      <c r="D917" s="10" t="s">
        <v>27</v>
      </c>
      <c r="E917" s="10" t="s">
        <v>35</v>
      </c>
      <c r="F917" s="11" t="s">
        <v>1056</v>
      </c>
      <c r="G917" s="10">
        <v>2016</v>
      </c>
      <c r="H917" s="10">
        <v>810593879</v>
      </c>
      <c r="I917" s="17">
        <v>42373</v>
      </c>
      <c r="J917" s="18">
        <v>1597</v>
      </c>
      <c r="K917" s="19">
        <v>668.27</v>
      </c>
      <c r="L917" s="19">
        <v>502.54</v>
      </c>
      <c r="M917" s="19">
        <f>Table1[[#This Row],[Unit_Selling Price]]-Table1[[#This Row],[Unit_Cost]]</f>
        <v>165.73</v>
      </c>
      <c r="N917" s="19">
        <f>Table1[[#This Row],[Quantity]]*Table1[[#This Row],[unit_per Profit]]</f>
        <v>264670.81</v>
      </c>
    </row>
    <row r="918" spans="1:14" x14ac:dyDescent="0.2">
      <c r="A918" s="10" t="s">
        <v>37</v>
      </c>
      <c r="B918" s="10" t="s">
        <v>50</v>
      </c>
      <c r="C918" s="10" t="s">
        <v>42</v>
      </c>
      <c r="D918" s="10" t="s">
        <v>27</v>
      </c>
      <c r="E918" s="10" t="s">
        <v>35</v>
      </c>
      <c r="F918" s="11">
        <v>41733</v>
      </c>
      <c r="G918" s="10">
        <v>2014</v>
      </c>
      <c r="H918" s="10">
        <v>561307656</v>
      </c>
      <c r="I918" s="17">
        <v>41978</v>
      </c>
      <c r="J918" s="18">
        <v>2264</v>
      </c>
      <c r="K918" s="19">
        <v>109.28</v>
      </c>
      <c r="L918" s="19">
        <v>35.840000000000003</v>
      </c>
      <c r="M918" s="19">
        <f>Table1[[#This Row],[Unit_Selling Price]]-Table1[[#This Row],[Unit_Cost]]</f>
        <v>73.44</v>
      </c>
      <c r="N918" s="19">
        <f>Table1[[#This Row],[Quantity]]*Table1[[#This Row],[unit_per Profit]]</f>
        <v>166268.16</v>
      </c>
    </row>
    <row r="919" spans="1:14" x14ac:dyDescent="0.2">
      <c r="A919" s="10" t="s">
        <v>40</v>
      </c>
      <c r="B919" s="10" t="s">
        <v>221</v>
      </c>
      <c r="C919" s="10" t="s">
        <v>51</v>
      </c>
      <c r="D919" s="10" t="s">
        <v>27</v>
      </c>
      <c r="E919" s="10" t="s">
        <v>35</v>
      </c>
      <c r="F919" s="11" t="s">
        <v>1057</v>
      </c>
      <c r="G919" s="10">
        <v>2011</v>
      </c>
      <c r="H919" s="10">
        <v>930730235</v>
      </c>
      <c r="I919" s="17" t="s">
        <v>1058</v>
      </c>
      <c r="J919" s="18">
        <v>2614</v>
      </c>
      <c r="K919" s="19">
        <v>437.2</v>
      </c>
      <c r="L919" s="19">
        <v>263.33</v>
      </c>
      <c r="M919" s="19">
        <f>Table1[[#This Row],[Unit_Selling Price]]-Table1[[#This Row],[Unit_Cost]]</f>
        <v>173.87</v>
      </c>
      <c r="N919" s="19">
        <f>Table1[[#This Row],[Quantity]]*Table1[[#This Row],[unit_per Profit]]</f>
        <v>454496.18</v>
      </c>
    </row>
    <row r="920" spans="1:14" x14ac:dyDescent="0.2">
      <c r="A920" s="10" t="s">
        <v>278</v>
      </c>
      <c r="B920" s="10" t="s">
        <v>117</v>
      </c>
      <c r="C920" s="10" t="s">
        <v>42</v>
      </c>
      <c r="D920" s="10" t="s">
        <v>23</v>
      </c>
      <c r="E920" s="10" t="s">
        <v>35</v>
      </c>
      <c r="F920" s="11">
        <v>42466</v>
      </c>
      <c r="G920" s="10">
        <v>2016</v>
      </c>
      <c r="H920" s="10">
        <v>861097943</v>
      </c>
      <c r="I920" s="17">
        <v>42710</v>
      </c>
      <c r="J920" s="18">
        <v>6872</v>
      </c>
      <c r="K920" s="19">
        <v>109.28</v>
      </c>
      <c r="L920" s="19">
        <v>35.840000000000003</v>
      </c>
      <c r="M920" s="19">
        <f>Table1[[#This Row],[Unit_Selling Price]]-Table1[[#This Row],[Unit_Cost]]</f>
        <v>73.44</v>
      </c>
      <c r="N920" s="19">
        <f>Table1[[#This Row],[Quantity]]*Table1[[#This Row],[unit_per Profit]]</f>
        <v>504679.67999999999</v>
      </c>
    </row>
    <row r="921" spans="1:14" x14ac:dyDescent="0.2">
      <c r="A921" s="10" t="s">
        <v>29</v>
      </c>
      <c r="B921" s="10" t="s">
        <v>224</v>
      </c>
      <c r="C921" s="10" t="s">
        <v>26</v>
      </c>
      <c r="D921" s="10" t="s">
        <v>23</v>
      </c>
      <c r="E921" s="10" t="s">
        <v>28</v>
      </c>
      <c r="F921" s="11">
        <v>41283</v>
      </c>
      <c r="G921" s="10">
        <v>2013</v>
      </c>
      <c r="H921" s="10">
        <v>264959609</v>
      </c>
      <c r="I921" s="17" t="s">
        <v>492</v>
      </c>
      <c r="J921" s="18">
        <v>6291</v>
      </c>
      <c r="K921" s="19">
        <v>152.58000000000001</v>
      </c>
      <c r="L921" s="19">
        <v>97.44</v>
      </c>
      <c r="M921" s="19">
        <f>Table1[[#This Row],[Unit_Selling Price]]-Table1[[#This Row],[Unit_Cost]]</f>
        <v>55.14</v>
      </c>
      <c r="N921" s="19">
        <f>Table1[[#This Row],[Quantity]]*Table1[[#This Row],[unit_per Profit]]</f>
        <v>346885.74</v>
      </c>
    </row>
    <row r="922" spans="1:14" x14ac:dyDescent="0.2">
      <c r="A922" s="10" t="s">
        <v>29</v>
      </c>
      <c r="B922" s="10" t="s">
        <v>126</v>
      </c>
      <c r="C922" s="10" t="s">
        <v>65</v>
      </c>
      <c r="D922" s="10" t="s">
        <v>23</v>
      </c>
      <c r="E922" s="10" t="s">
        <v>35</v>
      </c>
      <c r="F922" s="11" t="s">
        <v>1059</v>
      </c>
      <c r="G922" s="10">
        <v>2010</v>
      </c>
      <c r="H922" s="10">
        <v>475176560</v>
      </c>
      <c r="I922" s="17">
        <v>40277</v>
      </c>
      <c r="J922" s="18">
        <v>4159</v>
      </c>
      <c r="K922" s="19">
        <v>9.33</v>
      </c>
      <c r="L922" s="19">
        <v>6.92</v>
      </c>
      <c r="M922" s="19">
        <f>Table1[[#This Row],[Unit_Selling Price]]-Table1[[#This Row],[Unit_Cost]]</f>
        <v>2.41</v>
      </c>
      <c r="N922" s="19">
        <f>Table1[[#This Row],[Quantity]]*Table1[[#This Row],[unit_per Profit]]</f>
        <v>10023.19</v>
      </c>
    </row>
    <row r="923" spans="1:14" x14ac:dyDescent="0.2">
      <c r="A923" s="10" t="s">
        <v>29</v>
      </c>
      <c r="B923" s="10" t="s">
        <v>138</v>
      </c>
      <c r="C923" s="10" t="s">
        <v>22</v>
      </c>
      <c r="D923" s="10" t="s">
        <v>27</v>
      </c>
      <c r="E923" s="10" t="s">
        <v>43</v>
      </c>
      <c r="F923" s="11" t="s">
        <v>1060</v>
      </c>
      <c r="G923" s="10">
        <v>2012</v>
      </c>
      <c r="H923" s="10">
        <v>194922626</v>
      </c>
      <c r="I923" s="17">
        <v>41092</v>
      </c>
      <c r="J923" s="18">
        <v>791</v>
      </c>
      <c r="K923" s="19">
        <v>255.28</v>
      </c>
      <c r="L923" s="19">
        <v>159.41999999999999</v>
      </c>
      <c r="M923" s="19">
        <f>Table1[[#This Row],[Unit_Selling Price]]-Table1[[#This Row],[Unit_Cost]]</f>
        <v>95.86</v>
      </c>
      <c r="N923" s="19">
        <f>Table1[[#This Row],[Quantity]]*Table1[[#This Row],[unit_per Profit]]</f>
        <v>75825.259999999995</v>
      </c>
    </row>
    <row r="924" spans="1:14" x14ac:dyDescent="0.2">
      <c r="A924" s="10" t="s">
        <v>29</v>
      </c>
      <c r="B924" s="10" t="s">
        <v>174</v>
      </c>
      <c r="C924" s="10" t="s">
        <v>26</v>
      </c>
      <c r="D924" s="10" t="s">
        <v>27</v>
      </c>
      <c r="E924" s="10" t="s">
        <v>24</v>
      </c>
      <c r="F924" s="11">
        <v>42436</v>
      </c>
      <c r="G924" s="10">
        <v>2016</v>
      </c>
      <c r="H924" s="10">
        <v>447684133</v>
      </c>
      <c r="I924" s="17" t="s">
        <v>401</v>
      </c>
      <c r="J924" s="18">
        <v>8538</v>
      </c>
      <c r="K924" s="19">
        <v>152.58000000000001</v>
      </c>
      <c r="L924" s="19">
        <v>97.44</v>
      </c>
      <c r="M924" s="19">
        <f>Table1[[#This Row],[Unit_Selling Price]]-Table1[[#This Row],[Unit_Cost]]</f>
        <v>55.14</v>
      </c>
      <c r="N924" s="19">
        <f>Table1[[#This Row],[Quantity]]*Table1[[#This Row],[unit_per Profit]]</f>
        <v>470785.32</v>
      </c>
    </row>
    <row r="925" spans="1:14" x14ac:dyDescent="0.2">
      <c r="A925" s="10" t="s">
        <v>29</v>
      </c>
      <c r="B925" s="10" t="s">
        <v>122</v>
      </c>
      <c r="C925" s="10" t="s">
        <v>39</v>
      </c>
      <c r="D925" s="10" t="s">
        <v>23</v>
      </c>
      <c r="E925" s="10" t="s">
        <v>43</v>
      </c>
      <c r="F925" s="11">
        <v>41000</v>
      </c>
      <c r="G925" s="10">
        <v>2012</v>
      </c>
      <c r="H925" s="10">
        <v>527259910</v>
      </c>
      <c r="I925" s="17">
        <v>41214</v>
      </c>
      <c r="J925" s="18">
        <v>6779</v>
      </c>
      <c r="K925" s="19">
        <v>81.73</v>
      </c>
      <c r="L925" s="19">
        <v>56.67</v>
      </c>
      <c r="M925" s="19">
        <f>Table1[[#This Row],[Unit_Selling Price]]-Table1[[#This Row],[Unit_Cost]]</f>
        <v>25.06</v>
      </c>
      <c r="N925" s="19">
        <f>Table1[[#This Row],[Quantity]]*Table1[[#This Row],[unit_per Profit]]</f>
        <v>169881.74</v>
      </c>
    </row>
    <row r="926" spans="1:14" x14ac:dyDescent="0.2">
      <c r="A926" s="10" t="s">
        <v>32</v>
      </c>
      <c r="B926" s="10" t="s">
        <v>93</v>
      </c>
      <c r="C926" s="10" t="s">
        <v>31</v>
      </c>
      <c r="D926" s="10" t="s">
        <v>23</v>
      </c>
      <c r="E926" s="10" t="s">
        <v>24</v>
      </c>
      <c r="F926" s="11" t="s">
        <v>283</v>
      </c>
      <c r="G926" s="10">
        <v>2010</v>
      </c>
      <c r="H926" s="10">
        <v>247761285</v>
      </c>
      <c r="I926" s="17">
        <v>40244</v>
      </c>
      <c r="J926" s="18">
        <v>6925</v>
      </c>
      <c r="K926" s="19">
        <v>47.45</v>
      </c>
      <c r="L926" s="19">
        <v>31.79</v>
      </c>
      <c r="M926" s="19">
        <f>Table1[[#This Row],[Unit_Selling Price]]-Table1[[#This Row],[Unit_Cost]]</f>
        <v>15.66</v>
      </c>
      <c r="N926" s="19">
        <f>Table1[[#This Row],[Quantity]]*Table1[[#This Row],[unit_per Profit]]</f>
        <v>108445.5</v>
      </c>
    </row>
    <row r="927" spans="1:14" x14ac:dyDescent="0.2">
      <c r="A927" s="10" t="s">
        <v>278</v>
      </c>
      <c r="B927" s="10" t="s">
        <v>158</v>
      </c>
      <c r="C927" s="10" t="s">
        <v>56</v>
      </c>
      <c r="D927" s="10" t="s">
        <v>27</v>
      </c>
      <c r="E927" s="10" t="s">
        <v>28</v>
      </c>
      <c r="F927" s="11">
        <v>41339</v>
      </c>
      <c r="G927" s="10">
        <v>2013</v>
      </c>
      <c r="H927" s="10">
        <v>393612086</v>
      </c>
      <c r="I927" s="17" t="s">
        <v>1061</v>
      </c>
      <c r="J927" s="18">
        <v>7418</v>
      </c>
      <c r="K927" s="19">
        <v>421.89</v>
      </c>
      <c r="L927" s="19">
        <v>364.69</v>
      </c>
      <c r="M927" s="19">
        <f>Table1[[#This Row],[Unit_Selling Price]]-Table1[[#This Row],[Unit_Cost]]</f>
        <v>57.2</v>
      </c>
      <c r="N927" s="19">
        <f>Table1[[#This Row],[Quantity]]*Table1[[#This Row],[unit_per Profit]]</f>
        <v>424309.6</v>
      </c>
    </row>
    <row r="928" spans="1:14" x14ac:dyDescent="0.2">
      <c r="A928" s="10" t="s">
        <v>46</v>
      </c>
      <c r="B928" s="10" t="s">
        <v>175</v>
      </c>
      <c r="C928" s="10" t="s">
        <v>42</v>
      </c>
      <c r="D928" s="10" t="s">
        <v>27</v>
      </c>
      <c r="E928" s="10" t="s">
        <v>24</v>
      </c>
      <c r="F928" s="11" t="s">
        <v>1062</v>
      </c>
      <c r="G928" s="10">
        <v>2015</v>
      </c>
      <c r="H928" s="10">
        <v>469548642</v>
      </c>
      <c r="I928" s="17" t="s">
        <v>1063</v>
      </c>
      <c r="J928" s="18">
        <v>8732</v>
      </c>
      <c r="K928" s="19">
        <v>109.28</v>
      </c>
      <c r="L928" s="19">
        <v>35.840000000000003</v>
      </c>
      <c r="M928" s="19">
        <f>Table1[[#This Row],[Unit_Selling Price]]-Table1[[#This Row],[Unit_Cost]]</f>
        <v>73.44</v>
      </c>
      <c r="N928" s="19">
        <f>Table1[[#This Row],[Quantity]]*Table1[[#This Row],[unit_per Profit]]</f>
        <v>641278.07999999996</v>
      </c>
    </row>
    <row r="929" spans="1:14" x14ac:dyDescent="0.2">
      <c r="A929" s="10" t="s">
        <v>32</v>
      </c>
      <c r="B929" s="10" t="s">
        <v>192</v>
      </c>
      <c r="C929" s="10" t="s">
        <v>65</v>
      </c>
      <c r="D929" s="10" t="s">
        <v>23</v>
      </c>
      <c r="E929" s="10" t="s">
        <v>24</v>
      </c>
      <c r="F929" s="11" t="s">
        <v>1064</v>
      </c>
      <c r="G929" s="10">
        <v>2010</v>
      </c>
      <c r="H929" s="10">
        <v>950619781</v>
      </c>
      <c r="I929" s="17" t="s">
        <v>1065</v>
      </c>
      <c r="J929" s="18">
        <v>8373</v>
      </c>
      <c r="K929" s="19">
        <v>9.33</v>
      </c>
      <c r="L929" s="19">
        <v>6.92</v>
      </c>
      <c r="M929" s="19">
        <f>Table1[[#This Row],[Unit_Selling Price]]-Table1[[#This Row],[Unit_Cost]]</f>
        <v>2.41</v>
      </c>
      <c r="N929" s="19">
        <f>Table1[[#This Row],[Quantity]]*Table1[[#This Row],[unit_per Profit]]</f>
        <v>20178.93</v>
      </c>
    </row>
    <row r="930" spans="1:14" x14ac:dyDescent="0.2">
      <c r="A930" s="10" t="s">
        <v>46</v>
      </c>
      <c r="B930" s="10" t="s">
        <v>71</v>
      </c>
      <c r="C930" s="10" t="s">
        <v>51</v>
      </c>
      <c r="D930" s="10" t="s">
        <v>27</v>
      </c>
      <c r="E930" s="10" t="s">
        <v>24</v>
      </c>
      <c r="F930" s="11">
        <v>41308</v>
      </c>
      <c r="G930" s="10">
        <v>2013</v>
      </c>
      <c r="H930" s="10">
        <v>132186830</v>
      </c>
      <c r="I930" s="17" t="s">
        <v>305</v>
      </c>
      <c r="J930" s="18">
        <v>5875</v>
      </c>
      <c r="K930" s="19">
        <v>437.2</v>
      </c>
      <c r="L930" s="19">
        <v>263.33</v>
      </c>
      <c r="M930" s="19">
        <f>Table1[[#This Row],[Unit_Selling Price]]-Table1[[#This Row],[Unit_Cost]]</f>
        <v>173.87</v>
      </c>
      <c r="N930" s="19">
        <f>Table1[[#This Row],[Quantity]]*Table1[[#This Row],[unit_per Profit]]</f>
        <v>1021486.25</v>
      </c>
    </row>
    <row r="931" spans="1:14" x14ac:dyDescent="0.2">
      <c r="A931" s="10" t="s">
        <v>29</v>
      </c>
      <c r="B931" s="10" t="s">
        <v>154</v>
      </c>
      <c r="C931" s="10" t="s">
        <v>22</v>
      </c>
      <c r="D931" s="10" t="s">
        <v>23</v>
      </c>
      <c r="E931" s="10" t="s">
        <v>24</v>
      </c>
      <c r="F931" s="11">
        <v>41920</v>
      </c>
      <c r="G931" s="10">
        <v>2014</v>
      </c>
      <c r="H931" s="10">
        <v>879923617</v>
      </c>
      <c r="I931" s="17" t="s">
        <v>814</v>
      </c>
      <c r="J931" s="18">
        <v>7807</v>
      </c>
      <c r="K931" s="19">
        <v>255.28</v>
      </c>
      <c r="L931" s="19">
        <v>159.41999999999999</v>
      </c>
      <c r="M931" s="19">
        <f>Table1[[#This Row],[Unit_Selling Price]]-Table1[[#This Row],[Unit_Cost]]</f>
        <v>95.86</v>
      </c>
      <c r="N931" s="19">
        <f>Table1[[#This Row],[Quantity]]*Table1[[#This Row],[unit_per Profit]]</f>
        <v>748379.02</v>
      </c>
    </row>
    <row r="932" spans="1:14" x14ac:dyDescent="0.2">
      <c r="A932" s="10" t="s">
        <v>29</v>
      </c>
      <c r="B932" s="10" t="s">
        <v>116</v>
      </c>
      <c r="C932" s="10" t="s">
        <v>26</v>
      </c>
      <c r="D932" s="10" t="s">
        <v>27</v>
      </c>
      <c r="E932" s="10" t="s">
        <v>43</v>
      </c>
      <c r="F932" s="11">
        <v>41885</v>
      </c>
      <c r="G932" s="10">
        <v>2014</v>
      </c>
      <c r="H932" s="10">
        <v>279816472</v>
      </c>
      <c r="I932" s="17" t="s">
        <v>1066</v>
      </c>
      <c r="J932" s="18">
        <v>2767</v>
      </c>
      <c r="K932" s="19">
        <v>152.58000000000001</v>
      </c>
      <c r="L932" s="19">
        <v>97.44</v>
      </c>
      <c r="M932" s="19">
        <f>Table1[[#This Row],[Unit_Selling Price]]-Table1[[#This Row],[Unit_Cost]]</f>
        <v>55.14</v>
      </c>
      <c r="N932" s="19">
        <f>Table1[[#This Row],[Quantity]]*Table1[[#This Row],[unit_per Profit]]</f>
        <v>152572.38</v>
      </c>
    </row>
    <row r="933" spans="1:14" x14ac:dyDescent="0.2">
      <c r="A933" s="10" t="s">
        <v>40</v>
      </c>
      <c r="B933" s="10" t="s">
        <v>101</v>
      </c>
      <c r="C933" s="10" t="s">
        <v>31</v>
      </c>
      <c r="D933" s="10" t="s">
        <v>27</v>
      </c>
      <c r="E933" s="10" t="s">
        <v>28</v>
      </c>
      <c r="F933" s="11">
        <v>42462</v>
      </c>
      <c r="G933" s="10">
        <v>2016</v>
      </c>
      <c r="H933" s="10">
        <v>888164222</v>
      </c>
      <c r="I933" s="17" t="s">
        <v>950</v>
      </c>
      <c r="J933" s="18">
        <v>6385</v>
      </c>
      <c r="K933" s="19">
        <v>47.45</v>
      </c>
      <c r="L933" s="19">
        <v>31.79</v>
      </c>
      <c r="M933" s="19">
        <f>Table1[[#This Row],[Unit_Selling Price]]-Table1[[#This Row],[Unit_Cost]]</f>
        <v>15.66</v>
      </c>
      <c r="N933" s="19">
        <f>Table1[[#This Row],[Quantity]]*Table1[[#This Row],[unit_per Profit]]</f>
        <v>99989.1</v>
      </c>
    </row>
    <row r="934" spans="1:14" x14ac:dyDescent="0.2">
      <c r="A934" s="10" t="s">
        <v>46</v>
      </c>
      <c r="B934" s="10" t="s">
        <v>176</v>
      </c>
      <c r="C934" s="10" t="s">
        <v>51</v>
      </c>
      <c r="D934" s="10" t="s">
        <v>23</v>
      </c>
      <c r="E934" s="10" t="s">
        <v>43</v>
      </c>
      <c r="F934" s="11">
        <v>40488</v>
      </c>
      <c r="G934" s="10">
        <v>2010</v>
      </c>
      <c r="H934" s="10">
        <v>381578195</v>
      </c>
      <c r="I934" s="17">
        <v>40305</v>
      </c>
      <c r="J934" s="18">
        <v>6322</v>
      </c>
      <c r="K934" s="19">
        <v>437.2</v>
      </c>
      <c r="L934" s="19">
        <v>263.33</v>
      </c>
      <c r="M934" s="19">
        <f>Table1[[#This Row],[Unit_Selling Price]]-Table1[[#This Row],[Unit_Cost]]</f>
        <v>173.87</v>
      </c>
      <c r="N934" s="19">
        <f>Table1[[#This Row],[Quantity]]*Table1[[#This Row],[unit_per Profit]]</f>
        <v>1099206.1399999999</v>
      </c>
    </row>
    <row r="935" spans="1:14" x14ac:dyDescent="0.2">
      <c r="A935" s="10" t="s">
        <v>46</v>
      </c>
      <c r="B935" s="10" t="s">
        <v>136</v>
      </c>
      <c r="C935" s="10" t="s">
        <v>85</v>
      </c>
      <c r="D935" s="10" t="s">
        <v>23</v>
      </c>
      <c r="E935" s="10" t="s">
        <v>24</v>
      </c>
      <c r="F935" s="11" t="s">
        <v>1067</v>
      </c>
      <c r="G935" s="10">
        <v>2014</v>
      </c>
      <c r="H935" s="10">
        <v>106982219</v>
      </c>
      <c r="I935" s="17" t="s">
        <v>1068</v>
      </c>
      <c r="J935" s="18">
        <v>7271</v>
      </c>
      <c r="K935" s="19">
        <v>668.27</v>
      </c>
      <c r="L935" s="19">
        <v>502.54</v>
      </c>
      <c r="M935" s="19">
        <f>Table1[[#This Row],[Unit_Selling Price]]-Table1[[#This Row],[Unit_Cost]]</f>
        <v>165.73</v>
      </c>
      <c r="N935" s="19">
        <f>Table1[[#This Row],[Quantity]]*Table1[[#This Row],[unit_per Profit]]</f>
        <v>1205022.83</v>
      </c>
    </row>
    <row r="936" spans="1:14" x14ac:dyDescent="0.2">
      <c r="A936" s="10" t="s">
        <v>278</v>
      </c>
      <c r="B936" s="10" t="s">
        <v>121</v>
      </c>
      <c r="C936" s="10" t="s">
        <v>65</v>
      </c>
      <c r="D936" s="10" t="s">
        <v>27</v>
      </c>
      <c r="E936" s="10" t="s">
        <v>43</v>
      </c>
      <c r="F936" s="11" t="s">
        <v>425</v>
      </c>
      <c r="G936" s="10">
        <v>2010</v>
      </c>
      <c r="H936" s="10">
        <v>131612622</v>
      </c>
      <c r="I936" s="17" t="s">
        <v>825</v>
      </c>
      <c r="J936" s="18">
        <v>5954</v>
      </c>
      <c r="K936" s="19">
        <v>9.33</v>
      </c>
      <c r="L936" s="19">
        <v>6.92</v>
      </c>
      <c r="M936" s="19">
        <f>Table1[[#This Row],[Unit_Selling Price]]-Table1[[#This Row],[Unit_Cost]]</f>
        <v>2.41</v>
      </c>
      <c r="N936" s="19">
        <f>Table1[[#This Row],[Quantity]]*Table1[[#This Row],[unit_per Profit]]</f>
        <v>14349.14</v>
      </c>
    </row>
    <row r="937" spans="1:14" x14ac:dyDescent="0.2">
      <c r="A937" s="10" t="s">
        <v>29</v>
      </c>
      <c r="B937" s="10" t="s">
        <v>130</v>
      </c>
      <c r="C937" s="10" t="s">
        <v>26</v>
      </c>
      <c r="D937" s="10" t="s">
        <v>23</v>
      </c>
      <c r="E937" s="10" t="s">
        <v>24</v>
      </c>
      <c r="F937" s="11">
        <v>41040</v>
      </c>
      <c r="G937" s="10">
        <v>2012</v>
      </c>
      <c r="H937" s="10">
        <v>593018233</v>
      </c>
      <c r="I937" s="17">
        <v>41225</v>
      </c>
      <c r="J937" s="18">
        <v>6128</v>
      </c>
      <c r="K937" s="19">
        <v>152.58000000000001</v>
      </c>
      <c r="L937" s="19">
        <v>97.44</v>
      </c>
      <c r="M937" s="19">
        <f>Table1[[#This Row],[Unit_Selling Price]]-Table1[[#This Row],[Unit_Cost]]</f>
        <v>55.14</v>
      </c>
      <c r="N937" s="19">
        <f>Table1[[#This Row],[Quantity]]*Table1[[#This Row],[unit_per Profit]]</f>
        <v>337897.92</v>
      </c>
    </row>
    <row r="938" spans="1:14" x14ac:dyDescent="0.2">
      <c r="A938" s="10" t="s">
        <v>29</v>
      </c>
      <c r="B938" s="10" t="s">
        <v>184</v>
      </c>
      <c r="C938" s="10" t="s">
        <v>22</v>
      </c>
      <c r="D938" s="10" t="s">
        <v>23</v>
      </c>
      <c r="E938" s="10" t="s">
        <v>43</v>
      </c>
      <c r="F938" s="11" t="s">
        <v>1069</v>
      </c>
      <c r="G938" s="10">
        <v>2016</v>
      </c>
      <c r="H938" s="10">
        <v>349060380</v>
      </c>
      <c r="I938" s="17" t="s">
        <v>308</v>
      </c>
      <c r="J938" s="18">
        <v>3578</v>
      </c>
      <c r="K938" s="19">
        <v>255.28</v>
      </c>
      <c r="L938" s="19">
        <v>159.41999999999999</v>
      </c>
      <c r="M938" s="19">
        <f>Table1[[#This Row],[Unit_Selling Price]]-Table1[[#This Row],[Unit_Cost]]</f>
        <v>95.86</v>
      </c>
      <c r="N938" s="19">
        <f>Table1[[#This Row],[Quantity]]*Table1[[#This Row],[unit_per Profit]]</f>
        <v>342987.08</v>
      </c>
    </row>
    <row r="939" spans="1:14" x14ac:dyDescent="0.2">
      <c r="A939" s="10" t="s">
        <v>278</v>
      </c>
      <c r="B939" s="10" t="s">
        <v>61</v>
      </c>
      <c r="C939" s="10" t="s">
        <v>85</v>
      </c>
      <c r="D939" s="10" t="s">
        <v>23</v>
      </c>
      <c r="E939" s="10" t="s">
        <v>24</v>
      </c>
      <c r="F939" s="11">
        <v>41586</v>
      </c>
      <c r="G939" s="10">
        <v>2013</v>
      </c>
      <c r="H939" s="10">
        <v>127912890</v>
      </c>
      <c r="I939" s="17" t="s">
        <v>1070</v>
      </c>
      <c r="J939" s="18">
        <v>1122</v>
      </c>
      <c r="K939" s="19">
        <v>668.27</v>
      </c>
      <c r="L939" s="19">
        <v>502.54</v>
      </c>
      <c r="M939" s="19">
        <f>Table1[[#This Row],[Unit_Selling Price]]-Table1[[#This Row],[Unit_Cost]]</f>
        <v>165.73</v>
      </c>
      <c r="N939" s="19">
        <f>Table1[[#This Row],[Quantity]]*Table1[[#This Row],[unit_per Profit]]</f>
        <v>185949.06</v>
      </c>
    </row>
    <row r="940" spans="1:14" x14ac:dyDescent="0.2">
      <c r="A940" s="10" t="s">
        <v>46</v>
      </c>
      <c r="B940" s="10" t="s">
        <v>227</v>
      </c>
      <c r="C940" s="10" t="s">
        <v>51</v>
      </c>
      <c r="D940" s="10" t="s">
        <v>27</v>
      </c>
      <c r="E940" s="10" t="s">
        <v>28</v>
      </c>
      <c r="F940" s="11" t="s">
        <v>1071</v>
      </c>
      <c r="G940" s="10">
        <v>2011</v>
      </c>
      <c r="H940" s="10">
        <v>278062093</v>
      </c>
      <c r="I940" s="17" t="s">
        <v>840</v>
      </c>
      <c r="J940" s="18">
        <v>3607</v>
      </c>
      <c r="K940" s="19">
        <v>437.2</v>
      </c>
      <c r="L940" s="19">
        <v>263.33</v>
      </c>
      <c r="M940" s="19">
        <f>Table1[[#This Row],[Unit_Selling Price]]-Table1[[#This Row],[Unit_Cost]]</f>
        <v>173.87</v>
      </c>
      <c r="N940" s="19">
        <f>Table1[[#This Row],[Quantity]]*Table1[[#This Row],[unit_per Profit]]</f>
        <v>627149.09</v>
      </c>
    </row>
    <row r="941" spans="1:14" x14ac:dyDescent="0.2">
      <c r="A941" s="10" t="s">
        <v>278</v>
      </c>
      <c r="B941" s="10" t="s">
        <v>179</v>
      </c>
      <c r="C941" s="10" t="s">
        <v>65</v>
      </c>
      <c r="D941" s="10" t="s">
        <v>27</v>
      </c>
      <c r="E941" s="10" t="s">
        <v>43</v>
      </c>
      <c r="F941" s="11" t="s">
        <v>1072</v>
      </c>
      <c r="G941" s="10">
        <v>2015</v>
      </c>
      <c r="H941" s="10">
        <v>318306815</v>
      </c>
      <c r="I941" s="17" t="s">
        <v>402</v>
      </c>
      <c r="J941" s="18">
        <v>2915</v>
      </c>
      <c r="K941" s="19">
        <v>9.33</v>
      </c>
      <c r="L941" s="19">
        <v>6.92</v>
      </c>
      <c r="M941" s="19">
        <f>Table1[[#This Row],[Unit_Selling Price]]-Table1[[#This Row],[Unit_Cost]]</f>
        <v>2.41</v>
      </c>
      <c r="N941" s="19">
        <f>Table1[[#This Row],[Quantity]]*Table1[[#This Row],[unit_per Profit]]</f>
        <v>7025.15</v>
      </c>
    </row>
    <row r="942" spans="1:14" x14ac:dyDescent="0.2">
      <c r="A942" s="10" t="s">
        <v>37</v>
      </c>
      <c r="B942" s="10" t="s">
        <v>79</v>
      </c>
      <c r="C942" s="10" t="s">
        <v>34</v>
      </c>
      <c r="D942" s="10" t="s">
        <v>23</v>
      </c>
      <c r="E942" s="10" t="s">
        <v>43</v>
      </c>
      <c r="F942" s="11" t="s">
        <v>1073</v>
      </c>
      <c r="G942" s="10">
        <v>2016</v>
      </c>
      <c r="H942" s="10">
        <v>287758386</v>
      </c>
      <c r="I942" s="17">
        <v>42403</v>
      </c>
      <c r="J942" s="18">
        <v>2956</v>
      </c>
      <c r="K942" s="19">
        <v>205.7</v>
      </c>
      <c r="L942" s="19">
        <v>117.11</v>
      </c>
      <c r="M942" s="19">
        <f>Table1[[#This Row],[Unit_Selling Price]]-Table1[[#This Row],[Unit_Cost]]</f>
        <v>88.59</v>
      </c>
      <c r="N942" s="19">
        <f>Table1[[#This Row],[Quantity]]*Table1[[#This Row],[unit_per Profit]]</f>
        <v>261872.04</v>
      </c>
    </row>
    <row r="943" spans="1:14" x14ac:dyDescent="0.2">
      <c r="A943" s="10" t="s">
        <v>32</v>
      </c>
      <c r="B943" s="10" t="s">
        <v>200</v>
      </c>
      <c r="C943" s="10" t="s">
        <v>65</v>
      </c>
      <c r="D943" s="10" t="s">
        <v>27</v>
      </c>
      <c r="E943" s="10" t="s">
        <v>35</v>
      </c>
      <c r="F943" s="11">
        <v>40238</v>
      </c>
      <c r="G943" s="10">
        <v>2010</v>
      </c>
      <c r="H943" s="10">
        <v>295840632</v>
      </c>
      <c r="I943" s="17">
        <v>40330</v>
      </c>
      <c r="J943" s="18">
        <v>4672</v>
      </c>
      <c r="K943" s="19">
        <v>9.33</v>
      </c>
      <c r="L943" s="19">
        <v>6.92</v>
      </c>
      <c r="M943" s="19">
        <f>Table1[[#This Row],[Unit_Selling Price]]-Table1[[#This Row],[Unit_Cost]]</f>
        <v>2.41</v>
      </c>
      <c r="N943" s="19">
        <f>Table1[[#This Row],[Quantity]]*Table1[[#This Row],[unit_per Profit]]</f>
        <v>11259.52</v>
      </c>
    </row>
    <row r="944" spans="1:14" x14ac:dyDescent="0.2">
      <c r="A944" s="10" t="s">
        <v>32</v>
      </c>
      <c r="B944" s="10" t="s">
        <v>87</v>
      </c>
      <c r="C944" s="10" t="s">
        <v>31</v>
      </c>
      <c r="D944" s="10" t="s">
        <v>23</v>
      </c>
      <c r="E944" s="10" t="s">
        <v>43</v>
      </c>
      <c r="F944" s="11" t="s">
        <v>1074</v>
      </c>
      <c r="G944" s="10">
        <v>2016</v>
      </c>
      <c r="H944" s="10">
        <v>972289884</v>
      </c>
      <c r="I944" s="17">
        <v>42682</v>
      </c>
      <c r="J944" s="18">
        <v>1038</v>
      </c>
      <c r="K944" s="19">
        <v>47.45</v>
      </c>
      <c r="L944" s="19">
        <v>31.79</v>
      </c>
      <c r="M944" s="19">
        <f>Table1[[#This Row],[Unit_Selling Price]]-Table1[[#This Row],[Unit_Cost]]</f>
        <v>15.66</v>
      </c>
      <c r="N944" s="19">
        <f>Table1[[#This Row],[Quantity]]*Table1[[#This Row],[unit_per Profit]]</f>
        <v>16255.08</v>
      </c>
    </row>
    <row r="945" spans="1:14" x14ac:dyDescent="0.2">
      <c r="A945" s="10" t="s">
        <v>37</v>
      </c>
      <c r="B945" s="10" t="s">
        <v>45</v>
      </c>
      <c r="C945" s="10" t="s">
        <v>77</v>
      </c>
      <c r="D945" s="10" t="s">
        <v>23</v>
      </c>
      <c r="E945" s="10" t="s">
        <v>28</v>
      </c>
      <c r="F945" s="11">
        <v>41802</v>
      </c>
      <c r="G945" s="10">
        <v>2014</v>
      </c>
      <c r="H945" s="10">
        <v>317154967</v>
      </c>
      <c r="I945" s="17">
        <v>41894</v>
      </c>
      <c r="J945" s="18">
        <v>2058</v>
      </c>
      <c r="K945" s="19">
        <v>154.06</v>
      </c>
      <c r="L945" s="19">
        <v>90.93</v>
      </c>
      <c r="M945" s="19">
        <f>Table1[[#This Row],[Unit_Selling Price]]-Table1[[#This Row],[Unit_Cost]]</f>
        <v>63.13</v>
      </c>
      <c r="N945" s="19">
        <f>Table1[[#This Row],[Quantity]]*Table1[[#This Row],[unit_per Profit]]</f>
        <v>129921.54</v>
      </c>
    </row>
    <row r="946" spans="1:14" x14ac:dyDescent="0.2">
      <c r="A946" s="10" t="s">
        <v>278</v>
      </c>
      <c r="B946" s="10" t="s">
        <v>70</v>
      </c>
      <c r="C946" s="10" t="s">
        <v>56</v>
      </c>
      <c r="D946" s="10" t="s">
        <v>27</v>
      </c>
      <c r="E946" s="10" t="s">
        <v>43</v>
      </c>
      <c r="F946" s="11">
        <v>42345</v>
      </c>
      <c r="G946" s="10">
        <v>2015</v>
      </c>
      <c r="H946" s="10">
        <v>450797212</v>
      </c>
      <c r="I946" s="17" t="s">
        <v>407</v>
      </c>
      <c r="J946" s="18">
        <v>9767</v>
      </c>
      <c r="K946" s="19">
        <v>421.89</v>
      </c>
      <c r="L946" s="19">
        <v>364.69</v>
      </c>
      <c r="M946" s="19">
        <f>Table1[[#This Row],[Unit_Selling Price]]-Table1[[#This Row],[Unit_Cost]]</f>
        <v>57.2</v>
      </c>
      <c r="N946" s="19">
        <f>Table1[[#This Row],[Quantity]]*Table1[[#This Row],[unit_per Profit]]</f>
        <v>558672.4</v>
      </c>
    </row>
    <row r="947" spans="1:14" x14ac:dyDescent="0.2">
      <c r="A947" s="10" t="s">
        <v>29</v>
      </c>
      <c r="B947" s="10" t="s">
        <v>111</v>
      </c>
      <c r="C947" s="10" t="s">
        <v>85</v>
      </c>
      <c r="D947" s="10" t="s">
        <v>27</v>
      </c>
      <c r="E947" s="10" t="s">
        <v>28</v>
      </c>
      <c r="F947" s="11" t="s">
        <v>478</v>
      </c>
      <c r="G947" s="10">
        <v>2010</v>
      </c>
      <c r="H947" s="10">
        <v>863890445</v>
      </c>
      <c r="I947" s="17" t="s">
        <v>1075</v>
      </c>
      <c r="J947" s="18">
        <v>3235</v>
      </c>
      <c r="K947" s="19">
        <v>668.27</v>
      </c>
      <c r="L947" s="19">
        <v>502.54</v>
      </c>
      <c r="M947" s="19">
        <f>Table1[[#This Row],[Unit_Selling Price]]-Table1[[#This Row],[Unit_Cost]]</f>
        <v>165.73</v>
      </c>
      <c r="N947" s="19">
        <f>Table1[[#This Row],[Quantity]]*Table1[[#This Row],[unit_per Profit]]</f>
        <v>536136.55000000005</v>
      </c>
    </row>
    <row r="948" spans="1:14" x14ac:dyDescent="0.2">
      <c r="A948" s="10" t="s">
        <v>29</v>
      </c>
      <c r="B948" s="10" t="s">
        <v>138</v>
      </c>
      <c r="C948" s="10" t="s">
        <v>39</v>
      </c>
      <c r="D948" s="10" t="s">
        <v>23</v>
      </c>
      <c r="E948" s="10" t="s">
        <v>28</v>
      </c>
      <c r="F948" s="11" t="s">
        <v>508</v>
      </c>
      <c r="G948" s="10">
        <v>2010</v>
      </c>
      <c r="H948" s="10">
        <v>667420995</v>
      </c>
      <c r="I948" s="17" t="s">
        <v>306</v>
      </c>
      <c r="J948" s="18">
        <v>3559</v>
      </c>
      <c r="K948" s="19">
        <v>81.73</v>
      </c>
      <c r="L948" s="19">
        <v>56.67</v>
      </c>
      <c r="M948" s="19">
        <f>Table1[[#This Row],[Unit_Selling Price]]-Table1[[#This Row],[Unit_Cost]]</f>
        <v>25.06</v>
      </c>
      <c r="N948" s="19">
        <f>Table1[[#This Row],[Quantity]]*Table1[[#This Row],[unit_per Profit]]</f>
        <v>89188.54</v>
      </c>
    </row>
    <row r="949" spans="1:14" x14ac:dyDescent="0.2">
      <c r="A949" s="10" t="s">
        <v>29</v>
      </c>
      <c r="B949" s="10" t="s">
        <v>69</v>
      </c>
      <c r="C949" s="10" t="s">
        <v>77</v>
      </c>
      <c r="D949" s="10" t="s">
        <v>27</v>
      </c>
      <c r="E949" s="10" t="s">
        <v>43</v>
      </c>
      <c r="F949" s="11">
        <v>40820</v>
      </c>
      <c r="G949" s="10">
        <v>2011</v>
      </c>
      <c r="H949" s="10">
        <v>842687690</v>
      </c>
      <c r="I949" s="17" t="s">
        <v>891</v>
      </c>
      <c r="J949" s="18">
        <v>8869</v>
      </c>
      <c r="K949" s="19">
        <v>154.06</v>
      </c>
      <c r="L949" s="19">
        <v>90.93</v>
      </c>
      <c r="M949" s="19">
        <f>Table1[[#This Row],[Unit_Selling Price]]-Table1[[#This Row],[Unit_Cost]]</f>
        <v>63.13</v>
      </c>
      <c r="N949" s="19">
        <f>Table1[[#This Row],[Quantity]]*Table1[[#This Row],[unit_per Profit]]</f>
        <v>559899.97</v>
      </c>
    </row>
    <row r="950" spans="1:14" x14ac:dyDescent="0.2">
      <c r="A950" s="10" t="s">
        <v>40</v>
      </c>
      <c r="B950" s="10" t="s">
        <v>160</v>
      </c>
      <c r="C950" s="10" t="s">
        <v>39</v>
      </c>
      <c r="D950" s="10" t="s">
        <v>27</v>
      </c>
      <c r="E950" s="10" t="s">
        <v>43</v>
      </c>
      <c r="F950" s="11" t="s">
        <v>1039</v>
      </c>
      <c r="G950" s="10">
        <v>2014</v>
      </c>
      <c r="H950" s="10">
        <v>191301858</v>
      </c>
      <c r="I950" s="17">
        <v>41794</v>
      </c>
      <c r="J950" s="18">
        <v>9326</v>
      </c>
      <c r="K950" s="19">
        <v>81.73</v>
      </c>
      <c r="L950" s="19">
        <v>56.67</v>
      </c>
      <c r="M950" s="19">
        <f>Table1[[#This Row],[Unit_Selling Price]]-Table1[[#This Row],[Unit_Cost]]</f>
        <v>25.06</v>
      </c>
      <c r="N950" s="19">
        <f>Table1[[#This Row],[Quantity]]*Table1[[#This Row],[unit_per Profit]]</f>
        <v>233709.56</v>
      </c>
    </row>
    <row r="951" spans="1:14" x14ac:dyDescent="0.2">
      <c r="A951" s="10" t="s">
        <v>37</v>
      </c>
      <c r="B951" s="10" t="s">
        <v>55</v>
      </c>
      <c r="C951" s="10" t="s">
        <v>34</v>
      </c>
      <c r="D951" s="10" t="s">
        <v>23</v>
      </c>
      <c r="E951" s="10" t="s">
        <v>35</v>
      </c>
      <c r="F951" s="11">
        <v>42226</v>
      </c>
      <c r="G951" s="10">
        <v>2015</v>
      </c>
      <c r="H951" s="10">
        <v>285187327</v>
      </c>
      <c r="I951" s="17" t="s">
        <v>1076</v>
      </c>
      <c r="J951" s="18">
        <v>2123</v>
      </c>
      <c r="K951" s="19">
        <v>205.7</v>
      </c>
      <c r="L951" s="19">
        <v>117.11</v>
      </c>
      <c r="M951" s="19">
        <f>Table1[[#This Row],[Unit_Selling Price]]-Table1[[#This Row],[Unit_Cost]]</f>
        <v>88.59</v>
      </c>
      <c r="N951" s="19">
        <f>Table1[[#This Row],[Quantity]]*Table1[[#This Row],[unit_per Profit]]</f>
        <v>188076.57</v>
      </c>
    </row>
    <row r="952" spans="1:14" x14ac:dyDescent="0.2">
      <c r="A952" s="10" t="s">
        <v>278</v>
      </c>
      <c r="B952" s="10" t="s">
        <v>114</v>
      </c>
      <c r="C952" s="10" t="s">
        <v>56</v>
      </c>
      <c r="D952" s="10" t="s">
        <v>27</v>
      </c>
      <c r="E952" s="10" t="s">
        <v>24</v>
      </c>
      <c r="F952" s="11" t="s">
        <v>1077</v>
      </c>
      <c r="G952" s="10">
        <v>2013</v>
      </c>
      <c r="H952" s="10">
        <v>516580426</v>
      </c>
      <c r="I952" s="17" t="s">
        <v>1078</v>
      </c>
      <c r="J952" s="18">
        <v>6483</v>
      </c>
      <c r="K952" s="19">
        <v>421.89</v>
      </c>
      <c r="L952" s="19">
        <v>364.69</v>
      </c>
      <c r="M952" s="19">
        <f>Table1[[#This Row],[Unit_Selling Price]]-Table1[[#This Row],[Unit_Cost]]</f>
        <v>57.2</v>
      </c>
      <c r="N952" s="19">
        <f>Table1[[#This Row],[Quantity]]*Table1[[#This Row],[unit_per Profit]]</f>
        <v>370827.6</v>
      </c>
    </row>
    <row r="953" spans="1:14" x14ac:dyDescent="0.2">
      <c r="A953" s="10" t="s">
        <v>46</v>
      </c>
      <c r="B953" s="10" t="s">
        <v>273</v>
      </c>
      <c r="C953" s="10" t="s">
        <v>56</v>
      </c>
      <c r="D953" s="10" t="s">
        <v>27</v>
      </c>
      <c r="E953" s="10" t="s">
        <v>35</v>
      </c>
      <c r="F953" s="11">
        <v>40788</v>
      </c>
      <c r="G953" s="10">
        <v>2011</v>
      </c>
      <c r="H953" s="10">
        <v>348029983</v>
      </c>
      <c r="I953" s="17">
        <v>40577</v>
      </c>
      <c r="J953" s="18">
        <v>8661</v>
      </c>
      <c r="K953" s="19">
        <v>421.89</v>
      </c>
      <c r="L953" s="19">
        <v>364.69</v>
      </c>
      <c r="M953" s="19">
        <f>Table1[[#This Row],[Unit_Selling Price]]-Table1[[#This Row],[Unit_Cost]]</f>
        <v>57.2</v>
      </c>
      <c r="N953" s="19">
        <f>Table1[[#This Row],[Quantity]]*Table1[[#This Row],[unit_per Profit]]</f>
        <v>495409.2</v>
      </c>
    </row>
    <row r="954" spans="1:14" x14ac:dyDescent="0.2">
      <c r="A954" s="10" t="s">
        <v>278</v>
      </c>
      <c r="B954" s="10" t="s">
        <v>114</v>
      </c>
      <c r="C954" s="10" t="s">
        <v>49</v>
      </c>
      <c r="D954" s="10" t="s">
        <v>27</v>
      </c>
      <c r="E954" s="10" t="s">
        <v>35</v>
      </c>
      <c r="F954" s="11">
        <v>40731</v>
      </c>
      <c r="G954" s="10">
        <v>2011</v>
      </c>
      <c r="H954" s="10">
        <v>662397325</v>
      </c>
      <c r="I954" s="17" t="s">
        <v>637</v>
      </c>
      <c r="J954" s="18">
        <v>6943</v>
      </c>
      <c r="K954" s="19">
        <v>651.21</v>
      </c>
      <c r="L954" s="19">
        <v>524.96</v>
      </c>
      <c r="M954" s="19">
        <f>Table1[[#This Row],[Unit_Selling Price]]-Table1[[#This Row],[Unit_Cost]]</f>
        <v>126.25</v>
      </c>
      <c r="N954" s="19">
        <f>Table1[[#This Row],[Quantity]]*Table1[[#This Row],[unit_per Profit]]</f>
        <v>876553.75</v>
      </c>
    </row>
    <row r="955" spans="1:14" x14ac:dyDescent="0.2">
      <c r="A955" s="10" t="s">
        <v>46</v>
      </c>
      <c r="B955" s="10" t="s">
        <v>97</v>
      </c>
      <c r="C955" s="10" t="s">
        <v>26</v>
      </c>
      <c r="D955" s="10" t="s">
        <v>27</v>
      </c>
      <c r="E955" s="10" t="s">
        <v>35</v>
      </c>
      <c r="F955" s="11" t="s">
        <v>1079</v>
      </c>
      <c r="G955" s="10">
        <v>2016</v>
      </c>
      <c r="H955" s="10">
        <v>612856280</v>
      </c>
      <c r="I955" s="17" t="s">
        <v>1080</v>
      </c>
      <c r="J955" s="18">
        <v>6647</v>
      </c>
      <c r="K955" s="19">
        <v>152.58000000000001</v>
      </c>
      <c r="L955" s="19">
        <v>97.44</v>
      </c>
      <c r="M955" s="19">
        <f>Table1[[#This Row],[Unit_Selling Price]]-Table1[[#This Row],[Unit_Cost]]</f>
        <v>55.14</v>
      </c>
      <c r="N955" s="19">
        <f>Table1[[#This Row],[Quantity]]*Table1[[#This Row],[unit_per Profit]]</f>
        <v>366515.58</v>
      </c>
    </row>
    <row r="956" spans="1:14" x14ac:dyDescent="0.2">
      <c r="A956" s="10" t="s">
        <v>29</v>
      </c>
      <c r="B956" s="10" t="s">
        <v>89</v>
      </c>
      <c r="C956" s="10" t="s">
        <v>31</v>
      </c>
      <c r="D956" s="10" t="s">
        <v>27</v>
      </c>
      <c r="E956" s="10" t="s">
        <v>35</v>
      </c>
      <c r="F956" s="11">
        <v>40940</v>
      </c>
      <c r="G956" s="10">
        <v>2012</v>
      </c>
      <c r="H956" s="10">
        <v>772893178</v>
      </c>
      <c r="I956" s="17">
        <v>40940</v>
      </c>
      <c r="J956" s="18">
        <v>5122</v>
      </c>
      <c r="K956" s="19">
        <v>47.45</v>
      </c>
      <c r="L956" s="19">
        <v>31.79</v>
      </c>
      <c r="M956" s="19">
        <f>Table1[[#This Row],[Unit_Selling Price]]-Table1[[#This Row],[Unit_Cost]]</f>
        <v>15.66</v>
      </c>
      <c r="N956" s="19">
        <f>Table1[[#This Row],[Quantity]]*Table1[[#This Row],[unit_per Profit]]</f>
        <v>80210.52</v>
      </c>
    </row>
    <row r="957" spans="1:14" x14ac:dyDescent="0.2">
      <c r="A957" s="10" t="s">
        <v>46</v>
      </c>
      <c r="B957" s="10" t="s">
        <v>269</v>
      </c>
      <c r="C957" s="10" t="s">
        <v>22</v>
      </c>
      <c r="D957" s="10" t="s">
        <v>23</v>
      </c>
      <c r="E957" s="10" t="s">
        <v>43</v>
      </c>
      <c r="F957" s="11" t="s">
        <v>1081</v>
      </c>
      <c r="G957" s="10">
        <v>2013</v>
      </c>
      <c r="H957" s="10">
        <v>886306846</v>
      </c>
      <c r="I957" s="17" t="s">
        <v>1082</v>
      </c>
      <c r="J957" s="18">
        <v>6746</v>
      </c>
      <c r="K957" s="19">
        <v>255.28</v>
      </c>
      <c r="L957" s="19">
        <v>159.41999999999999</v>
      </c>
      <c r="M957" s="19">
        <f>Table1[[#This Row],[Unit_Selling Price]]-Table1[[#This Row],[Unit_Cost]]</f>
        <v>95.86</v>
      </c>
      <c r="N957" s="19">
        <f>Table1[[#This Row],[Quantity]]*Table1[[#This Row],[unit_per Profit]]</f>
        <v>646671.56000000006</v>
      </c>
    </row>
    <row r="958" spans="1:14" x14ac:dyDescent="0.2">
      <c r="A958" s="10" t="s">
        <v>32</v>
      </c>
      <c r="B958" s="10" t="s">
        <v>182</v>
      </c>
      <c r="C958" s="10" t="s">
        <v>77</v>
      </c>
      <c r="D958" s="10" t="s">
        <v>23</v>
      </c>
      <c r="E958" s="10" t="s">
        <v>28</v>
      </c>
      <c r="F958" s="11" t="s">
        <v>958</v>
      </c>
      <c r="G958" s="10">
        <v>2014</v>
      </c>
      <c r="H958" s="10">
        <v>317208611</v>
      </c>
      <c r="I958" s="17" t="s">
        <v>1083</v>
      </c>
      <c r="J958" s="18">
        <v>7932</v>
      </c>
      <c r="K958" s="19">
        <v>154.06</v>
      </c>
      <c r="L958" s="19">
        <v>90.93</v>
      </c>
      <c r="M958" s="19">
        <f>Table1[[#This Row],[Unit_Selling Price]]-Table1[[#This Row],[Unit_Cost]]</f>
        <v>63.13</v>
      </c>
      <c r="N958" s="19">
        <f>Table1[[#This Row],[Quantity]]*Table1[[#This Row],[unit_per Profit]]</f>
        <v>500747.16</v>
      </c>
    </row>
    <row r="959" spans="1:14" x14ac:dyDescent="0.2">
      <c r="A959" s="10" t="s">
        <v>46</v>
      </c>
      <c r="B959" s="10" t="s">
        <v>172</v>
      </c>
      <c r="C959" s="10" t="s">
        <v>22</v>
      </c>
      <c r="D959" s="10" t="s">
        <v>27</v>
      </c>
      <c r="E959" s="10" t="s">
        <v>35</v>
      </c>
      <c r="F959" s="11">
        <v>40852</v>
      </c>
      <c r="G959" s="10">
        <v>2011</v>
      </c>
      <c r="H959" s="10">
        <v>300022304</v>
      </c>
      <c r="I959" s="17">
        <v>40580</v>
      </c>
      <c r="J959" s="18">
        <v>2122</v>
      </c>
      <c r="K959" s="19">
        <v>255.28</v>
      </c>
      <c r="L959" s="19">
        <v>159.41999999999999</v>
      </c>
      <c r="M959" s="19">
        <f>Table1[[#This Row],[Unit_Selling Price]]-Table1[[#This Row],[Unit_Cost]]</f>
        <v>95.86</v>
      </c>
      <c r="N959" s="19">
        <f>Table1[[#This Row],[Quantity]]*Table1[[#This Row],[unit_per Profit]]</f>
        <v>203414.92</v>
      </c>
    </row>
    <row r="960" spans="1:14" x14ac:dyDescent="0.2">
      <c r="A960" s="10" t="s">
        <v>29</v>
      </c>
      <c r="B960" s="10" t="s">
        <v>30</v>
      </c>
      <c r="C960" s="10" t="s">
        <v>26</v>
      </c>
      <c r="D960" s="10" t="s">
        <v>23</v>
      </c>
      <c r="E960" s="10" t="s">
        <v>24</v>
      </c>
      <c r="F960" s="11">
        <v>40670</v>
      </c>
      <c r="G960" s="10">
        <v>2011</v>
      </c>
      <c r="H960" s="10">
        <v>789484250</v>
      </c>
      <c r="I960" s="17" t="s">
        <v>1084</v>
      </c>
      <c r="J960" s="18">
        <v>4789</v>
      </c>
      <c r="K960" s="19">
        <v>152.58000000000001</v>
      </c>
      <c r="L960" s="19">
        <v>97.44</v>
      </c>
      <c r="M960" s="19">
        <f>Table1[[#This Row],[Unit_Selling Price]]-Table1[[#This Row],[Unit_Cost]]</f>
        <v>55.14</v>
      </c>
      <c r="N960" s="19">
        <f>Table1[[#This Row],[Quantity]]*Table1[[#This Row],[unit_per Profit]]</f>
        <v>264065.46000000002</v>
      </c>
    </row>
    <row r="961" spans="1:14" x14ac:dyDescent="0.2">
      <c r="A961" s="10" t="s">
        <v>46</v>
      </c>
      <c r="B961" s="10" t="s">
        <v>172</v>
      </c>
      <c r="C961" s="10" t="s">
        <v>34</v>
      </c>
      <c r="D961" s="10" t="s">
        <v>27</v>
      </c>
      <c r="E961" s="10" t="s">
        <v>24</v>
      </c>
      <c r="F961" s="11">
        <v>40248</v>
      </c>
      <c r="G961" s="10">
        <v>2010</v>
      </c>
      <c r="H961" s="10">
        <v>910643279</v>
      </c>
      <c r="I961" s="17" t="s">
        <v>1085</v>
      </c>
      <c r="J961" s="18">
        <v>8438</v>
      </c>
      <c r="K961" s="19">
        <v>205.7</v>
      </c>
      <c r="L961" s="19">
        <v>117.11</v>
      </c>
      <c r="M961" s="19">
        <f>Table1[[#This Row],[Unit_Selling Price]]-Table1[[#This Row],[Unit_Cost]]</f>
        <v>88.59</v>
      </c>
      <c r="N961" s="19">
        <f>Table1[[#This Row],[Quantity]]*Table1[[#This Row],[unit_per Profit]]</f>
        <v>747522.42</v>
      </c>
    </row>
    <row r="962" spans="1:14" x14ac:dyDescent="0.2">
      <c r="A962" s="10" t="s">
        <v>278</v>
      </c>
      <c r="B962" s="10" t="s">
        <v>271</v>
      </c>
      <c r="C962" s="10" t="s">
        <v>56</v>
      </c>
      <c r="D962" s="10" t="s">
        <v>27</v>
      </c>
      <c r="E962" s="10" t="s">
        <v>35</v>
      </c>
      <c r="F962" s="11" t="s">
        <v>1086</v>
      </c>
      <c r="G962" s="10">
        <v>2014</v>
      </c>
      <c r="H962" s="10">
        <v>308860719</v>
      </c>
      <c r="I962" s="17" t="s">
        <v>1087</v>
      </c>
      <c r="J962" s="18">
        <v>7605</v>
      </c>
      <c r="K962" s="19">
        <v>421.89</v>
      </c>
      <c r="L962" s="19">
        <v>364.69</v>
      </c>
      <c r="M962" s="19">
        <f>Table1[[#This Row],[Unit_Selling Price]]-Table1[[#This Row],[Unit_Cost]]</f>
        <v>57.2</v>
      </c>
      <c r="N962" s="19">
        <f>Table1[[#This Row],[Quantity]]*Table1[[#This Row],[unit_per Profit]]</f>
        <v>435006</v>
      </c>
    </row>
    <row r="963" spans="1:14" x14ac:dyDescent="0.2">
      <c r="A963" s="10" t="s">
        <v>37</v>
      </c>
      <c r="B963" s="10" t="s">
        <v>79</v>
      </c>
      <c r="C963" s="10" t="s">
        <v>26</v>
      </c>
      <c r="D963" s="10" t="s">
        <v>23</v>
      </c>
      <c r="E963" s="10" t="s">
        <v>24</v>
      </c>
      <c r="F963" s="11" t="s">
        <v>1088</v>
      </c>
      <c r="G963" s="10">
        <v>2015</v>
      </c>
      <c r="H963" s="10">
        <v>499810397</v>
      </c>
      <c r="I963" s="17" t="s">
        <v>371</v>
      </c>
      <c r="J963" s="18">
        <v>3858</v>
      </c>
      <c r="K963" s="19">
        <v>152.58000000000001</v>
      </c>
      <c r="L963" s="19">
        <v>97.44</v>
      </c>
      <c r="M963" s="19">
        <f>Table1[[#This Row],[Unit_Selling Price]]-Table1[[#This Row],[Unit_Cost]]</f>
        <v>55.14</v>
      </c>
      <c r="N963" s="19">
        <f>Table1[[#This Row],[Quantity]]*Table1[[#This Row],[unit_per Profit]]</f>
        <v>212730.12</v>
      </c>
    </row>
    <row r="964" spans="1:14" x14ac:dyDescent="0.2">
      <c r="A964" s="10" t="s">
        <v>59</v>
      </c>
      <c r="B964" s="10" t="s">
        <v>216</v>
      </c>
      <c r="C964" s="10" t="s">
        <v>42</v>
      </c>
      <c r="D964" s="10" t="s">
        <v>23</v>
      </c>
      <c r="E964" s="10" t="s">
        <v>28</v>
      </c>
      <c r="F964" s="11">
        <v>40824</v>
      </c>
      <c r="G964" s="10">
        <v>2011</v>
      </c>
      <c r="H964" s="10">
        <v>819478642</v>
      </c>
      <c r="I964" s="17" t="s">
        <v>762</v>
      </c>
      <c r="J964" s="18">
        <v>796</v>
      </c>
      <c r="K964" s="19">
        <v>109.28</v>
      </c>
      <c r="L964" s="19">
        <v>35.840000000000003</v>
      </c>
      <c r="M964" s="19">
        <f>Table1[[#This Row],[Unit_Selling Price]]-Table1[[#This Row],[Unit_Cost]]</f>
        <v>73.44</v>
      </c>
      <c r="N964" s="19">
        <f>Table1[[#This Row],[Quantity]]*Table1[[#This Row],[unit_per Profit]]</f>
        <v>58458.239999999998</v>
      </c>
    </row>
    <row r="965" spans="1:14" x14ac:dyDescent="0.2">
      <c r="A965" s="10" t="s">
        <v>40</v>
      </c>
      <c r="B965" s="10" t="s">
        <v>218</v>
      </c>
      <c r="C965" s="10" t="s">
        <v>22</v>
      </c>
      <c r="D965" s="10" t="s">
        <v>27</v>
      </c>
      <c r="E965" s="10" t="s">
        <v>35</v>
      </c>
      <c r="F965" s="11" t="s">
        <v>856</v>
      </c>
      <c r="G965" s="10">
        <v>2016</v>
      </c>
      <c r="H965" s="10">
        <v>674164283</v>
      </c>
      <c r="I965" s="17">
        <v>42655</v>
      </c>
      <c r="J965" s="18">
        <v>9048</v>
      </c>
      <c r="K965" s="19">
        <v>255.28</v>
      </c>
      <c r="L965" s="19">
        <v>159.41999999999999</v>
      </c>
      <c r="M965" s="19">
        <f>Table1[[#This Row],[Unit_Selling Price]]-Table1[[#This Row],[Unit_Cost]]</f>
        <v>95.86</v>
      </c>
      <c r="N965" s="19">
        <f>Table1[[#This Row],[Quantity]]*Table1[[#This Row],[unit_per Profit]]</f>
        <v>867341.28</v>
      </c>
    </row>
    <row r="966" spans="1:14" x14ac:dyDescent="0.2">
      <c r="A966" s="10" t="s">
        <v>46</v>
      </c>
      <c r="B966" s="10" t="s">
        <v>269</v>
      </c>
      <c r="C966" s="10" t="s">
        <v>34</v>
      </c>
      <c r="D966" s="10" t="s">
        <v>27</v>
      </c>
      <c r="E966" s="10" t="s">
        <v>35</v>
      </c>
      <c r="F966" s="11" t="s">
        <v>1089</v>
      </c>
      <c r="G966" s="10">
        <v>2010</v>
      </c>
      <c r="H966" s="10">
        <v>890478646</v>
      </c>
      <c r="I966" s="17" t="s">
        <v>1090</v>
      </c>
      <c r="J966" s="18">
        <v>1275</v>
      </c>
      <c r="K966" s="19">
        <v>205.7</v>
      </c>
      <c r="L966" s="19">
        <v>117.11</v>
      </c>
      <c r="M966" s="19">
        <f>Table1[[#This Row],[Unit_Selling Price]]-Table1[[#This Row],[Unit_Cost]]</f>
        <v>88.59</v>
      </c>
      <c r="N966" s="19">
        <f>Table1[[#This Row],[Quantity]]*Table1[[#This Row],[unit_per Profit]]</f>
        <v>112952.25</v>
      </c>
    </row>
    <row r="967" spans="1:14" x14ac:dyDescent="0.2">
      <c r="A967" s="10" t="s">
        <v>46</v>
      </c>
      <c r="B967" s="10" t="s">
        <v>84</v>
      </c>
      <c r="C967" s="10" t="s">
        <v>56</v>
      </c>
      <c r="D967" s="10" t="s">
        <v>23</v>
      </c>
      <c r="E967" s="10" t="s">
        <v>24</v>
      </c>
      <c r="F967" s="11" t="s">
        <v>1091</v>
      </c>
      <c r="G967" s="10">
        <v>2013</v>
      </c>
      <c r="H967" s="10">
        <v>565345561</v>
      </c>
      <c r="I967" s="17">
        <v>41317</v>
      </c>
      <c r="J967" s="18">
        <v>7170</v>
      </c>
      <c r="K967" s="19">
        <v>421.89</v>
      </c>
      <c r="L967" s="19">
        <v>364.69</v>
      </c>
      <c r="M967" s="19">
        <f>Table1[[#This Row],[Unit_Selling Price]]-Table1[[#This Row],[Unit_Cost]]</f>
        <v>57.2</v>
      </c>
      <c r="N967" s="19">
        <f>Table1[[#This Row],[Quantity]]*Table1[[#This Row],[unit_per Profit]]</f>
        <v>410124</v>
      </c>
    </row>
    <row r="968" spans="1:14" x14ac:dyDescent="0.2">
      <c r="A968" s="10" t="s">
        <v>59</v>
      </c>
      <c r="B968" s="10" t="s">
        <v>225</v>
      </c>
      <c r="C968" s="10" t="s">
        <v>85</v>
      </c>
      <c r="D968" s="10" t="s">
        <v>23</v>
      </c>
      <c r="E968" s="10" t="s">
        <v>43</v>
      </c>
      <c r="F968" s="11">
        <v>40641</v>
      </c>
      <c r="G968" s="10">
        <v>2011</v>
      </c>
      <c r="H968" s="10">
        <v>216001355</v>
      </c>
      <c r="I968" s="17" t="s">
        <v>1092</v>
      </c>
      <c r="J968" s="18">
        <v>8456</v>
      </c>
      <c r="K968" s="19">
        <v>668.27</v>
      </c>
      <c r="L968" s="19">
        <v>502.54</v>
      </c>
      <c r="M968" s="19">
        <f>Table1[[#This Row],[Unit_Selling Price]]-Table1[[#This Row],[Unit_Cost]]</f>
        <v>165.73</v>
      </c>
      <c r="N968" s="19">
        <f>Table1[[#This Row],[Quantity]]*Table1[[#This Row],[unit_per Profit]]</f>
        <v>1401412.88</v>
      </c>
    </row>
    <row r="969" spans="1:14" x14ac:dyDescent="0.2">
      <c r="A969" s="10" t="s">
        <v>40</v>
      </c>
      <c r="B969" s="10" t="s">
        <v>218</v>
      </c>
      <c r="C969" s="10" t="s">
        <v>31</v>
      </c>
      <c r="D969" s="10" t="s">
        <v>23</v>
      </c>
      <c r="E969" s="10" t="s">
        <v>24</v>
      </c>
      <c r="F969" s="11">
        <v>42644</v>
      </c>
      <c r="G969" s="10">
        <v>2016</v>
      </c>
      <c r="H969" s="10">
        <v>429994857</v>
      </c>
      <c r="I969" s="17">
        <v>42675</v>
      </c>
      <c r="J969" s="18">
        <v>3888</v>
      </c>
      <c r="K969" s="19">
        <v>47.45</v>
      </c>
      <c r="L969" s="19">
        <v>31.79</v>
      </c>
      <c r="M969" s="19">
        <f>Table1[[#This Row],[Unit_Selling Price]]-Table1[[#This Row],[Unit_Cost]]</f>
        <v>15.66</v>
      </c>
      <c r="N969" s="19">
        <f>Table1[[#This Row],[Quantity]]*Table1[[#This Row],[unit_per Profit]]</f>
        <v>60886.080000000002</v>
      </c>
    </row>
    <row r="970" spans="1:14" x14ac:dyDescent="0.2">
      <c r="A970" s="10" t="s">
        <v>40</v>
      </c>
      <c r="B970" s="10" t="s">
        <v>101</v>
      </c>
      <c r="C970" s="10" t="s">
        <v>49</v>
      </c>
      <c r="D970" s="10" t="s">
        <v>23</v>
      </c>
      <c r="E970" s="10" t="s">
        <v>28</v>
      </c>
      <c r="F970" s="11" t="s">
        <v>423</v>
      </c>
      <c r="G970" s="10">
        <v>2010</v>
      </c>
      <c r="H970" s="10">
        <v>515187394</v>
      </c>
      <c r="I970" s="17">
        <v>40333</v>
      </c>
      <c r="J970" s="18">
        <v>4253</v>
      </c>
      <c r="K970" s="19">
        <v>651.21</v>
      </c>
      <c r="L970" s="19">
        <v>524.96</v>
      </c>
      <c r="M970" s="19">
        <f>Table1[[#This Row],[Unit_Selling Price]]-Table1[[#This Row],[Unit_Cost]]</f>
        <v>126.25</v>
      </c>
      <c r="N970" s="19">
        <f>Table1[[#This Row],[Quantity]]*Table1[[#This Row],[unit_per Profit]]</f>
        <v>536941.25</v>
      </c>
    </row>
    <row r="971" spans="1:14" x14ac:dyDescent="0.2">
      <c r="A971" s="10" t="s">
        <v>46</v>
      </c>
      <c r="B971" s="10" t="s">
        <v>97</v>
      </c>
      <c r="C971" s="10" t="s">
        <v>49</v>
      </c>
      <c r="D971" s="10" t="s">
        <v>23</v>
      </c>
      <c r="E971" s="10" t="s">
        <v>35</v>
      </c>
      <c r="F971" s="11" t="s">
        <v>1093</v>
      </c>
      <c r="G971" s="10">
        <v>2012</v>
      </c>
      <c r="H971" s="10">
        <v>749752795</v>
      </c>
      <c r="I971" s="17" t="s">
        <v>1025</v>
      </c>
      <c r="J971" s="18">
        <v>7368</v>
      </c>
      <c r="K971" s="19">
        <v>651.21</v>
      </c>
      <c r="L971" s="19">
        <v>524.96</v>
      </c>
      <c r="M971" s="19">
        <f>Table1[[#This Row],[Unit_Selling Price]]-Table1[[#This Row],[Unit_Cost]]</f>
        <v>126.25</v>
      </c>
      <c r="N971" s="19">
        <f>Table1[[#This Row],[Quantity]]*Table1[[#This Row],[unit_per Profit]]</f>
        <v>930210</v>
      </c>
    </row>
    <row r="972" spans="1:14" x14ac:dyDescent="0.2">
      <c r="A972" s="10" t="s">
        <v>46</v>
      </c>
      <c r="B972" s="10" t="s">
        <v>173</v>
      </c>
      <c r="C972" s="10" t="s">
        <v>31</v>
      </c>
      <c r="D972" s="10" t="s">
        <v>27</v>
      </c>
      <c r="E972" s="10" t="s">
        <v>24</v>
      </c>
      <c r="F972" s="11" t="s">
        <v>724</v>
      </c>
      <c r="G972" s="10">
        <v>2010</v>
      </c>
      <c r="H972" s="10">
        <v>132177388</v>
      </c>
      <c r="I972" s="17">
        <v>40370</v>
      </c>
      <c r="J972" s="18">
        <v>3081</v>
      </c>
      <c r="K972" s="19">
        <v>47.45</v>
      </c>
      <c r="L972" s="19">
        <v>31.79</v>
      </c>
      <c r="M972" s="19">
        <f>Table1[[#This Row],[Unit_Selling Price]]-Table1[[#This Row],[Unit_Cost]]</f>
        <v>15.66</v>
      </c>
      <c r="N972" s="19">
        <f>Table1[[#This Row],[Quantity]]*Table1[[#This Row],[unit_per Profit]]</f>
        <v>48248.46</v>
      </c>
    </row>
    <row r="973" spans="1:14" x14ac:dyDescent="0.2">
      <c r="A973" s="10" t="s">
        <v>32</v>
      </c>
      <c r="B973" s="10" t="s">
        <v>135</v>
      </c>
      <c r="C973" s="10" t="s">
        <v>22</v>
      </c>
      <c r="D973" s="10" t="s">
        <v>23</v>
      </c>
      <c r="E973" s="10" t="s">
        <v>35</v>
      </c>
      <c r="F973" s="11">
        <v>42157</v>
      </c>
      <c r="G973" s="10">
        <v>2015</v>
      </c>
      <c r="H973" s="10">
        <v>431260001</v>
      </c>
      <c r="I973" s="17">
        <v>42310</v>
      </c>
      <c r="J973" s="18">
        <v>8273</v>
      </c>
      <c r="K973" s="19">
        <v>255.28</v>
      </c>
      <c r="L973" s="19">
        <v>159.41999999999999</v>
      </c>
      <c r="M973" s="19">
        <f>Table1[[#This Row],[Unit_Selling Price]]-Table1[[#This Row],[Unit_Cost]]</f>
        <v>95.86</v>
      </c>
      <c r="N973" s="19">
        <f>Table1[[#This Row],[Quantity]]*Table1[[#This Row],[unit_per Profit]]</f>
        <v>793049.78</v>
      </c>
    </row>
    <row r="974" spans="1:14" x14ac:dyDescent="0.2">
      <c r="A974" s="10" t="s">
        <v>29</v>
      </c>
      <c r="B974" s="10" t="s">
        <v>212</v>
      </c>
      <c r="C974" s="10" t="s">
        <v>39</v>
      </c>
      <c r="D974" s="10" t="s">
        <v>27</v>
      </c>
      <c r="E974" s="10" t="s">
        <v>24</v>
      </c>
      <c r="F974" s="11" t="s">
        <v>652</v>
      </c>
      <c r="G974" s="10">
        <v>2012</v>
      </c>
      <c r="H974" s="10">
        <v>336111962</v>
      </c>
      <c r="I974" s="17" t="s">
        <v>1094</v>
      </c>
      <c r="J974" s="18">
        <v>1854</v>
      </c>
      <c r="K974" s="19">
        <v>81.73</v>
      </c>
      <c r="L974" s="19">
        <v>56.67</v>
      </c>
      <c r="M974" s="19">
        <f>Table1[[#This Row],[Unit_Selling Price]]-Table1[[#This Row],[Unit_Cost]]</f>
        <v>25.06</v>
      </c>
      <c r="N974" s="19">
        <f>Table1[[#This Row],[Quantity]]*Table1[[#This Row],[unit_per Profit]]</f>
        <v>46461.24</v>
      </c>
    </row>
    <row r="975" spans="1:14" x14ac:dyDescent="0.2">
      <c r="A975" s="10" t="s">
        <v>46</v>
      </c>
      <c r="B975" s="10" t="s">
        <v>103</v>
      </c>
      <c r="C975" s="10" t="s">
        <v>39</v>
      </c>
      <c r="D975" s="10" t="s">
        <v>23</v>
      </c>
      <c r="E975" s="10" t="s">
        <v>24</v>
      </c>
      <c r="F975" s="11" t="s">
        <v>1095</v>
      </c>
      <c r="G975" s="10">
        <v>2017</v>
      </c>
      <c r="H975" s="10">
        <v>406157100</v>
      </c>
      <c r="I975" s="17" t="s">
        <v>360</v>
      </c>
      <c r="J975" s="18">
        <v>9766</v>
      </c>
      <c r="K975" s="19">
        <v>81.73</v>
      </c>
      <c r="L975" s="19">
        <v>56.67</v>
      </c>
      <c r="M975" s="19">
        <f>Table1[[#This Row],[Unit_Selling Price]]-Table1[[#This Row],[Unit_Cost]]</f>
        <v>25.06</v>
      </c>
      <c r="N975" s="19">
        <f>Table1[[#This Row],[Quantity]]*Table1[[#This Row],[unit_per Profit]]</f>
        <v>244735.96</v>
      </c>
    </row>
    <row r="976" spans="1:14" x14ac:dyDescent="0.2">
      <c r="A976" s="10" t="s">
        <v>29</v>
      </c>
      <c r="B976" s="10" t="s">
        <v>89</v>
      </c>
      <c r="C976" s="10" t="s">
        <v>85</v>
      </c>
      <c r="D976" s="10" t="s">
        <v>27</v>
      </c>
      <c r="E976" s="10" t="s">
        <v>43</v>
      </c>
      <c r="F976" s="11">
        <v>42259</v>
      </c>
      <c r="G976" s="10">
        <v>2015</v>
      </c>
      <c r="H976" s="10">
        <v>821131742</v>
      </c>
      <c r="I976" s="17">
        <v>42259</v>
      </c>
      <c r="J976" s="18">
        <v>9985</v>
      </c>
      <c r="K976" s="19">
        <v>668.27</v>
      </c>
      <c r="L976" s="19">
        <v>502.54</v>
      </c>
      <c r="M976" s="19">
        <f>Table1[[#This Row],[Unit_Selling Price]]-Table1[[#This Row],[Unit_Cost]]</f>
        <v>165.73</v>
      </c>
      <c r="N976" s="19">
        <f>Table1[[#This Row],[Quantity]]*Table1[[#This Row],[unit_per Profit]]</f>
        <v>1654814.05</v>
      </c>
    </row>
    <row r="977" spans="1:14" x14ac:dyDescent="0.2">
      <c r="A977" s="10" t="s">
        <v>46</v>
      </c>
      <c r="B977" s="10" t="s">
        <v>199</v>
      </c>
      <c r="C977" s="10" t="s">
        <v>39</v>
      </c>
      <c r="D977" s="10" t="s">
        <v>23</v>
      </c>
      <c r="E977" s="10" t="s">
        <v>24</v>
      </c>
      <c r="F977" s="11" t="s">
        <v>521</v>
      </c>
      <c r="G977" s="10">
        <v>2013</v>
      </c>
      <c r="H977" s="10">
        <v>931084716</v>
      </c>
      <c r="I977" s="17">
        <v>41462</v>
      </c>
      <c r="J977" s="18">
        <v>7513</v>
      </c>
      <c r="K977" s="19">
        <v>81.73</v>
      </c>
      <c r="L977" s="19">
        <v>56.67</v>
      </c>
      <c r="M977" s="19">
        <f>Table1[[#This Row],[Unit_Selling Price]]-Table1[[#This Row],[Unit_Cost]]</f>
        <v>25.06</v>
      </c>
      <c r="N977" s="19">
        <f>Table1[[#This Row],[Quantity]]*Table1[[#This Row],[unit_per Profit]]</f>
        <v>188275.78</v>
      </c>
    </row>
    <row r="978" spans="1:14" x14ac:dyDescent="0.2">
      <c r="A978" s="10" t="s">
        <v>46</v>
      </c>
      <c r="B978" s="10" t="s">
        <v>273</v>
      </c>
      <c r="C978" s="10" t="s">
        <v>22</v>
      </c>
      <c r="D978" s="10" t="s">
        <v>27</v>
      </c>
      <c r="E978" s="10" t="s">
        <v>43</v>
      </c>
      <c r="F978" s="11" t="s">
        <v>480</v>
      </c>
      <c r="G978" s="10">
        <v>2016</v>
      </c>
      <c r="H978" s="10">
        <v>606377351</v>
      </c>
      <c r="I978" s="17" t="s">
        <v>295</v>
      </c>
      <c r="J978" s="18">
        <v>9388</v>
      </c>
      <c r="K978" s="19">
        <v>255.28</v>
      </c>
      <c r="L978" s="19">
        <v>159.41999999999999</v>
      </c>
      <c r="M978" s="19">
        <f>Table1[[#This Row],[Unit_Selling Price]]-Table1[[#This Row],[Unit_Cost]]</f>
        <v>95.86</v>
      </c>
      <c r="N978" s="19">
        <f>Table1[[#This Row],[Quantity]]*Table1[[#This Row],[unit_per Profit]]</f>
        <v>899933.68</v>
      </c>
    </row>
    <row r="979" spans="1:14" x14ac:dyDescent="0.2">
      <c r="A979" s="10" t="s">
        <v>46</v>
      </c>
      <c r="B979" s="10" t="s">
        <v>194</v>
      </c>
      <c r="C979" s="10" t="s">
        <v>77</v>
      </c>
      <c r="D979" s="10" t="s">
        <v>23</v>
      </c>
      <c r="E979" s="10" t="s">
        <v>35</v>
      </c>
      <c r="F979" s="11">
        <v>41823</v>
      </c>
      <c r="G979" s="10">
        <v>2014</v>
      </c>
      <c r="H979" s="10">
        <v>687683475</v>
      </c>
      <c r="I979" s="17">
        <v>41643</v>
      </c>
      <c r="J979" s="18">
        <v>9677</v>
      </c>
      <c r="K979" s="19">
        <v>154.06</v>
      </c>
      <c r="L979" s="19">
        <v>90.93</v>
      </c>
      <c r="M979" s="19">
        <f>Table1[[#This Row],[Unit_Selling Price]]-Table1[[#This Row],[Unit_Cost]]</f>
        <v>63.13</v>
      </c>
      <c r="N979" s="19">
        <f>Table1[[#This Row],[Quantity]]*Table1[[#This Row],[unit_per Profit]]</f>
        <v>610909.01</v>
      </c>
    </row>
    <row r="980" spans="1:14" x14ac:dyDescent="0.2">
      <c r="A980" s="10" t="s">
        <v>37</v>
      </c>
      <c r="B980" s="10" t="s">
        <v>79</v>
      </c>
      <c r="C980" s="10" t="s">
        <v>51</v>
      </c>
      <c r="D980" s="10" t="s">
        <v>27</v>
      </c>
      <c r="E980" s="10" t="s">
        <v>28</v>
      </c>
      <c r="F980" s="11" t="s">
        <v>998</v>
      </c>
      <c r="G980" s="10">
        <v>2011</v>
      </c>
      <c r="H980" s="10">
        <v>735989415</v>
      </c>
      <c r="I980" s="17" t="s">
        <v>1096</v>
      </c>
      <c r="J980" s="18">
        <v>4478</v>
      </c>
      <c r="K980" s="19">
        <v>437.2</v>
      </c>
      <c r="L980" s="19">
        <v>263.33</v>
      </c>
      <c r="M980" s="19">
        <f>Table1[[#This Row],[Unit_Selling Price]]-Table1[[#This Row],[Unit_Cost]]</f>
        <v>173.87</v>
      </c>
      <c r="N980" s="19">
        <f>Table1[[#This Row],[Quantity]]*Table1[[#This Row],[unit_per Profit]]</f>
        <v>778589.86</v>
      </c>
    </row>
    <row r="981" spans="1:14" x14ac:dyDescent="0.2">
      <c r="A981" s="10" t="s">
        <v>278</v>
      </c>
      <c r="B981" s="10" t="s">
        <v>268</v>
      </c>
      <c r="C981" s="10" t="s">
        <v>26</v>
      </c>
      <c r="D981" s="10" t="s">
        <v>27</v>
      </c>
      <c r="E981" s="10" t="s">
        <v>24</v>
      </c>
      <c r="F981" s="11" t="s">
        <v>424</v>
      </c>
      <c r="G981" s="10">
        <v>2010</v>
      </c>
      <c r="H981" s="10">
        <v>382594001</v>
      </c>
      <c r="I981" s="17">
        <v>40363</v>
      </c>
      <c r="J981" s="18">
        <v>6922</v>
      </c>
      <c r="K981" s="19">
        <v>152.58000000000001</v>
      </c>
      <c r="L981" s="19">
        <v>97.44</v>
      </c>
      <c r="M981" s="19">
        <f>Table1[[#This Row],[Unit_Selling Price]]-Table1[[#This Row],[Unit_Cost]]</f>
        <v>55.14</v>
      </c>
      <c r="N981" s="19">
        <f>Table1[[#This Row],[Quantity]]*Table1[[#This Row],[unit_per Profit]]</f>
        <v>381679.08</v>
      </c>
    </row>
    <row r="982" spans="1:14" x14ac:dyDescent="0.2">
      <c r="A982" s="10" t="s">
        <v>29</v>
      </c>
      <c r="B982" s="10" t="s">
        <v>122</v>
      </c>
      <c r="C982" s="10" t="s">
        <v>85</v>
      </c>
      <c r="D982" s="10" t="s">
        <v>23</v>
      </c>
      <c r="E982" s="10" t="s">
        <v>24</v>
      </c>
      <c r="F982" s="11" t="s">
        <v>1097</v>
      </c>
      <c r="G982" s="10">
        <v>2014</v>
      </c>
      <c r="H982" s="10">
        <v>679108560</v>
      </c>
      <c r="I982" s="17">
        <v>41949</v>
      </c>
      <c r="J982" s="18">
        <v>2169</v>
      </c>
      <c r="K982" s="19">
        <v>668.27</v>
      </c>
      <c r="L982" s="19">
        <v>502.54</v>
      </c>
      <c r="M982" s="19">
        <f>Table1[[#This Row],[Unit_Selling Price]]-Table1[[#This Row],[Unit_Cost]]</f>
        <v>165.73</v>
      </c>
      <c r="N982" s="19">
        <f>Table1[[#This Row],[Quantity]]*Table1[[#This Row],[unit_per Profit]]</f>
        <v>359468.37</v>
      </c>
    </row>
    <row r="983" spans="1:14" x14ac:dyDescent="0.2">
      <c r="A983" s="10" t="s">
        <v>46</v>
      </c>
      <c r="B983" s="10" t="s">
        <v>103</v>
      </c>
      <c r="C983" s="10" t="s">
        <v>31</v>
      </c>
      <c r="D983" s="10" t="s">
        <v>23</v>
      </c>
      <c r="E983" s="10" t="s">
        <v>24</v>
      </c>
      <c r="F983" s="11" t="s">
        <v>463</v>
      </c>
      <c r="G983" s="10">
        <v>2016</v>
      </c>
      <c r="H983" s="10">
        <v>947456920</v>
      </c>
      <c r="I983" s="17" t="s">
        <v>348</v>
      </c>
      <c r="J983" s="18">
        <v>2412</v>
      </c>
      <c r="K983" s="19">
        <v>47.45</v>
      </c>
      <c r="L983" s="19">
        <v>31.79</v>
      </c>
      <c r="M983" s="19">
        <f>Table1[[#This Row],[Unit_Selling Price]]-Table1[[#This Row],[Unit_Cost]]</f>
        <v>15.66</v>
      </c>
      <c r="N983" s="19">
        <f>Table1[[#This Row],[Quantity]]*Table1[[#This Row],[unit_per Profit]]</f>
        <v>37771.919999999998</v>
      </c>
    </row>
    <row r="984" spans="1:14" x14ac:dyDescent="0.2">
      <c r="A984" s="10" t="s">
        <v>29</v>
      </c>
      <c r="B984" s="10" t="s">
        <v>161</v>
      </c>
      <c r="C984" s="10" t="s">
        <v>39</v>
      </c>
      <c r="D984" s="10" t="s">
        <v>27</v>
      </c>
      <c r="E984" s="10" t="s">
        <v>35</v>
      </c>
      <c r="F984" s="11" t="s">
        <v>1098</v>
      </c>
      <c r="G984" s="10">
        <v>2011</v>
      </c>
      <c r="H984" s="10">
        <v>129875409</v>
      </c>
      <c r="I984" s="17" t="s">
        <v>1099</v>
      </c>
      <c r="J984" s="18">
        <v>1875</v>
      </c>
      <c r="K984" s="19">
        <v>81.73</v>
      </c>
      <c r="L984" s="19">
        <v>56.67</v>
      </c>
      <c r="M984" s="19">
        <f>Table1[[#This Row],[Unit_Selling Price]]-Table1[[#This Row],[Unit_Cost]]</f>
        <v>25.06</v>
      </c>
      <c r="N984" s="19">
        <f>Table1[[#This Row],[Quantity]]*Table1[[#This Row],[unit_per Profit]]</f>
        <v>46987.5</v>
      </c>
    </row>
    <row r="985" spans="1:14" x14ac:dyDescent="0.2">
      <c r="A985" s="10" t="s">
        <v>278</v>
      </c>
      <c r="B985" s="10" t="s">
        <v>25</v>
      </c>
      <c r="C985" s="10" t="s">
        <v>22</v>
      </c>
      <c r="D985" s="10" t="s">
        <v>27</v>
      </c>
      <c r="E985" s="10" t="s">
        <v>43</v>
      </c>
      <c r="F985" s="11" t="s">
        <v>1046</v>
      </c>
      <c r="G985" s="10">
        <v>2012</v>
      </c>
      <c r="H985" s="10">
        <v>838912856</v>
      </c>
      <c r="I985" s="17">
        <v>41220</v>
      </c>
      <c r="J985" s="18">
        <v>1811</v>
      </c>
      <c r="K985" s="19">
        <v>255.28</v>
      </c>
      <c r="L985" s="19">
        <v>159.41999999999999</v>
      </c>
      <c r="M985" s="19">
        <f>Table1[[#This Row],[Unit_Selling Price]]-Table1[[#This Row],[Unit_Cost]]</f>
        <v>95.86</v>
      </c>
      <c r="N985" s="19">
        <f>Table1[[#This Row],[Quantity]]*Table1[[#This Row],[unit_per Profit]]</f>
        <v>173602.46</v>
      </c>
    </row>
    <row r="986" spans="1:14" x14ac:dyDescent="0.2">
      <c r="A986" s="10" t="s">
        <v>59</v>
      </c>
      <c r="B986" s="10" t="s">
        <v>148</v>
      </c>
      <c r="C986" s="10" t="s">
        <v>31</v>
      </c>
      <c r="D986" s="10" t="s">
        <v>27</v>
      </c>
      <c r="E986" s="10" t="s">
        <v>28</v>
      </c>
      <c r="F986" s="11" t="s">
        <v>1100</v>
      </c>
      <c r="G986" s="10">
        <v>2012</v>
      </c>
      <c r="H986" s="10">
        <v>807430589</v>
      </c>
      <c r="I986" s="17" t="s">
        <v>1101</v>
      </c>
      <c r="J986" s="18">
        <v>5509</v>
      </c>
      <c r="K986" s="19">
        <v>47.45</v>
      </c>
      <c r="L986" s="19">
        <v>31.79</v>
      </c>
      <c r="M986" s="19">
        <f>Table1[[#This Row],[Unit_Selling Price]]-Table1[[#This Row],[Unit_Cost]]</f>
        <v>15.66</v>
      </c>
      <c r="N986" s="19">
        <f>Table1[[#This Row],[Quantity]]*Table1[[#This Row],[unit_per Profit]]</f>
        <v>86270.94</v>
      </c>
    </row>
    <row r="987" spans="1:14" x14ac:dyDescent="0.2">
      <c r="A987" s="10" t="s">
        <v>46</v>
      </c>
      <c r="B987" s="10" t="s">
        <v>83</v>
      </c>
      <c r="C987" s="10" t="s">
        <v>49</v>
      </c>
      <c r="D987" s="10" t="s">
        <v>23</v>
      </c>
      <c r="E987" s="10" t="s">
        <v>35</v>
      </c>
      <c r="F987" s="11" t="s">
        <v>1102</v>
      </c>
      <c r="G987" s="10">
        <v>2016</v>
      </c>
      <c r="H987" s="10">
        <v>538602435</v>
      </c>
      <c r="I987" s="17" t="s">
        <v>556</v>
      </c>
      <c r="J987" s="18">
        <v>3284</v>
      </c>
      <c r="K987" s="19">
        <v>651.21</v>
      </c>
      <c r="L987" s="19">
        <v>524.96</v>
      </c>
      <c r="M987" s="19">
        <f>Table1[[#This Row],[Unit_Selling Price]]-Table1[[#This Row],[Unit_Cost]]</f>
        <v>126.25</v>
      </c>
      <c r="N987" s="19">
        <f>Table1[[#This Row],[Quantity]]*Table1[[#This Row],[unit_per Profit]]</f>
        <v>414605</v>
      </c>
    </row>
    <row r="988" spans="1:14" x14ac:dyDescent="0.2">
      <c r="A988" s="10" t="s">
        <v>29</v>
      </c>
      <c r="B988" s="10" t="s">
        <v>214</v>
      </c>
      <c r="C988" s="10" t="s">
        <v>65</v>
      </c>
      <c r="D988" s="10" t="s">
        <v>27</v>
      </c>
      <c r="E988" s="10" t="s">
        <v>43</v>
      </c>
      <c r="F988" s="11">
        <v>42341</v>
      </c>
      <c r="G988" s="10">
        <v>2015</v>
      </c>
      <c r="H988" s="10">
        <v>155914723</v>
      </c>
      <c r="I988" s="17" t="s">
        <v>1103</v>
      </c>
      <c r="J988" s="18">
        <v>7486</v>
      </c>
      <c r="K988" s="19">
        <v>9.33</v>
      </c>
      <c r="L988" s="19">
        <v>6.92</v>
      </c>
      <c r="M988" s="19">
        <f>Table1[[#This Row],[Unit_Selling Price]]-Table1[[#This Row],[Unit_Cost]]</f>
        <v>2.41</v>
      </c>
      <c r="N988" s="19">
        <f>Table1[[#This Row],[Quantity]]*Table1[[#This Row],[unit_per Profit]]</f>
        <v>18041.259999999998</v>
      </c>
    </row>
    <row r="989" spans="1:14" x14ac:dyDescent="0.2">
      <c r="A989" s="10" t="s">
        <v>29</v>
      </c>
      <c r="B989" s="10" t="s">
        <v>177</v>
      </c>
      <c r="C989" s="10" t="s">
        <v>65</v>
      </c>
      <c r="D989" s="10" t="s">
        <v>23</v>
      </c>
      <c r="E989" s="10" t="s">
        <v>43</v>
      </c>
      <c r="F989" s="11">
        <v>40796</v>
      </c>
      <c r="G989" s="10">
        <v>2011</v>
      </c>
      <c r="H989" s="10">
        <v>753166282</v>
      </c>
      <c r="I989" s="17" t="s">
        <v>1104</v>
      </c>
      <c r="J989" s="18">
        <v>7495</v>
      </c>
      <c r="K989" s="19">
        <v>9.33</v>
      </c>
      <c r="L989" s="19">
        <v>6.92</v>
      </c>
      <c r="M989" s="19">
        <f>Table1[[#This Row],[Unit_Selling Price]]-Table1[[#This Row],[Unit_Cost]]</f>
        <v>2.41</v>
      </c>
      <c r="N989" s="19">
        <f>Table1[[#This Row],[Quantity]]*Table1[[#This Row],[unit_per Profit]]</f>
        <v>18062.95</v>
      </c>
    </row>
    <row r="990" spans="1:14" x14ac:dyDescent="0.2">
      <c r="A990" s="10" t="s">
        <v>46</v>
      </c>
      <c r="B990" s="10" t="s">
        <v>159</v>
      </c>
      <c r="C990" s="10" t="s">
        <v>22</v>
      </c>
      <c r="D990" s="10" t="s">
        <v>23</v>
      </c>
      <c r="E990" s="10" t="s">
        <v>28</v>
      </c>
      <c r="F990" s="11" t="s">
        <v>345</v>
      </c>
      <c r="G990" s="10">
        <v>2010</v>
      </c>
      <c r="H990" s="10">
        <v>344468438</v>
      </c>
      <c r="I990" s="17" t="s">
        <v>404</v>
      </c>
      <c r="J990" s="18">
        <v>4721</v>
      </c>
      <c r="K990" s="19">
        <v>255.28</v>
      </c>
      <c r="L990" s="19">
        <v>159.41999999999999</v>
      </c>
      <c r="M990" s="19">
        <f>Table1[[#This Row],[Unit_Selling Price]]-Table1[[#This Row],[Unit_Cost]]</f>
        <v>95.86</v>
      </c>
      <c r="N990" s="19">
        <f>Table1[[#This Row],[Quantity]]*Table1[[#This Row],[unit_per Profit]]</f>
        <v>452555.06</v>
      </c>
    </row>
    <row r="991" spans="1:14" x14ac:dyDescent="0.2">
      <c r="A991" s="10" t="s">
        <v>32</v>
      </c>
      <c r="B991" s="10" t="s">
        <v>52</v>
      </c>
      <c r="C991" s="10" t="s">
        <v>51</v>
      </c>
      <c r="D991" s="10" t="s">
        <v>27</v>
      </c>
      <c r="E991" s="10" t="s">
        <v>35</v>
      </c>
      <c r="F991" s="11" t="s">
        <v>605</v>
      </c>
      <c r="G991" s="10">
        <v>2013</v>
      </c>
      <c r="H991" s="10">
        <v>614245021</v>
      </c>
      <c r="I991" s="17" t="s">
        <v>1105</v>
      </c>
      <c r="J991" s="18">
        <v>7606</v>
      </c>
      <c r="K991" s="19">
        <v>437.2</v>
      </c>
      <c r="L991" s="19">
        <v>263.33</v>
      </c>
      <c r="M991" s="19">
        <f>Table1[[#This Row],[Unit_Selling Price]]-Table1[[#This Row],[Unit_Cost]]</f>
        <v>173.87</v>
      </c>
      <c r="N991" s="19">
        <f>Table1[[#This Row],[Quantity]]*Table1[[#This Row],[unit_per Profit]]</f>
        <v>1322455.22</v>
      </c>
    </row>
    <row r="992" spans="1:14" x14ac:dyDescent="0.2">
      <c r="A992" s="10" t="s">
        <v>278</v>
      </c>
      <c r="B992" s="10" t="s">
        <v>226</v>
      </c>
      <c r="C992" s="10" t="s">
        <v>65</v>
      </c>
      <c r="D992" s="10" t="s">
        <v>23</v>
      </c>
      <c r="E992" s="10" t="s">
        <v>35</v>
      </c>
      <c r="F992" s="11" t="s">
        <v>1106</v>
      </c>
      <c r="G992" s="10">
        <v>2014</v>
      </c>
      <c r="H992" s="10">
        <v>167232358</v>
      </c>
      <c r="I992" s="17" t="s">
        <v>1107</v>
      </c>
      <c r="J992" s="18">
        <v>6626</v>
      </c>
      <c r="K992" s="19">
        <v>9.33</v>
      </c>
      <c r="L992" s="19">
        <v>6.92</v>
      </c>
      <c r="M992" s="19">
        <f>Table1[[#This Row],[Unit_Selling Price]]-Table1[[#This Row],[Unit_Cost]]</f>
        <v>2.41</v>
      </c>
      <c r="N992" s="19">
        <f>Table1[[#This Row],[Quantity]]*Table1[[#This Row],[unit_per Profit]]</f>
        <v>15968.66</v>
      </c>
    </row>
    <row r="993" spans="1:14" x14ac:dyDescent="0.2">
      <c r="A993" s="10" t="s">
        <v>278</v>
      </c>
      <c r="B993" s="10" t="s">
        <v>268</v>
      </c>
      <c r="C993" s="10" t="s">
        <v>26</v>
      </c>
      <c r="D993" s="10" t="s">
        <v>23</v>
      </c>
      <c r="E993" s="10" t="s">
        <v>28</v>
      </c>
      <c r="F993" s="11" t="s">
        <v>878</v>
      </c>
      <c r="G993" s="10">
        <v>2015</v>
      </c>
      <c r="H993" s="10">
        <v>378479278</v>
      </c>
      <c r="I993" s="17" t="s">
        <v>1108</v>
      </c>
      <c r="J993" s="18">
        <v>9284</v>
      </c>
      <c r="K993" s="19">
        <v>152.58000000000001</v>
      </c>
      <c r="L993" s="19">
        <v>97.44</v>
      </c>
      <c r="M993" s="19">
        <f>Table1[[#This Row],[Unit_Selling Price]]-Table1[[#This Row],[Unit_Cost]]</f>
        <v>55.14</v>
      </c>
      <c r="N993" s="19">
        <f>Table1[[#This Row],[Quantity]]*Table1[[#This Row],[unit_per Profit]]</f>
        <v>511919.76</v>
      </c>
    </row>
    <row r="994" spans="1:14" x14ac:dyDescent="0.2">
      <c r="A994" s="10" t="s">
        <v>29</v>
      </c>
      <c r="B994" s="10" t="s">
        <v>197</v>
      </c>
      <c r="C994" s="10" t="s">
        <v>34</v>
      </c>
      <c r="D994" s="10" t="s">
        <v>27</v>
      </c>
      <c r="E994" s="10" t="s">
        <v>24</v>
      </c>
      <c r="F994" s="11" t="s">
        <v>384</v>
      </c>
      <c r="G994" s="10">
        <v>2015</v>
      </c>
      <c r="H994" s="10">
        <v>443347108</v>
      </c>
      <c r="I994" s="17">
        <v>42251</v>
      </c>
      <c r="J994" s="18">
        <v>5116</v>
      </c>
      <c r="K994" s="19">
        <v>205.7</v>
      </c>
      <c r="L994" s="19">
        <v>117.11</v>
      </c>
      <c r="M994" s="19">
        <f>Table1[[#This Row],[Unit_Selling Price]]-Table1[[#This Row],[Unit_Cost]]</f>
        <v>88.59</v>
      </c>
      <c r="N994" s="19">
        <f>Table1[[#This Row],[Quantity]]*Table1[[#This Row],[unit_per Profit]]</f>
        <v>453226.44</v>
      </c>
    </row>
    <row r="995" spans="1:14" x14ac:dyDescent="0.2">
      <c r="A995" s="10" t="s">
        <v>29</v>
      </c>
      <c r="B995" s="10" t="s">
        <v>198</v>
      </c>
      <c r="C995" s="10" t="s">
        <v>49</v>
      </c>
      <c r="D995" s="10" t="s">
        <v>23</v>
      </c>
      <c r="E995" s="10" t="s">
        <v>28</v>
      </c>
      <c r="F995" s="11" t="s">
        <v>1109</v>
      </c>
      <c r="G995" s="10">
        <v>2013</v>
      </c>
      <c r="H995" s="10">
        <v>527509677</v>
      </c>
      <c r="I995" s="17">
        <v>41554</v>
      </c>
      <c r="J995" s="18">
        <v>691</v>
      </c>
      <c r="K995" s="19">
        <v>651.21</v>
      </c>
      <c r="L995" s="19">
        <v>524.96</v>
      </c>
      <c r="M995" s="19">
        <f>Table1[[#This Row],[Unit_Selling Price]]-Table1[[#This Row],[Unit_Cost]]</f>
        <v>126.25</v>
      </c>
      <c r="N995" s="19">
        <f>Table1[[#This Row],[Quantity]]*Table1[[#This Row],[unit_per Profit]]</f>
        <v>87238.75</v>
      </c>
    </row>
    <row r="996" spans="1:14" x14ac:dyDescent="0.2">
      <c r="A996" s="10" t="s">
        <v>29</v>
      </c>
      <c r="B996" s="10" t="s">
        <v>214</v>
      </c>
      <c r="C996" s="10" t="s">
        <v>31</v>
      </c>
      <c r="D996" s="10" t="s">
        <v>27</v>
      </c>
      <c r="E996" s="10" t="s">
        <v>43</v>
      </c>
      <c r="F996" s="11" t="s">
        <v>693</v>
      </c>
      <c r="G996" s="10">
        <v>2016</v>
      </c>
      <c r="H996" s="10">
        <v>416953313</v>
      </c>
      <c r="I996" s="17" t="s">
        <v>1110</v>
      </c>
      <c r="J996" s="18">
        <v>4606</v>
      </c>
      <c r="K996" s="19">
        <v>47.45</v>
      </c>
      <c r="L996" s="19">
        <v>31.79</v>
      </c>
      <c r="M996" s="19">
        <f>Table1[[#This Row],[Unit_Selling Price]]-Table1[[#This Row],[Unit_Cost]]</f>
        <v>15.66</v>
      </c>
      <c r="N996" s="19">
        <f>Table1[[#This Row],[Quantity]]*Table1[[#This Row],[unit_per Profit]]</f>
        <v>72129.960000000006</v>
      </c>
    </row>
    <row r="997" spans="1:14" x14ac:dyDescent="0.2">
      <c r="A997" s="10" t="s">
        <v>37</v>
      </c>
      <c r="B997" s="10" t="s">
        <v>62</v>
      </c>
      <c r="C997" s="10" t="s">
        <v>31</v>
      </c>
      <c r="D997" s="10" t="s">
        <v>23</v>
      </c>
      <c r="E997" s="10" t="s">
        <v>24</v>
      </c>
      <c r="F997" s="11">
        <v>41852</v>
      </c>
      <c r="G997" s="10">
        <v>2014</v>
      </c>
      <c r="H997" s="10">
        <v>867976844</v>
      </c>
      <c r="I997" s="17">
        <v>41641</v>
      </c>
      <c r="J997" s="18">
        <v>2491</v>
      </c>
      <c r="K997" s="19">
        <v>47.45</v>
      </c>
      <c r="L997" s="19">
        <v>31.79</v>
      </c>
      <c r="M997" s="19">
        <f>Table1[[#This Row],[Unit_Selling Price]]-Table1[[#This Row],[Unit_Cost]]</f>
        <v>15.66</v>
      </c>
      <c r="N997" s="19">
        <f>Table1[[#This Row],[Quantity]]*Table1[[#This Row],[unit_per Profit]]</f>
        <v>39009.06</v>
      </c>
    </row>
    <row r="998" spans="1:14" x14ac:dyDescent="0.2">
      <c r="A998" s="10" t="s">
        <v>46</v>
      </c>
      <c r="B998" s="10" t="s">
        <v>228</v>
      </c>
      <c r="C998" s="10" t="s">
        <v>77</v>
      </c>
      <c r="D998" s="10" t="s">
        <v>27</v>
      </c>
      <c r="E998" s="10" t="s">
        <v>24</v>
      </c>
      <c r="F998" s="11" t="s">
        <v>1111</v>
      </c>
      <c r="G998" s="10">
        <v>2010</v>
      </c>
      <c r="H998" s="10">
        <v>457191598</v>
      </c>
      <c r="I998" s="17" t="s">
        <v>428</v>
      </c>
      <c r="J998" s="18">
        <v>2008</v>
      </c>
      <c r="K998" s="19">
        <v>154.06</v>
      </c>
      <c r="L998" s="19">
        <v>90.93</v>
      </c>
      <c r="M998" s="19">
        <f>Table1[[#This Row],[Unit_Selling Price]]-Table1[[#This Row],[Unit_Cost]]</f>
        <v>63.13</v>
      </c>
      <c r="N998" s="19">
        <f>Table1[[#This Row],[Quantity]]*Table1[[#This Row],[unit_per Profit]]</f>
        <v>126765.04</v>
      </c>
    </row>
    <row r="999" spans="1:14" x14ac:dyDescent="0.2">
      <c r="A999" s="10" t="s">
        <v>40</v>
      </c>
      <c r="B999" s="10" t="s">
        <v>101</v>
      </c>
      <c r="C999" s="10" t="s">
        <v>65</v>
      </c>
      <c r="D999" s="10" t="s">
        <v>27</v>
      </c>
      <c r="E999" s="10" t="s">
        <v>43</v>
      </c>
      <c r="F999" s="11" t="s">
        <v>556</v>
      </c>
      <c r="G999" s="10">
        <v>2016</v>
      </c>
      <c r="H999" s="10">
        <v>531521403</v>
      </c>
      <c r="I999" s="17" t="s">
        <v>1112</v>
      </c>
      <c r="J999" s="18">
        <v>7850</v>
      </c>
      <c r="K999" s="19">
        <v>9.33</v>
      </c>
      <c r="L999" s="19">
        <v>6.92</v>
      </c>
      <c r="M999" s="19">
        <f>Table1[[#This Row],[Unit_Selling Price]]-Table1[[#This Row],[Unit_Cost]]</f>
        <v>2.41</v>
      </c>
      <c r="N999" s="19">
        <f>Table1[[#This Row],[Quantity]]*Table1[[#This Row],[unit_per Profit]]</f>
        <v>18918.5</v>
      </c>
    </row>
    <row r="1000" spans="1:14" x14ac:dyDescent="0.2">
      <c r="A1000" s="10" t="s">
        <v>37</v>
      </c>
      <c r="B1000" s="10" t="s">
        <v>50</v>
      </c>
      <c r="C1000" s="10" t="s">
        <v>49</v>
      </c>
      <c r="D1000" s="10" t="s">
        <v>23</v>
      </c>
      <c r="E1000" s="10" t="s">
        <v>35</v>
      </c>
      <c r="F1000" s="11">
        <v>41072</v>
      </c>
      <c r="G1000" s="10">
        <v>2012</v>
      </c>
      <c r="H1000" s="10">
        <v>258202588</v>
      </c>
      <c r="I1000" s="17" t="s">
        <v>1113</v>
      </c>
      <c r="J1000" s="18">
        <v>6738</v>
      </c>
      <c r="K1000" s="19">
        <v>651.21</v>
      </c>
      <c r="L1000" s="19">
        <v>524.96</v>
      </c>
      <c r="M1000" s="19">
        <f>Table1[[#This Row],[Unit_Selling Price]]-Table1[[#This Row],[Unit_Cost]]</f>
        <v>126.25</v>
      </c>
      <c r="N1000" s="19">
        <f>Table1[[#This Row],[Quantity]]*Table1[[#This Row],[unit_per Profit]]</f>
        <v>850672.5</v>
      </c>
    </row>
    <row r="1001" spans="1:14" x14ac:dyDescent="0.2">
      <c r="A1001" s="10" t="s">
        <v>46</v>
      </c>
      <c r="B1001" s="10" t="s">
        <v>219</v>
      </c>
      <c r="C1001" s="10" t="s">
        <v>26</v>
      </c>
      <c r="D1001" s="10" t="s">
        <v>23</v>
      </c>
      <c r="E1001" s="10" t="s">
        <v>24</v>
      </c>
      <c r="F1001" s="11" t="s">
        <v>1114</v>
      </c>
      <c r="G1001" s="10">
        <v>2015</v>
      </c>
      <c r="H1001" s="10">
        <v>674783980</v>
      </c>
      <c r="I1001" s="17">
        <v>42044</v>
      </c>
      <c r="J1001" s="18">
        <v>2430</v>
      </c>
      <c r="K1001" s="19">
        <v>152.58000000000001</v>
      </c>
      <c r="L1001" s="19">
        <v>97.44</v>
      </c>
      <c r="M1001" s="19">
        <f>Table1[[#This Row],[Unit_Selling Price]]-Table1[[#This Row],[Unit_Cost]]</f>
        <v>55.14</v>
      </c>
      <c r="N1001" s="19">
        <f>Table1[[#This Row],[Quantity]]*Table1[[#This Row],[unit_per Profit]]</f>
        <v>133990.20000000001</v>
      </c>
    </row>
    <row r="1002" spans="1:14" x14ac:dyDescent="0.2">
      <c r="A1002" s="10" t="s">
        <v>29</v>
      </c>
      <c r="B1002" s="10" t="s">
        <v>44</v>
      </c>
      <c r="C1002" s="10" t="s">
        <v>34</v>
      </c>
      <c r="D1002" s="10" t="s">
        <v>23</v>
      </c>
      <c r="E1002" s="10" t="s">
        <v>28</v>
      </c>
      <c r="F1002" s="11" t="s">
        <v>1115</v>
      </c>
      <c r="G1002" s="10">
        <v>2011</v>
      </c>
      <c r="H1002" s="10">
        <v>639126908</v>
      </c>
      <c r="I1002" s="17">
        <v>40821</v>
      </c>
      <c r="J1002" s="18">
        <v>710</v>
      </c>
      <c r="K1002" s="19">
        <v>205.7</v>
      </c>
      <c r="L1002" s="19">
        <v>117.11</v>
      </c>
      <c r="M1002" s="19">
        <f>Table1[[#This Row],[Unit_Selling Price]]-Table1[[#This Row],[Unit_Cost]]</f>
        <v>88.59</v>
      </c>
      <c r="N1002" s="19">
        <f>Table1[[#This Row],[Quantity]]*Table1[[#This Row],[unit_per Profit]]</f>
        <v>62898.9</v>
      </c>
    </row>
    <row r="1003" spans="1:14" x14ac:dyDescent="0.2">
      <c r="A1003" s="10" t="s">
        <v>29</v>
      </c>
      <c r="B1003" s="10" t="s">
        <v>213</v>
      </c>
      <c r="C1003" s="10" t="s">
        <v>31</v>
      </c>
      <c r="D1003" s="10" t="s">
        <v>23</v>
      </c>
      <c r="E1003" s="10" t="s">
        <v>35</v>
      </c>
      <c r="F1003" s="11">
        <v>41704</v>
      </c>
      <c r="G1003" s="10">
        <v>2014</v>
      </c>
      <c r="H1003" s="10">
        <v>879405200</v>
      </c>
      <c r="I1003" s="17" t="s">
        <v>1029</v>
      </c>
      <c r="J1003" s="18">
        <v>4396</v>
      </c>
      <c r="K1003" s="19">
        <v>47.45</v>
      </c>
      <c r="L1003" s="19">
        <v>31.79</v>
      </c>
      <c r="M1003" s="19">
        <f>Table1[[#This Row],[Unit_Selling Price]]-Table1[[#This Row],[Unit_Cost]]</f>
        <v>15.66</v>
      </c>
      <c r="N1003" s="19">
        <f>Table1[[#This Row],[Quantity]]*Table1[[#This Row],[unit_per Profit]]</f>
        <v>68841.36</v>
      </c>
    </row>
    <row r="1004" spans="1:14" x14ac:dyDescent="0.2">
      <c r="A1004" s="10" t="s">
        <v>29</v>
      </c>
      <c r="B1004" s="10" t="s">
        <v>125</v>
      </c>
      <c r="C1004" s="10" t="s">
        <v>31</v>
      </c>
      <c r="D1004" s="10" t="s">
        <v>27</v>
      </c>
      <c r="E1004" s="10" t="s">
        <v>43</v>
      </c>
      <c r="F1004" s="11" t="s">
        <v>961</v>
      </c>
      <c r="G1004" s="10">
        <v>2010</v>
      </c>
      <c r="H1004" s="10">
        <v>844105184</v>
      </c>
      <c r="I1004" s="17" t="s">
        <v>1116</v>
      </c>
      <c r="J1004" s="18">
        <v>8337</v>
      </c>
      <c r="K1004" s="19">
        <v>47.45</v>
      </c>
      <c r="L1004" s="19">
        <v>31.79</v>
      </c>
      <c r="M1004" s="19">
        <f>Table1[[#This Row],[Unit_Selling Price]]-Table1[[#This Row],[Unit_Cost]]</f>
        <v>15.66</v>
      </c>
      <c r="N1004" s="19">
        <f>Table1[[#This Row],[Quantity]]*Table1[[#This Row],[unit_per Profit]]</f>
        <v>130557.42</v>
      </c>
    </row>
    <row r="1005" spans="1:14" x14ac:dyDescent="0.2">
      <c r="A1005" s="10" t="s">
        <v>40</v>
      </c>
      <c r="B1005" s="10" t="s">
        <v>90</v>
      </c>
      <c r="C1005" s="10" t="s">
        <v>85</v>
      </c>
      <c r="D1005" s="10" t="s">
        <v>27</v>
      </c>
      <c r="E1005" s="10" t="s">
        <v>28</v>
      </c>
      <c r="F1005" s="11" t="s">
        <v>1117</v>
      </c>
      <c r="G1005" s="10">
        <v>2011</v>
      </c>
      <c r="H1005" s="10">
        <v>952025687</v>
      </c>
      <c r="I1005" s="17">
        <v>40548</v>
      </c>
      <c r="J1005" s="18">
        <v>4412</v>
      </c>
      <c r="K1005" s="19">
        <v>668.27</v>
      </c>
      <c r="L1005" s="19">
        <v>502.54</v>
      </c>
      <c r="M1005" s="19">
        <f>Table1[[#This Row],[Unit_Selling Price]]-Table1[[#This Row],[Unit_Cost]]</f>
        <v>165.73</v>
      </c>
      <c r="N1005" s="19">
        <f>Table1[[#This Row],[Quantity]]*Table1[[#This Row],[unit_per Profit]]</f>
        <v>731200.76</v>
      </c>
    </row>
    <row r="1006" spans="1:14" x14ac:dyDescent="0.2">
      <c r="A1006" s="10" t="s">
        <v>278</v>
      </c>
      <c r="B1006" s="10" t="s">
        <v>179</v>
      </c>
      <c r="C1006" s="10" t="s">
        <v>49</v>
      </c>
      <c r="D1006" s="10" t="s">
        <v>23</v>
      </c>
      <c r="E1006" s="10" t="s">
        <v>28</v>
      </c>
      <c r="F1006" s="11">
        <v>42679</v>
      </c>
      <c r="G1006" s="10">
        <v>2016</v>
      </c>
      <c r="H1006" s="10">
        <v>342278039</v>
      </c>
      <c r="I1006" s="17" t="s">
        <v>1118</v>
      </c>
      <c r="J1006" s="18">
        <v>6533</v>
      </c>
      <c r="K1006" s="19">
        <v>651.21</v>
      </c>
      <c r="L1006" s="19">
        <v>524.96</v>
      </c>
      <c r="M1006" s="19">
        <f>Table1[[#This Row],[Unit_Selling Price]]-Table1[[#This Row],[Unit_Cost]]</f>
        <v>126.25</v>
      </c>
      <c r="N1006" s="19">
        <f>Table1[[#This Row],[Quantity]]*Table1[[#This Row],[unit_per Profit]]</f>
        <v>824791.25</v>
      </c>
    </row>
    <row r="1007" spans="1:14" x14ac:dyDescent="0.2">
      <c r="A1007" s="10" t="s">
        <v>46</v>
      </c>
      <c r="B1007" s="10" t="s">
        <v>171</v>
      </c>
      <c r="C1007" s="10" t="s">
        <v>42</v>
      </c>
      <c r="D1007" s="10" t="s">
        <v>23</v>
      </c>
      <c r="E1007" s="10" t="s">
        <v>43</v>
      </c>
      <c r="F1007" s="11">
        <v>41526</v>
      </c>
      <c r="G1007" s="10">
        <v>2013</v>
      </c>
      <c r="H1007" s="10">
        <v>924286067</v>
      </c>
      <c r="I1007" s="17">
        <v>41374</v>
      </c>
      <c r="J1007" s="18">
        <v>5642</v>
      </c>
      <c r="K1007" s="19">
        <v>109.28</v>
      </c>
      <c r="L1007" s="19">
        <v>35.840000000000003</v>
      </c>
      <c r="M1007" s="19">
        <f>Table1[[#This Row],[Unit_Selling Price]]-Table1[[#This Row],[Unit_Cost]]</f>
        <v>73.44</v>
      </c>
      <c r="N1007" s="19">
        <f>Table1[[#This Row],[Quantity]]*Table1[[#This Row],[unit_per Profit]]</f>
        <v>414348.48</v>
      </c>
    </row>
    <row r="1008" spans="1:14" x14ac:dyDescent="0.2">
      <c r="A1008" s="10" t="s">
        <v>278</v>
      </c>
      <c r="B1008" s="10" t="s">
        <v>114</v>
      </c>
      <c r="C1008" s="10" t="s">
        <v>42</v>
      </c>
      <c r="D1008" s="10" t="s">
        <v>27</v>
      </c>
      <c r="E1008" s="10" t="s">
        <v>35</v>
      </c>
      <c r="F1008" s="11">
        <v>42010</v>
      </c>
      <c r="G1008" s="10">
        <v>2015</v>
      </c>
      <c r="H1008" s="10">
        <v>627786099</v>
      </c>
      <c r="I1008" s="17" t="s">
        <v>658</v>
      </c>
      <c r="J1008" s="18">
        <v>4712</v>
      </c>
      <c r="K1008" s="19">
        <v>109.28</v>
      </c>
      <c r="L1008" s="19">
        <v>35.840000000000003</v>
      </c>
      <c r="M1008" s="19">
        <f>Table1[[#This Row],[Unit_Selling Price]]-Table1[[#This Row],[Unit_Cost]]</f>
        <v>73.44</v>
      </c>
      <c r="N1008" s="19">
        <f>Table1[[#This Row],[Quantity]]*Table1[[#This Row],[unit_per Profit]]</f>
        <v>346049.28000000003</v>
      </c>
    </row>
    <row r="1009" spans="1:14" x14ac:dyDescent="0.2">
      <c r="A1009" s="10" t="s">
        <v>46</v>
      </c>
      <c r="B1009" s="10" t="s">
        <v>156</v>
      </c>
      <c r="C1009" s="10" t="s">
        <v>85</v>
      </c>
      <c r="D1009" s="10" t="s">
        <v>23</v>
      </c>
      <c r="E1009" s="10" t="s">
        <v>24</v>
      </c>
      <c r="F1009" s="11" t="s">
        <v>625</v>
      </c>
      <c r="G1009" s="10">
        <v>2015</v>
      </c>
      <c r="H1009" s="10">
        <v>152826964</v>
      </c>
      <c r="I1009" s="17" t="s">
        <v>1076</v>
      </c>
      <c r="J1009" s="18">
        <v>3750</v>
      </c>
      <c r="K1009" s="19">
        <v>668.27</v>
      </c>
      <c r="L1009" s="19">
        <v>502.54</v>
      </c>
      <c r="M1009" s="19">
        <f>Table1[[#This Row],[Unit_Selling Price]]-Table1[[#This Row],[Unit_Cost]]</f>
        <v>165.73</v>
      </c>
      <c r="N1009" s="19">
        <f>Table1[[#This Row],[Quantity]]*Table1[[#This Row],[unit_per Profit]]</f>
        <v>621487.5</v>
      </c>
    </row>
    <row r="1010" spans="1:14" x14ac:dyDescent="0.2">
      <c r="A1010" s="10" t="s">
        <v>46</v>
      </c>
      <c r="B1010" s="10" t="s">
        <v>99</v>
      </c>
      <c r="C1010" s="10" t="s">
        <v>85</v>
      </c>
      <c r="D1010" s="10" t="s">
        <v>23</v>
      </c>
      <c r="E1010" s="10" t="s">
        <v>24</v>
      </c>
      <c r="F1010" s="11" t="s">
        <v>321</v>
      </c>
      <c r="G1010" s="10">
        <v>2010</v>
      </c>
      <c r="H1010" s="10">
        <v>719769990</v>
      </c>
      <c r="I1010" s="17" t="s">
        <v>848</v>
      </c>
      <c r="J1010" s="18">
        <v>4790</v>
      </c>
      <c r="K1010" s="19">
        <v>668.27</v>
      </c>
      <c r="L1010" s="19">
        <v>502.54</v>
      </c>
      <c r="M1010" s="19">
        <f>Table1[[#This Row],[Unit_Selling Price]]-Table1[[#This Row],[Unit_Cost]]</f>
        <v>165.73</v>
      </c>
      <c r="N1010" s="19">
        <f>Table1[[#This Row],[Quantity]]*Table1[[#This Row],[unit_per Profit]]</f>
        <v>793846.7</v>
      </c>
    </row>
    <row r="1011" spans="1:14" x14ac:dyDescent="0.2">
      <c r="A1011" s="10" t="s">
        <v>46</v>
      </c>
      <c r="B1011" s="10" t="s">
        <v>78</v>
      </c>
      <c r="C1011" s="10" t="s">
        <v>26</v>
      </c>
      <c r="D1011" s="10" t="s">
        <v>23</v>
      </c>
      <c r="E1011" s="10" t="s">
        <v>43</v>
      </c>
      <c r="F1011" s="11" t="s">
        <v>1119</v>
      </c>
      <c r="G1011" s="10">
        <v>2013</v>
      </c>
      <c r="H1011" s="10">
        <v>919289004</v>
      </c>
      <c r="I1011" s="17" t="s">
        <v>1120</v>
      </c>
      <c r="J1011" s="18">
        <v>6900</v>
      </c>
      <c r="K1011" s="19">
        <v>152.58000000000001</v>
      </c>
      <c r="L1011" s="19">
        <v>97.44</v>
      </c>
      <c r="M1011" s="19">
        <f>Table1[[#This Row],[Unit_Selling Price]]-Table1[[#This Row],[Unit_Cost]]</f>
        <v>55.14</v>
      </c>
      <c r="N1011" s="19">
        <f>Table1[[#This Row],[Quantity]]*Table1[[#This Row],[unit_per Profit]]</f>
        <v>380466</v>
      </c>
    </row>
    <row r="1012" spans="1:14" x14ac:dyDescent="0.2">
      <c r="A1012" s="10" t="s">
        <v>40</v>
      </c>
      <c r="B1012" s="10" t="s">
        <v>218</v>
      </c>
      <c r="C1012" s="10" t="s">
        <v>22</v>
      </c>
      <c r="D1012" s="10" t="s">
        <v>23</v>
      </c>
      <c r="E1012" s="10" t="s">
        <v>24</v>
      </c>
      <c r="F1012" s="11">
        <v>41191</v>
      </c>
      <c r="G1012" s="10">
        <v>2012</v>
      </c>
      <c r="H1012" s="10">
        <v>762370336</v>
      </c>
      <c r="I1012" s="17" t="s">
        <v>1121</v>
      </c>
      <c r="J1012" s="18">
        <v>1179</v>
      </c>
      <c r="K1012" s="19">
        <v>255.28</v>
      </c>
      <c r="L1012" s="19">
        <v>159.41999999999999</v>
      </c>
      <c r="M1012" s="19">
        <f>Table1[[#This Row],[Unit_Selling Price]]-Table1[[#This Row],[Unit_Cost]]</f>
        <v>95.86</v>
      </c>
      <c r="N1012" s="19">
        <f>Table1[[#This Row],[Quantity]]*Table1[[#This Row],[unit_per Profit]]</f>
        <v>113018.94</v>
      </c>
    </row>
    <row r="1013" spans="1:14" x14ac:dyDescent="0.2">
      <c r="A1013" s="10" t="s">
        <v>40</v>
      </c>
      <c r="B1013" s="10" t="s">
        <v>221</v>
      </c>
      <c r="C1013" s="10" t="s">
        <v>51</v>
      </c>
      <c r="D1013" s="10" t="s">
        <v>23</v>
      </c>
      <c r="E1013" s="10" t="s">
        <v>24</v>
      </c>
      <c r="F1013" s="11">
        <v>41457</v>
      </c>
      <c r="G1013" s="10">
        <v>2013</v>
      </c>
      <c r="H1013" s="10">
        <v>330312812</v>
      </c>
      <c r="I1013" s="17" t="s">
        <v>457</v>
      </c>
      <c r="J1013" s="18">
        <v>5756</v>
      </c>
      <c r="K1013" s="19">
        <v>437.2</v>
      </c>
      <c r="L1013" s="19">
        <v>263.33</v>
      </c>
      <c r="M1013" s="19">
        <f>Table1[[#This Row],[Unit_Selling Price]]-Table1[[#This Row],[Unit_Cost]]</f>
        <v>173.87</v>
      </c>
      <c r="N1013" s="19">
        <f>Table1[[#This Row],[Quantity]]*Table1[[#This Row],[unit_per Profit]]</f>
        <v>1000795.72</v>
      </c>
    </row>
    <row r="1014" spans="1:14" x14ac:dyDescent="0.2">
      <c r="A1014" s="10" t="s">
        <v>278</v>
      </c>
      <c r="B1014" s="10" t="s">
        <v>53</v>
      </c>
      <c r="C1014" s="10" t="s">
        <v>34</v>
      </c>
      <c r="D1014" s="10" t="s">
        <v>23</v>
      </c>
      <c r="E1014" s="10" t="s">
        <v>35</v>
      </c>
      <c r="F1014" s="11" t="s">
        <v>1122</v>
      </c>
      <c r="G1014" s="10">
        <v>2014</v>
      </c>
      <c r="H1014" s="10">
        <v>224727761</v>
      </c>
      <c r="I1014" s="17" t="s">
        <v>356</v>
      </c>
      <c r="J1014" s="18">
        <v>793</v>
      </c>
      <c r="K1014" s="19">
        <v>205.7</v>
      </c>
      <c r="L1014" s="19">
        <v>117.11</v>
      </c>
      <c r="M1014" s="19">
        <f>Table1[[#This Row],[Unit_Selling Price]]-Table1[[#This Row],[Unit_Cost]]</f>
        <v>88.59</v>
      </c>
      <c r="N1014" s="19">
        <f>Table1[[#This Row],[Quantity]]*Table1[[#This Row],[unit_per Profit]]</f>
        <v>70251.87</v>
      </c>
    </row>
    <row r="1015" spans="1:14" x14ac:dyDescent="0.2">
      <c r="A1015" s="10" t="s">
        <v>59</v>
      </c>
      <c r="B1015" s="10" t="s">
        <v>60</v>
      </c>
      <c r="C1015" s="10" t="s">
        <v>56</v>
      </c>
      <c r="D1015" s="10" t="s">
        <v>23</v>
      </c>
      <c r="E1015" s="10" t="s">
        <v>43</v>
      </c>
      <c r="F1015" s="11" t="s">
        <v>918</v>
      </c>
      <c r="G1015" s="10">
        <v>2013</v>
      </c>
      <c r="H1015" s="10">
        <v>217539012</v>
      </c>
      <c r="I1015" s="17" t="s">
        <v>1123</v>
      </c>
      <c r="J1015" s="18">
        <v>3483</v>
      </c>
      <c r="K1015" s="19">
        <v>421.89</v>
      </c>
      <c r="L1015" s="19">
        <v>364.69</v>
      </c>
      <c r="M1015" s="19">
        <f>Table1[[#This Row],[Unit_Selling Price]]-Table1[[#This Row],[Unit_Cost]]</f>
        <v>57.2</v>
      </c>
      <c r="N1015" s="19">
        <f>Table1[[#This Row],[Quantity]]*Table1[[#This Row],[unit_per Profit]]</f>
        <v>199227.6</v>
      </c>
    </row>
    <row r="1016" spans="1:14" x14ac:dyDescent="0.2">
      <c r="A1016" s="10" t="s">
        <v>40</v>
      </c>
      <c r="B1016" s="10" t="s">
        <v>272</v>
      </c>
      <c r="C1016" s="10" t="s">
        <v>22</v>
      </c>
      <c r="D1016" s="10" t="s">
        <v>23</v>
      </c>
      <c r="E1016" s="10" t="s">
        <v>43</v>
      </c>
      <c r="F1016" s="11" t="s">
        <v>444</v>
      </c>
      <c r="G1016" s="10">
        <v>2016</v>
      </c>
      <c r="H1016" s="10">
        <v>600982892</v>
      </c>
      <c r="I1016" s="17">
        <v>42559</v>
      </c>
      <c r="J1016" s="18">
        <v>3048</v>
      </c>
      <c r="K1016" s="19">
        <v>255.28</v>
      </c>
      <c r="L1016" s="19">
        <v>159.41999999999999</v>
      </c>
      <c r="M1016" s="19">
        <f>Table1[[#This Row],[Unit_Selling Price]]-Table1[[#This Row],[Unit_Cost]]</f>
        <v>95.86</v>
      </c>
      <c r="N1016" s="19">
        <f>Table1[[#This Row],[Quantity]]*Table1[[#This Row],[unit_per Profit]]</f>
        <v>292181.28000000003</v>
      </c>
    </row>
    <row r="1017" spans="1:14" x14ac:dyDescent="0.2">
      <c r="A1017" s="10" t="s">
        <v>46</v>
      </c>
      <c r="B1017" s="10" t="s">
        <v>190</v>
      </c>
      <c r="C1017" s="10" t="s">
        <v>77</v>
      </c>
      <c r="D1017" s="10" t="s">
        <v>23</v>
      </c>
      <c r="E1017" s="10" t="s">
        <v>24</v>
      </c>
      <c r="F1017" s="11" t="s">
        <v>1124</v>
      </c>
      <c r="G1017" s="10">
        <v>2010</v>
      </c>
      <c r="H1017" s="10">
        <v>837608230</v>
      </c>
      <c r="I1017" s="17">
        <v>40240</v>
      </c>
      <c r="J1017" s="18">
        <v>5744</v>
      </c>
      <c r="K1017" s="19">
        <v>154.06</v>
      </c>
      <c r="L1017" s="19">
        <v>90.93</v>
      </c>
      <c r="M1017" s="19">
        <f>Table1[[#This Row],[Unit_Selling Price]]-Table1[[#This Row],[Unit_Cost]]</f>
        <v>63.13</v>
      </c>
      <c r="N1017" s="19">
        <f>Table1[[#This Row],[Quantity]]*Table1[[#This Row],[unit_per Profit]]</f>
        <v>362618.72</v>
      </c>
    </row>
    <row r="1018" spans="1:14" x14ac:dyDescent="0.2">
      <c r="A1018" s="10" t="s">
        <v>37</v>
      </c>
      <c r="B1018" s="10" t="s">
        <v>48</v>
      </c>
      <c r="C1018" s="10" t="s">
        <v>42</v>
      </c>
      <c r="D1018" s="10" t="s">
        <v>27</v>
      </c>
      <c r="E1018" s="10" t="s">
        <v>35</v>
      </c>
      <c r="F1018" s="11" t="s">
        <v>1070</v>
      </c>
      <c r="G1018" s="10">
        <v>2013</v>
      </c>
      <c r="H1018" s="10">
        <v>910276353</v>
      </c>
      <c r="I1018" s="17" t="s">
        <v>1125</v>
      </c>
      <c r="J1018" s="18">
        <v>9856</v>
      </c>
      <c r="K1018" s="19">
        <v>109.28</v>
      </c>
      <c r="L1018" s="19">
        <v>35.840000000000003</v>
      </c>
      <c r="M1018" s="19">
        <f>Table1[[#This Row],[Unit_Selling Price]]-Table1[[#This Row],[Unit_Cost]]</f>
        <v>73.44</v>
      </c>
      <c r="N1018" s="19">
        <f>Table1[[#This Row],[Quantity]]*Table1[[#This Row],[unit_per Profit]]</f>
        <v>723824.64000000001</v>
      </c>
    </row>
    <row r="1019" spans="1:14" x14ac:dyDescent="0.2">
      <c r="A1019" s="10" t="s">
        <v>46</v>
      </c>
      <c r="B1019" s="10" t="s">
        <v>47</v>
      </c>
      <c r="C1019" s="10" t="s">
        <v>26</v>
      </c>
      <c r="D1019" s="10" t="s">
        <v>27</v>
      </c>
      <c r="E1019" s="10" t="s">
        <v>35</v>
      </c>
      <c r="F1019" s="11">
        <v>41582</v>
      </c>
      <c r="G1019" s="10">
        <v>2013</v>
      </c>
      <c r="H1019" s="10">
        <v>872161090</v>
      </c>
      <c r="I1019" s="17" t="s">
        <v>355</v>
      </c>
      <c r="J1019" s="18">
        <v>703</v>
      </c>
      <c r="K1019" s="19">
        <v>152.58000000000001</v>
      </c>
      <c r="L1019" s="19">
        <v>97.44</v>
      </c>
      <c r="M1019" s="19">
        <f>Table1[[#This Row],[Unit_Selling Price]]-Table1[[#This Row],[Unit_Cost]]</f>
        <v>55.14</v>
      </c>
      <c r="N1019" s="19">
        <f>Table1[[#This Row],[Quantity]]*Table1[[#This Row],[unit_per Profit]]</f>
        <v>38763.42</v>
      </c>
    </row>
    <row r="1020" spans="1:14" x14ac:dyDescent="0.2">
      <c r="A1020" s="10" t="s">
        <v>32</v>
      </c>
      <c r="B1020" s="10" t="s">
        <v>157</v>
      </c>
      <c r="C1020" s="10" t="s">
        <v>31</v>
      </c>
      <c r="D1020" s="10" t="s">
        <v>27</v>
      </c>
      <c r="E1020" s="10" t="s">
        <v>43</v>
      </c>
      <c r="F1020" s="11">
        <v>40341</v>
      </c>
      <c r="G1020" s="10">
        <v>2010</v>
      </c>
      <c r="H1020" s="10">
        <v>396748769</v>
      </c>
      <c r="I1020" s="17" t="s">
        <v>1126</v>
      </c>
      <c r="J1020" s="18">
        <v>5632</v>
      </c>
      <c r="K1020" s="19">
        <v>47.45</v>
      </c>
      <c r="L1020" s="19">
        <v>31.79</v>
      </c>
      <c r="M1020" s="19">
        <f>Table1[[#This Row],[Unit_Selling Price]]-Table1[[#This Row],[Unit_Cost]]</f>
        <v>15.66</v>
      </c>
      <c r="N1020" s="19">
        <f>Table1[[#This Row],[Quantity]]*Table1[[#This Row],[unit_per Profit]]</f>
        <v>88197.119999999995</v>
      </c>
    </row>
    <row r="1021" spans="1:14" x14ac:dyDescent="0.2">
      <c r="A1021" s="10" t="s">
        <v>29</v>
      </c>
      <c r="B1021" s="10" t="s">
        <v>100</v>
      </c>
      <c r="C1021" s="10" t="s">
        <v>65</v>
      </c>
      <c r="D1021" s="10" t="s">
        <v>27</v>
      </c>
      <c r="E1021" s="10" t="s">
        <v>28</v>
      </c>
      <c r="F1021" s="11" t="s">
        <v>1127</v>
      </c>
      <c r="G1021" s="10">
        <v>2013</v>
      </c>
      <c r="H1021" s="10">
        <v>127838218</v>
      </c>
      <c r="I1021" s="17" t="s">
        <v>918</v>
      </c>
      <c r="J1021" s="18">
        <v>9024</v>
      </c>
      <c r="K1021" s="19">
        <v>9.33</v>
      </c>
      <c r="L1021" s="19">
        <v>6.92</v>
      </c>
      <c r="M1021" s="19">
        <f>Table1[[#This Row],[Unit_Selling Price]]-Table1[[#This Row],[Unit_Cost]]</f>
        <v>2.41</v>
      </c>
      <c r="N1021" s="19">
        <f>Table1[[#This Row],[Quantity]]*Table1[[#This Row],[unit_per Profit]]</f>
        <v>21747.84</v>
      </c>
    </row>
    <row r="1022" spans="1:14" x14ac:dyDescent="0.2">
      <c r="A1022" s="10" t="s">
        <v>32</v>
      </c>
      <c r="B1022" s="10" t="s">
        <v>93</v>
      </c>
      <c r="C1022" s="10" t="s">
        <v>31</v>
      </c>
      <c r="D1022" s="10" t="s">
        <v>23</v>
      </c>
      <c r="E1022" s="10" t="s">
        <v>43</v>
      </c>
      <c r="F1022" s="11">
        <v>41859</v>
      </c>
      <c r="G1022" s="10">
        <v>2014</v>
      </c>
      <c r="H1022" s="10">
        <v>329540765</v>
      </c>
      <c r="I1022" s="17" t="s">
        <v>472</v>
      </c>
      <c r="J1022" s="18">
        <v>7290</v>
      </c>
      <c r="K1022" s="19">
        <v>47.45</v>
      </c>
      <c r="L1022" s="19">
        <v>31.79</v>
      </c>
      <c r="M1022" s="19">
        <f>Table1[[#This Row],[Unit_Selling Price]]-Table1[[#This Row],[Unit_Cost]]</f>
        <v>15.66</v>
      </c>
      <c r="N1022" s="19">
        <f>Table1[[#This Row],[Quantity]]*Table1[[#This Row],[unit_per Profit]]</f>
        <v>114161.4</v>
      </c>
    </row>
    <row r="1023" spans="1:14" x14ac:dyDescent="0.2">
      <c r="A1023" s="10" t="s">
        <v>46</v>
      </c>
      <c r="B1023" s="10" t="s">
        <v>129</v>
      </c>
      <c r="C1023" s="10" t="s">
        <v>65</v>
      </c>
      <c r="D1023" s="10" t="s">
        <v>27</v>
      </c>
      <c r="E1023" s="10" t="s">
        <v>43</v>
      </c>
      <c r="F1023" s="11" t="s">
        <v>1128</v>
      </c>
      <c r="G1023" s="10">
        <v>2011</v>
      </c>
      <c r="H1023" s="10">
        <v>436280238</v>
      </c>
      <c r="I1023" s="17">
        <v>40822</v>
      </c>
      <c r="J1023" s="18">
        <v>3872</v>
      </c>
      <c r="K1023" s="19">
        <v>9.33</v>
      </c>
      <c r="L1023" s="19">
        <v>6.92</v>
      </c>
      <c r="M1023" s="19">
        <f>Table1[[#This Row],[Unit_Selling Price]]-Table1[[#This Row],[Unit_Cost]]</f>
        <v>2.41</v>
      </c>
      <c r="N1023" s="19">
        <f>Table1[[#This Row],[Quantity]]*Table1[[#This Row],[unit_per Profit]]</f>
        <v>9331.52</v>
      </c>
    </row>
    <row r="1024" spans="1:14" x14ac:dyDescent="0.2">
      <c r="A1024" s="10" t="s">
        <v>278</v>
      </c>
      <c r="B1024" s="10" t="s">
        <v>68</v>
      </c>
      <c r="C1024" s="10" t="s">
        <v>22</v>
      </c>
      <c r="D1024" s="10" t="s">
        <v>27</v>
      </c>
      <c r="E1024" s="10" t="s">
        <v>43</v>
      </c>
      <c r="F1024" s="11" t="s">
        <v>663</v>
      </c>
      <c r="G1024" s="10">
        <v>2010</v>
      </c>
      <c r="H1024" s="10">
        <v>402792966</v>
      </c>
      <c r="I1024" s="17">
        <v>40275</v>
      </c>
      <c r="J1024" s="18">
        <v>4244</v>
      </c>
      <c r="K1024" s="19">
        <v>255.28</v>
      </c>
      <c r="L1024" s="19">
        <v>159.41999999999999</v>
      </c>
      <c r="M1024" s="19">
        <f>Table1[[#This Row],[Unit_Selling Price]]-Table1[[#This Row],[Unit_Cost]]</f>
        <v>95.86</v>
      </c>
      <c r="N1024" s="19">
        <f>Table1[[#This Row],[Quantity]]*Table1[[#This Row],[unit_per Profit]]</f>
        <v>406829.84</v>
      </c>
    </row>
    <row r="1025" spans="1:14" x14ac:dyDescent="0.2">
      <c r="A1025" s="10" t="s">
        <v>46</v>
      </c>
      <c r="B1025" s="10" t="s">
        <v>83</v>
      </c>
      <c r="C1025" s="10" t="s">
        <v>77</v>
      </c>
      <c r="D1025" s="10" t="s">
        <v>23</v>
      </c>
      <c r="E1025" s="10" t="s">
        <v>24</v>
      </c>
      <c r="F1025" s="11">
        <v>42224</v>
      </c>
      <c r="G1025" s="10">
        <v>2015</v>
      </c>
      <c r="H1025" s="10">
        <v>254127776</v>
      </c>
      <c r="I1025" s="17">
        <v>42347</v>
      </c>
      <c r="J1025" s="18">
        <v>911</v>
      </c>
      <c r="K1025" s="19">
        <v>154.06</v>
      </c>
      <c r="L1025" s="19">
        <v>90.93</v>
      </c>
      <c r="M1025" s="19">
        <f>Table1[[#This Row],[Unit_Selling Price]]-Table1[[#This Row],[Unit_Cost]]</f>
        <v>63.13</v>
      </c>
      <c r="N1025" s="19">
        <f>Table1[[#This Row],[Quantity]]*Table1[[#This Row],[unit_per Profit]]</f>
        <v>57511.43</v>
      </c>
    </row>
    <row r="1026" spans="1:14" x14ac:dyDescent="0.2">
      <c r="A1026" s="10" t="s">
        <v>46</v>
      </c>
      <c r="B1026" s="10" t="s">
        <v>228</v>
      </c>
      <c r="C1026" s="10" t="s">
        <v>31</v>
      </c>
      <c r="D1026" s="10" t="s">
        <v>23</v>
      </c>
      <c r="E1026" s="10" t="s">
        <v>24</v>
      </c>
      <c r="F1026" s="11" t="s">
        <v>1129</v>
      </c>
      <c r="G1026" s="10">
        <v>2016</v>
      </c>
      <c r="H1026" s="10">
        <v>535645997</v>
      </c>
      <c r="I1026" s="17" t="s">
        <v>546</v>
      </c>
      <c r="J1026" s="18">
        <v>8409</v>
      </c>
      <c r="K1026" s="19">
        <v>47.45</v>
      </c>
      <c r="L1026" s="19">
        <v>31.79</v>
      </c>
      <c r="M1026" s="19">
        <f>Table1[[#This Row],[Unit_Selling Price]]-Table1[[#This Row],[Unit_Cost]]</f>
        <v>15.66</v>
      </c>
      <c r="N1026" s="19">
        <f>Table1[[#This Row],[Quantity]]*Table1[[#This Row],[unit_per Profit]]</f>
        <v>131684.94</v>
      </c>
    </row>
    <row r="1027" spans="1:14" x14ac:dyDescent="0.2">
      <c r="A1027" s="10" t="s">
        <v>46</v>
      </c>
      <c r="B1027" s="10" t="s">
        <v>195</v>
      </c>
      <c r="C1027" s="10" t="s">
        <v>42</v>
      </c>
      <c r="D1027" s="10" t="s">
        <v>27</v>
      </c>
      <c r="E1027" s="10" t="s">
        <v>24</v>
      </c>
      <c r="F1027" s="11" t="s">
        <v>644</v>
      </c>
      <c r="G1027" s="10">
        <v>2014</v>
      </c>
      <c r="H1027" s="10">
        <v>963021457</v>
      </c>
      <c r="I1027" s="17" t="s">
        <v>864</v>
      </c>
      <c r="J1027" s="18">
        <v>8304</v>
      </c>
      <c r="K1027" s="19">
        <v>109.28</v>
      </c>
      <c r="L1027" s="19">
        <v>35.840000000000003</v>
      </c>
      <c r="M1027" s="19">
        <f>Table1[[#This Row],[Unit_Selling Price]]-Table1[[#This Row],[Unit_Cost]]</f>
        <v>73.44</v>
      </c>
      <c r="N1027" s="19">
        <f>Table1[[#This Row],[Quantity]]*Table1[[#This Row],[unit_per Profit]]</f>
        <v>609845.76000000001</v>
      </c>
    </row>
    <row r="1028" spans="1:14" x14ac:dyDescent="0.2">
      <c r="A1028" s="10" t="s">
        <v>40</v>
      </c>
      <c r="B1028" s="10" t="s">
        <v>140</v>
      </c>
      <c r="C1028" s="10" t="s">
        <v>49</v>
      </c>
      <c r="D1028" s="10" t="s">
        <v>23</v>
      </c>
      <c r="E1028" s="10" t="s">
        <v>35</v>
      </c>
      <c r="F1028" s="11" t="s">
        <v>1130</v>
      </c>
      <c r="G1028" s="10">
        <v>2014</v>
      </c>
      <c r="H1028" s="10">
        <v>872240483</v>
      </c>
      <c r="I1028" s="17" t="s">
        <v>336</v>
      </c>
      <c r="J1028" s="18">
        <v>4197</v>
      </c>
      <c r="K1028" s="19">
        <v>651.21</v>
      </c>
      <c r="L1028" s="19">
        <v>524.96</v>
      </c>
      <c r="M1028" s="19">
        <f>Table1[[#This Row],[Unit_Selling Price]]-Table1[[#This Row],[Unit_Cost]]</f>
        <v>126.25</v>
      </c>
      <c r="N1028" s="19">
        <f>Table1[[#This Row],[Quantity]]*Table1[[#This Row],[unit_per Profit]]</f>
        <v>529871.25</v>
      </c>
    </row>
    <row r="1029" spans="1:14" x14ac:dyDescent="0.2">
      <c r="A1029" s="10" t="s">
        <v>46</v>
      </c>
      <c r="B1029" s="10" t="s">
        <v>171</v>
      </c>
      <c r="C1029" s="10" t="s">
        <v>85</v>
      </c>
      <c r="D1029" s="10" t="s">
        <v>27</v>
      </c>
      <c r="E1029" s="10" t="s">
        <v>28</v>
      </c>
      <c r="F1029" s="11" t="s">
        <v>496</v>
      </c>
      <c r="G1029" s="10">
        <v>2015</v>
      </c>
      <c r="H1029" s="10">
        <v>569601905</v>
      </c>
      <c r="I1029" s="17">
        <v>42037</v>
      </c>
      <c r="J1029" s="18">
        <v>6716</v>
      </c>
      <c r="K1029" s="19">
        <v>668.27</v>
      </c>
      <c r="L1029" s="19">
        <v>502.54</v>
      </c>
      <c r="M1029" s="19">
        <f>Table1[[#This Row],[Unit_Selling Price]]-Table1[[#This Row],[Unit_Cost]]</f>
        <v>165.73</v>
      </c>
      <c r="N1029" s="19">
        <f>Table1[[#This Row],[Quantity]]*Table1[[#This Row],[unit_per Profit]]</f>
        <v>1113042.68</v>
      </c>
    </row>
    <row r="1030" spans="1:14" x14ac:dyDescent="0.2">
      <c r="A1030" s="10" t="s">
        <v>29</v>
      </c>
      <c r="B1030" s="10" t="s">
        <v>88</v>
      </c>
      <c r="C1030" s="10" t="s">
        <v>26</v>
      </c>
      <c r="D1030" s="10" t="s">
        <v>23</v>
      </c>
      <c r="E1030" s="10" t="s">
        <v>24</v>
      </c>
      <c r="F1030" s="11" t="s">
        <v>286</v>
      </c>
      <c r="G1030" s="10">
        <v>2010</v>
      </c>
      <c r="H1030" s="10">
        <v>881717050</v>
      </c>
      <c r="I1030" s="17" t="s">
        <v>1131</v>
      </c>
      <c r="J1030" s="18">
        <v>8524</v>
      </c>
      <c r="K1030" s="19">
        <v>152.58000000000001</v>
      </c>
      <c r="L1030" s="19">
        <v>97.44</v>
      </c>
      <c r="M1030" s="19">
        <f>Table1[[#This Row],[Unit_Selling Price]]-Table1[[#This Row],[Unit_Cost]]</f>
        <v>55.14</v>
      </c>
      <c r="N1030" s="19">
        <f>Table1[[#This Row],[Quantity]]*Table1[[#This Row],[unit_per Profit]]</f>
        <v>470013.36</v>
      </c>
    </row>
    <row r="1031" spans="1:14" x14ac:dyDescent="0.2">
      <c r="A1031" s="10" t="s">
        <v>29</v>
      </c>
      <c r="B1031" s="10" t="s">
        <v>184</v>
      </c>
      <c r="C1031" s="10" t="s">
        <v>85</v>
      </c>
      <c r="D1031" s="10" t="s">
        <v>27</v>
      </c>
      <c r="E1031" s="10" t="s">
        <v>35</v>
      </c>
      <c r="F1031" s="11" t="s">
        <v>1132</v>
      </c>
      <c r="G1031" s="10">
        <v>2015</v>
      </c>
      <c r="H1031" s="10">
        <v>905509746</v>
      </c>
      <c r="I1031" s="17" t="s">
        <v>470</v>
      </c>
      <c r="J1031" s="18">
        <v>9311</v>
      </c>
      <c r="K1031" s="19">
        <v>668.27</v>
      </c>
      <c r="L1031" s="19">
        <v>502.54</v>
      </c>
      <c r="M1031" s="19">
        <f>Table1[[#This Row],[Unit_Selling Price]]-Table1[[#This Row],[Unit_Cost]]</f>
        <v>165.73</v>
      </c>
      <c r="N1031" s="19">
        <f>Table1[[#This Row],[Quantity]]*Table1[[#This Row],[unit_per Profit]]</f>
        <v>1543112.03</v>
      </c>
    </row>
    <row r="1032" spans="1:14" x14ac:dyDescent="0.2">
      <c r="A1032" s="10" t="s">
        <v>46</v>
      </c>
      <c r="B1032" s="10" t="s">
        <v>190</v>
      </c>
      <c r="C1032" s="10" t="s">
        <v>49</v>
      </c>
      <c r="D1032" s="10" t="s">
        <v>23</v>
      </c>
      <c r="E1032" s="10" t="s">
        <v>43</v>
      </c>
      <c r="F1032" s="11" t="s">
        <v>1133</v>
      </c>
      <c r="G1032" s="10">
        <v>2014</v>
      </c>
      <c r="H1032" s="10">
        <v>258216321</v>
      </c>
      <c r="I1032" s="17" t="s">
        <v>1134</v>
      </c>
      <c r="J1032" s="18">
        <v>802</v>
      </c>
      <c r="K1032" s="19">
        <v>651.21</v>
      </c>
      <c r="L1032" s="19">
        <v>524.96</v>
      </c>
      <c r="M1032" s="19">
        <f>Table1[[#This Row],[Unit_Selling Price]]-Table1[[#This Row],[Unit_Cost]]</f>
        <v>126.25</v>
      </c>
      <c r="N1032" s="19">
        <f>Table1[[#This Row],[Quantity]]*Table1[[#This Row],[unit_per Profit]]</f>
        <v>101252.5</v>
      </c>
    </row>
    <row r="1033" spans="1:14" x14ac:dyDescent="0.2">
      <c r="A1033" s="10" t="s">
        <v>32</v>
      </c>
      <c r="B1033" s="10" t="s">
        <v>166</v>
      </c>
      <c r="C1033" s="10" t="s">
        <v>56</v>
      </c>
      <c r="D1033" s="10" t="s">
        <v>27</v>
      </c>
      <c r="E1033" s="10" t="s">
        <v>43</v>
      </c>
      <c r="F1033" s="11" t="s">
        <v>889</v>
      </c>
      <c r="G1033" s="10">
        <v>2011</v>
      </c>
      <c r="H1033" s="10">
        <v>427385604</v>
      </c>
      <c r="I1033" s="17" t="s">
        <v>576</v>
      </c>
      <c r="J1033" s="18">
        <v>1752</v>
      </c>
      <c r="K1033" s="19">
        <v>421.89</v>
      </c>
      <c r="L1033" s="19">
        <v>364.69</v>
      </c>
      <c r="M1033" s="19">
        <f>Table1[[#This Row],[Unit_Selling Price]]-Table1[[#This Row],[Unit_Cost]]</f>
        <v>57.2</v>
      </c>
      <c r="N1033" s="19">
        <f>Table1[[#This Row],[Quantity]]*Table1[[#This Row],[unit_per Profit]]</f>
        <v>100214.39999999999</v>
      </c>
    </row>
    <row r="1034" spans="1:14" x14ac:dyDescent="0.2">
      <c r="A1034" s="10" t="s">
        <v>29</v>
      </c>
      <c r="B1034" s="10" t="s">
        <v>122</v>
      </c>
      <c r="C1034" s="10" t="s">
        <v>22</v>
      </c>
      <c r="D1034" s="10" t="s">
        <v>23</v>
      </c>
      <c r="E1034" s="10" t="s">
        <v>43</v>
      </c>
      <c r="F1034" s="11" t="s">
        <v>613</v>
      </c>
      <c r="G1034" s="10">
        <v>2012</v>
      </c>
      <c r="H1034" s="10">
        <v>720878922</v>
      </c>
      <c r="I1034" s="17">
        <v>40916</v>
      </c>
      <c r="J1034" s="18">
        <v>2948</v>
      </c>
      <c r="K1034" s="19">
        <v>255.28</v>
      </c>
      <c r="L1034" s="19">
        <v>159.41999999999999</v>
      </c>
      <c r="M1034" s="19">
        <f>Table1[[#This Row],[Unit_Selling Price]]-Table1[[#This Row],[Unit_Cost]]</f>
        <v>95.86</v>
      </c>
      <c r="N1034" s="19">
        <f>Table1[[#This Row],[Quantity]]*Table1[[#This Row],[unit_per Profit]]</f>
        <v>282595.28000000003</v>
      </c>
    </row>
    <row r="1035" spans="1:14" x14ac:dyDescent="0.2">
      <c r="A1035" s="10" t="s">
        <v>32</v>
      </c>
      <c r="B1035" s="10" t="s">
        <v>200</v>
      </c>
      <c r="C1035" s="10" t="s">
        <v>65</v>
      </c>
      <c r="D1035" s="10" t="s">
        <v>27</v>
      </c>
      <c r="E1035" s="10" t="s">
        <v>35</v>
      </c>
      <c r="F1035" s="11">
        <v>41519</v>
      </c>
      <c r="G1035" s="10">
        <v>2013</v>
      </c>
      <c r="H1035" s="10">
        <v>516870105</v>
      </c>
      <c r="I1035" s="17" t="s">
        <v>941</v>
      </c>
      <c r="J1035" s="18">
        <v>2205</v>
      </c>
      <c r="K1035" s="19">
        <v>9.33</v>
      </c>
      <c r="L1035" s="19">
        <v>6.92</v>
      </c>
      <c r="M1035" s="19">
        <f>Table1[[#This Row],[Unit_Selling Price]]-Table1[[#This Row],[Unit_Cost]]</f>
        <v>2.41</v>
      </c>
      <c r="N1035" s="19">
        <f>Table1[[#This Row],[Quantity]]*Table1[[#This Row],[unit_per Profit]]</f>
        <v>5314.05</v>
      </c>
    </row>
    <row r="1036" spans="1:14" x14ac:dyDescent="0.2">
      <c r="A1036" s="10" t="s">
        <v>32</v>
      </c>
      <c r="B1036" s="10" t="s">
        <v>166</v>
      </c>
      <c r="C1036" s="10" t="s">
        <v>65</v>
      </c>
      <c r="D1036" s="10" t="s">
        <v>27</v>
      </c>
      <c r="E1036" s="10" t="s">
        <v>43</v>
      </c>
      <c r="F1036" s="11">
        <v>43074</v>
      </c>
      <c r="G1036" s="10">
        <v>2017</v>
      </c>
      <c r="H1036" s="10">
        <v>613845479</v>
      </c>
      <c r="I1036" s="17" t="s">
        <v>1135</v>
      </c>
      <c r="J1036" s="18">
        <v>9373</v>
      </c>
      <c r="K1036" s="19">
        <v>9.33</v>
      </c>
      <c r="L1036" s="19">
        <v>6.92</v>
      </c>
      <c r="M1036" s="19">
        <f>Table1[[#This Row],[Unit_Selling Price]]-Table1[[#This Row],[Unit_Cost]]</f>
        <v>2.41</v>
      </c>
      <c r="N1036" s="19">
        <f>Table1[[#This Row],[Quantity]]*Table1[[#This Row],[unit_per Profit]]</f>
        <v>22588.93</v>
      </c>
    </row>
    <row r="1037" spans="1:14" x14ac:dyDescent="0.2">
      <c r="A1037" s="10" t="s">
        <v>32</v>
      </c>
      <c r="B1037" s="10" t="s">
        <v>186</v>
      </c>
      <c r="C1037" s="10" t="s">
        <v>34</v>
      </c>
      <c r="D1037" s="10" t="s">
        <v>27</v>
      </c>
      <c r="E1037" s="10" t="s">
        <v>43</v>
      </c>
      <c r="F1037" s="11">
        <v>40700</v>
      </c>
      <c r="G1037" s="10">
        <v>2011</v>
      </c>
      <c r="H1037" s="10">
        <v>980603873</v>
      </c>
      <c r="I1037" s="17" t="s">
        <v>885</v>
      </c>
      <c r="J1037" s="18">
        <v>1332</v>
      </c>
      <c r="K1037" s="19">
        <v>205.7</v>
      </c>
      <c r="L1037" s="19">
        <v>117.11</v>
      </c>
      <c r="M1037" s="19">
        <f>Table1[[#This Row],[Unit_Selling Price]]-Table1[[#This Row],[Unit_Cost]]</f>
        <v>88.59</v>
      </c>
      <c r="N1037" s="19">
        <f>Table1[[#This Row],[Quantity]]*Table1[[#This Row],[unit_per Profit]]</f>
        <v>118001.88</v>
      </c>
    </row>
    <row r="1038" spans="1:14" x14ac:dyDescent="0.2">
      <c r="A1038" s="10" t="s">
        <v>29</v>
      </c>
      <c r="B1038" s="10" t="s">
        <v>187</v>
      </c>
      <c r="C1038" s="10" t="s">
        <v>39</v>
      </c>
      <c r="D1038" s="10" t="s">
        <v>27</v>
      </c>
      <c r="E1038" s="10" t="s">
        <v>35</v>
      </c>
      <c r="F1038" s="11" t="s">
        <v>610</v>
      </c>
      <c r="G1038" s="10">
        <v>2012</v>
      </c>
      <c r="H1038" s="10">
        <v>306256616</v>
      </c>
      <c r="I1038" s="17" t="s">
        <v>917</v>
      </c>
      <c r="J1038" s="18">
        <v>6993</v>
      </c>
      <c r="K1038" s="19">
        <v>81.73</v>
      </c>
      <c r="L1038" s="19">
        <v>56.67</v>
      </c>
      <c r="M1038" s="19">
        <f>Table1[[#This Row],[Unit_Selling Price]]-Table1[[#This Row],[Unit_Cost]]</f>
        <v>25.06</v>
      </c>
      <c r="N1038" s="19">
        <f>Table1[[#This Row],[Quantity]]*Table1[[#This Row],[unit_per Profit]]</f>
        <v>175244.58</v>
      </c>
    </row>
    <row r="1039" spans="1:14" x14ac:dyDescent="0.2">
      <c r="A1039" s="10" t="s">
        <v>40</v>
      </c>
      <c r="B1039" s="10" t="s">
        <v>272</v>
      </c>
      <c r="C1039" s="10" t="s">
        <v>85</v>
      </c>
      <c r="D1039" s="10" t="s">
        <v>27</v>
      </c>
      <c r="E1039" s="10" t="s">
        <v>35</v>
      </c>
      <c r="F1039" s="11" t="s">
        <v>1136</v>
      </c>
      <c r="G1039" s="10">
        <v>2013</v>
      </c>
      <c r="H1039" s="10">
        <v>950227534</v>
      </c>
      <c r="I1039" s="17">
        <v>41316</v>
      </c>
      <c r="J1039" s="18">
        <v>2298</v>
      </c>
      <c r="K1039" s="19">
        <v>668.27</v>
      </c>
      <c r="L1039" s="19">
        <v>502.54</v>
      </c>
      <c r="M1039" s="19">
        <f>Table1[[#This Row],[Unit_Selling Price]]-Table1[[#This Row],[Unit_Cost]]</f>
        <v>165.73</v>
      </c>
      <c r="N1039" s="19">
        <f>Table1[[#This Row],[Quantity]]*Table1[[#This Row],[unit_per Profit]]</f>
        <v>380847.54</v>
      </c>
    </row>
    <row r="1040" spans="1:14" x14ac:dyDescent="0.2">
      <c r="A1040" s="10" t="s">
        <v>29</v>
      </c>
      <c r="B1040" s="10" t="s">
        <v>177</v>
      </c>
      <c r="C1040" s="10" t="s">
        <v>34</v>
      </c>
      <c r="D1040" s="10" t="s">
        <v>27</v>
      </c>
      <c r="E1040" s="10" t="s">
        <v>24</v>
      </c>
      <c r="F1040" s="11">
        <v>42095</v>
      </c>
      <c r="G1040" s="10">
        <v>2015</v>
      </c>
      <c r="H1040" s="10">
        <v>392252957</v>
      </c>
      <c r="I1040" s="17" t="s">
        <v>1137</v>
      </c>
      <c r="J1040" s="18">
        <v>5222</v>
      </c>
      <c r="K1040" s="19">
        <v>205.7</v>
      </c>
      <c r="L1040" s="19">
        <v>117.11</v>
      </c>
      <c r="M1040" s="19">
        <f>Table1[[#This Row],[Unit_Selling Price]]-Table1[[#This Row],[Unit_Cost]]</f>
        <v>88.59</v>
      </c>
      <c r="N1040" s="19">
        <f>Table1[[#This Row],[Quantity]]*Table1[[#This Row],[unit_per Profit]]</f>
        <v>462616.98</v>
      </c>
    </row>
    <row r="1041" spans="1:14" x14ac:dyDescent="0.2">
      <c r="A1041" s="10" t="s">
        <v>32</v>
      </c>
      <c r="B1041" s="10" t="s">
        <v>82</v>
      </c>
      <c r="C1041" s="10" t="s">
        <v>39</v>
      </c>
      <c r="D1041" s="10" t="s">
        <v>23</v>
      </c>
      <c r="E1041" s="10" t="s">
        <v>24</v>
      </c>
      <c r="F1041" s="11">
        <v>41646</v>
      </c>
      <c r="G1041" s="10">
        <v>2014</v>
      </c>
      <c r="H1041" s="10">
        <v>682381713</v>
      </c>
      <c r="I1041" s="17">
        <v>41858</v>
      </c>
      <c r="J1041" s="18">
        <v>768</v>
      </c>
      <c r="K1041" s="19">
        <v>81.73</v>
      </c>
      <c r="L1041" s="19">
        <v>56.67</v>
      </c>
      <c r="M1041" s="19">
        <f>Table1[[#This Row],[Unit_Selling Price]]-Table1[[#This Row],[Unit_Cost]]</f>
        <v>25.06</v>
      </c>
      <c r="N1041" s="19">
        <f>Table1[[#This Row],[Quantity]]*Table1[[#This Row],[unit_per Profit]]</f>
        <v>19246.080000000002</v>
      </c>
    </row>
    <row r="1042" spans="1:14" x14ac:dyDescent="0.2">
      <c r="A1042" s="10" t="s">
        <v>46</v>
      </c>
      <c r="B1042" s="10" t="s">
        <v>78</v>
      </c>
      <c r="C1042" s="10" t="s">
        <v>42</v>
      </c>
      <c r="D1042" s="10" t="s">
        <v>23</v>
      </c>
      <c r="E1042" s="10" t="s">
        <v>43</v>
      </c>
      <c r="F1042" s="11" t="s">
        <v>1138</v>
      </c>
      <c r="G1042" s="10">
        <v>2011</v>
      </c>
      <c r="H1042" s="10">
        <v>790975129</v>
      </c>
      <c r="I1042" s="17" t="s">
        <v>491</v>
      </c>
      <c r="J1042" s="18">
        <v>5973</v>
      </c>
      <c r="K1042" s="19">
        <v>109.28</v>
      </c>
      <c r="L1042" s="19">
        <v>35.840000000000003</v>
      </c>
      <c r="M1042" s="19">
        <f>Table1[[#This Row],[Unit_Selling Price]]-Table1[[#This Row],[Unit_Cost]]</f>
        <v>73.44</v>
      </c>
      <c r="N1042" s="19">
        <f>Table1[[#This Row],[Quantity]]*Table1[[#This Row],[unit_per Profit]]</f>
        <v>438657.12</v>
      </c>
    </row>
    <row r="1043" spans="1:14" x14ac:dyDescent="0.2">
      <c r="A1043" s="10" t="s">
        <v>46</v>
      </c>
      <c r="B1043" s="10" t="s">
        <v>159</v>
      </c>
      <c r="C1043" s="10" t="s">
        <v>51</v>
      </c>
      <c r="D1043" s="10" t="s">
        <v>27</v>
      </c>
      <c r="E1043" s="10" t="s">
        <v>35</v>
      </c>
      <c r="F1043" s="11">
        <v>42919</v>
      </c>
      <c r="G1043" s="10">
        <v>2017</v>
      </c>
      <c r="H1043" s="10">
        <v>658707034</v>
      </c>
      <c r="I1043" s="17" t="s">
        <v>303</v>
      </c>
      <c r="J1043" s="18">
        <v>4904</v>
      </c>
      <c r="K1043" s="19">
        <v>437.2</v>
      </c>
      <c r="L1043" s="19">
        <v>263.33</v>
      </c>
      <c r="M1043" s="19">
        <f>Table1[[#This Row],[Unit_Selling Price]]-Table1[[#This Row],[Unit_Cost]]</f>
        <v>173.87</v>
      </c>
      <c r="N1043" s="19">
        <f>Table1[[#This Row],[Quantity]]*Table1[[#This Row],[unit_per Profit]]</f>
        <v>852658.48</v>
      </c>
    </row>
    <row r="1044" spans="1:14" x14ac:dyDescent="0.2">
      <c r="A1044" s="10" t="s">
        <v>29</v>
      </c>
      <c r="B1044" s="10" t="s">
        <v>134</v>
      </c>
      <c r="C1044" s="10" t="s">
        <v>51</v>
      </c>
      <c r="D1044" s="10" t="s">
        <v>27</v>
      </c>
      <c r="E1044" s="10" t="s">
        <v>28</v>
      </c>
      <c r="F1044" s="11" t="s">
        <v>1038</v>
      </c>
      <c r="G1044" s="10">
        <v>2014</v>
      </c>
      <c r="H1044" s="10">
        <v>746563756</v>
      </c>
      <c r="I1044" s="17">
        <v>41977</v>
      </c>
      <c r="J1044" s="18">
        <v>3661</v>
      </c>
      <c r="K1044" s="19">
        <v>437.2</v>
      </c>
      <c r="L1044" s="19">
        <v>263.33</v>
      </c>
      <c r="M1044" s="19">
        <f>Table1[[#This Row],[Unit_Selling Price]]-Table1[[#This Row],[Unit_Cost]]</f>
        <v>173.87</v>
      </c>
      <c r="N1044" s="19">
        <f>Table1[[#This Row],[Quantity]]*Table1[[#This Row],[unit_per Profit]]</f>
        <v>636538.06999999995</v>
      </c>
    </row>
    <row r="1045" spans="1:14" x14ac:dyDescent="0.2">
      <c r="A1045" s="10" t="s">
        <v>278</v>
      </c>
      <c r="B1045" s="10" t="s">
        <v>68</v>
      </c>
      <c r="C1045" s="10" t="s">
        <v>65</v>
      </c>
      <c r="D1045" s="10" t="s">
        <v>27</v>
      </c>
      <c r="E1045" s="10" t="s">
        <v>24</v>
      </c>
      <c r="F1045" s="11" t="s">
        <v>1139</v>
      </c>
      <c r="G1045" s="10">
        <v>2012</v>
      </c>
      <c r="H1045" s="10">
        <v>685844123</v>
      </c>
      <c r="I1045" s="17" t="s">
        <v>954</v>
      </c>
      <c r="J1045" s="18">
        <v>5372</v>
      </c>
      <c r="K1045" s="19">
        <v>9.33</v>
      </c>
      <c r="L1045" s="19">
        <v>6.92</v>
      </c>
      <c r="M1045" s="19">
        <f>Table1[[#This Row],[Unit_Selling Price]]-Table1[[#This Row],[Unit_Cost]]</f>
        <v>2.41</v>
      </c>
      <c r="N1045" s="19">
        <f>Table1[[#This Row],[Quantity]]*Table1[[#This Row],[unit_per Profit]]</f>
        <v>12946.52</v>
      </c>
    </row>
    <row r="1046" spans="1:14" x14ac:dyDescent="0.2">
      <c r="A1046" s="10" t="s">
        <v>278</v>
      </c>
      <c r="B1046" s="10" t="s">
        <v>54</v>
      </c>
      <c r="C1046" s="10" t="s">
        <v>42</v>
      </c>
      <c r="D1046" s="10" t="s">
        <v>27</v>
      </c>
      <c r="E1046" s="10" t="s">
        <v>24</v>
      </c>
      <c r="F1046" s="11">
        <v>41923</v>
      </c>
      <c r="G1046" s="10">
        <v>2014</v>
      </c>
      <c r="H1046" s="10">
        <v>628159463</v>
      </c>
      <c r="I1046" s="17">
        <v>41894</v>
      </c>
      <c r="J1046" s="18">
        <v>5199</v>
      </c>
      <c r="K1046" s="19">
        <v>109.28</v>
      </c>
      <c r="L1046" s="19">
        <v>35.840000000000003</v>
      </c>
      <c r="M1046" s="19">
        <f>Table1[[#This Row],[Unit_Selling Price]]-Table1[[#This Row],[Unit_Cost]]</f>
        <v>73.44</v>
      </c>
      <c r="N1046" s="19">
        <f>Table1[[#This Row],[Quantity]]*Table1[[#This Row],[unit_per Profit]]</f>
        <v>381814.56</v>
      </c>
    </row>
    <row r="1047" spans="1:14" x14ac:dyDescent="0.2">
      <c r="A1047" s="10" t="s">
        <v>278</v>
      </c>
      <c r="B1047" s="10" t="s">
        <v>121</v>
      </c>
      <c r="C1047" s="10" t="s">
        <v>26</v>
      </c>
      <c r="D1047" s="10" t="s">
        <v>23</v>
      </c>
      <c r="E1047" s="10" t="s">
        <v>35</v>
      </c>
      <c r="F1047" s="11">
        <v>41771</v>
      </c>
      <c r="G1047" s="10">
        <v>2014</v>
      </c>
      <c r="H1047" s="10">
        <v>795433604</v>
      </c>
      <c r="I1047" s="17" t="s">
        <v>1140</v>
      </c>
      <c r="J1047" s="18">
        <v>5335</v>
      </c>
      <c r="K1047" s="19">
        <v>152.58000000000001</v>
      </c>
      <c r="L1047" s="19">
        <v>97.44</v>
      </c>
      <c r="M1047" s="19">
        <f>Table1[[#This Row],[Unit_Selling Price]]-Table1[[#This Row],[Unit_Cost]]</f>
        <v>55.14</v>
      </c>
      <c r="N1047" s="19">
        <f>Table1[[#This Row],[Quantity]]*Table1[[#This Row],[unit_per Profit]]</f>
        <v>294171.90000000002</v>
      </c>
    </row>
    <row r="1048" spans="1:14" x14ac:dyDescent="0.2">
      <c r="A1048" s="10" t="s">
        <v>29</v>
      </c>
      <c r="B1048" s="10" t="s">
        <v>58</v>
      </c>
      <c r="C1048" s="10" t="s">
        <v>85</v>
      </c>
      <c r="D1048" s="10" t="s">
        <v>23</v>
      </c>
      <c r="E1048" s="10" t="s">
        <v>28</v>
      </c>
      <c r="F1048" s="11" t="s">
        <v>324</v>
      </c>
      <c r="G1048" s="10">
        <v>2014</v>
      </c>
      <c r="H1048" s="10">
        <v>129902875</v>
      </c>
      <c r="I1048" s="17" t="s">
        <v>1141</v>
      </c>
      <c r="J1048" s="18">
        <v>2</v>
      </c>
      <c r="K1048" s="19">
        <v>668.27</v>
      </c>
      <c r="L1048" s="19">
        <v>502.54</v>
      </c>
      <c r="M1048" s="19">
        <f>Table1[[#This Row],[Unit_Selling Price]]-Table1[[#This Row],[Unit_Cost]]</f>
        <v>165.73</v>
      </c>
      <c r="N1048" s="19">
        <f>Table1[[#This Row],[Quantity]]*Table1[[#This Row],[unit_per Profit]]</f>
        <v>331.46</v>
      </c>
    </row>
    <row r="1049" spans="1:14" x14ac:dyDescent="0.2">
      <c r="A1049" s="10" t="s">
        <v>40</v>
      </c>
      <c r="B1049" s="10" t="s">
        <v>272</v>
      </c>
      <c r="C1049" s="10" t="s">
        <v>49</v>
      </c>
      <c r="D1049" s="10" t="s">
        <v>27</v>
      </c>
      <c r="E1049" s="10" t="s">
        <v>24</v>
      </c>
      <c r="F1049" s="11" t="s">
        <v>1055</v>
      </c>
      <c r="G1049" s="10">
        <v>2011</v>
      </c>
      <c r="H1049" s="10">
        <v>344116103</v>
      </c>
      <c r="I1049" s="17" t="s">
        <v>1142</v>
      </c>
      <c r="J1049" s="18">
        <v>457</v>
      </c>
      <c r="K1049" s="19">
        <v>651.21</v>
      </c>
      <c r="L1049" s="19">
        <v>524.96</v>
      </c>
      <c r="M1049" s="19">
        <f>Table1[[#This Row],[Unit_Selling Price]]-Table1[[#This Row],[Unit_Cost]]</f>
        <v>126.25</v>
      </c>
      <c r="N1049" s="19">
        <f>Table1[[#This Row],[Quantity]]*Table1[[#This Row],[unit_per Profit]]</f>
        <v>57696.25</v>
      </c>
    </row>
    <row r="1050" spans="1:14" x14ac:dyDescent="0.2">
      <c r="A1050" s="10" t="s">
        <v>46</v>
      </c>
      <c r="B1050" s="10" t="s">
        <v>103</v>
      </c>
      <c r="C1050" s="10" t="s">
        <v>26</v>
      </c>
      <c r="D1050" s="10" t="s">
        <v>23</v>
      </c>
      <c r="E1050" s="10" t="s">
        <v>24</v>
      </c>
      <c r="F1050" s="11">
        <v>42278</v>
      </c>
      <c r="G1050" s="10">
        <v>2015</v>
      </c>
      <c r="H1050" s="10">
        <v>970934617</v>
      </c>
      <c r="I1050" s="17" t="s">
        <v>434</v>
      </c>
      <c r="J1050" s="18">
        <v>9984</v>
      </c>
      <c r="K1050" s="19">
        <v>152.58000000000001</v>
      </c>
      <c r="L1050" s="19">
        <v>97.44</v>
      </c>
      <c r="M1050" s="19">
        <f>Table1[[#This Row],[Unit_Selling Price]]-Table1[[#This Row],[Unit_Cost]]</f>
        <v>55.14</v>
      </c>
      <c r="N1050" s="19">
        <f>Table1[[#This Row],[Quantity]]*Table1[[#This Row],[unit_per Profit]]</f>
        <v>550517.76000000001</v>
      </c>
    </row>
    <row r="1051" spans="1:14" x14ac:dyDescent="0.2">
      <c r="A1051" s="10" t="s">
        <v>32</v>
      </c>
      <c r="B1051" s="10" t="s">
        <v>149</v>
      </c>
      <c r="C1051" s="10" t="s">
        <v>34</v>
      </c>
      <c r="D1051" s="10" t="s">
        <v>23</v>
      </c>
      <c r="E1051" s="10" t="s">
        <v>35</v>
      </c>
      <c r="F1051" s="11">
        <v>41317</v>
      </c>
      <c r="G1051" s="10">
        <v>2013</v>
      </c>
      <c r="H1051" s="10">
        <v>713532245</v>
      </c>
      <c r="I1051" s="17">
        <v>41699</v>
      </c>
      <c r="J1051" s="18">
        <v>8902</v>
      </c>
      <c r="K1051" s="19">
        <v>205.7</v>
      </c>
      <c r="L1051" s="19">
        <v>117.11</v>
      </c>
      <c r="M1051" s="19">
        <f>Table1[[#This Row],[Unit_Selling Price]]-Table1[[#This Row],[Unit_Cost]]</f>
        <v>88.59</v>
      </c>
      <c r="N1051" s="19">
        <f>Table1[[#This Row],[Quantity]]*Table1[[#This Row],[unit_per Profit]]</f>
        <v>788628.18</v>
      </c>
    </row>
    <row r="1052" spans="1:14" x14ac:dyDescent="0.2">
      <c r="A1052" s="10" t="s">
        <v>29</v>
      </c>
      <c r="B1052" s="10" t="s">
        <v>89</v>
      </c>
      <c r="C1052" s="10" t="s">
        <v>31</v>
      </c>
      <c r="D1052" s="10" t="s">
        <v>27</v>
      </c>
      <c r="E1052" s="10" t="s">
        <v>24</v>
      </c>
      <c r="F1052" s="11">
        <v>41917</v>
      </c>
      <c r="G1052" s="10">
        <v>2014</v>
      </c>
      <c r="H1052" s="10">
        <v>595395314</v>
      </c>
      <c r="I1052" s="17" t="s">
        <v>330</v>
      </c>
      <c r="J1052" s="18">
        <v>9559</v>
      </c>
      <c r="K1052" s="19">
        <v>47.45</v>
      </c>
      <c r="L1052" s="19">
        <v>31.79</v>
      </c>
      <c r="M1052" s="19">
        <f>Table1[[#This Row],[Unit_Selling Price]]-Table1[[#This Row],[Unit_Cost]]</f>
        <v>15.66</v>
      </c>
      <c r="N1052" s="19">
        <f>Table1[[#This Row],[Quantity]]*Table1[[#This Row],[unit_per Profit]]</f>
        <v>149693.94</v>
      </c>
    </row>
    <row r="1053" spans="1:14" x14ac:dyDescent="0.2">
      <c r="A1053" s="10" t="s">
        <v>278</v>
      </c>
      <c r="B1053" s="10" t="s">
        <v>61</v>
      </c>
      <c r="C1053" s="10" t="s">
        <v>34</v>
      </c>
      <c r="D1053" s="10" t="s">
        <v>27</v>
      </c>
      <c r="E1053" s="10" t="s">
        <v>35</v>
      </c>
      <c r="F1053" s="11">
        <v>40940</v>
      </c>
      <c r="G1053" s="10">
        <v>2012</v>
      </c>
      <c r="H1053" s="10">
        <v>810322654</v>
      </c>
      <c r="I1053" s="17" t="s">
        <v>1143</v>
      </c>
      <c r="J1053" s="18">
        <v>1335</v>
      </c>
      <c r="K1053" s="19">
        <v>205.7</v>
      </c>
      <c r="L1053" s="19">
        <v>117.11</v>
      </c>
      <c r="M1053" s="19">
        <f>Table1[[#This Row],[Unit_Selling Price]]-Table1[[#This Row],[Unit_Cost]]</f>
        <v>88.59</v>
      </c>
      <c r="N1053" s="19">
        <f>Table1[[#This Row],[Quantity]]*Table1[[#This Row],[unit_per Profit]]</f>
        <v>118267.65</v>
      </c>
    </row>
    <row r="1054" spans="1:14" x14ac:dyDescent="0.2">
      <c r="A1054" s="10" t="s">
        <v>29</v>
      </c>
      <c r="B1054" s="10" t="s">
        <v>144</v>
      </c>
      <c r="C1054" s="10" t="s">
        <v>65</v>
      </c>
      <c r="D1054" s="10" t="s">
        <v>23</v>
      </c>
      <c r="E1054" s="10" t="s">
        <v>35</v>
      </c>
      <c r="F1054" s="11">
        <v>40636</v>
      </c>
      <c r="G1054" s="10">
        <v>2011</v>
      </c>
      <c r="H1054" s="10">
        <v>272425591</v>
      </c>
      <c r="I1054" s="17" t="s">
        <v>1144</v>
      </c>
      <c r="J1054" s="18">
        <v>5641</v>
      </c>
      <c r="K1054" s="19">
        <v>9.33</v>
      </c>
      <c r="L1054" s="19">
        <v>6.92</v>
      </c>
      <c r="M1054" s="19">
        <f>Table1[[#This Row],[Unit_Selling Price]]-Table1[[#This Row],[Unit_Cost]]</f>
        <v>2.41</v>
      </c>
      <c r="N1054" s="19">
        <f>Table1[[#This Row],[Quantity]]*Table1[[#This Row],[unit_per Profit]]</f>
        <v>13594.81</v>
      </c>
    </row>
    <row r="1055" spans="1:14" x14ac:dyDescent="0.2">
      <c r="A1055" s="10" t="s">
        <v>278</v>
      </c>
      <c r="B1055" s="10" t="s">
        <v>179</v>
      </c>
      <c r="C1055" s="10" t="s">
        <v>34</v>
      </c>
      <c r="D1055" s="10" t="s">
        <v>27</v>
      </c>
      <c r="E1055" s="10" t="s">
        <v>35</v>
      </c>
      <c r="F1055" s="11">
        <v>41614</v>
      </c>
      <c r="G1055" s="10">
        <v>2013</v>
      </c>
      <c r="H1055" s="10">
        <v>666127955</v>
      </c>
      <c r="I1055" s="17">
        <v>41493</v>
      </c>
      <c r="J1055" s="18">
        <v>920</v>
      </c>
      <c r="K1055" s="19">
        <v>205.7</v>
      </c>
      <c r="L1055" s="19">
        <v>117.11</v>
      </c>
      <c r="M1055" s="19">
        <f>Table1[[#This Row],[Unit_Selling Price]]-Table1[[#This Row],[Unit_Cost]]</f>
        <v>88.59</v>
      </c>
      <c r="N1055" s="19">
        <f>Table1[[#This Row],[Quantity]]*Table1[[#This Row],[unit_per Profit]]</f>
        <v>81502.8</v>
      </c>
    </row>
    <row r="1056" spans="1:14" x14ac:dyDescent="0.2">
      <c r="A1056" s="10" t="s">
        <v>29</v>
      </c>
      <c r="B1056" s="10" t="s">
        <v>193</v>
      </c>
      <c r="C1056" s="10" t="s">
        <v>22</v>
      </c>
      <c r="D1056" s="10" t="s">
        <v>27</v>
      </c>
      <c r="E1056" s="10" t="s">
        <v>43</v>
      </c>
      <c r="F1056" s="11" t="s">
        <v>925</v>
      </c>
      <c r="G1056" s="10">
        <v>2013</v>
      </c>
      <c r="H1056" s="10">
        <v>596166074</v>
      </c>
      <c r="I1056" s="17" t="s">
        <v>1145</v>
      </c>
      <c r="J1056" s="18">
        <v>7644</v>
      </c>
      <c r="K1056" s="19">
        <v>255.28</v>
      </c>
      <c r="L1056" s="19">
        <v>159.41999999999999</v>
      </c>
      <c r="M1056" s="19">
        <f>Table1[[#This Row],[Unit_Selling Price]]-Table1[[#This Row],[Unit_Cost]]</f>
        <v>95.86</v>
      </c>
      <c r="N1056" s="19">
        <f>Table1[[#This Row],[Quantity]]*Table1[[#This Row],[unit_per Profit]]</f>
        <v>732753.84</v>
      </c>
    </row>
    <row r="1057" spans="1:14" x14ac:dyDescent="0.2">
      <c r="A1057" s="10" t="s">
        <v>32</v>
      </c>
      <c r="B1057" s="10" t="s">
        <v>170</v>
      </c>
      <c r="C1057" s="10" t="s">
        <v>39</v>
      </c>
      <c r="D1057" s="10" t="s">
        <v>27</v>
      </c>
      <c r="E1057" s="10" t="s">
        <v>28</v>
      </c>
      <c r="F1057" s="11" t="s">
        <v>422</v>
      </c>
      <c r="G1057" s="10">
        <v>2012</v>
      </c>
      <c r="H1057" s="10">
        <v>537588775</v>
      </c>
      <c r="I1057" s="17" t="s">
        <v>801</v>
      </c>
      <c r="J1057" s="18">
        <v>3320</v>
      </c>
      <c r="K1057" s="19">
        <v>81.73</v>
      </c>
      <c r="L1057" s="19">
        <v>56.67</v>
      </c>
      <c r="M1057" s="19">
        <f>Table1[[#This Row],[Unit_Selling Price]]-Table1[[#This Row],[Unit_Cost]]</f>
        <v>25.06</v>
      </c>
      <c r="N1057" s="19">
        <f>Table1[[#This Row],[Quantity]]*Table1[[#This Row],[unit_per Profit]]</f>
        <v>83199.199999999997</v>
      </c>
    </row>
    <row r="1058" spans="1:14" x14ac:dyDescent="0.2">
      <c r="A1058" s="10" t="s">
        <v>46</v>
      </c>
      <c r="B1058" s="10" t="s">
        <v>199</v>
      </c>
      <c r="C1058" s="10" t="s">
        <v>34</v>
      </c>
      <c r="D1058" s="10" t="s">
        <v>27</v>
      </c>
      <c r="E1058" s="10" t="s">
        <v>35</v>
      </c>
      <c r="F1058" s="11" t="s">
        <v>603</v>
      </c>
      <c r="G1058" s="10">
        <v>2010</v>
      </c>
      <c r="H1058" s="10">
        <v>585757386</v>
      </c>
      <c r="I1058" s="17" t="s">
        <v>811</v>
      </c>
      <c r="J1058" s="18">
        <v>7482</v>
      </c>
      <c r="K1058" s="19">
        <v>205.7</v>
      </c>
      <c r="L1058" s="19">
        <v>117.11</v>
      </c>
      <c r="M1058" s="19">
        <f>Table1[[#This Row],[Unit_Selling Price]]-Table1[[#This Row],[Unit_Cost]]</f>
        <v>88.59</v>
      </c>
      <c r="N1058" s="19">
        <f>Table1[[#This Row],[Quantity]]*Table1[[#This Row],[unit_per Profit]]</f>
        <v>662830.38</v>
      </c>
    </row>
    <row r="1059" spans="1:14" x14ac:dyDescent="0.2">
      <c r="A1059" s="10" t="s">
        <v>29</v>
      </c>
      <c r="B1059" s="10" t="s">
        <v>100</v>
      </c>
      <c r="C1059" s="10" t="s">
        <v>31</v>
      </c>
      <c r="D1059" s="10" t="s">
        <v>27</v>
      </c>
      <c r="E1059" s="10" t="s">
        <v>28</v>
      </c>
      <c r="F1059" s="11" t="s">
        <v>1146</v>
      </c>
      <c r="G1059" s="10">
        <v>2012</v>
      </c>
      <c r="H1059" s="10">
        <v>906345736</v>
      </c>
      <c r="I1059" s="17" t="s">
        <v>1147</v>
      </c>
      <c r="J1059" s="18">
        <v>6699</v>
      </c>
      <c r="K1059" s="19">
        <v>47.45</v>
      </c>
      <c r="L1059" s="19">
        <v>31.79</v>
      </c>
      <c r="M1059" s="19">
        <f>Table1[[#This Row],[Unit_Selling Price]]-Table1[[#This Row],[Unit_Cost]]</f>
        <v>15.66</v>
      </c>
      <c r="N1059" s="19">
        <f>Table1[[#This Row],[Quantity]]*Table1[[#This Row],[unit_per Profit]]</f>
        <v>104906.34</v>
      </c>
    </row>
    <row r="1060" spans="1:14" x14ac:dyDescent="0.2">
      <c r="A1060" s="10" t="s">
        <v>29</v>
      </c>
      <c r="B1060" s="10" t="s">
        <v>193</v>
      </c>
      <c r="C1060" s="10" t="s">
        <v>51</v>
      </c>
      <c r="D1060" s="10" t="s">
        <v>27</v>
      </c>
      <c r="E1060" s="10" t="s">
        <v>24</v>
      </c>
      <c r="F1060" s="11" t="s">
        <v>1148</v>
      </c>
      <c r="G1060" s="10">
        <v>2012</v>
      </c>
      <c r="H1060" s="10">
        <v>385340154</v>
      </c>
      <c r="I1060" s="17" t="s">
        <v>446</v>
      </c>
      <c r="J1060" s="18">
        <v>9569</v>
      </c>
      <c r="K1060" s="19">
        <v>437.2</v>
      </c>
      <c r="L1060" s="19">
        <v>263.33</v>
      </c>
      <c r="M1060" s="19">
        <f>Table1[[#This Row],[Unit_Selling Price]]-Table1[[#This Row],[Unit_Cost]]</f>
        <v>173.87</v>
      </c>
      <c r="N1060" s="19">
        <f>Table1[[#This Row],[Quantity]]*Table1[[#This Row],[unit_per Profit]]</f>
        <v>1663762.03</v>
      </c>
    </row>
    <row r="1061" spans="1:14" x14ac:dyDescent="0.2">
      <c r="A1061" s="10" t="s">
        <v>29</v>
      </c>
      <c r="B1061" s="10" t="s">
        <v>181</v>
      </c>
      <c r="C1061" s="10" t="s">
        <v>51</v>
      </c>
      <c r="D1061" s="10" t="s">
        <v>27</v>
      </c>
      <c r="E1061" s="10" t="s">
        <v>43</v>
      </c>
      <c r="F1061" s="11">
        <v>40974</v>
      </c>
      <c r="G1061" s="10">
        <v>2012</v>
      </c>
      <c r="H1061" s="10">
        <v>679039466</v>
      </c>
      <c r="I1061" s="17">
        <v>41036</v>
      </c>
      <c r="J1061" s="18">
        <v>1723</v>
      </c>
      <c r="K1061" s="19">
        <v>437.2</v>
      </c>
      <c r="L1061" s="19">
        <v>263.33</v>
      </c>
      <c r="M1061" s="19">
        <f>Table1[[#This Row],[Unit_Selling Price]]-Table1[[#This Row],[Unit_Cost]]</f>
        <v>173.87</v>
      </c>
      <c r="N1061" s="19">
        <f>Table1[[#This Row],[Quantity]]*Table1[[#This Row],[unit_per Profit]]</f>
        <v>299578.01</v>
      </c>
    </row>
    <row r="1062" spans="1:14" x14ac:dyDescent="0.2">
      <c r="A1062" s="10" t="s">
        <v>46</v>
      </c>
      <c r="B1062" s="10" t="s">
        <v>129</v>
      </c>
      <c r="C1062" s="10" t="s">
        <v>85</v>
      </c>
      <c r="D1062" s="10" t="s">
        <v>27</v>
      </c>
      <c r="E1062" s="10" t="s">
        <v>35</v>
      </c>
      <c r="F1062" s="11" t="s">
        <v>1149</v>
      </c>
      <c r="G1062" s="10">
        <v>2011</v>
      </c>
      <c r="H1062" s="10">
        <v>364055001</v>
      </c>
      <c r="I1062" s="17" t="s">
        <v>442</v>
      </c>
      <c r="J1062" s="18">
        <v>820</v>
      </c>
      <c r="K1062" s="19">
        <v>668.27</v>
      </c>
      <c r="L1062" s="19">
        <v>502.54</v>
      </c>
      <c r="M1062" s="19">
        <f>Table1[[#This Row],[Unit_Selling Price]]-Table1[[#This Row],[Unit_Cost]]</f>
        <v>165.73</v>
      </c>
      <c r="N1062" s="19">
        <f>Table1[[#This Row],[Quantity]]*Table1[[#This Row],[unit_per Profit]]</f>
        <v>135898.6</v>
      </c>
    </row>
    <row r="1063" spans="1:14" x14ac:dyDescent="0.2">
      <c r="A1063" s="10" t="s">
        <v>32</v>
      </c>
      <c r="B1063" s="10" t="s">
        <v>189</v>
      </c>
      <c r="C1063" s="10" t="s">
        <v>22</v>
      </c>
      <c r="D1063" s="10" t="s">
        <v>23</v>
      </c>
      <c r="E1063" s="10" t="s">
        <v>43</v>
      </c>
      <c r="F1063" s="11">
        <v>40698</v>
      </c>
      <c r="G1063" s="10">
        <v>2011</v>
      </c>
      <c r="H1063" s="10">
        <v>787310588</v>
      </c>
      <c r="I1063" s="17" t="s">
        <v>1150</v>
      </c>
      <c r="J1063" s="18">
        <v>1554</v>
      </c>
      <c r="K1063" s="19">
        <v>255.28</v>
      </c>
      <c r="L1063" s="19">
        <v>159.41999999999999</v>
      </c>
      <c r="M1063" s="19">
        <f>Table1[[#This Row],[Unit_Selling Price]]-Table1[[#This Row],[Unit_Cost]]</f>
        <v>95.86</v>
      </c>
      <c r="N1063" s="19">
        <f>Table1[[#This Row],[Quantity]]*Table1[[#This Row],[unit_per Profit]]</f>
        <v>148966.44</v>
      </c>
    </row>
    <row r="1064" spans="1:14" x14ac:dyDescent="0.2">
      <c r="A1064" s="10" t="s">
        <v>46</v>
      </c>
      <c r="B1064" s="10" t="s">
        <v>143</v>
      </c>
      <c r="C1064" s="10" t="s">
        <v>42</v>
      </c>
      <c r="D1064" s="10" t="s">
        <v>23</v>
      </c>
      <c r="E1064" s="10" t="s">
        <v>43</v>
      </c>
      <c r="F1064" s="11" t="s">
        <v>1151</v>
      </c>
      <c r="G1064" s="10">
        <v>2015</v>
      </c>
      <c r="H1064" s="10">
        <v>216042554</v>
      </c>
      <c r="I1064" s="17" t="s">
        <v>1151</v>
      </c>
      <c r="J1064" s="18">
        <v>647</v>
      </c>
      <c r="K1064" s="19">
        <v>109.28</v>
      </c>
      <c r="L1064" s="19">
        <v>35.840000000000003</v>
      </c>
      <c r="M1064" s="19">
        <f>Table1[[#This Row],[Unit_Selling Price]]-Table1[[#This Row],[Unit_Cost]]</f>
        <v>73.44</v>
      </c>
      <c r="N1064" s="19">
        <f>Table1[[#This Row],[Quantity]]*Table1[[#This Row],[unit_per Profit]]</f>
        <v>47515.68</v>
      </c>
    </row>
    <row r="1065" spans="1:14" x14ac:dyDescent="0.2">
      <c r="A1065" s="10" t="s">
        <v>29</v>
      </c>
      <c r="B1065" s="10" t="s">
        <v>89</v>
      </c>
      <c r="C1065" s="10" t="s">
        <v>22</v>
      </c>
      <c r="D1065" s="10" t="s">
        <v>27</v>
      </c>
      <c r="E1065" s="10" t="s">
        <v>35</v>
      </c>
      <c r="F1065" s="11" t="s">
        <v>1152</v>
      </c>
      <c r="G1065" s="10">
        <v>2011</v>
      </c>
      <c r="H1065" s="10">
        <v>587799727</v>
      </c>
      <c r="I1065" s="17" t="s">
        <v>1057</v>
      </c>
      <c r="J1065" s="18">
        <v>1856</v>
      </c>
      <c r="K1065" s="19">
        <v>255.28</v>
      </c>
      <c r="L1065" s="19">
        <v>159.41999999999999</v>
      </c>
      <c r="M1065" s="19">
        <f>Table1[[#This Row],[Unit_Selling Price]]-Table1[[#This Row],[Unit_Cost]]</f>
        <v>95.86</v>
      </c>
      <c r="N1065" s="19">
        <f>Table1[[#This Row],[Quantity]]*Table1[[#This Row],[unit_per Profit]]</f>
        <v>177916.16</v>
      </c>
    </row>
    <row r="1066" spans="1:14" x14ac:dyDescent="0.2">
      <c r="A1066" s="10" t="s">
        <v>37</v>
      </c>
      <c r="B1066" s="10" t="s">
        <v>73</v>
      </c>
      <c r="C1066" s="10" t="s">
        <v>65</v>
      </c>
      <c r="D1066" s="10" t="s">
        <v>23</v>
      </c>
      <c r="E1066" s="10" t="s">
        <v>35</v>
      </c>
      <c r="F1066" s="11" t="s">
        <v>1082</v>
      </c>
      <c r="G1066" s="10">
        <v>2013</v>
      </c>
      <c r="H1066" s="10">
        <v>760443437</v>
      </c>
      <c r="I1066" s="17" t="s">
        <v>1153</v>
      </c>
      <c r="J1066" s="18">
        <v>966</v>
      </c>
      <c r="K1066" s="19">
        <v>9.33</v>
      </c>
      <c r="L1066" s="19">
        <v>6.92</v>
      </c>
      <c r="M1066" s="19">
        <f>Table1[[#This Row],[Unit_Selling Price]]-Table1[[#This Row],[Unit_Cost]]</f>
        <v>2.41</v>
      </c>
      <c r="N1066" s="19">
        <f>Table1[[#This Row],[Quantity]]*Table1[[#This Row],[unit_per Profit]]</f>
        <v>2328.06</v>
      </c>
    </row>
    <row r="1067" spans="1:14" x14ac:dyDescent="0.2">
      <c r="A1067" s="10" t="s">
        <v>32</v>
      </c>
      <c r="B1067" s="10" t="s">
        <v>215</v>
      </c>
      <c r="C1067" s="10" t="s">
        <v>49</v>
      </c>
      <c r="D1067" s="10" t="s">
        <v>27</v>
      </c>
      <c r="E1067" s="10" t="s">
        <v>24</v>
      </c>
      <c r="F1067" s="11" t="s">
        <v>623</v>
      </c>
      <c r="G1067" s="10">
        <v>2015</v>
      </c>
      <c r="H1067" s="10">
        <v>562147510</v>
      </c>
      <c r="I1067" s="17">
        <v>42318</v>
      </c>
      <c r="J1067" s="18">
        <v>795</v>
      </c>
      <c r="K1067" s="19">
        <v>651.21</v>
      </c>
      <c r="L1067" s="19">
        <v>524.96</v>
      </c>
      <c r="M1067" s="19">
        <f>Table1[[#This Row],[Unit_Selling Price]]-Table1[[#This Row],[Unit_Cost]]</f>
        <v>126.25</v>
      </c>
      <c r="N1067" s="19">
        <f>Table1[[#This Row],[Quantity]]*Table1[[#This Row],[unit_per Profit]]</f>
        <v>100368.75</v>
      </c>
    </row>
    <row r="1068" spans="1:14" x14ac:dyDescent="0.2">
      <c r="A1068" s="10" t="s">
        <v>29</v>
      </c>
      <c r="B1068" s="10" t="s">
        <v>224</v>
      </c>
      <c r="C1068" s="10" t="s">
        <v>26</v>
      </c>
      <c r="D1068" s="10" t="s">
        <v>27</v>
      </c>
      <c r="E1068" s="10" t="s">
        <v>35</v>
      </c>
      <c r="F1068" s="11" t="s">
        <v>1154</v>
      </c>
      <c r="G1068" s="10">
        <v>2017</v>
      </c>
      <c r="H1068" s="10">
        <v>341398274</v>
      </c>
      <c r="I1068" s="17">
        <v>42919</v>
      </c>
      <c r="J1068" s="18">
        <v>6191</v>
      </c>
      <c r="K1068" s="19">
        <v>152.58000000000001</v>
      </c>
      <c r="L1068" s="19">
        <v>97.44</v>
      </c>
      <c r="M1068" s="19">
        <f>Table1[[#This Row],[Unit_Selling Price]]-Table1[[#This Row],[Unit_Cost]]</f>
        <v>55.14</v>
      </c>
      <c r="N1068" s="19">
        <f>Table1[[#This Row],[Quantity]]*Table1[[#This Row],[unit_per Profit]]</f>
        <v>341371.74</v>
      </c>
    </row>
    <row r="1069" spans="1:14" x14ac:dyDescent="0.2">
      <c r="A1069" s="10" t="s">
        <v>29</v>
      </c>
      <c r="B1069" s="10" t="s">
        <v>185</v>
      </c>
      <c r="C1069" s="10" t="s">
        <v>65</v>
      </c>
      <c r="D1069" s="10" t="s">
        <v>27</v>
      </c>
      <c r="E1069" s="10" t="s">
        <v>43</v>
      </c>
      <c r="F1069" s="11" t="s">
        <v>1155</v>
      </c>
      <c r="G1069" s="10">
        <v>2015</v>
      </c>
      <c r="H1069" s="10">
        <v>516994559</v>
      </c>
      <c r="I1069" s="17" t="s">
        <v>1156</v>
      </c>
      <c r="J1069" s="18">
        <v>9034</v>
      </c>
      <c r="K1069" s="19">
        <v>9.33</v>
      </c>
      <c r="L1069" s="19">
        <v>6.92</v>
      </c>
      <c r="M1069" s="19">
        <f>Table1[[#This Row],[Unit_Selling Price]]-Table1[[#This Row],[Unit_Cost]]</f>
        <v>2.41</v>
      </c>
      <c r="N1069" s="19">
        <f>Table1[[#This Row],[Quantity]]*Table1[[#This Row],[unit_per Profit]]</f>
        <v>21771.94</v>
      </c>
    </row>
    <row r="1070" spans="1:14" x14ac:dyDescent="0.2">
      <c r="A1070" s="10" t="s">
        <v>40</v>
      </c>
      <c r="B1070" s="10" t="s">
        <v>205</v>
      </c>
      <c r="C1070" s="10" t="s">
        <v>31</v>
      </c>
      <c r="D1070" s="10" t="s">
        <v>27</v>
      </c>
      <c r="E1070" s="10" t="s">
        <v>28</v>
      </c>
      <c r="F1070" s="11" t="s">
        <v>704</v>
      </c>
      <c r="G1070" s="10">
        <v>2017</v>
      </c>
      <c r="H1070" s="10">
        <v>228047692</v>
      </c>
      <c r="I1070" s="17" t="s">
        <v>1157</v>
      </c>
      <c r="J1070" s="18">
        <v>3235</v>
      </c>
      <c r="K1070" s="19">
        <v>47.45</v>
      </c>
      <c r="L1070" s="19">
        <v>31.79</v>
      </c>
      <c r="M1070" s="19">
        <f>Table1[[#This Row],[Unit_Selling Price]]-Table1[[#This Row],[Unit_Cost]]</f>
        <v>15.66</v>
      </c>
      <c r="N1070" s="19">
        <f>Table1[[#This Row],[Quantity]]*Table1[[#This Row],[unit_per Profit]]</f>
        <v>50660.1</v>
      </c>
    </row>
    <row r="1071" spans="1:14" x14ac:dyDescent="0.2">
      <c r="A1071" s="10" t="s">
        <v>29</v>
      </c>
      <c r="B1071" s="10" t="s">
        <v>125</v>
      </c>
      <c r="C1071" s="10" t="s">
        <v>49</v>
      </c>
      <c r="D1071" s="10" t="s">
        <v>23</v>
      </c>
      <c r="E1071" s="10" t="s">
        <v>43</v>
      </c>
      <c r="F1071" s="11">
        <v>40425</v>
      </c>
      <c r="G1071" s="10">
        <v>2010</v>
      </c>
      <c r="H1071" s="10">
        <v>483981502</v>
      </c>
      <c r="I1071" s="17">
        <v>40273</v>
      </c>
      <c r="J1071" s="18">
        <v>9736</v>
      </c>
      <c r="K1071" s="19">
        <v>651.21</v>
      </c>
      <c r="L1071" s="19">
        <v>524.96</v>
      </c>
      <c r="M1071" s="19">
        <f>Table1[[#This Row],[Unit_Selling Price]]-Table1[[#This Row],[Unit_Cost]]</f>
        <v>126.25</v>
      </c>
      <c r="N1071" s="19">
        <f>Table1[[#This Row],[Quantity]]*Table1[[#This Row],[unit_per Profit]]</f>
        <v>1229170</v>
      </c>
    </row>
    <row r="1072" spans="1:14" x14ac:dyDescent="0.2">
      <c r="A1072" s="10" t="s">
        <v>37</v>
      </c>
      <c r="B1072" s="10" t="s">
        <v>105</v>
      </c>
      <c r="C1072" s="10" t="s">
        <v>42</v>
      </c>
      <c r="D1072" s="10" t="s">
        <v>27</v>
      </c>
      <c r="E1072" s="10" t="s">
        <v>24</v>
      </c>
      <c r="F1072" s="11" t="s">
        <v>1158</v>
      </c>
      <c r="G1072" s="10">
        <v>2014</v>
      </c>
      <c r="H1072" s="10">
        <v>114532315</v>
      </c>
      <c r="I1072" s="17" t="s">
        <v>1159</v>
      </c>
      <c r="J1072" s="18">
        <v>1512</v>
      </c>
      <c r="K1072" s="19">
        <v>109.28</v>
      </c>
      <c r="L1072" s="19">
        <v>35.840000000000003</v>
      </c>
      <c r="M1072" s="19">
        <f>Table1[[#This Row],[Unit_Selling Price]]-Table1[[#This Row],[Unit_Cost]]</f>
        <v>73.44</v>
      </c>
      <c r="N1072" s="19">
        <f>Table1[[#This Row],[Quantity]]*Table1[[#This Row],[unit_per Profit]]</f>
        <v>111041.28</v>
      </c>
    </row>
    <row r="1073" spans="1:14" x14ac:dyDescent="0.2">
      <c r="A1073" s="10" t="s">
        <v>278</v>
      </c>
      <c r="B1073" s="10" t="s">
        <v>117</v>
      </c>
      <c r="C1073" s="10" t="s">
        <v>65</v>
      </c>
      <c r="D1073" s="10" t="s">
        <v>27</v>
      </c>
      <c r="E1073" s="10" t="s">
        <v>43</v>
      </c>
      <c r="F1073" s="11">
        <v>43041</v>
      </c>
      <c r="G1073" s="10">
        <v>2017</v>
      </c>
      <c r="H1073" s="10">
        <v>719748961</v>
      </c>
      <c r="I1073" s="17" t="s">
        <v>609</v>
      </c>
      <c r="J1073" s="18">
        <v>8567</v>
      </c>
      <c r="K1073" s="19">
        <v>9.33</v>
      </c>
      <c r="L1073" s="19">
        <v>6.92</v>
      </c>
      <c r="M1073" s="19">
        <f>Table1[[#This Row],[Unit_Selling Price]]-Table1[[#This Row],[Unit_Cost]]</f>
        <v>2.41</v>
      </c>
      <c r="N1073" s="19">
        <f>Table1[[#This Row],[Quantity]]*Table1[[#This Row],[unit_per Profit]]</f>
        <v>20646.47</v>
      </c>
    </row>
    <row r="1074" spans="1:14" x14ac:dyDescent="0.2">
      <c r="A1074" s="10" t="s">
        <v>37</v>
      </c>
      <c r="B1074" s="10" t="s">
        <v>50</v>
      </c>
      <c r="C1074" s="10" t="s">
        <v>34</v>
      </c>
      <c r="D1074" s="10" t="s">
        <v>23</v>
      </c>
      <c r="E1074" s="10" t="s">
        <v>43</v>
      </c>
      <c r="F1074" s="11">
        <v>40978</v>
      </c>
      <c r="G1074" s="10">
        <v>2012</v>
      </c>
      <c r="H1074" s="10">
        <v>819992768</v>
      </c>
      <c r="I1074" s="17" t="s">
        <v>503</v>
      </c>
      <c r="J1074" s="18">
        <v>2937</v>
      </c>
      <c r="K1074" s="19">
        <v>205.7</v>
      </c>
      <c r="L1074" s="19">
        <v>117.11</v>
      </c>
      <c r="M1074" s="19">
        <f>Table1[[#This Row],[Unit_Selling Price]]-Table1[[#This Row],[Unit_Cost]]</f>
        <v>88.59</v>
      </c>
      <c r="N1074" s="19">
        <f>Table1[[#This Row],[Quantity]]*Table1[[#This Row],[unit_per Profit]]</f>
        <v>260188.83</v>
      </c>
    </row>
    <row r="1075" spans="1:14" x14ac:dyDescent="0.2">
      <c r="A1075" s="10" t="s">
        <v>32</v>
      </c>
      <c r="B1075" s="10" t="s">
        <v>127</v>
      </c>
      <c r="C1075" s="10" t="s">
        <v>51</v>
      </c>
      <c r="D1075" s="10" t="s">
        <v>27</v>
      </c>
      <c r="E1075" s="10" t="s">
        <v>28</v>
      </c>
      <c r="F1075" s="11" t="s">
        <v>1160</v>
      </c>
      <c r="G1075" s="10">
        <v>2016</v>
      </c>
      <c r="H1075" s="10">
        <v>805937564</v>
      </c>
      <c r="I1075" s="17">
        <v>42917</v>
      </c>
      <c r="J1075" s="18">
        <v>3690</v>
      </c>
      <c r="K1075" s="19">
        <v>437.2</v>
      </c>
      <c r="L1075" s="19">
        <v>263.33</v>
      </c>
      <c r="M1075" s="19">
        <f>Table1[[#This Row],[Unit_Selling Price]]-Table1[[#This Row],[Unit_Cost]]</f>
        <v>173.87</v>
      </c>
      <c r="N1075" s="19">
        <f>Table1[[#This Row],[Quantity]]*Table1[[#This Row],[unit_per Profit]]</f>
        <v>641580.30000000005</v>
      </c>
    </row>
    <row r="1076" spans="1:14" x14ac:dyDescent="0.2">
      <c r="A1076" s="10" t="s">
        <v>46</v>
      </c>
      <c r="B1076" s="10" t="s">
        <v>159</v>
      </c>
      <c r="C1076" s="10" t="s">
        <v>39</v>
      </c>
      <c r="D1076" s="10" t="s">
        <v>23</v>
      </c>
      <c r="E1076" s="10" t="s">
        <v>28</v>
      </c>
      <c r="F1076" s="11" t="s">
        <v>622</v>
      </c>
      <c r="G1076" s="10">
        <v>2015</v>
      </c>
      <c r="H1076" s="10">
        <v>688569676</v>
      </c>
      <c r="I1076" s="17" t="s">
        <v>1161</v>
      </c>
      <c r="J1076" s="18">
        <v>1924</v>
      </c>
      <c r="K1076" s="19">
        <v>81.73</v>
      </c>
      <c r="L1076" s="19">
        <v>56.67</v>
      </c>
      <c r="M1076" s="19">
        <f>Table1[[#This Row],[Unit_Selling Price]]-Table1[[#This Row],[Unit_Cost]]</f>
        <v>25.06</v>
      </c>
      <c r="N1076" s="19">
        <f>Table1[[#This Row],[Quantity]]*Table1[[#This Row],[unit_per Profit]]</f>
        <v>48215.44</v>
      </c>
    </row>
    <row r="1077" spans="1:14" x14ac:dyDescent="0.2">
      <c r="A1077" s="10" t="s">
        <v>29</v>
      </c>
      <c r="B1077" s="10" t="s">
        <v>204</v>
      </c>
      <c r="C1077" s="10" t="s">
        <v>51</v>
      </c>
      <c r="D1077" s="10" t="s">
        <v>23</v>
      </c>
      <c r="E1077" s="10" t="s">
        <v>43</v>
      </c>
      <c r="F1077" s="11" t="s">
        <v>907</v>
      </c>
      <c r="G1077" s="10">
        <v>2015</v>
      </c>
      <c r="H1077" s="10">
        <v>549187934</v>
      </c>
      <c r="I1077" s="17" t="s">
        <v>1162</v>
      </c>
      <c r="J1077" s="18">
        <v>5769</v>
      </c>
      <c r="K1077" s="19">
        <v>437.2</v>
      </c>
      <c r="L1077" s="19">
        <v>263.33</v>
      </c>
      <c r="M1077" s="19">
        <f>Table1[[#This Row],[Unit_Selling Price]]-Table1[[#This Row],[Unit_Cost]]</f>
        <v>173.87</v>
      </c>
      <c r="N1077" s="19">
        <f>Table1[[#This Row],[Quantity]]*Table1[[#This Row],[unit_per Profit]]</f>
        <v>1003056.03</v>
      </c>
    </row>
    <row r="1078" spans="1:14" x14ac:dyDescent="0.2">
      <c r="A1078" s="10" t="s">
        <v>29</v>
      </c>
      <c r="B1078" s="10" t="s">
        <v>184</v>
      </c>
      <c r="C1078" s="10" t="s">
        <v>42</v>
      </c>
      <c r="D1078" s="10" t="s">
        <v>23</v>
      </c>
      <c r="E1078" s="10" t="s">
        <v>24</v>
      </c>
      <c r="F1078" s="11" t="s">
        <v>1163</v>
      </c>
      <c r="G1078" s="10">
        <v>2015</v>
      </c>
      <c r="H1078" s="10">
        <v>989403665</v>
      </c>
      <c r="I1078" s="17" t="s">
        <v>477</v>
      </c>
      <c r="J1078" s="18">
        <v>5386</v>
      </c>
      <c r="K1078" s="19">
        <v>109.28</v>
      </c>
      <c r="L1078" s="19">
        <v>35.840000000000003</v>
      </c>
      <c r="M1078" s="19">
        <f>Table1[[#This Row],[Unit_Selling Price]]-Table1[[#This Row],[Unit_Cost]]</f>
        <v>73.44</v>
      </c>
      <c r="N1078" s="19">
        <f>Table1[[#This Row],[Quantity]]*Table1[[#This Row],[unit_per Profit]]</f>
        <v>395547.84</v>
      </c>
    </row>
    <row r="1079" spans="1:14" x14ac:dyDescent="0.2">
      <c r="A1079" s="10" t="s">
        <v>40</v>
      </c>
      <c r="B1079" s="10" t="s">
        <v>41</v>
      </c>
      <c r="C1079" s="10" t="s">
        <v>22</v>
      </c>
      <c r="D1079" s="10" t="s">
        <v>23</v>
      </c>
      <c r="E1079" s="10" t="s">
        <v>28</v>
      </c>
      <c r="F1079" s="11">
        <v>41218</v>
      </c>
      <c r="G1079" s="10">
        <v>2012</v>
      </c>
      <c r="H1079" s="10">
        <v>881140697</v>
      </c>
      <c r="I1079" s="17" t="s">
        <v>505</v>
      </c>
      <c r="J1079" s="18">
        <v>7968</v>
      </c>
      <c r="K1079" s="19">
        <v>255.28</v>
      </c>
      <c r="L1079" s="19">
        <v>159.41999999999999</v>
      </c>
      <c r="M1079" s="19">
        <f>Table1[[#This Row],[Unit_Selling Price]]-Table1[[#This Row],[Unit_Cost]]</f>
        <v>95.86</v>
      </c>
      <c r="N1079" s="19">
        <f>Table1[[#This Row],[Quantity]]*Table1[[#This Row],[unit_per Profit]]</f>
        <v>763812.48</v>
      </c>
    </row>
    <row r="1080" spans="1:14" x14ac:dyDescent="0.2">
      <c r="A1080" s="10" t="s">
        <v>29</v>
      </c>
      <c r="B1080" s="10" t="s">
        <v>161</v>
      </c>
      <c r="C1080" s="10" t="s">
        <v>85</v>
      </c>
      <c r="D1080" s="10" t="s">
        <v>23</v>
      </c>
      <c r="E1080" s="10" t="s">
        <v>43</v>
      </c>
      <c r="F1080" s="11" t="s">
        <v>1164</v>
      </c>
      <c r="G1080" s="10">
        <v>2012</v>
      </c>
      <c r="H1080" s="10">
        <v>516635358</v>
      </c>
      <c r="I1080" s="17" t="s">
        <v>1148</v>
      </c>
      <c r="J1080" s="18">
        <v>2738</v>
      </c>
      <c r="K1080" s="19">
        <v>668.27</v>
      </c>
      <c r="L1080" s="19">
        <v>502.54</v>
      </c>
      <c r="M1080" s="19">
        <f>Table1[[#This Row],[Unit_Selling Price]]-Table1[[#This Row],[Unit_Cost]]</f>
        <v>165.73</v>
      </c>
      <c r="N1080" s="19">
        <f>Table1[[#This Row],[Quantity]]*Table1[[#This Row],[unit_per Profit]]</f>
        <v>453768.74</v>
      </c>
    </row>
    <row r="1081" spans="1:14" x14ac:dyDescent="0.2">
      <c r="A1081" s="10" t="s">
        <v>59</v>
      </c>
      <c r="B1081" s="10" t="s">
        <v>148</v>
      </c>
      <c r="C1081" s="10" t="s">
        <v>65</v>
      </c>
      <c r="D1081" s="10" t="s">
        <v>23</v>
      </c>
      <c r="E1081" s="10" t="s">
        <v>24</v>
      </c>
      <c r="F1081" s="11">
        <v>43072</v>
      </c>
      <c r="G1081" s="10">
        <v>2017</v>
      </c>
      <c r="H1081" s="10">
        <v>258436477</v>
      </c>
      <c r="I1081" s="17" t="s">
        <v>1006</v>
      </c>
      <c r="J1081" s="18">
        <v>5951</v>
      </c>
      <c r="K1081" s="19">
        <v>9.33</v>
      </c>
      <c r="L1081" s="19">
        <v>6.92</v>
      </c>
      <c r="M1081" s="19">
        <f>Table1[[#This Row],[Unit_Selling Price]]-Table1[[#This Row],[Unit_Cost]]</f>
        <v>2.41</v>
      </c>
      <c r="N1081" s="19">
        <f>Table1[[#This Row],[Quantity]]*Table1[[#This Row],[unit_per Profit]]</f>
        <v>14341.91</v>
      </c>
    </row>
    <row r="1082" spans="1:14" x14ac:dyDescent="0.2">
      <c r="A1082" s="10" t="s">
        <v>40</v>
      </c>
      <c r="B1082" s="10" t="s">
        <v>272</v>
      </c>
      <c r="C1082" s="10" t="s">
        <v>65</v>
      </c>
      <c r="D1082" s="10" t="s">
        <v>27</v>
      </c>
      <c r="E1082" s="10" t="s">
        <v>28</v>
      </c>
      <c r="F1082" s="11">
        <v>42557</v>
      </c>
      <c r="G1082" s="10">
        <v>2016</v>
      </c>
      <c r="H1082" s="10">
        <v>989405381</v>
      </c>
      <c r="I1082" s="17" t="s">
        <v>1165</v>
      </c>
      <c r="J1082" s="18">
        <v>5894</v>
      </c>
      <c r="K1082" s="19">
        <v>9.33</v>
      </c>
      <c r="L1082" s="19">
        <v>6.92</v>
      </c>
      <c r="M1082" s="19">
        <f>Table1[[#This Row],[Unit_Selling Price]]-Table1[[#This Row],[Unit_Cost]]</f>
        <v>2.41</v>
      </c>
      <c r="N1082" s="19">
        <f>Table1[[#This Row],[Quantity]]*Table1[[#This Row],[unit_per Profit]]</f>
        <v>14204.54</v>
      </c>
    </row>
    <row r="1083" spans="1:14" x14ac:dyDescent="0.2">
      <c r="A1083" s="10" t="s">
        <v>46</v>
      </c>
      <c r="B1083" s="10" t="s">
        <v>172</v>
      </c>
      <c r="C1083" s="10" t="s">
        <v>51</v>
      </c>
      <c r="D1083" s="10" t="s">
        <v>27</v>
      </c>
      <c r="E1083" s="10" t="s">
        <v>24</v>
      </c>
      <c r="F1083" s="11" t="s">
        <v>706</v>
      </c>
      <c r="G1083" s="10">
        <v>2010</v>
      </c>
      <c r="H1083" s="10">
        <v>962715899</v>
      </c>
      <c r="I1083" s="17" t="s">
        <v>1166</v>
      </c>
      <c r="J1083" s="18">
        <v>7883</v>
      </c>
      <c r="K1083" s="19">
        <v>437.2</v>
      </c>
      <c r="L1083" s="19">
        <v>263.33</v>
      </c>
      <c r="M1083" s="19">
        <f>Table1[[#This Row],[Unit_Selling Price]]-Table1[[#This Row],[Unit_Cost]]</f>
        <v>173.87</v>
      </c>
      <c r="N1083" s="19">
        <f>Table1[[#This Row],[Quantity]]*Table1[[#This Row],[unit_per Profit]]</f>
        <v>1370617.21</v>
      </c>
    </row>
    <row r="1084" spans="1:14" x14ac:dyDescent="0.2">
      <c r="A1084" s="10" t="s">
        <v>46</v>
      </c>
      <c r="B1084" s="10" t="s">
        <v>190</v>
      </c>
      <c r="C1084" s="10" t="s">
        <v>51</v>
      </c>
      <c r="D1084" s="10" t="s">
        <v>27</v>
      </c>
      <c r="E1084" s="10" t="s">
        <v>28</v>
      </c>
      <c r="F1084" s="11" t="s">
        <v>526</v>
      </c>
      <c r="G1084" s="10">
        <v>2010</v>
      </c>
      <c r="H1084" s="10">
        <v>751854360</v>
      </c>
      <c r="I1084" s="17">
        <v>40364</v>
      </c>
      <c r="J1084" s="18">
        <v>9268</v>
      </c>
      <c r="K1084" s="19">
        <v>437.2</v>
      </c>
      <c r="L1084" s="19">
        <v>263.33</v>
      </c>
      <c r="M1084" s="19">
        <f>Table1[[#This Row],[Unit_Selling Price]]-Table1[[#This Row],[Unit_Cost]]</f>
        <v>173.87</v>
      </c>
      <c r="N1084" s="19">
        <f>Table1[[#This Row],[Quantity]]*Table1[[#This Row],[unit_per Profit]]</f>
        <v>1611427.16</v>
      </c>
    </row>
    <row r="1085" spans="1:14" x14ac:dyDescent="0.2">
      <c r="A1085" s="10" t="s">
        <v>32</v>
      </c>
      <c r="B1085" s="10" t="s">
        <v>93</v>
      </c>
      <c r="C1085" s="10" t="s">
        <v>85</v>
      </c>
      <c r="D1085" s="10" t="s">
        <v>23</v>
      </c>
      <c r="E1085" s="10" t="s">
        <v>43</v>
      </c>
      <c r="F1085" s="11">
        <v>41946</v>
      </c>
      <c r="G1085" s="10">
        <v>2014</v>
      </c>
      <c r="H1085" s="10">
        <v>100619590</v>
      </c>
      <c r="I1085" s="17" t="s">
        <v>1167</v>
      </c>
      <c r="J1085" s="18">
        <v>4427</v>
      </c>
      <c r="K1085" s="19">
        <v>668.27</v>
      </c>
      <c r="L1085" s="19">
        <v>502.54</v>
      </c>
      <c r="M1085" s="19">
        <f>Table1[[#This Row],[Unit_Selling Price]]-Table1[[#This Row],[Unit_Cost]]</f>
        <v>165.73</v>
      </c>
      <c r="N1085" s="19">
        <f>Table1[[#This Row],[Quantity]]*Table1[[#This Row],[unit_per Profit]]</f>
        <v>733686.71</v>
      </c>
    </row>
    <row r="1086" spans="1:14" x14ac:dyDescent="0.2">
      <c r="A1086" s="10" t="s">
        <v>29</v>
      </c>
      <c r="B1086" s="10" t="s">
        <v>213</v>
      </c>
      <c r="C1086" s="10" t="s">
        <v>42</v>
      </c>
      <c r="D1086" s="10" t="s">
        <v>27</v>
      </c>
      <c r="E1086" s="10" t="s">
        <v>24</v>
      </c>
      <c r="F1086" s="11">
        <v>42222</v>
      </c>
      <c r="G1086" s="10">
        <v>2015</v>
      </c>
      <c r="H1086" s="10">
        <v>173122918</v>
      </c>
      <c r="I1086" s="17" t="s">
        <v>1168</v>
      </c>
      <c r="J1086" s="18">
        <v>9773</v>
      </c>
      <c r="K1086" s="19">
        <v>109.28</v>
      </c>
      <c r="L1086" s="19">
        <v>35.840000000000003</v>
      </c>
      <c r="M1086" s="19">
        <f>Table1[[#This Row],[Unit_Selling Price]]-Table1[[#This Row],[Unit_Cost]]</f>
        <v>73.44</v>
      </c>
      <c r="N1086" s="19">
        <f>Table1[[#This Row],[Quantity]]*Table1[[#This Row],[unit_per Profit]]</f>
        <v>717729.12</v>
      </c>
    </row>
    <row r="1087" spans="1:14" x14ac:dyDescent="0.2">
      <c r="A1087" s="10" t="s">
        <v>46</v>
      </c>
      <c r="B1087" s="10" t="s">
        <v>176</v>
      </c>
      <c r="C1087" s="10" t="s">
        <v>85</v>
      </c>
      <c r="D1087" s="10" t="s">
        <v>27</v>
      </c>
      <c r="E1087" s="10" t="s">
        <v>28</v>
      </c>
      <c r="F1087" s="11">
        <v>40797</v>
      </c>
      <c r="G1087" s="10">
        <v>2011</v>
      </c>
      <c r="H1087" s="10">
        <v>403788173</v>
      </c>
      <c r="I1087" s="17" t="s">
        <v>949</v>
      </c>
      <c r="J1087" s="18">
        <v>8748</v>
      </c>
      <c r="K1087" s="19">
        <v>668.27</v>
      </c>
      <c r="L1087" s="19">
        <v>502.54</v>
      </c>
      <c r="M1087" s="19">
        <f>Table1[[#This Row],[Unit_Selling Price]]-Table1[[#This Row],[Unit_Cost]]</f>
        <v>165.73</v>
      </c>
      <c r="N1087" s="19">
        <f>Table1[[#This Row],[Quantity]]*Table1[[#This Row],[unit_per Profit]]</f>
        <v>1449806.04</v>
      </c>
    </row>
    <row r="1088" spans="1:14" x14ac:dyDescent="0.2">
      <c r="A1088" s="10" t="s">
        <v>46</v>
      </c>
      <c r="B1088" s="10" t="s">
        <v>194</v>
      </c>
      <c r="C1088" s="10" t="s">
        <v>65</v>
      </c>
      <c r="D1088" s="10" t="s">
        <v>23</v>
      </c>
      <c r="E1088" s="10" t="s">
        <v>24</v>
      </c>
      <c r="F1088" s="11" t="s">
        <v>1169</v>
      </c>
      <c r="G1088" s="10">
        <v>2017</v>
      </c>
      <c r="H1088" s="10">
        <v>747351682</v>
      </c>
      <c r="I1088" s="17" t="s">
        <v>733</v>
      </c>
      <c r="J1088" s="18">
        <v>6825</v>
      </c>
      <c r="K1088" s="19">
        <v>9.33</v>
      </c>
      <c r="L1088" s="19">
        <v>6.92</v>
      </c>
      <c r="M1088" s="19">
        <f>Table1[[#This Row],[Unit_Selling Price]]-Table1[[#This Row],[Unit_Cost]]</f>
        <v>2.41</v>
      </c>
      <c r="N1088" s="19">
        <f>Table1[[#This Row],[Quantity]]*Table1[[#This Row],[unit_per Profit]]</f>
        <v>16448.25</v>
      </c>
    </row>
    <row r="1089" spans="1:14" x14ac:dyDescent="0.2">
      <c r="A1089" s="10" t="s">
        <v>46</v>
      </c>
      <c r="B1089" s="10" t="s">
        <v>78</v>
      </c>
      <c r="C1089" s="10" t="s">
        <v>85</v>
      </c>
      <c r="D1089" s="10" t="s">
        <v>23</v>
      </c>
      <c r="E1089" s="10" t="s">
        <v>43</v>
      </c>
      <c r="F1089" s="11">
        <v>41398</v>
      </c>
      <c r="G1089" s="10">
        <v>2013</v>
      </c>
      <c r="H1089" s="10">
        <v>328862273</v>
      </c>
      <c r="I1089" s="17" t="s">
        <v>1170</v>
      </c>
      <c r="J1089" s="18">
        <v>6510</v>
      </c>
      <c r="K1089" s="19">
        <v>668.27</v>
      </c>
      <c r="L1089" s="19">
        <v>502.54</v>
      </c>
      <c r="M1089" s="19">
        <f>Table1[[#This Row],[Unit_Selling Price]]-Table1[[#This Row],[Unit_Cost]]</f>
        <v>165.73</v>
      </c>
      <c r="N1089" s="19">
        <f>Table1[[#This Row],[Quantity]]*Table1[[#This Row],[unit_per Profit]]</f>
        <v>1078902.3</v>
      </c>
    </row>
    <row r="1090" spans="1:14" x14ac:dyDescent="0.2">
      <c r="A1090" s="10" t="s">
        <v>46</v>
      </c>
      <c r="B1090" s="10" t="s">
        <v>195</v>
      </c>
      <c r="C1090" s="10" t="s">
        <v>39</v>
      </c>
      <c r="D1090" s="10" t="s">
        <v>23</v>
      </c>
      <c r="E1090" s="10" t="s">
        <v>24</v>
      </c>
      <c r="F1090" s="11">
        <v>40732</v>
      </c>
      <c r="G1090" s="10">
        <v>2011</v>
      </c>
      <c r="H1090" s="10">
        <v>593681275</v>
      </c>
      <c r="I1090" s="17">
        <v>40856</v>
      </c>
      <c r="J1090" s="18">
        <v>2337</v>
      </c>
      <c r="K1090" s="19">
        <v>81.73</v>
      </c>
      <c r="L1090" s="19">
        <v>56.67</v>
      </c>
      <c r="M1090" s="19">
        <f>Table1[[#This Row],[Unit_Selling Price]]-Table1[[#This Row],[Unit_Cost]]</f>
        <v>25.06</v>
      </c>
      <c r="N1090" s="19">
        <f>Table1[[#This Row],[Quantity]]*Table1[[#This Row],[unit_per Profit]]</f>
        <v>58565.22</v>
      </c>
    </row>
    <row r="1091" spans="1:14" x14ac:dyDescent="0.2">
      <c r="A1091" s="10" t="s">
        <v>29</v>
      </c>
      <c r="B1091" s="10" t="s">
        <v>214</v>
      </c>
      <c r="C1091" s="10" t="s">
        <v>31</v>
      </c>
      <c r="D1091" s="10" t="s">
        <v>23</v>
      </c>
      <c r="E1091" s="10" t="s">
        <v>28</v>
      </c>
      <c r="F1091" s="11" t="s">
        <v>1171</v>
      </c>
      <c r="G1091" s="10">
        <v>2014</v>
      </c>
      <c r="H1091" s="10">
        <v>357482516</v>
      </c>
      <c r="I1091" s="17" t="s">
        <v>927</v>
      </c>
      <c r="J1091" s="18">
        <v>5875</v>
      </c>
      <c r="K1091" s="19">
        <v>47.45</v>
      </c>
      <c r="L1091" s="19">
        <v>31.79</v>
      </c>
      <c r="M1091" s="19">
        <f>Table1[[#This Row],[Unit_Selling Price]]-Table1[[#This Row],[Unit_Cost]]</f>
        <v>15.66</v>
      </c>
      <c r="N1091" s="19">
        <f>Table1[[#This Row],[Quantity]]*Table1[[#This Row],[unit_per Profit]]</f>
        <v>92002.5</v>
      </c>
    </row>
    <row r="1092" spans="1:14" x14ac:dyDescent="0.2">
      <c r="A1092" s="10" t="s">
        <v>29</v>
      </c>
      <c r="B1092" s="10" t="s">
        <v>125</v>
      </c>
      <c r="C1092" s="10" t="s">
        <v>65</v>
      </c>
      <c r="D1092" s="10" t="s">
        <v>23</v>
      </c>
      <c r="E1092" s="10" t="s">
        <v>35</v>
      </c>
      <c r="F1092" s="11" t="s">
        <v>306</v>
      </c>
      <c r="G1092" s="10">
        <v>2010</v>
      </c>
      <c r="H1092" s="10">
        <v>756252324</v>
      </c>
      <c r="I1092" s="17">
        <v>40423</v>
      </c>
      <c r="J1092" s="18">
        <v>723</v>
      </c>
      <c r="K1092" s="19">
        <v>9.33</v>
      </c>
      <c r="L1092" s="19">
        <v>6.92</v>
      </c>
      <c r="M1092" s="19">
        <f>Table1[[#This Row],[Unit_Selling Price]]-Table1[[#This Row],[Unit_Cost]]</f>
        <v>2.41</v>
      </c>
      <c r="N1092" s="19">
        <f>Table1[[#This Row],[Quantity]]*Table1[[#This Row],[unit_per Profit]]</f>
        <v>1742.43</v>
      </c>
    </row>
    <row r="1093" spans="1:14" x14ac:dyDescent="0.2">
      <c r="A1093" s="10" t="s">
        <v>59</v>
      </c>
      <c r="B1093" s="10" t="s">
        <v>148</v>
      </c>
      <c r="C1093" s="10" t="s">
        <v>49</v>
      </c>
      <c r="D1093" s="10" t="s">
        <v>23</v>
      </c>
      <c r="E1093" s="10" t="s">
        <v>24</v>
      </c>
      <c r="F1093" s="11">
        <v>41556</v>
      </c>
      <c r="G1093" s="10">
        <v>2013</v>
      </c>
      <c r="H1093" s="10">
        <v>296289527</v>
      </c>
      <c r="I1093" s="17" t="s">
        <v>288</v>
      </c>
      <c r="J1093" s="18">
        <v>7510</v>
      </c>
      <c r="K1093" s="19">
        <v>651.21</v>
      </c>
      <c r="L1093" s="19">
        <v>524.96</v>
      </c>
      <c r="M1093" s="19">
        <f>Table1[[#This Row],[Unit_Selling Price]]-Table1[[#This Row],[Unit_Cost]]</f>
        <v>126.25</v>
      </c>
      <c r="N1093" s="19">
        <f>Table1[[#This Row],[Quantity]]*Table1[[#This Row],[unit_per Profit]]</f>
        <v>948137.5</v>
      </c>
    </row>
    <row r="1094" spans="1:14" x14ac:dyDescent="0.2">
      <c r="A1094" s="10" t="s">
        <v>46</v>
      </c>
      <c r="B1094" s="10" t="s">
        <v>175</v>
      </c>
      <c r="C1094" s="10" t="s">
        <v>26</v>
      </c>
      <c r="D1094" s="10" t="s">
        <v>23</v>
      </c>
      <c r="E1094" s="10" t="s">
        <v>24</v>
      </c>
      <c r="F1094" s="11" t="s">
        <v>1172</v>
      </c>
      <c r="G1094" s="10">
        <v>2011</v>
      </c>
      <c r="H1094" s="10">
        <v>704205453</v>
      </c>
      <c r="I1094" s="17" t="s">
        <v>1173</v>
      </c>
      <c r="J1094" s="18">
        <v>8897</v>
      </c>
      <c r="K1094" s="19">
        <v>152.58000000000001</v>
      </c>
      <c r="L1094" s="19">
        <v>97.44</v>
      </c>
      <c r="M1094" s="19">
        <f>Table1[[#This Row],[Unit_Selling Price]]-Table1[[#This Row],[Unit_Cost]]</f>
        <v>55.14</v>
      </c>
      <c r="N1094" s="19">
        <f>Table1[[#This Row],[Quantity]]*Table1[[#This Row],[unit_per Profit]]</f>
        <v>490580.58</v>
      </c>
    </row>
    <row r="1095" spans="1:14" x14ac:dyDescent="0.2">
      <c r="A1095" s="10" t="s">
        <v>32</v>
      </c>
      <c r="B1095" s="10" t="s">
        <v>110</v>
      </c>
      <c r="C1095" s="10" t="s">
        <v>34</v>
      </c>
      <c r="D1095" s="10" t="s">
        <v>27</v>
      </c>
      <c r="E1095" s="10" t="s">
        <v>24</v>
      </c>
      <c r="F1095" s="11" t="s">
        <v>1174</v>
      </c>
      <c r="G1095" s="10">
        <v>2010</v>
      </c>
      <c r="H1095" s="10">
        <v>176923930</v>
      </c>
      <c r="I1095" s="17" t="s">
        <v>947</v>
      </c>
      <c r="J1095" s="18">
        <v>4577</v>
      </c>
      <c r="K1095" s="19">
        <v>205.7</v>
      </c>
      <c r="L1095" s="19">
        <v>117.11</v>
      </c>
      <c r="M1095" s="19">
        <f>Table1[[#This Row],[Unit_Selling Price]]-Table1[[#This Row],[Unit_Cost]]</f>
        <v>88.59</v>
      </c>
      <c r="N1095" s="19">
        <f>Table1[[#This Row],[Quantity]]*Table1[[#This Row],[unit_per Profit]]</f>
        <v>405476.43</v>
      </c>
    </row>
    <row r="1096" spans="1:14" x14ac:dyDescent="0.2">
      <c r="A1096" s="10" t="s">
        <v>46</v>
      </c>
      <c r="B1096" s="10" t="s">
        <v>98</v>
      </c>
      <c r="C1096" s="10" t="s">
        <v>77</v>
      </c>
      <c r="D1096" s="10" t="s">
        <v>23</v>
      </c>
      <c r="E1096" s="10" t="s">
        <v>24</v>
      </c>
      <c r="F1096" s="11">
        <v>40211</v>
      </c>
      <c r="G1096" s="10">
        <v>2010</v>
      </c>
      <c r="H1096" s="10">
        <v>131681287</v>
      </c>
      <c r="I1096" s="17">
        <v>40212</v>
      </c>
      <c r="J1096" s="18">
        <v>6274</v>
      </c>
      <c r="K1096" s="19">
        <v>154.06</v>
      </c>
      <c r="L1096" s="19">
        <v>90.93</v>
      </c>
      <c r="M1096" s="19">
        <f>Table1[[#This Row],[Unit_Selling Price]]-Table1[[#This Row],[Unit_Cost]]</f>
        <v>63.13</v>
      </c>
      <c r="N1096" s="19">
        <f>Table1[[#This Row],[Quantity]]*Table1[[#This Row],[unit_per Profit]]</f>
        <v>396077.62</v>
      </c>
    </row>
    <row r="1097" spans="1:14" x14ac:dyDescent="0.2">
      <c r="A1097" s="10" t="s">
        <v>37</v>
      </c>
      <c r="B1097" s="10" t="s">
        <v>106</v>
      </c>
      <c r="C1097" s="10" t="s">
        <v>65</v>
      </c>
      <c r="D1097" s="10" t="s">
        <v>23</v>
      </c>
      <c r="E1097" s="10" t="s">
        <v>28</v>
      </c>
      <c r="F1097" s="11">
        <v>41953</v>
      </c>
      <c r="G1097" s="10">
        <v>2014</v>
      </c>
      <c r="H1097" s="10">
        <v>256026351</v>
      </c>
      <c r="I1097" s="17" t="s">
        <v>813</v>
      </c>
      <c r="J1097" s="18">
        <v>2742</v>
      </c>
      <c r="K1097" s="19">
        <v>9.33</v>
      </c>
      <c r="L1097" s="19">
        <v>6.92</v>
      </c>
      <c r="M1097" s="19">
        <f>Table1[[#This Row],[Unit_Selling Price]]-Table1[[#This Row],[Unit_Cost]]</f>
        <v>2.41</v>
      </c>
      <c r="N1097" s="19">
        <f>Table1[[#This Row],[Quantity]]*Table1[[#This Row],[unit_per Profit]]</f>
        <v>6608.22</v>
      </c>
    </row>
    <row r="1098" spans="1:14" x14ac:dyDescent="0.2">
      <c r="A1098" s="10" t="s">
        <v>46</v>
      </c>
      <c r="B1098" s="10" t="s">
        <v>99</v>
      </c>
      <c r="C1098" s="10" t="s">
        <v>26</v>
      </c>
      <c r="D1098" s="10" t="s">
        <v>27</v>
      </c>
      <c r="E1098" s="10" t="s">
        <v>35</v>
      </c>
      <c r="F1098" s="11" t="s">
        <v>754</v>
      </c>
      <c r="G1098" s="10">
        <v>2015</v>
      </c>
      <c r="H1098" s="10">
        <v>757820451</v>
      </c>
      <c r="I1098" s="17" t="s">
        <v>402</v>
      </c>
      <c r="J1098" s="18">
        <v>4767</v>
      </c>
      <c r="K1098" s="19">
        <v>152.58000000000001</v>
      </c>
      <c r="L1098" s="19">
        <v>97.44</v>
      </c>
      <c r="M1098" s="19">
        <f>Table1[[#This Row],[Unit_Selling Price]]-Table1[[#This Row],[Unit_Cost]]</f>
        <v>55.14</v>
      </c>
      <c r="N1098" s="19">
        <f>Table1[[#This Row],[Quantity]]*Table1[[#This Row],[unit_per Profit]]</f>
        <v>262852.38</v>
      </c>
    </row>
    <row r="1099" spans="1:14" x14ac:dyDescent="0.2">
      <c r="A1099" s="10" t="s">
        <v>37</v>
      </c>
      <c r="B1099" s="10" t="s">
        <v>274</v>
      </c>
      <c r="C1099" s="10" t="s">
        <v>77</v>
      </c>
      <c r="D1099" s="10" t="s">
        <v>27</v>
      </c>
      <c r="E1099" s="10" t="s">
        <v>43</v>
      </c>
      <c r="F1099" s="11" t="s">
        <v>1007</v>
      </c>
      <c r="G1099" s="10">
        <v>2014</v>
      </c>
      <c r="H1099" s="10">
        <v>115237414</v>
      </c>
      <c r="I1099" s="17" t="s">
        <v>558</v>
      </c>
      <c r="J1099" s="18">
        <v>167</v>
      </c>
      <c r="K1099" s="19">
        <v>154.06</v>
      </c>
      <c r="L1099" s="19">
        <v>90.93</v>
      </c>
      <c r="M1099" s="19">
        <f>Table1[[#This Row],[Unit_Selling Price]]-Table1[[#This Row],[Unit_Cost]]</f>
        <v>63.13</v>
      </c>
      <c r="N1099" s="19">
        <f>Table1[[#This Row],[Quantity]]*Table1[[#This Row],[unit_per Profit]]</f>
        <v>10542.71</v>
      </c>
    </row>
    <row r="1100" spans="1:14" x14ac:dyDescent="0.2">
      <c r="A1100" s="10" t="s">
        <v>29</v>
      </c>
      <c r="B1100" s="10" t="s">
        <v>131</v>
      </c>
      <c r="C1100" s="10" t="s">
        <v>42</v>
      </c>
      <c r="D1100" s="10" t="s">
        <v>27</v>
      </c>
      <c r="E1100" s="10" t="s">
        <v>43</v>
      </c>
      <c r="F1100" s="11" t="s">
        <v>1175</v>
      </c>
      <c r="G1100" s="10">
        <v>2016</v>
      </c>
      <c r="H1100" s="10">
        <v>926763570</v>
      </c>
      <c r="I1100" s="17" t="s">
        <v>1176</v>
      </c>
      <c r="J1100" s="18">
        <v>8790</v>
      </c>
      <c r="K1100" s="19">
        <v>109.28</v>
      </c>
      <c r="L1100" s="19">
        <v>35.840000000000003</v>
      </c>
      <c r="M1100" s="19">
        <f>Table1[[#This Row],[Unit_Selling Price]]-Table1[[#This Row],[Unit_Cost]]</f>
        <v>73.44</v>
      </c>
      <c r="N1100" s="19">
        <f>Table1[[#This Row],[Quantity]]*Table1[[#This Row],[unit_per Profit]]</f>
        <v>645537.6</v>
      </c>
    </row>
    <row r="1101" spans="1:14" x14ac:dyDescent="0.2">
      <c r="A1101" s="10" t="s">
        <v>40</v>
      </c>
      <c r="B1101" s="10" t="s">
        <v>272</v>
      </c>
      <c r="C1101" s="10" t="s">
        <v>65</v>
      </c>
      <c r="D1101" s="10" t="s">
        <v>23</v>
      </c>
      <c r="E1101" s="10" t="s">
        <v>43</v>
      </c>
      <c r="F1101" s="11" t="s">
        <v>932</v>
      </c>
      <c r="G1101" s="10">
        <v>2015</v>
      </c>
      <c r="H1101" s="10">
        <v>461197745</v>
      </c>
      <c r="I1101" s="17" t="s">
        <v>791</v>
      </c>
      <c r="J1101" s="18">
        <v>7517</v>
      </c>
      <c r="K1101" s="19">
        <v>9.33</v>
      </c>
      <c r="L1101" s="19">
        <v>6.92</v>
      </c>
      <c r="M1101" s="19">
        <f>Table1[[#This Row],[Unit_Selling Price]]-Table1[[#This Row],[Unit_Cost]]</f>
        <v>2.41</v>
      </c>
      <c r="N1101" s="19">
        <f>Table1[[#This Row],[Quantity]]*Table1[[#This Row],[unit_per Profit]]</f>
        <v>18115.97</v>
      </c>
    </row>
    <row r="1102" spans="1:14" x14ac:dyDescent="0.2">
      <c r="A1102" s="10" t="s">
        <v>29</v>
      </c>
      <c r="B1102" s="10" t="s">
        <v>202</v>
      </c>
      <c r="C1102" s="10" t="s">
        <v>85</v>
      </c>
      <c r="D1102" s="10" t="s">
        <v>23</v>
      </c>
      <c r="E1102" s="10" t="s">
        <v>24</v>
      </c>
      <c r="F1102" s="11" t="s">
        <v>1177</v>
      </c>
      <c r="G1102" s="10">
        <v>2013</v>
      </c>
      <c r="H1102" s="10">
        <v>107651269</v>
      </c>
      <c r="I1102" s="17">
        <v>41589</v>
      </c>
      <c r="J1102" s="18">
        <v>5258</v>
      </c>
      <c r="K1102" s="19">
        <v>668.27</v>
      </c>
      <c r="L1102" s="19">
        <v>502.54</v>
      </c>
      <c r="M1102" s="19">
        <f>Table1[[#This Row],[Unit_Selling Price]]-Table1[[#This Row],[Unit_Cost]]</f>
        <v>165.73</v>
      </c>
      <c r="N1102" s="19">
        <f>Table1[[#This Row],[Quantity]]*Table1[[#This Row],[unit_per Profit]]</f>
        <v>871408.34</v>
      </c>
    </row>
    <row r="1103" spans="1:14" x14ac:dyDescent="0.2">
      <c r="A1103" s="10" t="s">
        <v>29</v>
      </c>
      <c r="B1103" s="10" t="s">
        <v>197</v>
      </c>
      <c r="C1103" s="10" t="s">
        <v>31</v>
      </c>
      <c r="D1103" s="10" t="s">
        <v>23</v>
      </c>
      <c r="E1103" s="10" t="s">
        <v>43</v>
      </c>
      <c r="F1103" s="11" t="s">
        <v>1178</v>
      </c>
      <c r="G1103" s="10">
        <v>2010</v>
      </c>
      <c r="H1103" s="10">
        <v>425547969</v>
      </c>
      <c r="I1103" s="17">
        <v>40491</v>
      </c>
      <c r="J1103" s="18">
        <v>7955</v>
      </c>
      <c r="K1103" s="19">
        <v>47.45</v>
      </c>
      <c r="L1103" s="19">
        <v>31.79</v>
      </c>
      <c r="M1103" s="19">
        <f>Table1[[#This Row],[Unit_Selling Price]]-Table1[[#This Row],[Unit_Cost]]</f>
        <v>15.66</v>
      </c>
      <c r="N1103" s="19">
        <f>Table1[[#This Row],[Quantity]]*Table1[[#This Row],[unit_per Profit]]</f>
        <v>124575.3</v>
      </c>
    </row>
    <row r="1104" spans="1:14" x14ac:dyDescent="0.2">
      <c r="A1104" s="10" t="s">
        <v>278</v>
      </c>
      <c r="B1104" s="10" t="s">
        <v>68</v>
      </c>
      <c r="C1104" s="10" t="s">
        <v>85</v>
      </c>
      <c r="D1104" s="10" t="s">
        <v>27</v>
      </c>
      <c r="E1104" s="10" t="s">
        <v>28</v>
      </c>
      <c r="F1104" s="11" t="s">
        <v>689</v>
      </c>
      <c r="G1104" s="10">
        <v>2014</v>
      </c>
      <c r="H1104" s="10">
        <v>694624173</v>
      </c>
      <c r="I1104" s="17" t="s">
        <v>755</v>
      </c>
      <c r="J1104" s="18">
        <v>3584</v>
      </c>
      <c r="K1104" s="19">
        <v>668.27</v>
      </c>
      <c r="L1104" s="19">
        <v>502.54</v>
      </c>
      <c r="M1104" s="19">
        <f>Table1[[#This Row],[Unit_Selling Price]]-Table1[[#This Row],[Unit_Cost]]</f>
        <v>165.73</v>
      </c>
      <c r="N1104" s="19">
        <f>Table1[[#This Row],[Quantity]]*Table1[[#This Row],[unit_per Profit]]</f>
        <v>593976.31999999995</v>
      </c>
    </row>
    <row r="1105" spans="1:14" x14ac:dyDescent="0.2">
      <c r="A1105" s="10" t="s">
        <v>29</v>
      </c>
      <c r="B1105" s="10" t="s">
        <v>64</v>
      </c>
      <c r="C1105" s="10" t="s">
        <v>42</v>
      </c>
      <c r="D1105" s="10" t="s">
        <v>27</v>
      </c>
      <c r="E1105" s="10" t="s">
        <v>35</v>
      </c>
      <c r="F1105" s="11" t="s">
        <v>743</v>
      </c>
      <c r="G1105" s="10">
        <v>2016</v>
      </c>
      <c r="H1105" s="10">
        <v>264928710</v>
      </c>
      <c r="I1105" s="17" t="s">
        <v>573</v>
      </c>
      <c r="J1105" s="18">
        <v>7147</v>
      </c>
      <c r="K1105" s="19">
        <v>109.28</v>
      </c>
      <c r="L1105" s="19">
        <v>35.840000000000003</v>
      </c>
      <c r="M1105" s="19">
        <f>Table1[[#This Row],[Unit_Selling Price]]-Table1[[#This Row],[Unit_Cost]]</f>
        <v>73.44</v>
      </c>
      <c r="N1105" s="19">
        <f>Table1[[#This Row],[Quantity]]*Table1[[#This Row],[unit_per Profit]]</f>
        <v>524875.68000000005</v>
      </c>
    </row>
    <row r="1106" spans="1:14" x14ac:dyDescent="0.2">
      <c r="A1106" s="10" t="s">
        <v>59</v>
      </c>
      <c r="B1106" s="10" t="s">
        <v>216</v>
      </c>
      <c r="C1106" s="10" t="s">
        <v>85</v>
      </c>
      <c r="D1106" s="10" t="s">
        <v>23</v>
      </c>
      <c r="E1106" s="10" t="s">
        <v>24</v>
      </c>
      <c r="F1106" s="11">
        <v>41702</v>
      </c>
      <c r="G1106" s="10">
        <v>2014</v>
      </c>
      <c r="H1106" s="10">
        <v>806822907</v>
      </c>
      <c r="I1106" s="17">
        <v>41855</v>
      </c>
      <c r="J1106" s="18">
        <v>5683</v>
      </c>
      <c r="K1106" s="19">
        <v>668.27</v>
      </c>
      <c r="L1106" s="19">
        <v>502.54</v>
      </c>
      <c r="M1106" s="19">
        <f>Table1[[#This Row],[Unit_Selling Price]]-Table1[[#This Row],[Unit_Cost]]</f>
        <v>165.73</v>
      </c>
      <c r="N1106" s="19">
        <f>Table1[[#This Row],[Quantity]]*Table1[[#This Row],[unit_per Profit]]</f>
        <v>941843.59</v>
      </c>
    </row>
    <row r="1107" spans="1:14" x14ac:dyDescent="0.2">
      <c r="A1107" s="10" t="s">
        <v>278</v>
      </c>
      <c r="B1107" s="10" t="s">
        <v>179</v>
      </c>
      <c r="C1107" s="10" t="s">
        <v>34</v>
      </c>
      <c r="D1107" s="10" t="s">
        <v>27</v>
      </c>
      <c r="E1107" s="10" t="s">
        <v>28</v>
      </c>
      <c r="F1107" s="11" t="s">
        <v>635</v>
      </c>
      <c r="G1107" s="10">
        <v>2013</v>
      </c>
      <c r="H1107" s="10">
        <v>460980594</v>
      </c>
      <c r="I1107" s="17" t="s">
        <v>1179</v>
      </c>
      <c r="J1107" s="18">
        <v>3257</v>
      </c>
      <c r="K1107" s="19">
        <v>205.7</v>
      </c>
      <c r="L1107" s="19">
        <v>117.11</v>
      </c>
      <c r="M1107" s="19">
        <f>Table1[[#This Row],[Unit_Selling Price]]-Table1[[#This Row],[Unit_Cost]]</f>
        <v>88.59</v>
      </c>
      <c r="N1107" s="19">
        <f>Table1[[#This Row],[Quantity]]*Table1[[#This Row],[unit_per Profit]]</f>
        <v>288537.63</v>
      </c>
    </row>
    <row r="1108" spans="1:14" x14ac:dyDescent="0.2">
      <c r="A1108" s="10" t="s">
        <v>46</v>
      </c>
      <c r="B1108" s="10" t="s">
        <v>176</v>
      </c>
      <c r="C1108" s="10" t="s">
        <v>77</v>
      </c>
      <c r="D1108" s="10" t="s">
        <v>23</v>
      </c>
      <c r="E1108" s="10" t="s">
        <v>43</v>
      </c>
      <c r="F1108" s="11" t="s">
        <v>733</v>
      </c>
      <c r="G1108" s="10">
        <v>2017</v>
      </c>
      <c r="H1108" s="10">
        <v>588388097</v>
      </c>
      <c r="I1108" s="17" t="s">
        <v>698</v>
      </c>
      <c r="J1108" s="18">
        <v>5968</v>
      </c>
      <c r="K1108" s="19">
        <v>154.06</v>
      </c>
      <c r="L1108" s="19">
        <v>90.93</v>
      </c>
      <c r="M1108" s="19">
        <f>Table1[[#This Row],[Unit_Selling Price]]-Table1[[#This Row],[Unit_Cost]]</f>
        <v>63.13</v>
      </c>
      <c r="N1108" s="19">
        <f>Table1[[#This Row],[Quantity]]*Table1[[#This Row],[unit_per Profit]]</f>
        <v>376759.84</v>
      </c>
    </row>
    <row r="1109" spans="1:14" x14ac:dyDescent="0.2">
      <c r="A1109" s="10" t="s">
        <v>46</v>
      </c>
      <c r="B1109" s="10" t="s">
        <v>78</v>
      </c>
      <c r="C1109" s="10" t="s">
        <v>31</v>
      </c>
      <c r="D1109" s="10" t="s">
        <v>27</v>
      </c>
      <c r="E1109" s="10" t="s">
        <v>35</v>
      </c>
      <c r="F1109" s="11">
        <v>41770</v>
      </c>
      <c r="G1109" s="10">
        <v>2014</v>
      </c>
      <c r="H1109" s="10">
        <v>820344245</v>
      </c>
      <c r="I1109" s="17" t="s">
        <v>344</v>
      </c>
      <c r="J1109" s="18">
        <v>6947</v>
      </c>
      <c r="K1109" s="19">
        <v>47.45</v>
      </c>
      <c r="L1109" s="19">
        <v>31.79</v>
      </c>
      <c r="M1109" s="19">
        <f>Table1[[#This Row],[Unit_Selling Price]]-Table1[[#This Row],[Unit_Cost]]</f>
        <v>15.66</v>
      </c>
      <c r="N1109" s="19">
        <f>Table1[[#This Row],[Quantity]]*Table1[[#This Row],[unit_per Profit]]</f>
        <v>108790.02</v>
      </c>
    </row>
    <row r="1110" spans="1:14" x14ac:dyDescent="0.2">
      <c r="A1110" s="10" t="s">
        <v>40</v>
      </c>
      <c r="B1110" s="10" t="s">
        <v>188</v>
      </c>
      <c r="C1110" s="10" t="s">
        <v>22</v>
      </c>
      <c r="D1110" s="10" t="s">
        <v>23</v>
      </c>
      <c r="E1110" s="10" t="s">
        <v>35</v>
      </c>
      <c r="F1110" s="11" t="s">
        <v>1088</v>
      </c>
      <c r="G1110" s="10">
        <v>2015</v>
      </c>
      <c r="H1110" s="10">
        <v>408460366</v>
      </c>
      <c r="I1110" s="17" t="s">
        <v>676</v>
      </c>
      <c r="J1110" s="18">
        <v>1354</v>
      </c>
      <c r="K1110" s="19">
        <v>255.28</v>
      </c>
      <c r="L1110" s="19">
        <v>159.41999999999999</v>
      </c>
      <c r="M1110" s="19">
        <f>Table1[[#This Row],[Unit_Selling Price]]-Table1[[#This Row],[Unit_Cost]]</f>
        <v>95.86</v>
      </c>
      <c r="N1110" s="19">
        <f>Table1[[#This Row],[Quantity]]*Table1[[#This Row],[unit_per Profit]]</f>
        <v>129794.44</v>
      </c>
    </row>
    <row r="1111" spans="1:14" x14ac:dyDescent="0.2">
      <c r="A1111" s="10" t="s">
        <v>59</v>
      </c>
      <c r="B1111" s="10" t="s">
        <v>148</v>
      </c>
      <c r="C1111" s="10" t="s">
        <v>22</v>
      </c>
      <c r="D1111" s="10" t="s">
        <v>27</v>
      </c>
      <c r="E1111" s="10" t="s">
        <v>43</v>
      </c>
      <c r="F1111" s="11">
        <v>41617</v>
      </c>
      <c r="G1111" s="10">
        <v>2013</v>
      </c>
      <c r="H1111" s="10">
        <v>474660289</v>
      </c>
      <c r="I1111" s="17">
        <v>41435</v>
      </c>
      <c r="J1111" s="18">
        <v>1382</v>
      </c>
      <c r="K1111" s="19">
        <v>255.28</v>
      </c>
      <c r="L1111" s="19">
        <v>159.41999999999999</v>
      </c>
      <c r="M1111" s="19">
        <f>Table1[[#This Row],[Unit_Selling Price]]-Table1[[#This Row],[Unit_Cost]]</f>
        <v>95.86</v>
      </c>
      <c r="N1111" s="19">
        <f>Table1[[#This Row],[Quantity]]*Table1[[#This Row],[unit_per Profit]]</f>
        <v>132478.51999999999</v>
      </c>
    </row>
    <row r="1112" spans="1:14" x14ac:dyDescent="0.2">
      <c r="A1112" s="10" t="s">
        <v>29</v>
      </c>
      <c r="B1112" s="10" t="s">
        <v>197</v>
      </c>
      <c r="C1112" s="10" t="s">
        <v>31</v>
      </c>
      <c r="D1112" s="10" t="s">
        <v>27</v>
      </c>
      <c r="E1112" s="10" t="s">
        <v>35</v>
      </c>
      <c r="F1112" s="11" t="s">
        <v>1180</v>
      </c>
      <c r="G1112" s="10">
        <v>2010</v>
      </c>
      <c r="H1112" s="10">
        <v>861180341</v>
      </c>
      <c r="I1112" s="17" t="s">
        <v>650</v>
      </c>
      <c r="J1112" s="18">
        <v>1255</v>
      </c>
      <c r="K1112" s="19">
        <v>47.45</v>
      </c>
      <c r="L1112" s="19">
        <v>31.79</v>
      </c>
      <c r="M1112" s="19">
        <f>Table1[[#This Row],[Unit_Selling Price]]-Table1[[#This Row],[Unit_Cost]]</f>
        <v>15.66</v>
      </c>
      <c r="N1112" s="19">
        <f>Table1[[#This Row],[Quantity]]*Table1[[#This Row],[unit_per Profit]]</f>
        <v>19653.3</v>
      </c>
    </row>
    <row r="1113" spans="1:14" x14ac:dyDescent="0.2">
      <c r="A1113" s="10" t="s">
        <v>29</v>
      </c>
      <c r="B1113" s="10" t="s">
        <v>214</v>
      </c>
      <c r="C1113" s="10" t="s">
        <v>31</v>
      </c>
      <c r="D1113" s="10" t="s">
        <v>27</v>
      </c>
      <c r="E1113" s="10" t="s">
        <v>24</v>
      </c>
      <c r="F1113" s="11">
        <v>40822</v>
      </c>
      <c r="G1113" s="10">
        <v>2011</v>
      </c>
      <c r="H1113" s="10">
        <v>580569350</v>
      </c>
      <c r="I1113" s="17">
        <v>40609</v>
      </c>
      <c r="J1113" s="18">
        <v>2227</v>
      </c>
      <c r="K1113" s="19">
        <v>47.45</v>
      </c>
      <c r="L1113" s="19">
        <v>31.79</v>
      </c>
      <c r="M1113" s="19">
        <f>Table1[[#This Row],[Unit_Selling Price]]-Table1[[#This Row],[Unit_Cost]]</f>
        <v>15.66</v>
      </c>
      <c r="N1113" s="19">
        <f>Table1[[#This Row],[Quantity]]*Table1[[#This Row],[unit_per Profit]]</f>
        <v>34874.82</v>
      </c>
    </row>
    <row r="1114" spans="1:14" x14ac:dyDescent="0.2">
      <c r="A1114" s="10" t="s">
        <v>40</v>
      </c>
      <c r="B1114" s="10" t="s">
        <v>140</v>
      </c>
      <c r="C1114" s="10" t="s">
        <v>31</v>
      </c>
      <c r="D1114" s="10" t="s">
        <v>27</v>
      </c>
      <c r="E1114" s="10" t="s">
        <v>24</v>
      </c>
      <c r="F1114" s="11" t="s">
        <v>749</v>
      </c>
      <c r="G1114" s="10">
        <v>2010</v>
      </c>
      <c r="H1114" s="10">
        <v>965688645</v>
      </c>
      <c r="I1114" s="17" t="s">
        <v>437</v>
      </c>
      <c r="J1114" s="18">
        <v>7585</v>
      </c>
      <c r="K1114" s="19">
        <v>47.45</v>
      </c>
      <c r="L1114" s="19">
        <v>31.79</v>
      </c>
      <c r="M1114" s="19">
        <f>Table1[[#This Row],[Unit_Selling Price]]-Table1[[#This Row],[Unit_Cost]]</f>
        <v>15.66</v>
      </c>
      <c r="N1114" s="19">
        <f>Table1[[#This Row],[Quantity]]*Table1[[#This Row],[unit_per Profit]]</f>
        <v>118781.1</v>
      </c>
    </row>
    <row r="1115" spans="1:14" x14ac:dyDescent="0.2">
      <c r="A1115" s="10" t="s">
        <v>278</v>
      </c>
      <c r="B1115" s="10" t="s">
        <v>114</v>
      </c>
      <c r="C1115" s="10" t="s">
        <v>31</v>
      </c>
      <c r="D1115" s="10" t="s">
        <v>27</v>
      </c>
      <c r="E1115" s="10" t="s">
        <v>28</v>
      </c>
      <c r="F1115" s="11">
        <v>40826</v>
      </c>
      <c r="G1115" s="10">
        <v>2011</v>
      </c>
      <c r="H1115" s="10">
        <v>719712054</v>
      </c>
      <c r="I1115" s="17" t="s">
        <v>1181</v>
      </c>
      <c r="J1115" s="18">
        <v>7645</v>
      </c>
      <c r="K1115" s="19">
        <v>47.45</v>
      </c>
      <c r="L1115" s="19">
        <v>31.79</v>
      </c>
      <c r="M1115" s="19">
        <f>Table1[[#This Row],[Unit_Selling Price]]-Table1[[#This Row],[Unit_Cost]]</f>
        <v>15.66</v>
      </c>
      <c r="N1115" s="19">
        <f>Table1[[#This Row],[Quantity]]*Table1[[#This Row],[unit_per Profit]]</f>
        <v>119720.7</v>
      </c>
    </row>
    <row r="1116" spans="1:14" x14ac:dyDescent="0.2">
      <c r="A1116" s="10" t="s">
        <v>278</v>
      </c>
      <c r="B1116" s="10" t="s">
        <v>25</v>
      </c>
      <c r="C1116" s="10" t="s">
        <v>85</v>
      </c>
      <c r="D1116" s="10" t="s">
        <v>23</v>
      </c>
      <c r="E1116" s="10" t="s">
        <v>35</v>
      </c>
      <c r="F1116" s="11" t="s">
        <v>1182</v>
      </c>
      <c r="G1116" s="10">
        <v>2013</v>
      </c>
      <c r="H1116" s="10">
        <v>866125905</v>
      </c>
      <c r="I1116" s="17" t="s">
        <v>877</v>
      </c>
      <c r="J1116" s="18">
        <v>4757</v>
      </c>
      <c r="K1116" s="19">
        <v>668.27</v>
      </c>
      <c r="L1116" s="19">
        <v>502.54</v>
      </c>
      <c r="M1116" s="19">
        <f>Table1[[#This Row],[Unit_Selling Price]]-Table1[[#This Row],[Unit_Cost]]</f>
        <v>165.73</v>
      </c>
      <c r="N1116" s="19">
        <f>Table1[[#This Row],[Quantity]]*Table1[[#This Row],[unit_per Profit]]</f>
        <v>788377.61</v>
      </c>
    </row>
    <row r="1117" spans="1:14" x14ac:dyDescent="0.2">
      <c r="A1117" s="10" t="s">
        <v>46</v>
      </c>
      <c r="B1117" s="10" t="s">
        <v>150</v>
      </c>
      <c r="C1117" s="10" t="s">
        <v>34</v>
      </c>
      <c r="D1117" s="10" t="s">
        <v>27</v>
      </c>
      <c r="E1117" s="10" t="s">
        <v>24</v>
      </c>
      <c r="F1117" s="11" t="s">
        <v>1183</v>
      </c>
      <c r="G1117" s="10">
        <v>2012</v>
      </c>
      <c r="H1117" s="10">
        <v>698729026</v>
      </c>
      <c r="I1117" s="17" t="s">
        <v>937</v>
      </c>
      <c r="J1117" s="18">
        <v>8301</v>
      </c>
      <c r="K1117" s="19">
        <v>205.7</v>
      </c>
      <c r="L1117" s="19">
        <v>117.11</v>
      </c>
      <c r="M1117" s="19">
        <f>Table1[[#This Row],[Unit_Selling Price]]-Table1[[#This Row],[Unit_Cost]]</f>
        <v>88.59</v>
      </c>
      <c r="N1117" s="19">
        <f>Table1[[#This Row],[Quantity]]*Table1[[#This Row],[unit_per Profit]]</f>
        <v>735385.59</v>
      </c>
    </row>
    <row r="1118" spans="1:14" x14ac:dyDescent="0.2">
      <c r="A1118" s="10" t="s">
        <v>32</v>
      </c>
      <c r="B1118" s="10" t="s">
        <v>147</v>
      </c>
      <c r="C1118" s="10" t="s">
        <v>85</v>
      </c>
      <c r="D1118" s="10" t="s">
        <v>23</v>
      </c>
      <c r="E1118" s="10" t="s">
        <v>35</v>
      </c>
      <c r="F1118" s="11" t="s">
        <v>908</v>
      </c>
      <c r="G1118" s="10">
        <v>2012</v>
      </c>
      <c r="H1118" s="10">
        <v>931632745</v>
      </c>
      <c r="I1118" s="17">
        <v>40944</v>
      </c>
      <c r="J1118" s="18">
        <v>9687</v>
      </c>
      <c r="K1118" s="19">
        <v>668.27</v>
      </c>
      <c r="L1118" s="19">
        <v>502.54</v>
      </c>
      <c r="M1118" s="19">
        <f>Table1[[#This Row],[Unit_Selling Price]]-Table1[[#This Row],[Unit_Cost]]</f>
        <v>165.73</v>
      </c>
      <c r="N1118" s="19">
        <f>Table1[[#This Row],[Quantity]]*Table1[[#This Row],[unit_per Profit]]</f>
        <v>1605426.51</v>
      </c>
    </row>
    <row r="1119" spans="1:14" x14ac:dyDescent="0.2">
      <c r="A1119" s="10" t="s">
        <v>32</v>
      </c>
      <c r="B1119" s="10" t="s">
        <v>192</v>
      </c>
      <c r="C1119" s="10" t="s">
        <v>34</v>
      </c>
      <c r="D1119" s="10" t="s">
        <v>27</v>
      </c>
      <c r="E1119" s="10" t="s">
        <v>43</v>
      </c>
      <c r="F1119" s="11">
        <v>41701</v>
      </c>
      <c r="G1119" s="10">
        <v>2014</v>
      </c>
      <c r="H1119" s="10">
        <v>549260890</v>
      </c>
      <c r="I1119" s="17" t="s">
        <v>1039</v>
      </c>
      <c r="J1119" s="18">
        <v>7358</v>
      </c>
      <c r="K1119" s="19">
        <v>205.7</v>
      </c>
      <c r="L1119" s="19">
        <v>117.11</v>
      </c>
      <c r="M1119" s="19">
        <f>Table1[[#This Row],[Unit_Selling Price]]-Table1[[#This Row],[Unit_Cost]]</f>
        <v>88.59</v>
      </c>
      <c r="N1119" s="19">
        <f>Table1[[#This Row],[Quantity]]*Table1[[#This Row],[unit_per Profit]]</f>
        <v>651845.22</v>
      </c>
    </row>
    <row r="1120" spans="1:14" x14ac:dyDescent="0.2">
      <c r="A1120" s="10" t="s">
        <v>37</v>
      </c>
      <c r="B1120" s="10" t="s">
        <v>62</v>
      </c>
      <c r="C1120" s="10" t="s">
        <v>31</v>
      </c>
      <c r="D1120" s="10" t="s">
        <v>23</v>
      </c>
      <c r="E1120" s="10" t="s">
        <v>28</v>
      </c>
      <c r="F1120" s="11" t="s">
        <v>741</v>
      </c>
      <c r="G1120" s="10">
        <v>2013</v>
      </c>
      <c r="H1120" s="10">
        <v>856349790</v>
      </c>
      <c r="I1120" s="17" t="s">
        <v>820</v>
      </c>
      <c r="J1120" s="18">
        <v>1788</v>
      </c>
      <c r="K1120" s="19">
        <v>47.45</v>
      </c>
      <c r="L1120" s="19">
        <v>31.79</v>
      </c>
      <c r="M1120" s="19">
        <f>Table1[[#This Row],[Unit_Selling Price]]-Table1[[#This Row],[Unit_Cost]]</f>
        <v>15.66</v>
      </c>
      <c r="N1120" s="19">
        <f>Table1[[#This Row],[Quantity]]*Table1[[#This Row],[unit_per Profit]]</f>
        <v>28000.080000000002</v>
      </c>
    </row>
    <row r="1121" spans="1:14" x14ac:dyDescent="0.2">
      <c r="A1121" s="10" t="s">
        <v>278</v>
      </c>
      <c r="B1121" s="10" t="s">
        <v>226</v>
      </c>
      <c r="C1121" s="10" t="s">
        <v>39</v>
      </c>
      <c r="D1121" s="10" t="s">
        <v>27</v>
      </c>
      <c r="E1121" s="10" t="s">
        <v>43</v>
      </c>
      <c r="F1121" s="11" t="s">
        <v>823</v>
      </c>
      <c r="G1121" s="10">
        <v>2010</v>
      </c>
      <c r="H1121" s="10">
        <v>527948272</v>
      </c>
      <c r="I1121" s="17" t="s">
        <v>749</v>
      </c>
      <c r="J1121" s="18">
        <v>481</v>
      </c>
      <c r="K1121" s="19">
        <v>81.73</v>
      </c>
      <c r="L1121" s="19">
        <v>56.67</v>
      </c>
      <c r="M1121" s="19">
        <f>Table1[[#This Row],[Unit_Selling Price]]-Table1[[#This Row],[Unit_Cost]]</f>
        <v>25.06</v>
      </c>
      <c r="N1121" s="19">
        <f>Table1[[#This Row],[Quantity]]*Table1[[#This Row],[unit_per Profit]]</f>
        <v>12053.86</v>
      </c>
    </row>
    <row r="1122" spans="1:14" x14ac:dyDescent="0.2">
      <c r="A1122" s="10" t="s">
        <v>29</v>
      </c>
      <c r="B1122" s="10" t="s">
        <v>112</v>
      </c>
      <c r="C1122" s="10" t="s">
        <v>77</v>
      </c>
      <c r="D1122" s="10" t="s">
        <v>27</v>
      </c>
      <c r="E1122" s="10" t="s">
        <v>24</v>
      </c>
      <c r="F1122" s="11" t="s">
        <v>709</v>
      </c>
      <c r="G1122" s="10">
        <v>2013</v>
      </c>
      <c r="H1122" s="10">
        <v>559417665</v>
      </c>
      <c r="I1122" s="17" t="s">
        <v>710</v>
      </c>
      <c r="J1122" s="18">
        <v>2973</v>
      </c>
      <c r="K1122" s="19">
        <v>154.06</v>
      </c>
      <c r="L1122" s="19">
        <v>90.93</v>
      </c>
      <c r="M1122" s="19">
        <f>Table1[[#This Row],[Unit_Selling Price]]-Table1[[#This Row],[Unit_Cost]]</f>
        <v>63.13</v>
      </c>
      <c r="N1122" s="19">
        <f>Table1[[#This Row],[Quantity]]*Table1[[#This Row],[unit_per Profit]]</f>
        <v>187685.49</v>
      </c>
    </row>
    <row r="1123" spans="1:14" x14ac:dyDescent="0.2">
      <c r="A1123" s="10" t="s">
        <v>278</v>
      </c>
      <c r="B1123" s="10" t="s">
        <v>68</v>
      </c>
      <c r="C1123" s="10" t="s">
        <v>85</v>
      </c>
      <c r="D1123" s="10" t="s">
        <v>23</v>
      </c>
      <c r="E1123" s="10" t="s">
        <v>28</v>
      </c>
      <c r="F1123" s="11">
        <v>41129</v>
      </c>
      <c r="G1123" s="10">
        <v>2012</v>
      </c>
      <c r="H1123" s="10">
        <v>216431796</v>
      </c>
      <c r="I1123" s="17">
        <v>40977</v>
      </c>
      <c r="J1123" s="18">
        <v>5833</v>
      </c>
      <c r="K1123" s="19">
        <v>668.27</v>
      </c>
      <c r="L1123" s="19">
        <v>502.54</v>
      </c>
      <c r="M1123" s="19">
        <f>Table1[[#This Row],[Unit_Selling Price]]-Table1[[#This Row],[Unit_Cost]]</f>
        <v>165.73</v>
      </c>
      <c r="N1123" s="19">
        <f>Table1[[#This Row],[Quantity]]*Table1[[#This Row],[unit_per Profit]]</f>
        <v>966703.09</v>
      </c>
    </row>
    <row r="1124" spans="1:14" x14ac:dyDescent="0.2">
      <c r="A1124" s="10" t="s">
        <v>29</v>
      </c>
      <c r="B1124" s="10" t="s">
        <v>122</v>
      </c>
      <c r="C1124" s="10" t="s">
        <v>85</v>
      </c>
      <c r="D1124" s="10" t="s">
        <v>23</v>
      </c>
      <c r="E1124" s="10" t="s">
        <v>28</v>
      </c>
      <c r="F1124" s="11" t="s">
        <v>708</v>
      </c>
      <c r="G1124" s="10">
        <v>2015</v>
      </c>
      <c r="H1124" s="10">
        <v>184976994</v>
      </c>
      <c r="I1124" s="17" t="s">
        <v>469</v>
      </c>
      <c r="J1124" s="18">
        <v>7658</v>
      </c>
      <c r="K1124" s="19">
        <v>668.27</v>
      </c>
      <c r="L1124" s="19">
        <v>502.54</v>
      </c>
      <c r="M1124" s="19">
        <f>Table1[[#This Row],[Unit_Selling Price]]-Table1[[#This Row],[Unit_Cost]]</f>
        <v>165.73</v>
      </c>
      <c r="N1124" s="19">
        <f>Table1[[#This Row],[Quantity]]*Table1[[#This Row],[unit_per Profit]]</f>
        <v>1269160.3400000001</v>
      </c>
    </row>
    <row r="1125" spans="1:14" x14ac:dyDescent="0.2">
      <c r="A1125" s="10" t="s">
        <v>46</v>
      </c>
      <c r="B1125" s="10" t="s">
        <v>119</v>
      </c>
      <c r="C1125" s="10" t="s">
        <v>39</v>
      </c>
      <c r="D1125" s="10" t="s">
        <v>27</v>
      </c>
      <c r="E1125" s="10" t="s">
        <v>24</v>
      </c>
      <c r="F1125" s="11" t="s">
        <v>471</v>
      </c>
      <c r="G1125" s="10">
        <v>2011</v>
      </c>
      <c r="H1125" s="10">
        <v>321352088</v>
      </c>
      <c r="I1125" s="17">
        <v>40699</v>
      </c>
      <c r="J1125" s="18">
        <v>4079</v>
      </c>
      <c r="K1125" s="19">
        <v>81.73</v>
      </c>
      <c r="L1125" s="19">
        <v>56.67</v>
      </c>
      <c r="M1125" s="19">
        <f>Table1[[#This Row],[Unit_Selling Price]]-Table1[[#This Row],[Unit_Cost]]</f>
        <v>25.06</v>
      </c>
      <c r="N1125" s="19">
        <f>Table1[[#This Row],[Quantity]]*Table1[[#This Row],[unit_per Profit]]</f>
        <v>102219.74</v>
      </c>
    </row>
    <row r="1126" spans="1:14" x14ac:dyDescent="0.2">
      <c r="A1126" s="10" t="s">
        <v>46</v>
      </c>
      <c r="B1126" s="10" t="s">
        <v>206</v>
      </c>
      <c r="C1126" s="10" t="s">
        <v>65</v>
      </c>
      <c r="D1126" s="10" t="s">
        <v>27</v>
      </c>
      <c r="E1126" s="10" t="s">
        <v>24</v>
      </c>
      <c r="F1126" s="11" t="s">
        <v>505</v>
      </c>
      <c r="G1126" s="10">
        <v>2012</v>
      </c>
      <c r="H1126" s="10">
        <v>102168405</v>
      </c>
      <c r="I1126" s="17" t="s">
        <v>505</v>
      </c>
      <c r="J1126" s="18">
        <v>2756</v>
      </c>
      <c r="K1126" s="19">
        <v>9.33</v>
      </c>
      <c r="L1126" s="19">
        <v>6.92</v>
      </c>
      <c r="M1126" s="19">
        <f>Table1[[#This Row],[Unit_Selling Price]]-Table1[[#This Row],[Unit_Cost]]</f>
        <v>2.41</v>
      </c>
      <c r="N1126" s="19">
        <f>Table1[[#This Row],[Quantity]]*Table1[[#This Row],[unit_per Profit]]</f>
        <v>6641.96</v>
      </c>
    </row>
    <row r="1127" spans="1:14" x14ac:dyDescent="0.2">
      <c r="A1127" s="10" t="s">
        <v>29</v>
      </c>
      <c r="B1127" s="10" t="s">
        <v>130</v>
      </c>
      <c r="C1127" s="10" t="s">
        <v>31</v>
      </c>
      <c r="D1127" s="10" t="s">
        <v>23</v>
      </c>
      <c r="E1127" s="10" t="s">
        <v>24</v>
      </c>
      <c r="F1127" s="11">
        <v>41498</v>
      </c>
      <c r="G1127" s="10">
        <v>2013</v>
      </c>
      <c r="H1127" s="10">
        <v>874349772</v>
      </c>
      <c r="I1127" s="17">
        <v>41730</v>
      </c>
      <c r="J1127" s="18">
        <v>8383</v>
      </c>
      <c r="K1127" s="19">
        <v>47.45</v>
      </c>
      <c r="L1127" s="19">
        <v>31.79</v>
      </c>
      <c r="M1127" s="19">
        <f>Table1[[#This Row],[Unit_Selling Price]]-Table1[[#This Row],[Unit_Cost]]</f>
        <v>15.66</v>
      </c>
      <c r="N1127" s="19">
        <f>Table1[[#This Row],[Quantity]]*Table1[[#This Row],[unit_per Profit]]</f>
        <v>131277.78</v>
      </c>
    </row>
    <row r="1128" spans="1:14" x14ac:dyDescent="0.2">
      <c r="A1128" s="10" t="s">
        <v>278</v>
      </c>
      <c r="B1128" s="10" t="s">
        <v>164</v>
      </c>
      <c r="C1128" s="10" t="s">
        <v>77</v>
      </c>
      <c r="D1128" s="10" t="s">
        <v>23</v>
      </c>
      <c r="E1128" s="10" t="s">
        <v>43</v>
      </c>
      <c r="F1128" s="11" t="s">
        <v>615</v>
      </c>
      <c r="G1128" s="10">
        <v>2011</v>
      </c>
      <c r="H1128" s="10">
        <v>905132520</v>
      </c>
      <c r="I1128" s="17">
        <v>40798</v>
      </c>
      <c r="J1128" s="18">
        <v>7681</v>
      </c>
      <c r="K1128" s="19">
        <v>154.06</v>
      </c>
      <c r="L1128" s="19">
        <v>90.93</v>
      </c>
      <c r="M1128" s="19">
        <f>Table1[[#This Row],[Unit_Selling Price]]-Table1[[#This Row],[Unit_Cost]]</f>
        <v>63.13</v>
      </c>
      <c r="N1128" s="19">
        <f>Table1[[#This Row],[Quantity]]*Table1[[#This Row],[unit_per Profit]]</f>
        <v>484901.53</v>
      </c>
    </row>
    <row r="1129" spans="1:14" x14ac:dyDescent="0.2">
      <c r="A1129" s="10" t="s">
        <v>37</v>
      </c>
      <c r="B1129" s="10" t="s">
        <v>45</v>
      </c>
      <c r="C1129" s="10" t="s">
        <v>77</v>
      </c>
      <c r="D1129" s="10" t="s">
        <v>27</v>
      </c>
      <c r="E1129" s="10" t="s">
        <v>43</v>
      </c>
      <c r="F1129" s="11">
        <v>41769</v>
      </c>
      <c r="G1129" s="10">
        <v>2014</v>
      </c>
      <c r="H1129" s="10">
        <v>332065474</v>
      </c>
      <c r="I1129" s="17" t="s">
        <v>513</v>
      </c>
      <c r="J1129" s="18">
        <v>4408</v>
      </c>
      <c r="K1129" s="19">
        <v>154.06</v>
      </c>
      <c r="L1129" s="19">
        <v>90.93</v>
      </c>
      <c r="M1129" s="19">
        <f>Table1[[#This Row],[Unit_Selling Price]]-Table1[[#This Row],[Unit_Cost]]</f>
        <v>63.13</v>
      </c>
      <c r="N1129" s="19">
        <f>Table1[[#This Row],[Quantity]]*Table1[[#This Row],[unit_per Profit]]</f>
        <v>278277.03999999998</v>
      </c>
    </row>
    <row r="1130" spans="1:14" x14ac:dyDescent="0.2">
      <c r="A1130" s="10" t="s">
        <v>29</v>
      </c>
      <c r="B1130" s="10" t="s">
        <v>197</v>
      </c>
      <c r="C1130" s="10" t="s">
        <v>85</v>
      </c>
      <c r="D1130" s="10" t="s">
        <v>23</v>
      </c>
      <c r="E1130" s="10" t="s">
        <v>43</v>
      </c>
      <c r="F1130" s="11" t="s">
        <v>1184</v>
      </c>
      <c r="G1130" s="10">
        <v>2016</v>
      </c>
      <c r="H1130" s="10">
        <v>713009965</v>
      </c>
      <c r="I1130" s="17" t="s">
        <v>659</v>
      </c>
      <c r="J1130" s="18">
        <v>4348</v>
      </c>
      <c r="K1130" s="19">
        <v>668.27</v>
      </c>
      <c r="L1130" s="19">
        <v>502.54</v>
      </c>
      <c r="M1130" s="19">
        <f>Table1[[#This Row],[Unit_Selling Price]]-Table1[[#This Row],[Unit_Cost]]</f>
        <v>165.73</v>
      </c>
      <c r="N1130" s="19">
        <f>Table1[[#This Row],[Quantity]]*Table1[[#This Row],[unit_per Profit]]</f>
        <v>720594.04</v>
      </c>
    </row>
    <row r="1131" spans="1:14" x14ac:dyDescent="0.2">
      <c r="A1131" s="10" t="s">
        <v>46</v>
      </c>
      <c r="B1131" s="10" t="s">
        <v>206</v>
      </c>
      <c r="C1131" s="10" t="s">
        <v>22</v>
      </c>
      <c r="D1131" s="10" t="s">
        <v>27</v>
      </c>
      <c r="E1131" s="10" t="s">
        <v>24</v>
      </c>
      <c r="F1131" s="11" t="s">
        <v>1185</v>
      </c>
      <c r="G1131" s="10">
        <v>2017</v>
      </c>
      <c r="H1131" s="10">
        <v>976139819</v>
      </c>
      <c r="I1131" s="17" t="s">
        <v>464</v>
      </c>
      <c r="J1131" s="18">
        <v>319</v>
      </c>
      <c r="K1131" s="19">
        <v>255.28</v>
      </c>
      <c r="L1131" s="19">
        <v>159.41999999999999</v>
      </c>
      <c r="M1131" s="19">
        <f>Table1[[#This Row],[Unit_Selling Price]]-Table1[[#This Row],[Unit_Cost]]</f>
        <v>95.86</v>
      </c>
      <c r="N1131" s="19">
        <f>Table1[[#This Row],[Quantity]]*Table1[[#This Row],[unit_per Profit]]</f>
        <v>30579.34</v>
      </c>
    </row>
    <row r="1132" spans="1:14" x14ac:dyDescent="0.2">
      <c r="A1132" s="10" t="s">
        <v>29</v>
      </c>
      <c r="B1132" s="10" t="s">
        <v>197</v>
      </c>
      <c r="C1132" s="10" t="s">
        <v>22</v>
      </c>
      <c r="D1132" s="10" t="s">
        <v>23</v>
      </c>
      <c r="E1132" s="10" t="s">
        <v>24</v>
      </c>
      <c r="F1132" s="11" t="s">
        <v>1186</v>
      </c>
      <c r="G1132" s="10">
        <v>2016</v>
      </c>
      <c r="H1132" s="10">
        <v>569941365</v>
      </c>
      <c r="I1132" s="17" t="s">
        <v>867</v>
      </c>
      <c r="J1132" s="18">
        <v>7170</v>
      </c>
      <c r="K1132" s="19">
        <v>255.28</v>
      </c>
      <c r="L1132" s="19">
        <v>159.41999999999999</v>
      </c>
      <c r="M1132" s="19">
        <f>Table1[[#This Row],[Unit_Selling Price]]-Table1[[#This Row],[Unit_Cost]]</f>
        <v>95.86</v>
      </c>
      <c r="N1132" s="19">
        <f>Table1[[#This Row],[Quantity]]*Table1[[#This Row],[unit_per Profit]]</f>
        <v>687316.2</v>
      </c>
    </row>
    <row r="1133" spans="1:14" x14ac:dyDescent="0.2">
      <c r="A1133" s="10" t="s">
        <v>46</v>
      </c>
      <c r="B1133" s="10" t="s">
        <v>199</v>
      </c>
      <c r="C1133" s="10" t="s">
        <v>34</v>
      </c>
      <c r="D1133" s="10" t="s">
        <v>23</v>
      </c>
      <c r="E1133" s="10" t="s">
        <v>28</v>
      </c>
      <c r="F1133" s="11" t="s">
        <v>1187</v>
      </c>
      <c r="G1133" s="10">
        <v>2012</v>
      </c>
      <c r="H1133" s="10">
        <v>813213431</v>
      </c>
      <c r="I1133" s="17" t="s">
        <v>731</v>
      </c>
      <c r="J1133" s="18">
        <v>6781</v>
      </c>
      <c r="K1133" s="19">
        <v>205.7</v>
      </c>
      <c r="L1133" s="19">
        <v>117.11</v>
      </c>
      <c r="M1133" s="19">
        <f>Table1[[#This Row],[Unit_Selling Price]]-Table1[[#This Row],[Unit_Cost]]</f>
        <v>88.59</v>
      </c>
      <c r="N1133" s="19">
        <f>Table1[[#This Row],[Quantity]]*Table1[[#This Row],[unit_per Profit]]</f>
        <v>600728.79</v>
      </c>
    </row>
    <row r="1134" spans="1:14" x14ac:dyDescent="0.2">
      <c r="A1134" s="10" t="s">
        <v>29</v>
      </c>
      <c r="B1134" s="10" t="s">
        <v>126</v>
      </c>
      <c r="C1134" s="10" t="s">
        <v>85</v>
      </c>
      <c r="D1134" s="10" t="s">
        <v>23</v>
      </c>
      <c r="E1134" s="10" t="s">
        <v>43</v>
      </c>
      <c r="F1134" s="11">
        <v>40430</v>
      </c>
      <c r="G1134" s="10">
        <v>2010</v>
      </c>
      <c r="H1134" s="10">
        <v>845067346</v>
      </c>
      <c r="I1134" s="17" t="s">
        <v>398</v>
      </c>
      <c r="J1134" s="18">
        <v>3062</v>
      </c>
      <c r="K1134" s="19">
        <v>668.27</v>
      </c>
      <c r="L1134" s="19">
        <v>502.54</v>
      </c>
      <c r="M1134" s="19">
        <f>Table1[[#This Row],[Unit_Selling Price]]-Table1[[#This Row],[Unit_Cost]]</f>
        <v>165.73</v>
      </c>
      <c r="N1134" s="19">
        <f>Table1[[#This Row],[Quantity]]*Table1[[#This Row],[unit_per Profit]]</f>
        <v>507465.26</v>
      </c>
    </row>
    <row r="1135" spans="1:14" x14ac:dyDescent="0.2">
      <c r="A1135" s="10" t="s">
        <v>29</v>
      </c>
      <c r="B1135" s="10" t="s">
        <v>30</v>
      </c>
      <c r="C1135" s="10" t="s">
        <v>65</v>
      </c>
      <c r="D1135" s="10" t="s">
        <v>27</v>
      </c>
      <c r="E1135" s="10" t="s">
        <v>24</v>
      </c>
      <c r="F1135" s="11" t="s">
        <v>1188</v>
      </c>
      <c r="G1135" s="10">
        <v>2014</v>
      </c>
      <c r="H1135" s="10">
        <v>774926936</v>
      </c>
      <c r="I1135" s="17" t="s">
        <v>1067</v>
      </c>
      <c r="J1135" s="18">
        <v>6956</v>
      </c>
      <c r="K1135" s="19">
        <v>9.33</v>
      </c>
      <c r="L1135" s="19">
        <v>6.92</v>
      </c>
      <c r="M1135" s="19">
        <f>Table1[[#This Row],[Unit_Selling Price]]-Table1[[#This Row],[Unit_Cost]]</f>
        <v>2.41</v>
      </c>
      <c r="N1135" s="19">
        <f>Table1[[#This Row],[Quantity]]*Table1[[#This Row],[unit_per Profit]]</f>
        <v>16763.96</v>
      </c>
    </row>
    <row r="1136" spans="1:14" x14ac:dyDescent="0.2">
      <c r="A1136" s="10" t="s">
        <v>46</v>
      </c>
      <c r="B1136" s="10" t="s">
        <v>71</v>
      </c>
      <c r="C1136" s="10" t="s">
        <v>31</v>
      </c>
      <c r="D1136" s="10" t="s">
        <v>23</v>
      </c>
      <c r="E1136" s="10" t="s">
        <v>35</v>
      </c>
      <c r="F1136" s="11">
        <v>41736</v>
      </c>
      <c r="G1136" s="10">
        <v>2014</v>
      </c>
      <c r="H1136" s="10">
        <v>332528531</v>
      </c>
      <c r="I1136" s="17" t="s">
        <v>557</v>
      </c>
      <c r="J1136" s="18">
        <v>1437</v>
      </c>
      <c r="K1136" s="19">
        <v>47.45</v>
      </c>
      <c r="L1136" s="19">
        <v>31.79</v>
      </c>
      <c r="M1136" s="19">
        <f>Table1[[#This Row],[Unit_Selling Price]]-Table1[[#This Row],[Unit_Cost]]</f>
        <v>15.66</v>
      </c>
      <c r="N1136" s="19">
        <f>Table1[[#This Row],[Quantity]]*Table1[[#This Row],[unit_per Profit]]</f>
        <v>22503.42</v>
      </c>
    </row>
    <row r="1137" spans="1:14" x14ac:dyDescent="0.2">
      <c r="A1137" s="10" t="s">
        <v>29</v>
      </c>
      <c r="B1137" s="10" t="s">
        <v>154</v>
      </c>
      <c r="C1137" s="10" t="s">
        <v>22</v>
      </c>
      <c r="D1137" s="10" t="s">
        <v>23</v>
      </c>
      <c r="E1137" s="10" t="s">
        <v>43</v>
      </c>
      <c r="F1137" s="11">
        <v>40699</v>
      </c>
      <c r="G1137" s="10">
        <v>2011</v>
      </c>
      <c r="H1137" s="10">
        <v>217920958</v>
      </c>
      <c r="I1137" s="17" t="s">
        <v>595</v>
      </c>
      <c r="J1137" s="18">
        <v>6509</v>
      </c>
      <c r="K1137" s="19">
        <v>255.28</v>
      </c>
      <c r="L1137" s="19">
        <v>159.41999999999999</v>
      </c>
      <c r="M1137" s="19">
        <f>Table1[[#This Row],[Unit_Selling Price]]-Table1[[#This Row],[Unit_Cost]]</f>
        <v>95.86</v>
      </c>
      <c r="N1137" s="19">
        <f>Table1[[#This Row],[Quantity]]*Table1[[#This Row],[unit_per Profit]]</f>
        <v>623952.74</v>
      </c>
    </row>
    <row r="1138" spans="1:14" x14ac:dyDescent="0.2">
      <c r="A1138" s="10" t="s">
        <v>278</v>
      </c>
      <c r="B1138" s="10" t="s">
        <v>180</v>
      </c>
      <c r="C1138" s="10" t="s">
        <v>39</v>
      </c>
      <c r="D1138" s="10" t="s">
        <v>27</v>
      </c>
      <c r="E1138" s="10" t="s">
        <v>43</v>
      </c>
      <c r="F1138" s="11" t="s">
        <v>1088</v>
      </c>
      <c r="G1138" s="10">
        <v>2015</v>
      </c>
      <c r="H1138" s="10">
        <v>751465547</v>
      </c>
      <c r="I1138" s="17">
        <v>42350</v>
      </c>
      <c r="J1138" s="18">
        <v>4209</v>
      </c>
      <c r="K1138" s="19">
        <v>81.73</v>
      </c>
      <c r="L1138" s="19">
        <v>56.67</v>
      </c>
      <c r="M1138" s="19">
        <f>Table1[[#This Row],[Unit_Selling Price]]-Table1[[#This Row],[Unit_Cost]]</f>
        <v>25.06</v>
      </c>
      <c r="N1138" s="19">
        <f>Table1[[#This Row],[Quantity]]*Table1[[#This Row],[unit_per Profit]]</f>
        <v>105477.54</v>
      </c>
    </row>
    <row r="1139" spans="1:14" x14ac:dyDescent="0.2">
      <c r="A1139" s="10" t="s">
        <v>29</v>
      </c>
      <c r="B1139" s="10" t="s">
        <v>161</v>
      </c>
      <c r="C1139" s="10" t="s">
        <v>42</v>
      </c>
      <c r="D1139" s="10" t="s">
        <v>23</v>
      </c>
      <c r="E1139" s="10" t="s">
        <v>28</v>
      </c>
      <c r="F1139" s="11">
        <v>41427</v>
      </c>
      <c r="G1139" s="10">
        <v>2013</v>
      </c>
      <c r="H1139" s="10">
        <v>523836123</v>
      </c>
      <c r="I1139" s="17" t="s">
        <v>465</v>
      </c>
      <c r="J1139" s="18">
        <v>3605</v>
      </c>
      <c r="K1139" s="19">
        <v>109.28</v>
      </c>
      <c r="L1139" s="19">
        <v>35.840000000000003</v>
      </c>
      <c r="M1139" s="19">
        <f>Table1[[#This Row],[Unit_Selling Price]]-Table1[[#This Row],[Unit_Cost]]</f>
        <v>73.44</v>
      </c>
      <c r="N1139" s="19">
        <f>Table1[[#This Row],[Quantity]]*Table1[[#This Row],[unit_per Profit]]</f>
        <v>264751.2</v>
      </c>
    </row>
    <row r="1140" spans="1:14" x14ac:dyDescent="0.2">
      <c r="A1140" s="10" t="s">
        <v>29</v>
      </c>
      <c r="B1140" s="10" t="s">
        <v>109</v>
      </c>
      <c r="C1140" s="10" t="s">
        <v>77</v>
      </c>
      <c r="D1140" s="10" t="s">
        <v>23</v>
      </c>
      <c r="E1140" s="10" t="s">
        <v>28</v>
      </c>
      <c r="F1140" s="11">
        <v>40705</v>
      </c>
      <c r="G1140" s="10">
        <v>2011</v>
      </c>
      <c r="H1140" s="10">
        <v>446019017</v>
      </c>
      <c r="I1140" s="17" t="s">
        <v>1104</v>
      </c>
      <c r="J1140" s="18">
        <v>5794</v>
      </c>
      <c r="K1140" s="19">
        <v>154.06</v>
      </c>
      <c r="L1140" s="19">
        <v>90.93</v>
      </c>
      <c r="M1140" s="19">
        <f>Table1[[#This Row],[Unit_Selling Price]]-Table1[[#This Row],[Unit_Cost]]</f>
        <v>63.13</v>
      </c>
      <c r="N1140" s="19">
        <f>Table1[[#This Row],[Quantity]]*Table1[[#This Row],[unit_per Profit]]</f>
        <v>365775.22</v>
      </c>
    </row>
    <row r="1141" spans="1:14" x14ac:dyDescent="0.2">
      <c r="A1141" s="10" t="s">
        <v>32</v>
      </c>
      <c r="B1141" s="10" t="s">
        <v>36</v>
      </c>
      <c r="C1141" s="10" t="s">
        <v>49</v>
      </c>
      <c r="D1141" s="10" t="s">
        <v>27</v>
      </c>
      <c r="E1141" s="10" t="s">
        <v>43</v>
      </c>
      <c r="F1141" s="11" t="s">
        <v>633</v>
      </c>
      <c r="G1141" s="10">
        <v>2010</v>
      </c>
      <c r="H1141" s="10">
        <v>599313056</v>
      </c>
      <c r="I1141" s="17" t="s">
        <v>1028</v>
      </c>
      <c r="J1141" s="18">
        <v>8906</v>
      </c>
      <c r="K1141" s="19">
        <v>651.21</v>
      </c>
      <c r="L1141" s="19">
        <v>524.96</v>
      </c>
      <c r="M1141" s="19">
        <f>Table1[[#This Row],[Unit_Selling Price]]-Table1[[#This Row],[Unit_Cost]]</f>
        <v>126.25</v>
      </c>
      <c r="N1141" s="19">
        <f>Table1[[#This Row],[Quantity]]*Table1[[#This Row],[unit_per Profit]]</f>
        <v>1124382.5</v>
      </c>
    </row>
    <row r="1142" spans="1:14" x14ac:dyDescent="0.2">
      <c r="A1142" s="10" t="s">
        <v>37</v>
      </c>
      <c r="B1142" s="10" t="s">
        <v>73</v>
      </c>
      <c r="C1142" s="10" t="s">
        <v>39</v>
      </c>
      <c r="D1142" s="10" t="s">
        <v>23</v>
      </c>
      <c r="E1142" s="10" t="s">
        <v>24</v>
      </c>
      <c r="F1142" s="11" t="s">
        <v>480</v>
      </c>
      <c r="G1142" s="10">
        <v>2016</v>
      </c>
      <c r="H1142" s="10">
        <v>685329568</v>
      </c>
      <c r="I1142" s="17" t="s">
        <v>1189</v>
      </c>
      <c r="J1142" s="18">
        <v>3104</v>
      </c>
      <c r="K1142" s="19">
        <v>81.73</v>
      </c>
      <c r="L1142" s="19">
        <v>56.67</v>
      </c>
      <c r="M1142" s="19">
        <f>Table1[[#This Row],[Unit_Selling Price]]-Table1[[#This Row],[Unit_Cost]]</f>
        <v>25.06</v>
      </c>
      <c r="N1142" s="19">
        <f>Table1[[#This Row],[Quantity]]*Table1[[#This Row],[unit_per Profit]]</f>
        <v>77786.240000000005</v>
      </c>
    </row>
    <row r="1143" spans="1:14" x14ac:dyDescent="0.2">
      <c r="A1143" s="10" t="s">
        <v>29</v>
      </c>
      <c r="B1143" s="10" t="s">
        <v>76</v>
      </c>
      <c r="C1143" s="10" t="s">
        <v>42</v>
      </c>
      <c r="D1143" s="10" t="s">
        <v>23</v>
      </c>
      <c r="E1143" s="10" t="s">
        <v>43</v>
      </c>
      <c r="F1143" s="11" t="s">
        <v>1190</v>
      </c>
      <c r="G1143" s="10">
        <v>2011</v>
      </c>
      <c r="H1143" s="10">
        <v>475992381</v>
      </c>
      <c r="I1143" s="17" t="s">
        <v>891</v>
      </c>
      <c r="J1143" s="18">
        <v>5578</v>
      </c>
      <c r="K1143" s="19">
        <v>109.28</v>
      </c>
      <c r="L1143" s="19">
        <v>35.840000000000003</v>
      </c>
      <c r="M1143" s="19">
        <f>Table1[[#This Row],[Unit_Selling Price]]-Table1[[#This Row],[Unit_Cost]]</f>
        <v>73.44</v>
      </c>
      <c r="N1143" s="19">
        <f>Table1[[#This Row],[Quantity]]*Table1[[#This Row],[unit_per Profit]]</f>
        <v>409648.32</v>
      </c>
    </row>
    <row r="1144" spans="1:14" x14ac:dyDescent="0.2">
      <c r="A1144" s="10" t="s">
        <v>46</v>
      </c>
      <c r="B1144" s="10" t="s">
        <v>123</v>
      </c>
      <c r="C1144" s="10" t="s">
        <v>56</v>
      </c>
      <c r="D1144" s="10" t="s">
        <v>27</v>
      </c>
      <c r="E1144" s="10" t="s">
        <v>24</v>
      </c>
      <c r="F1144" s="11">
        <v>42347</v>
      </c>
      <c r="G1144" s="10">
        <v>2015</v>
      </c>
      <c r="H1144" s="10">
        <v>263537824</v>
      </c>
      <c r="I1144" s="17" t="s">
        <v>992</v>
      </c>
      <c r="J1144" s="18">
        <v>5553</v>
      </c>
      <c r="K1144" s="19">
        <v>421.89</v>
      </c>
      <c r="L1144" s="19">
        <v>364.69</v>
      </c>
      <c r="M1144" s="19">
        <f>Table1[[#This Row],[Unit_Selling Price]]-Table1[[#This Row],[Unit_Cost]]</f>
        <v>57.2</v>
      </c>
      <c r="N1144" s="19">
        <f>Table1[[#This Row],[Quantity]]*Table1[[#This Row],[unit_per Profit]]</f>
        <v>317631.59999999998</v>
      </c>
    </row>
    <row r="1145" spans="1:14" x14ac:dyDescent="0.2">
      <c r="A1145" s="10" t="s">
        <v>29</v>
      </c>
      <c r="B1145" s="10" t="s">
        <v>112</v>
      </c>
      <c r="C1145" s="10" t="s">
        <v>49</v>
      </c>
      <c r="D1145" s="10" t="s">
        <v>27</v>
      </c>
      <c r="E1145" s="10" t="s">
        <v>28</v>
      </c>
      <c r="F1145" s="11">
        <v>42738</v>
      </c>
      <c r="G1145" s="10">
        <v>2017</v>
      </c>
      <c r="H1145" s="10">
        <v>410514724</v>
      </c>
      <c r="I1145" s="17">
        <v>43012</v>
      </c>
      <c r="J1145" s="18">
        <v>9284</v>
      </c>
      <c r="K1145" s="19">
        <v>651.21</v>
      </c>
      <c r="L1145" s="19">
        <v>524.96</v>
      </c>
      <c r="M1145" s="19">
        <f>Table1[[#This Row],[Unit_Selling Price]]-Table1[[#This Row],[Unit_Cost]]</f>
        <v>126.25</v>
      </c>
      <c r="N1145" s="19">
        <f>Table1[[#This Row],[Quantity]]*Table1[[#This Row],[unit_per Profit]]</f>
        <v>1172105</v>
      </c>
    </row>
    <row r="1146" spans="1:14" x14ac:dyDescent="0.2">
      <c r="A1146" s="10" t="s">
        <v>46</v>
      </c>
      <c r="B1146" s="10" t="s">
        <v>137</v>
      </c>
      <c r="C1146" s="10" t="s">
        <v>31</v>
      </c>
      <c r="D1146" s="10" t="s">
        <v>27</v>
      </c>
      <c r="E1146" s="10" t="s">
        <v>24</v>
      </c>
      <c r="F1146" s="11">
        <v>41244</v>
      </c>
      <c r="G1146" s="10">
        <v>2012</v>
      </c>
      <c r="H1146" s="10">
        <v>899784409</v>
      </c>
      <c r="I1146" s="17" t="s">
        <v>1191</v>
      </c>
      <c r="J1146" s="18">
        <v>5057</v>
      </c>
      <c r="K1146" s="19">
        <v>47.45</v>
      </c>
      <c r="L1146" s="19">
        <v>31.79</v>
      </c>
      <c r="M1146" s="19">
        <f>Table1[[#This Row],[Unit_Selling Price]]-Table1[[#This Row],[Unit_Cost]]</f>
        <v>15.66</v>
      </c>
      <c r="N1146" s="19">
        <f>Table1[[#This Row],[Quantity]]*Table1[[#This Row],[unit_per Profit]]</f>
        <v>79192.62</v>
      </c>
    </row>
    <row r="1147" spans="1:14" x14ac:dyDescent="0.2">
      <c r="A1147" s="10" t="s">
        <v>46</v>
      </c>
      <c r="B1147" s="10" t="s">
        <v>47</v>
      </c>
      <c r="C1147" s="10" t="s">
        <v>39</v>
      </c>
      <c r="D1147" s="10" t="s">
        <v>23</v>
      </c>
      <c r="E1147" s="10" t="s">
        <v>43</v>
      </c>
      <c r="F1147" s="11" t="s">
        <v>1192</v>
      </c>
      <c r="G1147" s="10">
        <v>2016</v>
      </c>
      <c r="H1147" s="10">
        <v>884520709</v>
      </c>
      <c r="I1147" s="17">
        <v>42621</v>
      </c>
      <c r="J1147" s="18">
        <v>8189</v>
      </c>
      <c r="K1147" s="19">
        <v>81.73</v>
      </c>
      <c r="L1147" s="19">
        <v>56.67</v>
      </c>
      <c r="M1147" s="19">
        <f>Table1[[#This Row],[Unit_Selling Price]]-Table1[[#This Row],[Unit_Cost]]</f>
        <v>25.06</v>
      </c>
      <c r="N1147" s="19">
        <f>Table1[[#This Row],[Quantity]]*Table1[[#This Row],[unit_per Profit]]</f>
        <v>205216.34</v>
      </c>
    </row>
    <row r="1148" spans="1:14" x14ac:dyDescent="0.2">
      <c r="A1148" s="10" t="s">
        <v>29</v>
      </c>
      <c r="B1148" s="10" t="s">
        <v>193</v>
      </c>
      <c r="C1148" s="10" t="s">
        <v>39</v>
      </c>
      <c r="D1148" s="10" t="s">
        <v>27</v>
      </c>
      <c r="E1148" s="10" t="s">
        <v>28</v>
      </c>
      <c r="F1148" s="11" t="s">
        <v>1193</v>
      </c>
      <c r="G1148" s="10">
        <v>2010</v>
      </c>
      <c r="H1148" s="10">
        <v>938209950</v>
      </c>
      <c r="I1148" s="17" t="s">
        <v>1194</v>
      </c>
      <c r="J1148" s="18">
        <v>6028</v>
      </c>
      <c r="K1148" s="19">
        <v>81.73</v>
      </c>
      <c r="L1148" s="19">
        <v>56.67</v>
      </c>
      <c r="M1148" s="19">
        <f>Table1[[#This Row],[Unit_Selling Price]]-Table1[[#This Row],[Unit_Cost]]</f>
        <v>25.06</v>
      </c>
      <c r="N1148" s="19">
        <f>Table1[[#This Row],[Quantity]]*Table1[[#This Row],[unit_per Profit]]</f>
        <v>151061.68</v>
      </c>
    </row>
    <row r="1149" spans="1:14" x14ac:dyDescent="0.2">
      <c r="A1149" s="10" t="s">
        <v>46</v>
      </c>
      <c r="B1149" s="10" t="s">
        <v>143</v>
      </c>
      <c r="C1149" s="10" t="s">
        <v>65</v>
      </c>
      <c r="D1149" s="10" t="s">
        <v>23</v>
      </c>
      <c r="E1149" s="10" t="s">
        <v>24</v>
      </c>
      <c r="F1149" s="11" t="s">
        <v>879</v>
      </c>
      <c r="G1149" s="10">
        <v>2015</v>
      </c>
      <c r="H1149" s="10">
        <v>804650962</v>
      </c>
      <c r="I1149" s="17" t="s">
        <v>384</v>
      </c>
      <c r="J1149" s="18">
        <v>2956</v>
      </c>
      <c r="K1149" s="19">
        <v>9.33</v>
      </c>
      <c r="L1149" s="19">
        <v>6.92</v>
      </c>
      <c r="M1149" s="19">
        <f>Table1[[#This Row],[Unit_Selling Price]]-Table1[[#This Row],[Unit_Cost]]</f>
        <v>2.41</v>
      </c>
      <c r="N1149" s="19">
        <f>Table1[[#This Row],[Quantity]]*Table1[[#This Row],[unit_per Profit]]</f>
        <v>7123.96</v>
      </c>
    </row>
    <row r="1150" spans="1:14" x14ac:dyDescent="0.2">
      <c r="A1150" s="10" t="s">
        <v>29</v>
      </c>
      <c r="B1150" s="10" t="s">
        <v>109</v>
      </c>
      <c r="C1150" s="10" t="s">
        <v>42</v>
      </c>
      <c r="D1150" s="10" t="s">
        <v>27</v>
      </c>
      <c r="E1150" s="10" t="s">
        <v>43</v>
      </c>
      <c r="F1150" s="11" t="s">
        <v>386</v>
      </c>
      <c r="G1150" s="10">
        <v>2016</v>
      </c>
      <c r="H1150" s="10">
        <v>747955071</v>
      </c>
      <c r="I1150" s="17" t="s">
        <v>1195</v>
      </c>
      <c r="J1150" s="18">
        <v>5382</v>
      </c>
      <c r="K1150" s="19">
        <v>109.28</v>
      </c>
      <c r="L1150" s="19">
        <v>35.840000000000003</v>
      </c>
      <c r="M1150" s="19">
        <f>Table1[[#This Row],[Unit_Selling Price]]-Table1[[#This Row],[Unit_Cost]]</f>
        <v>73.44</v>
      </c>
      <c r="N1150" s="19">
        <f>Table1[[#This Row],[Quantity]]*Table1[[#This Row],[unit_per Profit]]</f>
        <v>395254.08</v>
      </c>
    </row>
    <row r="1151" spans="1:14" x14ac:dyDescent="0.2">
      <c r="A1151" s="10" t="s">
        <v>46</v>
      </c>
      <c r="B1151" s="10" t="s">
        <v>156</v>
      </c>
      <c r="C1151" s="10" t="s">
        <v>77</v>
      </c>
      <c r="D1151" s="10" t="s">
        <v>27</v>
      </c>
      <c r="E1151" s="10" t="s">
        <v>28</v>
      </c>
      <c r="F1151" s="11" t="s">
        <v>771</v>
      </c>
      <c r="G1151" s="10">
        <v>2012</v>
      </c>
      <c r="H1151" s="10">
        <v>202546107</v>
      </c>
      <c r="I1151" s="17">
        <v>41193</v>
      </c>
      <c r="J1151" s="18">
        <v>6749</v>
      </c>
      <c r="K1151" s="19">
        <v>154.06</v>
      </c>
      <c r="L1151" s="19">
        <v>90.93</v>
      </c>
      <c r="M1151" s="19">
        <f>Table1[[#This Row],[Unit_Selling Price]]-Table1[[#This Row],[Unit_Cost]]</f>
        <v>63.13</v>
      </c>
      <c r="N1151" s="19">
        <f>Table1[[#This Row],[Quantity]]*Table1[[#This Row],[unit_per Profit]]</f>
        <v>426064.37</v>
      </c>
    </row>
    <row r="1152" spans="1:14" x14ac:dyDescent="0.2">
      <c r="A1152" s="10" t="s">
        <v>29</v>
      </c>
      <c r="B1152" s="10" t="s">
        <v>197</v>
      </c>
      <c r="C1152" s="10" t="s">
        <v>42</v>
      </c>
      <c r="D1152" s="10" t="s">
        <v>27</v>
      </c>
      <c r="E1152" s="10" t="s">
        <v>35</v>
      </c>
      <c r="F1152" s="11" t="s">
        <v>897</v>
      </c>
      <c r="G1152" s="10">
        <v>2017</v>
      </c>
      <c r="H1152" s="10">
        <v>923160398</v>
      </c>
      <c r="I1152" s="17" t="s">
        <v>1196</v>
      </c>
      <c r="J1152" s="18">
        <v>2531</v>
      </c>
      <c r="K1152" s="19">
        <v>109.28</v>
      </c>
      <c r="L1152" s="19">
        <v>35.840000000000003</v>
      </c>
      <c r="M1152" s="19">
        <f>Table1[[#This Row],[Unit_Selling Price]]-Table1[[#This Row],[Unit_Cost]]</f>
        <v>73.44</v>
      </c>
      <c r="N1152" s="19">
        <f>Table1[[#This Row],[Quantity]]*Table1[[#This Row],[unit_per Profit]]</f>
        <v>185876.64</v>
      </c>
    </row>
    <row r="1153" spans="1:14" x14ac:dyDescent="0.2">
      <c r="A1153" s="10" t="s">
        <v>46</v>
      </c>
      <c r="B1153" s="10" t="s">
        <v>103</v>
      </c>
      <c r="C1153" s="10" t="s">
        <v>65</v>
      </c>
      <c r="D1153" s="10" t="s">
        <v>23</v>
      </c>
      <c r="E1153" s="10" t="s">
        <v>28</v>
      </c>
      <c r="F1153" s="11" t="s">
        <v>999</v>
      </c>
      <c r="G1153" s="10">
        <v>2011</v>
      </c>
      <c r="H1153" s="10">
        <v>234846770</v>
      </c>
      <c r="I1153" s="17">
        <v>40701</v>
      </c>
      <c r="J1153" s="18">
        <v>5233</v>
      </c>
      <c r="K1153" s="19">
        <v>9.33</v>
      </c>
      <c r="L1153" s="19">
        <v>6.92</v>
      </c>
      <c r="M1153" s="19">
        <f>Table1[[#This Row],[Unit_Selling Price]]-Table1[[#This Row],[Unit_Cost]]</f>
        <v>2.41</v>
      </c>
      <c r="N1153" s="19">
        <f>Table1[[#This Row],[Quantity]]*Table1[[#This Row],[unit_per Profit]]</f>
        <v>12611.53</v>
      </c>
    </row>
    <row r="1154" spans="1:14" x14ac:dyDescent="0.2">
      <c r="A1154" s="10" t="s">
        <v>40</v>
      </c>
      <c r="B1154" s="10" t="s">
        <v>41</v>
      </c>
      <c r="C1154" s="10" t="s">
        <v>49</v>
      </c>
      <c r="D1154" s="10" t="s">
        <v>27</v>
      </c>
      <c r="E1154" s="10" t="s">
        <v>35</v>
      </c>
      <c r="F1154" s="11" t="s">
        <v>1197</v>
      </c>
      <c r="G1154" s="10">
        <v>2014</v>
      </c>
      <c r="H1154" s="10">
        <v>482966554</v>
      </c>
      <c r="I1154" s="17" t="s">
        <v>866</v>
      </c>
      <c r="J1154" s="18">
        <v>9391</v>
      </c>
      <c r="K1154" s="19">
        <v>651.21</v>
      </c>
      <c r="L1154" s="19">
        <v>524.96</v>
      </c>
      <c r="M1154" s="19">
        <f>Table1[[#This Row],[Unit_Selling Price]]-Table1[[#This Row],[Unit_Cost]]</f>
        <v>126.25</v>
      </c>
      <c r="N1154" s="19">
        <f>Table1[[#This Row],[Quantity]]*Table1[[#This Row],[unit_per Profit]]</f>
        <v>1185613.75</v>
      </c>
    </row>
    <row r="1155" spans="1:14" x14ac:dyDescent="0.2">
      <c r="A1155" s="10" t="s">
        <v>32</v>
      </c>
      <c r="B1155" s="10" t="s">
        <v>157</v>
      </c>
      <c r="C1155" s="10" t="s">
        <v>65</v>
      </c>
      <c r="D1155" s="10" t="s">
        <v>23</v>
      </c>
      <c r="E1155" s="10" t="s">
        <v>35</v>
      </c>
      <c r="F1155" s="11" t="s">
        <v>1198</v>
      </c>
      <c r="G1155" s="10">
        <v>2014</v>
      </c>
      <c r="H1155" s="10">
        <v>483193576</v>
      </c>
      <c r="I1155" s="17" t="s">
        <v>602</v>
      </c>
      <c r="J1155" s="18">
        <v>6572</v>
      </c>
      <c r="K1155" s="19">
        <v>9.33</v>
      </c>
      <c r="L1155" s="19">
        <v>6.92</v>
      </c>
      <c r="M1155" s="19">
        <f>Table1[[#This Row],[Unit_Selling Price]]-Table1[[#This Row],[Unit_Cost]]</f>
        <v>2.41</v>
      </c>
      <c r="N1155" s="19">
        <f>Table1[[#This Row],[Quantity]]*Table1[[#This Row],[unit_per Profit]]</f>
        <v>15838.52</v>
      </c>
    </row>
    <row r="1156" spans="1:14" x14ac:dyDescent="0.2">
      <c r="A1156" s="10" t="s">
        <v>32</v>
      </c>
      <c r="B1156" s="10" t="s">
        <v>81</v>
      </c>
      <c r="C1156" s="10" t="s">
        <v>77</v>
      </c>
      <c r="D1156" s="10" t="s">
        <v>23</v>
      </c>
      <c r="E1156" s="10" t="s">
        <v>28</v>
      </c>
      <c r="F1156" s="11">
        <v>41465</v>
      </c>
      <c r="G1156" s="10">
        <v>2013</v>
      </c>
      <c r="H1156" s="10">
        <v>471514165</v>
      </c>
      <c r="I1156" s="17" t="s">
        <v>857</v>
      </c>
      <c r="J1156" s="18">
        <v>374</v>
      </c>
      <c r="K1156" s="19">
        <v>154.06</v>
      </c>
      <c r="L1156" s="19">
        <v>90.93</v>
      </c>
      <c r="M1156" s="19">
        <f>Table1[[#This Row],[Unit_Selling Price]]-Table1[[#This Row],[Unit_Cost]]</f>
        <v>63.13</v>
      </c>
      <c r="N1156" s="19">
        <f>Table1[[#This Row],[Quantity]]*Table1[[#This Row],[unit_per Profit]]</f>
        <v>23610.62</v>
      </c>
    </row>
    <row r="1157" spans="1:14" x14ac:dyDescent="0.2">
      <c r="A1157" s="10" t="s">
        <v>29</v>
      </c>
      <c r="B1157" s="10" t="s">
        <v>131</v>
      </c>
      <c r="C1157" s="10" t="s">
        <v>49</v>
      </c>
      <c r="D1157" s="10" t="s">
        <v>23</v>
      </c>
      <c r="E1157" s="10" t="s">
        <v>43</v>
      </c>
      <c r="F1157" s="11" t="s">
        <v>722</v>
      </c>
      <c r="G1157" s="10">
        <v>2012</v>
      </c>
      <c r="H1157" s="10">
        <v>754227149</v>
      </c>
      <c r="I1157" s="17" t="s">
        <v>660</v>
      </c>
      <c r="J1157" s="18">
        <v>1429</v>
      </c>
      <c r="K1157" s="19">
        <v>651.21</v>
      </c>
      <c r="L1157" s="19">
        <v>524.96</v>
      </c>
      <c r="M1157" s="19">
        <f>Table1[[#This Row],[Unit_Selling Price]]-Table1[[#This Row],[Unit_Cost]]</f>
        <v>126.25</v>
      </c>
      <c r="N1157" s="19">
        <f>Table1[[#This Row],[Quantity]]*Table1[[#This Row],[unit_per Profit]]</f>
        <v>180411.25</v>
      </c>
    </row>
    <row r="1158" spans="1:14" x14ac:dyDescent="0.2">
      <c r="A1158" s="10" t="s">
        <v>29</v>
      </c>
      <c r="B1158" s="10" t="s">
        <v>134</v>
      </c>
      <c r="C1158" s="10" t="s">
        <v>22</v>
      </c>
      <c r="D1158" s="10" t="s">
        <v>27</v>
      </c>
      <c r="E1158" s="10" t="s">
        <v>35</v>
      </c>
      <c r="F1158" s="11" t="s">
        <v>1199</v>
      </c>
      <c r="G1158" s="10">
        <v>2013</v>
      </c>
      <c r="H1158" s="10">
        <v>357943856</v>
      </c>
      <c r="I1158" s="17" t="s">
        <v>524</v>
      </c>
      <c r="J1158" s="18">
        <v>2396</v>
      </c>
      <c r="K1158" s="19">
        <v>255.28</v>
      </c>
      <c r="L1158" s="19">
        <v>159.41999999999999</v>
      </c>
      <c r="M1158" s="19">
        <f>Table1[[#This Row],[Unit_Selling Price]]-Table1[[#This Row],[Unit_Cost]]</f>
        <v>95.86</v>
      </c>
      <c r="N1158" s="19">
        <f>Table1[[#This Row],[Quantity]]*Table1[[#This Row],[unit_per Profit]]</f>
        <v>229680.56</v>
      </c>
    </row>
    <row r="1159" spans="1:14" x14ac:dyDescent="0.2">
      <c r="A1159" s="10" t="s">
        <v>46</v>
      </c>
      <c r="B1159" s="10" t="s">
        <v>269</v>
      </c>
      <c r="C1159" s="10" t="s">
        <v>39</v>
      </c>
      <c r="D1159" s="10" t="s">
        <v>27</v>
      </c>
      <c r="E1159" s="10" t="s">
        <v>43</v>
      </c>
      <c r="F1159" s="11" t="s">
        <v>501</v>
      </c>
      <c r="G1159" s="10">
        <v>2013</v>
      </c>
      <c r="H1159" s="10">
        <v>179588115</v>
      </c>
      <c r="I1159" s="17" t="s">
        <v>1200</v>
      </c>
      <c r="J1159" s="18">
        <v>2969</v>
      </c>
      <c r="K1159" s="19">
        <v>81.73</v>
      </c>
      <c r="L1159" s="19">
        <v>56.67</v>
      </c>
      <c r="M1159" s="19">
        <f>Table1[[#This Row],[Unit_Selling Price]]-Table1[[#This Row],[Unit_Cost]]</f>
        <v>25.06</v>
      </c>
      <c r="N1159" s="19">
        <f>Table1[[#This Row],[Quantity]]*Table1[[#This Row],[unit_per Profit]]</f>
        <v>74403.14</v>
      </c>
    </row>
    <row r="1160" spans="1:14" x14ac:dyDescent="0.2">
      <c r="A1160" s="10" t="s">
        <v>32</v>
      </c>
      <c r="B1160" s="10" t="s">
        <v>93</v>
      </c>
      <c r="C1160" s="10" t="s">
        <v>56</v>
      </c>
      <c r="D1160" s="10" t="s">
        <v>27</v>
      </c>
      <c r="E1160" s="10" t="s">
        <v>43</v>
      </c>
      <c r="F1160" s="11">
        <v>41316</v>
      </c>
      <c r="G1160" s="10">
        <v>2013</v>
      </c>
      <c r="H1160" s="10">
        <v>736396253</v>
      </c>
      <c r="I1160" s="17">
        <v>41405</v>
      </c>
      <c r="J1160" s="18">
        <v>4870</v>
      </c>
      <c r="K1160" s="19">
        <v>421.89</v>
      </c>
      <c r="L1160" s="19">
        <v>364.69</v>
      </c>
      <c r="M1160" s="19">
        <f>Table1[[#This Row],[Unit_Selling Price]]-Table1[[#This Row],[Unit_Cost]]</f>
        <v>57.2</v>
      </c>
      <c r="N1160" s="19">
        <f>Table1[[#This Row],[Quantity]]*Table1[[#This Row],[unit_per Profit]]</f>
        <v>278564</v>
      </c>
    </row>
    <row r="1161" spans="1:14" x14ac:dyDescent="0.2">
      <c r="A1161" s="10" t="s">
        <v>29</v>
      </c>
      <c r="B1161" s="10" t="s">
        <v>214</v>
      </c>
      <c r="C1161" s="10" t="s">
        <v>51</v>
      </c>
      <c r="D1161" s="10" t="s">
        <v>23</v>
      </c>
      <c r="E1161" s="10" t="s">
        <v>24</v>
      </c>
      <c r="F1161" s="11" t="s">
        <v>373</v>
      </c>
      <c r="G1161" s="10">
        <v>2011</v>
      </c>
      <c r="H1161" s="10">
        <v>815917098</v>
      </c>
      <c r="I1161" s="17" t="s">
        <v>405</v>
      </c>
      <c r="J1161" s="18">
        <v>6856</v>
      </c>
      <c r="K1161" s="19">
        <v>437.2</v>
      </c>
      <c r="L1161" s="19">
        <v>263.33</v>
      </c>
      <c r="M1161" s="19">
        <f>Table1[[#This Row],[Unit_Selling Price]]-Table1[[#This Row],[Unit_Cost]]</f>
        <v>173.87</v>
      </c>
      <c r="N1161" s="19">
        <f>Table1[[#This Row],[Quantity]]*Table1[[#This Row],[unit_per Profit]]</f>
        <v>1192052.72</v>
      </c>
    </row>
    <row r="1162" spans="1:14" x14ac:dyDescent="0.2">
      <c r="A1162" s="10" t="s">
        <v>29</v>
      </c>
      <c r="B1162" s="10" t="s">
        <v>131</v>
      </c>
      <c r="C1162" s="10" t="s">
        <v>42</v>
      </c>
      <c r="D1162" s="10" t="s">
        <v>27</v>
      </c>
      <c r="E1162" s="10" t="s">
        <v>35</v>
      </c>
      <c r="F1162" s="11">
        <v>40575</v>
      </c>
      <c r="G1162" s="10">
        <v>2011</v>
      </c>
      <c r="H1162" s="10">
        <v>626011979</v>
      </c>
      <c r="I1162" s="17">
        <v>40848</v>
      </c>
      <c r="J1162" s="18">
        <v>9711</v>
      </c>
      <c r="K1162" s="19">
        <v>109.28</v>
      </c>
      <c r="L1162" s="19">
        <v>35.840000000000003</v>
      </c>
      <c r="M1162" s="19">
        <f>Table1[[#This Row],[Unit_Selling Price]]-Table1[[#This Row],[Unit_Cost]]</f>
        <v>73.44</v>
      </c>
      <c r="N1162" s="19">
        <f>Table1[[#This Row],[Quantity]]*Table1[[#This Row],[unit_per Profit]]</f>
        <v>713175.84</v>
      </c>
    </row>
    <row r="1163" spans="1:14" x14ac:dyDescent="0.2">
      <c r="A1163" s="10" t="s">
        <v>59</v>
      </c>
      <c r="B1163" s="10" t="s">
        <v>148</v>
      </c>
      <c r="C1163" s="10" t="s">
        <v>39</v>
      </c>
      <c r="D1163" s="10" t="s">
        <v>27</v>
      </c>
      <c r="E1163" s="10" t="s">
        <v>35</v>
      </c>
      <c r="F1163" s="11" t="s">
        <v>920</v>
      </c>
      <c r="G1163" s="10">
        <v>2016</v>
      </c>
      <c r="H1163" s="10">
        <v>444854724</v>
      </c>
      <c r="I1163" s="17" t="s">
        <v>1201</v>
      </c>
      <c r="J1163" s="18">
        <v>1253</v>
      </c>
      <c r="K1163" s="19">
        <v>81.73</v>
      </c>
      <c r="L1163" s="19">
        <v>56.67</v>
      </c>
      <c r="M1163" s="19">
        <f>Table1[[#This Row],[Unit_Selling Price]]-Table1[[#This Row],[Unit_Cost]]</f>
        <v>25.06</v>
      </c>
      <c r="N1163" s="19">
        <f>Table1[[#This Row],[Quantity]]*Table1[[#This Row],[unit_per Profit]]</f>
        <v>31400.18</v>
      </c>
    </row>
    <row r="1164" spans="1:14" x14ac:dyDescent="0.2">
      <c r="A1164" s="10" t="s">
        <v>46</v>
      </c>
      <c r="B1164" s="10" t="s">
        <v>143</v>
      </c>
      <c r="C1164" s="10" t="s">
        <v>56</v>
      </c>
      <c r="D1164" s="10" t="s">
        <v>27</v>
      </c>
      <c r="E1164" s="10" t="s">
        <v>35</v>
      </c>
      <c r="F1164" s="11" t="s">
        <v>387</v>
      </c>
      <c r="G1164" s="10">
        <v>2016</v>
      </c>
      <c r="H1164" s="10">
        <v>170931661</v>
      </c>
      <c r="I1164" s="17" t="s">
        <v>1176</v>
      </c>
      <c r="J1164" s="18">
        <v>1332</v>
      </c>
      <c r="K1164" s="19">
        <v>421.89</v>
      </c>
      <c r="L1164" s="19">
        <v>364.69</v>
      </c>
      <c r="M1164" s="19">
        <f>Table1[[#This Row],[Unit_Selling Price]]-Table1[[#This Row],[Unit_Cost]]</f>
        <v>57.2</v>
      </c>
      <c r="N1164" s="19">
        <f>Table1[[#This Row],[Quantity]]*Table1[[#This Row],[unit_per Profit]]</f>
        <v>76190.399999999994</v>
      </c>
    </row>
    <row r="1165" spans="1:14" x14ac:dyDescent="0.2">
      <c r="A1165" s="10" t="s">
        <v>40</v>
      </c>
      <c r="B1165" s="10" t="s">
        <v>66</v>
      </c>
      <c r="C1165" s="10" t="s">
        <v>85</v>
      </c>
      <c r="D1165" s="10" t="s">
        <v>23</v>
      </c>
      <c r="E1165" s="10" t="s">
        <v>24</v>
      </c>
      <c r="F1165" s="11" t="s">
        <v>635</v>
      </c>
      <c r="G1165" s="10">
        <v>2013</v>
      </c>
      <c r="H1165" s="10">
        <v>673041617</v>
      </c>
      <c r="I1165" s="17" t="s">
        <v>739</v>
      </c>
      <c r="J1165" s="18">
        <v>6826</v>
      </c>
      <c r="K1165" s="19">
        <v>668.27</v>
      </c>
      <c r="L1165" s="19">
        <v>502.54</v>
      </c>
      <c r="M1165" s="19">
        <f>Table1[[#This Row],[Unit_Selling Price]]-Table1[[#This Row],[Unit_Cost]]</f>
        <v>165.73</v>
      </c>
      <c r="N1165" s="19">
        <f>Table1[[#This Row],[Quantity]]*Table1[[#This Row],[unit_per Profit]]</f>
        <v>1131272.98</v>
      </c>
    </row>
    <row r="1166" spans="1:14" x14ac:dyDescent="0.2">
      <c r="A1166" s="10" t="s">
        <v>29</v>
      </c>
      <c r="B1166" s="10" t="s">
        <v>44</v>
      </c>
      <c r="C1166" s="10" t="s">
        <v>22</v>
      </c>
      <c r="D1166" s="10" t="s">
        <v>23</v>
      </c>
      <c r="E1166" s="10" t="s">
        <v>24</v>
      </c>
      <c r="F1166" s="11">
        <v>42008</v>
      </c>
      <c r="G1166" s="10">
        <v>2015</v>
      </c>
      <c r="H1166" s="10">
        <v>640295922</v>
      </c>
      <c r="I1166" s="17">
        <v>42067</v>
      </c>
      <c r="J1166" s="18">
        <v>6647</v>
      </c>
      <c r="K1166" s="19">
        <v>255.28</v>
      </c>
      <c r="L1166" s="19">
        <v>159.41999999999999</v>
      </c>
      <c r="M1166" s="19">
        <f>Table1[[#This Row],[Unit_Selling Price]]-Table1[[#This Row],[Unit_Cost]]</f>
        <v>95.86</v>
      </c>
      <c r="N1166" s="19">
        <f>Table1[[#This Row],[Quantity]]*Table1[[#This Row],[unit_per Profit]]</f>
        <v>637181.42000000004</v>
      </c>
    </row>
    <row r="1167" spans="1:14" x14ac:dyDescent="0.2">
      <c r="A1167" s="10" t="s">
        <v>278</v>
      </c>
      <c r="B1167" s="10" t="s">
        <v>271</v>
      </c>
      <c r="C1167" s="10" t="s">
        <v>77</v>
      </c>
      <c r="D1167" s="10" t="s">
        <v>27</v>
      </c>
      <c r="E1167" s="10" t="s">
        <v>43</v>
      </c>
      <c r="F1167" s="11" t="s">
        <v>1202</v>
      </c>
      <c r="G1167" s="10">
        <v>2015</v>
      </c>
      <c r="H1167" s="10">
        <v>632118403</v>
      </c>
      <c r="I1167" s="17" t="s">
        <v>1114</v>
      </c>
      <c r="J1167" s="18">
        <v>6737</v>
      </c>
      <c r="K1167" s="19">
        <v>154.06</v>
      </c>
      <c r="L1167" s="19">
        <v>90.93</v>
      </c>
      <c r="M1167" s="19">
        <f>Table1[[#This Row],[Unit_Selling Price]]-Table1[[#This Row],[Unit_Cost]]</f>
        <v>63.13</v>
      </c>
      <c r="N1167" s="19">
        <f>Table1[[#This Row],[Quantity]]*Table1[[#This Row],[unit_per Profit]]</f>
        <v>425306.81</v>
      </c>
    </row>
    <row r="1168" spans="1:14" x14ac:dyDescent="0.2">
      <c r="A1168" s="10" t="s">
        <v>46</v>
      </c>
      <c r="B1168" s="10" t="s">
        <v>176</v>
      </c>
      <c r="C1168" s="10" t="s">
        <v>49</v>
      </c>
      <c r="D1168" s="10" t="s">
        <v>23</v>
      </c>
      <c r="E1168" s="10" t="s">
        <v>35</v>
      </c>
      <c r="F1168" s="11" t="s">
        <v>887</v>
      </c>
      <c r="G1168" s="10">
        <v>2014</v>
      </c>
      <c r="H1168" s="10">
        <v>828245389</v>
      </c>
      <c r="I1168" s="17" t="s">
        <v>1203</v>
      </c>
      <c r="J1168" s="18">
        <v>5071</v>
      </c>
      <c r="K1168" s="19">
        <v>651.21</v>
      </c>
      <c r="L1168" s="19">
        <v>524.96</v>
      </c>
      <c r="M1168" s="19">
        <f>Table1[[#This Row],[Unit_Selling Price]]-Table1[[#This Row],[Unit_Cost]]</f>
        <v>126.25</v>
      </c>
      <c r="N1168" s="19">
        <f>Table1[[#This Row],[Quantity]]*Table1[[#This Row],[unit_per Profit]]</f>
        <v>640213.75</v>
      </c>
    </row>
    <row r="1169" spans="1:14" x14ac:dyDescent="0.2">
      <c r="A1169" s="10" t="s">
        <v>46</v>
      </c>
      <c r="B1169" s="10" t="s">
        <v>190</v>
      </c>
      <c r="C1169" s="10" t="s">
        <v>34</v>
      </c>
      <c r="D1169" s="10" t="s">
        <v>27</v>
      </c>
      <c r="E1169" s="10" t="s">
        <v>24</v>
      </c>
      <c r="F1169" s="11">
        <v>40519</v>
      </c>
      <c r="G1169" s="10">
        <v>2010</v>
      </c>
      <c r="H1169" s="10">
        <v>578725707</v>
      </c>
      <c r="I1169" s="17">
        <v>40429</v>
      </c>
      <c r="J1169" s="18">
        <v>6652</v>
      </c>
      <c r="K1169" s="19">
        <v>205.7</v>
      </c>
      <c r="L1169" s="19">
        <v>117.11</v>
      </c>
      <c r="M1169" s="19">
        <f>Table1[[#This Row],[Unit_Selling Price]]-Table1[[#This Row],[Unit_Cost]]</f>
        <v>88.59</v>
      </c>
      <c r="N1169" s="19">
        <f>Table1[[#This Row],[Quantity]]*Table1[[#This Row],[unit_per Profit]]</f>
        <v>589300.68000000005</v>
      </c>
    </row>
    <row r="1170" spans="1:14" x14ac:dyDescent="0.2">
      <c r="A1170" s="10" t="s">
        <v>29</v>
      </c>
      <c r="B1170" s="10" t="s">
        <v>223</v>
      </c>
      <c r="C1170" s="10" t="s">
        <v>26</v>
      </c>
      <c r="D1170" s="10" t="s">
        <v>23</v>
      </c>
      <c r="E1170" s="10" t="s">
        <v>28</v>
      </c>
      <c r="F1170" s="11">
        <v>40483</v>
      </c>
      <c r="G1170" s="10">
        <v>2010</v>
      </c>
      <c r="H1170" s="10">
        <v>653920686</v>
      </c>
      <c r="I1170" s="17" t="s">
        <v>306</v>
      </c>
      <c r="J1170" s="18">
        <v>8517</v>
      </c>
      <c r="K1170" s="19">
        <v>152.58000000000001</v>
      </c>
      <c r="L1170" s="19">
        <v>97.44</v>
      </c>
      <c r="M1170" s="19">
        <f>Table1[[#This Row],[Unit_Selling Price]]-Table1[[#This Row],[Unit_Cost]]</f>
        <v>55.14</v>
      </c>
      <c r="N1170" s="19">
        <f>Table1[[#This Row],[Quantity]]*Table1[[#This Row],[unit_per Profit]]</f>
        <v>469627.38</v>
      </c>
    </row>
    <row r="1171" spans="1:14" x14ac:dyDescent="0.2">
      <c r="A1171" s="10" t="s">
        <v>29</v>
      </c>
      <c r="B1171" s="10" t="s">
        <v>181</v>
      </c>
      <c r="C1171" s="10" t="s">
        <v>65</v>
      </c>
      <c r="D1171" s="10" t="s">
        <v>23</v>
      </c>
      <c r="E1171" s="10" t="s">
        <v>24</v>
      </c>
      <c r="F1171" s="11">
        <v>43009</v>
      </c>
      <c r="G1171" s="10">
        <v>2017</v>
      </c>
      <c r="H1171" s="10">
        <v>994504153</v>
      </c>
      <c r="I1171" s="17" t="s">
        <v>806</v>
      </c>
      <c r="J1171" s="18">
        <v>4734</v>
      </c>
      <c r="K1171" s="19">
        <v>9.33</v>
      </c>
      <c r="L1171" s="19">
        <v>6.92</v>
      </c>
      <c r="M1171" s="19">
        <f>Table1[[#This Row],[Unit_Selling Price]]-Table1[[#This Row],[Unit_Cost]]</f>
        <v>2.41</v>
      </c>
      <c r="N1171" s="19">
        <f>Table1[[#This Row],[Quantity]]*Table1[[#This Row],[unit_per Profit]]</f>
        <v>11408.94</v>
      </c>
    </row>
    <row r="1172" spans="1:14" x14ac:dyDescent="0.2">
      <c r="A1172" s="10" t="s">
        <v>32</v>
      </c>
      <c r="B1172" s="10" t="s">
        <v>81</v>
      </c>
      <c r="C1172" s="10" t="s">
        <v>85</v>
      </c>
      <c r="D1172" s="10" t="s">
        <v>23</v>
      </c>
      <c r="E1172" s="10" t="s">
        <v>28</v>
      </c>
      <c r="F1172" s="11" t="s">
        <v>1177</v>
      </c>
      <c r="G1172" s="10">
        <v>2013</v>
      </c>
      <c r="H1172" s="10">
        <v>261462438</v>
      </c>
      <c r="I1172" s="17">
        <v>41558</v>
      </c>
      <c r="J1172" s="18">
        <v>1400</v>
      </c>
      <c r="K1172" s="19">
        <v>668.27</v>
      </c>
      <c r="L1172" s="19">
        <v>502.54</v>
      </c>
      <c r="M1172" s="19">
        <f>Table1[[#This Row],[Unit_Selling Price]]-Table1[[#This Row],[Unit_Cost]]</f>
        <v>165.73</v>
      </c>
      <c r="N1172" s="19">
        <f>Table1[[#This Row],[Quantity]]*Table1[[#This Row],[unit_per Profit]]</f>
        <v>232022</v>
      </c>
    </row>
    <row r="1173" spans="1:14" x14ac:dyDescent="0.2">
      <c r="A1173" s="10" t="s">
        <v>46</v>
      </c>
      <c r="B1173" s="10" t="s">
        <v>269</v>
      </c>
      <c r="C1173" s="10" t="s">
        <v>85</v>
      </c>
      <c r="D1173" s="10" t="s">
        <v>23</v>
      </c>
      <c r="E1173" s="10" t="s">
        <v>24</v>
      </c>
      <c r="F1173" s="11" t="s">
        <v>747</v>
      </c>
      <c r="G1173" s="10">
        <v>2010</v>
      </c>
      <c r="H1173" s="10">
        <v>786094367</v>
      </c>
      <c r="I1173" s="17">
        <v>40395</v>
      </c>
      <c r="J1173" s="18">
        <v>1647</v>
      </c>
      <c r="K1173" s="19">
        <v>668.27</v>
      </c>
      <c r="L1173" s="19">
        <v>502.54</v>
      </c>
      <c r="M1173" s="19">
        <f>Table1[[#This Row],[Unit_Selling Price]]-Table1[[#This Row],[Unit_Cost]]</f>
        <v>165.73</v>
      </c>
      <c r="N1173" s="19">
        <f>Table1[[#This Row],[Quantity]]*Table1[[#This Row],[unit_per Profit]]</f>
        <v>272957.31</v>
      </c>
    </row>
    <row r="1174" spans="1:14" x14ac:dyDescent="0.2">
      <c r="A1174" s="10" t="s">
        <v>29</v>
      </c>
      <c r="B1174" s="10" t="s">
        <v>30</v>
      </c>
      <c r="C1174" s="10" t="s">
        <v>56</v>
      </c>
      <c r="D1174" s="10" t="s">
        <v>27</v>
      </c>
      <c r="E1174" s="10" t="s">
        <v>24</v>
      </c>
      <c r="F1174" s="11">
        <v>42983</v>
      </c>
      <c r="G1174" s="10">
        <v>2017</v>
      </c>
      <c r="H1174" s="10">
        <v>920011270</v>
      </c>
      <c r="I1174" s="17">
        <v>43075</v>
      </c>
      <c r="J1174" s="18">
        <v>634</v>
      </c>
      <c r="K1174" s="19">
        <v>421.89</v>
      </c>
      <c r="L1174" s="19">
        <v>364.69</v>
      </c>
      <c r="M1174" s="19">
        <f>Table1[[#This Row],[Unit_Selling Price]]-Table1[[#This Row],[Unit_Cost]]</f>
        <v>57.2</v>
      </c>
      <c r="N1174" s="19">
        <f>Table1[[#This Row],[Quantity]]*Table1[[#This Row],[unit_per Profit]]</f>
        <v>36264.800000000003</v>
      </c>
    </row>
    <row r="1175" spans="1:14" x14ac:dyDescent="0.2">
      <c r="A1175" s="10" t="s">
        <v>59</v>
      </c>
      <c r="B1175" s="10" t="s">
        <v>60</v>
      </c>
      <c r="C1175" s="10" t="s">
        <v>77</v>
      </c>
      <c r="D1175" s="10" t="s">
        <v>27</v>
      </c>
      <c r="E1175" s="10" t="s">
        <v>28</v>
      </c>
      <c r="F1175" s="11">
        <v>41164</v>
      </c>
      <c r="G1175" s="10">
        <v>2012</v>
      </c>
      <c r="H1175" s="10">
        <v>885136973</v>
      </c>
      <c r="I1175" s="17">
        <v>41579</v>
      </c>
      <c r="J1175" s="18">
        <v>555</v>
      </c>
      <c r="K1175" s="19">
        <v>154.06</v>
      </c>
      <c r="L1175" s="19">
        <v>90.93</v>
      </c>
      <c r="M1175" s="19">
        <f>Table1[[#This Row],[Unit_Selling Price]]-Table1[[#This Row],[Unit_Cost]]</f>
        <v>63.13</v>
      </c>
      <c r="N1175" s="19">
        <f>Table1[[#This Row],[Quantity]]*Table1[[#This Row],[unit_per Profit]]</f>
        <v>35037.15</v>
      </c>
    </row>
    <row r="1176" spans="1:14" x14ac:dyDescent="0.2">
      <c r="A1176" s="10" t="s">
        <v>29</v>
      </c>
      <c r="B1176" s="10" t="s">
        <v>44</v>
      </c>
      <c r="C1176" s="10" t="s">
        <v>77</v>
      </c>
      <c r="D1176" s="10" t="s">
        <v>23</v>
      </c>
      <c r="E1176" s="10" t="s">
        <v>24</v>
      </c>
      <c r="F1176" s="11" t="s">
        <v>1204</v>
      </c>
      <c r="G1176" s="10">
        <v>2013</v>
      </c>
      <c r="H1176" s="10">
        <v>523707807</v>
      </c>
      <c r="I1176" s="17" t="s">
        <v>1205</v>
      </c>
      <c r="J1176" s="18">
        <v>5633</v>
      </c>
      <c r="K1176" s="19">
        <v>154.06</v>
      </c>
      <c r="L1176" s="19">
        <v>90.93</v>
      </c>
      <c r="M1176" s="19">
        <f>Table1[[#This Row],[Unit_Selling Price]]-Table1[[#This Row],[Unit_Cost]]</f>
        <v>63.13</v>
      </c>
      <c r="N1176" s="19">
        <f>Table1[[#This Row],[Quantity]]*Table1[[#This Row],[unit_per Profit]]</f>
        <v>355611.29</v>
      </c>
    </row>
    <row r="1177" spans="1:14" x14ac:dyDescent="0.2">
      <c r="A1177" s="10" t="s">
        <v>46</v>
      </c>
      <c r="B1177" s="10" t="s">
        <v>199</v>
      </c>
      <c r="C1177" s="10" t="s">
        <v>85</v>
      </c>
      <c r="D1177" s="10" t="s">
        <v>27</v>
      </c>
      <c r="E1177" s="10" t="s">
        <v>24</v>
      </c>
      <c r="F1177" s="11" t="s">
        <v>882</v>
      </c>
      <c r="G1177" s="10">
        <v>2011</v>
      </c>
      <c r="H1177" s="10">
        <v>648272597</v>
      </c>
      <c r="I1177" s="17">
        <v>40584</v>
      </c>
      <c r="J1177" s="18">
        <v>7122</v>
      </c>
      <c r="K1177" s="19">
        <v>668.27</v>
      </c>
      <c r="L1177" s="19">
        <v>502.54</v>
      </c>
      <c r="M1177" s="19">
        <f>Table1[[#This Row],[Unit_Selling Price]]-Table1[[#This Row],[Unit_Cost]]</f>
        <v>165.73</v>
      </c>
      <c r="N1177" s="19">
        <f>Table1[[#This Row],[Quantity]]*Table1[[#This Row],[unit_per Profit]]</f>
        <v>1180329.06</v>
      </c>
    </row>
    <row r="1178" spans="1:14" x14ac:dyDescent="0.2">
      <c r="A1178" s="10" t="s">
        <v>29</v>
      </c>
      <c r="B1178" s="10" t="s">
        <v>88</v>
      </c>
      <c r="C1178" s="10" t="s">
        <v>65</v>
      </c>
      <c r="D1178" s="10" t="s">
        <v>23</v>
      </c>
      <c r="E1178" s="10" t="s">
        <v>35</v>
      </c>
      <c r="F1178" s="11" t="s">
        <v>1120</v>
      </c>
      <c r="G1178" s="10">
        <v>2013</v>
      </c>
      <c r="H1178" s="10">
        <v>791692674</v>
      </c>
      <c r="I1178" s="17" t="s">
        <v>629</v>
      </c>
      <c r="J1178" s="18">
        <v>8310</v>
      </c>
      <c r="K1178" s="19">
        <v>9.33</v>
      </c>
      <c r="L1178" s="19">
        <v>6.92</v>
      </c>
      <c r="M1178" s="19">
        <f>Table1[[#This Row],[Unit_Selling Price]]-Table1[[#This Row],[Unit_Cost]]</f>
        <v>2.41</v>
      </c>
      <c r="N1178" s="19">
        <f>Table1[[#This Row],[Quantity]]*Table1[[#This Row],[unit_per Profit]]</f>
        <v>20027.099999999999</v>
      </c>
    </row>
    <row r="1179" spans="1:14" x14ac:dyDescent="0.2">
      <c r="A1179" s="10" t="s">
        <v>37</v>
      </c>
      <c r="B1179" s="10" t="s">
        <v>208</v>
      </c>
      <c r="C1179" s="10" t="s">
        <v>22</v>
      </c>
      <c r="D1179" s="10" t="s">
        <v>27</v>
      </c>
      <c r="E1179" s="10" t="s">
        <v>24</v>
      </c>
      <c r="F1179" s="11">
        <v>40300</v>
      </c>
      <c r="G1179" s="10">
        <v>2010</v>
      </c>
      <c r="H1179" s="10">
        <v>557141864</v>
      </c>
      <c r="I1179" s="17" t="s">
        <v>1124</v>
      </c>
      <c r="J1179" s="18">
        <v>9513</v>
      </c>
      <c r="K1179" s="19">
        <v>255.28</v>
      </c>
      <c r="L1179" s="19">
        <v>159.41999999999999</v>
      </c>
      <c r="M1179" s="19">
        <f>Table1[[#This Row],[Unit_Selling Price]]-Table1[[#This Row],[Unit_Cost]]</f>
        <v>95.86</v>
      </c>
      <c r="N1179" s="19">
        <f>Table1[[#This Row],[Quantity]]*Table1[[#This Row],[unit_per Profit]]</f>
        <v>911916.18</v>
      </c>
    </row>
    <row r="1180" spans="1:14" x14ac:dyDescent="0.2">
      <c r="A1180" s="10" t="s">
        <v>46</v>
      </c>
      <c r="B1180" s="10" t="s">
        <v>119</v>
      </c>
      <c r="C1180" s="10" t="s">
        <v>85</v>
      </c>
      <c r="D1180" s="10" t="s">
        <v>23</v>
      </c>
      <c r="E1180" s="10" t="s">
        <v>24</v>
      </c>
      <c r="F1180" s="11">
        <v>41792</v>
      </c>
      <c r="G1180" s="10">
        <v>2014</v>
      </c>
      <c r="H1180" s="10">
        <v>968106496</v>
      </c>
      <c r="I1180" s="17" t="s">
        <v>1086</v>
      </c>
      <c r="J1180" s="18">
        <v>3080</v>
      </c>
      <c r="K1180" s="19">
        <v>668.27</v>
      </c>
      <c r="L1180" s="19">
        <v>502.54</v>
      </c>
      <c r="M1180" s="19">
        <f>Table1[[#This Row],[Unit_Selling Price]]-Table1[[#This Row],[Unit_Cost]]</f>
        <v>165.73</v>
      </c>
      <c r="N1180" s="19">
        <f>Table1[[#This Row],[Quantity]]*Table1[[#This Row],[unit_per Profit]]</f>
        <v>510448.4</v>
      </c>
    </row>
    <row r="1181" spans="1:14" x14ac:dyDescent="0.2">
      <c r="A1181" s="10" t="s">
        <v>37</v>
      </c>
      <c r="B1181" s="10" t="s">
        <v>208</v>
      </c>
      <c r="C1181" s="10" t="s">
        <v>65</v>
      </c>
      <c r="D1181" s="10" t="s">
        <v>27</v>
      </c>
      <c r="E1181" s="10" t="s">
        <v>24</v>
      </c>
      <c r="F1181" s="11" t="s">
        <v>1206</v>
      </c>
      <c r="G1181" s="10">
        <v>2013</v>
      </c>
      <c r="H1181" s="10">
        <v>418385398</v>
      </c>
      <c r="I1181" s="17" t="s">
        <v>1207</v>
      </c>
      <c r="J1181" s="18">
        <v>8392</v>
      </c>
      <c r="K1181" s="19">
        <v>9.33</v>
      </c>
      <c r="L1181" s="19">
        <v>6.92</v>
      </c>
      <c r="M1181" s="19">
        <f>Table1[[#This Row],[Unit_Selling Price]]-Table1[[#This Row],[Unit_Cost]]</f>
        <v>2.41</v>
      </c>
      <c r="N1181" s="19">
        <f>Table1[[#This Row],[Quantity]]*Table1[[#This Row],[unit_per Profit]]</f>
        <v>20224.72</v>
      </c>
    </row>
    <row r="1182" spans="1:14" x14ac:dyDescent="0.2">
      <c r="A1182" s="10" t="s">
        <v>46</v>
      </c>
      <c r="B1182" s="10" t="s">
        <v>195</v>
      </c>
      <c r="C1182" s="10" t="s">
        <v>65</v>
      </c>
      <c r="D1182" s="10" t="s">
        <v>23</v>
      </c>
      <c r="E1182" s="10" t="s">
        <v>28</v>
      </c>
      <c r="F1182" s="11" t="s">
        <v>288</v>
      </c>
      <c r="G1182" s="10">
        <v>2013</v>
      </c>
      <c r="H1182" s="10">
        <v>522089898</v>
      </c>
      <c r="I1182" s="17">
        <v>41589</v>
      </c>
      <c r="J1182" s="18">
        <v>6858</v>
      </c>
      <c r="K1182" s="19">
        <v>9.33</v>
      </c>
      <c r="L1182" s="19">
        <v>6.92</v>
      </c>
      <c r="M1182" s="19">
        <f>Table1[[#This Row],[Unit_Selling Price]]-Table1[[#This Row],[Unit_Cost]]</f>
        <v>2.41</v>
      </c>
      <c r="N1182" s="19">
        <f>Table1[[#This Row],[Quantity]]*Table1[[#This Row],[unit_per Profit]]</f>
        <v>16527.78</v>
      </c>
    </row>
    <row r="1183" spans="1:14" x14ac:dyDescent="0.2">
      <c r="A1183" s="10" t="s">
        <v>46</v>
      </c>
      <c r="B1183" s="10" t="s">
        <v>211</v>
      </c>
      <c r="C1183" s="10" t="s">
        <v>77</v>
      </c>
      <c r="D1183" s="10" t="s">
        <v>23</v>
      </c>
      <c r="E1183" s="10" t="s">
        <v>35</v>
      </c>
      <c r="F1183" s="11" t="s">
        <v>1208</v>
      </c>
      <c r="G1183" s="10">
        <v>2015</v>
      </c>
      <c r="H1183" s="10">
        <v>263643825</v>
      </c>
      <c r="I1183" s="17" t="s">
        <v>1033</v>
      </c>
      <c r="J1183" s="18">
        <v>6921</v>
      </c>
      <c r="K1183" s="19">
        <v>154.06</v>
      </c>
      <c r="L1183" s="19">
        <v>90.93</v>
      </c>
      <c r="M1183" s="19">
        <f>Table1[[#This Row],[Unit_Selling Price]]-Table1[[#This Row],[Unit_Cost]]</f>
        <v>63.13</v>
      </c>
      <c r="N1183" s="19">
        <f>Table1[[#This Row],[Quantity]]*Table1[[#This Row],[unit_per Profit]]</f>
        <v>436922.73</v>
      </c>
    </row>
    <row r="1184" spans="1:14" x14ac:dyDescent="0.2">
      <c r="A1184" s="10" t="s">
        <v>32</v>
      </c>
      <c r="B1184" s="10" t="s">
        <v>189</v>
      </c>
      <c r="C1184" s="10" t="s">
        <v>22</v>
      </c>
      <c r="D1184" s="10" t="s">
        <v>27</v>
      </c>
      <c r="E1184" s="10" t="s">
        <v>28</v>
      </c>
      <c r="F1184" s="11" t="s">
        <v>527</v>
      </c>
      <c r="G1184" s="10">
        <v>2013</v>
      </c>
      <c r="H1184" s="10">
        <v>947783505</v>
      </c>
      <c r="I1184" s="17" t="s">
        <v>1082</v>
      </c>
      <c r="J1184" s="18">
        <v>9056</v>
      </c>
      <c r="K1184" s="19">
        <v>255.28</v>
      </c>
      <c r="L1184" s="19">
        <v>159.41999999999999</v>
      </c>
      <c r="M1184" s="19">
        <f>Table1[[#This Row],[Unit_Selling Price]]-Table1[[#This Row],[Unit_Cost]]</f>
        <v>95.86</v>
      </c>
      <c r="N1184" s="19">
        <f>Table1[[#This Row],[Quantity]]*Table1[[#This Row],[unit_per Profit]]</f>
        <v>868108.16</v>
      </c>
    </row>
    <row r="1185" spans="1:14" x14ac:dyDescent="0.2">
      <c r="A1185" s="10" t="s">
        <v>37</v>
      </c>
      <c r="B1185" s="10" t="s">
        <v>169</v>
      </c>
      <c r="C1185" s="10" t="s">
        <v>85</v>
      </c>
      <c r="D1185" s="10" t="s">
        <v>27</v>
      </c>
      <c r="E1185" s="10" t="s">
        <v>35</v>
      </c>
      <c r="F1185" s="11" t="s">
        <v>1209</v>
      </c>
      <c r="G1185" s="10">
        <v>2016</v>
      </c>
      <c r="H1185" s="10">
        <v>349557769</v>
      </c>
      <c r="I1185" s="17">
        <v>42526</v>
      </c>
      <c r="J1185" s="18">
        <v>767</v>
      </c>
      <c r="K1185" s="19">
        <v>668.27</v>
      </c>
      <c r="L1185" s="19">
        <v>502.54</v>
      </c>
      <c r="M1185" s="19">
        <f>Table1[[#This Row],[Unit_Selling Price]]-Table1[[#This Row],[Unit_Cost]]</f>
        <v>165.73</v>
      </c>
      <c r="N1185" s="19">
        <f>Table1[[#This Row],[Quantity]]*Table1[[#This Row],[unit_per Profit]]</f>
        <v>127114.91</v>
      </c>
    </row>
    <row r="1186" spans="1:14" x14ac:dyDescent="0.2">
      <c r="A1186" s="10" t="s">
        <v>37</v>
      </c>
      <c r="B1186" s="10" t="s">
        <v>102</v>
      </c>
      <c r="C1186" s="10" t="s">
        <v>42</v>
      </c>
      <c r="D1186" s="10" t="s">
        <v>27</v>
      </c>
      <c r="E1186" s="10" t="s">
        <v>43</v>
      </c>
      <c r="F1186" s="11" t="s">
        <v>401</v>
      </c>
      <c r="G1186" s="10">
        <v>2016</v>
      </c>
      <c r="H1186" s="10">
        <v>364327943</v>
      </c>
      <c r="I1186" s="17" t="s">
        <v>1201</v>
      </c>
      <c r="J1186" s="18">
        <v>1589</v>
      </c>
      <c r="K1186" s="19">
        <v>109.28</v>
      </c>
      <c r="L1186" s="19">
        <v>35.840000000000003</v>
      </c>
      <c r="M1186" s="19">
        <f>Table1[[#This Row],[Unit_Selling Price]]-Table1[[#This Row],[Unit_Cost]]</f>
        <v>73.44</v>
      </c>
      <c r="N1186" s="19">
        <f>Table1[[#This Row],[Quantity]]*Table1[[#This Row],[unit_per Profit]]</f>
        <v>116696.16</v>
      </c>
    </row>
    <row r="1187" spans="1:14" x14ac:dyDescent="0.2">
      <c r="A1187" s="10" t="s">
        <v>46</v>
      </c>
      <c r="B1187" s="10" t="s">
        <v>195</v>
      </c>
      <c r="C1187" s="10" t="s">
        <v>39</v>
      </c>
      <c r="D1187" s="10" t="s">
        <v>23</v>
      </c>
      <c r="E1187" s="10" t="s">
        <v>24</v>
      </c>
      <c r="F1187" s="11" t="s">
        <v>917</v>
      </c>
      <c r="G1187" s="10">
        <v>2012</v>
      </c>
      <c r="H1187" s="10">
        <v>257767856</v>
      </c>
      <c r="I1187" s="17">
        <v>41334</v>
      </c>
      <c r="J1187" s="18">
        <v>8092</v>
      </c>
      <c r="K1187" s="19">
        <v>81.73</v>
      </c>
      <c r="L1187" s="19">
        <v>56.67</v>
      </c>
      <c r="M1187" s="19">
        <f>Table1[[#This Row],[Unit_Selling Price]]-Table1[[#This Row],[Unit_Cost]]</f>
        <v>25.06</v>
      </c>
      <c r="N1187" s="19">
        <f>Table1[[#This Row],[Quantity]]*Table1[[#This Row],[unit_per Profit]]</f>
        <v>202785.52</v>
      </c>
    </row>
    <row r="1188" spans="1:14" x14ac:dyDescent="0.2">
      <c r="A1188" s="10" t="s">
        <v>29</v>
      </c>
      <c r="B1188" s="10" t="s">
        <v>181</v>
      </c>
      <c r="C1188" s="10" t="s">
        <v>77</v>
      </c>
      <c r="D1188" s="10" t="s">
        <v>23</v>
      </c>
      <c r="E1188" s="10" t="s">
        <v>28</v>
      </c>
      <c r="F1188" s="11">
        <v>41091</v>
      </c>
      <c r="G1188" s="10">
        <v>2012</v>
      </c>
      <c r="H1188" s="10">
        <v>715863835</v>
      </c>
      <c r="I1188" s="17" t="s">
        <v>1210</v>
      </c>
      <c r="J1188" s="18">
        <v>8872</v>
      </c>
      <c r="K1188" s="19">
        <v>154.06</v>
      </c>
      <c r="L1188" s="19">
        <v>90.93</v>
      </c>
      <c r="M1188" s="19">
        <f>Table1[[#This Row],[Unit_Selling Price]]-Table1[[#This Row],[Unit_Cost]]</f>
        <v>63.13</v>
      </c>
      <c r="N1188" s="19">
        <f>Table1[[#This Row],[Quantity]]*Table1[[#This Row],[unit_per Profit]]</f>
        <v>560089.36</v>
      </c>
    </row>
    <row r="1189" spans="1:14" x14ac:dyDescent="0.2">
      <c r="A1189" s="10" t="s">
        <v>29</v>
      </c>
      <c r="B1189" s="10" t="s">
        <v>165</v>
      </c>
      <c r="C1189" s="10" t="s">
        <v>51</v>
      </c>
      <c r="D1189" s="10" t="s">
        <v>27</v>
      </c>
      <c r="E1189" s="10" t="s">
        <v>28</v>
      </c>
      <c r="F1189" s="11" t="s">
        <v>1027</v>
      </c>
      <c r="G1189" s="10">
        <v>2010</v>
      </c>
      <c r="H1189" s="10">
        <v>694914710</v>
      </c>
      <c r="I1189" s="17" t="s">
        <v>1021</v>
      </c>
      <c r="J1189" s="18">
        <v>9560</v>
      </c>
      <c r="K1189" s="19">
        <v>437.2</v>
      </c>
      <c r="L1189" s="19">
        <v>263.33</v>
      </c>
      <c r="M1189" s="19">
        <f>Table1[[#This Row],[Unit_Selling Price]]-Table1[[#This Row],[Unit_Cost]]</f>
        <v>173.87</v>
      </c>
      <c r="N1189" s="19">
        <f>Table1[[#This Row],[Quantity]]*Table1[[#This Row],[unit_per Profit]]</f>
        <v>1662197.2</v>
      </c>
    </row>
    <row r="1190" spans="1:14" x14ac:dyDescent="0.2">
      <c r="A1190" s="10" t="s">
        <v>46</v>
      </c>
      <c r="B1190" s="10" t="s">
        <v>194</v>
      </c>
      <c r="C1190" s="10" t="s">
        <v>22</v>
      </c>
      <c r="D1190" s="10" t="s">
        <v>27</v>
      </c>
      <c r="E1190" s="10" t="s">
        <v>24</v>
      </c>
      <c r="F1190" s="11">
        <v>41730</v>
      </c>
      <c r="G1190" s="10">
        <v>2014</v>
      </c>
      <c r="H1190" s="10">
        <v>571531808</v>
      </c>
      <c r="I1190" s="17" t="s">
        <v>1211</v>
      </c>
      <c r="J1190" s="18">
        <v>7818</v>
      </c>
      <c r="K1190" s="19">
        <v>255.28</v>
      </c>
      <c r="L1190" s="19">
        <v>159.41999999999999</v>
      </c>
      <c r="M1190" s="19">
        <f>Table1[[#This Row],[Unit_Selling Price]]-Table1[[#This Row],[Unit_Cost]]</f>
        <v>95.86</v>
      </c>
      <c r="N1190" s="19">
        <f>Table1[[#This Row],[Quantity]]*Table1[[#This Row],[unit_per Profit]]</f>
        <v>749433.48</v>
      </c>
    </row>
    <row r="1191" spans="1:14" x14ac:dyDescent="0.2">
      <c r="A1191" s="10" t="s">
        <v>278</v>
      </c>
      <c r="B1191" s="10" t="s">
        <v>94</v>
      </c>
      <c r="C1191" s="10" t="s">
        <v>34</v>
      </c>
      <c r="D1191" s="10" t="s">
        <v>23</v>
      </c>
      <c r="E1191" s="10" t="s">
        <v>28</v>
      </c>
      <c r="F1191" s="11" t="s">
        <v>499</v>
      </c>
      <c r="G1191" s="10">
        <v>2017</v>
      </c>
      <c r="H1191" s="10">
        <v>792638957</v>
      </c>
      <c r="I1191" s="17" t="s">
        <v>1212</v>
      </c>
      <c r="J1191" s="18">
        <v>8336</v>
      </c>
      <c r="K1191" s="19">
        <v>205.7</v>
      </c>
      <c r="L1191" s="19">
        <v>117.11</v>
      </c>
      <c r="M1191" s="19">
        <f>Table1[[#This Row],[Unit_Selling Price]]-Table1[[#This Row],[Unit_Cost]]</f>
        <v>88.59</v>
      </c>
      <c r="N1191" s="19">
        <f>Table1[[#This Row],[Quantity]]*Table1[[#This Row],[unit_per Profit]]</f>
        <v>738486.24</v>
      </c>
    </row>
    <row r="1192" spans="1:14" x14ac:dyDescent="0.2">
      <c r="A1192" s="10" t="s">
        <v>29</v>
      </c>
      <c r="B1192" s="10" t="s">
        <v>184</v>
      </c>
      <c r="C1192" s="10" t="s">
        <v>22</v>
      </c>
      <c r="D1192" s="10" t="s">
        <v>23</v>
      </c>
      <c r="E1192" s="10" t="s">
        <v>24</v>
      </c>
      <c r="F1192" s="11" t="s">
        <v>1213</v>
      </c>
      <c r="G1192" s="10">
        <v>2015</v>
      </c>
      <c r="H1192" s="10">
        <v>525472486</v>
      </c>
      <c r="I1192" s="17" t="s">
        <v>1214</v>
      </c>
      <c r="J1192" s="18">
        <v>7840</v>
      </c>
      <c r="K1192" s="19">
        <v>255.28</v>
      </c>
      <c r="L1192" s="19">
        <v>159.41999999999999</v>
      </c>
      <c r="M1192" s="19">
        <f>Table1[[#This Row],[Unit_Selling Price]]-Table1[[#This Row],[Unit_Cost]]</f>
        <v>95.86</v>
      </c>
      <c r="N1192" s="19">
        <f>Table1[[#This Row],[Quantity]]*Table1[[#This Row],[unit_per Profit]]</f>
        <v>751542.4</v>
      </c>
    </row>
    <row r="1193" spans="1:14" x14ac:dyDescent="0.2">
      <c r="A1193" s="10" t="s">
        <v>46</v>
      </c>
      <c r="B1193" s="10" t="s">
        <v>99</v>
      </c>
      <c r="C1193" s="10" t="s">
        <v>26</v>
      </c>
      <c r="D1193" s="10" t="s">
        <v>27</v>
      </c>
      <c r="E1193" s="10" t="s">
        <v>43</v>
      </c>
      <c r="F1193" s="11" t="s">
        <v>1098</v>
      </c>
      <c r="G1193" s="10">
        <v>2011</v>
      </c>
      <c r="H1193" s="10">
        <v>807581222</v>
      </c>
      <c r="I1193" s="17" t="s">
        <v>1215</v>
      </c>
      <c r="J1193" s="18">
        <v>85</v>
      </c>
      <c r="K1193" s="19">
        <v>152.58000000000001</v>
      </c>
      <c r="L1193" s="19">
        <v>97.44</v>
      </c>
      <c r="M1193" s="19">
        <f>Table1[[#This Row],[Unit_Selling Price]]-Table1[[#This Row],[Unit_Cost]]</f>
        <v>55.14</v>
      </c>
      <c r="N1193" s="19">
        <f>Table1[[#This Row],[Quantity]]*Table1[[#This Row],[unit_per Profit]]</f>
        <v>4686.8999999999996</v>
      </c>
    </row>
    <row r="1194" spans="1:14" x14ac:dyDescent="0.2">
      <c r="A1194" s="10" t="s">
        <v>29</v>
      </c>
      <c r="B1194" s="10" t="s">
        <v>224</v>
      </c>
      <c r="C1194" s="10" t="s">
        <v>65</v>
      </c>
      <c r="D1194" s="10" t="s">
        <v>23</v>
      </c>
      <c r="E1194" s="10" t="s">
        <v>35</v>
      </c>
      <c r="F1194" s="11" t="s">
        <v>1216</v>
      </c>
      <c r="G1194" s="10">
        <v>2012</v>
      </c>
      <c r="H1194" s="10">
        <v>496826493</v>
      </c>
      <c r="I1194" s="17">
        <v>41225</v>
      </c>
      <c r="J1194" s="18">
        <v>855</v>
      </c>
      <c r="K1194" s="19">
        <v>9.33</v>
      </c>
      <c r="L1194" s="19">
        <v>6.92</v>
      </c>
      <c r="M1194" s="19">
        <f>Table1[[#This Row],[Unit_Selling Price]]-Table1[[#This Row],[Unit_Cost]]</f>
        <v>2.41</v>
      </c>
      <c r="N1194" s="19">
        <f>Table1[[#This Row],[Quantity]]*Table1[[#This Row],[unit_per Profit]]</f>
        <v>2060.5500000000002</v>
      </c>
    </row>
    <row r="1195" spans="1:14" x14ac:dyDescent="0.2">
      <c r="A1195" s="10" t="s">
        <v>278</v>
      </c>
      <c r="B1195" s="10" t="s">
        <v>217</v>
      </c>
      <c r="C1195" s="10" t="s">
        <v>26</v>
      </c>
      <c r="D1195" s="10" t="s">
        <v>23</v>
      </c>
      <c r="E1195" s="10" t="s">
        <v>28</v>
      </c>
      <c r="F1195" s="11" t="s">
        <v>1217</v>
      </c>
      <c r="G1195" s="10">
        <v>2012</v>
      </c>
      <c r="H1195" s="10">
        <v>321382129</v>
      </c>
      <c r="I1195" s="17">
        <v>41002</v>
      </c>
      <c r="J1195" s="18">
        <v>2969</v>
      </c>
      <c r="K1195" s="19">
        <v>152.58000000000001</v>
      </c>
      <c r="L1195" s="19">
        <v>97.44</v>
      </c>
      <c r="M1195" s="19">
        <f>Table1[[#This Row],[Unit_Selling Price]]-Table1[[#This Row],[Unit_Cost]]</f>
        <v>55.14</v>
      </c>
      <c r="N1195" s="19">
        <f>Table1[[#This Row],[Quantity]]*Table1[[#This Row],[unit_per Profit]]</f>
        <v>163710.66</v>
      </c>
    </row>
    <row r="1196" spans="1:14" x14ac:dyDescent="0.2">
      <c r="A1196" s="10" t="s">
        <v>37</v>
      </c>
      <c r="B1196" s="10" t="s">
        <v>73</v>
      </c>
      <c r="C1196" s="10" t="s">
        <v>65</v>
      </c>
      <c r="D1196" s="10" t="s">
        <v>23</v>
      </c>
      <c r="E1196" s="10" t="s">
        <v>24</v>
      </c>
      <c r="F1196" s="11" t="s">
        <v>845</v>
      </c>
      <c r="G1196" s="10">
        <v>2017</v>
      </c>
      <c r="H1196" s="10">
        <v>629734456</v>
      </c>
      <c r="I1196" s="17">
        <v>42889</v>
      </c>
      <c r="J1196" s="18">
        <v>1274</v>
      </c>
      <c r="K1196" s="19">
        <v>9.33</v>
      </c>
      <c r="L1196" s="19">
        <v>6.92</v>
      </c>
      <c r="M1196" s="19">
        <f>Table1[[#This Row],[Unit_Selling Price]]-Table1[[#This Row],[Unit_Cost]]</f>
        <v>2.41</v>
      </c>
      <c r="N1196" s="19">
        <f>Table1[[#This Row],[Quantity]]*Table1[[#This Row],[unit_per Profit]]</f>
        <v>3070.34</v>
      </c>
    </row>
    <row r="1197" spans="1:14" x14ac:dyDescent="0.2">
      <c r="A1197" s="10" t="s">
        <v>29</v>
      </c>
      <c r="B1197" s="10" t="s">
        <v>122</v>
      </c>
      <c r="C1197" s="10" t="s">
        <v>34</v>
      </c>
      <c r="D1197" s="10" t="s">
        <v>23</v>
      </c>
      <c r="E1197" s="10" t="s">
        <v>35</v>
      </c>
      <c r="F1197" s="11">
        <v>40179</v>
      </c>
      <c r="G1197" s="10">
        <v>2010</v>
      </c>
      <c r="H1197" s="10">
        <v>940682303</v>
      </c>
      <c r="I1197" s="17">
        <v>40423</v>
      </c>
      <c r="J1197" s="18">
        <v>7652</v>
      </c>
      <c r="K1197" s="19">
        <v>205.7</v>
      </c>
      <c r="L1197" s="19">
        <v>117.11</v>
      </c>
      <c r="M1197" s="19">
        <f>Table1[[#This Row],[Unit_Selling Price]]-Table1[[#This Row],[Unit_Cost]]</f>
        <v>88.59</v>
      </c>
      <c r="N1197" s="19">
        <f>Table1[[#This Row],[Quantity]]*Table1[[#This Row],[unit_per Profit]]</f>
        <v>677890.68</v>
      </c>
    </row>
    <row r="1198" spans="1:14" x14ac:dyDescent="0.2">
      <c r="A1198" s="10" t="s">
        <v>40</v>
      </c>
      <c r="B1198" s="10" t="s">
        <v>203</v>
      </c>
      <c r="C1198" s="10" t="s">
        <v>39</v>
      </c>
      <c r="D1198" s="10" t="s">
        <v>27</v>
      </c>
      <c r="E1198" s="10" t="s">
        <v>28</v>
      </c>
      <c r="F1198" s="11">
        <v>41126</v>
      </c>
      <c r="G1198" s="10">
        <v>2012</v>
      </c>
      <c r="H1198" s="10">
        <v>393336999</v>
      </c>
      <c r="I1198" s="17" t="s">
        <v>550</v>
      </c>
      <c r="J1198" s="18">
        <v>6014</v>
      </c>
      <c r="K1198" s="19">
        <v>81.73</v>
      </c>
      <c r="L1198" s="19">
        <v>56.67</v>
      </c>
      <c r="M1198" s="19">
        <f>Table1[[#This Row],[Unit_Selling Price]]-Table1[[#This Row],[Unit_Cost]]</f>
        <v>25.06</v>
      </c>
      <c r="N1198" s="19">
        <f>Table1[[#This Row],[Quantity]]*Table1[[#This Row],[unit_per Profit]]</f>
        <v>150710.84</v>
      </c>
    </row>
    <row r="1199" spans="1:14" x14ac:dyDescent="0.2">
      <c r="A1199" s="10" t="s">
        <v>37</v>
      </c>
      <c r="B1199" s="10" t="s">
        <v>155</v>
      </c>
      <c r="C1199" s="10" t="s">
        <v>65</v>
      </c>
      <c r="D1199" s="10" t="s">
        <v>27</v>
      </c>
      <c r="E1199" s="10" t="s">
        <v>28</v>
      </c>
      <c r="F1199" s="11">
        <v>41005</v>
      </c>
      <c r="G1199" s="10">
        <v>2012</v>
      </c>
      <c r="H1199" s="10">
        <v>897122371</v>
      </c>
      <c r="I1199" s="17" t="s">
        <v>1218</v>
      </c>
      <c r="J1199" s="18">
        <v>7300</v>
      </c>
      <c r="K1199" s="19">
        <v>9.33</v>
      </c>
      <c r="L1199" s="19">
        <v>6.92</v>
      </c>
      <c r="M1199" s="19">
        <f>Table1[[#This Row],[Unit_Selling Price]]-Table1[[#This Row],[Unit_Cost]]</f>
        <v>2.41</v>
      </c>
      <c r="N1199" s="19">
        <f>Table1[[#This Row],[Quantity]]*Table1[[#This Row],[unit_per Profit]]</f>
        <v>17593</v>
      </c>
    </row>
    <row r="1200" spans="1:14" x14ac:dyDescent="0.2">
      <c r="A1200" s="10" t="s">
        <v>29</v>
      </c>
      <c r="B1200" s="10" t="s">
        <v>134</v>
      </c>
      <c r="C1200" s="10" t="s">
        <v>65</v>
      </c>
      <c r="D1200" s="10" t="s">
        <v>27</v>
      </c>
      <c r="E1200" s="10" t="s">
        <v>28</v>
      </c>
      <c r="F1200" s="11">
        <v>41800</v>
      </c>
      <c r="G1200" s="10">
        <v>2014</v>
      </c>
      <c r="H1200" s="10">
        <v>381774747</v>
      </c>
      <c r="I1200" s="17" t="s">
        <v>1219</v>
      </c>
      <c r="J1200" s="18">
        <v>4486</v>
      </c>
      <c r="K1200" s="19">
        <v>9.33</v>
      </c>
      <c r="L1200" s="19">
        <v>6.92</v>
      </c>
      <c r="M1200" s="19">
        <f>Table1[[#This Row],[Unit_Selling Price]]-Table1[[#This Row],[Unit_Cost]]</f>
        <v>2.41</v>
      </c>
      <c r="N1200" s="19">
        <f>Table1[[#This Row],[Quantity]]*Table1[[#This Row],[unit_per Profit]]</f>
        <v>10811.26</v>
      </c>
    </row>
    <row r="1201" spans="1:14" x14ac:dyDescent="0.2">
      <c r="A1201" s="10" t="s">
        <v>37</v>
      </c>
      <c r="B1201" s="10" t="s">
        <v>67</v>
      </c>
      <c r="C1201" s="10" t="s">
        <v>22</v>
      </c>
      <c r="D1201" s="10" t="s">
        <v>23</v>
      </c>
      <c r="E1201" s="10" t="s">
        <v>24</v>
      </c>
      <c r="F1201" s="11" t="s">
        <v>1220</v>
      </c>
      <c r="G1201" s="10">
        <v>2013</v>
      </c>
      <c r="H1201" s="10">
        <v>447342956</v>
      </c>
      <c r="I1201" s="17" t="s">
        <v>1081</v>
      </c>
      <c r="J1201" s="18">
        <v>7576</v>
      </c>
      <c r="K1201" s="19">
        <v>255.28</v>
      </c>
      <c r="L1201" s="19">
        <v>159.41999999999999</v>
      </c>
      <c r="M1201" s="19">
        <f>Table1[[#This Row],[Unit_Selling Price]]-Table1[[#This Row],[Unit_Cost]]</f>
        <v>95.86</v>
      </c>
      <c r="N1201" s="19">
        <f>Table1[[#This Row],[Quantity]]*Table1[[#This Row],[unit_per Profit]]</f>
        <v>726235.36</v>
      </c>
    </row>
    <row r="1202" spans="1:14" x14ac:dyDescent="0.2">
      <c r="A1202" s="10" t="s">
        <v>32</v>
      </c>
      <c r="B1202" s="10" t="s">
        <v>210</v>
      </c>
      <c r="C1202" s="10" t="s">
        <v>77</v>
      </c>
      <c r="D1202" s="10" t="s">
        <v>23</v>
      </c>
      <c r="E1202" s="10" t="s">
        <v>24</v>
      </c>
      <c r="F1202" s="11" t="s">
        <v>1221</v>
      </c>
      <c r="G1202" s="10">
        <v>2011</v>
      </c>
      <c r="H1202" s="10">
        <v>514188325</v>
      </c>
      <c r="I1202" s="17">
        <v>40940</v>
      </c>
      <c r="J1202" s="18">
        <v>8607</v>
      </c>
      <c r="K1202" s="19">
        <v>154.06</v>
      </c>
      <c r="L1202" s="19">
        <v>90.93</v>
      </c>
      <c r="M1202" s="19">
        <f>Table1[[#This Row],[Unit_Selling Price]]-Table1[[#This Row],[Unit_Cost]]</f>
        <v>63.13</v>
      </c>
      <c r="N1202" s="19">
        <f>Table1[[#This Row],[Quantity]]*Table1[[#This Row],[unit_per Profit]]</f>
        <v>543359.91</v>
      </c>
    </row>
    <row r="1203" spans="1:14" x14ac:dyDescent="0.2">
      <c r="A1203" s="10" t="s">
        <v>46</v>
      </c>
      <c r="B1203" s="10" t="s">
        <v>219</v>
      </c>
      <c r="C1203" s="10" t="s">
        <v>56</v>
      </c>
      <c r="D1203" s="10" t="s">
        <v>23</v>
      </c>
      <c r="E1203" s="10" t="s">
        <v>43</v>
      </c>
      <c r="F1203" s="11" t="s">
        <v>1222</v>
      </c>
      <c r="G1203" s="10">
        <v>2017</v>
      </c>
      <c r="H1203" s="10">
        <v>972984683</v>
      </c>
      <c r="I1203" s="17" t="s">
        <v>873</v>
      </c>
      <c r="J1203" s="18">
        <v>6644</v>
      </c>
      <c r="K1203" s="19">
        <v>421.89</v>
      </c>
      <c r="L1203" s="19">
        <v>364.69</v>
      </c>
      <c r="M1203" s="19">
        <f>Table1[[#This Row],[Unit_Selling Price]]-Table1[[#This Row],[Unit_Cost]]</f>
        <v>57.2</v>
      </c>
      <c r="N1203" s="19">
        <f>Table1[[#This Row],[Quantity]]*Table1[[#This Row],[unit_per Profit]]</f>
        <v>380036.8</v>
      </c>
    </row>
    <row r="1204" spans="1:14" x14ac:dyDescent="0.2">
      <c r="A1204" s="10" t="s">
        <v>29</v>
      </c>
      <c r="B1204" s="10" t="s">
        <v>214</v>
      </c>
      <c r="C1204" s="10" t="s">
        <v>77</v>
      </c>
      <c r="D1204" s="10" t="s">
        <v>23</v>
      </c>
      <c r="E1204" s="10" t="s">
        <v>43</v>
      </c>
      <c r="F1204" s="11">
        <v>42047</v>
      </c>
      <c r="G1204" s="10">
        <v>2015</v>
      </c>
      <c r="H1204" s="10">
        <v>934718358</v>
      </c>
      <c r="I1204" s="17" t="s">
        <v>1223</v>
      </c>
      <c r="J1204" s="18">
        <v>2789</v>
      </c>
      <c r="K1204" s="19">
        <v>154.06</v>
      </c>
      <c r="L1204" s="19">
        <v>90.93</v>
      </c>
      <c r="M1204" s="19">
        <f>Table1[[#This Row],[Unit_Selling Price]]-Table1[[#This Row],[Unit_Cost]]</f>
        <v>63.13</v>
      </c>
      <c r="N1204" s="19">
        <f>Table1[[#This Row],[Quantity]]*Table1[[#This Row],[unit_per Profit]]</f>
        <v>176069.57</v>
      </c>
    </row>
    <row r="1205" spans="1:14" x14ac:dyDescent="0.2">
      <c r="A1205" s="10" t="s">
        <v>46</v>
      </c>
      <c r="B1205" s="10" t="s">
        <v>146</v>
      </c>
      <c r="C1205" s="10" t="s">
        <v>26</v>
      </c>
      <c r="D1205" s="10" t="s">
        <v>27</v>
      </c>
      <c r="E1205" s="10" t="s">
        <v>24</v>
      </c>
      <c r="F1205" s="11">
        <v>41619</v>
      </c>
      <c r="G1205" s="10">
        <v>2013</v>
      </c>
      <c r="H1205" s="10">
        <v>480688178</v>
      </c>
      <c r="I1205" s="17" t="s">
        <v>629</v>
      </c>
      <c r="J1205" s="18">
        <v>5169</v>
      </c>
      <c r="K1205" s="19">
        <v>152.58000000000001</v>
      </c>
      <c r="L1205" s="19">
        <v>97.44</v>
      </c>
      <c r="M1205" s="19">
        <f>Table1[[#This Row],[Unit_Selling Price]]-Table1[[#This Row],[Unit_Cost]]</f>
        <v>55.14</v>
      </c>
      <c r="N1205" s="19">
        <f>Table1[[#This Row],[Quantity]]*Table1[[#This Row],[unit_per Profit]]</f>
        <v>285018.65999999997</v>
      </c>
    </row>
    <row r="1206" spans="1:14" x14ac:dyDescent="0.2">
      <c r="A1206" s="10" t="s">
        <v>37</v>
      </c>
      <c r="B1206" s="10" t="s">
        <v>208</v>
      </c>
      <c r="C1206" s="10" t="s">
        <v>85</v>
      </c>
      <c r="D1206" s="10" t="s">
        <v>23</v>
      </c>
      <c r="E1206" s="10" t="s">
        <v>28</v>
      </c>
      <c r="F1206" s="11" t="s">
        <v>398</v>
      </c>
      <c r="G1206" s="10">
        <v>2010</v>
      </c>
      <c r="H1206" s="10">
        <v>212505471</v>
      </c>
      <c r="I1206" s="17" t="s">
        <v>485</v>
      </c>
      <c r="J1206" s="18">
        <v>3946</v>
      </c>
      <c r="K1206" s="19">
        <v>668.27</v>
      </c>
      <c r="L1206" s="19">
        <v>502.54</v>
      </c>
      <c r="M1206" s="19">
        <f>Table1[[#This Row],[Unit_Selling Price]]-Table1[[#This Row],[Unit_Cost]]</f>
        <v>165.73</v>
      </c>
      <c r="N1206" s="19">
        <f>Table1[[#This Row],[Quantity]]*Table1[[#This Row],[unit_per Profit]]</f>
        <v>653970.57999999996</v>
      </c>
    </row>
    <row r="1207" spans="1:14" x14ac:dyDescent="0.2">
      <c r="A1207" s="10" t="s">
        <v>40</v>
      </c>
      <c r="B1207" s="10" t="s">
        <v>203</v>
      </c>
      <c r="C1207" s="10" t="s">
        <v>42</v>
      </c>
      <c r="D1207" s="10" t="s">
        <v>23</v>
      </c>
      <c r="E1207" s="10" t="s">
        <v>24</v>
      </c>
      <c r="F1207" s="11">
        <v>40309</v>
      </c>
      <c r="G1207" s="10">
        <v>2010</v>
      </c>
      <c r="H1207" s="10">
        <v>802094066</v>
      </c>
      <c r="I1207" s="17">
        <v>40463</v>
      </c>
      <c r="J1207" s="18">
        <v>6313</v>
      </c>
      <c r="K1207" s="19">
        <v>109.28</v>
      </c>
      <c r="L1207" s="19">
        <v>35.840000000000003</v>
      </c>
      <c r="M1207" s="19">
        <f>Table1[[#This Row],[Unit_Selling Price]]-Table1[[#This Row],[Unit_Cost]]</f>
        <v>73.44</v>
      </c>
      <c r="N1207" s="19">
        <f>Table1[[#This Row],[Quantity]]*Table1[[#This Row],[unit_per Profit]]</f>
        <v>463626.72</v>
      </c>
    </row>
    <row r="1208" spans="1:14" x14ac:dyDescent="0.2">
      <c r="A1208" s="10" t="s">
        <v>29</v>
      </c>
      <c r="B1208" s="10" t="s">
        <v>223</v>
      </c>
      <c r="C1208" s="10" t="s">
        <v>56</v>
      </c>
      <c r="D1208" s="10" t="s">
        <v>27</v>
      </c>
      <c r="E1208" s="10" t="s">
        <v>28</v>
      </c>
      <c r="F1208" s="11" t="s">
        <v>334</v>
      </c>
      <c r="G1208" s="10">
        <v>2012</v>
      </c>
      <c r="H1208" s="10">
        <v>741690289</v>
      </c>
      <c r="I1208" s="17">
        <v>41187</v>
      </c>
      <c r="J1208" s="18">
        <v>1494</v>
      </c>
      <c r="K1208" s="19">
        <v>421.89</v>
      </c>
      <c r="L1208" s="19">
        <v>364.69</v>
      </c>
      <c r="M1208" s="19">
        <f>Table1[[#This Row],[Unit_Selling Price]]-Table1[[#This Row],[Unit_Cost]]</f>
        <v>57.2</v>
      </c>
      <c r="N1208" s="19">
        <f>Table1[[#This Row],[Quantity]]*Table1[[#This Row],[unit_per Profit]]</f>
        <v>85456.8</v>
      </c>
    </row>
    <row r="1209" spans="1:14" x14ac:dyDescent="0.2">
      <c r="A1209" s="10" t="s">
        <v>29</v>
      </c>
      <c r="B1209" s="10" t="s">
        <v>112</v>
      </c>
      <c r="C1209" s="10" t="s">
        <v>42</v>
      </c>
      <c r="D1209" s="10" t="s">
        <v>27</v>
      </c>
      <c r="E1209" s="10" t="s">
        <v>35</v>
      </c>
      <c r="F1209" s="11">
        <v>40513</v>
      </c>
      <c r="G1209" s="10">
        <v>2010</v>
      </c>
      <c r="H1209" s="10">
        <v>393842971</v>
      </c>
      <c r="I1209" s="17" t="s">
        <v>1224</v>
      </c>
      <c r="J1209" s="18">
        <v>5742</v>
      </c>
      <c r="K1209" s="19">
        <v>109.28</v>
      </c>
      <c r="L1209" s="19">
        <v>35.840000000000003</v>
      </c>
      <c r="M1209" s="19">
        <f>Table1[[#This Row],[Unit_Selling Price]]-Table1[[#This Row],[Unit_Cost]]</f>
        <v>73.44</v>
      </c>
      <c r="N1209" s="19">
        <f>Table1[[#This Row],[Quantity]]*Table1[[#This Row],[unit_per Profit]]</f>
        <v>421692.48</v>
      </c>
    </row>
    <row r="1210" spans="1:14" x14ac:dyDescent="0.2">
      <c r="A1210" s="10" t="s">
        <v>278</v>
      </c>
      <c r="B1210" s="10" t="s">
        <v>114</v>
      </c>
      <c r="C1210" s="10" t="s">
        <v>26</v>
      </c>
      <c r="D1210" s="10" t="s">
        <v>23</v>
      </c>
      <c r="E1210" s="10" t="s">
        <v>24</v>
      </c>
      <c r="F1210" s="11">
        <v>42103</v>
      </c>
      <c r="G1210" s="10">
        <v>2015</v>
      </c>
      <c r="H1210" s="10">
        <v>641413438</v>
      </c>
      <c r="I1210" s="17" t="s">
        <v>1225</v>
      </c>
      <c r="J1210" s="18">
        <v>7345</v>
      </c>
      <c r="K1210" s="19">
        <v>152.58000000000001</v>
      </c>
      <c r="L1210" s="19">
        <v>97.44</v>
      </c>
      <c r="M1210" s="19">
        <f>Table1[[#This Row],[Unit_Selling Price]]-Table1[[#This Row],[Unit_Cost]]</f>
        <v>55.14</v>
      </c>
      <c r="N1210" s="19">
        <f>Table1[[#This Row],[Quantity]]*Table1[[#This Row],[unit_per Profit]]</f>
        <v>405003.3</v>
      </c>
    </row>
    <row r="1211" spans="1:14" x14ac:dyDescent="0.2">
      <c r="A1211" s="10" t="s">
        <v>46</v>
      </c>
      <c r="B1211" s="10" t="s">
        <v>175</v>
      </c>
      <c r="C1211" s="10" t="s">
        <v>51</v>
      </c>
      <c r="D1211" s="10" t="s">
        <v>27</v>
      </c>
      <c r="E1211" s="10" t="s">
        <v>24</v>
      </c>
      <c r="F1211" s="11" t="s">
        <v>1226</v>
      </c>
      <c r="G1211" s="10">
        <v>2015</v>
      </c>
      <c r="H1211" s="10">
        <v>637575519</v>
      </c>
      <c r="I1211" s="17" t="s">
        <v>1072</v>
      </c>
      <c r="J1211" s="18">
        <v>1619</v>
      </c>
      <c r="K1211" s="19">
        <v>437.2</v>
      </c>
      <c r="L1211" s="19">
        <v>263.33</v>
      </c>
      <c r="M1211" s="19">
        <f>Table1[[#This Row],[Unit_Selling Price]]-Table1[[#This Row],[Unit_Cost]]</f>
        <v>173.87</v>
      </c>
      <c r="N1211" s="19">
        <f>Table1[[#This Row],[Quantity]]*Table1[[#This Row],[unit_per Profit]]</f>
        <v>281495.53000000003</v>
      </c>
    </row>
    <row r="1212" spans="1:14" x14ac:dyDescent="0.2">
      <c r="A1212" s="10" t="s">
        <v>32</v>
      </c>
      <c r="B1212" s="10" t="s">
        <v>87</v>
      </c>
      <c r="C1212" s="10" t="s">
        <v>51</v>
      </c>
      <c r="D1212" s="10" t="s">
        <v>27</v>
      </c>
      <c r="E1212" s="10" t="s">
        <v>24</v>
      </c>
      <c r="F1212" s="11" t="s">
        <v>365</v>
      </c>
      <c r="G1212" s="10">
        <v>2010</v>
      </c>
      <c r="H1212" s="10">
        <v>955815541</v>
      </c>
      <c r="I1212" s="17" t="s">
        <v>633</v>
      </c>
      <c r="J1212" s="18">
        <v>5914</v>
      </c>
      <c r="K1212" s="19">
        <v>437.2</v>
      </c>
      <c r="L1212" s="19">
        <v>263.33</v>
      </c>
      <c r="M1212" s="19">
        <f>Table1[[#This Row],[Unit_Selling Price]]-Table1[[#This Row],[Unit_Cost]]</f>
        <v>173.87</v>
      </c>
      <c r="N1212" s="19">
        <f>Table1[[#This Row],[Quantity]]*Table1[[#This Row],[unit_per Profit]]</f>
        <v>1028267.18</v>
      </c>
    </row>
    <row r="1213" spans="1:14" x14ac:dyDescent="0.2">
      <c r="A1213" s="10" t="s">
        <v>46</v>
      </c>
      <c r="B1213" s="10" t="s">
        <v>159</v>
      </c>
      <c r="C1213" s="10" t="s">
        <v>34</v>
      </c>
      <c r="D1213" s="10" t="s">
        <v>23</v>
      </c>
      <c r="E1213" s="10" t="s">
        <v>43</v>
      </c>
      <c r="F1213" s="11" t="s">
        <v>1227</v>
      </c>
      <c r="G1213" s="10">
        <v>2016</v>
      </c>
      <c r="H1213" s="10">
        <v>439932334</v>
      </c>
      <c r="I1213" s="17">
        <v>42529</v>
      </c>
      <c r="J1213" s="18">
        <v>4609</v>
      </c>
      <c r="K1213" s="19">
        <v>205.7</v>
      </c>
      <c r="L1213" s="19">
        <v>117.11</v>
      </c>
      <c r="M1213" s="19">
        <f>Table1[[#This Row],[Unit_Selling Price]]-Table1[[#This Row],[Unit_Cost]]</f>
        <v>88.59</v>
      </c>
      <c r="N1213" s="19">
        <f>Table1[[#This Row],[Quantity]]*Table1[[#This Row],[unit_per Profit]]</f>
        <v>408311.31</v>
      </c>
    </row>
    <row r="1214" spans="1:14" x14ac:dyDescent="0.2">
      <c r="A1214" s="10" t="s">
        <v>46</v>
      </c>
      <c r="B1214" s="10" t="s">
        <v>75</v>
      </c>
      <c r="C1214" s="10" t="s">
        <v>22</v>
      </c>
      <c r="D1214" s="10" t="s">
        <v>27</v>
      </c>
      <c r="E1214" s="10" t="s">
        <v>43</v>
      </c>
      <c r="F1214" s="11">
        <v>40524</v>
      </c>
      <c r="G1214" s="10">
        <v>2010</v>
      </c>
      <c r="H1214" s="10">
        <v>254037225</v>
      </c>
      <c r="I1214" s="17" t="s">
        <v>1228</v>
      </c>
      <c r="J1214" s="18">
        <v>4115</v>
      </c>
      <c r="K1214" s="19">
        <v>255.28</v>
      </c>
      <c r="L1214" s="19">
        <v>159.41999999999999</v>
      </c>
      <c r="M1214" s="19">
        <f>Table1[[#This Row],[Unit_Selling Price]]-Table1[[#This Row],[Unit_Cost]]</f>
        <v>95.86</v>
      </c>
      <c r="N1214" s="19">
        <f>Table1[[#This Row],[Quantity]]*Table1[[#This Row],[unit_per Profit]]</f>
        <v>394463.9</v>
      </c>
    </row>
    <row r="1215" spans="1:14" x14ac:dyDescent="0.2">
      <c r="A1215" s="10" t="s">
        <v>40</v>
      </c>
      <c r="B1215" s="10" t="s">
        <v>140</v>
      </c>
      <c r="C1215" s="10" t="s">
        <v>51</v>
      </c>
      <c r="D1215" s="10" t="s">
        <v>23</v>
      </c>
      <c r="E1215" s="10" t="s">
        <v>24</v>
      </c>
      <c r="F1215" s="11" t="s">
        <v>1167</v>
      </c>
      <c r="G1215" s="10">
        <v>2014</v>
      </c>
      <c r="H1215" s="10">
        <v>732554042</v>
      </c>
      <c r="I1215" s="17">
        <v>41763</v>
      </c>
      <c r="J1215" s="18">
        <v>7875</v>
      </c>
      <c r="K1215" s="19">
        <v>437.2</v>
      </c>
      <c r="L1215" s="19">
        <v>263.33</v>
      </c>
      <c r="M1215" s="19">
        <f>Table1[[#This Row],[Unit_Selling Price]]-Table1[[#This Row],[Unit_Cost]]</f>
        <v>173.87</v>
      </c>
      <c r="N1215" s="19">
        <f>Table1[[#This Row],[Quantity]]*Table1[[#This Row],[unit_per Profit]]</f>
        <v>1369226.25</v>
      </c>
    </row>
    <row r="1216" spans="1:14" x14ac:dyDescent="0.2">
      <c r="A1216" s="10" t="s">
        <v>46</v>
      </c>
      <c r="B1216" s="10" t="s">
        <v>171</v>
      </c>
      <c r="C1216" s="10" t="s">
        <v>49</v>
      </c>
      <c r="D1216" s="10" t="s">
        <v>23</v>
      </c>
      <c r="E1216" s="10" t="s">
        <v>24</v>
      </c>
      <c r="F1216" s="11">
        <v>40240</v>
      </c>
      <c r="G1216" s="10">
        <v>2010</v>
      </c>
      <c r="H1216" s="10">
        <v>930219113</v>
      </c>
      <c r="I1216" s="17">
        <v>40454</v>
      </c>
      <c r="J1216" s="18">
        <v>1362</v>
      </c>
      <c r="K1216" s="19">
        <v>651.21</v>
      </c>
      <c r="L1216" s="19">
        <v>524.96</v>
      </c>
      <c r="M1216" s="19">
        <f>Table1[[#This Row],[Unit_Selling Price]]-Table1[[#This Row],[Unit_Cost]]</f>
        <v>126.25</v>
      </c>
      <c r="N1216" s="19">
        <f>Table1[[#This Row],[Quantity]]*Table1[[#This Row],[unit_per Profit]]</f>
        <v>171952.5</v>
      </c>
    </row>
    <row r="1217" spans="1:14" x14ac:dyDescent="0.2">
      <c r="A1217" s="10" t="s">
        <v>46</v>
      </c>
      <c r="B1217" s="10" t="s">
        <v>219</v>
      </c>
      <c r="C1217" s="10" t="s">
        <v>31</v>
      </c>
      <c r="D1217" s="10" t="s">
        <v>23</v>
      </c>
      <c r="E1217" s="10" t="s">
        <v>43</v>
      </c>
      <c r="F1217" s="11">
        <v>40179</v>
      </c>
      <c r="G1217" s="10">
        <v>2010</v>
      </c>
      <c r="H1217" s="10">
        <v>872081267</v>
      </c>
      <c r="I1217" s="17">
        <v>40513</v>
      </c>
      <c r="J1217" s="18">
        <v>7081</v>
      </c>
      <c r="K1217" s="19">
        <v>47.45</v>
      </c>
      <c r="L1217" s="19">
        <v>31.79</v>
      </c>
      <c r="M1217" s="19">
        <f>Table1[[#This Row],[Unit_Selling Price]]-Table1[[#This Row],[Unit_Cost]]</f>
        <v>15.66</v>
      </c>
      <c r="N1217" s="19">
        <f>Table1[[#This Row],[Quantity]]*Table1[[#This Row],[unit_per Profit]]</f>
        <v>110888.46</v>
      </c>
    </row>
    <row r="1218" spans="1:14" x14ac:dyDescent="0.2">
      <c r="A1218" s="10" t="s">
        <v>37</v>
      </c>
      <c r="B1218" s="10" t="s">
        <v>102</v>
      </c>
      <c r="C1218" s="10" t="s">
        <v>49</v>
      </c>
      <c r="D1218" s="10" t="s">
        <v>27</v>
      </c>
      <c r="E1218" s="10" t="s">
        <v>43</v>
      </c>
      <c r="F1218" s="11" t="s">
        <v>1229</v>
      </c>
      <c r="G1218" s="10">
        <v>2010</v>
      </c>
      <c r="H1218" s="10">
        <v>203501832</v>
      </c>
      <c r="I1218" s="17" t="s">
        <v>478</v>
      </c>
      <c r="J1218" s="18">
        <v>9569</v>
      </c>
      <c r="K1218" s="19">
        <v>651.21</v>
      </c>
      <c r="L1218" s="19">
        <v>524.96</v>
      </c>
      <c r="M1218" s="19">
        <f>Table1[[#This Row],[Unit_Selling Price]]-Table1[[#This Row],[Unit_Cost]]</f>
        <v>126.25</v>
      </c>
      <c r="N1218" s="19">
        <f>Table1[[#This Row],[Quantity]]*Table1[[#This Row],[unit_per Profit]]</f>
        <v>1208086.25</v>
      </c>
    </row>
    <row r="1219" spans="1:14" x14ac:dyDescent="0.2">
      <c r="A1219" s="10" t="s">
        <v>46</v>
      </c>
      <c r="B1219" s="10" t="s">
        <v>211</v>
      </c>
      <c r="C1219" s="10" t="s">
        <v>42</v>
      </c>
      <c r="D1219" s="10" t="s">
        <v>23</v>
      </c>
      <c r="E1219" s="10" t="s">
        <v>35</v>
      </c>
      <c r="F1219" s="11">
        <v>42065</v>
      </c>
      <c r="G1219" s="10">
        <v>2015</v>
      </c>
      <c r="H1219" s="10">
        <v>440154635</v>
      </c>
      <c r="I1219" s="17">
        <v>42157</v>
      </c>
      <c r="J1219" s="18">
        <v>393</v>
      </c>
      <c r="K1219" s="19">
        <v>109.28</v>
      </c>
      <c r="L1219" s="19">
        <v>35.840000000000003</v>
      </c>
      <c r="M1219" s="19">
        <f>Table1[[#This Row],[Unit_Selling Price]]-Table1[[#This Row],[Unit_Cost]]</f>
        <v>73.44</v>
      </c>
      <c r="N1219" s="19">
        <f>Table1[[#This Row],[Quantity]]*Table1[[#This Row],[unit_per Profit]]</f>
        <v>28861.919999999998</v>
      </c>
    </row>
    <row r="1220" spans="1:14" x14ac:dyDescent="0.2">
      <c r="A1220" s="10" t="s">
        <v>46</v>
      </c>
      <c r="B1220" s="10" t="s">
        <v>159</v>
      </c>
      <c r="C1220" s="10" t="s">
        <v>39</v>
      </c>
      <c r="D1220" s="10" t="s">
        <v>23</v>
      </c>
      <c r="E1220" s="10" t="s">
        <v>24</v>
      </c>
      <c r="F1220" s="11" t="s">
        <v>749</v>
      </c>
      <c r="G1220" s="10">
        <v>2010</v>
      </c>
      <c r="H1220" s="10">
        <v>918026006</v>
      </c>
      <c r="I1220" s="17">
        <v>40428</v>
      </c>
      <c r="J1220" s="18">
        <v>3151</v>
      </c>
      <c r="K1220" s="19">
        <v>81.73</v>
      </c>
      <c r="L1220" s="19">
        <v>56.67</v>
      </c>
      <c r="M1220" s="19">
        <f>Table1[[#This Row],[Unit_Selling Price]]-Table1[[#This Row],[Unit_Cost]]</f>
        <v>25.06</v>
      </c>
      <c r="N1220" s="19">
        <f>Table1[[#This Row],[Quantity]]*Table1[[#This Row],[unit_per Profit]]</f>
        <v>78964.06</v>
      </c>
    </row>
    <row r="1221" spans="1:14" x14ac:dyDescent="0.2">
      <c r="A1221" s="10" t="s">
        <v>29</v>
      </c>
      <c r="B1221" s="10" t="s">
        <v>214</v>
      </c>
      <c r="C1221" s="10" t="s">
        <v>85</v>
      </c>
      <c r="D1221" s="10" t="s">
        <v>27</v>
      </c>
      <c r="E1221" s="10" t="s">
        <v>43</v>
      </c>
      <c r="F1221" s="11" t="s">
        <v>1230</v>
      </c>
      <c r="G1221" s="10">
        <v>2012</v>
      </c>
      <c r="H1221" s="10">
        <v>143414771</v>
      </c>
      <c r="I1221" s="17">
        <v>40974</v>
      </c>
      <c r="J1221" s="18">
        <v>8473</v>
      </c>
      <c r="K1221" s="19">
        <v>668.27</v>
      </c>
      <c r="L1221" s="19">
        <v>502.54</v>
      </c>
      <c r="M1221" s="19">
        <f>Table1[[#This Row],[Unit_Selling Price]]-Table1[[#This Row],[Unit_Cost]]</f>
        <v>165.73</v>
      </c>
      <c r="N1221" s="19">
        <f>Table1[[#This Row],[Quantity]]*Table1[[#This Row],[unit_per Profit]]</f>
        <v>1404230.29</v>
      </c>
    </row>
    <row r="1222" spans="1:14" x14ac:dyDescent="0.2">
      <c r="A1222" s="10" t="s">
        <v>32</v>
      </c>
      <c r="B1222" s="10" t="s">
        <v>87</v>
      </c>
      <c r="C1222" s="10" t="s">
        <v>77</v>
      </c>
      <c r="D1222" s="10" t="s">
        <v>27</v>
      </c>
      <c r="E1222" s="10" t="s">
        <v>24</v>
      </c>
      <c r="F1222" s="11" t="s">
        <v>1231</v>
      </c>
      <c r="G1222" s="10">
        <v>2014</v>
      </c>
      <c r="H1222" s="10">
        <v>742932260</v>
      </c>
      <c r="I1222" s="17" t="s">
        <v>1232</v>
      </c>
      <c r="J1222" s="18">
        <v>9020</v>
      </c>
      <c r="K1222" s="19">
        <v>154.06</v>
      </c>
      <c r="L1222" s="19">
        <v>90.93</v>
      </c>
      <c r="M1222" s="19">
        <f>Table1[[#This Row],[Unit_Selling Price]]-Table1[[#This Row],[Unit_Cost]]</f>
        <v>63.13</v>
      </c>
      <c r="N1222" s="19">
        <f>Table1[[#This Row],[Quantity]]*Table1[[#This Row],[unit_per Profit]]</f>
        <v>569432.6</v>
      </c>
    </row>
    <row r="1223" spans="1:14" x14ac:dyDescent="0.2">
      <c r="A1223" s="10" t="s">
        <v>278</v>
      </c>
      <c r="B1223" s="10" t="s">
        <v>121</v>
      </c>
      <c r="C1223" s="10" t="s">
        <v>77</v>
      </c>
      <c r="D1223" s="10" t="s">
        <v>27</v>
      </c>
      <c r="E1223" s="10" t="s">
        <v>35</v>
      </c>
      <c r="F1223" s="11">
        <v>42655</v>
      </c>
      <c r="G1223" s="10">
        <v>2016</v>
      </c>
      <c r="H1223" s="10">
        <v>913502299</v>
      </c>
      <c r="I1223" s="17" t="s">
        <v>765</v>
      </c>
      <c r="J1223" s="18">
        <v>4485</v>
      </c>
      <c r="K1223" s="19">
        <v>154.06</v>
      </c>
      <c r="L1223" s="19">
        <v>90.93</v>
      </c>
      <c r="M1223" s="19">
        <f>Table1[[#This Row],[Unit_Selling Price]]-Table1[[#This Row],[Unit_Cost]]</f>
        <v>63.13</v>
      </c>
      <c r="N1223" s="19">
        <f>Table1[[#This Row],[Quantity]]*Table1[[#This Row],[unit_per Profit]]</f>
        <v>283138.05</v>
      </c>
    </row>
    <row r="1224" spans="1:14" x14ac:dyDescent="0.2">
      <c r="A1224" s="10" t="s">
        <v>29</v>
      </c>
      <c r="B1224" s="10" t="s">
        <v>116</v>
      </c>
      <c r="C1224" s="10" t="s">
        <v>26</v>
      </c>
      <c r="D1224" s="10" t="s">
        <v>27</v>
      </c>
      <c r="E1224" s="10" t="s">
        <v>28</v>
      </c>
      <c r="F1224" s="11" t="s">
        <v>642</v>
      </c>
      <c r="G1224" s="10">
        <v>2010</v>
      </c>
      <c r="H1224" s="10">
        <v>272361218</v>
      </c>
      <c r="I1224" s="17">
        <v>40244</v>
      </c>
      <c r="J1224" s="18">
        <v>6592</v>
      </c>
      <c r="K1224" s="19">
        <v>152.58000000000001</v>
      </c>
      <c r="L1224" s="19">
        <v>97.44</v>
      </c>
      <c r="M1224" s="19">
        <f>Table1[[#This Row],[Unit_Selling Price]]-Table1[[#This Row],[Unit_Cost]]</f>
        <v>55.14</v>
      </c>
      <c r="N1224" s="19">
        <f>Table1[[#This Row],[Quantity]]*Table1[[#This Row],[unit_per Profit]]</f>
        <v>363482.88</v>
      </c>
    </row>
    <row r="1225" spans="1:14" x14ac:dyDescent="0.2">
      <c r="A1225" s="10" t="s">
        <v>278</v>
      </c>
      <c r="B1225" s="10" t="s">
        <v>53</v>
      </c>
      <c r="C1225" s="10" t="s">
        <v>77</v>
      </c>
      <c r="D1225" s="10" t="s">
        <v>27</v>
      </c>
      <c r="E1225" s="10" t="s">
        <v>28</v>
      </c>
      <c r="F1225" s="11">
        <v>42100</v>
      </c>
      <c r="G1225" s="10">
        <v>2015</v>
      </c>
      <c r="H1225" s="10">
        <v>307057845</v>
      </c>
      <c r="I1225" s="17">
        <v>42042</v>
      </c>
      <c r="J1225" s="18">
        <v>4095</v>
      </c>
      <c r="K1225" s="19">
        <v>154.06</v>
      </c>
      <c r="L1225" s="19">
        <v>90.93</v>
      </c>
      <c r="M1225" s="19">
        <f>Table1[[#This Row],[Unit_Selling Price]]-Table1[[#This Row],[Unit_Cost]]</f>
        <v>63.13</v>
      </c>
      <c r="N1225" s="19">
        <f>Table1[[#This Row],[Quantity]]*Table1[[#This Row],[unit_per Profit]]</f>
        <v>258517.35</v>
      </c>
    </row>
    <row r="1226" spans="1:14" x14ac:dyDescent="0.2">
      <c r="A1226" s="10" t="s">
        <v>32</v>
      </c>
      <c r="B1226" s="10" t="s">
        <v>166</v>
      </c>
      <c r="C1226" s="10" t="s">
        <v>31</v>
      </c>
      <c r="D1226" s="10" t="s">
        <v>23</v>
      </c>
      <c r="E1226" s="10" t="s">
        <v>28</v>
      </c>
      <c r="F1226" s="11">
        <v>41830</v>
      </c>
      <c r="G1226" s="10">
        <v>2014</v>
      </c>
      <c r="H1226" s="10">
        <v>325453507</v>
      </c>
      <c r="I1226" s="17">
        <v>41984</v>
      </c>
      <c r="J1226" s="18">
        <v>7780</v>
      </c>
      <c r="K1226" s="19">
        <v>47.45</v>
      </c>
      <c r="L1226" s="19">
        <v>31.79</v>
      </c>
      <c r="M1226" s="19">
        <f>Table1[[#This Row],[Unit_Selling Price]]-Table1[[#This Row],[Unit_Cost]]</f>
        <v>15.66</v>
      </c>
      <c r="N1226" s="19">
        <f>Table1[[#This Row],[Quantity]]*Table1[[#This Row],[unit_per Profit]]</f>
        <v>121834.8</v>
      </c>
    </row>
    <row r="1227" spans="1:14" x14ac:dyDescent="0.2">
      <c r="A1227" s="10" t="s">
        <v>46</v>
      </c>
      <c r="B1227" s="10" t="s">
        <v>123</v>
      </c>
      <c r="C1227" s="10" t="s">
        <v>22</v>
      </c>
      <c r="D1227" s="10" t="s">
        <v>23</v>
      </c>
      <c r="E1227" s="10" t="s">
        <v>35</v>
      </c>
      <c r="F1227" s="11">
        <v>40823</v>
      </c>
      <c r="G1227" s="10">
        <v>2011</v>
      </c>
      <c r="H1227" s="10">
        <v>605722033</v>
      </c>
      <c r="I1227" s="17" t="s">
        <v>1233</v>
      </c>
      <c r="J1227" s="18">
        <v>5465</v>
      </c>
      <c r="K1227" s="19">
        <v>255.28</v>
      </c>
      <c r="L1227" s="19">
        <v>159.41999999999999</v>
      </c>
      <c r="M1227" s="19">
        <f>Table1[[#This Row],[Unit_Selling Price]]-Table1[[#This Row],[Unit_Cost]]</f>
        <v>95.86</v>
      </c>
      <c r="N1227" s="19">
        <f>Table1[[#This Row],[Quantity]]*Table1[[#This Row],[unit_per Profit]]</f>
        <v>523874.9</v>
      </c>
    </row>
    <row r="1228" spans="1:14" x14ac:dyDescent="0.2">
      <c r="A1228" s="10" t="s">
        <v>29</v>
      </c>
      <c r="B1228" s="10" t="s">
        <v>161</v>
      </c>
      <c r="C1228" s="10" t="s">
        <v>77</v>
      </c>
      <c r="D1228" s="10" t="s">
        <v>23</v>
      </c>
      <c r="E1228" s="10" t="s">
        <v>24</v>
      </c>
      <c r="F1228" s="11">
        <v>42740</v>
      </c>
      <c r="G1228" s="10">
        <v>2017</v>
      </c>
      <c r="H1228" s="10">
        <v>146349751</v>
      </c>
      <c r="I1228" s="17" t="s">
        <v>1234</v>
      </c>
      <c r="J1228" s="18">
        <v>6999</v>
      </c>
      <c r="K1228" s="19">
        <v>154.06</v>
      </c>
      <c r="L1228" s="19">
        <v>90.93</v>
      </c>
      <c r="M1228" s="19">
        <f>Table1[[#This Row],[Unit_Selling Price]]-Table1[[#This Row],[Unit_Cost]]</f>
        <v>63.13</v>
      </c>
      <c r="N1228" s="19">
        <f>Table1[[#This Row],[Quantity]]*Table1[[#This Row],[unit_per Profit]]</f>
        <v>441846.87</v>
      </c>
    </row>
    <row r="1229" spans="1:14" x14ac:dyDescent="0.2">
      <c r="A1229" s="10" t="s">
        <v>32</v>
      </c>
      <c r="B1229" s="10" t="s">
        <v>52</v>
      </c>
      <c r="C1229" s="10" t="s">
        <v>65</v>
      </c>
      <c r="D1229" s="10" t="s">
        <v>23</v>
      </c>
      <c r="E1229" s="10" t="s">
        <v>28</v>
      </c>
      <c r="F1229" s="11" t="s">
        <v>1235</v>
      </c>
      <c r="G1229" s="10">
        <v>2010</v>
      </c>
      <c r="H1229" s="10">
        <v>716135489</v>
      </c>
      <c r="I1229" s="17" t="s">
        <v>1236</v>
      </c>
      <c r="J1229" s="18">
        <v>9260</v>
      </c>
      <c r="K1229" s="19">
        <v>9.33</v>
      </c>
      <c r="L1229" s="19">
        <v>6.92</v>
      </c>
      <c r="M1229" s="19">
        <f>Table1[[#This Row],[Unit_Selling Price]]-Table1[[#This Row],[Unit_Cost]]</f>
        <v>2.41</v>
      </c>
      <c r="N1229" s="19">
        <f>Table1[[#This Row],[Quantity]]*Table1[[#This Row],[unit_per Profit]]</f>
        <v>22316.6</v>
      </c>
    </row>
    <row r="1230" spans="1:14" x14ac:dyDescent="0.2">
      <c r="A1230" s="10" t="s">
        <v>29</v>
      </c>
      <c r="B1230" s="10" t="s">
        <v>224</v>
      </c>
      <c r="C1230" s="10" t="s">
        <v>56</v>
      </c>
      <c r="D1230" s="10" t="s">
        <v>27</v>
      </c>
      <c r="E1230" s="10" t="s">
        <v>28</v>
      </c>
      <c r="F1230" s="11" t="s">
        <v>1237</v>
      </c>
      <c r="G1230" s="10">
        <v>2017</v>
      </c>
      <c r="H1230" s="10">
        <v>104190576</v>
      </c>
      <c r="I1230" s="17">
        <v>43072</v>
      </c>
      <c r="J1230" s="18">
        <v>1162</v>
      </c>
      <c r="K1230" s="19">
        <v>421.89</v>
      </c>
      <c r="L1230" s="19">
        <v>364.69</v>
      </c>
      <c r="M1230" s="19">
        <f>Table1[[#This Row],[Unit_Selling Price]]-Table1[[#This Row],[Unit_Cost]]</f>
        <v>57.2</v>
      </c>
      <c r="N1230" s="19">
        <f>Table1[[#This Row],[Quantity]]*Table1[[#This Row],[unit_per Profit]]</f>
        <v>66466.399999999994</v>
      </c>
    </row>
    <row r="1231" spans="1:14" x14ac:dyDescent="0.2">
      <c r="A1231" s="10" t="s">
        <v>32</v>
      </c>
      <c r="B1231" s="10" t="s">
        <v>81</v>
      </c>
      <c r="C1231" s="10" t="s">
        <v>22</v>
      </c>
      <c r="D1231" s="10" t="s">
        <v>27</v>
      </c>
      <c r="E1231" s="10" t="s">
        <v>24</v>
      </c>
      <c r="F1231" s="11">
        <v>41368</v>
      </c>
      <c r="G1231" s="10">
        <v>2013</v>
      </c>
      <c r="H1231" s="10">
        <v>669938838</v>
      </c>
      <c r="I1231" s="17">
        <v>41552</v>
      </c>
      <c r="J1231" s="18">
        <v>8645</v>
      </c>
      <c r="K1231" s="19">
        <v>255.28</v>
      </c>
      <c r="L1231" s="19">
        <v>159.41999999999999</v>
      </c>
      <c r="M1231" s="19">
        <f>Table1[[#This Row],[Unit_Selling Price]]-Table1[[#This Row],[Unit_Cost]]</f>
        <v>95.86</v>
      </c>
      <c r="N1231" s="19">
        <f>Table1[[#This Row],[Quantity]]*Table1[[#This Row],[unit_per Profit]]</f>
        <v>828709.7</v>
      </c>
    </row>
    <row r="1232" spans="1:14" x14ac:dyDescent="0.2">
      <c r="A1232" s="10" t="s">
        <v>40</v>
      </c>
      <c r="B1232" s="10" t="s">
        <v>90</v>
      </c>
      <c r="C1232" s="10" t="s">
        <v>49</v>
      </c>
      <c r="D1232" s="10" t="s">
        <v>27</v>
      </c>
      <c r="E1232" s="10" t="s">
        <v>35</v>
      </c>
      <c r="F1232" s="11" t="s">
        <v>1238</v>
      </c>
      <c r="G1232" s="10">
        <v>2015</v>
      </c>
      <c r="H1232" s="10">
        <v>793116605</v>
      </c>
      <c r="I1232" s="17">
        <v>42187</v>
      </c>
      <c r="J1232" s="18">
        <v>9683</v>
      </c>
      <c r="K1232" s="19">
        <v>651.21</v>
      </c>
      <c r="L1232" s="19">
        <v>524.96</v>
      </c>
      <c r="M1232" s="19">
        <f>Table1[[#This Row],[Unit_Selling Price]]-Table1[[#This Row],[Unit_Cost]]</f>
        <v>126.25</v>
      </c>
      <c r="N1232" s="19">
        <f>Table1[[#This Row],[Quantity]]*Table1[[#This Row],[unit_per Profit]]</f>
        <v>1222478.75</v>
      </c>
    </row>
    <row r="1233" spans="1:14" x14ac:dyDescent="0.2">
      <c r="A1233" s="10" t="s">
        <v>32</v>
      </c>
      <c r="B1233" s="10" t="s">
        <v>81</v>
      </c>
      <c r="C1233" s="10" t="s">
        <v>85</v>
      </c>
      <c r="D1233" s="10" t="s">
        <v>27</v>
      </c>
      <c r="E1233" s="10" t="s">
        <v>24</v>
      </c>
      <c r="F1233" s="11" t="s">
        <v>1239</v>
      </c>
      <c r="G1233" s="10">
        <v>2013</v>
      </c>
      <c r="H1233" s="10">
        <v>723772704</v>
      </c>
      <c r="I1233" s="17" t="s">
        <v>939</v>
      </c>
      <c r="J1233" s="18">
        <v>9282</v>
      </c>
      <c r="K1233" s="19">
        <v>668.27</v>
      </c>
      <c r="L1233" s="19">
        <v>502.54</v>
      </c>
      <c r="M1233" s="19">
        <f>Table1[[#This Row],[Unit_Selling Price]]-Table1[[#This Row],[Unit_Cost]]</f>
        <v>165.73</v>
      </c>
      <c r="N1233" s="19">
        <f>Table1[[#This Row],[Quantity]]*Table1[[#This Row],[unit_per Profit]]</f>
        <v>1538305.86</v>
      </c>
    </row>
    <row r="1234" spans="1:14" x14ac:dyDescent="0.2">
      <c r="A1234" s="10" t="s">
        <v>29</v>
      </c>
      <c r="B1234" s="10" t="s">
        <v>118</v>
      </c>
      <c r="C1234" s="10" t="s">
        <v>34</v>
      </c>
      <c r="D1234" s="10" t="s">
        <v>23</v>
      </c>
      <c r="E1234" s="10" t="s">
        <v>28</v>
      </c>
      <c r="F1234" s="11">
        <v>41436</v>
      </c>
      <c r="G1234" s="10">
        <v>2013</v>
      </c>
      <c r="H1234" s="10">
        <v>332268464</v>
      </c>
      <c r="I1234" s="17" t="s">
        <v>1240</v>
      </c>
      <c r="J1234" s="18">
        <v>4477</v>
      </c>
      <c r="K1234" s="19">
        <v>205.7</v>
      </c>
      <c r="L1234" s="19">
        <v>117.11</v>
      </c>
      <c r="M1234" s="19">
        <f>Table1[[#This Row],[Unit_Selling Price]]-Table1[[#This Row],[Unit_Cost]]</f>
        <v>88.59</v>
      </c>
      <c r="N1234" s="19">
        <f>Table1[[#This Row],[Quantity]]*Table1[[#This Row],[unit_per Profit]]</f>
        <v>396617.43</v>
      </c>
    </row>
    <row r="1235" spans="1:14" x14ac:dyDescent="0.2">
      <c r="A1235" s="10" t="s">
        <v>29</v>
      </c>
      <c r="B1235" s="10" t="s">
        <v>177</v>
      </c>
      <c r="C1235" s="10" t="s">
        <v>56</v>
      </c>
      <c r="D1235" s="10" t="s">
        <v>23</v>
      </c>
      <c r="E1235" s="10" t="s">
        <v>24</v>
      </c>
      <c r="F1235" s="11" t="s">
        <v>1241</v>
      </c>
      <c r="G1235" s="10">
        <v>2013</v>
      </c>
      <c r="H1235" s="10">
        <v>459277713</v>
      </c>
      <c r="I1235" s="17">
        <v>41376</v>
      </c>
      <c r="J1235" s="18">
        <v>9336</v>
      </c>
      <c r="K1235" s="19">
        <v>421.89</v>
      </c>
      <c r="L1235" s="19">
        <v>364.69</v>
      </c>
      <c r="M1235" s="19">
        <f>Table1[[#This Row],[Unit_Selling Price]]-Table1[[#This Row],[Unit_Cost]]</f>
        <v>57.2</v>
      </c>
      <c r="N1235" s="19">
        <f>Table1[[#This Row],[Quantity]]*Table1[[#This Row],[unit_per Profit]]</f>
        <v>534019.19999999995</v>
      </c>
    </row>
    <row r="1236" spans="1:14" x14ac:dyDescent="0.2">
      <c r="A1236" s="10" t="s">
        <v>29</v>
      </c>
      <c r="B1236" s="10" t="s">
        <v>223</v>
      </c>
      <c r="C1236" s="10" t="s">
        <v>65</v>
      </c>
      <c r="D1236" s="10" t="s">
        <v>27</v>
      </c>
      <c r="E1236" s="10" t="s">
        <v>35</v>
      </c>
      <c r="F1236" s="11" t="s">
        <v>1242</v>
      </c>
      <c r="G1236" s="10">
        <v>2010</v>
      </c>
      <c r="H1236" s="10">
        <v>665786778</v>
      </c>
      <c r="I1236" s="17" t="s">
        <v>1243</v>
      </c>
      <c r="J1236" s="18">
        <v>9958</v>
      </c>
      <c r="K1236" s="19">
        <v>9.33</v>
      </c>
      <c r="L1236" s="19">
        <v>6.92</v>
      </c>
      <c r="M1236" s="19">
        <f>Table1[[#This Row],[Unit_Selling Price]]-Table1[[#This Row],[Unit_Cost]]</f>
        <v>2.41</v>
      </c>
      <c r="N1236" s="19">
        <f>Table1[[#This Row],[Quantity]]*Table1[[#This Row],[unit_per Profit]]</f>
        <v>23998.78</v>
      </c>
    </row>
    <row r="1237" spans="1:14" x14ac:dyDescent="0.2">
      <c r="A1237" s="10" t="s">
        <v>32</v>
      </c>
      <c r="B1237" s="10" t="s">
        <v>182</v>
      </c>
      <c r="C1237" s="10" t="s">
        <v>85</v>
      </c>
      <c r="D1237" s="10" t="s">
        <v>23</v>
      </c>
      <c r="E1237" s="10" t="s">
        <v>24</v>
      </c>
      <c r="F1237" s="11">
        <v>41557</v>
      </c>
      <c r="G1237" s="10">
        <v>2013</v>
      </c>
      <c r="H1237" s="10">
        <v>583094489</v>
      </c>
      <c r="I1237" s="17" t="s">
        <v>1244</v>
      </c>
      <c r="J1237" s="18">
        <v>9472</v>
      </c>
      <c r="K1237" s="19">
        <v>668.27</v>
      </c>
      <c r="L1237" s="19">
        <v>502.54</v>
      </c>
      <c r="M1237" s="19">
        <f>Table1[[#This Row],[Unit_Selling Price]]-Table1[[#This Row],[Unit_Cost]]</f>
        <v>165.73</v>
      </c>
      <c r="N1237" s="19">
        <f>Table1[[#This Row],[Quantity]]*Table1[[#This Row],[unit_per Profit]]</f>
        <v>1569794.56</v>
      </c>
    </row>
    <row r="1238" spans="1:14" x14ac:dyDescent="0.2">
      <c r="A1238" s="10" t="s">
        <v>46</v>
      </c>
      <c r="B1238" s="10" t="s">
        <v>206</v>
      </c>
      <c r="C1238" s="10" t="s">
        <v>34</v>
      </c>
      <c r="D1238" s="10" t="s">
        <v>27</v>
      </c>
      <c r="E1238" s="10" t="s">
        <v>24</v>
      </c>
      <c r="F1238" s="11" t="s">
        <v>905</v>
      </c>
      <c r="G1238" s="10">
        <v>2011</v>
      </c>
      <c r="H1238" s="10">
        <v>362812173</v>
      </c>
      <c r="I1238" s="17" t="s">
        <v>1245</v>
      </c>
      <c r="J1238" s="18">
        <v>3039</v>
      </c>
      <c r="K1238" s="19">
        <v>205.7</v>
      </c>
      <c r="L1238" s="19">
        <v>117.11</v>
      </c>
      <c r="M1238" s="19">
        <f>Table1[[#This Row],[Unit_Selling Price]]-Table1[[#This Row],[Unit_Cost]]</f>
        <v>88.59</v>
      </c>
      <c r="N1238" s="19">
        <f>Table1[[#This Row],[Quantity]]*Table1[[#This Row],[unit_per Profit]]</f>
        <v>269225.01</v>
      </c>
    </row>
    <row r="1239" spans="1:14" x14ac:dyDescent="0.2">
      <c r="A1239" s="10" t="s">
        <v>278</v>
      </c>
      <c r="B1239" s="10" t="s">
        <v>114</v>
      </c>
      <c r="C1239" s="10" t="s">
        <v>26</v>
      </c>
      <c r="D1239" s="10" t="s">
        <v>23</v>
      </c>
      <c r="E1239" s="10" t="s">
        <v>28</v>
      </c>
      <c r="F1239" s="11" t="s">
        <v>1246</v>
      </c>
      <c r="G1239" s="10">
        <v>2012</v>
      </c>
      <c r="H1239" s="10">
        <v>226863658</v>
      </c>
      <c r="I1239" s="17" t="s">
        <v>548</v>
      </c>
      <c r="J1239" s="18">
        <v>2853</v>
      </c>
      <c r="K1239" s="19">
        <v>152.58000000000001</v>
      </c>
      <c r="L1239" s="19">
        <v>97.44</v>
      </c>
      <c r="M1239" s="19">
        <f>Table1[[#This Row],[Unit_Selling Price]]-Table1[[#This Row],[Unit_Cost]]</f>
        <v>55.14</v>
      </c>
      <c r="N1239" s="19">
        <f>Table1[[#This Row],[Quantity]]*Table1[[#This Row],[unit_per Profit]]</f>
        <v>157314.42000000001</v>
      </c>
    </row>
    <row r="1240" spans="1:14" x14ac:dyDescent="0.2">
      <c r="A1240" s="10" t="s">
        <v>29</v>
      </c>
      <c r="B1240" s="10" t="s">
        <v>111</v>
      </c>
      <c r="C1240" s="10" t="s">
        <v>22</v>
      </c>
      <c r="D1240" s="10" t="s">
        <v>23</v>
      </c>
      <c r="E1240" s="10" t="s">
        <v>35</v>
      </c>
      <c r="F1240" s="11">
        <v>40187</v>
      </c>
      <c r="G1240" s="10">
        <v>2010</v>
      </c>
      <c r="H1240" s="10">
        <v>917485272</v>
      </c>
      <c r="I1240" s="17">
        <v>40247</v>
      </c>
      <c r="J1240" s="18">
        <v>3136</v>
      </c>
      <c r="K1240" s="19">
        <v>255.28</v>
      </c>
      <c r="L1240" s="19">
        <v>159.41999999999999</v>
      </c>
      <c r="M1240" s="19">
        <f>Table1[[#This Row],[Unit_Selling Price]]-Table1[[#This Row],[Unit_Cost]]</f>
        <v>95.86</v>
      </c>
      <c r="N1240" s="19">
        <f>Table1[[#This Row],[Quantity]]*Table1[[#This Row],[unit_per Profit]]</f>
        <v>300616.96000000002</v>
      </c>
    </row>
    <row r="1241" spans="1:14" x14ac:dyDescent="0.2">
      <c r="A1241" s="10" t="s">
        <v>29</v>
      </c>
      <c r="B1241" s="10" t="s">
        <v>214</v>
      </c>
      <c r="C1241" s="10" t="s">
        <v>39</v>
      </c>
      <c r="D1241" s="10" t="s">
        <v>27</v>
      </c>
      <c r="E1241" s="10" t="s">
        <v>35</v>
      </c>
      <c r="F1241" s="11" t="s">
        <v>1247</v>
      </c>
      <c r="G1241" s="10">
        <v>2012</v>
      </c>
      <c r="H1241" s="10">
        <v>547225844</v>
      </c>
      <c r="I1241" s="17" t="s">
        <v>761</v>
      </c>
      <c r="J1241" s="18">
        <v>5143</v>
      </c>
      <c r="K1241" s="19">
        <v>81.73</v>
      </c>
      <c r="L1241" s="19">
        <v>56.67</v>
      </c>
      <c r="M1241" s="19">
        <f>Table1[[#This Row],[Unit_Selling Price]]-Table1[[#This Row],[Unit_Cost]]</f>
        <v>25.06</v>
      </c>
      <c r="N1241" s="19">
        <f>Table1[[#This Row],[Quantity]]*Table1[[#This Row],[unit_per Profit]]</f>
        <v>128883.58</v>
      </c>
    </row>
    <row r="1242" spans="1:14" x14ac:dyDescent="0.2">
      <c r="A1242" s="10" t="s">
        <v>46</v>
      </c>
      <c r="B1242" s="10" t="s">
        <v>190</v>
      </c>
      <c r="C1242" s="10" t="s">
        <v>85</v>
      </c>
      <c r="D1242" s="10" t="s">
        <v>27</v>
      </c>
      <c r="E1242" s="10" t="s">
        <v>24</v>
      </c>
      <c r="F1242" s="11">
        <v>40331</v>
      </c>
      <c r="G1242" s="10">
        <v>2010</v>
      </c>
      <c r="H1242" s="10">
        <v>448946702</v>
      </c>
      <c r="I1242" s="17" t="s">
        <v>603</v>
      </c>
      <c r="J1242" s="18">
        <v>2161</v>
      </c>
      <c r="K1242" s="19">
        <v>668.27</v>
      </c>
      <c r="L1242" s="19">
        <v>502.54</v>
      </c>
      <c r="M1242" s="19">
        <f>Table1[[#This Row],[Unit_Selling Price]]-Table1[[#This Row],[Unit_Cost]]</f>
        <v>165.73</v>
      </c>
      <c r="N1242" s="19">
        <f>Table1[[#This Row],[Quantity]]*Table1[[#This Row],[unit_per Profit]]</f>
        <v>358142.53</v>
      </c>
    </row>
    <row r="1243" spans="1:14" x14ac:dyDescent="0.2">
      <c r="A1243" s="10" t="s">
        <v>46</v>
      </c>
      <c r="B1243" s="10" t="s">
        <v>162</v>
      </c>
      <c r="C1243" s="10" t="s">
        <v>51</v>
      </c>
      <c r="D1243" s="10" t="s">
        <v>23</v>
      </c>
      <c r="E1243" s="10" t="s">
        <v>43</v>
      </c>
      <c r="F1243" s="11" t="s">
        <v>1248</v>
      </c>
      <c r="G1243" s="10">
        <v>2016</v>
      </c>
      <c r="H1243" s="10">
        <v>225821673</v>
      </c>
      <c r="I1243" s="17">
        <v>42437</v>
      </c>
      <c r="J1243" s="18">
        <v>4506</v>
      </c>
      <c r="K1243" s="19">
        <v>437.2</v>
      </c>
      <c r="L1243" s="19">
        <v>263.33</v>
      </c>
      <c r="M1243" s="19">
        <f>Table1[[#This Row],[Unit_Selling Price]]-Table1[[#This Row],[Unit_Cost]]</f>
        <v>173.87</v>
      </c>
      <c r="N1243" s="19">
        <f>Table1[[#This Row],[Quantity]]*Table1[[#This Row],[unit_per Profit]]</f>
        <v>783458.22</v>
      </c>
    </row>
    <row r="1244" spans="1:14" x14ac:dyDescent="0.2">
      <c r="A1244" s="10" t="s">
        <v>32</v>
      </c>
      <c r="B1244" s="10" t="s">
        <v>93</v>
      </c>
      <c r="C1244" s="10" t="s">
        <v>31</v>
      </c>
      <c r="D1244" s="10" t="s">
        <v>23</v>
      </c>
      <c r="E1244" s="10" t="s">
        <v>35</v>
      </c>
      <c r="F1244" s="11">
        <v>41799</v>
      </c>
      <c r="G1244" s="10">
        <v>2014</v>
      </c>
      <c r="H1244" s="10">
        <v>901337087</v>
      </c>
      <c r="I1244" s="17" t="s">
        <v>1249</v>
      </c>
      <c r="J1244" s="18">
        <v>4529</v>
      </c>
      <c r="K1244" s="19">
        <v>47.45</v>
      </c>
      <c r="L1244" s="19">
        <v>31.79</v>
      </c>
      <c r="M1244" s="19">
        <f>Table1[[#This Row],[Unit_Selling Price]]-Table1[[#This Row],[Unit_Cost]]</f>
        <v>15.66</v>
      </c>
      <c r="N1244" s="19">
        <f>Table1[[#This Row],[Quantity]]*Table1[[#This Row],[unit_per Profit]]</f>
        <v>70924.14</v>
      </c>
    </row>
    <row r="1245" spans="1:14" x14ac:dyDescent="0.2">
      <c r="A1245" s="10" t="s">
        <v>29</v>
      </c>
      <c r="B1245" s="10" t="s">
        <v>80</v>
      </c>
      <c r="C1245" s="10" t="s">
        <v>85</v>
      </c>
      <c r="D1245" s="10" t="s">
        <v>27</v>
      </c>
      <c r="E1245" s="10" t="s">
        <v>35</v>
      </c>
      <c r="F1245" s="11" t="s">
        <v>775</v>
      </c>
      <c r="G1245" s="10">
        <v>2015</v>
      </c>
      <c r="H1245" s="10">
        <v>869291770</v>
      </c>
      <c r="I1245" s="17" t="s">
        <v>708</v>
      </c>
      <c r="J1245" s="18">
        <v>1607</v>
      </c>
      <c r="K1245" s="19">
        <v>668.27</v>
      </c>
      <c r="L1245" s="19">
        <v>502.54</v>
      </c>
      <c r="M1245" s="19">
        <f>Table1[[#This Row],[Unit_Selling Price]]-Table1[[#This Row],[Unit_Cost]]</f>
        <v>165.73</v>
      </c>
      <c r="N1245" s="19">
        <f>Table1[[#This Row],[Quantity]]*Table1[[#This Row],[unit_per Profit]]</f>
        <v>266328.11</v>
      </c>
    </row>
    <row r="1246" spans="1:14" x14ac:dyDescent="0.2">
      <c r="A1246" s="10" t="s">
        <v>278</v>
      </c>
      <c r="B1246" s="10" t="s">
        <v>217</v>
      </c>
      <c r="C1246" s="10" t="s">
        <v>22</v>
      </c>
      <c r="D1246" s="10" t="s">
        <v>27</v>
      </c>
      <c r="E1246" s="10" t="s">
        <v>35</v>
      </c>
      <c r="F1246" s="11" t="s">
        <v>470</v>
      </c>
      <c r="G1246" s="10">
        <v>2015</v>
      </c>
      <c r="H1246" s="10">
        <v>843797051</v>
      </c>
      <c r="I1246" s="17" t="s">
        <v>932</v>
      </c>
      <c r="J1246" s="18">
        <v>7153</v>
      </c>
      <c r="K1246" s="19">
        <v>255.28</v>
      </c>
      <c r="L1246" s="19">
        <v>159.41999999999999</v>
      </c>
      <c r="M1246" s="19">
        <f>Table1[[#This Row],[Unit_Selling Price]]-Table1[[#This Row],[Unit_Cost]]</f>
        <v>95.86</v>
      </c>
      <c r="N1246" s="19">
        <f>Table1[[#This Row],[Quantity]]*Table1[[#This Row],[unit_per Profit]]</f>
        <v>685686.58</v>
      </c>
    </row>
    <row r="1247" spans="1:14" x14ac:dyDescent="0.2">
      <c r="A1247" s="10" t="s">
        <v>29</v>
      </c>
      <c r="B1247" s="10" t="s">
        <v>223</v>
      </c>
      <c r="C1247" s="10" t="s">
        <v>42</v>
      </c>
      <c r="D1247" s="10" t="s">
        <v>27</v>
      </c>
      <c r="E1247" s="10" t="s">
        <v>35</v>
      </c>
      <c r="F1247" s="11">
        <v>43070</v>
      </c>
      <c r="G1247" s="10">
        <v>2017</v>
      </c>
      <c r="H1247" s="10">
        <v>709276759</v>
      </c>
      <c r="I1247" s="17">
        <v>42738</v>
      </c>
      <c r="J1247" s="18">
        <v>9610</v>
      </c>
      <c r="K1247" s="19">
        <v>109.28</v>
      </c>
      <c r="L1247" s="19">
        <v>35.840000000000003</v>
      </c>
      <c r="M1247" s="19">
        <f>Table1[[#This Row],[Unit_Selling Price]]-Table1[[#This Row],[Unit_Cost]]</f>
        <v>73.44</v>
      </c>
      <c r="N1247" s="19">
        <f>Table1[[#This Row],[Quantity]]*Table1[[#This Row],[unit_per Profit]]</f>
        <v>705758.4</v>
      </c>
    </row>
    <row r="1248" spans="1:14" x14ac:dyDescent="0.2">
      <c r="A1248" s="10" t="s">
        <v>32</v>
      </c>
      <c r="B1248" s="10" t="s">
        <v>209</v>
      </c>
      <c r="C1248" s="10" t="s">
        <v>65</v>
      </c>
      <c r="D1248" s="10" t="s">
        <v>23</v>
      </c>
      <c r="E1248" s="10" t="s">
        <v>24</v>
      </c>
      <c r="F1248" s="11" t="s">
        <v>1097</v>
      </c>
      <c r="G1248" s="10">
        <v>2014</v>
      </c>
      <c r="H1248" s="10">
        <v>870467221</v>
      </c>
      <c r="I1248" s="17" t="s">
        <v>1250</v>
      </c>
      <c r="J1248" s="18">
        <v>9449</v>
      </c>
      <c r="K1248" s="19">
        <v>9.33</v>
      </c>
      <c r="L1248" s="19">
        <v>6.92</v>
      </c>
      <c r="M1248" s="19">
        <f>Table1[[#This Row],[Unit_Selling Price]]-Table1[[#This Row],[Unit_Cost]]</f>
        <v>2.41</v>
      </c>
      <c r="N1248" s="19">
        <f>Table1[[#This Row],[Quantity]]*Table1[[#This Row],[unit_per Profit]]</f>
        <v>22772.09</v>
      </c>
    </row>
    <row r="1249" spans="1:14" x14ac:dyDescent="0.2">
      <c r="A1249" s="10" t="s">
        <v>46</v>
      </c>
      <c r="B1249" s="10" t="s">
        <v>207</v>
      </c>
      <c r="C1249" s="10" t="s">
        <v>22</v>
      </c>
      <c r="D1249" s="10" t="s">
        <v>23</v>
      </c>
      <c r="E1249" s="10" t="s">
        <v>24</v>
      </c>
      <c r="F1249" s="11">
        <v>42007</v>
      </c>
      <c r="G1249" s="10">
        <v>2015</v>
      </c>
      <c r="H1249" s="10">
        <v>902417266</v>
      </c>
      <c r="I1249" s="17" t="s">
        <v>453</v>
      </c>
      <c r="J1249" s="18">
        <v>4178</v>
      </c>
      <c r="K1249" s="19">
        <v>255.28</v>
      </c>
      <c r="L1249" s="19">
        <v>159.41999999999999</v>
      </c>
      <c r="M1249" s="19">
        <f>Table1[[#This Row],[Unit_Selling Price]]-Table1[[#This Row],[Unit_Cost]]</f>
        <v>95.86</v>
      </c>
      <c r="N1249" s="19">
        <f>Table1[[#This Row],[Quantity]]*Table1[[#This Row],[unit_per Profit]]</f>
        <v>400503.08</v>
      </c>
    </row>
    <row r="1250" spans="1:14" x14ac:dyDescent="0.2">
      <c r="A1250" s="10" t="s">
        <v>40</v>
      </c>
      <c r="B1250" s="10" t="s">
        <v>90</v>
      </c>
      <c r="C1250" s="10" t="s">
        <v>49</v>
      </c>
      <c r="D1250" s="10" t="s">
        <v>27</v>
      </c>
      <c r="E1250" s="10" t="s">
        <v>24</v>
      </c>
      <c r="F1250" s="11" t="s">
        <v>370</v>
      </c>
      <c r="G1250" s="10">
        <v>2012</v>
      </c>
      <c r="H1250" s="10">
        <v>900488221</v>
      </c>
      <c r="I1250" s="17" t="s">
        <v>457</v>
      </c>
      <c r="J1250" s="18">
        <v>3330</v>
      </c>
      <c r="K1250" s="19">
        <v>651.21</v>
      </c>
      <c r="L1250" s="19">
        <v>524.96</v>
      </c>
      <c r="M1250" s="19">
        <f>Table1[[#This Row],[Unit_Selling Price]]-Table1[[#This Row],[Unit_Cost]]</f>
        <v>126.25</v>
      </c>
      <c r="N1250" s="19">
        <f>Table1[[#This Row],[Quantity]]*Table1[[#This Row],[unit_per Profit]]</f>
        <v>420412.5</v>
      </c>
    </row>
    <row r="1251" spans="1:14" x14ac:dyDescent="0.2">
      <c r="A1251" s="10" t="s">
        <v>32</v>
      </c>
      <c r="B1251" s="10" t="s">
        <v>182</v>
      </c>
      <c r="C1251" s="10" t="s">
        <v>42</v>
      </c>
      <c r="D1251" s="10" t="s">
        <v>23</v>
      </c>
      <c r="E1251" s="10" t="s">
        <v>43</v>
      </c>
      <c r="F1251" s="11" t="s">
        <v>1251</v>
      </c>
      <c r="G1251" s="10">
        <v>2013</v>
      </c>
      <c r="H1251" s="10">
        <v>130353915</v>
      </c>
      <c r="I1251" s="17">
        <v>41284</v>
      </c>
      <c r="J1251" s="18">
        <v>3475</v>
      </c>
      <c r="K1251" s="19">
        <v>109.28</v>
      </c>
      <c r="L1251" s="19">
        <v>35.840000000000003</v>
      </c>
      <c r="M1251" s="19">
        <f>Table1[[#This Row],[Unit_Selling Price]]-Table1[[#This Row],[Unit_Cost]]</f>
        <v>73.44</v>
      </c>
      <c r="N1251" s="19">
        <f>Table1[[#This Row],[Quantity]]*Table1[[#This Row],[unit_per Profit]]</f>
        <v>255204</v>
      </c>
    </row>
    <row r="1252" spans="1:14" x14ac:dyDescent="0.2">
      <c r="A1252" s="10" t="s">
        <v>46</v>
      </c>
      <c r="B1252" s="10" t="s">
        <v>190</v>
      </c>
      <c r="C1252" s="10" t="s">
        <v>51</v>
      </c>
      <c r="D1252" s="10" t="s">
        <v>27</v>
      </c>
      <c r="E1252" s="10" t="s">
        <v>43</v>
      </c>
      <c r="F1252" s="11">
        <v>42680</v>
      </c>
      <c r="G1252" s="10">
        <v>2016</v>
      </c>
      <c r="H1252" s="10">
        <v>178000676</v>
      </c>
      <c r="I1252" s="17" t="s">
        <v>1102</v>
      </c>
      <c r="J1252" s="18">
        <v>3210</v>
      </c>
      <c r="K1252" s="19">
        <v>437.2</v>
      </c>
      <c r="L1252" s="19">
        <v>263.33</v>
      </c>
      <c r="M1252" s="19">
        <f>Table1[[#This Row],[Unit_Selling Price]]-Table1[[#This Row],[Unit_Cost]]</f>
        <v>173.87</v>
      </c>
      <c r="N1252" s="19">
        <f>Table1[[#This Row],[Quantity]]*Table1[[#This Row],[unit_per Profit]]</f>
        <v>558122.69999999995</v>
      </c>
    </row>
    <row r="1253" spans="1:14" x14ac:dyDescent="0.2">
      <c r="A1253" s="10" t="s">
        <v>46</v>
      </c>
      <c r="B1253" s="10" t="s">
        <v>132</v>
      </c>
      <c r="C1253" s="10" t="s">
        <v>31</v>
      </c>
      <c r="D1253" s="10" t="s">
        <v>23</v>
      </c>
      <c r="E1253" s="10" t="s">
        <v>35</v>
      </c>
      <c r="F1253" s="11" t="s">
        <v>703</v>
      </c>
      <c r="G1253" s="10">
        <v>2010</v>
      </c>
      <c r="H1253" s="10">
        <v>899727332</v>
      </c>
      <c r="I1253" s="17" t="s">
        <v>1064</v>
      </c>
      <c r="J1253" s="18">
        <v>8166</v>
      </c>
      <c r="K1253" s="19">
        <v>47.45</v>
      </c>
      <c r="L1253" s="19">
        <v>31.79</v>
      </c>
      <c r="M1253" s="19">
        <f>Table1[[#This Row],[Unit_Selling Price]]-Table1[[#This Row],[Unit_Cost]]</f>
        <v>15.66</v>
      </c>
      <c r="N1253" s="19">
        <f>Table1[[#This Row],[Quantity]]*Table1[[#This Row],[unit_per Profit]]</f>
        <v>127879.56</v>
      </c>
    </row>
    <row r="1254" spans="1:14" x14ac:dyDescent="0.2">
      <c r="A1254" s="10" t="s">
        <v>32</v>
      </c>
      <c r="B1254" s="10" t="s">
        <v>149</v>
      </c>
      <c r="C1254" s="10" t="s">
        <v>22</v>
      </c>
      <c r="D1254" s="10" t="s">
        <v>27</v>
      </c>
      <c r="E1254" s="10" t="s">
        <v>28</v>
      </c>
      <c r="F1254" s="11">
        <v>42371</v>
      </c>
      <c r="G1254" s="10">
        <v>2016</v>
      </c>
      <c r="H1254" s="10">
        <v>872145211</v>
      </c>
      <c r="I1254" s="17" t="s">
        <v>1252</v>
      </c>
      <c r="J1254" s="18">
        <v>6004</v>
      </c>
      <c r="K1254" s="19">
        <v>255.28</v>
      </c>
      <c r="L1254" s="19">
        <v>159.41999999999999</v>
      </c>
      <c r="M1254" s="19">
        <f>Table1[[#This Row],[Unit_Selling Price]]-Table1[[#This Row],[Unit_Cost]]</f>
        <v>95.86</v>
      </c>
      <c r="N1254" s="19">
        <f>Table1[[#This Row],[Quantity]]*Table1[[#This Row],[unit_per Profit]]</f>
        <v>575543.43999999994</v>
      </c>
    </row>
    <row r="1255" spans="1:14" x14ac:dyDescent="0.2">
      <c r="A1255" s="10" t="s">
        <v>46</v>
      </c>
      <c r="B1255" s="10" t="s">
        <v>123</v>
      </c>
      <c r="C1255" s="10" t="s">
        <v>49</v>
      </c>
      <c r="D1255" s="10" t="s">
        <v>23</v>
      </c>
      <c r="E1255" s="10" t="s">
        <v>28</v>
      </c>
      <c r="F1255" s="11" t="s">
        <v>1253</v>
      </c>
      <c r="G1255" s="10">
        <v>2013</v>
      </c>
      <c r="H1255" s="10">
        <v>542178142</v>
      </c>
      <c r="I1255" s="17" t="s">
        <v>1254</v>
      </c>
      <c r="J1255" s="18">
        <v>1415</v>
      </c>
      <c r="K1255" s="19">
        <v>651.21</v>
      </c>
      <c r="L1255" s="19">
        <v>524.96</v>
      </c>
      <c r="M1255" s="19">
        <f>Table1[[#This Row],[Unit_Selling Price]]-Table1[[#This Row],[Unit_Cost]]</f>
        <v>126.25</v>
      </c>
      <c r="N1255" s="19">
        <f>Table1[[#This Row],[Quantity]]*Table1[[#This Row],[unit_per Profit]]</f>
        <v>178643.75</v>
      </c>
    </row>
    <row r="1256" spans="1:14" x14ac:dyDescent="0.2">
      <c r="A1256" s="10" t="s">
        <v>29</v>
      </c>
      <c r="B1256" s="10" t="s">
        <v>165</v>
      </c>
      <c r="C1256" s="10" t="s">
        <v>31</v>
      </c>
      <c r="D1256" s="10" t="s">
        <v>23</v>
      </c>
      <c r="E1256" s="10" t="s">
        <v>28</v>
      </c>
      <c r="F1256" s="11">
        <v>41162</v>
      </c>
      <c r="G1256" s="10">
        <v>2012</v>
      </c>
      <c r="H1256" s="10">
        <v>877062451</v>
      </c>
      <c r="I1256" s="17" t="s">
        <v>844</v>
      </c>
      <c r="J1256" s="18">
        <v>1124</v>
      </c>
      <c r="K1256" s="19">
        <v>47.45</v>
      </c>
      <c r="L1256" s="19">
        <v>31.79</v>
      </c>
      <c r="M1256" s="19">
        <f>Table1[[#This Row],[Unit_Selling Price]]-Table1[[#This Row],[Unit_Cost]]</f>
        <v>15.66</v>
      </c>
      <c r="N1256" s="19">
        <f>Table1[[#This Row],[Quantity]]*Table1[[#This Row],[unit_per Profit]]</f>
        <v>17601.84</v>
      </c>
    </row>
    <row r="1257" spans="1:14" x14ac:dyDescent="0.2">
      <c r="A1257" s="10" t="s">
        <v>46</v>
      </c>
      <c r="B1257" s="10" t="s">
        <v>228</v>
      </c>
      <c r="C1257" s="10" t="s">
        <v>39</v>
      </c>
      <c r="D1257" s="10" t="s">
        <v>27</v>
      </c>
      <c r="E1257" s="10" t="s">
        <v>24</v>
      </c>
      <c r="F1257" s="11" t="s">
        <v>1255</v>
      </c>
      <c r="G1257" s="10">
        <v>2015</v>
      </c>
      <c r="H1257" s="10">
        <v>214346969</v>
      </c>
      <c r="I1257" s="17" t="s">
        <v>1151</v>
      </c>
      <c r="J1257" s="18">
        <v>8886</v>
      </c>
      <c r="K1257" s="19">
        <v>81.73</v>
      </c>
      <c r="L1257" s="19">
        <v>56.67</v>
      </c>
      <c r="M1257" s="19">
        <f>Table1[[#This Row],[Unit_Selling Price]]-Table1[[#This Row],[Unit_Cost]]</f>
        <v>25.06</v>
      </c>
      <c r="N1257" s="19">
        <f>Table1[[#This Row],[Quantity]]*Table1[[#This Row],[unit_per Profit]]</f>
        <v>222683.16</v>
      </c>
    </row>
    <row r="1258" spans="1:14" x14ac:dyDescent="0.2">
      <c r="A1258" s="10" t="s">
        <v>29</v>
      </c>
      <c r="B1258" s="10" t="s">
        <v>125</v>
      </c>
      <c r="C1258" s="10" t="s">
        <v>22</v>
      </c>
      <c r="D1258" s="10" t="s">
        <v>23</v>
      </c>
      <c r="E1258" s="10" t="s">
        <v>35</v>
      </c>
      <c r="F1258" s="11" t="s">
        <v>1256</v>
      </c>
      <c r="G1258" s="10">
        <v>2016</v>
      </c>
      <c r="H1258" s="10">
        <v>111893022</v>
      </c>
      <c r="I1258" s="17">
        <v>42412</v>
      </c>
      <c r="J1258" s="18">
        <v>486</v>
      </c>
      <c r="K1258" s="19">
        <v>255.28</v>
      </c>
      <c r="L1258" s="19">
        <v>159.41999999999999</v>
      </c>
      <c r="M1258" s="19">
        <f>Table1[[#This Row],[Unit_Selling Price]]-Table1[[#This Row],[Unit_Cost]]</f>
        <v>95.86</v>
      </c>
      <c r="N1258" s="19">
        <f>Table1[[#This Row],[Quantity]]*Table1[[#This Row],[unit_per Profit]]</f>
        <v>46587.96</v>
      </c>
    </row>
    <row r="1259" spans="1:14" x14ac:dyDescent="0.2">
      <c r="A1259" s="10" t="s">
        <v>29</v>
      </c>
      <c r="B1259" s="10" t="s">
        <v>204</v>
      </c>
      <c r="C1259" s="10" t="s">
        <v>31</v>
      </c>
      <c r="D1259" s="10" t="s">
        <v>23</v>
      </c>
      <c r="E1259" s="10" t="s">
        <v>24</v>
      </c>
      <c r="F1259" s="11" t="s">
        <v>1197</v>
      </c>
      <c r="G1259" s="10">
        <v>2014</v>
      </c>
      <c r="H1259" s="10">
        <v>397874438</v>
      </c>
      <c r="I1259" s="17">
        <v>41651</v>
      </c>
      <c r="J1259" s="18">
        <v>8743</v>
      </c>
      <c r="K1259" s="19">
        <v>47.45</v>
      </c>
      <c r="L1259" s="19">
        <v>31.79</v>
      </c>
      <c r="M1259" s="19">
        <f>Table1[[#This Row],[Unit_Selling Price]]-Table1[[#This Row],[Unit_Cost]]</f>
        <v>15.66</v>
      </c>
      <c r="N1259" s="19">
        <f>Table1[[#This Row],[Quantity]]*Table1[[#This Row],[unit_per Profit]]</f>
        <v>136915.38</v>
      </c>
    </row>
    <row r="1260" spans="1:14" x14ac:dyDescent="0.2">
      <c r="A1260" s="10" t="s">
        <v>29</v>
      </c>
      <c r="B1260" s="10" t="s">
        <v>58</v>
      </c>
      <c r="C1260" s="10" t="s">
        <v>42</v>
      </c>
      <c r="D1260" s="10" t="s">
        <v>27</v>
      </c>
      <c r="E1260" s="10" t="s">
        <v>28</v>
      </c>
      <c r="F1260" s="11">
        <v>40212</v>
      </c>
      <c r="G1260" s="10">
        <v>2010</v>
      </c>
      <c r="H1260" s="10">
        <v>520777547</v>
      </c>
      <c r="I1260" s="17" t="s">
        <v>747</v>
      </c>
      <c r="J1260" s="18">
        <v>8504</v>
      </c>
      <c r="K1260" s="19">
        <v>109.28</v>
      </c>
      <c r="L1260" s="19">
        <v>35.840000000000003</v>
      </c>
      <c r="M1260" s="19">
        <f>Table1[[#This Row],[Unit_Selling Price]]-Table1[[#This Row],[Unit_Cost]]</f>
        <v>73.44</v>
      </c>
      <c r="N1260" s="19">
        <f>Table1[[#This Row],[Quantity]]*Table1[[#This Row],[unit_per Profit]]</f>
        <v>624533.76000000001</v>
      </c>
    </row>
    <row r="1261" spans="1:14" x14ac:dyDescent="0.2">
      <c r="A1261" s="10" t="s">
        <v>32</v>
      </c>
      <c r="B1261" s="10" t="s">
        <v>200</v>
      </c>
      <c r="C1261" s="10" t="s">
        <v>65</v>
      </c>
      <c r="D1261" s="10" t="s">
        <v>27</v>
      </c>
      <c r="E1261" s="10" t="s">
        <v>28</v>
      </c>
      <c r="F1261" s="11" t="s">
        <v>1257</v>
      </c>
      <c r="G1261" s="10">
        <v>2015</v>
      </c>
      <c r="H1261" s="10">
        <v>899401175</v>
      </c>
      <c r="I1261" s="17" t="s">
        <v>1258</v>
      </c>
      <c r="J1261" s="18">
        <v>1649</v>
      </c>
      <c r="K1261" s="19">
        <v>9.33</v>
      </c>
      <c r="L1261" s="19">
        <v>6.92</v>
      </c>
      <c r="M1261" s="19">
        <f>Table1[[#This Row],[Unit_Selling Price]]-Table1[[#This Row],[Unit_Cost]]</f>
        <v>2.41</v>
      </c>
      <c r="N1261" s="19">
        <f>Table1[[#This Row],[Quantity]]*Table1[[#This Row],[unit_per Profit]]</f>
        <v>3974.09</v>
      </c>
    </row>
    <row r="1262" spans="1:14" x14ac:dyDescent="0.2">
      <c r="A1262" s="10" t="s">
        <v>29</v>
      </c>
      <c r="B1262" s="10" t="s">
        <v>212</v>
      </c>
      <c r="C1262" s="10" t="s">
        <v>85</v>
      </c>
      <c r="D1262" s="10" t="s">
        <v>23</v>
      </c>
      <c r="E1262" s="10" t="s">
        <v>28</v>
      </c>
      <c r="F1262" s="11" t="s">
        <v>926</v>
      </c>
      <c r="G1262" s="10">
        <v>2014</v>
      </c>
      <c r="H1262" s="10">
        <v>672856652</v>
      </c>
      <c r="I1262" s="17">
        <v>41706</v>
      </c>
      <c r="J1262" s="18">
        <v>2091</v>
      </c>
      <c r="K1262" s="19">
        <v>668.27</v>
      </c>
      <c r="L1262" s="19">
        <v>502.54</v>
      </c>
      <c r="M1262" s="19">
        <f>Table1[[#This Row],[Unit_Selling Price]]-Table1[[#This Row],[Unit_Cost]]</f>
        <v>165.73</v>
      </c>
      <c r="N1262" s="19">
        <f>Table1[[#This Row],[Quantity]]*Table1[[#This Row],[unit_per Profit]]</f>
        <v>346541.43</v>
      </c>
    </row>
    <row r="1263" spans="1:14" x14ac:dyDescent="0.2">
      <c r="A1263" s="10" t="s">
        <v>37</v>
      </c>
      <c r="B1263" s="10" t="s">
        <v>106</v>
      </c>
      <c r="C1263" s="10" t="s">
        <v>56</v>
      </c>
      <c r="D1263" s="10" t="s">
        <v>27</v>
      </c>
      <c r="E1263" s="10" t="s">
        <v>35</v>
      </c>
      <c r="F1263" s="11">
        <v>40274</v>
      </c>
      <c r="G1263" s="10">
        <v>2010</v>
      </c>
      <c r="H1263" s="10">
        <v>850567805</v>
      </c>
      <c r="I1263" s="17" t="s">
        <v>365</v>
      </c>
      <c r="J1263" s="18">
        <v>770</v>
      </c>
      <c r="K1263" s="19">
        <v>421.89</v>
      </c>
      <c r="L1263" s="19">
        <v>364.69</v>
      </c>
      <c r="M1263" s="19">
        <f>Table1[[#This Row],[Unit_Selling Price]]-Table1[[#This Row],[Unit_Cost]]</f>
        <v>57.2</v>
      </c>
      <c r="N1263" s="19">
        <f>Table1[[#This Row],[Quantity]]*Table1[[#This Row],[unit_per Profit]]</f>
        <v>44044</v>
      </c>
    </row>
    <row r="1264" spans="1:14" x14ac:dyDescent="0.2">
      <c r="A1264" s="10" t="s">
        <v>37</v>
      </c>
      <c r="B1264" s="10" t="s">
        <v>139</v>
      </c>
      <c r="C1264" s="10" t="s">
        <v>26</v>
      </c>
      <c r="D1264" s="10" t="s">
        <v>23</v>
      </c>
      <c r="E1264" s="10" t="s">
        <v>35</v>
      </c>
      <c r="F1264" s="11" t="s">
        <v>1033</v>
      </c>
      <c r="G1264" s="10">
        <v>2015</v>
      </c>
      <c r="H1264" s="10">
        <v>262270963</v>
      </c>
      <c r="I1264" s="17">
        <v>42345</v>
      </c>
      <c r="J1264" s="18">
        <v>661</v>
      </c>
      <c r="K1264" s="19">
        <v>152.58000000000001</v>
      </c>
      <c r="L1264" s="19">
        <v>97.44</v>
      </c>
      <c r="M1264" s="19">
        <f>Table1[[#This Row],[Unit_Selling Price]]-Table1[[#This Row],[Unit_Cost]]</f>
        <v>55.14</v>
      </c>
      <c r="N1264" s="19">
        <f>Table1[[#This Row],[Quantity]]*Table1[[#This Row],[unit_per Profit]]</f>
        <v>36447.54</v>
      </c>
    </row>
    <row r="1265" spans="1:14" x14ac:dyDescent="0.2">
      <c r="A1265" s="10" t="s">
        <v>37</v>
      </c>
      <c r="B1265" s="10" t="s">
        <v>208</v>
      </c>
      <c r="C1265" s="10" t="s">
        <v>34</v>
      </c>
      <c r="D1265" s="10" t="s">
        <v>27</v>
      </c>
      <c r="E1265" s="10" t="s">
        <v>43</v>
      </c>
      <c r="F1265" s="11" t="s">
        <v>772</v>
      </c>
      <c r="G1265" s="10">
        <v>2016</v>
      </c>
      <c r="H1265" s="10">
        <v>508014953</v>
      </c>
      <c r="I1265" s="17" t="s">
        <v>662</v>
      </c>
      <c r="J1265" s="18">
        <v>1769</v>
      </c>
      <c r="K1265" s="19">
        <v>205.7</v>
      </c>
      <c r="L1265" s="19">
        <v>117.11</v>
      </c>
      <c r="M1265" s="19">
        <f>Table1[[#This Row],[Unit_Selling Price]]-Table1[[#This Row],[Unit_Cost]]</f>
        <v>88.59</v>
      </c>
      <c r="N1265" s="19">
        <f>Table1[[#This Row],[Quantity]]*Table1[[#This Row],[unit_per Profit]]</f>
        <v>156715.71</v>
      </c>
    </row>
    <row r="1266" spans="1:14" x14ac:dyDescent="0.2">
      <c r="A1266" s="10" t="s">
        <v>278</v>
      </c>
      <c r="B1266" s="10" t="s">
        <v>114</v>
      </c>
      <c r="C1266" s="10" t="s">
        <v>65</v>
      </c>
      <c r="D1266" s="10" t="s">
        <v>27</v>
      </c>
      <c r="E1266" s="10" t="s">
        <v>28</v>
      </c>
      <c r="F1266" s="11">
        <v>42259</v>
      </c>
      <c r="G1266" s="10">
        <v>2015</v>
      </c>
      <c r="H1266" s="10">
        <v>108161103</v>
      </c>
      <c r="I1266" s="17" t="s">
        <v>379</v>
      </c>
      <c r="J1266" s="18">
        <v>6129</v>
      </c>
      <c r="K1266" s="19">
        <v>9.33</v>
      </c>
      <c r="L1266" s="19">
        <v>6.92</v>
      </c>
      <c r="M1266" s="19">
        <f>Table1[[#This Row],[Unit_Selling Price]]-Table1[[#This Row],[Unit_Cost]]</f>
        <v>2.41</v>
      </c>
      <c r="N1266" s="19">
        <f>Table1[[#This Row],[Quantity]]*Table1[[#This Row],[unit_per Profit]]</f>
        <v>14770.89</v>
      </c>
    </row>
    <row r="1267" spans="1:14" x14ac:dyDescent="0.2">
      <c r="A1267" s="10" t="s">
        <v>29</v>
      </c>
      <c r="B1267" s="10" t="s">
        <v>153</v>
      </c>
      <c r="C1267" s="10" t="s">
        <v>49</v>
      </c>
      <c r="D1267" s="10" t="s">
        <v>23</v>
      </c>
      <c r="E1267" s="10" t="s">
        <v>35</v>
      </c>
      <c r="F1267" s="11" t="s">
        <v>1259</v>
      </c>
      <c r="G1267" s="10">
        <v>2014</v>
      </c>
      <c r="H1267" s="10">
        <v>353383243</v>
      </c>
      <c r="I1267" s="17">
        <v>41888</v>
      </c>
      <c r="J1267" s="18">
        <v>2809</v>
      </c>
      <c r="K1267" s="19">
        <v>651.21</v>
      </c>
      <c r="L1267" s="19">
        <v>524.96</v>
      </c>
      <c r="M1267" s="19">
        <f>Table1[[#This Row],[Unit_Selling Price]]-Table1[[#This Row],[Unit_Cost]]</f>
        <v>126.25</v>
      </c>
      <c r="N1267" s="19">
        <f>Table1[[#This Row],[Quantity]]*Table1[[#This Row],[unit_per Profit]]</f>
        <v>354636.25</v>
      </c>
    </row>
    <row r="1268" spans="1:14" x14ac:dyDescent="0.2">
      <c r="A1268" s="10" t="s">
        <v>29</v>
      </c>
      <c r="B1268" s="10" t="s">
        <v>202</v>
      </c>
      <c r="C1268" s="10" t="s">
        <v>49</v>
      </c>
      <c r="D1268" s="10" t="s">
        <v>27</v>
      </c>
      <c r="E1268" s="10" t="s">
        <v>35</v>
      </c>
      <c r="F1268" s="11" t="s">
        <v>1147</v>
      </c>
      <c r="G1268" s="10">
        <v>2012</v>
      </c>
      <c r="H1268" s="10">
        <v>354667699</v>
      </c>
      <c r="I1268" s="17" t="s">
        <v>713</v>
      </c>
      <c r="J1268" s="18">
        <v>2908</v>
      </c>
      <c r="K1268" s="19">
        <v>651.21</v>
      </c>
      <c r="L1268" s="19">
        <v>524.96</v>
      </c>
      <c r="M1268" s="19">
        <f>Table1[[#This Row],[Unit_Selling Price]]-Table1[[#This Row],[Unit_Cost]]</f>
        <v>126.25</v>
      </c>
      <c r="N1268" s="19">
        <f>Table1[[#This Row],[Quantity]]*Table1[[#This Row],[unit_per Profit]]</f>
        <v>367135</v>
      </c>
    </row>
    <row r="1269" spans="1:14" x14ac:dyDescent="0.2">
      <c r="A1269" s="10" t="s">
        <v>59</v>
      </c>
      <c r="B1269" s="10" t="s">
        <v>216</v>
      </c>
      <c r="C1269" s="10" t="s">
        <v>77</v>
      </c>
      <c r="D1269" s="10" t="s">
        <v>27</v>
      </c>
      <c r="E1269" s="10" t="s">
        <v>28</v>
      </c>
      <c r="F1269" s="11">
        <v>40360</v>
      </c>
      <c r="G1269" s="10">
        <v>2010</v>
      </c>
      <c r="H1269" s="10">
        <v>193313300</v>
      </c>
      <c r="I1269" s="17" t="s">
        <v>321</v>
      </c>
      <c r="J1269" s="18">
        <v>4556</v>
      </c>
      <c r="K1269" s="19">
        <v>154.06</v>
      </c>
      <c r="L1269" s="19">
        <v>90.93</v>
      </c>
      <c r="M1269" s="19">
        <f>Table1[[#This Row],[Unit_Selling Price]]-Table1[[#This Row],[Unit_Cost]]</f>
        <v>63.13</v>
      </c>
      <c r="N1269" s="19">
        <f>Table1[[#This Row],[Quantity]]*Table1[[#This Row],[unit_per Profit]]</f>
        <v>287620.28000000003</v>
      </c>
    </row>
    <row r="1270" spans="1:14" x14ac:dyDescent="0.2">
      <c r="A1270" s="10" t="s">
        <v>32</v>
      </c>
      <c r="B1270" s="10" t="s">
        <v>135</v>
      </c>
      <c r="C1270" s="10" t="s">
        <v>31</v>
      </c>
      <c r="D1270" s="10" t="s">
        <v>23</v>
      </c>
      <c r="E1270" s="10" t="s">
        <v>24</v>
      </c>
      <c r="F1270" s="11" t="s">
        <v>1260</v>
      </c>
      <c r="G1270" s="10">
        <v>2012</v>
      </c>
      <c r="H1270" s="10">
        <v>470931375</v>
      </c>
      <c r="I1270" s="17">
        <v>41548</v>
      </c>
      <c r="J1270" s="18">
        <v>7914</v>
      </c>
      <c r="K1270" s="19">
        <v>47.45</v>
      </c>
      <c r="L1270" s="19">
        <v>31.79</v>
      </c>
      <c r="M1270" s="19">
        <f>Table1[[#This Row],[Unit_Selling Price]]-Table1[[#This Row],[Unit_Cost]]</f>
        <v>15.66</v>
      </c>
      <c r="N1270" s="19">
        <f>Table1[[#This Row],[Quantity]]*Table1[[#This Row],[unit_per Profit]]</f>
        <v>123933.24</v>
      </c>
    </row>
    <row r="1271" spans="1:14" x14ac:dyDescent="0.2">
      <c r="A1271" s="10" t="s">
        <v>59</v>
      </c>
      <c r="B1271" s="10" t="s">
        <v>225</v>
      </c>
      <c r="C1271" s="10" t="s">
        <v>26</v>
      </c>
      <c r="D1271" s="10" t="s">
        <v>27</v>
      </c>
      <c r="E1271" s="10" t="s">
        <v>24</v>
      </c>
      <c r="F1271" s="11" t="s">
        <v>919</v>
      </c>
      <c r="G1271" s="10">
        <v>2010</v>
      </c>
      <c r="H1271" s="10">
        <v>959445750</v>
      </c>
      <c r="I1271" s="17" t="s">
        <v>706</v>
      </c>
      <c r="J1271" s="18">
        <v>173</v>
      </c>
      <c r="K1271" s="19">
        <v>152.58000000000001</v>
      </c>
      <c r="L1271" s="19">
        <v>97.44</v>
      </c>
      <c r="M1271" s="19">
        <f>Table1[[#This Row],[Unit_Selling Price]]-Table1[[#This Row],[Unit_Cost]]</f>
        <v>55.14</v>
      </c>
      <c r="N1271" s="19">
        <f>Table1[[#This Row],[Quantity]]*Table1[[#This Row],[unit_per Profit]]</f>
        <v>9539.2199999999993</v>
      </c>
    </row>
    <row r="1272" spans="1:14" x14ac:dyDescent="0.2">
      <c r="A1272" s="10" t="s">
        <v>32</v>
      </c>
      <c r="B1272" s="10" t="s">
        <v>209</v>
      </c>
      <c r="C1272" s="10" t="s">
        <v>42</v>
      </c>
      <c r="D1272" s="10" t="s">
        <v>23</v>
      </c>
      <c r="E1272" s="10" t="s">
        <v>28</v>
      </c>
      <c r="F1272" s="11" t="s">
        <v>1261</v>
      </c>
      <c r="G1272" s="10">
        <v>2016</v>
      </c>
      <c r="H1272" s="10">
        <v>151092755</v>
      </c>
      <c r="I1272" s="17">
        <v>42685</v>
      </c>
      <c r="J1272" s="18">
        <v>559</v>
      </c>
      <c r="K1272" s="19">
        <v>109.28</v>
      </c>
      <c r="L1272" s="19">
        <v>35.840000000000003</v>
      </c>
      <c r="M1272" s="19">
        <f>Table1[[#This Row],[Unit_Selling Price]]-Table1[[#This Row],[Unit_Cost]]</f>
        <v>73.44</v>
      </c>
      <c r="N1272" s="19">
        <f>Table1[[#This Row],[Quantity]]*Table1[[#This Row],[unit_per Profit]]</f>
        <v>41052.959999999999</v>
      </c>
    </row>
    <row r="1273" spans="1:14" x14ac:dyDescent="0.2">
      <c r="A1273" s="10" t="s">
        <v>59</v>
      </c>
      <c r="B1273" s="10" t="s">
        <v>60</v>
      </c>
      <c r="C1273" s="10" t="s">
        <v>65</v>
      </c>
      <c r="D1273" s="10" t="s">
        <v>23</v>
      </c>
      <c r="E1273" s="10" t="s">
        <v>35</v>
      </c>
      <c r="F1273" s="11">
        <v>40524</v>
      </c>
      <c r="G1273" s="10">
        <v>2010</v>
      </c>
      <c r="H1273" s="10">
        <v>208421218</v>
      </c>
      <c r="I1273" s="17">
        <v>40756</v>
      </c>
      <c r="J1273" s="18">
        <v>5325</v>
      </c>
      <c r="K1273" s="19">
        <v>9.33</v>
      </c>
      <c r="L1273" s="19">
        <v>6.92</v>
      </c>
      <c r="M1273" s="19">
        <f>Table1[[#This Row],[Unit_Selling Price]]-Table1[[#This Row],[Unit_Cost]]</f>
        <v>2.41</v>
      </c>
      <c r="N1273" s="19">
        <f>Table1[[#This Row],[Quantity]]*Table1[[#This Row],[unit_per Profit]]</f>
        <v>12833.25</v>
      </c>
    </row>
    <row r="1274" spans="1:14" x14ac:dyDescent="0.2">
      <c r="A1274" s="10" t="s">
        <v>29</v>
      </c>
      <c r="B1274" s="10" t="s">
        <v>80</v>
      </c>
      <c r="C1274" s="10" t="s">
        <v>26</v>
      </c>
      <c r="D1274" s="10" t="s">
        <v>23</v>
      </c>
      <c r="E1274" s="10" t="s">
        <v>35</v>
      </c>
      <c r="F1274" s="11" t="s">
        <v>536</v>
      </c>
      <c r="G1274" s="10">
        <v>2012</v>
      </c>
      <c r="H1274" s="10">
        <v>214292466</v>
      </c>
      <c r="I1274" s="17" t="s">
        <v>1262</v>
      </c>
      <c r="J1274" s="18">
        <v>2758</v>
      </c>
      <c r="K1274" s="19">
        <v>152.58000000000001</v>
      </c>
      <c r="L1274" s="19">
        <v>97.44</v>
      </c>
      <c r="M1274" s="19">
        <f>Table1[[#This Row],[Unit_Selling Price]]-Table1[[#This Row],[Unit_Cost]]</f>
        <v>55.14</v>
      </c>
      <c r="N1274" s="19">
        <f>Table1[[#This Row],[Quantity]]*Table1[[#This Row],[unit_per Profit]]</f>
        <v>152076.12</v>
      </c>
    </row>
    <row r="1275" spans="1:14" x14ac:dyDescent="0.2">
      <c r="A1275" s="10" t="s">
        <v>32</v>
      </c>
      <c r="B1275" s="10" t="s">
        <v>215</v>
      </c>
      <c r="C1275" s="10" t="s">
        <v>22</v>
      </c>
      <c r="D1275" s="10" t="s">
        <v>23</v>
      </c>
      <c r="E1275" s="10" t="s">
        <v>35</v>
      </c>
      <c r="F1275" s="11" t="s">
        <v>1263</v>
      </c>
      <c r="G1275" s="10">
        <v>2014</v>
      </c>
      <c r="H1275" s="10">
        <v>221880328</v>
      </c>
      <c r="I1275" s="17" t="s">
        <v>664</v>
      </c>
      <c r="J1275" s="18">
        <v>8175</v>
      </c>
      <c r="K1275" s="19">
        <v>255.28</v>
      </c>
      <c r="L1275" s="19">
        <v>159.41999999999999</v>
      </c>
      <c r="M1275" s="19">
        <f>Table1[[#This Row],[Unit_Selling Price]]-Table1[[#This Row],[Unit_Cost]]</f>
        <v>95.86</v>
      </c>
      <c r="N1275" s="19">
        <f>Table1[[#This Row],[Quantity]]*Table1[[#This Row],[unit_per Profit]]</f>
        <v>783655.5</v>
      </c>
    </row>
    <row r="1276" spans="1:14" x14ac:dyDescent="0.2">
      <c r="A1276" s="10" t="s">
        <v>40</v>
      </c>
      <c r="B1276" s="10" t="s">
        <v>160</v>
      </c>
      <c r="C1276" s="10" t="s">
        <v>31</v>
      </c>
      <c r="D1276" s="10" t="s">
        <v>23</v>
      </c>
      <c r="E1276" s="10" t="s">
        <v>43</v>
      </c>
      <c r="F1276" s="11" t="s">
        <v>442</v>
      </c>
      <c r="G1276" s="10">
        <v>2011</v>
      </c>
      <c r="H1276" s="10">
        <v>804671132</v>
      </c>
      <c r="I1276" s="17">
        <v>40822</v>
      </c>
      <c r="J1276" s="18">
        <v>8924</v>
      </c>
      <c r="K1276" s="19">
        <v>47.45</v>
      </c>
      <c r="L1276" s="19">
        <v>31.79</v>
      </c>
      <c r="M1276" s="19">
        <f>Table1[[#This Row],[Unit_Selling Price]]-Table1[[#This Row],[Unit_Cost]]</f>
        <v>15.66</v>
      </c>
      <c r="N1276" s="19">
        <f>Table1[[#This Row],[Quantity]]*Table1[[#This Row],[unit_per Profit]]</f>
        <v>139749.84</v>
      </c>
    </row>
    <row r="1277" spans="1:14" x14ac:dyDescent="0.2">
      <c r="A1277" s="10" t="s">
        <v>278</v>
      </c>
      <c r="B1277" s="10" t="s">
        <v>68</v>
      </c>
      <c r="C1277" s="10" t="s">
        <v>34</v>
      </c>
      <c r="D1277" s="10" t="s">
        <v>23</v>
      </c>
      <c r="E1277" s="10" t="s">
        <v>43</v>
      </c>
      <c r="F1277" s="11" t="s">
        <v>1264</v>
      </c>
      <c r="G1277" s="10">
        <v>2010</v>
      </c>
      <c r="H1277" s="10">
        <v>806463706</v>
      </c>
      <c r="I1277" s="17" t="s">
        <v>1229</v>
      </c>
      <c r="J1277" s="18">
        <v>9387</v>
      </c>
      <c r="K1277" s="19">
        <v>205.7</v>
      </c>
      <c r="L1277" s="19">
        <v>117.11</v>
      </c>
      <c r="M1277" s="19">
        <f>Table1[[#This Row],[Unit_Selling Price]]-Table1[[#This Row],[Unit_Cost]]</f>
        <v>88.59</v>
      </c>
      <c r="N1277" s="19">
        <f>Table1[[#This Row],[Quantity]]*Table1[[#This Row],[unit_per Profit]]</f>
        <v>831594.33</v>
      </c>
    </row>
    <row r="1278" spans="1:14" x14ac:dyDescent="0.2">
      <c r="A1278" s="10" t="s">
        <v>37</v>
      </c>
      <c r="B1278" s="10" t="s">
        <v>63</v>
      </c>
      <c r="C1278" s="10" t="s">
        <v>77</v>
      </c>
      <c r="D1278" s="10" t="s">
        <v>27</v>
      </c>
      <c r="E1278" s="10" t="s">
        <v>24</v>
      </c>
      <c r="F1278" s="11" t="s">
        <v>720</v>
      </c>
      <c r="G1278" s="10">
        <v>2013</v>
      </c>
      <c r="H1278" s="10">
        <v>491369378</v>
      </c>
      <c r="I1278" s="17">
        <v>41429</v>
      </c>
      <c r="J1278" s="18">
        <v>5973</v>
      </c>
      <c r="K1278" s="19">
        <v>154.06</v>
      </c>
      <c r="L1278" s="19">
        <v>90.93</v>
      </c>
      <c r="M1278" s="19">
        <f>Table1[[#This Row],[Unit_Selling Price]]-Table1[[#This Row],[Unit_Cost]]</f>
        <v>63.13</v>
      </c>
      <c r="N1278" s="19">
        <f>Table1[[#This Row],[Quantity]]*Table1[[#This Row],[unit_per Profit]]</f>
        <v>377075.49</v>
      </c>
    </row>
    <row r="1279" spans="1:14" x14ac:dyDescent="0.2">
      <c r="A1279" s="10" t="s">
        <v>37</v>
      </c>
      <c r="B1279" s="10" t="s">
        <v>38</v>
      </c>
      <c r="C1279" s="10" t="s">
        <v>51</v>
      </c>
      <c r="D1279" s="10" t="s">
        <v>23</v>
      </c>
      <c r="E1279" s="10" t="s">
        <v>28</v>
      </c>
      <c r="F1279" s="11" t="s">
        <v>450</v>
      </c>
      <c r="G1279" s="10">
        <v>2016</v>
      </c>
      <c r="H1279" s="10">
        <v>193811976</v>
      </c>
      <c r="I1279" s="17" t="s">
        <v>1265</v>
      </c>
      <c r="J1279" s="18">
        <v>2126</v>
      </c>
      <c r="K1279" s="19">
        <v>437.2</v>
      </c>
      <c r="L1279" s="19">
        <v>263.33</v>
      </c>
      <c r="M1279" s="19">
        <f>Table1[[#This Row],[Unit_Selling Price]]-Table1[[#This Row],[Unit_Cost]]</f>
        <v>173.87</v>
      </c>
      <c r="N1279" s="19">
        <f>Table1[[#This Row],[Quantity]]*Table1[[#This Row],[unit_per Profit]]</f>
        <v>369647.62</v>
      </c>
    </row>
    <row r="1280" spans="1:14" x14ac:dyDescent="0.2">
      <c r="A1280" s="10" t="s">
        <v>37</v>
      </c>
      <c r="B1280" s="10" t="s">
        <v>95</v>
      </c>
      <c r="C1280" s="10" t="s">
        <v>77</v>
      </c>
      <c r="D1280" s="10" t="s">
        <v>27</v>
      </c>
      <c r="E1280" s="10" t="s">
        <v>35</v>
      </c>
      <c r="F1280" s="11">
        <v>40695</v>
      </c>
      <c r="G1280" s="10">
        <v>2011</v>
      </c>
      <c r="H1280" s="10">
        <v>768527829</v>
      </c>
      <c r="I1280" s="17" t="s">
        <v>1266</v>
      </c>
      <c r="J1280" s="18">
        <v>3318</v>
      </c>
      <c r="K1280" s="19">
        <v>154.06</v>
      </c>
      <c r="L1280" s="19">
        <v>90.93</v>
      </c>
      <c r="M1280" s="19">
        <f>Table1[[#This Row],[Unit_Selling Price]]-Table1[[#This Row],[Unit_Cost]]</f>
        <v>63.13</v>
      </c>
      <c r="N1280" s="19">
        <f>Table1[[#This Row],[Quantity]]*Table1[[#This Row],[unit_per Profit]]</f>
        <v>209465.34</v>
      </c>
    </row>
    <row r="1281" spans="1:14" x14ac:dyDescent="0.2">
      <c r="A1281" s="10" t="s">
        <v>32</v>
      </c>
      <c r="B1281" s="10" t="s">
        <v>82</v>
      </c>
      <c r="C1281" s="10" t="s">
        <v>31</v>
      </c>
      <c r="D1281" s="10" t="s">
        <v>23</v>
      </c>
      <c r="E1281" s="10" t="s">
        <v>24</v>
      </c>
      <c r="F1281" s="11" t="s">
        <v>289</v>
      </c>
      <c r="G1281" s="10">
        <v>2016</v>
      </c>
      <c r="H1281" s="10">
        <v>440565764</v>
      </c>
      <c r="I1281" s="17">
        <v>42530</v>
      </c>
      <c r="J1281" s="18">
        <v>2055</v>
      </c>
      <c r="K1281" s="19">
        <v>47.45</v>
      </c>
      <c r="L1281" s="19">
        <v>31.79</v>
      </c>
      <c r="M1281" s="19">
        <f>Table1[[#This Row],[Unit_Selling Price]]-Table1[[#This Row],[Unit_Cost]]</f>
        <v>15.66</v>
      </c>
      <c r="N1281" s="19">
        <f>Table1[[#This Row],[Quantity]]*Table1[[#This Row],[unit_per Profit]]</f>
        <v>32181.3</v>
      </c>
    </row>
    <row r="1282" spans="1:14" x14ac:dyDescent="0.2">
      <c r="A1282" s="10" t="s">
        <v>29</v>
      </c>
      <c r="B1282" s="10" t="s">
        <v>116</v>
      </c>
      <c r="C1282" s="10" t="s">
        <v>85</v>
      </c>
      <c r="D1282" s="10" t="s">
        <v>27</v>
      </c>
      <c r="E1282" s="10" t="s">
        <v>43</v>
      </c>
      <c r="F1282" s="11" t="s">
        <v>824</v>
      </c>
      <c r="G1282" s="10">
        <v>2015</v>
      </c>
      <c r="H1282" s="10">
        <v>655287110</v>
      </c>
      <c r="I1282" s="17" t="s">
        <v>1137</v>
      </c>
      <c r="J1282" s="18">
        <v>2873</v>
      </c>
      <c r="K1282" s="19">
        <v>668.27</v>
      </c>
      <c r="L1282" s="19">
        <v>502.54</v>
      </c>
      <c r="M1282" s="19">
        <f>Table1[[#This Row],[Unit_Selling Price]]-Table1[[#This Row],[Unit_Cost]]</f>
        <v>165.73</v>
      </c>
      <c r="N1282" s="19">
        <f>Table1[[#This Row],[Quantity]]*Table1[[#This Row],[unit_per Profit]]</f>
        <v>476142.29</v>
      </c>
    </row>
    <row r="1283" spans="1:14" x14ac:dyDescent="0.2">
      <c r="A1283" s="10" t="s">
        <v>278</v>
      </c>
      <c r="B1283" s="10" t="s">
        <v>117</v>
      </c>
      <c r="C1283" s="10" t="s">
        <v>56</v>
      </c>
      <c r="D1283" s="10" t="s">
        <v>23</v>
      </c>
      <c r="E1283" s="10" t="s">
        <v>43</v>
      </c>
      <c r="F1283" s="11" t="s">
        <v>462</v>
      </c>
      <c r="G1283" s="10">
        <v>2016</v>
      </c>
      <c r="H1283" s="10">
        <v>228365695</v>
      </c>
      <c r="I1283" s="17" t="s">
        <v>1267</v>
      </c>
      <c r="J1283" s="18">
        <v>7339</v>
      </c>
      <c r="K1283" s="19">
        <v>421.89</v>
      </c>
      <c r="L1283" s="19">
        <v>364.69</v>
      </c>
      <c r="M1283" s="19">
        <f>Table1[[#This Row],[Unit_Selling Price]]-Table1[[#This Row],[Unit_Cost]]</f>
        <v>57.2</v>
      </c>
      <c r="N1283" s="19">
        <f>Table1[[#This Row],[Quantity]]*Table1[[#This Row],[unit_per Profit]]</f>
        <v>419790.8</v>
      </c>
    </row>
    <row r="1284" spans="1:14" x14ac:dyDescent="0.2">
      <c r="A1284" s="10" t="s">
        <v>29</v>
      </c>
      <c r="B1284" s="10" t="s">
        <v>122</v>
      </c>
      <c r="C1284" s="10" t="s">
        <v>22</v>
      </c>
      <c r="D1284" s="10" t="s">
        <v>23</v>
      </c>
      <c r="E1284" s="10" t="s">
        <v>43</v>
      </c>
      <c r="F1284" s="11" t="s">
        <v>987</v>
      </c>
      <c r="G1284" s="10">
        <v>2015</v>
      </c>
      <c r="H1284" s="10">
        <v>295787847</v>
      </c>
      <c r="I1284" s="17" t="s">
        <v>1268</v>
      </c>
      <c r="J1284" s="18">
        <v>9052</v>
      </c>
      <c r="K1284" s="19">
        <v>255.28</v>
      </c>
      <c r="L1284" s="19">
        <v>159.41999999999999</v>
      </c>
      <c r="M1284" s="19">
        <f>Table1[[#This Row],[Unit_Selling Price]]-Table1[[#This Row],[Unit_Cost]]</f>
        <v>95.86</v>
      </c>
      <c r="N1284" s="19">
        <f>Table1[[#This Row],[Quantity]]*Table1[[#This Row],[unit_per Profit]]</f>
        <v>867724.72</v>
      </c>
    </row>
    <row r="1285" spans="1:14" x14ac:dyDescent="0.2">
      <c r="A1285" s="10" t="s">
        <v>29</v>
      </c>
      <c r="B1285" s="10" t="s">
        <v>153</v>
      </c>
      <c r="C1285" s="10" t="s">
        <v>22</v>
      </c>
      <c r="D1285" s="10" t="s">
        <v>27</v>
      </c>
      <c r="E1285" s="10" t="s">
        <v>35</v>
      </c>
      <c r="F1285" s="11">
        <v>41188</v>
      </c>
      <c r="G1285" s="10">
        <v>2012</v>
      </c>
      <c r="H1285" s="10">
        <v>263852393</v>
      </c>
      <c r="I1285" s="17" t="s">
        <v>1269</v>
      </c>
      <c r="J1285" s="18">
        <v>8641</v>
      </c>
      <c r="K1285" s="19">
        <v>255.28</v>
      </c>
      <c r="L1285" s="19">
        <v>159.41999999999999</v>
      </c>
      <c r="M1285" s="19">
        <f>Table1[[#This Row],[Unit_Selling Price]]-Table1[[#This Row],[Unit_Cost]]</f>
        <v>95.86</v>
      </c>
      <c r="N1285" s="19">
        <f>Table1[[#This Row],[Quantity]]*Table1[[#This Row],[unit_per Profit]]</f>
        <v>828326.26</v>
      </c>
    </row>
    <row r="1286" spans="1:14" x14ac:dyDescent="0.2">
      <c r="A1286" s="10" t="s">
        <v>46</v>
      </c>
      <c r="B1286" s="10" t="s">
        <v>175</v>
      </c>
      <c r="C1286" s="10" t="s">
        <v>31</v>
      </c>
      <c r="D1286" s="10" t="s">
        <v>27</v>
      </c>
      <c r="E1286" s="10" t="s">
        <v>24</v>
      </c>
      <c r="F1286" s="11" t="s">
        <v>1006</v>
      </c>
      <c r="G1286" s="10">
        <v>2017</v>
      </c>
      <c r="H1286" s="10">
        <v>959170663</v>
      </c>
      <c r="I1286" s="17" t="s">
        <v>897</v>
      </c>
      <c r="J1286" s="18">
        <v>8769</v>
      </c>
      <c r="K1286" s="19">
        <v>47.45</v>
      </c>
      <c r="L1286" s="19">
        <v>31.79</v>
      </c>
      <c r="M1286" s="19">
        <f>Table1[[#This Row],[Unit_Selling Price]]-Table1[[#This Row],[Unit_Cost]]</f>
        <v>15.66</v>
      </c>
      <c r="N1286" s="19">
        <f>Table1[[#This Row],[Quantity]]*Table1[[#This Row],[unit_per Profit]]</f>
        <v>137322.54</v>
      </c>
    </row>
    <row r="1287" spans="1:14" x14ac:dyDescent="0.2">
      <c r="A1287" s="10" t="s">
        <v>29</v>
      </c>
      <c r="B1287" s="10" t="s">
        <v>104</v>
      </c>
      <c r="C1287" s="10" t="s">
        <v>65</v>
      </c>
      <c r="D1287" s="10" t="s">
        <v>27</v>
      </c>
      <c r="E1287" s="10" t="s">
        <v>43</v>
      </c>
      <c r="F1287" s="11" t="s">
        <v>1270</v>
      </c>
      <c r="G1287" s="10">
        <v>2013</v>
      </c>
      <c r="H1287" s="10">
        <v>578666484</v>
      </c>
      <c r="I1287" s="17">
        <v>41582</v>
      </c>
      <c r="J1287" s="18">
        <v>9127</v>
      </c>
      <c r="K1287" s="19">
        <v>9.33</v>
      </c>
      <c r="L1287" s="19">
        <v>6.92</v>
      </c>
      <c r="M1287" s="19">
        <f>Table1[[#This Row],[Unit_Selling Price]]-Table1[[#This Row],[Unit_Cost]]</f>
        <v>2.41</v>
      </c>
      <c r="N1287" s="19">
        <f>Table1[[#This Row],[Quantity]]*Table1[[#This Row],[unit_per Profit]]</f>
        <v>21996.07</v>
      </c>
    </row>
    <row r="1288" spans="1:14" x14ac:dyDescent="0.2">
      <c r="A1288" s="10" t="s">
        <v>46</v>
      </c>
      <c r="B1288" s="10" t="s">
        <v>199</v>
      </c>
      <c r="C1288" s="10" t="s">
        <v>77</v>
      </c>
      <c r="D1288" s="10" t="s">
        <v>23</v>
      </c>
      <c r="E1288" s="10" t="s">
        <v>43</v>
      </c>
      <c r="F1288" s="11">
        <v>42188</v>
      </c>
      <c r="G1288" s="10">
        <v>2015</v>
      </c>
      <c r="H1288" s="10">
        <v>539576184</v>
      </c>
      <c r="I1288" s="17" t="s">
        <v>754</v>
      </c>
      <c r="J1288" s="18">
        <v>1438</v>
      </c>
      <c r="K1288" s="19">
        <v>154.06</v>
      </c>
      <c r="L1288" s="19">
        <v>90.93</v>
      </c>
      <c r="M1288" s="19">
        <f>Table1[[#This Row],[Unit_Selling Price]]-Table1[[#This Row],[Unit_Cost]]</f>
        <v>63.13</v>
      </c>
      <c r="N1288" s="19">
        <f>Table1[[#This Row],[Quantity]]*Table1[[#This Row],[unit_per Profit]]</f>
        <v>90780.94</v>
      </c>
    </row>
    <row r="1289" spans="1:14" x14ac:dyDescent="0.2">
      <c r="A1289" s="10" t="s">
        <v>40</v>
      </c>
      <c r="B1289" s="10" t="s">
        <v>272</v>
      </c>
      <c r="C1289" s="10" t="s">
        <v>85</v>
      </c>
      <c r="D1289" s="10" t="s">
        <v>27</v>
      </c>
      <c r="E1289" s="10" t="s">
        <v>35</v>
      </c>
      <c r="F1289" s="11">
        <v>40917</v>
      </c>
      <c r="G1289" s="10">
        <v>2012</v>
      </c>
      <c r="H1289" s="10">
        <v>529448592</v>
      </c>
      <c r="I1289" s="17" t="s">
        <v>1271</v>
      </c>
      <c r="J1289" s="18">
        <v>4459</v>
      </c>
      <c r="K1289" s="19">
        <v>668.27</v>
      </c>
      <c r="L1289" s="19">
        <v>502.54</v>
      </c>
      <c r="M1289" s="19">
        <f>Table1[[#This Row],[Unit_Selling Price]]-Table1[[#This Row],[Unit_Cost]]</f>
        <v>165.73</v>
      </c>
      <c r="N1289" s="19">
        <f>Table1[[#This Row],[Quantity]]*Table1[[#This Row],[unit_per Profit]]</f>
        <v>738990.07</v>
      </c>
    </row>
    <row r="1290" spans="1:14" x14ac:dyDescent="0.2">
      <c r="A1290" s="10" t="s">
        <v>46</v>
      </c>
      <c r="B1290" s="10" t="s">
        <v>172</v>
      </c>
      <c r="C1290" s="10" t="s">
        <v>77</v>
      </c>
      <c r="D1290" s="10" t="s">
        <v>23</v>
      </c>
      <c r="E1290" s="10" t="s">
        <v>35</v>
      </c>
      <c r="F1290" s="11">
        <v>40700</v>
      </c>
      <c r="G1290" s="10">
        <v>2011</v>
      </c>
      <c r="H1290" s="10">
        <v>756145036</v>
      </c>
      <c r="I1290" s="17" t="s">
        <v>885</v>
      </c>
      <c r="J1290" s="18">
        <v>8974</v>
      </c>
      <c r="K1290" s="19">
        <v>154.06</v>
      </c>
      <c r="L1290" s="19">
        <v>90.93</v>
      </c>
      <c r="M1290" s="19">
        <f>Table1[[#This Row],[Unit_Selling Price]]-Table1[[#This Row],[Unit_Cost]]</f>
        <v>63.13</v>
      </c>
      <c r="N1290" s="19">
        <f>Table1[[#This Row],[Quantity]]*Table1[[#This Row],[unit_per Profit]]</f>
        <v>566528.62</v>
      </c>
    </row>
    <row r="1291" spans="1:14" x14ac:dyDescent="0.2">
      <c r="A1291" s="10" t="s">
        <v>29</v>
      </c>
      <c r="B1291" s="10" t="s">
        <v>144</v>
      </c>
      <c r="C1291" s="10" t="s">
        <v>39</v>
      </c>
      <c r="D1291" s="10" t="s">
        <v>27</v>
      </c>
      <c r="E1291" s="10" t="s">
        <v>28</v>
      </c>
      <c r="F1291" s="11" t="s">
        <v>1272</v>
      </c>
      <c r="G1291" s="10">
        <v>2014</v>
      </c>
      <c r="H1291" s="10">
        <v>597839343</v>
      </c>
      <c r="I1291" s="17" t="s">
        <v>1273</v>
      </c>
      <c r="J1291" s="18">
        <v>2802</v>
      </c>
      <c r="K1291" s="19">
        <v>81.73</v>
      </c>
      <c r="L1291" s="19">
        <v>56.67</v>
      </c>
      <c r="M1291" s="19">
        <f>Table1[[#This Row],[Unit_Selling Price]]-Table1[[#This Row],[Unit_Cost]]</f>
        <v>25.06</v>
      </c>
      <c r="N1291" s="19">
        <f>Table1[[#This Row],[Quantity]]*Table1[[#This Row],[unit_per Profit]]</f>
        <v>70218.12</v>
      </c>
    </row>
    <row r="1292" spans="1:14" x14ac:dyDescent="0.2">
      <c r="A1292" s="10" t="s">
        <v>40</v>
      </c>
      <c r="B1292" s="10" t="s">
        <v>140</v>
      </c>
      <c r="C1292" s="10" t="s">
        <v>49</v>
      </c>
      <c r="D1292" s="10" t="s">
        <v>27</v>
      </c>
      <c r="E1292" s="10" t="s">
        <v>24</v>
      </c>
      <c r="F1292" s="11">
        <v>40491</v>
      </c>
      <c r="G1292" s="10">
        <v>2010</v>
      </c>
      <c r="H1292" s="10">
        <v>853017842</v>
      </c>
      <c r="I1292" s="17">
        <v>40521</v>
      </c>
      <c r="J1292" s="18">
        <v>5790</v>
      </c>
      <c r="K1292" s="19">
        <v>651.21</v>
      </c>
      <c r="L1292" s="19">
        <v>524.96</v>
      </c>
      <c r="M1292" s="19">
        <f>Table1[[#This Row],[Unit_Selling Price]]-Table1[[#This Row],[Unit_Cost]]</f>
        <v>126.25</v>
      </c>
      <c r="N1292" s="19">
        <f>Table1[[#This Row],[Quantity]]*Table1[[#This Row],[unit_per Profit]]</f>
        <v>730987.5</v>
      </c>
    </row>
    <row r="1293" spans="1:14" x14ac:dyDescent="0.2">
      <c r="A1293" s="10" t="s">
        <v>37</v>
      </c>
      <c r="B1293" s="10" t="s">
        <v>50</v>
      </c>
      <c r="C1293" s="10" t="s">
        <v>22</v>
      </c>
      <c r="D1293" s="10" t="s">
        <v>27</v>
      </c>
      <c r="E1293" s="10" t="s">
        <v>35</v>
      </c>
      <c r="F1293" s="11" t="s">
        <v>920</v>
      </c>
      <c r="G1293" s="10">
        <v>2016</v>
      </c>
      <c r="H1293" s="10">
        <v>590479362</v>
      </c>
      <c r="I1293" s="17" t="s">
        <v>1274</v>
      </c>
      <c r="J1293" s="18">
        <v>4820</v>
      </c>
      <c r="K1293" s="19">
        <v>255.28</v>
      </c>
      <c r="L1293" s="19">
        <v>159.41999999999999</v>
      </c>
      <c r="M1293" s="19">
        <f>Table1[[#This Row],[Unit_Selling Price]]-Table1[[#This Row],[Unit_Cost]]</f>
        <v>95.86</v>
      </c>
      <c r="N1293" s="19">
        <f>Table1[[#This Row],[Quantity]]*Table1[[#This Row],[unit_per Profit]]</f>
        <v>462045.2</v>
      </c>
    </row>
    <row r="1294" spans="1:14" x14ac:dyDescent="0.2">
      <c r="A1294" s="10" t="s">
        <v>29</v>
      </c>
      <c r="B1294" s="10" t="s">
        <v>223</v>
      </c>
      <c r="C1294" s="10" t="s">
        <v>51</v>
      </c>
      <c r="D1294" s="10" t="s">
        <v>27</v>
      </c>
      <c r="E1294" s="10" t="s">
        <v>24</v>
      </c>
      <c r="F1294" s="11">
        <v>40889</v>
      </c>
      <c r="G1294" s="10">
        <v>2011</v>
      </c>
      <c r="H1294" s="10">
        <v>299335229</v>
      </c>
      <c r="I1294" s="17" t="s">
        <v>1275</v>
      </c>
      <c r="J1294" s="18">
        <v>8801</v>
      </c>
      <c r="K1294" s="19">
        <v>437.2</v>
      </c>
      <c r="L1294" s="19">
        <v>263.33</v>
      </c>
      <c r="M1294" s="19">
        <f>Table1[[#This Row],[Unit_Selling Price]]-Table1[[#This Row],[Unit_Cost]]</f>
        <v>173.87</v>
      </c>
      <c r="N1294" s="19">
        <f>Table1[[#This Row],[Quantity]]*Table1[[#This Row],[unit_per Profit]]</f>
        <v>1530229.87</v>
      </c>
    </row>
    <row r="1295" spans="1:14" x14ac:dyDescent="0.2">
      <c r="A1295" s="10" t="s">
        <v>278</v>
      </c>
      <c r="B1295" s="10" t="s">
        <v>167</v>
      </c>
      <c r="C1295" s="10" t="s">
        <v>42</v>
      </c>
      <c r="D1295" s="10" t="s">
        <v>23</v>
      </c>
      <c r="E1295" s="10" t="s">
        <v>28</v>
      </c>
      <c r="F1295" s="11">
        <v>40550</v>
      </c>
      <c r="G1295" s="10">
        <v>2011</v>
      </c>
      <c r="H1295" s="10">
        <v>539009273</v>
      </c>
      <c r="I1295" s="17">
        <v>40641</v>
      </c>
      <c r="J1295" s="18">
        <v>3677</v>
      </c>
      <c r="K1295" s="19">
        <v>109.28</v>
      </c>
      <c r="L1295" s="19">
        <v>35.840000000000003</v>
      </c>
      <c r="M1295" s="19">
        <f>Table1[[#This Row],[Unit_Selling Price]]-Table1[[#This Row],[Unit_Cost]]</f>
        <v>73.44</v>
      </c>
      <c r="N1295" s="19">
        <f>Table1[[#This Row],[Quantity]]*Table1[[#This Row],[unit_per Profit]]</f>
        <v>270038.88</v>
      </c>
    </row>
    <row r="1296" spans="1:14" x14ac:dyDescent="0.2">
      <c r="A1296" s="10" t="s">
        <v>37</v>
      </c>
      <c r="B1296" s="10" t="s">
        <v>62</v>
      </c>
      <c r="C1296" s="10" t="s">
        <v>39</v>
      </c>
      <c r="D1296" s="10" t="s">
        <v>23</v>
      </c>
      <c r="E1296" s="10" t="s">
        <v>43</v>
      </c>
      <c r="F1296" s="11" t="s">
        <v>1063</v>
      </c>
      <c r="G1296" s="10">
        <v>2016</v>
      </c>
      <c r="H1296" s="10">
        <v>589237821</v>
      </c>
      <c r="I1296" s="17">
        <v>42462</v>
      </c>
      <c r="J1296" s="18">
        <v>7420</v>
      </c>
      <c r="K1296" s="19">
        <v>81.73</v>
      </c>
      <c r="L1296" s="19">
        <v>56.67</v>
      </c>
      <c r="M1296" s="19">
        <f>Table1[[#This Row],[Unit_Selling Price]]-Table1[[#This Row],[Unit_Cost]]</f>
        <v>25.06</v>
      </c>
      <c r="N1296" s="19">
        <f>Table1[[#This Row],[Quantity]]*Table1[[#This Row],[unit_per Profit]]</f>
        <v>185945.2</v>
      </c>
    </row>
    <row r="1297" spans="1:14" x14ac:dyDescent="0.2">
      <c r="A1297" s="10" t="s">
        <v>29</v>
      </c>
      <c r="B1297" s="10" t="s">
        <v>212</v>
      </c>
      <c r="C1297" s="10" t="s">
        <v>77</v>
      </c>
      <c r="D1297" s="10" t="s">
        <v>27</v>
      </c>
      <c r="E1297" s="10" t="s">
        <v>35</v>
      </c>
      <c r="F1297" s="11">
        <v>42644</v>
      </c>
      <c r="G1297" s="10">
        <v>2016</v>
      </c>
      <c r="H1297" s="10">
        <v>700069701</v>
      </c>
      <c r="I1297" s="17" t="s">
        <v>1276</v>
      </c>
      <c r="J1297" s="18">
        <v>5037</v>
      </c>
      <c r="K1297" s="19">
        <v>154.06</v>
      </c>
      <c r="L1297" s="19">
        <v>90.93</v>
      </c>
      <c r="M1297" s="19">
        <f>Table1[[#This Row],[Unit_Selling Price]]-Table1[[#This Row],[Unit_Cost]]</f>
        <v>63.13</v>
      </c>
      <c r="N1297" s="19">
        <f>Table1[[#This Row],[Quantity]]*Table1[[#This Row],[unit_per Profit]]</f>
        <v>317985.81</v>
      </c>
    </row>
    <row r="1298" spans="1:14" x14ac:dyDescent="0.2">
      <c r="A1298" s="10" t="s">
        <v>29</v>
      </c>
      <c r="B1298" s="10" t="s">
        <v>109</v>
      </c>
      <c r="C1298" s="10" t="s">
        <v>85</v>
      </c>
      <c r="D1298" s="10" t="s">
        <v>23</v>
      </c>
      <c r="E1298" s="10" t="s">
        <v>43</v>
      </c>
      <c r="F1298" s="11" t="s">
        <v>976</v>
      </c>
      <c r="G1298" s="10">
        <v>2010</v>
      </c>
      <c r="H1298" s="10">
        <v>741866242</v>
      </c>
      <c r="I1298" s="17" t="s">
        <v>398</v>
      </c>
      <c r="J1298" s="18">
        <v>3562</v>
      </c>
      <c r="K1298" s="19">
        <v>668.27</v>
      </c>
      <c r="L1298" s="19">
        <v>502.54</v>
      </c>
      <c r="M1298" s="19">
        <f>Table1[[#This Row],[Unit_Selling Price]]-Table1[[#This Row],[Unit_Cost]]</f>
        <v>165.73</v>
      </c>
      <c r="N1298" s="19">
        <f>Table1[[#This Row],[Quantity]]*Table1[[#This Row],[unit_per Profit]]</f>
        <v>590330.26</v>
      </c>
    </row>
    <row r="1299" spans="1:14" x14ac:dyDescent="0.2">
      <c r="A1299" s="10" t="s">
        <v>278</v>
      </c>
      <c r="B1299" s="10" t="s">
        <v>268</v>
      </c>
      <c r="C1299" s="10" t="s">
        <v>34</v>
      </c>
      <c r="D1299" s="10" t="s">
        <v>27</v>
      </c>
      <c r="E1299" s="10" t="s">
        <v>35</v>
      </c>
      <c r="F1299" s="11">
        <v>40880</v>
      </c>
      <c r="G1299" s="10">
        <v>2011</v>
      </c>
      <c r="H1299" s="10">
        <v>655301272</v>
      </c>
      <c r="I1299" s="17" t="s">
        <v>543</v>
      </c>
      <c r="J1299" s="18">
        <v>7064</v>
      </c>
      <c r="K1299" s="19">
        <v>205.7</v>
      </c>
      <c r="L1299" s="19">
        <v>117.11</v>
      </c>
      <c r="M1299" s="19">
        <f>Table1[[#This Row],[Unit_Selling Price]]-Table1[[#This Row],[Unit_Cost]]</f>
        <v>88.59</v>
      </c>
      <c r="N1299" s="19">
        <f>Table1[[#This Row],[Quantity]]*Table1[[#This Row],[unit_per Profit]]</f>
        <v>625799.76</v>
      </c>
    </row>
    <row r="1300" spans="1:14" x14ac:dyDescent="0.2">
      <c r="A1300" s="10" t="s">
        <v>40</v>
      </c>
      <c r="B1300" s="10" t="s">
        <v>221</v>
      </c>
      <c r="C1300" s="10" t="s">
        <v>31</v>
      </c>
      <c r="D1300" s="10" t="s">
        <v>23</v>
      </c>
      <c r="E1300" s="10" t="s">
        <v>28</v>
      </c>
      <c r="F1300" s="11">
        <v>42129</v>
      </c>
      <c r="G1300" s="10">
        <v>2015</v>
      </c>
      <c r="H1300" s="10">
        <v>901361119</v>
      </c>
      <c r="I1300" s="17" t="s">
        <v>1208</v>
      </c>
      <c r="J1300" s="18">
        <v>1640</v>
      </c>
      <c r="K1300" s="19">
        <v>47.45</v>
      </c>
      <c r="L1300" s="19">
        <v>31.79</v>
      </c>
      <c r="M1300" s="19">
        <f>Table1[[#This Row],[Unit_Selling Price]]-Table1[[#This Row],[Unit_Cost]]</f>
        <v>15.66</v>
      </c>
      <c r="N1300" s="19">
        <f>Table1[[#This Row],[Quantity]]*Table1[[#This Row],[unit_per Profit]]</f>
        <v>25682.400000000001</v>
      </c>
    </row>
    <row r="1301" spans="1:14" x14ac:dyDescent="0.2">
      <c r="A1301" s="10" t="s">
        <v>29</v>
      </c>
      <c r="B1301" s="10" t="s">
        <v>58</v>
      </c>
      <c r="C1301" s="10" t="s">
        <v>26</v>
      </c>
      <c r="D1301" s="10" t="s">
        <v>27</v>
      </c>
      <c r="E1301" s="10" t="s">
        <v>35</v>
      </c>
      <c r="F1301" s="11">
        <v>40181</v>
      </c>
      <c r="G1301" s="10">
        <v>2010</v>
      </c>
      <c r="H1301" s="10">
        <v>211344611</v>
      </c>
      <c r="I1301" s="17" t="s">
        <v>811</v>
      </c>
      <c r="J1301" s="18">
        <v>422</v>
      </c>
      <c r="K1301" s="19">
        <v>152.58000000000001</v>
      </c>
      <c r="L1301" s="19">
        <v>97.44</v>
      </c>
      <c r="M1301" s="19">
        <f>Table1[[#This Row],[Unit_Selling Price]]-Table1[[#This Row],[Unit_Cost]]</f>
        <v>55.14</v>
      </c>
      <c r="N1301" s="19">
        <f>Table1[[#This Row],[Quantity]]*Table1[[#This Row],[unit_per Profit]]</f>
        <v>23269.08</v>
      </c>
    </row>
    <row r="1302" spans="1:14" x14ac:dyDescent="0.2">
      <c r="A1302" s="10" t="s">
        <v>37</v>
      </c>
      <c r="B1302" s="10" t="s">
        <v>48</v>
      </c>
      <c r="C1302" s="10" t="s">
        <v>31</v>
      </c>
      <c r="D1302" s="10" t="s">
        <v>23</v>
      </c>
      <c r="E1302" s="10" t="s">
        <v>35</v>
      </c>
      <c r="F1302" s="11">
        <v>41673</v>
      </c>
      <c r="G1302" s="10">
        <v>2014</v>
      </c>
      <c r="H1302" s="10">
        <v>536863076</v>
      </c>
      <c r="I1302" s="17">
        <v>41673</v>
      </c>
      <c r="J1302" s="18">
        <v>8569</v>
      </c>
      <c r="K1302" s="19">
        <v>47.45</v>
      </c>
      <c r="L1302" s="19">
        <v>31.79</v>
      </c>
      <c r="M1302" s="19">
        <f>Table1[[#This Row],[Unit_Selling Price]]-Table1[[#This Row],[Unit_Cost]]</f>
        <v>15.66</v>
      </c>
      <c r="N1302" s="19">
        <f>Table1[[#This Row],[Quantity]]*Table1[[#This Row],[unit_per Profit]]</f>
        <v>134190.54</v>
      </c>
    </row>
    <row r="1303" spans="1:14" x14ac:dyDescent="0.2">
      <c r="A1303" s="10" t="s">
        <v>46</v>
      </c>
      <c r="B1303" s="10" t="s">
        <v>176</v>
      </c>
      <c r="C1303" s="10" t="s">
        <v>39</v>
      </c>
      <c r="D1303" s="10" t="s">
        <v>23</v>
      </c>
      <c r="E1303" s="10" t="s">
        <v>24</v>
      </c>
      <c r="F1303" s="11">
        <v>41040</v>
      </c>
      <c r="G1303" s="10">
        <v>2012</v>
      </c>
      <c r="H1303" s="10">
        <v>299840342</v>
      </c>
      <c r="I1303" s="17">
        <v>41133</v>
      </c>
      <c r="J1303" s="18">
        <v>8275</v>
      </c>
      <c r="K1303" s="19">
        <v>81.73</v>
      </c>
      <c r="L1303" s="19">
        <v>56.67</v>
      </c>
      <c r="M1303" s="19">
        <f>Table1[[#This Row],[Unit_Selling Price]]-Table1[[#This Row],[Unit_Cost]]</f>
        <v>25.06</v>
      </c>
      <c r="N1303" s="19">
        <f>Table1[[#This Row],[Quantity]]*Table1[[#This Row],[unit_per Profit]]</f>
        <v>207371.5</v>
      </c>
    </row>
    <row r="1304" spans="1:14" x14ac:dyDescent="0.2">
      <c r="A1304" s="10" t="s">
        <v>278</v>
      </c>
      <c r="B1304" s="10" t="s">
        <v>268</v>
      </c>
      <c r="C1304" s="10" t="s">
        <v>42</v>
      </c>
      <c r="D1304" s="10" t="s">
        <v>27</v>
      </c>
      <c r="E1304" s="10" t="s">
        <v>43</v>
      </c>
      <c r="F1304" s="11" t="s">
        <v>875</v>
      </c>
      <c r="G1304" s="10">
        <v>2015</v>
      </c>
      <c r="H1304" s="10">
        <v>242512738</v>
      </c>
      <c r="I1304" s="17" t="s">
        <v>1114</v>
      </c>
      <c r="J1304" s="18">
        <v>3763</v>
      </c>
      <c r="K1304" s="19">
        <v>109.28</v>
      </c>
      <c r="L1304" s="19">
        <v>35.840000000000003</v>
      </c>
      <c r="M1304" s="19">
        <f>Table1[[#This Row],[Unit_Selling Price]]-Table1[[#This Row],[Unit_Cost]]</f>
        <v>73.44</v>
      </c>
      <c r="N1304" s="19">
        <f>Table1[[#This Row],[Quantity]]*Table1[[#This Row],[unit_per Profit]]</f>
        <v>276354.71999999997</v>
      </c>
    </row>
    <row r="1305" spans="1:14" x14ac:dyDescent="0.2">
      <c r="A1305" s="10" t="s">
        <v>40</v>
      </c>
      <c r="B1305" s="10" t="s">
        <v>272</v>
      </c>
      <c r="C1305" s="10" t="s">
        <v>42</v>
      </c>
      <c r="D1305" s="10" t="s">
        <v>23</v>
      </c>
      <c r="E1305" s="10" t="s">
        <v>24</v>
      </c>
      <c r="F1305" s="11" t="s">
        <v>1277</v>
      </c>
      <c r="G1305" s="10">
        <v>2013</v>
      </c>
      <c r="H1305" s="10">
        <v>277429091</v>
      </c>
      <c r="I1305" s="17" t="s">
        <v>981</v>
      </c>
      <c r="J1305" s="18">
        <v>6288</v>
      </c>
      <c r="K1305" s="19">
        <v>109.28</v>
      </c>
      <c r="L1305" s="19">
        <v>35.840000000000003</v>
      </c>
      <c r="M1305" s="19">
        <f>Table1[[#This Row],[Unit_Selling Price]]-Table1[[#This Row],[Unit_Cost]]</f>
        <v>73.44</v>
      </c>
      <c r="N1305" s="19">
        <f>Table1[[#This Row],[Quantity]]*Table1[[#This Row],[unit_per Profit]]</f>
        <v>461790.71999999997</v>
      </c>
    </row>
    <row r="1306" spans="1:14" x14ac:dyDescent="0.2">
      <c r="A1306" s="10" t="s">
        <v>32</v>
      </c>
      <c r="B1306" s="10" t="s">
        <v>36</v>
      </c>
      <c r="C1306" s="10" t="s">
        <v>77</v>
      </c>
      <c r="D1306" s="10" t="s">
        <v>27</v>
      </c>
      <c r="E1306" s="10" t="s">
        <v>43</v>
      </c>
      <c r="F1306" s="11" t="s">
        <v>1009</v>
      </c>
      <c r="G1306" s="10">
        <v>2014</v>
      </c>
      <c r="H1306" s="10">
        <v>837450730</v>
      </c>
      <c r="I1306" s="17" t="s">
        <v>498</v>
      </c>
      <c r="J1306" s="18">
        <v>9136</v>
      </c>
      <c r="K1306" s="19">
        <v>154.06</v>
      </c>
      <c r="L1306" s="19">
        <v>90.93</v>
      </c>
      <c r="M1306" s="19">
        <f>Table1[[#This Row],[Unit_Selling Price]]-Table1[[#This Row],[Unit_Cost]]</f>
        <v>63.13</v>
      </c>
      <c r="N1306" s="19">
        <f>Table1[[#This Row],[Quantity]]*Table1[[#This Row],[unit_per Profit]]</f>
        <v>576755.68000000005</v>
      </c>
    </row>
    <row r="1307" spans="1:14" x14ac:dyDescent="0.2">
      <c r="A1307" s="10" t="s">
        <v>29</v>
      </c>
      <c r="B1307" s="10" t="s">
        <v>89</v>
      </c>
      <c r="C1307" s="10" t="s">
        <v>39</v>
      </c>
      <c r="D1307" s="10" t="s">
        <v>27</v>
      </c>
      <c r="E1307" s="10" t="s">
        <v>43</v>
      </c>
      <c r="F1307" s="11" t="s">
        <v>561</v>
      </c>
      <c r="G1307" s="10">
        <v>2015</v>
      </c>
      <c r="H1307" s="10">
        <v>625751483</v>
      </c>
      <c r="I1307" s="17">
        <v>42014</v>
      </c>
      <c r="J1307" s="18">
        <v>2624</v>
      </c>
      <c r="K1307" s="19">
        <v>81.73</v>
      </c>
      <c r="L1307" s="19">
        <v>56.67</v>
      </c>
      <c r="M1307" s="19">
        <f>Table1[[#This Row],[Unit_Selling Price]]-Table1[[#This Row],[Unit_Cost]]</f>
        <v>25.06</v>
      </c>
      <c r="N1307" s="19">
        <f>Table1[[#This Row],[Quantity]]*Table1[[#This Row],[unit_per Profit]]</f>
        <v>65757.440000000002</v>
      </c>
    </row>
    <row r="1308" spans="1:14" x14ac:dyDescent="0.2">
      <c r="A1308" s="10" t="s">
        <v>29</v>
      </c>
      <c r="B1308" s="10" t="s">
        <v>112</v>
      </c>
      <c r="C1308" s="10" t="s">
        <v>65</v>
      </c>
      <c r="D1308" s="10" t="s">
        <v>23</v>
      </c>
      <c r="E1308" s="10" t="s">
        <v>28</v>
      </c>
      <c r="F1308" s="11" t="s">
        <v>1278</v>
      </c>
      <c r="G1308" s="10">
        <v>2015</v>
      </c>
      <c r="H1308" s="10">
        <v>665817677</v>
      </c>
      <c r="I1308" s="17">
        <v>42287</v>
      </c>
      <c r="J1308" s="18">
        <v>9102</v>
      </c>
      <c r="K1308" s="19">
        <v>9.33</v>
      </c>
      <c r="L1308" s="19">
        <v>6.92</v>
      </c>
      <c r="M1308" s="19">
        <f>Table1[[#This Row],[Unit_Selling Price]]-Table1[[#This Row],[Unit_Cost]]</f>
        <v>2.41</v>
      </c>
      <c r="N1308" s="19">
        <f>Table1[[#This Row],[Quantity]]*Table1[[#This Row],[unit_per Profit]]</f>
        <v>21935.82</v>
      </c>
    </row>
    <row r="1309" spans="1:14" x14ac:dyDescent="0.2">
      <c r="A1309" s="10" t="s">
        <v>40</v>
      </c>
      <c r="B1309" s="10" t="s">
        <v>74</v>
      </c>
      <c r="C1309" s="10" t="s">
        <v>65</v>
      </c>
      <c r="D1309" s="10" t="s">
        <v>23</v>
      </c>
      <c r="E1309" s="10" t="s">
        <v>24</v>
      </c>
      <c r="F1309" s="11">
        <v>40331</v>
      </c>
      <c r="G1309" s="10">
        <v>2010</v>
      </c>
      <c r="H1309" s="10">
        <v>251448142</v>
      </c>
      <c r="I1309" s="17" t="s">
        <v>1279</v>
      </c>
      <c r="J1309" s="18">
        <v>7948</v>
      </c>
      <c r="K1309" s="19">
        <v>9.33</v>
      </c>
      <c r="L1309" s="19">
        <v>6.92</v>
      </c>
      <c r="M1309" s="19">
        <f>Table1[[#This Row],[Unit_Selling Price]]-Table1[[#This Row],[Unit_Cost]]</f>
        <v>2.41</v>
      </c>
      <c r="N1309" s="19">
        <f>Table1[[#This Row],[Quantity]]*Table1[[#This Row],[unit_per Profit]]</f>
        <v>19154.68</v>
      </c>
    </row>
    <row r="1310" spans="1:14" x14ac:dyDescent="0.2">
      <c r="A1310" s="10" t="s">
        <v>29</v>
      </c>
      <c r="B1310" s="10" t="s">
        <v>104</v>
      </c>
      <c r="C1310" s="10" t="s">
        <v>22</v>
      </c>
      <c r="D1310" s="10" t="s">
        <v>27</v>
      </c>
      <c r="E1310" s="10" t="s">
        <v>35</v>
      </c>
      <c r="F1310" s="11" t="s">
        <v>538</v>
      </c>
      <c r="G1310" s="10">
        <v>2010</v>
      </c>
      <c r="H1310" s="10">
        <v>996754205</v>
      </c>
      <c r="I1310" s="17" t="s">
        <v>1280</v>
      </c>
      <c r="J1310" s="18">
        <v>574</v>
      </c>
      <c r="K1310" s="19">
        <v>255.28</v>
      </c>
      <c r="L1310" s="19">
        <v>159.41999999999999</v>
      </c>
      <c r="M1310" s="19">
        <f>Table1[[#This Row],[Unit_Selling Price]]-Table1[[#This Row],[Unit_Cost]]</f>
        <v>95.86</v>
      </c>
      <c r="N1310" s="19">
        <f>Table1[[#This Row],[Quantity]]*Table1[[#This Row],[unit_per Profit]]</f>
        <v>55023.64</v>
      </c>
    </row>
    <row r="1311" spans="1:14" x14ac:dyDescent="0.2">
      <c r="A1311" s="10" t="s">
        <v>37</v>
      </c>
      <c r="B1311" s="10" t="s">
        <v>155</v>
      </c>
      <c r="C1311" s="10" t="s">
        <v>77</v>
      </c>
      <c r="D1311" s="10" t="s">
        <v>27</v>
      </c>
      <c r="E1311" s="10" t="s">
        <v>43</v>
      </c>
      <c r="F1311" s="11">
        <v>40763</v>
      </c>
      <c r="G1311" s="10">
        <v>2011</v>
      </c>
      <c r="H1311" s="10">
        <v>986159694</v>
      </c>
      <c r="I1311" s="17">
        <v>40703</v>
      </c>
      <c r="J1311" s="18">
        <v>5423</v>
      </c>
      <c r="K1311" s="19">
        <v>154.06</v>
      </c>
      <c r="L1311" s="19">
        <v>90.93</v>
      </c>
      <c r="M1311" s="19">
        <f>Table1[[#This Row],[Unit_Selling Price]]-Table1[[#This Row],[Unit_Cost]]</f>
        <v>63.13</v>
      </c>
      <c r="N1311" s="19">
        <f>Table1[[#This Row],[Quantity]]*Table1[[#This Row],[unit_per Profit]]</f>
        <v>342353.99</v>
      </c>
    </row>
    <row r="1312" spans="1:14" x14ac:dyDescent="0.2">
      <c r="A1312" s="10" t="s">
        <v>32</v>
      </c>
      <c r="B1312" s="10" t="s">
        <v>152</v>
      </c>
      <c r="C1312" s="10" t="s">
        <v>85</v>
      </c>
      <c r="D1312" s="10" t="s">
        <v>27</v>
      </c>
      <c r="E1312" s="10" t="s">
        <v>43</v>
      </c>
      <c r="F1312" s="11" t="s">
        <v>1281</v>
      </c>
      <c r="G1312" s="10">
        <v>2015</v>
      </c>
      <c r="H1312" s="10">
        <v>624400937</v>
      </c>
      <c r="I1312" s="17" t="s">
        <v>296</v>
      </c>
      <c r="J1312" s="18">
        <v>2968</v>
      </c>
      <c r="K1312" s="19">
        <v>668.27</v>
      </c>
      <c r="L1312" s="19">
        <v>502.54</v>
      </c>
      <c r="M1312" s="19">
        <f>Table1[[#This Row],[Unit_Selling Price]]-Table1[[#This Row],[Unit_Cost]]</f>
        <v>165.73</v>
      </c>
      <c r="N1312" s="19">
        <f>Table1[[#This Row],[Quantity]]*Table1[[#This Row],[unit_per Profit]]</f>
        <v>491886.64</v>
      </c>
    </row>
    <row r="1313" spans="1:14" x14ac:dyDescent="0.2">
      <c r="A1313" s="10" t="s">
        <v>278</v>
      </c>
      <c r="B1313" s="10" t="s">
        <v>167</v>
      </c>
      <c r="C1313" s="10" t="s">
        <v>39</v>
      </c>
      <c r="D1313" s="10" t="s">
        <v>27</v>
      </c>
      <c r="E1313" s="10" t="s">
        <v>24</v>
      </c>
      <c r="F1313" s="11" t="s">
        <v>799</v>
      </c>
      <c r="G1313" s="10">
        <v>2014</v>
      </c>
      <c r="H1313" s="10">
        <v>386526763</v>
      </c>
      <c r="I1313" s="17">
        <v>41646</v>
      </c>
      <c r="J1313" s="18">
        <v>713</v>
      </c>
      <c r="K1313" s="19">
        <v>81.73</v>
      </c>
      <c r="L1313" s="19">
        <v>56.67</v>
      </c>
      <c r="M1313" s="19">
        <f>Table1[[#This Row],[Unit_Selling Price]]-Table1[[#This Row],[Unit_Cost]]</f>
        <v>25.06</v>
      </c>
      <c r="N1313" s="19">
        <f>Table1[[#This Row],[Quantity]]*Table1[[#This Row],[unit_per Profit]]</f>
        <v>17867.78</v>
      </c>
    </row>
    <row r="1314" spans="1:14" x14ac:dyDescent="0.2">
      <c r="A1314" s="10" t="s">
        <v>46</v>
      </c>
      <c r="B1314" s="10" t="s">
        <v>132</v>
      </c>
      <c r="C1314" s="10" t="s">
        <v>51</v>
      </c>
      <c r="D1314" s="10" t="s">
        <v>23</v>
      </c>
      <c r="E1314" s="10" t="s">
        <v>43</v>
      </c>
      <c r="F1314" s="11" t="s">
        <v>1282</v>
      </c>
      <c r="G1314" s="10">
        <v>2017</v>
      </c>
      <c r="H1314" s="10">
        <v>367898499</v>
      </c>
      <c r="I1314" s="17">
        <v>42984</v>
      </c>
      <c r="J1314" s="18">
        <v>8196</v>
      </c>
      <c r="K1314" s="19">
        <v>437.2</v>
      </c>
      <c r="L1314" s="19">
        <v>263.33</v>
      </c>
      <c r="M1314" s="19">
        <f>Table1[[#This Row],[Unit_Selling Price]]-Table1[[#This Row],[Unit_Cost]]</f>
        <v>173.87</v>
      </c>
      <c r="N1314" s="19">
        <f>Table1[[#This Row],[Quantity]]*Table1[[#This Row],[unit_per Profit]]</f>
        <v>1425038.52</v>
      </c>
    </row>
    <row r="1315" spans="1:14" x14ac:dyDescent="0.2">
      <c r="A1315" s="10" t="s">
        <v>29</v>
      </c>
      <c r="B1315" s="10" t="s">
        <v>193</v>
      </c>
      <c r="C1315" s="10" t="s">
        <v>34</v>
      </c>
      <c r="D1315" s="10" t="s">
        <v>23</v>
      </c>
      <c r="E1315" s="10" t="s">
        <v>43</v>
      </c>
      <c r="F1315" s="11">
        <v>41923</v>
      </c>
      <c r="G1315" s="10">
        <v>2014</v>
      </c>
      <c r="H1315" s="10">
        <v>734189975</v>
      </c>
      <c r="I1315" s="17" t="s">
        <v>1283</v>
      </c>
      <c r="J1315" s="18">
        <v>1984</v>
      </c>
      <c r="K1315" s="19">
        <v>205.7</v>
      </c>
      <c r="L1315" s="19">
        <v>117.11</v>
      </c>
      <c r="M1315" s="19">
        <f>Table1[[#This Row],[Unit_Selling Price]]-Table1[[#This Row],[Unit_Cost]]</f>
        <v>88.59</v>
      </c>
      <c r="N1315" s="19">
        <f>Table1[[#This Row],[Quantity]]*Table1[[#This Row],[unit_per Profit]]</f>
        <v>175762.56</v>
      </c>
    </row>
    <row r="1316" spans="1:14" x14ac:dyDescent="0.2">
      <c r="A1316" s="10" t="s">
        <v>46</v>
      </c>
      <c r="B1316" s="10" t="s">
        <v>194</v>
      </c>
      <c r="C1316" s="10" t="s">
        <v>51</v>
      </c>
      <c r="D1316" s="10" t="s">
        <v>27</v>
      </c>
      <c r="E1316" s="10" t="s">
        <v>35</v>
      </c>
      <c r="F1316" s="11">
        <v>41527</v>
      </c>
      <c r="G1316" s="10">
        <v>2013</v>
      </c>
      <c r="H1316" s="10">
        <v>371387517</v>
      </c>
      <c r="I1316" s="17">
        <v>41497</v>
      </c>
      <c r="J1316" s="18">
        <v>674</v>
      </c>
      <c r="K1316" s="19">
        <v>437.2</v>
      </c>
      <c r="L1316" s="19">
        <v>263.33</v>
      </c>
      <c r="M1316" s="19">
        <f>Table1[[#This Row],[Unit_Selling Price]]-Table1[[#This Row],[Unit_Cost]]</f>
        <v>173.87</v>
      </c>
      <c r="N1316" s="19">
        <f>Table1[[#This Row],[Quantity]]*Table1[[#This Row],[unit_per Profit]]</f>
        <v>117188.38</v>
      </c>
    </row>
    <row r="1317" spans="1:14" x14ac:dyDescent="0.2">
      <c r="A1317" s="10" t="s">
        <v>29</v>
      </c>
      <c r="B1317" s="10" t="s">
        <v>213</v>
      </c>
      <c r="C1317" s="10" t="s">
        <v>31</v>
      </c>
      <c r="D1317" s="10" t="s">
        <v>23</v>
      </c>
      <c r="E1317" s="10" t="s">
        <v>35</v>
      </c>
      <c r="F1317" s="11">
        <v>40247</v>
      </c>
      <c r="G1317" s="10">
        <v>2010</v>
      </c>
      <c r="H1317" s="10">
        <v>935789954</v>
      </c>
      <c r="I1317" s="17" t="s">
        <v>1284</v>
      </c>
      <c r="J1317" s="18">
        <v>9898</v>
      </c>
      <c r="K1317" s="19">
        <v>47.45</v>
      </c>
      <c r="L1317" s="19">
        <v>31.79</v>
      </c>
      <c r="M1317" s="19">
        <f>Table1[[#This Row],[Unit_Selling Price]]-Table1[[#This Row],[Unit_Cost]]</f>
        <v>15.66</v>
      </c>
      <c r="N1317" s="19">
        <f>Table1[[#This Row],[Quantity]]*Table1[[#This Row],[unit_per Profit]]</f>
        <v>155002.68</v>
      </c>
    </row>
    <row r="1318" spans="1:14" x14ac:dyDescent="0.2">
      <c r="A1318" s="10" t="s">
        <v>29</v>
      </c>
      <c r="B1318" s="10" t="s">
        <v>193</v>
      </c>
      <c r="C1318" s="10" t="s">
        <v>34</v>
      </c>
      <c r="D1318" s="10" t="s">
        <v>23</v>
      </c>
      <c r="E1318" s="10" t="s">
        <v>24</v>
      </c>
      <c r="F1318" s="11" t="s">
        <v>1285</v>
      </c>
      <c r="G1318" s="10">
        <v>2011</v>
      </c>
      <c r="H1318" s="10">
        <v>104008615</v>
      </c>
      <c r="I1318" s="17" t="s">
        <v>1286</v>
      </c>
      <c r="J1318" s="18">
        <v>7315</v>
      </c>
      <c r="K1318" s="19">
        <v>205.7</v>
      </c>
      <c r="L1318" s="19">
        <v>117.11</v>
      </c>
      <c r="M1318" s="19">
        <f>Table1[[#This Row],[Unit_Selling Price]]-Table1[[#This Row],[Unit_Cost]]</f>
        <v>88.59</v>
      </c>
      <c r="N1318" s="19">
        <f>Table1[[#This Row],[Quantity]]*Table1[[#This Row],[unit_per Profit]]</f>
        <v>648035.85</v>
      </c>
    </row>
    <row r="1319" spans="1:14" x14ac:dyDescent="0.2">
      <c r="A1319" s="10" t="s">
        <v>29</v>
      </c>
      <c r="B1319" s="10" t="s">
        <v>213</v>
      </c>
      <c r="C1319" s="10" t="s">
        <v>31</v>
      </c>
      <c r="D1319" s="10" t="s">
        <v>23</v>
      </c>
      <c r="E1319" s="10" t="s">
        <v>43</v>
      </c>
      <c r="F1319" s="11" t="s">
        <v>326</v>
      </c>
      <c r="G1319" s="10">
        <v>2017</v>
      </c>
      <c r="H1319" s="10">
        <v>122967326</v>
      </c>
      <c r="I1319" s="17" t="s">
        <v>310</v>
      </c>
      <c r="J1319" s="18">
        <v>7619</v>
      </c>
      <c r="K1319" s="19">
        <v>47.45</v>
      </c>
      <c r="L1319" s="19">
        <v>31.79</v>
      </c>
      <c r="M1319" s="19">
        <f>Table1[[#This Row],[Unit_Selling Price]]-Table1[[#This Row],[Unit_Cost]]</f>
        <v>15.66</v>
      </c>
      <c r="N1319" s="19">
        <f>Table1[[#This Row],[Quantity]]*Table1[[#This Row],[unit_per Profit]]</f>
        <v>119313.54</v>
      </c>
    </row>
    <row r="1320" spans="1:14" x14ac:dyDescent="0.2">
      <c r="A1320" s="10" t="s">
        <v>37</v>
      </c>
      <c r="B1320" s="10" t="s">
        <v>151</v>
      </c>
      <c r="C1320" s="10" t="s">
        <v>22</v>
      </c>
      <c r="D1320" s="10" t="s">
        <v>23</v>
      </c>
      <c r="E1320" s="10" t="s">
        <v>28</v>
      </c>
      <c r="F1320" s="11" t="s">
        <v>423</v>
      </c>
      <c r="G1320" s="10">
        <v>2010</v>
      </c>
      <c r="H1320" s="10">
        <v>159902417</v>
      </c>
      <c r="I1320" s="17">
        <v>40301</v>
      </c>
      <c r="J1320" s="18">
        <v>7533</v>
      </c>
      <c r="K1320" s="19">
        <v>255.28</v>
      </c>
      <c r="L1320" s="19">
        <v>159.41999999999999</v>
      </c>
      <c r="M1320" s="19">
        <f>Table1[[#This Row],[Unit_Selling Price]]-Table1[[#This Row],[Unit_Cost]]</f>
        <v>95.86</v>
      </c>
      <c r="N1320" s="19">
        <f>Table1[[#This Row],[Quantity]]*Table1[[#This Row],[unit_per Profit]]</f>
        <v>722113.38</v>
      </c>
    </row>
    <row r="1321" spans="1:14" x14ac:dyDescent="0.2">
      <c r="A1321" s="10" t="s">
        <v>59</v>
      </c>
      <c r="B1321" s="10" t="s">
        <v>216</v>
      </c>
      <c r="C1321" s="10" t="s">
        <v>56</v>
      </c>
      <c r="D1321" s="10" t="s">
        <v>27</v>
      </c>
      <c r="E1321" s="10" t="s">
        <v>28</v>
      </c>
      <c r="F1321" s="11">
        <v>41613</v>
      </c>
      <c r="G1321" s="10">
        <v>2013</v>
      </c>
      <c r="H1321" s="10">
        <v>352362716</v>
      </c>
      <c r="I1321" s="17" t="s">
        <v>1287</v>
      </c>
      <c r="J1321" s="18">
        <v>813</v>
      </c>
      <c r="K1321" s="19">
        <v>421.89</v>
      </c>
      <c r="L1321" s="19">
        <v>364.69</v>
      </c>
      <c r="M1321" s="19">
        <f>Table1[[#This Row],[Unit_Selling Price]]-Table1[[#This Row],[Unit_Cost]]</f>
        <v>57.2</v>
      </c>
      <c r="N1321" s="19">
        <f>Table1[[#This Row],[Quantity]]*Table1[[#This Row],[unit_per Profit]]</f>
        <v>46503.6</v>
      </c>
    </row>
    <row r="1322" spans="1:14" x14ac:dyDescent="0.2">
      <c r="A1322" s="10" t="s">
        <v>46</v>
      </c>
      <c r="B1322" s="10" t="s">
        <v>92</v>
      </c>
      <c r="C1322" s="10" t="s">
        <v>31</v>
      </c>
      <c r="D1322" s="10" t="s">
        <v>23</v>
      </c>
      <c r="E1322" s="10" t="s">
        <v>28</v>
      </c>
      <c r="F1322" s="11" t="s">
        <v>1081</v>
      </c>
      <c r="G1322" s="10">
        <v>2013</v>
      </c>
      <c r="H1322" s="10">
        <v>458209550</v>
      </c>
      <c r="I1322" s="17" t="s">
        <v>986</v>
      </c>
      <c r="J1322" s="18">
        <v>3243</v>
      </c>
      <c r="K1322" s="19">
        <v>47.45</v>
      </c>
      <c r="L1322" s="19">
        <v>31.79</v>
      </c>
      <c r="M1322" s="19">
        <f>Table1[[#This Row],[Unit_Selling Price]]-Table1[[#This Row],[Unit_Cost]]</f>
        <v>15.66</v>
      </c>
      <c r="N1322" s="19">
        <f>Table1[[#This Row],[Quantity]]*Table1[[#This Row],[unit_per Profit]]</f>
        <v>50785.38</v>
      </c>
    </row>
    <row r="1323" spans="1:14" x14ac:dyDescent="0.2">
      <c r="A1323" s="10" t="s">
        <v>29</v>
      </c>
      <c r="B1323" s="10" t="s">
        <v>69</v>
      </c>
      <c r="C1323" s="10" t="s">
        <v>34</v>
      </c>
      <c r="D1323" s="10" t="s">
        <v>27</v>
      </c>
      <c r="E1323" s="10" t="s">
        <v>24</v>
      </c>
      <c r="F1323" s="11">
        <v>40335</v>
      </c>
      <c r="G1323" s="10">
        <v>2010</v>
      </c>
      <c r="H1323" s="10">
        <v>305616748</v>
      </c>
      <c r="I1323" s="17">
        <v>40185</v>
      </c>
      <c r="J1323" s="18">
        <v>7642</v>
      </c>
      <c r="K1323" s="19">
        <v>205.7</v>
      </c>
      <c r="L1323" s="19">
        <v>117.11</v>
      </c>
      <c r="M1323" s="19">
        <f>Table1[[#This Row],[Unit_Selling Price]]-Table1[[#This Row],[Unit_Cost]]</f>
        <v>88.59</v>
      </c>
      <c r="N1323" s="19">
        <f>Table1[[#This Row],[Quantity]]*Table1[[#This Row],[unit_per Profit]]</f>
        <v>677004.78</v>
      </c>
    </row>
    <row r="1324" spans="1:14" x14ac:dyDescent="0.2">
      <c r="A1324" s="10" t="s">
        <v>29</v>
      </c>
      <c r="B1324" s="10" t="s">
        <v>126</v>
      </c>
      <c r="C1324" s="10" t="s">
        <v>49</v>
      </c>
      <c r="D1324" s="10" t="s">
        <v>27</v>
      </c>
      <c r="E1324" s="10" t="s">
        <v>24</v>
      </c>
      <c r="F1324" s="11">
        <v>40668</v>
      </c>
      <c r="G1324" s="10">
        <v>2011</v>
      </c>
      <c r="H1324" s="10">
        <v>243070638</v>
      </c>
      <c r="I1324" s="17" t="s">
        <v>1002</v>
      </c>
      <c r="J1324" s="18">
        <v>8858</v>
      </c>
      <c r="K1324" s="19">
        <v>651.21</v>
      </c>
      <c r="L1324" s="19">
        <v>524.96</v>
      </c>
      <c r="M1324" s="19">
        <f>Table1[[#This Row],[Unit_Selling Price]]-Table1[[#This Row],[Unit_Cost]]</f>
        <v>126.25</v>
      </c>
      <c r="N1324" s="19">
        <f>Table1[[#This Row],[Quantity]]*Table1[[#This Row],[unit_per Profit]]</f>
        <v>1118322.5</v>
      </c>
    </row>
    <row r="1325" spans="1:14" x14ac:dyDescent="0.2">
      <c r="A1325" s="10" t="s">
        <v>46</v>
      </c>
      <c r="B1325" s="10" t="s">
        <v>129</v>
      </c>
      <c r="C1325" s="10" t="s">
        <v>39</v>
      </c>
      <c r="D1325" s="10" t="s">
        <v>27</v>
      </c>
      <c r="E1325" s="10" t="s">
        <v>24</v>
      </c>
      <c r="F1325" s="11">
        <v>41821</v>
      </c>
      <c r="G1325" s="10">
        <v>2014</v>
      </c>
      <c r="H1325" s="10">
        <v>689370048</v>
      </c>
      <c r="I1325" s="17">
        <v>41914</v>
      </c>
      <c r="J1325" s="18">
        <v>8771</v>
      </c>
      <c r="K1325" s="19">
        <v>81.73</v>
      </c>
      <c r="L1325" s="19">
        <v>56.67</v>
      </c>
      <c r="M1325" s="19">
        <f>Table1[[#This Row],[Unit_Selling Price]]-Table1[[#This Row],[Unit_Cost]]</f>
        <v>25.06</v>
      </c>
      <c r="N1325" s="19">
        <f>Table1[[#This Row],[Quantity]]*Table1[[#This Row],[unit_per Profit]]</f>
        <v>219801.26</v>
      </c>
    </row>
    <row r="1326" spans="1:14" x14ac:dyDescent="0.2">
      <c r="A1326" s="10" t="s">
        <v>37</v>
      </c>
      <c r="B1326" s="10" t="s">
        <v>169</v>
      </c>
      <c r="C1326" s="10" t="s">
        <v>31</v>
      </c>
      <c r="D1326" s="10" t="s">
        <v>27</v>
      </c>
      <c r="E1326" s="10" t="s">
        <v>43</v>
      </c>
      <c r="F1326" s="11">
        <v>42796</v>
      </c>
      <c r="G1326" s="10">
        <v>2017</v>
      </c>
      <c r="H1326" s="10">
        <v>783626306</v>
      </c>
      <c r="I1326" s="17" t="s">
        <v>304</v>
      </c>
      <c r="J1326" s="18">
        <v>1293</v>
      </c>
      <c r="K1326" s="19">
        <v>47.45</v>
      </c>
      <c r="L1326" s="19">
        <v>31.79</v>
      </c>
      <c r="M1326" s="19">
        <f>Table1[[#This Row],[Unit_Selling Price]]-Table1[[#This Row],[Unit_Cost]]</f>
        <v>15.66</v>
      </c>
      <c r="N1326" s="19">
        <f>Table1[[#This Row],[Quantity]]*Table1[[#This Row],[unit_per Profit]]</f>
        <v>20248.38</v>
      </c>
    </row>
    <row r="1327" spans="1:14" x14ac:dyDescent="0.2">
      <c r="A1327" s="10" t="s">
        <v>37</v>
      </c>
      <c r="B1327" s="10" t="s">
        <v>55</v>
      </c>
      <c r="C1327" s="10" t="s">
        <v>31</v>
      </c>
      <c r="D1327" s="10" t="s">
        <v>27</v>
      </c>
      <c r="E1327" s="10" t="s">
        <v>28</v>
      </c>
      <c r="F1327" s="11" t="s">
        <v>1248</v>
      </c>
      <c r="G1327" s="10">
        <v>2016</v>
      </c>
      <c r="H1327" s="10">
        <v>635263240</v>
      </c>
      <c r="I1327" s="17" t="s">
        <v>419</v>
      </c>
      <c r="J1327" s="18">
        <v>7364</v>
      </c>
      <c r="K1327" s="19">
        <v>47.45</v>
      </c>
      <c r="L1327" s="19">
        <v>31.79</v>
      </c>
      <c r="M1327" s="19">
        <f>Table1[[#This Row],[Unit_Selling Price]]-Table1[[#This Row],[Unit_Cost]]</f>
        <v>15.66</v>
      </c>
      <c r="N1327" s="19">
        <f>Table1[[#This Row],[Quantity]]*Table1[[#This Row],[unit_per Profit]]</f>
        <v>115320.24</v>
      </c>
    </row>
    <row r="1328" spans="1:14" x14ac:dyDescent="0.2">
      <c r="A1328" s="10" t="s">
        <v>40</v>
      </c>
      <c r="B1328" s="10" t="s">
        <v>66</v>
      </c>
      <c r="C1328" s="10" t="s">
        <v>39</v>
      </c>
      <c r="D1328" s="10" t="s">
        <v>27</v>
      </c>
      <c r="E1328" s="10" t="s">
        <v>35</v>
      </c>
      <c r="F1328" s="11">
        <v>42683</v>
      </c>
      <c r="G1328" s="10">
        <v>2016</v>
      </c>
      <c r="H1328" s="10">
        <v>874017179</v>
      </c>
      <c r="I1328" s="17" t="s">
        <v>1261</v>
      </c>
      <c r="J1328" s="18">
        <v>9961</v>
      </c>
      <c r="K1328" s="19">
        <v>81.73</v>
      </c>
      <c r="L1328" s="19">
        <v>56.67</v>
      </c>
      <c r="M1328" s="19">
        <f>Table1[[#This Row],[Unit_Selling Price]]-Table1[[#This Row],[Unit_Cost]]</f>
        <v>25.06</v>
      </c>
      <c r="N1328" s="19">
        <f>Table1[[#This Row],[Quantity]]*Table1[[#This Row],[unit_per Profit]]</f>
        <v>249622.66</v>
      </c>
    </row>
    <row r="1329" spans="1:14" x14ac:dyDescent="0.2">
      <c r="A1329" s="10" t="s">
        <v>37</v>
      </c>
      <c r="B1329" s="10" t="s">
        <v>105</v>
      </c>
      <c r="C1329" s="10" t="s">
        <v>49</v>
      </c>
      <c r="D1329" s="10" t="s">
        <v>23</v>
      </c>
      <c r="E1329" s="10" t="s">
        <v>43</v>
      </c>
      <c r="F1329" s="11">
        <v>41091</v>
      </c>
      <c r="G1329" s="10">
        <v>2012</v>
      </c>
      <c r="H1329" s="10">
        <v>399936950</v>
      </c>
      <c r="I1329" s="17" t="s">
        <v>1148</v>
      </c>
      <c r="J1329" s="18">
        <v>9086</v>
      </c>
      <c r="K1329" s="19">
        <v>651.21</v>
      </c>
      <c r="L1329" s="19">
        <v>524.96</v>
      </c>
      <c r="M1329" s="19">
        <f>Table1[[#This Row],[Unit_Selling Price]]-Table1[[#This Row],[Unit_Cost]]</f>
        <v>126.25</v>
      </c>
      <c r="N1329" s="19">
        <f>Table1[[#This Row],[Quantity]]*Table1[[#This Row],[unit_per Profit]]</f>
        <v>1147107.5</v>
      </c>
    </row>
    <row r="1330" spans="1:14" x14ac:dyDescent="0.2">
      <c r="A1330" s="10" t="s">
        <v>37</v>
      </c>
      <c r="B1330" s="10" t="s">
        <v>139</v>
      </c>
      <c r="C1330" s="10" t="s">
        <v>77</v>
      </c>
      <c r="D1330" s="10" t="s">
        <v>23</v>
      </c>
      <c r="E1330" s="10" t="s">
        <v>28</v>
      </c>
      <c r="F1330" s="11" t="s">
        <v>1288</v>
      </c>
      <c r="G1330" s="10">
        <v>2012</v>
      </c>
      <c r="H1330" s="10">
        <v>433383882</v>
      </c>
      <c r="I1330" s="17">
        <v>41011</v>
      </c>
      <c r="J1330" s="18">
        <v>6776</v>
      </c>
      <c r="K1330" s="19">
        <v>154.06</v>
      </c>
      <c r="L1330" s="19">
        <v>90.93</v>
      </c>
      <c r="M1330" s="19">
        <f>Table1[[#This Row],[Unit_Selling Price]]-Table1[[#This Row],[Unit_Cost]]</f>
        <v>63.13</v>
      </c>
      <c r="N1330" s="19">
        <f>Table1[[#This Row],[Quantity]]*Table1[[#This Row],[unit_per Profit]]</f>
        <v>427768.88</v>
      </c>
    </row>
    <row r="1331" spans="1:14" x14ac:dyDescent="0.2">
      <c r="A1331" s="10" t="s">
        <v>40</v>
      </c>
      <c r="B1331" s="10" t="s">
        <v>101</v>
      </c>
      <c r="C1331" s="10" t="s">
        <v>56</v>
      </c>
      <c r="D1331" s="10" t="s">
        <v>27</v>
      </c>
      <c r="E1331" s="10" t="s">
        <v>24</v>
      </c>
      <c r="F1331" s="11">
        <v>40645</v>
      </c>
      <c r="G1331" s="10">
        <v>2011</v>
      </c>
      <c r="H1331" s="10">
        <v>465031802</v>
      </c>
      <c r="I1331" s="17">
        <v>41061</v>
      </c>
      <c r="J1331" s="18">
        <v>2099</v>
      </c>
      <c r="K1331" s="19">
        <v>421.89</v>
      </c>
      <c r="L1331" s="19">
        <v>364.69</v>
      </c>
      <c r="M1331" s="19">
        <f>Table1[[#This Row],[Unit_Selling Price]]-Table1[[#This Row],[Unit_Cost]]</f>
        <v>57.2</v>
      </c>
      <c r="N1331" s="19">
        <f>Table1[[#This Row],[Quantity]]*Table1[[#This Row],[unit_per Profit]]</f>
        <v>120062.8</v>
      </c>
    </row>
    <row r="1332" spans="1:14" x14ac:dyDescent="0.2">
      <c r="A1332" s="10" t="s">
        <v>29</v>
      </c>
      <c r="B1332" s="10" t="s">
        <v>58</v>
      </c>
      <c r="C1332" s="10" t="s">
        <v>42</v>
      </c>
      <c r="D1332" s="10" t="s">
        <v>27</v>
      </c>
      <c r="E1332" s="10" t="s">
        <v>35</v>
      </c>
      <c r="F1332" s="11">
        <v>40273</v>
      </c>
      <c r="G1332" s="10">
        <v>2010</v>
      </c>
      <c r="H1332" s="10">
        <v>505867040</v>
      </c>
      <c r="I1332" s="17">
        <v>40518</v>
      </c>
      <c r="J1332" s="18">
        <v>6153</v>
      </c>
      <c r="K1332" s="19">
        <v>109.28</v>
      </c>
      <c r="L1332" s="19">
        <v>35.840000000000003</v>
      </c>
      <c r="M1332" s="19">
        <f>Table1[[#This Row],[Unit_Selling Price]]-Table1[[#This Row],[Unit_Cost]]</f>
        <v>73.44</v>
      </c>
      <c r="N1332" s="19">
        <f>Table1[[#This Row],[Quantity]]*Table1[[#This Row],[unit_per Profit]]</f>
        <v>451876.32</v>
      </c>
    </row>
    <row r="1333" spans="1:14" x14ac:dyDescent="0.2">
      <c r="A1333" s="10" t="s">
        <v>29</v>
      </c>
      <c r="B1333" s="10" t="s">
        <v>174</v>
      </c>
      <c r="C1333" s="10" t="s">
        <v>51</v>
      </c>
      <c r="D1333" s="10" t="s">
        <v>23</v>
      </c>
      <c r="E1333" s="10" t="s">
        <v>28</v>
      </c>
      <c r="F1333" s="11" t="s">
        <v>711</v>
      </c>
      <c r="G1333" s="10">
        <v>2014</v>
      </c>
      <c r="H1333" s="10">
        <v>637188422</v>
      </c>
      <c r="I1333" s="17" t="s">
        <v>1289</v>
      </c>
      <c r="J1333" s="18">
        <v>7069</v>
      </c>
      <c r="K1333" s="19">
        <v>437.2</v>
      </c>
      <c r="L1333" s="19">
        <v>263.33</v>
      </c>
      <c r="M1333" s="19">
        <f>Table1[[#This Row],[Unit_Selling Price]]-Table1[[#This Row],[Unit_Cost]]</f>
        <v>173.87</v>
      </c>
      <c r="N1333" s="19">
        <f>Table1[[#This Row],[Quantity]]*Table1[[#This Row],[unit_per Profit]]</f>
        <v>1229087.03</v>
      </c>
    </row>
    <row r="1334" spans="1:14" x14ac:dyDescent="0.2">
      <c r="A1334" s="10" t="s">
        <v>37</v>
      </c>
      <c r="B1334" s="10" t="s">
        <v>63</v>
      </c>
      <c r="C1334" s="10" t="s">
        <v>77</v>
      </c>
      <c r="D1334" s="10" t="s">
        <v>23</v>
      </c>
      <c r="E1334" s="10" t="s">
        <v>24</v>
      </c>
      <c r="F1334" s="11" t="s">
        <v>1257</v>
      </c>
      <c r="G1334" s="10">
        <v>2015</v>
      </c>
      <c r="H1334" s="10">
        <v>560607278</v>
      </c>
      <c r="I1334" s="17">
        <v>42071</v>
      </c>
      <c r="J1334" s="18">
        <v>5006</v>
      </c>
      <c r="K1334" s="19">
        <v>154.06</v>
      </c>
      <c r="L1334" s="19">
        <v>90.93</v>
      </c>
      <c r="M1334" s="19">
        <f>Table1[[#This Row],[Unit_Selling Price]]-Table1[[#This Row],[Unit_Cost]]</f>
        <v>63.13</v>
      </c>
      <c r="N1334" s="19">
        <f>Table1[[#This Row],[Quantity]]*Table1[[#This Row],[unit_per Profit]]</f>
        <v>316028.78000000003</v>
      </c>
    </row>
    <row r="1335" spans="1:14" x14ac:dyDescent="0.2">
      <c r="A1335" s="10" t="s">
        <v>37</v>
      </c>
      <c r="B1335" s="10" t="s">
        <v>178</v>
      </c>
      <c r="C1335" s="10" t="s">
        <v>51</v>
      </c>
      <c r="D1335" s="10" t="s">
        <v>27</v>
      </c>
      <c r="E1335" s="10" t="s">
        <v>24</v>
      </c>
      <c r="F1335" s="11" t="s">
        <v>1290</v>
      </c>
      <c r="G1335" s="10">
        <v>2011</v>
      </c>
      <c r="H1335" s="10">
        <v>948047435</v>
      </c>
      <c r="I1335" s="17">
        <v>40698</v>
      </c>
      <c r="J1335" s="18">
        <v>7159</v>
      </c>
      <c r="K1335" s="19">
        <v>437.2</v>
      </c>
      <c r="L1335" s="19">
        <v>263.33</v>
      </c>
      <c r="M1335" s="19">
        <f>Table1[[#This Row],[Unit_Selling Price]]-Table1[[#This Row],[Unit_Cost]]</f>
        <v>173.87</v>
      </c>
      <c r="N1335" s="19">
        <f>Table1[[#This Row],[Quantity]]*Table1[[#This Row],[unit_per Profit]]</f>
        <v>1244735.33</v>
      </c>
    </row>
    <row r="1336" spans="1:14" x14ac:dyDescent="0.2">
      <c r="A1336" s="10" t="s">
        <v>46</v>
      </c>
      <c r="B1336" s="10" t="s">
        <v>211</v>
      </c>
      <c r="C1336" s="10" t="s">
        <v>51</v>
      </c>
      <c r="D1336" s="10" t="s">
        <v>27</v>
      </c>
      <c r="E1336" s="10" t="s">
        <v>28</v>
      </c>
      <c r="F1336" s="11">
        <v>41947</v>
      </c>
      <c r="G1336" s="10">
        <v>2014</v>
      </c>
      <c r="H1336" s="10">
        <v>291745221</v>
      </c>
      <c r="I1336" s="17">
        <v>41825</v>
      </c>
      <c r="J1336" s="18">
        <v>2749</v>
      </c>
      <c r="K1336" s="19">
        <v>437.2</v>
      </c>
      <c r="L1336" s="19">
        <v>263.33</v>
      </c>
      <c r="M1336" s="19">
        <f>Table1[[#This Row],[Unit_Selling Price]]-Table1[[#This Row],[Unit_Cost]]</f>
        <v>173.87</v>
      </c>
      <c r="N1336" s="19">
        <f>Table1[[#This Row],[Quantity]]*Table1[[#This Row],[unit_per Profit]]</f>
        <v>477968.63</v>
      </c>
    </row>
    <row r="1337" spans="1:14" x14ac:dyDescent="0.2">
      <c r="A1337" s="10" t="s">
        <v>46</v>
      </c>
      <c r="B1337" s="10" t="s">
        <v>78</v>
      </c>
      <c r="C1337" s="10" t="s">
        <v>22</v>
      </c>
      <c r="D1337" s="10" t="s">
        <v>23</v>
      </c>
      <c r="E1337" s="10" t="s">
        <v>43</v>
      </c>
      <c r="F1337" s="11">
        <v>40944</v>
      </c>
      <c r="G1337" s="10">
        <v>2012</v>
      </c>
      <c r="H1337" s="10">
        <v>754249465</v>
      </c>
      <c r="I1337" s="17" t="s">
        <v>550</v>
      </c>
      <c r="J1337" s="18">
        <v>8033</v>
      </c>
      <c r="K1337" s="19">
        <v>255.28</v>
      </c>
      <c r="L1337" s="19">
        <v>159.41999999999999</v>
      </c>
      <c r="M1337" s="19">
        <f>Table1[[#This Row],[Unit_Selling Price]]-Table1[[#This Row],[Unit_Cost]]</f>
        <v>95.86</v>
      </c>
      <c r="N1337" s="19">
        <f>Table1[[#This Row],[Quantity]]*Table1[[#This Row],[unit_per Profit]]</f>
        <v>770043.38</v>
      </c>
    </row>
    <row r="1338" spans="1:14" x14ac:dyDescent="0.2">
      <c r="A1338" s="10" t="s">
        <v>29</v>
      </c>
      <c r="B1338" s="10" t="s">
        <v>89</v>
      </c>
      <c r="C1338" s="10" t="s">
        <v>34</v>
      </c>
      <c r="D1338" s="10" t="s">
        <v>23</v>
      </c>
      <c r="E1338" s="10" t="s">
        <v>43</v>
      </c>
      <c r="F1338" s="11" t="s">
        <v>861</v>
      </c>
      <c r="G1338" s="10">
        <v>2016</v>
      </c>
      <c r="H1338" s="10">
        <v>518421494</v>
      </c>
      <c r="I1338" s="17" t="s">
        <v>861</v>
      </c>
      <c r="J1338" s="18">
        <v>1296</v>
      </c>
      <c r="K1338" s="19">
        <v>205.7</v>
      </c>
      <c r="L1338" s="19">
        <v>117.11</v>
      </c>
      <c r="M1338" s="19">
        <f>Table1[[#This Row],[Unit_Selling Price]]-Table1[[#This Row],[Unit_Cost]]</f>
        <v>88.59</v>
      </c>
      <c r="N1338" s="19">
        <f>Table1[[#This Row],[Quantity]]*Table1[[#This Row],[unit_per Profit]]</f>
        <v>114812.64</v>
      </c>
    </row>
    <row r="1339" spans="1:14" x14ac:dyDescent="0.2">
      <c r="A1339" s="10" t="s">
        <v>37</v>
      </c>
      <c r="B1339" s="10" t="s">
        <v>155</v>
      </c>
      <c r="C1339" s="10" t="s">
        <v>22</v>
      </c>
      <c r="D1339" s="10" t="s">
        <v>23</v>
      </c>
      <c r="E1339" s="10" t="s">
        <v>35</v>
      </c>
      <c r="F1339" s="11" t="s">
        <v>1291</v>
      </c>
      <c r="G1339" s="10">
        <v>2013</v>
      </c>
      <c r="H1339" s="10">
        <v>537435138</v>
      </c>
      <c r="I1339" s="17">
        <v>41403</v>
      </c>
      <c r="J1339" s="18">
        <v>7855</v>
      </c>
      <c r="K1339" s="19">
        <v>255.28</v>
      </c>
      <c r="L1339" s="19">
        <v>159.41999999999999</v>
      </c>
      <c r="M1339" s="19">
        <f>Table1[[#This Row],[Unit_Selling Price]]-Table1[[#This Row],[Unit_Cost]]</f>
        <v>95.86</v>
      </c>
      <c r="N1339" s="19">
        <f>Table1[[#This Row],[Quantity]]*Table1[[#This Row],[unit_per Profit]]</f>
        <v>752980.3</v>
      </c>
    </row>
    <row r="1340" spans="1:14" x14ac:dyDescent="0.2">
      <c r="A1340" s="10" t="s">
        <v>46</v>
      </c>
      <c r="B1340" s="10" t="s">
        <v>141</v>
      </c>
      <c r="C1340" s="10" t="s">
        <v>31</v>
      </c>
      <c r="D1340" s="10" t="s">
        <v>23</v>
      </c>
      <c r="E1340" s="10" t="s">
        <v>43</v>
      </c>
      <c r="F1340" s="11" t="s">
        <v>1292</v>
      </c>
      <c r="G1340" s="10">
        <v>2012</v>
      </c>
      <c r="H1340" s="10">
        <v>484776723</v>
      </c>
      <c r="I1340" s="17">
        <v>41008</v>
      </c>
      <c r="J1340" s="18">
        <v>5060</v>
      </c>
      <c r="K1340" s="19">
        <v>47.45</v>
      </c>
      <c r="L1340" s="19">
        <v>31.79</v>
      </c>
      <c r="M1340" s="19">
        <f>Table1[[#This Row],[Unit_Selling Price]]-Table1[[#This Row],[Unit_Cost]]</f>
        <v>15.66</v>
      </c>
      <c r="N1340" s="19">
        <f>Table1[[#This Row],[Quantity]]*Table1[[#This Row],[unit_per Profit]]</f>
        <v>79239.600000000006</v>
      </c>
    </row>
    <row r="1341" spans="1:14" x14ac:dyDescent="0.2">
      <c r="A1341" s="10" t="s">
        <v>29</v>
      </c>
      <c r="B1341" s="10" t="s">
        <v>124</v>
      </c>
      <c r="C1341" s="10" t="s">
        <v>65</v>
      </c>
      <c r="D1341" s="10" t="s">
        <v>27</v>
      </c>
      <c r="E1341" s="10" t="s">
        <v>24</v>
      </c>
      <c r="F1341" s="11" t="s">
        <v>941</v>
      </c>
      <c r="G1341" s="10">
        <v>2013</v>
      </c>
      <c r="H1341" s="10">
        <v>104245078</v>
      </c>
      <c r="I1341" s="17" t="s">
        <v>1293</v>
      </c>
      <c r="J1341" s="18">
        <v>7290</v>
      </c>
      <c r="K1341" s="19">
        <v>9.33</v>
      </c>
      <c r="L1341" s="19">
        <v>6.92</v>
      </c>
      <c r="M1341" s="19">
        <f>Table1[[#This Row],[Unit_Selling Price]]-Table1[[#This Row],[Unit_Cost]]</f>
        <v>2.41</v>
      </c>
      <c r="N1341" s="19">
        <f>Table1[[#This Row],[Quantity]]*Table1[[#This Row],[unit_per Profit]]</f>
        <v>17568.900000000001</v>
      </c>
    </row>
    <row r="1342" spans="1:14" x14ac:dyDescent="0.2">
      <c r="A1342" s="10" t="s">
        <v>278</v>
      </c>
      <c r="B1342" s="10" t="s">
        <v>167</v>
      </c>
      <c r="C1342" s="10" t="s">
        <v>31</v>
      </c>
      <c r="D1342" s="10" t="s">
        <v>27</v>
      </c>
      <c r="E1342" s="10" t="s">
        <v>43</v>
      </c>
      <c r="F1342" s="11">
        <v>42136</v>
      </c>
      <c r="G1342" s="10">
        <v>2015</v>
      </c>
      <c r="H1342" s="10">
        <v>559951531</v>
      </c>
      <c r="I1342" s="17" t="s">
        <v>1063</v>
      </c>
      <c r="J1342" s="18">
        <v>956</v>
      </c>
      <c r="K1342" s="19">
        <v>47.45</v>
      </c>
      <c r="L1342" s="19">
        <v>31.79</v>
      </c>
      <c r="M1342" s="19">
        <f>Table1[[#This Row],[Unit_Selling Price]]-Table1[[#This Row],[Unit_Cost]]</f>
        <v>15.66</v>
      </c>
      <c r="N1342" s="19">
        <f>Table1[[#This Row],[Quantity]]*Table1[[#This Row],[unit_per Profit]]</f>
        <v>14970.96</v>
      </c>
    </row>
    <row r="1343" spans="1:14" x14ac:dyDescent="0.2">
      <c r="A1343" s="10" t="s">
        <v>29</v>
      </c>
      <c r="B1343" s="10" t="s">
        <v>177</v>
      </c>
      <c r="C1343" s="10" t="s">
        <v>77</v>
      </c>
      <c r="D1343" s="10" t="s">
        <v>23</v>
      </c>
      <c r="E1343" s="10" t="s">
        <v>28</v>
      </c>
      <c r="F1343" s="11" t="s">
        <v>1229</v>
      </c>
      <c r="G1343" s="10">
        <v>2010</v>
      </c>
      <c r="H1343" s="10">
        <v>386319911</v>
      </c>
      <c r="I1343" s="17">
        <v>40575</v>
      </c>
      <c r="J1343" s="18">
        <v>9501</v>
      </c>
      <c r="K1343" s="19">
        <v>154.06</v>
      </c>
      <c r="L1343" s="19">
        <v>90.93</v>
      </c>
      <c r="M1343" s="19">
        <f>Table1[[#This Row],[Unit_Selling Price]]-Table1[[#This Row],[Unit_Cost]]</f>
        <v>63.13</v>
      </c>
      <c r="N1343" s="19">
        <f>Table1[[#This Row],[Quantity]]*Table1[[#This Row],[unit_per Profit]]</f>
        <v>599798.13</v>
      </c>
    </row>
    <row r="1344" spans="1:14" x14ac:dyDescent="0.2">
      <c r="A1344" s="10" t="s">
        <v>46</v>
      </c>
      <c r="B1344" s="10" t="s">
        <v>146</v>
      </c>
      <c r="C1344" s="10" t="s">
        <v>77</v>
      </c>
      <c r="D1344" s="10" t="s">
        <v>27</v>
      </c>
      <c r="E1344" s="10" t="s">
        <v>28</v>
      </c>
      <c r="F1344" s="11">
        <v>40973</v>
      </c>
      <c r="G1344" s="10">
        <v>2012</v>
      </c>
      <c r="H1344" s="10">
        <v>438086545</v>
      </c>
      <c r="I1344" s="17" t="s">
        <v>1294</v>
      </c>
      <c r="J1344" s="18">
        <v>8399</v>
      </c>
      <c r="K1344" s="19">
        <v>154.06</v>
      </c>
      <c r="L1344" s="19">
        <v>90.93</v>
      </c>
      <c r="M1344" s="19">
        <f>Table1[[#This Row],[Unit_Selling Price]]-Table1[[#This Row],[Unit_Cost]]</f>
        <v>63.13</v>
      </c>
      <c r="N1344" s="19">
        <f>Table1[[#This Row],[Quantity]]*Table1[[#This Row],[unit_per Profit]]</f>
        <v>530228.87</v>
      </c>
    </row>
    <row r="1345" spans="1:14" x14ac:dyDescent="0.2">
      <c r="A1345" s="10" t="s">
        <v>29</v>
      </c>
      <c r="B1345" s="10" t="s">
        <v>130</v>
      </c>
      <c r="C1345" s="10" t="s">
        <v>22</v>
      </c>
      <c r="D1345" s="10" t="s">
        <v>23</v>
      </c>
      <c r="E1345" s="10" t="s">
        <v>24</v>
      </c>
      <c r="F1345" s="11" t="s">
        <v>1295</v>
      </c>
      <c r="G1345" s="10">
        <v>2016</v>
      </c>
      <c r="H1345" s="10">
        <v>740300261</v>
      </c>
      <c r="I1345" s="17" t="s">
        <v>1296</v>
      </c>
      <c r="J1345" s="18">
        <v>153</v>
      </c>
      <c r="K1345" s="19">
        <v>255.28</v>
      </c>
      <c r="L1345" s="19">
        <v>159.41999999999999</v>
      </c>
      <c r="M1345" s="19">
        <f>Table1[[#This Row],[Unit_Selling Price]]-Table1[[#This Row],[Unit_Cost]]</f>
        <v>95.86</v>
      </c>
      <c r="N1345" s="19">
        <f>Table1[[#This Row],[Quantity]]*Table1[[#This Row],[unit_per Profit]]</f>
        <v>14666.58</v>
      </c>
    </row>
    <row r="1346" spans="1:14" x14ac:dyDescent="0.2">
      <c r="A1346" s="10" t="s">
        <v>46</v>
      </c>
      <c r="B1346" s="10" t="s">
        <v>84</v>
      </c>
      <c r="C1346" s="10" t="s">
        <v>22</v>
      </c>
      <c r="D1346" s="10" t="s">
        <v>27</v>
      </c>
      <c r="E1346" s="10" t="s">
        <v>24</v>
      </c>
      <c r="F1346" s="11" t="s">
        <v>1297</v>
      </c>
      <c r="G1346" s="10">
        <v>2012</v>
      </c>
      <c r="H1346" s="10">
        <v>938322389</v>
      </c>
      <c r="I1346" s="17" t="s">
        <v>757</v>
      </c>
      <c r="J1346" s="18">
        <v>9301</v>
      </c>
      <c r="K1346" s="19">
        <v>255.28</v>
      </c>
      <c r="L1346" s="19">
        <v>159.41999999999999</v>
      </c>
      <c r="M1346" s="19">
        <f>Table1[[#This Row],[Unit_Selling Price]]-Table1[[#This Row],[Unit_Cost]]</f>
        <v>95.86</v>
      </c>
      <c r="N1346" s="19">
        <f>Table1[[#This Row],[Quantity]]*Table1[[#This Row],[unit_per Profit]]</f>
        <v>891593.86</v>
      </c>
    </row>
    <row r="1347" spans="1:14" x14ac:dyDescent="0.2">
      <c r="A1347" s="10" t="s">
        <v>29</v>
      </c>
      <c r="B1347" s="10" t="s">
        <v>184</v>
      </c>
      <c r="C1347" s="10" t="s">
        <v>49</v>
      </c>
      <c r="D1347" s="10" t="s">
        <v>27</v>
      </c>
      <c r="E1347" s="10" t="s">
        <v>28</v>
      </c>
      <c r="F1347" s="11" t="s">
        <v>1298</v>
      </c>
      <c r="G1347" s="10">
        <v>2017</v>
      </c>
      <c r="H1347" s="10">
        <v>747826755</v>
      </c>
      <c r="I1347" s="17" t="s">
        <v>464</v>
      </c>
      <c r="J1347" s="18">
        <v>7410</v>
      </c>
      <c r="K1347" s="19">
        <v>651.21</v>
      </c>
      <c r="L1347" s="19">
        <v>524.96</v>
      </c>
      <c r="M1347" s="19">
        <f>Table1[[#This Row],[Unit_Selling Price]]-Table1[[#This Row],[Unit_Cost]]</f>
        <v>126.25</v>
      </c>
      <c r="N1347" s="19">
        <f>Table1[[#This Row],[Quantity]]*Table1[[#This Row],[unit_per Profit]]</f>
        <v>935512.5</v>
      </c>
    </row>
    <row r="1348" spans="1:14" x14ac:dyDescent="0.2">
      <c r="A1348" s="10" t="s">
        <v>37</v>
      </c>
      <c r="B1348" s="10" t="s">
        <v>105</v>
      </c>
      <c r="C1348" s="10" t="s">
        <v>85</v>
      </c>
      <c r="D1348" s="10" t="s">
        <v>23</v>
      </c>
      <c r="E1348" s="10" t="s">
        <v>24</v>
      </c>
      <c r="F1348" s="11">
        <v>41251</v>
      </c>
      <c r="G1348" s="10">
        <v>2012</v>
      </c>
      <c r="H1348" s="10">
        <v>404799687</v>
      </c>
      <c r="I1348" s="17" t="s">
        <v>1271</v>
      </c>
      <c r="J1348" s="18">
        <v>8078</v>
      </c>
      <c r="K1348" s="19">
        <v>668.27</v>
      </c>
      <c r="L1348" s="19">
        <v>502.54</v>
      </c>
      <c r="M1348" s="19">
        <f>Table1[[#This Row],[Unit_Selling Price]]-Table1[[#This Row],[Unit_Cost]]</f>
        <v>165.73</v>
      </c>
      <c r="N1348" s="19">
        <f>Table1[[#This Row],[Quantity]]*Table1[[#This Row],[unit_per Profit]]</f>
        <v>1338766.94</v>
      </c>
    </row>
    <row r="1349" spans="1:14" x14ac:dyDescent="0.2">
      <c r="A1349" s="10" t="s">
        <v>29</v>
      </c>
      <c r="B1349" s="10" t="s">
        <v>223</v>
      </c>
      <c r="C1349" s="10" t="s">
        <v>39</v>
      </c>
      <c r="D1349" s="10" t="s">
        <v>27</v>
      </c>
      <c r="E1349" s="10" t="s">
        <v>24</v>
      </c>
      <c r="F1349" s="11" t="s">
        <v>516</v>
      </c>
      <c r="G1349" s="10">
        <v>2012</v>
      </c>
      <c r="H1349" s="10">
        <v>215540015</v>
      </c>
      <c r="I1349" s="17" t="s">
        <v>969</v>
      </c>
      <c r="J1349" s="18">
        <v>1935</v>
      </c>
      <c r="K1349" s="19">
        <v>81.73</v>
      </c>
      <c r="L1349" s="19">
        <v>56.67</v>
      </c>
      <c r="M1349" s="19">
        <f>Table1[[#This Row],[Unit_Selling Price]]-Table1[[#This Row],[Unit_Cost]]</f>
        <v>25.06</v>
      </c>
      <c r="N1349" s="19">
        <f>Table1[[#This Row],[Quantity]]*Table1[[#This Row],[unit_per Profit]]</f>
        <v>48491.1</v>
      </c>
    </row>
    <row r="1350" spans="1:14" x14ac:dyDescent="0.2">
      <c r="A1350" s="10" t="s">
        <v>278</v>
      </c>
      <c r="B1350" s="10" t="s">
        <v>271</v>
      </c>
      <c r="C1350" s="10" t="s">
        <v>39</v>
      </c>
      <c r="D1350" s="10" t="s">
        <v>27</v>
      </c>
      <c r="E1350" s="10" t="s">
        <v>35</v>
      </c>
      <c r="F1350" s="11">
        <v>41097</v>
      </c>
      <c r="G1350" s="10">
        <v>2012</v>
      </c>
      <c r="H1350" s="10">
        <v>106659066</v>
      </c>
      <c r="I1350" s="17" t="s">
        <v>695</v>
      </c>
      <c r="J1350" s="18">
        <v>1643</v>
      </c>
      <c r="K1350" s="19">
        <v>81.73</v>
      </c>
      <c r="L1350" s="19">
        <v>56.67</v>
      </c>
      <c r="M1350" s="19">
        <f>Table1[[#This Row],[Unit_Selling Price]]-Table1[[#This Row],[Unit_Cost]]</f>
        <v>25.06</v>
      </c>
      <c r="N1350" s="19">
        <f>Table1[[#This Row],[Quantity]]*Table1[[#This Row],[unit_per Profit]]</f>
        <v>41173.58</v>
      </c>
    </row>
    <row r="1351" spans="1:14" x14ac:dyDescent="0.2">
      <c r="A1351" s="10" t="s">
        <v>29</v>
      </c>
      <c r="B1351" s="10" t="s">
        <v>153</v>
      </c>
      <c r="C1351" s="10" t="s">
        <v>77</v>
      </c>
      <c r="D1351" s="10" t="s">
        <v>27</v>
      </c>
      <c r="E1351" s="10" t="s">
        <v>28</v>
      </c>
      <c r="F1351" s="11" t="s">
        <v>1299</v>
      </c>
      <c r="G1351" s="10">
        <v>2017</v>
      </c>
      <c r="H1351" s="10">
        <v>975080668</v>
      </c>
      <c r="I1351" s="17" t="s">
        <v>366</v>
      </c>
      <c r="J1351" s="18">
        <v>6893</v>
      </c>
      <c r="K1351" s="19">
        <v>154.06</v>
      </c>
      <c r="L1351" s="19">
        <v>90.93</v>
      </c>
      <c r="M1351" s="19">
        <f>Table1[[#This Row],[Unit_Selling Price]]-Table1[[#This Row],[Unit_Cost]]</f>
        <v>63.13</v>
      </c>
      <c r="N1351" s="19">
        <f>Table1[[#This Row],[Quantity]]*Table1[[#This Row],[unit_per Profit]]</f>
        <v>435155.09</v>
      </c>
    </row>
    <row r="1352" spans="1:14" x14ac:dyDescent="0.2">
      <c r="A1352" s="10" t="s">
        <v>29</v>
      </c>
      <c r="B1352" s="10" t="s">
        <v>44</v>
      </c>
      <c r="C1352" s="10" t="s">
        <v>22</v>
      </c>
      <c r="D1352" s="10" t="s">
        <v>23</v>
      </c>
      <c r="E1352" s="10" t="s">
        <v>35</v>
      </c>
      <c r="F1352" s="11">
        <v>41162</v>
      </c>
      <c r="G1352" s="10">
        <v>2012</v>
      </c>
      <c r="H1352" s="10">
        <v>638041150</v>
      </c>
      <c r="I1352" s="17" t="s">
        <v>712</v>
      </c>
      <c r="J1352" s="18">
        <v>9410</v>
      </c>
      <c r="K1352" s="19">
        <v>255.28</v>
      </c>
      <c r="L1352" s="19">
        <v>159.41999999999999</v>
      </c>
      <c r="M1352" s="19">
        <f>Table1[[#This Row],[Unit_Selling Price]]-Table1[[#This Row],[Unit_Cost]]</f>
        <v>95.86</v>
      </c>
      <c r="N1352" s="19">
        <f>Table1[[#This Row],[Quantity]]*Table1[[#This Row],[unit_per Profit]]</f>
        <v>902042.6</v>
      </c>
    </row>
    <row r="1353" spans="1:14" x14ac:dyDescent="0.2">
      <c r="A1353" s="10" t="s">
        <v>29</v>
      </c>
      <c r="B1353" s="10" t="s">
        <v>185</v>
      </c>
      <c r="C1353" s="10" t="s">
        <v>51</v>
      </c>
      <c r="D1353" s="10" t="s">
        <v>23</v>
      </c>
      <c r="E1353" s="10" t="s">
        <v>28</v>
      </c>
      <c r="F1353" s="11" t="s">
        <v>388</v>
      </c>
      <c r="G1353" s="10">
        <v>2010</v>
      </c>
      <c r="H1353" s="10">
        <v>583089339</v>
      </c>
      <c r="I1353" s="17" t="s">
        <v>642</v>
      </c>
      <c r="J1353" s="18">
        <v>7948</v>
      </c>
      <c r="K1353" s="19">
        <v>437.2</v>
      </c>
      <c r="L1353" s="19">
        <v>263.33</v>
      </c>
      <c r="M1353" s="19">
        <f>Table1[[#This Row],[Unit_Selling Price]]-Table1[[#This Row],[Unit_Cost]]</f>
        <v>173.87</v>
      </c>
      <c r="N1353" s="19">
        <f>Table1[[#This Row],[Quantity]]*Table1[[#This Row],[unit_per Profit]]</f>
        <v>1381918.76</v>
      </c>
    </row>
    <row r="1354" spans="1:14" x14ac:dyDescent="0.2">
      <c r="A1354" s="10" t="s">
        <v>29</v>
      </c>
      <c r="B1354" s="10" t="s">
        <v>134</v>
      </c>
      <c r="C1354" s="10" t="s">
        <v>26</v>
      </c>
      <c r="D1354" s="10" t="s">
        <v>23</v>
      </c>
      <c r="E1354" s="10" t="s">
        <v>24</v>
      </c>
      <c r="F1354" s="11" t="s">
        <v>1079</v>
      </c>
      <c r="G1354" s="10">
        <v>2016</v>
      </c>
      <c r="H1354" s="10">
        <v>118086564</v>
      </c>
      <c r="I1354" s="17" t="s">
        <v>951</v>
      </c>
      <c r="J1354" s="18">
        <v>3293</v>
      </c>
      <c r="K1354" s="19">
        <v>152.58000000000001</v>
      </c>
      <c r="L1354" s="19">
        <v>97.44</v>
      </c>
      <c r="M1354" s="19">
        <f>Table1[[#This Row],[Unit_Selling Price]]-Table1[[#This Row],[Unit_Cost]]</f>
        <v>55.14</v>
      </c>
      <c r="N1354" s="19">
        <f>Table1[[#This Row],[Quantity]]*Table1[[#This Row],[unit_per Profit]]</f>
        <v>181576.02</v>
      </c>
    </row>
    <row r="1355" spans="1:14" x14ac:dyDescent="0.2">
      <c r="A1355" s="10" t="s">
        <v>46</v>
      </c>
      <c r="B1355" s="10" t="s">
        <v>269</v>
      </c>
      <c r="C1355" s="10" t="s">
        <v>49</v>
      </c>
      <c r="D1355" s="10" t="s">
        <v>23</v>
      </c>
      <c r="E1355" s="10" t="s">
        <v>35</v>
      </c>
      <c r="F1355" s="11" t="s">
        <v>1300</v>
      </c>
      <c r="G1355" s="10">
        <v>2010</v>
      </c>
      <c r="H1355" s="10">
        <v>421206653</v>
      </c>
      <c r="I1355" s="17">
        <v>40274</v>
      </c>
      <c r="J1355" s="18">
        <v>3264</v>
      </c>
      <c r="K1355" s="19">
        <v>651.21</v>
      </c>
      <c r="L1355" s="19">
        <v>524.96</v>
      </c>
      <c r="M1355" s="19">
        <f>Table1[[#This Row],[Unit_Selling Price]]-Table1[[#This Row],[Unit_Cost]]</f>
        <v>126.25</v>
      </c>
      <c r="N1355" s="19">
        <f>Table1[[#This Row],[Quantity]]*Table1[[#This Row],[unit_per Profit]]</f>
        <v>412080</v>
      </c>
    </row>
    <row r="1356" spans="1:14" x14ac:dyDescent="0.2">
      <c r="A1356" s="10" t="s">
        <v>278</v>
      </c>
      <c r="B1356" s="10" t="s">
        <v>158</v>
      </c>
      <c r="C1356" s="10" t="s">
        <v>42</v>
      </c>
      <c r="D1356" s="10" t="s">
        <v>27</v>
      </c>
      <c r="E1356" s="10" t="s">
        <v>28</v>
      </c>
      <c r="F1356" s="11">
        <v>41123</v>
      </c>
      <c r="G1356" s="10">
        <v>2012</v>
      </c>
      <c r="H1356" s="10">
        <v>490935933</v>
      </c>
      <c r="I1356" s="17" t="s">
        <v>446</v>
      </c>
      <c r="J1356" s="18">
        <v>7707</v>
      </c>
      <c r="K1356" s="19">
        <v>109.28</v>
      </c>
      <c r="L1356" s="19">
        <v>35.840000000000003</v>
      </c>
      <c r="M1356" s="19">
        <f>Table1[[#This Row],[Unit_Selling Price]]-Table1[[#This Row],[Unit_Cost]]</f>
        <v>73.44</v>
      </c>
      <c r="N1356" s="19">
        <f>Table1[[#This Row],[Quantity]]*Table1[[#This Row],[unit_per Profit]]</f>
        <v>566002.07999999996</v>
      </c>
    </row>
    <row r="1357" spans="1:14" x14ac:dyDescent="0.2">
      <c r="A1357" s="10" t="s">
        <v>29</v>
      </c>
      <c r="B1357" s="10" t="s">
        <v>126</v>
      </c>
      <c r="C1357" s="10" t="s">
        <v>22</v>
      </c>
      <c r="D1357" s="10" t="s">
        <v>27</v>
      </c>
      <c r="E1357" s="10" t="s">
        <v>28</v>
      </c>
      <c r="F1357" s="11" t="s">
        <v>1301</v>
      </c>
      <c r="G1357" s="10">
        <v>2015</v>
      </c>
      <c r="H1357" s="10">
        <v>296073234</v>
      </c>
      <c r="I1357" s="17">
        <v>42100</v>
      </c>
      <c r="J1357" s="18">
        <v>3504</v>
      </c>
      <c r="K1357" s="19">
        <v>255.28</v>
      </c>
      <c r="L1357" s="19">
        <v>159.41999999999999</v>
      </c>
      <c r="M1357" s="19">
        <f>Table1[[#This Row],[Unit_Selling Price]]-Table1[[#This Row],[Unit_Cost]]</f>
        <v>95.86</v>
      </c>
      <c r="N1357" s="19">
        <f>Table1[[#This Row],[Quantity]]*Table1[[#This Row],[unit_per Profit]]</f>
        <v>335893.44</v>
      </c>
    </row>
    <row r="1358" spans="1:14" x14ac:dyDescent="0.2">
      <c r="A1358" s="10" t="s">
        <v>278</v>
      </c>
      <c r="B1358" s="10" t="s">
        <v>53</v>
      </c>
      <c r="C1358" s="10" t="s">
        <v>22</v>
      </c>
      <c r="D1358" s="10" t="s">
        <v>23</v>
      </c>
      <c r="E1358" s="10" t="s">
        <v>24</v>
      </c>
      <c r="F1358" s="11" t="s">
        <v>332</v>
      </c>
      <c r="G1358" s="10">
        <v>2014</v>
      </c>
      <c r="H1358" s="10">
        <v>325729882</v>
      </c>
      <c r="I1358" s="17" t="s">
        <v>1302</v>
      </c>
      <c r="J1358" s="18">
        <v>9565</v>
      </c>
      <c r="K1358" s="19">
        <v>255.28</v>
      </c>
      <c r="L1358" s="19">
        <v>159.41999999999999</v>
      </c>
      <c r="M1358" s="19">
        <f>Table1[[#This Row],[Unit_Selling Price]]-Table1[[#This Row],[Unit_Cost]]</f>
        <v>95.86</v>
      </c>
      <c r="N1358" s="19">
        <f>Table1[[#This Row],[Quantity]]*Table1[[#This Row],[unit_per Profit]]</f>
        <v>916900.9</v>
      </c>
    </row>
    <row r="1359" spans="1:14" x14ac:dyDescent="0.2">
      <c r="A1359" s="10" t="s">
        <v>32</v>
      </c>
      <c r="B1359" s="10" t="s">
        <v>36</v>
      </c>
      <c r="C1359" s="10" t="s">
        <v>42</v>
      </c>
      <c r="D1359" s="10" t="s">
        <v>23</v>
      </c>
      <c r="E1359" s="10" t="s">
        <v>35</v>
      </c>
      <c r="F1359" s="11" t="s">
        <v>961</v>
      </c>
      <c r="G1359" s="10">
        <v>2010</v>
      </c>
      <c r="H1359" s="10">
        <v>239329707</v>
      </c>
      <c r="I1359" s="17" t="s">
        <v>424</v>
      </c>
      <c r="J1359" s="18">
        <v>1834</v>
      </c>
      <c r="K1359" s="19">
        <v>109.28</v>
      </c>
      <c r="L1359" s="19">
        <v>35.840000000000003</v>
      </c>
      <c r="M1359" s="19">
        <f>Table1[[#This Row],[Unit_Selling Price]]-Table1[[#This Row],[Unit_Cost]]</f>
        <v>73.44</v>
      </c>
      <c r="N1359" s="19">
        <f>Table1[[#This Row],[Quantity]]*Table1[[#This Row],[unit_per Profit]]</f>
        <v>134688.95999999999</v>
      </c>
    </row>
    <row r="1360" spans="1:14" x14ac:dyDescent="0.2">
      <c r="A1360" s="10" t="s">
        <v>59</v>
      </c>
      <c r="B1360" s="10" t="s">
        <v>60</v>
      </c>
      <c r="C1360" s="10" t="s">
        <v>31</v>
      </c>
      <c r="D1360" s="10" t="s">
        <v>27</v>
      </c>
      <c r="E1360" s="10" t="s">
        <v>35</v>
      </c>
      <c r="F1360" s="11" t="s">
        <v>1303</v>
      </c>
      <c r="G1360" s="10">
        <v>2017</v>
      </c>
      <c r="H1360" s="10">
        <v>216609036</v>
      </c>
      <c r="I1360" s="17">
        <v>42801</v>
      </c>
      <c r="J1360" s="18">
        <v>8282</v>
      </c>
      <c r="K1360" s="19">
        <v>47.45</v>
      </c>
      <c r="L1360" s="19">
        <v>31.79</v>
      </c>
      <c r="M1360" s="19">
        <f>Table1[[#This Row],[Unit_Selling Price]]-Table1[[#This Row],[Unit_Cost]]</f>
        <v>15.66</v>
      </c>
      <c r="N1360" s="19">
        <f>Table1[[#This Row],[Quantity]]*Table1[[#This Row],[unit_per Profit]]</f>
        <v>129696.12</v>
      </c>
    </row>
    <row r="1361" spans="1:14" x14ac:dyDescent="0.2">
      <c r="A1361" s="10" t="s">
        <v>32</v>
      </c>
      <c r="B1361" s="10" t="s">
        <v>33</v>
      </c>
      <c r="C1361" s="10" t="s">
        <v>65</v>
      </c>
      <c r="D1361" s="10" t="s">
        <v>27</v>
      </c>
      <c r="E1361" s="10" t="s">
        <v>43</v>
      </c>
      <c r="F1361" s="11" t="s">
        <v>783</v>
      </c>
      <c r="G1361" s="10">
        <v>2011</v>
      </c>
      <c r="H1361" s="10">
        <v>507616698</v>
      </c>
      <c r="I1361" s="17" t="s">
        <v>376</v>
      </c>
      <c r="J1361" s="18">
        <v>3916</v>
      </c>
      <c r="K1361" s="19">
        <v>9.33</v>
      </c>
      <c r="L1361" s="19">
        <v>6.92</v>
      </c>
      <c r="M1361" s="19">
        <f>Table1[[#This Row],[Unit_Selling Price]]-Table1[[#This Row],[Unit_Cost]]</f>
        <v>2.41</v>
      </c>
      <c r="N1361" s="19">
        <f>Table1[[#This Row],[Quantity]]*Table1[[#This Row],[unit_per Profit]]</f>
        <v>9437.56</v>
      </c>
    </row>
    <row r="1362" spans="1:14" x14ac:dyDescent="0.2">
      <c r="A1362" s="10" t="s">
        <v>278</v>
      </c>
      <c r="B1362" s="10" t="s">
        <v>158</v>
      </c>
      <c r="C1362" s="10" t="s">
        <v>77</v>
      </c>
      <c r="D1362" s="10" t="s">
        <v>23</v>
      </c>
      <c r="E1362" s="10" t="s">
        <v>35</v>
      </c>
      <c r="F1362" s="11">
        <v>42099</v>
      </c>
      <c r="G1362" s="10">
        <v>2015</v>
      </c>
      <c r="H1362" s="10">
        <v>982714021</v>
      </c>
      <c r="I1362" s="17">
        <v>42161</v>
      </c>
      <c r="J1362" s="18">
        <v>5772</v>
      </c>
      <c r="K1362" s="19">
        <v>154.06</v>
      </c>
      <c r="L1362" s="19">
        <v>90.93</v>
      </c>
      <c r="M1362" s="19">
        <f>Table1[[#This Row],[Unit_Selling Price]]-Table1[[#This Row],[Unit_Cost]]</f>
        <v>63.13</v>
      </c>
      <c r="N1362" s="19">
        <f>Table1[[#This Row],[Quantity]]*Table1[[#This Row],[unit_per Profit]]</f>
        <v>364386.36</v>
      </c>
    </row>
    <row r="1363" spans="1:14" x14ac:dyDescent="0.2">
      <c r="A1363" s="10" t="s">
        <v>46</v>
      </c>
      <c r="B1363" s="10" t="s">
        <v>190</v>
      </c>
      <c r="C1363" s="10" t="s">
        <v>42</v>
      </c>
      <c r="D1363" s="10" t="s">
        <v>27</v>
      </c>
      <c r="E1363" s="10" t="s">
        <v>43</v>
      </c>
      <c r="F1363" s="11" t="s">
        <v>1304</v>
      </c>
      <c r="G1363" s="10">
        <v>2016</v>
      </c>
      <c r="H1363" s="10">
        <v>682574832</v>
      </c>
      <c r="I1363" s="17" t="s">
        <v>1274</v>
      </c>
      <c r="J1363" s="18">
        <v>7916</v>
      </c>
      <c r="K1363" s="19">
        <v>109.28</v>
      </c>
      <c r="L1363" s="19">
        <v>35.840000000000003</v>
      </c>
      <c r="M1363" s="19">
        <f>Table1[[#This Row],[Unit_Selling Price]]-Table1[[#This Row],[Unit_Cost]]</f>
        <v>73.44</v>
      </c>
      <c r="N1363" s="19">
        <f>Table1[[#This Row],[Quantity]]*Table1[[#This Row],[unit_per Profit]]</f>
        <v>581351.04</v>
      </c>
    </row>
    <row r="1364" spans="1:14" x14ac:dyDescent="0.2">
      <c r="A1364" s="10" t="s">
        <v>29</v>
      </c>
      <c r="B1364" s="10" t="s">
        <v>118</v>
      </c>
      <c r="C1364" s="10" t="s">
        <v>26</v>
      </c>
      <c r="D1364" s="10" t="s">
        <v>23</v>
      </c>
      <c r="E1364" s="10" t="s">
        <v>24</v>
      </c>
      <c r="F1364" s="11">
        <v>41518</v>
      </c>
      <c r="G1364" s="10">
        <v>2013</v>
      </c>
      <c r="H1364" s="10">
        <v>968185460</v>
      </c>
      <c r="I1364" s="17">
        <v>41335</v>
      </c>
      <c r="J1364" s="18">
        <v>6448</v>
      </c>
      <c r="K1364" s="19">
        <v>152.58000000000001</v>
      </c>
      <c r="L1364" s="19">
        <v>97.44</v>
      </c>
      <c r="M1364" s="19">
        <f>Table1[[#This Row],[Unit_Selling Price]]-Table1[[#This Row],[Unit_Cost]]</f>
        <v>55.14</v>
      </c>
      <c r="N1364" s="19">
        <f>Table1[[#This Row],[Quantity]]*Table1[[#This Row],[unit_per Profit]]</f>
        <v>355542.72</v>
      </c>
    </row>
    <row r="1365" spans="1:14" x14ac:dyDescent="0.2">
      <c r="A1365" s="10" t="s">
        <v>278</v>
      </c>
      <c r="B1365" s="10" t="s">
        <v>54</v>
      </c>
      <c r="C1365" s="10" t="s">
        <v>65</v>
      </c>
      <c r="D1365" s="10" t="s">
        <v>27</v>
      </c>
      <c r="E1365" s="10" t="s">
        <v>43</v>
      </c>
      <c r="F1365" s="11">
        <v>41828</v>
      </c>
      <c r="G1365" s="10">
        <v>2014</v>
      </c>
      <c r="H1365" s="10">
        <v>570844733</v>
      </c>
      <c r="I1365" s="17" t="s">
        <v>814</v>
      </c>
      <c r="J1365" s="18">
        <v>4497</v>
      </c>
      <c r="K1365" s="19">
        <v>9.33</v>
      </c>
      <c r="L1365" s="19">
        <v>6.92</v>
      </c>
      <c r="M1365" s="19">
        <f>Table1[[#This Row],[Unit_Selling Price]]-Table1[[#This Row],[Unit_Cost]]</f>
        <v>2.41</v>
      </c>
      <c r="N1365" s="19">
        <f>Table1[[#This Row],[Quantity]]*Table1[[#This Row],[unit_per Profit]]</f>
        <v>10837.77</v>
      </c>
    </row>
    <row r="1366" spans="1:14" x14ac:dyDescent="0.2">
      <c r="A1366" s="10" t="s">
        <v>46</v>
      </c>
      <c r="B1366" s="10" t="s">
        <v>269</v>
      </c>
      <c r="C1366" s="10" t="s">
        <v>22</v>
      </c>
      <c r="D1366" s="10" t="s">
        <v>23</v>
      </c>
      <c r="E1366" s="10" t="s">
        <v>24</v>
      </c>
      <c r="F1366" s="11" t="s">
        <v>1305</v>
      </c>
      <c r="G1366" s="10">
        <v>2017</v>
      </c>
      <c r="H1366" s="10">
        <v>542163980</v>
      </c>
      <c r="I1366" s="17" t="s">
        <v>680</v>
      </c>
      <c r="J1366" s="18">
        <v>7224</v>
      </c>
      <c r="K1366" s="19">
        <v>255.28</v>
      </c>
      <c r="L1366" s="19">
        <v>159.41999999999999</v>
      </c>
      <c r="M1366" s="19">
        <f>Table1[[#This Row],[Unit_Selling Price]]-Table1[[#This Row],[Unit_Cost]]</f>
        <v>95.86</v>
      </c>
      <c r="N1366" s="19">
        <f>Table1[[#This Row],[Quantity]]*Table1[[#This Row],[unit_per Profit]]</f>
        <v>692492.64</v>
      </c>
    </row>
    <row r="1367" spans="1:14" x14ac:dyDescent="0.2">
      <c r="A1367" s="10" t="s">
        <v>46</v>
      </c>
      <c r="B1367" s="10" t="s">
        <v>123</v>
      </c>
      <c r="C1367" s="10" t="s">
        <v>56</v>
      </c>
      <c r="D1367" s="10" t="s">
        <v>23</v>
      </c>
      <c r="E1367" s="10" t="s">
        <v>43</v>
      </c>
      <c r="F1367" s="11">
        <v>41401</v>
      </c>
      <c r="G1367" s="10">
        <v>2013</v>
      </c>
      <c r="H1367" s="10">
        <v>204067027</v>
      </c>
      <c r="I1367" s="17" t="s">
        <v>1306</v>
      </c>
      <c r="J1367" s="18">
        <v>6823</v>
      </c>
      <c r="K1367" s="19">
        <v>421.89</v>
      </c>
      <c r="L1367" s="19">
        <v>364.69</v>
      </c>
      <c r="M1367" s="19">
        <f>Table1[[#This Row],[Unit_Selling Price]]-Table1[[#This Row],[Unit_Cost]]</f>
        <v>57.2</v>
      </c>
      <c r="N1367" s="19">
        <f>Table1[[#This Row],[Quantity]]*Table1[[#This Row],[unit_per Profit]]</f>
        <v>390275.6</v>
      </c>
    </row>
    <row r="1368" spans="1:14" x14ac:dyDescent="0.2">
      <c r="A1368" s="10" t="s">
        <v>46</v>
      </c>
      <c r="B1368" s="10" t="s">
        <v>71</v>
      </c>
      <c r="C1368" s="10" t="s">
        <v>42</v>
      </c>
      <c r="D1368" s="10" t="s">
        <v>27</v>
      </c>
      <c r="E1368" s="10" t="s">
        <v>43</v>
      </c>
      <c r="F1368" s="11">
        <v>41581</v>
      </c>
      <c r="G1368" s="10">
        <v>2013</v>
      </c>
      <c r="H1368" s="10">
        <v>298790204</v>
      </c>
      <c r="I1368" s="17" t="s">
        <v>1307</v>
      </c>
      <c r="J1368" s="18">
        <v>7516</v>
      </c>
      <c r="K1368" s="19">
        <v>109.28</v>
      </c>
      <c r="L1368" s="19">
        <v>35.840000000000003</v>
      </c>
      <c r="M1368" s="19">
        <f>Table1[[#This Row],[Unit_Selling Price]]-Table1[[#This Row],[Unit_Cost]]</f>
        <v>73.44</v>
      </c>
      <c r="N1368" s="19">
        <f>Table1[[#This Row],[Quantity]]*Table1[[#This Row],[unit_per Profit]]</f>
        <v>551975.04</v>
      </c>
    </row>
    <row r="1369" spans="1:14" x14ac:dyDescent="0.2">
      <c r="A1369" s="10" t="s">
        <v>278</v>
      </c>
      <c r="B1369" s="10" t="s">
        <v>158</v>
      </c>
      <c r="C1369" s="10" t="s">
        <v>34</v>
      </c>
      <c r="D1369" s="10" t="s">
        <v>23</v>
      </c>
      <c r="E1369" s="10" t="s">
        <v>24</v>
      </c>
      <c r="F1369" s="11">
        <v>42157</v>
      </c>
      <c r="G1369" s="10">
        <v>2015</v>
      </c>
      <c r="H1369" s="10">
        <v>738882339</v>
      </c>
      <c r="I1369" s="17">
        <v>42249</v>
      </c>
      <c r="J1369" s="18">
        <v>558</v>
      </c>
      <c r="K1369" s="19">
        <v>205.7</v>
      </c>
      <c r="L1369" s="19">
        <v>117.11</v>
      </c>
      <c r="M1369" s="19">
        <f>Table1[[#This Row],[Unit_Selling Price]]-Table1[[#This Row],[Unit_Cost]]</f>
        <v>88.59</v>
      </c>
      <c r="N1369" s="19">
        <f>Table1[[#This Row],[Quantity]]*Table1[[#This Row],[unit_per Profit]]</f>
        <v>49433.22</v>
      </c>
    </row>
    <row r="1370" spans="1:14" x14ac:dyDescent="0.2">
      <c r="A1370" s="10" t="s">
        <v>278</v>
      </c>
      <c r="B1370" s="10" t="s">
        <v>121</v>
      </c>
      <c r="C1370" s="10" t="s">
        <v>51</v>
      </c>
      <c r="D1370" s="10" t="s">
        <v>23</v>
      </c>
      <c r="E1370" s="10" t="s">
        <v>24</v>
      </c>
      <c r="F1370" s="11" t="s">
        <v>1308</v>
      </c>
      <c r="G1370" s="10">
        <v>2011</v>
      </c>
      <c r="H1370" s="10">
        <v>157204759</v>
      </c>
      <c r="I1370" s="17">
        <v>40796</v>
      </c>
      <c r="J1370" s="18">
        <v>9236</v>
      </c>
      <c r="K1370" s="19">
        <v>437.2</v>
      </c>
      <c r="L1370" s="19">
        <v>263.33</v>
      </c>
      <c r="M1370" s="19">
        <f>Table1[[#This Row],[Unit_Selling Price]]-Table1[[#This Row],[Unit_Cost]]</f>
        <v>173.87</v>
      </c>
      <c r="N1370" s="19">
        <f>Table1[[#This Row],[Quantity]]*Table1[[#This Row],[unit_per Profit]]</f>
        <v>1605863.32</v>
      </c>
    </row>
    <row r="1371" spans="1:14" x14ac:dyDescent="0.2">
      <c r="A1371" s="10" t="s">
        <v>37</v>
      </c>
      <c r="B1371" s="10" t="s">
        <v>95</v>
      </c>
      <c r="C1371" s="10" t="s">
        <v>65</v>
      </c>
      <c r="D1371" s="10" t="s">
        <v>27</v>
      </c>
      <c r="E1371" s="10" t="s">
        <v>35</v>
      </c>
      <c r="F1371" s="11" t="s">
        <v>1309</v>
      </c>
      <c r="G1371" s="10">
        <v>2015</v>
      </c>
      <c r="H1371" s="10">
        <v>856931293</v>
      </c>
      <c r="I1371" s="17">
        <v>42224</v>
      </c>
      <c r="J1371" s="18">
        <v>3867</v>
      </c>
      <c r="K1371" s="19">
        <v>9.33</v>
      </c>
      <c r="L1371" s="19">
        <v>6.92</v>
      </c>
      <c r="M1371" s="19">
        <f>Table1[[#This Row],[Unit_Selling Price]]-Table1[[#This Row],[Unit_Cost]]</f>
        <v>2.41</v>
      </c>
      <c r="N1371" s="19">
        <f>Table1[[#This Row],[Quantity]]*Table1[[#This Row],[unit_per Profit]]</f>
        <v>9319.4699999999993</v>
      </c>
    </row>
    <row r="1372" spans="1:14" x14ac:dyDescent="0.2">
      <c r="A1372" s="10" t="s">
        <v>46</v>
      </c>
      <c r="B1372" s="10" t="s">
        <v>142</v>
      </c>
      <c r="C1372" s="10" t="s">
        <v>26</v>
      </c>
      <c r="D1372" s="10" t="s">
        <v>27</v>
      </c>
      <c r="E1372" s="10" t="s">
        <v>35</v>
      </c>
      <c r="F1372" s="11">
        <v>42920</v>
      </c>
      <c r="G1372" s="10">
        <v>2017</v>
      </c>
      <c r="H1372" s="10">
        <v>261548268</v>
      </c>
      <c r="I1372" s="17" t="s">
        <v>1310</v>
      </c>
      <c r="J1372" s="18">
        <v>6800</v>
      </c>
      <c r="K1372" s="19">
        <v>152.58000000000001</v>
      </c>
      <c r="L1372" s="19">
        <v>97.44</v>
      </c>
      <c r="M1372" s="19">
        <f>Table1[[#This Row],[Unit_Selling Price]]-Table1[[#This Row],[Unit_Cost]]</f>
        <v>55.14</v>
      </c>
      <c r="N1372" s="19">
        <f>Table1[[#This Row],[Quantity]]*Table1[[#This Row],[unit_per Profit]]</f>
        <v>374952</v>
      </c>
    </row>
    <row r="1373" spans="1:14" x14ac:dyDescent="0.2">
      <c r="A1373" s="10" t="s">
        <v>29</v>
      </c>
      <c r="B1373" s="10" t="s">
        <v>153</v>
      </c>
      <c r="C1373" s="10" t="s">
        <v>22</v>
      </c>
      <c r="D1373" s="10" t="s">
        <v>27</v>
      </c>
      <c r="E1373" s="10" t="s">
        <v>24</v>
      </c>
      <c r="F1373" s="11" t="s">
        <v>1311</v>
      </c>
      <c r="G1373" s="10">
        <v>2012</v>
      </c>
      <c r="H1373" s="10">
        <v>364854514</v>
      </c>
      <c r="I1373" s="17">
        <v>40978</v>
      </c>
      <c r="J1373" s="18">
        <v>7413</v>
      </c>
      <c r="K1373" s="19">
        <v>255.28</v>
      </c>
      <c r="L1373" s="19">
        <v>159.41999999999999</v>
      </c>
      <c r="M1373" s="19">
        <f>Table1[[#This Row],[Unit_Selling Price]]-Table1[[#This Row],[Unit_Cost]]</f>
        <v>95.86</v>
      </c>
      <c r="N1373" s="19">
        <f>Table1[[#This Row],[Quantity]]*Table1[[#This Row],[unit_per Profit]]</f>
        <v>710610.18</v>
      </c>
    </row>
    <row r="1374" spans="1:14" x14ac:dyDescent="0.2">
      <c r="A1374" s="10" t="s">
        <v>29</v>
      </c>
      <c r="B1374" s="10" t="s">
        <v>76</v>
      </c>
      <c r="C1374" s="10" t="s">
        <v>51</v>
      </c>
      <c r="D1374" s="10" t="s">
        <v>23</v>
      </c>
      <c r="E1374" s="10" t="s">
        <v>28</v>
      </c>
      <c r="F1374" s="11">
        <v>41434</v>
      </c>
      <c r="G1374" s="10">
        <v>2013</v>
      </c>
      <c r="H1374" s="10">
        <v>980961358</v>
      </c>
      <c r="I1374" s="17">
        <v>41496</v>
      </c>
      <c r="J1374" s="18">
        <v>7120</v>
      </c>
      <c r="K1374" s="19">
        <v>437.2</v>
      </c>
      <c r="L1374" s="19">
        <v>263.33</v>
      </c>
      <c r="M1374" s="19">
        <f>Table1[[#This Row],[Unit_Selling Price]]-Table1[[#This Row],[Unit_Cost]]</f>
        <v>173.87</v>
      </c>
      <c r="N1374" s="19">
        <f>Table1[[#This Row],[Quantity]]*Table1[[#This Row],[unit_per Profit]]</f>
        <v>1237954.3999999999</v>
      </c>
    </row>
    <row r="1375" spans="1:14" x14ac:dyDescent="0.2">
      <c r="A1375" s="10" t="s">
        <v>32</v>
      </c>
      <c r="B1375" s="10" t="s">
        <v>166</v>
      </c>
      <c r="C1375" s="10" t="s">
        <v>51</v>
      </c>
      <c r="D1375" s="10" t="s">
        <v>27</v>
      </c>
      <c r="E1375" s="10" t="s">
        <v>35</v>
      </c>
      <c r="F1375" s="11" t="s">
        <v>324</v>
      </c>
      <c r="G1375" s="10">
        <v>2014</v>
      </c>
      <c r="H1375" s="10">
        <v>194292628</v>
      </c>
      <c r="I1375" s="17" t="s">
        <v>1097</v>
      </c>
      <c r="J1375" s="18">
        <v>4361</v>
      </c>
      <c r="K1375" s="19">
        <v>437.2</v>
      </c>
      <c r="L1375" s="19">
        <v>263.33</v>
      </c>
      <c r="M1375" s="19">
        <f>Table1[[#This Row],[Unit_Selling Price]]-Table1[[#This Row],[Unit_Cost]]</f>
        <v>173.87</v>
      </c>
      <c r="N1375" s="19">
        <f>Table1[[#This Row],[Quantity]]*Table1[[#This Row],[unit_per Profit]]</f>
        <v>758247.07</v>
      </c>
    </row>
    <row r="1376" spans="1:14" x14ac:dyDescent="0.2">
      <c r="A1376" s="10" t="s">
        <v>37</v>
      </c>
      <c r="B1376" s="10" t="s">
        <v>95</v>
      </c>
      <c r="C1376" s="10" t="s">
        <v>77</v>
      </c>
      <c r="D1376" s="10" t="s">
        <v>27</v>
      </c>
      <c r="E1376" s="10" t="s">
        <v>43</v>
      </c>
      <c r="F1376" s="11" t="s">
        <v>1312</v>
      </c>
      <c r="G1376" s="10">
        <v>2016</v>
      </c>
      <c r="H1376" s="10">
        <v>209584653</v>
      </c>
      <c r="I1376" s="17" t="s">
        <v>1313</v>
      </c>
      <c r="J1376" s="18">
        <v>9611</v>
      </c>
      <c r="K1376" s="19">
        <v>154.06</v>
      </c>
      <c r="L1376" s="19">
        <v>90.93</v>
      </c>
      <c r="M1376" s="19">
        <f>Table1[[#This Row],[Unit_Selling Price]]-Table1[[#This Row],[Unit_Cost]]</f>
        <v>63.13</v>
      </c>
      <c r="N1376" s="19">
        <f>Table1[[#This Row],[Quantity]]*Table1[[#This Row],[unit_per Profit]]</f>
        <v>606742.43000000005</v>
      </c>
    </row>
    <row r="1377" spans="1:14" x14ac:dyDescent="0.2">
      <c r="A1377" s="10" t="s">
        <v>29</v>
      </c>
      <c r="B1377" s="10" t="s">
        <v>174</v>
      </c>
      <c r="C1377" s="10" t="s">
        <v>65</v>
      </c>
      <c r="D1377" s="10" t="s">
        <v>27</v>
      </c>
      <c r="E1377" s="10" t="s">
        <v>28</v>
      </c>
      <c r="F1377" s="11">
        <v>41886</v>
      </c>
      <c r="G1377" s="10">
        <v>2014</v>
      </c>
      <c r="H1377" s="10">
        <v>601886260</v>
      </c>
      <c r="I1377" s="17" t="s">
        <v>335</v>
      </c>
      <c r="J1377" s="18">
        <v>374</v>
      </c>
      <c r="K1377" s="19">
        <v>9.33</v>
      </c>
      <c r="L1377" s="19">
        <v>6.92</v>
      </c>
      <c r="M1377" s="19">
        <f>Table1[[#This Row],[Unit_Selling Price]]-Table1[[#This Row],[Unit_Cost]]</f>
        <v>2.41</v>
      </c>
      <c r="N1377" s="19">
        <f>Table1[[#This Row],[Quantity]]*Table1[[#This Row],[unit_per Profit]]</f>
        <v>901.34</v>
      </c>
    </row>
    <row r="1378" spans="1:14" x14ac:dyDescent="0.2">
      <c r="A1378" s="10" t="s">
        <v>278</v>
      </c>
      <c r="B1378" s="10" t="s">
        <v>271</v>
      </c>
      <c r="C1378" s="10" t="s">
        <v>51</v>
      </c>
      <c r="D1378" s="10" t="s">
        <v>23</v>
      </c>
      <c r="E1378" s="10" t="s">
        <v>28</v>
      </c>
      <c r="F1378" s="11" t="s">
        <v>893</v>
      </c>
      <c r="G1378" s="10">
        <v>2014</v>
      </c>
      <c r="H1378" s="10">
        <v>566558778</v>
      </c>
      <c r="I1378" s="17" t="s">
        <v>1314</v>
      </c>
      <c r="J1378" s="18">
        <v>6187</v>
      </c>
      <c r="K1378" s="19">
        <v>437.2</v>
      </c>
      <c r="L1378" s="19">
        <v>263.33</v>
      </c>
      <c r="M1378" s="19">
        <f>Table1[[#This Row],[Unit_Selling Price]]-Table1[[#This Row],[Unit_Cost]]</f>
        <v>173.87</v>
      </c>
      <c r="N1378" s="19">
        <f>Table1[[#This Row],[Quantity]]*Table1[[#This Row],[unit_per Profit]]</f>
        <v>1075733.69</v>
      </c>
    </row>
    <row r="1379" spans="1:14" x14ac:dyDescent="0.2">
      <c r="A1379" s="10" t="s">
        <v>46</v>
      </c>
      <c r="B1379" s="10" t="s">
        <v>108</v>
      </c>
      <c r="C1379" s="10" t="s">
        <v>39</v>
      </c>
      <c r="D1379" s="10" t="s">
        <v>27</v>
      </c>
      <c r="E1379" s="10" t="s">
        <v>24</v>
      </c>
      <c r="F1379" s="11" t="s">
        <v>1192</v>
      </c>
      <c r="G1379" s="10">
        <v>2016</v>
      </c>
      <c r="H1379" s="10">
        <v>269276034</v>
      </c>
      <c r="I1379" s="17" t="s">
        <v>401</v>
      </c>
      <c r="J1379" s="18">
        <v>3617</v>
      </c>
      <c r="K1379" s="19">
        <v>81.73</v>
      </c>
      <c r="L1379" s="19">
        <v>56.67</v>
      </c>
      <c r="M1379" s="19">
        <f>Table1[[#This Row],[Unit_Selling Price]]-Table1[[#This Row],[Unit_Cost]]</f>
        <v>25.06</v>
      </c>
      <c r="N1379" s="19">
        <f>Table1[[#This Row],[Quantity]]*Table1[[#This Row],[unit_per Profit]]</f>
        <v>90642.02</v>
      </c>
    </row>
    <row r="1380" spans="1:14" x14ac:dyDescent="0.2">
      <c r="A1380" s="10" t="s">
        <v>37</v>
      </c>
      <c r="B1380" s="10" t="s">
        <v>139</v>
      </c>
      <c r="C1380" s="10" t="s">
        <v>49</v>
      </c>
      <c r="D1380" s="10" t="s">
        <v>27</v>
      </c>
      <c r="E1380" s="10" t="s">
        <v>35</v>
      </c>
      <c r="F1380" s="11" t="s">
        <v>1315</v>
      </c>
      <c r="G1380" s="10">
        <v>2011</v>
      </c>
      <c r="H1380" s="10">
        <v>396024358</v>
      </c>
      <c r="I1380" s="17" t="s">
        <v>1084</v>
      </c>
      <c r="J1380" s="18">
        <v>1263</v>
      </c>
      <c r="K1380" s="19">
        <v>651.21</v>
      </c>
      <c r="L1380" s="19">
        <v>524.96</v>
      </c>
      <c r="M1380" s="19">
        <f>Table1[[#This Row],[Unit_Selling Price]]-Table1[[#This Row],[Unit_Cost]]</f>
        <v>126.25</v>
      </c>
      <c r="N1380" s="19">
        <f>Table1[[#This Row],[Quantity]]*Table1[[#This Row],[unit_per Profit]]</f>
        <v>159453.75</v>
      </c>
    </row>
    <row r="1381" spans="1:14" x14ac:dyDescent="0.2">
      <c r="A1381" s="10" t="s">
        <v>46</v>
      </c>
      <c r="B1381" s="10" t="s">
        <v>194</v>
      </c>
      <c r="C1381" s="10" t="s">
        <v>34</v>
      </c>
      <c r="D1381" s="10" t="s">
        <v>27</v>
      </c>
      <c r="E1381" s="10" t="s">
        <v>28</v>
      </c>
      <c r="F1381" s="11">
        <v>40823</v>
      </c>
      <c r="G1381" s="10">
        <v>2011</v>
      </c>
      <c r="H1381" s="10">
        <v>803102576</v>
      </c>
      <c r="I1381" s="17" t="s">
        <v>882</v>
      </c>
      <c r="J1381" s="18">
        <v>4754</v>
      </c>
      <c r="K1381" s="19">
        <v>205.7</v>
      </c>
      <c r="L1381" s="19">
        <v>117.11</v>
      </c>
      <c r="M1381" s="19">
        <f>Table1[[#This Row],[Unit_Selling Price]]-Table1[[#This Row],[Unit_Cost]]</f>
        <v>88.59</v>
      </c>
      <c r="N1381" s="19">
        <f>Table1[[#This Row],[Quantity]]*Table1[[#This Row],[unit_per Profit]]</f>
        <v>421156.86</v>
      </c>
    </row>
    <row r="1382" spans="1:14" x14ac:dyDescent="0.2">
      <c r="A1382" s="10" t="s">
        <v>46</v>
      </c>
      <c r="B1382" s="10" t="s">
        <v>120</v>
      </c>
      <c r="C1382" s="10" t="s">
        <v>49</v>
      </c>
      <c r="D1382" s="10" t="s">
        <v>23</v>
      </c>
      <c r="E1382" s="10" t="s">
        <v>24</v>
      </c>
      <c r="F1382" s="11" t="s">
        <v>532</v>
      </c>
      <c r="G1382" s="10">
        <v>2014</v>
      </c>
      <c r="H1382" s="10">
        <v>967122018</v>
      </c>
      <c r="I1382" s="17">
        <v>41975</v>
      </c>
      <c r="J1382" s="18">
        <v>1752</v>
      </c>
      <c r="K1382" s="19">
        <v>651.21</v>
      </c>
      <c r="L1382" s="19">
        <v>524.96</v>
      </c>
      <c r="M1382" s="19">
        <f>Table1[[#This Row],[Unit_Selling Price]]-Table1[[#This Row],[Unit_Cost]]</f>
        <v>126.25</v>
      </c>
      <c r="N1382" s="19">
        <f>Table1[[#This Row],[Quantity]]*Table1[[#This Row],[unit_per Profit]]</f>
        <v>221190</v>
      </c>
    </row>
    <row r="1383" spans="1:14" x14ac:dyDescent="0.2">
      <c r="A1383" s="10" t="s">
        <v>46</v>
      </c>
      <c r="B1383" s="10" t="s">
        <v>47</v>
      </c>
      <c r="C1383" s="10" t="s">
        <v>39</v>
      </c>
      <c r="D1383" s="10" t="s">
        <v>23</v>
      </c>
      <c r="E1383" s="10" t="s">
        <v>35</v>
      </c>
      <c r="F1383" s="11" t="s">
        <v>1316</v>
      </c>
      <c r="G1383" s="10">
        <v>2014</v>
      </c>
      <c r="H1383" s="10">
        <v>435006511</v>
      </c>
      <c r="I1383" s="17" t="s">
        <v>958</v>
      </c>
      <c r="J1383" s="18">
        <v>6948</v>
      </c>
      <c r="K1383" s="19">
        <v>81.73</v>
      </c>
      <c r="L1383" s="19">
        <v>56.67</v>
      </c>
      <c r="M1383" s="19">
        <f>Table1[[#This Row],[Unit_Selling Price]]-Table1[[#This Row],[Unit_Cost]]</f>
        <v>25.06</v>
      </c>
      <c r="N1383" s="19">
        <f>Table1[[#This Row],[Quantity]]*Table1[[#This Row],[unit_per Profit]]</f>
        <v>174116.88</v>
      </c>
    </row>
    <row r="1384" spans="1:14" x14ac:dyDescent="0.2">
      <c r="A1384" s="10" t="s">
        <v>37</v>
      </c>
      <c r="B1384" s="10" t="s">
        <v>102</v>
      </c>
      <c r="C1384" s="10" t="s">
        <v>77</v>
      </c>
      <c r="D1384" s="10" t="s">
        <v>23</v>
      </c>
      <c r="E1384" s="10" t="s">
        <v>28</v>
      </c>
      <c r="F1384" s="11" t="s">
        <v>482</v>
      </c>
      <c r="G1384" s="10">
        <v>2015</v>
      </c>
      <c r="H1384" s="10">
        <v>173992383</v>
      </c>
      <c r="I1384" s="17" t="s">
        <v>1317</v>
      </c>
      <c r="J1384" s="18">
        <v>7067</v>
      </c>
      <c r="K1384" s="19">
        <v>154.06</v>
      </c>
      <c r="L1384" s="19">
        <v>90.93</v>
      </c>
      <c r="M1384" s="19">
        <f>Table1[[#This Row],[Unit_Selling Price]]-Table1[[#This Row],[Unit_Cost]]</f>
        <v>63.13</v>
      </c>
      <c r="N1384" s="19">
        <f>Table1[[#This Row],[Quantity]]*Table1[[#This Row],[unit_per Profit]]</f>
        <v>446139.71</v>
      </c>
    </row>
    <row r="1385" spans="1:14" x14ac:dyDescent="0.2">
      <c r="A1385" s="10" t="s">
        <v>29</v>
      </c>
      <c r="B1385" s="10" t="s">
        <v>118</v>
      </c>
      <c r="C1385" s="10" t="s">
        <v>85</v>
      </c>
      <c r="D1385" s="10" t="s">
        <v>23</v>
      </c>
      <c r="E1385" s="10" t="s">
        <v>35</v>
      </c>
      <c r="F1385" s="11" t="s">
        <v>1096</v>
      </c>
      <c r="G1385" s="10">
        <v>2011</v>
      </c>
      <c r="H1385" s="10">
        <v>321628463</v>
      </c>
      <c r="I1385" s="17" t="s">
        <v>1190</v>
      </c>
      <c r="J1385" s="18">
        <v>5864</v>
      </c>
      <c r="K1385" s="19">
        <v>668.27</v>
      </c>
      <c r="L1385" s="19">
        <v>502.54</v>
      </c>
      <c r="M1385" s="19">
        <f>Table1[[#This Row],[Unit_Selling Price]]-Table1[[#This Row],[Unit_Cost]]</f>
        <v>165.73</v>
      </c>
      <c r="N1385" s="19">
        <f>Table1[[#This Row],[Quantity]]*Table1[[#This Row],[unit_per Profit]]</f>
        <v>971840.72</v>
      </c>
    </row>
    <row r="1386" spans="1:14" x14ac:dyDescent="0.2">
      <c r="A1386" s="10" t="s">
        <v>40</v>
      </c>
      <c r="B1386" s="10" t="s">
        <v>218</v>
      </c>
      <c r="C1386" s="10" t="s">
        <v>34</v>
      </c>
      <c r="D1386" s="10" t="s">
        <v>27</v>
      </c>
      <c r="E1386" s="10" t="s">
        <v>24</v>
      </c>
      <c r="F1386" s="11">
        <v>40635</v>
      </c>
      <c r="G1386" s="10">
        <v>2011</v>
      </c>
      <c r="H1386" s="10">
        <v>635776078</v>
      </c>
      <c r="I1386" s="17">
        <v>40635</v>
      </c>
      <c r="J1386" s="18">
        <v>9125</v>
      </c>
      <c r="K1386" s="19">
        <v>205.7</v>
      </c>
      <c r="L1386" s="19">
        <v>117.11</v>
      </c>
      <c r="M1386" s="19">
        <f>Table1[[#This Row],[Unit_Selling Price]]-Table1[[#This Row],[Unit_Cost]]</f>
        <v>88.59</v>
      </c>
      <c r="N1386" s="19">
        <f>Table1[[#This Row],[Quantity]]*Table1[[#This Row],[unit_per Profit]]</f>
        <v>808383.75</v>
      </c>
    </row>
    <row r="1387" spans="1:14" x14ac:dyDescent="0.2">
      <c r="A1387" s="10" t="s">
        <v>29</v>
      </c>
      <c r="B1387" s="10" t="s">
        <v>116</v>
      </c>
      <c r="C1387" s="10" t="s">
        <v>56</v>
      </c>
      <c r="D1387" s="10" t="s">
        <v>23</v>
      </c>
      <c r="E1387" s="10" t="s">
        <v>35</v>
      </c>
      <c r="F1387" s="11" t="s">
        <v>571</v>
      </c>
      <c r="G1387" s="10">
        <v>2014</v>
      </c>
      <c r="H1387" s="10">
        <v>944609057</v>
      </c>
      <c r="I1387" s="17" t="s">
        <v>1318</v>
      </c>
      <c r="J1387" s="18">
        <v>9666</v>
      </c>
      <c r="K1387" s="19">
        <v>421.89</v>
      </c>
      <c r="L1387" s="19">
        <v>364.69</v>
      </c>
      <c r="M1387" s="19">
        <f>Table1[[#This Row],[Unit_Selling Price]]-Table1[[#This Row],[Unit_Cost]]</f>
        <v>57.2</v>
      </c>
      <c r="N1387" s="19">
        <f>Table1[[#This Row],[Quantity]]*Table1[[#This Row],[unit_per Profit]]</f>
        <v>552895.19999999995</v>
      </c>
    </row>
    <row r="1388" spans="1:14" x14ac:dyDescent="0.2">
      <c r="A1388" s="10" t="s">
        <v>278</v>
      </c>
      <c r="B1388" s="10" t="s">
        <v>217</v>
      </c>
      <c r="C1388" s="10" t="s">
        <v>77</v>
      </c>
      <c r="D1388" s="10" t="s">
        <v>23</v>
      </c>
      <c r="E1388" s="10" t="s">
        <v>24</v>
      </c>
      <c r="F1388" s="11" t="s">
        <v>370</v>
      </c>
      <c r="G1388" s="10">
        <v>2012</v>
      </c>
      <c r="H1388" s="10">
        <v>696613729</v>
      </c>
      <c r="I1388" s="17" t="s">
        <v>1319</v>
      </c>
      <c r="J1388" s="18">
        <v>2337</v>
      </c>
      <c r="K1388" s="19">
        <v>154.06</v>
      </c>
      <c r="L1388" s="19">
        <v>90.93</v>
      </c>
      <c r="M1388" s="19">
        <f>Table1[[#This Row],[Unit_Selling Price]]-Table1[[#This Row],[Unit_Cost]]</f>
        <v>63.13</v>
      </c>
      <c r="N1388" s="19">
        <f>Table1[[#This Row],[Quantity]]*Table1[[#This Row],[unit_per Profit]]</f>
        <v>147534.81</v>
      </c>
    </row>
    <row r="1389" spans="1:14" x14ac:dyDescent="0.2">
      <c r="A1389" s="10" t="s">
        <v>29</v>
      </c>
      <c r="B1389" s="10" t="s">
        <v>126</v>
      </c>
      <c r="C1389" s="10" t="s">
        <v>51</v>
      </c>
      <c r="D1389" s="10" t="s">
        <v>27</v>
      </c>
      <c r="E1389" s="10" t="s">
        <v>43</v>
      </c>
      <c r="F1389" s="11" t="s">
        <v>1320</v>
      </c>
      <c r="G1389" s="10">
        <v>2012</v>
      </c>
      <c r="H1389" s="10">
        <v>310588920</v>
      </c>
      <c r="I1389" s="17">
        <v>41426</v>
      </c>
      <c r="J1389" s="18">
        <v>9018</v>
      </c>
      <c r="K1389" s="19">
        <v>437.2</v>
      </c>
      <c r="L1389" s="19">
        <v>263.33</v>
      </c>
      <c r="M1389" s="19">
        <f>Table1[[#This Row],[Unit_Selling Price]]-Table1[[#This Row],[Unit_Cost]]</f>
        <v>173.87</v>
      </c>
      <c r="N1389" s="19">
        <f>Table1[[#This Row],[Quantity]]*Table1[[#This Row],[unit_per Profit]]</f>
        <v>1567959.66</v>
      </c>
    </row>
    <row r="1390" spans="1:14" x14ac:dyDescent="0.2">
      <c r="A1390" s="10" t="s">
        <v>46</v>
      </c>
      <c r="B1390" s="10" t="s">
        <v>150</v>
      </c>
      <c r="C1390" s="10" t="s">
        <v>49</v>
      </c>
      <c r="D1390" s="10" t="s">
        <v>23</v>
      </c>
      <c r="E1390" s="10" t="s">
        <v>28</v>
      </c>
      <c r="F1390" s="11">
        <v>41129</v>
      </c>
      <c r="G1390" s="10">
        <v>2012</v>
      </c>
      <c r="H1390" s="10">
        <v>725645959</v>
      </c>
      <c r="I1390" s="17">
        <v>41130</v>
      </c>
      <c r="J1390" s="18">
        <v>3620</v>
      </c>
      <c r="K1390" s="19">
        <v>651.21</v>
      </c>
      <c r="L1390" s="19">
        <v>524.96</v>
      </c>
      <c r="M1390" s="19">
        <f>Table1[[#This Row],[Unit_Selling Price]]-Table1[[#This Row],[Unit_Cost]]</f>
        <v>126.25</v>
      </c>
      <c r="N1390" s="19">
        <f>Table1[[#This Row],[Quantity]]*Table1[[#This Row],[unit_per Profit]]</f>
        <v>457025</v>
      </c>
    </row>
    <row r="1391" spans="1:14" x14ac:dyDescent="0.2">
      <c r="A1391" s="10" t="s">
        <v>29</v>
      </c>
      <c r="B1391" s="10" t="s">
        <v>138</v>
      </c>
      <c r="C1391" s="10" t="s">
        <v>56</v>
      </c>
      <c r="D1391" s="10" t="s">
        <v>27</v>
      </c>
      <c r="E1391" s="10" t="s">
        <v>24</v>
      </c>
      <c r="F1391" s="11">
        <v>42041</v>
      </c>
      <c r="G1391" s="10">
        <v>2015</v>
      </c>
      <c r="H1391" s="10">
        <v>251208674</v>
      </c>
      <c r="I1391" s="17" t="s">
        <v>775</v>
      </c>
      <c r="J1391" s="18">
        <v>7084</v>
      </c>
      <c r="K1391" s="19">
        <v>421.89</v>
      </c>
      <c r="L1391" s="19">
        <v>364.69</v>
      </c>
      <c r="M1391" s="19">
        <f>Table1[[#This Row],[Unit_Selling Price]]-Table1[[#This Row],[Unit_Cost]]</f>
        <v>57.2</v>
      </c>
      <c r="N1391" s="19">
        <f>Table1[[#This Row],[Quantity]]*Table1[[#This Row],[unit_per Profit]]</f>
        <v>405204.8</v>
      </c>
    </row>
    <row r="1392" spans="1:14" x14ac:dyDescent="0.2">
      <c r="A1392" s="10" t="s">
        <v>46</v>
      </c>
      <c r="B1392" s="10" t="s">
        <v>119</v>
      </c>
      <c r="C1392" s="10" t="s">
        <v>39</v>
      </c>
      <c r="D1392" s="10" t="s">
        <v>23</v>
      </c>
      <c r="E1392" s="10" t="s">
        <v>43</v>
      </c>
      <c r="F1392" s="11" t="s">
        <v>919</v>
      </c>
      <c r="G1392" s="10">
        <v>2010</v>
      </c>
      <c r="H1392" s="10">
        <v>417013394</v>
      </c>
      <c r="I1392" s="17" t="s">
        <v>302</v>
      </c>
      <c r="J1392" s="18">
        <v>2385</v>
      </c>
      <c r="K1392" s="19">
        <v>81.73</v>
      </c>
      <c r="L1392" s="19">
        <v>56.67</v>
      </c>
      <c r="M1392" s="19">
        <f>Table1[[#This Row],[Unit_Selling Price]]-Table1[[#This Row],[Unit_Cost]]</f>
        <v>25.06</v>
      </c>
      <c r="N1392" s="19">
        <f>Table1[[#This Row],[Quantity]]*Table1[[#This Row],[unit_per Profit]]</f>
        <v>59768.1</v>
      </c>
    </row>
    <row r="1393" spans="1:14" x14ac:dyDescent="0.2">
      <c r="A1393" s="10" t="s">
        <v>37</v>
      </c>
      <c r="B1393" s="10" t="s">
        <v>38</v>
      </c>
      <c r="C1393" s="10" t="s">
        <v>31</v>
      </c>
      <c r="D1393" s="10" t="s">
        <v>23</v>
      </c>
      <c r="E1393" s="10" t="s">
        <v>24</v>
      </c>
      <c r="F1393" s="11" t="s">
        <v>1321</v>
      </c>
      <c r="G1393" s="10">
        <v>2015</v>
      </c>
      <c r="H1393" s="10">
        <v>123108947</v>
      </c>
      <c r="I1393" s="17">
        <v>42257</v>
      </c>
      <c r="J1393" s="18">
        <v>9528</v>
      </c>
      <c r="K1393" s="19">
        <v>47.45</v>
      </c>
      <c r="L1393" s="19">
        <v>31.79</v>
      </c>
      <c r="M1393" s="19">
        <f>Table1[[#This Row],[Unit_Selling Price]]-Table1[[#This Row],[Unit_Cost]]</f>
        <v>15.66</v>
      </c>
      <c r="N1393" s="19">
        <f>Table1[[#This Row],[Quantity]]*Table1[[#This Row],[unit_per Profit]]</f>
        <v>149208.48000000001</v>
      </c>
    </row>
    <row r="1394" spans="1:14" x14ac:dyDescent="0.2">
      <c r="A1394" s="10" t="s">
        <v>46</v>
      </c>
      <c r="B1394" s="10" t="s">
        <v>97</v>
      </c>
      <c r="C1394" s="10" t="s">
        <v>39</v>
      </c>
      <c r="D1394" s="10" t="s">
        <v>23</v>
      </c>
      <c r="E1394" s="10" t="s">
        <v>28</v>
      </c>
      <c r="F1394" s="11" t="s">
        <v>1322</v>
      </c>
      <c r="G1394" s="10">
        <v>2010</v>
      </c>
      <c r="H1394" s="10">
        <v>589856660</v>
      </c>
      <c r="I1394" s="17">
        <v>40456</v>
      </c>
      <c r="J1394" s="18">
        <v>548</v>
      </c>
      <c r="K1394" s="19">
        <v>81.73</v>
      </c>
      <c r="L1394" s="19">
        <v>56.67</v>
      </c>
      <c r="M1394" s="19">
        <f>Table1[[#This Row],[Unit_Selling Price]]-Table1[[#This Row],[Unit_Cost]]</f>
        <v>25.06</v>
      </c>
      <c r="N1394" s="19">
        <f>Table1[[#This Row],[Quantity]]*Table1[[#This Row],[unit_per Profit]]</f>
        <v>13732.88</v>
      </c>
    </row>
    <row r="1395" spans="1:14" x14ac:dyDescent="0.2">
      <c r="A1395" s="10" t="s">
        <v>278</v>
      </c>
      <c r="B1395" s="10" t="s">
        <v>158</v>
      </c>
      <c r="C1395" s="10" t="s">
        <v>42</v>
      </c>
      <c r="D1395" s="10" t="s">
        <v>23</v>
      </c>
      <c r="E1395" s="10" t="s">
        <v>35</v>
      </c>
      <c r="F1395" s="11">
        <v>43076</v>
      </c>
      <c r="G1395" s="10">
        <v>2017</v>
      </c>
      <c r="H1395" s="10">
        <v>407930362</v>
      </c>
      <c r="I1395" s="17" t="s">
        <v>606</v>
      </c>
      <c r="J1395" s="18">
        <v>4514</v>
      </c>
      <c r="K1395" s="19">
        <v>109.28</v>
      </c>
      <c r="L1395" s="19">
        <v>35.840000000000003</v>
      </c>
      <c r="M1395" s="19">
        <f>Table1[[#This Row],[Unit_Selling Price]]-Table1[[#This Row],[Unit_Cost]]</f>
        <v>73.44</v>
      </c>
      <c r="N1395" s="19">
        <f>Table1[[#This Row],[Quantity]]*Table1[[#This Row],[unit_per Profit]]</f>
        <v>331508.15999999997</v>
      </c>
    </row>
    <row r="1396" spans="1:14" x14ac:dyDescent="0.2">
      <c r="A1396" s="10" t="s">
        <v>29</v>
      </c>
      <c r="B1396" s="10" t="s">
        <v>185</v>
      </c>
      <c r="C1396" s="10" t="s">
        <v>65</v>
      </c>
      <c r="D1396" s="10" t="s">
        <v>23</v>
      </c>
      <c r="E1396" s="10" t="s">
        <v>35</v>
      </c>
      <c r="F1396" s="11" t="s">
        <v>1323</v>
      </c>
      <c r="G1396" s="10">
        <v>2015</v>
      </c>
      <c r="H1396" s="10">
        <v>488316380</v>
      </c>
      <c r="I1396" s="17" t="s">
        <v>1255</v>
      </c>
      <c r="J1396" s="18">
        <v>2523</v>
      </c>
      <c r="K1396" s="19">
        <v>9.33</v>
      </c>
      <c r="L1396" s="19">
        <v>6.92</v>
      </c>
      <c r="M1396" s="19">
        <f>Table1[[#This Row],[Unit_Selling Price]]-Table1[[#This Row],[Unit_Cost]]</f>
        <v>2.41</v>
      </c>
      <c r="N1396" s="19">
        <f>Table1[[#This Row],[Quantity]]*Table1[[#This Row],[unit_per Profit]]</f>
        <v>6080.43</v>
      </c>
    </row>
    <row r="1397" spans="1:14" x14ac:dyDescent="0.2">
      <c r="A1397" s="10" t="s">
        <v>37</v>
      </c>
      <c r="B1397" s="10" t="s">
        <v>50</v>
      </c>
      <c r="C1397" s="10" t="s">
        <v>34</v>
      </c>
      <c r="D1397" s="10" t="s">
        <v>27</v>
      </c>
      <c r="E1397" s="10" t="s">
        <v>43</v>
      </c>
      <c r="F1397" s="11" t="s">
        <v>1215</v>
      </c>
      <c r="G1397" s="10">
        <v>2011</v>
      </c>
      <c r="H1397" s="10">
        <v>912313544</v>
      </c>
      <c r="I1397" s="17" t="s">
        <v>1128</v>
      </c>
      <c r="J1397" s="18">
        <v>2706</v>
      </c>
      <c r="K1397" s="19">
        <v>205.7</v>
      </c>
      <c r="L1397" s="19">
        <v>117.11</v>
      </c>
      <c r="M1397" s="19">
        <f>Table1[[#This Row],[Unit_Selling Price]]-Table1[[#This Row],[Unit_Cost]]</f>
        <v>88.59</v>
      </c>
      <c r="N1397" s="19">
        <f>Table1[[#This Row],[Quantity]]*Table1[[#This Row],[unit_per Profit]]</f>
        <v>239724.54</v>
      </c>
    </row>
    <row r="1398" spans="1:14" x14ac:dyDescent="0.2">
      <c r="A1398" s="10" t="s">
        <v>37</v>
      </c>
      <c r="B1398" s="10" t="s">
        <v>229</v>
      </c>
      <c r="C1398" s="10" t="s">
        <v>31</v>
      </c>
      <c r="D1398" s="10" t="s">
        <v>23</v>
      </c>
      <c r="E1398" s="10" t="s">
        <v>35</v>
      </c>
      <c r="F1398" s="11" t="s">
        <v>1324</v>
      </c>
      <c r="G1398" s="10">
        <v>2011</v>
      </c>
      <c r="H1398" s="10">
        <v>481533181</v>
      </c>
      <c r="I1398" s="17">
        <v>40728</v>
      </c>
      <c r="J1398" s="18">
        <v>5224</v>
      </c>
      <c r="K1398" s="19">
        <v>47.45</v>
      </c>
      <c r="L1398" s="19">
        <v>31.79</v>
      </c>
      <c r="M1398" s="19">
        <f>Table1[[#This Row],[Unit_Selling Price]]-Table1[[#This Row],[Unit_Cost]]</f>
        <v>15.66</v>
      </c>
      <c r="N1398" s="19">
        <f>Table1[[#This Row],[Quantity]]*Table1[[#This Row],[unit_per Profit]]</f>
        <v>81807.839999999997</v>
      </c>
    </row>
    <row r="1399" spans="1:14" x14ac:dyDescent="0.2">
      <c r="A1399" s="10" t="s">
        <v>46</v>
      </c>
      <c r="B1399" s="10" t="s">
        <v>194</v>
      </c>
      <c r="C1399" s="10" t="s">
        <v>39</v>
      </c>
      <c r="D1399" s="10" t="s">
        <v>23</v>
      </c>
      <c r="E1399" s="10" t="s">
        <v>35</v>
      </c>
      <c r="F1399" s="11" t="s">
        <v>1019</v>
      </c>
      <c r="G1399" s="10">
        <v>2012</v>
      </c>
      <c r="H1399" s="10">
        <v>767899119</v>
      </c>
      <c r="I1399" s="17">
        <v>41093</v>
      </c>
      <c r="J1399" s="18">
        <v>7269</v>
      </c>
      <c r="K1399" s="19">
        <v>81.73</v>
      </c>
      <c r="L1399" s="19">
        <v>56.67</v>
      </c>
      <c r="M1399" s="19">
        <f>Table1[[#This Row],[Unit_Selling Price]]-Table1[[#This Row],[Unit_Cost]]</f>
        <v>25.06</v>
      </c>
      <c r="N1399" s="19">
        <f>Table1[[#This Row],[Quantity]]*Table1[[#This Row],[unit_per Profit]]</f>
        <v>182161.14</v>
      </c>
    </row>
    <row r="1400" spans="1:14" x14ac:dyDescent="0.2">
      <c r="A1400" s="10" t="s">
        <v>29</v>
      </c>
      <c r="B1400" s="10" t="s">
        <v>212</v>
      </c>
      <c r="C1400" s="10" t="s">
        <v>42</v>
      </c>
      <c r="D1400" s="10" t="s">
        <v>23</v>
      </c>
      <c r="E1400" s="10" t="s">
        <v>24</v>
      </c>
      <c r="F1400" s="11" t="s">
        <v>334</v>
      </c>
      <c r="G1400" s="10">
        <v>2012</v>
      </c>
      <c r="H1400" s="10">
        <v>263647687</v>
      </c>
      <c r="I1400" s="17" t="s">
        <v>1325</v>
      </c>
      <c r="J1400" s="18">
        <v>8064</v>
      </c>
      <c r="K1400" s="19">
        <v>109.28</v>
      </c>
      <c r="L1400" s="19">
        <v>35.840000000000003</v>
      </c>
      <c r="M1400" s="19">
        <f>Table1[[#This Row],[Unit_Selling Price]]-Table1[[#This Row],[Unit_Cost]]</f>
        <v>73.44</v>
      </c>
      <c r="N1400" s="19">
        <f>Table1[[#This Row],[Quantity]]*Table1[[#This Row],[unit_per Profit]]</f>
        <v>592220.16000000003</v>
      </c>
    </row>
    <row r="1401" spans="1:14" x14ac:dyDescent="0.2">
      <c r="A1401" s="10" t="s">
        <v>46</v>
      </c>
      <c r="B1401" s="10" t="s">
        <v>119</v>
      </c>
      <c r="C1401" s="10" t="s">
        <v>31</v>
      </c>
      <c r="D1401" s="10" t="s">
        <v>23</v>
      </c>
      <c r="E1401" s="10" t="s">
        <v>35</v>
      </c>
      <c r="F1401" s="11" t="s">
        <v>311</v>
      </c>
      <c r="G1401" s="10">
        <v>2014</v>
      </c>
      <c r="H1401" s="10">
        <v>231327712</v>
      </c>
      <c r="I1401" s="17">
        <v>41855</v>
      </c>
      <c r="J1401" s="18">
        <v>3865</v>
      </c>
      <c r="K1401" s="19">
        <v>47.45</v>
      </c>
      <c r="L1401" s="19">
        <v>31.79</v>
      </c>
      <c r="M1401" s="19">
        <f>Table1[[#This Row],[Unit_Selling Price]]-Table1[[#This Row],[Unit_Cost]]</f>
        <v>15.66</v>
      </c>
      <c r="N1401" s="19">
        <f>Table1[[#This Row],[Quantity]]*Table1[[#This Row],[unit_per Profit]]</f>
        <v>60525.9</v>
      </c>
    </row>
    <row r="1402" spans="1:14" x14ac:dyDescent="0.2">
      <c r="A1402" s="10" t="s">
        <v>29</v>
      </c>
      <c r="B1402" s="10" t="s">
        <v>80</v>
      </c>
      <c r="C1402" s="10" t="s">
        <v>39</v>
      </c>
      <c r="D1402" s="10" t="s">
        <v>27</v>
      </c>
      <c r="E1402" s="10" t="s">
        <v>43</v>
      </c>
      <c r="F1402" s="11" t="s">
        <v>1326</v>
      </c>
      <c r="G1402" s="10">
        <v>2014</v>
      </c>
      <c r="H1402" s="10">
        <v>653800523</v>
      </c>
      <c r="I1402" s="17" t="s">
        <v>669</v>
      </c>
      <c r="J1402" s="18">
        <v>2958</v>
      </c>
      <c r="K1402" s="19">
        <v>81.73</v>
      </c>
      <c r="L1402" s="19">
        <v>56.67</v>
      </c>
      <c r="M1402" s="19">
        <f>Table1[[#This Row],[Unit_Selling Price]]-Table1[[#This Row],[Unit_Cost]]</f>
        <v>25.06</v>
      </c>
      <c r="N1402" s="19">
        <f>Table1[[#This Row],[Quantity]]*Table1[[#This Row],[unit_per Profit]]</f>
        <v>74127.48</v>
      </c>
    </row>
    <row r="1403" spans="1:14" x14ac:dyDescent="0.2">
      <c r="A1403" s="10" t="s">
        <v>29</v>
      </c>
      <c r="B1403" s="10" t="s">
        <v>181</v>
      </c>
      <c r="C1403" s="10" t="s">
        <v>51</v>
      </c>
      <c r="D1403" s="10" t="s">
        <v>23</v>
      </c>
      <c r="E1403" s="10" t="s">
        <v>35</v>
      </c>
      <c r="F1403" s="11" t="s">
        <v>1327</v>
      </c>
      <c r="G1403" s="10">
        <v>2013</v>
      </c>
      <c r="H1403" s="10">
        <v>684239947</v>
      </c>
      <c r="I1403" s="17" t="s">
        <v>1291</v>
      </c>
      <c r="J1403" s="18">
        <v>661</v>
      </c>
      <c r="K1403" s="19">
        <v>437.2</v>
      </c>
      <c r="L1403" s="19">
        <v>263.33</v>
      </c>
      <c r="M1403" s="19">
        <f>Table1[[#This Row],[Unit_Selling Price]]-Table1[[#This Row],[Unit_Cost]]</f>
        <v>173.87</v>
      </c>
      <c r="N1403" s="19">
        <f>Table1[[#This Row],[Quantity]]*Table1[[#This Row],[unit_per Profit]]</f>
        <v>114928.07</v>
      </c>
    </row>
    <row r="1404" spans="1:14" x14ac:dyDescent="0.2">
      <c r="A1404" s="10" t="s">
        <v>46</v>
      </c>
      <c r="B1404" s="10" t="s">
        <v>108</v>
      </c>
      <c r="C1404" s="10" t="s">
        <v>34</v>
      </c>
      <c r="D1404" s="10" t="s">
        <v>27</v>
      </c>
      <c r="E1404" s="10" t="s">
        <v>24</v>
      </c>
      <c r="F1404" s="11">
        <v>41704</v>
      </c>
      <c r="G1404" s="10">
        <v>2014</v>
      </c>
      <c r="H1404" s="10">
        <v>896132314</v>
      </c>
      <c r="I1404" s="17" t="s">
        <v>1328</v>
      </c>
      <c r="J1404" s="18">
        <v>4321</v>
      </c>
      <c r="K1404" s="19">
        <v>205.7</v>
      </c>
      <c r="L1404" s="19">
        <v>117.11</v>
      </c>
      <c r="M1404" s="19">
        <f>Table1[[#This Row],[Unit_Selling Price]]-Table1[[#This Row],[Unit_Cost]]</f>
        <v>88.59</v>
      </c>
      <c r="N1404" s="19">
        <f>Table1[[#This Row],[Quantity]]*Table1[[#This Row],[unit_per Profit]]</f>
        <v>382797.39</v>
      </c>
    </row>
    <row r="1405" spans="1:14" x14ac:dyDescent="0.2">
      <c r="A1405" s="10" t="s">
        <v>29</v>
      </c>
      <c r="B1405" s="10" t="s">
        <v>212</v>
      </c>
      <c r="C1405" s="10" t="s">
        <v>39</v>
      </c>
      <c r="D1405" s="10" t="s">
        <v>23</v>
      </c>
      <c r="E1405" s="10" t="s">
        <v>43</v>
      </c>
      <c r="F1405" s="11" t="s">
        <v>573</v>
      </c>
      <c r="G1405" s="10">
        <v>2016</v>
      </c>
      <c r="H1405" s="10">
        <v>133276450</v>
      </c>
      <c r="I1405" s="17" t="s">
        <v>426</v>
      </c>
      <c r="J1405" s="18">
        <v>8318</v>
      </c>
      <c r="K1405" s="19">
        <v>81.73</v>
      </c>
      <c r="L1405" s="19">
        <v>56.67</v>
      </c>
      <c r="M1405" s="19">
        <f>Table1[[#This Row],[Unit_Selling Price]]-Table1[[#This Row],[Unit_Cost]]</f>
        <v>25.06</v>
      </c>
      <c r="N1405" s="19">
        <f>Table1[[#This Row],[Quantity]]*Table1[[#This Row],[unit_per Profit]]</f>
        <v>208449.08</v>
      </c>
    </row>
    <row r="1406" spans="1:14" x14ac:dyDescent="0.2">
      <c r="A1406" s="10" t="s">
        <v>32</v>
      </c>
      <c r="B1406" s="10" t="s">
        <v>182</v>
      </c>
      <c r="C1406" s="10" t="s">
        <v>42</v>
      </c>
      <c r="D1406" s="10" t="s">
        <v>27</v>
      </c>
      <c r="E1406" s="10" t="s">
        <v>43</v>
      </c>
      <c r="F1406" s="11" t="s">
        <v>1329</v>
      </c>
      <c r="G1406" s="10">
        <v>2011</v>
      </c>
      <c r="H1406" s="10">
        <v>459783685</v>
      </c>
      <c r="I1406" s="17" t="s">
        <v>1330</v>
      </c>
      <c r="J1406" s="18">
        <v>9065</v>
      </c>
      <c r="K1406" s="19">
        <v>109.28</v>
      </c>
      <c r="L1406" s="19">
        <v>35.840000000000003</v>
      </c>
      <c r="M1406" s="19">
        <f>Table1[[#This Row],[Unit_Selling Price]]-Table1[[#This Row],[Unit_Cost]]</f>
        <v>73.44</v>
      </c>
      <c r="N1406" s="19">
        <f>Table1[[#This Row],[Quantity]]*Table1[[#This Row],[unit_per Profit]]</f>
        <v>665733.6</v>
      </c>
    </row>
    <row r="1407" spans="1:14" x14ac:dyDescent="0.2">
      <c r="A1407" s="10" t="s">
        <v>46</v>
      </c>
      <c r="B1407" s="10" t="s">
        <v>175</v>
      </c>
      <c r="C1407" s="10" t="s">
        <v>42</v>
      </c>
      <c r="D1407" s="10" t="s">
        <v>23</v>
      </c>
      <c r="E1407" s="10" t="s">
        <v>24</v>
      </c>
      <c r="F1407" s="11" t="s">
        <v>1331</v>
      </c>
      <c r="G1407" s="10">
        <v>2013</v>
      </c>
      <c r="H1407" s="10">
        <v>410077846</v>
      </c>
      <c r="I1407" s="17">
        <v>41317</v>
      </c>
      <c r="J1407" s="18">
        <v>2</v>
      </c>
      <c r="K1407" s="19">
        <v>109.28</v>
      </c>
      <c r="L1407" s="19">
        <v>35.840000000000003</v>
      </c>
      <c r="M1407" s="19">
        <f>Table1[[#This Row],[Unit_Selling Price]]-Table1[[#This Row],[Unit_Cost]]</f>
        <v>73.44</v>
      </c>
      <c r="N1407" s="19">
        <f>Table1[[#This Row],[Quantity]]*Table1[[#This Row],[unit_per Profit]]</f>
        <v>146.88</v>
      </c>
    </row>
    <row r="1408" spans="1:14" x14ac:dyDescent="0.2">
      <c r="A1408" s="10" t="s">
        <v>29</v>
      </c>
      <c r="B1408" s="10" t="s">
        <v>270</v>
      </c>
      <c r="C1408" s="10" t="s">
        <v>39</v>
      </c>
      <c r="D1408" s="10" t="s">
        <v>27</v>
      </c>
      <c r="E1408" s="10" t="s">
        <v>35</v>
      </c>
      <c r="F1408" s="11" t="s">
        <v>1086</v>
      </c>
      <c r="G1408" s="10">
        <v>2014</v>
      </c>
      <c r="H1408" s="10">
        <v>838895261</v>
      </c>
      <c r="I1408" s="17" t="s">
        <v>726</v>
      </c>
      <c r="J1408" s="18">
        <v>6605</v>
      </c>
      <c r="K1408" s="19">
        <v>81.73</v>
      </c>
      <c r="L1408" s="19">
        <v>56.67</v>
      </c>
      <c r="M1408" s="19">
        <f>Table1[[#This Row],[Unit_Selling Price]]-Table1[[#This Row],[Unit_Cost]]</f>
        <v>25.06</v>
      </c>
      <c r="N1408" s="19">
        <f>Table1[[#This Row],[Quantity]]*Table1[[#This Row],[unit_per Profit]]</f>
        <v>165521.29999999999</v>
      </c>
    </row>
    <row r="1409" spans="1:14" x14ac:dyDescent="0.2">
      <c r="A1409" s="10" t="s">
        <v>278</v>
      </c>
      <c r="B1409" s="10" t="s">
        <v>271</v>
      </c>
      <c r="C1409" s="10" t="s">
        <v>77</v>
      </c>
      <c r="D1409" s="10" t="s">
        <v>23</v>
      </c>
      <c r="E1409" s="10" t="s">
        <v>24</v>
      </c>
      <c r="F1409" s="11" t="s">
        <v>1332</v>
      </c>
      <c r="G1409" s="10">
        <v>2016</v>
      </c>
      <c r="H1409" s="10">
        <v>871284759</v>
      </c>
      <c r="I1409" s="17">
        <v>42587</v>
      </c>
      <c r="J1409" s="18">
        <v>1377</v>
      </c>
      <c r="K1409" s="19">
        <v>154.06</v>
      </c>
      <c r="L1409" s="19">
        <v>90.93</v>
      </c>
      <c r="M1409" s="19">
        <f>Table1[[#This Row],[Unit_Selling Price]]-Table1[[#This Row],[Unit_Cost]]</f>
        <v>63.13</v>
      </c>
      <c r="N1409" s="19">
        <f>Table1[[#This Row],[Quantity]]*Table1[[#This Row],[unit_per Profit]]</f>
        <v>86930.01</v>
      </c>
    </row>
    <row r="1410" spans="1:14" x14ac:dyDescent="0.2">
      <c r="A1410" s="10" t="s">
        <v>37</v>
      </c>
      <c r="B1410" s="10" t="s">
        <v>95</v>
      </c>
      <c r="C1410" s="10" t="s">
        <v>85</v>
      </c>
      <c r="D1410" s="10" t="s">
        <v>27</v>
      </c>
      <c r="E1410" s="10" t="s">
        <v>28</v>
      </c>
      <c r="F1410" s="11">
        <v>42740</v>
      </c>
      <c r="G1410" s="10">
        <v>2017</v>
      </c>
      <c r="H1410" s="10">
        <v>152607667</v>
      </c>
      <c r="I1410" s="17">
        <v>43045</v>
      </c>
      <c r="J1410" s="18">
        <v>8855</v>
      </c>
      <c r="K1410" s="19">
        <v>668.27</v>
      </c>
      <c r="L1410" s="19">
        <v>502.54</v>
      </c>
      <c r="M1410" s="19">
        <f>Table1[[#This Row],[Unit_Selling Price]]-Table1[[#This Row],[Unit_Cost]]</f>
        <v>165.73</v>
      </c>
      <c r="N1410" s="19">
        <f>Table1[[#This Row],[Quantity]]*Table1[[#This Row],[unit_per Profit]]</f>
        <v>1467539.15</v>
      </c>
    </row>
    <row r="1411" spans="1:14" x14ac:dyDescent="0.2">
      <c r="A1411" s="10" t="s">
        <v>29</v>
      </c>
      <c r="B1411" s="10" t="s">
        <v>144</v>
      </c>
      <c r="C1411" s="10" t="s">
        <v>56</v>
      </c>
      <c r="D1411" s="10" t="s">
        <v>23</v>
      </c>
      <c r="E1411" s="10" t="s">
        <v>28</v>
      </c>
      <c r="F1411" s="11" t="s">
        <v>685</v>
      </c>
      <c r="G1411" s="10">
        <v>2011</v>
      </c>
      <c r="H1411" s="10">
        <v>198537814</v>
      </c>
      <c r="I1411" s="17" t="s">
        <v>1333</v>
      </c>
      <c r="J1411" s="18">
        <v>606</v>
      </c>
      <c r="K1411" s="19">
        <v>421.89</v>
      </c>
      <c r="L1411" s="19">
        <v>364.69</v>
      </c>
      <c r="M1411" s="19">
        <f>Table1[[#This Row],[Unit_Selling Price]]-Table1[[#This Row],[Unit_Cost]]</f>
        <v>57.2</v>
      </c>
      <c r="N1411" s="19">
        <f>Table1[[#This Row],[Quantity]]*Table1[[#This Row],[unit_per Profit]]</f>
        <v>34663.199999999997</v>
      </c>
    </row>
    <row r="1412" spans="1:14" x14ac:dyDescent="0.2">
      <c r="A1412" s="10" t="s">
        <v>40</v>
      </c>
      <c r="B1412" s="10" t="s">
        <v>140</v>
      </c>
      <c r="C1412" s="10" t="s">
        <v>56</v>
      </c>
      <c r="D1412" s="10" t="s">
        <v>27</v>
      </c>
      <c r="E1412" s="10" t="s">
        <v>28</v>
      </c>
      <c r="F1412" s="11" t="s">
        <v>1334</v>
      </c>
      <c r="G1412" s="10">
        <v>2010</v>
      </c>
      <c r="H1412" s="10">
        <v>345061528</v>
      </c>
      <c r="I1412" s="17" t="s">
        <v>1014</v>
      </c>
      <c r="J1412" s="18">
        <v>229</v>
      </c>
      <c r="K1412" s="19">
        <v>421.89</v>
      </c>
      <c r="L1412" s="19">
        <v>364.69</v>
      </c>
      <c r="M1412" s="19">
        <f>Table1[[#This Row],[Unit_Selling Price]]-Table1[[#This Row],[Unit_Cost]]</f>
        <v>57.2</v>
      </c>
      <c r="N1412" s="19">
        <f>Table1[[#This Row],[Quantity]]*Table1[[#This Row],[unit_per Profit]]</f>
        <v>13098.8</v>
      </c>
    </row>
    <row r="1413" spans="1:14" x14ac:dyDescent="0.2">
      <c r="A1413" s="10" t="s">
        <v>278</v>
      </c>
      <c r="B1413" s="10" t="s">
        <v>114</v>
      </c>
      <c r="C1413" s="10" t="s">
        <v>77</v>
      </c>
      <c r="D1413" s="10" t="s">
        <v>27</v>
      </c>
      <c r="E1413" s="10" t="s">
        <v>24</v>
      </c>
      <c r="F1413" s="11" t="s">
        <v>899</v>
      </c>
      <c r="G1413" s="10">
        <v>2013</v>
      </c>
      <c r="H1413" s="10">
        <v>898477637</v>
      </c>
      <c r="I1413" s="17">
        <v>41821</v>
      </c>
      <c r="J1413" s="18">
        <v>8354</v>
      </c>
      <c r="K1413" s="19">
        <v>154.06</v>
      </c>
      <c r="L1413" s="19">
        <v>90.93</v>
      </c>
      <c r="M1413" s="19">
        <f>Table1[[#This Row],[Unit_Selling Price]]-Table1[[#This Row],[Unit_Cost]]</f>
        <v>63.13</v>
      </c>
      <c r="N1413" s="19">
        <f>Table1[[#This Row],[Quantity]]*Table1[[#This Row],[unit_per Profit]]</f>
        <v>527388.02</v>
      </c>
    </row>
    <row r="1414" spans="1:14" x14ac:dyDescent="0.2">
      <c r="A1414" s="10" t="s">
        <v>29</v>
      </c>
      <c r="B1414" s="10" t="s">
        <v>125</v>
      </c>
      <c r="C1414" s="10" t="s">
        <v>56</v>
      </c>
      <c r="D1414" s="10" t="s">
        <v>23</v>
      </c>
      <c r="E1414" s="10" t="s">
        <v>24</v>
      </c>
      <c r="F1414" s="11">
        <v>42287</v>
      </c>
      <c r="G1414" s="10">
        <v>2015</v>
      </c>
      <c r="H1414" s="10">
        <v>885397469</v>
      </c>
      <c r="I1414" s="17" t="s">
        <v>1255</v>
      </c>
      <c r="J1414" s="18">
        <v>7642</v>
      </c>
      <c r="K1414" s="19">
        <v>421.89</v>
      </c>
      <c r="L1414" s="19">
        <v>364.69</v>
      </c>
      <c r="M1414" s="19">
        <f>Table1[[#This Row],[Unit_Selling Price]]-Table1[[#This Row],[Unit_Cost]]</f>
        <v>57.2</v>
      </c>
      <c r="N1414" s="19">
        <f>Table1[[#This Row],[Quantity]]*Table1[[#This Row],[unit_per Profit]]</f>
        <v>437122.4</v>
      </c>
    </row>
    <row r="1415" spans="1:14" x14ac:dyDescent="0.2">
      <c r="A1415" s="10" t="s">
        <v>29</v>
      </c>
      <c r="B1415" s="10" t="s">
        <v>154</v>
      </c>
      <c r="C1415" s="10" t="s">
        <v>39</v>
      </c>
      <c r="D1415" s="10" t="s">
        <v>27</v>
      </c>
      <c r="E1415" s="10" t="s">
        <v>43</v>
      </c>
      <c r="F1415" s="11" t="s">
        <v>332</v>
      </c>
      <c r="G1415" s="10">
        <v>2014</v>
      </c>
      <c r="H1415" s="10">
        <v>302744853</v>
      </c>
      <c r="I1415" s="17">
        <v>41681</v>
      </c>
      <c r="J1415" s="18">
        <v>7785</v>
      </c>
      <c r="K1415" s="19">
        <v>81.73</v>
      </c>
      <c r="L1415" s="19">
        <v>56.67</v>
      </c>
      <c r="M1415" s="19">
        <f>Table1[[#This Row],[Unit_Selling Price]]-Table1[[#This Row],[Unit_Cost]]</f>
        <v>25.06</v>
      </c>
      <c r="N1415" s="19">
        <f>Table1[[#This Row],[Quantity]]*Table1[[#This Row],[unit_per Profit]]</f>
        <v>195092.1</v>
      </c>
    </row>
    <row r="1416" spans="1:14" x14ac:dyDescent="0.2">
      <c r="A1416" s="10" t="s">
        <v>46</v>
      </c>
      <c r="B1416" s="10" t="s">
        <v>269</v>
      </c>
      <c r="C1416" s="10" t="s">
        <v>31</v>
      </c>
      <c r="D1416" s="10" t="s">
        <v>23</v>
      </c>
      <c r="E1416" s="10" t="s">
        <v>35</v>
      </c>
      <c r="F1416" s="11">
        <v>40248</v>
      </c>
      <c r="G1416" s="10">
        <v>2010</v>
      </c>
      <c r="H1416" s="10">
        <v>567756116</v>
      </c>
      <c r="I1416" s="17">
        <v>40524</v>
      </c>
      <c r="J1416" s="18">
        <v>506</v>
      </c>
      <c r="K1416" s="19">
        <v>47.45</v>
      </c>
      <c r="L1416" s="19">
        <v>31.79</v>
      </c>
      <c r="M1416" s="19">
        <f>Table1[[#This Row],[Unit_Selling Price]]-Table1[[#This Row],[Unit_Cost]]</f>
        <v>15.66</v>
      </c>
      <c r="N1416" s="19">
        <f>Table1[[#This Row],[Quantity]]*Table1[[#This Row],[unit_per Profit]]</f>
        <v>7923.96</v>
      </c>
    </row>
    <row r="1417" spans="1:14" x14ac:dyDescent="0.2">
      <c r="A1417" s="10" t="s">
        <v>46</v>
      </c>
      <c r="B1417" s="10" t="s">
        <v>269</v>
      </c>
      <c r="C1417" s="10" t="s">
        <v>31</v>
      </c>
      <c r="D1417" s="10" t="s">
        <v>23</v>
      </c>
      <c r="E1417" s="10" t="s">
        <v>24</v>
      </c>
      <c r="F1417" s="11" t="s">
        <v>1252</v>
      </c>
      <c r="G1417" s="10">
        <v>2016</v>
      </c>
      <c r="H1417" s="10">
        <v>467980086</v>
      </c>
      <c r="I1417" s="17" t="s">
        <v>786</v>
      </c>
      <c r="J1417" s="18">
        <v>4562</v>
      </c>
      <c r="K1417" s="19">
        <v>47.45</v>
      </c>
      <c r="L1417" s="19">
        <v>31.79</v>
      </c>
      <c r="M1417" s="19">
        <f>Table1[[#This Row],[Unit_Selling Price]]-Table1[[#This Row],[Unit_Cost]]</f>
        <v>15.66</v>
      </c>
      <c r="N1417" s="19">
        <f>Table1[[#This Row],[Quantity]]*Table1[[#This Row],[unit_per Profit]]</f>
        <v>71440.92</v>
      </c>
    </row>
    <row r="1418" spans="1:14" x14ac:dyDescent="0.2">
      <c r="A1418" s="10" t="s">
        <v>37</v>
      </c>
      <c r="B1418" s="10" t="s">
        <v>229</v>
      </c>
      <c r="C1418" s="10" t="s">
        <v>39</v>
      </c>
      <c r="D1418" s="10" t="s">
        <v>23</v>
      </c>
      <c r="E1418" s="10" t="s">
        <v>35</v>
      </c>
      <c r="F1418" s="11" t="s">
        <v>677</v>
      </c>
      <c r="G1418" s="10">
        <v>2013</v>
      </c>
      <c r="H1418" s="10">
        <v>211278092</v>
      </c>
      <c r="I1418" s="17">
        <v>41344</v>
      </c>
      <c r="J1418" s="18">
        <v>737</v>
      </c>
      <c r="K1418" s="19">
        <v>81.73</v>
      </c>
      <c r="L1418" s="19">
        <v>56.67</v>
      </c>
      <c r="M1418" s="19">
        <f>Table1[[#This Row],[Unit_Selling Price]]-Table1[[#This Row],[Unit_Cost]]</f>
        <v>25.06</v>
      </c>
      <c r="N1418" s="19">
        <f>Table1[[#This Row],[Quantity]]*Table1[[#This Row],[unit_per Profit]]</f>
        <v>18469.22</v>
      </c>
    </row>
    <row r="1419" spans="1:14" x14ac:dyDescent="0.2">
      <c r="A1419" s="10" t="s">
        <v>29</v>
      </c>
      <c r="B1419" s="10" t="s">
        <v>185</v>
      </c>
      <c r="C1419" s="10" t="s">
        <v>49</v>
      </c>
      <c r="D1419" s="10" t="s">
        <v>23</v>
      </c>
      <c r="E1419" s="10" t="s">
        <v>35</v>
      </c>
      <c r="F1419" s="11">
        <v>41946</v>
      </c>
      <c r="G1419" s="10">
        <v>2014</v>
      </c>
      <c r="H1419" s="10">
        <v>975823962</v>
      </c>
      <c r="I1419" s="17">
        <v>41855</v>
      </c>
      <c r="J1419" s="18">
        <v>6850</v>
      </c>
      <c r="K1419" s="19">
        <v>651.21</v>
      </c>
      <c r="L1419" s="19">
        <v>524.96</v>
      </c>
      <c r="M1419" s="19">
        <f>Table1[[#This Row],[Unit_Selling Price]]-Table1[[#This Row],[Unit_Cost]]</f>
        <v>126.25</v>
      </c>
      <c r="N1419" s="19">
        <f>Table1[[#This Row],[Quantity]]*Table1[[#This Row],[unit_per Profit]]</f>
        <v>864812.5</v>
      </c>
    </row>
    <row r="1420" spans="1:14" x14ac:dyDescent="0.2">
      <c r="A1420" s="10" t="s">
        <v>29</v>
      </c>
      <c r="B1420" s="10" t="s">
        <v>144</v>
      </c>
      <c r="C1420" s="10" t="s">
        <v>51</v>
      </c>
      <c r="D1420" s="10" t="s">
        <v>27</v>
      </c>
      <c r="E1420" s="10" t="s">
        <v>24</v>
      </c>
      <c r="F1420" s="11" t="s">
        <v>570</v>
      </c>
      <c r="G1420" s="10">
        <v>2013</v>
      </c>
      <c r="H1420" s="10">
        <v>860104024</v>
      </c>
      <c r="I1420" s="17" t="s">
        <v>624</v>
      </c>
      <c r="J1420" s="18">
        <v>2749</v>
      </c>
      <c r="K1420" s="19">
        <v>437.2</v>
      </c>
      <c r="L1420" s="19">
        <v>263.33</v>
      </c>
      <c r="M1420" s="19">
        <f>Table1[[#This Row],[Unit_Selling Price]]-Table1[[#This Row],[Unit_Cost]]</f>
        <v>173.87</v>
      </c>
      <c r="N1420" s="19">
        <f>Table1[[#This Row],[Quantity]]*Table1[[#This Row],[unit_per Profit]]</f>
        <v>477968.63</v>
      </c>
    </row>
    <row r="1421" spans="1:14" x14ac:dyDescent="0.2">
      <c r="A1421" s="10" t="s">
        <v>46</v>
      </c>
      <c r="B1421" s="10" t="s">
        <v>227</v>
      </c>
      <c r="C1421" s="10" t="s">
        <v>51</v>
      </c>
      <c r="D1421" s="10" t="s">
        <v>23</v>
      </c>
      <c r="E1421" s="10" t="s">
        <v>24</v>
      </c>
      <c r="F1421" s="11" t="s">
        <v>1335</v>
      </c>
      <c r="G1421" s="10">
        <v>2014</v>
      </c>
      <c r="H1421" s="10">
        <v>732917106</v>
      </c>
      <c r="I1421" s="17">
        <v>41890</v>
      </c>
      <c r="J1421" s="18">
        <v>5313</v>
      </c>
      <c r="K1421" s="19">
        <v>437.2</v>
      </c>
      <c r="L1421" s="19">
        <v>263.33</v>
      </c>
      <c r="M1421" s="19">
        <f>Table1[[#This Row],[Unit_Selling Price]]-Table1[[#This Row],[Unit_Cost]]</f>
        <v>173.87</v>
      </c>
      <c r="N1421" s="19">
        <f>Table1[[#This Row],[Quantity]]*Table1[[#This Row],[unit_per Profit]]</f>
        <v>923771.31</v>
      </c>
    </row>
    <row r="1422" spans="1:14" x14ac:dyDescent="0.2">
      <c r="A1422" s="10" t="s">
        <v>46</v>
      </c>
      <c r="B1422" s="10" t="s">
        <v>99</v>
      </c>
      <c r="C1422" s="10" t="s">
        <v>34</v>
      </c>
      <c r="D1422" s="10" t="s">
        <v>23</v>
      </c>
      <c r="E1422" s="10" t="s">
        <v>35</v>
      </c>
      <c r="F1422" s="11" t="s">
        <v>411</v>
      </c>
      <c r="G1422" s="10">
        <v>2010</v>
      </c>
      <c r="H1422" s="10">
        <v>183374536</v>
      </c>
      <c r="I1422" s="17" t="s">
        <v>1023</v>
      </c>
      <c r="J1422" s="18">
        <v>3455</v>
      </c>
      <c r="K1422" s="19">
        <v>205.7</v>
      </c>
      <c r="L1422" s="19">
        <v>117.11</v>
      </c>
      <c r="M1422" s="19">
        <f>Table1[[#This Row],[Unit_Selling Price]]-Table1[[#This Row],[Unit_Cost]]</f>
        <v>88.59</v>
      </c>
      <c r="N1422" s="19">
        <f>Table1[[#This Row],[Quantity]]*Table1[[#This Row],[unit_per Profit]]</f>
        <v>306078.45</v>
      </c>
    </row>
    <row r="1423" spans="1:14" x14ac:dyDescent="0.2">
      <c r="A1423" s="10" t="s">
        <v>46</v>
      </c>
      <c r="B1423" s="10" t="s">
        <v>176</v>
      </c>
      <c r="C1423" s="10" t="s">
        <v>22</v>
      </c>
      <c r="D1423" s="10" t="s">
        <v>27</v>
      </c>
      <c r="E1423" s="10" t="s">
        <v>28</v>
      </c>
      <c r="F1423" s="11" t="s">
        <v>1160</v>
      </c>
      <c r="G1423" s="10">
        <v>2016</v>
      </c>
      <c r="H1423" s="10">
        <v>670900142</v>
      </c>
      <c r="I1423" s="17">
        <v>42767</v>
      </c>
      <c r="J1423" s="18">
        <v>3116</v>
      </c>
      <c r="K1423" s="19">
        <v>255.28</v>
      </c>
      <c r="L1423" s="19">
        <v>159.41999999999999</v>
      </c>
      <c r="M1423" s="19">
        <f>Table1[[#This Row],[Unit_Selling Price]]-Table1[[#This Row],[Unit_Cost]]</f>
        <v>95.86</v>
      </c>
      <c r="N1423" s="19">
        <f>Table1[[#This Row],[Quantity]]*Table1[[#This Row],[unit_per Profit]]</f>
        <v>298699.76</v>
      </c>
    </row>
    <row r="1424" spans="1:14" x14ac:dyDescent="0.2">
      <c r="A1424" s="10" t="s">
        <v>40</v>
      </c>
      <c r="B1424" s="10" t="s">
        <v>90</v>
      </c>
      <c r="C1424" s="10" t="s">
        <v>56</v>
      </c>
      <c r="D1424" s="10" t="s">
        <v>23</v>
      </c>
      <c r="E1424" s="10" t="s">
        <v>35</v>
      </c>
      <c r="F1424" s="11" t="s">
        <v>1336</v>
      </c>
      <c r="G1424" s="10">
        <v>2011</v>
      </c>
      <c r="H1424" s="10">
        <v>575230252</v>
      </c>
      <c r="I1424" s="17" t="s">
        <v>830</v>
      </c>
      <c r="J1424" s="18">
        <v>2269</v>
      </c>
      <c r="K1424" s="19">
        <v>421.89</v>
      </c>
      <c r="L1424" s="19">
        <v>364.69</v>
      </c>
      <c r="M1424" s="19">
        <f>Table1[[#This Row],[Unit_Selling Price]]-Table1[[#This Row],[Unit_Cost]]</f>
        <v>57.2</v>
      </c>
      <c r="N1424" s="19">
        <f>Table1[[#This Row],[Quantity]]*Table1[[#This Row],[unit_per Profit]]</f>
        <v>129786.8</v>
      </c>
    </row>
    <row r="1425" spans="1:14" x14ac:dyDescent="0.2">
      <c r="A1425" s="10" t="s">
        <v>278</v>
      </c>
      <c r="B1425" s="10" t="s">
        <v>25</v>
      </c>
      <c r="C1425" s="10" t="s">
        <v>49</v>
      </c>
      <c r="D1425" s="10" t="s">
        <v>27</v>
      </c>
      <c r="E1425" s="10" t="s">
        <v>43</v>
      </c>
      <c r="F1425" s="11">
        <v>42135</v>
      </c>
      <c r="G1425" s="10">
        <v>2015</v>
      </c>
      <c r="H1425" s="10">
        <v>146413695</v>
      </c>
      <c r="I1425" s="17">
        <v>42319</v>
      </c>
      <c r="J1425" s="18">
        <v>5921</v>
      </c>
      <c r="K1425" s="19">
        <v>651.21</v>
      </c>
      <c r="L1425" s="19">
        <v>524.96</v>
      </c>
      <c r="M1425" s="19">
        <f>Table1[[#This Row],[Unit_Selling Price]]-Table1[[#This Row],[Unit_Cost]]</f>
        <v>126.25</v>
      </c>
      <c r="N1425" s="19">
        <f>Table1[[#This Row],[Quantity]]*Table1[[#This Row],[unit_per Profit]]</f>
        <v>747526.25</v>
      </c>
    </row>
    <row r="1426" spans="1:14" x14ac:dyDescent="0.2">
      <c r="A1426" s="10" t="s">
        <v>46</v>
      </c>
      <c r="B1426" s="10" t="s">
        <v>141</v>
      </c>
      <c r="C1426" s="10" t="s">
        <v>65</v>
      </c>
      <c r="D1426" s="10" t="s">
        <v>27</v>
      </c>
      <c r="E1426" s="10" t="s">
        <v>35</v>
      </c>
      <c r="F1426" s="11">
        <v>41306</v>
      </c>
      <c r="G1426" s="10">
        <v>2013</v>
      </c>
      <c r="H1426" s="10">
        <v>154811799</v>
      </c>
      <c r="I1426" s="17" t="s">
        <v>1337</v>
      </c>
      <c r="J1426" s="18">
        <v>1106</v>
      </c>
      <c r="K1426" s="19">
        <v>9.33</v>
      </c>
      <c r="L1426" s="19">
        <v>6.92</v>
      </c>
      <c r="M1426" s="19">
        <f>Table1[[#This Row],[Unit_Selling Price]]-Table1[[#This Row],[Unit_Cost]]</f>
        <v>2.41</v>
      </c>
      <c r="N1426" s="19">
        <f>Table1[[#This Row],[Quantity]]*Table1[[#This Row],[unit_per Profit]]</f>
        <v>2665.46</v>
      </c>
    </row>
    <row r="1427" spans="1:14" x14ac:dyDescent="0.2">
      <c r="A1427" s="10" t="s">
        <v>46</v>
      </c>
      <c r="B1427" s="10" t="s">
        <v>199</v>
      </c>
      <c r="C1427" s="10" t="s">
        <v>85</v>
      </c>
      <c r="D1427" s="10" t="s">
        <v>23</v>
      </c>
      <c r="E1427" s="10" t="s">
        <v>28</v>
      </c>
      <c r="F1427" s="11" t="s">
        <v>1107</v>
      </c>
      <c r="G1427" s="10">
        <v>2014</v>
      </c>
      <c r="H1427" s="10">
        <v>541098392</v>
      </c>
      <c r="I1427" s="17">
        <v>41741</v>
      </c>
      <c r="J1427" s="18">
        <v>1893</v>
      </c>
      <c r="K1427" s="19">
        <v>668.27</v>
      </c>
      <c r="L1427" s="19">
        <v>502.54</v>
      </c>
      <c r="M1427" s="19">
        <f>Table1[[#This Row],[Unit_Selling Price]]-Table1[[#This Row],[Unit_Cost]]</f>
        <v>165.73</v>
      </c>
      <c r="N1427" s="19">
        <f>Table1[[#This Row],[Quantity]]*Table1[[#This Row],[unit_per Profit]]</f>
        <v>313726.89</v>
      </c>
    </row>
    <row r="1428" spans="1:14" x14ac:dyDescent="0.2">
      <c r="A1428" s="10" t="s">
        <v>32</v>
      </c>
      <c r="B1428" s="10" t="s">
        <v>157</v>
      </c>
      <c r="C1428" s="10" t="s">
        <v>22</v>
      </c>
      <c r="D1428" s="10" t="s">
        <v>23</v>
      </c>
      <c r="E1428" s="10" t="s">
        <v>24</v>
      </c>
      <c r="F1428" s="11">
        <v>40727</v>
      </c>
      <c r="G1428" s="10">
        <v>2011</v>
      </c>
      <c r="H1428" s="10">
        <v>866259801</v>
      </c>
      <c r="I1428" s="17" t="s">
        <v>543</v>
      </c>
      <c r="J1428" s="18">
        <v>4380</v>
      </c>
      <c r="K1428" s="19">
        <v>255.28</v>
      </c>
      <c r="L1428" s="19">
        <v>159.41999999999999</v>
      </c>
      <c r="M1428" s="19">
        <f>Table1[[#This Row],[Unit_Selling Price]]-Table1[[#This Row],[Unit_Cost]]</f>
        <v>95.86</v>
      </c>
      <c r="N1428" s="19">
        <f>Table1[[#This Row],[Quantity]]*Table1[[#This Row],[unit_per Profit]]</f>
        <v>419866.8</v>
      </c>
    </row>
    <row r="1429" spans="1:14" x14ac:dyDescent="0.2">
      <c r="A1429" s="10" t="s">
        <v>32</v>
      </c>
      <c r="B1429" s="10" t="s">
        <v>33</v>
      </c>
      <c r="C1429" s="10" t="s">
        <v>42</v>
      </c>
      <c r="D1429" s="10" t="s">
        <v>27</v>
      </c>
      <c r="E1429" s="10" t="s">
        <v>28</v>
      </c>
      <c r="F1429" s="11">
        <v>40767</v>
      </c>
      <c r="G1429" s="10">
        <v>2011</v>
      </c>
      <c r="H1429" s="10">
        <v>761594855</v>
      </c>
      <c r="I1429" s="17">
        <v>41214</v>
      </c>
      <c r="J1429" s="18">
        <v>1697</v>
      </c>
      <c r="K1429" s="19">
        <v>109.28</v>
      </c>
      <c r="L1429" s="19">
        <v>35.840000000000003</v>
      </c>
      <c r="M1429" s="19">
        <f>Table1[[#This Row],[Unit_Selling Price]]-Table1[[#This Row],[Unit_Cost]]</f>
        <v>73.44</v>
      </c>
      <c r="N1429" s="19">
        <f>Table1[[#This Row],[Quantity]]*Table1[[#This Row],[unit_per Profit]]</f>
        <v>124627.68</v>
      </c>
    </row>
    <row r="1430" spans="1:14" x14ac:dyDescent="0.2">
      <c r="A1430" s="10" t="s">
        <v>29</v>
      </c>
      <c r="B1430" s="10" t="s">
        <v>69</v>
      </c>
      <c r="C1430" s="10" t="s">
        <v>51</v>
      </c>
      <c r="D1430" s="10" t="s">
        <v>27</v>
      </c>
      <c r="E1430" s="10" t="s">
        <v>24</v>
      </c>
      <c r="F1430" s="11" t="s">
        <v>1338</v>
      </c>
      <c r="G1430" s="10">
        <v>2012</v>
      </c>
      <c r="H1430" s="10">
        <v>378714883</v>
      </c>
      <c r="I1430" s="17" t="s">
        <v>780</v>
      </c>
      <c r="J1430" s="18">
        <v>9005</v>
      </c>
      <c r="K1430" s="19">
        <v>437.2</v>
      </c>
      <c r="L1430" s="19">
        <v>263.33</v>
      </c>
      <c r="M1430" s="19">
        <f>Table1[[#This Row],[Unit_Selling Price]]-Table1[[#This Row],[Unit_Cost]]</f>
        <v>173.87</v>
      </c>
      <c r="N1430" s="19">
        <f>Table1[[#This Row],[Quantity]]*Table1[[#This Row],[unit_per Profit]]</f>
        <v>1565699.35</v>
      </c>
    </row>
    <row r="1431" spans="1:14" x14ac:dyDescent="0.2">
      <c r="A1431" s="10" t="s">
        <v>37</v>
      </c>
      <c r="B1431" s="10" t="s">
        <v>105</v>
      </c>
      <c r="C1431" s="10" t="s">
        <v>39</v>
      </c>
      <c r="D1431" s="10" t="s">
        <v>23</v>
      </c>
      <c r="E1431" s="10" t="s">
        <v>43</v>
      </c>
      <c r="F1431" s="11" t="s">
        <v>1339</v>
      </c>
      <c r="G1431" s="10">
        <v>2014</v>
      </c>
      <c r="H1431" s="10">
        <v>839543712</v>
      </c>
      <c r="I1431" s="17">
        <v>41922</v>
      </c>
      <c r="J1431" s="18">
        <v>8496</v>
      </c>
      <c r="K1431" s="19">
        <v>81.73</v>
      </c>
      <c r="L1431" s="19">
        <v>56.67</v>
      </c>
      <c r="M1431" s="19">
        <f>Table1[[#This Row],[Unit_Selling Price]]-Table1[[#This Row],[Unit_Cost]]</f>
        <v>25.06</v>
      </c>
      <c r="N1431" s="19">
        <f>Table1[[#This Row],[Quantity]]*Table1[[#This Row],[unit_per Profit]]</f>
        <v>212909.76</v>
      </c>
    </row>
    <row r="1432" spans="1:14" x14ac:dyDescent="0.2">
      <c r="A1432" s="10" t="s">
        <v>32</v>
      </c>
      <c r="B1432" s="10" t="s">
        <v>33</v>
      </c>
      <c r="C1432" s="10" t="s">
        <v>31</v>
      </c>
      <c r="D1432" s="10" t="s">
        <v>23</v>
      </c>
      <c r="E1432" s="10" t="s">
        <v>24</v>
      </c>
      <c r="F1432" s="11" t="s">
        <v>889</v>
      </c>
      <c r="G1432" s="10">
        <v>2011</v>
      </c>
      <c r="H1432" s="10">
        <v>186317670</v>
      </c>
      <c r="I1432" s="17" t="s">
        <v>1340</v>
      </c>
      <c r="J1432" s="18">
        <v>4394</v>
      </c>
      <c r="K1432" s="19">
        <v>47.45</v>
      </c>
      <c r="L1432" s="19">
        <v>31.79</v>
      </c>
      <c r="M1432" s="19">
        <f>Table1[[#This Row],[Unit_Selling Price]]-Table1[[#This Row],[Unit_Cost]]</f>
        <v>15.66</v>
      </c>
      <c r="N1432" s="19">
        <f>Table1[[#This Row],[Quantity]]*Table1[[#This Row],[unit_per Profit]]</f>
        <v>68810.039999999994</v>
      </c>
    </row>
    <row r="1433" spans="1:14" x14ac:dyDescent="0.2">
      <c r="A1433" s="10" t="s">
        <v>29</v>
      </c>
      <c r="B1433" s="10" t="s">
        <v>174</v>
      </c>
      <c r="C1433" s="10" t="s">
        <v>39</v>
      </c>
      <c r="D1433" s="10" t="s">
        <v>27</v>
      </c>
      <c r="E1433" s="10" t="s">
        <v>28</v>
      </c>
      <c r="F1433" s="11" t="s">
        <v>303</v>
      </c>
      <c r="G1433" s="10">
        <v>2017</v>
      </c>
      <c r="H1433" s="10">
        <v>131585586</v>
      </c>
      <c r="I1433" s="17" t="s">
        <v>1341</v>
      </c>
      <c r="J1433" s="18">
        <v>7954</v>
      </c>
      <c r="K1433" s="19">
        <v>81.73</v>
      </c>
      <c r="L1433" s="19">
        <v>56.67</v>
      </c>
      <c r="M1433" s="19">
        <f>Table1[[#This Row],[Unit_Selling Price]]-Table1[[#This Row],[Unit_Cost]]</f>
        <v>25.06</v>
      </c>
      <c r="N1433" s="19">
        <f>Table1[[#This Row],[Quantity]]*Table1[[#This Row],[unit_per Profit]]</f>
        <v>199327.24</v>
      </c>
    </row>
    <row r="1434" spans="1:14" x14ac:dyDescent="0.2">
      <c r="A1434" s="10" t="s">
        <v>37</v>
      </c>
      <c r="B1434" s="10" t="s">
        <v>102</v>
      </c>
      <c r="C1434" s="10" t="s">
        <v>65</v>
      </c>
      <c r="D1434" s="10" t="s">
        <v>27</v>
      </c>
      <c r="E1434" s="10" t="s">
        <v>28</v>
      </c>
      <c r="F1434" s="11">
        <v>42795</v>
      </c>
      <c r="G1434" s="10">
        <v>2017</v>
      </c>
      <c r="H1434" s="10">
        <v>208208787</v>
      </c>
      <c r="I1434" s="17" t="s">
        <v>593</v>
      </c>
      <c r="J1434" s="18">
        <v>2462</v>
      </c>
      <c r="K1434" s="19">
        <v>9.33</v>
      </c>
      <c r="L1434" s="19">
        <v>6.92</v>
      </c>
      <c r="M1434" s="19">
        <f>Table1[[#This Row],[Unit_Selling Price]]-Table1[[#This Row],[Unit_Cost]]</f>
        <v>2.41</v>
      </c>
      <c r="N1434" s="19">
        <f>Table1[[#This Row],[Quantity]]*Table1[[#This Row],[unit_per Profit]]</f>
        <v>5933.42</v>
      </c>
    </row>
    <row r="1435" spans="1:14" x14ac:dyDescent="0.2">
      <c r="A1435" s="10" t="s">
        <v>32</v>
      </c>
      <c r="B1435" s="10" t="s">
        <v>157</v>
      </c>
      <c r="C1435" s="10" t="s">
        <v>22</v>
      </c>
      <c r="D1435" s="10" t="s">
        <v>27</v>
      </c>
      <c r="E1435" s="10" t="s">
        <v>24</v>
      </c>
      <c r="F1435" s="11" t="s">
        <v>1321</v>
      </c>
      <c r="G1435" s="10">
        <v>2015</v>
      </c>
      <c r="H1435" s="10">
        <v>919361102</v>
      </c>
      <c r="I1435" s="17" t="s">
        <v>1342</v>
      </c>
      <c r="J1435" s="18">
        <v>8235</v>
      </c>
      <c r="K1435" s="19">
        <v>255.28</v>
      </c>
      <c r="L1435" s="19">
        <v>159.41999999999999</v>
      </c>
      <c r="M1435" s="19">
        <f>Table1[[#This Row],[Unit_Selling Price]]-Table1[[#This Row],[Unit_Cost]]</f>
        <v>95.86</v>
      </c>
      <c r="N1435" s="19">
        <f>Table1[[#This Row],[Quantity]]*Table1[[#This Row],[unit_per Profit]]</f>
        <v>789407.1</v>
      </c>
    </row>
    <row r="1436" spans="1:14" x14ac:dyDescent="0.2">
      <c r="A1436" s="10" t="s">
        <v>29</v>
      </c>
      <c r="B1436" s="10" t="s">
        <v>185</v>
      </c>
      <c r="C1436" s="10" t="s">
        <v>39</v>
      </c>
      <c r="D1436" s="10" t="s">
        <v>23</v>
      </c>
      <c r="E1436" s="10" t="s">
        <v>35</v>
      </c>
      <c r="F1436" s="11">
        <v>40856</v>
      </c>
      <c r="G1436" s="10">
        <v>2011</v>
      </c>
      <c r="H1436" s="10">
        <v>588528859</v>
      </c>
      <c r="I1436" s="17">
        <v>40887</v>
      </c>
      <c r="J1436" s="18">
        <v>7623</v>
      </c>
      <c r="K1436" s="19">
        <v>81.73</v>
      </c>
      <c r="L1436" s="19">
        <v>56.67</v>
      </c>
      <c r="M1436" s="19">
        <f>Table1[[#This Row],[Unit_Selling Price]]-Table1[[#This Row],[Unit_Cost]]</f>
        <v>25.06</v>
      </c>
      <c r="N1436" s="19">
        <f>Table1[[#This Row],[Quantity]]*Table1[[#This Row],[unit_per Profit]]</f>
        <v>191032.38</v>
      </c>
    </row>
    <row r="1437" spans="1:14" x14ac:dyDescent="0.2">
      <c r="A1437" s="10" t="s">
        <v>40</v>
      </c>
      <c r="B1437" s="10" t="s">
        <v>160</v>
      </c>
      <c r="C1437" s="10" t="s">
        <v>31</v>
      </c>
      <c r="D1437" s="10" t="s">
        <v>27</v>
      </c>
      <c r="E1437" s="10" t="s">
        <v>35</v>
      </c>
      <c r="F1437" s="11">
        <v>42318</v>
      </c>
      <c r="G1437" s="10">
        <v>2015</v>
      </c>
      <c r="H1437" s="10">
        <v>309510886</v>
      </c>
      <c r="I1437" s="17" t="s">
        <v>828</v>
      </c>
      <c r="J1437" s="18">
        <v>4</v>
      </c>
      <c r="K1437" s="19">
        <v>47.45</v>
      </c>
      <c r="L1437" s="19">
        <v>31.79</v>
      </c>
      <c r="M1437" s="19">
        <f>Table1[[#This Row],[Unit_Selling Price]]-Table1[[#This Row],[Unit_Cost]]</f>
        <v>15.66</v>
      </c>
      <c r="N1437" s="19">
        <f>Table1[[#This Row],[Quantity]]*Table1[[#This Row],[unit_per Profit]]</f>
        <v>62.64</v>
      </c>
    </row>
    <row r="1438" spans="1:14" x14ac:dyDescent="0.2">
      <c r="A1438" s="10" t="s">
        <v>29</v>
      </c>
      <c r="B1438" s="10" t="s">
        <v>184</v>
      </c>
      <c r="C1438" s="10" t="s">
        <v>56</v>
      </c>
      <c r="D1438" s="10" t="s">
        <v>23</v>
      </c>
      <c r="E1438" s="10" t="s">
        <v>35</v>
      </c>
      <c r="F1438" s="11">
        <v>43071</v>
      </c>
      <c r="G1438" s="10">
        <v>2017</v>
      </c>
      <c r="H1438" s="10">
        <v>796418511</v>
      </c>
      <c r="I1438" s="17" t="s">
        <v>609</v>
      </c>
      <c r="J1438" s="18">
        <v>6791</v>
      </c>
      <c r="K1438" s="19">
        <v>421.89</v>
      </c>
      <c r="L1438" s="19">
        <v>364.69</v>
      </c>
      <c r="M1438" s="19">
        <f>Table1[[#This Row],[Unit_Selling Price]]-Table1[[#This Row],[Unit_Cost]]</f>
        <v>57.2</v>
      </c>
      <c r="N1438" s="19">
        <f>Table1[[#This Row],[Quantity]]*Table1[[#This Row],[unit_per Profit]]</f>
        <v>388445.2</v>
      </c>
    </row>
    <row r="1439" spans="1:14" x14ac:dyDescent="0.2">
      <c r="A1439" s="10" t="s">
        <v>40</v>
      </c>
      <c r="B1439" s="10" t="s">
        <v>74</v>
      </c>
      <c r="C1439" s="10" t="s">
        <v>51</v>
      </c>
      <c r="D1439" s="10" t="s">
        <v>27</v>
      </c>
      <c r="E1439" s="10" t="s">
        <v>35</v>
      </c>
      <c r="F1439" s="11" t="s">
        <v>914</v>
      </c>
      <c r="G1439" s="10">
        <v>2017</v>
      </c>
      <c r="H1439" s="10">
        <v>133675563</v>
      </c>
      <c r="I1439" s="17" t="s">
        <v>1343</v>
      </c>
      <c r="J1439" s="18">
        <v>6424</v>
      </c>
      <c r="K1439" s="19">
        <v>437.2</v>
      </c>
      <c r="L1439" s="19">
        <v>263.33</v>
      </c>
      <c r="M1439" s="19">
        <f>Table1[[#This Row],[Unit_Selling Price]]-Table1[[#This Row],[Unit_Cost]]</f>
        <v>173.87</v>
      </c>
      <c r="N1439" s="19">
        <f>Table1[[#This Row],[Quantity]]*Table1[[#This Row],[unit_per Profit]]</f>
        <v>1116940.8799999999</v>
      </c>
    </row>
    <row r="1440" spans="1:14" x14ac:dyDescent="0.2">
      <c r="A1440" s="10" t="s">
        <v>29</v>
      </c>
      <c r="B1440" s="10" t="s">
        <v>153</v>
      </c>
      <c r="C1440" s="10" t="s">
        <v>51</v>
      </c>
      <c r="D1440" s="10" t="s">
        <v>23</v>
      </c>
      <c r="E1440" s="10" t="s">
        <v>24</v>
      </c>
      <c r="F1440" s="11">
        <v>40608</v>
      </c>
      <c r="G1440" s="10">
        <v>2011</v>
      </c>
      <c r="H1440" s="10">
        <v>526018369</v>
      </c>
      <c r="I1440" s="17" t="s">
        <v>1340</v>
      </c>
      <c r="J1440" s="18">
        <v>9379</v>
      </c>
      <c r="K1440" s="19">
        <v>437.2</v>
      </c>
      <c r="L1440" s="19">
        <v>263.33</v>
      </c>
      <c r="M1440" s="19">
        <f>Table1[[#This Row],[Unit_Selling Price]]-Table1[[#This Row],[Unit_Cost]]</f>
        <v>173.87</v>
      </c>
      <c r="N1440" s="19">
        <f>Table1[[#This Row],[Quantity]]*Table1[[#This Row],[unit_per Profit]]</f>
        <v>1630726.73</v>
      </c>
    </row>
    <row r="1441" spans="1:14" x14ac:dyDescent="0.2">
      <c r="A1441" s="10" t="s">
        <v>37</v>
      </c>
      <c r="B1441" s="10" t="s">
        <v>151</v>
      </c>
      <c r="C1441" s="10" t="s">
        <v>51</v>
      </c>
      <c r="D1441" s="10" t="s">
        <v>23</v>
      </c>
      <c r="E1441" s="10" t="s">
        <v>35</v>
      </c>
      <c r="F1441" s="11" t="s">
        <v>1171</v>
      </c>
      <c r="G1441" s="10">
        <v>2014</v>
      </c>
      <c r="H1441" s="10">
        <v>648495757</v>
      </c>
      <c r="I1441" s="17" t="s">
        <v>1344</v>
      </c>
      <c r="J1441" s="18">
        <v>3160</v>
      </c>
      <c r="K1441" s="19">
        <v>437.2</v>
      </c>
      <c r="L1441" s="19">
        <v>263.33</v>
      </c>
      <c r="M1441" s="19">
        <f>Table1[[#This Row],[Unit_Selling Price]]-Table1[[#This Row],[Unit_Cost]]</f>
        <v>173.87</v>
      </c>
      <c r="N1441" s="19">
        <f>Table1[[#This Row],[Quantity]]*Table1[[#This Row],[unit_per Profit]]</f>
        <v>549429.19999999995</v>
      </c>
    </row>
    <row r="1442" spans="1:14" x14ac:dyDescent="0.2">
      <c r="A1442" s="10" t="s">
        <v>278</v>
      </c>
      <c r="B1442" s="10" t="s">
        <v>94</v>
      </c>
      <c r="C1442" s="10" t="s">
        <v>77</v>
      </c>
      <c r="D1442" s="10" t="s">
        <v>27</v>
      </c>
      <c r="E1442" s="10" t="s">
        <v>43</v>
      </c>
      <c r="F1442" s="11" t="s">
        <v>800</v>
      </c>
      <c r="G1442" s="10">
        <v>2012</v>
      </c>
      <c r="H1442" s="10">
        <v>596469056</v>
      </c>
      <c r="I1442" s="17" t="s">
        <v>1101</v>
      </c>
      <c r="J1442" s="18">
        <v>7303</v>
      </c>
      <c r="K1442" s="19">
        <v>154.06</v>
      </c>
      <c r="L1442" s="19">
        <v>90.93</v>
      </c>
      <c r="M1442" s="19">
        <f>Table1[[#This Row],[Unit_Selling Price]]-Table1[[#This Row],[Unit_Cost]]</f>
        <v>63.13</v>
      </c>
      <c r="N1442" s="19">
        <f>Table1[[#This Row],[Quantity]]*Table1[[#This Row],[unit_per Profit]]</f>
        <v>461038.39</v>
      </c>
    </row>
    <row r="1443" spans="1:14" x14ac:dyDescent="0.2">
      <c r="A1443" s="10" t="s">
        <v>37</v>
      </c>
      <c r="B1443" s="10" t="s">
        <v>139</v>
      </c>
      <c r="C1443" s="10" t="s">
        <v>65</v>
      </c>
      <c r="D1443" s="10" t="s">
        <v>23</v>
      </c>
      <c r="E1443" s="10" t="s">
        <v>43</v>
      </c>
      <c r="F1443" s="11" t="s">
        <v>1004</v>
      </c>
      <c r="G1443" s="10">
        <v>2011</v>
      </c>
      <c r="H1443" s="10">
        <v>535612094</v>
      </c>
      <c r="I1443" s="17">
        <v>40605</v>
      </c>
      <c r="J1443" s="18">
        <v>8376</v>
      </c>
      <c r="K1443" s="19">
        <v>9.33</v>
      </c>
      <c r="L1443" s="19">
        <v>6.92</v>
      </c>
      <c r="M1443" s="19">
        <f>Table1[[#This Row],[Unit_Selling Price]]-Table1[[#This Row],[Unit_Cost]]</f>
        <v>2.41</v>
      </c>
      <c r="N1443" s="19">
        <f>Table1[[#This Row],[Quantity]]*Table1[[#This Row],[unit_per Profit]]</f>
        <v>20186.16</v>
      </c>
    </row>
    <row r="1444" spans="1:14" x14ac:dyDescent="0.2">
      <c r="A1444" s="10" t="s">
        <v>59</v>
      </c>
      <c r="B1444" s="10" t="s">
        <v>60</v>
      </c>
      <c r="C1444" s="10" t="s">
        <v>26</v>
      </c>
      <c r="D1444" s="10" t="s">
        <v>27</v>
      </c>
      <c r="E1444" s="10" t="s">
        <v>35</v>
      </c>
      <c r="F1444" s="11">
        <v>42772</v>
      </c>
      <c r="G1444" s="10">
        <v>2017</v>
      </c>
      <c r="H1444" s="10">
        <v>251911199</v>
      </c>
      <c r="I1444" s="17">
        <v>42831</v>
      </c>
      <c r="J1444" s="18">
        <v>4977</v>
      </c>
      <c r="K1444" s="19">
        <v>152.58000000000001</v>
      </c>
      <c r="L1444" s="19">
        <v>97.44</v>
      </c>
      <c r="M1444" s="19">
        <f>Table1[[#This Row],[Unit_Selling Price]]-Table1[[#This Row],[Unit_Cost]]</f>
        <v>55.14</v>
      </c>
      <c r="N1444" s="19">
        <f>Table1[[#This Row],[Quantity]]*Table1[[#This Row],[unit_per Profit]]</f>
        <v>274431.78000000003</v>
      </c>
    </row>
    <row r="1445" spans="1:14" x14ac:dyDescent="0.2">
      <c r="A1445" s="10" t="s">
        <v>278</v>
      </c>
      <c r="B1445" s="10" t="s">
        <v>226</v>
      </c>
      <c r="C1445" s="10" t="s">
        <v>49</v>
      </c>
      <c r="D1445" s="10" t="s">
        <v>27</v>
      </c>
      <c r="E1445" s="10" t="s">
        <v>35</v>
      </c>
      <c r="F1445" s="11">
        <v>41039</v>
      </c>
      <c r="G1445" s="10">
        <v>2012</v>
      </c>
      <c r="H1445" s="10">
        <v>501665198</v>
      </c>
      <c r="I1445" s="17" t="s">
        <v>391</v>
      </c>
      <c r="J1445" s="18">
        <v>2735</v>
      </c>
      <c r="K1445" s="19">
        <v>651.21</v>
      </c>
      <c r="L1445" s="19">
        <v>524.96</v>
      </c>
      <c r="M1445" s="19">
        <f>Table1[[#This Row],[Unit_Selling Price]]-Table1[[#This Row],[Unit_Cost]]</f>
        <v>126.25</v>
      </c>
      <c r="N1445" s="19">
        <f>Table1[[#This Row],[Quantity]]*Table1[[#This Row],[unit_per Profit]]</f>
        <v>345293.75</v>
      </c>
    </row>
    <row r="1446" spans="1:14" x14ac:dyDescent="0.2">
      <c r="A1446" s="10" t="s">
        <v>32</v>
      </c>
      <c r="B1446" s="10" t="s">
        <v>52</v>
      </c>
      <c r="C1446" s="10" t="s">
        <v>31</v>
      </c>
      <c r="D1446" s="10" t="s">
        <v>27</v>
      </c>
      <c r="E1446" s="10" t="s">
        <v>35</v>
      </c>
      <c r="F1446" s="11">
        <v>40238</v>
      </c>
      <c r="G1446" s="10">
        <v>2010</v>
      </c>
      <c r="H1446" s="10">
        <v>761485421</v>
      </c>
      <c r="I1446" s="17" t="s">
        <v>936</v>
      </c>
      <c r="J1446" s="18">
        <v>9313</v>
      </c>
      <c r="K1446" s="19">
        <v>47.45</v>
      </c>
      <c r="L1446" s="19">
        <v>31.79</v>
      </c>
      <c r="M1446" s="19">
        <f>Table1[[#This Row],[Unit_Selling Price]]-Table1[[#This Row],[Unit_Cost]]</f>
        <v>15.66</v>
      </c>
      <c r="N1446" s="19">
        <f>Table1[[#This Row],[Quantity]]*Table1[[#This Row],[unit_per Profit]]</f>
        <v>145841.57999999999</v>
      </c>
    </row>
    <row r="1447" spans="1:14" x14ac:dyDescent="0.2">
      <c r="A1447" s="10" t="s">
        <v>37</v>
      </c>
      <c r="B1447" s="10" t="s">
        <v>73</v>
      </c>
      <c r="C1447" s="10" t="s">
        <v>56</v>
      </c>
      <c r="D1447" s="10" t="s">
        <v>27</v>
      </c>
      <c r="E1447" s="10" t="s">
        <v>35</v>
      </c>
      <c r="F1447" s="11">
        <v>40825</v>
      </c>
      <c r="G1447" s="10">
        <v>2011</v>
      </c>
      <c r="H1447" s="10">
        <v>578295695</v>
      </c>
      <c r="I1447" s="17" t="s">
        <v>788</v>
      </c>
      <c r="J1447" s="18">
        <v>9402</v>
      </c>
      <c r="K1447" s="19">
        <v>421.89</v>
      </c>
      <c r="L1447" s="19">
        <v>364.69</v>
      </c>
      <c r="M1447" s="19">
        <f>Table1[[#This Row],[Unit_Selling Price]]-Table1[[#This Row],[Unit_Cost]]</f>
        <v>57.2</v>
      </c>
      <c r="N1447" s="19">
        <f>Table1[[#This Row],[Quantity]]*Table1[[#This Row],[unit_per Profit]]</f>
        <v>537794.4</v>
      </c>
    </row>
    <row r="1448" spans="1:14" x14ac:dyDescent="0.2">
      <c r="A1448" s="10" t="s">
        <v>37</v>
      </c>
      <c r="B1448" s="10" t="s">
        <v>155</v>
      </c>
      <c r="C1448" s="10" t="s">
        <v>26</v>
      </c>
      <c r="D1448" s="10" t="s">
        <v>27</v>
      </c>
      <c r="E1448" s="10" t="s">
        <v>24</v>
      </c>
      <c r="F1448" s="11">
        <v>41316</v>
      </c>
      <c r="G1448" s="10">
        <v>2013</v>
      </c>
      <c r="H1448" s="10">
        <v>919332349</v>
      </c>
      <c r="I1448" s="17" t="s">
        <v>601</v>
      </c>
      <c r="J1448" s="18">
        <v>9726</v>
      </c>
      <c r="K1448" s="19">
        <v>152.58000000000001</v>
      </c>
      <c r="L1448" s="19">
        <v>97.44</v>
      </c>
      <c r="M1448" s="19">
        <f>Table1[[#This Row],[Unit_Selling Price]]-Table1[[#This Row],[Unit_Cost]]</f>
        <v>55.14</v>
      </c>
      <c r="N1448" s="19">
        <f>Table1[[#This Row],[Quantity]]*Table1[[#This Row],[unit_per Profit]]</f>
        <v>536291.64</v>
      </c>
    </row>
    <row r="1449" spans="1:14" x14ac:dyDescent="0.2">
      <c r="A1449" s="10" t="s">
        <v>29</v>
      </c>
      <c r="B1449" s="10" t="s">
        <v>69</v>
      </c>
      <c r="C1449" s="10" t="s">
        <v>31</v>
      </c>
      <c r="D1449" s="10" t="s">
        <v>27</v>
      </c>
      <c r="E1449" s="10" t="s">
        <v>28</v>
      </c>
      <c r="F1449" s="11" t="s">
        <v>915</v>
      </c>
      <c r="G1449" s="10">
        <v>2017</v>
      </c>
      <c r="H1449" s="10">
        <v>122144210</v>
      </c>
      <c r="I1449" s="17" t="s">
        <v>1345</v>
      </c>
      <c r="J1449" s="18">
        <v>4041</v>
      </c>
      <c r="K1449" s="19">
        <v>47.45</v>
      </c>
      <c r="L1449" s="19">
        <v>31.79</v>
      </c>
      <c r="M1449" s="19">
        <f>Table1[[#This Row],[Unit_Selling Price]]-Table1[[#This Row],[Unit_Cost]]</f>
        <v>15.66</v>
      </c>
      <c r="N1449" s="19">
        <f>Table1[[#This Row],[Quantity]]*Table1[[#This Row],[unit_per Profit]]</f>
        <v>63282.06</v>
      </c>
    </row>
    <row r="1450" spans="1:14" x14ac:dyDescent="0.2">
      <c r="A1450" s="10" t="s">
        <v>29</v>
      </c>
      <c r="B1450" s="10" t="s">
        <v>213</v>
      </c>
      <c r="C1450" s="10" t="s">
        <v>49</v>
      </c>
      <c r="D1450" s="10" t="s">
        <v>27</v>
      </c>
      <c r="E1450" s="10" t="s">
        <v>43</v>
      </c>
      <c r="F1450" s="11">
        <v>42528</v>
      </c>
      <c r="G1450" s="10">
        <v>2016</v>
      </c>
      <c r="H1450" s="10">
        <v>644592607</v>
      </c>
      <c r="I1450" s="17" t="s">
        <v>294</v>
      </c>
      <c r="J1450" s="18">
        <v>8131</v>
      </c>
      <c r="K1450" s="19">
        <v>651.21</v>
      </c>
      <c r="L1450" s="19">
        <v>524.96</v>
      </c>
      <c r="M1450" s="19">
        <f>Table1[[#This Row],[Unit_Selling Price]]-Table1[[#This Row],[Unit_Cost]]</f>
        <v>126.25</v>
      </c>
      <c r="N1450" s="19">
        <f>Table1[[#This Row],[Quantity]]*Table1[[#This Row],[unit_per Profit]]</f>
        <v>1026538.75</v>
      </c>
    </row>
    <row r="1451" spans="1:14" x14ac:dyDescent="0.2">
      <c r="A1451" s="10" t="s">
        <v>59</v>
      </c>
      <c r="B1451" s="10" t="s">
        <v>216</v>
      </c>
      <c r="C1451" s="10" t="s">
        <v>34</v>
      </c>
      <c r="D1451" s="10" t="s">
        <v>27</v>
      </c>
      <c r="E1451" s="10" t="s">
        <v>43</v>
      </c>
      <c r="F1451" s="11" t="s">
        <v>1178</v>
      </c>
      <c r="G1451" s="10">
        <v>2010</v>
      </c>
      <c r="H1451" s="10">
        <v>514851367</v>
      </c>
      <c r="I1451" s="17">
        <v>40219</v>
      </c>
      <c r="J1451" s="18">
        <v>4815</v>
      </c>
      <c r="K1451" s="19">
        <v>205.7</v>
      </c>
      <c r="L1451" s="19">
        <v>117.11</v>
      </c>
      <c r="M1451" s="19">
        <f>Table1[[#This Row],[Unit_Selling Price]]-Table1[[#This Row],[Unit_Cost]]</f>
        <v>88.59</v>
      </c>
      <c r="N1451" s="19">
        <f>Table1[[#This Row],[Quantity]]*Table1[[#This Row],[unit_per Profit]]</f>
        <v>426560.85</v>
      </c>
    </row>
    <row r="1452" spans="1:14" x14ac:dyDescent="0.2">
      <c r="A1452" s="10" t="s">
        <v>46</v>
      </c>
      <c r="B1452" s="10" t="s">
        <v>207</v>
      </c>
      <c r="C1452" s="10" t="s">
        <v>77</v>
      </c>
      <c r="D1452" s="10" t="s">
        <v>27</v>
      </c>
      <c r="E1452" s="10" t="s">
        <v>28</v>
      </c>
      <c r="F1452" s="11">
        <v>42249</v>
      </c>
      <c r="G1452" s="10">
        <v>2015</v>
      </c>
      <c r="H1452" s="10">
        <v>981406819</v>
      </c>
      <c r="I1452" s="17" t="s">
        <v>1346</v>
      </c>
      <c r="J1452" s="18">
        <v>8942</v>
      </c>
      <c r="K1452" s="19">
        <v>154.06</v>
      </c>
      <c r="L1452" s="19">
        <v>90.93</v>
      </c>
      <c r="M1452" s="19">
        <f>Table1[[#This Row],[Unit_Selling Price]]-Table1[[#This Row],[Unit_Cost]]</f>
        <v>63.13</v>
      </c>
      <c r="N1452" s="19">
        <f>Table1[[#This Row],[Quantity]]*Table1[[#This Row],[unit_per Profit]]</f>
        <v>564508.46</v>
      </c>
    </row>
    <row r="1453" spans="1:14" x14ac:dyDescent="0.2">
      <c r="A1453" s="10" t="s">
        <v>37</v>
      </c>
      <c r="B1453" s="10" t="s">
        <v>155</v>
      </c>
      <c r="C1453" s="10" t="s">
        <v>31</v>
      </c>
      <c r="D1453" s="10" t="s">
        <v>27</v>
      </c>
      <c r="E1453" s="10" t="s">
        <v>24</v>
      </c>
      <c r="F1453" s="11">
        <v>41218</v>
      </c>
      <c r="G1453" s="10">
        <v>2012</v>
      </c>
      <c r="H1453" s="10">
        <v>663057792</v>
      </c>
      <c r="I1453" s="17" t="s">
        <v>613</v>
      </c>
      <c r="J1453" s="18">
        <v>2390</v>
      </c>
      <c r="K1453" s="19">
        <v>47.45</v>
      </c>
      <c r="L1453" s="19">
        <v>31.79</v>
      </c>
      <c r="M1453" s="19">
        <f>Table1[[#This Row],[Unit_Selling Price]]-Table1[[#This Row],[Unit_Cost]]</f>
        <v>15.66</v>
      </c>
      <c r="N1453" s="19">
        <f>Table1[[#This Row],[Quantity]]*Table1[[#This Row],[unit_per Profit]]</f>
        <v>37427.4</v>
      </c>
    </row>
    <row r="1454" spans="1:14" x14ac:dyDescent="0.2">
      <c r="A1454" s="10" t="s">
        <v>278</v>
      </c>
      <c r="B1454" s="10" t="s">
        <v>54</v>
      </c>
      <c r="C1454" s="10" t="s">
        <v>34</v>
      </c>
      <c r="D1454" s="10" t="s">
        <v>23</v>
      </c>
      <c r="E1454" s="10" t="s">
        <v>28</v>
      </c>
      <c r="F1454" s="11" t="s">
        <v>1347</v>
      </c>
      <c r="G1454" s="10">
        <v>2016</v>
      </c>
      <c r="H1454" s="10">
        <v>498915612</v>
      </c>
      <c r="I1454" s="17" t="s">
        <v>1348</v>
      </c>
      <c r="J1454" s="18">
        <v>9072</v>
      </c>
      <c r="K1454" s="19">
        <v>205.7</v>
      </c>
      <c r="L1454" s="19">
        <v>117.11</v>
      </c>
      <c r="M1454" s="19">
        <f>Table1[[#This Row],[Unit_Selling Price]]-Table1[[#This Row],[Unit_Cost]]</f>
        <v>88.59</v>
      </c>
      <c r="N1454" s="19">
        <f>Table1[[#This Row],[Quantity]]*Table1[[#This Row],[unit_per Profit]]</f>
        <v>803688.48</v>
      </c>
    </row>
    <row r="1455" spans="1:14" x14ac:dyDescent="0.2">
      <c r="A1455" s="10" t="s">
        <v>29</v>
      </c>
      <c r="B1455" s="10" t="s">
        <v>270</v>
      </c>
      <c r="C1455" s="10" t="s">
        <v>65</v>
      </c>
      <c r="D1455" s="10" t="s">
        <v>23</v>
      </c>
      <c r="E1455" s="10" t="s">
        <v>43</v>
      </c>
      <c r="F1455" s="11">
        <v>41709</v>
      </c>
      <c r="G1455" s="10">
        <v>2014</v>
      </c>
      <c r="H1455" s="10">
        <v>598404109</v>
      </c>
      <c r="I1455" s="17" t="s">
        <v>461</v>
      </c>
      <c r="J1455" s="18">
        <v>9929</v>
      </c>
      <c r="K1455" s="19">
        <v>9.33</v>
      </c>
      <c r="L1455" s="19">
        <v>6.92</v>
      </c>
      <c r="M1455" s="19">
        <f>Table1[[#This Row],[Unit_Selling Price]]-Table1[[#This Row],[Unit_Cost]]</f>
        <v>2.41</v>
      </c>
      <c r="N1455" s="19">
        <f>Table1[[#This Row],[Quantity]]*Table1[[#This Row],[unit_per Profit]]</f>
        <v>23928.89</v>
      </c>
    </row>
    <row r="1456" spans="1:14" x14ac:dyDescent="0.2">
      <c r="A1456" s="10" t="s">
        <v>46</v>
      </c>
      <c r="B1456" s="10" t="s">
        <v>220</v>
      </c>
      <c r="C1456" s="10" t="s">
        <v>85</v>
      </c>
      <c r="D1456" s="10" t="s">
        <v>27</v>
      </c>
      <c r="E1456" s="10" t="s">
        <v>35</v>
      </c>
      <c r="F1456" s="11">
        <v>41255</v>
      </c>
      <c r="G1456" s="10">
        <v>2012</v>
      </c>
      <c r="H1456" s="10">
        <v>691259610</v>
      </c>
      <c r="I1456" s="17">
        <v>41334</v>
      </c>
      <c r="J1456" s="18">
        <v>7935</v>
      </c>
      <c r="K1456" s="19">
        <v>668.27</v>
      </c>
      <c r="L1456" s="19">
        <v>502.54</v>
      </c>
      <c r="M1456" s="19">
        <f>Table1[[#This Row],[Unit_Selling Price]]-Table1[[#This Row],[Unit_Cost]]</f>
        <v>165.73</v>
      </c>
      <c r="N1456" s="19">
        <f>Table1[[#This Row],[Quantity]]*Table1[[#This Row],[unit_per Profit]]</f>
        <v>1315067.55</v>
      </c>
    </row>
    <row r="1457" spans="1:14" x14ac:dyDescent="0.2">
      <c r="A1457" s="10" t="s">
        <v>29</v>
      </c>
      <c r="B1457" s="10" t="s">
        <v>30</v>
      </c>
      <c r="C1457" s="10" t="s">
        <v>39</v>
      </c>
      <c r="D1457" s="10" t="s">
        <v>23</v>
      </c>
      <c r="E1457" s="10" t="s">
        <v>28</v>
      </c>
      <c r="F1457" s="11" t="s">
        <v>1349</v>
      </c>
      <c r="G1457" s="10">
        <v>2012</v>
      </c>
      <c r="H1457" s="10">
        <v>577530944</v>
      </c>
      <c r="I1457" s="17" t="s">
        <v>1044</v>
      </c>
      <c r="J1457" s="18">
        <v>3095</v>
      </c>
      <c r="K1457" s="19">
        <v>81.73</v>
      </c>
      <c r="L1457" s="19">
        <v>56.67</v>
      </c>
      <c r="M1457" s="19">
        <f>Table1[[#This Row],[Unit_Selling Price]]-Table1[[#This Row],[Unit_Cost]]</f>
        <v>25.06</v>
      </c>
      <c r="N1457" s="19">
        <f>Table1[[#This Row],[Quantity]]*Table1[[#This Row],[unit_per Profit]]</f>
        <v>77560.7</v>
      </c>
    </row>
    <row r="1458" spans="1:14" x14ac:dyDescent="0.2">
      <c r="A1458" s="10" t="s">
        <v>59</v>
      </c>
      <c r="B1458" s="10" t="s">
        <v>148</v>
      </c>
      <c r="C1458" s="10" t="s">
        <v>34</v>
      </c>
      <c r="D1458" s="10" t="s">
        <v>27</v>
      </c>
      <c r="E1458" s="10" t="s">
        <v>24</v>
      </c>
      <c r="F1458" s="11" t="s">
        <v>932</v>
      </c>
      <c r="G1458" s="10">
        <v>2015</v>
      </c>
      <c r="H1458" s="10">
        <v>577579438</v>
      </c>
      <c r="I1458" s="17" t="s">
        <v>1350</v>
      </c>
      <c r="J1458" s="18">
        <v>7446</v>
      </c>
      <c r="K1458" s="19">
        <v>205.7</v>
      </c>
      <c r="L1458" s="19">
        <v>117.11</v>
      </c>
      <c r="M1458" s="19">
        <f>Table1[[#This Row],[Unit_Selling Price]]-Table1[[#This Row],[Unit_Cost]]</f>
        <v>88.59</v>
      </c>
      <c r="N1458" s="19">
        <f>Table1[[#This Row],[Quantity]]*Table1[[#This Row],[unit_per Profit]]</f>
        <v>659641.14</v>
      </c>
    </row>
    <row r="1459" spans="1:14" x14ac:dyDescent="0.2">
      <c r="A1459" s="10" t="s">
        <v>29</v>
      </c>
      <c r="B1459" s="10" t="s">
        <v>86</v>
      </c>
      <c r="C1459" s="10" t="s">
        <v>65</v>
      </c>
      <c r="D1459" s="10" t="s">
        <v>27</v>
      </c>
      <c r="E1459" s="10" t="s">
        <v>43</v>
      </c>
      <c r="F1459" s="11">
        <v>42705</v>
      </c>
      <c r="G1459" s="10">
        <v>2016</v>
      </c>
      <c r="H1459" s="10">
        <v>182078921</v>
      </c>
      <c r="I1459" s="17" t="s">
        <v>1267</v>
      </c>
      <c r="J1459" s="18">
        <v>54</v>
      </c>
      <c r="K1459" s="19">
        <v>9.33</v>
      </c>
      <c r="L1459" s="19">
        <v>6.92</v>
      </c>
      <c r="M1459" s="19">
        <f>Table1[[#This Row],[Unit_Selling Price]]-Table1[[#This Row],[Unit_Cost]]</f>
        <v>2.41</v>
      </c>
      <c r="N1459" s="19">
        <f>Table1[[#This Row],[Quantity]]*Table1[[#This Row],[unit_per Profit]]</f>
        <v>130.13999999999999</v>
      </c>
    </row>
    <row r="1460" spans="1:14" x14ac:dyDescent="0.2">
      <c r="A1460" s="10" t="s">
        <v>29</v>
      </c>
      <c r="B1460" s="10" t="s">
        <v>112</v>
      </c>
      <c r="C1460" s="10" t="s">
        <v>22</v>
      </c>
      <c r="D1460" s="10" t="s">
        <v>23</v>
      </c>
      <c r="E1460" s="10" t="s">
        <v>43</v>
      </c>
      <c r="F1460" s="11" t="s">
        <v>802</v>
      </c>
      <c r="G1460" s="10">
        <v>2014</v>
      </c>
      <c r="H1460" s="10">
        <v>302015721</v>
      </c>
      <c r="I1460" s="17" t="s">
        <v>1083</v>
      </c>
      <c r="J1460" s="18">
        <v>2018</v>
      </c>
      <c r="K1460" s="19">
        <v>255.28</v>
      </c>
      <c r="L1460" s="19">
        <v>159.41999999999999</v>
      </c>
      <c r="M1460" s="19">
        <f>Table1[[#This Row],[Unit_Selling Price]]-Table1[[#This Row],[Unit_Cost]]</f>
        <v>95.86</v>
      </c>
      <c r="N1460" s="19">
        <f>Table1[[#This Row],[Quantity]]*Table1[[#This Row],[unit_per Profit]]</f>
        <v>193445.48</v>
      </c>
    </row>
    <row r="1461" spans="1:14" x14ac:dyDescent="0.2">
      <c r="A1461" s="10" t="s">
        <v>37</v>
      </c>
      <c r="B1461" s="10" t="s">
        <v>45</v>
      </c>
      <c r="C1461" s="10" t="s">
        <v>65</v>
      </c>
      <c r="D1461" s="10" t="s">
        <v>23</v>
      </c>
      <c r="E1461" s="10" t="s">
        <v>35</v>
      </c>
      <c r="F1461" s="11" t="s">
        <v>1118</v>
      </c>
      <c r="G1461" s="10">
        <v>2016</v>
      </c>
      <c r="H1461" s="10">
        <v>118688666</v>
      </c>
      <c r="I1461" s="17" t="s">
        <v>1351</v>
      </c>
      <c r="J1461" s="18">
        <v>1469</v>
      </c>
      <c r="K1461" s="19">
        <v>9.33</v>
      </c>
      <c r="L1461" s="19">
        <v>6.92</v>
      </c>
      <c r="M1461" s="19">
        <f>Table1[[#This Row],[Unit_Selling Price]]-Table1[[#This Row],[Unit_Cost]]</f>
        <v>2.41</v>
      </c>
      <c r="N1461" s="19">
        <f>Table1[[#This Row],[Quantity]]*Table1[[#This Row],[unit_per Profit]]</f>
        <v>3540.29</v>
      </c>
    </row>
    <row r="1462" spans="1:14" x14ac:dyDescent="0.2">
      <c r="A1462" s="10" t="s">
        <v>29</v>
      </c>
      <c r="B1462" s="10" t="s">
        <v>111</v>
      </c>
      <c r="C1462" s="10" t="s">
        <v>42</v>
      </c>
      <c r="D1462" s="10" t="s">
        <v>27</v>
      </c>
      <c r="E1462" s="10" t="s">
        <v>24</v>
      </c>
      <c r="F1462" s="11" t="s">
        <v>1352</v>
      </c>
      <c r="G1462" s="10">
        <v>2014</v>
      </c>
      <c r="H1462" s="10">
        <v>233709084</v>
      </c>
      <c r="I1462" s="17" t="s">
        <v>332</v>
      </c>
      <c r="J1462" s="18">
        <v>8566</v>
      </c>
      <c r="K1462" s="19">
        <v>109.28</v>
      </c>
      <c r="L1462" s="19">
        <v>35.840000000000003</v>
      </c>
      <c r="M1462" s="19">
        <f>Table1[[#This Row],[Unit_Selling Price]]-Table1[[#This Row],[Unit_Cost]]</f>
        <v>73.44</v>
      </c>
      <c r="N1462" s="19">
        <f>Table1[[#This Row],[Quantity]]*Table1[[#This Row],[unit_per Profit]]</f>
        <v>629087.04</v>
      </c>
    </row>
    <row r="1463" spans="1:14" x14ac:dyDescent="0.2">
      <c r="A1463" s="10" t="s">
        <v>46</v>
      </c>
      <c r="B1463" s="10" t="s">
        <v>228</v>
      </c>
      <c r="C1463" s="10" t="s">
        <v>77</v>
      </c>
      <c r="D1463" s="10" t="s">
        <v>23</v>
      </c>
      <c r="E1463" s="10" t="s">
        <v>24</v>
      </c>
      <c r="F1463" s="11">
        <v>41281</v>
      </c>
      <c r="G1463" s="10">
        <v>2013</v>
      </c>
      <c r="H1463" s="10">
        <v>419000804</v>
      </c>
      <c r="I1463" s="17">
        <v>41401</v>
      </c>
      <c r="J1463" s="18">
        <v>504</v>
      </c>
      <c r="K1463" s="19">
        <v>154.06</v>
      </c>
      <c r="L1463" s="19">
        <v>90.93</v>
      </c>
      <c r="M1463" s="19">
        <f>Table1[[#This Row],[Unit_Selling Price]]-Table1[[#This Row],[Unit_Cost]]</f>
        <v>63.13</v>
      </c>
      <c r="N1463" s="19">
        <f>Table1[[#This Row],[Quantity]]*Table1[[#This Row],[unit_per Profit]]</f>
        <v>31817.52</v>
      </c>
    </row>
    <row r="1464" spans="1:14" x14ac:dyDescent="0.2">
      <c r="A1464" s="10" t="s">
        <v>29</v>
      </c>
      <c r="B1464" s="10" t="s">
        <v>64</v>
      </c>
      <c r="C1464" s="10" t="s">
        <v>56</v>
      </c>
      <c r="D1464" s="10" t="s">
        <v>27</v>
      </c>
      <c r="E1464" s="10" t="s">
        <v>24</v>
      </c>
      <c r="F1464" s="11" t="s">
        <v>1174</v>
      </c>
      <c r="G1464" s="10">
        <v>2010</v>
      </c>
      <c r="H1464" s="10">
        <v>966800153</v>
      </c>
      <c r="I1464" s="17">
        <v>40460</v>
      </c>
      <c r="J1464" s="18">
        <v>6505</v>
      </c>
      <c r="K1464" s="19">
        <v>421.89</v>
      </c>
      <c r="L1464" s="19">
        <v>364.69</v>
      </c>
      <c r="M1464" s="19">
        <f>Table1[[#This Row],[Unit_Selling Price]]-Table1[[#This Row],[Unit_Cost]]</f>
        <v>57.2</v>
      </c>
      <c r="N1464" s="19">
        <f>Table1[[#This Row],[Quantity]]*Table1[[#This Row],[unit_per Profit]]</f>
        <v>372086</v>
      </c>
    </row>
    <row r="1465" spans="1:14" x14ac:dyDescent="0.2">
      <c r="A1465" s="10" t="s">
        <v>32</v>
      </c>
      <c r="B1465" s="10" t="s">
        <v>128</v>
      </c>
      <c r="C1465" s="10" t="s">
        <v>22</v>
      </c>
      <c r="D1465" s="10" t="s">
        <v>23</v>
      </c>
      <c r="E1465" s="10" t="s">
        <v>35</v>
      </c>
      <c r="F1465" s="11">
        <v>42711</v>
      </c>
      <c r="G1465" s="10">
        <v>2016</v>
      </c>
      <c r="H1465" s="10">
        <v>439655959</v>
      </c>
      <c r="I1465" s="17" t="s">
        <v>1074</v>
      </c>
      <c r="J1465" s="18">
        <v>2823</v>
      </c>
      <c r="K1465" s="19">
        <v>255.28</v>
      </c>
      <c r="L1465" s="19">
        <v>159.41999999999999</v>
      </c>
      <c r="M1465" s="19">
        <f>Table1[[#This Row],[Unit_Selling Price]]-Table1[[#This Row],[Unit_Cost]]</f>
        <v>95.86</v>
      </c>
      <c r="N1465" s="19">
        <f>Table1[[#This Row],[Quantity]]*Table1[[#This Row],[unit_per Profit]]</f>
        <v>270612.78000000003</v>
      </c>
    </row>
    <row r="1466" spans="1:14" x14ac:dyDescent="0.2">
      <c r="A1466" s="10" t="s">
        <v>278</v>
      </c>
      <c r="B1466" s="10" t="s">
        <v>114</v>
      </c>
      <c r="C1466" s="10" t="s">
        <v>51</v>
      </c>
      <c r="D1466" s="10" t="s">
        <v>27</v>
      </c>
      <c r="E1466" s="10" t="s">
        <v>43</v>
      </c>
      <c r="F1466" s="11">
        <v>41033</v>
      </c>
      <c r="G1466" s="10">
        <v>2012</v>
      </c>
      <c r="H1466" s="10">
        <v>620429551</v>
      </c>
      <c r="I1466" s="17">
        <v>41218</v>
      </c>
      <c r="J1466" s="18">
        <v>7746</v>
      </c>
      <c r="K1466" s="19">
        <v>437.2</v>
      </c>
      <c r="L1466" s="19">
        <v>263.33</v>
      </c>
      <c r="M1466" s="19">
        <f>Table1[[#This Row],[Unit_Selling Price]]-Table1[[#This Row],[Unit_Cost]]</f>
        <v>173.87</v>
      </c>
      <c r="N1466" s="19">
        <f>Table1[[#This Row],[Quantity]]*Table1[[#This Row],[unit_per Profit]]</f>
        <v>1346797.02</v>
      </c>
    </row>
    <row r="1467" spans="1:14" x14ac:dyDescent="0.2">
      <c r="A1467" s="10" t="s">
        <v>46</v>
      </c>
      <c r="B1467" s="10" t="s">
        <v>199</v>
      </c>
      <c r="C1467" s="10" t="s">
        <v>39</v>
      </c>
      <c r="D1467" s="10" t="s">
        <v>23</v>
      </c>
      <c r="E1467" s="10" t="s">
        <v>43</v>
      </c>
      <c r="F1467" s="11">
        <v>41822</v>
      </c>
      <c r="G1467" s="10">
        <v>2014</v>
      </c>
      <c r="H1467" s="10">
        <v>662294757</v>
      </c>
      <c r="I1467" s="17" t="s">
        <v>1353</v>
      </c>
      <c r="J1467" s="18">
        <v>6591</v>
      </c>
      <c r="K1467" s="19">
        <v>81.73</v>
      </c>
      <c r="L1467" s="19">
        <v>56.67</v>
      </c>
      <c r="M1467" s="19">
        <f>Table1[[#This Row],[Unit_Selling Price]]-Table1[[#This Row],[Unit_Cost]]</f>
        <v>25.06</v>
      </c>
      <c r="N1467" s="19">
        <f>Table1[[#This Row],[Quantity]]*Table1[[#This Row],[unit_per Profit]]</f>
        <v>165170.46</v>
      </c>
    </row>
    <row r="1468" spans="1:14" x14ac:dyDescent="0.2">
      <c r="A1468" s="10" t="s">
        <v>46</v>
      </c>
      <c r="B1468" s="10" t="s">
        <v>47</v>
      </c>
      <c r="C1468" s="10" t="s">
        <v>49</v>
      </c>
      <c r="D1468" s="10" t="s">
        <v>27</v>
      </c>
      <c r="E1468" s="10" t="s">
        <v>43</v>
      </c>
      <c r="F1468" s="11" t="s">
        <v>1274</v>
      </c>
      <c r="G1468" s="10">
        <v>2016</v>
      </c>
      <c r="H1468" s="10">
        <v>238737905</v>
      </c>
      <c r="I1468" s="17" t="s">
        <v>647</v>
      </c>
      <c r="J1468" s="18">
        <v>6706</v>
      </c>
      <c r="K1468" s="19">
        <v>651.21</v>
      </c>
      <c r="L1468" s="19">
        <v>524.96</v>
      </c>
      <c r="M1468" s="19">
        <f>Table1[[#This Row],[Unit_Selling Price]]-Table1[[#This Row],[Unit_Cost]]</f>
        <v>126.25</v>
      </c>
      <c r="N1468" s="19">
        <f>Table1[[#This Row],[Quantity]]*Table1[[#This Row],[unit_per Profit]]</f>
        <v>846632.5</v>
      </c>
    </row>
    <row r="1469" spans="1:14" x14ac:dyDescent="0.2">
      <c r="A1469" s="10" t="s">
        <v>278</v>
      </c>
      <c r="B1469" s="10" t="s">
        <v>191</v>
      </c>
      <c r="C1469" s="10" t="s">
        <v>34</v>
      </c>
      <c r="D1469" s="10" t="s">
        <v>27</v>
      </c>
      <c r="E1469" s="10" t="s">
        <v>43</v>
      </c>
      <c r="F1469" s="11" t="s">
        <v>1142</v>
      </c>
      <c r="G1469" s="10">
        <v>2011</v>
      </c>
      <c r="H1469" s="10">
        <v>893557822</v>
      </c>
      <c r="I1469" s="17">
        <v>40798</v>
      </c>
      <c r="J1469" s="18">
        <v>2471</v>
      </c>
      <c r="K1469" s="19">
        <v>205.7</v>
      </c>
      <c r="L1469" s="19">
        <v>117.11</v>
      </c>
      <c r="M1469" s="19">
        <f>Table1[[#This Row],[Unit_Selling Price]]-Table1[[#This Row],[Unit_Cost]]</f>
        <v>88.59</v>
      </c>
      <c r="N1469" s="19">
        <f>Table1[[#This Row],[Quantity]]*Table1[[#This Row],[unit_per Profit]]</f>
        <v>218905.89</v>
      </c>
    </row>
    <row r="1470" spans="1:14" x14ac:dyDescent="0.2">
      <c r="A1470" s="10" t="s">
        <v>278</v>
      </c>
      <c r="B1470" s="10" t="s">
        <v>226</v>
      </c>
      <c r="C1470" s="10" t="s">
        <v>85</v>
      </c>
      <c r="D1470" s="10" t="s">
        <v>27</v>
      </c>
      <c r="E1470" s="10" t="s">
        <v>24</v>
      </c>
      <c r="F1470" s="11" t="s">
        <v>1354</v>
      </c>
      <c r="G1470" s="10">
        <v>2015</v>
      </c>
      <c r="H1470" s="10">
        <v>190865838</v>
      </c>
      <c r="I1470" s="17" t="s">
        <v>746</v>
      </c>
      <c r="J1470" s="18">
        <v>298</v>
      </c>
      <c r="K1470" s="19">
        <v>668.27</v>
      </c>
      <c r="L1470" s="19">
        <v>502.54</v>
      </c>
      <c r="M1470" s="19">
        <f>Table1[[#This Row],[Unit_Selling Price]]-Table1[[#This Row],[Unit_Cost]]</f>
        <v>165.73</v>
      </c>
      <c r="N1470" s="19">
        <f>Table1[[#This Row],[Quantity]]*Table1[[#This Row],[unit_per Profit]]</f>
        <v>49387.54</v>
      </c>
    </row>
    <row r="1471" spans="1:14" x14ac:dyDescent="0.2">
      <c r="A1471" s="10" t="s">
        <v>37</v>
      </c>
      <c r="B1471" s="10" t="s">
        <v>48</v>
      </c>
      <c r="C1471" s="10" t="s">
        <v>77</v>
      </c>
      <c r="D1471" s="10" t="s">
        <v>23</v>
      </c>
      <c r="E1471" s="10" t="s">
        <v>28</v>
      </c>
      <c r="F1471" s="11" t="s">
        <v>793</v>
      </c>
      <c r="G1471" s="10">
        <v>2017</v>
      </c>
      <c r="H1471" s="10">
        <v>265085780</v>
      </c>
      <c r="I1471" s="17" t="s">
        <v>1355</v>
      </c>
      <c r="J1471" s="18">
        <v>3628</v>
      </c>
      <c r="K1471" s="19">
        <v>154.06</v>
      </c>
      <c r="L1471" s="19">
        <v>90.93</v>
      </c>
      <c r="M1471" s="19">
        <f>Table1[[#This Row],[Unit_Selling Price]]-Table1[[#This Row],[Unit_Cost]]</f>
        <v>63.13</v>
      </c>
      <c r="N1471" s="19">
        <f>Table1[[#This Row],[Quantity]]*Table1[[#This Row],[unit_per Profit]]</f>
        <v>229035.64</v>
      </c>
    </row>
    <row r="1472" spans="1:14" x14ac:dyDescent="0.2">
      <c r="A1472" s="10" t="s">
        <v>32</v>
      </c>
      <c r="B1472" s="10" t="s">
        <v>189</v>
      </c>
      <c r="C1472" s="10" t="s">
        <v>22</v>
      </c>
      <c r="D1472" s="10" t="s">
        <v>27</v>
      </c>
      <c r="E1472" s="10" t="s">
        <v>35</v>
      </c>
      <c r="F1472" s="11" t="s">
        <v>898</v>
      </c>
      <c r="G1472" s="10">
        <v>2016</v>
      </c>
      <c r="H1472" s="10">
        <v>170953977</v>
      </c>
      <c r="I1472" s="17">
        <v>42497</v>
      </c>
      <c r="J1472" s="18">
        <v>7936</v>
      </c>
      <c r="K1472" s="19">
        <v>255.28</v>
      </c>
      <c r="L1472" s="19">
        <v>159.41999999999999</v>
      </c>
      <c r="M1472" s="19">
        <f>Table1[[#This Row],[Unit_Selling Price]]-Table1[[#This Row],[Unit_Cost]]</f>
        <v>95.86</v>
      </c>
      <c r="N1472" s="19">
        <f>Table1[[#This Row],[Quantity]]*Table1[[#This Row],[unit_per Profit]]</f>
        <v>760744.95999999996</v>
      </c>
    </row>
    <row r="1473" spans="1:14" x14ac:dyDescent="0.2">
      <c r="A1473" s="10" t="s">
        <v>32</v>
      </c>
      <c r="B1473" s="10" t="s">
        <v>147</v>
      </c>
      <c r="C1473" s="10" t="s">
        <v>42</v>
      </c>
      <c r="D1473" s="10" t="s">
        <v>27</v>
      </c>
      <c r="E1473" s="10" t="s">
        <v>28</v>
      </c>
      <c r="F1473" s="11" t="s">
        <v>1356</v>
      </c>
      <c r="G1473" s="10">
        <v>2016</v>
      </c>
      <c r="H1473" s="10">
        <v>833519256</v>
      </c>
      <c r="I1473" s="17" t="s">
        <v>358</v>
      </c>
      <c r="J1473" s="18">
        <v>5725</v>
      </c>
      <c r="K1473" s="19">
        <v>109.28</v>
      </c>
      <c r="L1473" s="19">
        <v>35.840000000000003</v>
      </c>
      <c r="M1473" s="19">
        <f>Table1[[#This Row],[Unit_Selling Price]]-Table1[[#This Row],[Unit_Cost]]</f>
        <v>73.44</v>
      </c>
      <c r="N1473" s="19">
        <f>Table1[[#This Row],[Quantity]]*Table1[[#This Row],[unit_per Profit]]</f>
        <v>420444</v>
      </c>
    </row>
    <row r="1474" spans="1:14" x14ac:dyDescent="0.2">
      <c r="A1474" s="10" t="s">
        <v>46</v>
      </c>
      <c r="B1474" s="10" t="s">
        <v>159</v>
      </c>
      <c r="C1474" s="10" t="s">
        <v>49</v>
      </c>
      <c r="D1474" s="10" t="s">
        <v>27</v>
      </c>
      <c r="E1474" s="10" t="s">
        <v>35</v>
      </c>
      <c r="F1474" s="11">
        <v>42282</v>
      </c>
      <c r="G1474" s="10">
        <v>2015</v>
      </c>
      <c r="H1474" s="10">
        <v>998142945</v>
      </c>
      <c r="I1474" s="17">
        <v>42161</v>
      </c>
      <c r="J1474" s="18">
        <v>1533</v>
      </c>
      <c r="K1474" s="19">
        <v>651.21</v>
      </c>
      <c r="L1474" s="19">
        <v>524.96</v>
      </c>
      <c r="M1474" s="19">
        <f>Table1[[#This Row],[Unit_Selling Price]]-Table1[[#This Row],[Unit_Cost]]</f>
        <v>126.25</v>
      </c>
      <c r="N1474" s="19">
        <f>Table1[[#This Row],[Quantity]]*Table1[[#This Row],[unit_per Profit]]</f>
        <v>193541.25</v>
      </c>
    </row>
    <row r="1475" spans="1:14" x14ac:dyDescent="0.2">
      <c r="A1475" s="10" t="s">
        <v>29</v>
      </c>
      <c r="B1475" s="10" t="s">
        <v>58</v>
      </c>
      <c r="C1475" s="10" t="s">
        <v>42</v>
      </c>
      <c r="D1475" s="10" t="s">
        <v>23</v>
      </c>
      <c r="E1475" s="10" t="s">
        <v>43</v>
      </c>
      <c r="F1475" s="11" t="s">
        <v>1141</v>
      </c>
      <c r="G1475" s="10">
        <v>2014</v>
      </c>
      <c r="H1475" s="10">
        <v>380498874</v>
      </c>
      <c r="I1475" s="17" t="s">
        <v>1357</v>
      </c>
      <c r="J1475" s="18">
        <v>6927</v>
      </c>
      <c r="K1475" s="19">
        <v>109.28</v>
      </c>
      <c r="L1475" s="19">
        <v>35.840000000000003</v>
      </c>
      <c r="M1475" s="19">
        <f>Table1[[#This Row],[Unit_Selling Price]]-Table1[[#This Row],[Unit_Cost]]</f>
        <v>73.44</v>
      </c>
      <c r="N1475" s="19">
        <f>Table1[[#This Row],[Quantity]]*Table1[[#This Row],[unit_per Profit]]</f>
        <v>508718.88</v>
      </c>
    </row>
    <row r="1476" spans="1:14" x14ac:dyDescent="0.2">
      <c r="A1476" s="10" t="s">
        <v>46</v>
      </c>
      <c r="B1476" s="10" t="s">
        <v>219</v>
      </c>
      <c r="C1476" s="10" t="s">
        <v>56</v>
      </c>
      <c r="D1476" s="10" t="s">
        <v>27</v>
      </c>
      <c r="E1476" s="10" t="s">
        <v>28</v>
      </c>
      <c r="F1476" s="11" t="s">
        <v>506</v>
      </c>
      <c r="G1476" s="10">
        <v>2016</v>
      </c>
      <c r="H1476" s="10">
        <v>116573369</v>
      </c>
      <c r="I1476" s="17">
        <v>42440</v>
      </c>
      <c r="J1476" s="18">
        <v>5505</v>
      </c>
      <c r="K1476" s="19">
        <v>421.89</v>
      </c>
      <c r="L1476" s="19">
        <v>364.69</v>
      </c>
      <c r="M1476" s="19">
        <f>Table1[[#This Row],[Unit_Selling Price]]-Table1[[#This Row],[Unit_Cost]]</f>
        <v>57.2</v>
      </c>
      <c r="N1476" s="19">
        <f>Table1[[#This Row],[Quantity]]*Table1[[#This Row],[unit_per Profit]]</f>
        <v>314886</v>
      </c>
    </row>
    <row r="1477" spans="1:14" x14ac:dyDescent="0.2">
      <c r="A1477" s="10" t="s">
        <v>46</v>
      </c>
      <c r="B1477" s="10" t="s">
        <v>75</v>
      </c>
      <c r="C1477" s="10" t="s">
        <v>65</v>
      </c>
      <c r="D1477" s="10" t="s">
        <v>27</v>
      </c>
      <c r="E1477" s="10" t="s">
        <v>28</v>
      </c>
      <c r="F1477" s="11" t="s">
        <v>1358</v>
      </c>
      <c r="G1477" s="10">
        <v>2015</v>
      </c>
      <c r="H1477" s="10">
        <v>512665259</v>
      </c>
      <c r="I1477" s="17" t="s">
        <v>1359</v>
      </c>
      <c r="J1477" s="18">
        <v>7898</v>
      </c>
      <c r="K1477" s="19">
        <v>9.33</v>
      </c>
      <c r="L1477" s="19">
        <v>6.92</v>
      </c>
      <c r="M1477" s="19">
        <f>Table1[[#This Row],[Unit_Selling Price]]-Table1[[#This Row],[Unit_Cost]]</f>
        <v>2.41</v>
      </c>
      <c r="N1477" s="19">
        <f>Table1[[#This Row],[Quantity]]*Table1[[#This Row],[unit_per Profit]]</f>
        <v>19034.18</v>
      </c>
    </row>
    <row r="1478" spans="1:14" x14ac:dyDescent="0.2">
      <c r="A1478" s="10" t="s">
        <v>29</v>
      </c>
      <c r="B1478" s="10" t="s">
        <v>76</v>
      </c>
      <c r="C1478" s="10" t="s">
        <v>39</v>
      </c>
      <c r="D1478" s="10" t="s">
        <v>27</v>
      </c>
      <c r="E1478" s="10" t="s">
        <v>24</v>
      </c>
      <c r="F1478" s="11">
        <v>40736</v>
      </c>
      <c r="G1478" s="10">
        <v>2011</v>
      </c>
      <c r="H1478" s="10">
        <v>595385873</v>
      </c>
      <c r="I1478" s="17" t="s">
        <v>826</v>
      </c>
      <c r="J1478" s="18">
        <v>6765</v>
      </c>
      <c r="K1478" s="19">
        <v>81.73</v>
      </c>
      <c r="L1478" s="19">
        <v>56.67</v>
      </c>
      <c r="M1478" s="19">
        <f>Table1[[#This Row],[Unit_Selling Price]]-Table1[[#This Row],[Unit_Cost]]</f>
        <v>25.06</v>
      </c>
      <c r="N1478" s="19">
        <f>Table1[[#This Row],[Quantity]]*Table1[[#This Row],[unit_per Profit]]</f>
        <v>169530.9</v>
      </c>
    </row>
    <row r="1479" spans="1:14" x14ac:dyDescent="0.2">
      <c r="A1479" s="10" t="s">
        <v>29</v>
      </c>
      <c r="B1479" s="10" t="s">
        <v>76</v>
      </c>
      <c r="C1479" s="10" t="s">
        <v>34</v>
      </c>
      <c r="D1479" s="10" t="s">
        <v>23</v>
      </c>
      <c r="E1479" s="10" t="s">
        <v>35</v>
      </c>
      <c r="F1479" s="11" t="s">
        <v>800</v>
      </c>
      <c r="G1479" s="10">
        <v>2012</v>
      </c>
      <c r="H1479" s="10">
        <v>361659038</v>
      </c>
      <c r="I1479" s="17">
        <v>40976</v>
      </c>
      <c r="J1479" s="18">
        <v>1801</v>
      </c>
      <c r="K1479" s="19">
        <v>205.7</v>
      </c>
      <c r="L1479" s="19">
        <v>117.11</v>
      </c>
      <c r="M1479" s="19">
        <f>Table1[[#This Row],[Unit_Selling Price]]-Table1[[#This Row],[Unit_Cost]]</f>
        <v>88.59</v>
      </c>
      <c r="N1479" s="19">
        <f>Table1[[#This Row],[Quantity]]*Table1[[#This Row],[unit_per Profit]]</f>
        <v>159550.59</v>
      </c>
    </row>
    <row r="1480" spans="1:14" x14ac:dyDescent="0.2">
      <c r="A1480" s="10" t="s">
        <v>29</v>
      </c>
      <c r="B1480" s="10" t="s">
        <v>153</v>
      </c>
      <c r="C1480" s="10" t="s">
        <v>22</v>
      </c>
      <c r="D1480" s="10" t="s">
        <v>23</v>
      </c>
      <c r="E1480" s="10" t="s">
        <v>35</v>
      </c>
      <c r="F1480" s="11" t="s">
        <v>948</v>
      </c>
      <c r="G1480" s="10">
        <v>2016</v>
      </c>
      <c r="H1480" s="10">
        <v>328721082</v>
      </c>
      <c r="I1480" s="17" t="s">
        <v>1160</v>
      </c>
      <c r="J1480" s="18">
        <v>4728</v>
      </c>
      <c r="K1480" s="19">
        <v>255.28</v>
      </c>
      <c r="L1480" s="19">
        <v>159.41999999999999</v>
      </c>
      <c r="M1480" s="19">
        <f>Table1[[#This Row],[Unit_Selling Price]]-Table1[[#This Row],[Unit_Cost]]</f>
        <v>95.86</v>
      </c>
      <c r="N1480" s="19">
        <f>Table1[[#This Row],[Quantity]]*Table1[[#This Row],[unit_per Profit]]</f>
        <v>453226.08</v>
      </c>
    </row>
    <row r="1481" spans="1:14" x14ac:dyDescent="0.2">
      <c r="A1481" s="10" t="s">
        <v>29</v>
      </c>
      <c r="B1481" s="10" t="s">
        <v>144</v>
      </c>
      <c r="C1481" s="10" t="s">
        <v>42</v>
      </c>
      <c r="D1481" s="10" t="s">
        <v>27</v>
      </c>
      <c r="E1481" s="10" t="s">
        <v>43</v>
      </c>
      <c r="F1481" s="11" t="s">
        <v>1360</v>
      </c>
      <c r="G1481" s="10">
        <v>2014</v>
      </c>
      <c r="H1481" s="10">
        <v>184120833</v>
      </c>
      <c r="I1481" s="17" t="s">
        <v>1361</v>
      </c>
      <c r="J1481" s="18">
        <v>4301</v>
      </c>
      <c r="K1481" s="19">
        <v>109.28</v>
      </c>
      <c r="L1481" s="19">
        <v>35.840000000000003</v>
      </c>
      <c r="M1481" s="19">
        <f>Table1[[#This Row],[Unit_Selling Price]]-Table1[[#This Row],[Unit_Cost]]</f>
        <v>73.44</v>
      </c>
      <c r="N1481" s="19">
        <f>Table1[[#This Row],[Quantity]]*Table1[[#This Row],[unit_per Profit]]</f>
        <v>315865.44</v>
      </c>
    </row>
    <row r="1482" spans="1:14" x14ac:dyDescent="0.2">
      <c r="A1482" s="10" t="s">
        <v>32</v>
      </c>
      <c r="B1482" s="10" t="s">
        <v>128</v>
      </c>
      <c r="C1482" s="10" t="s">
        <v>56</v>
      </c>
      <c r="D1482" s="10" t="s">
        <v>23</v>
      </c>
      <c r="E1482" s="10" t="s">
        <v>43</v>
      </c>
      <c r="F1482" s="11" t="s">
        <v>1362</v>
      </c>
      <c r="G1482" s="10">
        <v>2011</v>
      </c>
      <c r="H1482" s="10">
        <v>135719621</v>
      </c>
      <c r="I1482" s="17" t="s">
        <v>830</v>
      </c>
      <c r="J1482" s="18">
        <v>1307</v>
      </c>
      <c r="K1482" s="19">
        <v>421.89</v>
      </c>
      <c r="L1482" s="19">
        <v>364.69</v>
      </c>
      <c r="M1482" s="19">
        <f>Table1[[#This Row],[Unit_Selling Price]]-Table1[[#This Row],[Unit_Cost]]</f>
        <v>57.2</v>
      </c>
      <c r="N1482" s="19">
        <f>Table1[[#This Row],[Quantity]]*Table1[[#This Row],[unit_per Profit]]</f>
        <v>74760.399999999994</v>
      </c>
    </row>
    <row r="1483" spans="1:14" x14ac:dyDescent="0.2">
      <c r="A1483" s="10" t="s">
        <v>40</v>
      </c>
      <c r="B1483" s="10" t="s">
        <v>272</v>
      </c>
      <c r="C1483" s="10" t="s">
        <v>39</v>
      </c>
      <c r="D1483" s="10" t="s">
        <v>27</v>
      </c>
      <c r="E1483" s="10" t="s">
        <v>28</v>
      </c>
      <c r="F1483" s="11" t="s">
        <v>1131</v>
      </c>
      <c r="G1483" s="10">
        <v>2010</v>
      </c>
      <c r="H1483" s="10">
        <v>461691272</v>
      </c>
      <c r="I1483" s="17">
        <v>40576</v>
      </c>
      <c r="J1483" s="18">
        <v>3562</v>
      </c>
      <c r="K1483" s="19">
        <v>81.73</v>
      </c>
      <c r="L1483" s="19">
        <v>56.67</v>
      </c>
      <c r="M1483" s="19">
        <f>Table1[[#This Row],[Unit_Selling Price]]-Table1[[#This Row],[Unit_Cost]]</f>
        <v>25.06</v>
      </c>
      <c r="N1483" s="19">
        <f>Table1[[#This Row],[Quantity]]*Table1[[#This Row],[unit_per Profit]]</f>
        <v>89263.72</v>
      </c>
    </row>
    <row r="1484" spans="1:14" x14ac:dyDescent="0.2">
      <c r="A1484" s="10" t="s">
        <v>32</v>
      </c>
      <c r="B1484" s="10" t="s">
        <v>149</v>
      </c>
      <c r="C1484" s="10" t="s">
        <v>26</v>
      </c>
      <c r="D1484" s="10" t="s">
        <v>27</v>
      </c>
      <c r="E1484" s="10" t="s">
        <v>24</v>
      </c>
      <c r="F1484" s="11">
        <v>42526</v>
      </c>
      <c r="G1484" s="10">
        <v>2016</v>
      </c>
      <c r="H1484" s="10">
        <v>160522115</v>
      </c>
      <c r="I1484" s="17" t="s">
        <v>1165</v>
      </c>
      <c r="J1484" s="18">
        <v>916</v>
      </c>
      <c r="K1484" s="19">
        <v>152.58000000000001</v>
      </c>
      <c r="L1484" s="19">
        <v>97.44</v>
      </c>
      <c r="M1484" s="19">
        <f>Table1[[#This Row],[Unit_Selling Price]]-Table1[[#This Row],[Unit_Cost]]</f>
        <v>55.14</v>
      </c>
      <c r="N1484" s="19">
        <f>Table1[[#This Row],[Quantity]]*Table1[[#This Row],[unit_per Profit]]</f>
        <v>50508.24</v>
      </c>
    </row>
    <row r="1485" spans="1:14" x14ac:dyDescent="0.2">
      <c r="A1485" s="10" t="s">
        <v>32</v>
      </c>
      <c r="B1485" s="10" t="s">
        <v>147</v>
      </c>
      <c r="C1485" s="10" t="s">
        <v>56</v>
      </c>
      <c r="D1485" s="10" t="s">
        <v>23</v>
      </c>
      <c r="E1485" s="10" t="s">
        <v>43</v>
      </c>
      <c r="F1485" s="11" t="s">
        <v>1086</v>
      </c>
      <c r="G1485" s="10">
        <v>2014</v>
      </c>
      <c r="H1485" s="10">
        <v>101010978</v>
      </c>
      <c r="I1485" s="17">
        <v>41976</v>
      </c>
      <c r="J1485" s="18">
        <v>248</v>
      </c>
      <c r="K1485" s="19">
        <v>421.89</v>
      </c>
      <c r="L1485" s="19">
        <v>364.69</v>
      </c>
      <c r="M1485" s="19">
        <f>Table1[[#This Row],[Unit_Selling Price]]-Table1[[#This Row],[Unit_Cost]]</f>
        <v>57.2</v>
      </c>
      <c r="N1485" s="19">
        <f>Table1[[#This Row],[Quantity]]*Table1[[#This Row],[unit_per Profit]]</f>
        <v>14185.6</v>
      </c>
    </row>
    <row r="1486" spans="1:14" x14ac:dyDescent="0.2">
      <c r="A1486" s="10" t="s">
        <v>37</v>
      </c>
      <c r="B1486" s="10" t="s">
        <v>106</v>
      </c>
      <c r="C1486" s="10" t="s">
        <v>77</v>
      </c>
      <c r="D1486" s="10" t="s">
        <v>23</v>
      </c>
      <c r="E1486" s="10" t="s">
        <v>24</v>
      </c>
      <c r="F1486" s="11" t="s">
        <v>1289</v>
      </c>
      <c r="G1486" s="10">
        <v>2014</v>
      </c>
      <c r="H1486" s="10">
        <v>772269189</v>
      </c>
      <c r="I1486" s="17">
        <v>41978</v>
      </c>
      <c r="J1486" s="18">
        <v>469</v>
      </c>
      <c r="K1486" s="19">
        <v>154.06</v>
      </c>
      <c r="L1486" s="19">
        <v>90.93</v>
      </c>
      <c r="M1486" s="19">
        <f>Table1[[#This Row],[Unit_Selling Price]]-Table1[[#This Row],[Unit_Cost]]</f>
        <v>63.13</v>
      </c>
      <c r="N1486" s="19">
        <f>Table1[[#This Row],[Quantity]]*Table1[[#This Row],[unit_per Profit]]</f>
        <v>29607.97</v>
      </c>
    </row>
    <row r="1487" spans="1:14" x14ac:dyDescent="0.2">
      <c r="A1487" s="10" t="s">
        <v>29</v>
      </c>
      <c r="B1487" s="10" t="s">
        <v>122</v>
      </c>
      <c r="C1487" s="10" t="s">
        <v>77</v>
      </c>
      <c r="D1487" s="10" t="s">
        <v>27</v>
      </c>
      <c r="E1487" s="10" t="s">
        <v>43</v>
      </c>
      <c r="F1487" s="11" t="s">
        <v>401</v>
      </c>
      <c r="G1487" s="10">
        <v>2016</v>
      </c>
      <c r="H1487" s="10">
        <v>933720576</v>
      </c>
      <c r="I1487" s="17">
        <v>42379</v>
      </c>
      <c r="J1487" s="18">
        <v>7523</v>
      </c>
      <c r="K1487" s="19">
        <v>154.06</v>
      </c>
      <c r="L1487" s="19">
        <v>90.93</v>
      </c>
      <c r="M1487" s="19">
        <f>Table1[[#This Row],[Unit_Selling Price]]-Table1[[#This Row],[Unit_Cost]]</f>
        <v>63.13</v>
      </c>
      <c r="N1487" s="19">
        <f>Table1[[#This Row],[Quantity]]*Table1[[#This Row],[unit_per Profit]]</f>
        <v>474926.99</v>
      </c>
    </row>
    <row r="1488" spans="1:14" x14ac:dyDescent="0.2">
      <c r="A1488" s="10" t="s">
        <v>29</v>
      </c>
      <c r="B1488" s="10" t="s">
        <v>111</v>
      </c>
      <c r="C1488" s="10" t="s">
        <v>51</v>
      </c>
      <c r="D1488" s="10" t="s">
        <v>23</v>
      </c>
      <c r="E1488" s="10" t="s">
        <v>43</v>
      </c>
      <c r="F1488" s="11" t="s">
        <v>1038</v>
      </c>
      <c r="G1488" s="10">
        <v>2014</v>
      </c>
      <c r="H1488" s="10">
        <v>765101468</v>
      </c>
      <c r="I1488" s="17">
        <v>41794</v>
      </c>
      <c r="J1488" s="18">
        <v>9382</v>
      </c>
      <c r="K1488" s="19">
        <v>437.2</v>
      </c>
      <c r="L1488" s="19">
        <v>263.33</v>
      </c>
      <c r="M1488" s="19">
        <f>Table1[[#This Row],[Unit_Selling Price]]-Table1[[#This Row],[Unit_Cost]]</f>
        <v>173.87</v>
      </c>
      <c r="N1488" s="19">
        <f>Table1[[#This Row],[Quantity]]*Table1[[#This Row],[unit_per Profit]]</f>
        <v>1631248.34</v>
      </c>
    </row>
    <row r="1489" spans="1:14" x14ac:dyDescent="0.2">
      <c r="A1489" s="10" t="s">
        <v>29</v>
      </c>
      <c r="B1489" s="10" t="s">
        <v>138</v>
      </c>
      <c r="C1489" s="10" t="s">
        <v>85</v>
      </c>
      <c r="D1489" s="10" t="s">
        <v>27</v>
      </c>
      <c r="E1489" s="10" t="s">
        <v>24</v>
      </c>
      <c r="F1489" s="11">
        <v>40977</v>
      </c>
      <c r="G1489" s="10">
        <v>2012</v>
      </c>
      <c r="H1489" s="10">
        <v>516460692</v>
      </c>
      <c r="I1489" s="17" t="s">
        <v>843</v>
      </c>
      <c r="J1489" s="18">
        <v>1051</v>
      </c>
      <c r="K1489" s="19">
        <v>668.27</v>
      </c>
      <c r="L1489" s="19">
        <v>502.54</v>
      </c>
      <c r="M1489" s="19">
        <f>Table1[[#This Row],[Unit_Selling Price]]-Table1[[#This Row],[Unit_Cost]]</f>
        <v>165.73</v>
      </c>
      <c r="N1489" s="19">
        <f>Table1[[#This Row],[Quantity]]*Table1[[#This Row],[unit_per Profit]]</f>
        <v>174182.23</v>
      </c>
    </row>
    <row r="1490" spans="1:14" x14ac:dyDescent="0.2">
      <c r="A1490" s="10" t="s">
        <v>32</v>
      </c>
      <c r="B1490" s="10" t="s">
        <v>33</v>
      </c>
      <c r="C1490" s="10" t="s">
        <v>65</v>
      </c>
      <c r="D1490" s="10" t="s">
        <v>23</v>
      </c>
      <c r="E1490" s="10" t="s">
        <v>35</v>
      </c>
      <c r="F1490" s="11" t="s">
        <v>1363</v>
      </c>
      <c r="G1490" s="10">
        <v>2011</v>
      </c>
      <c r="H1490" s="10">
        <v>958159577</v>
      </c>
      <c r="I1490" s="17">
        <v>40637</v>
      </c>
      <c r="J1490" s="18">
        <v>9566</v>
      </c>
      <c r="K1490" s="19">
        <v>9.33</v>
      </c>
      <c r="L1490" s="19">
        <v>6.92</v>
      </c>
      <c r="M1490" s="19">
        <f>Table1[[#This Row],[Unit_Selling Price]]-Table1[[#This Row],[Unit_Cost]]</f>
        <v>2.41</v>
      </c>
      <c r="N1490" s="19">
        <f>Table1[[#This Row],[Quantity]]*Table1[[#This Row],[unit_per Profit]]</f>
        <v>23054.06</v>
      </c>
    </row>
    <row r="1491" spans="1:14" x14ac:dyDescent="0.2">
      <c r="A1491" s="10" t="s">
        <v>32</v>
      </c>
      <c r="B1491" s="10" t="s">
        <v>209</v>
      </c>
      <c r="C1491" s="10" t="s">
        <v>85</v>
      </c>
      <c r="D1491" s="10" t="s">
        <v>27</v>
      </c>
      <c r="E1491" s="10" t="s">
        <v>43</v>
      </c>
      <c r="F1491" s="11" t="s">
        <v>1364</v>
      </c>
      <c r="G1491" s="10">
        <v>2013</v>
      </c>
      <c r="H1491" s="10">
        <v>230871951</v>
      </c>
      <c r="I1491" s="17">
        <v>41494</v>
      </c>
      <c r="J1491" s="18">
        <v>8996</v>
      </c>
      <c r="K1491" s="19">
        <v>668.27</v>
      </c>
      <c r="L1491" s="19">
        <v>502.54</v>
      </c>
      <c r="M1491" s="19">
        <f>Table1[[#This Row],[Unit_Selling Price]]-Table1[[#This Row],[Unit_Cost]]</f>
        <v>165.73</v>
      </c>
      <c r="N1491" s="19">
        <f>Table1[[#This Row],[Quantity]]*Table1[[#This Row],[unit_per Profit]]</f>
        <v>1490907.08</v>
      </c>
    </row>
    <row r="1492" spans="1:14" x14ac:dyDescent="0.2">
      <c r="A1492" s="10" t="s">
        <v>46</v>
      </c>
      <c r="B1492" s="10" t="s">
        <v>227</v>
      </c>
      <c r="C1492" s="10" t="s">
        <v>65</v>
      </c>
      <c r="D1492" s="10" t="s">
        <v>23</v>
      </c>
      <c r="E1492" s="10" t="s">
        <v>24</v>
      </c>
      <c r="F1492" s="11" t="s">
        <v>1365</v>
      </c>
      <c r="G1492" s="10">
        <v>2017</v>
      </c>
      <c r="H1492" s="10">
        <v>595584142</v>
      </c>
      <c r="I1492" s="17" t="s">
        <v>1366</v>
      </c>
      <c r="J1492" s="18">
        <v>5438</v>
      </c>
      <c r="K1492" s="19">
        <v>9.33</v>
      </c>
      <c r="L1492" s="19">
        <v>6.92</v>
      </c>
      <c r="M1492" s="19">
        <f>Table1[[#This Row],[Unit_Selling Price]]-Table1[[#This Row],[Unit_Cost]]</f>
        <v>2.41</v>
      </c>
      <c r="N1492" s="19">
        <f>Table1[[#This Row],[Quantity]]*Table1[[#This Row],[unit_per Profit]]</f>
        <v>13105.58</v>
      </c>
    </row>
    <row r="1493" spans="1:14" x14ac:dyDescent="0.2">
      <c r="A1493" s="10" t="s">
        <v>29</v>
      </c>
      <c r="B1493" s="10" t="s">
        <v>109</v>
      </c>
      <c r="C1493" s="10" t="s">
        <v>56</v>
      </c>
      <c r="D1493" s="10" t="s">
        <v>27</v>
      </c>
      <c r="E1493" s="10" t="s">
        <v>43</v>
      </c>
      <c r="F1493" s="11" t="s">
        <v>310</v>
      </c>
      <c r="G1493" s="10">
        <v>2017</v>
      </c>
      <c r="H1493" s="10">
        <v>783594977</v>
      </c>
      <c r="I1493" s="17">
        <v>42740</v>
      </c>
      <c r="J1493" s="18">
        <v>2022</v>
      </c>
      <c r="K1493" s="19">
        <v>421.89</v>
      </c>
      <c r="L1493" s="19">
        <v>364.69</v>
      </c>
      <c r="M1493" s="19">
        <f>Table1[[#This Row],[Unit_Selling Price]]-Table1[[#This Row],[Unit_Cost]]</f>
        <v>57.2</v>
      </c>
      <c r="N1493" s="19">
        <f>Table1[[#This Row],[Quantity]]*Table1[[#This Row],[unit_per Profit]]</f>
        <v>115658.4</v>
      </c>
    </row>
    <row r="1494" spans="1:14" x14ac:dyDescent="0.2">
      <c r="A1494" s="10" t="s">
        <v>32</v>
      </c>
      <c r="B1494" s="10" t="s">
        <v>189</v>
      </c>
      <c r="C1494" s="10" t="s">
        <v>39</v>
      </c>
      <c r="D1494" s="10" t="s">
        <v>23</v>
      </c>
      <c r="E1494" s="10" t="s">
        <v>35</v>
      </c>
      <c r="F1494" s="11" t="s">
        <v>349</v>
      </c>
      <c r="G1494" s="10">
        <v>2016</v>
      </c>
      <c r="H1494" s="10">
        <v>946515786</v>
      </c>
      <c r="I1494" s="17">
        <v>42470</v>
      </c>
      <c r="J1494" s="18">
        <v>3910</v>
      </c>
      <c r="K1494" s="19">
        <v>81.73</v>
      </c>
      <c r="L1494" s="19">
        <v>56.67</v>
      </c>
      <c r="M1494" s="19">
        <f>Table1[[#This Row],[Unit_Selling Price]]-Table1[[#This Row],[Unit_Cost]]</f>
        <v>25.06</v>
      </c>
      <c r="N1494" s="19">
        <f>Table1[[#This Row],[Quantity]]*Table1[[#This Row],[unit_per Profit]]</f>
        <v>97984.6</v>
      </c>
    </row>
    <row r="1495" spans="1:14" x14ac:dyDescent="0.2">
      <c r="A1495" s="10" t="s">
        <v>29</v>
      </c>
      <c r="B1495" s="10" t="s">
        <v>223</v>
      </c>
      <c r="C1495" s="10" t="s">
        <v>26</v>
      </c>
      <c r="D1495" s="10" t="s">
        <v>23</v>
      </c>
      <c r="E1495" s="10" t="s">
        <v>35</v>
      </c>
      <c r="F1495" s="11">
        <v>42433</v>
      </c>
      <c r="G1495" s="10">
        <v>2016</v>
      </c>
      <c r="H1495" s="10">
        <v>406270396</v>
      </c>
      <c r="I1495" s="17" t="s">
        <v>545</v>
      </c>
      <c r="J1495" s="18">
        <v>3293</v>
      </c>
      <c r="K1495" s="19">
        <v>152.58000000000001</v>
      </c>
      <c r="L1495" s="19">
        <v>97.44</v>
      </c>
      <c r="M1495" s="19">
        <f>Table1[[#This Row],[Unit_Selling Price]]-Table1[[#This Row],[Unit_Cost]]</f>
        <v>55.14</v>
      </c>
      <c r="N1495" s="19">
        <f>Table1[[#This Row],[Quantity]]*Table1[[#This Row],[unit_per Profit]]</f>
        <v>181576.02</v>
      </c>
    </row>
    <row r="1496" spans="1:14" x14ac:dyDescent="0.2">
      <c r="A1496" s="10" t="s">
        <v>29</v>
      </c>
      <c r="B1496" s="10" t="s">
        <v>153</v>
      </c>
      <c r="C1496" s="10" t="s">
        <v>77</v>
      </c>
      <c r="D1496" s="10" t="s">
        <v>23</v>
      </c>
      <c r="E1496" s="10" t="s">
        <v>35</v>
      </c>
      <c r="F1496" s="11" t="s">
        <v>1180</v>
      </c>
      <c r="G1496" s="10">
        <v>2010</v>
      </c>
      <c r="H1496" s="10">
        <v>805095136</v>
      </c>
      <c r="I1496" s="17" t="s">
        <v>1367</v>
      </c>
      <c r="J1496" s="18">
        <v>4396</v>
      </c>
      <c r="K1496" s="19">
        <v>154.06</v>
      </c>
      <c r="L1496" s="19">
        <v>90.93</v>
      </c>
      <c r="M1496" s="19">
        <f>Table1[[#This Row],[Unit_Selling Price]]-Table1[[#This Row],[Unit_Cost]]</f>
        <v>63.13</v>
      </c>
      <c r="N1496" s="19">
        <f>Table1[[#This Row],[Quantity]]*Table1[[#This Row],[unit_per Profit]]</f>
        <v>277519.48</v>
      </c>
    </row>
    <row r="1497" spans="1:14" x14ac:dyDescent="0.2">
      <c r="A1497" s="10" t="s">
        <v>32</v>
      </c>
      <c r="B1497" s="10" t="s">
        <v>135</v>
      </c>
      <c r="C1497" s="10" t="s">
        <v>65</v>
      </c>
      <c r="D1497" s="10" t="s">
        <v>27</v>
      </c>
      <c r="E1497" s="10" t="s">
        <v>24</v>
      </c>
      <c r="F1497" s="11">
        <v>41246</v>
      </c>
      <c r="G1497" s="10">
        <v>2012</v>
      </c>
      <c r="H1497" s="10">
        <v>255538833</v>
      </c>
      <c r="I1497" s="17" t="s">
        <v>1368</v>
      </c>
      <c r="J1497" s="18">
        <v>8474</v>
      </c>
      <c r="K1497" s="19">
        <v>9.33</v>
      </c>
      <c r="L1497" s="19">
        <v>6.92</v>
      </c>
      <c r="M1497" s="19">
        <f>Table1[[#This Row],[Unit_Selling Price]]-Table1[[#This Row],[Unit_Cost]]</f>
        <v>2.41</v>
      </c>
      <c r="N1497" s="19">
        <f>Table1[[#This Row],[Quantity]]*Table1[[#This Row],[unit_per Profit]]</f>
        <v>20422.34</v>
      </c>
    </row>
    <row r="1498" spans="1:14" x14ac:dyDescent="0.2">
      <c r="A1498" s="10" t="s">
        <v>46</v>
      </c>
      <c r="B1498" s="10" t="s">
        <v>146</v>
      </c>
      <c r="C1498" s="10" t="s">
        <v>49</v>
      </c>
      <c r="D1498" s="10" t="s">
        <v>23</v>
      </c>
      <c r="E1498" s="10" t="s">
        <v>28</v>
      </c>
      <c r="F1498" s="11" t="s">
        <v>982</v>
      </c>
      <c r="G1498" s="10">
        <v>2015</v>
      </c>
      <c r="H1498" s="10">
        <v>990462815</v>
      </c>
      <c r="I1498" s="17" t="s">
        <v>597</v>
      </c>
      <c r="J1498" s="18">
        <v>8812</v>
      </c>
      <c r="K1498" s="19">
        <v>651.21</v>
      </c>
      <c r="L1498" s="19">
        <v>524.96</v>
      </c>
      <c r="M1498" s="19">
        <f>Table1[[#This Row],[Unit_Selling Price]]-Table1[[#This Row],[Unit_Cost]]</f>
        <v>126.25</v>
      </c>
      <c r="N1498" s="19">
        <f>Table1[[#This Row],[Quantity]]*Table1[[#This Row],[unit_per Profit]]</f>
        <v>1112515</v>
      </c>
    </row>
    <row r="1499" spans="1:14" x14ac:dyDescent="0.2">
      <c r="A1499" s="10" t="s">
        <v>40</v>
      </c>
      <c r="B1499" s="10" t="s">
        <v>74</v>
      </c>
      <c r="C1499" s="10" t="s">
        <v>22</v>
      </c>
      <c r="D1499" s="10" t="s">
        <v>27</v>
      </c>
      <c r="E1499" s="10" t="s">
        <v>24</v>
      </c>
      <c r="F1499" s="11" t="s">
        <v>898</v>
      </c>
      <c r="G1499" s="10">
        <v>2016</v>
      </c>
      <c r="H1499" s="10">
        <v>813040912</v>
      </c>
      <c r="I1499" s="17" t="s">
        <v>898</v>
      </c>
      <c r="J1499" s="18">
        <v>5728</v>
      </c>
      <c r="K1499" s="19">
        <v>255.28</v>
      </c>
      <c r="L1499" s="19">
        <v>159.41999999999999</v>
      </c>
      <c r="M1499" s="19">
        <f>Table1[[#This Row],[Unit_Selling Price]]-Table1[[#This Row],[Unit_Cost]]</f>
        <v>95.86</v>
      </c>
      <c r="N1499" s="19">
        <f>Table1[[#This Row],[Quantity]]*Table1[[#This Row],[unit_per Profit]]</f>
        <v>549086.07999999996</v>
      </c>
    </row>
    <row r="1500" spans="1:14" x14ac:dyDescent="0.2">
      <c r="A1500" s="10" t="s">
        <v>46</v>
      </c>
      <c r="B1500" s="10" t="s">
        <v>142</v>
      </c>
      <c r="C1500" s="10" t="s">
        <v>39</v>
      </c>
      <c r="D1500" s="10" t="s">
        <v>23</v>
      </c>
      <c r="E1500" s="10" t="s">
        <v>28</v>
      </c>
      <c r="F1500" s="11">
        <v>41701</v>
      </c>
      <c r="G1500" s="10">
        <v>2014</v>
      </c>
      <c r="H1500" s="10">
        <v>746759450</v>
      </c>
      <c r="I1500" s="17">
        <v>41702</v>
      </c>
      <c r="J1500" s="18">
        <v>1571</v>
      </c>
      <c r="K1500" s="19">
        <v>81.73</v>
      </c>
      <c r="L1500" s="19">
        <v>56.67</v>
      </c>
      <c r="M1500" s="19">
        <f>Table1[[#This Row],[Unit_Selling Price]]-Table1[[#This Row],[Unit_Cost]]</f>
        <v>25.06</v>
      </c>
      <c r="N1500" s="19">
        <f>Table1[[#This Row],[Quantity]]*Table1[[#This Row],[unit_per Profit]]</f>
        <v>39369.26</v>
      </c>
    </row>
    <row r="1501" spans="1:14" x14ac:dyDescent="0.2">
      <c r="A1501" s="10" t="s">
        <v>29</v>
      </c>
      <c r="B1501" s="10" t="s">
        <v>124</v>
      </c>
      <c r="C1501" s="10" t="s">
        <v>34</v>
      </c>
      <c r="D1501" s="10" t="s">
        <v>23</v>
      </c>
      <c r="E1501" s="10" t="s">
        <v>24</v>
      </c>
      <c r="F1501" s="11">
        <v>40553</v>
      </c>
      <c r="G1501" s="10">
        <v>2011</v>
      </c>
      <c r="H1501" s="10">
        <v>985417258</v>
      </c>
      <c r="I1501" s="17" t="s">
        <v>1051</v>
      </c>
      <c r="J1501" s="18">
        <v>5720</v>
      </c>
      <c r="K1501" s="19">
        <v>205.7</v>
      </c>
      <c r="L1501" s="19">
        <v>117.11</v>
      </c>
      <c r="M1501" s="19">
        <f>Table1[[#This Row],[Unit_Selling Price]]-Table1[[#This Row],[Unit_Cost]]</f>
        <v>88.59</v>
      </c>
      <c r="N1501" s="19">
        <f>Table1[[#This Row],[Quantity]]*Table1[[#This Row],[unit_per Profit]]</f>
        <v>506734.8</v>
      </c>
    </row>
    <row r="1502" spans="1:14" x14ac:dyDescent="0.2">
      <c r="A1502" s="10" t="s">
        <v>29</v>
      </c>
      <c r="B1502" s="10" t="s">
        <v>112</v>
      </c>
      <c r="C1502" s="10" t="s">
        <v>34</v>
      </c>
      <c r="D1502" s="10" t="s">
        <v>27</v>
      </c>
      <c r="E1502" s="10" t="s">
        <v>24</v>
      </c>
      <c r="F1502" s="11" t="s">
        <v>394</v>
      </c>
      <c r="G1502" s="10">
        <v>2013</v>
      </c>
      <c r="H1502" s="10">
        <v>443125665</v>
      </c>
      <c r="I1502" s="17">
        <v>41524</v>
      </c>
      <c r="J1502" s="18">
        <v>9586</v>
      </c>
      <c r="K1502" s="19">
        <v>205.7</v>
      </c>
      <c r="L1502" s="19">
        <v>117.11</v>
      </c>
      <c r="M1502" s="19">
        <f>Table1[[#This Row],[Unit_Selling Price]]-Table1[[#This Row],[Unit_Cost]]</f>
        <v>88.59</v>
      </c>
      <c r="N1502" s="19">
        <f>Table1[[#This Row],[Quantity]]*Table1[[#This Row],[unit_per Profit]]</f>
        <v>849223.74</v>
      </c>
    </row>
    <row r="1503" spans="1:14" x14ac:dyDescent="0.2">
      <c r="A1503" s="10" t="s">
        <v>46</v>
      </c>
      <c r="B1503" s="10" t="s">
        <v>273</v>
      </c>
      <c r="C1503" s="10" t="s">
        <v>77</v>
      </c>
      <c r="D1503" s="10" t="s">
        <v>27</v>
      </c>
      <c r="E1503" s="10" t="s">
        <v>28</v>
      </c>
      <c r="F1503" s="11" t="s">
        <v>1307</v>
      </c>
      <c r="G1503" s="10">
        <v>2013</v>
      </c>
      <c r="H1503" s="10">
        <v>804308497</v>
      </c>
      <c r="I1503" s="17" t="s">
        <v>855</v>
      </c>
      <c r="J1503" s="18">
        <v>1613</v>
      </c>
      <c r="K1503" s="19">
        <v>154.06</v>
      </c>
      <c r="L1503" s="19">
        <v>90.93</v>
      </c>
      <c r="M1503" s="19">
        <f>Table1[[#This Row],[Unit_Selling Price]]-Table1[[#This Row],[Unit_Cost]]</f>
        <v>63.13</v>
      </c>
      <c r="N1503" s="19">
        <f>Table1[[#This Row],[Quantity]]*Table1[[#This Row],[unit_per Profit]]</f>
        <v>101828.69</v>
      </c>
    </row>
    <row r="1504" spans="1:14" x14ac:dyDescent="0.2">
      <c r="A1504" s="10" t="s">
        <v>278</v>
      </c>
      <c r="B1504" s="10" t="s">
        <v>180</v>
      </c>
      <c r="C1504" s="10" t="s">
        <v>51</v>
      </c>
      <c r="D1504" s="10" t="s">
        <v>23</v>
      </c>
      <c r="E1504" s="10" t="s">
        <v>43</v>
      </c>
      <c r="F1504" s="11">
        <v>41376</v>
      </c>
      <c r="G1504" s="10">
        <v>2013</v>
      </c>
      <c r="H1504" s="10">
        <v>673702085</v>
      </c>
      <c r="I1504" s="17" t="s">
        <v>1207</v>
      </c>
      <c r="J1504" s="18">
        <v>2273</v>
      </c>
      <c r="K1504" s="19">
        <v>437.2</v>
      </c>
      <c r="L1504" s="19">
        <v>263.33</v>
      </c>
      <c r="M1504" s="19">
        <f>Table1[[#This Row],[Unit_Selling Price]]-Table1[[#This Row],[Unit_Cost]]</f>
        <v>173.87</v>
      </c>
      <c r="N1504" s="19">
        <f>Table1[[#This Row],[Quantity]]*Table1[[#This Row],[unit_per Profit]]</f>
        <v>395206.51</v>
      </c>
    </row>
    <row r="1505" spans="1:14" x14ac:dyDescent="0.2">
      <c r="A1505" s="10" t="s">
        <v>32</v>
      </c>
      <c r="B1505" s="10" t="s">
        <v>36</v>
      </c>
      <c r="C1505" s="10" t="s">
        <v>65</v>
      </c>
      <c r="D1505" s="10" t="s">
        <v>27</v>
      </c>
      <c r="E1505" s="10" t="s">
        <v>35</v>
      </c>
      <c r="F1505" s="11">
        <v>42251</v>
      </c>
      <c r="G1505" s="10">
        <v>2015</v>
      </c>
      <c r="H1505" s="10">
        <v>526355254</v>
      </c>
      <c r="I1505" s="17" t="s">
        <v>1163</v>
      </c>
      <c r="J1505" s="18">
        <v>9071</v>
      </c>
      <c r="K1505" s="19">
        <v>9.33</v>
      </c>
      <c r="L1505" s="19">
        <v>6.92</v>
      </c>
      <c r="M1505" s="19">
        <f>Table1[[#This Row],[Unit_Selling Price]]-Table1[[#This Row],[Unit_Cost]]</f>
        <v>2.41</v>
      </c>
      <c r="N1505" s="19">
        <f>Table1[[#This Row],[Quantity]]*Table1[[#This Row],[unit_per Profit]]</f>
        <v>21861.11</v>
      </c>
    </row>
    <row r="1506" spans="1:14" x14ac:dyDescent="0.2">
      <c r="A1506" s="10" t="s">
        <v>278</v>
      </c>
      <c r="B1506" s="10" t="s">
        <v>191</v>
      </c>
      <c r="C1506" s="10" t="s">
        <v>42</v>
      </c>
      <c r="D1506" s="10" t="s">
        <v>27</v>
      </c>
      <c r="E1506" s="10" t="s">
        <v>35</v>
      </c>
      <c r="F1506" s="11">
        <v>40247</v>
      </c>
      <c r="G1506" s="10">
        <v>2010</v>
      </c>
      <c r="H1506" s="10">
        <v>457629334</v>
      </c>
      <c r="I1506" s="17">
        <v>40220</v>
      </c>
      <c r="J1506" s="18">
        <v>1544</v>
      </c>
      <c r="K1506" s="19">
        <v>109.28</v>
      </c>
      <c r="L1506" s="19">
        <v>35.840000000000003</v>
      </c>
      <c r="M1506" s="19">
        <f>Table1[[#This Row],[Unit_Selling Price]]-Table1[[#This Row],[Unit_Cost]]</f>
        <v>73.44</v>
      </c>
      <c r="N1506" s="19">
        <f>Table1[[#This Row],[Quantity]]*Table1[[#This Row],[unit_per Profit]]</f>
        <v>113391.36</v>
      </c>
    </row>
    <row r="1507" spans="1:14" x14ac:dyDescent="0.2">
      <c r="A1507" s="10" t="s">
        <v>46</v>
      </c>
      <c r="B1507" s="10" t="s">
        <v>92</v>
      </c>
      <c r="C1507" s="10" t="s">
        <v>34</v>
      </c>
      <c r="D1507" s="10" t="s">
        <v>27</v>
      </c>
      <c r="E1507" s="10" t="s">
        <v>43</v>
      </c>
      <c r="F1507" s="11" t="s">
        <v>717</v>
      </c>
      <c r="G1507" s="10">
        <v>2013</v>
      </c>
      <c r="H1507" s="10">
        <v>633198153</v>
      </c>
      <c r="I1507" s="17">
        <v>41344</v>
      </c>
      <c r="J1507" s="18">
        <v>6260</v>
      </c>
      <c r="K1507" s="19">
        <v>205.7</v>
      </c>
      <c r="L1507" s="19">
        <v>117.11</v>
      </c>
      <c r="M1507" s="19">
        <f>Table1[[#This Row],[Unit_Selling Price]]-Table1[[#This Row],[Unit_Cost]]</f>
        <v>88.59</v>
      </c>
      <c r="N1507" s="19">
        <f>Table1[[#This Row],[Quantity]]*Table1[[#This Row],[unit_per Profit]]</f>
        <v>554573.4</v>
      </c>
    </row>
    <row r="1508" spans="1:14" x14ac:dyDescent="0.2">
      <c r="A1508" s="10" t="s">
        <v>40</v>
      </c>
      <c r="B1508" s="10" t="s">
        <v>188</v>
      </c>
      <c r="C1508" s="10" t="s">
        <v>49</v>
      </c>
      <c r="D1508" s="10" t="s">
        <v>27</v>
      </c>
      <c r="E1508" s="10" t="s">
        <v>43</v>
      </c>
      <c r="F1508" s="11">
        <v>42403</v>
      </c>
      <c r="G1508" s="10">
        <v>2016</v>
      </c>
      <c r="H1508" s="10">
        <v>839048039</v>
      </c>
      <c r="I1508" s="17">
        <v>42404</v>
      </c>
      <c r="J1508" s="18">
        <v>1815</v>
      </c>
      <c r="K1508" s="19">
        <v>651.21</v>
      </c>
      <c r="L1508" s="19">
        <v>524.96</v>
      </c>
      <c r="M1508" s="19">
        <f>Table1[[#This Row],[Unit_Selling Price]]-Table1[[#This Row],[Unit_Cost]]</f>
        <v>126.25</v>
      </c>
      <c r="N1508" s="19">
        <f>Table1[[#This Row],[Quantity]]*Table1[[#This Row],[unit_per Profit]]</f>
        <v>229143.75</v>
      </c>
    </row>
    <row r="1509" spans="1:14" x14ac:dyDescent="0.2">
      <c r="A1509" s="10" t="s">
        <v>29</v>
      </c>
      <c r="B1509" s="10" t="s">
        <v>88</v>
      </c>
      <c r="C1509" s="10" t="s">
        <v>31</v>
      </c>
      <c r="D1509" s="10" t="s">
        <v>23</v>
      </c>
      <c r="E1509" s="10" t="s">
        <v>35</v>
      </c>
      <c r="F1509" s="11" t="s">
        <v>1134</v>
      </c>
      <c r="G1509" s="10">
        <v>2014</v>
      </c>
      <c r="H1509" s="10">
        <v>931477820</v>
      </c>
      <c r="I1509" s="17" t="s">
        <v>498</v>
      </c>
      <c r="J1509" s="18">
        <v>3841</v>
      </c>
      <c r="K1509" s="19">
        <v>47.45</v>
      </c>
      <c r="L1509" s="19">
        <v>31.79</v>
      </c>
      <c r="M1509" s="19">
        <f>Table1[[#This Row],[Unit_Selling Price]]-Table1[[#This Row],[Unit_Cost]]</f>
        <v>15.66</v>
      </c>
      <c r="N1509" s="19">
        <f>Table1[[#This Row],[Quantity]]*Table1[[#This Row],[unit_per Profit]]</f>
        <v>60150.06</v>
      </c>
    </row>
    <row r="1510" spans="1:14" x14ac:dyDescent="0.2">
      <c r="A1510" s="10" t="s">
        <v>29</v>
      </c>
      <c r="B1510" s="10" t="s">
        <v>124</v>
      </c>
      <c r="C1510" s="10" t="s">
        <v>39</v>
      </c>
      <c r="D1510" s="10" t="s">
        <v>27</v>
      </c>
      <c r="E1510" s="10" t="s">
        <v>43</v>
      </c>
      <c r="F1510" s="11" t="s">
        <v>1369</v>
      </c>
      <c r="G1510" s="10">
        <v>2013</v>
      </c>
      <c r="H1510" s="10">
        <v>387098824</v>
      </c>
      <c r="I1510" s="17">
        <v>41730</v>
      </c>
      <c r="J1510" s="18">
        <v>9999</v>
      </c>
      <c r="K1510" s="19">
        <v>81.73</v>
      </c>
      <c r="L1510" s="19">
        <v>56.67</v>
      </c>
      <c r="M1510" s="19">
        <f>Table1[[#This Row],[Unit_Selling Price]]-Table1[[#This Row],[Unit_Cost]]</f>
        <v>25.06</v>
      </c>
      <c r="N1510" s="19">
        <f>Table1[[#This Row],[Quantity]]*Table1[[#This Row],[unit_per Profit]]</f>
        <v>250574.94</v>
      </c>
    </row>
    <row r="1511" spans="1:14" x14ac:dyDescent="0.2">
      <c r="A1511" s="10" t="s">
        <v>46</v>
      </c>
      <c r="B1511" s="10" t="s">
        <v>207</v>
      </c>
      <c r="C1511" s="10" t="s">
        <v>56</v>
      </c>
      <c r="D1511" s="10" t="s">
        <v>23</v>
      </c>
      <c r="E1511" s="10" t="s">
        <v>35</v>
      </c>
      <c r="F1511" s="11" t="s">
        <v>880</v>
      </c>
      <c r="G1511" s="10">
        <v>2017</v>
      </c>
      <c r="H1511" s="10">
        <v>552834880</v>
      </c>
      <c r="I1511" s="17" t="s">
        <v>310</v>
      </c>
      <c r="J1511" s="18">
        <v>4981</v>
      </c>
      <c r="K1511" s="19">
        <v>421.89</v>
      </c>
      <c r="L1511" s="19">
        <v>364.69</v>
      </c>
      <c r="M1511" s="19">
        <f>Table1[[#This Row],[Unit_Selling Price]]-Table1[[#This Row],[Unit_Cost]]</f>
        <v>57.2</v>
      </c>
      <c r="N1511" s="19">
        <f>Table1[[#This Row],[Quantity]]*Table1[[#This Row],[unit_per Profit]]</f>
        <v>284913.2</v>
      </c>
    </row>
    <row r="1512" spans="1:14" x14ac:dyDescent="0.2">
      <c r="A1512" s="10" t="s">
        <v>29</v>
      </c>
      <c r="B1512" s="10" t="s">
        <v>144</v>
      </c>
      <c r="C1512" s="10" t="s">
        <v>56</v>
      </c>
      <c r="D1512" s="10" t="s">
        <v>27</v>
      </c>
      <c r="E1512" s="10" t="s">
        <v>24</v>
      </c>
      <c r="F1512" s="11">
        <v>41251</v>
      </c>
      <c r="G1512" s="10">
        <v>2012</v>
      </c>
      <c r="H1512" s="10">
        <v>595922315</v>
      </c>
      <c r="I1512" s="17">
        <v>41008</v>
      </c>
      <c r="J1512" s="18">
        <v>5510</v>
      </c>
      <c r="K1512" s="19">
        <v>421.89</v>
      </c>
      <c r="L1512" s="19">
        <v>364.69</v>
      </c>
      <c r="M1512" s="19">
        <f>Table1[[#This Row],[Unit_Selling Price]]-Table1[[#This Row],[Unit_Cost]]</f>
        <v>57.2</v>
      </c>
      <c r="N1512" s="19">
        <f>Table1[[#This Row],[Quantity]]*Table1[[#This Row],[unit_per Profit]]</f>
        <v>315172</v>
      </c>
    </row>
    <row r="1513" spans="1:14" x14ac:dyDescent="0.2">
      <c r="A1513" s="10" t="s">
        <v>29</v>
      </c>
      <c r="B1513" s="10" t="s">
        <v>204</v>
      </c>
      <c r="C1513" s="10" t="s">
        <v>49</v>
      </c>
      <c r="D1513" s="10" t="s">
        <v>23</v>
      </c>
      <c r="E1513" s="10" t="s">
        <v>24</v>
      </c>
      <c r="F1513" s="11" t="s">
        <v>735</v>
      </c>
      <c r="G1513" s="10">
        <v>2016</v>
      </c>
      <c r="H1513" s="10">
        <v>653909957</v>
      </c>
      <c r="I1513" s="17">
        <v>42525</v>
      </c>
      <c r="J1513" s="18">
        <v>5342</v>
      </c>
      <c r="K1513" s="19">
        <v>651.21</v>
      </c>
      <c r="L1513" s="19">
        <v>524.96</v>
      </c>
      <c r="M1513" s="19">
        <f>Table1[[#This Row],[Unit_Selling Price]]-Table1[[#This Row],[Unit_Cost]]</f>
        <v>126.25</v>
      </c>
      <c r="N1513" s="19">
        <f>Table1[[#This Row],[Quantity]]*Table1[[#This Row],[unit_per Profit]]</f>
        <v>674427.5</v>
      </c>
    </row>
    <row r="1514" spans="1:14" x14ac:dyDescent="0.2">
      <c r="A1514" s="10" t="s">
        <v>46</v>
      </c>
      <c r="B1514" s="10" t="s">
        <v>120</v>
      </c>
      <c r="C1514" s="10" t="s">
        <v>31</v>
      </c>
      <c r="D1514" s="10" t="s">
        <v>23</v>
      </c>
      <c r="E1514" s="10" t="s">
        <v>24</v>
      </c>
      <c r="F1514" s="11" t="s">
        <v>1361</v>
      </c>
      <c r="G1514" s="10">
        <v>2014</v>
      </c>
      <c r="H1514" s="10">
        <v>484659135</v>
      </c>
      <c r="I1514" s="17" t="s">
        <v>1283</v>
      </c>
      <c r="J1514" s="18">
        <v>263</v>
      </c>
      <c r="K1514" s="19">
        <v>47.45</v>
      </c>
      <c r="L1514" s="19">
        <v>31.79</v>
      </c>
      <c r="M1514" s="19">
        <f>Table1[[#This Row],[Unit_Selling Price]]-Table1[[#This Row],[Unit_Cost]]</f>
        <v>15.66</v>
      </c>
      <c r="N1514" s="19">
        <f>Table1[[#This Row],[Quantity]]*Table1[[#This Row],[unit_per Profit]]</f>
        <v>4118.58</v>
      </c>
    </row>
    <row r="1515" spans="1:14" x14ac:dyDescent="0.2">
      <c r="A1515" s="10" t="s">
        <v>46</v>
      </c>
      <c r="B1515" s="10" t="s">
        <v>228</v>
      </c>
      <c r="C1515" s="10" t="s">
        <v>26</v>
      </c>
      <c r="D1515" s="10" t="s">
        <v>23</v>
      </c>
      <c r="E1515" s="10" t="s">
        <v>43</v>
      </c>
      <c r="F1515" s="11" t="s">
        <v>745</v>
      </c>
      <c r="G1515" s="10">
        <v>2015</v>
      </c>
      <c r="H1515" s="10">
        <v>816343677</v>
      </c>
      <c r="I1515" s="17" t="s">
        <v>290</v>
      </c>
      <c r="J1515" s="18">
        <v>3090</v>
      </c>
      <c r="K1515" s="19">
        <v>152.58000000000001</v>
      </c>
      <c r="L1515" s="19">
        <v>97.44</v>
      </c>
      <c r="M1515" s="19">
        <f>Table1[[#This Row],[Unit_Selling Price]]-Table1[[#This Row],[Unit_Cost]]</f>
        <v>55.14</v>
      </c>
      <c r="N1515" s="19">
        <f>Table1[[#This Row],[Quantity]]*Table1[[#This Row],[unit_per Profit]]</f>
        <v>170382.6</v>
      </c>
    </row>
    <row r="1516" spans="1:14" x14ac:dyDescent="0.2">
      <c r="A1516" s="10" t="s">
        <v>32</v>
      </c>
      <c r="B1516" s="10" t="s">
        <v>152</v>
      </c>
      <c r="C1516" s="10" t="s">
        <v>39</v>
      </c>
      <c r="D1516" s="10" t="s">
        <v>23</v>
      </c>
      <c r="E1516" s="10" t="s">
        <v>24</v>
      </c>
      <c r="F1516" s="11" t="s">
        <v>1124</v>
      </c>
      <c r="G1516" s="10">
        <v>2010</v>
      </c>
      <c r="H1516" s="10">
        <v>197449910</v>
      </c>
      <c r="I1516" s="17" t="s">
        <v>650</v>
      </c>
      <c r="J1516" s="18">
        <v>8671</v>
      </c>
      <c r="K1516" s="19">
        <v>81.73</v>
      </c>
      <c r="L1516" s="19">
        <v>56.67</v>
      </c>
      <c r="M1516" s="19">
        <f>Table1[[#This Row],[Unit_Selling Price]]-Table1[[#This Row],[Unit_Cost]]</f>
        <v>25.06</v>
      </c>
      <c r="N1516" s="19">
        <f>Table1[[#This Row],[Quantity]]*Table1[[#This Row],[unit_per Profit]]</f>
        <v>217295.26</v>
      </c>
    </row>
    <row r="1517" spans="1:14" x14ac:dyDescent="0.2">
      <c r="A1517" s="10" t="s">
        <v>32</v>
      </c>
      <c r="B1517" s="10" t="s">
        <v>110</v>
      </c>
      <c r="C1517" s="10" t="s">
        <v>26</v>
      </c>
      <c r="D1517" s="10" t="s">
        <v>27</v>
      </c>
      <c r="E1517" s="10" t="s">
        <v>35</v>
      </c>
      <c r="F1517" s="11" t="s">
        <v>320</v>
      </c>
      <c r="G1517" s="10">
        <v>2012</v>
      </c>
      <c r="H1517" s="10">
        <v>846776664</v>
      </c>
      <c r="I1517" s="17">
        <v>40973</v>
      </c>
      <c r="J1517" s="18">
        <v>8887</v>
      </c>
      <c r="K1517" s="19">
        <v>152.58000000000001</v>
      </c>
      <c r="L1517" s="19">
        <v>97.44</v>
      </c>
      <c r="M1517" s="19">
        <f>Table1[[#This Row],[Unit_Selling Price]]-Table1[[#This Row],[Unit_Cost]]</f>
        <v>55.14</v>
      </c>
      <c r="N1517" s="19">
        <f>Table1[[#This Row],[Quantity]]*Table1[[#This Row],[unit_per Profit]]</f>
        <v>490029.18</v>
      </c>
    </row>
    <row r="1518" spans="1:14" x14ac:dyDescent="0.2">
      <c r="A1518" s="10" t="s">
        <v>29</v>
      </c>
      <c r="B1518" s="10" t="s">
        <v>112</v>
      </c>
      <c r="C1518" s="10" t="s">
        <v>31</v>
      </c>
      <c r="D1518" s="10" t="s">
        <v>27</v>
      </c>
      <c r="E1518" s="10" t="s">
        <v>43</v>
      </c>
      <c r="F1518" s="11">
        <v>41221</v>
      </c>
      <c r="G1518" s="10">
        <v>2012</v>
      </c>
      <c r="H1518" s="10">
        <v>103435266</v>
      </c>
      <c r="I1518" s="17" t="s">
        <v>1271</v>
      </c>
      <c r="J1518" s="18">
        <v>7648</v>
      </c>
      <c r="K1518" s="19">
        <v>47.45</v>
      </c>
      <c r="L1518" s="19">
        <v>31.79</v>
      </c>
      <c r="M1518" s="19">
        <f>Table1[[#This Row],[Unit_Selling Price]]-Table1[[#This Row],[Unit_Cost]]</f>
        <v>15.66</v>
      </c>
      <c r="N1518" s="19">
        <f>Table1[[#This Row],[Quantity]]*Table1[[#This Row],[unit_per Profit]]</f>
        <v>119767.67999999999</v>
      </c>
    </row>
    <row r="1519" spans="1:14" x14ac:dyDescent="0.2">
      <c r="A1519" s="10" t="s">
        <v>278</v>
      </c>
      <c r="B1519" s="10" t="s">
        <v>271</v>
      </c>
      <c r="C1519" s="10" t="s">
        <v>65</v>
      </c>
      <c r="D1519" s="10" t="s">
        <v>23</v>
      </c>
      <c r="E1519" s="10" t="s">
        <v>43</v>
      </c>
      <c r="F1519" s="11" t="s">
        <v>1314</v>
      </c>
      <c r="G1519" s="10">
        <v>2014</v>
      </c>
      <c r="H1519" s="10">
        <v>776849544</v>
      </c>
      <c r="I1519" s="17">
        <v>41830</v>
      </c>
      <c r="J1519" s="18">
        <v>5898</v>
      </c>
      <c r="K1519" s="19">
        <v>9.33</v>
      </c>
      <c r="L1519" s="19">
        <v>6.92</v>
      </c>
      <c r="M1519" s="19">
        <f>Table1[[#This Row],[Unit_Selling Price]]-Table1[[#This Row],[Unit_Cost]]</f>
        <v>2.41</v>
      </c>
      <c r="N1519" s="19">
        <f>Table1[[#This Row],[Quantity]]*Table1[[#This Row],[unit_per Profit]]</f>
        <v>14214.18</v>
      </c>
    </row>
    <row r="1520" spans="1:14" x14ac:dyDescent="0.2">
      <c r="A1520" s="10" t="s">
        <v>46</v>
      </c>
      <c r="B1520" s="10" t="s">
        <v>211</v>
      </c>
      <c r="C1520" s="10" t="s">
        <v>22</v>
      </c>
      <c r="D1520" s="10" t="s">
        <v>27</v>
      </c>
      <c r="E1520" s="10" t="s">
        <v>35</v>
      </c>
      <c r="F1520" s="11" t="s">
        <v>876</v>
      </c>
      <c r="G1520" s="10">
        <v>2015</v>
      </c>
      <c r="H1520" s="10">
        <v>796755826</v>
      </c>
      <c r="I1520" s="17" t="s">
        <v>1370</v>
      </c>
      <c r="J1520" s="18">
        <v>6609</v>
      </c>
      <c r="K1520" s="19">
        <v>255.28</v>
      </c>
      <c r="L1520" s="19">
        <v>159.41999999999999</v>
      </c>
      <c r="M1520" s="19">
        <f>Table1[[#This Row],[Unit_Selling Price]]-Table1[[#This Row],[Unit_Cost]]</f>
        <v>95.86</v>
      </c>
      <c r="N1520" s="19">
        <f>Table1[[#This Row],[Quantity]]*Table1[[#This Row],[unit_per Profit]]</f>
        <v>633538.74</v>
      </c>
    </row>
    <row r="1521" spans="1:14" x14ac:dyDescent="0.2">
      <c r="A1521" s="10" t="s">
        <v>29</v>
      </c>
      <c r="B1521" s="10" t="s">
        <v>181</v>
      </c>
      <c r="C1521" s="10" t="s">
        <v>56</v>
      </c>
      <c r="D1521" s="10" t="s">
        <v>27</v>
      </c>
      <c r="E1521" s="10" t="s">
        <v>35</v>
      </c>
      <c r="F1521" s="11">
        <v>42716</v>
      </c>
      <c r="G1521" s="10">
        <v>2016</v>
      </c>
      <c r="H1521" s="10">
        <v>863202941</v>
      </c>
      <c r="I1521" s="17" t="s">
        <v>764</v>
      </c>
      <c r="J1521" s="18">
        <v>9787</v>
      </c>
      <c r="K1521" s="19">
        <v>421.89</v>
      </c>
      <c r="L1521" s="19">
        <v>364.69</v>
      </c>
      <c r="M1521" s="19">
        <f>Table1[[#This Row],[Unit_Selling Price]]-Table1[[#This Row],[Unit_Cost]]</f>
        <v>57.2</v>
      </c>
      <c r="N1521" s="19">
        <f>Table1[[#This Row],[Quantity]]*Table1[[#This Row],[unit_per Profit]]</f>
        <v>559816.4</v>
      </c>
    </row>
    <row r="1522" spans="1:14" x14ac:dyDescent="0.2">
      <c r="A1522" s="10" t="s">
        <v>29</v>
      </c>
      <c r="B1522" s="10" t="s">
        <v>130</v>
      </c>
      <c r="C1522" s="10" t="s">
        <v>42</v>
      </c>
      <c r="D1522" s="10" t="s">
        <v>27</v>
      </c>
      <c r="E1522" s="10" t="s">
        <v>24</v>
      </c>
      <c r="F1522" s="11">
        <v>41854</v>
      </c>
      <c r="G1522" s="10">
        <v>2014</v>
      </c>
      <c r="H1522" s="10">
        <v>396552217</v>
      </c>
      <c r="I1522" s="17" t="s">
        <v>1141</v>
      </c>
      <c r="J1522" s="18">
        <v>7468</v>
      </c>
      <c r="K1522" s="19">
        <v>109.28</v>
      </c>
      <c r="L1522" s="19">
        <v>35.840000000000003</v>
      </c>
      <c r="M1522" s="19">
        <f>Table1[[#This Row],[Unit_Selling Price]]-Table1[[#This Row],[Unit_Cost]]</f>
        <v>73.44</v>
      </c>
      <c r="N1522" s="19">
        <f>Table1[[#This Row],[Quantity]]*Table1[[#This Row],[unit_per Profit]]</f>
        <v>548449.92000000004</v>
      </c>
    </row>
    <row r="1523" spans="1:14" x14ac:dyDescent="0.2">
      <c r="A1523" s="10" t="s">
        <v>32</v>
      </c>
      <c r="B1523" s="10" t="s">
        <v>87</v>
      </c>
      <c r="C1523" s="10" t="s">
        <v>31</v>
      </c>
      <c r="D1523" s="10" t="s">
        <v>27</v>
      </c>
      <c r="E1523" s="10" t="s">
        <v>28</v>
      </c>
      <c r="F1523" s="11">
        <v>42095</v>
      </c>
      <c r="G1523" s="10">
        <v>2015</v>
      </c>
      <c r="H1523" s="10">
        <v>687477481</v>
      </c>
      <c r="I1523" s="17" t="s">
        <v>1232</v>
      </c>
      <c r="J1523" s="18">
        <v>8719</v>
      </c>
      <c r="K1523" s="19">
        <v>47.45</v>
      </c>
      <c r="L1523" s="19">
        <v>31.79</v>
      </c>
      <c r="M1523" s="19">
        <f>Table1[[#This Row],[Unit_Selling Price]]-Table1[[#This Row],[Unit_Cost]]</f>
        <v>15.66</v>
      </c>
      <c r="N1523" s="19">
        <f>Table1[[#This Row],[Quantity]]*Table1[[#This Row],[unit_per Profit]]</f>
        <v>136539.54</v>
      </c>
    </row>
    <row r="1524" spans="1:14" x14ac:dyDescent="0.2">
      <c r="A1524" s="10" t="s">
        <v>46</v>
      </c>
      <c r="B1524" s="10" t="s">
        <v>78</v>
      </c>
      <c r="C1524" s="10" t="s">
        <v>26</v>
      </c>
      <c r="D1524" s="10" t="s">
        <v>23</v>
      </c>
      <c r="E1524" s="10" t="s">
        <v>43</v>
      </c>
      <c r="F1524" s="11">
        <v>41276</v>
      </c>
      <c r="G1524" s="10">
        <v>2013</v>
      </c>
      <c r="H1524" s="10">
        <v>846965062</v>
      </c>
      <c r="I1524" s="17">
        <v>41610</v>
      </c>
      <c r="J1524" s="18">
        <v>4638</v>
      </c>
      <c r="K1524" s="19">
        <v>152.58000000000001</v>
      </c>
      <c r="L1524" s="19">
        <v>97.44</v>
      </c>
      <c r="M1524" s="19">
        <f>Table1[[#This Row],[Unit_Selling Price]]-Table1[[#This Row],[Unit_Cost]]</f>
        <v>55.14</v>
      </c>
      <c r="N1524" s="19">
        <f>Table1[[#This Row],[Quantity]]*Table1[[#This Row],[unit_per Profit]]</f>
        <v>255739.32</v>
      </c>
    </row>
    <row r="1525" spans="1:14" x14ac:dyDescent="0.2">
      <c r="A1525" s="10" t="s">
        <v>37</v>
      </c>
      <c r="B1525" s="10" t="s">
        <v>45</v>
      </c>
      <c r="C1525" s="10" t="s">
        <v>39</v>
      </c>
      <c r="D1525" s="10" t="s">
        <v>23</v>
      </c>
      <c r="E1525" s="10" t="s">
        <v>24</v>
      </c>
      <c r="F1525" s="11">
        <v>41705</v>
      </c>
      <c r="G1525" s="10">
        <v>2014</v>
      </c>
      <c r="H1525" s="10">
        <v>956313788</v>
      </c>
      <c r="I1525" s="17" t="s">
        <v>498</v>
      </c>
      <c r="J1525" s="18">
        <v>3356</v>
      </c>
      <c r="K1525" s="19">
        <v>81.73</v>
      </c>
      <c r="L1525" s="19">
        <v>56.67</v>
      </c>
      <c r="M1525" s="19">
        <f>Table1[[#This Row],[Unit_Selling Price]]-Table1[[#This Row],[Unit_Cost]]</f>
        <v>25.06</v>
      </c>
      <c r="N1525" s="19">
        <f>Table1[[#This Row],[Quantity]]*Table1[[#This Row],[unit_per Profit]]</f>
        <v>84101.36</v>
      </c>
    </row>
    <row r="1526" spans="1:14" x14ac:dyDescent="0.2">
      <c r="A1526" s="10" t="s">
        <v>278</v>
      </c>
      <c r="B1526" s="10" t="s">
        <v>121</v>
      </c>
      <c r="C1526" s="10" t="s">
        <v>42</v>
      </c>
      <c r="D1526" s="10" t="s">
        <v>27</v>
      </c>
      <c r="E1526" s="10" t="s">
        <v>43</v>
      </c>
      <c r="F1526" s="11">
        <v>40637</v>
      </c>
      <c r="G1526" s="10">
        <v>2011</v>
      </c>
      <c r="H1526" s="10">
        <v>717134988</v>
      </c>
      <c r="I1526" s="17" t="s">
        <v>1371</v>
      </c>
      <c r="J1526" s="18">
        <v>5034</v>
      </c>
      <c r="K1526" s="19">
        <v>109.28</v>
      </c>
      <c r="L1526" s="19">
        <v>35.840000000000003</v>
      </c>
      <c r="M1526" s="19">
        <f>Table1[[#This Row],[Unit_Selling Price]]-Table1[[#This Row],[Unit_Cost]]</f>
        <v>73.44</v>
      </c>
      <c r="N1526" s="19">
        <f>Table1[[#This Row],[Quantity]]*Table1[[#This Row],[unit_per Profit]]</f>
        <v>369696.96</v>
      </c>
    </row>
    <row r="1527" spans="1:14" x14ac:dyDescent="0.2">
      <c r="A1527" s="10" t="s">
        <v>29</v>
      </c>
      <c r="B1527" s="10" t="s">
        <v>124</v>
      </c>
      <c r="C1527" s="10" t="s">
        <v>51</v>
      </c>
      <c r="D1527" s="10" t="s">
        <v>27</v>
      </c>
      <c r="E1527" s="10" t="s">
        <v>24</v>
      </c>
      <c r="F1527" s="11">
        <v>42160</v>
      </c>
      <c r="G1527" s="10">
        <v>2015</v>
      </c>
      <c r="H1527" s="10">
        <v>801352488</v>
      </c>
      <c r="I1527" s="17" t="s">
        <v>1372</v>
      </c>
      <c r="J1527" s="18">
        <v>6864</v>
      </c>
      <c r="K1527" s="19">
        <v>437.2</v>
      </c>
      <c r="L1527" s="19">
        <v>263.33</v>
      </c>
      <c r="M1527" s="19">
        <f>Table1[[#This Row],[Unit_Selling Price]]-Table1[[#This Row],[Unit_Cost]]</f>
        <v>173.87</v>
      </c>
      <c r="N1527" s="19">
        <f>Table1[[#This Row],[Quantity]]*Table1[[#This Row],[unit_per Profit]]</f>
        <v>1193443.68</v>
      </c>
    </row>
    <row r="1528" spans="1:14" x14ac:dyDescent="0.2">
      <c r="A1528" s="10" t="s">
        <v>37</v>
      </c>
      <c r="B1528" s="10" t="s">
        <v>62</v>
      </c>
      <c r="C1528" s="10" t="s">
        <v>49</v>
      </c>
      <c r="D1528" s="10" t="s">
        <v>27</v>
      </c>
      <c r="E1528" s="10" t="s">
        <v>24</v>
      </c>
      <c r="F1528" s="11">
        <v>43041</v>
      </c>
      <c r="G1528" s="10">
        <v>2017</v>
      </c>
      <c r="H1528" s="10">
        <v>601202619</v>
      </c>
      <c r="I1528" s="17" t="s">
        <v>589</v>
      </c>
      <c r="J1528" s="18">
        <v>8070</v>
      </c>
      <c r="K1528" s="19">
        <v>651.21</v>
      </c>
      <c r="L1528" s="19">
        <v>524.96</v>
      </c>
      <c r="M1528" s="19">
        <f>Table1[[#This Row],[Unit_Selling Price]]-Table1[[#This Row],[Unit_Cost]]</f>
        <v>126.25</v>
      </c>
      <c r="N1528" s="19">
        <f>Table1[[#This Row],[Quantity]]*Table1[[#This Row],[unit_per Profit]]</f>
        <v>1018837.5</v>
      </c>
    </row>
    <row r="1529" spans="1:14" x14ac:dyDescent="0.2">
      <c r="A1529" s="10" t="s">
        <v>29</v>
      </c>
      <c r="B1529" s="10" t="s">
        <v>76</v>
      </c>
      <c r="C1529" s="10" t="s">
        <v>65</v>
      </c>
      <c r="D1529" s="10" t="s">
        <v>23</v>
      </c>
      <c r="E1529" s="10" t="s">
        <v>43</v>
      </c>
      <c r="F1529" s="11">
        <v>40734</v>
      </c>
      <c r="G1529" s="10">
        <v>2011</v>
      </c>
      <c r="H1529" s="10">
        <v>479234206</v>
      </c>
      <c r="I1529" s="17" t="s">
        <v>535</v>
      </c>
      <c r="J1529" s="18">
        <v>4906</v>
      </c>
      <c r="K1529" s="19">
        <v>9.33</v>
      </c>
      <c r="L1529" s="19">
        <v>6.92</v>
      </c>
      <c r="M1529" s="19">
        <f>Table1[[#This Row],[Unit_Selling Price]]-Table1[[#This Row],[Unit_Cost]]</f>
        <v>2.41</v>
      </c>
      <c r="N1529" s="19">
        <f>Table1[[#This Row],[Quantity]]*Table1[[#This Row],[unit_per Profit]]</f>
        <v>11823.46</v>
      </c>
    </row>
    <row r="1530" spans="1:14" x14ac:dyDescent="0.2">
      <c r="A1530" s="10" t="s">
        <v>46</v>
      </c>
      <c r="B1530" s="10" t="s">
        <v>137</v>
      </c>
      <c r="C1530" s="10" t="s">
        <v>22</v>
      </c>
      <c r="D1530" s="10" t="s">
        <v>27</v>
      </c>
      <c r="E1530" s="10" t="s">
        <v>35</v>
      </c>
      <c r="F1530" s="11" t="s">
        <v>398</v>
      </c>
      <c r="G1530" s="10">
        <v>2010</v>
      </c>
      <c r="H1530" s="10">
        <v>418308579</v>
      </c>
      <c r="I1530" s="17" t="s">
        <v>1235</v>
      </c>
      <c r="J1530" s="18">
        <v>5659</v>
      </c>
      <c r="K1530" s="19">
        <v>255.28</v>
      </c>
      <c r="L1530" s="19">
        <v>159.41999999999999</v>
      </c>
      <c r="M1530" s="19">
        <f>Table1[[#This Row],[Unit_Selling Price]]-Table1[[#This Row],[Unit_Cost]]</f>
        <v>95.86</v>
      </c>
      <c r="N1530" s="19">
        <f>Table1[[#This Row],[Quantity]]*Table1[[#This Row],[unit_per Profit]]</f>
        <v>542471.74</v>
      </c>
    </row>
    <row r="1531" spans="1:14" x14ac:dyDescent="0.2">
      <c r="A1531" s="10" t="s">
        <v>37</v>
      </c>
      <c r="B1531" s="10" t="s">
        <v>48</v>
      </c>
      <c r="C1531" s="10" t="s">
        <v>51</v>
      </c>
      <c r="D1531" s="10" t="s">
        <v>27</v>
      </c>
      <c r="E1531" s="10" t="s">
        <v>35</v>
      </c>
      <c r="F1531" s="11">
        <v>42339</v>
      </c>
      <c r="G1531" s="10">
        <v>2015</v>
      </c>
      <c r="H1531" s="10">
        <v>471599566</v>
      </c>
      <c r="I1531" s="17" t="s">
        <v>1373</v>
      </c>
      <c r="J1531" s="18">
        <v>5647</v>
      </c>
      <c r="K1531" s="19">
        <v>437.2</v>
      </c>
      <c r="L1531" s="19">
        <v>263.33</v>
      </c>
      <c r="M1531" s="19">
        <f>Table1[[#This Row],[Unit_Selling Price]]-Table1[[#This Row],[Unit_Cost]]</f>
        <v>173.87</v>
      </c>
      <c r="N1531" s="19">
        <f>Table1[[#This Row],[Quantity]]*Table1[[#This Row],[unit_per Profit]]</f>
        <v>981843.89</v>
      </c>
    </row>
    <row r="1532" spans="1:14" x14ac:dyDescent="0.2">
      <c r="A1532" s="10" t="s">
        <v>46</v>
      </c>
      <c r="B1532" s="10" t="s">
        <v>84</v>
      </c>
      <c r="C1532" s="10" t="s">
        <v>22</v>
      </c>
      <c r="D1532" s="10" t="s">
        <v>23</v>
      </c>
      <c r="E1532" s="10" t="s">
        <v>43</v>
      </c>
      <c r="F1532" s="11" t="s">
        <v>921</v>
      </c>
      <c r="G1532" s="10">
        <v>2011</v>
      </c>
      <c r="H1532" s="10">
        <v>312593495</v>
      </c>
      <c r="I1532" s="17">
        <v>40613</v>
      </c>
      <c r="J1532" s="18">
        <v>2217</v>
      </c>
      <c r="K1532" s="19">
        <v>255.28</v>
      </c>
      <c r="L1532" s="19">
        <v>159.41999999999999</v>
      </c>
      <c r="M1532" s="19">
        <f>Table1[[#This Row],[Unit_Selling Price]]-Table1[[#This Row],[Unit_Cost]]</f>
        <v>95.86</v>
      </c>
      <c r="N1532" s="19">
        <f>Table1[[#This Row],[Quantity]]*Table1[[#This Row],[unit_per Profit]]</f>
        <v>212521.62</v>
      </c>
    </row>
    <row r="1533" spans="1:14" x14ac:dyDescent="0.2">
      <c r="A1533" s="10" t="s">
        <v>46</v>
      </c>
      <c r="B1533" s="10" t="s">
        <v>171</v>
      </c>
      <c r="C1533" s="10" t="s">
        <v>26</v>
      </c>
      <c r="D1533" s="10" t="s">
        <v>27</v>
      </c>
      <c r="E1533" s="10" t="s">
        <v>24</v>
      </c>
      <c r="F1533" s="11">
        <v>42132</v>
      </c>
      <c r="G1533" s="10">
        <v>2015</v>
      </c>
      <c r="H1533" s="10">
        <v>585089194</v>
      </c>
      <c r="I1533" s="17" t="s">
        <v>407</v>
      </c>
      <c r="J1533" s="18">
        <v>9749</v>
      </c>
      <c r="K1533" s="19">
        <v>152.58000000000001</v>
      </c>
      <c r="L1533" s="19">
        <v>97.44</v>
      </c>
      <c r="M1533" s="19">
        <f>Table1[[#This Row],[Unit_Selling Price]]-Table1[[#This Row],[Unit_Cost]]</f>
        <v>55.14</v>
      </c>
      <c r="N1533" s="19">
        <f>Table1[[#This Row],[Quantity]]*Table1[[#This Row],[unit_per Profit]]</f>
        <v>537559.86</v>
      </c>
    </row>
    <row r="1534" spans="1:14" x14ac:dyDescent="0.2">
      <c r="A1534" s="10" t="s">
        <v>37</v>
      </c>
      <c r="B1534" s="10" t="s">
        <v>169</v>
      </c>
      <c r="C1534" s="10" t="s">
        <v>26</v>
      </c>
      <c r="D1534" s="10" t="s">
        <v>23</v>
      </c>
      <c r="E1534" s="10" t="s">
        <v>28</v>
      </c>
      <c r="F1534" s="11" t="s">
        <v>675</v>
      </c>
      <c r="G1534" s="10">
        <v>2011</v>
      </c>
      <c r="H1534" s="10">
        <v>653197991</v>
      </c>
      <c r="I1534" s="17" t="s">
        <v>534</v>
      </c>
      <c r="J1534" s="18">
        <v>4656</v>
      </c>
      <c r="K1534" s="19">
        <v>152.58000000000001</v>
      </c>
      <c r="L1534" s="19">
        <v>97.44</v>
      </c>
      <c r="M1534" s="19">
        <f>Table1[[#This Row],[Unit_Selling Price]]-Table1[[#This Row],[Unit_Cost]]</f>
        <v>55.14</v>
      </c>
      <c r="N1534" s="19">
        <f>Table1[[#This Row],[Quantity]]*Table1[[#This Row],[unit_per Profit]]</f>
        <v>256731.84</v>
      </c>
    </row>
    <row r="1535" spans="1:14" x14ac:dyDescent="0.2">
      <c r="A1535" s="10" t="s">
        <v>46</v>
      </c>
      <c r="B1535" s="10" t="s">
        <v>133</v>
      </c>
      <c r="C1535" s="10" t="s">
        <v>34</v>
      </c>
      <c r="D1535" s="10" t="s">
        <v>23</v>
      </c>
      <c r="E1535" s="10" t="s">
        <v>28</v>
      </c>
      <c r="F1535" s="11">
        <v>41613</v>
      </c>
      <c r="G1535" s="10">
        <v>2013</v>
      </c>
      <c r="H1535" s="10">
        <v>851343715</v>
      </c>
      <c r="I1535" s="17" t="s">
        <v>1374</v>
      </c>
      <c r="J1535" s="18">
        <v>379</v>
      </c>
      <c r="K1535" s="19">
        <v>205.7</v>
      </c>
      <c r="L1535" s="19">
        <v>117.11</v>
      </c>
      <c r="M1535" s="19">
        <f>Table1[[#This Row],[Unit_Selling Price]]-Table1[[#This Row],[Unit_Cost]]</f>
        <v>88.59</v>
      </c>
      <c r="N1535" s="19">
        <f>Table1[[#This Row],[Quantity]]*Table1[[#This Row],[unit_per Profit]]</f>
        <v>33575.61</v>
      </c>
    </row>
    <row r="1536" spans="1:14" x14ac:dyDescent="0.2">
      <c r="A1536" s="10" t="s">
        <v>46</v>
      </c>
      <c r="B1536" s="10" t="s">
        <v>150</v>
      </c>
      <c r="C1536" s="10" t="s">
        <v>85</v>
      </c>
      <c r="D1536" s="10" t="s">
        <v>27</v>
      </c>
      <c r="E1536" s="10" t="s">
        <v>28</v>
      </c>
      <c r="F1536" s="11" t="s">
        <v>1375</v>
      </c>
      <c r="G1536" s="10">
        <v>2011</v>
      </c>
      <c r="H1536" s="10">
        <v>234262692</v>
      </c>
      <c r="I1536" s="17">
        <v>40582</v>
      </c>
      <c r="J1536" s="18">
        <v>2391</v>
      </c>
      <c r="K1536" s="19">
        <v>668.27</v>
      </c>
      <c r="L1536" s="19">
        <v>502.54</v>
      </c>
      <c r="M1536" s="19">
        <f>Table1[[#This Row],[Unit_Selling Price]]-Table1[[#This Row],[Unit_Cost]]</f>
        <v>165.73</v>
      </c>
      <c r="N1536" s="19">
        <f>Table1[[#This Row],[Quantity]]*Table1[[#This Row],[unit_per Profit]]</f>
        <v>396260.43</v>
      </c>
    </row>
    <row r="1537" spans="1:14" x14ac:dyDescent="0.2">
      <c r="A1537" s="10" t="s">
        <v>29</v>
      </c>
      <c r="B1537" s="10" t="s">
        <v>223</v>
      </c>
      <c r="C1537" s="10" t="s">
        <v>56</v>
      </c>
      <c r="D1537" s="10" t="s">
        <v>27</v>
      </c>
      <c r="E1537" s="10" t="s">
        <v>24</v>
      </c>
      <c r="F1537" s="11" t="s">
        <v>673</v>
      </c>
      <c r="G1537" s="10">
        <v>2010</v>
      </c>
      <c r="H1537" s="10">
        <v>627003753</v>
      </c>
      <c r="I1537" s="17" t="s">
        <v>618</v>
      </c>
      <c r="J1537" s="18">
        <v>3199</v>
      </c>
      <c r="K1537" s="19">
        <v>421.89</v>
      </c>
      <c r="L1537" s="19">
        <v>364.69</v>
      </c>
      <c r="M1537" s="19">
        <f>Table1[[#This Row],[Unit_Selling Price]]-Table1[[#This Row],[Unit_Cost]]</f>
        <v>57.2</v>
      </c>
      <c r="N1537" s="19">
        <f>Table1[[#This Row],[Quantity]]*Table1[[#This Row],[unit_per Profit]]</f>
        <v>182982.8</v>
      </c>
    </row>
    <row r="1538" spans="1:14" x14ac:dyDescent="0.2">
      <c r="A1538" s="10" t="s">
        <v>37</v>
      </c>
      <c r="B1538" s="10" t="s">
        <v>229</v>
      </c>
      <c r="C1538" s="10" t="s">
        <v>77</v>
      </c>
      <c r="D1538" s="10" t="s">
        <v>27</v>
      </c>
      <c r="E1538" s="10" t="s">
        <v>28</v>
      </c>
      <c r="F1538" s="11">
        <v>41436</v>
      </c>
      <c r="G1538" s="10">
        <v>2013</v>
      </c>
      <c r="H1538" s="10">
        <v>774928224</v>
      </c>
      <c r="I1538" s="17" t="s">
        <v>883</v>
      </c>
      <c r="J1538" s="18">
        <v>7337</v>
      </c>
      <c r="K1538" s="19">
        <v>154.06</v>
      </c>
      <c r="L1538" s="19">
        <v>90.93</v>
      </c>
      <c r="M1538" s="19">
        <f>Table1[[#This Row],[Unit_Selling Price]]-Table1[[#This Row],[Unit_Cost]]</f>
        <v>63.13</v>
      </c>
      <c r="N1538" s="19">
        <f>Table1[[#This Row],[Quantity]]*Table1[[#This Row],[unit_per Profit]]</f>
        <v>463184.81</v>
      </c>
    </row>
    <row r="1539" spans="1:14" x14ac:dyDescent="0.2">
      <c r="A1539" s="10" t="s">
        <v>29</v>
      </c>
      <c r="B1539" s="10" t="s">
        <v>174</v>
      </c>
      <c r="C1539" s="10" t="s">
        <v>65</v>
      </c>
      <c r="D1539" s="10" t="s">
        <v>27</v>
      </c>
      <c r="E1539" s="10" t="s">
        <v>28</v>
      </c>
      <c r="F1539" s="11">
        <v>43072</v>
      </c>
      <c r="G1539" s="10">
        <v>2017</v>
      </c>
      <c r="H1539" s="10">
        <v>393709933</v>
      </c>
      <c r="I1539" s="17" t="s">
        <v>310</v>
      </c>
      <c r="J1539" s="18">
        <v>6373</v>
      </c>
      <c r="K1539" s="19">
        <v>9.33</v>
      </c>
      <c r="L1539" s="19">
        <v>6.92</v>
      </c>
      <c r="M1539" s="19">
        <f>Table1[[#This Row],[Unit_Selling Price]]-Table1[[#This Row],[Unit_Cost]]</f>
        <v>2.41</v>
      </c>
      <c r="N1539" s="19">
        <f>Table1[[#This Row],[Quantity]]*Table1[[#This Row],[unit_per Profit]]</f>
        <v>15358.93</v>
      </c>
    </row>
    <row r="1540" spans="1:14" x14ac:dyDescent="0.2">
      <c r="A1540" s="10" t="s">
        <v>46</v>
      </c>
      <c r="B1540" s="10" t="s">
        <v>269</v>
      </c>
      <c r="C1540" s="10" t="s">
        <v>85</v>
      </c>
      <c r="D1540" s="10" t="s">
        <v>23</v>
      </c>
      <c r="E1540" s="10" t="s">
        <v>28</v>
      </c>
      <c r="F1540" s="11" t="s">
        <v>619</v>
      </c>
      <c r="G1540" s="10">
        <v>2015</v>
      </c>
      <c r="H1540" s="10">
        <v>619335210</v>
      </c>
      <c r="I1540" s="17" t="s">
        <v>932</v>
      </c>
      <c r="J1540" s="18">
        <v>3906</v>
      </c>
      <c r="K1540" s="19">
        <v>668.27</v>
      </c>
      <c r="L1540" s="19">
        <v>502.54</v>
      </c>
      <c r="M1540" s="19">
        <f>Table1[[#This Row],[Unit_Selling Price]]-Table1[[#This Row],[Unit_Cost]]</f>
        <v>165.73</v>
      </c>
      <c r="N1540" s="19">
        <f>Table1[[#This Row],[Quantity]]*Table1[[#This Row],[unit_per Profit]]</f>
        <v>647341.38</v>
      </c>
    </row>
    <row r="1541" spans="1:14" x14ac:dyDescent="0.2">
      <c r="A1541" s="10" t="s">
        <v>32</v>
      </c>
      <c r="B1541" s="10" t="s">
        <v>82</v>
      </c>
      <c r="C1541" s="10" t="s">
        <v>49</v>
      </c>
      <c r="D1541" s="10" t="s">
        <v>23</v>
      </c>
      <c r="E1541" s="10" t="s">
        <v>24</v>
      </c>
      <c r="F1541" s="11" t="s">
        <v>740</v>
      </c>
      <c r="G1541" s="10">
        <v>2017</v>
      </c>
      <c r="H1541" s="10">
        <v>858102881</v>
      </c>
      <c r="I1541" s="17" t="s">
        <v>1376</v>
      </c>
      <c r="J1541" s="18">
        <v>566</v>
      </c>
      <c r="K1541" s="19">
        <v>651.21</v>
      </c>
      <c r="L1541" s="19">
        <v>524.96</v>
      </c>
      <c r="M1541" s="19">
        <f>Table1[[#This Row],[Unit_Selling Price]]-Table1[[#This Row],[Unit_Cost]]</f>
        <v>126.25</v>
      </c>
      <c r="N1541" s="19">
        <f>Table1[[#This Row],[Quantity]]*Table1[[#This Row],[unit_per Profit]]</f>
        <v>71457.5</v>
      </c>
    </row>
    <row r="1542" spans="1:14" x14ac:dyDescent="0.2">
      <c r="A1542" s="10" t="s">
        <v>29</v>
      </c>
      <c r="B1542" s="10" t="s">
        <v>111</v>
      </c>
      <c r="C1542" s="10" t="s">
        <v>31</v>
      </c>
      <c r="D1542" s="10" t="s">
        <v>27</v>
      </c>
      <c r="E1542" s="10" t="s">
        <v>35</v>
      </c>
      <c r="F1542" s="11" t="s">
        <v>1377</v>
      </c>
      <c r="G1542" s="10">
        <v>2016</v>
      </c>
      <c r="H1542" s="10">
        <v>136624276</v>
      </c>
      <c r="I1542" s="17">
        <v>42585</v>
      </c>
      <c r="J1542" s="18">
        <v>9014</v>
      </c>
      <c r="K1542" s="19">
        <v>47.45</v>
      </c>
      <c r="L1542" s="19">
        <v>31.79</v>
      </c>
      <c r="M1542" s="19">
        <f>Table1[[#This Row],[Unit_Selling Price]]-Table1[[#This Row],[Unit_Cost]]</f>
        <v>15.66</v>
      </c>
      <c r="N1542" s="19">
        <f>Table1[[#This Row],[Quantity]]*Table1[[#This Row],[unit_per Profit]]</f>
        <v>141159.24</v>
      </c>
    </row>
    <row r="1543" spans="1:14" x14ac:dyDescent="0.2">
      <c r="A1543" s="10" t="s">
        <v>29</v>
      </c>
      <c r="B1543" s="10" t="s">
        <v>124</v>
      </c>
      <c r="C1543" s="10" t="s">
        <v>42</v>
      </c>
      <c r="D1543" s="10" t="s">
        <v>23</v>
      </c>
      <c r="E1543" s="10" t="s">
        <v>35</v>
      </c>
      <c r="F1543" s="11">
        <v>40246</v>
      </c>
      <c r="G1543" s="10">
        <v>2010</v>
      </c>
      <c r="H1543" s="10">
        <v>251823222</v>
      </c>
      <c r="I1543" s="17">
        <v>40188</v>
      </c>
      <c r="J1543" s="18">
        <v>8942</v>
      </c>
      <c r="K1543" s="19">
        <v>109.28</v>
      </c>
      <c r="L1543" s="19">
        <v>35.840000000000003</v>
      </c>
      <c r="M1543" s="19">
        <f>Table1[[#This Row],[Unit_Selling Price]]-Table1[[#This Row],[Unit_Cost]]</f>
        <v>73.44</v>
      </c>
      <c r="N1543" s="19">
        <f>Table1[[#This Row],[Quantity]]*Table1[[#This Row],[unit_per Profit]]</f>
        <v>656700.48</v>
      </c>
    </row>
    <row r="1544" spans="1:14" x14ac:dyDescent="0.2">
      <c r="A1544" s="10" t="s">
        <v>32</v>
      </c>
      <c r="B1544" s="10" t="s">
        <v>170</v>
      </c>
      <c r="C1544" s="10" t="s">
        <v>65</v>
      </c>
      <c r="D1544" s="10" t="s">
        <v>23</v>
      </c>
      <c r="E1544" s="10" t="s">
        <v>43</v>
      </c>
      <c r="F1544" s="11" t="s">
        <v>1151</v>
      </c>
      <c r="G1544" s="10">
        <v>2015</v>
      </c>
      <c r="H1544" s="10">
        <v>820936048</v>
      </c>
      <c r="I1544" s="17">
        <v>42584</v>
      </c>
      <c r="J1544" s="18">
        <v>2074</v>
      </c>
      <c r="K1544" s="19">
        <v>9.33</v>
      </c>
      <c r="L1544" s="19">
        <v>6.92</v>
      </c>
      <c r="M1544" s="19">
        <f>Table1[[#This Row],[Unit_Selling Price]]-Table1[[#This Row],[Unit_Cost]]</f>
        <v>2.41</v>
      </c>
      <c r="N1544" s="19">
        <f>Table1[[#This Row],[Quantity]]*Table1[[#This Row],[unit_per Profit]]</f>
        <v>4998.34</v>
      </c>
    </row>
    <row r="1545" spans="1:14" x14ac:dyDescent="0.2">
      <c r="A1545" s="10" t="s">
        <v>46</v>
      </c>
      <c r="B1545" s="10" t="s">
        <v>123</v>
      </c>
      <c r="C1545" s="10" t="s">
        <v>26</v>
      </c>
      <c r="D1545" s="10" t="s">
        <v>23</v>
      </c>
      <c r="E1545" s="10" t="s">
        <v>24</v>
      </c>
      <c r="F1545" s="11" t="s">
        <v>883</v>
      </c>
      <c r="G1545" s="10">
        <v>2013</v>
      </c>
      <c r="H1545" s="10">
        <v>631511580</v>
      </c>
      <c r="I1545" s="17" t="s">
        <v>1369</v>
      </c>
      <c r="J1545" s="18">
        <v>7165</v>
      </c>
      <c r="K1545" s="19">
        <v>152.58000000000001</v>
      </c>
      <c r="L1545" s="19">
        <v>97.44</v>
      </c>
      <c r="M1545" s="19">
        <f>Table1[[#This Row],[Unit_Selling Price]]-Table1[[#This Row],[Unit_Cost]]</f>
        <v>55.14</v>
      </c>
      <c r="N1545" s="19">
        <f>Table1[[#This Row],[Quantity]]*Table1[[#This Row],[unit_per Profit]]</f>
        <v>395078.1</v>
      </c>
    </row>
    <row r="1546" spans="1:14" x14ac:dyDescent="0.2">
      <c r="A1546" s="10" t="s">
        <v>32</v>
      </c>
      <c r="B1546" s="10" t="s">
        <v>170</v>
      </c>
      <c r="C1546" s="10" t="s">
        <v>85</v>
      </c>
      <c r="D1546" s="10" t="s">
        <v>23</v>
      </c>
      <c r="E1546" s="10" t="s">
        <v>28</v>
      </c>
      <c r="F1546" s="11" t="s">
        <v>790</v>
      </c>
      <c r="G1546" s="10">
        <v>2010</v>
      </c>
      <c r="H1546" s="10">
        <v>791411149</v>
      </c>
      <c r="I1546" s="17" t="s">
        <v>955</v>
      </c>
      <c r="J1546" s="18">
        <v>5001</v>
      </c>
      <c r="K1546" s="19">
        <v>668.27</v>
      </c>
      <c r="L1546" s="19">
        <v>502.54</v>
      </c>
      <c r="M1546" s="19">
        <f>Table1[[#This Row],[Unit_Selling Price]]-Table1[[#This Row],[Unit_Cost]]</f>
        <v>165.73</v>
      </c>
      <c r="N1546" s="19">
        <f>Table1[[#This Row],[Quantity]]*Table1[[#This Row],[unit_per Profit]]</f>
        <v>828815.73</v>
      </c>
    </row>
    <row r="1547" spans="1:14" x14ac:dyDescent="0.2">
      <c r="A1547" s="10" t="s">
        <v>278</v>
      </c>
      <c r="B1547" s="10" t="s">
        <v>54</v>
      </c>
      <c r="C1547" s="10" t="s">
        <v>31</v>
      </c>
      <c r="D1547" s="10" t="s">
        <v>23</v>
      </c>
      <c r="E1547" s="10" t="s">
        <v>24</v>
      </c>
      <c r="F1547" s="11" t="s">
        <v>791</v>
      </c>
      <c r="G1547" s="10">
        <v>2015</v>
      </c>
      <c r="H1547" s="10">
        <v>678808581</v>
      </c>
      <c r="I1547" s="17" t="s">
        <v>1378</v>
      </c>
      <c r="J1547" s="18">
        <v>3399</v>
      </c>
      <c r="K1547" s="19">
        <v>47.45</v>
      </c>
      <c r="L1547" s="19">
        <v>31.79</v>
      </c>
      <c r="M1547" s="19">
        <f>Table1[[#This Row],[Unit_Selling Price]]-Table1[[#This Row],[Unit_Cost]]</f>
        <v>15.66</v>
      </c>
      <c r="N1547" s="19">
        <f>Table1[[#This Row],[Quantity]]*Table1[[#This Row],[unit_per Profit]]</f>
        <v>53228.34</v>
      </c>
    </row>
    <row r="1548" spans="1:14" x14ac:dyDescent="0.2">
      <c r="A1548" s="10" t="s">
        <v>40</v>
      </c>
      <c r="B1548" s="10" t="s">
        <v>221</v>
      </c>
      <c r="C1548" s="10" t="s">
        <v>85</v>
      </c>
      <c r="D1548" s="10" t="s">
        <v>23</v>
      </c>
      <c r="E1548" s="10" t="s">
        <v>28</v>
      </c>
      <c r="F1548" s="11">
        <v>40763</v>
      </c>
      <c r="G1548" s="10">
        <v>2011</v>
      </c>
      <c r="H1548" s="10">
        <v>192190206</v>
      </c>
      <c r="I1548" s="17" t="s">
        <v>1379</v>
      </c>
      <c r="J1548" s="18">
        <v>2208</v>
      </c>
      <c r="K1548" s="19">
        <v>668.27</v>
      </c>
      <c r="L1548" s="19">
        <v>502.54</v>
      </c>
      <c r="M1548" s="19">
        <f>Table1[[#This Row],[Unit_Selling Price]]-Table1[[#This Row],[Unit_Cost]]</f>
        <v>165.73</v>
      </c>
      <c r="N1548" s="19">
        <f>Table1[[#This Row],[Quantity]]*Table1[[#This Row],[unit_per Profit]]</f>
        <v>365931.84</v>
      </c>
    </row>
    <row r="1549" spans="1:14" x14ac:dyDescent="0.2">
      <c r="A1549" s="10" t="s">
        <v>29</v>
      </c>
      <c r="B1549" s="10" t="s">
        <v>184</v>
      </c>
      <c r="C1549" s="10" t="s">
        <v>22</v>
      </c>
      <c r="D1549" s="10" t="s">
        <v>27</v>
      </c>
      <c r="E1549" s="10" t="s">
        <v>43</v>
      </c>
      <c r="F1549" s="11">
        <v>41643</v>
      </c>
      <c r="G1549" s="10">
        <v>2014</v>
      </c>
      <c r="H1549" s="10">
        <v>200354850</v>
      </c>
      <c r="I1549" s="17">
        <v>41734</v>
      </c>
      <c r="J1549" s="18">
        <v>8307</v>
      </c>
      <c r="K1549" s="19">
        <v>255.28</v>
      </c>
      <c r="L1549" s="19">
        <v>159.41999999999999</v>
      </c>
      <c r="M1549" s="19">
        <f>Table1[[#This Row],[Unit_Selling Price]]-Table1[[#This Row],[Unit_Cost]]</f>
        <v>95.86</v>
      </c>
      <c r="N1549" s="19">
        <f>Table1[[#This Row],[Quantity]]*Table1[[#This Row],[unit_per Profit]]</f>
        <v>796309.02</v>
      </c>
    </row>
    <row r="1550" spans="1:14" x14ac:dyDescent="0.2">
      <c r="A1550" s="10" t="s">
        <v>59</v>
      </c>
      <c r="B1550" s="10" t="s">
        <v>148</v>
      </c>
      <c r="C1550" s="10" t="s">
        <v>42</v>
      </c>
      <c r="D1550" s="10" t="s">
        <v>27</v>
      </c>
      <c r="E1550" s="10" t="s">
        <v>43</v>
      </c>
      <c r="F1550" s="11">
        <v>40725</v>
      </c>
      <c r="G1550" s="10">
        <v>2011</v>
      </c>
      <c r="H1550" s="10">
        <v>292413842</v>
      </c>
      <c r="I1550" s="17" t="s">
        <v>616</v>
      </c>
      <c r="J1550" s="18">
        <v>609</v>
      </c>
      <c r="K1550" s="19">
        <v>109.28</v>
      </c>
      <c r="L1550" s="19">
        <v>35.840000000000003</v>
      </c>
      <c r="M1550" s="19">
        <f>Table1[[#This Row],[Unit_Selling Price]]-Table1[[#This Row],[Unit_Cost]]</f>
        <v>73.44</v>
      </c>
      <c r="N1550" s="19">
        <f>Table1[[#This Row],[Quantity]]*Table1[[#This Row],[unit_per Profit]]</f>
        <v>44724.959999999999</v>
      </c>
    </row>
    <row r="1551" spans="1:14" x14ac:dyDescent="0.2">
      <c r="A1551" s="10" t="s">
        <v>32</v>
      </c>
      <c r="B1551" s="10" t="s">
        <v>192</v>
      </c>
      <c r="C1551" s="10" t="s">
        <v>31</v>
      </c>
      <c r="D1551" s="10" t="s">
        <v>27</v>
      </c>
      <c r="E1551" s="10" t="s">
        <v>28</v>
      </c>
      <c r="F1551" s="11">
        <v>42379</v>
      </c>
      <c r="G1551" s="10">
        <v>2016</v>
      </c>
      <c r="H1551" s="10">
        <v>127791011</v>
      </c>
      <c r="I1551" s="17">
        <v>42623</v>
      </c>
      <c r="J1551" s="18">
        <v>5055</v>
      </c>
      <c r="K1551" s="19">
        <v>47.45</v>
      </c>
      <c r="L1551" s="19">
        <v>31.79</v>
      </c>
      <c r="M1551" s="19">
        <f>Table1[[#This Row],[Unit_Selling Price]]-Table1[[#This Row],[Unit_Cost]]</f>
        <v>15.66</v>
      </c>
      <c r="N1551" s="19">
        <f>Table1[[#This Row],[Quantity]]*Table1[[#This Row],[unit_per Profit]]</f>
        <v>79161.3</v>
      </c>
    </row>
    <row r="1552" spans="1:14" x14ac:dyDescent="0.2">
      <c r="A1552" s="10" t="s">
        <v>40</v>
      </c>
      <c r="B1552" s="10" t="s">
        <v>74</v>
      </c>
      <c r="C1552" s="10" t="s">
        <v>34</v>
      </c>
      <c r="D1552" s="10" t="s">
        <v>23</v>
      </c>
      <c r="E1552" s="10" t="s">
        <v>35</v>
      </c>
      <c r="F1552" s="11" t="s">
        <v>1154</v>
      </c>
      <c r="G1552" s="10">
        <v>2017</v>
      </c>
      <c r="H1552" s="10">
        <v>786222684</v>
      </c>
      <c r="I1552" s="17">
        <v>42981</v>
      </c>
      <c r="J1552" s="18">
        <v>9619</v>
      </c>
      <c r="K1552" s="19">
        <v>205.7</v>
      </c>
      <c r="L1552" s="19">
        <v>117.11</v>
      </c>
      <c r="M1552" s="19">
        <f>Table1[[#This Row],[Unit_Selling Price]]-Table1[[#This Row],[Unit_Cost]]</f>
        <v>88.59</v>
      </c>
      <c r="N1552" s="19">
        <f>Table1[[#This Row],[Quantity]]*Table1[[#This Row],[unit_per Profit]]</f>
        <v>852147.21</v>
      </c>
    </row>
    <row r="1553" spans="1:14" x14ac:dyDescent="0.2">
      <c r="A1553" s="10" t="s">
        <v>40</v>
      </c>
      <c r="B1553" s="10" t="s">
        <v>66</v>
      </c>
      <c r="C1553" s="10" t="s">
        <v>51</v>
      </c>
      <c r="D1553" s="10" t="s">
        <v>23</v>
      </c>
      <c r="E1553" s="10" t="s">
        <v>28</v>
      </c>
      <c r="F1553" s="11" t="s">
        <v>697</v>
      </c>
      <c r="G1553" s="10">
        <v>2017</v>
      </c>
      <c r="H1553" s="10">
        <v>717757689</v>
      </c>
      <c r="I1553" s="17">
        <v>42833</v>
      </c>
      <c r="J1553" s="18">
        <v>9305</v>
      </c>
      <c r="K1553" s="19">
        <v>437.2</v>
      </c>
      <c r="L1553" s="19">
        <v>263.33</v>
      </c>
      <c r="M1553" s="19">
        <f>Table1[[#This Row],[Unit_Selling Price]]-Table1[[#This Row],[Unit_Cost]]</f>
        <v>173.87</v>
      </c>
      <c r="N1553" s="19">
        <f>Table1[[#This Row],[Quantity]]*Table1[[#This Row],[unit_per Profit]]</f>
        <v>1617860.35</v>
      </c>
    </row>
    <row r="1554" spans="1:14" x14ac:dyDescent="0.2">
      <c r="A1554" s="10" t="s">
        <v>29</v>
      </c>
      <c r="B1554" s="10" t="s">
        <v>193</v>
      </c>
      <c r="C1554" s="10" t="s">
        <v>56</v>
      </c>
      <c r="D1554" s="10" t="s">
        <v>27</v>
      </c>
      <c r="E1554" s="10" t="s">
        <v>43</v>
      </c>
      <c r="F1554" s="11">
        <v>42771</v>
      </c>
      <c r="G1554" s="10">
        <v>2017</v>
      </c>
      <c r="H1554" s="10">
        <v>692757356</v>
      </c>
      <c r="I1554" s="17">
        <v>43074</v>
      </c>
      <c r="J1554" s="18">
        <v>1151</v>
      </c>
      <c r="K1554" s="19">
        <v>421.89</v>
      </c>
      <c r="L1554" s="19">
        <v>364.69</v>
      </c>
      <c r="M1554" s="19">
        <f>Table1[[#This Row],[Unit_Selling Price]]-Table1[[#This Row],[Unit_Cost]]</f>
        <v>57.2</v>
      </c>
      <c r="N1554" s="19">
        <f>Table1[[#This Row],[Quantity]]*Table1[[#This Row],[unit_per Profit]]</f>
        <v>65837.2</v>
      </c>
    </row>
    <row r="1555" spans="1:14" x14ac:dyDescent="0.2">
      <c r="A1555" s="10" t="s">
        <v>29</v>
      </c>
      <c r="B1555" s="10" t="s">
        <v>122</v>
      </c>
      <c r="C1555" s="10" t="s">
        <v>22</v>
      </c>
      <c r="D1555" s="10" t="s">
        <v>27</v>
      </c>
      <c r="E1555" s="10" t="s">
        <v>35</v>
      </c>
      <c r="F1555" s="11">
        <v>41253</v>
      </c>
      <c r="G1555" s="10">
        <v>2012</v>
      </c>
      <c r="H1555" s="10">
        <v>651895511</v>
      </c>
      <c r="I1555" s="17">
        <v>40919</v>
      </c>
      <c r="J1555" s="18">
        <v>9223</v>
      </c>
      <c r="K1555" s="19">
        <v>255.28</v>
      </c>
      <c r="L1555" s="19">
        <v>159.41999999999999</v>
      </c>
      <c r="M1555" s="19">
        <f>Table1[[#This Row],[Unit_Selling Price]]-Table1[[#This Row],[Unit_Cost]]</f>
        <v>95.86</v>
      </c>
      <c r="N1555" s="19">
        <f>Table1[[#This Row],[Quantity]]*Table1[[#This Row],[unit_per Profit]]</f>
        <v>884116.78</v>
      </c>
    </row>
    <row r="1556" spans="1:14" x14ac:dyDescent="0.2">
      <c r="A1556" s="10" t="s">
        <v>29</v>
      </c>
      <c r="B1556" s="10" t="s">
        <v>161</v>
      </c>
      <c r="C1556" s="10" t="s">
        <v>42</v>
      </c>
      <c r="D1556" s="10" t="s">
        <v>27</v>
      </c>
      <c r="E1556" s="10" t="s">
        <v>28</v>
      </c>
      <c r="F1556" s="11" t="s">
        <v>444</v>
      </c>
      <c r="G1556" s="10">
        <v>2016</v>
      </c>
      <c r="H1556" s="10">
        <v>156158483</v>
      </c>
      <c r="I1556" s="17">
        <v>42498</v>
      </c>
      <c r="J1556" s="18">
        <v>9620</v>
      </c>
      <c r="K1556" s="19">
        <v>109.28</v>
      </c>
      <c r="L1556" s="19">
        <v>35.840000000000003</v>
      </c>
      <c r="M1556" s="19">
        <f>Table1[[#This Row],[Unit_Selling Price]]-Table1[[#This Row],[Unit_Cost]]</f>
        <v>73.44</v>
      </c>
      <c r="N1556" s="19">
        <f>Table1[[#This Row],[Quantity]]*Table1[[#This Row],[unit_per Profit]]</f>
        <v>706492.8</v>
      </c>
    </row>
    <row r="1557" spans="1:14" x14ac:dyDescent="0.2">
      <c r="A1557" s="10" t="s">
        <v>32</v>
      </c>
      <c r="B1557" s="10" t="s">
        <v>166</v>
      </c>
      <c r="C1557" s="10" t="s">
        <v>49</v>
      </c>
      <c r="D1557" s="10" t="s">
        <v>27</v>
      </c>
      <c r="E1557" s="10" t="s">
        <v>35</v>
      </c>
      <c r="F1557" s="11">
        <v>42163</v>
      </c>
      <c r="G1557" s="10">
        <v>2015</v>
      </c>
      <c r="H1557" s="10">
        <v>636845099</v>
      </c>
      <c r="I1557" s="17" t="s">
        <v>1380</v>
      </c>
      <c r="J1557" s="18">
        <v>5472</v>
      </c>
      <c r="K1557" s="19">
        <v>651.21</v>
      </c>
      <c r="L1557" s="19">
        <v>524.96</v>
      </c>
      <c r="M1557" s="19">
        <f>Table1[[#This Row],[Unit_Selling Price]]-Table1[[#This Row],[Unit_Cost]]</f>
        <v>126.25</v>
      </c>
      <c r="N1557" s="19">
        <f>Table1[[#This Row],[Quantity]]*Table1[[#This Row],[unit_per Profit]]</f>
        <v>690840</v>
      </c>
    </row>
    <row r="1558" spans="1:14" x14ac:dyDescent="0.2">
      <c r="A1558" s="10" t="s">
        <v>46</v>
      </c>
      <c r="B1558" s="10" t="s">
        <v>219</v>
      </c>
      <c r="C1558" s="10" t="s">
        <v>51</v>
      </c>
      <c r="D1558" s="10" t="s">
        <v>27</v>
      </c>
      <c r="E1558" s="10" t="s">
        <v>43</v>
      </c>
      <c r="F1558" s="11" t="s">
        <v>1381</v>
      </c>
      <c r="G1558" s="10">
        <v>2013</v>
      </c>
      <c r="H1558" s="10">
        <v>445566689</v>
      </c>
      <c r="I1558" s="17" t="s">
        <v>1382</v>
      </c>
      <c r="J1558" s="18">
        <v>1940</v>
      </c>
      <c r="K1558" s="19">
        <v>437.2</v>
      </c>
      <c r="L1558" s="19">
        <v>263.33</v>
      </c>
      <c r="M1558" s="19">
        <f>Table1[[#This Row],[Unit_Selling Price]]-Table1[[#This Row],[Unit_Cost]]</f>
        <v>173.87</v>
      </c>
      <c r="N1558" s="19">
        <f>Table1[[#This Row],[Quantity]]*Table1[[#This Row],[unit_per Profit]]</f>
        <v>337307.8</v>
      </c>
    </row>
    <row r="1559" spans="1:14" x14ac:dyDescent="0.2">
      <c r="A1559" s="10" t="s">
        <v>46</v>
      </c>
      <c r="B1559" s="10" t="s">
        <v>97</v>
      </c>
      <c r="C1559" s="10" t="s">
        <v>77</v>
      </c>
      <c r="D1559" s="10" t="s">
        <v>27</v>
      </c>
      <c r="E1559" s="10" t="s">
        <v>43</v>
      </c>
      <c r="F1559" s="11">
        <v>40369</v>
      </c>
      <c r="G1559" s="10">
        <v>2010</v>
      </c>
      <c r="H1559" s="10">
        <v>704247081</v>
      </c>
      <c r="I1559" s="17" t="s">
        <v>342</v>
      </c>
      <c r="J1559" s="18">
        <v>1216</v>
      </c>
      <c r="K1559" s="19">
        <v>154.06</v>
      </c>
      <c r="L1559" s="19">
        <v>90.93</v>
      </c>
      <c r="M1559" s="19">
        <f>Table1[[#This Row],[Unit_Selling Price]]-Table1[[#This Row],[Unit_Cost]]</f>
        <v>63.13</v>
      </c>
      <c r="N1559" s="19">
        <f>Table1[[#This Row],[Quantity]]*Table1[[#This Row],[unit_per Profit]]</f>
        <v>76766.080000000002</v>
      </c>
    </row>
    <row r="1560" spans="1:14" x14ac:dyDescent="0.2">
      <c r="A1560" s="10" t="s">
        <v>46</v>
      </c>
      <c r="B1560" s="10" t="s">
        <v>146</v>
      </c>
      <c r="C1560" s="10" t="s">
        <v>31</v>
      </c>
      <c r="D1560" s="10" t="s">
        <v>23</v>
      </c>
      <c r="E1560" s="10" t="s">
        <v>35</v>
      </c>
      <c r="F1560" s="11" t="s">
        <v>386</v>
      </c>
      <c r="G1560" s="10">
        <v>2016</v>
      </c>
      <c r="H1560" s="10">
        <v>355122601</v>
      </c>
      <c r="I1560" s="17">
        <v>42500</v>
      </c>
      <c r="J1560" s="18">
        <v>7524</v>
      </c>
      <c r="K1560" s="19">
        <v>47.45</v>
      </c>
      <c r="L1560" s="19">
        <v>31.79</v>
      </c>
      <c r="M1560" s="19">
        <f>Table1[[#This Row],[Unit_Selling Price]]-Table1[[#This Row],[Unit_Cost]]</f>
        <v>15.66</v>
      </c>
      <c r="N1560" s="19">
        <f>Table1[[#This Row],[Quantity]]*Table1[[#This Row],[unit_per Profit]]</f>
        <v>117825.84</v>
      </c>
    </row>
    <row r="1561" spans="1:14" x14ac:dyDescent="0.2">
      <c r="A1561" s="10" t="s">
        <v>40</v>
      </c>
      <c r="B1561" s="10" t="s">
        <v>205</v>
      </c>
      <c r="C1561" s="10" t="s">
        <v>34</v>
      </c>
      <c r="D1561" s="10" t="s">
        <v>23</v>
      </c>
      <c r="E1561" s="10" t="s">
        <v>24</v>
      </c>
      <c r="F1561" s="11" t="s">
        <v>1103</v>
      </c>
      <c r="G1561" s="10">
        <v>2015</v>
      </c>
      <c r="H1561" s="10">
        <v>210742080</v>
      </c>
      <c r="I1561" s="17" t="s">
        <v>903</v>
      </c>
      <c r="J1561" s="18">
        <v>2119</v>
      </c>
      <c r="K1561" s="19">
        <v>205.7</v>
      </c>
      <c r="L1561" s="19">
        <v>117.11</v>
      </c>
      <c r="M1561" s="19">
        <f>Table1[[#This Row],[Unit_Selling Price]]-Table1[[#This Row],[Unit_Cost]]</f>
        <v>88.59</v>
      </c>
      <c r="N1561" s="19">
        <f>Table1[[#This Row],[Quantity]]*Table1[[#This Row],[unit_per Profit]]</f>
        <v>187722.21</v>
      </c>
    </row>
    <row r="1562" spans="1:14" x14ac:dyDescent="0.2">
      <c r="A1562" s="10" t="s">
        <v>29</v>
      </c>
      <c r="B1562" s="10" t="s">
        <v>112</v>
      </c>
      <c r="C1562" s="10" t="s">
        <v>26</v>
      </c>
      <c r="D1562" s="10" t="s">
        <v>27</v>
      </c>
      <c r="E1562" s="10" t="s">
        <v>28</v>
      </c>
      <c r="F1562" s="11" t="s">
        <v>1078</v>
      </c>
      <c r="G1562" s="10">
        <v>2013</v>
      </c>
      <c r="H1562" s="10">
        <v>703966844</v>
      </c>
      <c r="I1562" s="17" t="s">
        <v>1383</v>
      </c>
      <c r="J1562" s="18">
        <v>8288</v>
      </c>
      <c r="K1562" s="19">
        <v>152.58000000000001</v>
      </c>
      <c r="L1562" s="19">
        <v>97.44</v>
      </c>
      <c r="M1562" s="19">
        <f>Table1[[#This Row],[Unit_Selling Price]]-Table1[[#This Row],[Unit_Cost]]</f>
        <v>55.14</v>
      </c>
      <c r="N1562" s="19">
        <f>Table1[[#This Row],[Quantity]]*Table1[[#This Row],[unit_per Profit]]</f>
        <v>457000.32</v>
      </c>
    </row>
    <row r="1563" spans="1:14" x14ac:dyDescent="0.2">
      <c r="A1563" s="10" t="s">
        <v>46</v>
      </c>
      <c r="B1563" s="10" t="s">
        <v>119</v>
      </c>
      <c r="C1563" s="10" t="s">
        <v>51</v>
      </c>
      <c r="D1563" s="10" t="s">
        <v>23</v>
      </c>
      <c r="E1563" s="10" t="s">
        <v>28</v>
      </c>
      <c r="F1563" s="11" t="s">
        <v>1384</v>
      </c>
      <c r="G1563" s="10">
        <v>2017</v>
      </c>
      <c r="H1563" s="10">
        <v>537970721</v>
      </c>
      <c r="I1563" s="17" t="s">
        <v>1385</v>
      </c>
      <c r="J1563" s="18">
        <v>6346</v>
      </c>
      <c r="K1563" s="19">
        <v>437.2</v>
      </c>
      <c r="L1563" s="19">
        <v>263.33</v>
      </c>
      <c r="M1563" s="19">
        <f>Table1[[#This Row],[Unit_Selling Price]]-Table1[[#This Row],[Unit_Cost]]</f>
        <v>173.87</v>
      </c>
      <c r="N1563" s="19">
        <f>Table1[[#This Row],[Quantity]]*Table1[[#This Row],[unit_per Profit]]</f>
        <v>1103379.02</v>
      </c>
    </row>
    <row r="1564" spans="1:14" x14ac:dyDescent="0.2">
      <c r="A1564" s="10" t="s">
        <v>29</v>
      </c>
      <c r="B1564" s="10" t="s">
        <v>125</v>
      </c>
      <c r="C1564" s="10" t="s">
        <v>85</v>
      </c>
      <c r="D1564" s="10" t="s">
        <v>27</v>
      </c>
      <c r="E1564" s="10" t="s">
        <v>35</v>
      </c>
      <c r="F1564" s="11">
        <v>43041</v>
      </c>
      <c r="G1564" s="10">
        <v>2017</v>
      </c>
      <c r="H1564" s="10">
        <v>736240041</v>
      </c>
      <c r="I1564" s="17" t="s">
        <v>1386</v>
      </c>
      <c r="J1564" s="18">
        <v>8644</v>
      </c>
      <c r="K1564" s="19">
        <v>668.27</v>
      </c>
      <c r="L1564" s="19">
        <v>502.54</v>
      </c>
      <c r="M1564" s="19">
        <f>Table1[[#This Row],[Unit_Selling Price]]-Table1[[#This Row],[Unit_Cost]]</f>
        <v>165.73</v>
      </c>
      <c r="N1564" s="19">
        <f>Table1[[#This Row],[Quantity]]*Table1[[#This Row],[unit_per Profit]]</f>
        <v>1432570.12</v>
      </c>
    </row>
    <row r="1565" spans="1:14" x14ac:dyDescent="0.2">
      <c r="A1565" s="10" t="s">
        <v>37</v>
      </c>
      <c r="B1565" s="10" t="s">
        <v>106</v>
      </c>
      <c r="C1565" s="10" t="s">
        <v>49</v>
      </c>
      <c r="D1565" s="10" t="s">
        <v>23</v>
      </c>
      <c r="E1565" s="10" t="s">
        <v>43</v>
      </c>
      <c r="F1565" s="11">
        <v>42257</v>
      </c>
      <c r="G1565" s="10">
        <v>2015</v>
      </c>
      <c r="H1565" s="10">
        <v>592573630</v>
      </c>
      <c r="I1565" s="17" t="s">
        <v>932</v>
      </c>
      <c r="J1565" s="18">
        <v>4560</v>
      </c>
      <c r="K1565" s="19">
        <v>651.21</v>
      </c>
      <c r="L1565" s="19">
        <v>524.96</v>
      </c>
      <c r="M1565" s="19">
        <f>Table1[[#This Row],[Unit_Selling Price]]-Table1[[#This Row],[Unit_Cost]]</f>
        <v>126.25</v>
      </c>
      <c r="N1565" s="19">
        <f>Table1[[#This Row],[Quantity]]*Table1[[#This Row],[unit_per Profit]]</f>
        <v>575700</v>
      </c>
    </row>
    <row r="1566" spans="1:14" x14ac:dyDescent="0.2">
      <c r="A1566" s="10" t="s">
        <v>278</v>
      </c>
      <c r="B1566" s="10" t="s">
        <v>121</v>
      </c>
      <c r="C1566" s="10" t="s">
        <v>26</v>
      </c>
      <c r="D1566" s="10" t="s">
        <v>23</v>
      </c>
      <c r="E1566" s="10" t="s">
        <v>35</v>
      </c>
      <c r="F1566" s="11">
        <v>40363</v>
      </c>
      <c r="G1566" s="10">
        <v>2010</v>
      </c>
      <c r="H1566" s="10">
        <v>821082818</v>
      </c>
      <c r="I1566" s="17" t="s">
        <v>1387</v>
      </c>
      <c r="J1566" s="18">
        <v>5507</v>
      </c>
      <c r="K1566" s="19">
        <v>152.58000000000001</v>
      </c>
      <c r="L1566" s="19">
        <v>97.44</v>
      </c>
      <c r="M1566" s="19">
        <f>Table1[[#This Row],[Unit_Selling Price]]-Table1[[#This Row],[Unit_Cost]]</f>
        <v>55.14</v>
      </c>
      <c r="N1566" s="19">
        <f>Table1[[#This Row],[Quantity]]*Table1[[#This Row],[unit_per Profit]]</f>
        <v>303655.98</v>
      </c>
    </row>
    <row r="1567" spans="1:14" x14ac:dyDescent="0.2">
      <c r="A1567" s="10" t="s">
        <v>46</v>
      </c>
      <c r="B1567" s="10" t="s">
        <v>219</v>
      </c>
      <c r="C1567" s="10" t="s">
        <v>85</v>
      </c>
      <c r="D1567" s="10" t="s">
        <v>27</v>
      </c>
      <c r="E1567" s="10" t="s">
        <v>35</v>
      </c>
      <c r="F1567" s="11">
        <v>42740</v>
      </c>
      <c r="G1567" s="10">
        <v>2017</v>
      </c>
      <c r="H1567" s="10">
        <v>406191432</v>
      </c>
      <c r="I1567" s="17">
        <v>42741</v>
      </c>
      <c r="J1567" s="18">
        <v>9926</v>
      </c>
      <c r="K1567" s="19">
        <v>668.27</v>
      </c>
      <c r="L1567" s="19">
        <v>502.54</v>
      </c>
      <c r="M1567" s="19">
        <f>Table1[[#This Row],[Unit_Selling Price]]-Table1[[#This Row],[Unit_Cost]]</f>
        <v>165.73</v>
      </c>
      <c r="N1567" s="19">
        <f>Table1[[#This Row],[Quantity]]*Table1[[#This Row],[unit_per Profit]]</f>
        <v>1645035.98</v>
      </c>
    </row>
    <row r="1568" spans="1:14" x14ac:dyDescent="0.2">
      <c r="A1568" s="10" t="s">
        <v>46</v>
      </c>
      <c r="B1568" s="10" t="s">
        <v>136</v>
      </c>
      <c r="C1568" s="10" t="s">
        <v>49</v>
      </c>
      <c r="D1568" s="10" t="s">
        <v>23</v>
      </c>
      <c r="E1568" s="10" t="s">
        <v>43</v>
      </c>
      <c r="F1568" s="11" t="s">
        <v>1176</v>
      </c>
      <c r="G1568" s="10">
        <v>2016</v>
      </c>
      <c r="H1568" s="10">
        <v>652635800</v>
      </c>
      <c r="I1568" s="17" t="s">
        <v>765</v>
      </c>
      <c r="J1568" s="18">
        <v>8291</v>
      </c>
      <c r="K1568" s="19">
        <v>651.21</v>
      </c>
      <c r="L1568" s="19">
        <v>524.96</v>
      </c>
      <c r="M1568" s="19">
        <f>Table1[[#This Row],[Unit_Selling Price]]-Table1[[#This Row],[Unit_Cost]]</f>
        <v>126.25</v>
      </c>
      <c r="N1568" s="19">
        <f>Table1[[#This Row],[Quantity]]*Table1[[#This Row],[unit_per Profit]]</f>
        <v>1046738.75</v>
      </c>
    </row>
    <row r="1569" spans="1:14" x14ac:dyDescent="0.2">
      <c r="A1569" s="10" t="s">
        <v>32</v>
      </c>
      <c r="B1569" s="10" t="s">
        <v>110</v>
      </c>
      <c r="C1569" s="10" t="s">
        <v>56</v>
      </c>
      <c r="D1569" s="10" t="s">
        <v>27</v>
      </c>
      <c r="E1569" s="10" t="s">
        <v>43</v>
      </c>
      <c r="F1569" s="11" t="s">
        <v>1388</v>
      </c>
      <c r="G1569" s="10">
        <v>2016</v>
      </c>
      <c r="H1569" s="10">
        <v>235464751</v>
      </c>
      <c r="I1569" s="17">
        <v>42408</v>
      </c>
      <c r="J1569" s="18">
        <v>8107</v>
      </c>
      <c r="K1569" s="19">
        <v>421.89</v>
      </c>
      <c r="L1569" s="19">
        <v>364.69</v>
      </c>
      <c r="M1569" s="19">
        <f>Table1[[#This Row],[Unit_Selling Price]]-Table1[[#This Row],[Unit_Cost]]</f>
        <v>57.2</v>
      </c>
      <c r="N1569" s="19">
        <f>Table1[[#This Row],[Quantity]]*Table1[[#This Row],[unit_per Profit]]</f>
        <v>463720.4</v>
      </c>
    </row>
    <row r="1570" spans="1:14" x14ac:dyDescent="0.2">
      <c r="A1570" s="10" t="s">
        <v>46</v>
      </c>
      <c r="B1570" s="10" t="s">
        <v>83</v>
      </c>
      <c r="C1570" s="10" t="s">
        <v>65</v>
      </c>
      <c r="D1570" s="10" t="s">
        <v>27</v>
      </c>
      <c r="E1570" s="10" t="s">
        <v>24</v>
      </c>
      <c r="F1570" s="11" t="s">
        <v>600</v>
      </c>
      <c r="G1570" s="10">
        <v>2017</v>
      </c>
      <c r="H1570" s="10">
        <v>150039613</v>
      </c>
      <c r="I1570" s="17" t="s">
        <v>1313</v>
      </c>
      <c r="J1570" s="18">
        <v>8910</v>
      </c>
      <c r="K1570" s="19">
        <v>9.33</v>
      </c>
      <c r="L1570" s="19">
        <v>6.92</v>
      </c>
      <c r="M1570" s="19">
        <f>Table1[[#This Row],[Unit_Selling Price]]-Table1[[#This Row],[Unit_Cost]]</f>
        <v>2.41</v>
      </c>
      <c r="N1570" s="19">
        <f>Table1[[#This Row],[Quantity]]*Table1[[#This Row],[unit_per Profit]]</f>
        <v>21473.1</v>
      </c>
    </row>
    <row r="1571" spans="1:14" x14ac:dyDescent="0.2">
      <c r="A1571" s="10" t="s">
        <v>37</v>
      </c>
      <c r="B1571" s="10" t="s">
        <v>183</v>
      </c>
      <c r="C1571" s="10" t="s">
        <v>51</v>
      </c>
      <c r="D1571" s="10" t="s">
        <v>27</v>
      </c>
      <c r="E1571" s="10" t="s">
        <v>24</v>
      </c>
      <c r="F1571" s="11">
        <v>42381</v>
      </c>
      <c r="G1571" s="10">
        <v>2016</v>
      </c>
      <c r="H1571" s="10">
        <v>562034213</v>
      </c>
      <c r="I1571" s="17">
        <v>42472</v>
      </c>
      <c r="J1571" s="18">
        <v>7268</v>
      </c>
      <c r="K1571" s="19">
        <v>437.2</v>
      </c>
      <c r="L1571" s="19">
        <v>263.33</v>
      </c>
      <c r="M1571" s="19">
        <f>Table1[[#This Row],[Unit_Selling Price]]-Table1[[#This Row],[Unit_Cost]]</f>
        <v>173.87</v>
      </c>
      <c r="N1571" s="19">
        <f>Table1[[#This Row],[Quantity]]*Table1[[#This Row],[unit_per Profit]]</f>
        <v>1263687.1599999999</v>
      </c>
    </row>
    <row r="1572" spans="1:14" x14ac:dyDescent="0.2">
      <c r="A1572" s="10" t="s">
        <v>29</v>
      </c>
      <c r="B1572" s="10" t="s">
        <v>69</v>
      </c>
      <c r="C1572" s="10" t="s">
        <v>51</v>
      </c>
      <c r="D1572" s="10" t="s">
        <v>23</v>
      </c>
      <c r="E1572" s="10" t="s">
        <v>28</v>
      </c>
      <c r="F1572" s="11" t="s">
        <v>406</v>
      </c>
      <c r="G1572" s="10">
        <v>2015</v>
      </c>
      <c r="H1572" s="10">
        <v>357434880</v>
      </c>
      <c r="I1572" s="17" t="s">
        <v>1033</v>
      </c>
      <c r="J1572" s="18">
        <v>1779</v>
      </c>
      <c r="K1572" s="19">
        <v>437.2</v>
      </c>
      <c r="L1572" s="19">
        <v>263.33</v>
      </c>
      <c r="M1572" s="19">
        <f>Table1[[#This Row],[Unit_Selling Price]]-Table1[[#This Row],[Unit_Cost]]</f>
        <v>173.87</v>
      </c>
      <c r="N1572" s="19">
        <f>Table1[[#This Row],[Quantity]]*Table1[[#This Row],[unit_per Profit]]</f>
        <v>309314.73</v>
      </c>
    </row>
    <row r="1573" spans="1:14" x14ac:dyDescent="0.2">
      <c r="A1573" s="10" t="s">
        <v>32</v>
      </c>
      <c r="B1573" s="10" t="s">
        <v>110</v>
      </c>
      <c r="C1573" s="10" t="s">
        <v>85</v>
      </c>
      <c r="D1573" s="10" t="s">
        <v>27</v>
      </c>
      <c r="E1573" s="10" t="s">
        <v>43</v>
      </c>
      <c r="F1573" s="11" t="s">
        <v>1389</v>
      </c>
      <c r="G1573" s="10">
        <v>2016</v>
      </c>
      <c r="H1573" s="10">
        <v>292540442</v>
      </c>
      <c r="I1573" s="17">
        <v>42560</v>
      </c>
      <c r="J1573" s="18">
        <v>8073</v>
      </c>
      <c r="K1573" s="19">
        <v>668.27</v>
      </c>
      <c r="L1573" s="19">
        <v>502.54</v>
      </c>
      <c r="M1573" s="19">
        <f>Table1[[#This Row],[Unit_Selling Price]]-Table1[[#This Row],[Unit_Cost]]</f>
        <v>165.73</v>
      </c>
      <c r="N1573" s="19">
        <f>Table1[[#This Row],[Quantity]]*Table1[[#This Row],[unit_per Profit]]</f>
        <v>1337938.29</v>
      </c>
    </row>
    <row r="1574" spans="1:14" x14ac:dyDescent="0.2">
      <c r="A1574" s="10" t="s">
        <v>32</v>
      </c>
      <c r="B1574" s="10" t="s">
        <v>182</v>
      </c>
      <c r="C1574" s="10" t="s">
        <v>56</v>
      </c>
      <c r="D1574" s="10" t="s">
        <v>23</v>
      </c>
      <c r="E1574" s="10" t="s">
        <v>43</v>
      </c>
      <c r="F1574" s="11">
        <v>40309</v>
      </c>
      <c r="G1574" s="10">
        <v>2010</v>
      </c>
      <c r="H1574" s="10">
        <v>743962228</v>
      </c>
      <c r="I1574" s="17">
        <v>40280</v>
      </c>
      <c r="J1574" s="18">
        <v>3811</v>
      </c>
      <c r="K1574" s="19">
        <v>421.89</v>
      </c>
      <c r="L1574" s="19">
        <v>364.69</v>
      </c>
      <c r="M1574" s="19">
        <f>Table1[[#This Row],[Unit_Selling Price]]-Table1[[#This Row],[Unit_Cost]]</f>
        <v>57.2</v>
      </c>
      <c r="N1574" s="19">
        <f>Table1[[#This Row],[Quantity]]*Table1[[#This Row],[unit_per Profit]]</f>
        <v>217989.2</v>
      </c>
    </row>
    <row r="1575" spans="1:14" x14ac:dyDescent="0.2">
      <c r="A1575" s="10" t="s">
        <v>29</v>
      </c>
      <c r="B1575" s="10" t="s">
        <v>104</v>
      </c>
      <c r="C1575" s="10" t="s">
        <v>42</v>
      </c>
      <c r="D1575" s="10" t="s">
        <v>27</v>
      </c>
      <c r="E1575" s="10" t="s">
        <v>43</v>
      </c>
      <c r="F1575" s="11" t="s">
        <v>1258</v>
      </c>
      <c r="G1575" s="10">
        <v>2015</v>
      </c>
      <c r="H1575" s="10">
        <v>358624064</v>
      </c>
      <c r="I1575" s="17">
        <v>42073</v>
      </c>
      <c r="J1575" s="18">
        <v>3685</v>
      </c>
      <c r="K1575" s="19">
        <v>109.28</v>
      </c>
      <c r="L1575" s="19">
        <v>35.840000000000003</v>
      </c>
      <c r="M1575" s="19">
        <f>Table1[[#This Row],[Unit_Selling Price]]-Table1[[#This Row],[Unit_Cost]]</f>
        <v>73.44</v>
      </c>
      <c r="N1575" s="19">
        <f>Table1[[#This Row],[Quantity]]*Table1[[#This Row],[unit_per Profit]]</f>
        <v>270626.40000000002</v>
      </c>
    </row>
    <row r="1576" spans="1:14" x14ac:dyDescent="0.2">
      <c r="A1576" s="10" t="s">
        <v>29</v>
      </c>
      <c r="B1576" s="10" t="s">
        <v>177</v>
      </c>
      <c r="C1576" s="10" t="s">
        <v>77</v>
      </c>
      <c r="D1576" s="10" t="s">
        <v>23</v>
      </c>
      <c r="E1576" s="10" t="s">
        <v>24</v>
      </c>
      <c r="F1576" s="11">
        <v>40888</v>
      </c>
      <c r="G1576" s="10">
        <v>2011</v>
      </c>
      <c r="H1576" s="10">
        <v>103762280</v>
      </c>
      <c r="I1576" s="17" t="s">
        <v>1390</v>
      </c>
      <c r="J1576" s="18">
        <v>4419</v>
      </c>
      <c r="K1576" s="19">
        <v>154.06</v>
      </c>
      <c r="L1576" s="19">
        <v>90.93</v>
      </c>
      <c r="M1576" s="19">
        <f>Table1[[#This Row],[Unit_Selling Price]]-Table1[[#This Row],[Unit_Cost]]</f>
        <v>63.13</v>
      </c>
      <c r="N1576" s="19">
        <f>Table1[[#This Row],[Quantity]]*Table1[[#This Row],[unit_per Profit]]</f>
        <v>278971.46999999997</v>
      </c>
    </row>
    <row r="1577" spans="1:14" x14ac:dyDescent="0.2">
      <c r="A1577" s="10" t="s">
        <v>278</v>
      </c>
      <c r="B1577" s="10" t="s">
        <v>217</v>
      </c>
      <c r="C1577" s="10" t="s">
        <v>34</v>
      </c>
      <c r="D1577" s="10" t="s">
        <v>23</v>
      </c>
      <c r="E1577" s="10" t="s">
        <v>43</v>
      </c>
      <c r="F1577" s="11">
        <v>42224</v>
      </c>
      <c r="G1577" s="10">
        <v>2015</v>
      </c>
      <c r="H1577" s="10">
        <v>116925704</v>
      </c>
      <c r="I1577" s="17">
        <v>42225</v>
      </c>
      <c r="J1577" s="18">
        <v>9769</v>
      </c>
      <c r="K1577" s="19">
        <v>205.7</v>
      </c>
      <c r="L1577" s="19">
        <v>117.11</v>
      </c>
      <c r="M1577" s="19">
        <f>Table1[[#This Row],[Unit_Selling Price]]-Table1[[#This Row],[Unit_Cost]]</f>
        <v>88.59</v>
      </c>
      <c r="N1577" s="19">
        <f>Table1[[#This Row],[Quantity]]*Table1[[#This Row],[unit_per Profit]]</f>
        <v>865435.71</v>
      </c>
    </row>
    <row r="1578" spans="1:14" x14ac:dyDescent="0.2">
      <c r="A1578" s="10" t="s">
        <v>32</v>
      </c>
      <c r="B1578" s="10" t="s">
        <v>93</v>
      </c>
      <c r="C1578" s="10" t="s">
        <v>85</v>
      </c>
      <c r="D1578" s="10" t="s">
        <v>23</v>
      </c>
      <c r="E1578" s="10" t="s">
        <v>28</v>
      </c>
      <c r="F1578" s="11" t="s">
        <v>1391</v>
      </c>
      <c r="G1578" s="10">
        <v>2013</v>
      </c>
      <c r="H1578" s="10">
        <v>155975663</v>
      </c>
      <c r="I1578" s="17" t="s">
        <v>820</v>
      </c>
      <c r="J1578" s="18">
        <v>5520</v>
      </c>
      <c r="K1578" s="19">
        <v>668.27</v>
      </c>
      <c r="L1578" s="19">
        <v>502.54</v>
      </c>
      <c r="M1578" s="19">
        <f>Table1[[#This Row],[Unit_Selling Price]]-Table1[[#This Row],[Unit_Cost]]</f>
        <v>165.73</v>
      </c>
      <c r="N1578" s="19">
        <f>Table1[[#This Row],[Quantity]]*Table1[[#This Row],[unit_per Profit]]</f>
        <v>914829.6</v>
      </c>
    </row>
    <row r="1579" spans="1:14" x14ac:dyDescent="0.2">
      <c r="A1579" s="10" t="s">
        <v>46</v>
      </c>
      <c r="B1579" s="10" t="s">
        <v>99</v>
      </c>
      <c r="C1579" s="10" t="s">
        <v>42</v>
      </c>
      <c r="D1579" s="10" t="s">
        <v>23</v>
      </c>
      <c r="E1579" s="10" t="s">
        <v>24</v>
      </c>
      <c r="F1579" s="11" t="s">
        <v>608</v>
      </c>
      <c r="G1579" s="10">
        <v>2012</v>
      </c>
      <c r="H1579" s="10">
        <v>949085986</v>
      </c>
      <c r="I1579" s="17" t="s">
        <v>1392</v>
      </c>
      <c r="J1579" s="18">
        <v>4489</v>
      </c>
      <c r="K1579" s="19">
        <v>109.28</v>
      </c>
      <c r="L1579" s="19">
        <v>35.840000000000003</v>
      </c>
      <c r="M1579" s="19">
        <f>Table1[[#This Row],[Unit_Selling Price]]-Table1[[#This Row],[Unit_Cost]]</f>
        <v>73.44</v>
      </c>
      <c r="N1579" s="19">
        <f>Table1[[#This Row],[Quantity]]*Table1[[#This Row],[unit_per Profit]]</f>
        <v>329672.15999999997</v>
      </c>
    </row>
    <row r="1580" spans="1:14" x14ac:dyDescent="0.2">
      <c r="A1580" s="10" t="s">
        <v>29</v>
      </c>
      <c r="B1580" s="10" t="s">
        <v>125</v>
      </c>
      <c r="C1580" s="10" t="s">
        <v>22</v>
      </c>
      <c r="D1580" s="10" t="s">
        <v>27</v>
      </c>
      <c r="E1580" s="10" t="s">
        <v>24</v>
      </c>
      <c r="F1580" s="11">
        <v>41611</v>
      </c>
      <c r="G1580" s="10">
        <v>2013</v>
      </c>
      <c r="H1580" s="10">
        <v>144743001</v>
      </c>
      <c r="I1580" s="17" t="s">
        <v>1293</v>
      </c>
      <c r="J1580" s="18">
        <v>1525</v>
      </c>
      <c r="K1580" s="19">
        <v>255.28</v>
      </c>
      <c r="L1580" s="19">
        <v>159.41999999999999</v>
      </c>
      <c r="M1580" s="19">
        <f>Table1[[#This Row],[Unit_Selling Price]]-Table1[[#This Row],[Unit_Cost]]</f>
        <v>95.86</v>
      </c>
      <c r="N1580" s="19">
        <f>Table1[[#This Row],[Quantity]]*Table1[[#This Row],[unit_per Profit]]</f>
        <v>146186.5</v>
      </c>
    </row>
    <row r="1581" spans="1:14" x14ac:dyDescent="0.2">
      <c r="A1581" s="10" t="s">
        <v>32</v>
      </c>
      <c r="B1581" s="10" t="s">
        <v>200</v>
      </c>
      <c r="C1581" s="10" t="s">
        <v>22</v>
      </c>
      <c r="D1581" s="10" t="s">
        <v>23</v>
      </c>
      <c r="E1581" s="10" t="s">
        <v>24</v>
      </c>
      <c r="F1581" s="11">
        <v>40976</v>
      </c>
      <c r="G1581" s="10">
        <v>2012</v>
      </c>
      <c r="H1581" s="10">
        <v>861745536</v>
      </c>
      <c r="I1581" s="17" t="s">
        <v>985</v>
      </c>
      <c r="J1581" s="18">
        <v>8509</v>
      </c>
      <c r="K1581" s="19">
        <v>255.28</v>
      </c>
      <c r="L1581" s="19">
        <v>159.41999999999999</v>
      </c>
      <c r="M1581" s="19">
        <f>Table1[[#This Row],[Unit_Selling Price]]-Table1[[#This Row],[Unit_Cost]]</f>
        <v>95.86</v>
      </c>
      <c r="N1581" s="19">
        <f>Table1[[#This Row],[Quantity]]*Table1[[#This Row],[unit_per Profit]]</f>
        <v>815672.74</v>
      </c>
    </row>
    <row r="1582" spans="1:14" x14ac:dyDescent="0.2">
      <c r="A1582" s="10" t="s">
        <v>29</v>
      </c>
      <c r="B1582" s="10" t="s">
        <v>198</v>
      </c>
      <c r="C1582" s="10" t="s">
        <v>31</v>
      </c>
      <c r="D1582" s="10" t="s">
        <v>23</v>
      </c>
      <c r="E1582" s="10" t="s">
        <v>35</v>
      </c>
      <c r="F1582" s="11">
        <v>43041</v>
      </c>
      <c r="G1582" s="10">
        <v>2017</v>
      </c>
      <c r="H1582" s="10">
        <v>439204919</v>
      </c>
      <c r="I1582" s="17" t="s">
        <v>1393</v>
      </c>
      <c r="J1582" s="18">
        <v>9350</v>
      </c>
      <c r="K1582" s="19">
        <v>47.45</v>
      </c>
      <c r="L1582" s="19">
        <v>31.79</v>
      </c>
      <c r="M1582" s="19">
        <f>Table1[[#This Row],[Unit_Selling Price]]-Table1[[#This Row],[Unit_Cost]]</f>
        <v>15.66</v>
      </c>
      <c r="N1582" s="19">
        <f>Table1[[#This Row],[Quantity]]*Table1[[#This Row],[unit_per Profit]]</f>
        <v>146421</v>
      </c>
    </row>
    <row r="1583" spans="1:14" x14ac:dyDescent="0.2">
      <c r="A1583" s="10" t="s">
        <v>46</v>
      </c>
      <c r="B1583" s="10" t="s">
        <v>123</v>
      </c>
      <c r="C1583" s="10" t="s">
        <v>49</v>
      </c>
      <c r="D1583" s="10" t="s">
        <v>27</v>
      </c>
      <c r="E1583" s="10" t="s">
        <v>35</v>
      </c>
      <c r="F1583" s="11">
        <v>42157</v>
      </c>
      <c r="G1583" s="10">
        <v>2015</v>
      </c>
      <c r="H1583" s="10">
        <v>786544978</v>
      </c>
      <c r="I1583" s="17" t="s">
        <v>1394</v>
      </c>
      <c r="J1583" s="18">
        <v>4993</v>
      </c>
      <c r="K1583" s="19">
        <v>651.21</v>
      </c>
      <c r="L1583" s="19">
        <v>524.96</v>
      </c>
      <c r="M1583" s="19">
        <f>Table1[[#This Row],[Unit_Selling Price]]-Table1[[#This Row],[Unit_Cost]]</f>
        <v>126.25</v>
      </c>
      <c r="N1583" s="19">
        <f>Table1[[#This Row],[Quantity]]*Table1[[#This Row],[unit_per Profit]]</f>
        <v>630366.25</v>
      </c>
    </row>
    <row r="1584" spans="1:14" x14ac:dyDescent="0.2">
      <c r="A1584" s="10" t="s">
        <v>46</v>
      </c>
      <c r="B1584" s="10" t="s">
        <v>115</v>
      </c>
      <c r="C1584" s="10" t="s">
        <v>56</v>
      </c>
      <c r="D1584" s="10" t="s">
        <v>23</v>
      </c>
      <c r="E1584" s="10" t="s">
        <v>28</v>
      </c>
      <c r="F1584" s="11">
        <v>40635</v>
      </c>
      <c r="G1584" s="10">
        <v>2011</v>
      </c>
      <c r="H1584" s="10">
        <v>733502042</v>
      </c>
      <c r="I1584" s="17" t="s">
        <v>1286</v>
      </c>
      <c r="J1584" s="18">
        <v>8409</v>
      </c>
      <c r="K1584" s="19">
        <v>421.89</v>
      </c>
      <c r="L1584" s="19">
        <v>364.69</v>
      </c>
      <c r="M1584" s="19">
        <f>Table1[[#This Row],[Unit_Selling Price]]-Table1[[#This Row],[Unit_Cost]]</f>
        <v>57.2</v>
      </c>
      <c r="N1584" s="19">
        <f>Table1[[#This Row],[Quantity]]*Table1[[#This Row],[unit_per Profit]]</f>
        <v>480994.8</v>
      </c>
    </row>
    <row r="1585" spans="1:14" x14ac:dyDescent="0.2">
      <c r="A1585" s="10" t="s">
        <v>46</v>
      </c>
      <c r="B1585" s="10" t="s">
        <v>47</v>
      </c>
      <c r="C1585" s="10" t="s">
        <v>39</v>
      </c>
      <c r="D1585" s="10" t="s">
        <v>23</v>
      </c>
      <c r="E1585" s="10" t="s">
        <v>28</v>
      </c>
      <c r="F1585" s="11" t="s">
        <v>1395</v>
      </c>
      <c r="G1585" s="10">
        <v>2014</v>
      </c>
      <c r="H1585" s="10">
        <v>980124938</v>
      </c>
      <c r="I1585" s="17">
        <v>41827</v>
      </c>
      <c r="J1585" s="18">
        <v>9605</v>
      </c>
      <c r="K1585" s="19">
        <v>81.73</v>
      </c>
      <c r="L1585" s="19">
        <v>56.67</v>
      </c>
      <c r="M1585" s="19">
        <f>Table1[[#This Row],[Unit_Selling Price]]-Table1[[#This Row],[Unit_Cost]]</f>
        <v>25.06</v>
      </c>
      <c r="N1585" s="19">
        <f>Table1[[#This Row],[Quantity]]*Table1[[#This Row],[unit_per Profit]]</f>
        <v>240701.3</v>
      </c>
    </row>
    <row r="1586" spans="1:14" x14ac:dyDescent="0.2">
      <c r="A1586" s="10" t="s">
        <v>37</v>
      </c>
      <c r="B1586" s="10" t="s">
        <v>105</v>
      </c>
      <c r="C1586" s="10" t="s">
        <v>39</v>
      </c>
      <c r="D1586" s="10" t="s">
        <v>23</v>
      </c>
      <c r="E1586" s="10" t="s">
        <v>24</v>
      </c>
      <c r="F1586" s="11">
        <v>41609</v>
      </c>
      <c r="G1586" s="10">
        <v>2013</v>
      </c>
      <c r="H1586" s="10">
        <v>946774995</v>
      </c>
      <c r="I1586" s="17" t="s">
        <v>1179</v>
      </c>
      <c r="J1586" s="18">
        <v>615</v>
      </c>
      <c r="K1586" s="19">
        <v>81.73</v>
      </c>
      <c r="L1586" s="19">
        <v>56.67</v>
      </c>
      <c r="M1586" s="19">
        <f>Table1[[#This Row],[Unit_Selling Price]]-Table1[[#This Row],[Unit_Cost]]</f>
        <v>25.06</v>
      </c>
      <c r="N1586" s="19">
        <f>Table1[[#This Row],[Quantity]]*Table1[[#This Row],[unit_per Profit]]</f>
        <v>15411.9</v>
      </c>
    </row>
    <row r="1587" spans="1:14" x14ac:dyDescent="0.2">
      <c r="A1587" s="10" t="s">
        <v>40</v>
      </c>
      <c r="B1587" s="10" t="s">
        <v>201</v>
      </c>
      <c r="C1587" s="10" t="s">
        <v>42</v>
      </c>
      <c r="D1587" s="10" t="s">
        <v>27</v>
      </c>
      <c r="E1587" s="10" t="s">
        <v>43</v>
      </c>
      <c r="F1587" s="11" t="s">
        <v>1396</v>
      </c>
      <c r="G1587" s="10">
        <v>2014</v>
      </c>
      <c r="H1587" s="10">
        <v>124126040</v>
      </c>
      <c r="I1587" s="17">
        <v>41678</v>
      </c>
      <c r="J1587" s="18">
        <v>509</v>
      </c>
      <c r="K1587" s="19">
        <v>109.28</v>
      </c>
      <c r="L1587" s="19">
        <v>35.840000000000003</v>
      </c>
      <c r="M1587" s="19">
        <f>Table1[[#This Row],[Unit_Selling Price]]-Table1[[#This Row],[Unit_Cost]]</f>
        <v>73.44</v>
      </c>
      <c r="N1587" s="19">
        <f>Table1[[#This Row],[Quantity]]*Table1[[#This Row],[unit_per Profit]]</f>
        <v>37380.959999999999</v>
      </c>
    </row>
    <row r="1588" spans="1:14" x14ac:dyDescent="0.2">
      <c r="A1588" s="10" t="s">
        <v>46</v>
      </c>
      <c r="B1588" s="10" t="s">
        <v>123</v>
      </c>
      <c r="C1588" s="10" t="s">
        <v>31</v>
      </c>
      <c r="D1588" s="10" t="s">
        <v>23</v>
      </c>
      <c r="E1588" s="10" t="s">
        <v>43</v>
      </c>
      <c r="F1588" s="11">
        <v>41035</v>
      </c>
      <c r="G1588" s="10">
        <v>2012</v>
      </c>
      <c r="H1588" s="10">
        <v>323164403</v>
      </c>
      <c r="I1588" s="17" t="s">
        <v>800</v>
      </c>
      <c r="J1588" s="18">
        <v>383</v>
      </c>
      <c r="K1588" s="19">
        <v>47.45</v>
      </c>
      <c r="L1588" s="19">
        <v>31.79</v>
      </c>
      <c r="M1588" s="19">
        <f>Table1[[#This Row],[Unit_Selling Price]]-Table1[[#This Row],[Unit_Cost]]</f>
        <v>15.66</v>
      </c>
      <c r="N1588" s="19">
        <f>Table1[[#This Row],[Quantity]]*Table1[[#This Row],[unit_per Profit]]</f>
        <v>5997.78</v>
      </c>
    </row>
    <row r="1589" spans="1:14" x14ac:dyDescent="0.2">
      <c r="A1589" s="10" t="s">
        <v>37</v>
      </c>
      <c r="B1589" s="10" t="s">
        <v>55</v>
      </c>
      <c r="C1589" s="10" t="s">
        <v>34</v>
      </c>
      <c r="D1589" s="10" t="s">
        <v>23</v>
      </c>
      <c r="E1589" s="10" t="s">
        <v>35</v>
      </c>
      <c r="F1589" s="11">
        <v>41487</v>
      </c>
      <c r="G1589" s="10">
        <v>2013</v>
      </c>
      <c r="H1589" s="10">
        <v>725188910</v>
      </c>
      <c r="I1589" s="17">
        <v>41488</v>
      </c>
      <c r="J1589" s="18">
        <v>8369</v>
      </c>
      <c r="K1589" s="19">
        <v>205.7</v>
      </c>
      <c r="L1589" s="19">
        <v>117.11</v>
      </c>
      <c r="M1589" s="19">
        <f>Table1[[#This Row],[Unit_Selling Price]]-Table1[[#This Row],[Unit_Cost]]</f>
        <v>88.59</v>
      </c>
      <c r="N1589" s="19">
        <f>Table1[[#This Row],[Quantity]]*Table1[[#This Row],[unit_per Profit]]</f>
        <v>741409.71</v>
      </c>
    </row>
    <row r="1590" spans="1:14" x14ac:dyDescent="0.2">
      <c r="A1590" s="10" t="s">
        <v>46</v>
      </c>
      <c r="B1590" s="10" t="s">
        <v>143</v>
      </c>
      <c r="C1590" s="10" t="s">
        <v>31</v>
      </c>
      <c r="D1590" s="10" t="s">
        <v>23</v>
      </c>
      <c r="E1590" s="10" t="s">
        <v>24</v>
      </c>
      <c r="F1590" s="11" t="s">
        <v>678</v>
      </c>
      <c r="G1590" s="10">
        <v>2015</v>
      </c>
      <c r="H1590" s="10">
        <v>131810891</v>
      </c>
      <c r="I1590" s="17">
        <v>42075</v>
      </c>
      <c r="J1590" s="18">
        <v>4627</v>
      </c>
      <c r="K1590" s="19">
        <v>47.45</v>
      </c>
      <c r="L1590" s="19">
        <v>31.79</v>
      </c>
      <c r="M1590" s="19">
        <f>Table1[[#This Row],[Unit_Selling Price]]-Table1[[#This Row],[Unit_Cost]]</f>
        <v>15.66</v>
      </c>
      <c r="N1590" s="19">
        <f>Table1[[#This Row],[Quantity]]*Table1[[#This Row],[unit_per Profit]]</f>
        <v>72458.820000000007</v>
      </c>
    </row>
    <row r="1591" spans="1:14" x14ac:dyDescent="0.2">
      <c r="A1591" s="10" t="s">
        <v>29</v>
      </c>
      <c r="B1591" s="10" t="s">
        <v>126</v>
      </c>
      <c r="C1591" s="10" t="s">
        <v>65</v>
      </c>
      <c r="D1591" s="10" t="s">
        <v>27</v>
      </c>
      <c r="E1591" s="10" t="s">
        <v>28</v>
      </c>
      <c r="F1591" s="11">
        <v>40239</v>
      </c>
      <c r="G1591" s="10">
        <v>2010</v>
      </c>
      <c r="H1591" s="10">
        <v>114954173</v>
      </c>
      <c r="I1591" s="17">
        <v>40484</v>
      </c>
      <c r="J1591" s="18">
        <v>6349</v>
      </c>
      <c r="K1591" s="19">
        <v>9.33</v>
      </c>
      <c r="L1591" s="19">
        <v>6.92</v>
      </c>
      <c r="M1591" s="19">
        <f>Table1[[#This Row],[Unit_Selling Price]]-Table1[[#This Row],[Unit_Cost]]</f>
        <v>2.41</v>
      </c>
      <c r="N1591" s="19">
        <f>Table1[[#This Row],[Quantity]]*Table1[[#This Row],[unit_per Profit]]</f>
        <v>15301.09</v>
      </c>
    </row>
    <row r="1592" spans="1:14" x14ac:dyDescent="0.2">
      <c r="A1592" s="10" t="s">
        <v>37</v>
      </c>
      <c r="B1592" s="10" t="s">
        <v>45</v>
      </c>
      <c r="C1592" s="10" t="s">
        <v>39</v>
      </c>
      <c r="D1592" s="10" t="s">
        <v>23</v>
      </c>
      <c r="E1592" s="10" t="s">
        <v>28</v>
      </c>
      <c r="F1592" s="11" t="s">
        <v>444</v>
      </c>
      <c r="G1592" s="10">
        <v>2016</v>
      </c>
      <c r="H1592" s="10">
        <v>966855084</v>
      </c>
      <c r="I1592" s="17" t="s">
        <v>1102</v>
      </c>
      <c r="J1592" s="18">
        <v>2760</v>
      </c>
      <c r="K1592" s="19">
        <v>81.73</v>
      </c>
      <c r="L1592" s="19">
        <v>56.67</v>
      </c>
      <c r="M1592" s="19">
        <f>Table1[[#This Row],[Unit_Selling Price]]-Table1[[#This Row],[Unit_Cost]]</f>
        <v>25.06</v>
      </c>
      <c r="N1592" s="19">
        <f>Table1[[#This Row],[Quantity]]*Table1[[#This Row],[unit_per Profit]]</f>
        <v>69165.600000000006</v>
      </c>
    </row>
    <row r="1593" spans="1:14" x14ac:dyDescent="0.2">
      <c r="A1593" s="10" t="s">
        <v>46</v>
      </c>
      <c r="B1593" s="10" t="s">
        <v>162</v>
      </c>
      <c r="C1593" s="10" t="s">
        <v>42</v>
      </c>
      <c r="D1593" s="10" t="s">
        <v>27</v>
      </c>
      <c r="E1593" s="10" t="s">
        <v>35</v>
      </c>
      <c r="F1593" s="11" t="s">
        <v>337</v>
      </c>
      <c r="G1593" s="10">
        <v>2015</v>
      </c>
      <c r="H1593" s="10">
        <v>350062453</v>
      </c>
      <c r="I1593" s="17" t="s">
        <v>1137</v>
      </c>
      <c r="J1593" s="18">
        <v>114</v>
      </c>
      <c r="K1593" s="19">
        <v>109.28</v>
      </c>
      <c r="L1593" s="19">
        <v>35.840000000000003</v>
      </c>
      <c r="M1593" s="19">
        <f>Table1[[#This Row],[Unit_Selling Price]]-Table1[[#This Row],[Unit_Cost]]</f>
        <v>73.44</v>
      </c>
      <c r="N1593" s="19">
        <f>Table1[[#This Row],[Quantity]]*Table1[[#This Row],[unit_per Profit]]</f>
        <v>8372.16</v>
      </c>
    </row>
    <row r="1594" spans="1:14" x14ac:dyDescent="0.2">
      <c r="A1594" s="10" t="s">
        <v>40</v>
      </c>
      <c r="B1594" s="10" t="s">
        <v>101</v>
      </c>
      <c r="C1594" s="10" t="s">
        <v>22</v>
      </c>
      <c r="D1594" s="10" t="s">
        <v>23</v>
      </c>
      <c r="E1594" s="10" t="s">
        <v>35</v>
      </c>
      <c r="F1594" s="11">
        <v>42950</v>
      </c>
      <c r="G1594" s="10">
        <v>2017</v>
      </c>
      <c r="H1594" s="10">
        <v>947437608</v>
      </c>
      <c r="I1594" s="17">
        <v>43073</v>
      </c>
      <c r="J1594" s="18">
        <v>6697</v>
      </c>
      <c r="K1594" s="19">
        <v>255.28</v>
      </c>
      <c r="L1594" s="19">
        <v>159.41999999999999</v>
      </c>
      <c r="M1594" s="19">
        <f>Table1[[#This Row],[Unit_Selling Price]]-Table1[[#This Row],[Unit_Cost]]</f>
        <v>95.86</v>
      </c>
      <c r="N1594" s="19">
        <f>Table1[[#This Row],[Quantity]]*Table1[[#This Row],[unit_per Profit]]</f>
        <v>641974.42000000004</v>
      </c>
    </row>
    <row r="1595" spans="1:14" x14ac:dyDescent="0.2">
      <c r="A1595" s="10" t="s">
        <v>46</v>
      </c>
      <c r="B1595" s="10" t="s">
        <v>176</v>
      </c>
      <c r="C1595" s="10" t="s">
        <v>31</v>
      </c>
      <c r="D1595" s="10" t="s">
        <v>23</v>
      </c>
      <c r="E1595" s="10" t="s">
        <v>28</v>
      </c>
      <c r="F1595" s="11">
        <v>42588</v>
      </c>
      <c r="G1595" s="10">
        <v>2016</v>
      </c>
      <c r="H1595" s="10">
        <v>112154376</v>
      </c>
      <c r="I1595" s="17">
        <v>42681</v>
      </c>
      <c r="J1595" s="18">
        <v>7827</v>
      </c>
      <c r="K1595" s="19">
        <v>47.45</v>
      </c>
      <c r="L1595" s="19">
        <v>31.79</v>
      </c>
      <c r="M1595" s="19">
        <f>Table1[[#This Row],[Unit_Selling Price]]-Table1[[#This Row],[Unit_Cost]]</f>
        <v>15.66</v>
      </c>
      <c r="N1595" s="19">
        <f>Table1[[#This Row],[Quantity]]*Table1[[#This Row],[unit_per Profit]]</f>
        <v>122570.82</v>
      </c>
    </row>
    <row r="1596" spans="1:14" x14ac:dyDescent="0.2">
      <c r="A1596" s="10" t="s">
        <v>40</v>
      </c>
      <c r="B1596" s="10" t="s">
        <v>90</v>
      </c>
      <c r="C1596" s="10" t="s">
        <v>85</v>
      </c>
      <c r="D1596" s="10" t="s">
        <v>27</v>
      </c>
      <c r="E1596" s="10" t="s">
        <v>24</v>
      </c>
      <c r="F1596" s="11" t="s">
        <v>1000</v>
      </c>
      <c r="G1596" s="10">
        <v>2014</v>
      </c>
      <c r="H1596" s="10">
        <v>217699086</v>
      </c>
      <c r="I1596" s="17">
        <v>42036</v>
      </c>
      <c r="J1596" s="18">
        <v>852</v>
      </c>
      <c r="K1596" s="19">
        <v>668.27</v>
      </c>
      <c r="L1596" s="19">
        <v>502.54</v>
      </c>
      <c r="M1596" s="19">
        <f>Table1[[#This Row],[Unit_Selling Price]]-Table1[[#This Row],[Unit_Cost]]</f>
        <v>165.73</v>
      </c>
      <c r="N1596" s="19">
        <f>Table1[[#This Row],[Quantity]]*Table1[[#This Row],[unit_per Profit]]</f>
        <v>141201.96</v>
      </c>
    </row>
    <row r="1597" spans="1:14" x14ac:dyDescent="0.2">
      <c r="A1597" s="10" t="s">
        <v>46</v>
      </c>
      <c r="B1597" s="10" t="s">
        <v>123</v>
      </c>
      <c r="C1597" s="10" t="s">
        <v>42</v>
      </c>
      <c r="D1597" s="10" t="s">
        <v>27</v>
      </c>
      <c r="E1597" s="10" t="s">
        <v>28</v>
      </c>
      <c r="F1597" s="11">
        <v>41217</v>
      </c>
      <c r="G1597" s="10">
        <v>2012</v>
      </c>
      <c r="H1597" s="10">
        <v>107870566</v>
      </c>
      <c r="I1597" s="17">
        <v>41248</v>
      </c>
      <c r="J1597" s="18">
        <v>153</v>
      </c>
      <c r="K1597" s="19">
        <v>109.28</v>
      </c>
      <c r="L1597" s="19">
        <v>35.840000000000003</v>
      </c>
      <c r="M1597" s="19">
        <f>Table1[[#This Row],[Unit_Selling Price]]-Table1[[#This Row],[Unit_Cost]]</f>
        <v>73.44</v>
      </c>
      <c r="N1597" s="19">
        <f>Table1[[#This Row],[Quantity]]*Table1[[#This Row],[unit_per Profit]]</f>
        <v>11236.32</v>
      </c>
    </row>
    <row r="1598" spans="1:14" x14ac:dyDescent="0.2">
      <c r="A1598" s="10" t="s">
        <v>46</v>
      </c>
      <c r="B1598" s="10" t="s">
        <v>115</v>
      </c>
      <c r="C1598" s="10" t="s">
        <v>34</v>
      </c>
      <c r="D1598" s="10" t="s">
        <v>23</v>
      </c>
      <c r="E1598" s="10" t="s">
        <v>28</v>
      </c>
      <c r="F1598" s="11">
        <v>42406</v>
      </c>
      <c r="G1598" s="10">
        <v>2016</v>
      </c>
      <c r="H1598" s="10">
        <v>946780145</v>
      </c>
      <c r="I1598" s="17">
        <v>42407</v>
      </c>
      <c r="J1598" s="18">
        <v>2139</v>
      </c>
      <c r="K1598" s="19">
        <v>205.7</v>
      </c>
      <c r="L1598" s="19">
        <v>117.11</v>
      </c>
      <c r="M1598" s="19">
        <f>Table1[[#This Row],[Unit_Selling Price]]-Table1[[#This Row],[Unit_Cost]]</f>
        <v>88.59</v>
      </c>
      <c r="N1598" s="19">
        <f>Table1[[#This Row],[Quantity]]*Table1[[#This Row],[unit_per Profit]]</f>
        <v>189494.01</v>
      </c>
    </row>
    <row r="1599" spans="1:14" x14ac:dyDescent="0.2">
      <c r="A1599" s="10" t="s">
        <v>37</v>
      </c>
      <c r="B1599" s="10" t="s">
        <v>183</v>
      </c>
      <c r="C1599" s="10" t="s">
        <v>34</v>
      </c>
      <c r="D1599" s="10" t="s">
        <v>23</v>
      </c>
      <c r="E1599" s="10" t="s">
        <v>43</v>
      </c>
      <c r="F1599" s="11" t="s">
        <v>1397</v>
      </c>
      <c r="G1599" s="10">
        <v>2010</v>
      </c>
      <c r="H1599" s="10">
        <v>368851649</v>
      </c>
      <c r="I1599" s="17" t="s">
        <v>423</v>
      </c>
      <c r="J1599" s="18">
        <v>255</v>
      </c>
      <c r="K1599" s="19">
        <v>205.7</v>
      </c>
      <c r="L1599" s="19">
        <v>117.11</v>
      </c>
      <c r="M1599" s="19">
        <f>Table1[[#This Row],[Unit_Selling Price]]-Table1[[#This Row],[Unit_Cost]]</f>
        <v>88.59</v>
      </c>
      <c r="N1599" s="19">
        <f>Table1[[#This Row],[Quantity]]*Table1[[#This Row],[unit_per Profit]]</f>
        <v>22590.45</v>
      </c>
    </row>
    <row r="1600" spans="1:14" x14ac:dyDescent="0.2">
      <c r="A1600" s="10" t="s">
        <v>46</v>
      </c>
      <c r="B1600" s="10" t="s">
        <v>227</v>
      </c>
      <c r="C1600" s="10" t="s">
        <v>49</v>
      </c>
      <c r="D1600" s="10" t="s">
        <v>23</v>
      </c>
      <c r="E1600" s="10" t="s">
        <v>35</v>
      </c>
      <c r="F1600" s="11" t="s">
        <v>513</v>
      </c>
      <c r="G1600" s="10">
        <v>2014</v>
      </c>
      <c r="H1600" s="10">
        <v>128821408</v>
      </c>
      <c r="I1600" s="17" t="s">
        <v>513</v>
      </c>
      <c r="J1600" s="18">
        <v>9972</v>
      </c>
      <c r="K1600" s="19">
        <v>651.21</v>
      </c>
      <c r="L1600" s="19">
        <v>524.96</v>
      </c>
      <c r="M1600" s="19">
        <f>Table1[[#This Row],[Unit_Selling Price]]-Table1[[#This Row],[Unit_Cost]]</f>
        <v>126.25</v>
      </c>
      <c r="N1600" s="19">
        <f>Table1[[#This Row],[Quantity]]*Table1[[#This Row],[unit_per Profit]]</f>
        <v>1258965</v>
      </c>
    </row>
    <row r="1601" spans="1:14" x14ac:dyDescent="0.2">
      <c r="A1601" s="10" t="s">
        <v>40</v>
      </c>
      <c r="B1601" s="10" t="s">
        <v>272</v>
      </c>
      <c r="C1601" s="10" t="s">
        <v>77</v>
      </c>
      <c r="D1601" s="10" t="s">
        <v>27</v>
      </c>
      <c r="E1601" s="10" t="s">
        <v>35</v>
      </c>
      <c r="F1601" s="11">
        <v>40582</v>
      </c>
      <c r="G1601" s="10">
        <v>2011</v>
      </c>
      <c r="H1601" s="10">
        <v>251738250</v>
      </c>
      <c r="I1601" s="17" t="s">
        <v>1379</v>
      </c>
      <c r="J1601" s="18">
        <v>3797</v>
      </c>
      <c r="K1601" s="19">
        <v>154.06</v>
      </c>
      <c r="L1601" s="19">
        <v>90.93</v>
      </c>
      <c r="M1601" s="19">
        <f>Table1[[#This Row],[Unit_Selling Price]]-Table1[[#This Row],[Unit_Cost]]</f>
        <v>63.13</v>
      </c>
      <c r="N1601" s="19">
        <f>Table1[[#This Row],[Quantity]]*Table1[[#This Row],[unit_per Profit]]</f>
        <v>239704.61</v>
      </c>
    </row>
    <row r="1602" spans="1:14" x14ac:dyDescent="0.2">
      <c r="A1602" s="10" t="s">
        <v>46</v>
      </c>
      <c r="B1602" s="10" t="s">
        <v>175</v>
      </c>
      <c r="C1602" s="10" t="s">
        <v>56</v>
      </c>
      <c r="D1602" s="10" t="s">
        <v>23</v>
      </c>
      <c r="E1602" s="10" t="s">
        <v>24</v>
      </c>
      <c r="F1602" s="11" t="s">
        <v>391</v>
      </c>
      <c r="G1602" s="10">
        <v>2012</v>
      </c>
      <c r="H1602" s="10">
        <v>382963502</v>
      </c>
      <c r="I1602" s="17" t="s">
        <v>1398</v>
      </c>
      <c r="J1602" s="18">
        <v>6265</v>
      </c>
      <c r="K1602" s="19">
        <v>421.89</v>
      </c>
      <c r="L1602" s="19">
        <v>364.69</v>
      </c>
      <c r="M1602" s="19">
        <f>Table1[[#This Row],[Unit_Selling Price]]-Table1[[#This Row],[Unit_Cost]]</f>
        <v>57.2</v>
      </c>
      <c r="N1602" s="19">
        <f>Table1[[#This Row],[Quantity]]*Table1[[#This Row],[unit_per Profit]]</f>
        <v>358358</v>
      </c>
    </row>
    <row r="1603" spans="1:14" x14ac:dyDescent="0.2">
      <c r="A1603" s="10" t="s">
        <v>29</v>
      </c>
      <c r="B1603" s="10" t="s">
        <v>134</v>
      </c>
      <c r="C1603" s="10" t="s">
        <v>31</v>
      </c>
      <c r="D1603" s="10" t="s">
        <v>27</v>
      </c>
      <c r="E1603" s="10" t="s">
        <v>35</v>
      </c>
      <c r="F1603" s="11" t="s">
        <v>974</v>
      </c>
      <c r="G1603" s="10">
        <v>2012</v>
      </c>
      <c r="H1603" s="10">
        <v>238170993</v>
      </c>
      <c r="I1603" s="17">
        <v>41457</v>
      </c>
      <c r="J1603" s="18">
        <v>8944</v>
      </c>
      <c r="K1603" s="19">
        <v>47.45</v>
      </c>
      <c r="L1603" s="19">
        <v>31.79</v>
      </c>
      <c r="M1603" s="19">
        <f>Table1[[#This Row],[Unit_Selling Price]]-Table1[[#This Row],[Unit_Cost]]</f>
        <v>15.66</v>
      </c>
      <c r="N1603" s="19">
        <f>Table1[[#This Row],[Quantity]]*Table1[[#This Row],[unit_per Profit]]</f>
        <v>140063.04000000001</v>
      </c>
    </row>
    <row r="1604" spans="1:14" x14ac:dyDescent="0.2">
      <c r="A1604" s="10" t="s">
        <v>46</v>
      </c>
      <c r="B1604" s="10" t="s">
        <v>156</v>
      </c>
      <c r="C1604" s="10" t="s">
        <v>22</v>
      </c>
      <c r="D1604" s="10" t="s">
        <v>27</v>
      </c>
      <c r="E1604" s="10" t="s">
        <v>24</v>
      </c>
      <c r="F1604" s="11">
        <v>42158</v>
      </c>
      <c r="G1604" s="10">
        <v>2015</v>
      </c>
      <c r="H1604" s="10">
        <v>953347051</v>
      </c>
      <c r="I1604" s="17">
        <v>42219</v>
      </c>
      <c r="J1604" s="18">
        <v>5433</v>
      </c>
      <c r="K1604" s="19">
        <v>255.28</v>
      </c>
      <c r="L1604" s="19">
        <v>159.41999999999999</v>
      </c>
      <c r="M1604" s="19">
        <f>Table1[[#This Row],[Unit_Selling Price]]-Table1[[#This Row],[Unit_Cost]]</f>
        <v>95.86</v>
      </c>
      <c r="N1604" s="19">
        <f>Table1[[#This Row],[Quantity]]*Table1[[#This Row],[unit_per Profit]]</f>
        <v>520807.38</v>
      </c>
    </row>
    <row r="1605" spans="1:14" x14ac:dyDescent="0.2">
      <c r="A1605" s="10" t="s">
        <v>29</v>
      </c>
      <c r="B1605" s="10" t="s">
        <v>187</v>
      </c>
      <c r="C1605" s="10" t="s">
        <v>42</v>
      </c>
      <c r="D1605" s="10" t="s">
        <v>23</v>
      </c>
      <c r="E1605" s="10" t="s">
        <v>24</v>
      </c>
      <c r="F1605" s="11">
        <v>40943</v>
      </c>
      <c r="G1605" s="10">
        <v>2012</v>
      </c>
      <c r="H1605" s="10">
        <v>134790503</v>
      </c>
      <c r="I1605" s="17" t="s">
        <v>1399</v>
      </c>
      <c r="J1605" s="18">
        <v>6360</v>
      </c>
      <c r="K1605" s="19">
        <v>109.28</v>
      </c>
      <c r="L1605" s="19">
        <v>35.840000000000003</v>
      </c>
      <c r="M1605" s="19">
        <f>Table1[[#This Row],[Unit_Selling Price]]-Table1[[#This Row],[Unit_Cost]]</f>
        <v>73.44</v>
      </c>
      <c r="N1605" s="19">
        <f>Table1[[#This Row],[Quantity]]*Table1[[#This Row],[unit_per Profit]]</f>
        <v>467078.40000000002</v>
      </c>
    </row>
    <row r="1606" spans="1:14" x14ac:dyDescent="0.2">
      <c r="A1606" s="10" t="s">
        <v>29</v>
      </c>
      <c r="B1606" s="10" t="s">
        <v>69</v>
      </c>
      <c r="C1606" s="10" t="s">
        <v>77</v>
      </c>
      <c r="D1606" s="10" t="s">
        <v>23</v>
      </c>
      <c r="E1606" s="10" t="s">
        <v>43</v>
      </c>
      <c r="F1606" s="11" t="s">
        <v>1400</v>
      </c>
      <c r="G1606" s="10">
        <v>2013</v>
      </c>
      <c r="H1606" s="10">
        <v>409112679</v>
      </c>
      <c r="I1606" s="17" t="s">
        <v>1401</v>
      </c>
      <c r="J1606" s="18">
        <v>4388</v>
      </c>
      <c r="K1606" s="19">
        <v>154.06</v>
      </c>
      <c r="L1606" s="19">
        <v>90.93</v>
      </c>
      <c r="M1606" s="19">
        <f>Table1[[#This Row],[Unit_Selling Price]]-Table1[[#This Row],[Unit_Cost]]</f>
        <v>63.13</v>
      </c>
      <c r="N1606" s="19">
        <f>Table1[[#This Row],[Quantity]]*Table1[[#This Row],[unit_per Profit]]</f>
        <v>277014.44</v>
      </c>
    </row>
    <row r="1607" spans="1:14" x14ac:dyDescent="0.2">
      <c r="A1607" s="10" t="s">
        <v>46</v>
      </c>
      <c r="B1607" s="10" t="s">
        <v>129</v>
      </c>
      <c r="C1607" s="10" t="s">
        <v>39</v>
      </c>
      <c r="D1607" s="10" t="s">
        <v>27</v>
      </c>
      <c r="E1607" s="10" t="s">
        <v>35</v>
      </c>
      <c r="F1607" s="11" t="s">
        <v>1402</v>
      </c>
      <c r="G1607" s="10">
        <v>2016</v>
      </c>
      <c r="H1607" s="10">
        <v>873237407</v>
      </c>
      <c r="I1607" s="17" t="s">
        <v>1176</v>
      </c>
      <c r="J1607" s="18">
        <v>9209</v>
      </c>
      <c r="K1607" s="19">
        <v>81.73</v>
      </c>
      <c r="L1607" s="19">
        <v>56.67</v>
      </c>
      <c r="M1607" s="19">
        <f>Table1[[#This Row],[Unit_Selling Price]]-Table1[[#This Row],[Unit_Cost]]</f>
        <v>25.06</v>
      </c>
      <c r="N1607" s="19">
        <f>Table1[[#This Row],[Quantity]]*Table1[[#This Row],[unit_per Profit]]</f>
        <v>230777.54</v>
      </c>
    </row>
    <row r="1608" spans="1:14" x14ac:dyDescent="0.2">
      <c r="A1608" s="10" t="s">
        <v>46</v>
      </c>
      <c r="B1608" s="10" t="s">
        <v>133</v>
      </c>
      <c r="C1608" s="10" t="s">
        <v>85</v>
      </c>
      <c r="D1608" s="10" t="s">
        <v>27</v>
      </c>
      <c r="E1608" s="10" t="s">
        <v>28</v>
      </c>
      <c r="F1608" s="11" t="s">
        <v>1358</v>
      </c>
      <c r="G1608" s="10">
        <v>2015</v>
      </c>
      <c r="H1608" s="10">
        <v>244401013</v>
      </c>
      <c r="I1608" s="17">
        <v>42192</v>
      </c>
      <c r="J1608" s="18">
        <v>2546</v>
      </c>
      <c r="K1608" s="19">
        <v>668.27</v>
      </c>
      <c r="L1608" s="19">
        <v>502.54</v>
      </c>
      <c r="M1608" s="19">
        <f>Table1[[#This Row],[Unit_Selling Price]]-Table1[[#This Row],[Unit_Cost]]</f>
        <v>165.73</v>
      </c>
      <c r="N1608" s="19">
        <f>Table1[[#This Row],[Quantity]]*Table1[[#This Row],[unit_per Profit]]</f>
        <v>421948.58</v>
      </c>
    </row>
    <row r="1609" spans="1:14" x14ac:dyDescent="0.2">
      <c r="A1609" s="10" t="s">
        <v>59</v>
      </c>
      <c r="B1609" s="10" t="s">
        <v>148</v>
      </c>
      <c r="C1609" s="10" t="s">
        <v>34</v>
      </c>
      <c r="D1609" s="10" t="s">
        <v>23</v>
      </c>
      <c r="E1609" s="10" t="s">
        <v>28</v>
      </c>
      <c r="F1609" s="11" t="s">
        <v>1048</v>
      </c>
      <c r="G1609" s="10">
        <v>2013</v>
      </c>
      <c r="H1609" s="10">
        <v>910152328</v>
      </c>
      <c r="I1609" s="17">
        <v>41342</v>
      </c>
      <c r="J1609" s="18">
        <v>3154</v>
      </c>
      <c r="K1609" s="19">
        <v>205.7</v>
      </c>
      <c r="L1609" s="19">
        <v>117.11</v>
      </c>
      <c r="M1609" s="19">
        <f>Table1[[#This Row],[Unit_Selling Price]]-Table1[[#This Row],[Unit_Cost]]</f>
        <v>88.59</v>
      </c>
      <c r="N1609" s="19">
        <f>Table1[[#This Row],[Quantity]]*Table1[[#This Row],[unit_per Profit]]</f>
        <v>279412.86</v>
      </c>
    </row>
    <row r="1610" spans="1:14" x14ac:dyDescent="0.2">
      <c r="A1610" s="10" t="s">
        <v>32</v>
      </c>
      <c r="B1610" s="10" t="s">
        <v>200</v>
      </c>
      <c r="C1610" s="10" t="s">
        <v>31</v>
      </c>
      <c r="D1610" s="10" t="s">
        <v>23</v>
      </c>
      <c r="E1610" s="10" t="s">
        <v>43</v>
      </c>
      <c r="F1610" s="11" t="s">
        <v>577</v>
      </c>
      <c r="G1610" s="10">
        <v>2016</v>
      </c>
      <c r="H1610" s="10">
        <v>378352677</v>
      </c>
      <c r="I1610" s="17" t="s">
        <v>1313</v>
      </c>
      <c r="J1610" s="18">
        <v>1820</v>
      </c>
      <c r="K1610" s="19">
        <v>47.45</v>
      </c>
      <c r="L1610" s="19">
        <v>31.79</v>
      </c>
      <c r="M1610" s="19">
        <f>Table1[[#This Row],[Unit_Selling Price]]-Table1[[#This Row],[Unit_Cost]]</f>
        <v>15.66</v>
      </c>
      <c r="N1610" s="19">
        <f>Table1[[#This Row],[Quantity]]*Table1[[#This Row],[unit_per Profit]]</f>
        <v>28501.200000000001</v>
      </c>
    </row>
    <row r="1611" spans="1:14" x14ac:dyDescent="0.2">
      <c r="A1611" s="10" t="s">
        <v>29</v>
      </c>
      <c r="B1611" s="10" t="s">
        <v>187</v>
      </c>
      <c r="C1611" s="10" t="s">
        <v>56</v>
      </c>
      <c r="D1611" s="10" t="s">
        <v>27</v>
      </c>
      <c r="E1611" s="10" t="s">
        <v>43</v>
      </c>
      <c r="F1611" s="11" t="s">
        <v>1403</v>
      </c>
      <c r="G1611" s="10">
        <v>2013</v>
      </c>
      <c r="H1611" s="10">
        <v>727175891</v>
      </c>
      <c r="I1611" s="17">
        <v>41464</v>
      </c>
      <c r="J1611" s="18">
        <v>6360</v>
      </c>
      <c r="K1611" s="19">
        <v>421.89</v>
      </c>
      <c r="L1611" s="19">
        <v>364.69</v>
      </c>
      <c r="M1611" s="19">
        <f>Table1[[#This Row],[Unit_Selling Price]]-Table1[[#This Row],[Unit_Cost]]</f>
        <v>57.2</v>
      </c>
      <c r="N1611" s="19">
        <f>Table1[[#This Row],[Quantity]]*Table1[[#This Row],[unit_per Profit]]</f>
        <v>363792</v>
      </c>
    </row>
    <row r="1612" spans="1:14" x14ac:dyDescent="0.2">
      <c r="A1612" s="10" t="s">
        <v>46</v>
      </c>
      <c r="B1612" s="10" t="s">
        <v>156</v>
      </c>
      <c r="C1612" s="10" t="s">
        <v>85</v>
      </c>
      <c r="D1612" s="10" t="s">
        <v>27</v>
      </c>
      <c r="E1612" s="10" t="s">
        <v>24</v>
      </c>
      <c r="F1612" s="11" t="s">
        <v>1067</v>
      </c>
      <c r="G1612" s="10">
        <v>2014</v>
      </c>
      <c r="H1612" s="10">
        <v>955108296</v>
      </c>
      <c r="I1612" s="17" t="s">
        <v>1404</v>
      </c>
      <c r="J1612" s="18">
        <v>6624</v>
      </c>
      <c r="K1612" s="19">
        <v>668.27</v>
      </c>
      <c r="L1612" s="19">
        <v>502.54</v>
      </c>
      <c r="M1612" s="19">
        <f>Table1[[#This Row],[Unit_Selling Price]]-Table1[[#This Row],[Unit_Cost]]</f>
        <v>165.73</v>
      </c>
      <c r="N1612" s="19">
        <f>Table1[[#This Row],[Quantity]]*Table1[[#This Row],[unit_per Profit]]</f>
        <v>1097795.52</v>
      </c>
    </row>
    <row r="1613" spans="1:14" x14ac:dyDescent="0.2">
      <c r="A1613" s="10" t="s">
        <v>46</v>
      </c>
      <c r="B1613" s="10" t="s">
        <v>98</v>
      </c>
      <c r="C1613" s="10" t="s">
        <v>42</v>
      </c>
      <c r="D1613" s="10" t="s">
        <v>27</v>
      </c>
      <c r="E1613" s="10" t="s">
        <v>35</v>
      </c>
      <c r="F1613" s="11">
        <v>41681</v>
      </c>
      <c r="G1613" s="10">
        <v>2014</v>
      </c>
      <c r="H1613" s="10">
        <v>130948722</v>
      </c>
      <c r="I1613" s="17" t="s">
        <v>1405</v>
      </c>
      <c r="J1613" s="18">
        <v>9492</v>
      </c>
      <c r="K1613" s="19">
        <v>109.28</v>
      </c>
      <c r="L1613" s="19">
        <v>35.840000000000003</v>
      </c>
      <c r="M1613" s="19">
        <f>Table1[[#This Row],[Unit_Selling Price]]-Table1[[#This Row],[Unit_Cost]]</f>
        <v>73.44</v>
      </c>
      <c r="N1613" s="19">
        <f>Table1[[#This Row],[Quantity]]*Table1[[#This Row],[unit_per Profit]]</f>
        <v>697092.48</v>
      </c>
    </row>
    <row r="1614" spans="1:14" x14ac:dyDescent="0.2">
      <c r="A1614" s="10" t="s">
        <v>40</v>
      </c>
      <c r="B1614" s="10" t="s">
        <v>205</v>
      </c>
      <c r="C1614" s="10" t="s">
        <v>49</v>
      </c>
      <c r="D1614" s="10" t="s">
        <v>23</v>
      </c>
      <c r="E1614" s="10" t="s">
        <v>24</v>
      </c>
      <c r="F1614" s="11">
        <v>42073</v>
      </c>
      <c r="G1614" s="10">
        <v>2015</v>
      </c>
      <c r="H1614" s="10">
        <v>543808495</v>
      </c>
      <c r="I1614" s="17">
        <v>42195</v>
      </c>
      <c r="J1614" s="18">
        <v>3873</v>
      </c>
      <c r="K1614" s="19">
        <v>651.21</v>
      </c>
      <c r="L1614" s="19">
        <v>524.96</v>
      </c>
      <c r="M1614" s="19">
        <f>Table1[[#This Row],[Unit_Selling Price]]-Table1[[#This Row],[Unit_Cost]]</f>
        <v>126.25</v>
      </c>
      <c r="N1614" s="19">
        <f>Table1[[#This Row],[Quantity]]*Table1[[#This Row],[unit_per Profit]]</f>
        <v>488966.25</v>
      </c>
    </row>
    <row r="1615" spans="1:14" x14ac:dyDescent="0.2">
      <c r="A1615" s="10" t="s">
        <v>40</v>
      </c>
      <c r="B1615" s="10" t="s">
        <v>203</v>
      </c>
      <c r="C1615" s="10" t="s">
        <v>85</v>
      </c>
      <c r="D1615" s="10" t="s">
        <v>27</v>
      </c>
      <c r="E1615" s="10" t="s">
        <v>43</v>
      </c>
      <c r="F1615" s="11">
        <v>43013</v>
      </c>
      <c r="G1615" s="10">
        <v>2017</v>
      </c>
      <c r="H1615" s="10">
        <v>953111445</v>
      </c>
      <c r="I1615" s="17" t="s">
        <v>562</v>
      </c>
      <c r="J1615" s="18">
        <v>5712</v>
      </c>
      <c r="K1615" s="19">
        <v>668.27</v>
      </c>
      <c r="L1615" s="19">
        <v>502.54</v>
      </c>
      <c r="M1615" s="19">
        <f>Table1[[#This Row],[Unit_Selling Price]]-Table1[[#This Row],[Unit_Cost]]</f>
        <v>165.73</v>
      </c>
      <c r="N1615" s="19">
        <f>Table1[[#This Row],[Quantity]]*Table1[[#This Row],[unit_per Profit]]</f>
        <v>946649.76</v>
      </c>
    </row>
    <row r="1616" spans="1:14" x14ac:dyDescent="0.2">
      <c r="A1616" s="10" t="s">
        <v>29</v>
      </c>
      <c r="B1616" s="10" t="s">
        <v>181</v>
      </c>
      <c r="C1616" s="10" t="s">
        <v>51</v>
      </c>
      <c r="D1616" s="10" t="s">
        <v>23</v>
      </c>
      <c r="E1616" s="10" t="s">
        <v>35</v>
      </c>
      <c r="F1616" s="11" t="s">
        <v>391</v>
      </c>
      <c r="G1616" s="10">
        <v>2012</v>
      </c>
      <c r="H1616" s="10">
        <v>638593900</v>
      </c>
      <c r="I1616" s="17">
        <v>41255</v>
      </c>
      <c r="J1616" s="18">
        <v>2981</v>
      </c>
      <c r="K1616" s="19">
        <v>437.2</v>
      </c>
      <c r="L1616" s="19">
        <v>263.33</v>
      </c>
      <c r="M1616" s="19">
        <f>Table1[[#This Row],[Unit_Selling Price]]-Table1[[#This Row],[Unit_Cost]]</f>
        <v>173.87</v>
      </c>
      <c r="N1616" s="19">
        <f>Table1[[#This Row],[Quantity]]*Table1[[#This Row],[unit_per Profit]]</f>
        <v>518306.47</v>
      </c>
    </row>
    <row r="1617" spans="1:14" x14ac:dyDescent="0.2">
      <c r="A1617" s="10" t="s">
        <v>46</v>
      </c>
      <c r="B1617" s="10" t="s">
        <v>206</v>
      </c>
      <c r="C1617" s="10" t="s">
        <v>26</v>
      </c>
      <c r="D1617" s="10" t="s">
        <v>23</v>
      </c>
      <c r="E1617" s="10" t="s">
        <v>28</v>
      </c>
      <c r="F1617" s="11">
        <v>42040</v>
      </c>
      <c r="G1617" s="10">
        <v>2015</v>
      </c>
      <c r="H1617" s="10">
        <v>750304687</v>
      </c>
      <c r="I1617" s="17">
        <v>42191</v>
      </c>
      <c r="J1617" s="18">
        <v>685</v>
      </c>
      <c r="K1617" s="19">
        <v>152.58000000000001</v>
      </c>
      <c r="L1617" s="19">
        <v>97.44</v>
      </c>
      <c r="M1617" s="19">
        <f>Table1[[#This Row],[Unit_Selling Price]]-Table1[[#This Row],[Unit_Cost]]</f>
        <v>55.14</v>
      </c>
      <c r="N1617" s="19">
        <f>Table1[[#This Row],[Quantity]]*Table1[[#This Row],[unit_per Profit]]</f>
        <v>37770.9</v>
      </c>
    </row>
    <row r="1618" spans="1:14" x14ac:dyDescent="0.2">
      <c r="A1618" s="10" t="s">
        <v>46</v>
      </c>
      <c r="B1618" s="10" t="s">
        <v>176</v>
      </c>
      <c r="C1618" s="10" t="s">
        <v>22</v>
      </c>
      <c r="D1618" s="10" t="s">
        <v>23</v>
      </c>
      <c r="E1618" s="10" t="s">
        <v>43</v>
      </c>
      <c r="F1618" s="11">
        <v>42435</v>
      </c>
      <c r="G1618" s="10">
        <v>2016</v>
      </c>
      <c r="H1618" s="10">
        <v>258605134</v>
      </c>
      <c r="I1618" s="17">
        <v>42710</v>
      </c>
      <c r="J1618" s="18">
        <v>5861</v>
      </c>
      <c r="K1618" s="19">
        <v>255.28</v>
      </c>
      <c r="L1618" s="19">
        <v>159.41999999999999</v>
      </c>
      <c r="M1618" s="19">
        <f>Table1[[#This Row],[Unit_Selling Price]]-Table1[[#This Row],[Unit_Cost]]</f>
        <v>95.86</v>
      </c>
      <c r="N1618" s="19">
        <f>Table1[[#This Row],[Quantity]]*Table1[[#This Row],[unit_per Profit]]</f>
        <v>561835.46</v>
      </c>
    </row>
    <row r="1619" spans="1:14" x14ac:dyDescent="0.2">
      <c r="A1619" s="10" t="s">
        <v>46</v>
      </c>
      <c r="B1619" s="10" t="s">
        <v>71</v>
      </c>
      <c r="C1619" s="10" t="s">
        <v>49</v>
      </c>
      <c r="D1619" s="10" t="s">
        <v>27</v>
      </c>
      <c r="E1619" s="10" t="s">
        <v>24</v>
      </c>
      <c r="F1619" s="11" t="s">
        <v>1406</v>
      </c>
      <c r="G1619" s="10">
        <v>2012</v>
      </c>
      <c r="H1619" s="10">
        <v>904169070</v>
      </c>
      <c r="I1619" s="17" t="s">
        <v>1407</v>
      </c>
      <c r="J1619" s="18">
        <v>2575</v>
      </c>
      <c r="K1619" s="19">
        <v>651.21</v>
      </c>
      <c r="L1619" s="19">
        <v>524.96</v>
      </c>
      <c r="M1619" s="19">
        <f>Table1[[#This Row],[Unit_Selling Price]]-Table1[[#This Row],[Unit_Cost]]</f>
        <v>126.25</v>
      </c>
      <c r="N1619" s="19">
        <f>Table1[[#This Row],[Quantity]]*Table1[[#This Row],[unit_per Profit]]</f>
        <v>325093.75</v>
      </c>
    </row>
    <row r="1620" spans="1:14" x14ac:dyDescent="0.2">
      <c r="A1620" s="10" t="s">
        <v>37</v>
      </c>
      <c r="B1620" s="10" t="s">
        <v>106</v>
      </c>
      <c r="C1620" s="10" t="s">
        <v>49</v>
      </c>
      <c r="D1620" s="10" t="s">
        <v>27</v>
      </c>
      <c r="E1620" s="10" t="s">
        <v>35</v>
      </c>
      <c r="F1620" s="11" t="s">
        <v>1408</v>
      </c>
      <c r="G1620" s="10">
        <v>2016</v>
      </c>
      <c r="H1620" s="10">
        <v>447982823</v>
      </c>
      <c r="I1620" s="17">
        <v>42645</v>
      </c>
      <c r="J1620" s="18">
        <v>6927</v>
      </c>
      <c r="K1620" s="19">
        <v>651.21</v>
      </c>
      <c r="L1620" s="19">
        <v>524.96</v>
      </c>
      <c r="M1620" s="19">
        <f>Table1[[#This Row],[Unit_Selling Price]]-Table1[[#This Row],[Unit_Cost]]</f>
        <v>126.25</v>
      </c>
      <c r="N1620" s="19">
        <f>Table1[[#This Row],[Quantity]]*Table1[[#This Row],[unit_per Profit]]</f>
        <v>874533.75</v>
      </c>
    </row>
    <row r="1621" spans="1:14" x14ac:dyDescent="0.2">
      <c r="A1621" s="10" t="s">
        <v>278</v>
      </c>
      <c r="B1621" s="10" t="s">
        <v>158</v>
      </c>
      <c r="C1621" s="10" t="s">
        <v>56</v>
      </c>
      <c r="D1621" s="10" t="s">
        <v>27</v>
      </c>
      <c r="E1621" s="10" t="s">
        <v>24</v>
      </c>
      <c r="F1621" s="11">
        <v>41887</v>
      </c>
      <c r="G1621" s="10">
        <v>2014</v>
      </c>
      <c r="H1621" s="10">
        <v>321345221</v>
      </c>
      <c r="I1621" s="17" t="s">
        <v>1009</v>
      </c>
      <c r="J1621" s="18">
        <v>2047</v>
      </c>
      <c r="K1621" s="19">
        <v>421.89</v>
      </c>
      <c r="L1621" s="19">
        <v>364.69</v>
      </c>
      <c r="M1621" s="19">
        <f>Table1[[#This Row],[Unit_Selling Price]]-Table1[[#This Row],[Unit_Cost]]</f>
        <v>57.2</v>
      </c>
      <c r="N1621" s="19">
        <f>Table1[[#This Row],[Quantity]]*Table1[[#This Row],[unit_per Profit]]</f>
        <v>117088.4</v>
      </c>
    </row>
    <row r="1622" spans="1:14" x14ac:dyDescent="0.2">
      <c r="A1622" s="10" t="s">
        <v>46</v>
      </c>
      <c r="B1622" s="10" t="s">
        <v>228</v>
      </c>
      <c r="C1622" s="10" t="s">
        <v>31</v>
      </c>
      <c r="D1622" s="10" t="s">
        <v>23</v>
      </c>
      <c r="E1622" s="10" t="s">
        <v>43</v>
      </c>
      <c r="F1622" s="11" t="s">
        <v>398</v>
      </c>
      <c r="G1622" s="10">
        <v>2010</v>
      </c>
      <c r="H1622" s="10">
        <v>675867593</v>
      </c>
      <c r="I1622" s="17" t="s">
        <v>428</v>
      </c>
      <c r="J1622" s="18">
        <v>3095</v>
      </c>
      <c r="K1622" s="19">
        <v>47.45</v>
      </c>
      <c r="L1622" s="19">
        <v>31.79</v>
      </c>
      <c r="M1622" s="19">
        <f>Table1[[#This Row],[Unit_Selling Price]]-Table1[[#This Row],[Unit_Cost]]</f>
        <v>15.66</v>
      </c>
      <c r="N1622" s="19">
        <f>Table1[[#This Row],[Quantity]]*Table1[[#This Row],[unit_per Profit]]</f>
        <v>48467.7</v>
      </c>
    </row>
    <row r="1623" spans="1:14" x14ac:dyDescent="0.2">
      <c r="A1623" s="10" t="s">
        <v>29</v>
      </c>
      <c r="B1623" s="10" t="s">
        <v>165</v>
      </c>
      <c r="C1623" s="10" t="s">
        <v>31</v>
      </c>
      <c r="D1623" s="10" t="s">
        <v>27</v>
      </c>
      <c r="E1623" s="10" t="s">
        <v>43</v>
      </c>
      <c r="F1623" s="11" t="s">
        <v>355</v>
      </c>
      <c r="G1623" s="10">
        <v>2013</v>
      </c>
      <c r="H1623" s="10">
        <v>833473765</v>
      </c>
      <c r="I1623" s="17" t="s">
        <v>1409</v>
      </c>
      <c r="J1623" s="18">
        <v>2264</v>
      </c>
      <c r="K1623" s="19">
        <v>47.45</v>
      </c>
      <c r="L1623" s="19">
        <v>31.79</v>
      </c>
      <c r="M1623" s="19">
        <f>Table1[[#This Row],[Unit_Selling Price]]-Table1[[#This Row],[Unit_Cost]]</f>
        <v>15.66</v>
      </c>
      <c r="N1623" s="19">
        <f>Table1[[#This Row],[Quantity]]*Table1[[#This Row],[unit_per Profit]]</f>
        <v>35454.239999999998</v>
      </c>
    </row>
    <row r="1624" spans="1:14" x14ac:dyDescent="0.2">
      <c r="A1624" s="10" t="s">
        <v>37</v>
      </c>
      <c r="B1624" s="10" t="s">
        <v>73</v>
      </c>
      <c r="C1624" s="10" t="s">
        <v>85</v>
      </c>
      <c r="D1624" s="10" t="s">
        <v>23</v>
      </c>
      <c r="E1624" s="10" t="s">
        <v>35</v>
      </c>
      <c r="F1624" s="11">
        <v>42526</v>
      </c>
      <c r="G1624" s="10">
        <v>2016</v>
      </c>
      <c r="H1624" s="10">
        <v>636400067</v>
      </c>
      <c r="I1624" s="17" t="s">
        <v>1410</v>
      </c>
      <c r="J1624" s="18">
        <v>3777</v>
      </c>
      <c r="K1624" s="19">
        <v>668.27</v>
      </c>
      <c r="L1624" s="19">
        <v>502.54</v>
      </c>
      <c r="M1624" s="19">
        <f>Table1[[#This Row],[Unit_Selling Price]]-Table1[[#This Row],[Unit_Cost]]</f>
        <v>165.73</v>
      </c>
      <c r="N1624" s="19">
        <f>Table1[[#This Row],[Quantity]]*Table1[[#This Row],[unit_per Profit]]</f>
        <v>625962.21</v>
      </c>
    </row>
    <row r="1625" spans="1:14" x14ac:dyDescent="0.2">
      <c r="A1625" s="10" t="s">
        <v>46</v>
      </c>
      <c r="B1625" s="10" t="s">
        <v>98</v>
      </c>
      <c r="C1625" s="10" t="s">
        <v>51</v>
      </c>
      <c r="D1625" s="10" t="s">
        <v>27</v>
      </c>
      <c r="E1625" s="10" t="s">
        <v>35</v>
      </c>
      <c r="F1625" s="11">
        <v>40789</v>
      </c>
      <c r="G1625" s="10">
        <v>2011</v>
      </c>
      <c r="H1625" s="10">
        <v>897195327</v>
      </c>
      <c r="I1625" s="17">
        <v>40851</v>
      </c>
      <c r="J1625" s="18">
        <v>8890</v>
      </c>
      <c r="K1625" s="19">
        <v>437.2</v>
      </c>
      <c r="L1625" s="19">
        <v>263.33</v>
      </c>
      <c r="M1625" s="19">
        <f>Table1[[#This Row],[Unit_Selling Price]]-Table1[[#This Row],[Unit_Cost]]</f>
        <v>173.87</v>
      </c>
      <c r="N1625" s="19">
        <f>Table1[[#This Row],[Quantity]]*Table1[[#This Row],[unit_per Profit]]</f>
        <v>1545704.3</v>
      </c>
    </row>
    <row r="1626" spans="1:14" x14ac:dyDescent="0.2">
      <c r="A1626" s="10" t="s">
        <v>37</v>
      </c>
      <c r="B1626" s="10" t="s">
        <v>67</v>
      </c>
      <c r="C1626" s="10" t="s">
        <v>49</v>
      </c>
      <c r="D1626" s="10" t="s">
        <v>23</v>
      </c>
      <c r="E1626" s="10" t="s">
        <v>24</v>
      </c>
      <c r="F1626" s="11">
        <v>41548</v>
      </c>
      <c r="G1626" s="10">
        <v>2013</v>
      </c>
      <c r="H1626" s="10">
        <v>248720872</v>
      </c>
      <c r="I1626" s="17" t="s">
        <v>1024</v>
      </c>
      <c r="J1626" s="18">
        <v>888</v>
      </c>
      <c r="K1626" s="19">
        <v>651.21</v>
      </c>
      <c r="L1626" s="19">
        <v>524.96</v>
      </c>
      <c r="M1626" s="19">
        <f>Table1[[#This Row],[Unit_Selling Price]]-Table1[[#This Row],[Unit_Cost]]</f>
        <v>126.25</v>
      </c>
      <c r="N1626" s="19">
        <f>Table1[[#This Row],[Quantity]]*Table1[[#This Row],[unit_per Profit]]</f>
        <v>112110</v>
      </c>
    </row>
    <row r="1627" spans="1:14" x14ac:dyDescent="0.2">
      <c r="A1627" s="10" t="s">
        <v>46</v>
      </c>
      <c r="B1627" s="10" t="s">
        <v>273</v>
      </c>
      <c r="C1627" s="10" t="s">
        <v>56</v>
      </c>
      <c r="D1627" s="10" t="s">
        <v>23</v>
      </c>
      <c r="E1627" s="10" t="s">
        <v>35</v>
      </c>
      <c r="F1627" s="11" t="s">
        <v>1045</v>
      </c>
      <c r="G1627" s="10">
        <v>2011</v>
      </c>
      <c r="H1627" s="10">
        <v>994150531</v>
      </c>
      <c r="I1627" s="17" t="s">
        <v>1411</v>
      </c>
      <c r="J1627" s="18">
        <v>89</v>
      </c>
      <c r="K1627" s="19">
        <v>421.89</v>
      </c>
      <c r="L1627" s="19">
        <v>364.69</v>
      </c>
      <c r="M1627" s="19">
        <f>Table1[[#This Row],[Unit_Selling Price]]-Table1[[#This Row],[Unit_Cost]]</f>
        <v>57.2</v>
      </c>
      <c r="N1627" s="19">
        <f>Table1[[#This Row],[Quantity]]*Table1[[#This Row],[unit_per Profit]]</f>
        <v>5090.8</v>
      </c>
    </row>
    <row r="1628" spans="1:14" x14ac:dyDescent="0.2">
      <c r="A1628" s="10" t="s">
        <v>37</v>
      </c>
      <c r="B1628" s="10" t="s">
        <v>45</v>
      </c>
      <c r="C1628" s="10" t="s">
        <v>22</v>
      </c>
      <c r="D1628" s="10" t="s">
        <v>27</v>
      </c>
      <c r="E1628" s="10" t="s">
        <v>35</v>
      </c>
      <c r="F1628" s="11" t="s">
        <v>515</v>
      </c>
      <c r="G1628" s="10">
        <v>2012</v>
      </c>
      <c r="H1628" s="10">
        <v>556970632</v>
      </c>
      <c r="I1628" s="17">
        <v>41306</v>
      </c>
      <c r="J1628" s="18">
        <v>8842</v>
      </c>
      <c r="K1628" s="19">
        <v>255.28</v>
      </c>
      <c r="L1628" s="19">
        <v>159.41999999999999</v>
      </c>
      <c r="M1628" s="19">
        <f>Table1[[#This Row],[Unit_Selling Price]]-Table1[[#This Row],[Unit_Cost]]</f>
        <v>95.86</v>
      </c>
      <c r="N1628" s="19">
        <f>Table1[[#This Row],[Quantity]]*Table1[[#This Row],[unit_per Profit]]</f>
        <v>847594.12</v>
      </c>
    </row>
    <row r="1629" spans="1:14" x14ac:dyDescent="0.2">
      <c r="A1629" s="10" t="s">
        <v>46</v>
      </c>
      <c r="B1629" s="10" t="s">
        <v>136</v>
      </c>
      <c r="C1629" s="10" t="s">
        <v>31</v>
      </c>
      <c r="D1629" s="10" t="s">
        <v>27</v>
      </c>
      <c r="E1629" s="10" t="s">
        <v>24</v>
      </c>
      <c r="F1629" s="11">
        <v>41161</v>
      </c>
      <c r="G1629" s="10">
        <v>2012</v>
      </c>
      <c r="H1629" s="10">
        <v>930980002</v>
      </c>
      <c r="I1629" s="17">
        <v>41223</v>
      </c>
      <c r="J1629" s="18">
        <v>6526</v>
      </c>
      <c r="K1629" s="19">
        <v>47.45</v>
      </c>
      <c r="L1629" s="19">
        <v>31.79</v>
      </c>
      <c r="M1629" s="19">
        <f>Table1[[#This Row],[Unit_Selling Price]]-Table1[[#This Row],[Unit_Cost]]</f>
        <v>15.66</v>
      </c>
      <c r="N1629" s="19">
        <f>Table1[[#This Row],[Quantity]]*Table1[[#This Row],[unit_per Profit]]</f>
        <v>102197.16</v>
      </c>
    </row>
    <row r="1630" spans="1:14" x14ac:dyDescent="0.2">
      <c r="A1630" s="10" t="s">
        <v>46</v>
      </c>
      <c r="B1630" s="10" t="s">
        <v>141</v>
      </c>
      <c r="C1630" s="10" t="s">
        <v>42</v>
      </c>
      <c r="D1630" s="10" t="s">
        <v>23</v>
      </c>
      <c r="E1630" s="10" t="s">
        <v>24</v>
      </c>
      <c r="F1630" s="11" t="s">
        <v>842</v>
      </c>
      <c r="G1630" s="10">
        <v>2015</v>
      </c>
      <c r="H1630" s="10">
        <v>130289971</v>
      </c>
      <c r="I1630" s="17" t="s">
        <v>430</v>
      </c>
      <c r="J1630" s="18">
        <v>4553</v>
      </c>
      <c r="K1630" s="19">
        <v>109.28</v>
      </c>
      <c r="L1630" s="19">
        <v>35.840000000000003</v>
      </c>
      <c r="M1630" s="19">
        <f>Table1[[#This Row],[Unit_Selling Price]]-Table1[[#This Row],[Unit_Cost]]</f>
        <v>73.44</v>
      </c>
      <c r="N1630" s="19">
        <f>Table1[[#This Row],[Quantity]]*Table1[[#This Row],[unit_per Profit]]</f>
        <v>334372.32</v>
      </c>
    </row>
    <row r="1631" spans="1:14" x14ac:dyDescent="0.2">
      <c r="A1631" s="10" t="s">
        <v>40</v>
      </c>
      <c r="B1631" s="10" t="s">
        <v>221</v>
      </c>
      <c r="C1631" s="10" t="s">
        <v>65</v>
      </c>
      <c r="D1631" s="10" t="s">
        <v>23</v>
      </c>
      <c r="E1631" s="10" t="s">
        <v>24</v>
      </c>
      <c r="F1631" s="11">
        <v>41855</v>
      </c>
      <c r="G1631" s="10">
        <v>2014</v>
      </c>
      <c r="H1631" s="10">
        <v>739324367</v>
      </c>
      <c r="I1631" s="17">
        <v>41916</v>
      </c>
      <c r="J1631" s="18">
        <v>1364</v>
      </c>
      <c r="K1631" s="19">
        <v>9.33</v>
      </c>
      <c r="L1631" s="19">
        <v>6.92</v>
      </c>
      <c r="M1631" s="19">
        <f>Table1[[#This Row],[Unit_Selling Price]]-Table1[[#This Row],[Unit_Cost]]</f>
        <v>2.41</v>
      </c>
      <c r="N1631" s="19">
        <f>Table1[[#This Row],[Quantity]]*Table1[[#This Row],[unit_per Profit]]</f>
        <v>3287.24</v>
      </c>
    </row>
    <row r="1632" spans="1:14" x14ac:dyDescent="0.2">
      <c r="A1632" s="10" t="s">
        <v>37</v>
      </c>
      <c r="B1632" s="10" t="s">
        <v>48</v>
      </c>
      <c r="C1632" s="10" t="s">
        <v>42</v>
      </c>
      <c r="D1632" s="10" t="s">
        <v>23</v>
      </c>
      <c r="E1632" s="10" t="s">
        <v>24</v>
      </c>
      <c r="F1632" s="11">
        <v>41253</v>
      </c>
      <c r="G1632" s="10">
        <v>2012</v>
      </c>
      <c r="H1632" s="10">
        <v>462819516</v>
      </c>
      <c r="I1632" s="17" t="s">
        <v>722</v>
      </c>
      <c r="J1632" s="18">
        <v>7435</v>
      </c>
      <c r="K1632" s="19">
        <v>109.28</v>
      </c>
      <c r="L1632" s="19">
        <v>35.840000000000003</v>
      </c>
      <c r="M1632" s="19">
        <f>Table1[[#This Row],[Unit_Selling Price]]-Table1[[#This Row],[Unit_Cost]]</f>
        <v>73.44</v>
      </c>
      <c r="N1632" s="19">
        <f>Table1[[#This Row],[Quantity]]*Table1[[#This Row],[unit_per Profit]]</f>
        <v>546026.4</v>
      </c>
    </row>
    <row r="1633" spans="1:14" x14ac:dyDescent="0.2">
      <c r="A1633" s="10" t="s">
        <v>32</v>
      </c>
      <c r="B1633" s="10" t="s">
        <v>135</v>
      </c>
      <c r="C1633" s="10" t="s">
        <v>22</v>
      </c>
      <c r="D1633" s="10" t="s">
        <v>23</v>
      </c>
      <c r="E1633" s="10" t="s">
        <v>28</v>
      </c>
      <c r="F1633" s="11">
        <v>40276</v>
      </c>
      <c r="G1633" s="10">
        <v>2010</v>
      </c>
      <c r="H1633" s="10">
        <v>675824248</v>
      </c>
      <c r="I1633" s="17" t="s">
        <v>1412</v>
      </c>
      <c r="J1633" s="18">
        <v>268</v>
      </c>
      <c r="K1633" s="19">
        <v>255.28</v>
      </c>
      <c r="L1633" s="19">
        <v>159.41999999999999</v>
      </c>
      <c r="M1633" s="19">
        <f>Table1[[#This Row],[Unit_Selling Price]]-Table1[[#This Row],[Unit_Cost]]</f>
        <v>95.86</v>
      </c>
      <c r="N1633" s="19">
        <f>Table1[[#This Row],[Quantity]]*Table1[[#This Row],[unit_per Profit]]</f>
        <v>25690.48</v>
      </c>
    </row>
    <row r="1634" spans="1:14" x14ac:dyDescent="0.2">
      <c r="A1634" s="10" t="s">
        <v>46</v>
      </c>
      <c r="B1634" s="10" t="s">
        <v>146</v>
      </c>
      <c r="C1634" s="10" t="s">
        <v>22</v>
      </c>
      <c r="D1634" s="10" t="s">
        <v>27</v>
      </c>
      <c r="E1634" s="10" t="s">
        <v>35</v>
      </c>
      <c r="F1634" s="11">
        <v>42586</v>
      </c>
      <c r="G1634" s="10">
        <v>2016</v>
      </c>
      <c r="H1634" s="10">
        <v>573699891</v>
      </c>
      <c r="I1634" s="17" t="s">
        <v>789</v>
      </c>
      <c r="J1634" s="18">
        <v>9402</v>
      </c>
      <c r="K1634" s="19">
        <v>255.28</v>
      </c>
      <c r="L1634" s="19">
        <v>159.41999999999999</v>
      </c>
      <c r="M1634" s="19">
        <f>Table1[[#This Row],[Unit_Selling Price]]-Table1[[#This Row],[Unit_Cost]]</f>
        <v>95.86</v>
      </c>
      <c r="N1634" s="19">
        <f>Table1[[#This Row],[Quantity]]*Table1[[#This Row],[unit_per Profit]]</f>
        <v>901275.72</v>
      </c>
    </row>
    <row r="1635" spans="1:14" x14ac:dyDescent="0.2">
      <c r="A1635" s="10" t="s">
        <v>46</v>
      </c>
      <c r="B1635" s="10" t="s">
        <v>136</v>
      </c>
      <c r="C1635" s="10" t="s">
        <v>49</v>
      </c>
      <c r="D1635" s="10" t="s">
        <v>27</v>
      </c>
      <c r="E1635" s="10" t="s">
        <v>28</v>
      </c>
      <c r="F1635" s="11">
        <v>41133</v>
      </c>
      <c r="G1635" s="10">
        <v>2012</v>
      </c>
      <c r="H1635" s="10">
        <v>322120273</v>
      </c>
      <c r="I1635" s="17" t="s">
        <v>817</v>
      </c>
      <c r="J1635" s="18">
        <v>1402</v>
      </c>
      <c r="K1635" s="19">
        <v>651.21</v>
      </c>
      <c r="L1635" s="19">
        <v>524.96</v>
      </c>
      <c r="M1635" s="19">
        <f>Table1[[#This Row],[Unit_Selling Price]]-Table1[[#This Row],[Unit_Cost]]</f>
        <v>126.25</v>
      </c>
      <c r="N1635" s="19">
        <f>Table1[[#This Row],[Quantity]]*Table1[[#This Row],[unit_per Profit]]</f>
        <v>177002.5</v>
      </c>
    </row>
    <row r="1636" spans="1:14" x14ac:dyDescent="0.2">
      <c r="A1636" s="10" t="s">
        <v>40</v>
      </c>
      <c r="B1636" s="10" t="s">
        <v>101</v>
      </c>
      <c r="C1636" s="10" t="s">
        <v>51</v>
      </c>
      <c r="D1636" s="10" t="s">
        <v>23</v>
      </c>
      <c r="E1636" s="10" t="s">
        <v>43</v>
      </c>
      <c r="F1636" s="11" t="s">
        <v>1413</v>
      </c>
      <c r="G1636" s="10">
        <v>2015</v>
      </c>
      <c r="H1636" s="10">
        <v>607071721</v>
      </c>
      <c r="I1636" s="17" t="s">
        <v>1414</v>
      </c>
      <c r="J1636" s="18">
        <v>4868</v>
      </c>
      <c r="K1636" s="19">
        <v>437.2</v>
      </c>
      <c r="L1636" s="19">
        <v>263.33</v>
      </c>
      <c r="M1636" s="19">
        <f>Table1[[#This Row],[Unit_Selling Price]]-Table1[[#This Row],[Unit_Cost]]</f>
        <v>173.87</v>
      </c>
      <c r="N1636" s="19">
        <f>Table1[[#This Row],[Quantity]]*Table1[[#This Row],[unit_per Profit]]</f>
        <v>846399.16</v>
      </c>
    </row>
    <row r="1637" spans="1:14" x14ac:dyDescent="0.2">
      <c r="A1637" s="10" t="s">
        <v>40</v>
      </c>
      <c r="B1637" s="10" t="s">
        <v>203</v>
      </c>
      <c r="C1637" s="10" t="s">
        <v>39</v>
      </c>
      <c r="D1637" s="10" t="s">
        <v>23</v>
      </c>
      <c r="E1637" s="10" t="s">
        <v>35</v>
      </c>
      <c r="F1637" s="11">
        <v>40553</v>
      </c>
      <c r="G1637" s="10">
        <v>2011</v>
      </c>
      <c r="H1637" s="10">
        <v>384853065</v>
      </c>
      <c r="I1637" s="17" t="s">
        <v>1051</v>
      </c>
      <c r="J1637" s="18">
        <v>5429</v>
      </c>
      <c r="K1637" s="19">
        <v>81.73</v>
      </c>
      <c r="L1637" s="19">
        <v>56.67</v>
      </c>
      <c r="M1637" s="19">
        <f>Table1[[#This Row],[Unit_Selling Price]]-Table1[[#This Row],[Unit_Cost]]</f>
        <v>25.06</v>
      </c>
      <c r="N1637" s="19">
        <f>Table1[[#This Row],[Quantity]]*Table1[[#This Row],[unit_per Profit]]</f>
        <v>136050.74</v>
      </c>
    </row>
    <row r="1638" spans="1:14" x14ac:dyDescent="0.2">
      <c r="A1638" s="10" t="s">
        <v>278</v>
      </c>
      <c r="B1638" s="10" t="s">
        <v>70</v>
      </c>
      <c r="C1638" s="10" t="s">
        <v>39</v>
      </c>
      <c r="D1638" s="10" t="s">
        <v>27</v>
      </c>
      <c r="E1638" s="10" t="s">
        <v>24</v>
      </c>
      <c r="F1638" s="11">
        <v>42134</v>
      </c>
      <c r="G1638" s="10">
        <v>2015</v>
      </c>
      <c r="H1638" s="10">
        <v>932075631</v>
      </c>
      <c r="I1638" s="17" t="s">
        <v>1161</v>
      </c>
      <c r="J1638" s="18">
        <v>747</v>
      </c>
      <c r="K1638" s="19">
        <v>81.73</v>
      </c>
      <c r="L1638" s="19">
        <v>56.67</v>
      </c>
      <c r="M1638" s="19">
        <f>Table1[[#This Row],[Unit_Selling Price]]-Table1[[#This Row],[Unit_Cost]]</f>
        <v>25.06</v>
      </c>
      <c r="N1638" s="19">
        <f>Table1[[#This Row],[Quantity]]*Table1[[#This Row],[unit_per Profit]]</f>
        <v>18719.82</v>
      </c>
    </row>
    <row r="1639" spans="1:14" x14ac:dyDescent="0.2">
      <c r="A1639" s="10" t="s">
        <v>37</v>
      </c>
      <c r="B1639" s="10" t="s">
        <v>102</v>
      </c>
      <c r="C1639" s="10" t="s">
        <v>65</v>
      </c>
      <c r="D1639" s="10" t="s">
        <v>23</v>
      </c>
      <c r="E1639" s="10" t="s">
        <v>43</v>
      </c>
      <c r="F1639" s="11">
        <v>41766</v>
      </c>
      <c r="G1639" s="10">
        <v>2014</v>
      </c>
      <c r="H1639" s="10">
        <v>895663249</v>
      </c>
      <c r="I1639" s="17">
        <v>41920</v>
      </c>
      <c r="J1639" s="18">
        <v>5514</v>
      </c>
      <c r="K1639" s="19">
        <v>9.33</v>
      </c>
      <c r="L1639" s="19">
        <v>6.92</v>
      </c>
      <c r="M1639" s="19">
        <f>Table1[[#This Row],[Unit_Selling Price]]-Table1[[#This Row],[Unit_Cost]]</f>
        <v>2.41</v>
      </c>
      <c r="N1639" s="19">
        <f>Table1[[#This Row],[Quantity]]*Table1[[#This Row],[unit_per Profit]]</f>
        <v>13288.74</v>
      </c>
    </row>
    <row r="1640" spans="1:14" x14ac:dyDescent="0.2">
      <c r="A1640" s="10" t="s">
        <v>46</v>
      </c>
      <c r="B1640" s="10" t="s">
        <v>133</v>
      </c>
      <c r="C1640" s="10" t="s">
        <v>77</v>
      </c>
      <c r="D1640" s="10" t="s">
        <v>27</v>
      </c>
      <c r="E1640" s="10" t="s">
        <v>28</v>
      </c>
      <c r="F1640" s="11">
        <v>40610</v>
      </c>
      <c r="G1640" s="10">
        <v>2011</v>
      </c>
      <c r="H1640" s="10">
        <v>342852246</v>
      </c>
      <c r="I1640" s="17" t="s">
        <v>809</v>
      </c>
      <c r="J1640" s="18">
        <v>6453</v>
      </c>
      <c r="K1640" s="19">
        <v>154.06</v>
      </c>
      <c r="L1640" s="19">
        <v>90.93</v>
      </c>
      <c r="M1640" s="19">
        <f>Table1[[#This Row],[Unit_Selling Price]]-Table1[[#This Row],[Unit_Cost]]</f>
        <v>63.13</v>
      </c>
      <c r="N1640" s="19">
        <f>Table1[[#This Row],[Quantity]]*Table1[[#This Row],[unit_per Profit]]</f>
        <v>407377.89</v>
      </c>
    </row>
    <row r="1641" spans="1:14" x14ac:dyDescent="0.2">
      <c r="A1641" s="10" t="s">
        <v>46</v>
      </c>
      <c r="B1641" s="10" t="s">
        <v>71</v>
      </c>
      <c r="C1641" s="10" t="s">
        <v>31</v>
      </c>
      <c r="D1641" s="10" t="s">
        <v>23</v>
      </c>
      <c r="E1641" s="10" t="s">
        <v>24</v>
      </c>
      <c r="F1641" s="11" t="s">
        <v>1155</v>
      </c>
      <c r="G1641" s="10">
        <v>2015</v>
      </c>
      <c r="H1641" s="10">
        <v>311191451</v>
      </c>
      <c r="I1641" s="17">
        <v>42254</v>
      </c>
      <c r="J1641" s="18">
        <v>7321</v>
      </c>
      <c r="K1641" s="19">
        <v>47.45</v>
      </c>
      <c r="L1641" s="19">
        <v>31.79</v>
      </c>
      <c r="M1641" s="19">
        <f>Table1[[#This Row],[Unit_Selling Price]]-Table1[[#This Row],[Unit_Cost]]</f>
        <v>15.66</v>
      </c>
      <c r="N1641" s="19">
        <f>Table1[[#This Row],[Quantity]]*Table1[[#This Row],[unit_per Profit]]</f>
        <v>114646.86</v>
      </c>
    </row>
    <row r="1642" spans="1:14" x14ac:dyDescent="0.2">
      <c r="A1642" s="10" t="s">
        <v>278</v>
      </c>
      <c r="B1642" s="10" t="s">
        <v>54</v>
      </c>
      <c r="C1642" s="10" t="s">
        <v>56</v>
      </c>
      <c r="D1642" s="10" t="s">
        <v>23</v>
      </c>
      <c r="E1642" s="10" t="s">
        <v>35</v>
      </c>
      <c r="F1642" s="11" t="s">
        <v>400</v>
      </c>
      <c r="G1642" s="10">
        <v>2012</v>
      </c>
      <c r="H1642" s="10">
        <v>558542191</v>
      </c>
      <c r="I1642" s="17">
        <v>41164</v>
      </c>
      <c r="J1642" s="18">
        <v>3901</v>
      </c>
      <c r="K1642" s="19">
        <v>421.89</v>
      </c>
      <c r="L1642" s="19">
        <v>364.69</v>
      </c>
      <c r="M1642" s="19">
        <f>Table1[[#This Row],[Unit_Selling Price]]-Table1[[#This Row],[Unit_Cost]]</f>
        <v>57.2</v>
      </c>
      <c r="N1642" s="19">
        <f>Table1[[#This Row],[Quantity]]*Table1[[#This Row],[unit_per Profit]]</f>
        <v>223137.2</v>
      </c>
    </row>
    <row r="1643" spans="1:14" x14ac:dyDescent="0.2">
      <c r="A1643" s="10" t="s">
        <v>37</v>
      </c>
      <c r="B1643" s="10" t="s">
        <v>63</v>
      </c>
      <c r="C1643" s="10" t="s">
        <v>31</v>
      </c>
      <c r="D1643" s="10" t="s">
        <v>27</v>
      </c>
      <c r="E1643" s="10" t="s">
        <v>28</v>
      </c>
      <c r="F1643" s="11">
        <v>40521</v>
      </c>
      <c r="G1643" s="10">
        <v>2010</v>
      </c>
      <c r="H1643" s="10">
        <v>913078296</v>
      </c>
      <c r="I1643" s="17" t="s">
        <v>1415</v>
      </c>
      <c r="J1643" s="18">
        <v>9013</v>
      </c>
      <c r="K1643" s="19">
        <v>47.45</v>
      </c>
      <c r="L1643" s="19">
        <v>31.79</v>
      </c>
      <c r="M1643" s="19">
        <f>Table1[[#This Row],[Unit_Selling Price]]-Table1[[#This Row],[Unit_Cost]]</f>
        <v>15.66</v>
      </c>
      <c r="N1643" s="19">
        <f>Table1[[#This Row],[Quantity]]*Table1[[#This Row],[unit_per Profit]]</f>
        <v>141143.57999999999</v>
      </c>
    </row>
    <row r="1644" spans="1:14" x14ac:dyDescent="0.2">
      <c r="A1644" s="10" t="s">
        <v>40</v>
      </c>
      <c r="B1644" s="10" t="s">
        <v>74</v>
      </c>
      <c r="C1644" s="10" t="s">
        <v>85</v>
      </c>
      <c r="D1644" s="10" t="s">
        <v>23</v>
      </c>
      <c r="E1644" s="10" t="s">
        <v>35</v>
      </c>
      <c r="F1644" s="11" t="s">
        <v>506</v>
      </c>
      <c r="G1644" s="10">
        <v>2016</v>
      </c>
      <c r="H1644" s="10">
        <v>823286092</v>
      </c>
      <c r="I1644" s="17" t="s">
        <v>386</v>
      </c>
      <c r="J1644" s="18">
        <v>7505</v>
      </c>
      <c r="K1644" s="19">
        <v>668.27</v>
      </c>
      <c r="L1644" s="19">
        <v>502.54</v>
      </c>
      <c r="M1644" s="19">
        <f>Table1[[#This Row],[Unit_Selling Price]]-Table1[[#This Row],[Unit_Cost]]</f>
        <v>165.73</v>
      </c>
      <c r="N1644" s="19">
        <f>Table1[[#This Row],[Quantity]]*Table1[[#This Row],[unit_per Profit]]</f>
        <v>1243803.6499999999</v>
      </c>
    </row>
    <row r="1645" spans="1:14" x14ac:dyDescent="0.2">
      <c r="A1645" s="10" t="s">
        <v>32</v>
      </c>
      <c r="B1645" s="10" t="s">
        <v>215</v>
      </c>
      <c r="C1645" s="10" t="s">
        <v>65</v>
      </c>
      <c r="D1645" s="10" t="s">
        <v>23</v>
      </c>
      <c r="E1645" s="10" t="s">
        <v>35</v>
      </c>
      <c r="F1645" s="11">
        <v>41280</v>
      </c>
      <c r="G1645" s="10">
        <v>2013</v>
      </c>
      <c r="H1645" s="10">
        <v>707964408</v>
      </c>
      <c r="I1645" s="17" t="s">
        <v>1416</v>
      </c>
      <c r="J1645" s="18">
        <v>1256</v>
      </c>
      <c r="K1645" s="19">
        <v>9.33</v>
      </c>
      <c r="L1645" s="19">
        <v>6.92</v>
      </c>
      <c r="M1645" s="19">
        <f>Table1[[#This Row],[Unit_Selling Price]]-Table1[[#This Row],[Unit_Cost]]</f>
        <v>2.41</v>
      </c>
      <c r="N1645" s="19">
        <f>Table1[[#This Row],[Quantity]]*Table1[[#This Row],[unit_per Profit]]</f>
        <v>3026.96</v>
      </c>
    </row>
    <row r="1646" spans="1:14" x14ac:dyDescent="0.2">
      <c r="A1646" s="10" t="s">
        <v>29</v>
      </c>
      <c r="B1646" s="10" t="s">
        <v>144</v>
      </c>
      <c r="C1646" s="10" t="s">
        <v>51</v>
      </c>
      <c r="D1646" s="10" t="s">
        <v>27</v>
      </c>
      <c r="E1646" s="10" t="s">
        <v>24</v>
      </c>
      <c r="F1646" s="11">
        <v>41858</v>
      </c>
      <c r="G1646" s="10">
        <v>2014</v>
      </c>
      <c r="H1646" s="10">
        <v>606224572</v>
      </c>
      <c r="I1646" s="17" t="s">
        <v>596</v>
      </c>
      <c r="J1646" s="18">
        <v>4177</v>
      </c>
      <c r="K1646" s="19">
        <v>437.2</v>
      </c>
      <c r="L1646" s="19">
        <v>263.33</v>
      </c>
      <c r="M1646" s="19">
        <f>Table1[[#This Row],[Unit_Selling Price]]-Table1[[#This Row],[Unit_Cost]]</f>
        <v>173.87</v>
      </c>
      <c r="N1646" s="19">
        <f>Table1[[#This Row],[Quantity]]*Table1[[#This Row],[unit_per Profit]]</f>
        <v>726254.99</v>
      </c>
    </row>
    <row r="1647" spans="1:14" x14ac:dyDescent="0.2">
      <c r="A1647" s="10" t="s">
        <v>37</v>
      </c>
      <c r="B1647" s="10" t="s">
        <v>79</v>
      </c>
      <c r="C1647" s="10" t="s">
        <v>42</v>
      </c>
      <c r="D1647" s="10" t="s">
        <v>27</v>
      </c>
      <c r="E1647" s="10" t="s">
        <v>24</v>
      </c>
      <c r="F1647" s="11">
        <v>42289</v>
      </c>
      <c r="G1647" s="10">
        <v>2015</v>
      </c>
      <c r="H1647" s="10">
        <v>627490413</v>
      </c>
      <c r="I1647" s="17" t="s">
        <v>614</v>
      </c>
      <c r="J1647" s="18">
        <v>7212</v>
      </c>
      <c r="K1647" s="19">
        <v>109.28</v>
      </c>
      <c r="L1647" s="19">
        <v>35.840000000000003</v>
      </c>
      <c r="M1647" s="19">
        <f>Table1[[#This Row],[Unit_Selling Price]]-Table1[[#This Row],[Unit_Cost]]</f>
        <v>73.44</v>
      </c>
      <c r="N1647" s="19">
        <f>Table1[[#This Row],[Quantity]]*Table1[[#This Row],[unit_per Profit]]</f>
        <v>529649.28</v>
      </c>
    </row>
    <row r="1648" spans="1:14" x14ac:dyDescent="0.2">
      <c r="A1648" s="10" t="s">
        <v>40</v>
      </c>
      <c r="B1648" s="10" t="s">
        <v>203</v>
      </c>
      <c r="C1648" s="10" t="s">
        <v>51</v>
      </c>
      <c r="D1648" s="10" t="s">
        <v>23</v>
      </c>
      <c r="E1648" s="10" t="s">
        <v>35</v>
      </c>
      <c r="F1648" s="11" t="s">
        <v>1417</v>
      </c>
      <c r="G1648" s="10">
        <v>2014</v>
      </c>
      <c r="H1648" s="10">
        <v>501498258</v>
      </c>
      <c r="I1648" s="17">
        <v>41708</v>
      </c>
      <c r="J1648" s="18">
        <v>3334</v>
      </c>
      <c r="K1648" s="19">
        <v>437.2</v>
      </c>
      <c r="L1648" s="19">
        <v>263.33</v>
      </c>
      <c r="M1648" s="19">
        <f>Table1[[#This Row],[Unit_Selling Price]]-Table1[[#This Row],[Unit_Cost]]</f>
        <v>173.87</v>
      </c>
      <c r="N1648" s="19">
        <f>Table1[[#This Row],[Quantity]]*Table1[[#This Row],[unit_per Profit]]</f>
        <v>579682.57999999996</v>
      </c>
    </row>
    <row r="1649" spans="1:14" x14ac:dyDescent="0.2">
      <c r="A1649" s="10" t="s">
        <v>32</v>
      </c>
      <c r="B1649" s="10" t="s">
        <v>33</v>
      </c>
      <c r="C1649" s="10" t="s">
        <v>26</v>
      </c>
      <c r="D1649" s="10" t="s">
        <v>27</v>
      </c>
      <c r="E1649" s="10" t="s">
        <v>24</v>
      </c>
      <c r="F1649" s="11">
        <v>41006</v>
      </c>
      <c r="G1649" s="10">
        <v>2012</v>
      </c>
      <c r="H1649" s="10">
        <v>928296935</v>
      </c>
      <c r="I1649" s="17" t="s">
        <v>822</v>
      </c>
      <c r="J1649" s="18">
        <v>2547</v>
      </c>
      <c r="K1649" s="19">
        <v>152.58000000000001</v>
      </c>
      <c r="L1649" s="19">
        <v>97.44</v>
      </c>
      <c r="M1649" s="19">
        <f>Table1[[#This Row],[Unit_Selling Price]]-Table1[[#This Row],[Unit_Cost]]</f>
        <v>55.14</v>
      </c>
      <c r="N1649" s="19">
        <f>Table1[[#This Row],[Quantity]]*Table1[[#This Row],[unit_per Profit]]</f>
        <v>140441.57999999999</v>
      </c>
    </row>
    <row r="1650" spans="1:14" x14ac:dyDescent="0.2">
      <c r="A1650" s="10" t="s">
        <v>32</v>
      </c>
      <c r="B1650" s="10" t="s">
        <v>96</v>
      </c>
      <c r="C1650" s="10" t="s">
        <v>85</v>
      </c>
      <c r="D1650" s="10" t="s">
        <v>23</v>
      </c>
      <c r="E1650" s="10" t="s">
        <v>28</v>
      </c>
      <c r="F1650" s="11">
        <v>41187</v>
      </c>
      <c r="G1650" s="10">
        <v>2012</v>
      </c>
      <c r="H1650" s="10">
        <v>428247773</v>
      </c>
      <c r="I1650" s="17" t="s">
        <v>1407</v>
      </c>
      <c r="J1650" s="18">
        <v>6888</v>
      </c>
      <c r="K1650" s="19">
        <v>668.27</v>
      </c>
      <c r="L1650" s="19">
        <v>502.54</v>
      </c>
      <c r="M1650" s="19">
        <f>Table1[[#This Row],[Unit_Selling Price]]-Table1[[#This Row],[Unit_Cost]]</f>
        <v>165.73</v>
      </c>
      <c r="N1650" s="19">
        <f>Table1[[#This Row],[Quantity]]*Table1[[#This Row],[unit_per Profit]]</f>
        <v>1141548.24</v>
      </c>
    </row>
    <row r="1651" spans="1:14" x14ac:dyDescent="0.2">
      <c r="A1651" s="10" t="s">
        <v>46</v>
      </c>
      <c r="B1651" s="10" t="s">
        <v>199</v>
      </c>
      <c r="C1651" s="10" t="s">
        <v>26</v>
      </c>
      <c r="D1651" s="10" t="s">
        <v>27</v>
      </c>
      <c r="E1651" s="10" t="s">
        <v>24</v>
      </c>
      <c r="F1651" s="11" t="s">
        <v>590</v>
      </c>
      <c r="G1651" s="10">
        <v>2014</v>
      </c>
      <c r="H1651" s="10">
        <v>292024600</v>
      </c>
      <c r="I1651" s="17">
        <v>41736</v>
      </c>
      <c r="J1651" s="18">
        <v>5423</v>
      </c>
      <c r="K1651" s="19">
        <v>152.58000000000001</v>
      </c>
      <c r="L1651" s="19">
        <v>97.44</v>
      </c>
      <c r="M1651" s="19">
        <f>Table1[[#This Row],[Unit_Selling Price]]-Table1[[#This Row],[Unit_Cost]]</f>
        <v>55.14</v>
      </c>
      <c r="N1651" s="19">
        <f>Table1[[#This Row],[Quantity]]*Table1[[#This Row],[unit_per Profit]]</f>
        <v>299024.21999999997</v>
      </c>
    </row>
    <row r="1652" spans="1:14" x14ac:dyDescent="0.2">
      <c r="A1652" s="10" t="s">
        <v>37</v>
      </c>
      <c r="B1652" s="10" t="s">
        <v>50</v>
      </c>
      <c r="C1652" s="10" t="s">
        <v>65</v>
      </c>
      <c r="D1652" s="10" t="s">
        <v>23</v>
      </c>
      <c r="E1652" s="10" t="s">
        <v>35</v>
      </c>
      <c r="F1652" s="11" t="s">
        <v>1418</v>
      </c>
      <c r="G1652" s="10">
        <v>2012</v>
      </c>
      <c r="H1652" s="10">
        <v>530613744</v>
      </c>
      <c r="I1652" s="17" t="s">
        <v>1419</v>
      </c>
      <c r="J1652" s="18">
        <v>9253</v>
      </c>
      <c r="K1652" s="19">
        <v>9.33</v>
      </c>
      <c r="L1652" s="19">
        <v>6.92</v>
      </c>
      <c r="M1652" s="19">
        <f>Table1[[#This Row],[Unit_Selling Price]]-Table1[[#This Row],[Unit_Cost]]</f>
        <v>2.41</v>
      </c>
      <c r="N1652" s="19">
        <f>Table1[[#This Row],[Quantity]]*Table1[[#This Row],[unit_per Profit]]</f>
        <v>22299.73</v>
      </c>
    </row>
    <row r="1653" spans="1:14" x14ac:dyDescent="0.2">
      <c r="A1653" s="10" t="s">
        <v>29</v>
      </c>
      <c r="B1653" s="10" t="s">
        <v>130</v>
      </c>
      <c r="C1653" s="10" t="s">
        <v>42</v>
      </c>
      <c r="D1653" s="10" t="s">
        <v>23</v>
      </c>
      <c r="E1653" s="10" t="s">
        <v>43</v>
      </c>
      <c r="F1653" s="11">
        <v>41061</v>
      </c>
      <c r="G1653" s="10">
        <v>2012</v>
      </c>
      <c r="H1653" s="10">
        <v>325314033</v>
      </c>
      <c r="I1653" s="17" t="s">
        <v>792</v>
      </c>
      <c r="J1653" s="18">
        <v>6506</v>
      </c>
      <c r="K1653" s="19">
        <v>109.28</v>
      </c>
      <c r="L1653" s="19">
        <v>35.840000000000003</v>
      </c>
      <c r="M1653" s="19">
        <f>Table1[[#This Row],[Unit_Selling Price]]-Table1[[#This Row],[Unit_Cost]]</f>
        <v>73.44</v>
      </c>
      <c r="N1653" s="19">
        <f>Table1[[#This Row],[Quantity]]*Table1[[#This Row],[unit_per Profit]]</f>
        <v>477800.64</v>
      </c>
    </row>
    <row r="1654" spans="1:14" x14ac:dyDescent="0.2">
      <c r="A1654" s="10" t="s">
        <v>37</v>
      </c>
      <c r="B1654" s="10" t="s">
        <v>95</v>
      </c>
      <c r="C1654" s="10" t="s">
        <v>65</v>
      </c>
      <c r="D1654" s="10" t="s">
        <v>23</v>
      </c>
      <c r="E1654" s="10" t="s">
        <v>28</v>
      </c>
      <c r="F1654" s="11">
        <v>41582</v>
      </c>
      <c r="G1654" s="10">
        <v>2013</v>
      </c>
      <c r="H1654" s="10">
        <v>277736794</v>
      </c>
      <c r="I1654" s="17" t="s">
        <v>483</v>
      </c>
      <c r="J1654" s="18">
        <v>7344</v>
      </c>
      <c r="K1654" s="19">
        <v>9.33</v>
      </c>
      <c r="L1654" s="19">
        <v>6.92</v>
      </c>
      <c r="M1654" s="19">
        <f>Table1[[#This Row],[Unit_Selling Price]]-Table1[[#This Row],[Unit_Cost]]</f>
        <v>2.41</v>
      </c>
      <c r="N1654" s="19">
        <f>Table1[[#This Row],[Quantity]]*Table1[[#This Row],[unit_per Profit]]</f>
        <v>17699.04</v>
      </c>
    </row>
    <row r="1655" spans="1:14" x14ac:dyDescent="0.2">
      <c r="A1655" s="10" t="s">
        <v>29</v>
      </c>
      <c r="B1655" s="10" t="s">
        <v>153</v>
      </c>
      <c r="C1655" s="10" t="s">
        <v>56</v>
      </c>
      <c r="D1655" s="10" t="s">
        <v>27</v>
      </c>
      <c r="E1655" s="10" t="s">
        <v>24</v>
      </c>
      <c r="F1655" s="11" t="s">
        <v>1420</v>
      </c>
      <c r="G1655" s="10">
        <v>2012</v>
      </c>
      <c r="H1655" s="10">
        <v>159805858</v>
      </c>
      <c r="I1655" s="17" t="s">
        <v>1421</v>
      </c>
      <c r="J1655" s="18">
        <v>8959</v>
      </c>
      <c r="K1655" s="19">
        <v>421.89</v>
      </c>
      <c r="L1655" s="19">
        <v>364.69</v>
      </c>
      <c r="M1655" s="19">
        <f>Table1[[#This Row],[Unit_Selling Price]]-Table1[[#This Row],[Unit_Cost]]</f>
        <v>57.2</v>
      </c>
      <c r="N1655" s="19">
        <f>Table1[[#This Row],[Quantity]]*Table1[[#This Row],[unit_per Profit]]</f>
        <v>512454.8</v>
      </c>
    </row>
    <row r="1656" spans="1:14" x14ac:dyDescent="0.2">
      <c r="A1656" s="10" t="s">
        <v>32</v>
      </c>
      <c r="B1656" s="10" t="s">
        <v>192</v>
      </c>
      <c r="C1656" s="10" t="s">
        <v>31</v>
      </c>
      <c r="D1656" s="10" t="s">
        <v>23</v>
      </c>
      <c r="E1656" s="10" t="s">
        <v>35</v>
      </c>
      <c r="F1656" s="11" t="s">
        <v>1422</v>
      </c>
      <c r="G1656" s="10">
        <v>2016</v>
      </c>
      <c r="H1656" s="10">
        <v>263757550</v>
      </c>
      <c r="I1656" s="17">
        <v>42709</v>
      </c>
      <c r="J1656" s="18">
        <v>575</v>
      </c>
      <c r="K1656" s="19">
        <v>47.45</v>
      </c>
      <c r="L1656" s="19">
        <v>31.79</v>
      </c>
      <c r="M1656" s="19">
        <f>Table1[[#This Row],[Unit_Selling Price]]-Table1[[#This Row],[Unit_Cost]]</f>
        <v>15.66</v>
      </c>
      <c r="N1656" s="19">
        <f>Table1[[#This Row],[Quantity]]*Table1[[#This Row],[unit_per Profit]]</f>
        <v>9004.5</v>
      </c>
    </row>
    <row r="1657" spans="1:14" x14ac:dyDescent="0.2">
      <c r="A1657" s="10" t="s">
        <v>37</v>
      </c>
      <c r="B1657" s="10" t="s">
        <v>155</v>
      </c>
      <c r="C1657" s="10" t="s">
        <v>49</v>
      </c>
      <c r="D1657" s="10" t="s">
        <v>27</v>
      </c>
      <c r="E1657" s="10" t="s">
        <v>35</v>
      </c>
      <c r="F1657" s="11" t="s">
        <v>1290</v>
      </c>
      <c r="G1657" s="10">
        <v>2011</v>
      </c>
      <c r="H1657" s="10">
        <v>952140700</v>
      </c>
      <c r="I1657" s="17">
        <v>40667</v>
      </c>
      <c r="J1657" s="18">
        <v>8447</v>
      </c>
      <c r="K1657" s="19">
        <v>651.21</v>
      </c>
      <c r="L1657" s="19">
        <v>524.96</v>
      </c>
      <c r="M1657" s="19">
        <f>Table1[[#This Row],[Unit_Selling Price]]-Table1[[#This Row],[Unit_Cost]]</f>
        <v>126.25</v>
      </c>
      <c r="N1657" s="19">
        <f>Table1[[#This Row],[Quantity]]*Table1[[#This Row],[unit_per Profit]]</f>
        <v>1066433.75</v>
      </c>
    </row>
    <row r="1658" spans="1:14" x14ac:dyDescent="0.2">
      <c r="A1658" s="10" t="s">
        <v>37</v>
      </c>
      <c r="B1658" s="10" t="s">
        <v>73</v>
      </c>
      <c r="C1658" s="10" t="s">
        <v>51</v>
      </c>
      <c r="D1658" s="10" t="s">
        <v>27</v>
      </c>
      <c r="E1658" s="10" t="s">
        <v>35</v>
      </c>
      <c r="F1658" s="11" t="s">
        <v>1423</v>
      </c>
      <c r="G1658" s="10">
        <v>2016</v>
      </c>
      <c r="H1658" s="10">
        <v>407816636</v>
      </c>
      <c r="I1658" s="17" t="s">
        <v>1424</v>
      </c>
      <c r="J1658" s="18">
        <v>860</v>
      </c>
      <c r="K1658" s="19">
        <v>437.2</v>
      </c>
      <c r="L1658" s="19">
        <v>263.33</v>
      </c>
      <c r="M1658" s="19">
        <f>Table1[[#This Row],[Unit_Selling Price]]-Table1[[#This Row],[Unit_Cost]]</f>
        <v>173.87</v>
      </c>
      <c r="N1658" s="19">
        <f>Table1[[#This Row],[Quantity]]*Table1[[#This Row],[unit_per Profit]]</f>
        <v>149528.20000000001</v>
      </c>
    </row>
    <row r="1659" spans="1:14" x14ac:dyDescent="0.2">
      <c r="A1659" s="10" t="s">
        <v>37</v>
      </c>
      <c r="B1659" s="10" t="s">
        <v>48</v>
      </c>
      <c r="C1659" s="10" t="s">
        <v>26</v>
      </c>
      <c r="D1659" s="10" t="s">
        <v>23</v>
      </c>
      <c r="E1659" s="10" t="s">
        <v>43</v>
      </c>
      <c r="F1659" s="11" t="s">
        <v>805</v>
      </c>
      <c r="G1659" s="10">
        <v>2010</v>
      </c>
      <c r="H1659" s="10">
        <v>483959186</v>
      </c>
      <c r="I1659" s="17" t="s">
        <v>1264</v>
      </c>
      <c r="J1659" s="18">
        <v>3133</v>
      </c>
      <c r="K1659" s="19">
        <v>152.58000000000001</v>
      </c>
      <c r="L1659" s="19">
        <v>97.44</v>
      </c>
      <c r="M1659" s="19">
        <f>Table1[[#This Row],[Unit_Selling Price]]-Table1[[#This Row],[Unit_Cost]]</f>
        <v>55.14</v>
      </c>
      <c r="N1659" s="19">
        <f>Table1[[#This Row],[Quantity]]*Table1[[#This Row],[unit_per Profit]]</f>
        <v>172753.62</v>
      </c>
    </row>
    <row r="1660" spans="1:14" x14ac:dyDescent="0.2">
      <c r="A1660" s="10" t="s">
        <v>32</v>
      </c>
      <c r="B1660" s="10" t="s">
        <v>135</v>
      </c>
      <c r="C1660" s="10" t="s">
        <v>39</v>
      </c>
      <c r="D1660" s="10" t="s">
        <v>23</v>
      </c>
      <c r="E1660" s="10" t="s">
        <v>28</v>
      </c>
      <c r="F1660" s="11" t="s">
        <v>474</v>
      </c>
      <c r="G1660" s="10">
        <v>2011</v>
      </c>
      <c r="H1660" s="10">
        <v>854054677</v>
      </c>
      <c r="I1660" s="17" t="s">
        <v>1363</v>
      </c>
      <c r="J1660" s="18">
        <v>2613</v>
      </c>
      <c r="K1660" s="19">
        <v>81.73</v>
      </c>
      <c r="L1660" s="19">
        <v>56.67</v>
      </c>
      <c r="M1660" s="19">
        <f>Table1[[#This Row],[Unit_Selling Price]]-Table1[[#This Row],[Unit_Cost]]</f>
        <v>25.06</v>
      </c>
      <c r="N1660" s="19">
        <f>Table1[[#This Row],[Quantity]]*Table1[[#This Row],[unit_per Profit]]</f>
        <v>65481.78</v>
      </c>
    </row>
    <row r="1661" spans="1:14" x14ac:dyDescent="0.2">
      <c r="A1661" s="10" t="s">
        <v>37</v>
      </c>
      <c r="B1661" s="10" t="s">
        <v>208</v>
      </c>
      <c r="C1661" s="10" t="s">
        <v>26</v>
      </c>
      <c r="D1661" s="10" t="s">
        <v>23</v>
      </c>
      <c r="E1661" s="10" t="s">
        <v>28</v>
      </c>
      <c r="F1661" s="11">
        <v>42795</v>
      </c>
      <c r="G1661" s="10">
        <v>2017</v>
      </c>
      <c r="H1661" s="10">
        <v>361901938</v>
      </c>
      <c r="I1661" s="17" t="s">
        <v>1425</v>
      </c>
      <c r="J1661" s="18">
        <v>3681</v>
      </c>
      <c r="K1661" s="19">
        <v>152.58000000000001</v>
      </c>
      <c r="L1661" s="19">
        <v>97.44</v>
      </c>
      <c r="M1661" s="19">
        <f>Table1[[#This Row],[Unit_Selling Price]]-Table1[[#This Row],[Unit_Cost]]</f>
        <v>55.14</v>
      </c>
      <c r="N1661" s="19">
        <f>Table1[[#This Row],[Quantity]]*Table1[[#This Row],[unit_per Profit]]</f>
        <v>202970.34</v>
      </c>
    </row>
    <row r="1662" spans="1:14" x14ac:dyDescent="0.2">
      <c r="A1662" s="10" t="s">
        <v>59</v>
      </c>
      <c r="B1662" s="10" t="s">
        <v>148</v>
      </c>
      <c r="C1662" s="10" t="s">
        <v>85</v>
      </c>
      <c r="D1662" s="10" t="s">
        <v>27</v>
      </c>
      <c r="E1662" s="10" t="s">
        <v>43</v>
      </c>
      <c r="F1662" s="11">
        <v>41529</v>
      </c>
      <c r="G1662" s="10">
        <v>2013</v>
      </c>
      <c r="H1662" s="10">
        <v>171612298</v>
      </c>
      <c r="I1662" s="17" t="s">
        <v>1426</v>
      </c>
      <c r="J1662" s="18">
        <v>2747</v>
      </c>
      <c r="K1662" s="19">
        <v>668.27</v>
      </c>
      <c r="L1662" s="19">
        <v>502.54</v>
      </c>
      <c r="M1662" s="19">
        <f>Table1[[#This Row],[Unit_Selling Price]]-Table1[[#This Row],[Unit_Cost]]</f>
        <v>165.73</v>
      </c>
      <c r="N1662" s="19">
        <f>Table1[[#This Row],[Quantity]]*Table1[[#This Row],[unit_per Profit]]</f>
        <v>455260.31</v>
      </c>
    </row>
    <row r="1663" spans="1:14" x14ac:dyDescent="0.2">
      <c r="A1663" s="10" t="s">
        <v>46</v>
      </c>
      <c r="B1663" s="10" t="s">
        <v>219</v>
      </c>
      <c r="C1663" s="10" t="s">
        <v>51</v>
      </c>
      <c r="D1663" s="10" t="s">
        <v>27</v>
      </c>
      <c r="E1663" s="10" t="s">
        <v>35</v>
      </c>
      <c r="F1663" s="11" t="s">
        <v>1427</v>
      </c>
      <c r="G1663" s="10">
        <v>2014</v>
      </c>
      <c r="H1663" s="10">
        <v>617609584</v>
      </c>
      <c r="I1663" s="17">
        <v>41650</v>
      </c>
      <c r="J1663" s="18">
        <v>3255</v>
      </c>
      <c r="K1663" s="19">
        <v>437.2</v>
      </c>
      <c r="L1663" s="19">
        <v>263.33</v>
      </c>
      <c r="M1663" s="19">
        <f>Table1[[#This Row],[Unit_Selling Price]]-Table1[[#This Row],[Unit_Cost]]</f>
        <v>173.87</v>
      </c>
      <c r="N1663" s="19">
        <f>Table1[[#This Row],[Quantity]]*Table1[[#This Row],[unit_per Profit]]</f>
        <v>565946.85</v>
      </c>
    </row>
    <row r="1664" spans="1:14" x14ac:dyDescent="0.2">
      <c r="A1664" s="10" t="s">
        <v>278</v>
      </c>
      <c r="B1664" s="10" t="s">
        <v>179</v>
      </c>
      <c r="C1664" s="10" t="s">
        <v>49</v>
      </c>
      <c r="D1664" s="10" t="s">
        <v>23</v>
      </c>
      <c r="E1664" s="10" t="s">
        <v>24</v>
      </c>
      <c r="F1664" s="11" t="s">
        <v>1428</v>
      </c>
      <c r="G1664" s="10">
        <v>2010</v>
      </c>
      <c r="H1664" s="10">
        <v>754630124</v>
      </c>
      <c r="I1664" s="17" t="s">
        <v>1229</v>
      </c>
      <c r="J1664" s="18">
        <v>678</v>
      </c>
      <c r="K1664" s="19">
        <v>651.21</v>
      </c>
      <c r="L1664" s="19">
        <v>524.96</v>
      </c>
      <c r="M1664" s="19">
        <f>Table1[[#This Row],[Unit_Selling Price]]-Table1[[#This Row],[Unit_Cost]]</f>
        <v>126.25</v>
      </c>
      <c r="N1664" s="19">
        <f>Table1[[#This Row],[Quantity]]*Table1[[#This Row],[unit_per Profit]]</f>
        <v>85597.5</v>
      </c>
    </row>
    <row r="1665" spans="1:14" x14ac:dyDescent="0.2">
      <c r="A1665" s="10" t="s">
        <v>59</v>
      </c>
      <c r="B1665" s="10" t="s">
        <v>60</v>
      </c>
      <c r="C1665" s="10" t="s">
        <v>49</v>
      </c>
      <c r="D1665" s="10" t="s">
        <v>27</v>
      </c>
      <c r="E1665" s="10" t="s">
        <v>28</v>
      </c>
      <c r="F1665" s="11">
        <v>41340</v>
      </c>
      <c r="G1665" s="10">
        <v>2013</v>
      </c>
      <c r="H1665" s="10">
        <v>607722747</v>
      </c>
      <c r="I1665" s="17" t="s">
        <v>1220</v>
      </c>
      <c r="J1665" s="18">
        <v>7521</v>
      </c>
      <c r="K1665" s="19">
        <v>651.21</v>
      </c>
      <c r="L1665" s="19">
        <v>524.96</v>
      </c>
      <c r="M1665" s="19">
        <f>Table1[[#This Row],[Unit_Selling Price]]-Table1[[#This Row],[Unit_Cost]]</f>
        <v>126.25</v>
      </c>
      <c r="N1665" s="19">
        <f>Table1[[#This Row],[Quantity]]*Table1[[#This Row],[unit_per Profit]]</f>
        <v>949526.25</v>
      </c>
    </row>
    <row r="1666" spans="1:14" x14ac:dyDescent="0.2">
      <c r="A1666" s="10" t="s">
        <v>29</v>
      </c>
      <c r="B1666" s="10" t="s">
        <v>80</v>
      </c>
      <c r="C1666" s="10" t="s">
        <v>26</v>
      </c>
      <c r="D1666" s="10" t="s">
        <v>23</v>
      </c>
      <c r="E1666" s="10" t="s">
        <v>43</v>
      </c>
      <c r="F1666" s="11">
        <v>41064</v>
      </c>
      <c r="G1666" s="10">
        <v>2012</v>
      </c>
      <c r="H1666" s="10">
        <v>722248780</v>
      </c>
      <c r="I1666" s="17">
        <v>41125</v>
      </c>
      <c r="J1666" s="18">
        <v>8319</v>
      </c>
      <c r="K1666" s="19">
        <v>152.58000000000001</v>
      </c>
      <c r="L1666" s="19">
        <v>97.44</v>
      </c>
      <c r="M1666" s="19">
        <f>Table1[[#This Row],[Unit_Selling Price]]-Table1[[#This Row],[Unit_Cost]]</f>
        <v>55.14</v>
      </c>
      <c r="N1666" s="19">
        <f>Table1[[#This Row],[Quantity]]*Table1[[#This Row],[unit_per Profit]]</f>
        <v>458709.66</v>
      </c>
    </row>
    <row r="1667" spans="1:14" x14ac:dyDescent="0.2">
      <c r="A1667" s="10" t="s">
        <v>278</v>
      </c>
      <c r="B1667" s="10" t="s">
        <v>180</v>
      </c>
      <c r="C1667" s="10" t="s">
        <v>42</v>
      </c>
      <c r="D1667" s="10" t="s">
        <v>23</v>
      </c>
      <c r="E1667" s="10" t="s">
        <v>28</v>
      </c>
      <c r="F1667" s="11" t="s">
        <v>358</v>
      </c>
      <c r="G1667" s="10">
        <v>2016</v>
      </c>
      <c r="H1667" s="10">
        <v>813882052</v>
      </c>
      <c r="I1667" s="17" t="s">
        <v>1175</v>
      </c>
      <c r="J1667" s="18">
        <v>4640</v>
      </c>
      <c r="K1667" s="19">
        <v>109.28</v>
      </c>
      <c r="L1667" s="19">
        <v>35.840000000000003</v>
      </c>
      <c r="M1667" s="19">
        <f>Table1[[#This Row],[Unit_Selling Price]]-Table1[[#This Row],[Unit_Cost]]</f>
        <v>73.44</v>
      </c>
      <c r="N1667" s="19">
        <f>Table1[[#This Row],[Quantity]]*Table1[[#This Row],[unit_per Profit]]</f>
        <v>340761.59999999998</v>
      </c>
    </row>
    <row r="1668" spans="1:14" x14ac:dyDescent="0.2">
      <c r="A1668" s="10" t="s">
        <v>46</v>
      </c>
      <c r="B1668" s="10" t="s">
        <v>194</v>
      </c>
      <c r="C1668" s="10" t="s">
        <v>39</v>
      </c>
      <c r="D1668" s="10" t="s">
        <v>23</v>
      </c>
      <c r="E1668" s="10" t="s">
        <v>43</v>
      </c>
      <c r="F1668" s="11">
        <v>42249</v>
      </c>
      <c r="G1668" s="10">
        <v>2015</v>
      </c>
      <c r="H1668" s="10">
        <v>218608891</v>
      </c>
      <c r="I1668" s="17">
        <v>42279</v>
      </c>
      <c r="J1668" s="18">
        <v>84</v>
      </c>
      <c r="K1668" s="19">
        <v>81.73</v>
      </c>
      <c r="L1668" s="19">
        <v>56.67</v>
      </c>
      <c r="M1668" s="19">
        <f>Table1[[#This Row],[Unit_Selling Price]]-Table1[[#This Row],[Unit_Cost]]</f>
        <v>25.06</v>
      </c>
      <c r="N1668" s="19">
        <f>Table1[[#This Row],[Quantity]]*Table1[[#This Row],[unit_per Profit]]</f>
        <v>2105.04</v>
      </c>
    </row>
    <row r="1669" spans="1:14" x14ac:dyDescent="0.2">
      <c r="A1669" s="10" t="s">
        <v>46</v>
      </c>
      <c r="B1669" s="10" t="s">
        <v>71</v>
      </c>
      <c r="C1669" s="10" t="s">
        <v>65</v>
      </c>
      <c r="D1669" s="10" t="s">
        <v>27</v>
      </c>
      <c r="E1669" s="10" t="s">
        <v>28</v>
      </c>
      <c r="F1669" s="11" t="s">
        <v>383</v>
      </c>
      <c r="G1669" s="10">
        <v>2015</v>
      </c>
      <c r="H1669" s="10">
        <v>142728126</v>
      </c>
      <c r="I1669" s="17" t="s">
        <v>694</v>
      </c>
      <c r="J1669" s="18">
        <v>5279</v>
      </c>
      <c r="K1669" s="19">
        <v>9.33</v>
      </c>
      <c r="L1669" s="19">
        <v>6.92</v>
      </c>
      <c r="M1669" s="19">
        <f>Table1[[#This Row],[Unit_Selling Price]]-Table1[[#This Row],[Unit_Cost]]</f>
        <v>2.41</v>
      </c>
      <c r="N1669" s="19">
        <f>Table1[[#This Row],[Quantity]]*Table1[[#This Row],[unit_per Profit]]</f>
        <v>12722.39</v>
      </c>
    </row>
    <row r="1670" spans="1:14" x14ac:dyDescent="0.2">
      <c r="A1670" s="10" t="s">
        <v>59</v>
      </c>
      <c r="B1670" s="10" t="s">
        <v>60</v>
      </c>
      <c r="C1670" s="10" t="s">
        <v>22</v>
      </c>
      <c r="D1670" s="10" t="s">
        <v>23</v>
      </c>
      <c r="E1670" s="10" t="s">
        <v>28</v>
      </c>
      <c r="F1670" s="11" t="s">
        <v>870</v>
      </c>
      <c r="G1670" s="10">
        <v>2010</v>
      </c>
      <c r="H1670" s="10">
        <v>512851083</v>
      </c>
      <c r="I1670" s="17">
        <v>40279</v>
      </c>
      <c r="J1670" s="18">
        <v>2887</v>
      </c>
      <c r="K1670" s="19">
        <v>255.28</v>
      </c>
      <c r="L1670" s="19">
        <v>159.41999999999999</v>
      </c>
      <c r="M1670" s="19">
        <f>Table1[[#This Row],[Unit_Selling Price]]-Table1[[#This Row],[Unit_Cost]]</f>
        <v>95.86</v>
      </c>
      <c r="N1670" s="19">
        <f>Table1[[#This Row],[Quantity]]*Table1[[#This Row],[unit_per Profit]]</f>
        <v>276747.82</v>
      </c>
    </row>
    <row r="1671" spans="1:14" x14ac:dyDescent="0.2">
      <c r="A1671" s="10" t="s">
        <v>40</v>
      </c>
      <c r="B1671" s="10" t="s">
        <v>74</v>
      </c>
      <c r="C1671" s="10" t="s">
        <v>85</v>
      </c>
      <c r="D1671" s="10" t="s">
        <v>27</v>
      </c>
      <c r="E1671" s="10" t="s">
        <v>43</v>
      </c>
      <c r="F1671" s="11">
        <v>42614</v>
      </c>
      <c r="G1671" s="10">
        <v>2016</v>
      </c>
      <c r="H1671" s="10">
        <v>425901591</v>
      </c>
      <c r="I1671" s="17">
        <v>42675</v>
      </c>
      <c r="J1671" s="18">
        <v>2600</v>
      </c>
      <c r="K1671" s="19">
        <v>668.27</v>
      </c>
      <c r="L1671" s="19">
        <v>502.54</v>
      </c>
      <c r="M1671" s="19">
        <f>Table1[[#This Row],[Unit_Selling Price]]-Table1[[#This Row],[Unit_Cost]]</f>
        <v>165.73</v>
      </c>
      <c r="N1671" s="19">
        <f>Table1[[#This Row],[Quantity]]*Table1[[#This Row],[unit_per Profit]]</f>
        <v>430898</v>
      </c>
    </row>
    <row r="1672" spans="1:14" x14ac:dyDescent="0.2">
      <c r="A1672" s="10" t="s">
        <v>29</v>
      </c>
      <c r="B1672" s="10" t="s">
        <v>177</v>
      </c>
      <c r="C1672" s="10" t="s">
        <v>77</v>
      </c>
      <c r="D1672" s="10" t="s">
        <v>23</v>
      </c>
      <c r="E1672" s="10" t="s">
        <v>43</v>
      </c>
      <c r="F1672" s="11">
        <v>42010</v>
      </c>
      <c r="G1672" s="10">
        <v>2015</v>
      </c>
      <c r="H1672" s="10">
        <v>399115979</v>
      </c>
      <c r="I1672" s="17" t="s">
        <v>875</v>
      </c>
      <c r="J1672" s="18">
        <v>6142</v>
      </c>
      <c r="K1672" s="19">
        <v>154.06</v>
      </c>
      <c r="L1672" s="19">
        <v>90.93</v>
      </c>
      <c r="M1672" s="19">
        <f>Table1[[#This Row],[Unit_Selling Price]]-Table1[[#This Row],[Unit_Cost]]</f>
        <v>63.13</v>
      </c>
      <c r="N1672" s="19">
        <f>Table1[[#This Row],[Quantity]]*Table1[[#This Row],[unit_per Profit]]</f>
        <v>387744.46</v>
      </c>
    </row>
    <row r="1673" spans="1:14" x14ac:dyDescent="0.2">
      <c r="A1673" s="10" t="s">
        <v>37</v>
      </c>
      <c r="B1673" s="10" t="s">
        <v>274</v>
      </c>
      <c r="C1673" s="10" t="s">
        <v>39</v>
      </c>
      <c r="D1673" s="10" t="s">
        <v>23</v>
      </c>
      <c r="E1673" s="10" t="s">
        <v>35</v>
      </c>
      <c r="F1673" s="11" t="s">
        <v>701</v>
      </c>
      <c r="G1673" s="10">
        <v>2013</v>
      </c>
      <c r="H1673" s="10">
        <v>120043075</v>
      </c>
      <c r="I1673" s="17" t="s">
        <v>1022</v>
      </c>
      <c r="J1673" s="18">
        <v>2268</v>
      </c>
      <c r="K1673" s="19">
        <v>81.73</v>
      </c>
      <c r="L1673" s="19">
        <v>56.67</v>
      </c>
      <c r="M1673" s="19">
        <f>Table1[[#This Row],[Unit_Selling Price]]-Table1[[#This Row],[Unit_Cost]]</f>
        <v>25.06</v>
      </c>
      <c r="N1673" s="19">
        <f>Table1[[#This Row],[Quantity]]*Table1[[#This Row],[unit_per Profit]]</f>
        <v>56836.08</v>
      </c>
    </row>
    <row r="1674" spans="1:14" x14ac:dyDescent="0.2">
      <c r="A1674" s="10" t="s">
        <v>32</v>
      </c>
      <c r="B1674" s="10" t="s">
        <v>96</v>
      </c>
      <c r="C1674" s="10" t="s">
        <v>49</v>
      </c>
      <c r="D1674" s="10" t="s">
        <v>27</v>
      </c>
      <c r="E1674" s="10" t="s">
        <v>35</v>
      </c>
      <c r="F1674" s="11" t="s">
        <v>444</v>
      </c>
      <c r="G1674" s="10">
        <v>2016</v>
      </c>
      <c r="H1674" s="10">
        <v>696544206</v>
      </c>
      <c r="I1674" s="17">
        <v>42497</v>
      </c>
      <c r="J1674" s="18">
        <v>1764</v>
      </c>
      <c r="K1674" s="19">
        <v>651.21</v>
      </c>
      <c r="L1674" s="19">
        <v>524.96</v>
      </c>
      <c r="M1674" s="19">
        <f>Table1[[#This Row],[Unit_Selling Price]]-Table1[[#This Row],[Unit_Cost]]</f>
        <v>126.25</v>
      </c>
      <c r="N1674" s="19">
        <f>Table1[[#This Row],[Quantity]]*Table1[[#This Row],[unit_per Profit]]</f>
        <v>222705</v>
      </c>
    </row>
    <row r="1675" spans="1:14" x14ac:dyDescent="0.2">
      <c r="A1675" s="10" t="s">
        <v>37</v>
      </c>
      <c r="B1675" s="10" t="s">
        <v>106</v>
      </c>
      <c r="C1675" s="10" t="s">
        <v>51</v>
      </c>
      <c r="D1675" s="10" t="s">
        <v>27</v>
      </c>
      <c r="E1675" s="10" t="s">
        <v>24</v>
      </c>
      <c r="F1675" s="11">
        <v>40612</v>
      </c>
      <c r="G1675" s="10">
        <v>2011</v>
      </c>
      <c r="H1675" s="10">
        <v>606793200</v>
      </c>
      <c r="I1675" s="17" t="s">
        <v>1221</v>
      </c>
      <c r="J1675" s="18">
        <v>2447</v>
      </c>
      <c r="K1675" s="19">
        <v>437.2</v>
      </c>
      <c r="L1675" s="19">
        <v>263.33</v>
      </c>
      <c r="M1675" s="19">
        <f>Table1[[#This Row],[Unit_Selling Price]]-Table1[[#This Row],[Unit_Cost]]</f>
        <v>173.87</v>
      </c>
      <c r="N1675" s="19">
        <f>Table1[[#This Row],[Quantity]]*Table1[[#This Row],[unit_per Profit]]</f>
        <v>425459.89</v>
      </c>
    </row>
    <row r="1676" spans="1:14" x14ac:dyDescent="0.2">
      <c r="A1676" s="10" t="s">
        <v>46</v>
      </c>
      <c r="B1676" s="10" t="s">
        <v>195</v>
      </c>
      <c r="C1676" s="10" t="s">
        <v>31</v>
      </c>
      <c r="D1676" s="10" t="s">
        <v>23</v>
      </c>
      <c r="E1676" s="10" t="s">
        <v>24</v>
      </c>
      <c r="F1676" s="11">
        <v>40788</v>
      </c>
      <c r="G1676" s="10">
        <v>2011</v>
      </c>
      <c r="H1676" s="10">
        <v>649276387</v>
      </c>
      <c r="I1676" s="17" t="s">
        <v>1429</v>
      </c>
      <c r="J1676" s="18">
        <v>4166</v>
      </c>
      <c r="K1676" s="19">
        <v>47.45</v>
      </c>
      <c r="L1676" s="19">
        <v>31.79</v>
      </c>
      <c r="M1676" s="19">
        <f>Table1[[#This Row],[Unit_Selling Price]]-Table1[[#This Row],[Unit_Cost]]</f>
        <v>15.66</v>
      </c>
      <c r="N1676" s="19">
        <f>Table1[[#This Row],[Quantity]]*Table1[[#This Row],[unit_per Profit]]</f>
        <v>65239.56</v>
      </c>
    </row>
    <row r="1677" spans="1:14" x14ac:dyDescent="0.2">
      <c r="A1677" s="10" t="s">
        <v>29</v>
      </c>
      <c r="B1677" s="10" t="s">
        <v>153</v>
      </c>
      <c r="C1677" s="10" t="s">
        <v>85</v>
      </c>
      <c r="D1677" s="10" t="s">
        <v>27</v>
      </c>
      <c r="E1677" s="10" t="s">
        <v>24</v>
      </c>
      <c r="F1677" s="11" t="s">
        <v>510</v>
      </c>
      <c r="G1677" s="10">
        <v>2015</v>
      </c>
      <c r="H1677" s="10">
        <v>792792594</v>
      </c>
      <c r="I1677" s="17">
        <v>42401</v>
      </c>
      <c r="J1677" s="18">
        <v>3801</v>
      </c>
      <c r="K1677" s="19">
        <v>668.27</v>
      </c>
      <c r="L1677" s="19">
        <v>502.54</v>
      </c>
      <c r="M1677" s="19">
        <f>Table1[[#This Row],[Unit_Selling Price]]-Table1[[#This Row],[Unit_Cost]]</f>
        <v>165.73</v>
      </c>
      <c r="N1677" s="19">
        <f>Table1[[#This Row],[Quantity]]*Table1[[#This Row],[unit_per Profit]]</f>
        <v>629939.73</v>
      </c>
    </row>
    <row r="1678" spans="1:14" x14ac:dyDescent="0.2">
      <c r="A1678" s="10" t="s">
        <v>29</v>
      </c>
      <c r="B1678" s="10" t="s">
        <v>116</v>
      </c>
      <c r="C1678" s="10" t="s">
        <v>51</v>
      </c>
      <c r="D1678" s="10" t="s">
        <v>27</v>
      </c>
      <c r="E1678" s="10" t="s">
        <v>28</v>
      </c>
      <c r="F1678" s="11" t="s">
        <v>1170</v>
      </c>
      <c r="G1678" s="10">
        <v>2013</v>
      </c>
      <c r="H1678" s="10">
        <v>626453149</v>
      </c>
      <c r="I1678" s="17">
        <v>41553</v>
      </c>
      <c r="J1678" s="18">
        <v>263</v>
      </c>
      <c r="K1678" s="19">
        <v>437.2</v>
      </c>
      <c r="L1678" s="19">
        <v>263.33</v>
      </c>
      <c r="M1678" s="19">
        <f>Table1[[#This Row],[Unit_Selling Price]]-Table1[[#This Row],[Unit_Cost]]</f>
        <v>173.87</v>
      </c>
      <c r="N1678" s="19">
        <f>Table1[[#This Row],[Quantity]]*Table1[[#This Row],[unit_per Profit]]</f>
        <v>45727.81</v>
      </c>
    </row>
    <row r="1679" spans="1:14" x14ac:dyDescent="0.2">
      <c r="A1679" s="10" t="s">
        <v>46</v>
      </c>
      <c r="B1679" s="10" t="s">
        <v>141</v>
      </c>
      <c r="C1679" s="10" t="s">
        <v>39</v>
      </c>
      <c r="D1679" s="10" t="s">
        <v>27</v>
      </c>
      <c r="E1679" s="10" t="s">
        <v>24</v>
      </c>
      <c r="F1679" s="11">
        <v>40462</v>
      </c>
      <c r="G1679" s="10">
        <v>2010</v>
      </c>
      <c r="H1679" s="10">
        <v>709681880</v>
      </c>
      <c r="I1679" s="17" t="s">
        <v>779</v>
      </c>
      <c r="J1679" s="18">
        <v>9494</v>
      </c>
      <c r="K1679" s="19">
        <v>81.73</v>
      </c>
      <c r="L1679" s="19">
        <v>56.67</v>
      </c>
      <c r="M1679" s="19">
        <f>Table1[[#This Row],[Unit_Selling Price]]-Table1[[#This Row],[Unit_Cost]]</f>
        <v>25.06</v>
      </c>
      <c r="N1679" s="19">
        <f>Table1[[#This Row],[Quantity]]*Table1[[#This Row],[unit_per Profit]]</f>
        <v>237919.64</v>
      </c>
    </row>
    <row r="1680" spans="1:14" x14ac:dyDescent="0.2">
      <c r="A1680" s="10" t="s">
        <v>37</v>
      </c>
      <c r="B1680" s="10" t="s">
        <v>63</v>
      </c>
      <c r="C1680" s="10" t="s">
        <v>56</v>
      </c>
      <c r="D1680" s="10" t="s">
        <v>23</v>
      </c>
      <c r="E1680" s="10" t="s">
        <v>28</v>
      </c>
      <c r="F1680" s="11" t="s">
        <v>920</v>
      </c>
      <c r="G1680" s="10">
        <v>2016</v>
      </c>
      <c r="H1680" s="10">
        <v>322215116</v>
      </c>
      <c r="I1680" s="17">
        <v>42683</v>
      </c>
      <c r="J1680" s="18">
        <v>9468</v>
      </c>
      <c r="K1680" s="19">
        <v>421.89</v>
      </c>
      <c r="L1680" s="19">
        <v>364.69</v>
      </c>
      <c r="M1680" s="19">
        <f>Table1[[#This Row],[Unit_Selling Price]]-Table1[[#This Row],[Unit_Cost]]</f>
        <v>57.2</v>
      </c>
      <c r="N1680" s="19">
        <f>Table1[[#This Row],[Quantity]]*Table1[[#This Row],[unit_per Profit]]</f>
        <v>541569.6</v>
      </c>
    </row>
    <row r="1681" spans="1:14" x14ac:dyDescent="0.2">
      <c r="A1681" s="10" t="s">
        <v>278</v>
      </c>
      <c r="B1681" s="10" t="s">
        <v>114</v>
      </c>
      <c r="C1681" s="10" t="s">
        <v>85</v>
      </c>
      <c r="D1681" s="10" t="s">
        <v>27</v>
      </c>
      <c r="E1681" s="10" t="s">
        <v>28</v>
      </c>
      <c r="F1681" s="11">
        <v>41313</v>
      </c>
      <c r="G1681" s="10">
        <v>2013</v>
      </c>
      <c r="H1681" s="10">
        <v>614101684</v>
      </c>
      <c r="I1681" s="17">
        <v>41434</v>
      </c>
      <c r="J1681" s="18">
        <v>5190</v>
      </c>
      <c r="K1681" s="19">
        <v>668.27</v>
      </c>
      <c r="L1681" s="19">
        <v>502.54</v>
      </c>
      <c r="M1681" s="19">
        <f>Table1[[#This Row],[Unit_Selling Price]]-Table1[[#This Row],[Unit_Cost]]</f>
        <v>165.73</v>
      </c>
      <c r="N1681" s="19">
        <f>Table1[[#This Row],[Quantity]]*Table1[[#This Row],[unit_per Profit]]</f>
        <v>860138.7</v>
      </c>
    </row>
    <row r="1682" spans="1:14" x14ac:dyDescent="0.2">
      <c r="A1682" s="10" t="s">
        <v>37</v>
      </c>
      <c r="B1682" s="10" t="s">
        <v>63</v>
      </c>
      <c r="C1682" s="10" t="s">
        <v>39</v>
      </c>
      <c r="D1682" s="10" t="s">
        <v>23</v>
      </c>
      <c r="E1682" s="10" t="s">
        <v>43</v>
      </c>
      <c r="F1682" s="11" t="s">
        <v>1430</v>
      </c>
      <c r="G1682" s="10">
        <v>2015</v>
      </c>
      <c r="H1682" s="10">
        <v>555702912</v>
      </c>
      <c r="I1682" s="17">
        <v>42371</v>
      </c>
      <c r="J1682" s="18">
        <v>3696</v>
      </c>
      <c r="K1682" s="19">
        <v>81.73</v>
      </c>
      <c r="L1682" s="19">
        <v>56.67</v>
      </c>
      <c r="M1682" s="19">
        <f>Table1[[#This Row],[Unit_Selling Price]]-Table1[[#This Row],[Unit_Cost]]</f>
        <v>25.06</v>
      </c>
      <c r="N1682" s="19">
        <f>Table1[[#This Row],[Quantity]]*Table1[[#This Row],[unit_per Profit]]</f>
        <v>92621.759999999995</v>
      </c>
    </row>
    <row r="1683" spans="1:14" x14ac:dyDescent="0.2">
      <c r="A1683" s="10" t="s">
        <v>37</v>
      </c>
      <c r="B1683" s="10" t="s">
        <v>55</v>
      </c>
      <c r="C1683" s="10" t="s">
        <v>34</v>
      </c>
      <c r="D1683" s="10" t="s">
        <v>27</v>
      </c>
      <c r="E1683" s="10" t="s">
        <v>24</v>
      </c>
      <c r="F1683" s="11" t="s">
        <v>822</v>
      </c>
      <c r="G1683" s="10">
        <v>2012</v>
      </c>
      <c r="H1683" s="10">
        <v>987692630</v>
      </c>
      <c r="I1683" s="17">
        <v>40977</v>
      </c>
      <c r="J1683" s="18">
        <v>9053</v>
      </c>
      <c r="K1683" s="19">
        <v>205.7</v>
      </c>
      <c r="L1683" s="19">
        <v>117.11</v>
      </c>
      <c r="M1683" s="19">
        <f>Table1[[#This Row],[Unit_Selling Price]]-Table1[[#This Row],[Unit_Cost]]</f>
        <v>88.59</v>
      </c>
      <c r="N1683" s="19">
        <f>Table1[[#This Row],[Quantity]]*Table1[[#This Row],[unit_per Profit]]</f>
        <v>802005.27</v>
      </c>
    </row>
    <row r="1684" spans="1:14" x14ac:dyDescent="0.2">
      <c r="A1684" s="10" t="s">
        <v>32</v>
      </c>
      <c r="B1684" s="10" t="s">
        <v>186</v>
      </c>
      <c r="C1684" s="10" t="s">
        <v>65</v>
      </c>
      <c r="D1684" s="10" t="s">
        <v>23</v>
      </c>
      <c r="E1684" s="10" t="s">
        <v>28</v>
      </c>
      <c r="F1684" s="11">
        <v>42645</v>
      </c>
      <c r="G1684" s="10">
        <v>2016</v>
      </c>
      <c r="H1684" s="10">
        <v>571057164</v>
      </c>
      <c r="I1684" s="17">
        <v>42493</v>
      </c>
      <c r="J1684" s="18">
        <v>7360</v>
      </c>
      <c r="K1684" s="19">
        <v>9.33</v>
      </c>
      <c r="L1684" s="19">
        <v>6.92</v>
      </c>
      <c r="M1684" s="19">
        <f>Table1[[#This Row],[Unit_Selling Price]]-Table1[[#This Row],[Unit_Cost]]</f>
        <v>2.41</v>
      </c>
      <c r="N1684" s="19">
        <f>Table1[[#This Row],[Quantity]]*Table1[[#This Row],[unit_per Profit]]</f>
        <v>17737.599999999999</v>
      </c>
    </row>
    <row r="1685" spans="1:14" x14ac:dyDescent="0.2">
      <c r="A1685" s="10" t="s">
        <v>29</v>
      </c>
      <c r="B1685" s="10" t="s">
        <v>138</v>
      </c>
      <c r="C1685" s="10" t="s">
        <v>26</v>
      </c>
      <c r="D1685" s="10" t="s">
        <v>27</v>
      </c>
      <c r="E1685" s="10" t="s">
        <v>35</v>
      </c>
      <c r="F1685" s="11" t="s">
        <v>1306</v>
      </c>
      <c r="G1685" s="10">
        <v>2013</v>
      </c>
      <c r="H1685" s="10">
        <v>737095344</v>
      </c>
      <c r="I1685" s="17" t="s">
        <v>1431</v>
      </c>
      <c r="J1685" s="18">
        <v>1747</v>
      </c>
      <c r="K1685" s="19">
        <v>152.58000000000001</v>
      </c>
      <c r="L1685" s="19">
        <v>97.44</v>
      </c>
      <c r="M1685" s="19">
        <f>Table1[[#This Row],[Unit_Selling Price]]-Table1[[#This Row],[Unit_Cost]]</f>
        <v>55.14</v>
      </c>
      <c r="N1685" s="19">
        <f>Table1[[#This Row],[Quantity]]*Table1[[#This Row],[unit_per Profit]]</f>
        <v>96329.58</v>
      </c>
    </row>
    <row r="1686" spans="1:14" x14ac:dyDescent="0.2">
      <c r="A1686" s="10" t="s">
        <v>59</v>
      </c>
      <c r="B1686" s="10" t="s">
        <v>148</v>
      </c>
      <c r="C1686" s="10" t="s">
        <v>31</v>
      </c>
      <c r="D1686" s="10" t="s">
        <v>23</v>
      </c>
      <c r="E1686" s="10" t="s">
        <v>43</v>
      </c>
      <c r="F1686" s="11" t="s">
        <v>371</v>
      </c>
      <c r="G1686" s="10">
        <v>2015</v>
      </c>
      <c r="H1686" s="10">
        <v>737418496</v>
      </c>
      <c r="I1686" s="17" t="s">
        <v>379</v>
      </c>
      <c r="J1686" s="18">
        <v>7375</v>
      </c>
      <c r="K1686" s="19">
        <v>47.45</v>
      </c>
      <c r="L1686" s="19">
        <v>31.79</v>
      </c>
      <c r="M1686" s="19">
        <f>Table1[[#This Row],[Unit_Selling Price]]-Table1[[#This Row],[Unit_Cost]]</f>
        <v>15.66</v>
      </c>
      <c r="N1686" s="19">
        <f>Table1[[#This Row],[Quantity]]*Table1[[#This Row],[unit_per Profit]]</f>
        <v>115492.5</v>
      </c>
    </row>
    <row r="1687" spans="1:14" x14ac:dyDescent="0.2">
      <c r="A1687" s="10" t="s">
        <v>46</v>
      </c>
      <c r="B1687" s="10" t="s">
        <v>71</v>
      </c>
      <c r="C1687" s="10" t="s">
        <v>42</v>
      </c>
      <c r="D1687" s="10" t="s">
        <v>23</v>
      </c>
      <c r="E1687" s="10" t="s">
        <v>24</v>
      </c>
      <c r="F1687" s="11">
        <v>42587</v>
      </c>
      <c r="G1687" s="10">
        <v>2016</v>
      </c>
      <c r="H1687" s="10">
        <v>793950450</v>
      </c>
      <c r="I1687" s="17" t="s">
        <v>662</v>
      </c>
      <c r="J1687" s="18">
        <v>6436</v>
      </c>
      <c r="K1687" s="19">
        <v>109.28</v>
      </c>
      <c r="L1687" s="19">
        <v>35.840000000000003</v>
      </c>
      <c r="M1687" s="19">
        <f>Table1[[#This Row],[Unit_Selling Price]]-Table1[[#This Row],[Unit_Cost]]</f>
        <v>73.44</v>
      </c>
      <c r="N1687" s="19">
        <f>Table1[[#This Row],[Quantity]]*Table1[[#This Row],[unit_per Profit]]</f>
        <v>472659.84</v>
      </c>
    </row>
    <row r="1688" spans="1:14" x14ac:dyDescent="0.2">
      <c r="A1688" s="10" t="s">
        <v>46</v>
      </c>
      <c r="B1688" s="10" t="s">
        <v>162</v>
      </c>
      <c r="C1688" s="10" t="s">
        <v>39</v>
      </c>
      <c r="D1688" s="10" t="s">
        <v>23</v>
      </c>
      <c r="E1688" s="10" t="s">
        <v>43</v>
      </c>
      <c r="F1688" s="11">
        <v>42466</v>
      </c>
      <c r="G1688" s="10">
        <v>2016</v>
      </c>
      <c r="H1688" s="10">
        <v>748927533</v>
      </c>
      <c r="I1688" s="17" t="s">
        <v>480</v>
      </c>
      <c r="J1688" s="18">
        <v>3155</v>
      </c>
      <c r="K1688" s="19">
        <v>81.73</v>
      </c>
      <c r="L1688" s="19">
        <v>56.67</v>
      </c>
      <c r="M1688" s="19">
        <f>Table1[[#This Row],[Unit_Selling Price]]-Table1[[#This Row],[Unit_Cost]]</f>
        <v>25.06</v>
      </c>
      <c r="N1688" s="19">
        <f>Table1[[#This Row],[Quantity]]*Table1[[#This Row],[unit_per Profit]]</f>
        <v>79064.3</v>
      </c>
    </row>
    <row r="1689" spans="1:14" x14ac:dyDescent="0.2">
      <c r="A1689" s="10" t="s">
        <v>46</v>
      </c>
      <c r="B1689" s="10" t="s">
        <v>175</v>
      </c>
      <c r="C1689" s="10" t="s">
        <v>49</v>
      </c>
      <c r="D1689" s="10" t="s">
        <v>23</v>
      </c>
      <c r="E1689" s="10" t="s">
        <v>24</v>
      </c>
      <c r="F1689" s="11">
        <v>42127</v>
      </c>
      <c r="G1689" s="10">
        <v>2015</v>
      </c>
      <c r="H1689" s="10">
        <v>514898574</v>
      </c>
      <c r="I1689" s="17" t="s">
        <v>1346</v>
      </c>
      <c r="J1689" s="18">
        <v>8785</v>
      </c>
      <c r="K1689" s="19">
        <v>651.21</v>
      </c>
      <c r="L1689" s="19">
        <v>524.96</v>
      </c>
      <c r="M1689" s="19">
        <f>Table1[[#This Row],[Unit_Selling Price]]-Table1[[#This Row],[Unit_Cost]]</f>
        <v>126.25</v>
      </c>
      <c r="N1689" s="19">
        <f>Table1[[#This Row],[Quantity]]*Table1[[#This Row],[unit_per Profit]]</f>
        <v>1109106.25</v>
      </c>
    </row>
    <row r="1690" spans="1:14" x14ac:dyDescent="0.2">
      <c r="A1690" s="10" t="s">
        <v>32</v>
      </c>
      <c r="B1690" s="10" t="s">
        <v>33</v>
      </c>
      <c r="C1690" s="10" t="s">
        <v>65</v>
      </c>
      <c r="D1690" s="10" t="s">
        <v>27</v>
      </c>
      <c r="E1690" s="10" t="s">
        <v>43</v>
      </c>
      <c r="F1690" s="11" t="s">
        <v>1432</v>
      </c>
      <c r="G1690" s="10">
        <v>2012</v>
      </c>
      <c r="H1690" s="10">
        <v>524724900</v>
      </c>
      <c r="I1690" s="17">
        <v>41162</v>
      </c>
      <c r="J1690" s="18">
        <v>6613</v>
      </c>
      <c r="K1690" s="19">
        <v>9.33</v>
      </c>
      <c r="L1690" s="19">
        <v>6.92</v>
      </c>
      <c r="M1690" s="19">
        <f>Table1[[#This Row],[Unit_Selling Price]]-Table1[[#This Row],[Unit_Cost]]</f>
        <v>2.41</v>
      </c>
      <c r="N1690" s="19">
        <f>Table1[[#This Row],[Quantity]]*Table1[[#This Row],[unit_per Profit]]</f>
        <v>15937.33</v>
      </c>
    </row>
    <row r="1691" spans="1:14" x14ac:dyDescent="0.2">
      <c r="A1691" s="10" t="s">
        <v>40</v>
      </c>
      <c r="B1691" s="10" t="s">
        <v>74</v>
      </c>
      <c r="C1691" s="10" t="s">
        <v>22</v>
      </c>
      <c r="D1691" s="10" t="s">
        <v>23</v>
      </c>
      <c r="E1691" s="10" t="s">
        <v>35</v>
      </c>
      <c r="F1691" s="11" t="s">
        <v>1433</v>
      </c>
      <c r="G1691" s="10">
        <v>2013</v>
      </c>
      <c r="H1691" s="10">
        <v>381580340</v>
      </c>
      <c r="I1691" s="17">
        <v>41315</v>
      </c>
      <c r="J1691" s="18">
        <v>6957</v>
      </c>
      <c r="K1691" s="19">
        <v>255.28</v>
      </c>
      <c r="L1691" s="19">
        <v>159.41999999999999</v>
      </c>
      <c r="M1691" s="19">
        <f>Table1[[#This Row],[Unit_Selling Price]]-Table1[[#This Row],[Unit_Cost]]</f>
        <v>95.86</v>
      </c>
      <c r="N1691" s="19">
        <f>Table1[[#This Row],[Quantity]]*Table1[[#This Row],[unit_per Profit]]</f>
        <v>666898.02</v>
      </c>
    </row>
    <row r="1692" spans="1:14" x14ac:dyDescent="0.2">
      <c r="A1692" s="10" t="s">
        <v>46</v>
      </c>
      <c r="B1692" s="10" t="s">
        <v>98</v>
      </c>
      <c r="C1692" s="10" t="s">
        <v>56</v>
      </c>
      <c r="D1692" s="10" t="s">
        <v>23</v>
      </c>
      <c r="E1692" s="10" t="s">
        <v>28</v>
      </c>
      <c r="F1692" s="11">
        <v>42654</v>
      </c>
      <c r="G1692" s="10">
        <v>2016</v>
      </c>
      <c r="H1692" s="10">
        <v>208951222</v>
      </c>
      <c r="I1692" s="17">
        <v>42654</v>
      </c>
      <c r="J1692" s="18">
        <v>2165</v>
      </c>
      <c r="K1692" s="19">
        <v>421.89</v>
      </c>
      <c r="L1692" s="19">
        <v>364.69</v>
      </c>
      <c r="M1692" s="19">
        <f>Table1[[#This Row],[Unit_Selling Price]]-Table1[[#This Row],[Unit_Cost]]</f>
        <v>57.2</v>
      </c>
      <c r="N1692" s="19">
        <f>Table1[[#This Row],[Quantity]]*Table1[[#This Row],[unit_per Profit]]</f>
        <v>123838</v>
      </c>
    </row>
    <row r="1693" spans="1:14" x14ac:dyDescent="0.2">
      <c r="A1693" s="10" t="s">
        <v>46</v>
      </c>
      <c r="B1693" s="10" t="s">
        <v>129</v>
      </c>
      <c r="C1693" s="10" t="s">
        <v>39</v>
      </c>
      <c r="D1693" s="10" t="s">
        <v>27</v>
      </c>
      <c r="E1693" s="10" t="s">
        <v>28</v>
      </c>
      <c r="F1693" s="11" t="s">
        <v>1224</v>
      </c>
      <c r="G1693" s="10">
        <v>2010</v>
      </c>
      <c r="H1693" s="10">
        <v>200636374</v>
      </c>
      <c r="I1693" s="17">
        <v>40240</v>
      </c>
      <c r="J1693" s="18">
        <v>1617</v>
      </c>
      <c r="K1693" s="19">
        <v>81.73</v>
      </c>
      <c r="L1693" s="19">
        <v>56.67</v>
      </c>
      <c r="M1693" s="19">
        <f>Table1[[#This Row],[Unit_Selling Price]]-Table1[[#This Row],[Unit_Cost]]</f>
        <v>25.06</v>
      </c>
      <c r="N1693" s="19">
        <f>Table1[[#This Row],[Quantity]]*Table1[[#This Row],[unit_per Profit]]</f>
        <v>40522.019999999997</v>
      </c>
    </row>
    <row r="1694" spans="1:14" x14ac:dyDescent="0.2">
      <c r="A1694" s="10" t="s">
        <v>32</v>
      </c>
      <c r="B1694" s="10" t="s">
        <v>82</v>
      </c>
      <c r="C1694" s="10" t="s">
        <v>26</v>
      </c>
      <c r="D1694" s="10" t="s">
        <v>23</v>
      </c>
      <c r="E1694" s="10" t="s">
        <v>43</v>
      </c>
      <c r="F1694" s="11" t="s">
        <v>1338</v>
      </c>
      <c r="G1694" s="10">
        <v>2012</v>
      </c>
      <c r="H1694" s="10">
        <v>170747125</v>
      </c>
      <c r="I1694" s="17">
        <v>41395</v>
      </c>
      <c r="J1694" s="18">
        <v>6723</v>
      </c>
      <c r="K1694" s="19">
        <v>152.58000000000001</v>
      </c>
      <c r="L1694" s="19">
        <v>97.44</v>
      </c>
      <c r="M1694" s="19">
        <f>Table1[[#This Row],[Unit_Selling Price]]-Table1[[#This Row],[Unit_Cost]]</f>
        <v>55.14</v>
      </c>
      <c r="N1694" s="19">
        <f>Table1[[#This Row],[Quantity]]*Table1[[#This Row],[unit_per Profit]]</f>
        <v>370706.22</v>
      </c>
    </row>
    <row r="1695" spans="1:14" x14ac:dyDescent="0.2">
      <c r="A1695" s="10" t="s">
        <v>32</v>
      </c>
      <c r="B1695" s="10" t="s">
        <v>82</v>
      </c>
      <c r="C1695" s="10" t="s">
        <v>31</v>
      </c>
      <c r="D1695" s="10" t="s">
        <v>27</v>
      </c>
      <c r="E1695" s="10" t="s">
        <v>35</v>
      </c>
      <c r="F1695" s="11">
        <v>40642</v>
      </c>
      <c r="G1695" s="10">
        <v>2011</v>
      </c>
      <c r="H1695" s="10">
        <v>903707301</v>
      </c>
      <c r="I1695" s="17">
        <v>40672</v>
      </c>
      <c r="J1695" s="18">
        <v>5928</v>
      </c>
      <c r="K1695" s="19">
        <v>47.45</v>
      </c>
      <c r="L1695" s="19">
        <v>31.79</v>
      </c>
      <c r="M1695" s="19">
        <f>Table1[[#This Row],[Unit_Selling Price]]-Table1[[#This Row],[Unit_Cost]]</f>
        <v>15.66</v>
      </c>
      <c r="N1695" s="19">
        <f>Table1[[#This Row],[Quantity]]*Table1[[#This Row],[unit_per Profit]]</f>
        <v>92832.48</v>
      </c>
    </row>
    <row r="1696" spans="1:14" x14ac:dyDescent="0.2">
      <c r="A1696" s="10" t="s">
        <v>46</v>
      </c>
      <c r="B1696" s="10" t="s">
        <v>78</v>
      </c>
      <c r="C1696" s="10" t="s">
        <v>77</v>
      </c>
      <c r="D1696" s="10" t="s">
        <v>27</v>
      </c>
      <c r="E1696" s="10" t="s">
        <v>28</v>
      </c>
      <c r="F1696" s="11" t="s">
        <v>1434</v>
      </c>
      <c r="G1696" s="10">
        <v>2016</v>
      </c>
      <c r="H1696" s="10">
        <v>104253232</v>
      </c>
      <c r="I1696" s="17" t="s">
        <v>1110</v>
      </c>
      <c r="J1696" s="18">
        <v>9703</v>
      </c>
      <c r="K1696" s="19">
        <v>154.06</v>
      </c>
      <c r="L1696" s="19">
        <v>90.93</v>
      </c>
      <c r="M1696" s="19">
        <f>Table1[[#This Row],[Unit_Selling Price]]-Table1[[#This Row],[Unit_Cost]]</f>
        <v>63.13</v>
      </c>
      <c r="N1696" s="19">
        <f>Table1[[#This Row],[Quantity]]*Table1[[#This Row],[unit_per Profit]]</f>
        <v>612550.39</v>
      </c>
    </row>
    <row r="1697" spans="1:14" x14ac:dyDescent="0.2">
      <c r="A1697" s="10" t="s">
        <v>37</v>
      </c>
      <c r="B1697" s="10" t="s">
        <v>155</v>
      </c>
      <c r="C1697" s="10" t="s">
        <v>39</v>
      </c>
      <c r="D1697" s="10" t="s">
        <v>27</v>
      </c>
      <c r="E1697" s="10" t="s">
        <v>28</v>
      </c>
      <c r="F1697" s="11" t="s">
        <v>753</v>
      </c>
      <c r="G1697" s="10">
        <v>2012</v>
      </c>
      <c r="H1697" s="10">
        <v>947433745</v>
      </c>
      <c r="I1697" s="17" t="s">
        <v>1435</v>
      </c>
      <c r="J1697" s="18">
        <v>5554</v>
      </c>
      <c r="K1697" s="19">
        <v>81.73</v>
      </c>
      <c r="L1697" s="19">
        <v>56.67</v>
      </c>
      <c r="M1697" s="19">
        <f>Table1[[#This Row],[Unit_Selling Price]]-Table1[[#This Row],[Unit_Cost]]</f>
        <v>25.06</v>
      </c>
      <c r="N1697" s="19">
        <f>Table1[[#This Row],[Quantity]]*Table1[[#This Row],[unit_per Profit]]</f>
        <v>139183.24</v>
      </c>
    </row>
    <row r="1698" spans="1:14" x14ac:dyDescent="0.2">
      <c r="A1698" s="10" t="s">
        <v>40</v>
      </c>
      <c r="B1698" s="10" t="s">
        <v>66</v>
      </c>
      <c r="C1698" s="10" t="s">
        <v>22</v>
      </c>
      <c r="D1698" s="10" t="s">
        <v>27</v>
      </c>
      <c r="E1698" s="10" t="s">
        <v>28</v>
      </c>
      <c r="F1698" s="11" t="s">
        <v>1436</v>
      </c>
      <c r="G1698" s="10">
        <v>2015</v>
      </c>
      <c r="H1698" s="10">
        <v>828610169</v>
      </c>
      <c r="I1698" s="17" t="s">
        <v>462</v>
      </c>
      <c r="J1698" s="18">
        <v>3018</v>
      </c>
      <c r="K1698" s="19">
        <v>255.28</v>
      </c>
      <c r="L1698" s="19">
        <v>159.41999999999999</v>
      </c>
      <c r="M1698" s="19">
        <f>Table1[[#This Row],[Unit_Selling Price]]-Table1[[#This Row],[Unit_Cost]]</f>
        <v>95.86</v>
      </c>
      <c r="N1698" s="19">
        <f>Table1[[#This Row],[Quantity]]*Table1[[#This Row],[unit_per Profit]]</f>
        <v>289305.48</v>
      </c>
    </row>
    <row r="1699" spans="1:14" x14ac:dyDescent="0.2">
      <c r="A1699" s="10" t="s">
        <v>278</v>
      </c>
      <c r="B1699" s="10" t="s">
        <v>114</v>
      </c>
      <c r="C1699" s="10" t="s">
        <v>26</v>
      </c>
      <c r="D1699" s="10" t="s">
        <v>27</v>
      </c>
      <c r="E1699" s="10" t="s">
        <v>28</v>
      </c>
      <c r="F1699" s="11">
        <v>42736</v>
      </c>
      <c r="G1699" s="10">
        <v>2017</v>
      </c>
      <c r="H1699" s="10">
        <v>813456332</v>
      </c>
      <c r="I1699" s="17" t="s">
        <v>692</v>
      </c>
      <c r="J1699" s="18">
        <v>8660</v>
      </c>
      <c r="K1699" s="19">
        <v>152.58000000000001</v>
      </c>
      <c r="L1699" s="19">
        <v>97.44</v>
      </c>
      <c r="M1699" s="19">
        <f>Table1[[#This Row],[Unit_Selling Price]]-Table1[[#This Row],[Unit_Cost]]</f>
        <v>55.14</v>
      </c>
      <c r="N1699" s="19">
        <f>Table1[[#This Row],[Quantity]]*Table1[[#This Row],[unit_per Profit]]</f>
        <v>477512.4</v>
      </c>
    </row>
    <row r="1700" spans="1:14" x14ac:dyDescent="0.2">
      <c r="A1700" s="10" t="s">
        <v>278</v>
      </c>
      <c r="B1700" s="10" t="s">
        <v>68</v>
      </c>
      <c r="C1700" s="10" t="s">
        <v>77</v>
      </c>
      <c r="D1700" s="10" t="s">
        <v>23</v>
      </c>
      <c r="E1700" s="10" t="s">
        <v>35</v>
      </c>
      <c r="F1700" s="11">
        <v>42039</v>
      </c>
      <c r="G1700" s="10">
        <v>2015</v>
      </c>
      <c r="H1700" s="10">
        <v>687958562</v>
      </c>
      <c r="I1700" s="17">
        <v>42221</v>
      </c>
      <c r="J1700" s="18">
        <v>1081</v>
      </c>
      <c r="K1700" s="19">
        <v>154.06</v>
      </c>
      <c r="L1700" s="19">
        <v>90.93</v>
      </c>
      <c r="M1700" s="19">
        <f>Table1[[#This Row],[Unit_Selling Price]]-Table1[[#This Row],[Unit_Cost]]</f>
        <v>63.13</v>
      </c>
      <c r="N1700" s="19">
        <f>Table1[[#This Row],[Quantity]]*Table1[[#This Row],[unit_per Profit]]</f>
        <v>68243.53</v>
      </c>
    </row>
    <row r="1701" spans="1:14" x14ac:dyDescent="0.2">
      <c r="A1701" s="10" t="s">
        <v>46</v>
      </c>
      <c r="B1701" s="10" t="s">
        <v>273</v>
      </c>
      <c r="C1701" s="10" t="s">
        <v>85</v>
      </c>
      <c r="D1701" s="10" t="s">
        <v>27</v>
      </c>
      <c r="E1701" s="10" t="s">
        <v>35</v>
      </c>
      <c r="F1701" s="11" t="s">
        <v>461</v>
      </c>
      <c r="G1701" s="10">
        <v>2014</v>
      </c>
      <c r="H1701" s="10">
        <v>308415687</v>
      </c>
      <c r="I1701" s="17" t="s">
        <v>1067</v>
      </c>
      <c r="J1701" s="18">
        <v>5910</v>
      </c>
      <c r="K1701" s="19">
        <v>668.27</v>
      </c>
      <c r="L1701" s="19">
        <v>502.54</v>
      </c>
      <c r="M1701" s="19">
        <f>Table1[[#This Row],[Unit_Selling Price]]-Table1[[#This Row],[Unit_Cost]]</f>
        <v>165.73</v>
      </c>
      <c r="N1701" s="19">
        <f>Table1[[#This Row],[Quantity]]*Table1[[#This Row],[unit_per Profit]]</f>
        <v>979464.3</v>
      </c>
    </row>
    <row r="1702" spans="1:14" x14ac:dyDescent="0.2">
      <c r="A1702" s="10" t="s">
        <v>37</v>
      </c>
      <c r="B1702" s="10" t="s">
        <v>229</v>
      </c>
      <c r="C1702" s="10" t="s">
        <v>26</v>
      </c>
      <c r="D1702" s="10" t="s">
        <v>27</v>
      </c>
      <c r="E1702" s="10" t="s">
        <v>28</v>
      </c>
      <c r="F1702" s="11" t="s">
        <v>1049</v>
      </c>
      <c r="G1702" s="10">
        <v>2013</v>
      </c>
      <c r="H1702" s="10">
        <v>951439034</v>
      </c>
      <c r="I1702" s="17" t="s">
        <v>527</v>
      </c>
      <c r="J1702" s="18">
        <v>808</v>
      </c>
      <c r="K1702" s="19">
        <v>152.58000000000001</v>
      </c>
      <c r="L1702" s="19">
        <v>97.44</v>
      </c>
      <c r="M1702" s="19">
        <f>Table1[[#This Row],[Unit_Selling Price]]-Table1[[#This Row],[Unit_Cost]]</f>
        <v>55.14</v>
      </c>
      <c r="N1702" s="19">
        <f>Table1[[#This Row],[Quantity]]*Table1[[#This Row],[unit_per Profit]]</f>
        <v>44553.120000000003</v>
      </c>
    </row>
    <row r="1703" spans="1:14" x14ac:dyDescent="0.2">
      <c r="A1703" s="10" t="s">
        <v>40</v>
      </c>
      <c r="B1703" s="10" t="s">
        <v>90</v>
      </c>
      <c r="C1703" s="10" t="s">
        <v>26</v>
      </c>
      <c r="D1703" s="10" t="s">
        <v>23</v>
      </c>
      <c r="E1703" s="10" t="s">
        <v>43</v>
      </c>
      <c r="F1703" s="11" t="s">
        <v>962</v>
      </c>
      <c r="G1703" s="10">
        <v>2013</v>
      </c>
      <c r="H1703" s="10">
        <v>363952434</v>
      </c>
      <c r="I1703" s="17" t="s">
        <v>1241</v>
      </c>
      <c r="J1703" s="18">
        <v>468</v>
      </c>
      <c r="K1703" s="19">
        <v>152.58000000000001</v>
      </c>
      <c r="L1703" s="19">
        <v>97.44</v>
      </c>
      <c r="M1703" s="19">
        <f>Table1[[#This Row],[Unit_Selling Price]]-Table1[[#This Row],[Unit_Cost]]</f>
        <v>55.14</v>
      </c>
      <c r="N1703" s="19">
        <f>Table1[[#This Row],[Quantity]]*Table1[[#This Row],[unit_per Profit]]</f>
        <v>25805.52</v>
      </c>
    </row>
    <row r="1704" spans="1:14" x14ac:dyDescent="0.2">
      <c r="A1704" s="10" t="s">
        <v>32</v>
      </c>
      <c r="B1704" s="10" t="s">
        <v>170</v>
      </c>
      <c r="C1704" s="10" t="s">
        <v>39</v>
      </c>
      <c r="D1704" s="10" t="s">
        <v>23</v>
      </c>
      <c r="E1704" s="10" t="s">
        <v>35</v>
      </c>
      <c r="F1704" s="11" t="s">
        <v>1172</v>
      </c>
      <c r="G1704" s="10">
        <v>2011</v>
      </c>
      <c r="H1704" s="10">
        <v>413192212</v>
      </c>
      <c r="I1704" s="17" t="s">
        <v>1437</v>
      </c>
      <c r="J1704" s="18">
        <v>1612</v>
      </c>
      <c r="K1704" s="19">
        <v>81.73</v>
      </c>
      <c r="L1704" s="19">
        <v>56.67</v>
      </c>
      <c r="M1704" s="19">
        <f>Table1[[#This Row],[Unit_Selling Price]]-Table1[[#This Row],[Unit_Cost]]</f>
        <v>25.06</v>
      </c>
      <c r="N1704" s="19">
        <f>Table1[[#This Row],[Quantity]]*Table1[[#This Row],[unit_per Profit]]</f>
        <v>40396.720000000001</v>
      </c>
    </row>
    <row r="1705" spans="1:14" x14ac:dyDescent="0.2">
      <c r="A1705" s="10" t="s">
        <v>32</v>
      </c>
      <c r="B1705" s="10" t="s">
        <v>215</v>
      </c>
      <c r="C1705" s="10" t="s">
        <v>22</v>
      </c>
      <c r="D1705" s="10" t="s">
        <v>23</v>
      </c>
      <c r="E1705" s="10" t="s">
        <v>35</v>
      </c>
      <c r="F1705" s="11">
        <v>42287</v>
      </c>
      <c r="G1705" s="10">
        <v>2015</v>
      </c>
      <c r="H1705" s="10">
        <v>336707198</v>
      </c>
      <c r="I1705" s="17" t="s">
        <v>408</v>
      </c>
      <c r="J1705" s="18">
        <v>7997</v>
      </c>
      <c r="K1705" s="19">
        <v>255.28</v>
      </c>
      <c r="L1705" s="19">
        <v>159.41999999999999</v>
      </c>
      <c r="M1705" s="19">
        <f>Table1[[#This Row],[Unit_Selling Price]]-Table1[[#This Row],[Unit_Cost]]</f>
        <v>95.86</v>
      </c>
      <c r="N1705" s="19">
        <f>Table1[[#This Row],[Quantity]]*Table1[[#This Row],[unit_per Profit]]</f>
        <v>766592.42</v>
      </c>
    </row>
    <row r="1706" spans="1:14" x14ac:dyDescent="0.2">
      <c r="A1706" s="10" t="s">
        <v>37</v>
      </c>
      <c r="B1706" s="10" t="s">
        <v>95</v>
      </c>
      <c r="C1706" s="10" t="s">
        <v>39</v>
      </c>
      <c r="D1706" s="10" t="s">
        <v>23</v>
      </c>
      <c r="E1706" s="10" t="s">
        <v>35</v>
      </c>
      <c r="F1706" s="11" t="s">
        <v>822</v>
      </c>
      <c r="G1706" s="10">
        <v>2012</v>
      </c>
      <c r="H1706" s="10">
        <v>792358720</v>
      </c>
      <c r="I1706" s="17" t="s">
        <v>1438</v>
      </c>
      <c r="J1706" s="18">
        <v>5408</v>
      </c>
      <c r="K1706" s="19">
        <v>81.73</v>
      </c>
      <c r="L1706" s="19">
        <v>56.67</v>
      </c>
      <c r="M1706" s="19">
        <f>Table1[[#This Row],[Unit_Selling Price]]-Table1[[#This Row],[Unit_Cost]]</f>
        <v>25.06</v>
      </c>
      <c r="N1706" s="19">
        <f>Table1[[#This Row],[Quantity]]*Table1[[#This Row],[unit_per Profit]]</f>
        <v>135524.48000000001</v>
      </c>
    </row>
    <row r="1707" spans="1:14" x14ac:dyDescent="0.2">
      <c r="A1707" s="10" t="s">
        <v>29</v>
      </c>
      <c r="B1707" s="10" t="s">
        <v>89</v>
      </c>
      <c r="C1707" s="10" t="s">
        <v>65</v>
      </c>
      <c r="D1707" s="10" t="s">
        <v>27</v>
      </c>
      <c r="E1707" s="10" t="s">
        <v>35</v>
      </c>
      <c r="F1707" s="11" t="s">
        <v>1439</v>
      </c>
      <c r="G1707" s="10">
        <v>2016</v>
      </c>
      <c r="H1707" s="10">
        <v>708320605</v>
      </c>
      <c r="I1707" s="17">
        <v>42500</v>
      </c>
      <c r="J1707" s="18">
        <v>6662</v>
      </c>
      <c r="K1707" s="19">
        <v>9.33</v>
      </c>
      <c r="L1707" s="19">
        <v>6.92</v>
      </c>
      <c r="M1707" s="19">
        <f>Table1[[#This Row],[Unit_Selling Price]]-Table1[[#This Row],[Unit_Cost]]</f>
        <v>2.41</v>
      </c>
      <c r="N1707" s="19">
        <f>Table1[[#This Row],[Quantity]]*Table1[[#This Row],[unit_per Profit]]</f>
        <v>16055.42</v>
      </c>
    </row>
    <row r="1708" spans="1:14" x14ac:dyDescent="0.2">
      <c r="A1708" s="10" t="s">
        <v>29</v>
      </c>
      <c r="B1708" s="10" t="s">
        <v>161</v>
      </c>
      <c r="C1708" s="10" t="s">
        <v>49</v>
      </c>
      <c r="D1708" s="10" t="s">
        <v>27</v>
      </c>
      <c r="E1708" s="10" t="s">
        <v>24</v>
      </c>
      <c r="F1708" s="11">
        <v>41397</v>
      </c>
      <c r="G1708" s="10">
        <v>2013</v>
      </c>
      <c r="H1708" s="10">
        <v>433079183</v>
      </c>
      <c r="I1708" s="17" t="s">
        <v>935</v>
      </c>
      <c r="J1708" s="18">
        <v>6609</v>
      </c>
      <c r="K1708" s="19">
        <v>651.21</v>
      </c>
      <c r="L1708" s="19">
        <v>524.96</v>
      </c>
      <c r="M1708" s="19">
        <f>Table1[[#This Row],[Unit_Selling Price]]-Table1[[#This Row],[Unit_Cost]]</f>
        <v>126.25</v>
      </c>
      <c r="N1708" s="19">
        <f>Table1[[#This Row],[Quantity]]*Table1[[#This Row],[unit_per Profit]]</f>
        <v>834386.25</v>
      </c>
    </row>
    <row r="1709" spans="1:14" x14ac:dyDescent="0.2">
      <c r="A1709" s="10" t="s">
        <v>32</v>
      </c>
      <c r="B1709" s="10" t="s">
        <v>33</v>
      </c>
      <c r="C1709" s="10" t="s">
        <v>42</v>
      </c>
      <c r="D1709" s="10" t="s">
        <v>27</v>
      </c>
      <c r="E1709" s="10" t="s">
        <v>28</v>
      </c>
      <c r="F1709" s="11" t="s">
        <v>1106</v>
      </c>
      <c r="G1709" s="10">
        <v>2014</v>
      </c>
      <c r="H1709" s="10">
        <v>385433280</v>
      </c>
      <c r="I1709" s="17">
        <v>41650</v>
      </c>
      <c r="J1709" s="18">
        <v>7128</v>
      </c>
      <c r="K1709" s="19">
        <v>109.28</v>
      </c>
      <c r="L1709" s="19">
        <v>35.840000000000003</v>
      </c>
      <c r="M1709" s="19">
        <f>Table1[[#This Row],[Unit_Selling Price]]-Table1[[#This Row],[Unit_Cost]]</f>
        <v>73.44</v>
      </c>
      <c r="N1709" s="19">
        <f>Table1[[#This Row],[Quantity]]*Table1[[#This Row],[unit_per Profit]]</f>
        <v>523480.32000000001</v>
      </c>
    </row>
    <row r="1710" spans="1:14" x14ac:dyDescent="0.2">
      <c r="A1710" s="10" t="s">
        <v>29</v>
      </c>
      <c r="B1710" s="10" t="s">
        <v>224</v>
      </c>
      <c r="C1710" s="10" t="s">
        <v>39</v>
      </c>
      <c r="D1710" s="10" t="s">
        <v>27</v>
      </c>
      <c r="E1710" s="10" t="s">
        <v>35</v>
      </c>
      <c r="F1710" s="11" t="s">
        <v>504</v>
      </c>
      <c r="G1710" s="10">
        <v>2012</v>
      </c>
      <c r="H1710" s="10">
        <v>604494225</v>
      </c>
      <c r="I1710" s="17" t="s">
        <v>807</v>
      </c>
      <c r="J1710" s="18">
        <v>2129</v>
      </c>
      <c r="K1710" s="19">
        <v>81.73</v>
      </c>
      <c r="L1710" s="19">
        <v>56.67</v>
      </c>
      <c r="M1710" s="19">
        <f>Table1[[#This Row],[Unit_Selling Price]]-Table1[[#This Row],[Unit_Cost]]</f>
        <v>25.06</v>
      </c>
      <c r="N1710" s="19">
        <f>Table1[[#This Row],[Quantity]]*Table1[[#This Row],[unit_per Profit]]</f>
        <v>53352.74</v>
      </c>
    </row>
    <row r="1711" spans="1:14" x14ac:dyDescent="0.2">
      <c r="A1711" s="10" t="s">
        <v>278</v>
      </c>
      <c r="B1711" s="10" t="s">
        <v>271</v>
      </c>
      <c r="C1711" s="10" t="s">
        <v>65</v>
      </c>
      <c r="D1711" s="10" t="s">
        <v>23</v>
      </c>
      <c r="E1711" s="10" t="s">
        <v>24</v>
      </c>
      <c r="F1711" s="11">
        <v>42798</v>
      </c>
      <c r="G1711" s="10">
        <v>2017</v>
      </c>
      <c r="H1711" s="10">
        <v>299685847</v>
      </c>
      <c r="I1711" s="17" t="s">
        <v>1440</v>
      </c>
      <c r="J1711" s="18">
        <v>2557</v>
      </c>
      <c r="K1711" s="19">
        <v>9.33</v>
      </c>
      <c r="L1711" s="19">
        <v>6.92</v>
      </c>
      <c r="M1711" s="19">
        <f>Table1[[#This Row],[Unit_Selling Price]]-Table1[[#This Row],[Unit_Cost]]</f>
        <v>2.41</v>
      </c>
      <c r="N1711" s="19">
        <f>Table1[[#This Row],[Quantity]]*Table1[[#This Row],[unit_per Profit]]</f>
        <v>6162.37</v>
      </c>
    </row>
    <row r="1712" spans="1:14" x14ac:dyDescent="0.2">
      <c r="A1712" s="10" t="s">
        <v>32</v>
      </c>
      <c r="B1712" s="10" t="s">
        <v>189</v>
      </c>
      <c r="C1712" s="10" t="s">
        <v>34</v>
      </c>
      <c r="D1712" s="10" t="s">
        <v>23</v>
      </c>
      <c r="E1712" s="10" t="s">
        <v>35</v>
      </c>
      <c r="F1712" s="11" t="s">
        <v>1441</v>
      </c>
      <c r="G1712" s="10">
        <v>2011</v>
      </c>
      <c r="H1712" s="10">
        <v>100744473</v>
      </c>
      <c r="I1712" s="17" t="s">
        <v>1442</v>
      </c>
      <c r="J1712" s="18">
        <v>1383</v>
      </c>
      <c r="K1712" s="19">
        <v>205.7</v>
      </c>
      <c r="L1712" s="19">
        <v>117.11</v>
      </c>
      <c r="M1712" s="19">
        <f>Table1[[#This Row],[Unit_Selling Price]]-Table1[[#This Row],[Unit_Cost]]</f>
        <v>88.59</v>
      </c>
      <c r="N1712" s="19">
        <f>Table1[[#This Row],[Quantity]]*Table1[[#This Row],[unit_per Profit]]</f>
        <v>122519.97</v>
      </c>
    </row>
    <row r="1713" spans="1:14" x14ac:dyDescent="0.2">
      <c r="A1713" s="10" t="s">
        <v>29</v>
      </c>
      <c r="B1713" s="10" t="s">
        <v>184</v>
      </c>
      <c r="C1713" s="10" t="s">
        <v>65</v>
      </c>
      <c r="D1713" s="10" t="s">
        <v>23</v>
      </c>
      <c r="E1713" s="10" t="s">
        <v>24</v>
      </c>
      <c r="F1713" s="11" t="s">
        <v>1443</v>
      </c>
      <c r="G1713" s="10">
        <v>2010</v>
      </c>
      <c r="H1713" s="10">
        <v>707718932</v>
      </c>
      <c r="I1713" s="17">
        <v>40695</v>
      </c>
      <c r="J1713" s="18">
        <v>8614</v>
      </c>
      <c r="K1713" s="19">
        <v>9.33</v>
      </c>
      <c r="L1713" s="19">
        <v>6.92</v>
      </c>
      <c r="M1713" s="19">
        <f>Table1[[#This Row],[Unit_Selling Price]]-Table1[[#This Row],[Unit_Cost]]</f>
        <v>2.41</v>
      </c>
      <c r="N1713" s="19">
        <f>Table1[[#This Row],[Quantity]]*Table1[[#This Row],[unit_per Profit]]</f>
        <v>20759.740000000002</v>
      </c>
    </row>
    <row r="1714" spans="1:14" x14ac:dyDescent="0.2">
      <c r="A1714" s="10" t="s">
        <v>32</v>
      </c>
      <c r="B1714" s="10" t="s">
        <v>186</v>
      </c>
      <c r="C1714" s="10" t="s">
        <v>31</v>
      </c>
      <c r="D1714" s="10" t="s">
        <v>27</v>
      </c>
      <c r="E1714" s="10" t="s">
        <v>35</v>
      </c>
      <c r="F1714" s="11" t="s">
        <v>1148</v>
      </c>
      <c r="G1714" s="10">
        <v>2012</v>
      </c>
      <c r="H1714" s="10">
        <v>640970551</v>
      </c>
      <c r="I1714" s="17">
        <v>40943</v>
      </c>
      <c r="J1714" s="18">
        <v>6285</v>
      </c>
      <c r="K1714" s="19">
        <v>47.45</v>
      </c>
      <c r="L1714" s="19">
        <v>31.79</v>
      </c>
      <c r="M1714" s="19">
        <f>Table1[[#This Row],[Unit_Selling Price]]-Table1[[#This Row],[Unit_Cost]]</f>
        <v>15.66</v>
      </c>
      <c r="N1714" s="19">
        <f>Table1[[#This Row],[Quantity]]*Table1[[#This Row],[unit_per Profit]]</f>
        <v>98423.1</v>
      </c>
    </row>
    <row r="1715" spans="1:14" x14ac:dyDescent="0.2">
      <c r="A1715" s="10" t="s">
        <v>46</v>
      </c>
      <c r="B1715" s="10" t="s">
        <v>84</v>
      </c>
      <c r="C1715" s="10" t="s">
        <v>34</v>
      </c>
      <c r="D1715" s="10" t="s">
        <v>23</v>
      </c>
      <c r="E1715" s="10" t="s">
        <v>43</v>
      </c>
      <c r="F1715" s="11">
        <v>41983</v>
      </c>
      <c r="G1715" s="10">
        <v>2014</v>
      </c>
      <c r="H1715" s="10">
        <v>291173160</v>
      </c>
      <c r="I1715" s="17">
        <v>41681</v>
      </c>
      <c r="J1715" s="18">
        <v>3463</v>
      </c>
      <c r="K1715" s="19">
        <v>205.7</v>
      </c>
      <c r="L1715" s="19">
        <v>117.11</v>
      </c>
      <c r="M1715" s="19">
        <f>Table1[[#This Row],[Unit_Selling Price]]-Table1[[#This Row],[Unit_Cost]]</f>
        <v>88.59</v>
      </c>
      <c r="N1715" s="19">
        <f>Table1[[#This Row],[Quantity]]*Table1[[#This Row],[unit_per Profit]]</f>
        <v>306787.17</v>
      </c>
    </row>
    <row r="1716" spans="1:14" x14ac:dyDescent="0.2">
      <c r="A1716" s="10" t="s">
        <v>278</v>
      </c>
      <c r="B1716" s="10" t="s">
        <v>94</v>
      </c>
      <c r="C1716" s="10" t="s">
        <v>85</v>
      </c>
      <c r="D1716" s="10" t="s">
        <v>27</v>
      </c>
      <c r="E1716" s="10" t="s">
        <v>24</v>
      </c>
      <c r="F1716" s="11">
        <v>41220</v>
      </c>
      <c r="G1716" s="10">
        <v>2012</v>
      </c>
      <c r="H1716" s="10">
        <v>569313085</v>
      </c>
      <c r="I1716" s="17" t="s">
        <v>607</v>
      </c>
      <c r="J1716" s="18">
        <v>1248</v>
      </c>
      <c r="K1716" s="19">
        <v>668.27</v>
      </c>
      <c r="L1716" s="19">
        <v>502.54</v>
      </c>
      <c r="M1716" s="19">
        <f>Table1[[#This Row],[Unit_Selling Price]]-Table1[[#This Row],[Unit_Cost]]</f>
        <v>165.73</v>
      </c>
      <c r="N1716" s="19">
        <f>Table1[[#This Row],[Quantity]]*Table1[[#This Row],[unit_per Profit]]</f>
        <v>206831.04</v>
      </c>
    </row>
    <row r="1717" spans="1:14" x14ac:dyDescent="0.2">
      <c r="A1717" s="10" t="s">
        <v>29</v>
      </c>
      <c r="B1717" s="10" t="s">
        <v>181</v>
      </c>
      <c r="C1717" s="10" t="s">
        <v>85</v>
      </c>
      <c r="D1717" s="10" t="s">
        <v>27</v>
      </c>
      <c r="E1717" s="10" t="s">
        <v>28</v>
      </c>
      <c r="F1717" s="11" t="s">
        <v>1444</v>
      </c>
      <c r="G1717" s="10">
        <v>2011</v>
      </c>
      <c r="H1717" s="10">
        <v>656689155</v>
      </c>
      <c r="I1717" s="17">
        <v>40794</v>
      </c>
      <c r="J1717" s="18">
        <v>7769</v>
      </c>
      <c r="K1717" s="19">
        <v>668.27</v>
      </c>
      <c r="L1717" s="19">
        <v>502.54</v>
      </c>
      <c r="M1717" s="19">
        <f>Table1[[#This Row],[Unit_Selling Price]]-Table1[[#This Row],[Unit_Cost]]</f>
        <v>165.73</v>
      </c>
      <c r="N1717" s="19">
        <f>Table1[[#This Row],[Quantity]]*Table1[[#This Row],[unit_per Profit]]</f>
        <v>1287556.3700000001</v>
      </c>
    </row>
    <row r="1718" spans="1:14" x14ac:dyDescent="0.2">
      <c r="A1718" s="10" t="s">
        <v>278</v>
      </c>
      <c r="B1718" s="10" t="s">
        <v>25</v>
      </c>
      <c r="C1718" s="10" t="s">
        <v>26</v>
      </c>
      <c r="D1718" s="10" t="s">
        <v>23</v>
      </c>
      <c r="E1718" s="10" t="s">
        <v>28</v>
      </c>
      <c r="F1718" s="11" t="s">
        <v>1445</v>
      </c>
      <c r="G1718" s="10">
        <v>2011</v>
      </c>
      <c r="H1718" s="10">
        <v>254912698</v>
      </c>
      <c r="I1718" s="17">
        <v>40759</v>
      </c>
      <c r="J1718" s="18">
        <v>3187</v>
      </c>
      <c r="K1718" s="19">
        <v>152.58000000000001</v>
      </c>
      <c r="L1718" s="19">
        <v>97.44</v>
      </c>
      <c r="M1718" s="19">
        <f>Table1[[#This Row],[Unit_Selling Price]]-Table1[[#This Row],[Unit_Cost]]</f>
        <v>55.14</v>
      </c>
      <c r="N1718" s="19">
        <f>Table1[[#This Row],[Quantity]]*Table1[[#This Row],[unit_per Profit]]</f>
        <v>175731.18</v>
      </c>
    </row>
    <row r="1719" spans="1:14" x14ac:dyDescent="0.2">
      <c r="A1719" s="10" t="s">
        <v>29</v>
      </c>
      <c r="B1719" s="10" t="s">
        <v>184</v>
      </c>
      <c r="C1719" s="10" t="s">
        <v>31</v>
      </c>
      <c r="D1719" s="10" t="s">
        <v>27</v>
      </c>
      <c r="E1719" s="10" t="s">
        <v>24</v>
      </c>
      <c r="F1719" s="11" t="s">
        <v>450</v>
      </c>
      <c r="G1719" s="10">
        <v>2016</v>
      </c>
      <c r="H1719" s="10">
        <v>935907542</v>
      </c>
      <c r="I1719" s="17" t="s">
        <v>734</v>
      </c>
      <c r="J1719" s="18">
        <v>4695</v>
      </c>
      <c r="K1719" s="19">
        <v>47.45</v>
      </c>
      <c r="L1719" s="19">
        <v>31.79</v>
      </c>
      <c r="M1719" s="19">
        <f>Table1[[#This Row],[Unit_Selling Price]]-Table1[[#This Row],[Unit_Cost]]</f>
        <v>15.66</v>
      </c>
      <c r="N1719" s="19">
        <f>Table1[[#This Row],[Quantity]]*Table1[[#This Row],[unit_per Profit]]</f>
        <v>73523.7</v>
      </c>
    </row>
    <row r="1720" spans="1:14" x14ac:dyDescent="0.2">
      <c r="A1720" s="10" t="s">
        <v>37</v>
      </c>
      <c r="B1720" s="10" t="s">
        <v>55</v>
      </c>
      <c r="C1720" s="10" t="s">
        <v>56</v>
      </c>
      <c r="D1720" s="10" t="s">
        <v>27</v>
      </c>
      <c r="E1720" s="10" t="s">
        <v>28</v>
      </c>
      <c r="F1720" s="11" t="s">
        <v>1446</v>
      </c>
      <c r="G1720" s="10">
        <v>2016</v>
      </c>
      <c r="H1720" s="10">
        <v>291910016</v>
      </c>
      <c r="I1720" s="17" t="s">
        <v>386</v>
      </c>
      <c r="J1720" s="18">
        <v>1515</v>
      </c>
      <c r="K1720" s="19">
        <v>421.89</v>
      </c>
      <c r="L1720" s="19">
        <v>364.69</v>
      </c>
      <c r="M1720" s="19">
        <f>Table1[[#This Row],[Unit_Selling Price]]-Table1[[#This Row],[Unit_Cost]]</f>
        <v>57.2</v>
      </c>
      <c r="N1720" s="19">
        <f>Table1[[#This Row],[Quantity]]*Table1[[#This Row],[unit_per Profit]]</f>
        <v>86658</v>
      </c>
    </row>
    <row r="1721" spans="1:14" x14ac:dyDescent="0.2">
      <c r="A1721" s="10" t="s">
        <v>46</v>
      </c>
      <c r="B1721" s="10" t="s">
        <v>176</v>
      </c>
      <c r="C1721" s="10" t="s">
        <v>65</v>
      </c>
      <c r="D1721" s="10" t="s">
        <v>23</v>
      </c>
      <c r="E1721" s="10" t="s">
        <v>28</v>
      </c>
      <c r="F1721" s="11" t="s">
        <v>1358</v>
      </c>
      <c r="G1721" s="10">
        <v>2015</v>
      </c>
      <c r="H1721" s="10">
        <v>485468947</v>
      </c>
      <c r="I1721" s="17">
        <v>42011</v>
      </c>
      <c r="J1721" s="18">
        <v>9905</v>
      </c>
      <c r="K1721" s="19">
        <v>9.33</v>
      </c>
      <c r="L1721" s="19">
        <v>6.92</v>
      </c>
      <c r="M1721" s="19">
        <f>Table1[[#This Row],[Unit_Selling Price]]-Table1[[#This Row],[Unit_Cost]]</f>
        <v>2.41</v>
      </c>
      <c r="N1721" s="19">
        <f>Table1[[#This Row],[Quantity]]*Table1[[#This Row],[unit_per Profit]]</f>
        <v>23871.05</v>
      </c>
    </row>
    <row r="1722" spans="1:14" x14ac:dyDescent="0.2">
      <c r="A1722" s="10" t="s">
        <v>278</v>
      </c>
      <c r="B1722" s="10" t="s">
        <v>114</v>
      </c>
      <c r="C1722" s="10" t="s">
        <v>39</v>
      </c>
      <c r="D1722" s="10" t="s">
        <v>27</v>
      </c>
      <c r="E1722" s="10" t="s">
        <v>43</v>
      </c>
      <c r="F1722" s="11">
        <v>42435</v>
      </c>
      <c r="G1722" s="10">
        <v>2016</v>
      </c>
      <c r="H1722" s="10">
        <v>599445664</v>
      </c>
      <c r="I1722" s="17" t="s">
        <v>1447</v>
      </c>
      <c r="J1722" s="18">
        <v>8148</v>
      </c>
      <c r="K1722" s="19">
        <v>81.73</v>
      </c>
      <c r="L1722" s="19">
        <v>56.67</v>
      </c>
      <c r="M1722" s="19">
        <f>Table1[[#This Row],[Unit_Selling Price]]-Table1[[#This Row],[Unit_Cost]]</f>
        <v>25.06</v>
      </c>
      <c r="N1722" s="19">
        <f>Table1[[#This Row],[Quantity]]*Table1[[#This Row],[unit_per Profit]]</f>
        <v>204188.88</v>
      </c>
    </row>
    <row r="1723" spans="1:14" x14ac:dyDescent="0.2">
      <c r="A1723" s="10" t="s">
        <v>46</v>
      </c>
      <c r="B1723" s="10" t="s">
        <v>119</v>
      </c>
      <c r="C1723" s="10" t="s">
        <v>22</v>
      </c>
      <c r="D1723" s="10" t="s">
        <v>27</v>
      </c>
      <c r="E1723" s="10" t="s">
        <v>28</v>
      </c>
      <c r="F1723" s="11">
        <v>41276</v>
      </c>
      <c r="G1723" s="10">
        <v>2013</v>
      </c>
      <c r="H1723" s="10">
        <v>687013995</v>
      </c>
      <c r="I1723" s="17" t="s">
        <v>605</v>
      </c>
      <c r="J1723" s="18">
        <v>1563</v>
      </c>
      <c r="K1723" s="19">
        <v>255.28</v>
      </c>
      <c r="L1723" s="19">
        <v>159.41999999999999</v>
      </c>
      <c r="M1723" s="19">
        <f>Table1[[#This Row],[Unit_Selling Price]]-Table1[[#This Row],[Unit_Cost]]</f>
        <v>95.86</v>
      </c>
      <c r="N1723" s="19">
        <f>Table1[[#This Row],[Quantity]]*Table1[[#This Row],[unit_per Profit]]</f>
        <v>149829.18</v>
      </c>
    </row>
    <row r="1724" spans="1:14" x14ac:dyDescent="0.2">
      <c r="A1724" s="10" t="s">
        <v>29</v>
      </c>
      <c r="B1724" s="10" t="s">
        <v>214</v>
      </c>
      <c r="C1724" s="10" t="s">
        <v>85</v>
      </c>
      <c r="D1724" s="10" t="s">
        <v>27</v>
      </c>
      <c r="E1724" s="10" t="s">
        <v>28</v>
      </c>
      <c r="F1724" s="11" t="s">
        <v>1448</v>
      </c>
      <c r="G1724" s="10">
        <v>2015</v>
      </c>
      <c r="H1724" s="10">
        <v>421660268</v>
      </c>
      <c r="I1724" s="17">
        <v>42312</v>
      </c>
      <c r="J1724" s="18">
        <v>7498</v>
      </c>
      <c r="K1724" s="19">
        <v>668.27</v>
      </c>
      <c r="L1724" s="19">
        <v>502.54</v>
      </c>
      <c r="M1724" s="19">
        <f>Table1[[#This Row],[Unit_Selling Price]]-Table1[[#This Row],[Unit_Cost]]</f>
        <v>165.73</v>
      </c>
      <c r="N1724" s="19">
        <f>Table1[[#This Row],[Quantity]]*Table1[[#This Row],[unit_per Profit]]</f>
        <v>1242643.54</v>
      </c>
    </row>
    <row r="1725" spans="1:14" x14ac:dyDescent="0.2">
      <c r="A1725" s="10" t="s">
        <v>29</v>
      </c>
      <c r="B1725" s="10" t="s">
        <v>89</v>
      </c>
      <c r="C1725" s="10" t="s">
        <v>51</v>
      </c>
      <c r="D1725" s="10" t="s">
        <v>27</v>
      </c>
      <c r="E1725" s="10" t="s">
        <v>28</v>
      </c>
      <c r="F1725" s="11" t="s">
        <v>557</v>
      </c>
      <c r="G1725" s="10">
        <v>2014</v>
      </c>
      <c r="H1725" s="10">
        <v>447183310</v>
      </c>
      <c r="I1725" s="17" t="s">
        <v>1449</v>
      </c>
      <c r="J1725" s="18">
        <v>334</v>
      </c>
      <c r="K1725" s="19">
        <v>437.2</v>
      </c>
      <c r="L1725" s="19">
        <v>263.33</v>
      </c>
      <c r="M1725" s="19">
        <f>Table1[[#This Row],[Unit_Selling Price]]-Table1[[#This Row],[Unit_Cost]]</f>
        <v>173.87</v>
      </c>
      <c r="N1725" s="19">
        <f>Table1[[#This Row],[Quantity]]*Table1[[#This Row],[unit_per Profit]]</f>
        <v>58072.58</v>
      </c>
    </row>
    <row r="1726" spans="1:14" x14ac:dyDescent="0.2">
      <c r="A1726" s="10" t="s">
        <v>29</v>
      </c>
      <c r="B1726" s="10" t="s">
        <v>64</v>
      </c>
      <c r="C1726" s="10" t="s">
        <v>77</v>
      </c>
      <c r="D1726" s="10" t="s">
        <v>27</v>
      </c>
      <c r="E1726" s="10" t="s">
        <v>35</v>
      </c>
      <c r="F1726" s="11">
        <v>40736</v>
      </c>
      <c r="G1726" s="10">
        <v>2011</v>
      </c>
      <c r="H1726" s="10">
        <v>127694451</v>
      </c>
      <c r="I1726" s="17" t="s">
        <v>730</v>
      </c>
      <c r="J1726" s="18">
        <v>6481</v>
      </c>
      <c r="K1726" s="19">
        <v>154.06</v>
      </c>
      <c r="L1726" s="19">
        <v>90.93</v>
      </c>
      <c r="M1726" s="19">
        <f>Table1[[#This Row],[Unit_Selling Price]]-Table1[[#This Row],[Unit_Cost]]</f>
        <v>63.13</v>
      </c>
      <c r="N1726" s="19">
        <f>Table1[[#This Row],[Quantity]]*Table1[[#This Row],[unit_per Profit]]</f>
        <v>409145.53</v>
      </c>
    </row>
    <row r="1727" spans="1:14" x14ac:dyDescent="0.2">
      <c r="A1727" s="10" t="s">
        <v>29</v>
      </c>
      <c r="B1727" s="10" t="s">
        <v>212</v>
      </c>
      <c r="C1727" s="10" t="s">
        <v>56</v>
      </c>
      <c r="D1727" s="10" t="s">
        <v>27</v>
      </c>
      <c r="E1727" s="10" t="s">
        <v>24</v>
      </c>
      <c r="F1727" s="11" t="s">
        <v>1218</v>
      </c>
      <c r="G1727" s="10">
        <v>2012</v>
      </c>
      <c r="H1727" s="10">
        <v>697617518</v>
      </c>
      <c r="I1727" s="17">
        <v>41097</v>
      </c>
      <c r="J1727" s="18">
        <v>9381</v>
      </c>
      <c r="K1727" s="19">
        <v>421.89</v>
      </c>
      <c r="L1727" s="19">
        <v>364.69</v>
      </c>
      <c r="M1727" s="19">
        <f>Table1[[#This Row],[Unit_Selling Price]]-Table1[[#This Row],[Unit_Cost]]</f>
        <v>57.2</v>
      </c>
      <c r="N1727" s="19">
        <f>Table1[[#This Row],[Quantity]]*Table1[[#This Row],[unit_per Profit]]</f>
        <v>536593.19999999995</v>
      </c>
    </row>
    <row r="1728" spans="1:14" x14ac:dyDescent="0.2">
      <c r="A1728" s="10" t="s">
        <v>29</v>
      </c>
      <c r="B1728" s="10" t="s">
        <v>124</v>
      </c>
      <c r="C1728" s="10" t="s">
        <v>39</v>
      </c>
      <c r="D1728" s="10" t="s">
        <v>27</v>
      </c>
      <c r="E1728" s="10" t="s">
        <v>35</v>
      </c>
      <c r="F1728" s="11" t="s">
        <v>988</v>
      </c>
      <c r="G1728" s="10">
        <v>2015</v>
      </c>
      <c r="H1728" s="10">
        <v>311688840</v>
      </c>
      <c r="I1728" s="17" t="s">
        <v>842</v>
      </c>
      <c r="J1728" s="18">
        <v>4509</v>
      </c>
      <c r="K1728" s="19">
        <v>81.73</v>
      </c>
      <c r="L1728" s="19">
        <v>56.67</v>
      </c>
      <c r="M1728" s="19">
        <f>Table1[[#This Row],[Unit_Selling Price]]-Table1[[#This Row],[Unit_Cost]]</f>
        <v>25.06</v>
      </c>
      <c r="N1728" s="19">
        <f>Table1[[#This Row],[Quantity]]*Table1[[#This Row],[unit_per Profit]]</f>
        <v>112995.54</v>
      </c>
    </row>
    <row r="1729" spans="1:14" x14ac:dyDescent="0.2">
      <c r="A1729" s="10" t="s">
        <v>37</v>
      </c>
      <c r="B1729" s="10" t="s">
        <v>102</v>
      </c>
      <c r="C1729" s="10" t="s">
        <v>85</v>
      </c>
      <c r="D1729" s="10" t="s">
        <v>27</v>
      </c>
      <c r="E1729" s="10" t="s">
        <v>24</v>
      </c>
      <c r="F1729" s="11" t="s">
        <v>1378</v>
      </c>
      <c r="G1729" s="10">
        <v>2015</v>
      </c>
      <c r="H1729" s="10">
        <v>794957244</v>
      </c>
      <c r="I1729" s="17" t="s">
        <v>1450</v>
      </c>
      <c r="J1729" s="18">
        <v>4369</v>
      </c>
      <c r="K1729" s="19">
        <v>668.27</v>
      </c>
      <c r="L1729" s="19">
        <v>502.54</v>
      </c>
      <c r="M1729" s="19">
        <f>Table1[[#This Row],[Unit_Selling Price]]-Table1[[#This Row],[Unit_Cost]]</f>
        <v>165.73</v>
      </c>
      <c r="N1729" s="19">
        <f>Table1[[#This Row],[Quantity]]*Table1[[#This Row],[unit_per Profit]]</f>
        <v>724074.37</v>
      </c>
    </row>
    <row r="1730" spans="1:14" x14ac:dyDescent="0.2">
      <c r="A1730" s="10" t="s">
        <v>37</v>
      </c>
      <c r="B1730" s="10" t="s">
        <v>67</v>
      </c>
      <c r="C1730" s="10" t="s">
        <v>77</v>
      </c>
      <c r="D1730" s="10" t="s">
        <v>27</v>
      </c>
      <c r="E1730" s="10" t="s">
        <v>43</v>
      </c>
      <c r="F1730" s="11">
        <v>41063</v>
      </c>
      <c r="G1730" s="10">
        <v>2012</v>
      </c>
      <c r="H1730" s="10">
        <v>892784059</v>
      </c>
      <c r="I1730" s="17">
        <v>41063</v>
      </c>
      <c r="J1730" s="18">
        <v>3497</v>
      </c>
      <c r="K1730" s="19">
        <v>154.06</v>
      </c>
      <c r="L1730" s="19">
        <v>90.93</v>
      </c>
      <c r="M1730" s="19">
        <f>Table1[[#This Row],[Unit_Selling Price]]-Table1[[#This Row],[Unit_Cost]]</f>
        <v>63.13</v>
      </c>
      <c r="N1730" s="19">
        <f>Table1[[#This Row],[Quantity]]*Table1[[#This Row],[unit_per Profit]]</f>
        <v>220765.61</v>
      </c>
    </row>
    <row r="1731" spans="1:14" x14ac:dyDescent="0.2">
      <c r="A1731" s="10" t="s">
        <v>46</v>
      </c>
      <c r="B1731" s="10" t="s">
        <v>175</v>
      </c>
      <c r="C1731" s="10" t="s">
        <v>42</v>
      </c>
      <c r="D1731" s="10" t="s">
        <v>23</v>
      </c>
      <c r="E1731" s="10" t="s">
        <v>35</v>
      </c>
      <c r="F1731" s="11" t="s">
        <v>837</v>
      </c>
      <c r="G1731" s="10">
        <v>2013</v>
      </c>
      <c r="H1731" s="10">
        <v>320843112</v>
      </c>
      <c r="I1731" s="17" t="s">
        <v>742</v>
      </c>
      <c r="J1731" s="18">
        <v>3462</v>
      </c>
      <c r="K1731" s="19">
        <v>109.28</v>
      </c>
      <c r="L1731" s="19">
        <v>35.840000000000003</v>
      </c>
      <c r="M1731" s="19">
        <f>Table1[[#This Row],[Unit_Selling Price]]-Table1[[#This Row],[Unit_Cost]]</f>
        <v>73.44</v>
      </c>
      <c r="N1731" s="19">
        <f>Table1[[#This Row],[Quantity]]*Table1[[#This Row],[unit_per Profit]]</f>
        <v>254249.28</v>
      </c>
    </row>
    <row r="1732" spans="1:14" x14ac:dyDescent="0.2">
      <c r="A1732" s="10" t="s">
        <v>32</v>
      </c>
      <c r="B1732" s="10" t="s">
        <v>182</v>
      </c>
      <c r="C1732" s="10" t="s">
        <v>77</v>
      </c>
      <c r="D1732" s="10" t="s">
        <v>27</v>
      </c>
      <c r="E1732" s="10" t="s">
        <v>43</v>
      </c>
      <c r="F1732" s="11">
        <v>42162</v>
      </c>
      <c r="G1732" s="10">
        <v>2015</v>
      </c>
      <c r="H1732" s="10">
        <v>215120732</v>
      </c>
      <c r="I1732" s="17">
        <v>42071</v>
      </c>
      <c r="J1732" s="18">
        <v>7860</v>
      </c>
      <c r="K1732" s="19">
        <v>154.06</v>
      </c>
      <c r="L1732" s="19">
        <v>90.93</v>
      </c>
      <c r="M1732" s="19">
        <f>Table1[[#This Row],[Unit_Selling Price]]-Table1[[#This Row],[Unit_Cost]]</f>
        <v>63.13</v>
      </c>
      <c r="N1732" s="19">
        <f>Table1[[#This Row],[Quantity]]*Table1[[#This Row],[unit_per Profit]]</f>
        <v>496201.8</v>
      </c>
    </row>
    <row r="1733" spans="1:14" x14ac:dyDescent="0.2">
      <c r="A1733" s="10" t="s">
        <v>37</v>
      </c>
      <c r="B1733" s="10" t="s">
        <v>50</v>
      </c>
      <c r="C1733" s="10" t="s">
        <v>31</v>
      </c>
      <c r="D1733" s="10" t="s">
        <v>27</v>
      </c>
      <c r="E1733" s="10" t="s">
        <v>24</v>
      </c>
      <c r="F1733" s="11">
        <v>40524</v>
      </c>
      <c r="G1733" s="10">
        <v>2010</v>
      </c>
      <c r="H1733" s="10">
        <v>881915748</v>
      </c>
      <c r="I1733" s="17" t="s">
        <v>684</v>
      </c>
      <c r="J1733" s="18">
        <v>7323</v>
      </c>
      <c r="K1733" s="19">
        <v>47.45</v>
      </c>
      <c r="L1733" s="19">
        <v>31.79</v>
      </c>
      <c r="M1733" s="19">
        <f>Table1[[#This Row],[Unit_Selling Price]]-Table1[[#This Row],[Unit_Cost]]</f>
        <v>15.66</v>
      </c>
      <c r="N1733" s="19">
        <f>Table1[[#This Row],[Quantity]]*Table1[[#This Row],[unit_per Profit]]</f>
        <v>114678.18</v>
      </c>
    </row>
    <row r="1734" spans="1:14" x14ac:dyDescent="0.2">
      <c r="A1734" s="10" t="s">
        <v>46</v>
      </c>
      <c r="B1734" s="10" t="s">
        <v>173</v>
      </c>
      <c r="C1734" s="10" t="s">
        <v>31</v>
      </c>
      <c r="D1734" s="10" t="s">
        <v>27</v>
      </c>
      <c r="E1734" s="10" t="s">
        <v>43</v>
      </c>
      <c r="F1734" s="11" t="s">
        <v>1410</v>
      </c>
      <c r="G1734" s="10">
        <v>2016</v>
      </c>
      <c r="H1734" s="10">
        <v>447839486</v>
      </c>
      <c r="I1734" s="17" t="s">
        <v>353</v>
      </c>
      <c r="J1734" s="18">
        <v>4511</v>
      </c>
      <c r="K1734" s="19">
        <v>47.45</v>
      </c>
      <c r="L1734" s="19">
        <v>31.79</v>
      </c>
      <c r="M1734" s="19">
        <f>Table1[[#This Row],[Unit_Selling Price]]-Table1[[#This Row],[Unit_Cost]]</f>
        <v>15.66</v>
      </c>
      <c r="N1734" s="19">
        <f>Table1[[#This Row],[Quantity]]*Table1[[#This Row],[unit_per Profit]]</f>
        <v>70642.259999999995</v>
      </c>
    </row>
    <row r="1735" spans="1:14" x14ac:dyDescent="0.2">
      <c r="A1735" s="10" t="s">
        <v>37</v>
      </c>
      <c r="B1735" s="10" t="s">
        <v>50</v>
      </c>
      <c r="C1735" s="10" t="s">
        <v>31</v>
      </c>
      <c r="D1735" s="10" t="s">
        <v>27</v>
      </c>
      <c r="E1735" s="10" t="s">
        <v>28</v>
      </c>
      <c r="F1735" s="11" t="s">
        <v>1258</v>
      </c>
      <c r="G1735" s="10">
        <v>2015</v>
      </c>
      <c r="H1735" s="10">
        <v>709815776</v>
      </c>
      <c r="I1735" s="17" t="s">
        <v>931</v>
      </c>
      <c r="J1735" s="18">
        <v>9117</v>
      </c>
      <c r="K1735" s="19">
        <v>47.45</v>
      </c>
      <c r="L1735" s="19">
        <v>31.79</v>
      </c>
      <c r="M1735" s="19">
        <f>Table1[[#This Row],[Unit_Selling Price]]-Table1[[#This Row],[Unit_Cost]]</f>
        <v>15.66</v>
      </c>
      <c r="N1735" s="19">
        <f>Table1[[#This Row],[Quantity]]*Table1[[#This Row],[unit_per Profit]]</f>
        <v>142772.22</v>
      </c>
    </row>
    <row r="1736" spans="1:14" x14ac:dyDescent="0.2">
      <c r="A1736" s="10" t="s">
        <v>29</v>
      </c>
      <c r="B1736" s="10" t="s">
        <v>130</v>
      </c>
      <c r="C1736" s="10" t="s">
        <v>51</v>
      </c>
      <c r="D1736" s="10" t="s">
        <v>27</v>
      </c>
      <c r="E1736" s="10" t="s">
        <v>24</v>
      </c>
      <c r="F1736" s="11">
        <v>42166</v>
      </c>
      <c r="G1736" s="10">
        <v>2015</v>
      </c>
      <c r="H1736" s="10">
        <v>385080945</v>
      </c>
      <c r="I1736" s="17">
        <v>42196</v>
      </c>
      <c r="J1736" s="18">
        <v>2864</v>
      </c>
      <c r="K1736" s="19">
        <v>437.2</v>
      </c>
      <c r="L1736" s="19">
        <v>263.33</v>
      </c>
      <c r="M1736" s="19">
        <f>Table1[[#This Row],[Unit_Selling Price]]-Table1[[#This Row],[Unit_Cost]]</f>
        <v>173.87</v>
      </c>
      <c r="N1736" s="19">
        <f>Table1[[#This Row],[Quantity]]*Table1[[#This Row],[unit_per Profit]]</f>
        <v>497963.68</v>
      </c>
    </row>
    <row r="1737" spans="1:14" x14ac:dyDescent="0.2">
      <c r="A1737" s="10" t="s">
        <v>32</v>
      </c>
      <c r="B1737" s="10" t="s">
        <v>186</v>
      </c>
      <c r="C1737" s="10" t="s">
        <v>51</v>
      </c>
      <c r="D1737" s="10" t="s">
        <v>23</v>
      </c>
      <c r="E1737" s="10" t="s">
        <v>35</v>
      </c>
      <c r="F1737" s="11" t="s">
        <v>324</v>
      </c>
      <c r="G1737" s="10">
        <v>2014</v>
      </c>
      <c r="H1737" s="10">
        <v>961183822</v>
      </c>
      <c r="I1737" s="17" t="s">
        <v>369</v>
      </c>
      <c r="J1737" s="18">
        <v>4507</v>
      </c>
      <c r="K1737" s="19">
        <v>437.2</v>
      </c>
      <c r="L1737" s="19">
        <v>263.33</v>
      </c>
      <c r="M1737" s="19">
        <f>Table1[[#This Row],[Unit_Selling Price]]-Table1[[#This Row],[Unit_Cost]]</f>
        <v>173.87</v>
      </c>
      <c r="N1737" s="19">
        <f>Table1[[#This Row],[Quantity]]*Table1[[#This Row],[unit_per Profit]]</f>
        <v>783632.09</v>
      </c>
    </row>
    <row r="1738" spans="1:14" x14ac:dyDescent="0.2">
      <c r="A1738" s="10" t="s">
        <v>37</v>
      </c>
      <c r="B1738" s="10" t="s">
        <v>169</v>
      </c>
      <c r="C1738" s="10" t="s">
        <v>34</v>
      </c>
      <c r="D1738" s="10" t="s">
        <v>27</v>
      </c>
      <c r="E1738" s="10" t="s">
        <v>24</v>
      </c>
      <c r="F1738" s="11" t="s">
        <v>980</v>
      </c>
      <c r="G1738" s="10">
        <v>2016</v>
      </c>
      <c r="H1738" s="10">
        <v>845985734</v>
      </c>
      <c r="I1738" s="17" t="s">
        <v>1451</v>
      </c>
      <c r="J1738" s="18">
        <v>4833</v>
      </c>
      <c r="K1738" s="19">
        <v>205.7</v>
      </c>
      <c r="L1738" s="19">
        <v>117.11</v>
      </c>
      <c r="M1738" s="19">
        <f>Table1[[#This Row],[Unit_Selling Price]]-Table1[[#This Row],[Unit_Cost]]</f>
        <v>88.59</v>
      </c>
      <c r="N1738" s="19">
        <f>Table1[[#This Row],[Quantity]]*Table1[[#This Row],[unit_per Profit]]</f>
        <v>428155.47</v>
      </c>
    </row>
    <row r="1739" spans="1:14" x14ac:dyDescent="0.2">
      <c r="A1739" s="10" t="s">
        <v>32</v>
      </c>
      <c r="B1739" s="10" t="s">
        <v>157</v>
      </c>
      <c r="C1739" s="10" t="s">
        <v>51</v>
      </c>
      <c r="D1739" s="10" t="s">
        <v>27</v>
      </c>
      <c r="E1739" s="10" t="s">
        <v>28</v>
      </c>
      <c r="F1739" s="11">
        <v>40396</v>
      </c>
      <c r="G1739" s="10">
        <v>2010</v>
      </c>
      <c r="H1739" s="10">
        <v>317660510</v>
      </c>
      <c r="I1739" s="17" t="s">
        <v>1452</v>
      </c>
      <c r="J1739" s="18">
        <v>1659</v>
      </c>
      <c r="K1739" s="19">
        <v>437.2</v>
      </c>
      <c r="L1739" s="19">
        <v>263.33</v>
      </c>
      <c r="M1739" s="19">
        <f>Table1[[#This Row],[Unit_Selling Price]]-Table1[[#This Row],[Unit_Cost]]</f>
        <v>173.87</v>
      </c>
      <c r="N1739" s="19">
        <f>Table1[[#This Row],[Quantity]]*Table1[[#This Row],[unit_per Profit]]</f>
        <v>288450.33</v>
      </c>
    </row>
    <row r="1740" spans="1:14" x14ac:dyDescent="0.2">
      <c r="A1740" s="10" t="s">
        <v>46</v>
      </c>
      <c r="B1740" s="10" t="s">
        <v>146</v>
      </c>
      <c r="C1740" s="10" t="s">
        <v>77</v>
      </c>
      <c r="D1740" s="10" t="s">
        <v>23</v>
      </c>
      <c r="E1740" s="10" t="s">
        <v>35</v>
      </c>
      <c r="F1740" s="11">
        <v>42313</v>
      </c>
      <c r="G1740" s="10">
        <v>2015</v>
      </c>
      <c r="H1740" s="10">
        <v>174694478</v>
      </c>
      <c r="I1740" s="17">
        <v>42313</v>
      </c>
      <c r="J1740" s="18">
        <v>4833</v>
      </c>
      <c r="K1740" s="19">
        <v>154.06</v>
      </c>
      <c r="L1740" s="19">
        <v>90.93</v>
      </c>
      <c r="M1740" s="19">
        <f>Table1[[#This Row],[Unit_Selling Price]]-Table1[[#This Row],[Unit_Cost]]</f>
        <v>63.13</v>
      </c>
      <c r="N1740" s="19">
        <f>Table1[[#This Row],[Quantity]]*Table1[[#This Row],[unit_per Profit]]</f>
        <v>305107.28999999998</v>
      </c>
    </row>
    <row r="1741" spans="1:14" x14ac:dyDescent="0.2">
      <c r="A1741" s="10" t="s">
        <v>40</v>
      </c>
      <c r="B1741" s="10" t="s">
        <v>272</v>
      </c>
      <c r="C1741" s="10" t="s">
        <v>42</v>
      </c>
      <c r="D1741" s="10" t="s">
        <v>27</v>
      </c>
      <c r="E1741" s="10" t="s">
        <v>24</v>
      </c>
      <c r="F1741" s="11">
        <v>42953</v>
      </c>
      <c r="G1741" s="10">
        <v>2017</v>
      </c>
      <c r="H1741" s="10">
        <v>385886466</v>
      </c>
      <c r="I1741" s="17">
        <v>43015</v>
      </c>
      <c r="J1741" s="18">
        <v>1235</v>
      </c>
      <c r="K1741" s="19">
        <v>109.28</v>
      </c>
      <c r="L1741" s="19">
        <v>35.840000000000003</v>
      </c>
      <c r="M1741" s="19">
        <f>Table1[[#This Row],[Unit_Selling Price]]-Table1[[#This Row],[Unit_Cost]]</f>
        <v>73.44</v>
      </c>
      <c r="N1741" s="19">
        <f>Table1[[#This Row],[Quantity]]*Table1[[#This Row],[unit_per Profit]]</f>
        <v>90698.4</v>
      </c>
    </row>
    <row r="1742" spans="1:14" x14ac:dyDescent="0.2">
      <c r="A1742" s="10" t="s">
        <v>32</v>
      </c>
      <c r="B1742" s="10" t="s">
        <v>200</v>
      </c>
      <c r="C1742" s="10" t="s">
        <v>51</v>
      </c>
      <c r="D1742" s="10" t="s">
        <v>27</v>
      </c>
      <c r="E1742" s="10" t="s">
        <v>28</v>
      </c>
      <c r="F1742" s="11">
        <v>40640</v>
      </c>
      <c r="G1742" s="10">
        <v>2011</v>
      </c>
      <c r="H1742" s="10">
        <v>540347802</v>
      </c>
      <c r="I1742" s="17">
        <v>40854</v>
      </c>
      <c r="J1742" s="18">
        <v>9777</v>
      </c>
      <c r="K1742" s="19">
        <v>437.2</v>
      </c>
      <c r="L1742" s="19">
        <v>263.33</v>
      </c>
      <c r="M1742" s="19">
        <f>Table1[[#This Row],[Unit_Selling Price]]-Table1[[#This Row],[Unit_Cost]]</f>
        <v>173.87</v>
      </c>
      <c r="N1742" s="19">
        <f>Table1[[#This Row],[Quantity]]*Table1[[#This Row],[unit_per Profit]]</f>
        <v>1699926.99</v>
      </c>
    </row>
    <row r="1743" spans="1:14" x14ac:dyDescent="0.2">
      <c r="A1743" s="10" t="s">
        <v>46</v>
      </c>
      <c r="B1743" s="10" t="s">
        <v>133</v>
      </c>
      <c r="C1743" s="10" t="s">
        <v>42</v>
      </c>
      <c r="D1743" s="10" t="s">
        <v>23</v>
      </c>
      <c r="E1743" s="10" t="s">
        <v>43</v>
      </c>
      <c r="F1743" s="11" t="s">
        <v>505</v>
      </c>
      <c r="G1743" s="10">
        <v>2012</v>
      </c>
      <c r="H1743" s="10">
        <v>297502315</v>
      </c>
      <c r="I1743" s="17">
        <v>41127</v>
      </c>
      <c r="J1743" s="18">
        <v>6401</v>
      </c>
      <c r="K1743" s="19">
        <v>109.28</v>
      </c>
      <c r="L1743" s="19">
        <v>35.840000000000003</v>
      </c>
      <c r="M1743" s="19">
        <f>Table1[[#This Row],[Unit_Selling Price]]-Table1[[#This Row],[Unit_Cost]]</f>
        <v>73.44</v>
      </c>
      <c r="N1743" s="19">
        <f>Table1[[#This Row],[Quantity]]*Table1[[#This Row],[unit_per Profit]]</f>
        <v>470089.44</v>
      </c>
    </row>
    <row r="1744" spans="1:14" x14ac:dyDescent="0.2">
      <c r="A1744" s="10" t="s">
        <v>46</v>
      </c>
      <c r="B1744" s="10" t="s">
        <v>273</v>
      </c>
      <c r="C1744" s="10" t="s">
        <v>31</v>
      </c>
      <c r="D1744" s="10" t="s">
        <v>27</v>
      </c>
      <c r="E1744" s="10" t="s">
        <v>24</v>
      </c>
      <c r="F1744" s="11">
        <v>41279</v>
      </c>
      <c r="G1744" s="10">
        <v>2013</v>
      </c>
      <c r="H1744" s="10">
        <v>737086331</v>
      </c>
      <c r="I1744" s="17">
        <v>41370</v>
      </c>
      <c r="J1744" s="18">
        <v>9080</v>
      </c>
      <c r="K1744" s="19">
        <v>47.45</v>
      </c>
      <c r="L1744" s="19">
        <v>31.79</v>
      </c>
      <c r="M1744" s="19">
        <f>Table1[[#This Row],[Unit_Selling Price]]-Table1[[#This Row],[Unit_Cost]]</f>
        <v>15.66</v>
      </c>
      <c r="N1744" s="19">
        <f>Table1[[#This Row],[Quantity]]*Table1[[#This Row],[unit_per Profit]]</f>
        <v>142192.79999999999</v>
      </c>
    </row>
    <row r="1745" spans="1:14" x14ac:dyDescent="0.2">
      <c r="A1745" s="10" t="s">
        <v>29</v>
      </c>
      <c r="B1745" s="10" t="s">
        <v>177</v>
      </c>
      <c r="C1745" s="10" t="s">
        <v>85</v>
      </c>
      <c r="D1745" s="10" t="s">
        <v>27</v>
      </c>
      <c r="E1745" s="10" t="s">
        <v>24</v>
      </c>
      <c r="F1745" s="11" t="s">
        <v>760</v>
      </c>
      <c r="G1745" s="10">
        <v>2012</v>
      </c>
      <c r="H1745" s="10">
        <v>309148681</v>
      </c>
      <c r="I1745" s="17">
        <v>41034</v>
      </c>
      <c r="J1745" s="18">
        <v>2819</v>
      </c>
      <c r="K1745" s="19">
        <v>668.27</v>
      </c>
      <c r="L1745" s="19">
        <v>502.54</v>
      </c>
      <c r="M1745" s="19">
        <f>Table1[[#This Row],[Unit_Selling Price]]-Table1[[#This Row],[Unit_Cost]]</f>
        <v>165.73</v>
      </c>
      <c r="N1745" s="19">
        <f>Table1[[#This Row],[Quantity]]*Table1[[#This Row],[unit_per Profit]]</f>
        <v>467192.87</v>
      </c>
    </row>
    <row r="1746" spans="1:14" x14ac:dyDescent="0.2">
      <c r="A1746" s="10" t="s">
        <v>278</v>
      </c>
      <c r="B1746" s="10" t="s">
        <v>53</v>
      </c>
      <c r="C1746" s="10" t="s">
        <v>49</v>
      </c>
      <c r="D1746" s="10" t="s">
        <v>27</v>
      </c>
      <c r="E1746" s="10" t="s">
        <v>35</v>
      </c>
      <c r="F1746" s="11">
        <v>42552</v>
      </c>
      <c r="G1746" s="10">
        <v>2016</v>
      </c>
      <c r="H1746" s="10">
        <v>684050691</v>
      </c>
      <c r="I1746" s="17" t="s">
        <v>1453</v>
      </c>
      <c r="J1746" s="18">
        <v>4655</v>
      </c>
      <c r="K1746" s="19">
        <v>651.21</v>
      </c>
      <c r="L1746" s="19">
        <v>524.96</v>
      </c>
      <c r="M1746" s="19">
        <f>Table1[[#This Row],[Unit_Selling Price]]-Table1[[#This Row],[Unit_Cost]]</f>
        <v>126.25</v>
      </c>
      <c r="N1746" s="19">
        <f>Table1[[#This Row],[Quantity]]*Table1[[#This Row],[unit_per Profit]]</f>
        <v>587693.75</v>
      </c>
    </row>
    <row r="1747" spans="1:14" x14ac:dyDescent="0.2">
      <c r="A1747" s="10" t="s">
        <v>46</v>
      </c>
      <c r="B1747" s="10" t="s">
        <v>227</v>
      </c>
      <c r="C1747" s="10" t="s">
        <v>26</v>
      </c>
      <c r="D1747" s="10" t="s">
        <v>23</v>
      </c>
      <c r="E1747" s="10" t="s">
        <v>28</v>
      </c>
      <c r="F1747" s="11">
        <v>41429</v>
      </c>
      <c r="G1747" s="10">
        <v>2013</v>
      </c>
      <c r="H1747" s="10">
        <v>902466189</v>
      </c>
      <c r="I1747" s="17" t="s">
        <v>389</v>
      </c>
      <c r="J1747" s="18">
        <v>8655</v>
      </c>
      <c r="K1747" s="19">
        <v>152.58000000000001</v>
      </c>
      <c r="L1747" s="19">
        <v>97.44</v>
      </c>
      <c r="M1747" s="19">
        <f>Table1[[#This Row],[Unit_Selling Price]]-Table1[[#This Row],[Unit_Cost]]</f>
        <v>55.14</v>
      </c>
      <c r="N1747" s="19">
        <f>Table1[[#This Row],[Quantity]]*Table1[[#This Row],[unit_per Profit]]</f>
        <v>477236.7</v>
      </c>
    </row>
    <row r="1748" spans="1:14" x14ac:dyDescent="0.2">
      <c r="A1748" s="10" t="s">
        <v>40</v>
      </c>
      <c r="B1748" s="10" t="s">
        <v>74</v>
      </c>
      <c r="C1748" s="10" t="s">
        <v>77</v>
      </c>
      <c r="D1748" s="10" t="s">
        <v>27</v>
      </c>
      <c r="E1748" s="10" t="s">
        <v>43</v>
      </c>
      <c r="F1748" s="11" t="s">
        <v>556</v>
      </c>
      <c r="G1748" s="10">
        <v>2016</v>
      </c>
      <c r="H1748" s="10">
        <v>525381505</v>
      </c>
      <c r="I1748" s="17" t="s">
        <v>289</v>
      </c>
      <c r="J1748" s="18">
        <v>917</v>
      </c>
      <c r="K1748" s="19">
        <v>154.06</v>
      </c>
      <c r="L1748" s="19">
        <v>90.93</v>
      </c>
      <c r="M1748" s="19">
        <f>Table1[[#This Row],[Unit_Selling Price]]-Table1[[#This Row],[Unit_Cost]]</f>
        <v>63.13</v>
      </c>
      <c r="N1748" s="19">
        <f>Table1[[#This Row],[Quantity]]*Table1[[#This Row],[unit_per Profit]]</f>
        <v>57890.21</v>
      </c>
    </row>
    <row r="1749" spans="1:14" x14ac:dyDescent="0.2">
      <c r="A1749" s="10" t="s">
        <v>40</v>
      </c>
      <c r="B1749" s="10" t="s">
        <v>72</v>
      </c>
      <c r="C1749" s="10" t="s">
        <v>77</v>
      </c>
      <c r="D1749" s="10" t="s">
        <v>23</v>
      </c>
      <c r="E1749" s="10" t="s">
        <v>43</v>
      </c>
      <c r="F1749" s="11" t="s">
        <v>389</v>
      </c>
      <c r="G1749" s="10">
        <v>2013</v>
      </c>
      <c r="H1749" s="10">
        <v>984095466</v>
      </c>
      <c r="I1749" s="17">
        <v>41613</v>
      </c>
      <c r="J1749" s="18">
        <v>4572</v>
      </c>
      <c r="K1749" s="19">
        <v>154.06</v>
      </c>
      <c r="L1749" s="19">
        <v>90.93</v>
      </c>
      <c r="M1749" s="19">
        <f>Table1[[#This Row],[Unit_Selling Price]]-Table1[[#This Row],[Unit_Cost]]</f>
        <v>63.13</v>
      </c>
      <c r="N1749" s="19">
        <f>Table1[[#This Row],[Quantity]]*Table1[[#This Row],[unit_per Profit]]</f>
        <v>288630.36</v>
      </c>
    </row>
    <row r="1750" spans="1:14" x14ac:dyDescent="0.2">
      <c r="A1750" s="10" t="s">
        <v>29</v>
      </c>
      <c r="B1750" s="10" t="s">
        <v>112</v>
      </c>
      <c r="C1750" s="10" t="s">
        <v>22</v>
      </c>
      <c r="D1750" s="10" t="s">
        <v>27</v>
      </c>
      <c r="E1750" s="10" t="s">
        <v>35</v>
      </c>
      <c r="F1750" s="11" t="s">
        <v>977</v>
      </c>
      <c r="G1750" s="10">
        <v>2014</v>
      </c>
      <c r="H1750" s="10">
        <v>630219399</v>
      </c>
      <c r="I1750" s="17" t="s">
        <v>1038</v>
      </c>
      <c r="J1750" s="18">
        <v>4780</v>
      </c>
      <c r="K1750" s="19">
        <v>255.28</v>
      </c>
      <c r="L1750" s="19">
        <v>159.41999999999999</v>
      </c>
      <c r="M1750" s="19">
        <f>Table1[[#This Row],[Unit_Selling Price]]-Table1[[#This Row],[Unit_Cost]]</f>
        <v>95.86</v>
      </c>
      <c r="N1750" s="19">
        <f>Table1[[#This Row],[Quantity]]*Table1[[#This Row],[unit_per Profit]]</f>
        <v>458210.8</v>
      </c>
    </row>
    <row r="1751" spans="1:14" x14ac:dyDescent="0.2">
      <c r="A1751" s="10" t="s">
        <v>29</v>
      </c>
      <c r="B1751" s="10" t="s">
        <v>144</v>
      </c>
      <c r="C1751" s="10" t="s">
        <v>26</v>
      </c>
      <c r="D1751" s="10" t="s">
        <v>23</v>
      </c>
      <c r="E1751" s="10" t="s">
        <v>43</v>
      </c>
      <c r="F1751" s="11" t="s">
        <v>1262</v>
      </c>
      <c r="G1751" s="10">
        <v>2012</v>
      </c>
      <c r="H1751" s="10">
        <v>585677134</v>
      </c>
      <c r="I1751" s="17">
        <v>41004</v>
      </c>
      <c r="J1751" s="18">
        <v>3734</v>
      </c>
      <c r="K1751" s="19">
        <v>152.58000000000001</v>
      </c>
      <c r="L1751" s="19">
        <v>97.44</v>
      </c>
      <c r="M1751" s="19">
        <f>Table1[[#This Row],[Unit_Selling Price]]-Table1[[#This Row],[Unit_Cost]]</f>
        <v>55.14</v>
      </c>
      <c r="N1751" s="19">
        <f>Table1[[#This Row],[Quantity]]*Table1[[#This Row],[unit_per Profit]]</f>
        <v>205892.76</v>
      </c>
    </row>
    <row r="1752" spans="1:14" x14ac:dyDescent="0.2">
      <c r="A1752" s="10" t="s">
        <v>29</v>
      </c>
      <c r="B1752" s="10" t="s">
        <v>187</v>
      </c>
      <c r="C1752" s="10" t="s">
        <v>85</v>
      </c>
      <c r="D1752" s="10" t="s">
        <v>23</v>
      </c>
      <c r="E1752" s="10" t="s">
        <v>28</v>
      </c>
      <c r="F1752" s="11" t="s">
        <v>1454</v>
      </c>
      <c r="G1752" s="10">
        <v>2016</v>
      </c>
      <c r="H1752" s="10">
        <v>692704999</v>
      </c>
      <c r="I1752" s="17" t="s">
        <v>1455</v>
      </c>
      <c r="J1752" s="18">
        <v>5657</v>
      </c>
      <c r="K1752" s="19">
        <v>668.27</v>
      </c>
      <c r="L1752" s="19">
        <v>502.54</v>
      </c>
      <c r="M1752" s="19">
        <f>Table1[[#This Row],[Unit_Selling Price]]-Table1[[#This Row],[Unit_Cost]]</f>
        <v>165.73</v>
      </c>
      <c r="N1752" s="19">
        <f>Table1[[#This Row],[Quantity]]*Table1[[#This Row],[unit_per Profit]]</f>
        <v>937534.61</v>
      </c>
    </row>
    <row r="1753" spans="1:14" x14ac:dyDescent="0.2">
      <c r="A1753" s="10" t="s">
        <v>46</v>
      </c>
      <c r="B1753" s="10" t="s">
        <v>98</v>
      </c>
      <c r="C1753" s="10" t="s">
        <v>26</v>
      </c>
      <c r="D1753" s="10" t="s">
        <v>27</v>
      </c>
      <c r="E1753" s="10" t="s">
        <v>43</v>
      </c>
      <c r="F1753" s="11" t="s">
        <v>1164</v>
      </c>
      <c r="G1753" s="10">
        <v>2012</v>
      </c>
      <c r="H1753" s="10">
        <v>863851821</v>
      </c>
      <c r="I1753" s="17">
        <v>41093</v>
      </c>
      <c r="J1753" s="18">
        <v>1805</v>
      </c>
      <c r="K1753" s="19">
        <v>152.58000000000001</v>
      </c>
      <c r="L1753" s="19">
        <v>97.44</v>
      </c>
      <c r="M1753" s="19">
        <f>Table1[[#This Row],[Unit_Selling Price]]-Table1[[#This Row],[Unit_Cost]]</f>
        <v>55.14</v>
      </c>
      <c r="N1753" s="19">
        <f>Table1[[#This Row],[Quantity]]*Table1[[#This Row],[unit_per Profit]]</f>
        <v>99527.7</v>
      </c>
    </row>
    <row r="1754" spans="1:14" x14ac:dyDescent="0.2">
      <c r="A1754" s="10" t="s">
        <v>40</v>
      </c>
      <c r="B1754" s="10" t="s">
        <v>160</v>
      </c>
      <c r="C1754" s="10" t="s">
        <v>51</v>
      </c>
      <c r="D1754" s="10" t="s">
        <v>27</v>
      </c>
      <c r="E1754" s="10" t="s">
        <v>24</v>
      </c>
      <c r="F1754" s="11" t="s">
        <v>627</v>
      </c>
      <c r="G1754" s="10">
        <v>2012</v>
      </c>
      <c r="H1754" s="10">
        <v>631978929</v>
      </c>
      <c r="I1754" s="17">
        <v>40918</v>
      </c>
      <c r="J1754" s="18">
        <v>5464</v>
      </c>
      <c r="K1754" s="19">
        <v>437.2</v>
      </c>
      <c r="L1754" s="19">
        <v>263.33</v>
      </c>
      <c r="M1754" s="19">
        <f>Table1[[#This Row],[Unit_Selling Price]]-Table1[[#This Row],[Unit_Cost]]</f>
        <v>173.87</v>
      </c>
      <c r="N1754" s="19">
        <f>Table1[[#This Row],[Quantity]]*Table1[[#This Row],[unit_per Profit]]</f>
        <v>950025.68</v>
      </c>
    </row>
    <row r="1755" spans="1:14" x14ac:dyDescent="0.2">
      <c r="A1755" s="10" t="s">
        <v>32</v>
      </c>
      <c r="B1755" s="10" t="s">
        <v>33</v>
      </c>
      <c r="C1755" s="10" t="s">
        <v>42</v>
      </c>
      <c r="D1755" s="10" t="s">
        <v>23</v>
      </c>
      <c r="E1755" s="10" t="s">
        <v>28</v>
      </c>
      <c r="F1755" s="11">
        <v>42374</v>
      </c>
      <c r="G1755" s="10">
        <v>2016</v>
      </c>
      <c r="H1755" s="10">
        <v>500260150</v>
      </c>
      <c r="I1755" s="17">
        <v>42648</v>
      </c>
      <c r="J1755" s="18">
        <v>6950</v>
      </c>
      <c r="K1755" s="19">
        <v>109.28</v>
      </c>
      <c r="L1755" s="19">
        <v>35.840000000000003</v>
      </c>
      <c r="M1755" s="19">
        <f>Table1[[#This Row],[Unit_Selling Price]]-Table1[[#This Row],[Unit_Cost]]</f>
        <v>73.44</v>
      </c>
      <c r="N1755" s="19">
        <f>Table1[[#This Row],[Quantity]]*Table1[[#This Row],[unit_per Profit]]</f>
        <v>510408</v>
      </c>
    </row>
    <row r="1756" spans="1:14" x14ac:dyDescent="0.2">
      <c r="A1756" s="10" t="s">
        <v>278</v>
      </c>
      <c r="B1756" s="10" t="s">
        <v>61</v>
      </c>
      <c r="C1756" s="10" t="s">
        <v>51</v>
      </c>
      <c r="D1756" s="10" t="s">
        <v>23</v>
      </c>
      <c r="E1756" s="10" t="s">
        <v>24</v>
      </c>
      <c r="F1756" s="11" t="s">
        <v>1456</v>
      </c>
      <c r="G1756" s="10">
        <v>2013</v>
      </c>
      <c r="H1756" s="10">
        <v>592181813</v>
      </c>
      <c r="I1756" s="17">
        <v>41526</v>
      </c>
      <c r="J1756" s="18">
        <v>8613</v>
      </c>
      <c r="K1756" s="19">
        <v>437.2</v>
      </c>
      <c r="L1756" s="19">
        <v>263.33</v>
      </c>
      <c r="M1756" s="19">
        <f>Table1[[#This Row],[Unit_Selling Price]]-Table1[[#This Row],[Unit_Cost]]</f>
        <v>173.87</v>
      </c>
      <c r="N1756" s="19">
        <f>Table1[[#This Row],[Quantity]]*Table1[[#This Row],[unit_per Profit]]</f>
        <v>1497542.31</v>
      </c>
    </row>
    <row r="1757" spans="1:14" x14ac:dyDescent="0.2">
      <c r="A1757" s="10" t="s">
        <v>59</v>
      </c>
      <c r="B1757" s="10" t="s">
        <v>216</v>
      </c>
      <c r="C1757" s="10" t="s">
        <v>56</v>
      </c>
      <c r="D1757" s="10" t="s">
        <v>23</v>
      </c>
      <c r="E1757" s="10" t="s">
        <v>28</v>
      </c>
      <c r="F1757" s="11">
        <v>42345</v>
      </c>
      <c r="G1757" s="10">
        <v>2015</v>
      </c>
      <c r="H1757" s="10">
        <v>201542747</v>
      </c>
      <c r="I1757" s="17" t="s">
        <v>658</v>
      </c>
      <c r="J1757" s="18">
        <v>9832</v>
      </c>
      <c r="K1757" s="19">
        <v>421.89</v>
      </c>
      <c r="L1757" s="19">
        <v>364.69</v>
      </c>
      <c r="M1757" s="19">
        <f>Table1[[#This Row],[Unit_Selling Price]]-Table1[[#This Row],[Unit_Cost]]</f>
        <v>57.2</v>
      </c>
      <c r="N1757" s="19">
        <f>Table1[[#This Row],[Quantity]]*Table1[[#This Row],[unit_per Profit]]</f>
        <v>562390.4</v>
      </c>
    </row>
    <row r="1758" spans="1:14" x14ac:dyDescent="0.2">
      <c r="A1758" s="10" t="s">
        <v>29</v>
      </c>
      <c r="B1758" s="10" t="s">
        <v>198</v>
      </c>
      <c r="C1758" s="10" t="s">
        <v>51</v>
      </c>
      <c r="D1758" s="10" t="s">
        <v>23</v>
      </c>
      <c r="E1758" s="10" t="s">
        <v>24</v>
      </c>
      <c r="F1758" s="11">
        <v>40788</v>
      </c>
      <c r="G1758" s="10">
        <v>2011</v>
      </c>
      <c r="H1758" s="10">
        <v>942454278</v>
      </c>
      <c r="I1758" s="17" t="s">
        <v>1457</v>
      </c>
      <c r="J1758" s="18">
        <v>2019</v>
      </c>
      <c r="K1758" s="19">
        <v>437.2</v>
      </c>
      <c r="L1758" s="19">
        <v>263.33</v>
      </c>
      <c r="M1758" s="19">
        <f>Table1[[#This Row],[Unit_Selling Price]]-Table1[[#This Row],[Unit_Cost]]</f>
        <v>173.87</v>
      </c>
      <c r="N1758" s="19">
        <f>Table1[[#This Row],[Quantity]]*Table1[[#This Row],[unit_per Profit]]</f>
        <v>351043.53</v>
      </c>
    </row>
    <row r="1759" spans="1:14" x14ac:dyDescent="0.2">
      <c r="A1759" s="10" t="s">
        <v>37</v>
      </c>
      <c r="B1759" s="10" t="s">
        <v>48</v>
      </c>
      <c r="C1759" s="10" t="s">
        <v>31</v>
      </c>
      <c r="D1759" s="10" t="s">
        <v>23</v>
      </c>
      <c r="E1759" s="10" t="s">
        <v>43</v>
      </c>
      <c r="F1759" s="11" t="s">
        <v>1212</v>
      </c>
      <c r="G1759" s="10">
        <v>2017</v>
      </c>
      <c r="H1759" s="10">
        <v>899340236</v>
      </c>
      <c r="I1759" s="17" t="s">
        <v>1458</v>
      </c>
      <c r="J1759" s="18">
        <v>3616</v>
      </c>
      <c r="K1759" s="19">
        <v>47.45</v>
      </c>
      <c r="L1759" s="19">
        <v>31.79</v>
      </c>
      <c r="M1759" s="19">
        <f>Table1[[#This Row],[Unit_Selling Price]]-Table1[[#This Row],[Unit_Cost]]</f>
        <v>15.66</v>
      </c>
      <c r="N1759" s="19">
        <f>Table1[[#This Row],[Quantity]]*Table1[[#This Row],[unit_per Profit]]</f>
        <v>56626.559999999998</v>
      </c>
    </row>
    <row r="1760" spans="1:14" x14ac:dyDescent="0.2">
      <c r="A1760" s="10" t="s">
        <v>32</v>
      </c>
      <c r="B1760" s="10" t="s">
        <v>192</v>
      </c>
      <c r="C1760" s="10" t="s">
        <v>34</v>
      </c>
      <c r="D1760" s="10" t="s">
        <v>23</v>
      </c>
      <c r="E1760" s="10" t="s">
        <v>28</v>
      </c>
      <c r="F1760" s="11">
        <v>41615</v>
      </c>
      <c r="G1760" s="10">
        <v>2013</v>
      </c>
      <c r="H1760" s="10">
        <v>476936948</v>
      </c>
      <c r="I1760" s="17" t="s">
        <v>1459</v>
      </c>
      <c r="J1760" s="18">
        <v>5096</v>
      </c>
      <c r="K1760" s="19">
        <v>205.7</v>
      </c>
      <c r="L1760" s="19">
        <v>117.11</v>
      </c>
      <c r="M1760" s="19">
        <f>Table1[[#This Row],[Unit_Selling Price]]-Table1[[#This Row],[Unit_Cost]]</f>
        <v>88.59</v>
      </c>
      <c r="N1760" s="19">
        <f>Table1[[#This Row],[Quantity]]*Table1[[#This Row],[unit_per Profit]]</f>
        <v>451454.64</v>
      </c>
    </row>
    <row r="1761" spans="1:14" x14ac:dyDescent="0.2">
      <c r="A1761" s="10" t="s">
        <v>29</v>
      </c>
      <c r="B1761" s="10" t="s">
        <v>153</v>
      </c>
      <c r="C1761" s="10" t="s">
        <v>49</v>
      </c>
      <c r="D1761" s="10" t="s">
        <v>27</v>
      </c>
      <c r="E1761" s="10" t="s">
        <v>43</v>
      </c>
      <c r="F1761" s="11" t="s">
        <v>666</v>
      </c>
      <c r="G1761" s="10">
        <v>2015</v>
      </c>
      <c r="H1761" s="10">
        <v>150293242</v>
      </c>
      <c r="I1761" s="17" t="s">
        <v>1460</v>
      </c>
      <c r="J1761" s="18">
        <v>3965</v>
      </c>
      <c r="K1761" s="19">
        <v>651.21</v>
      </c>
      <c r="L1761" s="19">
        <v>524.96</v>
      </c>
      <c r="M1761" s="19">
        <f>Table1[[#This Row],[Unit_Selling Price]]-Table1[[#This Row],[Unit_Cost]]</f>
        <v>126.25</v>
      </c>
      <c r="N1761" s="19">
        <f>Table1[[#This Row],[Quantity]]*Table1[[#This Row],[unit_per Profit]]</f>
        <v>500581.25</v>
      </c>
    </row>
    <row r="1762" spans="1:14" x14ac:dyDescent="0.2">
      <c r="A1762" s="10" t="s">
        <v>37</v>
      </c>
      <c r="B1762" s="10" t="s">
        <v>274</v>
      </c>
      <c r="C1762" s="10" t="s">
        <v>34</v>
      </c>
      <c r="D1762" s="10" t="s">
        <v>23</v>
      </c>
      <c r="E1762" s="10" t="s">
        <v>35</v>
      </c>
      <c r="F1762" s="11">
        <v>42523</v>
      </c>
      <c r="G1762" s="10">
        <v>2016</v>
      </c>
      <c r="H1762" s="10">
        <v>914770448</v>
      </c>
      <c r="I1762" s="17" t="s">
        <v>818</v>
      </c>
      <c r="J1762" s="18">
        <v>9759</v>
      </c>
      <c r="K1762" s="19">
        <v>205.7</v>
      </c>
      <c r="L1762" s="19">
        <v>117.11</v>
      </c>
      <c r="M1762" s="19">
        <f>Table1[[#This Row],[Unit_Selling Price]]-Table1[[#This Row],[Unit_Cost]]</f>
        <v>88.59</v>
      </c>
      <c r="N1762" s="19">
        <f>Table1[[#This Row],[Quantity]]*Table1[[#This Row],[unit_per Profit]]</f>
        <v>864549.81</v>
      </c>
    </row>
    <row r="1763" spans="1:14" x14ac:dyDescent="0.2">
      <c r="A1763" s="10" t="s">
        <v>29</v>
      </c>
      <c r="B1763" s="10" t="s">
        <v>193</v>
      </c>
      <c r="C1763" s="10" t="s">
        <v>49</v>
      </c>
      <c r="D1763" s="10" t="s">
        <v>27</v>
      </c>
      <c r="E1763" s="10" t="s">
        <v>43</v>
      </c>
      <c r="F1763" s="11" t="s">
        <v>1461</v>
      </c>
      <c r="G1763" s="10">
        <v>2013</v>
      </c>
      <c r="H1763" s="10">
        <v>236042392</v>
      </c>
      <c r="I1763" s="17" t="s">
        <v>846</v>
      </c>
      <c r="J1763" s="18">
        <v>9044</v>
      </c>
      <c r="K1763" s="19">
        <v>651.21</v>
      </c>
      <c r="L1763" s="19">
        <v>524.96</v>
      </c>
      <c r="M1763" s="19">
        <f>Table1[[#This Row],[Unit_Selling Price]]-Table1[[#This Row],[Unit_Cost]]</f>
        <v>126.25</v>
      </c>
      <c r="N1763" s="19">
        <f>Table1[[#This Row],[Quantity]]*Table1[[#This Row],[unit_per Profit]]</f>
        <v>1141805</v>
      </c>
    </row>
    <row r="1764" spans="1:14" x14ac:dyDescent="0.2">
      <c r="A1764" s="10" t="s">
        <v>37</v>
      </c>
      <c r="B1764" s="10" t="s">
        <v>274</v>
      </c>
      <c r="C1764" s="10" t="s">
        <v>85</v>
      </c>
      <c r="D1764" s="10" t="s">
        <v>27</v>
      </c>
      <c r="E1764" s="10" t="s">
        <v>43</v>
      </c>
      <c r="F1764" s="11" t="s">
        <v>1462</v>
      </c>
      <c r="G1764" s="10">
        <v>2015</v>
      </c>
      <c r="H1764" s="10">
        <v>600095403</v>
      </c>
      <c r="I1764" s="17" t="s">
        <v>511</v>
      </c>
      <c r="J1764" s="18">
        <v>420</v>
      </c>
      <c r="K1764" s="19">
        <v>668.27</v>
      </c>
      <c r="L1764" s="19">
        <v>502.54</v>
      </c>
      <c r="M1764" s="19">
        <f>Table1[[#This Row],[Unit_Selling Price]]-Table1[[#This Row],[Unit_Cost]]</f>
        <v>165.73</v>
      </c>
      <c r="N1764" s="19">
        <f>Table1[[#This Row],[Quantity]]*Table1[[#This Row],[unit_per Profit]]</f>
        <v>69606.600000000006</v>
      </c>
    </row>
    <row r="1765" spans="1:14" x14ac:dyDescent="0.2">
      <c r="A1765" s="10" t="s">
        <v>46</v>
      </c>
      <c r="B1765" s="10" t="s">
        <v>97</v>
      </c>
      <c r="C1765" s="10" t="s">
        <v>31</v>
      </c>
      <c r="D1765" s="10" t="s">
        <v>23</v>
      </c>
      <c r="E1765" s="10" t="s">
        <v>28</v>
      </c>
      <c r="F1765" s="11" t="s">
        <v>1463</v>
      </c>
      <c r="G1765" s="10">
        <v>2010</v>
      </c>
      <c r="H1765" s="10">
        <v>963228309</v>
      </c>
      <c r="I1765" s="17" t="s">
        <v>661</v>
      </c>
      <c r="J1765" s="18">
        <v>9516</v>
      </c>
      <c r="K1765" s="19">
        <v>47.45</v>
      </c>
      <c r="L1765" s="19">
        <v>31.79</v>
      </c>
      <c r="M1765" s="19">
        <f>Table1[[#This Row],[Unit_Selling Price]]-Table1[[#This Row],[Unit_Cost]]</f>
        <v>15.66</v>
      </c>
      <c r="N1765" s="19">
        <f>Table1[[#This Row],[Quantity]]*Table1[[#This Row],[unit_per Profit]]</f>
        <v>149020.56</v>
      </c>
    </row>
    <row r="1766" spans="1:14" x14ac:dyDescent="0.2">
      <c r="A1766" s="10" t="s">
        <v>40</v>
      </c>
      <c r="B1766" s="10" t="s">
        <v>203</v>
      </c>
      <c r="C1766" s="10" t="s">
        <v>65</v>
      </c>
      <c r="D1766" s="10" t="s">
        <v>27</v>
      </c>
      <c r="E1766" s="10" t="s">
        <v>35</v>
      </c>
      <c r="F1766" s="11" t="s">
        <v>1464</v>
      </c>
      <c r="G1766" s="10">
        <v>2011</v>
      </c>
      <c r="H1766" s="10">
        <v>802052438</v>
      </c>
      <c r="I1766" s="17">
        <v>40940</v>
      </c>
      <c r="J1766" s="18">
        <v>3995</v>
      </c>
      <c r="K1766" s="19">
        <v>9.33</v>
      </c>
      <c r="L1766" s="19">
        <v>6.92</v>
      </c>
      <c r="M1766" s="19">
        <f>Table1[[#This Row],[Unit_Selling Price]]-Table1[[#This Row],[Unit_Cost]]</f>
        <v>2.41</v>
      </c>
      <c r="N1766" s="19">
        <f>Table1[[#This Row],[Quantity]]*Table1[[#This Row],[unit_per Profit]]</f>
        <v>9627.9500000000007</v>
      </c>
    </row>
    <row r="1767" spans="1:14" x14ac:dyDescent="0.2">
      <c r="A1767" s="10" t="s">
        <v>46</v>
      </c>
      <c r="B1767" s="10" t="s">
        <v>206</v>
      </c>
      <c r="C1767" s="10" t="s">
        <v>85</v>
      </c>
      <c r="D1767" s="10" t="s">
        <v>27</v>
      </c>
      <c r="E1767" s="10" t="s">
        <v>35</v>
      </c>
      <c r="F1767" s="11" t="s">
        <v>493</v>
      </c>
      <c r="G1767" s="10">
        <v>2013</v>
      </c>
      <c r="H1767" s="10">
        <v>563491618</v>
      </c>
      <c r="I1767" s="17" t="s">
        <v>918</v>
      </c>
      <c r="J1767" s="18">
        <v>8547</v>
      </c>
      <c r="K1767" s="19">
        <v>668.27</v>
      </c>
      <c r="L1767" s="19">
        <v>502.54</v>
      </c>
      <c r="M1767" s="19">
        <f>Table1[[#This Row],[Unit_Selling Price]]-Table1[[#This Row],[Unit_Cost]]</f>
        <v>165.73</v>
      </c>
      <c r="N1767" s="19">
        <f>Table1[[#This Row],[Quantity]]*Table1[[#This Row],[unit_per Profit]]</f>
        <v>1416494.31</v>
      </c>
    </row>
    <row r="1768" spans="1:14" x14ac:dyDescent="0.2">
      <c r="A1768" s="10" t="s">
        <v>29</v>
      </c>
      <c r="B1768" s="10" t="s">
        <v>187</v>
      </c>
      <c r="C1768" s="10" t="s">
        <v>22</v>
      </c>
      <c r="D1768" s="10" t="s">
        <v>27</v>
      </c>
      <c r="E1768" s="10" t="s">
        <v>35</v>
      </c>
      <c r="F1768" s="11" t="s">
        <v>1294</v>
      </c>
      <c r="G1768" s="10">
        <v>2012</v>
      </c>
      <c r="H1768" s="10">
        <v>314782178</v>
      </c>
      <c r="I1768" s="17">
        <v>41250</v>
      </c>
      <c r="J1768" s="18">
        <v>9896</v>
      </c>
      <c r="K1768" s="19">
        <v>255.28</v>
      </c>
      <c r="L1768" s="19">
        <v>159.41999999999999</v>
      </c>
      <c r="M1768" s="19">
        <f>Table1[[#This Row],[Unit_Selling Price]]-Table1[[#This Row],[Unit_Cost]]</f>
        <v>95.86</v>
      </c>
      <c r="N1768" s="19">
        <f>Table1[[#This Row],[Quantity]]*Table1[[#This Row],[unit_per Profit]]</f>
        <v>948630.56</v>
      </c>
    </row>
    <row r="1769" spans="1:14" x14ac:dyDescent="0.2">
      <c r="A1769" s="10" t="s">
        <v>29</v>
      </c>
      <c r="B1769" s="10" t="s">
        <v>88</v>
      </c>
      <c r="C1769" s="10" t="s">
        <v>51</v>
      </c>
      <c r="D1769" s="10" t="s">
        <v>27</v>
      </c>
      <c r="E1769" s="10" t="s">
        <v>24</v>
      </c>
      <c r="F1769" s="11" t="s">
        <v>956</v>
      </c>
      <c r="G1769" s="10">
        <v>2016</v>
      </c>
      <c r="H1769" s="10">
        <v>193472945</v>
      </c>
      <c r="I1769" s="17" t="s">
        <v>715</v>
      </c>
      <c r="J1769" s="18">
        <v>1799</v>
      </c>
      <c r="K1769" s="19">
        <v>437.2</v>
      </c>
      <c r="L1769" s="19">
        <v>263.33</v>
      </c>
      <c r="M1769" s="19">
        <f>Table1[[#This Row],[Unit_Selling Price]]-Table1[[#This Row],[Unit_Cost]]</f>
        <v>173.87</v>
      </c>
      <c r="N1769" s="19">
        <f>Table1[[#This Row],[Quantity]]*Table1[[#This Row],[unit_per Profit]]</f>
        <v>312792.13</v>
      </c>
    </row>
    <row r="1770" spans="1:14" x14ac:dyDescent="0.2">
      <c r="A1770" s="10" t="s">
        <v>46</v>
      </c>
      <c r="B1770" s="10" t="s">
        <v>98</v>
      </c>
      <c r="C1770" s="10" t="s">
        <v>26</v>
      </c>
      <c r="D1770" s="10" t="s">
        <v>23</v>
      </c>
      <c r="E1770" s="10" t="s">
        <v>43</v>
      </c>
      <c r="F1770" s="11">
        <v>40950</v>
      </c>
      <c r="G1770" s="10">
        <v>2012</v>
      </c>
      <c r="H1770" s="10">
        <v>857425248</v>
      </c>
      <c r="I1770" s="17" t="s">
        <v>1465</v>
      </c>
      <c r="J1770" s="18">
        <v>40</v>
      </c>
      <c r="K1770" s="19">
        <v>152.58000000000001</v>
      </c>
      <c r="L1770" s="19">
        <v>97.44</v>
      </c>
      <c r="M1770" s="19">
        <f>Table1[[#This Row],[Unit_Selling Price]]-Table1[[#This Row],[Unit_Cost]]</f>
        <v>55.14</v>
      </c>
      <c r="N1770" s="19">
        <f>Table1[[#This Row],[Quantity]]*Table1[[#This Row],[unit_per Profit]]</f>
        <v>2205.6</v>
      </c>
    </row>
    <row r="1771" spans="1:14" x14ac:dyDescent="0.2">
      <c r="A1771" s="10" t="s">
        <v>46</v>
      </c>
      <c r="B1771" s="10" t="s">
        <v>98</v>
      </c>
      <c r="C1771" s="10" t="s">
        <v>42</v>
      </c>
      <c r="D1771" s="10" t="s">
        <v>23</v>
      </c>
      <c r="E1771" s="10" t="s">
        <v>28</v>
      </c>
      <c r="F1771" s="11" t="s">
        <v>1466</v>
      </c>
      <c r="G1771" s="10">
        <v>2015</v>
      </c>
      <c r="H1771" s="10">
        <v>334812915</v>
      </c>
      <c r="I1771" s="17" t="s">
        <v>1467</v>
      </c>
      <c r="J1771" s="18">
        <v>7437</v>
      </c>
      <c r="K1771" s="19">
        <v>109.28</v>
      </c>
      <c r="L1771" s="19">
        <v>35.840000000000003</v>
      </c>
      <c r="M1771" s="19">
        <f>Table1[[#This Row],[Unit_Selling Price]]-Table1[[#This Row],[Unit_Cost]]</f>
        <v>73.44</v>
      </c>
      <c r="N1771" s="19">
        <f>Table1[[#This Row],[Quantity]]*Table1[[#This Row],[unit_per Profit]]</f>
        <v>546173.28</v>
      </c>
    </row>
    <row r="1772" spans="1:14" x14ac:dyDescent="0.2">
      <c r="A1772" s="10" t="s">
        <v>40</v>
      </c>
      <c r="B1772" s="10" t="s">
        <v>201</v>
      </c>
      <c r="C1772" s="10" t="s">
        <v>49</v>
      </c>
      <c r="D1772" s="10" t="s">
        <v>27</v>
      </c>
      <c r="E1772" s="10" t="s">
        <v>43</v>
      </c>
      <c r="F1772" s="11">
        <v>40180</v>
      </c>
      <c r="G1772" s="10">
        <v>2010</v>
      </c>
      <c r="H1772" s="10">
        <v>774122273</v>
      </c>
      <c r="I1772" s="17" t="s">
        <v>892</v>
      </c>
      <c r="J1772" s="18">
        <v>8838</v>
      </c>
      <c r="K1772" s="19">
        <v>651.21</v>
      </c>
      <c r="L1772" s="19">
        <v>524.96</v>
      </c>
      <c r="M1772" s="19">
        <f>Table1[[#This Row],[Unit_Selling Price]]-Table1[[#This Row],[Unit_Cost]]</f>
        <v>126.25</v>
      </c>
      <c r="N1772" s="19">
        <f>Table1[[#This Row],[Quantity]]*Table1[[#This Row],[unit_per Profit]]</f>
        <v>1115797.5</v>
      </c>
    </row>
    <row r="1773" spans="1:14" x14ac:dyDescent="0.2">
      <c r="A1773" s="10" t="s">
        <v>37</v>
      </c>
      <c r="B1773" s="10" t="s">
        <v>208</v>
      </c>
      <c r="C1773" s="10" t="s">
        <v>49</v>
      </c>
      <c r="D1773" s="10" t="s">
        <v>27</v>
      </c>
      <c r="E1773" s="10" t="s">
        <v>35</v>
      </c>
      <c r="F1773" s="11" t="s">
        <v>419</v>
      </c>
      <c r="G1773" s="10">
        <v>2016</v>
      </c>
      <c r="H1773" s="10">
        <v>794152152</v>
      </c>
      <c r="I1773" s="17" t="s">
        <v>796</v>
      </c>
      <c r="J1773" s="18">
        <v>6124</v>
      </c>
      <c r="K1773" s="19">
        <v>651.21</v>
      </c>
      <c r="L1773" s="19">
        <v>524.96</v>
      </c>
      <c r="M1773" s="19">
        <f>Table1[[#This Row],[Unit_Selling Price]]-Table1[[#This Row],[Unit_Cost]]</f>
        <v>126.25</v>
      </c>
      <c r="N1773" s="19">
        <f>Table1[[#This Row],[Quantity]]*Table1[[#This Row],[unit_per Profit]]</f>
        <v>773155</v>
      </c>
    </row>
    <row r="1774" spans="1:14" x14ac:dyDescent="0.2">
      <c r="A1774" s="10" t="s">
        <v>29</v>
      </c>
      <c r="B1774" s="10" t="s">
        <v>131</v>
      </c>
      <c r="C1774" s="10" t="s">
        <v>51</v>
      </c>
      <c r="D1774" s="10" t="s">
        <v>27</v>
      </c>
      <c r="E1774" s="10" t="s">
        <v>43</v>
      </c>
      <c r="F1774" s="11" t="s">
        <v>805</v>
      </c>
      <c r="G1774" s="10">
        <v>2010</v>
      </c>
      <c r="H1774" s="10">
        <v>434013879</v>
      </c>
      <c r="I1774" s="17">
        <v>40309</v>
      </c>
      <c r="J1774" s="18">
        <v>3206</v>
      </c>
      <c r="K1774" s="19">
        <v>437.2</v>
      </c>
      <c r="L1774" s="19">
        <v>263.33</v>
      </c>
      <c r="M1774" s="19">
        <f>Table1[[#This Row],[Unit_Selling Price]]-Table1[[#This Row],[Unit_Cost]]</f>
        <v>173.87</v>
      </c>
      <c r="N1774" s="19">
        <f>Table1[[#This Row],[Quantity]]*Table1[[#This Row],[unit_per Profit]]</f>
        <v>557427.22</v>
      </c>
    </row>
    <row r="1775" spans="1:14" x14ac:dyDescent="0.2">
      <c r="A1775" s="10" t="s">
        <v>32</v>
      </c>
      <c r="B1775" s="10" t="s">
        <v>209</v>
      </c>
      <c r="C1775" s="10" t="s">
        <v>22</v>
      </c>
      <c r="D1775" s="10" t="s">
        <v>23</v>
      </c>
      <c r="E1775" s="10" t="s">
        <v>35</v>
      </c>
      <c r="F1775" s="11" t="s">
        <v>1340</v>
      </c>
      <c r="G1775" s="10">
        <v>2011</v>
      </c>
      <c r="H1775" s="10">
        <v>703131282</v>
      </c>
      <c r="I1775" s="17" t="s">
        <v>1329</v>
      </c>
      <c r="J1775" s="18">
        <v>1026</v>
      </c>
      <c r="K1775" s="19">
        <v>255.28</v>
      </c>
      <c r="L1775" s="19">
        <v>159.41999999999999</v>
      </c>
      <c r="M1775" s="19">
        <f>Table1[[#This Row],[Unit_Selling Price]]-Table1[[#This Row],[Unit_Cost]]</f>
        <v>95.86</v>
      </c>
      <c r="N1775" s="19">
        <f>Table1[[#This Row],[Quantity]]*Table1[[#This Row],[unit_per Profit]]</f>
        <v>98352.36</v>
      </c>
    </row>
    <row r="1776" spans="1:14" x14ac:dyDescent="0.2">
      <c r="A1776" s="10" t="s">
        <v>29</v>
      </c>
      <c r="B1776" s="10" t="s">
        <v>185</v>
      </c>
      <c r="C1776" s="10" t="s">
        <v>34</v>
      </c>
      <c r="D1776" s="10" t="s">
        <v>23</v>
      </c>
      <c r="E1776" s="10" t="s">
        <v>35</v>
      </c>
      <c r="F1776" s="11" t="s">
        <v>1467</v>
      </c>
      <c r="G1776" s="10">
        <v>2015</v>
      </c>
      <c r="H1776" s="10">
        <v>431240689</v>
      </c>
      <c r="I1776" s="17" t="s">
        <v>1132</v>
      </c>
      <c r="J1776" s="18">
        <v>2558</v>
      </c>
      <c r="K1776" s="19">
        <v>205.7</v>
      </c>
      <c r="L1776" s="19">
        <v>117.11</v>
      </c>
      <c r="M1776" s="19">
        <f>Table1[[#This Row],[Unit_Selling Price]]-Table1[[#This Row],[Unit_Cost]]</f>
        <v>88.59</v>
      </c>
      <c r="N1776" s="19">
        <f>Table1[[#This Row],[Quantity]]*Table1[[#This Row],[unit_per Profit]]</f>
        <v>226613.22</v>
      </c>
    </row>
    <row r="1777" spans="1:14" x14ac:dyDescent="0.2">
      <c r="A1777" s="10" t="s">
        <v>46</v>
      </c>
      <c r="B1777" s="10" t="s">
        <v>175</v>
      </c>
      <c r="C1777" s="10" t="s">
        <v>31</v>
      </c>
      <c r="D1777" s="10" t="s">
        <v>23</v>
      </c>
      <c r="E1777" s="10" t="s">
        <v>24</v>
      </c>
      <c r="F1777" s="11" t="s">
        <v>360</v>
      </c>
      <c r="G1777" s="10">
        <v>2017</v>
      </c>
      <c r="H1777" s="10">
        <v>318390929</v>
      </c>
      <c r="I1777" s="17" t="s">
        <v>1468</v>
      </c>
      <c r="J1777" s="18">
        <v>7806</v>
      </c>
      <c r="K1777" s="19">
        <v>47.45</v>
      </c>
      <c r="L1777" s="19">
        <v>31.79</v>
      </c>
      <c r="M1777" s="19">
        <f>Table1[[#This Row],[Unit_Selling Price]]-Table1[[#This Row],[Unit_Cost]]</f>
        <v>15.66</v>
      </c>
      <c r="N1777" s="19">
        <f>Table1[[#This Row],[Quantity]]*Table1[[#This Row],[unit_per Profit]]</f>
        <v>122241.96</v>
      </c>
    </row>
    <row r="1778" spans="1:14" x14ac:dyDescent="0.2">
      <c r="A1778" s="10" t="s">
        <v>32</v>
      </c>
      <c r="B1778" s="10" t="s">
        <v>166</v>
      </c>
      <c r="C1778" s="10" t="s">
        <v>77</v>
      </c>
      <c r="D1778" s="10" t="s">
        <v>23</v>
      </c>
      <c r="E1778" s="10" t="s">
        <v>28</v>
      </c>
      <c r="F1778" s="11">
        <v>41005</v>
      </c>
      <c r="G1778" s="10">
        <v>2012</v>
      </c>
      <c r="H1778" s="10">
        <v>684943330</v>
      </c>
      <c r="I1778" s="17">
        <v>41127</v>
      </c>
      <c r="J1778" s="18">
        <v>8807</v>
      </c>
      <c r="K1778" s="19">
        <v>154.06</v>
      </c>
      <c r="L1778" s="19">
        <v>90.93</v>
      </c>
      <c r="M1778" s="19">
        <f>Table1[[#This Row],[Unit_Selling Price]]-Table1[[#This Row],[Unit_Cost]]</f>
        <v>63.13</v>
      </c>
      <c r="N1778" s="19">
        <f>Table1[[#This Row],[Quantity]]*Table1[[#This Row],[unit_per Profit]]</f>
        <v>555985.91</v>
      </c>
    </row>
    <row r="1779" spans="1:14" x14ac:dyDescent="0.2">
      <c r="A1779" s="10" t="s">
        <v>46</v>
      </c>
      <c r="B1779" s="10" t="s">
        <v>97</v>
      </c>
      <c r="C1779" s="10" t="s">
        <v>56</v>
      </c>
      <c r="D1779" s="10" t="s">
        <v>27</v>
      </c>
      <c r="E1779" s="10" t="s">
        <v>24</v>
      </c>
      <c r="F1779" s="11" t="s">
        <v>1467</v>
      </c>
      <c r="G1779" s="10">
        <v>2015</v>
      </c>
      <c r="H1779" s="10">
        <v>121571719</v>
      </c>
      <c r="I1779" s="17" t="s">
        <v>469</v>
      </c>
      <c r="J1779" s="18">
        <v>4628</v>
      </c>
      <c r="K1779" s="19">
        <v>421.89</v>
      </c>
      <c r="L1779" s="19">
        <v>364.69</v>
      </c>
      <c r="M1779" s="19">
        <f>Table1[[#This Row],[Unit_Selling Price]]-Table1[[#This Row],[Unit_Cost]]</f>
        <v>57.2</v>
      </c>
      <c r="N1779" s="19">
        <f>Table1[[#This Row],[Quantity]]*Table1[[#This Row],[unit_per Profit]]</f>
        <v>264721.59999999998</v>
      </c>
    </row>
    <row r="1780" spans="1:14" x14ac:dyDescent="0.2">
      <c r="A1780" s="10" t="s">
        <v>32</v>
      </c>
      <c r="B1780" s="10" t="s">
        <v>186</v>
      </c>
      <c r="C1780" s="10" t="s">
        <v>77</v>
      </c>
      <c r="D1780" s="10" t="s">
        <v>27</v>
      </c>
      <c r="E1780" s="10" t="s">
        <v>24</v>
      </c>
      <c r="F1780" s="11" t="s">
        <v>854</v>
      </c>
      <c r="G1780" s="10">
        <v>2013</v>
      </c>
      <c r="H1780" s="10">
        <v>439262425</v>
      </c>
      <c r="I1780" s="17" t="s">
        <v>1469</v>
      </c>
      <c r="J1780" s="18">
        <v>6368</v>
      </c>
      <c r="K1780" s="19">
        <v>154.06</v>
      </c>
      <c r="L1780" s="19">
        <v>90.93</v>
      </c>
      <c r="M1780" s="19">
        <f>Table1[[#This Row],[Unit_Selling Price]]-Table1[[#This Row],[Unit_Cost]]</f>
        <v>63.13</v>
      </c>
      <c r="N1780" s="19">
        <f>Table1[[#This Row],[Quantity]]*Table1[[#This Row],[unit_per Profit]]</f>
        <v>402011.84</v>
      </c>
    </row>
    <row r="1781" spans="1:14" x14ac:dyDescent="0.2">
      <c r="A1781" s="10" t="s">
        <v>46</v>
      </c>
      <c r="B1781" s="10" t="s">
        <v>132</v>
      </c>
      <c r="C1781" s="10" t="s">
        <v>42</v>
      </c>
      <c r="D1781" s="10" t="s">
        <v>23</v>
      </c>
      <c r="E1781" s="10" t="s">
        <v>43</v>
      </c>
      <c r="F1781" s="11">
        <v>40580</v>
      </c>
      <c r="G1781" s="10">
        <v>2011</v>
      </c>
      <c r="H1781" s="10">
        <v>819314277</v>
      </c>
      <c r="I1781" s="17" t="s">
        <v>885</v>
      </c>
      <c r="J1781" s="18">
        <v>2156</v>
      </c>
      <c r="K1781" s="19">
        <v>109.28</v>
      </c>
      <c r="L1781" s="19">
        <v>35.840000000000003</v>
      </c>
      <c r="M1781" s="19">
        <f>Table1[[#This Row],[Unit_Selling Price]]-Table1[[#This Row],[Unit_Cost]]</f>
        <v>73.44</v>
      </c>
      <c r="N1781" s="19">
        <f>Table1[[#This Row],[Quantity]]*Table1[[#This Row],[unit_per Profit]]</f>
        <v>158336.64000000001</v>
      </c>
    </row>
    <row r="1782" spans="1:14" x14ac:dyDescent="0.2">
      <c r="A1782" s="10" t="s">
        <v>32</v>
      </c>
      <c r="B1782" s="10" t="s">
        <v>149</v>
      </c>
      <c r="C1782" s="10" t="s">
        <v>39</v>
      </c>
      <c r="D1782" s="10" t="s">
        <v>23</v>
      </c>
      <c r="E1782" s="10" t="s">
        <v>28</v>
      </c>
      <c r="F1782" s="11">
        <v>43042</v>
      </c>
      <c r="G1782" s="10">
        <v>2017</v>
      </c>
      <c r="H1782" s="10">
        <v>963338601</v>
      </c>
      <c r="I1782" s="17">
        <v>42982</v>
      </c>
      <c r="J1782" s="18">
        <v>2154</v>
      </c>
      <c r="K1782" s="19">
        <v>81.73</v>
      </c>
      <c r="L1782" s="19">
        <v>56.67</v>
      </c>
      <c r="M1782" s="19">
        <f>Table1[[#This Row],[Unit_Selling Price]]-Table1[[#This Row],[Unit_Cost]]</f>
        <v>25.06</v>
      </c>
      <c r="N1782" s="19">
        <f>Table1[[#This Row],[Quantity]]*Table1[[#This Row],[unit_per Profit]]</f>
        <v>53979.24</v>
      </c>
    </row>
    <row r="1783" spans="1:14" x14ac:dyDescent="0.2">
      <c r="A1783" s="10" t="s">
        <v>29</v>
      </c>
      <c r="B1783" s="10" t="s">
        <v>80</v>
      </c>
      <c r="C1783" s="10" t="s">
        <v>56</v>
      </c>
      <c r="D1783" s="10" t="s">
        <v>27</v>
      </c>
      <c r="E1783" s="10" t="s">
        <v>35</v>
      </c>
      <c r="F1783" s="11" t="s">
        <v>1399</v>
      </c>
      <c r="G1783" s="10">
        <v>2012</v>
      </c>
      <c r="H1783" s="10">
        <v>643259227</v>
      </c>
      <c r="I1783" s="17" t="s">
        <v>1399</v>
      </c>
      <c r="J1783" s="18">
        <v>3555</v>
      </c>
      <c r="K1783" s="19">
        <v>421.89</v>
      </c>
      <c r="L1783" s="19">
        <v>364.69</v>
      </c>
      <c r="M1783" s="19">
        <f>Table1[[#This Row],[Unit_Selling Price]]-Table1[[#This Row],[Unit_Cost]]</f>
        <v>57.2</v>
      </c>
      <c r="N1783" s="19">
        <f>Table1[[#This Row],[Quantity]]*Table1[[#This Row],[unit_per Profit]]</f>
        <v>203346</v>
      </c>
    </row>
    <row r="1784" spans="1:14" x14ac:dyDescent="0.2">
      <c r="A1784" s="10" t="s">
        <v>29</v>
      </c>
      <c r="B1784" s="10" t="s">
        <v>30</v>
      </c>
      <c r="C1784" s="10" t="s">
        <v>51</v>
      </c>
      <c r="D1784" s="10" t="s">
        <v>23</v>
      </c>
      <c r="E1784" s="10" t="s">
        <v>43</v>
      </c>
      <c r="F1784" s="11">
        <v>42892</v>
      </c>
      <c r="G1784" s="10">
        <v>2017</v>
      </c>
      <c r="H1784" s="10">
        <v>151312482</v>
      </c>
      <c r="I1784" s="17">
        <v>43076</v>
      </c>
      <c r="J1784" s="18">
        <v>5581</v>
      </c>
      <c r="K1784" s="19">
        <v>437.2</v>
      </c>
      <c r="L1784" s="19">
        <v>263.33</v>
      </c>
      <c r="M1784" s="19">
        <f>Table1[[#This Row],[Unit_Selling Price]]-Table1[[#This Row],[Unit_Cost]]</f>
        <v>173.87</v>
      </c>
      <c r="N1784" s="19">
        <f>Table1[[#This Row],[Quantity]]*Table1[[#This Row],[unit_per Profit]]</f>
        <v>970368.47</v>
      </c>
    </row>
    <row r="1785" spans="1:14" x14ac:dyDescent="0.2">
      <c r="A1785" s="10" t="s">
        <v>29</v>
      </c>
      <c r="B1785" s="10" t="s">
        <v>57</v>
      </c>
      <c r="C1785" s="10" t="s">
        <v>65</v>
      </c>
      <c r="D1785" s="10" t="s">
        <v>23</v>
      </c>
      <c r="E1785" s="10" t="s">
        <v>24</v>
      </c>
      <c r="F1785" s="11" t="s">
        <v>731</v>
      </c>
      <c r="G1785" s="10">
        <v>2012</v>
      </c>
      <c r="H1785" s="10">
        <v>750047194</v>
      </c>
      <c r="I1785" s="17" t="s">
        <v>1271</v>
      </c>
      <c r="J1785" s="18">
        <v>4487</v>
      </c>
      <c r="K1785" s="19">
        <v>9.33</v>
      </c>
      <c r="L1785" s="19">
        <v>6.92</v>
      </c>
      <c r="M1785" s="19">
        <f>Table1[[#This Row],[Unit_Selling Price]]-Table1[[#This Row],[Unit_Cost]]</f>
        <v>2.41</v>
      </c>
      <c r="N1785" s="19">
        <f>Table1[[#This Row],[Quantity]]*Table1[[#This Row],[unit_per Profit]]</f>
        <v>10813.67</v>
      </c>
    </row>
    <row r="1786" spans="1:14" x14ac:dyDescent="0.2">
      <c r="A1786" s="10" t="s">
        <v>32</v>
      </c>
      <c r="B1786" s="10" t="s">
        <v>127</v>
      </c>
      <c r="C1786" s="10" t="s">
        <v>34</v>
      </c>
      <c r="D1786" s="10" t="s">
        <v>23</v>
      </c>
      <c r="E1786" s="10" t="s">
        <v>28</v>
      </c>
      <c r="F1786" s="11">
        <v>42410</v>
      </c>
      <c r="G1786" s="10">
        <v>2016</v>
      </c>
      <c r="H1786" s="10">
        <v>622324693</v>
      </c>
      <c r="I1786" s="17" t="s">
        <v>923</v>
      </c>
      <c r="J1786" s="18">
        <v>8561</v>
      </c>
      <c r="K1786" s="19">
        <v>205.7</v>
      </c>
      <c r="L1786" s="19">
        <v>117.11</v>
      </c>
      <c r="M1786" s="19">
        <f>Table1[[#This Row],[Unit_Selling Price]]-Table1[[#This Row],[Unit_Cost]]</f>
        <v>88.59</v>
      </c>
      <c r="N1786" s="19">
        <f>Table1[[#This Row],[Quantity]]*Table1[[#This Row],[unit_per Profit]]</f>
        <v>758418.99</v>
      </c>
    </row>
    <row r="1787" spans="1:14" x14ac:dyDescent="0.2">
      <c r="A1787" s="10" t="s">
        <v>29</v>
      </c>
      <c r="B1787" s="10" t="s">
        <v>80</v>
      </c>
      <c r="C1787" s="10" t="s">
        <v>65</v>
      </c>
      <c r="D1787" s="10" t="s">
        <v>27</v>
      </c>
      <c r="E1787" s="10" t="s">
        <v>35</v>
      </c>
      <c r="F1787" s="11" t="s">
        <v>1470</v>
      </c>
      <c r="G1787" s="10">
        <v>2015</v>
      </c>
      <c r="H1787" s="10">
        <v>721318805</v>
      </c>
      <c r="I1787" s="17">
        <v>42259</v>
      </c>
      <c r="J1787" s="18">
        <v>3118</v>
      </c>
      <c r="K1787" s="19">
        <v>9.33</v>
      </c>
      <c r="L1787" s="19">
        <v>6.92</v>
      </c>
      <c r="M1787" s="19">
        <f>Table1[[#This Row],[Unit_Selling Price]]-Table1[[#This Row],[Unit_Cost]]</f>
        <v>2.41</v>
      </c>
      <c r="N1787" s="19">
        <f>Table1[[#This Row],[Quantity]]*Table1[[#This Row],[unit_per Profit]]</f>
        <v>7514.38</v>
      </c>
    </row>
    <row r="1788" spans="1:14" x14ac:dyDescent="0.2">
      <c r="A1788" s="10" t="s">
        <v>46</v>
      </c>
      <c r="B1788" s="10" t="s">
        <v>227</v>
      </c>
      <c r="C1788" s="10" t="s">
        <v>22</v>
      </c>
      <c r="D1788" s="10" t="s">
        <v>27</v>
      </c>
      <c r="E1788" s="10" t="s">
        <v>43</v>
      </c>
      <c r="F1788" s="11" t="s">
        <v>1050</v>
      </c>
      <c r="G1788" s="10">
        <v>2012</v>
      </c>
      <c r="H1788" s="10">
        <v>720515859</v>
      </c>
      <c r="I1788" s="17" t="s">
        <v>908</v>
      </c>
      <c r="J1788" s="18">
        <v>5509</v>
      </c>
      <c r="K1788" s="19">
        <v>255.28</v>
      </c>
      <c r="L1788" s="19">
        <v>159.41999999999999</v>
      </c>
      <c r="M1788" s="19">
        <f>Table1[[#This Row],[Unit_Selling Price]]-Table1[[#This Row],[Unit_Cost]]</f>
        <v>95.86</v>
      </c>
      <c r="N1788" s="19">
        <f>Table1[[#This Row],[Quantity]]*Table1[[#This Row],[unit_per Profit]]</f>
        <v>528092.74</v>
      </c>
    </row>
    <row r="1789" spans="1:14" x14ac:dyDescent="0.2">
      <c r="A1789" s="10" t="s">
        <v>46</v>
      </c>
      <c r="B1789" s="10" t="s">
        <v>119</v>
      </c>
      <c r="C1789" s="10" t="s">
        <v>39</v>
      </c>
      <c r="D1789" s="10" t="s">
        <v>23</v>
      </c>
      <c r="E1789" s="10" t="s">
        <v>24</v>
      </c>
      <c r="F1789" s="11" t="s">
        <v>611</v>
      </c>
      <c r="G1789" s="10">
        <v>2012</v>
      </c>
      <c r="H1789" s="10">
        <v>363714683</v>
      </c>
      <c r="I1789" s="17" t="s">
        <v>390</v>
      </c>
      <c r="J1789" s="18">
        <v>112</v>
      </c>
      <c r="K1789" s="19">
        <v>81.73</v>
      </c>
      <c r="L1789" s="19">
        <v>56.67</v>
      </c>
      <c r="M1789" s="19">
        <f>Table1[[#This Row],[Unit_Selling Price]]-Table1[[#This Row],[Unit_Cost]]</f>
        <v>25.06</v>
      </c>
      <c r="N1789" s="19">
        <f>Table1[[#This Row],[Quantity]]*Table1[[#This Row],[unit_per Profit]]</f>
        <v>2806.72</v>
      </c>
    </row>
    <row r="1790" spans="1:14" x14ac:dyDescent="0.2">
      <c r="A1790" s="10" t="s">
        <v>37</v>
      </c>
      <c r="B1790" s="10" t="s">
        <v>178</v>
      </c>
      <c r="C1790" s="10" t="s">
        <v>65</v>
      </c>
      <c r="D1790" s="10" t="s">
        <v>27</v>
      </c>
      <c r="E1790" s="10" t="s">
        <v>24</v>
      </c>
      <c r="F1790" s="11" t="s">
        <v>1471</v>
      </c>
      <c r="G1790" s="10">
        <v>2010</v>
      </c>
      <c r="H1790" s="10">
        <v>815026605</v>
      </c>
      <c r="I1790" s="17" t="s">
        <v>683</v>
      </c>
      <c r="J1790" s="18">
        <v>3339</v>
      </c>
      <c r="K1790" s="19">
        <v>9.33</v>
      </c>
      <c r="L1790" s="19">
        <v>6.92</v>
      </c>
      <c r="M1790" s="19">
        <f>Table1[[#This Row],[Unit_Selling Price]]-Table1[[#This Row],[Unit_Cost]]</f>
        <v>2.41</v>
      </c>
      <c r="N1790" s="19">
        <f>Table1[[#This Row],[Quantity]]*Table1[[#This Row],[unit_per Profit]]</f>
        <v>8046.99</v>
      </c>
    </row>
    <row r="1791" spans="1:14" x14ac:dyDescent="0.2">
      <c r="A1791" s="10" t="s">
        <v>37</v>
      </c>
      <c r="B1791" s="10" t="s">
        <v>274</v>
      </c>
      <c r="C1791" s="10" t="s">
        <v>22</v>
      </c>
      <c r="D1791" s="10" t="s">
        <v>23</v>
      </c>
      <c r="E1791" s="10" t="s">
        <v>35</v>
      </c>
      <c r="F1791" s="11" t="s">
        <v>466</v>
      </c>
      <c r="G1791" s="10">
        <v>2010</v>
      </c>
      <c r="H1791" s="10">
        <v>608875453</v>
      </c>
      <c r="I1791" s="17">
        <v>40490</v>
      </c>
      <c r="J1791" s="18">
        <v>8632</v>
      </c>
      <c r="K1791" s="19">
        <v>255.28</v>
      </c>
      <c r="L1791" s="19">
        <v>159.41999999999999</v>
      </c>
      <c r="M1791" s="19">
        <f>Table1[[#This Row],[Unit_Selling Price]]-Table1[[#This Row],[Unit_Cost]]</f>
        <v>95.86</v>
      </c>
      <c r="N1791" s="19">
        <f>Table1[[#This Row],[Quantity]]*Table1[[#This Row],[unit_per Profit]]</f>
        <v>827463.52</v>
      </c>
    </row>
    <row r="1792" spans="1:14" x14ac:dyDescent="0.2">
      <c r="A1792" s="10" t="s">
        <v>29</v>
      </c>
      <c r="B1792" s="10" t="s">
        <v>212</v>
      </c>
      <c r="C1792" s="10" t="s">
        <v>31</v>
      </c>
      <c r="D1792" s="10" t="s">
        <v>27</v>
      </c>
      <c r="E1792" s="10" t="s">
        <v>43</v>
      </c>
      <c r="F1792" s="11" t="s">
        <v>1472</v>
      </c>
      <c r="G1792" s="10">
        <v>2012</v>
      </c>
      <c r="H1792" s="10">
        <v>599997556</v>
      </c>
      <c r="I1792" s="17" t="s">
        <v>1217</v>
      </c>
      <c r="J1792" s="18">
        <v>1465</v>
      </c>
      <c r="K1792" s="19">
        <v>47.45</v>
      </c>
      <c r="L1792" s="19">
        <v>31.79</v>
      </c>
      <c r="M1792" s="19">
        <f>Table1[[#This Row],[Unit_Selling Price]]-Table1[[#This Row],[Unit_Cost]]</f>
        <v>15.66</v>
      </c>
      <c r="N1792" s="19">
        <f>Table1[[#This Row],[Quantity]]*Table1[[#This Row],[unit_per Profit]]</f>
        <v>22941.9</v>
      </c>
    </row>
    <row r="1793" spans="1:14" x14ac:dyDescent="0.2">
      <c r="A1793" s="10" t="s">
        <v>46</v>
      </c>
      <c r="B1793" s="10" t="s">
        <v>219</v>
      </c>
      <c r="C1793" s="10" t="s">
        <v>34</v>
      </c>
      <c r="D1793" s="10" t="s">
        <v>27</v>
      </c>
      <c r="E1793" s="10" t="s">
        <v>24</v>
      </c>
      <c r="F1793" s="11">
        <v>40880</v>
      </c>
      <c r="G1793" s="10">
        <v>2011</v>
      </c>
      <c r="H1793" s="10">
        <v>813441741</v>
      </c>
      <c r="I1793" s="17" t="s">
        <v>1473</v>
      </c>
      <c r="J1793" s="18">
        <v>4342</v>
      </c>
      <c r="K1793" s="19">
        <v>205.7</v>
      </c>
      <c r="L1793" s="19">
        <v>117.11</v>
      </c>
      <c r="M1793" s="19">
        <f>Table1[[#This Row],[Unit_Selling Price]]-Table1[[#This Row],[Unit_Cost]]</f>
        <v>88.59</v>
      </c>
      <c r="N1793" s="19">
        <f>Table1[[#This Row],[Quantity]]*Table1[[#This Row],[unit_per Profit]]</f>
        <v>384657.78</v>
      </c>
    </row>
    <row r="1794" spans="1:14" x14ac:dyDescent="0.2">
      <c r="A1794" s="10" t="s">
        <v>32</v>
      </c>
      <c r="B1794" s="10" t="s">
        <v>147</v>
      </c>
      <c r="C1794" s="10" t="s">
        <v>34</v>
      </c>
      <c r="D1794" s="10" t="s">
        <v>23</v>
      </c>
      <c r="E1794" s="10" t="s">
        <v>35</v>
      </c>
      <c r="F1794" s="11" t="s">
        <v>1036</v>
      </c>
      <c r="G1794" s="10">
        <v>2012</v>
      </c>
      <c r="H1794" s="10">
        <v>894569337</v>
      </c>
      <c r="I1794" s="17" t="s">
        <v>696</v>
      </c>
      <c r="J1794" s="18">
        <v>1801</v>
      </c>
      <c r="K1794" s="19">
        <v>205.7</v>
      </c>
      <c r="L1794" s="19">
        <v>117.11</v>
      </c>
      <c r="M1794" s="19">
        <f>Table1[[#This Row],[Unit_Selling Price]]-Table1[[#This Row],[Unit_Cost]]</f>
        <v>88.59</v>
      </c>
      <c r="N1794" s="19">
        <f>Table1[[#This Row],[Quantity]]*Table1[[#This Row],[unit_per Profit]]</f>
        <v>159550.59</v>
      </c>
    </row>
    <row r="1795" spans="1:14" x14ac:dyDescent="0.2">
      <c r="A1795" s="10" t="s">
        <v>32</v>
      </c>
      <c r="B1795" s="10" t="s">
        <v>93</v>
      </c>
      <c r="C1795" s="10" t="s">
        <v>22</v>
      </c>
      <c r="D1795" s="10" t="s">
        <v>27</v>
      </c>
      <c r="E1795" s="10" t="s">
        <v>24</v>
      </c>
      <c r="F1795" s="11" t="s">
        <v>1021</v>
      </c>
      <c r="G1795" s="10">
        <v>2010</v>
      </c>
      <c r="H1795" s="10">
        <v>559054172</v>
      </c>
      <c r="I1795" s="17" t="s">
        <v>1474</v>
      </c>
      <c r="J1795" s="18">
        <v>5408</v>
      </c>
      <c r="K1795" s="19">
        <v>255.28</v>
      </c>
      <c r="L1795" s="19">
        <v>159.41999999999999</v>
      </c>
      <c r="M1795" s="19">
        <f>Table1[[#This Row],[Unit_Selling Price]]-Table1[[#This Row],[Unit_Cost]]</f>
        <v>95.86</v>
      </c>
      <c r="N1795" s="19">
        <f>Table1[[#This Row],[Quantity]]*Table1[[#This Row],[unit_per Profit]]</f>
        <v>518410.88</v>
      </c>
    </row>
    <row r="1796" spans="1:14" x14ac:dyDescent="0.2">
      <c r="A1796" s="10" t="s">
        <v>37</v>
      </c>
      <c r="B1796" s="10" t="s">
        <v>95</v>
      </c>
      <c r="C1796" s="10" t="s">
        <v>65</v>
      </c>
      <c r="D1796" s="10" t="s">
        <v>23</v>
      </c>
      <c r="E1796" s="10" t="s">
        <v>35</v>
      </c>
      <c r="F1796" s="11" t="s">
        <v>1475</v>
      </c>
      <c r="G1796" s="10">
        <v>2016</v>
      </c>
      <c r="H1796" s="10">
        <v>942882573</v>
      </c>
      <c r="I1796" s="17" t="s">
        <v>1476</v>
      </c>
      <c r="J1796" s="18">
        <v>8761</v>
      </c>
      <c r="K1796" s="19">
        <v>9.33</v>
      </c>
      <c r="L1796" s="19">
        <v>6.92</v>
      </c>
      <c r="M1796" s="19">
        <f>Table1[[#This Row],[Unit_Selling Price]]-Table1[[#This Row],[Unit_Cost]]</f>
        <v>2.41</v>
      </c>
      <c r="N1796" s="19">
        <f>Table1[[#This Row],[Quantity]]*Table1[[#This Row],[unit_per Profit]]</f>
        <v>21114.01</v>
      </c>
    </row>
    <row r="1797" spans="1:14" x14ac:dyDescent="0.2">
      <c r="A1797" s="10" t="s">
        <v>46</v>
      </c>
      <c r="B1797" s="10" t="s">
        <v>176</v>
      </c>
      <c r="C1797" s="10" t="s">
        <v>42</v>
      </c>
      <c r="D1797" s="10" t="s">
        <v>23</v>
      </c>
      <c r="E1797" s="10" t="s">
        <v>24</v>
      </c>
      <c r="F1797" s="11" t="s">
        <v>331</v>
      </c>
      <c r="G1797" s="10">
        <v>2014</v>
      </c>
      <c r="H1797" s="10">
        <v>552353370</v>
      </c>
      <c r="I1797" s="17" t="s">
        <v>461</v>
      </c>
      <c r="J1797" s="18">
        <v>2491</v>
      </c>
      <c r="K1797" s="19">
        <v>109.28</v>
      </c>
      <c r="L1797" s="19">
        <v>35.840000000000003</v>
      </c>
      <c r="M1797" s="19">
        <f>Table1[[#This Row],[Unit_Selling Price]]-Table1[[#This Row],[Unit_Cost]]</f>
        <v>73.44</v>
      </c>
      <c r="N1797" s="19">
        <f>Table1[[#This Row],[Quantity]]*Table1[[#This Row],[unit_per Profit]]</f>
        <v>182939.04</v>
      </c>
    </row>
    <row r="1798" spans="1:14" x14ac:dyDescent="0.2">
      <c r="A1798" s="10" t="s">
        <v>40</v>
      </c>
      <c r="B1798" s="10" t="s">
        <v>203</v>
      </c>
      <c r="C1798" s="10" t="s">
        <v>31</v>
      </c>
      <c r="D1798" s="10" t="s">
        <v>27</v>
      </c>
      <c r="E1798" s="10" t="s">
        <v>35</v>
      </c>
      <c r="F1798" s="11" t="s">
        <v>1068</v>
      </c>
      <c r="G1798" s="10">
        <v>2014</v>
      </c>
      <c r="H1798" s="10">
        <v>214077889</v>
      </c>
      <c r="I1798" s="17">
        <v>42005</v>
      </c>
      <c r="J1798" s="18">
        <v>9260</v>
      </c>
      <c r="K1798" s="19">
        <v>47.45</v>
      </c>
      <c r="L1798" s="19">
        <v>31.79</v>
      </c>
      <c r="M1798" s="19">
        <f>Table1[[#This Row],[Unit_Selling Price]]-Table1[[#This Row],[Unit_Cost]]</f>
        <v>15.66</v>
      </c>
      <c r="N1798" s="19">
        <f>Table1[[#This Row],[Quantity]]*Table1[[#This Row],[unit_per Profit]]</f>
        <v>145011.6</v>
      </c>
    </row>
    <row r="1799" spans="1:14" x14ac:dyDescent="0.2">
      <c r="A1799" s="10" t="s">
        <v>278</v>
      </c>
      <c r="B1799" s="10" t="s">
        <v>179</v>
      </c>
      <c r="C1799" s="10" t="s">
        <v>65</v>
      </c>
      <c r="D1799" s="10" t="s">
        <v>27</v>
      </c>
      <c r="E1799" s="10" t="s">
        <v>43</v>
      </c>
      <c r="F1799" s="11">
        <v>42317</v>
      </c>
      <c r="G1799" s="10">
        <v>2015</v>
      </c>
      <c r="H1799" s="10">
        <v>824979960</v>
      </c>
      <c r="I1799" s="17" t="s">
        <v>470</v>
      </c>
      <c r="J1799" s="18">
        <v>8758</v>
      </c>
      <c r="K1799" s="19">
        <v>9.33</v>
      </c>
      <c r="L1799" s="19">
        <v>6.92</v>
      </c>
      <c r="M1799" s="19">
        <f>Table1[[#This Row],[Unit_Selling Price]]-Table1[[#This Row],[Unit_Cost]]</f>
        <v>2.41</v>
      </c>
      <c r="N1799" s="19">
        <f>Table1[[#This Row],[Quantity]]*Table1[[#This Row],[unit_per Profit]]</f>
        <v>21106.78</v>
      </c>
    </row>
    <row r="1800" spans="1:14" x14ac:dyDescent="0.2">
      <c r="A1800" s="10" t="s">
        <v>37</v>
      </c>
      <c r="B1800" s="10" t="s">
        <v>38</v>
      </c>
      <c r="C1800" s="10" t="s">
        <v>51</v>
      </c>
      <c r="D1800" s="10" t="s">
        <v>23</v>
      </c>
      <c r="E1800" s="10" t="s">
        <v>43</v>
      </c>
      <c r="F1800" s="11">
        <v>42439</v>
      </c>
      <c r="G1800" s="10">
        <v>2016</v>
      </c>
      <c r="H1800" s="10">
        <v>202295911</v>
      </c>
      <c r="I1800" s="17">
        <v>42684</v>
      </c>
      <c r="J1800" s="18">
        <v>2710</v>
      </c>
      <c r="K1800" s="19">
        <v>437.2</v>
      </c>
      <c r="L1800" s="19">
        <v>263.33</v>
      </c>
      <c r="M1800" s="19">
        <f>Table1[[#This Row],[Unit_Selling Price]]-Table1[[#This Row],[Unit_Cost]]</f>
        <v>173.87</v>
      </c>
      <c r="N1800" s="19">
        <f>Table1[[#This Row],[Quantity]]*Table1[[#This Row],[unit_per Profit]]</f>
        <v>471187.7</v>
      </c>
    </row>
    <row r="1801" spans="1:14" x14ac:dyDescent="0.2">
      <c r="A1801" s="10" t="s">
        <v>46</v>
      </c>
      <c r="B1801" s="10" t="s">
        <v>175</v>
      </c>
      <c r="C1801" s="10" t="s">
        <v>22</v>
      </c>
      <c r="D1801" s="10" t="s">
        <v>27</v>
      </c>
      <c r="E1801" s="10" t="s">
        <v>43</v>
      </c>
      <c r="F1801" s="11">
        <v>42039</v>
      </c>
      <c r="G1801" s="10">
        <v>2015</v>
      </c>
      <c r="H1801" s="10">
        <v>733574569</v>
      </c>
      <c r="I1801" s="17" t="s">
        <v>1477</v>
      </c>
      <c r="J1801" s="18">
        <v>9871</v>
      </c>
      <c r="K1801" s="19">
        <v>255.28</v>
      </c>
      <c r="L1801" s="19">
        <v>159.41999999999999</v>
      </c>
      <c r="M1801" s="19">
        <f>Table1[[#This Row],[Unit_Selling Price]]-Table1[[#This Row],[Unit_Cost]]</f>
        <v>95.86</v>
      </c>
      <c r="N1801" s="19">
        <f>Table1[[#This Row],[Quantity]]*Table1[[#This Row],[unit_per Profit]]</f>
        <v>946234.06</v>
      </c>
    </row>
    <row r="1802" spans="1:14" x14ac:dyDescent="0.2">
      <c r="A1802" s="10" t="s">
        <v>29</v>
      </c>
      <c r="B1802" s="10" t="s">
        <v>64</v>
      </c>
      <c r="C1802" s="10" t="s">
        <v>31</v>
      </c>
      <c r="D1802" s="10" t="s">
        <v>23</v>
      </c>
      <c r="E1802" s="10" t="s">
        <v>24</v>
      </c>
      <c r="F1802" s="11" t="s">
        <v>691</v>
      </c>
      <c r="G1802" s="10">
        <v>2016</v>
      </c>
      <c r="H1802" s="10">
        <v>826677262</v>
      </c>
      <c r="I1802" s="17">
        <v>42979</v>
      </c>
      <c r="J1802" s="18">
        <v>1027</v>
      </c>
      <c r="K1802" s="19">
        <v>47.45</v>
      </c>
      <c r="L1802" s="19">
        <v>31.79</v>
      </c>
      <c r="M1802" s="19">
        <f>Table1[[#This Row],[Unit_Selling Price]]-Table1[[#This Row],[Unit_Cost]]</f>
        <v>15.66</v>
      </c>
      <c r="N1802" s="19">
        <f>Table1[[#This Row],[Quantity]]*Table1[[#This Row],[unit_per Profit]]</f>
        <v>16082.82</v>
      </c>
    </row>
    <row r="1803" spans="1:14" x14ac:dyDescent="0.2">
      <c r="A1803" s="10" t="s">
        <v>40</v>
      </c>
      <c r="B1803" s="10" t="s">
        <v>218</v>
      </c>
      <c r="C1803" s="10" t="s">
        <v>65</v>
      </c>
      <c r="D1803" s="10" t="s">
        <v>23</v>
      </c>
      <c r="E1803" s="10" t="s">
        <v>35</v>
      </c>
      <c r="F1803" s="11" t="s">
        <v>1478</v>
      </c>
      <c r="G1803" s="10">
        <v>2017</v>
      </c>
      <c r="H1803" s="10">
        <v>759777820</v>
      </c>
      <c r="I1803" s="17" t="s">
        <v>609</v>
      </c>
      <c r="J1803" s="18">
        <v>3996</v>
      </c>
      <c r="K1803" s="19">
        <v>9.33</v>
      </c>
      <c r="L1803" s="19">
        <v>6.92</v>
      </c>
      <c r="M1803" s="19">
        <f>Table1[[#This Row],[Unit_Selling Price]]-Table1[[#This Row],[Unit_Cost]]</f>
        <v>2.41</v>
      </c>
      <c r="N1803" s="19">
        <f>Table1[[#This Row],[Quantity]]*Table1[[#This Row],[unit_per Profit]]</f>
        <v>9630.36</v>
      </c>
    </row>
    <row r="1804" spans="1:14" x14ac:dyDescent="0.2">
      <c r="A1804" s="10" t="s">
        <v>46</v>
      </c>
      <c r="B1804" s="10" t="s">
        <v>150</v>
      </c>
      <c r="C1804" s="10" t="s">
        <v>31</v>
      </c>
      <c r="D1804" s="10" t="s">
        <v>23</v>
      </c>
      <c r="E1804" s="10" t="s">
        <v>43</v>
      </c>
      <c r="F1804" s="11">
        <v>41036</v>
      </c>
      <c r="G1804" s="10">
        <v>2012</v>
      </c>
      <c r="H1804" s="10">
        <v>431362569</v>
      </c>
      <c r="I1804" s="17">
        <v>41160</v>
      </c>
      <c r="J1804" s="18">
        <v>8625</v>
      </c>
      <c r="K1804" s="19">
        <v>47.45</v>
      </c>
      <c r="L1804" s="19">
        <v>31.79</v>
      </c>
      <c r="M1804" s="19">
        <f>Table1[[#This Row],[Unit_Selling Price]]-Table1[[#This Row],[Unit_Cost]]</f>
        <v>15.66</v>
      </c>
      <c r="N1804" s="19">
        <f>Table1[[#This Row],[Quantity]]*Table1[[#This Row],[unit_per Profit]]</f>
        <v>135067.5</v>
      </c>
    </row>
    <row r="1805" spans="1:14" x14ac:dyDescent="0.2">
      <c r="A1805" s="10" t="s">
        <v>278</v>
      </c>
      <c r="B1805" s="10" t="s">
        <v>180</v>
      </c>
      <c r="C1805" s="10" t="s">
        <v>22</v>
      </c>
      <c r="D1805" s="10" t="s">
        <v>27</v>
      </c>
      <c r="E1805" s="10" t="s">
        <v>35</v>
      </c>
      <c r="F1805" s="11" t="s">
        <v>1479</v>
      </c>
      <c r="G1805" s="10">
        <v>2011</v>
      </c>
      <c r="H1805" s="10">
        <v>710230338</v>
      </c>
      <c r="I1805" s="17" t="s">
        <v>1480</v>
      </c>
      <c r="J1805" s="18">
        <v>1795</v>
      </c>
      <c r="K1805" s="19">
        <v>255.28</v>
      </c>
      <c r="L1805" s="19">
        <v>159.41999999999999</v>
      </c>
      <c r="M1805" s="19">
        <f>Table1[[#This Row],[Unit_Selling Price]]-Table1[[#This Row],[Unit_Cost]]</f>
        <v>95.86</v>
      </c>
      <c r="N1805" s="19">
        <f>Table1[[#This Row],[Quantity]]*Table1[[#This Row],[unit_per Profit]]</f>
        <v>172068.7</v>
      </c>
    </row>
    <row r="1806" spans="1:14" x14ac:dyDescent="0.2">
      <c r="A1806" s="10" t="s">
        <v>278</v>
      </c>
      <c r="B1806" s="10" t="s">
        <v>164</v>
      </c>
      <c r="C1806" s="10" t="s">
        <v>49</v>
      </c>
      <c r="D1806" s="10" t="s">
        <v>27</v>
      </c>
      <c r="E1806" s="10" t="s">
        <v>28</v>
      </c>
      <c r="F1806" s="11">
        <v>40211</v>
      </c>
      <c r="G1806" s="10">
        <v>2010</v>
      </c>
      <c r="H1806" s="10">
        <v>285492455</v>
      </c>
      <c r="I1806" s="17">
        <v>40181</v>
      </c>
      <c r="J1806" s="18">
        <v>2417</v>
      </c>
      <c r="K1806" s="19">
        <v>651.21</v>
      </c>
      <c r="L1806" s="19">
        <v>524.96</v>
      </c>
      <c r="M1806" s="19">
        <f>Table1[[#This Row],[Unit_Selling Price]]-Table1[[#This Row],[Unit_Cost]]</f>
        <v>126.25</v>
      </c>
      <c r="N1806" s="19">
        <f>Table1[[#This Row],[Quantity]]*Table1[[#This Row],[unit_per Profit]]</f>
        <v>305146.25</v>
      </c>
    </row>
    <row r="1807" spans="1:14" x14ac:dyDescent="0.2">
      <c r="A1807" s="10" t="s">
        <v>46</v>
      </c>
      <c r="B1807" s="10" t="s">
        <v>171</v>
      </c>
      <c r="C1807" s="10" t="s">
        <v>22</v>
      </c>
      <c r="D1807" s="10" t="s">
        <v>23</v>
      </c>
      <c r="E1807" s="10" t="s">
        <v>43</v>
      </c>
      <c r="F1807" s="11">
        <v>41857</v>
      </c>
      <c r="G1807" s="10">
        <v>2014</v>
      </c>
      <c r="H1807" s="10">
        <v>616572749</v>
      </c>
      <c r="I1807" s="17">
        <v>41980</v>
      </c>
      <c r="J1807" s="18">
        <v>6433</v>
      </c>
      <c r="K1807" s="19">
        <v>255.28</v>
      </c>
      <c r="L1807" s="19">
        <v>159.41999999999999</v>
      </c>
      <c r="M1807" s="19">
        <f>Table1[[#This Row],[Unit_Selling Price]]-Table1[[#This Row],[Unit_Cost]]</f>
        <v>95.86</v>
      </c>
      <c r="N1807" s="19">
        <f>Table1[[#This Row],[Quantity]]*Table1[[#This Row],[unit_per Profit]]</f>
        <v>616667.38</v>
      </c>
    </row>
    <row r="1808" spans="1:14" x14ac:dyDescent="0.2">
      <c r="A1808" s="10" t="s">
        <v>278</v>
      </c>
      <c r="B1808" s="10" t="s">
        <v>25</v>
      </c>
      <c r="C1808" s="10" t="s">
        <v>39</v>
      </c>
      <c r="D1808" s="10" t="s">
        <v>27</v>
      </c>
      <c r="E1808" s="10" t="s">
        <v>24</v>
      </c>
      <c r="F1808" s="11">
        <v>40336</v>
      </c>
      <c r="G1808" s="10">
        <v>2010</v>
      </c>
      <c r="H1808" s="10">
        <v>983207547</v>
      </c>
      <c r="I1808" s="17" t="s">
        <v>1481</v>
      </c>
      <c r="J1808" s="18">
        <v>1817</v>
      </c>
      <c r="K1808" s="19">
        <v>81.73</v>
      </c>
      <c r="L1808" s="19">
        <v>56.67</v>
      </c>
      <c r="M1808" s="19">
        <f>Table1[[#This Row],[Unit_Selling Price]]-Table1[[#This Row],[Unit_Cost]]</f>
        <v>25.06</v>
      </c>
      <c r="N1808" s="19">
        <f>Table1[[#This Row],[Quantity]]*Table1[[#This Row],[unit_per Profit]]</f>
        <v>45534.02</v>
      </c>
    </row>
    <row r="1809" spans="1:14" x14ac:dyDescent="0.2">
      <c r="A1809" s="10" t="s">
        <v>29</v>
      </c>
      <c r="B1809" s="10" t="s">
        <v>118</v>
      </c>
      <c r="C1809" s="10" t="s">
        <v>31</v>
      </c>
      <c r="D1809" s="10" t="s">
        <v>27</v>
      </c>
      <c r="E1809" s="10" t="s">
        <v>43</v>
      </c>
      <c r="F1809" s="11">
        <v>40670</v>
      </c>
      <c r="G1809" s="10">
        <v>2011</v>
      </c>
      <c r="H1809" s="10">
        <v>735445678</v>
      </c>
      <c r="I1809" s="17" t="s">
        <v>1329</v>
      </c>
      <c r="J1809" s="18">
        <v>3574</v>
      </c>
      <c r="K1809" s="19">
        <v>47.45</v>
      </c>
      <c r="L1809" s="19">
        <v>31.79</v>
      </c>
      <c r="M1809" s="19">
        <f>Table1[[#This Row],[Unit_Selling Price]]-Table1[[#This Row],[Unit_Cost]]</f>
        <v>15.66</v>
      </c>
      <c r="N1809" s="19">
        <f>Table1[[#This Row],[Quantity]]*Table1[[#This Row],[unit_per Profit]]</f>
        <v>55968.84</v>
      </c>
    </row>
    <row r="1810" spans="1:14" x14ac:dyDescent="0.2">
      <c r="A1810" s="10" t="s">
        <v>37</v>
      </c>
      <c r="B1810" s="10" t="s">
        <v>55</v>
      </c>
      <c r="C1810" s="10" t="s">
        <v>49</v>
      </c>
      <c r="D1810" s="10" t="s">
        <v>27</v>
      </c>
      <c r="E1810" s="10" t="s">
        <v>24</v>
      </c>
      <c r="F1810" s="11">
        <v>42681</v>
      </c>
      <c r="G1810" s="10">
        <v>2016</v>
      </c>
      <c r="H1810" s="10">
        <v>643648469</v>
      </c>
      <c r="I1810" s="17">
        <v>42498</v>
      </c>
      <c r="J1810" s="18">
        <v>8740</v>
      </c>
      <c r="K1810" s="19">
        <v>651.21</v>
      </c>
      <c r="L1810" s="19">
        <v>524.96</v>
      </c>
      <c r="M1810" s="19">
        <f>Table1[[#This Row],[Unit_Selling Price]]-Table1[[#This Row],[Unit_Cost]]</f>
        <v>126.25</v>
      </c>
      <c r="N1810" s="19">
        <f>Table1[[#This Row],[Quantity]]*Table1[[#This Row],[unit_per Profit]]</f>
        <v>1103425</v>
      </c>
    </row>
    <row r="1811" spans="1:14" x14ac:dyDescent="0.2">
      <c r="A1811" s="10" t="s">
        <v>37</v>
      </c>
      <c r="B1811" s="10" t="s">
        <v>274</v>
      </c>
      <c r="C1811" s="10" t="s">
        <v>31</v>
      </c>
      <c r="D1811" s="10" t="s">
        <v>23</v>
      </c>
      <c r="E1811" s="10" t="s">
        <v>35</v>
      </c>
      <c r="F1811" s="11" t="s">
        <v>1259</v>
      </c>
      <c r="G1811" s="10">
        <v>2014</v>
      </c>
      <c r="H1811" s="10">
        <v>648489749</v>
      </c>
      <c r="I1811" s="17">
        <v>41949</v>
      </c>
      <c r="J1811" s="18">
        <v>1382</v>
      </c>
      <c r="K1811" s="19">
        <v>47.45</v>
      </c>
      <c r="L1811" s="19">
        <v>31.79</v>
      </c>
      <c r="M1811" s="19">
        <f>Table1[[#This Row],[Unit_Selling Price]]-Table1[[#This Row],[Unit_Cost]]</f>
        <v>15.66</v>
      </c>
      <c r="N1811" s="19">
        <f>Table1[[#This Row],[Quantity]]*Table1[[#This Row],[unit_per Profit]]</f>
        <v>21642.12</v>
      </c>
    </row>
    <row r="1812" spans="1:14" x14ac:dyDescent="0.2">
      <c r="A1812" s="10" t="s">
        <v>46</v>
      </c>
      <c r="B1812" s="10" t="s">
        <v>99</v>
      </c>
      <c r="C1812" s="10" t="s">
        <v>39</v>
      </c>
      <c r="D1812" s="10" t="s">
        <v>23</v>
      </c>
      <c r="E1812" s="10" t="s">
        <v>28</v>
      </c>
      <c r="F1812" s="11" t="s">
        <v>1482</v>
      </c>
      <c r="G1812" s="10">
        <v>2010</v>
      </c>
      <c r="H1812" s="10">
        <v>310955846</v>
      </c>
      <c r="I1812" s="17">
        <v>40453</v>
      </c>
      <c r="J1812" s="18">
        <v>7600</v>
      </c>
      <c r="K1812" s="19">
        <v>81.73</v>
      </c>
      <c r="L1812" s="19">
        <v>56.67</v>
      </c>
      <c r="M1812" s="19">
        <f>Table1[[#This Row],[Unit_Selling Price]]-Table1[[#This Row],[Unit_Cost]]</f>
        <v>25.06</v>
      </c>
      <c r="N1812" s="19">
        <f>Table1[[#This Row],[Quantity]]*Table1[[#This Row],[unit_per Profit]]</f>
        <v>190456</v>
      </c>
    </row>
    <row r="1813" spans="1:14" x14ac:dyDescent="0.2">
      <c r="A1813" s="10" t="s">
        <v>46</v>
      </c>
      <c r="B1813" s="10" t="s">
        <v>211</v>
      </c>
      <c r="C1813" s="10" t="s">
        <v>22</v>
      </c>
      <c r="D1813" s="10" t="s">
        <v>23</v>
      </c>
      <c r="E1813" s="10" t="s">
        <v>28</v>
      </c>
      <c r="F1813" s="11" t="s">
        <v>1287</v>
      </c>
      <c r="G1813" s="10">
        <v>2013</v>
      </c>
      <c r="H1813" s="10">
        <v>162345588</v>
      </c>
      <c r="I1813" s="17" t="s">
        <v>1483</v>
      </c>
      <c r="J1813" s="18">
        <v>522</v>
      </c>
      <c r="K1813" s="19">
        <v>255.28</v>
      </c>
      <c r="L1813" s="19">
        <v>159.41999999999999</v>
      </c>
      <c r="M1813" s="19">
        <f>Table1[[#This Row],[Unit_Selling Price]]-Table1[[#This Row],[Unit_Cost]]</f>
        <v>95.86</v>
      </c>
      <c r="N1813" s="19">
        <f>Table1[[#This Row],[Quantity]]*Table1[[#This Row],[unit_per Profit]]</f>
        <v>50038.92</v>
      </c>
    </row>
    <row r="1814" spans="1:14" x14ac:dyDescent="0.2">
      <c r="A1814" s="10" t="s">
        <v>29</v>
      </c>
      <c r="B1814" s="10" t="s">
        <v>89</v>
      </c>
      <c r="C1814" s="10" t="s">
        <v>77</v>
      </c>
      <c r="D1814" s="10" t="s">
        <v>27</v>
      </c>
      <c r="E1814" s="10" t="s">
        <v>35</v>
      </c>
      <c r="F1814" s="11" t="s">
        <v>1053</v>
      </c>
      <c r="G1814" s="10">
        <v>2012</v>
      </c>
      <c r="H1814" s="10">
        <v>354270303</v>
      </c>
      <c r="I1814" s="17" t="s">
        <v>1398</v>
      </c>
      <c r="J1814" s="18">
        <v>5310</v>
      </c>
      <c r="K1814" s="19">
        <v>154.06</v>
      </c>
      <c r="L1814" s="19">
        <v>90.93</v>
      </c>
      <c r="M1814" s="19">
        <f>Table1[[#This Row],[Unit_Selling Price]]-Table1[[#This Row],[Unit_Cost]]</f>
        <v>63.13</v>
      </c>
      <c r="N1814" s="19">
        <f>Table1[[#This Row],[Quantity]]*Table1[[#This Row],[unit_per Profit]]</f>
        <v>335220.3</v>
      </c>
    </row>
    <row r="1815" spans="1:14" x14ac:dyDescent="0.2">
      <c r="A1815" s="10" t="s">
        <v>40</v>
      </c>
      <c r="B1815" s="10" t="s">
        <v>201</v>
      </c>
      <c r="C1815" s="10" t="s">
        <v>22</v>
      </c>
      <c r="D1815" s="10" t="s">
        <v>27</v>
      </c>
      <c r="E1815" s="10" t="s">
        <v>28</v>
      </c>
      <c r="F1815" s="11">
        <v>42464</v>
      </c>
      <c r="G1815" s="10">
        <v>2016</v>
      </c>
      <c r="H1815" s="10">
        <v>208653819</v>
      </c>
      <c r="I1815" s="17" t="s">
        <v>795</v>
      </c>
      <c r="J1815" s="18">
        <v>4157</v>
      </c>
      <c r="K1815" s="19">
        <v>255.28</v>
      </c>
      <c r="L1815" s="19">
        <v>159.41999999999999</v>
      </c>
      <c r="M1815" s="19">
        <f>Table1[[#This Row],[Unit_Selling Price]]-Table1[[#This Row],[Unit_Cost]]</f>
        <v>95.86</v>
      </c>
      <c r="N1815" s="19">
        <f>Table1[[#This Row],[Quantity]]*Table1[[#This Row],[unit_per Profit]]</f>
        <v>398490.02</v>
      </c>
    </row>
    <row r="1816" spans="1:14" x14ac:dyDescent="0.2">
      <c r="A1816" s="10" t="s">
        <v>32</v>
      </c>
      <c r="B1816" s="10" t="s">
        <v>166</v>
      </c>
      <c r="C1816" s="10" t="s">
        <v>22</v>
      </c>
      <c r="D1816" s="10" t="s">
        <v>23</v>
      </c>
      <c r="E1816" s="10" t="s">
        <v>28</v>
      </c>
      <c r="F1816" s="11">
        <v>40335</v>
      </c>
      <c r="G1816" s="10">
        <v>2010</v>
      </c>
      <c r="H1816" s="10">
        <v>467732465</v>
      </c>
      <c r="I1816" s="17" t="s">
        <v>1484</v>
      </c>
      <c r="J1816" s="18">
        <v>1285</v>
      </c>
      <c r="K1816" s="19">
        <v>255.28</v>
      </c>
      <c r="L1816" s="19">
        <v>159.41999999999999</v>
      </c>
      <c r="M1816" s="19">
        <f>Table1[[#This Row],[Unit_Selling Price]]-Table1[[#This Row],[Unit_Cost]]</f>
        <v>95.86</v>
      </c>
      <c r="N1816" s="19">
        <f>Table1[[#This Row],[Quantity]]*Table1[[#This Row],[unit_per Profit]]</f>
        <v>123180.1</v>
      </c>
    </row>
    <row r="1817" spans="1:14" x14ac:dyDescent="0.2">
      <c r="A1817" s="10" t="s">
        <v>40</v>
      </c>
      <c r="B1817" s="10" t="s">
        <v>218</v>
      </c>
      <c r="C1817" s="10" t="s">
        <v>56</v>
      </c>
      <c r="D1817" s="10" t="s">
        <v>27</v>
      </c>
      <c r="E1817" s="10" t="s">
        <v>24</v>
      </c>
      <c r="F1817" s="11">
        <v>42736</v>
      </c>
      <c r="G1817" s="10">
        <v>2017</v>
      </c>
      <c r="H1817" s="10">
        <v>144055068</v>
      </c>
      <c r="I1817" s="17">
        <v>42949</v>
      </c>
      <c r="J1817" s="18">
        <v>7951</v>
      </c>
      <c r="K1817" s="19">
        <v>421.89</v>
      </c>
      <c r="L1817" s="19">
        <v>364.69</v>
      </c>
      <c r="M1817" s="19">
        <f>Table1[[#This Row],[Unit_Selling Price]]-Table1[[#This Row],[Unit_Cost]]</f>
        <v>57.2</v>
      </c>
      <c r="N1817" s="19">
        <f>Table1[[#This Row],[Quantity]]*Table1[[#This Row],[unit_per Profit]]</f>
        <v>454797.2</v>
      </c>
    </row>
    <row r="1818" spans="1:14" x14ac:dyDescent="0.2">
      <c r="A1818" s="10" t="s">
        <v>46</v>
      </c>
      <c r="B1818" s="10" t="s">
        <v>273</v>
      </c>
      <c r="C1818" s="10" t="s">
        <v>77</v>
      </c>
      <c r="D1818" s="10" t="s">
        <v>23</v>
      </c>
      <c r="E1818" s="10" t="s">
        <v>35</v>
      </c>
      <c r="F1818" s="11" t="s">
        <v>525</v>
      </c>
      <c r="G1818" s="10">
        <v>2013</v>
      </c>
      <c r="H1818" s="10">
        <v>570482957</v>
      </c>
      <c r="I1818" s="17">
        <v>41339</v>
      </c>
      <c r="J1818" s="18">
        <v>7439</v>
      </c>
      <c r="K1818" s="19">
        <v>154.06</v>
      </c>
      <c r="L1818" s="19">
        <v>90.93</v>
      </c>
      <c r="M1818" s="19">
        <f>Table1[[#This Row],[Unit_Selling Price]]-Table1[[#This Row],[Unit_Cost]]</f>
        <v>63.13</v>
      </c>
      <c r="N1818" s="19">
        <f>Table1[[#This Row],[Quantity]]*Table1[[#This Row],[unit_per Profit]]</f>
        <v>469624.07</v>
      </c>
    </row>
    <row r="1819" spans="1:14" x14ac:dyDescent="0.2">
      <c r="A1819" s="10" t="s">
        <v>37</v>
      </c>
      <c r="B1819" s="10" t="s">
        <v>79</v>
      </c>
      <c r="C1819" s="10" t="s">
        <v>85</v>
      </c>
      <c r="D1819" s="10" t="s">
        <v>23</v>
      </c>
      <c r="E1819" s="10" t="s">
        <v>24</v>
      </c>
      <c r="F1819" s="11" t="s">
        <v>859</v>
      </c>
      <c r="G1819" s="10">
        <v>2011</v>
      </c>
      <c r="H1819" s="10">
        <v>450189960</v>
      </c>
      <c r="I1819" s="17">
        <v>40859</v>
      </c>
      <c r="J1819" s="18">
        <v>68</v>
      </c>
      <c r="K1819" s="19">
        <v>668.27</v>
      </c>
      <c r="L1819" s="19">
        <v>502.54</v>
      </c>
      <c r="M1819" s="19">
        <f>Table1[[#This Row],[Unit_Selling Price]]-Table1[[#This Row],[Unit_Cost]]</f>
        <v>165.73</v>
      </c>
      <c r="N1819" s="19">
        <f>Table1[[#This Row],[Quantity]]*Table1[[#This Row],[unit_per Profit]]</f>
        <v>11269.64</v>
      </c>
    </row>
    <row r="1820" spans="1:14" x14ac:dyDescent="0.2">
      <c r="A1820" s="10" t="s">
        <v>29</v>
      </c>
      <c r="B1820" s="10" t="s">
        <v>177</v>
      </c>
      <c r="C1820" s="10" t="s">
        <v>34</v>
      </c>
      <c r="D1820" s="10" t="s">
        <v>27</v>
      </c>
      <c r="E1820" s="10" t="s">
        <v>43</v>
      </c>
      <c r="F1820" s="11">
        <v>40280</v>
      </c>
      <c r="G1820" s="10">
        <v>2010</v>
      </c>
      <c r="H1820" s="10">
        <v>806662404</v>
      </c>
      <c r="I1820" s="17">
        <v>40371</v>
      </c>
      <c r="J1820" s="18">
        <v>8186</v>
      </c>
      <c r="K1820" s="19">
        <v>205.7</v>
      </c>
      <c r="L1820" s="19">
        <v>117.11</v>
      </c>
      <c r="M1820" s="19">
        <f>Table1[[#This Row],[Unit_Selling Price]]-Table1[[#This Row],[Unit_Cost]]</f>
        <v>88.59</v>
      </c>
      <c r="N1820" s="19">
        <f>Table1[[#This Row],[Quantity]]*Table1[[#This Row],[unit_per Profit]]</f>
        <v>725197.74</v>
      </c>
    </row>
    <row r="1821" spans="1:14" x14ac:dyDescent="0.2">
      <c r="A1821" s="10" t="s">
        <v>29</v>
      </c>
      <c r="B1821" s="10" t="s">
        <v>100</v>
      </c>
      <c r="C1821" s="10" t="s">
        <v>39</v>
      </c>
      <c r="D1821" s="10" t="s">
        <v>27</v>
      </c>
      <c r="E1821" s="10" t="s">
        <v>28</v>
      </c>
      <c r="F1821" s="11" t="s">
        <v>1244</v>
      </c>
      <c r="G1821" s="10">
        <v>2013</v>
      </c>
      <c r="H1821" s="10">
        <v>933699119</v>
      </c>
      <c r="I1821" s="17" t="s">
        <v>629</v>
      </c>
      <c r="J1821" s="18">
        <v>1173</v>
      </c>
      <c r="K1821" s="19">
        <v>81.73</v>
      </c>
      <c r="L1821" s="19">
        <v>56.67</v>
      </c>
      <c r="M1821" s="19">
        <f>Table1[[#This Row],[Unit_Selling Price]]-Table1[[#This Row],[Unit_Cost]]</f>
        <v>25.06</v>
      </c>
      <c r="N1821" s="19">
        <f>Table1[[#This Row],[Quantity]]*Table1[[#This Row],[unit_per Profit]]</f>
        <v>29395.38</v>
      </c>
    </row>
    <row r="1822" spans="1:14" x14ac:dyDescent="0.2">
      <c r="A1822" s="10" t="s">
        <v>46</v>
      </c>
      <c r="B1822" s="10" t="s">
        <v>132</v>
      </c>
      <c r="C1822" s="10" t="s">
        <v>39</v>
      </c>
      <c r="D1822" s="10" t="s">
        <v>27</v>
      </c>
      <c r="E1822" s="10" t="s">
        <v>28</v>
      </c>
      <c r="F1822" s="11" t="s">
        <v>1365</v>
      </c>
      <c r="G1822" s="10">
        <v>2017</v>
      </c>
      <c r="H1822" s="10">
        <v>645411431</v>
      </c>
      <c r="I1822" s="17">
        <v>43075</v>
      </c>
      <c r="J1822" s="18">
        <v>440</v>
      </c>
      <c r="K1822" s="19">
        <v>81.73</v>
      </c>
      <c r="L1822" s="19">
        <v>56.67</v>
      </c>
      <c r="M1822" s="19">
        <f>Table1[[#This Row],[Unit_Selling Price]]-Table1[[#This Row],[Unit_Cost]]</f>
        <v>25.06</v>
      </c>
      <c r="N1822" s="19">
        <f>Table1[[#This Row],[Quantity]]*Table1[[#This Row],[unit_per Profit]]</f>
        <v>11026.4</v>
      </c>
    </row>
    <row r="1823" spans="1:14" x14ac:dyDescent="0.2">
      <c r="A1823" s="10" t="s">
        <v>29</v>
      </c>
      <c r="B1823" s="10" t="s">
        <v>80</v>
      </c>
      <c r="C1823" s="10" t="s">
        <v>22</v>
      </c>
      <c r="D1823" s="10" t="s">
        <v>27</v>
      </c>
      <c r="E1823" s="10" t="s">
        <v>28</v>
      </c>
      <c r="F1823" s="11" t="s">
        <v>1485</v>
      </c>
      <c r="G1823" s="10">
        <v>2015</v>
      </c>
      <c r="H1823" s="10">
        <v>726223170</v>
      </c>
      <c r="I1823" s="17" t="s">
        <v>1486</v>
      </c>
      <c r="J1823" s="18">
        <v>4429</v>
      </c>
      <c r="K1823" s="19">
        <v>255.28</v>
      </c>
      <c r="L1823" s="19">
        <v>159.41999999999999</v>
      </c>
      <c r="M1823" s="19">
        <f>Table1[[#This Row],[Unit_Selling Price]]-Table1[[#This Row],[Unit_Cost]]</f>
        <v>95.86</v>
      </c>
      <c r="N1823" s="19">
        <f>Table1[[#This Row],[Quantity]]*Table1[[#This Row],[unit_per Profit]]</f>
        <v>424563.94</v>
      </c>
    </row>
    <row r="1824" spans="1:14" x14ac:dyDescent="0.2">
      <c r="A1824" s="10" t="s">
        <v>46</v>
      </c>
      <c r="B1824" s="10" t="s">
        <v>228</v>
      </c>
      <c r="C1824" s="10" t="s">
        <v>34</v>
      </c>
      <c r="D1824" s="10" t="s">
        <v>23</v>
      </c>
      <c r="E1824" s="10" t="s">
        <v>43</v>
      </c>
      <c r="F1824" s="11" t="s">
        <v>1235</v>
      </c>
      <c r="G1824" s="10">
        <v>2010</v>
      </c>
      <c r="H1824" s="10">
        <v>680870664</v>
      </c>
      <c r="I1824" s="17" t="s">
        <v>301</v>
      </c>
      <c r="J1824" s="18">
        <v>3615</v>
      </c>
      <c r="K1824" s="19">
        <v>205.7</v>
      </c>
      <c r="L1824" s="19">
        <v>117.11</v>
      </c>
      <c r="M1824" s="19">
        <f>Table1[[#This Row],[Unit_Selling Price]]-Table1[[#This Row],[Unit_Cost]]</f>
        <v>88.59</v>
      </c>
      <c r="N1824" s="19">
        <f>Table1[[#This Row],[Quantity]]*Table1[[#This Row],[unit_per Profit]]</f>
        <v>320252.84999999998</v>
      </c>
    </row>
    <row r="1825" spans="1:14" x14ac:dyDescent="0.2">
      <c r="A1825" s="10" t="s">
        <v>278</v>
      </c>
      <c r="B1825" s="10" t="s">
        <v>121</v>
      </c>
      <c r="C1825" s="10" t="s">
        <v>56</v>
      </c>
      <c r="D1825" s="10" t="s">
        <v>27</v>
      </c>
      <c r="E1825" s="10" t="s">
        <v>35</v>
      </c>
      <c r="F1825" s="11" t="s">
        <v>297</v>
      </c>
      <c r="G1825" s="10">
        <v>2010</v>
      </c>
      <c r="H1825" s="10">
        <v>984402740</v>
      </c>
      <c r="I1825" s="17" t="s">
        <v>478</v>
      </c>
      <c r="J1825" s="18">
        <v>5501</v>
      </c>
      <c r="K1825" s="19">
        <v>421.89</v>
      </c>
      <c r="L1825" s="19">
        <v>364.69</v>
      </c>
      <c r="M1825" s="19">
        <f>Table1[[#This Row],[Unit_Selling Price]]-Table1[[#This Row],[Unit_Cost]]</f>
        <v>57.2</v>
      </c>
      <c r="N1825" s="19">
        <f>Table1[[#This Row],[Quantity]]*Table1[[#This Row],[unit_per Profit]]</f>
        <v>314657.2</v>
      </c>
    </row>
    <row r="1826" spans="1:14" x14ac:dyDescent="0.2">
      <c r="A1826" s="10" t="s">
        <v>278</v>
      </c>
      <c r="B1826" s="10" t="s">
        <v>226</v>
      </c>
      <c r="C1826" s="10" t="s">
        <v>49</v>
      </c>
      <c r="D1826" s="10" t="s">
        <v>23</v>
      </c>
      <c r="E1826" s="10" t="s">
        <v>28</v>
      </c>
      <c r="F1826" s="11" t="s">
        <v>349</v>
      </c>
      <c r="G1826" s="10">
        <v>2016</v>
      </c>
      <c r="H1826" s="10">
        <v>832180726</v>
      </c>
      <c r="I1826" s="17" t="s">
        <v>349</v>
      </c>
      <c r="J1826" s="18">
        <v>9625</v>
      </c>
      <c r="K1826" s="19">
        <v>651.21</v>
      </c>
      <c r="L1826" s="19">
        <v>524.96</v>
      </c>
      <c r="M1826" s="19">
        <f>Table1[[#This Row],[Unit_Selling Price]]-Table1[[#This Row],[Unit_Cost]]</f>
        <v>126.25</v>
      </c>
      <c r="N1826" s="19">
        <f>Table1[[#This Row],[Quantity]]*Table1[[#This Row],[unit_per Profit]]</f>
        <v>1215156.25</v>
      </c>
    </row>
    <row r="1827" spans="1:14" x14ac:dyDescent="0.2">
      <c r="A1827" s="10" t="s">
        <v>37</v>
      </c>
      <c r="B1827" s="10" t="s">
        <v>106</v>
      </c>
      <c r="C1827" s="10" t="s">
        <v>65</v>
      </c>
      <c r="D1827" s="10" t="s">
        <v>23</v>
      </c>
      <c r="E1827" s="10" t="s">
        <v>35</v>
      </c>
      <c r="F1827" s="11" t="s">
        <v>416</v>
      </c>
      <c r="G1827" s="10">
        <v>2011</v>
      </c>
      <c r="H1827" s="10">
        <v>389878451</v>
      </c>
      <c r="I1827" s="17">
        <v>40731</v>
      </c>
      <c r="J1827" s="18">
        <v>2553</v>
      </c>
      <c r="K1827" s="19">
        <v>9.33</v>
      </c>
      <c r="L1827" s="19">
        <v>6.92</v>
      </c>
      <c r="M1827" s="19">
        <f>Table1[[#This Row],[Unit_Selling Price]]-Table1[[#This Row],[Unit_Cost]]</f>
        <v>2.41</v>
      </c>
      <c r="N1827" s="19">
        <f>Table1[[#This Row],[Quantity]]*Table1[[#This Row],[unit_per Profit]]</f>
        <v>6152.73</v>
      </c>
    </row>
    <row r="1828" spans="1:14" x14ac:dyDescent="0.2">
      <c r="A1828" s="10" t="s">
        <v>40</v>
      </c>
      <c r="B1828" s="10" t="s">
        <v>101</v>
      </c>
      <c r="C1828" s="10" t="s">
        <v>51</v>
      </c>
      <c r="D1828" s="10" t="s">
        <v>23</v>
      </c>
      <c r="E1828" s="10" t="s">
        <v>24</v>
      </c>
      <c r="F1828" s="11">
        <v>42767</v>
      </c>
      <c r="G1828" s="10">
        <v>2017</v>
      </c>
      <c r="H1828" s="10">
        <v>343482244</v>
      </c>
      <c r="I1828" s="17" t="s">
        <v>793</v>
      </c>
      <c r="J1828" s="18">
        <v>2884</v>
      </c>
      <c r="K1828" s="19">
        <v>437.2</v>
      </c>
      <c r="L1828" s="19">
        <v>263.33</v>
      </c>
      <c r="M1828" s="19">
        <f>Table1[[#This Row],[Unit_Selling Price]]-Table1[[#This Row],[Unit_Cost]]</f>
        <v>173.87</v>
      </c>
      <c r="N1828" s="19">
        <f>Table1[[#This Row],[Quantity]]*Table1[[#This Row],[unit_per Profit]]</f>
        <v>501441.08</v>
      </c>
    </row>
    <row r="1829" spans="1:14" x14ac:dyDescent="0.2">
      <c r="A1829" s="10" t="s">
        <v>46</v>
      </c>
      <c r="B1829" s="10" t="s">
        <v>99</v>
      </c>
      <c r="C1829" s="10" t="s">
        <v>49</v>
      </c>
      <c r="D1829" s="10" t="s">
        <v>27</v>
      </c>
      <c r="E1829" s="10" t="s">
        <v>24</v>
      </c>
      <c r="F1829" s="11" t="s">
        <v>634</v>
      </c>
      <c r="G1829" s="10">
        <v>2014</v>
      </c>
      <c r="H1829" s="10">
        <v>549290931</v>
      </c>
      <c r="I1829" s="17" t="s">
        <v>878</v>
      </c>
      <c r="J1829" s="18">
        <v>6248</v>
      </c>
      <c r="K1829" s="19">
        <v>651.21</v>
      </c>
      <c r="L1829" s="19">
        <v>524.96</v>
      </c>
      <c r="M1829" s="19">
        <f>Table1[[#This Row],[Unit_Selling Price]]-Table1[[#This Row],[Unit_Cost]]</f>
        <v>126.25</v>
      </c>
      <c r="N1829" s="19">
        <f>Table1[[#This Row],[Quantity]]*Table1[[#This Row],[unit_per Profit]]</f>
        <v>788810</v>
      </c>
    </row>
    <row r="1830" spans="1:14" x14ac:dyDescent="0.2">
      <c r="A1830" s="10" t="s">
        <v>46</v>
      </c>
      <c r="B1830" s="10" t="s">
        <v>159</v>
      </c>
      <c r="C1830" s="10" t="s">
        <v>31</v>
      </c>
      <c r="D1830" s="10" t="s">
        <v>27</v>
      </c>
      <c r="E1830" s="10" t="s">
        <v>28</v>
      </c>
      <c r="F1830" s="11" t="s">
        <v>1023</v>
      </c>
      <c r="G1830" s="10">
        <v>2010</v>
      </c>
      <c r="H1830" s="10">
        <v>483915841</v>
      </c>
      <c r="I1830" s="17" t="s">
        <v>541</v>
      </c>
      <c r="J1830" s="18">
        <v>306</v>
      </c>
      <c r="K1830" s="19">
        <v>47.45</v>
      </c>
      <c r="L1830" s="19">
        <v>31.79</v>
      </c>
      <c r="M1830" s="19">
        <f>Table1[[#This Row],[Unit_Selling Price]]-Table1[[#This Row],[Unit_Cost]]</f>
        <v>15.66</v>
      </c>
      <c r="N1830" s="19">
        <f>Table1[[#This Row],[Quantity]]*Table1[[#This Row],[unit_per Profit]]</f>
        <v>4791.96</v>
      </c>
    </row>
    <row r="1831" spans="1:14" x14ac:dyDescent="0.2">
      <c r="A1831" s="10" t="s">
        <v>278</v>
      </c>
      <c r="B1831" s="10" t="s">
        <v>54</v>
      </c>
      <c r="C1831" s="10" t="s">
        <v>85</v>
      </c>
      <c r="D1831" s="10" t="s">
        <v>27</v>
      </c>
      <c r="E1831" s="10" t="s">
        <v>24</v>
      </c>
      <c r="F1831" s="11">
        <v>41760</v>
      </c>
      <c r="G1831" s="10">
        <v>2014</v>
      </c>
      <c r="H1831" s="10">
        <v>594280803</v>
      </c>
      <c r="I1831" s="17" t="s">
        <v>380</v>
      </c>
      <c r="J1831" s="18">
        <v>9751</v>
      </c>
      <c r="K1831" s="19">
        <v>668.27</v>
      </c>
      <c r="L1831" s="19">
        <v>502.54</v>
      </c>
      <c r="M1831" s="19">
        <f>Table1[[#This Row],[Unit_Selling Price]]-Table1[[#This Row],[Unit_Cost]]</f>
        <v>165.73</v>
      </c>
      <c r="N1831" s="19">
        <f>Table1[[#This Row],[Quantity]]*Table1[[#This Row],[unit_per Profit]]</f>
        <v>1616033.23</v>
      </c>
    </row>
    <row r="1832" spans="1:14" x14ac:dyDescent="0.2">
      <c r="A1832" s="10" t="s">
        <v>46</v>
      </c>
      <c r="B1832" s="10" t="s">
        <v>141</v>
      </c>
      <c r="C1832" s="10" t="s">
        <v>39</v>
      </c>
      <c r="D1832" s="10" t="s">
        <v>23</v>
      </c>
      <c r="E1832" s="10" t="s">
        <v>43</v>
      </c>
      <c r="F1832" s="11">
        <v>41463</v>
      </c>
      <c r="G1832" s="10">
        <v>2013</v>
      </c>
      <c r="H1832" s="10">
        <v>947622144</v>
      </c>
      <c r="I1832" s="17" t="s">
        <v>986</v>
      </c>
      <c r="J1832" s="18">
        <v>1305</v>
      </c>
      <c r="K1832" s="19">
        <v>81.73</v>
      </c>
      <c r="L1832" s="19">
        <v>56.67</v>
      </c>
      <c r="M1832" s="19">
        <f>Table1[[#This Row],[Unit_Selling Price]]-Table1[[#This Row],[Unit_Cost]]</f>
        <v>25.06</v>
      </c>
      <c r="N1832" s="19">
        <f>Table1[[#This Row],[Quantity]]*Table1[[#This Row],[unit_per Profit]]</f>
        <v>32703.3</v>
      </c>
    </row>
    <row r="1833" spans="1:14" x14ac:dyDescent="0.2">
      <c r="A1833" s="10" t="s">
        <v>278</v>
      </c>
      <c r="B1833" s="10" t="s">
        <v>61</v>
      </c>
      <c r="C1833" s="10" t="s">
        <v>85</v>
      </c>
      <c r="D1833" s="10" t="s">
        <v>23</v>
      </c>
      <c r="E1833" s="10" t="s">
        <v>24</v>
      </c>
      <c r="F1833" s="11">
        <v>40363</v>
      </c>
      <c r="G1833" s="10">
        <v>2010</v>
      </c>
      <c r="H1833" s="10">
        <v>781488692</v>
      </c>
      <c r="I1833" s="17">
        <v>40242</v>
      </c>
      <c r="J1833" s="18">
        <v>8725</v>
      </c>
      <c r="K1833" s="19">
        <v>668.27</v>
      </c>
      <c r="L1833" s="19">
        <v>502.54</v>
      </c>
      <c r="M1833" s="19">
        <f>Table1[[#This Row],[Unit_Selling Price]]-Table1[[#This Row],[Unit_Cost]]</f>
        <v>165.73</v>
      </c>
      <c r="N1833" s="19">
        <f>Table1[[#This Row],[Quantity]]*Table1[[#This Row],[unit_per Profit]]</f>
        <v>1445994.25</v>
      </c>
    </row>
    <row r="1834" spans="1:14" x14ac:dyDescent="0.2">
      <c r="A1834" s="10" t="s">
        <v>278</v>
      </c>
      <c r="B1834" s="10" t="s">
        <v>179</v>
      </c>
      <c r="C1834" s="10" t="s">
        <v>77</v>
      </c>
      <c r="D1834" s="10" t="s">
        <v>27</v>
      </c>
      <c r="E1834" s="10" t="s">
        <v>28</v>
      </c>
      <c r="F1834" s="11">
        <v>41585</v>
      </c>
      <c r="G1834" s="10">
        <v>2013</v>
      </c>
      <c r="H1834" s="10">
        <v>753741776</v>
      </c>
      <c r="I1834" s="17" t="s">
        <v>1048</v>
      </c>
      <c r="J1834" s="18">
        <v>7796</v>
      </c>
      <c r="K1834" s="19">
        <v>154.06</v>
      </c>
      <c r="L1834" s="19">
        <v>90.93</v>
      </c>
      <c r="M1834" s="19">
        <f>Table1[[#This Row],[Unit_Selling Price]]-Table1[[#This Row],[Unit_Cost]]</f>
        <v>63.13</v>
      </c>
      <c r="N1834" s="19">
        <f>Table1[[#This Row],[Quantity]]*Table1[[#This Row],[unit_per Profit]]</f>
        <v>492161.48</v>
      </c>
    </row>
    <row r="1835" spans="1:14" x14ac:dyDescent="0.2">
      <c r="A1835" s="10" t="s">
        <v>29</v>
      </c>
      <c r="B1835" s="10" t="s">
        <v>30</v>
      </c>
      <c r="C1835" s="10" t="s">
        <v>56</v>
      </c>
      <c r="D1835" s="10" t="s">
        <v>23</v>
      </c>
      <c r="E1835" s="10" t="s">
        <v>24</v>
      </c>
      <c r="F1835" s="11">
        <v>42248</v>
      </c>
      <c r="G1835" s="10">
        <v>2015</v>
      </c>
      <c r="H1835" s="10">
        <v>692555224</v>
      </c>
      <c r="I1835" s="17">
        <v>42006</v>
      </c>
      <c r="J1835" s="18">
        <v>1336</v>
      </c>
      <c r="K1835" s="19">
        <v>421.89</v>
      </c>
      <c r="L1835" s="19">
        <v>364.69</v>
      </c>
      <c r="M1835" s="19">
        <f>Table1[[#This Row],[Unit_Selling Price]]-Table1[[#This Row],[Unit_Cost]]</f>
        <v>57.2</v>
      </c>
      <c r="N1835" s="19">
        <f>Table1[[#This Row],[Quantity]]*Table1[[#This Row],[unit_per Profit]]</f>
        <v>76419.199999999997</v>
      </c>
    </row>
    <row r="1836" spans="1:14" x14ac:dyDescent="0.2">
      <c r="A1836" s="10" t="s">
        <v>278</v>
      </c>
      <c r="B1836" s="10" t="s">
        <v>117</v>
      </c>
      <c r="C1836" s="10" t="s">
        <v>39</v>
      </c>
      <c r="D1836" s="10" t="s">
        <v>23</v>
      </c>
      <c r="E1836" s="10" t="s">
        <v>24</v>
      </c>
      <c r="F1836" s="11" t="s">
        <v>987</v>
      </c>
      <c r="G1836" s="10">
        <v>2015</v>
      </c>
      <c r="H1836" s="10">
        <v>946415364</v>
      </c>
      <c r="I1836" s="17" t="s">
        <v>1232</v>
      </c>
      <c r="J1836" s="18">
        <v>4193</v>
      </c>
      <c r="K1836" s="19">
        <v>81.73</v>
      </c>
      <c r="L1836" s="19">
        <v>56.67</v>
      </c>
      <c r="M1836" s="19">
        <f>Table1[[#This Row],[Unit_Selling Price]]-Table1[[#This Row],[Unit_Cost]]</f>
        <v>25.06</v>
      </c>
      <c r="N1836" s="19">
        <f>Table1[[#This Row],[Quantity]]*Table1[[#This Row],[unit_per Profit]]</f>
        <v>105076.58</v>
      </c>
    </row>
    <row r="1837" spans="1:14" x14ac:dyDescent="0.2">
      <c r="A1837" s="10" t="s">
        <v>29</v>
      </c>
      <c r="B1837" s="10" t="s">
        <v>64</v>
      </c>
      <c r="C1837" s="10" t="s">
        <v>77</v>
      </c>
      <c r="D1837" s="10" t="s">
        <v>23</v>
      </c>
      <c r="E1837" s="10" t="s">
        <v>35</v>
      </c>
      <c r="F1837" s="11" t="s">
        <v>888</v>
      </c>
      <c r="G1837" s="10">
        <v>2011</v>
      </c>
      <c r="H1837" s="10">
        <v>134121024</v>
      </c>
      <c r="I1837" s="17">
        <v>40759</v>
      </c>
      <c r="J1837" s="18">
        <v>8246</v>
      </c>
      <c r="K1837" s="19">
        <v>154.06</v>
      </c>
      <c r="L1837" s="19">
        <v>90.93</v>
      </c>
      <c r="M1837" s="19">
        <f>Table1[[#This Row],[Unit_Selling Price]]-Table1[[#This Row],[Unit_Cost]]</f>
        <v>63.13</v>
      </c>
      <c r="N1837" s="19">
        <f>Table1[[#This Row],[Quantity]]*Table1[[#This Row],[unit_per Profit]]</f>
        <v>520569.98</v>
      </c>
    </row>
    <row r="1838" spans="1:14" x14ac:dyDescent="0.2">
      <c r="A1838" s="10" t="s">
        <v>278</v>
      </c>
      <c r="B1838" s="10" t="s">
        <v>68</v>
      </c>
      <c r="C1838" s="10" t="s">
        <v>31</v>
      </c>
      <c r="D1838" s="10" t="s">
        <v>23</v>
      </c>
      <c r="E1838" s="10" t="s">
        <v>28</v>
      </c>
      <c r="F1838" s="11" t="s">
        <v>793</v>
      </c>
      <c r="G1838" s="10">
        <v>2017</v>
      </c>
      <c r="H1838" s="10">
        <v>994783532</v>
      </c>
      <c r="I1838" s="17">
        <v>43072</v>
      </c>
      <c r="J1838" s="18">
        <v>7408</v>
      </c>
      <c r="K1838" s="19">
        <v>47.45</v>
      </c>
      <c r="L1838" s="19">
        <v>31.79</v>
      </c>
      <c r="M1838" s="19">
        <f>Table1[[#This Row],[Unit_Selling Price]]-Table1[[#This Row],[Unit_Cost]]</f>
        <v>15.66</v>
      </c>
      <c r="N1838" s="19">
        <f>Table1[[#This Row],[Quantity]]*Table1[[#This Row],[unit_per Profit]]</f>
        <v>116009.28</v>
      </c>
    </row>
    <row r="1839" spans="1:14" x14ac:dyDescent="0.2">
      <c r="A1839" s="10" t="s">
        <v>278</v>
      </c>
      <c r="B1839" s="10" t="s">
        <v>180</v>
      </c>
      <c r="C1839" s="10" t="s">
        <v>31</v>
      </c>
      <c r="D1839" s="10" t="s">
        <v>23</v>
      </c>
      <c r="E1839" s="10" t="s">
        <v>24</v>
      </c>
      <c r="F1839" s="11" t="s">
        <v>1119</v>
      </c>
      <c r="G1839" s="10">
        <v>2013</v>
      </c>
      <c r="H1839" s="10">
        <v>937826716</v>
      </c>
      <c r="I1839" s="17">
        <v>41588</v>
      </c>
      <c r="J1839" s="18">
        <v>2621</v>
      </c>
      <c r="K1839" s="19">
        <v>47.45</v>
      </c>
      <c r="L1839" s="19">
        <v>31.79</v>
      </c>
      <c r="M1839" s="19">
        <f>Table1[[#This Row],[Unit_Selling Price]]-Table1[[#This Row],[Unit_Cost]]</f>
        <v>15.66</v>
      </c>
      <c r="N1839" s="19">
        <f>Table1[[#This Row],[Quantity]]*Table1[[#This Row],[unit_per Profit]]</f>
        <v>41044.86</v>
      </c>
    </row>
    <row r="1840" spans="1:14" x14ac:dyDescent="0.2">
      <c r="A1840" s="10" t="s">
        <v>46</v>
      </c>
      <c r="B1840" s="10" t="s">
        <v>78</v>
      </c>
      <c r="C1840" s="10" t="s">
        <v>49</v>
      </c>
      <c r="D1840" s="10" t="s">
        <v>23</v>
      </c>
      <c r="E1840" s="10" t="s">
        <v>24</v>
      </c>
      <c r="F1840" s="11" t="s">
        <v>1024</v>
      </c>
      <c r="G1840" s="10">
        <v>2013</v>
      </c>
      <c r="H1840" s="10">
        <v>592986905</v>
      </c>
      <c r="I1840" s="17" t="s">
        <v>605</v>
      </c>
      <c r="J1840" s="18">
        <v>6858</v>
      </c>
      <c r="K1840" s="19">
        <v>651.21</v>
      </c>
      <c r="L1840" s="19">
        <v>524.96</v>
      </c>
      <c r="M1840" s="19">
        <f>Table1[[#This Row],[Unit_Selling Price]]-Table1[[#This Row],[Unit_Cost]]</f>
        <v>126.25</v>
      </c>
      <c r="N1840" s="19">
        <f>Table1[[#This Row],[Quantity]]*Table1[[#This Row],[unit_per Profit]]</f>
        <v>865822.5</v>
      </c>
    </row>
    <row r="1841" spans="1:14" x14ac:dyDescent="0.2">
      <c r="A1841" s="10" t="s">
        <v>29</v>
      </c>
      <c r="B1841" s="10" t="s">
        <v>64</v>
      </c>
      <c r="C1841" s="10" t="s">
        <v>42</v>
      </c>
      <c r="D1841" s="10" t="s">
        <v>27</v>
      </c>
      <c r="E1841" s="10" t="s">
        <v>28</v>
      </c>
      <c r="F1841" s="11" t="s">
        <v>1160</v>
      </c>
      <c r="G1841" s="10">
        <v>2016</v>
      </c>
      <c r="H1841" s="10">
        <v>660312926</v>
      </c>
      <c r="I1841" s="17">
        <v>42856</v>
      </c>
      <c r="J1841" s="18">
        <v>123</v>
      </c>
      <c r="K1841" s="19">
        <v>109.28</v>
      </c>
      <c r="L1841" s="19">
        <v>35.840000000000003</v>
      </c>
      <c r="M1841" s="19">
        <f>Table1[[#This Row],[Unit_Selling Price]]-Table1[[#This Row],[Unit_Cost]]</f>
        <v>73.44</v>
      </c>
      <c r="N1841" s="19">
        <f>Table1[[#This Row],[Quantity]]*Table1[[#This Row],[unit_per Profit]]</f>
        <v>9033.1200000000008</v>
      </c>
    </row>
    <row r="1842" spans="1:14" x14ac:dyDescent="0.2">
      <c r="A1842" s="10" t="s">
        <v>32</v>
      </c>
      <c r="B1842" s="10" t="s">
        <v>135</v>
      </c>
      <c r="C1842" s="10" t="s">
        <v>31</v>
      </c>
      <c r="D1842" s="10" t="s">
        <v>23</v>
      </c>
      <c r="E1842" s="10" t="s">
        <v>43</v>
      </c>
      <c r="F1842" s="11">
        <v>41336</v>
      </c>
      <c r="G1842" s="10">
        <v>2013</v>
      </c>
      <c r="H1842" s="10">
        <v>560166108</v>
      </c>
      <c r="I1842" s="17">
        <v>41397</v>
      </c>
      <c r="J1842" s="18">
        <v>4454</v>
      </c>
      <c r="K1842" s="19">
        <v>47.45</v>
      </c>
      <c r="L1842" s="19">
        <v>31.79</v>
      </c>
      <c r="M1842" s="19">
        <f>Table1[[#This Row],[Unit_Selling Price]]-Table1[[#This Row],[Unit_Cost]]</f>
        <v>15.66</v>
      </c>
      <c r="N1842" s="19">
        <f>Table1[[#This Row],[Quantity]]*Table1[[#This Row],[unit_per Profit]]</f>
        <v>69749.64</v>
      </c>
    </row>
    <row r="1843" spans="1:14" x14ac:dyDescent="0.2">
      <c r="A1843" s="10" t="s">
        <v>40</v>
      </c>
      <c r="B1843" s="10" t="s">
        <v>160</v>
      </c>
      <c r="C1843" s="10" t="s">
        <v>34</v>
      </c>
      <c r="D1843" s="10" t="s">
        <v>27</v>
      </c>
      <c r="E1843" s="10" t="s">
        <v>35</v>
      </c>
      <c r="F1843" s="11" t="s">
        <v>1487</v>
      </c>
      <c r="G1843" s="10">
        <v>2016</v>
      </c>
      <c r="H1843" s="10">
        <v>683220279</v>
      </c>
      <c r="I1843" s="17">
        <v>42887</v>
      </c>
      <c r="J1843" s="18">
        <v>8918</v>
      </c>
      <c r="K1843" s="19">
        <v>205.7</v>
      </c>
      <c r="L1843" s="19">
        <v>117.11</v>
      </c>
      <c r="M1843" s="19">
        <f>Table1[[#This Row],[Unit_Selling Price]]-Table1[[#This Row],[Unit_Cost]]</f>
        <v>88.59</v>
      </c>
      <c r="N1843" s="19">
        <f>Table1[[#This Row],[Quantity]]*Table1[[#This Row],[unit_per Profit]]</f>
        <v>790045.62</v>
      </c>
    </row>
    <row r="1844" spans="1:14" x14ac:dyDescent="0.2">
      <c r="A1844" s="10" t="s">
        <v>29</v>
      </c>
      <c r="B1844" s="10" t="s">
        <v>109</v>
      </c>
      <c r="C1844" s="10" t="s">
        <v>51</v>
      </c>
      <c r="D1844" s="10" t="s">
        <v>23</v>
      </c>
      <c r="E1844" s="10" t="s">
        <v>28</v>
      </c>
      <c r="F1844" s="11">
        <v>41858</v>
      </c>
      <c r="G1844" s="10">
        <v>2014</v>
      </c>
      <c r="H1844" s="10">
        <v>140461766</v>
      </c>
      <c r="I1844" s="17" t="s">
        <v>1029</v>
      </c>
      <c r="J1844" s="18">
        <v>4613</v>
      </c>
      <c r="K1844" s="19">
        <v>437.2</v>
      </c>
      <c r="L1844" s="19">
        <v>263.33</v>
      </c>
      <c r="M1844" s="19">
        <f>Table1[[#This Row],[Unit_Selling Price]]-Table1[[#This Row],[Unit_Cost]]</f>
        <v>173.87</v>
      </c>
      <c r="N1844" s="19">
        <f>Table1[[#This Row],[Quantity]]*Table1[[#This Row],[unit_per Profit]]</f>
        <v>802062.31</v>
      </c>
    </row>
    <row r="1845" spans="1:14" x14ac:dyDescent="0.2">
      <c r="A1845" s="10" t="s">
        <v>32</v>
      </c>
      <c r="B1845" s="10" t="s">
        <v>82</v>
      </c>
      <c r="C1845" s="10" t="s">
        <v>22</v>
      </c>
      <c r="D1845" s="10" t="s">
        <v>23</v>
      </c>
      <c r="E1845" s="10" t="s">
        <v>24</v>
      </c>
      <c r="F1845" s="11" t="s">
        <v>626</v>
      </c>
      <c r="G1845" s="10">
        <v>2011</v>
      </c>
      <c r="H1845" s="10">
        <v>813189399</v>
      </c>
      <c r="I1845" s="17" t="s">
        <v>830</v>
      </c>
      <c r="J1845" s="18">
        <v>9669</v>
      </c>
      <c r="K1845" s="19">
        <v>255.28</v>
      </c>
      <c r="L1845" s="19">
        <v>159.41999999999999</v>
      </c>
      <c r="M1845" s="19">
        <f>Table1[[#This Row],[Unit_Selling Price]]-Table1[[#This Row],[Unit_Cost]]</f>
        <v>95.86</v>
      </c>
      <c r="N1845" s="19">
        <f>Table1[[#This Row],[Quantity]]*Table1[[#This Row],[unit_per Profit]]</f>
        <v>926870.34</v>
      </c>
    </row>
    <row r="1846" spans="1:14" x14ac:dyDescent="0.2">
      <c r="A1846" s="10" t="s">
        <v>278</v>
      </c>
      <c r="B1846" s="10" t="s">
        <v>164</v>
      </c>
      <c r="C1846" s="10" t="s">
        <v>56</v>
      </c>
      <c r="D1846" s="10" t="s">
        <v>23</v>
      </c>
      <c r="E1846" s="10" t="s">
        <v>24</v>
      </c>
      <c r="F1846" s="11" t="s">
        <v>573</v>
      </c>
      <c r="G1846" s="10">
        <v>2016</v>
      </c>
      <c r="H1846" s="10">
        <v>603014504</v>
      </c>
      <c r="I1846" s="17">
        <v>42676</v>
      </c>
      <c r="J1846" s="18">
        <v>4247</v>
      </c>
      <c r="K1846" s="19">
        <v>421.89</v>
      </c>
      <c r="L1846" s="19">
        <v>364.69</v>
      </c>
      <c r="M1846" s="19">
        <f>Table1[[#This Row],[Unit_Selling Price]]-Table1[[#This Row],[Unit_Cost]]</f>
        <v>57.2</v>
      </c>
      <c r="N1846" s="19">
        <f>Table1[[#This Row],[Quantity]]*Table1[[#This Row],[unit_per Profit]]</f>
        <v>242928.4</v>
      </c>
    </row>
    <row r="1847" spans="1:14" x14ac:dyDescent="0.2">
      <c r="A1847" s="10" t="s">
        <v>46</v>
      </c>
      <c r="B1847" s="10" t="s">
        <v>83</v>
      </c>
      <c r="C1847" s="10" t="s">
        <v>77</v>
      </c>
      <c r="D1847" s="10" t="s">
        <v>23</v>
      </c>
      <c r="E1847" s="10" t="s">
        <v>43</v>
      </c>
      <c r="F1847" s="11">
        <v>42711</v>
      </c>
      <c r="G1847" s="10">
        <v>2016</v>
      </c>
      <c r="H1847" s="10">
        <v>181860911</v>
      </c>
      <c r="I1847" s="17" t="s">
        <v>1351</v>
      </c>
      <c r="J1847" s="18">
        <v>5540</v>
      </c>
      <c r="K1847" s="19">
        <v>154.06</v>
      </c>
      <c r="L1847" s="19">
        <v>90.93</v>
      </c>
      <c r="M1847" s="19">
        <f>Table1[[#This Row],[Unit_Selling Price]]-Table1[[#This Row],[Unit_Cost]]</f>
        <v>63.13</v>
      </c>
      <c r="N1847" s="19">
        <f>Table1[[#This Row],[Quantity]]*Table1[[#This Row],[unit_per Profit]]</f>
        <v>349740.2</v>
      </c>
    </row>
    <row r="1848" spans="1:14" x14ac:dyDescent="0.2">
      <c r="A1848" s="10" t="s">
        <v>29</v>
      </c>
      <c r="B1848" s="10" t="s">
        <v>109</v>
      </c>
      <c r="C1848" s="10" t="s">
        <v>34</v>
      </c>
      <c r="D1848" s="10" t="s">
        <v>27</v>
      </c>
      <c r="E1848" s="10" t="s">
        <v>28</v>
      </c>
      <c r="F1848" s="11" t="s">
        <v>405</v>
      </c>
      <c r="G1848" s="10">
        <v>2011</v>
      </c>
      <c r="H1848" s="10">
        <v>741964948</v>
      </c>
      <c r="I1848" s="17" t="s">
        <v>1004</v>
      </c>
      <c r="J1848" s="18">
        <v>2771</v>
      </c>
      <c r="K1848" s="19">
        <v>205.7</v>
      </c>
      <c r="L1848" s="19">
        <v>117.11</v>
      </c>
      <c r="M1848" s="19">
        <f>Table1[[#This Row],[Unit_Selling Price]]-Table1[[#This Row],[Unit_Cost]]</f>
        <v>88.59</v>
      </c>
      <c r="N1848" s="19">
        <f>Table1[[#This Row],[Quantity]]*Table1[[#This Row],[unit_per Profit]]</f>
        <v>245482.89</v>
      </c>
    </row>
    <row r="1849" spans="1:14" x14ac:dyDescent="0.2">
      <c r="A1849" s="10" t="s">
        <v>46</v>
      </c>
      <c r="B1849" s="10" t="s">
        <v>123</v>
      </c>
      <c r="C1849" s="10" t="s">
        <v>56</v>
      </c>
      <c r="D1849" s="10" t="s">
        <v>23</v>
      </c>
      <c r="E1849" s="10" t="s">
        <v>43</v>
      </c>
      <c r="F1849" s="11">
        <v>40393</v>
      </c>
      <c r="G1849" s="10">
        <v>2010</v>
      </c>
      <c r="H1849" s="10">
        <v>845875442</v>
      </c>
      <c r="I1849" s="17" t="s">
        <v>961</v>
      </c>
      <c r="J1849" s="18">
        <v>2195</v>
      </c>
      <c r="K1849" s="19">
        <v>421.89</v>
      </c>
      <c r="L1849" s="19">
        <v>364.69</v>
      </c>
      <c r="M1849" s="19">
        <f>Table1[[#This Row],[Unit_Selling Price]]-Table1[[#This Row],[Unit_Cost]]</f>
        <v>57.2</v>
      </c>
      <c r="N1849" s="19">
        <f>Table1[[#This Row],[Quantity]]*Table1[[#This Row],[unit_per Profit]]</f>
        <v>125554</v>
      </c>
    </row>
    <row r="1850" spans="1:14" x14ac:dyDescent="0.2">
      <c r="A1850" s="10" t="s">
        <v>29</v>
      </c>
      <c r="B1850" s="10" t="s">
        <v>89</v>
      </c>
      <c r="C1850" s="10" t="s">
        <v>26</v>
      </c>
      <c r="D1850" s="10" t="s">
        <v>27</v>
      </c>
      <c r="E1850" s="10" t="s">
        <v>28</v>
      </c>
      <c r="F1850" s="11" t="s">
        <v>464</v>
      </c>
      <c r="G1850" s="10">
        <v>2017</v>
      </c>
      <c r="H1850" s="10">
        <v>476453721</v>
      </c>
      <c r="I1850" s="17">
        <v>43016</v>
      </c>
      <c r="J1850" s="18">
        <v>2099</v>
      </c>
      <c r="K1850" s="19">
        <v>152.58000000000001</v>
      </c>
      <c r="L1850" s="19">
        <v>97.44</v>
      </c>
      <c r="M1850" s="19">
        <f>Table1[[#This Row],[Unit_Selling Price]]-Table1[[#This Row],[Unit_Cost]]</f>
        <v>55.14</v>
      </c>
      <c r="N1850" s="19">
        <f>Table1[[#This Row],[Quantity]]*Table1[[#This Row],[unit_per Profit]]</f>
        <v>115738.86</v>
      </c>
    </row>
    <row r="1851" spans="1:14" x14ac:dyDescent="0.2">
      <c r="A1851" s="10" t="s">
        <v>37</v>
      </c>
      <c r="B1851" s="10" t="s">
        <v>95</v>
      </c>
      <c r="C1851" s="10" t="s">
        <v>26</v>
      </c>
      <c r="D1851" s="10" t="s">
        <v>23</v>
      </c>
      <c r="E1851" s="10" t="s">
        <v>43</v>
      </c>
      <c r="F1851" s="11" t="s">
        <v>1045</v>
      </c>
      <c r="G1851" s="10">
        <v>2011</v>
      </c>
      <c r="H1851" s="10">
        <v>586873614</v>
      </c>
      <c r="I1851" s="17" t="s">
        <v>1488</v>
      </c>
      <c r="J1851" s="18">
        <v>7799</v>
      </c>
      <c r="K1851" s="19">
        <v>152.58000000000001</v>
      </c>
      <c r="L1851" s="19">
        <v>97.44</v>
      </c>
      <c r="M1851" s="19">
        <f>Table1[[#This Row],[Unit_Selling Price]]-Table1[[#This Row],[Unit_Cost]]</f>
        <v>55.14</v>
      </c>
      <c r="N1851" s="19">
        <f>Table1[[#This Row],[Quantity]]*Table1[[#This Row],[unit_per Profit]]</f>
        <v>430036.86</v>
      </c>
    </row>
    <row r="1852" spans="1:14" x14ac:dyDescent="0.2">
      <c r="A1852" s="10" t="s">
        <v>32</v>
      </c>
      <c r="B1852" s="10" t="s">
        <v>52</v>
      </c>
      <c r="C1852" s="10" t="s">
        <v>56</v>
      </c>
      <c r="D1852" s="10" t="s">
        <v>23</v>
      </c>
      <c r="E1852" s="10" t="s">
        <v>35</v>
      </c>
      <c r="F1852" s="11" t="s">
        <v>459</v>
      </c>
      <c r="G1852" s="10">
        <v>2017</v>
      </c>
      <c r="H1852" s="10">
        <v>850621449</v>
      </c>
      <c r="I1852" s="17">
        <v>42771</v>
      </c>
      <c r="J1852" s="18">
        <v>6644</v>
      </c>
      <c r="K1852" s="19">
        <v>421.89</v>
      </c>
      <c r="L1852" s="19">
        <v>364.69</v>
      </c>
      <c r="M1852" s="19">
        <f>Table1[[#This Row],[Unit_Selling Price]]-Table1[[#This Row],[Unit_Cost]]</f>
        <v>57.2</v>
      </c>
      <c r="N1852" s="19">
        <f>Table1[[#This Row],[Quantity]]*Table1[[#This Row],[unit_per Profit]]</f>
        <v>380036.8</v>
      </c>
    </row>
    <row r="1853" spans="1:14" x14ac:dyDescent="0.2">
      <c r="A1853" s="10" t="s">
        <v>29</v>
      </c>
      <c r="B1853" s="10" t="s">
        <v>88</v>
      </c>
      <c r="C1853" s="10" t="s">
        <v>65</v>
      </c>
      <c r="D1853" s="10" t="s">
        <v>23</v>
      </c>
      <c r="E1853" s="10" t="s">
        <v>24</v>
      </c>
      <c r="F1853" s="11" t="s">
        <v>1489</v>
      </c>
      <c r="G1853" s="10">
        <v>2011</v>
      </c>
      <c r="H1853" s="10">
        <v>111496055</v>
      </c>
      <c r="I1853" s="17">
        <v>40639</v>
      </c>
      <c r="J1853" s="18">
        <v>3015</v>
      </c>
      <c r="K1853" s="19">
        <v>9.33</v>
      </c>
      <c r="L1853" s="19">
        <v>6.92</v>
      </c>
      <c r="M1853" s="19">
        <f>Table1[[#This Row],[Unit_Selling Price]]-Table1[[#This Row],[Unit_Cost]]</f>
        <v>2.41</v>
      </c>
      <c r="N1853" s="19">
        <f>Table1[[#This Row],[Quantity]]*Table1[[#This Row],[unit_per Profit]]</f>
        <v>7266.15</v>
      </c>
    </row>
    <row r="1854" spans="1:14" x14ac:dyDescent="0.2">
      <c r="A1854" s="10" t="s">
        <v>32</v>
      </c>
      <c r="B1854" s="10" t="s">
        <v>209</v>
      </c>
      <c r="C1854" s="10" t="s">
        <v>77</v>
      </c>
      <c r="D1854" s="10" t="s">
        <v>27</v>
      </c>
      <c r="E1854" s="10" t="s">
        <v>35</v>
      </c>
      <c r="F1854" s="11" t="s">
        <v>1490</v>
      </c>
      <c r="G1854" s="10">
        <v>2016</v>
      </c>
      <c r="H1854" s="10">
        <v>433608758</v>
      </c>
      <c r="I1854" s="17" t="s">
        <v>396</v>
      </c>
      <c r="J1854" s="18">
        <v>3322</v>
      </c>
      <c r="K1854" s="19">
        <v>154.06</v>
      </c>
      <c r="L1854" s="19">
        <v>90.93</v>
      </c>
      <c r="M1854" s="19">
        <f>Table1[[#This Row],[Unit_Selling Price]]-Table1[[#This Row],[Unit_Cost]]</f>
        <v>63.13</v>
      </c>
      <c r="N1854" s="19">
        <f>Table1[[#This Row],[Quantity]]*Table1[[#This Row],[unit_per Profit]]</f>
        <v>209717.86</v>
      </c>
    </row>
    <row r="1855" spans="1:14" x14ac:dyDescent="0.2">
      <c r="A1855" s="10" t="s">
        <v>32</v>
      </c>
      <c r="B1855" s="10" t="s">
        <v>166</v>
      </c>
      <c r="C1855" s="10" t="s">
        <v>42</v>
      </c>
      <c r="D1855" s="10" t="s">
        <v>23</v>
      </c>
      <c r="E1855" s="10" t="s">
        <v>43</v>
      </c>
      <c r="F1855" s="11" t="s">
        <v>506</v>
      </c>
      <c r="G1855" s="10">
        <v>2016</v>
      </c>
      <c r="H1855" s="10">
        <v>351383388</v>
      </c>
      <c r="I1855" s="17" t="s">
        <v>1491</v>
      </c>
      <c r="J1855" s="18">
        <v>1008</v>
      </c>
      <c r="K1855" s="19">
        <v>109.28</v>
      </c>
      <c r="L1855" s="19">
        <v>35.840000000000003</v>
      </c>
      <c r="M1855" s="19">
        <f>Table1[[#This Row],[Unit_Selling Price]]-Table1[[#This Row],[Unit_Cost]]</f>
        <v>73.44</v>
      </c>
      <c r="N1855" s="19">
        <f>Table1[[#This Row],[Quantity]]*Table1[[#This Row],[unit_per Profit]]</f>
        <v>74027.520000000004</v>
      </c>
    </row>
    <row r="1856" spans="1:14" x14ac:dyDescent="0.2">
      <c r="A1856" s="10" t="s">
        <v>278</v>
      </c>
      <c r="B1856" s="10" t="s">
        <v>217</v>
      </c>
      <c r="C1856" s="10" t="s">
        <v>56</v>
      </c>
      <c r="D1856" s="10" t="s">
        <v>27</v>
      </c>
      <c r="E1856" s="10" t="s">
        <v>43</v>
      </c>
      <c r="F1856" s="11" t="s">
        <v>326</v>
      </c>
      <c r="G1856" s="10">
        <v>2017</v>
      </c>
      <c r="H1856" s="10">
        <v>719556272</v>
      </c>
      <c r="I1856" s="17">
        <v>42739</v>
      </c>
      <c r="J1856" s="18">
        <v>1546</v>
      </c>
      <c r="K1856" s="19">
        <v>421.89</v>
      </c>
      <c r="L1856" s="19">
        <v>364.69</v>
      </c>
      <c r="M1856" s="19">
        <f>Table1[[#This Row],[Unit_Selling Price]]-Table1[[#This Row],[Unit_Cost]]</f>
        <v>57.2</v>
      </c>
      <c r="N1856" s="19">
        <f>Table1[[#This Row],[Quantity]]*Table1[[#This Row],[unit_per Profit]]</f>
        <v>88431.2</v>
      </c>
    </row>
    <row r="1857" spans="1:14" x14ac:dyDescent="0.2">
      <c r="A1857" s="10" t="s">
        <v>278</v>
      </c>
      <c r="B1857" s="10" t="s">
        <v>164</v>
      </c>
      <c r="C1857" s="10" t="s">
        <v>85</v>
      </c>
      <c r="D1857" s="10" t="s">
        <v>27</v>
      </c>
      <c r="E1857" s="10" t="s">
        <v>35</v>
      </c>
      <c r="F1857" s="11" t="s">
        <v>1171</v>
      </c>
      <c r="G1857" s="10">
        <v>2014</v>
      </c>
      <c r="H1857" s="10">
        <v>663176238</v>
      </c>
      <c r="I1857" s="17" t="s">
        <v>1273</v>
      </c>
      <c r="J1857" s="18">
        <v>7441</v>
      </c>
      <c r="K1857" s="19">
        <v>668.27</v>
      </c>
      <c r="L1857" s="19">
        <v>502.54</v>
      </c>
      <c r="M1857" s="19">
        <f>Table1[[#This Row],[Unit_Selling Price]]-Table1[[#This Row],[Unit_Cost]]</f>
        <v>165.73</v>
      </c>
      <c r="N1857" s="19">
        <f>Table1[[#This Row],[Quantity]]*Table1[[#This Row],[unit_per Profit]]</f>
        <v>1233196.93</v>
      </c>
    </row>
    <row r="1858" spans="1:14" x14ac:dyDescent="0.2">
      <c r="A1858" s="10" t="s">
        <v>46</v>
      </c>
      <c r="B1858" s="10" t="s">
        <v>150</v>
      </c>
      <c r="C1858" s="10" t="s">
        <v>22</v>
      </c>
      <c r="D1858" s="10" t="s">
        <v>27</v>
      </c>
      <c r="E1858" s="10" t="s">
        <v>24</v>
      </c>
      <c r="F1858" s="11">
        <v>41431</v>
      </c>
      <c r="G1858" s="10">
        <v>2013</v>
      </c>
      <c r="H1858" s="10">
        <v>727604615</v>
      </c>
      <c r="I1858" s="17">
        <v>41462</v>
      </c>
      <c r="J1858" s="18">
        <v>3229</v>
      </c>
      <c r="K1858" s="19">
        <v>255.28</v>
      </c>
      <c r="L1858" s="19">
        <v>159.41999999999999</v>
      </c>
      <c r="M1858" s="19">
        <f>Table1[[#This Row],[Unit_Selling Price]]-Table1[[#This Row],[Unit_Cost]]</f>
        <v>95.86</v>
      </c>
      <c r="N1858" s="19">
        <f>Table1[[#This Row],[Quantity]]*Table1[[#This Row],[unit_per Profit]]</f>
        <v>309531.94</v>
      </c>
    </row>
    <row r="1859" spans="1:14" x14ac:dyDescent="0.2">
      <c r="A1859" s="10" t="s">
        <v>29</v>
      </c>
      <c r="B1859" s="10" t="s">
        <v>204</v>
      </c>
      <c r="C1859" s="10" t="s">
        <v>77</v>
      </c>
      <c r="D1859" s="10" t="s">
        <v>23</v>
      </c>
      <c r="E1859" s="10" t="s">
        <v>35</v>
      </c>
      <c r="F1859" s="11" t="s">
        <v>456</v>
      </c>
      <c r="G1859" s="10">
        <v>2015</v>
      </c>
      <c r="H1859" s="10">
        <v>628515231</v>
      </c>
      <c r="I1859" s="17">
        <v>42371</v>
      </c>
      <c r="J1859" s="18">
        <v>479</v>
      </c>
      <c r="K1859" s="19">
        <v>154.06</v>
      </c>
      <c r="L1859" s="19">
        <v>90.93</v>
      </c>
      <c r="M1859" s="19">
        <f>Table1[[#This Row],[Unit_Selling Price]]-Table1[[#This Row],[Unit_Cost]]</f>
        <v>63.13</v>
      </c>
      <c r="N1859" s="19">
        <f>Table1[[#This Row],[Quantity]]*Table1[[#This Row],[unit_per Profit]]</f>
        <v>30239.27</v>
      </c>
    </row>
    <row r="1860" spans="1:14" x14ac:dyDescent="0.2">
      <c r="A1860" s="10" t="s">
        <v>29</v>
      </c>
      <c r="B1860" s="10" t="s">
        <v>204</v>
      </c>
      <c r="C1860" s="10" t="s">
        <v>49</v>
      </c>
      <c r="D1860" s="10" t="s">
        <v>27</v>
      </c>
      <c r="E1860" s="10" t="s">
        <v>24</v>
      </c>
      <c r="F1860" s="11">
        <v>40212</v>
      </c>
      <c r="G1860" s="10">
        <v>2010</v>
      </c>
      <c r="H1860" s="10">
        <v>601894414</v>
      </c>
      <c r="I1860" s="17" t="s">
        <v>617</v>
      </c>
      <c r="J1860" s="18">
        <v>2787</v>
      </c>
      <c r="K1860" s="19">
        <v>651.21</v>
      </c>
      <c r="L1860" s="19">
        <v>524.96</v>
      </c>
      <c r="M1860" s="19">
        <f>Table1[[#This Row],[Unit_Selling Price]]-Table1[[#This Row],[Unit_Cost]]</f>
        <v>126.25</v>
      </c>
      <c r="N1860" s="19">
        <f>Table1[[#This Row],[Quantity]]*Table1[[#This Row],[unit_per Profit]]</f>
        <v>351858.75</v>
      </c>
    </row>
    <row r="1861" spans="1:14" x14ac:dyDescent="0.2">
      <c r="A1861" s="10" t="s">
        <v>29</v>
      </c>
      <c r="B1861" s="10" t="s">
        <v>44</v>
      </c>
      <c r="C1861" s="10" t="s">
        <v>26</v>
      </c>
      <c r="D1861" s="10" t="s">
        <v>27</v>
      </c>
      <c r="E1861" s="10" t="s">
        <v>35</v>
      </c>
      <c r="F1861" s="11" t="s">
        <v>1492</v>
      </c>
      <c r="G1861" s="10">
        <v>2011</v>
      </c>
      <c r="H1861" s="10">
        <v>954040992</v>
      </c>
      <c r="I1861" s="17" t="s">
        <v>1054</v>
      </c>
      <c r="J1861" s="18">
        <v>785</v>
      </c>
      <c r="K1861" s="19">
        <v>152.58000000000001</v>
      </c>
      <c r="L1861" s="19">
        <v>97.44</v>
      </c>
      <c r="M1861" s="19">
        <f>Table1[[#This Row],[Unit_Selling Price]]-Table1[[#This Row],[Unit_Cost]]</f>
        <v>55.14</v>
      </c>
      <c r="N1861" s="19">
        <f>Table1[[#This Row],[Quantity]]*Table1[[#This Row],[unit_per Profit]]</f>
        <v>43284.9</v>
      </c>
    </row>
    <row r="1862" spans="1:14" x14ac:dyDescent="0.2">
      <c r="A1862" s="10" t="s">
        <v>37</v>
      </c>
      <c r="B1862" s="10" t="s">
        <v>67</v>
      </c>
      <c r="C1862" s="10" t="s">
        <v>51</v>
      </c>
      <c r="D1862" s="10" t="s">
        <v>27</v>
      </c>
      <c r="E1862" s="10" t="s">
        <v>24</v>
      </c>
      <c r="F1862" s="11" t="s">
        <v>899</v>
      </c>
      <c r="G1862" s="10">
        <v>2013</v>
      </c>
      <c r="H1862" s="10">
        <v>711566293</v>
      </c>
      <c r="I1862" s="17" t="s">
        <v>967</v>
      </c>
      <c r="J1862" s="18">
        <v>7133</v>
      </c>
      <c r="K1862" s="19">
        <v>437.2</v>
      </c>
      <c r="L1862" s="19">
        <v>263.33</v>
      </c>
      <c r="M1862" s="19">
        <f>Table1[[#This Row],[Unit_Selling Price]]-Table1[[#This Row],[Unit_Cost]]</f>
        <v>173.87</v>
      </c>
      <c r="N1862" s="19">
        <f>Table1[[#This Row],[Quantity]]*Table1[[#This Row],[unit_per Profit]]</f>
        <v>1240214.71</v>
      </c>
    </row>
    <row r="1863" spans="1:14" x14ac:dyDescent="0.2">
      <c r="A1863" s="10" t="s">
        <v>40</v>
      </c>
      <c r="B1863" s="10" t="s">
        <v>66</v>
      </c>
      <c r="C1863" s="10" t="s">
        <v>31</v>
      </c>
      <c r="D1863" s="10" t="s">
        <v>27</v>
      </c>
      <c r="E1863" s="10" t="s">
        <v>24</v>
      </c>
      <c r="F1863" s="11" t="s">
        <v>786</v>
      </c>
      <c r="G1863" s="10">
        <v>2016</v>
      </c>
      <c r="H1863" s="10">
        <v>771394145</v>
      </c>
      <c r="I1863" s="17" t="s">
        <v>427</v>
      </c>
      <c r="J1863" s="18">
        <v>1524</v>
      </c>
      <c r="K1863" s="19">
        <v>47.45</v>
      </c>
      <c r="L1863" s="19">
        <v>31.79</v>
      </c>
      <c r="M1863" s="19">
        <f>Table1[[#This Row],[Unit_Selling Price]]-Table1[[#This Row],[Unit_Cost]]</f>
        <v>15.66</v>
      </c>
      <c r="N1863" s="19">
        <f>Table1[[#This Row],[Quantity]]*Table1[[#This Row],[unit_per Profit]]</f>
        <v>23865.84</v>
      </c>
    </row>
    <row r="1864" spans="1:14" x14ac:dyDescent="0.2">
      <c r="A1864" s="10" t="s">
        <v>37</v>
      </c>
      <c r="B1864" s="10" t="s">
        <v>208</v>
      </c>
      <c r="C1864" s="10" t="s">
        <v>77</v>
      </c>
      <c r="D1864" s="10" t="s">
        <v>27</v>
      </c>
      <c r="E1864" s="10" t="s">
        <v>24</v>
      </c>
      <c r="F1864" s="11" t="s">
        <v>1481</v>
      </c>
      <c r="G1864" s="10">
        <v>2010</v>
      </c>
      <c r="H1864" s="10">
        <v>750760877</v>
      </c>
      <c r="I1864" s="17">
        <v>40368</v>
      </c>
      <c r="J1864" s="18">
        <v>5682</v>
      </c>
      <c r="K1864" s="19">
        <v>154.06</v>
      </c>
      <c r="L1864" s="19">
        <v>90.93</v>
      </c>
      <c r="M1864" s="19">
        <f>Table1[[#This Row],[Unit_Selling Price]]-Table1[[#This Row],[Unit_Cost]]</f>
        <v>63.13</v>
      </c>
      <c r="N1864" s="19">
        <f>Table1[[#This Row],[Quantity]]*Table1[[#This Row],[unit_per Profit]]</f>
        <v>358704.66</v>
      </c>
    </row>
    <row r="1865" spans="1:14" x14ac:dyDescent="0.2">
      <c r="A1865" s="10" t="s">
        <v>46</v>
      </c>
      <c r="B1865" s="10" t="s">
        <v>133</v>
      </c>
      <c r="C1865" s="10" t="s">
        <v>22</v>
      </c>
      <c r="D1865" s="10" t="s">
        <v>27</v>
      </c>
      <c r="E1865" s="10" t="s">
        <v>35</v>
      </c>
      <c r="F1865" s="11">
        <v>42439</v>
      </c>
      <c r="G1865" s="10">
        <v>2016</v>
      </c>
      <c r="H1865" s="10">
        <v>337215316</v>
      </c>
      <c r="I1865" s="17">
        <v>42685</v>
      </c>
      <c r="J1865" s="18">
        <v>8360</v>
      </c>
      <c r="K1865" s="19">
        <v>255.28</v>
      </c>
      <c r="L1865" s="19">
        <v>159.41999999999999</v>
      </c>
      <c r="M1865" s="19">
        <f>Table1[[#This Row],[Unit_Selling Price]]-Table1[[#This Row],[Unit_Cost]]</f>
        <v>95.86</v>
      </c>
      <c r="N1865" s="19">
        <f>Table1[[#This Row],[Quantity]]*Table1[[#This Row],[unit_per Profit]]</f>
        <v>801389.6</v>
      </c>
    </row>
    <row r="1866" spans="1:14" x14ac:dyDescent="0.2">
      <c r="A1866" s="10" t="s">
        <v>278</v>
      </c>
      <c r="B1866" s="10" t="s">
        <v>179</v>
      </c>
      <c r="C1866" s="10" t="s">
        <v>22</v>
      </c>
      <c r="D1866" s="10" t="s">
        <v>27</v>
      </c>
      <c r="E1866" s="10" t="s">
        <v>35</v>
      </c>
      <c r="F1866" s="11">
        <v>40302</v>
      </c>
      <c r="G1866" s="10">
        <v>2010</v>
      </c>
      <c r="H1866" s="10">
        <v>638618791</v>
      </c>
      <c r="I1866" s="17" t="s">
        <v>825</v>
      </c>
      <c r="J1866" s="18">
        <v>347</v>
      </c>
      <c r="K1866" s="19">
        <v>255.28</v>
      </c>
      <c r="L1866" s="19">
        <v>159.41999999999999</v>
      </c>
      <c r="M1866" s="19">
        <f>Table1[[#This Row],[Unit_Selling Price]]-Table1[[#This Row],[Unit_Cost]]</f>
        <v>95.86</v>
      </c>
      <c r="N1866" s="19">
        <f>Table1[[#This Row],[Quantity]]*Table1[[#This Row],[unit_per Profit]]</f>
        <v>33263.42</v>
      </c>
    </row>
    <row r="1867" spans="1:14" x14ac:dyDescent="0.2">
      <c r="A1867" s="10" t="s">
        <v>40</v>
      </c>
      <c r="B1867" s="10" t="s">
        <v>201</v>
      </c>
      <c r="C1867" s="10" t="s">
        <v>56</v>
      </c>
      <c r="D1867" s="10" t="s">
        <v>23</v>
      </c>
      <c r="E1867" s="10" t="s">
        <v>35</v>
      </c>
      <c r="F1867" s="11" t="s">
        <v>1493</v>
      </c>
      <c r="G1867" s="10">
        <v>2016</v>
      </c>
      <c r="H1867" s="10">
        <v>133145129</v>
      </c>
      <c r="I1867" s="17" t="s">
        <v>1261</v>
      </c>
      <c r="J1867" s="18">
        <v>9457</v>
      </c>
      <c r="K1867" s="19">
        <v>421.89</v>
      </c>
      <c r="L1867" s="19">
        <v>364.69</v>
      </c>
      <c r="M1867" s="19">
        <f>Table1[[#This Row],[Unit_Selling Price]]-Table1[[#This Row],[Unit_Cost]]</f>
        <v>57.2</v>
      </c>
      <c r="N1867" s="19">
        <f>Table1[[#This Row],[Quantity]]*Table1[[#This Row],[unit_per Profit]]</f>
        <v>540940.4</v>
      </c>
    </row>
    <row r="1868" spans="1:14" x14ac:dyDescent="0.2">
      <c r="A1868" s="10" t="s">
        <v>32</v>
      </c>
      <c r="B1868" s="10" t="s">
        <v>186</v>
      </c>
      <c r="C1868" s="10" t="s">
        <v>85</v>
      </c>
      <c r="D1868" s="10" t="s">
        <v>27</v>
      </c>
      <c r="E1868" s="10" t="s">
        <v>28</v>
      </c>
      <c r="F1868" s="11" t="s">
        <v>1279</v>
      </c>
      <c r="G1868" s="10">
        <v>2010</v>
      </c>
      <c r="H1868" s="10">
        <v>519280660</v>
      </c>
      <c r="I1868" s="17">
        <v>40333</v>
      </c>
      <c r="J1868" s="18">
        <v>5542</v>
      </c>
      <c r="K1868" s="19">
        <v>668.27</v>
      </c>
      <c r="L1868" s="19">
        <v>502.54</v>
      </c>
      <c r="M1868" s="19">
        <f>Table1[[#This Row],[Unit_Selling Price]]-Table1[[#This Row],[Unit_Cost]]</f>
        <v>165.73</v>
      </c>
      <c r="N1868" s="19">
        <f>Table1[[#This Row],[Quantity]]*Table1[[#This Row],[unit_per Profit]]</f>
        <v>918475.66</v>
      </c>
    </row>
    <row r="1869" spans="1:14" x14ac:dyDescent="0.2">
      <c r="A1869" s="10" t="s">
        <v>29</v>
      </c>
      <c r="B1869" s="10" t="s">
        <v>30</v>
      </c>
      <c r="C1869" s="10" t="s">
        <v>49</v>
      </c>
      <c r="D1869" s="10" t="s">
        <v>23</v>
      </c>
      <c r="E1869" s="10" t="s">
        <v>24</v>
      </c>
      <c r="F1869" s="11">
        <v>41887</v>
      </c>
      <c r="G1869" s="10">
        <v>2014</v>
      </c>
      <c r="H1869" s="10">
        <v>865824210</v>
      </c>
      <c r="I1869" s="17" t="s">
        <v>1494</v>
      </c>
      <c r="J1869" s="18">
        <v>5479</v>
      </c>
      <c r="K1869" s="19">
        <v>651.21</v>
      </c>
      <c r="L1869" s="19">
        <v>524.96</v>
      </c>
      <c r="M1869" s="19">
        <f>Table1[[#This Row],[Unit_Selling Price]]-Table1[[#This Row],[Unit_Cost]]</f>
        <v>126.25</v>
      </c>
      <c r="N1869" s="19">
        <f>Table1[[#This Row],[Quantity]]*Table1[[#This Row],[unit_per Profit]]</f>
        <v>691723.75</v>
      </c>
    </row>
    <row r="1870" spans="1:14" x14ac:dyDescent="0.2">
      <c r="A1870" s="10" t="s">
        <v>29</v>
      </c>
      <c r="B1870" s="10" t="s">
        <v>88</v>
      </c>
      <c r="C1870" s="10" t="s">
        <v>42</v>
      </c>
      <c r="D1870" s="10" t="s">
        <v>27</v>
      </c>
      <c r="E1870" s="10" t="s">
        <v>24</v>
      </c>
      <c r="F1870" s="11" t="s">
        <v>693</v>
      </c>
      <c r="G1870" s="10">
        <v>2016</v>
      </c>
      <c r="H1870" s="10">
        <v>761887109</v>
      </c>
      <c r="I1870" s="17" t="s">
        <v>860</v>
      </c>
      <c r="J1870" s="18">
        <v>8181</v>
      </c>
      <c r="K1870" s="19">
        <v>109.28</v>
      </c>
      <c r="L1870" s="19">
        <v>35.840000000000003</v>
      </c>
      <c r="M1870" s="19">
        <f>Table1[[#This Row],[Unit_Selling Price]]-Table1[[#This Row],[Unit_Cost]]</f>
        <v>73.44</v>
      </c>
      <c r="N1870" s="19">
        <f>Table1[[#This Row],[Quantity]]*Table1[[#This Row],[unit_per Profit]]</f>
        <v>600812.64</v>
      </c>
    </row>
    <row r="1871" spans="1:14" x14ac:dyDescent="0.2">
      <c r="A1871" s="10" t="s">
        <v>46</v>
      </c>
      <c r="B1871" s="10" t="s">
        <v>211</v>
      </c>
      <c r="C1871" s="10" t="s">
        <v>56</v>
      </c>
      <c r="D1871" s="10" t="s">
        <v>27</v>
      </c>
      <c r="E1871" s="10" t="s">
        <v>24</v>
      </c>
      <c r="F1871" s="11">
        <v>42533</v>
      </c>
      <c r="G1871" s="10">
        <v>2016</v>
      </c>
      <c r="H1871" s="10">
        <v>766893184</v>
      </c>
      <c r="I1871" s="17">
        <v>43009</v>
      </c>
      <c r="J1871" s="18">
        <v>9590</v>
      </c>
      <c r="K1871" s="19">
        <v>421.89</v>
      </c>
      <c r="L1871" s="19">
        <v>364.69</v>
      </c>
      <c r="M1871" s="19">
        <f>Table1[[#This Row],[Unit_Selling Price]]-Table1[[#This Row],[Unit_Cost]]</f>
        <v>57.2</v>
      </c>
      <c r="N1871" s="19">
        <f>Table1[[#This Row],[Quantity]]*Table1[[#This Row],[unit_per Profit]]</f>
        <v>548548</v>
      </c>
    </row>
    <row r="1872" spans="1:14" x14ac:dyDescent="0.2">
      <c r="A1872" s="10" t="s">
        <v>29</v>
      </c>
      <c r="B1872" s="10" t="s">
        <v>223</v>
      </c>
      <c r="C1872" s="10" t="s">
        <v>49</v>
      </c>
      <c r="D1872" s="10" t="s">
        <v>23</v>
      </c>
      <c r="E1872" s="10" t="s">
        <v>35</v>
      </c>
      <c r="F1872" s="11" t="s">
        <v>1495</v>
      </c>
      <c r="G1872" s="10">
        <v>2015</v>
      </c>
      <c r="H1872" s="10">
        <v>160578763</v>
      </c>
      <c r="I1872" s="17" t="s">
        <v>1496</v>
      </c>
      <c r="J1872" s="18">
        <v>7679</v>
      </c>
      <c r="K1872" s="19">
        <v>651.21</v>
      </c>
      <c r="L1872" s="19">
        <v>524.96</v>
      </c>
      <c r="M1872" s="19">
        <f>Table1[[#This Row],[Unit_Selling Price]]-Table1[[#This Row],[Unit_Cost]]</f>
        <v>126.25</v>
      </c>
      <c r="N1872" s="19">
        <f>Table1[[#This Row],[Quantity]]*Table1[[#This Row],[unit_per Profit]]</f>
        <v>969473.75</v>
      </c>
    </row>
    <row r="1873" spans="1:14" x14ac:dyDescent="0.2">
      <c r="A1873" s="10" t="s">
        <v>29</v>
      </c>
      <c r="B1873" s="10" t="s">
        <v>112</v>
      </c>
      <c r="C1873" s="10" t="s">
        <v>77</v>
      </c>
      <c r="D1873" s="10" t="s">
        <v>27</v>
      </c>
      <c r="E1873" s="10" t="s">
        <v>24</v>
      </c>
      <c r="F1873" s="11">
        <v>40758</v>
      </c>
      <c r="G1873" s="10">
        <v>2011</v>
      </c>
      <c r="H1873" s="10">
        <v>992992675</v>
      </c>
      <c r="I1873" s="17">
        <v>40789</v>
      </c>
      <c r="J1873" s="18">
        <v>7454</v>
      </c>
      <c r="K1873" s="19">
        <v>154.06</v>
      </c>
      <c r="L1873" s="19">
        <v>90.93</v>
      </c>
      <c r="M1873" s="19">
        <f>Table1[[#This Row],[Unit_Selling Price]]-Table1[[#This Row],[Unit_Cost]]</f>
        <v>63.13</v>
      </c>
      <c r="N1873" s="19">
        <f>Table1[[#This Row],[Quantity]]*Table1[[#This Row],[unit_per Profit]]</f>
        <v>470571.02</v>
      </c>
    </row>
    <row r="1874" spans="1:14" x14ac:dyDescent="0.2">
      <c r="A1874" s="10" t="s">
        <v>46</v>
      </c>
      <c r="B1874" s="10" t="s">
        <v>269</v>
      </c>
      <c r="C1874" s="10" t="s">
        <v>85</v>
      </c>
      <c r="D1874" s="10" t="s">
        <v>23</v>
      </c>
      <c r="E1874" s="10" t="s">
        <v>24</v>
      </c>
      <c r="F1874" s="11">
        <v>42832</v>
      </c>
      <c r="G1874" s="10">
        <v>2017</v>
      </c>
      <c r="H1874" s="10">
        <v>434496247</v>
      </c>
      <c r="I1874" s="17">
        <v>43016</v>
      </c>
      <c r="J1874" s="18">
        <v>5950</v>
      </c>
      <c r="K1874" s="19">
        <v>668.27</v>
      </c>
      <c r="L1874" s="19">
        <v>502.54</v>
      </c>
      <c r="M1874" s="19">
        <f>Table1[[#This Row],[Unit_Selling Price]]-Table1[[#This Row],[Unit_Cost]]</f>
        <v>165.73</v>
      </c>
      <c r="N1874" s="19">
        <f>Table1[[#This Row],[Quantity]]*Table1[[#This Row],[unit_per Profit]]</f>
        <v>986093.5</v>
      </c>
    </row>
    <row r="1875" spans="1:14" x14ac:dyDescent="0.2">
      <c r="A1875" s="10" t="s">
        <v>46</v>
      </c>
      <c r="B1875" s="10" t="s">
        <v>219</v>
      </c>
      <c r="C1875" s="10" t="s">
        <v>34</v>
      </c>
      <c r="D1875" s="10" t="s">
        <v>23</v>
      </c>
      <c r="E1875" s="10" t="s">
        <v>35</v>
      </c>
      <c r="F1875" s="11" t="s">
        <v>1436</v>
      </c>
      <c r="G1875" s="10">
        <v>2015</v>
      </c>
      <c r="H1875" s="10">
        <v>225763309</v>
      </c>
      <c r="I1875" s="17">
        <v>42522</v>
      </c>
      <c r="J1875" s="18">
        <v>7235</v>
      </c>
      <c r="K1875" s="19">
        <v>205.7</v>
      </c>
      <c r="L1875" s="19">
        <v>117.11</v>
      </c>
      <c r="M1875" s="19">
        <f>Table1[[#This Row],[Unit_Selling Price]]-Table1[[#This Row],[Unit_Cost]]</f>
        <v>88.59</v>
      </c>
      <c r="N1875" s="19">
        <f>Table1[[#This Row],[Quantity]]*Table1[[#This Row],[unit_per Profit]]</f>
        <v>640948.65</v>
      </c>
    </row>
    <row r="1876" spans="1:14" x14ac:dyDescent="0.2">
      <c r="A1876" s="10" t="s">
        <v>46</v>
      </c>
      <c r="B1876" s="10" t="s">
        <v>123</v>
      </c>
      <c r="C1876" s="10" t="s">
        <v>22</v>
      </c>
      <c r="D1876" s="10" t="s">
        <v>27</v>
      </c>
      <c r="E1876" s="10" t="s">
        <v>28</v>
      </c>
      <c r="F1876" s="11">
        <v>40854</v>
      </c>
      <c r="G1876" s="10">
        <v>2011</v>
      </c>
      <c r="H1876" s="10">
        <v>827780187</v>
      </c>
      <c r="I1876" s="17" t="s">
        <v>1329</v>
      </c>
      <c r="J1876" s="18">
        <v>7407</v>
      </c>
      <c r="K1876" s="19">
        <v>255.28</v>
      </c>
      <c r="L1876" s="19">
        <v>159.41999999999999</v>
      </c>
      <c r="M1876" s="19">
        <f>Table1[[#This Row],[Unit_Selling Price]]-Table1[[#This Row],[Unit_Cost]]</f>
        <v>95.86</v>
      </c>
      <c r="N1876" s="19">
        <f>Table1[[#This Row],[Quantity]]*Table1[[#This Row],[unit_per Profit]]</f>
        <v>710035.02</v>
      </c>
    </row>
    <row r="1877" spans="1:14" x14ac:dyDescent="0.2">
      <c r="A1877" s="10" t="s">
        <v>278</v>
      </c>
      <c r="B1877" s="10" t="s">
        <v>121</v>
      </c>
      <c r="C1877" s="10" t="s">
        <v>26</v>
      </c>
      <c r="D1877" s="10" t="s">
        <v>23</v>
      </c>
      <c r="E1877" s="10" t="s">
        <v>28</v>
      </c>
      <c r="F1877" s="11">
        <v>41853</v>
      </c>
      <c r="G1877" s="10">
        <v>2014</v>
      </c>
      <c r="H1877" s="10">
        <v>971845710</v>
      </c>
      <c r="I1877" s="17" t="s">
        <v>1497</v>
      </c>
      <c r="J1877" s="18">
        <v>9597</v>
      </c>
      <c r="K1877" s="19">
        <v>152.58000000000001</v>
      </c>
      <c r="L1877" s="19">
        <v>97.44</v>
      </c>
      <c r="M1877" s="19">
        <f>Table1[[#This Row],[Unit_Selling Price]]-Table1[[#This Row],[Unit_Cost]]</f>
        <v>55.14</v>
      </c>
      <c r="N1877" s="19">
        <f>Table1[[#This Row],[Quantity]]*Table1[[#This Row],[unit_per Profit]]</f>
        <v>529178.57999999996</v>
      </c>
    </row>
    <row r="1878" spans="1:14" x14ac:dyDescent="0.2">
      <c r="A1878" s="10" t="s">
        <v>59</v>
      </c>
      <c r="B1878" s="10" t="s">
        <v>216</v>
      </c>
      <c r="C1878" s="10" t="s">
        <v>31</v>
      </c>
      <c r="D1878" s="10" t="s">
        <v>23</v>
      </c>
      <c r="E1878" s="10" t="s">
        <v>35</v>
      </c>
      <c r="F1878" s="11" t="s">
        <v>615</v>
      </c>
      <c r="G1878" s="10">
        <v>2011</v>
      </c>
      <c r="H1878" s="10">
        <v>809571206</v>
      </c>
      <c r="I1878" s="17">
        <v>41214</v>
      </c>
      <c r="J1878" s="18">
        <v>8965</v>
      </c>
      <c r="K1878" s="19">
        <v>47.45</v>
      </c>
      <c r="L1878" s="19">
        <v>31.79</v>
      </c>
      <c r="M1878" s="19">
        <f>Table1[[#This Row],[Unit_Selling Price]]-Table1[[#This Row],[Unit_Cost]]</f>
        <v>15.66</v>
      </c>
      <c r="N1878" s="19">
        <f>Table1[[#This Row],[Quantity]]*Table1[[#This Row],[unit_per Profit]]</f>
        <v>140391.9</v>
      </c>
    </row>
    <row r="1879" spans="1:14" x14ac:dyDescent="0.2">
      <c r="A1879" s="10" t="s">
        <v>278</v>
      </c>
      <c r="B1879" s="10" t="s">
        <v>271</v>
      </c>
      <c r="C1879" s="10" t="s">
        <v>49</v>
      </c>
      <c r="D1879" s="10" t="s">
        <v>23</v>
      </c>
      <c r="E1879" s="10" t="s">
        <v>43</v>
      </c>
      <c r="F1879" s="11" t="s">
        <v>1253</v>
      </c>
      <c r="G1879" s="10">
        <v>2013</v>
      </c>
      <c r="H1879" s="10">
        <v>562880504</v>
      </c>
      <c r="I1879" s="17" t="s">
        <v>1498</v>
      </c>
      <c r="J1879" s="18">
        <v>7704</v>
      </c>
      <c r="K1879" s="19">
        <v>651.21</v>
      </c>
      <c r="L1879" s="19">
        <v>524.96</v>
      </c>
      <c r="M1879" s="19">
        <f>Table1[[#This Row],[Unit_Selling Price]]-Table1[[#This Row],[Unit_Cost]]</f>
        <v>126.25</v>
      </c>
      <c r="N1879" s="19">
        <f>Table1[[#This Row],[Quantity]]*Table1[[#This Row],[unit_per Profit]]</f>
        <v>972630</v>
      </c>
    </row>
    <row r="1880" spans="1:14" x14ac:dyDescent="0.2">
      <c r="A1880" s="10" t="s">
        <v>46</v>
      </c>
      <c r="B1880" s="10" t="s">
        <v>132</v>
      </c>
      <c r="C1880" s="10" t="s">
        <v>56</v>
      </c>
      <c r="D1880" s="10" t="s">
        <v>27</v>
      </c>
      <c r="E1880" s="10" t="s">
        <v>43</v>
      </c>
      <c r="F1880" s="11">
        <v>40706</v>
      </c>
      <c r="G1880" s="10">
        <v>2011</v>
      </c>
      <c r="H1880" s="10">
        <v>974009931</v>
      </c>
      <c r="I1880" s="17" t="s">
        <v>1499</v>
      </c>
      <c r="J1880" s="18">
        <v>38</v>
      </c>
      <c r="K1880" s="19">
        <v>421.89</v>
      </c>
      <c r="L1880" s="19">
        <v>364.69</v>
      </c>
      <c r="M1880" s="19">
        <f>Table1[[#This Row],[Unit_Selling Price]]-Table1[[#This Row],[Unit_Cost]]</f>
        <v>57.2</v>
      </c>
      <c r="N1880" s="19">
        <f>Table1[[#This Row],[Quantity]]*Table1[[#This Row],[unit_per Profit]]</f>
        <v>2173.6</v>
      </c>
    </row>
    <row r="1881" spans="1:14" x14ac:dyDescent="0.2">
      <c r="A1881" s="10" t="s">
        <v>32</v>
      </c>
      <c r="B1881" s="10" t="s">
        <v>189</v>
      </c>
      <c r="C1881" s="10" t="s">
        <v>65</v>
      </c>
      <c r="D1881" s="10" t="s">
        <v>27</v>
      </c>
      <c r="E1881" s="10" t="s">
        <v>28</v>
      </c>
      <c r="F1881" s="11">
        <v>41740</v>
      </c>
      <c r="G1881" s="10">
        <v>2014</v>
      </c>
      <c r="H1881" s="10">
        <v>155508315</v>
      </c>
      <c r="I1881" s="17" t="s">
        <v>580</v>
      </c>
      <c r="J1881" s="18">
        <v>7221</v>
      </c>
      <c r="K1881" s="19">
        <v>9.33</v>
      </c>
      <c r="L1881" s="19">
        <v>6.92</v>
      </c>
      <c r="M1881" s="19">
        <f>Table1[[#This Row],[Unit_Selling Price]]-Table1[[#This Row],[Unit_Cost]]</f>
        <v>2.41</v>
      </c>
      <c r="N1881" s="19">
        <f>Table1[[#This Row],[Quantity]]*Table1[[#This Row],[unit_per Profit]]</f>
        <v>17402.61</v>
      </c>
    </row>
    <row r="1882" spans="1:14" x14ac:dyDescent="0.2">
      <c r="A1882" s="10" t="s">
        <v>46</v>
      </c>
      <c r="B1882" s="10" t="s">
        <v>273</v>
      </c>
      <c r="C1882" s="10" t="s">
        <v>85</v>
      </c>
      <c r="D1882" s="10" t="s">
        <v>23</v>
      </c>
      <c r="E1882" s="10" t="s">
        <v>24</v>
      </c>
      <c r="F1882" s="11">
        <v>41856</v>
      </c>
      <c r="G1882" s="10">
        <v>2014</v>
      </c>
      <c r="H1882" s="10">
        <v>340236985</v>
      </c>
      <c r="I1882" s="17" t="s">
        <v>1357</v>
      </c>
      <c r="J1882" s="18">
        <v>2540</v>
      </c>
      <c r="K1882" s="19">
        <v>668.27</v>
      </c>
      <c r="L1882" s="19">
        <v>502.54</v>
      </c>
      <c r="M1882" s="19">
        <f>Table1[[#This Row],[Unit_Selling Price]]-Table1[[#This Row],[Unit_Cost]]</f>
        <v>165.73</v>
      </c>
      <c r="N1882" s="19">
        <f>Table1[[#This Row],[Quantity]]*Table1[[#This Row],[unit_per Profit]]</f>
        <v>420954.2</v>
      </c>
    </row>
    <row r="1883" spans="1:14" x14ac:dyDescent="0.2">
      <c r="A1883" s="10" t="s">
        <v>29</v>
      </c>
      <c r="B1883" s="10" t="s">
        <v>204</v>
      </c>
      <c r="C1883" s="10" t="s">
        <v>42</v>
      </c>
      <c r="D1883" s="10" t="s">
        <v>23</v>
      </c>
      <c r="E1883" s="10" t="s">
        <v>24</v>
      </c>
      <c r="F1883" s="11">
        <v>42252</v>
      </c>
      <c r="G1883" s="10">
        <v>2015</v>
      </c>
      <c r="H1883" s="10">
        <v>231369769</v>
      </c>
      <c r="I1883" s="17" t="s">
        <v>1500</v>
      </c>
      <c r="J1883" s="18">
        <v>6311</v>
      </c>
      <c r="K1883" s="19">
        <v>109.28</v>
      </c>
      <c r="L1883" s="19">
        <v>35.840000000000003</v>
      </c>
      <c r="M1883" s="19">
        <f>Table1[[#This Row],[Unit_Selling Price]]-Table1[[#This Row],[Unit_Cost]]</f>
        <v>73.44</v>
      </c>
      <c r="N1883" s="19">
        <f>Table1[[#This Row],[Quantity]]*Table1[[#This Row],[unit_per Profit]]</f>
        <v>463479.84</v>
      </c>
    </row>
    <row r="1884" spans="1:14" x14ac:dyDescent="0.2">
      <c r="A1884" s="10" t="s">
        <v>29</v>
      </c>
      <c r="B1884" s="10" t="s">
        <v>161</v>
      </c>
      <c r="C1884" s="10" t="s">
        <v>51</v>
      </c>
      <c r="D1884" s="10" t="s">
        <v>23</v>
      </c>
      <c r="E1884" s="10" t="s">
        <v>24</v>
      </c>
      <c r="F1884" s="11" t="s">
        <v>786</v>
      </c>
      <c r="G1884" s="10">
        <v>2016</v>
      </c>
      <c r="H1884" s="10">
        <v>852392995</v>
      </c>
      <c r="I1884" s="17" t="s">
        <v>834</v>
      </c>
      <c r="J1884" s="18">
        <v>884</v>
      </c>
      <c r="K1884" s="19">
        <v>437.2</v>
      </c>
      <c r="L1884" s="19">
        <v>263.33</v>
      </c>
      <c r="M1884" s="19">
        <f>Table1[[#This Row],[Unit_Selling Price]]-Table1[[#This Row],[Unit_Cost]]</f>
        <v>173.87</v>
      </c>
      <c r="N1884" s="19">
        <f>Table1[[#This Row],[Quantity]]*Table1[[#This Row],[unit_per Profit]]</f>
        <v>153701.07999999999</v>
      </c>
    </row>
    <row r="1885" spans="1:14" x14ac:dyDescent="0.2">
      <c r="A1885" s="10" t="s">
        <v>29</v>
      </c>
      <c r="B1885" s="10" t="s">
        <v>184</v>
      </c>
      <c r="C1885" s="10" t="s">
        <v>26</v>
      </c>
      <c r="D1885" s="10" t="s">
        <v>27</v>
      </c>
      <c r="E1885" s="10" t="s">
        <v>24</v>
      </c>
      <c r="F1885" s="11">
        <v>41069</v>
      </c>
      <c r="G1885" s="10">
        <v>2012</v>
      </c>
      <c r="H1885" s="10">
        <v>597105491</v>
      </c>
      <c r="I1885" s="17" t="s">
        <v>722</v>
      </c>
      <c r="J1885" s="18">
        <v>5639</v>
      </c>
      <c r="K1885" s="19">
        <v>152.58000000000001</v>
      </c>
      <c r="L1885" s="19">
        <v>97.44</v>
      </c>
      <c r="M1885" s="19">
        <f>Table1[[#This Row],[Unit_Selling Price]]-Table1[[#This Row],[Unit_Cost]]</f>
        <v>55.14</v>
      </c>
      <c r="N1885" s="19">
        <f>Table1[[#This Row],[Quantity]]*Table1[[#This Row],[unit_per Profit]]</f>
        <v>310934.46000000002</v>
      </c>
    </row>
    <row r="1886" spans="1:14" x14ac:dyDescent="0.2">
      <c r="A1886" s="10" t="s">
        <v>37</v>
      </c>
      <c r="B1886" s="10" t="s">
        <v>151</v>
      </c>
      <c r="C1886" s="10" t="s">
        <v>65</v>
      </c>
      <c r="D1886" s="10" t="s">
        <v>27</v>
      </c>
      <c r="E1886" s="10" t="s">
        <v>35</v>
      </c>
      <c r="F1886" s="11" t="s">
        <v>1501</v>
      </c>
      <c r="G1886" s="10">
        <v>2016</v>
      </c>
      <c r="H1886" s="10">
        <v>179618585</v>
      </c>
      <c r="I1886" s="17" t="s">
        <v>1502</v>
      </c>
      <c r="J1886" s="18">
        <v>1986</v>
      </c>
      <c r="K1886" s="19">
        <v>9.33</v>
      </c>
      <c r="L1886" s="19">
        <v>6.92</v>
      </c>
      <c r="M1886" s="19">
        <f>Table1[[#This Row],[Unit_Selling Price]]-Table1[[#This Row],[Unit_Cost]]</f>
        <v>2.41</v>
      </c>
      <c r="N1886" s="19">
        <f>Table1[[#This Row],[Quantity]]*Table1[[#This Row],[unit_per Profit]]</f>
        <v>4786.26</v>
      </c>
    </row>
    <row r="1887" spans="1:14" x14ac:dyDescent="0.2">
      <c r="A1887" s="10" t="s">
        <v>46</v>
      </c>
      <c r="B1887" s="10" t="s">
        <v>115</v>
      </c>
      <c r="C1887" s="10" t="s">
        <v>65</v>
      </c>
      <c r="D1887" s="10" t="s">
        <v>27</v>
      </c>
      <c r="E1887" s="10" t="s">
        <v>43</v>
      </c>
      <c r="F1887" s="11" t="s">
        <v>1503</v>
      </c>
      <c r="G1887" s="10">
        <v>2014</v>
      </c>
      <c r="H1887" s="10">
        <v>384356105</v>
      </c>
      <c r="I1887" s="17" t="s">
        <v>1494</v>
      </c>
      <c r="J1887" s="18">
        <v>8368</v>
      </c>
      <c r="K1887" s="19">
        <v>9.33</v>
      </c>
      <c r="L1887" s="19">
        <v>6.92</v>
      </c>
      <c r="M1887" s="19">
        <f>Table1[[#This Row],[Unit_Selling Price]]-Table1[[#This Row],[Unit_Cost]]</f>
        <v>2.41</v>
      </c>
      <c r="N1887" s="19">
        <f>Table1[[#This Row],[Quantity]]*Table1[[#This Row],[unit_per Profit]]</f>
        <v>20166.88</v>
      </c>
    </row>
    <row r="1888" spans="1:14" x14ac:dyDescent="0.2">
      <c r="A1888" s="10" t="s">
        <v>29</v>
      </c>
      <c r="B1888" s="10" t="s">
        <v>197</v>
      </c>
      <c r="C1888" s="10" t="s">
        <v>65</v>
      </c>
      <c r="D1888" s="10" t="s">
        <v>27</v>
      </c>
      <c r="E1888" s="10" t="s">
        <v>35</v>
      </c>
      <c r="F1888" s="11">
        <v>42463</v>
      </c>
      <c r="G1888" s="10">
        <v>2016</v>
      </c>
      <c r="H1888" s="10">
        <v>716054379</v>
      </c>
      <c r="I1888" s="17" t="s">
        <v>1504</v>
      </c>
      <c r="J1888" s="18">
        <v>5258</v>
      </c>
      <c r="K1888" s="19">
        <v>9.33</v>
      </c>
      <c r="L1888" s="19">
        <v>6.92</v>
      </c>
      <c r="M1888" s="19">
        <f>Table1[[#This Row],[Unit_Selling Price]]-Table1[[#This Row],[Unit_Cost]]</f>
        <v>2.41</v>
      </c>
      <c r="N1888" s="19">
        <f>Table1[[#This Row],[Quantity]]*Table1[[#This Row],[unit_per Profit]]</f>
        <v>12671.78</v>
      </c>
    </row>
    <row r="1889" spans="1:14" x14ac:dyDescent="0.2">
      <c r="A1889" s="10" t="s">
        <v>46</v>
      </c>
      <c r="B1889" s="10" t="s">
        <v>136</v>
      </c>
      <c r="C1889" s="10" t="s">
        <v>85</v>
      </c>
      <c r="D1889" s="10" t="s">
        <v>23</v>
      </c>
      <c r="E1889" s="10" t="s">
        <v>35</v>
      </c>
      <c r="F1889" s="11" t="s">
        <v>926</v>
      </c>
      <c r="G1889" s="10">
        <v>2014</v>
      </c>
      <c r="H1889" s="10">
        <v>749762237</v>
      </c>
      <c r="I1889" s="17">
        <v>41678</v>
      </c>
      <c r="J1889" s="18">
        <v>162</v>
      </c>
      <c r="K1889" s="19">
        <v>668.27</v>
      </c>
      <c r="L1889" s="19">
        <v>502.54</v>
      </c>
      <c r="M1889" s="19">
        <f>Table1[[#This Row],[Unit_Selling Price]]-Table1[[#This Row],[Unit_Cost]]</f>
        <v>165.73</v>
      </c>
      <c r="N1889" s="19">
        <f>Table1[[#This Row],[Quantity]]*Table1[[#This Row],[unit_per Profit]]</f>
        <v>26848.26</v>
      </c>
    </row>
    <row r="1890" spans="1:14" x14ac:dyDescent="0.2">
      <c r="A1890" s="10" t="s">
        <v>40</v>
      </c>
      <c r="B1890" s="10" t="s">
        <v>201</v>
      </c>
      <c r="C1890" s="10" t="s">
        <v>31</v>
      </c>
      <c r="D1890" s="10" t="s">
        <v>27</v>
      </c>
      <c r="E1890" s="10" t="s">
        <v>43</v>
      </c>
      <c r="F1890" s="11">
        <v>40241</v>
      </c>
      <c r="G1890" s="10">
        <v>2010</v>
      </c>
      <c r="H1890" s="10">
        <v>580841004</v>
      </c>
      <c r="I1890" s="17" t="s">
        <v>1505</v>
      </c>
      <c r="J1890" s="18">
        <v>2616</v>
      </c>
      <c r="K1890" s="19">
        <v>47.45</v>
      </c>
      <c r="L1890" s="19">
        <v>31.79</v>
      </c>
      <c r="M1890" s="19">
        <f>Table1[[#This Row],[Unit_Selling Price]]-Table1[[#This Row],[Unit_Cost]]</f>
        <v>15.66</v>
      </c>
      <c r="N1890" s="19">
        <f>Table1[[#This Row],[Quantity]]*Table1[[#This Row],[unit_per Profit]]</f>
        <v>40966.559999999998</v>
      </c>
    </row>
    <row r="1891" spans="1:14" x14ac:dyDescent="0.2">
      <c r="A1891" s="10" t="s">
        <v>32</v>
      </c>
      <c r="B1891" s="10" t="s">
        <v>82</v>
      </c>
      <c r="C1891" s="10" t="s">
        <v>65</v>
      </c>
      <c r="D1891" s="10" t="s">
        <v>23</v>
      </c>
      <c r="E1891" s="10" t="s">
        <v>24</v>
      </c>
      <c r="F1891" s="11" t="s">
        <v>1506</v>
      </c>
      <c r="G1891" s="10">
        <v>2016</v>
      </c>
      <c r="H1891" s="10">
        <v>374964511</v>
      </c>
      <c r="I1891" s="17">
        <v>42625</v>
      </c>
      <c r="J1891" s="18">
        <v>9186</v>
      </c>
      <c r="K1891" s="19">
        <v>9.33</v>
      </c>
      <c r="L1891" s="19">
        <v>6.92</v>
      </c>
      <c r="M1891" s="19">
        <f>Table1[[#This Row],[Unit_Selling Price]]-Table1[[#This Row],[Unit_Cost]]</f>
        <v>2.41</v>
      </c>
      <c r="N1891" s="19">
        <f>Table1[[#This Row],[Quantity]]*Table1[[#This Row],[unit_per Profit]]</f>
        <v>22138.26</v>
      </c>
    </row>
    <row r="1892" spans="1:14" x14ac:dyDescent="0.2">
      <c r="A1892" s="10" t="s">
        <v>46</v>
      </c>
      <c r="B1892" s="10" t="s">
        <v>71</v>
      </c>
      <c r="C1892" s="10" t="s">
        <v>31</v>
      </c>
      <c r="D1892" s="10" t="s">
        <v>23</v>
      </c>
      <c r="E1892" s="10" t="s">
        <v>35</v>
      </c>
      <c r="F1892" s="11">
        <v>40756</v>
      </c>
      <c r="G1892" s="10">
        <v>2011</v>
      </c>
      <c r="H1892" s="10">
        <v>818119084</v>
      </c>
      <c r="I1892" s="17" t="s">
        <v>997</v>
      </c>
      <c r="J1892" s="18">
        <v>8472</v>
      </c>
      <c r="K1892" s="19">
        <v>47.45</v>
      </c>
      <c r="L1892" s="19">
        <v>31.79</v>
      </c>
      <c r="M1892" s="19">
        <f>Table1[[#This Row],[Unit_Selling Price]]-Table1[[#This Row],[Unit_Cost]]</f>
        <v>15.66</v>
      </c>
      <c r="N1892" s="19">
        <f>Table1[[#This Row],[Quantity]]*Table1[[#This Row],[unit_per Profit]]</f>
        <v>132671.51999999999</v>
      </c>
    </row>
    <row r="1893" spans="1:14" x14ac:dyDescent="0.2">
      <c r="A1893" s="10" t="s">
        <v>40</v>
      </c>
      <c r="B1893" s="10" t="s">
        <v>140</v>
      </c>
      <c r="C1893" s="10" t="s">
        <v>34</v>
      </c>
      <c r="D1893" s="10" t="s">
        <v>27</v>
      </c>
      <c r="E1893" s="10" t="s">
        <v>24</v>
      </c>
      <c r="F1893" s="11" t="s">
        <v>537</v>
      </c>
      <c r="G1893" s="10">
        <v>2011</v>
      </c>
      <c r="H1893" s="10">
        <v>866603553</v>
      </c>
      <c r="I1893" s="17">
        <v>41092</v>
      </c>
      <c r="J1893" s="18">
        <v>6104</v>
      </c>
      <c r="K1893" s="19">
        <v>205.7</v>
      </c>
      <c r="L1893" s="19">
        <v>117.11</v>
      </c>
      <c r="M1893" s="19">
        <f>Table1[[#This Row],[Unit_Selling Price]]-Table1[[#This Row],[Unit_Cost]]</f>
        <v>88.59</v>
      </c>
      <c r="N1893" s="19">
        <f>Table1[[#This Row],[Quantity]]*Table1[[#This Row],[unit_per Profit]]</f>
        <v>540753.36</v>
      </c>
    </row>
    <row r="1894" spans="1:14" x14ac:dyDescent="0.2">
      <c r="A1894" s="10" t="s">
        <v>59</v>
      </c>
      <c r="B1894" s="10" t="s">
        <v>225</v>
      </c>
      <c r="C1894" s="10" t="s">
        <v>85</v>
      </c>
      <c r="D1894" s="10" t="s">
        <v>23</v>
      </c>
      <c r="E1894" s="10" t="s">
        <v>24</v>
      </c>
      <c r="F1894" s="11">
        <v>42984</v>
      </c>
      <c r="G1894" s="10">
        <v>2017</v>
      </c>
      <c r="H1894" s="10">
        <v>897029244</v>
      </c>
      <c r="I1894" s="17" t="s">
        <v>911</v>
      </c>
      <c r="J1894" s="18">
        <v>9742</v>
      </c>
      <c r="K1894" s="19">
        <v>668.27</v>
      </c>
      <c r="L1894" s="19">
        <v>502.54</v>
      </c>
      <c r="M1894" s="19">
        <f>Table1[[#This Row],[Unit_Selling Price]]-Table1[[#This Row],[Unit_Cost]]</f>
        <v>165.73</v>
      </c>
      <c r="N1894" s="19">
        <f>Table1[[#This Row],[Quantity]]*Table1[[#This Row],[unit_per Profit]]</f>
        <v>1614541.66</v>
      </c>
    </row>
    <row r="1895" spans="1:14" x14ac:dyDescent="0.2">
      <c r="A1895" s="10" t="s">
        <v>278</v>
      </c>
      <c r="B1895" s="10" t="s">
        <v>114</v>
      </c>
      <c r="C1895" s="10" t="s">
        <v>31</v>
      </c>
      <c r="D1895" s="10" t="s">
        <v>23</v>
      </c>
      <c r="E1895" s="10" t="s">
        <v>24</v>
      </c>
      <c r="F1895" s="11" t="s">
        <v>812</v>
      </c>
      <c r="G1895" s="10">
        <v>2014</v>
      </c>
      <c r="H1895" s="10">
        <v>456319987</v>
      </c>
      <c r="I1895" s="17">
        <v>41650</v>
      </c>
      <c r="J1895" s="18">
        <v>4080</v>
      </c>
      <c r="K1895" s="19">
        <v>47.45</v>
      </c>
      <c r="L1895" s="19">
        <v>31.79</v>
      </c>
      <c r="M1895" s="19">
        <f>Table1[[#This Row],[Unit_Selling Price]]-Table1[[#This Row],[Unit_Cost]]</f>
        <v>15.66</v>
      </c>
      <c r="N1895" s="19">
        <f>Table1[[#This Row],[Quantity]]*Table1[[#This Row],[unit_per Profit]]</f>
        <v>63892.800000000003</v>
      </c>
    </row>
    <row r="1896" spans="1:14" x14ac:dyDescent="0.2">
      <c r="A1896" s="10" t="s">
        <v>29</v>
      </c>
      <c r="B1896" s="10" t="s">
        <v>57</v>
      </c>
      <c r="C1896" s="10" t="s">
        <v>49</v>
      </c>
      <c r="D1896" s="10" t="s">
        <v>27</v>
      </c>
      <c r="E1896" s="10" t="s">
        <v>28</v>
      </c>
      <c r="F1896" s="11" t="s">
        <v>1072</v>
      </c>
      <c r="G1896" s="10">
        <v>2015</v>
      </c>
      <c r="H1896" s="10">
        <v>511712110</v>
      </c>
      <c r="I1896" s="17">
        <v>42190</v>
      </c>
      <c r="J1896" s="18">
        <v>5839</v>
      </c>
      <c r="K1896" s="19">
        <v>651.21</v>
      </c>
      <c r="L1896" s="19">
        <v>524.96</v>
      </c>
      <c r="M1896" s="19">
        <f>Table1[[#This Row],[Unit_Selling Price]]-Table1[[#This Row],[Unit_Cost]]</f>
        <v>126.25</v>
      </c>
      <c r="N1896" s="19">
        <f>Table1[[#This Row],[Quantity]]*Table1[[#This Row],[unit_per Profit]]</f>
        <v>737173.75</v>
      </c>
    </row>
    <row r="1897" spans="1:14" x14ac:dyDescent="0.2">
      <c r="A1897" s="10" t="s">
        <v>32</v>
      </c>
      <c r="B1897" s="10" t="s">
        <v>210</v>
      </c>
      <c r="C1897" s="10" t="s">
        <v>65</v>
      </c>
      <c r="D1897" s="10" t="s">
        <v>23</v>
      </c>
      <c r="E1897" s="10" t="s">
        <v>28</v>
      </c>
      <c r="F1897" s="11">
        <v>41000</v>
      </c>
      <c r="G1897" s="10">
        <v>2012</v>
      </c>
      <c r="H1897" s="10">
        <v>300754439</v>
      </c>
      <c r="I1897" s="17">
        <v>41062</v>
      </c>
      <c r="J1897" s="18">
        <v>8777</v>
      </c>
      <c r="K1897" s="19">
        <v>9.33</v>
      </c>
      <c r="L1897" s="19">
        <v>6.92</v>
      </c>
      <c r="M1897" s="19">
        <f>Table1[[#This Row],[Unit_Selling Price]]-Table1[[#This Row],[Unit_Cost]]</f>
        <v>2.41</v>
      </c>
      <c r="N1897" s="19">
        <f>Table1[[#This Row],[Quantity]]*Table1[[#This Row],[unit_per Profit]]</f>
        <v>21152.57</v>
      </c>
    </row>
    <row r="1898" spans="1:14" x14ac:dyDescent="0.2">
      <c r="A1898" s="10" t="s">
        <v>29</v>
      </c>
      <c r="B1898" s="10" t="s">
        <v>86</v>
      </c>
      <c r="C1898" s="10" t="s">
        <v>22</v>
      </c>
      <c r="D1898" s="10" t="s">
        <v>27</v>
      </c>
      <c r="E1898" s="10" t="s">
        <v>28</v>
      </c>
      <c r="F1898" s="11">
        <v>41829</v>
      </c>
      <c r="G1898" s="10">
        <v>2014</v>
      </c>
      <c r="H1898" s="10">
        <v>481308305</v>
      </c>
      <c r="I1898" s="17" t="s">
        <v>332</v>
      </c>
      <c r="J1898" s="18">
        <v>8678</v>
      </c>
      <c r="K1898" s="19">
        <v>255.28</v>
      </c>
      <c r="L1898" s="19">
        <v>159.41999999999999</v>
      </c>
      <c r="M1898" s="19">
        <f>Table1[[#This Row],[Unit_Selling Price]]-Table1[[#This Row],[Unit_Cost]]</f>
        <v>95.86</v>
      </c>
      <c r="N1898" s="19">
        <f>Table1[[#This Row],[Quantity]]*Table1[[#This Row],[unit_per Profit]]</f>
        <v>831873.08</v>
      </c>
    </row>
    <row r="1899" spans="1:14" x14ac:dyDescent="0.2">
      <c r="A1899" s="10" t="s">
        <v>46</v>
      </c>
      <c r="B1899" s="10" t="s">
        <v>175</v>
      </c>
      <c r="C1899" s="10" t="s">
        <v>49</v>
      </c>
      <c r="D1899" s="10" t="s">
        <v>23</v>
      </c>
      <c r="E1899" s="10" t="s">
        <v>43</v>
      </c>
      <c r="F1899" s="11" t="s">
        <v>728</v>
      </c>
      <c r="G1899" s="10">
        <v>2014</v>
      </c>
      <c r="H1899" s="10">
        <v>881547534</v>
      </c>
      <c r="I1899" s="17">
        <v>41894</v>
      </c>
      <c r="J1899" s="18">
        <v>8360</v>
      </c>
      <c r="K1899" s="19">
        <v>651.21</v>
      </c>
      <c r="L1899" s="19">
        <v>524.96</v>
      </c>
      <c r="M1899" s="19">
        <f>Table1[[#This Row],[Unit_Selling Price]]-Table1[[#This Row],[Unit_Cost]]</f>
        <v>126.25</v>
      </c>
      <c r="N1899" s="19">
        <f>Table1[[#This Row],[Quantity]]*Table1[[#This Row],[unit_per Profit]]</f>
        <v>1055450</v>
      </c>
    </row>
    <row r="1900" spans="1:14" x14ac:dyDescent="0.2">
      <c r="A1900" s="10" t="s">
        <v>37</v>
      </c>
      <c r="B1900" s="10" t="s">
        <v>79</v>
      </c>
      <c r="C1900" s="10" t="s">
        <v>22</v>
      </c>
      <c r="D1900" s="10" t="s">
        <v>27</v>
      </c>
      <c r="E1900" s="10" t="s">
        <v>28</v>
      </c>
      <c r="F1900" s="11" t="s">
        <v>1398</v>
      </c>
      <c r="G1900" s="10">
        <v>2012</v>
      </c>
      <c r="H1900" s="10">
        <v>949958455</v>
      </c>
      <c r="I1900" s="17">
        <v>41365</v>
      </c>
      <c r="J1900" s="18">
        <v>2672</v>
      </c>
      <c r="K1900" s="19">
        <v>255.28</v>
      </c>
      <c r="L1900" s="19">
        <v>159.41999999999999</v>
      </c>
      <c r="M1900" s="19">
        <f>Table1[[#This Row],[Unit_Selling Price]]-Table1[[#This Row],[Unit_Cost]]</f>
        <v>95.86</v>
      </c>
      <c r="N1900" s="19">
        <f>Table1[[#This Row],[Quantity]]*Table1[[#This Row],[unit_per Profit]]</f>
        <v>256137.92</v>
      </c>
    </row>
    <row r="1901" spans="1:14" x14ac:dyDescent="0.2">
      <c r="A1901" s="10" t="s">
        <v>278</v>
      </c>
      <c r="B1901" s="10" t="s">
        <v>179</v>
      </c>
      <c r="C1901" s="10" t="s">
        <v>49</v>
      </c>
      <c r="D1901" s="10" t="s">
        <v>23</v>
      </c>
      <c r="E1901" s="10" t="s">
        <v>28</v>
      </c>
      <c r="F1901" s="11" t="s">
        <v>1507</v>
      </c>
      <c r="G1901" s="10">
        <v>2013</v>
      </c>
      <c r="H1901" s="10">
        <v>205339896</v>
      </c>
      <c r="I1901" s="17" t="s">
        <v>1508</v>
      </c>
      <c r="J1901" s="18">
        <v>3493</v>
      </c>
      <c r="K1901" s="19">
        <v>651.21</v>
      </c>
      <c r="L1901" s="19">
        <v>524.96</v>
      </c>
      <c r="M1901" s="19">
        <f>Table1[[#This Row],[Unit_Selling Price]]-Table1[[#This Row],[Unit_Cost]]</f>
        <v>126.25</v>
      </c>
      <c r="N1901" s="19">
        <f>Table1[[#This Row],[Quantity]]*Table1[[#This Row],[unit_per Profit]]</f>
        <v>440991.25</v>
      </c>
    </row>
    <row r="1902" spans="1:14" x14ac:dyDescent="0.2">
      <c r="A1902" s="10" t="s">
        <v>46</v>
      </c>
      <c r="B1902" s="10" t="s">
        <v>220</v>
      </c>
      <c r="C1902" s="10" t="s">
        <v>31</v>
      </c>
      <c r="D1902" s="10" t="s">
        <v>23</v>
      </c>
      <c r="E1902" s="10" t="s">
        <v>43</v>
      </c>
      <c r="F1902" s="11">
        <v>42496</v>
      </c>
      <c r="G1902" s="10">
        <v>2016</v>
      </c>
      <c r="H1902" s="10">
        <v>486803185</v>
      </c>
      <c r="I1902" s="17">
        <v>42589</v>
      </c>
      <c r="J1902" s="18">
        <v>4735</v>
      </c>
      <c r="K1902" s="19">
        <v>47.45</v>
      </c>
      <c r="L1902" s="19">
        <v>31.79</v>
      </c>
      <c r="M1902" s="19">
        <f>Table1[[#This Row],[Unit_Selling Price]]-Table1[[#This Row],[Unit_Cost]]</f>
        <v>15.66</v>
      </c>
      <c r="N1902" s="19">
        <f>Table1[[#This Row],[Quantity]]*Table1[[#This Row],[unit_per Profit]]</f>
        <v>74150.100000000006</v>
      </c>
    </row>
    <row r="1903" spans="1:14" x14ac:dyDescent="0.2">
      <c r="A1903" s="10" t="s">
        <v>37</v>
      </c>
      <c r="B1903" s="10" t="s">
        <v>55</v>
      </c>
      <c r="C1903" s="10" t="s">
        <v>22</v>
      </c>
      <c r="D1903" s="10" t="s">
        <v>23</v>
      </c>
      <c r="E1903" s="10" t="s">
        <v>24</v>
      </c>
      <c r="F1903" s="11" t="s">
        <v>546</v>
      </c>
      <c r="G1903" s="10">
        <v>2016</v>
      </c>
      <c r="H1903" s="10">
        <v>103772151</v>
      </c>
      <c r="I1903" s="17" t="s">
        <v>1192</v>
      </c>
      <c r="J1903" s="18">
        <v>7340</v>
      </c>
      <c r="K1903" s="19">
        <v>255.28</v>
      </c>
      <c r="L1903" s="19">
        <v>159.41999999999999</v>
      </c>
      <c r="M1903" s="19">
        <f>Table1[[#This Row],[Unit_Selling Price]]-Table1[[#This Row],[Unit_Cost]]</f>
        <v>95.86</v>
      </c>
      <c r="N1903" s="19">
        <f>Table1[[#This Row],[Quantity]]*Table1[[#This Row],[unit_per Profit]]</f>
        <v>703612.4</v>
      </c>
    </row>
    <row r="1904" spans="1:14" x14ac:dyDescent="0.2">
      <c r="A1904" s="10" t="s">
        <v>32</v>
      </c>
      <c r="B1904" s="10" t="s">
        <v>170</v>
      </c>
      <c r="C1904" s="10" t="s">
        <v>26</v>
      </c>
      <c r="D1904" s="10" t="s">
        <v>23</v>
      </c>
      <c r="E1904" s="10" t="s">
        <v>43</v>
      </c>
      <c r="F1904" s="11" t="s">
        <v>1509</v>
      </c>
      <c r="G1904" s="10">
        <v>2010</v>
      </c>
      <c r="H1904" s="10">
        <v>585983121</v>
      </c>
      <c r="I1904" s="17">
        <v>40787</v>
      </c>
      <c r="J1904" s="18">
        <v>4282</v>
      </c>
      <c r="K1904" s="19">
        <v>152.58000000000001</v>
      </c>
      <c r="L1904" s="19">
        <v>97.44</v>
      </c>
      <c r="M1904" s="19">
        <f>Table1[[#This Row],[Unit_Selling Price]]-Table1[[#This Row],[Unit_Cost]]</f>
        <v>55.14</v>
      </c>
      <c r="N1904" s="19">
        <f>Table1[[#This Row],[Quantity]]*Table1[[#This Row],[unit_per Profit]]</f>
        <v>236109.48</v>
      </c>
    </row>
    <row r="1905" spans="1:14" x14ac:dyDescent="0.2">
      <c r="A1905" s="10" t="s">
        <v>46</v>
      </c>
      <c r="B1905" s="10" t="s">
        <v>143</v>
      </c>
      <c r="C1905" s="10" t="s">
        <v>42</v>
      </c>
      <c r="D1905" s="10" t="s">
        <v>27</v>
      </c>
      <c r="E1905" s="10" t="s">
        <v>35</v>
      </c>
      <c r="F1905" s="11" t="s">
        <v>1184</v>
      </c>
      <c r="G1905" s="10">
        <v>2016</v>
      </c>
      <c r="H1905" s="10">
        <v>833484923</v>
      </c>
      <c r="I1905" s="17">
        <v>42381</v>
      </c>
      <c r="J1905" s="18">
        <v>5566</v>
      </c>
      <c r="K1905" s="19">
        <v>109.28</v>
      </c>
      <c r="L1905" s="19">
        <v>35.840000000000003</v>
      </c>
      <c r="M1905" s="19">
        <f>Table1[[#This Row],[Unit_Selling Price]]-Table1[[#This Row],[Unit_Cost]]</f>
        <v>73.44</v>
      </c>
      <c r="N1905" s="19">
        <f>Table1[[#This Row],[Quantity]]*Table1[[#This Row],[unit_per Profit]]</f>
        <v>408767.04</v>
      </c>
    </row>
    <row r="1906" spans="1:14" x14ac:dyDescent="0.2">
      <c r="A1906" s="10" t="s">
        <v>29</v>
      </c>
      <c r="B1906" s="10" t="s">
        <v>197</v>
      </c>
      <c r="C1906" s="10" t="s">
        <v>85</v>
      </c>
      <c r="D1906" s="10" t="s">
        <v>23</v>
      </c>
      <c r="E1906" s="10" t="s">
        <v>28</v>
      </c>
      <c r="F1906" s="11" t="s">
        <v>858</v>
      </c>
      <c r="G1906" s="10">
        <v>2014</v>
      </c>
      <c r="H1906" s="10">
        <v>266638886</v>
      </c>
      <c r="I1906" s="17" t="s">
        <v>1328</v>
      </c>
      <c r="J1906" s="18">
        <v>3227</v>
      </c>
      <c r="K1906" s="19">
        <v>668.27</v>
      </c>
      <c r="L1906" s="19">
        <v>502.54</v>
      </c>
      <c r="M1906" s="19">
        <f>Table1[[#This Row],[Unit_Selling Price]]-Table1[[#This Row],[Unit_Cost]]</f>
        <v>165.73</v>
      </c>
      <c r="N1906" s="19">
        <f>Table1[[#This Row],[Quantity]]*Table1[[#This Row],[unit_per Profit]]</f>
        <v>534810.71</v>
      </c>
    </row>
    <row r="1907" spans="1:14" x14ac:dyDescent="0.2">
      <c r="A1907" s="10" t="s">
        <v>32</v>
      </c>
      <c r="B1907" s="10" t="s">
        <v>210</v>
      </c>
      <c r="C1907" s="10" t="s">
        <v>31</v>
      </c>
      <c r="D1907" s="10" t="s">
        <v>27</v>
      </c>
      <c r="E1907" s="10" t="s">
        <v>24</v>
      </c>
      <c r="F1907" s="11" t="s">
        <v>287</v>
      </c>
      <c r="G1907" s="10">
        <v>2011</v>
      </c>
      <c r="H1907" s="10">
        <v>176118838</v>
      </c>
      <c r="I1907" s="17" t="s">
        <v>1371</v>
      </c>
      <c r="J1907" s="18">
        <v>6333</v>
      </c>
      <c r="K1907" s="19">
        <v>47.45</v>
      </c>
      <c r="L1907" s="19">
        <v>31.79</v>
      </c>
      <c r="M1907" s="19">
        <f>Table1[[#This Row],[Unit_Selling Price]]-Table1[[#This Row],[Unit_Cost]]</f>
        <v>15.66</v>
      </c>
      <c r="N1907" s="19">
        <f>Table1[[#This Row],[Quantity]]*Table1[[#This Row],[unit_per Profit]]</f>
        <v>99174.78</v>
      </c>
    </row>
    <row r="1908" spans="1:14" x14ac:dyDescent="0.2">
      <c r="A1908" s="10" t="s">
        <v>32</v>
      </c>
      <c r="B1908" s="10" t="s">
        <v>52</v>
      </c>
      <c r="C1908" s="10" t="s">
        <v>51</v>
      </c>
      <c r="D1908" s="10" t="s">
        <v>23</v>
      </c>
      <c r="E1908" s="10" t="s">
        <v>24</v>
      </c>
      <c r="F1908" s="11" t="s">
        <v>966</v>
      </c>
      <c r="G1908" s="10">
        <v>2016</v>
      </c>
      <c r="H1908" s="10">
        <v>572911107</v>
      </c>
      <c r="I1908" s="17">
        <v>42555</v>
      </c>
      <c r="J1908" s="18">
        <v>5983</v>
      </c>
      <c r="K1908" s="19">
        <v>437.2</v>
      </c>
      <c r="L1908" s="19">
        <v>263.33</v>
      </c>
      <c r="M1908" s="19">
        <f>Table1[[#This Row],[Unit_Selling Price]]-Table1[[#This Row],[Unit_Cost]]</f>
        <v>173.87</v>
      </c>
      <c r="N1908" s="19">
        <f>Table1[[#This Row],[Quantity]]*Table1[[#This Row],[unit_per Profit]]</f>
        <v>1040264.21</v>
      </c>
    </row>
    <row r="1909" spans="1:14" x14ac:dyDescent="0.2">
      <c r="A1909" s="10" t="s">
        <v>29</v>
      </c>
      <c r="B1909" s="10" t="s">
        <v>270</v>
      </c>
      <c r="C1909" s="10" t="s">
        <v>56</v>
      </c>
      <c r="D1909" s="10" t="s">
        <v>23</v>
      </c>
      <c r="E1909" s="10" t="s">
        <v>43</v>
      </c>
      <c r="F1909" s="11" t="s">
        <v>1183</v>
      </c>
      <c r="G1909" s="10">
        <v>2012</v>
      </c>
      <c r="H1909" s="10">
        <v>638314521</v>
      </c>
      <c r="I1909" s="17" t="s">
        <v>1510</v>
      </c>
      <c r="J1909" s="18">
        <v>306</v>
      </c>
      <c r="K1909" s="19">
        <v>421.89</v>
      </c>
      <c r="L1909" s="19">
        <v>364.69</v>
      </c>
      <c r="M1909" s="19">
        <f>Table1[[#This Row],[Unit_Selling Price]]-Table1[[#This Row],[Unit_Cost]]</f>
        <v>57.2</v>
      </c>
      <c r="N1909" s="19">
        <f>Table1[[#This Row],[Quantity]]*Table1[[#This Row],[unit_per Profit]]</f>
        <v>17503.2</v>
      </c>
    </row>
    <row r="1910" spans="1:14" x14ac:dyDescent="0.2">
      <c r="A1910" s="10" t="s">
        <v>37</v>
      </c>
      <c r="B1910" s="10" t="s">
        <v>38</v>
      </c>
      <c r="C1910" s="10" t="s">
        <v>39</v>
      </c>
      <c r="D1910" s="10" t="s">
        <v>23</v>
      </c>
      <c r="E1910" s="10" t="s">
        <v>43</v>
      </c>
      <c r="F1910" s="11">
        <v>42130</v>
      </c>
      <c r="G1910" s="10">
        <v>2015</v>
      </c>
      <c r="H1910" s="10">
        <v>973940408</v>
      </c>
      <c r="I1910" s="17">
        <v>42131</v>
      </c>
      <c r="J1910" s="18">
        <v>9465</v>
      </c>
      <c r="K1910" s="19">
        <v>81.73</v>
      </c>
      <c r="L1910" s="19">
        <v>56.67</v>
      </c>
      <c r="M1910" s="19">
        <f>Table1[[#This Row],[Unit_Selling Price]]-Table1[[#This Row],[Unit_Cost]]</f>
        <v>25.06</v>
      </c>
      <c r="N1910" s="19">
        <f>Table1[[#This Row],[Quantity]]*Table1[[#This Row],[unit_per Profit]]</f>
        <v>237192.9</v>
      </c>
    </row>
    <row r="1911" spans="1:14" x14ac:dyDescent="0.2">
      <c r="A1911" s="10" t="s">
        <v>46</v>
      </c>
      <c r="B1911" s="10" t="s">
        <v>150</v>
      </c>
      <c r="C1911" s="10" t="s">
        <v>77</v>
      </c>
      <c r="D1911" s="10" t="s">
        <v>23</v>
      </c>
      <c r="E1911" s="10" t="s">
        <v>43</v>
      </c>
      <c r="F1911" s="11" t="s">
        <v>1200</v>
      </c>
      <c r="G1911" s="10">
        <v>2013</v>
      </c>
      <c r="H1911" s="10">
        <v>451712596</v>
      </c>
      <c r="I1911" s="17" t="s">
        <v>528</v>
      </c>
      <c r="J1911" s="18">
        <v>650</v>
      </c>
      <c r="K1911" s="19">
        <v>154.06</v>
      </c>
      <c r="L1911" s="19">
        <v>90.93</v>
      </c>
      <c r="M1911" s="19">
        <f>Table1[[#This Row],[Unit_Selling Price]]-Table1[[#This Row],[Unit_Cost]]</f>
        <v>63.13</v>
      </c>
      <c r="N1911" s="19">
        <f>Table1[[#This Row],[Quantity]]*Table1[[#This Row],[unit_per Profit]]</f>
        <v>41034.5</v>
      </c>
    </row>
    <row r="1912" spans="1:14" x14ac:dyDescent="0.2">
      <c r="A1912" s="10" t="s">
        <v>46</v>
      </c>
      <c r="B1912" s="10" t="s">
        <v>137</v>
      </c>
      <c r="C1912" s="10" t="s">
        <v>51</v>
      </c>
      <c r="D1912" s="10" t="s">
        <v>23</v>
      </c>
      <c r="E1912" s="10" t="s">
        <v>28</v>
      </c>
      <c r="F1912" s="11">
        <v>41132</v>
      </c>
      <c r="G1912" s="10">
        <v>2012</v>
      </c>
      <c r="H1912" s="10">
        <v>263867413</v>
      </c>
      <c r="I1912" s="17" t="s">
        <v>712</v>
      </c>
      <c r="J1912" s="18">
        <v>3086</v>
      </c>
      <c r="K1912" s="19">
        <v>437.2</v>
      </c>
      <c r="L1912" s="19">
        <v>263.33</v>
      </c>
      <c r="M1912" s="19">
        <f>Table1[[#This Row],[Unit_Selling Price]]-Table1[[#This Row],[Unit_Cost]]</f>
        <v>173.87</v>
      </c>
      <c r="N1912" s="19">
        <f>Table1[[#This Row],[Quantity]]*Table1[[#This Row],[unit_per Profit]]</f>
        <v>536562.81999999995</v>
      </c>
    </row>
    <row r="1913" spans="1:14" x14ac:dyDescent="0.2">
      <c r="A1913" s="10" t="s">
        <v>278</v>
      </c>
      <c r="B1913" s="10" t="s">
        <v>217</v>
      </c>
      <c r="C1913" s="10" t="s">
        <v>31</v>
      </c>
      <c r="D1913" s="10" t="s">
        <v>23</v>
      </c>
      <c r="E1913" s="10" t="s">
        <v>24</v>
      </c>
      <c r="F1913" s="11" t="s">
        <v>1323</v>
      </c>
      <c r="G1913" s="10">
        <v>2015</v>
      </c>
      <c r="H1913" s="10">
        <v>772953689</v>
      </c>
      <c r="I1913" s="17" t="s">
        <v>511</v>
      </c>
      <c r="J1913" s="18">
        <v>3028</v>
      </c>
      <c r="K1913" s="19">
        <v>47.45</v>
      </c>
      <c r="L1913" s="19">
        <v>31.79</v>
      </c>
      <c r="M1913" s="19">
        <f>Table1[[#This Row],[Unit_Selling Price]]-Table1[[#This Row],[Unit_Cost]]</f>
        <v>15.66</v>
      </c>
      <c r="N1913" s="19">
        <f>Table1[[#This Row],[Quantity]]*Table1[[#This Row],[unit_per Profit]]</f>
        <v>47418.48</v>
      </c>
    </row>
    <row r="1914" spans="1:14" x14ac:dyDescent="0.2">
      <c r="A1914" s="10" t="s">
        <v>32</v>
      </c>
      <c r="B1914" s="10" t="s">
        <v>127</v>
      </c>
      <c r="C1914" s="10" t="s">
        <v>26</v>
      </c>
      <c r="D1914" s="10" t="s">
        <v>27</v>
      </c>
      <c r="E1914" s="10" t="s">
        <v>24</v>
      </c>
      <c r="F1914" s="11">
        <v>40698</v>
      </c>
      <c r="G1914" s="10">
        <v>2011</v>
      </c>
      <c r="H1914" s="10">
        <v>161832749</v>
      </c>
      <c r="I1914" s="17" t="s">
        <v>999</v>
      </c>
      <c r="J1914" s="18">
        <v>8762</v>
      </c>
      <c r="K1914" s="19">
        <v>152.58000000000001</v>
      </c>
      <c r="L1914" s="19">
        <v>97.44</v>
      </c>
      <c r="M1914" s="19">
        <f>Table1[[#This Row],[Unit_Selling Price]]-Table1[[#This Row],[Unit_Cost]]</f>
        <v>55.14</v>
      </c>
      <c r="N1914" s="19">
        <f>Table1[[#This Row],[Quantity]]*Table1[[#This Row],[unit_per Profit]]</f>
        <v>483136.68</v>
      </c>
    </row>
    <row r="1915" spans="1:14" x14ac:dyDescent="0.2">
      <c r="A1915" s="10" t="s">
        <v>32</v>
      </c>
      <c r="B1915" s="10" t="s">
        <v>200</v>
      </c>
      <c r="C1915" s="10" t="s">
        <v>56</v>
      </c>
      <c r="D1915" s="10" t="s">
        <v>23</v>
      </c>
      <c r="E1915" s="10" t="s">
        <v>35</v>
      </c>
      <c r="F1915" s="11" t="s">
        <v>533</v>
      </c>
      <c r="G1915" s="10">
        <v>2015</v>
      </c>
      <c r="H1915" s="10">
        <v>283678424</v>
      </c>
      <c r="I1915" s="17">
        <v>42070</v>
      </c>
      <c r="J1915" s="18">
        <v>5604</v>
      </c>
      <c r="K1915" s="19">
        <v>421.89</v>
      </c>
      <c r="L1915" s="19">
        <v>364.69</v>
      </c>
      <c r="M1915" s="19">
        <f>Table1[[#This Row],[Unit_Selling Price]]-Table1[[#This Row],[Unit_Cost]]</f>
        <v>57.2</v>
      </c>
      <c r="N1915" s="19">
        <f>Table1[[#This Row],[Quantity]]*Table1[[#This Row],[unit_per Profit]]</f>
        <v>320548.8</v>
      </c>
    </row>
    <row r="1916" spans="1:14" x14ac:dyDescent="0.2">
      <c r="A1916" s="10" t="s">
        <v>29</v>
      </c>
      <c r="B1916" s="10" t="s">
        <v>80</v>
      </c>
      <c r="C1916" s="10" t="s">
        <v>51</v>
      </c>
      <c r="D1916" s="10" t="s">
        <v>23</v>
      </c>
      <c r="E1916" s="10" t="s">
        <v>24</v>
      </c>
      <c r="F1916" s="11" t="s">
        <v>453</v>
      </c>
      <c r="G1916" s="10">
        <v>2015</v>
      </c>
      <c r="H1916" s="10">
        <v>811977040</v>
      </c>
      <c r="I1916" s="17" t="s">
        <v>1281</v>
      </c>
      <c r="J1916" s="18">
        <v>905</v>
      </c>
      <c r="K1916" s="19">
        <v>437.2</v>
      </c>
      <c r="L1916" s="19">
        <v>263.33</v>
      </c>
      <c r="M1916" s="19">
        <f>Table1[[#This Row],[Unit_Selling Price]]-Table1[[#This Row],[Unit_Cost]]</f>
        <v>173.87</v>
      </c>
      <c r="N1916" s="19">
        <f>Table1[[#This Row],[Quantity]]*Table1[[#This Row],[unit_per Profit]]</f>
        <v>157352.35</v>
      </c>
    </row>
    <row r="1917" spans="1:14" x14ac:dyDescent="0.2">
      <c r="A1917" s="10" t="s">
        <v>46</v>
      </c>
      <c r="B1917" s="10" t="s">
        <v>75</v>
      </c>
      <c r="C1917" s="10" t="s">
        <v>51</v>
      </c>
      <c r="D1917" s="10" t="s">
        <v>27</v>
      </c>
      <c r="E1917" s="10" t="s">
        <v>24</v>
      </c>
      <c r="F1917" s="11" t="s">
        <v>1511</v>
      </c>
      <c r="G1917" s="10">
        <v>2010</v>
      </c>
      <c r="H1917" s="10">
        <v>590527427</v>
      </c>
      <c r="I1917" s="17" t="s">
        <v>663</v>
      </c>
      <c r="J1917" s="18">
        <v>9043</v>
      </c>
      <c r="K1917" s="19">
        <v>437.2</v>
      </c>
      <c r="L1917" s="19">
        <v>263.33</v>
      </c>
      <c r="M1917" s="19">
        <f>Table1[[#This Row],[Unit_Selling Price]]-Table1[[#This Row],[Unit_Cost]]</f>
        <v>173.87</v>
      </c>
      <c r="N1917" s="19">
        <f>Table1[[#This Row],[Quantity]]*Table1[[#This Row],[unit_per Profit]]</f>
        <v>1572306.41</v>
      </c>
    </row>
    <row r="1918" spans="1:14" x14ac:dyDescent="0.2">
      <c r="A1918" s="10" t="s">
        <v>32</v>
      </c>
      <c r="B1918" s="10" t="s">
        <v>81</v>
      </c>
      <c r="C1918" s="10" t="s">
        <v>39</v>
      </c>
      <c r="D1918" s="10" t="s">
        <v>27</v>
      </c>
      <c r="E1918" s="10" t="s">
        <v>28</v>
      </c>
      <c r="F1918" s="11" t="s">
        <v>1422</v>
      </c>
      <c r="G1918" s="10">
        <v>2016</v>
      </c>
      <c r="H1918" s="10">
        <v>783440911</v>
      </c>
      <c r="I1918" s="17">
        <v>42619</v>
      </c>
      <c r="J1918" s="18">
        <v>6430</v>
      </c>
      <c r="K1918" s="19">
        <v>81.73</v>
      </c>
      <c r="L1918" s="19">
        <v>56.67</v>
      </c>
      <c r="M1918" s="19">
        <f>Table1[[#This Row],[Unit_Selling Price]]-Table1[[#This Row],[Unit_Cost]]</f>
        <v>25.06</v>
      </c>
      <c r="N1918" s="19">
        <f>Table1[[#This Row],[Quantity]]*Table1[[#This Row],[unit_per Profit]]</f>
        <v>161135.79999999999</v>
      </c>
    </row>
    <row r="1919" spans="1:14" x14ac:dyDescent="0.2">
      <c r="A1919" s="10" t="s">
        <v>46</v>
      </c>
      <c r="B1919" s="10" t="s">
        <v>143</v>
      </c>
      <c r="C1919" s="10" t="s">
        <v>39</v>
      </c>
      <c r="D1919" s="10" t="s">
        <v>23</v>
      </c>
      <c r="E1919" s="10" t="s">
        <v>28</v>
      </c>
      <c r="F1919" s="11" t="s">
        <v>470</v>
      </c>
      <c r="G1919" s="10">
        <v>2015</v>
      </c>
      <c r="H1919" s="10">
        <v>825141322</v>
      </c>
      <c r="I1919" s="17" t="s">
        <v>1462</v>
      </c>
      <c r="J1919" s="18">
        <v>6509</v>
      </c>
      <c r="K1919" s="19">
        <v>81.73</v>
      </c>
      <c r="L1919" s="19">
        <v>56.67</v>
      </c>
      <c r="M1919" s="19">
        <f>Table1[[#This Row],[Unit_Selling Price]]-Table1[[#This Row],[Unit_Cost]]</f>
        <v>25.06</v>
      </c>
      <c r="N1919" s="19">
        <f>Table1[[#This Row],[Quantity]]*Table1[[#This Row],[unit_per Profit]]</f>
        <v>163115.54</v>
      </c>
    </row>
    <row r="1920" spans="1:14" x14ac:dyDescent="0.2">
      <c r="A1920" s="10" t="s">
        <v>46</v>
      </c>
      <c r="B1920" s="10" t="s">
        <v>176</v>
      </c>
      <c r="C1920" s="10" t="s">
        <v>65</v>
      </c>
      <c r="D1920" s="10" t="s">
        <v>27</v>
      </c>
      <c r="E1920" s="10" t="s">
        <v>24</v>
      </c>
      <c r="F1920" s="11" t="s">
        <v>746</v>
      </c>
      <c r="G1920" s="10">
        <v>2015</v>
      </c>
      <c r="H1920" s="10">
        <v>670364987</v>
      </c>
      <c r="I1920" s="17">
        <v>42252</v>
      </c>
      <c r="J1920" s="18">
        <v>4752</v>
      </c>
      <c r="K1920" s="19">
        <v>9.33</v>
      </c>
      <c r="L1920" s="19">
        <v>6.92</v>
      </c>
      <c r="M1920" s="19">
        <f>Table1[[#This Row],[Unit_Selling Price]]-Table1[[#This Row],[Unit_Cost]]</f>
        <v>2.41</v>
      </c>
      <c r="N1920" s="19">
        <f>Table1[[#This Row],[Quantity]]*Table1[[#This Row],[unit_per Profit]]</f>
        <v>11452.32</v>
      </c>
    </row>
    <row r="1921" spans="1:14" x14ac:dyDescent="0.2">
      <c r="A1921" s="10" t="s">
        <v>29</v>
      </c>
      <c r="B1921" s="10" t="s">
        <v>100</v>
      </c>
      <c r="C1921" s="10" t="s">
        <v>56</v>
      </c>
      <c r="D1921" s="10" t="s">
        <v>23</v>
      </c>
      <c r="E1921" s="10" t="s">
        <v>24</v>
      </c>
      <c r="F1921" s="11">
        <v>40431</v>
      </c>
      <c r="G1921" s="10">
        <v>2010</v>
      </c>
      <c r="H1921" s="10">
        <v>344160735</v>
      </c>
      <c r="I1921" s="17" t="s">
        <v>851</v>
      </c>
      <c r="J1921" s="18">
        <v>3664</v>
      </c>
      <c r="K1921" s="19">
        <v>421.89</v>
      </c>
      <c r="L1921" s="19">
        <v>364.69</v>
      </c>
      <c r="M1921" s="19">
        <f>Table1[[#This Row],[Unit_Selling Price]]-Table1[[#This Row],[Unit_Cost]]</f>
        <v>57.2</v>
      </c>
      <c r="N1921" s="19">
        <f>Table1[[#This Row],[Quantity]]*Table1[[#This Row],[unit_per Profit]]</f>
        <v>209580.79999999999</v>
      </c>
    </row>
    <row r="1922" spans="1:14" x14ac:dyDescent="0.2">
      <c r="A1922" s="10" t="s">
        <v>46</v>
      </c>
      <c r="B1922" s="10" t="s">
        <v>162</v>
      </c>
      <c r="C1922" s="10" t="s">
        <v>34</v>
      </c>
      <c r="D1922" s="10" t="s">
        <v>23</v>
      </c>
      <c r="E1922" s="10" t="s">
        <v>24</v>
      </c>
      <c r="F1922" s="11">
        <v>41830</v>
      </c>
      <c r="G1922" s="10">
        <v>2014</v>
      </c>
      <c r="H1922" s="10">
        <v>391889894</v>
      </c>
      <c r="I1922" s="17" t="s">
        <v>865</v>
      </c>
      <c r="J1922" s="18">
        <v>7783</v>
      </c>
      <c r="K1922" s="19">
        <v>205.7</v>
      </c>
      <c r="L1922" s="19">
        <v>117.11</v>
      </c>
      <c r="M1922" s="19">
        <f>Table1[[#This Row],[Unit_Selling Price]]-Table1[[#This Row],[Unit_Cost]]</f>
        <v>88.59</v>
      </c>
      <c r="N1922" s="19">
        <f>Table1[[#This Row],[Quantity]]*Table1[[#This Row],[unit_per Profit]]</f>
        <v>689495.97</v>
      </c>
    </row>
    <row r="1923" spans="1:14" x14ac:dyDescent="0.2">
      <c r="A1923" s="10" t="s">
        <v>46</v>
      </c>
      <c r="B1923" s="10" t="s">
        <v>136</v>
      </c>
      <c r="C1923" s="10" t="s">
        <v>31</v>
      </c>
      <c r="D1923" s="10" t="s">
        <v>27</v>
      </c>
      <c r="E1923" s="10" t="s">
        <v>43</v>
      </c>
      <c r="F1923" s="11" t="s">
        <v>1086</v>
      </c>
      <c r="G1923" s="10">
        <v>2014</v>
      </c>
      <c r="H1923" s="10">
        <v>529226291</v>
      </c>
      <c r="I1923" s="17" t="s">
        <v>711</v>
      </c>
      <c r="J1923" s="18">
        <v>8675</v>
      </c>
      <c r="K1923" s="19">
        <v>47.45</v>
      </c>
      <c r="L1923" s="19">
        <v>31.79</v>
      </c>
      <c r="M1923" s="19">
        <f>Table1[[#This Row],[Unit_Selling Price]]-Table1[[#This Row],[Unit_Cost]]</f>
        <v>15.66</v>
      </c>
      <c r="N1923" s="19">
        <f>Table1[[#This Row],[Quantity]]*Table1[[#This Row],[unit_per Profit]]</f>
        <v>135850.5</v>
      </c>
    </row>
    <row r="1924" spans="1:14" x14ac:dyDescent="0.2">
      <c r="A1924" s="10" t="s">
        <v>46</v>
      </c>
      <c r="B1924" s="10" t="s">
        <v>84</v>
      </c>
      <c r="C1924" s="10" t="s">
        <v>85</v>
      </c>
      <c r="D1924" s="10" t="s">
        <v>27</v>
      </c>
      <c r="E1924" s="10" t="s">
        <v>24</v>
      </c>
      <c r="F1924" s="11" t="s">
        <v>439</v>
      </c>
      <c r="G1924" s="10">
        <v>2011</v>
      </c>
      <c r="H1924" s="10">
        <v>992156255</v>
      </c>
      <c r="I1924" s="17" t="s">
        <v>1164</v>
      </c>
      <c r="J1924" s="18">
        <v>9939</v>
      </c>
      <c r="K1924" s="19">
        <v>668.27</v>
      </c>
      <c r="L1924" s="19">
        <v>502.54</v>
      </c>
      <c r="M1924" s="19">
        <f>Table1[[#This Row],[Unit_Selling Price]]-Table1[[#This Row],[Unit_Cost]]</f>
        <v>165.73</v>
      </c>
      <c r="N1924" s="19">
        <f>Table1[[#This Row],[Quantity]]*Table1[[#This Row],[unit_per Profit]]</f>
        <v>1647190.47</v>
      </c>
    </row>
    <row r="1925" spans="1:14" x14ac:dyDescent="0.2">
      <c r="A1925" s="10" t="s">
        <v>40</v>
      </c>
      <c r="B1925" s="10" t="s">
        <v>90</v>
      </c>
      <c r="C1925" s="10" t="s">
        <v>34</v>
      </c>
      <c r="D1925" s="10" t="s">
        <v>23</v>
      </c>
      <c r="E1925" s="10" t="s">
        <v>43</v>
      </c>
      <c r="F1925" s="11" t="s">
        <v>1512</v>
      </c>
      <c r="G1925" s="10">
        <v>2016</v>
      </c>
      <c r="H1925" s="10">
        <v>286978614</v>
      </c>
      <c r="I1925" s="17" t="s">
        <v>1513</v>
      </c>
      <c r="J1925" s="18">
        <v>2204</v>
      </c>
      <c r="K1925" s="19">
        <v>205.7</v>
      </c>
      <c r="L1925" s="19">
        <v>117.11</v>
      </c>
      <c r="M1925" s="19">
        <f>Table1[[#This Row],[Unit_Selling Price]]-Table1[[#This Row],[Unit_Cost]]</f>
        <v>88.59</v>
      </c>
      <c r="N1925" s="19">
        <f>Table1[[#This Row],[Quantity]]*Table1[[#This Row],[unit_per Profit]]</f>
        <v>195252.36</v>
      </c>
    </row>
    <row r="1926" spans="1:14" x14ac:dyDescent="0.2">
      <c r="A1926" s="10" t="s">
        <v>278</v>
      </c>
      <c r="B1926" s="10" t="s">
        <v>191</v>
      </c>
      <c r="C1926" s="10" t="s">
        <v>39</v>
      </c>
      <c r="D1926" s="10" t="s">
        <v>27</v>
      </c>
      <c r="E1926" s="10" t="s">
        <v>35</v>
      </c>
      <c r="F1926" s="11">
        <v>41614</v>
      </c>
      <c r="G1926" s="10">
        <v>2013</v>
      </c>
      <c r="H1926" s="10">
        <v>140304696</v>
      </c>
      <c r="I1926" s="17">
        <v>41493</v>
      </c>
      <c r="J1926" s="18">
        <v>8132</v>
      </c>
      <c r="K1926" s="19">
        <v>81.73</v>
      </c>
      <c r="L1926" s="19">
        <v>56.67</v>
      </c>
      <c r="M1926" s="19">
        <f>Table1[[#This Row],[Unit_Selling Price]]-Table1[[#This Row],[Unit_Cost]]</f>
        <v>25.06</v>
      </c>
      <c r="N1926" s="19">
        <f>Table1[[#This Row],[Quantity]]*Table1[[#This Row],[unit_per Profit]]</f>
        <v>203787.92</v>
      </c>
    </row>
    <row r="1927" spans="1:14" x14ac:dyDescent="0.2">
      <c r="A1927" s="10" t="s">
        <v>29</v>
      </c>
      <c r="B1927" s="10" t="s">
        <v>104</v>
      </c>
      <c r="C1927" s="10" t="s">
        <v>85</v>
      </c>
      <c r="D1927" s="10" t="s">
        <v>23</v>
      </c>
      <c r="E1927" s="10" t="s">
        <v>43</v>
      </c>
      <c r="F1927" s="11">
        <v>42798</v>
      </c>
      <c r="G1927" s="10">
        <v>2017</v>
      </c>
      <c r="H1927" s="10">
        <v>549058330</v>
      </c>
      <c r="I1927" s="17">
        <v>43044</v>
      </c>
      <c r="J1927" s="18">
        <v>7416</v>
      </c>
      <c r="K1927" s="19">
        <v>668.27</v>
      </c>
      <c r="L1927" s="19">
        <v>502.54</v>
      </c>
      <c r="M1927" s="19">
        <f>Table1[[#This Row],[Unit_Selling Price]]-Table1[[#This Row],[Unit_Cost]]</f>
        <v>165.73</v>
      </c>
      <c r="N1927" s="19">
        <f>Table1[[#This Row],[Quantity]]*Table1[[#This Row],[unit_per Profit]]</f>
        <v>1229053.68</v>
      </c>
    </row>
    <row r="1928" spans="1:14" x14ac:dyDescent="0.2">
      <c r="A1928" s="10" t="s">
        <v>37</v>
      </c>
      <c r="B1928" s="10" t="s">
        <v>102</v>
      </c>
      <c r="C1928" s="10" t="s">
        <v>42</v>
      </c>
      <c r="D1928" s="10" t="s">
        <v>27</v>
      </c>
      <c r="E1928" s="10" t="s">
        <v>35</v>
      </c>
      <c r="F1928" s="11">
        <v>40914</v>
      </c>
      <c r="G1928" s="10">
        <v>2012</v>
      </c>
      <c r="H1928" s="10">
        <v>230475842</v>
      </c>
      <c r="I1928" s="17">
        <v>41127</v>
      </c>
      <c r="J1928" s="18">
        <v>1778</v>
      </c>
      <c r="K1928" s="19">
        <v>109.28</v>
      </c>
      <c r="L1928" s="19">
        <v>35.840000000000003</v>
      </c>
      <c r="M1928" s="19">
        <f>Table1[[#This Row],[Unit_Selling Price]]-Table1[[#This Row],[Unit_Cost]]</f>
        <v>73.44</v>
      </c>
      <c r="N1928" s="19">
        <f>Table1[[#This Row],[Quantity]]*Table1[[#This Row],[unit_per Profit]]</f>
        <v>130576.32000000001</v>
      </c>
    </row>
    <row r="1929" spans="1:14" x14ac:dyDescent="0.2">
      <c r="A1929" s="10" t="s">
        <v>46</v>
      </c>
      <c r="B1929" s="10" t="s">
        <v>120</v>
      </c>
      <c r="C1929" s="10" t="s">
        <v>65</v>
      </c>
      <c r="D1929" s="10" t="s">
        <v>27</v>
      </c>
      <c r="E1929" s="10" t="s">
        <v>35</v>
      </c>
      <c r="F1929" s="11">
        <v>40546</v>
      </c>
      <c r="G1929" s="10">
        <v>2011</v>
      </c>
      <c r="H1929" s="10">
        <v>672106063</v>
      </c>
      <c r="I1929" s="17">
        <v>40819</v>
      </c>
      <c r="J1929" s="18">
        <v>9975</v>
      </c>
      <c r="K1929" s="19">
        <v>9.33</v>
      </c>
      <c r="L1929" s="19">
        <v>6.92</v>
      </c>
      <c r="M1929" s="19">
        <f>Table1[[#This Row],[Unit_Selling Price]]-Table1[[#This Row],[Unit_Cost]]</f>
        <v>2.41</v>
      </c>
      <c r="N1929" s="19">
        <f>Table1[[#This Row],[Quantity]]*Table1[[#This Row],[unit_per Profit]]</f>
        <v>24039.75</v>
      </c>
    </row>
    <row r="1930" spans="1:14" x14ac:dyDescent="0.2">
      <c r="A1930" s="10" t="s">
        <v>46</v>
      </c>
      <c r="B1930" s="10" t="s">
        <v>98</v>
      </c>
      <c r="C1930" s="10" t="s">
        <v>65</v>
      </c>
      <c r="D1930" s="10" t="s">
        <v>23</v>
      </c>
      <c r="E1930" s="10" t="s">
        <v>24</v>
      </c>
      <c r="F1930" s="11" t="s">
        <v>1054</v>
      </c>
      <c r="G1930" s="10">
        <v>2011</v>
      </c>
      <c r="H1930" s="10">
        <v>281810319</v>
      </c>
      <c r="I1930" s="17">
        <v>40553</v>
      </c>
      <c r="J1930" s="18">
        <v>2791</v>
      </c>
      <c r="K1930" s="19">
        <v>9.33</v>
      </c>
      <c r="L1930" s="19">
        <v>6.92</v>
      </c>
      <c r="M1930" s="19">
        <f>Table1[[#This Row],[Unit_Selling Price]]-Table1[[#This Row],[Unit_Cost]]</f>
        <v>2.41</v>
      </c>
      <c r="N1930" s="19">
        <f>Table1[[#This Row],[Quantity]]*Table1[[#This Row],[unit_per Profit]]</f>
        <v>6726.31</v>
      </c>
    </row>
    <row r="1931" spans="1:14" x14ac:dyDescent="0.2">
      <c r="A1931" s="10" t="s">
        <v>32</v>
      </c>
      <c r="B1931" s="10" t="s">
        <v>215</v>
      </c>
      <c r="C1931" s="10" t="s">
        <v>22</v>
      </c>
      <c r="D1931" s="10" t="s">
        <v>27</v>
      </c>
      <c r="E1931" s="10" t="s">
        <v>43</v>
      </c>
      <c r="F1931" s="11" t="s">
        <v>1506</v>
      </c>
      <c r="G1931" s="10">
        <v>2016</v>
      </c>
      <c r="H1931" s="10">
        <v>237762439</v>
      </c>
      <c r="I1931" s="17">
        <v>42472</v>
      </c>
      <c r="J1931" s="18">
        <v>8044</v>
      </c>
      <c r="K1931" s="19">
        <v>255.28</v>
      </c>
      <c r="L1931" s="19">
        <v>159.41999999999999</v>
      </c>
      <c r="M1931" s="19">
        <f>Table1[[#This Row],[Unit_Selling Price]]-Table1[[#This Row],[Unit_Cost]]</f>
        <v>95.86</v>
      </c>
      <c r="N1931" s="19">
        <f>Table1[[#This Row],[Quantity]]*Table1[[#This Row],[unit_per Profit]]</f>
        <v>771097.84</v>
      </c>
    </row>
    <row r="1932" spans="1:14" x14ac:dyDescent="0.2">
      <c r="A1932" s="10" t="s">
        <v>37</v>
      </c>
      <c r="B1932" s="10" t="s">
        <v>155</v>
      </c>
      <c r="C1932" s="10" t="s">
        <v>39</v>
      </c>
      <c r="D1932" s="10" t="s">
        <v>27</v>
      </c>
      <c r="E1932" s="10" t="s">
        <v>43</v>
      </c>
      <c r="F1932" s="11" t="s">
        <v>470</v>
      </c>
      <c r="G1932" s="10">
        <v>2015</v>
      </c>
      <c r="H1932" s="10">
        <v>438448750</v>
      </c>
      <c r="I1932" s="17" t="s">
        <v>1514</v>
      </c>
      <c r="J1932" s="18">
        <v>5583</v>
      </c>
      <c r="K1932" s="19">
        <v>81.73</v>
      </c>
      <c r="L1932" s="19">
        <v>56.67</v>
      </c>
      <c r="M1932" s="19">
        <f>Table1[[#This Row],[Unit_Selling Price]]-Table1[[#This Row],[Unit_Cost]]</f>
        <v>25.06</v>
      </c>
      <c r="N1932" s="19">
        <f>Table1[[#This Row],[Quantity]]*Table1[[#This Row],[unit_per Profit]]</f>
        <v>139909.98000000001</v>
      </c>
    </row>
    <row r="1933" spans="1:14" x14ac:dyDescent="0.2">
      <c r="A1933" s="10" t="s">
        <v>32</v>
      </c>
      <c r="B1933" s="10" t="s">
        <v>209</v>
      </c>
      <c r="C1933" s="10" t="s">
        <v>34</v>
      </c>
      <c r="D1933" s="10" t="s">
        <v>23</v>
      </c>
      <c r="E1933" s="10" t="s">
        <v>24</v>
      </c>
      <c r="F1933" s="11" t="s">
        <v>459</v>
      </c>
      <c r="G1933" s="10">
        <v>2017</v>
      </c>
      <c r="H1933" s="10">
        <v>852668082</v>
      </c>
      <c r="I1933" s="17" t="s">
        <v>740</v>
      </c>
      <c r="J1933" s="18">
        <v>2289</v>
      </c>
      <c r="K1933" s="19">
        <v>205.7</v>
      </c>
      <c r="L1933" s="19">
        <v>117.11</v>
      </c>
      <c r="M1933" s="19">
        <f>Table1[[#This Row],[Unit_Selling Price]]-Table1[[#This Row],[Unit_Cost]]</f>
        <v>88.59</v>
      </c>
      <c r="N1933" s="19">
        <f>Table1[[#This Row],[Quantity]]*Table1[[#This Row],[unit_per Profit]]</f>
        <v>202782.51</v>
      </c>
    </row>
    <row r="1934" spans="1:14" x14ac:dyDescent="0.2">
      <c r="A1934" s="10" t="s">
        <v>32</v>
      </c>
      <c r="B1934" s="10" t="s">
        <v>166</v>
      </c>
      <c r="C1934" s="10" t="s">
        <v>77</v>
      </c>
      <c r="D1934" s="10" t="s">
        <v>23</v>
      </c>
      <c r="E1934" s="10" t="s">
        <v>43</v>
      </c>
      <c r="F1934" s="11">
        <v>42404</v>
      </c>
      <c r="G1934" s="10">
        <v>2016</v>
      </c>
      <c r="H1934" s="10">
        <v>169531762</v>
      </c>
      <c r="I1934" s="17" t="s">
        <v>1475</v>
      </c>
      <c r="J1934" s="18">
        <v>7071</v>
      </c>
      <c r="K1934" s="19">
        <v>154.06</v>
      </c>
      <c r="L1934" s="19">
        <v>90.93</v>
      </c>
      <c r="M1934" s="19">
        <f>Table1[[#This Row],[Unit_Selling Price]]-Table1[[#This Row],[Unit_Cost]]</f>
        <v>63.13</v>
      </c>
      <c r="N1934" s="19">
        <f>Table1[[#This Row],[Quantity]]*Table1[[#This Row],[unit_per Profit]]</f>
        <v>446392.23</v>
      </c>
    </row>
    <row r="1935" spans="1:14" x14ac:dyDescent="0.2">
      <c r="A1935" s="10" t="s">
        <v>46</v>
      </c>
      <c r="B1935" s="10" t="s">
        <v>143</v>
      </c>
      <c r="C1935" s="10" t="s">
        <v>65</v>
      </c>
      <c r="D1935" s="10" t="s">
        <v>27</v>
      </c>
      <c r="E1935" s="10" t="s">
        <v>43</v>
      </c>
      <c r="F1935" s="11" t="s">
        <v>1515</v>
      </c>
      <c r="G1935" s="10">
        <v>2012</v>
      </c>
      <c r="H1935" s="10">
        <v>748463618</v>
      </c>
      <c r="I1935" s="17" t="s">
        <v>550</v>
      </c>
      <c r="J1935" s="18">
        <v>5872</v>
      </c>
      <c r="K1935" s="19">
        <v>9.33</v>
      </c>
      <c r="L1935" s="19">
        <v>6.92</v>
      </c>
      <c r="M1935" s="19">
        <f>Table1[[#This Row],[Unit_Selling Price]]-Table1[[#This Row],[Unit_Cost]]</f>
        <v>2.41</v>
      </c>
      <c r="N1935" s="19">
        <f>Table1[[#This Row],[Quantity]]*Table1[[#This Row],[unit_per Profit]]</f>
        <v>14151.52</v>
      </c>
    </row>
    <row r="1936" spans="1:14" x14ac:dyDescent="0.2">
      <c r="A1936" s="10" t="s">
        <v>29</v>
      </c>
      <c r="B1936" s="10" t="s">
        <v>185</v>
      </c>
      <c r="C1936" s="10" t="s">
        <v>56</v>
      </c>
      <c r="D1936" s="10" t="s">
        <v>23</v>
      </c>
      <c r="E1936" s="10" t="s">
        <v>43</v>
      </c>
      <c r="F1936" s="11">
        <v>41619</v>
      </c>
      <c r="G1936" s="10">
        <v>2013</v>
      </c>
      <c r="H1936" s="10">
        <v>969199979</v>
      </c>
      <c r="I1936" s="17">
        <v>41467</v>
      </c>
      <c r="J1936" s="18">
        <v>6666</v>
      </c>
      <c r="K1936" s="19">
        <v>421.89</v>
      </c>
      <c r="L1936" s="19">
        <v>364.69</v>
      </c>
      <c r="M1936" s="19">
        <f>Table1[[#This Row],[Unit_Selling Price]]-Table1[[#This Row],[Unit_Cost]]</f>
        <v>57.2</v>
      </c>
      <c r="N1936" s="19">
        <f>Table1[[#This Row],[Quantity]]*Table1[[#This Row],[unit_per Profit]]</f>
        <v>381295.2</v>
      </c>
    </row>
    <row r="1937" spans="1:14" x14ac:dyDescent="0.2">
      <c r="A1937" s="10" t="s">
        <v>278</v>
      </c>
      <c r="B1937" s="10" t="s">
        <v>117</v>
      </c>
      <c r="C1937" s="10" t="s">
        <v>31</v>
      </c>
      <c r="D1937" s="10" t="s">
        <v>27</v>
      </c>
      <c r="E1937" s="10" t="s">
        <v>28</v>
      </c>
      <c r="F1937" s="11" t="s">
        <v>1516</v>
      </c>
      <c r="G1937" s="10">
        <v>2011</v>
      </c>
      <c r="H1937" s="10">
        <v>181789672</v>
      </c>
      <c r="I1937" s="17" t="s">
        <v>442</v>
      </c>
      <c r="J1937" s="18">
        <v>4459</v>
      </c>
      <c r="K1937" s="19">
        <v>47.45</v>
      </c>
      <c r="L1937" s="19">
        <v>31.79</v>
      </c>
      <c r="M1937" s="19">
        <f>Table1[[#This Row],[Unit_Selling Price]]-Table1[[#This Row],[Unit_Cost]]</f>
        <v>15.66</v>
      </c>
      <c r="N1937" s="19">
        <f>Table1[[#This Row],[Quantity]]*Table1[[#This Row],[unit_per Profit]]</f>
        <v>69827.94</v>
      </c>
    </row>
    <row r="1938" spans="1:14" x14ac:dyDescent="0.2">
      <c r="A1938" s="10" t="s">
        <v>29</v>
      </c>
      <c r="B1938" s="10" t="s">
        <v>177</v>
      </c>
      <c r="C1938" s="10" t="s">
        <v>22</v>
      </c>
      <c r="D1938" s="10" t="s">
        <v>27</v>
      </c>
      <c r="E1938" s="10" t="s">
        <v>35</v>
      </c>
      <c r="F1938" s="11" t="s">
        <v>1002</v>
      </c>
      <c r="G1938" s="10">
        <v>2011</v>
      </c>
      <c r="H1938" s="10">
        <v>956594026</v>
      </c>
      <c r="I1938" s="17" t="s">
        <v>1517</v>
      </c>
      <c r="J1938" s="18">
        <v>6285</v>
      </c>
      <c r="K1938" s="19">
        <v>255.28</v>
      </c>
      <c r="L1938" s="19">
        <v>159.41999999999999</v>
      </c>
      <c r="M1938" s="19">
        <f>Table1[[#This Row],[Unit_Selling Price]]-Table1[[#This Row],[Unit_Cost]]</f>
        <v>95.86</v>
      </c>
      <c r="N1938" s="19">
        <f>Table1[[#This Row],[Quantity]]*Table1[[#This Row],[unit_per Profit]]</f>
        <v>602480.1</v>
      </c>
    </row>
    <row r="1939" spans="1:14" x14ac:dyDescent="0.2">
      <c r="A1939" s="10" t="s">
        <v>59</v>
      </c>
      <c r="B1939" s="10" t="s">
        <v>148</v>
      </c>
      <c r="C1939" s="10" t="s">
        <v>56</v>
      </c>
      <c r="D1939" s="10" t="s">
        <v>23</v>
      </c>
      <c r="E1939" s="10" t="s">
        <v>28</v>
      </c>
      <c r="F1939" s="11">
        <v>40335</v>
      </c>
      <c r="G1939" s="10">
        <v>2010</v>
      </c>
      <c r="H1939" s="10">
        <v>534286868</v>
      </c>
      <c r="I1939" s="17" t="s">
        <v>1481</v>
      </c>
      <c r="J1939" s="18">
        <v>6212</v>
      </c>
      <c r="K1939" s="19">
        <v>421.89</v>
      </c>
      <c r="L1939" s="19">
        <v>364.69</v>
      </c>
      <c r="M1939" s="19">
        <f>Table1[[#This Row],[Unit_Selling Price]]-Table1[[#This Row],[Unit_Cost]]</f>
        <v>57.2</v>
      </c>
      <c r="N1939" s="19">
        <f>Table1[[#This Row],[Quantity]]*Table1[[#This Row],[unit_per Profit]]</f>
        <v>355326.4</v>
      </c>
    </row>
    <row r="1940" spans="1:14" x14ac:dyDescent="0.2">
      <c r="A1940" s="10" t="s">
        <v>40</v>
      </c>
      <c r="B1940" s="10" t="s">
        <v>72</v>
      </c>
      <c r="C1940" s="10" t="s">
        <v>39</v>
      </c>
      <c r="D1940" s="10" t="s">
        <v>23</v>
      </c>
      <c r="E1940" s="10" t="s">
        <v>24</v>
      </c>
      <c r="F1940" s="11" t="s">
        <v>699</v>
      </c>
      <c r="G1940" s="10">
        <v>2013</v>
      </c>
      <c r="H1940" s="10">
        <v>275854527</v>
      </c>
      <c r="I1940" s="17" t="s">
        <v>1403</v>
      </c>
      <c r="J1940" s="18">
        <v>340</v>
      </c>
      <c r="K1940" s="19">
        <v>81.73</v>
      </c>
      <c r="L1940" s="19">
        <v>56.67</v>
      </c>
      <c r="M1940" s="19">
        <f>Table1[[#This Row],[Unit_Selling Price]]-Table1[[#This Row],[Unit_Cost]]</f>
        <v>25.06</v>
      </c>
      <c r="N1940" s="19">
        <f>Table1[[#This Row],[Quantity]]*Table1[[#This Row],[unit_per Profit]]</f>
        <v>8520.4</v>
      </c>
    </row>
    <row r="1941" spans="1:14" x14ac:dyDescent="0.2">
      <c r="A1941" s="10" t="s">
        <v>29</v>
      </c>
      <c r="B1941" s="10" t="s">
        <v>109</v>
      </c>
      <c r="C1941" s="10" t="s">
        <v>31</v>
      </c>
      <c r="D1941" s="10" t="s">
        <v>23</v>
      </c>
      <c r="E1941" s="10" t="s">
        <v>43</v>
      </c>
      <c r="F1941" s="11" t="s">
        <v>1354</v>
      </c>
      <c r="G1941" s="10">
        <v>2015</v>
      </c>
      <c r="H1941" s="10">
        <v>712595832</v>
      </c>
      <c r="I1941" s="17" t="s">
        <v>1346</v>
      </c>
      <c r="J1941" s="18">
        <v>1797</v>
      </c>
      <c r="K1941" s="19">
        <v>47.45</v>
      </c>
      <c r="L1941" s="19">
        <v>31.79</v>
      </c>
      <c r="M1941" s="19">
        <f>Table1[[#This Row],[Unit_Selling Price]]-Table1[[#This Row],[Unit_Cost]]</f>
        <v>15.66</v>
      </c>
      <c r="N1941" s="19">
        <f>Table1[[#This Row],[Quantity]]*Table1[[#This Row],[unit_per Profit]]</f>
        <v>28141.02</v>
      </c>
    </row>
    <row r="1942" spans="1:14" x14ac:dyDescent="0.2">
      <c r="A1942" s="10" t="s">
        <v>278</v>
      </c>
      <c r="B1942" s="10" t="s">
        <v>61</v>
      </c>
      <c r="C1942" s="10" t="s">
        <v>39</v>
      </c>
      <c r="D1942" s="10" t="s">
        <v>23</v>
      </c>
      <c r="E1942" s="10" t="s">
        <v>43</v>
      </c>
      <c r="F1942" s="11" t="s">
        <v>1518</v>
      </c>
      <c r="G1942" s="10">
        <v>2011</v>
      </c>
      <c r="H1942" s="10">
        <v>196122109</v>
      </c>
      <c r="I1942" s="17" t="s">
        <v>637</v>
      </c>
      <c r="J1942" s="18">
        <v>5745</v>
      </c>
      <c r="K1942" s="19">
        <v>81.73</v>
      </c>
      <c r="L1942" s="19">
        <v>56.67</v>
      </c>
      <c r="M1942" s="19">
        <f>Table1[[#This Row],[Unit_Selling Price]]-Table1[[#This Row],[Unit_Cost]]</f>
        <v>25.06</v>
      </c>
      <c r="N1942" s="19">
        <f>Table1[[#This Row],[Quantity]]*Table1[[#This Row],[unit_per Profit]]</f>
        <v>143969.70000000001</v>
      </c>
    </row>
    <row r="1943" spans="1:14" x14ac:dyDescent="0.2">
      <c r="A1943" s="10" t="s">
        <v>29</v>
      </c>
      <c r="B1943" s="10" t="s">
        <v>187</v>
      </c>
      <c r="C1943" s="10" t="s">
        <v>22</v>
      </c>
      <c r="D1943" s="10" t="s">
        <v>27</v>
      </c>
      <c r="E1943" s="10" t="s">
        <v>28</v>
      </c>
      <c r="F1943" s="11" t="s">
        <v>642</v>
      </c>
      <c r="G1943" s="10">
        <v>2010</v>
      </c>
      <c r="H1943" s="10">
        <v>748357188</v>
      </c>
      <c r="I1943" s="17" t="s">
        <v>687</v>
      </c>
      <c r="J1943" s="18">
        <v>4377</v>
      </c>
      <c r="K1943" s="19">
        <v>255.28</v>
      </c>
      <c r="L1943" s="19">
        <v>159.41999999999999</v>
      </c>
      <c r="M1943" s="19">
        <f>Table1[[#This Row],[Unit_Selling Price]]-Table1[[#This Row],[Unit_Cost]]</f>
        <v>95.86</v>
      </c>
      <c r="N1943" s="19">
        <f>Table1[[#This Row],[Quantity]]*Table1[[#This Row],[unit_per Profit]]</f>
        <v>419579.22</v>
      </c>
    </row>
    <row r="1944" spans="1:14" x14ac:dyDescent="0.2">
      <c r="A1944" s="10" t="s">
        <v>59</v>
      </c>
      <c r="B1944" s="10" t="s">
        <v>225</v>
      </c>
      <c r="C1944" s="10" t="s">
        <v>51</v>
      </c>
      <c r="D1944" s="10" t="s">
        <v>23</v>
      </c>
      <c r="E1944" s="10" t="s">
        <v>28</v>
      </c>
      <c r="F1944" s="11" t="s">
        <v>1204</v>
      </c>
      <c r="G1944" s="10">
        <v>2013</v>
      </c>
      <c r="H1944" s="10">
        <v>411537396</v>
      </c>
      <c r="I1944" s="17">
        <v>41345</v>
      </c>
      <c r="J1944" s="18">
        <v>1916</v>
      </c>
      <c r="K1944" s="19">
        <v>437.2</v>
      </c>
      <c r="L1944" s="19">
        <v>263.33</v>
      </c>
      <c r="M1944" s="19">
        <f>Table1[[#This Row],[Unit_Selling Price]]-Table1[[#This Row],[Unit_Cost]]</f>
        <v>173.87</v>
      </c>
      <c r="N1944" s="19">
        <f>Table1[[#This Row],[Quantity]]*Table1[[#This Row],[unit_per Profit]]</f>
        <v>333134.92</v>
      </c>
    </row>
    <row r="1945" spans="1:14" x14ac:dyDescent="0.2">
      <c r="A1945" s="10" t="s">
        <v>29</v>
      </c>
      <c r="B1945" s="10" t="s">
        <v>64</v>
      </c>
      <c r="C1945" s="10" t="s">
        <v>65</v>
      </c>
      <c r="D1945" s="10" t="s">
        <v>27</v>
      </c>
      <c r="E1945" s="10" t="s">
        <v>35</v>
      </c>
      <c r="F1945" s="11" t="s">
        <v>709</v>
      </c>
      <c r="G1945" s="10">
        <v>2013</v>
      </c>
      <c r="H1945" s="10">
        <v>898211562</v>
      </c>
      <c r="I1945" s="17">
        <v>41611</v>
      </c>
      <c r="J1945" s="18">
        <v>9616</v>
      </c>
      <c r="K1945" s="19">
        <v>9.33</v>
      </c>
      <c r="L1945" s="19">
        <v>6.92</v>
      </c>
      <c r="M1945" s="19">
        <f>Table1[[#This Row],[Unit_Selling Price]]-Table1[[#This Row],[Unit_Cost]]</f>
        <v>2.41</v>
      </c>
      <c r="N1945" s="19">
        <f>Table1[[#This Row],[Quantity]]*Table1[[#This Row],[unit_per Profit]]</f>
        <v>23174.560000000001</v>
      </c>
    </row>
    <row r="1946" spans="1:14" x14ac:dyDescent="0.2">
      <c r="A1946" s="10" t="s">
        <v>40</v>
      </c>
      <c r="B1946" s="10" t="s">
        <v>160</v>
      </c>
      <c r="C1946" s="10" t="s">
        <v>65</v>
      </c>
      <c r="D1946" s="10" t="s">
        <v>27</v>
      </c>
      <c r="E1946" s="10" t="s">
        <v>24</v>
      </c>
      <c r="F1946" s="11">
        <v>42349</v>
      </c>
      <c r="G1946" s="10">
        <v>2015</v>
      </c>
      <c r="H1946" s="10">
        <v>841241014</v>
      </c>
      <c r="I1946" s="17" t="s">
        <v>1450</v>
      </c>
      <c r="J1946" s="18">
        <v>765</v>
      </c>
      <c r="K1946" s="19">
        <v>9.33</v>
      </c>
      <c r="L1946" s="19">
        <v>6.92</v>
      </c>
      <c r="M1946" s="19">
        <f>Table1[[#This Row],[Unit_Selling Price]]-Table1[[#This Row],[Unit_Cost]]</f>
        <v>2.41</v>
      </c>
      <c r="N1946" s="19">
        <f>Table1[[#This Row],[Quantity]]*Table1[[#This Row],[unit_per Profit]]</f>
        <v>1843.65</v>
      </c>
    </row>
    <row r="1947" spans="1:14" x14ac:dyDescent="0.2">
      <c r="A1947" s="10" t="s">
        <v>46</v>
      </c>
      <c r="B1947" s="10" t="s">
        <v>75</v>
      </c>
      <c r="C1947" s="10" t="s">
        <v>22</v>
      </c>
      <c r="D1947" s="10" t="s">
        <v>23</v>
      </c>
      <c r="E1947" s="10" t="s">
        <v>35</v>
      </c>
      <c r="F1947" s="11" t="s">
        <v>1172</v>
      </c>
      <c r="G1947" s="10">
        <v>2011</v>
      </c>
      <c r="H1947" s="10">
        <v>743799579</v>
      </c>
      <c r="I1947" s="17">
        <v>40586</v>
      </c>
      <c r="J1947" s="18">
        <v>5679</v>
      </c>
      <c r="K1947" s="19">
        <v>255.28</v>
      </c>
      <c r="L1947" s="19">
        <v>159.41999999999999</v>
      </c>
      <c r="M1947" s="19">
        <f>Table1[[#This Row],[Unit_Selling Price]]-Table1[[#This Row],[Unit_Cost]]</f>
        <v>95.86</v>
      </c>
      <c r="N1947" s="19">
        <f>Table1[[#This Row],[Quantity]]*Table1[[#This Row],[unit_per Profit]]</f>
        <v>544388.93999999994</v>
      </c>
    </row>
    <row r="1948" spans="1:14" x14ac:dyDescent="0.2">
      <c r="A1948" s="10" t="s">
        <v>29</v>
      </c>
      <c r="B1948" s="10" t="s">
        <v>214</v>
      </c>
      <c r="C1948" s="10" t="s">
        <v>49</v>
      </c>
      <c r="D1948" s="10" t="s">
        <v>27</v>
      </c>
      <c r="E1948" s="10" t="s">
        <v>28</v>
      </c>
      <c r="F1948" s="11" t="s">
        <v>1009</v>
      </c>
      <c r="G1948" s="10">
        <v>2014</v>
      </c>
      <c r="H1948" s="10">
        <v>729373586</v>
      </c>
      <c r="I1948" s="17">
        <v>41766</v>
      </c>
      <c r="J1948" s="18">
        <v>6707</v>
      </c>
      <c r="K1948" s="19">
        <v>651.21</v>
      </c>
      <c r="L1948" s="19">
        <v>524.96</v>
      </c>
      <c r="M1948" s="19">
        <f>Table1[[#This Row],[Unit_Selling Price]]-Table1[[#This Row],[Unit_Cost]]</f>
        <v>126.25</v>
      </c>
      <c r="N1948" s="19">
        <f>Table1[[#This Row],[Quantity]]*Table1[[#This Row],[unit_per Profit]]</f>
        <v>846758.75</v>
      </c>
    </row>
    <row r="1949" spans="1:14" x14ac:dyDescent="0.2">
      <c r="A1949" s="10" t="s">
        <v>29</v>
      </c>
      <c r="B1949" s="10" t="s">
        <v>134</v>
      </c>
      <c r="C1949" s="10" t="s">
        <v>65</v>
      </c>
      <c r="D1949" s="10" t="s">
        <v>27</v>
      </c>
      <c r="E1949" s="10" t="s">
        <v>24</v>
      </c>
      <c r="F1949" s="11" t="s">
        <v>869</v>
      </c>
      <c r="G1949" s="10">
        <v>2011</v>
      </c>
      <c r="H1949" s="10">
        <v>991761863</v>
      </c>
      <c r="I1949" s="17" t="s">
        <v>1275</v>
      </c>
      <c r="J1949" s="18">
        <v>3229</v>
      </c>
      <c r="K1949" s="19">
        <v>9.33</v>
      </c>
      <c r="L1949" s="19">
        <v>6.92</v>
      </c>
      <c r="M1949" s="19">
        <f>Table1[[#This Row],[Unit_Selling Price]]-Table1[[#This Row],[Unit_Cost]]</f>
        <v>2.41</v>
      </c>
      <c r="N1949" s="19">
        <f>Table1[[#This Row],[Quantity]]*Table1[[#This Row],[unit_per Profit]]</f>
        <v>7781.89</v>
      </c>
    </row>
    <row r="1950" spans="1:14" x14ac:dyDescent="0.2">
      <c r="A1950" s="10" t="s">
        <v>46</v>
      </c>
      <c r="B1950" s="10" t="s">
        <v>92</v>
      </c>
      <c r="C1950" s="10" t="s">
        <v>51</v>
      </c>
      <c r="D1950" s="10" t="s">
        <v>23</v>
      </c>
      <c r="E1950" s="10" t="s">
        <v>35</v>
      </c>
      <c r="F1950" s="11" t="s">
        <v>1295</v>
      </c>
      <c r="G1950" s="10">
        <v>2016</v>
      </c>
      <c r="H1950" s="10">
        <v>445075738</v>
      </c>
      <c r="I1950" s="17" t="s">
        <v>1332</v>
      </c>
      <c r="J1950" s="18">
        <v>6656</v>
      </c>
      <c r="K1950" s="19">
        <v>437.2</v>
      </c>
      <c r="L1950" s="19">
        <v>263.33</v>
      </c>
      <c r="M1950" s="19">
        <f>Table1[[#This Row],[Unit_Selling Price]]-Table1[[#This Row],[Unit_Cost]]</f>
        <v>173.87</v>
      </c>
      <c r="N1950" s="19">
        <f>Table1[[#This Row],[Quantity]]*Table1[[#This Row],[unit_per Profit]]</f>
        <v>1157278.72</v>
      </c>
    </row>
    <row r="1951" spans="1:14" x14ac:dyDescent="0.2">
      <c r="A1951" s="10" t="s">
        <v>37</v>
      </c>
      <c r="B1951" s="10" t="s">
        <v>62</v>
      </c>
      <c r="C1951" s="10" t="s">
        <v>42</v>
      </c>
      <c r="D1951" s="10" t="s">
        <v>23</v>
      </c>
      <c r="E1951" s="10" t="s">
        <v>35</v>
      </c>
      <c r="F1951" s="11" t="s">
        <v>1220</v>
      </c>
      <c r="G1951" s="10">
        <v>2013</v>
      </c>
      <c r="H1951" s="10">
        <v>773739039</v>
      </c>
      <c r="I1951" s="17" t="s">
        <v>1431</v>
      </c>
      <c r="J1951" s="18">
        <v>5431</v>
      </c>
      <c r="K1951" s="19">
        <v>109.28</v>
      </c>
      <c r="L1951" s="19">
        <v>35.840000000000003</v>
      </c>
      <c r="M1951" s="19">
        <f>Table1[[#This Row],[Unit_Selling Price]]-Table1[[#This Row],[Unit_Cost]]</f>
        <v>73.44</v>
      </c>
      <c r="N1951" s="19">
        <f>Table1[[#This Row],[Quantity]]*Table1[[#This Row],[unit_per Profit]]</f>
        <v>398852.64</v>
      </c>
    </row>
    <row r="1952" spans="1:14" x14ac:dyDescent="0.2">
      <c r="A1952" s="10" t="s">
        <v>40</v>
      </c>
      <c r="B1952" s="10" t="s">
        <v>203</v>
      </c>
      <c r="C1952" s="10" t="s">
        <v>39</v>
      </c>
      <c r="D1952" s="10" t="s">
        <v>27</v>
      </c>
      <c r="E1952" s="10" t="s">
        <v>24</v>
      </c>
      <c r="F1952" s="11">
        <v>41676</v>
      </c>
      <c r="G1952" s="10">
        <v>2014</v>
      </c>
      <c r="H1952" s="10">
        <v>582488095</v>
      </c>
      <c r="I1952" s="17" t="s">
        <v>1134</v>
      </c>
      <c r="J1952" s="18">
        <v>26</v>
      </c>
      <c r="K1952" s="19">
        <v>81.73</v>
      </c>
      <c r="L1952" s="19">
        <v>56.67</v>
      </c>
      <c r="M1952" s="19">
        <f>Table1[[#This Row],[Unit_Selling Price]]-Table1[[#This Row],[Unit_Cost]]</f>
        <v>25.06</v>
      </c>
      <c r="N1952" s="19">
        <f>Table1[[#This Row],[Quantity]]*Table1[[#This Row],[unit_per Profit]]</f>
        <v>651.55999999999995</v>
      </c>
    </row>
    <row r="1953" spans="1:14" x14ac:dyDescent="0.2">
      <c r="A1953" s="10" t="s">
        <v>37</v>
      </c>
      <c r="B1953" s="10" t="s">
        <v>48</v>
      </c>
      <c r="C1953" s="10" t="s">
        <v>34</v>
      </c>
      <c r="D1953" s="10" t="s">
        <v>23</v>
      </c>
      <c r="E1953" s="10" t="s">
        <v>28</v>
      </c>
      <c r="F1953" s="11" t="s">
        <v>478</v>
      </c>
      <c r="G1953" s="10">
        <v>2010</v>
      </c>
      <c r="H1953" s="10">
        <v>346371734</v>
      </c>
      <c r="I1953" s="17" t="s">
        <v>1266</v>
      </c>
      <c r="J1953" s="18">
        <v>7948</v>
      </c>
      <c r="K1953" s="19">
        <v>205.7</v>
      </c>
      <c r="L1953" s="19">
        <v>117.11</v>
      </c>
      <c r="M1953" s="19">
        <f>Table1[[#This Row],[Unit_Selling Price]]-Table1[[#This Row],[Unit_Cost]]</f>
        <v>88.59</v>
      </c>
      <c r="N1953" s="19">
        <f>Table1[[#This Row],[Quantity]]*Table1[[#This Row],[unit_per Profit]]</f>
        <v>704113.32</v>
      </c>
    </row>
    <row r="1954" spans="1:14" x14ac:dyDescent="0.2">
      <c r="A1954" s="10" t="s">
        <v>29</v>
      </c>
      <c r="B1954" s="10" t="s">
        <v>111</v>
      </c>
      <c r="C1954" s="10" t="s">
        <v>39</v>
      </c>
      <c r="D1954" s="10" t="s">
        <v>27</v>
      </c>
      <c r="E1954" s="10" t="s">
        <v>28</v>
      </c>
      <c r="F1954" s="11" t="s">
        <v>1362</v>
      </c>
      <c r="G1954" s="10">
        <v>2011</v>
      </c>
      <c r="H1954" s="10">
        <v>160751283</v>
      </c>
      <c r="I1954" s="17" t="s">
        <v>1464</v>
      </c>
      <c r="J1954" s="18">
        <v>8732</v>
      </c>
      <c r="K1954" s="19">
        <v>81.73</v>
      </c>
      <c r="L1954" s="19">
        <v>56.67</v>
      </c>
      <c r="M1954" s="19">
        <f>Table1[[#This Row],[Unit_Selling Price]]-Table1[[#This Row],[Unit_Cost]]</f>
        <v>25.06</v>
      </c>
      <c r="N1954" s="19">
        <f>Table1[[#This Row],[Quantity]]*Table1[[#This Row],[unit_per Profit]]</f>
        <v>218823.92</v>
      </c>
    </row>
    <row r="1955" spans="1:14" x14ac:dyDescent="0.2">
      <c r="A1955" s="10" t="s">
        <v>32</v>
      </c>
      <c r="B1955" s="10" t="s">
        <v>200</v>
      </c>
      <c r="C1955" s="10" t="s">
        <v>49</v>
      </c>
      <c r="D1955" s="10" t="s">
        <v>27</v>
      </c>
      <c r="E1955" s="10" t="s">
        <v>35</v>
      </c>
      <c r="F1955" s="11">
        <v>42312</v>
      </c>
      <c r="G1955" s="10">
        <v>2015</v>
      </c>
      <c r="H1955" s="10">
        <v>191300570</v>
      </c>
      <c r="I1955" s="17">
        <v>42160</v>
      </c>
      <c r="J1955" s="18">
        <v>8945</v>
      </c>
      <c r="K1955" s="19">
        <v>651.21</v>
      </c>
      <c r="L1955" s="19">
        <v>524.96</v>
      </c>
      <c r="M1955" s="19">
        <f>Table1[[#This Row],[Unit_Selling Price]]-Table1[[#This Row],[Unit_Cost]]</f>
        <v>126.25</v>
      </c>
      <c r="N1955" s="19">
        <f>Table1[[#This Row],[Quantity]]*Table1[[#This Row],[unit_per Profit]]</f>
        <v>1129306.25</v>
      </c>
    </row>
    <row r="1956" spans="1:14" x14ac:dyDescent="0.2">
      <c r="A1956" s="10" t="s">
        <v>278</v>
      </c>
      <c r="B1956" s="10" t="s">
        <v>164</v>
      </c>
      <c r="C1956" s="10" t="s">
        <v>26</v>
      </c>
      <c r="D1956" s="10" t="s">
        <v>23</v>
      </c>
      <c r="E1956" s="10" t="s">
        <v>24</v>
      </c>
      <c r="F1956" s="11" t="s">
        <v>635</v>
      </c>
      <c r="G1956" s="10">
        <v>2013</v>
      </c>
      <c r="H1956" s="10">
        <v>224005925</v>
      </c>
      <c r="I1956" s="17" t="s">
        <v>1253</v>
      </c>
      <c r="J1956" s="18">
        <v>7186</v>
      </c>
      <c r="K1956" s="19">
        <v>152.58000000000001</v>
      </c>
      <c r="L1956" s="19">
        <v>97.44</v>
      </c>
      <c r="M1956" s="19">
        <f>Table1[[#This Row],[Unit_Selling Price]]-Table1[[#This Row],[Unit_Cost]]</f>
        <v>55.14</v>
      </c>
      <c r="N1956" s="19">
        <f>Table1[[#This Row],[Quantity]]*Table1[[#This Row],[unit_per Profit]]</f>
        <v>396236.04</v>
      </c>
    </row>
    <row r="1957" spans="1:14" x14ac:dyDescent="0.2">
      <c r="A1957" s="10" t="s">
        <v>37</v>
      </c>
      <c r="B1957" s="10" t="s">
        <v>63</v>
      </c>
      <c r="C1957" s="10" t="s">
        <v>31</v>
      </c>
      <c r="D1957" s="10" t="s">
        <v>23</v>
      </c>
      <c r="E1957" s="10" t="s">
        <v>35</v>
      </c>
      <c r="F1957" s="11" t="s">
        <v>340</v>
      </c>
      <c r="G1957" s="10">
        <v>2016</v>
      </c>
      <c r="H1957" s="10">
        <v>115166175</v>
      </c>
      <c r="I1957" s="17" t="s">
        <v>1212</v>
      </c>
      <c r="J1957" s="18">
        <v>9085</v>
      </c>
      <c r="K1957" s="19">
        <v>47.45</v>
      </c>
      <c r="L1957" s="19">
        <v>31.79</v>
      </c>
      <c r="M1957" s="19">
        <f>Table1[[#This Row],[Unit_Selling Price]]-Table1[[#This Row],[Unit_Cost]]</f>
        <v>15.66</v>
      </c>
      <c r="N1957" s="19">
        <f>Table1[[#This Row],[Quantity]]*Table1[[#This Row],[unit_per Profit]]</f>
        <v>142271.1</v>
      </c>
    </row>
    <row r="1958" spans="1:14" x14ac:dyDescent="0.2">
      <c r="A1958" s="10" t="s">
        <v>29</v>
      </c>
      <c r="B1958" s="10" t="s">
        <v>184</v>
      </c>
      <c r="C1958" s="10" t="s">
        <v>85</v>
      </c>
      <c r="D1958" s="10" t="s">
        <v>23</v>
      </c>
      <c r="E1958" s="10" t="s">
        <v>43</v>
      </c>
      <c r="F1958" s="11" t="s">
        <v>1237</v>
      </c>
      <c r="G1958" s="10">
        <v>2017</v>
      </c>
      <c r="H1958" s="10">
        <v>241392648</v>
      </c>
      <c r="I1958" s="17" t="s">
        <v>880</v>
      </c>
      <c r="J1958" s="18">
        <v>2304</v>
      </c>
      <c r="K1958" s="19">
        <v>668.27</v>
      </c>
      <c r="L1958" s="19">
        <v>502.54</v>
      </c>
      <c r="M1958" s="19">
        <f>Table1[[#This Row],[Unit_Selling Price]]-Table1[[#This Row],[Unit_Cost]]</f>
        <v>165.73</v>
      </c>
      <c r="N1958" s="19">
        <f>Table1[[#This Row],[Quantity]]*Table1[[#This Row],[unit_per Profit]]</f>
        <v>381841.91999999998</v>
      </c>
    </row>
    <row r="1959" spans="1:14" x14ac:dyDescent="0.2">
      <c r="A1959" s="10" t="s">
        <v>278</v>
      </c>
      <c r="B1959" s="10" t="s">
        <v>121</v>
      </c>
      <c r="C1959" s="10" t="s">
        <v>65</v>
      </c>
      <c r="D1959" s="10" t="s">
        <v>23</v>
      </c>
      <c r="E1959" s="10" t="s">
        <v>28</v>
      </c>
      <c r="F1959" s="11" t="s">
        <v>614</v>
      </c>
      <c r="G1959" s="10">
        <v>2016</v>
      </c>
      <c r="H1959" s="10">
        <v>149609172</v>
      </c>
      <c r="I1959" s="17">
        <v>42403</v>
      </c>
      <c r="J1959" s="18">
        <v>1533</v>
      </c>
      <c r="K1959" s="19">
        <v>9.33</v>
      </c>
      <c r="L1959" s="19">
        <v>6.92</v>
      </c>
      <c r="M1959" s="19">
        <f>Table1[[#This Row],[Unit_Selling Price]]-Table1[[#This Row],[Unit_Cost]]</f>
        <v>2.41</v>
      </c>
      <c r="N1959" s="19">
        <f>Table1[[#This Row],[Quantity]]*Table1[[#This Row],[unit_per Profit]]</f>
        <v>3694.53</v>
      </c>
    </row>
    <row r="1960" spans="1:14" x14ac:dyDescent="0.2">
      <c r="A1960" s="10" t="s">
        <v>46</v>
      </c>
      <c r="B1960" s="10" t="s">
        <v>207</v>
      </c>
      <c r="C1960" s="10" t="s">
        <v>49</v>
      </c>
      <c r="D1960" s="10" t="s">
        <v>27</v>
      </c>
      <c r="E1960" s="10" t="s">
        <v>28</v>
      </c>
      <c r="F1960" s="11" t="s">
        <v>914</v>
      </c>
      <c r="G1960" s="10">
        <v>2017</v>
      </c>
      <c r="H1960" s="10">
        <v>807052075</v>
      </c>
      <c r="I1960" s="17" t="s">
        <v>1343</v>
      </c>
      <c r="J1960" s="18">
        <v>3498</v>
      </c>
      <c r="K1960" s="19">
        <v>651.21</v>
      </c>
      <c r="L1960" s="19">
        <v>524.96</v>
      </c>
      <c r="M1960" s="19">
        <f>Table1[[#This Row],[Unit_Selling Price]]-Table1[[#This Row],[Unit_Cost]]</f>
        <v>126.25</v>
      </c>
      <c r="N1960" s="19">
        <f>Table1[[#This Row],[Quantity]]*Table1[[#This Row],[unit_per Profit]]</f>
        <v>441622.5</v>
      </c>
    </row>
    <row r="1961" spans="1:14" x14ac:dyDescent="0.2">
      <c r="A1961" s="10" t="s">
        <v>278</v>
      </c>
      <c r="B1961" s="10" t="s">
        <v>167</v>
      </c>
      <c r="C1961" s="10" t="s">
        <v>22</v>
      </c>
      <c r="D1961" s="10" t="s">
        <v>23</v>
      </c>
      <c r="E1961" s="10" t="s">
        <v>24</v>
      </c>
      <c r="F1961" s="11" t="s">
        <v>1316</v>
      </c>
      <c r="G1961" s="10">
        <v>2014</v>
      </c>
      <c r="H1961" s="10">
        <v>551270186</v>
      </c>
      <c r="I1961" s="17">
        <v>41886</v>
      </c>
      <c r="J1961" s="18">
        <v>1953</v>
      </c>
      <c r="K1961" s="19">
        <v>255.28</v>
      </c>
      <c r="L1961" s="19">
        <v>159.41999999999999</v>
      </c>
      <c r="M1961" s="19">
        <f>Table1[[#This Row],[Unit_Selling Price]]-Table1[[#This Row],[Unit_Cost]]</f>
        <v>95.86</v>
      </c>
      <c r="N1961" s="19">
        <f>Table1[[#This Row],[Quantity]]*Table1[[#This Row],[unit_per Profit]]</f>
        <v>187214.58</v>
      </c>
    </row>
    <row r="1962" spans="1:14" x14ac:dyDescent="0.2">
      <c r="A1962" s="10" t="s">
        <v>37</v>
      </c>
      <c r="B1962" s="10" t="s">
        <v>169</v>
      </c>
      <c r="C1962" s="10" t="s">
        <v>42</v>
      </c>
      <c r="D1962" s="10" t="s">
        <v>23</v>
      </c>
      <c r="E1962" s="10" t="s">
        <v>24</v>
      </c>
      <c r="F1962" s="11" t="s">
        <v>777</v>
      </c>
      <c r="G1962" s="10">
        <v>2016</v>
      </c>
      <c r="H1962" s="10">
        <v>940124833</v>
      </c>
      <c r="I1962" s="17">
        <v>42435</v>
      </c>
      <c r="J1962" s="18">
        <v>2685</v>
      </c>
      <c r="K1962" s="19">
        <v>109.28</v>
      </c>
      <c r="L1962" s="19">
        <v>35.840000000000003</v>
      </c>
      <c r="M1962" s="19">
        <f>Table1[[#This Row],[Unit_Selling Price]]-Table1[[#This Row],[Unit_Cost]]</f>
        <v>73.44</v>
      </c>
      <c r="N1962" s="19">
        <f>Table1[[#This Row],[Quantity]]*Table1[[#This Row],[unit_per Profit]]</f>
        <v>197186.4</v>
      </c>
    </row>
    <row r="1963" spans="1:14" x14ac:dyDescent="0.2">
      <c r="A1963" s="10" t="s">
        <v>29</v>
      </c>
      <c r="B1963" s="10" t="s">
        <v>126</v>
      </c>
      <c r="C1963" s="10" t="s">
        <v>56</v>
      </c>
      <c r="D1963" s="10" t="s">
        <v>23</v>
      </c>
      <c r="E1963" s="10" t="s">
        <v>43</v>
      </c>
      <c r="F1963" s="11" t="s">
        <v>1354</v>
      </c>
      <c r="G1963" s="10">
        <v>2015</v>
      </c>
      <c r="H1963" s="10">
        <v>901789844</v>
      </c>
      <c r="I1963" s="17">
        <v>42129</v>
      </c>
      <c r="J1963" s="18">
        <v>8509</v>
      </c>
      <c r="K1963" s="19">
        <v>421.89</v>
      </c>
      <c r="L1963" s="19">
        <v>364.69</v>
      </c>
      <c r="M1963" s="19">
        <f>Table1[[#This Row],[Unit_Selling Price]]-Table1[[#This Row],[Unit_Cost]]</f>
        <v>57.2</v>
      </c>
      <c r="N1963" s="19">
        <f>Table1[[#This Row],[Quantity]]*Table1[[#This Row],[unit_per Profit]]</f>
        <v>486714.8</v>
      </c>
    </row>
    <row r="1964" spans="1:14" x14ac:dyDescent="0.2">
      <c r="A1964" s="10" t="s">
        <v>40</v>
      </c>
      <c r="B1964" s="10" t="s">
        <v>272</v>
      </c>
      <c r="C1964" s="10" t="s">
        <v>56</v>
      </c>
      <c r="D1964" s="10" t="s">
        <v>23</v>
      </c>
      <c r="E1964" s="10" t="s">
        <v>35</v>
      </c>
      <c r="F1964" s="11" t="s">
        <v>1115</v>
      </c>
      <c r="G1964" s="10">
        <v>2011</v>
      </c>
      <c r="H1964" s="10">
        <v>784751546</v>
      </c>
      <c r="I1964" s="17">
        <v>40852</v>
      </c>
      <c r="J1964" s="18">
        <v>4276</v>
      </c>
      <c r="K1964" s="19">
        <v>421.89</v>
      </c>
      <c r="L1964" s="19">
        <v>364.69</v>
      </c>
      <c r="M1964" s="19">
        <f>Table1[[#This Row],[Unit_Selling Price]]-Table1[[#This Row],[Unit_Cost]]</f>
        <v>57.2</v>
      </c>
      <c r="N1964" s="19">
        <f>Table1[[#This Row],[Quantity]]*Table1[[#This Row],[unit_per Profit]]</f>
        <v>244587.2</v>
      </c>
    </row>
    <row r="1965" spans="1:14" x14ac:dyDescent="0.2">
      <c r="A1965" s="10" t="s">
        <v>46</v>
      </c>
      <c r="B1965" s="10" t="s">
        <v>150</v>
      </c>
      <c r="C1965" s="10" t="s">
        <v>39</v>
      </c>
      <c r="D1965" s="10" t="s">
        <v>23</v>
      </c>
      <c r="E1965" s="10" t="s">
        <v>24</v>
      </c>
      <c r="F1965" s="11" t="s">
        <v>1305</v>
      </c>
      <c r="G1965" s="10">
        <v>2017</v>
      </c>
      <c r="H1965" s="10">
        <v>107808768</v>
      </c>
      <c r="I1965" s="17" t="s">
        <v>467</v>
      </c>
      <c r="J1965" s="18">
        <v>1865</v>
      </c>
      <c r="K1965" s="19">
        <v>81.73</v>
      </c>
      <c r="L1965" s="19">
        <v>56.67</v>
      </c>
      <c r="M1965" s="19">
        <f>Table1[[#This Row],[Unit_Selling Price]]-Table1[[#This Row],[Unit_Cost]]</f>
        <v>25.06</v>
      </c>
      <c r="N1965" s="19">
        <f>Table1[[#This Row],[Quantity]]*Table1[[#This Row],[unit_per Profit]]</f>
        <v>46736.9</v>
      </c>
    </row>
    <row r="1966" spans="1:14" x14ac:dyDescent="0.2">
      <c r="A1966" s="10" t="s">
        <v>32</v>
      </c>
      <c r="B1966" s="10" t="s">
        <v>96</v>
      </c>
      <c r="C1966" s="10" t="s">
        <v>22</v>
      </c>
      <c r="D1966" s="10" t="s">
        <v>27</v>
      </c>
      <c r="E1966" s="10" t="s">
        <v>35</v>
      </c>
      <c r="F1966" s="11">
        <v>42707</v>
      </c>
      <c r="G1966" s="10">
        <v>2016</v>
      </c>
      <c r="H1966" s="10">
        <v>710072839</v>
      </c>
      <c r="I1966" s="17">
        <v>42433</v>
      </c>
      <c r="J1966" s="18">
        <v>5187</v>
      </c>
      <c r="K1966" s="19">
        <v>255.28</v>
      </c>
      <c r="L1966" s="19">
        <v>159.41999999999999</v>
      </c>
      <c r="M1966" s="19">
        <f>Table1[[#This Row],[Unit_Selling Price]]-Table1[[#This Row],[Unit_Cost]]</f>
        <v>95.86</v>
      </c>
      <c r="N1966" s="19">
        <f>Table1[[#This Row],[Quantity]]*Table1[[#This Row],[unit_per Profit]]</f>
        <v>497225.82</v>
      </c>
    </row>
    <row r="1967" spans="1:14" x14ac:dyDescent="0.2">
      <c r="A1967" s="10" t="s">
        <v>46</v>
      </c>
      <c r="B1967" s="10" t="s">
        <v>175</v>
      </c>
      <c r="C1967" s="10" t="s">
        <v>65</v>
      </c>
      <c r="D1967" s="10" t="s">
        <v>23</v>
      </c>
      <c r="E1967" s="10" t="s">
        <v>35</v>
      </c>
      <c r="F1967" s="11">
        <v>41031</v>
      </c>
      <c r="G1967" s="10">
        <v>2012</v>
      </c>
      <c r="H1967" s="10">
        <v>900967586</v>
      </c>
      <c r="I1967" s="17">
        <v>40971</v>
      </c>
      <c r="J1967" s="18">
        <v>5185</v>
      </c>
      <c r="K1967" s="19">
        <v>9.33</v>
      </c>
      <c r="L1967" s="19">
        <v>6.92</v>
      </c>
      <c r="M1967" s="19">
        <f>Table1[[#This Row],[Unit_Selling Price]]-Table1[[#This Row],[Unit_Cost]]</f>
        <v>2.41</v>
      </c>
      <c r="N1967" s="19">
        <f>Table1[[#This Row],[Quantity]]*Table1[[#This Row],[unit_per Profit]]</f>
        <v>12495.85</v>
      </c>
    </row>
    <row r="1968" spans="1:14" x14ac:dyDescent="0.2">
      <c r="A1968" s="10" t="s">
        <v>29</v>
      </c>
      <c r="B1968" s="10" t="s">
        <v>116</v>
      </c>
      <c r="C1968" s="10" t="s">
        <v>49</v>
      </c>
      <c r="D1968" s="10" t="s">
        <v>23</v>
      </c>
      <c r="E1968" s="10" t="s">
        <v>24</v>
      </c>
      <c r="F1968" s="11" t="s">
        <v>1506</v>
      </c>
      <c r="G1968" s="10">
        <v>2016</v>
      </c>
      <c r="H1968" s="10">
        <v>410229337</v>
      </c>
      <c r="I1968" s="17" t="s">
        <v>868</v>
      </c>
      <c r="J1968" s="18">
        <v>4832</v>
      </c>
      <c r="K1968" s="19">
        <v>651.21</v>
      </c>
      <c r="L1968" s="19">
        <v>524.96</v>
      </c>
      <c r="M1968" s="19">
        <f>Table1[[#This Row],[Unit_Selling Price]]-Table1[[#This Row],[Unit_Cost]]</f>
        <v>126.25</v>
      </c>
      <c r="N1968" s="19">
        <f>Table1[[#This Row],[Quantity]]*Table1[[#This Row],[unit_per Profit]]</f>
        <v>610040</v>
      </c>
    </row>
    <row r="1969" spans="1:14" x14ac:dyDescent="0.2">
      <c r="A1969" s="10" t="s">
        <v>29</v>
      </c>
      <c r="B1969" s="10" t="s">
        <v>80</v>
      </c>
      <c r="C1969" s="10" t="s">
        <v>31</v>
      </c>
      <c r="D1969" s="10" t="s">
        <v>23</v>
      </c>
      <c r="E1969" s="10" t="s">
        <v>35</v>
      </c>
      <c r="F1969" s="11">
        <v>42829</v>
      </c>
      <c r="G1969" s="10">
        <v>2017</v>
      </c>
      <c r="H1969" s="10">
        <v>837906920</v>
      </c>
      <c r="I1969" s="17" t="s">
        <v>1343</v>
      </c>
      <c r="J1969" s="18">
        <v>4133</v>
      </c>
      <c r="K1969" s="19">
        <v>47.45</v>
      </c>
      <c r="L1969" s="19">
        <v>31.79</v>
      </c>
      <c r="M1969" s="19">
        <f>Table1[[#This Row],[Unit_Selling Price]]-Table1[[#This Row],[Unit_Cost]]</f>
        <v>15.66</v>
      </c>
      <c r="N1969" s="19">
        <f>Table1[[#This Row],[Quantity]]*Table1[[#This Row],[unit_per Profit]]</f>
        <v>64722.78</v>
      </c>
    </row>
    <row r="1970" spans="1:14" x14ac:dyDescent="0.2">
      <c r="A1970" s="10" t="s">
        <v>29</v>
      </c>
      <c r="B1970" s="10" t="s">
        <v>204</v>
      </c>
      <c r="C1970" s="10" t="s">
        <v>85</v>
      </c>
      <c r="D1970" s="10" t="s">
        <v>23</v>
      </c>
      <c r="E1970" s="10" t="s">
        <v>28</v>
      </c>
      <c r="F1970" s="11" t="s">
        <v>462</v>
      </c>
      <c r="G1970" s="10">
        <v>2016</v>
      </c>
      <c r="H1970" s="10">
        <v>704361665</v>
      </c>
      <c r="I1970" s="17">
        <v>42372</v>
      </c>
      <c r="J1970" s="18">
        <v>5124</v>
      </c>
      <c r="K1970" s="19">
        <v>668.27</v>
      </c>
      <c r="L1970" s="19">
        <v>502.54</v>
      </c>
      <c r="M1970" s="19">
        <f>Table1[[#This Row],[Unit_Selling Price]]-Table1[[#This Row],[Unit_Cost]]</f>
        <v>165.73</v>
      </c>
      <c r="N1970" s="19">
        <f>Table1[[#This Row],[Quantity]]*Table1[[#This Row],[unit_per Profit]]</f>
        <v>849200.52</v>
      </c>
    </row>
    <row r="1971" spans="1:14" x14ac:dyDescent="0.2">
      <c r="A1971" s="10" t="s">
        <v>29</v>
      </c>
      <c r="B1971" s="10" t="s">
        <v>57</v>
      </c>
      <c r="C1971" s="10" t="s">
        <v>26</v>
      </c>
      <c r="D1971" s="10" t="s">
        <v>27</v>
      </c>
      <c r="E1971" s="10" t="s">
        <v>24</v>
      </c>
      <c r="F1971" s="11">
        <v>41585</v>
      </c>
      <c r="G1971" s="10">
        <v>2013</v>
      </c>
      <c r="H1971" s="10">
        <v>400267398</v>
      </c>
      <c r="I1971" s="17" t="s">
        <v>1459</v>
      </c>
      <c r="J1971" s="18">
        <v>6873</v>
      </c>
      <c r="K1971" s="19">
        <v>152.58000000000001</v>
      </c>
      <c r="L1971" s="19">
        <v>97.44</v>
      </c>
      <c r="M1971" s="19">
        <f>Table1[[#This Row],[Unit_Selling Price]]-Table1[[#This Row],[Unit_Cost]]</f>
        <v>55.14</v>
      </c>
      <c r="N1971" s="19">
        <f>Table1[[#This Row],[Quantity]]*Table1[[#This Row],[unit_per Profit]]</f>
        <v>378977.22</v>
      </c>
    </row>
    <row r="1972" spans="1:14" x14ac:dyDescent="0.2">
      <c r="A1972" s="10" t="s">
        <v>46</v>
      </c>
      <c r="B1972" s="10" t="s">
        <v>129</v>
      </c>
      <c r="C1972" s="10" t="s">
        <v>77</v>
      </c>
      <c r="D1972" s="10" t="s">
        <v>27</v>
      </c>
      <c r="E1972" s="10" t="s">
        <v>24</v>
      </c>
      <c r="F1972" s="11" t="s">
        <v>1235</v>
      </c>
      <c r="G1972" s="10">
        <v>2010</v>
      </c>
      <c r="H1972" s="10">
        <v>836610448</v>
      </c>
      <c r="I1972" s="17" t="s">
        <v>1519</v>
      </c>
      <c r="J1972" s="18">
        <v>478</v>
      </c>
      <c r="K1972" s="19">
        <v>154.06</v>
      </c>
      <c r="L1972" s="19">
        <v>90.93</v>
      </c>
      <c r="M1972" s="19">
        <f>Table1[[#This Row],[Unit_Selling Price]]-Table1[[#This Row],[Unit_Cost]]</f>
        <v>63.13</v>
      </c>
      <c r="N1972" s="19">
        <f>Table1[[#This Row],[Quantity]]*Table1[[#This Row],[unit_per Profit]]</f>
        <v>30176.14</v>
      </c>
    </row>
    <row r="1973" spans="1:14" x14ac:dyDescent="0.2">
      <c r="A1973" s="10" t="s">
        <v>46</v>
      </c>
      <c r="B1973" s="10" t="s">
        <v>273</v>
      </c>
      <c r="C1973" s="10" t="s">
        <v>34</v>
      </c>
      <c r="D1973" s="10" t="s">
        <v>23</v>
      </c>
      <c r="E1973" s="10" t="s">
        <v>43</v>
      </c>
      <c r="F1973" s="11" t="s">
        <v>846</v>
      </c>
      <c r="G1973" s="10">
        <v>2014</v>
      </c>
      <c r="H1973" s="10">
        <v>294689643</v>
      </c>
      <c r="I1973" s="17">
        <v>41822</v>
      </c>
      <c r="J1973" s="18">
        <v>4069</v>
      </c>
      <c r="K1973" s="19">
        <v>205.7</v>
      </c>
      <c r="L1973" s="19">
        <v>117.11</v>
      </c>
      <c r="M1973" s="19">
        <f>Table1[[#This Row],[Unit_Selling Price]]-Table1[[#This Row],[Unit_Cost]]</f>
        <v>88.59</v>
      </c>
      <c r="N1973" s="19">
        <f>Table1[[#This Row],[Quantity]]*Table1[[#This Row],[unit_per Profit]]</f>
        <v>360472.71</v>
      </c>
    </row>
    <row r="1974" spans="1:14" x14ac:dyDescent="0.2">
      <c r="A1974" s="10" t="s">
        <v>46</v>
      </c>
      <c r="B1974" s="10" t="s">
        <v>219</v>
      </c>
      <c r="C1974" s="10" t="s">
        <v>31</v>
      </c>
      <c r="D1974" s="10" t="s">
        <v>23</v>
      </c>
      <c r="E1974" s="10" t="s">
        <v>24</v>
      </c>
      <c r="F1974" s="11">
        <v>42067</v>
      </c>
      <c r="G1974" s="10">
        <v>2015</v>
      </c>
      <c r="H1974" s="10">
        <v>276116311</v>
      </c>
      <c r="I1974" s="17" t="s">
        <v>402</v>
      </c>
      <c r="J1974" s="18">
        <v>7807</v>
      </c>
      <c r="K1974" s="19">
        <v>47.45</v>
      </c>
      <c r="L1974" s="19">
        <v>31.79</v>
      </c>
      <c r="M1974" s="19">
        <f>Table1[[#This Row],[Unit_Selling Price]]-Table1[[#This Row],[Unit_Cost]]</f>
        <v>15.66</v>
      </c>
      <c r="N1974" s="19">
        <f>Table1[[#This Row],[Quantity]]*Table1[[#This Row],[unit_per Profit]]</f>
        <v>122257.62</v>
      </c>
    </row>
    <row r="1975" spans="1:14" x14ac:dyDescent="0.2">
      <c r="A1975" s="10" t="s">
        <v>37</v>
      </c>
      <c r="B1975" s="10" t="s">
        <v>105</v>
      </c>
      <c r="C1975" s="10" t="s">
        <v>56</v>
      </c>
      <c r="D1975" s="10" t="s">
        <v>27</v>
      </c>
      <c r="E1975" s="10" t="s">
        <v>24</v>
      </c>
      <c r="F1975" s="11" t="s">
        <v>1429</v>
      </c>
      <c r="G1975" s="10">
        <v>2011</v>
      </c>
      <c r="H1975" s="10">
        <v>552814280</v>
      </c>
      <c r="I1975" s="17">
        <v>40821</v>
      </c>
      <c r="J1975" s="18">
        <v>8885</v>
      </c>
      <c r="K1975" s="19">
        <v>421.89</v>
      </c>
      <c r="L1975" s="19">
        <v>364.69</v>
      </c>
      <c r="M1975" s="19">
        <f>Table1[[#This Row],[Unit_Selling Price]]-Table1[[#This Row],[Unit_Cost]]</f>
        <v>57.2</v>
      </c>
      <c r="N1975" s="19">
        <f>Table1[[#This Row],[Quantity]]*Table1[[#This Row],[unit_per Profit]]</f>
        <v>508222</v>
      </c>
    </row>
    <row r="1976" spans="1:14" x14ac:dyDescent="0.2">
      <c r="A1976" s="10" t="s">
        <v>32</v>
      </c>
      <c r="B1976" s="10" t="s">
        <v>52</v>
      </c>
      <c r="C1976" s="10" t="s">
        <v>49</v>
      </c>
      <c r="D1976" s="10" t="s">
        <v>27</v>
      </c>
      <c r="E1976" s="10" t="s">
        <v>43</v>
      </c>
      <c r="F1976" s="11" t="s">
        <v>862</v>
      </c>
      <c r="G1976" s="10">
        <v>2015</v>
      </c>
      <c r="H1976" s="10">
        <v>517019879</v>
      </c>
      <c r="I1976" s="17" t="s">
        <v>554</v>
      </c>
      <c r="J1976" s="18">
        <v>6526</v>
      </c>
      <c r="K1976" s="19">
        <v>651.21</v>
      </c>
      <c r="L1976" s="19">
        <v>524.96</v>
      </c>
      <c r="M1976" s="19">
        <f>Table1[[#This Row],[Unit_Selling Price]]-Table1[[#This Row],[Unit_Cost]]</f>
        <v>126.25</v>
      </c>
      <c r="N1976" s="19">
        <f>Table1[[#This Row],[Quantity]]*Table1[[#This Row],[unit_per Profit]]</f>
        <v>823907.5</v>
      </c>
    </row>
    <row r="1977" spans="1:14" x14ac:dyDescent="0.2">
      <c r="A1977" s="10" t="s">
        <v>29</v>
      </c>
      <c r="B1977" s="10" t="s">
        <v>174</v>
      </c>
      <c r="C1977" s="10" t="s">
        <v>56</v>
      </c>
      <c r="D1977" s="10" t="s">
        <v>23</v>
      </c>
      <c r="E1977" s="10" t="s">
        <v>28</v>
      </c>
      <c r="F1977" s="11" t="s">
        <v>1520</v>
      </c>
      <c r="G1977" s="10">
        <v>2014</v>
      </c>
      <c r="H1977" s="10">
        <v>531281936</v>
      </c>
      <c r="I1977" s="17">
        <v>41704</v>
      </c>
      <c r="J1977" s="18">
        <v>6986</v>
      </c>
      <c r="K1977" s="19">
        <v>421.89</v>
      </c>
      <c r="L1977" s="19">
        <v>364.69</v>
      </c>
      <c r="M1977" s="19">
        <f>Table1[[#This Row],[Unit_Selling Price]]-Table1[[#This Row],[Unit_Cost]]</f>
        <v>57.2</v>
      </c>
      <c r="N1977" s="19">
        <f>Table1[[#This Row],[Quantity]]*Table1[[#This Row],[unit_per Profit]]</f>
        <v>399599.2</v>
      </c>
    </row>
    <row r="1978" spans="1:14" x14ac:dyDescent="0.2">
      <c r="A1978" s="10" t="s">
        <v>278</v>
      </c>
      <c r="B1978" s="10" t="s">
        <v>114</v>
      </c>
      <c r="C1978" s="10" t="s">
        <v>31</v>
      </c>
      <c r="D1978" s="10" t="s">
        <v>23</v>
      </c>
      <c r="E1978" s="10" t="s">
        <v>28</v>
      </c>
      <c r="F1978" s="11">
        <v>41365</v>
      </c>
      <c r="G1978" s="10">
        <v>2013</v>
      </c>
      <c r="H1978" s="10">
        <v>578461778</v>
      </c>
      <c r="I1978" s="17">
        <v>41518</v>
      </c>
      <c r="J1978" s="18">
        <v>8550</v>
      </c>
      <c r="K1978" s="19">
        <v>47.45</v>
      </c>
      <c r="L1978" s="19">
        <v>31.79</v>
      </c>
      <c r="M1978" s="19">
        <f>Table1[[#This Row],[Unit_Selling Price]]-Table1[[#This Row],[Unit_Cost]]</f>
        <v>15.66</v>
      </c>
      <c r="N1978" s="19">
        <f>Table1[[#This Row],[Quantity]]*Table1[[#This Row],[unit_per Profit]]</f>
        <v>133893</v>
      </c>
    </row>
    <row r="1979" spans="1:14" x14ac:dyDescent="0.2">
      <c r="A1979" s="10" t="s">
        <v>46</v>
      </c>
      <c r="B1979" s="10" t="s">
        <v>119</v>
      </c>
      <c r="C1979" s="10" t="s">
        <v>77</v>
      </c>
      <c r="D1979" s="10" t="s">
        <v>27</v>
      </c>
      <c r="E1979" s="10" t="s">
        <v>35</v>
      </c>
      <c r="F1979" s="11" t="s">
        <v>486</v>
      </c>
      <c r="G1979" s="10">
        <v>2012</v>
      </c>
      <c r="H1979" s="10">
        <v>711733233</v>
      </c>
      <c r="I1979" s="17">
        <v>41155</v>
      </c>
      <c r="J1979" s="18">
        <v>6535</v>
      </c>
      <c r="K1979" s="19">
        <v>154.06</v>
      </c>
      <c r="L1979" s="19">
        <v>90.93</v>
      </c>
      <c r="M1979" s="19">
        <f>Table1[[#This Row],[Unit_Selling Price]]-Table1[[#This Row],[Unit_Cost]]</f>
        <v>63.13</v>
      </c>
      <c r="N1979" s="19">
        <f>Table1[[#This Row],[Quantity]]*Table1[[#This Row],[unit_per Profit]]</f>
        <v>412554.55</v>
      </c>
    </row>
    <row r="1980" spans="1:14" x14ac:dyDescent="0.2">
      <c r="A1980" s="10" t="s">
        <v>32</v>
      </c>
      <c r="B1980" s="10" t="s">
        <v>200</v>
      </c>
      <c r="C1980" s="10" t="s">
        <v>22</v>
      </c>
      <c r="D1980" s="10" t="s">
        <v>27</v>
      </c>
      <c r="E1980" s="10" t="s">
        <v>35</v>
      </c>
      <c r="F1980" s="11" t="s">
        <v>1125</v>
      </c>
      <c r="G1980" s="10">
        <v>2013</v>
      </c>
      <c r="H1980" s="10">
        <v>604582631</v>
      </c>
      <c r="I1980" s="17" t="s">
        <v>1433</v>
      </c>
      <c r="J1980" s="18">
        <v>8291</v>
      </c>
      <c r="K1980" s="19">
        <v>255.28</v>
      </c>
      <c r="L1980" s="19">
        <v>159.41999999999999</v>
      </c>
      <c r="M1980" s="19">
        <f>Table1[[#This Row],[Unit_Selling Price]]-Table1[[#This Row],[Unit_Cost]]</f>
        <v>95.86</v>
      </c>
      <c r="N1980" s="19">
        <f>Table1[[#This Row],[Quantity]]*Table1[[#This Row],[unit_per Profit]]</f>
        <v>794775.26</v>
      </c>
    </row>
    <row r="1981" spans="1:14" x14ac:dyDescent="0.2">
      <c r="A1981" s="10" t="s">
        <v>29</v>
      </c>
      <c r="B1981" s="10" t="s">
        <v>185</v>
      </c>
      <c r="C1981" s="10" t="s">
        <v>51</v>
      </c>
      <c r="D1981" s="10" t="s">
        <v>23</v>
      </c>
      <c r="E1981" s="10" t="s">
        <v>28</v>
      </c>
      <c r="F1981" s="11" t="s">
        <v>1095</v>
      </c>
      <c r="G1981" s="10">
        <v>2017</v>
      </c>
      <c r="H1981" s="10">
        <v>900808799</v>
      </c>
      <c r="I1981" s="17" t="s">
        <v>367</v>
      </c>
      <c r="J1981" s="18">
        <v>8196</v>
      </c>
      <c r="K1981" s="19">
        <v>437.2</v>
      </c>
      <c r="L1981" s="19">
        <v>263.33</v>
      </c>
      <c r="M1981" s="19">
        <f>Table1[[#This Row],[Unit_Selling Price]]-Table1[[#This Row],[Unit_Cost]]</f>
        <v>173.87</v>
      </c>
      <c r="N1981" s="19">
        <f>Table1[[#This Row],[Quantity]]*Table1[[#This Row],[unit_per Profit]]</f>
        <v>1425038.52</v>
      </c>
    </row>
    <row r="1982" spans="1:14" x14ac:dyDescent="0.2">
      <c r="A1982" s="10" t="s">
        <v>32</v>
      </c>
      <c r="B1982" s="10" t="s">
        <v>128</v>
      </c>
      <c r="C1982" s="10" t="s">
        <v>22</v>
      </c>
      <c r="D1982" s="10" t="s">
        <v>23</v>
      </c>
      <c r="E1982" s="10" t="s">
        <v>35</v>
      </c>
      <c r="F1982" s="11" t="s">
        <v>1265</v>
      </c>
      <c r="G1982" s="10">
        <v>2016</v>
      </c>
      <c r="H1982" s="10">
        <v>964523065</v>
      </c>
      <c r="I1982" s="17" t="s">
        <v>1521</v>
      </c>
      <c r="J1982" s="18">
        <v>2664</v>
      </c>
      <c r="K1982" s="19">
        <v>255.28</v>
      </c>
      <c r="L1982" s="19">
        <v>159.41999999999999</v>
      </c>
      <c r="M1982" s="19">
        <f>Table1[[#This Row],[Unit_Selling Price]]-Table1[[#This Row],[Unit_Cost]]</f>
        <v>95.86</v>
      </c>
      <c r="N1982" s="19">
        <f>Table1[[#This Row],[Quantity]]*Table1[[#This Row],[unit_per Profit]]</f>
        <v>255371.04</v>
      </c>
    </row>
    <row r="1983" spans="1:14" x14ac:dyDescent="0.2">
      <c r="A1983" s="10" t="s">
        <v>46</v>
      </c>
      <c r="B1983" s="10" t="s">
        <v>146</v>
      </c>
      <c r="C1983" s="10" t="s">
        <v>85</v>
      </c>
      <c r="D1983" s="10" t="s">
        <v>23</v>
      </c>
      <c r="E1983" s="10" t="s">
        <v>43</v>
      </c>
      <c r="F1983" s="11">
        <v>42129</v>
      </c>
      <c r="G1983" s="10">
        <v>2015</v>
      </c>
      <c r="H1983" s="10">
        <v>230149257</v>
      </c>
      <c r="I1983" s="17" t="s">
        <v>1522</v>
      </c>
      <c r="J1983" s="18">
        <v>5134</v>
      </c>
      <c r="K1983" s="19">
        <v>668.27</v>
      </c>
      <c r="L1983" s="19">
        <v>502.54</v>
      </c>
      <c r="M1983" s="19">
        <f>Table1[[#This Row],[Unit_Selling Price]]-Table1[[#This Row],[Unit_Cost]]</f>
        <v>165.73</v>
      </c>
      <c r="N1983" s="19">
        <f>Table1[[#This Row],[Quantity]]*Table1[[#This Row],[unit_per Profit]]</f>
        <v>850857.82</v>
      </c>
    </row>
    <row r="1984" spans="1:14" x14ac:dyDescent="0.2">
      <c r="A1984" s="10" t="s">
        <v>40</v>
      </c>
      <c r="B1984" s="10" t="s">
        <v>74</v>
      </c>
      <c r="C1984" s="10" t="s">
        <v>51</v>
      </c>
      <c r="D1984" s="10" t="s">
        <v>27</v>
      </c>
      <c r="E1984" s="10" t="s">
        <v>28</v>
      </c>
      <c r="F1984" s="11" t="s">
        <v>702</v>
      </c>
      <c r="G1984" s="10">
        <v>2013</v>
      </c>
      <c r="H1984" s="10">
        <v>452423703</v>
      </c>
      <c r="I1984" s="17" t="s">
        <v>986</v>
      </c>
      <c r="J1984" s="18">
        <v>1082</v>
      </c>
      <c r="K1984" s="19">
        <v>437.2</v>
      </c>
      <c r="L1984" s="19">
        <v>263.33</v>
      </c>
      <c r="M1984" s="19">
        <f>Table1[[#This Row],[Unit_Selling Price]]-Table1[[#This Row],[Unit_Cost]]</f>
        <v>173.87</v>
      </c>
      <c r="N1984" s="19">
        <f>Table1[[#This Row],[Quantity]]*Table1[[#This Row],[unit_per Profit]]</f>
        <v>188127.34</v>
      </c>
    </row>
    <row r="1985" spans="1:14" x14ac:dyDescent="0.2">
      <c r="A1985" s="10" t="s">
        <v>29</v>
      </c>
      <c r="B1985" s="10" t="s">
        <v>30</v>
      </c>
      <c r="C1985" s="10" t="s">
        <v>56</v>
      </c>
      <c r="D1985" s="10" t="s">
        <v>23</v>
      </c>
      <c r="E1985" s="10" t="s">
        <v>43</v>
      </c>
      <c r="F1985" s="11" t="s">
        <v>988</v>
      </c>
      <c r="G1985" s="10">
        <v>2015</v>
      </c>
      <c r="H1985" s="10">
        <v>756395232</v>
      </c>
      <c r="I1985" s="17" t="s">
        <v>1523</v>
      </c>
      <c r="J1985" s="18">
        <v>3013</v>
      </c>
      <c r="K1985" s="19">
        <v>421.89</v>
      </c>
      <c r="L1985" s="19">
        <v>364.69</v>
      </c>
      <c r="M1985" s="19">
        <f>Table1[[#This Row],[Unit_Selling Price]]-Table1[[#This Row],[Unit_Cost]]</f>
        <v>57.2</v>
      </c>
      <c r="N1985" s="19">
        <f>Table1[[#This Row],[Quantity]]*Table1[[#This Row],[unit_per Profit]]</f>
        <v>172343.6</v>
      </c>
    </row>
    <row r="1986" spans="1:14" x14ac:dyDescent="0.2">
      <c r="A1986" s="10" t="s">
        <v>46</v>
      </c>
      <c r="B1986" s="10" t="s">
        <v>71</v>
      </c>
      <c r="C1986" s="10" t="s">
        <v>77</v>
      </c>
      <c r="D1986" s="10" t="s">
        <v>23</v>
      </c>
      <c r="E1986" s="10" t="s">
        <v>35</v>
      </c>
      <c r="F1986" s="11" t="s">
        <v>1189</v>
      </c>
      <c r="G1986" s="10">
        <v>2016</v>
      </c>
      <c r="H1986" s="10">
        <v>787425172</v>
      </c>
      <c r="I1986" s="17" t="s">
        <v>1446</v>
      </c>
      <c r="J1986" s="18">
        <v>5462</v>
      </c>
      <c r="K1986" s="19">
        <v>154.06</v>
      </c>
      <c r="L1986" s="19">
        <v>90.93</v>
      </c>
      <c r="M1986" s="19">
        <f>Table1[[#This Row],[Unit_Selling Price]]-Table1[[#This Row],[Unit_Cost]]</f>
        <v>63.13</v>
      </c>
      <c r="N1986" s="19">
        <f>Table1[[#This Row],[Quantity]]*Table1[[#This Row],[unit_per Profit]]</f>
        <v>344816.06</v>
      </c>
    </row>
    <row r="1987" spans="1:14" x14ac:dyDescent="0.2">
      <c r="A1987" s="10" t="s">
        <v>29</v>
      </c>
      <c r="B1987" s="10" t="s">
        <v>214</v>
      </c>
      <c r="C1987" s="10" t="s">
        <v>42</v>
      </c>
      <c r="D1987" s="10" t="s">
        <v>23</v>
      </c>
      <c r="E1987" s="10" t="s">
        <v>28</v>
      </c>
      <c r="F1987" s="11">
        <v>40949</v>
      </c>
      <c r="G1987" s="10">
        <v>2012</v>
      </c>
      <c r="H1987" s="10">
        <v>261187350</v>
      </c>
      <c r="I1987" s="17">
        <v>40978</v>
      </c>
      <c r="J1987" s="18">
        <v>9996</v>
      </c>
      <c r="K1987" s="19">
        <v>109.28</v>
      </c>
      <c r="L1987" s="19">
        <v>35.840000000000003</v>
      </c>
      <c r="M1987" s="19">
        <f>Table1[[#This Row],[Unit_Selling Price]]-Table1[[#This Row],[Unit_Cost]]</f>
        <v>73.44</v>
      </c>
      <c r="N1987" s="19">
        <f>Table1[[#This Row],[Quantity]]*Table1[[#This Row],[unit_per Profit]]</f>
        <v>734106.24</v>
      </c>
    </row>
    <row r="1988" spans="1:14" x14ac:dyDescent="0.2">
      <c r="A1988" s="10" t="s">
        <v>37</v>
      </c>
      <c r="B1988" s="10" t="s">
        <v>151</v>
      </c>
      <c r="C1988" s="10" t="s">
        <v>51</v>
      </c>
      <c r="D1988" s="10" t="s">
        <v>23</v>
      </c>
      <c r="E1988" s="10" t="s">
        <v>35</v>
      </c>
      <c r="F1988" s="11" t="s">
        <v>1524</v>
      </c>
      <c r="G1988" s="10">
        <v>2014</v>
      </c>
      <c r="H1988" s="10">
        <v>313668096</v>
      </c>
      <c r="I1988" s="17">
        <v>41734</v>
      </c>
      <c r="J1988" s="18">
        <v>215</v>
      </c>
      <c r="K1988" s="19">
        <v>437.2</v>
      </c>
      <c r="L1988" s="19">
        <v>263.33</v>
      </c>
      <c r="M1988" s="19">
        <f>Table1[[#This Row],[Unit_Selling Price]]-Table1[[#This Row],[Unit_Cost]]</f>
        <v>173.87</v>
      </c>
      <c r="N1988" s="19">
        <f>Table1[[#This Row],[Quantity]]*Table1[[#This Row],[unit_per Profit]]</f>
        <v>37382.050000000003</v>
      </c>
    </row>
    <row r="1989" spans="1:14" x14ac:dyDescent="0.2">
      <c r="A1989" s="10" t="s">
        <v>278</v>
      </c>
      <c r="B1989" s="10" t="s">
        <v>25</v>
      </c>
      <c r="C1989" s="10" t="s">
        <v>56</v>
      </c>
      <c r="D1989" s="10" t="s">
        <v>27</v>
      </c>
      <c r="E1989" s="10" t="s">
        <v>28</v>
      </c>
      <c r="F1989" s="11">
        <v>41760</v>
      </c>
      <c r="G1989" s="10">
        <v>2014</v>
      </c>
      <c r="H1989" s="10">
        <v>351166236</v>
      </c>
      <c r="I1989" s="17" t="s">
        <v>977</v>
      </c>
      <c r="J1989" s="18">
        <v>6748</v>
      </c>
      <c r="K1989" s="19">
        <v>421.89</v>
      </c>
      <c r="L1989" s="19">
        <v>364.69</v>
      </c>
      <c r="M1989" s="19">
        <f>Table1[[#This Row],[Unit_Selling Price]]-Table1[[#This Row],[Unit_Cost]]</f>
        <v>57.2</v>
      </c>
      <c r="N1989" s="19">
        <f>Table1[[#This Row],[Quantity]]*Table1[[#This Row],[unit_per Profit]]</f>
        <v>385985.6</v>
      </c>
    </row>
    <row r="1990" spans="1:14" x14ac:dyDescent="0.2">
      <c r="A1990" s="10" t="s">
        <v>32</v>
      </c>
      <c r="B1990" s="10" t="s">
        <v>127</v>
      </c>
      <c r="C1990" s="10" t="s">
        <v>51</v>
      </c>
      <c r="D1990" s="10" t="s">
        <v>27</v>
      </c>
      <c r="E1990" s="10" t="s">
        <v>28</v>
      </c>
      <c r="F1990" s="11" t="s">
        <v>1525</v>
      </c>
      <c r="G1990" s="10">
        <v>2013</v>
      </c>
      <c r="H1990" s="10">
        <v>300293099</v>
      </c>
      <c r="I1990" s="17" t="s">
        <v>346</v>
      </c>
      <c r="J1990" s="18">
        <v>2256</v>
      </c>
      <c r="K1990" s="19">
        <v>437.2</v>
      </c>
      <c r="L1990" s="19">
        <v>263.33</v>
      </c>
      <c r="M1990" s="19">
        <f>Table1[[#This Row],[Unit_Selling Price]]-Table1[[#This Row],[Unit_Cost]]</f>
        <v>173.87</v>
      </c>
      <c r="N1990" s="19">
        <f>Table1[[#This Row],[Quantity]]*Table1[[#This Row],[unit_per Profit]]</f>
        <v>392250.72</v>
      </c>
    </row>
    <row r="1991" spans="1:14" x14ac:dyDescent="0.2">
      <c r="A1991" s="10" t="s">
        <v>32</v>
      </c>
      <c r="B1991" s="10" t="s">
        <v>186</v>
      </c>
      <c r="C1991" s="10" t="s">
        <v>85</v>
      </c>
      <c r="D1991" s="10" t="s">
        <v>23</v>
      </c>
      <c r="E1991" s="10" t="s">
        <v>43</v>
      </c>
      <c r="F1991" s="11">
        <v>40666</v>
      </c>
      <c r="G1991" s="10">
        <v>2011</v>
      </c>
      <c r="H1991" s="10">
        <v>157972514</v>
      </c>
      <c r="I1991" s="17">
        <v>40637</v>
      </c>
      <c r="J1991" s="18">
        <v>6432</v>
      </c>
      <c r="K1991" s="19">
        <v>668.27</v>
      </c>
      <c r="L1991" s="19">
        <v>502.54</v>
      </c>
      <c r="M1991" s="19">
        <f>Table1[[#This Row],[Unit_Selling Price]]-Table1[[#This Row],[Unit_Cost]]</f>
        <v>165.73</v>
      </c>
      <c r="N1991" s="19">
        <f>Table1[[#This Row],[Quantity]]*Table1[[#This Row],[unit_per Profit]]</f>
        <v>1065975.3600000001</v>
      </c>
    </row>
    <row r="1992" spans="1:14" x14ac:dyDescent="0.2">
      <c r="A1992" s="10" t="s">
        <v>37</v>
      </c>
      <c r="B1992" s="10" t="s">
        <v>274</v>
      </c>
      <c r="C1992" s="10" t="s">
        <v>77</v>
      </c>
      <c r="D1992" s="10" t="s">
        <v>27</v>
      </c>
      <c r="E1992" s="10" t="s">
        <v>24</v>
      </c>
      <c r="F1992" s="11" t="s">
        <v>1526</v>
      </c>
      <c r="G1992" s="10">
        <v>2014</v>
      </c>
      <c r="H1992" s="10">
        <v>441440808</v>
      </c>
      <c r="I1992" s="17" t="s">
        <v>580</v>
      </c>
      <c r="J1992" s="18">
        <v>1000</v>
      </c>
      <c r="K1992" s="19">
        <v>154.06</v>
      </c>
      <c r="L1992" s="19">
        <v>90.93</v>
      </c>
      <c r="M1992" s="19">
        <f>Table1[[#This Row],[Unit_Selling Price]]-Table1[[#This Row],[Unit_Cost]]</f>
        <v>63.13</v>
      </c>
      <c r="N1992" s="19">
        <f>Table1[[#This Row],[Quantity]]*Table1[[#This Row],[unit_per Profit]]</f>
        <v>63130</v>
      </c>
    </row>
    <row r="1993" spans="1:14" x14ac:dyDescent="0.2">
      <c r="A1993" s="10" t="s">
        <v>46</v>
      </c>
      <c r="B1993" s="10" t="s">
        <v>92</v>
      </c>
      <c r="C1993" s="10" t="s">
        <v>39</v>
      </c>
      <c r="D1993" s="10" t="s">
        <v>27</v>
      </c>
      <c r="E1993" s="10" t="s">
        <v>43</v>
      </c>
      <c r="F1993" s="11" t="s">
        <v>1527</v>
      </c>
      <c r="G1993" s="10">
        <v>2013</v>
      </c>
      <c r="H1993" s="10">
        <v>838246810</v>
      </c>
      <c r="I1993" s="17" t="s">
        <v>1528</v>
      </c>
      <c r="J1993" s="18">
        <v>4714</v>
      </c>
      <c r="K1993" s="19">
        <v>81.73</v>
      </c>
      <c r="L1993" s="19">
        <v>56.67</v>
      </c>
      <c r="M1993" s="19">
        <f>Table1[[#This Row],[Unit_Selling Price]]-Table1[[#This Row],[Unit_Cost]]</f>
        <v>25.06</v>
      </c>
      <c r="N1993" s="19">
        <f>Table1[[#This Row],[Quantity]]*Table1[[#This Row],[unit_per Profit]]</f>
        <v>118132.84</v>
      </c>
    </row>
    <row r="1994" spans="1:14" x14ac:dyDescent="0.2">
      <c r="A1994" s="10" t="s">
        <v>37</v>
      </c>
      <c r="B1994" s="10" t="s">
        <v>95</v>
      </c>
      <c r="C1994" s="10" t="s">
        <v>85</v>
      </c>
      <c r="D1994" s="10" t="s">
        <v>27</v>
      </c>
      <c r="E1994" s="10" t="s">
        <v>24</v>
      </c>
      <c r="F1994" s="11">
        <v>41554</v>
      </c>
      <c r="G1994" s="10">
        <v>2013</v>
      </c>
      <c r="H1994" s="10">
        <v>656251847</v>
      </c>
      <c r="I1994" s="17" t="s">
        <v>701</v>
      </c>
      <c r="J1994" s="18">
        <v>8360</v>
      </c>
      <c r="K1994" s="19">
        <v>668.27</v>
      </c>
      <c r="L1994" s="19">
        <v>502.54</v>
      </c>
      <c r="M1994" s="19">
        <f>Table1[[#This Row],[Unit_Selling Price]]-Table1[[#This Row],[Unit_Cost]]</f>
        <v>165.73</v>
      </c>
      <c r="N1994" s="19">
        <f>Table1[[#This Row],[Quantity]]*Table1[[#This Row],[unit_per Profit]]</f>
        <v>1385502.8</v>
      </c>
    </row>
    <row r="1995" spans="1:14" x14ac:dyDescent="0.2">
      <c r="A1995" s="10" t="s">
        <v>32</v>
      </c>
      <c r="B1995" s="10" t="s">
        <v>36</v>
      </c>
      <c r="C1995" s="10" t="s">
        <v>85</v>
      </c>
      <c r="D1995" s="10" t="s">
        <v>27</v>
      </c>
      <c r="E1995" s="10" t="s">
        <v>28</v>
      </c>
      <c r="F1995" s="11" t="s">
        <v>1169</v>
      </c>
      <c r="G1995" s="10">
        <v>2017</v>
      </c>
      <c r="H1995" s="10">
        <v>173629748</v>
      </c>
      <c r="I1995" s="17" t="s">
        <v>1169</v>
      </c>
      <c r="J1995" s="18">
        <v>9756</v>
      </c>
      <c r="K1995" s="19">
        <v>668.27</v>
      </c>
      <c r="L1995" s="19">
        <v>502.54</v>
      </c>
      <c r="M1995" s="19">
        <f>Table1[[#This Row],[Unit_Selling Price]]-Table1[[#This Row],[Unit_Cost]]</f>
        <v>165.73</v>
      </c>
      <c r="N1995" s="19">
        <f>Table1[[#This Row],[Quantity]]*Table1[[#This Row],[unit_per Profit]]</f>
        <v>1616861.88</v>
      </c>
    </row>
    <row r="1996" spans="1:14" x14ac:dyDescent="0.2">
      <c r="A1996" s="10" t="s">
        <v>29</v>
      </c>
      <c r="B1996" s="10" t="s">
        <v>125</v>
      </c>
      <c r="C1996" s="10" t="s">
        <v>42</v>
      </c>
      <c r="D1996" s="10" t="s">
        <v>27</v>
      </c>
      <c r="E1996" s="10" t="s">
        <v>35</v>
      </c>
      <c r="F1996" s="11" t="s">
        <v>1529</v>
      </c>
      <c r="G1996" s="10">
        <v>2014</v>
      </c>
      <c r="H1996" s="10">
        <v>188866841</v>
      </c>
      <c r="I1996" s="17" t="s">
        <v>590</v>
      </c>
      <c r="J1996" s="18">
        <v>8750</v>
      </c>
      <c r="K1996" s="19">
        <v>109.28</v>
      </c>
      <c r="L1996" s="19">
        <v>35.840000000000003</v>
      </c>
      <c r="M1996" s="19">
        <f>Table1[[#This Row],[Unit_Selling Price]]-Table1[[#This Row],[Unit_Cost]]</f>
        <v>73.44</v>
      </c>
      <c r="N1996" s="19">
        <f>Table1[[#This Row],[Quantity]]*Table1[[#This Row],[unit_per Profit]]</f>
        <v>642600</v>
      </c>
    </row>
    <row r="1997" spans="1:14" x14ac:dyDescent="0.2">
      <c r="A1997" s="10" t="s">
        <v>40</v>
      </c>
      <c r="B1997" s="10" t="s">
        <v>160</v>
      </c>
      <c r="C1997" s="10" t="s">
        <v>31</v>
      </c>
      <c r="D1997" s="10" t="s">
        <v>27</v>
      </c>
      <c r="E1997" s="10" t="s">
        <v>35</v>
      </c>
      <c r="F1997" s="11">
        <v>41277</v>
      </c>
      <c r="G1997" s="10">
        <v>2013</v>
      </c>
      <c r="H1997" s="10">
        <v>670761954</v>
      </c>
      <c r="I1997" s="17">
        <v>41582</v>
      </c>
      <c r="J1997" s="18">
        <v>2223</v>
      </c>
      <c r="K1997" s="19">
        <v>47.45</v>
      </c>
      <c r="L1997" s="19">
        <v>31.79</v>
      </c>
      <c r="M1997" s="19">
        <f>Table1[[#This Row],[Unit_Selling Price]]-Table1[[#This Row],[Unit_Cost]]</f>
        <v>15.66</v>
      </c>
      <c r="N1997" s="19">
        <f>Table1[[#This Row],[Quantity]]*Table1[[#This Row],[unit_per Profit]]</f>
        <v>34812.18</v>
      </c>
    </row>
    <row r="1998" spans="1:14" x14ac:dyDescent="0.2">
      <c r="A1998" s="10" t="s">
        <v>46</v>
      </c>
      <c r="B1998" s="10" t="s">
        <v>97</v>
      </c>
      <c r="C1998" s="10" t="s">
        <v>34</v>
      </c>
      <c r="D1998" s="10" t="s">
        <v>27</v>
      </c>
      <c r="E1998" s="10" t="s">
        <v>24</v>
      </c>
      <c r="F1998" s="11">
        <v>42464</v>
      </c>
      <c r="G1998" s="10">
        <v>2016</v>
      </c>
      <c r="H1998" s="10">
        <v>308426415</v>
      </c>
      <c r="I1998" s="17">
        <v>42525</v>
      </c>
      <c r="J1998" s="18">
        <v>9085</v>
      </c>
      <c r="K1998" s="19">
        <v>205.7</v>
      </c>
      <c r="L1998" s="19">
        <v>117.11</v>
      </c>
      <c r="M1998" s="19">
        <f>Table1[[#This Row],[Unit_Selling Price]]-Table1[[#This Row],[Unit_Cost]]</f>
        <v>88.59</v>
      </c>
      <c r="N1998" s="19">
        <f>Table1[[#This Row],[Quantity]]*Table1[[#This Row],[unit_per Profit]]</f>
        <v>804840.15</v>
      </c>
    </row>
    <row r="1999" spans="1:14" x14ac:dyDescent="0.2">
      <c r="A1999" s="10" t="s">
        <v>32</v>
      </c>
      <c r="B1999" s="10" t="s">
        <v>81</v>
      </c>
      <c r="C1999" s="10" t="s">
        <v>34</v>
      </c>
      <c r="D1999" s="10" t="s">
        <v>23</v>
      </c>
      <c r="E1999" s="10" t="s">
        <v>28</v>
      </c>
      <c r="F1999" s="11">
        <v>42257</v>
      </c>
      <c r="G1999" s="10">
        <v>2015</v>
      </c>
      <c r="H1999" s="10">
        <v>561284053</v>
      </c>
      <c r="I1999" s="17" t="s">
        <v>1323</v>
      </c>
      <c r="J1999" s="18">
        <v>5279</v>
      </c>
      <c r="K1999" s="19">
        <v>205.7</v>
      </c>
      <c r="L1999" s="19">
        <v>117.11</v>
      </c>
      <c r="M1999" s="19">
        <f>Table1[[#This Row],[Unit_Selling Price]]-Table1[[#This Row],[Unit_Cost]]</f>
        <v>88.59</v>
      </c>
      <c r="N1999" s="19">
        <f>Table1[[#This Row],[Quantity]]*Table1[[#This Row],[unit_per Profit]]</f>
        <v>467666.61</v>
      </c>
    </row>
    <row r="2000" spans="1:14" x14ac:dyDescent="0.2">
      <c r="A2000" s="10" t="s">
        <v>29</v>
      </c>
      <c r="B2000" s="10" t="s">
        <v>130</v>
      </c>
      <c r="C2000" s="10" t="s">
        <v>85</v>
      </c>
      <c r="D2000" s="10" t="s">
        <v>23</v>
      </c>
      <c r="E2000" s="10" t="s">
        <v>28</v>
      </c>
      <c r="F2000" s="11" t="s">
        <v>638</v>
      </c>
      <c r="G2000" s="10">
        <v>2012</v>
      </c>
      <c r="H2000" s="10">
        <v>709071195</v>
      </c>
      <c r="I2000" s="17">
        <v>40947</v>
      </c>
      <c r="J2000" s="18">
        <v>8778</v>
      </c>
      <c r="K2000" s="19">
        <v>668.27</v>
      </c>
      <c r="L2000" s="19">
        <v>502.54</v>
      </c>
      <c r="M2000" s="19">
        <f>Table1[[#This Row],[Unit_Selling Price]]-Table1[[#This Row],[Unit_Cost]]</f>
        <v>165.73</v>
      </c>
      <c r="N2000" s="19">
        <f>Table1[[#This Row],[Quantity]]*Table1[[#This Row],[unit_per Profit]]</f>
        <v>1454777.94</v>
      </c>
    </row>
    <row r="2001" spans="1:14" x14ac:dyDescent="0.2">
      <c r="A2001" s="10" t="s">
        <v>46</v>
      </c>
      <c r="B2001" s="10" t="s">
        <v>172</v>
      </c>
      <c r="C2001" s="10" t="s">
        <v>85</v>
      </c>
      <c r="D2001" s="10" t="s">
        <v>23</v>
      </c>
      <c r="E2001" s="10" t="s">
        <v>24</v>
      </c>
      <c r="F2001" s="11">
        <v>40889</v>
      </c>
      <c r="G2001" s="10">
        <v>2011</v>
      </c>
      <c r="H2001" s="10">
        <v>101836669</v>
      </c>
      <c r="I2001" s="17" t="s">
        <v>1390</v>
      </c>
      <c r="J2001" s="18">
        <v>4588</v>
      </c>
      <c r="K2001" s="19">
        <v>668.27</v>
      </c>
      <c r="L2001" s="19">
        <v>502.54</v>
      </c>
      <c r="M2001" s="19">
        <f>Table1[[#This Row],[Unit_Selling Price]]-Table1[[#This Row],[Unit_Cost]]</f>
        <v>165.73</v>
      </c>
      <c r="N2001" s="19">
        <f>Table1[[#This Row],[Quantity]]*Table1[[#This Row],[unit_per Profit]]</f>
        <v>760369.24</v>
      </c>
    </row>
    <row r="2002" spans="1:14" x14ac:dyDescent="0.2">
      <c r="A2002" s="10" t="s">
        <v>37</v>
      </c>
      <c r="B2002" s="10" t="s">
        <v>79</v>
      </c>
      <c r="C2002" s="10" t="s">
        <v>39</v>
      </c>
      <c r="D2002" s="10" t="s">
        <v>23</v>
      </c>
      <c r="E2002" s="10" t="s">
        <v>24</v>
      </c>
      <c r="F2002" s="11" t="s">
        <v>1530</v>
      </c>
      <c r="G2002" s="10">
        <v>2013</v>
      </c>
      <c r="H2002" s="10">
        <v>409941804</v>
      </c>
      <c r="I2002" s="17">
        <v>41492</v>
      </c>
      <c r="J2002" s="18">
        <v>9744</v>
      </c>
      <c r="K2002" s="19">
        <v>81.73</v>
      </c>
      <c r="L2002" s="19">
        <v>56.67</v>
      </c>
      <c r="M2002" s="19">
        <f>Table1[[#This Row],[Unit_Selling Price]]-Table1[[#This Row],[Unit_Cost]]</f>
        <v>25.06</v>
      </c>
      <c r="N2002" s="19">
        <f>Table1[[#This Row],[Quantity]]*Table1[[#This Row],[unit_per Profit]]</f>
        <v>244184.64</v>
      </c>
    </row>
    <row r="2003" spans="1:14" x14ac:dyDescent="0.2">
      <c r="A2003" s="10" t="s">
        <v>29</v>
      </c>
      <c r="B2003" s="10" t="s">
        <v>213</v>
      </c>
      <c r="C2003" s="10" t="s">
        <v>34</v>
      </c>
      <c r="D2003" s="10" t="s">
        <v>23</v>
      </c>
      <c r="E2003" s="10" t="s">
        <v>35</v>
      </c>
      <c r="F2003" s="11" t="s">
        <v>901</v>
      </c>
      <c r="G2003" s="10">
        <v>2012</v>
      </c>
      <c r="H2003" s="10">
        <v>674060428</v>
      </c>
      <c r="I2003" s="17" t="s">
        <v>1421</v>
      </c>
      <c r="J2003" s="18">
        <v>8315</v>
      </c>
      <c r="K2003" s="19">
        <v>205.7</v>
      </c>
      <c r="L2003" s="19">
        <v>117.11</v>
      </c>
      <c r="M2003" s="19">
        <f>Table1[[#This Row],[Unit_Selling Price]]-Table1[[#This Row],[Unit_Cost]]</f>
        <v>88.59</v>
      </c>
      <c r="N2003" s="19">
        <f>Table1[[#This Row],[Quantity]]*Table1[[#This Row],[unit_per Profit]]</f>
        <v>736625.85</v>
      </c>
    </row>
    <row r="2004" spans="1:14" x14ac:dyDescent="0.2">
      <c r="A2004" s="10" t="s">
        <v>37</v>
      </c>
      <c r="B2004" s="10" t="s">
        <v>45</v>
      </c>
      <c r="C2004" s="10" t="s">
        <v>49</v>
      </c>
      <c r="D2004" s="10" t="s">
        <v>27</v>
      </c>
      <c r="E2004" s="10" t="s">
        <v>28</v>
      </c>
      <c r="F2004" s="11" t="s">
        <v>1531</v>
      </c>
      <c r="G2004" s="10">
        <v>2015</v>
      </c>
      <c r="H2004" s="10">
        <v>455178868</v>
      </c>
      <c r="I2004" s="17" t="s">
        <v>1532</v>
      </c>
      <c r="J2004" s="18">
        <v>6397</v>
      </c>
      <c r="K2004" s="19">
        <v>651.21</v>
      </c>
      <c r="L2004" s="19">
        <v>524.96</v>
      </c>
      <c r="M2004" s="19">
        <f>Table1[[#This Row],[Unit_Selling Price]]-Table1[[#This Row],[Unit_Cost]]</f>
        <v>126.25</v>
      </c>
      <c r="N2004" s="19">
        <f>Table1[[#This Row],[Quantity]]*Table1[[#This Row],[unit_per Profit]]</f>
        <v>807621.25</v>
      </c>
    </row>
    <row r="2005" spans="1:14" x14ac:dyDescent="0.2">
      <c r="A2005" s="10" t="s">
        <v>29</v>
      </c>
      <c r="B2005" s="10" t="s">
        <v>89</v>
      </c>
      <c r="C2005" s="10" t="s">
        <v>51</v>
      </c>
      <c r="D2005" s="10" t="s">
        <v>27</v>
      </c>
      <c r="E2005" s="10" t="s">
        <v>28</v>
      </c>
      <c r="F2005" s="11" t="s">
        <v>441</v>
      </c>
      <c r="G2005" s="10">
        <v>2016</v>
      </c>
      <c r="H2005" s="10">
        <v>284595954</v>
      </c>
      <c r="I2005" s="17" t="s">
        <v>1110</v>
      </c>
      <c r="J2005" s="18">
        <v>7122</v>
      </c>
      <c r="K2005" s="19">
        <v>437.2</v>
      </c>
      <c r="L2005" s="19">
        <v>263.33</v>
      </c>
      <c r="M2005" s="19">
        <f>Table1[[#This Row],[Unit_Selling Price]]-Table1[[#This Row],[Unit_Cost]]</f>
        <v>173.87</v>
      </c>
      <c r="N2005" s="19">
        <f>Table1[[#This Row],[Quantity]]*Table1[[#This Row],[unit_per Profit]]</f>
        <v>1238302.1399999999</v>
      </c>
    </row>
    <row r="2006" spans="1:14" x14ac:dyDescent="0.2">
      <c r="A2006" s="10" t="s">
        <v>46</v>
      </c>
      <c r="B2006" s="10" t="s">
        <v>97</v>
      </c>
      <c r="C2006" s="10" t="s">
        <v>56</v>
      </c>
      <c r="D2006" s="10" t="s">
        <v>23</v>
      </c>
      <c r="E2006" s="10" t="s">
        <v>28</v>
      </c>
      <c r="F2006" s="11" t="s">
        <v>1533</v>
      </c>
      <c r="G2006" s="10">
        <v>2011</v>
      </c>
      <c r="H2006" s="10">
        <v>313923013</v>
      </c>
      <c r="I2006" s="17" t="s">
        <v>1330</v>
      </c>
      <c r="J2006" s="18">
        <v>5650</v>
      </c>
      <c r="K2006" s="19">
        <v>421.89</v>
      </c>
      <c r="L2006" s="19">
        <v>364.69</v>
      </c>
      <c r="M2006" s="19">
        <f>Table1[[#This Row],[Unit_Selling Price]]-Table1[[#This Row],[Unit_Cost]]</f>
        <v>57.2</v>
      </c>
      <c r="N2006" s="19">
        <f>Table1[[#This Row],[Quantity]]*Table1[[#This Row],[unit_per Profit]]</f>
        <v>323180</v>
      </c>
    </row>
    <row r="2007" spans="1:14" x14ac:dyDescent="0.2">
      <c r="A2007" s="10" t="s">
        <v>37</v>
      </c>
      <c r="B2007" s="10" t="s">
        <v>151</v>
      </c>
      <c r="C2007" s="10" t="s">
        <v>42</v>
      </c>
      <c r="D2007" s="10" t="s">
        <v>23</v>
      </c>
      <c r="E2007" s="10" t="s">
        <v>35</v>
      </c>
      <c r="F2007" s="11" t="s">
        <v>1255</v>
      </c>
      <c r="G2007" s="10">
        <v>2015</v>
      </c>
      <c r="H2007" s="10">
        <v>765083873</v>
      </c>
      <c r="I2007" s="17">
        <v>42491</v>
      </c>
      <c r="J2007" s="18">
        <v>4175</v>
      </c>
      <c r="K2007" s="19">
        <v>109.28</v>
      </c>
      <c r="L2007" s="19">
        <v>35.840000000000003</v>
      </c>
      <c r="M2007" s="19">
        <f>Table1[[#This Row],[Unit_Selling Price]]-Table1[[#This Row],[Unit_Cost]]</f>
        <v>73.44</v>
      </c>
      <c r="N2007" s="19">
        <f>Table1[[#This Row],[Quantity]]*Table1[[#This Row],[unit_per Profit]]</f>
        <v>306612</v>
      </c>
    </row>
    <row r="2008" spans="1:14" x14ac:dyDescent="0.2">
      <c r="A2008" s="10" t="s">
        <v>29</v>
      </c>
      <c r="B2008" s="10" t="s">
        <v>198</v>
      </c>
      <c r="C2008" s="10" t="s">
        <v>22</v>
      </c>
      <c r="D2008" s="10" t="s">
        <v>27</v>
      </c>
      <c r="E2008" s="10" t="s">
        <v>28</v>
      </c>
      <c r="F2008" s="11">
        <v>42526</v>
      </c>
      <c r="G2008" s="10">
        <v>2016</v>
      </c>
      <c r="H2008" s="10">
        <v>580314862</v>
      </c>
      <c r="I2008" s="17">
        <v>42709</v>
      </c>
      <c r="J2008" s="18">
        <v>6918</v>
      </c>
      <c r="K2008" s="19">
        <v>255.28</v>
      </c>
      <c r="L2008" s="19">
        <v>159.41999999999999</v>
      </c>
      <c r="M2008" s="19">
        <f>Table1[[#This Row],[Unit_Selling Price]]-Table1[[#This Row],[Unit_Cost]]</f>
        <v>95.86</v>
      </c>
      <c r="N2008" s="19">
        <f>Table1[[#This Row],[Quantity]]*Table1[[#This Row],[unit_per Profit]]</f>
        <v>663159.48</v>
      </c>
    </row>
    <row r="2009" spans="1:14" x14ac:dyDescent="0.2">
      <c r="A2009" s="10" t="s">
        <v>278</v>
      </c>
      <c r="B2009" s="10" t="s">
        <v>180</v>
      </c>
      <c r="C2009" s="10" t="s">
        <v>56</v>
      </c>
      <c r="D2009" s="10" t="s">
        <v>27</v>
      </c>
      <c r="E2009" s="10" t="s">
        <v>28</v>
      </c>
      <c r="F2009" s="11">
        <v>40798</v>
      </c>
      <c r="G2009" s="10">
        <v>2011</v>
      </c>
      <c r="H2009" s="10">
        <v>572164809</v>
      </c>
      <c r="I2009" s="17" t="s">
        <v>1164</v>
      </c>
      <c r="J2009" s="18">
        <v>5137</v>
      </c>
      <c r="K2009" s="19">
        <v>421.89</v>
      </c>
      <c r="L2009" s="19">
        <v>364.69</v>
      </c>
      <c r="M2009" s="19">
        <f>Table1[[#This Row],[Unit_Selling Price]]-Table1[[#This Row],[Unit_Cost]]</f>
        <v>57.2</v>
      </c>
      <c r="N2009" s="19">
        <f>Table1[[#This Row],[Quantity]]*Table1[[#This Row],[unit_per Profit]]</f>
        <v>293836.40000000002</v>
      </c>
    </row>
    <row r="2010" spans="1:14" x14ac:dyDescent="0.2">
      <c r="A2010" s="10" t="s">
        <v>32</v>
      </c>
      <c r="B2010" s="10" t="s">
        <v>33</v>
      </c>
      <c r="C2010" s="10" t="s">
        <v>31</v>
      </c>
      <c r="D2010" s="10" t="s">
        <v>23</v>
      </c>
      <c r="E2010" s="10" t="s">
        <v>28</v>
      </c>
      <c r="F2010" s="11">
        <v>40486</v>
      </c>
      <c r="G2010" s="10">
        <v>2010</v>
      </c>
      <c r="H2010" s="10">
        <v>273495042</v>
      </c>
      <c r="I2010" s="17">
        <v>40183</v>
      </c>
      <c r="J2010" s="18">
        <v>2115</v>
      </c>
      <c r="K2010" s="19">
        <v>47.45</v>
      </c>
      <c r="L2010" s="19">
        <v>31.79</v>
      </c>
      <c r="M2010" s="19">
        <f>Table1[[#This Row],[Unit_Selling Price]]-Table1[[#This Row],[Unit_Cost]]</f>
        <v>15.66</v>
      </c>
      <c r="N2010" s="19">
        <f>Table1[[#This Row],[Quantity]]*Table1[[#This Row],[unit_per Profit]]</f>
        <v>33120.9</v>
      </c>
    </row>
    <row r="2011" spans="1:14" x14ac:dyDescent="0.2">
      <c r="A2011" s="10" t="s">
        <v>37</v>
      </c>
      <c r="B2011" s="10" t="s">
        <v>106</v>
      </c>
      <c r="C2011" s="10" t="s">
        <v>56</v>
      </c>
      <c r="D2011" s="10" t="s">
        <v>27</v>
      </c>
      <c r="E2011" s="10" t="s">
        <v>43</v>
      </c>
      <c r="F2011" s="11">
        <v>42525</v>
      </c>
      <c r="G2011" s="10">
        <v>2016</v>
      </c>
      <c r="H2011" s="10">
        <v>187479388</v>
      </c>
      <c r="I2011" s="17" t="s">
        <v>1521</v>
      </c>
      <c r="J2011" s="18">
        <v>8172</v>
      </c>
      <c r="K2011" s="19">
        <v>421.89</v>
      </c>
      <c r="L2011" s="19">
        <v>364.69</v>
      </c>
      <c r="M2011" s="19">
        <f>Table1[[#This Row],[Unit_Selling Price]]-Table1[[#This Row],[Unit_Cost]]</f>
        <v>57.2</v>
      </c>
      <c r="N2011" s="19">
        <f>Table1[[#This Row],[Quantity]]*Table1[[#This Row],[unit_per Profit]]</f>
        <v>467438.4</v>
      </c>
    </row>
    <row r="2012" spans="1:14" x14ac:dyDescent="0.2">
      <c r="A2012" s="10" t="s">
        <v>29</v>
      </c>
      <c r="B2012" s="10" t="s">
        <v>76</v>
      </c>
      <c r="C2012" s="10" t="s">
        <v>26</v>
      </c>
      <c r="D2012" s="10" t="s">
        <v>23</v>
      </c>
      <c r="E2012" s="10" t="s">
        <v>35</v>
      </c>
      <c r="F2012" s="11" t="s">
        <v>1534</v>
      </c>
      <c r="G2012" s="10">
        <v>2013</v>
      </c>
      <c r="H2012" s="10">
        <v>437604176</v>
      </c>
      <c r="I2012" s="17">
        <v>41459</v>
      </c>
      <c r="J2012" s="18">
        <v>5655</v>
      </c>
      <c r="K2012" s="19">
        <v>152.58000000000001</v>
      </c>
      <c r="L2012" s="19">
        <v>97.44</v>
      </c>
      <c r="M2012" s="19">
        <f>Table1[[#This Row],[Unit_Selling Price]]-Table1[[#This Row],[Unit_Cost]]</f>
        <v>55.14</v>
      </c>
      <c r="N2012" s="19">
        <f>Table1[[#This Row],[Quantity]]*Table1[[#This Row],[unit_per Profit]]</f>
        <v>311816.7</v>
      </c>
    </row>
    <row r="2013" spans="1:14" x14ac:dyDescent="0.2">
      <c r="A2013" s="10" t="s">
        <v>59</v>
      </c>
      <c r="B2013" s="10" t="s">
        <v>148</v>
      </c>
      <c r="C2013" s="10" t="s">
        <v>31</v>
      </c>
      <c r="D2013" s="10" t="s">
        <v>27</v>
      </c>
      <c r="E2013" s="10" t="s">
        <v>24</v>
      </c>
      <c r="F2013" s="11" t="s">
        <v>1018</v>
      </c>
      <c r="G2013" s="10">
        <v>2011</v>
      </c>
      <c r="H2013" s="10">
        <v>317668235</v>
      </c>
      <c r="I2013" s="17">
        <v>40735</v>
      </c>
      <c r="J2013" s="18">
        <v>3945</v>
      </c>
      <c r="K2013" s="19">
        <v>47.45</v>
      </c>
      <c r="L2013" s="19">
        <v>31.79</v>
      </c>
      <c r="M2013" s="19">
        <f>Table1[[#This Row],[Unit_Selling Price]]-Table1[[#This Row],[Unit_Cost]]</f>
        <v>15.66</v>
      </c>
      <c r="N2013" s="19">
        <f>Table1[[#This Row],[Quantity]]*Table1[[#This Row],[unit_per Profit]]</f>
        <v>61778.7</v>
      </c>
    </row>
    <row r="2014" spans="1:14" x14ac:dyDescent="0.2">
      <c r="A2014" s="10" t="s">
        <v>37</v>
      </c>
      <c r="B2014" s="10" t="s">
        <v>183</v>
      </c>
      <c r="C2014" s="10" t="s">
        <v>51</v>
      </c>
      <c r="D2014" s="10" t="s">
        <v>27</v>
      </c>
      <c r="E2014" s="10" t="s">
        <v>43</v>
      </c>
      <c r="F2014" s="11">
        <v>42374</v>
      </c>
      <c r="G2014" s="10">
        <v>2016</v>
      </c>
      <c r="H2014" s="10">
        <v>541782891</v>
      </c>
      <c r="I2014" s="17" t="s">
        <v>585</v>
      </c>
      <c r="J2014" s="18">
        <v>4452</v>
      </c>
      <c r="K2014" s="19">
        <v>437.2</v>
      </c>
      <c r="L2014" s="19">
        <v>263.33</v>
      </c>
      <c r="M2014" s="19">
        <f>Table1[[#This Row],[Unit_Selling Price]]-Table1[[#This Row],[Unit_Cost]]</f>
        <v>173.87</v>
      </c>
      <c r="N2014" s="19">
        <f>Table1[[#This Row],[Quantity]]*Table1[[#This Row],[unit_per Profit]]</f>
        <v>774069.24</v>
      </c>
    </row>
    <row r="2015" spans="1:14" x14ac:dyDescent="0.2">
      <c r="A2015" s="10" t="s">
        <v>278</v>
      </c>
      <c r="B2015" s="10" t="s">
        <v>54</v>
      </c>
      <c r="C2015" s="10" t="s">
        <v>49</v>
      </c>
      <c r="D2015" s="10" t="s">
        <v>23</v>
      </c>
      <c r="E2015" s="10" t="s">
        <v>24</v>
      </c>
      <c r="F2015" s="11" t="s">
        <v>1170</v>
      </c>
      <c r="G2015" s="10">
        <v>2013</v>
      </c>
      <c r="H2015" s="10">
        <v>994371974</v>
      </c>
      <c r="I2015" s="17">
        <v>41614</v>
      </c>
      <c r="J2015" s="18">
        <v>5619</v>
      </c>
      <c r="K2015" s="19">
        <v>651.21</v>
      </c>
      <c r="L2015" s="19">
        <v>524.96</v>
      </c>
      <c r="M2015" s="19">
        <f>Table1[[#This Row],[Unit_Selling Price]]-Table1[[#This Row],[Unit_Cost]]</f>
        <v>126.25</v>
      </c>
      <c r="N2015" s="19">
        <f>Table1[[#This Row],[Quantity]]*Table1[[#This Row],[unit_per Profit]]</f>
        <v>709398.75</v>
      </c>
    </row>
    <row r="2016" spans="1:14" x14ac:dyDescent="0.2">
      <c r="A2016" s="10" t="s">
        <v>46</v>
      </c>
      <c r="B2016" s="10" t="s">
        <v>78</v>
      </c>
      <c r="C2016" s="10" t="s">
        <v>34</v>
      </c>
      <c r="D2016" s="10" t="s">
        <v>23</v>
      </c>
      <c r="E2016" s="10" t="s">
        <v>35</v>
      </c>
      <c r="F2016" s="11" t="s">
        <v>1253</v>
      </c>
      <c r="G2016" s="10">
        <v>2013</v>
      </c>
      <c r="H2016" s="10">
        <v>280171811</v>
      </c>
      <c r="I2016" s="17">
        <v>41459</v>
      </c>
      <c r="J2016" s="18">
        <v>7920</v>
      </c>
      <c r="K2016" s="19">
        <v>205.7</v>
      </c>
      <c r="L2016" s="19">
        <v>117.11</v>
      </c>
      <c r="M2016" s="19">
        <f>Table1[[#This Row],[Unit_Selling Price]]-Table1[[#This Row],[Unit_Cost]]</f>
        <v>88.59</v>
      </c>
      <c r="N2016" s="19">
        <f>Table1[[#This Row],[Quantity]]*Table1[[#This Row],[unit_per Profit]]</f>
        <v>701632.8</v>
      </c>
    </row>
    <row r="2017" spans="1:14" x14ac:dyDescent="0.2">
      <c r="A2017" s="10" t="s">
        <v>46</v>
      </c>
      <c r="B2017" s="10" t="s">
        <v>78</v>
      </c>
      <c r="C2017" s="10" t="s">
        <v>85</v>
      </c>
      <c r="D2017" s="10" t="s">
        <v>23</v>
      </c>
      <c r="E2017" s="10" t="s">
        <v>24</v>
      </c>
      <c r="F2017" s="11" t="s">
        <v>1485</v>
      </c>
      <c r="G2017" s="10">
        <v>2015</v>
      </c>
      <c r="H2017" s="10">
        <v>674231231</v>
      </c>
      <c r="I2017" s="17" t="s">
        <v>1309</v>
      </c>
      <c r="J2017" s="18">
        <v>8859</v>
      </c>
      <c r="K2017" s="19">
        <v>668.27</v>
      </c>
      <c r="L2017" s="19">
        <v>502.54</v>
      </c>
      <c r="M2017" s="19">
        <f>Table1[[#This Row],[Unit_Selling Price]]-Table1[[#This Row],[Unit_Cost]]</f>
        <v>165.73</v>
      </c>
      <c r="N2017" s="19">
        <f>Table1[[#This Row],[Quantity]]*Table1[[#This Row],[unit_per Profit]]</f>
        <v>1468202.07</v>
      </c>
    </row>
    <row r="2018" spans="1:14" x14ac:dyDescent="0.2">
      <c r="A2018" s="10" t="s">
        <v>46</v>
      </c>
      <c r="B2018" s="10" t="s">
        <v>136</v>
      </c>
      <c r="C2018" s="10" t="s">
        <v>49</v>
      </c>
      <c r="D2018" s="10" t="s">
        <v>23</v>
      </c>
      <c r="E2018" s="10" t="s">
        <v>28</v>
      </c>
      <c r="F2018" s="11" t="s">
        <v>962</v>
      </c>
      <c r="G2018" s="10">
        <v>2013</v>
      </c>
      <c r="H2018" s="10">
        <v>471911561</v>
      </c>
      <c r="I2018" s="17" t="s">
        <v>1207</v>
      </c>
      <c r="J2018" s="18">
        <v>7973</v>
      </c>
      <c r="K2018" s="19">
        <v>651.21</v>
      </c>
      <c r="L2018" s="19">
        <v>524.96</v>
      </c>
      <c r="M2018" s="19">
        <f>Table1[[#This Row],[Unit_Selling Price]]-Table1[[#This Row],[Unit_Cost]]</f>
        <v>126.25</v>
      </c>
      <c r="N2018" s="19">
        <f>Table1[[#This Row],[Quantity]]*Table1[[#This Row],[unit_per Profit]]</f>
        <v>1006591.25</v>
      </c>
    </row>
    <row r="2019" spans="1:14" x14ac:dyDescent="0.2">
      <c r="A2019" s="10" t="s">
        <v>32</v>
      </c>
      <c r="B2019" s="10" t="s">
        <v>186</v>
      </c>
      <c r="C2019" s="10" t="s">
        <v>26</v>
      </c>
      <c r="D2019" s="10" t="s">
        <v>23</v>
      </c>
      <c r="E2019" s="10" t="s">
        <v>43</v>
      </c>
      <c r="F2019" s="11" t="s">
        <v>578</v>
      </c>
      <c r="G2019" s="10">
        <v>2014</v>
      </c>
      <c r="H2019" s="10">
        <v>738886630</v>
      </c>
      <c r="I2019" s="17" t="s">
        <v>957</v>
      </c>
      <c r="J2019" s="18">
        <v>1828</v>
      </c>
      <c r="K2019" s="19">
        <v>152.58000000000001</v>
      </c>
      <c r="L2019" s="19">
        <v>97.44</v>
      </c>
      <c r="M2019" s="19">
        <f>Table1[[#This Row],[Unit_Selling Price]]-Table1[[#This Row],[Unit_Cost]]</f>
        <v>55.14</v>
      </c>
      <c r="N2019" s="19">
        <f>Table1[[#This Row],[Quantity]]*Table1[[#This Row],[unit_per Profit]]</f>
        <v>100795.92</v>
      </c>
    </row>
    <row r="2020" spans="1:14" x14ac:dyDescent="0.2">
      <c r="A2020" s="10" t="s">
        <v>59</v>
      </c>
      <c r="B2020" s="10" t="s">
        <v>216</v>
      </c>
      <c r="C2020" s="10" t="s">
        <v>31</v>
      </c>
      <c r="D2020" s="10" t="s">
        <v>23</v>
      </c>
      <c r="E2020" s="10" t="s">
        <v>24</v>
      </c>
      <c r="F2020" s="11" t="s">
        <v>1380</v>
      </c>
      <c r="G2020" s="10">
        <v>2015</v>
      </c>
      <c r="H2020" s="10">
        <v>361142766</v>
      </c>
      <c r="I2020" s="17">
        <v>42133</v>
      </c>
      <c r="J2020" s="18">
        <v>9025</v>
      </c>
      <c r="K2020" s="19">
        <v>47.45</v>
      </c>
      <c r="L2020" s="19">
        <v>31.79</v>
      </c>
      <c r="M2020" s="19">
        <f>Table1[[#This Row],[Unit_Selling Price]]-Table1[[#This Row],[Unit_Cost]]</f>
        <v>15.66</v>
      </c>
      <c r="N2020" s="19">
        <f>Table1[[#This Row],[Quantity]]*Table1[[#This Row],[unit_per Profit]]</f>
        <v>141331.5</v>
      </c>
    </row>
    <row r="2021" spans="1:14" x14ac:dyDescent="0.2">
      <c r="A2021" s="10" t="s">
        <v>29</v>
      </c>
      <c r="B2021" s="10" t="s">
        <v>187</v>
      </c>
      <c r="C2021" s="10" t="s">
        <v>31</v>
      </c>
      <c r="D2021" s="10" t="s">
        <v>27</v>
      </c>
      <c r="E2021" s="10" t="s">
        <v>43</v>
      </c>
      <c r="F2021" s="11">
        <v>41771</v>
      </c>
      <c r="G2021" s="10">
        <v>2014</v>
      </c>
      <c r="H2021" s="10">
        <v>994978797</v>
      </c>
      <c r="I2021" s="17">
        <v>42036</v>
      </c>
      <c r="J2021" s="18">
        <v>5192</v>
      </c>
      <c r="K2021" s="19">
        <v>47.45</v>
      </c>
      <c r="L2021" s="19">
        <v>31.79</v>
      </c>
      <c r="M2021" s="19">
        <f>Table1[[#This Row],[Unit_Selling Price]]-Table1[[#This Row],[Unit_Cost]]</f>
        <v>15.66</v>
      </c>
      <c r="N2021" s="19">
        <f>Table1[[#This Row],[Quantity]]*Table1[[#This Row],[unit_per Profit]]</f>
        <v>81306.720000000001</v>
      </c>
    </row>
    <row r="2022" spans="1:14" x14ac:dyDescent="0.2">
      <c r="A2022" s="10" t="s">
        <v>29</v>
      </c>
      <c r="B2022" s="10" t="s">
        <v>185</v>
      </c>
      <c r="C2022" s="10" t="s">
        <v>31</v>
      </c>
      <c r="D2022" s="10" t="s">
        <v>27</v>
      </c>
      <c r="E2022" s="10" t="s">
        <v>43</v>
      </c>
      <c r="F2022" s="11" t="s">
        <v>1535</v>
      </c>
      <c r="G2022" s="10">
        <v>2017</v>
      </c>
      <c r="H2022" s="10">
        <v>317006051</v>
      </c>
      <c r="I2022" s="17">
        <v>42861</v>
      </c>
      <c r="J2022" s="18">
        <v>7990</v>
      </c>
      <c r="K2022" s="19">
        <v>47.45</v>
      </c>
      <c r="L2022" s="19">
        <v>31.79</v>
      </c>
      <c r="M2022" s="19">
        <f>Table1[[#This Row],[Unit_Selling Price]]-Table1[[#This Row],[Unit_Cost]]</f>
        <v>15.66</v>
      </c>
      <c r="N2022" s="19">
        <f>Table1[[#This Row],[Quantity]]*Table1[[#This Row],[unit_per Profit]]</f>
        <v>125123.4</v>
      </c>
    </row>
    <row r="2023" spans="1:14" x14ac:dyDescent="0.2">
      <c r="A2023" s="10" t="s">
        <v>46</v>
      </c>
      <c r="B2023" s="10" t="s">
        <v>129</v>
      </c>
      <c r="C2023" s="10" t="s">
        <v>26</v>
      </c>
      <c r="D2023" s="10" t="s">
        <v>23</v>
      </c>
      <c r="E2023" s="10" t="s">
        <v>24</v>
      </c>
      <c r="F2023" s="11" t="s">
        <v>1194</v>
      </c>
      <c r="G2023" s="10">
        <v>2010</v>
      </c>
      <c r="H2023" s="10">
        <v>574148356</v>
      </c>
      <c r="I2023" s="17">
        <v>40273</v>
      </c>
      <c r="J2023" s="18">
        <v>2112</v>
      </c>
      <c r="K2023" s="19">
        <v>152.58000000000001</v>
      </c>
      <c r="L2023" s="19">
        <v>97.44</v>
      </c>
      <c r="M2023" s="19">
        <f>Table1[[#This Row],[Unit_Selling Price]]-Table1[[#This Row],[Unit_Cost]]</f>
        <v>55.14</v>
      </c>
      <c r="N2023" s="19">
        <f>Table1[[#This Row],[Quantity]]*Table1[[#This Row],[unit_per Profit]]</f>
        <v>116455.67999999999</v>
      </c>
    </row>
    <row r="2024" spans="1:14" x14ac:dyDescent="0.2">
      <c r="A2024" s="10" t="s">
        <v>29</v>
      </c>
      <c r="B2024" s="10" t="s">
        <v>69</v>
      </c>
      <c r="C2024" s="10" t="s">
        <v>39</v>
      </c>
      <c r="D2024" s="10" t="s">
        <v>23</v>
      </c>
      <c r="E2024" s="10" t="s">
        <v>43</v>
      </c>
      <c r="F2024" s="11" t="s">
        <v>827</v>
      </c>
      <c r="G2024" s="10">
        <v>2012</v>
      </c>
      <c r="H2024" s="10">
        <v>933642041</v>
      </c>
      <c r="I2024" s="17" t="s">
        <v>421</v>
      </c>
      <c r="J2024" s="18">
        <v>4282</v>
      </c>
      <c r="K2024" s="19">
        <v>81.73</v>
      </c>
      <c r="L2024" s="19">
        <v>56.67</v>
      </c>
      <c r="M2024" s="19">
        <f>Table1[[#This Row],[Unit_Selling Price]]-Table1[[#This Row],[Unit_Cost]]</f>
        <v>25.06</v>
      </c>
      <c r="N2024" s="19">
        <f>Table1[[#This Row],[Quantity]]*Table1[[#This Row],[unit_per Profit]]</f>
        <v>107306.92</v>
      </c>
    </row>
    <row r="2025" spans="1:14" x14ac:dyDescent="0.2">
      <c r="A2025" s="10" t="s">
        <v>32</v>
      </c>
      <c r="B2025" s="10" t="s">
        <v>128</v>
      </c>
      <c r="C2025" s="10" t="s">
        <v>22</v>
      </c>
      <c r="D2025" s="10" t="s">
        <v>23</v>
      </c>
      <c r="E2025" s="10" t="s">
        <v>24</v>
      </c>
      <c r="F2025" s="11" t="s">
        <v>924</v>
      </c>
      <c r="G2025" s="10">
        <v>2016</v>
      </c>
      <c r="H2025" s="10">
        <v>633035933</v>
      </c>
      <c r="I2025" s="17" t="s">
        <v>340</v>
      </c>
      <c r="J2025" s="18">
        <v>8255</v>
      </c>
      <c r="K2025" s="19">
        <v>255.28</v>
      </c>
      <c r="L2025" s="19">
        <v>159.41999999999999</v>
      </c>
      <c r="M2025" s="19">
        <f>Table1[[#This Row],[Unit_Selling Price]]-Table1[[#This Row],[Unit_Cost]]</f>
        <v>95.86</v>
      </c>
      <c r="N2025" s="19">
        <f>Table1[[#This Row],[Quantity]]*Table1[[#This Row],[unit_per Profit]]</f>
        <v>791324.3</v>
      </c>
    </row>
    <row r="2026" spans="1:14" x14ac:dyDescent="0.2">
      <c r="A2026" s="10" t="s">
        <v>32</v>
      </c>
      <c r="B2026" s="10" t="s">
        <v>82</v>
      </c>
      <c r="C2026" s="10" t="s">
        <v>26</v>
      </c>
      <c r="D2026" s="10" t="s">
        <v>23</v>
      </c>
      <c r="E2026" s="10" t="s">
        <v>28</v>
      </c>
      <c r="F2026" s="11">
        <v>40340</v>
      </c>
      <c r="G2026" s="10">
        <v>2010</v>
      </c>
      <c r="H2026" s="10">
        <v>330191361</v>
      </c>
      <c r="I2026" s="17" t="s">
        <v>706</v>
      </c>
      <c r="J2026" s="18">
        <v>9816</v>
      </c>
      <c r="K2026" s="19">
        <v>152.58000000000001</v>
      </c>
      <c r="L2026" s="19">
        <v>97.44</v>
      </c>
      <c r="M2026" s="19">
        <f>Table1[[#This Row],[Unit_Selling Price]]-Table1[[#This Row],[Unit_Cost]]</f>
        <v>55.14</v>
      </c>
      <c r="N2026" s="19">
        <f>Table1[[#This Row],[Quantity]]*Table1[[#This Row],[unit_per Profit]]</f>
        <v>541254.24</v>
      </c>
    </row>
    <row r="2027" spans="1:14" x14ac:dyDescent="0.2">
      <c r="A2027" s="10" t="s">
        <v>32</v>
      </c>
      <c r="B2027" s="10" t="s">
        <v>82</v>
      </c>
      <c r="C2027" s="10" t="s">
        <v>42</v>
      </c>
      <c r="D2027" s="10" t="s">
        <v>23</v>
      </c>
      <c r="E2027" s="10" t="s">
        <v>24</v>
      </c>
      <c r="F2027" s="11" t="s">
        <v>1536</v>
      </c>
      <c r="G2027" s="10">
        <v>2016</v>
      </c>
      <c r="H2027" s="10">
        <v>753282153</v>
      </c>
      <c r="I2027" s="17" t="s">
        <v>1252</v>
      </c>
      <c r="J2027" s="18">
        <v>1784</v>
      </c>
      <c r="K2027" s="19">
        <v>109.28</v>
      </c>
      <c r="L2027" s="19">
        <v>35.840000000000003</v>
      </c>
      <c r="M2027" s="19">
        <f>Table1[[#This Row],[Unit_Selling Price]]-Table1[[#This Row],[Unit_Cost]]</f>
        <v>73.44</v>
      </c>
      <c r="N2027" s="19">
        <f>Table1[[#This Row],[Quantity]]*Table1[[#This Row],[unit_per Profit]]</f>
        <v>131016.96000000001</v>
      </c>
    </row>
    <row r="2028" spans="1:14" x14ac:dyDescent="0.2">
      <c r="A2028" s="10" t="s">
        <v>46</v>
      </c>
      <c r="B2028" s="10" t="s">
        <v>211</v>
      </c>
      <c r="C2028" s="10" t="s">
        <v>65</v>
      </c>
      <c r="D2028" s="10" t="s">
        <v>27</v>
      </c>
      <c r="E2028" s="10" t="s">
        <v>28</v>
      </c>
      <c r="F2028" s="11" t="s">
        <v>306</v>
      </c>
      <c r="G2028" s="10">
        <v>2010</v>
      </c>
      <c r="H2028" s="10">
        <v>450794637</v>
      </c>
      <c r="I2028" s="17">
        <v>40484</v>
      </c>
      <c r="J2028" s="18">
        <v>9006</v>
      </c>
      <c r="K2028" s="19">
        <v>9.33</v>
      </c>
      <c r="L2028" s="19">
        <v>6.92</v>
      </c>
      <c r="M2028" s="19">
        <f>Table1[[#This Row],[Unit_Selling Price]]-Table1[[#This Row],[Unit_Cost]]</f>
        <v>2.41</v>
      </c>
      <c r="N2028" s="19">
        <f>Table1[[#This Row],[Quantity]]*Table1[[#This Row],[unit_per Profit]]</f>
        <v>21704.46</v>
      </c>
    </row>
    <row r="2029" spans="1:14" x14ac:dyDescent="0.2">
      <c r="A2029" s="10" t="s">
        <v>37</v>
      </c>
      <c r="B2029" s="10" t="s">
        <v>79</v>
      </c>
      <c r="C2029" s="10" t="s">
        <v>34</v>
      </c>
      <c r="D2029" s="10" t="s">
        <v>27</v>
      </c>
      <c r="E2029" s="10" t="s">
        <v>24</v>
      </c>
      <c r="F2029" s="11">
        <v>41277</v>
      </c>
      <c r="G2029" s="10">
        <v>2013</v>
      </c>
      <c r="H2029" s="10">
        <v>741527640</v>
      </c>
      <c r="I2029" s="17" t="s">
        <v>1537</v>
      </c>
      <c r="J2029" s="18">
        <v>3362</v>
      </c>
      <c r="K2029" s="19">
        <v>205.7</v>
      </c>
      <c r="L2029" s="19">
        <v>117.11</v>
      </c>
      <c r="M2029" s="19">
        <f>Table1[[#This Row],[Unit_Selling Price]]-Table1[[#This Row],[Unit_Cost]]</f>
        <v>88.59</v>
      </c>
      <c r="N2029" s="19">
        <f>Table1[[#This Row],[Quantity]]*Table1[[#This Row],[unit_per Profit]]</f>
        <v>297839.58</v>
      </c>
    </row>
    <row r="2030" spans="1:14" x14ac:dyDescent="0.2">
      <c r="A2030" s="10" t="s">
        <v>29</v>
      </c>
      <c r="B2030" s="10" t="s">
        <v>187</v>
      </c>
      <c r="C2030" s="10" t="s">
        <v>49</v>
      </c>
      <c r="D2030" s="10" t="s">
        <v>27</v>
      </c>
      <c r="E2030" s="10" t="s">
        <v>24</v>
      </c>
      <c r="F2030" s="11">
        <v>42619</v>
      </c>
      <c r="G2030" s="10">
        <v>2016</v>
      </c>
      <c r="H2030" s="10">
        <v>764592492</v>
      </c>
      <c r="I2030" s="17" t="s">
        <v>1447</v>
      </c>
      <c r="J2030" s="18">
        <v>8764</v>
      </c>
      <c r="K2030" s="19">
        <v>651.21</v>
      </c>
      <c r="L2030" s="19">
        <v>524.96</v>
      </c>
      <c r="M2030" s="19">
        <f>Table1[[#This Row],[Unit_Selling Price]]-Table1[[#This Row],[Unit_Cost]]</f>
        <v>126.25</v>
      </c>
      <c r="N2030" s="19">
        <f>Table1[[#This Row],[Quantity]]*Table1[[#This Row],[unit_per Profit]]</f>
        <v>1106455</v>
      </c>
    </row>
    <row r="2031" spans="1:14" x14ac:dyDescent="0.2">
      <c r="A2031" s="10" t="s">
        <v>278</v>
      </c>
      <c r="B2031" s="10" t="s">
        <v>268</v>
      </c>
      <c r="C2031" s="10" t="s">
        <v>42</v>
      </c>
      <c r="D2031" s="10" t="s">
        <v>27</v>
      </c>
      <c r="E2031" s="10" t="s">
        <v>43</v>
      </c>
      <c r="F2031" s="11">
        <v>42348</v>
      </c>
      <c r="G2031" s="10">
        <v>2015</v>
      </c>
      <c r="H2031" s="10">
        <v>629413020</v>
      </c>
      <c r="I2031" s="17">
        <v>42016</v>
      </c>
      <c r="J2031" s="18">
        <v>6154</v>
      </c>
      <c r="K2031" s="19">
        <v>109.28</v>
      </c>
      <c r="L2031" s="19">
        <v>35.840000000000003</v>
      </c>
      <c r="M2031" s="19">
        <f>Table1[[#This Row],[Unit_Selling Price]]-Table1[[#This Row],[Unit_Cost]]</f>
        <v>73.44</v>
      </c>
      <c r="N2031" s="19">
        <f>Table1[[#This Row],[Quantity]]*Table1[[#This Row],[unit_per Profit]]</f>
        <v>451949.76</v>
      </c>
    </row>
    <row r="2032" spans="1:14" x14ac:dyDescent="0.2">
      <c r="A2032" s="10" t="s">
        <v>40</v>
      </c>
      <c r="B2032" s="10" t="s">
        <v>41</v>
      </c>
      <c r="C2032" s="10" t="s">
        <v>65</v>
      </c>
      <c r="D2032" s="10" t="s">
        <v>27</v>
      </c>
      <c r="E2032" s="10" t="s">
        <v>28</v>
      </c>
      <c r="F2032" s="11" t="s">
        <v>1342</v>
      </c>
      <c r="G2032" s="10">
        <v>2015</v>
      </c>
      <c r="H2032" s="10">
        <v>965725553</v>
      </c>
      <c r="I2032" s="17">
        <v>42226</v>
      </c>
      <c r="J2032" s="18">
        <v>8506</v>
      </c>
      <c r="K2032" s="19">
        <v>9.33</v>
      </c>
      <c r="L2032" s="19">
        <v>6.92</v>
      </c>
      <c r="M2032" s="19">
        <f>Table1[[#This Row],[Unit_Selling Price]]-Table1[[#This Row],[Unit_Cost]]</f>
        <v>2.41</v>
      </c>
      <c r="N2032" s="19">
        <f>Table1[[#This Row],[Quantity]]*Table1[[#This Row],[unit_per Profit]]</f>
        <v>20499.46</v>
      </c>
    </row>
    <row r="2033" spans="1:14" x14ac:dyDescent="0.2">
      <c r="A2033" s="10" t="s">
        <v>37</v>
      </c>
      <c r="B2033" s="10" t="s">
        <v>178</v>
      </c>
      <c r="C2033" s="10" t="s">
        <v>77</v>
      </c>
      <c r="D2033" s="10" t="s">
        <v>23</v>
      </c>
      <c r="E2033" s="10" t="s">
        <v>43</v>
      </c>
      <c r="F2033" s="11" t="s">
        <v>403</v>
      </c>
      <c r="G2033" s="10">
        <v>2010</v>
      </c>
      <c r="H2033" s="10">
        <v>673578917</v>
      </c>
      <c r="I2033" s="17" t="s">
        <v>688</v>
      </c>
      <c r="J2033" s="18">
        <v>5825</v>
      </c>
      <c r="K2033" s="19">
        <v>154.06</v>
      </c>
      <c r="L2033" s="19">
        <v>90.93</v>
      </c>
      <c r="M2033" s="19">
        <f>Table1[[#This Row],[Unit_Selling Price]]-Table1[[#This Row],[Unit_Cost]]</f>
        <v>63.13</v>
      </c>
      <c r="N2033" s="19">
        <f>Table1[[#This Row],[Quantity]]*Table1[[#This Row],[unit_per Profit]]</f>
        <v>367732.25</v>
      </c>
    </row>
    <row r="2034" spans="1:14" x14ac:dyDescent="0.2">
      <c r="A2034" s="10" t="s">
        <v>46</v>
      </c>
      <c r="B2034" s="10" t="s">
        <v>137</v>
      </c>
      <c r="C2034" s="10" t="s">
        <v>26</v>
      </c>
      <c r="D2034" s="10" t="s">
        <v>27</v>
      </c>
      <c r="E2034" s="10" t="s">
        <v>43</v>
      </c>
      <c r="F2034" s="11">
        <v>40218</v>
      </c>
      <c r="G2034" s="10">
        <v>2010</v>
      </c>
      <c r="H2034" s="10">
        <v>973334443</v>
      </c>
      <c r="I2034" s="17" t="s">
        <v>1412</v>
      </c>
      <c r="J2034" s="18">
        <v>146</v>
      </c>
      <c r="K2034" s="19">
        <v>152.58000000000001</v>
      </c>
      <c r="L2034" s="19">
        <v>97.44</v>
      </c>
      <c r="M2034" s="19">
        <f>Table1[[#This Row],[Unit_Selling Price]]-Table1[[#This Row],[Unit_Cost]]</f>
        <v>55.14</v>
      </c>
      <c r="N2034" s="19">
        <f>Table1[[#This Row],[Quantity]]*Table1[[#This Row],[unit_per Profit]]</f>
        <v>8050.44</v>
      </c>
    </row>
    <row r="2035" spans="1:14" x14ac:dyDescent="0.2">
      <c r="A2035" s="10" t="s">
        <v>278</v>
      </c>
      <c r="B2035" s="10" t="s">
        <v>117</v>
      </c>
      <c r="C2035" s="10" t="s">
        <v>22</v>
      </c>
      <c r="D2035" s="10" t="s">
        <v>23</v>
      </c>
      <c r="E2035" s="10" t="s">
        <v>35</v>
      </c>
      <c r="F2035" s="11" t="s">
        <v>833</v>
      </c>
      <c r="G2035" s="10">
        <v>2016</v>
      </c>
      <c r="H2035" s="10">
        <v>455665957</v>
      </c>
      <c r="I2035" s="17" t="s">
        <v>1538</v>
      </c>
      <c r="J2035" s="18">
        <v>538</v>
      </c>
      <c r="K2035" s="19">
        <v>255.28</v>
      </c>
      <c r="L2035" s="19">
        <v>159.41999999999999</v>
      </c>
      <c r="M2035" s="19">
        <f>Table1[[#This Row],[Unit_Selling Price]]-Table1[[#This Row],[Unit_Cost]]</f>
        <v>95.86</v>
      </c>
      <c r="N2035" s="19">
        <f>Table1[[#This Row],[Quantity]]*Table1[[#This Row],[unit_per Profit]]</f>
        <v>51572.68</v>
      </c>
    </row>
    <row r="2036" spans="1:14" x14ac:dyDescent="0.2">
      <c r="A2036" s="10" t="s">
        <v>29</v>
      </c>
      <c r="B2036" s="10" t="s">
        <v>154</v>
      </c>
      <c r="C2036" s="10" t="s">
        <v>42</v>
      </c>
      <c r="D2036" s="10" t="s">
        <v>27</v>
      </c>
      <c r="E2036" s="10" t="s">
        <v>28</v>
      </c>
      <c r="F2036" s="11" t="s">
        <v>981</v>
      </c>
      <c r="G2036" s="10">
        <v>2013</v>
      </c>
      <c r="H2036" s="10">
        <v>931559789</v>
      </c>
      <c r="I2036" s="17">
        <v>41401</v>
      </c>
      <c r="J2036" s="18">
        <v>8098</v>
      </c>
      <c r="K2036" s="19">
        <v>109.28</v>
      </c>
      <c r="L2036" s="19">
        <v>35.840000000000003</v>
      </c>
      <c r="M2036" s="19">
        <f>Table1[[#This Row],[Unit_Selling Price]]-Table1[[#This Row],[Unit_Cost]]</f>
        <v>73.44</v>
      </c>
      <c r="N2036" s="19">
        <f>Table1[[#This Row],[Quantity]]*Table1[[#This Row],[unit_per Profit]]</f>
        <v>594717.12</v>
      </c>
    </row>
    <row r="2037" spans="1:14" x14ac:dyDescent="0.2">
      <c r="A2037" s="10" t="s">
        <v>29</v>
      </c>
      <c r="B2037" s="10" t="s">
        <v>193</v>
      </c>
      <c r="C2037" s="10" t="s">
        <v>31</v>
      </c>
      <c r="D2037" s="10" t="s">
        <v>27</v>
      </c>
      <c r="E2037" s="10" t="s">
        <v>35</v>
      </c>
      <c r="F2037" s="11" t="s">
        <v>1514</v>
      </c>
      <c r="G2037" s="10">
        <v>2015</v>
      </c>
      <c r="H2037" s="10">
        <v>682314765</v>
      </c>
      <c r="I2037" s="17" t="s">
        <v>1151</v>
      </c>
      <c r="J2037" s="18">
        <v>956</v>
      </c>
      <c r="K2037" s="19">
        <v>47.45</v>
      </c>
      <c r="L2037" s="19">
        <v>31.79</v>
      </c>
      <c r="M2037" s="19">
        <f>Table1[[#This Row],[Unit_Selling Price]]-Table1[[#This Row],[Unit_Cost]]</f>
        <v>15.66</v>
      </c>
      <c r="N2037" s="19">
        <f>Table1[[#This Row],[Quantity]]*Table1[[#This Row],[unit_per Profit]]</f>
        <v>14970.96</v>
      </c>
    </row>
    <row r="2038" spans="1:14" x14ac:dyDescent="0.2">
      <c r="A2038" s="10" t="s">
        <v>278</v>
      </c>
      <c r="B2038" s="10" t="s">
        <v>68</v>
      </c>
      <c r="C2038" s="10" t="s">
        <v>49</v>
      </c>
      <c r="D2038" s="10" t="s">
        <v>27</v>
      </c>
      <c r="E2038" s="10" t="s">
        <v>28</v>
      </c>
      <c r="F2038" s="11" t="s">
        <v>1539</v>
      </c>
      <c r="G2038" s="10">
        <v>2015</v>
      </c>
      <c r="H2038" s="10">
        <v>309542214</v>
      </c>
      <c r="I2038" s="17">
        <v>42133</v>
      </c>
      <c r="J2038" s="18">
        <v>9275</v>
      </c>
      <c r="K2038" s="19">
        <v>651.21</v>
      </c>
      <c r="L2038" s="19">
        <v>524.96</v>
      </c>
      <c r="M2038" s="19">
        <f>Table1[[#This Row],[Unit_Selling Price]]-Table1[[#This Row],[Unit_Cost]]</f>
        <v>126.25</v>
      </c>
      <c r="N2038" s="19">
        <f>Table1[[#This Row],[Quantity]]*Table1[[#This Row],[unit_per Profit]]</f>
        <v>1170968.75</v>
      </c>
    </row>
    <row r="2039" spans="1:14" x14ac:dyDescent="0.2">
      <c r="A2039" s="10" t="s">
        <v>29</v>
      </c>
      <c r="B2039" s="10" t="s">
        <v>177</v>
      </c>
      <c r="C2039" s="10" t="s">
        <v>26</v>
      </c>
      <c r="D2039" s="10" t="s">
        <v>23</v>
      </c>
      <c r="E2039" s="10" t="s">
        <v>28</v>
      </c>
      <c r="F2039" s="11">
        <v>42685</v>
      </c>
      <c r="G2039" s="10">
        <v>2016</v>
      </c>
      <c r="H2039" s="10">
        <v>485165965</v>
      </c>
      <c r="I2039" s="17" t="s">
        <v>948</v>
      </c>
      <c r="J2039" s="18">
        <v>245</v>
      </c>
      <c r="K2039" s="19">
        <v>152.58000000000001</v>
      </c>
      <c r="L2039" s="19">
        <v>97.44</v>
      </c>
      <c r="M2039" s="19">
        <f>Table1[[#This Row],[Unit_Selling Price]]-Table1[[#This Row],[Unit_Cost]]</f>
        <v>55.14</v>
      </c>
      <c r="N2039" s="19">
        <f>Table1[[#This Row],[Quantity]]*Table1[[#This Row],[unit_per Profit]]</f>
        <v>13509.3</v>
      </c>
    </row>
    <row r="2040" spans="1:14" x14ac:dyDescent="0.2">
      <c r="A2040" s="10" t="s">
        <v>29</v>
      </c>
      <c r="B2040" s="10" t="s">
        <v>100</v>
      </c>
      <c r="C2040" s="10" t="s">
        <v>31</v>
      </c>
      <c r="D2040" s="10" t="s">
        <v>23</v>
      </c>
      <c r="E2040" s="10" t="s">
        <v>28</v>
      </c>
      <c r="F2040" s="11">
        <v>40271</v>
      </c>
      <c r="G2040" s="10">
        <v>2010</v>
      </c>
      <c r="H2040" s="10">
        <v>601422345</v>
      </c>
      <c r="I2040" s="17" t="s">
        <v>351</v>
      </c>
      <c r="J2040" s="18">
        <v>3092</v>
      </c>
      <c r="K2040" s="19">
        <v>47.45</v>
      </c>
      <c r="L2040" s="19">
        <v>31.79</v>
      </c>
      <c r="M2040" s="19">
        <f>Table1[[#This Row],[Unit_Selling Price]]-Table1[[#This Row],[Unit_Cost]]</f>
        <v>15.66</v>
      </c>
      <c r="N2040" s="19">
        <f>Table1[[#This Row],[Quantity]]*Table1[[#This Row],[unit_per Profit]]</f>
        <v>48420.72</v>
      </c>
    </row>
    <row r="2041" spans="1:14" x14ac:dyDescent="0.2">
      <c r="A2041" s="10" t="s">
        <v>37</v>
      </c>
      <c r="B2041" s="10" t="s">
        <v>105</v>
      </c>
      <c r="C2041" s="10" t="s">
        <v>65</v>
      </c>
      <c r="D2041" s="10" t="s">
        <v>23</v>
      </c>
      <c r="E2041" s="10" t="s">
        <v>35</v>
      </c>
      <c r="F2041" s="11" t="s">
        <v>440</v>
      </c>
      <c r="G2041" s="10">
        <v>2013</v>
      </c>
      <c r="H2041" s="10">
        <v>120860183</v>
      </c>
      <c r="I2041" s="17">
        <v>41400</v>
      </c>
      <c r="J2041" s="18">
        <v>4069</v>
      </c>
      <c r="K2041" s="19">
        <v>9.33</v>
      </c>
      <c r="L2041" s="19">
        <v>6.92</v>
      </c>
      <c r="M2041" s="19">
        <f>Table1[[#This Row],[Unit_Selling Price]]-Table1[[#This Row],[Unit_Cost]]</f>
        <v>2.41</v>
      </c>
      <c r="N2041" s="19">
        <f>Table1[[#This Row],[Quantity]]*Table1[[#This Row],[unit_per Profit]]</f>
        <v>9806.2900000000009</v>
      </c>
    </row>
    <row r="2042" spans="1:14" x14ac:dyDescent="0.2">
      <c r="A2042" s="10" t="s">
        <v>37</v>
      </c>
      <c r="B2042" s="10" t="s">
        <v>73</v>
      </c>
      <c r="C2042" s="10" t="s">
        <v>65</v>
      </c>
      <c r="D2042" s="10" t="s">
        <v>27</v>
      </c>
      <c r="E2042" s="10" t="s">
        <v>28</v>
      </c>
      <c r="F2042" s="11" t="s">
        <v>746</v>
      </c>
      <c r="G2042" s="10">
        <v>2015</v>
      </c>
      <c r="H2042" s="10">
        <v>826340806</v>
      </c>
      <c r="I2042" s="17">
        <v>42190</v>
      </c>
      <c r="J2042" s="18">
        <v>1462</v>
      </c>
      <c r="K2042" s="19">
        <v>9.33</v>
      </c>
      <c r="L2042" s="19">
        <v>6.92</v>
      </c>
      <c r="M2042" s="19">
        <f>Table1[[#This Row],[Unit_Selling Price]]-Table1[[#This Row],[Unit_Cost]]</f>
        <v>2.41</v>
      </c>
      <c r="N2042" s="19">
        <f>Table1[[#This Row],[Quantity]]*Table1[[#This Row],[unit_per Profit]]</f>
        <v>3523.42</v>
      </c>
    </row>
    <row r="2043" spans="1:14" x14ac:dyDescent="0.2">
      <c r="A2043" s="10" t="s">
        <v>46</v>
      </c>
      <c r="B2043" s="10" t="s">
        <v>206</v>
      </c>
      <c r="C2043" s="10" t="s">
        <v>49</v>
      </c>
      <c r="D2043" s="10" t="s">
        <v>23</v>
      </c>
      <c r="E2043" s="10" t="s">
        <v>35</v>
      </c>
      <c r="F2043" s="11" t="s">
        <v>860</v>
      </c>
      <c r="G2043" s="10">
        <v>2016</v>
      </c>
      <c r="H2043" s="10">
        <v>971038043</v>
      </c>
      <c r="I2043" s="17">
        <v>42593</v>
      </c>
      <c r="J2043" s="18">
        <v>590</v>
      </c>
      <c r="K2043" s="19">
        <v>651.21</v>
      </c>
      <c r="L2043" s="19">
        <v>524.96</v>
      </c>
      <c r="M2043" s="19">
        <f>Table1[[#This Row],[Unit_Selling Price]]-Table1[[#This Row],[Unit_Cost]]</f>
        <v>126.25</v>
      </c>
      <c r="N2043" s="19">
        <f>Table1[[#This Row],[Quantity]]*Table1[[#This Row],[unit_per Profit]]</f>
        <v>74487.5</v>
      </c>
    </row>
    <row r="2044" spans="1:14" x14ac:dyDescent="0.2">
      <c r="A2044" s="10" t="s">
        <v>278</v>
      </c>
      <c r="B2044" s="10" t="s">
        <v>68</v>
      </c>
      <c r="C2044" s="10" t="s">
        <v>22</v>
      </c>
      <c r="D2044" s="10" t="s">
        <v>27</v>
      </c>
      <c r="E2044" s="10" t="s">
        <v>43</v>
      </c>
      <c r="F2044" s="11" t="s">
        <v>1540</v>
      </c>
      <c r="G2044" s="10">
        <v>2012</v>
      </c>
      <c r="H2044" s="10">
        <v>228438222</v>
      </c>
      <c r="I2044" s="17">
        <v>41253</v>
      </c>
      <c r="J2044" s="18">
        <v>8801</v>
      </c>
      <c r="K2044" s="19">
        <v>255.28</v>
      </c>
      <c r="L2044" s="19">
        <v>159.41999999999999</v>
      </c>
      <c r="M2044" s="19">
        <f>Table1[[#This Row],[Unit_Selling Price]]-Table1[[#This Row],[Unit_Cost]]</f>
        <v>95.86</v>
      </c>
      <c r="N2044" s="19">
        <f>Table1[[#This Row],[Quantity]]*Table1[[#This Row],[unit_per Profit]]</f>
        <v>843663.86</v>
      </c>
    </row>
    <row r="2045" spans="1:14" x14ac:dyDescent="0.2">
      <c r="A2045" s="10" t="s">
        <v>40</v>
      </c>
      <c r="B2045" s="10" t="s">
        <v>72</v>
      </c>
      <c r="C2045" s="10" t="s">
        <v>49</v>
      </c>
      <c r="D2045" s="10" t="s">
        <v>27</v>
      </c>
      <c r="E2045" s="10" t="s">
        <v>35</v>
      </c>
      <c r="F2045" s="11" t="s">
        <v>1095</v>
      </c>
      <c r="G2045" s="10">
        <v>2017</v>
      </c>
      <c r="H2045" s="10">
        <v>142340171</v>
      </c>
      <c r="I2045" s="17">
        <v>42742</v>
      </c>
      <c r="J2045" s="18">
        <v>475</v>
      </c>
      <c r="K2045" s="19">
        <v>651.21</v>
      </c>
      <c r="L2045" s="19">
        <v>524.96</v>
      </c>
      <c r="M2045" s="19">
        <f>Table1[[#This Row],[Unit_Selling Price]]-Table1[[#This Row],[Unit_Cost]]</f>
        <v>126.25</v>
      </c>
      <c r="N2045" s="19">
        <f>Table1[[#This Row],[Quantity]]*Table1[[#This Row],[unit_per Profit]]</f>
        <v>59968.75</v>
      </c>
    </row>
    <row r="2046" spans="1:14" x14ac:dyDescent="0.2">
      <c r="A2046" s="10" t="s">
        <v>37</v>
      </c>
      <c r="B2046" s="10" t="s">
        <v>55</v>
      </c>
      <c r="C2046" s="10" t="s">
        <v>85</v>
      </c>
      <c r="D2046" s="10" t="s">
        <v>27</v>
      </c>
      <c r="E2046" s="10" t="s">
        <v>28</v>
      </c>
      <c r="F2046" s="11" t="s">
        <v>353</v>
      </c>
      <c r="G2046" s="10">
        <v>2016</v>
      </c>
      <c r="H2046" s="10">
        <v>976855218</v>
      </c>
      <c r="I2046" s="17">
        <v>42590</v>
      </c>
      <c r="J2046" s="18">
        <v>2022</v>
      </c>
      <c r="K2046" s="19">
        <v>668.27</v>
      </c>
      <c r="L2046" s="19">
        <v>502.54</v>
      </c>
      <c r="M2046" s="19">
        <f>Table1[[#This Row],[Unit_Selling Price]]-Table1[[#This Row],[Unit_Cost]]</f>
        <v>165.73</v>
      </c>
      <c r="N2046" s="19">
        <f>Table1[[#This Row],[Quantity]]*Table1[[#This Row],[unit_per Profit]]</f>
        <v>335106.06</v>
      </c>
    </row>
    <row r="2047" spans="1:14" x14ac:dyDescent="0.2">
      <c r="A2047" s="10" t="s">
        <v>46</v>
      </c>
      <c r="B2047" s="10" t="s">
        <v>71</v>
      </c>
      <c r="C2047" s="10" t="s">
        <v>22</v>
      </c>
      <c r="D2047" s="10" t="s">
        <v>23</v>
      </c>
      <c r="E2047" s="10" t="s">
        <v>24</v>
      </c>
      <c r="F2047" s="11">
        <v>42252</v>
      </c>
      <c r="G2047" s="10">
        <v>2015</v>
      </c>
      <c r="H2047" s="10">
        <v>366407191</v>
      </c>
      <c r="I2047" s="17" t="s">
        <v>476</v>
      </c>
      <c r="J2047" s="18">
        <v>6885</v>
      </c>
      <c r="K2047" s="19">
        <v>255.28</v>
      </c>
      <c r="L2047" s="19">
        <v>159.41999999999999</v>
      </c>
      <c r="M2047" s="19">
        <f>Table1[[#This Row],[Unit_Selling Price]]-Table1[[#This Row],[Unit_Cost]]</f>
        <v>95.86</v>
      </c>
      <c r="N2047" s="19">
        <f>Table1[[#This Row],[Quantity]]*Table1[[#This Row],[unit_per Profit]]</f>
        <v>659996.1</v>
      </c>
    </row>
    <row r="2048" spans="1:14" x14ac:dyDescent="0.2">
      <c r="A2048" s="10" t="s">
        <v>37</v>
      </c>
      <c r="B2048" s="10" t="s">
        <v>102</v>
      </c>
      <c r="C2048" s="10" t="s">
        <v>65</v>
      </c>
      <c r="D2048" s="10" t="s">
        <v>27</v>
      </c>
      <c r="E2048" s="10" t="s">
        <v>35</v>
      </c>
      <c r="F2048" s="11">
        <v>40948</v>
      </c>
      <c r="G2048" s="10">
        <v>2012</v>
      </c>
      <c r="H2048" s="10">
        <v>965732419</v>
      </c>
      <c r="I2048" s="17" t="s">
        <v>649</v>
      </c>
      <c r="J2048" s="18">
        <v>538</v>
      </c>
      <c r="K2048" s="19">
        <v>9.33</v>
      </c>
      <c r="L2048" s="19">
        <v>6.92</v>
      </c>
      <c r="M2048" s="19">
        <f>Table1[[#This Row],[Unit_Selling Price]]-Table1[[#This Row],[Unit_Cost]]</f>
        <v>2.41</v>
      </c>
      <c r="N2048" s="19">
        <f>Table1[[#This Row],[Quantity]]*Table1[[#This Row],[unit_per Profit]]</f>
        <v>1296.58</v>
      </c>
    </row>
    <row r="2049" spans="1:14" x14ac:dyDescent="0.2">
      <c r="A2049" s="10" t="s">
        <v>29</v>
      </c>
      <c r="B2049" s="10" t="s">
        <v>165</v>
      </c>
      <c r="C2049" s="10" t="s">
        <v>85</v>
      </c>
      <c r="D2049" s="10" t="s">
        <v>27</v>
      </c>
      <c r="E2049" s="10" t="s">
        <v>24</v>
      </c>
      <c r="F2049" s="11" t="s">
        <v>1541</v>
      </c>
      <c r="G2049" s="10">
        <v>2012</v>
      </c>
      <c r="H2049" s="10">
        <v>999879729</v>
      </c>
      <c r="I2049" s="17">
        <v>41065</v>
      </c>
      <c r="J2049" s="18">
        <v>5486</v>
      </c>
      <c r="K2049" s="19">
        <v>668.27</v>
      </c>
      <c r="L2049" s="19">
        <v>502.54</v>
      </c>
      <c r="M2049" s="19">
        <f>Table1[[#This Row],[Unit_Selling Price]]-Table1[[#This Row],[Unit_Cost]]</f>
        <v>165.73</v>
      </c>
      <c r="N2049" s="19">
        <f>Table1[[#This Row],[Quantity]]*Table1[[#This Row],[unit_per Profit]]</f>
        <v>909194.78</v>
      </c>
    </row>
    <row r="2050" spans="1:14" x14ac:dyDescent="0.2">
      <c r="A2050" s="10" t="s">
        <v>46</v>
      </c>
      <c r="B2050" s="10" t="s">
        <v>141</v>
      </c>
      <c r="C2050" s="10" t="s">
        <v>26</v>
      </c>
      <c r="D2050" s="10" t="s">
        <v>23</v>
      </c>
      <c r="E2050" s="10" t="s">
        <v>24</v>
      </c>
      <c r="F2050" s="11" t="s">
        <v>1058</v>
      </c>
      <c r="G2050" s="10">
        <v>2011</v>
      </c>
      <c r="H2050" s="10">
        <v>114210450</v>
      </c>
      <c r="I2050" s="17" t="s">
        <v>1489</v>
      </c>
      <c r="J2050" s="18">
        <v>6265</v>
      </c>
      <c r="K2050" s="19">
        <v>152.58000000000001</v>
      </c>
      <c r="L2050" s="19">
        <v>97.44</v>
      </c>
      <c r="M2050" s="19">
        <f>Table1[[#This Row],[Unit_Selling Price]]-Table1[[#This Row],[Unit_Cost]]</f>
        <v>55.14</v>
      </c>
      <c r="N2050" s="19">
        <f>Table1[[#This Row],[Quantity]]*Table1[[#This Row],[unit_per Profit]]</f>
        <v>345452.1</v>
      </c>
    </row>
    <row r="2051" spans="1:14" x14ac:dyDescent="0.2">
      <c r="A2051" s="10" t="s">
        <v>40</v>
      </c>
      <c r="B2051" s="10" t="s">
        <v>74</v>
      </c>
      <c r="C2051" s="10" t="s">
        <v>85</v>
      </c>
      <c r="D2051" s="10" t="s">
        <v>23</v>
      </c>
      <c r="E2051" s="10" t="s">
        <v>43</v>
      </c>
      <c r="F2051" s="11">
        <v>40705</v>
      </c>
      <c r="G2051" s="10">
        <v>2011</v>
      </c>
      <c r="H2051" s="10">
        <v>724398410</v>
      </c>
      <c r="I2051" s="17">
        <v>40735</v>
      </c>
      <c r="J2051" s="18">
        <v>4442</v>
      </c>
      <c r="K2051" s="19">
        <v>668.27</v>
      </c>
      <c r="L2051" s="19">
        <v>502.54</v>
      </c>
      <c r="M2051" s="19">
        <f>Table1[[#This Row],[Unit_Selling Price]]-Table1[[#This Row],[Unit_Cost]]</f>
        <v>165.73</v>
      </c>
      <c r="N2051" s="19">
        <f>Table1[[#This Row],[Quantity]]*Table1[[#This Row],[unit_per Profit]]</f>
        <v>736172.66</v>
      </c>
    </row>
    <row r="2052" spans="1:14" x14ac:dyDescent="0.2">
      <c r="A2052" s="10" t="s">
        <v>278</v>
      </c>
      <c r="B2052" s="10" t="s">
        <v>53</v>
      </c>
      <c r="C2052" s="10" t="s">
        <v>31</v>
      </c>
      <c r="D2052" s="10" t="s">
        <v>23</v>
      </c>
      <c r="E2052" s="10" t="s">
        <v>24</v>
      </c>
      <c r="F2052" s="11" t="s">
        <v>1154</v>
      </c>
      <c r="G2052" s="10">
        <v>2017</v>
      </c>
      <c r="H2052" s="10">
        <v>366429936</v>
      </c>
      <c r="I2052" s="17" t="s">
        <v>1157</v>
      </c>
      <c r="J2052" s="18">
        <v>3616</v>
      </c>
      <c r="K2052" s="19">
        <v>47.45</v>
      </c>
      <c r="L2052" s="19">
        <v>31.79</v>
      </c>
      <c r="M2052" s="19">
        <f>Table1[[#This Row],[Unit_Selling Price]]-Table1[[#This Row],[Unit_Cost]]</f>
        <v>15.66</v>
      </c>
      <c r="N2052" s="19">
        <f>Table1[[#This Row],[Quantity]]*Table1[[#This Row],[unit_per Profit]]</f>
        <v>56626.559999999998</v>
      </c>
    </row>
    <row r="2053" spans="1:14" x14ac:dyDescent="0.2">
      <c r="A2053" s="10" t="s">
        <v>29</v>
      </c>
      <c r="B2053" s="10" t="s">
        <v>111</v>
      </c>
      <c r="C2053" s="10" t="s">
        <v>51</v>
      </c>
      <c r="D2053" s="10" t="s">
        <v>27</v>
      </c>
      <c r="E2053" s="10" t="s">
        <v>43</v>
      </c>
      <c r="F2053" s="11">
        <v>41032</v>
      </c>
      <c r="G2053" s="10">
        <v>2012</v>
      </c>
      <c r="H2053" s="10">
        <v>246603858</v>
      </c>
      <c r="I2053" s="17" t="s">
        <v>1542</v>
      </c>
      <c r="J2053" s="18">
        <v>4417</v>
      </c>
      <c r="K2053" s="19">
        <v>437.2</v>
      </c>
      <c r="L2053" s="19">
        <v>263.33</v>
      </c>
      <c r="M2053" s="19">
        <f>Table1[[#This Row],[Unit_Selling Price]]-Table1[[#This Row],[Unit_Cost]]</f>
        <v>173.87</v>
      </c>
      <c r="N2053" s="19">
        <f>Table1[[#This Row],[Quantity]]*Table1[[#This Row],[unit_per Profit]]</f>
        <v>767983.79</v>
      </c>
    </row>
    <row r="2054" spans="1:14" x14ac:dyDescent="0.2">
      <c r="A2054" s="10" t="s">
        <v>29</v>
      </c>
      <c r="B2054" s="10" t="s">
        <v>204</v>
      </c>
      <c r="C2054" s="10" t="s">
        <v>31</v>
      </c>
      <c r="D2054" s="10" t="s">
        <v>23</v>
      </c>
      <c r="E2054" s="10" t="s">
        <v>35</v>
      </c>
      <c r="F2054" s="11" t="s">
        <v>1331</v>
      </c>
      <c r="G2054" s="10">
        <v>2013</v>
      </c>
      <c r="H2054" s="10">
        <v>291531503</v>
      </c>
      <c r="I2054" s="17" t="s">
        <v>1091</v>
      </c>
      <c r="J2054" s="18">
        <v>9505</v>
      </c>
      <c r="K2054" s="19">
        <v>47.45</v>
      </c>
      <c r="L2054" s="19">
        <v>31.79</v>
      </c>
      <c r="M2054" s="19">
        <f>Table1[[#This Row],[Unit_Selling Price]]-Table1[[#This Row],[Unit_Cost]]</f>
        <v>15.66</v>
      </c>
      <c r="N2054" s="19">
        <f>Table1[[#This Row],[Quantity]]*Table1[[#This Row],[unit_per Profit]]</f>
        <v>148848.29999999999</v>
      </c>
    </row>
    <row r="2055" spans="1:14" x14ac:dyDescent="0.2">
      <c r="A2055" s="10" t="s">
        <v>278</v>
      </c>
      <c r="B2055" s="10" t="s">
        <v>164</v>
      </c>
      <c r="C2055" s="10" t="s">
        <v>26</v>
      </c>
      <c r="D2055" s="10" t="s">
        <v>27</v>
      </c>
      <c r="E2055" s="10" t="s">
        <v>35</v>
      </c>
      <c r="F2055" s="11" t="s">
        <v>1543</v>
      </c>
      <c r="G2055" s="10">
        <v>2013</v>
      </c>
      <c r="H2055" s="10">
        <v>498136699</v>
      </c>
      <c r="I2055" s="17">
        <v>41582</v>
      </c>
      <c r="J2055" s="18">
        <v>8574</v>
      </c>
      <c r="K2055" s="19">
        <v>152.58000000000001</v>
      </c>
      <c r="L2055" s="19">
        <v>97.44</v>
      </c>
      <c r="M2055" s="19">
        <f>Table1[[#This Row],[Unit_Selling Price]]-Table1[[#This Row],[Unit_Cost]]</f>
        <v>55.14</v>
      </c>
      <c r="N2055" s="19">
        <f>Table1[[#This Row],[Quantity]]*Table1[[#This Row],[unit_per Profit]]</f>
        <v>472770.36</v>
      </c>
    </row>
    <row r="2056" spans="1:14" x14ac:dyDescent="0.2">
      <c r="A2056" s="10" t="s">
        <v>29</v>
      </c>
      <c r="B2056" s="10" t="s">
        <v>153</v>
      </c>
      <c r="C2056" s="10" t="s">
        <v>34</v>
      </c>
      <c r="D2056" s="10" t="s">
        <v>27</v>
      </c>
      <c r="E2056" s="10" t="s">
        <v>43</v>
      </c>
      <c r="F2056" s="11" t="s">
        <v>1544</v>
      </c>
      <c r="G2056" s="10">
        <v>2017</v>
      </c>
      <c r="H2056" s="10">
        <v>483655774</v>
      </c>
      <c r="I2056" s="17">
        <v>42863</v>
      </c>
      <c r="J2056" s="18">
        <v>3346</v>
      </c>
      <c r="K2056" s="19">
        <v>205.7</v>
      </c>
      <c r="L2056" s="19">
        <v>117.11</v>
      </c>
      <c r="M2056" s="19">
        <f>Table1[[#This Row],[Unit_Selling Price]]-Table1[[#This Row],[Unit_Cost]]</f>
        <v>88.59</v>
      </c>
      <c r="N2056" s="19">
        <f>Table1[[#This Row],[Quantity]]*Table1[[#This Row],[unit_per Profit]]</f>
        <v>296422.14</v>
      </c>
    </row>
    <row r="2057" spans="1:14" x14ac:dyDescent="0.2">
      <c r="A2057" s="10" t="s">
        <v>46</v>
      </c>
      <c r="B2057" s="10" t="s">
        <v>211</v>
      </c>
      <c r="C2057" s="10" t="s">
        <v>51</v>
      </c>
      <c r="D2057" s="10" t="s">
        <v>27</v>
      </c>
      <c r="E2057" s="10" t="s">
        <v>35</v>
      </c>
      <c r="F2057" s="11" t="s">
        <v>1545</v>
      </c>
      <c r="G2057" s="10">
        <v>2016</v>
      </c>
      <c r="H2057" s="10">
        <v>835637557</v>
      </c>
      <c r="I2057" s="17" t="s">
        <v>1012</v>
      </c>
      <c r="J2057" s="18">
        <v>2578</v>
      </c>
      <c r="K2057" s="19">
        <v>437.2</v>
      </c>
      <c r="L2057" s="19">
        <v>263.33</v>
      </c>
      <c r="M2057" s="19">
        <f>Table1[[#This Row],[Unit_Selling Price]]-Table1[[#This Row],[Unit_Cost]]</f>
        <v>173.87</v>
      </c>
      <c r="N2057" s="19">
        <f>Table1[[#This Row],[Quantity]]*Table1[[#This Row],[unit_per Profit]]</f>
        <v>448236.86</v>
      </c>
    </row>
    <row r="2058" spans="1:14" x14ac:dyDescent="0.2">
      <c r="A2058" s="10" t="s">
        <v>278</v>
      </c>
      <c r="B2058" s="10" t="s">
        <v>54</v>
      </c>
      <c r="C2058" s="10" t="s">
        <v>65</v>
      </c>
      <c r="D2058" s="10" t="s">
        <v>27</v>
      </c>
      <c r="E2058" s="10" t="s">
        <v>28</v>
      </c>
      <c r="F2058" s="11">
        <v>42349</v>
      </c>
      <c r="G2058" s="10">
        <v>2015</v>
      </c>
      <c r="H2058" s="10">
        <v>861943376</v>
      </c>
      <c r="I2058" s="17" t="s">
        <v>1546</v>
      </c>
      <c r="J2058" s="18">
        <v>7054</v>
      </c>
      <c r="K2058" s="19">
        <v>9.33</v>
      </c>
      <c r="L2058" s="19">
        <v>6.92</v>
      </c>
      <c r="M2058" s="19">
        <f>Table1[[#This Row],[Unit_Selling Price]]-Table1[[#This Row],[Unit_Cost]]</f>
        <v>2.41</v>
      </c>
      <c r="N2058" s="19">
        <f>Table1[[#This Row],[Quantity]]*Table1[[#This Row],[unit_per Profit]]</f>
        <v>17000.14</v>
      </c>
    </row>
    <row r="2059" spans="1:14" x14ac:dyDescent="0.2">
      <c r="A2059" s="10" t="s">
        <v>29</v>
      </c>
      <c r="B2059" s="10" t="s">
        <v>138</v>
      </c>
      <c r="C2059" s="10" t="s">
        <v>39</v>
      </c>
      <c r="D2059" s="10" t="s">
        <v>23</v>
      </c>
      <c r="E2059" s="10" t="s">
        <v>28</v>
      </c>
      <c r="F2059" s="11">
        <v>40463</v>
      </c>
      <c r="G2059" s="10">
        <v>2010</v>
      </c>
      <c r="H2059" s="10">
        <v>840747058</v>
      </c>
      <c r="I2059" s="17" t="s">
        <v>559</v>
      </c>
      <c r="J2059" s="18">
        <v>4593</v>
      </c>
      <c r="K2059" s="19">
        <v>81.73</v>
      </c>
      <c r="L2059" s="19">
        <v>56.67</v>
      </c>
      <c r="M2059" s="19">
        <f>Table1[[#This Row],[Unit_Selling Price]]-Table1[[#This Row],[Unit_Cost]]</f>
        <v>25.06</v>
      </c>
      <c r="N2059" s="19">
        <f>Table1[[#This Row],[Quantity]]*Table1[[#This Row],[unit_per Profit]]</f>
        <v>115100.58</v>
      </c>
    </row>
    <row r="2060" spans="1:14" x14ac:dyDescent="0.2">
      <c r="A2060" s="10" t="s">
        <v>46</v>
      </c>
      <c r="B2060" s="10" t="s">
        <v>156</v>
      </c>
      <c r="C2060" s="10" t="s">
        <v>34</v>
      </c>
      <c r="D2060" s="10" t="s">
        <v>23</v>
      </c>
      <c r="E2060" s="10" t="s">
        <v>24</v>
      </c>
      <c r="F2060" s="11">
        <v>41280</v>
      </c>
      <c r="G2060" s="10">
        <v>2013</v>
      </c>
      <c r="H2060" s="10">
        <v>670534932</v>
      </c>
      <c r="I2060" s="17">
        <v>41280</v>
      </c>
      <c r="J2060" s="18">
        <v>5042</v>
      </c>
      <c r="K2060" s="19">
        <v>205.7</v>
      </c>
      <c r="L2060" s="19">
        <v>117.11</v>
      </c>
      <c r="M2060" s="19">
        <f>Table1[[#This Row],[Unit_Selling Price]]-Table1[[#This Row],[Unit_Cost]]</f>
        <v>88.59</v>
      </c>
      <c r="N2060" s="19">
        <f>Table1[[#This Row],[Quantity]]*Table1[[#This Row],[unit_per Profit]]</f>
        <v>446670.78</v>
      </c>
    </row>
    <row r="2061" spans="1:14" x14ac:dyDescent="0.2">
      <c r="A2061" s="10" t="s">
        <v>46</v>
      </c>
      <c r="B2061" s="10" t="s">
        <v>269</v>
      </c>
      <c r="C2061" s="10" t="s">
        <v>22</v>
      </c>
      <c r="D2061" s="10" t="s">
        <v>27</v>
      </c>
      <c r="E2061" s="10" t="s">
        <v>43</v>
      </c>
      <c r="F2061" s="11" t="s">
        <v>1455</v>
      </c>
      <c r="G2061" s="10">
        <v>2017</v>
      </c>
      <c r="H2061" s="10">
        <v>320105826</v>
      </c>
      <c r="I2061" s="17" t="s">
        <v>1393</v>
      </c>
      <c r="J2061" s="18">
        <v>5282</v>
      </c>
      <c r="K2061" s="19">
        <v>255.28</v>
      </c>
      <c r="L2061" s="19">
        <v>159.41999999999999</v>
      </c>
      <c r="M2061" s="19">
        <f>Table1[[#This Row],[Unit_Selling Price]]-Table1[[#This Row],[Unit_Cost]]</f>
        <v>95.86</v>
      </c>
      <c r="N2061" s="19">
        <f>Table1[[#This Row],[Quantity]]*Table1[[#This Row],[unit_per Profit]]</f>
        <v>506332.52</v>
      </c>
    </row>
    <row r="2062" spans="1:14" x14ac:dyDescent="0.2">
      <c r="A2062" s="10" t="s">
        <v>46</v>
      </c>
      <c r="B2062" s="10" t="s">
        <v>159</v>
      </c>
      <c r="C2062" s="10" t="s">
        <v>22</v>
      </c>
      <c r="D2062" s="10" t="s">
        <v>23</v>
      </c>
      <c r="E2062" s="10" t="s">
        <v>35</v>
      </c>
      <c r="F2062" s="11" t="s">
        <v>1356</v>
      </c>
      <c r="G2062" s="10">
        <v>2016</v>
      </c>
      <c r="H2062" s="10">
        <v>278571069</v>
      </c>
      <c r="I2062" s="17" t="s">
        <v>1491</v>
      </c>
      <c r="J2062" s="18">
        <v>4225</v>
      </c>
      <c r="K2062" s="19">
        <v>255.28</v>
      </c>
      <c r="L2062" s="19">
        <v>159.41999999999999</v>
      </c>
      <c r="M2062" s="19">
        <f>Table1[[#This Row],[Unit_Selling Price]]-Table1[[#This Row],[Unit_Cost]]</f>
        <v>95.86</v>
      </c>
      <c r="N2062" s="19">
        <f>Table1[[#This Row],[Quantity]]*Table1[[#This Row],[unit_per Profit]]</f>
        <v>405008.5</v>
      </c>
    </row>
    <row r="2063" spans="1:14" x14ac:dyDescent="0.2">
      <c r="A2063" s="10" t="s">
        <v>29</v>
      </c>
      <c r="B2063" s="10" t="s">
        <v>44</v>
      </c>
      <c r="C2063" s="10" t="s">
        <v>51</v>
      </c>
      <c r="D2063" s="10" t="s">
        <v>27</v>
      </c>
      <c r="E2063" s="10" t="s">
        <v>43</v>
      </c>
      <c r="F2063" s="11">
        <v>41245</v>
      </c>
      <c r="G2063" s="10">
        <v>2012</v>
      </c>
      <c r="H2063" s="10">
        <v>205354487</v>
      </c>
      <c r="I2063" s="17" t="s">
        <v>1547</v>
      </c>
      <c r="J2063" s="18">
        <v>7811</v>
      </c>
      <c r="K2063" s="19">
        <v>437.2</v>
      </c>
      <c r="L2063" s="19">
        <v>263.33</v>
      </c>
      <c r="M2063" s="19">
        <f>Table1[[#This Row],[Unit_Selling Price]]-Table1[[#This Row],[Unit_Cost]]</f>
        <v>173.87</v>
      </c>
      <c r="N2063" s="19">
        <f>Table1[[#This Row],[Quantity]]*Table1[[#This Row],[unit_per Profit]]</f>
        <v>1358098.57</v>
      </c>
    </row>
    <row r="2064" spans="1:14" x14ac:dyDescent="0.2">
      <c r="A2064" s="10" t="s">
        <v>29</v>
      </c>
      <c r="B2064" s="10" t="s">
        <v>86</v>
      </c>
      <c r="C2064" s="10" t="s">
        <v>34</v>
      </c>
      <c r="D2064" s="10" t="s">
        <v>23</v>
      </c>
      <c r="E2064" s="10" t="s">
        <v>43</v>
      </c>
      <c r="F2064" s="11" t="s">
        <v>1548</v>
      </c>
      <c r="G2064" s="10">
        <v>2011</v>
      </c>
      <c r="H2064" s="10">
        <v>280192410</v>
      </c>
      <c r="I2064" s="17" t="s">
        <v>1549</v>
      </c>
      <c r="J2064" s="18">
        <v>4016</v>
      </c>
      <c r="K2064" s="19">
        <v>205.7</v>
      </c>
      <c r="L2064" s="19">
        <v>117.11</v>
      </c>
      <c r="M2064" s="19">
        <f>Table1[[#This Row],[Unit_Selling Price]]-Table1[[#This Row],[Unit_Cost]]</f>
        <v>88.59</v>
      </c>
      <c r="N2064" s="19">
        <f>Table1[[#This Row],[Quantity]]*Table1[[#This Row],[unit_per Profit]]</f>
        <v>355777.44</v>
      </c>
    </row>
    <row r="2065" spans="1:14" x14ac:dyDescent="0.2">
      <c r="A2065" s="10" t="s">
        <v>40</v>
      </c>
      <c r="B2065" s="10" t="s">
        <v>160</v>
      </c>
      <c r="C2065" s="10" t="s">
        <v>85</v>
      </c>
      <c r="D2065" s="10" t="s">
        <v>23</v>
      </c>
      <c r="E2065" s="10" t="s">
        <v>35</v>
      </c>
      <c r="F2065" s="11" t="s">
        <v>670</v>
      </c>
      <c r="G2065" s="10">
        <v>2013</v>
      </c>
      <c r="H2065" s="10">
        <v>753133666</v>
      </c>
      <c r="I2065" s="17">
        <v>41366</v>
      </c>
      <c r="J2065" s="18">
        <v>7843</v>
      </c>
      <c r="K2065" s="19">
        <v>668.27</v>
      </c>
      <c r="L2065" s="19">
        <v>502.54</v>
      </c>
      <c r="M2065" s="19">
        <f>Table1[[#This Row],[Unit_Selling Price]]-Table1[[#This Row],[Unit_Cost]]</f>
        <v>165.73</v>
      </c>
      <c r="N2065" s="19">
        <f>Table1[[#This Row],[Quantity]]*Table1[[#This Row],[unit_per Profit]]</f>
        <v>1299820.3899999999</v>
      </c>
    </row>
    <row r="2066" spans="1:14" x14ac:dyDescent="0.2">
      <c r="A2066" s="10" t="s">
        <v>32</v>
      </c>
      <c r="B2066" s="10" t="s">
        <v>157</v>
      </c>
      <c r="C2066" s="10" t="s">
        <v>77</v>
      </c>
      <c r="D2066" s="10" t="s">
        <v>27</v>
      </c>
      <c r="E2066" s="10" t="s">
        <v>24</v>
      </c>
      <c r="F2066" s="11" t="s">
        <v>555</v>
      </c>
      <c r="G2066" s="10">
        <v>2015</v>
      </c>
      <c r="H2066" s="10">
        <v>594539582</v>
      </c>
      <c r="I2066" s="17" t="s">
        <v>1161</v>
      </c>
      <c r="J2066" s="18">
        <v>6329</v>
      </c>
      <c r="K2066" s="19">
        <v>154.06</v>
      </c>
      <c r="L2066" s="19">
        <v>90.93</v>
      </c>
      <c r="M2066" s="19">
        <f>Table1[[#This Row],[Unit_Selling Price]]-Table1[[#This Row],[Unit_Cost]]</f>
        <v>63.13</v>
      </c>
      <c r="N2066" s="19">
        <f>Table1[[#This Row],[Quantity]]*Table1[[#This Row],[unit_per Profit]]</f>
        <v>399549.77</v>
      </c>
    </row>
    <row r="2067" spans="1:14" x14ac:dyDescent="0.2">
      <c r="A2067" s="10" t="s">
        <v>32</v>
      </c>
      <c r="B2067" s="10" t="s">
        <v>149</v>
      </c>
      <c r="C2067" s="10" t="s">
        <v>26</v>
      </c>
      <c r="D2067" s="10" t="s">
        <v>23</v>
      </c>
      <c r="E2067" s="10" t="s">
        <v>35</v>
      </c>
      <c r="F2067" s="11" t="s">
        <v>1223</v>
      </c>
      <c r="G2067" s="10">
        <v>2015</v>
      </c>
      <c r="H2067" s="10">
        <v>645083987</v>
      </c>
      <c r="I2067" s="17" t="s">
        <v>614</v>
      </c>
      <c r="J2067" s="18">
        <v>3542</v>
      </c>
      <c r="K2067" s="19">
        <v>152.58000000000001</v>
      </c>
      <c r="L2067" s="19">
        <v>97.44</v>
      </c>
      <c r="M2067" s="19">
        <f>Table1[[#This Row],[Unit_Selling Price]]-Table1[[#This Row],[Unit_Cost]]</f>
        <v>55.14</v>
      </c>
      <c r="N2067" s="19">
        <f>Table1[[#This Row],[Quantity]]*Table1[[#This Row],[unit_per Profit]]</f>
        <v>195305.88</v>
      </c>
    </row>
    <row r="2068" spans="1:14" x14ac:dyDescent="0.2">
      <c r="A2068" s="10" t="s">
        <v>29</v>
      </c>
      <c r="B2068" s="10" t="s">
        <v>193</v>
      </c>
      <c r="C2068" s="10" t="s">
        <v>77</v>
      </c>
      <c r="D2068" s="10" t="s">
        <v>27</v>
      </c>
      <c r="E2068" s="10" t="s">
        <v>28</v>
      </c>
      <c r="F2068" s="11" t="s">
        <v>1550</v>
      </c>
      <c r="G2068" s="10">
        <v>2011</v>
      </c>
      <c r="H2068" s="10">
        <v>465753209</v>
      </c>
      <c r="I2068" s="17" t="s">
        <v>1550</v>
      </c>
      <c r="J2068" s="18">
        <v>5579</v>
      </c>
      <c r="K2068" s="19">
        <v>154.06</v>
      </c>
      <c r="L2068" s="19">
        <v>90.93</v>
      </c>
      <c r="M2068" s="19">
        <f>Table1[[#This Row],[Unit_Selling Price]]-Table1[[#This Row],[Unit_Cost]]</f>
        <v>63.13</v>
      </c>
      <c r="N2068" s="19">
        <f>Table1[[#This Row],[Quantity]]*Table1[[#This Row],[unit_per Profit]]</f>
        <v>352202.27</v>
      </c>
    </row>
    <row r="2069" spans="1:14" x14ac:dyDescent="0.2">
      <c r="A2069" s="10" t="s">
        <v>29</v>
      </c>
      <c r="B2069" s="10" t="s">
        <v>181</v>
      </c>
      <c r="C2069" s="10" t="s">
        <v>39</v>
      </c>
      <c r="D2069" s="10" t="s">
        <v>23</v>
      </c>
      <c r="E2069" s="10" t="s">
        <v>28</v>
      </c>
      <c r="F2069" s="11" t="s">
        <v>1099</v>
      </c>
      <c r="G2069" s="10">
        <v>2011</v>
      </c>
      <c r="H2069" s="10">
        <v>587846076</v>
      </c>
      <c r="I2069" s="17" t="s">
        <v>1551</v>
      </c>
      <c r="J2069" s="18">
        <v>5572</v>
      </c>
      <c r="K2069" s="19">
        <v>81.73</v>
      </c>
      <c r="L2069" s="19">
        <v>56.67</v>
      </c>
      <c r="M2069" s="19">
        <f>Table1[[#This Row],[Unit_Selling Price]]-Table1[[#This Row],[Unit_Cost]]</f>
        <v>25.06</v>
      </c>
      <c r="N2069" s="19">
        <f>Table1[[#This Row],[Quantity]]*Table1[[#This Row],[unit_per Profit]]</f>
        <v>139634.32</v>
      </c>
    </row>
    <row r="2070" spans="1:14" x14ac:dyDescent="0.2">
      <c r="A2070" s="10" t="s">
        <v>32</v>
      </c>
      <c r="B2070" s="10" t="s">
        <v>110</v>
      </c>
      <c r="C2070" s="10" t="s">
        <v>39</v>
      </c>
      <c r="D2070" s="10" t="s">
        <v>23</v>
      </c>
      <c r="E2070" s="10" t="s">
        <v>28</v>
      </c>
      <c r="F2070" s="11">
        <v>41031</v>
      </c>
      <c r="G2070" s="10">
        <v>2012</v>
      </c>
      <c r="H2070" s="10">
        <v>262973916</v>
      </c>
      <c r="I2070" s="17" t="s">
        <v>1547</v>
      </c>
      <c r="J2070" s="18">
        <v>8680</v>
      </c>
      <c r="K2070" s="19">
        <v>81.73</v>
      </c>
      <c r="L2070" s="19">
        <v>56.67</v>
      </c>
      <c r="M2070" s="19">
        <f>Table1[[#This Row],[Unit_Selling Price]]-Table1[[#This Row],[Unit_Cost]]</f>
        <v>25.06</v>
      </c>
      <c r="N2070" s="19">
        <f>Table1[[#This Row],[Quantity]]*Table1[[#This Row],[unit_per Profit]]</f>
        <v>217520.8</v>
      </c>
    </row>
    <row r="2071" spans="1:14" x14ac:dyDescent="0.2">
      <c r="A2071" s="10" t="s">
        <v>32</v>
      </c>
      <c r="B2071" s="10" t="s">
        <v>81</v>
      </c>
      <c r="C2071" s="10" t="s">
        <v>42</v>
      </c>
      <c r="D2071" s="10" t="s">
        <v>23</v>
      </c>
      <c r="E2071" s="10" t="s">
        <v>28</v>
      </c>
      <c r="F2071" s="11">
        <v>41793</v>
      </c>
      <c r="G2071" s="10">
        <v>2014</v>
      </c>
      <c r="H2071" s="10">
        <v>613060557</v>
      </c>
      <c r="I2071" s="17" t="s">
        <v>621</v>
      </c>
      <c r="J2071" s="18">
        <v>7097</v>
      </c>
      <c r="K2071" s="19">
        <v>109.28</v>
      </c>
      <c r="L2071" s="19">
        <v>35.840000000000003</v>
      </c>
      <c r="M2071" s="19">
        <f>Table1[[#This Row],[Unit_Selling Price]]-Table1[[#This Row],[Unit_Cost]]</f>
        <v>73.44</v>
      </c>
      <c r="N2071" s="19">
        <f>Table1[[#This Row],[Quantity]]*Table1[[#This Row],[unit_per Profit]]</f>
        <v>521203.68</v>
      </c>
    </row>
    <row r="2072" spans="1:14" x14ac:dyDescent="0.2">
      <c r="A2072" s="10" t="s">
        <v>29</v>
      </c>
      <c r="B2072" s="10" t="s">
        <v>138</v>
      </c>
      <c r="C2072" s="10" t="s">
        <v>34</v>
      </c>
      <c r="D2072" s="10" t="s">
        <v>27</v>
      </c>
      <c r="E2072" s="10" t="s">
        <v>43</v>
      </c>
      <c r="F2072" s="11">
        <v>40825</v>
      </c>
      <c r="G2072" s="10">
        <v>2011</v>
      </c>
      <c r="H2072" s="10">
        <v>580342328</v>
      </c>
      <c r="I2072" s="17" t="s">
        <v>1172</v>
      </c>
      <c r="J2072" s="18">
        <v>5046</v>
      </c>
      <c r="K2072" s="19">
        <v>205.7</v>
      </c>
      <c r="L2072" s="19">
        <v>117.11</v>
      </c>
      <c r="M2072" s="19">
        <f>Table1[[#This Row],[Unit_Selling Price]]-Table1[[#This Row],[Unit_Cost]]</f>
        <v>88.59</v>
      </c>
      <c r="N2072" s="19">
        <f>Table1[[#This Row],[Quantity]]*Table1[[#This Row],[unit_per Profit]]</f>
        <v>447025.14</v>
      </c>
    </row>
    <row r="2073" spans="1:14" x14ac:dyDescent="0.2">
      <c r="A2073" s="10" t="s">
        <v>40</v>
      </c>
      <c r="B2073" s="10" t="s">
        <v>218</v>
      </c>
      <c r="C2073" s="10" t="s">
        <v>26</v>
      </c>
      <c r="D2073" s="10" t="s">
        <v>27</v>
      </c>
      <c r="E2073" s="10" t="s">
        <v>24</v>
      </c>
      <c r="F2073" s="11" t="s">
        <v>475</v>
      </c>
      <c r="G2073" s="10">
        <v>2011</v>
      </c>
      <c r="H2073" s="10">
        <v>977368056</v>
      </c>
      <c r="I2073" s="17" t="s">
        <v>1552</v>
      </c>
      <c r="J2073" s="18">
        <v>3782</v>
      </c>
      <c r="K2073" s="19">
        <v>152.58000000000001</v>
      </c>
      <c r="L2073" s="19">
        <v>97.44</v>
      </c>
      <c r="M2073" s="19">
        <f>Table1[[#This Row],[Unit_Selling Price]]-Table1[[#This Row],[Unit_Cost]]</f>
        <v>55.14</v>
      </c>
      <c r="N2073" s="19">
        <f>Table1[[#This Row],[Quantity]]*Table1[[#This Row],[unit_per Profit]]</f>
        <v>208539.48</v>
      </c>
    </row>
    <row r="2074" spans="1:14" x14ac:dyDescent="0.2">
      <c r="A2074" s="10" t="s">
        <v>37</v>
      </c>
      <c r="B2074" s="10" t="s">
        <v>67</v>
      </c>
      <c r="C2074" s="10" t="s">
        <v>26</v>
      </c>
      <c r="D2074" s="10" t="s">
        <v>27</v>
      </c>
      <c r="E2074" s="10" t="s">
        <v>24</v>
      </c>
      <c r="F2074" s="11" t="s">
        <v>768</v>
      </c>
      <c r="G2074" s="10">
        <v>2012</v>
      </c>
      <c r="H2074" s="10">
        <v>436999070</v>
      </c>
      <c r="I2074" s="17" t="s">
        <v>1510</v>
      </c>
      <c r="J2074" s="18">
        <v>6591</v>
      </c>
      <c r="K2074" s="19">
        <v>152.58000000000001</v>
      </c>
      <c r="L2074" s="19">
        <v>97.44</v>
      </c>
      <c r="M2074" s="19">
        <f>Table1[[#This Row],[Unit_Selling Price]]-Table1[[#This Row],[Unit_Cost]]</f>
        <v>55.14</v>
      </c>
      <c r="N2074" s="19">
        <f>Table1[[#This Row],[Quantity]]*Table1[[#This Row],[unit_per Profit]]</f>
        <v>363427.74</v>
      </c>
    </row>
    <row r="2075" spans="1:14" x14ac:dyDescent="0.2">
      <c r="A2075" s="10" t="s">
        <v>278</v>
      </c>
      <c r="B2075" s="10" t="s">
        <v>180</v>
      </c>
      <c r="C2075" s="10" t="s">
        <v>51</v>
      </c>
      <c r="D2075" s="10" t="s">
        <v>27</v>
      </c>
      <c r="E2075" s="10" t="s">
        <v>43</v>
      </c>
      <c r="F2075" s="11" t="s">
        <v>1200</v>
      </c>
      <c r="G2075" s="10">
        <v>2013</v>
      </c>
      <c r="H2075" s="10">
        <v>362409198</v>
      </c>
      <c r="I2075" s="17">
        <v>41464</v>
      </c>
      <c r="J2075" s="18">
        <v>3790</v>
      </c>
      <c r="K2075" s="19">
        <v>437.2</v>
      </c>
      <c r="L2075" s="19">
        <v>263.33</v>
      </c>
      <c r="M2075" s="19">
        <f>Table1[[#This Row],[Unit_Selling Price]]-Table1[[#This Row],[Unit_Cost]]</f>
        <v>173.87</v>
      </c>
      <c r="N2075" s="19">
        <f>Table1[[#This Row],[Quantity]]*Table1[[#This Row],[unit_per Profit]]</f>
        <v>658967.30000000005</v>
      </c>
    </row>
    <row r="2076" spans="1:14" x14ac:dyDescent="0.2">
      <c r="A2076" s="10" t="s">
        <v>29</v>
      </c>
      <c r="B2076" s="10" t="s">
        <v>80</v>
      </c>
      <c r="C2076" s="10" t="s">
        <v>56</v>
      </c>
      <c r="D2076" s="10" t="s">
        <v>23</v>
      </c>
      <c r="E2076" s="10" t="s">
        <v>28</v>
      </c>
      <c r="F2076" s="11" t="s">
        <v>1139</v>
      </c>
      <c r="G2076" s="10">
        <v>2012</v>
      </c>
      <c r="H2076" s="10">
        <v>877084767</v>
      </c>
      <c r="I2076" s="17">
        <v>41158</v>
      </c>
      <c r="J2076" s="18">
        <v>7728</v>
      </c>
      <c r="K2076" s="19">
        <v>421.89</v>
      </c>
      <c r="L2076" s="19">
        <v>364.69</v>
      </c>
      <c r="M2076" s="19">
        <f>Table1[[#This Row],[Unit_Selling Price]]-Table1[[#This Row],[Unit_Cost]]</f>
        <v>57.2</v>
      </c>
      <c r="N2076" s="19">
        <f>Table1[[#This Row],[Quantity]]*Table1[[#This Row],[unit_per Profit]]</f>
        <v>442041.59999999998</v>
      </c>
    </row>
    <row r="2077" spans="1:14" x14ac:dyDescent="0.2">
      <c r="A2077" s="10" t="s">
        <v>46</v>
      </c>
      <c r="B2077" s="10" t="s">
        <v>159</v>
      </c>
      <c r="C2077" s="10" t="s">
        <v>42</v>
      </c>
      <c r="D2077" s="10" t="s">
        <v>23</v>
      </c>
      <c r="E2077" s="10" t="s">
        <v>28</v>
      </c>
      <c r="F2077" s="11" t="s">
        <v>376</v>
      </c>
      <c r="G2077" s="10">
        <v>2011</v>
      </c>
      <c r="H2077" s="10">
        <v>374824607</v>
      </c>
      <c r="I2077" s="17" t="s">
        <v>439</v>
      </c>
      <c r="J2077" s="18">
        <v>7785</v>
      </c>
      <c r="K2077" s="19">
        <v>109.28</v>
      </c>
      <c r="L2077" s="19">
        <v>35.840000000000003</v>
      </c>
      <c r="M2077" s="19">
        <f>Table1[[#This Row],[Unit_Selling Price]]-Table1[[#This Row],[Unit_Cost]]</f>
        <v>73.44</v>
      </c>
      <c r="N2077" s="19">
        <f>Table1[[#This Row],[Quantity]]*Table1[[#This Row],[unit_per Profit]]</f>
        <v>571730.4</v>
      </c>
    </row>
    <row r="2078" spans="1:14" x14ac:dyDescent="0.2">
      <c r="A2078" s="10" t="s">
        <v>46</v>
      </c>
      <c r="B2078" s="10" t="s">
        <v>194</v>
      </c>
      <c r="C2078" s="10" t="s">
        <v>49</v>
      </c>
      <c r="D2078" s="10" t="s">
        <v>23</v>
      </c>
      <c r="E2078" s="10" t="s">
        <v>28</v>
      </c>
      <c r="F2078" s="11">
        <v>42502</v>
      </c>
      <c r="G2078" s="10">
        <v>2016</v>
      </c>
      <c r="H2078" s="10">
        <v>469740045</v>
      </c>
      <c r="I2078" s="17" t="s">
        <v>948</v>
      </c>
      <c r="J2078" s="18">
        <v>5373</v>
      </c>
      <c r="K2078" s="19">
        <v>651.21</v>
      </c>
      <c r="L2078" s="19">
        <v>524.96</v>
      </c>
      <c r="M2078" s="19">
        <f>Table1[[#This Row],[Unit_Selling Price]]-Table1[[#This Row],[Unit_Cost]]</f>
        <v>126.25</v>
      </c>
      <c r="N2078" s="19">
        <f>Table1[[#This Row],[Quantity]]*Table1[[#This Row],[unit_per Profit]]</f>
        <v>678341.25</v>
      </c>
    </row>
    <row r="2079" spans="1:14" x14ac:dyDescent="0.2">
      <c r="A2079" s="10" t="s">
        <v>37</v>
      </c>
      <c r="B2079" s="10" t="s">
        <v>105</v>
      </c>
      <c r="C2079" s="10" t="s">
        <v>77</v>
      </c>
      <c r="D2079" s="10" t="s">
        <v>27</v>
      </c>
      <c r="E2079" s="10" t="s">
        <v>24</v>
      </c>
      <c r="F2079" s="11" t="s">
        <v>1200</v>
      </c>
      <c r="G2079" s="10">
        <v>2013</v>
      </c>
      <c r="H2079" s="10">
        <v>146254909</v>
      </c>
      <c r="I2079" s="17" t="s">
        <v>677</v>
      </c>
      <c r="J2079" s="18">
        <v>8932</v>
      </c>
      <c r="K2079" s="19">
        <v>154.06</v>
      </c>
      <c r="L2079" s="19">
        <v>90.93</v>
      </c>
      <c r="M2079" s="19">
        <f>Table1[[#This Row],[Unit_Selling Price]]-Table1[[#This Row],[Unit_Cost]]</f>
        <v>63.13</v>
      </c>
      <c r="N2079" s="19">
        <f>Table1[[#This Row],[Quantity]]*Table1[[#This Row],[unit_per Profit]]</f>
        <v>563877.16</v>
      </c>
    </row>
    <row r="2080" spans="1:14" x14ac:dyDescent="0.2">
      <c r="A2080" s="10" t="s">
        <v>29</v>
      </c>
      <c r="B2080" s="10" t="s">
        <v>134</v>
      </c>
      <c r="C2080" s="10" t="s">
        <v>42</v>
      </c>
      <c r="D2080" s="10" t="s">
        <v>23</v>
      </c>
      <c r="E2080" s="10" t="s">
        <v>28</v>
      </c>
      <c r="F2080" s="11" t="s">
        <v>362</v>
      </c>
      <c r="G2080" s="10">
        <v>2012</v>
      </c>
      <c r="H2080" s="10">
        <v>709105527</v>
      </c>
      <c r="I2080" s="17">
        <v>40913</v>
      </c>
      <c r="J2080" s="18">
        <v>8938</v>
      </c>
      <c r="K2080" s="19">
        <v>109.28</v>
      </c>
      <c r="L2080" s="19">
        <v>35.840000000000003</v>
      </c>
      <c r="M2080" s="19">
        <f>Table1[[#This Row],[Unit_Selling Price]]-Table1[[#This Row],[Unit_Cost]]</f>
        <v>73.44</v>
      </c>
      <c r="N2080" s="19">
        <f>Table1[[#This Row],[Quantity]]*Table1[[#This Row],[unit_per Profit]]</f>
        <v>656406.72</v>
      </c>
    </row>
    <row r="2081" spans="1:14" x14ac:dyDescent="0.2">
      <c r="A2081" s="10" t="s">
        <v>32</v>
      </c>
      <c r="B2081" s="10" t="s">
        <v>192</v>
      </c>
      <c r="C2081" s="10" t="s">
        <v>49</v>
      </c>
      <c r="D2081" s="10" t="s">
        <v>27</v>
      </c>
      <c r="E2081" s="10" t="s">
        <v>24</v>
      </c>
      <c r="F2081" s="11" t="s">
        <v>712</v>
      </c>
      <c r="G2081" s="10">
        <v>2012</v>
      </c>
      <c r="H2081" s="10">
        <v>833340728</v>
      </c>
      <c r="I2081" s="17" t="s">
        <v>1553</v>
      </c>
      <c r="J2081" s="18">
        <v>2895</v>
      </c>
      <c r="K2081" s="19">
        <v>651.21</v>
      </c>
      <c r="L2081" s="19">
        <v>524.96</v>
      </c>
      <c r="M2081" s="19">
        <f>Table1[[#This Row],[Unit_Selling Price]]-Table1[[#This Row],[Unit_Cost]]</f>
        <v>126.25</v>
      </c>
      <c r="N2081" s="19">
        <f>Table1[[#This Row],[Quantity]]*Table1[[#This Row],[unit_per Profit]]</f>
        <v>365493.75</v>
      </c>
    </row>
    <row r="2082" spans="1:14" x14ac:dyDescent="0.2">
      <c r="A2082" s="10" t="s">
        <v>29</v>
      </c>
      <c r="B2082" s="10" t="s">
        <v>89</v>
      </c>
      <c r="C2082" s="10" t="s">
        <v>56</v>
      </c>
      <c r="D2082" s="10" t="s">
        <v>23</v>
      </c>
      <c r="E2082" s="10" t="s">
        <v>43</v>
      </c>
      <c r="F2082" s="11" t="s">
        <v>1554</v>
      </c>
      <c r="G2082" s="10">
        <v>2016</v>
      </c>
      <c r="H2082" s="10">
        <v>614321839</v>
      </c>
      <c r="I2082" s="17">
        <v>42497</v>
      </c>
      <c r="J2082" s="18">
        <v>339</v>
      </c>
      <c r="K2082" s="19">
        <v>421.89</v>
      </c>
      <c r="L2082" s="19">
        <v>364.69</v>
      </c>
      <c r="M2082" s="19">
        <f>Table1[[#This Row],[Unit_Selling Price]]-Table1[[#This Row],[Unit_Cost]]</f>
        <v>57.2</v>
      </c>
      <c r="N2082" s="19">
        <f>Table1[[#This Row],[Quantity]]*Table1[[#This Row],[unit_per Profit]]</f>
        <v>19390.8</v>
      </c>
    </row>
    <row r="2083" spans="1:14" x14ac:dyDescent="0.2">
      <c r="A2083" s="10" t="s">
        <v>32</v>
      </c>
      <c r="B2083" s="10" t="s">
        <v>110</v>
      </c>
      <c r="C2083" s="10" t="s">
        <v>77</v>
      </c>
      <c r="D2083" s="10" t="s">
        <v>27</v>
      </c>
      <c r="E2083" s="10" t="s">
        <v>28</v>
      </c>
      <c r="F2083" s="11" t="s">
        <v>1109</v>
      </c>
      <c r="G2083" s="10">
        <v>2013</v>
      </c>
      <c r="H2083" s="10">
        <v>217722690</v>
      </c>
      <c r="I2083" s="17" t="s">
        <v>837</v>
      </c>
      <c r="J2083" s="18">
        <v>7837</v>
      </c>
      <c r="K2083" s="19">
        <v>154.06</v>
      </c>
      <c r="L2083" s="19">
        <v>90.93</v>
      </c>
      <c r="M2083" s="19">
        <f>Table1[[#This Row],[Unit_Selling Price]]-Table1[[#This Row],[Unit_Cost]]</f>
        <v>63.13</v>
      </c>
      <c r="N2083" s="19">
        <f>Table1[[#This Row],[Quantity]]*Table1[[#This Row],[unit_per Profit]]</f>
        <v>494749.81</v>
      </c>
    </row>
    <row r="2084" spans="1:14" x14ac:dyDescent="0.2">
      <c r="A2084" s="10" t="s">
        <v>29</v>
      </c>
      <c r="B2084" s="10" t="s">
        <v>109</v>
      </c>
      <c r="C2084" s="10" t="s">
        <v>51</v>
      </c>
      <c r="D2084" s="10" t="s">
        <v>23</v>
      </c>
      <c r="E2084" s="10" t="s">
        <v>35</v>
      </c>
      <c r="F2084" s="11" t="s">
        <v>1228</v>
      </c>
      <c r="G2084" s="10">
        <v>2011</v>
      </c>
      <c r="H2084" s="10">
        <v>329529607</v>
      </c>
      <c r="I2084" s="17" t="s">
        <v>1285</v>
      </c>
      <c r="J2084" s="18">
        <v>3988</v>
      </c>
      <c r="K2084" s="19">
        <v>437.2</v>
      </c>
      <c r="L2084" s="19">
        <v>263.33</v>
      </c>
      <c r="M2084" s="19">
        <f>Table1[[#This Row],[Unit_Selling Price]]-Table1[[#This Row],[Unit_Cost]]</f>
        <v>173.87</v>
      </c>
      <c r="N2084" s="19">
        <f>Table1[[#This Row],[Quantity]]*Table1[[#This Row],[unit_per Profit]]</f>
        <v>693393.56</v>
      </c>
    </row>
    <row r="2085" spans="1:14" x14ac:dyDescent="0.2">
      <c r="A2085" s="10" t="s">
        <v>46</v>
      </c>
      <c r="B2085" s="10" t="s">
        <v>228</v>
      </c>
      <c r="C2085" s="10" t="s">
        <v>51</v>
      </c>
      <c r="D2085" s="10" t="s">
        <v>23</v>
      </c>
      <c r="E2085" s="10" t="s">
        <v>28</v>
      </c>
      <c r="F2085" s="11" t="s">
        <v>641</v>
      </c>
      <c r="G2085" s="10">
        <v>2013</v>
      </c>
      <c r="H2085" s="10">
        <v>806041419</v>
      </c>
      <c r="I2085" s="17">
        <v>41400</v>
      </c>
      <c r="J2085" s="18">
        <v>4423</v>
      </c>
      <c r="K2085" s="19">
        <v>437.2</v>
      </c>
      <c r="L2085" s="19">
        <v>263.33</v>
      </c>
      <c r="M2085" s="19">
        <f>Table1[[#This Row],[Unit_Selling Price]]-Table1[[#This Row],[Unit_Cost]]</f>
        <v>173.87</v>
      </c>
      <c r="N2085" s="19">
        <f>Table1[[#This Row],[Quantity]]*Table1[[#This Row],[unit_per Profit]]</f>
        <v>769027.01</v>
      </c>
    </row>
    <row r="2086" spans="1:14" x14ac:dyDescent="0.2">
      <c r="A2086" s="10" t="s">
        <v>29</v>
      </c>
      <c r="B2086" s="10" t="s">
        <v>214</v>
      </c>
      <c r="C2086" s="10" t="s">
        <v>65</v>
      </c>
      <c r="D2086" s="10" t="s">
        <v>23</v>
      </c>
      <c r="E2086" s="10" t="s">
        <v>35</v>
      </c>
      <c r="F2086" s="11" t="s">
        <v>774</v>
      </c>
      <c r="G2086" s="10">
        <v>2010</v>
      </c>
      <c r="H2086" s="10">
        <v>223869454</v>
      </c>
      <c r="I2086" s="17" t="s">
        <v>683</v>
      </c>
      <c r="J2086" s="18">
        <v>6801</v>
      </c>
      <c r="K2086" s="19">
        <v>9.33</v>
      </c>
      <c r="L2086" s="19">
        <v>6.92</v>
      </c>
      <c r="M2086" s="19">
        <f>Table1[[#This Row],[Unit_Selling Price]]-Table1[[#This Row],[Unit_Cost]]</f>
        <v>2.41</v>
      </c>
      <c r="N2086" s="19">
        <f>Table1[[#This Row],[Quantity]]*Table1[[#This Row],[unit_per Profit]]</f>
        <v>16390.41</v>
      </c>
    </row>
    <row r="2087" spans="1:14" x14ac:dyDescent="0.2">
      <c r="A2087" s="10" t="s">
        <v>46</v>
      </c>
      <c r="B2087" s="10" t="s">
        <v>156</v>
      </c>
      <c r="C2087" s="10" t="s">
        <v>39</v>
      </c>
      <c r="D2087" s="10" t="s">
        <v>27</v>
      </c>
      <c r="E2087" s="10" t="s">
        <v>24</v>
      </c>
      <c r="F2087" s="11" t="s">
        <v>954</v>
      </c>
      <c r="G2087" s="10">
        <v>2012</v>
      </c>
      <c r="H2087" s="10">
        <v>829937541</v>
      </c>
      <c r="I2087" s="17" t="s">
        <v>800</v>
      </c>
      <c r="J2087" s="18">
        <v>5816</v>
      </c>
      <c r="K2087" s="19">
        <v>81.73</v>
      </c>
      <c r="L2087" s="19">
        <v>56.67</v>
      </c>
      <c r="M2087" s="19">
        <f>Table1[[#This Row],[Unit_Selling Price]]-Table1[[#This Row],[Unit_Cost]]</f>
        <v>25.06</v>
      </c>
      <c r="N2087" s="19">
        <f>Table1[[#This Row],[Quantity]]*Table1[[#This Row],[unit_per Profit]]</f>
        <v>145748.96</v>
      </c>
    </row>
    <row r="2088" spans="1:14" x14ac:dyDescent="0.2">
      <c r="A2088" s="10" t="s">
        <v>32</v>
      </c>
      <c r="B2088" s="10" t="s">
        <v>36</v>
      </c>
      <c r="C2088" s="10" t="s">
        <v>31</v>
      </c>
      <c r="D2088" s="10" t="s">
        <v>23</v>
      </c>
      <c r="E2088" s="10" t="s">
        <v>35</v>
      </c>
      <c r="F2088" s="11">
        <v>42068</v>
      </c>
      <c r="G2088" s="10">
        <v>2015</v>
      </c>
      <c r="H2088" s="10">
        <v>891482007</v>
      </c>
      <c r="I2088" s="17" t="s">
        <v>1500</v>
      </c>
      <c r="J2088" s="18">
        <v>8191</v>
      </c>
      <c r="K2088" s="19">
        <v>47.45</v>
      </c>
      <c r="L2088" s="19">
        <v>31.79</v>
      </c>
      <c r="M2088" s="19">
        <f>Table1[[#This Row],[Unit_Selling Price]]-Table1[[#This Row],[Unit_Cost]]</f>
        <v>15.66</v>
      </c>
      <c r="N2088" s="19">
        <f>Table1[[#This Row],[Quantity]]*Table1[[#This Row],[unit_per Profit]]</f>
        <v>128271.06</v>
      </c>
    </row>
    <row r="2089" spans="1:14" x14ac:dyDescent="0.2">
      <c r="A2089" s="10" t="s">
        <v>46</v>
      </c>
      <c r="B2089" s="10" t="s">
        <v>172</v>
      </c>
      <c r="C2089" s="10" t="s">
        <v>51</v>
      </c>
      <c r="D2089" s="10" t="s">
        <v>23</v>
      </c>
      <c r="E2089" s="10" t="s">
        <v>35</v>
      </c>
      <c r="F2089" s="11">
        <v>40975</v>
      </c>
      <c r="G2089" s="10">
        <v>2012</v>
      </c>
      <c r="H2089" s="10">
        <v>546051681</v>
      </c>
      <c r="I2089" s="17" t="s">
        <v>1100</v>
      </c>
      <c r="J2089" s="18">
        <v>7682</v>
      </c>
      <c r="K2089" s="19">
        <v>437.2</v>
      </c>
      <c r="L2089" s="19">
        <v>263.33</v>
      </c>
      <c r="M2089" s="19">
        <f>Table1[[#This Row],[Unit_Selling Price]]-Table1[[#This Row],[Unit_Cost]]</f>
        <v>173.87</v>
      </c>
      <c r="N2089" s="19">
        <f>Table1[[#This Row],[Quantity]]*Table1[[#This Row],[unit_per Profit]]</f>
        <v>1335669.3400000001</v>
      </c>
    </row>
    <row r="2090" spans="1:14" x14ac:dyDescent="0.2">
      <c r="A2090" s="10" t="s">
        <v>32</v>
      </c>
      <c r="B2090" s="10" t="s">
        <v>200</v>
      </c>
      <c r="C2090" s="10" t="s">
        <v>22</v>
      </c>
      <c r="D2090" s="10" t="s">
        <v>27</v>
      </c>
      <c r="E2090" s="10" t="s">
        <v>28</v>
      </c>
      <c r="F2090" s="11">
        <v>41400</v>
      </c>
      <c r="G2090" s="10">
        <v>2013</v>
      </c>
      <c r="H2090" s="10">
        <v>451507890</v>
      </c>
      <c r="I2090" s="17" t="s">
        <v>766</v>
      </c>
      <c r="J2090" s="18">
        <v>73</v>
      </c>
      <c r="K2090" s="19">
        <v>255.28</v>
      </c>
      <c r="L2090" s="19">
        <v>159.41999999999999</v>
      </c>
      <c r="M2090" s="19">
        <f>Table1[[#This Row],[Unit_Selling Price]]-Table1[[#This Row],[Unit_Cost]]</f>
        <v>95.86</v>
      </c>
      <c r="N2090" s="19">
        <f>Table1[[#This Row],[Quantity]]*Table1[[#This Row],[unit_per Profit]]</f>
        <v>6997.78</v>
      </c>
    </row>
    <row r="2091" spans="1:14" x14ac:dyDescent="0.2">
      <c r="A2091" s="10" t="s">
        <v>46</v>
      </c>
      <c r="B2091" s="10" t="s">
        <v>71</v>
      </c>
      <c r="C2091" s="10" t="s">
        <v>51</v>
      </c>
      <c r="D2091" s="10" t="s">
        <v>27</v>
      </c>
      <c r="E2091" s="10" t="s">
        <v>43</v>
      </c>
      <c r="F2091" s="11" t="s">
        <v>915</v>
      </c>
      <c r="G2091" s="10">
        <v>2017</v>
      </c>
      <c r="H2091" s="10">
        <v>436024463</v>
      </c>
      <c r="I2091" s="17" t="s">
        <v>1555</v>
      </c>
      <c r="J2091" s="18">
        <v>8183</v>
      </c>
      <c r="K2091" s="19">
        <v>437.2</v>
      </c>
      <c r="L2091" s="19">
        <v>263.33</v>
      </c>
      <c r="M2091" s="19">
        <f>Table1[[#This Row],[Unit_Selling Price]]-Table1[[#This Row],[Unit_Cost]]</f>
        <v>173.87</v>
      </c>
      <c r="N2091" s="19">
        <f>Table1[[#This Row],[Quantity]]*Table1[[#This Row],[unit_per Profit]]</f>
        <v>1422778.21</v>
      </c>
    </row>
    <row r="2092" spans="1:14" x14ac:dyDescent="0.2">
      <c r="A2092" s="10" t="s">
        <v>278</v>
      </c>
      <c r="B2092" s="10" t="s">
        <v>25</v>
      </c>
      <c r="C2092" s="10" t="s">
        <v>51</v>
      </c>
      <c r="D2092" s="10" t="s">
        <v>23</v>
      </c>
      <c r="E2092" s="10" t="s">
        <v>24</v>
      </c>
      <c r="F2092" s="11" t="s">
        <v>1176</v>
      </c>
      <c r="G2092" s="10">
        <v>2016</v>
      </c>
      <c r="H2092" s="10">
        <v>848087728</v>
      </c>
      <c r="I2092" s="17" t="s">
        <v>328</v>
      </c>
      <c r="J2092" s="18">
        <v>6860</v>
      </c>
      <c r="K2092" s="19">
        <v>437.2</v>
      </c>
      <c r="L2092" s="19">
        <v>263.33</v>
      </c>
      <c r="M2092" s="19">
        <f>Table1[[#This Row],[Unit_Selling Price]]-Table1[[#This Row],[Unit_Cost]]</f>
        <v>173.87</v>
      </c>
      <c r="N2092" s="19">
        <f>Table1[[#This Row],[Quantity]]*Table1[[#This Row],[unit_per Profit]]</f>
        <v>1192748.2</v>
      </c>
    </row>
    <row r="2093" spans="1:14" x14ac:dyDescent="0.2">
      <c r="A2093" s="10" t="s">
        <v>46</v>
      </c>
      <c r="B2093" s="10" t="s">
        <v>83</v>
      </c>
      <c r="C2093" s="10" t="s">
        <v>85</v>
      </c>
      <c r="D2093" s="10" t="s">
        <v>23</v>
      </c>
      <c r="E2093" s="10" t="s">
        <v>35</v>
      </c>
      <c r="F2093" s="11" t="s">
        <v>1006</v>
      </c>
      <c r="G2093" s="10">
        <v>2017</v>
      </c>
      <c r="H2093" s="10">
        <v>306496512</v>
      </c>
      <c r="I2093" s="17">
        <v>42891</v>
      </c>
      <c r="J2093" s="18">
        <v>7984</v>
      </c>
      <c r="K2093" s="19">
        <v>668.27</v>
      </c>
      <c r="L2093" s="19">
        <v>502.54</v>
      </c>
      <c r="M2093" s="19">
        <f>Table1[[#This Row],[Unit_Selling Price]]-Table1[[#This Row],[Unit_Cost]]</f>
        <v>165.73</v>
      </c>
      <c r="N2093" s="19">
        <f>Table1[[#This Row],[Quantity]]*Table1[[#This Row],[unit_per Profit]]</f>
        <v>1323188.32</v>
      </c>
    </row>
    <row r="2094" spans="1:14" x14ac:dyDescent="0.2">
      <c r="A2094" s="10" t="s">
        <v>46</v>
      </c>
      <c r="B2094" s="10" t="s">
        <v>195</v>
      </c>
      <c r="C2094" s="10" t="s">
        <v>31</v>
      </c>
      <c r="D2094" s="10" t="s">
        <v>23</v>
      </c>
      <c r="E2094" s="10" t="s">
        <v>24</v>
      </c>
      <c r="F2094" s="11" t="s">
        <v>1556</v>
      </c>
      <c r="G2094" s="10">
        <v>2017</v>
      </c>
      <c r="H2094" s="10">
        <v>650362145</v>
      </c>
      <c r="I2094" s="17">
        <v>42770</v>
      </c>
      <c r="J2094" s="18">
        <v>5466</v>
      </c>
      <c r="K2094" s="19">
        <v>47.45</v>
      </c>
      <c r="L2094" s="19">
        <v>31.79</v>
      </c>
      <c r="M2094" s="19">
        <f>Table1[[#This Row],[Unit_Selling Price]]-Table1[[#This Row],[Unit_Cost]]</f>
        <v>15.66</v>
      </c>
      <c r="N2094" s="19">
        <f>Table1[[#This Row],[Quantity]]*Table1[[#This Row],[unit_per Profit]]</f>
        <v>85597.56</v>
      </c>
    </row>
    <row r="2095" spans="1:14" x14ac:dyDescent="0.2">
      <c r="A2095" s="10" t="s">
        <v>29</v>
      </c>
      <c r="B2095" s="10" t="s">
        <v>30</v>
      </c>
      <c r="C2095" s="10" t="s">
        <v>49</v>
      </c>
      <c r="D2095" s="10" t="s">
        <v>27</v>
      </c>
      <c r="E2095" s="10" t="s">
        <v>43</v>
      </c>
      <c r="F2095" s="11">
        <v>41218</v>
      </c>
      <c r="G2095" s="10">
        <v>2012</v>
      </c>
      <c r="H2095" s="10">
        <v>189108455</v>
      </c>
      <c r="I2095" s="17" t="s">
        <v>800</v>
      </c>
      <c r="J2095" s="18">
        <v>249</v>
      </c>
      <c r="K2095" s="19">
        <v>651.21</v>
      </c>
      <c r="L2095" s="19">
        <v>524.96</v>
      </c>
      <c r="M2095" s="19">
        <f>Table1[[#This Row],[Unit_Selling Price]]-Table1[[#This Row],[Unit_Cost]]</f>
        <v>126.25</v>
      </c>
      <c r="N2095" s="19">
        <f>Table1[[#This Row],[Quantity]]*Table1[[#This Row],[unit_per Profit]]</f>
        <v>31436.25</v>
      </c>
    </row>
    <row r="2096" spans="1:14" x14ac:dyDescent="0.2">
      <c r="A2096" s="10" t="s">
        <v>29</v>
      </c>
      <c r="B2096" s="10" t="s">
        <v>181</v>
      </c>
      <c r="C2096" s="10" t="s">
        <v>65</v>
      </c>
      <c r="D2096" s="10" t="s">
        <v>27</v>
      </c>
      <c r="E2096" s="10" t="s">
        <v>35</v>
      </c>
      <c r="F2096" s="11" t="s">
        <v>1557</v>
      </c>
      <c r="G2096" s="10">
        <v>2015</v>
      </c>
      <c r="H2096" s="10">
        <v>452471768</v>
      </c>
      <c r="I2096" s="17">
        <v>42279</v>
      </c>
      <c r="J2096" s="18">
        <v>5306</v>
      </c>
      <c r="K2096" s="19">
        <v>9.33</v>
      </c>
      <c r="L2096" s="19">
        <v>6.92</v>
      </c>
      <c r="M2096" s="19">
        <f>Table1[[#This Row],[Unit_Selling Price]]-Table1[[#This Row],[Unit_Cost]]</f>
        <v>2.41</v>
      </c>
      <c r="N2096" s="19">
        <f>Table1[[#This Row],[Quantity]]*Table1[[#This Row],[unit_per Profit]]</f>
        <v>12787.46</v>
      </c>
    </row>
    <row r="2097" spans="1:14" x14ac:dyDescent="0.2">
      <c r="A2097" s="10" t="s">
        <v>40</v>
      </c>
      <c r="B2097" s="10" t="s">
        <v>160</v>
      </c>
      <c r="C2097" s="10" t="s">
        <v>26</v>
      </c>
      <c r="D2097" s="10" t="s">
        <v>23</v>
      </c>
      <c r="E2097" s="10" t="s">
        <v>28</v>
      </c>
      <c r="F2097" s="11" t="s">
        <v>1464</v>
      </c>
      <c r="G2097" s="10">
        <v>2011</v>
      </c>
      <c r="H2097" s="10">
        <v>340500915</v>
      </c>
      <c r="I2097" s="17">
        <v>40859</v>
      </c>
      <c r="J2097" s="18">
        <v>642</v>
      </c>
      <c r="K2097" s="19">
        <v>152.58000000000001</v>
      </c>
      <c r="L2097" s="19">
        <v>97.44</v>
      </c>
      <c r="M2097" s="19">
        <f>Table1[[#This Row],[Unit_Selling Price]]-Table1[[#This Row],[Unit_Cost]]</f>
        <v>55.14</v>
      </c>
      <c r="N2097" s="19">
        <f>Table1[[#This Row],[Quantity]]*Table1[[#This Row],[unit_per Profit]]</f>
        <v>35399.879999999997</v>
      </c>
    </row>
    <row r="2098" spans="1:14" x14ac:dyDescent="0.2">
      <c r="A2098" s="10" t="s">
        <v>32</v>
      </c>
      <c r="B2098" s="10" t="s">
        <v>149</v>
      </c>
      <c r="C2098" s="10" t="s">
        <v>51</v>
      </c>
      <c r="D2098" s="10" t="s">
        <v>23</v>
      </c>
      <c r="E2098" s="10" t="s">
        <v>28</v>
      </c>
      <c r="F2098" s="11" t="s">
        <v>525</v>
      </c>
      <c r="G2098" s="10">
        <v>2013</v>
      </c>
      <c r="H2098" s="10">
        <v>173557221</v>
      </c>
      <c r="I2098" s="17" t="s">
        <v>359</v>
      </c>
      <c r="J2098" s="18">
        <v>8293</v>
      </c>
      <c r="K2098" s="19">
        <v>437.2</v>
      </c>
      <c r="L2098" s="19">
        <v>263.33</v>
      </c>
      <c r="M2098" s="19">
        <f>Table1[[#This Row],[Unit_Selling Price]]-Table1[[#This Row],[Unit_Cost]]</f>
        <v>173.87</v>
      </c>
      <c r="N2098" s="19">
        <f>Table1[[#This Row],[Quantity]]*Table1[[#This Row],[unit_per Profit]]</f>
        <v>1441903.91</v>
      </c>
    </row>
    <row r="2099" spans="1:14" x14ac:dyDescent="0.2">
      <c r="A2099" s="10" t="s">
        <v>46</v>
      </c>
      <c r="B2099" s="10" t="s">
        <v>194</v>
      </c>
      <c r="C2099" s="10" t="s">
        <v>49</v>
      </c>
      <c r="D2099" s="10" t="s">
        <v>27</v>
      </c>
      <c r="E2099" s="10" t="s">
        <v>43</v>
      </c>
      <c r="F2099" s="11" t="s">
        <v>375</v>
      </c>
      <c r="G2099" s="10">
        <v>2011</v>
      </c>
      <c r="H2099" s="10">
        <v>342314517</v>
      </c>
      <c r="I2099" s="17">
        <v>41061</v>
      </c>
      <c r="J2099" s="18">
        <v>7327</v>
      </c>
      <c r="K2099" s="19">
        <v>651.21</v>
      </c>
      <c r="L2099" s="19">
        <v>524.96</v>
      </c>
      <c r="M2099" s="19">
        <f>Table1[[#This Row],[Unit_Selling Price]]-Table1[[#This Row],[Unit_Cost]]</f>
        <v>126.25</v>
      </c>
      <c r="N2099" s="19">
        <f>Table1[[#This Row],[Quantity]]*Table1[[#This Row],[unit_per Profit]]</f>
        <v>925033.75</v>
      </c>
    </row>
    <row r="2100" spans="1:14" x14ac:dyDescent="0.2">
      <c r="A2100" s="10" t="s">
        <v>32</v>
      </c>
      <c r="B2100" s="10" t="s">
        <v>87</v>
      </c>
      <c r="C2100" s="10" t="s">
        <v>77</v>
      </c>
      <c r="D2100" s="10" t="s">
        <v>27</v>
      </c>
      <c r="E2100" s="10" t="s">
        <v>24</v>
      </c>
      <c r="F2100" s="11">
        <v>42651</v>
      </c>
      <c r="G2100" s="10">
        <v>2016</v>
      </c>
      <c r="H2100" s="10">
        <v>857759130</v>
      </c>
      <c r="I2100" s="17" t="s">
        <v>308</v>
      </c>
      <c r="J2100" s="18">
        <v>8843</v>
      </c>
      <c r="K2100" s="19">
        <v>154.06</v>
      </c>
      <c r="L2100" s="19">
        <v>90.93</v>
      </c>
      <c r="M2100" s="19">
        <f>Table1[[#This Row],[Unit_Selling Price]]-Table1[[#This Row],[Unit_Cost]]</f>
        <v>63.13</v>
      </c>
      <c r="N2100" s="19">
        <f>Table1[[#This Row],[Quantity]]*Table1[[#This Row],[unit_per Profit]]</f>
        <v>558258.59</v>
      </c>
    </row>
    <row r="2101" spans="1:14" x14ac:dyDescent="0.2">
      <c r="A2101" s="10" t="s">
        <v>46</v>
      </c>
      <c r="B2101" s="10" t="s">
        <v>222</v>
      </c>
      <c r="C2101" s="10" t="s">
        <v>22</v>
      </c>
      <c r="D2101" s="10" t="s">
        <v>27</v>
      </c>
      <c r="E2101" s="10" t="s">
        <v>43</v>
      </c>
      <c r="F2101" s="11" t="s">
        <v>484</v>
      </c>
      <c r="G2101" s="10">
        <v>2010</v>
      </c>
      <c r="H2101" s="10">
        <v>901189887</v>
      </c>
      <c r="I2101" s="17">
        <v>40246</v>
      </c>
      <c r="J2101" s="18">
        <v>969</v>
      </c>
      <c r="K2101" s="19">
        <v>255.28</v>
      </c>
      <c r="L2101" s="19">
        <v>159.41999999999999</v>
      </c>
      <c r="M2101" s="19">
        <f>Table1[[#This Row],[Unit_Selling Price]]-Table1[[#This Row],[Unit_Cost]]</f>
        <v>95.86</v>
      </c>
      <c r="N2101" s="19">
        <f>Table1[[#This Row],[Quantity]]*Table1[[#This Row],[unit_per Profit]]</f>
        <v>92888.34</v>
      </c>
    </row>
    <row r="2102" spans="1:14" x14ac:dyDescent="0.2">
      <c r="A2102" s="10" t="s">
        <v>29</v>
      </c>
      <c r="B2102" s="10" t="s">
        <v>193</v>
      </c>
      <c r="C2102" s="10" t="s">
        <v>34</v>
      </c>
      <c r="D2102" s="10" t="s">
        <v>27</v>
      </c>
      <c r="E2102" s="10" t="s">
        <v>24</v>
      </c>
      <c r="F2102" s="11" t="s">
        <v>1558</v>
      </c>
      <c r="G2102" s="10">
        <v>2016</v>
      </c>
      <c r="H2102" s="10">
        <v>174218118</v>
      </c>
      <c r="I2102" s="17" t="s">
        <v>1410</v>
      </c>
      <c r="J2102" s="18">
        <v>3867</v>
      </c>
      <c r="K2102" s="19">
        <v>205.7</v>
      </c>
      <c r="L2102" s="19">
        <v>117.11</v>
      </c>
      <c r="M2102" s="19">
        <f>Table1[[#This Row],[Unit_Selling Price]]-Table1[[#This Row],[Unit_Cost]]</f>
        <v>88.59</v>
      </c>
      <c r="N2102" s="19">
        <f>Table1[[#This Row],[Quantity]]*Table1[[#This Row],[unit_per Profit]]</f>
        <v>342577.53</v>
      </c>
    </row>
    <row r="2103" spans="1:14" x14ac:dyDescent="0.2">
      <c r="A2103" s="10" t="s">
        <v>46</v>
      </c>
      <c r="B2103" s="10" t="s">
        <v>194</v>
      </c>
      <c r="C2103" s="10" t="s">
        <v>49</v>
      </c>
      <c r="D2103" s="10" t="s">
        <v>27</v>
      </c>
      <c r="E2103" s="10" t="s">
        <v>35</v>
      </c>
      <c r="F2103" s="11" t="s">
        <v>477</v>
      </c>
      <c r="G2103" s="10">
        <v>2015</v>
      </c>
      <c r="H2103" s="10">
        <v>248767650</v>
      </c>
      <c r="I2103" s="17" t="s">
        <v>1559</v>
      </c>
      <c r="J2103" s="18">
        <v>4731</v>
      </c>
      <c r="K2103" s="19">
        <v>651.21</v>
      </c>
      <c r="L2103" s="19">
        <v>524.96</v>
      </c>
      <c r="M2103" s="19">
        <f>Table1[[#This Row],[Unit_Selling Price]]-Table1[[#This Row],[Unit_Cost]]</f>
        <v>126.25</v>
      </c>
      <c r="N2103" s="19">
        <f>Table1[[#This Row],[Quantity]]*Table1[[#This Row],[unit_per Profit]]</f>
        <v>597288.75</v>
      </c>
    </row>
    <row r="2104" spans="1:14" x14ac:dyDescent="0.2">
      <c r="A2104" s="10" t="s">
        <v>46</v>
      </c>
      <c r="B2104" s="10" t="s">
        <v>99</v>
      </c>
      <c r="C2104" s="10" t="s">
        <v>39</v>
      </c>
      <c r="D2104" s="10" t="s">
        <v>23</v>
      </c>
      <c r="E2104" s="10" t="s">
        <v>28</v>
      </c>
      <c r="F2104" s="11" t="s">
        <v>641</v>
      </c>
      <c r="G2104" s="10">
        <v>2013</v>
      </c>
      <c r="H2104" s="10">
        <v>517074811</v>
      </c>
      <c r="I2104" s="17">
        <v>41460</v>
      </c>
      <c r="J2104" s="18">
        <v>2782</v>
      </c>
      <c r="K2104" s="19">
        <v>81.73</v>
      </c>
      <c r="L2104" s="19">
        <v>56.67</v>
      </c>
      <c r="M2104" s="19">
        <f>Table1[[#This Row],[Unit_Selling Price]]-Table1[[#This Row],[Unit_Cost]]</f>
        <v>25.06</v>
      </c>
      <c r="N2104" s="19">
        <f>Table1[[#This Row],[Quantity]]*Table1[[#This Row],[unit_per Profit]]</f>
        <v>69716.92</v>
      </c>
    </row>
    <row r="2105" spans="1:14" x14ac:dyDescent="0.2">
      <c r="A2105" s="10" t="s">
        <v>32</v>
      </c>
      <c r="B2105" s="10" t="s">
        <v>182</v>
      </c>
      <c r="C2105" s="10" t="s">
        <v>65</v>
      </c>
      <c r="D2105" s="10" t="s">
        <v>23</v>
      </c>
      <c r="E2105" s="10" t="s">
        <v>28</v>
      </c>
      <c r="F2105" s="11" t="s">
        <v>1288</v>
      </c>
      <c r="G2105" s="10">
        <v>2012</v>
      </c>
      <c r="H2105" s="10">
        <v>441688430</v>
      </c>
      <c r="I2105" s="17" t="s">
        <v>370</v>
      </c>
      <c r="J2105" s="18">
        <v>4277</v>
      </c>
      <c r="K2105" s="19">
        <v>9.33</v>
      </c>
      <c r="L2105" s="19">
        <v>6.92</v>
      </c>
      <c r="M2105" s="19">
        <f>Table1[[#This Row],[Unit_Selling Price]]-Table1[[#This Row],[Unit_Cost]]</f>
        <v>2.41</v>
      </c>
      <c r="N2105" s="19">
        <f>Table1[[#This Row],[Quantity]]*Table1[[#This Row],[unit_per Profit]]</f>
        <v>10307.57</v>
      </c>
    </row>
    <row r="2106" spans="1:14" x14ac:dyDescent="0.2">
      <c r="A2106" s="10" t="s">
        <v>40</v>
      </c>
      <c r="B2106" s="10" t="s">
        <v>101</v>
      </c>
      <c r="C2106" s="10" t="s">
        <v>42</v>
      </c>
      <c r="D2106" s="10" t="s">
        <v>27</v>
      </c>
      <c r="E2106" s="10" t="s">
        <v>24</v>
      </c>
      <c r="F2106" s="11">
        <v>40487</v>
      </c>
      <c r="G2106" s="10">
        <v>2010</v>
      </c>
      <c r="H2106" s="10">
        <v>905469834</v>
      </c>
      <c r="I2106" s="17" t="s">
        <v>1387</v>
      </c>
      <c r="J2106" s="18">
        <v>7500</v>
      </c>
      <c r="K2106" s="19">
        <v>109.28</v>
      </c>
      <c r="L2106" s="19">
        <v>35.840000000000003</v>
      </c>
      <c r="M2106" s="19">
        <f>Table1[[#This Row],[Unit_Selling Price]]-Table1[[#This Row],[Unit_Cost]]</f>
        <v>73.44</v>
      </c>
      <c r="N2106" s="19">
        <f>Table1[[#This Row],[Quantity]]*Table1[[#This Row],[unit_per Profit]]</f>
        <v>550800</v>
      </c>
    </row>
    <row r="2107" spans="1:14" x14ac:dyDescent="0.2">
      <c r="A2107" s="10" t="s">
        <v>46</v>
      </c>
      <c r="B2107" s="10" t="s">
        <v>103</v>
      </c>
      <c r="C2107" s="10" t="s">
        <v>85</v>
      </c>
      <c r="D2107" s="10" t="s">
        <v>27</v>
      </c>
      <c r="E2107" s="10" t="s">
        <v>24</v>
      </c>
      <c r="F2107" s="11" t="s">
        <v>335</v>
      </c>
      <c r="G2107" s="10">
        <v>2014</v>
      </c>
      <c r="H2107" s="10">
        <v>161592853</v>
      </c>
      <c r="I2107" s="17">
        <v>41705</v>
      </c>
      <c r="J2107" s="18">
        <v>7771</v>
      </c>
      <c r="K2107" s="19">
        <v>668.27</v>
      </c>
      <c r="L2107" s="19">
        <v>502.54</v>
      </c>
      <c r="M2107" s="19">
        <f>Table1[[#This Row],[Unit_Selling Price]]-Table1[[#This Row],[Unit_Cost]]</f>
        <v>165.73</v>
      </c>
      <c r="N2107" s="19">
        <f>Table1[[#This Row],[Quantity]]*Table1[[#This Row],[unit_per Profit]]</f>
        <v>1287887.83</v>
      </c>
    </row>
    <row r="2108" spans="1:14" x14ac:dyDescent="0.2">
      <c r="A2108" s="10" t="s">
        <v>37</v>
      </c>
      <c r="B2108" s="10" t="s">
        <v>62</v>
      </c>
      <c r="C2108" s="10" t="s">
        <v>65</v>
      </c>
      <c r="D2108" s="10" t="s">
        <v>23</v>
      </c>
      <c r="E2108" s="10" t="s">
        <v>28</v>
      </c>
      <c r="F2108" s="11" t="s">
        <v>1060</v>
      </c>
      <c r="G2108" s="10">
        <v>2012</v>
      </c>
      <c r="H2108" s="10">
        <v>583543813</v>
      </c>
      <c r="I2108" s="17">
        <v>40941</v>
      </c>
      <c r="J2108" s="18">
        <v>2437</v>
      </c>
      <c r="K2108" s="19">
        <v>9.33</v>
      </c>
      <c r="L2108" s="19">
        <v>6.92</v>
      </c>
      <c r="M2108" s="19">
        <f>Table1[[#This Row],[Unit_Selling Price]]-Table1[[#This Row],[Unit_Cost]]</f>
        <v>2.41</v>
      </c>
      <c r="N2108" s="19">
        <f>Table1[[#This Row],[Quantity]]*Table1[[#This Row],[unit_per Profit]]</f>
        <v>5873.17</v>
      </c>
    </row>
    <row r="2109" spans="1:14" x14ac:dyDescent="0.2">
      <c r="A2109" s="10" t="s">
        <v>46</v>
      </c>
      <c r="B2109" s="10" t="s">
        <v>120</v>
      </c>
      <c r="C2109" s="10" t="s">
        <v>26</v>
      </c>
      <c r="D2109" s="10" t="s">
        <v>23</v>
      </c>
      <c r="E2109" s="10" t="s">
        <v>35</v>
      </c>
      <c r="F2109" s="11" t="s">
        <v>282</v>
      </c>
      <c r="G2109" s="10">
        <v>2010</v>
      </c>
      <c r="H2109" s="10">
        <v>115121543</v>
      </c>
      <c r="I2109" s="17" t="s">
        <v>1560</v>
      </c>
      <c r="J2109" s="18">
        <v>5878</v>
      </c>
      <c r="K2109" s="19">
        <v>152.58000000000001</v>
      </c>
      <c r="L2109" s="19">
        <v>97.44</v>
      </c>
      <c r="M2109" s="19">
        <f>Table1[[#This Row],[Unit_Selling Price]]-Table1[[#This Row],[Unit_Cost]]</f>
        <v>55.14</v>
      </c>
      <c r="N2109" s="19">
        <f>Table1[[#This Row],[Quantity]]*Table1[[#This Row],[unit_per Profit]]</f>
        <v>324112.92</v>
      </c>
    </row>
    <row r="2110" spans="1:14" x14ac:dyDescent="0.2">
      <c r="A2110" s="10" t="s">
        <v>29</v>
      </c>
      <c r="B2110" s="10" t="s">
        <v>193</v>
      </c>
      <c r="C2110" s="10" t="s">
        <v>56</v>
      </c>
      <c r="D2110" s="10" t="s">
        <v>23</v>
      </c>
      <c r="E2110" s="10" t="s">
        <v>43</v>
      </c>
      <c r="F2110" s="11" t="s">
        <v>655</v>
      </c>
      <c r="G2110" s="10">
        <v>2017</v>
      </c>
      <c r="H2110" s="10">
        <v>820437371</v>
      </c>
      <c r="I2110" s="17">
        <v>43045</v>
      </c>
      <c r="J2110" s="18">
        <v>4505</v>
      </c>
      <c r="K2110" s="19">
        <v>421.89</v>
      </c>
      <c r="L2110" s="19">
        <v>364.69</v>
      </c>
      <c r="M2110" s="19">
        <f>Table1[[#This Row],[Unit_Selling Price]]-Table1[[#This Row],[Unit_Cost]]</f>
        <v>57.2</v>
      </c>
      <c r="N2110" s="19">
        <f>Table1[[#This Row],[Quantity]]*Table1[[#This Row],[unit_per Profit]]</f>
        <v>257686</v>
      </c>
    </row>
    <row r="2111" spans="1:14" x14ac:dyDescent="0.2">
      <c r="A2111" s="10" t="s">
        <v>46</v>
      </c>
      <c r="B2111" s="10" t="s">
        <v>141</v>
      </c>
      <c r="C2111" s="10" t="s">
        <v>49</v>
      </c>
      <c r="D2111" s="10" t="s">
        <v>27</v>
      </c>
      <c r="E2111" s="10" t="s">
        <v>43</v>
      </c>
      <c r="F2111" s="11">
        <v>42046</v>
      </c>
      <c r="G2111" s="10">
        <v>2015</v>
      </c>
      <c r="H2111" s="10">
        <v>333915126</v>
      </c>
      <c r="I2111" s="17" t="s">
        <v>298</v>
      </c>
      <c r="J2111" s="18">
        <v>1761</v>
      </c>
      <c r="K2111" s="19">
        <v>651.21</v>
      </c>
      <c r="L2111" s="19">
        <v>524.96</v>
      </c>
      <c r="M2111" s="19">
        <f>Table1[[#This Row],[Unit_Selling Price]]-Table1[[#This Row],[Unit_Cost]]</f>
        <v>126.25</v>
      </c>
      <c r="N2111" s="19">
        <f>Table1[[#This Row],[Quantity]]*Table1[[#This Row],[unit_per Profit]]</f>
        <v>222326.25</v>
      </c>
    </row>
    <row r="2112" spans="1:14" x14ac:dyDescent="0.2">
      <c r="A2112" s="10" t="s">
        <v>29</v>
      </c>
      <c r="B2112" s="10" t="s">
        <v>125</v>
      </c>
      <c r="C2112" s="10" t="s">
        <v>39</v>
      </c>
      <c r="D2112" s="10" t="s">
        <v>27</v>
      </c>
      <c r="E2112" s="10" t="s">
        <v>35</v>
      </c>
      <c r="F2112" s="11">
        <v>41062</v>
      </c>
      <c r="G2112" s="10">
        <v>2012</v>
      </c>
      <c r="H2112" s="10">
        <v>410291135</v>
      </c>
      <c r="I2112" s="17" t="s">
        <v>1561</v>
      </c>
      <c r="J2112" s="18">
        <v>3119</v>
      </c>
      <c r="K2112" s="19">
        <v>81.73</v>
      </c>
      <c r="L2112" s="19">
        <v>56.67</v>
      </c>
      <c r="M2112" s="19">
        <f>Table1[[#This Row],[Unit_Selling Price]]-Table1[[#This Row],[Unit_Cost]]</f>
        <v>25.06</v>
      </c>
      <c r="N2112" s="19">
        <f>Table1[[#This Row],[Quantity]]*Table1[[#This Row],[unit_per Profit]]</f>
        <v>78162.14</v>
      </c>
    </row>
    <row r="2113" spans="1:14" x14ac:dyDescent="0.2">
      <c r="A2113" s="10" t="s">
        <v>29</v>
      </c>
      <c r="B2113" s="10" t="s">
        <v>197</v>
      </c>
      <c r="C2113" s="10" t="s">
        <v>22</v>
      </c>
      <c r="D2113" s="10" t="s">
        <v>27</v>
      </c>
      <c r="E2113" s="10" t="s">
        <v>28</v>
      </c>
      <c r="F2113" s="11" t="s">
        <v>1562</v>
      </c>
      <c r="G2113" s="10">
        <v>2017</v>
      </c>
      <c r="H2113" s="10">
        <v>174614226</v>
      </c>
      <c r="I2113" s="17" t="s">
        <v>1563</v>
      </c>
      <c r="J2113" s="18">
        <v>1085</v>
      </c>
      <c r="K2113" s="19">
        <v>255.28</v>
      </c>
      <c r="L2113" s="19">
        <v>159.41999999999999</v>
      </c>
      <c r="M2113" s="19">
        <f>Table1[[#This Row],[Unit_Selling Price]]-Table1[[#This Row],[Unit_Cost]]</f>
        <v>95.86</v>
      </c>
      <c r="N2113" s="19">
        <f>Table1[[#This Row],[Quantity]]*Table1[[#This Row],[unit_per Profit]]</f>
        <v>104008.1</v>
      </c>
    </row>
    <row r="2114" spans="1:14" x14ac:dyDescent="0.2">
      <c r="A2114" s="10" t="s">
        <v>46</v>
      </c>
      <c r="B2114" s="10" t="s">
        <v>123</v>
      </c>
      <c r="C2114" s="10" t="s">
        <v>49</v>
      </c>
      <c r="D2114" s="10" t="s">
        <v>23</v>
      </c>
      <c r="E2114" s="10" t="s">
        <v>24</v>
      </c>
      <c r="F2114" s="11" t="s">
        <v>531</v>
      </c>
      <c r="G2114" s="10">
        <v>2014</v>
      </c>
      <c r="H2114" s="10">
        <v>172245728</v>
      </c>
      <c r="I2114" s="17" t="s">
        <v>782</v>
      </c>
      <c r="J2114" s="18">
        <v>194</v>
      </c>
      <c r="K2114" s="19">
        <v>651.21</v>
      </c>
      <c r="L2114" s="19">
        <v>524.96</v>
      </c>
      <c r="M2114" s="19">
        <f>Table1[[#This Row],[Unit_Selling Price]]-Table1[[#This Row],[Unit_Cost]]</f>
        <v>126.25</v>
      </c>
      <c r="N2114" s="19">
        <f>Table1[[#This Row],[Quantity]]*Table1[[#This Row],[unit_per Profit]]</f>
        <v>24492.5</v>
      </c>
    </row>
    <row r="2115" spans="1:14" x14ac:dyDescent="0.2">
      <c r="A2115" s="10" t="s">
        <v>29</v>
      </c>
      <c r="B2115" s="10" t="s">
        <v>212</v>
      </c>
      <c r="C2115" s="10" t="s">
        <v>26</v>
      </c>
      <c r="D2115" s="10" t="s">
        <v>27</v>
      </c>
      <c r="E2115" s="10" t="s">
        <v>35</v>
      </c>
      <c r="F2115" s="11">
        <v>40580</v>
      </c>
      <c r="G2115" s="10">
        <v>2011</v>
      </c>
      <c r="H2115" s="10">
        <v>118859469</v>
      </c>
      <c r="I2115" s="17">
        <v>40550</v>
      </c>
      <c r="J2115" s="18">
        <v>2013</v>
      </c>
      <c r="K2115" s="19">
        <v>152.58000000000001</v>
      </c>
      <c r="L2115" s="19">
        <v>97.44</v>
      </c>
      <c r="M2115" s="19">
        <f>Table1[[#This Row],[Unit_Selling Price]]-Table1[[#This Row],[Unit_Cost]]</f>
        <v>55.14</v>
      </c>
      <c r="N2115" s="19">
        <f>Table1[[#This Row],[Quantity]]*Table1[[#This Row],[unit_per Profit]]</f>
        <v>110996.82</v>
      </c>
    </row>
    <row r="2116" spans="1:14" x14ac:dyDescent="0.2">
      <c r="A2116" s="10" t="s">
        <v>37</v>
      </c>
      <c r="B2116" s="10" t="s">
        <v>63</v>
      </c>
      <c r="C2116" s="10" t="s">
        <v>42</v>
      </c>
      <c r="D2116" s="10" t="s">
        <v>23</v>
      </c>
      <c r="E2116" s="10" t="s">
        <v>43</v>
      </c>
      <c r="F2116" s="11" t="s">
        <v>1121</v>
      </c>
      <c r="G2116" s="10">
        <v>2012</v>
      </c>
      <c r="H2116" s="10">
        <v>250441777</v>
      </c>
      <c r="I2116" s="17" t="s">
        <v>769</v>
      </c>
      <c r="J2116" s="18">
        <v>142</v>
      </c>
      <c r="K2116" s="19">
        <v>109.28</v>
      </c>
      <c r="L2116" s="19">
        <v>35.840000000000003</v>
      </c>
      <c r="M2116" s="19">
        <f>Table1[[#This Row],[Unit_Selling Price]]-Table1[[#This Row],[Unit_Cost]]</f>
        <v>73.44</v>
      </c>
      <c r="N2116" s="19">
        <f>Table1[[#This Row],[Quantity]]*Table1[[#This Row],[unit_per Profit]]</f>
        <v>10428.48</v>
      </c>
    </row>
    <row r="2117" spans="1:14" x14ac:dyDescent="0.2">
      <c r="A2117" s="10" t="s">
        <v>37</v>
      </c>
      <c r="B2117" s="10" t="s">
        <v>155</v>
      </c>
      <c r="C2117" s="10" t="s">
        <v>22</v>
      </c>
      <c r="D2117" s="10" t="s">
        <v>23</v>
      </c>
      <c r="E2117" s="10" t="s">
        <v>35</v>
      </c>
      <c r="F2117" s="11" t="s">
        <v>1564</v>
      </c>
      <c r="G2117" s="10">
        <v>2010</v>
      </c>
      <c r="H2117" s="10">
        <v>873291480</v>
      </c>
      <c r="I2117" s="17">
        <v>40340</v>
      </c>
      <c r="J2117" s="18">
        <v>5210</v>
      </c>
      <c r="K2117" s="19">
        <v>255.28</v>
      </c>
      <c r="L2117" s="19">
        <v>159.41999999999999</v>
      </c>
      <c r="M2117" s="19">
        <f>Table1[[#This Row],[Unit_Selling Price]]-Table1[[#This Row],[Unit_Cost]]</f>
        <v>95.86</v>
      </c>
      <c r="N2117" s="19">
        <f>Table1[[#This Row],[Quantity]]*Table1[[#This Row],[unit_per Profit]]</f>
        <v>499430.6</v>
      </c>
    </row>
    <row r="2118" spans="1:14" x14ac:dyDescent="0.2">
      <c r="A2118" s="10" t="s">
        <v>32</v>
      </c>
      <c r="B2118" s="10" t="s">
        <v>182</v>
      </c>
      <c r="C2118" s="10" t="s">
        <v>31</v>
      </c>
      <c r="D2118" s="10" t="s">
        <v>23</v>
      </c>
      <c r="E2118" s="10" t="s">
        <v>35</v>
      </c>
      <c r="F2118" s="11" t="s">
        <v>1565</v>
      </c>
      <c r="G2118" s="10">
        <v>2014</v>
      </c>
      <c r="H2118" s="10">
        <v>114019906</v>
      </c>
      <c r="I2118" s="17" t="s">
        <v>512</v>
      </c>
      <c r="J2118" s="18">
        <v>9879</v>
      </c>
      <c r="K2118" s="19">
        <v>47.45</v>
      </c>
      <c r="L2118" s="19">
        <v>31.79</v>
      </c>
      <c r="M2118" s="19">
        <f>Table1[[#This Row],[Unit_Selling Price]]-Table1[[#This Row],[Unit_Cost]]</f>
        <v>15.66</v>
      </c>
      <c r="N2118" s="19">
        <f>Table1[[#This Row],[Quantity]]*Table1[[#This Row],[unit_per Profit]]</f>
        <v>154705.14000000001</v>
      </c>
    </row>
    <row r="2119" spans="1:14" x14ac:dyDescent="0.2">
      <c r="A2119" s="10" t="s">
        <v>29</v>
      </c>
      <c r="B2119" s="10" t="s">
        <v>213</v>
      </c>
      <c r="C2119" s="10" t="s">
        <v>51</v>
      </c>
      <c r="D2119" s="10" t="s">
        <v>27</v>
      </c>
      <c r="E2119" s="10" t="s">
        <v>43</v>
      </c>
      <c r="F2119" s="11" t="s">
        <v>1566</v>
      </c>
      <c r="G2119" s="10">
        <v>2015</v>
      </c>
      <c r="H2119" s="10">
        <v>669550883</v>
      </c>
      <c r="I2119" s="17" t="s">
        <v>931</v>
      </c>
      <c r="J2119" s="18">
        <v>3840</v>
      </c>
      <c r="K2119" s="19">
        <v>437.2</v>
      </c>
      <c r="L2119" s="19">
        <v>263.33</v>
      </c>
      <c r="M2119" s="19">
        <f>Table1[[#This Row],[Unit_Selling Price]]-Table1[[#This Row],[Unit_Cost]]</f>
        <v>173.87</v>
      </c>
      <c r="N2119" s="19">
        <f>Table1[[#This Row],[Quantity]]*Table1[[#This Row],[unit_per Profit]]</f>
        <v>667660.80000000005</v>
      </c>
    </row>
    <row r="2120" spans="1:14" x14ac:dyDescent="0.2">
      <c r="A2120" s="10" t="s">
        <v>278</v>
      </c>
      <c r="B2120" s="10" t="s">
        <v>191</v>
      </c>
      <c r="C2120" s="10" t="s">
        <v>22</v>
      </c>
      <c r="D2120" s="10" t="s">
        <v>27</v>
      </c>
      <c r="E2120" s="10" t="s">
        <v>35</v>
      </c>
      <c r="F2120" s="11" t="s">
        <v>1400</v>
      </c>
      <c r="G2120" s="10">
        <v>2013</v>
      </c>
      <c r="H2120" s="10">
        <v>357120740</v>
      </c>
      <c r="I2120" s="17" t="s">
        <v>854</v>
      </c>
      <c r="J2120" s="18">
        <v>8818</v>
      </c>
      <c r="K2120" s="19">
        <v>255.28</v>
      </c>
      <c r="L2120" s="19">
        <v>159.41999999999999</v>
      </c>
      <c r="M2120" s="19">
        <f>Table1[[#This Row],[Unit_Selling Price]]-Table1[[#This Row],[Unit_Cost]]</f>
        <v>95.86</v>
      </c>
      <c r="N2120" s="19">
        <f>Table1[[#This Row],[Quantity]]*Table1[[#This Row],[unit_per Profit]]</f>
        <v>845293.48</v>
      </c>
    </row>
    <row r="2121" spans="1:14" x14ac:dyDescent="0.2">
      <c r="A2121" s="10" t="s">
        <v>46</v>
      </c>
      <c r="B2121" s="10" t="s">
        <v>222</v>
      </c>
      <c r="C2121" s="10" t="s">
        <v>31</v>
      </c>
      <c r="D2121" s="10" t="s">
        <v>27</v>
      </c>
      <c r="E2121" s="10" t="s">
        <v>35</v>
      </c>
      <c r="F2121" s="11" t="s">
        <v>1044</v>
      </c>
      <c r="G2121" s="10">
        <v>2012</v>
      </c>
      <c r="H2121" s="10">
        <v>664278304</v>
      </c>
      <c r="I2121" s="17" t="s">
        <v>1407</v>
      </c>
      <c r="J2121" s="18">
        <v>3567</v>
      </c>
      <c r="K2121" s="19">
        <v>47.45</v>
      </c>
      <c r="L2121" s="19">
        <v>31.79</v>
      </c>
      <c r="M2121" s="19">
        <f>Table1[[#This Row],[Unit_Selling Price]]-Table1[[#This Row],[Unit_Cost]]</f>
        <v>15.66</v>
      </c>
      <c r="N2121" s="19">
        <f>Table1[[#This Row],[Quantity]]*Table1[[#This Row],[unit_per Profit]]</f>
        <v>55859.22</v>
      </c>
    </row>
    <row r="2122" spans="1:14" x14ac:dyDescent="0.2">
      <c r="A2122" s="10" t="s">
        <v>32</v>
      </c>
      <c r="B2122" s="10" t="s">
        <v>93</v>
      </c>
      <c r="C2122" s="10" t="s">
        <v>34</v>
      </c>
      <c r="D2122" s="10" t="s">
        <v>27</v>
      </c>
      <c r="E2122" s="10" t="s">
        <v>24</v>
      </c>
      <c r="F2122" s="11">
        <v>40757</v>
      </c>
      <c r="G2122" s="10">
        <v>2011</v>
      </c>
      <c r="H2122" s="10">
        <v>898884904</v>
      </c>
      <c r="I2122" s="17" t="s">
        <v>1567</v>
      </c>
      <c r="J2122" s="18">
        <v>8873</v>
      </c>
      <c r="K2122" s="19">
        <v>205.7</v>
      </c>
      <c r="L2122" s="19">
        <v>117.11</v>
      </c>
      <c r="M2122" s="19">
        <f>Table1[[#This Row],[Unit_Selling Price]]-Table1[[#This Row],[Unit_Cost]]</f>
        <v>88.59</v>
      </c>
      <c r="N2122" s="19">
        <f>Table1[[#This Row],[Quantity]]*Table1[[#This Row],[unit_per Profit]]</f>
        <v>786059.07</v>
      </c>
    </row>
    <row r="2123" spans="1:14" x14ac:dyDescent="0.2">
      <c r="A2123" s="10" t="s">
        <v>29</v>
      </c>
      <c r="B2123" s="10" t="s">
        <v>124</v>
      </c>
      <c r="C2123" s="10" t="s">
        <v>39</v>
      </c>
      <c r="D2123" s="10" t="s">
        <v>23</v>
      </c>
      <c r="E2123" s="10" t="s">
        <v>24</v>
      </c>
      <c r="F2123" s="11" t="s">
        <v>547</v>
      </c>
      <c r="G2123" s="10">
        <v>2012</v>
      </c>
      <c r="H2123" s="10">
        <v>439114367</v>
      </c>
      <c r="I2123" s="17" t="s">
        <v>1568</v>
      </c>
      <c r="J2123" s="18">
        <v>2554</v>
      </c>
      <c r="K2123" s="19">
        <v>81.73</v>
      </c>
      <c r="L2123" s="19">
        <v>56.67</v>
      </c>
      <c r="M2123" s="19">
        <f>Table1[[#This Row],[Unit_Selling Price]]-Table1[[#This Row],[Unit_Cost]]</f>
        <v>25.06</v>
      </c>
      <c r="N2123" s="19">
        <f>Table1[[#This Row],[Quantity]]*Table1[[#This Row],[unit_per Profit]]</f>
        <v>64003.24</v>
      </c>
    </row>
    <row r="2124" spans="1:14" x14ac:dyDescent="0.2">
      <c r="A2124" s="10" t="s">
        <v>37</v>
      </c>
      <c r="B2124" s="10" t="s">
        <v>50</v>
      </c>
      <c r="C2124" s="10" t="s">
        <v>39</v>
      </c>
      <c r="D2124" s="10" t="s">
        <v>27</v>
      </c>
      <c r="E2124" s="10" t="s">
        <v>35</v>
      </c>
      <c r="F2124" s="11">
        <v>41072</v>
      </c>
      <c r="G2124" s="10">
        <v>2012</v>
      </c>
      <c r="H2124" s="10">
        <v>983453023</v>
      </c>
      <c r="I2124" s="17" t="s">
        <v>681</v>
      </c>
      <c r="J2124" s="18">
        <v>4459</v>
      </c>
      <c r="K2124" s="19">
        <v>81.73</v>
      </c>
      <c r="L2124" s="19">
        <v>56.67</v>
      </c>
      <c r="M2124" s="19">
        <f>Table1[[#This Row],[Unit_Selling Price]]-Table1[[#This Row],[Unit_Cost]]</f>
        <v>25.06</v>
      </c>
      <c r="N2124" s="19">
        <f>Table1[[#This Row],[Quantity]]*Table1[[#This Row],[unit_per Profit]]</f>
        <v>111742.54</v>
      </c>
    </row>
    <row r="2125" spans="1:14" x14ac:dyDescent="0.2">
      <c r="A2125" s="10" t="s">
        <v>46</v>
      </c>
      <c r="B2125" s="10" t="s">
        <v>211</v>
      </c>
      <c r="C2125" s="10" t="s">
        <v>51</v>
      </c>
      <c r="D2125" s="10" t="s">
        <v>23</v>
      </c>
      <c r="E2125" s="10" t="s">
        <v>43</v>
      </c>
      <c r="F2125" s="11" t="s">
        <v>962</v>
      </c>
      <c r="G2125" s="10">
        <v>2013</v>
      </c>
      <c r="H2125" s="10">
        <v>700699698</v>
      </c>
      <c r="I2125" s="17" t="s">
        <v>1369</v>
      </c>
      <c r="J2125" s="18">
        <v>1467</v>
      </c>
      <c r="K2125" s="19">
        <v>437.2</v>
      </c>
      <c r="L2125" s="19">
        <v>263.33</v>
      </c>
      <c r="M2125" s="19">
        <f>Table1[[#This Row],[Unit_Selling Price]]-Table1[[#This Row],[Unit_Cost]]</f>
        <v>173.87</v>
      </c>
      <c r="N2125" s="19">
        <f>Table1[[#This Row],[Quantity]]*Table1[[#This Row],[unit_per Profit]]</f>
        <v>255067.29</v>
      </c>
    </row>
    <row r="2126" spans="1:14" x14ac:dyDescent="0.2">
      <c r="A2126" s="10" t="s">
        <v>278</v>
      </c>
      <c r="B2126" s="10" t="s">
        <v>158</v>
      </c>
      <c r="C2126" s="10" t="s">
        <v>34</v>
      </c>
      <c r="D2126" s="10" t="s">
        <v>27</v>
      </c>
      <c r="E2126" s="10" t="s">
        <v>24</v>
      </c>
      <c r="F2126" s="11">
        <v>40484</v>
      </c>
      <c r="G2126" s="10">
        <v>2010</v>
      </c>
      <c r="H2126" s="10">
        <v>979965722</v>
      </c>
      <c r="I2126" s="17" t="s">
        <v>424</v>
      </c>
      <c r="J2126" s="18">
        <v>2489</v>
      </c>
      <c r="K2126" s="19">
        <v>205.7</v>
      </c>
      <c r="L2126" s="19">
        <v>117.11</v>
      </c>
      <c r="M2126" s="19">
        <f>Table1[[#This Row],[Unit_Selling Price]]-Table1[[#This Row],[Unit_Cost]]</f>
        <v>88.59</v>
      </c>
      <c r="N2126" s="19">
        <f>Table1[[#This Row],[Quantity]]*Table1[[#This Row],[unit_per Profit]]</f>
        <v>220500.51</v>
      </c>
    </row>
    <row r="2127" spans="1:14" x14ac:dyDescent="0.2">
      <c r="A2127" s="10" t="s">
        <v>278</v>
      </c>
      <c r="B2127" s="10" t="s">
        <v>70</v>
      </c>
      <c r="C2127" s="10" t="s">
        <v>49</v>
      </c>
      <c r="D2127" s="10" t="s">
        <v>23</v>
      </c>
      <c r="E2127" s="10" t="s">
        <v>28</v>
      </c>
      <c r="F2127" s="11">
        <v>42467</v>
      </c>
      <c r="G2127" s="10">
        <v>2016</v>
      </c>
      <c r="H2127" s="10">
        <v>580674922</v>
      </c>
      <c r="I2127" s="17" t="s">
        <v>1424</v>
      </c>
      <c r="J2127" s="18">
        <v>3468</v>
      </c>
      <c r="K2127" s="19">
        <v>651.21</v>
      </c>
      <c r="L2127" s="19">
        <v>524.96</v>
      </c>
      <c r="M2127" s="19">
        <f>Table1[[#This Row],[Unit_Selling Price]]-Table1[[#This Row],[Unit_Cost]]</f>
        <v>126.25</v>
      </c>
      <c r="N2127" s="19">
        <f>Table1[[#This Row],[Quantity]]*Table1[[#This Row],[unit_per Profit]]</f>
        <v>437835</v>
      </c>
    </row>
    <row r="2128" spans="1:14" x14ac:dyDescent="0.2">
      <c r="A2128" s="10" t="s">
        <v>29</v>
      </c>
      <c r="B2128" s="10" t="s">
        <v>270</v>
      </c>
      <c r="C2128" s="10" t="s">
        <v>85</v>
      </c>
      <c r="D2128" s="10" t="s">
        <v>23</v>
      </c>
      <c r="E2128" s="10" t="s">
        <v>24</v>
      </c>
      <c r="F2128" s="11" t="s">
        <v>1569</v>
      </c>
      <c r="G2128" s="10">
        <v>2011</v>
      </c>
      <c r="H2128" s="10">
        <v>582563626</v>
      </c>
      <c r="I2128" s="17" t="s">
        <v>640</v>
      </c>
      <c r="J2128" s="18">
        <v>2378</v>
      </c>
      <c r="K2128" s="19">
        <v>668.27</v>
      </c>
      <c r="L2128" s="19">
        <v>502.54</v>
      </c>
      <c r="M2128" s="19">
        <f>Table1[[#This Row],[Unit_Selling Price]]-Table1[[#This Row],[Unit_Cost]]</f>
        <v>165.73</v>
      </c>
      <c r="N2128" s="19">
        <f>Table1[[#This Row],[Quantity]]*Table1[[#This Row],[unit_per Profit]]</f>
        <v>394105.94</v>
      </c>
    </row>
    <row r="2129" spans="1:14" x14ac:dyDescent="0.2">
      <c r="A2129" s="10" t="s">
        <v>37</v>
      </c>
      <c r="B2129" s="10" t="s">
        <v>151</v>
      </c>
      <c r="C2129" s="10" t="s">
        <v>26</v>
      </c>
      <c r="D2129" s="10" t="s">
        <v>27</v>
      </c>
      <c r="E2129" s="10" t="s">
        <v>28</v>
      </c>
      <c r="F2129" s="11">
        <v>41859</v>
      </c>
      <c r="G2129" s="10">
        <v>2014</v>
      </c>
      <c r="H2129" s="10">
        <v>335680663</v>
      </c>
      <c r="I2129" s="17" t="s">
        <v>1570</v>
      </c>
      <c r="J2129" s="18">
        <v>4223</v>
      </c>
      <c r="K2129" s="19">
        <v>152.58000000000001</v>
      </c>
      <c r="L2129" s="19">
        <v>97.44</v>
      </c>
      <c r="M2129" s="19">
        <f>Table1[[#This Row],[Unit_Selling Price]]-Table1[[#This Row],[Unit_Cost]]</f>
        <v>55.14</v>
      </c>
      <c r="N2129" s="19">
        <f>Table1[[#This Row],[Quantity]]*Table1[[#This Row],[unit_per Profit]]</f>
        <v>232856.22</v>
      </c>
    </row>
    <row r="2130" spans="1:14" x14ac:dyDescent="0.2">
      <c r="A2130" s="10" t="s">
        <v>46</v>
      </c>
      <c r="B2130" s="10" t="s">
        <v>222</v>
      </c>
      <c r="C2130" s="10" t="s">
        <v>77</v>
      </c>
      <c r="D2130" s="10" t="s">
        <v>23</v>
      </c>
      <c r="E2130" s="10" t="s">
        <v>35</v>
      </c>
      <c r="F2130" s="11">
        <v>40725</v>
      </c>
      <c r="G2130" s="10">
        <v>2011</v>
      </c>
      <c r="H2130" s="10">
        <v>610387361</v>
      </c>
      <c r="I2130" s="17" t="s">
        <v>648</v>
      </c>
      <c r="J2130" s="18">
        <v>6039</v>
      </c>
      <c r="K2130" s="19">
        <v>154.06</v>
      </c>
      <c r="L2130" s="19">
        <v>90.93</v>
      </c>
      <c r="M2130" s="19">
        <f>Table1[[#This Row],[Unit_Selling Price]]-Table1[[#This Row],[Unit_Cost]]</f>
        <v>63.13</v>
      </c>
      <c r="N2130" s="19">
        <f>Table1[[#This Row],[Quantity]]*Table1[[#This Row],[unit_per Profit]]</f>
        <v>381242.07</v>
      </c>
    </row>
    <row r="2131" spans="1:14" x14ac:dyDescent="0.2">
      <c r="A2131" s="10" t="s">
        <v>40</v>
      </c>
      <c r="B2131" s="10" t="s">
        <v>218</v>
      </c>
      <c r="C2131" s="10" t="s">
        <v>42</v>
      </c>
      <c r="D2131" s="10" t="s">
        <v>23</v>
      </c>
      <c r="E2131" s="10" t="s">
        <v>28</v>
      </c>
      <c r="F2131" s="11">
        <v>40797</v>
      </c>
      <c r="G2131" s="10">
        <v>2011</v>
      </c>
      <c r="H2131" s="10">
        <v>447357547</v>
      </c>
      <c r="I2131" s="17" t="s">
        <v>537</v>
      </c>
      <c r="J2131" s="18">
        <v>1894</v>
      </c>
      <c r="K2131" s="19">
        <v>109.28</v>
      </c>
      <c r="L2131" s="19">
        <v>35.840000000000003</v>
      </c>
      <c r="M2131" s="19">
        <f>Table1[[#This Row],[Unit_Selling Price]]-Table1[[#This Row],[Unit_Cost]]</f>
        <v>73.44</v>
      </c>
      <c r="N2131" s="19">
        <f>Table1[[#This Row],[Quantity]]*Table1[[#This Row],[unit_per Profit]]</f>
        <v>139095.35999999999</v>
      </c>
    </row>
    <row r="2132" spans="1:14" x14ac:dyDescent="0.2">
      <c r="A2132" s="10" t="s">
        <v>278</v>
      </c>
      <c r="B2132" s="10" t="s">
        <v>25</v>
      </c>
      <c r="C2132" s="10" t="s">
        <v>39</v>
      </c>
      <c r="D2132" s="10" t="s">
        <v>23</v>
      </c>
      <c r="E2132" s="10" t="s">
        <v>43</v>
      </c>
      <c r="F2132" s="11" t="s">
        <v>1571</v>
      </c>
      <c r="G2132" s="10">
        <v>2014</v>
      </c>
      <c r="H2132" s="10">
        <v>307577550</v>
      </c>
      <c r="I2132" s="17" t="s">
        <v>886</v>
      </c>
      <c r="J2132" s="18">
        <v>7887</v>
      </c>
      <c r="K2132" s="19">
        <v>81.73</v>
      </c>
      <c r="L2132" s="19">
        <v>56.67</v>
      </c>
      <c r="M2132" s="19">
        <f>Table1[[#This Row],[Unit_Selling Price]]-Table1[[#This Row],[Unit_Cost]]</f>
        <v>25.06</v>
      </c>
      <c r="N2132" s="19">
        <f>Table1[[#This Row],[Quantity]]*Table1[[#This Row],[unit_per Profit]]</f>
        <v>197648.22</v>
      </c>
    </row>
    <row r="2133" spans="1:14" x14ac:dyDescent="0.2">
      <c r="A2133" s="10" t="s">
        <v>278</v>
      </c>
      <c r="B2133" s="10" t="s">
        <v>191</v>
      </c>
      <c r="C2133" s="10" t="s">
        <v>51</v>
      </c>
      <c r="D2133" s="10" t="s">
        <v>23</v>
      </c>
      <c r="E2133" s="10" t="s">
        <v>43</v>
      </c>
      <c r="F2133" s="11">
        <v>41528</v>
      </c>
      <c r="G2133" s="10">
        <v>2013</v>
      </c>
      <c r="H2133" s="10">
        <v>722346198</v>
      </c>
      <c r="I2133" s="17">
        <v>41590</v>
      </c>
      <c r="J2133" s="18">
        <v>7147</v>
      </c>
      <c r="K2133" s="19">
        <v>437.2</v>
      </c>
      <c r="L2133" s="19">
        <v>263.33</v>
      </c>
      <c r="M2133" s="19">
        <f>Table1[[#This Row],[Unit_Selling Price]]-Table1[[#This Row],[Unit_Cost]]</f>
        <v>173.87</v>
      </c>
      <c r="N2133" s="19">
        <f>Table1[[#This Row],[Quantity]]*Table1[[#This Row],[unit_per Profit]]</f>
        <v>1242648.8899999999</v>
      </c>
    </row>
    <row r="2134" spans="1:14" x14ac:dyDescent="0.2">
      <c r="A2134" s="10" t="s">
        <v>29</v>
      </c>
      <c r="B2134" s="10" t="s">
        <v>111</v>
      </c>
      <c r="C2134" s="10" t="s">
        <v>26</v>
      </c>
      <c r="D2134" s="10" t="s">
        <v>23</v>
      </c>
      <c r="E2134" s="10" t="s">
        <v>24</v>
      </c>
      <c r="F2134" s="11">
        <v>41488</v>
      </c>
      <c r="G2134" s="10">
        <v>2013</v>
      </c>
      <c r="H2134" s="10">
        <v>943274819</v>
      </c>
      <c r="I2134" s="17">
        <v>41489</v>
      </c>
      <c r="J2134" s="18">
        <v>4836</v>
      </c>
      <c r="K2134" s="19">
        <v>152.58000000000001</v>
      </c>
      <c r="L2134" s="19">
        <v>97.44</v>
      </c>
      <c r="M2134" s="19">
        <f>Table1[[#This Row],[Unit_Selling Price]]-Table1[[#This Row],[Unit_Cost]]</f>
        <v>55.14</v>
      </c>
      <c r="N2134" s="19">
        <f>Table1[[#This Row],[Quantity]]*Table1[[#This Row],[unit_per Profit]]</f>
        <v>266657.03999999998</v>
      </c>
    </row>
    <row r="2135" spans="1:14" x14ac:dyDescent="0.2">
      <c r="A2135" s="10" t="s">
        <v>32</v>
      </c>
      <c r="B2135" s="10" t="s">
        <v>215</v>
      </c>
      <c r="C2135" s="10" t="s">
        <v>31</v>
      </c>
      <c r="D2135" s="10" t="s">
        <v>27</v>
      </c>
      <c r="E2135" s="10" t="s">
        <v>24</v>
      </c>
      <c r="F2135" s="11">
        <v>41255</v>
      </c>
      <c r="G2135" s="10">
        <v>2012</v>
      </c>
      <c r="H2135" s="10">
        <v>292287242</v>
      </c>
      <c r="I2135" s="17">
        <v>41579</v>
      </c>
      <c r="J2135" s="18">
        <v>3145</v>
      </c>
      <c r="K2135" s="19">
        <v>47.45</v>
      </c>
      <c r="L2135" s="19">
        <v>31.79</v>
      </c>
      <c r="M2135" s="19">
        <f>Table1[[#This Row],[Unit_Selling Price]]-Table1[[#This Row],[Unit_Cost]]</f>
        <v>15.66</v>
      </c>
      <c r="N2135" s="19">
        <f>Table1[[#This Row],[Quantity]]*Table1[[#This Row],[unit_per Profit]]</f>
        <v>49250.7</v>
      </c>
    </row>
    <row r="2136" spans="1:14" x14ac:dyDescent="0.2">
      <c r="A2136" s="10" t="s">
        <v>37</v>
      </c>
      <c r="B2136" s="10" t="s">
        <v>229</v>
      </c>
      <c r="C2136" s="10" t="s">
        <v>77</v>
      </c>
      <c r="D2136" s="10" t="s">
        <v>27</v>
      </c>
      <c r="E2136" s="10" t="s">
        <v>28</v>
      </c>
      <c r="F2136" s="11" t="s">
        <v>1413</v>
      </c>
      <c r="G2136" s="10">
        <v>2015</v>
      </c>
      <c r="H2136" s="10">
        <v>411619794</v>
      </c>
      <c r="I2136" s="17">
        <v>42280</v>
      </c>
      <c r="J2136" s="18">
        <v>6299</v>
      </c>
      <c r="K2136" s="19">
        <v>154.06</v>
      </c>
      <c r="L2136" s="19">
        <v>90.93</v>
      </c>
      <c r="M2136" s="19">
        <f>Table1[[#This Row],[Unit_Selling Price]]-Table1[[#This Row],[Unit_Cost]]</f>
        <v>63.13</v>
      </c>
      <c r="N2136" s="19">
        <f>Table1[[#This Row],[Quantity]]*Table1[[#This Row],[unit_per Profit]]</f>
        <v>397655.87</v>
      </c>
    </row>
    <row r="2137" spans="1:14" x14ac:dyDescent="0.2">
      <c r="A2137" s="10" t="s">
        <v>29</v>
      </c>
      <c r="B2137" s="10" t="s">
        <v>154</v>
      </c>
      <c r="C2137" s="10" t="s">
        <v>49</v>
      </c>
      <c r="D2137" s="10" t="s">
        <v>23</v>
      </c>
      <c r="E2137" s="10" t="s">
        <v>43</v>
      </c>
      <c r="F2137" s="11">
        <v>40310</v>
      </c>
      <c r="G2137" s="10">
        <v>2010</v>
      </c>
      <c r="H2137" s="10">
        <v>313821303</v>
      </c>
      <c r="I2137" s="17" t="s">
        <v>1266</v>
      </c>
      <c r="J2137" s="18">
        <v>5552</v>
      </c>
      <c r="K2137" s="19">
        <v>651.21</v>
      </c>
      <c r="L2137" s="19">
        <v>524.96</v>
      </c>
      <c r="M2137" s="19">
        <f>Table1[[#This Row],[Unit_Selling Price]]-Table1[[#This Row],[Unit_Cost]]</f>
        <v>126.25</v>
      </c>
      <c r="N2137" s="19">
        <f>Table1[[#This Row],[Quantity]]*Table1[[#This Row],[unit_per Profit]]</f>
        <v>700940</v>
      </c>
    </row>
    <row r="2138" spans="1:14" x14ac:dyDescent="0.2">
      <c r="A2138" s="10" t="s">
        <v>29</v>
      </c>
      <c r="B2138" s="10" t="s">
        <v>204</v>
      </c>
      <c r="C2138" s="10" t="s">
        <v>31</v>
      </c>
      <c r="D2138" s="10" t="s">
        <v>23</v>
      </c>
      <c r="E2138" s="10" t="s">
        <v>24</v>
      </c>
      <c r="F2138" s="11">
        <v>42044</v>
      </c>
      <c r="G2138" s="10">
        <v>2015</v>
      </c>
      <c r="H2138" s="10">
        <v>431753098</v>
      </c>
      <c r="I2138" s="17" t="s">
        <v>1572</v>
      </c>
      <c r="J2138" s="18">
        <v>4191</v>
      </c>
      <c r="K2138" s="19">
        <v>47.45</v>
      </c>
      <c r="L2138" s="19">
        <v>31.79</v>
      </c>
      <c r="M2138" s="19">
        <f>Table1[[#This Row],[Unit_Selling Price]]-Table1[[#This Row],[Unit_Cost]]</f>
        <v>15.66</v>
      </c>
      <c r="N2138" s="19">
        <f>Table1[[#This Row],[Quantity]]*Table1[[#This Row],[unit_per Profit]]</f>
        <v>65631.06</v>
      </c>
    </row>
    <row r="2139" spans="1:14" x14ac:dyDescent="0.2">
      <c r="A2139" s="10" t="s">
        <v>32</v>
      </c>
      <c r="B2139" s="10" t="s">
        <v>189</v>
      </c>
      <c r="C2139" s="10" t="s">
        <v>22</v>
      </c>
      <c r="D2139" s="10" t="s">
        <v>23</v>
      </c>
      <c r="E2139" s="10" t="s">
        <v>24</v>
      </c>
      <c r="F2139" s="11" t="s">
        <v>1518</v>
      </c>
      <c r="G2139" s="10">
        <v>2011</v>
      </c>
      <c r="H2139" s="10">
        <v>368589007</v>
      </c>
      <c r="I2139" s="17">
        <v>40824</v>
      </c>
      <c r="J2139" s="18">
        <v>2533</v>
      </c>
      <c r="K2139" s="19">
        <v>255.28</v>
      </c>
      <c r="L2139" s="19">
        <v>159.41999999999999</v>
      </c>
      <c r="M2139" s="19">
        <f>Table1[[#This Row],[Unit_Selling Price]]-Table1[[#This Row],[Unit_Cost]]</f>
        <v>95.86</v>
      </c>
      <c r="N2139" s="19">
        <f>Table1[[#This Row],[Quantity]]*Table1[[#This Row],[unit_per Profit]]</f>
        <v>242813.38</v>
      </c>
    </row>
    <row r="2140" spans="1:14" x14ac:dyDescent="0.2">
      <c r="A2140" s="10" t="s">
        <v>46</v>
      </c>
      <c r="B2140" s="10" t="s">
        <v>78</v>
      </c>
      <c r="C2140" s="10" t="s">
        <v>77</v>
      </c>
      <c r="D2140" s="10" t="s">
        <v>27</v>
      </c>
      <c r="E2140" s="10" t="s">
        <v>24</v>
      </c>
      <c r="F2140" s="11">
        <v>40798</v>
      </c>
      <c r="G2140" s="10">
        <v>2011</v>
      </c>
      <c r="H2140" s="10">
        <v>247815358</v>
      </c>
      <c r="I2140" s="17">
        <v>41122</v>
      </c>
      <c r="J2140" s="18">
        <v>2926</v>
      </c>
      <c r="K2140" s="19">
        <v>154.06</v>
      </c>
      <c r="L2140" s="19">
        <v>90.93</v>
      </c>
      <c r="M2140" s="19">
        <f>Table1[[#This Row],[Unit_Selling Price]]-Table1[[#This Row],[Unit_Cost]]</f>
        <v>63.13</v>
      </c>
      <c r="N2140" s="19">
        <f>Table1[[#This Row],[Quantity]]*Table1[[#This Row],[unit_per Profit]]</f>
        <v>184718.38</v>
      </c>
    </row>
    <row r="2141" spans="1:14" x14ac:dyDescent="0.2">
      <c r="A2141" s="10" t="s">
        <v>40</v>
      </c>
      <c r="B2141" s="10" t="s">
        <v>160</v>
      </c>
      <c r="C2141" s="10" t="s">
        <v>42</v>
      </c>
      <c r="D2141" s="10" t="s">
        <v>23</v>
      </c>
      <c r="E2141" s="10" t="s">
        <v>35</v>
      </c>
      <c r="F2141" s="11">
        <v>40948</v>
      </c>
      <c r="G2141" s="10">
        <v>2012</v>
      </c>
      <c r="H2141" s="10">
        <v>263230979</v>
      </c>
      <c r="I2141" s="17">
        <v>41130</v>
      </c>
      <c r="J2141" s="18">
        <v>4751</v>
      </c>
      <c r="K2141" s="19">
        <v>109.28</v>
      </c>
      <c r="L2141" s="19">
        <v>35.840000000000003</v>
      </c>
      <c r="M2141" s="19">
        <f>Table1[[#This Row],[Unit_Selling Price]]-Table1[[#This Row],[Unit_Cost]]</f>
        <v>73.44</v>
      </c>
      <c r="N2141" s="19">
        <f>Table1[[#This Row],[Quantity]]*Table1[[#This Row],[unit_per Profit]]</f>
        <v>348913.44</v>
      </c>
    </row>
    <row r="2142" spans="1:14" x14ac:dyDescent="0.2">
      <c r="A2142" s="10" t="s">
        <v>278</v>
      </c>
      <c r="B2142" s="10" t="s">
        <v>191</v>
      </c>
      <c r="C2142" s="10" t="s">
        <v>26</v>
      </c>
      <c r="D2142" s="10" t="s">
        <v>27</v>
      </c>
      <c r="E2142" s="10" t="s">
        <v>28</v>
      </c>
      <c r="F2142" s="11">
        <v>40304</v>
      </c>
      <c r="G2142" s="10">
        <v>2010</v>
      </c>
      <c r="H2142" s="10">
        <v>228947198</v>
      </c>
      <c r="I2142" s="17">
        <v>40185</v>
      </c>
      <c r="J2142" s="18">
        <v>9418</v>
      </c>
      <c r="K2142" s="19">
        <v>152.58000000000001</v>
      </c>
      <c r="L2142" s="19">
        <v>97.44</v>
      </c>
      <c r="M2142" s="19">
        <f>Table1[[#This Row],[Unit_Selling Price]]-Table1[[#This Row],[Unit_Cost]]</f>
        <v>55.14</v>
      </c>
      <c r="N2142" s="19">
        <f>Table1[[#This Row],[Quantity]]*Table1[[#This Row],[unit_per Profit]]</f>
        <v>519308.52</v>
      </c>
    </row>
    <row r="2143" spans="1:14" x14ac:dyDescent="0.2">
      <c r="A2143" s="10" t="s">
        <v>46</v>
      </c>
      <c r="B2143" s="10" t="s">
        <v>176</v>
      </c>
      <c r="C2143" s="10" t="s">
        <v>77</v>
      </c>
      <c r="D2143" s="10" t="s">
        <v>27</v>
      </c>
      <c r="E2143" s="10" t="s">
        <v>28</v>
      </c>
      <c r="F2143" s="11" t="s">
        <v>1357</v>
      </c>
      <c r="G2143" s="10">
        <v>2014</v>
      </c>
      <c r="H2143" s="10">
        <v>929387843</v>
      </c>
      <c r="I2143" s="17" t="s">
        <v>1009</v>
      </c>
      <c r="J2143" s="18">
        <v>5371</v>
      </c>
      <c r="K2143" s="19">
        <v>154.06</v>
      </c>
      <c r="L2143" s="19">
        <v>90.93</v>
      </c>
      <c r="M2143" s="19">
        <f>Table1[[#This Row],[Unit_Selling Price]]-Table1[[#This Row],[Unit_Cost]]</f>
        <v>63.13</v>
      </c>
      <c r="N2143" s="19">
        <f>Table1[[#This Row],[Quantity]]*Table1[[#This Row],[unit_per Profit]]</f>
        <v>339071.23</v>
      </c>
    </row>
    <row r="2144" spans="1:14" x14ac:dyDescent="0.2">
      <c r="A2144" s="10" t="s">
        <v>29</v>
      </c>
      <c r="B2144" s="10" t="s">
        <v>44</v>
      </c>
      <c r="C2144" s="10" t="s">
        <v>85</v>
      </c>
      <c r="D2144" s="10" t="s">
        <v>23</v>
      </c>
      <c r="E2144" s="10" t="s">
        <v>28</v>
      </c>
      <c r="F2144" s="11" t="s">
        <v>439</v>
      </c>
      <c r="G2144" s="10">
        <v>2011</v>
      </c>
      <c r="H2144" s="10">
        <v>969289243</v>
      </c>
      <c r="I2144" s="17">
        <v>40941</v>
      </c>
      <c r="J2144" s="18">
        <v>3082</v>
      </c>
      <c r="K2144" s="19">
        <v>668.27</v>
      </c>
      <c r="L2144" s="19">
        <v>502.54</v>
      </c>
      <c r="M2144" s="19">
        <f>Table1[[#This Row],[Unit_Selling Price]]-Table1[[#This Row],[Unit_Cost]]</f>
        <v>165.73</v>
      </c>
      <c r="N2144" s="19">
        <f>Table1[[#This Row],[Quantity]]*Table1[[#This Row],[unit_per Profit]]</f>
        <v>510779.86</v>
      </c>
    </row>
    <row r="2145" spans="1:14" x14ac:dyDescent="0.2">
      <c r="A2145" s="10" t="s">
        <v>46</v>
      </c>
      <c r="B2145" s="10" t="s">
        <v>120</v>
      </c>
      <c r="C2145" s="10" t="s">
        <v>49</v>
      </c>
      <c r="D2145" s="10" t="s">
        <v>27</v>
      </c>
      <c r="E2145" s="10" t="s">
        <v>24</v>
      </c>
      <c r="F2145" s="11" t="s">
        <v>341</v>
      </c>
      <c r="G2145" s="10">
        <v>2010</v>
      </c>
      <c r="H2145" s="10">
        <v>823700225</v>
      </c>
      <c r="I2145" s="17" t="s">
        <v>871</v>
      </c>
      <c r="J2145" s="18">
        <v>56</v>
      </c>
      <c r="K2145" s="19">
        <v>651.21</v>
      </c>
      <c r="L2145" s="19">
        <v>524.96</v>
      </c>
      <c r="M2145" s="19">
        <f>Table1[[#This Row],[Unit_Selling Price]]-Table1[[#This Row],[Unit_Cost]]</f>
        <v>126.25</v>
      </c>
      <c r="N2145" s="19">
        <f>Table1[[#This Row],[Quantity]]*Table1[[#This Row],[unit_per Profit]]</f>
        <v>7070</v>
      </c>
    </row>
    <row r="2146" spans="1:14" x14ac:dyDescent="0.2">
      <c r="A2146" s="10" t="s">
        <v>32</v>
      </c>
      <c r="B2146" s="10" t="s">
        <v>36</v>
      </c>
      <c r="C2146" s="10" t="s">
        <v>42</v>
      </c>
      <c r="D2146" s="10" t="s">
        <v>23</v>
      </c>
      <c r="E2146" s="10" t="s">
        <v>28</v>
      </c>
      <c r="F2146" s="11" t="s">
        <v>1573</v>
      </c>
      <c r="G2146" s="10">
        <v>2011</v>
      </c>
      <c r="H2146" s="10">
        <v>587982118</v>
      </c>
      <c r="I2146" s="17" t="s">
        <v>1437</v>
      </c>
      <c r="J2146" s="18">
        <v>5830</v>
      </c>
      <c r="K2146" s="19">
        <v>109.28</v>
      </c>
      <c r="L2146" s="19">
        <v>35.840000000000003</v>
      </c>
      <c r="M2146" s="19">
        <f>Table1[[#This Row],[Unit_Selling Price]]-Table1[[#This Row],[Unit_Cost]]</f>
        <v>73.44</v>
      </c>
      <c r="N2146" s="19">
        <f>Table1[[#This Row],[Quantity]]*Table1[[#This Row],[unit_per Profit]]</f>
        <v>428155.2</v>
      </c>
    </row>
    <row r="2147" spans="1:14" x14ac:dyDescent="0.2">
      <c r="A2147" s="10" t="s">
        <v>37</v>
      </c>
      <c r="B2147" s="10" t="s">
        <v>155</v>
      </c>
      <c r="C2147" s="10" t="s">
        <v>34</v>
      </c>
      <c r="D2147" s="10" t="s">
        <v>23</v>
      </c>
      <c r="E2147" s="10" t="s">
        <v>28</v>
      </c>
      <c r="F2147" s="11">
        <v>41521</v>
      </c>
      <c r="G2147" s="10">
        <v>2013</v>
      </c>
      <c r="H2147" s="10">
        <v>427808749</v>
      </c>
      <c r="I2147" s="17" t="s">
        <v>1574</v>
      </c>
      <c r="J2147" s="18">
        <v>6971</v>
      </c>
      <c r="K2147" s="19">
        <v>205.7</v>
      </c>
      <c r="L2147" s="19">
        <v>117.11</v>
      </c>
      <c r="M2147" s="19">
        <f>Table1[[#This Row],[Unit_Selling Price]]-Table1[[#This Row],[Unit_Cost]]</f>
        <v>88.59</v>
      </c>
      <c r="N2147" s="19">
        <f>Table1[[#This Row],[Quantity]]*Table1[[#This Row],[unit_per Profit]]</f>
        <v>617560.89</v>
      </c>
    </row>
    <row r="2148" spans="1:14" x14ac:dyDescent="0.2">
      <c r="A2148" s="10" t="s">
        <v>278</v>
      </c>
      <c r="B2148" s="10" t="s">
        <v>167</v>
      </c>
      <c r="C2148" s="10" t="s">
        <v>85</v>
      </c>
      <c r="D2148" s="10" t="s">
        <v>27</v>
      </c>
      <c r="E2148" s="10" t="s">
        <v>43</v>
      </c>
      <c r="F2148" s="11" t="s">
        <v>1122</v>
      </c>
      <c r="G2148" s="10">
        <v>2014</v>
      </c>
      <c r="H2148" s="10">
        <v>129166448</v>
      </c>
      <c r="I2148" s="17" t="s">
        <v>927</v>
      </c>
      <c r="J2148" s="18">
        <v>2077</v>
      </c>
      <c r="K2148" s="19">
        <v>668.27</v>
      </c>
      <c r="L2148" s="19">
        <v>502.54</v>
      </c>
      <c r="M2148" s="19">
        <f>Table1[[#This Row],[Unit_Selling Price]]-Table1[[#This Row],[Unit_Cost]]</f>
        <v>165.73</v>
      </c>
      <c r="N2148" s="19">
        <f>Table1[[#This Row],[Quantity]]*Table1[[#This Row],[unit_per Profit]]</f>
        <v>344221.21</v>
      </c>
    </row>
    <row r="2149" spans="1:14" x14ac:dyDescent="0.2">
      <c r="A2149" s="10" t="s">
        <v>32</v>
      </c>
      <c r="B2149" s="10" t="s">
        <v>170</v>
      </c>
      <c r="C2149" s="10" t="s">
        <v>39</v>
      </c>
      <c r="D2149" s="10" t="s">
        <v>27</v>
      </c>
      <c r="E2149" s="10" t="s">
        <v>43</v>
      </c>
      <c r="F2149" s="11" t="s">
        <v>1575</v>
      </c>
      <c r="G2149" s="10">
        <v>2012</v>
      </c>
      <c r="H2149" s="10">
        <v>448354041</v>
      </c>
      <c r="I2149" s="17">
        <v>41033</v>
      </c>
      <c r="J2149" s="18">
        <v>6779</v>
      </c>
      <c r="K2149" s="19">
        <v>81.73</v>
      </c>
      <c r="L2149" s="19">
        <v>56.67</v>
      </c>
      <c r="M2149" s="19">
        <f>Table1[[#This Row],[Unit_Selling Price]]-Table1[[#This Row],[Unit_Cost]]</f>
        <v>25.06</v>
      </c>
      <c r="N2149" s="19">
        <f>Table1[[#This Row],[Quantity]]*Table1[[#This Row],[unit_per Profit]]</f>
        <v>169881.74</v>
      </c>
    </row>
    <row r="2150" spans="1:14" x14ac:dyDescent="0.2">
      <c r="A2150" s="10" t="s">
        <v>29</v>
      </c>
      <c r="B2150" s="10" t="s">
        <v>134</v>
      </c>
      <c r="C2150" s="10" t="s">
        <v>26</v>
      </c>
      <c r="D2150" s="10" t="s">
        <v>27</v>
      </c>
      <c r="E2150" s="10" t="s">
        <v>24</v>
      </c>
      <c r="F2150" s="11" t="s">
        <v>885</v>
      </c>
      <c r="G2150" s="10">
        <v>2011</v>
      </c>
      <c r="H2150" s="10">
        <v>861982858</v>
      </c>
      <c r="I2150" s="17">
        <v>40642</v>
      </c>
      <c r="J2150" s="18">
        <v>8738</v>
      </c>
      <c r="K2150" s="19">
        <v>152.58000000000001</v>
      </c>
      <c r="L2150" s="19">
        <v>97.44</v>
      </c>
      <c r="M2150" s="19">
        <f>Table1[[#This Row],[Unit_Selling Price]]-Table1[[#This Row],[Unit_Cost]]</f>
        <v>55.14</v>
      </c>
      <c r="N2150" s="19">
        <f>Table1[[#This Row],[Quantity]]*Table1[[#This Row],[unit_per Profit]]</f>
        <v>481813.32</v>
      </c>
    </row>
    <row r="2151" spans="1:14" x14ac:dyDescent="0.2">
      <c r="A2151" s="10" t="s">
        <v>32</v>
      </c>
      <c r="B2151" s="10" t="s">
        <v>147</v>
      </c>
      <c r="C2151" s="10" t="s">
        <v>56</v>
      </c>
      <c r="D2151" s="10" t="s">
        <v>23</v>
      </c>
      <c r="E2151" s="10" t="s">
        <v>28</v>
      </c>
      <c r="F2151" s="11" t="s">
        <v>1232</v>
      </c>
      <c r="G2151" s="10">
        <v>2015</v>
      </c>
      <c r="H2151" s="10">
        <v>916976726</v>
      </c>
      <c r="I2151" s="17" t="s">
        <v>430</v>
      </c>
      <c r="J2151" s="18">
        <v>2645</v>
      </c>
      <c r="K2151" s="19">
        <v>421.89</v>
      </c>
      <c r="L2151" s="19">
        <v>364.69</v>
      </c>
      <c r="M2151" s="19">
        <f>Table1[[#This Row],[Unit_Selling Price]]-Table1[[#This Row],[Unit_Cost]]</f>
        <v>57.2</v>
      </c>
      <c r="N2151" s="19">
        <f>Table1[[#This Row],[Quantity]]*Table1[[#This Row],[unit_per Profit]]</f>
        <v>151294</v>
      </c>
    </row>
    <row r="2152" spans="1:14" x14ac:dyDescent="0.2">
      <c r="A2152" s="10" t="s">
        <v>46</v>
      </c>
      <c r="B2152" s="10" t="s">
        <v>175</v>
      </c>
      <c r="C2152" s="10" t="s">
        <v>49</v>
      </c>
      <c r="D2152" s="10" t="s">
        <v>23</v>
      </c>
      <c r="E2152" s="10" t="s">
        <v>35</v>
      </c>
      <c r="F2152" s="11">
        <v>40820</v>
      </c>
      <c r="G2152" s="10">
        <v>2011</v>
      </c>
      <c r="H2152" s="10">
        <v>680571973</v>
      </c>
      <c r="I2152" s="17">
        <v>40668</v>
      </c>
      <c r="J2152" s="18">
        <v>5225</v>
      </c>
      <c r="K2152" s="19">
        <v>651.21</v>
      </c>
      <c r="L2152" s="19">
        <v>524.96</v>
      </c>
      <c r="M2152" s="19">
        <f>Table1[[#This Row],[Unit_Selling Price]]-Table1[[#This Row],[Unit_Cost]]</f>
        <v>126.25</v>
      </c>
      <c r="N2152" s="19">
        <f>Table1[[#This Row],[Quantity]]*Table1[[#This Row],[unit_per Profit]]</f>
        <v>659656.25</v>
      </c>
    </row>
    <row r="2153" spans="1:14" x14ac:dyDescent="0.2">
      <c r="A2153" s="10" t="s">
        <v>29</v>
      </c>
      <c r="B2153" s="10" t="s">
        <v>187</v>
      </c>
      <c r="C2153" s="10" t="s">
        <v>56</v>
      </c>
      <c r="D2153" s="10" t="s">
        <v>23</v>
      </c>
      <c r="E2153" s="10" t="s">
        <v>24</v>
      </c>
      <c r="F2153" s="11" t="s">
        <v>1576</v>
      </c>
      <c r="G2153" s="10">
        <v>2016</v>
      </c>
      <c r="H2153" s="10">
        <v>290317428</v>
      </c>
      <c r="I2153" s="17">
        <v>42404</v>
      </c>
      <c r="J2153" s="18">
        <v>233</v>
      </c>
      <c r="K2153" s="19">
        <v>421.89</v>
      </c>
      <c r="L2153" s="19">
        <v>364.69</v>
      </c>
      <c r="M2153" s="19">
        <f>Table1[[#This Row],[Unit_Selling Price]]-Table1[[#This Row],[Unit_Cost]]</f>
        <v>57.2</v>
      </c>
      <c r="N2153" s="19">
        <f>Table1[[#This Row],[Quantity]]*Table1[[#This Row],[unit_per Profit]]</f>
        <v>13327.6</v>
      </c>
    </row>
    <row r="2154" spans="1:14" x14ac:dyDescent="0.2">
      <c r="A2154" s="10" t="s">
        <v>32</v>
      </c>
      <c r="B2154" s="10" t="s">
        <v>170</v>
      </c>
      <c r="C2154" s="10" t="s">
        <v>49</v>
      </c>
      <c r="D2154" s="10" t="s">
        <v>23</v>
      </c>
      <c r="E2154" s="10" t="s">
        <v>43</v>
      </c>
      <c r="F2154" s="11" t="s">
        <v>354</v>
      </c>
      <c r="G2154" s="10">
        <v>2016</v>
      </c>
      <c r="H2154" s="10">
        <v>404074418</v>
      </c>
      <c r="I2154" s="17" t="s">
        <v>1577</v>
      </c>
      <c r="J2154" s="18">
        <v>3455</v>
      </c>
      <c r="K2154" s="19">
        <v>651.21</v>
      </c>
      <c r="L2154" s="19">
        <v>524.96</v>
      </c>
      <c r="M2154" s="19">
        <f>Table1[[#This Row],[Unit_Selling Price]]-Table1[[#This Row],[Unit_Cost]]</f>
        <v>126.25</v>
      </c>
      <c r="N2154" s="19">
        <f>Table1[[#This Row],[Quantity]]*Table1[[#This Row],[unit_per Profit]]</f>
        <v>436193.75</v>
      </c>
    </row>
    <row r="2155" spans="1:14" x14ac:dyDescent="0.2">
      <c r="A2155" s="10" t="s">
        <v>59</v>
      </c>
      <c r="B2155" s="10" t="s">
        <v>216</v>
      </c>
      <c r="C2155" s="10" t="s">
        <v>26</v>
      </c>
      <c r="D2155" s="10" t="s">
        <v>27</v>
      </c>
      <c r="E2155" s="10" t="s">
        <v>43</v>
      </c>
      <c r="F2155" s="11">
        <v>40640</v>
      </c>
      <c r="G2155" s="10">
        <v>2011</v>
      </c>
      <c r="H2155" s="10">
        <v>850016772</v>
      </c>
      <c r="I2155" s="17">
        <v>40610</v>
      </c>
      <c r="J2155" s="18">
        <v>7707</v>
      </c>
      <c r="K2155" s="19">
        <v>152.58000000000001</v>
      </c>
      <c r="L2155" s="19">
        <v>97.44</v>
      </c>
      <c r="M2155" s="19">
        <f>Table1[[#This Row],[Unit_Selling Price]]-Table1[[#This Row],[Unit_Cost]]</f>
        <v>55.14</v>
      </c>
      <c r="N2155" s="19">
        <f>Table1[[#This Row],[Quantity]]*Table1[[#This Row],[unit_per Profit]]</f>
        <v>424963.98</v>
      </c>
    </row>
    <row r="2156" spans="1:14" x14ac:dyDescent="0.2">
      <c r="A2156" s="10" t="s">
        <v>278</v>
      </c>
      <c r="B2156" s="10" t="s">
        <v>167</v>
      </c>
      <c r="C2156" s="10" t="s">
        <v>77</v>
      </c>
      <c r="D2156" s="10" t="s">
        <v>27</v>
      </c>
      <c r="E2156" s="10" t="s">
        <v>43</v>
      </c>
      <c r="F2156" s="11" t="s">
        <v>289</v>
      </c>
      <c r="G2156" s="10">
        <v>2016</v>
      </c>
      <c r="H2156" s="10">
        <v>176630818</v>
      </c>
      <c r="I2156" s="17" t="s">
        <v>1112</v>
      </c>
      <c r="J2156" s="18">
        <v>7839</v>
      </c>
      <c r="K2156" s="19">
        <v>154.06</v>
      </c>
      <c r="L2156" s="19">
        <v>90.93</v>
      </c>
      <c r="M2156" s="19">
        <f>Table1[[#This Row],[Unit_Selling Price]]-Table1[[#This Row],[Unit_Cost]]</f>
        <v>63.13</v>
      </c>
      <c r="N2156" s="19">
        <f>Table1[[#This Row],[Quantity]]*Table1[[#This Row],[unit_per Profit]]</f>
        <v>494876.07</v>
      </c>
    </row>
    <row r="2157" spans="1:14" x14ac:dyDescent="0.2">
      <c r="A2157" s="10" t="s">
        <v>37</v>
      </c>
      <c r="B2157" s="10" t="s">
        <v>45</v>
      </c>
      <c r="C2157" s="10" t="s">
        <v>56</v>
      </c>
      <c r="D2157" s="10" t="s">
        <v>27</v>
      </c>
      <c r="E2157" s="10" t="s">
        <v>43</v>
      </c>
      <c r="F2157" s="11">
        <v>41764</v>
      </c>
      <c r="G2157" s="10">
        <v>2014</v>
      </c>
      <c r="H2157" s="10">
        <v>602715384</v>
      </c>
      <c r="I2157" s="17" t="s">
        <v>1272</v>
      </c>
      <c r="J2157" s="18">
        <v>5731</v>
      </c>
      <c r="K2157" s="19">
        <v>421.89</v>
      </c>
      <c r="L2157" s="19">
        <v>364.69</v>
      </c>
      <c r="M2157" s="19">
        <f>Table1[[#This Row],[Unit_Selling Price]]-Table1[[#This Row],[Unit_Cost]]</f>
        <v>57.2</v>
      </c>
      <c r="N2157" s="19">
        <f>Table1[[#This Row],[Quantity]]*Table1[[#This Row],[unit_per Profit]]</f>
        <v>327813.2</v>
      </c>
    </row>
    <row r="2158" spans="1:14" x14ac:dyDescent="0.2">
      <c r="A2158" s="10" t="s">
        <v>37</v>
      </c>
      <c r="B2158" s="10" t="s">
        <v>79</v>
      </c>
      <c r="C2158" s="10" t="s">
        <v>39</v>
      </c>
      <c r="D2158" s="10" t="s">
        <v>23</v>
      </c>
      <c r="E2158" s="10" t="s">
        <v>35</v>
      </c>
      <c r="F2158" s="11">
        <v>40400</v>
      </c>
      <c r="G2158" s="10">
        <v>2010</v>
      </c>
      <c r="H2158" s="10">
        <v>367381799</v>
      </c>
      <c r="I2158" s="17" t="s">
        <v>1474</v>
      </c>
      <c r="J2158" s="18">
        <v>5293</v>
      </c>
      <c r="K2158" s="19">
        <v>81.73</v>
      </c>
      <c r="L2158" s="19">
        <v>56.67</v>
      </c>
      <c r="M2158" s="19">
        <f>Table1[[#This Row],[Unit_Selling Price]]-Table1[[#This Row],[Unit_Cost]]</f>
        <v>25.06</v>
      </c>
      <c r="N2158" s="19">
        <f>Table1[[#This Row],[Quantity]]*Table1[[#This Row],[unit_per Profit]]</f>
        <v>132642.57999999999</v>
      </c>
    </row>
    <row r="2159" spans="1:14" x14ac:dyDescent="0.2">
      <c r="A2159" s="10" t="s">
        <v>37</v>
      </c>
      <c r="B2159" s="10" t="s">
        <v>105</v>
      </c>
      <c r="C2159" s="10" t="s">
        <v>65</v>
      </c>
      <c r="D2159" s="10" t="s">
        <v>23</v>
      </c>
      <c r="E2159" s="10" t="s">
        <v>24</v>
      </c>
      <c r="F2159" s="11" t="s">
        <v>1578</v>
      </c>
      <c r="G2159" s="10">
        <v>2016</v>
      </c>
      <c r="H2159" s="10">
        <v>480053889</v>
      </c>
      <c r="I2159" s="17" t="s">
        <v>1154</v>
      </c>
      <c r="J2159" s="18">
        <v>7469</v>
      </c>
      <c r="K2159" s="19">
        <v>9.33</v>
      </c>
      <c r="L2159" s="19">
        <v>6.92</v>
      </c>
      <c r="M2159" s="19">
        <f>Table1[[#This Row],[Unit_Selling Price]]-Table1[[#This Row],[Unit_Cost]]</f>
        <v>2.41</v>
      </c>
      <c r="N2159" s="19">
        <f>Table1[[#This Row],[Quantity]]*Table1[[#This Row],[unit_per Profit]]</f>
        <v>18000.29</v>
      </c>
    </row>
    <row r="2160" spans="1:14" x14ac:dyDescent="0.2">
      <c r="A2160" s="10" t="s">
        <v>32</v>
      </c>
      <c r="B2160" s="10" t="s">
        <v>189</v>
      </c>
      <c r="C2160" s="10" t="s">
        <v>49</v>
      </c>
      <c r="D2160" s="10" t="s">
        <v>27</v>
      </c>
      <c r="E2160" s="10" t="s">
        <v>35</v>
      </c>
      <c r="F2160" s="11" t="s">
        <v>1360</v>
      </c>
      <c r="G2160" s="10">
        <v>2014</v>
      </c>
      <c r="H2160" s="10">
        <v>670467984</v>
      </c>
      <c r="I2160" s="17" t="s">
        <v>813</v>
      </c>
      <c r="J2160" s="18">
        <v>5231</v>
      </c>
      <c r="K2160" s="19">
        <v>651.21</v>
      </c>
      <c r="L2160" s="19">
        <v>524.96</v>
      </c>
      <c r="M2160" s="19">
        <f>Table1[[#This Row],[Unit_Selling Price]]-Table1[[#This Row],[Unit_Cost]]</f>
        <v>126.25</v>
      </c>
      <c r="N2160" s="19">
        <f>Table1[[#This Row],[Quantity]]*Table1[[#This Row],[unit_per Profit]]</f>
        <v>660413.75</v>
      </c>
    </row>
    <row r="2161" spans="1:14" x14ac:dyDescent="0.2">
      <c r="A2161" s="10" t="s">
        <v>46</v>
      </c>
      <c r="B2161" s="10" t="s">
        <v>133</v>
      </c>
      <c r="C2161" s="10" t="s">
        <v>39</v>
      </c>
      <c r="D2161" s="10" t="s">
        <v>23</v>
      </c>
      <c r="E2161" s="10" t="s">
        <v>28</v>
      </c>
      <c r="F2161" s="11">
        <v>41314</v>
      </c>
      <c r="G2161" s="10">
        <v>2013</v>
      </c>
      <c r="H2161" s="10">
        <v>738672912</v>
      </c>
      <c r="I2161" s="17">
        <v>41557</v>
      </c>
      <c r="J2161" s="18">
        <v>8584</v>
      </c>
      <c r="K2161" s="19">
        <v>81.73</v>
      </c>
      <c r="L2161" s="19">
        <v>56.67</v>
      </c>
      <c r="M2161" s="19">
        <f>Table1[[#This Row],[Unit_Selling Price]]-Table1[[#This Row],[Unit_Cost]]</f>
        <v>25.06</v>
      </c>
      <c r="N2161" s="19">
        <f>Table1[[#This Row],[Quantity]]*Table1[[#This Row],[unit_per Profit]]</f>
        <v>215115.04</v>
      </c>
    </row>
    <row r="2162" spans="1:14" x14ac:dyDescent="0.2">
      <c r="A2162" s="10" t="s">
        <v>29</v>
      </c>
      <c r="B2162" s="10" t="s">
        <v>125</v>
      </c>
      <c r="C2162" s="10" t="s">
        <v>42</v>
      </c>
      <c r="D2162" s="10" t="s">
        <v>27</v>
      </c>
      <c r="E2162" s="10" t="s">
        <v>28</v>
      </c>
      <c r="F2162" s="11">
        <v>42406</v>
      </c>
      <c r="G2162" s="10">
        <v>2016</v>
      </c>
      <c r="H2162" s="10">
        <v>105030000</v>
      </c>
      <c r="I2162" s="17" t="s">
        <v>1410</v>
      </c>
      <c r="J2162" s="18">
        <v>9566</v>
      </c>
      <c r="K2162" s="19">
        <v>109.28</v>
      </c>
      <c r="L2162" s="19">
        <v>35.840000000000003</v>
      </c>
      <c r="M2162" s="19">
        <f>Table1[[#This Row],[Unit_Selling Price]]-Table1[[#This Row],[Unit_Cost]]</f>
        <v>73.44</v>
      </c>
      <c r="N2162" s="19">
        <f>Table1[[#This Row],[Quantity]]*Table1[[#This Row],[unit_per Profit]]</f>
        <v>702527.04</v>
      </c>
    </row>
    <row r="2163" spans="1:14" x14ac:dyDescent="0.2">
      <c r="A2163" s="10" t="s">
        <v>29</v>
      </c>
      <c r="B2163" s="10" t="s">
        <v>88</v>
      </c>
      <c r="C2163" s="10" t="s">
        <v>31</v>
      </c>
      <c r="D2163" s="10" t="s">
        <v>23</v>
      </c>
      <c r="E2163" s="10" t="s">
        <v>43</v>
      </c>
      <c r="F2163" s="11" t="s">
        <v>1579</v>
      </c>
      <c r="G2163" s="10">
        <v>2015</v>
      </c>
      <c r="H2163" s="10">
        <v>960213077</v>
      </c>
      <c r="I2163" s="17" t="s">
        <v>1580</v>
      </c>
      <c r="J2163" s="18">
        <v>7242</v>
      </c>
      <c r="K2163" s="19">
        <v>47.45</v>
      </c>
      <c r="L2163" s="19">
        <v>31.79</v>
      </c>
      <c r="M2163" s="19">
        <f>Table1[[#This Row],[Unit_Selling Price]]-Table1[[#This Row],[Unit_Cost]]</f>
        <v>15.66</v>
      </c>
      <c r="N2163" s="19">
        <f>Table1[[#This Row],[Quantity]]*Table1[[#This Row],[unit_per Profit]]</f>
        <v>113409.72</v>
      </c>
    </row>
    <row r="2164" spans="1:14" x14ac:dyDescent="0.2">
      <c r="A2164" s="10" t="s">
        <v>40</v>
      </c>
      <c r="B2164" s="10" t="s">
        <v>74</v>
      </c>
      <c r="C2164" s="10" t="s">
        <v>34</v>
      </c>
      <c r="D2164" s="10" t="s">
        <v>23</v>
      </c>
      <c r="E2164" s="10" t="s">
        <v>24</v>
      </c>
      <c r="F2164" s="11" t="s">
        <v>695</v>
      </c>
      <c r="G2164" s="10">
        <v>2012</v>
      </c>
      <c r="H2164" s="10">
        <v>615208470</v>
      </c>
      <c r="I2164" s="17">
        <v>41008</v>
      </c>
      <c r="J2164" s="18">
        <v>2713</v>
      </c>
      <c r="K2164" s="19">
        <v>205.7</v>
      </c>
      <c r="L2164" s="19">
        <v>117.11</v>
      </c>
      <c r="M2164" s="19">
        <f>Table1[[#This Row],[Unit_Selling Price]]-Table1[[#This Row],[Unit_Cost]]</f>
        <v>88.59</v>
      </c>
      <c r="N2164" s="19">
        <f>Table1[[#This Row],[Quantity]]*Table1[[#This Row],[unit_per Profit]]</f>
        <v>240344.67</v>
      </c>
    </row>
    <row r="2165" spans="1:14" x14ac:dyDescent="0.2">
      <c r="A2165" s="10" t="s">
        <v>59</v>
      </c>
      <c r="B2165" s="10" t="s">
        <v>216</v>
      </c>
      <c r="C2165" s="10" t="s">
        <v>51</v>
      </c>
      <c r="D2165" s="10" t="s">
        <v>27</v>
      </c>
      <c r="E2165" s="10" t="s">
        <v>43</v>
      </c>
      <c r="F2165" s="11" t="s">
        <v>1374</v>
      </c>
      <c r="G2165" s="10">
        <v>2013</v>
      </c>
      <c r="H2165" s="10">
        <v>951315009</v>
      </c>
      <c r="I2165" s="17">
        <v>41340</v>
      </c>
      <c r="J2165" s="18">
        <v>4106</v>
      </c>
      <c r="K2165" s="19">
        <v>437.2</v>
      </c>
      <c r="L2165" s="19">
        <v>263.33</v>
      </c>
      <c r="M2165" s="19">
        <f>Table1[[#This Row],[Unit_Selling Price]]-Table1[[#This Row],[Unit_Cost]]</f>
        <v>173.87</v>
      </c>
      <c r="N2165" s="19">
        <f>Table1[[#This Row],[Quantity]]*Table1[[#This Row],[unit_per Profit]]</f>
        <v>713910.22</v>
      </c>
    </row>
    <row r="2166" spans="1:14" x14ac:dyDescent="0.2">
      <c r="A2166" s="10" t="s">
        <v>37</v>
      </c>
      <c r="B2166" s="10" t="s">
        <v>55</v>
      </c>
      <c r="C2166" s="10" t="s">
        <v>31</v>
      </c>
      <c r="D2166" s="10" t="s">
        <v>27</v>
      </c>
      <c r="E2166" s="10" t="s">
        <v>35</v>
      </c>
      <c r="F2166" s="11">
        <v>40179</v>
      </c>
      <c r="G2166" s="10">
        <v>2010</v>
      </c>
      <c r="H2166" s="10">
        <v>770144021</v>
      </c>
      <c r="I2166" s="17" t="s">
        <v>1482</v>
      </c>
      <c r="J2166" s="18">
        <v>1585</v>
      </c>
      <c r="K2166" s="19">
        <v>47.45</v>
      </c>
      <c r="L2166" s="19">
        <v>31.79</v>
      </c>
      <c r="M2166" s="19">
        <f>Table1[[#This Row],[Unit_Selling Price]]-Table1[[#This Row],[Unit_Cost]]</f>
        <v>15.66</v>
      </c>
      <c r="N2166" s="19">
        <f>Table1[[#This Row],[Quantity]]*Table1[[#This Row],[unit_per Profit]]</f>
        <v>24821.1</v>
      </c>
    </row>
    <row r="2167" spans="1:14" x14ac:dyDescent="0.2">
      <c r="A2167" s="10" t="s">
        <v>29</v>
      </c>
      <c r="B2167" s="10" t="s">
        <v>154</v>
      </c>
      <c r="C2167" s="10" t="s">
        <v>51</v>
      </c>
      <c r="D2167" s="10" t="s">
        <v>27</v>
      </c>
      <c r="E2167" s="10" t="s">
        <v>35</v>
      </c>
      <c r="F2167" s="11" t="s">
        <v>335</v>
      </c>
      <c r="G2167" s="10">
        <v>2014</v>
      </c>
      <c r="H2167" s="10">
        <v>743619334</v>
      </c>
      <c r="I2167" s="17">
        <v>41889</v>
      </c>
      <c r="J2167" s="18">
        <v>2341</v>
      </c>
      <c r="K2167" s="19">
        <v>437.2</v>
      </c>
      <c r="L2167" s="19">
        <v>263.33</v>
      </c>
      <c r="M2167" s="19">
        <f>Table1[[#This Row],[Unit_Selling Price]]-Table1[[#This Row],[Unit_Cost]]</f>
        <v>173.87</v>
      </c>
      <c r="N2167" s="19">
        <f>Table1[[#This Row],[Quantity]]*Table1[[#This Row],[unit_per Profit]]</f>
        <v>407029.67</v>
      </c>
    </row>
    <row r="2168" spans="1:14" x14ac:dyDescent="0.2">
      <c r="A2168" s="10" t="s">
        <v>29</v>
      </c>
      <c r="B2168" s="10" t="s">
        <v>214</v>
      </c>
      <c r="C2168" s="10" t="s">
        <v>49</v>
      </c>
      <c r="D2168" s="10" t="s">
        <v>27</v>
      </c>
      <c r="E2168" s="10" t="s">
        <v>43</v>
      </c>
      <c r="F2168" s="11" t="s">
        <v>519</v>
      </c>
      <c r="G2168" s="10">
        <v>2016</v>
      </c>
      <c r="H2168" s="10">
        <v>263977277</v>
      </c>
      <c r="I2168" s="17">
        <v>43009</v>
      </c>
      <c r="J2168" s="18">
        <v>5597</v>
      </c>
      <c r="K2168" s="19">
        <v>651.21</v>
      </c>
      <c r="L2168" s="19">
        <v>524.96</v>
      </c>
      <c r="M2168" s="19">
        <f>Table1[[#This Row],[Unit_Selling Price]]-Table1[[#This Row],[Unit_Cost]]</f>
        <v>126.25</v>
      </c>
      <c r="N2168" s="19">
        <f>Table1[[#This Row],[Quantity]]*Table1[[#This Row],[unit_per Profit]]</f>
        <v>706621.25</v>
      </c>
    </row>
    <row r="2169" spans="1:14" x14ac:dyDescent="0.2">
      <c r="A2169" s="10" t="s">
        <v>40</v>
      </c>
      <c r="B2169" s="10" t="s">
        <v>205</v>
      </c>
      <c r="C2169" s="10" t="s">
        <v>77</v>
      </c>
      <c r="D2169" s="10" t="s">
        <v>27</v>
      </c>
      <c r="E2169" s="10" t="s">
        <v>43</v>
      </c>
      <c r="F2169" s="11">
        <v>41224</v>
      </c>
      <c r="G2169" s="10">
        <v>2012</v>
      </c>
      <c r="H2169" s="10">
        <v>593766677</v>
      </c>
      <c r="I2169" s="17" t="s">
        <v>780</v>
      </c>
      <c r="J2169" s="18">
        <v>7609</v>
      </c>
      <c r="K2169" s="19">
        <v>154.06</v>
      </c>
      <c r="L2169" s="19">
        <v>90.93</v>
      </c>
      <c r="M2169" s="19">
        <f>Table1[[#This Row],[Unit_Selling Price]]-Table1[[#This Row],[Unit_Cost]]</f>
        <v>63.13</v>
      </c>
      <c r="N2169" s="19">
        <f>Table1[[#This Row],[Quantity]]*Table1[[#This Row],[unit_per Profit]]</f>
        <v>480356.17</v>
      </c>
    </row>
    <row r="2170" spans="1:14" x14ac:dyDescent="0.2">
      <c r="A2170" s="10" t="s">
        <v>46</v>
      </c>
      <c r="B2170" s="10" t="s">
        <v>137</v>
      </c>
      <c r="C2170" s="10" t="s">
        <v>49</v>
      </c>
      <c r="D2170" s="10" t="s">
        <v>27</v>
      </c>
      <c r="E2170" s="10" t="s">
        <v>28</v>
      </c>
      <c r="F2170" s="11">
        <v>41615</v>
      </c>
      <c r="G2170" s="10">
        <v>2013</v>
      </c>
      <c r="H2170" s="10">
        <v>815848863</v>
      </c>
      <c r="I2170" s="17" t="s">
        <v>1456</v>
      </c>
      <c r="J2170" s="18">
        <v>6663</v>
      </c>
      <c r="K2170" s="19">
        <v>651.21</v>
      </c>
      <c r="L2170" s="19">
        <v>524.96</v>
      </c>
      <c r="M2170" s="19">
        <f>Table1[[#This Row],[Unit_Selling Price]]-Table1[[#This Row],[Unit_Cost]]</f>
        <v>126.25</v>
      </c>
      <c r="N2170" s="19">
        <f>Table1[[#This Row],[Quantity]]*Table1[[#This Row],[unit_per Profit]]</f>
        <v>841203.75</v>
      </c>
    </row>
    <row r="2171" spans="1:14" x14ac:dyDescent="0.2">
      <c r="A2171" s="10" t="s">
        <v>46</v>
      </c>
      <c r="B2171" s="10" t="s">
        <v>71</v>
      </c>
      <c r="C2171" s="10" t="s">
        <v>34</v>
      </c>
      <c r="D2171" s="10" t="s">
        <v>23</v>
      </c>
      <c r="E2171" s="10" t="s">
        <v>43</v>
      </c>
      <c r="F2171" s="11" t="s">
        <v>1269</v>
      </c>
      <c r="G2171" s="10">
        <v>2012</v>
      </c>
      <c r="H2171" s="10">
        <v>983397662</v>
      </c>
      <c r="I2171" s="17" t="s">
        <v>1100</v>
      </c>
      <c r="J2171" s="18">
        <v>8076</v>
      </c>
      <c r="K2171" s="19">
        <v>205.7</v>
      </c>
      <c r="L2171" s="19">
        <v>117.11</v>
      </c>
      <c r="M2171" s="19">
        <f>Table1[[#This Row],[Unit_Selling Price]]-Table1[[#This Row],[Unit_Cost]]</f>
        <v>88.59</v>
      </c>
      <c r="N2171" s="19">
        <f>Table1[[#This Row],[Quantity]]*Table1[[#This Row],[unit_per Profit]]</f>
        <v>715452.84</v>
      </c>
    </row>
    <row r="2172" spans="1:14" x14ac:dyDescent="0.2">
      <c r="A2172" s="10" t="s">
        <v>46</v>
      </c>
      <c r="B2172" s="10" t="s">
        <v>142</v>
      </c>
      <c r="C2172" s="10" t="s">
        <v>85</v>
      </c>
      <c r="D2172" s="10" t="s">
        <v>27</v>
      </c>
      <c r="E2172" s="10" t="s">
        <v>43</v>
      </c>
      <c r="F2172" s="11">
        <v>40767</v>
      </c>
      <c r="G2172" s="10">
        <v>2011</v>
      </c>
      <c r="H2172" s="10">
        <v>769899404</v>
      </c>
      <c r="I2172" s="17" t="s">
        <v>1581</v>
      </c>
      <c r="J2172" s="18">
        <v>9197</v>
      </c>
      <c r="K2172" s="19">
        <v>668.27</v>
      </c>
      <c r="L2172" s="19">
        <v>502.54</v>
      </c>
      <c r="M2172" s="19">
        <f>Table1[[#This Row],[Unit_Selling Price]]-Table1[[#This Row],[Unit_Cost]]</f>
        <v>165.73</v>
      </c>
      <c r="N2172" s="19">
        <f>Table1[[#This Row],[Quantity]]*Table1[[#This Row],[unit_per Profit]]</f>
        <v>1524218.81</v>
      </c>
    </row>
    <row r="2173" spans="1:14" x14ac:dyDescent="0.2">
      <c r="A2173" s="10" t="s">
        <v>29</v>
      </c>
      <c r="B2173" s="10" t="s">
        <v>69</v>
      </c>
      <c r="C2173" s="10" t="s">
        <v>49</v>
      </c>
      <c r="D2173" s="10" t="s">
        <v>27</v>
      </c>
      <c r="E2173" s="10" t="s">
        <v>43</v>
      </c>
      <c r="F2173" s="11" t="s">
        <v>998</v>
      </c>
      <c r="G2173" s="10">
        <v>2011</v>
      </c>
      <c r="H2173" s="10">
        <v>819152915</v>
      </c>
      <c r="I2173" s="17" t="s">
        <v>1117</v>
      </c>
      <c r="J2173" s="18">
        <v>4406</v>
      </c>
      <c r="K2173" s="19">
        <v>651.21</v>
      </c>
      <c r="L2173" s="19">
        <v>524.96</v>
      </c>
      <c r="M2173" s="19">
        <f>Table1[[#This Row],[Unit_Selling Price]]-Table1[[#This Row],[Unit_Cost]]</f>
        <v>126.25</v>
      </c>
      <c r="N2173" s="19">
        <f>Table1[[#This Row],[Quantity]]*Table1[[#This Row],[unit_per Profit]]</f>
        <v>556257.5</v>
      </c>
    </row>
    <row r="2174" spans="1:14" x14ac:dyDescent="0.2">
      <c r="A2174" s="10" t="s">
        <v>278</v>
      </c>
      <c r="B2174" s="10" t="s">
        <v>68</v>
      </c>
      <c r="C2174" s="10" t="s">
        <v>56</v>
      </c>
      <c r="D2174" s="10" t="s">
        <v>27</v>
      </c>
      <c r="E2174" s="10" t="s">
        <v>28</v>
      </c>
      <c r="F2174" s="11" t="s">
        <v>1567</v>
      </c>
      <c r="G2174" s="10">
        <v>2011</v>
      </c>
      <c r="H2174" s="10">
        <v>495269525</v>
      </c>
      <c r="I2174" s="17">
        <v>40698</v>
      </c>
      <c r="J2174" s="18">
        <v>113</v>
      </c>
      <c r="K2174" s="19">
        <v>421.89</v>
      </c>
      <c r="L2174" s="19">
        <v>364.69</v>
      </c>
      <c r="M2174" s="19">
        <f>Table1[[#This Row],[Unit_Selling Price]]-Table1[[#This Row],[Unit_Cost]]</f>
        <v>57.2</v>
      </c>
      <c r="N2174" s="19">
        <f>Table1[[#This Row],[Quantity]]*Table1[[#This Row],[unit_per Profit]]</f>
        <v>6463.6</v>
      </c>
    </row>
    <row r="2175" spans="1:14" x14ac:dyDescent="0.2">
      <c r="A2175" s="10" t="s">
        <v>46</v>
      </c>
      <c r="B2175" s="10" t="s">
        <v>136</v>
      </c>
      <c r="C2175" s="10" t="s">
        <v>34</v>
      </c>
      <c r="D2175" s="10" t="s">
        <v>27</v>
      </c>
      <c r="E2175" s="10" t="s">
        <v>24</v>
      </c>
      <c r="F2175" s="11" t="s">
        <v>1582</v>
      </c>
      <c r="G2175" s="10">
        <v>2016</v>
      </c>
      <c r="H2175" s="10">
        <v>132673060</v>
      </c>
      <c r="I2175" s="17" t="s">
        <v>861</v>
      </c>
      <c r="J2175" s="18">
        <v>9762</v>
      </c>
      <c r="K2175" s="19">
        <v>205.7</v>
      </c>
      <c r="L2175" s="19">
        <v>117.11</v>
      </c>
      <c r="M2175" s="19">
        <f>Table1[[#This Row],[Unit_Selling Price]]-Table1[[#This Row],[Unit_Cost]]</f>
        <v>88.59</v>
      </c>
      <c r="N2175" s="19">
        <f>Table1[[#This Row],[Quantity]]*Table1[[#This Row],[unit_per Profit]]</f>
        <v>864815.58</v>
      </c>
    </row>
    <row r="2176" spans="1:14" x14ac:dyDescent="0.2">
      <c r="A2176" s="10" t="s">
        <v>46</v>
      </c>
      <c r="B2176" s="10" t="s">
        <v>150</v>
      </c>
      <c r="C2176" s="10" t="s">
        <v>34</v>
      </c>
      <c r="D2176" s="10" t="s">
        <v>23</v>
      </c>
      <c r="E2176" s="10" t="s">
        <v>43</v>
      </c>
      <c r="F2176" s="11">
        <v>40909</v>
      </c>
      <c r="G2176" s="10">
        <v>2012</v>
      </c>
      <c r="H2176" s="10">
        <v>586099851</v>
      </c>
      <c r="I2176" s="17" t="s">
        <v>520</v>
      </c>
      <c r="J2176" s="18">
        <v>8825</v>
      </c>
      <c r="K2176" s="19">
        <v>205.7</v>
      </c>
      <c r="L2176" s="19">
        <v>117.11</v>
      </c>
      <c r="M2176" s="19">
        <f>Table1[[#This Row],[Unit_Selling Price]]-Table1[[#This Row],[Unit_Cost]]</f>
        <v>88.59</v>
      </c>
      <c r="N2176" s="19">
        <f>Table1[[#This Row],[Quantity]]*Table1[[#This Row],[unit_per Profit]]</f>
        <v>781806.75</v>
      </c>
    </row>
    <row r="2177" spans="1:14" x14ac:dyDescent="0.2">
      <c r="A2177" s="10" t="s">
        <v>29</v>
      </c>
      <c r="B2177" s="10" t="s">
        <v>174</v>
      </c>
      <c r="C2177" s="10" t="s">
        <v>39</v>
      </c>
      <c r="D2177" s="10" t="s">
        <v>27</v>
      </c>
      <c r="E2177" s="10" t="s">
        <v>28</v>
      </c>
      <c r="F2177" s="11" t="s">
        <v>1380</v>
      </c>
      <c r="G2177" s="10">
        <v>2015</v>
      </c>
      <c r="H2177" s="10">
        <v>980598723</v>
      </c>
      <c r="I2177" s="17" t="s">
        <v>970</v>
      </c>
      <c r="J2177" s="18">
        <v>9808</v>
      </c>
      <c r="K2177" s="19">
        <v>81.73</v>
      </c>
      <c r="L2177" s="19">
        <v>56.67</v>
      </c>
      <c r="M2177" s="19">
        <f>Table1[[#This Row],[Unit_Selling Price]]-Table1[[#This Row],[Unit_Cost]]</f>
        <v>25.06</v>
      </c>
      <c r="N2177" s="19">
        <f>Table1[[#This Row],[Quantity]]*Table1[[#This Row],[unit_per Profit]]</f>
        <v>245788.48</v>
      </c>
    </row>
    <row r="2178" spans="1:14" x14ac:dyDescent="0.2">
      <c r="A2178" s="10" t="s">
        <v>32</v>
      </c>
      <c r="B2178" s="10" t="s">
        <v>52</v>
      </c>
      <c r="C2178" s="10" t="s">
        <v>65</v>
      </c>
      <c r="D2178" s="10" t="s">
        <v>27</v>
      </c>
      <c r="E2178" s="10" t="s">
        <v>35</v>
      </c>
      <c r="F2178" s="11">
        <v>42982</v>
      </c>
      <c r="G2178" s="10">
        <v>2017</v>
      </c>
      <c r="H2178" s="10">
        <v>961531007</v>
      </c>
      <c r="I2178" s="17">
        <v>42830</v>
      </c>
      <c r="J2178" s="18">
        <v>7247</v>
      </c>
      <c r="K2178" s="19">
        <v>9.33</v>
      </c>
      <c r="L2178" s="19">
        <v>6.92</v>
      </c>
      <c r="M2178" s="19">
        <f>Table1[[#This Row],[Unit_Selling Price]]-Table1[[#This Row],[Unit_Cost]]</f>
        <v>2.41</v>
      </c>
      <c r="N2178" s="19">
        <f>Table1[[#This Row],[Quantity]]*Table1[[#This Row],[unit_per Profit]]</f>
        <v>17465.27</v>
      </c>
    </row>
    <row r="2179" spans="1:14" x14ac:dyDescent="0.2">
      <c r="A2179" s="10" t="s">
        <v>37</v>
      </c>
      <c r="B2179" s="10" t="s">
        <v>139</v>
      </c>
      <c r="C2179" s="10" t="s">
        <v>51</v>
      </c>
      <c r="D2179" s="10" t="s">
        <v>27</v>
      </c>
      <c r="E2179" s="10" t="s">
        <v>24</v>
      </c>
      <c r="F2179" s="11" t="s">
        <v>1517</v>
      </c>
      <c r="G2179" s="10">
        <v>2011</v>
      </c>
      <c r="H2179" s="10">
        <v>244570529</v>
      </c>
      <c r="I2179" s="17" t="s">
        <v>1583</v>
      </c>
      <c r="J2179" s="18">
        <v>2709</v>
      </c>
      <c r="K2179" s="19">
        <v>437.2</v>
      </c>
      <c r="L2179" s="19">
        <v>263.33</v>
      </c>
      <c r="M2179" s="19">
        <f>Table1[[#This Row],[Unit_Selling Price]]-Table1[[#This Row],[Unit_Cost]]</f>
        <v>173.87</v>
      </c>
      <c r="N2179" s="19">
        <f>Table1[[#This Row],[Quantity]]*Table1[[#This Row],[unit_per Profit]]</f>
        <v>471013.83</v>
      </c>
    </row>
    <row r="2180" spans="1:14" x14ac:dyDescent="0.2">
      <c r="A2180" s="10" t="s">
        <v>46</v>
      </c>
      <c r="B2180" s="10" t="s">
        <v>176</v>
      </c>
      <c r="C2180" s="10" t="s">
        <v>26</v>
      </c>
      <c r="D2180" s="10" t="s">
        <v>23</v>
      </c>
      <c r="E2180" s="10" t="s">
        <v>24</v>
      </c>
      <c r="F2180" s="11">
        <v>42710</v>
      </c>
      <c r="G2180" s="10">
        <v>2016</v>
      </c>
      <c r="H2180" s="10">
        <v>865703618</v>
      </c>
      <c r="I2180" s="17" t="s">
        <v>980</v>
      </c>
      <c r="J2180" s="18">
        <v>9793</v>
      </c>
      <c r="K2180" s="19">
        <v>152.58000000000001</v>
      </c>
      <c r="L2180" s="19">
        <v>97.44</v>
      </c>
      <c r="M2180" s="19">
        <f>Table1[[#This Row],[Unit_Selling Price]]-Table1[[#This Row],[Unit_Cost]]</f>
        <v>55.14</v>
      </c>
      <c r="N2180" s="19">
        <f>Table1[[#This Row],[Quantity]]*Table1[[#This Row],[unit_per Profit]]</f>
        <v>539986.02</v>
      </c>
    </row>
    <row r="2181" spans="1:14" x14ac:dyDescent="0.2">
      <c r="A2181" s="10" t="s">
        <v>32</v>
      </c>
      <c r="B2181" s="10" t="s">
        <v>128</v>
      </c>
      <c r="C2181" s="10" t="s">
        <v>22</v>
      </c>
      <c r="D2181" s="10" t="s">
        <v>23</v>
      </c>
      <c r="E2181" s="10" t="s">
        <v>24</v>
      </c>
      <c r="F2181" s="11" t="s">
        <v>732</v>
      </c>
      <c r="G2181" s="10">
        <v>2017</v>
      </c>
      <c r="H2181" s="10">
        <v>431229102</v>
      </c>
      <c r="I2181" s="17" t="s">
        <v>360</v>
      </c>
      <c r="J2181" s="18">
        <v>9129</v>
      </c>
      <c r="K2181" s="19">
        <v>255.28</v>
      </c>
      <c r="L2181" s="19">
        <v>159.41999999999999</v>
      </c>
      <c r="M2181" s="19">
        <f>Table1[[#This Row],[Unit_Selling Price]]-Table1[[#This Row],[Unit_Cost]]</f>
        <v>95.86</v>
      </c>
      <c r="N2181" s="19">
        <f>Table1[[#This Row],[Quantity]]*Table1[[#This Row],[unit_per Profit]]</f>
        <v>875105.94</v>
      </c>
    </row>
    <row r="2182" spans="1:14" x14ac:dyDescent="0.2">
      <c r="A2182" s="10" t="s">
        <v>278</v>
      </c>
      <c r="B2182" s="10" t="s">
        <v>271</v>
      </c>
      <c r="C2182" s="10" t="s">
        <v>34</v>
      </c>
      <c r="D2182" s="10" t="s">
        <v>27</v>
      </c>
      <c r="E2182" s="10" t="s">
        <v>43</v>
      </c>
      <c r="F2182" s="11" t="s">
        <v>718</v>
      </c>
      <c r="G2182" s="10">
        <v>2016</v>
      </c>
      <c r="H2182" s="10">
        <v>667758309</v>
      </c>
      <c r="I2182" s="17">
        <v>42677</v>
      </c>
      <c r="J2182" s="18">
        <v>3378</v>
      </c>
      <c r="K2182" s="19">
        <v>205.7</v>
      </c>
      <c r="L2182" s="19">
        <v>117.11</v>
      </c>
      <c r="M2182" s="19">
        <f>Table1[[#This Row],[Unit_Selling Price]]-Table1[[#This Row],[Unit_Cost]]</f>
        <v>88.59</v>
      </c>
      <c r="N2182" s="19">
        <f>Table1[[#This Row],[Quantity]]*Table1[[#This Row],[unit_per Profit]]</f>
        <v>299257.02</v>
      </c>
    </row>
    <row r="2183" spans="1:14" x14ac:dyDescent="0.2">
      <c r="A2183" s="10" t="s">
        <v>32</v>
      </c>
      <c r="B2183" s="10" t="s">
        <v>147</v>
      </c>
      <c r="C2183" s="10" t="s">
        <v>85</v>
      </c>
      <c r="D2183" s="10" t="s">
        <v>23</v>
      </c>
      <c r="E2183" s="10" t="s">
        <v>43</v>
      </c>
      <c r="F2183" s="11" t="s">
        <v>1463</v>
      </c>
      <c r="G2183" s="10">
        <v>2010</v>
      </c>
      <c r="H2183" s="10">
        <v>672215068</v>
      </c>
      <c r="I2183" s="17" t="s">
        <v>1584</v>
      </c>
      <c r="J2183" s="18">
        <v>2232</v>
      </c>
      <c r="K2183" s="19">
        <v>668.27</v>
      </c>
      <c r="L2183" s="19">
        <v>502.54</v>
      </c>
      <c r="M2183" s="19">
        <f>Table1[[#This Row],[Unit_Selling Price]]-Table1[[#This Row],[Unit_Cost]]</f>
        <v>165.73</v>
      </c>
      <c r="N2183" s="19">
        <f>Table1[[#This Row],[Quantity]]*Table1[[#This Row],[unit_per Profit]]</f>
        <v>369909.36</v>
      </c>
    </row>
    <row r="2184" spans="1:14" x14ac:dyDescent="0.2">
      <c r="A2184" s="10" t="s">
        <v>46</v>
      </c>
      <c r="B2184" s="10" t="s">
        <v>119</v>
      </c>
      <c r="C2184" s="10" t="s">
        <v>51</v>
      </c>
      <c r="D2184" s="10" t="s">
        <v>23</v>
      </c>
      <c r="E2184" s="10" t="s">
        <v>43</v>
      </c>
      <c r="F2184" s="11" t="s">
        <v>1487</v>
      </c>
      <c r="G2184" s="10">
        <v>2016</v>
      </c>
      <c r="H2184" s="10">
        <v>961835706</v>
      </c>
      <c r="I2184" s="17">
        <v>42949</v>
      </c>
      <c r="J2184" s="18">
        <v>7414</v>
      </c>
      <c r="K2184" s="19">
        <v>437.2</v>
      </c>
      <c r="L2184" s="19">
        <v>263.33</v>
      </c>
      <c r="M2184" s="19">
        <f>Table1[[#This Row],[Unit_Selling Price]]-Table1[[#This Row],[Unit_Cost]]</f>
        <v>173.87</v>
      </c>
      <c r="N2184" s="19">
        <f>Table1[[#This Row],[Quantity]]*Table1[[#This Row],[unit_per Profit]]</f>
        <v>1289072.18</v>
      </c>
    </row>
    <row r="2185" spans="1:14" x14ac:dyDescent="0.2">
      <c r="A2185" s="10" t="s">
        <v>32</v>
      </c>
      <c r="B2185" s="10" t="s">
        <v>189</v>
      </c>
      <c r="C2185" s="10" t="s">
        <v>31</v>
      </c>
      <c r="D2185" s="10" t="s">
        <v>27</v>
      </c>
      <c r="E2185" s="10" t="s">
        <v>28</v>
      </c>
      <c r="F2185" s="11" t="s">
        <v>451</v>
      </c>
      <c r="G2185" s="10">
        <v>2016</v>
      </c>
      <c r="H2185" s="10">
        <v>324169051</v>
      </c>
      <c r="I2185" s="17" t="s">
        <v>789</v>
      </c>
      <c r="J2185" s="18">
        <v>7681</v>
      </c>
      <c r="K2185" s="19">
        <v>47.45</v>
      </c>
      <c r="L2185" s="19">
        <v>31.79</v>
      </c>
      <c r="M2185" s="19">
        <f>Table1[[#This Row],[Unit_Selling Price]]-Table1[[#This Row],[Unit_Cost]]</f>
        <v>15.66</v>
      </c>
      <c r="N2185" s="19">
        <f>Table1[[#This Row],[Quantity]]*Table1[[#This Row],[unit_per Profit]]</f>
        <v>120284.46</v>
      </c>
    </row>
    <row r="2186" spans="1:14" x14ac:dyDescent="0.2">
      <c r="A2186" s="10" t="s">
        <v>46</v>
      </c>
      <c r="B2186" s="10" t="s">
        <v>120</v>
      </c>
      <c r="C2186" s="10" t="s">
        <v>22</v>
      </c>
      <c r="D2186" s="10" t="s">
        <v>27</v>
      </c>
      <c r="E2186" s="10" t="s">
        <v>24</v>
      </c>
      <c r="F2186" s="11" t="s">
        <v>900</v>
      </c>
      <c r="G2186" s="10">
        <v>2014</v>
      </c>
      <c r="H2186" s="10">
        <v>767076432</v>
      </c>
      <c r="I2186" s="17">
        <v>41704</v>
      </c>
      <c r="J2186" s="18">
        <v>3817</v>
      </c>
      <c r="K2186" s="19">
        <v>255.28</v>
      </c>
      <c r="L2186" s="19">
        <v>159.41999999999999</v>
      </c>
      <c r="M2186" s="19">
        <f>Table1[[#This Row],[Unit_Selling Price]]-Table1[[#This Row],[Unit_Cost]]</f>
        <v>95.86</v>
      </c>
      <c r="N2186" s="19">
        <f>Table1[[#This Row],[Quantity]]*Table1[[#This Row],[unit_per Profit]]</f>
        <v>365897.62</v>
      </c>
    </row>
    <row r="2187" spans="1:14" x14ac:dyDescent="0.2">
      <c r="A2187" s="10" t="s">
        <v>46</v>
      </c>
      <c r="B2187" s="10" t="s">
        <v>269</v>
      </c>
      <c r="C2187" s="10" t="s">
        <v>26</v>
      </c>
      <c r="D2187" s="10" t="s">
        <v>23</v>
      </c>
      <c r="E2187" s="10" t="s">
        <v>28</v>
      </c>
      <c r="F2187" s="11" t="s">
        <v>1585</v>
      </c>
      <c r="G2187" s="10">
        <v>2014</v>
      </c>
      <c r="H2187" s="10">
        <v>768731677</v>
      </c>
      <c r="I2187" s="17" t="s">
        <v>1586</v>
      </c>
      <c r="J2187" s="18">
        <v>3641</v>
      </c>
      <c r="K2187" s="19">
        <v>152.58000000000001</v>
      </c>
      <c r="L2187" s="19">
        <v>97.44</v>
      </c>
      <c r="M2187" s="19">
        <f>Table1[[#This Row],[Unit_Selling Price]]-Table1[[#This Row],[Unit_Cost]]</f>
        <v>55.14</v>
      </c>
      <c r="N2187" s="19">
        <f>Table1[[#This Row],[Quantity]]*Table1[[#This Row],[unit_per Profit]]</f>
        <v>200764.74</v>
      </c>
    </row>
    <row r="2188" spans="1:14" x14ac:dyDescent="0.2">
      <c r="A2188" s="10" t="s">
        <v>46</v>
      </c>
      <c r="B2188" s="10" t="s">
        <v>190</v>
      </c>
      <c r="C2188" s="10" t="s">
        <v>77</v>
      </c>
      <c r="D2188" s="10" t="s">
        <v>27</v>
      </c>
      <c r="E2188" s="10" t="s">
        <v>28</v>
      </c>
      <c r="F2188" s="11">
        <v>40980</v>
      </c>
      <c r="G2188" s="10">
        <v>2012</v>
      </c>
      <c r="H2188" s="10">
        <v>227621114</v>
      </c>
      <c r="I2188" s="17" t="s">
        <v>681</v>
      </c>
      <c r="J2188" s="18">
        <v>7001</v>
      </c>
      <c r="K2188" s="19">
        <v>154.06</v>
      </c>
      <c r="L2188" s="19">
        <v>90.93</v>
      </c>
      <c r="M2188" s="19">
        <f>Table1[[#This Row],[Unit_Selling Price]]-Table1[[#This Row],[Unit_Cost]]</f>
        <v>63.13</v>
      </c>
      <c r="N2188" s="19">
        <f>Table1[[#This Row],[Quantity]]*Table1[[#This Row],[unit_per Profit]]</f>
        <v>441973.13</v>
      </c>
    </row>
    <row r="2189" spans="1:14" x14ac:dyDescent="0.2">
      <c r="A2189" s="10" t="s">
        <v>46</v>
      </c>
      <c r="B2189" s="10" t="s">
        <v>162</v>
      </c>
      <c r="C2189" s="10" t="s">
        <v>39</v>
      </c>
      <c r="D2189" s="10" t="s">
        <v>27</v>
      </c>
      <c r="E2189" s="10" t="s">
        <v>43</v>
      </c>
      <c r="F2189" s="11" t="s">
        <v>1363</v>
      </c>
      <c r="G2189" s="10">
        <v>2011</v>
      </c>
      <c r="H2189" s="10">
        <v>912543570</v>
      </c>
      <c r="I2189" s="17" t="s">
        <v>543</v>
      </c>
      <c r="J2189" s="18">
        <v>776</v>
      </c>
      <c r="K2189" s="19">
        <v>81.73</v>
      </c>
      <c r="L2189" s="19">
        <v>56.67</v>
      </c>
      <c r="M2189" s="19">
        <f>Table1[[#This Row],[Unit_Selling Price]]-Table1[[#This Row],[Unit_Cost]]</f>
        <v>25.06</v>
      </c>
      <c r="N2189" s="19">
        <f>Table1[[#This Row],[Quantity]]*Table1[[#This Row],[unit_per Profit]]</f>
        <v>19446.560000000001</v>
      </c>
    </row>
    <row r="2190" spans="1:14" x14ac:dyDescent="0.2">
      <c r="A2190" s="10" t="s">
        <v>278</v>
      </c>
      <c r="B2190" s="10" t="s">
        <v>180</v>
      </c>
      <c r="C2190" s="10" t="s">
        <v>49</v>
      </c>
      <c r="D2190" s="10" t="s">
        <v>27</v>
      </c>
      <c r="E2190" s="10" t="s">
        <v>24</v>
      </c>
      <c r="F2190" s="11" t="s">
        <v>885</v>
      </c>
      <c r="G2190" s="10">
        <v>2011</v>
      </c>
      <c r="H2190" s="10">
        <v>612610375</v>
      </c>
      <c r="I2190" s="17" t="s">
        <v>762</v>
      </c>
      <c r="J2190" s="18">
        <v>3878</v>
      </c>
      <c r="K2190" s="19">
        <v>651.21</v>
      </c>
      <c r="L2190" s="19">
        <v>524.96</v>
      </c>
      <c r="M2190" s="19">
        <f>Table1[[#This Row],[Unit_Selling Price]]-Table1[[#This Row],[Unit_Cost]]</f>
        <v>126.25</v>
      </c>
      <c r="N2190" s="19">
        <f>Table1[[#This Row],[Quantity]]*Table1[[#This Row],[unit_per Profit]]</f>
        <v>489597.5</v>
      </c>
    </row>
    <row r="2191" spans="1:14" x14ac:dyDescent="0.2">
      <c r="A2191" s="10" t="s">
        <v>40</v>
      </c>
      <c r="B2191" s="10" t="s">
        <v>205</v>
      </c>
      <c r="C2191" s="10" t="s">
        <v>26</v>
      </c>
      <c r="D2191" s="10" t="s">
        <v>27</v>
      </c>
      <c r="E2191" s="10" t="s">
        <v>35</v>
      </c>
      <c r="F2191" s="11" t="s">
        <v>492</v>
      </c>
      <c r="G2191" s="10">
        <v>2013</v>
      </c>
      <c r="H2191" s="10">
        <v>787245357</v>
      </c>
      <c r="I2191" s="17">
        <v>41285</v>
      </c>
      <c r="J2191" s="18">
        <v>2250</v>
      </c>
      <c r="K2191" s="19">
        <v>152.58000000000001</v>
      </c>
      <c r="L2191" s="19">
        <v>97.44</v>
      </c>
      <c r="M2191" s="19">
        <f>Table1[[#This Row],[Unit_Selling Price]]-Table1[[#This Row],[Unit_Cost]]</f>
        <v>55.14</v>
      </c>
      <c r="N2191" s="19">
        <f>Table1[[#This Row],[Quantity]]*Table1[[#This Row],[unit_per Profit]]</f>
        <v>124065</v>
      </c>
    </row>
    <row r="2192" spans="1:14" x14ac:dyDescent="0.2">
      <c r="A2192" s="10" t="s">
        <v>278</v>
      </c>
      <c r="B2192" s="10" t="s">
        <v>179</v>
      </c>
      <c r="C2192" s="10" t="s">
        <v>56</v>
      </c>
      <c r="D2192" s="10" t="s">
        <v>27</v>
      </c>
      <c r="E2192" s="10" t="s">
        <v>43</v>
      </c>
      <c r="F2192" s="11">
        <v>40726</v>
      </c>
      <c r="G2192" s="10">
        <v>2011</v>
      </c>
      <c r="H2192" s="10">
        <v>716184842</v>
      </c>
      <c r="I2192" s="17">
        <v>40577</v>
      </c>
      <c r="J2192" s="18">
        <v>3865</v>
      </c>
      <c r="K2192" s="19">
        <v>421.89</v>
      </c>
      <c r="L2192" s="19">
        <v>364.69</v>
      </c>
      <c r="M2192" s="19">
        <f>Table1[[#This Row],[Unit_Selling Price]]-Table1[[#This Row],[Unit_Cost]]</f>
        <v>57.2</v>
      </c>
      <c r="N2192" s="19">
        <f>Table1[[#This Row],[Quantity]]*Table1[[#This Row],[unit_per Profit]]</f>
        <v>221078</v>
      </c>
    </row>
    <row r="2193" spans="1:14" x14ac:dyDescent="0.2">
      <c r="A2193" s="10" t="s">
        <v>59</v>
      </c>
      <c r="B2193" s="10" t="s">
        <v>225</v>
      </c>
      <c r="C2193" s="10" t="s">
        <v>51</v>
      </c>
      <c r="D2193" s="10" t="s">
        <v>27</v>
      </c>
      <c r="E2193" s="10" t="s">
        <v>35</v>
      </c>
      <c r="F2193" s="11" t="s">
        <v>1446</v>
      </c>
      <c r="G2193" s="10">
        <v>2016</v>
      </c>
      <c r="H2193" s="10">
        <v>649477660</v>
      </c>
      <c r="I2193" s="17">
        <v>42439</v>
      </c>
      <c r="J2193" s="18">
        <v>3727</v>
      </c>
      <c r="K2193" s="19">
        <v>437.2</v>
      </c>
      <c r="L2193" s="19">
        <v>263.33</v>
      </c>
      <c r="M2193" s="19">
        <f>Table1[[#This Row],[Unit_Selling Price]]-Table1[[#This Row],[Unit_Cost]]</f>
        <v>173.87</v>
      </c>
      <c r="N2193" s="19">
        <f>Table1[[#This Row],[Quantity]]*Table1[[#This Row],[unit_per Profit]]</f>
        <v>648013.49</v>
      </c>
    </row>
    <row r="2194" spans="1:14" x14ac:dyDescent="0.2">
      <c r="A2194" s="10" t="s">
        <v>46</v>
      </c>
      <c r="B2194" s="10" t="s">
        <v>175</v>
      </c>
      <c r="C2194" s="10" t="s">
        <v>49</v>
      </c>
      <c r="D2194" s="10" t="s">
        <v>27</v>
      </c>
      <c r="E2194" s="10" t="s">
        <v>24</v>
      </c>
      <c r="F2194" s="11" t="s">
        <v>1494</v>
      </c>
      <c r="G2194" s="10">
        <v>2014</v>
      </c>
      <c r="H2194" s="10">
        <v>457485139</v>
      </c>
      <c r="I2194" s="17" t="s">
        <v>1587</v>
      </c>
      <c r="J2194" s="18">
        <v>8874</v>
      </c>
      <c r="K2194" s="19">
        <v>651.21</v>
      </c>
      <c r="L2194" s="19">
        <v>524.96</v>
      </c>
      <c r="M2194" s="19">
        <f>Table1[[#This Row],[Unit_Selling Price]]-Table1[[#This Row],[Unit_Cost]]</f>
        <v>126.25</v>
      </c>
      <c r="N2194" s="19">
        <f>Table1[[#This Row],[Quantity]]*Table1[[#This Row],[unit_per Profit]]</f>
        <v>1120342.5</v>
      </c>
    </row>
    <row r="2195" spans="1:14" x14ac:dyDescent="0.2">
      <c r="A2195" s="10" t="s">
        <v>46</v>
      </c>
      <c r="B2195" s="10" t="s">
        <v>194</v>
      </c>
      <c r="C2195" s="10" t="s">
        <v>31</v>
      </c>
      <c r="D2195" s="10" t="s">
        <v>27</v>
      </c>
      <c r="E2195" s="10" t="s">
        <v>24</v>
      </c>
      <c r="F2195" s="11" t="s">
        <v>932</v>
      </c>
      <c r="G2195" s="10">
        <v>2015</v>
      </c>
      <c r="H2195" s="10">
        <v>980881106</v>
      </c>
      <c r="I2195" s="17" t="s">
        <v>1213</v>
      </c>
      <c r="J2195" s="18">
        <v>3372</v>
      </c>
      <c r="K2195" s="19">
        <v>47.45</v>
      </c>
      <c r="L2195" s="19">
        <v>31.79</v>
      </c>
      <c r="M2195" s="19">
        <f>Table1[[#This Row],[Unit_Selling Price]]-Table1[[#This Row],[Unit_Cost]]</f>
        <v>15.66</v>
      </c>
      <c r="N2195" s="19">
        <f>Table1[[#This Row],[Quantity]]*Table1[[#This Row],[unit_per Profit]]</f>
        <v>52805.52</v>
      </c>
    </row>
    <row r="2196" spans="1:14" x14ac:dyDescent="0.2">
      <c r="A2196" s="10" t="s">
        <v>40</v>
      </c>
      <c r="B2196" s="10" t="s">
        <v>272</v>
      </c>
      <c r="C2196" s="10" t="s">
        <v>31</v>
      </c>
      <c r="D2196" s="10" t="s">
        <v>27</v>
      </c>
      <c r="E2196" s="10" t="s">
        <v>28</v>
      </c>
      <c r="F2196" s="11" t="s">
        <v>870</v>
      </c>
      <c r="G2196" s="10">
        <v>2010</v>
      </c>
      <c r="H2196" s="10">
        <v>880651891</v>
      </c>
      <c r="I2196" s="17">
        <v>40221</v>
      </c>
      <c r="J2196" s="18">
        <v>3319</v>
      </c>
      <c r="K2196" s="19">
        <v>47.45</v>
      </c>
      <c r="L2196" s="19">
        <v>31.79</v>
      </c>
      <c r="M2196" s="19">
        <f>Table1[[#This Row],[Unit_Selling Price]]-Table1[[#This Row],[Unit_Cost]]</f>
        <v>15.66</v>
      </c>
      <c r="N2196" s="19">
        <f>Table1[[#This Row],[Quantity]]*Table1[[#This Row],[unit_per Profit]]</f>
        <v>51975.54</v>
      </c>
    </row>
    <row r="2197" spans="1:14" x14ac:dyDescent="0.2">
      <c r="A2197" s="10" t="s">
        <v>46</v>
      </c>
      <c r="B2197" s="10" t="s">
        <v>108</v>
      </c>
      <c r="C2197" s="10" t="s">
        <v>22</v>
      </c>
      <c r="D2197" s="10" t="s">
        <v>27</v>
      </c>
      <c r="E2197" s="10" t="s">
        <v>28</v>
      </c>
      <c r="F2197" s="11" t="s">
        <v>1184</v>
      </c>
      <c r="G2197" s="10">
        <v>2016</v>
      </c>
      <c r="H2197" s="10">
        <v>688096320</v>
      </c>
      <c r="I2197" s="17" t="s">
        <v>1490</v>
      </c>
      <c r="J2197" s="18">
        <v>1847</v>
      </c>
      <c r="K2197" s="19">
        <v>255.28</v>
      </c>
      <c r="L2197" s="19">
        <v>159.41999999999999</v>
      </c>
      <c r="M2197" s="19">
        <f>Table1[[#This Row],[Unit_Selling Price]]-Table1[[#This Row],[Unit_Cost]]</f>
        <v>95.86</v>
      </c>
      <c r="N2197" s="19">
        <f>Table1[[#This Row],[Quantity]]*Table1[[#This Row],[unit_per Profit]]</f>
        <v>177053.42</v>
      </c>
    </row>
    <row r="2198" spans="1:14" x14ac:dyDescent="0.2">
      <c r="A2198" s="10" t="s">
        <v>46</v>
      </c>
      <c r="B2198" s="10" t="s">
        <v>71</v>
      </c>
      <c r="C2198" s="10" t="s">
        <v>77</v>
      </c>
      <c r="D2198" s="10" t="s">
        <v>27</v>
      </c>
      <c r="E2198" s="10" t="s">
        <v>43</v>
      </c>
      <c r="F2198" s="11">
        <v>41737</v>
      </c>
      <c r="G2198" s="10">
        <v>2014</v>
      </c>
      <c r="H2198" s="10">
        <v>554825723</v>
      </c>
      <c r="I2198" s="17" t="s">
        <v>1339</v>
      </c>
      <c r="J2198" s="18">
        <v>4116</v>
      </c>
      <c r="K2198" s="19">
        <v>154.06</v>
      </c>
      <c r="L2198" s="19">
        <v>90.93</v>
      </c>
      <c r="M2198" s="19">
        <f>Table1[[#This Row],[Unit_Selling Price]]-Table1[[#This Row],[Unit_Cost]]</f>
        <v>63.13</v>
      </c>
      <c r="N2198" s="19">
        <f>Table1[[#This Row],[Quantity]]*Table1[[#This Row],[unit_per Profit]]</f>
        <v>259843.08</v>
      </c>
    </row>
    <row r="2199" spans="1:14" x14ac:dyDescent="0.2">
      <c r="A2199" s="10" t="s">
        <v>40</v>
      </c>
      <c r="B2199" s="10" t="s">
        <v>72</v>
      </c>
      <c r="C2199" s="10" t="s">
        <v>65</v>
      </c>
      <c r="D2199" s="10" t="s">
        <v>27</v>
      </c>
      <c r="E2199" s="10" t="s">
        <v>43</v>
      </c>
      <c r="F2199" s="11">
        <v>41185</v>
      </c>
      <c r="G2199" s="10">
        <v>2012</v>
      </c>
      <c r="H2199" s="10">
        <v>702763926</v>
      </c>
      <c r="I2199" s="17" t="s">
        <v>1588</v>
      </c>
      <c r="J2199" s="18">
        <v>2318</v>
      </c>
      <c r="K2199" s="19">
        <v>9.33</v>
      </c>
      <c r="L2199" s="19">
        <v>6.92</v>
      </c>
      <c r="M2199" s="19">
        <f>Table1[[#This Row],[Unit_Selling Price]]-Table1[[#This Row],[Unit_Cost]]</f>
        <v>2.41</v>
      </c>
      <c r="N2199" s="19">
        <f>Table1[[#This Row],[Quantity]]*Table1[[#This Row],[unit_per Profit]]</f>
        <v>5586.38</v>
      </c>
    </row>
    <row r="2200" spans="1:14" x14ac:dyDescent="0.2">
      <c r="A2200" s="10" t="s">
        <v>29</v>
      </c>
      <c r="B2200" s="10" t="s">
        <v>197</v>
      </c>
      <c r="C2200" s="10" t="s">
        <v>42</v>
      </c>
      <c r="D2200" s="10" t="s">
        <v>27</v>
      </c>
      <c r="E2200" s="10" t="s">
        <v>35</v>
      </c>
      <c r="F2200" s="11" t="s">
        <v>889</v>
      </c>
      <c r="G2200" s="10">
        <v>2011</v>
      </c>
      <c r="H2200" s="10">
        <v>974147260</v>
      </c>
      <c r="I2200" s="17">
        <v>40761</v>
      </c>
      <c r="J2200" s="18">
        <v>677</v>
      </c>
      <c r="K2200" s="19">
        <v>109.28</v>
      </c>
      <c r="L2200" s="19">
        <v>35.840000000000003</v>
      </c>
      <c r="M2200" s="19">
        <f>Table1[[#This Row],[Unit_Selling Price]]-Table1[[#This Row],[Unit_Cost]]</f>
        <v>73.44</v>
      </c>
      <c r="N2200" s="19">
        <f>Table1[[#This Row],[Quantity]]*Table1[[#This Row],[unit_per Profit]]</f>
        <v>49718.879999999997</v>
      </c>
    </row>
    <row r="2201" spans="1:14" x14ac:dyDescent="0.2">
      <c r="A2201" s="10" t="s">
        <v>46</v>
      </c>
      <c r="B2201" s="10" t="s">
        <v>207</v>
      </c>
      <c r="C2201" s="10" t="s">
        <v>51</v>
      </c>
      <c r="D2201" s="10" t="s">
        <v>27</v>
      </c>
      <c r="E2201" s="10" t="s">
        <v>43</v>
      </c>
      <c r="F2201" s="11" t="s">
        <v>665</v>
      </c>
      <c r="G2201" s="10">
        <v>2011</v>
      </c>
      <c r="H2201" s="10">
        <v>381524550</v>
      </c>
      <c r="I2201" s="17" t="s">
        <v>567</v>
      </c>
      <c r="J2201" s="18">
        <v>448</v>
      </c>
      <c r="K2201" s="19">
        <v>437.2</v>
      </c>
      <c r="L2201" s="19">
        <v>263.33</v>
      </c>
      <c r="M2201" s="19">
        <f>Table1[[#This Row],[Unit_Selling Price]]-Table1[[#This Row],[Unit_Cost]]</f>
        <v>173.87</v>
      </c>
      <c r="N2201" s="19">
        <f>Table1[[#This Row],[Quantity]]*Table1[[#This Row],[unit_per Profit]]</f>
        <v>77893.759999999995</v>
      </c>
    </row>
    <row r="2202" spans="1:14" x14ac:dyDescent="0.2">
      <c r="A2202" s="10" t="s">
        <v>46</v>
      </c>
      <c r="B2202" s="10" t="s">
        <v>75</v>
      </c>
      <c r="C2202" s="10" t="s">
        <v>65</v>
      </c>
      <c r="D2202" s="10" t="s">
        <v>23</v>
      </c>
      <c r="E2202" s="10" t="s">
        <v>35</v>
      </c>
      <c r="F2202" s="11">
        <v>40640</v>
      </c>
      <c r="G2202" s="10">
        <v>2011</v>
      </c>
      <c r="H2202" s="10">
        <v>257757127</v>
      </c>
      <c r="I2202" s="17">
        <v>40701</v>
      </c>
      <c r="J2202" s="18">
        <v>4917</v>
      </c>
      <c r="K2202" s="19">
        <v>9.33</v>
      </c>
      <c r="L2202" s="19">
        <v>6.92</v>
      </c>
      <c r="M2202" s="19">
        <f>Table1[[#This Row],[Unit_Selling Price]]-Table1[[#This Row],[Unit_Cost]]</f>
        <v>2.41</v>
      </c>
      <c r="N2202" s="19">
        <f>Table1[[#This Row],[Quantity]]*Table1[[#This Row],[unit_per Profit]]</f>
        <v>11849.97</v>
      </c>
    </row>
    <row r="2203" spans="1:14" x14ac:dyDescent="0.2">
      <c r="A2203" s="10" t="s">
        <v>46</v>
      </c>
      <c r="B2203" s="10" t="s">
        <v>120</v>
      </c>
      <c r="C2203" s="10" t="s">
        <v>22</v>
      </c>
      <c r="D2203" s="10" t="s">
        <v>23</v>
      </c>
      <c r="E2203" s="10" t="s">
        <v>28</v>
      </c>
      <c r="F2203" s="11" t="s">
        <v>1345</v>
      </c>
      <c r="G2203" s="10">
        <v>2017</v>
      </c>
      <c r="H2203" s="10">
        <v>206018817</v>
      </c>
      <c r="I2203" s="17">
        <v>42954</v>
      </c>
      <c r="J2203" s="18">
        <v>4401</v>
      </c>
      <c r="K2203" s="19">
        <v>255.28</v>
      </c>
      <c r="L2203" s="19">
        <v>159.41999999999999</v>
      </c>
      <c r="M2203" s="19">
        <f>Table1[[#This Row],[Unit_Selling Price]]-Table1[[#This Row],[Unit_Cost]]</f>
        <v>95.86</v>
      </c>
      <c r="N2203" s="19">
        <f>Table1[[#This Row],[Quantity]]*Table1[[#This Row],[unit_per Profit]]</f>
        <v>421879.86</v>
      </c>
    </row>
    <row r="2204" spans="1:14" x14ac:dyDescent="0.2">
      <c r="A2204" s="10" t="s">
        <v>46</v>
      </c>
      <c r="B2204" s="10" t="s">
        <v>143</v>
      </c>
      <c r="C2204" s="10" t="s">
        <v>77</v>
      </c>
      <c r="D2204" s="10" t="s">
        <v>27</v>
      </c>
      <c r="E2204" s="10" t="s">
        <v>43</v>
      </c>
      <c r="F2204" s="11" t="s">
        <v>1191</v>
      </c>
      <c r="G2204" s="10">
        <v>2012</v>
      </c>
      <c r="H2204" s="10">
        <v>349795949</v>
      </c>
      <c r="I2204" s="17" t="s">
        <v>1148</v>
      </c>
      <c r="J2204" s="18">
        <v>1249</v>
      </c>
      <c r="K2204" s="19">
        <v>154.06</v>
      </c>
      <c r="L2204" s="19">
        <v>90.93</v>
      </c>
      <c r="M2204" s="19">
        <f>Table1[[#This Row],[Unit_Selling Price]]-Table1[[#This Row],[Unit_Cost]]</f>
        <v>63.13</v>
      </c>
      <c r="N2204" s="19">
        <f>Table1[[#This Row],[Quantity]]*Table1[[#This Row],[unit_per Profit]]</f>
        <v>78849.37</v>
      </c>
    </row>
    <row r="2205" spans="1:14" x14ac:dyDescent="0.2">
      <c r="A2205" s="10" t="s">
        <v>37</v>
      </c>
      <c r="B2205" s="10" t="s">
        <v>38</v>
      </c>
      <c r="C2205" s="10" t="s">
        <v>31</v>
      </c>
      <c r="D2205" s="10" t="s">
        <v>27</v>
      </c>
      <c r="E2205" s="10" t="s">
        <v>35</v>
      </c>
      <c r="F2205" s="11">
        <v>41466</v>
      </c>
      <c r="G2205" s="10">
        <v>2013</v>
      </c>
      <c r="H2205" s="10">
        <v>882887351</v>
      </c>
      <c r="I2205" s="17">
        <v>41437</v>
      </c>
      <c r="J2205" s="18">
        <v>4842</v>
      </c>
      <c r="K2205" s="19">
        <v>47.45</v>
      </c>
      <c r="L2205" s="19">
        <v>31.79</v>
      </c>
      <c r="M2205" s="19">
        <f>Table1[[#This Row],[Unit_Selling Price]]-Table1[[#This Row],[Unit_Cost]]</f>
        <v>15.66</v>
      </c>
      <c r="N2205" s="19">
        <f>Table1[[#This Row],[Quantity]]*Table1[[#This Row],[unit_per Profit]]</f>
        <v>75825.72</v>
      </c>
    </row>
    <row r="2206" spans="1:14" x14ac:dyDescent="0.2">
      <c r="A2206" s="10" t="s">
        <v>29</v>
      </c>
      <c r="B2206" s="10" t="s">
        <v>86</v>
      </c>
      <c r="C2206" s="10" t="s">
        <v>49</v>
      </c>
      <c r="D2206" s="10" t="s">
        <v>23</v>
      </c>
      <c r="E2206" s="10" t="s">
        <v>43</v>
      </c>
      <c r="F2206" s="11" t="s">
        <v>826</v>
      </c>
      <c r="G2206" s="10">
        <v>2011</v>
      </c>
      <c r="H2206" s="10">
        <v>719404351</v>
      </c>
      <c r="I2206" s="17">
        <v>41183</v>
      </c>
      <c r="J2206" s="18">
        <v>6589</v>
      </c>
      <c r="K2206" s="19">
        <v>651.21</v>
      </c>
      <c r="L2206" s="19">
        <v>524.96</v>
      </c>
      <c r="M2206" s="19">
        <f>Table1[[#This Row],[Unit_Selling Price]]-Table1[[#This Row],[Unit_Cost]]</f>
        <v>126.25</v>
      </c>
      <c r="N2206" s="19">
        <f>Table1[[#This Row],[Quantity]]*Table1[[#This Row],[unit_per Profit]]</f>
        <v>831861.25</v>
      </c>
    </row>
    <row r="2207" spans="1:14" x14ac:dyDescent="0.2">
      <c r="A2207" s="10" t="s">
        <v>29</v>
      </c>
      <c r="B2207" s="10" t="s">
        <v>224</v>
      </c>
      <c r="C2207" s="10" t="s">
        <v>39</v>
      </c>
      <c r="D2207" s="10" t="s">
        <v>27</v>
      </c>
      <c r="E2207" s="10" t="s">
        <v>35</v>
      </c>
      <c r="F2207" s="11" t="s">
        <v>1257</v>
      </c>
      <c r="G2207" s="10">
        <v>2015</v>
      </c>
      <c r="H2207" s="10">
        <v>643770778</v>
      </c>
      <c r="I2207" s="17" t="s">
        <v>1486</v>
      </c>
      <c r="J2207" s="18">
        <v>4934</v>
      </c>
      <c r="K2207" s="19">
        <v>81.73</v>
      </c>
      <c r="L2207" s="19">
        <v>56.67</v>
      </c>
      <c r="M2207" s="19">
        <f>Table1[[#This Row],[Unit_Selling Price]]-Table1[[#This Row],[Unit_Cost]]</f>
        <v>25.06</v>
      </c>
      <c r="N2207" s="19">
        <f>Table1[[#This Row],[Quantity]]*Table1[[#This Row],[unit_per Profit]]</f>
        <v>123646.04</v>
      </c>
    </row>
    <row r="2208" spans="1:14" x14ac:dyDescent="0.2">
      <c r="A2208" s="10" t="s">
        <v>37</v>
      </c>
      <c r="B2208" s="10" t="s">
        <v>38</v>
      </c>
      <c r="C2208" s="10" t="s">
        <v>42</v>
      </c>
      <c r="D2208" s="10" t="s">
        <v>23</v>
      </c>
      <c r="E2208" s="10" t="s">
        <v>28</v>
      </c>
      <c r="F2208" s="11" t="s">
        <v>318</v>
      </c>
      <c r="G2208" s="10">
        <v>2012</v>
      </c>
      <c r="H2208" s="10">
        <v>160722959</v>
      </c>
      <c r="I2208" s="17">
        <v>41033</v>
      </c>
      <c r="J2208" s="18">
        <v>350</v>
      </c>
      <c r="K2208" s="19">
        <v>109.28</v>
      </c>
      <c r="L2208" s="19">
        <v>35.840000000000003</v>
      </c>
      <c r="M2208" s="19">
        <f>Table1[[#This Row],[Unit_Selling Price]]-Table1[[#This Row],[Unit_Cost]]</f>
        <v>73.44</v>
      </c>
      <c r="N2208" s="19">
        <f>Table1[[#This Row],[Quantity]]*Table1[[#This Row],[unit_per Profit]]</f>
        <v>25704</v>
      </c>
    </row>
    <row r="2209" spans="1:14" x14ac:dyDescent="0.2">
      <c r="A2209" s="10" t="s">
        <v>29</v>
      </c>
      <c r="B2209" s="10" t="s">
        <v>138</v>
      </c>
      <c r="C2209" s="10" t="s">
        <v>56</v>
      </c>
      <c r="D2209" s="10" t="s">
        <v>27</v>
      </c>
      <c r="E2209" s="10" t="s">
        <v>28</v>
      </c>
      <c r="F2209" s="11">
        <v>42379</v>
      </c>
      <c r="G2209" s="10">
        <v>2016</v>
      </c>
      <c r="H2209" s="10">
        <v>645309722</v>
      </c>
      <c r="I2209" s="17">
        <v>42532</v>
      </c>
      <c r="J2209" s="18">
        <v>342</v>
      </c>
      <c r="K2209" s="19">
        <v>421.89</v>
      </c>
      <c r="L2209" s="19">
        <v>364.69</v>
      </c>
      <c r="M2209" s="19">
        <f>Table1[[#This Row],[Unit_Selling Price]]-Table1[[#This Row],[Unit_Cost]]</f>
        <v>57.2</v>
      </c>
      <c r="N2209" s="19">
        <f>Table1[[#This Row],[Quantity]]*Table1[[#This Row],[unit_per Profit]]</f>
        <v>19562.400000000001</v>
      </c>
    </row>
    <row r="2210" spans="1:14" x14ac:dyDescent="0.2">
      <c r="A2210" s="10" t="s">
        <v>46</v>
      </c>
      <c r="B2210" s="10" t="s">
        <v>75</v>
      </c>
      <c r="C2210" s="10" t="s">
        <v>51</v>
      </c>
      <c r="D2210" s="10" t="s">
        <v>27</v>
      </c>
      <c r="E2210" s="10" t="s">
        <v>28</v>
      </c>
      <c r="F2210" s="11">
        <v>42312</v>
      </c>
      <c r="G2210" s="10">
        <v>2015</v>
      </c>
      <c r="H2210" s="10">
        <v>392892396</v>
      </c>
      <c r="I2210" s="17" t="s">
        <v>1208</v>
      </c>
      <c r="J2210" s="18">
        <v>4446</v>
      </c>
      <c r="K2210" s="19">
        <v>437.2</v>
      </c>
      <c r="L2210" s="19">
        <v>263.33</v>
      </c>
      <c r="M2210" s="19">
        <f>Table1[[#This Row],[Unit_Selling Price]]-Table1[[#This Row],[Unit_Cost]]</f>
        <v>173.87</v>
      </c>
      <c r="N2210" s="19">
        <f>Table1[[#This Row],[Quantity]]*Table1[[#This Row],[unit_per Profit]]</f>
        <v>773026.02</v>
      </c>
    </row>
    <row r="2211" spans="1:14" x14ac:dyDescent="0.2">
      <c r="A2211" s="10" t="s">
        <v>29</v>
      </c>
      <c r="B2211" s="10" t="s">
        <v>126</v>
      </c>
      <c r="C2211" s="10" t="s">
        <v>34</v>
      </c>
      <c r="D2211" s="10" t="s">
        <v>27</v>
      </c>
      <c r="E2211" s="10" t="s">
        <v>24</v>
      </c>
      <c r="F2211" s="11" t="s">
        <v>1459</v>
      </c>
      <c r="G2211" s="10">
        <v>2013</v>
      </c>
      <c r="H2211" s="10">
        <v>469144809</v>
      </c>
      <c r="I2211" s="17" t="s">
        <v>1327</v>
      </c>
      <c r="J2211" s="18">
        <v>9229</v>
      </c>
      <c r="K2211" s="19">
        <v>205.7</v>
      </c>
      <c r="L2211" s="19">
        <v>117.11</v>
      </c>
      <c r="M2211" s="19">
        <f>Table1[[#This Row],[Unit_Selling Price]]-Table1[[#This Row],[Unit_Cost]]</f>
        <v>88.59</v>
      </c>
      <c r="N2211" s="19">
        <f>Table1[[#This Row],[Quantity]]*Table1[[#This Row],[unit_per Profit]]</f>
        <v>817597.11</v>
      </c>
    </row>
    <row r="2212" spans="1:14" x14ac:dyDescent="0.2">
      <c r="A2212" s="10" t="s">
        <v>46</v>
      </c>
      <c r="B2212" s="10" t="s">
        <v>83</v>
      </c>
      <c r="C2212" s="10" t="s">
        <v>77</v>
      </c>
      <c r="D2212" s="10" t="s">
        <v>27</v>
      </c>
      <c r="E2212" s="10" t="s">
        <v>43</v>
      </c>
      <c r="F2212" s="11" t="s">
        <v>302</v>
      </c>
      <c r="G2212" s="10">
        <v>2010</v>
      </c>
      <c r="H2212" s="10">
        <v>660053288</v>
      </c>
      <c r="I2212" s="17">
        <v>40221</v>
      </c>
      <c r="J2212" s="18">
        <v>3291</v>
      </c>
      <c r="K2212" s="19">
        <v>154.06</v>
      </c>
      <c r="L2212" s="19">
        <v>90.93</v>
      </c>
      <c r="M2212" s="19">
        <f>Table1[[#This Row],[Unit_Selling Price]]-Table1[[#This Row],[Unit_Cost]]</f>
        <v>63.13</v>
      </c>
      <c r="N2212" s="19">
        <f>Table1[[#This Row],[Quantity]]*Table1[[#This Row],[unit_per Profit]]</f>
        <v>207760.83</v>
      </c>
    </row>
    <row r="2213" spans="1:14" x14ac:dyDescent="0.2">
      <c r="A2213" s="10" t="s">
        <v>29</v>
      </c>
      <c r="B2213" s="10" t="s">
        <v>134</v>
      </c>
      <c r="C2213" s="10" t="s">
        <v>51</v>
      </c>
      <c r="D2213" s="10" t="s">
        <v>23</v>
      </c>
      <c r="E2213" s="10" t="s">
        <v>35</v>
      </c>
      <c r="F2213" s="11" t="s">
        <v>1233</v>
      </c>
      <c r="G2213" s="10">
        <v>2011</v>
      </c>
      <c r="H2213" s="10">
        <v>821916663</v>
      </c>
      <c r="I2213" s="17" t="s">
        <v>1379</v>
      </c>
      <c r="J2213" s="18">
        <v>2260</v>
      </c>
      <c r="K2213" s="19">
        <v>437.2</v>
      </c>
      <c r="L2213" s="19">
        <v>263.33</v>
      </c>
      <c r="M2213" s="19">
        <f>Table1[[#This Row],[Unit_Selling Price]]-Table1[[#This Row],[Unit_Cost]]</f>
        <v>173.87</v>
      </c>
      <c r="N2213" s="19">
        <f>Table1[[#This Row],[Quantity]]*Table1[[#This Row],[unit_per Profit]]</f>
        <v>392946.2</v>
      </c>
    </row>
    <row r="2214" spans="1:14" x14ac:dyDescent="0.2">
      <c r="A2214" s="10" t="s">
        <v>278</v>
      </c>
      <c r="B2214" s="10" t="s">
        <v>191</v>
      </c>
      <c r="C2214" s="10" t="s">
        <v>39</v>
      </c>
      <c r="D2214" s="10" t="s">
        <v>23</v>
      </c>
      <c r="E2214" s="10" t="s">
        <v>24</v>
      </c>
      <c r="F2214" s="11" t="s">
        <v>1534</v>
      </c>
      <c r="G2214" s="10">
        <v>2013</v>
      </c>
      <c r="H2214" s="10">
        <v>431346261</v>
      </c>
      <c r="I2214" s="17">
        <v>41521</v>
      </c>
      <c r="J2214" s="18">
        <v>3799</v>
      </c>
      <c r="K2214" s="19">
        <v>81.73</v>
      </c>
      <c r="L2214" s="19">
        <v>56.67</v>
      </c>
      <c r="M2214" s="19">
        <f>Table1[[#This Row],[Unit_Selling Price]]-Table1[[#This Row],[Unit_Cost]]</f>
        <v>25.06</v>
      </c>
      <c r="N2214" s="19">
        <f>Table1[[#This Row],[Quantity]]*Table1[[#This Row],[unit_per Profit]]</f>
        <v>95202.94</v>
      </c>
    </row>
    <row r="2215" spans="1:14" x14ac:dyDescent="0.2">
      <c r="A2215" s="10" t="s">
        <v>29</v>
      </c>
      <c r="B2215" s="10" t="s">
        <v>57</v>
      </c>
      <c r="C2215" s="10" t="s">
        <v>85</v>
      </c>
      <c r="D2215" s="10" t="s">
        <v>27</v>
      </c>
      <c r="E2215" s="10" t="s">
        <v>24</v>
      </c>
      <c r="F2215" s="11" t="s">
        <v>404</v>
      </c>
      <c r="G2215" s="10">
        <v>2010</v>
      </c>
      <c r="H2215" s="10">
        <v>835265910</v>
      </c>
      <c r="I2215" s="17">
        <v>40188</v>
      </c>
      <c r="J2215" s="18">
        <v>2599</v>
      </c>
      <c r="K2215" s="19">
        <v>668.27</v>
      </c>
      <c r="L2215" s="19">
        <v>502.54</v>
      </c>
      <c r="M2215" s="19">
        <f>Table1[[#This Row],[Unit_Selling Price]]-Table1[[#This Row],[Unit_Cost]]</f>
        <v>165.73</v>
      </c>
      <c r="N2215" s="19">
        <f>Table1[[#This Row],[Quantity]]*Table1[[#This Row],[unit_per Profit]]</f>
        <v>430732.27</v>
      </c>
    </row>
    <row r="2216" spans="1:14" x14ac:dyDescent="0.2">
      <c r="A2216" s="10" t="s">
        <v>278</v>
      </c>
      <c r="B2216" s="10" t="s">
        <v>271</v>
      </c>
      <c r="C2216" s="10" t="s">
        <v>51</v>
      </c>
      <c r="D2216" s="10" t="s">
        <v>23</v>
      </c>
      <c r="E2216" s="10" t="s">
        <v>28</v>
      </c>
      <c r="F2216" s="11">
        <v>42098</v>
      </c>
      <c r="G2216" s="10">
        <v>2015</v>
      </c>
      <c r="H2216" s="10">
        <v>300911939</v>
      </c>
      <c r="I2216" s="17" t="s">
        <v>903</v>
      </c>
      <c r="J2216" s="18">
        <v>5384</v>
      </c>
      <c r="K2216" s="19">
        <v>437.2</v>
      </c>
      <c r="L2216" s="19">
        <v>263.33</v>
      </c>
      <c r="M2216" s="19">
        <f>Table1[[#This Row],[Unit_Selling Price]]-Table1[[#This Row],[Unit_Cost]]</f>
        <v>173.87</v>
      </c>
      <c r="N2216" s="19">
        <f>Table1[[#This Row],[Quantity]]*Table1[[#This Row],[unit_per Profit]]</f>
        <v>936116.08</v>
      </c>
    </row>
    <row r="2217" spans="1:14" x14ac:dyDescent="0.2">
      <c r="A2217" s="10" t="s">
        <v>32</v>
      </c>
      <c r="B2217" s="10" t="s">
        <v>189</v>
      </c>
      <c r="C2217" s="10" t="s">
        <v>34</v>
      </c>
      <c r="D2217" s="10" t="s">
        <v>27</v>
      </c>
      <c r="E2217" s="10" t="s">
        <v>43</v>
      </c>
      <c r="F2217" s="11">
        <v>41008</v>
      </c>
      <c r="G2217" s="10">
        <v>2012</v>
      </c>
      <c r="H2217" s="10">
        <v>765833175</v>
      </c>
      <c r="I2217" s="17">
        <v>41253</v>
      </c>
      <c r="J2217" s="18">
        <v>5910</v>
      </c>
      <c r="K2217" s="19">
        <v>205.7</v>
      </c>
      <c r="L2217" s="19">
        <v>117.11</v>
      </c>
      <c r="M2217" s="19">
        <f>Table1[[#This Row],[Unit_Selling Price]]-Table1[[#This Row],[Unit_Cost]]</f>
        <v>88.59</v>
      </c>
      <c r="N2217" s="19">
        <f>Table1[[#This Row],[Quantity]]*Table1[[#This Row],[unit_per Profit]]</f>
        <v>523566.9</v>
      </c>
    </row>
    <row r="2218" spans="1:14" x14ac:dyDescent="0.2">
      <c r="A2218" s="10" t="s">
        <v>32</v>
      </c>
      <c r="B2218" s="10" t="s">
        <v>128</v>
      </c>
      <c r="C2218" s="10" t="s">
        <v>22</v>
      </c>
      <c r="D2218" s="10" t="s">
        <v>27</v>
      </c>
      <c r="E2218" s="10" t="s">
        <v>28</v>
      </c>
      <c r="F2218" s="11">
        <v>41066</v>
      </c>
      <c r="G2218" s="10">
        <v>2012</v>
      </c>
      <c r="H2218" s="10">
        <v>187890946</v>
      </c>
      <c r="I2218" s="17" t="s">
        <v>1568</v>
      </c>
      <c r="J2218" s="18">
        <v>9961</v>
      </c>
      <c r="K2218" s="19">
        <v>255.28</v>
      </c>
      <c r="L2218" s="19">
        <v>159.41999999999999</v>
      </c>
      <c r="M2218" s="19">
        <f>Table1[[#This Row],[Unit_Selling Price]]-Table1[[#This Row],[Unit_Cost]]</f>
        <v>95.86</v>
      </c>
      <c r="N2218" s="19">
        <f>Table1[[#This Row],[Quantity]]*Table1[[#This Row],[unit_per Profit]]</f>
        <v>954861.46</v>
      </c>
    </row>
    <row r="2219" spans="1:14" x14ac:dyDescent="0.2">
      <c r="A2219" s="10" t="s">
        <v>29</v>
      </c>
      <c r="B2219" s="10" t="s">
        <v>185</v>
      </c>
      <c r="C2219" s="10" t="s">
        <v>85</v>
      </c>
      <c r="D2219" s="10" t="s">
        <v>23</v>
      </c>
      <c r="E2219" s="10" t="s">
        <v>35</v>
      </c>
      <c r="F2219" s="11" t="s">
        <v>1070</v>
      </c>
      <c r="G2219" s="10">
        <v>2013</v>
      </c>
      <c r="H2219" s="10">
        <v>195259082</v>
      </c>
      <c r="I2219" s="17">
        <v>41588</v>
      </c>
      <c r="J2219" s="18">
        <v>356</v>
      </c>
      <c r="K2219" s="19">
        <v>668.27</v>
      </c>
      <c r="L2219" s="19">
        <v>502.54</v>
      </c>
      <c r="M2219" s="19">
        <f>Table1[[#This Row],[Unit_Selling Price]]-Table1[[#This Row],[Unit_Cost]]</f>
        <v>165.73</v>
      </c>
      <c r="N2219" s="19">
        <f>Table1[[#This Row],[Quantity]]*Table1[[#This Row],[unit_per Profit]]</f>
        <v>58999.88</v>
      </c>
    </row>
    <row r="2220" spans="1:14" x14ac:dyDescent="0.2">
      <c r="A2220" s="10" t="s">
        <v>59</v>
      </c>
      <c r="B2220" s="10" t="s">
        <v>148</v>
      </c>
      <c r="C2220" s="10" t="s">
        <v>39</v>
      </c>
      <c r="D2220" s="10" t="s">
        <v>27</v>
      </c>
      <c r="E2220" s="10" t="s">
        <v>43</v>
      </c>
      <c r="F2220" s="11" t="s">
        <v>952</v>
      </c>
      <c r="G2220" s="10">
        <v>2016</v>
      </c>
      <c r="H2220" s="10">
        <v>236423909</v>
      </c>
      <c r="I2220" s="17" t="s">
        <v>1487</v>
      </c>
      <c r="J2220" s="18">
        <v>1943</v>
      </c>
      <c r="K2220" s="19">
        <v>81.73</v>
      </c>
      <c r="L2220" s="19">
        <v>56.67</v>
      </c>
      <c r="M2220" s="19">
        <f>Table1[[#This Row],[Unit_Selling Price]]-Table1[[#This Row],[Unit_Cost]]</f>
        <v>25.06</v>
      </c>
      <c r="N2220" s="19">
        <f>Table1[[#This Row],[Quantity]]*Table1[[#This Row],[unit_per Profit]]</f>
        <v>48691.58</v>
      </c>
    </row>
    <row r="2221" spans="1:14" x14ac:dyDescent="0.2">
      <c r="A2221" s="10" t="s">
        <v>46</v>
      </c>
      <c r="B2221" s="10" t="s">
        <v>92</v>
      </c>
      <c r="C2221" s="10" t="s">
        <v>56</v>
      </c>
      <c r="D2221" s="10" t="s">
        <v>27</v>
      </c>
      <c r="E2221" s="10" t="s">
        <v>43</v>
      </c>
      <c r="F2221" s="11">
        <v>40797</v>
      </c>
      <c r="G2221" s="10">
        <v>2011</v>
      </c>
      <c r="H2221" s="10">
        <v>730184257</v>
      </c>
      <c r="I2221" s="17" t="s">
        <v>439</v>
      </c>
      <c r="J2221" s="18">
        <v>6603</v>
      </c>
      <c r="K2221" s="19">
        <v>421.89</v>
      </c>
      <c r="L2221" s="19">
        <v>364.69</v>
      </c>
      <c r="M2221" s="19">
        <f>Table1[[#This Row],[Unit_Selling Price]]-Table1[[#This Row],[Unit_Cost]]</f>
        <v>57.2</v>
      </c>
      <c r="N2221" s="19">
        <f>Table1[[#This Row],[Quantity]]*Table1[[#This Row],[unit_per Profit]]</f>
        <v>377691.6</v>
      </c>
    </row>
    <row r="2222" spans="1:14" x14ac:dyDescent="0.2">
      <c r="A2222" s="10" t="s">
        <v>46</v>
      </c>
      <c r="B2222" s="10" t="s">
        <v>137</v>
      </c>
      <c r="C2222" s="10" t="s">
        <v>56</v>
      </c>
      <c r="D2222" s="10" t="s">
        <v>23</v>
      </c>
      <c r="E2222" s="10" t="s">
        <v>24</v>
      </c>
      <c r="F2222" s="11">
        <v>41066</v>
      </c>
      <c r="G2222" s="10">
        <v>2012</v>
      </c>
      <c r="H2222" s="10">
        <v>815651452</v>
      </c>
      <c r="I2222" s="17" t="s">
        <v>547</v>
      </c>
      <c r="J2222" s="18">
        <v>8245</v>
      </c>
      <c r="K2222" s="19">
        <v>421.89</v>
      </c>
      <c r="L2222" s="19">
        <v>364.69</v>
      </c>
      <c r="M2222" s="19">
        <f>Table1[[#This Row],[Unit_Selling Price]]-Table1[[#This Row],[Unit_Cost]]</f>
        <v>57.2</v>
      </c>
      <c r="N2222" s="19">
        <f>Table1[[#This Row],[Quantity]]*Table1[[#This Row],[unit_per Profit]]</f>
        <v>471614</v>
      </c>
    </row>
    <row r="2223" spans="1:14" x14ac:dyDescent="0.2">
      <c r="A2223" s="10" t="s">
        <v>32</v>
      </c>
      <c r="B2223" s="10" t="s">
        <v>33</v>
      </c>
      <c r="C2223" s="10" t="s">
        <v>65</v>
      </c>
      <c r="D2223" s="10" t="s">
        <v>23</v>
      </c>
      <c r="E2223" s="10" t="s">
        <v>28</v>
      </c>
      <c r="F2223" s="11">
        <v>41827</v>
      </c>
      <c r="G2223" s="10">
        <v>2014</v>
      </c>
      <c r="H2223" s="10">
        <v>602249324</v>
      </c>
      <c r="I2223" s="17">
        <v>41920</v>
      </c>
      <c r="J2223" s="18">
        <v>7813</v>
      </c>
      <c r="K2223" s="19">
        <v>9.33</v>
      </c>
      <c r="L2223" s="19">
        <v>6.92</v>
      </c>
      <c r="M2223" s="19">
        <f>Table1[[#This Row],[Unit_Selling Price]]-Table1[[#This Row],[Unit_Cost]]</f>
        <v>2.41</v>
      </c>
      <c r="N2223" s="19">
        <f>Table1[[#This Row],[Quantity]]*Table1[[#This Row],[unit_per Profit]]</f>
        <v>18829.330000000002</v>
      </c>
    </row>
    <row r="2224" spans="1:14" x14ac:dyDescent="0.2">
      <c r="A2224" s="10" t="s">
        <v>46</v>
      </c>
      <c r="B2224" s="10" t="s">
        <v>146</v>
      </c>
      <c r="C2224" s="10" t="s">
        <v>26</v>
      </c>
      <c r="D2224" s="10" t="s">
        <v>27</v>
      </c>
      <c r="E2224" s="10" t="s">
        <v>43</v>
      </c>
      <c r="F2224" s="11" t="s">
        <v>993</v>
      </c>
      <c r="G2224" s="10">
        <v>2015</v>
      </c>
      <c r="H2224" s="10">
        <v>719714200</v>
      </c>
      <c r="I2224" s="17">
        <v>42158</v>
      </c>
      <c r="J2224" s="18">
        <v>8280</v>
      </c>
      <c r="K2224" s="19">
        <v>152.58000000000001</v>
      </c>
      <c r="L2224" s="19">
        <v>97.44</v>
      </c>
      <c r="M2224" s="19">
        <f>Table1[[#This Row],[Unit_Selling Price]]-Table1[[#This Row],[Unit_Cost]]</f>
        <v>55.14</v>
      </c>
      <c r="N2224" s="19">
        <f>Table1[[#This Row],[Quantity]]*Table1[[#This Row],[unit_per Profit]]</f>
        <v>456559.2</v>
      </c>
    </row>
    <row r="2225" spans="1:14" x14ac:dyDescent="0.2">
      <c r="A2225" s="10" t="s">
        <v>278</v>
      </c>
      <c r="B2225" s="10" t="s">
        <v>217</v>
      </c>
      <c r="C2225" s="10" t="s">
        <v>39</v>
      </c>
      <c r="D2225" s="10" t="s">
        <v>23</v>
      </c>
      <c r="E2225" s="10" t="s">
        <v>43</v>
      </c>
      <c r="F2225" s="11">
        <v>42350</v>
      </c>
      <c r="G2225" s="10">
        <v>2015</v>
      </c>
      <c r="H2225" s="10">
        <v>968094909</v>
      </c>
      <c r="I2225" s="17">
        <v>42552</v>
      </c>
      <c r="J2225" s="18">
        <v>9652</v>
      </c>
      <c r="K2225" s="19">
        <v>81.73</v>
      </c>
      <c r="L2225" s="19">
        <v>56.67</v>
      </c>
      <c r="M2225" s="19">
        <f>Table1[[#This Row],[Unit_Selling Price]]-Table1[[#This Row],[Unit_Cost]]</f>
        <v>25.06</v>
      </c>
      <c r="N2225" s="19">
        <f>Table1[[#This Row],[Quantity]]*Table1[[#This Row],[unit_per Profit]]</f>
        <v>241879.12</v>
      </c>
    </row>
    <row r="2226" spans="1:14" x14ac:dyDescent="0.2">
      <c r="A2226" s="10" t="s">
        <v>40</v>
      </c>
      <c r="B2226" s="10" t="s">
        <v>188</v>
      </c>
      <c r="C2226" s="10" t="s">
        <v>49</v>
      </c>
      <c r="D2226" s="10" t="s">
        <v>27</v>
      </c>
      <c r="E2226" s="10" t="s">
        <v>43</v>
      </c>
      <c r="F2226" s="11">
        <v>41066</v>
      </c>
      <c r="G2226" s="10">
        <v>2012</v>
      </c>
      <c r="H2226" s="10">
        <v>767752778</v>
      </c>
      <c r="I2226" s="17">
        <v>40975</v>
      </c>
      <c r="J2226" s="18">
        <v>3963</v>
      </c>
      <c r="K2226" s="19">
        <v>651.21</v>
      </c>
      <c r="L2226" s="19">
        <v>524.96</v>
      </c>
      <c r="M2226" s="19">
        <f>Table1[[#This Row],[Unit_Selling Price]]-Table1[[#This Row],[Unit_Cost]]</f>
        <v>126.25</v>
      </c>
      <c r="N2226" s="19">
        <f>Table1[[#This Row],[Quantity]]*Table1[[#This Row],[unit_per Profit]]</f>
        <v>500328.75</v>
      </c>
    </row>
    <row r="2227" spans="1:14" x14ac:dyDescent="0.2">
      <c r="A2227" s="10" t="s">
        <v>46</v>
      </c>
      <c r="B2227" s="10" t="s">
        <v>137</v>
      </c>
      <c r="C2227" s="10" t="s">
        <v>85</v>
      </c>
      <c r="D2227" s="10" t="s">
        <v>23</v>
      </c>
      <c r="E2227" s="10" t="s">
        <v>24</v>
      </c>
      <c r="F2227" s="11">
        <v>41186</v>
      </c>
      <c r="G2227" s="10">
        <v>2012</v>
      </c>
      <c r="H2227" s="10">
        <v>509361636</v>
      </c>
      <c r="I2227" s="17" t="s">
        <v>954</v>
      </c>
      <c r="J2227" s="18">
        <v>282</v>
      </c>
      <c r="K2227" s="19">
        <v>668.27</v>
      </c>
      <c r="L2227" s="19">
        <v>502.54</v>
      </c>
      <c r="M2227" s="19">
        <f>Table1[[#This Row],[Unit_Selling Price]]-Table1[[#This Row],[Unit_Cost]]</f>
        <v>165.73</v>
      </c>
      <c r="N2227" s="19">
        <f>Table1[[#This Row],[Quantity]]*Table1[[#This Row],[unit_per Profit]]</f>
        <v>46735.86</v>
      </c>
    </row>
    <row r="2228" spans="1:14" x14ac:dyDescent="0.2">
      <c r="A2228" s="10" t="s">
        <v>46</v>
      </c>
      <c r="B2228" s="10" t="s">
        <v>162</v>
      </c>
      <c r="C2228" s="10" t="s">
        <v>22</v>
      </c>
      <c r="D2228" s="10" t="s">
        <v>27</v>
      </c>
      <c r="E2228" s="10" t="s">
        <v>35</v>
      </c>
      <c r="F2228" s="11" t="s">
        <v>322</v>
      </c>
      <c r="G2228" s="10">
        <v>2016</v>
      </c>
      <c r="H2228" s="10">
        <v>203907811</v>
      </c>
      <c r="I2228" s="17" t="s">
        <v>1356</v>
      </c>
      <c r="J2228" s="18">
        <v>9707</v>
      </c>
      <c r="K2228" s="19">
        <v>255.28</v>
      </c>
      <c r="L2228" s="19">
        <v>159.41999999999999</v>
      </c>
      <c r="M2228" s="19">
        <f>Table1[[#This Row],[Unit_Selling Price]]-Table1[[#This Row],[Unit_Cost]]</f>
        <v>95.86</v>
      </c>
      <c r="N2228" s="19">
        <f>Table1[[#This Row],[Quantity]]*Table1[[#This Row],[unit_per Profit]]</f>
        <v>930513.02</v>
      </c>
    </row>
    <row r="2229" spans="1:14" x14ac:dyDescent="0.2">
      <c r="A2229" s="10" t="s">
        <v>37</v>
      </c>
      <c r="B2229" s="10" t="s">
        <v>50</v>
      </c>
      <c r="C2229" s="10" t="s">
        <v>39</v>
      </c>
      <c r="D2229" s="10" t="s">
        <v>27</v>
      </c>
      <c r="E2229" s="10" t="s">
        <v>24</v>
      </c>
      <c r="F2229" s="11" t="s">
        <v>1589</v>
      </c>
      <c r="G2229" s="10">
        <v>2016</v>
      </c>
      <c r="H2229" s="10">
        <v>832690131</v>
      </c>
      <c r="I2229" s="17" t="s">
        <v>1590</v>
      </c>
      <c r="J2229" s="18">
        <v>369</v>
      </c>
      <c r="K2229" s="19">
        <v>81.73</v>
      </c>
      <c r="L2229" s="19">
        <v>56.67</v>
      </c>
      <c r="M2229" s="19">
        <f>Table1[[#This Row],[Unit_Selling Price]]-Table1[[#This Row],[Unit_Cost]]</f>
        <v>25.06</v>
      </c>
      <c r="N2229" s="19">
        <f>Table1[[#This Row],[Quantity]]*Table1[[#This Row],[unit_per Profit]]</f>
        <v>9247.14</v>
      </c>
    </row>
    <row r="2230" spans="1:14" x14ac:dyDescent="0.2">
      <c r="A2230" s="10" t="s">
        <v>32</v>
      </c>
      <c r="B2230" s="10" t="s">
        <v>128</v>
      </c>
      <c r="C2230" s="10" t="s">
        <v>22</v>
      </c>
      <c r="D2230" s="10" t="s">
        <v>27</v>
      </c>
      <c r="E2230" s="10" t="s">
        <v>28</v>
      </c>
      <c r="F2230" s="11" t="s">
        <v>674</v>
      </c>
      <c r="G2230" s="10">
        <v>2011</v>
      </c>
      <c r="H2230" s="10">
        <v>297319924</v>
      </c>
      <c r="I2230" s="17" t="s">
        <v>921</v>
      </c>
      <c r="J2230" s="18">
        <v>2428</v>
      </c>
      <c r="K2230" s="19">
        <v>255.28</v>
      </c>
      <c r="L2230" s="19">
        <v>159.41999999999999</v>
      </c>
      <c r="M2230" s="19">
        <f>Table1[[#This Row],[Unit_Selling Price]]-Table1[[#This Row],[Unit_Cost]]</f>
        <v>95.86</v>
      </c>
      <c r="N2230" s="19">
        <f>Table1[[#This Row],[Quantity]]*Table1[[#This Row],[unit_per Profit]]</f>
        <v>232748.08</v>
      </c>
    </row>
    <row r="2231" spans="1:14" x14ac:dyDescent="0.2">
      <c r="A2231" s="10" t="s">
        <v>46</v>
      </c>
      <c r="B2231" s="10" t="s">
        <v>142</v>
      </c>
      <c r="C2231" s="10" t="s">
        <v>34</v>
      </c>
      <c r="D2231" s="10" t="s">
        <v>27</v>
      </c>
      <c r="E2231" s="10" t="s">
        <v>43</v>
      </c>
      <c r="F2231" s="11" t="s">
        <v>1078</v>
      </c>
      <c r="G2231" s="10">
        <v>2013</v>
      </c>
      <c r="H2231" s="10">
        <v>169721019</v>
      </c>
      <c r="I2231" s="17">
        <v>41345</v>
      </c>
      <c r="J2231" s="18">
        <v>3076</v>
      </c>
      <c r="K2231" s="19">
        <v>205.7</v>
      </c>
      <c r="L2231" s="19">
        <v>117.11</v>
      </c>
      <c r="M2231" s="19">
        <f>Table1[[#This Row],[Unit_Selling Price]]-Table1[[#This Row],[Unit_Cost]]</f>
        <v>88.59</v>
      </c>
      <c r="N2231" s="19">
        <f>Table1[[#This Row],[Quantity]]*Table1[[#This Row],[unit_per Profit]]</f>
        <v>272502.84000000003</v>
      </c>
    </row>
    <row r="2232" spans="1:14" x14ac:dyDescent="0.2">
      <c r="A2232" s="10" t="s">
        <v>40</v>
      </c>
      <c r="B2232" s="10" t="s">
        <v>203</v>
      </c>
      <c r="C2232" s="10" t="s">
        <v>49</v>
      </c>
      <c r="D2232" s="10" t="s">
        <v>27</v>
      </c>
      <c r="E2232" s="10" t="s">
        <v>35</v>
      </c>
      <c r="F2232" s="11" t="s">
        <v>429</v>
      </c>
      <c r="G2232" s="10">
        <v>2013</v>
      </c>
      <c r="H2232" s="10">
        <v>742129743</v>
      </c>
      <c r="I2232" s="17" t="s">
        <v>1403</v>
      </c>
      <c r="J2232" s="18">
        <v>1537</v>
      </c>
      <c r="K2232" s="19">
        <v>651.21</v>
      </c>
      <c r="L2232" s="19">
        <v>524.96</v>
      </c>
      <c r="M2232" s="19">
        <f>Table1[[#This Row],[Unit_Selling Price]]-Table1[[#This Row],[Unit_Cost]]</f>
        <v>126.25</v>
      </c>
      <c r="N2232" s="19">
        <f>Table1[[#This Row],[Quantity]]*Table1[[#This Row],[unit_per Profit]]</f>
        <v>194046.25</v>
      </c>
    </row>
    <row r="2233" spans="1:14" x14ac:dyDescent="0.2">
      <c r="A2233" s="10" t="s">
        <v>40</v>
      </c>
      <c r="B2233" s="10" t="s">
        <v>205</v>
      </c>
      <c r="C2233" s="10" t="s">
        <v>42</v>
      </c>
      <c r="D2233" s="10" t="s">
        <v>27</v>
      </c>
      <c r="E2233" s="10" t="s">
        <v>28</v>
      </c>
      <c r="F2233" s="11" t="s">
        <v>1293</v>
      </c>
      <c r="G2233" s="10">
        <v>2013</v>
      </c>
      <c r="H2233" s="10">
        <v>577094924</v>
      </c>
      <c r="I2233" s="17">
        <v>41369</v>
      </c>
      <c r="J2233" s="18">
        <v>4067</v>
      </c>
      <c r="K2233" s="19">
        <v>109.28</v>
      </c>
      <c r="L2233" s="19">
        <v>35.840000000000003</v>
      </c>
      <c r="M2233" s="19">
        <f>Table1[[#This Row],[Unit_Selling Price]]-Table1[[#This Row],[Unit_Cost]]</f>
        <v>73.44</v>
      </c>
      <c r="N2233" s="19">
        <f>Table1[[#This Row],[Quantity]]*Table1[[#This Row],[unit_per Profit]]</f>
        <v>298680.48</v>
      </c>
    </row>
    <row r="2234" spans="1:14" x14ac:dyDescent="0.2">
      <c r="A2234" s="10" t="s">
        <v>278</v>
      </c>
      <c r="B2234" s="10" t="s">
        <v>114</v>
      </c>
      <c r="C2234" s="10" t="s">
        <v>77</v>
      </c>
      <c r="D2234" s="10" t="s">
        <v>23</v>
      </c>
      <c r="E2234" s="10" t="s">
        <v>28</v>
      </c>
      <c r="F2234" s="11">
        <v>42828</v>
      </c>
      <c r="G2234" s="10">
        <v>2017</v>
      </c>
      <c r="H2234" s="10">
        <v>557477891</v>
      </c>
      <c r="I2234" s="17" t="s">
        <v>1591</v>
      </c>
      <c r="J2234" s="18">
        <v>8951</v>
      </c>
      <c r="K2234" s="19">
        <v>154.06</v>
      </c>
      <c r="L2234" s="19">
        <v>90.93</v>
      </c>
      <c r="M2234" s="19">
        <f>Table1[[#This Row],[Unit_Selling Price]]-Table1[[#This Row],[Unit_Cost]]</f>
        <v>63.13</v>
      </c>
      <c r="N2234" s="19">
        <f>Table1[[#This Row],[Quantity]]*Table1[[#This Row],[unit_per Profit]]</f>
        <v>565076.63</v>
      </c>
    </row>
    <row r="2235" spans="1:14" x14ac:dyDescent="0.2">
      <c r="A2235" s="10" t="s">
        <v>46</v>
      </c>
      <c r="B2235" s="10" t="s">
        <v>273</v>
      </c>
      <c r="C2235" s="10" t="s">
        <v>42</v>
      </c>
      <c r="D2235" s="10" t="s">
        <v>23</v>
      </c>
      <c r="E2235" s="10" t="s">
        <v>24</v>
      </c>
      <c r="F2235" s="11" t="s">
        <v>996</v>
      </c>
      <c r="G2235" s="10">
        <v>2011</v>
      </c>
      <c r="H2235" s="10">
        <v>736452472</v>
      </c>
      <c r="I2235" s="17">
        <v>40727</v>
      </c>
      <c r="J2235" s="18">
        <v>1507</v>
      </c>
      <c r="K2235" s="19">
        <v>109.28</v>
      </c>
      <c r="L2235" s="19">
        <v>35.840000000000003</v>
      </c>
      <c r="M2235" s="19">
        <f>Table1[[#This Row],[Unit_Selling Price]]-Table1[[#This Row],[Unit_Cost]]</f>
        <v>73.44</v>
      </c>
      <c r="N2235" s="19">
        <f>Table1[[#This Row],[Quantity]]*Table1[[#This Row],[unit_per Profit]]</f>
        <v>110674.08</v>
      </c>
    </row>
    <row r="2236" spans="1:14" x14ac:dyDescent="0.2">
      <c r="A2236" s="10" t="s">
        <v>278</v>
      </c>
      <c r="B2236" s="10" t="s">
        <v>53</v>
      </c>
      <c r="C2236" s="10" t="s">
        <v>65</v>
      </c>
      <c r="D2236" s="10" t="s">
        <v>27</v>
      </c>
      <c r="E2236" s="10" t="s">
        <v>24</v>
      </c>
      <c r="F2236" s="11">
        <v>41247</v>
      </c>
      <c r="G2236" s="10">
        <v>2012</v>
      </c>
      <c r="H2236" s="10">
        <v>787504994</v>
      </c>
      <c r="I2236" s="17">
        <v>41248</v>
      </c>
      <c r="J2236" s="18">
        <v>9083</v>
      </c>
      <c r="K2236" s="19">
        <v>9.33</v>
      </c>
      <c r="L2236" s="19">
        <v>6.92</v>
      </c>
      <c r="M2236" s="19">
        <f>Table1[[#This Row],[Unit_Selling Price]]-Table1[[#This Row],[Unit_Cost]]</f>
        <v>2.41</v>
      </c>
      <c r="N2236" s="19">
        <f>Table1[[#This Row],[Quantity]]*Table1[[#This Row],[unit_per Profit]]</f>
        <v>21890.03</v>
      </c>
    </row>
    <row r="2237" spans="1:14" x14ac:dyDescent="0.2">
      <c r="A2237" s="10" t="s">
        <v>37</v>
      </c>
      <c r="B2237" s="10" t="s">
        <v>48</v>
      </c>
      <c r="C2237" s="10" t="s">
        <v>65</v>
      </c>
      <c r="D2237" s="10" t="s">
        <v>23</v>
      </c>
      <c r="E2237" s="10" t="s">
        <v>28</v>
      </c>
      <c r="F2237" s="11" t="s">
        <v>608</v>
      </c>
      <c r="G2237" s="10">
        <v>2012</v>
      </c>
      <c r="H2237" s="10">
        <v>454434287</v>
      </c>
      <c r="I2237" s="17" t="s">
        <v>1592</v>
      </c>
      <c r="J2237" s="18">
        <v>6059</v>
      </c>
      <c r="K2237" s="19">
        <v>9.33</v>
      </c>
      <c r="L2237" s="19">
        <v>6.92</v>
      </c>
      <c r="M2237" s="19">
        <f>Table1[[#This Row],[Unit_Selling Price]]-Table1[[#This Row],[Unit_Cost]]</f>
        <v>2.41</v>
      </c>
      <c r="N2237" s="19">
        <f>Table1[[#This Row],[Quantity]]*Table1[[#This Row],[unit_per Profit]]</f>
        <v>14602.19</v>
      </c>
    </row>
    <row r="2238" spans="1:14" x14ac:dyDescent="0.2">
      <c r="A2238" s="10" t="s">
        <v>46</v>
      </c>
      <c r="B2238" s="10" t="s">
        <v>219</v>
      </c>
      <c r="C2238" s="10" t="s">
        <v>85</v>
      </c>
      <c r="D2238" s="10" t="s">
        <v>23</v>
      </c>
      <c r="E2238" s="10" t="s">
        <v>28</v>
      </c>
      <c r="F2238" s="11">
        <v>40920</v>
      </c>
      <c r="G2238" s="10">
        <v>2012</v>
      </c>
      <c r="H2238" s="10">
        <v>901351678</v>
      </c>
      <c r="I2238" s="17">
        <v>41011</v>
      </c>
      <c r="J2238" s="18">
        <v>8846</v>
      </c>
      <c r="K2238" s="19">
        <v>668.27</v>
      </c>
      <c r="L2238" s="19">
        <v>502.54</v>
      </c>
      <c r="M2238" s="19">
        <f>Table1[[#This Row],[Unit_Selling Price]]-Table1[[#This Row],[Unit_Cost]]</f>
        <v>165.73</v>
      </c>
      <c r="N2238" s="19">
        <f>Table1[[#This Row],[Quantity]]*Table1[[#This Row],[unit_per Profit]]</f>
        <v>1466047.58</v>
      </c>
    </row>
    <row r="2239" spans="1:14" x14ac:dyDescent="0.2">
      <c r="A2239" s="10" t="s">
        <v>32</v>
      </c>
      <c r="B2239" s="10" t="s">
        <v>81</v>
      </c>
      <c r="C2239" s="10" t="s">
        <v>31</v>
      </c>
      <c r="D2239" s="10" t="s">
        <v>23</v>
      </c>
      <c r="E2239" s="10" t="s">
        <v>35</v>
      </c>
      <c r="F2239" s="11" t="s">
        <v>1593</v>
      </c>
      <c r="G2239" s="10">
        <v>2010</v>
      </c>
      <c r="H2239" s="10">
        <v>662680995</v>
      </c>
      <c r="I2239" s="17">
        <v>40461</v>
      </c>
      <c r="J2239" s="18">
        <v>888</v>
      </c>
      <c r="K2239" s="19">
        <v>47.45</v>
      </c>
      <c r="L2239" s="19">
        <v>31.79</v>
      </c>
      <c r="M2239" s="19">
        <f>Table1[[#This Row],[Unit_Selling Price]]-Table1[[#This Row],[Unit_Cost]]</f>
        <v>15.66</v>
      </c>
      <c r="N2239" s="19">
        <f>Table1[[#This Row],[Quantity]]*Table1[[#This Row],[unit_per Profit]]</f>
        <v>13906.08</v>
      </c>
    </row>
    <row r="2240" spans="1:14" x14ac:dyDescent="0.2">
      <c r="A2240" s="10" t="s">
        <v>29</v>
      </c>
      <c r="B2240" s="10" t="s">
        <v>130</v>
      </c>
      <c r="C2240" s="10" t="s">
        <v>42</v>
      </c>
      <c r="D2240" s="10" t="s">
        <v>23</v>
      </c>
      <c r="E2240" s="10" t="s">
        <v>28</v>
      </c>
      <c r="F2240" s="11" t="s">
        <v>1594</v>
      </c>
      <c r="G2240" s="10">
        <v>2012</v>
      </c>
      <c r="H2240" s="10">
        <v>593158566</v>
      </c>
      <c r="I2240" s="17" t="s">
        <v>807</v>
      </c>
      <c r="J2240" s="18">
        <v>7656</v>
      </c>
      <c r="K2240" s="19">
        <v>109.28</v>
      </c>
      <c r="L2240" s="19">
        <v>35.840000000000003</v>
      </c>
      <c r="M2240" s="19">
        <f>Table1[[#This Row],[Unit_Selling Price]]-Table1[[#This Row],[Unit_Cost]]</f>
        <v>73.44</v>
      </c>
      <c r="N2240" s="19">
        <f>Table1[[#This Row],[Quantity]]*Table1[[#This Row],[unit_per Profit]]</f>
        <v>562256.64000000001</v>
      </c>
    </row>
    <row r="2241" spans="1:14" x14ac:dyDescent="0.2">
      <c r="A2241" s="10" t="s">
        <v>29</v>
      </c>
      <c r="B2241" s="10" t="s">
        <v>112</v>
      </c>
      <c r="C2241" s="10" t="s">
        <v>77</v>
      </c>
      <c r="D2241" s="10" t="s">
        <v>27</v>
      </c>
      <c r="E2241" s="10" t="s">
        <v>28</v>
      </c>
      <c r="F2241" s="11" t="s">
        <v>802</v>
      </c>
      <c r="G2241" s="10">
        <v>2014</v>
      </c>
      <c r="H2241" s="10">
        <v>717833220</v>
      </c>
      <c r="I2241" s="17">
        <v>41702</v>
      </c>
      <c r="J2241" s="18">
        <v>1657</v>
      </c>
      <c r="K2241" s="19">
        <v>154.06</v>
      </c>
      <c r="L2241" s="19">
        <v>90.93</v>
      </c>
      <c r="M2241" s="19">
        <f>Table1[[#This Row],[Unit_Selling Price]]-Table1[[#This Row],[Unit_Cost]]</f>
        <v>63.13</v>
      </c>
      <c r="N2241" s="19">
        <f>Table1[[#This Row],[Quantity]]*Table1[[#This Row],[unit_per Profit]]</f>
        <v>104606.41</v>
      </c>
    </row>
    <row r="2242" spans="1:14" x14ac:dyDescent="0.2">
      <c r="A2242" s="10" t="s">
        <v>29</v>
      </c>
      <c r="B2242" s="10" t="s">
        <v>88</v>
      </c>
      <c r="C2242" s="10" t="s">
        <v>77</v>
      </c>
      <c r="D2242" s="10" t="s">
        <v>23</v>
      </c>
      <c r="E2242" s="10" t="s">
        <v>43</v>
      </c>
      <c r="F2242" s="11" t="s">
        <v>440</v>
      </c>
      <c r="G2242" s="10">
        <v>2013</v>
      </c>
      <c r="H2242" s="10">
        <v>682066285</v>
      </c>
      <c r="I2242" s="17" t="s">
        <v>837</v>
      </c>
      <c r="J2242" s="18">
        <v>7426</v>
      </c>
      <c r="K2242" s="19">
        <v>154.06</v>
      </c>
      <c r="L2242" s="19">
        <v>90.93</v>
      </c>
      <c r="M2242" s="19">
        <f>Table1[[#This Row],[Unit_Selling Price]]-Table1[[#This Row],[Unit_Cost]]</f>
        <v>63.13</v>
      </c>
      <c r="N2242" s="19">
        <f>Table1[[#This Row],[Quantity]]*Table1[[#This Row],[unit_per Profit]]</f>
        <v>468803.38</v>
      </c>
    </row>
    <row r="2243" spans="1:14" x14ac:dyDescent="0.2">
      <c r="A2243" s="10" t="s">
        <v>46</v>
      </c>
      <c r="B2243" s="10" t="s">
        <v>222</v>
      </c>
      <c r="C2243" s="10" t="s">
        <v>42</v>
      </c>
      <c r="D2243" s="10" t="s">
        <v>23</v>
      </c>
      <c r="E2243" s="10" t="s">
        <v>24</v>
      </c>
      <c r="F2243" s="11" t="s">
        <v>537</v>
      </c>
      <c r="G2243" s="10">
        <v>2011</v>
      </c>
      <c r="H2243" s="10">
        <v>201531589</v>
      </c>
      <c r="I2243" s="17">
        <v>41153</v>
      </c>
      <c r="J2243" s="18">
        <v>6530</v>
      </c>
      <c r="K2243" s="19">
        <v>109.28</v>
      </c>
      <c r="L2243" s="19">
        <v>35.840000000000003</v>
      </c>
      <c r="M2243" s="19">
        <f>Table1[[#This Row],[Unit_Selling Price]]-Table1[[#This Row],[Unit_Cost]]</f>
        <v>73.44</v>
      </c>
      <c r="N2243" s="19">
        <f>Table1[[#This Row],[Quantity]]*Table1[[#This Row],[unit_per Profit]]</f>
        <v>479563.2</v>
      </c>
    </row>
    <row r="2244" spans="1:14" x14ac:dyDescent="0.2">
      <c r="A2244" s="10" t="s">
        <v>29</v>
      </c>
      <c r="B2244" s="10" t="s">
        <v>185</v>
      </c>
      <c r="C2244" s="10" t="s">
        <v>34</v>
      </c>
      <c r="D2244" s="10" t="s">
        <v>23</v>
      </c>
      <c r="E2244" s="10" t="s">
        <v>43</v>
      </c>
      <c r="F2244" s="11" t="s">
        <v>1024</v>
      </c>
      <c r="G2244" s="10">
        <v>2013</v>
      </c>
      <c r="H2244" s="10">
        <v>412215459</v>
      </c>
      <c r="I2244" s="17" t="s">
        <v>604</v>
      </c>
      <c r="J2244" s="18">
        <v>2569</v>
      </c>
      <c r="K2244" s="19">
        <v>205.7</v>
      </c>
      <c r="L2244" s="19">
        <v>117.11</v>
      </c>
      <c r="M2244" s="19">
        <f>Table1[[#This Row],[Unit_Selling Price]]-Table1[[#This Row],[Unit_Cost]]</f>
        <v>88.59</v>
      </c>
      <c r="N2244" s="19">
        <f>Table1[[#This Row],[Quantity]]*Table1[[#This Row],[unit_per Profit]]</f>
        <v>227587.71</v>
      </c>
    </row>
    <row r="2245" spans="1:14" x14ac:dyDescent="0.2">
      <c r="A2245" s="10" t="s">
        <v>32</v>
      </c>
      <c r="B2245" s="10" t="s">
        <v>96</v>
      </c>
      <c r="C2245" s="10" t="s">
        <v>51</v>
      </c>
      <c r="D2245" s="10" t="s">
        <v>27</v>
      </c>
      <c r="E2245" s="10" t="s">
        <v>35</v>
      </c>
      <c r="F2245" s="11" t="s">
        <v>1595</v>
      </c>
      <c r="G2245" s="10">
        <v>2017</v>
      </c>
      <c r="H2245" s="10">
        <v>720416724</v>
      </c>
      <c r="I2245" s="17">
        <v>43072</v>
      </c>
      <c r="J2245" s="18">
        <v>6173</v>
      </c>
      <c r="K2245" s="19">
        <v>437.2</v>
      </c>
      <c r="L2245" s="19">
        <v>263.33</v>
      </c>
      <c r="M2245" s="19">
        <f>Table1[[#This Row],[Unit_Selling Price]]-Table1[[#This Row],[Unit_Cost]]</f>
        <v>173.87</v>
      </c>
      <c r="N2245" s="19">
        <f>Table1[[#This Row],[Quantity]]*Table1[[#This Row],[unit_per Profit]]</f>
        <v>1073299.51</v>
      </c>
    </row>
    <row r="2246" spans="1:14" x14ac:dyDescent="0.2">
      <c r="A2246" s="10" t="s">
        <v>29</v>
      </c>
      <c r="B2246" s="10" t="s">
        <v>44</v>
      </c>
      <c r="C2246" s="10" t="s">
        <v>49</v>
      </c>
      <c r="D2246" s="10" t="s">
        <v>27</v>
      </c>
      <c r="E2246" s="10" t="s">
        <v>28</v>
      </c>
      <c r="F2246" s="11">
        <v>40214</v>
      </c>
      <c r="G2246" s="10">
        <v>2010</v>
      </c>
      <c r="H2246" s="10">
        <v>152746713</v>
      </c>
      <c r="I2246" s="17">
        <v>40395</v>
      </c>
      <c r="J2246" s="18">
        <v>2</v>
      </c>
      <c r="K2246" s="19">
        <v>651.21</v>
      </c>
      <c r="L2246" s="19">
        <v>524.96</v>
      </c>
      <c r="M2246" s="19">
        <f>Table1[[#This Row],[Unit_Selling Price]]-Table1[[#This Row],[Unit_Cost]]</f>
        <v>126.25</v>
      </c>
      <c r="N2246" s="19">
        <f>Table1[[#This Row],[Quantity]]*Table1[[#This Row],[unit_per Profit]]</f>
        <v>252.5</v>
      </c>
    </row>
    <row r="2247" spans="1:14" x14ac:dyDescent="0.2">
      <c r="A2247" s="10" t="s">
        <v>46</v>
      </c>
      <c r="B2247" s="10" t="s">
        <v>269</v>
      </c>
      <c r="C2247" s="10" t="s">
        <v>49</v>
      </c>
      <c r="D2247" s="10" t="s">
        <v>27</v>
      </c>
      <c r="E2247" s="10" t="s">
        <v>24</v>
      </c>
      <c r="F2247" s="11" t="s">
        <v>1596</v>
      </c>
      <c r="G2247" s="10">
        <v>2014</v>
      </c>
      <c r="H2247" s="10">
        <v>506129252</v>
      </c>
      <c r="I2247" s="17" t="s">
        <v>1130</v>
      </c>
      <c r="J2247" s="18">
        <v>3748</v>
      </c>
      <c r="K2247" s="19">
        <v>651.21</v>
      </c>
      <c r="L2247" s="19">
        <v>524.96</v>
      </c>
      <c r="M2247" s="19">
        <f>Table1[[#This Row],[Unit_Selling Price]]-Table1[[#This Row],[Unit_Cost]]</f>
        <v>126.25</v>
      </c>
      <c r="N2247" s="19">
        <f>Table1[[#This Row],[Quantity]]*Table1[[#This Row],[unit_per Profit]]</f>
        <v>473185</v>
      </c>
    </row>
    <row r="2248" spans="1:14" x14ac:dyDescent="0.2">
      <c r="A2248" s="10" t="s">
        <v>37</v>
      </c>
      <c r="B2248" s="10" t="s">
        <v>178</v>
      </c>
      <c r="C2248" s="10" t="s">
        <v>56</v>
      </c>
      <c r="D2248" s="10" t="s">
        <v>23</v>
      </c>
      <c r="E2248" s="10" t="s">
        <v>43</v>
      </c>
      <c r="F2248" s="11" t="s">
        <v>1528</v>
      </c>
      <c r="G2248" s="10">
        <v>2013</v>
      </c>
      <c r="H2248" s="10">
        <v>497800672</v>
      </c>
      <c r="I2248" s="17">
        <v>41435</v>
      </c>
      <c r="J2248" s="18">
        <v>9136</v>
      </c>
      <c r="K2248" s="19">
        <v>421.89</v>
      </c>
      <c r="L2248" s="19">
        <v>364.69</v>
      </c>
      <c r="M2248" s="19">
        <f>Table1[[#This Row],[Unit_Selling Price]]-Table1[[#This Row],[Unit_Cost]]</f>
        <v>57.2</v>
      </c>
      <c r="N2248" s="19">
        <f>Table1[[#This Row],[Quantity]]*Table1[[#This Row],[unit_per Profit]]</f>
        <v>522579.20000000001</v>
      </c>
    </row>
    <row r="2249" spans="1:14" x14ac:dyDescent="0.2">
      <c r="A2249" s="10" t="s">
        <v>29</v>
      </c>
      <c r="B2249" s="10" t="s">
        <v>187</v>
      </c>
      <c r="C2249" s="10" t="s">
        <v>34</v>
      </c>
      <c r="D2249" s="10" t="s">
        <v>23</v>
      </c>
      <c r="E2249" s="10" t="s">
        <v>24</v>
      </c>
      <c r="F2249" s="11">
        <v>41426</v>
      </c>
      <c r="G2249" s="10">
        <v>2013</v>
      </c>
      <c r="H2249" s="10">
        <v>715309798</v>
      </c>
      <c r="I2249" s="17">
        <v>41549</v>
      </c>
      <c r="J2249" s="18">
        <v>4920</v>
      </c>
      <c r="K2249" s="19">
        <v>205.7</v>
      </c>
      <c r="L2249" s="19">
        <v>117.11</v>
      </c>
      <c r="M2249" s="19">
        <f>Table1[[#This Row],[Unit_Selling Price]]-Table1[[#This Row],[Unit_Cost]]</f>
        <v>88.59</v>
      </c>
      <c r="N2249" s="19">
        <f>Table1[[#This Row],[Quantity]]*Table1[[#This Row],[unit_per Profit]]</f>
        <v>435862.8</v>
      </c>
    </row>
    <row r="2250" spans="1:14" x14ac:dyDescent="0.2">
      <c r="A2250" s="10" t="s">
        <v>29</v>
      </c>
      <c r="B2250" s="10" t="s">
        <v>213</v>
      </c>
      <c r="C2250" s="10" t="s">
        <v>65</v>
      </c>
      <c r="D2250" s="10" t="s">
        <v>23</v>
      </c>
      <c r="E2250" s="10" t="s">
        <v>35</v>
      </c>
      <c r="F2250" s="11">
        <v>40186</v>
      </c>
      <c r="G2250" s="10">
        <v>2010</v>
      </c>
      <c r="H2250" s="10">
        <v>466517961</v>
      </c>
      <c r="I2250" s="17">
        <v>40368</v>
      </c>
      <c r="J2250" s="18">
        <v>1886</v>
      </c>
      <c r="K2250" s="19">
        <v>9.33</v>
      </c>
      <c r="L2250" s="19">
        <v>6.92</v>
      </c>
      <c r="M2250" s="19">
        <f>Table1[[#This Row],[Unit_Selling Price]]-Table1[[#This Row],[Unit_Cost]]</f>
        <v>2.41</v>
      </c>
      <c r="N2250" s="19">
        <f>Table1[[#This Row],[Quantity]]*Table1[[#This Row],[unit_per Profit]]</f>
        <v>4545.26</v>
      </c>
    </row>
    <row r="2251" spans="1:14" x14ac:dyDescent="0.2">
      <c r="A2251" s="10" t="s">
        <v>37</v>
      </c>
      <c r="B2251" s="10" t="s">
        <v>102</v>
      </c>
      <c r="C2251" s="10" t="s">
        <v>65</v>
      </c>
      <c r="D2251" s="10" t="s">
        <v>23</v>
      </c>
      <c r="E2251" s="10" t="s">
        <v>28</v>
      </c>
      <c r="F2251" s="11">
        <v>42441</v>
      </c>
      <c r="G2251" s="10">
        <v>2016</v>
      </c>
      <c r="H2251" s="10">
        <v>929598987</v>
      </c>
      <c r="I2251" s="17">
        <v>42795</v>
      </c>
      <c r="J2251" s="18">
        <v>7853</v>
      </c>
      <c r="K2251" s="19">
        <v>9.33</v>
      </c>
      <c r="L2251" s="19">
        <v>6.92</v>
      </c>
      <c r="M2251" s="19">
        <f>Table1[[#This Row],[Unit_Selling Price]]-Table1[[#This Row],[Unit_Cost]]</f>
        <v>2.41</v>
      </c>
      <c r="N2251" s="19">
        <f>Table1[[#This Row],[Quantity]]*Table1[[#This Row],[unit_per Profit]]</f>
        <v>18925.73</v>
      </c>
    </row>
    <row r="2252" spans="1:14" x14ac:dyDescent="0.2">
      <c r="A2252" s="10" t="s">
        <v>37</v>
      </c>
      <c r="B2252" s="10" t="s">
        <v>139</v>
      </c>
      <c r="C2252" s="10" t="s">
        <v>65</v>
      </c>
      <c r="D2252" s="10" t="s">
        <v>23</v>
      </c>
      <c r="E2252" s="10" t="s">
        <v>35</v>
      </c>
      <c r="F2252" s="11" t="s">
        <v>483</v>
      </c>
      <c r="G2252" s="10">
        <v>2013</v>
      </c>
      <c r="H2252" s="10">
        <v>203039205</v>
      </c>
      <c r="I2252" s="17" t="s">
        <v>502</v>
      </c>
      <c r="J2252" s="18">
        <v>2667</v>
      </c>
      <c r="K2252" s="19">
        <v>9.33</v>
      </c>
      <c r="L2252" s="19">
        <v>6.92</v>
      </c>
      <c r="M2252" s="19">
        <f>Table1[[#This Row],[Unit_Selling Price]]-Table1[[#This Row],[Unit_Cost]]</f>
        <v>2.41</v>
      </c>
      <c r="N2252" s="19">
        <f>Table1[[#This Row],[Quantity]]*Table1[[#This Row],[unit_per Profit]]</f>
        <v>6427.47</v>
      </c>
    </row>
    <row r="2253" spans="1:14" x14ac:dyDescent="0.2">
      <c r="A2253" s="10" t="s">
        <v>46</v>
      </c>
      <c r="B2253" s="10" t="s">
        <v>98</v>
      </c>
      <c r="C2253" s="10" t="s">
        <v>51</v>
      </c>
      <c r="D2253" s="10" t="s">
        <v>23</v>
      </c>
      <c r="E2253" s="10" t="s">
        <v>28</v>
      </c>
      <c r="F2253" s="11" t="s">
        <v>1597</v>
      </c>
      <c r="G2253" s="10">
        <v>2016</v>
      </c>
      <c r="H2253" s="10">
        <v>955637443</v>
      </c>
      <c r="I2253" s="17">
        <v>42621</v>
      </c>
      <c r="J2253" s="18">
        <v>3210</v>
      </c>
      <c r="K2253" s="19">
        <v>437.2</v>
      </c>
      <c r="L2253" s="19">
        <v>263.33</v>
      </c>
      <c r="M2253" s="19">
        <f>Table1[[#This Row],[Unit_Selling Price]]-Table1[[#This Row],[Unit_Cost]]</f>
        <v>173.87</v>
      </c>
      <c r="N2253" s="19">
        <f>Table1[[#This Row],[Quantity]]*Table1[[#This Row],[unit_per Profit]]</f>
        <v>558122.69999999995</v>
      </c>
    </row>
    <row r="2254" spans="1:14" x14ac:dyDescent="0.2">
      <c r="A2254" s="10" t="s">
        <v>46</v>
      </c>
      <c r="B2254" s="10" t="s">
        <v>78</v>
      </c>
      <c r="C2254" s="10" t="s">
        <v>31</v>
      </c>
      <c r="D2254" s="10" t="s">
        <v>23</v>
      </c>
      <c r="E2254" s="10" t="s">
        <v>35</v>
      </c>
      <c r="F2254" s="11">
        <v>41523</v>
      </c>
      <c r="G2254" s="10">
        <v>2013</v>
      </c>
      <c r="H2254" s="10">
        <v>976505029</v>
      </c>
      <c r="I2254" s="17" t="s">
        <v>741</v>
      </c>
      <c r="J2254" s="18">
        <v>8393</v>
      </c>
      <c r="K2254" s="19">
        <v>47.45</v>
      </c>
      <c r="L2254" s="19">
        <v>31.79</v>
      </c>
      <c r="M2254" s="19">
        <f>Table1[[#This Row],[Unit_Selling Price]]-Table1[[#This Row],[Unit_Cost]]</f>
        <v>15.66</v>
      </c>
      <c r="N2254" s="19">
        <f>Table1[[#This Row],[Quantity]]*Table1[[#This Row],[unit_per Profit]]</f>
        <v>131434.38</v>
      </c>
    </row>
    <row r="2255" spans="1:14" x14ac:dyDescent="0.2">
      <c r="A2255" s="10" t="s">
        <v>29</v>
      </c>
      <c r="B2255" s="10" t="s">
        <v>111</v>
      </c>
      <c r="C2255" s="10" t="s">
        <v>56</v>
      </c>
      <c r="D2255" s="10" t="s">
        <v>27</v>
      </c>
      <c r="E2255" s="10" t="s">
        <v>28</v>
      </c>
      <c r="F2255" s="11" t="s">
        <v>1533</v>
      </c>
      <c r="G2255" s="10">
        <v>2011</v>
      </c>
      <c r="H2255" s="10">
        <v>825065791</v>
      </c>
      <c r="I2255" s="17" t="s">
        <v>1549</v>
      </c>
      <c r="J2255" s="18">
        <v>4157</v>
      </c>
      <c r="K2255" s="19">
        <v>421.89</v>
      </c>
      <c r="L2255" s="19">
        <v>364.69</v>
      </c>
      <c r="M2255" s="19">
        <f>Table1[[#This Row],[Unit_Selling Price]]-Table1[[#This Row],[Unit_Cost]]</f>
        <v>57.2</v>
      </c>
      <c r="N2255" s="19">
        <f>Table1[[#This Row],[Quantity]]*Table1[[#This Row],[unit_per Profit]]</f>
        <v>237780.4</v>
      </c>
    </row>
    <row r="2256" spans="1:14" x14ac:dyDescent="0.2">
      <c r="A2256" s="10" t="s">
        <v>46</v>
      </c>
      <c r="B2256" s="10" t="s">
        <v>220</v>
      </c>
      <c r="C2256" s="10" t="s">
        <v>56</v>
      </c>
      <c r="D2256" s="10" t="s">
        <v>27</v>
      </c>
      <c r="E2256" s="10" t="s">
        <v>24</v>
      </c>
      <c r="F2256" s="11">
        <v>40702</v>
      </c>
      <c r="G2256" s="10">
        <v>2011</v>
      </c>
      <c r="H2256" s="10">
        <v>681056058</v>
      </c>
      <c r="I2256" s="17">
        <v>40855</v>
      </c>
      <c r="J2256" s="18">
        <v>8477</v>
      </c>
      <c r="K2256" s="19">
        <v>421.89</v>
      </c>
      <c r="L2256" s="19">
        <v>364.69</v>
      </c>
      <c r="M2256" s="19">
        <f>Table1[[#This Row],[Unit_Selling Price]]-Table1[[#This Row],[Unit_Cost]]</f>
        <v>57.2</v>
      </c>
      <c r="N2256" s="19">
        <f>Table1[[#This Row],[Quantity]]*Table1[[#This Row],[unit_per Profit]]</f>
        <v>484884.4</v>
      </c>
    </row>
    <row r="2257" spans="1:14" x14ac:dyDescent="0.2">
      <c r="A2257" s="10" t="s">
        <v>40</v>
      </c>
      <c r="B2257" s="10" t="s">
        <v>221</v>
      </c>
      <c r="C2257" s="10" t="s">
        <v>42</v>
      </c>
      <c r="D2257" s="10" t="s">
        <v>23</v>
      </c>
      <c r="E2257" s="10" t="s">
        <v>35</v>
      </c>
      <c r="F2257" s="11" t="s">
        <v>978</v>
      </c>
      <c r="G2257" s="10">
        <v>2011</v>
      </c>
      <c r="H2257" s="10">
        <v>794524657</v>
      </c>
      <c r="I2257" s="17" t="s">
        <v>1411</v>
      </c>
      <c r="J2257" s="18">
        <v>6357</v>
      </c>
      <c r="K2257" s="19">
        <v>109.28</v>
      </c>
      <c r="L2257" s="19">
        <v>35.840000000000003</v>
      </c>
      <c r="M2257" s="19">
        <f>Table1[[#This Row],[Unit_Selling Price]]-Table1[[#This Row],[Unit_Cost]]</f>
        <v>73.44</v>
      </c>
      <c r="N2257" s="19">
        <f>Table1[[#This Row],[Quantity]]*Table1[[#This Row],[unit_per Profit]]</f>
        <v>466858.08</v>
      </c>
    </row>
    <row r="2258" spans="1:14" x14ac:dyDescent="0.2">
      <c r="A2258" s="10" t="s">
        <v>46</v>
      </c>
      <c r="B2258" s="10" t="s">
        <v>207</v>
      </c>
      <c r="C2258" s="10" t="s">
        <v>42</v>
      </c>
      <c r="D2258" s="10" t="s">
        <v>27</v>
      </c>
      <c r="E2258" s="10" t="s">
        <v>43</v>
      </c>
      <c r="F2258" s="11">
        <v>40520</v>
      </c>
      <c r="G2258" s="10">
        <v>2010</v>
      </c>
      <c r="H2258" s="10">
        <v>135832917</v>
      </c>
      <c r="I2258" s="17" t="s">
        <v>805</v>
      </c>
      <c r="J2258" s="18">
        <v>4834</v>
      </c>
      <c r="K2258" s="19">
        <v>109.28</v>
      </c>
      <c r="L2258" s="19">
        <v>35.840000000000003</v>
      </c>
      <c r="M2258" s="19">
        <f>Table1[[#This Row],[Unit_Selling Price]]-Table1[[#This Row],[Unit_Cost]]</f>
        <v>73.44</v>
      </c>
      <c r="N2258" s="19">
        <f>Table1[[#This Row],[Quantity]]*Table1[[#This Row],[unit_per Profit]]</f>
        <v>355008.96</v>
      </c>
    </row>
    <row r="2259" spans="1:14" x14ac:dyDescent="0.2">
      <c r="A2259" s="10" t="s">
        <v>46</v>
      </c>
      <c r="B2259" s="10" t="s">
        <v>143</v>
      </c>
      <c r="C2259" s="10" t="s">
        <v>65</v>
      </c>
      <c r="D2259" s="10" t="s">
        <v>27</v>
      </c>
      <c r="E2259" s="10" t="s">
        <v>24</v>
      </c>
      <c r="F2259" s="11" t="s">
        <v>1432</v>
      </c>
      <c r="G2259" s="10">
        <v>2012</v>
      </c>
      <c r="H2259" s="10">
        <v>445654666</v>
      </c>
      <c r="I2259" s="17">
        <v>41223</v>
      </c>
      <c r="J2259" s="18">
        <v>7974</v>
      </c>
      <c r="K2259" s="19">
        <v>9.33</v>
      </c>
      <c r="L2259" s="19">
        <v>6.92</v>
      </c>
      <c r="M2259" s="19">
        <f>Table1[[#This Row],[Unit_Selling Price]]-Table1[[#This Row],[Unit_Cost]]</f>
        <v>2.41</v>
      </c>
      <c r="N2259" s="19">
        <f>Table1[[#This Row],[Quantity]]*Table1[[#This Row],[unit_per Profit]]</f>
        <v>19217.34</v>
      </c>
    </row>
    <row r="2260" spans="1:14" x14ac:dyDescent="0.2">
      <c r="A2260" s="10" t="s">
        <v>29</v>
      </c>
      <c r="B2260" s="10" t="s">
        <v>198</v>
      </c>
      <c r="C2260" s="10" t="s">
        <v>49</v>
      </c>
      <c r="D2260" s="10" t="s">
        <v>23</v>
      </c>
      <c r="E2260" s="10" t="s">
        <v>35</v>
      </c>
      <c r="F2260" s="11" t="s">
        <v>824</v>
      </c>
      <c r="G2260" s="10">
        <v>2015</v>
      </c>
      <c r="H2260" s="10">
        <v>384976232</v>
      </c>
      <c r="I2260" s="17">
        <v>42067</v>
      </c>
      <c r="J2260" s="18">
        <v>1877</v>
      </c>
      <c r="K2260" s="19">
        <v>651.21</v>
      </c>
      <c r="L2260" s="19">
        <v>524.96</v>
      </c>
      <c r="M2260" s="19">
        <f>Table1[[#This Row],[Unit_Selling Price]]-Table1[[#This Row],[Unit_Cost]]</f>
        <v>126.25</v>
      </c>
      <c r="N2260" s="19">
        <f>Table1[[#This Row],[Quantity]]*Table1[[#This Row],[unit_per Profit]]</f>
        <v>236971.25</v>
      </c>
    </row>
    <row r="2261" spans="1:14" x14ac:dyDescent="0.2">
      <c r="A2261" s="10" t="s">
        <v>40</v>
      </c>
      <c r="B2261" s="10" t="s">
        <v>188</v>
      </c>
      <c r="C2261" s="10" t="s">
        <v>22</v>
      </c>
      <c r="D2261" s="10" t="s">
        <v>27</v>
      </c>
      <c r="E2261" s="10" t="s">
        <v>28</v>
      </c>
      <c r="F2261" s="11" t="s">
        <v>1510</v>
      </c>
      <c r="G2261" s="10">
        <v>2012</v>
      </c>
      <c r="H2261" s="10">
        <v>485096442</v>
      </c>
      <c r="I2261" s="17">
        <v>41163</v>
      </c>
      <c r="J2261" s="18">
        <v>9672</v>
      </c>
      <c r="K2261" s="19">
        <v>255.28</v>
      </c>
      <c r="L2261" s="19">
        <v>159.41999999999999</v>
      </c>
      <c r="M2261" s="19">
        <f>Table1[[#This Row],[Unit_Selling Price]]-Table1[[#This Row],[Unit_Cost]]</f>
        <v>95.86</v>
      </c>
      <c r="N2261" s="19">
        <f>Table1[[#This Row],[Quantity]]*Table1[[#This Row],[unit_per Profit]]</f>
        <v>927157.92</v>
      </c>
    </row>
    <row r="2262" spans="1:14" x14ac:dyDescent="0.2">
      <c r="A2262" s="10" t="s">
        <v>37</v>
      </c>
      <c r="B2262" s="10" t="s">
        <v>55</v>
      </c>
      <c r="C2262" s="10" t="s">
        <v>31</v>
      </c>
      <c r="D2262" s="10" t="s">
        <v>27</v>
      </c>
      <c r="E2262" s="10" t="s">
        <v>43</v>
      </c>
      <c r="F2262" s="11" t="s">
        <v>1447</v>
      </c>
      <c r="G2262" s="10">
        <v>2016</v>
      </c>
      <c r="H2262" s="10">
        <v>897626626</v>
      </c>
      <c r="I2262" s="17" t="s">
        <v>289</v>
      </c>
      <c r="J2262" s="18">
        <v>6521</v>
      </c>
      <c r="K2262" s="19">
        <v>47.45</v>
      </c>
      <c r="L2262" s="19">
        <v>31.79</v>
      </c>
      <c r="M2262" s="19">
        <f>Table1[[#This Row],[Unit_Selling Price]]-Table1[[#This Row],[Unit_Cost]]</f>
        <v>15.66</v>
      </c>
      <c r="N2262" s="19">
        <f>Table1[[#This Row],[Quantity]]*Table1[[#This Row],[unit_per Profit]]</f>
        <v>102118.86</v>
      </c>
    </row>
    <row r="2263" spans="1:14" x14ac:dyDescent="0.2">
      <c r="A2263" s="10" t="s">
        <v>32</v>
      </c>
      <c r="B2263" s="10" t="s">
        <v>96</v>
      </c>
      <c r="C2263" s="10" t="s">
        <v>42</v>
      </c>
      <c r="D2263" s="10" t="s">
        <v>23</v>
      </c>
      <c r="E2263" s="10" t="s">
        <v>43</v>
      </c>
      <c r="F2263" s="11" t="s">
        <v>1598</v>
      </c>
      <c r="G2263" s="10">
        <v>2011</v>
      </c>
      <c r="H2263" s="10">
        <v>944490611</v>
      </c>
      <c r="I2263" s="17" t="s">
        <v>537</v>
      </c>
      <c r="J2263" s="18">
        <v>4615</v>
      </c>
      <c r="K2263" s="19">
        <v>109.28</v>
      </c>
      <c r="L2263" s="19">
        <v>35.840000000000003</v>
      </c>
      <c r="M2263" s="19">
        <f>Table1[[#This Row],[Unit_Selling Price]]-Table1[[#This Row],[Unit_Cost]]</f>
        <v>73.44</v>
      </c>
      <c r="N2263" s="19">
        <f>Table1[[#This Row],[Quantity]]*Table1[[#This Row],[unit_per Profit]]</f>
        <v>338925.6</v>
      </c>
    </row>
    <row r="2264" spans="1:14" x14ac:dyDescent="0.2">
      <c r="A2264" s="10" t="s">
        <v>29</v>
      </c>
      <c r="B2264" s="10" t="s">
        <v>154</v>
      </c>
      <c r="C2264" s="10" t="s">
        <v>49</v>
      </c>
      <c r="D2264" s="10" t="s">
        <v>27</v>
      </c>
      <c r="E2264" s="10" t="s">
        <v>28</v>
      </c>
      <c r="F2264" s="11" t="s">
        <v>1599</v>
      </c>
      <c r="G2264" s="10">
        <v>2015</v>
      </c>
      <c r="H2264" s="10">
        <v>467924726</v>
      </c>
      <c r="I2264" s="17" t="s">
        <v>470</v>
      </c>
      <c r="J2264" s="18">
        <v>8179</v>
      </c>
      <c r="K2264" s="19">
        <v>651.21</v>
      </c>
      <c r="L2264" s="19">
        <v>524.96</v>
      </c>
      <c r="M2264" s="19">
        <f>Table1[[#This Row],[Unit_Selling Price]]-Table1[[#This Row],[Unit_Cost]]</f>
        <v>126.25</v>
      </c>
      <c r="N2264" s="19">
        <f>Table1[[#This Row],[Quantity]]*Table1[[#This Row],[unit_per Profit]]</f>
        <v>1032598.75</v>
      </c>
    </row>
    <row r="2265" spans="1:14" x14ac:dyDescent="0.2">
      <c r="A2265" s="10" t="s">
        <v>29</v>
      </c>
      <c r="B2265" s="10" t="s">
        <v>185</v>
      </c>
      <c r="C2265" s="10" t="s">
        <v>34</v>
      </c>
      <c r="D2265" s="10" t="s">
        <v>27</v>
      </c>
      <c r="E2265" s="10" t="s">
        <v>35</v>
      </c>
      <c r="F2265" s="11" t="s">
        <v>1142</v>
      </c>
      <c r="G2265" s="10">
        <v>2011</v>
      </c>
      <c r="H2265" s="10">
        <v>280477797</v>
      </c>
      <c r="I2265" s="17" t="s">
        <v>1573</v>
      </c>
      <c r="J2265" s="18">
        <v>8468</v>
      </c>
      <c r="K2265" s="19">
        <v>205.7</v>
      </c>
      <c r="L2265" s="19">
        <v>117.11</v>
      </c>
      <c r="M2265" s="19">
        <f>Table1[[#This Row],[Unit_Selling Price]]-Table1[[#This Row],[Unit_Cost]]</f>
        <v>88.59</v>
      </c>
      <c r="N2265" s="19">
        <f>Table1[[#This Row],[Quantity]]*Table1[[#This Row],[unit_per Profit]]</f>
        <v>750180.12</v>
      </c>
    </row>
    <row r="2266" spans="1:14" x14ac:dyDescent="0.2">
      <c r="A2266" s="10" t="s">
        <v>37</v>
      </c>
      <c r="B2266" s="10" t="s">
        <v>102</v>
      </c>
      <c r="C2266" s="10" t="s">
        <v>85</v>
      </c>
      <c r="D2266" s="10" t="s">
        <v>23</v>
      </c>
      <c r="E2266" s="10" t="s">
        <v>24</v>
      </c>
      <c r="F2266" s="11" t="s">
        <v>476</v>
      </c>
      <c r="G2266" s="10">
        <v>2015</v>
      </c>
      <c r="H2266" s="10">
        <v>815011155</v>
      </c>
      <c r="I2266" s="17" t="s">
        <v>317</v>
      </c>
      <c r="J2266" s="18">
        <v>8767</v>
      </c>
      <c r="K2266" s="19">
        <v>668.27</v>
      </c>
      <c r="L2266" s="19">
        <v>502.54</v>
      </c>
      <c r="M2266" s="19">
        <f>Table1[[#This Row],[Unit_Selling Price]]-Table1[[#This Row],[Unit_Cost]]</f>
        <v>165.73</v>
      </c>
      <c r="N2266" s="19">
        <f>Table1[[#This Row],[Quantity]]*Table1[[#This Row],[unit_per Profit]]</f>
        <v>1452954.91</v>
      </c>
    </row>
    <row r="2267" spans="1:14" x14ac:dyDescent="0.2">
      <c r="A2267" s="10" t="s">
        <v>29</v>
      </c>
      <c r="B2267" s="10" t="s">
        <v>58</v>
      </c>
      <c r="C2267" s="10" t="s">
        <v>65</v>
      </c>
      <c r="D2267" s="10" t="s">
        <v>23</v>
      </c>
      <c r="E2267" s="10" t="s">
        <v>35</v>
      </c>
      <c r="F2267" s="11">
        <v>42707</v>
      </c>
      <c r="G2267" s="10">
        <v>2016</v>
      </c>
      <c r="H2267" s="10">
        <v>774698626</v>
      </c>
      <c r="I2267" s="17">
        <v>42555</v>
      </c>
      <c r="J2267" s="18">
        <v>9394</v>
      </c>
      <c r="K2267" s="19">
        <v>9.33</v>
      </c>
      <c r="L2267" s="19">
        <v>6.92</v>
      </c>
      <c r="M2267" s="19">
        <f>Table1[[#This Row],[Unit_Selling Price]]-Table1[[#This Row],[Unit_Cost]]</f>
        <v>2.41</v>
      </c>
      <c r="N2267" s="19">
        <f>Table1[[#This Row],[Quantity]]*Table1[[#This Row],[unit_per Profit]]</f>
        <v>22639.54</v>
      </c>
    </row>
    <row r="2268" spans="1:14" x14ac:dyDescent="0.2">
      <c r="A2268" s="10" t="s">
        <v>37</v>
      </c>
      <c r="B2268" s="10" t="s">
        <v>169</v>
      </c>
      <c r="C2268" s="10" t="s">
        <v>56</v>
      </c>
      <c r="D2268" s="10" t="s">
        <v>23</v>
      </c>
      <c r="E2268" s="10" t="s">
        <v>43</v>
      </c>
      <c r="F2268" s="11" t="s">
        <v>822</v>
      </c>
      <c r="G2268" s="10">
        <v>2012</v>
      </c>
      <c r="H2268" s="10">
        <v>283026540</v>
      </c>
      <c r="I2268" s="17" t="s">
        <v>1311</v>
      </c>
      <c r="J2268" s="18">
        <v>2697</v>
      </c>
      <c r="K2268" s="19">
        <v>421.89</v>
      </c>
      <c r="L2268" s="19">
        <v>364.69</v>
      </c>
      <c r="M2268" s="19">
        <f>Table1[[#This Row],[Unit_Selling Price]]-Table1[[#This Row],[Unit_Cost]]</f>
        <v>57.2</v>
      </c>
      <c r="N2268" s="19">
        <f>Table1[[#This Row],[Quantity]]*Table1[[#This Row],[unit_per Profit]]</f>
        <v>154268.4</v>
      </c>
    </row>
    <row r="2269" spans="1:14" x14ac:dyDescent="0.2">
      <c r="A2269" s="10" t="s">
        <v>278</v>
      </c>
      <c r="B2269" s="10" t="s">
        <v>167</v>
      </c>
      <c r="C2269" s="10" t="s">
        <v>77</v>
      </c>
      <c r="D2269" s="10" t="s">
        <v>23</v>
      </c>
      <c r="E2269" s="10" t="s">
        <v>28</v>
      </c>
      <c r="F2269" s="11">
        <v>42101</v>
      </c>
      <c r="G2269" s="10">
        <v>2015</v>
      </c>
      <c r="H2269" s="10">
        <v>433793723</v>
      </c>
      <c r="I2269" s="17">
        <v>42102</v>
      </c>
      <c r="J2269" s="18">
        <v>8057</v>
      </c>
      <c r="K2269" s="19">
        <v>154.06</v>
      </c>
      <c r="L2269" s="19">
        <v>90.93</v>
      </c>
      <c r="M2269" s="19">
        <f>Table1[[#This Row],[Unit_Selling Price]]-Table1[[#This Row],[Unit_Cost]]</f>
        <v>63.13</v>
      </c>
      <c r="N2269" s="19">
        <f>Table1[[#This Row],[Quantity]]*Table1[[#This Row],[unit_per Profit]]</f>
        <v>508638.41</v>
      </c>
    </row>
    <row r="2270" spans="1:14" x14ac:dyDescent="0.2">
      <c r="A2270" s="10" t="s">
        <v>37</v>
      </c>
      <c r="B2270" s="10" t="s">
        <v>105</v>
      </c>
      <c r="C2270" s="10" t="s">
        <v>65</v>
      </c>
      <c r="D2270" s="10" t="s">
        <v>27</v>
      </c>
      <c r="E2270" s="10" t="s">
        <v>28</v>
      </c>
      <c r="F2270" s="11" t="s">
        <v>967</v>
      </c>
      <c r="G2270" s="10">
        <v>2013</v>
      </c>
      <c r="H2270" s="10">
        <v>141111505</v>
      </c>
      <c r="I2270" s="17">
        <v>41853</v>
      </c>
      <c r="J2270" s="18">
        <v>6885</v>
      </c>
      <c r="K2270" s="19">
        <v>9.33</v>
      </c>
      <c r="L2270" s="19">
        <v>6.92</v>
      </c>
      <c r="M2270" s="19">
        <f>Table1[[#This Row],[Unit_Selling Price]]-Table1[[#This Row],[Unit_Cost]]</f>
        <v>2.41</v>
      </c>
      <c r="N2270" s="19">
        <f>Table1[[#This Row],[Quantity]]*Table1[[#This Row],[unit_per Profit]]</f>
        <v>16592.849999999999</v>
      </c>
    </row>
    <row r="2271" spans="1:14" x14ac:dyDescent="0.2">
      <c r="A2271" s="10" t="s">
        <v>32</v>
      </c>
      <c r="B2271" s="10" t="s">
        <v>157</v>
      </c>
      <c r="C2271" s="10" t="s">
        <v>22</v>
      </c>
      <c r="D2271" s="10" t="s">
        <v>27</v>
      </c>
      <c r="E2271" s="10" t="s">
        <v>35</v>
      </c>
      <c r="F2271" s="11" t="s">
        <v>1600</v>
      </c>
      <c r="G2271" s="10">
        <v>2017</v>
      </c>
      <c r="H2271" s="10">
        <v>189403712</v>
      </c>
      <c r="I2271" s="17">
        <v>42798</v>
      </c>
      <c r="J2271" s="18">
        <v>7622</v>
      </c>
      <c r="K2271" s="19">
        <v>255.28</v>
      </c>
      <c r="L2271" s="19">
        <v>159.41999999999999</v>
      </c>
      <c r="M2271" s="19">
        <f>Table1[[#This Row],[Unit_Selling Price]]-Table1[[#This Row],[Unit_Cost]]</f>
        <v>95.86</v>
      </c>
      <c r="N2271" s="19">
        <f>Table1[[#This Row],[Quantity]]*Table1[[#This Row],[unit_per Profit]]</f>
        <v>730644.92</v>
      </c>
    </row>
    <row r="2272" spans="1:14" x14ac:dyDescent="0.2">
      <c r="A2272" s="10" t="s">
        <v>37</v>
      </c>
      <c r="B2272" s="10" t="s">
        <v>139</v>
      </c>
      <c r="C2272" s="10" t="s">
        <v>22</v>
      </c>
      <c r="D2272" s="10" t="s">
        <v>23</v>
      </c>
      <c r="E2272" s="10" t="s">
        <v>24</v>
      </c>
      <c r="F2272" s="11" t="s">
        <v>1601</v>
      </c>
      <c r="G2272" s="10">
        <v>2012</v>
      </c>
      <c r="H2272" s="10">
        <v>983406674</v>
      </c>
      <c r="I2272" s="17">
        <v>40979</v>
      </c>
      <c r="J2272" s="18">
        <v>743</v>
      </c>
      <c r="K2272" s="19">
        <v>255.28</v>
      </c>
      <c r="L2272" s="19">
        <v>159.41999999999999</v>
      </c>
      <c r="M2272" s="19">
        <f>Table1[[#This Row],[Unit_Selling Price]]-Table1[[#This Row],[Unit_Cost]]</f>
        <v>95.86</v>
      </c>
      <c r="N2272" s="19">
        <f>Table1[[#This Row],[Quantity]]*Table1[[#This Row],[unit_per Profit]]</f>
        <v>71223.98</v>
      </c>
    </row>
    <row r="2273" spans="1:14" x14ac:dyDescent="0.2">
      <c r="A2273" s="10" t="s">
        <v>40</v>
      </c>
      <c r="B2273" s="10" t="s">
        <v>203</v>
      </c>
      <c r="C2273" s="10" t="s">
        <v>26</v>
      </c>
      <c r="D2273" s="10" t="s">
        <v>23</v>
      </c>
      <c r="E2273" s="10" t="s">
        <v>28</v>
      </c>
      <c r="F2273" s="11">
        <v>42163</v>
      </c>
      <c r="G2273" s="10">
        <v>2015</v>
      </c>
      <c r="H2273" s="10">
        <v>298169219</v>
      </c>
      <c r="I2273" s="17" t="s">
        <v>1467</v>
      </c>
      <c r="J2273" s="18">
        <v>3753</v>
      </c>
      <c r="K2273" s="19">
        <v>152.58000000000001</v>
      </c>
      <c r="L2273" s="19">
        <v>97.44</v>
      </c>
      <c r="M2273" s="19">
        <f>Table1[[#This Row],[Unit_Selling Price]]-Table1[[#This Row],[Unit_Cost]]</f>
        <v>55.14</v>
      </c>
      <c r="N2273" s="19">
        <f>Table1[[#This Row],[Quantity]]*Table1[[#This Row],[unit_per Profit]]</f>
        <v>206940.42</v>
      </c>
    </row>
    <row r="2274" spans="1:14" x14ac:dyDescent="0.2">
      <c r="A2274" s="10" t="s">
        <v>278</v>
      </c>
      <c r="B2274" s="10" t="s">
        <v>117</v>
      </c>
      <c r="C2274" s="10" t="s">
        <v>42</v>
      </c>
      <c r="D2274" s="10" t="s">
        <v>23</v>
      </c>
      <c r="E2274" s="10" t="s">
        <v>43</v>
      </c>
      <c r="F2274" s="11" t="s">
        <v>1330</v>
      </c>
      <c r="G2274" s="10">
        <v>2011</v>
      </c>
      <c r="H2274" s="10">
        <v>929052674</v>
      </c>
      <c r="I2274" s="17">
        <v>40886</v>
      </c>
      <c r="J2274" s="18">
        <v>6187</v>
      </c>
      <c r="K2274" s="19">
        <v>109.28</v>
      </c>
      <c r="L2274" s="19">
        <v>35.840000000000003</v>
      </c>
      <c r="M2274" s="19">
        <f>Table1[[#This Row],[Unit_Selling Price]]-Table1[[#This Row],[Unit_Cost]]</f>
        <v>73.44</v>
      </c>
      <c r="N2274" s="19">
        <f>Table1[[#This Row],[Quantity]]*Table1[[#This Row],[unit_per Profit]]</f>
        <v>454373.28</v>
      </c>
    </row>
    <row r="2275" spans="1:14" x14ac:dyDescent="0.2">
      <c r="A2275" s="10" t="s">
        <v>46</v>
      </c>
      <c r="B2275" s="10" t="s">
        <v>228</v>
      </c>
      <c r="C2275" s="10" t="s">
        <v>51</v>
      </c>
      <c r="D2275" s="10" t="s">
        <v>23</v>
      </c>
      <c r="E2275" s="10" t="s">
        <v>43</v>
      </c>
      <c r="F2275" s="11" t="s">
        <v>369</v>
      </c>
      <c r="G2275" s="10">
        <v>2014</v>
      </c>
      <c r="H2275" s="10">
        <v>341730868</v>
      </c>
      <c r="I2275" s="17" t="s">
        <v>900</v>
      </c>
      <c r="J2275" s="18">
        <v>4613</v>
      </c>
      <c r="K2275" s="19">
        <v>437.2</v>
      </c>
      <c r="L2275" s="19">
        <v>263.33</v>
      </c>
      <c r="M2275" s="19">
        <f>Table1[[#This Row],[Unit_Selling Price]]-Table1[[#This Row],[Unit_Cost]]</f>
        <v>173.87</v>
      </c>
      <c r="N2275" s="19">
        <f>Table1[[#This Row],[Quantity]]*Table1[[#This Row],[unit_per Profit]]</f>
        <v>802062.31</v>
      </c>
    </row>
    <row r="2276" spans="1:14" x14ac:dyDescent="0.2">
      <c r="A2276" s="10" t="s">
        <v>46</v>
      </c>
      <c r="B2276" s="10" t="s">
        <v>115</v>
      </c>
      <c r="C2276" s="10" t="s">
        <v>51</v>
      </c>
      <c r="D2276" s="10" t="s">
        <v>23</v>
      </c>
      <c r="E2276" s="10" t="s">
        <v>24</v>
      </c>
      <c r="F2276" s="11">
        <v>42099</v>
      </c>
      <c r="G2276" s="10">
        <v>2015</v>
      </c>
      <c r="H2276" s="10">
        <v>122190129</v>
      </c>
      <c r="I2276" s="17" t="s">
        <v>1372</v>
      </c>
      <c r="J2276" s="18">
        <v>7629</v>
      </c>
      <c r="K2276" s="19">
        <v>437.2</v>
      </c>
      <c r="L2276" s="19">
        <v>263.33</v>
      </c>
      <c r="M2276" s="19">
        <f>Table1[[#This Row],[Unit_Selling Price]]-Table1[[#This Row],[Unit_Cost]]</f>
        <v>173.87</v>
      </c>
      <c r="N2276" s="19">
        <f>Table1[[#This Row],[Quantity]]*Table1[[#This Row],[unit_per Profit]]</f>
        <v>1326454.23</v>
      </c>
    </row>
    <row r="2277" spans="1:14" x14ac:dyDescent="0.2">
      <c r="A2277" s="10" t="s">
        <v>40</v>
      </c>
      <c r="B2277" s="10" t="s">
        <v>160</v>
      </c>
      <c r="C2277" s="10" t="s">
        <v>31</v>
      </c>
      <c r="D2277" s="10" t="s">
        <v>27</v>
      </c>
      <c r="E2277" s="10" t="s">
        <v>24</v>
      </c>
      <c r="F2277" s="11" t="s">
        <v>1128</v>
      </c>
      <c r="G2277" s="10">
        <v>2011</v>
      </c>
      <c r="H2277" s="10">
        <v>126729285</v>
      </c>
      <c r="I2277" s="17" t="s">
        <v>1602</v>
      </c>
      <c r="J2277" s="18">
        <v>867</v>
      </c>
      <c r="K2277" s="19">
        <v>47.45</v>
      </c>
      <c r="L2277" s="19">
        <v>31.79</v>
      </c>
      <c r="M2277" s="19">
        <f>Table1[[#This Row],[Unit_Selling Price]]-Table1[[#This Row],[Unit_Cost]]</f>
        <v>15.66</v>
      </c>
      <c r="N2277" s="19">
        <f>Table1[[#This Row],[Quantity]]*Table1[[#This Row],[unit_per Profit]]</f>
        <v>13577.22</v>
      </c>
    </row>
    <row r="2278" spans="1:14" x14ac:dyDescent="0.2">
      <c r="A2278" s="10" t="s">
        <v>46</v>
      </c>
      <c r="B2278" s="10" t="s">
        <v>162</v>
      </c>
      <c r="C2278" s="10" t="s">
        <v>56</v>
      </c>
      <c r="D2278" s="10" t="s">
        <v>27</v>
      </c>
      <c r="E2278" s="10" t="s">
        <v>35</v>
      </c>
      <c r="F2278" s="11" t="s">
        <v>1072</v>
      </c>
      <c r="G2278" s="10">
        <v>2015</v>
      </c>
      <c r="H2278" s="10">
        <v>731959664</v>
      </c>
      <c r="I2278" s="17" t="s">
        <v>290</v>
      </c>
      <c r="J2278" s="18">
        <v>1985</v>
      </c>
      <c r="K2278" s="19">
        <v>421.89</v>
      </c>
      <c r="L2278" s="19">
        <v>364.69</v>
      </c>
      <c r="M2278" s="19">
        <f>Table1[[#This Row],[Unit_Selling Price]]-Table1[[#This Row],[Unit_Cost]]</f>
        <v>57.2</v>
      </c>
      <c r="N2278" s="19">
        <f>Table1[[#This Row],[Quantity]]*Table1[[#This Row],[unit_per Profit]]</f>
        <v>113542</v>
      </c>
    </row>
    <row r="2279" spans="1:14" x14ac:dyDescent="0.2">
      <c r="A2279" s="10" t="s">
        <v>278</v>
      </c>
      <c r="B2279" s="10" t="s">
        <v>121</v>
      </c>
      <c r="C2279" s="10" t="s">
        <v>22</v>
      </c>
      <c r="D2279" s="10" t="s">
        <v>27</v>
      </c>
      <c r="E2279" s="10" t="s">
        <v>24</v>
      </c>
      <c r="F2279" s="11">
        <v>41947</v>
      </c>
      <c r="G2279" s="10">
        <v>2014</v>
      </c>
      <c r="H2279" s="10">
        <v>584805095</v>
      </c>
      <c r="I2279" s="17" t="s">
        <v>1066</v>
      </c>
      <c r="J2279" s="18">
        <v>5678</v>
      </c>
      <c r="K2279" s="19">
        <v>255.28</v>
      </c>
      <c r="L2279" s="19">
        <v>159.41999999999999</v>
      </c>
      <c r="M2279" s="19">
        <f>Table1[[#This Row],[Unit_Selling Price]]-Table1[[#This Row],[Unit_Cost]]</f>
        <v>95.86</v>
      </c>
      <c r="N2279" s="19">
        <f>Table1[[#This Row],[Quantity]]*Table1[[#This Row],[unit_per Profit]]</f>
        <v>544293.07999999996</v>
      </c>
    </row>
    <row r="2280" spans="1:14" x14ac:dyDescent="0.2">
      <c r="A2280" s="10" t="s">
        <v>29</v>
      </c>
      <c r="B2280" s="10" t="s">
        <v>125</v>
      </c>
      <c r="C2280" s="10" t="s">
        <v>34</v>
      </c>
      <c r="D2280" s="10" t="s">
        <v>23</v>
      </c>
      <c r="E2280" s="10" t="s">
        <v>24</v>
      </c>
      <c r="F2280" s="11" t="s">
        <v>1603</v>
      </c>
      <c r="G2280" s="10">
        <v>2012</v>
      </c>
      <c r="H2280" s="10">
        <v>652501904</v>
      </c>
      <c r="I2280" s="17" t="s">
        <v>1050</v>
      </c>
      <c r="J2280" s="18">
        <v>8668</v>
      </c>
      <c r="K2280" s="19">
        <v>205.7</v>
      </c>
      <c r="L2280" s="19">
        <v>117.11</v>
      </c>
      <c r="M2280" s="19">
        <f>Table1[[#This Row],[Unit_Selling Price]]-Table1[[#This Row],[Unit_Cost]]</f>
        <v>88.59</v>
      </c>
      <c r="N2280" s="19">
        <f>Table1[[#This Row],[Quantity]]*Table1[[#This Row],[unit_per Profit]]</f>
        <v>767898.12</v>
      </c>
    </row>
    <row r="2281" spans="1:14" x14ac:dyDescent="0.2">
      <c r="A2281" s="10" t="s">
        <v>46</v>
      </c>
      <c r="B2281" s="10" t="s">
        <v>222</v>
      </c>
      <c r="C2281" s="10" t="s">
        <v>26</v>
      </c>
      <c r="D2281" s="10" t="s">
        <v>23</v>
      </c>
      <c r="E2281" s="10" t="s">
        <v>24</v>
      </c>
      <c r="F2281" s="11">
        <v>42859</v>
      </c>
      <c r="G2281" s="10">
        <v>2017</v>
      </c>
      <c r="H2281" s="10">
        <v>172598922</v>
      </c>
      <c r="I2281" s="17" t="s">
        <v>1604</v>
      </c>
      <c r="J2281" s="18">
        <v>4711</v>
      </c>
      <c r="K2281" s="19">
        <v>152.58000000000001</v>
      </c>
      <c r="L2281" s="19">
        <v>97.44</v>
      </c>
      <c r="M2281" s="19">
        <f>Table1[[#This Row],[Unit_Selling Price]]-Table1[[#This Row],[Unit_Cost]]</f>
        <v>55.14</v>
      </c>
      <c r="N2281" s="19">
        <f>Table1[[#This Row],[Quantity]]*Table1[[#This Row],[unit_per Profit]]</f>
        <v>259764.54</v>
      </c>
    </row>
    <row r="2282" spans="1:14" x14ac:dyDescent="0.2">
      <c r="A2282" s="10" t="s">
        <v>37</v>
      </c>
      <c r="B2282" s="10" t="s">
        <v>229</v>
      </c>
      <c r="C2282" s="10" t="s">
        <v>42</v>
      </c>
      <c r="D2282" s="10" t="s">
        <v>23</v>
      </c>
      <c r="E2282" s="10" t="s">
        <v>35</v>
      </c>
      <c r="F2282" s="11">
        <v>42496</v>
      </c>
      <c r="G2282" s="10">
        <v>2016</v>
      </c>
      <c r="H2282" s="10">
        <v>702957475</v>
      </c>
      <c r="I2282" s="17" t="s">
        <v>1118</v>
      </c>
      <c r="J2282" s="18">
        <v>9593</v>
      </c>
      <c r="K2282" s="19">
        <v>109.28</v>
      </c>
      <c r="L2282" s="19">
        <v>35.840000000000003</v>
      </c>
      <c r="M2282" s="19">
        <f>Table1[[#This Row],[Unit_Selling Price]]-Table1[[#This Row],[Unit_Cost]]</f>
        <v>73.44</v>
      </c>
      <c r="N2282" s="19">
        <f>Table1[[#This Row],[Quantity]]*Table1[[#This Row],[unit_per Profit]]</f>
        <v>704509.92</v>
      </c>
    </row>
    <row r="2283" spans="1:14" x14ac:dyDescent="0.2">
      <c r="A2283" s="10" t="s">
        <v>37</v>
      </c>
      <c r="B2283" s="10" t="s">
        <v>48</v>
      </c>
      <c r="C2283" s="10" t="s">
        <v>85</v>
      </c>
      <c r="D2283" s="10" t="s">
        <v>23</v>
      </c>
      <c r="E2283" s="10" t="s">
        <v>43</v>
      </c>
      <c r="F2283" s="11">
        <v>42649</v>
      </c>
      <c r="G2283" s="10">
        <v>2016</v>
      </c>
      <c r="H2283" s="10">
        <v>271751391</v>
      </c>
      <c r="I2283" s="17">
        <v>42620</v>
      </c>
      <c r="J2283" s="18">
        <v>6130</v>
      </c>
      <c r="K2283" s="19">
        <v>668.27</v>
      </c>
      <c r="L2283" s="19">
        <v>502.54</v>
      </c>
      <c r="M2283" s="19">
        <f>Table1[[#This Row],[Unit_Selling Price]]-Table1[[#This Row],[Unit_Cost]]</f>
        <v>165.73</v>
      </c>
      <c r="N2283" s="19">
        <f>Table1[[#This Row],[Quantity]]*Table1[[#This Row],[unit_per Profit]]</f>
        <v>1015924.9</v>
      </c>
    </row>
    <row r="2284" spans="1:14" x14ac:dyDescent="0.2">
      <c r="A2284" s="10" t="s">
        <v>278</v>
      </c>
      <c r="B2284" s="10" t="s">
        <v>217</v>
      </c>
      <c r="C2284" s="10" t="s">
        <v>34</v>
      </c>
      <c r="D2284" s="10" t="s">
        <v>23</v>
      </c>
      <c r="E2284" s="10" t="s">
        <v>35</v>
      </c>
      <c r="F2284" s="11">
        <v>40238</v>
      </c>
      <c r="G2284" s="10">
        <v>2010</v>
      </c>
      <c r="H2284" s="10">
        <v>127467000</v>
      </c>
      <c r="I2284" s="17">
        <v>40361</v>
      </c>
      <c r="J2284" s="18">
        <v>9173</v>
      </c>
      <c r="K2284" s="19">
        <v>205.7</v>
      </c>
      <c r="L2284" s="19">
        <v>117.11</v>
      </c>
      <c r="M2284" s="19">
        <f>Table1[[#This Row],[Unit_Selling Price]]-Table1[[#This Row],[Unit_Cost]]</f>
        <v>88.59</v>
      </c>
      <c r="N2284" s="19">
        <f>Table1[[#This Row],[Quantity]]*Table1[[#This Row],[unit_per Profit]]</f>
        <v>812636.07</v>
      </c>
    </row>
    <row r="2285" spans="1:14" x14ac:dyDescent="0.2">
      <c r="A2285" s="10" t="s">
        <v>29</v>
      </c>
      <c r="B2285" s="10" t="s">
        <v>58</v>
      </c>
      <c r="C2285" s="10" t="s">
        <v>85</v>
      </c>
      <c r="D2285" s="10" t="s">
        <v>23</v>
      </c>
      <c r="E2285" s="10" t="s">
        <v>24</v>
      </c>
      <c r="F2285" s="11" t="s">
        <v>1605</v>
      </c>
      <c r="G2285" s="10">
        <v>2017</v>
      </c>
      <c r="H2285" s="10">
        <v>688903129</v>
      </c>
      <c r="I2285" s="17">
        <v>42773</v>
      </c>
      <c r="J2285" s="18">
        <v>600</v>
      </c>
      <c r="K2285" s="19">
        <v>668.27</v>
      </c>
      <c r="L2285" s="19">
        <v>502.54</v>
      </c>
      <c r="M2285" s="19">
        <f>Table1[[#This Row],[Unit_Selling Price]]-Table1[[#This Row],[Unit_Cost]]</f>
        <v>165.73</v>
      </c>
      <c r="N2285" s="19">
        <f>Table1[[#This Row],[Quantity]]*Table1[[#This Row],[unit_per Profit]]</f>
        <v>99438</v>
      </c>
    </row>
    <row r="2286" spans="1:14" x14ac:dyDescent="0.2">
      <c r="A2286" s="10" t="s">
        <v>29</v>
      </c>
      <c r="B2286" s="10" t="s">
        <v>86</v>
      </c>
      <c r="C2286" s="10" t="s">
        <v>39</v>
      </c>
      <c r="D2286" s="10" t="s">
        <v>23</v>
      </c>
      <c r="E2286" s="10" t="s">
        <v>24</v>
      </c>
      <c r="F2286" s="11" t="s">
        <v>773</v>
      </c>
      <c r="G2286" s="10">
        <v>2014</v>
      </c>
      <c r="H2286" s="10">
        <v>195171105</v>
      </c>
      <c r="I2286" s="17">
        <v>41738</v>
      </c>
      <c r="J2286" s="18">
        <v>4322</v>
      </c>
      <c r="K2286" s="19">
        <v>81.73</v>
      </c>
      <c r="L2286" s="19">
        <v>56.67</v>
      </c>
      <c r="M2286" s="19">
        <f>Table1[[#This Row],[Unit_Selling Price]]-Table1[[#This Row],[Unit_Cost]]</f>
        <v>25.06</v>
      </c>
      <c r="N2286" s="19">
        <f>Table1[[#This Row],[Quantity]]*Table1[[#This Row],[unit_per Profit]]</f>
        <v>108309.32</v>
      </c>
    </row>
    <row r="2287" spans="1:14" x14ac:dyDescent="0.2">
      <c r="A2287" s="10" t="s">
        <v>32</v>
      </c>
      <c r="B2287" s="10" t="s">
        <v>200</v>
      </c>
      <c r="C2287" s="10" t="s">
        <v>56</v>
      </c>
      <c r="D2287" s="10" t="s">
        <v>23</v>
      </c>
      <c r="E2287" s="10" t="s">
        <v>35</v>
      </c>
      <c r="F2287" s="11">
        <v>41067</v>
      </c>
      <c r="G2287" s="10">
        <v>2012</v>
      </c>
      <c r="H2287" s="10">
        <v>555694758</v>
      </c>
      <c r="I2287" s="17" t="s">
        <v>374</v>
      </c>
      <c r="J2287" s="18">
        <v>1283</v>
      </c>
      <c r="K2287" s="19">
        <v>421.89</v>
      </c>
      <c r="L2287" s="19">
        <v>364.69</v>
      </c>
      <c r="M2287" s="19">
        <f>Table1[[#This Row],[Unit_Selling Price]]-Table1[[#This Row],[Unit_Cost]]</f>
        <v>57.2</v>
      </c>
      <c r="N2287" s="19">
        <f>Table1[[#This Row],[Quantity]]*Table1[[#This Row],[unit_per Profit]]</f>
        <v>73387.600000000006</v>
      </c>
    </row>
    <row r="2288" spans="1:14" x14ac:dyDescent="0.2">
      <c r="A2288" s="10" t="s">
        <v>59</v>
      </c>
      <c r="B2288" s="10" t="s">
        <v>216</v>
      </c>
      <c r="C2288" s="10" t="s">
        <v>49</v>
      </c>
      <c r="D2288" s="10" t="s">
        <v>23</v>
      </c>
      <c r="E2288" s="10" t="s">
        <v>28</v>
      </c>
      <c r="F2288" s="11" t="s">
        <v>1076</v>
      </c>
      <c r="G2288" s="10">
        <v>2015</v>
      </c>
      <c r="H2288" s="10">
        <v>600210416</v>
      </c>
      <c r="I2288" s="17" t="s">
        <v>1214</v>
      </c>
      <c r="J2288" s="18">
        <v>4455</v>
      </c>
      <c r="K2288" s="19">
        <v>651.21</v>
      </c>
      <c r="L2288" s="19">
        <v>524.96</v>
      </c>
      <c r="M2288" s="19">
        <f>Table1[[#This Row],[Unit_Selling Price]]-Table1[[#This Row],[Unit_Cost]]</f>
        <v>126.25</v>
      </c>
      <c r="N2288" s="19">
        <f>Table1[[#This Row],[Quantity]]*Table1[[#This Row],[unit_per Profit]]</f>
        <v>562443.75</v>
      </c>
    </row>
    <row r="2289" spans="1:14" x14ac:dyDescent="0.2">
      <c r="A2289" s="10" t="s">
        <v>29</v>
      </c>
      <c r="B2289" s="10" t="s">
        <v>212</v>
      </c>
      <c r="C2289" s="10" t="s">
        <v>85</v>
      </c>
      <c r="D2289" s="10" t="s">
        <v>27</v>
      </c>
      <c r="E2289" s="10" t="s">
        <v>28</v>
      </c>
      <c r="F2289" s="11" t="s">
        <v>405</v>
      </c>
      <c r="G2289" s="10">
        <v>2011</v>
      </c>
      <c r="H2289" s="10">
        <v>128766906</v>
      </c>
      <c r="I2289" s="17" t="s">
        <v>287</v>
      </c>
      <c r="J2289" s="18">
        <v>3844</v>
      </c>
      <c r="K2289" s="19">
        <v>668.27</v>
      </c>
      <c r="L2289" s="19">
        <v>502.54</v>
      </c>
      <c r="M2289" s="19">
        <f>Table1[[#This Row],[Unit_Selling Price]]-Table1[[#This Row],[Unit_Cost]]</f>
        <v>165.73</v>
      </c>
      <c r="N2289" s="19">
        <f>Table1[[#This Row],[Quantity]]*Table1[[#This Row],[unit_per Profit]]</f>
        <v>637066.12</v>
      </c>
    </row>
    <row r="2290" spans="1:14" x14ac:dyDescent="0.2">
      <c r="A2290" s="10" t="s">
        <v>29</v>
      </c>
      <c r="B2290" s="10" t="s">
        <v>89</v>
      </c>
      <c r="C2290" s="10" t="s">
        <v>77</v>
      </c>
      <c r="D2290" s="10" t="s">
        <v>27</v>
      </c>
      <c r="E2290" s="10" t="s">
        <v>35</v>
      </c>
      <c r="F2290" s="11" t="s">
        <v>419</v>
      </c>
      <c r="G2290" s="10">
        <v>2016</v>
      </c>
      <c r="H2290" s="10">
        <v>361725556</v>
      </c>
      <c r="I2290" s="17" t="s">
        <v>1606</v>
      </c>
      <c r="J2290" s="18">
        <v>1485</v>
      </c>
      <c r="K2290" s="19">
        <v>154.06</v>
      </c>
      <c r="L2290" s="19">
        <v>90.93</v>
      </c>
      <c r="M2290" s="19">
        <f>Table1[[#This Row],[Unit_Selling Price]]-Table1[[#This Row],[Unit_Cost]]</f>
        <v>63.13</v>
      </c>
      <c r="N2290" s="19">
        <f>Table1[[#This Row],[Quantity]]*Table1[[#This Row],[unit_per Profit]]</f>
        <v>93748.05</v>
      </c>
    </row>
    <row r="2291" spans="1:14" x14ac:dyDescent="0.2">
      <c r="A2291" s="10" t="s">
        <v>29</v>
      </c>
      <c r="B2291" s="10" t="s">
        <v>138</v>
      </c>
      <c r="C2291" s="10" t="s">
        <v>39</v>
      </c>
      <c r="D2291" s="10" t="s">
        <v>23</v>
      </c>
      <c r="E2291" s="10" t="s">
        <v>28</v>
      </c>
      <c r="F2291" s="11">
        <v>42533</v>
      </c>
      <c r="G2291" s="10">
        <v>2016</v>
      </c>
      <c r="H2291" s="10">
        <v>789760196</v>
      </c>
      <c r="I2291" s="17">
        <v>42767</v>
      </c>
      <c r="J2291" s="18">
        <v>6447</v>
      </c>
      <c r="K2291" s="19">
        <v>81.73</v>
      </c>
      <c r="L2291" s="19">
        <v>56.67</v>
      </c>
      <c r="M2291" s="19">
        <f>Table1[[#This Row],[Unit_Selling Price]]-Table1[[#This Row],[Unit_Cost]]</f>
        <v>25.06</v>
      </c>
      <c r="N2291" s="19">
        <f>Table1[[#This Row],[Quantity]]*Table1[[#This Row],[unit_per Profit]]</f>
        <v>161561.82</v>
      </c>
    </row>
    <row r="2292" spans="1:14" x14ac:dyDescent="0.2">
      <c r="A2292" s="10" t="s">
        <v>46</v>
      </c>
      <c r="B2292" s="10" t="s">
        <v>171</v>
      </c>
      <c r="C2292" s="10" t="s">
        <v>51</v>
      </c>
      <c r="D2292" s="10" t="s">
        <v>23</v>
      </c>
      <c r="E2292" s="10" t="s">
        <v>43</v>
      </c>
      <c r="F2292" s="11">
        <v>41403</v>
      </c>
      <c r="G2292" s="10">
        <v>2013</v>
      </c>
      <c r="H2292" s="10">
        <v>523857152</v>
      </c>
      <c r="I2292" s="17">
        <v>41527</v>
      </c>
      <c r="J2292" s="18">
        <v>9827</v>
      </c>
      <c r="K2292" s="19">
        <v>437.2</v>
      </c>
      <c r="L2292" s="19">
        <v>263.33</v>
      </c>
      <c r="M2292" s="19">
        <f>Table1[[#This Row],[Unit_Selling Price]]-Table1[[#This Row],[Unit_Cost]]</f>
        <v>173.87</v>
      </c>
      <c r="N2292" s="19">
        <f>Table1[[#This Row],[Quantity]]*Table1[[#This Row],[unit_per Profit]]</f>
        <v>1708620.49</v>
      </c>
    </row>
    <row r="2293" spans="1:14" x14ac:dyDescent="0.2">
      <c r="A2293" s="10" t="s">
        <v>40</v>
      </c>
      <c r="B2293" s="10" t="s">
        <v>218</v>
      </c>
      <c r="C2293" s="10" t="s">
        <v>51</v>
      </c>
      <c r="D2293" s="10" t="s">
        <v>27</v>
      </c>
      <c r="E2293" s="10" t="s">
        <v>43</v>
      </c>
      <c r="F2293" s="11" t="s">
        <v>769</v>
      </c>
      <c r="G2293" s="10">
        <v>2012</v>
      </c>
      <c r="H2293" s="10">
        <v>545315253</v>
      </c>
      <c r="I2293" s="17" t="s">
        <v>1216</v>
      </c>
      <c r="J2293" s="18">
        <v>9756</v>
      </c>
      <c r="K2293" s="19">
        <v>437.2</v>
      </c>
      <c r="L2293" s="19">
        <v>263.33</v>
      </c>
      <c r="M2293" s="19">
        <f>Table1[[#This Row],[Unit_Selling Price]]-Table1[[#This Row],[Unit_Cost]]</f>
        <v>173.87</v>
      </c>
      <c r="N2293" s="19">
        <f>Table1[[#This Row],[Quantity]]*Table1[[#This Row],[unit_per Profit]]</f>
        <v>1696275.72</v>
      </c>
    </row>
    <row r="2294" spans="1:14" x14ac:dyDescent="0.2">
      <c r="A2294" s="10" t="s">
        <v>32</v>
      </c>
      <c r="B2294" s="10" t="s">
        <v>81</v>
      </c>
      <c r="C2294" s="10" t="s">
        <v>51</v>
      </c>
      <c r="D2294" s="10" t="s">
        <v>27</v>
      </c>
      <c r="E2294" s="10" t="s">
        <v>35</v>
      </c>
      <c r="F2294" s="11">
        <v>41286</v>
      </c>
      <c r="G2294" s="10">
        <v>2013</v>
      </c>
      <c r="H2294" s="10">
        <v>555745828</v>
      </c>
      <c r="I2294" s="17">
        <v>41559</v>
      </c>
      <c r="J2294" s="18">
        <v>6395</v>
      </c>
      <c r="K2294" s="19">
        <v>437.2</v>
      </c>
      <c r="L2294" s="19">
        <v>263.33</v>
      </c>
      <c r="M2294" s="19">
        <f>Table1[[#This Row],[Unit_Selling Price]]-Table1[[#This Row],[Unit_Cost]]</f>
        <v>173.87</v>
      </c>
      <c r="N2294" s="19">
        <f>Table1[[#This Row],[Quantity]]*Table1[[#This Row],[unit_per Profit]]</f>
        <v>1111898.6499999999</v>
      </c>
    </row>
    <row r="2295" spans="1:14" x14ac:dyDescent="0.2">
      <c r="A2295" s="10" t="s">
        <v>29</v>
      </c>
      <c r="B2295" s="10" t="s">
        <v>204</v>
      </c>
      <c r="C2295" s="10" t="s">
        <v>51</v>
      </c>
      <c r="D2295" s="10" t="s">
        <v>23</v>
      </c>
      <c r="E2295" s="10" t="s">
        <v>28</v>
      </c>
      <c r="F2295" s="11">
        <v>41285</v>
      </c>
      <c r="G2295" s="10">
        <v>2013</v>
      </c>
      <c r="H2295" s="10">
        <v>327072703</v>
      </c>
      <c r="I2295" s="17" t="s">
        <v>1607</v>
      </c>
      <c r="J2295" s="18">
        <v>6936</v>
      </c>
      <c r="K2295" s="19">
        <v>437.2</v>
      </c>
      <c r="L2295" s="19">
        <v>263.33</v>
      </c>
      <c r="M2295" s="19">
        <f>Table1[[#This Row],[Unit_Selling Price]]-Table1[[#This Row],[Unit_Cost]]</f>
        <v>173.87</v>
      </c>
      <c r="N2295" s="19">
        <f>Table1[[#This Row],[Quantity]]*Table1[[#This Row],[unit_per Profit]]</f>
        <v>1205962.32</v>
      </c>
    </row>
    <row r="2296" spans="1:14" x14ac:dyDescent="0.2">
      <c r="A2296" s="10" t="s">
        <v>278</v>
      </c>
      <c r="B2296" s="10" t="s">
        <v>117</v>
      </c>
      <c r="C2296" s="10" t="s">
        <v>85</v>
      </c>
      <c r="D2296" s="10" t="s">
        <v>27</v>
      </c>
      <c r="E2296" s="10" t="s">
        <v>35</v>
      </c>
      <c r="F2296" s="11" t="s">
        <v>569</v>
      </c>
      <c r="G2296" s="10">
        <v>2010</v>
      </c>
      <c r="H2296" s="10">
        <v>151532208</v>
      </c>
      <c r="I2296" s="17" t="s">
        <v>1243</v>
      </c>
      <c r="J2296" s="18">
        <v>603</v>
      </c>
      <c r="K2296" s="19">
        <v>668.27</v>
      </c>
      <c r="L2296" s="19">
        <v>502.54</v>
      </c>
      <c r="M2296" s="19">
        <f>Table1[[#This Row],[Unit_Selling Price]]-Table1[[#This Row],[Unit_Cost]]</f>
        <v>165.73</v>
      </c>
      <c r="N2296" s="19">
        <f>Table1[[#This Row],[Quantity]]*Table1[[#This Row],[unit_per Profit]]</f>
        <v>99935.19</v>
      </c>
    </row>
    <row r="2297" spans="1:14" x14ac:dyDescent="0.2">
      <c r="A2297" s="10" t="s">
        <v>32</v>
      </c>
      <c r="B2297" s="10" t="s">
        <v>170</v>
      </c>
      <c r="C2297" s="10" t="s">
        <v>65</v>
      </c>
      <c r="D2297" s="10" t="s">
        <v>27</v>
      </c>
      <c r="E2297" s="10" t="s">
        <v>43</v>
      </c>
      <c r="F2297" s="11" t="s">
        <v>324</v>
      </c>
      <c r="G2297" s="10">
        <v>2014</v>
      </c>
      <c r="H2297" s="10">
        <v>391673171</v>
      </c>
      <c r="I2297" s="17">
        <v>41947</v>
      </c>
      <c r="J2297" s="18">
        <v>3650</v>
      </c>
      <c r="K2297" s="19">
        <v>9.33</v>
      </c>
      <c r="L2297" s="19">
        <v>6.92</v>
      </c>
      <c r="M2297" s="19">
        <f>Table1[[#This Row],[Unit_Selling Price]]-Table1[[#This Row],[Unit_Cost]]</f>
        <v>2.41</v>
      </c>
      <c r="N2297" s="19">
        <f>Table1[[#This Row],[Quantity]]*Table1[[#This Row],[unit_per Profit]]</f>
        <v>8796.5</v>
      </c>
    </row>
    <row r="2298" spans="1:14" x14ac:dyDescent="0.2">
      <c r="A2298" s="10" t="s">
        <v>29</v>
      </c>
      <c r="B2298" s="10" t="s">
        <v>80</v>
      </c>
      <c r="C2298" s="10" t="s">
        <v>77</v>
      </c>
      <c r="D2298" s="10" t="s">
        <v>23</v>
      </c>
      <c r="E2298" s="10" t="s">
        <v>43</v>
      </c>
      <c r="F2298" s="11" t="s">
        <v>1608</v>
      </c>
      <c r="G2298" s="10">
        <v>2013</v>
      </c>
      <c r="H2298" s="10">
        <v>130356919</v>
      </c>
      <c r="I2298" s="17">
        <v>41284</v>
      </c>
      <c r="J2298" s="18">
        <v>4364</v>
      </c>
      <c r="K2298" s="19">
        <v>154.06</v>
      </c>
      <c r="L2298" s="19">
        <v>90.93</v>
      </c>
      <c r="M2298" s="19">
        <f>Table1[[#This Row],[Unit_Selling Price]]-Table1[[#This Row],[Unit_Cost]]</f>
        <v>63.13</v>
      </c>
      <c r="N2298" s="19">
        <f>Table1[[#This Row],[Quantity]]*Table1[[#This Row],[unit_per Profit]]</f>
        <v>275499.32</v>
      </c>
    </row>
    <row r="2299" spans="1:14" x14ac:dyDescent="0.2">
      <c r="A2299" s="10" t="s">
        <v>32</v>
      </c>
      <c r="B2299" s="10" t="s">
        <v>186</v>
      </c>
      <c r="C2299" s="10" t="s">
        <v>39</v>
      </c>
      <c r="D2299" s="10" t="s">
        <v>27</v>
      </c>
      <c r="E2299" s="10" t="s">
        <v>35</v>
      </c>
      <c r="F2299" s="11">
        <v>40239</v>
      </c>
      <c r="G2299" s="10">
        <v>2010</v>
      </c>
      <c r="H2299" s="10">
        <v>320757281</v>
      </c>
      <c r="I2299" s="17" t="s">
        <v>848</v>
      </c>
      <c r="J2299" s="18">
        <v>8062</v>
      </c>
      <c r="K2299" s="19">
        <v>81.73</v>
      </c>
      <c r="L2299" s="19">
        <v>56.67</v>
      </c>
      <c r="M2299" s="19">
        <f>Table1[[#This Row],[Unit_Selling Price]]-Table1[[#This Row],[Unit_Cost]]</f>
        <v>25.06</v>
      </c>
      <c r="N2299" s="19">
        <f>Table1[[#This Row],[Quantity]]*Table1[[#This Row],[unit_per Profit]]</f>
        <v>202033.72</v>
      </c>
    </row>
    <row r="2300" spans="1:14" x14ac:dyDescent="0.2">
      <c r="A2300" s="10" t="s">
        <v>29</v>
      </c>
      <c r="B2300" s="10" t="s">
        <v>116</v>
      </c>
      <c r="C2300" s="10" t="s">
        <v>34</v>
      </c>
      <c r="D2300" s="10" t="s">
        <v>27</v>
      </c>
      <c r="E2300" s="10" t="s">
        <v>43</v>
      </c>
      <c r="F2300" s="11">
        <v>41396</v>
      </c>
      <c r="G2300" s="10">
        <v>2013</v>
      </c>
      <c r="H2300" s="10">
        <v>636360585</v>
      </c>
      <c r="I2300" s="17">
        <v>41489</v>
      </c>
      <c r="J2300" s="18">
        <v>2093</v>
      </c>
      <c r="K2300" s="19">
        <v>205.7</v>
      </c>
      <c r="L2300" s="19">
        <v>117.11</v>
      </c>
      <c r="M2300" s="19">
        <f>Table1[[#This Row],[Unit_Selling Price]]-Table1[[#This Row],[Unit_Cost]]</f>
        <v>88.59</v>
      </c>
      <c r="N2300" s="19">
        <f>Table1[[#This Row],[Quantity]]*Table1[[#This Row],[unit_per Profit]]</f>
        <v>185418.87</v>
      </c>
    </row>
    <row r="2301" spans="1:14" x14ac:dyDescent="0.2">
      <c r="A2301" s="10" t="s">
        <v>32</v>
      </c>
      <c r="B2301" s="10" t="s">
        <v>152</v>
      </c>
      <c r="C2301" s="10" t="s">
        <v>51</v>
      </c>
      <c r="D2301" s="10" t="s">
        <v>23</v>
      </c>
      <c r="E2301" s="10" t="s">
        <v>28</v>
      </c>
      <c r="F2301" s="11" t="s">
        <v>1609</v>
      </c>
      <c r="G2301" s="10">
        <v>2014</v>
      </c>
      <c r="H2301" s="10">
        <v>820965659</v>
      </c>
      <c r="I2301" s="17" t="s">
        <v>602</v>
      </c>
      <c r="J2301" s="18">
        <v>837</v>
      </c>
      <c r="K2301" s="19">
        <v>437.2</v>
      </c>
      <c r="L2301" s="19">
        <v>263.33</v>
      </c>
      <c r="M2301" s="19">
        <f>Table1[[#This Row],[Unit_Selling Price]]-Table1[[#This Row],[Unit_Cost]]</f>
        <v>173.87</v>
      </c>
      <c r="N2301" s="19">
        <f>Table1[[#This Row],[Quantity]]*Table1[[#This Row],[unit_per Profit]]</f>
        <v>145529.19</v>
      </c>
    </row>
    <row r="2302" spans="1:14" x14ac:dyDescent="0.2">
      <c r="A2302" s="10" t="s">
        <v>37</v>
      </c>
      <c r="B2302" s="10" t="s">
        <v>50</v>
      </c>
      <c r="C2302" s="10" t="s">
        <v>34</v>
      </c>
      <c r="D2302" s="10" t="s">
        <v>23</v>
      </c>
      <c r="E2302" s="10" t="s">
        <v>43</v>
      </c>
      <c r="F2302" s="11">
        <v>42097</v>
      </c>
      <c r="G2302" s="10">
        <v>2015</v>
      </c>
      <c r="H2302" s="10">
        <v>238683831</v>
      </c>
      <c r="I2302" s="17" t="s">
        <v>694</v>
      </c>
      <c r="J2302" s="18">
        <v>705</v>
      </c>
      <c r="K2302" s="19">
        <v>205.7</v>
      </c>
      <c r="L2302" s="19">
        <v>117.11</v>
      </c>
      <c r="M2302" s="19">
        <f>Table1[[#This Row],[Unit_Selling Price]]-Table1[[#This Row],[Unit_Cost]]</f>
        <v>88.59</v>
      </c>
      <c r="N2302" s="19">
        <f>Table1[[#This Row],[Quantity]]*Table1[[#This Row],[unit_per Profit]]</f>
        <v>62455.95</v>
      </c>
    </row>
    <row r="2303" spans="1:14" x14ac:dyDescent="0.2">
      <c r="A2303" s="10" t="s">
        <v>29</v>
      </c>
      <c r="B2303" s="10" t="s">
        <v>213</v>
      </c>
      <c r="C2303" s="10" t="s">
        <v>31</v>
      </c>
      <c r="D2303" s="10" t="s">
        <v>23</v>
      </c>
      <c r="E2303" s="10" t="s">
        <v>24</v>
      </c>
      <c r="F2303" s="11" t="s">
        <v>374</v>
      </c>
      <c r="G2303" s="10">
        <v>2012</v>
      </c>
      <c r="H2303" s="10">
        <v>123938930</v>
      </c>
      <c r="I2303" s="17">
        <v>40947</v>
      </c>
      <c r="J2303" s="18">
        <v>5138</v>
      </c>
      <c r="K2303" s="19">
        <v>47.45</v>
      </c>
      <c r="L2303" s="19">
        <v>31.79</v>
      </c>
      <c r="M2303" s="19">
        <f>Table1[[#This Row],[Unit_Selling Price]]-Table1[[#This Row],[Unit_Cost]]</f>
        <v>15.66</v>
      </c>
      <c r="N2303" s="19">
        <f>Table1[[#This Row],[Quantity]]*Table1[[#This Row],[unit_per Profit]]</f>
        <v>80461.08</v>
      </c>
    </row>
    <row r="2304" spans="1:14" x14ac:dyDescent="0.2">
      <c r="A2304" s="10" t="s">
        <v>46</v>
      </c>
      <c r="B2304" s="10" t="s">
        <v>156</v>
      </c>
      <c r="C2304" s="10" t="s">
        <v>39</v>
      </c>
      <c r="D2304" s="10" t="s">
        <v>23</v>
      </c>
      <c r="E2304" s="10" t="s">
        <v>28</v>
      </c>
      <c r="F2304" s="11" t="s">
        <v>1610</v>
      </c>
      <c r="G2304" s="10">
        <v>2013</v>
      </c>
      <c r="H2304" s="10">
        <v>431467282</v>
      </c>
      <c r="I2304" s="17">
        <v>41369</v>
      </c>
      <c r="J2304" s="18">
        <v>9612</v>
      </c>
      <c r="K2304" s="19">
        <v>81.73</v>
      </c>
      <c r="L2304" s="19">
        <v>56.67</v>
      </c>
      <c r="M2304" s="19">
        <f>Table1[[#This Row],[Unit_Selling Price]]-Table1[[#This Row],[Unit_Cost]]</f>
        <v>25.06</v>
      </c>
      <c r="N2304" s="19">
        <f>Table1[[#This Row],[Quantity]]*Table1[[#This Row],[unit_per Profit]]</f>
        <v>240876.72</v>
      </c>
    </row>
    <row r="2305" spans="1:14" x14ac:dyDescent="0.2">
      <c r="A2305" s="10" t="s">
        <v>46</v>
      </c>
      <c r="B2305" s="10" t="s">
        <v>190</v>
      </c>
      <c r="C2305" s="10" t="s">
        <v>65</v>
      </c>
      <c r="D2305" s="10" t="s">
        <v>27</v>
      </c>
      <c r="E2305" s="10" t="s">
        <v>24</v>
      </c>
      <c r="F2305" s="11" t="s">
        <v>1611</v>
      </c>
      <c r="G2305" s="10">
        <v>2013</v>
      </c>
      <c r="H2305" s="10">
        <v>286317718</v>
      </c>
      <c r="I2305" s="17" t="s">
        <v>641</v>
      </c>
      <c r="J2305" s="18">
        <v>6630</v>
      </c>
      <c r="K2305" s="19">
        <v>9.33</v>
      </c>
      <c r="L2305" s="19">
        <v>6.92</v>
      </c>
      <c r="M2305" s="19">
        <f>Table1[[#This Row],[Unit_Selling Price]]-Table1[[#This Row],[Unit_Cost]]</f>
        <v>2.41</v>
      </c>
      <c r="N2305" s="19">
        <f>Table1[[#This Row],[Quantity]]*Table1[[#This Row],[unit_per Profit]]</f>
        <v>15978.3</v>
      </c>
    </row>
    <row r="2306" spans="1:14" x14ac:dyDescent="0.2">
      <c r="A2306" s="10" t="s">
        <v>278</v>
      </c>
      <c r="B2306" s="10" t="s">
        <v>191</v>
      </c>
      <c r="C2306" s="10" t="s">
        <v>56</v>
      </c>
      <c r="D2306" s="10" t="s">
        <v>27</v>
      </c>
      <c r="E2306" s="10" t="s">
        <v>43</v>
      </c>
      <c r="F2306" s="11">
        <v>40210</v>
      </c>
      <c r="G2306" s="10">
        <v>2010</v>
      </c>
      <c r="H2306" s="10">
        <v>233851563</v>
      </c>
      <c r="I2306" s="17" t="s">
        <v>574</v>
      </c>
      <c r="J2306" s="18">
        <v>729</v>
      </c>
      <c r="K2306" s="19">
        <v>421.89</v>
      </c>
      <c r="L2306" s="19">
        <v>364.69</v>
      </c>
      <c r="M2306" s="19">
        <f>Table1[[#This Row],[Unit_Selling Price]]-Table1[[#This Row],[Unit_Cost]]</f>
        <v>57.2</v>
      </c>
      <c r="N2306" s="19">
        <f>Table1[[#This Row],[Quantity]]*Table1[[#This Row],[unit_per Profit]]</f>
        <v>41698.800000000003</v>
      </c>
    </row>
    <row r="2307" spans="1:14" x14ac:dyDescent="0.2">
      <c r="A2307" s="10" t="s">
        <v>46</v>
      </c>
      <c r="B2307" s="10" t="s">
        <v>173</v>
      </c>
      <c r="C2307" s="10" t="s">
        <v>49</v>
      </c>
      <c r="D2307" s="10" t="s">
        <v>27</v>
      </c>
      <c r="E2307" s="10" t="s">
        <v>35</v>
      </c>
      <c r="F2307" s="11" t="s">
        <v>1421</v>
      </c>
      <c r="G2307" s="10">
        <v>2012</v>
      </c>
      <c r="H2307" s="10">
        <v>889742648</v>
      </c>
      <c r="I2307" s="17" t="s">
        <v>1612</v>
      </c>
      <c r="J2307" s="18">
        <v>3476</v>
      </c>
      <c r="K2307" s="19">
        <v>651.21</v>
      </c>
      <c r="L2307" s="19">
        <v>524.96</v>
      </c>
      <c r="M2307" s="19">
        <f>Table1[[#This Row],[Unit_Selling Price]]-Table1[[#This Row],[Unit_Cost]]</f>
        <v>126.25</v>
      </c>
      <c r="N2307" s="19">
        <f>Table1[[#This Row],[Quantity]]*Table1[[#This Row],[unit_per Profit]]</f>
        <v>438845</v>
      </c>
    </row>
    <row r="2308" spans="1:14" x14ac:dyDescent="0.2">
      <c r="A2308" s="10" t="s">
        <v>32</v>
      </c>
      <c r="B2308" s="10" t="s">
        <v>82</v>
      </c>
      <c r="C2308" s="10" t="s">
        <v>56</v>
      </c>
      <c r="D2308" s="10" t="s">
        <v>23</v>
      </c>
      <c r="E2308" s="10" t="s">
        <v>28</v>
      </c>
      <c r="F2308" s="11" t="s">
        <v>598</v>
      </c>
      <c r="G2308" s="10">
        <v>2010</v>
      </c>
      <c r="H2308" s="10">
        <v>689977300</v>
      </c>
      <c r="I2308" s="17">
        <v>40302</v>
      </c>
      <c r="J2308" s="18">
        <v>8471</v>
      </c>
      <c r="K2308" s="19">
        <v>421.89</v>
      </c>
      <c r="L2308" s="19">
        <v>364.69</v>
      </c>
      <c r="M2308" s="19">
        <f>Table1[[#This Row],[Unit_Selling Price]]-Table1[[#This Row],[Unit_Cost]]</f>
        <v>57.2</v>
      </c>
      <c r="N2308" s="19">
        <f>Table1[[#This Row],[Quantity]]*Table1[[#This Row],[unit_per Profit]]</f>
        <v>484541.2</v>
      </c>
    </row>
    <row r="2309" spans="1:14" x14ac:dyDescent="0.2">
      <c r="A2309" s="10" t="s">
        <v>32</v>
      </c>
      <c r="B2309" s="10" t="s">
        <v>81</v>
      </c>
      <c r="C2309" s="10" t="s">
        <v>56</v>
      </c>
      <c r="D2309" s="10" t="s">
        <v>23</v>
      </c>
      <c r="E2309" s="10" t="s">
        <v>28</v>
      </c>
      <c r="F2309" s="11" t="s">
        <v>793</v>
      </c>
      <c r="G2309" s="10">
        <v>2017</v>
      </c>
      <c r="H2309" s="10">
        <v>840854346</v>
      </c>
      <c r="I2309" s="17">
        <v>42951</v>
      </c>
      <c r="J2309" s="18">
        <v>6342</v>
      </c>
      <c r="K2309" s="19">
        <v>421.89</v>
      </c>
      <c r="L2309" s="19">
        <v>364.69</v>
      </c>
      <c r="M2309" s="19">
        <f>Table1[[#This Row],[Unit_Selling Price]]-Table1[[#This Row],[Unit_Cost]]</f>
        <v>57.2</v>
      </c>
      <c r="N2309" s="19">
        <f>Table1[[#This Row],[Quantity]]*Table1[[#This Row],[unit_per Profit]]</f>
        <v>362762.4</v>
      </c>
    </row>
    <row r="2310" spans="1:14" x14ac:dyDescent="0.2">
      <c r="A2310" s="10" t="s">
        <v>32</v>
      </c>
      <c r="B2310" s="10" t="s">
        <v>166</v>
      </c>
      <c r="C2310" s="10" t="s">
        <v>31</v>
      </c>
      <c r="D2310" s="10" t="s">
        <v>23</v>
      </c>
      <c r="E2310" s="10" t="s">
        <v>28</v>
      </c>
      <c r="F2310" s="11" t="s">
        <v>1438</v>
      </c>
      <c r="G2310" s="10">
        <v>2012</v>
      </c>
      <c r="H2310" s="10">
        <v>368985116</v>
      </c>
      <c r="I2310" s="17">
        <v>41223</v>
      </c>
      <c r="J2310" s="18">
        <v>9750</v>
      </c>
      <c r="K2310" s="19">
        <v>47.45</v>
      </c>
      <c r="L2310" s="19">
        <v>31.79</v>
      </c>
      <c r="M2310" s="19">
        <f>Table1[[#This Row],[Unit_Selling Price]]-Table1[[#This Row],[Unit_Cost]]</f>
        <v>15.66</v>
      </c>
      <c r="N2310" s="19">
        <f>Table1[[#This Row],[Quantity]]*Table1[[#This Row],[unit_per Profit]]</f>
        <v>152685</v>
      </c>
    </row>
    <row r="2311" spans="1:14" x14ac:dyDescent="0.2">
      <c r="A2311" s="10" t="s">
        <v>46</v>
      </c>
      <c r="B2311" s="10" t="s">
        <v>228</v>
      </c>
      <c r="C2311" s="10" t="s">
        <v>77</v>
      </c>
      <c r="D2311" s="10" t="s">
        <v>23</v>
      </c>
      <c r="E2311" s="10" t="s">
        <v>43</v>
      </c>
      <c r="F2311" s="11">
        <v>40217</v>
      </c>
      <c r="G2311" s="10">
        <v>2010</v>
      </c>
      <c r="H2311" s="10">
        <v>171293437</v>
      </c>
      <c r="I2311" s="17">
        <v>40520</v>
      </c>
      <c r="J2311" s="18">
        <v>8389</v>
      </c>
      <c r="K2311" s="19">
        <v>154.06</v>
      </c>
      <c r="L2311" s="19">
        <v>90.93</v>
      </c>
      <c r="M2311" s="19">
        <f>Table1[[#This Row],[Unit_Selling Price]]-Table1[[#This Row],[Unit_Cost]]</f>
        <v>63.13</v>
      </c>
      <c r="N2311" s="19">
        <f>Table1[[#This Row],[Quantity]]*Table1[[#This Row],[unit_per Profit]]</f>
        <v>529597.56999999995</v>
      </c>
    </row>
    <row r="2312" spans="1:14" x14ac:dyDescent="0.2">
      <c r="A2312" s="10" t="s">
        <v>278</v>
      </c>
      <c r="B2312" s="10" t="s">
        <v>179</v>
      </c>
      <c r="C2312" s="10" t="s">
        <v>22</v>
      </c>
      <c r="D2312" s="10" t="s">
        <v>27</v>
      </c>
      <c r="E2312" s="10" t="s">
        <v>43</v>
      </c>
      <c r="F2312" s="11">
        <v>40308</v>
      </c>
      <c r="G2312" s="10">
        <v>2010</v>
      </c>
      <c r="H2312" s="10">
        <v>765015637</v>
      </c>
      <c r="I2312" s="17">
        <v>40189</v>
      </c>
      <c r="J2312" s="18">
        <v>3982</v>
      </c>
      <c r="K2312" s="19">
        <v>255.28</v>
      </c>
      <c r="L2312" s="19">
        <v>159.41999999999999</v>
      </c>
      <c r="M2312" s="19">
        <f>Table1[[#This Row],[Unit_Selling Price]]-Table1[[#This Row],[Unit_Cost]]</f>
        <v>95.86</v>
      </c>
      <c r="N2312" s="19">
        <f>Table1[[#This Row],[Quantity]]*Table1[[#This Row],[unit_per Profit]]</f>
        <v>381714.52</v>
      </c>
    </row>
    <row r="2313" spans="1:14" x14ac:dyDescent="0.2">
      <c r="A2313" s="10" t="s">
        <v>46</v>
      </c>
      <c r="B2313" s="10" t="s">
        <v>173</v>
      </c>
      <c r="C2313" s="10" t="s">
        <v>77</v>
      </c>
      <c r="D2313" s="10" t="s">
        <v>23</v>
      </c>
      <c r="E2313" s="10" t="s">
        <v>24</v>
      </c>
      <c r="F2313" s="11">
        <v>40333</v>
      </c>
      <c r="G2313" s="10">
        <v>2010</v>
      </c>
      <c r="H2313" s="10">
        <v>937700545</v>
      </c>
      <c r="I2313" s="17" t="s">
        <v>526</v>
      </c>
      <c r="J2313" s="18">
        <v>5284</v>
      </c>
      <c r="K2313" s="19">
        <v>154.06</v>
      </c>
      <c r="L2313" s="19">
        <v>90.93</v>
      </c>
      <c r="M2313" s="19">
        <f>Table1[[#This Row],[Unit_Selling Price]]-Table1[[#This Row],[Unit_Cost]]</f>
        <v>63.13</v>
      </c>
      <c r="N2313" s="19">
        <f>Table1[[#This Row],[Quantity]]*Table1[[#This Row],[unit_per Profit]]</f>
        <v>333578.92</v>
      </c>
    </row>
    <row r="2314" spans="1:14" x14ac:dyDescent="0.2">
      <c r="A2314" s="10" t="s">
        <v>40</v>
      </c>
      <c r="B2314" s="10" t="s">
        <v>218</v>
      </c>
      <c r="C2314" s="10" t="s">
        <v>39</v>
      </c>
      <c r="D2314" s="10" t="s">
        <v>27</v>
      </c>
      <c r="E2314" s="10" t="s">
        <v>43</v>
      </c>
      <c r="F2314" s="11" t="s">
        <v>1613</v>
      </c>
      <c r="G2314" s="10">
        <v>2014</v>
      </c>
      <c r="H2314" s="10">
        <v>897209489</v>
      </c>
      <c r="I2314" s="17">
        <v>41832</v>
      </c>
      <c r="J2314" s="18">
        <v>3081</v>
      </c>
      <c r="K2314" s="19">
        <v>81.73</v>
      </c>
      <c r="L2314" s="19">
        <v>56.67</v>
      </c>
      <c r="M2314" s="19">
        <f>Table1[[#This Row],[Unit_Selling Price]]-Table1[[#This Row],[Unit_Cost]]</f>
        <v>25.06</v>
      </c>
      <c r="N2314" s="19">
        <f>Table1[[#This Row],[Quantity]]*Table1[[#This Row],[unit_per Profit]]</f>
        <v>77209.86</v>
      </c>
    </row>
    <row r="2315" spans="1:14" x14ac:dyDescent="0.2">
      <c r="A2315" s="10" t="s">
        <v>278</v>
      </c>
      <c r="B2315" s="10" t="s">
        <v>114</v>
      </c>
      <c r="C2315" s="10" t="s">
        <v>31</v>
      </c>
      <c r="D2315" s="10" t="s">
        <v>23</v>
      </c>
      <c r="E2315" s="10" t="s">
        <v>43</v>
      </c>
      <c r="F2315" s="11" t="s">
        <v>1614</v>
      </c>
      <c r="G2315" s="10">
        <v>2012</v>
      </c>
      <c r="H2315" s="10">
        <v>921716296</v>
      </c>
      <c r="I2315" s="17" t="s">
        <v>895</v>
      </c>
      <c r="J2315" s="18">
        <v>5189</v>
      </c>
      <c r="K2315" s="19">
        <v>47.45</v>
      </c>
      <c r="L2315" s="19">
        <v>31.79</v>
      </c>
      <c r="M2315" s="19">
        <f>Table1[[#This Row],[Unit_Selling Price]]-Table1[[#This Row],[Unit_Cost]]</f>
        <v>15.66</v>
      </c>
      <c r="N2315" s="19">
        <f>Table1[[#This Row],[Quantity]]*Table1[[#This Row],[unit_per Profit]]</f>
        <v>81259.740000000005</v>
      </c>
    </row>
    <row r="2316" spans="1:14" x14ac:dyDescent="0.2">
      <c r="A2316" s="10" t="s">
        <v>46</v>
      </c>
      <c r="B2316" s="10" t="s">
        <v>71</v>
      </c>
      <c r="C2316" s="10" t="s">
        <v>77</v>
      </c>
      <c r="D2316" s="10" t="s">
        <v>27</v>
      </c>
      <c r="E2316" s="10" t="s">
        <v>28</v>
      </c>
      <c r="F2316" s="11" t="s">
        <v>1615</v>
      </c>
      <c r="G2316" s="10">
        <v>2014</v>
      </c>
      <c r="H2316" s="10">
        <v>909707295</v>
      </c>
      <c r="I2316" s="17" t="s">
        <v>1259</v>
      </c>
      <c r="J2316" s="18">
        <v>1459</v>
      </c>
      <c r="K2316" s="19">
        <v>154.06</v>
      </c>
      <c r="L2316" s="19">
        <v>90.93</v>
      </c>
      <c r="M2316" s="19">
        <f>Table1[[#This Row],[Unit_Selling Price]]-Table1[[#This Row],[Unit_Cost]]</f>
        <v>63.13</v>
      </c>
      <c r="N2316" s="19">
        <f>Table1[[#This Row],[Quantity]]*Table1[[#This Row],[unit_per Profit]]</f>
        <v>92106.67</v>
      </c>
    </row>
    <row r="2317" spans="1:14" x14ac:dyDescent="0.2">
      <c r="A2317" s="10" t="s">
        <v>32</v>
      </c>
      <c r="B2317" s="10" t="s">
        <v>186</v>
      </c>
      <c r="C2317" s="10" t="s">
        <v>31</v>
      </c>
      <c r="D2317" s="10" t="s">
        <v>27</v>
      </c>
      <c r="E2317" s="10" t="s">
        <v>35</v>
      </c>
      <c r="F2317" s="11">
        <v>41891</v>
      </c>
      <c r="G2317" s="10">
        <v>2014</v>
      </c>
      <c r="H2317" s="10">
        <v>829981315</v>
      </c>
      <c r="I2317" s="17" t="s">
        <v>1613</v>
      </c>
      <c r="J2317" s="18">
        <v>8770</v>
      </c>
      <c r="K2317" s="19">
        <v>47.45</v>
      </c>
      <c r="L2317" s="19">
        <v>31.79</v>
      </c>
      <c r="M2317" s="19">
        <f>Table1[[#This Row],[Unit_Selling Price]]-Table1[[#This Row],[Unit_Cost]]</f>
        <v>15.66</v>
      </c>
      <c r="N2317" s="19">
        <f>Table1[[#This Row],[Quantity]]*Table1[[#This Row],[unit_per Profit]]</f>
        <v>137338.20000000001</v>
      </c>
    </row>
    <row r="2318" spans="1:14" x14ac:dyDescent="0.2">
      <c r="A2318" s="10" t="s">
        <v>46</v>
      </c>
      <c r="B2318" s="10" t="s">
        <v>195</v>
      </c>
      <c r="C2318" s="10" t="s">
        <v>39</v>
      </c>
      <c r="D2318" s="10" t="s">
        <v>23</v>
      </c>
      <c r="E2318" s="10" t="s">
        <v>24</v>
      </c>
      <c r="F2318" s="11" t="s">
        <v>1616</v>
      </c>
      <c r="G2318" s="10">
        <v>2015</v>
      </c>
      <c r="H2318" s="10">
        <v>271649682</v>
      </c>
      <c r="I2318" s="17">
        <v>42106</v>
      </c>
      <c r="J2318" s="18">
        <v>6032</v>
      </c>
      <c r="K2318" s="19">
        <v>81.73</v>
      </c>
      <c r="L2318" s="19">
        <v>56.67</v>
      </c>
      <c r="M2318" s="19">
        <f>Table1[[#This Row],[Unit_Selling Price]]-Table1[[#This Row],[Unit_Cost]]</f>
        <v>25.06</v>
      </c>
      <c r="N2318" s="19">
        <f>Table1[[#This Row],[Quantity]]*Table1[[#This Row],[unit_per Profit]]</f>
        <v>151161.92000000001</v>
      </c>
    </row>
    <row r="2319" spans="1:14" x14ac:dyDescent="0.2">
      <c r="A2319" s="10" t="s">
        <v>46</v>
      </c>
      <c r="B2319" s="10" t="s">
        <v>143</v>
      </c>
      <c r="C2319" s="10" t="s">
        <v>65</v>
      </c>
      <c r="D2319" s="10" t="s">
        <v>23</v>
      </c>
      <c r="E2319" s="10" t="s">
        <v>24</v>
      </c>
      <c r="F2319" s="11" t="s">
        <v>1343</v>
      </c>
      <c r="G2319" s="10">
        <v>2017</v>
      </c>
      <c r="H2319" s="10">
        <v>694136226</v>
      </c>
      <c r="I2319" s="17" t="s">
        <v>1185</v>
      </c>
      <c r="J2319" s="18">
        <v>9189</v>
      </c>
      <c r="K2319" s="19">
        <v>9.33</v>
      </c>
      <c r="L2319" s="19">
        <v>6.92</v>
      </c>
      <c r="M2319" s="19">
        <f>Table1[[#This Row],[Unit_Selling Price]]-Table1[[#This Row],[Unit_Cost]]</f>
        <v>2.41</v>
      </c>
      <c r="N2319" s="19">
        <f>Table1[[#This Row],[Quantity]]*Table1[[#This Row],[unit_per Profit]]</f>
        <v>22145.49</v>
      </c>
    </row>
    <row r="2320" spans="1:14" x14ac:dyDescent="0.2">
      <c r="A2320" s="10" t="s">
        <v>32</v>
      </c>
      <c r="B2320" s="10" t="s">
        <v>96</v>
      </c>
      <c r="C2320" s="10" t="s">
        <v>39</v>
      </c>
      <c r="D2320" s="10" t="s">
        <v>23</v>
      </c>
      <c r="E2320" s="10" t="s">
        <v>35</v>
      </c>
      <c r="F2320" s="11" t="s">
        <v>374</v>
      </c>
      <c r="G2320" s="10">
        <v>2012</v>
      </c>
      <c r="H2320" s="10">
        <v>477177274</v>
      </c>
      <c r="I2320" s="17">
        <v>41160</v>
      </c>
      <c r="J2320" s="18">
        <v>6214</v>
      </c>
      <c r="K2320" s="19">
        <v>81.73</v>
      </c>
      <c r="L2320" s="19">
        <v>56.67</v>
      </c>
      <c r="M2320" s="19">
        <f>Table1[[#This Row],[Unit_Selling Price]]-Table1[[#This Row],[Unit_Cost]]</f>
        <v>25.06</v>
      </c>
      <c r="N2320" s="19">
        <f>Table1[[#This Row],[Quantity]]*Table1[[#This Row],[unit_per Profit]]</f>
        <v>155722.84</v>
      </c>
    </row>
    <row r="2321" spans="1:14" x14ac:dyDescent="0.2">
      <c r="A2321" s="10" t="s">
        <v>29</v>
      </c>
      <c r="B2321" s="10" t="s">
        <v>153</v>
      </c>
      <c r="C2321" s="10" t="s">
        <v>49</v>
      </c>
      <c r="D2321" s="10" t="s">
        <v>27</v>
      </c>
      <c r="E2321" s="10" t="s">
        <v>28</v>
      </c>
      <c r="F2321" s="11" t="s">
        <v>1273</v>
      </c>
      <c r="G2321" s="10">
        <v>2014</v>
      </c>
      <c r="H2321" s="10">
        <v>770821654</v>
      </c>
      <c r="I2321" s="17" t="s">
        <v>1007</v>
      </c>
      <c r="J2321" s="18">
        <v>2112</v>
      </c>
      <c r="K2321" s="19">
        <v>651.21</v>
      </c>
      <c r="L2321" s="19">
        <v>524.96</v>
      </c>
      <c r="M2321" s="19">
        <f>Table1[[#This Row],[Unit_Selling Price]]-Table1[[#This Row],[Unit_Cost]]</f>
        <v>126.25</v>
      </c>
      <c r="N2321" s="19">
        <f>Table1[[#This Row],[Quantity]]*Table1[[#This Row],[unit_per Profit]]</f>
        <v>266640</v>
      </c>
    </row>
    <row r="2322" spans="1:14" x14ac:dyDescent="0.2">
      <c r="A2322" s="10" t="s">
        <v>46</v>
      </c>
      <c r="B2322" s="10" t="s">
        <v>143</v>
      </c>
      <c r="C2322" s="10" t="s">
        <v>65</v>
      </c>
      <c r="D2322" s="10" t="s">
        <v>23</v>
      </c>
      <c r="E2322" s="10" t="s">
        <v>24</v>
      </c>
      <c r="F2322" s="11" t="s">
        <v>866</v>
      </c>
      <c r="G2322" s="10">
        <v>2014</v>
      </c>
      <c r="H2322" s="10">
        <v>545430696</v>
      </c>
      <c r="I2322" s="17">
        <v>41682</v>
      </c>
      <c r="J2322" s="18">
        <v>3918</v>
      </c>
      <c r="K2322" s="19">
        <v>9.33</v>
      </c>
      <c r="L2322" s="19">
        <v>6.92</v>
      </c>
      <c r="M2322" s="19">
        <f>Table1[[#This Row],[Unit_Selling Price]]-Table1[[#This Row],[Unit_Cost]]</f>
        <v>2.41</v>
      </c>
      <c r="N2322" s="19">
        <f>Table1[[#This Row],[Quantity]]*Table1[[#This Row],[unit_per Profit]]</f>
        <v>9442.3799999999992</v>
      </c>
    </row>
    <row r="2323" spans="1:14" x14ac:dyDescent="0.2">
      <c r="A2323" s="10" t="s">
        <v>40</v>
      </c>
      <c r="B2323" s="10" t="s">
        <v>41</v>
      </c>
      <c r="C2323" s="10" t="s">
        <v>42</v>
      </c>
      <c r="D2323" s="10" t="s">
        <v>23</v>
      </c>
      <c r="E2323" s="10" t="s">
        <v>24</v>
      </c>
      <c r="F2323" s="11" t="s">
        <v>1298</v>
      </c>
      <c r="G2323" s="10">
        <v>2017</v>
      </c>
      <c r="H2323" s="10">
        <v>641678225</v>
      </c>
      <c r="I2323" s="17" t="s">
        <v>1617</v>
      </c>
      <c r="J2323" s="18">
        <v>5701</v>
      </c>
      <c r="K2323" s="19">
        <v>109.28</v>
      </c>
      <c r="L2323" s="19">
        <v>35.840000000000003</v>
      </c>
      <c r="M2323" s="19">
        <f>Table1[[#This Row],[Unit_Selling Price]]-Table1[[#This Row],[Unit_Cost]]</f>
        <v>73.44</v>
      </c>
      <c r="N2323" s="19">
        <f>Table1[[#This Row],[Quantity]]*Table1[[#This Row],[unit_per Profit]]</f>
        <v>418681.44</v>
      </c>
    </row>
    <row r="2324" spans="1:14" x14ac:dyDescent="0.2">
      <c r="A2324" s="10" t="s">
        <v>46</v>
      </c>
      <c r="B2324" s="10" t="s">
        <v>97</v>
      </c>
      <c r="C2324" s="10" t="s">
        <v>51</v>
      </c>
      <c r="D2324" s="10" t="s">
        <v>23</v>
      </c>
      <c r="E2324" s="10" t="s">
        <v>28</v>
      </c>
      <c r="F2324" s="11">
        <v>41034</v>
      </c>
      <c r="G2324" s="10">
        <v>2012</v>
      </c>
      <c r="H2324" s="10">
        <v>620550572</v>
      </c>
      <c r="I2324" s="17">
        <v>41035</v>
      </c>
      <c r="J2324" s="18">
        <v>3559</v>
      </c>
      <c r="K2324" s="19">
        <v>437.2</v>
      </c>
      <c r="L2324" s="19">
        <v>263.33</v>
      </c>
      <c r="M2324" s="19">
        <f>Table1[[#This Row],[Unit_Selling Price]]-Table1[[#This Row],[Unit_Cost]]</f>
        <v>173.87</v>
      </c>
      <c r="N2324" s="19">
        <f>Table1[[#This Row],[Quantity]]*Table1[[#This Row],[unit_per Profit]]</f>
        <v>618803.32999999996</v>
      </c>
    </row>
    <row r="2325" spans="1:14" x14ac:dyDescent="0.2">
      <c r="A2325" s="10" t="s">
        <v>37</v>
      </c>
      <c r="B2325" s="10" t="s">
        <v>67</v>
      </c>
      <c r="C2325" s="10" t="s">
        <v>51</v>
      </c>
      <c r="D2325" s="10" t="s">
        <v>23</v>
      </c>
      <c r="E2325" s="10" t="s">
        <v>43</v>
      </c>
      <c r="F2325" s="11">
        <v>42379</v>
      </c>
      <c r="G2325" s="10">
        <v>2016</v>
      </c>
      <c r="H2325" s="10">
        <v>113346564</v>
      </c>
      <c r="I2325" s="17" t="s">
        <v>860</v>
      </c>
      <c r="J2325" s="18">
        <v>622</v>
      </c>
      <c r="K2325" s="19">
        <v>437.2</v>
      </c>
      <c r="L2325" s="19">
        <v>263.33</v>
      </c>
      <c r="M2325" s="19">
        <f>Table1[[#This Row],[Unit_Selling Price]]-Table1[[#This Row],[Unit_Cost]]</f>
        <v>173.87</v>
      </c>
      <c r="N2325" s="19">
        <f>Table1[[#This Row],[Quantity]]*Table1[[#This Row],[unit_per Profit]]</f>
        <v>108147.14</v>
      </c>
    </row>
    <row r="2326" spans="1:14" x14ac:dyDescent="0.2">
      <c r="A2326" s="10" t="s">
        <v>46</v>
      </c>
      <c r="B2326" s="10" t="s">
        <v>92</v>
      </c>
      <c r="C2326" s="10" t="s">
        <v>42</v>
      </c>
      <c r="D2326" s="10" t="s">
        <v>23</v>
      </c>
      <c r="E2326" s="10" t="s">
        <v>24</v>
      </c>
      <c r="F2326" s="11" t="s">
        <v>416</v>
      </c>
      <c r="G2326" s="10">
        <v>2011</v>
      </c>
      <c r="H2326" s="10">
        <v>171677529</v>
      </c>
      <c r="I2326" s="17">
        <v>40670</v>
      </c>
      <c r="J2326" s="18">
        <v>2051</v>
      </c>
      <c r="K2326" s="19">
        <v>109.28</v>
      </c>
      <c r="L2326" s="19">
        <v>35.840000000000003</v>
      </c>
      <c r="M2326" s="19">
        <f>Table1[[#This Row],[Unit_Selling Price]]-Table1[[#This Row],[Unit_Cost]]</f>
        <v>73.44</v>
      </c>
      <c r="N2326" s="19">
        <f>Table1[[#This Row],[Quantity]]*Table1[[#This Row],[unit_per Profit]]</f>
        <v>150625.44</v>
      </c>
    </row>
    <row r="2327" spans="1:14" x14ac:dyDescent="0.2">
      <c r="A2327" s="10" t="s">
        <v>37</v>
      </c>
      <c r="B2327" s="10" t="s">
        <v>106</v>
      </c>
      <c r="C2327" s="10" t="s">
        <v>49</v>
      </c>
      <c r="D2327" s="10" t="s">
        <v>23</v>
      </c>
      <c r="E2327" s="10" t="s">
        <v>35</v>
      </c>
      <c r="F2327" s="11">
        <v>41031</v>
      </c>
      <c r="G2327" s="10">
        <v>2012</v>
      </c>
      <c r="H2327" s="10">
        <v>117467296</v>
      </c>
      <c r="I2327" s="17" t="s">
        <v>1618</v>
      </c>
      <c r="J2327" s="18">
        <v>38</v>
      </c>
      <c r="K2327" s="19">
        <v>651.21</v>
      </c>
      <c r="L2327" s="19">
        <v>524.96</v>
      </c>
      <c r="M2327" s="19">
        <f>Table1[[#This Row],[Unit_Selling Price]]-Table1[[#This Row],[Unit_Cost]]</f>
        <v>126.25</v>
      </c>
      <c r="N2327" s="19">
        <f>Table1[[#This Row],[Quantity]]*Table1[[#This Row],[unit_per Profit]]</f>
        <v>4797.5</v>
      </c>
    </row>
    <row r="2328" spans="1:14" x14ac:dyDescent="0.2">
      <c r="A2328" s="10" t="s">
        <v>29</v>
      </c>
      <c r="B2328" s="10" t="s">
        <v>124</v>
      </c>
      <c r="C2328" s="10" t="s">
        <v>51</v>
      </c>
      <c r="D2328" s="10" t="s">
        <v>23</v>
      </c>
      <c r="E2328" s="10" t="s">
        <v>24</v>
      </c>
      <c r="F2328" s="11" t="s">
        <v>1320</v>
      </c>
      <c r="G2328" s="10">
        <v>2012</v>
      </c>
      <c r="H2328" s="10">
        <v>692952191</v>
      </c>
      <c r="I2328" s="17">
        <v>41365</v>
      </c>
      <c r="J2328" s="18">
        <v>8807</v>
      </c>
      <c r="K2328" s="19">
        <v>437.2</v>
      </c>
      <c r="L2328" s="19">
        <v>263.33</v>
      </c>
      <c r="M2328" s="19">
        <f>Table1[[#This Row],[Unit_Selling Price]]-Table1[[#This Row],[Unit_Cost]]</f>
        <v>173.87</v>
      </c>
      <c r="N2328" s="19">
        <f>Table1[[#This Row],[Quantity]]*Table1[[#This Row],[unit_per Profit]]</f>
        <v>1531273.09</v>
      </c>
    </row>
    <row r="2329" spans="1:14" x14ac:dyDescent="0.2">
      <c r="A2329" s="10" t="s">
        <v>40</v>
      </c>
      <c r="B2329" s="10" t="s">
        <v>188</v>
      </c>
      <c r="C2329" s="10" t="s">
        <v>51</v>
      </c>
      <c r="D2329" s="10" t="s">
        <v>27</v>
      </c>
      <c r="E2329" s="10" t="s">
        <v>24</v>
      </c>
      <c r="F2329" s="11" t="s">
        <v>780</v>
      </c>
      <c r="G2329" s="10">
        <v>2012</v>
      </c>
      <c r="H2329" s="10">
        <v>910681045</v>
      </c>
      <c r="I2329" s="17">
        <v>41487</v>
      </c>
      <c r="J2329" s="18">
        <v>9613</v>
      </c>
      <c r="K2329" s="19">
        <v>437.2</v>
      </c>
      <c r="L2329" s="19">
        <v>263.33</v>
      </c>
      <c r="M2329" s="19">
        <f>Table1[[#This Row],[Unit_Selling Price]]-Table1[[#This Row],[Unit_Cost]]</f>
        <v>173.87</v>
      </c>
      <c r="N2329" s="19">
        <f>Table1[[#This Row],[Quantity]]*Table1[[#This Row],[unit_per Profit]]</f>
        <v>1671412.31</v>
      </c>
    </row>
    <row r="2330" spans="1:14" x14ac:dyDescent="0.2">
      <c r="A2330" s="10" t="s">
        <v>278</v>
      </c>
      <c r="B2330" s="10" t="s">
        <v>121</v>
      </c>
      <c r="C2330" s="10" t="s">
        <v>77</v>
      </c>
      <c r="D2330" s="10" t="s">
        <v>23</v>
      </c>
      <c r="E2330" s="10" t="s">
        <v>43</v>
      </c>
      <c r="F2330" s="11">
        <v>40911</v>
      </c>
      <c r="G2330" s="10">
        <v>2012</v>
      </c>
      <c r="H2330" s="10">
        <v>303515183</v>
      </c>
      <c r="I2330" s="17" t="s">
        <v>1368</v>
      </c>
      <c r="J2330" s="18">
        <v>5742</v>
      </c>
      <c r="K2330" s="19">
        <v>154.06</v>
      </c>
      <c r="L2330" s="19">
        <v>90.93</v>
      </c>
      <c r="M2330" s="19">
        <f>Table1[[#This Row],[Unit_Selling Price]]-Table1[[#This Row],[Unit_Cost]]</f>
        <v>63.13</v>
      </c>
      <c r="N2330" s="19">
        <f>Table1[[#This Row],[Quantity]]*Table1[[#This Row],[unit_per Profit]]</f>
        <v>362492.46</v>
      </c>
    </row>
    <row r="2331" spans="1:14" x14ac:dyDescent="0.2">
      <c r="A2331" s="10" t="s">
        <v>40</v>
      </c>
      <c r="B2331" s="10" t="s">
        <v>72</v>
      </c>
      <c r="C2331" s="10" t="s">
        <v>85</v>
      </c>
      <c r="D2331" s="10" t="s">
        <v>23</v>
      </c>
      <c r="E2331" s="10" t="s">
        <v>35</v>
      </c>
      <c r="F2331" s="11" t="s">
        <v>1156</v>
      </c>
      <c r="G2331" s="10">
        <v>2015</v>
      </c>
      <c r="H2331" s="10">
        <v>274628436</v>
      </c>
      <c r="I2331" s="17" t="s">
        <v>933</v>
      </c>
      <c r="J2331" s="18">
        <v>7512</v>
      </c>
      <c r="K2331" s="19">
        <v>668.27</v>
      </c>
      <c r="L2331" s="19">
        <v>502.54</v>
      </c>
      <c r="M2331" s="19">
        <f>Table1[[#This Row],[Unit_Selling Price]]-Table1[[#This Row],[Unit_Cost]]</f>
        <v>165.73</v>
      </c>
      <c r="N2331" s="19">
        <f>Table1[[#This Row],[Quantity]]*Table1[[#This Row],[unit_per Profit]]</f>
        <v>1244963.76</v>
      </c>
    </row>
    <row r="2332" spans="1:14" x14ac:dyDescent="0.2">
      <c r="A2332" s="10" t="s">
        <v>29</v>
      </c>
      <c r="B2332" s="10" t="s">
        <v>109</v>
      </c>
      <c r="C2332" s="10" t="s">
        <v>31</v>
      </c>
      <c r="D2332" s="10" t="s">
        <v>27</v>
      </c>
      <c r="E2332" s="10" t="s">
        <v>35</v>
      </c>
      <c r="F2332" s="11">
        <v>41464</v>
      </c>
      <c r="G2332" s="10">
        <v>2013</v>
      </c>
      <c r="H2332" s="10">
        <v>947507131</v>
      </c>
      <c r="I2332" s="17" t="s">
        <v>1077</v>
      </c>
      <c r="J2332" s="18">
        <v>7271</v>
      </c>
      <c r="K2332" s="19">
        <v>47.45</v>
      </c>
      <c r="L2332" s="19">
        <v>31.79</v>
      </c>
      <c r="M2332" s="19">
        <f>Table1[[#This Row],[Unit_Selling Price]]-Table1[[#This Row],[Unit_Cost]]</f>
        <v>15.66</v>
      </c>
      <c r="N2332" s="19">
        <f>Table1[[#This Row],[Quantity]]*Table1[[#This Row],[unit_per Profit]]</f>
        <v>113863.86</v>
      </c>
    </row>
    <row r="2333" spans="1:14" x14ac:dyDescent="0.2">
      <c r="A2333" s="10" t="s">
        <v>40</v>
      </c>
      <c r="B2333" s="10" t="s">
        <v>205</v>
      </c>
      <c r="C2333" s="10" t="s">
        <v>31</v>
      </c>
      <c r="D2333" s="10" t="s">
        <v>27</v>
      </c>
      <c r="E2333" s="10" t="s">
        <v>35</v>
      </c>
      <c r="F2333" s="11" t="s">
        <v>1397</v>
      </c>
      <c r="G2333" s="10">
        <v>2010</v>
      </c>
      <c r="H2333" s="10">
        <v>715950095</v>
      </c>
      <c r="I2333" s="17">
        <v>40180</v>
      </c>
      <c r="J2333" s="18">
        <v>4398</v>
      </c>
      <c r="K2333" s="19">
        <v>47.45</v>
      </c>
      <c r="L2333" s="19">
        <v>31.79</v>
      </c>
      <c r="M2333" s="19">
        <f>Table1[[#This Row],[Unit_Selling Price]]-Table1[[#This Row],[Unit_Cost]]</f>
        <v>15.66</v>
      </c>
      <c r="N2333" s="19">
        <f>Table1[[#This Row],[Quantity]]*Table1[[#This Row],[unit_per Profit]]</f>
        <v>68872.679999999993</v>
      </c>
    </row>
    <row r="2334" spans="1:14" x14ac:dyDescent="0.2">
      <c r="A2334" s="10" t="s">
        <v>32</v>
      </c>
      <c r="B2334" s="10" t="s">
        <v>166</v>
      </c>
      <c r="C2334" s="10" t="s">
        <v>65</v>
      </c>
      <c r="D2334" s="10" t="s">
        <v>27</v>
      </c>
      <c r="E2334" s="10" t="s">
        <v>28</v>
      </c>
      <c r="F2334" s="11" t="s">
        <v>1165</v>
      </c>
      <c r="G2334" s="10">
        <v>2016</v>
      </c>
      <c r="H2334" s="10">
        <v>294068658</v>
      </c>
      <c r="I2334" s="17">
        <v>42529</v>
      </c>
      <c r="J2334" s="18">
        <v>306</v>
      </c>
      <c r="K2334" s="19">
        <v>9.33</v>
      </c>
      <c r="L2334" s="19">
        <v>6.92</v>
      </c>
      <c r="M2334" s="19">
        <f>Table1[[#This Row],[Unit_Selling Price]]-Table1[[#This Row],[Unit_Cost]]</f>
        <v>2.41</v>
      </c>
      <c r="N2334" s="19">
        <f>Table1[[#This Row],[Quantity]]*Table1[[#This Row],[unit_per Profit]]</f>
        <v>737.46</v>
      </c>
    </row>
    <row r="2335" spans="1:14" x14ac:dyDescent="0.2">
      <c r="A2335" s="10" t="s">
        <v>46</v>
      </c>
      <c r="B2335" s="10" t="s">
        <v>75</v>
      </c>
      <c r="C2335" s="10" t="s">
        <v>39</v>
      </c>
      <c r="D2335" s="10" t="s">
        <v>27</v>
      </c>
      <c r="E2335" s="10" t="s">
        <v>28</v>
      </c>
      <c r="F2335" s="11" t="s">
        <v>798</v>
      </c>
      <c r="G2335" s="10">
        <v>2011</v>
      </c>
      <c r="H2335" s="10">
        <v>466286647</v>
      </c>
      <c r="I2335" s="17" t="s">
        <v>1598</v>
      </c>
      <c r="J2335" s="18">
        <v>3436</v>
      </c>
      <c r="K2335" s="19">
        <v>81.73</v>
      </c>
      <c r="L2335" s="19">
        <v>56.67</v>
      </c>
      <c r="M2335" s="19">
        <f>Table1[[#This Row],[Unit_Selling Price]]-Table1[[#This Row],[Unit_Cost]]</f>
        <v>25.06</v>
      </c>
      <c r="N2335" s="19">
        <f>Table1[[#This Row],[Quantity]]*Table1[[#This Row],[unit_per Profit]]</f>
        <v>86106.16</v>
      </c>
    </row>
    <row r="2336" spans="1:14" x14ac:dyDescent="0.2">
      <c r="A2336" s="10" t="s">
        <v>37</v>
      </c>
      <c r="B2336" s="10" t="s">
        <v>95</v>
      </c>
      <c r="C2336" s="10" t="s">
        <v>56</v>
      </c>
      <c r="D2336" s="10" t="s">
        <v>27</v>
      </c>
      <c r="E2336" s="10" t="s">
        <v>28</v>
      </c>
      <c r="F2336" s="11" t="s">
        <v>1177</v>
      </c>
      <c r="G2336" s="10">
        <v>2013</v>
      </c>
      <c r="H2336" s="10">
        <v>737340390</v>
      </c>
      <c r="I2336" s="17">
        <v>41285</v>
      </c>
      <c r="J2336" s="18">
        <v>4262</v>
      </c>
      <c r="K2336" s="19">
        <v>421.89</v>
      </c>
      <c r="L2336" s="19">
        <v>364.69</v>
      </c>
      <c r="M2336" s="19">
        <f>Table1[[#This Row],[Unit_Selling Price]]-Table1[[#This Row],[Unit_Cost]]</f>
        <v>57.2</v>
      </c>
      <c r="N2336" s="19">
        <f>Table1[[#This Row],[Quantity]]*Table1[[#This Row],[unit_per Profit]]</f>
        <v>243786.4</v>
      </c>
    </row>
    <row r="2337" spans="1:14" x14ac:dyDescent="0.2">
      <c r="A2337" s="10" t="s">
        <v>46</v>
      </c>
      <c r="B2337" s="10" t="s">
        <v>190</v>
      </c>
      <c r="C2337" s="10" t="s">
        <v>49</v>
      </c>
      <c r="D2337" s="10" t="s">
        <v>27</v>
      </c>
      <c r="E2337" s="10" t="s">
        <v>28</v>
      </c>
      <c r="F2337" s="11" t="s">
        <v>1283</v>
      </c>
      <c r="G2337" s="10">
        <v>2014</v>
      </c>
      <c r="H2337" s="10">
        <v>682278716</v>
      </c>
      <c r="I2337" s="17">
        <v>42005</v>
      </c>
      <c r="J2337" s="18">
        <v>289</v>
      </c>
      <c r="K2337" s="19">
        <v>651.21</v>
      </c>
      <c r="L2337" s="19">
        <v>524.96</v>
      </c>
      <c r="M2337" s="19">
        <f>Table1[[#This Row],[Unit_Selling Price]]-Table1[[#This Row],[Unit_Cost]]</f>
        <v>126.25</v>
      </c>
      <c r="N2337" s="19">
        <f>Table1[[#This Row],[Quantity]]*Table1[[#This Row],[unit_per Profit]]</f>
        <v>36486.25</v>
      </c>
    </row>
    <row r="2338" spans="1:14" x14ac:dyDescent="0.2">
      <c r="A2338" s="10" t="s">
        <v>29</v>
      </c>
      <c r="B2338" s="10" t="s">
        <v>214</v>
      </c>
      <c r="C2338" s="10" t="s">
        <v>39</v>
      </c>
      <c r="D2338" s="10" t="s">
        <v>27</v>
      </c>
      <c r="E2338" s="10" t="s">
        <v>35</v>
      </c>
      <c r="F2338" s="11" t="s">
        <v>1276</v>
      </c>
      <c r="G2338" s="10">
        <v>2016</v>
      </c>
      <c r="H2338" s="10">
        <v>396462953</v>
      </c>
      <c r="I2338" s="17" t="s">
        <v>1252</v>
      </c>
      <c r="J2338" s="18">
        <v>1053</v>
      </c>
      <c r="K2338" s="19">
        <v>81.73</v>
      </c>
      <c r="L2338" s="19">
        <v>56.67</v>
      </c>
      <c r="M2338" s="19">
        <f>Table1[[#This Row],[Unit_Selling Price]]-Table1[[#This Row],[Unit_Cost]]</f>
        <v>25.06</v>
      </c>
      <c r="N2338" s="19">
        <f>Table1[[#This Row],[Quantity]]*Table1[[#This Row],[unit_per Profit]]</f>
        <v>26388.18</v>
      </c>
    </row>
    <row r="2339" spans="1:14" x14ac:dyDescent="0.2">
      <c r="A2339" s="10" t="s">
        <v>32</v>
      </c>
      <c r="B2339" s="10" t="s">
        <v>215</v>
      </c>
      <c r="C2339" s="10" t="s">
        <v>56</v>
      </c>
      <c r="D2339" s="10" t="s">
        <v>23</v>
      </c>
      <c r="E2339" s="10" t="s">
        <v>43</v>
      </c>
      <c r="F2339" s="11">
        <v>42345</v>
      </c>
      <c r="G2339" s="10">
        <v>2015</v>
      </c>
      <c r="H2339" s="10">
        <v>945566928</v>
      </c>
      <c r="I2339" s="17" t="s">
        <v>284</v>
      </c>
      <c r="J2339" s="18">
        <v>3121</v>
      </c>
      <c r="K2339" s="19">
        <v>421.89</v>
      </c>
      <c r="L2339" s="19">
        <v>364.69</v>
      </c>
      <c r="M2339" s="19">
        <f>Table1[[#This Row],[Unit_Selling Price]]-Table1[[#This Row],[Unit_Cost]]</f>
        <v>57.2</v>
      </c>
      <c r="N2339" s="19">
        <f>Table1[[#This Row],[Quantity]]*Table1[[#This Row],[unit_per Profit]]</f>
        <v>178521.2</v>
      </c>
    </row>
    <row r="2340" spans="1:14" x14ac:dyDescent="0.2">
      <c r="A2340" s="10" t="s">
        <v>32</v>
      </c>
      <c r="B2340" s="10" t="s">
        <v>96</v>
      </c>
      <c r="C2340" s="10" t="s">
        <v>51</v>
      </c>
      <c r="D2340" s="10" t="s">
        <v>23</v>
      </c>
      <c r="E2340" s="10" t="s">
        <v>28</v>
      </c>
      <c r="F2340" s="11" t="s">
        <v>1619</v>
      </c>
      <c r="G2340" s="10">
        <v>2012</v>
      </c>
      <c r="H2340" s="10">
        <v>315576970</v>
      </c>
      <c r="I2340" s="17" t="s">
        <v>1620</v>
      </c>
      <c r="J2340" s="18">
        <v>5093</v>
      </c>
      <c r="K2340" s="19">
        <v>437.2</v>
      </c>
      <c r="L2340" s="19">
        <v>263.33</v>
      </c>
      <c r="M2340" s="19">
        <f>Table1[[#This Row],[Unit_Selling Price]]-Table1[[#This Row],[Unit_Cost]]</f>
        <v>173.87</v>
      </c>
      <c r="N2340" s="19">
        <f>Table1[[#This Row],[Quantity]]*Table1[[#This Row],[unit_per Profit]]</f>
        <v>885519.91</v>
      </c>
    </row>
    <row r="2341" spans="1:14" x14ac:dyDescent="0.2">
      <c r="A2341" s="10" t="s">
        <v>29</v>
      </c>
      <c r="B2341" s="10" t="s">
        <v>104</v>
      </c>
      <c r="C2341" s="10" t="s">
        <v>31</v>
      </c>
      <c r="D2341" s="10" t="s">
        <v>27</v>
      </c>
      <c r="E2341" s="10" t="s">
        <v>24</v>
      </c>
      <c r="F2341" s="11" t="s">
        <v>1621</v>
      </c>
      <c r="G2341" s="10">
        <v>2011</v>
      </c>
      <c r="H2341" s="10">
        <v>162791907</v>
      </c>
      <c r="I2341" s="17" t="s">
        <v>798</v>
      </c>
      <c r="J2341" s="18">
        <v>2598</v>
      </c>
      <c r="K2341" s="19">
        <v>47.45</v>
      </c>
      <c r="L2341" s="19">
        <v>31.79</v>
      </c>
      <c r="M2341" s="19">
        <f>Table1[[#This Row],[Unit_Selling Price]]-Table1[[#This Row],[Unit_Cost]]</f>
        <v>15.66</v>
      </c>
      <c r="N2341" s="19">
        <f>Table1[[#This Row],[Quantity]]*Table1[[#This Row],[unit_per Profit]]</f>
        <v>40684.68</v>
      </c>
    </row>
    <row r="2342" spans="1:14" x14ac:dyDescent="0.2">
      <c r="A2342" s="10" t="s">
        <v>32</v>
      </c>
      <c r="B2342" s="10" t="s">
        <v>33</v>
      </c>
      <c r="C2342" s="10" t="s">
        <v>85</v>
      </c>
      <c r="D2342" s="10" t="s">
        <v>23</v>
      </c>
      <c r="E2342" s="10" t="s">
        <v>24</v>
      </c>
      <c r="F2342" s="11">
        <v>40515</v>
      </c>
      <c r="G2342" s="10">
        <v>2010</v>
      </c>
      <c r="H2342" s="10">
        <v>863823068</v>
      </c>
      <c r="I2342" s="17">
        <v>40425</v>
      </c>
      <c r="J2342" s="18">
        <v>3297</v>
      </c>
      <c r="K2342" s="19">
        <v>668.27</v>
      </c>
      <c r="L2342" s="19">
        <v>502.54</v>
      </c>
      <c r="M2342" s="19">
        <f>Table1[[#This Row],[Unit_Selling Price]]-Table1[[#This Row],[Unit_Cost]]</f>
        <v>165.73</v>
      </c>
      <c r="N2342" s="19">
        <f>Table1[[#This Row],[Quantity]]*Table1[[#This Row],[unit_per Profit]]</f>
        <v>546411.81000000006</v>
      </c>
    </row>
    <row r="2343" spans="1:14" x14ac:dyDescent="0.2">
      <c r="A2343" s="10" t="s">
        <v>32</v>
      </c>
      <c r="B2343" s="10" t="s">
        <v>215</v>
      </c>
      <c r="C2343" s="10" t="s">
        <v>56</v>
      </c>
      <c r="D2343" s="10" t="s">
        <v>23</v>
      </c>
      <c r="E2343" s="10" t="s">
        <v>35</v>
      </c>
      <c r="F2343" s="11" t="s">
        <v>919</v>
      </c>
      <c r="G2343" s="10">
        <v>2010</v>
      </c>
      <c r="H2343" s="10">
        <v>165594279</v>
      </c>
      <c r="I2343" s="17">
        <v>40402</v>
      </c>
      <c r="J2343" s="18">
        <v>1882</v>
      </c>
      <c r="K2343" s="19">
        <v>421.89</v>
      </c>
      <c r="L2343" s="19">
        <v>364.69</v>
      </c>
      <c r="M2343" s="19">
        <f>Table1[[#This Row],[Unit_Selling Price]]-Table1[[#This Row],[Unit_Cost]]</f>
        <v>57.2</v>
      </c>
      <c r="N2343" s="19">
        <f>Table1[[#This Row],[Quantity]]*Table1[[#This Row],[unit_per Profit]]</f>
        <v>107650.4</v>
      </c>
    </row>
    <row r="2344" spans="1:14" x14ac:dyDescent="0.2">
      <c r="A2344" s="10" t="s">
        <v>29</v>
      </c>
      <c r="B2344" s="10" t="s">
        <v>76</v>
      </c>
      <c r="C2344" s="10" t="s">
        <v>51</v>
      </c>
      <c r="D2344" s="10" t="s">
        <v>23</v>
      </c>
      <c r="E2344" s="10" t="s">
        <v>24</v>
      </c>
      <c r="F2344" s="11" t="s">
        <v>1305</v>
      </c>
      <c r="G2344" s="10">
        <v>2017</v>
      </c>
      <c r="H2344" s="10">
        <v>835341870</v>
      </c>
      <c r="I2344" s="17" t="s">
        <v>909</v>
      </c>
      <c r="J2344" s="18">
        <v>5077</v>
      </c>
      <c r="K2344" s="19">
        <v>437.2</v>
      </c>
      <c r="L2344" s="19">
        <v>263.33</v>
      </c>
      <c r="M2344" s="19">
        <f>Table1[[#This Row],[Unit_Selling Price]]-Table1[[#This Row],[Unit_Cost]]</f>
        <v>173.87</v>
      </c>
      <c r="N2344" s="19">
        <f>Table1[[#This Row],[Quantity]]*Table1[[#This Row],[unit_per Profit]]</f>
        <v>882737.99</v>
      </c>
    </row>
    <row r="2345" spans="1:14" x14ac:dyDescent="0.2">
      <c r="A2345" s="10" t="s">
        <v>46</v>
      </c>
      <c r="B2345" s="10" t="s">
        <v>211</v>
      </c>
      <c r="C2345" s="10" t="s">
        <v>42</v>
      </c>
      <c r="D2345" s="10" t="s">
        <v>27</v>
      </c>
      <c r="E2345" s="10" t="s">
        <v>28</v>
      </c>
      <c r="F2345" s="11" t="s">
        <v>1352</v>
      </c>
      <c r="G2345" s="10">
        <v>2014</v>
      </c>
      <c r="H2345" s="10">
        <v>310614669</v>
      </c>
      <c r="I2345" s="17" t="s">
        <v>331</v>
      </c>
      <c r="J2345" s="18">
        <v>6638</v>
      </c>
      <c r="K2345" s="19">
        <v>109.28</v>
      </c>
      <c r="L2345" s="19">
        <v>35.840000000000003</v>
      </c>
      <c r="M2345" s="19">
        <f>Table1[[#This Row],[Unit_Selling Price]]-Table1[[#This Row],[Unit_Cost]]</f>
        <v>73.44</v>
      </c>
      <c r="N2345" s="19">
        <f>Table1[[#This Row],[Quantity]]*Table1[[#This Row],[unit_per Profit]]</f>
        <v>487494.72</v>
      </c>
    </row>
    <row r="2346" spans="1:14" x14ac:dyDescent="0.2">
      <c r="A2346" s="10" t="s">
        <v>29</v>
      </c>
      <c r="B2346" s="10" t="s">
        <v>134</v>
      </c>
      <c r="C2346" s="10" t="s">
        <v>85</v>
      </c>
      <c r="D2346" s="10" t="s">
        <v>27</v>
      </c>
      <c r="E2346" s="10" t="s">
        <v>28</v>
      </c>
      <c r="F2346" s="11" t="s">
        <v>1622</v>
      </c>
      <c r="G2346" s="10">
        <v>2013</v>
      </c>
      <c r="H2346" s="10">
        <v>149274003</v>
      </c>
      <c r="I2346" s="17" t="s">
        <v>502</v>
      </c>
      <c r="J2346" s="18">
        <v>2350</v>
      </c>
      <c r="K2346" s="19">
        <v>668.27</v>
      </c>
      <c r="L2346" s="19">
        <v>502.54</v>
      </c>
      <c r="M2346" s="19">
        <f>Table1[[#This Row],[Unit_Selling Price]]-Table1[[#This Row],[Unit_Cost]]</f>
        <v>165.73</v>
      </c>
      <c r="N2346" s="19">
        <f>Table1[[#This Row],[Quantity]]*Table1[[#This Row],[unit_per Profit]]</f>
        <v>389465.5</v>
      </c>
    </row>
    <row r="2347" spans="1:14" x14ac:dyDescent="0.2">
      <c r="A2347" s="10" t="s">
        <v>37</v>
      </c>
      <c r="B2347" s="10" t="s">
        <v>62</v>
      </c>
      <c r="C2347" s="10" t="s">
        <v>31</v>
      </c>
      <c r="D2347" s="10" t="s">
        <v>27</v>
      </c>
      <c r="E2347" s="10" t="s">
        <v>43</v>
      </c>
      <c r="F2347" s="11" t="s">
        <v>313</v>
      </c>
      <c r="G2347" s="10">
        <v>2012</v>
      </c>
      <c r="H2347" s="10">
        <v>179493701</v>
      </c>
      <c r="I2347" s="17">
        <v>41092</v>
      </c>
      <c r="J2347" s="18">
        <v>5030</v>
      </c>
      <c r="K2347" s="19">
        <v>47.45</v>
      </c>
      <c r="L2347" s="19">
        <v>31.79</v>
      </c>
      <c r="M2347" s="19">
        <f>Table1[[#This Row],[Unit_Selling Price]]-Table1[[#This Row],[Unit_Cost]]</f>
        <v>15.66</v>
      </c>
      <c r="N2347" s="19">
        <f>Table1[[#This Row],[Quantity]]*Table1[[#This Row],[unit_per Profit]]</f>
        <v>78769.8</v>
      </c>
    </row>
    <row r="2348" spans="1:14" x14ac:dyDescent="0.2">
      <c r="A2348" s="10" t="s">
        <v>46</v>
      </c>
      <c r="B2348" s="10" t="s">
        <v>159</v>
      </c>
      <c r="C2348" s="10" t="s">
        <v>42</v>
      </c>
      <c r="D2348" s="10" t="s">
        <v>23</v>
      </c>
      <c r="E2348" s="10" t="s">
        <v>24</v>
      </c>
      <c r="F2348" s="11">
        <v>40758</v>
      </c>
      <c r="G2348" s="10">
        <v>2011</v>
      </c>
      <c r="H2348" s="10">
        <v>749760091</v>
      </c>
      <c r="I2348" s="17" t="s">
        <v>1623</v>
      </c>
      <c r="J2348" s="18">
        <v>9527</v>
      </c>
      <c r="K2348" s="19">
        <v>109.28</v>
      </c>
      <c r="L2348" s="19">
        <v>35.840000000000003</v>
      </c>
      <c r="M2348" s="19">
        <f>Table1[[#This Row],[Unit_Selling Price]]-Table1[[#This Row],[Unit_Cost]]</f>
        <v>73.44</v>
      </c>
      <c r="N2348" s="19">
        <f>Table1[[#This Row],[Quantity]]*Table1[[#This Row],[unit_per Profit]]</f>
        <v>699662.88</v>
      </c>
    </row>
    <row r="2349" spans="1:14" x14ac:dyDescent="0.2">
      <c r="A2349" s="10" t="s">
        <v>40</v>
      </c>
      <c r="B2349" s="10" t="s">
        <v>140</v>
      </c>
      <c r="C2349" s="10" t="s">
        <v>22</v>
      </c>
      <c r="D2349" s="10" t="s">
        <v>27</v>
      </c>
      <c r="E2349" s="10" t="s">
        <v>28</v>
      </c>
      <c r="F2349" s="11" t="s">
        <v>553</v>
      </c>
      <c r="G2349" s="10">
        <v>2015</v>
      </c>
      <c r="H2349" s="10">
        <v>478872001</v>
      </c>
      <c r="I2349" s="17" t="s">
        <v>409</v>
      </c>
      <c r="J2349" s="18">
        <v>7721</v>
      </c>
      <c r="K2349" s="19">
        <v>255.28</v>
      </c>
      <c r="L2349" s="19">
        <v>159.41999999999999</v>
      </c>
      <c r="M2349" s="19">
        <f>Table1[[#This Row],[Unit_Selling Price]]-Table1[[#This Row],[Unit_Cost]]</f>
        <v>95.86</v>
      </c>
      <c r="N2349" s="19">
        <f>Table1[[#This Row],[Quantity]]*Table1[[#This Row],[unit_per Profit]]</f>
        <v>740135.06</v>
      </c>
    </row>
    <row r="2350" spans="1:14" x14ac:dyDescent="0.2">
      <c r="A2350" s="10" t="s">
        <v>40</v>
      </c>
      <c r="B2350" s="10" t="s">
        <v>140</v>
      </c>
      <c r="C2350" s="10" t="s">
        <v>31</v>
      </c>
      <c r="D2350" s="10" t="s">
        <v>23</v>
      </c>
      <c r="E2350" s="10" t="s">
        <v>35</v>
      </c>
      <c r="F2350" s="11">
        <v>42828</v>
      </c>
      <c r="G2350" s="10">
        <v>2017</v>
      </c>
      <c r="H2350" s="10">
        <v>305940759</v>
      </c>
      <c r="I2350" s="17" t="s">
        <v>459</v>
      </c>
      <c r="J2350" s="18">
        <v>3524</v>
      </c>
      <c r="K2350" s="19">
        <v>47.45</v>
      </c>
      <c r="L2350" s="19">
        <v>31.79</v>
      </c>
      <c r="M2350" s="19">
        <f>Table1[[#This Row],[Unit_Selling Price]]-Table1[[#This Row],[Unit_Cost]]</f>
        <v>15.66</v>
      </c>
      <c r="N2350" s="19">
        <f>Table1[[#This Row],[Quantity]]*Table1[[#This Row],[unit_per Profit]]</f>
        <v>55185.84</v>
      </c>
    </row>
    <row r="2351" spans="1:14" x14ac:dyDescent="0.2">
      <c r="A2351" s="10" t="s">
        <v>32</v>
      </c>
      <c r="B2351" s="10" t="s">
        <v>170</v>
      </c>
      <c r="C2351" s="10" t="s">
        <v>31</v>
      </c>
      <c r="D2351" s="10" t="s">
        <v>23</v>
      </c>
      <c r="E2351" s="10" t="s">
        <v>28</v>
      </c>
      <c r="F2351" s="11" t="s">
        <v>661</v>
      </c>
      <c r="G2351" s="10">
        <v>2010</v>
      </c>
      <c r="H2351" s="10">
        <v>340390193</v>
      </c>
      <c r="I2351" s="17" t="s">
        <v>616</v>
      </c>
      <c r="J2351" s="18">
        <v>7877</v>
      </c>
      <c r="K2351" s="19">
        <v>47.45</v>
      </c>
      <c r="L2351" s="19">
        <v>31.79</v>
      </c>
      <c r="M2351" s="19">
        <f>Table1[[#This Row],[Unit_Selling Price]]-Table1[[#This Row],[Unit_Cost]]</f>
        <v>15.66</v>
      </c>
      <c r="N2351" s="19">
        <f>Table1[[#This Row],[Quantity]]*Table1[[#This Row],[unit_per Profit]]</f>
        <v>123353.82</v>
      </c>
    </row>
    <row r="2352" spans="1:14" x14ac:dyDescent="0.2">
      <c r="A2352" s="10" t="s">
        <v>29</v>
      </c>
      <c r="B2352" s="10" t="s">
        <v>64</v>
      </c>
      <c r="C2352" s="10" t="s">
        <v>51</v>
      </c>
      <c r="D2352" s="10" t="s">
        <v>27</v>
      </c>
      <c r="E2352" s="10" t="s">
        <v>28</v>
      </c>
      <c r="F2352" s="11">
        <v>42826</v>
      </c>
      <c r="G2352" s="10">
        <v>2017</v>
      </c>
      <c r="H2352" s="10">
        <v>311956632</v>
      </c>
      <c r="I2352" s="17">
        <v>43009</v>
      </c>
      <c r="J2352" s="18">
        <v>3755</v>
      </c>
      <c r="K2352" s="19">
        <v>437.2</v>
      </c>
      <c r="L2352" s="19">
        <v>263.33</v>
      </c>
      <c r="M2352" s="19">
        <f>Table1[[#This Row],[Unit_Selling Price]]-Table1[[#This Row],[Unit_Cost]]</f>
        <v>173.87</v>
      </c>
      <c r="N2352" s="19">
        <f>Table1[[#This Row],[Quantity]]*Table1[[#This Row],[unit_per Profit]]</f>
        <v>652881.85</v>
      </c>
    </row>
    <row r="2353" spans="1:14" x14ac:dyDescent="0.2">
      <c r="A2353" s="10" t="s">
        <v>29</v>
      </c>
      <c r="B2353" s="10" t="s">
        <v>109</v>
      </c>
      <c r="C2353" s="10" t="s">
        <v>22</v>
      </c>
      <c r="D2353" s="10" t="s">
        <v>27</v>
      </c>
      <c r="E2353" s="10" t="s">
        <v>35</v>
      </c>
      <c r="F2353" s="11">
        <v>41764</v>
      </c>
      <c r="G2353" s="10">
        <v>2014</v>
      </c>
      <c r="H2353" s="10">
        <v>920688903</v>
      </c>
      <c r="I2353" s="17">
        <v>41979</v>
      </c>
      <c r="J2353" s="18">
        <v>1161</v>
      </c>
      <c r="K2353" s="19">
        <v>255.28</v>
      </c>
      <c r="L2353" s="19">
        <v>159.41999999999999</v>
      </c>
      <c r="M2353" s="19">
        <f>Table1[[#This Row],[Unit_Selling Price]]-Table1[[#This Row],[Unit_Cost]]</f>
        <v>95.86</v>
      </c>
      <c r="N2353" s="19">
        <f>Table1[[#This Row],[Quantity]]*Table1[[#This Row],[unit_per Profit]]</f>
        <v>111293.46</v>
      </c>
    </row>
    <row r="2354" spans="1:14" x14ac:dyDescent="0.2">
      <c r="A2354" s="10" t="s">
        <v>32</v>
      </c>
      <c r="B2354" s="10" t="s">
        <v>81</v>
      </c>
      <c r="C2354" s="10" t="s">
        <v>56</v>
      </c>
      <c r="D2354" s="10" t="s">
        <v>23</v>
      </c>
      <c r="E2354" s="10" t="s">
        <v>35</v>
      </c>
      <c r="F2354" s="11">
        <v>41614</v>
      </c>
      <c r="G2354" s="10">
        <v>2013</v>
      </c>
      <c r="H2354" s="10">
        <v>686948335</v>
      </c>
      <c r="I2354" s="17" t="s">
        <v>1364</v>
      </c>
      <c r="J2354" s="18">
        <v>2133</v>
      </c>
      <c r="K2354" s="19">
        <v>421.89</v>
      </c>
      <c r="L2354" s="19">
        <v>364.69</v>
      </c>
      <c r="M2354" s="19">
        <f>Table1[[#This Row],[Unit_Selling Price]]-Table1[[#This Row],[Unit_Cost]]</f>
        <v>57.2</v>
      </c>
      <c r="N2354" s="19">
        <f>Table1[[#This Row],[Quantity]]*Table1[[#This Row],[unit_per Profit]]</f>
        <v>122007.6</v>
      </c>
    </row>
    <row r="2355" spans="1:14" x14ac:dyDescent="0.2">
      <c r="A2355" s="10" t="s">
        <v>46</v>
      </c>
      <c r="B2355" s="10" t="s">
        <v>98</v>
      </c>
      <c r="C2355" s="10" t="s">
        <v>85</v>
      </c>
      <c r="D2355" s="10" t="s">
        <v>27</v>
      </c>
      <c r="E2355" s="10" t="s">
        <v>28</v>
      </c>
      <c r="F2355" s="11" t="s">
        <v>926</v>
      </c>
      <c r="G2355" s="10">
        <v>2014</v>
      </c>
      <c r="H2355" s="10">
        <v>901408755</v>
      </c>
      <c r="I2355" s="17">
        <v>41647</v>
      </c>
      <c r="J2355" s="18">
        <v>5737</v>
      </c>
      <c r="K2355" s="19">
        <v>668.27</v>
      </c>
      <c r="L2355" s="19">
        <v>502.54</v>
      </c>
      <c r="M2355" s="19">
        <f>Table1[[#This Row],[Unit_Selling Price]]-Table1[[#This Row],[Unit_Cost]]</f>
        <v>165.73</v>
      </c>
      <c r="N2355" s="19">
        <f>Table1[[#This Row],[Quantity]]*Table1[[#This Row],[unit_per Profit]]</f>
        <v>950793.01</v>
      </c>
    </row>
    <row r="2356" spans="1:14" x14ac:dyDescent="0.2">
      <c r="A2356" s="10" t="s">
        <v>46</v>
      </c>
      <c r="B2356" s="10" t="s">
        <v>172</v>
      </c>
      <c r="C2356" s="10" t="s">
        <v>56</v>
      </c>
      <c r="D2356" s="10" t="s">
        <v>23</v>
      </c>
      <c r="E2356" s="10" t="s">
        <v>28</v>
      </c>
      <c r="F2356" s="11" t="s">
        <v>1152</v>
      </c>
      <c r="G2356" s="10">
        <v>2011</v>
      </c>
      <c r="H2356" s="10">
        <v>675056493</v>
      </c>
      <c r="I2356" s="17" t="s">
        <v>431</v>
      </c>
      <c r="J2356" s="18">
        <v>3072</v>
      </c>
      <c r="K2356" s="19">
        <v>421.89</v>
      </c>
      <c r="L2356" s="19">
        <v>364.69</v>
      </c>
      <c r="M2356" s="19">
        <f>Table1[[#This Row],[Unit_Selling Price]]-Table1[[#This Row],[Unit_Cost]]</f>
        <v>57.2</v>
      </c>
      <c r="N2356" s="19">
        <f>Table1[[#This Row],[Quantity]]*Table1[[#This Row],[unit_per Profit]]</f>
        <v>175718.39999999999</v>
      </c>
    </row>
    <row r="2357" spans="1:14" x14ac:dyDescent="0.2">
      <c r="A2357" s="10" t="s">
        <v>46</v>
      </c>
      <c r="B2357" s="10" t="s">
        <v>71</v>
      </c>
      <c r="C2357" s="10" t="s">
        <v>31</v>
      </c>
      <c r="D2357" s="10" t="s">
        <v>27</v>
      </c>
      <c r="E2357" s="10" t="s">
        <v>28</v>
      </c>
      <c r="F2357" s="11">
        <v>42856</v>
      </c>
      <c r="G2357" s="10">
        <v>2017</v>
      </c>
      <c r="H2357" s="10">
        <v>989190375</v>
      </c>
      <c r="I2357" s="17">
        <v>43009</v>
      </c>
      <c r="J2357" s="18">
        <v>2269</v>
      </c>
      <c r="K2357" s="19">
        <v>47.45</v>
      </c>
      <c r="L2357" s="19">
        <v>31.79</v>
      </c>
      <c r="M2357" s="19">
        <f>Table1[[#This Row],[Unit_Selling Price]]-Table1[[#This Row],[Unit_Cost]]</f>
        <v>15.66</v>
      </c>
      <c r="N2357" s="19">
        <f>Table1[[#This Row],[Quantity]]*Table1[[#This Row],[unit_per Profit]]</f>
        <v>35532.54</v>
      </c>
    </row>
    <row r="2358" spans="1:14" x14ac:dyDescent="0.2">
      <c r="A2358" s="10" t="s">
        <v>32</v>
      </c>
      <c r="B2358" s="10" t="s">
        <v>209</v>
      </c>
      <c r="C2358" s="10" t="s">
        <v>85</v>
      </c>
      <c r="D2358" s="10" t="s">
        <v>27</v>
      </c>
      <c r="E2358" s="10" t="s">
        <v>35</v>
      </c>
      <c r="F2358" s="11">
        <v>42377</v>
      </c>
      <c r="G2358" s="10">
        <v>2016</v>
      </c>
      <c r="H2358" s="10">
        <v>645421731</v>
      </c>
      <c r="I2358" s="17" t="s">
        <v>1446</v>
      </c>
      <c r="J2358" s="18">
        <v>3488</v>
      </c>
      <c r="K2358" s="19">
        <v>668.27</v>
      </c>
      <c r="L2358" s="19">
        <v>502.54</v>
      </c>
      <c r="M2358" s="19">
        <f>Table1[[#This Row],[Unit_Selling Price]]-Table1[[#This Row],[Unit_Cost]]</f>
        <v>165.73</v>
      </c>
      <c r="N2358" s="19">
        <f>Table1[[#This Row],[Quantity]]*Table1[[#This Row],[unit_per Profit]]</f>
        <v>578066.24</v>
      </c>
    </row>
    <row r="2359" spans="1:14" x14ac:dyDescent="0.2">
      <c r="A2359" s="10" t="s">
        <v>32</v>
      </c>
      <c r="B2359" s="10" t="s">
        <v>192</v>
      </c>
      <c r="C2359" s="10" t="s">
        <v>56</v>
      </c>
      <c r="D2359" s="10" t="s">
        <v>23</v>
      </c>
      <c r="E2359" s="10" t="s">
        <v>43</v>
      </c>
      <c r="F2359" s="11">
        <v>41794</v>
      </c>
      <c r="G2359" s="10">
        <v>2014</v>
      </c>
      <c r="H2359" s="10">
        <v>315674388</v>
      </c>
      <c r="I2359" s="17" t="s">
        <v>590</v>
      </c>
      <c r="J2359" s="18">
        <v>3921</v>
      </c>
      <c r="K2359" s="19">
        <v>421.89</v>
      </c>
      <c r="L2359" s="19">
        <v>364.69</v>
      </c>
      <c r="M2359" s="19">
        <f>Table1[[#This Row],[Unit_Selling Price]]-Table1[[#This Row],[Unit_Cost]]</f>
        <v>57.2</v>
      </c>
      <c r="N2359" s="19">
        <f>Table1[[#This Row],[Quantity]]*Table1[[#This Row],[unit_per Profit]]</f>
        <v>224281.2</v>
      </c>
    </row>
    <row r="2360" spans="1:14" x14ac:dyDescent="0.2">
      <c r="A2360" s="10" t="s">
        <v>37</v>
      </c>
      <c r="B2360" s="10" t="s">
        <v>274</v>
      </c>
      <c r="C2360" s="10" t="s">
        <v>34</v>
      </c>
      <c r="D2360" s="10" t="s">
        <v>27</v>
      </c>
      <c r="E2360" s="10" t="s">
        <v>28</v>
      </c>
      <c r="F2360" s="11" t="s">
        <v>296</v>
      </c>
      <c r="G2360" s="10">
        <v>2015</v>
      </c>
      <c r="H2360" s="10">
        <v>292184674</v>
      </c>
      <c r="I2360" s="17" t="s">
        <v>296</v>
      </c>
      <c r="J2360" s="18">
        <v>2793</v>
      </c>
      <c r="K2360" s="19">
        <v>205.7</v>
      </c>
      <c r="L2360" s="19">
        <v>117.11</v>
      </c>
      <c r="M2360" s="19">
        <f>Table1[[#This Row],[Unit_Selling Price]]-Table1[[#This Row],[Unit_Cost]]</f>
        <v>88.59</v>
      </c>
      <c r="N2360" s="19">
        <f>Table1[[#This Row],[Quantity]]*Table1[[#This Row],[unit_per Profit]]</f>
        <v>247431.87</v>
      </c>
    </row>
    <row r="2361" spans="1:14" x14ac:dyDescent="0.2">
      <c r="A2361" s="10" t="s">
        <v>37</v>
      </c>
      <c r="B2361" s="10" t="s">
        <v>63</v>
      </c>
      <c r="C2361" s="10" t="s">
        <v>22</v>
      </c>
      <c r="D2361" s="10" t="s">
        <v>27</v>
      </c>
      <c r="E2361" s="10" t="s">
        <v>24</v>
      </c>
      <c r="F2361" s="11">
        <v>42285</v>
      </c>
      <c r="G2361" s="10">
        <v>2015</v>
      </c>
      <c r="H2361" s="10">
        <v>937501418</v>
      </c>
      <c r="I2361" s="17" t="s">
        <v>1624</v>
      </c>
      <c r="J2361" s="18">
        <v>6358</v>
      </c>
      <c r="K2361" s="19">
        <v>255.28</v>
      </c>
      <c r="L2361" s="19">
        <v>159.41999999999999</v>
      </c>
      <c r="M2361" s="19">
        <f>Table1[[#This Row],[Unit_Selling Price]]-Table1[[#This Row],[Unit_Cost]]</f>
        <v>95.86</v>
      </c>
      <c r="N2361" s="19">
        <f>Table1[[#This Row],[Quantity]]*Table1[[#This Row],[unit_per Profit]]</f>
        <v>609477.88</v>
      </c>
    </row>
    <row r="2362" spans="1:14" x14ac:dyDescent="0.2">
      <c r="A2362" s="10" t="s">
        <v>29</v>
      </c>
      <c r="B2362" s="10" t="s">
        <v>89</v>
      </c>
      <c r="C2362" s="10" t="s">
        <v>39</v>
      </c>
      <c r="D2362" s="10" t="s">
        <v>23</v>
      </c>
      <c r="E2362" s="10" t="s">
        <v>35</v>
      </c>
      <c r="F2362" s="11" t="s">
        <v>1021</v>
      </c>
      <c r="G2362" s="10">
        <v>2010</v>
      </c>
      <c r="H2362" s="10">
        <v>434485948</v>
      </c>
      <c r="I2362" s="17">
        <v>40248</v>
      </c>
      <c r="J2362" s="18">
        <v>2902</v>
      </c>
      <c r="K2362" s="19">
        <v>81.73</v>
      </c>
      <c r="L2362" s="19">
        <v>56.67</v>
      </c>
      <c r="M2362" s="19">
        <f>Table1[[#This Row],[Unit_Selling Price]]-Table1[[#This Row],[Unit_Cost]]</f>
        <v>25.06</v>
      </c>
      <c r="N2362" s="19">
        <f>Table1[[#This Row],[Quantity]]*Table1[[#This Row],[unit_per Profit]]</f>
        <v>72724.12</v>
      </c>
    </row>
    <row r="2363" spans="1:14" x14ac:dyDescent="0.2">
      <c r="A2363" s="10" t="s">
        <v>37</v>
      </c>
      <c r="B2363" s="10" t="s">
        <v>79</v>
      </c>
      <c r="C2363" s="10" t="s">
        <v>39</v>
      </c>
      <c r="D2363" s="10" t="s">
        <v>27</v>
      </c>
      <c r="E2363" s="10" t="s">
        <v>35</v>
      </c>
      <c r="F2363" s="11">
        <v>42828</v>
      </c>
      <c r="G2363" s="10">
        <v>2017</v>
      </c>
      <c r="H2363" s="10">
        <v>636312091</v>
      </c>
      <c r="I2363" s="17" t="s">
        <v>1458</v>
      </c>
      <c r="J2363" s="18">
        <v>7743</v>
      </c>
      <c r="K2363" s="19">
        <v>81.73</v>
      </c>
      <c r="L2363" s="19">
        <v>56.67</v>
      </c>
      <c r="M2363" s="19">
        <f>Table1[[#This Row],[Unit_Selling Price]]-Table1[[#This Row],[Unit_Cost]]</f>
        <v>25.06</v>
      </c>
      <c r="N2363" s="19">
        <f>Table1[[#This Row],[Quantity]]*Table1[[#This Row],[unit_per Profit]]</f>
        <v>194039.58</v>
      </c>
    </row>
    <row r="2364" spans="1:14" x14ac:dyDescent="0.2">
      <c r="A2364" s="10" t="s">
        <v>29</v>
      </c>
      <c r="B2364" s="10" t="s">
        <v>64</v>
      </c>
      <c r="C2364" s="10" t="s">
        <v>22</v>
      </c>
      <c r="D2364" s="10" t="s">
        <v>27</v>
      </c>
      <c r="E2364" s="10" t="s">
        <v>43</v>
      </c>
      <c r="F2364" s="11" t="s">
        <v>858</v>
      </c>
      <c r="G2364" s="10">
        <v>2014</v>
      </c>
      <c r="H2364" s="10">
        <v>316466176</v>
      </c>
      <c r="I2364" s="17">
        <v>41676</v>
      </c>
      <c r="J2364" s="18">
        <v>8229</v>
      </c>
      <c r="K2364" s="19">
        <v>255.28</v>
      </c>
      <c r="L2364" s="19">
        <v>159.41999999999999</v>
      </c>
      <c r="M2364" s="19">
        <f>Table1[[#This Row],[Unit_Selling Price]]-Table1[[#This Row],[Unit_Cost]]</f>
        <v>95.86</v>
      </c>
      <c r="N2364" s="19">
        <f>Table1[[#This Row],[Quantity]]*Table1[[#This Row],[unit_per Profit]]</f>
        <v>788831.94</v>
      </c>
    </row>
    <row r="2365" spans="1:14" x14ac:dyDescent="0.2">
      <c r="A2365" s="10" t="s">
        <v>32</v>
      </c>
      <c r="B2365" s="10" t="s">
        <v>52</v>
      </c>
      <c r="C2365" s="10" t="s">
        <v>77</v>
      </c>
      <c r="D2365" s="10" t="s">
        <v>27</v>
      </c>
      <c r="E2365" s="10" t="s">
        <v>43</v>
      </c>
      <c r="F2365" s="11" t="s">
        <v>934</v>
      </c>
      <c r="G2365" s="10">
        <v>2016</v>
      </c>
      <c r="H2365" s="10">
        <v>118747031</v>
      </c>
      <c r="I2365" s="17">
        <v>43010</v>
      </c>
      <c r="J2365" s="18">
        <v>8740</v>
      </c>
      <c r="K2365" s="19">
        <v>154.06</v>
      </c>
      <c r="L2365" s="19">
        <v>90.93</v>
      </c>
      <c r="M2365" s="19">
        <f>Table1[[#This Row],[Unit_Selling Price]]-Table1[[#This Row],[Unit_Cost]]</f>
        <v>63.13</v>
      </c>
      <c r="N2365" s="19">
        <f>Table1[[#This Row],[Quantity]]*Table1[[#This Row],[unit_per Profit]]</f>
        <v>551756.19999999995</v>
      </c>
    </row>
    <row r="2366" spans="1:14" x14ac:dyDescent="0.2">
      <c r="A2366" s="10" t="s">
        <v>278</v>
      </c>
      <c r="B2366" s="10" t="s">
        <v>158</v>
      </c>
      <c r="C2366" s="10" t="s">
        <v>85</v>
      </c>
      <c r="D2366" s="10" t="s">
        <v>23</v>
      </c>
      <c r="E2366" s="10" t="s">
        <v>28</v>
      </c>
      <c r="F2366" s="11" t="s">
        <v>1322</v>
      </c>
      <c r="G2366" s="10">
        <v>2010</v>
      </c>
      <c r="H2366" s="10">
        <v>307265985</v>
      </c>
      <c r="I2366" s="17">
        <v>40273</v>
      </c>
      <c r="J2366" s="18">
        <v>5688</v>
      </c>
      <c r="K2366" s="19">
        <v>668.27</v>
      </c>
      <c r="L2366" s="19">
        <v>502.54</v>
      </c>
      <c r="M2366" s="19">
        <f>Table1[[#This Row],[Unit_Selling Price]]-Table1[[#This Row],[Unit_Cost]]</f>
        <v>165.73</v>
      </c>
      <c r="N2366" s="19">
        <f>Table1[[#This Row],[Quantity]]*Table1[[#This Row],[unit_per Profit]]</f>
        <v>942672.24</v>
      </c>
    </row>
    <row r="2367" spans="1:14" x14ac:dyDescent="0.2">
      <c r="A2367" s="10" t="s">
        <v>278</v>
      </c>
      <c r="B2367" s="10" t="s">
        <v>68</v>
      </c>
      <c r="C2367" s="10" t="s">
        <v>34</v>
      </c>
      <c r="D2367" s="10" t="s">
        <v>27</v>
      </c>
      <c r="E2367" s="10" t="s">
        <v>24</v>
      </c>
      <c r="F2367" s="11">
        <v>41924</v>
      </c>
      <c r="G2367" s="10">
        <v>2014</v>
      </c>
      <c r="H2367" s="10">
        <v>316446864</v>
      </c>
      <c r="I2367" s="17" t="s">
        <v>1625</v>
      </c>
      <c r="J2367" s="18">
        <v>2514</v>
      </c>
      <c r="K2367" s="19">
        <v>205.7</v>
      </c>
      <c r="L2367" s="19">
        <v>117.11</v>
      </c>
      <c r="M2367" s="19">
        <f>Table1[[#This Row],[Unit_Selling Price]]-Table1[[#This Row],[Unit_Cost]]</f>
        <v>88.59</v>
      </c>
      <c r="N2367" s="19">
        <f>Table1[[#This Row],[Quantity]]*Table1[[#This Row],[unit_per Profit]]</f>
        <v>222715.26</v>
      </c>
    </row>
    <row r="2368" spans="1:14" x14ac:dyDescent="0.2">
      <c r="A2368" s="10" t="s">
        <v>29</v>
      </c>
      <c r="B2368" s="10" t="s">
        <v>153</v>
      </c>
      <c r="C2368" s="10" t="s">
        <v>85</v>
      </c>
      <c r="D2368" s="10" t="s">
        <v>23</v>
      </c>
      <c r="E2368" s="10" t="s">
        <v>24</v>
      </c>
      <c r="F2368" s="11" t="s">
        <v>1586</v>
      </c>
      <c r="G2368" s="10">
        <v>2014</v>
      </c>
      <c r="H2368" s="10">
        <v>101025998</v>
      </c>
      <c r="I2368" s="17">
        <v>41951</v>
      </c>
      <c r="J2368" s="18">
        <v>4693</v>
      </c>
      <c r="K2368" s="19">
        <v>668.27</v>
      </c>
      <c r="L2368" s="19">
        <v>502.54</v>
      </c>
      <c r="M2368" s="19">
        <f>Table1[[#This Row],[Unit_Selling Price]]-Table1[[#This Row],[Unit_Cost]]</f>
        <v>165.73</v>
      </c>
      <c r="N2368" s="19">
        <f>Table1[[#This Row],[Quantity]]*Table1[[#This Row],[unit_per Profit]]</f>
        <v>777770.89</v>
      </c>
    </row>
    <row r="2369" spans="1:14" x14ac:dyDescent="0.2">
      <c r="A2369" s="10" t="s">
        <v>40</v>
      </c>
      <c r="B2369" s="10" t="s">
        <v>221</v>
      </c>
      <c r="C2369" s="10" t="s">
        <v>77</v>
      </c>
      <c r="D2369" s="10" t="s">
        <v>27</v>
      </c>
      <c r="E2369" s="10" t="s">
        <v>43</v>
      </c>
      <c r="F2369" s="11">
        <v>41132</v>
      </c>
      <c r="G2369" s="10">
        <v>2012</v>
      </c>
      <c r="H2369" s="10">
        <v>586052215</v>
      </c>
      <c r="I2369" s="17" t="s">
        <v>780</v>
      </c>
      <c r="J2369" s="18">
        <v>4729</v>
      </c>
      <c r="K2369" s="19">
        <v>154.06</v>
      </c>
      <c r="L2369" s="19">
        <v>90.93</v>
      </c>
      <c r="M2369" s="19">
        <f>Table1[[#This Row],[Unit_Selling Price]]-Table1[[#This Row],[Unit_Cost]]</f>
        <v>63.13</v>
      </c>
      <c r="N2369" s="19">
        <f>Table1[[#This Row],[Quantity]]*Table1[[#This Row],[unit_per Profit]]</f>
        <v>298541.77</v>
      </c>
    </row>
    <row r="2370" spans="1:14" x14ac:dyDescent="0.2">
      <c r="A2370" s="10" t="s">
        <v>40</v>
      </c>
      <c r="B2370" s="10" t="s">
        <v>203</v>
      </c>
      <c r="C2370" s="10" t="s">
        <v>31</v>
      </c>
      <c r="D2370" s="10" t="s">
        <v>27</v>
      </c>
      <c r="E2370" s="10" t="s">
        <v>24</v>
      </c>
      <c r="F2370" s="11" t="s">
        <v>1203</v>
      </c>
      <c r="G2370" s="10">
        <v>2014</v>
      </c>
      <c r="H2370" s="10">
        <v>516886842</v>
      </c>
      <c r="I2370" s="17" t="s">
        <v>1314</v>
      </c>
      <c r="J2370" s="18">
        <v>7158</v>
      </c>
      <c r="K2370" s="19">
        <v>47.45</v>
      </c>
      <c r="L2370" s="19">
        <v>31.79</v>
      </c>
      <c r="M2370" s="19">
        <f>Table1[[#This Row],[Unit_Selling Price]]-Table1[[#This Row],[Unit_Cost]]</f>
        <v>15.66</v>
      </c>
      <c r="N2370" s="19">
        <f>Table1[[#This Row],[Quantity]]*Table1[[#This Row],[unit_per Profit]]</f>
        <v>112094.28</v>
      </c>
    </row>
    <row r="2371" spans="1:14" x14ac:dyDescent="0.2">
      <c r="A2371" s="10" t="s">
        <v>278</v>
      </c>
      <c r="B2371" s="10" t="s">
        <v>167</v>
      </c>
      <c r="C2371" s="10" t="s">
        <v>77</v>
      </c>
      <c r="D2371" s="10" t="s">
        <v>23</v>
      </c>
      <c r="E2371" s="10" t="s">
        <v>24</v>
      </c>
      <c r="F2371" s="11">
        <v>41735</v>
      </c>
      <c r="G2371" s="10">
        <v>2014</v>
      </c>
      <c r="H2371" s="10">
        <v>509203708</v>
      </c>
      <c r="I2371" s="17" t="s">
        <v>799</v>
      </c>
      <c r="J2371" s="18">
        <v>3548</v>
      </c>
      <c r="K2371" s="19">
        <v>154.06</v>
      </c>
      <c r="L2371" s="19">
        <v>90.93</v>
      </c>
      <c r="M2371" s="19">
        <f>Table1[[#This Row],[Unit_Selling Price]]-Table1[[#This Row],[Unit_Cost]]</f>
        <v>63.13</v>
      </c>
      <c r="N2371" s="19">
        <f>Table1[[#This Row],[Quantity]]*Table1[[#This Row],[unit_per Profit]]</f>
        <v>223985.24</v>
      </c>
    </row>
    <row r="2372" spans="1:14" x14ac:dyDescent="0.2">
      <c r="A2372" s="10" t="s">
        <v>46</v>
      </c>
      <c r="B2372" s="10" t="s">
        <v>269</v>
      </c>
      <c r="C2372" s="10" t="s">
        <v>51</v>
      </c>
      <c r="D2372" s="10" t="s">
        <v>23</v>
      </c>
      <c r="E2372" s="10" t="s">
        <v>43</v>
      </c>
      <c r="F2372" s="11" t="s">
        <v>1626</v>
      </c>
      <c r="G2372" s="10">
        <v>2015</v>
      </c>
      <c r="H2372" s="10">
        <v>798989140</v>
      </c>
      <c r="I2372" s="17">
        <v>42100</v>
      </c>
      <c r="J2372" s="18">
        <v>7497</v>
      </c>
      <c r="K2372" s="19">
        <v>437.2</v>
      </c>
      <c r="L2372" s="19">
        <v>263.33</v>
      </c>
      <c r="M2372" s="19">
        <f>Table1[[#This Row],[Unit_Selling Price]]-Table1[[#This Row],[Unit_Cost]]</f>
        <v>173.87</v>
      </c>
      <c r="N2372" s="19">
        <f>Table1[[#This Row],[Quantity]]*Table1[[#This Row],[unit_per Profit]]</f>
        <v>1303503.3899999999</v>
      </c>
    </row>
    <row r="2373" spans="1:14" x14ac:dyDescent="0.2">
      <c r="A2373" s="10" t="s">
        <v>32</v>
      </c>
      <c r="B2373" s="10" t="s">
        <v>93</v>
      </c>
      <c r="C2373" s="10" t="s">
        <v>34</v>
      </c>
      <c r="D2373" s="10" t="s">
        <v>27</v>
      </c>
      <c r="E2373" s="10" t="s">
        <v>35</v>
      </c>
      <c r="F2373" s="11">
        <v>40239</v>
      </c>
      <c r="G2373" s="10">
        <v>2010</v>
      </c>
      <c r="H2373" s="10">
        <v>792541968</v>
      </c>
      <c r="I2373" s="17">
        <v>40393</v>
      </c>
      <c r="J2373" s="18">
        <v>9635</v>
      </c>
      <c r="K2373" s="19">
        <v>205.7</v>
      </c>
      <c r="L2373" s="19">
        <v>117.11</v>
      </c>
      <c r="M2373" s="19">
        <f>Table1[[#This Row],[Unit_Selling Price]]-Table1[[#This Row],[Unit_Cost]]</f>
        <v>88.59</v>
      </c>
      <c r="N2373" s="19">
        <f>Table1[[#This Row],[Quantity]]*Table1[[#This Row],[unit_per Profit]]</f>
        <v>853564.65</v>
      </c>
    </row>
    <row r="2374" spans="1:14" x14ac:dyDescent="0.2">
      <c r="A2374" s="10" t="s">
        <v>46</v>
      </c>
      <c r="B2374" s="10" t="s">
        <v>115</v>
      </c>
      <c r="C2374" s="10" t="s">
        <v>85</v>
      </c>
      <c r="D2374" s="10" t="s">
        <v>23</v>
      </c>
      <c r="E2374" s="10" t="s">
        <v>43</v>
      </c>
      <c r="F2374" s="11">
        <v>42191</v>
      </c>
      <c r="G2374" s="10">
        <v>2015</v>
      </c>
      <c r="H2374" s="10">
        <v>416473519</v>
      </c>
      <c r="I2374" s="17" t="s">
        <v>1011</v>
      </c>
      <c r="J2374" s="18">
        <v>2624</v>
      </c>
      <c r="K2374" s="19">
        <v>668.27</v>
      </c>
      <c r="L2374" s="19">
        <v>502.54</v>
      </c>
      <c r="M2374" s="19">
        <f>Table1[[#This Row],[Unit_Selling Price]]-Table1[[#This Row],[Unit_Cost]]</f>
        <v>165.73</v>
      </c>
      <c r="N2374" s="19">
        <f>Table1[[#This Row],[Quantity]]*Table1[[#This Row],[unit_per Profit]]</f>
        <v>434875.52</v>
      </c>
    </row>
    <row r="2375" spans="1:14" x14ac:dyDescent="0.2">
      <c r="A2375" s="10" t="s">
        <v>278</v>
      </c>
      <c r="B2375" s="10" t="s">
        <v>217</v>
      </c>
      <c r="C2375" s="10" t="s">
        <v>49</v>
      </c>
      <c r="D2375" s="10" t="s">
        <v>27</v>
      </c>
      <c r="E2375" s="10" t="s">
        <v>28</v>
      </c>
      <c r="F2375" s="11">
        <v>41651</v>
      </c>
      <c r="G2375" s="10">
        <v>2014</v>
      </c>
      <c r="H2375" s="10">
        <v>567707622</v>
      </c>
      <c r="I2375" s="17" t="s">
        <v>1068</v>
      </c>
      <c r="J2375" s="18">
        <v>6156</v>
      </c>
      <c r="K2375" s="19">
        <v>651.21</v>
      </c>
      <c r="L2375" s="19">
        <v>524.96</v>
      </c>
      <c r="M2375" s="19">
        <f>Table1[[#This Row],[Unit_Selling Price]]-Table1[[#This Row],[Unit_Cost]]</f>
        <v>126.25</v>
      </c>
      <c r="N2375" s="19">
        <f>Table1[[#This Row],[Quantity]]*Table1[[#This Row],[unit_per Profit]]</f>
        <v>777195</v>
      </c>
    </row>
    <row r="2376" spans="1:14" x14ac:dyDescent="0.2">
      <c r="A2376" s="10" t="s">
        <v>32</v>
      </c>
      <c r="B2376" s="10" t="s">
        <v>147</v>
      </c>
      <c r="C2376" s="10" t="s">
        <v>85</v>
      </c>
      <c r="D2376" s="10" t="s">
        <v>27</v>
      </c>
      <c r="E2376" s="10" t="s">
        <v>28</v>
      </c>
      <c r="F2376" s="11">
        <v>42136</v>
      </c>
      <c r="G2376" s="10">
        <v>2015</v>
      </c>
      <c r="H2376" s="10">
        <v>863480603</v>
      </c>
      <c r="I2376" s="17">
        <v>42705</v>
      </c>
      <c r="J2376" s="18">
        <v>1954</v>
      </c>
      <c r="K2376" s="19">
        <v>668.27</v>
      </c>
      <c r="L2376" s="19">
        <v>502.54</v>
      </c>
      <c r="M2376" s="19">
        <f>Table1[[#This Row],[Unit_Selling Price]]-Table1[[#This Row],[Unit_Cost]]</f>
        <v>165.73</v>
      </c>
      <c r="N2376" s="19">
        <f>Table1[[#This Row],[Quantity]]*Table1[[#This Row],[unit_per Profit]]</f>
        <v>323836.42</v>
      </c>
    </row>
    <row r="2377" spans="1:14" x14ac:dyDescent="0.2">
      <c r="A2377" s="10" t="s">
        <v>32</v>
      </c>
      <c r="B2377" s="10" t="s">
        <v>149</v>
      </c>
      <c r="C2377" s="10" t="s">
        <v>31</v>
      </c>
      <c r="D2377" s="10" t="s">
        <v>27</v>
      </c>
      <c r="E2377" s="10" t="s">
        <v>35</v>
      </c>
      <c r="F2377" s="11" t="s">
        <v>1539</v>
      </c>
      <c r="G2377" s="10">
        <v>2015</v>
      </c>
      <c r="H2377" s="10">
        <v>991341292</v>
      </c>
      <c r="I2377" s="17">
        <v>42044</v>
      </c>
      <c r="J2377" s="18">
        <v>8773</v>
      </c>
      <c r="K2377" s="19">
        <v>47.45</v>
      </c>
      <c r="L2377" s="19">
        <v>31.79</v>
      </c>
      <c r="M2377" s="19">
        <f>Table1[[#This Row],[Unit_Selling Price]]-Table1[[#This Row],[Unit_Cost]]</f>
        <v>15.66</v>
      </c>
      <c r="N2377" s="19">
        <f>Table1[[#This Row],[Quantity]]*Table1[[#This Row],[unit_per Profit]]</f>
        <v>137385.18</v>
      </c>
    </row>
    <row r="2378" spans="1:14" x14ac:dyDescent="0.2">
      <c r="A2378" s="10" t="s">
        <v>46</v>
      </c>
      <c r="B2378" s="10" t="s">
        <v>92</v>
      </c>
      <c r="C2378" s="10" t="s">
        <v>34</v>
      </c>
      <c r="D2378" s="10" t="s">
        <v>23</v>
      </c>
      <c r="E2378" s="10" t="s">
        <v>43</v>
      </c>
      <c r="F2378" s="11" t="s">
        <v>375</v>
      </c>
      <c r="G2378" s="10">
        <v>2011</v>
      </c>
      <c r="H2378" s="10">
        <v>259151017</v>
      </c>
      <c r="I2378" s="17">
        <v>41153</v>
      </c>
      <c r="J2378" s="18">
        <v>7400</v>
      </c>
      <c r="K2378" s="19">
        <v>205.7</v>
      </c>
      <c r="L2378" s="19">
        <v>117.11</v>
      </c>
      <c r="M2378" s="19">
        <f>Table1[[#This Row],[Unit_Selling Price]]-Table1[[#This Row],[Unit_Cost]]</f>
        <v>88.59</v>
      </c>
      <c r="N2378" s="19">
        <f>Table1[[#This Row],[Quantity]]*Table1[[#This Row],[unit_per Profit]]</f>
        <v>655566</v>
      </c>
    </row>
    <row r="2379" spans="1:14" x14ac:dyDescent="0.2">
      <c r="A2379" s="10" t="s">
        <v>32</v>
      </c>
      <c r="B2379" s="10" t="s">
        <v>113</v>
      </c>
      <c r="C2379" s="10" t="s">
        <v>85</v>
      </c>
      <c r="D2379" s="10" t="s">
        <v>27</v>
      </c>
      <c r="E2379" s="10" t="s">
        <v>28</v>
      </c>
      <c r="F2379" s="11" t="s">
        <v>623</v>
      </c>
      <c r="G2379" s="10">
        <v>2015</v>
      </c>
      <c r="H2379" s="10">
        <v>745083606</v>
      </c>
      <c r="I2379" s="17" t="s">
        <v>1225</v>
      </c>
      <c r="J2379" s="18">
        <v>5651</v>
      </c>
      <c r="K2379" s="19">
        <v>668.27</v>
      </c>
      <c r="L2379" s="19">
        <v>502.54</v>
      </c>
      <c r="M2379" s="19">
        <f>Table1[[#This Row],[Unit_Selling Price]]-Table1[[#This Row],[Unit_Cost]]</f>
        <v>165.73</v>
      </c>
      <c r="N2379" s="19">
        <f>Table1[[#This Row],[Quantity]]*Table1[[#This Row],[unit_per Profit]]</f>
        <v>936540.23</v>
      </c>
    </row>
    <row r="2380" spans="1:14" x14ac:dyDescent="0.2">
      <c r="A2380" s="10" t="s">
        <v>29</v>
      </c>
      <c r="B2380" s="10" t="s">
        <v>76</v>
      </c>
      <c r="C2380" s="10" t="s">
        <v>39</v>
      </c>
      <c r="D2380" s="10" t="s">
        <v>27</v>
      </c>
      <c r="E2380" s="10" t="s">
        <v>43</v>
      </c>
      <c r="F2380" s="11" t="s">
        <v>1627</v>
      </c>
      <c r="G2380" s="10">
        <v>2015</v>
      </c>
      <c r="H2380" s="10">
        <v>547625386</v>
      </c>
      <c r="I2380" s="17" t="s">
        <v>561</v>
      </c>
      <c r="J2380" s="18">
        <v>3376</v>
      </c>
      <c r="K2380" s="19">
        <v>81.73</v>
      </c>
      <c r="L2380" s="19">
        <v>56.67</v>
      </c>
      <c r="M2380" s="19">
        <f>Table1[[#This Row],[Unit_Selling Price]]-Table1[[#This Row],[Unit_Cost]]</f>
        <v>25.06</v>
      </c>
      <c r="N2380" s="19">
        <f>Table1[[#This Row],[Quantity]]*Table1[[#This Row],[unit_per Profit]]</f>
        <v>84602.559999999998</v>
      </c>
    </row>
    <row r="2381" spans="1:14" x14ac:dyDescent="0.2">
      <c r="A2381" s="10" t="s">
        <v>37</v>
      </c>
      <c r="B2381" s="10" t="s">
        <v>155</v>
      </c>
      <c r="C2381" s="10" t="s">
        <v>31</v>
      </c>
      <c r="D2381" s="10" t="s">
        <v>27</v>
      </c>
      <c r="E2381" s="10" t="s">
        <v>28</v>
      </c>
      <c r="F2381" s="11" t="s">
        <v>483</v>
      </c>
      <c r="G2381" s="10">
        <v>2013</v>
      </c>
      <c r="H2381" s="10">
        <v>535575187</v>
      </c>
      <c r="I2381" s="17" t="s">
        <v>1628</v>
      </c>
      <c r="J2381" s="18">
        <v>7454</v>
      </c>
      <c r="K2381" s="19">
        <v>47.45</v>
      </c>
      <c r="L2381" s="19">
        <v>31.79</v>
      </c>
      <c r="M2381" s="19">
        <f>Table1[[#This Row],[Unit_Selling Price]]-Table1[[#This Row],[Unit_Cost]]</f>
        <v>15.66</v>
      </c>
      <c r="N2381" s="19">
        <f>Table1[[#This Row],[Quantity]]*Table1[[#This Row],[unit_per Profit]]</f>
        <v>116729.64</v>
      </c>
    </row>
    <row r="2382" spans="1:14" x14ac:dyDescent="0.2">
      <c r="A2382" s="10" t="s">
        <v>40</v>
      </c>
      <c r="B2382" s="10" t="s">
        <v>188</v>
      </c>
      <c r="C2382" s="10" t="s">
        <v>56</v>
      </c>
      <c r="D2382" s="10" t="s">
        <v>23</v>
      </c>
      <c r="E2382" s="10" t="s">
        <v>24</v>
      </c>
      <c r="F2382" s="11" t="s">
        <v>1629</v>
      </c>
      <c r="G2382" s="10">
        <v>2011</v>
      </c>
      <c r="H2382" s="10">
        <v>298044335</v>
      </c>
      <c r="I2382" s="17" t="s">
        <v>405</v>
      </c>
      <c r="J2382" s="18">
        <v>6797</v>
      </c>
      <c r="K2382" s="19">
        <v>421.89</v>
      </c>
      <c r="L2382" s="19">
        <v>364.69</v>
      </c>
      <c r="M2382" s="19">
        <f>Table1[[#This Row],[Unit_Selling Price]]-Table1[[#This Row],[Unit_Cost]]</f>
        <v>57.2</v>
      </c>
      <c r="N2382" s="19">
        <f>Table1[[#This Row],[Quantity]]*Table1[[#This Row],[unit_per Profit]]</f>
        <v>388788.4</v>
      </c>
    </row>
    <row r="2383" spans="1:14" x14ac:dyDescent="0.2">
      <c r="A2383" s="10" t="s">
        <v>29</v>
      </c>
      <c r="B2383" s="10" t="s">
        <v>69</v>
      </c>
      <c r="C2383" s="10" t="s">
        <v>65</v>
      </c>
      <c r="D2383" s="10" t="s">
        <v>23</v>
      </c>
      <c r="E2383" s="10" t="s">
        <v>43</v>
      </c>
      <c r="F2383" s="11" t="s">
        <v>299</v>
      </c>
      <c r="G2383" s="10">
        <v>2016</v>
      </c>
      <c r="H2383" s="10">
        <v>394456660</v>
      </c>
      <c r="I2383" s="17">
        <v>42615</v>
      </c>
      <c r="J2383" s="18">
        <v>7346</v>
      </c>
      <c r="K2383" s="19">
        <v>9.33</v>
      </c>
      <c r="L2383" s="19">
        <v>6.92</v>
      </c>
      <c r="M2383" s="19">
        <f>Table1[[#This Row],[Unit_Selling Price]]-Table1[[#This Row],[Unit_Cost]]</f>
        <v>2.41</v>
      </c>
      <c r="N2383" s="19">
        <f>Table1[[#This Row],[Quantity]]*Table1[[#This Row],[unit_per Profit]]</f>
        <v>17703.86</v>
      </c>
    </row>
    <row r="2384" spans="1:14" x14ac:dyDescent="0.2">
      <c r="A2384" s="10" t="s">
        <v>29</v>
      </c>
      <c r="B2384" s="10" t="s">
        <v>153</v>
      </c>
      <c r="C2384" s="10" t="s">
        <v>22</v>
      </c>
      <c r="D2384" s="10" t="s">
        <v>23</v>
      </c>
      <c r="E2384" s="10" t="s">
        <v>24</v>
      </c>
      <c r="F2384" s="11">
        <v>41640</v>
      </c>
      <c r="G2384" s="10">
        <v>2014</v>
      </c>
      <c r="H2384" s="10">
        <v>104548490</v>
      </c>
      <c r="I2384" s="17">
        <v>41760</v>
      </c>
      <c r="J2384" s="18">
        <v>7076</v>
      </c>
      <c r="K2384" s="19">
        <v>255.28</v>
      </c>
      <c r="L2384" s="19">
        <v>159.41999999999999</v>
      </c>
      <c r="M2384" s="19">
        <f>Table1[[#This Row],[Unit_Selling Price]]-Table1[[#This Row],[Unit_Cost]]</f>
        <v>95.86</v>
      </c>
      <c r="N2384" s="19">
        <f>Table1[[#This Row],[Quantity]]*Table1[[#This Row],[unit_per Profit]]</f>
        <v>678305.36</v>
      </c>
    </row>
    <row r="2385" spans="1:14" x14ac:dyDescent="0.2">
      <c r="A2385" s="10" t="s">
        <v>46</v>
      </c>
      <c r="B2385" s="10" t="s">
        <v>123</v>
      </c>
      <c r="C2385" s="10" t="s">
        <v>77</v>
      </c>
      <c r="D2385" s="10" t="s">
        <v>23</v>
      </c>
      <c r="E2385" s="10" t="s">
        <v>24</v>
      </c>
      <c r="F2385" s="11" t="s">
        <v>449</v>
      </c>
      <c r="G2385" s="10">
        <v>2010</v>
      </c>
      <c r="H2385" s="10">
        <v>578368651</v>
      </c>
      <c r="I2385" s="17" t="s">
        <v>1065</v>
      </c>
      <c r="J2385" s="18">
        <v>991</v>
      </c>
      <c r="K2385" s="19">
        <v>154.06</v>
      </c>
      <c r="L2385" s="19">
        <v>90.93</v>
      </c>
      <c r="M2385" s="19">
        <f>Table1[[#This Row],[Unit_Selling Price]]-Table1[[#This Row],[Unit_Cost]]</f>
        <v>63.13</v>
      </c>
      <c r="N2385" s="19">
        <f>Table1[[#This Row],[Quantity]]*Table1[[#This Row],[unit_per Profit]]</f>
        <v>62561.83</v>
      </c>
    </row>
    <row r="2386" spans="1:14" x14ac:dyDescent="0.2">
      <c r="A2386" s="10" t="s">
        <v>32</v>
      </c>
      <c r="B2386" s="10" t="s">
        <v>127</v>
      </c>
      <c r="C2386" s="10" t="s">
        <v>31</v>
      </c>
      <c r="D2386" s="10" t="s">
        <v>27</v>
      </c>
      <c r="E2386" s="10" t="s">
        <v>43</v>
      </c>
      <c r="F2386" s="11">
        <v>41092</v>
      </c>
      <c r="G2386" s="10">
        <v>2012</v>
      </c>
      <c r="H2386" s="10">
        <v>786278474</v>
      </c>
      <c r="I2386" s="17" t="s">
        <v>1630</v>
      </c>
      <c r="J2386" s="18">
        <v>6128</v>
      </c>
      <c r="K2386" s="19">
        <v>47.45</v>
      </c>
      <c r="L2386" s="19">
        <v>31.79</v>
      </c>
      <c r="M2386" s="19">
        <f>Table1[[#This Row],[Unit_Selling Price]]-Table1[[#This Row],[Unit_Cost]]</f>
        <v>15.66</v>
      </c>
      <c r="N2386" s="19">
        <f>Table1[[#This Row],[Quantity]]*Table1[[#This Row],[unit_per Profit]]</f>
        <v>95964.479999999996</v>
      </c>
    </row>
    <row r="2387" spans="1:14" x14ac:dyDescent="0.2">
      <c r="A2387" s="10" t="s">
        <v>32</v>
      </c>
      <c r="B2387" s="10" t="s">
        <v>81</v>
      </c>
      <c r="C2387" s="10" t="s">
        <v>49</v>
      </c>
      <c r="D2387" s="10" t="s">
        <v>23</v>
      </c>
      <c r="E2387" s="10" t="s">
        <v>43</v>
      </c>
      <c r="F2387" s="11">
        <v>42068</v>
      </c>
      <c r="G2387" s="10">
        <v>2015</v>
      </c>
      <c r="H2387" s="10">
        <v>668951785</v>
      </c>
      <c r="I2387" s="17" t="s">
        <v>1631</v>
      </c>
      <c r="J2387" s="18">
        <v>6554</v>
      </c>
      <c r="K2387" s="19">
        <v>651.21</v>
      </c>
      <c r="L2387" s="19">
        <v>524.96</v>
      </c>
      <c r="M2387" s="19">
        <f>Table1[[#This Row],[Unit_Selling Price]]-Table1[[#This Row],[Unit_Cost]]</f>
        <v>126.25</v>
      </c>
      <c r="N2387" s="19">
        <f>Table1[[#This Row],[Quantity]]*Table1[[#This Row],[unit_per Profit]]</f>
        <v>827442.5</v>
      </c>
    </row>
    <row r="2388" spans="1:14" x14ac:dyDescent="0.2">
      <c r="A2388" s="10" t="s">
        <v>29</v>
      </c>
      <c r="B2388" s="10" t="s">
        <v>185</v>
      </c>
      <c r="C2388" s="10" t="s">
        <v>34</v>
      </c>
      <c r="D2388" s="10" t="s">
        <v>23</v>
      </c>
      <c r="E2388" s="10" t="s">
        <v>24</v>
      </c>
      <c r="F2388" s="11">
        <v>40452</v>
      </c>
      <c r="G2388" s="10">
        <v>2010</v>
      </c>
      <c r="H2388" s="10">
        <v>687374913</v>
      </c>
      <c r="I2388" s="17" t="s">
        <v>598</v>
      </c>
      <c r="J2388" s="18">
        <v>8367</v>
      </c>
      <c r="K2388" s="19">
        <v>205.7</v>
      </c>
      <c r="L2388" s="19">
        <v>117.11</v>
      </c>
      <c r="M2388" s="19">
        <f>Table1[[#This Row],[Unit_Selling Price]]-Table1[[#This Row],[Unit_Cost]]</f>
        <v>88.59</v>
      </c>
      <c r="N2388" s="19">
        <f>Table1[[#This Row],[Quantity]]*Table1[[#This Row],[unit_per Profit]]</f>
        <v>741232.53</v>
      </c>
    </row>
    <row r="2389" spans="1:14" x14ac:dyDescent="0.2">
      <c r="A2389" s="10" t="s">
        <v>278</v>
      </c>
      <c r="B2389" s="10" t="s">
        <v>179</v>
      </c>
      <c r="C2389" s="10" t="s">
        <v>56</v>
      </c>
      <c r="D2389" s="10" t="s">
        <v>23</v>
      </c>
      <c r="E2389" s="10" t="s">
        <v>35</v>
      </c>
      <c r="F2389" s="11">
        <v>41586</v>
      </c>
      <c r="G2389" s="10">
        <v>2013</v>
      </c>
      <c r="H2389" s="10">
        <v>472846686</v>
      </c>
      <c r="I2389" s="17">
        <v>41556</v>
      </c>
      <c r="J2389" s="18">
        <v>4697</v>
      </c>
      <c r="K2389" s="19">
        <v>421.89</v>
      </c>
      <c r="L2389" s="19">
        <v>364.69</v>
      </c>
      <c r="M2389" s="19">
        <f>Table1[[#This Row],[Unit_Selling Price]]-Table1[[#This Row],[Unit_Cost]]</f>
        <v>57.2</v>
      </c>
      <c r="N2389" s="19">
        <f>Table1[[#This Row],[Quantity]]*Table1[[#This Row],[unit_per Profit]]</f>
        <v>268668.40000000002</v>
      </c>
    </row>
    <row r="2390" spans="1:14" x14ac:dyDescent="0.2">
      <c r="A2390" s="10" t="s">
        <v>37</v>
      </c>
      <c r="B2390" s="10" t="s">
        <v>48</v>
      </c>
      <c r="C2390" s="10" t="s">
        <v>42</v>
      </c>
      <c r="D2390" s="10" t="s">
        <v>23</v>
      </c>
      <c r="E2390" s="10" t="s">
        <v>28</v>
      </c>
      <c r="F2390" s="11" t="s">
        <v>669</v>
      </c>
      <c r="G2390" s="10">
        <v>2014</v>
      </c>
      <c r="H2390" s="10">
        <v>176978433</v>
      </c>
      <c r="I2390" s="17">
        <v>41764</v>
      </c>
      <c r="J2390" s="18">
        <v>706</v>
      </c>
      <c r="K2390" s="19">
        <v>109.28</v>
      </c>
      <c r="L2390" s="19">
        <v>35.840000000000003</v>
      </c>
      <c r="M2390" s="19">
        <f>Table1[[#This Row],[Unit_Selling Price]]-Table1[[#This Row],[Unit_Cost]]</f>
        <v>73.44</v>
      </c>
      <c r="N2390" s="19">
        <f>Table1[[#This Row],[Quantity]]*Table1[[#This Row],[unit_per Profit]]</f>
        <v>51848.639999999999</v>
      </c>
    </row>
    <row r="2391" spans="1:14" x14ac:dyDescent="0.2">
      <c r="A2391" s="10" t="s">
        <v>29</v>
      </c>
      <c r="B2391" s="10" t="s">
        <v>185</v>
      </c>
      <c r="C2391" s="10" t="s">
        <v>77</v>
      </c>
      <c r="D2391" s="10" t="s">
        <v>23</v>
      </c>
      <c r="E2391" s="10" t="s">
        <v>24</v>
      </c>
      <c r="F2391" s="11">
        <v>41009</v>
      </c>
      <c r="G2391" s="10">
        <v>2012</v>
      </c>
      <c r="H2391" s="10">
        <v>921693980</v>
      </c>
      <c r="I2391" s="17">
        <v>41010</v>
      </c>
      <c r="J2391" s="18">
        <v>8586</v>
      </c>
      <c r="K2391" s="19">
        <v>154.06</v>
      </c>
      <c r="L2391" s="19">
        <v>90.93</v>
      </c>
      <c r="M2391" s="19">
        <f>Table1[[#This Row],[Unit_Selling Price]]-Table1[[#This Row],[Unit_Cost]]</f>
        <v>63.13</v>
      </c>
      <c r="N2391" s="19">
        <f>Table1[[#This Row],[Quantity]]*Table1[[#This Row],[unit_per Profit]]</f>
        <v>542034.18000000005</v>
      </c>
    </row>
    <row r="2392" spans="1:14" x14ac:dyDescent="0.2">
      <c r="A2392" s="10" t="s">
        <v>46</v>
      </c>
      <c r="B2392" s="10" t="s">
        <v>108</v>
      </c>
      <c r="C2392" s="10" t="s">
        <v>51</v>
      </c>
      <c r="D2392" s="10" t="s">
        <v>23</v>
      </c>
      <c r="E2392" s="10" t="s">
        <v>24</v>
      </c>
      <c r="F2392" s="11" t="s">
        <v>688</v>
      </c>
      <c r="G2392" s="10">
        <v>2010</v>
      </c>
      <c r="H2392" s="10">
        <v>749229657</v>
      </c>
      <c r="I2392" s="17">
        <v>40400</v>
      </c>
      <c r="J2392" s="18">
        <v>2560</v>
      </c>
      <c r="K2392" s="19">
        <v>437.2</v>
      </c>
      <c r="L2392" s="19">
        <v>263.33</v>
      </c>
      <c r="M2392" s="19">
        <f>Table1[[#This Row],[Unit_Selling Price]]-Table1[[#This Row],[Unit_Cost]]</f>
        <v>173.87</v>
      </c>
      <c r="N2392" s="19">
        <f>Table1[[#This Row],[Quantity]]*Table1[[#This Row],[unit_per Profit]]</f>
        <v>445107.20000000001</v>
      </c>
    </row>
    <row r="2393" spans="1:14" x14ac:dyDescent="0.2">
      <c r="A2393" s="10" t="s">
        <v>278</v>
      </c>
      <c r="B2393" s="10" t="s">
        <v>121</v>
      </c>
      <c r="C2393" s="10" t="s">
        <v>56</v>
      </c>
      <c r="D2393" s="10" t="s">
        <v>27</v>
      </c>
      <c r="E2393" s="10" t="s">
        <v>24</v>
      </c>
      <c r="F2393" s="11">
        <v>41678</v>
      </c>
      <c r="G2393" s="10">
        <v>2014</v>
      </c>
      <c r="H2393" s="10">
        <v>472134292</v>
      </c>
      <c r="I2393" s="17" t="s">
        <v>1570</v>
      </c>
      <c r="J2393" s="18">
        <v>3884</v>
      </c>
      <c r="K2393" s="19">
        <v>421.89</v>
      </c>
      <c r="L2393" s="19">
        <v>364.69</v>
      </c>
      <c r="M2393" s="19">
        <f>Table1[[#This Row],[Unit_Selling Price]]-Table1[[#This Row],[Unit_Cost]]</f>
        <v>57.2</v>
      </c>
      <c r="N2393" s="19">
        <f>Table1[[#This Row],[Quantity]]*Table1[[#This Row],[unit_per Profit]]</f>
        <v>222164.8</v>
      </c>
    </row>
    <row r="2394" spans="1:14" x14ac:dyDescent="0.2">
      <c r="A2394" s="10" t="s">
        <v>32</v>
      </c>
      <c r="B2394" s="10" t="s">
        <v>36</v>
      </c>
      <c r="C2394" s="10" t="s">
        <v>51</v>
      </c>
      <c r="D2394" s="10" t="s">
        <v>23</v>
      </c>
      <c r="E2394" s="10" t="s">
        <v>24</v>
      </c>
      <c r="F2394" s="11" t="s">
        <v>1487</v>
      </c>
      <c r="G2394" s="10">
        <v>2016</v>
      </c>
      <c r="H2394" s="10">
        <v>523269212</v>
      </c>
      <c r="I2394" s="17">
        <v>42827</v>
      </c>
      <c r="J2394" s="18">
        <v>5843</v>
      </c>
      <c r="K2394" s="19">
        <v>437.2</v>
      </c>
      <c r="L2394" s="19">
        <v>263.33</v>
      </c>
      <c r="M2394" s="19">
        <f>Table1[[#This Row],[Unit_Selling Price]]-Table1[[#This Row],[Unit_Cost]]</f>
        <v>173.87</v>
      </c>
      <c r="N2394" s="19">
        <f>Table1[[#This Row],[Quantity]]*Table1[[#This Row],[unit_per Profit]]</f>
        <v>1015922.41</v>
      </c>
    </row>
    <row r="2395" spans="1:14" x14ac:dyDescent="0.2">
      <c r="A2395" s="10" t="s">
        <v>46</v>
      </c>
      <c r="B2395" s="10" t="s">
        <v>47</v>
      </c>
      <c r="C2395" s="10" t="s">
        <v>65</v>
      </c>
      <c r="D2395" s="10" t="s">
        <v>23</v>
      </c>
      <c r="E2395" s="10" t="s">
        <v>43</v>
      </c>
      <c r="F2395" s="11" t="s">
        <v>500</v>
      </c>
      <c r="G2395" s="10">
        <v>2015</v>
      </c>
      <c r="H2395" s="10">
        <v>505808246</v>
      </c>
      <c r="I2395" s="17">
        <v>42342</v>
      </c>
      <c r="J2395" s="18">
        <v>8755</v>
      </c>
      <c r="K2395" s="19">
        <v>9.33</v>
      </c>
      <c r="L2395" s="19">
        <v>6.92</v>
      </c>
      <c r="M2395" s="19">
        <f>Table1[[#This Row],[Unit_Selling Price]]-Table1[[#This Row],[Unit_Cost]]</f>
        <v>2.41</v>
      </c>
      <c r="N2395" s="19">
        <f>Table1[[#This Row],[Quantity]]*Table1[[#This Row],[unit_per Profit]]</f>
        <v>21099.55</v>
      </c>
    </row>
    <row r="2396" spans="1:14" x14ac:dyDescent="0.2">
      <c r="A2396" s="10" t="s">
        <v>40</v>
      </c>
      <c r="B2396" s="10" t="s">
        <v>160</v>
      </c>
      <c r="C2396" s="10" t="s">
        <v>49</v>
      </c>
      <c r="D2396" s="10" t="s">
        <v>23</v>
      </c>
      <c r="E2396" s="10" t="s">
        <v>43</v>
      </c>
      <c r="F2396" s="11" t="s">
        <v>500</v>
      </c>
      <c r="G2396" s="10">
        <v>2015</v>
      </c>
      <c r="H2396" s="10">
        <v>543237721</v>
      </c>
      <c r="I2396" s="17" t="s">
        <v>1632</v>
      </c>
      <c r="J2396" s="18">
        <v>4969</v>
      </c>
      <c r="K2396" s="19">
        <v>651.21</v>
      </c>
      <c r="L2396" s="19">
        <v>524.96</v>
      </c>
      <c r="M2396" s="19">
        <f>Table1[[#This Row],[Unit_Selling Price]]-Table1[[#This Row],[Unit_Cost]]</f>
        <v>126.25</v>
      </c>
      <c r="N2396" s="19">
        <f>Table1[[#This Row],[Quantity]]*Table1[[#This Row],[unit_per Profit]]</f>
        <v>627336.25</v>
      </c>
    </row>
    <row r="2397" spans="1:14" x14ac:dyDescent="0.2">
      <c r="A2397" s="10" t="s">
        <v>29</v>
      </c>
      <c r="B2397" s="10" t="s">
        <v>69</v>
      </c>
      <c r="C2397" s="10" t="s">
        <v>85</v>
      </c>
      <c r="D2397" s="10" t="s">
        <v>23</v>
      </c>
      <c r="E2397" s="10" t="s">
        <v>35</v>
      </c>
      <c r="F2397" s="11" t="s">
        <v>1633</v>
      </c>
      <c r="G2397" s="10">
        <v>2012</v>
      </c>
      <c r="H2397" s="10">
        <v>829356467</v>
      </c>
      <c r="I2397" s="17" t="s">
        <v>548</v>
      </c>
      <c r="J2397" s="18">
        <v>3864</v>
      </c>
      <c r="K2397" s="19">
        <v>668.27</v>
      </c>
      <c r="L2397" s="19">
        <v>502.54</v>
      </c>
      <c r="M2397" s="19">
        <f>Table1[[#This Row],[Unit_Selling Price]]-Table1[[#This Row],[Unit_Cost]]</f>
        <v>165.73</v>
      </c>
      <c r="N2397" s="19">
        <f>Table1[[#This Row],[Quantity]]*Table1[[#This Row],[unit_per Profit]]</f>
        <v>640380.72</v>
      </c>
    </row>
    <row r="2398" spans="1:14" x14ac:dyDescent="0.2">
      <c r="A2398" s="10" t="s">
        <v>40</v>
      </c>
      <c r="B2398" s="10" t="s">
        <v>101</v>
      </c>
      <c r="C2398" s="10" t="s">
        <v>49</v>
      </c>
      <c r="D2398" s="10" t="s">
        <v>23</v>
      </c>
      <c r="E2398" s="10" t="s">
        <v>43</v>
      </c>
      <c r="F2398" s="11" t="s">
        <v>1464</v>
      </c>
      <c r="G2398" s="10">
        <v>2011</v>
      </c>
      <c r="H2398" s="10">
        <v>278275811</v>
      </c>
      <c r="I2398" s="17">
        <v>40736</v>
      </c>
      <c r="J2398" s="18">
        <v>6851</v>
      </c>
      <c r="K2398" s="19">
        <v>651.21</v>
      </c>
      <c r="L2398" s="19">
        <v>524.96</v>
      </c>
      <c r="M2398" s="19">
        <f>Table1[[#This Row],[Unit_Selling Price]]-Table1[[#This Row],[Unit_Cost]]</f>
        <v>126.25</v>
      </c>
      <c r="N2398" s="19">
        <f>Table1[[#This Row],[Quantity]]*Table1[[#This Row],[unit_per Profit]]</f>
        <v>864938.75</v>
      </c>
    </row>
    <row r="2399" spans="1:14" x14ac:dyDescent="0.2">
      <c r="A2399" s="10" t="s">
        <v>278</v>
      </c>
      <c r="B2399" s="10" t="s">
        <v>180</v>
      </c>
      <c r="C2399" s="10" t="s">
        <v>49</v>
      </c>
      <c r="D2399" s="10" t="s">
        <v>23</v>
      </c>
      <c r="E2399" s="10" t="s">
        <v>35</v>
      </c>
      <c r="F2399" s="11" t="s">
        <v>994</v>
      </c>
      <c r="G2399" s="10">
        <v>2014</v>
      </c>
      <c r="H2399" s="10">
        <v>574419581</v>
      </c>
      <c r="I2399" s="17" t="s">
        <v>498</v>
      </c>
      <c r="J2399" s="18">
        <v>2374</v>
      </c>
      <c r="K2399" s="19">
        <v>651.21</v>
      </c>
      <c r="L2399" s="19">
        <v>524.96</v>
      </c>
      <c r="M2399" s="19">
        <f>Table1[[#This Row],[Unit_Selling Price]]-Table1[[#This Row],[Unit_Cost]]</f>
        <v>126.25</v>
      </c>
      <c r="N2399" s="19">
        <f>Table1[[#This Row],[Quantity]]*Table1[[#This Row],[unit_per Profit]]</f>
        <v>299717.5</v>
      </c>
    </row>
    <row r="2400" spans="1:14" x14ac:dyDescent="0.2">
      <c r="A2400" s="10" t="s">
        <v>29</v>
      </c>
      <c r="B2400" s="10" t="s">
        <v>30</v>
      </c>
      <c r="C2400" s="10" t="s">
        <v>34</v>
      </c>
      <c r="D2400" s="10" t="s">
        <v>27</v>
      </c>
      <c r="E2400" s="10" t="s">
        <v>28</v>
      </c>
      <c r="F2400" s="11" t="s">
        <v>454</v>
      </c>
      <c r="G2400" s="10">
        <v>2015</v>
      </c>
      <c r="H2400" s="10">
        <v>322524106</v>
      </c>
      <c r="I2400" s="17" t="s">
        <v>454</v>
      </c>
      <c r="J2400" s="18">
        <v>905</v>
      </c>
      <c r="K2400" s="19">
        <v>205.7</v>
      </c>
      <c r="L2400" s="19">
        <v>117.11</v>
      </c>
      <c r="M2400" s="19">
        <f>Table1[[#This Row],[Unit_Selling Price]]-Table1[[#This Row],[Unit_Cost]]</f>
        <v>88.59</v>
      </c>
      <c r="N2400" s="19">
        <f>Table1[[#This Row],[Quantity]]*Table1[[#This Row],[unit_per Profit]]</f>
        <v>80173.95</v>
      </c>
    </row>
    <row r="2401" spans="1:14" x14ac:dyDescent="0.2">
      <c r="A2401" s="10" t="s">
        <v>29</v>
      </c>
      <c r="B2401" s="10" t="s">
        <v>116</v>
      </c>
      <c r="C2401" s="10" t="s">
        <v>34</v>
      </c>
      <c r="D2401" s="10" t="s">
        <v>27</v>
      </c>
      <c r="E2401" s="10" t="s">
        <v>24</v>
      </c>
      <c r="F2401" s="11" t="s">
        <v>1565</v>
      </c>
      <c r="G2401" s="10">
        <v>2014</v>
      </c>
      <c r="H2401" s="10">
        <v>897638213</v>
      </c>
      <c r="I2401" s="17">
        <v>41861</v>
      </c>
      <c r="J2401" s="18">
        <v>9950</v>
      </c>
      <c r="K2401" s="19">
        <v>205.7</v>
      </c>
      <c r="L2401" s="19">
        <v>117.11</v>
      </c>
      <c r="M2401" s="19">
        <f>Table1[[#This Row],[Unit_Selling Price]]-Table1[[#This Row],[Unit_Cost]]</f>
        <v>88.59</v>
      </c>
      <c r="N2401" s="19">
        <f>Table1[[#This Row],[Quantity]]*Table1[[#This Row],[unit_per Profit]]</f>
        <v>881470.5</v>
      </c>
    </row>
    <row r="2402" spans="1:14" x14ac:dyDescent="0.2">
      <c r="A2402" s="10" t="s">
        <v>37</v>
      </c>
      <c r="B2402" s="10" t="s">
        <v>183</v>
      </c>
      <c r="C2402" s="10" t="s">
        <v>39</v>
      </c>
      <c r="D2402" s="10" t="s">
        <v>27</v>
      </c>
      <c r="E2402" s="10" t="s">
        <v>24</v>
      </c>
      <c r="F2402" s="11" t="s">
        <v>433</v>
      </c>
      <c r="G2402" s="10">
        <v>2013</v>
      </c>
      <c r="H2402" s="10">
        <v>595123231</v>
      </c>
      <c r="I2402" s="17" t="s">
        <v>1628</v>
      </c>
      <c r="J2402" s="18">
        <v>9044</v>
      </c>
      <c r="K2402" s="19">
        <v>81.73</v>
      </c>
      <c r="L2402" s="19">
        <v>56.67</v>
      </c>
      <c r="M2402" s="19">
        <f>Table1[[#This Row],[Unit_Selling Price]]-Table1[[#This Row],[Unit_Cost]]</f>
        <v>25.06</v>
      </c>
      <c r="N2402" s="19">
        <f>Table1[[#This Row],[Quantity]]*Table1[[#This Row],[unit_per Profit]]</f>
        <v>226642.64</v>
      </c>
    </row>
    <row r="2403" spans="1:14" x14ac:dyDescent="0.2">
      <c r="A2403" s="10" t="s">
        <v>29</v>
      </c>
      <c r="B2403" s="10" t="s">
        <v>187</v>
      </c>
      <c r="C2403" s="10" t="s">
        <v>22</v>
      </c>
      <c r="D2403" s="10" t="s">
        <v>27</v>
      </c>
      <c r="E2403" s="10" t="s">
        <v>35</v>
      </c>
      <c r="F2403" s="11" t="s">
        <v>609</v>
      </c>
      <c r="G2403" s="10">
        <v>2017</v>
      </c>
      <c r="H2403" s="10">
        <v>480652987</v>
      </c>
      <c r="I2403" s="17">
        <v>42859</v>
      </c>
      <c r="J2403" s="18">
        <v>4755</v>
      </c>
      <c r="K2403" s="19">
        <v>255.28</v>
      </c>
      <c r="L2403" s="19">
        <v>159.41999999999999</v>
      </c>
      <c r="M2403" s="19">
        <f>Table1[[#This Row],[Unit_Selling Price]]-Table1[[#This Row],[Unit_Cost]]</f>
        <v>95.86</v>
      </c>
      <c r="N2403" s="19">
        <f>Table1[[#This Row],[Quantity]]*Table1[[#This Row],[unit_per Profit]]</f>
        <v>455814.3</v>
      </c>
    </row>
    <row r="2404" spans="1:14" x14ac:dyDescent="0.2">
      <c r="A2404" s="10" t="s">
        <v>29</v>
      </c>
      <c r="B2404" s="10" t="s">
        <v>174</v>
      </c>
      <c r="C2404" s="10" t="s">
        <v>49</v>
      </c>
      <c r="D2404" s="10" t="s">
        <v>23</v>
      </c>
      <c r="E2404" s="10" t="s">
        <v>28</v>
      </c>
      <c r="F2404" s="11" t="s">
        <v>1634</v>
      </c>
      <c r="G2404" s="10">
        <v>2010</v>
      </c>
      <c r="H2404" s="10">
        <v>340213811</v>
      </c>
      <c r="I2404" s="17" t="s">
        <v>280</v>
      </c>
      <c r="J2404" s="18">
        <v>5682</v>
      </c>
      <c r="K2404" s="19">
        <v>651.21</v>
      </c>
      <c r="L2404" s="19">
        <v>524.96</v>
      </c>
      <c r="M2404" s="19">
        <f>Table1[[#This Row],[Unit_Selling Price]]-Table1[[#This Row],[Unit_Cost]]</f>
        <v>126.25</v>
      </c>
      <c r="N2404" s="19">
        <f>Table1[[#This Row],[Quantity]]*Table1[[#This Row],[unit_per Profit]]</f>
        <v>717352.5</v>
      </c>
    </row>
    <row r="2405" spans="1:14" x14ac:dyDescent="0.2">
      <c r="A2405" s="10" t="s">
        <v>32</v>
      </c>
      <c r="B2405" s="10" t="s">
        <v>52</v>
      </c>
      <c r="C2405" s="10" t="s">
        <v>34</v>
      </c>
      <c r="D2405" s="10" t="s">
        <v>23</v>
      </c>
      <c r="E2405" s="10" t="s">
        <v>28</v>
      </c>
      <c r="F2405" s="11">
        <v>41035</v>
      </c>
      <c r="G2405" s="10">
        <v>2012</v>
      </c>
      <c r="H2405" s="10">
        <v>930104529</v>
      </c>
      <c r="I2405" s="17" t="s">
        <v>374</v>
      </c>
      <c r="J2405" s="18">
        <v>7454</v>
      </c>
      <c r="K2405" s="19">
        <v>205.7</v>
      </c>
      <c r="L2405" s="19">
        <v>117.11</v>
      </c>
      <c r="M2405" s="19">
        <f>Table1[[#This Row],[Unit_Selling Price]]-Table1[[#This Row],[Unit_Cost]]</f>
        <v>88.59</v>
      </c>
      <c r="N2405" s="19">
        <f>Table1[[#This Row],[Quantity]]*Table1[[#This Row],[unit_per Profit]]</f>
        <v>660349.86</v>
      </c>
    </row>
    <row r="2406" spans="1:14" x14ac:dyDescent="0.2">
      <c r="A2406" s="10" t="s">
        <v>29</v>
      </c>
      <c r="B2406" s="10" t="s">
        <v>198</v>
      </c>
      <c r="C2406" s="10" t="s">
        <v>22</v>
      </c>
      <c r="D2406" s="10" t="s">
        <v>23</v>
      </c>
      <c r="E2406" s="10" t="s">
        <v>43</v>
      </c>
      <c r="F2406" s="11" t="s">
        <v>1105</v>
      </c>
      <c r="G2406" s="10">
        <v>2013</v>
      </c>
      <c r="H2406" s="10">
        <v>826936471</v>
      </c>
      <c r="I2406" s="17" t="s">
        <v>1400</v>
      </c>
      <c r="J2406" s="18">
        <v>7733</v>
      </c>
      <c r="K2406" s="19">
        <v>255.28</v>
      </c>
      <c r="L2406" s="19">
        <v>159.41999999999999</v>
      </c>
      <c r="M2406" s="19">
        <f>Table1[[#This Row],[Unit_Selling Price]]-Table1[[#This Row],[Unit_Cost]]</f>
        <v>95.86</v>
      </c>
      <c r="N2406" s="19">
        <f>Table1[[#This Row],[Quantity]]*Table1[[#This Row],[unit_per Profit]]</f>
        <v>741285.38</v>
      </c>
    </row>
    <row r="2407" spans="1:14" x14ac:dyDescent="0.2">
      <c r="A2407" s="10" t="s">
        <v>29</v>
      </c>
      <c r="B2407" s="10" t="s">
        <v>134</v>
      </c>
      <c r="C2407" s="10" t="s">
        <v>51</v>
      </c>
      <c r="D2407" s="10" t="s">
        <v>23</v>
      </c>
      <c r="E2407" s="10" t="s">
        <v>43</v>
      </c>
      <c r="F2407" s="11" t="s">
        <v>1208</v>
      </c>
      <c r="G2407" s="10">
        <v>2015</v>
      </c>
      <c r="H2407" s="10">
        <v>477633464</v>
      </c>
      <c r="I2407" s="17">
        <v>42191</v>
      </c>
      <c r="J2407" s="18">
        <v>1211</v>
      </c>
      <c r="K2407" s="19">
        <v>437.2</v>
      </c>
      <c r="L2407" s="19">
        <v>263.33</v>
      </c>
      <c r="M2407" s="19">
        <f>Table1[[#This Row],[Unit_Selling Price]]-Table1[[#This Row],[Unit_Cost]]</f>
        <v>173.87</v>
      </c>
      <c r="N2407" s="19">
        <f>Table1[[#This Row],[Quantity]]*Table1[[#This Row],[unit_per Profit]]</f>
        <v>210556.57</v>
      </c>
    </row>
    <row r="2408" spans="1:14" x14ac:dyDescent="0.2">
      <c r="A2408" s="10" t="s">
        <v>29</v>
      </c>
      <c r="B2408" s="10" t="s">
        <v>111</v>
      </c>
      <c r="C2408" s="10" t="s">
        <v>56</v>
      </c>
      <c r="D2408" s="10" t="s">
        <v>23</v>
      </c>
      <c r="E2408" s="10" t="s">
        <v>35</v>
      </c>
      <c r="F2408" s="11" t="s">
        <v>1635</v>
      </c>
      <c r="G2408" s="10">
        <v>2014</v>
      </c>
      <c r="H2408" s="10">
        <v>849431836</v>
      </c>
      <c r="I2408" s="17" t="s">
        <v>866</v>
      </c>
      <c r="J2408" s="18">
        <v>4611</v>
      </c>
      <c r="K2408" s="19">
        <v>421.89</v>
      </c>
      <c r="L2408" s="19">
        <v>364.69</v>
      </c>
      <c r="M2408" s="19">
        <f>Table1[[#This Row],[Unit_Selling Price]]-Table1[[#This Row],[Unit_Cost]]</f>
        <v>57.2</v>
      </c>
      <c r="N2408" s="19">
        <f>Table1[[#This Row],[Quantity]]*Table1[[#This Row],[unit_per Profit]]</f>
        <v>263749.2</v>
      </c>
    </row>
    <row r="2409" spans="1:14" x14ac:dyDescent="0.2">
      <c r="A2409" s="10" t="s">
        <v>46</v>
      </c>
      <c r="B2409" s="10" t="s">
        <v>227</v>
      </c>
      <c r="C2409" s="10" t="s">
        <v>26</v>
      </c>
      <c r="D2409" s="10" t="s">
        <v>23</v>
      </c>
      <c r="E2409" s="10" t="s">
        <v>28</v>
      </c>
      <c r="F2409" s="11">
        <v>41252</v>
      </c>
      <c r="G2409" s="10">
        <v>2012</v>
      </c>
      <c r="H2409" s="10">
        <v>279880416</v>
      </c>
      <c r="I2409" s="17" t="s">
        <v>1592</v>
      </c>
      <c r="J2409" s="18">
        <v>1689</v>
      </c>
      <c r="K2409" s="19">
        <v>152.58000000000001</v>
      </c>
      <c r="L2409" s="19">
        <v>97.44</v>
      </c>
      <c r="M2409" s="19">
        <f>Table1[[#This Row],[Unit_Selling Price]]-Table1[[#This Row],[Unit_Cost]]</f>
        <v>55.14</v>
      </c>
      <c r="N2409" s="19">
        <f>Table1[[#This Row],[Quantity]]*Table1[[#This Row],[unit_per Profit]]</f>
        <v>93131.46</v>
      </c>
    </row>
    <row r="2410" spans="1:14" x14ac:dyDescent="0.2">
      <c r="A2410" s="10" t="s">
        <v>46</v>
      </c>
      <c r="B2410" s="10" t="s">
        <v>172</v>
      </c>
      <c r="C2410" s="10" t="s">
        <v>26</v>
      </c>
      <c r="D2410" s="10" t="s">
        <v>23</v>
      </c>
      <c r="E2410" s="10" t="s">
        <v>35</v>
      </c>
      <c r="F2410" s="11" t="s">
        <v>398</v>
      </c>
      <c r="G2410" s="10">
        <v>2010</v>
      </c>
      <c r="H2410" s="10">
        <v>326840531</v>
      </c>
      <c r="I2410" s="17">
        <v>40461</v>
      </c>
      <c r="J2410" s="18">
        <v>8231</v>
      </c>
      <c r="K2410" s="19">
        <v>152.58000000000001</v>
      </c>
      <c r="L2410" s="19">
        <v>97.44</v>
      </c>
      <c r="M2410" s="19">
        <f>Table1[[#This Row],[Unit_Selling Price]]-Table1[[#This Row],[Unit_Cost]]</f>
        <v>55.14</v>
      </c>
      <c r="N2410" s="19">
        <f>Table1[[#This Row],[Quantity]]*Table1[[#This Row],[unit_per Profit]]</f>
        <v>453857.34</v>
      </c>
    </row>
    <row r="2411" spans="1:14" x14ac:dyDescent="0.2">
      <c r="A2411" s="10" t="s">
        <v>37</v>
      </c>
      <c r="B2411" s="10" t="s">
        <v>95</v>
      </c>
      <c r="C2411" s="10" t="s">
        <v>65</v>
      </c>
      <c r="D2411" s="10" t="s">
        <v>23</v>
      </c>
      <c r="E2411" s="10" t="s">
        <v>24</v>
      </c>
      <c r="F2411" s="11">
        <v>42347</v>
      </c>
      <c r="G2411" s="10">
        <v>2015</v>
      </c>
      <c r="H2411" s="10">
        <v>818486011</v>
      </c>
      <c r="I2411" s="17" t="s">
        <v>1616</v>
      </c>
      <c r="J2411" s="18">
        <v>7054</v>
      </c>
      <c r="K2411" s="19">
        <v>9.33</v>
      </c>
      <c r="L2411" s="19">
        <v>6.92</v>
      </c>
      <c r="M2411" s="19">
        <f>Table1[[#This Row],[Unit_Selling Price]]-Table1[[#This Row],[Unit_Cost]]</f>
        <v>2.41</v>
      </c>
      <c r="N2411" s="19">
        <f>Table1[[#This Row],[Quantity]]*Table1[[#This Row],[unit_per Profit]]</f>
        <v>17000.14</v>
      </c>
    </row>
    <row r="2412" spans="1:14" x14ac:dyDescent="0.2">
      <c r="A2412" s="10" t="s">
        <v>46</v>
      </c>
      <c r="B2412" s="10" t="s">
        <v>99</v>
      </c>
      <c r="C2412" s="10" t="s">
        <v>85</v>
      </c>
      <c r="D2412" s="10" t="s">
        <v>27</v>
      </c>
      <c r="E2412" s="10" t="s">
        <v>24</v>
      </c>
      <c r="F2412" s="11" t="s">
        <v>844</v>
      </c>
      <c r="G2412" s="10">
        <v>2012</v>
      </c>
      <c r="H2412" s="10">
        <v>303303182</v>
      </c>
      <c r="I2412" s="17">
        <v>41071</v>
      </c>
      <c r="J2412" s="18">
        <v>3006</v>
      </c>
      <c r="K2412" s="19">
        <v>668.27</v>
      </c>
      <c r="L2412" s="19">
        <v>502.54</v>
      </c>
      <c r="M2412" s="19">
        <f>Table1[[#This Row],[Unit_Selling Price]]-Table1[[#This Row],[Unit_Cost]]</f>
        <v>165.73</v>
      </c>
      <c r="N2412" s="19">
        <f>Table1[[#This Row],[Quantity]]*Table1[[#This Row],[unit_per Profit]]</f>
        <v>498184.38</v>
      </c>
    </row>
    <row r="2413" spans="1:14" x14ac:dyDescent="0.2">
      <c r="A2413" s="10" t="s">
        <v>46</v>
      </c>
      <c r="B2413" s="10" t="s">
        <v>176</v>
      </c>
      <c r="C2413" s="10" t="s">
        <v>39</v>
      </c>
      <c r="D2413" s="10" t="s">
        <v>23</v>
      </c>
      <c r="E2413" s="10" t="s">
        <v>35</v>
      </c>
      <c r="F2413" s="11" t="s">
        <v>1427</v>
      </c>
      <c r="G2413" s="10">
        <v>2014</v>
      </c>
      <c r="H2413" s="10">
        <v>100090873</v>
      </c>
      <c r="I2413" s="17" t="s">
        <v>1188</v>
      </c>
      <c r="J2413" s="18">
        <v>7968</v>
      </c>
      <c r="K2413" s="19">
        <v>81.73</v>
      </c>
      <c r="L2413" s="19">
        <v>56.67</v>
      </c>
      <c r="M2413" s="19">
        <f>Table1[[#This Row],[Unit_Selling Price]]-Table1[[#This Row],[Unit_Cost]]</f>
        <v>25.06</v>
      </c>
      <c r="N2413" s="19">
        <f>Table1[[#This Row],[Quantity]]*Table1[[#This Row],[unit_per Profit]]</f>
        <v>199678.07999999999</v>
      </c>
    </row>
    <row r="2414" spans="1:14" x14ac:dyDescent="0.2">
      <c r="A2414" s="10" t="s">
        <v>46</v>
      </c>
      <c r="B2414" s="10" t="s">
        <v>227</v>
      </c>
      <c r="C2414" s="10" t="s">
        <v>77</v>
      </c>
      <c r="D2414" s="10" t="s">
        <v>27</v>
      </c>
      <c r="E2414" s="10" t="s">
        <v>24</v>
      </c>
      <c r="F2414" s="11">
        <v>41038</v>
      </c>
      <c r="G2414" s="10">
        <v>2012</v>
      </c>
      <c r="H2414" s="10">
        <v>247960412</v>
      </c>
      <c r="I2414" s="17">
        <v>41223</v>
      </c>
      <c r="J2414" s="18">
        <v>5851</v>
      </c>
      <c r="K2414" s="19">
        <v>154.06</v>
      </c>
      <c r="L2414" s="19">
        <v>90.93</v>
      </c>
      <c r="M2414" s="19">
        <f>Table1[[#This Row],[Unit_Selling Price]]-Table1[[#This Row],[Unit_Cost]]</f>
        <v>63.13</v>
      </c>
      <c r="N2414" s="19">
        <f>Table1[[#This Row],[Quantity]]*Table1[[#This Row],[unit_per Profit]]</f>
        <v>369373.63</v>
      </c>
    </row>
    <row r="2415" spans="1:14" x14ac:dyDescent="0.2">
      <c r="A2415" s="10" t="s">
        <v>32</v>
      </c>
      <c r="B2415" s="10" t="s">
        <v>87</v>
      </c>
      <c r="C2415" s="10" t="s">
        <v>56</v>
      </c>
      <c r="D2415" s="10" t="s">
        <v>23</v>
      </c>
      <c r="E2415" s="10" t="s">
        <v>24</v>
      </c>
      <c r="F2415" s="11">
        <v>42862</v>
      </c>
      <c r="G2415" s="10">
        <v>2017</v>
      </c>
      <c r="H2415" s="10">
        <v>856335628</v>
      </c>
      <c r="I2415" s="17" t="s">
        <v>1384</v>
      </c>
      <c r="J2415" s="18">
        <v>7597</v>
      </c>
      <c r="K2415" s="19">
        <v>421.89</v>
      </c>
      <c r="L2415" s="19">
        <v>364.69</v>
      </c>
      <c r="M2415" s="19">
        <f>Table1[[#This Row],[Unit_Selling Price]]-Table1[[#This Row],[Unit_Cost]]</f>
        <v>57.2</v>
      </c>
      <c r="N2415" s="19">
        <f>Table1[[#This Row],[Quantity]]*Table1[[#This Row],[unit_per Profit]]</f>
        <v>434548.4</v>
      </c>
    </row>
    <row r="2416" spans="1:14" x14ac:dyDescent="0.2">
      <c r="A2416" s="10" t="s">
        <v>37</v>
      </c>
      <c r="B2416" s="10" t="s">
        <v>62</v>
      </c>
      <c r="C2416" s="10" t="s">
        <v>34</v>
      </c>
      <c r="D2416" s="10" t="s">
        <v>27</v>
      </c>
      <c r="E2416" s="10" t="s">
        <v>43</v>
      </c>
      <c r="F2416" s="11">
        <v>40849</v>
      </c>
      <c r="G2416" s="10">
        <v>2011</v>
      </c>
      <c r="H2416" s="10">
        <v>754952847</v>
      </c>
      <c r="I2416" s="17" t="s">
        <v>1567</v>
      </c>
      <c r="J2416" s="18">
        <v>6179</v>
      </c>
      <c r="K2416" s="19">
        <v>205.7</v>
      </c>
      <c r="L2416" s="19">
        <v>117.11</v>
      </c>
      <c r="M2416" s="19">
        <f>Table1[[#This Row],[Unit_Selling Price]]-Table1[[#This Row],[Unit_Cost]]</f>
        <v>88.59</v>
      </c>
      <c r="N2416" s="19">
        <f>Table1[[#This Row],[Quantity]]*Table1[[#This Row],[unit_per Profit]]</f>
        <v>547397.61</v>
      </c>
    </row>
    <row r="2417" spans="1:14" x14ac:dyDescent="0.2">
      <c r="A2417" s="10" t="s">
        <v>278</v>
      </c>
      <c r="B2417" s="10" t="s">
        <v>226</v>
      </c>
      <c r="C2417" s="10" t="s">
        <v>56</v>
      </c>
      <c r="D2417" s="10" t="s">
        <v>23</v>
      </c>
      <c r="E2417" s="10" t="s">
        <v>28</v>
      </c>
      <c r="F2417" s="11" t="s">
        <v>663</v>
      </c>
      <c r="G2417" s="10">
        <v>2010</v>
      </c>
      <c r="H2417" s="10">
        <v>643860900</v>
      </c>
      <c r="I2417" s="17" t="s">
        <v>1452</v>
      </c>
      <c r="J2417" s="18">
        <v>1603</v>
      </c>
      <c r="K2417" s="19">
        <v>421.89</v>
      </c>
      <c r="L2417" s="19">
        <v>364.69</v>
      </c>
      <c r="M2417" s="19">
        <f>Table1[[#This Row],[Unit_Selling Price]]-Table1[[#This Row],[Unit_Cost]]</f>
        <v>57.2</v>
      </c>
      <c r="N2417" s="19">
        <f>Table1[[#This Row],[Quantity]]*Table1[[#This Row],[unit_per Profit]]</f>
        <v>91691.6</v>
      </c>
    </row>
    <row r="2418" spans="1:14" x14ac:dyDescent="0.2">
      <c r="A2418" s="10" t="s">
        <v>46</v>
      </c>
      <c r="B2418" s="10" t="s">
        <v>172</v>
      </c>
      <c r="C2418" s="10" t="s">
        <v>42</v>
      </c>
      <c r="D2418" s="10" t="s">
        <v>27</v>
      </c>
      <c r="E2418" s="10" t="s">
        <v>28</v>
      </c>
      <c r="F2418" s="11" t="s">
        <v>725</v>
      </c>
      <c r="G2418" s="10">
        <v>2010</v>
      </c>
      <c r="H2418" s="10">
        <v>843421113</v>
      </c>
      <c r="I2418" s="17" t="s">
        <v>1636</v>
      </c>
      <c r="J2418" s="18">
        <v>5905</v>
      </c>
      <c r="K2418" s="19">
        <v>109.28</v>
      </c>
      <c r="L2418" s="19">
        <v>35.840000000000003</v>
      </c>
      <c r="M2418" s="19">
        <f>Table1[[#This Row],[Unit_Selling Price]]-Table1[[#This Row],[Unit_Cost]]</f>
        <v>73.44</v>
      </c>
      <c r="N2418" s="19">
        <f>Table1[[#This Row],[Quantity]]*Table1[[#This Row],[unit_per Profit]]</f>
        <v>433663.2</v>
      </c>
    </row>
    <row r="2419" spans="1:14" x14ac:dyDescent="0.2">
      <c r="A2419" s="10" t="s">
        <v>29</v>
      </c>
      <c r="B2419" s="10" t="s">
        <v>124</v>
      </c>
      <c r="C2419" s="10" t="s">
        <v>22</v>
      </c>
      <c r="D2419" s="10" t="s">
        <v>23</v>
      </c>
      <c r="E2419" s="10" t="s">
        <v>43</v>
      </c>
      <c r="F2419" s="11">
        <v>41128</v>
      </c>
      <c r="G2419" s="10">
        <v>2012</v>
      </c>
      <c r="H2419" s="10">
        <v>844307315</v>
      </c>
      <c r="I2419" s="17" t="s">
        <v>821</v>
      </c>
      <c r="J2419" s="18">
        <v>8152</v>
      </c>
      <c r="K2419" s="19">
        <v>255.28</v>
      </c>
      <c r="L2419" s="19">
        <v>159.41999999999999</v>
      </c>
      <c r="M2419" s="19">
        <f>Table1[[#This Row],[Unit_Selling Price]]-Table1[[#This Row],[Unit_Cost]]</f>
        <v>95.86</v>
      </c>
      <c r="N2419" s="19">
        <f>Table1[[#This Row],[Quantity]]*Table1[[#This Row],[unit_per Profit]]</f>
        <v>781450.72</v>
      </c>
    </row>
    <row r="2420" spans="1:14" x14ac:dyDescent="0.2">
      <c r="A2420" s="10" t="s">
        <v>46</v>
      </c>
      <c r="B2420" s="10" t="s">
        <v>211</v>
      </c>
      <c r="C2420" s="10" t="s">
        <v>22</v>
      </c>
      <c r="D2420" s="10" t="s">
        <v>27</v>
      </c>
      <c r="E2420" s="10" t="s">
        <v>43</v>
      </c>
      <c r="F2420" s="11" t="s">
        <v>1637</v>
      </c>
      <c r="G2420" s="10">
        <v>2016</v>
      </c>
      <c r="H2420" s="10">
        <v>657505834</v>
      </c>
      <c r="I2420" s="17" t="s">
        <v>1274</v>
      </c>
      <c r="J2420" s="18">
        <v>9442</v>
      </c>
      <c r="K2420" s="19">
        <v>255.28</v>
      </c>
      <c r="L2420" s="19">
        <v>159.41999999999999</v>
      </c>
      <c r="M2420" s="19">
        <f>Table1[[#This Row],[Unit_Selling Price]]-Table1[[#This Row],[Unit_Cost]]</f>
        <v>95.86</v>
      </c>
      <c r="N2420" s="19">
        <f>Table1[[#This Row],[Quantity]]*Table1[[#This Row],[unit_per Profit]]</f>
        <v>905110.12</v>
      </c>
    </row>
    <row r="2421" spans="1:14" x14ac:dyDescent="0.2">
      <c r="A2421" s="10" t="s">
        <v>278</v>
      </c>
      <c r="B2421" s="10" t="s">
        <v>271</v>
      </c>
      <c r="C2421" s="10" t="s">
        <v>26</v>
      </c>
      <c r="D2421" s="10" t="s">
        <v>27</v>
      </c>
      <c r="E2421" s="10" t="s">
        <v>43</v>
      </c>
      <c r="F2421" s="11">
        <v>41945</v>
      </c>
      <c r="G2421" s="10">
        <v>2014</v>
      </c>
      <c r="H2421" s="10">
        <v>364315497</v>
      </c>
      <c r="I2421" s="17" t="s">
        <v>711</v>
      </c>
      <c r="J2421" s="18">
        <v>7906</v>
      </c>
      <c r="K2421" s="19">
        <v>152.58000000000001</v>
      </c>
      <c r="L2421" s="19">
        <v>97.44</v>
      </c>
      <c r="M2421" s="19">
        <f>Table1[[#This Row],[Unit_Selling Price]]-Table1[[#This Row],[Unit_Cost]]</f>
        <v>55.14</v>
      </c>
      <c r="N2421" s="19">
        <f>Table1[[#This Row],[Quantity]]*Table1[[#This Row],[unit_per Profit]]</f>
        <v>435936.84</v>
      </c>
    </row>
    <row r="2422" spans="1:14" x14ac:dyDescent="0.2">
      <c r="A2422" s="10" t="s">
        <v>37</v>
      </c>
      <c r="B2422" s="10" t="s">
        <v>178</v>
      </c>
      <c r="C2422" s="10" t="s">
        <v>65</v>
      </c>
      <c r="D2422" s="10" t="s">
        <v>27</v>
      </c>
      <c r="E2422" s="10" t="s">
        <v>28</v>
      </c>
      <c r="F2422" s="11" t="s">
        <v>1020</v>
      </c>
      <c r="G2422" s="10">
        <v>2012</v>
      </c>
      <c r="H2422" s="10">
        <v>566347634</v>
      </c>
      <c r="I2422" s="17">
        <v>41063</v>
      </c>
      <c r="J2422" s="18">
        <v>3705</v>
      </c>
      <c r="K2422" s="19">
        <v>9.33</v>
      </c>
      <c r="L2422" s="19">
        <v>6.92</v>
      </c>
      <c r="M2422" s="19">
        <f>Table1[[#This Row],[Unit_Selling Price]]-Table1[[#This Row],[Unit_Cost]]</f>
        <v>2.41</v>
      </c>
      <c r="N2422" s="19">
        <f>Table1[[#This Row],[Quantity]]*Table1[[#This Row],[unit_per Profit]]</f>
        <v>8929.0499999999993</v>
      </c>
    </row>
    <row r="2423" spans="1:14" x14ac:dyDescent="0.2">
      <c r="A2423" s="10" t="s">
        <v>46</v>
      </c>
      <c r="B2423" s="10" t="s">
        <v>119</v>
      </c>
      <c r="C2423" s="10" t="s">
        <v>22</v>
      </c>
      <c r="D2423" s="10" t="s">
        <v>27</v>
      </c>
      <c r="E2423" s="10" t="s">
        <v>24</v>
      </c>
      <c r="F2423" s="11" t="s">
        <v>1373</v>
      </c>
      <c r="G2423" s="10">
        <v>2015</v>
      </c>
      <c r="H2423" s="10">
        <v>135526072</v>
      </c>
      <c r="I2423" s="17" t="s">
        <v>1373</v>
      </c>
      <c r="J2423" s="18">
        <v>4031</v>
      </c>
      <c r="K2423" s="19">
        <v>255.28</v>
      </c>
      <c r="L2423" s="19">
        <v>159.41999999999999</v>
      </c>
      <c r="M2423" s="19">
        <f>Table1[[#This Row],[Unit_Selling Price]]-Table1[[#This Row],[Unit_Cost]]</f>
        <v>95.86</v>
      </c>
      <c r="N2423" s="19">
        <f>Table1[[#This Row],[Quantity]]*Table1[[#This Row],[unit_per Profit]]</f>
        <v>386411.66</v>
      </c>
    </row>
    <row r="2424" spans="1:14" x14ac:dyDescent="0.2">
      <c r="A2424" s="10" t="s">
        <v>40</v>
      </c>
      <c r="B2424" s="10" t="s">
        <v>72</v>
      </c>
      <c r="C2424" s="10" t="s">
        <v>85</v>
      </c>
      <c r="D2424" s="10" t="s">
        <v>27</v>
      </c>
      <c r="E2424" s="10" t="s">
        <v>24</v>
      </c>
      <c r="F2424" s="11" t="s">
        <v>429</v>
      </c>
      <c r="G2424" s="10">
        <v>2013</v>
      </c>
      <c r="H2424" s="10">
        <v>264087140</v>
      </c>
      <c r="I2424" s="17" t="s">
        <v>1048</v>
      </c>
      <c r="J2424" s="18">
        <v>8108</v>
      </c>
      <c r="K2424" s="19">
        <v>668.27</v>
      </c>
      <c r="L2424" s="19">
        <v>502.54</v>
      </c>
      <c r="M2424" s="19">
        <f>Table1[[#This Row],[Unit_Selling Price]]-Table1[[#This Row],[Unit_Cost]]</f>
        <v>165.73</v>
      </c>
      <c r="N2424" s="19">
        <f>Table1[[#This Row],[Quantity]]*Table1[[#This Row],[unit_per Profit]]</f>
        <v>1343738.84</v>
      </c>
    </row>
    <row r="2425" spans="1:14" x14ac:dyDescent="0.2">
      <c r="A2425" s="10" t="s">
        <v>29</v>
      </c>
      <c r="B2425" s="10" t="s">
        <v>86</v>
      </c>
      <c r="C2425" s="10" t="s">
        <v>26</v>
      </c>
      <c r="D2425" s="10" t="s">
        <v>23</v>
      </c>
      <c r="E2425" s="10" t="s">
        <v>43</v>
      </c>
      <c r="F2425" s="11" t="s">
        <v>1095</v>
      </c>
      <c r="G2425" s="10">
        <v>2017</v>
      </c>
      <c r="H2425" s="10">
        <v>414579665</v>
      </c>
      <c r="I2425" s="17">
        <v>43015</v>
      </c>
      <c r="J2425" s="18">
        <v>2191</v>
      </c>
      <c r="K2425" s="19">
        <v>152.58000000000001</v>
      </c>
      <c r="L2425" s="19">
        <v>97.44</v>
      </c>
      <c r="M2425" s="19">
        <f>Table1[[#This Row],[Unit_Selling Price]]-Table1[[#This Row],[Unit_Cost]]</f>
        <v>55.14</v>
      </c>
      <c r="N2425" s="19">
        <f>Table1[[#This Row],[Quantity]]*Table1[[#This Row],[unit_per Profit]]</f>
        <v>120811.74</v>
      </c>
    </row>
    <row r="2426" spans="1:14" x14ac:dyDescent="0.2">
      <c r="A2426" s="10" t="s">
        <v>29</v>
      </c>
      <c r="B2426" s="10" t="s">
        <v>80</v>
      </c>
      <c r="C2426" s="10" t="s">
        <v>34</v>
      </c>
      <c r="D2426" s="10" t="s">
        <v>27</v>
      </c>
      <c r="E2426" s="10" t="s">
        <v>24</v>
      </c>
      <c r="F2426" s="11" t="s">
        <v>1638</v>
      </c>
      <c r="G2426" s="10">
        <v>2015</v>
      </c>
      <c r="H2426" s="10">
        <v>569864976</v>
      </c>
      <c r="I2426" s="17" t="s">
        <v>1350</v>
      </c>
      <c r="J2426" s="18">
        <v>4565</v>
      </c>
      <c r="K2426" s="19">
        <v>205.7</v>
      </c>
      <c r="L2426" s="19">
        <v>117.11</v>
      </c>
      <c r="M2426" s="19">
        <f>Table1[[#This Row],[Unit_Selling Price]]-Table1[[#This Row],[Unit_Cost]]</f>
        <v>88.59</v>
      </c>
      <c r="N2426" s="19">
        <f>Table1[[#This Row],[Quantity]]*Table1[[#This Row],[unit_per Profit]]</f>
        <v>404413.35</v>
      </c>
    </row>
    <row r="2427" spans="1:14" x14ac:dyDescent="0.2">
      <c r="A2427" s="10" t="s">
        <v>29</v>
      </c>
      <c r="B2427" s="10" t="s">
        <v>124</v>
      </c>
      <c r="C2427" s="10" t="s">
        <v>42</v>
      </c>
      <c r="D2427" s="10" t="s">
        <v>23</v>
      </c>
      <c r="E2427" s="10" t="s">
        <v>35</v>
      </c>
      <c r="F2427" s="11" t="s">
        <v>653</v>
      </c>
      <c r="G2427" s="10">
        <v>2017</v>
      </c>
      <c r="H2427" s="10">
        <v>783116900</v>
      </c>
      <c r="I2427" s="17" t="s">
        <v>467</v>
      </c>
      <c r="J2427" s="18">
        <v>548</v>
      </c>
      <c r="K2427" s="19">
        <v>109.28</v>
      </c>
      <c r="L2427" s="19">
        <v>35.840000000000003</v>
      </c>
      <c r="M2427" s="19">
        <f>Table1[[#This Row],[Unit_Selling Price]]-Table1[[#This Row],[Unit_Cost]]</f>
        <v>73.44</v>
      </c>
      <c r="N2427" s="19">
        <f>Table1[[#This Row],[Quantity]]*Table1[[#This Row],[unit_per Profit]]</f>
        <v>40245.120000000003</v>
      </c>
    </row>
    <row r="2428" spans="1:14" x14ac:dyDescent="0.2">
      <c r="A2428" s="10" t="s">
        <v>29</v>
      </c>
      <c r="B2428" s="10" t="s">
        <v>197</v>
      </c>
      <c r="C2428" s="10" t="s">
        <v>51</v>
      </c>
      <c r="D2428" s="10" t="s">
        <v>23</v>
      </c>
      <c r="E2428" s="10" t="s">
        <v>35</v>
      </c>
      <c r="F2428" s="11" t="s">
        <v>1252</v>
      </c>
      <c r="G2428" s="10">
        <v>2016</v>
      </c>
      <c r="H2428" s="10">
        <v>727821767</v>
      </c>
      <c r="I2428" s="17" t="s">
        <v>1639</v>
      </c>
      <c r="J2428" s="18">
        <v>7489</v>
      </c>
      <c r="K2428" s="19">
        <v>437.2</v>
      </c>
      <c r="L2428" s="19">
        <v>263.33</v>
      </c>
      <c r="M2428" s="19">
        <f>Table1[[#This Row],[Unit_Selling Price]]-Table1[[#This Row],[Unit_Cost]]</f>
        <v>173.87</v>
      </c>
      <c r="N2428" s="19">
        <f>Table1[[#This Row],[Quantity]]*Table1[[#This Row],[unit_per Profit]]</f>
        <v>1302112.43</v>
      </c>
    </row>
    <row r="2429" spans="1:14" x14ac:dyDescent="0.2">
      <c r="A2429" s="10" t="s">
        <v>32</v>
      </c>
      <c r="B2429" s="10" t="s">
        <v>210</v>
      </c>
      <c r="C2429" s="10" t="s">
        <v>42</v>
      </c>
      <c r="D2429" s="10" t="s">
        <v>27</v>
      </c>
      <c r="E2429" s="10" t="s">
        <v>28</v>
      </c>
      <c r="F2429" s="11" t="s">
        <v>1325</v>
      </c>
      <c r="G2429" s="10">
        <v>2012</v>
      </c>
      <c r="H2429" s="10">
        <v>147778403</v>
      </c>
      <c r="I2429" s="17" t="s">
        <v>827</v>
      </c>
      <c r="J2429" s="18">
        <v>9768</v>
      </c>
      <c r="K2429" s="19">
        <v>109.28</v>
      </c>
      <c r="L2429" s="19">
        <v>35.840000000000003</v>
      </c>
      <c r="M2429" s="19">
        <f>Table1[[#This Row],[Unit_Selling Price]]-Table1[[#This Row],[Unit_Cost]]</f>
        <v>73.44</v>
      </c>
      <c r="N2429" s="19">
        <f>Table1[[#This Row],[Quantity]]*Table1[[#This Row],[unit_per Profit]]</f>
        <v>717361.92</v>
      </c>
    </row>
    <row r="2430" spans="1:14" x14ac:dyDescent="0.2">
      <c r="A2430" s="10" t="s">
        <v>32</v>
      </c>
      <c r="B2430" s="10" t="s">
        <v>149</v>
      </c>
      <c r="C2430" s="10" t="s">
        <v>49</v>
      </c>
      <c r="D2430" s="10" t="s">
        <v>23</v>
      </c>
      <c r="E2430" s="10" t="s">
        <v>28</v>
      </c>
      <c r="F2430" s="11">
        <v>41585</v>
      </c>
      <c r="G2430" s="10">
        <v>2013</v>
      </c>
      <c r="H2430" s="10">
        <v>207098138</v>
      </c>
      <c r="I2430" s="17" t="s">
        <v>701</v>
      </c>
      <c r="J2430" s="18">
        <v>3796</v>
      </c>
      <c r="K2430" s="19">
        <v>651.21</v>
      </c>
      <c r="L2430" s="19">
        <v>524.96</v>
      </c>
      <c r="M2430" s="19">
        <f>Table1[[#This Row],[Unit_Selling Price]]-Table1[[#This Row],[Unit_Cost]]</f>
        <v>126.25</v>
      </c>
      <c r="N2430" s="19">
        <f>Table1[[#This Row],[Quantity]]*Table1[[#This Row],[unit_per Profit]]</f>
        <v>479245</v>
      </c>
    </row>
    <row r="2431" spans="1:14" x14ac:dyDescent="0.2">
      <c r="A2431" s="10" t="s">
        <v>40</v>
      </c>
      <c r="B2431" s="10" t="s">
        <v>160</v>
      </c>
      <c r="C2431" s="10" t="s">
        <v>56</v>
      </c>
      <c r="D2431" s="10" t="s">
        <v>23</v>
      </c>
      <c r="E2431" s="10" t="s">
        <v>35</v>
      </c>
      <c r="F2431" s="11" t="s">
        <v>1640</v>
      </c>
      <c r="G2431" s="10">
        <v>2010</v>
      </c>
      <c r="H2431" s="10">
        <v>340204799</v>
      </c>
      <c r="I2431" s="17" t="s">
        <v>1641</v>
      </c>
      <c r="J2431" s="18">
        <v>3015</v>
      </c>
      <c r="K2431" s="19">
        <v>421.89</v>
      </c>
      <c r="L2431" s="19">
        <v>364.69</v>
      </c>
      <c r="M2431" s="19">
        <f>Table1[[#This Row],[Unit_Selling Price]]-Table1[[#This Row],[Unit_Cost]]</f>
        <v>57.2</v>
      </c>
      <c r="N2431" s="19">
        <f>Table1[[#This Row],[Quantity]]*Table1[[#This Row],[unit_per Profit]]</f>
        <v>172458</v>
      </c>
    </row>
    <row r="2432" spans="1:14" x14ac:dyDescent="0.2">
      <c r="A2432" s="10" t="s">
        <v>32</v>
      </c>
      <c r="B2432" s="10" t="s">
        <v>147</v>
      </c>
      <c r="C2432" s="10" t="s">
        <v>31</v>
      </c>
      <c r="D2432" s="10" t="s">
        <v>27</v>
      </c>
      <c r="E2432" s="10" t="s">
        <v>28</v>
      </c>
      <c r="F2432" s="11">
        <v>42465</v>
      </c>
      <c r="G2432" s="10">
        <v>2016</v>
      </c>
      <c r="H2432" s="10">
        <v>501834714</v>
      </c>
      <c r="I2432" s="17">
        <v>42557</v>
      </c>
      <c r="J2432" s="18">
        <v>2899</v>
      </c>
      <c r="K2432" s="19">
        <v>47.45</v>
      </c>
      <c r="L2432" s="19">
        <v>31.79</v>
      </c>
      <c r="M2432" s="19">
        <f>Table1[[#This Row],[Unit_Selling Price]]-Table1[[#This Row],[Unit_Cost]]</f>
        <v>15.66</v>
      </c>
      <c r="N2432" s="19">
        <f>Table1[[#This Row],[Quantity]]*Table1[[#This Row],[unit_per Profit]]</f>
        <v>45398.34</v>
      </c>
    </row>
    <row r="2433" spans="1:14" x14ac:dyDescent="0.2">
      <c r="A2433" s="10" t="s">
        <v>37</v>
      </c>
      <c r="B2433" s="10" t="s">
        <v>274</v>
      </c>
      <c r="C2433" s="10" t="s">
        <v>85</v>
      </c>
      <c r="D2433" s="10" t="s">
        <v>27</v>
      </c>
      <c r="E2433" s="10" t="s">
        <v>24</v>
      </c>
      <c r="F2433" s="11" t="s">
        <v>917</v>
      </c>
      <c r="G2433" s="10">
        <v>2012</v>
      </c>
      <c r="H2433" s="10">
        <v>717036712</v>
      </c>
      <c r="I2433" s="17" t="s">
        <v>781</v>
      </c>
      <c r="J2433" s="18">
        <v>5952</v>
      </c>
      <c r="K2433" s="19">
        <v>668.27</v>
      </c>
      <c r="L2433" s="19">
        <v>502.54</v>
      </c>
      <c r="M2433" s="19">
        <f>Table1[[#This Row],[Unit_Selling Price]]-Table1[[#This Row],[Unit_Cost]]</f>
        <v>165.73</v>
      </c>
      <c r="N2433" s="19">
        <f>Table1[[#This Row],[Quantity]]*Table1[[#This Row],[unit_per Profit]]</f>
        <v>986424.96</v>
      </c>
    </row>
    <row r="2434" spans="1:14" x14ac:dyDescent="0.2">
      <c r="A2434" s="10" t="s">
        <v>29</v>
      </c>
      <c r="B2434" s="10" t="s">
        <v>224</v>
      </c>
      <c r="C2434" s="10" t="s">
        <v>56</v>
      </c>
      <c r="D2434" s="10" t="s">
        <v>27</v>
      </c>
      <c r="E2434" s="10" t="s">
        <v>28</v>
      </c>
      <c r="F2434" s="11" t="s">
        <v>1618</v>
      </c>
      <c r="G2434" s="10">
        <v>2012</v>
      </c>
      <c r="H2434" s="10">
        <v>631172120</v>
      </c>
      <c r="I2434" s="17" t="s">
        <v>757</v>
      </c>
      <c r="J2434" s="18">
        <v>6711</v>
      </c>
      <c r="K2434" s="19">
        <v>421.89</v>
      </c>
      <c r="L2434" s="19">
        <v>364.69</v>
      </c>
      <c r="M2434" s="19">
        <f>Table1[[#This Row],[Unit_Selling Price]]-Table1[[#This Row],[Unit_Cost]]</f>
        <v>57.2</v>
      </c>
      <c r="N2434" s="19">
        <f>Table1[[#This Row],[Quantity]]*Table1[[#This Row],[unit_per Profit]]</f>
        <v>383869.2</v>
      </c>
    </row>
    <row r="2435" spans="1:14" x14ac:dyDescent="0.2">
      <c r="A2435" s="10" t="s">
        <v>29</v>
      </c>
      <c r="B2435" s="10" t="s">
        <v>89</v>
      </c>
      <c r="C2435" s="10" t="s">
        <v>49</v>
      </c>
      <c r="D2435" s="10" t="s">
        <v>27</v>
      </c>
      <c r="E2435" s="10" t="s">
        <v>24</v>
      </c>
      <c r="F2435" s="11">
        <v>42679</v>
      </c>
      <c r="G2435" s="10">
        <v>2016</v>
      </c>
      <c r="H2435" s="10">
        <v>859914767</v>
      </c>
      <c r="I2435" s="17" t="s">
        <v>546</v>
      </c>
      <c r="J2435" s="18">
        <v>6744</v>
      </c>
      <c r="K2435" s="19">
        <v>651.21</v>
      </c>
      <c r="L2435" s="19">
        <v>524.96</v>
      </c>
      <c r="M2435" s="19">
        <f>Table1[[#This Row],[Unit_Selling Price]]-Table1[[#This Row],[Unit_Cost]]</f>
        <v>126.25</v>
      </c>
      <c r="N2435" s="19">
        <f>Table1[[#This Row],[Quantity]]*Table1[[#This Row],[unit_per Profit]]</f>
        <v>851430</v>
      </c>
    </row>
    <row r="2436" spans="1:14" x14ac:dyDescent="0.2">
      <c r="A2436" s="10" t="s">
        <v>278</v>
      </c>
      <c r="B2436" s="10" t="s">
        <v>271</v>
      </c>
      <c r="C2436" s="10" t="s">
        <v>31</v>
      </c>
      <c r="D2436" s="10" t="s">
        <v>27</v>
      </c>
      <c r="E2436" s="10" t="s">
        <v>35</v>
      </c>
      <c r="F2436" s="11">
        <v>41279</v>
      </c>
      <c r="G2436" s="10">
        <v>2013</v>
      </c>
      <c r="H2436" s="10">
        <v>739250981</v>
      </c>
      <c r="I2436" s="17">
        <v>41339</v>
      </c>
      <c r="J2436" s="18">
        <v>9648</v>
      </c>
      <c r="K2436" s="19">
        <v>47.45</v>
      </c>
      <c r="L2436" s="19">
        <v>31.79</v>
      </c>
      <c r="M2436" s="19">
        <f>Table1[[#This Row],[Unit_Selling Price]]-Table1[[#This Row],[Unit_Cost]]</f>
        <v>15.66</v>
      </c>
      <c r="N2436" s="19">
        <f>Table1[[#This Row],[Quantity]]*Table1[[#This Row],[unit_per Profit]]</f>
        <v>151087.67999999999</v>
      </c>
    </row>
    <row r="2437" spans="1:14" x14ac:dyDescent="0.2">
      <c r="A2437" s="10" t="s">
        <v>29</v>
      </c>
      <c r="B2437" s="10" t="s">
        <v>197</v>
      </c>
      <c r="C2437" s="10" t="s">
        <v>26</v>
      </c>
      <c r="D2437" s="10" t="s">
        <v>23</v>
      </c>
      <c r="E2437" s="10" t="s">
        <v>35</v>
      </c>
      <c r="F2437" s="11">
        <v>40635</v>
      </c>
      <c r="G2437" s="10">
        <v>2011</v>
      </c>
      <c r="H2437" s="10">
        <v>575479590</v>
      </c>
      <c r="I2437" s="17" t="s">
        <v>1473</v>
      </c>
      <c r="J2437" s="18">
        <v>6054</v>
      </c>
      <c r="K2437" s="19">
        <v>152.58000000000001</v>
      </c>
      <c r="L2437" s="19">
        <v>97.44</v>
      </c>
      <c r="M2437" s="19">
        <f>Table1[[#This Row],[Unit_Selling Price]]-Table1[[#This Row],[Unit_Cost]]</f>
        <v>55.14</v>
      </c>
      <c r="N2437" s="19">
        <f>Table1[[#This Row],[Quantity]]*Table1[[#This Row],[unit_per Profit]]</f>
        <v>333817.56</v>
      </c>
    </row>
    <row r="2438" spans="1:14" x14ac:dyDescent="0.2">
      <c r="A2438" s="10" t="s">
        <v>46</v>
      </c>
      <c r="B2438" s="10" t="s">
        <v>129</v>
      </c>
      <c r="C2438" s="10" t="s">
        <v>39</v>
      </c>
      <c r="D2438" s="10" t="s">
        <v>23</v>
      </c>
      <c r="E2438" s="10" t="s">
        <v>35</v>
      </c>
      <c r="F2438" s="11" t="s">
        <v>405</v>
      </c>
      <c r="G2438" s="10">
        <v>2011</v>
      </c>
      <c r="H2438" s="10">
        <v>295211923</v>
      </c>
      <c r="I2438" s="17" t="s">
        <v>567</v>
      </c>
      <c r="J2438" s="18">
        <v>8623</v>
      </c>
      <c r="K2438" s="19">
        <v>81.73</v>
      </c>
      <c r="L2438" s="19">
        <v>56.67</v>
      </c>
      <c r="M2438" s="19">
        <f>Table1[[#This Row],[Unit_Selling Price]]-Table1[[#This Row],[Unit_Cost]]</f>
        <v>25.06</v>
      </c>
      <c r="N2438" s="19">
        <f>Table1[[#This Row],[Quantity]]*Table1[[#This Row],[unit_per Profit]]</f>
        <v>216092.38</v>
      </c>
    </row>
    <row r="2439" spans="1:14" x14ac:dyDescent="0.2">
      <c r="A2439" s="10" t="s">
        <v>278</v>
      </c>
      <c r="B2439" s="10" t="s">
        <v>179</v>
      </c>
      <c r="C2439" s="10" t="s">
        <v>42</v>
      </c>
      <c r="D2439" s="10" t="s">
        <v>27</v>
      </c>
      <c r="E2439" s="10" t="s">
        <v>43</v>
      </c>
      <c r="F2439" s="11" t="s">
        <v>319</v>
      </c>
      <c r="G2439" s="10">
        <v>2012</v>
      </c>
      <c r="H2439" s="10">
        <v>795371806</v>
      </c>
      <c r="I2439" s="17">
        <v>41002</v>
      </c>
      <c r="J2439" s="18">
        <v>7047</v>
      </c>
      <c r="K2439" s="19">
        <v>109.28</v>
      </c>
      <c r="L2439" s="19">
        <v>35.840000000000003</v>
      </c>
      <c r="M2439" s="19">
        <f>Table1[[#This Row],[Unit_Selling Price]]-Table1[[#This Row],[Unit_Cost]]</f>
        <v>73.44</v>
      </c>
      <c r="N2439" s="19">
        <f>Table1[[#This Row],[Quantity]]*Table1[[#This Row],[unit_per Profit]]</f>
        <v>517531.68</v>
      </c>
    </row>
    <row r="2440" spans="1:14" x14ac:dyDescent="0.2">
      <c r="A2440" s="10" t="s">
        <v>59</v>
      </c>
      <c r="B2440" s="10" t="s">
        <v>216</v>
      </c>
      <c r="C2440" s="10" t="s">
        <v>39</v>
      </c>
      <c r="D2440" s="10" t="s">
        <v>27</v>
      </c>
      <c r="E2440" s="10" t="s">
        <v>35</v>
      </c>
      <c r="F2440" s="11" t="s">
        <v>877</v>
      </c>
      <c r="G2440" s="10">
        <v>2013</v>
      </c>
      <c r="H2440" s="10">
        <v>793195569</v>
      </c>
      <c r="I2440" s="17" t="s">
        <v>1052</v>
      </c>
      <c r="J2440" s="18">
        <v>3050</v>
      </c>
      <c r="K2440" s="19">
        <v>81.73</v>
      </c>
      <c r="L2440" s="19">
        <v>56.67</v>
      </c>
      <c r="M2440" s="19">
        <f>Table1[[#This Row],[Unit_Selling Price]]-Table1[[#This Row],[Unit_Cost]]</f>
        <v>25.06</v>
      </c>
      <c r="N2440" s="19">
        <f>Table1[[#This Row],[Quantity]]*Table1[[#This Row],[unit_per Profit]]</f>
        <v>76433</v>
      </c>
    </row>
    <row r="2441" spans="1:14" x14ac:dyDescent="0.2">
      <c r="A2441" s="10" t="s">
        <v>278</v>
      </c>
      <c r="B2441" s="10" t="s">
        <v>268</v>
      </c>
      <c r="C2441" s="10" t="s">
        <v>39</v>
      </c>
      <c r="D2441" s="10" t="s">
        <v>27</v>
      </c>
      <c r="E2441" s="10" t="s">
        <v>43</v>
      </c>
      <c r="F2441" s="11" t="s">
        <v>1433</v>
      </c>
      <c r="G2441" s="10">
        <v>2013</v>
      </c>
      <c r="H2441" s="10">
        <v>876232039</v>
      </c>
      <c r="I2441" s="17">
        <v>41466</v>
      </c>
      <c r="J2441" s="18">
        <v>5387</v>
      </c>
      <c r="K2441" s="19">
        <v>81.73</v>
      </c>
      <c r="L2441" s="19">
        <v>56.67</v>
      </c>
      <c r="M2441" s="19">
        <f>Table1[[#This Row],[Unit_Selling Price]]-Table1[[#This Row],[Unit_Cost]]</f>
        <v>25.06</v>
      </c>
      <c r="N2441" s="19">
        <f>Table1[[#This Row],[Quantity]]*Table1[[#This Row],[unit_per Profit]]</f>
        <v>134998.22</v>
      </c>
    </row>
    <row r="2442" spans="1:14" x14ac:dyDescent="0.2">
      <c r="A2442" s="10" t="s">
        <v>29</v>
      </c>
      <c r="B2442" s="10" t="s">
        <v>177</v>
      </c>
      <c r="C2442" s="10" t="s">
        <v>26</v>
      </c>
      <c r="D2442" s="10" t="s">
        <v>27</v>
      </c>
      <c r="E2442" s="10" t="s">
        <v>24</v>
      </c>
      <c r="F2442" s="11" t="s">
        <v>1393</v>
      </c>
      <c r="G2442" s="10">
        <v>2017</v>
      </c>
      <c r="H2442" s="10">
        <v>352342545</v>
      </c>
      <c r="I2442" s="17" t="s">
        <v>436</v>
      </c>
      <c r="J2442" s="18">
        <v>4844</v>
      </c>
      <c r="K2442" s="19">
        <v>152.58000000000001</v>
      </c>
      <c r="L2442" s="19">
        <v>97.44</v>
      </c>
      <c r="M2442" s="19">
        <f>Table1[[#This Row],[Unit_Selling Price]]-Table1[[#This Row],[Unit_Cost]]</f>
        <v>55.14</v>
      </c>
      <c r="N2442" s="19">
        <f>Table1[[#This Row],[Quantity]]*Table1[[#This Row],[unit_per Profit]]</f>
        <v>267098.15999999997</v>
      </c>
    </row>
    <row r="2443" spans="1:14" x14ac:dyDescent="0.2">
      <c r="A2443" s="10" t="s">
        <v>278</v>
      </c>
      <c r="B2443" s="10" t="s">
        <v>25</v>
      </c>
      <c r="C2443" s="10" t="s">
        <v>85</v>
      </c>
      <c r="D2443" s="10" t="s">
        <v>27</v>
      </c>
      <c r="E2443" s="10" t="s">
        <v>28</v>
      </c>
      <c r="F2443" s="11">
        <v>41122</v>
      </c>
      <c r="G2443" s="10">
        <v>2012</v>
      </c>
      <c r="H2443" s="10">
        <v>399700915</v>
      </c>
      <c r="I2443" s="17" t="s">
        <v>1642</v>
      </c>
      <c r="J2443" s="18">
        <v>9238</v>
      </c>
      <c r="K2443" s="19">
        <v>668.27</v>
      </c>
      <c r="L2443" s="19">
        <v>502.54</v>
      </c>
      <c r="M2443" s="19">
        <f>Table1[[#This Row],[Unit_Selling Price]]-Table1[[#This Row],[Unit_Cost]]</f>
        <v>165.73</v>
      </c>
      <c r="N2443" s="19">
        <f>Table1[[#This Row],[Quantity]]*Table1[[#This Row],[unit_per Profit]]</f>
        <v>1531013.74</v>
      </c>
    </row>
    <row r="2444" spans="1:14" x14ac:dyDescent="0.2">
      <c r="A2444" s="10" t="s">
        <v>32</v>
      </c>
      <c r="B2444" s="10" t="s">
        <v>87</v>
      </c>
      <c r="C2444" s="10" t="s">
        <v>22</v>
      </c>
      <c r="D2444" s="10" t="s">
        <v>23</v>
      </c>
      <c r="E2444" s="10" t="s">
        <v>28</v>
      </c>
      <c r="F2444" s="11" t="s">
        <v>508</v>
      </c>
      <c r="G2444" s="10">
        <v>2010</v>
      </c>
      <c r="H2444" s="10">
        <v>916793477</v>
      </c>
      <c r="I2444" s="17">
        <v>40270</v>
      </c>
      <c r="J2444" s="18">
        <v>8418</v>
      </c>
      <c r="K2444" s="19">
        <v>255.28</v>
      </c>
      <c r="L2444" s="19">
        <v>159.41999999999999</v>
      </c>
      <c r="M2444" s="19">
        <f>Table1[[#This Row],[Unit_Selling Price]]-Table1[[#This Row],[Unit_Cost]]</f>
        <v>95.86</v>
      </c>
      <c r="N2444" s="19">
        <f>Table1[[#This Row],[Quantity]]*Table1[[#This Row],[unit_per Profit]]</f>
        <v>806949.48</v>
      </c>
    </row>
    <row r="2445" spans="1:14" x14ac:dyDescent="0.2">
      <c r="A2445" s="10" t="s">
        <v>29</v>
      </c>
      <c r="B2445" s="10" t="s">
        <v>125</v>
      </c>
      <c r="C2445" s="10" t="s">
        <v>34</v>
      </c>
      <c r="D2445" s="10" t="s">
        <v>23</v>
      </c>
      <c r="E2445" s="10" t="s">
        <v>43</v>
      </c>
      <c r="F2445" s="11" t="s">
        <v>881</v>
      </c>
      <c r="G2445" s="10">
        <v>2012</v>
      </c>
      <c r="H2445" s="10">
        <v>972419059</v>
      </c>
      <c r="I2445" s="17" t="s">
        <v>822</v>
      </c>
      <c r="J2445" s="18">
        <v>9264</v>
      </c>
      <c r="K2445" s="19">
        <v>205.7</v>
      </c>
      <c r="L2445" s="19">
        <v>117.11</v>
      </c>
      <c r="M2445" s="19">
        <f>Table1[[#This Row],[Unit_Selling Price]]-Table1[[#This Row],[Unit_Cost]]</f>
        <v>88.59</v>
      </c>
      <c r="N2445" s="19">
        <f>Table1[[#This Row],[Quantity]]*Table1[[#This Row],[unit_per Profit]]</f>
        <v>820697.76</v>
      </c>
    </row>
    <row r="2446" spans="1:14" x14ac:dyDescent="0.2">
      <c r="A2446" s="10" t="s">
        <v>37</v>
      </c>
      <c r="B2446" s="10" t="s">
        <v>151</v>
      </c>
      <c r="C2446" s="10" t="s">
        <v>56</v>
      </c>
      <c r="D2446" s="10" t="s">
        <v>23</v>
      </c>
      <c r="E2446" s="10" t="s">
        <v>35</v>
      </c>
      <c r="F2446" s="11" t="s">
        <v>1026</v>
      </c>
      <c r="G2446" s="10">
        <v>2014</v>
      </c>
      <c r="H2446" s="10">
        <v>155688989</v>
      </c>
      <c r="I2446" s="17">
        <v>41888</v>
      </c>
      <c r="J2446" s="18">
        <v>686</v>
      </c>
      <c r="K2446" s="19">
        <v>421.89</v>
      </c>
      <c r="L2446" s="19">
        <v>364.69</v>
      </c>
      <c r="M2446" s="19">
        <f>Table1[[#This Row],[Unit_Selling Price]]-Table1[[#This Row],[Unit_Cost]]</f>
        <v>57.2</v>
      </c>
      <c r="N2446" s="19">
        <f>Table1[[#This Row],[Quantity]]*Table1[[#This Row],[unit_per Profit]]</f>
        <v>39239.199999999997</v>
      </c>
    </row>
    <row r="2447" spans="1:14" x14ac:dyDescent="0.2">
      <c r="A2447" s="10" t="s">
        <v>32</v>
      </c>
      <c r="B2447" s="10" t="s">
        <v>96</v>
      </c>
      <c r="C2447" s="10" t="s">
        <v>56</v>
      </c>
      <c r="D2447" s="10" t="s">
        <v>27</v>
      </c>
      <c r="E2447" s="10" t="s">
        <v>24</v>
      </c>
      <c r="F2447" s="11">
        <v>42220</v>
      </c>
      <c r="G2447" s="10">
        <v>2015</v>
      </c>
      <c r="H2447" s="10">
        <v>826027095</v>
      </c>
      <c r="I2447" s="17" t="s">
        <v>1163</v>
      </c>
      <c r="J2447" s="18">
        <v>8628</v>
      </c>
      <c r="K2447" s="19">
        <v>421.89</v>
      </c>
      <c r="L2447" s="19">
        <v>364.69</v>
      </c>
      <c r="M2447" s="19">
        <f>Table1[[#This Row],[Unit_Selling Price]]-Table1[[#This Row],[Unit_Cost]]</f>
        <v>57.2</v>
      </c>
      <c r="N2447" s="19">
        <f>Table1[[#This Row],[Quantity]]*Table1[[#This Row],[unit_per Profit]]</f>
        <v>493521.6</v>
      </c>
    </row>
    <row r="2448" spans="1:14" x14ac:dyDescent="0.2">
      <c r="A2448" s="10" t="s">
        <v>46</v>
      </c>
      <c r="B2448" s="10" t="s">
        <v>220</v>
      </c>
      <c r="C2448" s="10" t="s">
        <v>56</v>
      </c>
      <c r="D2448" s="10" t="s">
        <v>27</v>
      </c>
      <c r="E2448" s="10" t="s">
        <v>24</v>
      </c>
      <c r="F2448" s="11">
        <v>42016</v>
      </c>
      <c r="G2448" s="10">
        <v>2015</v>
      </c>
      <c r="H2448" s="10">
        <v>463169705</v>
      </c>
      <c r="I2448" s="17" t="s">
        <v>1643</v>
      </c>
      <c r="J2448" s="18">
        <v>1063</v>
      </c>
      <c r="K2448" s="19">
        <v>421.89</v>
      </c>
      <c r="L2448" s="19">
        <v>364.69</v>
      </c>
      <c r="M2448" s="19">
        <f>Table1[[#This Row],[Unit_Selling Price]]-Table1[[#This Row],[Unit_Cost]]</f>
        <v>57.2</v>
      </c>
      <c r="N2448" s="19">
        <f>Table1[[#This Row],[Quantity]]*Table1[[#This Row],[unit_per Profit]]</f>
        <v>60803.6</v>
      </c>
    </row>
    <row r="2449" spans="1:14" x14ac:dyDescent="0.2">
      <c r="A2449" s="10" t="s">
        <v>29</v>
      </c>
      <c r="B2449" s="10" t="s">
        <v>177</v>
      </c>
      <c r="C2449" s="10" t="s">
        <v>56</v>
      </c>
      <c r="D2449" s="10" t="s">
        <v>27</v>
      </c>
      <c r="E2449" s="10" t="s">
        <v>24</v>
      </c>
      <c r="F2449" s="11" t="s">
        <v>590</v>
      </c>
      <c r="G2449" s="10">
        <v>2014</v>
      </c>
      <c r="H2449" s="10">
        <v>217165648</v>
      </c>
      <c r="I2449" s="17">
        <v>41857</v>
      </c>
      <c r="J2449" s="18">
        <v>2996</v>
      </c>
      <c r="K2449" s="19">
        <v>421.89</v>
      </c>
      <c r="L2449" s="19">
        <v>364.69</v>
      </c>
      <c r="M2449" s="19">
        <f>Table1[[#This Row],[Unit_Selling Price]]-Table1[[#This Row],[Unit_Cost]]</f>
        <v>57.2</v>
      </c>
      <c r="N2449" s="19">
        <f>Table1[[#This Row],[Quantity]]*Table1[[#This Row],[unit_per Profit]]</f>
        <v>171371.2</v>
      </c>
    </row>
    <row r="2450" spans="1:14" x14ac:dyDescent="0.2">
      <c r="A2450" s="10" t="s">
        <v>37</v>
      </c>
      <c r="B2450" s="10" t="s">
        <v>178</v>
      </c>
      <c r="C2450" s="10" t="s">
        <v>26</v>
      </c>
      <c r="D2450" s="10" t="s">
        <v>23</v>
      </c>
      <c r="E2450" s="10" t="s">
        <v>28</v>
      </c>
      <c r="F2450" s="11">
        <v>42860</v>
      </c>
      <c r="G2450" s="10">
        <v>2017</v>
      </c>
      <c r="H2450" s="10">
        <v>858376252</v>
      </c>
      <c r="I2450" s="17">
        <v>42983</v>
      </c>
      <c r="J2450" s="18">
        <v>1463</v>
      </c>
      <c r="K2450" s="19">
        <v>152.58000000000001</v>
      </c>
      <c r="L2450" s="19">
        <v>97.44</v>
      </c>
      <c r="M2450" s="19">
        <f>Table1[[#This Row],[Unit_Selling Price]]-Table1[[#This Row],[Unit_Cost]]</f>
        <v>55.14</v>
      </c>
      <c r="N2450" s="19">
        <f>Table1[[#This Row],[Quantity]]*Table1[[#This Row],[unit_per Profit]]</f>
        <v>80669.820000000007</v>
      </c>
    </row>
    <row r="2451" spans="1:14" x14ac:dyDescent="0.2">
      <c r="A2451" s="10" t="s">
        <v>37</v>
      </c>
      <c r="B2451" s="10" t="s">
        <v>229</v>
      </c>
      <c r="C2451" s="10" t="s">
        <v>77</v>
      </c>
      <c r="D2451" s="10" t="s">
        <v>23</v>
      </c>
      <c r="E2451" s="10" t="s">
        <v>28</v>
      </c>
      <c r="F2451" s="11">
        <v>41494</v>
      </c>
      <c r="G2451" s="10">
        <v>2013</v>
      </c>
      <c r="H2451" s="10">
        <v>527475345</v>
      </c>
      <c r="I2451" s="17" t="s">
        <v>1644</v>
      </c>
      <c r="J2451" s="18">
        <v>531</v>
      </c>
      <c r="K2451" s="19">
        <v>154.06</v>
      </c>
      <c r="L2451" s="19">
        <v>90.93</v>
      </c>
      <c r="M2451" s="19">
        <f>Table1[[#This Row],[Unit_Selling Price]]-Table1[[#This Row],[Unit_Cost]]</f>
        <v>63.13</v>
      </c>
      <c r="N2451" s="19">
        <f>Table1[[#This Row],[Quantity]]*Table1[[#This Row],[unit_per Profit]]</f>
        <v>33522.03</v>
      </c>
    </row>
    <row r="2452" spans="1:14" x14ac:dyDescent="0.2">
      <c r="A2452" s="10" t="s">
        <v>40</v>
      </c>
      <c r="B2452" s="10" t="s">
        <v>201</v>
      </c>
      <c r="C2452" s="10" t="s">
        <v>51</v>
      </c>
      <c r="D2452" s="10" t="s">
        <v>27</v>
      </c>
      <c r="E2452" s="10" t="s">
        <v>24</v>
      </c>
      <c r="F2452" s="11">
        <v>42073</v>
      </c>
      <c r="G2452" s="10">
        <v>2015</v>
      </c>
      <c r="H2452" s="10">
        <v>585449254</v>
      </c>
      <c r="I2452" s="17" t="s">
        <v>1645</v>
      </c>
      <c r="J2452" s="18">
        <v>6299</v>
      </c>
      <c r="K2452" s="19">
        <v>437.2</v>
      </c>
      <c r="L2452" s="19">
        <v>263.33</v>
      </c>
      <c r="M2452" s="19">
        <f>Table1[[#This Row],[Unit_Selling Price]]-Table1[[#This Row],[Unit_Cost]]</f>
        <v>173.87</v>
      </c>
      <c r="N2452" s="19">
        <f>Table1[[#This Row],[Quantity]]*Table1[[#This Row],[unit_per Profit]]</f>
        <v>1095207.1299999999</v>
      </c>
    </row>
    <row r="2453" spans="1:14" x14ac:dyDescent="0.2">
      <c r="A2453" s="10" t="s">
        <v>40</v>
      </c>
      <c r="B2453" s="10" t="s">
        <v>272</v>
      </c>
      <c r="C2453" s="10" t="s">
        <v>22</v>
      </c>
      <c r="D2453" s="10" t="s">
        <v>27</v>
      </c>
      <c r="E2453" s="10" t="s">
        <v>35</v>
      </c>
      <c r="F2453" s="11">
        <v>40524</v>
      </c>
      <c r="G2453" s="10">
        <v>2010</v>
      </c>
      <c r="H2453" s="10">
        <v>663596808</v>
      </c>
      <c r="I2453" s="17">
        <v>40695</v>
      </c>
      <c r="J2453" s="18">
        <v>1897</v>
      </c>
      <c r="K2453" s="19">
        <v>255.28</v>
      </c>
      <c r="L2453" s="19">
        <v>159.41999999999999</v>
      </c>
      <c r="M2453" s="19">
        <f>Table1[[#This Row],[Unit_Selling Price]]-Table1[[#This Row],[Unit_Cost]]</f>
        <v>95.86</v>
      </c>
      <c r="N2453" s="19">
        <f>Table1[[#This Row],[Quantity]]*Table1[[#This Row],[unit_per Profit]]</f>
        <v>181846.42</v>
      </c>
    </row>
    <row r="2454" spans="1:14" x14ac:dyDescent="0.2">
      <c r="A2454" s="10" t="s">
        <v>46</v>
      </c>
      <c r="B2454" s="10" t="s">
        <v>150</v>
      </c>
      <c r="C2454" s="10" t="s">
        <v>22</v>
      </c>
      <c r="D2454" s="10" t="s">
        <v>27</v>
      </c>
      <c r="E2454" s="10" t="s">
        <v>28</v>
      </c>
      <c r="F2454" s="11">
        <v>40484</v>
      </c>
      <c r="G2454" s="10">
        <v>2010</v>
      </c>
      <c r="H2454" s="10">
        <v>913529336</v>
      </c>
      <c r="I2454" s="17" t="s">
        <v>847</v>
      </c>
      <c r="J2454" s="18">
        <v>2486</v>
      </c>
      <c r="K2454" s="19">
        <v>255.28</v>
      </c>
      <c r="L2454" s="19">
        <v>159.41999999999999</v>
      </c>
      <c r="M2454" s="19">
        <f>Table1[[#This Row],[Unit_Selling Price]]-Table1[[#This Row],[Unit_Cost]]</f>
        <v>95.86</v>
      </c>
      <c r="N2454" s="19">
        <f>Table1[[#This Row],[Quantity]]*Table1[[#This Row],[unit_per Profit]]</f>
        <v>238307.96</v>
      </c>
    </row>
    <row r="2455" spans="1:14" x14ac:dyDescent="0.2">
      <c r="A2455" s="10" t="s">
        <v>278</v>
      </c>
      <c r="B2455" s="10" t="s">
        <v>121</v>
      </c>
      <c r="C2455" s="10" t="s">
        <v>49</v>
      </c>
      <c r="D2455" s="10" t="s">
        <v>23</v>
      </c>
      <c r="E2455" s="10" t="s">
        <v>24</v>
      </c>
      <c r="F2455" s="11" t="s">
        <v>857</v>
      </c>
      <c r="G2455" s="10">
        <v>2013</v>
      </c>
      <c r="H2455" s="10">
        <v>657170665</v>
      </c>
      <c r="I2455" s="17" t="s">
        <v>629</v>
      </c>
      <c r="J2455" s="18">
        <v>258</v>
      </c>
      <c r="K2455" s="19">
        <v>651.21</v>
      </c>
      <c r="L2455" s="19">
        <v>524.96</v>
      </c>
      <c r="M2455" s="19">
        <f>Table1[[#This Row],[Unit_Selling Price]]-Table1[[#This Row],[Unit_Cost]]</f>
        <v>126.25</v>
      </c>
      <c r="N2455" s="19">
        <f>Table1[[#This Row],[Quantity]]*Table1[[#This Row],[unit_per Profit]]</f>
        <v>32572.5</v>
      </c>
    </row>
    <row r="2456" spans="1:14" x14ac:dyDescent="0.2">
      <c r="A2456" s="10" t="s">
        <v>32</v>
      </c>
      <c r="B2456" s="10" t="s">
        <v>186</v>
      </c>
      <c r="C2456" s="10" t="s">
        <v>77</v>
      </c>
      <c r="D2456" s="10" t="s">
        <v>27</v>
      </c>
      <c r="E2456" s="10" t="s">
        <v>35</v>
      </c>
      <c r="F2456" s="11">
        <v>42466</v>
      </c>
      <c r="G2456" s="10">
        <v>2016</v>
      </c>
      <c r="H2456" s="10">
        <v>636757123</v>
      </c>
      <c r="I2456" s="17">
        <v>42589</v>
      </c>
      <c r="J2456" s="18">
        <v>9438</v>
      </c>
      <c r="K2456" s="19">
        <v>154.06</v>
      </c>
      <c r="L2456" s="19">
        <v>90.93</v>
      </c>
      <c r="M2456" s="19">
        <f>Table1[[#This Row],[Unit_Selling Price]]-Table1[[#This Row],[Unit_Cost]]</f>
        <v>63.13</v>
      </c>
      <c r="N2456" s="19">
        <f>Table1[[#This Row],[Quantity]]*Table1[[#This Row],[unit_per Profit]]</f>
        <v>595820.93999999994</v>
      </c>
    </row>
    <row r="2457" spans="1:14" x14ac:dyDescent="0.2">
      <c r="A2457" s="10" t="s">
        <v>29</v>
      </c>
      <c r="B2457" s="10" t="s">
        <v>144</v>
      </c>
      <c r="C2457" s="10" t="s">
        <v>22</v>
      </c>
      <c r="D2457" s="10" t="s">
        <v>23</v>
      </c>
      <c r="E2457" s="10" t="s">
        <v>35</v>
      </c>
      <c r="F2457" s="11">
        <v>42530</v>
      </c>
      <c r="G2457" s="10">
        <v>2016</v>
      </c>
      <c r="H2457" s="10">
        <v>764837539</v>
      </c>
      <c r="I2457" s="17">
        <v>42530</v>
      </c>
      <c r="J2457" s="18">
        <v>1279</v>
      </c>
      <c r="K2457" s="19">
        <v>255.28</v>
      </c>
      <c r="L2457" s="19">
        <v>159.41999999999999</v>
      </c>
      <c r="M2457" s="19">
        <f>Table1[[#This Row],[Unit_Selling Price]]-Table1[[#This Row],[Unit_Cost]]</f>
        <v>95.86</v>
      </c>
      <c r="N2457" s="19">
        <f>Table1[[#This Row],[Quantity]]*Table1[[#This Row],[unit_per Profit]]</f>
        <v>122604.94</v>
      </c>
    </row>
    <row r="2458" spans="1:14" x14ac:dyDescent="0.2">
      <c r="A2458" s="10" t="s">
        <v>46</v>
      </c>
      <c r="B2458" s="10" t="s">
        <v>228</v>
      </c>
      <c r="C2458" s="10" t="s">
        <v>65</v>
      </c>
      <c r="D2458" s="10" t="s">
        <v>23</v>
      </c>
      <c r="E2458" s="10" t="s">
        <v>28</v>
      </c>
      <c r="F2458" s="11" t="s">
        <v>1646</v>
      </c>
      <c r="G2458" s="10">
        <v>2014</v>
      </c>
      <c r="H2458" s="10">
        <v>574273240</v>
      </c>
      <c r="I2458" s="17" t="s">
        <v>1314</v>
      </c>
      <c r="J2458" s="18">
        <v>9068</v>
      </c>
      <c r="K2458" s="19">
        <v>9.33</v>
      </c>
      <c r="L2458" s="19">
        <v>6.92</v>
      </c>
      <c r="M2458" s="19">
        <f>Table1[[#This Row],[Unit_Selling Price]]-Table1[[#This Row],[Unit_Cost]]</f>
        <v>2.41</v>
      </c>
      <c r="N2458" s="19">
        <f>Table1[[#This Row],[Quantity]]*Table1[[#This Row],[unit_per Profit]]</f>
        <v>21853.88</v>
      </c>
    </row>
    <row r="2459" spans="1:14" x14ac:dyDescent="0.2">
      <c r="A2459" s="10" t="s">
        <v>278</v>
      </c>
      <c r="B2459" s="10" t="s">
        <v>117</v>
      </c>
      <c r="C2459" s="10" t="s">
        <v>34</v>
      </c>
      <c r="D2459" s="10" t="s">
        <v>27</v>
      </c>
      <c r="E2459" s="10" t="s">
        <v>28</v>
      </c>
      <c r="F2459" s="11">
        <v>42191</v>
      </c>
      <c r="G2459" s="10">
        <v>2015</v>
      </c>
      <c r="H2459" s="10">
        <v>568238055</v>
      </c>
      <c r="I2459" s="17" t="s">
        <v>1162</v>
      </c>
      <c r="J2459" s="18">
        <v>3123</v>
      </c>
      <c r="K2459" s="19">
        <v>205.7</v>
      </c>
      <c r="L2459" s="19">
        <v>117.11</v>
      </c>
      <c r="M2459" s="19">
        <f>Table1[[#This Row],[Unit_Selling Price]]-Table1[[#This Row],[Unit_Cost]]</f>
        <v>88.59</v>
      </c>
      <c r="N2459" s="19">
        <f>Table1[[#This Row],[Quantity]]*Table1[[#This Row],[unit_per Profit]]</f>
        <v>276666.57</v>
      </c>
    </row>
    <row r="2460" spans="1:14" x14ac:dyDescent="0.2">
      <c r="A2460" s="10" t="s">
        <v>29</v>
      </c>
      <c r="B2460" s="10" t="s">
        <v>111</v>
      </c>
      <c r="C2460" s="10" t="s">
        <v>65</v>
      </c>
      <c r="D2460" s="10" t="s">
        <v>27</v>
      </c>
      <c r="E2460" s="10" t="s">
        <v>43</v>
      </c>
      <c r="F2460" s="11" t="s">
        <v>1591</v>
      </c>
      <c r="G2460" s="10">
        <v>2017</v>
      </c>
      <c r="H2460" s="10">
        <v>870218312</v>
      </c>
      <c r="I2460" s="17" t="s">
        <v>436</v>
      </c>
      <c r="J2460" s="18">
        <v>5792</v>
      </c>
      <c r="K2460" s="19">
        <v>9.33</v>
      </c>
      <c r="L2460" s="19">
        <v>6.92</v>
      </c>
      <c r="M2460" s="19">
        <f>Table1[[#This Row],[Unit_Selling Price]]-Table1[[#This Row],[Unit_Cost]]</f>
        <v>2.41</v>
      </c>
      <c r="N2460" s="19">
        <f>Table1[[#This Row],[Quantity]]*Table1[[#This Row],[unit_per Profit]]</f>
        <v>13958.72</v>
      </c>
    </row>
    <row r="2461" spans="1:14" x14ac:dyDescent="0.2">
      <c r="A2461" s="10" t="s">
        <v>40</v>
      </c>
      <c r="B2461" s="10" t="s">
        <v>272</v>
      </c>
      <c r="C2461" s="10" t="s">
        <v>39</v>
      </c>
      <c r="D2461" s="10" t="s">
        <v>23</v>
      </c>
      <c r="E2461" s="10" t="s">
        <v>28</v>
      </c>
      <c r="F2461" s="11" t="s">
        <v>1278</v>
      </c>
      <c r="G2461" s="10">
        <v>2015</v>
      </c>
      <c r="H2461" s="10">
        <v>774012839</v>
      </c>
      <c r="I2461" s="17" t="s">
        <v>561</v>
      </c>
      <c r="J2461" s="18">
        <v>6454</v>
      </c>
      <c r="K2461" s="19">
        <v>81.73</v>
      </c>
      <c r="L2461" s="19">
        <v>56.67</v>
      </c>
      <c r="M2461" s="19">
        <f>Table1[[#This Row],[Unit_Selling Price]]-Table1[[#This Row],[Unit_Cost]]</f>
        <v>25.06</v>
      </c>
      <c r="N2461" s="19">
        <f>Table1[[#This Row],[Quantity]]*Table1[[#This Row],[unit_per Profit]]</f>
        <v>161737.24</v>
      </c>
    </row>
    <row r="2462" spans="1:14" x14ac:dyDescent="0.2">
      <c r="A2462" s="10" t="s">
        <v>40</v>
      </c>
      <c r="B2462" s="10" t="s">
        <v>140</v>
      </c>
      <c r="C2462" s="10" t="s">
        <v>42</v>
      </c>
      <c r="D2462" s="10" t="s">
        <v>23</v>
      </c>
      <c r="E2462" s="10" t="s">
        <v>28</v>
      </c>
      <c r="F2462" s="11" t="s">
        <v>530</v>
      </c>
      <c r="G2462" s="10">
        <v>2015</v>
      </c>
      <c r="H2462" s="10">
        <v>993732964</v>
      </c>
      <c r="I2462" s="17" t="s">
        <v>406</v>
      </c>
      <c r="J2462" s="18">
        <v>6522</v>
      </c>
      <c r="K2462" s="19">
        <v>109.28</v>
      </c>
      <c r="L2462" s="19">
        <v>35.840000000000003</v>
      </c>
      <c r="M2462" s="19">
        <f>Table1[[#This Row],[Unit_Selling Price]]-Table1[[#This Row],[Unit_Cost]]</f>
        <v>73.44</v>
      </c>
      <c r="N2462" s="19">
        <f>Table1[[#This Row],[Quantity]]*Table1[[#This Row],[unit_per Profit]]</f>
        <v>478975.68</v>
      </c>
    </row>
    <row r="2463" spans="1:14" x14ac:dyDescent="0.2">
      <c r="A2463" s="10" t="s">
        <v>29</v>
      </c>
      <c r="B2463" s="10" t="s">
        <v>177</v>
      </c>
      <c r="C2463" s="10" t="s">
        <v>49</v>
      </c>
      <c r="D2463" s="10" t="s">
        <v>23</v>
      </c>
      <c r="E2463" s="10" t="s">
        <v>35</v>
      </c>
      <c r="F2463" s="11">
        <v>42773</v>
      </c>
      <c r="G2463" s="10">
        <v>2017</v>
      </c>
      <c r="H2463" s="10">
        <v>513802516</v>
      </c>
      <c r="I2463" s="17">
        <v>42924</v>
      </c>
      <c r="J2463" s="18">
        <v>4437</v>
      </c>
      <c r="K2463" s="19">
        <v>651.21</v>
      </c>
      <c r="L2463" s="19">
        <v>524.96</v>
      </c>
      <c r="M2463" s="19">
        <f>Table1[[#This Row],[Unit_Selling Price]]-Table1[[#This Row],[Unit_Cost]]</f>
        <v>126.25</v>
      </c>
      <c r="N2463" s="19">
        <f>Table1[[#This Row],[Quantity]]*Table1[[#This Row],[unit_per Profit]]</f>
        <v>560171.25</v>
      </c>
    </row>
    <row r="2464" spans="1:14" x14ac:dyDescent="0.2">
      <c r="A2464" s="10" t="s">
        <v>29</v>
      </c>
      <c r="B2464" s="10" t="s">
        <v>204</v>
      </c>
      <c r="C2464" s="10" t="s">
        <v>31</v>
      </c>
      <c r="D2464" s="10" t="s">
        <v>23</v>
      </c>
      <c r="E2464" s="10" t="s">
        <v>24</v>
      </c>
      <c r="F2464" s="11" t="s">
        <v>1605</v>
      </c>
      <c r="G2464" s="10">
        <v>2017</v>
      </c>
      <c r="H2464" s="10">
        <v>638957822</v>
      </c>
      <c r="I2464" s="17" t="s">
        <v>1562</v>
      </c>
      <c r="J2464" s="18">
        <v>673</v>
      </c>
      <c r="K2464" s="19">
        <v>47.45</v>
      </c>
      <c r="L2464" s="19">
        <v>31.79</v>
      </c>
      <c r="M2464" s="19">
        <f>Table1[[#This Row],[Unit_Selling Price]]-Table1[[#This Row],[Unit_Cost]]</f>
        <v>15.66</v>
      </c>
      <c r="N2464" s="19">
        <f>Table1[[#This Row],[Quantity]]*Table1[[#This Row],[unit_per Profit]]</f>
        <v>10539.18</v>
      </c>
    </row>
    <row r="2465" spans="1:14" x14ac:dyDescent="0.2">
      <c r="A2465" s="10" t="s">
        <v>29</v>
      </c>
      <c r="B2465" s="10" t="s">
        <v>58</v>
      </c>
      <c r="C2465" s="10" t="s">
        <v>22</v>
      </c>
      <c r="D2465" s="10" t="s">
        <v>23</v>
      </c>
      <c r="E2465" s="10" t="s">
        <v>43</v>
      </c>
      <c r="F2465" s="11" t="s">
        <v>644</v>
      </c>
      <c r="G2465" s="10">
        <v>2014</v>
      </c>
      <c r="H2465" s="10">
        <v>944247710</v>
      </c>
      <c r="I2465" s="17" t="s">
        <v>1413</v>
      </c>
      <c r="J2465" s="18">
        <v>2736</v>
      </c>
      <c r="K2465" s="19">
        <v>255.28</v>
      </c>
      <c r="L2465" s="19">
        <v>159.41999999999999</v>
      </c>
      <c r="M2465" s="19">
        <f>Table1[[#This Row],[Unit_Selling Price]]-Table1[[#This Row],[Unit_Cost]]</f>
        <v>95.86</v>
      </c>
      <c r="N2465" s="19">
        <f>Table1[[#This Row],[Quantity]]*Table1[[#This Row],[unit_per Profit]]</f>
        <v>262272.96000000002</v>
      </c>
    </row>
    <row r="2466" spans="1:14" x14ac:dyDescent="0.2">
      <c r="A2466" s="10" t="s">
        <v>37</v>
      </c>
      <c r="B2466" s="10" t="s">
        <v>38</v>
      </c>
      <c r="C2466" s="10" t="s">
        <v>42</v>
      </c>
      <c r="D2466" s="10" t="s">
        <v>23</v>
      </c>
      <c r="E2466" s="10" t="s">
        <v>35</v>
      </c>
      <c r="F2466" s="11" t="s">
        <v>1004</v>
      </c>
      <c r="G2466" s="10">
        <v>2011</v>
      </c>
      <c r="H2466" s="10">
        <v>625033509</v>
      </c>
      <c r="I2466" s="17" t="s">
        <v>1004</v>
      </c>
      <c r="J2466" s="18">
        <v>160</v>
      </c>
      <c r="K2466" s="19">
        <v>109.28</v>
      </c>
      <c r="L2466" s="19">
        <v>35.840000000000003</v>
      </c>
      <c r="M2466" s="19">
        <f>Table1[[#This Row],[Unit_Selling Price]]-Table1[[#This Row],[Unit_Cost]]</f>
        <v>73.44</v>
      </c>
      <c r="N2466" s="19">
        <f>Table1[[#This Row],[Quantity]]*Table1[[#This Row],[unit_per Profit]]</f>
        <v>11750.4</v>
      </c>
    </row>
    <row r="2467" spans="1:14" x14ac:dyDescent="0.2">
      <c r="A2467" s="10" t="s">
        <v>46</v>
      </c>
      <c r="B2467" s="10" t="s">
        <v>207</v>
      </c>
      <c r="C2467" s="10" t="s">
        <v>85</v>
      </c>
      <c r="D2467" s="10" t="s">
        <v>27</v>
      </c>
      <c r="E2467" s="10" t="s">
        <v>43</v>
      </c>
      <c r="F2467" s="11" t="s">
        <v>1362</v>
      </c>
      <c r="G2467" s="10">
        <v>2011</v>
      </c>
      <c r="H2467" s="10">
        <v>746989047</v>
      </c>
      <c r="I2467" s="17" t="s">
        <v>1581</v>
      </c>
      <c r="J2467" s="18">
        <v>9514</v>
      </c>
      <c r="K2467" s="19">
        <v>668.27</v>
      </c>
      <c r="L2467" s="19">
        <v>502.54</v>
      </c>
      <c r="M2467" s="19">
        <f>Table1[[#This Row],[Unit_Selling Price]]-Table1[[#This Row],[Unit_Cost]]</f>
        <v>165.73</v>
      </c>
      <c r="N2467" s="19">
        <f>Table1[[#This Row],[Quantity]]*Table1[[#This Row],[unit_per Profit]]</f>
        <v>1576755.22</v>
      </c>
    </row>
    <row r="2468" spans="1:14" x14ac:dyDescent="0.2">
      <c r="A2468" s="10" t="s">
        <v>46</v>
      </c>
      <c r="B2468" s="10" t="s">
        <v>92</v>
      </c>
      <c r="C2468" s="10" t="s">
        <v>26</v>
      </c>
      <c r="D2468" s="10" t="s">
        <v>23</v>
      </c>
      <c r="E2468" s="10" t="s">
        <v>28</v>
      </c>
      <c r="F2468" s="11" t="s">
        <v>1521</v>
      </c>
      <c r="G2468" s="10">
        <v>2016</v>
      </c>
      <c r="H2468" s="10">
        <v>196100652</v>
      </c>
      <c r="I2468" s="17" t="s">
        <v>1129</v>
      </c>
      <c r="J2468" s="18">
        <v>9395</v>
      </c>
      <c r="K2468" s="19">
        <v>152.58000000000001</v>
      </c>
      <c r="L2468" s="19">
        <v>97.44</v>
      </c>
      <c r="M2468" s="19">
        <f>Table1[[#This Row],[Unit_Selling Price]]-Table1[[#This Row],[Unit_Cost]]</f>
        <v>55.14</v>
      </c>
      <c r="N2468" s="19">
        <f>Table1[[#This Row],[Quantity]]*Table1[[#This Row],[unit_per Profit]]</f>
        <v>518040.3</v>
      </c>
    </row>
    <row r="2469" spans="1:14" x14ac:dyDescent="0.2">
      <c r="A2469" s="10" t="s">
        <v>46</v>
      </c>
      <c r="B2469" s="10" t="s">
        <v>108</v>
      </c>
      <c r="C2469" s="10" t="s">
        <v>49</v>
      </c>
      <c r="D2469" s="10" t="s">
        <v>23</v>
      </c>
      <c r="E2469" s="10" t="s">
        <v>24</v>
      </c>
      <c r="F2469" s="11">
        <v>41283</v>
      </c>
      <c r="G2469" s="10">
        <v>2013</v>
      </c>
      <c r="H2469" s="10">
        <v>628667151</v>
      </c>
      <c r="I2469" s="17" t="s">
        <v>1070</v>
      </c>
      <c r="J2469" s="18">
        <v>5435</v>
      </c>
      <c r="K2469" s="19">
        <v>651.21</v>
      </c>
      <c r="L2469" s="19">
        <v>524.96</v>
      </c>
      <c r="M2469" s="19">
        <f>Table1[[#This Row],[Unit_Selling Price]]-Table1[[#This Row],[Unit_Cost]]</f>
        <v>126.25</v>
      </c>
      <c r="N2469" s="19">
        <f>Table1[[#This Row],[Quantity]]*Table1[[#This Row],[unit_per Profit]]</f>
        <v>686168.75</v>
      </c>
    </row>
    <row r="2470" spans="1:14" x14ac:dyDescent="0.2">
      <c r="A2470" s="10" t="s">
        <v>46</v>
      </c>
      <c r="B2470" s="10" t="s">
        <v>206</v>
      </c>
      <c r="C2470" s="10" t="s">
        <v>56</v>
      </c>
      <c r="D2470" s="10" t="s">
        <v>27</v>
      </c>
      <c r="E2470" s="10" t="s">
        <v>35</v>
      </c>
      <c r="F2470" s="11" t="s">
        <v>1647</v>
      </c>
      <c r="G2470" s="10">
        <v>2016</v>
      </c>
      <c r="H2470" s="10">
        <v>621299874</v>
      </c>
      <c r="I2470" s="17">
        <v>42592</v>
      </c>
      <c r="J2470" s="18">
        <v>5294</v>
      </c>
      <c r="K2470" s="19">
        <v>421.89</v>
      </c>
      <c r="L2470" s="19">
        <v>364.69</v>
      </c>
      <c r="M2470" s="19">
        <f>Table1[[#This Row],[Unit_Selling Price]]-Table1[[#This Row],[Unit_Cost]]</f>
        <v>57.2</v>
      </c>
      <c r="N2470" s="19">
        <f>Table1[[#This Row],[Quantity]]*Table1[[#This Row],[unit_per Profit]]</f>
        <v>302816.8</v>
      </c>
    </row>
    <row r="2471" spans="1:14" x14ac:dyDescent="0.2">
      <c r="A2471" s="10" t="s">
        <v>40</v>
      </c>
      <c r="B2471" s="10" t="s">
        <v>218</v>
      </c>
      <c r="C2471" s="10" t="s">
        <v>34</v>
      </c>
      <c r="D2471" s="10" t="s">
        <v>23</v>
      </c>
      <c r="E2471" s="10" t="s">
        <v>43</v>
      </c>
      <c r="F2471" s="11" t="s">
        <v>1592</v>
      </c>
      <c r="G2471" s="10">
        <v>2012</v>
      </c>
      <c r="H2471" s="10">
        <v>620922648</v>
      </c>
      <c r="I2471" s="17" t="s">
        <v>1398</v>
      </c>
      <c r="J2471" s="18">
        <v>3665</v>
      </c>
      <c r="K2471" s="19">
        <v>205.7</v>
      </c>
      <c r="L2471" s="19">
        <v>117.11</v>
      </c>
      <c r="M2471" s="19">
        <f>Table1[[#This Row],[Unit_Selling Price]]-Table1[[#This Row],[Unit_Cost]]</f>
        <v>88.59</v>
      </c>
      <c r="N2471" s="19">
        <f>Table1[[#This Row],[Quantity]]*Table1[[#This Row],[unit_per Profit]]</f>
        <v>324682.34999999998</v>
      </c>
    </row>
    <row r="2472" spans="1:14" x14ac:dyDescent="0.2">
      <c r="A2472" s="10" t="s">
        <v>29</v>
      </c>
      <c r="B2472" s="10" t="s">
        <v>100</v>
      </c>
      <c r="C2472" s="10" t="s">
        <v>22</v>
      </c>
      <c r="D2472" s="10" t="s">
        <v>27</v>
      </c>
      <c r="E2472" s="10" t="s">
        <v>43</v>
      </c>
      <c r="F2472" s="11" t="s">
        <v>1648</v>
      </c>
      <c r="G2472" s="10">
        <v>2013</v>
      </c>
      <c r="H2472" s="10">
        <v>694771802</v>
      </c>
      <c r="I2472" s="17" t="s">
        <v>458</v>
      </c>
      <c r="J2472" s="18">
        <v>7270</v>
      </c>
      <c r="K2472" s="19">
        <v>255.28</v>
      </c>
      <c r="L2472" s="19">
        <v>159.41999999999999</v>
      </c>
      <c r="M2472" s="19">
        <f>Table1[[#This Row],[Unit_Selling Price]]-Table1[[#This Row],[Unit_Cost]]</f>
        <v>95.86</v>
      </c>
      <c r="N2472" s="19">
        <f>Table1[[#This Row],[Quantity]]*Table1[[#This Row],[unit_per Profit]]</f>
        <v>696902.2</v>
      </c>
    </row>
    <row r="2473" spans="1:14" x14ac:dyDescent="0.2">
      <c r="A2473" s="10" t="s">
        <v>46</v>
      </c>
      <c r="B2473" s="10" t="s">
        <v>228</v>
      </c>
      <c r="C2473" s="10" t="s">
        <v>51</v>
      </c>
      <c r="D2473" s="10" t="s">
        <v>23</v>
      </c>
      <c r="E2473" s="10" t="s">
        <v>43</v>
      </c>
      <c r="F2473" s="11" t="s">
        <v>1324</v>
      </c>
      <c r="G2473" s="10">
        <v>2011</v>
      </c>
      <c r="H2473" s="10">
        <v>980396163</v>
      </c>
      <c r="I2473" s="17" t="s">
        <v>1649</v>
      </c>
      <c r="J2473" s="18">
        <v>9866</v>
      </c>
      <c r="K2473" s="19">
        <v>437.2</v>
      </c>
      <c r="L2473" s="19">
        <v>263.33</v>
      </c>
      <c r="M2473" s="19">
        <f>Table1[[#This Row],[Unit_Selling Price]]-Table1[[#This Row],[Unit_Cost]]</f>
        <v>173.87</v>
      </c>
      <c r="N2473" s="19">
        <f>Table1[[#This Row],[Quantity]]*Table1[[#This Row],[unit_per Profit]]</f>
        <v>1715401.42</v>
      </c>
    </row>
    <row r="2474" spans="1:14" x14ac:dyDescent="0.2">
      <c r="A2474" s="10" t="s">
        <v>32</v>
      </c>
      <c r="B2474" s="10" t="s">
        <v>157</v>
      </c>
      <c r="C2474" s="10" t="s">
        <v>51</v>
      </c>
      <c r="D2474" s="10" t="s">
        <v>23</v>
      </c>
      <c r="E2474" s="10" t="s">
        <v>24</v>
      </c>
      <c r="F2474" s="11" t="s">
        <v>1073</v>
      </c>
      <c r="G2474" s="10">
        <v>2016</v>
      </c>
      <c r="H2474" s="10">
        <v>335657060</v>
      </c>
      <c r="I2474" s="17" t="s">
        <v>582</v>
      </c>
      <c r="J2474" s="18">
        <v>7238</v>
      </c>
      <c r="K2474" s="19">
        <v>437.2</v>
      </c>
      <c r="L2474" s="19">
        <v>263.33</v>
      </c>
      <c r="M2474" s="19">
        <f>Table1[[#This Row],[Unit_Selling Price]]-Table1[[#This Row],[Unit_Cost]]</f>
        <v>173.87</v>
      </c>
      <c r="N2474" s="19">
        <f>Table1[[#This Row],[Quantity]]*Table1[[#This Row],[unit_per Profit]]</f>
        <v>1258471.06</v>
      </c>
    </row>
    <row r="2475" spans="1:14" x14ac:dyDescent="0.2">
      <c r="A2475" s="10" t="s">
        <v>29</v>
      </c>
      <c r="B2475" s="10" t="s">
        <v>44</v>
      </c>
      <c r="C2475" s="10" t="s">
        <v>26</v>
      </c>
      <c r="D2475" s="10" t="s">
        <v>27</v>
      </c>
      <c r="E2475" s="10" t="s">
        <v>28</v>
      </c>
      <c r="F2475" s="11" t="s">
        <v>1541</v>
      </c>
      <c r="G2475" s="10">
        <v>2012</v>
      </c>
      <c r="H2475" s="10">
        <v>388728320</v>
      </c>
      <c r="I2475" s="17">
        <v>41187</v>
      </c>
      <c r="J2475" s="18">
        <v>2203</v>
      </c>
      <c r="K2475" s="19">
        <v>152.58000000000001</v>
      </c>
      <c r="L2475" s="19">
        <v>97.44</v>
      </c>
      <c r="M2475" s="19">
        <f>Table1[[#This Row],[Unit_Selling Price]]-Table1[[#This Row],[Unit_Cost]]</f>
        <v>55.14</v>
      </c>
      <c r="N2475" s="19">
        <f>Table1[[#This Row],[Quantity]]*Table1[[#This Row],[unit_per Profit]]</f>
        <v>121473.42</v>
      </c>
    </row>
    <row r="2476" spans="1:14" x14ac:dyDescent="0.2">
      <c r="A2476" s="10" t="s">
        <v>32</v>
      </c>
      <c r="B2476" s="10" t="s">
        <v>87</v>
      </c>
      <c r="C2476" s="10" t="s">
        <v>42</v>
      </c>
      <c r="D2476" s="10" t="s">
        <v>23</v>
      </c>
      <c r="E2476" s="10" t="s">
        <v>35</v>
      </c>
      <c r="F2476" s="11" t="s">
        <v>1625</v>
      </c>
      <c r="G2476" s="10">
        <v>2014</v>
      </c>
      <c r="H2476" s="10">
        <v>588096272</v>
      </c>
      <c r="I2476" s="17" t="s">
        <v>878</v>
      </c>
      <c r="J2476" s="18">
        <v>9611</v>
      </c>
      <c r="K2476" s="19">
        <v>109.28</v>
      </c>
      <c r="L2476" s="19">
        <v>35.840000000000003</v>
      </c>
      <c r="M2476" s="19">
        <f>Table1[[#This Row],[Unit_Selling Price]]-Table1[[#This Row],[Unit_Cost]]</f>
        <v>73.44</v>
      </c>
      <c r="N2476" s="19">
        <f>Table1[[#This Row],[Quantity]]*Table1[[#This Row],[unit_per Profit]]</f>
        <v>705831.84</v>
      </c>
    </row>
    <row r="2477" spans="1:14" x14ac:dyDescent="0.2">
      <c r="A2477" s="10" t="s">
        <v>29</v>
      </c>
      <c r="B2477" s="10" t="s">
        <v>212</v>
      </c>
      <c r="C2477" s="10" t="s">
        <v>77</v>
      </c>
      <c r="D2477" s="10" t="s">
        <v>27</v>
      </c>
      <c r="E2477" s="10" t="s">
        <v>35</v>
      </c>
      <c r="F2477" s="11" t="s">
        <v>1087</v>
      </c>
      <c r="G2477" s="10">
        <v>2014</v>
      </c>
      <c r="H2477" s="10">
        <v>452559745</v>
      </c>
      <c r="I2477" s="17" t="s">
        <v>682</v>
      </c>
      <c r="J2477" s="18">
        <v>1340</v>
      </c>
      <c r="K2477" s="19">
        <v>154.06</v>
      </c>
      <c r="L2477" s="19">
        <v>90.93</v>
      </c>
      <c r="M2477" s="19">
        <f>Table1[[#This Row],[Unit_Selling Price]]-Table1[[#This Row],[Unit_Cost]]</f>
        <v>63.13</v>
      </c>
      <c r="N2477" s="19">
        <f>Table1[[#This Row],[Quantity]]*Table1[[#This Row],[unit_per Profit]]</f>
        <v>84594.2</v>
      </c>
    </row>
    <row r="2478" spans="1:14" x14ac:dyDescent="0.2">
      <c r="A2478" s="10" t="s">
        <v>29</v>
      </c>
      <c r="B2478" s="10" t="s">
        <v>116</v>
      </c>
      <c r="C2478" s="10" t="s">
        <v>22</v>
      </c>
      <c r="D2478" s="10" t="s">
        <v>27</v>
      </c>
      <c r="E2478" s="10" t="s">
        <v>24</v>
      </c>
      <c r="F2478" s="11" t="s">
        <v>1332</v>
      </c>
      <c r="G2478" s="10">
        <v>2016</v>
      </c>
      <c r="H2478" s="10">
        <v>921230065</v>
      </c>
      <c r="I2478" s="17" t="s">
        <v>1650</v>
      </c>
      <c r="J2478" s="18">
        <v>1303</v>
      </c>
      <c r="K2478" s="19">
        <v>255.28</v>
      </c>
      <c r="L2478" s="19">
        <v>159.41999999999999</v>
      </c>
      <c r="M2478" s="19">
        <f>Table1[[#This Row],[Unit_Selling Price]]-Table1[[#This Row],[Unit_Cost]]</f>
        <v>95.86</v>
      </c>
      <c r="N2478" s="19">
        <f>Table1[[#This Row],[Quantity]]*Table1[[#This Row],[unit_per Profit]]</f>
        <v>124905.58</v>
      </c>
    </row>
    <row r="2479" spans="1:14" x14ac:dyDescent="0.2">
      <c r="A2479" s="10" t="s">
        <v>37</v>
      </c>
      <c r="B2479" s="10" t="s">
        <v>73</v>
      </c>
      <c r="C2479" s="10" t="s">
        <v>65</v>
      </c>
      <c r="D2479" s="10" t="s">
        <v>27</v>
      </c>
      <c r="E2479" s="10" t="s">
        <v>43</v>
      </c>
      <c r="F2479" s="11">
        <v>42502</v>
      </c>
      <c r="G2479" s="10">
        <v>2016</v>
      </c>
      <c r="H2479" s="10">
        <v>303531062</v>
      </c>
      <c r="I2479" s="17" t="s">
        <v>765</v>
      </c>
      <c r="J2479" s="18">
        <v>441</v>
      </c>
      <c r="K2479" s="19">
        <v>9.33</v>
      </c>
      <c r="L2479" s="19">
        <v>6.92</v>
      </c>
      <c r="M2479" s="19">
        <f>Table1[[#This Row],[Unit_Selling Price]]-Table1[[#This Row],[Unit_Cost]]</f>
        <v>2.41</v>
      </c>
      <c r="N2479" s="19">
        <f>Table1[[#This Row],[Quantity]]*Table1[[#This Row],[unit_per Profit]]</f>
        <v>1062.81</v>
      </c>
    </row>
    <row r="2480" spans="1:14" x14ac:dyDescent="0.2">
      <c r="A2480" s="10" t="s">
        <v>32</v>
      </c>
      <c r="B2480" s="10" t="s">
        <v>152</v>
      </c>
      <c r="C2480" s="10" t="s">
        <v>65</v>
      </c>
      <c r="D2480" s="10" t="s">
        <v>27</v>
      </c>
      <c r="E2480" s="10" t="s">
        <v>28</v>
      </c>
      <c r="F2480" s="11">
        <v>41429</v>
      </c>
      <c r="G2480" s="10">
        <v>2013</v>
      </c>
      <c r="H2480" s="10">
        <v>129199063</v>
      </c>
      <c r="I2480" s="17" t="s">
        <v>293</v>
      </c>
      <c r="J2480" s="18">
        <v>1729</v>
      </c>
      <c r="K2480" s="19">
        <v>9.33</v>
      </c>
      <c r="L2480" s="19">
        <v>6.92</v>
      </c>
      <c r="M2480" s="19">
        <f>Table1[[#This Row],[Unit_Selling Price]]-Table1[[#This Row],[Unit_Cost]]</f>
        <v>2.41</v>
      </c>
      <c r="N2480" s="19">
        <f>Table1[[#This Row],[Quantity]]*Table1[[#This Row],[unit_per Profit]]</f>
        <v>4166.8900000000003</v>
      </c>
    </row>
    <row r="2481" spans="1:14" x14ac:dyDescent="0.2">
      <c r="A2481" s="10" t="s">
        <v>46</v>
      </c>
      <c r="B2481" s="10" t="s">
        <v>129</v>
      </c>
      <c r="C2481" s="10" t="s">
        <v>51</v>
      </c>
      <c r="D2481" s="10" t="s">
        <v>23</v>
      </c>
      <c r="E2481" s="10" t="s">
        <v>35</v>
      </c>
      <c r="F2481" s="11" t="s">
        <v>1007</v>
      </c>
      <c r="G2481" s="10">
        <v>2014</v>
      </c>
      <c r="H2481" s="10">
        <v>198282897</v>
      </c>
      <c r="I2481" s="17" t="s">
        <v>1651</v>
      </c>
      <c r="J2481" s="18">
        <v>5170</v>
      </c>
      <c r="K2481" s="19">
        <v>437.2</v>
      </c>
      <c r="L2481" s="19">
        <v>263.33</v>
      </c>
      <c r="M2481" s="19">
        <f>Table1[[#This Row],[Unit_Selling Price]]-Table1[[#This Row],[Unit_Cost]]</f>
        <v>173.87</v>
      </c>
      <c r="N2481" s="19">
        <f>Table1[[#This Row],[Quantity]]*Table1[[#This Row],[unit_per Profit]]</f>
        <v>898907.9</v>
      </c>
    </row>
    <row r="2482" spans="1:14" x14ac:dyDescent="0.2">
      <c r="A2482" s="10" t="s">
        <v>29</v>
      </c>
      <c r="B2482" s="10" t="s">
        <v>126</v>
      </c>
      <c r="C2482" s="10" t="s">
        <v>65</v>
      </c>
      <c r="D2482" s="10" t="s">
        <v>23</v>
      </c>
      <c r="E2482" s="10" t="s">
        <v>24</v>
      </c>
      <c r="F2482" s="11">
        <v>42618</v>
      </c>
      <c r="G2482" s="10">
        <v>2016</v>
      </c>
      <c r="H2482" s="10">
        <v>831143891</v>
      </c>
      <c r="I2482" s="17">
        <v>42375</v>
      </c>
      <c r="J2482" s="18">
        <v>2802</v>
      </c>
      <c r="K2482" s="19">
        <v>9.33</v>
      </c>
      <c r="L2482" s="19">
        <v>6.92</v>
      </c>
      <c r="M2482" s="19">
        <f>Table1[[#This Row],[Unit_Selling Price]]-Table1[[#This Row],[Unit_Cost]]</f>
        <v>2.41</v>
      </c>
      <c r="N2482" s="19">
        <f>Table1[[#This Row],[Quantity]]*Table1[[#This Row],[unit_per Profit]]</f>
        <v>6752.82</v>
      </c>
    </row>
    <row r="2483" spans="1:14" x14ac:dyDescent="0.2">
      <c r="A2483" s="10" t="s">
        <v>37</v>
      </c>
      <c r="B2483" s="10" t="s">
        <v>67</v>
      </c>
      <c r="C2483" s="10" t="s">
        <v>49</v>
      </c>
      <c r="D2483" s="10" t="s">
        <v>27</v>
      </c>
      <c r="E2483" s="10" t="s">
        <v>35</v>
      </c>
      <c r="F2483" s="11">
        <v>40756</v>
      </c>
      <c r="G2483" s="10">
        <v>2011</v>
      </c>
      <c r="H2483" s="10">
        <v>618455874</v>
      </c>
      <c r="I2483" s="17" t="s">
        <v>405</v>
      </c>
      <c r="J2483" s="18">
        <v>3692</v>
      </c>
      <c r="K2483" s="19">
        <v>651.21</v>
      </c>
      <c r="L2483" s="19">
        <v>524.96</v>
      </c>
      <c r="M2483" s="19">
        <f>Table1[[#This Row],[Unit_Selling Price]]-Table1[[#This Row],[Unit_Cost]]</f>
        <v>126.25</v>
      </c>
      <c r="N2483" s="19">
        <f>Table1[[#This Row],[Quantity]]*Table1[[#This Row],[unit_per Profit]]</f>
        <v>466115</v>
      </c>
    </row>
    <row r="2484" spans="1:14" x14ac:dyDescent="0.2">
      <c r="A2484" s="10" t="s">
        <v>46</v>
      </c>
      <c r="B2484" s="10" t="s">
        <v>142</v>
      </c>
      <c r="C2484" s="10" t="s">
        <v>85</v>
      </c>
      <c r="D2484" s="10" t="s">
        <v>23</v>
      </c>
      <c r="E2484" s="10" t="s">
        <v>35</v>
      </c>
      <c r="F2484" s="11">
        <v>42095</v>
      </c>
      <c r="G2484" s="10">
        <v>2015</v>
      </c>
      <c r="H2484" s="10">
        <v>471205174</v>
      </c>
      <c r="I2484" s="17" t="s">
        <v>1652</v>
      </c>
      <c r="J2484" s="18">
        <v>8937</v>
      </c>
      <c r="K2484" s="19">
        <v>668.27</v>
      </c>
      <c r="L2484" s="19">
        <v>502.54</v>
      </c>
      <c r="M2484" s="19">
        <f>Table1[[#This Row],[Unit_Selling Price]]-Table1[[#This Row],[Unit_Cost]]</f>
        <v>165.73</v>
      </c>
      <c r="N2484" s="19">
        <f>Table1[[#This Row],[Quantity]]*Table1[[#This Row],[unit_per Profit]]</f>
        <v>1481129.01</v>
      </c>
    </row>
    <row r="2485" spans="1:14" x14ac:dyDescent="0.2">
      <c r="A2485" s="10" t="s">
        <v>278</v>
      </c>
      <c r="B2485" s="10" t="s">
        <v>179</v>
      </c>
      <c r="C2485" s="10" t="s">
        <v>22</v>
      </c>
      <c r="D2485" s="10" t="s">
        <v>23</v>
      </c>
      <c r="E2485" s="10" t="s">
        <v>35</v>
      </c>
      <c r="F2485" s="11">
        <v>40764</v>
      </c>
      <c r="G2485" s="10">
        <v>2011</v>
      </c>
      <c r="H2485" s="10">
        <v>470690619</v>
      </c>
      <c r="I2485" s="17" t="s">
        <v>1573</v>
      </c>
      <c r="J2485" s="18">
        <v>6669</v>
      </c>
      <c r="K2485" s="19">
        <v>255.28</v>
      </c>
      <c r="L2485" s="19">
        <v>159.41999999999999</v>
      </c>
      <c r="M2485" s="19">
        <f>Table1[[#This Row],[Unit_Selling Price]]-Table1[[#This Row],[Unit_Cost]]</f>
        <v>95.86</v>
      </c>
      <c r="N2485" s="19">
        <f>Table1[[#This Row],[Quantity]]*Table1[[#This Row],[unit_per Profit]]</f>
        <v>639290.34</v>
      </c>
    </row>
    <row r="2486" spans="1:14" x14ac:dyDescent="0.2">
      <c r="A2486" s="10" t="s">
        <v>29</v>
      </c>
      <c r="B2486" s="10" t="s">
        <v>64</v>
      </c>
      <c r="C2486" s="10" t="s">
        <v>34</v>
      </c>
      <c r="D2486" s="10" t="s">
        <v>23</v>
      </c>
      <c r="E2486" s="10" t="s">
        <v>24</v>
      </c>
      <c r="F2486" s="11">
        <v>42195</v>
      </c>
      <c r="G2486" s="10">
        <v>2015</v>
      </c>
      <c r="H2486" s="10">
        <v>318523538</v>
      </c>
      <c r="I2486" s="17">
        <v>42135</v>
      </c>
      <c r="J2486" s="18">
        <v>7048</v>
      </c>
      <c r="K2486" s="19">
        <v>205.7</v>
      </c>
      <c r="L2486" s="19">
        <v>117.11</v>
      </c>
      <c r="M2486" s="19">
        <f>Table1[[#This Row],[Unit_Selling Price]]-Table1[[#This Row],[Unit_Cost]]</f>
        <v>88.59</v>
      </c>
      <c r="N2486" s="19">
        <f>Table1[[#This Row],[Quantity]]*Table1[[#This Row],[unit_per Profit]]</f>
        <v>624382.31999999995</v>
      </c>
    </row>
    <row r="2487" spans="1:14" x14ac:dyDescent="0.2">
      <c r="A2487" s="10" t="s">
        <v>278</v>
      </c>
      <c r="B2487" s="10" t="s">
        <v>25</v>
      </c>
      <c r="C2487" s="10" t="s">
        <v>85</v>
      </c>
      <c r="D2487" s="10" t="s">
        <v>27</v>
      </c>
      <c r="E2487" s="10" t="s">
        <v>43</v>
      </c>
      <c r="F2487" s="11" t="s">
        <v>1653</v>
      </c>
      <c r="G2487" s="10">
        <v>2016</v>
      </c>
      <c r="H2487" s="10">
        <v>686627757</v>
      </c>
      <c r="I2487" s="17" t="s">
        <v>463</v>
      </c>
      <c r="J2487" s="18">
        <v>7267</v>
      </c>
      <c r="K2487" s="19">
        <v>668.27</v>
      </c>
      <c r="L2487" s="19">
        <v>502.54</v>
      </c>
      <c r="M2487" s="19">
        <f>Table1[[#This Row],[Unit_Selling Price]]-Table1[[#This Row],[Unit_Cost]]</f>
        <v>165.73</v>
      </c>
      <c r="N2487" s="19">
        <f>Table1[[#This Row],[Quantity]]*Table1[[#This Row],[unit_per Profit]]</f>
        <v>1204359.9099999999</v>
      </c>
    </row>
    <row r="2488" spans="1:14" x14ac:dyDescent="0.2">
      <c r="A2488" s="10" t="s">
        <v>46</v>
      </c>
      <c r="B2488" s="10" t="s">
        <v>141</v>
      </c>
      <c r="C2488" s="10" t="s">
        <v>49</v>
      </c>
      <c r="D2488" s="10" t="s">
        <v>23</v>
      </c>
      <c r="E2488" s="10" t="s">
        <v>43</v>
      </c>
      <c r="F2488" s="11" t="s">
        <v>1598</v>
      </c>
      <c r="G2488" s="10">
        <v>2011</v>
      </c>
      <c r="H2488" s="10">
        <v>967239606</v>
      </c>
      <c r="I2488" s="17">
        <v>41153</v>
      </c>
      <c r="J2488" s="18">
        <v>6548</v>
      </c>
      <c r="K2488" s="19">
        <v>651.21</v>
      </c>
      <c r="L2488" s="19">
        <v>524.96</v>
      </c>
      <c r="M2488" s="19">
        <f>Table1[[#This Row],[Unit_Selling Price]]-Table1[[#This Row],[Unit_Cost]]</f>
        <v>126.25</v>
      </c>
      <c r="N2488" s="19">
        <f>Table1[[#This Row],[Quantity]]*Table1[[#This Row],[unit_per Profit]]</f>
        <v>826685</v>
      </c>
    </row>
    <row r="2489" spans="1:14" x14ac:dyDescent="0.2">
      <c r="A2489" s="10" t="s">
        <v>278</v>
      </c>
      <c r="B2489" s="10" t="s">
        <v>191</v>
      </c>
      <c r="C2489" s="10" t="s">
        <v>31</v>
      </c>
      <c r="D2489" s="10" t="s">
        <v>27</v>
      </c>
      <c r="E2489" s="10" t="s">
        <v>43</v>
      </c>
      <c r="F2489" s="11" t="s">
        <v>1654</v>
      </c>
      <c r="G2489" s="10">
        <v>2012</v>
      </c>
      <c r="H2489" s="10">
        <v>622907912</v>
      </c>
      <c r="I2489" s="17">
        <v>41033</v>
      </c>
      <c r="J2489" s="18">
        <v>1148</v>
      </c>
      <c r="K2489" s="19">
        <v>47.45</v>
      </c>
      <c r="L2489" s="19">
        <v>31.79</v>
      </c>
      <c r="M2489" s="19">
        <f>Table1[[#This Row],[Unit_Selling Price]]-Table1[[#This Row],[Unit_Cost]]</f>
        <v>15.66</v>
      </c>
      <c r="N2489" s="19">
        <f>Table1[[#This Row],[Quantity]]*Table1[[#This Row],[unit_per Profit]]</f>
        <v>17977.68</v>
      </c>
    </row>
    <row r="2490" spans="1:14" x14ac:dyDescent="0.2">
      <c r="A2490" s="10" t="s">
        <v>278</v>
      </c>
      <c r="B2490" s="10" t="s">
        <v>70</v>
      </c>
      <c r="C2490" s="10" t="s">
        <v>85</v>
      </c>
      <c r="D2490" s="10" t="s">
        <v>27</v>
      </c>
      <c r="E2490" s="10" t="s">
        <v>35</v>
      </c>
      <c r="F2490" s="11">
        <v>41374</v>
      </c>
      <c r="G2490" s="10">
        <v>2013</v>
      </c>
      <c r="H2490" s="10">
        <v>536494004</v>
      </c>
      <c r="I2490" s="17" t="s">
        <v>918</v>
      </c>
      <c r="J2490" s="18">
        <v>9353</v>
      </c>
      <c r="K2490" s="19">
        <v>668.27</v>
      </c>
      <c r="L2490" s="19">
        <v>502.54</v>
      </c>
      <c r="M2490" s="19">
        <f>Table1[[#This Row],[Unit_Selling Price]]-Table1[[#This Row],[Unit_Cost]]</f>
        <v>165.73</v>
      </c>
      <c r="N2490" s="19">
        <f>Table1[[#This Row],[Quantity]]*Table1[[#This Row],[unit_per Profit]]</f>
        <v>1550072.69</v>
      </c>
    </row>
    <row r="2491" spans="1:14" x14ac:dyDescent="0.2">
      <c r="A2491" s="10" t="s">
        <v>46</v>
      </c>
      <c r="B2491" s="10" t="s">
        <v>219</v>
      </c>
      <c r="C2491" s="10" t="s">
        <v>51</v>
      </c>
      <c r="D2491" s="10" t="s">
        <v>23</v>
      </c>
      <c r="E2491" s="10" t="s">
        <v>43</v>
      </c>
      <c r="F2491" s="11" t="s">
        <v>1655</v>
      </c>
      <c r="G2491" s="10">
        <v>2010</v>
      </c>
      <c r="H2491" s="10">
        <v>761171710</v>
      </c>
      <c r="I2491" s="17">
        <v>40240</v>
      </c>
      <c r="J2491" s="18">
        <v>6479</v>
      </c>
      <c r="K2491" s="19">
        <v>437.2</v>
      </c>
      <c r="L2491" s="19">
        <v>263.33</v>
      </c>
      <c r="M2491" s="19">
        <f>Table1[[#This Row],[Unit_Selling Price]]-Table1[[#This Row],[Unit_Cost]]</f>
        <v>173.87</v>
      </c>
      <c r="N2491" s="19">
        <f>Table1[[#This Row],[Quantity]]*Table1[[#This Row],[unit_per Profit]]</f>
        <v>1126503.73</v>
      </c>
    </row>
    <row r="2492" spans="1:14" x14ac:dyDescent="0.2">
      <c r="A2492" s="10" t="s">
        <v>29</v>
      </c>
      <c r="B2492" s="10" t="s">
        <v>138</v>
      </c>
      <c r="C2492" s="10" t="s">
        <v>56</v>
      </c>
      <c r="D2492" s="10" t="s">
        <v>27</v>
      </c>
      <c r="E2492" s="10" t="s">
        <v>43</v>
      </c>
      <c r="F2492" s="11" t="s">
        <v>904</v>
      </c>
      <c r="G2492" s="10">
        <v>2010</v>
      </c>
      <c r="H2492" s="10">
        <v>970427358</v>
      </c>
      <c r="I2492" s="17" t="s">
        <v>301</v>
      </c>
      <c r="J2492" s="18">
        <v>9875</v>
      </c>
      <c r="K2492" s="19">
        <v>421.89</v>
      </c>
      <c r="L2492" s="19">
        <v>364.69</v>
      </c>
      <c r="M2492" s="19">
        <f>Table1[[#This Row],[Unit_Selling Price]]-Table1[[#This Row],[Unit_Cost]]</f>
        <v>57.2</v>
      </c>
      <c r="N2492" s="19">
        <f>Table1[[#This Row],[Quantity]]*Table1[[#This Row],[unit_per Profit]]</f>
        <v>564850</v>
      </c>
    </row>
    <row r="2493" spans="1:14" x14ac:dyDescent="0.2">
      <c r="A2493" s="10" t="s">
        <v>32</v>
      </c>
      <c r="B2493" s="10" t="s">
        <v>192</v>
      </c>
      <c r="C2493" s="10" t="s">
        <v>65</v>
      </c>
      <c r="D2493" s="10" t="s">
        <v>27</v>
      </c>
      <c r="E2493" s="10" t="s">
        <v>35</v>
      </c>
      <c r="F2493" s="11" t="s">
        <v>1656</v>
      </c>
      <c r="G2493" s="10">
        <v>2015</v>
      </c>
      <c r="H2493" s="10">
        <v>908059775</v>
      </c>
      <c r="I2493" s="17">
        <v>42316</v>
      </c>
      <c r="J2493" s="18">
        <v>3921</v>
      </c>
      <c r="K2493" s="19">
        <v>9.33</v>
      </c>
      <c r="L2493" s="19">
        <v>6.92</v>
      </c>
      <c r="M2493" s="19">
        <f>Table1[[#This Row],[Unit_Selling Price]]-Table1[[#This Row],[Unit_Cost]]</f>
        <v>2.41</v>
      </c>
      <c r="N2493" s="19">
        <f>Table1[[#This Row],[Quantity]]*Table1[[#This Row],[unit_per Profit]]</f>
        <v>9449.61</v>
      </c>
    </row>
    <row r="2494" spans="1:14" x14ac:dyDescent="0.2">
      <c r="A2494" s="10" t="s">
        <v>278</v>
      </c>
      <c r="B2494" s="10" t="s">
        <v>25</v>
      </c>
      <c r="C2494" s="10" t="s">
        <v>77</v>
      </c>
      <c r="D2494" s="10" t="s">
        <v>23</v>
      </c>
      <c r="E2494" s="10" t="s">
        <v>43</v>
      </c>
      <c r="F2494" s="11" t="s">
        <v>303</v>
      </c>
      <c r="G2494" s="10">
        <v>2017</v>
      </c>
      <c r="H2494" s="10">
        <v>838180291</v>
      </c>
      <c r="I2494" s="17">
        <v>42770</v>
      </c>
      <c r="J2494" s="18">
        <v>5029</v>
      </c>
      <c r="K2494" s="19">
        <v>154.06</v>
      </c>
      <c r="L2494" s="19">
        <v>90.93</v>
      </c>
      <c r="M2494" s="19">
        <f>Table1[[#This Row],[Unit_Selling Price]]-Table1[[#This Row],[Unit_Cost]]</f>
        <v>63.13</v>
      </c>
      <c r="N2494" s="19">
        <f>Table1[[#This Row],[Quantity]]*Table1[[#This Row],[unit_per Profit]]</f>
        <v>317480.77</v>
      </c>
    </row>
    <row r="2495" spans="1:14" x14ac:dyDescent="0.2">
      <c r="A2495" s="10" t="s">
        <v>29</v>
      </c>
      <c r="B2495" s="10" t="s">
        <v>64</v>
      </c>
      <c r="C2495" s="10" t="s">
        <v>34</v>
      </c>
      <c r="D2495" s="10" t="s">
        <v>27</v>
      </c>
      <c r="E2495" s="10" t="s">
        <v>43</v>
      </c>
      <c r="F2495" s="11" t="s">
        <v>347</v>
      </c>
      <c r="G2495" s="10">
        <v>2013</v>
      </c>
      <c r="H2495" s="10">
        <v>195212733</v>
      </c>
      <c r="I2495" s="17" t="s">
        <v>1220</v>
      </c>
      <c r="J2495" s="18">
        <v>6641</v>
      </c>
      <c r="K2495" s="19">
        <v>205.7</v>
      </c>
      <c r="L2495" s="19">
        <v>117.11</v>
      </c>
      <c r="M2495" s="19">
        <f>Table1[[#This Row],[Unit_Selling Price]]-Table1[[#This Row],[Unit_Cost]]</f>
        <v>88.59</v>
      </c>
      <c r="N2495" s="19">
        <f>Table1[[#This Row],[Quantity]]*Table1[[#This Row],[unit_per Profit]]</f>
        <v>588326.18999999994</v>
      </c>
    </row>
    <row r="2496" spans="1:14" x14ac:dyDescent="0.2">
      <c r="A2496" s="10" t="s">
        <v>46</v>
      </c>
      <c r="B2496" s="10" t="s">
        <v>172</v>
      </c>
      <c r="C2496" s="10" t="s">
        <v>77</v>
      </c>
      <c r="D2496" s="10" t="s">
        <v>23</v>
      </c>
      <c r="E2496" s="10" t="s">
        <v>28</v>
      </c>
      <c r="F2496" s="11" t="s">
        <v>1657</v>
      </c>
      <c r="G2496" s="10">
        <v>2011</v>
      </c>
      <c r="H2496" s="10">
        <v>733893430</v>
      </c>
      <c r="I2496" s="17">
        <v>40604</v>
      </c>
      <c r="J2496" s="18">
        <v>4229</v>
      </c>
      <c r="K2496" s="19">
        <v>154.06</v>
      </c>
      <c r="L2496" s="19">
        <v>90.93</v>
      </c>
      <c r="M2496" s="19">
        <f>Table1[[#This Row],[Unit_Selling Price]]-Table1[[#This Row],[Unit_Cost]]</f>
        <v>63.13</v>
      </c>
      <c r="N2496" s="19">
        <f>Table1[[#This Row],[Quantity]]*Table1[[#This Row],[unit_per Profit]]</f>
        <v>266976.77</v>
      </c>
    </row>
    <row r="2497" spans="1:14" x14ac:dyDescent="0.2">
      <c r="A2497" s="10" t="s">
        <v>278</v>
      </c>
      <c r="B2497" s="10" t="s">
        <v>25</v>
      </c>
      <c r="C2497" s="10" t="s">
        <v>51</v>
      </c>
      <c r="D2497" s="10" t="s">
        <v>23</v>
      </c>
      <c r="E2497" s="10" t="s">
        <v>35</v>
      </c>
      <c r="F2497" s="11" t="s">
        <v>1469</v>
      </c>
      <c r="G2497" s="10">
        <v>2013</v>
      </c>
      <c r="H2497" s="10">
        <v>679271209</v>
      </c>
      <c r="I2497" s="17" t="s">
        <v>1416</v>
      </c>
      <c r="J2497" s="18">
        <v>300</v>
      </c>
      <c r="K2497" s="19">
        <v>437.2</v>
      </c>
      <c r="L2497" s="19">
        <v>263.33</v>
      </c>
      <c r="M2497" s="19">
        <f>Table1[[#This Row],[Unit_Selling Price]]-Table1[[#This Row],[Unit_Cost]]</f>
        <v>173.87</v>
      </c>
      <c r="N2497" s="19">
        <f>Table1[[#This Row],[Quantity]]*Table1[[#This Row],[unit_per Profit]]</f>
        <v>52161</v>
      </c>
    </row>
    <row r="2498" spans="1:14" x14ac:dyDescent="0.2">
      <c r="A2498" s="10" t="s">
        <v>46</v>
      </c>
      <c r="B2498" s="10" t="s">
        <v>207</v>
      </c>
      <c r="C2498" s="10" t="s">
        <v>65</v>
      </c>
      <c r="D2498" s="10" t="s">
        <v>23</v>
      </c>
      <c r="E2498" s="10" t="s">
        <v>35</v>
      </c>
      <c r="F2498" s="11" t="s">
        <v>811</v>
      </c>
      <c r="G2498" s="10">
        <v>2010</v>
      </c>
      <c r="H2498" s="10">
        <v>576707398</v>
      </c>
      <c r="I2498" s="17" t="s">
        <v>599</v>
      </c>
      <c r="J2498" s="18">
        <v>9390</v>
      </c>
      <c r="K2498" s="19">
        <v>9.33</v>
      </c>
      <c r="L2498" s="19">
        <v>6.92</v>
      </c>
      <c r="M2498" s="19">
        <f>Table1[[#This Row],[Unit_Selling Price]]-Table1[[#This Row],[Unit_Cost]]</f>
        <v>2.41</v>
      </c>
      <c r="N2498" s="19">
        <f>Table1[[#This Row],[Quantity]]*Table1[[#This Row],[unit_per Profit]]</f>
        <v>22629.9</v>
      </c>
    </row>
    <row r="2499" spans="1:14" x14ac:dyDescent="0.2">
      <c r="A2499" s="10" t="s">
        <v>29</v>
      </c>
      <c r="B2499" s="10" t="s">
        <v>118</v>
      </c>
      <c r="C2499" s="10" t="s">
        <v>85</v>
      </c>
      <c r="D2499" s="10" t="s">
        <v>23</v>
      </c>
      <c r="E2499" s="10" t="s">
        <v>28</v>
      </c>
      <c r="F2499" s="11" t="s">
        <v>475</v>
      </c>
      <c r="G2499" s="10">
        <v>2011</v>
      </c>
      <c r="H2499" s="10">
        <v>141875827</v>
      </c>
      <c r="I2499" s="17" t="s">
        <v>579</v>
      </c>
      <c r="J2499" s="18">
        <v>3065</v>
      </c>
      <c r="K2499" s="19">
        <v>668.27</v>
      </c>
      <c r="L2499" s="19">
        <v>502.54</v>
      </c>
      <c r="M2499" s="19">
        <f>Table1[[#This Row],[Unit_Selling Price]]-Table1[[#This Row],[Unit_Cost]]</f>
        <v>165.73</v>
      </c>
      <c r="N2499" s="19">
        <f>Table1[[#This Row],[Quantity]]*Table1[[#This Row],[unit_per Profit]]</f>
        <v>507962.45</v>
      </c>
    </row>
    <row r="2500" spans="1:14" x14ac:dyDescent="0.2">
      <c r="A2500" s="10" t="s">
        <v>29</v>
      </c>
      <c r="B2500" s="10" t="s">
        <v>212</v>
      </c>
      <c r="C2500" s="10" t="s">
        <v>31</v>
      </c>
      <c r="D2500" s="10" t="s">
        <v>27</v>
      </c>
      <c r="E2500" s="10" t="s">
        <v>35</v>
      </c>
      <c r="F2500" s="11">
        <v>40644</v>
      </c>
      <c r="G2500" s="10">
        <v>2011</v>
      </c>
      <c r="H2500" s="10">
        <v>510762822</v>
      </c>
      <c r="I2500" s="17" t="s">
        <v>537</v>
      </c>
      <c r="J2500" s="18">
        <v>4924</v>
      </c>
      <c r="K2500" s="19">
        <v>47.45</v>
      </c>
      <c r="L2500" s="19">
        <v>31.79</v>
      </c>
      <c r="M2500" s="19">
        <f>Table1[[#This Row],[Unit_Selling Price]]-Table1[[#This Row],[Unit_Cost]]</f>
        <v>15.66</v>
      </c>
      <c r="N2500" s="19">
        <f>Table1[[#This Row],[Quantity]]*Table1[[#This Row],[unit_per Profit]]</f>
        <v>77109.84</v>
      </c>
    </row>
    <row r="2501" spans="1:14" x14ac:dyDescent="0.2">
      <c r="A2501" s="10" t="s">
        <v>29</v>
      </c>
      <c r="B2501" s="10" t="s">
        <v>104</v>
      </c>
      <c r="C2501" s="10" t="s">
        <v>26</v>
      </c>
      <c r="D2501" s="10" t="s">
        <v>27</v>
      </c>
      <c r="E2501" s="10" t="s">
        <v>43</v>
      </c>
      <c r="F2501" s="11" t="s">
        <v>1658</v>
      </c>
      <c r="G2501" s="10">
        <v>2012</v>
      </c>
      <c r="H2501" s="10">
        <v>189667212</v>
      </c>
      <c r="I2501" s="17">
        <v>40977</v>
      </c>
      <c r="J2501" s="18">
        <v>5598</v>
      </c>
      <c r="K2501" s="19">
        <v>152.58000000000001</v>
      </c>
      <c r="L2501" s="19">
        <v>97.44</v>
      </c>
      <c r="M2501" s="19">
        <f>Table1[[#This Row],[Unit_Selling Price]]-Table1[[#This Row],[Unit_Cost]]</f>
        <v>55.14</v>
      </c>
      <c r="N2501" s="19">
        <f>Table1[[#This Row],[Quantity]]*Table1[[#This Row],[unit_per Profit]]</f>
        <v>308673.71999999997</v>
      </c>
    </row>
    <row r="2502" spans="1:14" x14ac:dyDescent="0.2">
      <c r="A2502" s="10" t="s">
        <v>278</v>
      </c>
      <c r="B2502" s="10" t="s">
        <v>114</v>
      </c>
      <c r="C2502" s="10" t="s">
        <v>85</v>
      </c>
      <c r="D2502" s="10" t="s">
        <v>27</v>
      </c>
      <c r="E2502" s="10" t="s">
        <v>35</v>
      </c>
      <c r="F2502" s="11">
        <v>41831</v>
      </c>
      <c r="G2502" s="10">
        <v>2014</v>
      </c>
      <c r="H2502" s="10">
        <v>905200326</v>
      </c>
      <c r="I2502" s="17" t="s">
        <v>495</v>
      </c>
      <c r="J2502" s="18">
        <v>7747</v>
      </c>
      <c r="K2502" s="19">
        <v>668.27</v>
      </c>
      <c r="L2502" s="19">
        <v>502.54</v>
      </c>
      <c r="M2502" s="19">
        <f>Table1[[#This Row],[Unit_Selling Price]]-Table1[[#This Row],[Unit_Cost]]</f>
        <v>165.73</v>
      </c>
      <c r="N2502" s="19">
        <f>Table1[[#This Row],[Quantity]]*Table1[[#This Row],[unit_per Profit]]</f>
        <v>1283910.31</v>
      </c>
    </row>
    <row r="2503" spans="1:14" x14ac:dyDescent="0.2">
      <c r="A2503" s="10" t="s">
        <v>278</v>
      </c>
      <c r="B2503" s="10" t="s">
        <v>180</v>
      </c>
      <c r="C2503" s="10" t="s">
        <v>65</v>
      </c>
      <c r="D2503" s="10" t="s">
        <v>23</v>
      </c>
      <c r="E2503" s="10" t="s">
        <v>35</v>
      </c>
      <c r="F2503" s="11">
        <v>42831</v>
      </c>
      <c r="G2503" s="10">
        <v>2017</v>
      </c>
      <c r="H2503" s="10">
        <v>854285991</v>
      </c>
      <c r="I2503" s="17" t="s">
        <v>732</v>
      </c>
      <c r="J2503" s="18">
        <v>1064</v>
      </c>
      <c r="K2503" s="19">
        <v>9.33</v>
      </c>
      <c r="L2503" s="19">
        <v>6.92</v>
      </c>
      <c r="M2503" s="19">
        <f>Table1[[#This Row],[Unit_Selling Price]]-Table1[[#This Row],[Unit_Cost]]</f>
        <v>2.41</v>
      </c>
      <c r="N2503" s="19">
        <f>Table1[[#This Row],[Quantity]]*Table1[[#This Row],[unit_per Profit]]</f>
        <v>2564.2399999999998</v>
      </c>
    </row>
    <row r="2504" spans="1:14" x14ac:dyDescent="0.2">
      <c r="A2504" s="10" t="s">
        <v>32</v>
      </c>
      <c r="B2504" s="10" t="s">
        <v>87</v>
      </c>
      <c r="C2504" s="10" t="s">
        <v>85</v>
      </c>
      <c r="D2504" s="10" t="s">
        <v>27</v>
      </c>
      <c r="E2504" s="10" t="s">
        <v>28</v>
      </c>
      <c r="F2504" s="11" t="s">
        <v>575</v>
      </c>
      <c r="G2504" s="10">
        <v>2012</v>
      </c>
      <c r="H2504" s="10">
        <v>554160535</v>
      </c>
      <c r="I2504" s="17" t="s">
        <v>1432</v>
      </c>
      <c r="J2504" s="18">
        <v>7272</v>
      </c>
      <c r="K2504" s="19">
        <v>668.27</v>
      </c>
      <c r="L2504" s="19">
        <v>502.54</v>
      </c>
      <c r="M2504" s="19">
        <f>Table1[[#This Row],[Unit_Selling Price]]-Table1[[#This Row],[Unit_Cost]]</f>
        <v>165.73</v>
      </c>
      <c r="N2504" s="19">
        <f>Table1[[#This Row],[Quantity]]*Table1[[#This Row],[unit_per Profit]]</f>
        <v>1205188.56</v>
      </c>
    </row>
    <row r="2505" spans="1:14" x14ac:dyDescent="0.2">
      <c r="A2505" s="10" t="s">
        <v>32</v>
      </c>
      <c r="B2505" s="10" t="s">
        <v>81</v>
      </c>
      <c r="C2505" s="10" t="s">
        <v>56</v>
      </c>
      <c r="D2505" s="10" t="s">
        <v>27</v>
      </c>
      <c r="E2505" s="10" t="s">
        <v>28</v>
      </c>
      <c r="F2505" s="11" t="s">
        <v>1659</v>
      </c>
      <c r="G2505" s="10">
        <v>2012</v>
      </c>
      <c r="H2505" s="10">
        <v>592372786</v>
      </c>
      <c r="I2505" s="17">
        <v>41219</v>
      </c>
      <c r="J2505" s="18">
        <v>5126</v>
      </c>
      <c r="K2505" s="19">
        <v>421.89</v>
      </c>
      <c r="L2505" s="19">
        <v>364.69</v>
      </c>
      <c r="M2505" s="19">
        <f>Table1[[#This Row],[Unit_Selling Price]]-Table1[[#This Row],[Unit_Cost]]</f>
        <v>57.2</v>
      </c>
      <c r="N2505" s="19">
        <f>Table1[[#This Row],[Quantity]]*Table1[[#This Row],[unit_per Profit]]</f>
        <v>293207.2</v>
      </c>
    </row>
    <row r="2506" spans="1:14" x14ac:dyDescent="0.2">
      <c r="A2506" s="10" t="s">
        <v>29</v>
      </c>
      <c r="B2506" s="10" t="s">
        <v>193</v>
      </c>
      <c r="C2506" s="10" t="s">
        <v>42</v>
      </c>
      <c r="D2506" s="10" t="s">
        <v>23</v>
      </c>
      <c r="E2506" s="10" t="s">
        <v>28</v>
      </c>
      <c r="F2506" s="11" t="s">
        <v>1072</v>
      </c>
      <c r="G2506" s="10">
        <v>2015</v>
      </c>
      <c r="H2506" s="10">
        <v>276784074</v>
      </c>
      <c r="I2506" s="17" t="s">
        <v>453</v>
      </c>
      <c r="J2506" s="18">
        <v>5413</v>
      </c>
      <c r="K2506" s="19">
        <v>109.28</v>
      </c>
      <c r="L2506" s="19">
        <v>35.840000000000003</v>
      </c>
      <c r="M2506" s="19">
        <f>Table1[[#This Row],[Unit_Selling Price]]-Table1[[#This Row],[Unit_Cost]]</f>
        <v>73.44</v>
      </c>
      <c r="N2506" s="19">
        <f>Table1[[#This Row],[Quantity]]*Table1[[#This Row],[unit_per Profit]]</f>
        <v>397530.72</v>
      </c>
    </row>
    <row r="2507" spans="1:14" x14ac:dyDescent="0.2">
      <c r="A2507" s="10" t="s">
        <v>37</v>
      </c>
      <c r="B2507" s="10" t="s">
        <v>229</v>
      </c>
      <c r="C2507" s="10" t="s">
        <v>26</v>
      </c>
      <c r="D2507" s="10" t="s">
        <v>23</v>
      </c>
      <c r="E2507" s="10" t="s">
        <v>43</v>
      </c>
      <c r="F2507" s="11" t="s">
        <v>545</v>
      </c>
      <c r="G2507" s="10">
        <v>2016</v>
      </c>
      <c r="H2507" s="10">
        <v>785568225</v>
      </c>
      <c r="I2507" s="17" t="s">
        <v>1660</v>
      </c>
      <c r="J2507" s="18">
        <v>5950</v>
      </c>
      <c r="K2507" s="19">
        <v>152.58000000000001</v>
      </c>
      <c r="L2507" s="19">
        <v>97.44</v>
      </c>
      <c r="M2507" s="19">
        <f>Table1[[#This Row],[Unit_Selling Price]]-Table1[[#This Row],[Unit_Cost]]</f>
        <v>55.14</v>
      </c>
      <c r="N2507" s="19">
        <f>Table1[[#This Row],[Quantity]]*Table1[[#This Row],[unit_per Profit]]</f>
        <v>328083</v>
      </c>
    </row>
    <row r="2508" spans="1:14" x14ac:dyDescent="0.2">
      <c r="A2508" s="10" t="s">
        <v>46</v>
      </c>
      <c r="B2508" s="10" t="s">
        <v>99</v>
      </c>
      <c r="C2508" s="10" t="s">
        <v>85</v>
      </c>
      <c r="D2508" s="10" t="s">
        <v>27</v>
      </c>
      <c r="E2508" s="10" t="s">
        <v>28</v>
      </c>
      <c r="F2508" s="11" t="s">
        <v>953</v>
      </c>
      <c r="G2508" s="10">
        <v>2012</v>
      </c>
      <c r="H2508" s="10">
        <v>217211568</v>
      </c>
      <c r="I2508" s="17">
        <v>41096</v>
      </c>
      <c r="J2508" s="18">
        <v>6585</v>
      </c>
      <c r="K2508" s="19">
        <v>668.27</v>
      </c>
      <c r="L2508" s="19">
        <v>502.54</v>
      </c>
      <c r="M2508" s="19">
        <f>Table1[[#This Row],[Unit_Selling Price]]-Table1[[#This Row],[Unit_Cost]]</f>
        <v>165.73</v>
      </c>
      <c r="N2508" s="19">
        <f>Table1[[#This Row],[Quantity]]*Table1[[#This Row],[unit_per Profit]]</f>
        <v>1091332.05</v>
      </c>
    </row>
    <row r="2509" spans="1:14" x14ac:dyDescent="0.2">
      <c r="A2509" s="10" t="s">
        <v>46</v>
      </c>
      <c r="B2509" s="10" t="s">
        <v>156</v>
      </c>
      <c r="C2509" s="10" t="s">
        <v>49</v>
      </c>
      <c r="D2509" s="10" t="s">
        <v>23</v>
      </c>
      <c r="E2509" s="10" t="s">
        <v>28</v>
      </c>
      <c r="F2509" s="11" t="s">
        <v>1661</v>
      </c>
      <c r="G2509" s="10">
        <v>2012</v>
      </c>
      <c r="H2509" s="10">
        <v>340512931</v>
      </c>
      <c r="I2509" s="17" t="s">
        <v>853</v>
      </c>
      <c r="J2509" s="18">
        <v>4198</v>
      </c>
      <c r="K2509" s="19">
        <v>651.21</v>
      </c>
      <c r="L2509" s="19">
        <v>524.96</v>
      </c>
      <c r="M2509" s="19">
        <f>Table1[[#This Row],[Unit_Selling Price]]-Table1[[#This Row],[Unit_Cost]]</f>
        <v>126.25</v>
      </c>
      <c r="N2509" s="19">
        <f>Table1[[#This Row],[Quantity]]*Table1[[#This Row],[unit_per Profit]]</f>
        <v>529997.5</v>
      </c>
    </row>
    <row r="2510" spans="1:14" x14ac:dyDescent="0.2">
      <c r="A2510" s="10" t="s">
        <v>29</v>
      </c>
      <c r="B2510" s="10" t="s">
        <v>177</v>
      </c>
      <c r="C2510" s="10" t="s">
        <v>42</v>
      </c>
      <c r="D2510" s="10" t="s">
        <v>23</v>
      </c>
      <c r="E2510" s="10" t="s">
        <v>43</v>
      </c>
      <c r="F2510" s="11" t="s">
        <v>1034</v>
      </c>
      <c r="G2510" s="10">
        <v>2010</v>
      </c>
      <c r="H2510" s="10">
        <v>744583642</v>
      </c>
      <c r="I2510" s="17" t="s">
        <v>804</v>
      </c>
      <c r="J2510" s="18">
        <v>7701</v>
      </c>
      <c r="K2510" s="19">
        <v>109.28</v>
      </c>
      <c r="L2510" s="19">
        <v>35.840000000000003</v>
      </c>
      <c r="M2510" s="19">
        <f>Table1[[#This Row],[Unit_Selling Price]]-Table1[[#This Row],[Unit_Cost]]</f>
        <v>73.44</v>
      </c>
      <c r="N2510" s="19">
        <f>Table1[[#This Row],[Quantity]]*Table1[[#This Row],[unit_per Profit]]</f>
        <v>565561.43999999994</v>
      </c>
    </row>
    <row r="2511" spans="1:14" x14ac:dyDescent="0.2">
      <c r="A2511" s="10" t="s">
        <v>46</v>
      </c>
      <c r="B2511" s="10" t="s">
        <v>133</v>
      </c>
      <c r="C2511" s="10" t="s">
        <v>26</v>
      </c>
      <c r="D2511" s="10" t="s">
        <v>27</v>
      </c>
      <c r="E2511" s="10" t="s">
        <v>28</v>
      </c>
      <c r="F2511" s="11">
        <v>41710</v>
      </c>
      <c r="G2511" s="10">
        <v>2014</v>
      </c>
      <c r="H2511" s="10">
        <v>188847529</v>
      </c>
      <c r="I2511" s="17" t="s">
        <v>1140</v>
      </c>
      <c r="J2511" s="18">
        <v>3035</v>
      </c>
      <c r="K2511" s="19">
        <v>152.58000000000001</v>
      </c>
      <c r="L2511" s="19">
        <v>97.44</v>
      </c>
      <c r="M2511" s="19">
        <f>Table1[[#This Row],[Unit_Selling Price]]-Table1[[#This Row],[Unit_Cost]]</f>
        <v>55.14</v>
      </c>
      <c r="N2511" s="19">
        <f>Table1[[#This Row],[Quantity]]*Table1[[#This Row],[unit_per Profit]]</f>
        <v>167349.9</v>
      </c>
    </row>
    <row r="2512" spans="1:14" x14ac:dyDescent="0.2">
      <c r="A2512" s="10" t="s">
        <v>37</v>
      </c>
      <c r="B2512" s="10" t="s">
        <v>229</v>
      </c>
      <c r="C2512" s="10" t="s">
        <v>65</v>
      </c>
      <c r="D2512" s="10" t="s">
        <v>27</v>
      </c>
      <c r="E2512" s="10" t="s">
        <v>35</v>
      </c>
      <c r="F2512" s="11" t="s">
        <v>428</v>
      </c>
      <c r="G2512" s="10">
        <v>2010</v>
      </c>
      <c r="H2512" s="10">
        <v>653040921</v>
      </c>
      <c r="I2512" s="17">
        <v>40431</v>
      </c>
      <c r="J2512" s="18">
        <v>8175</v>
      </c>
      <c r="K2512" s="19">
        <v>9.33</v>
      </c>
      <c r="L2512" s="19">
        <v>6.92</v>
      </c>
      <c r="M2512" s="19">
        <f>Table1[[#This Row],[Unit_Selling Price]]-Table1[[#This Row],[Unit_Cost]]</f>
        <v>2.41</v>
      </c>
      <c r="N2512" s="19">
        <f>Table1[[#This Row],[Quantity]]*Table1[[#This Row],[unit_per Profit]]</f>
        <v>19701.75</v>
      </c>
    </row>
    <row r="2513" spans="1:14" x14ac:dyDescent="0.2">
      <c r="A2513" s="10" t="s">
        <v>32</v>
      </c>
      <c r="B2513" s="10" t="s">
        <v>192</v>
      </c>
      <c r="C2513" s="10" t="s">
        <v>42</v>
      </c>
      <c r="D2513" s="10" t="s">
        <v>27</v>
      </c>
      <c r="E2513" s="10" t="s">
        <v>35</v>
      </c>
      <c r="F2513" s="11" t="s">
        <v>1662</v>
      </c>
      <c r="G2513" s="10">
        <v>2011</v>
      </c>
      <c r="H2513" s="10">
        <v>587212646</v>
      </c>
      <c r="I2513" s="17" t="s">
        <v>1117</v>
      </c>
      <c r="J2513" s="18">
        <v>8126</v>
      </c>
      <c r="K2513" s="19">
        <v>109.28</v>
      </c>
      <c r="L2513" s="19">
        <v>35.840000000000003</v>
      </c>
      <c r="M2513" s="19">
        <f>Table1[[#This Row],[Unit_Selling Price]]-Table1[[#This Row],[Unit_Cost]]</f>
        <v>73.44</v>
      </c>
      <c r="N2513" s="19">
        <f>Table1[[#This Row],[Quantity]]*Table1[[#This Row],[unit_per Profit]]</f>
        <v>596773.43999999994</v>
      </c>
    </row>
    <row r="2514" spans="1:14" x14ac:dyDescent="0.2">
      <c r="A2514" s="10" t="s">
        <v>29</v>
      </c>
      <c r="B2514" s="10" t="s">
        <v>270</v>
      </c>
      <c r="C2514" s="10" t="s">
        <v>31</v>
      </c>
      <c r="D2514" s="10" t="s">
        <v>23</v>
      </c>
      <c r="E2514" s="10" t="s">
        <v>43</v>
      </c>
      <c r="F2514" s="11" t="s">
        <v>317</v>
      </c>
      <c r="G2514" s="10">
        <v>2015</v>
      </c>
      <c r="H2514" s="10">
        <v>761724030</v>
      </c>
      <c r="I2514" s="17" t="s">
        <v>1380</v>
      </c>
      <c r="J2514" s="18">
        <v>9923</v>
      </c>
      <c r="K2514" s="19">
        <v>47.45</v>
      </c>
      <c r="L2514" s="19">
        <v>31.79</v>
      </c>
      <c r="M2514" s="19">
        <f>Table1[[#This Row],[Unit_Selling Price]]-Table1[[#This Row],[Unit_Cost]]</f>
        <v>15.66</v>
      </c>
      <c r="N2514" s="19">
        <f>Table1[[#This Row],[Quantity]]*Table1[[#This Row],[unit_per Profit]]</f>
        <v>155394.18</v>
      </c>
    </row>
    <row r="2515" spans="1:14" x14ac:dyDescent="0.2">
      <c r="A2515" s="10" t="s">
        <v>29</v>
      </c>
      <c r="B2515" s="10" t="s">
        <v>204</v>
      </c>
      <c r="C2515" s="10" t="s">
        <v>49</v>
      </c>
      <c r="D2515" s="10" t="s">
        <v>23</v>
      </c>
      <c r="E2515" s="10" t="s">
        <v>28</v>
      </c>
      <c r="F2515" s="11">
        <v>41034</v>
      </c>
      <c r="G2515" s="10">
        <v>2012</v>
      </c>
      <c r="H2515" s="10">
        <v>217248904</v>
      </c>
      <c r="I2515" s="17" t="s">
        <v>1294</v>
      </c>
      <c r="J2515" s="18">
        <v>7633</v>
      </c>
      <c r="K2515" s="19">
        <v>651.21</v>
      </c>
      <c r="L2515" s="19">
        <v>524.96</v>
      </c>
      <c r="M2515" s="19">
        <f>Table1[[#This Row],[Unit_Selling Price]]-Table1[[#This Row],[Unit_Cost]]</f>
        <v>126.25</v>
      </c>
      <c r="N2515" s="19">
        <f>Table1[[#This Row],[Quantity]]*Table1[[#This Row],[unit_per Profit]]</f>
        <v>963666.25</v>
      </c>
    </row>
    <row r="2516" spans="1:14" x14ac:dyDescent="0.2">
      <c r="A2516" s="10" t="s">
        <v>278</v>
      </c>
      <c r="B2516" s="10" t="s">
        <v>114</v>
      </c>
      <c r="C2516" s="10" t="s">
        <v>56</v>
      </c>
      <c r="D2516" s="10" t="s">
        <v>23</v>
      </c>
      <c r="E2516" s="10" t="s">
        <v>24</v>
      </c>
      <c r="F2516" s="11" t="s">
        <v>590</v>
      </c>
      <c r="G2516" s="10">
        <v>2014</v>
      </c>
      <c r="H2516" s="10">
        <v>314773595</v>
      </c>
      <c r="I2516" s="17">
        <v>41645</v>
      </c>
      <c r="J2516" s="18">
        <v>7357</v>
      </c>
      <c r="K2516" s="19">
        <v>421.89</v>
      </c>
      <c r="L2516" s="19">
        <v>364.69</v>
      </c>
      <c r="M2516" s="19">
        <f>Table1[[#This Row],[Unit_Selling Price]]-Table1[[#This Row],[Unit_Cost]]</f>
        <v>57.2</v>
      </c>
      <c r="N2516" s="19">
        <f>Table1[[#This Row],[Quantity]]*Table1[[#This Row],[unit_per Profit]]</f>
        <v>420820.4</v>
      </c>
    </row>
    <row r="2517" spans="1:14" x14ac:dyDescent="0.2">
      <c r="A2517" s="10" t="s">
        <v>29</v>
      </c>
      <c r="B2517" s="10" t="s">
        <v>69</v>
      </c>
      <c r="C2517" s="10" t="s">
        <v>42</v>
      </c>
      <c r="D2517" s="10" t="s">
        <v>23</v>
      </c>
      <c r="E2517" s="10" t="s">
        <v>35</v>
      </c>
      <c r="F2517" s="11" t="s">
        <v>1422</v>
      </c>
      <c r="G2517" s="10">
        <v>2016</v>
      </c>
      <c r="H2517" s="10">
        <v>685596930</v>
      </c>
      <c r="I2517" s="17" t="s">
        <v>1118</v>
      </c>
      <c r="J2517" s="18">
        <v>2222</v>
      </c>
      <c r="K2517" s="19">
        <v>109.28</v>
      </c>
      <c r="L2517" s="19">
        <v>35.840000000000003</v>
      </c>
      <c r="M2517" s="19">
        <f>Table1[[#This Row],[Unit_Selling Price]]-Table1[[#This Row],[Unit_Cost]]</f>
        <v>73.44</v>
      </c>
      <c r="N2517" s="19">
        <f>Table1[[#This Row],[Quantity]]*Table1[[#This Row],[unit_per Profit]]</f>
        <v>163183.67999999999</v>
      </c>
    </row>
    <row r="2518" spans="1:14" x14ac:dyDescent="0.2">
      <c r="A2518" s="10" t="s">
        <v>278</v>
      </c>
      <c r="B2518" s="10" t="s">
        <v>117</v>
      </c>
      <c r="C2518" s="10" t="s">
        <v>49</v>
      </c>
      <c r="D2518" s="10" t="s">
        <v>23</v>
      </c>
      <c r="E2518" s="10" t="s">
        <v>43</v>
      </c>
      <c r="F2518" s="11" t="s">
        <v>1663</v>
      </c>
      <c r="G2518" s="10">
        <v>2013</v>
      </c>
      <c r="H2518" s="10">
        <v>581330239</v>
      </c>
      <c r="I2518" s="17">
        <v>41761</v>
      </c>
      <c r="J2518" s="18">
        <v>7391</v>
      </c>
      <c r="K2518" s="19">
        <v>651.21</v>
      </c>
      <c r="L2518" s="19">
        <v>524.96</v>
      </c>
      <c r="M2518" s="19">
        <f>Table1[[#This Row],[Unit_Selling Price]]-Table1[[#This Row],[Unit_Cost]]</f>
        <v>126.25</v>
      </c>
      <c r="N2518" s="19">
        <f>Table1[[#This Row],[Quantity]]*Table1[[#This Row],[unit_per Profit]]</f>
        <v>933113.75</v>
      </c>
    </row>
    <row r="2519" spans="1:14" x14ac:dyDescent="0.2">
      <c r="A2519" s="10" t="s">
        <v>40</v>
      </c>
      <c r="B2519" s="10" t="s">
        <v>74</v>
      </c>
      <c r="C2519" s="10" t="s">
        <v>85</v>
      </c>
      <c r="D2519" s="10" t="s">
        <v>23</v>
      </c>
      <c r="E2519" s="10" t="s">
        <v>35</v>
      </c>
      <c r="F2519" s="11">
        <v>42101</v>
      </c>
      <c r="G2519" s="10">
        <v>2015</v>
      </c>
      <c r="H2519" s="10">
        <v>223897349</v>
      </c>
      <c r="I2519" s="17">
        <v>42101</v>
      </c>
      <c r="J2519" s="18">
        <v>5056</v>
      </c>
      <c r="K2519" s="19">
        <v>668.27</v>
      </c>
      <c r="L2519" s="19">
        <v>502.54</v>
      </c>
      <c r="M2519" s="19">
        <f>Table1[[#This Row],[Unit_Selling Price]]-Table1[[#This Row],[Unit_Cost]]</f>
        <v>165.73</v>
      </c>
      <c r="N2519" s="19">
        <f>Table1[[#This Row],[Quantity]]*Table1[[#This Row],[unit_per Profit]]</f>
        <v>837930.88</v>
      </c>
    </row>
    <row r="2520" spans="1:14" x14ac:dyDescent="0.2">
      <c r="A2520" s="10" t="s">
        <v>29</v>
      </c>
      <c r="B2520" s="10" t="s">
        <v>185</v>
      </c>
      <c r="C2520" s="10" t="s">
        <v>42</v>
      </c>
      <c r="D2520" s="10" t="s">
        <v>23</v>
      </c>
      <c r="E2520" s="10" t="s">
        <v>43</v>
      </c>
      <c r="F2520" s="11" t="s">
        <v>1413</v>
      </c>
      <c r="G2520" s="10">
        <v>2015</v>
      </c>
      <c r="H2520" s="10">
        <v>355534589</v>
      </c>
      <c r="I2520" s="17">
        <v>42157</v>
      </c>
      <c r="J2520" s="18">
        <v>9440</v>
      </c>
      <c r="K2520" s="19">
        <v>109.28</v>
      </c>
      <c r="L2520" s="19">
        <v>35.840000000000003</v>
      </c>
      <c r="M2520" s="19">
        <f>Table1[[#This Row],[Unit_Selling Price]]-Table1[[#This Row],[Unit_Cost]]</f>
        <v>73.44</v>
      </c>
      <c r="N2520" s="19">
        <f>Table1[[#This Row],[Quantity]]*Table1[[#This Row],[unit_per Profit]]</f>
        <v>693273.59999999998</v>
      </c>
    </row>
    <row r="2521" spans="1:14" x14ac:dyDescent="0.2">
      <c r="A2521" s="10" t="s">
        <v>32</v>
      </c>
      <c r="B2521" s="10" t="s">
        <v>87</v>
      </c>
      <c r="C2521" s="10" t="s">
        <v>85</v>
      </c>
      <c r="D2521" s="10" t="s">
        <v>27</v>
      </c>
      <c r="E2521" s="10" t="s">
        <v>24</v>
      </c>
      <c r="F2521" s="11">
        <v>40703</v>
      </c>
      <c r="G2521" s="10">
        <v>2011</v>
      </c>
      <c r="H2521" s="10">
        <v>888790786</v>
      </c>
      <c r="I2521" s="17">
        <v>40886</v>
      </c>
      <c r="J2521" s="18">
        <v>1799</v>
      </c>
      <c r="K2521" s="19">
        <v>668.27</v>
      </c>
      <c r="L2521" s="19">
        <v>502.54</v>
      </c>
      <c r="M2521" s="19">
        <f>Table1[[#This Row],[Unit_Selling Price]]-Table1[[#This Row],[Unit_Cost]]</f>
        <v>165.73</v>
      </c>
      <c r="N2521" s="19">
        <f>Table1[[#This Row],[Quantity]]*Table1[[#This Row],[unit_per Profit]]</f>
        <v>298148.27</v>
      </c>
    </row>
    <row r="2522" spans="1:14" x14ac:dyDescent="0.2">
      <c r="A2522" s="10" t="s">
        <v>29</v>
      </c>
      <c r="B2522" s="10" t="s">
        <v>88</v>
      </c>
      <c r="C2522" s="10" t="s">
        <v>49</v>
      </c>
      <c r="D2522" s="10" t="s">
        <v>27</v>
      </c>
      <c r="E2522" s="10" t="s">
        <v>35</v>
      </c>
      <c r="F2522" s="11">
        <v>40920</v>
      </c>
      <c r="G2522" s="10">
        <v>2012</v>
      </c>
      <c r="H2522" s="10">
        <v>456527268</v>
      </c>
      <c r="I2522" s="17">
        <v>40951</v>
      </c>
      <c r="J2522" s="18">
        <v>5419</v>
      </c>
      <c r="K2522" s="19">
        <v>651.21</v>
      </c>
      <c r="L2522" s="19">
        <v>524.96</v>
      </c>
      <c r="M2522" s="19">
        <f>Table1[[#This Row],[Unit_Selling Price]]-Table1[[#This Row],[Unit_Cost]]</f>
        <v>126.25</v>
      </c>
      <c r="N2522" s="19">
        <f>Table1[[#This Row],[Quantity]]*Table1[[#This Row],[unit_per Profit]]</f>
        <v>684148.75</v>
      </c>
    </row>
    <row r="2523" spans="1:14" x14ac:dyDescent="0.2">
      <c r="A2523" s="10" t="s">
        <v>29</v>
      </c>
      <c r="B2523" s="10" t="s">
        <v>69</v>
      </c>
      <c r="C2523" s="10" t="s">
        <v>22</v>
      </c>
      <c r="D2523" s="10" t="s">
        <v>27</v>
      </c>
      <c r="E2523" s="10" t="s">
        <v>28</v>
      </c>
      <c r="F2523" s="11" t="s">
        <v>582</v>
      </c>
      <c r="G2523" s="10">
        <v>2016</v>
      </c>
      <c r="H2523" s="10">
        <v>461917865</v>
      </c>
      <c r="I2523" s="17" t="s">
        <v>734</v>
      </c>
      <c r="J2523" s="18">
        <v>616</v>
      </c>
      <c r="K2523" s="19">
        <v>255.28</v>
      </c>
      <c r="L2523" s="19">
        <v>159.41999999999999</v>
      </c>
      <c r="M2523" s="19">
        <f>Table1[[#This Row],[Unit_Selling Price]]-Table1[[#This Row],[Unit_Cost]]</f>
        <v>95.86</v>
      </c>
      <c r="N2523" s="19">
        <f>Table1[[#This Row],[Quantity]]*Table1[[#This Row],[unit_per Profit]]</f>
        <v>59049.760000000002</v>
      </c>
    </row>
    <row r="2524" spans="1:14" x14ac:dyDescent="0.2">
      <c r="A2524" s="10" t="s">
        <v>40</v>
      </c>
      <c r="B2524" s="10" t="s">
        <v>221</v>
      </c>
      <c r="C2524" s="10" t="s">
        <v>51</v>
      </c>
      <c r="D2524" s="10" t="s">
        <v>23</v>
      </c>
      <c r="E2524" s="10" t="s">
        <v>35</v>
      </c>
      <c r="F2524" s="11">
        <v>41245</v>
      </c>
      <c r="G2524" s="10">
        <v>2012</v>
      </c>
      <c r="H2524" s="10">
        <v>128448903</v>
      </c>
      <c r="I2524" s="17" t="s">
        <v>1603</v>
      </c>
      <c r="J2524" s="18">
        <v>9740</v>
      </c>
      <c r="K2524" s="19">
        <v>437.2</v>
      </c>
      <c r="L2524" s="19">
        <v>263.33</v>
      </c>
      <c r="M2524" s="19">
        <f>Table1[[#This Row],[Unit_Selling Price]]-Table1[[#This Row],[Unit_Cost]]</f>
        <v>173.87</v>
      </c>
      <c r="N2524" s="19">
        <f>Table1[[#This Row],[Quantity]]*Table1[[#This Row],[unit_per Profit]]</f>
        <v>1693493.8</v>
      </c>
    </row>
    <row r="2525" spans="1:14" x14ac:dyDescent="0.2">
      <c r="A2525" s="10" t="s">
        <v>278</v>
      </c>
      <c r="B2525" s="10" t="s">
        <v>226</v>
      </c>
      <c r="C2525" s="10" t="s">
        <v>42</v>
      </c>
      <c r="D2525" s="10" t="s">
        <v>27</v>
      </c>
      <c r="E2525" s="10" t="s">
        <v>24</v>
      </c>
      <c r="F2525" s="11" t="s">
        <v>1308</v>
      </c>
      <c r="G2525" s="10">
        <v>2011</v>
      </c>
      <c r="H2525" s="10">
        <v>549919211</v>
      </c>
      <c r="I2525" s="17">
        <v>40612</v>
      </c>
      <c r="J2525" s="18">
        <v>2170</v>
      </c>
      <c r="K2525" s="19">
        <v>109.28</v>
      </c>
      <c r="L2525" s="19">
        <v>35.840000000000003</v>
      </c>
      <c r="M2525" s="19">
        <f>Table1[[#This Row],[Unit_Selling Price]]-Table1[[#This Row],[Unit_Cost]]</f>
        <v>73.44</v>
      </c>
      <c r="N2525" s="19">
        <f>Table1[[#This Row],[Quantity]]*Table1[[#This Row],[unit_per Profit]]</f>
        <v>159364.79999999999</v>
      </c>
    </row>
    <row r="2526" spans="1:14" x14ac:dyDescent="0.2">
      <c r="A2526" s="10" t="s">
        <v>32</v>
      </c>
      <c r="B2526" s="10" t="s">
        <v>33</v>
      </c>
      <c r="C2526" s="10" t="s">
        <v>65</v>
      </c>
      <c r="D2526" s="10" t="s">
        <v>23</v>
      </c>
      <c r="E2526" s="10" t="s">
        <v>35</v>
      </c>
      <c r="F2526" s="11" t="s">
        <v>809</v>
      </c>
      <c r="G2526" s="10">
        <v>2011</v>
      </c>
      <c r="H2526" s="10">
        <v>640440118</v>
      </c>
      <c r="I2526" s="17">
        <v>40733</v>
      </c>
      <c r="J2526" s="18">
        <v>9318</v>
      </c>
      <c r="K2526" s="19">
        <v>9.33</v>
      </c>
      <c r="L2526" s="19">
        <v>6.92</v>
      </c>
      <c r="M2526" s="19">
        <f>Table1[[#This Row],[Unit_Selling Price]]-Table1[[#This Row],[Unit_Cost]]</f>
        <v>2.41</v>
      </c>
      <c r="N2526" s="19">
        <f>Table1[[#This Row],[Quantity]]*Table1[[#This Row],[unit_per Profit]]</f>
        <v>22456.38</v>
      </c>
    </row>
    <row r="2527" spans="1:14" x14ac:dyDescent="0.2">
      <c r="A2527" s="10" t="s">
        <v>29</v>
      </c>
      <c r="B2527" s="10" t="s">
        <v>69</v>
      </c>
      <c r="C2527" s="10" t="s">
        <v>39</v>
      </c>
      <c r="D2527" s="10" t="s">
        <v>27</v>
      </c>
      <c r="E2527" s="10" t="s">
        <v>28</v>
      </c>
      <c r="F2527" s="11" t="s">
        <v>1664</v>
      </c>
      <c r="G2527" s="10">
        <v>2013</v>
      </c>
      <c r="H2527" s="10">
        <v>284435451</v>
      </c>
      <c r="I2527" s="17" t="s">
        <v>1664</v>
      </c>
      <c r="J2527" s="18">
        <v>9625</v>
      </c>
      <c r="K2527" s="19">
        <v>81.73</v>
      </c>
      <c r="L2527" s="19">
        <v>56.67</v>
      </c>
      <c r="M2527" s="19">
        <f>Table1[[#This Row],[Unit_Selling Price]]-Table1[[#This Row],[Unit_Cost]]</f>
        <v>25.06</v>
      </c>
      <c r="N2527" s="19">
        <f>Table1[[#This Row],[Quantity]]*Table1[[#This Row],[unit_per Profit]]</f>
        <v>241202.5</v>
      </c>
    </row>
    <row r="2528" spans="1:14" x14ac:dyDescent="0.2">
      <c r="A2528" s="10" t="s">
        <v>46</v>
      </c>
      <c r="B2528" s="10" t="s">
        <v>172</v>
      </c>
      <c r="C2528" s="10" t="s">
        <v>22</v>
      </c>
      <c r="D2528" s="10" t="s">
        <v>23</v>
      </c>
      <c r="E2528" s="10" t="s">
        <v>28</v>
      </c>
      <c r="F2528" s="11">
        <v>41065</v>
      </c>
      <c r="G2528" s="10">
        <v>2012</v>
      </c>
      <c r="H2528" s="10">
        <v>786641538</v>
      </c>
      <c r="I2528" s="17">
        <v>40914</v>
      </c>
      <c r="J2528" s="18">
        <v>3567</v>
      </c>
      <c r="K2528" s="19">
        <v>255.28</v>
      </c>
      <c r="L2528" s="19">
        <v>159.41999999999999</v>
      </c>
      <c r="M2528" s="19">
        <f>Table1[[#This Row],[Unit_Selling Price]]-Table1[[#This Row],[Unit_Cost]]</f>
        <v>95.86</v>
      </c>
      <c r="N2528" s="19">
        <f>Table1[[#This Row],[Quantity]]*Table1[[#This Row],[unit_per Profit]]</f>
        <v>341932.62</v>
      </c>
    </row>
    <row r="2529" spans="1:14" x14ac:dyDescent="0.2">
      <c r="A2529" s="10" t="s">
        <v>37</v>
      </c>
      <c r="B2529" s="10" t="s">
        <v>155</v>
      </c>
      <c r="C2529" s="10" t="s">
        <v>34</v>
      </c>
      <c r="D2529" s="10" t="s">
        <v>27</v>
      </c>
      <c r="E2529" s="10" t="s">
        <v>43</v>
      </c>
      <c r="F2529" s="11" t="s">
        <v>452</v>
      </c>
      <c r="G2529" s="10">
        <v>2015</v>
      </c>
      <c r="H2529" s="10">
        <v>822107207</v>
      </c>
      <c r="I2529" s="17" t="s">
        <v>791</v>
      </c>
      <c r="J2529" s="18">
        <v>8647</v>
      </c>
      <c r="K2529" s="19">
        <v>205.7</v>
      </c>
      <c r="L2529" s="19">
        <v>117.11</v>
      </c>
      <c r="M2529" s="19">
        <f>Table1[[#This Row],[Unit_Selling Price]]-Table1[[#This Row],[Unit_Cost]]</f>
        <v>88.59</v>
      </c>
      <c r="N2529" s="19">
        <f>Table1[[#This Row],[Quantity]]*Table1[[#This Row],[unit_per Profit]]</f>
        <v>766037.73</v>
      </c>
    </row>
    <row r="2530" spans="1:14" x14ac:dyDescent="0.2">
      <c r="A2530" s="10" t="s">
        <v>37</v>
      </c>
      <c r="B2530" s="10" t="s">
        <v>50</v>
      </c>
      <c r="C2530" s="10" t="s">
        <v>34</v>
      </c>
      <c r="D2530" s="10" t="s">
        <v>27</v>
      </c>
      <c r="E2530" s="10" t="s">
        <v>43</v>
      </c>
      <c r="F2530" s="11" t="s">
        <v>1578</v>
      </c>
      <c r="G2530" s="10">
        <v>2016</v>
      </c>
      <c r="H2530" s="10">
        <v>486193788</v>
      </c>
      <c r="I2530" s="17" t="s">
        <v>1578</v>
      </c>
      <c r="J2530" s="18">
        <v>4401</v>
      </c>
      <c r="K2530" s="19">
        <v>205.7</v>
      </c>
      <c r="L2530" s="19">
        <v>117.11</v>
      </c>
      <c r="M2530" s="19">
        <f>Table1[[#This Row],[Unit_Selling Price]]-Table1[[#This Row],[Unit_Cost]]</f>
        <v>88.59</v>
      </c>
      <c r="N2530" s="19">
        <f>Table1[[#This Row],[Quantity]]*Table1[[#This Row],[unit_per Profit]]</f>
        <v>389884.59</v>
      </c>
    </row>
    <row r="2531" spans="1:14" x14ac:dyDescent="0.2">
      <c r="A2531" s="10" t="s">
        <v>29</v>
      </c>
      <c r="B2531" s="10" t="s">
        <v>86</v>
      </c>
      <c r="C2531" s="10" t="s">
        <v>56</v>
      </c>
      <c r="D2531" s="10" t="s">
        <v>23</v>
      </c>
      <c r="E2531" s="10" t="s">
        <v>43</v>
      </c>
      <c r="F2531" s="11" t="s">
        <v>591</v>
      </c>
      <c r="G2531" s="10">
        <v>2014</v>
      </c>
      <c r="H2531" s="10">
        <v>844575107</v>
      </c>
      <c r="I2531" s="17" t="s">
        <v>819</v>
      </c>
      <c r="J2531" s="18">
        <v>7397</v>
      </c>
      <c r="K2531" s="19">
        <v>421.89</v>
      </c>
      <c r="L2531" s="19">
        <v>364.69</v>
      </c>
      <c r="M2531" s="19">
        <f>Table1[[#This Row],[Unit_Selling Price]]-Table1[[#This Row],[Unit_Cost]]</f>
        <v>57.2</v>
      </c>
      <c r="N2531" s="19">
        <f>Table1[[#This Row],[Quantity]]*Table1[[#This Row],[unit_per Profit]]</f>
        <v>423108.4</v>
      </c>
    </row>
    <row r="2532" spans="1:14" x14ac:dyDescent="0.2">
      <c r="A2532" s="10" t="s">
        <v>32</v>
      </c>
      <c r="B2532" s="10" t="s">
        <v>87</v>
      </c>
      <c r="C2532" s="10" t="s">
        <v>49</v>
      </c>
      <c r="D2532" s="10" t="s">
        <v>23</v>
      </c>
      <c r="E2532" s="10" t="s">
        <v>24</v>
      </c>
      <c r="F2532" s="11" t="s">
        <v>707</v>
      </c>
      <c r="G2532" s="10">
        <v>2015</v>
      </c>
      <c r="H2532" s="10">
        <v>783237493</v>
      </c>
      <c r="I2532" s="17">
        <v>42187</v>
      </c>
      <c r="J2532" s="18">
        <v>6234</v>
      </c>
      <c r="K2532" s="19">
        <v>651.21</v>
      </c>
      <c r="L2532" s="19">
        <v>524.96</v>
      </c>
      <c r="M2532" s="19">
        <f>Table1[[#This Row],[Unit_Selling Price]]-Table1[[#This Row],[Unit_Cost]]</f>
        <v>126.25</v>
      </c>
      <c r="N2532" s="19">
        <f>Table1[[#This Row],[Quantity]]*Table1[[#This Row],[unit_per Profit]]</f>
        <v>787042.5</v>
      </c>
    </row>
    <row r="2533" spans="1:14" x14ac:dyDescent="0.2">
      <c r="A2533" s="10" t="s">
        <v>29</v>
      </c>
      <c r="B2533" s="10" t="s">
        <v>104</v>
      </c>
      <c r="C2533" s="10" t="s">
        <v>22</v>
      </c>
      <c r="D2533" s="10" t="s">
        <v>27</v>
      </c>
      <c r="E2533" s="10" t="s">
        <v>35</v>
      </c>
      <c r="F2533" s="11" t="s">
        <v>666</v>
      </c>
      <c r="G2533" s="10">
        <v>2015</v>
      </c>
      <c r="H2533" s="10">
        <v>158479773</v>
      </c>
      <c r="I2533" s="17" t="s">
        <v>1665</v>
      </c>
      <c r="J2533" s="18">
        <v>6542</v>
      </c>
      <c r="K2533" s="19">
        <v>255.28</v>
      </c>
      <c r="L2533" s="19">
        <v>159.41999999999999</v>
      </c>
      <c r="M2533" s="19">
        <f>Table1[[#This Row],[Unit_Selling Price]]-Table1[[#This Row],[Unit_Cost]]</f>
        <v>95.86</v>
      </c>
      <c r="N2533" s="19">
        <f>Table1[[#This Row],[Quantity]]*Table1[[#This Row],[unit_per Profit]]</f>
        <v>627116.12</v>
      </c>
    </row>
    <row r="2534" spans="1:14" x14ac:dyDescent="0.2">
      <c r="A2534" s="10" t="s">
        <v>37</v>
      </c>
      <c r="B2534" s="10" t="s">
        <v>38</v>
      </c>
      <c r="C2534" s="10" t="s">
        <v>51</v>
      </c>
      <c r="D2534" s="10" t="s">
        <v>23</v>
      </c>
      <c r="E2534" s="10" t="s">
        <v>43</v>
      </c>
      <c r="F2534" s="11">
        <v>41488</v>
      </c>
      <c r="G2534" s="10">
        <v>2013</v>
      </c>
      <c r="H2534" s="10">
        <v>246913278</v>
      </c>
      <c r="I2534" s="17" t="s">
        <v>1253</v>
      </c>
      <c r="J2534" s="18">
        <v>5981</v>
      </c>
      <c r="K2534" s="19">
        <v>437.2</v>
      </c>
      <c r="L2534" s="19">
        <v>263.33</v>
      </c>
      <c r="M2534" s="19">
        <f>Table1[[#This Row],[Unit_Selling Price]]-Table1[[#This Row],[Unit_Cost]]</f>
        <v>173.87</v>
      </c>
      <c r="N2534" s="19">
        <f>Table1[[#This Row],[Quantity]]*Table1[[#This Row],[unit_per Profit]]</f>
        <v>1039916.47</v>
      </c>
    </row>
    <row r="2535" spans="1:14" x14ac:dyDescent="0.2">
      <c r="A2535" s="10" t="s">
        <v>59</v>
      </c>
      <c r="B2535" s="10" t="s">
        <v>60</v>
      </c>
      <c r="C2535" s="10" t="s">
        <v>51</v>
      </c>
      <c r="D2535" s="10" t="s">
        <v>23</v>
      </c>
      <c r="E2535" s="10" t="s">
        <v>43</v>
      </c>
      <c r="F2535" s="11">
        <v>40461</v>
      </c>
      <c r="G2535" s="10">
        <v>2010</v>
      </c>
      <c r="H2535" s="10">
        <v>595461833</v>
      </c>
      <c r="I2535" s="17" t="s">
        <v>1474</v>
      </c>
      <c r="J2535" s="18">
        <v>9244</v>
      </c>
      <c r="K2535" s="19">
        <v>437.2</v>
      </c>
      <c r="L2535" s="19">
        <v>263.33</v>
      </c>
      <c r="M2535" s="19">
        <f>Table1[[#This Row],[Unit_Selling Price]]-Table1[[#This Row],[Unit_Cost]]</f>
        <v>173.87</v>
      </c>
      <c r="N2535" s="19">
        <f>Table1[[#This Row],[Quantity]]*Table1[[#This Row],[unit_per Profit]]</f>
        <v>1607254.28</v>
      </c>
    </row>
    <row r="2536" spans="1:14" x14ac:dyDescent="0.2">
      <c r="A2536" s="10" t="s">
        <v>59</v>
      </c>
      <c r="B2536" s="10" t="s">
        <v>148</v>
      </c>
      <c r="C2536" s="10" t="s">
        <v>85</v>
      </c>
      <c r="D2536" s="10" t="s">
        <v>27</v>
      </c>
      <c r="E2536" s="10" t="s">
        <v>28</v>
      </c>
      <c r="F2536" s="11" t="s">
        <v>656</v>
      </c>
      <c r="G2536" s="10">
        <v>2011</v>
      </c>
      <c r="H2536" s="10">
        <v>371361768</v>
      </c>
      <c r="I2536" s="17" t="s">
        <v>792</v>
      </c>
      <c r="J2536" s="18">
        <v>3054</v>
      </c>
      <c r="K2536" s="19">
        <v>668.27</v>
      </c>
      <c r="L2536" s="19">
        <v>502.54</v>
      </c>
      <c r="M2536" s="19">
        <f>Table1[[#This Row],[Unit_Selling Price]]-Table1[[#This Row],[Unit_Cost]]</f>
        <v>165.73</v>
      </c>
      <c r="N2536" s="19">
        <f>Table1[[#This Row],[Quantity]]*Table1[[#This Row],[unit_per Profit]]</f>
        <v>506139.42</v>
      </c>
    </row>
    <row r="2537" spans="1:14" x14ac:dyDescent="0.2">
      <c r="A2537" s="10" t="s">
        <v>46</v>
      </c>
      <c r="B2537" s="10" t="s">
        <v>176</v>
      </c>
      <c r="C2537" s="10" t="s">
        <v>39</v>
      </c>
      <c r="D2537" s="10" t="s">
        <v>27</v>
      </c>
      <c r="E2537" s="10" t="s">
        <v>24</v>
      </c>
      <c r="F2537" s="11">
        <v>40483</v>
      </c>
      <c r="G2537" s="10">
        <v>2010</v>
      </c>
      <c r="H2537" s="10">
        <v>612161910</v>
      </c>
      <c r="I2537" s="17" t="s">
        <v>847</v>
      </c>
      <c r="J2537" s="18">
        <v>1168</v>
      </c>
      <c r="K2537" s="19">
        <v>81.73</v>
      </c>
      <c r="L2537" s="19">
        <v>56.67</v>
      </c>
      <c r="M2537" s="19">
        <f>Table1[[#This Row],[Unit_Selling Price]]-Table1[[#This Row],[Unit_Cost]]</f>
        <v>25.06</v>
      </c>
      <c r="N2537" s="19">
        <f>Table1[[#This Row],[Quantity]]*Table1[[#This Row],[unit_per Profit]]</f>
        <v>29270.080000000002</v>
      </c>
    </row>
    <row r="2538" spans="1:14" x14ac:dyDescent="0.2">
      <c r="A2538" s="10" t="s">
        <v>29</v>
      </c>
      <c r="B2538" s="10" t="s">
        <v>131</v>
      </c>
      <c r="C2538" s="10" t="s">
        <v>85</v>
      </c>
      <c r="D2538" s="10" t="s">
        <v>23</v>
      </c>
      <c r="E2538" s="10" t="s">
        <v>35</v>
      </c>
      <c r="F2538" s="11">
        <v>41888</v>
      </c>
      <c r="G2538" s="10">
        <v>2014</v>
      </c>
      <c r="H2538" s="10">
        <v>175723588</v>
      </c>
      <c r="I2538" s="17" t="s">
        <v>995</v>
      </c>
      <c r="J2538" s="18">
        <v>9370</v>
      </c>
      <c r="K2538" s="19">
        <v>668.27</v>
      </c>
      <c r="L2538" s="19">
        <v>502.54</v>
      </c>
      <c r="M2538" s="19">
        <f>Table1[[#This Row],[Unit_Selling Price]]-Table1[[#This Row],[Unit_Cost]]</f>
        <v>165.73</v>
      </c>
      <c r="N2538" s="19">
        <f>Table1[[#This Row],[Quantity]]*Table1[[#This Row],[unit_per Profit]]</f>
        <v>1552890.1</v>
      </c>
    </row>
    <row r="2539" spans="1:14" x14ac:dyDescent="0.2">
      <c r="A2539" s="10" t="s">
        <v>29</v>
      </c>
      <c r="B2539" s="10" t="s">
        <v>100</v>
      </c>
      <c r="C2539" s="10" t="s">
        <v>85</v>
      </c>
      <c r="D2539" s="10" t="s">
        <v>23</v>
      </c>
      <c r="E2539" s="10" t="s">
        <v>28</v>
      </c>
      <c r="F2539" s="11">
        <v>42471</v>
      </c>
      <c r="G2539" s="10">
        <v>2016</v>
      </c>
      <c r="H2539" s="10">
        <v>690220630</v>
      </c>
      <c r="I2539" s="17" t="s">
        <v>1666</v>
      </c>
      <c r="J2539" s="18">
        <v>477</v>
      </c>
      <c r="K2539" s="19">
        <v>668.27</v>
      </c>
      <c r="L2539" s="19">
        <v>502.54</v>
      </c>
      <c r="M2539" s="19">
        <f>Table1[[#This Row],[Unit_Selling Price]]-Table1[[#This Row],[Unit_Cost]]</f>
        <v>165.73</v>
      </c>
      <c r="N2539" s="19">
        <f>Table1[[#This Row],[Quantity]]*Table1[[#This Row],[unit_per Profit]]</f>
        <v>79053.210000000006</v>
      </c>
    </row>
    <row r="2540" spans="1:14" x14ac:dyDescent="0.2">
      <c r="A2540" s="10" t="s">
        <v>29</v>
      </c>
      <c r="B2540" s="10" t="s">
        <v>184</v>
      </c>
      <c r="C2540" s="10" t="s">
        <v>31</v>
      </c>
      <c r="D2540" s="10" t="s">
        <v>27</v>
      </c>
      <c r="E2540" s="10" t="s">
        <v>24</v>
      </c>
      <c r="F2540" s="11" t="s">
        <v>1298</v>
      </c>
      <c r="G2540" s="10">
        <v>2017</v>
      </c>
      <c r="H2540" s="10">
        <v>704139363</v>
      </c>
      <c r="I2540" s="17" t="s">
        <v>1468</v>
      </c>
      <c r="J2540" s="18">
        <v>9340</v>
      </c>
      <c r="K2540" s="19">
        <v>47.45</v>
      </c>
      <c r="L2540" s="19">
        <v>31.79</v>
      </c>
      <c r="M2540" s="19">
        <f>Table1[[#This Row],[Unit_Selling Price]]-Table1[[#This Row],[Unit_Cost]]</f>
        <v>15.66</v>
      </c>
      <c r="N2540" s="19">
        <f>Table1[[#This Row],[Quantity]]*Table1[[#This Row],[unit_per Profit]]</f>
        <v>146264.4</v>
      </c>
    </row>
    <row r="2541" spans="1:14" x14ac:dyDescent="0.2">
      <c r="A2541" s="10" t="s">
        <v>29</v>
      </c>
      <c r="B2541" s="10" t="s">
        <v>187</v>
      </c>
      <c r="C2541" s="10" t="s">
        <v>65</v>
      </c>
      <c r="D2541" s="10" t="s">
        <v>23</v>
      </c>
      <c r="E2541" s="10" t="s">
        <v>43</v>
      </c>
      <c r="F2541" s="11">
        <v>41672</v>
      </c>
      <c r="G2541" s="10">
        <v>2014</v>
      </c>
      <c r="H2541" s="10">
        <v>636278617</v>
      </c>
      <c r="I2541" s="17" t="s">
        <v>802</v>
      </c>
      <c r="J2541" s="18">
        <v>7837</v>
      </c>
      <c r="K2541" s="19">
        <v>9.33</v>
      </c>
      <c r="L2541" s="19">
        <v>6.92</v>
      </c>
      <c r="M2541" s="19">
        <f>Table1[[#This Row],[Unit_Selling Price]]-Table1[[#This Row],[Unit_Cost]]</f>
        <v>2.41</v>
      </c>
      <c r="N2541" s="19">
        <f>Table1[[#This Row],[Quantity]]*Table1[[#This Row],[unit_per Profit]]</f>
        <v>18887.169999999998</v>
      </c>
    </row>
    <row r="2542" spans="1:14" x14ac:dyDescent="0.2">
      <c r="A2542" s="10" t="s">
        <v>29</v>
      </c>
      <c r="B2542" s="10" t="s">
        <v>213</v>
      </c>
      <c r="C2542" s="10" t="s">
        <v>26</v>
      </c>
      <c r="D2542" s="10" t="s">
        <v>23</v>
      </c>
      <c r="E2542" s="10" t="s">
        <v>35</v>
      </c>
      <c r="F2542" s="11">
        <v>41161</v>
      </c>
      <c r="G2542" s="10">
        <v>2012</v>
      </c>
      <c r="H2542" s="10">
        <v>525749719</v>
      </c>
      <c r="I2542" s="17" t="s">
        <v>399</v>
      </c>
      <c r="J2542" s="18">
        <v>9880</v>
      </c>
      <c r="K2542" s="19">
        <v>152.58000000000001</v>
      </c>
      <c r="L2542" s="19">
        <v>97.44</v>
      </c>
      <c r="M2542" s="19">
        <f>Table1[[#This Row],[Unit_Selling Price]]-Table1[[#This Row],[Unit_Cost]]</f>
        <v>55.14</v>
      </c>
      <c r="N2542" s="19">
        <f>Table1[[#This Row],[Quantity]]*Table1[[#This Row],[unit_per Profit]]</f>
        <v>544783.19999999995</v>
      </c>
    </row>
    <row r="2543" spans="1:14" x14ac:dyDescent="0.2">
      <c r="A2543" s="10" t="s">
        <v>29</v>
      </c>
      <c r="B2543" s="10" t="s">
        <v>223</v>
      </c>
      <c r="C2543" s="10" t="s">
        <v>65</v>
      </c>
      <c r="D2543" s="10" t="s">
        <v>23</v>
      </c>
      <c r="E2543" s="10" t="s">
        <v>43</v>
      </c>
      <c r="F2543" s="11" t="s">
        <v>441</v>
      </c>
      <c r="G2543" s="10">
        <v>2016</v>
      </c>
      <c r="H2543" s="10">
        <v>481976497</v>
      </c>
      <c r="I2543" s="17">
        <v>42441</v>
      </c>
      <c r="J2543" s="18">
        <v>6411</v>
      </c>
      <c r="K2543" s="19">
        <v>9.33</v>
      </c>
      <c r="L2543" s="19">
        <v>6.92</v>
      </c>
      <c r="M2543" s="19">
        <f>Table1[[#This Row],[Unit_Selling Price]]-Table1[[#This Row],[Unit_Cost]]</f>
        <v>2.41</v>
      </c>
      <c r="N2543" s="19">
        <f>Table1[[#This Row],[Quantity]]*Table1[[#This Row],[unit_per Profit]]</f>
        <v>15450.51</v>
      </c>
    </row>
    <row r="2544" spans="1:14" x14ac:dyDescent="0.2">
      <c r="A2544" s="10" t="s">
        <v>32</v>
      </c>
      <c r="B2544" s="10" t="s">
        <v>189</v>
      </c>
      <c r="C2544" s="10" t="s">
        <v>56</v>
      </c>
      <c r="D2544" s="10" t="s">
        <v>27</v>
      </c>
      <c r="E2544" s="10" t="s">
        <v>28</v>
      </c>
      <c r="F2544" s="11" t="s">
        <v>455</v>
      </c>
      <c r="G2544" s="10">
        <v>2015</v>
      </c>
      <c r="H2544" s="10">
        <v>234695279</v>
      </c>
      <c r="I2544" s="17">
        <v>42614</v>
      </c>
      <c r="J2544" s="18">
        <v>403</v>
      </c>
      <c r="K2544" s="19">
        <v>421.89</v>
      </c>
      <c r="L2544" s="19">
        <v>364.69</v>
      </c>
      <c r="M2544" s="19">
        <f>Table1[[#This Row],[Unit_Selling Price]]-Table1[[#This Row],[Unit_Cost]]</f>
        <v>57.2</v>
      </c>
      <c r="N2544" s="19">
        <f>Table1[[#This Row],[Quantity]]*Table1[[#This Row],[unit_per Profit]]</f>
        <v>23051.599999999999</v>
      </c>
    </row>
    <row r="2545" spans="1:14" x14ac:dyDescent="0.2">
      <c r="A2545" s="10" t="s">
        <v>46</v>
      </c>
      <c r="B2545" s="10" t="s">
        <v>219</v>
      </c>
      <c r="C2545" s="10" t="s">
        <v>34</v>
      </c>
      <c r="D2545" s="10" t="s">
        <v>23</v>
      </c>
      <c r="E2545" s="10" t="s">
        <v>24</v>
      </c>
      <c r="F2545" s="11" t="s">
        <v>1667</v>
      </c>
      <c r="G2545" s="10">
        <v>2011</v>
      </c>
      <c r="H2545" s="10">
        <v>483954894</v>
      </c>
      <c r="I2545" s="17" t="s">
        <v>1573</v>
      </c>
      <c r="J2545" s="18">
        <v>1863</v>
      </c>
      <c r="K2545" s="19">
        <v>205.7</v>
      </c>
      <c r="L2545" s="19">
        <v>117.11</v>
      </c>
      <c r="M2545" s="19">
        <f>Table1[[#This Row],[Unit_Selling Price]]-Table1[[#This Row],[Unit_Cost]]</f>
        <v>88.59</v>
      </c>
      <c r="N2545" s="19">
        <f>Table1[[#This Row],[Quantity]]*Table1[[#This Row],[unit_per Profit]]</f>
        <v>165043.17000000001</v>
      </c>
    </row>
    <row r="2546" spans="1:14" x14ac:dyDescent="0.2">
      <c r="A2546" s="10" t="s">
        <v>37</v>
      </c>
      <c r="B2546" s="10" t="s">
        <v>55</v>
      </c>
      <c r="C2546" s="10" t="s">
        <v>31</v>
      </c>
      <c r="D2546" s="10" t="s">
        <v>23</v>
      </c>
      <c r="E2546" s="10" t="s">
        <v>43</v>
      </c>
      <c r="F2546" s="11" t="s">
        <v>1314</v>
      </c>
      <c r="G2546" s="10">
        <v>2014</v>
      </c>
      <c r="H2546" s="10">
        <v>650116670</v>
      </c>
      <c r="I2546" s="17" t="s">
        <v>1249</v>
      </c>
      <c r="J2546" s="18">
        <v>2824</v>
      </c>
      <c r="K2546" s="19">
        <v>47.45</v>
      </c>
      <c r="L2546" s="19">
        <v>31.79</v>
      </c>
      <c r="M2546" s="19">
        <f>Table1[[#This Row],[Unit_Selling Price]]-Table1[[#This Row],[Unit_Cost]]</f>
        <v>15.66</v>
      </c>
      <c r="N2546" s="19">
        <f>Table1[[#This Row],[Quantity]]*Table1[[#This Row],[unit_per Profit]]</f>
        <v>44223.839999999997</v>
      </c>
    </row>
    <row r="2547" spans="1:14" x14ac:dyDescent="0.2">
      <c r="A2547" s="10" t="s">
        <v>32</v>
      </c>
      <c r="B2547" s="10" t="s">
        <v>127</v>
      </c>
      <c r="C2547" s="10" t="s">
        <v>34</v>
      </c>
      <c r="D2547" s="10" t="s">
        <v>27</v>
      </c>
      <c r="E2547" s="10" t="s">
        <v>24</v>
      </c>
      <c r="F2547" s="11" t="s">
        <v>1668</v>
      </c>
      <c r="G2547" s="10">
        <v>2017</v>
      </c>
      <c r="H2547" s="10">
        <v>223854434</v>
      </c>
      <c r="I2547" s="17" t="s">
        <v>698</v>
      </c>
      <c r="J2547" s="18">
        <v>2356</v>
      </c>
      <c r="K2547" s="19">
        <v>205.7</v>
      </c>
      <c r="L2547" s="19">
        <v>117.11</v>
      </c>
      <c r="M2547" s="19">
        <f>Table1[[#This Row],[Unit_Selling Price]]-Table1[[#This Row],[Unit_Cost]]</f>
        <v>88.59</v>
      </c>
      <c r="N2547" s="19">
        <f>Table1[[#This Row],[Quantity]]*Table1[[#This Row],[unit_per Profit]]</f>
        <v>208718.04</v>
      </c>
    </row>
    <row r="2548" spans="1:14" x14ac:dyDescent="0.2">
      <c r="A2548" s="10" t="s">
        <v>32</v>
      </c>
      <c r="B2548" s="10" t="s">
        <v>210</v>
      </c>
      <c r="C2548" s="10" t="s">
        <v>39</v>
      </c>
      <c r="D2548" s="10" t="s">
        <v>27</v>
      </c>
      <c r="E2548" s="10" t="s">
        <v>24</v>
      </c>
      <c r="F2548" s="11" t="s">
        <v>1607</v>
      </c>
      <c r="G2548" s="10">
        <v>2013</v>
      </c>
      <c r="H2548" s="10">
        <v>116154515</v>
      </c>
      <c r="I2548" s="17" t="s">
        <v>629</v>
      </c>
      <c r="J2548" s="18">
        <v>1557</v>
      </c>
      <c r="K2548" s="19">
        <v>81.73</v>
      </c>
      <c r="L2548" s="19">
        <v>56.67</v>
      </c>
      <c r="M2548" s="19">
        <f>Table1[[#This Row],[Unit_Selling Price]]-Table1[[#This Row],[Unit_Cost]]</f>
        <v>25.06</v>
      </c>
      <c r="N2548" s="19">
        <f>Table1[[#This Row],[Quantity]]*Table1[[#This Row],[unit_per Profit]]</f>
        <v>39018.42</v>
      </c>
    </row>
    <row r="2549" spans="1:14" x14ac:dyDescent="0.2">
      <c r="A2549" s="10" t="s">
        <v>278</v>
      </c>
      <c r="B2549" s="10" t="s">
        <v>226</v>
      </c>
      <c r="C2549" s="10" t="s">
        <v>77</v>
      </c>
      <c r="D2549" s="10" t="s">
        <v>23</v>
      </c>
      <c r="E2549" s="10" t="s">
        <v>35</v>
      </c>
      <c r="F2549" s="11" t="s">
        <v>667</v>
      </c>
      <c r="G2549" s="10">
        <v>2017</v>
      </c>
      <c r="H2549" s="10">
        <v>408315742</v>
      </c>
      <c r="I2549" s="17" t="s">
        <v>872</v>
      </c>
      <c r="J2549" s="18">
        <v>8556</v>
      </c>
      <c r="K2549" s="19">
        <v>154.06</v>
      </c>
      <c r="L2549" s="19">
        <v>90.93</v>
      </c>
      <c r="M2549" s="19">
        <f>Table1[[#This Row],[Unit_Selling Price]]-Table1[[#This Row],[Unit_Cost]]</f>
        <v>63.13</v>
      </c>
      <c r="N2549" s="19">
        <f>Table1[[#This Row],[Quantity]]*Table1[[#This Row],[unit_per Profit]]</f>
        <v>540140.28</v>
      </c>
    </row>
    <row r="2550" spans="1:14" x14ac:dyDescent="0.2">
      <c r="A2550" s="10" t="s">
        <v>278</v>
      </c>
      <c r="B2550" s="10" t="s">
        <v>268</v>
      </c>
      <c r="C2550" s="10" t="s">
        <v>22</v>
      </c>
      <c r="D2550" s="10" t="s">
        <v>23</v>
      </c>
      <c r="E2550" s="10" t="s">
        <v>24</v>
      </c>
      <c r="F2550" s="11">
        <v>41247</v>
      </c>
      <c r="G2550" s="10">
        <v>2012</v>
      </c>
      <c r="H2550" s="10">
        <v>801949441</v>
      </c>
      <c r="I2550" s="17">
        <v>41095</v>
      </c>
      <c r="J2550" s="18">
        <v>3516</v>
      </c>
      <c r="K2550" s="19">
        <v>255.28</v>
      </c>
      <c r="L2550" s="19">
        <v>159.41999999999999</v>
      </c>
      <c r="M2550" s="19">
        <f>Table1[[#This Row],[Unit_Selling Price]]-Table1[[#This Row],[Unit_Cost]]</f>
        <v>95.86</v>
      </c>
      <c r="N2550" s="19">
        <f>Table1[[#This Row],[Quantity]]*Table1[[#This Row],[unit_per Profit]]</f>
        <v>337043.76</v>
      </c>
    </row>
    <row r="2551" spans="1:14" x14ac:dyDescent="0.2">
      <c r="A2551" s="10" t="s">
        <v>29</v>
      </c>
      <c r="B2551" s="10" t="s">
        <v>89</v>
      </c>
      <c r="C2551" s="10" t="s">
        <v>56</v>
      </c>
      <c r="D2551" s="10" t="s">
        <v>23</v>
      </c>
      <c r="E2551" s="10" t="s">
        <v>43</v>
      </c>
      <c r="F2551" s="11" t="s">
        <v>341</v>
      </c>
      <c r="G2551" s="10">
        <v>2010</v>
      </c>
      <c r="H2551" s="10">
        <v>168979442</v>
      </c>
      <c r="I2551" s="17">
        <v>40463</v>
      </c>
      <c r="J2551" s="18">
        <v>3627</v>
      </c>
      <c r="K2551" s="19">
        <v>421.89</v>
      </c>
      <c r="L2551" s="19">
        <v>364.69</v>
      </c>
      <c r="M2551" s="19">
        <f>Table1[[#This Row],[Unit_Selling Price]]-Table1[[#This Row],[Unit_Cost]]</f>
        <v>57.2</v>
      </c>
      <c r="N2551" s="19">
        <f>Table1[[#This Row],[Quantity]]*Table1[[#This Row],[unit_per Profit]]</f>
        <v>207464.4</v>
      </c>
    </row>
    <row r="2552" spans="1:14" x14ac:dyDescent="0.2">
      <c r="A2552" s="10" t="s">
        <v>46</v>
      </c>
      <c r="B2552" s="10" t="s">
        <v>120</v>
      </c>
      <c r="C2552" s="10" t="s">
        <v>77</v>
      </c>
      <c r="D2552" s="10" t="s">
        <v>27</v>
      </c>
      <c r="E2552" s="10" t="s">
        <v>43</v>
      </c>
      <c r="F2552" s="11" t="s">
        <v>1669</v>
      </c>
      <c r="G2552" s="10">
        <v>2010</v>
      </c>
      <c r="H2552" s="10">
        <v>601642072</v>
      </c>
      <c r="I2552" s="17" t="s">
        <v>1670</v>
      </c>
      <c r="J2552" s="18">
        <v>8114</v>
      </c>
      <c r="K2552" s="19">
        <v>154.06</v>
      </c>
      <c r="L2552" s="19">
        <v>90.93</v>
      </c>
      <c r="M2552" s="19">
        <f>Table1[[#This Row],[Unit_Selling Price]]-Table1[[#This Row],[Unit_Cost]]</f>
        <v>63.13</v>
      </c>
      <c r="N2552" s="19">
        <f>Table1[[#This Row],[Quantity]]*Table1[[#This Row],[unit_per Profit]]</f>
        <v>512236.82</v>
      </c>
    </row>
    <row r="2553" spans="1:14" x14ac:dyDescent="0.2">
      <c r="A2553" s="10" t="s">
        <v>46</v>
      </c>
      <c r="B2553" s="10" t="s">
        <v>194</v>
      </c>
      <c r="C2553" s="10" t="s">
        <v>65</v>
      </c>
      <c r="D2553" s="10" t="s">
        <v>27</v>
      </c>
      <c r="E2553" s="10" t="s">
        <v>24</v>
      </c>
      <c r="F2553" s="11" t="s">
        <v>1557</v>
      </c>
      <c r="G2553" s="10">
        <v>2015</v>
      </c>
      <c r="H2553" s="10">
        <v>662486159</v>
      </c>
      <c r="I2553" s="17" t="s">
        <v>1108</v>
      </c>
      <c r="J2553" s="18">
        <v>3231</v>
      </c>
      <c r="K2553" s="19">
        <v>9.33</v>
      </c>
      <c r="L2553" s="19">
        <v>6.92</v>
      </c>
      <c r="M2553" s="19">
        <f>Table1[[#This Row],[Unit_Selling Price]]-Table1[[#This Row],[Unit_Cost]]</f>
        <v>2.41</v>
      </c>
      <c r="N2553" s="19">
        <f>Table1[[#This Row],[Quantity]]*Table1[[#This Row],[unit_per Profit]]</f>
        <v>7786.71</v>
      </c>
    </row>
    <row r="2554" spans="1:14" x14ac:dyDescent="0.2">
      <c r="A2554" s="10" t="s">
        <v>46</v>
      </c>
      <c r="B2554" s="10" t="s">
        <v>206</v>
      </c>
      <c r="C2554" s="10" t="s">
        <v>56</v>
      </c>
      <c r="D2554" s="10" t="s">
        <v>23</v>
      </c>
      <c r="E2554" s="10" t="s">
        <v>43</v>
      </c>
      <c r="F2554" s="11" t="s">
        <v>1661</v>
      </c>
      <c r="G2554" s="10">
        <v>2012</v>
      </c>
      <c r="H2554" s="10">
        <v>334373033</v>
      </c>
      <c r="I2554" s="17" t="s">
        <v>1368</v>
      </c>
      <c r="J2554" s="18">
        <v>7266</v>
      </c>
      <c r="K2554" s="19">
        <v>421.89</v>
      </c>
      <c r="L2554" s="19">
        <v>364.69</v>
      </c>
      <c r="M2554" s="19">
        <f>Table1[[#This Row],[Unit_Selling Price]]-Table1[[#This Row],[Unit_Cost]]</f>
        <v>57.2</v>
      </c>
      <c r="N2554" s="19">
        <f>Table1[[#This Row],[Quantity]]*Table1[[#This Row],[unit_per Profit]]</f>
        <v>415615.2</v>
      </c>
    </row>
    <row r="2555" spans="1:14" x14ac:dyDescent="0.2">
      <c r="A2555" s="10" t="s">
        <v>29</v>
      </c>
      <c r="B2555" s="10" t="s">
        <v>165</v>
      </c>
      <c r="C2555" s="10" t="s">
        <v>85</v>
      </c>
      <c r="D2555" s="10" t="s">
        <v>23</v>
      </c>
      <c r="E2555" s="10" t="s">
        <v>35</v>
      </c>
      <c r="F2555" s="11" t="s">
        <v>497</v>
      </c>
      <c r="G2555" s="10">
        <v>2010</v>
      </c>
      <c r="H2555" s="10">
        <v>570476520</v>
      </c>
      <c r="I2555" s="17" t="s">
        <v>1584</v>
      </c>
      <c r="J2555" s="18">
        <v>5534</v>
      </c>
      <c r="K2555" s="19">
        <v>668.27</v>
      </c>
      <c r="L2555" s="19">
        <v>502.54</v>
      </c>
      <c r="M2555" s="19">
        <f>Table1[[#This Row],[Unit_Selling Price]]-Table1[[#This Row],[Unit_Cost]]</f>
        <v>165.73</v>
      </c>
      <c r="N2555" s="19">
        <f>Table1[[#This Row],[Quantity]]*Table1[[#This Row],[unit_per Profit]]</f>
        <v>917149.82</v>
      </c>
    </row>
    <row r="2556" spans="1:14" x14ac:dyDescent="0.2">
      <c r="A2556" s="10" t="s">
        <v>29</v>
      </c>
      <c r="B2556" s="10" t="s">
        <v>86</v>
      </c>
      <c r="C2556" s="10" t="s">
        <v>34</v>
      </c>
      <c r="D2556" s="10" t="s">
        <v>23</v>
      </c>
      <c r="E2556" s="10" t="s">
        <v>43</v>
      </c>
      <c r="F2556" s="11" t="s">
        <v>837</v>
      </c>
      <c r="G2556" s="10">
        <v>2013</v>
      </c>
      <c r="H2556" s="10">
        <v>144282948</v>
      </c>
      <c r="I2556" s="17">
        <v>41282</v>
      </c>
      <c r="J2556" s="18">
        <v>5386</v>
      </c>
      <c r="K2556" s="19">
        <v>205.7</v>
      </c>
      <c r="L2556" s="19">
        <v>117.11</v>
      </c>
      <c r="M2556" s="19">
        <f>Table1[[#This Row],[Unit_Selling Price]]-Table1[[#This Row],[Unit_Cost]]</f>
        <v>88.59</v>
      </c>
      <c r="N2556" s="19">
        <f>Table1[[#This Row],[Quantity]]*Table1[[#This Row],[unit_per Profit]]</f>
        <v>477145.74</v>
      </c>
    </row>
    <row r="2557" spans="1:14" x14ac:dyDescent="0.2">
      <c r="A2557" s="10" t="s">
        <v>37</v>
      </c>
      <c r="B2557" s="10" t="s">
        <v>183</v>
      </c>
      <c r="C2557" s="10" t="s">
        <v>22</v>
      </c>
      <c r="D2557" s="10" t="s">
        <v>27</v>
      </c>
      <c r="E2557" s="10" t="s">
        <v>28</v>
      </c>
      <c r="F2557" s="11">
        <v>40765</v>
      </c>
      <c r="G2557" s="10">
        <v>2011</v>
      </c>
      <c r="H2557" s="10">
        <v>599591147</v>
      </c>
      <c r="I2557" s="17" t="s">
        <v>1104</v>
      </c>
      <c r="J2557" s="18">
        <v>1200</v>
      </c>
      <c r="K2557" s="19">
        <v>255.28</v>
      </c>
      <c r="L2557" s="19">
        <v>159.41999999999999</v>
      </c>
      <c r="M2557" s="19">
        <f>Table1[[#This Row],[Unit_Selling Price]]-Table1[[#This Row],[Unit_Cost]]</f>
        <v>95.86</v>
      </c>
      <c r="N2557" s="19">
        <f>Table1[[#This Row],[Quantity]]*Table1[[#This Row],[unit_per Profit]]</f>
        <v>115032</v>
      </c>
    </row>
    <row r="2558" spans="1:14" x14ac:dyDescent="0.2">
      <c r="A2558" s="10" t="s">
        <v>37</v>
      </c>
      <c r="B2558" s="10" t="s">
        <v>67</v>
      </c>
      <c r="C2558" s="10" t="s">
        <v>56</v>
      </c>
      <c r="D2558" s="10" t="s">
        <v>27</v>
      </c>
      <c r="E2558" s="10" t="s">
        <v>35</v>
      </c>
      <c r="F2558" s="11">
        <v>41527</v>
      </c>
      <c r="G2558" s="10">
        <v>2013</v>
      </c>
      <c r="H2558" s="10">
        <v>400512444</v>
      </c>
      <c r="I2558" s="17" t="s">
        <v>918</v>
      </c>
      <c r="J2558" s="18">
        <v>9387</v>
      </c>
      <c r="K2558" s="19">
        <v>421.89</v>
      </c>
      <c r="L2558" s="19">
        <v>364.69</v>
      </c>
      <c r="M2558" s="19">
        <f>Table1[[#This Row],[Unit_Selling Price]]-Table1[[#This Row],[Unit_Cost]]</f>
        <v>57.2</v>
      </c>
      <c r="N2558" s="19">
        <f>Table1[[#This Row],[Quantity]]*Table1[[#This Row],[unit_per Profit]]</f>
        <v>536936.4</v>
      </c>
    </row>
    <row r="2559" spans="1:14" x14ac:dyDescent="0.2">
      <c r="A2559" s="10" t="s">
        <v>46</v>
      </c>
      <c r="B2559" s="10" t="s">
        <v>84</v>
      </c>
      <c r="C2559" s="10" t="s">
        <v>26</v>
      </c>
      <c r="D2559" s="10" t="s">
        <v>23</v>
      </c>
      <c r="E2559" s="10" t="s">
        <v>43</v>
      </c>
      <c r="F2559" s="11">
        <v>42860</v>
      </c>
      <c r="G2559" s="10">
        <v>2017</v>
      </c>
      <c r="H2559" s="10">
        <v>781470668</v>
      </c>
      <c r="I2559" s="17">
        <v>43013</v>
      </c>
      <c r="J2559" s="18">
        <v>3391</v>
      </c>
      <c r="K2559" s="19">
        <v>152.58000000000001</v>
      </c>
      <c r="L2559" s="19">
        <v>97.44</v>
      </c>
      <c r="M2559" s="19">
        <f>Table1[[#This Row],[Unit_Selling Price]]-Table1[[#This Row],[Unit_Cost]]</f>
        <v>55.14</v>
      </c>
      <c r="N2559" s="19">
        <f>Table1[[#This Row],[Quantity]]*Table1[[#This Row],[unit_per Profit]]</f>
        <v>186979.74</v>
      </c>
    </row>
    <row r="2560" spans="1:14" x14ac:dyDescent="0.2">
      <c r="A2560" s="10" t="s">
        <v>29</v>
      </c>
      <c r="B2560" s="10" t="s">
        <v>104</v>
      </c>
      <c r="C2560" s="10" t="s">
        <v>31</v>
      </c>
      <c r="D2560" s="10" t="s">
        <v>23</v>
      </c>
      <c r="E2560" s="10" t="s">
        <v>24</v>
      </c>
      <c r="F2560" s="11">
        <v>41557</v>
      </c>
      <c r="G2560" s="10">
        <v>2013</v>
      </c>
      <c r="H2560" s="10">
        <v>797202146</v>
      </c>
      <c r="I2560" s="17" t="s">
        <v>1507</v>
      </c>
      <c r="J2560" s="18">
        <v>8685</v>
      </c>
      <c r="K2560" s="19">
        <v>47.45</v>
      </c>
      <c r="L2560" s="19">
        <v>31.79</v>
      </c>
      <c r="M2560" s="19">
        <f>Table1[[#This Row],[Unit_Selling Price]]-Table1[[#This Row],[Unit_Cost]]</f>
        <v>15.66</v>
      </c>
      <c r="N2560" s="19">
        <f>Table1[[#This Row],[Quantity]]*Table1[[#This Row],[unit_per Profit]]</f>
        <v>136007.1</v>
      </c>
    </row>
    <row r="2561" spans="1:14" x14ac:dyDescent="0.2">
      <c r="A2561" s="10" t="s">
        <v>32</v>
      </c>
      <c r="B2561" s="10" t="s">
        <v>210</v>
      </c>
      <c r="C2561" s="10" t="s">
        <v>26</v>
      </c>
      <c r="D2561" s="10" t="s">
        <v>23</v>
      </c>
      <c r="E2561" s="10" t="s">
        <v>24</v>
      </c>
      <c r="F2561" s="11">
        <v>41917</v>
      </c>
      <c r="G2561" s="10">
        <v>2014</v>
      </c>
      <c r="H2561" s="10">
        <v>472755706</v>
      </c>
      <c r="I2561" s="17" t="s">
        <v>1009</v>
      </c>
      <c r="J2561" s="18">
        <v>7774</v>
      </c>
      <c r="K2561" s="19">
        <v>152.58000000000001</v>
      </c>
      <c r="L2561" s="19">
        <v>97.44</v>
      </c>
      <c r="M2561" s="19">
        <f>Table1[[#This Row],[Unit_Selling Price]]-Table1[[#This Row],[Unit_Cost]]</f>
        <v>55.14</v>
      </c>
      <c r="N2561" s="19">
        <f>Table1[[#This Row],[Quantity]]*Table1[[#This Row],[unit_per Profit]]</f>
        <v>428658.36</v>
      </c>
    </row>
    <row r="2562" spans="1:14" x14ac:dyDescent="0.2">
      <c r="A2562" s="10" t="s">
        <v>29</v>
      </c>
      <c r="B2562" s="10" t="s">
        <v>154</v>
      </c>
      <c r="C2562" s="10" t="s">
        <v>65</v>
      </c>
      <c r="D2562" s="10" t="s">
        <v>27</v>
      </c>
      <c r="E2562" s="10" t="s">
        <v>28</v>
      </c>
      <c r="F2562" s="11" t="s">
        <v>850</v>
      </c>
      <c r="G2562" s="10">
        <v>2016</v>
      </c>
      <c r="H2562" s="10">
        <v>353492677</v>
      </c>
      <c r="I2562" s="17" t="s">
        <v>1554</v>
      </c>
      <c r="J2562" s="18">
        <v>5193</v>
      </c>
      <c r="K2562" s="19">
        <v>9.33</v>
      </c>
      <c r="L2562" s="19">
        <v>6.92</v>
      </c>
      <c r="M2562" s="19">
        <f>Table1[[#This Row],[Unit_Selling Price]]-Table1[[#This Row],[Unit_Cost]]</f>
        <v>2.41</v>
      </c>
      <c r="N2562" s="19">
        <f>Table1[[#This Row],[Quantity]]*Table1[[#This Row],[unit_per Profit]]</f>
        <v>12515.13</v>
      </c>
    </row>
    <row r="2563" spans="1:14" x14ac:dyDescent="0.2">
      <c r="A2563" s="10" t="s">
        <v>29</v>
      </c>
      <c r="B2563" s="10" t="s">
        <v>125</v>
      </c>
      <c r="C2563" s="10" t="s">
        <v>51</v>
      </c>
      <c r="D2563" s="10" t="s">
        <v>27</v>
      </c>
      <c r="E2563" s="10" t="s">
        <v>24</v>
      </c>
      <c r="F2563" s="11" t="s">
        <v>890</v>
      </c>
      <c r="G2563" s="10">
        <v>2014</v>
      </c>
      <c r="H2563" s="10">
        <v>155086886</v>
      </c>
      <c r="I2563" s="17">
        <v>41761</v>
      </c>
      <c r="J2563" s="18">
        <v>2511</v>
      </c>
      <c r="K2563" s="19">
        <v>437.2</v>
      </c>
      <c r="L2563" s="19">
        <v>263.33</v>
      </c>
      <c r="M2563" s="19">
        <f>Table1[[#This Row],[Unit_Selling Price]]-Table1[[#This Row],[Unit_Cost]]</f>
        <v>173.87</v>
      </c>
      <c r="N2563" s="19">
        <f>Table1[[#This Row],[Quantity]]*Table1[[#This Row],[unit_per Profit]]</f>
        <v>436587.57</v>
      </c>
    </row>
    <row r="2564" spans="1:14" x14ac:dyDescent="0.2">
      <c r="A2564" s="10" t="s">
        <v>29</v>
      </c>
      <c r="B2564" s="10" t="s">
        <v>104</v>
      </c>
      <c r="C2564" s="10" t="s">
        <v>51</v>
      </c>
      <c r="D2564" s="10" t="s">
        <v>23</v>
      </c>
      <c r="E2564" s="10" t="s">
        <v>35</v>
      </c>
      <c r="F2564" s="11" t="s">
        <v>342</v>
      </c>
      <c r="G2564" s="10">
        <v>2010</v>
      </c>
      <c r="H2564" s="10">
        <v>113524663</v>
      </c>
      <c r="I2564" s="17">
        <v>40433</v>
      </c>
      <c r="J2564" s="18">
        <v>3325</v>
      </c>
      <c r="K2564" s="19">
        <v>437.2</v>
      </c>
      <c r="L2564" s="19">
        <v>263.33</v>
      </c>
      <c r="M2564" s="19">
        <f>Table1[[#This Row],[Unit_Selling Price]]-Table1[[#This Row],[Unit_Cost]]</f>
        <v>173.87</v>
      </c>
      <c r="N2564" s="19">
        <f>Table1[[#This Row],[Quantity]]*Table1[[#This Row],[unit_per Profit]]</f>
        <v>578117.75</v>
      </c>
    </row>
    <row r="2565" spans="1:14" x14ac:dyDescent="0.2">
      <c r="A2565" s="10" t="s">
        <v>46</v>
      </c>
      <c r="B2565" s="10" t="s">
        <v>103</v>
      </c>
      <c r="C2565" s="10" t="s">
        <v>31</v>
      </c>
      <c r="D2565" s="10" t="s">
        <v>23</v>
      </c>
      <c r="E2565" s="10" t="s">
        <v>28</v>
      </c>
      <c r="F2565" s="11">
        <v>41919</v>
      </c>
      <c r="G2565" s="10">
        <v>2014</v>
      </c>
      <c r="H2565" s="10">
        <v>535104835</v>
      </c>
      <c r="I2565" s="17" t="s">
        <v>596</v>
      </c>
      <c r="J2565" s="18">
        <v>8267</v>
      </c>
      <c r="K2565" s="19">
        <v>47.45</v>
      </c>
      <c r="L2565" s="19">
        <v>31.79</v>
      </c>
      <c r="M2565" s="19">
        <f>Table1[[#This Row],[Unit_Selling Price]]-Table1[[#This Row],[Unit_Cost]]</f>
        <v>15.66</v>
      </c>
      <c r="N2565" s="19">
        <f>Table1[[#This Row],[Quantity]]*Table1[[#This Row],[unit_per Profit]]</f>
        <v>129461.22</v>
      </c>
    </row>
    <row r="2566" spans="1:14" x14ac:dyDescent="0.2">
      <c r="A2566" s="10" t="s">
        <v>278</v>
      </c>
      <c r="B2566" s="10" t="s">
        <v>94</v>
      </c>
      <c r="C2566" s="10" t="s">
        <v>22</v>
      </c>
      <c r="D2566" s="10" t="s">
        <v>23</v>
      </c>
      <c r="E2566" s="10" t="s">
        <v>28</v>
      </c>
      <c r="F2566" s="11" t="s">
        <v>1671</v>
      </c>
      <c r="G2566" s="10">
        <v>2011</v>
      </c>
      <c r="H2566" s="10">
        <v>446438729</v>
      </c>
      <c r="I2566" s="17">
        <v>40702</v>
      </c>
      <c r="J2566" s="18">
        <v>9996</v>
      </c>
      <c r="K2566" s="19">
        <v>255.28</v>
      </c>
      <c r="L2566" s="19">
        <v>159.41999999999999</v>
      </c>
      <c r="M2566" s="19">
        <f>Table1[[#This Row],[Unit_Selling Price]]-Table1[[#This Row],[Unit_Cost]]</f>
        <v>95.86</v>
      </c>
      <c r="N2566" s="19">
        <f>Table1[[#This Row],[Quantity]]*Table1[[#This Row],[unit_per Profit]]</f>
        <v>958216.56</v>
      </c>
    </row>
    <row r="2567" spans="1:14" x14ac:dyDescent="0.2">
      <c r="A2567" s="10" t="s">
        <v>46</v>
      </c>
      <c r="B2567" s="10" t="s">
        <v>176</v>
      </c>
      <c r="C2567" s="10" t="s">
        <v>31</v>
      </c>
      <c r="D2567" s="10" t="s">
        <v>23</v>
      </c>
      <c r="E2567" s="10" t="s">
        <v>35</v>
      </c>
      <c r="F2567" s="11">
        <v>42255</v>
      </c>
      <c r="G2567" s="10">
        <v>2015</v>
      </c>
      <c r="H2567" s="10">
        <v>744450175</v>
      </c>
      <c r="I2567" s="17" t="s">
        <v>407</v>
      </c>
      <c r="J2567" s="18">
        <v>8205</v>
      </c>
      <c r="K2567" s="19">
        <v>47.45</v>
      </c>
      <c r="L2567" s="19">
        <v>31.79</v>
      </c>
      <c r="M2567" s="19">
        <f>Table1[[#This Row],[Unit_Selling Price]]-Table1[[#This Row],[Unit_Cost]]</f>
        <v>15.66</v>
      </c>
      <c r="N2567" s="19">
        <f>Table1[[#This Row],[Quantity]]*Table1[[#This Row],[unit_per Profit]]</f>
        <v>128490.3</v>
      </c>
    </row>
    <row r="2568" spans="1:14" x14ac:dyDescent="0.2">
      <c r="A2568" s="10" t="s">
        <v>46</v>
      </c>
      <c r="B2568" s="10" t="s">
        <v>132</v>
      </c>
      <c r="C2568" s="10" t="s">
        <v>31</v>
      </c>
      <c r="D2568" s="10" t="s">
        <v>27</v>
      </c>
      <c r="E2568" s="10" t="s">
        <v>43</v>
      </c>
      <c r="F2568" s="11" t="s">
        <v>1233</v>
      </c>
      <c r="G2568" s="10">
        <v>2011</v>
      </c>
      <c r="H2568" s="10">
        <v>146375501</v>
      </c>
      <c r="I2568" s="17" t="s">
        <v>1379</v>
      </c>
      <c r="J2568" s="18">
        <v>4618</v>
      </c>
      <c r="K2568" s="19">
        <v>47.45</v>
      </c>
      <c r="L2568" s="19">
        <v>31.79</v>
      </c>
      <c r="M2568" s="19">
        <f>Table1[[#This Row],[Unit_Selling Price]]-Table1[[#This Row],[Unit_Cost]]</f>
        <v>15.66</v>
      </c>
      <c r="N2568" s="19">
        <f>Table1[[#This Row],[Quantity]]*Table1[[#This Row],[unit_per Profit]]</f>
        <v>72317.88</v>
      </c>
    </row>
    <row r="2569" spans="1:14" x14ac:dyDescent="0.2">
      <c r="A2569" s="10" t="s">
        <v>278</v>
      </c>
      <c r="B2569" s="10" t="s">
        <v>53</v>
      </c>
      <c r="C2569" s="10" t="s">
        <v>39</v>
      </c>
      <c r="D2569" s="10" t="s">
        <v>27</v>
      </c>
      <c r="E2569" s="10" t="s">
        <v>28</v>
      </c>
      <c r="F2569" s="11" t="s">
        <v>1583</v>
      </c>
      <c r="G2569" s="10">
        <v>2011</v>
      </c>
      <c r="H2569" s="10">
        <v>139763534</v>
      </c>
      <c r="I2569" s="17">
        <v>40610</v>
      </c>
      <c r="J2569" s="18">
        <v>7990</v>
      </c>
      <c r="K2569" s="19">
        <v>81.73</v>
      </c>
      <c r="L2569" s="19">
        <v>56.67</v>
      </c>
      <c r="M2569" s="19">
        <f>Table1[[#This Row],[Unit_Selling Price]]-Table1[[#This Row],[Unit_Cost]]</f>
        <v>25.06</v>
      </c>
      <c r="N2569" s="19">
        <f>Table1[[#This Row],[Quantity]]*Table1[[#This Row],[unit_per Profit]]</f>
        <v>200229.4</v>
      </c>
    </row>
    <row r="2570" spans="1:14" x14ac:dyDescent="0.2">
      <c r="A2570" s="10" t="s">
        <v>29</v>
      </c>
      <c r="B2570" s="10" t="s">
        <v>197</v>
      </c>
      <c r="C2570" s="10" t="s">
        <v>31</v>
      </c>
      <c r="D2570" s="10" t="s">
        <v>27</v>
      </c>
      <c r="E2570" s="10" t="s">
        <v>35</v>
      </c>
      <c r="F2570" s="11">
        <v>41527</v>
      </c>
      <c r="G2570" s="10">
        <v>2013</v>
      </c>
      <c r="H2570" s="10">
        <v>932475602</v>
      </c>
      <c r="I2570" s="17" t="s">
        <v>410</v>
      </c>
      <c r="J2570" s="18">
        <v>9107</v>
      </c>
      <c r="K2570" s="19">
        <v>47.45</v>
      </c>
      <c r="L2570" s="19">
        <v>31.79</v>
      </c>
      <c r="M2570" s="19">
        <f>Table1[[#This Row],[Unit_Selling Price]]-Table1[[#This Row],[Unit_Cost]]</f>
        <v>15.66</v>
      </c>
      <c r="N2570" s="19">
        <f>Table1[[#This Row],[Quantity]]*Table1[[#This Row],[unit_per Profit]]</f>
        <v>142615.62</v>
      </c>
    </row>
    <row r="2571" spans="1:14" x14ac:dyDescent="0.2">
      <c r="A2571" s="10" t="s">
        <v>46</v>
      </c>
      <c r="B2571" s="10" t="s">
        <v>222</v>
      </c>
      <c r="C2571" s="10" t="s">
        <v>65</v>
      </c>
      <c r="D2571" s="10" t="s">
        <v>23</v>
      </c>
      <c r="E2571" s="10" t="s">
        <v>35</v>
      </c>
      <c r="F2571" s="11" t="s">
        <v>1672</v>
      </c>
      <c r="G2571" s="10">
        <v>2013</v>
      </c>
      <c r="H2571" s="10">
        <v>102685534</v>
      </c>
      <c r="I2571" s="17" t="s">
        <v>1200</v>
      </c>
      <c r="J2571" s="18">
        <v>5786</v>
      </c>
      <c r="K2571" s="19">
        <v>9.33</v>
      </c>
      <c r="L2571" s="19">
        <v>6.92</v>
      </c>
      <c r="M2571" s="19">
        <f>Table1[[#This Row],[Unit_Selling Price]]-Table1[[#This Row],[Unit_Cost]]</f>
        <v>2.41</v>
      </c>
      <c r="N2571" s="19">
        <f>Table1[[#This Row],[Quantity]]*Table1[[#This Row],[unit_per Profit]]</f>
        <v>13944.26</v>
      </c>
    </row>
    <row r="2572" spans="1:14" x14ac:dyDescent="0.2">
      <c r="A2572" s="10" t="s">
        <v>46</v>
      </c>
      <c r="B2572" s="10" t="s">
        <v>172</v>
      </c>
      <c r="C2572" s="10" t="s">
        <v>56</v>
      </c>
      <c r="D2572" s="10" t="s">
        <v>27</v>
      </c>
      <c r="E2572" s="10" t="s">
        <v>43</v>
      </c>
      <c r="F2572" s="11" t="s">
        <v>745</v>
      </c>
      <c r="G2572" s="10">
        <v>2015</v>
      </c>
      <c r="H2572" s="10">
        <v>248879659</v>
      </c>
      <c r="I2572" s="17" t="s">
        <v>551</v>
      </c>
      <c r="J2572" s="18">
        <v>7877</v>
      </c>
      <c r="K2572" s="19">
        <v>421.89</v>
      </c>
      <c r="L2572" s="19">
        <v>364.69</v>
      </c>
      <c r="M2572" s="19">
        <f>Table1[[#This Row],[Unit_Selling Price]]-Table1[[#This Row],[Unit_Cost]]</f>
        <v>57.2</v>
      </c>
      <c r="N2572" s="19">
        <f>Table1[[#This Row],[Quantity]]*Table1[[#This Row],[unit_per Profit]]</f>
        <v>450564.4</v>
      </c>
    </row>
    <row r="2573" spans="1:14" x14ac:dyDescent="0.2">
      <c r="A2573" s="10" t="s">
        <v>37</v>
      </c>
      <c r="B2573" s="10" t="s">
        <v>50</v>
      </c>
      <c r="C2573" s="10" t="s">
        <v>31</v>
      </c>
      <c r="D2573" s="10" t="s">
        <v>27</v>
      </c>
      <c r="E2573" s="10" t="s">
        <v>43</v>
      </c>
      <c r="F2573" s="11" t="s">
        <v>902</v>
      </c>
      <c r="G2573" s="10">
        <v>2012</v>
      </c>
      <c r="H2573" s="10">
        <v>439856803</v>
      </c>
      <c r="I2573" s="17">
        <v>41248</v>
      </c>
      <c r="J2573" s="18">
        <v>2257</v>
      </c>
      <c r="K2573" s="19">
        <v>47.45</v>
      </c>
      <c r="L2573" s="19">
        <v>31.79</v>
      </c>
      <c r="M2573" s="19">
        <f>Table1[[#This Row],[Unit_Selling Price]]-Table1[[#This Row],[Unit_Cost]]</f>
        <v>15.66</v>
      </c>
      <c r="N2573" s="19">
        <f>Table1[[#This Row],[Quantity]]*Table1[[#This Row],[unit_per Profit]]</f>
        <v>35344.620000000003</v>
      </c>
    </row>
    <row r="2574" spans="1:14" x14ac:dyDescent="0.2">
      <c r="A2574" s="10" t="s">
        <v>46</v>
      </c>
      <c r="B2574" s="10" t="s">
        <v>273</v>
      </c>
      <c r="C2574" s="10" t="s">
        <v>65</v>
      </c>
      <c r="D2574" s="10" t="s">
        <v>23</v>
      </c>
      <c r="E2574" s="10" t="s">
        <v>43</v>
      </c>
      <c r="F2574" s="11" t="s">
        <v>461</v>
      </c>
      <c r="G2574" s="10">
        <v>2014</v>
      </c>
      <c r="H2574" s="10">
        <v>264728295</v>
      </c>
      <c r="I2574" s="17">
        <v>42186</v>
      </c>
      <c r="J2574" s="18">
        <v>7840</v>
      </c>
      <c r="K2574" s="19">
        <v>9.33</v>
      </c>
      <c r="L2574" s="19">
        <v>6.92</v>
      </c>
      <c r="M2574" s="19">
        <f>Table1[[#This Row],[Unit_Selling Price]]-Table1[[#This Row],[Unit_Cost]]</f>
        <v>2.41</v>
      </c>
      <c r="N2574" s="19">
        <f>Table1[[#This Row],[Quantity]]*Table1[[#This Row],[unit_per Profit]]</f>
        <v>18894.400000000001</v>
      </c>
    </row>
    <row r="2575" spans="1:14" x14ac:dyDescent="0.2">
      <c r="A2575" s="10" t="s">
        <v>29</v>
      </c>
      <c r="B2575" s="10" t="s">
        <v>104</v>
      </c>
      <c r="C2575" s="10" t="s">
        <v>49</v>
      </c>
      <c r="D2575" s="10" t="s">
        <v>27</v>
      </c>
      <c r="E2575" s="10" t="s">
        <v>35</v>
      </c>
      <c r="F2575" s="11" t="s">
        <v>878</v>
      </c>
      <c r="G2575" s="10">
        <v>2015</v>
      </c>
      <c r="H2575" s="10">
        <v>282917964</v>
      </c>
      <c r="I2575" s="17" t="s">
        <v>1652</v>
      </c>
      <c r="J2575" s="18">
        <v>567</v>
      </c>
      <c r="K2575" s="19">
        <v>651.21</v>
      </c>
      <c r="L2575" s="19">
        <v>524.96</v>
      </c>
      <c r="M2575" s="19">
        <f>Table1[[#This Row],[Unit_Selling Price]]-Table1[[#This Row],[Unit_Cost]]</f>
        <v>126.25</v>
      </c>
      <c r="N2575" s="19">
        <f>Table1[[#This Row],[Quantity]]*Table1[[#This Row],[unit_per Profit]]</f>
        <v>71583.75</v>
      </c>
    </row>
    <row r="2576" spans="1:14" x14ac:dyDescent="0.2">
      <c r="A2576" s="10" t="s">
        <v>46</v>
      </c>
      <c r="B2576" s="10" t="s">
        <v>206</v>
      </c>
      <c r="C2576" s="10" t="s">
        <v>51</v>
      </c>
      <c r="D2576" s="10" t="s">
        <v>27</v>
      </c>
      <c r="E2576" s="10" t="s">
        <v>24</v>
      </c>
      <c r="F2576" s="11">
        <v>41341</v>
      </c>
      <c r="G2576" s="10">
        <v>2013</v>
      </c>
      <c r="H2576" s="10">
        <v>674162137</v>
      </c>
      <c r="I2576" s="17">
        <v>41617</v>
      </c>
      <c r="J2576" s="18">
        <v>8413</v>
      </c>
      <c r="K2576" s="19">
        <v>437.2</v>
      </c>
      <c r="L2576" s="19">
        <v>263.33</v>
      </c>
      <c r="M2576" s="19">
        <f>Table1[[#This Row],[Unit_Selling Price]]-Table1[[#This Row],[Unit_Cost]]</f>
        <v>173.87</v>
      </c>
      <c r="N2576" s="19">
        <f>Table1[[#This Row],[Quantity]]*Table1[[#This Row],[unit_per Profit]]</f>
        <v>1462768.31</v>
      </c>
    </row>
    <row r="2577" spans="1:14" x14ac:dyDescent="0.2">
      <c r="A2577" s="10" t="s">
        <v>46</v>
      </c>
      <c r="B2577" s="10" t="s">
        <v>119</v>
      </c>
      <c r="C2577" s="10" t="s">
        <v>65</v>
      </c>
      <c r="D2577" s="10" t="s">
        <v>23</v>
      </c>
      <c r="E2577" s="10" t="s">
        <v>43</v>
      </c>
      <c r="F2577" s="11">
        <v>42462</v>
      </c>
      <c r="G2577" s="10">
        <v>2016</v>
      </c>
      <c r="H2577" s="10">
        <v>788509643</v>
      </c>
      <c r="I2577" s="17">
        <v>42432</v>
      </c>
      <c r="J2577" s="18">
        <v>6381</v>
      </c>
      <c r="K2577" s="19">
        <v>9.33</v>
      </c>
      <c r="L2577" s="19">
        <v>6.92</v>
      </c>
      <c r="M2577" s="19">
        <f>Table1[[#This Row],[Unit_Selling Price]]-Table1[[#This Row],[Unit_Cost]]</f>
        <v>2.41</v>
      </c>
      <c r="N2577" s="19">
        <f>Table1[[#This Row],[Quantity]]*Table1[[#This Row],[unit_per Profit]]</f>
        <v>15378.21</v>
      </c>
    </row>
    <row r="2578" spans="1:14" x14ac:dyDescent="0.2">
      <c r="A2578" s="10" t="s">
        <v>46</v>
      </c>
      <c r="B2578" s="10" t="s">
        <v>103</v>
      </c>
      <c r="C2578" s="10" t="s">
        <v>51</v>
      </c>
      <c r="D2578" s="10" t="s">
        <v>23</v>
      </c>
      <c r="E2578" s="10" t="s">
        <v>35</v>
      </c>
      <c r="F2578" s="11">
        <v>41761</v>
      </c>
      <c r="G2578" s="10">
        <v>2014</v>
      </c>
      <c r="H2578" s="10">
        <v>496321809</v>
      </c>
      <c r="I2578" s="17" t="s">
        <v>1673</v>
      </c>
      <c r="J2578" s="18">
        <v>1507</v>
      </c>
      <c r="K2578" s="19">
        <v>437.2</v>
      </c>
      <c r="L2578" s="19">
        <v>263.33</v>
      </c>
      <c r="M2578" s="19">
        <f>Table1[[#This Row],[Unit_Selling Price]]-Table1[[#This Row],[Unit_Cost]]</f>
        <v>173.87</v>
      </c>
      <c r="N2578" s="19">
        <f>Table1[[#This Row],[Quantity]]*Table1[[#This Row],[unit_per Profit]]</f>
        <v>262022.09</v>
      </c>
    </row>
    <row r="2579" spans="1:14" x14ac:dyDescent="0.2">
      <c r="A2579" s="10" t="s">
        <v>46</v>
      </c>
      <c r="B2579" s="10" t="s">
        <v>146</v>
      </c>
      <c r="C2579" s="10" t="s">
        <v>85</v>
      </c>
      <c r="D2579" s="10" t="s">
        <v>23</v>
      </c>
      <c r="E2579" s="10" t="s">
        <v>24</v>
      </c>
      <c r="F2579" s="11" t="s">
        <v>637</v>
      </c>
      <c r="G2579" s="10">
        <v>2011</v>
      </c>
      <c r="H2579" s="10">
        <v>638272464</v>
      </c>
      <c r="I2579" s="17">
        <v>40795</v>
      </c>
      <c r="J2579" s="18">
        <v>7861</v>
      </c>
      <c r="K2579" s="19">
        <v>668.27</v>
      </c>
      <c r="L2579" s="19">
        <v>502.54</v>
      </c>
      <c r="M2579" s="19">
        <f>Table1[[#This Row],[Unit_Selling Price]]-Table1[[#This Row],[Unit_Cost]]</f>
        <v>165.73</v>
      </c>
      <c r="N2579" s="19">
        <f>Table1[[#This Row],[Quantity]]*Table1[[#This Row],[unit_per Profit]]</f>
        <v>1302803.53</v>
      </c>
    </row>
    <row r="2580" spans="1:14" x14ac:dyDescent="0.2">
      <c r="A2580" s="10" t="s">
        <v>29</v>
      </c>
      <c r="B2580" s="10" t="s">
        <v>202</v>
      </c>
      <c r="C2580" s="10" t="s">
        <v>22</v>
      </c>
      <c r="D2580" s="10" t="s">
        <v>27</v>
      </c>
      <c r="E2580" s="10" t="s">
        <v>28</v>
      </c>
      <c r="F2580" s="11" t="s">
        <v>803</v>
      </c>
      <c r="G2580" s="10">
        <v>2013</v>
      </c>
      <c r="H2580" s="10">
        <v>775347936</v>
      </c>
      <c r="I2580" s="17">
        <v>41493</v>
      </c>
      <c r="J2580" s="18">
        <v>1539</v>
      </c>
      <c r="K2580" s="19">
        <v>255.28</v>
      </c>
      <c r="L2580" s="19">
        <v>159.41999999999999</v>
      </c>
      <c r="M2580" s="19">
        <f>Table1[[#This Row],[Unit_Selling Price]]-Table1[[#This Row],[Unit_Cost]]</f>
        <v>95.86</v>
      </c>
      <c r="N2580" s="19">
        <f>Table1[[#This Row],[Quantity]]*Table1[[#This Row],[unit_per Profit]]</f>
        <v>147528.54</v>
      </c>
    </row>
    <row r="2581" spans="1:14" x14ac:dyDescent="0.2">
      <c r="A2581" s="10" t="s">
        <v>40</v>
      </c>
      <c r="B2581" s="10" t="s">
        <v>218</v>
      </c>
      <c r="C2581" s="10" t="s">
        <v>85</v>
      </c>
      <c r="D2581" s="10" t="s">
        <v>27</v>
      </c>
      <c r="E2581" s="10" t="s">
        <v>43</v>
      </c>
      <c r="F2581" s="11">
        <v>41951</v>
      </c>
      <c r="G2581" s="10">
        <v>2014</v>
      </c>
      <c r="H2581" s="10">
        <v>538847053</v>
      </c>
      <c r="I2581" s="17" t="s">
        <v>1526</v>
      </c>
      <c r="J2581" s="18">
        <v>5672</v>
      </c>
      <c r="K2581" s="19">
        <v>668.27</v>
      </c>
      <c r="L2581" s="19">
        <v>502.54</v>
      </c>
      <c r="M2581" s="19">
        <f>Table1[[#This Row],[Unit_Selling Price]]-Table1[[#This Row],[Unit_Cost]]</f>
        <v>165.73</v>
      </c>
      <c r="N2581" s="19">
        <f>Table1[[#This Row],[Quantity]]*Table1[[#This Row],[unit_per Profit]]</f>
        <v>940020.56</v>
      </c>
    </row>
    <row r="2582" spans="1:14" x14ac:dyDescent="0.2">
      <c r="A2582" s="10" t="s">
        <v>29</v>
      </c>
      <c r="B2582" s="10" t="s">
        <v>58</v>
      </c>
      <c r="C2582" s="10" t="s">
        <v>22</v>
      </c>
      <c r="D2582" s="10" t="s">
        <v>27</v>
      </c>
      <c r="E2582" s="10" t="s">
        <v>28</v>
      </c>
      <c r="F2582" s="11" t="s">
        <v>1415</v>
      </c>
      <c r="G2582" s="10">
        <v>2010</v>
      </c>
      <c r="H2582" s="10">
        <v>980381143</v>
      </c>
      <c r="I2582" s="17" t="s">
        <v>804</v>
      </c>
      <c r="J2582" s="18">
        <v>5421</v>
      </c>
      <c r="K2582" s="19">
        <v>255.28</v>
      </c>
      <c r="L2582" s="19">
        <v>159.41999999999999</v>
      </c>
      <c r="M2582" s="19">
        <f>Table1[[#This Row],[Unit_Selling Price]]-Table1[[#This Row],[Unit_Cost]]</f>
        <v>95.86</v>
      </c>
      <c r="N2582" s="19">
        <f>Table1[[#This Row],[Quantity]]*Table1[[#This Row],[unit_per Profit]]</f>
        <v>519657.06</v>
      </c>
    </row>
    <row r="2583" spans="1:14" x14ac:dyDescent="0.2">
      <c r="A2583" s="10" t="s">
        <v>29</v>
      </c>
      <c r="B2583" s="10" t="s">
        <v>213</v>
      </c>
      <c r="C2583" s="10" t="s">
        <v>51</v>
      </c>
      <c r="D2583" s="10" t="s">
        <v>27</v>
      </c>
      <c r="E2583" s="10" t="s">
        <v>24</v>
      </c>
      <c r="F2583" s="11">
        <v>40330</v>
      </c>
      <c r="G2583" s="10">
        <v>2010</v>
      </c>
      <c r="H2583" s="10">
        <v>521874034</v>
      </c>
      <c r="I2583" s="17">
        <v>40239</v>
      </c>
      <c r="J2583" s="18">
        <v>2979</v>
      </c>
      <c r="K2583" s="19">
        <v>437.2</v>
      </c>
      <c r="L2583" s="19">
        <v>263.33</v>
      </c>
      <c r="M2583" s="19">
        <f>Table1[[#This Row],[Unit_Selling Price]]-Table1[[#This Row],[Unit_Cost]]</f>
        <v>173.87</v>
      </c>
      <c r="N2583" s="19">
        <f>Table1[[#This Row],[Quantity]]*Table1[[#This Row],[unit_per Profit]]</f>
        <v>517958.73</v>
      </c>
    </row>
    <row r="2584" spans="1:14" x14ac:dyDescent="0.2">
      <c r="A2584" s="10" t="s">
        <v>46</v>
      </c>
      <c r="B2584" s="10" t="s">
        <v>206</v>
      </c>
      <c r="C2584" s="10" t="s">
        <v>77</v>
      </c>
      <c r="D2584" s="10" t="s">
        <v>27</v>
      </c>
      <c r="E2584" s="10" t="s">
        <v>28</v>
      </c>
      <c r="F2584" s="11" t="s">
        <v>711</v>
      </c>
      <c r="G2584" s="10">
        <v>2014</v>
      </c>
      <c r="H2584" s="10">
        <v>805562055</v>
      </c>
      <c r="I2584" s="17" t="s">
        <v>1042</v>
      </c>
      <c r="J2584" s="18">
        <v>2568</v>
      </c>
      <c r="K2584" s="19">
        <v>154.06</v>
      </c>
      <c r="L2584" s="19">
        <v>90.93</v>
      </c>
      <c r="M2584" s="19">
        <f>Table1[[#This Row],[Unit_Selling Price]]-Table1[[#This Row],[Unit_Cost]]</f>
        <v>63.13</v>
      </c>
      <c r="N2584" s="19">
        <f>Table1[[#This Row],[Quantity]]*Table1[[#This Row],[unit_per Profit]]</f>
        <v>162117.84</v>
      </c>
    </row>
    <row r="2585" spans="1:14" x14ac:dyDescent="0.2">
      <c r="A2585" s="10" t="s">
        <v>40</v>
      </c>
      <c r="B2585" s="10" t="s">
        <v>201</v>
      </c>
      <c r="C2585" s="10" t="s">
        <v>39</v>
      </c>
      <c r="D2585" s="10" t="s">
        <v>23</v>
      </c>
      <c r="E2585" s="10" t="s">
        <v>24</v>
      </c>
      <c r="F2585" s="11" t="s">
        <v>1158</v>
      </c>
      <c r="G2585" s="10">
        <v>2014</v>
      </c>
      <c r="H2585" s="10">
        <v>843994033</v>
      </c>
      <c r="I2585" s="17">
        <v>41681</v>
      </c>
      <c r="J2585" s="18">
        <v>5445</v>
      </c>
      <c r="K2585" s="19">
        <v>81.73</v>
      </c>
      <c r="L2585" s="19">
        <v>56.67</v>
      </c>
      <c r="M2585" s="19">
        <f>Table1[[#This Row],[Unit_Selling Price]]-Table1[[#This Row],[Unit_Cost]]</f>
        <v>25.06</v>
      </c>
      <c r="N2585" s="19">
        <f>Table1[[#This Row],[Quantity]]*Table1[[#This Row],[unit_per Profit]]</f>
        <v>136451.70000000001</v>
      </c>
    </row>
    <row r="2586" spans="1:14" x14ac:dyDescent="0.2">
      <c r="A2586" s="10" t="s">
        <v>40</v>
      </c>
      <c r="B2586" s="10" t="s">
        <v>140</v>
      </c>
      <c r="C2586" s="10" t="s">
        <v>26</v>
      </c>
      <c r="D2586" s="10" t="s">
        <v>23</v>
      </c>
      <c r="E2586" s="10" t="s">
        <v>28</v>
      </c>
      <c r="F2586" s="11">
        <v>40671</v>
      </c>
      <c r="G2586" s="10">
        <v>2011</v>
      </c>
      <c r="H2586" s="10">
        <v>170031297</v>
      </c>
      <c r="I2586" s="17" t="s">
        <v>1674</v>
      </c>
      <c r="J2586" s="18">
        <v>4894</v>
      </c>
      <c r="K2586" s="19">
        <v>152.58000000000001</v>
      </c>
      <c r="L2586" s="19">
        <v>97.44</v>
      </c>
      <c r="M2586" s="19">
        <f>Table1[[#This Row],[Unit_Selling Price]]-Table1[[#This Row],[Unit_Cost]]</f>
        <v>55.14</v>
      </c>
      <c r="N2586" s="19">
        <f>Table1[[#This Row],[Quantity]]*Table1[[#This Row],[unit_per Profit]]</f>
        <v>269855.15999999997</v>
      </c>
    </row>
    <row r="2587" spans="1:14" x14ac:dyDescent="0.2">
      <c r="A2587" s="10" t="s">
        <v>29</v>
      </c>
      <c r="B2587" s="10" t="s">
        <v>198</v>
      </c>
      <c r="C2587" s="10" t="s">
        <v>51</v>
      </c>
      <c r="D2587" s="10" t="s">
        <v>23</v>
      </c>
      <c r="E2587" s="10" t="s">
        <v>24</v>
      </c>
      <c r="F2587" s="11" t="s">
        <v>896</v>
      </c>
      <c r="G2587" s="10">
        <v>2017</v>
      </c>
      <c r="H2587" s="10">
        <v>186847674</v>
      </c>
      <c r="I2587" s="17" t="s">
        <v>459</v>
      </c>
      <c r="J2587" s="18">
        <v>1234</v>
      </c>
      <c r="K2587" s="19">
        <v>437.2</v>
      </c>
      <c r="L2587" s="19">
        <v>263.33</v>
      </c>
      <c r="M2587" s="19">
        <f>Table1[[#This Row],[Unit_Selling Price]]-Table1[[#This Row],[Unit_Cost]]</f>
        <v>173.87</v>
      </c>
      <c r="N2587" s="19">
        <f>Table1[[#This Row],[Quantity]]*Table1[[#This Row],[unit_per Profit]]</f>
        <v>214555.58</v>
      </c>
    </row>
    <row r="2588" spans="1:14" x14ac:dyDescent="0.2">
      <c r="A2588" s="10" t="s">
        <v>29</v>
      </c>
      <c r="B2588" s="10" t="s">
        <v>212</v>
      </c>
      <c r="C2588" s="10" t="s">
        <v>65</v>
      </c>
      <c r="D2588" s="10" t="s">
        <v>27</v>
      </c>
      <c r="E2588" s="10" t="s">
        <v>43</v>
      </c>
      <c r="F2588" s="11" t="s">
        <v>862</v>
      </c>
      <c r="G2588" s="10">
        <v>2015</v>
      </c>
      <c r="H2588" s="10">
        <v>117929494</v>
      </c>
      <c r="I2588" s="17">
        <v>42038</v>
      </c>
      <c r="J2588" s="18">
        <v>6813</v>
      </c>
      <c r="K2588" s="19">
        <v>9.33</v>
      </c>
      <c r="L2588" s="19">
        <v>6.92</v>
      </c>
      <c r="M2588" s="19">
        <f>Table1[[#This Row],[Unit_Selling Price]]-Table1[[#This Row],[Unit_Cost]]</f>
        <v>2.41</v>
      </c>
      <c r="N2588" s="19">
        <f>Table1[[#This Row],[Quantity]]*Table1[[#This Row],[unit_per Profit]]</f>
        <v>16419.330000000002</v>
      </c>
    </row>
    <row r="2589" spans="1:14" x14ac:dyDescent="0.2">
      <c r="A2589" s="10" t="s">
        <v>37</v>
      </c>
      <c r="B2589" s="10" t="s">
        <v>95</v>
      </c>
      <c r="C2589" s="10" t="s">
        <v>22</v>
      </c>
      <c r="D2589" s="10" t="s">
        <v>27</v>
      </c>
      <c r="E2589" s="10" t="s">
        <v>24</v>
      </c>
      <c r="F2589" s="11" t="s">
        <v>970</v>
      </c>
      <c r="G2589" s="10">
        <v>2015</v>
      </c>
      <c r="H2589" s="10">
        <v>157075583</v>
      </c>
      <c r="I2589" s="17">
        <v>42073</v>
      </c>
      <c r="J2589" s="18">
        <v>1011</v>
      </c>
      <c r="K2589" s="19">
        <v>255.28</v>
      </c>
      <c r="L2589" s="19">
        <v>159.41999999999999</v>
      </c>
      <c r="M2589" s="19">
        <f>Table1[[#This Row],[Unit_Selling Price]]-Table1[[#This Row],[Unit_Cost]]</f>
        <v>95.86</v>
      </c>
      <c r="N2589" s="19">
        <f>Table1[[#This Row],[Quantity]]*Table1[[#This Row],[unit_per Profit]]</f>
        <v>96914.46</v>
      </c>
    </row>
    <row r="2590" spans="1:14" x14ac:dyDescent="0.2">
      <c r="A2590" s="10" t="s">
        <v>37</v>
      </c>
      <c r="B2590" s="10" t="s">
        <v>106</v>
      </c>
      <c r="C2590" s="10" t="s">
        <v>22</v>
      </c>
      <c r="D2590" s="10" t="s">
        <v>23</v>
      </c>
      <c r="E2590" s="10" t="s">
        <v>28</v>
      </c>
      <c r="F2590" s="11">
        <v>42614</v>
      </c>
      <c r="G2590" s="10">
        <v>2016</v>
      </c>
      <c r="H2590" s="10">
        <v>118397271</v>
      </c>
      <c r="I2590" s="17">
        <v>42584</v>
      </c>
      <c r="J2590" s="18">
        <v>5238</v>
      </c>
      <c r="K2590" s="19">
        <v>255.28</v>
      </c>
      <c r="L2590" s="19">
        <v>159.41999999999999</v>
      </c>
      <c r="M2590" s="19">
        <f>Table1[[#This Row],[Unit_Selling Price]]-Table1[[#This Row],[Unit_Cost]]</f>
        <v>95.86</v>
      </c>
      <c r="N2590" s="19">
        <f>Table1[[#This Row],[Quantity]]*Table1[[#This Row],[unit_per Profit]]</f>
        <v>502114.68</v>
      </c>
    </row>
    <row r="2591" spans="1:14" x14ac:dyDescent="0.2">
      <c r="A2591" s="10" t="s">
        <v>29</v>
      </c>
      <c r="B2591" s="10" t="s">
        <v>100</v>
      </c>
      <c r="C2591" s="10" t="s">
        <v>31</v>
      </c>
      <c r="D2591" s="10" t="s">
        <v>27</v>
      </c>
      <c r="E2591" s="10" t="s">
        <v>24</v>
      </c>
      <c r="F2591" s="11">
        <v>43046</v>
      </c>
      <c r="G2591" s="10">
        <v>2017</v>
      </c>
      <c r="H2591" s="10">
        <v>786318385</v>
      </c>
      <c r="I2591" s="17" t="s">
        <v>1675</v>
      </c>
      <c r="J2591" s="18">
        <v>7939</v>
      </c>
      <c r="K2591" s="19">
        <v>47.45</v>
      </c>
      <c r="L2591" s="19">
        <v>31.79</v>
      </c>
      <c r="M2591" s="19">
        <f>Table1[[#This Row],[Unit_Selling Price]]-Table1[[#This Row],[Unit_Cost]]</f>
        <v>15.66</v>
      </c>
      <c r="N2591" s="19">
        <f>Table1[[#This Row],[Quantity]]*Table1[[#This Row],[unit_per Profit]]</f>
        <v>124324.74</v>
      </c>
    </row>
    <row r="2592" spans="1:14" x14ac:dyDescent="0.2">
      <c r="A2592" s="10" t="s">
        <v>32</v>
      </c>
      <c r="B2592" s="10" t="s">
        <v>215</v>
      </c>
      <c r="C2592" s="10" t="s">
        <v>51</v>
      </c>
      <c r="D2592" s="10" t="s">
        <v>27</v>
      </c>
      <c r="E2592" s="10" t="s">
        <v>28</v>
      </c>
      <c r="F2592" s="11" t="s">
        <v>1676</v>
      </c>
      <c r="G2592" s="10">
        <v>2015</v>
      </c>
      <c r="H2592" s="10">
        <v>765575253</v>
      </c>
      <c r="I2592" s="17">
        <v>42099</v>
      </c>
      <c r="J2592" s="18">
        <v>9585</v>
      </c>
      <c r="K2592" s="19">
        <v>437.2</v>
      </c>
      <c r="L2592" s="19">
        <v>263.33</v>
      </c>
      <c r="M2592" s="19">
        <f>Table1[[#This Row],[Unit_Selling Price]]-Table1[[#This Row],[Unit_Cost]]</f>
        <v>173.87</v>
      </c>
      <c r="N2592" s="19">
        <f>Table1[[#This Row],[Quantity]]*Table1[[#This Row],[unit_per Profit]]</f>
        <v>1666543.95</v>
      </c>
    </row>
    <row r="2593" spans="1:14" x14ac:dyDescent="0.2">
      <c r="A2593" s="10" t="s">
        <v>37</v>
      </c>
      <c r="B2593" s="10" t="s">
        <v>151</v>
      </c>
      <c r="C2593" s="10" t="s">
        <v>77</v>
      </c>
      <c r="D2593" s="10" t="s">
        <v>27</v>
      </c>
      <c r="E2593" s="10" t="s">
        <v>35</v>
      </c>
      <c r="F2593" s="11" t="s">
        <v>1490</v>
      </c>
      <c r="G2593" s="10">
        <v>2016</v>
      </c>
      <c r="H2593" s="10">
        <v>531216704</v>
      </c>
      <c r="I2593" s="17" t="s">
        <v>764</v>
      </c>
      <c r="J2593" s="18">
        <v>7682</v>
      </c>
      <c r="K2593" s="19">
        <v>154.06</v>
      </c>
      <c r="L2593" s="19">
        <v>90.93</v>
      </c>
      <c r="M2593" s="19">
        <f>Table1[[#This Row],[Unit_Selling Price]]-Table1[[#This Row],[Unit_Cost]]</f>
        <v>63.13</v>
      </c>
      <c r="N2593" s="19">
        <f>Table1[[#This Row],[Quantity]]*Table1[[#This Row],[unit_per Profit]]</f>
        <v>484964.66</v>
      </c>
    </row>
    <row r="2594" spans="1:14" x14ac:dyDescent="0.2">
      <c r="A2594" s="10" t="s">
        <v>29</v>
      </c>
      <c r="B2594" s="10" t="s">
        <v>57</v>
      </c>
      <c r="C2594" s="10" t="s">
        <v>85</v>
      </c>
      <c r="D2594" s="10" t="s">
        <v>23</v>
      </c>
      <c r="E2594" s="10" t="s">
        <v>28</v>
      </c>
      <c r="F2594" s="11" t="s">
        <v>619</v>
      </c>
      <c r="G2594" s="10">
        <v>2015</v>
      </c>
      <c r="H2594" s="10">
        <v>178604066</v>
      </c>
      <c r="I2594" s="17" t="s">
        <v>1638</v>
      </c>
      <c r="J2594" s="18">
        <v>1767</v>
      </c>
      <c r="K2594" s="19">
        <v>668.27</v>
      </c>
      <c r="L2594" s="19">
        <v>502.54</v>
      </c>
      <c r="M2594" s="19">
        <f>Table1[[#This Row],[Unit_Selling Price]]-Table1[[#This Row],[Unit_Cost]]</f>
        <v>165.73</v>
      </c>
      <c r="N2594" s="19">
        <f>Table1[[#This Row],[Quantity]]*Table1[[#This Row],[unit_per Profit]]</f>
        <v>292844.90999999997</v>
      </c>
    </row>
    <row r="2595" spans="1:14" x14ac:dyDescent="0.2">
      <c r="A2595" s="10" t="s">
        <v>46</v>
      </c>
      <c r="B2595" s="10" t="s">
        <v>123</v>
      </c>
      <c r="C2595" s="10" t="s">
        <v>39</v>
      </c>
      <c r="D2595" s="10" t="s">
        <v>27</v>
      </c>
      <c r="E2595" s="10" t="s">
        <v>24</v>
      </c>
      <c r="F2595" s="11">
        <v>40330</v>
      </c>
      <c r="G2595" s="10">
        <v>2010</v>
      </c>
      <c r="H2595" s="10">
        <v>773411166</v>
      </c>
      <c r="I2595" s="17" t="s">
        <v>673</v>
      </c>
      <c r="J2595" s="18">
        <v>8406</v>
      </c>
      <c r="K2595" s="19">
        <v>81.73</v>
      </c>
      <c r="L2595" s="19">
        <v>56.67</v>
      </c>
      <c r="M2595" s="19">
        <f>Table1[[#This Row],[Unit_Selling Price]]-Table1[[#This Row],[Unit_Cost]]</f>
        <v>25.06</v>
      </c>
      <c r="N2595" s="19">
        <f>Table1[[#This Row],[Quantity]]*Table1[[#This Row],[unit_per Profit]]</f>
        <v>210654.36</v>
      </c>
    </row>
    <row r="2596" spans="1:14" x14ac:dyDescent="0.2">
      <c r="A2596" s="10" t="s">
        <v>278</v>
      </c>
      <c r="B2596" s="10" t="s">
        <v>217</v>
      </c>
      <c r="C2596" s="10" t="s">
        <v>51</v>
      </c>
      <c r="D2596" s="10" t="s">
        <v>23</v>
      </c>
      <c r="E2596" s="10" t="s">
        <v>43</v>
      </c>
      <c r="F2596" s="11" t="s">
        <v>338</v>
      </c>
      <c r="G2596" s="10">
        <v>2014</v>
      </c>
      <c r="H2596" s="10">
        <v>301624333</v>
      </c>
      <c r="I2596" s="17">
        <v>41764</v>
      </c>
      <c r="J2596" s="18">
        <v>6198</v>
      </c>
      <c r="K2596" s="19">
        <v>437.2</v>
      </c>
      <c r="L2596" s="19">
        <v>263.33</v>
      </c>
      <c r="M2596" s="19">
        <f>Table1[[#This Row],[Unit_Selling Price]]-Table1[[#This Row],[Unit_Cost]]</f>
        <v>173.87</v>
      </c>
      <c r="N2596" s="19">
        <f>Table1[[#This Row],[Quantity]]*Table1[[#This Row],[unit_per Profit]]</f>
        <v>1077646.26</v>
      </c>
    </row>
    <row r="2597" spans="1:14" x14ac:dyDescent="0.2">
      <c r="A2597" s="10" t="s">
        <v>37</v>
      </c>
      <c r="B2597" s="10" t="s">
        <v>73</v>
      </c>
      <c r="C2597" s="10" t="s">
        <v>85</v>
      </c>
      <c r="D2597" s="10" t="s">
        <v>23</v>
      </c>
      <c r="E2597" s="10" t="s">
        <v>28</v>
      </c>
      <c r="F2597" s="11" t="s">
        <v>1384</v>
      </c>
      <c r="G2597" s="10">
        <v>2017</v>
      </c>
      <c r="H2597" s="10">
        <v>419542396</v>
      </c>
      <c r="I2597" s="17">
        <v>42955</v>
      </c>
      <c r="J2597" s="18">
        <v>773</v>
      </c>
      <c r="K2597" s="19">
        <v>668.27</v>
      </c>
      <c r="L2597" s="19">
        <v>502.54</v>
      </c>
      <c r="M2597" s="19">
        <f>Table1[[#This Row],[Unit_Selling Price]]-Table1[[#This Row],[Unit_Cost]]</f>
        <v>165.73</v>
      </c>
      <c r="N2597" s="19">
        <f>Table1[[#This Row],[Quantity]]*Table1[[#This Row],[unit_per Profit]]</f>
        <v>128109.29</v>
      </c>
    </row>
    <row r="2598" spans="1:14" x14ac:dyDescent="0.2">
      <c r="A2598" s="10" t="s">
        <v>46</v>
      </c>
      <c r="B2598" s="10" t="s">
        <v>176</v>
      </c>
      <c r="C2598" s="10" t="s">
        <v>34</v>
      </c>
      <c r="D2598" s="10" t="s">
        <v>27</v>
      </c>
      <c r="E2598" s="10" t="s">
        <v>28</v>
      </c>
      <c r="F2598" s="11" t="s">
        <v>517</v>
      </c>
      <c r="G2598" s="10">
        <v>2017</v>
      </c>
      <c r="H2598" s="10">
        <v>603776681</v>
      </c>
      <c r="I2598" s="17" t="s">
        <v>361</v>
      </c>
      <c r="J2598" s="18">
        <v>9792</v>
      </c>
      <c r="K2598" s="19">
        <v>205.7</v>
      </c>
      <c r="L2598" s="19">
        <v>117.11</v>
      </c>
      <c r="M2598" s="19">
        <f>Table1[[#This Row],[Unit_Selling Price]]-Table1[[#This Row],[Unit_Cost]]</f>
        <v>88.59</v>
      </c>
      <c r="N2598" s="19">
        <f>Table1[[#This Row],[Quantity]]*Table1[[#This Row],[unit_per Profit]]</f>
        <v>867473.28</v>
      </c>
    </row>
    <row r="2599" spans="1:14" x14ac:dyDescent="0.2">
      <c r="A2599" s="10" t="s">
        <v>37</v>
      </c>
      <c r="B2599" s="10" t="s">
        <v>106</v>
      </c>
      <c r="C2599" s="10" t="s">
        <v>49</v>
      </c>
      <c r="D2599" s="10" t="s">
        <v>23</v>
      </c>
      <c r="E2599" s="10" t="s">
        <v>35</v>
      </c>
      <c r="F2599" s="11">
        <v>42500</v>
      </c>
      <c r="G2599" s="10">
        <v>2016</v>
      </c>
      <c r="H2599" s="10">
        <v>401251018</v>
      </c>
      <c r="I2599" s="17" t="s">
        <v>861</v>
      </c>
      <c r="J2599" s="18">
        <v>7948</v>
      </c>
      <c r="K2599" s="19">
        <v>651.21</v>
      </c>
      <c r="L2599" s="19">
        <v>524.96</v>
      </c>
      <c r="M2599" s="19">
        <f>Table1[[#This Row],[Unit_Selling Price]]-Table1[[#This Row],[Unit_Cost]]</f>
        <v>126.25</v>
      </c>
      <c r="N2599" s="19">
        <f>Table1[[#This Row],[Quantity]]*Table1[[#This Row],[unit_per Profit]]</f>
        <v>1003435</v>
      </c>
    </row>
    <row r="2600" spans="1:14" x14ac:dyDescent="0.2">
      <c r="A2600" s="10" t="s">
        <v>46</v>
      </c>
      <c r="B2600" s="10" t="s">
        <v>171</v>
      </c>
      <c r="C2600" s="10" t="s">
        <v>56</v>
      </c>
      <c r="D2600" s="10" t="s">
        <v>23</v>
      </c>
      <c r="E2600" s="10" t="s">
        <v>28</v>
      </c>
      <c r="F2600" s="11" t="s">
        <v>1429</v>
      </c>
      <c r="G2600" s="10">
        <v>2011</v>
      </c>
      <c r="H2600" s="10">
        <v>779201734</v>
      </c>
      <c r="I2600" s="17">
        <v>40821</v>
      </c>
      <c r="J2600" s="18">
        <v>1963</v>
      </c>
      <c r="K2600" s="19">
        <v>421.89</v>
      </c>
      <c r="L2600" s="19">
        <v>364.69</v>
      </c>
      <c r="M2600" s="19">
        <f>Table1[[#This Row],[Unit_Selling Price]]-Table1[[#This Row],[Unit_Cost]]</f>
        <v>57.2</v>
      </c>
      <c r="N2600" s="19">
        <f>Table1[[#This Row],[Quantity]]*Table1[[#This Row],[unit_per Profit]]</f>
        <v>112283.6</v>
      </c>
    </row>
    <row r="2601" spans="1:14" x14ac:dyDescent="0.2">
      <c r="A2601" s="10" t="s">
        <v>46</v>
      </c>
      <c r="B2601" s="10" t="s">
        <v>207</v>
      </c>
      <c r="C2601" s="10" t="s">
        <v>65</v>
      </c>
      <c r="D2601" s="10" t="s">
        <v>27</v>
      </c>
      <c r="E2601" s="10" t="s">
        <v>24</v>
      </c>
      <c r="F2601" s="11" t="s">
        <v>934</v>
      </c>
      <c r="G2601" s="10">
        <v>2016</v>
      </c>
      <c r="H2601" s="10">
        <v>975177657</v>
      </c>
      <c r="I2601" s="17">
        <v>42856</v>
      </c>
      <c r="J2601" s="18">
        <v>5594</v>
      </c>
      <c r="K2601" s="19">
        <v>9.33</v>
      </c>
      <c r="L2601" s="19">
        <v>6.92</v>
      </c>
      <c r="M2601" s="19">
        <f>Table1[[#This Row],[Unit_Selling Price]]-Table1[[#This Row],[Unit_Cost]]</f>
        <v>2.41</v>
      </c>
      <c r="N2601" s="19">
        <f>Table1[[#This Row],[Quantity]]*Table1[[#This Row],[unit_per Profit]]</f>
        <v>13481.54</v>
      </c>
    </row>
    <row r="2602" spans="1:14" x14ac:dyDescent="0.2">
      <c r="A2602" s="10" t="s">
        <v>46</v>
      </c>
      <c r="B2602" s="10" t="s">
        <v>143</v>
      </c>
      <c r="C2602" s="10" t="s">
        <v>49</v>
      </c>
      <c r="D2602" s="10" t="s">
        <v>23</v>
      </c>
      <c r="E2602" s="10" t="s">
        <v>43</v>
      </c>
      <c r="F2602" s="11" t="s">
        <v>1270</v>
      </c>
      <c r="G2602" s="10">
        <v>2013</v>
      </c>
      <c r="H2602" s="10">
        <v>747040116</v>
      </c>
      <c r="I2602" s="17" t="s">
        <v>641</v>
      </c>
      <c r="J2602" s="18">
        <v>4626</v>
      </c>
      <c r="K2602" s="19">
        <v>651.21</v>
      </c>
      <c r="L2602" s="19">
        <v>524.96</v>
      </c>
      <c r="M2602" s="19">
        <f>Table1[[#This Row],[Unit_Selling Price]]-Table1[[#This Row],[Unit_Cost]]</f>
        <v>126.25</v>
      </c>
      <c r="N2602" s="19">
        <f>Table1[[#This Row],[Quantity]]*Table1[[#This Row],[unit_per Profit]]</f>
        <v>584032.5</v>
      </c>
    </row>
    <row r="2603" spans="1:14" x14ac:dyDescent="0.2">
      <c r="A2603" s="10" t="s">
        <v>278</v>
      </c>
      <c r="B2603" s="10" t="s">
        <v>54</v>
      </c>
      <c r="C2603" s="10" t="s">
        <v>39</v>
      </c>
      <c r="D2603" s="10" t="s">
        <v>23</v>
      </c>
      <c r="E2603" s="10" t="s">
        <v>43</v>
      </c>
      <c r="F2603" s="11">
        <v>41764</v>
      </c>
      <c r="G2603" s="10">
        <v>2014</v>
      </c>
      <c r="H2603" s="10">
        <v>822962939</v>
      </c>
      <c r="I2603" s="17" t="s">
        <v>1677</v>
      </c>
      <c r="J2603" s="18">
        <v>1877</v>
      </c>
      <c r="K2603" s="19">
        <v>81.73</v>
      </c>
      <c r="L2603" s="19">
        <v>56.67</v>
      </c>
      <c r="M2603" s="19">
        <f>Table1[[#This Row],[Unit_Selling Price]]-Table1[[#This Row],[Unit_Cost]]</f>
        <v>25.06</v>
      </c>
      <c r="N2603" s="19">
        <f>Table1[[#This Row],[Quantity]]*Table1[[#This Row],[unit_per Profit]]</f>
        <v>47037.62</v>
      </c>
    </row>
    <row r="2604" spans="1:14" x14ac:dyDescent="0.2">
      <c r="A2604" s="10" t="s">
        <v>46</v>
      </c>
      <c r="B2604" s="10" t="s">
        <v>195</v>
      </c>
      <c r="C2604" s="10" t="s">
        <v>49</v>
      </c>
      <c r="D2604" s="10" t="s">
        <v>23</v>
      </c>
      <c r="E2604" s="10" t="s">
        <v>24</v>
      </c>
      <c r="F2604" s="11" t="s">
        <v>1319</v>
      </c>
      <c r="G2604" s="10">
        <v>2013</v>
      </c>
      <c r="H2604" s="10">
        <v>651432454</v>
      </c>
      <c r="I2604" s="17">
        <v>41610</v>
      </c>
      <c r="J2604" s="18">
        <v>2194</v>
      </c>
      <c r="K2604" s="19">
        <v>651.21</v>
      </c>
      <c r="L2604" s="19">
        <v>524.96</v>
      </c>
      <c r="M2604" s="19">
        <f>Table1[[#This Row],[Unit_Selling Price]]-Table1[[#This Row],[Unit_Cost]]</f>
        <v>126.25</v>
      </c>
      <c r="N2604" s="19">
        <f>Table1[[#This Row],[Quantity]]*Table1[[#This Row],[unit_per Profit]]</f>
        <v>276992.5</v>
      </c>
    </row>
    <row r="2605" spans="1:14" x14ac:dyDescent="0.2">
      <c r="A2605" s="10" t="s">
        <v>29</v>
      </c>
      <c r="B2605" s="10" t="s">
        <v>58</v>
      </c>
      <c r="C2605" s="10" t="s">
        <v>77</v>
      </c>
      <c r="D2605" s="10" t="s">
        <v>27</v>
      </c>
      <c r="E2605" s="10" t="s">
        <v>28</v>
      </c>
      <c r="F2605" s="11">
        <v>41949</v>
      </c>
      <c r="G2605" s="10">
        <v>2014</v>
      </c>
      <c r="H2605" s="10">
        <v>651247489</v>
      </c>
      <c r="I2605" s="17">
        <v>41677</v>
      </c>
      <c r="J2605" s="18">
        <v>7459</v>
      </c>
      <c r="K2605" s="19">
        <v>154.06</v>
      </c>
      <c r="L2605" s="19">
        <v>90.93</v>
      </c>
      <c r="M2605" s="19">
        <f>Table1[[#This Row],[Unit_Selling Price]]-Table1[[#This Row],[Unit_Cost]]</f>
        <v>63.13</v>
      </c>
      <c r="N2605" s="19">
        <f>Table1[[#This Row],[Quantity]]*Table1[[#This Row],[unit_per Profit]]</f>
        <v>470886.67</v>
      </c>
    </row>
    <row r="2606" spans="1:14" x14ac:dyDescent="0.2">
      <c r="A2606" s="10" t="s">
        <v>37</v>
      </c>
      <c r="B2606" s="10" t="s">
        <v>139</v>
      </c>
      <c r="C2606" s="10" t="s">
        <v>31</v>
      </c>
      <c r="D2606" s="10" t="s">
        <v>23</v>
      </c>
      <c r="E2606" s="10" t="s">
        <v>43</v>
      </c>
      <c r="F2606" s="11">
        <v>43042</v>
      </c>
      <c r="G2606" s="10">
        <v>2017</v>
      </c>
      <c r="H2606" s="10">
        <v>861519372</v>
      </c>
      <c r="I2606" s="17" t="s">
        <v>326</v>
      </c>
      <c r="J2606" s="18">
        <v>1582</v>
      </c>
      <c r="K2606" s="19">
        <v>47.45</v>
      </c>
      <c r="L2606" s="19">
        <v>31.79</v>
      </c>
      <c r="M2606" s="19">
        <f>Table1[[#This Row],[Unit_Selling Price]]-Table1[[#This Row],[Unit_Cost]]</f>
        <v>15.66</v>
      </c>
      <c r="N2606" s="19">
        <f>Table1[[#This Row],[Quantity]]*Table1[[#This Row],[unit_per Profit]]</f>
        <v>24774.12</v>
      </c>
    </row>
    <row r="2607" spans="1:14" x14ac:dyDescent="0.2">
      <c r="A2607" s="10" t="s">
        <v>46</v>
      </c>
      <c r="B2607" s="10" t="s">
        <v>103</v>
      </c>
      <c r="C2607" s="10" t="s">
        <v>49</v>
      </c>
      <c r="D2607" s="10" t="s">
        <v>27</v>
      </c>
      <c r="E2607" s="10" t="s">
        <v>35</v>
      </c>
      <c r="F2607" s="11">
        <v>43011</v>
      </c>
      <c r="G2607" s="10">
        <v>2017</v>
      </c>
      <c r="H2607" s="10">
        <v>491671931</v>
      </c>
      <c r="I2607" s="17" t="s">
        <v>325</v>
      </c>
      <c r="J2607" s="18">
        <v>5505</v>
      </c>
      <c r="K2607" s="19">
        <v>651.21</v>
      </c>
      <c r="L2607" s="19">
        <v>524.96</v>
      </c>
      <c r="M2607" s="19">
        <f>Table1[[#This Row],[Unit_Selling Price]]-Table1[[#This Row],[Unit_Cost]]</f>
        <v>126.25</v>
      </c>
      <c r="N2607" s="19">
        <f>Table1[[#This Row],[Quantity]]*Table1[[#This Row],[unit_per Profit]]</f>
        <v>695006.25</v>
      </c>
    </row>
    <row r="2608" spans="1:14" x14ac:dyDescent="0.2">
      <c r="A2608" s="10" t="s">
        <v>37</v>
      </c>
      <c r="B2608" s="10" t="s">
        <v>102</v>
      </c>
      <c r="C2608" s="10" t="s">
        <v>22</v>
      </c>
      <c r="D2608" s="10" t="s">
        <v>23</v>
      </c>
      <c r="E2608" s="10" t="s">
        <v>43</v>
      </c>
      <c r="F2608" s="11" t="s">
        <v>1678</v>
      </c>
      <c r="G2608" s="10">
        <v>2011</v>
      </c>
      <c r="H2608" s="10">
        <v>171441495</v>
      </c>
      <c r="I2608" s="17">
        <v>40701</v>
      </c>
      <c r="J2608" s="18">
        <v>2203</v>
      </c>
      <c r="K2608" s="19">
        <v>255.28</v>
      </c>
      <c r="L2608" s="19">
        <v>159.41999999999999</v>
      </c>
      <c r="M2608" s="19">
        <f>Table1[[#This Row],[Unit_Selling Price]]-Table1[[#This Row],[Unit_Cost]]</f>
        <v>95.86</v>
      </c>
      <c r="N2608" s="19">
        <f>Table1[[#This Row],[Quantity]]*Table1[[#This Row],[unit_per Profit]]</f>
        <v>211179.58</v>
      </c>
    </row>
    <row r="2609" spans="1:14" x14ac:dyDescent="0.2">
      <c r="A2609" s="10" t="s">
        <v>32</v>
      </c>
      <c r="B2609" s="10" t="s">
        <v>36</v>
      </c>
      <c r="C2609" s="10" t="s">
        <v>51</v>
      </c>
      <c r="D2609" s="10" t="s">
        <v>23</v>
      </c>
      <c r="E2609" s="10" t="s">
        <v>35</v>
      </c>
      <c r="F2609" s="11" t="s">
        <v>1195</v>
      </c>
      <c r="G2609" s="10">
        <v>2016</v>
      </c>
      <c r="H2609" s="10">
        <v>600876891</v>
      </c>
      <c r="I2609" s="17">
        <v>42686</v>
      </c>
      <c r="J2609" s="18">
        <v>1680</v>
      </c>
      <c r="K2609" s="19">
        <v>437.2</v>
      </c>
      <c r="L2609" s="19">
        <v>263.33</v>
      </c>
      <c r="M2609" s="19">
        <f>Table1[[#This Row],[Unit_Selling Price]]-Table1[[#This Row],[Unit_Cost]]</f>
        <v>173.87</v>
      </c>
      <c r="N2609" s="19">
        <f>Table1[[#This Row],[Quantity]]*Table1[[#This Row],[unit_per Profit]]</f>
        <v>292101.59999999998</v>
      </c>
    </row>
    <row r="2610" spans="1:14" x14ac:dyDescent="0.2">
      <c r="A2610" s="10" t="s">
        <v>32</v>
      </c>
      <c r="B2610" s="10" t="s">
        <v>182</v>
      </c>
      <c r="C2610" s="10" t="s">
        <v>42</v>
      </c>
      <c r="D2610" s="10" t="s">
        <v>23</v>
      </c>
      <c r="E2610" s="10" t="s">
        <v>24</v>
      </c>
      <c r="F2610" s="11">
        <v>41282</v>
      </c>
      <c r="G2610" s="10">
        <v>2013</v>
      </c>
      <c r="H2610" s="10">
        <v>300339448</v>
      </c>
      <c r="I2610" s="17" t="s">
        <v>1679</v>
      </c>
      <c r="J2610" s="18">
        <v>5972</v>
      </c>
      <c r="K2610" s="19">
        <v>109.28</v>
      </c>
      <c r="L2610" s="19">
        <v>35.840000000000003</v>
      </c>
      <c r="M2610" s="19">
        <f>Table1[[#This Row],[Unit_Selling Price]]-Table1[[#This Row],[Unit_Cost]]</f>
        <v>73.44</v>
      </c>
      <c r="N2610" s="19">
        <f>Table1[[#This Row],[Quantity]]*Table1[[#This Row],[unit_per Profit]]</f>
        <v>438583.68</v>
      </c>
    </row>
    <row r="2611" spans="1:14" x14ac:dyDescent="0.2">
      <c r="A2611" s="10" t="s">
        <v>46</v>
      </c>
      <c r="B2611" s="10" t="s">
        <v>175</v>
      </c>
      <c r="C2611" s="10" t="s">
        <v>22</v>
      </c>
      <c r="D2611" s="10" t="s">
        <v>27</v>
      </c>
      <c r="E2611" s="10" t="s">
        <v>24</v>
      </c>
      <c r="F2611" s="11">
        <v>42948</v>
      </c>
      <c r="G2611" s="10">
        <v>2017</v>
      </c>
      <c r="H2611" s="10">
        <v>560502994</v>
      </c>
      <c r="I2611" s="17" t="s">
        <v>653</v>
      </c>
      <c r="J2611" s="18">
        <v>4146</v>
      </c>
      <c r="K2611" s="19">
        <v>255.28</v>
      </c>
      <c r="L2611" s="19">
        <v>159.41999999999999</v>
      </c>
      <c r="M2611" s="19">
        <f>Table1[[#This Row],[Unit_Selling Price]]-Table1[[#This Row],[Unit_Cost]]</f>
        <v>95.86</v>
      </c>
      <c r="N2611" s="19">
        <f>Table1[[#This Row],[Quantity]]*Table1[[#This Row],[unit_per Profit]]</f>
        <v>397435.56</v>
      </c>
    </row>
    <row r="2612" spans="1:14" x14ac:dyDescent="0.2">
      <c r="A2612" s="10" t="s">
        <v>29</v>
      </c>
      <c r="B2612" s="10" t="s">
        <v>130</v>
      </c>
      <c r="C2612" s="10" t="s">
        <v>85</v>
      </c>
      <c r="D2612" s="10" t="s">
        <v>23</v>
      </c>
      <c r="E2612" s="10" t="s">
        <v>35</v>
      </c>
      <c r="F2612" s="11" t="s">
        <v>1105</v>
      </c>
      <c r="G2612" s="10">
        <v>2013</v>
      </c>
      <c r="H2612" s="10">
        <v>492353856</v>
      </c>
      <c r="I2612" s="17">
        <v>41582</v>
      </c>
      <c r="J2612" s="18">
        <v>7302</v>
      </c>
      <c r="K2612" s="19">
        <v>668.27</v>
      </c>
      <c r="L2612" s="19">
        <v>502.54</v>
      </c>
      <c r="M2612" s="19">
        <f>Table1[[#This Row],[Unit_Selling Price]]-Table1[[#This Row],[Unit_Cost]]</f>
        <v>165.73</v>
      </c>
      <c r="N2612" s="19">
        <f>Table1[[#This Row],[Quantity]]*Table1[[#This Row],[unit_per Profit]]</f>
        <v>1210160.46</v>
      </c>
    </row>
    <row r="2613" spans="1:14" x14ac:dyDescent="0.2">
      <c r="A2613" s="10" t="s">
        <v>278</v>
      </c>
      <c r="B2613" s="10" t="s">
        <v>158</v>
      </c>
      <c r="C2613" s="10" t="s">
        <v>26</v>
      </c>
      <c r="D2613" s="10" t="s">
        <v>27</v>
      </c>
      <c r="E2613" s="10" t="s">
        <v>35</v>
      </c>
      <c r="F2613" s="11" t="s">
        <v>622</v>
      </c>
      <c r="G2613" s="10">
        <v>2015</v>
      </c>
      <c r="H2613" s="10">
        <v>177190864</v>
      </c>
      <c r="I2613" s="17" t="s">
        <v>395</v>
      </c>
      <c r="J2613" s="18">
        <v>3569</v>
      </c>
      <c r="K2613" s="19">
        <v>152.58000000000001</v>
      </c>
      <c r="L2613" s="19">
        <v>97.44</v>
      </c>
      <c r="M2613" s="19">
        <f>Table1[[#This Row],[Unit_Selling Price]]-Table1[[#This Row],[Unit_Cost]]</f>
        <v>55.14</v>
      </c>
      <c r="N2613" s="19">
        <f>Table1[[#This Row],[Quantity]]*Table1[[#This Row],[unit_per Profit]]</f>
        <v>196794.66</v>
      </c>
    </row>
    <row r="2614" spans="1:14" x14ac:dyDescent="0.2">
      <c r="A2614" s="10" t="s">
        <v>46</v>
      </c>
      <c r="B2614" s="10" t="s">
        <v>115</v>
      </c>
      <c r="C2614" s="10" t="s">
        <v>65</v>
      </c>
      <c r="D2614" s="10" t="s">
        <v>27</v>
      </c>
      <c r="E2614" s="10" t="s">
        <v>35</v>
      </c>
      <c r="F2614" s="11">
        <v>42440</v>
      </c>
      <c r="G2614" s="10">
        <v>2016</v>
      </c>
      <c r="H2614" s="10">
        <v>216625344</v>
      </c>
      <c r="I2614" s="17" t="s">
        <v>868</v>
      </c>
      <c r="J2614" s="18">
        <v>3108</v>
      </c>
      <c r="K2614" s="19">
        <v>9.33</v>
      </c>
      <c r="L2614" s="19">
        <v>6.92</v>
      </c>
      <c r="M2614" s="19">
        <f>Table1[[#This Row],[Unit_Selling Price]]-Table1[[#This Row],[Unit_Cost]]</f>
        <v>2.41</v>
      </c>
      <c r="N2614" s="19">
        <f>Table1[[#This Row],[Quantity]]*Table1[[#This Row],[unit_per Profit]]</f>
        <v>7490.28</v>
      </c>
    </row>
    <row r="2615" spans="1:14" x14ac:dyDescent="0.2">
      <c r="A2615" s="10" t="s">
        <v>29</v>
      </c>
      <c r="B2615" s="10" t="s">
        <v>214</v>
      </c>
      <c r="C2615" s="10" t="s">
        <v>39</v>
      </c>
      <c r="D2615" s="10" t="s">
        <v>27</v>
      </c>
      <c r="E2615" s="10" t="s">
        <v>24</v>
      </c>
      <c r="F2615" s="11" t="s">
        <v>1680</v>
      </c>
      <c r="G2615" s="10">
        <v>2013</v>
      </c>
      <c r="H2615" s="10">
        <v>382581126</v>
      </c>
      <c r="I2615" s="17" t="s">
        <v>941</v>
      </c>
      <c r="J2615" s="18">
        <v>3112</v>
      </c>
      <c r="K2615" s="19">
        <v>81.73</v>
      </c>
      <c r="L2615" s="19">
        <v>56.67</v>
      </c>
      <c r="M2615" s="19">
        <f>Table1[[#This Row],[Unit_Selling Price]]-Table1[[#This Row],[Unit_Cost]]</f>
        <v>25.06</v>
      </c>
      <c r="N2615" s="19">
        <f>Table1[[#This Row],[Quantity]]*Table1[[#This Row],[unit_per Profit]]</f>
        <v>77986.720000000001</v>
      </c>
    </row>
    <row r="2616" spans="1:14" x14ac:dyDescent="0.2">
      <c r="A2616" s="10" t="s">
        <v>278</v>
      </c>
      <c r="B2616" s="10" t="s">
        <v>180</v>
      </c>
      <c r="C2616" s="10" t="s">
        <v>56</v>
      </c>
      <c r="D2616" s="10" t="s">
        <v>23</v>
      </c>
      <c r="E2616" s="10" t="s">
        <v>35</v>
      </c>
      <c r="F2616" s="11">
        <v>40271</v>
      </c>
      <c r="G2616" s="10">
        <v>2010</v>
      </c>
      <c r="H2616" s="10">
        <v>967294538</v>
      </c>
      <c r="I2616" s="17" t="s">
        <v>1681</v>
      </c>
      <c r="J2616" s="18">
        <v>2804</v>
      </c>
      <c r="K2616" s="19">
        <v>421.89</v>
      </c>
      <c r="L2616" s="19">
        <v>364.69</v>
      </c>
      <c r="M2616" s="19">
        <f>Table1[[#This Row],[Unit_Selling Price]]-Table1[[#This Row],[Unit_Cost]]</f>
        <v>57.2</v>
      </c>
      <c r="N2616" s="19">
        <f>Table1[[#This Row],[Quantity]]*Table1[[#This Row],[unit_per Profit]]</f>
        <v>160388.79999999999</v>
      </c>
    </row>
    <row r="2617" spans="1:14" x14ac:dyDescent="0.2">
      <c r="A2617" s="10" t="s">
        <v>29</v>
      </c>
      <c r="B2617" s="10" t="s">
        <v>197</v>
      </c>
      <c r="C2617" s="10" t="s">
        <v>85</v>
      </c>
      <c r="D2617" s="10" t="s">
        <v>23</v>
      </c>
      <c r="E2617" s="10" t="s">
        <v>28</v>
      </c>
      <c r="F2617" s="11" t="s">
        <v>724</v>
      </c>
      <c r="G2617" s="10">
        <v>2010</v>
      </c>
      <c r="H2617" s="10">
        <v>533314406</v>
      </c>
      <c r="I2617" s="17" t="s">
        <v>342</v>
      </c>
      <c r="J2617" s="18">
        <v>8439</v>
      </c>
      <c r="K2617" s="19">
        <v>668.27</v>
      </c>
      <c r="L2617" s="19">
        <v>502.54</v>
      </c>
      <c r="M2617" s="19">
        <f>Table1[[#This Row],[Unit_Selling Price]]-Table1[[#This Row],[Unit_Cost]]</f>
        <v>165.73</v>
      </c>
      <c r="N2617" s="19">
        <f>Table1[[#This Row],[Quantity]]*Table1[[#This Row],[unit_per Profit]]</f>
        <v>1398595.47</v>
      </c>
    </row>
    <row r="2618" spans="1:14" x14ac:dyDescent="0.2">
      <c r="A2618" s="10" t="s">
        <v>40</v>
      </c>
      <c r="B2618" s="10" t="s">
        <v>101</v>
      </c>
      <c r="C2618" s="10" t="s">
        <v>56</v>
      </c>
      <c r="D2618" s="10" t="s">
        <v>23</v>
      </c>
      <c r="E2618" s="10" t="s">
        <v>28</v>
      </c>
      <c r="F2618" s="11">
        <v>40788</v>
      </c>
      <c r="G2618" s="10">
        <v>2011</v>
      </c>
      <c r="H2618" s="10">
        <v>863502061</v>
      </c>
      <c r="I2618" s="17">
        <v>40666</v>
      </c>
      <c r="J2618" s="18">
        <v>8304</v>
      </c>
      <c r="K2618" s="19">
        <v>421.89</v>
      </c>
      <c r="L2618" s="19">
        <v>364.69</v>
      </c>
      <c r="M2618" s="19">
        <f>Table1[[#This Row],[Unit_Selling Price]]-Table1[[#This Row],[Unit_Cost]]</f>
        <v>57.2</v>
      </c>
      <c r="N2618" s="19">
        <f>Table1[[#This Row],[Quantity]]*Table1[[#This Row],[unit_per Profit]]</f>
        <v>474988.79999999999</v>
      </c>
    </row>
    <row r="2619" spans="1:14" x14ac:dyDescent="0.2">
      <c r="A2619" s="10" t="s">
        <v>46</v>
      </c>
      <c r="B2619" s="10" t="s">
        <v>108</v>
      </c>
      <c r="C2619" s="10" t="s">
        <v>49</v>
      </c>
      <c r="D2619" s="10" t="s">
        <v>23</v>
      </c>
      <c r="E2619" s="10" t="s">
        <v>28</v>
      </c>
      <c r="F2619" s="11" t="s">
        <v>1044</v>
      </c>
      <c r="G2619" s="10">
        <v>2012</v>
      </c>
      <c r="H2619" s="10">
        <v>211031329</v>
      </c>
      <c r="I2619" s="17" t="s">
        <v>807</v>
      </c>
      <c r="J2619" s="18">
        <v>7715</v>
      </c>
      <c r="K2619" s="19">
        <v>651.21</v>
      </c>
      <c r="L2619" s="19">
        <v>524.96</v>
      </c>
      <c r="M2619" s="19">
        <f>Table1[[#This Row],[Unit_Selling Price]]-Table1[[#This Row],[Unit_Cost]]</f>
        <v>126.25</v>
      </c>
      <c r="N2619" s="19">
        <f>Table1[[#This Row],[Quantity]]*Table1[[#This Row],[unit_per Profit]]</f>
        <v>974018.75</v>
      </c>
    </row>
    <row r="2620" spans="1:14" x14ac:dyDescent="0.2">
      <c r="A2620" s="10" t="s">
        <v>29</v>
      </c>
      <c r="B2620" s="10" t="s">
        <v>104</v>
      </c>
      <c r="C2620" s="10" t="s">
        <v>26</v>
      </c>
      <c r="D2620" s="10" t="s">
        <v>23</v>
      </c>
      <c r="E2620" s="10" t="s">
        <v>24</v>
      </c>
      <c r="F2620" s="11" t="s">
        <v>1439</v>
      </c>
      <c r="G2620" s="10">
        <v>2016</v>
      </c>
      <c r="H2620" s="10">
        <v>949388539</v>
      </c>
      <c r="I2620" s="17" t="s">
        <v>348</v>
      </c>
      <c r="J2620" s="18">
        <v>4021</v>
      </c>
      <c r="K2620" s="19">
        <v>152.58000000000001</v>
      </c>
      <c r="L2620" s="19">
        <v>97.44</v>
      </c>
      <c r="M2620" s="19">
        <f>Table1[[#This Row],[Unit_Selling Price]]-Table1[[#This Row],[Unit_Cost]]</f>
        <v>55.14</v>
      </c>
      <c r="N2620" s="19">
        <f>Table1[[#This Row],[Quantity]]*Table1[[#This Row],[unit_per Profit]]</f>
        <v>221717.94</v>
      </c>
    </row>
    <row r="2621" spans="1:14" x14ac:dyDescent="0.2">
      <c r="A2621" s="10" t="s">
        <v>29</v>
      </c>
      <c r="B2621" s="10" t="s">
        <v>116</v>
      </c>
      <c r="C2621" s="10" t="s">
        <v>31</v>
      </c>
      <c r="D2621" s="10" t="s">
        <v>27</v>
      </c>
      <c r="E2621" s="10" t="s">
        <v>35</v>
      </c>
      <c r="F2621" s="11">
        <v>42644</v>
      </c>
      <c r="G2621" s="10">
        <v>2016</v>
      </c>
      <c r="H2621" s="10">
        <v>122372519</v>
      </c>
      <c r="I2621" s="17" t="s">
        <v>1063</v>
      </c>
      <c r="J2621" s="18">
        <v>1603</v>
      </c>
      <c r="K2621" s="19">
        <v>47.45</v>
      </c>
      <c r="L2621" s="19">
        <v>31.79</v>
      </c>
      <c r="M2621" s="19">
        <f>Table1[[#This Row],[Unit_Selling Price]]-Table1[[#This Row],[Unit_Cost]]</f>
        <v>15.66</v>
      </c>
      <c r="N2621" s="19">
        <f>Table1[[#This Row],[Quantity]]*Table1[[#This Row],[unit_per Profit]]</f>
        <v>25102.98</v>
      </c>
    </row>
    <row r="2622" spans="1:14" x14ac:dyDescent="0.2">
      <c r="A2622" s="10" t="s">
        <v>46</v>
      </c>
      <c r="B2622" s="10" t="s">
        <v>142</v>
      </c>
      <c r="C2622" s="10" t="s">
        <v>26</v>
      </c>
      <c r="D2622" s="10" t="s">
        <v>27</v>
      </c>
      <c r="E2622" s="10" t="s">
        <v>35</v>
      </c>
      <c r="F2622" s="11" t="s">
        <v>904</v>
      </c>
      <c r="G2622" s="10">
        <v>2010</v>
      </c>
      <c r="H2622" s="10">
        <v>694094598</v>
      </c>
      <c r="I2622" s="17" t="s">
        <v>1682</v>
      </c>
      <c r="J2622" s="18">
        <v>6871</v>
      </c>
      <c r="K2622" s="19">
        <v>152.58000000000001</v>
      </c>
      <c r="L2622" s="19">
        <v>97.44</v>
      </c>
      <c r="M2622" s="19">
        <f>Table1[[#This Row],[Unit_Selling Price]]-Table1[[#This Row],[Unit_Cost]]</f>
        <v>55.14</v>
      </c>
      <c r="N2622" s="19">
        <f>Table1[[#This Row],[Quantity]]*Table1[[#This Row],[unit_per Profit]]</f>
        <v>378866.94</v>
      </c>
    </row>
    <row r="2623" spans="1:14" x14ac:dyDescent="0.2">
      <c r="A2623" s="10" t="s">
        <v>29</v>
      </c>
      <c r="B2623" s="10" t="s">
        <v>174</v>
      </c>
      <c r="C2623" s="10" t="s">
        <v>42</v>
      </c>
      <c r="D2623" s="10" t="s">
        <v>27</v>
      </c>
      <c r="E2623" s="10" t="s">
        <v>24</v>
      </c>
      <c r="F2623" s="11" t="s">
        <v>943</v>
      </c>
      <c r="G2623" s="10">
        <v>2014</v>
      </c>
      <c r="H2623" s="10">
        <v>298978602</v>
      </c>
      <c r="I2623" s="17" t="s">
        <v>890</v>
      </c>
      <c r="J2623" s="18">
        <v>3267</v>
      </c>
      <c r="K2623" s="19">
        <v>109.28</v>
      </c>
      <c r="L2623" s="19">
        <v>35.840000000000003</v>
      </c>
      <c r="M2623" s="19">
        <f>Table1[[#This Row],[Unit_Selling Price]]-Table1[[#This Row],[Unit_Cost]]</f>
        <v>73.44</v>
      </c>
      <c r="N2623" s="19">
        <f>Table1[[#This Row],[Quantity]]*Table1[[#This Row],[unit_per Profit]]</f>
        <v>239928.48</v>
      </c>
    </row>
    <row r="2624" spans="1:14" x14ac:dyDescent="0.2">
      <c r="A2624" s="10" t="s">
        <v>29</v>
      </c>
      <c r="B2624" s="10" t="s">
        <v>213</v>
      </c>
      <c r="C2624" s="10" t="s">
        <v>42</v>
      </c>
      <c r="D2624" s="10" t="s">
        <v>27</v>
      </c>
      <c r="E2624" s="10" t="s">
        <v>28</v>
      </c>
      <c r="F2624" s="11" t="s">
        <v>1683</v>
      </c>
      <c r="G2624" s="10">
        <v>2016</v>
      </c>
      <c r="H2624" s="10">
        <v>691760861</v>
      </c>
      <c r="I2624" s="17" t="s">
        <v>1684</v>
      </c>
      <c r="J2624" s="18">
        <v>6266</v>
      </c>
      <c r="K2624" s="19">
        <v>109.28</v>
      </c>
      <c r="L2624" s="19">
        <v>35.840000000000003</v>
      </c>
      <c r="M2624" s="19">
        <f>Table1[[#This Row],[Unit_Selling Price]]-Table1[[#This Row],[Unit_Cost]]</f>
        <v>73.44</v>
      </c>
      <c r="N2624" s="19">
        <f>Table1[[#This Row],[Quantity]]*Table1[[#This Row],[unit_per Profit]]</f>
        <v>460175.04</v>
      </c>
    </row>
    <row r="2625" spans="1:14" x14ac:dyDescent="0.2">
      <c r="A2625" s="10" t="s">
        <v>278</v>
      </c>
      <c r="B2625" s="10" t="s">
        <v>94</v>
      </c>
      <c r="C2625" s="10" t="s">
        <v>85</v>
      </c>
      <c r="D2625" s="10" t="s">
        <v>23</v>
      </c>
      <c r="E2625" s="10" t="s">
        <v>24</v>
      </c>
      <c r="F2625" s="11" t="s">
        <v>932</v>
      </c>
      <c r="G2625" s="10">
        <v>2015</v>
      </c>
      <c r="H2625" s="10">
        <v>997490203</v>
      </c>
      <c r="I2625" s="17" t="s">
        <v>553</v>
      </c>
      <c r="J2625" s="18">
        <v>8372</v>
      </c>
      <c r="K2625" s="19">
        <v>668.27</v>
      </c>
      <c r="L2625" s="19">
        <v>502.54</v>
      </c>
      <c r="M2625" s="19">
        <f>Table1[[#This Row],[Unit_Selling Price]]-Table1[[#This Row],[Unit_Cost]]</f>
        <v>165.73</v>
      </c>
      <c r="N2625" s="19">
        <f>Table1[[#This Row],[Quantity]]*Table1[[#This Row],[unit_per Profit]]</f>
        <v>1387491.56</v>
      </c>
    </row>
    <row r="2626" spans="1:14" x14ac:dyDescent="0.2">
      <c r="A2626" s="10" t="s">
        <v>40</v>
      </c>
      <c r="B2626" s="10" t="s">
        <v>272</v>
      </c>
      <c r="C2626" s="10" t="s">
        <v>49</v>
      </c>
      <c r="D2626" s="10" t="s">
        <v>23</v>
      </c>
      <c r="E2626" s="10" t="s">
        <v>24</v>
      </c>
      <c r="F2626" s="11">
        <v>42189</v>
      </c>
      <c r="G2626" s="10">
        <v>2015</v>
      </c>
      <c r="H2626" s="10">
        <v>861527955</v>
      </c>
      <c r="I2626" s="17">
        <v>42099</v>
      </c>
      <c r="J2626" s="18">
        <v>4122</v>
      </c>
      <c r="K2626" s="19">
        <v>651.21</v>
      </c>
      <c r="L2626" s="19">
        <v>524.96</v>
      </c>
      <c r="M2626" s="19">
        <f>Table1[[#This Row],[Unit_Selling Price]]-Table1[[#This Row],[Unit_Cost]]</f>
        <v>126.25</v>
      </c>
      <c r="N2626" s="19">
        <f>Table1[[#This Row],[Quantity]]*Table1[[#This Row],[unit_per Profit]]</f>
        <v>520402.5</v>
      </c>
    </row>
    <row r="2627" spans="1:14" x14ac:dyDescent="0.2">
      <c r="A2627" s="10" t="s">
        <v>278</v>
      </c>
      <c r="B2627" s="10" t="s">
        <v>217</v>
      </c>
      <c r="C2627" s="10" t="s">
        <v>26</v>
      </c>
      <c r="D2627" s="10" t="s">
        <v>27</v>
      </c>
      <c r="E2627" s="10" t="s">
        <v>24</v>
      </c>
      <c r="F2627" s="11">
        <v>42892</v>
      </c>
      <c r="G2627" s="10">
        <v>2017</v>
      </c>
      <c r="H2627" s="10">
        <v>899547946</v>
      </c>
      <c r="I2627" s="17" t="s">
        <v>1135</v>
      </c>
      <c r="J2627" s="18">
        <v>5082</v>
      </c>
      <c r="K2627" s="19">
        <v>152.58000000000001</v>
      </c>
      <c r="L2627" s="19">
        <v>97.44</v>
      </c>
      <c r="M2627" s="19">
        <f>Table1[[#This Row],[Unit_Selling Price]]-Table1[[#This Row],[Unit_Cost]]</f>
        <v>55.14</v>
      </c>
      <c r="N2627" s="19">
        <f>Table1[[#This Row],[Quantity]]*Table1[[#This Row],[unit_per Profit]]</f>
        <v>280221.48</v>
      </c>
    </row>
    <row r="2628" spans="1:14" x14ac:dyDescent="0.2">
      <c r="A2628" s="10" t="s">
        <v>29</v>
      </c>
      <c r="B2628" s="10" t="s">
        <v>112</v>
      </c>
      <c r="C2628" s="10" t="s">
        <v>56</v>
      </c>
      <c r="D2628" s="10" t="s">
        <v>27</v>
      </c>
      <c r="E2628" s="10" t="s">
        <v>43</v>
      </c>
      <c r="F2628" s="11" t="s">
        <v>599</v>
      </c>
      <c r="G2628" s="10">
        <v>2010</v>
      </c>
      <c r="H2628" s="10">
        <v>447536504</v>
      </c>
      <c r="I2628" s="17" t="s">
        <v>489</v>
      </c>
      <c r="J2628" s="18">
        <v>4852</v>
      </c>
      <c r="K2628" s="19">
        <v>421.89</v>
      </c>
      <c r="L2628" s="19">
        <v>364.69</v>
      </c>
      <c r="M2628" s="19">
        <f>Table1[[#This Row],[Unit_Selling Price]]-Table1[[#This Row],[Unit_Cost]]</f>
        <v>57.2</v>
      </c>
      <c r="N2628" s="19">
        <f>Table1[[#This Row],[Quantity]]*Table1[[#This Row],[unit_per Profit]]</f>
        <v>277534.40000000002</v>
      </c>
    </row>
    <row r="2629" spans="1:14" x14ac:dyDescent="0.2">
      <c r="A2629" s="10" t="s">
        <v>32</v>
      </c>
      <c r="B2629" s="10" t="s">
        <v>96</v>
      </c>
      <c r="C2629" s="10" t="s">
        <v>65</v>
      </c>
      <c r="D2629" s="10" t="s">
        <v>23</v>
      </c>
      <c r="E2629" s="10" t="s">
        <v>28</v>
      </c>
      <c r="F2629" s="11">
        <v>42686</v>
      </c>
      <c r="G2629" s="10">
        <v>2016</v>
      </c>
      <c r="H2629" s="10">
        <v>711792457</v>
      </c>
      <c r="I2629" s="17" t="s">
        <v>764</v>
      </c>
      <c r="J2629" s="18">
        <v>4060</v>
      </c>
      <c r="K2629" s="19">
        <v>9.33</v>
      </c>
      <c r="L2629" s="19">
        <v>6.92</v>
      </c>
      <c r="M2629" s="19">
        <f>Table1[[#This Row],[Unit_Selling Price]]-Table1[[#This Row],[Unit_Cost]]</f>
        <v>2.41</v>
      </c>
      <c r="N2629" s="19">
        <f>Table1[[#This Row],[Quantity]]*Table1[[#This Row],[unit_per Profit]]</f>
        <v>9784.6</v>
      </c>
    </row>
    <row r="2630" spans="1:14" x14ac:dyDescent="0.2">
      <c r="A2630" s="10" t="s">
        <v>278</v>
      </c>
      <c r="B2630" s="10" t="s">
        <v>158</v>
      </c>
      <c r="C2630" s="10" t="s">
        <v>49</v>
      </c>
      <c r="D2630" s="10" t="s">
        <v>27</v>
      </c>
      <c r="E2630" s="10" t="s">
        <v>24</v>
      </c>
      <c r="F2630" s="11" t="s">
        <v>1685</v>
      </c>
      <c r="G2630" s="10">
        <v>2016</v>
      </c>
      <c r="H2630" s="10">
        <v>718927133</v>
      </c>
      <c r="I2630" s="17" t="s">
        <v>966</v>
      </c>
      <c r="J2630" s="18">
        <v>5370</v>
      </c>
      <c r="K2630" s="19">
        <v>651.21</v>
      </c>
      <c r="L2630" s="19">
        <v>524.96</v>
      </c>
      <c r="M2630" s="19">
        <f>Table1[[#This Row],[Unit_Selling Price]]-Table1[[#This Row],[Unit_Cost]]</f>
        <v>126.25</v>
      </c>
      <c r="N2630" s="19">
        <f>Table1[[#This Row],[Quantity]]*Table1[[#This Row],[unit_per Profit]]</f>
        <v>677962.5</v>
      </c>
    </row>
    <row r="2631" spans="1:14" x14ac:dyDescent="0.2">
      <c r="A2631" s="10" t="s">
        <v>46</v>
      </c>
      <c r="B2631" s="10" t="s">
        <v>142</v>
      </c>
      <c r="C2631" s="10" t="s">
        <v>42</v>
      </c>
      <c r="D2631" s="10" t="s">
        <v>27</v>
      </c>
      <c r="E2631" s="10" t="s">
        <v>35</v>
      </c>
      <c r="F2631" s="11">
        <v>41702</v>
      </c>
      <c r="G2631" s="10">
        <v>2014</v>
      </c>
      <c r="H2631" s="10">
        <v>465864360</v>
      </c>
      <c r="I2631" s="17" t="s">
        <v>1130</v>
      </c>
      <c r="J2631" s="18">
        <v>8471</v>
      </c>
      <c r="K2631" s="19">
        <v>109.28</v>
      </c>
      <c r="L2631" s="19">
        <v>35.840000000000003</v>
      </c>
      <c r="M2631" s="19">
        <f>Table1[[#This Row],[Unit_Selling Price]]-Table1[[#This Row],[Unit_Cost]]</f>
        <v>73.44</v>
      </c>
      <c r="N2631" s="19">
        <f>Table1[[#This Row],[Quantity]]*Table1[[#This Row],[unit_per Profit]]</f>
        <v>622110.24</v>
      </c>
    </row>
    <row r="2632" spans="1:14" x14ac:dyDescent="0.2">
      <c r="A2632" s="10" t="s">
        <v>29</v>
      </c>
      <c r="B2632" s="10" t="s">
        <v>118</v>
      </c>
      <c r="C2632" s="10" t="s">
        <v>77</v>
      </c>
      <c r="D2632" s="10" t="s">
        <v>27</v>
      </c>
      <c r="E2632" s="10" t="s">
        <v>43</v>
      </c>
      <c r="F2632" s="11" t="s">
        <v>1657</v>
      </c>
      <c r="G2632" s="10">
        <v>2011</v>
      </c>
      <c r="H2632" s="10">
        <v>469840466</v>
      </c>
      <c r="I2632" s="17" t="s">
        <v>372</v>
      </c>
      <c r="J2632" s="18">
        <v>5090</v>
      </c>
      <c r="K2632" s="19">
        <v>154.06</v>
      </c>
      <c r="L2632" s="19">
        <v>90.93</v>
      </c>
      <c r="M2632" s="19">
        <f>Table1[[#This Row],[Unit_Selling Price]]-Table1[[#This Row],[Unit_Cost]]</f>
        <v>63.13</v>
      </c>
      <c r="N2632" s="19">
        <f>Table1[[#This Row],[Quantity]]*Table1[[#This Row],[unit_per Profit]]</f>
        <v>321331.7</v>
      </c>
    </row>
    <row r="2633" spans="1:14" x14ac:dyDescent="0.2">
      <c r="A2633" s="10" t="s">
        <v>29</v>
      </c>
      <c r="B2633" s="10" t="s">
        <v>138</v>
      </c>
      <c r="C2633" s="10" t="s">
        <v>26</v>
      </c>
      <c r="D2633" s="10" t="s">
        <v>27</v>
      </c>
      <c r="E2633" s="10" t="s">
        <v>24</v>
      </c>
      <c r="F2633" s="11">
        <v>40577</v>
      </c>
      <c r="G2633" s="10">
        <v>2011</v>
      </c>
      <c r="H2633" s="10">
        <v>418404281</v>
      </c>
      <c r="I2633" s="17" t="s">
        <v>1058</v>
      </c>
      <c r="J2633" s="18">
        <v>3979</v>
      </c>
      <c r="K2633" s="19">
        <v>152.58000000000001</v>
      </c>
      <c r="L2633" s="19">
        <v>97.44</v>
      </c>
      <c r="M2633" s="19">
        <f>Table1[[#This Row],[Unit_Selling Price]]-Table1[[#This Row],[Unit_Cost]]</f>
        <v>55.14</v>
      </c>
      <c r="N2633" s="19">
        <f>Table1[[#This Row],[Quantity]]*Table1[[#This Row],[unit_per Profit]]</f>
        <v>219402.06</v>
      </c>
    </row>
    <row r="2634" spans="1:14" x14ac:dyDescent="0.2">
      <c r="A2634" s="10" t="s">
        <v>37</v>
      </c>
      <c r="B2634" s="10" t="s">
        <v>73</v>
      </c>
      <c r="C2634" s="10" t="s">
        <v>51</v>
      </c>
      <c r="D2634" s="10" t="s">
        <v>27</v>
      </c>
      <c r="E2634" s="10" t="s">
        <v>28</v>
      </c>
      <c r="F2634" s="11" t="s">
        <v>722</v>
      </c>
      <c r="G2634" s="10">
        <v>2012</v>
      </c>
      <c r="H2634" s="10">
        <v>519417130</v>
      </c>
      <c r="I2634" s="17" t="s">
        <v>1398</v>
      </c>
      <c r="J2634" s="18">
        <v>5926</v>
      </c>
      <c r="K2634" s="19">
        <v>437.2</v>
      </c>
      <c r="L2634" s="19">
        <v>263.33</v>
      </c>
      <c r="M2634" s="19">
        <f>Table1[[#This Row],[Unit_Selling Price]]-Table1[[#This Row],[Unit_Cost]]</f>
        <v>173.87</v>
      </c>
      <c r="N2634" s="19">
        <f>Table1[[#This Row],[Quantity]]*Table1[[#This Row],[unit_per Profit]]</f>
        <v>1030353.62</v>
      </c>
    </row>
    <row r="2635" spans="1:14" x14ac:dyDescent="0.2">
      <c r="A2635" s="10" t="s">
        <v>278</v>
      </c>
      <c r="B2635" s="10" t="s">
        <v>54</v>
      </c>
      <c r="C2635" s="10" t="s">
        <v>42</v>
      </c>
      <c r="D2635" s="10" t="s">
        <v>23</v>
      </c>
      <c r="E2635" s="10" t="s">
        <v>24</v>
      </c>
      <c r="F2635" s="11" t="s">
        <v>889</v>
      </c>
      <c r="G2635" s="10">
        <v>2011</v>
      </c>
      <c r="H2635" s="10">
        <v>151052844</v>
      </c>
      <c r="I2635" s="17">
        <v>40730</v>
      </c>
      <c r="J2635" s="18">
        <v>8748</v>
      </c>
      <c r="K2635" s="19">
        <v>109.28</v>
      </c>
      <c r="L2635" s="19">
        <v>35.840000000000003</v>
      </c>
      <c r="M2635" s="19">
        <f>Table1[[#This Row],[Unit_Selling Price]]-Table1[[#This Row],[Unit_Cost]]</f>
        <v>73.44</v>
      </c>
      <c r="N2635" s="19">
        <f>Table1[[#This Row],[Quantity]]*Table1[[#This Row],[unit_per Profit]]</f>
        <v>642453.12</v>
      </c>
    </row>
    <row r="2636" spans="1:14" x14ac:dyDescent="0.2">
      <c r="A2636" s="10" t="s">
        <v>278</v>
      </c>
      <c r="B2636" s="10" t="s">
        <v>70</v>
      </c>
      <c r="C2636" s="10" t="s">
        <v>56</v>
      </c>
      <c r="D2636" s="10" t="s">
        <v>27</v>
      </c>
      <c r="E2636" s="10" t="s">
        <v>35</v>
      </c>
      <c r="F2636" s="11" t="s">
        <v>1686</v>
      </c>
      <c r="G2636" s="10">
        <v>2010</v>
      </c>
      <c r="H2636" s="10">
        <v>111797749</v>
      </c>
      <c r="I2636" s="17" t="s">
        <v>1687</v>
      </c>
      <c r="J2636" s="18">
        <v>2293</v>
      </c>
      <c r="K2636" s="19">
        <v>421.89</v>
      </c>
      <c r="L2636" s="19">
        <v>364.69</v>
      </c>
      <c r="M2636" s="19">
        <f>Table1[[#This Row],[Unit_Selling Price]]-Table1[[#This Row],[Unit_Cost]]</f>
        <v>57.2</v>
      </c>
      <c r="N2636" s="19">
        <f>Table1[[#This Row],[Quantity]]*Table1[[#This Row],[unit_per Profit]]</f>
        <v>131159.6</v>
      </c>
    </row>
    <row r="2637" spans="1:14" x14ac:dyDescent="0.2">
      <c r="A2637" s="10" t="s">
        <v>46</v>
      </c>
      <c r="B2637" s="10" t="s">
        <v>190</v>
      </c>
      <c r="C2637" s="10" t="s">
        <v>39</v>
      </c>
      <c r="D2637" s="10" t="s">
        <v>23</v>
      </c>
      <c r="E2637" s="10" t="s">
        <v>24</v>
      </c>
      <c r="F2637" s="11" t="s">
        <v>1465</v>
      </c>
      <c r="G2637" s="10">
        <v>2012</v>
      </c>
      <c r="H2637" s="10">
        <v>370450675</v>
      </c>
      <c r="I2637" s="17">
        <v>40920</v>
      </c>
      <c r="J2637" s="18">
        <v>3442</v>
      </c>
      <c r="K2637" s="19">
        <v>81.73</v>
      </c>
      <c r="L2637" s="19">
        <v>56.67</v>
      </c>
      <c r="M2637" s="19">
        <f>Table1[[#This Row],[Unit_Selling Price]]-Table1[[#This Row],[Unit_Cost]]</f>
        <v>25.06</v>
      </c>
      <c r="N2637" s="19">
        <f>Table1[[#This Row],[Quantity]]*Table1[[#This Row],[unit_per Profit]]</f>
        <v>86256.52</v>
      </c>
    </row>
    <row r="2638" spans="1:14" x14ac:dyDescent="0.2">
      <c r="A2638" s="10" t="s">
        <v>29</v>
      </c>
      <c r="B2638" s="10" t="s">
        <v>57</v>
      </c>
      <c r="C2638" s="10" t="s">
        <v>26</v>
      </c>
      <c r="D2638" s="10" t="s">
        <v>23</v>
      </c>
      <c r="E2638" s="10" t="s">
        <v>24</v>
      </c>
      <c r="F2638" s="11" t="s">
        <v>1191</v>
      </c>
      <c r="G2638" s="10">
        <v>2012</v>
      </c>
      <c r="H2638" s="10">
        <v>516122949</v>
      </c>
      <c r="I2638" s="17" t="s">
        <v>1603</v>
      </c>
      <c r="J2638" s="18">
        <v>1105</v>
      </c>
      <c r="K2638" s="19">
        <v>152.58000000000001</v>
      </c>
      <c r="L2638" s="19">
        <v>97.44</v>
      </c>
      <c r="M2638" s="19">
        <f>Table1[[#This Row],[Unit_Selling Price]]-Table1[[#This Row],[Unit_Cost]]</f>
        <v>55.14</v>
      </c>
      <c r="N2638" s="19">
        <f>Table1[[#This Row],[Quantity]]*Table1[[#This Row],[unit_per Profit]]</f>
        <v>60929.7</v>
      </c>
    </row>
    <row r="2639" spans="1:14" x14ac:dyDescent="0.2">
      <c r="A2639" s="10" t="s">
        <v>29</v>
      </c>
      <c r="B2639" s="10" t="s">
        <v>165</v>
      </c>
      <c r="C2639" s="10" t="s">
        <v>51</v>
      </c>
      <c r="D2639" s="10" t="s">
        <v>27</v>
      </c>
      <c r="E2639" s="10" t="s">
        <v>35</v>
      </c>
      <c r="F2639" s="11" t="s">
        <v>1688</v>
      </c>
      <c r="G2639" s="10">
        <v>2015</v>
      </c>
      <c r="H2639" s="10">
        <v>208238399</v>
      </c>
      <c r="I2639" s="17" t="s">
        <v>625</v>
      </c>
      <c r="J2639" s="18">
        <v>1224</v>
      </c>
      <c r="K2639" s="19">
        <v>437.2</v>
      </c>
      <c r="L2639" s="19">
        <v>263.33</v>
      </c>
      <c r="M2639" s="19">
        <f>Table1[[#This Row],[Unit_Selling Price]]-Table1[[#This Row],[Unit_Cost]]</f>
        <v>173.87</v>
      </c>
      <c r="N2639" s="19">
        <f>Table1[[#This Row],[Quantity]]*Table1[[#This Row],[unit_per Profit]]</f>
        <v>212816.88</v>
      </c>
    </row>
    <row r="2640" spans="1:14" x14ac:dyDescent="0.2">
      <c r="A2640" s="10" t="s">
        <v>29</v>
      </c>
      <c r="B2640" s="10" t="s">
        <v>224</v>
      </c>
      <c r="C2640" s="10" t="s">
        <v>65</v>
      </c>
      <c r="D2640" s="10" t="s">
        <v>23</v>
      </c>
      <c r="E2640" s="10" t="s">
        <v>24</v>
      </c>
      <c r="F2640" s="11">
        <v>42412</v>
      </c>
      <c r="G2640" s="10">
        <v>2016</v>
      </c>
      <c r="H2640" s="10">
        <v>526533353</v>
      </c>
      <c r="I2640" s="17">
        <v>43070</v>
      </c>
      <c r="J2640" s="18">
        <v>1775</v>
      </c>
      <c r="K2640" s="19">
        <v>9.33</v>
      </c>
      <c r="L2640" s="19">
        <v>6.92</v>
      </c>
      <c r="M2640" s="19">
        <f>Table1[[#This Row],[Unit_Selling Price]]-Table1[[#This Row],[Unit_Cost]]</f>
        <v>2.41</v>
      </c>
      <c r="N2640" s="19">
        <f>Table1[[#This Row],[Quantity]]*Table1[[#This Row],[unit_per Profit]]</f>
        <v>4277.75</v>
      </c>
    </row>
    <row r="2641" spans="1:14" x14ac:dyDescent="0.2">
      <c r="A2641" s="10" t="s">
        <v>278</v>
      </c>
      <c r="B2641" s="10" t="s">
        <v>158</v>
      </c>
      <c r="C2641" s="10" t="s">
        <v>31</v>
      </c>
      <c r="D2641" s="10" t="s">
        <v>23</v>
      </c>
      <c r="E2641" s="10" t="s">
        <v>43</v>
      </c>
      <c r="F2641" s="11" t="s">
        <v>1241</v>
      </c>
      <c r="G2641" s="10">
        <v>2013</v>
      </c>
      <c r="H2641" s="10">
        <v>821056640</v>
      </c>
      <c r="I2641" s="17">
        <v>41699</v>
      </c>
      <c r="J2641" s="18">
        <v>7760</v>
      </c>
      <c r="K2641" s="19">
        <v>47.45</v>
      </c>
      <c r="L2641" s="19">
        <v>31.79</v>
      </c>
      <c r="M2641" s="19">
        <f>Table1[[#This Row],[Unit_Selling Price]]-Table1[[#This Row],[Unit_Cost]]</f>
        <v>15.66</v>
      </c>
      <c r="N2641" s="19">
        <f>Table1[[#This Row],[Quantity]]*Table1[[#This Row],[unit_per Profit]]</f>
        <v>121521.60000000001</v>
      </c>
    </row>
    <row r="2642" spans="1:14" x14ac:dyDescent="0.2">
      <c r="A2642" s="10" t="s">
        <v>32</v>
      </c>
      <c r="B2642" s="10" t="s">
        <v>128</v>
      </c>
      <c r="C2642" s="10" t="s">
        <v>39</v>
      </c>
      <c r="D2642" s="10" t="s">
        <v>27</v>
      </c>
      <c r="E2642" s="10" t="s">
        <v>24</v>
      </c>
      <c r="F2642" s="11">
        <v>41520</v>
      </c>
      <c r="G2642" s="10">
        <v>2013</v>
      </c>
      <c r="H2642" s="10">
        <v>962169587</v>
      </c>
      <c r="I2642" s="17" t="s">
        <v>1254</v>
      </c>
      <c r="J2642" s="18">
        <v>6217</v>
      </c>
      <c r="K2642" s="19">
        <v>81.73</v>
      </c>
      <c r="L2642" s="19">
        <v>56.67</v>
      </c>
      <c r="M2642" s="19">
        <f>Table1[[#This Row],[Unit_Selling Price]]-Table1[[#This Row],[Unit_Cost]]</f>
        <v>25.06</v>
      </c>
      <c r="N2642" s="19">
        <f>Table1[[#This Row],[Quantity]]*Table1[[#This Row],[unit_per Profit]]</f>
        <v>155798.01999999999</v>
      </c>
    </row>
    <row r="2643" spans="1:14" x14ac:dyDescent="0.2">
      <c r="A2643" s="10" t="s">
        <v>37</v>
      </c>
      <c r="B2643" s="10" t="s">
        <v>208</v>
      </c>
      <c r="C2643" s="10" t="s">
        <v>34</v>
      </c>
      <c r="D2643" s="10" t="s">
        <v>23</v>
      </c>
      <c r="E2643" s="10" t="s">
        <v>43</v>
      </c>
      <c r="F2643" s="11" t="s">
        <v>544</v>
      </c>
      <c r="G2643" s="10">
        <v>2011</v>
      </c>
      <c r="H2643" s="10">
        <v>890546023</v>
      </c>
      <c r="I2643" s="17">
        <v>40579</v>
      </c>
      <c r="J2643" s="18">
        <v>1213</v>
      </c>
      <c r="K2643" s="19">
        <v>205.7</v>
      </c>
      <c r="L2643" s="19">
        <v>117.11</v>
      </c>
      <c r="M2643" s="19">
        <f>Table1[[#This Row],[Unit_Selling Price]]-Table1[[#This Row],[Unit_Cost]]</f>
        <v>88.59</v>
      </c>
      <c r="N2643" s="19">
        <f>Table1[[#This Row],[Quantity]]*Table1[[#This Row],[unit_per Profit]]</f>
        <v>107459.67</v>
      </c>
    </row>
    <row r="2644" spans="1:14" x14ac:dyDescent="0.2">
      <c r="A2644" s="10" t="s">
        <v>32</v>
      </c>
      <c r="B2644" s="10" t="s">
        <v>110</v>
      </c>
      <c r="C2644" s="10" t="s">
        <v>85</v>
      </c>
      <c r="D2644" s="10" t="s">
        <v>27</v>
      </c>
      <c r="E2644" s="10" t="s">
        <v>35</v>
      </c>
      <c r="F2644" s="11" t="s">
        <v>1689</v>
      </c>
      <c r="G2644" s="10">
        <v>2013</v>
      </c>
      <c r="H2644" s="10">
        <v>167172276</v>
      </c>
      <c r="I2644" s="17">
        <v>41367</v>
      </c>
      <c r="J2644" s="18">
        <v>8846</v>
      </c>
      <c r="K2644" s="19">
        <v>668.27</v>
      </c>
      <c r="L2644" s="19">
        <v>502.54</v>
      </c>
      <c r="M2644" s="19">
        <f>Table1[[#This Row],[Unit_Selling Price]]-Table1[[#This Row],[Unit_Cost]]</f>
        <v>165.73</v>
      </c>
      <c r="N2644" s="19">
        <f>Table1[[#This Row],[Quantity]]*Table1[[#This Row],[unit_per Profit]]</f>
        <v>1466047.58</v>
      </c>
    </row>
    <row r="2645" spans="1:14" x14ac:dyDescent="0.2">
      <c r="A2645" s="10" t="s">
        <v>278</v>
      </c>
      <c r="B2645" s="10" t="s">
        <v>268</v>
      </c>
      <c r="C2645" s="10" t="s">
        <v>26</v>
      </c>
      <c r="D2645" s="10" t="s">
        <v>23</v>
      </c>
      <c r="E2645" s="10" t="s">
        <v>43</v>
      </c>
      <c r="F2645" s="11" t="s">
        <v>942</v>
      </c>
      <c r="G2645" s="10">
        <v>2013</v>
      </c>
      <c r="H2645" s="10">
        <v>223347175</v>
      </c>
      <c r="I2645" s="17">
        <v>41553</v>
      </c>
      <c r="J2645" s="18">
        <v>2247</v>
      </c>
      <c r="K2645" s="19">
        <v>152.58000000000001</v>
      </c>
      <c r="L2645" s="19">
        <v>97.44</v>
      </c>
      <c r="M2645" s="19">
        <f>Table1[[#This Row],[Unit_Selling Price]]-Table1[[#This Row],[Unit_Cost]]</f>
        <v>55.14</v>
      </c>
      <c r="N2645" s="19">
        <f>Table1[[#This Row],[Quantity]]*Table1[[#This Row],[unit_per Profit]]</f>
        <v>123899.58</v>
      </c>
    </row>
    <row r="2646" spans="1:14" x14ac:dyDescent="0.2">
      <c r="A2646" s="10" t="s">
        <v>32</v>
      </c>
      <c r="B2646" s="10" t="s">
        <v>87</v>
      </c>
      <c r="C2646" s="10" t="s">
        <v>42</v>
      </c>
      <c r="D2646" s="10" t="s">
        <v>23</v>
      </c>
      <c r="E2646" s="10" t="s">
        <v>35</v>
      </c>
      <c r="F2646" s="11">
        <v>42192</v>
      </c>
      <c r="G2646" s="10">
        <v>2015</v>
      </c>
      <c r="H2646" s="10">
        <v>310682046</v>
      </c>
      <c r="I2646" s="17" t="s">
        <v>1690</v>
      </c>
      <c r="J2646" s="18">
        <v>6576</v>
      </c>
      <c r="K2646" s="19">
        <v>109.28</v>
      </c>
      <c r="L2646" s="19">
        <v>35.840000000000003</v>
      </c>
      <c r="M2646" s="19">
        <f>Table1[[#This Row],[Unit_Selling Price]]-Table1[[#This Row],[Unit_Cost]]</f>
        <v>73.44</v>
      </c>
      <c r="N2646" s="19">
        <f>Table1[[#This Row],[Quantity]]*Table1[[#This Row],[unit_per Profit]]</f>
        <v>482941.44</v>
      </c>
    </row>
    <row r="2647" spans="1:14" x14ac:dyDescent="0.2">
      <c r="A2647" s="10" t="s">
        <v>46</v>
      </c>
      <c r="B2647" s="10" t="s">
        <v>133</v>
      </c>
      <c r="C2647" s="10" t="s">
        <v>26</v>
      </c>
      <c r="D2647" s="10" t="s">
        <v>27</v>
      </c>
      <c r="E2647" s="10" t="s">
        <v>24</v>
      </c>
      <c r="F2647" s="11" t="s">
        <v>1658</v>
      </c>
      <c r="G2647" s="10">
        <v>2012</v>
      </c>
      <c r="H2647" s="10">
        <v>651100718</v>
      </c>
      <c r="I2647" s="17" t="s">
        <v>1540</v>
      </c>
      <c r="J2647" s="18">
        <v>4026</v>
      </c>
      <c r="K2647" s="19">
        <v>152.58000000000001</v>
      </c>
      <c r="L2647" s="19">
        <v>97.44</v>
      </c>
      <c r="M2647" s="19">
        <f>Table1[[#This Row],[Unit_Selling Price]]-Table1[[#This Row],[Unit_Cost]]</f>
        <v>55.14</v>
      </c>
      <c r="N2647" s="19">
        <f>Table1[[#This Row],[Quantity]]*Table1[[#This Row],[unit_per Profit]]</f>
        <v>221993.64</v>
      </c>
    </row>
    <row r="2648" spans="1:14" x14ac:dyDescent="0.2">
      <c r="A2648" s="10" t="s">
        <v>37</v>
      </c>
      <c r="B2648" s="10" t="s">
        <v>67</v>
      </c>
      <c r="C2648" s="10" t="s">
        <v>22</v>
      </c>
      <c r="D2648" s="10" t="s">
        <v>23</v>
      </c>
      <c r="E2648" s="10" t="s">
        <v>28</v>
      </c>
      <c r="F2648" s="11" t="s">
        <v>1082</v>
      </c>
      <c r="G2648" s="10">
        <v>2013</v>
      </c>
      <c r="H2648" s="10">
        <v>186839520</v>
      </c>
      <c r="I2648" s="17">
        <v>41376</v>
      </c>
      <c r="J2648" s="18">
        <v>8821</v>
      </c>
      <c r="K2648" s="19">
        <v>255.28</v>
      </c>
      <c r="L2648" s="19">
        <v>159.41999999999999</v>
      </c>
      <c r="M2648" s="19">
        <f>Table1[[#This Row],[Unit_Selling Price]]-Table1[[#This Row],[Unit_Cost]]</f>
        <v>95.86</v>
      </c>
      <c r="N2648" s="19">
        <f>Table1[[#This Row],[Quantity]]*Table1[[#This Row],[unit_per Profit]]</f>
        <v>845581.06</v>
      </c>
    </row>
    <row r="2649" spans="1:14" x14ac:dyDescent="0.2">
      <c r="A2649" s="10" t="s">
        <v>46</v>
      </c>
      <c r="B2649" s="10" t="s">
        <v>273</v>
      </c>
      <c r="C2649" s="10" t="s">
        <v>85</v>
      </c>
      <c r="D2649" s="10" t="s">
        <v>23</v>
      </c>
      <c r="E2649" s="10" t="s">
        <v>35</v>
      </c>
      <c r="F2649" s="11">
        <v>40218</v>
      </c>
      <c r="G2649" s="10">
        <v>2010</v>
      </c>
      <c r="H2649" s="10">
        <v>630447280</v>
      </c>
      <c r="I2649" s="17">
        <v>40277</v>
      </c>
      <c r="J2649" s="18">
        <v>2215</v>
      </c>
      <c r="K2649" s="19">
        <v>668.27</v>
      </c>
      <c r="L2649" s="19">
        <v>502.54</v>
      </c>
      <c r="M2649" s="19">
        <f>Table1[[#This Row],[Unit_Selling Price]]-Table1[[#This Row],[Unit_Cost]]</f>
        <v>165.73</v>
      </c>
      <c r="N2649" s="19">
        <f>Table1[[#This Row],[Quantity]]*Table1[[#This Row],[unit_per Profit]]</f>
        <v>367091.95</v>
      </c>
    </row>
    <row r="2650" spans="1:14" x14ac:dyDescent="0.2">
      <c r="A2650" s="10" t="s">
        <v>46</v>
      </c>
      <c r="B2650" s="10" t="s">
        <v>103</v>
      </c>
      <c r="C2650" s="10" t="s">
        <v>49</v>
      </c>
      <c r="D2650" s="10" t="s">
        <v>27</v>
      </c>
      <c r="E2650" s="10" t="s">
        <v>24</v>
      </c>
      <c r="F2650" s="11" t="s">
        <v>805</v>
      </c>
      <c r="G2650" s="10">
        <v>2010</v>
      </c>
      <c r="H2650" s="10">
        <v>614785325</v>
      </c>
      <c r="I2650" s="17" t="s">
        <v>904</v>
      </c>
      <c r="J2650" s="18">
        <v>7494</v>
      </c>
      <c r="K2650" s="19">
        <v>651.21</v>
      </c>
      <c r="L2650" s="19">
        <v>524.96</v>
      </c>
      <c r="M2650" s="19">
        <f>Table1[[#This Row],[Unit_Selling Price]]-Table1[[#This Row],[Unit_Cost]]</f>
        <v>126.25</v>
      </c>
      <c r="N2650" s="19">
        <f>Table1[[#This Row],[Quantity]]*Table1[[#This Row],[unit_per Profit]]</f>
        <v>946117.5</v>
      </c>
    </row>
    <row r="2651" spans="1:14" x14ac:dyDescent="0.2">
      <c r="A2651" s="10" t="s">
        <v>29</v>
      </c>
      <c r="B2651" s="10" t="s">
        <v>198</v>
      </c>
      <c r="C2651" s="10" t="s">
        <v>56</v>
      </c>
      <c r="D2651" s="10" t="s">
        <v>23</v>
      </c>
      <c r="E2651" s="10" t="s">
        <v>43</v>
      </c>
      <c r="F2651" s="11">
        <v>40852</v>
      </c>
      <c r="G2651" s="10">
        <v>2011</v>
      </c>
      <c r="H2651" s="10">
        <v>643027484</v>
      </c>
      <c r="I2651" s="17" t="s">
        <v>889</v>
      </c>
      <c r="J2651" s="18">
        <v>4977</v>
      </c>
      <c r="K2651" s="19">
        <v>421.89</v>
      </c>
      <c r="L2651" s="19">
        <v>364.69</v>
      </c>
      <c r="M2651" s="19">
        <f>Table1[[#This Row],[Unit_Selling Price]]-Table1[[#This Row],[Unit_Cost]]</f>
        <v>57.2</v>
      </c>
      <c r="N2651" s="19">
        <f>Table1[[#This Row],[Quantity]]*Table1[[#This Row],[unit_per Profit]]</f>
        <v>284684.40000000002</v>
      </c>
    </row>
    <row r="2652" spans="1:14" x14ac:dyDescent="0.2">
      <c r="A2652" s="10" t="s">
        <v>37</v>
      </c>
      <c r="B2652" s="10" t="s">
        <v>178</v>
      </c>
      <c r="C2652" s="10" t="s">
        <v>39</v>
      </c>
      <c r="D2652" s="10" t="s">
        <v>27</v>
      </c>
      <c r="E2652" s="10" t="s">
        <v>43</v>
      </c>
      <c r="F2652" s="11" t="s">
        <v>1463</v>
      </c>
      <c r="G2652" s="10">
        <v>2010</v>
      </c>
      <c r="H2652" s="10">
        <v>838660085</v>
      </c>
      <c r="I2652" s="17" t="s">
        <v>1657</v>
      </c>
      <c r="J2652" s="18">
        <v>7011</v>
      </c>
      <c r="K2652" s="19">
        <v>81.73</v>
      </c>
      <c r="L2652" s="19">
        <v>56.67</v>
      </c>
      <c r="M2652" s="19">
        <f>Table1[[#This Row],[Unit_Selling Price]]-Table1[[#This Row],[Unit_Cost]]</f>
        <v>25.06</v>
      </c>
      <c r="N2652" s="19">
        <f>Table1[[#This Row],[Quantity]]*Table1[[#This Row],[unit_per Profit]]</f>
        <v>175695.66</v>
      </c>
    </row>
    <row r="2653" spans="1:14" x14ac:dyDescent="0.2">
      <c r="A2653" s="10" t="s">
        <v>40</v>
      </c>
      <c r="B2653" s="10" t="s">
        <v>201</v>
      </c>
      <c r="C2653" s="10" t="s">
        <v>39</v>
      </c>
      <c r="D2653" s="10" t="s">
        <v>23</v>
      </c>
      <c r="E2653" s="10" t="s">
        <v>35</v>
      </c>
      <c r="F2653" s="11" t="s">
        <v>1432</v>
      </c>
      <c r="G2653" s="10">
        <v>2012</v>
      </c>
      <c r="H2653" s="10">
        <v>495481956</v>
      </c>
      <c r="I2653" s="17" t="s">
        <v>843</v>
      </c>
      <c r="J2653" s="18">
        <v>2976</v>
      </c>
      <c r="K2653" s="19">
        <v>81.73</v>
      </c>
      <c r="L2653" s="19">
        <v>56.67</v>
      </c>
      <c r="M2653" s="19">
        <f>Table1[[#This Row],[Unit_Selling Price]]-Table1[[#This Row],[Unit_Cost]]</f>
        <v>25.06</v>
      </c>
      <c r="N2653" s="19">
        <f>Table1[[#This Row],[Quantity]]*Table1[[#This Row],[unit_per Profit]]</f>
        <v>74578.559999999998</v>
      </c>
    </row>
    <row r="2654" spans="1:14" x14ac:dyDescent="0.2">
      <c r="A2654" s="10" t="s">
        <v>29</v>
      </c>
      <c r="B2654" s="10" t="s">
        <v>154</v>
      </c>
      <c r="C2654" s="10" t="s">
        <v>31</v>
      </c>
      <c r="D2654" s="10" t="s">
        <v>23</v>
      </c>
      <c r="E2654" s="10" t="s">
        <v>35</v>
      </c>
      <c r="F2654" s="11" t="s">
        <v>1293</v>
      </c>
      <c r="G2654" s="10">
        <v>2013</v>
      </c>
      <c r="H2654" s="10">
        <v>327604424</v>
      </c>
      <c r="I2654" s="17" t="s">
        <v>942</v>
      </c>
      <c r="J2654" s="18">
        <v>4284</v>
      </c>
      <c r="K2654" s="19">
        <v>47.45</v>
      </c>
      <c r="L2654" s="19">
        <v>31.79</v>
      </c>
      <c r="M2654" s="19">
        <f>Table1[[#This Row],[Unit_Selling Price]]-Table1[[#This Row],[Unit_Cost]]</f>
        <v>15.66</v>
      </c>
      <c r="N2654" s="19">
        <f>Table1[[#This Row],[Quantity]]*Table1[[#This Row],[unit_per Profit]]</f>
        <v>67087.44</v>
      </c>
    </row>
    <row r="2655" spans="1:14" x14ac:dyDescent="0.2">
      <c r="A2655" s="10" t="s">
        <v>29</v>
      </c>
      <c r="B2655" s="10" t="s">
        <v>109</v>
      </c>
      <c r="C2655" s="10" t="s">
        <v>56</v>
      </c>
      <c r="D2655" s="10" t="s">
        <v>27</v>
      </c>
      <c r="E2655" s="10" t="s">
        <v>24</v>
      </c>
      <c r="F2655" s="11" t="s">
        <v>1272</v>
      </c>
      <c r="G2655" s="10">
        <v>2014</v>
      </c>
      <c r="H2655" s="10">
        <v>219451320</v>
      </c>
      <c r="I2655" s="17">
        <v>41677</v>
      </c>
      <c r="J2655" s="18">
        <v>9377</v>
      </c>
      <c r="K2655" s="19">
        <v>421.89</v>
      </c>
      <c r="L2655" s="19">
        <v>364.69</v>
      </c>
      <c r="M2655" s="19">
        <f>Table1[[#This Row],[Unit_Selling Price]]-Table1[[#This Row],[Unit_Cost]]</f>
        <v>57.2</v>
      </c>
      <c r="N2655" s="19">
        <f>Table1[[#This Row],[Quantity]]*Table1[[#This Row],[unit_per Profit]]</f>
        <v>536364.4</v>
      </c>
    </row>
    <row r="2656" spans="1:14" x14ac:dyDescent="0.2">
      <c r="A2656" s="10" t="s">
        <v>29</v>
      </c>
      <c r="B2656" s="10" t="s">
        <v>174</v>
      </c>
      <c r="C2656" s="10" t="s">
        <v>39</v>
      </c>
      <c r="D2656" s="10" t="s">
        <v>23</v>
      </c>
      <c r="E2656" s="10" t="s">
        <v>43</v>
      </c>
      <c r="F2656" s="11" t="s">
        <v>1623</v>
      </c>
      <c r="G2656" s="10">
        <v>2011</v>
      </c>
      <c r="H2656" s="10">
        <v>575758969</v>
      </c>
      <c r="I2656" s="17" t="s">
        <v>1457</v>
      </c>
      <c r="J2656" s="18">
        <v>8729</v>
      </c>
      <c r="K2656" s="19">
        <v>81.73</v>
      </c>
      <c r="L2656" s="19">
        <v>56.67</v>
      </c>
      <c r="M2656" s="19">
        <f>Table1[[#This Row],[Unit_Selling Price]]-Table1[[#This Row],[Unit_Cost]]</f>
        <v>25.06</v>
      </c>
      <c r="N2656" s="19">
        <f>Table1[[#This Row],[Quantity]]*Table1[[#This Row],[unit_per Profit]]</f>
        <v>218748.74</v>
      </c>
    </row>
    <row r="2657" spans="1:14" x14ac:dyDescent="0.2">
      <c r="A2657" s="10" t="s">
        <v>37</v>
      </c>
      <c r="B2657" s="10" t="s">
        <v>67</v>
      </c>
      <c r="C2657" s="10" t="s">
        <v>26</v>
      </c>
      <c r="D2657" s="10" t="s">
        <v>23</v>
      </c>
      <c r="E2657" s="10" t="s">
        <v>43</v>
      </c>
      <c r="F2657" s="11">
        <v>40787</v>
      </c>
      <c r="G2657" s="10">
        <v>2011</v>
      </c>
      <c r="H2657" s="10">
        <v>971576201</v>
      </c>
      <c r="I2657" s="17" t="s">
        <v>616</v>
      </c>
      <c r="J2657" s="18">
        <v>9843</v>
      </c>
      <c r="K2657" s="19">
        <v>152.58000000000001</v>
      </c>
      <c r="L2657" s="19">
        <v>97.44</v>
      </c>
      <c r="M2657" s="19">
        <f>Table1[[#This Row],[Unit_Selling Price]]-Table1[[#This Row],[Unit_Cost]]</f>
        <v>55.14</v>
      </c>
      <c r="N2657" s="19">
        <f>Table1[[#This Row],[Quantity]]*Table1[[#This Row],[unit_per Profit]]</f>
        <v>542743.02</v>
      </c>
    </row>
    <row r="2658" spans="1:14" x14ac:dyDescent="0.2">
      <c r="A2658" s="10" t="s">
        <v>29</v>
      </c>
      <c r="B2658" s="10" t="s">
        <v>126</v>
      </c>
      <c r="C2658" s="10" t="s">
        <v>49</v>
      </c>
      <c r="D2658" s="10" t="s">
        <v>27</v>
      </c>
      <c r="E2658" s="10" t="s">
        <v>43</v>
      </c>
      <c r="F2658" s="11">
        <v>41741</v>
      </c>
      <c r="G2658" s="10">
        <v>2014</v>
      </c>
      <c r="H2658" s="10">
        <v>602264344</v>
      </c>
      <c r="I2658" s="17">
        <v>42186</v>
      </c>
      <c r="J2658" s="18">
        <v>2258</v>
      </c>
      <c r="K2658" s="19">
        <v>651.21</v>
      </c>
      <c r="L2658" s="19">
        <v>524.96</v>
      </c>
      <c r="M2658" s="19">
        <f>Table1[[#This Row],[Unit_Selling Price]]-Table1[[#This Row],[Unit_Cost]]</f>
        <v>126.25</v>
      </c>
      <c r="N2658" s="19">
        <f>Table1[[#This Row],[Quantity]]*Table1[[#This Row],[unit_per Profit]]</f>
        <v>285072.5</v>
      </c>
    </row>
    <row r="2659" spans="1:14" x14ac:dyDescent="0.2">
      <c r="A2659" s="10" t="s">
        <v>59</v>
      </c>
      <c r="B2659" s="10" t="s">
        <v>148</v>
      </c>
      <c r="C2659" s="10" t="s">
        <v>26</v>
      </c>
      <c r="D2659" s="10" t="s">
        <v>23</v>
      </c>
      <c r="E2659" s="10" t="s">
        <v>43</v>
      </c>
      <c r="F2659" s="11">
        <v>41525</v>
      </c>
      <c r="G2659" s="10">
        <v>2013</v>
      </c>
      <c r="H2659" s="10">
        <v>533497226</v>
      </c>
      <c r="I2659" s="17" t="s">
        <v>1251</v>
      </c>
      <c r="J2659" s="18">
        <v>2539</v>
      </c>
      <c r="K2659" s="19">
        <v>152.58000000000001</v>
      </c>
      <c r="L2659" s="19">
        <v>97.44</v>
      </c>
      <c r="M2659" s="19">
        <f>Table1[[#This Row],[Unit_Selling Price]]-Table1[[#This Row],[Unit_Cost]]</f>
        <v>55.14</v>
      </c>
      <c r="N2659" s="19">
        <f>Table1[[#This Row],[Quantity]]*Table1[[#This Row],[unit_per Profit]]</f>
        <v>140000.46</v>
      </c>
    </row>
    <row r="2660" spans="1:14" x14ac:dyDescent="0.2">
      <c r="A2660" s="10" t="s">
        <v>32</v>
      </c>
      <c r="B2660" s="10" t="s">
        <v>93</v>
      </c>
      <c r="C2660" s="10" t="s">
        <v>51</v>
      </c>
      <c r="D2660" s="10" t="s">
        <v>23</v>
      </c>
      <c r="E2660" s="10" t="s">
        <v>24</v>
      </c>
      <c r="F2660" s="11" t="s">
        <v>1369</v>
      </c>
      <c r="G2660" s="10">
        <v>2013</v>
      </c>
      <c r="H2660" s="10">
        <v>551261174</v>
      </c>
      <c r="I2660" s="17" t="s">
        <v>624</v>
      </c>
      <c r="J2660" s="18">
        <v>9287</v>
      </c>
      <c r="K2660" s="19">
        <v>437.2</v>
      </c>
      <c r="L2660" s="19">
        <v>263.33</v>
      </c>
      <c r="M2660" s="19">
        <f>Table1[[#This Row],[Unit_Selling Price]]-Table1[[#This Row],[Unit_Cost]]</f>
        <v>173.87</v>
      </c>
      <c r="N2660" s="19">
        <f>Table1[[#This Row],[Quantity]]*Table1[[#This Row],[unit_per Profit]]</f>
        <v>1614730.69</v>
      </c>
    </row>
    <row r="2661" spans="1:14" x14ac:dyDescent="0.2">
      <c r="A2661" s="10" t="s">
        <v>32</v>
      </c>
      <c r="B2661" s="10" t="s">
        <v>189</v>
      </c>
      <c r="C2661" s="10" t="s">
        <v>39</v>
      </c>
      <c r="D2661" s="10" t="s">
        <v>27</v>
      </c>
      <c r="E2661" s="10" t="s">
        <v>24</v>
      </c>
      <c r="F2661" s="11" t="s">
        <v>1292</v>
      </c>
      <c r="G2661" s="10">
        <v>2012</v>
      </c>
      <c r="H2661" s="10">
        <v>511855018</v>
      </c>
      <c r="I2661" s="17" t="s">
        <v>651</v>
      </c>
      <c r="J2661" s="18">
        <v>8129</v>
      </c>
      <c r="K2661" s="19">
        <v>81.73</v>
      </c>
      <c r="L2661" s="19">
        <v>56.67</v>
      </c>
      <c r="M2661" s="19">
        <f>Table1[[#This Row],[Unit_Selling Price]]-Table1[[#This Row],[Unit_Cost]]</f>
        <v>25.06</v>
      </c>
      <c r="N2661" s="19">
        <f>Table1[[#This Row],[Quantity]]*Table1[[#This Row],[unit_per Profit]]</f>
        <v>203712.74</v>
      </c>
    </row>
    <row r="2662" spans="1:14" x14ac:dyDescent="0.2">
      <c r="A2662" s="10" t="s">
        <v>29</v>
      </c>
      <c r="B2662" s="10" t="s">
        <v>88</v>
      </c>
      <c r="C2662" s="10" t="s">
        <v>34</v>
      </c>
      <c r="D2662" s="10" t="s">
        <v>27</v>
      </c>
      <c r="E2662" s="10" t="s">
        <v>43</v>
      </c>
      <c r="F2662" s="11" t="s">
        <v>1691</v>
      </c>
      <c r="G2662" s="10">
        <v>2014</v>
      </c>
      <c r="H2662" s="10">
        <v>791890084</v>
      </c>
      <c r="I2662" s="17" t="s">
        <v>495</v>
      </c>
      <c r="J2662" s="18">
        <v>6728</v>
      </c>
      <c r="K2662" s="19">
        <v>205.7</v>
      </c>
      <c r="L2662" s="19">
        <v>117.11</v>
      </c>
      <c r="M2662" s="19">
        <f>Table1[[#This Row],[Unit_Selling Price]]-Table1[[#This Row],[Unit_Cost]]</f>
        <v>88.59</v>
      </c>
      <c r="N2662" s="19">
        <f>Table1[[#This Row],[Quantity]]*Table1[[#This Row],[unit_per Profit]]</f>
        <v>596033.52</v>
      </c>
    </row>
    <row r="2663" spans="1:14" x14ac:dyDescent="0.2">
      <c r="A2663" s="10" t="s">
        <v>46</v>
      </c>
      <c r="B2663" s="10" t="s">
        <v>150</v>
      </c>
      <c r="C2663" s="10" t="s">
        <v>26</v>
      </c>
      <c r="D2663" s="10" t="s">
        <v>27</v>
      </c>
      <c r="E2663" s="10" t="s">
        <v>35</v>
      </c>
      <c r="F2663" s="11" t="s">
        <v>1467</v>
      </c>
      <c r="G2663" s="10">
        <v>2015</v>
      </c>
      <c r="H2663" s="10">
        <v>938290202</v>
      </c>
      <c r="I2663" s="17" t="s">
        <v>1688</v>
      </c>
      <c r="J2663" s="18">
        <v>9777</v>
      </c>
      <c r="K2663" s="19">
        <v>152.58000000000001</v>
      </c>
      <c r="L2663" s="19">
        <v>97.44</v>
      </c>
      <c r="M2663" s="19">
        <f>Table1[[#This Row],[Unit_Selling Price]]-Table1[[#This Row],[Unit_Cost]]</f>
        <v>55.14</v>
      </c>
      <c r="N2663" s="19">
        <f>Table1[[#This Row],[Quantity]]*Table1[[#This Row],[unit_per Profit]]</f>
        <v>539103.78</v>
      </c>
    </row>
    <row r="2664" spans="1:14" x14ac:dyDescent="0.2">
      <c r="A2664" s="10" t="s">
        <v>40</v>
      </c>
      <c r="B2664" s="10" t="s">
        <v>201</v>
      </c>
      <c r="C2664" s="10" t="s">
        <v>56</v>
      </c>
      <c r="D2664" s="10" t="s">
        <v>27</v>
      </c>
      <c r="E2664" s="10" t="s">
        <v>24</v>
      </c>
      <c r="F2664" s="11" t="s">
        <v>1509</v>
      </c>
      <c r="G2664" s="10">
        <v>2010</v>
      </c>
      <c r="H2664" s="10">
        <v>118291699</v>
      </c>
      <c r="I2664" s="17" t="s">
        <v>1126</v>
      </c>
      <c r="J2664" s="18">
        <v>3997</v>
      </c>
      <c r="K2664" s="19">
        <v>421.89</v>
      </c>
      <c r="L2664" s="19">
        <v>364.69</v>
      </c>
      <c r="M2664" s="19">
        <f>Table1[[#This Row],[Unit_Selling Price]]-Table1[[#This Row],[Unit_Cost]]</f>
        <v>57.2</v>
      </c>
      <c r="N2664" s="19">
        <f>Table1[[#This Row],[Quantity]]*Table1[[#This Row],[unit_per Profit]]</f>
        <v>228628.4</v>
      </c>
    </row>
    <row r="2665" spans="1:14" x14ac:dyDescent="0.2">
      <c r="A2665" s="10" t="s">
        <v>32</v>
      </c>
      <c r="B2665" s="10" t="s">
        <v>215</v>
      </c>
      <c r="C2665" s="10" t="s">
        <v>51</v>
      </c>
      <c r="D2665" s="10" t="s">
        <v>23</v>
      </c>
      <c r="E2665" s="10" t="s">
        <v>24</v>
      </c>
      <c r="F2665" s="11" t="s">
        <v>1491</v>
      </c>
      <c r="G2665" s="10">
        <v>2016</v>
      </c>
      <c r="H2665" s="10">
        <v>269443404</v>
      </c>
      <c r="I2665" s="17">
        <v>42501</v>
      </c>
      <c r="J2665" s="18">
        <v>3146</v>
      </c>
      <c r="K2665" s="19">
        <v>437.2</v>
      </c>
      <c r="L2665" s="19">
        <v>263.33</v>
      </c>
      <c r="M2665" s="19">
        <f>Table1[[#This Row],[Unit_Selling Price]]-Table1[[#This Row],[Unit_Cost]]</f>
        <v>173.87</v>
      </c>
      <c r="N2665" s="19">
        <f>Table1[[#This Row],[Quantity]]*Table1[[#This Row],[unit_per Profit]]</f>
        <v>546995.02</v>
      </c>
    </row>
    <row r="2666" spans="1:14" x14ac:dyDescent="0.2">
      <c r="A2666" s="10" t="s">
        <v>29</v>
      </c>
      <c r="B2666" s="10" t="s">
        <v>122</v>
      </c>
      <c r="C2666" s="10" t="s">
        <v>65</v>
      </c>
      <c r="D2666" s="10" t="s">
        <v>27</v>
      </c>
      <c r="E2666" s="10" t="s">
        <v>28</v>
      </c>
      <c r="F2666" s="11" t="s">
        <v>1269</v>
      </c>
      <c r="G2666" s="10">
        <v>2012</v>
      </c>
      <c r="H2666" s="10">
        <v>249606645</v>
      </c>
      <c r="I2666" s="17" t="s">
        <v>985</v>
      </c>
      <c r="J2666" s="18">
        <v>3008</v>
      </c>
      <c r="K2666" s="19">
        <v>9.33</v>
      </c>
      <c r="L2666" s="19">
        <v>6.92</v>
      </c>
      <c r="M2666" s="19">
        <f>Table1[[#This Row],[Unit_Selling Price]]-Table1[[#This Row],[Unit_Cost]]</f>
        <v>2.41</v>
      </c>
      <c r="N2666" s="19">
        <f>Table1[[#This Row],[Quantity]]*Table1[[#This Row],[unit_per Profit]]</f>
        <v>7249.28</v>
      </c>
    </row>
    <row r="2667" spans="1:14" x14ac:dyDescent="0.2">
      <c r="A2667" s="10" t="s">
        <v>40</v>
      </c>
      <c r="B2667" s="10" t="s">
        <v>74</v>
      </c>
      <c r="C2667" s="10" t="s">
        <v>42</v>
      </c>
      <c r="D2667" s="10" t="s">
        <v>27</v>
      </c>
      <c r="E2667" s="10" t="s">
        <v>35</v>
      </c>
      <c r="F2667" s="11" t="s">
        <v>902</v>
      </c>
      <c r="G2667" s="10">
        <v>2012</v>
      </c>
      <c r="H2667" s="10">
        <v>786955249</v>
      </c>
      <c r="I2667" s="17" t="s">
        <v>1399</v>
      </c>
      <c r="J2667" s="18">
        <v>6401</v>
      </c>
      <c r="K2667" s="19">
        <v>109.28</v>
      </c>
      <c r="L2667" s="19">
        <v>35.840000000000003</v>
      </c>
      <c r="M2667" s="19">
        <f>Table1[[#This Row],[Unit_Selling Price]]-Table1[[#This Row],[Unit_Cost]]</f>
        <v>73.44</v>
      </c>
      <c r="N2667" s="19">
        <f>Table1[[#This Row],[Quantity]]*Table1[[#This Row],[unit_per Profit]]</f>
        <v>470089.44</v>
      </c>
    </row>
    <row r="2668" spans="1:14" x14ac:dyDescent="0.2">
      <c r="A2668" s="10" t="s">
        <v>37</v>
      </c>
      <c r="B2668" s="10" t="s">
        <v>55</v>
      </c>
      <c r="C2668" s="10" t="s">
        <v>22</v>
      </c>
      <c r="D2668" s="10" t="s">
        <v>23</v>
      </c>
      <c r="E2668" s="10" t="s">
        <v>35</v>
      </c>
      <c r="F2668" s="11" t="s">
        <v>1189</v>
      </c>
      <c r="G2668" s="10">
        <v>2016</v>
      </c>
      <c r="H2668" s="10">
        <v>429975545</v>
      </c>
      <c r="I2668" s="17">
        <v>42683</v>
      </c>
      <c r="J2668" s="18">
        <v>8174</v>
      </c>
      <c r="K2668" s="19">
        <v>255.28</v>
      </c>
      <c r="L2668" s="19">
        <v>159.41999999999999</v>
      </c>
      <c r="M2668" s="19">
        <f>Table1[[#This Row],[Unit_Selling Price]]-Table1[[#This Row],[Unit_Cost]]</f>
        <v>95.86</v>
      </c>
      <c r="N2668" s="19">
        <f>Table1[[#This Row],[Quantity]]*Table1[[#This Row],[unit_per Profit]]</f>
        <v>783559.64</v>
      </c>
    </row>
    <row r="2669" spans="1:14" x14ac:dyDescent="0.2">
      <c r="A2669" s="10" t="s">
        <v>29</v>
      </c>
      <c r="B2669" s="10" t="s">
        <v>88</v>
      </c>
      <c r="C2669" s="10" t="s">
        <v>85</v>
      </c>
      <c r="D2669" s="10" t="s">
        <v>27</v>
      </c>
      <c r="E2669" s="10" t="s">
        <v>28</v>
      </c>
      <c r="F2669" s="11">
        <v>42220</v>
      </c>
      <c r="G2669" s="10">
        <v>2015</v>
      </c>
      <c r="H2669" s="10">
        <v>497466361</v>
      </c>
      <c r="I2669" s="17">
        <v>42009</v>
      </c>
      <c r="J2669" s="18">
        <v>206</v>
      </c>
      <c r="K2669" s="19">
        <v>668.27</v>
      </c>
      <c r="L2669" s="19">
        <v>502.54</v>
      </c>
      <c r="M2669" s="19">
        <f>Table1[[#This Row],[Unit_Selling Price]]-Table1[[#This Row],[Unit_Cost]]</f>
        <v>165.73</v>
      </c>
      <c r="N2669" s="19">
        <f>Table1[[#This Row],[Quantity]]*Table1[[#This Row],[unit_per Profit]]</f>
        <v>34140.379999999997</v>
      </c>
    </row>
    <row r="2670" spans="1:14" x14ac:dyDescent="0.2">
      <c r="A2670" s="10" t="s">
        <v>37</v>
      </c>
      <c r="B2670" s="10" t="s">
        <v>45</v>
      </c>
      <c r="C2670" s="10" t="s">
        <v>34</v>
      </c>
      <c r="D2670" s="10" t="s">
        <v>23</v>
      </c>
      <c r="E2670" s="10" t="s">
        <v>28</v>
      </c>
      <c r="F2670" s="11">
        <v>41767</v>
      </c>
      <c r="G2670" s="10">
        <v>2014</v>
      </c>
      <c r="H2670" s="10">
        <v>128539025</v>
      </c>
      <c r="I2670" s="17" t="s">
        <v>755</v>
      </c>
      <c r="J2670" s="18">
        <v>6409</v>
      </c>
      <c r="K2670" s="19">
        <v>205.7</v>
      </c>
      <c r="L2670" s="19">
        <v>117.11</v>
      </c>
      <c r="M2670" s="19">
        <f>Table1[[#This Row],[Unit_Selling Price]]-Table1[[#This Row],[Unit_Cost]]</f>
        <v>88.59</v>
      </c>
      <c r="N2670" s="19">
        <f>Table1[[#This Row],[Quantity]]*Table1[[#This Row],[unit_per Profit]]</f>
        <v>567773.31000000006</v>
      </c>
    </row>
    <row r="2671" spans="1:14" x14ac:dyDescent="0.2">
      <c r="A2671" s="10" t="s">
        <v>32</v>
      </c>
      <c r="B2671" s="10" t="s">
        <v>52</v>
      </c>
      <c r="C2671" s="10" t="s">
        <v>42</v>
      </c>
      <c r="D2671" s="10" t="s">
        <v>23</v>
      </c>
      <c r="E2671" s="10" t="s">
        <v>24</v>
      </c>
      <c r="F2671" s="11" t="s">
        <v>364</v>
      </c>
      <c r="G2671" s="10">
        <v>2010</v>
      </c>
      <c r="H2671" s="10">
        <v>332617366</v>
      </c>
      <c r="I2671" s="17" t="s">
        <v>955</v>
      </c>
      <c r="J2671" s="18">
        <v>7725</v>
      </c>
      <c r="K2671" s="19">
        <v>109.28</v>
      </c>
      <c r="L2671" s="19">
        <v>35.840000000000003</v>
      </c>
      <c r="M2671" s="19">
        <f>Table1[[#This Row],[Unit_Selling Price]]-Table1[[#This Row],[Unit_Cost]]</f>
        <v>73.44</v>
      </c>
      <c r="N2671" s="19">
        <f>Table1[[#This Row],[Quantity]]*Table1[[#This Row],[unit_per Profit]]</f>
        <v>567324</v>
      </c>
    </row>
    <row r="2672" spans="1:14" x14ac:dyDescent="0.2">
      <c r="A2672" s="10" t="s">
        <v>29</v>
      </c>
      <c r="B2672" s="10" t="s">
        <v>213</v>
      </c>
      <c r="C2672" s="10" t="s">
        <v>42</v>
      </c>
      <c r="D2672" s="10" t="s">
        <v>27</v>
      </c>
      <c r="E2672" s="10" t="s">
        <v>35</v>
      </c>
      <c r="F2672" s="11" t="s">
        <v>352</v>
      </c>
      <c r="G2672" s="10">
        <v>2014</v>
      </c>
      <c r="H2672" s="10">
        <v>839437711</v>
      </c>
      <c r="I2672" s="17" t="s">
        <v>1692</v>
      </c>
      <c r="J2672" s="18">
        <v>7128</v>
      </c>
      <c r="K2672" s="19">
        <v>109.28</v>
      </c>
      <c r="L2672" s="19">
        <v>35.840000000000003</v>
      </c>
      <c r="M2672" s="19">
        <f>Table1[[#This Row],[Unit_Selling Price]]-Table1[[#This Row],[Unit_Cost]]</f>
        <v>73.44</v>
      </c>
      <c r="N2672" s="19">
        <f>Table1[[#This Row],[Quantity]]*Table1[[#This Row],[unit_per Profit]]</f>
        <v>523480.32000000001</v>
      </c>
    </row>
    <row r="2673" spans="1:14" x14ac:dyDescent="0.2">
      <c r="A2673" s="10" t="s">
        <v>29</v>
      </c>
      <c r="B2673" s="10" t="s">
        <v>76</v>
      </c>
      <c r="C2673" s="10" t="s">
        <v>49</v>
      </c>
      <c r="D2673" s="10" t="s">
        <v>23</v>
      </c>
      <c r="E2673" s="10" t="s">
        <v>43</v>
      </c>
      <c r="F2673" s="11" t="s">
        <v>1361</v>
      </c>
      <c r="G2673" s="10">
        <v>2014</v>
      </c>
      <c r="H2673" s="10">
        <v>549048888</v>
      </c>
      <c r="I2673" s="17">
        <v>41682</v>
      </c>
      <c r="J2673" s="18">
        <v>4622</v>
      </c>
      <c r="K2673" s="19">
        <v>651.21</v>
      </c>
      <c r="L2673" s="19">
        <v>524.96</v>
      </c>
      <c r="M2673" s="19">
        <f>Table1[[#This Row],[Unit_Selling Price]]-Table1[[#This Row],[Unit_Cost]]</f>
        <v>126.25</v>
      </c>
      <c r="N2673" s="19">
        <f>Table1[[#This Row],[Quantity]]*Table1[[#This Row],[unit_per Profit]]</f>
        <v>583527.5</v>
      </c>
    </row>
    <row r="2674" spans="1:14" x14ac:dyDescent="0.2">
      <c r="A2674" s="10" t="s">
        <v>40</v>
      </c>
      <c r="B2674" s="10" t="s">
        <v>221</v>
      </c>
      <c r="C2674" s="10" t="s">
        <v>42</v>
      </c>
      <c r="D2674" s="10" t="s">
        <v>23</v>
      </c>
      <c r="E2674" s="10" t="s">
        <v>35</v>
      </c>
      <c r="F2674" s="11" t="s">
        <v>1398</v>
      </c>
      <c r="G2674" s="10">
        <v>2012</v>
      </c>
      <c r="H2674" s="10">
        <v>681812226</v>
      </c>
      <c r="I2674" s="17" t="s">
        <v>969</v>
      </c>
      <c r="J2674" s="18">
        <v>2244</v>
      </c>
      <c r="K2674" s="19">
        <v>109.28</v>
      </c>
      <c r="L2674" s="19">
        <v>35.840000000000003</v>
      </c>
      <c r="M2674" s="19">
        <f>Table1[[#This Row],[Unit_Selling Price]]-Table1[[#This Row],[Unit_Cost]]</f>
        <v>73.44</v>
      </c>
      <c r="N2674" s="19">
        <f>Table1[[#This Row],[Quantity]]*Table1[[#This Row],[unit_per Profit]]</f>
        <v>164799.35999999999</v>
      </c>
    </row>
    <row r="2675" spans="1:14" x14ac:dyDescent="0.2">
      <c r="A2675" s="10" t="s">
        <v>46</v>
      </c>
      <c r="B2675" s="10" t="s">
        <v>47</v>
      </c>
      <c r="C2675" s="10" t="s">
        <v>22</v>
      </c>
      <c r="D2675" s="10" t="s">
        <v>27</v>
      </c>
      <c r="E2675" s="10" t="s">
        <v>28</v>
      </c>
      <c r="F2675" s="11">
        <v>42686</v>
      </c>
      <c r="G2675" s="10">
        <v>2016</v>
      </c>
      <c r="H2675" s="10">
        <v>728401553</v>
      </c>
      <c r="I2675" s="17" t="s">
        <v>704</v>
      </c>
      <c r="J2675" s="18">
        <v>9061</v>
      </c>
      <c r="K2675" s="19">
        <v>255.28</v>
      </c>
      <c r="L2675" s="19">
        <v>159.41999999999999</v>
      </c>
      <c r="M2675" s="19">
        <f>Table1[[#This Row],[Unit_Selling Price]]-Table1[[#This Row],[Unit_Cost]]</f>
        <v>95.86</v>
      </c>
      <c r="N2675" s="19">
        <f>Table1[[#This Row],[Quantity]]*Table1[[#This Row],[unit_per Profit]]</f>
        <v>868587.46</v>
      </c>
    </row>
    <row r="2676" spans="1:14" x14ac:dyDescent="0.2">
      <c r="A2676" s="10" t="s">
        <v>278</v>
      </c>
      <c r="B2676" s="10" t="s">
        <v>158</v>
      </c>
      <c r="C2676" s="10" t="s">
        <v>31</v>
      </c>
      <c r="D2676" s="10" t="s">
        <v>27</v>
      </c>
      <c r="E2676" s="10" t="s">
        <v>43</v>
      </c>
      <c r="F2676" s="11">
        <v>41548</v>
      </c>
      <c r="G2676" s="10">
        <v>2013</v>
      </c>
      <c r="H2676" s="10">
        <v>699803197</v>
      </c>
      <c r="I2676" s="17" t="s">
        <v>1024</v>
      </c>
      <c r="J2676" s="18">
        <v>6172</v>
      </c>
      <c r="K2676" s="19">
        <v>47.45</v>
      </c>
      <c r="L2676" s="19">
        <v>31.79</v>
      </c>
      <c r="M2676" s="19">
        <f>Table1[[#This Row],[Unit_Selling Price]]-Table1[[#This Row],[Unit_Cost]]</f>
        <v>15.66</v>
      </c>
      <c r="N2676" s="19">
        <f>Table1[[#This Row],[Quantity]]*Table1[[#This Row],[unit_per Profit]]</f>
        <v>96653.52</v>
      </c>
    </row>
    <row r="2677" spans="1:14" x14ac:dyDescent="0.2">
      <c r="A2677" s="10" t="s">
        <v>46</v>
      </c>
      <c r="B2677" s="10" t="s">
        <v>47</v>
      </c>
      <c r="C2677" s="10" t="s">
        <v>39</v>
      </c>
      <c r="D2677" s="10" t="s">
        <v>23</v>
      </c>
      <c r="E2677" s="10" t="s">
        <v>43</v>
      </c>
      <c r="F2677" s="11" t="s">
        <v>1693</v>
      </c>
      <c r="G2677" s="10">
        <v>2014</v>
      </c>
      <c r="H2677" s="10">
        <v>677315986</v>
      </c>
      <c r="I2677" s="17">
        <v>41741</v>
      </c>
      <c r="J2677" s="18">
        <v>1706</v>
      </c>
      <c r="K2677" s="19">
        <v>81.73</v>
      </c>
      <c r="L2677" s="19">
        <v>56.67</v>
      </c>
      <c r="M2677" s="19">
        <f>Table1[[#This Row],[Unit_Selling Price]]-Table1[[#This Row],[Unit_Cost]]</f>
        <v>25.06</v>
      </c>
      <c r="N2677" s="19">
        <f>Table1[[#This Row],[Quantity]]*Table1[[#This Row],[unit_per Profit]]</f>
        <v>42752.36</v>
      </c>
    </row>
    <row r="2678" spans="1:14" x14ac:dyDescent="0.2">
      <c r="A2678" s="10" t="s">
        <v>37</v>
      </c>
      <c r="B2678" s="10" t="s">
        <v>169</v>
      </c>
      <c r="C2678" s="10" t="s">
        <v>39</v>
      </c>
      <c r="D2678" s="10" t="s">
        <v>27</v>
      </c>
      <c r="E2678" s="10" t="s">
        <v>43</v>
      </c>
      <c r="F2678" s="11" t="s">
        <v>1596</v>
      </c>
      <c r="G2678" s="10">
        <v>2014</v>
      </c>
      <c r="H2678" s="10">
        <v>362551248</v>
      </c>
      <c r="I2678" s="17" t="s">
        <v>1596</v>
      </c>
      <c r="J2678" s="18">
        <v>5826</v>
      </c>
      <c r="K2678" s="19">
        <v>81.73</v>
      </c>
      <c r="L2678" s="19">
        <v>56.67</v>
      </c>
      <c r="M2678" s="19">
        <f>Table1[[#This Row],[Unit_Selling Price]]-Table1[[#This Row],[Unit_Cost]]</f>
        <v>25.06</v>
      </c>
      <c r="N2678" s="19">
        <f>Table1[[#This Row],[Quantity]]*Table1[[#This Row],[unit_per Profit]]</f>
        <v>145999.56</v>
      </c>
    </row>
    <row r="2679" spans="1:14" x14ac:dyDescent="0.2">
      <c r="A2679" s="10" t="s">
        <v>29</v>
      </c>
      <c r="B2679" s="10" t="s">
        <v>86</v>
      </c>
      <c r="C2679" s="10" t="s">
        <v>26</v>
      </c>
      <c r="D2679" s="10" t="s">
        <v>23</v>
      </c>
      <c r="E2679" s="10" t="s">
        <v>43</v>
      </c>
      <c r="F2679" s="11">
        <v>42075</v>
      </c>
      <c r="G2679" s="10">
        <v>2015</v>
      </c>
      <c r="H2679" s="10">
        <v>427432811</v>
      </c>
      <c r="I2679" s="17">
        <v>42320</v>
      </c>
      <c r="J2679" s="18">
        <v>5722</v>
      </c>
      <c r="K2679" s="19">
        <v>152.58000000000001</v>
      </c>
      <c r="L2679" s="19">
        <v>97.44</v>
      </c>
      <c r="M2679" s="19">
        <f>Table1[[#This Row],[Unit_Selling Price]]-Table1[[#This Row],[Unit_Cost]]</f>
        <v>55.14</v>
      </c>
      <c r="N2679" s="19">
        <f>Table1[[#This Row],[Quantity]]*Table1[[#This Row],[unit_per Profit]]</f>
        <v>315511.08</v>
      </c>
    </row>
    <row r="2680" spans="1:14" x14ac:dyDescent="0.2">
      <c r="A2680" s="10" t="s">
        <v>278</v>
      </c>
      <c r="B2680" s="10" t="s">
        <v>121</v>
      </c>
      <c r="C2680" s="10" t="s">
        <v>26</v>
      </c>
      <c r="D2680" s="10" t="s">
        <v>23</v>
      </c>
      <c r="E2680" s="10" t="s">
        <v>24</v>
      </c>
      <c r="F2680" s="11">
        <v>40330</v>
      </c>
      <c r="G2680" s="10">
        <v>2010</v>
      </c>
      <c r="H2680" s="10">
        <v>264197003</v>
      </c>
      <c r="I2680" s="17" t="s">
        <v>960</v>
      </c>
      <c r="J2680" s="18">
        <v>619</v>
      </c>
      <c r="K2680" s="19">
        <v>152.58000000000001</v>
      </c>
      <c r="L2680" s="19">
        <v>97.44</v>
      </c>
      <c r="M2680" s="19">
        <f>Table1[[#This Row],[Unit_Selling Price]]-Table1[[#This Row],[Unit_Cost]]</f>
        <v>55.14</v>
      </c>
      <c r="N2680" s="19">
        <f>Table1[[#This Row],[Quantity]]*Table1[[#This Row],[unit_per Profit]]</f>
        <v>34131.660000000003</v>
      </c>
    </row>
    <row r="2681" spans="1:14" x14ac:dyDescent="0.2">
      <c r="A2681" s="10" t="s">
        <v>46</v>
      </c>
      <c r="B2681" s="10" t="s">
        <v>173</v>
      </c>
      <c r="C2681" s="10" t="s">
        <v>77</v>
      </c>
      <c r="D2681" s="10" t="s">
        <v>23</v>
      </c>
      <c r="E2681" s="10" t="s">
        <v>28</v>
      </c>
      <c r="F2681" s="11">
        <v>41677</v>
      </c>
      <c r="G2681" s="10">
        <v>2014</v>
      </c>
      <c r="H2681" s="10">
        <v>235392653</v>
      </c>
      <c r="I2681" s="17">
        <v>41858</v>
      </c>
      <c r="J2681" s="18">
        <v>6772</v>
      </c>
      <c r="K2681" s="19">
        <v>154.06</v>
      </c>
      <c r="L2681" s="19">
        <v>90.93</v>
      </c>
      <c r="M2681" s="19">
        <f>Table1[[#This Row],[Unit_Selling Price]]-Table1[[#This Row],[Unit_Cost]]</f>
        <v>63.13</v>
      </c>
      <c r="N2681" s="19">
        <f>Table1[[#This Row],[Quantity]]*Table1[[#This Row],[unit_per Profit]]</f>
        <v>427516.36</v>
      </c>
    </row>
    <row r="2682" spans="1:14" x14ac:dyDescent="0.2">
      <c r="A2682" s="10" t="s">
        <v>37</v>
      </c>
      <c r="B2682" s="10" t="s">
        <v>73</v>
      </c>
      <c r="C2682" s="10" t="s">
        <v>85</v>
      </c>
      <c r="D2682" s="10" t="s">
        <v>27</v>
      </c>
      <c r="E2682" s="10" t="s">
        <v>43</v>
      </c>
      <c r="F2682" s="11" t="s">
        <v>569</v>
      </c>
      <c r="G2682" s="10">
        <v>2010</v>
      </c>
      <c r="H2682" s="10">
        <v>323881089</v>
      </c>
      <c r="I2682" s="17">
        <v>40398</v>
      </c>
      <c r="J2682" s="18">
        <v>2467</v>
      </c>
      <c r="K2682" s="19">
        <v>668.27</v>
      </c>
      <c r="L2682" s="19">
        <v>502.54</v>
      </c>
      <c r="M2682" s="19">
        <f>Table1[[#This Row],[Unit_Selling Price]]-Table1[[#This Row],[Unit_Cost]]</f>
        <v>165.73</v>
      </c>
      <c r="N2682" s="19">
        <f>Table1[[#This Row],[Quantity]]*Table1[[#This Row],[unit_per Profit]]</f>
        <v>408855.91</v>
      </c>
    </row>
    <row r="2683" spans="1:14" x14ac:dyDescent="0.2">
      <c r="A2683" s="10" t="s">
        <v>29</v>
      </c>
      <c r="B2683" s="10" t="s">
        <v>197</v>
      </c>
      <c r="C2683" s="10" t="s">
        <v>49</v>
      </c>
      <c r="D2683" s="10" t="s">
        <v>23</v>
      </c>
      <c r="E2683" s="10" t="s">
        <v>43</v>
      </c>
      <c r="F2683" s="11" t="s">
        <v>1167</v>
      </c>
      <c r="G2683" s="10">
        <v>2014</v>
      </c>
      <c r="H2683" s="10">
        <v>582836139</v>
      </c>
      <c r="I2683" s="17">
        <v>41763</v>
      </c>
      <c r="J2683" s="18">
        <v>3020</v>
      </c>
      <c r="K2683" s="19">
        <v>651.21</v>
      </c>
      <c r="L2683" s="19">
        <v>524.96</v>
      </c>
      <c r="M2683" s="19">
        <f>Table1[[#This Row],[Unit_Selling Price]]-Table1[[#This Row],[Unit_Cost]]</f>
        <v>126.25</v>
      </c>
      <c r="N2683" s="19">
        <f>Table1[[#This Row],[Quantity]]*Table1[[#This Row],[unit_per Profit]]</f>
        <v>381275</v>
      </c>
    </row>
    <row r="2684" spans="1:14" x14ac:dyDescent="0.2">
      <c r="A2684" s="10" t="s">
        <v>46</v>
      </c>
      <c r="B2684" s="10" t="s">
        <v>83</v>
      </c>
      <c r="C2684" s="10" t="s">
        <v>85</v>
      </c>
      <c r="D2684" s="10" t="s">
        <v>23</v>
      </c>
      <c r="E2684" s="10" t="s">
        <v>43</v>
      </c>
      <c r="F2684" s="11" t="s">
        <v>649</v>
      </c>
      <c r="G2684" s="10">
        <v>2012</v>
      </c>
      <c r="H2684" s="10">
        <v>685744130</v>
      </c>
      <c r="I2684" s="17" t="s">
        <v>400</v>
      </c>
      <c r="J2684" s="18">
        <v>5782</v>
      </c>
      <c r="K2684" s="19">
        <v>668.27</v>
      </c>
      <c r="L2684" s="19">
        <v>502.54</v>
      </c>
      <c r="M2684" s="19">
        <f>Table1[[#This Row],[Unit_Selling Price]]-Table1[[#This Row],[Unit_Cost]]</f>
        <v>165.73</v>
      </c>
      <c r="N2684" s="19">
        <f>Table1[[#This Row],[Quantity]]*Table1[[#This Row],[unit_per Profit]]</f>
        <v>958250.86</v>
      </c>
    </row>
    <row r="2685" spans="1:14" x14ac:dyDescent="0.2">
      <c r="A2685" s="10" t="s">
        <v>46</v>
      </c>
      <c r="B2685" s="10" t="s">
        <v>173</v>
      </c>
      <c r="C2685" s="10" t="s">
        <v>22</v>
      </c>
      <c r="D2685" s="10" t="s">
        <v>27</v>
      </c>
      <c r="E2685" s="10" t="s">
        <v>24</v>
      </c>
      <c r="F2685" s="11">
        <v>41458</v>
      </c>
      <c r="G2685" s="10">
        <v>2013</v>
      </c>
      <c r="H2685" s="10">
        <v>376403892</v>
      </c>
      <c r="I2685" s="17" t="s">
        <v>854</v>
      </c>
      <c r="J2685" s="18">
        <v>5131</v>
      </c>
      <c r="K2685" s="19">
        <v>255.28</v>
      </c>
      <c r="L2685" s="19">
        <v>159.41999999999999</v>
      </c>
      <c r="M2685" s="19">
        <f>Table1[[#This Row],[Unit_Selling Price]]-Table1[[#This Row],[Unit_Cost]]</f>
        <v>95.86</v>
      </c>
      <c r="N2685" s="19">
        <f>Table1[[#This Row],[Quantity]]*Table1[[#This Row],[unit_per Profit]]</f>
        <v>491857.66</v>
      </c>
    </row>
    <row r="2686" spans="1:14" x14ac:dyDescent="0.2">
      <c r="A2686" s="10" t="s">
        <v>278</v>
      </c>
      <c r="B2686" s="10" t="s">
        <v>121</v>
      </c>
      <c r="C2686" s="10" t="s">
        <v>77</v>
      </c>
      <c r="D2686" s="10" t="s">
        <v>23</v>
      </c>
      <c r="E2686" s="10" t="s">
        <v>28</v>
      </c>
      <c r="F2686" s="11" t="s">
        <v>1470</v>
      </c>
      <c r="G2686" s="10">
        <v>2015</v>
      </c>
      <c r="H2686" s="10">
        <v>818926751</v>
      </c>
      <c r="I2686" s="17">
        <v>42047</v>
      </c>
      <c r="J2686" s="18">
        <v>7479</v>
      </c>
      <c r="K2686" s="19">
        <v>154.06</v>
      </c>
      <c r="L2686" s="19">
        <v>90.93</v>
      </c>
      <c r="M2686" s="19">
        <f>Table1[[#This Row],[Unit_Selling Price]]-Table1[[#This Row],[Unit_Cost]]</f>
        <v>63.13</v>
      </c>
      <c r="N2686" s="19">
        <f>Table1[[#This Row],[Quantity]]*Table1[[#This Row],[unit_per Profit]]</f>
        <v>472149.27</v>
      </c>
    </row>
    <row r="2687" spans="1:14" x14ac:dyDescent="0.2">
      <c r="A2687" s="10" t="s">
        <v>40</v>
      </c>
      <c r="B2687" s="10" t="s">
        <v>41</v>
      </c>
      <c r="C2687" s="10" t="s">
        <v>31</v>
      </c>
      <c r="D2687" s="10" t="s">
        <v>23</v>
      </c>
      <c r="E2687" s="10" t="s">
        <v>28</v>
      </c>
      <c r="F2687" s="11" t="s">
        <v>1662</v>
      </c>
      <c r="G2687" s="10">
        <v>2011</v>
      </c>
      <c r="H2687" s="10">
        <v>547736537</v>
      </c>
      <c r="I2687" s="17">
        <v>40729</v>
      </c>
      <c r="J2687" s="18">
        <v>6268</v>
      </c>
      <c r="K2687" s="19">
        <v>47.45</v>
      </c>
      <c r="L2687" s="19">
        <v>31.79</v>
      </c>
      <c r="M2687" s="19">
        <f>Table1[[#This Row],[Unit_Selling Price]]-Table1[[#This Row],[Unit_Cost]]</f>
        <v>15.66</v>
      </c>
      <c r="N2687" s="19">
        <f>Table1[[#This Row],[Quantity]]*Table1[[#This Row],[unit_per Profit]]</f>
        <v>98156.88</v>
      </c>
    </row>
    <row r="2688" spans="1:14" x14ac:dyDescent="0.2">
      <c r="A2688" s="10" t="s">
        <v>37</v>
      </c>
      <c r="B2688" s="10" t="s">
        <v>102</v>
      </c>
      <c r="C2688" s="10" t="s">
        <v>85</v>
      </c>
      <c r="D2688" s="10" t="s">
        <v>27</v>
      </c>
      <c r="E2688" s="10" t="s">
        <v>28</v>
      </c>
      <c r="F2688" s="11">
        <v>41457</v>
      </c>
      <c r="G2688" s="10">
        <v>2013</v>
      </c>
      <c r="H2688" s="10">
        <v>417569577</v>
      </c>
      <c r="I2688" s="17">
        <v>41549</v>
      </c>
      <c r="J2688" s="18">
        <v>6972</v>
      </c>
      <c r="K2688" s="19">
        <v>668.27</v>
      </c>
      <c r="L2688" s="19">
        <v>502.54</v>
      </c>
      <c r="M2688" s="19">
        <f>Table1[[#This Row],[Unit_Selling Price]]-Table1[[#This Row],[Unit_Cost]]</f>
        <v>165.73</v>
      </c>
      <c r="N2688" s="19">
        <f>Table1[[#This Row],[Quantity]]*Table1[[#This Row],[unit_per Profit]]</f>
        <v>1155469.56</v>
      </c>
    </row>
    <row r="2689" spans="1:14" x14ac:dyDescent="0.2">
      <c r="A2689" s="10" t="s">
        <v>37</v>
      </c>
      <c r="B2689" s="10" t="s">
        <v>63</v>
      </c>
      <c r="C2689" s="10" t="s">
        <v>42</v>
      </c>
      <c r="D2689" s="10" t="s">
        <v>23</v>
      </c>
      <c r="E2689" s="10" t="s">
        <v>28</v>
      </c>
      <c r="F2689" s="11" t="s">
        <v>1694</v>
      </c>
      <c r="G2689" s="10">
        <v>2010</v>
      </c>
      <c r="H2689" s="10">
        <v>453474700</v>
      </c>
      <c r="I2689" s="17">
        <v>40394</v>
      </c>
      <c r="J2689" s="18">
        <v>2096</v>
      </c>
      <c r="K2689" s="19">
        <v>109.28</v>
      </c>
      <c r="L2689" s="19">
        <v>35.840000000000003</v>
      </c>
      <c r="M2689" s="19">
        <f>Table1[[#This Row],[Unit_Selling Price]]-Table1[[#This Row],[Unit_Cost]]</f>
        <v>73.44</v>
      </c>
      <c r="N2689" s="19">
        <f>Table1[[#This Row],[Quantity]]*Table1[[#This Row],[unit_per Profit]]</f>
        <v>153930.23999999999</v>
      </c>
    </row>
    <row r="2690" spans="1:14" x14ac:dyDescent="0.2">
      <c r="A2690" s="10" t="s">
        <v>278</v>
      </c>
      <c r="B2690" s="10" t="s">
        <v>271</v>
      </c>
      <c r="C2690" s="10" t="s">
        <v>42</v>
      </c>
      <c r="D2690" s="10" t="s">
        <v>27</v>
      </c>
      <c r="E2690" s="10" t="s">
        <v>43</v>
      </c>
      <c r="F2690" s="11" t="s">
        <v>814</v>
      </c>
      <c r="G2690" s="10">
        <v>2014</v>
      </c>
      <c r="H2690" s="10">
        <v>300813233</v>
      </c>
      <c r="I2690" s="17">
        <v>41681</v>
      </c>
      <c r="J2690" s="18">
        <v>6175</v>
      </c>
      <c r="K2690" s="19">
        <v>109.28</v>
      </c>
      <c r="L2690" s="19">
        <v>35.840000000000003</v>
      </c>
      <c r="M2690" s="19">
        <f>Table1[[#This Row],[Unit_Selling Price]]-Table1[[#This Row],[Unit_Cost]]</f>
        <v>73.44</v>
      </c>
      <c r="N2690" s="19">
        <f>Table1[[#This Row],[Quantity]]*Table1[[#This Row],[unit_per Profit]]</f>
        <v>453492</v>
      </c>
    </row>
    <row r="2691" spans="1:14" x14ac:dyDescent="0.2">
      <c r="A2691" s="10" t="s">
        <v>46</v>
      </c>
      <c r="B2691" s="10" t="s">
        <v>206</v>
      </c>
      <c r="C2691" s="10" t="s">
        <v>85</v>
      </c>
      <c r="D2691" s="10" t="s">
        <v>23</v>
      </c>
      <c r="E2691" s="10" t="s">
        <v>35</v>
      </c>
      <c r="F2691" s="11">
        <v>41495</v>
      </c>
      <c r="G2691" s="10">
        <v>2013</v>
      </c>
      <c r="H2691" s="10">
        <v>575259006</v>
      </c>
      <c r="I2691" s="17" t="s">
        <v>1077</v>
      </c>
      <c r="J2691" s="18">
        <v>778</v>
      </c>
      <c r="K2691" s="19">
        <v>668.27</v>
      </c>
      <c r="L2691" s="19">
        <v>502.54</v>
      </c>
      <c r="M2691" s="19">
        <f>Table1[[#This Row],[Unit_Selling Price]]-Table1[[#This Row],[Unit_Cost]]</f>
        <v>165.73</v>
      </c>
      <c r="N2691" s="19">
        <f>Table1[[#This Row],[Quantity]]*Table1[[#This Row],[unit_per Profit]]</f>
        <v>128937.94</v>
      </c>
    </row>
    <row r="2692" spans="1:14" x14ac:dyDescent="0.2">
      <c r="A2692" s="10" t="s">
        <v>278</v>
      </c>
      <c r="B2692" s="10" t="s">
        <v>167</v>
      </c>
      <c r="C2692" s="10" t="s">
        <v>34</v>
      </c>
      <c r="D2692" s="10" t="s">
        <v>23</v>
      </c>
      <c r="E2692" s="10" t="s">
        <v>28</v>
      </c>
      <c r="F2692" s="11" t="s">
        <v>351</v>
      </c>
      <c r="G2692" s="10">
        <v>2010</v>
      </c>
      <c r="H2692" s="10">
        <v>612798345</v>
      </c>
      <c r="I2692" s="17" t="s">
        <v>1695</v>
      </c>
      <c r="J2692" s="18">
        <v>9503</v>
      </c>
      <c r="K2692" s="19">
        <v>205.7</v>
      </c>
      <c r="L2692" s="19">
        <v>117.11</v>
      </c>
      <c r="M2692" s="19">
        <f>Table1[[#This Row],[Unit_Selling Price]]-Table1[[#This Row],[Unit_Cost]]</f>
        <v>88.59</v>
      </c>
      <c r="N2692" s="19">
        <f>Table1[[#This Row],[Quantity]]*Table1[[#This Row],[unit_per Profit]]</f>
        <v>841870.77</v>
      </c>
    </row>
    <row r="2693" spans="1:14" x14ac:dyDescent="0.2">
      <c r="A2693" s="10" t="s">
        <v>29</v>
      </c>
      <c r="B2693" s="10" t="s">
        <v>100</v>
      </c>
      <c r="C2693" s="10" t="s">
        <v>42</v>
      </c>
      <c r="D2693" s="10" t="s">
        <v>27</v>
      </c>
      <c r="E2693" s="10" t="s">
        <v>43</v>
      </c>
      <c r="F2693" s="11">
        <v>41125</v>
      </c>
      <c r="G2693" s="10">
        <v>2012</v>
      </c>
      <c r="H2693" s="10">
        <v>719730079</v>
      </c>
      <c r="I2693" s="17">
        <v>41065</v>
      </c>
      <c r="J2693" s="18">
        <v>2979</v>
      </c>
      <c r="K2693" s="19">
        <v>109.28</v>
      </c>
      <c r="L2693" s="19">
        <v>35.840000000000003</v>
      </c>
      <c r="M2693" s="19">
        <f>Table1[[#This Row],[Unit_Selling Price]]-Table1[[#This Row],[Unit_Cost]]</f>
        <v>73.44</v>
      </c>
      <c r="N2693" s="19">
        <f>Table1[[#This Row],[Quantity]]*Table1[[#This Row],[unit_per Profit]]</f>
        <v>218777.76</v>
      </c>
    </row>
    <row r="2694" spans="1:14" x14ac:dyDescent="0.2">
      <c r="A2694" s="10" t="s">
        <v>46</v>
      </c>
      <c r="B2694" s="10" t="s">
        <v>133</v>
      </c>
      <c r="C2694" s="10" t="s">
        <v>34</v>
      </c>
      <c r="D2694" s="10" t="s">
        <v>27</v>
      </c>
      <c r="E2694" s="10" t="s">
        <v>24</v>
      </c>
      <c r="F2694" s="11" t="s">
        <v>528</v>
      </c>
      <c r="G2694" s="10">
        <v>2013</v>
      </c>
      <c r="H2694" s="10">
        <v>822665536</v>
      </c>
      <c r="I2694" s="17" t="s">
        <v>918</v>
      </c>
      <c r="J2694" s="18">
        <v>3868</v>
      </c>
      <c r="K2694" s="19">
        <v>205.7</v>
      </c>
      <c r="L2694" s="19">
        <v>117.11</v>
      </c>
      <c r="M2694" s="19">
        <f>Table1[[#This Row],[Unit_Selling Price]]-Table1[[#This Row],[Unit_Cost]]</f>
        <v>88.59</v>
      </c>
      <c r="N2694" s="19">
        <f>Table1[[#This Row],[Quantity]]*Table1[[#This Row],[unit_per Profit]]</f>
        <v>342666.12</v>
      </c>
    </row>
    <row r="2695" spans="1:14" x14ac:dyDescent="0.2">
      <c r="A2695" s="10" t="s">
        <v>32</v>
      </c>
      <c r="B2695" s="10" t="s">
        <v>135</v>
      </c>
      <c r="C2695" s="10" t="s">
        <v>42</v>
      </c>
      <c r="D2695" s="10" t="s">
        <v>27</v>
      </c>
      <c r="E2695" s="10" t="s">
        <v>43</v>
      </c>
      <c r="F2695" s="11" t="s">
        <v>393</v>
      </c>
      <c r="G2695" s="10">
        <v>2013</v>
      </c>
      <c r="H2695" s="10">
        <v>918528544</v>
      </c>
      <c r="I2695" s="17">
        <v>41371</v>
      </c>
      <c r="J2695" s="18">
        <v>1863</v>
      </c>
      <c r="K2695" s="19">
        <v>109.28</v>
      </c>
      <c r="L2695" s="19">
        <v>35.840000000000003</v>
      </c>
      <c r="M2695" s="19">
        <f>Table1[[#This Row],[Unit_Selling Price]]-Table1[[#This Row],[Unit_Cost]]</f>
        <v>73.44</v>
      </c>
      <c r="N2695" s="19">
        <f>Table1[[#This Row],[Quantity]]*Table1[[#This Row],[unit_per Profit]]</f>
        <v>136818.72</v>
      </c>
    </row>
    <row r="2696" spans="1:14" x14ac:dyDescent="0.2">
      <c r="A2696" s="10" t="s">
        <v>37</v>
      </c>
      <c r="B2696" s="10" t="s">
        <v>50</v>
      </c>
      <c r="C2696" s="10" t="s">
        <v>22</v>
      </c>
      <c r="D2696" s="10" t="s">
        <v>27</v>
      </c>
      <c r="E2696" s="10" t="s">
        <v>43</v>
      </c>
      <c r="F2696" s="11" t="s">
        <v>1443</v>
      </c>
      <c r="G2696" s="10">
        <v>2010</v>
      </c>
      <c r="H2696" s="10">
        <v>624555432</v>
      </c>
      <c r="I2696" s="17">
        <v>40787</v>
      </c>
      <c r="J2696" s="18">
        <v>8686</v>
      </c>
      <c r="K2696" s="19">
        <v>255.28</v>
      </c>
      <c r="L2696" s="19">
        <v>159.41999999999999</v>
      </c>
      <c r="M2696" s="19">
        <f>Table1[[#This Row],[Unit_Selling Price]]-Table1[[#This Row],[Unit_Cost]]</f>
        <v>95.86</v>
      </c>
      <c r="N2696" s="19">
        <f>Table1[[#This Row],[Quantity]]*Table1[[#This Row],[unit_per Profit]]</f>
        <v>832639.96</v>
      </c>
    </row>
    <row r="2697" spans="1:14" x14ac:dyDescent="0.2">
      <c r="A2697" s="10" t="s">
        <v>40</v>
      </c>
      <c r="B2697" s="10" t="s">
        <v>140</v>
      </c>
      <c r="C2697" s="10" t="s">
        <v>65</v>
      </c>
      <c r="D2697" s="10" t="s">
        <v>23</v>
      </c>
      <c r="E2697" s="10" t="s">
        <v>43</v>
      </c>
      <c r="F2697" s="11">
        <v>40606</v>
      </c>
      <c r="G2697" s="10">
        <v>2011</v>
      </c>
      <c r="H2697" s="10">
        <v>528295028</v>
      </c>
      <c r="I2697" s="17">
        <v>40637</v>
      </c>
      <c r="J2697" s="18">
        <v>3093</v>
      </c>
      <c r="K2697" s="19">
        <v>9.33</v>
      </c>
      <c r="L2697" s="19">
        <v>6.92</v>
      </c>
      <c r="M2697" s="19">
        <f>Table1[[#This Row],[Unit_Selling Price]]-Table1[[#This Row],[Unit_Cost]]</f>
        <v>2.41</v>
      </c>
      <c r="N2697" s="19">
        <f>Table1[[#This Row],[Quantity]]*Table1[[#This Row],[unit_per Profit]]</f>
        <v>7454.13</v>
      </c>
    </row>
    <row r="2698" spans="1:14" x14ac:dyDescent="0.2">
      <c r="A2698" s="10" t="s">
        <v>29</v>
      </c>
      <c r="B2698" s="10" t="s">
        <v>58</v>
      </c>
      <c r="C2698" s="10" t="s">
        <v>85</v>
      </c>
      <c r="D2698" s="10" t="s">
        <v>23</v>
      </c>
      <c r="E2698" s="10" t="s">
        <v>43</v>
      </c>
      <c r="F2698" s="11" t="s">
        <v>1139</v>
      </c>
      <c r="G2698" s="10">
        <v>2012</v>
      </c>
      <c r="H2698" s="10">
        <v>837608659</v>
      </c>
      <c r="I2698" s="17">
        <v>40944</v>
      </c>
      <c r="J2698" s="18">
        <v>5871</v>
      </c>
      <c r="K2698" s="19">
        <v>668.27</v>
      </c>
      <c r="L2698" s="19">
        <v>502.54</v>
      </c>
      <c r="M2698" s="19">
        <f>Table1[[#This Row],[Unit_Selling Price]]-Table1[[#This Row],[Unit_Cost]]</f>
        <v>165.73</v>
      </c>
      <c r="N2698" s="19">
        <f>Table1[[#This Row],[Quantity]]*Table1[[#This Row],[unit_per Profit]]</f>
        <v>973000.83</v>
      </c>
    </row>
    <row r="2699" spans="1:14" x14ac:dyDescent="0.2">
      <c r="A2699" s="10" t="s">
        <v>29</v>
      </c>
      <c r="B2699" s="10" t="s">
        <v>134</v>
      </c>
      <c r="C2699" s="10" t="s">
        <v>56</v>
      </c>
      <c r="D2699" s="10" t="s">
        <v>23</v>
      </c>
      <c r="E2699" s="10" t="s">
        <v>35</v>
      </c>
      <c r="F2699" s="11" t="s">
        <v>653</v>
      </c>
      <c r="G2699" s="10">
        <v>2017</v>
      </c>
      <c r="H2699" s="10">
        <v>930670154</v>
      </c>
      <c r="I2699" s="17" t="s">
        <v>542</v>
      </c>
      <c r="J2699" s="18">
        <v>4835</v>
      </c>
      <c r="K2699" s="19">
        <v>421.89</v>
      </c>
      <c r="L2699" s="19">
        <v>364.69</v>
      </c>
      <c r="M2699" s="19">
        <f>Table1[[#This Row],[Unit_Selling Price]]-Table1[[#This Row],[Unit_Cost]]</f>
        <v>57.2</v>
      </c>
      <c r="N2699" s="19">
        <f>Table1[[#This Row],[Quantity]]*Table1[[#This Row],[unit_per Profit]]</f>
        <v>276562</v>
      </c>
    </row>
    <row r="2700" spans="1:14" x14ac:dyDescent="0.2">
      <c r="A2700" s="10" t="s">
        <v>278</v>
      </c>
      <c r="B2700" s="10" t="s">
        <v>117</v>
      </c>
      <c r="C2700" s="10" t="s">
        <v>42</v>
      </c>
      <c r="D2700" s="10" t="s">
        <v>23</v>
      </c>
      <c r="E2700" s="10" t="s">
        <v>35</v>
      </c>
      <c r="F2700" s="11" t="s">
        <v>1696</v>
      </c>
      <c r="G2700" s="10">
        <v>2014</v>
      </c>
      <c r="H2700" s="10">
        <v>705965840</v>
      </c>
      <c r="I2700" s="17">
        <v>41800</v>
      </c>
      <c r="J2700" s="18">
        <v>9835</v>
      </c>
      <c r="K2700" s="19">
        <v>109.28</v>
      </c>
      <c r="L2700" s="19">
        <v>35.840000000000003</v>
      </c>
      <c r="M2700" s="19">
        <f>Table1[[#This Row],[Unit_Selling Price]]-Table1[[#This Row],[Unit_Cost]]</f>
        <v>73.44</v>
      </c>
      <c r="N2700" s="19">
        <f>Table1[[#This Row],[Quantity]]*Table1[[#This Row],[unit_per Profit]]</f>
        <v>722282.4</v>
      </c>
    </row>
    <row r="2701" spans="1:14" x14ac:dyDescent="0.2">
      <c r="A2701" s="10" t="s">
        <v>37</v>
      </c>
      <c r="B2701" s="10" t="s">
        <v>139</v>
      </c>
      <c r="C2701" s="10" t="s">
        <v>56</v>
      </c>
      <c r="D2701" s="10" t="s">
        <v>27</v>
      </c>
      <c r="E2701" s="10" t="s">
        <v>43</v>
      </c>
      <c r="F2701" s="11" t="s">
        <v>1663</v>
      </c>
      <c r="G2701" s="10">
        <v>2013</v>
      </c>
      <c r="H2701" s="10">
        <v>132294547</v>
      </c>
      <c r="I2701" s="17">
        <v>41913</v>
      </c>
      <c r="J2701" s="18">
        <v>7751</v>
      </c>
      <c r="K2701" s="19">
        <v>421.89</v>
      </c>
      <c r="L2701" s="19">
        <v>364.69</v>
      </c>
      <c r="M2701" s="19">
        <f>Table1[[#This Row],[Unit_Selling Price]]-Table1[[#This Row],[Unit_Cost]]</f>
        <v>57.2</v>
      </c>
      <c r="N2701" s="19">
        <f>Table1[[#This Row],[Quantity]]*Table1[[#This Row],[unit_per Profit]]</f>
        <v>443357.2</v>
      </c>
    </row>
    <row r="2702" spans="1:14" x14ac:dyDescent="0.2">
      <c r="A2702" s="10" t="s">
        <v>46</v>
      </c>
      <c r="B2702" s="10" t="s">
        <v>211</v>
      </c>
      <c r="C2702" s="10" t="s">
        <v>85</v>
      </c>
      <c r="D2702" s="10" t="s">
        <v>27</v>
      </c>
      <c r="E2702" s="10" t="s">
        <v>28</v>
      </c>
      <c r="F2702" s="11">
        <v>42829</v>
      </c>
      <c r="G2702" s="10">
        <v>2017</v>
      </c>
      <c r="H2702" s="10">
        <v>598767602</v>
      </c>
      <c r="I2702" s="17" t="s">
        <v>1697</v>
      </c>
      <c r="J2702" s="18">
        <v>7494</v>
      </c>
      <c r="K2702" s="19">
        <v>668.27</v>
      </c>
      <c r="L2702" s="19">
        <v>502.54</v>
      </c>
      <c r="M2702" s="19">
        <f>Table1[[#This Row],[Unit_Selling Price]]-Table1[[#This Row],[Unit_Cost]]</f>
        <v>165.73</v>
      </c>
      <c r="N2702" s="19">
        <f>Table1[[#This Row],[Quantity]]*Table1[[#This Row],[unit_per Profit]]</f>
        <v>1241980.6200000001</v>
      </c>
    </row>
    <row r="2703" spans="1:14" x14ac:dyDescent="0.2">
      <c r="A2703" s="10" t="s">
        <v>32</v>
      </c>
      <c r="B2703" s="10" t="s">
        <v>93</v>
      </c>
      <c r="C2703" s="10" t="s">
        <v>34</v>
      </c>
      <c r="D2703" s="10" t="s">
        <v>27</v>
      </c>
      <c r="E2703" s="10" t="s">
        <v>28</v>
      </c>
      <c r="F2703" s="11" t="s">
        <v>506</v>
      </c>
      <c r="G2703" s="10">
        <v>2016</v>
      </c>
      <c r="H2703" s="10">
        <v>864808833</v>
      </c>
      <c r="I2703" s="17">
        <v>42623</v>
      </c>
      <c r="J2703" s="18">
        <v>5007</v>
      </c>
      <c r="K2703" s="19">
        <v>205.7</v>
      </c>
      <c r="L2703" s="19">
        <v>117.11</v>
      </c>
      <c r="M2703" s="19">
        <f>Table1[[#This Row],[Unit_Selling Price]]-Table1[[#This Row],[Unit_Cost]]</f>
        <v>88.59</v>
      </c>
      <c r="N2703" s="19">
        <f>Table1[[#This Row],[Quantity]]*Table1[[#This Row],[unit_per Profit]]</f>
        <v>443570.13</v>
      </c>
    </row>
    <row r="2704" spans="1:14" x14ac:dyDescent="0.2">
      <c r="A2704" s="10" t="s">
        <v>40</v>
      </c>
      <c r="B2704" s="10" t="s">
        <v>72</v>
      </c>
      <c r="C2704" s="10" t="s">
        <v>56</v>
      </c>
      <c r="D2704" s="10" t="s">
        <v>27</v>
      </c>
      <c r="E2704" s="10" t="s">
        <v>35</v>
      </c>
      <c r="F2704" s="11" t="s">
        <v>709</v>
      </c>
      <c r="G2704" s="10">
        <v>2013</v>
      </c>
      <c r="H2704" s="10">
        <v>210154569</v>
      </c>
      <c r="I2704" s="17" t="s">
        <v>524</v>
      </c>
      <c r="J2704" s="18">
        <v>8262</v>
      </c>
      <c r="K2704" s="19">
        <v>421.89</v>
      </c>
      <c r="L2704" s="19">
        <v>364.69</v>
      </c>
      <c r="M2704" s="19">
        <f>Table1[[#This Row],[Unit_Selling Price]]-Table1[[#This Row],[Unit_Cost]]</f>
        <v>57.2</v>
      </c>
      <c r="N2704" s="19">
        <f>Table1[[#This Row],[Quantity]]*Table1[[#This Row],[unit_per Profit]]</f>
        <v>472586.4</v>
      </c>
    </row>
    <row r="2705" spans="1:14" x14ac:dyDescent="0.2">
      <c r="A2705" s="10" t="s">
        <v>29</v>
      </c>
      <c r="B2705" s="10" t="s">
        <v>116</v>
      </c>
      <c r="C2705" s="10" t="s">
        <v>42</v>
      </c>
      <c r="D2705" s="10" t="s">
        <v>27</v>
      </c>
      <c r="E2705" s="10" t="s">
        <v>43</v>
      </c>
      <c r="F2705" s="11" t="s">
        <v>737</v>
      </c>
      <c r="G2705" s="10">
        <v>2012</v>
      </c>
      <c r="H2705" s="10">
        <v>684853637</v>
      </c>
      <c r="I2705" s="17">
        <v>40972</v>
      </c>
      <c r="J2705" s="18">
        <v>2265</v>
      </c>
      <c r="K2705" s="19">
        <v>109.28</v>
      </c>
      <c r="L2705" s="19">
        <v>35.840000000000003</v>
      </c>
      <c r="M2705" s="19">
        <f>Table1[[#This Row],[Unit_Selling Price]]-Table1[[#This Row],[Unit_Cost]]</f>
        <v>73.44</v>
      </c>
      <c r="N2705" s="19">
        <f>Table1[[#This Row],[Quantity]]*Table1[[#This Row],[unit_per Profit]]</f>
        <v>166341.6</v>
      </c>
    </row>
    <row r="2706" spans="1:14" x14ac:dyDescent="0.2">
      <c r="A2706" s="10" t="s">
        <v>59</v>
      </c>
      <c r="B2706" s="10" t="s">
        <v>225</v>
      </c>
      <c r="C2706" s="10" t="s">
        <v>65</v>
      </c>
      <c r="D2706" s="10" t="s">
        <v>27</v>
      </c>
      <c r="E2706" s="10" t="s">
        <v>24</v>
      </c>
      <c r="F2706" s="11" t="s">
        <v>753</v>
      </c>
      <c r="G2706" s="10">
        <v>2012</v>
      </c>
      <c r="H2706" s="10">
        <v>359267365</v>
      </c>
      <c r="I2706" s="17" t="s">
        <v>610</v>
      </c>
      <c r="J2706" s="18">
        <v>4052</v>
      </c>
      <c r="K2706" s="19">
        <v>9.33</v>
      </c>
      <c r="L2706" s="19">
        <v>6.92</v>
      </c>
      <c r="M2706" s="19">
        <f>Table1[[#This Row],[Unit_Selling Price]]-Table1[[#This Row],[Unit_Cost]]</f>
        <v>2.41</v>
      </c>
      <c r="N2706" s="19">
        <f>Table1[[#This Row],[Quantity]]*Table1[[#This Row],[unit_per Profit]]</f>
        <v>9765.32</v>
      </c>
    </row>
    <row r="2707" spans="1:14" x14ac:dyDescent="0.2">
      <c r="A2707" s="10" t="s">
        <v>278</v>
      </c>
      <c r="B2707" s="10" t="s">
        <v>191</v>
      </c>
      <c r="C2707" s="10" t="s">
        <v>42</v>
      </c>
      <c r="D2707" s="10" t="s">
        <v>23</v>
      </c>
      <c r="E2707" s="10" t="s">
        <v>24</v>
      </c>
      <c r="F2707" s="11" t="s">
        <v>840</v>
      </c>
      <c r="G2707" s="10">
        <v>2011</v>
      </c>
      <c r="H2707" s="10">
        <v>974069583</v>
      </c>
      <c r="I2707" s="17">
        <v>40884</v>
      </c>
      <c r="J2707" s="18">
        <v>7690</v>
      </c>
      <c r="K2707" s="19">
        <v>109.28</v>
      </c>
      <c r="L2707" s="19">
        <v>35.840000000000003</v>
      </c>
      <c r="M2707" s="19">
        <f>Table1[[#This Row],[Unit_Selling Price]]-Table1[[#This Row],[Unit_Cost]]</f>
        <v>73.44</v>
      </c>
      <c r="N2707" s="19">
        <f>Table1[[#This Row],[Quantity]]*Table1[[#This Row],[unit_per Profit]]</f>
        <v>564753.6</v>
      </c>
    </row>
    <row r="2708" spans="1:14" x14ac:dyDescent="0.2">
      <c r="A2708" s="10" t="s">
        <v>40</v>
      </c>
      <c r="B2708" s="10" t="s">
        <v>160</v>
      </c>
      <c r="C2708" s="10" t="s">
        <v>56</v>
      </c>
      <c r="D2708" s="10" t="s">
        <v>27</v>
      </c>
      <c r="E2708" s="10" t="s">
        <v>28</v>
      </c>
      <c r="F2708" s="11">
        <v>41549</v>
      </c>
      <c r="G2708" s="10">
        <v>2013</v>
      </c>
      <c r="H2708" s="10">
        <v>290246617</v>
      </c>
      <c r="I2708" s="17" t="s">
        <v>906</v>
      </c>
      <c r="J2708" s="18">
        <v>9279</v>
      </c>
      <c r="K2708" s="19">
        <v>421.89</v>
      </c>
      <c r="L2708" s="19">
        <v>364.69</v>
      </c>
      <c r="M2708" s="19">
        <f>Table1[[#This Row],[Unit_Selling Price]]-Table1[[#This Row],[Unit_Cost]]</f>
        <v>57.2</v>
      </c>
      <c r="N2708" s="19">
        <f>Table1[[#This Row],[Quantity]]*Table1[[#This Row],[unit_per Profit]]</f>
        <v>530758.80000000005</v>
      </c>
    </row>
    <row r="2709" spans="1:14" x14ac:dyDescent="0.2">
      <c r="A2709" s="10" t="s">
        <v>37</v>
      </c>
      <c r="B2709" s="10" t="s">
        <v>62</v>
      </c>
      <c r="C2709" s="10" t="s">
        <v>34</v>
      </c>
      <c r="D2709" s="10" t="s">
        <v>23</v>
      </c>
      <c r="E2709" s="10" t="s">
        <v>43</v>
      </c>
      <c r="F2709" s="11">
        <v>41007</v>
      </c>
      <c r="G2709" s="10">
        <v>2012</v>
      </c>
      <c r="H2709" s="10">
        <v>639097297</v>
      </c>
      <c r="I2709" s="17">
        <v>41130</v>
      </c>
      <c r="J2709" s="18">
        <v>1947</v>
      </c>
      <c r="K2709" s="19">
        <v>205.7</v>
      </c>
      <c r="L2709" s="19">
        <v>117.11</v>
      </c>
      <c r="M2709" s="19">
        <f>Table1[[#This Row],[Unit_Selling Price]]-Table1[[#This Row],[Unit_Cost]]</f>
        <v>88.59</v>
      </c>
      <c r="N2709" s="19">
        <f>Table1[[#This Row],[Quantity]]*Table1[[#This Row],[unit_per Profit]]</f>
        <v>172484.73</v>
      </c>
    </row>
    <row r="2710" spans="1:14" x14ac:dyDescent="0.2">
      <c r="A2710" s="10" t="s">
        <v>40</v>
      </c>
      <c r="B2710" s="10" t="s">
        <v>66</v>
      </c>
      <c r="C2710" s="10" t="s">
        <v>85</v>
      </c>
      <c r="D2710" s="10" t="s">
        <v>23</v>
      </c>
      <c r="E2710" s="10" t="s">
        <v>28</v>
      </c>
      <c r="F2710" s="11" t="s">
        <v>1537</v>
      </c>
      <c r="G2710" s="10">
        <v>2013</v>
      </c>
      <c r="H2710" s="10">
        <v>372232949</v>
      </c>
      <c r="I2710" s="17" t="s">
        <v>1400</v>
      </c>
      <c r="J2710" s="18">
        <v>856</v>
      </c>
      <c r="K2710" s="19">
        <v>668.27</v>
      </c>
      <c r="L2710" s="19">
        <v>502.54</v>
      </c>
      <c r="M2710" s="19">
        <f>Table1[[#This Row],[Unit_Selling Price]]-Table1[[#This Row],[Unit_Cost]]</f>
        <v>165.73</v>
      </c>
      <c r="N2710" s="19">
        <f>Table1[[#This Row],[Quantity]]*Table1[[#This Row],[unit_per Profit]]</f>
        <v>141864.88</v>
      </c>
    </row>
    <row r="2711" spans="1:14" x14ac:dyDescent="0.2">
      <c r="A2711" s="10" t="s">
        <v>37</v>
      </c>
      <c r="B2711" s="10" t="s">
        <v>95</v>
      </c>
      <c r="C2711" s="10" t="s">
        <v>85</v>
      </c>
      <c r="D2711" s="10" t="s">
        <v>23</v>
      </c>
      <c r="E2711" s="10" t="s">
        <v>35</v>
      </c>
      <c r="F2711" s="11">
        <v>42224</v>
      </c>
      <c r="G2711" s="10">
        <v>2015</v>
      </c>
      <c r="H2711" s="10">
        <v>611577403</v>
      </c>
      <c r="I2711" s="17" t="s">
        <v>1690</v>
      </c>
      <c r="J2711" s="18">
        <v>8199</v>
      </c>
      <c r="K2711" s="19">
        <v>668.27</v>
      </c>
      <c r="L2711" s="19">
        <v>502.54</v>
      </c>
      <c r="M2711" s="19">
        <f>Table1[[#This Row],[Unit_Selling Price]]-Table1[[#This Row],[Unit_Cost]]</f>
        <v>165.73</v>
      </c>
      <c r="N2711" s="19">
        <f>Table1[[#This Row],[Quantity]]*Table1[[#This Row],[unit_per Profit]]</f>
        <v>1358820.27</v>
      </c>
    </row>
    <row r="2712" spans="1:14" x14ac:dyDescent="0.2">
      <c r="A2712" s="10" t="s">
        <v>46</v>
      </c>
      <c r="B2712" s="10" t="s">
        <v>206</v>
      </c>
      <c r="C2712" s="10" t="s">
        <v>22</v>
      </c>
      <c r="D2712" s="10" t="s">
        <v>27</v>
      </c>
      <c r="E2712" s="10" t="s">
        <v>24</v>
      </c>
      <c r="F2712" s="11" t="s">
        <v>1204</v>
      </c>
      <c r="G2712" s="10">
        <v>2013</v>
      </c>
      <c r="H2712" s="10">
        <v>299366986</v>
      </c>
      <c r="I2712" s="17">
        <v>41913</v>
      </c>
      <c r="J2712" s="18">
        <v>8199</v>
      </c>
      <c r="K2712" s="19">
        <v>255.28</v>
      </c>
      <c r="L2712" s="19">
        <v>159.41999999999999</v>
      </c>
      <c r="M2712" s="19">
        <f>Table1[[#This Row],[Unit_Selling Price]]-Table1[[#This Row],[Unit_Cost]]</f>
        <v>95.86</v>
      </c>
      <c r="N2712" s="19">
        <f>Table1[[#This Row],[Quantity]]*Table1[[#This Row],[unit_per Profit]]</f>
        <v>785956.14</v>
      </c>
    </row>
    <row r="2713" spans="1:14" x14ac:dyDescent="0.2">
      <c r="A2713" s="10" t="s">
        <v>46</v>
      </c>
      <c r="B2713" s="10" t="s">
        <v>115</v>
      </c>
      <c r="C2713" s="10" t="s">
        <v>26</v>
      </c>
      <c r="D2713" s="10" t="s">
        <v>23</v>
      </c>
      <c r="E2713" s="10" t="s">
        <v>43</v>
      </c>
      <c r="F2713" s="11" t="s">
        <v>1651</v>
      </c>
      <c r="G2713" s="10">
        <v>2014</v>
      </c>
      <c r="H2713" s="10">
        <v>248150527</v>
      </c>
      <c r="I2713" s="17">
        <v>41983</v>
      </c>
      <c r="J2713" s="18">
        <v>2110</v>
      </c>
      <c r="K2713" s="19">
        <v>152.58000000000001</v>
      </c>
      <c r="L2713" s="19">
        <v>97.44</v>
      </c>
      <c r="M2713" s="19">
        <f>Table1[[#This Row],[Unit_Selling Price]]-Table1[[#This Row],[Unit_Cost]]</f>
        <v>55.14</v>
      </c>
      <c r="N2713" s="19">
        <f>Table1[[#This Row],[Quantity]]*Table1[[#This Row],[unit_per Profit]]</f>
        <v>116345.4</v>
      </c>
    </row>
    <row r="2714" spans="1:14" x14ac:dyDescent="0.2">
      <c r="A2714" s="10" t="s">
        <v>278</v>
      </c>
      <c r="B2714" s="10" t="s">
        <v>268</v>
      </c>
      <c r="C2714" s="10" t="s">
        <v>65</v>
      </c>
      <c r="D2714" s="10" t="s">
        <v>23</v>
      </c>
      <c r="E2714" s="10" t="s">
        <v>43</v>
      </c>
      <c r="F2714" s="11">
        <v>40517</v>
      </c>
      <c r="G2714" s="10">
        <v>2010</v>
      </c>
      <c r="H2714" s="10">
        <v>890789353</v>
      </c>
      <c r="I2714" s="17" t="s">
        <v>749</v>
      </c>
      <c r="J2714" s="18">
        <v>3220</v>
      </c>
      <c r="K2714" s="19">
        <v>9.33</v>
      </c>
      <c r="L2714" s="19">
        <v>6.92</v>
      </c>
      <c r="M2714" s="19">
        <f>Table1[[#This Row],[Unit_Selling Price]]-Table1[[#This Row],[Unit_Cost]]</f>
        <v>2.41</v>
      </c>
      <c r="N2714" s="19">
        <f>Table1[[#This Row],[Quantity]]*Table1[[#This Row],[unit_per Profit]]</f>
        <v>7760.2</v>
      </c>
    </row>
    <row r="2715" spans="1:14" x14ac:dyDescent="0.2">
      <c r="A2715" s="10" t="s">
        <v>29</v>
      </c>
      <c r="B2715" s="10" t="s">
        <v>69</v>
      </c>
      <c r="C2715" s="10" t="s">
        <v>34</v>
      </c>
      <c r="D2715" s="10" t="s">
        <v>27</v>
      </c>
      <c r="E2715" s="10" t="s">
        <v>43</v>
      </c>
      <c r="F2715" s="11" t="s">
        <v>699</v>
      </c>
      <c r="G2715" s="10">
        <v>2013</v>
      </c>
      <c r="H2715" s="10">
        <v>930457293</v>
      </c>
      <c r="I2715" s="17" t="s">
        <v>1364</v>
      </c>
      <c r="J2715" s="18">
        <v>1845</v>
      </c>
      <c r="K2715" s="19">
        <v>205.7</v>
      </c>
      <c r="L2715" s="19">
        <v>117.11</v>
      </c>
      <c r="M2715" s="19">
        <f>Table1[[#This Row],[Unit_Selling Price]]-Table1[[#This Row],[Unit_Cost]]</f>
        <v>88.59</v>
      </c>
      <c r="N2715" s="19">
        <f>Table1[[#This Row],[Quantity]]*Table1[[#This Row],[unit_per Profit]]</f>
        <v>163448.54999999999</v>
      </c>
    </row>
    <row r="2716" spans="1:14" x14ac:dyDescent="0.2">
      <c r="A2716" s="10" t="s">
        <v>46</v>
      </c>
      <c r="B2716" s="10" t="s">
        <v>136</v>
      </c>
      <c r="C2716" s="10" t="s">
        <v>34</v>
      </c>
      <c r="D2716" s="10" t="s">
        <v>23</v>
      </c>
      <c r="E2716" s="10" t="s">
        <v>24</v>
      </c>
      <c r="F2716" s="11" t="s">
        <v>1698</v>
      </c>
      <c r="G2716" s="10">
        <v>2014</v>
      </c>
      <c r="H2716" s="10">
        <v>490640676</v>
      </c>
      <c r="I2716" s="17" t="s">
        <v>1302</v>
      </c>
      <c r="J2716" s="18">
        <v>334</v>
      </c>
      <c r="K2716" s="19">
        <v>205.7</v>
      </c>
      <c r="L2716" s="19">
        <v>117.11</v>
      </c>
      <c r="M2716" s="19">
        <f>Table1[[#This Row],[Unit_Selling Price]]-Table1[[#This Row],[Unit_Cost]]</f>
        <v>88.59</v>
      </c>
      <c r="N2716" s="19">
        <f>Table1[[#This Row],[Quantity]]*Table1[[#This Row],[unit_per Profit]]</f>
        <v>29589.06</v>
      </c>
    </row>
    <row r="2717" spans="1:14" x14ac:dyDescent="0.2">
      <c r="A2717" s="10" t="s">
        <v>46</v>
      </c>
      <c r="B2717" s="10" t="s">
        <v>103</v>
      </c>
      <c r="C2717" s="10" t="s">
        <v>65</v>
      </c>
      <c r="D2717" s="10" t="s">
        <v>23</v>
      </c>
      <c r="E2717" s="10" t="s">
        <v>43</v>
      </c>
      <c r="F2717" s="11" t="s">
        <v>1699</v>
      </c>
      <c r="G2717" s="10">
        <v>2010</v>
      </c>
      <c r="H2717" s="10">
        <v>665138328</v>
      </c>
      <c r="I2717" s="17" t="s">
        <v>960</v>
      </c>
      <c r="J2717" s="18">
        <v>8067</v>
      </c>
      <c r="K2717" s="19">
        <v>9.33</v>
      </c>
      <c r="L2717" s="19">
        <v>6.92</v>
      </c>
      <c r="M2717" s="19">
        <f>Table1[[#This Row],[Unit_Selling Price]]-Table1[[#This Row],[Unit_Cost]]</f>
        <v>2.41</v>
      </c>
      <c r="N2717" s="19">
        <f>Table1[[#This Row],[Quantity]]*Table1[[#This Row],[unit_per Profit]]</f>
        <v>19441.47</v>
      </c>
    </row>
    <row r="2718" spans="1:14" x14ac:dyDescent="0.2">
      <c r="A2718" s="10" t="s">
        <v>278</v>
      </c>
      <c r="B2718" s="10" t="s">
        <v>164</v>
      </c>
      <c r="C2718" s="10" t="s">
        <v>22</v>
      </c>
      <c r="D2718" s="10" t="s">
        <v>23</v>
      </c>
      <c r="E2718" s="10" t="s">
        <v>24</v>
      </c>
      <c r="F2718" s="11" t="s">
        <v>1285</v>
      </c>
      <c r="G2718" s="10">
        <v>2011</v>
      </c>
      <c r="H2718" s="10">
        <v>368061578</v>
      </c>
      <c r="I2718" s="17">
        <v>40697</v>
      </c>
      <c r="J2718" s="18">
        <v>6455</v>
      </c>
      <c r="K2718" s="19">
        <v>255.28</v>
      </c>
      <c r="L2718" s="19">
        <v>159.41999999999999</v>
      </c>
      <c r="M2718" s="19">
        <f>Table1[[#This Row],[Unit_Selling Price]]-Table1[[#This Row],[Unit_Cost]]</f>
        <v>95.86</v>
      </c>
      <c r="N2718" s="19">
        <f>Table1[[#This Row],[Quantity]]*Table1[[#This Row],[unit_per Profit]]</f>
        <v>618776.30000000005</v>
      </c>
    </row>
    <row r="2719" spans="1:14" x14ac:dyDescent="0.2">
      <c r="A2719" s="10" t="s">
        <v>278</v>
      </c>
      <c r="B2719" s="10" t="s">
        <v>53</v>
      </c>
      <c r="C2719" s="10" t="s">
        <v>51</v>
      </c>
      <c r="D2719" s="10" t="s">
        <v>27</v>
      </c>
      <c r="E2719" s="10" t="s">
        <v>24</v>
      </c>
      <c r="F2719" s="11" t="s">
        <v>1479</v>
      </c>
      <c r="G2719" s="10">
        <v>2011</v>
      </c>
      <c r="H2719" s="10">
        <v>383834254</v>
      </c>
      <c r="I2719" s="17" t="s">
        <v>1598</v>
      </c>
      <c r="J2719" s="18">
        <v>3940</v>
      </c>
      <c r="K2719" s="19">
        <v>437.2</v>
      </c>
      <c r="L2719" s="19">
        <v>263.33</v>
      </c>
      <c r="M2719" s="19">
        <f>Table1[[#This Row],[Unit_Selling Price]]-Table1[[#This Row],[Unit_Cost]]</f>
        <v>173.87</v>
      </c>
      <c r="N2719" s="19">
        <f>Table1[[#This Row],[Quantity]]*Table1[[#This Row],[unit_per Profit]]</f>
        <v>685047.8</v>
      </c>
    </row>
    <row r="2720" spans="1:14" x14ac:dyDescent="0.2">
      <c r="A2720" s="10" t="s">
        <v>46</v>
      </c>
      <c r="B2720" s="10" t="s">
        <v>206</v>
      </c>
      <c r="C2720" s="10" t="s">
        <v>51</v>
      </c>
      <c r="D2720" s="10" t="s">
        <v>27</v>
      </c>
      <c r="E2720" s="10" t="s">
        <v>28</v>
      </c>
      <c r="F2720" s="11" t="s">
        <v>1108</v>
      </c>
      <c r="G2720" s="10">
        <v>2015</v>
      </c>
      <c r="H2720" s="10">
        <v>217192685</v>
      </c>
      <c r="I2720" s="17" t="s">
        <v>1108</v>
      </c>
      <c r="J2720" s="18">
        <v>997</v>
      </c>
      <c r="K2720" s="19">
        <v>437.2</v>
      </c>
      <c r="L2720" s="19">
        <v>263.33</v>
      </c>
      <c r="M2720" s="19">
        <f>Table1[[#This Row],[Unit_Selling Price]]-Table1[[#This Row],[Unit_Cost]]</f>
        <v>173.87</v>
      </c>
      <c r="N2720" s="19">
        <f>Table1[[#This Row],[Quantity]]*Table1[[#This Row],[unit_per Profit]]</f>
        <v>173348.39</v>
      </c>
    </row>
    <row r="2721" spans="1:14" x14ac:dyDescent="0.2">
      <c r="A2721" s="10" t="s">
        <v>29</v>
      </c>
      <c r="B2721" s="10" t="s">
        <v>64</v>
      </c>
      <c r="C2721" s="10" t="s">
        <v>49</v>
      </c>
      <c r="D2721" s="10" t="s">
        <v>27</v>
      </c>
      <c r="E2721" s="10" t="s">
        <v>43</v>
      </c>
      <c r="F2721" s="11">
        <v>41458</v>
      </c>
      <c r="G2721" s="10">
        <v>2013</v>
      </c>
      <c r="H2721" s="10">
        <v>343185698</v>
      </c>
      <c r="I2721" s="17" t="s">
        <v>1530</v>
      </c>
      <c r="J2721" s="18">
        <v>5129</v>
      </c>
      <c r="K2721" s="19">
        <v>651.21</v>
      </c>
      <c r="L2721" s="19">
        <v>524.96</v>
      </c>
      <c r="M2721" s="19">
        <f>Table1[[#This Row],[Unit_Selling Price]]-Table1[[#This Row],[Unit_Cost]]</f>
        <v>126.25</v>
      </c>
      <c r="N2721" s="19">
        <f>Table1[[#This Row],[Quantity]]*Table1[[#This Row],[unit_per Profit]]</f>
        <v>647536.25</v>
      </c>
    </row>
    <row r="2722" spans="1:14" x14ac:dyDescent="0.2">
      <c r="A2722" s="10" t="s">
        <v>278</v>
      </c>
      <c r="B2722" s="10" t="s">
        <v>180</v>
      </c>
      <c r="C2722" s="10" t="s">
        <v>77</v>
      </c>
      <c r="D2722" s="10" t="s">
        <v>23</v>
      </c>
      <c r="E2722" s="10" t="s">
        <v>35</v>
      </c>
      <c r="F2722" s="11">
        <v>41890</v>
      </c>
      <c r="G2722" s="10">
        <v>2014</v>
      </c>
      <c r="H2722" s="10">
        <v>857174623</v>
      </c>
      <c r="I2722" s="17" t="s">
        <v>1203</v>
      </c>
      <c r="J2722" s="18">
        <v>5874</v>
      </c>
      <c r="K2722" s="19">
        <v>154.06</v>
      </c>
      <c r="L2722" s="19">
        <v>90.93</v>
      </c>
      <c r="M2722" s="19">
        <f>Table1[[#This Row],[Unit_Selling Price]]-Table1[[#This Row],[Unit_Cost]]</f>
        <v>63.13</v>
      </c>
      <c r="N2722" s="19">
        <f>Table1[[#This Row],[Quantity]]*Table1[[#This Row],[unit_per Profit]]</f>
        <v>370825.62</v>
      </c>
    </row>
    <row r="2723" spans="1:14" x14ac:dyDescent="0.2">
      <c r="A2723" s="10" t="s">
        <v>37</v>
      </c>
      <c r="B2723" s="10" t="s">
        <v>229</v>
      </c>
      <c r="C2723" s="10" t="s">
        <v>65</v>
      </c>
      <c r="D2723" s="10" t="s">
        <v>27</v>
      </c>
      <c r="E2723" s="10" t="s">
        <v>28</v>
      </c>
      <c r="F2723" s="11">
        <v>40300</v>
      </c>
      <c r="G2723" s="10">
        <v>2010</v>
      </c>
      <c r="H2723" s="10">
        <v>124833285</v>
      </c>
      <c r="I2723" s="17">
        <v>40453</v>
      </c>
      <c r="J2723" s="18">
        <v>9798</v>
      </c>
      <c r="K2723" s="19">
        <v>9.33</v>
      </c>
      <c r="L2723" s="19">
        <v>6.92</v>
      </c>
      <c r="M2723" s="19">
        <f>Table1[[#This Row],[Unit_Selling Price]]-Table1[[#This Row],[Unit_Cost]]</f>
        <v>2.41</v>
      </c>
      <c r="N2723" s="19">
        <f>Table1[[#This Row],[Quantity]]*Table1[[#This Row],[unit_per Profit]]</f>
        <v>23613.18</v>
      </c>
    </row>
    <row r="2724" spans="1:14" x14ac:dyDescent="0.2">
      <c r="A2724" s="10" t="s">
        <v>46</v>
      </c>
      <c r="B2724" s="10" t="s">
        <v>108</v>
      </c>
      <c r="C2724" s="10" t="s">
        <v>65</v>
      </c>
      <c r="D2724" s="10" t="s">
        <v>27</v>
      </c>
      <c r="E2724" s="10" t="s">
        <v>35</v>
      </c>
      <c r="F2724" s="11" t="s">
        <v>1211</v>
      </c>
      <c r="G2724" s="10">
        <v>2014</v>
      </c>
      <c r="H2724" s="10">
        <v>632148015</v>
      </c>
      <c r="I2724" s="17" t="s">
        <v>1038</v>
      </c>
      <c r="J2724" s="18">
        <v>5500</v>
      </c>
      <c r="K2724" s="19">
        <v>9.33</v>
      </c>
      <c r="L2724" s="19">
        <v>6.92</v>
      </c>
      <c r="M2724" s="19">
        <f>Table1[[#This Row],[Unit_Selling Price]]-Table1[[#This Row],[Unit_Cost]]</f>
        <v>2.41</v>
      </c>
      <c r="N2724" s="19">
        <f>Table1[[#This Row],[Quantity]]*Table1[[#This Row],[unit_per Profit]]</f>
        <v>13255</v>
      </c>
    </row>
    <row r="2725" spans="1:14" x14ac:dyDescent="0.2">
      <c r="A2725" s="10" t="s">
        <v>32</v>
      </c>
      <c r="B2725" s="10" t="s">
        <v>182</v>
      </c>
      <c r="C2725" s="10" t="s">
        <v>85</v>
      </c>
      <c r="D2725" s="10" t="s">
        <v>23</v>
      </c>
      <c r="E2725" s="10" t="s">
        <v>24</v>
      </c>
      <c r="F2725" s="11" t="s">
        <v>625</v>
      </c>
      <c r="G2725" s="10">
        <v>2015</v>
      </c>
      <c r="H2725" s="10">
        <v>435417640</v>
      </c>
      <c r="I2725" s="17" t="s">
        <v>1700</v>
      </c>
      <c r="J2725" s="18">
        <v>8610</v>
      </c>
      <c r="K2725" s="19">
        <v>668.27</v>
      </c>
      <c r="L2725" s="19">
        <v>502.54</v>
      </c>
      <c r="M2725" s="19">
        <f>Table1[[#This Row],[Unit_Selling Price]]-Table1[[#This Row],[Unit_Cost]]</f>
        <v>165.73</v>
      </c>
      <c r="N2725" s="19">
        <f>Table1[[#This Row],[Quantity]]*Table1[[#This Row],[unit_per Profit]]</f>
        <v>1426935.3</v>
      </c>
    </row>
    <row r="2726" spans="1:14" x14ac:dyDescent="0.2">
      <c r="A2726" s="10" t="s">
        <v>40</v>
      </c>
      <c r="B2726" s="10" t="s">
        <v>90</v>
      </c>
      <c r="C2726" s="10" t="s">
        <v>49</v>
      </c>
      <c r="D2726" s="10" t="s">
        <v>27</v>
      </c>
      <c r="E2726" s="10" t="s">
        <v>35</v>
      </c>
      <c r="F2726" s="11" t="s">
        <v>1701</v>
      </c>
      <c r="G2726" s="10">
        <v>2012</v>
      </c>
      <c r="H2726" s="10">
        <v>811253488</v>
      </c>
      <c r="I2726" s="17" t="s">
        <v>1592</v>
      </c>
      <c r="J2726" s="18">
        <v>6790</v>
      </c>
      <c r="K2726" s="19">
        <v>651.21</v>
      </c>
      <c r="L2726" s="19">
        <v>524.96</v>
      </c>
      <c r="M2726" s="19">
        <f>Table1[[#This Row],[Unit_Selling Price]]-Table1[[#This Row],[Unit_Cost]]</f>
        <v>126.25</v>
      </c>
      <c r="N2726" s="19">
        <f>Table1[[#This Row],[Quantity]]*Table1[[#This Row],[unit_per Profit]]</f>
        <v>857237.5</v>
      </c>
    </row>
    <row r="2727" spans="1:14" x14ac:dyDescent="0.2">
      <c r="A2727" s="10" t="s">
        <v>278</v>
      </c>
      <c r="B2727" s="10" t="s">
        <v>271</v>
      </c>
      <c r="C2727" s="10" t="s">
        <v>56</v>
      </c>
      <c r="D2727" s="10" t="s">
        <v>23</v>
      </c>
      <c r="E2727" s="10" t="s">
        <v>35</v>
      </c>
      <c r="F2727" s="11">
        <v>42125</v>
      </c>
      <c r="G2727" s="10">
        <v>2015</v>
      </c>
      <c r="H2727" s="10">
        <v>406579387</v>
      </c>
      <c r="I2727" s="17" t="s">
        <v>862</v>
      </c>
      <c r="J2727" s="18">
        <v>4730</v>
      </c>
      <c r="K2727" s="19">
        <v>421.89</v>
      </c>
      <c r="L2727" s="19">
        <v>364.69</v>
      </c>
      <c r="M2727" s="19">
        <f>Table1[[#This Row],[Unit_Selling Price]]-Table1[[#This Row],[Unit_Cost]]</f>
        <v>57.2</v>
      </c>
      <c r="N2727" s="19">
        <f>Table1[[#This Row],[Quantity]]*Table1[[#This Row],[unit_per Profit]]</f>
        <v>270556</v>
      </c>
    </row>
    <row r="2728" spans="1:14" x14ac:dyDescent="0.2">
      <c r="A2728" s="10" t="s">
        <v>37</v>
      </c>
      <c r="B2728" s="10" t="s">
        <v>274</v>
      </c>
      <c r="C2728" s="10" t="s">
        <v>42</v>
      </c>
      <c r="D2728" s="10" t="s">
        <v>23</v>
      </c>
      <c r="E2728" s="10" t="s">
        <v>43</v>
      </c>
      <c r="F2728" s="11" t="s">
        <v>1004</v>
      </c>
      <c r="G2728" s="10">
        <v>2011</v>
      </c>
      <c r="H2728" s="10">
        <v>188631665</v>
      </c>
      <c r="I2728" s="17" t="s">
        <v>1149</v>
      </c>
      <c r="J2728" s="18">
        <v>9156</v>
      </c>
      <c r="K2728" s="19">
        <v>109.28</v>
      </c>
      <c r="L2728" s="19">
        <v>35.840000000000003</v>
      </c>
      <c r="M2728" s="19">
        <f>Table1[[#This Row],[Unit_Selling Price]]-Table1[[#This Row],[Unit_Cost]]</f>
        <v>73.44</v>
      </c>
      <c r="N2728" s="19">
        <f>Table1[[#This Row],[Quantity]]*Table1[[#This Row],[unit_per Profit]]</f>
        <v>672416.64</v>
      </c>
    </row>
    <row r="2729" spans="1:14" x14ac:dyDescent="0.2">
      <c r="A2729" s="10" t="s">
        <v>37</v>
      </c>
      <c r="B2729" s="10" t="s">
        <v>79</v>
      </c>
      <c r="C2729" s="10" t="s">
        <v>51</v>
      </c>
      <c r="D2729" s="10" t="s">
        <v>23</v>
      </c>
      <c r="E2729" s="10" t="s">
        <v>28</v>
      </c>
      <c r="F2729" s="11" t="s">
        <v>1556</v>
      </c>
      <c r="G2729" s="10">
        <v>2017</v>
      </c>
      <c r="H2729" s="10">
        <v>294959151</v>
      </c>
      <c r="I2729" s="17" t="s">
        <v>1702</v>
      </c>
      <c r="J2729" s="18">
        <v>3822</v>
      </c>
      <c r="K2729" s="19">
        <v>437.2</v>
      </c>
      <c r="L2729" s="19">
        <v>263.33</v>
      </c>
      <c r="M2729" s="19">
        <f>Table1[[#This Row],[Unit_Selling Price]]-Table1[[#This Row],[Unit_Cost]]</f>
        <v>173.87</v>
      </c>
      <c r="N2729" s="19">
        <f>Table1[[#This Row],[Quantity]]*Table1[[#This Row],[unit_per Profit]]</f>
        <v>664531.14</v>
      </c>
    </row>
    <row r="2730" spans="1:14" x14ac:dyDescent="0.2">
      <c r="A2730" s="10" t="s">
        <v>40</v>
      </c>
      <c r="B2730" s="10" t="s">
        <v>101</v>
      </c>
      <c r="C2730" s="10" t="s">
        <v>77</v>
      </c>
      <c r="D2730" s="10" t="s">
        <v>23</v>
      </c>
      <c r="E2730" s="10" t="s">
        <v>28</v>
      </c>
      <c r="F2730" s="11" t="s">
        <v>588</v>
      </c>
      <c r="G2730" s="10">
        <v>2012</v>
      </c>
      <c r="H2730" s="10">
        <v>483423173</v>
      </c>
      <c r="I2730" s="17" t="s">
        <v>362</v>
      </c>
      <c r="J2730" s="18">
        <v>4514</v>
      </c>
      <c r="K2730" s="19">
        <v>154.06</v>
      </c>
      <c r="L2730" s="19">
        <v>90.93</v>
      </c>
      <c r="M2730" s="19">
        <f>Table1[[#This Row],[Unit_Selling Price]]-Table1[[#This Row],[Unit_Cost]]</f>
        <v>63.13</v>
      </c>
      <c r="N2730" s="19">
        <f>Table1[[#This Row],[Quantity]]*Table1[[#This Row],[unit_per Profit]]</f>
        <v>284968.82</v>
      </c>
    </row>
    <row r="2731" spans="1:14" x14ac:dyDescent="0.2">
      <c r="A2731" s="10" t="s">
        <v>37</v>
      </c>
      <c r="B2731" s="10" t="s">
        <v>274</v>
      </c>
      <c r="C2731" s="10" t="s">
        <v>34</v>
      </c>
      <c r="D2731" s="10" t="s">
        <v>27</v>
      </c>
      <c r="E2731" s="10" t="s">
        <v>24</v>
      </c>
      <c r="F2731" s="11">
        <v>40278</v>
      </c>
      <c r="G2731" s="10">
        <v>2010</v>
      </c>
      <c r="H2731" s="10">
        <v>582197558</v>
      </c>
      <c r="I2731" s="17" t="s">
        <v>1474</v>
      </c>
      <c r="J2731" s="18">
        <v>4050</v>
      </c>
      <c r="K2731" s="19">
        <v>205.7</v>
      </c>
      <c r="L2731" s="19">
        <v>117.11</v>
      </c>
      <c r="M2731" s="19">
        <f>Table1[[#This Row],[Unit_Selling Price]]-Table1[[#This Row],[Unit_Cost]]</f>
        <v>88.59</v>
      </c>
      <c r="N2731" s="19">
        <f>Table1[[#This Row],[Quantity]]*Table1[[#This Row],[unit_per Profit]]</f>
        <v>358789.5</v>
      </c>
    </row>
    <row r="2732" spans="1:14" x14ac:dyDescent="0.2">
      <c r="A2732" s="10" t="s">
        <v>46</v>
      </c>
      <c r="B2732" s="10" t="s">
        <v>129</v>
      </c>
      <c r="C2732" s="10" t="s">
        <v>26</v>
      </c>
      <c r="D2732" s="10" t="s">
        <v>23</v>
      </c>
      <c r="E2732" s="10" t="s">
        <v>43</v>
      </c>
      <c r="F2732" s="11">
        <v>41426</v>
      </c>
      <c r="G2732" s="10">
        <v>2013</v>
      </c>
      <c r="H2732" s="10">
        <v>939768636</v>
      </c>
      <c r="I2732" s="17">
        <v>41549</v>
      </c>
      <c r="J2732" s="18">
        <v>7278</v>
      </c>
      <c r="K2732" s="19">
        <v>152.58000000000001</v>
      </c>
      <c r="L2732" s="19">
        <v>97.44</v>
      </c>
      <c r="M2732" s="19">
        <f>Table1[[#This Row],[Unit_Selling Price]]-Table1[[#This Row],[Unit_Cost]]</f>
        <v>55.14</v>
      </c>
      <c r="N2732" s="19">
        <f>Table1[[#This Row],[Quantity]]*Table1[[#This Row],[unit_per Profit]]</f>
        <v>401308.92</v>
      </c>
    </row>
    <row r="2733" spans="1:14" x14ac:dyDescent="0.2">
      <c r="A2733" s="10" t="s">
        <v>29</v>
      </c>
      <c r="B2733" s="10" t="s">
        <v>174</v>
      </c>
      <c r="C2733" s="10" t="s">
        <v>51</v>
      </c>
      <c r="D2733" s="10" t="s">
        <v>23</v>
      </c>
      <c r="E2733" s="10" t="s">
        <v>24</v>
      </c>
      <c r="F2733" s="11" t="s">
        <v>1424</v>
      </c>
      <c r="G2733" s="10">
        <v>2016</v>
      </c>
      <c r="H2733" s="10">
        <v>174935233</v>
      </c>
      <c r="I2733" s="17" t="s">
        <v>1189</v>
      </c>
      <c r="J2733" s="18">
        <v>6078</v>
      </c>
      <c r="K2733" s="19">
        <v>437.2</v>
      </c>
      <c r="L2733" s="19">
        <v>263.33</v>
      </c>
      <c r="M2733" s="19">
        <f>Table1[[#This Row],[Unit_Selling Price]]-Table1[[#This Row],[Unit_Cost]]</f>
        <v>173.87</v>
      </c>
      <c r="N2733" s="19">
        <f>Table1[[#This Row],[Quantity]]*Table1[[#This Row],[unit_per Profit]]</f>
        <v>1056781.8600000001</v>
      </c>
    </row>
    <row r="2734" spans="1:14" x14ac:dyDescent="0.2">
      <c r="A2734" s="10" t="s">
        <v>37</v>
      </c>
      <c r="B2734" s="10" t="s">
        <v>169</v>
      </c>
      <c r="C2734" s="10" t="s">
        <v>56</v>
      </c>
      <c r="D2734" s="10" t="s">
        <v>23</v>
      </c>
      <c r="E2734" s="10" t="s">
        <v>43</v>
      </c>
      <c r="F2734" s="11" t="s">
        <v>1406</v>
      </c>
      <c r="G2734" s="10">
        <v>2012</v>
      </c>
      <c r="H2734" s="10">
        <v>126808679</v>
      </c>
      <c r="I2734" s="17" t="s">
        <v>821</v>
      </c>
      <c r="J2734" s="18">
        <v>4361</v>
      </c>
      <c r="K2734" s="19">
        <v>421.89</v>
      </c>
      <c r="L2734" s="19">
        <v>364.69</v>
      </c>
      <c r="M2734" s="19">
        <f>Table1[[#This Row],[Unit_Selling Price]]-Table1[[#This Row],[Unit_Cost]]</f>
        <v>57.2</v>
      </c>
      <c r="N2734" s="19">
        <f>Table1[[#This Row],[Quantity]]*Table1[[#This Row],[unit_per Profit]]</f>
        <v>249449.2</v>
      </c>
    </row>
    <row r="2735" spans="1:14" x14ac:dyDescent="0.2">
      <c r="A2735" s="10" t="s">
        <v>29</v>
      </c>
      <c r="B2735" s="10" t="s">
        <v>223</v>
      </c>
      <c r="C2735" s="10" t="s">
        <v>65</v>
      </c>
      <c r="D2735" s="10" t="s">
        <v>27</v>
      </c>
      <c r="E2735" s="10" t="s">
        <v>24</v>
      </c>
      <c r="F2735" s="11">
        <v>40796</v>
      </c>
      <c r="G2735" s="10">
        <v>2011</v>
      </c>
      <c r="H2735" s="10">
        <v>904812800</v>
      </c>
      <c r="I2735" s="17" t="s">
        <v>357</v>
      </c>
      <c r="J2735" s="18">
        <v>3069</v>
      </c>
      <c r="K2735" s="19">
        <v>9.33</v>
      </c>
      <c r="L2735" s="19">
        <v>6.92</v>
      </c>
      <c r="M2735" s="19">
        <f>Table1[[#This Row],[Unit_Selling Price]]-Table1[[#This Row],[Unit_Cost]]</f>
        <v>2.41</v>
      </c>
      <c r="N2735" s="19">
        <f>Table1[[#This Row],[Quantity]]*Table1[[#This Row],[unit_per Profit]]</f>
        <v>7396.29</v>
      </c>
    </row>
    <row r="2736" spans="1:14" x14ac:dyDescent="0.2">
      <c r="A2736" s="10" t="s">
        <v>29</v>
      </c>
      <c r="B2736" s="10" t="s">
        <v>223</v>
      </c>
      <c r="C2736" s="10" t="s">
        <v>39</v>
      </c>
      <c r="D2736" s="10" t="s">
        <v>23</v>
      </c>
      <c r="E2736" s="10" t="s">
        <v>35</v>
      </c>
      <c r="F2736" s="11" t="s">
        <v>1602</v>
      </c>
      <c r="G2736" s="10">
        <v>2011</v>
      </c>
      <c r="H2736" s="10">
        <v>438683927</v>
      </c>
      <c r="I2736" s="17" t="s">
        <v>1315</v>
      </c>
      <c r="J2736" s="18">
        <v>5177</v>
      </c>
      <c r="K2736" s="19">
        <v>81.73</v>
      </c>
      <c r="L2736" s="19">
        <v>56.67</v>
      </c>
      <c r="M2736" s="19">
        <f>Table1[[#This Row],[Unit_Selling Price]]-Table1[[#This Row],[Unit_Cost]]</f>
        <v>25.06</v>
      </c>
      <c r="N2736" s="19">
        <f>Table1[[#This Row],[Quantity]]*Table1[[#This Row],[unit_per Profit]]</f>
        <v>129735.62</v>
      </c>
    </row>
    <row r="2737" spans="1:14" x14ac:dyDescent="0.2">
      <c r="A2737" s="10" t="s">
        <v>46</v>
      </c>
      <c r="B2737" s="10" t="s">
        <v>195</v>
      </c>
      <c r="C2737" s="10" t="s">
        <v>26</v>
      </c>
      <c r="D2737" s="10" t="s">
        <v>23</v>
      </c>
      <c r="E2737" s="10" t="s">
        <v>43</v>
      </c>
      <c r="F2737" s="11" t="s">
        <v>705</v>
      </c>
      <c r="G2737" s="10">
        <v>2013</v>
      </c>
      <c r="H2737" s="10">
        <v>328470885</v>
      </c>
      <c r="I2737" s="17">
        <v>41614</v>
      </c>
      <c r="J2737" s="18">
        <v>689</v>
      </c>
      <c r="K2737" s="19">
        <v>152.58000000000001</v>
      </c>
      <c r="L2737" s="19">
        <v>97.44</v>
      </c>
      <c r="M2737" s="19">
        <f>Table1[[#This Row],[Unit_Selling Price]]-Table1[[#This Row],[Unit_Cost]]</f>
        <v>55.14</v>
      </c>
      <c r="N2737" s="19">
        <f>Table1[[#This Row],[Quantity]]*Table1[[#This Row],[unit_per Profit]]</f>
        <v>37991.46</v>
      </c>
    </row>
    <row r="2738" spans="1:14" x14ac:dyDescent="0.2">
      <c r="A2738" s="10" t="s">
        <v>46</v>
      </c>
      <c r="B2738" s="10" t="s">
        <v>142</v>
      </c>
      <c r="C2738" s="10" t="s">
        <v>22</v>
      </c>
      <c r="D2738" s="10" t="s">
        <v>27</v>
      </c>
      <c r="E2738" s="10" t="s">
        <v>24</v>
      </c>
      <c r="F2738" s="11" t="s">
        <v>1701</v>
      </c>
      <c r="G2738" s="10">
        <v>2012</v>
      </c>
      <c r="H2738" s="10">
        <v>894535005</v>
      </c>
      <c r="I2738" s="17">
        <v>40978</v>
      </c>
      <c r="J2738" s="18">
        <v>1641</v>
      </c>
      <c r="K2738" s="19">
        <v>255.28</v>
      </c>
      <c r="L2738" s="19">
        <v>159.41999999999999</v>
      </c>
      <c r="M2738" s="19">
        <f>Table1[[#This Row],[Unit_Selling Price]]-Table1[[#This Row],[Unit_Cost]]</f>
        <v>95.86</v>
      </c>
      <c r="N2738" s="19">
        <f>Table1[[#This Row],[Quantity]]*Table1[[#This Row],[unit_per Profit]]</f>
        <v>157306.26</v>
      </c>
    </row>
    <row r="2739" spans="1:14" x14ac:dyDescent="0.2">
      <c r="A2739" s="10" t="s">
        <v>46</v>
      </c>
      <c r="B2739" s="10" t="s">
        <v>173</v>
      </c>
      <c r="C2739" s="10" t="s">
        <v>65</v>
      </c>
      <c r="D2739" s="10" t="s">
        <v>23</v>
      </c>
      <c r="E2739" s="10" t="s">
        <v>35</v>
      </c>
      <c r="F2739" s="11">
        <v>42860</v>
      </c>
      <c r="G2739" s="10">
        <v>2017</v>
      </c>
      <c r="H2739" s="10">
        <v>727550113</v>
      </c>
      <c r="I2739" s="17" t="s">
        <v>1703</v>
      </c>
      <c r="J2739" s="18">
        <v>7101</v>
      </c>
      <c r="K2739" s="19">
        <v>9.33</v>
      </c>
      <c r="L2739" s="19">
        <v>6.92</v>
      </c>
      <c r="M2739" s="19">
        <f>Table1[[#This Row],[Unit_Selling Price]]-Table1[[#This Row],[Unit_Cost]]</f>
        <v>2.41</v>
      </c>
      <c r="N2739" s="19">
        <f>Table1[[#This Row],[Quantity]]*Table1[[#This Row],[unit_per Profit]]</f>
        <v>17113.41</v>
      </c>
    </row>
    <row r="2740" spans="1:14" x14ac:dyDescent="0.2">
      <c r="A2740" s="10" t="s">
        <v>40</v>
      </c>
      <c r="B2740" s="10" t="s">
        <v>72</v>
      </c>
      <c r="C2740" s="10" t="s">
        <v>49</v>
      </c>
      <c r="D2740" s="10" t="s">
        <v>23</v>
      </c>
      <c r="E2740" s="10" t="s">
        <v>28</v>
      </c>
      <c r="F2740" s="11" t="s">
        <v>1530</v>
      </c>
      <c r="G2740" s="10">
        <v>2013</v>
      </c>
      <c r="H2740" s="10">
        <v>738502538</v>
      </c>
      <c r="I2740" s="17" t="s">
        <v>502</v>
      </c>
      <c r="J2740" s="18">
        <v>8167</v>
      </c>
      <c r="K2740" s="19">
        <v>651.21</v>
      </c>
      <c r="L2740" s="19">
        <v>524.96</v>
      </c>
      <c r="M2740" s="19">
        <f>Table1[[#This Row],[Unit_Selling Price]]-Table1[[#This Row],[Unit_Cost]]</f>
        <v>126.25</v>
      </c>
      <c r="N2740" s="19">
        <f>Table1[[#This Row],[Quantity]]*Table1[[#This Row],[unit_per Profit]]</f>
        <v>1031083.75</v>
      </c>
    </row>
    <row r="2741" spans="1:14" x14ac:dyDescent="0.2">
      <c r="A2741" s="10" t="s">
        <v>40</v>
      </c>
      <c r="B2741" s="10" t="s">
        <v>221</v>
      </c>
      <c r="C2741" s="10" t="s">
        <v>49</v>
      </c>
      <c r="D2741" s="10" t="s">
        <v>27</v>
      </c>
      <c r="E2741" s="10" t="s">
        <v>28</v>
      </c>
      <c r="F2741" s="11">
        <v>41977</v>
      </c>
      <c r="G2741" s="10">
        <v>2014</v>
      </c>
      <c r="H2741" s="10">
        <v>108691108</v>
      </c>
      <c r="I2741" s="17" t="s">
        <v>1141</v>
      </c>
      <c r="J2741" s="18">
        <v>2969</v>
      </c>
      <c r="K2741" s="19">
        <v>651.21</v>
      </c>
      <c r="L2741" s="19">
        <v>524.96</v>
      </c>
      <c r="M2741" s="19">
        <f>Table1[[#This Row],[Unit_Selling Price]]-Table1[[#This Row],[Unit_Cost]]</f>
        <v>126.25</v>
      </c>
      <c r="N2741" s="19">
        <f>Table1[[#This Row],[Quantity]]*Table1[[#This Row],[unit_per Profit]]</f>
        <v>374836.25</v>
      </c>
    </row>
    <row r="2742" spans="1:14" x14ac:dyDescent="0.2">
      <c r="A2742" s="10" t="s">
        <v>278</v>
      </c>
      <c r="B2742" s="10" t="s">
        <v>179</v>
      </c>
      <c r="C2742" s="10" t="s">
        <v>51</v>
      </c>
      <c r="D2742" s="10" t="s">
        <v>23</v>
      </c>
      <c r="E2742" s="10" t="s">
        <v>28</v>
      </c>
      <c r="F2742" s="11" t="s">
        <v>320</v>
      </c>
      <c r="G2742" s="10">
        <v>2012</v>
      </c>
      <c r="H2742" s="10">
        <v>339727151</v>
      </c>
      <c r="I2742" s="17" t="s">
        <v>1043</v>
      </c>
      <c r="J2742" s="18">
        <v>1668</v>
      </c>
      <c r="K2742" s="19">
        <v>437.2</v>
      </c>
      <c r="L2742" s="19">
        <v>263.33</v>
      </c>
      <c r="M2742" s="19">
        <f>Table1[[#This Row],[Unit_Selling Price]]-Table1[[#This Row],[Unit_Cost]]</f>
        <v>173.87</v>
      </c>
      <c r="N2742" s="19">
        <f>Table1[[#This Row],[Quantity]]*Table1[[#This Row],[unit_per Profit]]</f>
        <v>290015.15999999997</v>
      </c>
    </row>
    <row r="2743" spans="1:14" x14ac:dyDescent="0.2">
      <c r="A2743" s="10" t="s">
        <v>29</v>
      </c>
      <c r="B2743" s="10" t="s">
        <v>198</v>
      </c>
      <c r="C2743" s="10" t="s">
        <v>65</v>
      </c>
      <c r="D2743" s="10" t="s">
        <v>27</v>
      </c>
      <c r="E2743" s="10" t="s">
        <v>43</v>
      </c>
      <c r="F2743" s="11" t="s">
        <v>832</v>
      </c>
      <c r="G2743" s="10">
        <v>2011</v>
      </c>
      <c r="H2743" s="10">
        <v>303534495</v>
      </c>
      <c r="I2743" s="17" t="s">
        <v>762</v>
      </c>
      <c r="J2743" s="18">
        <v>1457</v>
      </c>
      <c r="K2743" s="19">
        <v>9.33</v>
      </c>
      <c r="L2743" s="19">
        <v>6.92</v>
      </c>
      <c r="M2743" s="19">
        <f>Table1[[#This Row],[Unit_Selling Price]]-Table1[[#This Row],[Unit_Cost]]</f>
        <v>2.41</v>
      </c>
      <c r="N2743" s="19">
        <f>Table1[[#This Row],[Quantity]]*Table1[[#This Row],[unit_per Profit]]</f>
        <v>3511.37</v>
      </c>
    </row>
    <row r="2744" spans="1:14" x14ac:dyDescent="0.2">
      <c r="A2744" s="10" t="s">
        <v>46</v>
      </c>
      <c r="B2744" s="10" t="s">
        <v>228</v>
      </c>
      <c r="C2744" s="10" t="s">
        <v>49</v>
      </c>
      <c r="D2744" s="10" t="s">
        <v>23</v>
      </c>
      <c r="E2744" s="10" t="s">
        <v>35</v>
      </c>
      <c r="F2744" s="11">
        <v>40183</v>
      </c>
      <c r="G2744" s="10">
        <v>2010</v>
      </c>
      <c r="H2744" s="10">
        <v>292349469</v>
      </c>
      <c r="I2744" s="17">
        <v>40487</v>
      </c>
      <c r="J2744" s="18">
        <v>1559</v>
      </c>
      <c r="K2744" s="19">
        <v>651.21</v>
      </c>
      <c r="L2744" s="19">
        <v>524.96</v>
      </c>
      <c r="M2744" s="19">
        <f>Table1[[#This Row],[Unit_Selling Price]]-Table1[[#This Row],[Unit_Cost]]</f>
        <v>126.25</v>
      </c>
      <c r="N2744" s="19">
        <f>Table1[[#This Row],[Quantity]]*Table1[[#This Row],[unit_per Profit]]</f>
        <v>196823.75</v>
      </c>
    </row>
    <row r="2745" spans="1:14" x14ac:dyDescent="0.2">
      <c r="A2745" s="10" t="s">
        <v>37</v>
      </c>
      <c r="B2745" s="10" t="s">
        <v>38</v>
      </c>
      <c r="C2745" s="10" t="s">
        <v>51</v>
      </c>
      <c r="D2745" s="10" t="s">
        <v>27</v>
      </c>
      <c r="E2745" s="10" t="s">
        <v>43</v>
      </c>
      <c r="F2745" s="11" t="s">
        <v>1004</v>
      </c>
      <c r="G2745" s="10">
        <v>2011</v>
      </c>
      <c r="H2745" s="10">
        <v>668720901</v>
      </c>
      <c r="I2745" s="17">
        <v>40789</v>
      </c>
      <c r="J2745" s="18">
        <v>8230</v>
      </c>
      <c r="K2745" s="19">
        <v>437.2</v>
      </c>
      <c r="L2745" s="19">
        <v>263.33</v>
      </c>
      <c r="M2745" s="19">
        <f>Table1[[#This Row],[Unit_Selling Price]]-Table1[[#This Row],[Unit_Cost]]</f>
        <v>173.87</v>
      </c>
      <c r="N2745" s="19">
        <f>Table1[[#This Row],[Quantity]]*Table1[[#This Row],[unit_per Profit]]</f>
        <v>1430950.1</v>
      </c>
    </row>
    <row r="2746" spans="1:14" x14ac:dyDescent="0.2">
      <c r="A2746" s="10" t="s">
        <v>278</v>
      </c>
      <c r="B2746" s="10" t="s">
        <v>70</v>
      </c>
      <c r="C2746" s="10" t="s">
        <v>34</v>
      </c>
      <c r="D2746" s="10" t="s">
        <v>27</v>
      </c>
      <c r="E2746" s="10" t="s">
        <v>35</v>
      </c>
      <c r="F2746" s="11">
        <v>40364</v>
      </c>
      <c r="G2746" s="10">
        <v>2010</v>
      </c>
      <c r="H2746" s="10">
        <v>515510118</v>
      </c>
      <c r="I2746" s="17">
        <v>40488</v>
      </c>
      <c r="J2746" s="18">
        <v>9754</v>
      </c>
      <c r="K2746" s="19">
        <v>205.7</v>
      </c>
      <c r="L2746" s="19">
        <v>117.11</v>
      </c>
      <c r="M2746" s="19">
        <f>Table1[[#This Row],[Unit_Selling Price]]-Table1[[#This Row],[Unit_Cost]]</f>
        <v>88.59</v>
      </c>
      <c r="N2746" s="19">
        <f>Table1[[#This Row],[Quantity]]*Table1[[#This Row],[unit_per Profit]]</f>
        <v>864106.86</v>
      </c>
    </row>
    <row r="2747" spans="1:14" x14ac:dyDescent="0.2">
      <c r="A2747" s="10" t="s">
        <v>46</v>
      </c>
      <c r="B2747" s="10" t="s">
        <v>98</v>
      </c>
      <c r="C2747" s="10" t="s">
        <v>56</v>
      </c>
      <c r="D2747" s="10" t="s">
        <v>27</v>
      </c>
      <c r="E2747" s="10" t="s">
        <v>28</v>
      </c>
      <c r="F2747" s="11">
        <v>42529</v>
      </c>
      <c r="G2747" s="10">
        <v>2016</v>
      </c>
      <c r="H2747" s="10">
        <v>785890948</v>
      </c>
      <c r="I2747" s="17" t="s">
        <v>1704</v>
      </c>
      <c r="J2747" s="18">
        <v>1451</v>
      </c>
      <c r="K2747" s="19">
        <v>421.89</v>
      </c>
      <c r="L2747" s="19">
        <v>364.69</v>
      </c>
      <c r="M2747" s="19">
        <f>Table1[[#This Row],[Unit_Selling Price]]-Table1[[#This Row],[Unit_Cost]]</f>
        <v>57.2</v>
      </c>
      <c r="N2747" s="19">
        <f>Table1[[#This Row],[Quantity]]*Table1[[#This Row],[unit_per Profit]]</f>
        <v>82997.2</v>
      </c>
    </row>
    <row r="2748" spans="1:14" x14ac:dyDescent="0.2">
      <c r="A2748" s="10" t="s">
        <v>46</v>
      </c>
      <c r="B2748" s="10" t="s">
        <v>222</v>
      </c>
      <c r="C2748" s="10" t="s">
        <v>26</v>
      </c>
      <c r="D2748" s="10" t="s">
        <v>23</v>
      </c>
      <c r="E2748" s="10" t="s">
        <v>28</v>
      </c>
      <c r="F2748" s="11">
        <v>42533</v>
      </c>
      <c r="G2748" s="10">
        <v>2016</v>
      </c>
      <c r="H2748" s="10">
        <v>253349721</v>
      </c>
      <c r="I2748" s="17">
        <v>42887</v>
      </c>
      <c r="J2748" s="18">
        <v>667</v>
      </c>
      <c r="K2748" s="19">
        <v>152.58000000000001</v>
      </c>
      <c r="L2748" s="19">
        <v>97.44</v>
      </c>
      <c r="M2748" s="19">
        <f>Table1[[#This Row],[Unit_Selling Price]]-Table1[[#This Row],[Unit_Cost]]</f>
        <v>55.14</v>
      </c>
      <c r="N2748" s="19">
        <f>Table1[[#This Row],[Quantity]]*Table1[[#This Row],[unit_per Profit]]</f>
        <v>36778.379999999997</v>
      </c>
    </row>
    <row r="2749" spans="1:14" x14ac:dyDescent="0.2">
      <c r="A2749" s="10" t="s">
        <v>32</v>
      </c>
      <c r="B2749" s="10" t="s">
        <v>170</v>
      </c>
      <c r="C2749" s="10" t="s">
        <v>65</v>
      </c>
      <c r="D2749" s="10" t="s">
        <v>27</v>
      </c>
      <c r="E2749" s="10" t="s">
        <v>35</v>
      </c>
      <c r="F2749" s="11" t="s">
        <v>1564</v>
      </c>
      <c r="G2749" s="10">
        <v>2010</v>
      </c>
      <c r="H2749" s="10">
        <v>461685264</v>
      </c>
      <c r="I2749" s="17" t="s">
        <v>1564</v>
      </c>
      <c r="J2749" s="18">
        <v>1784</v>
      </c>
      <c r="K2749" s="19">
        <v>9.33</v>
      </c>
      <c r="L2749" s="19">
        <v>6.92</v>
      </c>
      <c r="M2749" s="19">
        <f>Table1[[#This Row],[Unit_Selling Price]]-Table1[[#This Row],[Unit_Cost]]</f>
        <v>2.41</v>
      </c>
      <c r="N2749" s="19">
        <f>Table1[[#This Row],[Quantity]]*Table1[[#This Row],[unit_per Profit]]</f>
        <v>4299.4399999999996</v>
      </c>
    </row>
    <row r="2750" spans="1:14" x14ac:dyDescent="0.2">
      <c r="A2750" s="10" t="s">
        <v>29</v>
      </c>
      <c r="B2750" s="10" t="s">
        <v>122</v>
      </c>
      <c r="C2750" s="10" t="s">
        <v>22</v>
      </c>
      <c r="D2750" s="10" t="s">
        <v>23</v>
      </c>
      <c r="E2750" s="10" t="s">
        <v>24</v>
      </c>
      <c r="F2750" s="11" t="s">
        <v>672</v>
      </c>
      <c r="G2750" s="10">
        <v>2013</v>
      </c>
      <c r="H2750" s="10">
        <v>775008904</v>
      </c>
      <c r="I2750" s="17">
        <v>41671</v>
      </c>
      <c r="J2750" s="18">
        <v>1212</v>
      </c>
      <c r="K2750" s="19">
        <v>255.28</v>
      </c>
      <c r="L2750" s="19">
        <v>159.41999999999999</v>
      </c>
      <c r="M2750" s="19">
        <f>Table1[[#This Row],[Unit_Selling Price]]-Table1[[#This Row],[Unit_Cost]]</f>
        <v>95.86</v>
      </c>
      <c r="N2750" s="19">
        <f>Table1[[#This Row],[Quantity]]*Table1[[#This Row],[unit_per Profit]]</f>
        <v>116182.32</v>
      </c>
    </row>
    <row r="2751" spans="1:14" x14ac:dyDescent="0.2">
      <c r="A2751" s="10" t="s">
        <v>278</v>
      </c>
      <c r="B2751" s="10" t="s">
        <v>70</v>
      </c>
      <c r="C2751" s="10" t="s">
        <v>65</v>
      </c>
      <c r="D2751" s="10" t="s">
        <v>23</v>
      </c>
      <c r="E2751" s="10" t="s">
        <v>28</v>
      </c>
      <c r="F2751" s="11">
        <v>42557</v>
      </c>
      <c r="G2751" s="10">
        <v>2016</v>
      </c>
      <c r="H2751" s="10">
        <v>627744472</v>
      </c>
      <c r="I2751" s="17" t="s">
        <v>546</v>
      </c>
      <c r="J2751" s="18">
        <v>2394</v>
      </c>
      <c r="K2751" s="19">
        <v>9.33</v>
      </c>
      <c r="L2751" s="19">
        <v>6.92</v>
      </c>
      <c r="M2751" s="19">
        <f>Table1[[#This Row],[Unit_Selling Price]]-Table1[[#This Row],[Unit_Cost]]</f>
        <v>2.41</v>
      </c>
      <c r="N2751" s="19">
        <f>Table1[[#This Row],[Quantity]]*Table1[[#This Row],[unit_per Profit]]</f>
        <v>5769.54</v>
      </c>
    </row>
    <row r="2752" spans="1:14" x14ac:dyDescent="0.2">
      <c r="A2752" s="10" t="s">
        <v>32</v>
      </c>
      <c r="B2752" s="10" t="s">
        <v>87</v>
      </c>
      <c r="C2752" s="10" t="s">
        <v>31</v>
      </c>
      <c r="D2752" s="10" t="s">
        <v>23</v>
      </c>
      <c r="E2752" s="10" t="s">
        <v>43</v>
      </c>
      <c r="F2752" s="11">
        <v>42920</v>
      </c>
      <c r="G2752" s="10">
        <v>2017</v>
      </c>
      <c r="H2752" s="10">
        <v>874628293</v>
      </c>
      <c r="I2752" s="17">
        <v>43043</v>
      </c>
      <c r="J2752" s="18">
        <v>803</v>
      </c>
      <c r="K2752" s="19">
        <v>47.45</v>
      </c>
      <c r="L2752" s="19">
        <v>31.79</v>
      </c>
      <c r="M2752" s="19">
        <f>Table1[[#This Row],[Unit_Selling Price]]-Table1[[#This Row],[Unit_Cost]]</f>
        <v>15.66</v>
      </c>
      <c r="N2752" s="19">
        <f>Table1[[#This Row],[Quantity]]*Table1[[#This Row],[unit_per Profit]]</f>
        <v>12574.98</v>
      </c>
    </row>
    <row r="2753" spans="1:14" x14ac:dyDescent="0.2">
      <c r="A2753" s="10" t="s">
        <v>46</v>
      </c>
      <c r="B2753" s="10" t="s">
        <v>220</v>
      </c>
      <c r="C2753" s="10" t="s">
        <v>22</v>
      </c>
      <c r="D2753" s="10" t="s">
        <v>23</v>
      </c>
      <c r="E2753" s="10" t="s">
        <v>24</v>
      </c>
      <c r="F2753" s="11" t="s">
        <v>443</v>
      </c>
      <c r="G2753" s="10">
        <v>2012</v>
      </c>
      <c r="H2753" s="10">
        <v>640709197</v>
      </c>
      <c r="I2753" s="17" t="s">
        <v>1438</v>
      </c>
      <c r="J2753" s="18">
        <v>8944</v>
      </c>
      <c r="K2753" s="19">
        <v>255.28</v>
      </c>
      <c r="L2753" s="19">
        <v>159.41999999999999</v>
      </c>
      <c r="M2753" s="19">
        <f>Table1[[#This Row],[Unit_Selling Price]]-Table1[[#This Row],[Unit_Cost]]</f>
        <v>95.86</v>
      </c>
      <c r="N2753" s="19">
        <f>Table1[[#This Row],[Quantity]]*Table1[[#This Row],[unit_per Profit]]</f>
        <v>857371.84</v>
      </c>
    </row>
    <row r="2754" spans="1:14" x14ac:dyDescent="0.2">
      <c r="A2754" s="10" t="s">
        <v>29</v>
      </c>
      <c r="B2754" s="10" t="s">
        <v>185</v>
      </c>
      <c r="C2754" s="10" t="s">
        <v>65</v>
      </c>
      <c r="D2754" s="10" t="s">
        <v>23</v>
      </c>
      <c r="E2754" s="10" t="s">
        <v>24</v>
      </c>
      <c r="F2754" s="11" t="s">
        <v>755</v>
      </c>
      <c r="G2754" s="10">
        <v>2014</v>
      </c>
      <c r="H2754" s="10">
        <v>471348512</v>
      </c>
      <c r="I2754" s="17">
        <v>41649</v>
      </c>
      <c r="J2754" s="18">
        <v>1354</v>
      </c>
      <c r="K2754" s="19">
        <v>9.33</v>
      </c>
      <c r="L2754" s="19">
        <v>6.92</v>
      </c>
      <c r="M2754" s="19">
        <f>Table1[[#This Row],[Unit_Selling Price]]-Table1[[#This Row],[Unit_Cost]]</f>
        <v>2.41</v>
      </c>
      <c r="N2754" s="19">
        <f>Table1[[#This Row],[Quantity]]*Table1[[#This Row],[unit_per Profit]]</f>
        <v>3263.14</v>
      </c>
    </row>
    <row r="2755" spans="1:14" x14ac:dyDescent="0.2">
      <c r="A2755" s="10" t="s">
        <v>40</v>
      </c>
      <c r="B2755" s="10" t="s">
        <v>66</v>
      </c>
      <c r="C2755" s="10" t="s">
        <v>85</v>
      </c>
      <c r="D2755" s="10" t="s">
        <v>27</v>
      </c>
      <c r="E2755" s="10" t="s">
        <v>43</v>
      </c>
      <c r="F2755" s="11">
        <v>40184</v>
      </c>
      <c r="G2755" s="10">
        <v>2010</v>
      </c>
      <c r="H2755" s="10">
        <v>982220065</v>
      </c>
      <c r="I2755" s="17">
        <v>40184</v>
      </c>
      <c r="J2755" s="18">
        <v>9599</v>
      </c>
      <c r="K2755" s="19">
        <v>668.27</v>
      </c>
      <c r="L2755" s="19">
        <v>502.54</v>
      </c>
      <c r="M2755" s="19">
        <f>Table1[[#This Row],[Unit_Selling Price]]-Table1[[#This Row],[Unit_Cost]]</f>
        <v>165.73</v>
      </c>
      <c r="N2755" s="19">
        <f>Table1[[#This Row],[Quantity]]*Table1[[#This Row],[unit_per Profit]]</f>
        <v>1590842.27</v>
      </c>
    </row>
    <row r="2756" spans="1:14" x14ac:dyDescent="0.2">
      <c r="A2756" s="10" t="s">
        <v>46</v>
      </c>
      <c r="B2756" s="10" t="s">
        <v>227</v>
      </c>
      <c r="C2756" s="10" t="s">
        <v>26</v>
      </c>
      <c r="D2756" s="10" t="s">
        <v>27</v>
      </c>
      <c r="E2756" s="10" t="s">
        <v>28</v>
      </c>
      <c r="F2756" s="11" t="s">
        <v>1034</v>
      </c>
      <c r="G2756" s="10">
        <v>2010</v>
      </c>
      <c r="H2756" s="10">
        <v>609310185</v>
      </c>
      <c r="I2756" s="17" t="s">
        <v>1705</v>
      </c>
      <c r="J2756" s="18">
        <v>7279</v>
      </c>
      <c r="K2756" s="19">
        <v>152.58000000000001</v>
      </c>
      <c r="L2756" s="19">
        <v>97.44</v>
      </c>
      <c r="M2756" s="19">
        <f>Table1[[#This Row],[Unit_Selling Price]]-Table1[[#This Row],[Unit_Cost]]</f>
        <v>55.14</v>
      </c>
      <c r="N2756" s="19">
        <f>Table1[[#This Row],[Quantity]]*Table1[[#This Row],[unit_per Profit]]</f>
        <v>401364.06</v>
      </c>
    </row>
    <row r="2757" spans="1:14" x14ac:dyDescent="0.2">
      <c r="A2757" s="10" t="s">
        <v>46</v>
      </c>
      <c r="B2757" s="10" t="s">
        <v>142</v>
      </c>
      <c r="C2757" s="10" t="s">
        <v>49</v>
      </c>
      <c r="D2757" s="10" t="s">
        <v>27</v>
      </c>
      <c r="E2757" s="10" t="s">
        <v>35</v>
      </c>
      <c r="F2757" s="11" t="s">
        <v>708</v>
      </c>
      <c r="G2757" s="10">
        <v>2015</v>
      </c>
      <c r="H2757" s="10">
        <v>558917701</v>
      </c>
      <c r="I2757" s="17" t="s">
        <v>469</v>
      </c>
      <c r="J2757" s="18">
        <v>5023</v>
      </c>
      <c r="K2757" s="19">
        <v>651.21</v>
      </c>
      <c r="L2757" s="19">
        <v>524.96</v>
      </c>
      <c r="M2757" s="19">
        <f>Table1[[#This Row],[Unit_Selling Price]]-Table1[[#This Row],[Unit_Cost]]</f>
        <v>126.25</v>
      </c>
      <c r="N2757" s="19">
        <f>Table1[[#This Row],[Quantity]]*Table1[[#This Row],[unit_per Profit]]</f>
        <v>634153.75</v>
      </c>
    </row>
    <row r="2758" spans="1:14" x14ac:dyDescent="0.2">
      <c r="A2758" s="10" t="s">
        <v>46</v>
      </c>
      <c r="B2758" s="10" t="s">
        <v>194</v>
      </c>
      <c r="C2758" s="10" t="s">
        <v>31</v>
      </c>
      <c r="D2758" s="10" t="s">
        <v>23</v>
      </c>
      <c r="E2758" s="10" t="s">
        <v>24</v>
      </c>
      <c r="F2758" s="11" t="s">
        <v>1181</v>
      </c>
      <c r="G2758" s="10">
        <v>2011</v>
      </c>
      <c r="H2758" s="10">
        <v>757653939</v>
      </c>
      <c r="I2758" s="17">
        <v>40644</v>
      </c>
      <c r="J2758" s="18">
        <v>5492</v>
      </c>
      <c r="K2758" s="19">
        <v>47.45</v>
      </c>
      <c r="L2758" s="19">
        <v>31.79</v>
      </c>
      <c r="M2758" s="19">
        <f>Table1[[#This Row],[Unit_Selling Price]]-Table1[[#This Row],[Unit_Cost]]</f>
        <v>15.66</v>
      </c>
      <c r="N2758" s="19">
        <f>Table1[[#This Row],[Quantity]]*Table1[[#This Row],[unit_per Profit]]</f>
        <v>86004.72</v>
      </c>
    </row>
    <row r="2759" spans="1:14" x14ac:dyDescent="0.2">
      <c r="A2759" s="10" t="s">
        <v>29</v>
      </c>
      <c r="B2759" s="10" t="s">
        <v>126</v>
      </c>
      <c r="C2759" s="10" t="s">
        <v>22</v>
      </c>
      <c r="D2759" s="10" t="s">
        <v>27</v>
      </c>
      <c r="E2759" s="10" t="s">
        <v>28</v>
      </c>
      <c r="F2759" s="11" t="s">
        <v>1113</v>
      </c>
      <c r="G2759" s="10">
        <v>2012</v>
      </c>
      <c r="H2759" s="10">
        <v>302442729</v>
      </c>
      <c r="I2759" s="17" t="s">
        <v>412</v>
      </c>
      <c r="J2759" s="18">
        <v>8379</v>
      </c>
      <c r="K2759" s="19">
        <v>255.28</v>
      </c>
      <c r="L2759" s="19">
        <v>159.41999999999999</v>
      </c>
      <c r="M2759" s="19">
        <f>Table1[[#This Row],[Unit_Selling Price]]-Table1[[#This Row],[Unit_Cost]]</f>
        <v>95.86</v>
      </c>
      <c r="N2759" s="19">
        <f>Table1[[#This Row],[Quantity]]*Table1[[#This Row],[unit_per Profit]]</f>
        <v>803210.94</v>
      </c>
    </row>
    <row r="2760" spans="1:14" x14ac:dyDescent="0.2">
      <c r="A2760" s="10" t="s">
        <v>32</v>
      </c>
      <c r="B2760" s="10" t="s">
        <v>157</v>
      </c>
      <c r="C2760" s="10" t="s">
        <v>26</v>
      </c>
      <c r="D2760" s="10" t="s">
        <v>23</v>
      </c>
      <c r="E2760" s="10" t="s">
        <v>35</v>
      </c>
      <c r="F2760" s="11">
        <v>40700</v>
      </c>
      <c r="G2760" s="10">
        <v>2011</v>
      </c>
      <c r="H2760" s="10">
        <v>610520398</v>
      </c>
      <c r="I2760" s="17" t="s">
        <v>884</v>
      </c>
      <c r="J2760" s="18">
        <v>5408</v>
      </c>
      <c r="K2760" s="19">
        <v>152.58000000000001</v>
      </c>
      <c r="L2760" s="19">
        <v>97.44</v>
      </c>
      <c r="M2760" s="19">
        <f>Table1[[#This Row],[Unit_Selling Price]]-Table1[[#This Row],[Unit_Cost]]</f>
        <v>55.14</v>
      </c>
      <c r="N2760" s="19">
        <f>Table1[[#This Row],[Quantity]]*Table1[[#This Row],[unit_per Profit]]</f>
        <v>298197.12</v>
      </c>
    </row>
    <row r="2761" spans="1:14" x14ac:dyDescent="0.2">
      <c r="A2761" s="10" t="s">
        <v>46</v>
      </c>
      <c r="B2761" s="10" t="s">
        <v>132</v>
      </c>
      <c r="C2761" s="10" t="s">
        <v>31</v>
      </c>
      <c r="D2761" s="10" t="s">
        <v>23</v>
      </c>
      <c r="E2761" s="10" t="s">
        <v>43</v>
      </c>
      <c r="F2761" s="11" t="s">
        <v>1573</v>
      </c>
      <c r="G2761" s="10">
        <v>2011</v>
      </c>
      <c r="H2761" s="10">
        <v>469435775</v>
      </c>
      <c r="I2761" s="17">
        <v>40586</v>
      </c>
      <c r="J2761" s="18">
        <v>5333</v>
      </c>
      <c r="K2761" s="19">
        <v>47.45</v>
      </c>
      <c r="L2761" s="19">
        <v>31.79</v>
      </c>
      <c r="M2761" s="19">
        <f>Table1[[#This Row],[Unit_Selling Price]]-Table1[[#This Row],[Unit_Cost]]</f>
        <v>15.66</v>
      </c>
      <c r="N2761" s="19">
        <f>Table1[[#This Row],[Quantity]]*Table1[[#This Row],[unit_per Profit]]</f>
        <v>83514.78</v>
      </c>
    </row>
    <row r="2762" spans="1:14" x14ac:dyDescent="0.2">
      <c r="A2762" s="10" t="s">
        <v>29</v>
      </c>
      <c r="B2762" s="10" t="s">
        <v>184</v>
      </c>
      <c r="C2762" s="10" t="s">
        <v>77</v>
      </c>
      <c r="D2762" s="10" t="s">
        <v>23</v>
      </c>
      <c r="E2762" s="10" t="s">
        <v>28</v>
      </c>
      <c r="F2762" s="11">
        <v>41247</v>
      </c>
      <c r="G2762" s="10">
        <v>2012</v>
      </c>
      <c r="H2762" s="10">
        <v>987050187</v>
      </c>
      <c r="I2762" s="17" t="s">
        <v>895</v>
      </c>
      <c r="J2762" s="18">
        <v>8940</v>
      </c>
      <c r="K2762" s="19">
        <v>154.06</v>
      </c>
      <c r="L2762" s="19">
        <v>90.93</v>
      </c>
      <c r="M2762" s="19">
        <f>Table1[[#This Row],[Unit_Selling Price]]-Table1[[#This Row],[Unit_Cost]]</f>
        <v>63.13</v>
      </c>
      <c r="N2762" s="19">
        <f>Table1[[#This Row],[Quantity]]*Table1[[#This Row],[unit_per Profit]]</f>
        <v>564382.19999999995</v>
      </c>
    </row>
    <row r="2763" spans="1:14" x14ac:dyDescent="0.2">
      <c r="A2763" s="10" t="s">
        <v>29</v>
      </c>
      <c r="B2763" s="10" t="s">
        <v>58</v>
      </c>
      <c r="C2763" s="10" t="s">
        <v>49</v>
      </c>
      <c r="D2763" s="10" t="s">
        <v>23</v>
      </c>
      <c r="E2763" s="10" t="s">
        <v>43</v>
      </c>
      <c r="F2763" s="11">
        <v>42046</v>
      </c>
      <c r="G2763" s="10">
        <v>2015</v>
      </c>
      <c r="H2763" s="10">
        <v>641537463</v>
      </c>
      <c r="I2763" s="17" t="s">
        <v>395</v>
      </c>
      <c r="J2763" s="18">
        <v>4047</v>
      </c>
      <c r="K2763" s="19">
        <v>651.21</v>
      </c>
      <c r="L2763" s="19">
        <v>524.96</v>
      </c>
      <c r="M2763" s="19">
        <f>Table1[[#This Row],[Unit_Selling Price]]-Table1[[#This Row],[Unit_Cost]]</f>
        <v>126.25</v>
      </c>
      <c r="N2763" s="19">
        <f>Table1[[#This Row],[Quantity]]*Table1[[#This Row],[unit_per Profit]]</f>
        <v>510933.75</v>
      </c>
    </row>
    <row r="2764" spans="1:14" x14ac:dyDescent="0.2">
      <c r="A2764" s="10" t="s">
        <v>278</v>
      </c>
      <c r="B2764" s="10" t="s">
        <v>68</v>
      </c>
      <c r="C2764" s="10" t="s">
        <v>51</v>
      </c>
      <c r="D2764" s="10" t="s">
        <v>27</v>
      </c>
      <c r="E2764" s="10" t="s">
        <v>28</v>
      </c>
      <c r="F2764" s="11" t="s">
        <v>1706</v>
      </c>
      <c r="G2764" s="10">
        <v>2011</v>
      </c>
      <c r="H2764" s="10">
        <v>231383931</v>
      </c>
      <c r="I2764" s="17" t="s">
        <v>1707</v>
      </c>
      <c r="J2764" s="18">
        <v>502</v>
      </c>
      <c r="K2764" s="19">
        <v>437.2</v>
      </c>
      <c r="L2764" s="19">
        <v>263.33</v>
      </c>
      <c r="M2764" s="19">
        <f>Table1[[#This Row],[Unit_Selling Price]]-Table1[[#This Row],[Unit_Cost]]</f>
        <v>173.87</v>
      </c>
      <c r="N2764" s="19">
        <f>Table1[[#This Row],[Quantity]]*Table1[[#This Row],[unit_per Profit]]</f>
        <v>87282.74</v>
      </c>
    </row>
    <row r="2765" spans="1:14" x14ac:dyDescent="0.2">
      <c r="A2765" s="10" t="s">
        <v>46</v>
      </c>
      <c r="B2765" s="10" t="s">
        <v>211</v>
      </c>
      <c r="C2765" s="10" t="s">
        <v>39</v>
      </c>
      <c r="D2765" s="10" t="s">
        <v>23</v>
      </c>
      <c r="E2765" s="10" t="s">
        <v>43</v>
      </c>
      <c r="F2765" s="11">
        <v>42042</v>
      </c>
      <c r="G2765" s="10">
        <v>2015</v>
      </c>
      <c r="H2765" s="10">
        <v>625388419</v>
      </c>
      <c r="I2765" s="17" t="s">
        <v>775</v>
      </c>
      <c r="J2765" s="18">
        <v>5186</v>
      </c>
      <c r="K2765" s="19">
        <v>81.73</v>
      </c>
      <c r="L2765" s="19">
        <v>56.67</v>
      </c>
      <c r="M2765" s="19">
        <f>Table1[[#This Row],[Unit_Selling Price]]-Table1[[#This Row],[Unit_Cost]]</f>
        <v>25.06</v>
      </c>
      <c r="N2765" s="19">
        <f>Table1[[#This Row],[Quantity]]*Table1[[#This Row],[unit_per Profit]]</f>
        <v>129961.16</v>
      </c>
    </row>
    <row r="2766" spans="1:14" x14ac:dyDescent="0.2">
      <c r="A2766" s="10" t="s">
        <v>29</v>
      </c>
      <c r="B2766" s="10" t="s">
        <v>30</v>
      </c>
      <c r="C2766" s="10" t="s">
        <v>85</v>
      </c>
      <c r="D2766" s="10" t="s">
        <v>27</v>
      </c>
      <c r="E2766" s="10" t="s">
        <v>35</v>
      </c>
      <c r="F2766" s="11" t="s">
        <v>1631</v>
      </c>
      <c r="G2766" s="10">
        <v>2015</v>
      </c>
      <c r="H2766" s="10">
        <v>512662255</v>
      </c>
      <c r="I2766" s="17" t="s">
        <v>1359</v>
      </c>
      <c r="J2766" s="18">
        <v>7009</v>
      </c>
      <c r="K2766" s="19">
        <v>668.27</v>
      </c>
      <c r="L2766" s="19">
        <v>502.54</v>
      </c>
      <c r="M2766" s="19">
        <f>Table1[[#This Row],[Unit_Selling Price]]-Table1[[#This Row],[Unit_Cost]]</f>
        <v>165.73</v>
      </c>
      <c r="N2766" s="19">
        <f>Table1[[#This Row],[Quantity]]*Table1[[#This Row],[unit_per Profit]]</f>
        <v>1161601.57</v>
      </c>
    </row>
    <row r="2767" spans="1:14" x14ac:dyDescent="0.2">
      <c r="A2767" s="10" t="s">
        <v>32</v>
      </c>
      <c r="B2767" s="10" t="s">
        <v>81</v>
      </c>
      <c r="C2767" s="10" t="s">
        <v>65</v>
      </c>
      <c r="D2767" s="10" t="s">
        <v>23</v>
      </c>
      <c r="E2767" s="10" t="s">
        <v>35</v>
      </c>
      <c r="F2767" s="11" t="s">
        <v>894</v>
      </c>
      <c r="G2767" s="10">
        <v>2010</v>
      </c>
      <c r="H2767" s="10">
        <v>452629268</v>
      </c>
      <c r="I2767" s="17" t="s">
        <v>804</v>
      </c>
      <c r="J2767" s="18">
        <v>1914</v>
      </c>
      <c r="K2767" s="19">
        <v>9.33</v>
      </c>
      <c r="L2767" s="19">
        <v>6.92</v>
      </c>
      <c r="M2767" s="19">
        <f>Table1[[#This Row],[Unit_Selling Price]]-Table1[[#This Row],[Unit_Cost]]</f>
        <v>2.41</v>
      </c>
      <c r="N2767" s="19">
        <f>Table1[[#This Row],[Quantity]]*Table1[[#This Row],[unit_per Profit]]</f>
        <v>4612.74</v>
      </c>
    </row>
    <row r="2768" spans="1:14" x14ac:dyDescent="0.2">
      <c r="A2768" s="10" t="s">
        <v>46</v>
      </c>
      <c r="B2768" s="10" t="s">
        <v>159</v>
      </c>
      <c r="C2768" s="10" t="s">
        <v>22</v>
      </c>
      <c r="D2768" s="10" t="s">
        <v>23</v>
      </c>
      <c r="E2768" s="10" t="s">
        <v>43</v>
      </c>
      <c r="F2768" s="11">
        <v>42922</v>
      </c>
      <c r="G2768" s="10">
        <v>2017</v>
      </c>
      <c r="H2768" s="10">
        <v>625025784</v>
      </c>
      <c r="I2768" s="17">
        <v>42832</v>
      </c>
      <c r="J2768" s="18">
        <v>7874</v>
      </c>
      <c r="K2768" s="19">
        <v>255.28</v>
      </c>
      <c r="L2768" s="19">
        <v>159.41999999999999</v>
      </c>
      <c r="M2768" s="19">
        <f>Table1[[#This Row],[Unit_Selling Price]]-Table1[[#This Row],[Unit_Cost]]</f>
        <v>95.86</v>
      </c>
      <c r="N2768" s="19">
        <f>Table1[[#This Row],[Quantity]]*Table1[[#This Row],[unit_per Profit]]</f>
        <v>754801.64</v>
      </c>
    </row>
    <row r="2769" spans="1:14" x14ac:dyDescent="0.2">
      <c r="A2769" s="10" t="s">
        <v>29</v>
      </c>
      <c r="B2769" s="10" t="s">
        <v>193</v>
      </c>
      <c r="C2769" s="10" t="s">
        <v>42</v>
      </c>
      <c r="D2769" s="10" t="s">
        <v>27</v>
      </c>
      <c r="E2769" s="10" t="s">
        <v>35</v>
      </c>
      <c r="F2769" s="11">
        <v>40370</v>
      </c>
      <c r="G2769" s="10">
        <v>2010</v>
      </c>
      <c r="H2769" s="10">
        <v>379900634</v>
      </c>
      <c r="I2769" s="17">
        <v>40221</v>
      </c>
      <c r="J2769" s="18">
        <v>9895</v>
      </c>
      <c r="K2769" s="19">
        <v>109.28</v>
      </c>
      <c r="L2769" s="19">
        <v>35.840000000000003</v>
      </c>
      <c r="M2769" s="19">
        <f>Table1[[#This Row],[Unit_Selling Price]]-Table1[[#This Row],[Unit_Cost]]</f>
        <v>73.44</v>
      </c>
      <c r="N2769" s="19">
        <f>Table1[[#This Row],[Quantity]]*Table1[[#This Row],[unit_per Profit]]</f>
        <v>726688.8</v>
      </c>
    </row>
    <row r="2770" spans="1:14" x14ac:dyDescent="0.2">
      <c r="A2770" s="10" t="s">
        <v>32</v>
      </c>
      <c r="B2770" s="10" t="s">
        <v>147</v>
      </c>
      <c r="C2770" s="10" t="s">
        <v>34</v>
      </c>
      <c r="D2770" s="10" t="s">
        <v>23</v>
      </c>
      <c r="E2770" s="10" t="s">
        <v>28</v>
      </c>
      <c r="F2770" s="11">
        <v>41253</v>
      </c>
      <c r="G2770" s="10">
        <v>2012</v>
      </c>
      <c r="H2770" s="10">
        <v>487615144</v>
      </c>
      <c r="I2770" s="17">
        <v>40920</v>
      </c>
      <c r="J2770" s="18">
        <v>5012</v>
      </c>
      <c r="K2770" s="19">
        <v>205.7</v>
      </c>
      <c r="L2770" s="19">
        <v>117.11</v>
      </c>
      <c r="M2770" s="19">
        <f>Table1[[#This Row],[Unit_Selling Price]]-Table1[[#This Row],[Unit_Cost]]</f>
        <v>88.59</v>
      </c>
      <c r="N2770" s="19">
        <f>Table1[[#This Row],[Quantity]]*Table1[[#This Row],[unit_per Profit]]</f>
        <v>444013.08</v>
      </c>
    </row>
    <row r="2771" spans="1:14" x14ac:dyDescent="0.2">
      <c r="A2771" s="10" t="s">
        <v>32</v>
      </c>
      <c r="B2771" s="10" t="s">
        <v>110</v>
      </c>
      <c r="C2771" s="10" t="s">
        <v>39</v>
      </c>
      <c r="D2771" s="10" t="s">
        <v>27</v>
      </c>
      <c r="E2771" s="10" t="s">
        <v>35</v>
      </c>
      <c r="F2771" s="11" t="s">
        <v>1143</v>
      </c>
      <c r="G2771" s="10">
        <v>2012</v>
      </c>
      <c r="H2771" s="10">
        <v>888843142</v>
      </c>
      <c r="I2771" s="17" t="s">
        <v>1708</v>
      </c>
      <c r="J2771" s="18">
        <v>7293</v>
      </c>
      <c r="K2771" s="19">
        <v>81.73</v>
      </c>
      <c r="L2771" s="19">
        <v>56.67</v>
      </c>
      <c r="M2771" s="19">
        <f>Table1[[#This Row],[Unit_Selling Price]]-Table1[[#This Row],[Unit_Cost]]</f>
        <v>25.06</v>
      </c>
      <c r="N2771" s="19">
        <f>Table1[[#This Row],[Quantity]]*Table1[[#This Row],[unit_per Profit]]</f>
        <v>182762.58</v>
      </c>
    </row>
    <row r="2772" spans="1:14" x14ac:dyDescent="0.2">
      <c r="A2772" s="10" t="s">
        <v>46</v>
      </c>
      <c r="B2772" s="10" t="s">
        <v>115</v>
      </c>
      <c r="C2772" s="10" t="s">
        <v>39</v>
      </c>
      <c r="D2772" s="10" t="s">
        <v>27</v>
      </c>
      <c r="E2772" s="10" t="s">
        <v>43</v>
      </c>
      <c r="F2772" s="11" t="s">
        <v>1644</v>
      </c>
      <c r="G2772" s="10">
        <v>2013</v>
      </c>
      <c r="H2772" s="10">
        <v>244570958</v>
      </c>
      <c r="I2772" s="17" t="s">
        <v>702</v>
      </c>
      <c r="J2772" s="18">
        <v>2836</v>
      </c>
      <c r="K2772" s="19">
        <v>81.73</v>
      </c>
      <c r="L2772" s="19">
        <v>56.67</v>
      </c>
      <c r="M2772" s="19">
        <f>Table1[[#This Row],[Unit_Selling Price]]-Table1[[#This Row],[Unit_Cost]]</f>
        <v>25.06</v>
      </c>
      <c r="N2772" s="19">
        <f>Table1[[#This Row],[Quantity]]*Table1[[#This Row],[unit_per Profit]]</f>
        <v>71070.16</v>
      </c>
    </row>
    <row r="2773" spans="1:14" x14ac:dyDescent="0.2">
      <c r="A2773" s="10" t="s">
        <v>40</v>
      </c>
      <c r="B2773" s="10" t="s">
        <v>74</v>
      </c>
      <c r="C2773" s="10" t="s">
        <v>39</v>
      </c>
      <c r="D2773" s="10" t="s">
        <v>27</v>
      </c>
      <c r="E2773" s="10" t="s">
        <v>35</v>
      </c>
      <c r="F2773" s="11" t="s">
        <v>1588</v>
      </c>
      <c r="G2773" s="10">
        <v>2012</v>
      </c>
      <c r="H2773" s="10">
        <v>886097419</v>
      </c>
      <c r="I2773" s="17">
        <v>41126</v>
      </c>
      <c r="J2773" s="18">
        <v>4772</v>
      </c>
      <c r="K2773" s="19">
        <v>81.73</v>
      </c>
      <c r="L2773" s="19">
        <v>56.67</v>
      </c>
      <c r="M2773" s="19">
        <f>Table1[[#This Row],[Unit_Selling Price]]-Table1[[#This Row],[Unit_Cost]]</f>
        <v>25.06</v>
      </c>
      <c r="N2773" s="19">
        <f>Table1[[#This Row],[Quantity]]*Table1[[#This Row],[unit_per Profit]]</f>
        <v>119586.32</v>
      </c>
    </row>
    <row r="2774" spans="1:14" x14ac:dyDescent="0.2">
      <c r="A2774" s="10" t="s">
        <v>40</v>
      </c>
      <c r="B2774" s="10" t="s">
        <v>74</v>
      </c>
      <c r="C2774" s="10" t="s">
        <v>26</v>
      </c>
      <c r="D2774" s="10" t="s">
        <v>27</v>
      </c>
      <c r="E2774" s="10" t="s">
        <v>24</v>
      </c>
      <c r="F2774" s="11" t="s">
        <v>1138</v>
      </c>
      <c r="G2774" s="10">
        <v>2011</v>
      </c>
      <c r="H2774" s="10">
        <v>265033853</v>
      </c>
      <c r="I2774" s="17" t="s">
        <v>891</v>
      </c>
      <c r="J2774" s="18">
        <v>8261</v>
      </c>
      <c r="K2774" s="19">
        <v>152.58000000000001</v>
      </c>
      <c r="L2774" s="19">
        <v>97.44</v>
      </c>
      <c r="M2774" s="19">
        <f>Table1[[#This Row],[Unit_Selling Price]]-Table1[[#This Row],[Unit_Cost]]</f>
        <v>55.14</v>
      </c>
      <c r="N2774" s="19">
        <f>Table1[[#This Row],[Quantity]]*Table1[[#This Row],[unit_per Profit]]</f>
        <v>455511.54</v>
      </c>
    </row>
    <row r="2775" spans="1:14" x14ac:dyDescent="0.2">
      <c r="A2775" s="10" t="s">
        <v>46</v>
      </c>
      <c r="B2775" s="10" t="s">
        <v>220</v>
      </c>
      <c r="C2775" s="10" t="s">
        <v>85</v>
      </c>
      <c r="D2775" s="10" t="s">
        <v>23</v>
      </c>
      <c r="E2775" s="10" t="s">
        <v>24</v>
      </c>
      <c r="F2775" s="11" t="s">
        <v>767</v>
      </c>
      <c r="G2775" s="10">
        <v>2011</v>
      </c>
      <c r="H2775" s="10">
        <v>403304088</v>
      </c>
      <c r="I2775" s="17">
        <v>40794</v>
      </c>
      <c r="J2775" s="18">
        <v>5497</v>
      </c>
      <c r="K2775" s="19">
        <v>668.27</v>
      </c>
      <c r="L2775" s="19">
        <v>502.54</v>
      </c>
      <c r="M2775" s="19">
        <f>Table1[[#This Row],[Unit_Selling Price]]-Table1[[#This Row],[Unit_Cost]]</f>
        <v>165.73</v>
      </c>
      <c r="N2775" s="19">
        <f>Table1[[#This Row],[Quantity]]*Table1[[#This Row],[unit_per Profit]]</f>
        <v>911017.81</v>
      </c>
    </row>
    <row r="2776" spans="1:14" x14ac:dyDescent="0.2">
      <c r="A2776" s="10" t="s">
        <v>29</v>
      </c>
      <c r="B2776" s="10" t="s">
        <v>224</v>
      </c>
      <c r="C2776" s="10" t="s">
        <v>34</v>
      </c>
      <c r="D2776" s="10" t="s">
        <v>23</v>
      </c>
      <c r="E2776" s="10" t="s">
        <v>43</v>
      </c>
      <c r="F2776" s="11" t="s">
        <v>995</v>
      </c>
      <c r="G2776" s="10">
        <v>2014</v>
      </c>
      <c r="H2776" s="10">
        <v>243144452</v>
      </c>
      <c r="I2776" s="17" t="s">
        <v>1709</v>
      </c>
      <c r="J2776" s="18">
        <v>701</v>
      </c>
      <c r="K2776" s="19">
        <v>205.7</v>
      </c>
      <c r="L2776" s="19">
        <v>117.11</v>
      </c>
      <c r="M2776" s="19">
        <f>Table1[[#This Row],[Unit_Selling Price]]-Table1[[#This Row],[Unit_Cost]]</f>
        <v>88.59</v>
      </c>
      <c r="N2776" s="19">
        <f>Table1[[#This Row],[Quantity]]*Table1[[#This Row],[unit_per Profit]]</f>
        <v>62101.59</v>
      </c>
    </row>
    <row r="2777" spans="1:14" x14ac:dyDescent="0.2">
      <c r="A2777" s="10" t="s">
        <v>46</v>
      </c>
      <c r="B2777" s="10" t="s">
        <v>273</v>
      </c>
      <c r="C2777" s="10" t="s">
        <v>77</v>
      </c>
      <c r="D2777" s="10" t="s">
        <v>23</v>
      </c>
      <c r="E2777" s="10" t="s">
        <v>43</v>
      </c>
      <c r="F2777" s="11" t="s">
        <v>1583</v>
      </c>
      <c r="G2777" s="10">
        <v>2011</v>
      </c>
      <c r="H2777" s="10">
        <v>597103774</v>
      </c>
      <c r="I2777" s="17">
        <v>40551</v>
      </c>
      <c r="J2777" s="18">
        <v>5131</v>
      </c>
      <c r="K2777" s="19">
        <v>154.06</v>
      </c>
      <c r="L2777" s="19">
        <v>90.93</v>
      </c>
      <c r="M2777" s="19">
        <f>Table1[[#This Row],[Unit_Selling Price]]-Table1[[#This Row],[Unit_Cost]]</f>
        <v>63.13</v>
      </c>
      <c r="N2777" s="19">
        <f>Table1[[#This Row],[Quantity]]*Table1[[#This Row],[unit_per Profit]]</f>
        <v>323920.03000000003</v>
      </c>
    </row>
    <row r="2778" spans="1:14" x14ac:dyDescent="0.2">
      <c r="A2778" s="10" t="s">
        <v>29</v>
      </c>
      <c r="B2778" s="10" t="s">
        <v>126</v>
      </c>
      <c r="C2778" s="10" t="s">
        <v>51</v>
      </c>
      <c r="D2778" s="10" t="s">
        <v>23</v>
      </c>
      <c r="E2778" s="10" t="s">
        <v>43</v>
      </c>
      <c r="F2778" s="11" t="s">
        <v>283</v>
      </c>
      <c r="G2778" s="10">
        <v>2010</v>
      </c>
      <c r="H2778" s="10">
        <v>998043382</v>
      </c>
      <c r="I2778" s="17">
        <v>40244</v>
      </c>
      <c r="J2778" s="18">
        <v>2070</v>
      </c>
      <c r="K2778" s="19">
        <v>437.2</v>
      </c>
      <c r="L2778" s="19">
        <v>263.33</v>
      </c>
      <c r="M2778" s="19">
        <f>Table1[[#This Row],[Unit_Selling Price]]-Table1[[#This Row],[Unit_Cost]]</f>
        <v>173.87</v>
      </c>
      <c r="N2778" s="19">
        <f>Table1[[#This Row],[Quantity]]*Table1[[#This Row],[unit_per Profit]]</f>
        <v>359910.9</v>
      </c>
    </row>
    <row r="2779" spans="1:14" x14ac:dyDescent="0.2">
      <c r="A2779" s="10" t="s">
        <v>278</v>
      </c>
      <c r="B2779" s="10" t="s">
        <v>226</v>
      </c>
      <c r="C2779" s="10" t="s">
        <v>42</v>
      </c>
      <c r="D2779" s="10" t="s">
        <v>27</v>
      </c>
      <c r="E2779" s="10" t="s">
        <v>24</v>
      </c>
      <c r="F2779" s="11" t="s">
        <v>1276</v>
      </c>
      <c r="G2779" s="10">
        <v>2016</v>
      </c>
      <c r="H2779" s="10">
        <v>149137103</v>
      </c>
      <c r="I2779" s="17">
        <v>42463</v>
      </c>
      <c r="J2779" s="18">
        <v>1838</v>
      </c>
      <c r="K2779" s="19">
        <v>109.28</v>
      </c>
      <c r="L2779" s="19">
        <v>35.840000000000003</v>
      </c>
      <c r="M2779" s="19">
        <f>Table1[[#This Row],[Unit_Selling Price]]-Table1[[#This Row],[Unit_Cost]]</f>
        <v>73.44</v>
      </c>
      <c r="N2779" s="19">
        <f>Table1[[#This Row],[Quantity]]*Table1[[#This Row],[unit_per Profit]]</f>
        <v>134982.72</v>
      </c>
    </row>
    <row r="2780" spans="1:14" x14ac:dyDescent="0.2">
      <c r="A2780" s="10" t="s">
        <v>46</v>
      </c>
      <c r="B2780" s="10" t="s">
        <v>129</v>
      </c>
      <c r="C2780" s="10" t="s">
        <v>26</v>
      </c>
      <c r="D2780" s="10" t="s">
        <v>27</v>
      </c>
      <c r="E2780" s="10" t="s">
        <v>28</v>
      </c>
      <c r="F2780" s="11">
        <v>40794</v>
      </c>
      <c r="G2780" s="10">
        <v>2011</v>
      </c>
      <c r="H2780" s="10">
        <v>873871266</v>
      </c>
      <c r="I2780" s="17" t="s">
        <v>788</v>
      </c>
      <c r="J2780" s="18">
        <v>6782</v>
      </c>
      <c r="K2780" s="19">
        <v>152.58000000000001</v>
      </c>
      <c r="L2780" s="19">
        <v>97.44</v>
      </c>
      <c r="M2780" s="19">
        <f>Table1[[#This Row],[Unit_Selling Price]]-Table1[[#This Row],[Unit_Cost]]</f>
        <v>55.14</v>
      </c>
      <c r="N2780" s="19">
        <f>Table1[[#This Row],[Quantity]]*Table1[[#This Row],[unit_per Profit]]</f>
        <v>373959.48</v>
      </c>
    </row>
    <row r="2781" spans="1:14" x14ac:dyDescent="0.2">
      <c r="A2781" s="10" t="s">
        <v>278</v>
      </c>
      <c r="B2781" s="10" t="s">
        <v>94</v>
      </c>
      <c r="C2781" s="10" t="s">
        <v>51</v>
      </c>
      <c r="D2781" s="10" t="s">
        <v>27</v>
      </c>
      <c r="E2781" s="10" t="s">
        <v>28</v>
      </c>
      <c r="F2781" s="11" t="s">
        <v>1485</v>
      </c>
      <c r="G2781" s="10">
        <v>2015</v>
      </c>
      <c r="H2781" s="10">
        <v>666044700</v>
      </c>
      <c r="I2781" s="17">
        <v>42011</v>
      </c>
      <c r="J2781" s="18">
        <v>6282</v>
      </c>
      <c r="K2781" s="19">
        <v>437.2</v>
      </c>
      <c r="L2781" s="19">
        <v>263.33</v>
      </c>
      <c r="M2781" s="19">
        <f>Table1[[#This Row],[Unit_Selling Price]]-Table1[[#This Row],[Unit_Cost]]</f>
        <v>173.87</v>
      </c>
      <c r="N2781" s="19">
        <f>Table1[[#This Row],[Quantity]]*Table1[[#This Row],[unit_per Profit]]</f>
        <v>1092251.3400000001</v>
      </c>
    </row>
    <row r="2782" spans="1:14" x14ac:dyDescent="0.2">
      <c r="A2782" s="10" t="s">
        <v>40</v>
      </c>
      <c r="B2782" s="10" t="s">
        <v>203</v>
      </c>
      <c r="C2782" s="10" t="s">
        <v>77</v>
      </c>
      <c r="D2782" s="10" t="s">
        <v>23</v>
      </c>
      <c r="E2782" s="10" t="s">
        <v>35</v>
      </c>
      <c r="F2782" s="11">
        <v>42715</v>
      </c>
      <c r="G2782" s="10">
        <v>2016</v>
      </c>
      <c r="H2782" s="10">
        <v>239768731</v>
      </c>
      <c r="I2782" s="17" t="s">
        <v>868</v>
      </c>
      <c r="J2782" s="18">
        <v>1751</v>
      </c>
      <c r="K2782" s="19">
        <v>154.06</v>
      </c>
      <c r="L2782" s="19">
        <v>90.93</v>
      </c>
      <c r="M2782" s="19">
        <f>Table1[[#This Row],[Unit_Selling Price]]-Table1[[#This Row],[Unit_Cost]]</f>
        <v>63.13</v>
      </c>
      <c r="N2782" s="19">
        <f>Table1[[#This Row],[Quantity]]*Table1[[#This Row],[unit_per Profit]]</f>
        <v>110540.63</v>
      </c>
    </row>
    <row r="2783" spans="1:14" x14ac:dyDescent="0.2">
      <c r="A2783" s="10" t="s">
        <v>46</v>
      </c>
      <c r="B2783" s="10" t="s">
        <v>207</v>
      </c>
      <c r="C2783" s="10" t="s">
        <v>34</v>
      </c>
      <c r="D2783" s="10" t="s">
        <v>27</v>
      </c>
      <c r="E2783" s="10" t="s">
        <v>28</v>
      </c>
      <c r="F2783" s="11" t="s">
        <v>1710</v>
      </c>
      <c r="G2783" s="10">
        <v>2017</v>
      </c>
      <c r="H2783" s="10">
        <v>379467189</v>
      </c>
      <c r="I2783" s="17">
        <v>42984</v>
      </c>
      <c r="J2783" s="18">
        <v>1629</v>
      </c>
      <c r="K2783" s="19">
        <v>205.7</v>
      </c>
      <c r="L2783" s="19">
        <v>117.11</v>
      </c>
      <c r="M2783" s="19">
        <f>Table1[[#This Row],[Unit_Selling Price]]-Table1[[#This Row],[Unit_Cost]]</f>
        <v>88.59</v>
      </c>
      <c r="N2783" s="19">
        <f>Table1[[#This Row],[Quantity]]*Table1[[#This Row],[unit_per Profit]]</f>
        <v>144313.10999999999</v>
      </c>
    </row>
    <row r="2784" spans="1:14" x14ac:dyDescent="0.2">
      <c r="A2784" s="10" t="s">
        <v>37</v>
      </c>
      <c r="B2784" s="10" t="s">
        <v>79</v>
      </c>
      <c r="C2784" s="10" t="s">
        <v>31</v>
      </c>
      <c r="D2784" s="10" t="s">
        <v>23</v>
      </c>
      <c r="E2784" s="10" t="s">
        <v>35</v>
      </c>
      <c r="F2784" s="11" t="s">
        <v>1390</v>
      </c>
      <c r="G2784" s="10">
        <v>2011</v>
      </c>
      <c r="H2784" s="10">
        <v>589876401</v>
      </c>
      <c r="I2784" s="17" t="s">
        <v>584</v>
      </c>
      <c r="J2784" s="18">
        <v>6390</v>
      </c>
      <c r="K2784" s="19">
        <v>47.45</v>
      </c>
      <c r="L2784" s="19">
        <v>31.79</v>
      </c>
      <c r="M2784" s="19">
        <f>Table1[[#This Row],[Unit_Selling Price]]-Table1[[#This Row],[Unit_Cost]]</f>
        <v>15.66</v>
      </c>
      <c r="N2784" s="19">
        <f>Table1[[#This Row],[Quantity]]*Table1[[#This Row],[unit_per Profit]]</f>
        <v>100067.4</v>
      </c>
    </row>
    <row r="2785" spans="1:14" x14ac:dyDescent="0.2">
      <c r="A2785" s="10" t="s">
        <v>29</v>
      </c>
      <c r="B2785" s="10" t="s">
        <v>177</v>
      </c>
      <c r="C2785" s="10" t="s">
        <v>65</v>
      </c>
      <c r="D2785" s="10" t="s">
        <v>27</v>
      </c>
      <c r="E2785" s="10" t="s">
        <v>35</v>
      </c>
      <c r="F2785" s="11" t="s">
        <v>791</v>
      </c>
      <c r="G2785" s="10">
        <v>2015</v>
      </c>
      <c r="H2785" s="10">
        <v>446045196</v>
      </c>
      <c r="I2785" s="17">
        <v>42015</v>
      </c>
      <c r="J2785" s="18">
        <v>3540</v>
      </c>
      <c r="K2785" s="19">
        <v>9.33</v>
      </c>
      <c r="L2785" s="19">
        <v>6.92</v>
      </c>
      <c r="M2785" s="19">
        <f>Table1[[#This Row],[Unit_Selling Price]]-Table1[[#This Row],[Unit_Cost]]</f>
        <v>2.41</v>
      </c>
      <c r="N2785" s="19">
        <f>Table1[[#This Row],[Quantity]]*Table1[[#This Row],[unit_per Profit]]</f>
        <v>8531.4</v>
      </c>
    </row>
    <row r="2786" spans="1:14" x14ac:dyDescent="0.2">
      <c r="A2786" s="10" t="s">
        <v>46</v>
      </c>
      <c r="B2786" s="10" t="s">
        <v>150</v>
      </c>
      <c r="C2786" s="10" t="s">
        <v>56</v>
      </c>
      <c r="D2786" s="10" t="s">
        <v>27</v>
      </c>
      <c r="E2786" s="10" t="s">
        <v>24</v>
      </c>
      <c r="F2786" s="11">
        <v>41739</v>
      </c>
      <c r="G2786" s="10">
        <v>2014</v>
      </c>
      <c r="H2786" s="10">
        <v>943334901</v>
      </c>
      <c r="I2786" s="17">
        <v>41709</v>
      </c>
      <c r="J2786" s="18">
        <v>2615</v>
      </c>
      <c r="K2786" s="19">
        <v>421.89</v>
      </c>
      <c r="L2786" s="19">
        <v>364.69</v>
      </c>
      <c r="M2786" s="19">
        <f>Table1[[#This Row],[Unit_Selling Price]]-Table1[[#This Row],[Unit_Cost]]</f>
        <v>57.2</v>
      </c>
      <c r="N2786" s="19">
        <f>Table1[[#This Row],[Quantity]]*Table1[[#This Row],[unit_per Profit]]</f>
        <v>149578</v>
      </c>
    </row>
    <row r="2787" spans="1:14" x14ac:dyDescent="0.2">
      <c r="A2787" s="10" t="s">
        <v>32</v>
      </c>
      <c r="B2787" s="10" t="s">
        <v>215</v>
      </c>
      <c r="C2787" s="10" t="s">
        <v>31</v>
      </c>
      <c r="D2787" s="10" t="s">
        <v>27</v>
      </c>
      <c r="E2787" s="10" t="s">
        <v>43</v>
      </c>
      <c r="F2787" s="11" t="s">
        <v>522</v>
      </c>
      <c r="G2787" s="10">
        <v>2014</v>
      </c>
      <c r="H2787" s="10">
        <v>447419345</v>
      </c>
      <c r="I2787" s="17" t="s">
        <v>1106</v>
      </c>
      <c r="J2787" s="18">
        <v>182</v>
      </c>
      <c r="K2787" s="19">
        <v>47.45</v>
      </c>
      <c r="L2787" s="19">
        <v>31.79</v>
      </c>
      <c r="M2787" s="19">
        <f>Table1[[#This Row],[Unit_Selling Price]]-Table1[[#This Row],[Unit_Cost]]</f>
        <v>15.66</v>
      </c>
      <c r="N2787" s="19">
        <f>Table1[[#This Row],[Quantity]]*Table1[[#This Row],[unit_per Profit]]</f>
        <v>2850.12</v>
      </c>
    </row>
    <row r="2788" spans="1:14" x14ac:dyDescent="0.2">
      <c r="A2788" s="10" t="s">
        <v>29</v>
      </c>
      <c r="B2788" s="10" t="s">
        <v>161</v>
      </c>
      <c r="C2788" s="10" t="s">
        <v>85</v>
      </c>
      <c r="D2788" s="10" t="s">
        <v>27</v>
      </c>
      <c r="E2788" s="10" t="s">
        <v>24</v>
      </c>
      <c r="F2788" s="11" t="s">
        <v>1711</v>
      </c>
      <c r="G2788" s="10">
        <v>2014</v>
      </c>
      <c r="H2788" s="10">
        <v>544284856</v>
      </c>
      <c r="I2788" s="17" t="s">
        <v>1249</v>
      </c>
      <c r="J2788" s="18">
        <v>4839</v>
      </c>
      <c r="K2788" s="19">
        <v>668.27</v>
      </c>
      <c r="L2788" s="19">
        <v>502.54</v>
      </c>
      <c r="M2788" s="19">
        <f>Table1[[#This Row],[Unit_Selling Price]]-Table1[[#This Row],[Unit_Cost]]</f>
        <v>165.73</v>
      </c>
      <c r="N2788" s="19">
        <f>Table1[[#This Row],[Quantity]]*Table1[[#This Row],[unit_per Profit]]</f>
        <v>801967.47</v>
      </c>
    </row>
    <row r="2789" spans="1:14" x14ac:dyDescent="0.2">
      <c r="A2789" s="10" t="s">
        <v>32</v>
      </c>
      <c r="B2789" s="10" t="s">
        <v>200</v>
      </c>
      <c r="C2789" s="10" t="s">
        <v>22</v>
      </c>
      <c r="D2789" s="10" t="s">
        <v>23</v>
      </c>
      <c r="E2789" s="10" t="s">
        <v>35</v>
      </c>
      <c r="F2789" s="11" t="s">
        <v>859</v>
      </c>
      <c r="G2789" s="10">
        <v>2011</v>
      </c>
      <c r="H2789" s="10">
        <v>190230262</v>
      </c>
      <c r="I2789" s="17" t="s">
        <v>615</v>
      </c>
      <c r="J2789" s="18">
        <v>2217</v>
      </c>
      <c r="K2789" s="19">
        <v>255.28</v>
      </c>
      <c r="L2789" s="19">
        <v>159.41999999999999</v>
      </c>
      <c r="M2789" s="19">
        <f>Table1[[#This Row],[Unit_Selling Price]]-Table1[[#This Row],[Unit_Cost]]</f>
        <v>95.86</v>
      </c>
      <c r="N2789" s="19">
        <f>Table1[[#This Row],[Quantity]]*Table1[[#This Row],[unit_per Profit]]</f>
        <v>212521.62</v>
      </c>
    </row>
    <row r="2790" spans="1:14" x14ac:dyDescent="0.2">
      <c r="A2790" s="10" t="s">
        <v>278</v>
      </c>
      <c r="B2790" s="10" t="s">
        <v>25</v>
      </c>
      <c r="C2790" s="10" t="s">
        <v>26</v>
      </c>
      <c r="D2790" s="10" t="s">
        <v>23</v>
      </c>
      <c r="E2790" s="10" t="s">
        <v>35</v>
      </c>
      <c r="F2790" s="11" t="s">
        <v>1443</v>
      </c>
      <c r="G2790" s="10">
        <v>2010</v>
      </c>
      <c r="H2790" s="10">
        <v>661866891</v>
      </c>
      <c r="I2790" s="17" t="s">
        <v>1324</v>
      </c>
      <c r="J2790" s="18">
        <v>9976</v>
      </c>
      <c r="K2790" s="19">
        <v>152.58000000000001</v>
      </c>
      <c r="L2790" s="19">
        <v>97.44</v>
      </c>
      <c r="M2790" s="19">
        <f>Table1[[#This Row],[Unit_Selling Price]]-Table1[[#This Row],[Unit_Cost]]</f>
        <v>55.14</v>
      </c>
      <c r="N2790" s="19">
        <f>Table1[[#This Row],[Quantity]]*Table1[[#This Row],[unit_per Profit]]</f>
        <v>550076.64</v>
      </c>
    </row>
    <row r="2791" spans="1:14" x14ac:dyDescent="0.2">
      <c r="A2791" s="10" t="s">
        <v>29</v>
      </c>
      <c r="B2791" s="10" t="s">
        <v>223</v>
      </c>
      <c r="C2791" s="10" t="s">
        <v>77</v>
      </c>
      <c r="D2791" s="10" t="s">
        <v>27</v>
      </c>
      <c r="E2791" s="10" t="s">
        <v>43</v>
      </c>
      <c r="F2791" s="11">
        <v>41801</v>
      </c>
      <c r="G2791" s="10">
        <v>2014</v>
      </c>
      <c r="H2791" s="10">
        <v>606118571</v>
      </c>
      <c r="I2791" s="17" t="s">
        <v>461</v>
      </c>
      <c r="J2791" s="18">
        <v>2809</v>
      </c>
      <c r="K2791" s="19">
        <v>154.06</v>
      </c>
      <c r="L2791" s="19">
        <v>90.93</v>
      </c>
      <c r="M2791" s="19">
        <f>Table1[[#This Row],[Unit_Selling Price]]-Table1[[#This Row],[Unit_Cost]]</f>
        <v>63.13</v>
      </c>
      <c r="N2791" s="19">
        <f>Table1[[#This Row],[Quantity]]*Table1[[#This Row],[unit_per Profit]]</f>
        <v>177332.17</v>
      </c>
    </row>
    <row r="2792" spans="1:14" x14ac:dyDescent="0.2">
      <c r="A2792" s="10" t="s">
        <v>278</v>
      </c>
      <c r="B2792" s="10" t="s">
        <v>70</v>
      </c>
      <c r="C2792" s="10" t="s">
        <v>51</v>
      </c>
      <c r="D2792" s="10" t="s">
        <v>27</v>
      </c>
      <c r="E2792" s="10" t="s">
        <v>43</v>
      </c>
      <c r="F2792" s="11" t="s">
        <v>1712</v>
      </c>
      <c r="G2792" s="10">
        <v>2011</v>
      </c>
      <c r="H2792" s="10">
        <v>990221631</v>
      </c>
      <c r="I2792" s="17">
        <v>40706</v>
      </c>
      <c r="J2792" s="18">
        <v>7440</v>
      </c>
      <c r="K2792" s="19">
        <v>437.2</v>
      </c>
      <c r="L2792" s="19">
        <v>263.33</v>
      </c>
      <c r="M2792" s="19">
        <f>Table1[[#This Row],[Unit_Selling Price]]-Table1[[#This Row],[Unit_Cost]]</f>
        <v>173.87</v>
      </c>
      <c r="N2792" s="19">
        <f>Table1[[#This Row],[Quantity]]*Table1[[#This Row],[unit_per Profit]]</f>
        <v>1293592.8</v>
      </c>
    </row>
    <row r="2793" spans="1:14" x14ac:dyDescent="0.2">
      <c r="A2793" s="10" t="s">
        <v>59</v>
      </c>
      <c r="B2793" s="10" t="s">
        <v>225</v>
      </c>
      <c r="C2793" s="10" t="s">
        <v>49</v>
      </c>
      <c r="D2793" s="10" t="s">
        <v>23</v>
      </c>
      <c r="E2793" s="10" t="s">
        <v>35</v>
      </c>
      <c r="F2793" s="11" t="s">
        <v>823</v>
      </c>
      <c r="G2793" s="10">
        <v>2010</v>
      </c>
      <c r="H2793" s="10">
        <v>151724898</v>
      </c>
      <c r="I2793" s="17" t="s">
        <v>364</v>
      </c>
      <c r="J2793" s="18">
        <v>7624</v>
      </c>
      <c r="K2793" s="19">
        <v>651.21</v>
      </c>
      <c r="L2793" s="19">
        <v>524.96</v>
      </c>
      <c r="M2793" s="19">
        <f>Table1[[#This Row],[Unit_Selling Price]]-Table1[[#This Row],[Unit_Cost]]</f>
        <v>126.25</v>
      </c>
      <c r="N2793" s="19">
        <f>Table1[[#This Row],[Quantity]]*Table1[[#This Row],[unit_per Profit]]</f>
        <v>962530</v>
      </c>
    </row>
    <row r="2794" spans="1:14" x14ac:dyDescent="0.2">
      <c r="A2794" s="10" t="s">
        <v>278</v>
      </c>
      <c r="B2794" s="10" t="s">
        <v>164</v>
      </c>
      <c r="C2794" s="10" t="s">
        <v>39</v>
      </c>
      <c r="D2794" s="10" t="s">
        <v>27</v>
      </c>
      <c r="E2794" s="10" t="s">
        <v>24</v>
      </c>
      <c r="F2794" s="11">
        <v>41219</v>
      </c>
      <c r="G2794" s="10">
        <v>2012</v>
      </c>
      <c r="H2794" s="10">
        <v>548489701</v>
      </c>
      <c r="I2794" s="17" t="s">
        <v>731</v>
      </c>
      <c r="J2794" s="18">
        <v>9146</v>
      </c>
      <c r="K2794" s="19">
        <v>81.73</v>
      </c>
      <c r="L2794" s="19">
        <v>56.67</v>
      </c>
      <c r="M2794" s="19">
        <f>Table1[[#This Row],[Unit_Selling Price]]-Table1[[#This Row],[Unit_Cost]]</f>
        <v>25.06</v>
      </c>
      <c r="N2794" s="19">
        <f>Table1[[#This Row],[Quantity]]*Table1[[#This Row],[unit_per Profit]]</f>
        <v>229198.76</v>
      </c>
    </row>
    <row r="2795" spans="1:14" x14ac:dyDescent="0.2">
      <c r="A2795" s="10" t="s">
        <v>278</v>
      </c>
      <c r="B2795" s="10" t="s">
        <v>271</v>
      </c>
      <c r="C2795" s="10" t="s">
        <v>39</v>
      </c>
      <c r="D2795" s="10" t="s">
        <v>23</v>
      </c>
      <c r="E2795" s="10" t="s">
        <v>35</v>
      </c>
      <c r="F2795" s="11">
        <v>42739</v>
      </c>
      <c r="G2795" s="10">
        <v>2017</v>
      </c>
      <c r="H2795" s="10">
        <v>208689868</v>
      </c>
      <c r="I2795" s="17">
        <v>42798</v>
      </c>
      <c r="J2795" s="18">
        <v>4824</v>
      </c>
      <c r="K2795" s="19">
        <v>81.73</v>
      </c>
      <c r="L2795" s="19">
        <v>56.67</v>
      </c>
      <c r="M2795" s="19">
        <f>Table1[[#This Row],[Unit_Selling Price]]-Table1[[#This Row],[Unit_Cost]]</f>
        <v>25.06</v>
      </c>
      <c r="N2795" s="19">
        <f>Table1[[#This Row],[Quantity]]*Table1[[#This Row],[unit_per Profit]]</f>
        <v>120889.44</v>
      </c>
    </row>
    <row r="2796" spans="1:14" x14ac:dyDescent="0.2">
      <c r="A2796" s="10" t="s">
        <v>37</v>
      </c>
      <c r="B2796" s="10" t="s">
        <v>79</v>
      </c>
      <c r="C2796" s="10" t="s">
        <v>42</v>
      </c>
      <c r="D2796" s="10" t="s">
        <v>23</v>
      </c>
      <c r="E2796" s="10" t="s">
        <v>43</v>
      </c>
      <c r="F2796" s="11">
        <v>42773</v>
      </c>
      <c r="G2796" s="10">
        <v>2017</v>
      </c>
      <c r="H2796" s="10">
        <v>380811727</v>
      </c>
      <c r="I2796" s="17">
        <v>42893</v>
      </c>
      <c r="J2796" s="18">
        <v>9507</v>
      </c>
      <c r="K2796" s="19">
        <v>109.28</v>
      </c>
      <c r="L2796" s="19">
        <v>35.840000000000003</v>
      </c>
      <c r="M2796" s="19">
        <f>Table1[[#This Row],[Unit_Selling Price]]-Table1[[#This Row],[Unit_Cost]]</f>
        <v>73.44</v>
      </c>
      <c r="N2796" s="19">
        <f>Table1[[#This Row],[Quantity]]*Table1[[#This Row],[unit_per Profit]]</f>
        <v>698194.08</v>
      </c>
    </row>
    <row r="2797" spans="1:14" x14ac:dyDescent="0.2">
      <c r="A2797" s="10" t="s">
        <v>29</v>
      </c>
      <c r="B2797" s="10" t="s">
        <v>116</v>
      </c>
      <c r="C2797" s="10" t="s">
        <v>26</v>
      </c>
      <c r="D2797" s="10" t="s">
        <v>23</v>
      </c>
      <c r="E2797" s="10" t="s">
        <v>28</v>
      </c>
      <c r="F2797" s="11">
        <v>40369</v>
      </c>
      <c r="G2797" s="10">
        <v>2010</v>
      </c>
      <c r="H2797" s="10">
        <v>583654105</v>
      </c>
      <c r="I2797" s="17" t="s">
        <v>919</v>
      </c>
      <c r="J2797" s="18">
        <v>5075</v>
      </c>
      <c r="K2797" s="19">
        <v>152.58000000000001</v>
      </c>
      <c r="L2797" s="19">
        <v>97.44</v>
      </c>
      <c r="M2797" s="19">
        <f>Table1[[#This Row],[Unit_Selling Price]]-Table1[[#This Row],[Unit_Cost]]</f>
        <v>55.14</v>
      </c>
      <c r="N2797" s="19">
        <f>Table1[[#This Row],[Quantity]]*Table1[[#This Row],[unit_per Profit]]</f>
        <v>279835.5</v>
      </c>
    </row>
    <row r="2798" spans="1:14" x14ac:dyDescent="0.2">
      <c r="A2798" s="10" t="s">
        <v>37</v>
      </c>
      <c r="B2798" s="10" t="s">
        <v>274</v>
      </c>
      <c r="C2798" s="10" t="s">
        <v>34</v>
      </c>
      <c r="D2798" s="10" t="s">
        <v>23</v>
      </c>
      <c r="E2798" s="10" t="s">
        <v>35</v>
      </c>
      <c r="F2798" s="11" t="s">
        <v>539</v>
      </c>
      <c r="G2798" s="10">
        <v>2010</v>
      </c>
      <c r="H2798" s="10">
        <v>856328332</v>
      </c>
      <c r="I2798" s="17">
        <v>40402</v>
      </c>
      <c r="J2798" s="18">
        <v>5438</v>
      </c>
      <c r="K2798" s="19">
        <v>205.7</v>
      </c>
      <c r="L2798" s="19">
        <v>117.11</v>
      </c>
      <c r="M2798" s="19">
        <f>Table1[[#This Row],[Unit_Selling Price]]-Table1[[#This Row],[Unit_Cost]]</f>
        <v>88.59</v>
      </c>
      <c r="N2798" s="19">
        <f>Table1[[#This Row],[Quantity]]*Table1[[#This Row],[unit_per Profit]]</f>
        <v>481752.42</v>
      </c>
    </row>
    <row r="2799" spans="1:14" x14ac:dyDescent="0.2">
      <c r="A2799" s="10" t="s">
        <v>40</v>
      </c>
      <c r="B2799" s="10" t="s">
        <v>160</v>
      </c>
      <c r="C2799" s="10" t="s">
        <v>22</v>
      </c>
      <c r="D2799" s="10" t="s">
        <v>27</v>
      </c>
      <c r="E2799" s="10" t="s">
        <v>28</v>
      </c>
      <c r="F2799" s="11" t="s">
        <v>501</v>
      </c>
      <c r="G2799" s="10">
        <v>2013</v>
      </c>
      <c r="H2799" s="10">
        <v>408258235</v>
      </c>
      <c r="I2799" s="17" t="s">
        <v>741</v>
      </c>
      <c r="J2799" s="18">
        <v>1539</v>
      </c>
      <c r="K2799" s="19">
        <v>255.28</v>
      </c>
      <c r="L2799" s="19">
        <v>159.41999999999999</v>
      </c>
      <c r="M2799" s="19">
        <f>Table1[[#This Row],[Unit_Selling Price]]-Table1[[#This Row],[Unit_Cost]]</f>
        <v>95.86</v>
      </c>
      <c r="N2799" s="19">
        <f>Table1[[#This Row],[Quantity]]*Table1[[#This Row],[unit_per Profit]]</f>
        <v>147528.54</v>
      </c>
    </row>
    <row r="2800" spans="1:14" x14ac:dyDescent="0.2">
      <c r="A2800" s="10" t="s">
        <v>46</v>
      </c>
      <c r="B2800" s="10" t="s">
        <v>173</v>
      </c>
      <c r="C2800" s="10" t="s">
        <v>85</v>
      </c>
      <c r="D2800" s="10" t="s">
        <v>23</v>
      </c>
      <c r="E2800" s="10" t="s">
        <v>28</v>
      </c>
      <c r="F2800" s="11" t="s">
        <v>511</v>
      </c>
      <c r="G2800" s="10">
        <v>2015</v>
      </c>
      <c r="H2800" s="10">
        <v>769180142</v>
      </c>
      <c r="I2800" s="17">
        <v>42461</v>
      </c>
      <c r="J2800" s="18">
        <v>6352</v>
      </c>
      <c r="K2800" s="19">
        <v>668.27</v>
      </c>
      <c r="L2800" s="19">
        <v>502.54</v>
      </c>
      <c r="M2800" s="19">
        <f>Table1[[#This Row],[Unit_Selling Price]]-Table1[[#This Row],[Unit_Cost]]</f>
        <v>165.73</v>
      </c>
      <c r="N2800" s="19">
        <f>Table1[[#This Row],[Quantity]]*Table1[[#This Row],[unit_per Profit]]</f>
        <v>1052716.96</v>
      </c>
    </row>
    <row r="2801" spans="1:14" x14ac:dyDescent="0.2">
      <c r="A2801" s="10" t="s">
        <v>37</v>
      </c>
      <c r="B2801" s="10" t="s">
        <v>62</v>
      </c>
      <c r="C2801" s="10" t="s">
        <v>56</v>
      </c>
      <c r="D2801" s="10" t="s">
        <v>23</v>
      </c>
      <c r="E2801" s="10" t="s">
        <v>43</v>
      </c>
      <c r="F2801" s="11" t="s">
        <v>1262</v>
      </c>
      <c r="G2801" s="10">
        <v>2012</v>
      </c>
      <c r="H2801" s="10">
        <v>839142882</v>
      </c>
      <c r="I2801" s="17" t="s">
        <v>1713</v>
      </c>
      <c r="J2801" s="18">
        <v>9881</v>
      </c>
      <c r="K2801" s="19">
        <v>421.89</v>
      </c>
      <c r="L2801" s="19">
        <v>364.69</v>
      </c>
      <c r="M2801" s="19">
        <f>Table1[[#This Row],[Unit_Selling Price]]-Table1[[#This Row],[Unit_Cost]]</f>
        <v>57.2</v>
      </c>
      <c r="N2801" s="19">
        <f>Table1[[#This Row],[Quantity]]*Table1[[#This Row],[unit_per Profit]]</f>
        <v>565193.19999999995</v>
      </c>
    </row>
    <row r="2802" spans="1:14" x14ac:dyDescent="0.2">
      <c r="A2802" s="10" t="s">
        <v>40</v>
      </c>
      <c r="B2802" s="10" t="s">
        <v>74</v>
      </c>
      <c r="C2802" s="10" t="s">
        <v>49</v>
      </c>
      <c r="D2802" s="10" t="s">
        <v>23</v>
      </c>
      <c r="E2802" s="10" t="s">
        <v>35</v>
      </c>
      <c r="F2802" s="11" t="s">
        <v>1113</v>
      </c>
      <c r="G2802" s="10">
        <v>2012</v>
      </c>
      <c r="H2802" s="10">
        <v>938507783</v>
      </c>
      <c r="I2802" s="17" t="s">
        <v>972</v>
      </c>
      <c r="J2802" s="18">
        <v>4164</v>
      </c>
      <c r="K2802" s="19">
        <v>651.21</v>
      </c>
      <c r="L2802" s="19">
        <v>524.96</v>
      </c>
      <c r="M2802" s="19">
        <f>Table1[[#This Row],[Unit_Selling Price]]-Table1[[#This Row],[Unit_Cost]]</f>
        <v>126.25</v>
      </c>
      <c r="N2802" s="19">
        <f>Table1[[#This Row],[Quantity]]*Table1[[#This Row],[unit_per Profit]]</f>
        <v>525705</v>
      </c>
    </row>
    <row r="2803" spans="1:14" x14ac:dyDescent="0.2">
      <c r="A2803" s="10" t="s">
        <v>46</v>
      </c>
      <c r="B2803" s="10" t="s">
        <v>133</v>
      </c>
      <c r="C2803" s="10" t="s">
        <v>85</v>
      </c>
      <c r="D2803" s="10" t="s">
        <v>27</v>
      </c>
      <c r="E2803" s="10" t="s">
        <v>35</v>
      </c>
      <c r="F2803" s="11" t="s">
        <v>1714</v>
      </c>
      <c r="G2803" s="10">
        <v>2010</v>
      </c>
      <c r="H2803" s="10">
        <v>557948672</v>
      </c>
      <c r="I2803" s="17" t="s">
        <v>1014</v>
      </c>
      <c r="J2803" s="18">
        <v>8266</v>
      </c>
      <c r="K2803" s="19">
        <v>668.27</v>
      </c>
      <c r="L2803" s="19">
        <v>502.54</v>
      </c>
      <c r="M2803" s="19">
        <f>Table1[[#This Row],[Unit_Selling Price]]-Table1[[#This Row],[Unit_Cost]]</f>
        <v>165.73</v>
      </c>
      <c r="N2803" s="19">
        <f>Table1[[#This Row],[Quantity]]*Table1[[#This Row],[unit_per Profit]]</f>
        <v>1369924.18</v>
      </c>
    </row>
    <row r="2804" spans="1:14" x14ac:dyDescent="0.2">
      <c r="A2804" s="10" t="s">
        <v>29</v>
      </c>
      <c r="B2804" s="10" t="s">
        <v>270</v>
      </c>
      <c r="C2804" s="10" t="s">
        <v>22</v>
      </c>
      <c r="D2804" s="10" t="s">
        <v>23</v>
      </c>
      <c r="E2804" s="10" t="s">
        <v>28</v>
      </c>
      <c r="F2804" s="11" t="s">
        <v>838</v>
      </c>
      <c r="G2804" s="10">
        <v>2014</v>
      </c>
      <c r="H2804" s="10">
        <v>608451879</v>
      </c>
      <c r="I2804" s="17">
        <v>41642</v>
      </c>
      <c r="J2804" s="18">
        <v>3287</v>
      </c>
      <c r="K2804" s="19">
        <v>255.28</v>
      </c>
      <c r="L2804" s="19">
        <v>159.41999999999999</v>
      </c>
      <c r="M2804" s="19">
        <f>Table1[[#This Row],[Unit_Selling Price]]-Table1[[#This Row],[Unit_Cost]]</f>
        <v>95.86</v>
      </c>
      <c r="N2804" s="19">
        <f>Table1[[#This Row],[Quantity]]*Table1[[#This Row],[unit_per Profit]]</f>
        <v>315091.82</v>
      </c>
    </row>
    <row r="2805" spans="1:14" x14ac:dyDescent="0.2">
      <c r="A2805" s="10" t="s">
        <v>37</v>
      </c>
      <c r="B2805" s="10" t="s">
        <v>102</v>
      </c>
      <c r="C2805" s="10" t="s">
        <v>56</v>
      </c>
      <c r="D2805" s="10" t="s">
        <v>27</v>
      </c>
      <c r="E2805" s="10" t="s">
        <v>43</v>
      </c>
      <c r="F2805" s="11" t="s">
        <v>711</v>
      </c>
      <c r="G2805" s="10">
        <v>2014</v>
      </c>
      <c r="H2805" s="10">
        <v>271316230</v>
      </c>
      <c r="I2805" s="17" t="s">
        <v>1167</v>
      </c>
      <c r="J2805" s="18">
        <v>7356</v>
      </c>
      <c r="K2805" s="19">
        <v>421.89</v>
      </c>
      <c r="L2805" s="19">
        <v>364.69</v>
      </c>
      <c r="M2805" s="19">
        <f>Table1[[#This Row],[Unit_Selling Price]]-Table1[[#This Row],[Unit_Cost]]</f>
        <v>57.2</v>
      </c>
      <c r="N2805" s="19">
        <f>Table1[[#This Row],[Quantity]]*Table1[[#This Row],[unit_per Profit]]</f>
        <v>420763.2</v>
      </c>
    </row>
    <row r="2806" spans="1:14" x14ac:dyDescent="0.2">
      <c r="A2806" s="10" t="s">
        <v>32</v>
      </c>
      <c r="B2806" s="10" t="s">
        <v>166</v>
      </c>
      <c r="C2806" s="10" t="s">
        <v>26</v>
      </c>
      <c r="D2806" s="10" t="s">
        <v>27</v>
      </c>
      <c r="E2806" s="10" t="s">
        <v>43</v>
      </c>
      <c r="F2806" s="11" t="s">
        <v>1027</v>
      </c>
      <c r="G2806" s="10">
        <v>2010</v>
      </c>
      <c r="H2806" s="10">
        <v>148153054</v>
      </c>
      <c r="I2806" s="17">
        <v>40219</v>
      </c>
      <c r="J2806" s="18">
        <v>636</v>
      </c>
      <c r="K2806" s="19">
        <v>152.58000000000001</v>
      </c>
      <c r="L2806" s="19">
        <v>97.44</v>
      </c>
      <c r="M2806" s="19">
        <f>Table1[[#This Row],[Unit_Selling Price]]-Table1[[#This Row],[Unit_Cost]]</f>
        <v>55.14</v>
      </c>
      <c r="N2806" s="19">
        <f>Table1[[#This Row],[Quantity]]*Table1[[#This Row],[unit_per Profit]]</f>
        <v>35069.040000000001</v>
      </c>
    </row>
    <row r="2807" spans="1:14" x14ac:dyDescent="0.2">
      <c r="A2807" s="10" t="s">
        <v>29</v>
      </c>
      <c r="B2807" s="10" t="s">
        <v>223</v>
      </c>
      <c r="C2807" s="10" t="s">
        <v>31</v>
      </c>
      <c r="D2807" s="10" t="s">
        <v>23</v>
      </c>
      <c r="E2807" s="10" t="s">
        <v>24</v>
      </c>
      <c r="F2807" s="11">
        <v>42282</v>
      </c>
      <c r="G2807" s="10">
        <v>2015</v>
      </c>
      <c r="H2807" s="10">
        <v>910886180</v>
      </c>
      <c r="I2807" s="17">
        <v>42283</v>
      </c>
      <c r="J2807" s="18">
        <v>317</v>
      </c>
      <c r="K2807" s="19">
        <v>47.45</v>
      </c>
      <c r="L2807" s="19">
        <v>31.79</v>
      </c>
      <c r="M2807" s="19">
        <f>Table1[[#This Row],[Unit_Selling Price]]-Table1[[#This Row],[Unit_Cost]]</f>
        <v>15.66</v>
      </c>
      <c r="N2807" s="19">
        <f>Table1[[#This Row],[Quantity]]*Table1[[#This Row],[unit_per Profit]]</f>
        <v>4964.22</v>
      </c>
    </row>
    <row r="2808" spans="1:14" x14ac:dyDescent="0.2">
      <c r="A2808" s="10" t="s">
        <v>46</v>
      </c>
      <c r="B2808" s="10" t="s">
        <v>146</v>
      </c>
      <c r="C2808" s="10" t="s">
        <v>34</v>
      </c>
      <c r="D2808" s="10" t="s">
        <v>23</v>
      </c>
      <c r="E2808" s="10" t="s">
        <v>28</v>
      </c>
      <c r="F2808" s="11" t="s">
        <v>405</v>
      </c>
      <c r="G2808" s="10">
        <v>2011</v>
      </c>
      <c r="H2808" s="10">
        <v>151751935</v>
      </c>
      <c r="I2808" s="17" t="s">
        <v>1363</v>
      </c>
      <c r="J2808" s="18">
        <v>5625</v>
      </c>
      <c r="K2808" s="19">
        <v>205.7</v>
      </c>
      <c r="L2808" s="19">
        <v>117.11</v>
      </c>
      <c r="M2808" s="19">
        <f>Table1[[#This Row],[Unit_Selling Price]]-Table1[[#This Row],[Unit_Cost]]</f>
        <v>88.59</v>
      </c>
      <c r="N2808" s="19">
        <f>Table1[[#This Row],[Quantity]]*Table1[[#This Row],[unit_per Profit]]</f>
        <v>498318.75</v>
      </c>
    </row>
    <row r="2809" spans="1:14" x14ac:dyDescent="0.2">
      <c r="A2809" s="10" t="s">
        <v>46</v>
      </c>
      <c r="B2809" s="10" t="s">
        <v>211</v>
      </c>
      <c r="C2809" s="10" t="s">
        <v>65</v>
      </c>
      <c r="D2809" s="10" t="s">
        <v>27</v>
      </c>
      <c r="E2809" s="10" t="s">
        <v>35</v>
      </c>
      <c r="F2809" s="11">
        <v>42258</v>
      </c>
      <c r="G2809" s="10">
        <v>2015</v>
      </c>
      <c r="H2809" s="10">
        <v>933299148</v>
      </c>
      <c r="I2809" s="17" t="s">
        <v>632</v>
      </c>
      <c r="J2809" s="18">
        <v>2813</v>
      </c>
      <c r="K2809" s="19">
        <v>9.33</v>
      </c>
      <c r="L2809" s="19">
        <v>6.92</v>
      </c>
      <c r="M2809" s="19">
        <f>Table1[[#This Row],[Unit_Selling Price]]-Table1[[#This Row],[Unit_Cost]]</f>
        <v>2.41</v>
      </c>
      <c r="N2809" s="19">
        <f>Table1[[#This Row],[Quantity]]*Table1[[#This Row],[unit_per Profit]]</f>
        <v>6779.33</v>
      </c>
    </row>
    <row r="2810" spans="1:14" x14ac:dyDescent="0.2">
      <c r="A2810" s="10" t="s">
        <v>32</v>
      </c>
      <c r="B2810" s="10" t="s">
        <v>200</v>
      </c>
      <c r="C2810" s="10" t="s">
        <v>39</v>
      </c>
      <c r="D2810" s="10" t="s">
        <v>27</v>
      </c>
      <c r="E2810" s="10" t="s">
        <v>24</v>
      </c>
      <c r="F2810" s="11">
        <v>40307</v>
      </c>
      <c r="G2810" s="10">
        <v>2010</v>
      </c>
      <c r="H2810" s="10">
        <v>538389146</v>
      </c>
      <c r="I2810" s="17">
        <v>40521</v>
      </c>
      <c r="J2810" s="18">
        <v>167</v>
      </c>
      <c r="K2810" s="19">
        <v>81.73</v>
      </c>
      <c r="L2810" s="19">
        <v>56.67</v>
      </c>
      <c r="M2810" s="19">
        <f>Table1[[#This Row],[Unit_Selling Price]]-Table1[[#This Row],[Unit_Cost]]</f>
        <v>25.06</v>
      </c>
      <c r="N2810" s="19">
        <f>Table1[[#This Row],[Quantity]]*Table1[[#This Row],[unit_per Profit]]</f>
        <v>4185.0200000000004</v>
      </c>
    </row>
    <row r="2811" spans="1:14" x14ac:dyDescent="0.2">
      <c r="A2811" s="10" t="s">
        <v>29</v>
      </c>
      <c r="B2811" s="10" t="s">
        <v>212</v>
      </c>
      <c r="C2811" s="10" t="s">
        <v>26</v>
      </c>
      <c r="D2811" s="10" t="s">
        <v>27</v>
      </c>
      <c r="E2811" s="10" t="s">
        <v>35</v>
      </c>
      <c r="F2811" s="11">
        <v>40674</v>
      </c>
      <c r="G2811" s="10">
        <v>2011</v>
      </c>
      <c r="H2811" s="10">
        <v>820195758</v>
      </c>
      <c r="I2811" s="17" t="s">
        <v>357</v>
      </c>
      <c r="J2811" s="18">
        <v>3006</v>
      </c>
      <c r="K2811" s="19">
        <v>152.58000000000001</v>
      </c>
      <c r="L2811" s="19">
        <v>97.44</v>
      </c>
      <c r="M2811" s="19">
        <f>Table1[[#This Row],[Unit_Selling Price]]-Table1[[#This Row],[Unit_Cost]]</f>
        <v>55.14</v>
      </c>
      <c r="N2811" s="19">
        <f>Table1[[#This Row],[Quantity]]*Table1[[#This Row],[unit_per Profit]]</f>
        <v>165750.84</v>
      </c>
    </row>
    <row r="2812" spans="1:14" x14ac:dyDescent="0.2">
      <c r="A2812" s="10" t="s">
        <v>37</v>
      </c>
      <c r="B2812" s="10" t="s">
        <v>95</v>
      </c>
      <c r="C2812" s="10" t="s">
        <v>34</v>
      </c>
      <c r="D2812" s="10" t="s">
        <v>23</v>
      </c>
      <c r="E2812" s="10" t="s">
        <v>43</v>
      </c>
      <c r="F2812" s="11" t="s">
        <v>1663</v>
      </c>
      <c r="G2812" s="10">
        <v>2013</v>
      </c>
      <c r="H2812" s="10">
        <v>552205312</v>
      </c>
      <c r="I2812" s="17" t="s">
        <v>1715</v>
      </c>
      <c r="J2812" s="18">
        <v>8678</v>
      </c>
      <c r="K2812" s="19">
        <v>205.7</v>
      </c>
      <c r="L2812" s="19">
        <v>117.11</v>
      </c>
      <c r="M2812" s="19">
        <f>Table1[[#This Row],[Unit_Selling Price]]-Table1[[#This Row],[Unit_Cost]]</f>
        <v>88.59</v>
      </c>
      <c r="N2812" s="19">
        <f>Table1[[#This Row],[Quantity]]*Table1[[#This Row],[unit_per Profit]]</f>
        <v>768784.02</v>
      </c>
    </row>
    <row r="2813" spans="1:14" x14ac:dyDescent="0.2">
      <c r="A2813" s="10" t="s">
        <v>29</v>
      </c>
      <c r="B2813" s="10" t="s">
        <v>161</v>
      </c>
      <c r="C2813" s="10" t="s">
        <v>42</v>
      </c>
      <c r="D2813" s="10" t="s">
        <v>23</v>
      </c>
      <c r="E2813" s="10" t="s">
        <v>43</v>
      </c>
      <c r="F2813" s="11" t="s">
        <v>1451</v>
      </c>
      <c r="G2813" s="10">
        <v>2016</v>
      </c>
      <c r="H2813" s="10">
        <v>378216636</v>
      </c>
      <c r="I2813" s="17">
        <v>42590</v>
      </c>
      <c r="J2813" s="18">
        <v>1562</v>
      </c>
      <c r="K2813" s="19">
        <v>109.28</v>
      </c>
      <c r="L2813" s="19">
        <v>35.840000000000003</v>
      </c>
      <c r="M2813" s="19">
        <f>Table1[[#This Row],[Unit_Selling Price]]-Table1[[#This Row],[Unit_Cost]]</f>
        <v>73.44</v>
      </c>
      <c r="N2813" s="19">
        <f>Table1[[#This Row],[Quantity]]*Table1[[#This Row],[unit_per Profit]]</f>
        <v>114713.28</v>
      </c>
    </row>
    <row r="2814" spans="1:14" x14ac:dyDescent="0.2">
      <c r="A2814" s="10" t="s">
        <v>37</v>
      </c>
      <c r="B2814" s="10" t="s">
        <v>274</v>
      </c>
      <c r="C2814" s="10" t="s">
        <v>31</v>
      </c>
      <c r="D2814" s="10" t="s">
        <v>23</v>
      </c>
      <c r="E2814" s="10" t="s">
        <v>43</v>
      </c>
      <c r="F2814" s="11" t="s">
        <v>1044</v>
      </c>
      <c r="G2814" s="10">
        <v>2012</v>
      </c>
      <c r="H2814" s="10">
        <v>562341058</v>
      </c>
      <c r="I2814" s="17">
        <v>41006</v>
      </c>
      <c r="J2814" s="18">
        <v>8070</v>
      </c>
      <c r="K2814" s="19">
        <v>47.45</v>
      </c>
      <c r="L2814" s="19">
        <v>31.79</v>
      </c>
      <c r="M2814" s="19">
        <f>Table1[[#This Row],[Unit_Selling Price]]-Table1[[#This Row],[Unit_Cost]]</f>
        <v>15.66</v>
      </c>
      <c r="N2814" s="19">
        <f>Table1[[#This Row],[Quantity]]*Table1[[#This Row],[unit_per Profit]]</f>
        <v>126376.2</v>
      </c>
    </row>
    <row r="2815" spans="1:14" x14ac:dyDescent="0.2">
      <c r="A2815" s="10" t="s">
        <v>29</v>
      </c>
      <c r="B2815" s="10" t="s">
        <v>144</v>
      </c>
      <c r="C2815" s="10" t="s">
        <v>42</v>
      </c>
      <c r="D2815" s="10" t="s">
        <v>23</v>
      </c>
      <c r="E2815" s="10" t="s">
        <v>28</v>
      </c>
      <c r="F2815" s="11" t="s">
        <v>1716</v>
      </c>
      <c r="G2815" s="10">
        <v>2014</v>
      </c>
      <c r="H2815" s="10">
        <v>539002406</v>
      </c>
      <c r="I2815" s="17" t="s">
        <v>1010</v>
      </c>
      <c r="J2815" s="18">
        <v>1645</v>
      </c>
      <c r="K2815" s="19">
        <v>109.28</v>
      </c>
      <c r="L2815" s="19">
        <v>35.840000000000003</v>
      </c>
      <c r="M2815" s="19">
        <f>Table1[[#This Row],[Unit_Selling Price]]-Table1[[#This Row],[Unit_Cost]]</f>
        <v>73.44</v>
      </c>
      <c r="N2815" s="19">
        <f>Table1[[#This Row],[Quantity]]*Table1[[#This Row],[unit_per Profit]]</f>
        <v>120808.8</v>
      </c>
    </row>
    <row r="2816" spans="1:14" x14ac:dyDescent="0.2">
      <c r="A2816" s="10" t="s">
        <v>32</v>
      </c>
      <c r="B2816" s="10" t="s">
        <v>189</v>
      </c>
      <c r="C2816" s="10" t="s">
        <v>65</v>
      </c>
      <c r="D2816" s="10" t="s">
        <v>23</v>
      </c>
      <c r="E2816" s="10" t="s">
        <v>35</v>
      </c>
      <c r="F2816" s="11" t="s">
        <v>514</v>
      </c>
      <c r="G2816" s="10">
        <v>2014</v>
      </c>
      <c r="H2816" s="10">
        <v>262937009</v>
      </c>
      <c r="I2816" s="17">
        <v>41676</v>
      </c>
      <c r="J2816" s="18">
        <v>7759</v>
      </c>
      <c r="K2816" s="19">
        <v>9.33</v>
      </c>
      <c r="L2816" s="19">
        <v>6.92</v>
      </c>
      <c r="M2816" s="19">
        <f>Table1[[#This Row],[Unit_Selling Price]]-Table1[[#This Row],[Unit_Cost]]</f>
        <v>2.41</v>
      </c>
      <c r="N2816" s="19">
        <f>Table1[[#This Row],[Quantity]]*Table1[[#This Row],[unit_per Profit]]</f>
        <v>18699.189999999999</v>
      </c>
    </row>
    <row r="2817" spans="1:14" x14ac:dyDescent="0.2">
      <c r="A2817" s="10" t="s">
        <v>29</v>
      </c>
      <c r="B2817" s="10" t="s">
        <v>112</v>
      </c>
      <c r="C2817" s="10" t="s">
        <v>49</v>
      </c>
      <c r="D2817" s="10" t="s">
        <v>23</v>
      </c>
      <c r="E2817" s="10" t="s">
        <v>24</v>
      </c>
      <c r="F2817" s="11" t="s">
        <v>1717</v>
      </c>
      <c r="G2817" s="10">
        <v>2015</v>
      </c>
      <c r="H2817" s="10">
        <v>659193694</v>
      </c>
      <c r="I2817" s="17">
        <v>42314</v>
      </c>
      <c r="J2817" s="18">
        <v>8918</v>
      </c>
      <c r="K2817" s="19">
        <v>651.21</v>
      </c>
      <c r="L2817" s="19">
        <v>524.96</v>
      </c>
      <c r="M2817" s="19">
        <f>Table1[[#This Row],[Unit_Selling Price]]-Table1[[#This Row],[Unit_Cost]]</f>
        <v>126.25</v>
      </c>
      <c r="N2817" s="19">
        <f>Table1[[#This Row],[Quantity]]*Table1[[#This Row],[unit_per Profit]]</f>
        <v>1125897.5</v>
      </c>
    </row>
    <row r="2818" spans="1:14" x14ac:dyDescent="0.2">
      <c r="A2818" s="10" t="s">
        <v>37</v>
      </c>
      <c r="B2818" s="10" t="s">
        <v>63</v>
      </c>
      <c r="C2818" s="10" t="s">
        <v>22</v>
      </c>
      <c r="D2818" s="10" t="s">
        <v>23</v>
      </c>
      <c r="E2818" s="10" t="s">
        <v>35</v>
      </c>
      <c r="F2818" s="11">
        <v>42125</v>
      </c>
      <c r="G2818" s="10">
        <v>2015</v>
      </c>
      <c r="H2818" s="10">
        <v>473133790</v>
      </c>
      <c r="I2818" s="17" t="s">
        <v>1652</v>
      </c>
      <c r="J2818" s="18">
        <v>9657</v>
      </c>
      <c r="K2818" s="19">
        <v>255.28</v>
      </c>
      <c r="L2818" s="19">
        <v>159.41999999999999</v>
      </c>
      <c r="M2818" s="19">
        <f>Table1[[#This Row],[Unit_Selling Price]]-Table1[[#This Row],[Unit_Cost]]</f>
        <v>95.86</v>
      </c>
      <c r="N2818" s="19">
        <f>Table1[[#This Row],[Quantity]]*Table1[[#This Row],[unit_per Profit]]</f>
        <v>925720.02</v>
      </c>
    </row>
    <row r="2819" spans="1:14" x14ac:dyDescent="0.2">
      <c r="A2819" s="10" t="s">
        <v>29</v>
      </c>
      <c r="B2819" s="10" t="s">
        <v>197</v>
      </c>
      <c r="C2819" s="10" t="s">
        <v>31</v>
      </c>
      <c r="D2819" s="10" t="s">
        <v>23</v>
      </c>
      <c r="E2819" s="10" t="s">
        <v>43</v>
      </c>
      <c r="F2819" s="11">
        <v>42311</v>
      </c>
      <c r="G2819" s="10">
        <v>2015</v>
      </c>
      <c r="H2819" s="10">
        <v>320431125</v>
      </c>
      <c r="I2819" s="17" t="s">
        <v>922</v>
      </c>
      <c r="J2819" s="18">
        <v>1545</v>
      </c>
      <c r="K2819" s="19">
        <v>47.45</v>
      </c>
      <c r="L2819" s="19">
        <v>31.79</v>
      </c>
      <c r="M2819" s="19">
        <f>Table1[[#This Row],[Unit_Selling Price]]-Table1[[#This Row],[Unit_Cost]]</f>
        <v>15.66</v>
      </c>
      <c r="N2819" s="19">
        <f>Table1[[#This Row],[Quantity]]*Table1[[#This Row],[unit_per Profit]]</f>
        <v>24194.7</v>
      </c>
    </row>
    <row r="2820" spans="1:14" x14ac:dyDescent="0.2">
      <c r="A2820" s="10" t="s">
        <v>46</v>
      </c>
      <c r="B2820" s="10" t="s">
        <v>143</v>
      </c>
      <c r="C2820" s="10" t="s">
        <v>42</v>
      </c>
      <c r="D2820" s="10" t="s">
        <v>23</v>
      </c>
      <c r="E2820" s="10" t="s">
        <v>24</v>
      </c>
      <c r="F2820" s="11">
        <v>40550</v>
      </c>
      <c r="G2820" s="10">
        <v>2011</v>
      </c>
      <c r="H2820" s="10">
        <v>437072026</v>
      </c>
      <c r="I2820" s="17" t="s">
        <v>832</v>
      </c>
      <c r="J2820" s="18">
        <v>8180</v>
      </c>
      <c r="K2820" s="19">
        <v>109.28</v>
      </c>
      <c r="L2820" s="19">
        <v>35.840000000000003</v>
      </c>
      <c r="M2820" s="19">
        <f>Table1[[#This Row],[Unit_Selling Price]]-Table1[[#This Row],[Unit_Cost]]</f>
        <v>73.44</v>
      </c>
      <c r="N2820" s="19">
        <f>Table1[[#This Row],[Quantity]]*Table1[[#This Row],[unit_per Profit]]</f>
        <v>600739.19999999995</v>
      </c>
    </row>
    <row r="2821" spans="1:14" x14ac:dyDescent="0.2">
      <c r="A2821" s="10" t="s">
        <v>29</v>
      </c>
      <c r="B2821" s="10" t="s">
        <v>122</v>
      </c>
      <c r="C2821" s="10" t="s">
        <v>77</v>
      </c>
      <c r="D2821" s="10" t="s">
        <v>27</v>
      </c>
      <c r="E2821" s="10" t="s">
        <v>35</v>
      </c>
      <c r="F2821" s="11" t="s">
        <v>1598</v>
      </c>
      <c r="G2821" s="10">
        <v>2011</v>
      </c>
      <c r="H2821" s="10">
        <v>229355323</v>
      </c>
      <c r="I2821" s="17">
        <v>40828</v>
      </c>
      <c r="J2821" s="18">
        <v>192</v>
      </c>
      <c r="K2821" s="19">
        <v>154.06</v>
      </c>
      <c r="L2821" s="19">
        <v>90.93</v>
      </c>
      <c r="M2821" s="19">
        <f>Table1[[#This Row],[Unit_Selling Price]]-Table1[[#This Row],[Unit_Cost]]</f>
        <v>63.13</v>
      </c>
      <c r="N2821" s="19">
        <f>Table1[[#This Row],[Quantity]]*Table1[[#This Row],[unit_per Profit]]</f>
        <v>12120.96</v>
      </c>
    </row>
    <row r="2822" spans="1:14" x14ac:dyDescent="0.2">
      <c r="A2822" s="10" t="s">
        <v>32</v>
      </c>
      <c r="B2822" s="10" t="s">
        <v>152</v>
      </c>
      <c r="C2822" s="10" t="s">
        <v>22</v>
      </c>
      <c r="D2822" s="10" t="s">
        <v>27</v>
      </c>
      <c r="E2822" s="10" t="s">
        <v>28</v>
      </c>
      <c r="F2822" s="11" t="s">
        <v>1718</v>
      </c>
      <c r="G2822" s="10">
        <v>2010</v>
      </c>
      <c r="H2822" s="10">
        <v>523892343</v>
      </c>
      <c r="I2822" s="17" t="s">
        <v>1719</v>
      </c>
      <c r="J2822" s="18">
        <v>241</v>
      </c>
      <c r="K2822" s="19">
        <v>255.28</v>
      </c>
      <c r="L2822" s="19">
        <v>159.41999999999999</v>
      </c>
      <c r="M2822" s="19">
        <f>Table1[[#This Row],[Unit_Selling Price]]-Table1[[#This Row],[Unit_Cost]]</f>
        <v>95.86</v>
      </c>
      <c r="N2822" s="19">
        <f>Table1[[#This Row],[Quantity]]*Table1[[#This Row],[unit_per Profit]]</f>
        <v>23102.26</v>
      </c>
    </row>
    <row r="2823" spans="1:14" x14ac:dyDescent="0.2">
      <c r="A2823" s="10" t="s">
        <v>46</v>
      </c>
      <c r="B2823" s="10" t="s">
        <v>195</v>
      </c>
      <c r="C2823" s="10" t="s">
        <v>49</v>
      </c>
      <c r="D2823" s="10" t="s">
        <v>27</v>
      </c>
      <c r="E2823" s="10" t="s">
        <v>43</v>
      </c>
      <c r="F2823" s="11" t="s">
        <v>1720</v>
      </c>
      <c r="G2823" s="10">
        <v>2013</v>
      </c>
      <c r="H2823" s="10">
        <v>417606914</v>
      </c>
      <c r="I2823" s="17" t="s">
        <v>1337</v>
      </c>
      <c r="J2823" s="18">
        <v>8021</v>
      </c>
      <c r="K2823" s="19">
        <v>651.21</v>
      </c>
      <c r="L2823" s="19">
        <v>524.96</v>
      </c>
      <c r="M2823" s="19">
        <f>Table1[[#This Row],[Unit_Selling Price]]-Table1[[#This Row],[Unit_Cost]]</f>
        <v>126.25</v>
      </c>
      <c r="N2823" s="19">
        <f>Table1[[#This Row],[Quantity]]*Table1[[#This Row],[unit_per Profit]]</f>
        <v>1012651.25</v>
      </c>
    </row>
    <row r="2824" spans="1:14" x14ac:dyDescent="0.2">
      <c r="A2824" s="10" t="s">
        <v>40</v>
      </c>
      <c r="B2824" s="10" t="s">
        <v>221</v>
      </c>
      <c r="C2824" s="10" t="s">
        <v>26</v>
      </c>
      <c r="D2824" s="10" t="s">
        <v>23</v>
      </c>
      <c r="E2824" s="10" t="s">
        <v>43</v>
      </c>
      <c r="F2824" s="11">
        <v>40973</v>
      </c>
      <c r="G2824" s="10">
        <v>2012</v>
      </c>
      <c r="H2824" s="10">
        <v>427735364</v>
      </c>
      <c r="I2824" s="17" t="s">
        <v>638</v>
      </c>
      <c r="J2824" s="18">
        <v>5254</v>
      </c>
      <c r="K2824" s="19">
        <v>152.58000000000001</v>
      </c>
      <c r="L2824" s="19">
        <v>97.44</v>
      </c>
      <c r="M2824" s="19">
        <f>Table1[[#This Row],[Unit_Selling Price]]-Table1[[#This Row],[Unit_Cost]]</f>
        <v>55.14</v>
      </c>
      <c r="N2824" s="19">
        <f>Table1[[#This Row],[Quantity]]*Table1[[#This Row],[unit_per Profit]]</f>
        <v>289705.56</v>
      </c>
    </row>
    <row r="2825" spans="1:14" x14ac:dyDescent="0.2">
      <c r="A2825" s="10" t="s">
        <v>278</v>
      </c>
      <c r="B2825" s="10" t="s">
        <v>68</v>
      </c>
      <c r="C2825" s="10" t="s">
        <v>42</v>
      </c>
      <c r="D2825" s="10" t="s">
        <v>27</v>
      </c>
      <c r="E2825" s="10" t="s">
        <v>35</v>
      </c>
      <c r="F2825" s="11">
        <v>41010</v>
      </c>
      <c r="G2825" s="10">
        <v>2012</v>
      </c>
      <c r="H2825" s="10">
        <v>241826522</v>
      </c>
      <c r="I2825" s="17">
        <v>41071</v>
      </c>
      <c r="J2825" s="18">
        <v>697</v>
      </c>
      <c r="K2825" s="19">
        <v>109.28</v>
      </c>
      <c r="L2825" s="19">
        <v>35.840000000000003</v>
      </c>
      <c r="M2825" s="19">
        <f>Table1[[#This Row],[Unit_Selling Price]]-Table1[[#This Row],[Unit_Cost]]</f>
        <v>73.44</v>
      </c>
      <c r="N2825" s="19">
        <f>Table1[[#This Row],[Quantity]]*Table1[[#This Row],[unit_per Profit]]</f>
        <v>51187.68</v>
      </c>
    </row>
    <row r="2826" spans="1:14" x14ac:dyDescent="0.2">
      <c r="A2826" s="10" t="s">
        <v>278</v>
      </c>
      <c r="B2826" s="10" t="s">
        <v>191</v>
      </c>
      <c r="C2826" s="10" t="s">
        <v>51</v>
      </c>
      <c r="D2826" s="10" t="s">
        <v>27</v>
      </c>
      <c r="E2826" s="10" t="s">
        <v>43</v>
      </c>
      <c r="F2826" s="11" t="s">
        <v>608</v>
      </c>
      <c r="G2826" s="10">
        <v>2012</v>
      </c>
      <c r="H2826" s="10">
        <v>967741715</v>
      </c>
      <c r="I2826" s="17">
        <v>41010</v>
      </c>
      <c r="J2826" s="18">
        <v>5134</v>
      </c>
      <c r="K2826" s="19">
        <v>437.2</v>
      </c>
      <c r="L2826" s="19">
        <v>263.33</v>
      </c>
      <c r="M2826" s="19">
        <f>Table1[[#This Row],[Unit_Selling Price]]-Table1[[#This Row],[Unit_Cost]]</f>
        <v>173.87</v>
      </c>
      <c r="N2826" s="19">
        <f>Table1[[#This Row],[Quantity]]*Table1[[#This Row],[unit_per Profit]]</f>
        <v>892648.58</v>
      </c>
    </row>
    <row r="2827" spans="1:14" x14ac:dyDescent="0.2">
      <c r="A2827" s="10" t="s">
        <v>37</v>
      </c>
      <c r="B2827" s="10" t="s">
        <v>67</v>
      </c>
      <c r="C2827" s="10" t="s">
        <v>39</v>
      </c>
      <c r="D2827" s="10" t="s">
        <v>27</v>
      </c>
      <c r="E2827" s="10" t="s">
        <v>28</v>
      </c>
      <c r="F2827" s="11" t="s">
        <v>634</v>
      </c>
      <c r="G2827" s="10">
        <v>2014</v>
      </c>
      <c r="H2827" s="10">
        <v>183654773</v>
      </c>
      <c r="I2827" s="17">
        <v>42340</v>
      </c>
      <c r="J2827" s="18">
        <v>6383</v>
      </c>
      <c r="K2827" s="19">
        <v>81.73</v>
      </c>
      <c r="L2827" s="19">
        <v>56.67</v>
      </c>
      <c r="M2827" s="19">
        <f>Table1[[#This Row],[Unit_Selling Price]]-Table1[[#This Row],[Unit_Cost]]</f>
        <v>25.06</v>
      </c>
      <c r="N2827" s="19">
        <f>Table1[[#This Row],[Quantity]]*Table1[[#This Row],[unit_per Profit]]</f>
        <v>159957.98000000001</v>
      </c>
    </row>
    <row r="2828" spans="1:14" x14ac:dyDescent="0.2">
      <c r="A2828" s="10" t="s">
        <v>46</v>
      </c>
      <c r="B2828" s="10" t="s">
        <v>83</v>
      </c>
      <c r="C2828" s="10" t="s">
        <v>42</v>
      </c>
      <c r="D2828" s="10" t="s">
        <v>23</v>
      </c>
      <c r="E2828" s="10" t="s">
        <v>24</v>
      </c>
      <c r="F2828" s="11" t="s">
        <v>1079</v>
      </c>
      <c r="G2828" s="10">
        <v>2016</v>
      </c>
      <c r="H2828" s="10">
        <v>488052022</v>
      </c>
      <c r="I2828" s="17" t="s">
        <v>1079</v>
      </c>
      <c r="J2828" s="18">
        <v>4294</v>
      </c>
      <c r="K2828" s="19">
        <v>109.28</v>
      </c>
      <c r="L2828" s="19">
        <v>35.840000000000003</v>
      </c>
      <c r="M2828" s="19">
        <f>Table1[[#This Row],[Unit_Selling Price]]-Table1[[#This Row],[Unit_Cost]]</f>
        <v>73.44</v>
      </c>
      <c r="N2828" s="19">
        <f>Table1[[#This Row],[Quantity]]*Table1[[#This Row],[unit_per Profit]]</f>
        <v>315351.36</v>
      </c>
    </row>
    <row r="2829" spans="1:14" x14ac:dyDescent="0.2">
      <c r="A2829" s="10" t="s">
        <v>29</v>
      </c>
      <c r="B2829" s="10" t="s">
        <v>184</v>
      </c>
      <c r="C2829" s="10" t="s">
        <v>31</v>
      </c>
      <c r="D2829" s="10" t="s">
        <v>27</v>
      </c>
      <c r="E2829" s="10" t="s">
        <v>35</v>
      </c>
      <c r="F2829" s="11">
        <v>42862</v>
      </c>
      <c r="G2829" s="10">
        <v>2017</v>
      </c>
      <c r="H2829" s="10">
        <v>949732291</v>
      </c>
      <c r="I2829" s="17" t="s">
        <v>563</v>
      </c>
      <c r="J2829" s="18">
        <v>5745</v>
      </c>
      <c r="K2829" s="19">
        <v>47.45</v>
      </c>
      <c r="L2829" s="19">
        <v>31.79</v>
      </c>
      <c r="M2829" s="19">
        <f>Table1[[#This Row],[Unit_Selling Price]]-Table1[[#This Row],[Unit_Cost]]</f>
        <v>15.66</v>
      </c>
      <c r="N2829" s="19">
        <f>Table1[[#This Row],[Quantity]]*Table1[[#This Row],[unit_per Profit]]</f>
        <v>89966.7</v>
      </c>
    </row>
    <row r="2830" spans="1:14" x14ac:dyDescent="0.2">
      <c r="A2830" s="10" t="s">
        <v>40</v>
      </c>
      <c r="B2830" s="10" t="s">
        <v>90</v>
      </c>
      <c r="C2830" s="10" t="s">
        <v>26</v>
      </c>
      <c r="D2830" s="10" t="s">
        <v>23</v>
      </c>
      <c r="E2830" s="10" t="s">
        <v>28</v>
      </c>
      <c r="F2830" s="11" t="s">
        <v>601</v>
      </c>
      <c r="G2830" s="10">
        <v>2013</v>
      </c>
      <c r="H2830" s="10">
        <v>257806909</v>
      </c>
      <c r="I2830" s="17" t="s">
        <v>381</v>
      </c>
      <c r="J2830" s="18">
        <v>9648</v>
      </c>
      <c r="K2830" s="19">
        <v>152.58000000000001</v>
      </c>
      <c r="L2830" s="19">
        <v>97.44</v>
      </c>
      <c r="M2830" s="19">
        <f>Table1[[#This Row],[Unit_Selling Price]]-Table1[[#This Row],[Unit_Cost]]</f>
        <v>55.14</v>
      </c>
      <c r="N2830" s="19">
        <f>Table1[[#This Row],[Quantity]]*Table1[[#This Row],[unit_per Profit]]</f>
        <v>531990.72</v>
      </c>
    </row>
    <row r="2831" spans="1:14" x14ac:dyDescent="0.2">
      <c r="A2831" s="10" t="s">
        <v>32</v>
      </c>
      <c r="B2831" s="10" t="s">
        <v>96</v>
      </c>
      <c r="C2831" s="10" t="s">
        <v>56</v>
      </c>
      <c r="D2831" s="10" t="s">
        <v>23</v>
      </c>
      <c r="E2831" s="10" t="s">
        <v>35</v>
      </c>
      <c r="F2831" s="11" t="s">
        <v>768</v>
      </c>
      <c r="G2831" s="10">
        <v>2012</v>
      </c>
      <c r="H2831" s="10">
        <v>771699702</v>
      </c>
      <c r="I2831" s="17" t="s">
        <v>844</v>
      </c>
      <c r="J2831" s="18">
        <v>1946</v>
      </c>
      <c r="K2831" s="19">
        <v>421.89</v>
      </c>
      <c r="L2831" s="19">
        <v>364.69</v>
      </c>
      <c r="M2831" s="19">
        <f>Table1[[#This Row],[Unit_Selling Price]]-Table1[[#This Row],[Unit_Cost]]</f>
        <v>57.2</v>
      </c>
      <c r="N2831" s="19">
        <f>Table1[[#This Row],[Quantity]]*Table1[[#This Row],[unit_per Profit]]</f>
        <v>111311.2</v>
      </c>
    </row>
    <row r="2832" spans="1:14" x14ac:dyDescent="0.2">
      <c r="A2832" s="10" t="s">
        <v>29</v>
      </c>
      <c r="B2832" s="10" t="s">
        <v>89</v>
      </c>
      <c r="C2832" s="10" t="s">
        <v>85</v>
      </c>
      <c r="D2832" s="10" t="s">
        <v>23</v>
      </c>
      <c r="E2832" s="10" t="s">
        <v>28</v>
      </c>
      <c r="F2832" s="11">
        <v>41981</v>
      </c>
      <c r="G2832" s="10">
        <v>2014</v>
      </c>
      <c r="H2832" s="10">
        <v>871147000</v>
      </c>
      <c r="I2832" s="17" t="s">
        <v>1570</v>
      </c>
      <c r="J2832" s="18">
        <v>611</v>
      </c>
      <c r="K2832" s="19">
        <v>668.27</v>
      </c>
      <c r="L2832" s="19">
        <v>502.54</v>
      </c>
      <c r="M2832" s="19">
        <f>Table1[[#This Row],[Unit_Selling Price]]-Table1[[#This Row],[Unit_Cost]]</f>
        <v>165.73</v>
      </c>
      <c r="N2832" s="19">
        <f>Table1[[#This Row],[Quantity]]*Table1[[#This Row],[unit_per Profit]]</f>
        <v>101261.03</v>
      </c>
    </row>
    <row r="2833" spans="1:14" x14ac:dyDescent="0.2">
      <c r="A2833" s="10" t="s">
        <v>29</v>
      </c>
      <c r="B2833" s="10" t="s">
        <v>130</v>
      </c>
      <c r="C2833" s="10" t="s">
        <v>22</v>
      </c>
      <c r="D2833" s="10" t="s">
        <v>23</v>
      </c>
      <c r="E2833" s="10" t="s">
        <v>24</v>
      </c>
      <c r="F2833" s="11" t="s">
        <v>306</v>
      </c>
      <c r="G2833" s="10">
        <v>2010</v>
      </c>
      <c r="H2833" s="10">
        <v>806197631</v>
      </c>
      <c r="I2833" s="17" t="s">
        <v>1279</v>
      </c>
      <c r="J2833" s="18">
        <v>649</v>
      </c>
      <c r="K2833" s="19">
        <v>255.28</v>
      </c>
      <c r="L2833" s="19">
        <v>159.41999999999999</v>
      </c>
      <c r="M2833" s="19">
        <f>Table1[[#This Row],[Unit_Selling Price]]-Table1[[#This Row],[Unit_Cost]]</f>
        <v>95.86</v>
      </c>
      <c r="N2833" s="19">
        <f>Table1[[#This Row],[Quantity]]*Table1[[#This Row],[unit_per Profit]]</f>
        <v>62213.14</v>
      </c>
    </row>
    <row r="2834" spans="1:14" x14ac:dyDescent="0.2">
      <c r="A2834" s="10" t="s">
        <v>278</v>
      </c>
      <c r="B2834" s="10" t="s">
        <v>68</v>
      </c>
      <c r="C2834" s="10" t="s">
        <v>34</v>
      </c>
      <c r="D2834" s="10" t="s">
        <v>23</v>
      </c>
      <c r="E2834" s="10" t="s">
        <v>35</v>
      </c>
      <c r="F2834" s="11" t="s">
        <v>305</v>
      </c>
      <c r="G2834" s="10">
        <v>2013</v>
      </c>
      <c r="H2834" s="10">
        <v>447212922</v>
      </c>
      <c r="I2834" s="17" t="s">
        <v>393</v>
      </c>
      <c r="J2834" s="18">
        <v>9097</v>
      </c>
      <c r="K2834" s="19">
        <v>205.7</v>
      </c>
      <c r="L2834" s="19">
        <v>117.11</v>
      </c>
      <c r="M2834" s="19">
        <f>Table1[[#This Row],[Unit_Selling Price]]-Table1[[#This Row],[Unit_Cost]]</f>
        <v>88.59</v>
      </c>
      <c r="N2834" s="19">
        <f>Table1[[#This Row],[Quantity]]*Table1[[#This Row],[unit_per Profit]]</f>
        <v>805903.23</v>
      </c>
    </row>
    <row r="2835" spans="1:14" x14ac:dyDescent="0.2">
      <c r="A2835" s="10" t="s">
        <v>278</v>
      </c>
      <c r="B2835" s="10" t="s">
        <v>53</v>
      </c>
      <c r="C2835" s="10" t="s">
        <v>39</v>
      </c>
      <c r="D2835" s="10" t="s">
        <v>27</v>
      </c>
      <c r="E2835" s="10" t="s">
        <v>24</v>
      </c>
      <c r="F2835" s="11" t="s">
        <v>639</v>
      </c>
      <c r="G2835" s="10">
        <v>2013</v>
      </c>
      <c r="H2835" s="10">
        <v>634866702</v>
      </c>
      <c r="I2835" s="17" t="s">
        <v>709</v>
      </c>
      <c r="J2835" s="18">
        <v>20</v>
      </c>
      <c r="K2835" s="19">
        <v>81.73</v>
      </c>
      <c r="L2835" s="19">
        <v>56.67</v>
      </c>
      <c r="M2835" s="19">
        <f>Table1[[#This Row],[Unit_Selling Price]]-Table1[[#This Row],[Unit_Cost]]</f>
        <v>25.06</v>
      </c>
      <c r="N2835" s="19">
        <f>Table1[[#This Row],[Quantity]]*Table1[[#This Row],[unit_per Profit]]</f>
        <v>501.2</v>
      </c>
    </row>
    <row r="2836" spans="1:14" x14ac:dyDescent="0.2">
      <c r="A2836" s="10" t="s">
        <v>46</v>
      </c>
      <c r="B2836" s="10" t="s">
        <v>162</v>
      </c>
      <c r="C2836" s="10" t="s">
        <v>42</v>
      </c>
      <c r="D2836" s="10" t="s">
        <v>23</v>
      </c>
      <c r="E2836" s="10" t="s">
        <v>28</v>
      </c>
      <c r="F2836" s="11" t="s">
        <v>602</v>
      </c>
      <c r="G2836" s="10">
        <v>2014</v>
      </c>
      <c r="H2836" s="10">
        <v>930145299</v>
      </c>
      <c r="I2836" s="17" t="s">
        <v>1159</v>
      </c>
      <c r="J2836" s="18">
        <v>9519</v>
      </c>
      <c r="K2836" s="19">
        <v>109.28</v>
      </c>
      <c r="L2836" s="19">
        <v>35.840000000000003</v>
      </c>
      <c r="M2836" s="19">
        <f>Table1[[#This Row],[Unit_Selling Price]]-Table1[[#This Row],[Unit_Cost]]</f>
        <v>73.44</v>
      </c>
      <c r="N2836" s="19">
        <f>Table1[[#This Row],[Quantity]]*Table1[[#This Row],[unit_per Profit]]</f>
        <v>699075.36</v>
      </c>
    </row>
    <row r="2837" spans="1:14" x14ac:dyDescent="0.2">
      <c r="A2837" s="10" t="s">
        <v>46</v>
      </c>
      <c r="B2837" s="10" t="s">
        <v>92</v>
      </c>
      <c r="C2837" s="10" t="s">
        <v>65</v>
      </c>
      <c r="D2837" s="10" t="s">
        <v>27</v>
      </c>
      <c r="E2837" s="10" t="s">
        <v>24</v>
      </c>
      <c r="F2837" s="11" t="s">
        <v>1406</v>
      </c>
      <c r="G2837" s="10">
        <v>2012</v>
      </c>
      <c r="H2837" s="10">
        <v>964347541</v>
      </c>
      <c r="I2837" s="17" t="s">
        <v>374</v>
      </c>
      <c r="J2837" s="18">
        <v>722</v>
      </c>
      <c r="K2837" s="19">
        <v>9.33</v>
      </c>
      <c r="L2837" s="19">
        <v>6.92</v>
      </c>
      <c r="M2837" s="19">
        <f>Table1[[#This Row],[Unit_Selling Price]]-Table1[[#This Row],[Unit_Cost]]</f>
        <v>2.41</v>
      </c>
      <c r="N2837" s="19">
        <f>Table1[[#This Row],[Quantity]]*Table1[[#This Row],[unit_per Profit]]</f>
        <v>1740.02</v>
      </c>
    </row>
    <row r="2838" spans="1:14" x14ac:dyDescent="0.2">
      <c r="A2838" s="10" t="s">
        <v>40</v>
      </c>
      <c r="B2838" s="10" t="s">
        <v>74</v>
      </c>
      <c r="C2838" s="10" t="s">
        <v>51</v>
      </c>
      <c r="D2838" s="10" t="s">
        <v>27</v>
      </c>
      <c r="E2838" s="10" t="s">
        <v>43</v>
      </c>
      <c r="F2838" s="11">
        <v>40422</v>
      </c>
      <c r="G2838" s="10">
        <v>2010</v>
      </c>
      <c r="H2838" s="10">
        <v>889084756</v>
      </c>
      <c r="I2838" s="17">
        <v>40392</v>
      </c>
      <c r="J2838" s="18">
        <v>8792</v>
      </c>
      <c r="K2838" s="19">
        <v>437.2</v>
      </c>
      <c r="L2838" s="19">
        <v>263.33</v>
      </c>
      <c r="M2838" s="19">
        <f>Table1[[#This Row],[Unit_Selling Price]]-Table1[[#This Row],[Unit_Cost]]</f>
        <v>173.87</v>
      </c>
      <c r="N2838" s="19">
        <f>Table1[[#This Row],[Quantity]]*Table1[[#This Row],[unit_per Profit]]</f>
        <v>1528665.04</v>
      </c>
    </row>
    <row r="2839" spans="1:14" x14ac:dyDescent="0.2">
      <c r="A2839" s="10" t="s">
        <v>29</v>
      </c>
      <c r="B2839" s="10" t="s">
        <v>161</v>
      </c>
      <c r="C2839" s="10" t="s">
        <v>31</v>
      </c>
      <c r="D2839" s="10" t="s">
        <v>27</v>
      </c>
      <c r="E2839" s="10" t="s">
        <v>43</v>
      </c>
      <c r="F2839" s="11">
        <v>42131</v>
      </c>
      <c r="G2839" s="10">
        <v>2015</v>
      </c>
      <c r="H2839" s="10">
        <v>926280772</v>
      </c>
      <c r="I2839" s="17" t="s">
        <v>776</v>
      </c>
      <c r="J2839" s="18">
        <v>5919</v>
      </c>
      <c r="K2839" s="19">
        <v>47.45</v>
      </c>
      <c r="L2839" s="19">
        <v>31.79</v>
      </c>
      <c r="M2839" s="19">
        <f>Table1[[#This Row],[Unit_Selling Price]]-Table1[[#This Row],[Unit_Cost]]</f>
        <v>15.66</v>
      </c>
      <c r="N2839" s="19">
        <f>Table1[[#This Row],[Quantity]]*Table1[[#This Row],[unit_per Profit]]</f>
        <v>92691.54</v>
      </c>
    </row>
    <row r="2840" spans="1:14" x14ac:dyDescent="0.2">
      <c r="A2840" s="10" t="s">
        <v>32</v>
      </c>
      <c r="B2840" s="10" t="s">
        <v>127</v>
      </c>
      <c r="C2840" s="10" t="s">
        <v>49</v>
      </c>
      <c r="D2840" s="10" t="s">
        <v>23</v>
      </c>
      <c r="E2840" s="10" t="s">
        <v>43</v>
      </c>
      <c r="F2840" s="11" t="s">
        <v>875</v>
      </c>
      <c r="G2840" s="10">
        <v>2015</v>
      </c>
      <c r="H2840" s="10">
        <v>918171918</v>
      </c>
      <c r="I2840" s="17">
        <v>42255</v>
      </c>
      <c r="J2840" s="18">
        <v>6329</v>
      </c>
      <c r="K2840" s="19">
        <v>651.21</v>
      </c>
      <c r="L2840" s="19">
        <v>524.96</v>
      </c>
      <c r="M2840" s="19">
        <f>Table1[[#This Row],[Unit_Selling Price]]-Table1[[#This Row],[Unit_Cost]]</f>
        <v>126.25</v>
      </c>
      <c r="N2840" s="19">
        <f>Table1[[#This Row],[Quantity]]*Table1[[#This Row],[unit_per Profit]]</f>
        <v>799036.25</v>
      </c>
    </row>
    <row r="2841" spans="1:14" x14ac:dyDescent="0.2">
      <c r="A2841" s="10" t="s">
        <v>40</v>
      </c>
      <c r="B2841" s="10" t="s">
        <v>201</v>
      </c>
      <c r="C2841" s="10" t="s">
        <v>31</v>
      </c>
      <c r="D2841" s="10" t="s">
        <v>23</v>
      </c>
      <c r="E2841" s="10" t="s">
        <v>43</v>
      </c>
      <c r="F2841" s="11" t="s">
        <v>1451</v>
      </c>
      <c r="G2841" s="10">
        <v>2016</v>
      </c>
      <c r="H2841" s="10">
        <v>777307021</v>
      </c>
      <c r="I2841" s="17">
        <v>42497</v>
      </c>
      <c r="J2841" s="18">
        <v>1276</v>
      </c>
      <c r="K2841" s="19">
        <v>47.45</v>
      </c>
      <c r="L2841" s="19">
        <v>31.79</v>
      </c>
      <c r="M2841" s="19">
        <f>Table1[[#This Row],[Unit_Selling Price]]-Table1[[#This Row],[Unit_Cost]]</f>
        <v>15.66</v>
      </c>
      <c r="N2841" s="19">
        <f>Table1[[#This Row],[Quantity]]*Table1[[#This Row],[unit_per Profit]]</f>
        <v>19982.16</v>
      </c>
    </row>
    <row r="2842" spans="1:14" x14ac:dyDescent="0.2">
      <c r="A2842" s="10" t="s">
        <v>29</v>
      </c>
      <c r="B2842" s="10" t="s">
        <v>185</v>
      </c>
      <c r="C2842" s="10" t="s">
        <v>77</v>
      </c>
      <c r="D2842" s="10" t="s">
        <v>27</v>
      </c>
      <c r="E2842" s="10" t="s">
        <v>35</v>
      </c>
      <c r="F2842" s="11">
        <v>40756</v>
      </c>
      <c r="G2842" s="10">
        <v>2011</v>
      </c>
      <c r="H2842" s="10">
        <v>936547410</v>
      </c>
      <c r="I2842" s="17">
        <v>40878</v>
      </c>
      <c r="J2842" s="18">
        <v>4046</v>
      </c>
      <c r="K2842" s="19">
        <v>154.06</v>
      </c>
      <c r="L2842" s="19">
        <v>90.93</v>
      </c>
      <c r="M2842" s="19">
        <f>Table1[[#This Row],[Unit_Selling Price]]-Table1[[#This Row],[Unit_Cost]]</f>
        <v>63.13</v>
      </c>
      <c r="N2842" s="19">
        <f>Table1[[#This Row],[Quantity]]*Table1[[#This Row],[unit_per Profit]]</f>
        <v>255423.98</v>
      </c>
    </row>
    <row r="2843" spans="1:14" x14ac:dyDescent="0.2">
      <c r="A2843" s="10" t="s">
        <v>46</v>
      </c>
      <c r="B2843" s="10" t="s">
        <v>132</v>
      </c>
      <c r="C2843" s="10" t="s">
        <v>85</v>
      </c>
      <c r="D2843" s="10" t="s">
        <v>27</v>
      </c>
      <c r="E2843" s="10" t="s">
        <v>28</v>
      </c>
      <c r="F2843" s="11" t="s">
        <v>885</v>
      </c>
      <c r="G2843" s="10">
        <v>2011</v>
      </c>
      <c r="H2843" s="10">
        <v>999066913</v>
      </c>
      <c r="I2843" s="17" t="s">
        <v>1721</v>
      </c>
      <c r="J2843" s="18">
        <v>4956</v>
      </c>
      <c r="K2843" s="19">
        <v>668.27</v>
      </c>
      <c r="L2843" s="19">
        <v>502.54</v>
      </c>
      <c r="M2843" s="19">
        <f>Table1[[#This Row],[Unit_Selling Price]]-Table1[[#This Row],[Unit_Cost]]</f>
        <v>165.73</v>
      </c>
      <c r="N2843" s="19">
        <f>Table1[[#This Row],[Quantity]]*Table1[[#This Row],[unit_per Profit]]</f>
        <v>821357.88</v>
      </c>
    </row>
    <row r="2844" spans="1:14" x14ac:dyDescent="0.2">
      <c r="A2844" s="10" t="s">
        <v>59</v>
      </c>
      <c r="B2844" s="10" t="s">
        <v>225</v>
      </c>
      <c r="C2844" s="10" t="s">
        <v>85</v>
      </c>
      <c r="D2844" s="10" t="s">
        <v>23</v>
      </c>
      <c r="E2844" s="10" t="s">
        <v>28</v>
      </c>
      <c r="F2844" s="11">
        <v>42680</v>
      </c>
      <c r="G2844" s="10">
        <v>2016</v>
      </c>
      <c r="H2844" s="10">
        <v>188351857</v>
      </c>
      <c r="I2844" s="17" t="s">
        <v>1722</v>
      </c>
      <c r="J2844" s="18">
        <v>6355</v>
      </c>
      <c r="K2844" s="19">
        <v>668.27</v>
      </c>
      <c r="L2844" s="19">
        <v>502.54</v>
      </c>
      <c r="M2844" s="19">
        <f>Table1[[#This Row],[Unit_Selling Price]]-Table1[[#This Row],[Unit_Cost]]</f>
        <v>165.73</v>
      </c>
      <c r="N2844" s="19">
        <f>Table1[[#This Row],[Quantity]]*Table1[[#This Row],[unit_per Profit]]</f>
        <v>1053214.1499999999</v>
      </c>
    </row>
    <row r="2845" spans="1:14" x14ac:dyDescent="0.2">
      <c r="A2845" s="10" t="s">
        <v>29</v>
      </c>
      <c r="B2845" s="10" t="s">
        <v>125</v>
      </c>
      <c r="C2845" s="10" t="s">
        <v>51</v>
      </c>
      <c r="D2845" s="10" t="s">
        <v>23</v>
      </c>
      <c r="E2845" s="10" t="s">
        <v>43</v>
      </c>
      <c r="F2845" s="11" t="s">
        <v>918</v>
      </c>
      <c r="G2845" s="10">
        <v>2013</v>
      </c>
      <c r="H2845" s="10">
        <v>498201072</v>
      </c>
      <c r="I2845" s="17">
        <v>41466</v>
      </c>
      <c r="J2845" s="18">
        <v>7623</v>
      </c>
      <c r="K2845" s="19">
        <v>437.2</v>
      </c>
      <c r="L2845" s="19">
        <v>263.33</v>
      </c>
      <c r="M2845" s="19">
        <f>Table1[[#This Row],[Unit_Selling Price]]-Table1[[#This Row],[Unit_Cost]]</f>
        <v>173.87</v>
      </c>
      <c r="N2845" s="19">
        <f>Table1[[#This Row],[Quantity]]*Table1[[#This Row],[unit_per Profit]]</f>
        <v>1325411.01</v>
      </c>
    </row>
    <row r="2846" spans="1:14" x14ac:dyDescent="0.2">
      <c r="A2846" s="10" t="s">
        <v>29</v>
      </c>
      <c r="B2846" s="10" t="s">
        <v>130</v>
      </c>
      <c r="C2846" s="10" t="s">
        <v>26</v>
      </c>
      <c r="D2846" s="10" t="s">
        <v>27</v>
      </c>
      <c r="E2846" s="10" t="s">
        <v>43</v>
      </c>
      <c r="F2846" s="11" t="s">
        <v>285</v>
      </c>
      <c r="G2846" s="10">
        <v>2015</v>
      </c>
      <c r="H2846" s="10">
        <v>842725884</v>
      </c>
      <c r="I2846" s="17">
        <v>42316</v>
      </c>
      <c r="J2846" s="18">
        <v>171</v>
      </c>
      <c r="K2846" s="19">
        <v>152.58000000000001</v>
      </c>
      <c r="L2846" s="19">
        <v>97.44</v>
      </c>
      <c r="M2846" s="19">
        <f>Table1[[#This Row],[Unit_Selling Price]]-Table1[[#This Row],[Unit_Cost]]</f>
        <v>55.14</v>
      </c>
      <c r="N2846" s="19">
        <f>Table1[[#This Row],[Quantity]]*Table1[[#This Row],[unit_per Profit]]</f>
        <v>9428.94</v>
      </c>
    </row>
    <row r="2847" spans="1:14" x14ac:dyDescent="0.2">
      <c r="A2847" s="10" t="s">
        <v>32</v>
      </c>
      <c r="B2847" s="10" t="s">
        <v>209</v>
      </c>
      <c r="C2847" s="10" t="s">
        <v>65</v>
      </c>
      <c r="D2847" s="10" t="s">
        <v>27</v>
      </c>
      <c r="E2847" s="10" t="s">
        <v>28</v>
      </c>
      <c r="F2847" s="11">
        <v>42194</v>
      </c>
      <c r="G2847" s="10">
        <v>2015</v>
      </c>
      <c r="H2847" s="10">
        <v>206350123</v>
      </c>
      <c r="I2847" s="17" t="s">
        <v>1616</v>
      </c>
      <c r="J2847" s="18">
        <v>2442</v>
      </c>
      <c r="K2847" s="19">
        <v>9.33</v>
      </c>
      <c r="L2847" s="19">
        <v>6.92</v>
      </c>
      <c r="M2847" s="19">
        <f>Table1[[#This Row],[Unit_Selling Price]]-Table1[[#This Row],[Unit_Cost]]</f>
        <v>2.41</v>
      </c>
      <c r="N2847" s="19">
        <f>Table1[[#This Row],[Quantity]]*Table1[[#This Row],[unit_per Profit]]</f>
        <v>5885.22</v>
      </c>
    </row>
    <row r="2848" spans="1:14" x14ac:dyDescent="0.2">
      <c r="A2848" s="10" t="s">
        <v>46</v>
      </c>
      <c r="B2848" s="10" t="s">
        <v>211</v>
      </c>
      <c r="C2848" s="10" t="s">
        <v>26</v>
      </c>
      <c r="D2848" s="10" t="s">
        <v>23</v>
      </c>
      <c r="E2848" s="10" t="s">
        <v>28</v>
      </c>
      <c r="F2848" s="11" t="s">
        <v>441</v>
      </c>
      <c r="G2848" s="10">
        <v>2016</v>
      </c>
      <c r="H2848" s="10">
        <v>793810117</v>
      </c>
      <c r="I2848" s="17">
        <v>42440</v>
      </c>
      <c r="J2848" s="18">
        <v>4909</v>
      </c>
      <c r="K2848" s="19">
        <v>152.58000000000001</v>
      </c>
      <c r="L2848" s="19">
        <v>97.44</v>
      </c>
      <c r="M2848" s="19">
        <f>Table1[[#This Row],[Unit_Selling Price]]-Table1[[#This Row],[Unit_Cost]]</f>
        <v>55.14</v>
      </c>
      <c r="N2848" s="19">
        <f>Table1[[#This Row],[Quantity]]*Table1[[#This Row],[unit_per Profit]]</f>
        <v>270682.26</v>
      </c>
    </row>
    <row r="2849" spans="1:14" x14ac:dyDescent="0.2">
      <c r="A2849" s="10" t="s">
        <v>46</v>
      </c>
      <c r="B2849" s="10" t="s">
        <v>176</v>
      </c>
      <c r="C2849" s="10" t="s">
        <v>77</v>
      </c>
      <c r="D2849" s="10" t="s">
        <v>27</v>
      </c>
      <c r="E2849" s="10" t="s">
        <v>43</v>
      </c>
      <c r="F2849" s="11">
        <v>40668</v>
      </c>
      <c r="G2849" s="10">
        <v>2011</v>
      </c>
      <c r="H2849" s="10">
        <v>380154693</v>
      </c>
      <c r="I2849" s="17" t="s">
        <v>491</v>
      </c>
      <c r="J2849" s="18">
        <v>5076</v>
      </c>
      <c r="K2849" s="19">
        <v>154.06</v>
      </c>
      <c r="L2849" s="19">
        <v>90.93</v>
      </c>
      <c r="M2849" s="19">
        <f>Table1[[#This Row],[Unit_Selling Price]]-Table1[[#This Row],[Unit_Cost]]</f>
        <v>63.13</v>
      </c>
      <c r="N2849" s="19">
        <f>Table1[[#This Row],[Quantity]]*Table1[[#This Row],[unit_per Profit]]</f>
        <v>320447.88</v>
      </c>
    </row>
    <row r="2850" spans="1:14" x14ac:dyDescent="0.2">
      <c r="A2850" s="10" t="s">
        <v>37</v>
      </c>
      <c r="B2850" s="10" t="s">
        <v>151</v>
      </c>
      <c r="C2850" s="10" t="s">
        <v>42</v>
      </c>
      <c r="D2850" s="10" t="s">
        <v>27</v>
      </c>
      <c r="E2850" s="10" t="s">
        <v>24</v>
      </c>
      <c r="F2850" s="11" t="s">
        <v>476</v>
      </c>
      <c r="G2850" s="10">
        <v>2015</v>
      </c>
      <c r="H2850" s="10">
        <v>860745179</v>
      </c>
      <c r="I2850" s="17">
        <v>42283</v>
      </c>
      <c r="J2850" s="18">
        <v>2481</v>
      </c>
      <c r="K2850" s="19">
        <v>109.28</v>
      </c>
      <c r="L2850" s="19">
        <v>35.840000000000003</v>
      </c>
      <c r="M2850" s="19">
        <f>Table1[[#This Row],[Unit_Selling Price]]-Table1[[#This Row],[Unit_Cost]]</f>
        <v>73.44</v>
      </c>
      <c r="N2850" s="19">
        <f>Table1[[#This Row],[Quantity]]*Table1[[#This Row],[unit_per Profit]]</f>
        <v>182204.64</v>
      </c>
    </row>
    <row r="2851" spans="1:14" x14ac:dyDescent="0.2">
      <c r="A2851" s="10" t="s">
        <v>46</v>
      </c>
      <c r="B2851" s="10" t="s">
        <v>156</v>
      </c>
      <c r="C2851" s="10" t="s">
        <v>85</v>
      </c>
      <c r="D2851" s="10" t="s">
        <v>23</v>
      </c>
      <c r="E2851" s="10" t="s">
        <v>35</v>
      </c>
      <c r="F2851" s="11" t="s">
        <v>1723</v>
      </c>
      <c r="G2851" s="10">
        <v>2012</v>
      </c>
      <c r="H2851" s="10">
        <v>601255404</v>
      </c>
      <c r="I2851" s="17" t="s">
        <v>1148</v>
      </c>
      <c r="J2851" s="18">
        <v>3690</v>
      </c>
      <c r="K2851" s="19">
        <v>668.27</v>
      </c>
      <c r="L2851" s="19">
        <v>502.54</v>
      </c>
      <c r="M2851" s="19">
        <f>Table1[[#This Row],[Unit_Selling Price]]-Table1[[#This Row],[Unit_Cost]]</f>
        <v>165.73</v>
      </c>
      <c r="N2851" s="19">
        <f>Table1[[#This Row],[Quantity]]*Table1[[#This Row],[unit_per Profit]]</f>
        <v>611543.69999999995</v>
      </c>
    </row>
    <row r="2852" spans="1:14" x14ac:dyDescent="0.2">
      <c r="A2852" s="10" t="s">
        <v>32</v>
      </c>
      <c r="B2852" s="10" t="s">
        <v>93</v>
      </c>
      <c r="C2852" s="10" t="s">
        <v>51</v>
      </c>
      <c r="D2852" s="10" t="s">
        <v>27</v>
      </c>
      <c r="E2852" s="10" t="s">
        <v>35</v>
      </c>
      <c r="F2852" s="11" t="s">
        <v>510</v>
      </c>
      <c r="G2852" s="10">
        <v>2015</v>
      </c>
      <c r="H2852" s="10">
        <v>287671697</v>
      </c>
      <c r="I2852" s="17" t="s">
        <v>1430</v>
      </c>
      <c r="J2852" s="18">
        <v>7303</v>
      </c>
      <c r="K2852" s="19">
        <v>437.2</v>
      </c>
      <c r="L2852" s="19">
        <v>263.33</v>
      </c>
      <c r="M2852" s="19">
        <f>Table1[[#This Row],[Unit_Selling Price]]-Table1[[#This Row],[Unit_Cost]]</f>
        <v>173.87</v>
      </c>
      <c r="N2852" s="19">
        <f>Table1[[#This Row],[Quantity]]*Table1[[#This Row],[unit_per Profit]]</f>
        <v>1269772.6100000001</v>
      </c>
    </row>
    <row r="2853" spans="1:14" x14ac:dyDescent="0.2">
      <c r="A2853" s="10" t="s">
        <v>32</v>
      </c>
      <c r="B2853" s="10" t="s">
        <v>96</v>
      </c>
      <c r="C2853" s="10" t="s">
        <v>49</v>
      </c>
      <c r="D2853" s="10" t="s">
        <v>23</v>
      </c>
      <c r="E2853" s="10" t="s">
        <v>24</v>
      </c>
      <c r="F2853" s="11" t="s">
        <v>510</v>
      </c>
      <c r="G2853" s="10">
        <v>2015</v>
      </c>
      <c r="H2853" s="10">
        <v>676292884</v>
      </c>
      <c r="I2853" s="17" t="s">
        <v>371</v>
      </c>
      <c r="J2853" s="18">
        <v>8948</v>
      </c>
      <c r="K2853" s="19">
        <v>651.21</v>
      </c>
      <c r="L2853" s="19">
        <v>524.96</v>
      </c>
      <c r="M2853" s="19">
        <f>Table1[[#This Row],[Unit_Selling Price]]-Table1[[#This Row],[Unit_Cost]]</f>
        <v>126.25</v>
      </c>
      <c r="N2853" s="19">
        <f>Table1[[#This Row],[Quantity]]*Table1[[#This Row],[unit_per Profit]]</f>
        <v>1129685</v>
      </c>
    </row>
    <row r="2854" spans="1:14" x14ac:dyDescent="0.2">
      <c r="A2854" s="10" t="s">
        <v>29</v>
      </c>
      <c r="B2854" s="10" t="s">
        <v>111</v>
      </c>
      <c r="C2854" s="10" t="s">
        <v>49</v>
      </c>
      <c r="D2854" s="10" t="s">
        <v>23</v>
      </c>
      <c r="E2854" s="10" t="s">
        <v>35</v>
      </c>
      <c r="F2854" s="11">
        <v>42740</v>
      </c>
      <c r="G2854" s="10">
        <v>2017</v>
      </c>
      <c r="H2854" s="10">
        <v>343730294</v>
      </c>
      <c r="I2854" s="17" t="s">
        <v>655</v>
      </c>
      <c r="J2854" s="18">
        <v>6287</v>
      </c>
      <c r="K2854" s="19">
        <v>651.21</v>
      </c>
      <c r="L2854" s="19">
        <v>524.96</v>
      </c>
      <c r="M2854" s="19">
        <f>Table1[[#This Row],[Unit_Selling Price]]-Table1[[#This Row],[Unit_Cost]]</f>
        <v>126.25</v>
      </c>
      <c r="N2854" s="19">
        <f>Table1[[#This Row],[Quantity]]*Table1[[#This Row],[unit_per Profit]]</f>
        <v>793733.75</v>
      </c>
    </row>
    <row r="2855" spans="1:14" x14ac:dyDescent="0.2">
      <c r="A2855" s="10" t="s">
        <v>29</v>
      </c>
      <c r="B2855" s="10" t="s">
        <v>224</v>
      </c>
      <c r="C2855" s="10" t="s">
        <v>77</v>
      </c>
      <c r="D2855" s="10" t="s">
        <v>23</v>
      </c>
      <c r="E2855" s="10" t="s">
        <v>28</v>
      </c>
      <c r="F2855" s="11" t="s">
        <v>1724</v>
      </c>
      <c r="G2855" s="10">
        <v>2015</v>
      </c>
      <c r="H2855" s="10">
        <v>636907756</v>
      </c>
      <c r="I2855" s="17">
        <v>42008</v>
      </c>
      <c r="J2855" s="18">
        <v>4013</v>
      </c>
      <c r="K2855" s="19">
        <v>154.06</v>
      </c>
      <c r="L2855" s="19">
        <v>90.93</v>
      </c>
      <c r="M2855" s="19">
        <f>Table1[[#This Row],[Unit_Selling Price]]-Table1[[#This Row],[Unit_Cost]]</f>
        <v>63.13</v>
      </c>
      <c r="N2855" s="19">
        <f>Table1[[#This Row],[Quantity]]*Table1[[#This Row],[unit_per Profit]]</f>
        <v>253340.69</v>
      </c>
    </row>
    <row r="2856" spans="1:14" x14ac:dyDescent="0.2">
      <c r="A2856" s="10" t="s">
        <v>32</v>
      </c>
      <c r="B2856" s="10" t="s">
        <v>147</v>
      </c>
      <c r="C2856" s="10" t="s">
        <v>42</v>
      </c>
      <c r="D2856" s="10" t="s">
        <v>23</v>
      </c>
      <c r="E2856" s="10" t="s">
        <v>35</v>
      </c>
      <c r="F2856" s="11" t="s">
        <v>1725</v>
      </c>
      <c r="G2856" s="10">
        <v>2012</v>
      </c>
      <c r="H2856" s="10">
        <v>723061597</v>
      </c>
      <c r="I2856" s="17" t="s">
        <v>713</v>
      </c>
      <c r="J2856" s="18">
        <v>8849</v>
      </c>
      <c r="K2856" s="19">
        <v>109.28</v>
      </c>
      <c r="L2856" s="19">
        <v>35.840000000000003</v>
      </c>
      <c r="M2856" s="19">
        <f>Table1[[#This Row],[Unit_Selling Price]]-Table1[[#This Row],[Unit_Cost]]</f>
        <v>73.44</v>
      </c>
      <c r="N2856" s="19">
        <f>Table1[[#This Row],[Quantity]]*Table1[[#This Row],[unit_per Profit]]</f>
        <v>649870.56000000006</v>
      </c>
    </row>
    <row r="2857" spans="1:14" x14ac:dyDescent="0.2">
      <c r="A2857" s="10" t="s">
        <v>46</v>
      </c>
      <c r="B2857" s="10" t="s">
        <v>142</v>
      </c>
      <c r="C2857" s="10" t="s">
        <v>26</v>
      </c>
      <c r="D2857" s="10" t="s">
        <v>23</v>
      </c>
      <c r="E2857" s="10" t="s">
        <v>35</v>
      </c>
      <c r="F2857" s="11" t="s">
        <v>882</v>
      </c>
      <c r="G2857" s="10">
        <v>2011</v>
      </c>
      <c r="H2857" s="10">
        <v>739740645</v>
      </c>
      <c r="I2857" s="17">
        <v>40552</v>
      </c>
      <c r="J2857" s="18">
        <v>4551</v>
      </c>
      <c r="K2857" s="19">
        <v>152.58000000000001</v>
      </c>
      <c r="L2857" s="19">
        <v>97.44</v>
      </c>
      <c r="M2857" s="19">
        <f>Table1[[#This Row],[Unit_Selling Price]]-Table1[[#This Row],[Unit_Cost]]</f>
        <v>55.14</v>
      </c>
      <c r="N2857" s="19">
        <f>Table1[[#This Row],[Quantity]]*Table1[[#This Row],[unit_per Profit]]</f>
        <v>250942.14</v>
      </c>
    </row>
    <row r="2858" spans="1:14" x14ac:dyDescent="0.2">
      <c r="A2858" s="10" t="s">
        <v>29</v>
      </c>
      <c r="B2858" s="10" t="s">
        <v>30</v>
      </c>
      <c r="C2858" s="10" t="s">
        <v>34</v>
      </c>
      <c r="D2858" s="10" t="s">
        <v>23</v>
      </c>
      <c r="E2858" s="10" t="s">
        <v>43</v>
      </c>
      <c r="F2858" s="11" t="s">
        <v>1680</v>
      </c>
      <c r="G2858" s="10">
        <v>2013</v>
      </c>
      <c r="H2858" s="10">
        <v>444806230</v>
      </c>
      <c r="I2858" s="17">
        <v>41278</v>
      </c>
      <c r="J2858" s="18">
        <v>6903</v>
      </c>
      <c r="K2858" s="19">
        <v>205.7</v>
      </c>
      <c r="L2858" s="19">
        <v>117.11</v>
      </c>
      <c r="M2858" s="19">
        <f>Table1[[#This Row],[Unit_Selling Price]]-Table1[[#This Row],[Unit_Cost]]</f>
        <v>88.59</v>
      </c>
      <c r="N2858" s="19">
        <f>Table1[[#This Row],[Quantity]]*Table1[[#This Row],[unit_per Profit]]</f>
        <v>611536.77</v>
      </c>
    </row>
    <row r="2859" spans="1:14" x14ac:dyDescent="0.2">
      <c r="A2859" s="10" t="s">
        <v>32</v>
      </c>
      <c r="B2859" s="10" t="s">
        <v>209</v>
      </c>
      <c r="C2859" s="10" t="s">
        <v>77</v>
      </c>
      <c r="D2859" s="10" t="s">
        <v>23</v>
      </c>
      <c r="E2859" s="10" t="s">
        <v>43</v>
      </c>
      <c r="F2859" s="11" t="s">
        <v>1012</v>
      </c>
      <c r="G2859" s="10">
        <v>2016</v>
      </c>
      <c r="H2859" s="10">
        <v>566432178</v>
      </c>
      <c r="I2859" s="17">
        <v>42622</v>
      </c>
      <c r="J2859" s="18">
        <v>8724</v>
      </c>
      <c r="K2859" s="19">
        <v>154.06</v>
      </c>
      <c r="L2859" s="19">
        <v>90.93</v>
      </c>
      <c r="M2859" s="19">
        <f>Table1[[#This Row],[Unit_Selling Price]]-Table1[[#This Row],[Unit_Cost]]</f>
        <v>63.13</v>
      </c>
      <c r="N2859" s="19">
        <f>Table1[[#This Row],[Quantity]]*Table1[[#This Row],[unit_per Profit]]</f>
        <v>550746.12</v>
      </c>
    </row>
    <row r="2860" spans="1:14" x14ac:dyDescent="0.2">
      <c r="A2860" s="10" t="s">
        <v>46</v>
      </c>
      <c r="B2860" s="10" t="s">
        <v>199</v>
      </c>
      <c r="C2860" s="10" t="s">
        <v>22</v>
      </c>
      <c r="D2860" s="10" t="s">
        <v>23</v>
      </c>
      <c r="E2860" s="10" t="s">
        <v>43</v>
      </c>
      <c r="F2860" s="11" t="s">
        <v>728</v>
      </c>
      <c r="G2860" s="10">
        <v>2014</v>
      </c>
      <c r="H2860" s="10">
        <v>553104817</v>
      </c>
      <c r="I2860" s="17" t="s">
        <v>1405</v>
      </c>
      <c r="J2860" s="18">
        <v>4862</v>
      </c>
      <c r="K2860" s="19">
        <v>255.28</v>
      </c>
      <c r="L2860" s="19">
        <v>159.41999999999999</v>
      </c>
      <c r="M2860" s="19">
        <f>Table1[[#This Row],[Unit_Selling Price]]-Table1[[#This Row],[Unit_Cost]]</f>
        <v>95.86</v>
      </c>
      <c r="N2860" s="19">
        <f>Table1[[#This Row],[Quantity]]*Table1[[#This Row],[unit_per Profit]]</f>
        <v>466071.32</v>
      </c>
    </row>
    <row r="2861" spans="1:14" x14ac:dyDescent="0.2">
      <c r="A2861" s="10" t="s">
        <v>278</v>
      </c>
      <c r="B2861" s="10" t="s">
        <v>271</v>
      </c>
      <c r="C2861" s="10" t="s">
        <v>42</v>
      </c>
      <c r="D2861" s="10" t="s">
        <v>27</v>
      </c>
      <c r="E2861" s="10" t="s">
        <v>28</v>
      </c>
      <c r="F2861" s="11">
        <v>41365</v>
      </c>
      <c r="G2861" s="10">
        <v>2013</v>
      </c>
      <c r="H2861" s="10">
        <v>823622977</v>
      </c>
      <c r="I2861" s="17" t="s">
        <v>639</v>
      </c>
      <c r="J2861" s="18">
        <v>7197</v>
      </c>
      <c r="K2861" s="19">
        <v>109.28</v>
      </c>
      <c r="L2861" s="19">
        <v>35.840000000000003</v>
      </c>
      <c r="M2861" s="19">
        <f>Table1[[#This Row],[Unit_Selling Price]]-Table1[[#This Row],[Unit_Cost]]</f>
        <v>73.44</v>
      </c>
      <c r="N2861" s="19">
        <f>Table1[[#This Row],[Quantity]]*Table1[[#This Row],[unit_per Profit]]</f>
        <v>528547.68000000005</v>
      </c>
    </row>
    <row r="2862" spans="1:14" x14ac:dyDescent="0.2">
      <c r="A2862" s="10" t="s">
        <v>29</v>
      </c>
      <c r="B2862" s="10" t="s">
        <v>111</v>
      </c>
      <c r="C2862" s="10" t="s">
        <v>26</v>
      </c>
      <c r="D2862" s="10" t="s">
        <v>23</v>
      </c>
      <c r="E2862" s="10" t="s">
        <v>24</v>
      </c>
      <c r="F2862" s="11" t="s">
        <v>1458</v>
      </c>
      <c r="G2862" s="10">
        <v>2017</v>
      </c>
      <c r="H2862" s="10">
        <v>517097985</v>
      </c>
      <c r="I2862" s="17" t="s">
        <v>1222</v>
      </c>
      <c r="J2862" s="18">
        <v>9640</v>
      </c>
      <c r="K2862" s="19">
        <v>152.58000000000001</v>
      </c>
      <c r="L2862" s="19">
        <v>97.44</v>
      </c>
      <c r="M2862" s="19">
        <f>Table1[[#This Row],[Unit_Selling Price]]-Table1[[#This Row],[Unit_Cost]]</f>
        <v>55.14</v>
      </c>
      <c r="N2862" s="19">
        <f>Table1[[#This Row],[Quantity]]*Table1[[#This Row],[unit_per Profit]]</f>
        <v>531549.6</v>
      </c>
    </row>
    <row r="2863" spans="1:14" x14ac:dyDescent="0.2">
      <c r="A2863" s="10" t="s">
        <v>29</v>
      </c>
      <c r="B2863" s="10" t="s">
        <v>100</v>
      </c>
      <c r="C2863" s="10" t="s">
        <v>31</v>
      </c>
      <c r="D2863" s="10" t="s">
        <v>27</v>
      </c>
      <c r="E2863" s="10" t="s">
        <v>24</v>
      </c>
      <c r="F2863" s="11" t="s">
        <v>622</v>
      </c>
      <c r="G2863" s="10">
        <v>2015</v>
      </c>
      <c r="H2863" s="10">
        <v>642953670</v>
      </c>
      <c r="I2863" s="17">
        <v>42259</v>
      </c>
      <c r="J2863" s="18">
        <v>3134</v>
      </c>
      <c r="K2863" s="19">
        <v>47.45</v>
      </c>
      <c r="L2863" s="19">
        <v>31.79</v>
      </c>
      <c r="M2863" s="19">
        <f>Table1[[#This Row],[Unit_Selling Price]]-Table1[[#This Row],[Unit_Cost]]</f>
        <v>15.66</v>
      </c>
      <c r="N2863" s="19">
        <f>Table1[[#This Row],[Quantity]]*Table1[[#This Row],[unit_per Profit]]</f>
        <v>49078.44</v>
      </c>
    </row>
    <row r="2864" spans="1:14" x14ac:dyDescent="0.2">
      <c r="A2864" s="10" t="s">
        <v>32</v>
      </c>
      <c r="B2864" s="10" t="s">
        <v>200</v>
      </c>
      <c r="C2864" s="10" t="s">
        <v>31</v>
      </c>
      <c r="D2864" s="10" t="s">
        <v>23</v>
      </c>
      <c r="E2864" s="10" t="s">
        <v>24</v>
      </c>
      <c r="F2864" s="11" t="s">
        <v>393</v>
      </c>
      <c r="G2864" s="10">
        <v>2013</v>
      </c>
      <c r="H2864" s="10">
        <v>930926358</v>
      </c>
      <c r="I2864" s="17">
        <v>41370</v>
      </c>
      <c r="J2864" s="18">
        <v>651</v>
      </c>
      <c r="K2864" s="19">
        <v>47.45</v>
      </c>
      <c r="L2864" s="19">
        <v>31.79</v>
      </c>
      <c r="M2864" s="19">
        <f>Table1[[#This Row],[Unit_Selling Price]]-Table1[[#This Row],[Unit_Cost]]</f>
        <v>15.66</v>
      </c>
      <c r="N2864" s="19">
        <f>Table1[[#This Row],[Quantity]]*Table1[[#This Row],[unit_per Profit]]</f>
        <v>10194.66</v>
      </c>
    </row>
    <row r="2865" spans="1:14" x14ac:dyDescent="0.2">
      <c r="A2865" s="10" t="s">
        <v>46</v>
      </c>
      <c r="B2865" s="10" t="s">
        <v>92</v>
      </c>
      <c r="C2865" s="10" t="s">
        <v>77</v>
      </c>
      <c r="D2865" s="10" t="s">
        <v>27</v>
      </c>
      <c r="E2865" s="10" t="s">
        <v>35</v>
      </c>
      <c r="F2865" s="11" t="s">
        <v>810</v>
      </c>
      <c r="G2865" s="10">
        <v>2011</v>
      </c>
      <c r="H2865" s="10">
        <v>281064879</v>
      </c>
      <c r="I2865" s="17" t="s">
        <v>1726</v>
      </c>
      <c r="J2865" s="18">
        <v>2199</v>
      </c>
      <c r="K2865" s="19">
        <v>154.06</v>
      </c>
      <c r="L2865" s="19">
        <v>90.93</v>
      </c>
      <c r="M2865" s="19">
        <f>Table1[[#This Row],[Unit_Selling Price]]-Table1[[#This Row],[Unit_Cost]]</f>
        <v>63.13</v>
      </c>
      <c r="N2865" s="19">
        <f>Table1[[#This Row],[Quantity]]*Table1[[#This Row],[unit_per Profit]]</f>
        <v>138822.87</v>
      </c>
    </row>
    <row r="2866" spans="1:14" x14ac:dyDescent="0.2">
      <c r="A2866" s="10" t="s">
        <v>32</v>
      </c>
      <c r="B2866" s="10" t="s">
        <v>127</v>
      </c>
      <c r="C2866" s="10" t="s">
        <v>22</v>
      </c>
      <c r="D2866" s="10" t="s">
        <v>27</v>
      </c>
      <c r="E2866" s="10" t="s">
        <v>28</v>
      </c>
      <c r="F2866" s="11" t="s">
        <v>1081</v>
      </c>
      <c r="G2866" s="10">
        <v>2013</v>
      </c>
      <c r="H2866" s="10">
        <v>813730561</v>
      </c>
      <c r="I2866" s="17" t="s">
        <v>1091</v>
      </c>
      <c r="J2866" s="18">
        <v>9811</v>
      </c>
      <c r="K2866" s="19">
        <v>255.28</v>
      </c>
      <c r="L2866" s="19">
        <v>159.41999999999999</v>
      </c>
      <c r="M2866" s="19">
        <f>Table1[[#This Row],[Unit_Selling Price]]-Table1[[#This Row],[Unit_Cost]]</f>
        <v>95.86</v>
      </c>
      <c r="N2866" s="19">
        <f>Table1[[#This Row],[Quantity]]*Table1[[#This Row],[unit_per Profit]]</f>
        <v>940482.46</v>
      </c>
    </row>
    <row r="2867" spans="1:14" x14ac:dyDescent="0.2">
      <c r="A2867" s="10" t="s">
        <v>46</v>
      </c>
      <c r="B2867" s="10" t="s">
        <v>269</v>
      </c>
      <c r="C2867" s="10" t="s">
        <v>65</v>
      </c>
      <c r="D2867" s="10" t="s">
        <v>27</v>
      </c>
      <c r="E2867" s="10" t="s">
        <v>43</v>
      </c>
      <c r="F2867" s="11" t="s">
        <v>656</v>
      </c>
      <c r="G2867" s="10">
        <v>2011</v>
      </c>
      <c r="H2867" s="10">
        <v>219597232</v>
      </c>
      <c r="I2867" s="17">
        <v>41030</v>
      </c>
      <c r="J2867" s="18">
        <v>2556</v>
      </c>
      <c r="K2867" s="19">
        <v>9.33</v>
      </c>
      <c r="L2867" s="19">
        <v>6.92</v>
      </c>
      <c r="M2867" s="19">
        <f>Table1[[#This Row],[Unit_Selling Price]]-Table1[[#This Row],[Unit_Cost]]</f>
        <v>2.41</v>
      </c>
      <c r="N2867" s="19">
        <f>Table1[[#This Row],[Quantity]]*Table1[[#This Row],[unit_per Profit]]</f>
        <v>6159.96</v>
      </c>
    </row>
    <row r="2868" spans="1:14" x14ac:dyDescent="0.2">
      <c r="A2868" s="10" t="s">
        <v>40</v>
      </c>
      <c r="B2868" s="10" t="s">
        <v>74</v>
      </c>
      <c r="C2868" s="10" t="s">
        <v>26</v>
      </c>
      <c r="D2868" s="10" t="s">
        <v>27</v>
      </c>
      <c r="E2868" s="10" t="s">
        <v>43</v>
      </c>
      <c r="F2868" s="11" t="s">
        <v>1163</v>
      </c>
      <c r="G2868" s="10">
        <v>2015</v>
      </c>
      <c r="H2868" s="10">
        <v>309651219</v>
      </c>
      <c r="I2868" s="17">
        <v>42009</v>
      </c>
      <c r="J2868" s="18">
        <v>1532</v>
      </c>
      <c r="K2868" s="19">
        <v>152.58000000000001</v>
      </c>
      <c r="L2868" s="19">
        <v>97.44</v>
      </c>
      <c r="M2868" s="19">
        <f>Table1[[#This Row],[Unit_Selling Price]]-Table1[[#This Row],[Unit_Cost]]</f>
        <v>55.14</v>
      </c>
      <c r="N2868" s="19">
        <f>Table1[[#This Row],[Quantity]]*Table1[[#This Row],[unit_per Profit]]</f>
        <v>84474.48</v>
      </c>
    </row>
    <row r="2869" spans="1:14" x14ac:dyDescent="0.2">
      <c r="A2869" s="10" t="s">
        <v>29</v>
      </c>
      <c r="B2869" s="10" t="s">
        <v>112</v>
      </c>
      <c r="C2869" s="10" t="s">
        <v>26</v>
      </c>
      <c r="D2869" s="10" t="s">
        <v>27</v>
      </c>
      <c r="E2869" s="10" t="s">
        <v>24</v>
      </c>
      <c r="F2869" s="11" t="s">
        <v>602</v>
      </c>
      <c r="G2869" s="10">
        <v>2014</v>
      </c>
      <c r="H2869" s="10">
        <v>265191352</v>
      </c>
      <c r="I2869" s="17" t="s">
        <v>1696</v>
      </c>
      <c r="J2869" s="18">
        <v>4869</v>
      </c>
      <c r="K2869" s="19">
        <v>152.58000000000001</v>
      </c>
      <c r="L2869" s="19">
        <v>97.44</v>
      </c>
      <c r="M2869" s="19">
        <f>Table1[[#This Row],[Unit_Selling Price]]-Table1[[#This Row],[Unit_Cost]]</f>
        <v>55.14</v>
      </c>
      <c r="N2869" s="19">
        <f>Table1[[#This Row],[Quantity]]*Table1[[#This Row],[unit_per Profit]]</f>
        <v>268476.65999999997</v>
      </c>
    </row>
    <row r="2870" spans="1:14" x14ac:dyDescent="0.2">
      <c r="A2870" s="10" t="s">
        <v>278</v>
      </c>
      <c r="B2870" s="10" t="s">
        <v>117</v>
      </c>
      <c r="C2870" s="10" t="s">
        <v>26</v>
      </c>
      <c r="D2870" s="10" t="s">
        <v>27</v>
      </c>
      <c r="E2870" s="10" t="s">
        <v>35</v>
      </c>
      <c r="F2870" s="11">
        <v>42827</v>
      </c>
      <c r="G2870" s="10">
        <v>2017</v>
      </c>
      <c r="H2870" s="10">
        <v>687828958</v>
      </c>
      <c r="I2870" s="17">
        <v>42769</v>
      </c>
      <c r="J2870" s="18">
        <v>2728</v>
      </c>
      <c r="K2870" s="19">
        <v>152.58000000000001</v>
      </c>
      <c r="L2870" s="19">
        <v>97.44</v>
      </c>
      <c r="M2870" s="19">
        <f>Table1[[#This Row],[Unit_Selling Price]]-Table1[[#This Row],[Unit_Cost]]</f>
        <v>55.14</v>
      </c>
      <c r="N2870" s="19">
        <f>Table1[[#This Row],[Quantity]]*Table1[[#This Row],[unit_per Profit]]</f>
        <v>150421.92000000001</v>
      </c>
    </row>
    <row r="2871" spans="1:14" x14ac:dyDescent="0.2">
      <c r="A2871" s="10" t="s">
        <v>278</v>
      </c>
      <c r="B2871" s="10" t="s">
        <v>180</v>
      </c>
      <c r="C2871" s="10" t="s">
        <v>85</v>
      </c>
      <c r="D2871" s="10" t="s">
        <v>27</v>
      </c>
      <c r="E2871" s="10" t="s">
        <v>28</v>
      </c>
      <c r="F2871" s="11" t="s">
        <v>584</v>
      </c>
      <c r="G2871" s="10">
        <v>2011</v>
      </c>
      <c r="H2871" s="10">
        <v>449487864</v>
      </c>
      <c r="I2871" s="17">
        <v>40910</v>
      </c>
      <c r="J2871" s="18">
        <v>2303</v>
      </c>
      <c r="K2871" s="19">
        <v>668.27</v>
      </c>
      <c r="L2871" s="19">
        <v>502.54</v>
      </c>
      <c r="M2871" s="19">
        <f>Table1[[#This Row],[Unit_Selling Price]]-Table1[[#This Row],[Unit_Cost]]</f>
        <v>165.73</v>
      </c>
      <c r="N2871" s="19">
        <f>Table1[[#This Row],[Quantity]]*Table1[[#This Row],[unit_per Profit]]</f>
        <v>381676.19</v>
      </c>
    </row>
    <row r="2872" spans="1:14" x14ac:dyDescent="0.2">
      <c r="A2872" s="10" t="s">
        <v>40</v>
      </c>
      <c r="B2872" s="10" t="s">
        <v>140</v>
      </c>
      <c r="C2872" s="10" t="s">
        <v>22</v>
      </c>
      <c r="D2872" s="10" t="s">
        <v>23</v>
      </c>
      <c r="E2872" s="10" t="s">
        <v>35</v>
      </c>
      <c r="F2872" s="11" t="s">
        <v>421</v>
      </c>
      <c r="G2872" s="10">
        <v>2012</v>
      </c>
      <c r="H2872" s="10">
        <v>742404401</v>
      </c>
      <c r="I2872" s="17" t="s">
        <v>1187</v>
      </c>
      <c r="J2872" s="18">
        <v>2815</v>
      </c>
      <c r="K2872" s="19">
        <v>255.28</v>
      </c>
      <c r="L2872" s="19">
        <v>159.41999999999999</v>
      </c>
      <c r="M2872" s="19">
        <f>Table1[[#This Row],[Unit_Selling Price]]-Table1[[#This Row],[Unit_Cost]]</f>
        <v>95.86</v>
      </c>
      <c r="N2872" s="19">
        <f>Table1[[#This Row],[Quantity]]*Table1[[#This Row],[unit_per Profit]]</f>
        <v>269845.90000000002</v>
      </c>
    </row>
    <row r="2873" spans="1:14" x14ac:dyDescent="0.2">
      <c r="A2873" s="10" t="s">
        <v>29</v>
      </c>
      <c r="B2873" s="10" t="s">
        <v>111</v>
      </c>
      <c r="C2873" s="10" t="s">
        <v>49</v>
      </c>
      <c r="D2873" s="10" t="s">
        <v>23</v>
      </c>
      <c r="E2873" s="10" t="s">
        <v>35</v>
      </c>
      <c r="F2873" s="11" t="s">
        <v>1287</v>
      </c>
      <c r="G2873" s="10">
        <v>2013</v>
      </c>
      <c r="H2873" s="10">
        <v>129127395</v>
      </c>
      <c r="I2873" s="17" t="s">
        <v>699</v>
      </c>
      <c r="J2873" s="18">
        <v>520</v>
      </c>
      <c r="K2873" s="19">
        <v>651.21</v>
      </c>
      <c r="L2873" s="19">
        <v>524.96</v>
      </c>
      <c r="M2873" s="19">
        <f>Table1[[#This Row],[Unit_Selling Price]]-Table1[[#This Row],[Unit_Cost]]</f>
        <v>126.25</v>
      </c>
      <c r="N2873" s="19">
        <f>Table1[[#This Row],[Quantity]]*Table1[[#This Row],[unit_per Profit]]</f>
        <v>65650</v>
      </c>
    </row>
    <row r="2874" spans="1:14" x14ac:dyDescent="0.2">
      <c r="A2874" s="10" t="s">
        <v>29</v>
      </c>
      <c r="B2874" s="10" t="s">
        <v>112</v>
      </c>
      <c r="C2874" s="10" t="s">
        <v>77</v>
      </c>
      <c r="D2874" s="10" t="s">
        <v>27</v>
      </c>
      <c r="E2874" s="10" t="s">
        <v>24</v>
      </c>
      <c r="F2874" s="11" t="s">
        <v>595</v>
      </c>
      <c r="G2874" s="10">
        <v>2011</v>
      </c>
      <c r="H2874" s="10">
        <v>392518174</v>
      </c>
      <c r="I2874" s="17">
        <v>40609</v>
      </c>
      <c r="J2874" s="18">
        <v>3705</v>
      </c>
      <c r="K2874" s="19">
        <v>154.06</v>
      </c>
      <c r="L2874" s="19">
        <v>90.93</v>
      </c>
      <c r="M2874" s="19">
        <f>Table1[[#This Row],[Unit_Selling Price]]-Table1[[#This Row],[Unit_Cost]]</f>
        <v>63.13</v>
      </c>
      <c r="N2874" s="19">
        <f>Table1[[#This Row],[Quantity]]*Table1[[#This Row],[unit_per Profit]]</f>
        <v>233896.65</v>
      </c>
    </row>
    <row r="2875" spans="1:14" x14ac:dyDescent="0.2">
      <c r="A2875" s="10" t="s">
        <v>37</v>
      </c>
      <c r="B2875" s="10" t="s">
        <v>274</v>
      </c>
      <c r="C2875" s="10" t="s">
        <v>77</v>
      </c>
      <c r="D2875" s="10" t="s">
        <v>23</v>
      </c>
      <c r="E2875" s="10" t="s">
        <v>43</v>
      </c>
      <c r="F2875" s="11" t="s">
        <v>716</v>
      </c>
      <c r="G2875" s="10">
        <v>2015</v>
      </c>
      <c r="H2875" s="10">
        <v>685750567</v>
      </c>
      <c r="I2875" s="17">
        <v>42311</v>
      </c>
      <c r="J2875" s="18">
        <v>7687</v>
      </c>
      <c r="K2875" s="19">
        <v>154.06</v>
      </c>
      <c r="L2875" s="19">
        <v>90.93</v>
      </c>
      <c r="M2875" s="19">
        <f>Table1[[#This Row],[Unit_Selling Price]]-Table1[[#This Row],[Unit_Cost]]</f>
        <v>63.13</v>
      </c>
      <c r="N2875" s="19">
        <f>Table1[[#This Row],[Quantity]]*Table1[[#This Row],[unit_per Profit]]</f>
        <v>485280.31</v>
      </c>
    </row>
    <row r="2876" spans="1:14" x14ac:dyDescent="0.2">
      <c r="A2876" s="10" t="s">
        <v>278</v>
      </c>
      <c r="B2876" s="10" t="s">
        <v>70</v>
      </c>
      <c r="C2876" s="10" t="s">
        <v>39</v>
      </c>
      <c r="D2876" s="10" t="s">
        <v>27</v>
      </c>
      <c r="E2876" s="10" t="s">
        <v>35</v>
      </c>
      <c r="F2876" s="11" t="s">
        <v>1340</v>
      </c>
      <c r="G2876" s="10">
        <v>2011</v>
      </c>
      <c r="H2876" s="10">
        <v>682310903</v>
      </c>
      <c r="I2876" s="17">
        <v>40609</v>
      </c>
      <c r="J2876" s="18">
        <v>9813</v>
      </c>
      <c r="K2876" s="19">
        <v>81.73</v>
      </c>
      <c r="L2876" s="19">
        <v>56.67</v>
      </c>
      <c r="M2876" s="19">
        <f>Table1[[#This Row],[Unit_Selling Price]]-Table1[[#This Row],[Unit_Cost]]</f>
        <v>25.06</v>
      </c>
      <c r="N2876" s="19">
        <f>Table1[[#This Row],[Quantity]]*Table1[[#This Row],[unit_per Profit]]</f>
        <v>245913.78</v>
      </c>
    </row>
    <row r="2877" spans="1:14" x14ac:dyDescent="0.2">
      <c r="A2877" s="10" t="s">
        <v>46</v>
      </c>
      <c r="B2877" s="10" t="s">
        <v>175</v>
      </c>
      <c r="C2877" s="10" t="s">
        <v>49</v>
      </c>
      <c r="D2877" s="10" t="s">
        <v>23</v>
      </c>
      <c r="E2877" s="10" t="s">
        <v>28</v>
      </c>
      <c r="F2877" s="11" t="s">
        <v>864</v>
      </c>
      <c r="G2877" s="10">
        <v>2015</v>
      </c>
      <c r="H2877" s="10">
        <v>125998008</v>
      </c>
      <c r="I2877" s="17">
        <v>42065</v>
      </c>
      <c r="J2877" s="18">
        <v>4465</v>
      </c>
      <c r="K2877" s="19">
        <v>651.21</v>
      </c>
      <c r="L2877" s="19">
        <v>524.96</v>
      </c>
      <c r="M2877" s="19">
        <f>Table1[[#This Row],[Unit_Selling Price]]-Table1[[#This Row],[Unit_Cost]]</f>
        <v>126.25</v>
      </c>
      <c r="N2877" s="19">
        <f>Table1[[#This Row],[Quantity]]*Table1[[#This Row],[unit_per Profit]]</f>
        <v>563706.25</v>
      </c>
    </row>
    <row r="2878" spans="1:14" x14ac:dyDescent="0.2">
      <c r="A2878" s="10" t="s">
        <v>37</v>
      </c>
      <c r="B2878" s="10" t="s">
        <v>105</v>
      </c>
      <c r="C2878" s="10" t="s">
        <v>22</v>
      </c>
      <c r="D2878" s="10" t="s">
        <v>23</v>
      </c>
      <c r="E2878" s="10" t="s">
        <v>24</v>
      </c>
      <c r="F2878" s="11" t="s">
        <v>1117</v>
      </c>
      <c r="G2878" s="10">
        <v>2011</v>
      </c>
      <c r="H2878" s="10">
        <v>180923211</v>
      </c>
      <c r="I2878" s="17">
        <v>40580</v>
      </c>
      <c r="J2878" s="18">
        <v>8054</v>
      </c>
      <c r="K2878" s="19">
        <v>255.28</v>
      </c>
      <c r="L2878" s="19">
        <v>159.41999999999999</v>
      </c>
      <c r="M2878" s="19">
        <f>Table1[[#This Row],[Unit_Selling Price]]-Table1[[#This Row],[Unit_Cost]]</f>
        <v>95.86</v>
      </c>
      <c r="N2878" s="19">
        <f>Table1[[#This Row],[Quantity]]*Table1[[#This Row],[unit_per Profit]]</f>
        <v>772056.44</v>
      </c>
    </row>
    <row r="2879" spans="1:14" x14ac:dyDescent="0.2">
      <c r="A2879" s="10" t="s">
        <v>32</v>
      </c>
      <c r="B2879" s="10" t="s">
        <v>87</v>
      </c>
      <c r="C2879" s="10" t="s">
        <v>56</v>
      </c>
      <c r="D2879" s="10" t="s">
        <v>23</v>
      </c>
      <c r="E2879" s="10" t="s">
        <v>24</v>
      </c>
      <c r="F2879" s="11" t="s">
        <v>639</v>
      </c>
      <c r="G2879" s="10">
        <v>2013</v>
      </c>
      <c r="H2879" s="10">
        <v>281510341</v>
      </c>
      <c r="I2879" s="17" t="s">
        <v>1648</v>
      </c>
      <c r="J2879" s="18">
        <v>4020</v>
      </c>
      <c r="K2879" s="19">
        <v>421.89</v>
      </c>
      <c r="L2879" s="19">
        <v>364.69</v>
      </c>
      <c r="M2879" s="19">
        <f>Table1[[#This Row],[Unit_Selling Price]]-Table1[[#This Row],[Unit_Cost]]</f>
        <v>57.2</v>
      </c>
      <c r="N2879" s="19">
        <f>Table1[[#This Row],[Quantity]]*Table1[[#This Row],[unit_per Profit]]</f>
        <v>229944</v>
      </c>
    </row>
    <row r="2880" spans="1:14" x14ac:dyDescent="0.2">
      <c r="A2880" s="10" t="s">
        <v>37</v>
      </c>
      <c r="B2880" s="10" t="s">
        <v>139</v>
      </c>
      <c r="C2880" s="10" t="s">
        <v>42</v>
      </c>
      <c r="D2880" s="10" t="s">
        <v>27</v>
      </c>
      <c r="E2880" s="10" t="s">
        <v>35</v>
      </c>
      <c r="F2880" s="11">
        <v>40858</v>
      </c>
      <c r="G2880" s="10">
        <v>2011</v>
      </c>
      <c r="H2880" s="10">
        <v>382495725</v>
      </c>
      <c r="I2880" s="17" t="s">
        <v>826</v>
      </c>
      <c r="J2880" s="18">
        <v>7840</v>
      </c>
      <c r="K2880" s="19">
        <v>109.28</v>
      </c>
      <c r="L2880" s="19">
        <v>35.840000000000003</v>
      </c>
      <c r="M2880" s="19">
        <f>Table1[[#This Row],[Unit_Selling Price]]-Table1[[#This Row],[Unit_Cost]]</f>
        <v>73.44</v>
      </c>
      <c r="N2880" s="19">
        <f>Table1[[#This Row],[Quantity]]*Table1[[#This Row],[unit_per Profit]]</f>
        <v>575769.59999999998</v>
      </c>
    </row>
    <row r="2881" spans="1:14" x14ac:dyDescent="0.2">
      <c r="A2881" s="10" t="s">
        <v>37</v>
      </c>
      <c r="B2881" s="10" t="s">
        <v>79</v>
      </c>
      <c r="C2881" s="10" t="s">
        <v>22</v>
      </c>
      <c r="D2881" s="10" t="s">
        <v>23</v>
      </c>
      <c r="E2881" s="10" t="s">
        <v>35</v>
      </c>
      <c r="F2881" s="11">
        <v>40727</v>
      </c>
      <c r="G2881" s="10">
        <v>2011</v>
      </c>
      <c r="H2881" s="10">
        <v>508928191</v>
      </c>
      <c r="I2881" s="17" t="s">
        <v>1445</v>
      </c>
      <c r="J2881" s="18">
        <v>2016</v>
      </c>
      <c r="K2881" s="19">
        <v>255.28</v>
      </c>
      <c r="L2881" s="19">
        <v>159.41999999999999</v>
      </c>
      <c r="M2881" s="19">
        <f>Table1[[#This Row],[Unit_Selling Price]]-Table1[[#This Row],[Unit_Cost]]</f>
        <v>95.86</v>
      </c>
      <c r="N2881" s="19">
        <f>Table1[[#This Row],[Quantity]]*Table1[[#This Row],[unit_per Profit]]</f>
        <v>193253.76000000001</v>
      </c>
    </row>
    <row r="2882" spans="1:14" x14ac:dyDescent="0.2">
      <c r="A2882" s="10" t="s">
        <v>32</v>
      </c>
      <c r="B2882" s="10" t="s">
        <v>127</v>
      </c>
      <c r="C2882" s="10" t="s">
        <v>26</v>
      </c>
      <c r="D2882" s="10" t="s">
        <v>23</v>
      </c>
      <c r="E2882" s="10" t="s">
        <v>24</v>
      </c>
      <c r="F2882" s="11" t="s">
        <v>1727</v>
      </c>
      <c r="G2882" s="10">
        <v>2015</v>
      </c>
      <c r="H2882" s="10">
        <v>306169068</v>
      </c>
      <c r="I2882" s="17">
        <v>42350</v>
      </c>
      <c r="J2882" s="18">
        <v>1086</v>
      </c>
      <c r="K2882" s="19">
        <v>152.58000000000001</v>
      </c>
      <c r="L2882" s="19">
        <v>97.44</v>
      </c>
      <c r="M2882" s="19">
        <f>Table1[[#This Row],[Unit_Selling Price]]-Table1[[#This Row],[Unit_Cost]]</f>
        <v>55.14</v>
      </c>
      <c r="N2882" s="19">
        <f>Table1[[#This Row],[Quantity]]*Table1[[#This Row],[unit_per Profit]]</f>
        <v>59882.04</v>
      </c>
    </row>
    <row r="2883" spans="1:14" x14ac:dyDescent="0.2">
      <c r="A2883" s="10" t="s">
        <v>278</v>
      </c>
      <c r="B2883" s="10" t="s">
        <v>25</v>
      </c>
      <c r="C2883" s="10" t="s">
        <v>65</v>
      </c>
      <c r="D2883" s="10" t="s">
        <v>23</v>
      </c>
      <c r="E2883" s="10" t="s">
        <v>24</v>
      </c>
      <c r="F2883" s="11">
        <v>41254</v>
      </c>
      <c r="G2883" s="10">
        <v>2012</v>
      </c>
      <c r="H2883" s="10">
        <v>389892184</v>
      </c>
      <c r="I2883" s="17" t="s">
        <v>610</v>
      </c>
      <c r="J2883" s="18">
        <v>6616</v>
      </c>
      <c r="K2883" s="19">
        <v>9.33</v>
      </c>
      <c r="L2883" s="19">
        <v>6.92</v>
      </c>
      <c r="M2883" s="19">
        <f>Table1[[#This Row],[Unit_Selling Price]]-Table1[[#This Row],[Unit_Cost]]</f>
        <v>2.41</v>
      </c>
      <c r="N2883" s="19">
        <f>Table1[[#This Row],[Quantity]]*Table1[[#This Row],[unit_per Profit]]</f>
        <v>15944.56</v>
      </c>
    </row>
    <row r="2884" spans="1:14" x14ac:dyDescent="0.2">
      <c r="A2884" s="10" t="s">
        <v>37</v>
      </c>
      <c r="B2884" s="10" t="s">
        <v>45</v>
      </c>
      <c r="C2884" s="10" t="s">
        <v>26</v>
      </c>
      <c r="D2884" s="10" t="s">
        <v>27</v>
      </c>
      <c r="E2884" s="10" t="s">
        <v>43</v>
      </c>
      <c r="F2884" s="11">
        <v>41040</v>
      </c>
      <c r="G2884" s="10">
        <v>2012</v>
      </c>
      <c r="H2884" s="10">
        <v>996083867</v>
      </c>
      <c r="I2884" s="17">
        <v>40920</v>
      </c>
      <c r="J2884" s="18">
        <v>2206</v>
      </c>
      <c r="K2884" s="19">
        <v>152.58000000000001</v>
      </c>
      <c r="L2884" s="19">
        <v>97.44</v>
      </c>
      <c r="M2884" s="19">
        <f>Table1[[#This Row],[Unit_Selling Price]]-Table1[[#This Row],[Unit_Cost]]</f>
        <v>55.14</v>
      </c>
      <c r="N2884" s="19">
        <f>Table1[[#This Row],[Quantity]]*Table1[[#This Row],[unit_per Profit]]</f>
        <v>121638.84</v>
      </c>
    </row>
    <row r="2885" spans="1:14" x14ac:dyDescent="0.2">
      <c r="A2885" s="10" t="s">
        <v>40</v>
      </c>
      <c r="B2885" s="10" t="s">
        <v>272</v>
      </c>
      <c r="C2885" s="10" t="s">
        <v>77</v>
      </c>
      <c r="D2885" s="10" t="s">
        <v>27</v>
      </c>
      <c r="E2885" s="10" t="s">
        <v>28</v>
      </c>
      <c r="F2885" s="11" t="s">
        <v>735</v>
      </c>
      <c r="G2885" s="10">
        <v>2016</v>
      </c>
      <c r="H2885" s="10">
        <v>631042945</v>
      </c>
      <c r="I2885" s="17" t="s">
        <v>1728</v>
      </c>
      <c r="J2885" s="18">
        <v>8485</v>
      </c>
      <c r="K2885" s="19">
        <v>154.06</v>
      </c>
      <c r="L2885" s="19">
        <v>90.93</v>
      </c>
      <c r="M2885" s="19">
        <f>Table1[[#This Row],[Unit_Selling Price]]-Table1[[#This Row],[Unit_Cost]]</f>
        <v>63.13</v>
      </c>
      <c r="N2885" s="19">
        <f>Table1[[#This Row],[Quantity]]*Table1[[#This Row],[unit_per Profit]]</f>
        <v>535658.05000000005</v>
      </c>
    </row>
    <row r="2886" spans="1:14" x14ac:dyDescent="0.2">
      <c r="A2886" s="10" t="s">
        <v>29</v>
      </c>
      <c r="B2886" s="10" t="s">
        <v>126</v>
      </c>
      <c r="C2886" s="10" t="s">
        <v>65</v>
      </c>
      <c r="D2886" s="10" t="s">
        <v>23</v>
      </c>
      <c r="E2886" s="10" t="s">
        <v>28</v>
      </c>
      <c r="F2886" s="11" t="s">
        <v>1506</v>
      </c>
      <c r="G2886" s="10">
        <v>2016</v>
      </c>
      <c r="H2886" s="10">
        <v>121380746</v>
      </c>
      <c r="I2886" s="17" t="s">
        <v>1160</v>
      </c>
      <c r="J2886" s="18">
        <v>8115</v>
      </c>
      <c r="K2886" s="19">
        <v>9.33</v>
      </c>
      <c r="L2886" s="19">
        <v>6.92</v>
      </c>
      <c r="M2886" s="19">
        <f>Table1[[#This Row],[Unit_Selling Price]]-Table1[[#This Row],[Unit_Cost]]</f>
        <v>2.41</v>
      </c>
      <c r="N2886" s="19">
        <f>Table1[[#This Row],[Quantity]]*Table1[[#This Row],[unit_per Profit]]</f>
        <v>19557.150000000001</v>
      </c>
    </row>
    <row r="2887" spans="1:14" x14ac:dyDescent="0.2">
      <c r="A2887" s="10" t="s">
        <v>37</v>
      </c>
      <c r="B2887" s="10" t="s">
        <v>151</v>
      </c>
      <c r="C2887" s="10" t="s">
        <v>22</v>
      </c>
      <c r="D2887" s="10" t="s">
        <v>27</v>
      </c>
      <c r="E2887" s="10" t="s">
        <v>24</v>
      </c>
      <c r="F2887" s="11">
        <v>41402</v>
      </c>
      <c r="G2887" s="10">
        <v>2013</v>
      </c>
      <c r="H2887" s="10">
        <v>364021098</v>
      </c>
      <c r="I2887" s="17" t="s">
        <v>1672</v>
      </c>
      <c r="J2887" s="18">
        <v>787</v>
      </c>
      <c r="K2887" s="19">
        <v>255.28</v>
      </c>
      <c r="L2887" s="19">
        <v>159.41999999999999</v>
      </c>
      <c r="M2887" s="19">
        <f>Table1[[#This Row],[Unit_Selling Price]]-Table1[[#This Row],[Unit_Cost]]</f>
        <v>95.86</v>
      </c>
      <c r="N2887" s="19">
        <f>Table1[[#This Row],[Quantity]]*Table1[[#This Row],[unit_per Profit]]</f>
        <v>75441.820000000007</v>
      </c>
    </row>
    <row r="2888" spans="1:14" x14ac:dyDescent="0.2">
      <c r="A2888" s="10" t="s">
        <v>46</v>
      </c>
      <c r="B2888" s="10" t="s">
        <v>99</v>
      </c>
      <c r="C2888" s="10" t="s">
        <v>22</v>
      </c>
      <c r="D2888" s="10" t="s">
        <v>23</v>
      </c>
      <c r="E2888" s="10" t="s">
        <v>24</v>
      </c>
      <c r="F2888" s="11" t="s">
        <v>702</v>
      </c>
      <c r="G2888" s="10">
        <v>2013</v>
      </c>
      <c r="H2888" s="10">
        <v>976200330</v>
      </c>
      <c r="I2888" s="17" t="s">
        <v>1077</v>
      </c>
      <c r="J2888" s="18">
        <v>8226</v>
      </c>
      <c r="K2888" s="19">
        <v>255.28</v>
      </c>
      <c r="L2888" s="19">
        <v>159.41999999999999</v>
      </c>
      <c r="M2888" s="19">
        <f>Table1[[#This Row],[Unit_Selling Price]]-Table1[[#This Row],[Unit_Cost]]</f>
        <v>95.86</v>
      </c>
      <c r="N2888" s="19">
        <f>Table1[[#This Row],[Quantity]]*Table1[[#This Row],[unit_per Profit]]</f>
        <v>788544.36</v>
      </c>
    </row>
    <row r="2889" spans="1:14" x14ac:dyDescent="0.2">
      <c r="A2889" s="10" t="s">
        <v>29</v>
      </c>
      <c r="B2889" s="10" t="s">
        <v>104</v>
      </c>
      <c r="C2889" s="10" t="s">
        <v>42</v>
      </c>
      <c r="D2889" s="10" t="s">
        <v>27</v>
      </c>
      <c r="E2889" s="10" t="s">
        <v>24</v>
      </c>
      <c r="F2889" s="11">
        <v>41856</v>
      </c>
      <c r="G2889" s="10">
        <v>2014</v>
      </c>
      <c r="H2889" s="10">
        <v>745467269</v>
      </c>
      <c r="I2889" s="17" t="s">
        <v>1134</v>
      </c>
      <c r="J2889" s="18">
        <v>9186</v>
      </c>
      <c r="K2889" s="19">
        <v>109.28</v>
      </c>
      <c r="L2889" s="19">
        <v>35.840000000000003</v>
      </c>
      <c r="M2889" s="19">
        <f>Table1[[#This Row],[Unit_Selling Price]]-Table1[[#This Row],[Unit_Cost]]</f>
        <v>73.44</v>
      </c>
      <c r="N2889" s="19">
        <f>Table1[[#This Row],[Quantity]]*Table1[[#This Row],[unit_per Profit]]</f>
        <v>674619.84</v>
      </c>
    </row>
    <row r="2890" spans="1:14" x14ac:dyDescent="0.2">
      <c r="A2890" s="10" t="s">
        <v>46</v>
      </c>
      <c r="B2890" s="10" t="s">
        <v>115</v>
      </c>
      <c r="C2890" s="10" t="s">
        <v>65</v>
      </c>
      <c r="D2890" s="10" t="s">
        <v>27</v>
      </c>
      <c r="E2890" s="10" t="s">
        <v>24</v>
      </c>
      <c r="F2890" s="11" t="s">
        <v>1729</v>
      </c>
      <c r="G2890" s="10">
        <v>2013</v>
      </c>
      <c r="H2890" s="10">
        <v>779683244</v>
      </c>
      <c r="I2890" s="17" t="s">
        <v>1729</v>
      </c>
      <c r="J2890" s="18">
        <v>4453</v>
      </c>
      <c r="K2890" s="19">
        <v>9.33</v>
      </c>
      <c r="L2890" s="19">
        <v>6.92</v>
      </c>
      <c r="M2890" s="19">
        <f>Table1[[#This Row],[Unit_Selling Price]]-Table1[[#This Row],[Unit_Cost]]</f>
        <v>2.41</v>
      </c>
      <c r="N2890" s="19">
        <f>Table1[[#This Row],[Quantity]]*Table1[[#This Row],[unit_per Profit]]</f>
        <v>10731.73</v>
      </c>
    </row>
    <row r="2891" spans="1:14" x14ac:dyDescent="0.2">
      <c r="A2891" s="10" t="s">
        <v>37</v>
      </c>
      <c r="B2891" s="10" t="s">
        <v>50</v>
      </c>
      <c r="C2891" s="10" t="s">
        <v>26</v>
      </c>
      <c r="D2891" s="10" t="s">
        <v>23</v>
      </c>
      <c r="E2891" s="10" t="s">
        <v>28</v>
      </c>
      <c r="F2891" s="11" t="s">
        <v>356</v>
      </c>
      <c r="G2891" s="10">
        <v>2014</v>
      </c>
      <c r="H2891" s="10">
        <v>457022082</v>
      </c>
      <c r="I2891" s="17">
        <v>41921</v>
      </c>
      <c r="J2891" s="18">
        <v>1845</v>
      </c>
      <c r="K2891" s="19">
        <v>152.58000000000001</v>
      </c>
      <c r="L2891" s="19">
        <v>97.44</v>
      </c>
      <c r="M2891" s="19">
        <f>Table1[[#This Row],[Unit_Selling Price]]-Table1[[#This Row],[Unit_Cost]]</f>
        <v>55.14</v>
      </c>
      <c r="N2891" s="19">
        <f>Table1[[#This Row],[Quantity]]*Table1[[#This Row],[unit_per Profit]]</f>
        <v>101733.3</v>
      </c>
    </row>
    <row r="2892" spans="1:14" x14ac:dyDescent="0.2">
      <c r="A2892" s="10" t="s">
        <v>46</v>
      </c>
      <c r="B2892" s="10" t="s">
        <v>75</v>
      </c>
      <c r="C2892" s="10" t="s">
        <v>56</v>
      </c>
      <c r="D2892" s="10" t="s">
        <v>27</v>
      </c>
      <c r="E2892" s="10" t="s">
        <v>24</v>
      </c>
      <c r="F2892" s="11">
        <v>41374</v>
      </c>
      <c r="G2892" s="10">
        <v>2013</v>
      </c>
      <c r="H2892" s="10">
        <v>575970113</v>
      </c>
      <c r="I2892" s="17" t="s">
        <v>1730</v>
      </c>
      <c r="J2892" s="18">
        <v>1211</v>
      </c>
      <c r="K2892" s="19">
        <v>421.89</v>
      </c>
      <c r="L2892" s="19">
        <v>364.69</v>
      </c>
      <c r="M2892" s="19">
        <f>Table1[[#This Row],[Unit_Selling Price]]-Table1[[#This Row],[Unit_Cost]]</f>
        <v>57.2</v>
      </c>
      <c r="N2892" s="19">
        <f>Table1[[#This Row],[Quantity]]*Table1[[#This Row],[unit_per Profit]]</f>
        <v>69269.2</v>
      </c>
    </row>
    <row r="2893" spans="1:14" x14ac:dyDescent="0.2">
      <c r="A2893" s="10" t="s">
        <v>32</v>
      </c>
      <c r="B2893" s="10" t="s">
        <v>189</v>
      </c>
      <c r="C2893" s="10" t="s">
        <v>77</v>
      </c>
      <c r="D2893" s="10" t="s">
        <v>23</v>
      </c>
      <c r="E2893" s="10" t="s">
        <v>43</v>
      </c>
      <c r="F2893" s="11">
        <v>40945</v>
      </c>
      <c r="G2893" s="10">
        <v>2012</v>
      </c>
      <c r="H2893" s="10">
        <v>205326163</v>
      </c>
      <c r="I2893" s="17">
        <v>41250</v>
      </c>
      <c r="J2893" s="18">
        <v>9429</v>
      </c>
      <c r="K2893" s="19">
        <v>154.06</v>
      </c>
      <c r="L2893" s="19">
        <v>90.93</v>
      </c>
      <c r="M2893" s="19">
        <f>Table1[[#This Row],[Unit_Selling Price]]-Table1[[#This Row],[Unit_Cost]]</f>
        <v>63.13</v>
      </c>
      <c r="N2893" s="19">
        <f>Table1[[#This Row],[Quantity]]*Table1[[#This Row],[unit_per Profit]]</f>
        <v>595252.77</v>
      </c>
    </row>
    <row r="2894" spans="1:14" x14ac:dyDescent="0.2">
      <c r="A2894" s="10" t="s">
        <v>278</v>
      </c>
      <c r="B2894" s="10" t="s">
        <v>121</v>
      </c>
      <c r="C2894" s="10" t="s">
        <v>51</v>
      </c>
      <c r="D2894" s="10" t="s">
        <v>27</v>
      </c>
      <c r="E2894" s="10" t="s">
        <v>24</v>
      </c>
      <c r="F2894" s="11">
        <v>41395</v>
      </c>
      <c r="G2894" s="10">
        <v>2013</v>
      </c>
      <c r="H2894" s="10">
        <v>734201562</v>
      </c>
      <c r="I2894" s="17">
        <v>41487</v>
      </c>
      <c r="J2894" s="18">
        <v>5413</v>
      </c>
      <c r="K2894" s="19">
        <v>437.2</v>
      </c>
      <c r="L2894" s="19">
        <v>263.33</v>
      </c>
      <c r="M2894" s="19">
        <f>Table1[[#This Row],[Unit_Selling Price]]-Table1[[#This Row],[Unit_Cost]]</f>
        <v>173.87</v>
      </c>
      <c r="N2894" s="19">
        <f>Table1[[#This Row],[Quantity]]*Table1[[#This Row],[unit_per Profit]]</f>
        <v>941158.31</v>
      </c>
    </row>
    <row r="2895" spans="1:14" x14ac:dyDescent="0.2">
      <c r="A2895" s="10" t="s">
        <v>32</v>
      </c>
      <c r="B2895" s="10" t="s">
        <v>128</v>
      </c>
      <c r="C2895" s="10" t="s">
        <v>22</v>
      </c>
      <c r="D2895" s="10" t="s">
        <v>27</v>
      </c>
      <c r="E2895" s="10" t="s">
        <v>28</v>
      </c>
      <c r="F2895" s="11" t="s">
        <v>746</v>
      </c>
      <c r="G2895" s="10">
        <v>2015</v>
      </c>
      <c r="H2895" s="10">
        <v>922020137</v>
      </c>
      <c r="I2895" s="17" t="s">
        <v>1731</v>
      </c>
      <c r="J2895" s="18">
        <v>5103</v>
      </c>
      <c r="K2895" s="19">
        <v>255.28</v>
      </c>
      <c r="L2895" s="19">
        <v>159.41999999999999</v>
      </c>
      <c r="M2895" s="19">
        <f>Table1[[#This Row],[Unit_Selling Price]]-Table1[[#This Row],[Unit_Cost]]</f>
        <v>95.86</v>
      </c>
      <c r="N2895" s="19">
        <f>Table1[[#This Row],[Quantity]]*Table1[[#This Row],[unit_per Profit]]</f>
        <v>489173.58</v>
      </c>
    </row>
    <row r="2896" spans="1:14" x14ac:dyDescent="0.2">
      <c r="A2896" s="10" t="s">
        <v>29</v>
      </c>
      <c r="B2896" s="10" t="s">
        <v>58</v>
      </c>
      <c r="C2896" s="10" t="s">
        <v>56</v>
      </c>
      <c r="D2896" s="10" t="s">
        <v>27</v>
      </c>
      <c r="E2896" s="10" t="s">
        <v>43</v>
      </c>
      <c r="F2896" s="11">
        <v>41094</v>
      </c>
      <c r="G2896" s="10">
        <v>2012</v>
      </c>
      <c r="H2896" s="10">
        <v>948518216</v>
      </c>
      <c r="I2896" s="17">
        <v>41004</v>
      </c>
      <c r="J2896" s="18">
        <v>6473</v>
      </c>
      <c r="K2896" s="19">
        <v>421.89</v>
      </c>
      <c r="L2896" s="19">
        <v>364.69</v>
      </c>
      <c r="M2896" s="19">
        <f>Table1[[#This Row],[Unit_Selling Price]]-Table1[[#This Row],[Unit_Cost]]</f>
        <v>57.2</v>
      </c>
      <c r="N2896" s="19">
        <f>Table1[[#This Row],[Quantity]]*Table1[[#This Row],[unit_per Profit]]</f>
        <v>370255.6</v>
      </c>
    </row>
    <row r="2897" spans="1:14" x14ac:dyDescent="0.2">
      <c r="A2897" s="10" t="s">
        <v>29</v>
      </c>
      <c r="B2897" s="10" t="s">
        <v>86</v>
      </c>
      <c r="C2897" s="10" t="s">
        <v>49</v>
      </c>
      <c r="D2897" s="10" t="s">
        <v>27</v>
      </c>
      <c r="E2897" s="10" t="s">
        <v>35</v>
      </c>
      <c r="F2897" s="11" t="s">
        <v>592</v>
      </c>
      <c r="G2897" s="10">
        <v>2017</v>
      </c>
      <c r="H2897" s="10">
        <v>163744628</v>
      </c>
      <c r="I2897" s="17">
        <v>42740</v>
      </c>
      <c r="J2897" s="18">
        <v>4529</v>
      </c>
      <c r="K2897" s="19">
        <v>651.21</v>
      </c>
      <c r="L2897" s="19">
        <v>524.96</v>
      </c>
      <c r="M2897" s="19">
        <f>Table1[[#This Row],[Unit_Selling Price]]-Table1[[#This Row],[Unit_Cost]]</f>
        <v>126.25</v>
      </c>
      <c r="N2897" s="19">
        <f>Table1[[#This Row],[Quantity]]*Table1[[#This Row],[unit_per Profit]]</f>
        <v>571786.25</v>
      </c>
    </row>
    <row r="2898" spans="1:14" x14ac:dyDescent="0.2">
      <c r="A2898" s="10" t="s">
        <v>37</v>
      </c>
      <c r="B2898" s="10" t="s">
        <v>151</v>
      </c>
      <c r="C2898" s="10" t="s">
        <v>65</v>
      </c>
      <c r="D2898" s="10" t="s">
        <v>27</v>
      </c>
      <c r="E2898" s="10" t="s">
        <v>35</v>
      </c>
      <c r="F2898" s="11">
        <v>41886</v>
      </c>
      <c r="G2898" s="10">
        <v>2014</v>
      </c>
      <c r="H2898" s="10">
        <v>238060700</v>
      </c>
      <c r="I2898" s="17" t="s">
        <v>900</v>
      </c>
      <c r="J2898" s="18">
        <v>6306</v>
      </c>
      <c r="K2898" s="19">
        <v>9.33</v>
      </c>
      <c r="L2898" s="19">
        <v>6.92</v>
      </c>
      <c r="M2898" s="19">
        <f>Table1[[#This Row],[Unit_Selling Price]]-Table1[[#This Row],[Unit_Cost]]</f>
        <v>2.41</v>
      </c>
      <c r="N2898" s="19">
        <f>Table1[[#This Row],[Quantity]]*Table1[[#This Row],[unit_per Profit]]</f>
        <v>15197.46</v>
      </c>
    </row>
    <row r="2899" spans="1:14" x14ac:dyDescent="0.2">
      <c r="A2899" s="10" t="s">
        <v>37</v>
      </c>
      <c r="B2899" s="10" t="s">
        <v>73</v>
      </c>
      <c r="C2899" s="10" t="s">
        <v>42</v>
      </c>
      <c r="D2899" s="10" t="s">
        <v>27</v>
      </c>
      <c r="E2899" s="10" t="s">
        <v>24</v>
      </c>
      <c r="F2899" s="11" t="s">
        <v>1158</v>
      </c>
      <c r="G2899" s="10">
        <v>2014</v>
      </c>
      <c r="H2899" s="10">
        <v>212140262</v>
      </c>
      <c r="I2899" s="17" t="s">
        <v>1158</v>
      </c>
      <c r="J2899" s="18">
        <v>5872</v>
      </c>
      <c r="K2899" s="19">
        <v>109.28</v>
      </c>
      <c r="L2899" s="19">
        <v>35.840000000000003</v>
      </c>
      <c r="M2899" s="19">
        <f>Table1[[#This Row],[Unit_Selling Price]]-Table1[[#This Row],[Unit_Cost]]</f>
        <v>73.44</v>
      </c>
      <c r="N2899" s="19">
        <f>Table1[[#This Row],[Quantity]]*Table1[[#This Row],[unit_per Profit]]</f>
        <v>431239.67999999999</v>
      </c>
    </row>
    <row r="2900" spans="1:14" x14ac:dyDescent="0.2">
      <c r="A2900" s="10" t="s">
        <v>46</v>
      </c>
      <c r="B2900" s="10" t="s">
        <v>269</v>
      </c>
      <c r="C2900" s="10" t="s">
        <v>65</v>
      </c>
      <c r="D2900" s="10" t="s">
        <v>27</v>
      </c>
      <c r="E2900" s="10" t="s">
        <v>28</v>
      </c>
      <c r="F2900" s="11">
        <v>42523</v>
      </c>
      <c r="G2900" s="10">
        <v>2016</v>
      </c>
      <c r="H2900" s="10">
        <v>546969640</v>
      </c>
      <c r="I2900" s="17">
        <v>42646</v>
      </c>
      <c r="J2900" s="18">
        <v>9326</v>
      </c>
      <c r="K2900" s="19">
        <v>9.33</v>
      </c>
      <c r="L2900" s="19">
        <v>6.92</v>
      </c>
      <c r="M2900" s="19">
        <f>Table1[[#This Row],[Unit_Selling Price]]-Table1[[#This Row],[Unit_Cost]]</f>
        <v>2.41</v>
      </c>
      <c r="N2900" s="19">
        <f>Table1[[#This Row],[Quantity]]*Table1[[#This Row],[unit_per Profit]]</f>
        <v>22475.66</v>
      </c>
    </row>
    <row r="2901" spans="1:14" x14ac:dyDescent="0.2">
      <c r="A2901" s="10" t="s">
        <v>59</v>
      </c>
      <c r="B2901" s="10" t="s">
        <v>216</v>
      </c>
      <c r="C2901" s="10" t="s">
        <v>51</v>
      </c>
      <c r="D2901" s="10" t="s">
        <v>23</v>
      </c>
      <c r="E2901" s="10" t="s">
        <v>24</v>
      </c>
      <c r="F2901" s="11">
        <v>41610</v>
      </c>
      <c r="G2901" s="10">
        <v>2013</v>
      </c>
      <c r="H2901" s="10">
        <v>873847663</v>
      </c>
      <c r="I2901" s="17">
        <v>41550</v>
      </c>
      <c r="J2901" s="18">
        <v>9797</v>
      </c>
      <c r="K2901" s="19">
        <v>437.2</v>
      </c>
      <c r="L2901" s="19">
        <v>263.33</v>
      </c>
      <c r="M2901" s="19">
        <f>Table1[[#This Row],[Unit_Selling Price]]-Table1[[#This Row],[Unit_Cost]]</f>
        <v>173.87</v>
      </c>
      <c r="N2901" s="19">
        <f>Table1[[#This Row],[Quantity]]*Table1[[#This Row],[unit_per Profit]]</f>
        <v>1703404.39</v>
      </c>
    </row>
    <row r="2902" spans="1:14" x14ac:dyDescent="0.2">
      <c r="A2902" s="10" t="s">
        <v>40</v>
      </c>
      <c r="B2902" s="10" t="s">
        <v>272</v>
      </c>
      <c r="C2902" s="10" t="s">
        <v>85</v>
      </c>
      <c r="D2902" s="10" t="s">
        <v>23</v>
      </c>
      <c r="E2902" s="10" t="s">
        <v>24</v>
      </c>
      <c r="F2902" s="11" t="s">
        <v>1439</v>
      </c>
      <c r="G2902" s="10">
        <v>2016</v>
      </c>
      <c r="H2902" s="10">
        <v>444385659</v>
      </c>
      <c r="I2902" s="17" t="s">
        <v>1582</v>
      </c>
      <c r="J2902" s="18">
        <v>2447</v>
      </c>
      <c r="K2902" s="19">
        <v>668.27</v>
      </c>
      <c r="L2902" s="19">
        <v>502.54</v>
      </c>
      <c r="M2902" s="19">
        <f>Table1[[#This Row],[Unit_Selling Price]]-Table1[[#This Row],[Unit_Cost]]</f>
        <v>165.73</v>
      </c>
      <c r="N2902" s="19">
        <f>Table1[[#This Row],[Quantity]]*Table1[[#This Row],[unit_per Profit]]</f>
        <v>405541.31</v>
      </c>
    </row>
    <row r="2903" spans="1:14" x14ac:dyDescent="0.2">
      <c r="A2903" s="10" t="s">
        <v>32</v>
      </c>
      <c r="B2903" s="10" t="s">
        <v>209</v>
      </c>
      <c r="C2903" s="10" t="s">
        <v>65</v>
      </c>
      <c r="D2903" s="10" t="s">
        <v>23</v>
      </c>
      <c r="E2903" s="10" t="s">
        <v>24</v>
      </c>
      <c r="F2903" s="11" t="s">
        <v>1713</v>
      </c>
      <c r="G2903" s="10">
        <v>2012</v>
      </c>
      <c r="H2903" s="10">
        <v>380507457</v>
      </c>
      <c r="I2903" s="17" t="s">
        <v>422</v>
      </c>
      <c r="J2903" s="18">
        <v>9467</v>
      </c>
      <c r="K2903" s="19">
        <v>9.33</v>
      </c>
      <c r="L2903" s="19">
        <v>6.92</v>
      </c>
      <c r="M2903" s="19">
        <f>Table1[[#This Row],[Unit_Selling Price]]-Table1[[#This Row],[Unit_Cost]]</f>
        <v>2.41</v>
      </c>
      <c r="N2903" s="19">
        <f>Table1[[#This Row],[Quantity]]*Table1[[#This Row],[unit_per Profit]]</f>
        <v>22815.47</v>
      </c>
    </row>
    <row r="2904" spans="1:14" x14ac:dyDescent="0.2">
      <c r="A2904" s="10" t="s">
        <v>46</v>
      </c>
      <c r="B2904" s="10" t="s">
        <v>176</v>
      </c>
      <c r="C2904" s="10" t="s">
        <v>31</v>
      </c>
      <c r="D2904" s="10" t="s">
        <v>27</v>
      </c>
      <c r="E2904" s="10" t="s">
        <v>24</v>
      </c>
      <c r="F2904" s="11" t="s">
        <v>868</v>
      </c>
      <c r="G2904" s="10">
        <v>2016</v>
      </c>
      <c r="H2904" s="10">
        <v>524449384</v>
      </c>
      <c r="I2904" s="17" t="s">
        <v>1595</v>
      </c>
      <c r="J2904" s="18">
        <v>5082</v>
      </c>
      <c r="K2904" s="19">
        <v>47.45</v>
      </c>
      <c r="L2904" s="19">
        <v>31.79</v>
      </c>
      <c r="M2904" s="19">
        <f>Table1[[#This Row],[Unit_Selling Price]]-Table1[[#This Row],[Unit_Cost]]</f>
        <v>15.66</v>
      </c>
      <c r="N2904" s="19">
        <f>Table1[[#This Row],[Quantity]]*Table1[[#This Row],[unit_per Profit]]</f>
        <v>79584.12</v>
      </c>
    </row>
    <row r="2905" spans="1:14" x14ac:dyDescent="0.2">
      <c r="A2905" s="10" t="s">
        <v>32</v>
      </c>
      <c r="B2905" s="10" t="s">
        <v>36</v>
      </c>
      <c r="C2905" s="10" t="s">
        <v>42</v>
      </c>
      <c r="D2905" s="10" t="s">
        <v>27</v>
      </c>
      <c r="E2905" s="10" t="s">
        <v>35</v>
      </c>
      <c r="F2905" s="11" t="s">
        <v>514</v>
      </c>
      <c r="G2905" s="10">
        <v>2014</v>
      </c>
      <c r="H2905" s="10">
        <v>788760268</v>
      </c>
      <c r="I2905" s="17">
        <v>41645</v>
      </c>
      <c r="J2905" s="18">
        <v>546</v>
      </c>
      <c r="K2905" s="19">
        <v>109.28</v>
      </c>
      <c r="L2905" s="19">
        <v>35.840000000000003</v>
      </c>
      <c r="M2905" s="19">
        <f>Table1[[#This Row],[Unit_Selling Price]]-Table1[[#This Row],[Unit_Cost]]</f>
        <v>73.44</v>
      </c>
      <c r="N2905" s="19">
        <f>Table1[[#This Row],[Quantity]]*Table1[[#This Row],[unit_per Profit]]</f>
        <v>40098.239999999998</v>
      </c>
    </row>
    <row r="2906" spans="1:14" x14ac:dyDescent="0.2">
      <c r="A2906" s="10" t="s">
        <v>29</v>
      </c>
      <c r="B2906" s="10" t="s">
        <v>185</v>
      </c>
      <c r="C2906" s="10" t="s">
        <v>85</v>
      </c>
      <c r="D2906" s="10" t="s">
        <v>27</v>
      </c>
      <c r="E2906" s="10" t="s">
        <v>24</v>
      </c>
      <c r="F2906" s="11" t="s">
        <v>1060</v>
      </c>
      <c r="G2906" s="10">
        <v>2012</v>
      </c>
      <c r="H2906" s="10">
        <v>706301438</v>
      </c>
      <c r="I2906" s="17">
        <v>41215</v>
      </c>
      <c r="J2906" s="18">
        <v>9146</v>
      </c>
      <c r="K2906" s="19">
        <v>668.27</v>
      </c>
      <c r="L2906" s="19">
        <v>502.54</v>
      </c>
      <c r="M2906" s="19">
        <f>Table1[[#This Row],[Unit_Selling Price]]-Table1[[#This Row],[Unit_Cost]]</f>
        <v>165.73</v>
      </c>
      <c r="N2906" s="19">
        <f>Table1[[#This Row],[Quantity]]*Table1[[#This Row],[unit_per Profit]]</f>
        <v>1515766.58</v>
      </c>
    </row>
    <row r="2907" spans="1:14" x14ac:dyDescent="0.2">
      <c r="A2907" s="10" t="s">
        <v>32</v>
      </c>
      <c r="B2907" s="10" t="s">
        <v>127</v>
      </c>
      <c r="C2907" s="10" t="s">
        <v>26</v>
      </c>
      <c r="D2907" s="10" t="s">
        <v>23</v>
      </c>
      <c r="E2907" s="10" t="s">
        <v>28</v>
      </c>
      <c r="F2907" s="11" t="s">
        <v>1652</v>
      </c>
      <c r="G2907" s="10">
        <v>2015</v>
      </c>
      <c r="H2907" s="10">
        <v>780246722</v>
      </c>
      <c r="I2907" s="17">
        <v>42250</v>
      </c>
      <c r="J2907" s="18">
        <v>1199</v>
      </c>
      <c r="K2907" s="19">
        <v>152.58000000000001</v>
      </c>
      <c r="L2907" s="19">
        <v>97.44</v>
      </c>
      <c r="M2907" s="19">
        <f>Table1[[#This Row],[Unit_Selling Price]]-Table1[[#This Row],[Unit_Cost]]</f>
        <v>55.14</v>
      </c>
      <c r="N2907" s="19">
        <f>Table1[[#This Row],[Quantity]]*Table1[[#This Row],[unit_per Profit]]</f>
        <v>66112.86</v>
      </c>
    </row>
    <row r="2908" spans="1:14" x14ac:dyDescent="0.2">
      <c r="A2908" s="10" t="s">
        <v>29</v>
      </c>
      <c r="B2908" s="10" t="s">
        <v>69</v>
      </c>
      <c r="C2908" s="10" t="s">
        <v>42</v>
      </c>
      <c r="D2908" s="10" t="s">
        <v>23</v>
      </c>
      <c r="E2908" s="10" t="s">
        <v>28</v>
      </c>
      <c r="F2908" s="11">
        <v>41885</v>
      </c>
      <c r="G2908" s="10">
        <v>2014</v>
      </c>
      <c r="H2908" s="10">
        <v>234082448</v>
      </c>
      <c r="I2908" s="17">
        <v>41885</v>
      </c>
      <c r="J2908" s="18">
        <v>9053</v>
      </c>
      <c r="K2908" s="19">
        <v>109.28</v>
      </c>
      <c r="L2908" s="19">
        <v>35.840000000000003</v>
      </c>
      <c r="M2908" s="19">
        <f>Table1[[#This Row],[Unit_Selling Price]]-Table1[[#This Row],[Unit_Cost]]</f>
        <v>73.44</v>
      </c>
      <c r="N2908" s="19">
        <f>Table1[[#This Row],[Quantity]]*Table1[[#This Row],[unit_per Profit]]</f>
        <v>664852.31999999995</v>
      </c>
    </row>
    <row r="2909" spans="1:14" x14ac:dyDescent="0.2">
      <c r="A2909" s="10" t="s">
        <v>29</v>
      </c>
      <c r="B2909" s="10" t="s">
        <v>223</v>
      </c>
      <c r="C2909" s="10" t="s">
        <v>56</v>
      </c>
      <c r="D2909" s="10" t="s">
        <v>27</v>
      </c>
      <c r="E2909" s="10" t="s">
        <v>35</v>
      </c>
      <c r="F2909" s="11" t="s">
        <v>696</v>
      </c>
      <c r="G2909" s="10">
        <v>2012</v>
      </c>
      <c r="H2909" s="10">
        <v>161607444</v>
      </c>
      <c r="I2909" s="17">
        <v>40978</v>
      </c>
      <c r="J2909" s="18">
        <v>2089</v>
      </c>
      <c r="K2909" s="19">
        <v>421.89</v>
      </c>
      <c r="L2909" s="19">
        <v>364.69</v>
      </c>
      <c r="M2909" s="19">
        <f>Table1[[#This Row],[Unit_Selling Price]]-Table1[[#This Row],[Unit_Cost]]</f>
        <v>57.2</v>
      </c>
      <c r="N2909" s="19">
        <f>Table1[[#This Row],[Quantity]]*Table1[[#This Row],[unit_per Profit]]</f>
        <v>119490.8</v>
      </c>
    </row>
    <row r="2910" spans="1:14" x14ac:dyDescent="0.2">
      <c r="A2910" s="10" t="s">
        <v>46</v>
      </c>
      <c r="B2910" s="10" t="s">
        <v>206</v>
      </c>
      <c r="C2910" s="10" t="s">
        <v>56</v>
      </c>
      <c r="D2910" s="10" t="s">
        <v>27</v>
      </c>
      <c r="E2910" s="10" t="s">
        <v>28</v>
      </c>
      <c r="F2910" s="11" t="s">
        <v>1526</v>
      </c>
      <c r="G2910" s="10">
        <v>2014</v>
      </c>
      <c r="H2910" s="10">
        <v>376933038</v>
      </c>
      <c r="I2910" s="17" t="s">
        <v>1732</v>
      </c>
      <c r="J2910" s="18">
        <v>1717</v>
      </c>
      <c r="K2910" s="19">
        <v>421.89</v>
      </c>
      <c r="L2910" s="19">
        <v>364.69</v>
      </c>
      <c r="M2910" s="19">
        <f>Table1[[#This Row],[Unit_Selling Price]]-Table1[[#This Row],[Unit_Cost]]</f>
        <v>57.2</v>
      </c>
      <c r="N2910" s="19">
        <f>Table1[[#This Row],[Quantity]]*Table1[[#This Row],[unit_per Profit]]</f>
        <v>98212.4</v>
      </c>
    </row>
    <row r="2911" spans="1:14" x14ac:dyDescent="0.2">
      <c r="A2911" s="10" t="s">
        <v>29</v>
      </c>
      <c r="B2911" s="10" t="s">
        <v>161</v>
      </c>
      <c r="C2911" s="10" t="s">
        <v>56</v>
      </c>
      <c r="D2911" s="10" t="s">
        <v>27</v>
      </c>
      <c r="E2911" s="10" t="s">
        <v>28</v>
      </c>
      <c r="F2911" s="11">
        <v>41797</v>
      </c>
      <c r="G2911" s="10">
        <v>2014</v>
      </c>
      <c r="H2911" s="10">
        <v>764483058</v>
      </c>
      <c r="I2911" s="17">
        <v>41767</v>
      </c>
      <c r="J2911" s="18">
        <v>6380</v>
      </c>
      <c r="K2911" s="19">
        <v>421.89</v>
      </c>
      <c r="L2911" s="19">
        <v>364.69</v>
      </c>
      <c r="M2911" s="19">
        <f>Table1[[#This Row],[Unit_Selling Price]]-Table1[[#This Row],[Unit_Cost]]</f>
        <v>57.2</v>
      </c>
      <c r="N2911" s="19">
        <f>Table1[[#This Row],[Quantity]]*Table1[[#This Row],[unit_per Profit]]</f>
        <v>364936</v>
      </c>
    </row>
    <row r="2912" spans="1:14" x14ac:dyDescent="0.2">
      <c r="A2912" s="10" t="s">
        <v>29</v>
      </c>
      <c r="B2912" s="10" t="s">
        <v>198</v>
      </c>
      <c r="C2912" s="10" t="s">
        <v>22</v>
      </c>
      <c r="D2912" s="10" t="s">
        <v>27</v>
      </c>
      <c r="E2912" s="10" t="s">
        <v>24</v>
      </c>
      <c r="F2912" s="11">
        <v>41767</v>
      </c>
      <c r="G2912" s="10">
        <v>2014</v>
      </c>
      <c r="H2912" s="10">
        <v>828993833</v>
      </c>
      <c r="I2912" s="17">
        <v>41679</v>
      </c>
      <c r="J2912" s="18">
        <v>6552</v>
      </c>
      <c r="K2912" s="19">
        <v>255.28</v>
      </c>
      <c r="L2912" s="19">
        <v>159.41999999999999</v>
      </c>
      <c r="M2912" s="19">
        <f>Table1[[#This Row],[Unit_Selling Price]]-Table1[[#This Row],[Unit_Cost]]</f>
        <v>95.86</v>
      </c>
      <c r="N2912" s="19">
        <f>Table1[[#This Row],[Quantity]]*Table1[[#This Row],[unit_per Profit]]</f>
        <v>628074.72</v>
      </c>
    </row>
    <row r="2913" spans="1:14" x14ac:dyDescent="0.2">
      <c r="A2913" s="10" t="s">
        <v>32</v>
      </c>
      <c r="B2913" s="10" t="s">
        <v>200</v>
      </c>
      <c r="C2913" s="10" t="s">
        <v>56</v>
      </c>
      <c r="D2913" s="10" t="s">
        <v>23</v>
      </c>
      <c r="E2913" s="10" t="s">
        <v>43</v>
      </c>
      <c r="F2913" s="11">
        <v>41682</v>
      </c>
      <c r="G2913" s="10">
        <v>2014</v>
      </c>
      <c r="H2913" s="10">
        <v>145514190</v>
      </c>
      <c r="I2913" s="17" t="s">
        <v>1625</v>
      </c>
      <c r="J2913" s="18">
        <v>9737</v>
      </c>
      <c r="K2913" s="19">
        <v>421.89</v>
      </c>
      <c r="L2913" s="19">
        <v>364.69</v>
      </c>
      <c r="M2913" s="19">
        <f>Table1[[#This Row],[Unit_Selling Price]]-Table1[[#This Row],[Unit_Cost]]</f>
        <v>57.2</v>
      </c>
      <c r="N2913" s="19">
        <f>Table1[[#This Row],[Quantity]]*Table1[[#This Row],[unit_per Profit]]</f>
        <v>556956.4</v>
      </c>
    </row>
    <row r="2914" spans="1:14" x14ac:dyDescent="0.2">
      <c r="A2914" s="10" t="s">
        <v>278</v>
      </c>
      <c r="B2914" s="10" t="s">
        <v>68</v>
      </c>
      <c r="C2914" s="10" t="s">
        <v>65</v>
      </c>
      <c r="D2914" s="10" t="s">
        <v>23</v>
      </c>
      <c r="E2914" s="10" t="s">
        <v>35</v>
      </c>
      <c r="F2914" s="11" t="s">
        <v>1476</v>
      </c>
      <c r="G2914" s="10">
        <v>2016</v>
      </c>
      <c r="H2914" s="10">
        <v>609405457</v>
      </c>
      <c r="I2914" s="17">
        <v>42437</v>
      </c>
      <c r="J2914" s="18">
        <v>5472</v>
      </c>
      <c r="K2914" s="19">
        <v>9.33</v>
      </c>
      <c r="L2914" s="19">
        <v>6.92</v>
      </c>
      <c r="M2914" s="19">
        <f>Table1[[#This Row],[Unit_Selling Price]]-Table1[[#This Row],[Unit_Cost]]</f>
        <v>2.41</v>
      </c>
      <c r="N2914" s="19">
        <f>Table1[[#This Row],[Quantity]]*Table1[[#This Row],[unit_per Profit]]</f>
        <v>13187.52</v>
      </c>
    </row>
    <row r="2915" spans="1:14" x14ac:dyDescent="0.2">
      <c r="A2915" s="10" t="s">
        <v>46</v>
      </c>
      <c r="B2915" s="10" t="s">
        <v>159</v>
      </c>
      <c r="C2915" s="10" t="s">
        <v>85</v>
      </c>
      <c r="D2915" s="10" t="s">
        <v>23</v>
      </c>
      <c r="E2915" s="10" t="s">
        <v>35</v>
      </c>
      <c r="F2915" s="11" t="s">
        <v>733</v>
      </c>
      <c r="G2915" s="10">
        <v>2017</v>
      </c>
      <c r="H2915" s="10">
        <v>586341464</v>
      </c>
      <c r="I2915" s="17" t="s">
        <v>606</v>
      </c>
      <c r="J2915" s="18">
        <v>324</v>
      </c>
      <c r="K2915" s="19">
        <v>668.27</v>
      </c>
      <c r="L2915" s="19">
        <v>502.54</v>
      </c>
      <c r="M2915" s="19">
        <f>Table1[[#This Row],[Unit_Selling Price]]-Table1[[#This Row],[Unit_Cost]]</f>
        <v>165.73</v>
      </c>
      <c r="N2915" s="19">
        <f>Table1[[#This Row],[Quantity]]*Table1[[#This Row],[unit_per Profit]]</f>
        <v>53696.52</v>
      </c>
    </row>
    <row r="2916" spans="1:14" x14ac:dyDescent="0.2">
      <c r="A2916" s="10" t="s">
        <v>40</v>
      </c>
      <c r="B2916" s="10" t="s">
        <v>160</v>
      </c>
      <c r="C2916" s="10" t="s">
        <v>31</v>
      </c>
      <c r="D2916" s="10" t="s">
        <v>27</v>
      </c>
      <c r="E2916" s="10" t="s">
        <v>28</v>
      </c>
      <c r="F2916" s="11" t="s">
        <v>562</v>
      </c>
      <c r="G2916" s="10">
        <v>2017</v>
      </c>
      <c r="H2916" s="10">
        <v>762308537</v>
      </c>
      <c r="I2916" s="17" t="s">
        <v>1733</v>
      </c>
      <c r="J2916" s="18">
        <v>2891</v>
      </c>
      <c r="K2916" s="19">
        <v>47.45</v>
      </c>
      <c r="L2916" s="19">
        <v>31.79</v>
      </c>
      <c r="M2916" s="19">
        <f>Table1[[#This Row],[Unit_Selling Price]]-Table1[[#This Row],[Unit_Cost]]</f>
        <v>15.66</v>
      </c>
      <c r="N2916" s="19">
        <f>Table1[[#This Row],[Quantity]]*Table1[[#This Row],[unit_per Profit]]</f>
        <v>45273.06</v>
      </c>
    </row>
    <row r="2917" spans="1:14" x14ac:dyDescent="0.2">
      <c r="A2917" s="10" t="s">
        <v>37</v>
      </c>
      <c r="B2917" s="10" t="s">
        <v>208</v>
      </c>
      <c r="C2917" s="10" t="s">
        <v>34</v>
      </c>
      <c r="D2917" s="10" t="s">
        <v>23</v>
      </c>
      <c r="E2917" s="10" t="s">
        <v>43</v>
      </c>
      <c r="F2917" s="11" t="s">
        <v>1734</v>
      </c>
      <c r="G2917" s="10">
        <v>2012</v>
      </c>
      <c r="H2917" s="10">
        <v>993605506</v>
      </c>
      <c r="I2917" s="17" t="s">
        <v>1734</v>
      </c>
      <c r="J2917" s="18">
        <v>8804</v>
      </c>
      <c r="K2917" s="19">
        <v>205.7</v>
      </c>
      <c r="L2917" s="19">
        <v>117.11</v>
      </c>
      <c r="M2917" s="19">
        <f>Table1[[#This Row],[Unit_Selling Price]]-Table1[[#This Row],[Unit_Cost]]</f>
        <v>88.59</v>
      </c>
      <c r="N2917" s="19">
        <f>Table1[[#This Row],[Quantity]]*Table1[[#This Row],[unit_per Profit]]</f>
        <v>779946.36</v>
      </c>
    </row>
    <row r="2918" spans="1:14" x14ac:dyDescent="0.2">
      <c r="A2918" s="10" t="s">
        <v>37</v>
      </c>
      <c r="B2918" s="10" t="s">
        <v>50</v>
      </c>
      <c r="C2918" s="10" t="s">
        <v>65</v>
      </c>
      <c r="D2918" s="10" t="s">
        <v>23</v>
      </c>
      <c r="E2918" s="10" t="s">
        <v>43</v>
      </c>
      <c r="F2918" s="11" t="s">
        <v>1424</v>
      </c>
      <c r="G2918" s="10">
        <v>2016</v>
      </c>
      <c r="H2918" s="10">
        <v>756843698</v>
      </c>
      <c r="I2918" s="17" t="s">
        <v>647</v>
      </c>
      <c r="J2918" s="18">
        <v>5724</v>
      </c>
      <c r="K2918" s="19">
        <v>9.33</v>
      </c>
      <c r="L2918" s="19">
        <v>6.92</v>
      </c>
      <c r="M2918" s="19">
        <f>Table1[[#This Row],[Unit_Selling Price]]-Table1[[#This Row],[Unit_Cost]]</f>
        <v>2.41</v>
      </c>
      <c r="N2918" s="19">
        <f>Table1[[#This Row],[Quantity]]*Table1[[#This Row],[unit_per Profit]]</f>
        <v>13794.84</v>
      </c>
    </row>
    <row r="2919" spans="1:14" x14ac:dyDescent="0.2">
      <c r="A2919" s="10" t="s">
        <v>29</v>
      </c>
      <c r="B2919" s="10" t="s">
        <v>44</v>
      </c>
      <c r="C2919" s="10" t="s">
        <v>56</v>
      </c>
      <c r="D2919" s="10" t="s">
        <v>27</v>
      </c>
      <c r="E2919" s="10" t="s">
        <v>28</v>
      </c>
      <c r="F2919" s="11">
        <v>42259</v>
      </c>
      <c r="G2919" s="10">
        <v>2015</v>
      </c>
      <c r="H2919" s="10">
        <v>498946940</v>
      </c>
      <c r="I2919" s="17">
        <v>42675</v>
      </c>
      <c r="J2919" s="18">
        <v>8342</v>
      </c>
      <c r="K2919" s="19">
        <v>421.89</v>
      </c>
      <c r="L2919" s="19">
        <v>364.69</v>
      </c>
      <c r="M2919" s="19">
        <f>Table1[[#This Row],[Unit_Selling Price]]-Table1[[#This Row],[Unit_Cost]]</f>
        <v>57.2</v>
      </c>
      <c r="N2919" s="19">
        <f>Table1[[#This Row],[Quantity]]*Table1[[#This Row],[unit_per Profit]]</f>
        <v>477162.4</v>
      </c>
    </row>
    <row r="2920" spans="1:14" x14ac:dyDescent="0.2">
      <c r="A2920" s="10" t="s">
        <v>29</v>
      </c>
      <c r="B2920" s="10" t="s">
        <v>80</v>
      </c>
      <c r="C2920" s="10" t="s">
        <v>39</v>
      </c>
      <c r="D2920" s="10" t="s">
        <v>27</v>
      </c>
      <c r="E2920" s="10" t="s">
        <v>24</v>
      </c>
      <c r="F2920" s="11">
        <v>41678</v>
      </c>
      <c r="G2920" s="10">
        <v>2014</v>
      </c>
      <c r="H2920" s="10">
        <v>287151563</v>
      </c>
      <c r="I2920" s="17">
        <v>41951</v>
      </c>
      <c r="J2920" s="18">
        <v>3383</v>
      </c>
      <c r="K2920" s="19">
        <v>81.73</v>
      </c>
      <c r="L2920" s="19">
        <v>56.67</v>
      </c>
      <c r="M2920" s="19">
        <f>Table1[[#This Row],[Unit_Selling Price]]-Table1[[#This Row],[Unit_Cost]]</f>
        <v>25.06</v>
      </c>
      <c r="N2920" s="19">
        <f>Table1[[#This Row],[Quantity]]*Table1[[#This Row],[unit_per Profit]]</f>
        <v>84777.98</v>
      </c>
    </row>
    <row r="2921" spans="1:14" x14ac:dyDescent="0.2">
      <c r="A2921" s="10" t="s">
        <v>29</v>
      </c>
      <c r="B2921" s="10" t="s">
        <v>202</v>
      </c>
      <c r="C2921" s="10" t="s">
        <v>49</v>
      </c>
      <c r="D2921" s="10" t="s">
        <v>23</v>
      </c>
      <c r="E2921" s="10" t="s">
        <v>28</v>
      </c>
      <c r="F2921" s="11" t="s">
        <v>494</v>
      </c>
      <c r="G2921" s="10">
        <v>2013</v>
      </c>
      <c r="H2921" s="10">
        <v>259006392</v>
      </c>
      <c r="I2921" s="17">
        <v>41431</v>
      </c>
      <c r="J2921" s="18">
        <v>4602</v>
      </c>
      <c r="K2921" s="19">
        <v>651.21</v>
      </c>
      <c r="L2921" s="19">
        <v>524.96</v>
      </c>
      <c r="M2921" s="19">
        <f>Table1[[#This Row],[Unit_Selling Price]]-Table1[[#This Row],[Unit_Cost]]</f>
        <v>126.25</v>
      </c>
      <c r="N2921" s="19">
        <f>Table1[[#This Row],[Quantity]]*Table1[[#This Row],[unit_per Profit]]</f>
        <v>581002.5</v>
      </c>
    </row>
    <row r="2922" spans="1:14" x14ac:dyDescent="0.2">
      <c r="A2922" s="10" t="s">
        <v>32</v>
      </c>
      <c r="B2922" s="10" t="s">
        <v>209</v>
      </c>
      <c r="C2922" s="10" t="s">
        <v>42</v>
      </c>
      <c r="D2922" s="10" t="s">
        <v>23</v>
      </c>
      <c r="E2922" s="10" t="s">
        <v>43</v>
      </c>
      <c r="F2922" s="11" t="s">
        <v>1735</v>
      </c>
      <c r="G2922" s="10">
        <v>2014</v>
      </c>
      <c r="H2922" s="10">
        <v>172372758</v>
      </c>
      <c r="I2922" s="17" t="s">
        <v>514</v>
      </c>
      <c r="J2922" s="18">
        <v>7784</v>
      </c>
      <c r="K2922" s="19">
        <v>109.28</v>
      </c>
      <c r="L2922" s="19">
        <v>35.840000000000003</v>
      </c>
      <c r="M2922" s="19">
        <f>Table1[[#This Row],[Unit_Selling Price]]-Table1[[#This Row],[Unit_Cost]]</f>
        <v>73.44</v>
      </c>
      <c r="N2922" s="19">
        <f>Table1[[#This Row],[Quantity]]*Table1[[#This Row],[unit_per Profit]]</f>
        <v>571656.95999999996</v>
      </c>
    </row>
    <row r="2923" spans="1:14" x14ac:dyDescent="0.2">
      <c r="A2923" s="10" t="s">
        <v>278</v>
      </c>
      <c r="B2923" s="10" t="s">
        <v>121</v>
      </c>
      <c r="C2923" s="10" t="s">
        <v>51</v>
      </c>
      <c r="D2923" s="10" t="s">
        <v>23</v>
      </c>
      <c r="E2923" s="10" t="s">
        <v>28</v>
      </c>
      <c r="F2923" s="11">
        <v>42436</v>
      </c>
      <c r="G2923" s="10">
        <v>2016</v>
      </c>
      <c r="H2923" s="10">
        <v>755424487</v>
      </c>
      <c r="I2923" s="17" t="s">
        <v>1545</v>
      </c>
      <c r="J2923" s="18">
        <v>5748</v>
      </c>
      <c r="K2923" s="19">
        <v>437.2</v>
      </c>
      <c r="L2923" s="19">
        <v>263.33</v>
      </c>
      <c r="M2923" s="19">
        <f>Table1[[#This Row],[Unit_Selling Price]]-Table1[[#This Row],[Unit_Cost]]</f>
        <v>173.87</v>
      </c>
      <c r="N2923" s="19">
        <f>Table1[[#This Row],[Quantity]]*Table1[[#This Row],[unit_per Profit]]</f>
        <v>999404.76</v>
      </c>
    </row>
    <row r="2924" spans="1:14" x14ac:dyDescent="0.2">
      <c r="A2924" s="10" t="s">
        <v>29</v>
      </c>
      <c r="B2924" s="10" t="s">
        <v>124</v>
      </c>
      <c r="C2924" s="10" t="s">
        <v>77</v>
      </c>
      <c r="D2924" s="10" t="s">
        <v>23</v>
      </c>
      <c r="E2924" s="10" t="s">
        <v>28</v>
      </c>
      <c r="F2924" s="11" t="s">
        <v>753</v>
      </c>
      <c r="G2924" s="10">
        <v>2012</v>
      </c>
      <c r="H2924" s="10">
        <v>556647908</v>
      </c>
      <c r="I2924" s="17" t="s">
        <v>844</v>
      </c>
      <c r="J2924" s="18">
        <v>3341</v>
      </c>
      <c r="K2924" s="19">
        <v>154.06</v>
      </c>
      <c r="L2924" s="19">
        <v>90.93</v>
      </c>
      <c r="M2924" s="19">
        <f>Table1[[#This Row],[Unit_Selling Price]]-Table1[[#This Row],[Unit_Cost]]</f>
        <v>63.13</v>
      </c>
      <c r="N2924" s="19">
        <f>Table1[[#This Row],[Quantity]]*Table1[[#This Row],[unit_per Profit]]</f>
        <v>210917.33</v>
      </c>
    </row>
    <row r="2925" spans="1:14" x14ac:dyDescent="0.2">
      <c r="A2925" s="10" t="s">
        <v>46</v>
      </c>
      <c r="B2925" s="10" t="s">
        <v>98</v>
      </c>
      <c r="C2925" s="10" t="s">
        <v>42</v>
      </c>
      <c r="D2925" s="10" t="s">
        <v>23</v>
      </c>
      <c r="E2925" s="10" t="s">
        <v>24</v>
      </c>
      <c r="F2925" s="11" t="s">
        <v>1627</v>
      </c>
      <c r="G2925" s="10">
        <v>2015</v>
      </c>
      <c r="H2925" s="10">
        <v>894841849</v>
      </c>
      <c r="I2925" s="17">
        <v>42226</v>
      </c>
      <c r="J2925" s="18">
        <v>2443</v>
      </c>
      <c r="K2925" s="19">
        <v>109.28</v>
      </c>
      <c r="L2925" s="19">
        <v>35.840000000000003</v>
      </c>
      <c r="M2925" s="19">
        <f>Table1[[#This Row],[Unit_Selling Price]]-Table1[[#This Row],[Unit_Cost]]</f>
        <v>73.44</v>
      </c>
      <c r="N2925" s="19">
        <f>Table1[[#This Row],[Quantity]]*Table1[[#This Row],[unit_per Profit]]</f>
        <v>179413.92</v>
      </c>
    </row>
    <row r="2926" spans="1:14" x14ac:dyDescent="0.2">
      <c r="A2926" s="10" t="s">
        <v>278</v>
      </c>
      <c r="B2926" s="10" t="s">
        <v>114</v>
      </c>
      <c r="C2926" s="10" t="s">
        <v>26</v>
      </c>
      <c r="D2926" s="10" t="s">
        <v>23</v>
      </c>
      <c r="E2926" s="10" t="s">
        <v>35</v>
      </c>
      <c r="F2926" s="11">
        <v>42436</v>
      </c>
      <c r="G2926" s="10">
        <v>2016</v>
      </c>
      <c r="H2926" s="10">
        <v>909117639</v>
      </c>
      <c r="I2926" s="17">
        <v>42651</v>
      </c>
      <c r="J2926" s="18">
        <v>6967</v>
      </c>
      <c r="K2926" s="19">
        <v>152.58000000000001</v>
      </c>
      <c r="L2926" s="19">
        <v>97.44</v>
      </c>
      <c r="M2926" s="19">
        <f>Table1[[#This Row],[Unit_Selling Price]]-Table1[[#This Row],[Unit_Cost]]</f>
        <v>55.14</v>
      </c>
      <c r="N2926" s="19">
        <f>Table1[[#This Row],[Quantity]]*Table1[[#This Row],[unit_per Profit]]</f>
        <v>384160.38</v>
      </c>
    </row>
    <row r="2927" spans="1:14" x14ac:dyDescent="0.2">
      <c r="A2927" s="10" t="s">
        <v>32</v>
      </c>
      <c r="B2927" s="10" t="s">
        <v>170</v>
      </c>
      <c r="C2927" s="10" t="s">
        <v>22</v>
      </c>
      <c r="D2927" s="10" t="s">
        <v>27</v>
      </c>
      <c r="E2927" s="10" t="s">
        <v>24</v>
      </c>
      <c r="F2927" s="11" t="s">
        <v>1584</v>
      </c>
      <c r="G2927" s="10">
        <v>2010</v>
      </c>
      <c r="H2927" s="10">
        <v>708899104</v>
      </c>
      <c r="I2927" s="17">
        <v>40544</v>
      </c>
      <c r="J2927" s="18">
        <v>7853</v>
      </c>
      <c r="K2927" s="19">
        <v>255.28</v>
      </c>
      <c r="L2927" s="19">
        <v>159.41999999999999</v>
      </c>
      <c r="M2927" s="19">
        <f>Table1[[#This Row],[Unit_Selling Price]]-Table1[[#This Row],[Unit_Cost]]</f>
        <v>95.86</v>
      </c>
      <c r="N2927" s="19">
        <f>Table1[[#This Row],[Quantity]]*Table1[[#This Row],[unit_per Profit]]</f>
        <v>752788.58</v>
      </c>
    </row>
    <row r="2928" spans="1:14" x14ac:dyDescent="0.2">
      <c r="A2928" s="10" t="s">
        <v>29</v>
      </c>
      <c r="B2928" s="10" t="s">
        <v>214</v>
      </c>
      <c r="C2928" s="10" t="s">
        <v>77</v>
      </c>
      <c r="D2928" s="10" t="s">
        <v>27</v>
      </c>
      <c r="E2928" s="10" t="s">
        <v>24</v>
      </c>
      <c r="F2928" s="11">
        <v>40790</v>
      </c>
      <c r="G2928" s="10">
        <v>2011</v>
      </c>
      <c r="H2928" s="10">
        <v>923922574</v>
      </c>
      <c r="I2928" s="17" t="s">
        <v>415</v>
      </c>
      <c r="J2928" s="18">
        <v>8076</v>
      </c>
      <c r="K2928" s="19">
        <v>154.06</v>
      </c>
      <c r="L2928" s="19">
        <v>90.93</v>
      </c>
      <c r="M2928" s="19">
        <f>Table1[[#This Row],[Unit_Selling Price]]-Table1[[#This Row],[Unit_Cost]]</f>
        <v>63.13</v>
      </c>
      <c r="N2928" s="19">
        <f>Table1[[#This Row],[Quantity]]*Table1[[#This Row],[unit_per Profit]]</f>
        <v>509837.88</v>
      </c>
    </row>
    <row r="2929" spans="1:14" x14ac:dyDescent="0.2">
      <c r="A2929" s="10" t="s">
        <v>37</v>
      </c>
      <c r="B2929" s="10" t="s">
        <v>274</v>
      </c>
      <c r="C2929" s="10" t="s">
        <v>77</v>
      </c>
      <c r="D2929" s="10" t="s">
        <v>27</v>
      </c>
      <c r="E2929" s="10" t="s">
        <v>24</v>
      </c>
      <c r="F2929" s="11" t="s">
        <v>762</v>
      </c>
      <c r="G2929" s="10">
        <v>2011</v>
      </c>
      <c r="H2929" s="10">
        <v>454236876</v>
      </c>
      <c r="I2929" s="17" t="s">
        <v>809</v>
      </c>
      <c r="J2929" s="18">
        <v>7641</v>
      </c>
      <c r="K2929" s="19">
        <v>154.06</v>
      </c>
      <c r="L2929" s="19">
        <v>90.93</v>
      </c>
      <c r="M2929" s="19">
        <f>Table1[[#This Row],[Unit_Selling Price]]-Table1[[#This Row],[Unit_Cost]]</f>
        <v>63.13</v>
      </c>
      <c r="N2929" s="19">
        <f>Table1[[#This Row],[Quantity]]*Table1[[#This Row],[unit_per Profit]]</f>
        <v>482376.33</v>
      </c>
    </row>
    <row r="2930" spans="1:14" x14ac:dyDescent="0.2">
      <c r="A2930" s="10" t="s">
        <v>37</v>
      </c>
      <c r="B2930" s="10" t="s">
        <v>63</v>
      </c>
      <c r="C2930" s="10" t="s">
        <v>26</v>
      </c>
      <c r="D2930" s="10" t="s">
        <v>23</v>
      </c>
      <c r="E2930" s="10" t="s">
        <v>35</v>
      </c>
      <c r="F2930" s="11">
        <v>41894</v>
      </c>
      <c r="G2930" s="10">
        <v>2014</v>
      </c>
      <c r="H2930" s="10">
        <v>520203340</v>
      </c>
      <c r="I2930" s="17" t="s">
        <v>644</v>
      </c>
      <c r="J2930" s="18">
        <v>8583</v>
      </c>
      <c r="K2930" s="19">
        <v>152.58000000000001</v>
      </c>
      <c r="L2930" s="19">
        <v>97.44</v>
      </c>
      <c r="M2930" s="19">
        <f>Table1[[#This Row],[Unit_Selling Price]]-Table1[[#This Row],[Unit_Cost]]</f>
        <v>55.14</v>
      </c>
      <c r="N2930" s="19">
        <f>Table1[[#This Row],[Quantity]]*Table1[[#This Row],[unit_per Profit]]</f>
        <v>473266.62</v>
      </c>
    </row>
    <row r="2931" spans="1:14" x14ac:dyDescent="0.2">
      <c r="A2931" s="10" t="s">
        <v>40</v>
      </c>
      <c r="B2931" s="10" t="s">
        <v>205</v>
      </c>
      <c r="C2931" s="10" t="s">
        <v>34</v>
      </c>
      <c r="D2931" s="10" t="s">
        <v>23</v>
      </c>
      <c r="E2931" s="10" t="s">
        <v>35</v>
      </c>
      <c r="F2931" s="11" t="s">
        <v>717</v>
      </c>
      <c r="G2931" s="10">
        <v>2013</v>
      </c>
      <c r="H2931" s="10">
        <v>612495791</v>
      </c>
      <c r="I2931" s="17">
        <v>41558</v>
      </c>
      <c r="J2931" s="18">
        <v>9971</v>
      </c>
      <c r="K2931" s="19">
        <v>205.7</v>
      </c>
      <c r="L2931" s="19">
        <v>117.11</v>
      </c>
      <c r="M2931" s="19">
        <f>Table1[[#This Row],[Unit_Selling Price]]-Table1[[#This Row],[Unit_Cost]]</f>
        <v>88.59</v>
      </c>
      <c r="N2931" s="19">
        <f>Table1[[#This Row],[Quantity]]*Table1[[#This Row],[unit_per Profit]]</f>
        <v>883330.89</v>
      </c>
    </row>
    <row r="2932" spans="1:14" x14ac:dyDescent="0.2">
      <c r="A2932" s="10" t="s">
        <v>29</v>
      </c>
      <c r="B2932" s="10" t="s">
        <v>89</v>
      </c>
      <c r="C2932" s="10" t="s">
        <v>26</v>
      </c>
      <c r="D2932" s="10" t="s">
        <v>27</v>
      </c>
      <c r="E2932" s="10" t="s">
        <v>28</v>
      </c>
      <c r="F2932" s="11">
        <v>42826</v>
      </c>
      <c r="G2932" s="10">
        <v>2017</v>
      </c>
      <c r="H2932" s="10">
        <v>742100560</v>
      </c>
      <c r="I2932" s="17" t="s">
        <v>1736</v>
      </c>
      <c r="J2932" s="18">
        <v>2902</v>
      </c>
      <c r="K2932" s="19">
        <v>152.58000000000001</v>
      </c>
      <c r="L2932" s="19">
        <v>97.44</v>
      </c>
      <c r="M2932" s="19">
        <f>Table1[[#This Row],[Unit_Selling Price]]-Table1[[#This Row],[Unit_Cost]]</f>
        <v>55.14</v>
      </c>
      <c r="N2932" s="19">
        <f>Table1[[#This Row],[Quantity]]*Table1[[#This Row],[unit_per Profit]]</f>
        <v>160016.28</v>
      </c>
    </row>
    <row r="2933" spans="1:14" x14ac:dyDescent="0.2">
      <c r="A2933" s="10" t="s">
        <v>46</v>
      </c>
      <c r="B2933" s="10" t="s">
        <v>119</v>
      </c>
      <c r="C2933" s="10" t="s">
        <v>65</v>
      </c>
      <c r="D2933" s="10" t="s">
        <v>23</v>
      </c>
      <c r="E2933" s="10" t="s">
        <v>43</v>
      </c>
      <c r="F2933" s="11">
        <v>42192</v>
      </c>
      <c r="G2933" s="10">
        <v>2015</v>
      </c>
      <c r="H2933" s="10">
        <v>990316474</v>
      </c>
      <c r="I2933" s="17" t="s">
        <v>708</v>
      </c>
      <c r="J2933" s="18">
        <v>5507</v>
      </c>
      <c r="K2933" s="19">
        <v>9.33</v>
      </c>
      <c r="L2933" s="19">
        <v>6.92</v>
      </c>
      <c r="M2933" s="19">
        <f>Table1[[#This Row],[Unit_Selling Price]]-Table1[[#This Row],[Unit_Cost]]</f>
        <v>2.41</v>
      </c>
      <c r="N2933" s="19">
        <f>Table1[[#This Row],[Quantity]]*Table1[[#This Row],[unit_per Profit]]</f>
        <v>13271.87</v>
      </c>
    </row>
    <row r="2934" spans="1:14" x14ac:dyDescent="0.2">
      <c r="A2934" s="10" t="s">
        <v>37</v>
      </c>
      <c r="B2934" s="10" t="s">
        <v>63</v>
      </c>
      <c r="C2934" s="10" t="s">
        <v>31</v>
      </c>
      <c r="D2934" s="10" t="s">
        <v>27</v>
      </c>
      <c r="E2934" s="10" t="s">
        <v>24</v>
      </c>
      <c r="F2934" s="11" t="s">
        <v>1410</v>
      </c>
      <c r="G2934" s="10">
        <v>2016</v>
      </c>
      <c r="H2934" s="10">
        <v>158754861</v>
      </c>
      <c r="I2934" s="17" t="s">
        <v>1304</v>
      </c>
      <c r="J2934" s="18">
        <v>7946</v>
      </c>
      <c r="K2934" s="19">
        <v>47.45</v>
      </c>
      <c r="L2934" s="19">
        <v>31.79</v>
      </c>
      <c r="M2934" s="19">
        <f>Table1[[#This Row],[Unit_Selling Price]]-Table1[[#This Row],[Unit_Cost]]</f>
        <v>15.66</v>
      </c>
      <c r="N2934" s="19">
        <f>Table1[[#This Row],[Quantity]]*Table1[[#This Row],[unit_per Profit]]</f>
        <v>124434.36</v>
      </c>
    </row>
    <row r="2935" spans="1:14" x14ac:dyDescent="0.2">
      <c r="A2935" s="10" t="s">
        <v>46</v>
      </c>
      <c r="B2935" s="10" t="s">
        <v>207</v>
      </c>
      <c r="C2935" s="10" t="s">
        <v>85</v>
      </c>
      <c r="D2935" s="10" t="s">
        <v>27</v>
      </c>
      <c r="E2935" s="10" t="s">
        <v>28</v>
      </c>
      <c r="F2935" s="11">
        <v>42499</v>
      </c>
      <c r="G2935" s="10">
        <v>2016</v>
      </c>
      <c r="H2935" s="10">
        <v>719339549</v>
      </c>
      <c r="I2935" s="17" t="s">
        <v>1737</v>
      </c>
      <c r="J2935" s="18">
        <v>7413</v>
      </c>
      <c r="K2935" s="19">
        <v>668.27</v>
      </c>
      <c r="L2935" s="19">
        <v>502.54</v>
      </c>
      <c r="M2935" s="19">
        <f>Table1[[#This Row],[Unit_Selling Price]]-Table1[[#This Row],[Unit_Cost]]</f>
        <v>165.73</v>
      </c>
      <c r="N2935" s="19">
        <f>Table1[[#This Row],[Quantity]]*Table1[[#This Row],[unit_per Profit]]</f>
        <v>1228556.49</v>
      </c>
    </row>
    <row r="2936" spans="1:14" x14ac:dyDescent="0.2">
      <c r="A2936" s="10" t="s">
        <v>37</v>
      </c>
      <c r="B2936" s="10" t="s">
        <v>67</v>
      </c>
      <c r="C2936" s="10" t="s">
        <v>34</v>
      </c>
      <c r="D2936" s="10" t="s">
        <v>23</v>
      </c>
      <c r="E2936" s="10" t="s">
        <v>35</v>
      </c>
      <c r="F2936" s="11">
        <v>41975</v>
      </c>
      <c r="G2936" s="10">
        <v>2014</v>
      </c>
      <c r="H2936" s="10">
        <v>264306867</v>
      </c>
      <c r="I2936" s="17" t="s">
        <v>958</v>
      </c>
      <c r="J2936" s="18">
        <v>3130</v>
      </c>
      <c r="K2936" s="19">
        <v>205.7</v>
      </c>
      <c r="L2936" s="19">
        <v>117.11</v>
      </c>
      <c r="M2936" s="19">
        <f>Table1[[#This Row],[Unit_Selling Price]]-Table1[[#This Row],[Unit_Cost]]</f>
        <v>88.59</v>
      </c>
      <c r="N2936" s="19">
        <f>Table1[[#This Row],[Quantity]]*Table1[[#This Row],[unit_per Profit]]</f>
        <v>277286.7</v>
      </c>
    </row>
    <row r="2937" spans="1:14" x14ac:dyDescent="0.2">
      <c r="A2937" s="10" t="s">
        <v>32</v>
      </c>
      <c r="B2937" s="10" t="s">
        <v>113</v>
      </c>
      <c r="C2937" s="10" t="s">
        <v>26</v>
      </c>
      <c r="D2937" s="10" t="s">
        <v>27</v>
      </c>
      <c r="E2937" s="10" t="s">
        <v>28</v>
      </c>
      <c r="F2937" s="11" t="s">
        <v>767</v>
      </c>
      <c r="G2937" s="10">
        <v>2011</v>
      </c>
      <c r="H2937" s="10">
        <v>956205642</v>
      </c>
      <c r="I2937" s="17" t="s">
        <v>1738</v>
      </c>
      <c r="J2937" s="18">
        <v>1353</v>
      </c>
      <c r="K2937" s="19">
        <v>152.58000000000001</v>
      </c>
      <c r="L2937" s="19">
        <v>97.44</v>
      </c>
      <c r="M2937" s="19">
        <f>Table1[[#This Row],[Unit_Selling Price]]-Table1[[#This Row],[Unit_Cost]]</f>
        <v>55.14</v>
      </c>
      <c r="N2937" s="19">
        <f>Table1[[#This Row],[Quantity]]*Table1[[#This Row],[unit_per Profit]]</f>
        <v>74604.42</v>
      </c>
    </row>
    <row r="2938" spans="1:14" x14ac:dyDescent="0.2">
      <c r="A2938" s="10" t="s">
        <v>32</v>
      </c>
      <c r="B2938" s="10" t="s">
        <v>200</v>
      </c>
      <c r="C2938" s="10" t="s">
        <v>77</v>
      </c>
      <c r="D2938" s="10" t="s">
        <v>27</v>
      </c>
      <c r="E2938" s="10" t="s">
        <v>35</v>
      </c>
      <c r="F2938" s="11">
        <v>41009</v>
      </c>
      <c r="G2938" s="10">
        <v>2012</v>
      </c>
      <c r="H2938" s="10">
        <v>977897202</v>
      </c>
      <c r="I2938" s="17">
        <v>41224</v>
      </c>
      <c r="J2938" s="18">
        <v>368</v>
      </c>
      <c r="K2938" s="19">
        <v>154.06</v>
      </c>
      <c r="L2938" s="19">
        <v>90.93</v>
      </c>
      <c r="M2938" s="19">
        <f>Table1[[#This Row],[Unit_Selling Price]]-Table1[[#This Row],[Unit_Cost]]</f>
        <v>63.13</v>
      </c>
      <c r="N2938" s="19">
        <f>Table1[[#This Row],[Quantity]]*Table1[[#This Row],[unit_per Profit]]</f>
        <v>23231.84</v>
      </c>
    </row>
    <row r="2939" spans="1:14" x14ac:dyDescent="0.2">
      <c r="A2939" s="10" t="s">
        <v>32</v>
      </c>
      <c r="B2939" s="10" t="s">
        <v>170</v>
      </c>
      <c r="C2939" s="10" t="s">
        <v>22</v>
      </c>
      <c r="D2939" s="10" t="s">
        <v>23</v>
      </c>
      <c r="E2939" s="10" t="s">
        <v>35</v>
      </c>
      <c r="F2939" s="11">
        <v>40638</v>
      </c>
      <c r="G2939" s="10">
        <v>2011</v>
      </c>
      <c r="H2939" s="10">
        <v>382555377</v>
      </c>
      <c r="I2939" s="17" t="s">
        <v>1739</v>
      </c>
      <c r="J2939" s="18">
        <v>5492</v>
      </c>
      <c r="K2939" s="19">
        <v>255.28</v>
      </c>
      <c r="L2939" s="19">
        <v>159.41999999999999</v>
      </c>
      <c r="M2939" s="19">
        <f>Table1[[#This Row],[Unit_Selling Price]]-Table1[[#This Row],[Unit_Cost]]</f>
        <v>95.86</v>
      </c>
      <c r="N2939" s="19">
        <f>Table1[[#This Row],[Quantity]]*Table1[[#This Row],[unit_per Profit]]</f>
        <v>526463.12</v>
      </c>
    </row>
    <row r="2940" spans="1:14" x14ac:dyDescent="0.2">
      <c r="A2940" s="10" t="s">
        <v>32</v>
      </c>
      <c r="B2940" s="10" t="s">
        <v>157</v>
      </c>
      <c r="C2940" s="10" t="s">
        <v>65</v>
      </c>
      <c r="D2940" s="10" t="s">
        <v>27</v>
      </c>
      <c r="E2940" s="10" t="s">
        <v>35</v>
      </c>
      <c r="F2940" s="11">
        <v>42948</v>
      </c>
      <c r="G2940" s="10">
        <v>2017</v>
      </c>
      <c r="H2940" s="10">
        <v>643666493</v>
      </c>
      <c r="I2940" s="17" t="s">
        <v>1740</v>
      </c>
      <c r="J2940" s="18">
        <v>4074</v>
      </c>
      <c r="K2940" s="19">
        <v>9.33</v>
      </c>
      <c r="L2940" s="19">
        <v>6.92</v>
      </c>
      <c r="M2940" s="19">
        <f>Table1[[#This Row],[Unit_Selling Price]]-Table1[[#This Row],[Unit_Cost]]</f>
        <v>2.41</v>
      </c>
      <c r="N2940" s="19">
        <f>Table1[[#This Row],[Quantity]]*Table1[[#This Row],[unit_per Profit]]</f>
        <v>9818.34</v>
      </c>
    </row>
    <row r="2941" spans="1:14" x14ac:dyDescent="0.2">
      <c r="A2941" s="10" t="s">
        <v>29</v>
      </c>
      <c r="B2941" s="10" t="s">
        <v>174</v>
      </c>
      <c r="C2941" s="10" t="s">
        <v>65</v>
      </c>
      <c r="D2941" s="10" t="s">
        <v>27</v>
      </c>
      <c r="E2941" s="10" t="s">
        <v>43</v>
      </c>
      <c r="F2941" s="11">
        <v>41975</v>
      </c>
      <c r="G2941" s="10">
        <v>2014</v>
      </c>
      <c r="H2941" s="10">
        <v>605029380</v>
      </c>
      <c r="I2941" s="17" t="s">
        <v>578</v>
      </c>
      <c r="J2941" s="18">
        <v>493</v>
      </c>
      <c r="K2941" s="19">
        <v>9.33</v>
      </c>
      <c r="L2941" s="19">
        <v>6.92</v>
      </c>
      <c r="M2941" s="19">
        <f>Table1[[#This Row],[Unit_Selling Price]]-Table1[[#This Row],[Unit_Cost]]</f>
        <v>2.41</v>
      </c>
      <c r="N2941" s="19">
        <f>Table1[[#This Row],[Quantity]]*Table1[[#This Row],[unit_per Profit]]</f>
        <v>1188.1300000000001</v>
      </c>
    </row>
    <row r="2942" spans="1:14" x14ac:dyDescent="0.2">
      <c r="A2942" s="10" t="s">
        <v>32</v>
      </c>
      <c r="B2942" s="10" t="s">
        <v>152</v>
      </c>
      <c r="C2942" s="10" t="s">
        <v>65</v>
      </c>
      <c r="D2942" s="10" t="s">
        <v>23</v>
      </c>
      <c r="E2942" s="10" t="s">
        <v>35</v>
      </c>
      <c r="F2942" s="11" t="s">
        <v>1280</v>
      </c>
      <c r="G2942" s="10">
        <v>2010</v>
      </c>
      <c r="H2942" s="10">
        <v>530755364</v>
      </c>
      <c r="I2942" s="17" t="s">
        <v>724</v>
      </c>
      <c r="J2942" s="18">
        <v>1162</v>
      </c>
      <c r="K2942" s="19">
        <v>9.33</v>
      </c>
      <c r="L2942" s="19">
        <v>6.92</v>
      </c>
      <c r="M2942" s="19">
        <f>Table1[[#This Row],[Unit_Selling Price]]-Table1[[#This Row],[Unit_Cost]]</f>
        <v>2.41</v>
      </c>
      <c r="N2942" s="19">
        <f>Table1[[#This Row],[Quantity]]*Table1[[#This Row],[unit_per Profit]]</f>
        <v>2800.42</v>
      </c>
    </row>
    <row r="2943" spans="1:14" x14ac:dyDescent="0.2">
      <c r="A2943" s="10" t="s">
        <v>40</v>
      </c>
      <c r="B2943" s="10" t="s">
        <v>218</v>
      </c>
      <c r="C2943" s="10" t="s">
        <v>77</v>
      </c>
      <c r="D2943" s="10" t="s">
        <v>27</v>
      </c>
      <c r="E2943" s="10" t="s">
        <v>24</v>
      </c>
      <c r="F2943" s="11" t="s">
        <v>446</v>
      </c>
      <c r="G2943" s="10">
        <v>2012</v>
      </c>
      <c r="H2943" s="10">
        <v>755268275</v>
      </c>
      <c r="I2943" s="17">
        <v>41064</v>
      </c>
      <c r="J2943" s="18">
        <v>9521</v>
      </c>
      <c r="K2943" s="19">
        <v>154.06</v>
      </c>
      <c r="L2943" s="19">
        <v>90.93</v>
      </c>
      <c r="M2943" s="19">
        <f>Table1[[#This Row],[Unit_Selling Price]]-Table1[[#This Row],[Unit_Cost]]</f>
        <v>63.13</v>
      </c>
      <c r="N2943" s="19">
        <f>Table1[[#This Row],[Quantity]]*Table1[[#This Row],[unit_per Profit]]</f>
        <v>601060.73</v>
      </c>
    </row>
    <row r="2944" spans="1:14" x14ac:dyDescent="0.2">
      <c r="A2944" s="10" t="s">
        <v>29</v>
      </c>
      <c r="B2944" s="10" t="s">
        <v>130</v>
      </c>
      <c r="C2944" s="10" t="s">
        <v>56</v>
      </c>
      <c r="D2944" s="10" t="s">
        <v>23</v>
      </c>
      <c r="E2944" s="10" t="s">
        <v>35</v>
      </c>
      <c r="F2944" s="11">
        <v>43045</v>
      </c>
      <c r="G2944" s="10">
        <v>2017</v>
      </c>
      <c r="H2944" s="10">
        <v>333304440</v>
      </c>
      <c r="I2944" s="17">
        <v>42862</v>
      </c>
      <c r="J2944" s="18">
        <v>1046</v>
      </c>
      <c r="K2944" s="19">
        <v>421.89</v>
      </c>
      <c r="L2944" s="19">
        <v>364.69</v>
      </c>
      <c r="M2944" s="19">
        <f>Table1[[#This Row],[Unit_Selling Price]]-Table1[[#This Row],[Unit_Cost]]</f>
        <v>57.2</v>
      </c>
      <c r="N2944" s="19">
        <f>Table1[[#This Row],[Quantity]]*Table1[[#This Row],[unit_per Profit]]</f>
        <v>59831.199999999997</v>
      </c>
    </row>
    <row r="2945" spans="1:14" x14ac:dyDescent="0.2">
      <c r="A2945" s="10" t="s">
        <v>32</v>
      </c>
      <c r="B2945" s="10" t="s">
        <v>96</v>
      </c>
      <c r="C2945" s="10" t="s">
        <v>26</v>
      </c>
      <c r="D2945" s="10" t="s">
        <v>27</v>
      </c>
      <c r="E2945" s="10" t="s">
        <v>24</v>
      </c>
      <c r="F2945" s="11" t="s">
        <v>1231</v>
      </c>
      <c r="G2945" s="10">
        <v>2014</v>
      </c>
      <c r="H2945" s="10">
        <v>189912688</v>
      </c>
      <c r="I2945" s="17">
        <v>42249</v>
      </c>
      <c r="J2945" s="18">
        <v>8240</v>
      </c>
      <c r="K2945" s="19">
        <v>152.58000000000001</v>
      </c>
      <c r="L2945" s="19">
        <v>97.44</v>
      </c>
      <c r="M2945" s="19">
        <f>Table1[[#This Row],[Unit_Selling Price]]-Table1[[#This Row],[Unit_Cost]]</f>
        <v>55.14</v>
      </c>
      <c r="N2945" s="19">
        <f>Table1[[#This Row],[Quantity]]*Table1[[#This Row],[unit_per Profit]]</f>
        <v>454353.6</v>
      </c>
    </row>
    <row r="2946" spans="1:14" x14ac:dyDescent="0.2">
      <c r="A2946" s="10" t="s">
        <v>40</v>
      </c>
      <c r="B2946" s="10" t="s">
        <v>74</v>
      </c>
      <c r="C2946" s="10" t="s">
        <v>31</v>
      </c>
      <c r="D2946" s="10" t="s">
        <v>23</v>
      </c>
      <c r="E2946" s="10" t="s">
        <v>24</v>
      </c>
      <c r="F2946" s="11" t="s">
        <v>1458</v>
      </c>
      <c r="G2946" s="10">
        <v>2017</v>
      </c>
      <c r="H2946" s="10">
        <v>870454347</v>
      </c>
      <c r="I2946" s="17" t="s">
        <v>1702</v>
      </c>
      <c r="J2946" s="18">
        <v>5639</v>
      </c>
      <c r="K2946" s="19">
        <v>47.45</v>
      </c>
      <c r="L2946" s="19">
        <v>31.79</v>
      </c>
      <c r="M2946" s="19">
        <f>Table1[[#This Row],[Unit_Selling Price]]-Table1[[#This Row],[Unit_Cost]]</f>
        <v>15.66</v>
      </c>
      <c r="N2946" s="19">
        <f>Table1[[#This Row],[Quantity]]*Table1[[#This Row],[unit_per Profit]]</f>
        <v>88306.74</v>
      </c>
    </row>
    <row r="2947" spans="1:14" x14ac:dyDescent="0.2">
      <c r="A2947" s="10" t="s">
        <v>32</v>
      </c>
      <c r="B2947" s="10" t="s">
        <v>157</v>
      </c>
      <c r="C2947" s="10" t="s">
        <v>31</v>
      </c>
      <c r="D2947" s="10" t="s">
        <v>23</v>
      </c>
      <c r="E2947" s="10" t="s">
        <v>28</v>
      </c>
      <c r="F2947" s="11">
        <v>40695</v>
      </c>
      <c r="G2947" s="10">
        <v>2011</v>
      </c>
      <c r="H2947" s="10">
        <v>290603244</v>
      </c>
      <c r="I2947" s="17" t="s">
        <v>997</v>
      </c>
      <c r="J2947" s="18">
        <v>4813</v>
      </c>
      <c r="K2947" s="19">
        <v>47.45</v>
      </c>
      <c r="L2947" s="19">
        <v>31.79</v>
      </c>
      <c r="M2947" s="19">
        <f>Table1[[#This Row],[Unit_Selling Price]]-Table1[[#This Row],[Unit_Cost]]</f>
        <v>15.66</v>
      </c>
      <c r="N2947" s="19">
        <f>Table1[[#This Row],[Quantity]]*Table1[[#This Row],[unit_per Profit]]</f>
        <v>75371.58</v>
      </c>
    </row>
    <row r="2948" spans="1:14" x14ac:dyDescent="0.2">
      <c r="A2948" s="10" t="s">
        <v>29</v>
      </c>
      <c r="B2948" s="10" t="s">
        <v>104</v>
      </c>
      <c r="C2948" s="10" t="s">
        <v>51</v>
      </c>
      <c r="D2948" s="10" t="s">
        <v>27</v>
      </c>
      <c r="E2948" s="10" t="s">
        <v>43</v>
      </c>
      <c r="F2948" s="11">
        <v>41707</v>
      </c>
      <c r="G2948" s="10">
        <v>2014</v>
      </c>
      <c r="H2948" s="10">
        <v>486345708</v>
      </c>
      <c r="I2948" s="17">
        <v>41953</v>
      </c>
      <c r="J2948" s="18">
        <v>9357</v>
      </c>
      <c r="K2948" s="19">
        <v>437.2</v>
      </c>
      <c r="L2948" s="19">
        <v>263.33</v>
      </c>
      <c r="M2948" s="19">
        <f>Table1[[#This Row],[Unit_Selling Price]]-Table1[[#This Row],[Unit_Cost]]</f>
        <v>173.87</v>
      </c>
      <c r="N2948" s="19">
        <f>Table1[[#This Row],[Quantity]]*Table1[[#This Row],[unit_per Profit]]</f>
        <v>1626901.59</v>
      </c>
    </row>
    <row r="2949" spans="1:14" x14ac:dyDescent="0.2">
      <c r="A2949" s="10" t="s">
        <v>278</v>
      </c>
      <c r="B2949" s="10" t="s">
        <v>121</v>
      </c>
      <c r="C2949" s="10" t="s">
        <v>39</v>
      </c>
      <c r="D2949" s="10" t="s">
        <v>27</v>
      </c>
      <c r="E2949" s="10" t="s">
        <v>24</v>
      </c>
      <c r="F2949" s="11">
        <v>41553</v>
      </c>
      <c r="G2949" s="10">
        <v>2013</v>
      </c>
      <c r="H2949" s="10">
        <v>863980567</v>
      </c>
      <c r="I2949" s="17" t="s">
        <v>699</v>
      </c>
      <c r="J2949" s="18">
        <v>9904</v>
      </c>
      <c r="K2949" s="19">
        <v>81.73</v>
      </c>
      <c r="L2949" s="19">
        <v>56.67</v>
      </c>
      <c r="M2949" s="19">
        <f>Table1[[#This Row],[Unit_Selling Price]]-Table1[[#This Row],[Unit_Cost]]</f>
        <v>25.06</v>
      </c>
      <c r="N2949" s="19">
        <f>Table1[[#This Row],[Quantity]]*Table1[[#This Row],[unit_per Profit]]</f>
        <v>248194.24</v>
      </c>
    </row>
    <row r="2950" spans="1:14" x14ac:dyDescent="0.2">
      <c r="A2950" s="10" t="s">
        <v>46</v>
      </c>
      <c r="B2950" s="10" t="s">
        <v>195</v>
      </c>
      <c r="C2950" s="10" t="s">
        <v>39</v>
      </c>
      <c r="D2950" s="10" t="s">
        <v>27</v>
      </c>
      <c r="E2950" s="10" t="s">
        <v>28</v>
      </c>
      <c r="F2950" s="11">
        <v>42709</v>
      </c>
      <c r="G2950" s="10">
        <v>2016</v>
      </c>
      <c r="H2950" s="10">
        <v>450119149</v>
      </c>
      <c r="I2950" s="17">
        <v>42376</v>
      </c>
      <c r="J2950" s="18">
        <v>9114</v>
      </c>
      <c r="K2950" s="19">
        <v>81.73</v>
      </c>
      <c r="L2950" s="19">
        <v>56.67</v>
      </c>
      <c r="M2950" s="19">
        <f>Table1[[#This Row],[Unit_Selling Price]]-Table1[[#This Row],[Unit_Cost]]</f>
        <v>25.06</v>
      </c>
      <c r="N2950" s="19">
        <f>Table1[[#This Row],[Quantity]]*Table1[[#This Row],[unit_per Profit]]</f>
        <v>228396.84</v>
      </c>
    </row>
    <row r="2951" spans="1:14" x14ac:dyDescent="0.2">
      <c r="A2951" s="10" t="s">
        <v>46</v>
      </c>
      <c r="B2951" s="10" t="s">
        <v>228</v>
      </c>
      <c r="C2951" s="10" t="s">
        <v>26</v>
      </c>
      <c r="D2951" s="10" t="s">
        <v>23</v>
      </c>
      <c r="E2951" s="10" t="s">
        <v>43</v>
      </c>
      <c r="F2951" s="11">
        <v>41981</v>
      </c>
      <c r="G2951" s="10">
        <v>2014</v>
      </c>
      <c r="H2951" s="10">
        <v>141685283</v>
      </c>
      <c r="I2951" s="17">
        <v>41982</v>
      </c>
      <c r="J2951" s="18">
        <v>6679</v>
      </c>
      <c r="K2951" s="19">
        <v>152.58000000000001</v>
      </c>
      <c r="L2951" s="19">
        <v>97.44</v>
      </c>
      <c r="M2951" s="19">
        <f>Table1[[#This Row],[Unit_Selling Price]]-Table1[[#This Row],[Unit_Cost]]</f>
        <v>55.14</v>
      </c>
      <c r="N2951" s="19">
        <f>Table1[[#This Row],[Quantity]]*Table1[[#This Row],[unit_per Profit]]</f>
        <v>368280.06</v>
      </c>
    </row>
    <row r="2952" spans="1:14" x14ac:dyDescent="0.2">
      <c r="A2952" s="10" t="s">
        <v>46</v>
      </c>
      <c r="B2952" s="10" t="s">
        <v>194</v>
      </c>
      <c r="C2952" s="10" t="s">
        <v>49</v>
      </c>
      <c r="D2952" s="10" t="s">
        <v>23</v>
      </c>
      <c r="E2952" s="10" t="s">
        <v>35</v>
      </c>
      <c r="F2952" s="11" t="s">
        <v>876</v>
      </c>
      <c r="G2952" s="10">
        <v>2015</v>
      </c>
      <c r="H2952" s="10">
        <v>455915296</v>
      </c>
      <c r="I2952" s="17">
        <v>42317</v>
      </c>
      <c r="J2952" s="18">
        <v>4322</v>
      </c>
      <c r="K2952" s="19">
        <v>651.21</v>
      </c>
      <c r="L2952" s="19">
        <v>524.96</v>
      </c>
      <c r="M2952" s="19">
        <f>Table1[[#This Row],[Unit_Selling Price]]-Table1[[#This Row],[Unit_Cost]]</f>
        <v>126.25</v>
      </c>
      <c r="N2952" s="19">
        <f>Table1[[#This Row],[Quantity]]*Table1[[#This Row],[unit_per Profit]]</f>
        <v>545652.5</v>
      </c>
    </row>
    <row r="2953" spans="1:14" x14ac:dyDescent="0.2">
      <c r="A2953" s="10" t="s">
        <v>29</v>
      </c>
      <c r="B2953" s="10" t="s">
        <v>126</v>
      </c>
      <c r="C2953" s="10" t="s">
        <v>31</v>
      </c>
      <c r="D2953" s="10" t="s">
        <v>23</v>
      </c>
      <c r="E2953" s="10" t="s">
        <v>24</v>
      </c>
      <c r="F2953" s="11" t="s">
        <v>1558</v>
      </c>
      <c r="G2953" s="10">
        <v>2016</v>
      </c>
      <c r="H2953" s="10">
        <v>180358016</v>
      </c>
      <c r="I2953" s="17" t="s">
        <v>1650</v>
      </c>
      <c r="J2953" s="18">
        <v>800</v>
      </c>
      <c r="K2953" s="19">
        <v>47.45</v>
      </c>
      <c r="L2953" s="19">
        <v>31.79</v>
      </c>
      <c r="M2953" s="19">
        <f>Table1[[#This Row],[Unit_Selling Price]]-Table1[[#This Row],[Unit_Cost]]</f>
        <v>15.66</v>
      </c>
      <c r="N2953" s="19">
        <f>Table1[[#This Row],[Quantity]]*Table1[[#This Row],[unit_per Profit]]</f>
        <v>12528</v>
      </c>
    </row>
    <row r="2954" spans="1:14" x14ac:dyDescent="0.2">
      <c r="A2954" s="10" t="s">
        <v>32</v>
      </c>
      <c r="B2954" s="10" t="s">
        <v>135</v>
      </c>
      <c r="C2954" s="10" t="s">
        <v>56</v>
      </c>
      <c r="D2954" s="10" t="s">
        <v>27</v>
      </c>
      <c r="E2954" s="10" t="s">
        <v>43</v>
      </c>
      <c r="F2954" s="11" t="s">
        <v>337</v>
      </c>
      <c r="G2954" s="10">
        <v>2015</v>
      </c>
      <c r="H2954" s="10">
        <v>422874772</v>
      </c>
      <c r="I2954" s="17" t="s">
        <v>1414</v>
      </c>
      <c r="J2954" s="18">
        <v>6897</v>
      </c>
      <c r="K2954" s="19">
        <v>421.89</v>
      </c>
      <c r="L2954" s="19">
        <v>364.69</v>
      </c>
      <c r="M2954" s="19">
        <f>Table1[[#This Row],[Unit_Selling Price]]-Table1[[#This Row],[Unit_Cost]]</f>
        <v>57.2</v>
      </c>
      <c r="N2954" s="19">
        <f>Table1[[#This Row],[Quantity]]*Table1[[#This Row],[unit_per Profit]]</f>
        <v>394508.4</v>
      </c>
    </row>
    <row r="2955" spans="1:14" x14ac:dyDescent="0.2">
      <c r="A2955" s="10" t="s">
        <v>37</v>
      </c>
      <c r="B2955" s="10" t="s">
        <v>183</v>
      </c>
      <c r="C2955" s="10" t="s">
        <v>77</v>
      </c>
      <c r="D2955" s="10" t="s">
        <v>27</v>
      </c>
      <c r="E2955" s="10" t="s">
        <v>24</v>
      </c>
      <c r="F2955" s="11" t="s">
        <v>1646</v>
      </c>
      <c r="G2955" s="10">
        <v>2014</v>
      </c>
      <c r="H2955" s="10">
        <v>561639392</v>
      </c>
      <c r="I2955" s="17" t="s">
        <v>1249</v>
      </c>
      <c r="J2955" s="18">
        <v>432</v>
      </c>
      <c r="K2955" s="19">
        <v>154.06</v>
      </c>
      <c r="L2955" s="19">
        <v>90.93</v>
      </c>
      <c r="M2955" s="19">
        <f>Table1[[#This Row],[Unit_Selling Price]]-Table1[[#This Row],[Unit_Cost]]</f>
        <v>63.13</v>
      </c>
      <c r="N2955" s="19">
        <f>Table1[[#This Row],[Quantity]]*Table1[[#This Row],[unit_per Profit]]</f>
        <v>27272.16</v>
      </c>
    </row>
    <row r="2956" spans="1:14" x14ac:dyDescent="0.2">
      <c r="A2956" s="10" t="s">
        <v>32</v>
      </c>
      <c r="B2956" s="10" t="s">
        <v>127</v>
      </c>
      <c r="C2956" s="10" t="s">
        <v>56</v>
      </c>
      <c r="D2956" s="10" t="s">
        <v>27</v>
      </c>
      <c r="E2956" s="10" t="s">
        <v>35</v>
      </c>
      <c r="F2956" s="11">
        <v>40797</v>
      </c>
      <c r="G2956" s="10">
        <v>2011</v>
      </c>
      <c r="H2956" s="10">
        <v>495138204</v>
      </c>
      <c r="I2956" s="17">
        <v>40858</v>
      </c>
      <c r="J2956" s="18">
        <v>1252</v>
      </c>
      <c r="K2956" s="19">
        <v>421.89</v>
      </c>
      <c r="L2956" s="19">
        <v>364.69</v>
      </c>
      <c r="M2956" s="19">
        <f>Table1[[#This Row],[Unit_Selling Price]]-Table1[[#This Row],[Unit_Cost]]</f>
        <v>57.2</v>
      </c>
      <c r="N2956" s="19">
        <f>Table1[[#This Row],[Quantity]]*Table1[[#This Row],[unit_per Profit]]</f>
        <v>71614.399999999994</v>
      </c>
    </row>
    <row r="2957" spans="1:14" x14ac:dyDescent="0.2">
      <c r="A2957" s="10" t="s">
        <v>46</v>
      </c>
      <c r="B2957" s="10" t="s">
        <v>142</v>
      </c>
      <c r="C2957" s="10" t="s">
        <v>22</v>
      </c>
      <c r="D2957" s="10" t="s">
        <v>23</v>
      </c>
      <c r="E2957" s="10" t="s">
        <v>43</v>
      </c>
      <c r="F2957" s="11" t="s">
        <v>1741</v>
      </c>
      <c r="G2957" s="10">
        <v>2015</v>
      </c>
      <c r="H2957" s="10">
        <v>192170035</v>
      </c>
      <c r="I2957" s="17">
        <v>42130</v>
      </c>
      <c r="J2957" s="18">
        <v>6239</v>
      </c>
      <c r="K2957" s="19">
        <v>255.28</v>
      </c>
      <c r="L2957" s="19">
        <v>159.41999999999999</v>
      </c>
      <c r="M2957" s="19">
        <f>Table1[[#This Row],[Unit_Selling Price]]-Table1[[#This Row],[Unit_Cost]]</f>
        <v>95.86</v>
      </c>
      <c r="N2957" s="19">
        <f>Table1[[#This Row],[Quantity]]*Table1[[#This Row],[unit_per Profit]]</f>
        <v>598070.54</v>
      </c>
    </row>
    <row r="2958" spans="1:14" x14ac:dyDescent="0.2">
      <c r="A2958" s="10" t="s">
        <v>29</v>
      </c>
      <c r="B2958" s="10" t="s">
        <v>224</v>
      </c>
      <c r="C2958" s="10" t="s">
        <v>42</v>
      </c>
      <c r="D2958" s="10" t="s">
        <v>23</v>
      </c>
      <c r="E2958" s="10" t="s">
        <v>43</v>
      </c>
      <c r="F2958" s="11" t="s">
        <v>1742</v>
      </c>
      <c r="G2958" s="10">
        <v>2012</v>
      </c>
      <c r="H2958" s="10">
        <v>141846215</v>
      </c>
      <c r="I2958" s="17" t="s">
        <v>751</v>
      </c>
      <c r="J2958" s="18">
        <v>4302</v>
      </c>
      <c r="K2958" s="19">
        <v>109.28</v>
      </c>
      <c r="L2958" s="19">
        <v>35.840000000000003</v>
      </c>
      <c r="M2958" s="19">
        <f>Table1[[#This Row],[Unit_Selling Price]]-Table1[[#This Row],[Unit_Cost]]</f>
        <v>73.44</v>
      </c>
      <c r="N2958" s="19">
        <f>Table1[[#This Row],[Quantity]]*Table1[[#This Row],[unit_per Profit]]</f>
        <v>315938.88</v>
      </c>
    </row>
    <row r="2959" spans="1:14" x14ac:dyDescent="0.2">
      <c r="A2959" s="10" t="s">
        <v>37</v>
      </c>
      <c r="B2959" s="10" t="s">
        <v>50</v>
      </c>
      <c r="C2959" s="10" t="s">
        <v>42</v>
      </c>
      <c r="D2959" s="10" t="s">
        <v>27</v>
      </c>
      <c r="E2959" s="10" t="s">
        <v>35</v>
      </c>
      <c r="F2959" s="11" t="s">
        <v>1178</v>
      </c>
      <c r="G2959" s="10">
        <v>2010</v>
      </c>
      <c r="H2959" s="10">
        <v>903590571</v>
      </c>
      <c r="I2959" s="17">
        <v>40187</v>
      </c>
      <c r="J2959" s="18">
        <v>1385</v>
      </c>
      <c r="K2959" s="19">
        <v>109.28</v>
      </c>
      <c r="L2959" s="19">
        <v>35.840000000000003</v>
      </c>
      <c r="M2959" s="19">
        <f>Table1[[#This Row],[Unit_Selling Price]]-Table1[[#This Row],[Unit_Cost]]</f>
        <v>73.44</v>
      </c>
      <c r="N2959" s="19">
        <f>Table1[[#This Row],[Quantity]]*Table1[[#This Row],[unit_per Profit]]</f>
        <v>101714.4</v>
      </c>
    </row>
    <row r="2960" spans="1:14" x14ac:dyDescent="0.2">
      <c r="A2960" s="10" t="s">
        <v>37</v>
      </c>
      <c r="B2960" s="10" t="s">
        <v>62</v>
      </c>
      <c r="C2960" s="10" t="s">
        <v>56</v>
      </c>
      <c r="D2960" s="10" t="s">
        <v>23</v>
      </c>
      <c r="E2960" s="10" t="s">
        <v>35</v>
      </c>
      <c r="F2960" s="11" t="s">
        <v>1743</v>
      </c>
      <c r="G2960" s="10">
        <v>2010</v>
      </c>
      <c r="H2960" s="10">
        <v>857139432</v>
      </c>
      <c r="I2960" s="17">
        <v>40488</v>
      </c>
      <c r="J2960" s="18">
        <v>5460</v>
      </c>
      <c r="K2960" s="19">
        <v>421.89</v>
      </c>
      <c r="L2960" s="19">
        <v>364.69</v>
      </c>
      <c r="M2960" s="19">
        <f>Table1[[#This Row],[Unit_Selling Price]]-Table1[[#This Row],[Unit_Cost]]</f>
        <v>57.2</v>
      </c>
      <c r="N2960" s="19">
        <f>Table1[[#This Row],[Quantity]]*Table1[[#This Row],[unit_per Profit]]</f>
        <v>312312</v>
      </c>
    </row>
    <row r="2961" spans="1:14" x14ac:dyDescent="0.2">
      <c r="A2961" s="10" t="s">
        <v>29</v>
      </c>
      <c r="B2961" s="10" t="s">
        <v>270</v>
      </c>
      <c r="C2961" s="10" t="s">
        <v>22</v>
      </c>
      <c r="D2961" s="10" t="s">
        <v>27</v>
      </c>
      <c r="E2961" s="10" t="s">
        <v>28</v>
      </c>
      <c r="F2961" s="11">
        <v>42984</v>
      </c>
      <c r="G2961" s="10">
        <v>2017</v>
      </c>
      <c r="H2961" s="10">
        <v>252541625</v>
      </c>
      <c r="I2961" s="17">
        <v>42862</v>
      </c>
      <c r="J2961" s="18">
        <v>1534</v>
      </c>
      <c r="K2961" s="19">
        <v>255.28</v>
      </c>
      <c r="L2961" s="19">
        <v>159.41999999999999</v>
      </c>
      <c r="M2961" s="19">
        <f>Table1[[#This Row],[Unit_Selling Price]]-Table1[[#This Row],[Unit_Cost]]</f>
        <v>95.86</v>
      </c>
      <c r="N2961" s="19">
        <f>Table1[[#This Row],[Quantity]]*Table1[[#This Row],[unit_per Profit]]</f>
        <v>147049.24</v>
      </c>
    </row>
    <row r="2962" spans="1:14" x14ac:dyDescent="0.2">
      <c r="A2962" s="10" t="s">
        <v>46</v>
      </c>
      <c r="B2962" s="10" t="s">
        <v>150</v>
      </c>
      <c r="C2962" s="10" t="s">
        <v>85</v>
      </c>
      <c r="D2962" s="10" t="s">
        <v>27</v>
      </c>
      <c r="E2962" s="10" t="s">
        <v>43</v>
      </c>
      <c r="F2962" s="11" t="s">
        <v>1744</v>
      </c>
      <c r="G2962" s="10">
        <v>2015</v>
      </c>
      <c r="H2962" s="10">
        <v>760158479</v>
      </c>
      <c r="I2962" s="17" t="s">
        <v>678</v>
      </c>
      <c r="J2962" s="18">
        <v>6641</v>
      </c>
      <c r="K2962" s="19">
        <v>668.27</v>
      </c>
      <c r="L2962" s="19">
        <v>502.54</v>
      </c>
      <c r="M2962" s="19">
        <f>Table1[[#This Row],[Unit_Selling Price]]-Table1[[#This Row],[Unit_Cost]]</f>
        <v>165.73</v>
      </c>
      <c r="N2962" s="19">
        <f>Table1[[#This Row],[Quantity]]*Table1[[#This Row],[unit_per Profit]]</f>
        <v>1100612.93</v>
      </c>
    </row>
    <row r="2963" spans="1:14" x14ac:dyDescent="0.2">
      <c r="A2963" s="10" t="s">
        <v>40</v>
      </c>
      <c r="B2963" s="10" t="s">
        <v>203</v>
      </c>
      <c r="C2963" s="10" t="s">
        <v>51</v>
      </c>
      <c r="D2963" s="10" t="s">
        <v>27</v>
      </c>
      <c r="E2963" s="10" t="s">
        <v>28</v>
      </c>
      <c r="F2963" s="11">
        <v>42684</v>
      </c>
      <c r="G2963" s="10">
        <v>2016</v>
      </c>
      <c r="H2963" s="10">
        <v>520663821</v>
      </c>
      <c r="I2963" s="17">
        <v>42532</v>
      </c>
      <c r="J2963" s="18">
        <v>4850</v>
      </c>
      <c r="K2963" s="19">
        <v>437.2</v>
      </c>
      <c r="L2963" s="19">
        <v>263.33</v>
      </c>
      <c r="M2963" s="19">
        <f>Table1[[#This Row],[Unit_Selling Price]]-Table1[[#This Row],[Unit_Cost]]</f>
        <v>173.87</v>
      </c>
      <c r="N2963" s="19">
        <f>Table1[[#This Row],[Quantity]]*Table1[[#This Row],[unit_per Profit]]</f>
        <v>843269.5</v>
      </c>
    </row>
    <row r="2964" spans="1:14" x14ac:dyDescent="0.2">
      <c r="A2964" s="10" t="s">
        <v>46</v>
      </c>
      <c r="B2964" s="10" t="s">
        <v>136</v>
      </c>
      <c r="C2964" s="10" t="s">
        <v>26</v>
      </c>
      <c r="D2964" s="10" t="s">
        <v>27</v>
      </c>
      <c r="E2964" s="10" t="s">
        <v>43</v>
      </c>
      <c r="F2964" s="11" t="s">
        <v>1634</v>
      </c>
      <c r="G2964" s="10">
        <v>2010</v>
      </c>
      <c r="H2964" s="10">
        <v>895043981</v>
      </c>
      <c r="I2964" s="17" t="s">
        <v>1745</v>
      </c>
      <c r="J2964" s="18">
        <v>2259</v>
      </c>
      <c r="K2964" s="19">
        <v>152.58000000000001</v>
      </c>
      <c r="L2964" s="19">
        <v>97.44</v>
      </c>
      <c r="M2964" s="19">
        <f>Table1[[#This Row],[Unit_Selling Price]]-Table1[[#This Row],[Unit_Cost]]</f>
        <v>55.14</v>
      </c>
      <c r="N2964" s="19">
        <f>Table1[[#This Row],[Quantity]]*Table1[[#This Row],[unit_per Profit]]</f>
        <v>124561.26</v>
      </c>
    </row>
    <row r="2965" spans="1:14" x14ac:dyDescent="0.2">
      <c r="A2965" s="10" t="s">
        <v>29</v>
      </c>
      <c r="B2965" s="10" t="s">
        <v>69</v>
      </c>
      <c r="C2965" s="10" t="s">
        <v>51</v>
      </c>
      <c r="D2965" s="10" t="s">
        <v>27</v>
      </c>
      <c r="E2965" s="10" t="s">
        <v>28</v>
      </c>
      <c r="F2965" s="11" t="s">
        <v>958</v>
      </c>
      <c r="G2965" s="10">
        <v>2014</v>
      </c>
      <c r="H2965" s="10">
        <v>614597785</v>
      </c>
      <c r="I2965" s="17" t="s">
        <v>1494</v>
      </c>
      <c r="J2965" s="18">
        <v>1997</v>
      </c>
      <c r="K2965" s="19">
        <v>437.2</v>
      </c>
      <c r="L2965" s="19">
        <v>263.33</v>
      </c>
      <c r="M2965" s="19">
        <f>Table1[[#This Row],[Unit_Selling Price]]-Table1[[#This Row],[Unit_Cost]]</f>
        <v>173.87</v>
      </c>
      <c r="N2965" s="19">
        <f>Table1[[#This Row],[Quantity]]*Table1[[#This Row],[unit_per Profit]]</f>
        <v>347218.39</v>
      </c>
    </row>
    <row r="2966" spans="1:14" x14ac:dyDescent="0.2">
      <c r="A2966" s="10" t="s">
        <v>32</v>
      </c>
      <c r="B2966" s="10" t="s">
        <v>149</v>
      </c>
      <c r="C2966" s="10" t="s">
        <v>49</v>
      </c>
      <c r="D2966" s="10" t="s">
        <v>23</v>
      </c>
      <c r="E2966" s="10" t="s">
        <v>35</v>
      </c>
      <c r="F2966" s="11" t="s">
        <v>789</v>
      </c>
      <c r="G2966" s="10">
        <v>2016</v>
      </c>
      <c r="H2966" s="10">
        <v>730936563</v>
      </c>
      <c r="I2966" s="17" t="s">
        <v>1558</v>
      </c>
      <c r="J2966" s="18">
        <v>9227</v>
      </c>
      <c r="K2966" s="19">
        <v>651.21</v>
      </c>
      <c r="L2966" s="19">
        <v>524.96</v>
      </c>
      <c r="M2966" s="19">
        <f>Table1[[#This Row],[Unit_Selling Price]]-Table1[[#This Row],[Unit_Cost]]</f>
        <v>126.25</v>
      </c>
      <c r="N2966" s="19">
        <f>Table1[[#This Row],[Quantity]]*Table1[[#This Row],[unit_per Profit]]</f>
        <v>1164908.75</v>
      </c>
    </row>
    <row r="2967" spans="1:14" x14ac:dyDescent="0.2">
      <c r="A2967" s="10" t="s">
        <v>46</v>
      </c>
      <c r="B2967" s="10" t="s">
        <v>97</v>
      </c>
      <c r="C2967" s="10" t="s">
        <v>26</v>
      </c>
      <c r="D2967" s="10" t="s">
        <v>23</v>
      </c>
      <c r="E2967" s="10" t="s">
        <v>28</v>
      </c>
      <c r="F2967" s="11" t="s">
        <v>914</v>
      </c>
      <c r="G2967" s="10">
        <v>2017</v>
      </c>
      <c r="H2967" s="10">
        <v>565984141</v>
      </c>
      <c r="I2967" s="17" t="s">
        <v>460</v>
      </c>
      <c r="J2967" s="18">
        <v>6140</v>
      </c>
      <c r="K2967" s="19">
        <v>152.58000000000001</v>
      </c>
      <c r="L2967" s="19">
        <v>97.44</v>
      </c>
      <c r="M2967" s="19">
        <f>Table1[[#This Row],[Unit_Selling Price]]-Table1[[#This Row],[Unit_Cost]]</f>
        <v>55.14</v>
      </c>
      <c r="N2967" s="19">
        <f>Table1[[#This Row],[Quantity]]*Table1[[#This Row],[unit_per Profit]]</f>
        <v>338559.6</v>
      </c>
    </row>
    <row r="2968" spans="1:14" x14ac:dyDescent="0.2">
      <c r="A2968" s="10" t="s">
        <v>29</v>
      </c>
      <c r="B2968" s="10" t="s">
        <v>181</v>
      </c>
      <c r="C2968" s="10" t="s">
        <v>39</v>
      </c>
      <c r="D2968" s="10" t="s">
        <v>27</v>
      </c>
      <c r="E2968" s="10" t="s">
        <v>43</v>
      </c>
      <c r="F2968" s="11" t="s">
        <v>490</v>
      </c>
      <c r="G2968" s="10">
        <v>2011</v>
      </c>
      <c r="H2968" s="10">
        <v>861976850</v>
      </c>
      <c r="I2968" s="17" t="s">
        <v>999</v>
      </c>
      <c r="J2968" s="18">
        <v>6960</v>
      </c>
      <c r="K2968" s="19">
        <v>81.73</v>
      </c>
      <c r="L2968" s="19">
        <v>56.67</v>
      </c>
      <c r="M2968" s="19">
        <f>Table1[[#This Row],[Unit_Selling Price]]-Table1[[#This Row],[Unit_Cost]]</f>
        <v>25.06</v>
      </c>
      <c r="N2968" s="19">
        <f>Table1[[#This Row],[Quantity]]*Table1[[#This Row],[unit_per Profit]]</f>
        <v>174417.6</v>
      </c>
    </row>
    <row r="2969" spans="1:14" x14ac:dyDescent="0.2">
      <c r="A2969" s="10" t="s">
        <v>29</v>
      </c>
      <c r="B2969" s="10" t="s">
        <v>30</v>
      </c>
      <c r="C2969" s="10" t="s">
        <v>42</v>
      </c>
      <c r="D2969" s="10" t="s">
        <v>27</v>
      </c>
      <c r="E2969" s="10" t="s">
        <v>35</v>
      </c>
      <c r="F2969" s="11" t="s">
        <v>1746</v>
      </c>
      <c r="G2969" s="10">
        <v>2012</v>
      </c>
      <c r="H2969" s="10">
        <v>631463515</v>
      </c>
      <c r="I2969" s="17" t="s">
        <v>937</v>
      </c>
      <c r="J2969" s="18">
        <v>2942</v>
      </c>
      <c r="K2969" s="19">
        <v>109.28</v>
      </c>
      <c r="L2969" s="19">
        <v>35.840000000000003</v>
      </c>
      <c r="M2969" s="19">
        <f>Table1[[#This Row],[Unit_Selling Price]]-Table1[[#This Row],[Unit_Cost]]</f>
        <v>73.44</v>
      </c>
      <c r="N2969" s="19">
        <f>Table1[[#This Row],[Quantity]]*Table1[[#This Row],[unit_per Profit]]</f>
        <v>216060.48</v>
      </c>
    </row>
    <row r="2970" spans="1:14" x14ac:dyDescent="0.2">
      <c r="A2970" s="10" t="s">
        <v>29</v>
      </c>
      <c r="B2970" s="10" t="s">
        <v>270</v>
      </c>
      <c r="C2970" s="10" t="s">
        <v>65</v>
      </c>
      <c r="D2970" s="10" t="s">
        <v>23</v>
      </c>
      <c r="E2970" s="10" t="s">
        <v>24</v>
      </c>
      <c r="F2970" s="11" t="s">
        <v>1483</v>
      </c>
      <c r="G2970" s="10">
        <v>2013</v>
      </c>
      <c r="H2970" s="10">
        <v>307305467</v>
      </c>
      <c r="I2970" s="17">
        <v>41555</v>
      </c>
      <c r="J2970" s="18">
        <v>7371</v>
      </c>
      <c r="K2970" s="19">
        <v>9.33</v>
      </c>
      <c r="L2970" s="19">
        <v>6.92</v>
      </c>
      <c r="M2970" s="19">
        <f>Table1[[#This Row],[Unit_Selling Price]]-Table1[[#This Row],[Unit_Cost]]</f>
        <v>2.41</v>
      </c>
      <c r="N2970" s="19">
        <f>Table1[[#This Row],[Quantity]]*Table1[[#This Row],[unit_per Profit]]</f>
        <v>17764.11</v>
      </c>
    </row>
    <row r="2971" spans="1:14" x14ac:dyDescent="0.2">
      <c r="A2971" s="10" t="s">
        <v>29</v>
      </c>
      <c r="B2971" s="10" t="s">
        <v>130</v>
      </c>
      <c r="C2971" s="10" t="s">
        <v>34</v>
      </c>
      <c r="D2971" s="10" t="s">
        <v>27</v>
      </c>
      <c r="E2971" s="10" t="s">
        <v>43</v>
      </c>
      <c r="F2971" s="11">
        <v>40670</v>
      </c>
      <c r="G2971" s="10">
        <v>2011</v>
      </c>
      <c r="H2971" s="10">
        <v>392676532</v>
      </c>
      <c r="I2971" s="17">
        <v>40702</v>
      </c>
      <c r="J2971" s="18">
        <v>567</v>
      </c>
      <c r="K2971" s="19">
        <v>205.7</v>
      </c>
      <c r="L2971" s="19">
        <v>117.11</v>
      </c>
      <c r="M2971" s="19">
        <f>Table1[[#This Row],[Unit_Selling Price]]-Table1[[#This Row],[Unit_Cost]]</f>
        <v>88.59</v>
      </c>
      <c r="N2971" s="19">
        <f>Table1[[#This Row],[Quantity]]*Table1[[#This Row],[unit_per Profit]]</f>
        <v>50230.53</v>
      </c>
    </row>
    <row r="2972" spans="1:14" x14ac:dyDescent="0.2">
      <c r="A2972" s="10" t="s">
        <v>29</v>
      </c>
      <c r="B2972" s="10" t="s">
        <v>76</v>
      </c>
      <c r="C2972" s="10" t="s">
        <v>22</v>
      </c>
      <c r="D2972" s="10" t="s">
        <v>23</v>
      </c>
      <c r="E2972" s="10" t="s">
        <v>35</v>
      </c>
      <c r="F2972" s="11" t="s">
        <v>953</v>
      </c>
      <c r="G2972" s="10">
        <v>2012</v>
      </c>
      <c r="H2972" s="10">
        <v>111063039</v>
      </c>
      <c r="I2972" s="17" t="s">
        <v>1747</v>
      </c>
      <c r="J2972" s="18">
        <v>4876</v>
      </c>
      <c r="K2972" s="19">
        <v>255.28</v>
      </c>
      <c r="L2972" s="19">
        <v>159.41999999999999</v>
      </c>
      <c r="M2972" s="19">
        <f>Table1[[#This Row],[Unit_Selling Price]]-Table1[[#This Row],[Unit_Cost]]</f>
        <v>95.86</v>
      </c>
      <c r="N2972" s="19">
        <f>Table1[[#This Row],[Quantity]]*Table1[[#This Row],[unit_per Profit]]</f>
        <v>467413.36</v>
      </c>
    </row>
    <row r="2973" spans="1:14" x14ac:dyDescent="0.2">
      <c r="A2973" s="10" t="s">
        <v>29</v>
      </c>
      <c r="B2973" s="10" t="s">
        <v>177</v>
      </c>
      <c r="C2973" s="10" t="s">
        <v>31</v>
      </c>
      <c r="D2973" s="10" t="s">
        <v>23</v>
      </c>
      <c r="E2973" s="10" t="s">
        <v>24</v>
      </c>
      <c r="F2973" s="11">
        <v>40675</v>
      </c>
      <c r="G2973" s="10">
        <v>2011</v>
      </c>
      <c r="H2973" s="10">
        <v>556263816</v>
      </c>
      <c r="I2973" s="17">
        <v>40736</v>
      </c>
      <c r="J2973" s="18">
        <v>9679</v>
      </c>
      <c r="K2973" s="19">
        <v>47.45</v>
      </c>
      <c r="L2973" s="19">
        <v>31.79</v>
      </c>
      <c r="M2973" s="19">
        <f>Table1[[#This Row],[Unit_Selling Price]]-Table1[[#This Row],[Unit_Cost]]</f>
        <v>15.66</v>
      </c>
      <c r="N2973" s="19">
        <f>Table1[[#This Row],[Quantity]]*Table1[[#This Row],[unit_per Profit]]</f>
        <v>151573.14000000001</v>
      </c>
    </row>
    <row r="2974" spans="1:14" x14ac:dyDescent="0.2">
      <c r="A2974" s="10" t="s">
        <v>37</v>
      </c>
      <c r="B2974" s="10" t="s">
        <v>183</v>
      </c>
      <c r="C2974" s="10" t="s">
        <v>77</v>
      </c>
      <c r="D2974" s="10" t="s">
        <v>23</v>
      </c>
      <c r="E2974" s="10" t="s">
        <v>28</v>
      </c>
      <c r="F2974" s="11" t="s">
        <v>900</v>
      </c>
      <c r="G2974" s="10">
        <v>2014</v>
      </c>
      <c r="H2974" s="10">
        <v>642390191</v>
      </c>
      <c r="I2974" s="17" t="s">
        <v>1026</v>
      </c>
      <c r="J2974" s="18">
        <v>6388</v>
      </c>
      <c r="K2974" s="19">
        <v>154.06</v>
      </c>
      <c r="L2974" s="19">
        <v>90.93</v>
      </c>
      <c r="M2974" s="19">
        <f>Table1[[#This Row],[Unit_Selling Price]]-Table1[[#This Row],[Unit_Cost]]</f>
        <v>63.13</v>
      </c>
      <c r="N2974" s="19">
        <f>Table1[[#This Row],[Quantity]]*Table1[[#This Row],[unit_per Profit]]</f>
        <v>403274.44</v>
      </c>
    </row>
    <row r="2975" spans="1:14" x14ac:dyDescent="0.2">
      <c r="A2975" s="10" t="s">
        <v>46</v>
      </c>
      <c r="B2975" s="10" t="s">
        <v>162</v>
      </c>
      <c r="C2975" s="10" t="s">
        <v>22</v>
      </c>
      <c r="D2975" s="10" t="s">
        <v>23</v>
      </c>
      <c r="E2975" s="10" t="s">
        <v>24</v>
      </c>
      <c r="F2975" s="11" t="s">
        <v>1136</v>
      </c>
      <c r="G2975" s="10">
        <v>2013</v>
      </c>
      <c r="H2975" s="10">
        <v>253865993</v>
      </c>
      <c r="I2975" s="17">
        <v>41376</v>
      </c>
      <c r="J2975" s="18">
        <v>3444</v>
      </c>
      <c r="K2975" s="19">
        <v>255.28</v>
      </c>
      <c r="L2975" s="19">
        <v>159.41999999999999</v>
      </c>
      <c r="M2975" s="19">
        <f>Table1[[#This Row],[Unit_Selling Price]]-Table1[[#This Row],[Unit_Cost]]</f>
        <v>95.86</v>
      </c>
      <c r="N2975" s="19">
        <f>Table1[[#This Row],[Quantity]]*Table1[[#This Row],[unit_per Profit]]</f>
        <v>330141.84000000003</v>
      </c>
    </row>
    <row r="2976" spans="1:14" x14ac:dyDescent="0.2">
      <c r="A2976" s="10" t="s">
        <v>32</v>
      </c>
      <c r="B2976" s="10" t="s">
        <v>182</v>
      </c>
      <c r="C2976" s="10" t="s">
        <v>77</v>
      </c>
      <c r="D2976" s="10" t="s">
        <v>27</v>
      </c>
      <c r="E2976" s="10" t="s">
        <v>24</v>
      </c>
      <c r="F2976" s="11">
        <v>40950</v>
      </c>
      <c r="G2976" s="10">
        <v>2012</v>
      </c>
      <c r="H2976" s="10">
        <v>695427548</v>
      </c>
      <c r="I2976" s="17" t="s">
        <v>1553</v>
      </c>
      <c r="J2976" s="18">
        <v>1320</v>
      </c>
      <c r="K2976" s="19">
        <v>154.06</v>
      </c>
      <c r="L2976" s="19">
        <v>90.93</v>
      </c>
      <c r="M2976" s="19">
        <f>Table1[[#This Row],[Unit_Selling Price]]-Table1[[#This Row],[Unit_Cost]]</f>
        <v>63.13</v>
      </c>
      <c r="N2976" s="19">
        <f>Table1[[#This Row],[Quantity]]*Table1[[#This Row],[unit_per Profit]]</f>
        <v>83331.600000000006</v>
      </c>
    </row>
    <row r="2977" spans="1:14" x14ac:dyDescent="0.2">
      <c r="A2977" s="10" t="s">
        <v>29</v>
      </c>
      <c r="B2977" s="10" t="s">
        <v>185</v>
      </c>
      <c r="C2977" s="10" t="s">
        <v>31</v>
      </c>
      <c r="D2977" s="10" t="s">
        <v>23</v>
      </c>
      <c r="E2977" s="10" t="s">
        <v>24</v>
      </c>
      <c r="F2977" s="11" t="s">
        <v>999</v>
      </c>
      <c r="G2977" s="10">
        <v>2011</v>
      </c>
      <c r="H2977" s="10">
        <v>642123687</v>
      </c>
      <c r="I2977" s="17" t="s">
        <v>1678</v>
      </c>
      <c r="J2977" s="18">
        <v>7523</v>
      </c>
      <c r="K2977" s="19">
        <v>47.45</v>
      </c>
      <c r="L2977" s="19">
        <v>31.79</v>
      </c>
      <c r="M2977" s="19">
        <f>Table1[[#This Row],[Unit_Selling Price]]-Table1[[#This Row],[Unit_Cost]]</f>
        <v>15.66</v>
      </c>
      <c r="N2977" s="19">
        <f>Table1[[#This Row],[Quantity]]*Table1[[#This Row],[unit_per Profit]]</f>
        <v>117810.18</v>
      </c>
    </row>
    <row r="2978" spans="1:14" x14ac:dyDescent="0.2">
      <c r="A2978" s="10" t="s">
        <v>32</v>
      </c>
      <c r="B2978" s="10" t="s">
        <v>147</v>
      </c>
      <c r="C2978" s="10" t="s">
        <v>31</v>
      </c>
      <c r="D2978" s="10" t="s">
        <v>23</v>
      </c>
      <c r="E2978" s="10" t="s">
        <v>24</v>
      </c>
      <c r="F2978" s="11" t="s">
        <v>642</v>
      </c>
      <c r="G2978" s="10">
        <v>2010</v>
      </c>
      <c r="H2978" s="10">
        <v>189315736</v>
      </c>
      <c r="I2978" s="17">
        <v>40186</v>
      </c>
      <c r="J2978" s="18">
        <v>1588</v>
      </c>
      <c r="K2978" s="19">
        <v>47.45</v>
      </c>
      <c r="L2978" s="19">
        <v>31.79</v>
      </c>
      <c r="M2978" s="19">
        <f>Table1[[#This Row],[Unit_Selling Price]]-Table1[[#This Row],[Unit_Cost]]</f>
        <v>15.66</v>
      </c>
      <c r="N2978" s="19">
        <f>Table1[[#This Row],[Quantity]]*Table1[[#This Row],[unit_per Profit]]</f>
        <v>24868.080000000002</v>
      </c>
    </row>
    <row r="2979" spans="1:14" x14ac:dyDescent="0.2">
      <c r="A2979" s="10" t="s">
        <v>278</v>
      </c>
      <c r="B2979" s="10" t="s">
        <v>61</v>
      </c>
      <c r="C2979" s="10" t="s">
        <v>26</v>
      </c>
      <c r="D2979" s="10" t="s">
        <v>27</v>
      </c>
      <c r="E2979" s="10" t="s">
        <v>28</v>
      </c>
      <c r="F2979" s="11">
        <v>42350</v>
      </c>
      <c r="G2979" s="10">
        <v>2015</v>
      </c>
      <c r="H2979" s="10">
        <v>402677524</v>
      </c>
      <c r="I2979" s="17" t="s">
        <v>676</v>
      </c>
      <c r="J2979" s="18">
        <v>82</v>
      </c>
      <c r="K2979" s="19">
        <v>152.58000000000001</v>
      </c>
      <c r="L2979" s="19">
        <v>97.44</v>
      </c>
      <c r="M2979" s="19">
        <f>Table1[[#This Row],[Unit_Selling Price]]-Table1[[#This Row],[Unit_Cost]]</f>
        <v>55.14</v>
      </c>
      <c r="N2979" s="19">
        <f>Table1[[#This Row],[Quantity]]*Table1[[#This Row],[unit_per Profit]]</f>
        <v>4521.4799999999996</v>
      </c>
    </row>
    <row r="2980" spans="1:14" x14ac:dyDescent="0.2">
      <c r="A2980" s="10" t="s">
        <v>46</v>
      </c>
      <c r="B2980" s="10" t="s">
        <v>195</v>
      </c>
      <c r="C2980" s="10" t="s">
        <v>42</v>
      </c>
      <c r="D2980" s="10" t="s">
        <v>27</v>
      </c>
      <c r="E2980" s="10" t="s">
        <v>35</v>
      </c>
      <c r="F2980" s="11" t="s">
        <v>1748</v>
      </c>
      <c r="G2980" s="10">
        <v>2011</v>
      </c>
      <c r="H2980" s="10">
        <v>168195378</v>
      </c>
      <c r="I2980" s="17" t="s">
        <v>730</v>
      </c>
      <c r="J2980" s="18">
        <v>1605</v>
      </c>
      <c r="K2980" s="19">
        <v>109.28</v>
      </c>
      <c r="L2980" s="19">
        <v>35.840000000000003</v>
      </c>
      <c r="M2980" s="19">
        <f>Table1[[#This Row],[Unit_Selling Price]]-Table1[[#This Row],[Unit_Cost]]</f>
        <v>73.44</v>
      </c>
      <c r="N2980" s="19">
        <f>Table1[[#This Row],[Quantity]]*Table1[[#This Row],[unit_per Profit]]</f>
        <v>117871.2</v>
      </c>
    </row>
    <row r="2981" spans="1:14" x14ac:dyDescent="0.2">
      <c r="A2981" s="10" t="s">
        <v>29</v>
      </c>
      <c r="B2981" s="10" t="s">
        <v>30</v>
      </c>
      <c r="C2981" s="10" t="s">
        <v>31</v>
      </c>
      <c r="D2981" s="10" t="s">
        <v>23</v>
      </c>
      <c r="E2981" s="10" t="s">
        <v>24</v>
      </c>
      <c r="F2981" s="11">
        <v>40214</v>
      </c>
      <c r="G2981" s="10">
        <v>2010</v>
      </c>
      <c r="H2981" s="10">
        <v>242168128</v>
      </c>
      <c r="I2981" s="17">
        <v>40242</v>
      </c>
      <c r="J2981" s="18">
        <v>1785</v>
      </c>
      <c r="K2981" s="19">
        <v>47.45</v>
      </c>
      <c r="L2981" s="19">
        <v>31.79</v>
      </c>
      <c r="M2981" s="19">
        <f>Table1[[#This Row],[Unit_Selling Price]]-Table1[[#This Row],[Unit_Cost]]</f>
        <v>15.66</v>
      </c>
      <c r="N2981" s="19">
        <f>Table1[[#This Row],[Quantity]]*Table1[[#This Row],[unit_per Profit]]</f>
        <v>27953.1</v>
      </c>
    </row>
    <row r="2982" spans="1:14" x14ac:dyDescent="0.2">
      <c r="A2982" s="10" t="s">
        <v>32</v>
      </c>
      <c r="B2982" s="10" t="s">
        <v>128</v>
      </c>
      <c r="C2982" s="10" t="s">
        <v>65</v>
      </c>
      <c r="D2982" s="10" t="s">
        <v>27</v>
      </c>
      <c r="E2982" s="10" t="s">
        <v>28</v>
      </c>
      <c r="F2982" s="11">
        <v>42678</v>
      </c>
      <c r="G2982" s="10">
        <v>2016</v>
      </c>
      <c r="H2982" s="10">
        <v>101207101</v>
      </c>
      <c r="I2982" s="17">
        <v>42405</v>
      </c>
      <c r="J2982" s="18">
        <v>8285</v>
      </c>
      <c r="K2982" s="19">
        <v>9.33</v>
      </c>
      <c r="L2982" s="19">
        <v>6.92</v>
      </c>
      <c r="M2982" s="19">
        <f>Table1[[#This Row],[Unit_Selling Price]]-Table1[[#This Row],[Unit_Cost]]</f>
        <v>2.41</v>
      </c>
      <c r="N2982" s="19">
        <f>Table1[[#This Row],[Quantity]]*Table1[[#This Row],[unit_per Profit]]</f>
        <v>19966.849999999999</v>
      </c>
    </row>
    <row r="2983" spans="1:14" x14ac:dyDescent="0.2">
      <c r="A2983" s="10" t="s">
        <v>29</v>
      </c>
      <c r="B2983" s="10" t="s">
        <v>202</v>
      </c>
      <c r="C2983" s="10" t="s">
        <v>31</v>
      </c>
      <c r="D2983" s="10" t="s">
        <v>27</v>
      </c>
      <c r="E2983" s="10" t="s">
        <v>43</v>
      </c>
      <c r="F2983" s="11">
        <v>43042</v>
      </c>
      <c r="G2983" s="10">
        <v>2017</v>
      </c>
      <c r="H2983" s="10">
        <v>192236125</v>
      </c>
      <c r="I2983" s="17" t="s">
        <v>468</v>
      </c>
      <c r="J2983" s="18">
        <v>5796</v>
      </c>
      <c r="K2983" s="19">
        <v>47.45</v>
      </c>
      <c r="L2983" s="19">
        <v>31.79</v>
      </c>
      <c r="M2983" s="19">
        <f>Table1[[#This Row],[Unit_Selling Price]]-Table1[[#This Row],[Unit_Cost]]</f>
        <v>15.66</v>
      </c>
      <c r="N2983" s="19">
        <f>Table1[[#This Row],[Quantity]]*Table1[[#This Row],[unit_per Profit]]</f>
        <v>90765.36</v>
      </c>
    </row>
    <row r="2984" spans="1:14" x14ac:dyDescent="0.2">
      <c r="A2984" s="10" t="s">
        <v>32</v>
      </c>
      <c r="B2984" s="10" t="s">
        <v>96</v>
      </c>
      <c r="C2984" s="10" t="s">
        <v>39</v>
      </c>
      <c r="D2984" s="10" t="s">
        <v>27</v>
      </c>
      <c r="E2984" s="10" t="s">
        <v>24</v>
      </c>
      <c r="F2984" s="11">
        <v>42438</v>
      </c>
      <c r="G2984" s="10">
        <v>2016</v>
      </c>
      <c r="H2984" s="10">
        <v>582491528</v>
      </c>
      <c r="I2984" s="17">
        <v>42653</v>
      </c>
      <c r="J2984" s="18">
        <v>1042</v>
      </c>
      <c r="K2984" s="19">
        <v>81.73</v>
      </c>
      <c r="L2984" s="19">
        <v>56.67</v>
      </c>
      <c r="M2984" s="19">
        <f>Table1[[#This Row],[Unit_Selling Price]]-Table1[[#This Row],[Unit_Cost]]</f>
        <v>25.06</v>
      </c>
      <c r="N2984" s="19">
        <f>Table1[[#This Row],[Quantity]]*Table1[[#This Row],[unit_per Profit]]</f>
        <v>26112.52</v>
      </c>
    </row>
    <row r="2985" spans="1:14" x14ac:dyDescent="0.2">
      <c r="A2985" s="10" t="s">
        <v>46</v>
      </c>
      <c r="B2985" s="10" t="s">
        <v>146</v>
      </c>
      <c r="C2985" s="10" t="s">
        <v>65</v>
      </c>
      <c r="D2985" s="10" t="s">
        <v>27</v>
      </c>
      <c r="E2985" s="10" t="s">
        <v>35</v>
      </c>
      <c r="F2985" s="11">
        <v>42255</v>
      </c>
      <c r="G2985" s="10">
        <v>2015</v>
      </c>
      <c r="H2985" s="10">
        <v>509522140</v>
      </c>
      <c r="I2985" s="17" t="s">
        <v>1749</v>
      </c>
      <c r="J2985" s="18">
        <v>7779</v>
      </c>
      <c r="K2985" s="19">
        <v>9.33</v>
      </c>
      <c r="L2985" s="19">
        <v>6.92</v>
      </c>
      <c r="M2985" s="19">
        <f>Table1[[#This Row],[Unit_Selling Price]]-Table1[[#This Row],[Unit_Cost]]</f>
        <v>2.41</v>
      </c>
      <c r="N2985" s="19">
        <f>Table1[[#This Row],[Quantity]]*Table1[[#This Row],[unit_per Profit]]</f>
        <v>18747.39</v>
      </c>
    </row>
    <row r="2986" spans="1:14" x14ac:dyDescent="0.2">
      <c r="A2986" s="10" t="s">
        <v>40</v>
      </c>
      <c r="B2986" s="10" t="s">
        <v>74</v>
      </c>
      <c r="C2986" s="10" t="s">
        <v>39</v>
      </c>
      <c r="D2986" s="10" t="s">
        <v>27</v>
      </c>
      <c r="E2986" s="10" t="s">
        <v>24</v>
      </c>
      <c r="F2986" s="11">
        <v>42047</v>
      </c>
      <c r="G2986" s="10">
        <v>2015</v>
      </c>
      <c r="H2986" s="10">
        <v>631189286</v>
      </c>
      <c r="I2986" s="17" t="s">
        <v>298</v>
      </c>
      <c r="J2986" s="18">
        <v>1791</v>
      </c>
      <c r="K2986" s="19">
        <v>81.73</v>
      </c>
      <c r="L2986" s="19">
        <v>56.67</v>
      </c>
      <c r="M2986" s="19">
        <f>Table1[[#This Row],[Unit_Selling Price]]-Table1[[#This Row],[Unit_Cost]]</f>
        <v>25.06</v>
      </c>
      <c r="N2986" s="19">
        <f>Table1[[#This Row],[Quantity]]*Table1[[#This Row],[unit_per Profit]]</f>
        <v>44882.46</v>
      </c>
    </row>
    <row r="2987" spans="1:14" x14ac:dyDescent="0.2">
      <c r="A2987" s="10" t="s">
        <v>37</v>
      </c>
      <c r="B2987" s="10" t="s">
        <v>139</v>
      </c>
      <c r="C2987" s="10" t="s">
        <v>65</v>
      </c>
      <c r="D2987" s="10" t="s">
        <v>23</v>
      </c>
      <c r="E2987" s="10" t="s">
        <v>28</v>
      </c>
      <c r="F2987" s="11">
        <v>42440</v>
      </c>
      <c r="G2987" s="10">
        <v>2016</v>
      </c>
      <c r="H2987" s="10">
        <v>775666797</v>
      </c>
      <c r="I2987" s="17">
        <v>42686</v>
      </c>
      <c r="J2987" s="18">
        <v>5897</v>
      </c>
      <c r="K2987" s="19">
        <v>9.33</v>
      </c>
      <c r="L2987" s="19">
        <v>6.92</v>
      </c>
      <c r="M2987" s="19">
        <f>Table1[[#This Row],[Unit_Selling Price]]-Table1[[#This Row],[Unit_Cost]]</f>
        <v>2.41</v>
      </c>
      <c r="N2987" s="19">
        <f>Table1[[#This Row],[Quantity]]*Table1[[#This Row],[unit_per Profit]]</f>
        <v>14211.77</v>
      </c>
    </row>
    <row r="2988" spans="1:14" x14ac:dyDescent="0.2">
      <c r="A2988" s="10" t="s">
        <v>37</v>
      </c>
      <c r="B2988" s="10" t="s">
        <v>73</v>
      </c>
      <c r="C2988" s="10" t="s">
        <v>31</v>
      </c>
      <c r="D2988" s="10" t="s">
        <v>27</v>
      </c>
      <c r="E2988" s="10" t="s">
        <v>35</v>
      </c>
      <c r="F2988" s="11" t="s">
        <v>1569</v>
      </c>
      <c r="G2988" s="10">
        <v>2011</v>
      </c>
      <c r="H2988" s="10">
        <v>391440999</v>
      </c>
      <c r="I2988" s="17">
        <v>40666</v>
      </c>
      <c r="J2988" s="18">
        <v>4945</v>
      </c>
      <c r="K2988" s="19">
        <v>47.45</v>
      </c>
      <c r="L2988" s="19">
        <v>31.79</v>
      </c>
      <c r="M2988" s="19">
        <f>Table1[[#This Row],[Unit_Selling Price]]-Table1[[#This Row],[Unit_Cost]]</f>
        <v>15.66</v>
      </c>
      <c r="N2988" s="19">
        <f>Table1[[#This Row],[Quantity]]*Table1[[#This Row],[unit_per Profit]]</f>
        <v>77438.7</v>
      </c>
    </row>
    <row r="2989" spans="1:14" x14ac:dyDescent="0.2">
      <c r="A2989" s="10" t="s">
        <v>37</v>
      </c>
      <c r="B2989" s="10" t="s">
        <v>102</v>
      </c>
      <c r="C2989" s="10" t="s">
        <v>22</v>
      </c>
      <c r="D2989" s="10" t="s">
        <v>27</v>
      </c>
      <c r="E2989" s="10" t="s">
        <v>28</v>
      </c>
      <c r="F2989" s="11">
        <v>40760</v>
      </c>
      <c r="G2989" s="10">
        <v>2011</v>
      </c>
      <c r="H2989" s="10">
        <v>797310721</v>
      </c>
      <c r="I2989" s="17" t="s">
        <v>1190</v>
      </c>
      <c r="J2989" s="18">
        <v>815</v>
      </c>
      <c r="K2989" s="19">
        <v>255.28</v>
      </c>
      <c r="L2989" s="19">
        <v>159.41999999999999</v>
      </c>
      <c r="M2989" s="19">
        <f>Table1[[#This Row],[Unit_Selling Price]]-Table1[[#This Row],[Unit_Cost]]</f>
        <v>95.86</v>
      </c>
      <c r="N2989" s="19">
        <f>Table1[[#This Row],[Quantity]]*Table1[[#This Row],[unit_per Profit]]</f>
        <v>78125.899999999994</v>
      </c>
    </row>
    <row r="2990" spans="1:14" x14ac:dyDescent="0.2">
      <c r="A2990" s="10" t="s">
        <v>46</v>
      </c>
      <c r="B2990" s="10" t="s">
        <v>98</v>
      </c>
      <c r="C2990" s="10" t="s">
        <v>22</v>
      </c>
      <c r="D2990" s="10" t="s">
        <v>27</v>
      </c>
      <c r="E2990" s="10" t="s">
        <v>43</v>
      </c>
      <c r="F2990" s="11">
        <v>42647</v>
      </c>
      <c r="G2990" s="10">
        <v>2016</v>
      </c>
      <c r="H2990" s="10">
        <v>232387292</v>
      </c>
      <c r="I2990" s="17">
        <v>42556</v>
      </c>
      <c r="J2990" s="18">
        <v>7419</v>
      </c>
      <c r="K2990" s="19">
        <v>255.28</v>
      </c>
      <c r="L2990" s="19">
        <v>159.41999999999999</v>
      </c>
      <c r="M2990" s="19">
        <f>Table1[[#This Row],[Unit_Selling Price]]-Table1[[#This Row],[Unit_Cost]]</f>
        <v>95.86</v>
      </c>
      <c r="N2990" s="19">
        <f>Table1[[#This Row],[Quantity]]*Table1[[#This Row],[unit_per Profit]]</f>
        <v>711185.34</v>
      </c>
    </row>
    <row r="2991" spans="1:14" x14ac:dyDescent="0.2">
      <c r="A2991" s="10" t="s">
        <v>46</v>
      </c>
      <c r="B2991" s="10" t="s">
        <v>228</v>
      </c>
      <c r="C2991" s="10" t="s">
        <v>65</v>
      </c>
      <c r="D2991" s="10" t="s">
        <v>27</v>
      </c>
      <c r="E2991" s="10" t="s">
        <v>35</v>
      </c>
      <c r="F2991" s="11">
        <v>41885</v>
      </c>
      <c r="G2991" s="10">
        <v>2014</v>
      </c>
      <c r="H2991" s="10">
        <v>606094539</v>
      </c>
      <c r="I2991" s="17">
        <v>41915</v>
      </c>
      <c r="J2991" s="18">
        <v>5698</v>
      </c>
      <c r="K2991" s="19">
        <v>9.33</v>
      </c>
      <c r="L2991" s="19">
        <v>6.92</v>
      </c>
      <c r="M2991" s="19">
        <f>Table1[[#This Row],[Unit_Selling Price]]-Table1[[#This Row],[Unit_Cost]]</f>
        <v>2.41</v>
      </c>
      <c r="N2991" s="19">
        <f>Table1[[#This Row],[Quantity]]*Table1[[#This Row],[unit_per Profit]]</f>
        <v>13732.18</v>
      </c>
    </row>
    <row r="2992" spans="1:14" x14ac:dyDescent="0.2">
      <c r="A2992" s="10" t="s">
        <v>46</v>
      </c>
      <c r="B2992" s="10" t="s">
        <v>141</v>
      </c>
      <c r="C2992" s="10" t="s">
        <v>22</v>
      </c>
      <c r="D2992" s="10" t="s">
        <v>27</v>
      </c>
      <c r="E2992" s="10" t="s">
        <v>24</v>
      </c>
      <c r="F2992" s="11" t="s">
        <v>880</v>
      </c>
      <c r="G2992" s="10">
        <v>2017</v>
      </c>
      <c r="H2992" s="10">
        <v>748168790</v>
      </c>
      <c r="I2992" s="17">
        <v>42860</v>
      </c>
      <c r="J2992" s="18">
        <v>8626</v>
      </c>
      <c r="K2992" s="19">
        <v>255.28</v>
      </c>
      <c r="L2992" s="19">
        <v>159.41999999999999</v>
      </c>
      <c r="M2992" s="19">
        <f>Table1[[#This Row],[Unit_Selling Price]]-Table1[[#This Row],[Unit_Cost]]</f>
        <v>95.86</v>
      </c>
      <c r="N2992" s="19">
        <f>Table1[[#This Row],[Quantity]]*Table1[[#This Row],[unit_per Profit]]</f>
        <v>826888.36</v>
      </c>
    </row>
    <row r="2993" spans="1:14" x14ac:dyDescent="0.2">
      <c r="A2993" s="10" t="s">
        <v>46</v>
      </c>
      <c r="B2993" s="10" t="s">
        <v>219</v>
      </c>
      <c r="C2993" s="10" t="s">
        <v>56</v>
      </c>
      <c r="D2993" s="10" t="s">
        <v>27</v>
      </c>
      <c r="E2993" s="10" t="s">
        <v>24</v>
      </c>
      <c r="F2993" s="11">
        <v>41000</v>
      </c>
      <c r="G2993" s="10">
        <v>2012</v>
      </c>
      <c r="H2993" s="10">
        <v>458658874</v>
      </c>
      <c r="I2993" s="17">
        <v>40970</v>
      </c>
      <c r="J2993" s="18">
        <v>6208</v>
      </c>
      <c r="K2993" s="19">
        <v>421.89</v>
      </c>
      <c r="L2993" s="19">
        <v>364.69</v>
      </c>
      <c r="M2993" s="19">
        <f>Table1[[#This Row],[Unit_Selling Price]]-Table1[[#This Row],[Unit_Cost]]</f>
        <v>57.2</v>
      </c>
      <c r="N2993" s="19">
        <f>Table1[[#This Row],[Quantity]]*Table1[[#This Row],[unit_per Profit]]</f>
        <v>355097.59999999998</v>
      </c>
    </row>
    <row r="2994" spans="1:14" x14ac:dyDescent="0.2">
      <c r="A2994" s="10" t="s">
        <v>29</v>
      </c>
      <c r="B2994" s="10" t="s">
        <v>185</v>
      </c>
      <c r="C2994" s="10" t="s">
        <v>26</v>
      </c>
      <c r="D2994" s="10" t="s">
        <v>23</v>
      </c>
      <c r="E2994" s="10" t="s">
        <v>35</v>
      </c>
      <c r="F2994" s="11" t="s">
        <v>463</v>
      </c>
      <c r="G2994" s="10">
        <v>2016</v>
      </c>
      <c r="H2994" s="10">
        <v>957926118</v>
      </c>
      <c r="I2994" s="17">
        <v>42378</v>
      </c>
      <c r="J2994" s="18">
        <v>480</v>
      </c>
      <c r="K2994" s="19">
        <v>152.58000000000001</v>
      </c>
      <c r="L2994" s="19">
        <v>97.44</v>
      </c>
      <c r="M2994" s="19">
        <f>Table1[[#This Row],[Unit_Selling Price]]-Table1[[#This Row],[Unit_Cost]]</f>
        <v>55.14</v>
      </c>
      <c r="N2994" s="19">
        <f>Table1[[#This Row],[Quantity]]*Table1[[#This Row],[unit_per Profit]]</f>
        <v>26467.200000000001</v>
      </c>
    </row>
    <row r="2995" spans="1:14" x14ac:dyDescent="0.2">
      <c r="A2995" s="10" t="s">
        <v>37</v>
      </c>
      <c r="B2995" s="10" t="s">
        <v>106</v>
      </c>
      <c r="C2995" s="10" t="s">
        <v>22</v>
      </c>
      <c r="D2995" s="10" t="s">
        <v>27</v>
      </c>
      <c r="E2995" s="10" t="s">
        <v>35</v>
      </c>
      <c r="F2995" s="11">
        <v>42402</v>
      </c>
      <c r="G2995" s="10">
        <v>2016</v>
      </c>
      <c r="H2995" s="10">
        <v>836644351</v>
      </c>
      <c r="I2995" s="17" t="s">
        <v>1073</v>
      </c>
      <c r="J2995" s="18">
        <v>510</v>
      </c>
      <c r="K2995" s="19">
        <v>255.28</v>
      </c>
      <c r="L2995" s="19">
        <v>159.41999999999999</v>
      </c>
      <c r="M2995" s="19">
        <f>Table1[[#This Row],[Unit_Selling Price]]-Table1[[#This Row],[Unit_Cost]]</f>
        <v>95.86</v>
      </c>
      <c r="N2995" s="19">
        <f>Table1[[#This Row],[Quantity]]*Table1[[#This Row],[unit_per Profit]]</f>
        <v>48888.6</v>
      </c>
    </row>
    <row r="2996" spans="1:14" x14ac:dyDescent="0.2">
      <c r="A2996" s="10" t="s">
        <v>32</v>
      </c>
      <c r="B2996" s="10" t="s">
        <v>149</v>
      </c>
      <c r="C2996" s="10" t="s">
        <v>34</v>
      </c>
      <c r="D2996" s="10" t="s">
        <v>23</v>
      </c>
      <c r="E2996" s="10" t="s">
        <v>28</v>
      </c>
      <c r="F2996" s="11" t="s">
        <v>1721</v>
      </c>
      <c r="G2996" s="10">
        <v>2011</v>
      </c>
      <c r="H2996" s="10">
        <v>105799901</v>
      </c>
      <c r="I2996" s="17" t="s">
        <v>281</v>
      </c>
      <c r="J2996" s="18">
        <v>7397</v>
      </c>
      <c r="K2996" s="19">
        <v>205.7</v>
      </c>
      <c r="L2996" s="19">
        <v>117.11</v>
      </c>
      <c r="M2996" s="19">
        <f>Table1[[#This Row],[Unit_Selling Price]]-Table1[[#This Row],[Unit_Cost]]</f>
        <v>88.59</v>
      </c>
      <c r="N2996" s="19">
        <f>Table1[[#This Row],[Quantity]]*Table1[[#This Row],[unit_per Profit]]</f>
        <v>655300.23</v>
      </c>
    </row>
    <row r="2997" spans="1:14" x14ac:dyDescent="0.2">
      <c r="A2997" s="10" t="s">
        <v>29</v>
      </c>
      <c r="B2997" s="10" t="s">
        <v>57</v>
      </c>
      <c r="C2997" s="10" t="s">
        <v>31</v>
      </c>
      <c r="D2997" s="10" t="s">
        <v>23</v>
      </c>
      <c r="E2997" s="10" t="s">
        <v>43</v>
      </c>
      <c r="F2997" s="11" t="s">
        <v>1750</v>
      </c>
      <c r="G2997" s="10">
        <v>2016</v>
      </c>
      <c r="H2997" s="10">
        <v>646691596</v>
      </c>
      <c r="I2997" s="17" t="s">
        <v>764</v>
      </c>
      <c r="J2997" s="18">
        <v>9269</v>
      </c>
      <c r="K2997" s="19">
        <v>47.45</v>
      </c>
      <c r="L2997" s="19">
        <v>31.79</v>
      </c>
      <c r="M2997" s="19">
        <f>Table1[[#This Row],[Unit_Selling Price]]-Table1[[#This Row],[Unit_Cost]]</f>
        <v>15.66</v>
      </c>
      <c r="N2997" s="19">
        <f>Table1[[#This Row],[Quantity]]*Table1[[#This Row],[unit_per Profit]]</f>
        <v>145152.54</v>
      </c>
    </row>
    <row r="2998" spans="1:14" x14ac:dyDescent="0.2">
      <c r="A2998" s="10" t="s">
        <v>46</v>
      </c>
      <c r="B2998" s="10" t="s">
        <v>141</v>
      </c>
      <c r="C2998" s="10" t="s">
        <v>51</v>
      </c>
      <c r="D2998" s="10" t="s">
        <v>27</v>
      </c>
      <c r="E2998" s="10" t="s">
        <v>24</v>
      </c>
      <c r="F2998" s="11">
        <v>42678</v>
      </c>
      <c r="G2998" s="10">
        <v>2016</v>
      </c>
      <c r="H2998" s="10">
        <v>360930764</v>
      </c>
      <c r="I2998" s="17" t="s">
        <v>1751</v>
      </c>
      <c r="J2998" s="18">
        <v>6289</v>
      </c>
      <c r="K2998" s="19">
        <v>437.2</v>
      </c>
      <c r="L2998" s="19">
        <v>263.33</v>
      </c>
      <c r="M2998" s="19">
        <f>Table1[[#This Row],[Unit_Selling Price]]-Table1[[#This Row],[Unit_Cost]]</f>
        <v>173.87</v>
      </c>
      <c r="N2998" s="19">
        <f>Table1[[#This Row],[Quantity]]*Table1[[#This Row],[unit_per Profit]]</f>
        <v>1093468.43</v>
      </c>
    </row>
    <row r="2999" spans="1:14" x14ac:dyDescent="0.2">
      <c r="A2999" s="10" t="s">
        <v>32</v>
      </c>
      <c r="B2999" s="10" t="s">
        <v>36</v>
      </c>
      <c r="C2999" s="10" t="s">
        <v>26</v>
      </c>
      <c r="D2999" s="10" t="s">
        <v>23</v>
      </c>
      <c r="E2999" s="10" t="s">
        <v>28</v>
      </c>
      <c r="F2999" s="11">
        <v>41824</v>
      </c>
      <c r="G2999" s="10">
        <v>2014</v>
      </c>
      <c r="H2999" s="10">
        <v>820441234</v>
      </c>
      <c r="I2999" s="17">
        <v>41675</v>
      </c>
      <c r="J2999" s="18">
        <v>5648</v>
      </c>
      <c r="K2999" s="19">
        <v>152.58000000000001</v>
      </c>
      <c r="L2999" s="19">
        <v>97.44</v>
      </c>
      <c r="M2999" s="19">
        <f>Table1[[#This Row],[Unit_Selling Price]]-Table1[[#This Row],[Unit_Cost]]</f>
        <v>55.14</v>
      </c>
      <c r="N2999" s="19">
        <f>Table1[[#This Row],[Quantity]]*Table1[[#This Row],[unit_per Profit]]</f>
        <v>311430.71999999997</v>
      </c>
    </row>
    <row r="3000" spans="1:14" x14ac:dyDescent="0.2">
      <c r="A3000" s="10" t="s">
        <v>59</v>
      </c>
      <c r="B3000" s="10" t="s">
        <v>60</v>
      </c>
      <c r="C3000" s="10" t="s">
        <v>77</v>
      </c>
      <c r="D3000" s="10" t="s">
        <v>23</v>
      </c>
      <c r="E3000" s="10" t="s">
        <v>28</v>
      </c>
      <c r="F3000" s="11" t="s">
        <v>1752</v>
      </c>
      <c r="G3000" s="10">
        <v>2016</v>
      </c>
      <c r="H3000" s="10">
        <v>517459332</v>
      </c>
      <c r="I3000" s="17" t="s">
        <v>418</v>
      </c>
      <c r="J3000" s="18">
        <v>6570</v>
      </c>
      <c r="K3000" s="19">
        <v>154.06</v>
      </c>
      <c r="L3000" s="19">
        <v>90.93</v>
      </c>
      <c r="M3000" s="19">
        <f>Table1[[#This Row],[Unit_Selling Price]]-Table1[[#This Row],[Unit_Cost]]</f>
        <v>63.13</v>
      </c>
      <c r="N3000" s="19">
        <f>Table1[[#This Row],[Quantity]]*Table1[[#This Row],[unit_per Profit]]</f>
        <v>414764.1</v>
      </c>
    </row>
    <row r="3001" spans="1:14" x14ac:dyDescent="0.2">
      <c r="A3001" s="10" t="s">
        <v>46</v>
      </c>
      <c r="B3001" s="10" t="s">
        <v>207</v>
      </c>
      <c r="C3001" s="10" t="s">
        <v>49</v>
      </c>
      <c r="D3001" s="10" t="s">
        <v>23</v>
      </c>
      <c r="E3001" s="10" t="s">
        <v>43</v>
      </c>
      <c r="F3001" s="11" t="s">
        <v>350</v>
      </c>
      <c r="G3001" s="10">
        <v>2010</v>
      </c>
      <c r="H3001" s="10">
        <v>714533889</v>
      </c>
      <c r="I3001" s="17">
        <v>40361</v>
      </c>
      <c r="J3001" s="18">
        <v>5311</v>
      </c>
      <c r="K3001" s="19">
        <v>651.21</v>
      </c>
      <c r="L3001" s="19">
        <v>524.96</v>
      </c>
      <c r="M3001" s="19">
        <f>Table1[[#This Row],[Unit_Selling Price]]-Table1[[#This Row],[Unit_Cost]]</f>
        <v>126.25</v>
      </c>
      <c r="N3001" s="19">
        <f>Table1[[#This Row],[Quantity]]*Table1[[#This Row],[unit_per Profit]]</f>
        <v>670513.75</v>
      </c>
    </row>
    <row r="3002" spans="1:14" x14ac:dyDescent="0.2">
      <c r="A3002" s="10" t="s">
        <v>278</v>
      </c>
      <c r="B3002" s="10" t="s">
        <v>70</v>
      </c>
      <c r="C3002" s="10" t="s">
        <v>49</v>
      </c>
      <c r="D3002" s="10" t="s">
        <v>23</v>
      </c>
      <c r="E3002" s="10" t="s">
        <v>24</v>
      </c>
      <c r="F3002" s="11">
        <v>41766</v>
      </c>
      <c r="G3002" s="10">
        <v>2014</v>
      </c>
      <c r="H3002" s="10">
        <v>494526231</v>
      </c>
      <c r="I3002" s="17" t="s">
        <v>1007</v>
      </c>
      <c r="J3002" s="18">
        <v>156</v>
      </c>
      <c r="K3002" s="19">
        <v>651.21</v>
      </c>
      <c r="L3002" s="19">
        <v>524.96</v>
      </c>
      <c r="M3002" s="19">
        <f>Table1[[#This Row],[Unit_Selling Price]]-Table1[[#This Row],[Unit_Cost]]</f>
        <v>126.25</v>
      </c>
      <c r="N3002" s="19">
        <f>Table1[[#This Row],[Quantity]]*Table1[[#This Row],[unit_per Profit]]</f>
        <v>19695</v>
      </c>
    </row>
    <row r="3003" spans="1:14" x14ac:dyDescent="0.2">
      <c r="A3003" s="10" t="s">
        <v>46</v>
      </c>
      <c r="B3003" s="10" t="s">
        <v>150</v>
      </c>
      <c r="C3003" s="10" t="s">
        <v>31</v>
      </c>
      <c r="D3003" s="10" t="s">
        <v>27</v>
      </c>
      <c r="E3003" s="10" t="s">
        <v>35</v>
      </c>
      <c r="F3003" s="11" t="s">
        <v>1486</v>
      </c>
      <c r="G3003" s="10">
        <v>2015</v>
      </c>
      <c r="H3003" s="10">
        <v>810610187</v>
      </c>
      <c r="I3003" s="17" t="s">
        <v>1486</v>
      </c>
      <c r="J3003" s="18">
        <v>6423</v>
      </c>
      <c r="K3003" s="19">
        <v>47.45</v>
      </c>
      <c r="L3003" s="19">
        <v>31.79</v>
      </c>
      <c r="M3003" s="19">
        <f>Table1[[#This Row],[Unit_Selling Price]]-Table1[[#This Row],[Unit_Cost]]</f>
        <v>15.66</v>
      </c>
      <c r="N3003" s="19">
        <f>Table1[[#This Row],[Quantity]]*Table1[[#This Row],[unit_per Profit]]</f>
        <v>100584.18</v>
      </c>
    </row>
    <row r="3004" spans="1:14" x14ac:dyDescent="0.2">
      <c r="A3004" s="10" t="s">
        <v>59</v>
      </c>
      <c r="B3004" s="10" t="s">
        <v>148</v>
      </c>
      <c r="C3004" s="10" t="s">
        <v>34</v>
      </c>
      <c r="D3004" s="10" t="s">
        <v>23</v>
      </c>
      <c r="E3004" s="10" t="s">
        <v>35</v>
      </c>
      <c r="F3004" s="11" t="s">
        <v>1359</v>
      </c>
      <c r="G3004" s="10">
        <v>2015</v>
      </c>
      <c r="H3004" s="10">
        <v>436272084</v>
      </c>
      <c r="I3004" s="17" t="s">
        <v>1309</v>
      </c>
      <c r="J3004" s="18">
        <v>1460</v>
      </c>
      <c r="K3004" s="19">
        <v>205.7</v>
      </c>
      <c r="L3004" s="19">
        <v>117.11</v>
      </c>
      <c r="M3004" s="19">
        <f>Table1[[#This Row],[Unit_Selling Price]]-Table1[[#This Row],[Unit_Cost]]</f>
        <v>88.59</v>
      </c>
      <c r="N3004" s="19">
        <f>Table1[[#This Row],[Quantity]]*Table1[[#This Row],[unit_per Profit]]</f>
        <v>129341.4</v>
      </c>
    </row>
    <row r="3005" spans="1:14" x14ac:dyDescent="0.2">
      <c r="A3005" s="10" t="s">
        <v>46</v>
      </c>
      <c r="B3005" s="10" t="s">
        <v>222</v>
      </c>
      <c r="C3005" s="10" t="s">
        <v>77</v>
      </c>
      <c r="D3005" s="10" t="s">
        <v>23</v>
      </c>
      <c r="E3005" s="10" t="s">
        <v>35</v>
      </c>
      <c r="F3005" s="11" t="s">
        <v>1200</v>
      </c>
      <c r="G3005" s="10">
        <v>2013</v>
      </c>
      <c r="H3005" s="10">
        <v>915310752</v>
      </c>
      <c r="I3005" s="17" t="s">
        <v>1119</v>
      </c>
      <c r="J3005" s="18">
        <v>9647</v>
      </c>
      <c r="K3005" s="19">
        <v>154.06</v>
      </c>
      <c r="L3005" s="19">
        <v>90.93</v>
      </c>
      <c r="M3005" s="19">
        <f>Table1[[#This Row],[Unit_Selling Price]]-Table1[[#This Row],[Unit_Cost]]</f>
        <v>63.13</v>
      </c>
      <c r="N3005" s="19">
        <f>Table1[[#This Row],[Quantity]]*Table1[[#This Row],[unit_per Profit]]</f>
        <v>609015.11</v>
      </c>
    </row>
    <row r="3006" spans="1:14" x14ac:dyDescent="0.2">
      <c r="A3006" s="10" t="s">
        <v>37</v>
      </c>
      <c r="B3006" s="10" t="s">
        <v>169</v>
      </c>
      <c r="C3006" s="10" t="s">
        <v>85</v>
      </c>
      <c r="D3006" s="10" t="s">
        <v>27</v>
      </c>
      <c r="E3006" s="10" t="s">
        <v>24</v>
      </c>
      <c r="F3006" s="11">
        <v>40490</v>
      </c>
      <c r="G3006" s="10">
        <v>2010</v>
      </c>
      <c r="H3006" s="10">
        <v>711837518</v>
      </c>
      <c r="I3006" s="17" t="s">
        <v>1034</v>
      </c>
      <c r="J3006" s="18">
        <v>7395</v>
      </c>
      <c r="K3006" s="19">
        <v>668.27</v>
      </c>
      <c r="L3006" s="19">
        <v>502.54</v>
      </c>
      <c r="M3006" s="19">
        <f>Table1[[#This Row],[Unit_Selling Price]]-Table1[[#This Row],[Unit_Cost]]</f>
        <v>165.73</v>
      </c>
      <c r="N3006" s="19">
        <f>Table1[[#This Row],[Quantity]]*Table1[[#This Row],[unit_per Profit]]</f>
        <v>1225573.3500000001</v>
      </c>
    </row>
    <row r="3007" spans="1:14" x14ac:dyDescent="0.2">
      <c r="A3007" s="10" t="s">
        <v>46</v>
      </c>
      <c r="B3007" s="10" t="s">
        <v>150</v>
      </c>
      <c r="C3007" s="10" t="s">
        <v>49</v>
      </c>
      <c r="D3007" s="10" t="s">
        <v>23</v>
      </c>
      <c r="E3007" s="10" t="s">
        <v>24</v>
      </c>
      <c r="F3007" s="11">
        <v>40553</v>
      </c>
      <c r="G3007" s="10">
        <v>2011</v>
      </c>
      <c r="H3007" s="10">
        <v>160276210</v>
      </c>
      <c r="I3007" s="17" t="s">
        <v>1479</v>
      </c>
      <c r="J3007" s="18">
        <v>8147</v>
      </c>
      <c r="K3007" s="19">
        <v>651.21</v>
      </c>
      <c r="L3007" s="19">
        <v>524.96</v>
      </c>
      <c r="M3007" s="19">
        <f>Table1[[#This Row],[Unit_Selling Price]]-Table1[[#This Row],[Unit_Cost]]</f>
        <v>126.25</v>
      </c>
      <c r="N3007" s="19">
        <f>Table1[[#This Row],[Quantity]]*Table1[[#This Row],[unit_per Profit]]</f>
        <v>1028558.75</v>
      </c>
    </row>
    <row r="3008" spans="1:14" x14ac:dyDescent="0.2">
      <c r="A3008" s="10" t="s">
        <v>29</v>
      </c>
      <c r="B3008" s="10" t="s">
        <v>109</v>
      </c>
      <c r="C3008" s="10" t="s">
        <v>49</v>
      </c>
      <c r="D3008" s="10" t="s">
        <v>27</v>
      </c>
      <c r="E3008" s="10" t="s">
        <v>43</v>
      </c>
      <c r="F3008" s="11">
        <v>42106</v>
      </c>
      <c r="G3008" s="10">
        <v>2015</v>
      </c>
      <c r="H3008" s="10">
        <v>115363156</v>
      </c>
      <c r="I3008" s="17">
        <v>42644</v>
      </c>
      <c r="J3008" s="18">
        <v>7376</v>
      </c>
      <c r="K3008" s="19">
        <v>651.21</v>
      </c>
      <c r="L3008" s="19">
        <v>524.96</v>
      </c>
      <c r="M3008" s="19">
        <f>Table1[[#This Row],[Unit_Selling Price]]-Table1[[#This Row],[Unit_Cost]]</f>
        <v>126.25</v>
      </c>
      <c r="N3008" s="19">
        <f>Table1[[#This Row],[Quantity]]*Table1[[#This Row],[unit_per Profit]]</f>
        <v>931220</v>
      </c>
    </row>
    <row r="3009" spans="1:14" x14ac:dyDescent="0.2">
      <c r="A3009" s="10" t="s">
        <v>40</v>
      </c>
      <c r="B3009" s="10" t="s">
        <v>90</v>
      </c>
      <c r="C3009" s="10" t="s">
        <v>26</v>
      </c>
      <c r="D3009" s="10" t="s">
        <v>27</v>
      </c>
      <c r="E3009" s="10" t="s">
        <v>43</v>
      </c>
      <c r="F3009" s="11" t="s">
        <v>758</v>
      </c>
      <c r="G3009" s="10">
        <v>2011</v>
      </c>
      <c r="H3009" s="10">
        <v>602147185</v>
      </c>
      <c r="I3009" s="17" t="s">
        <v>758</v>
      </c>
      <c r="J3009" s="18">
        <v>7588</v>
      </c>
      <c r="K3009" s="19">
        <v>152.58000000000001</v>
      </c>
      <c r="L3009" s="19">
        <v>97.44</v>
      </c>
      <c r="M3009" s="19">
        <f>Table1[[#This Row],[Unit_Selling Price]]-Table1[[#This Row],[Unit_Cost]]</f>
        <v>55.14</v>
      </c>
      <c r="N3009" s="19">
        <f>Table1[[#This Row],[Quantity]]*Table1[[#This Row],[unit_per Profit]]</f>
        <v>418402.32</v>
      </c>
    </row>
    <row r="3010" spans="1:14" x14ac:dyDescent="0.2">
      <c r="A3010" s="10" t="s">
        <v>46</v>
      </c>
      <c r="B3010" s="10" t="s">
        <v>142</v>
      </c>
      <c r="C3010" s="10" t="s">
        <v>65</v>
      </c>
      <c r="D3010" s="10" t="s">
        <v>23</v>
      </c>
      <c r="E3010" s="10" t="s">
        <v>28</v>
      </c>
      <c r="F3010" s="11" t="s">
        <v>1602</v>
      </c>
      <c r="G3010" s="10">
        <v>2011</v>
      </c>
      <c r="H3010" s="10">
        <v>365989625</v>
      </c>
      <c r="I3010" s="17">
        <v>40581</v>
      </c>
      <c r="J3010" s="18">
        <v>3318</v>
      </c>
      <c r="K3010" s="19">
        <v>9.33</v>
      </c>
      <c r="L3010" s="19">
        <v>6.92</v>
      </c>
      <c r="M3010" s="19">
        <f>Table1[[#This Row],[Unit_Selling Price]]-Table1[[#This Row],[Unit_Cost]]</f>
        <v>2.41</v>
      </c>
      <c r="N3010" s="19">
        <f>Table1[[#This Row],[Quantity]]*Table1[[#This Row],[unit_per Profit]]</f>
        <v>7996.38</v>
      </c>
    </row>
    <row r="3011" spans="1:14" x14ac:dyDescent="0.2">
      <c r="A3011" s="10" t="s">
        <v>29</v>
      </c>
      <c r="B3011" s="10" t="s">
        <v>212</v>
      </c>
      <c r="C3011" s="10" t="s">
        <v>85</v>
      </c>
      <c r="D3011" s="10" t="s">
        <v>27</v>
      </c>
      <c r="E3011" s="10" t="s">
        <v>35</v>
      </c>
      <c r="F3011" s="11" t="s">
        <v>1753</v>
      </c>
      <c r="G3011" s="10">
        <v>2017</v>
      </c>
      <c r="H3011" s="10">
        <v>922564303</v>
      </c>
      <c r="I3011" s="17">
        <v>42770</v>
      </c>
      <c r="J3011" s="18">
        <v>6134</v>
      </c>
      <c r="K3011" s="19">
        <v>668.27</v>
      </c>
      <c r="L3011" s="19">
        <v>502.54</v>
      </c>
      <c r="M3011" s="19">
        <f>Table1[[#This Row],[Unit_Selling Price]]-Table1[[#This Row],[Unit_Cost]]</f>
        <v>165.73</v>
      </c>
      <c r="N3011" s="19">
        <f>Table1[[#This Row],[Quantity]]*Table1[[#This Row],[unit_per Profit]]</f>
        <v>1016587.82</v>
      </c>
    </row>
    <row r="3012" spans="1:14" x14ac:dyDescent="0.2">
      <c r="A3012" s="10" t="s">
        <v>46</v>
      </c>
      <c r="B3012" s="10" t="s">
        <v>119</v>
      </c>
      <c r="C3012" s="10" t="s">
        <v>85</v>
      </c>
      <c r="D3012" s="10" t="s">
        <v>23</v>
      </c>
      <c r="E3012" s="10" t="s">
        <v>24</v>
      </c>
      <c r="F3012" s="11" t="s">
        <v>568</v>
      </c>
      <c r="G3012" s="10">
        <v>2016</v>
      </c>
      <c r="H3012" s="10">
        <v>707857549</v>
      </c>
      <c r="I3012" s="17" t="s">
        <v>692</v>
      </c>
      <c r="J3012" s="18">
        <v>9634</v>
      </c>
      <c r="K3012" s="19">
        <v>668.27</v>
      </c>
      <c r="L3012" s="19">
        <v>502.54</v>
      </c>
      <c r="M3012" s="19">
        <f>Table1[[#This Row],[Unit_Selling Price]]-Table1[[#This Row],[Unit_Cost]]</f>
        <v>165.73</v>
      </c>
      <c r="N3012" s="19">
        <f>Table1[[#This Row],[Quantity]]*Table1[[#This Row],[unit_per Profit]]</f>
        <v>1596642.82</v>
      </c>
    </row>
    <row r="3013" spans="1:14" x14ac:dyDescent="0.2">
      <c r="A3013" s="10" t="s">
        <v>29</v>
      </c>
      <c r="B3013" s="10" t="s">
        <v>58</v>
      </c>
      <c r="C3013" s="10" t="s">
        <v>34</v>
      </c>
      <c r="D3013" s="10" t="s">
        <v>27</v>
      </c>
      <c r="E3013" s="10" t="s">
        <v>43</v>
      </c>
      <c r="F3013" s="11" t="s">
        <v>665</v>
      </c>
      <c r="G3013" s="10">
        <v>2011</v>
      </c>
      <c r="H3013" s="10">
        <v>928168189</v>
      </c>
      <c r="I3013" s="17" t="s">
        <v>1623</v>
      </c>
      <c r="J3013" s="18">
        <v>4448</v>
      </c>
      <c r="K3013" s="19">
        <v>205.7</v>
      </c>
      <c r="L3013" s="19">
        <v>117.11</v>
      </c>
      <c r="M3013" s="19">
        <f>Table1[[#This Row],[Unit_Selling Price]]-Table1[[#This Row],[Unit_Cost]]</f>
        <v>88.59</v>
      </c>
      <c r="N3013" s="19">
        <f>Table1[[#This Row],[Quantity]]*Table1[[#This Row],[unit_per Profit]]</f>
        <v>394048.32</v>
      </c>
    </row>
    <row r="3014" spans="1:14" x14ac:dyDescent="0.2">
      <c r="A3014" s="10" t="s">
        <v>37</v>
      </c>
      <c r="B3014" s="10" t="s">
        <v>151</v>
      </c>
      <c r="C3014" s="10" t="s">
        <v>65</v>
      </c>
      <c r="D3014" s="10" t="s">
        <v>23</v>
      </c>
      <c r="E3014" s="10" t="s">
        <v>24</v>
      </c>
      <c r="F3014" s="11" t="s">
        <v>1296</v>
      </c>
      <c r="G3014" s="10">
        <v>2016</v>
      </c>
      <c r="H3014" s="10">
        <v>610107553</v>
      </c>
      <c r="I3014" s="17">
        <v>42710</v>
      </c>
      <c r="J3014" s="18">
        <v>3238</v>
      </c>
      <c r="K3014" s="19">
        <v>9.33</v>
      </c>
      <c r="L3014" s="19">
        <v>6.92</v>
      </c>
      <c r="M3014" s="19">
        <f>Table1[[#This Row],[Unit_Selling Price]]-Table1[[#This Row],[Unit_Cost]]</f>
        <v>2.41</v>
      </c>
      <c r="N3014" s="19">
        <f>Table1[[#This Row],[Quantity]]*Table1[[#This Row],[unit_per Profit]]</f>
        <v>7803.58</v>
      </c>
    </row>
    <row r="3015" spans="1:14" x14ac:dyDescent="0.2">
      <c r="A3015" s="10" t="s">
        <v>37</v>
      </c>
      <c r="B3015" s="10" t="s">
        <v>155</v>
      </c>
      <c r="C3015" s="10" t="s">
        <v>42</v>
      </c>
      <c r="D3015" s="10" t="s">
        <v>27</v>
      </c>
      <c r="E3015" s="10" t="s">
        <v>43</v>
      </c>
      <c r="F3015" s="11">
        <v>42553</v>
      </c>
      <c r="G3015" s="10">
        <v>2016</v>
      </c>
      <c r="H3015" s="10">
        <v>650599467</v>
      </c>
      <c r="I3015" s="17">
        <v>42372</v>
      </c>
      <c r="J3015" s="18">
        <v>5695</v>
      </c>
      <c r="K3015" s="19">
        <v>109.28</v>
      </c>
      <c r="L3015" s="19">
        <v>35.840000000000003</v>
      </c>
      <c r="M3015" s="19">
        <f>Table1[[#This Row],[Unit_Selling Price]]-Table1[[#This Row],[Unit_Cost]]</f>
        <v>73.44</v>
      </c>
      <c r="N3015" s="19">
        <f>Table1[[#This Row],[Quantity]]*Table1[[#This Row],[unit_per Profit]]</f>
        <v>418240.8</v>
      </c>
    </row>
    <row r="3016" spans="1:14" x14ac:dyDescent="0.2">
      <c r="A3016" s="10" t="s">
        <v>40</v>
      </c>
      <c r="B3016" s="10" t="s">
        <v>272</v>
      </c>
      <c r="C3016" s="10" t="s">
        <v>22</v>
      </c>
      <c r="D3016" s="10" t="s">
        <v>23</v>
      </c>
      <c r="E3016" s="10" t="s">
        <v>24</v>
      </c>
      <c r="F3016" s="11" t="s">
        <v>1322</v>
      </c>
      <c r="G3016" s="10">
        <v>2010</v>
      </c>
      <c r="H3016" s="10">
        <v>666880261</v>
      </c>
      <c r="I3016" s="17">
        <v>40274</v>
      </c>
      <c r="J3016" s="18">
        <v>3544</v>
      </c>
      <c r="K3016" s="19">
        <v>255.28</v>
      </c>
      <c r="L3016" s="19">
        <v>159.41999999999999</v>
      </c>
      <c r="M3016" s="19">
        <f>Table1[[#This Row],[Unit_Selling Price]]-Table1[[#This Row],[Unit_Cost]]</f>
        <v>95.86</v>
      </c>
      <c r="N3016" s="19">
        <f>Table1[[#This Row],[Quantity]]*Table1[[#This Row],[unit_per Profit]]</f>
        <v>339727.84</v>
      </c>
    </row>
    <row r="3017" spans="1:14" x14ac:dyDescent="0.2">
      <c r="A3017" s="10" t="s">
        <v>29</v>
      </c>
      <c r="B3017" s="10" t="s">
        <v>131</v>
      </c>
      <c r="C3017" s="10" t="s">
        <v>77</v>
      </c>
      <c r="D3017" s="10" t="s">
        <v>23</v>
      </c>
      <c r="E3017" s="10" t="s">
        <v>35</v>
      </c>
      <c r="F3017" s="11" t="s">
        <v>1552</v>
      </c>
      <c r="G3017" s="10">
        <v>2011</v>
      </c>
      <c r="H3017" s="10">
        <v>346498763</v>
      </c>
      <c r="I3017" s="17">
        <v>40578</v>
      </c>
      <c r="J3017" s="18">
        <v>5539</v>
      </c>
      <c r="K3017" s="19">
        <v>154.06</v>
      </c>
      <c r="L3017" s="19">
        <v>90.93</v>
      </c>
      <c r="M3017" s="19">
        <f>Table1[[#This Row],[Unit_Selling Price]]-Table1[[#This Row],[Unit_Cost]]</f>
        <v>63.13</v>
      </c>
      <c r="N3017" s="19">
        <f>Table1[[#This Row],[Quantity]]*Table1[[#This Row],[unit_per Profit]]</f>
        <v>349677.07</v>
      </c>
    </row>
    <row r="3018" spans="1:14" x14ac:dyDescent="0.2">
      <c r="A3018" s="10" t="s">
        <v>29</v>
      </c>
      <c r="B3018" s="10" t="s">
        <v>112</v>
      </c>
      <c r="C3018" s="10" t="s">
        <v>31</v>
      </c>
      <c r="D3018" s="10" t="s">
        <v>27</v>
      </c>
      <c r="E3018" s="10" t="s">
        <v>43</v>
      </c>
      <c r="F3018" s="11" t="s">
        <v>1490</v>
      </c>
      <c r="G3018" s="10">
        <v>2016</v>
      </c>
      <c r="H3018" s="10">
        <v>797316300</v>
      </c>
      <c r="I3018" s="17" t="s">
        <v>1490</v>
      </c>
      <c r="J3018" s="18">
        <v>2466</v>
      </c>
      <c r="K3018" s="19">
        <v>47.45</v>
      </c>
      <c r="L3018" s="19">
        <v>31.79</v>
      </c>
      <c r="M3018" s="19">
        <f>Table1[[#This Row],[Unit_Selling Price]]-Table1[[#This Row],[Unit_Cost]]</f>
        <v>15.66</v>
      </c>
      <c r="N3018" s="19">
        <f>Table1[[#This Row],[Quantity]]*Table1[[#This Row],[unit_per Profit]]</f>
        <v>38617.56</v>
      </c>
    </row>
    <row r="3019" spans="1:14" x14ac:dyDescent="0.2">
      <c r="A3019" s="10" t="s">
        <v>29</v>
      </c>
      <c r="B3019" s="10" t="s">
        <v>214</v>
      </c>
      <c r="C3019" s="10" t="s">
        <v>22</v>
      </c>
      <c r="D3019" s="10" t="s">
        <v>23</v>
      </c>
      <c r="E3019" s="10" t="s">
        <v>43</v>
      </c>
      <c r="F3019" s="11" t="s">
        <v>1626</v>
      </c>
      <c r="G3019" s="10">
        <v>2015</v>
      </c>
      <c r="H3019" s="10">
        <v>497506701</v>
      </c>
      <c r="I3019" s="17">
        <v>42282</v>
      </c>
      <c r="J3019" s="18">
        <v>2144</v>
      </c>
      <c r="K3019" s="19">
        <v>255.28</v>
      </c>
      <c r="L3019" s="19">
        <v>159.41999999999999</v>
      </c>
      <c r="M3019" s="19">
        <f>Table1[[#This Row],[Unit_Selling Price]]-Table1[[#This Row],[Unit_Cost]]</f>
        <v>95.86</v>
      </c>
      <c r="N3019" s="19">
        <f>Table1[[#This Row],[Quantity]]*Table1[[#This Row],[unit_per Profit]]</f>
        <v>205523.84</v>
      </c>
    </row>
    <row r="3020" spans="1:14" x14ac:dyDescent="0.2">
      <c r="A3020" s="10" t="s">
        <v>29</v>
      </c>
      <c r="B3020" s="10" t="s">
        <v>197</v>
      </c>
      <c r="C3020" s="10" t="s">
        <v>39</v>
      </c>
      <c r="D3020" s="10" t="s">
        <v>23</v>
      </c>
      <c r="E3020" s="10" t="s">
        <v>28</v>
      </c>
      <c r="F3020" s="11">
        <v>40304</v>
      </c>
      <c r="G3020" s="10">
        <v>2010</v>
      </c>
      <c r="H3020" s="10">
        <v>245556294</v>
      </c>
      <c r="I3020" s="17" t="s">
        <v>1560</v>
      </c>
      <c r="J3020" s="18">
        <v>4419</v>
      </c>
      <c r="K3020" s="19">
        <v>81.73</v>
      </c>
      <c r="L3020" s="19">
        <v>56.67</v>
      </c>
      <c r="M3020" s="19">
        <f>Table1[[#This Row],[Unit_Selling Price]]-Table1[[#This Row],[Unit_Cost]]</f>
        <v>25.06</v>
      </c>
      <c r="N3020" s="19">
        <f>Table1[[#This Row],[Quantity]]*Table1[[#This Row],[unit_per Profit]]</f>
        <v>110740.14</v>
      </c>
    </row>
    <row r="3021" spans="1:14" x14ac:dyDescent="0.2">
      <c r="A3021" s="10" t="s">
        <v>46</v>
      </c>
      <c r="B3021" s="10" t="s">
        <v>171</v>
      </c>
      <c r="C3021" s="10" t="s">
        <v>26</v>
      </c>
      <c r="D3021" s="10" t="s">
        <v>27</v>
      </c>
      <c r="E3021" s="10" t="s">
        <v>24</v>
      </c>
      <c r="F3021" s="11" t="s">
        <v>1429</v>
      </c>
      <c r="G3021" s="10">
        <v>2011</v>
      </c>
      <c r="H3021" s="10">
        <v>910263907</v>
      </c>
      <c r="I3021" s="17" t="s">
        <v>1150</v>
      </c>
      <c r="J3021" s="18">
        <v>6173</v>
      </c>
      <c r="K3021" s="19">
        <v>152.58000000000001</v>
      </c>
      <c r="L3021" s="19">
        <v>97.44</v>
      </c>
      <c r="M3021" s="19">
        <f>Table1[[#This Row],[Unit_Selling Price]]-Table1[[#This Row],[Unit_Cost]]</f>
        <v>55.14</v>
      </c>
      <c r="N3021" s="19">
        <f>Table1[[#This Row],[Quantity]]*Table1[[#This Row],[unit_per Profit]]</f>
        <v>340379.22</v>
      </c>
    </row>
    <row r="3022" spans="1:14" x14ac:dyDescent="0.2">
      <c r="A3022" s="10" t="s">
        <v>37</v>
      </c>
      <c r="B3022" s="10" t="s">
        <v>63</v>
      </c>
      <c r="C3022" s="10" t="s">
        <v>56</v>
      </c>
      <c r="D3022" s="10" t="s">
        <v>23</v>
      </c>
      <c r="E3022" s="10" t="s">
        <v>43</v>
      </c>
      <c r="F3022" s="11" t="s">
        <v>801</v>
      </c>
      <c r="G3022" s="10">
        <v>2012</v>
      </c>
      <c r="H3022" s="10">
        <v>280740869</v>
      </c>
      <c r="I3022" s="17" t="s">
        <v>938</v>
      </c>
      <c r="J3022" s="18">
        <v>6317</v>
      </c>
      <c r="K3022" s="19">
        <v>421.89</v>
      </c>
      <c r="L3022" s="19">
        <v>364.69</v>
      </c>
      <c r="M3022" s="19">
        <f>Table1[[#This Row],[Unit_Selling Price]]-Table1[[#This Row],[Unit_Cost]]</f>
        <v>57.2</v>
      </c>
      <c r="N3022" s="19">
        <f>Table1[[#This Row],[Quantity]]*Table1[[#This Row],[unit_per Profit]]</f>
        <v>361332.4</v>
      </c>
    </row>
    <row r="3023" spans="1:14" x14ac:dyDescent="0.2">
      <c r="A3023" s="10" t="s">
        <v>29</v>
      </c>
      <c r="B3023" s="10" t="s">
        <v>111</v>
      </c>
      <c r="C3023" s="10" t="s">
        <v>39</v>
      </c>
      <c r="D3023" s="10" t="s">
        <v>23</v>
      </c>
      <c r="E3023" s="10" t="s">
        <v>35</v>
      </c>
      <c r="F3023" s="11" t="s">
        <v>838</v>
      </c>
      <c r="G3023" s="10">
        <v>2014</v>
      </c>
      <c r="H3023" s="10">
        <v>716411006</v>
      </c>
      <c r="I3023" s="17" t="s">
        <v>1086</v>
      </c>
      <c r="J3023" s="18">
        <v>792</v>
      </c>
      <c r="K3023" s="19">
        <v>81.73</v>
      </c>
      <c r="L3023" s="19">
        <v>56.67</v>
      </c>
      <c r="M3023" s="19">
        <f>Table1[[#This Row],[Unit_Selling Price]]-Table1[[#This Row],[Unit_Cost]]</f>
        <v>25.06</v>
      </c>
      <c r="N3023" s="19">
        <f>Table1[[#This Row],[Quantity]]*Table1[[#This Row],[unit_per Profit]]</f>
        <v>19847.52</v>
      </c>
    </row>
    <row r="3024" spans="1:14" x14ac:dyDescent="0.2">
      <c r="A3024" s="10" t="s">
        <v>37</v>
      </c>
      <c r="B3024" s="10" t="s">
        <v>169</v>
      </c>
      <c r="C3024" s="10" t="s">
        <v>42</v>
      </c>
      <c r="D3024" s="10" t="s">
        <v>27</v>
      </c>
      <c r="E3024" s="10" t="s">
        <v>35</v>
      </c>
      <c r="F3024" s="11" t="s">
        <v>1423</v>
      </c>
      <c r="G3024" s="10">
        <v>2016</v>
      </c>
      <c r="H3024" s="10">
        <v>597010648</v>
      </c>
      <c r="I3024" s="17">
        <v>42409</v>
      </c>
      <c r="J3024" s="18">
        <v>7572</v>
      </c>
      <c r="K3024" s="19">
        <v>109.28</v>
      </c>
      <c r="L3024" s="19">
        <v>35.840000000000003</v>
      </c>
      <c r="M3024" s="19">
        <f>Table1[[#This Row],[Unit_Selling Price]]-Table1[[#This Row],[Unit_Cost]]</f>
        <v>73.44</v>
      </c>
      <c r="N3024" s="19">
        <f>Table1[[#This Row],[Quantity]]*Table1[[#This Row],[unit_per Profit]]</f>
        <v>556087.68000000005</v>
      </c>
    </row>
    <row r="3025" spans="1:14" x14ac:dyDescent="0.2">
      <c r="A3025" s="10" t="s">
        <v>278</v>
      </c>
      <c r="B3025" s="10" t="s">
        <v>179</v>
      </c>
      <c r="C3025" s="10" t="s">
        <v>42</v>
      </c>
      <c r="D3025" s="10" t="s">
        <v>27</v>
      </c>
      <c r="E3025" s="10" t="s">
        <v>35</v>
      </c>
      <c r="F3025" s="11" t="s">
        <v>642</v>
      </c>
      <c r="G3025" s="10">
        <v>2010</v>
      </c>
      <c r="H3025" s="10">
        <v>172588622</v>
      </c>
      <c r="I3025" s="17">
        <v>40519</v>
      </c>
      <c r="J3025" s="18">
        <v>1663</v>
      </c>
      <c r="K3025" s="19">
        <v>109.28</v>
      </c>
      <c r="L3025" s="19">
        <v>35.840000000000003</v>
      </c>
      <c r="M3025" s="19">
        <f>Table1[[#This Row],[Unit_Selling Price]]-Table1[[#This Row],[Unit_Cost]]</f>
        <v>73.44</v>
      </c>
      <c r="N3025" s="19">
        <f>Table1[[#This Row],[Quantity]]*Table1[[#This Row],[unit_per Profit]]</f>
        <v>122130.72</v>
      </c>
    </row>
    <row r="3026" spans="1:14" x14ac:dyDescent="0.2">
      <c r="A3026" s="10" t="s">
        <v>278</v>
      </c>
      <c r="B3026" s="10" t="s">
        <v>180</v>
      </c>
      <c r="C3026" s="10" t="s">
        <v>65</v>
      </c>
      <c r="D3026" s="10" t="s">
        <v>27</v>
      </c>
      <c r="E3026" s="10" t="s">
        <v>35</v>
      </c>
      <c r="F3026" s="11" t="s">
        <v>1754</v>
      </c>
      <c r="G3026" s="10">
        <v>2010</v>
      </c>
      <c r="H3026" s="10">
        <v>213506257</v>
      </c>
      <c r="I3026" s="17" t="s">
        <v>1224</v>
      </c>
      <c r="J3026" s="18">
        <v>101</v>
      </c>
      <c r="K3026" s="19">
        <v>9.33</v>
      </c>
      <c r="L3026" s="19">
        <v>6.92</v>
      </c>
      <c r="M3026" s="19">
        <f>Table1[[#This Row],[Unit_Selling Price]]-Table1[[#This Row],[Unit_Cost]]</f>
        <v>2.41</v>
      </c>
      <c r="N3026" s="19">
        <f>Table1[[#This Row],[Quantity]]*Table1[[#This Row],[unit_per Profit]]</f>
        <v>243.41</v>
      </c>
    </row>
    <row r="3027" spans="1:14" x14ac:dyDescent="0.2">
      <c r="A3027" s="10" t="s">
        <v>46</v>
      </c>
      <c r="B3027" s="10" t="s">
        <v>120</v>
      </c>
      <c r="C3027" s="10" t="s">
        <v>42</v>
      </c>
      <c r="D3027" s="10" t="s">
        <v>27</v>
      </c>
      <c r="E3027" s="10" t="s">
        <v>24</v>
      </c>
      <c r="F3027" s="11" t="s">
        <v>841</v>
      </c>
      <c r="G3027" s="10">
        <v>2011</v>
      </c>
      <c r="H3027" s="10">
        <v>660437381</v>
      </c>
      <c r="I3027" s="17" t="s">
        <v>1573</v>
      </c>
      <c r="J3027" s="18">
        <v>6952</v>
      </c>
      <c r="K3027" s="19">
        <v>109.28</v>
      </c>
      <c r="L3027" s="19">
        <v>35.840000000000003</v>
      </c>
      <c r="M3027" s="19">
        <f>Table1[[#This Row],[Unit_Selling Price]]-Table1[[#This Row],[Unit_Cost]]</f>
        <v>73.44</v>
      </c>
      <c r="N3027" s="19">
        <f>Table1[[#This Row],[Quantity]]*Table1[[#This Row],[unit_per Profit]]</f>
        <v>510554.88</v>
      </c>
    </row>
    <row r="3028" spans="1:14" x14ac:dyDescent="0.2">
      <c r="A3028" s="10" t="s">
        <v>32</v>
      </c>
      <c r="B3028" s="10" t="s">
        <v>96</v>
      </c>
      <c r="C3028" s="10" t="s">
        <v>39</v>
      </c>
      <c r="D3028" s="10" t="s">
        <v>23</v>
      </c>
      <c r="E3028" s="10" t="s">
        <v>28</v>
      </c>
      <c r="F3028" s="11" t="s">
        <v>1420</v>
      </c>
      <c r="G3028" s="10">
        <v>2012</v>
      </c>
      <c r="H3028" s="10">
        <v>174368321</v>
      </c>
      <c r="I3028" s="17">
        <v>41426</v>
      </c>
      <c r="J3028" s="18">
        <v>8316</v>
      </c>
      <c r="K3028" s="19">
        <v>81.73</v>
      </c>
      <c r="L3028" s="19">
        <v>56.67</v>
      </c>
      <c r="M3028" s="19">
        <f>Table1[[#This Row],[Unit_Selling Price]]-Table1[[#This Row],[Unit_Cost]]</f>
        <v>25.06</v>
      </c>
      <c r="N3028" s="19">
        <f>Table1[[#This Row],[Quantity]]*Table1[[#This Row],[unit_per Profit]]</f>
        <v>208398.96</v>
      </c>
    </row>
    <row r="3029" spans="1:14" x14ac:dyDescent="0.2">
      <c r="A3029" s="10" t="s">
        <v>29</v>
      </c>
      <c r="B3029" s="10" t="s">
        <v>122</v>
      </c>
      <c r="C3029" s="10" t="s">
        <v>49</v>
      </c>
      <c r="D3029" s="10" t="s">
        <v>23</v>
      </c>
      <c r="E3029" s="10" t="s">
        <v>24</v>
      </c>
      <c r="F3029" s="11">
        <v>42015</v>
      </c>
      <c r="G3029" s="10">
        <v>2015</v>
      </c>
      <c r="H3029" s="10">
        <v>186597907</v>
      </c>
      <c r="I3029" s="17" t="s">
        <v>1532</v>
      </c>
      <c r="J3029" s="18">
        <v>7322</v>
      </c>
      <c r="K3029" s="19">
        <v>651.21</v>
      </c>
      <c r="L3029" s="19">
        <v>524.96</v>
      </c>
      <c r="M3029" s="19">
        <f>Table1[[#This Row],[Unit_Selling Price]]-Table1[[#This Row],[Unit_Cost]]</f>
        <v>126.25</v>
      </c>
      <c r="N3029" s="19">
        <f>Table1[[#This Row],[Quantity]]*Table1[[#This Row],[unit_per Profit]]</f>
        <v>924402.5</v>
      </c>
    </row>
    <row r="3030" spans="1:14" x14ac:dyDescent="0.2">
      <c r="A3030" s="10" t="s">
        <v>29</v>
      </c>
      <c r="B3030" s="10" t="s">
        <v>138</v>
      </c>
      <c r="C3030" s="10" t="s">
        <v>77</v>
      </c>
      <c r="D3030" s="10" t="s">
        <v>23</v>
      </c>
      <c r="E3030" s="10" t="s">
        <v>35</v>
      </c>
      <c r="F3030" s="11" t="s">
        <v>1751</v>
      </c>
      <c r="G3030" s="10">
        <v>2016</v>
      </c>
      <c r="H3030" s="10">
        <v>848737466</v>
      </c>
      <c r="I3030" s="17" t="s">
        <v>1129</v>
      </c>
      <c r="J3030" s="18">
        <v>9132</v>
      </c>
      <c r="K3030" s="19">
        <v>154.06</v>
      </c>
      <c r="L3030" s="19">
        <v>90.93</v>
      </c>
      <c r="M3030" s="19">
        <f>Table1[[#This Row],[Unit_Selling Price]]-Table1[[#This Row],[Unit_Cost]]</f>
        <v>63.13</v>
      </c>
      <c r="N3030" s="19">
        <f>Table1[[#This Row],[Quantity]]*Table1[[#This Row],[unit_per Profit]]</f>
        <v>576503.16</v>
      </c>
    </row>
    <row r="3031" spans="1:14" x14ac:dyDescent="0.2">
      <c r="A3031" s="10" t="s">
        <v>278</v>
      </c>
      <c r="B3031" s="10" t="s">
        <v>54</v>
      </c>
      <c r="C3031" s="10" t="s">
        <v>85</v>
      </c>
      <c r="D3031" s="10" t="s">
        <v>23</v>
      </c>
      <c r="E3031" s="10" t="s">
        <v>28</v>
      </c>
      <c r="F3031" s="11" t="s">
        <v>473</v>
      </c>
      <c r="G3031" s="10">
        <v>2015</v>
      </c>
      <c r="H3031" s="10">
        <v>582710826</v>
      </c>
      <c r="I3031" s="17" t="s">
        <v>1755</v>
      </c>
      <c r="J3031" s="18">
        <v>5937</v>
      </c>
      <c r="K3031" s="19">
        <v>668.27</v>
      </c>
      <c r="L3031" s="19">
        <v>502.54</v>
      </c>
      <c r="M3031" s="19">
        <f>Table1[[#This Row],[Unit_Selling Price]]-Table1[[#This Row],[Unit_Cost]]</f>
        <v>165.73</v>
      </c>
      <c r="N3031" s="19">
        <f>Table1[[#This Row],[Quantity]]*Table1[[#This Row],[unit_per Profit]]</f>
        <v>983939.01</v>
      </c>
    </row>
    <row r="3032" spans="1:14" x14ac:dyDescent="0.2">
      <c r="A3032" s="10" t="s">
        <v>29</v>
      </c>
      <c r="B3032" s="10" t="s">
        <v>174</v>
      </c>
      <c r="C3032" s="10" t="s">
        <v>49</v>
      </c>
      <c r="D3032" s="10" t="s">
        <v>23</v>
      </c>
      <c r="E3032" s="10" t="s">
        <v>43</v>
      </c>
      <c r="F3032" s="11" t="s">
        <v>1082</v>
      </c>
      <c r="G3032" s="10">
        <v>2013</v>
      </c>
      <c r="H3032" s="10">
        <v>130754315</v>
      </c>
      <c r="I3032" s="17">
        <v>41316</v>
      </c>
      <c r="J3032" s="18">
        <v>1962</v>
      </c>
      <c r="K3032" s="19">
        <v>651.21</v>
      </c>
      <c r="L3032" s="19">
        <v>524.96</v>
      </c>
      <c r="M3032" s="19">
        <f>Table1[[#This Row],[Unit_Selling Price]]-Table1[[#This Row],[Unit_Cost]]</f>
        <v>126.25</v>
      </c>
      <c r="N3032" s="19">
        <f>Table1[[#This Row],[Quantity]]*Table1[[#This Row],[unit_per Profit]]</f>
        <v>247702.5</v>
      </c>
    </row>
    <row r="3033" spans="1:14" x14ac:dyDescent="0.2">
      <c r="A3033" s="10" t="s">
        <v>278</v>
      </c>
      <c r="B3033" s="10" t="s">
        <v>70</v>
      </c>
      <c r="C3033" s="10" t="s">
        <v>31</v>
      </c>
      <c r="D3033" s="10" t="s">
        <v>23</v>
      </c>
      <c r="E3033" s="10" t="s">
        <v>35</v>
      </c>
      <c r="F3033" s="11">
        <v>40639</v>
      </c>
      <c r="G3033" s="10">
        <v>2011</v>
      </c>
      <c r="H3033" s="10">
        <v>305416762</v>
      </c>
      <c r="I3033" s="17" t="s">
        <v>491</v>
      </c>
      <c r="J3033" s="18">
        <v>8462</v>
      </c>
      <c r="K3033" s="19">
        <v>47.45</v>
      </c>
      <c r="L3033" s="19">
        <v>31.79</v>
      </c>
      <c r="M3033" s="19">
        <f>Table1[[#This Row],[Unit_Selling Price]]-Table1[[#This Row],[Unit_Cost]]</f>
        <v>15.66</v>
      </c>
      <c r="N3033" s="19">
        <f>Table1[[#This Row],[Quantity]]*Table1[[#This Row],[unit_per Profit]]</f>
        <v>132514.92000000001</v>
      </c>
    </row>
    <row r="3034" spans="1:14" x14ac:dyDescent="0.2">
      <c r="A3034" s="10" t="s">
        <v>278</v>
      </c>
      <c r="B3034" s="10" t="s">
        <v>268</v>
      </c>
      <c r="C3034" s="10" t="s">
        <v>31</v>
      </c>
      <c r="D3034" s="10" t="s">
        <v>27</v>
      </c>
      <c r="E3034" s="10" t="s">
        <v>35</v>
      </c>
      <c r="F3034" s="11" t="s">
        <v>1257</v>
      </c>
      <c r="G3034" s="10">
        <v>2015</v>
      </c>
      <c r="H3034" s="10">
        <v>639559495</v>
      </c>
      <c r="I3034" s="17" t="s">
        <v>560</v>
      </c>
      <c r="J3034" s="18">
        <v>8722</v>
      </c>
      <c r="K3034" s="19">
        <v>47.45</v>
      </c>
      <c r="L3034" s="19">
        <v>31.79</v>
      </c>
      <c r="M3034" s="19">
        <f>Table1[[#This Row],[Unit_Selling Price]]-Table1[[#This Row],[Unit_Cost]]</f>
        <v>15.66</v>
      </c>
      <c r="N3034" s="19">
        <f>Table1[[#This Row],[Quantity]]*Table1[[#This Row],[unit_per Profit]]</f>
        <v>136586.51999999999</v>
      </c>
    </row>
    <row r="3035" spans="1:14" x14ac:dyDescent="0.2">
      <c r="A3035" s="10" t="s">
        <v>46</v>
      </c>
      <c r="B3035" s="10" t="s">
        <v>92</v>
      </c>
      <c r="C3035" s="10" t="s">
        <v>39</v>
      </c>
      <c r="D3035" s="10" t="s">
        <v>23</v>
      </c>
      <c r="E3035" s="10" t="s">
        <v>35</v>
      </c>
      <c r="F3035" s="11" t="s">
        <v>676</v>
      </c>
      <c r="G3035" s="10">
        <v>2015</v>
      </c>
      <c r="H3035" s="10">
        <v>736356341</v>
      </c>
      <c r="I3035" s="17" t="s">
        <v>1756</v>
      </c>
      <c r="J3035" s="18">
        <v>3060</v>
      </c>
      <c r="K3035" s="19">
        <v>81.73</v>
      </c>
      <c r="L3035" s="19">
        <v>56.67</v>
      </c>
      <c r="M3035" s="19">
        <f>Table1[[#This Row],[Unit_Selling Price]]-Table1[[#This Row],[Unit_Cost]]</f>
        <v>25.06</v>
      </c>
      <c r="N3035" s="19">
        <f>Table1[[#This Row],[Quantity]]*Table1[[#This Row],[unit_per Profit]]</f>
        <v>76683.600000000006</v>
      </c>
    </row>
    <row r="3036" spans="1:14" x14ac:dyDescent="0.2">
      <c r="A3036" s="10" t="s">
        <v>29</v>
      </c>
      <c r="B3036" s="10" t="s">
        <v>100</v>
      </c>
      <c r="C3036" s="10" t="s">
        <v>49</v>
      </c>
      <c r="D3036" s="10" t="s">
        <v>27</v>
      </c>
      <c r="E3036" s="10" t="s">
        <v>24</v>
      </c>
      <c r="F3036" s="11">
        <v>40576</v>
      </c>
      <c r="G3036" s="10">
        <v>2011</v>
      </c>
      <c r="H3036" s="10">
        <v>719293630</v>
      </c>
      <c r="I3036" s="17" t="s">
        <v>567</v>
      </c>
      <c r="J3036" s="18">
        <v>3824</v>
      </c>
      <c r="K3036" s="19">
        <v>651.21</v>
      </c>
      <c r="L3036" s="19">
        <v>524.96</v>
      </c>
      <c r="M3036" s="19">
        <f>Table1[[#This Row],[Unit_Selling Price]]-Table1[[#This Row],[Unit_Cost]]</f>
        <v>126.25</v>
      </c>
      <c r="N3036" s="19">
        <f>Table1[[#This Row],[Quantity]]*Table1[[#This Row],[unit_per Profit]]</f>
        <v>482780</v>
      </c>
    </row>
    <row r="3037" spans="1:14" x14ac:dyDescent="0.2">
      <c r="A3037" s="10" t="s">
        <v>278</v>
      </c>
      <c r="B3037" s="10" t="s">
        <v>217</v>
      </c>
      <c r="C3037" s="10" t="s">
        <v>39</v>
      </c>
      <c r="D3037" s="10" t="s">
        <v>23</v>
      </c>
      <c r="E3037" s="10" t="s">
        <v>35</v>
      </c>
      <c r="F3037" s="11">
        <v>40795</v>
      </c>
      <c r="G3037" s="10">
        <v>2011</v>
      </c>
      <c r="H3037" s="10">
        <v>782170188</v>
      </c>
      <c r="I3037" s="17" t="s">
        <v>1051</v>
      </c>
      <c r="J3037" s="18">
        <v>395</v>
      </c>
      <c r="K3037" s="19">
        <v>81.73</v>
      </c>
      <c r="L3037" s="19">
        <v>56.67</v>
      </c>
      <c r="M3037" s="19">
        <f>Table1[[#This Row],[Unit_Selling Price]]-Table1[[#This Row],[Unit_Cost]]</f>
        <v>25.06</v>
      </c>
      <c r="N3037" s="19">
        <f>Table1[[#This Row],[Quantity]]*Table1[[#This Row],[unit_per Profit]]</f>
        <v>9898.7000000000007</v>
      </c>
    </row>
    <row r="3038" spans="1:14" x14ac:dyDescent="0.2">
      <c r="A3038" s="10" t="s">
        <v>46</v>
      </c>
      <c r="B3038" s="10" t="s">
        <v>207</v>
      </c>
      <c r="C3038" s="10" t="s">
        <v>77</v>
      </c>
      <c r="D3038" s="10" t="s">
        <v>27</v>
      </c>
      <c r="E3038" s="10" t="s">
        <v>24</v>
      </c>
      <c r="F3038" s="11">
        <v>41858</v>
      </c>
      <c r="G3038" s="10">
        <v>2014</v>
      </c>
      <c r="H3038" s="10">
        <v>739097344</v>
      </c>
      <c r="I3038" s="17" t="s">
        <v>1029</v>
      </c>
      <c r="J3038" s="18">
        <v>4183</v>
      </c>
      <c r="K3038" s="19">
        <v>154.06</v>
      </c>
      <c r="L3038" s="19">
        <v>90.93</v>
      </c>
      <c r="M3038" s="19">
        <f>Table1[[#This Row],[Unit_Selling Price]]-Table1[[#This Row],[Unit_Cost]]</f>
        <v>63.13</v>
      </c>
      <c r="N3038" s="19">
        <f>Table1[[#This Row],[Quantity]]*Table1[[#This Row],[unit_per Profit]]</f>
        <v>264072.78999999998</v>
      </c>
    </row>
    <row r="3039" spans="1:14" x14ac:dyDescent="0.2">
      <c r="A3039" s="10" t="s">
        <v>37</v>
      </c>
      <c r="B3039" s="10" t="s">
        <v>67</v>
      </c>
      <c r="C3039" s="10" t="s">
        <v>85</v>
      </c>
      <c r="D3039" s="10" t="s">
        <v>23</v>
      </c>
      <c r="E3039" s="10" t="s">
        <v>43</v>
      </c>
      <c r="F3039" s="11">
        <v>41341</v>
      </c>
      <c r="G3039" s="10">
        <v>2013</v>
      </c>
      <c r="H3039" s="10">
        <v>474498927</v>
      </c>
      <c r="I3039" s="17">
        <v>41342</v>
      </c>
      <c r="J3039" s="18">
        <v>3632</v>
      </c>
      <c r="K3039" s="19">
        <v>668.27</v>
      </c>
      <c r="L3039" s="19">
        <v>502.54</v>
      </c>
      <c r="M3039" s="19">
        <f>Table1[[#This Row],[Unit_Selling Price]]-Table1[[#This Row],[Unit_Cost]]</f>
        <v>165.73</v>
      </c>
      <c r="N3039" s="19">
        <f>Table1[[#This Row],[Quantity]]*Table1[[#This Row],[unit_per Profit]]</f>
        <v>601931.36</v>
      </c>
    </row>
    <row r="3040" spans="1:14" x14ac:dyDescent="0.2">
      <c r="A3040" s="10" t="s">
        <v>46</v>
      </c>
      <c r="B3040" s="10" t="s">
        <v>137</v>
      </c>
      <c r="C3040" s="10" t="s">
        <v>26</v>
      </c>
      <c r="D3040" s="10" t="s">
        <v>23</v>
      </c>
      <c r="E3040" s="10" t="s">
        <v>24</v>
      </c>
      <c r="F3040" s="11" t="s">
        <v>637</v>
      </c>
      <c r="G3040" s="10">
        <v>2011</v>
      </c>
      <c r="H3040" s="10">
        <v>393111264</v>
      </c>
      <c r="I3040" s="17" t="s">
        <v>1757</v>
      </c>
      <c r="J3040" s="18">
        <v>9214</v>
      </c>
      <c r="K3040" s="19">
        <v>152.58000000000001</v>
      </c>
      <c r="L3040" s="19">
        <v>97.44</v>
      </c>
      <c r="M3040" s="19">
        <f>Table1[[#This Row],[Unit_Selling Price]]-Table1[[#This Row],[Unit_Cost]]</f>
        <v>55.14</v>
      </c>
      <c r="N3040" s="19">
        <f>Table1[[#This Row],[Quantity]]*Table1[[#This Row],[unit_per Profit]]</f>
        <v>508059.96</v>
      </c>
    </row>
    <row r="3041" spans="1:14" x14ac:dyDescent="0.2">
      <c r="A3041" s="10" t="s">
        <v>46</v>
      </c>
      <c r="B3041" s="10" t="s">
        <v>195</v>
      </c>
      <c r="C3041" s="10" t="s">
        <v>56</v>
      </c>
      <c r="D3041" s="10" t="s">
        <v>23</v>
      </c>
      <c r="E3041" s="10" t="s">
        <v>28</v>
      </c>
      <c r="F3041" s="11">
        <v>42047</v>
      </c>
      <c r="G3041" s="10">
        <v>2015</v>
      </c>
      <c r="H3041" s="10">
        <v>969983184</v>
      </c>
      <c r="I3041" s="17" t="s">
        <v>409</v>
      </c>
      <c r="J3041" s="18">
        <v>8434</v>
      </c>
      <c r="K3041" s="19">
        <v>421.89</v>
      </c>
      <c r="L3041" s="19">
        <v>364.69</v>
      </c>
      <c r="M3041" s="19">
        <f>Table1[[#This Row],[Unit_Selling Price]]-Table1[[#This Row],[Unit_Cost]]</f>
        <v>57.2</v>
      </c>
      <c r="N3041" s="19">
        <f>Table1[[#This Row],[Quantity]]*Table1[[#This Row],[unit_per Profit]]</f>
        <v>482424.8</v>
      </c>
    </row>
    <row r="3042" spans="1:14" x14ac:dyDescent="0.2">
      <c r="A3042" s="10" t="s">
        <v>59</v>
      </c>
      <c r="B3042" s="10" t="s">
        <v>225</v>
      </c>
      <c r="C3042" s="10" t="s">
        <v>26</v>
      </c>
      <c r="D3042" s="10" t="s">
        <v>27</v>
      </c>
      <c r="E3042" s="10" t="s">
        <v>24</v>
      </c>
      <c r="F3042" s="11">
        <v>41250</v>
      </c>
      <c r="G3042" s="10">
        <v>2012</v>
      </c>
      <c r="H3042" s="10">
        <v>500476014</v>
      </c>
      <c r="I3042" s="17" t="s">
        <v>881</v>
      </c>
      <c r="J3042" s="18">
        <v>829</v>
      </c>
      <c r="K3042" s="19">
        <v>152.58000000000001</v>
      </c>
      <c r="L3042" s="19">
        <v>97.44</v>
      </c>
      <c r="M3042" s="19">
        <f>Table1[[#This Row],[Unit_Selling Price]]-Table1[[#This Row],[Unit_Cost]]</f>
        <v>55.14</v>
      </c>
      <c r="N3042" s="19">
        <f>Table1[[#This Row],[Quantity]]*Table1[[#This Row],[unit_per Profit]]</f>
        <v>45711.06</v>
      </c>
    </row>
    <row r="3043" spans="1:14" x14ac:dyDescent="0.2">
      <c r="A3043" s="10" t="s">
        <v>46</v>
      </c>
      <c r="B3043" s="10" t="s">
        <v>83</v>
      </c>
      <c r="C3043" s="10" t="s">
        <v>65</v>
      </c>
      <c r="D3043" s="10" t="s">
        <v>27</v>
      </c>
      <c r="E3043" s="10" t="s">
        <v>43</v>
      </c>
      <c r="F3043" s="11" t="s">
        <v>1427</v>
      </c>
      <c r="G3043" s="10">
        <v>2014</v>
      </c>
      <c r="H3043" s="10">
        <v>950263583</v>
      </c>
      <c r="I3043" s="17" t="s">
        <v>1427</v>
      </c>
      <c r="J3043" s="18">
        <v>2966</v>
      </c>
      <c r="K3043" s="19">
        <v>9.33</v>
      </c>
      <c r="L3043" s="19">
        <v>6.92</v>
      </c>
      <c r="M3043" s="19">
        <f>Table1[[#This Row],[Unit_Selling Price]]-Table1[[#This Row],[Unit_Cost]]</f>
        <v>2.41</v>
      </c>
      <c r="N3043" s="19">
        <f>Table1[[#This Row],[Quantity]]*Table1[[#This Row],[unit_per Profit]]</f>
        <v>7148.06</v>
      </c>
    </row>
    <row r="3044" spans="1:14" x14ac:dyDescent="0.2">
      <c r="A3044" s="10" t="s">
        <v>46</v>
      </c>
      <c r="B3044" s="10" t="s">
        <v>92</v>
      </c>
      <c r="C3044" s="10" t="s">
        <v>26</v>
      </c>
      <c r="D3044" s="10" t="s">
        <v>27</v>
      </c>
      <c r="E3044" s="10" t="s">
        <v>35</v>
      </c>
      <c r="F3044" s="11">
        <v>41766</v>
      </c>
      <c r="G3044" s="10">
        <v>2014</v>
      </c>
      <c r="H3044" s="10">
        <v>305332219</v>
      </c>
      <c r="I3044" s="17">
        <v>41980</v>
      </c>
      <c r="J3044" s="18">
        <v>3444</v>
      </c>
      <c r="K3044" s="19">
        <v>152.58000000000001</v>
      </c>
      <c r="L3044" s="19">
        <v>97.44</v>
      </c>
      <c r="M3044" s="19">
        <f>Table1[[#This Row],[Unit_Selling Price]]-Table1[[#This Row],[Unit_Cost]]</f>
        <v>55.14</v>
      </c>
      <c r="N3044" s="19">
        <f>Table1[[#This Row],[Quantity]]*Table1[[#This Row],[unit_per Profit]]</f>
        <v>189902.16</v>
      </c>
    </row>
    <row r="3045" spans="1:14" x14ac:dyDescent="0.2">
      <c r="A3045" s="10" t="s">
        <v>278</v>
      </c>
      <c r="B3045" s="10" t="s">
        <v>167</v>
      </c>
      <c r="C3045" s="10" t="s">
        <v>22</v>
      </c>
      <c r="D3045" s="10" t="s">
        <v>23</v>
      </c>
      <c r="E3045" s="10" t="s">
        <v>28</v>
      </c>
      <c r="F3045" s="11">
        <v>42015</v>
      </c>
      <c r="G3045" s="10">
        <v>2015</v>
      </c>
      <c r="H3045" s="10">
        <v>221980750</v>
      </c>
      <c r="I3045" s="17">
        <v>42075</v>
      </c>
      <c r="J3045" s="18">
        <v>7892</v>
      </c>
      <c r="K3045" s="19">
        <v>255.28</v>
      </c>
      <c r="L3045" s="19">
        <v>159.41999999999999</v>
      </c>
      <c r="M3045" s="19">
        <f>Table1[[#This Row],[Unit_Selling Price]]-Table1[[#This Row],[Unit_Cost]]</f>
        <v>95.86</v>
      </c>
      <c r="N3045" s="19">
        <f>Table1[[#This Row],[Quantity]]*Table1[[#This Row],[unit_per Profit]]</f>
        <v>756527.12</v>
      </c>
    </row>
    <row r="3046" spans="1:14" x14ac:dyDescent="0.2">
      <c r="A3046" s="10" t="s">
        <v>32</v>
      </c>
      <c r="B3046" s="10" t="s">
        <v>96</v>
      </c>
      <c r="C3046" s="10" t="s">
        <v>56</v>
      </c>
      <c r="D3046" s="10" t="s">
        <v>23</v>
      </c>
      <c r="E3046" s="10" t="s">
        <v>43</v>
      </c>
      <c r="F3046" s="11" t="s">
        <v>980</v>
      </c>
      <c r="G3046" s="10">
        <v>2016</v>
      </c>
      <c r="H3046" s="10">
        <v>176820504</v>
      </c>
      <c r="I3046" s="17" t="s">
        <v>1192</v>
      </c>
      <c r="J3046" s="18">
        <v>3971</v>
      </c>
      <c r="K3046" s="19">
        <v>421.89</v>
      </c>
      <c r="L3046" s="19">
        <v>364.69</v>
      </c>
      <c r="M3046" s="19">
        <f>Table1[[#This Row],[Unit_Selling Price]]-Table1[[#This Row],[Unit_Cost]]</f>
        <v>57.2</v>
      </c>
      <c r="N3046" s="19">
        <f>Table1[[#This Row],[Quantity]]*Table1[[#This Row],[unit_per Profit]]</f>
        <v>227141.2</v>
      </c>
    </row>
    <row r="3047" spans="1:14" x14ac:dyDescent="0.2">
      <c r="A3047" s="10" t="s">
        <v>29</v>
      </c>
      <c r="B3047" s="10" t="s">
        <v>153</v>
      </c>
      <c r="C3047" s="10" t="s">
        <v>49</v>
      </c>
      <c r="D3047" s="10" t="s">
        <v>27</v>
      </c>
      <c r="E3047" s="10" t="s">
        <v>28</v>
      </c>
      <c r="F3047" s="11">
        <v>40729</v>
      </c>
      <c r="G3047" s="10">
        <v>2011</v>
      </c>
      <c r="H3047" s="10">
        <v>616775310</v>
      </c>
      <c r="I3047" s="17" t="s">
        <v>1551</v>
      </c>
      <c r="J3047" s="18">
        <v>6375</v>
      </c>
      <c r="K3047" s="19">
        <v>651.21</v>
      </c>
      <c r="L3047" s="19">
        <v>524.96</v>
      </c>
      <c r="M3047" s="19">
        <f>Table1[[#This Row],[Unit_Selling Price]]-Table1[[#This Row],[Unit_Cost]]</f>
        <v>126.25</v>
      </c>
      <c r="N3047" s="19">
        <f>Table1[[#This Row],[Quantity]]*Table1[[#This Row],[unit_per Profit]]</f>
        <v>804843.75</v>
      </c>
    </row>
    <row r="3048" spans="1:14" x14ac:dyDescent="0.2">
      <c r="A3048" s="10" t="s">
        <v>46</v>
      </c>
      <c r="B3048" s="10" t="s">
        <v>83</v>
      </c>
      <c r="C3048" s="10" t="s">
        <v>42</v>
      </c>
      <c r="D3048" s="10" t="s">
        <v>23</v>
      </c>
      <c r="E3048" s="10" t="s">
        <v>35</v>
      </c>
      <c r="F3048" s="11">
        <v>40552</v>
      </c>
      <c r="G3048" s="10">
        <v>2011</v>
      </c>
      <c r="H3048" s="10">
        <v>709081494</v>
      </c>
      <c r="I3048" s="17" t="s">
        <v>1758</v>
      </c>
      <c r="J3048" s="18">
        <v>1826</v>
      </c>
      <c r="K3048" s="19">
        <v>109.28</v>
      </c>
      <c r="L3048" s="19">
        <v>35.840000000000003</v>
      </c>
      <c r="M3048" s="19">
        <f>Table1[[#This Row],[Unit_Selling Price]]-Table1[[#This Row],[Unit_Cost]]</f>
        <v>73.44</v>
      </c>
      <c r="N3048" s="19">
        <f>Table1[[#This Row],[Quantity]]*Table1[[#This Row],[unit_per Profit]]</f>
        <v>134101.44</v>
      </c>
    </row>
    <row r="3049" spans="1:14" x14ac:dyDescent="0.2">
      <c r="A3049" s="10" t="s">
        <v>29</v>
      </c>
      <c r="B3049" s="10" t="s">
        <v>86</v>
      </c>
      <c r="C3049" s="10" t="s">
        <v>65</v>
      </c>
      <c r="D3049" s="10" t="s">
        <v>27</v>
      </c>
      <c r="E3049" s="10" t="s">
        <v>35</v>
      </c>
      <c r="F3049" s="11" t="s">
        <v>538</v>
      </c>
      <c r="G3049" s="10">
        <v>2010</v>
      </c>
      <c r="H3049" s="10">
        <v>591287887</v>
      </c>
      <c r="I3049" s="17">
        <v>40219</v>
      </c>
      <c r="J3049" s="18">
        <v>4080</v>
      </c>
      <c r="K3049" s="19">
        <v>9.33</v>
      </c>
      <c r="L3049" s="19">
        <v>6.92</v>
      </c>
      <c r="M3049" s="19">
        <f>Table1[[#This Row],[Unit_Selling Price]]-Table1[[#This Row],[Unit_Cost]]</f>
        <v>2.41</v>
      </c>
      <c r="N3049" s="19">
        <f>Table1[[#This Row],[Quantity]]*Table1[[#This Row],[unit_per Profit]]</f>
        <v>9832.7999999999993</v>
      </c>
    </row>
    <row r="3050" spans="1:14" x14ac:dyDescent="0.2">
      <c r="A3050" s="10" t="s">
        <v>46</v>
      </c>
      <c r="B3050" s="10" t="s">
        <v>84</v>
      </c>
      <c r="C3050" s="10" t="s">
        <v>39</v>
      </c>
      <c r="D3050" s="10" t="s">
        <v>27</v>
      </c>
      <c r="E3050" s="10" t="s">
        <v>43</v>
      </c>
      <c r="F3050" s="11" t="s">
        <v>449</v>
      </c>
      <c r="G3050" s="10">
        <v>2010</v>
      </c>
      <c r="H3050" s="10">
        <v>921255815</v>
      </c>
      <c r="I3050" s="17" t="s">
        <v>976</v>
      </c>
      <c r="J3050" s="18">
        <v>8923</v>
      </c>
      <c r="K3050" s="19">
        <v>81.73</v>
      </c>
      <c r="L3050" s="19">
        <v>56.67</v>
      </c>
      <c r="M3050" s="19">
        <f>Table1[[#This Row],[Unit_Selling Price]]-Table1[[#This Row],[Unit_Cost]]</f>
        <v>25.06</v>
      </c>
      <c r="N3050" s="19">
        <f>Table1[[#This Row],[Quantity]]*Table1[[#This Row],[unit_per Profit]]</f>
        <v>223610.38</v>
      </c>
    </row>
    <row r="3051" spans="1:14" x14ac:dyDescent="0.2">
      <c r="A3051" s="10" t="s">
        <v>46</v>
      </c>
      <c r="B3051" s="10" t="s">
        <v>207</v>
      </c>
      <c r="C3051" s="10" t="s">
        <v>56</v>
      </c>
      <c r="D3051" s="10" t="s">
        <v>23</v>
      </c>
      <c r="E3051" s="10" t="s">
        <v>24</v>
      </c>
      <c r="F3051" s="11" t="s">
        <v>350</v>
      </c>
      <c r="G3051" s="10">
        <v>2010</v>
      </c>
      <c r="H3051" s="10">
        <v>627159106</v>
      </c>
      <c r="I3051" s="17">
        <v>40424</v>
      </c>
      <c r="J3051" s="18">
        <v>9171</v>
      </c>
      <c r="K3051" s="19">
        <v>421.89</v>
      </c>
      <c r="L3051" s="19">
        <v>364.69</v>
      </c>
      <c r="M3051" s="19">
        <f>Table1[[#This Row],[Unit_Selling Price]]-Table1[[#This Row],[Unit_Cost]]</f>
        <v>57.2</v>
      </c>
      <c r="N3051" s="19">
        <f>Table1[[#This Row],[Quantity]]*Table1[[#This Row],[unit_per Profit]]</f>
        <v>524581.19999999995</v>
      </c>
    </row>
    <row r="3052" spans="1:14" x14ac:dyDescent="0.2">
      <c r="A3052" s="10" t="s">
        <v>32</v>
      </c>
      <c r="B3052" s="10" t="s">
        <v>96</v>
      </c>
      <c r="C3052" s="10" t="s">
        <v>85</v>
      </c>
      <c r="D3052" s="10" t="s">
        <v>23</v>
      </c>
      <c r="E3052" s="10" t="s">
        <v>35</v>
      </c>
      <c r="F3052" s="11" t="s">
        <v>1185</v>
      </c>
      <c r="G3052" s="10">
        <v>2017</v>
      </c>
      <c r="H3052" s="10">
        <v>957484090</v>
      </c>
      <c r="I3052" s="17">
        <v>42801</v>
      </c>
      <c r="J3052" s="18">
        <v>9674</v>
      </c>
      <c r="K3052" s="19">
        <v>668.27</v>
      </c>
      <c r="L3052" s="19">
        <v>502.54</v>
      </c>
      <c r="M3052" s="19">
        <f>Table1[[#This Row],[Unit_Selling Price]]-Table1[[#This Row],[Unit_Cost]]</f>
        <v>165.73</v>
      </c>
      <c r="N3052" s="19">
        <f>Table1[[#This Row],[Quantity]]*Table1[[#This Row],[unit_per Profit]]</f>
        <v>1603272.02</v>
      </c>
    </row>
    <row r="3053" spans="1:14" x14ac:dyDescent="0.2">
      <c r="A3053" s="10" t="s">
        <v>59</v>
      </c>
      <c r="B3053" s="10" t="s">
        <v>216</v>
      </c>
      <c r="C3053" s="10" t="s">
        <v>49</v>
      </c>
      <c r="D3053" s="10" t="s">
        <v>23</v>
      </c>
      <c r="E3053" s="10" t="s">
        <v>28</v>
      </c>
      <c r="F3053" s="11">
        <v>42156</v>
      </c>
      <c r="G3053" s="10">
        <v>2015</v>
      </c>
      <c r="H3053" s="10">
        <v>531029593</v>
      </c>
      <c r="I3053" s="17">
        <v>42037</v>
      </c>
      <c r="J3053" s="18">
        <v>2312</v>
      </c>
      <c r="K3053" s="19">
        <v>651.21</v>
      </c>
      <c r="L3053" s="19">
        <v>524.96</v>
      </c>
      <c r="M3053" s="19">
        <f>Table1[[#This Row],[Unit_Selling Price]]-Table1[[#This Row],[Unit_Cost]]</f>
        <v>126.25</v>
      </c>
      <c r="N3053" s="19">
        <f>Table1[[#This Row],[Quantity]]*Table1[[#This Row],[unit_per Profit]]</f>
        <v>291890</v>
      </c>
    </row>
    <row r="3054" spans="1:14" x14ac:dyDescent="0.2">
      <c r="A3054" s="10" t="s">
        <v>37</v>
      </c>
      <c r="B3054" s="10" t="s">
        <v>55</v>
      </c>
      <c r="C3054" s="10" t="s">
        <v>77</v>
      </c>
      <c r="D3054" s="10" t="s">
        <v>27</v>
      </c>
      <c r="E3054" s="10" t="s">
        <v>28</v>
      </c>
      <c r="F3054" s="11">
        <v>42558</v>
      </c>
      <c r="G3054" s="10">
        <v>2016</v>
      </c>
      <c r="H3054" s="10">
        <v>286906945</v>
      </c>
      <c r="I3054" s="17" t="s">
        <v>1012</v>
      </c>
      <c r="J3054" s="18">
        <v>996</v>
      </c>
      <c r="K3054" s="19">
        <v>154.06</v>
      </c>
      <c r="L3054" s="19">
        <v>90.93</v>
      </c>
      <c r="M3054" s="19">
        <f>Table1[[#This Row],[Unit_Selling Price]]-Table1[[#This Row],[Unit_Cost]]</f>
        <v>63.13</v>
      </c>
      <c r="N3054" s="19">
        <f>Table1[[#This Row],[Quantity]]*Table1[[#This Row],[unit_per Profit]]</f>
        <v>62877.48</v>
      </c>
    </row>
    <row r="3055" spans="1:14" x14ac:dyDescent="0.2">
      <c r="A3055" s="10" t="s">
        <v>29</v>
      </c>
      <c r="B3055" s="10" t="s">
        <v>187</v>
      </c>
      <c r="C3055" s="10" t="s">
        <v>42</v>
      </c>
      <c r="D3055" s="10" t="s">
        <v>23</v>
      </c>
      <c r="E3055" s="10" t="s">
        <v>24</v>
      </c>
      <c r="F3055" s="11" t="s">
        <v>1681</v>
      </c>
      <c r="G3055" s="10">
        <v>2010</v>
      </c>
      <c r="H3055" s="10">
        <v>334539973</v>
      </c>
      <c r="I3055" s="17">
        <v>40487</v>
      </c>
      <c r="J3055" s="18">
        <v>6667</v>
      </c>
      <c r="K3055" s="19">
        <v>109.28</v>
      </c>
      <c r="L3055" s="19">
        <v>35.840000000000003</v>
      </c>
      <c r="M3055" s="19">
        <f>Table1[[#This Row],[Unit_Selling Price]]-Table1[[#This Row],[Unit_Cost]]</f>
        <v>73.44</v>
      </c>
      <c r="N3055" s="19">
        <f>Table1[[#This Row],[Quantity]]*Table1[[#This Row],[unit_per Profit]]</f>
        <v>489624.48</v>
      </c>
    </row>
    <row r="3056" spans="1:14" x14ac:dyDescent="0.2">
      <c r="A3056" s="10" t="s">
        <v>29</v>
      </c>
      <c r="B3056" s="10" t="s">
        <v>213</v>
      </c>
      <c r="C3056" s="10" t="s">
        <v>26</v>
      </c>
      <c r="D3056" s="10" t="s">
        <v>27</v>
      </c>
      <c r="E3056" s="10" t="s">
        <v>28</v>
      </c>
      <c r="F3056" s="11" t="s">
        <v>912</v>
      </c>
      <c r="G3056" s="10">
        <v>2016</v>
      </c>
      <c r="H3056" s="10">
        <v>403665006</v>
      </c>
      <c r="I3056" s="17" t="s">
        <v>1079</v>
      </c>
      <c r="J3056" s="18">
        <v>2300</v>
      </c>
      <c r="K3056" s="19">
        <v>152.58000000000001</v>
      </c>
      <c r="L3056" s="19">
        <v>97.44</v>
      </c>
      <c r="M3056" s="19">
        <f>Table1[[#This Row],[Unit_Selling Price]]-Table1[[#This Row],[Unit_Cost]]</f>
        <v>55.14</v>
      </c>
      <c r="N3056" s="19">
        <f>Table1[[#This Row],[Quantity]]*Table1[[#This Row],[unit_per Profit]]</f>
        <v>126822</v>
      </c>
    </row>
    <row r="3057" spans="1:14" x14ac:dyDescent="0.2">
      <c r="A3057" s="10" t="s">
        <v>59</v>
      </c>
      <c r="B3057" s="10" t="s">
        <v>148</v>
      </c>
      <c r="C3057" s="10" t="s">
        <v>31</v>
      </c>
      <c r="D3057" s="10" t="s">
        <v>27</v>
      </c>
      <c r="E3057" s="10" t="s">
        <v>28</v>
      </c>
      <c r="F3057" s="11">
        <v>41254</v>
      </c>
      <c r="G3057" s="10">
        <v>2012</v>
      </c>
      <c r="H3057" s="10">
        <v>294330871</v>
      </c>
      <c r="I3057" s="17" t="s">
        <v>780</v>
      </c>
      <c r="J3057" s="18">
        <v>7900</v>
      </c>
      <c r="K3057" s="19">
        <v>47.45</v>
      </c>
      <c r="L3057" s="19">
        <v>31.79</v>
      </c>
      <c r="M3057" s="19">
        <f>Table1[[#This Row],[Unit_Selling Price]]-Table1[[#This Row],[Unit_Cost]]</f>
        <v>15.66</v>
      </c>
      <c r="N3057" s="19">
        <f>Table1[[#This Row],[Quantity]]*Table1[[#This Row],[unit_per Profit]]</f>
        <v>123714</v>
      </c>
    </row>
    <row r="3058" spans="1:14" x14ac:dyDescent="0.2">
      <c r="A3058" s="10" t="s">
        <v>278</v>
      </c>
      <c r="B3058" s="10" t="s">
        <v>271</v>
      </c>
      <c r="C3058" s="10" t="s">
        <v>22</v>
      </c>
      <c r="D3058" s="10" t="s">
        <v>27</v>
      </c>
      <c r="E3058" s="10" t="s">
        <v>43</v>
      </c>
      <c r="F3058" s="11" t="s">
        <v>1473</v>
      </c>
      <c r="G3058" s="10">
        <v>2011</v>
      </c>
      <c r="H3058" s="10">
        <v>326898896</v>
      </c>
      <c r="I3058" s="17">
        <v>40729</v>
      </c>
      <c r="J3058" s="18">
        <v>5503</v>
      </c>
      <c r="K3058" s="19">
        <v>255.28</v>
      </c>
      <c r="L3058" s="19">
        <v>159.41999999999999</v>
      </c>
      <c r="M3058" s="19">
        <f>Table1[[#This Row],[Unit_Selling Price]]-Table1[[#This Row],[Unit_Cost]]</f>
        <v>95.86</v>
      </c>
      <c r="N3058" s="19">
        <f>Table1[[#This Row],[Quantity]]*Table1[[#This Row],[unit_per Profit]]</f>
        <v>527517.57999999996</v>
      </c>
    </row>
    <row r="3059" spans="1:14" x14ac:dyDescent="0.2">
      <c r="A3059" s="10" t="s">
        <v>29</v>
      </c>
      <c r="B3059" s="10" t="s">
        <v>118</v>
      </c>
      <c r="C3059" s="10" t="s">
        <v>51</v>
      </c>
      <c r="D3059" s="10" t="s">
        <v>27</v>
      </c>
      <c r="E3059" s="10" t="s">
        <v>43</v>
      </c>
      <c r="F3059" s="11" t="s">
        <v>1149</v>
      </c>
      <c r="G3059" s="10">
        <v>2011</v>
      </c>
      <c r="H3059" s="10">
        <v>892042911</v>
      </c>
      <c r="I3059" s="17">
        <v>40882</v>
      </c>
      <c r="J3059" s="18">
        <v>4175</v>
      </c>
      <c r="K3059" s="19">
        <v>437.2</v>
      </c>
      <c r="L3059" s="19">
        <v>263.33</v>
      </c>
      <c r="M3059" s="19">
        <f>Table1[[#This Row],[Unit_Selling Price]]-Table1[[#This Row],[Unit_Cost]]</f>
        <v>173.87</v>
      </c>
      <c r="N3059" s="19">
        <f>Table1[[#This Row],[Quantity]]*Table1[[#This Row],[unit_per Profit]]</f>
        <v>725907.25</v>
      </c>
    </row>
    <row r="3060" spans="1:14" x14ac:dyDescent="0.2">
      <c r="A3060" s="10" t="s">
        <v>46</v>
      </c>
      <c r="B3060" s="10" t="s">
        <v>195</v>
      </c>
      <c r="C3060" s="10" t="s">
        <v>49</v>
      </c>
      <c r="D3060" s="10" t="s">
        <v>27</v>
      </c>
      <c r="E3060" s="10" t="s">
        <v>43</v>
      </c>
      <c r="F3060" s="11">
        <v>41886</v>
      </c>
      <c r="G3060" s="10">
        <v>2014</v>
      </c>
      <c r="H3060" s="10">
        <v>200749242</v>
      </c>
      <c r="I3060" s="17" t="s">
        <v>1735</v>
      </c>
      <c r="J3060" s="18">
        <v>5017</v>
      </c>
      <c r="K3060" s="19">
        <v>651.21</v>
      </c>
      <c r="L3060" s="19">
        <v>524.96</v>
      </c>
      <c r="M3060" s="19">
        <f>Table1[[#This Row],[Unit_Selling Price]]-Table1[[#This Row],[Unit_Cost]]</f>
        <v>126.25</v>
      </c>
      <c r="N3060" s="19">
        <f>Table1[[#This Row],[Quantity]]*Table1[[#This Row],[unit_per Profit]]</f>
        <v>633396.25</v>
      </c>
    </row>
    <row r="3061" spans="1:14" x14ac:dyDescent="0.2">
      <c r="A3061" s="10" t="s">
        <v>46</v>
      </c>
      <c r="B3061" s="10" t="s">
        <v>195</v>
      </c>
      <c r="C3061" s="10" t="s">
        <v>42</v>
      </c>
      <c r="D3061" s="10" t="s">
        <v>27</v>
      </c>
      <c r="E3061" s="10" t="s">
        <v>35</v>
      </c>
      <c r="F3061" s="11" t="s">
        <v>665</v>
      </c>
      <c r="G3061" s="10">
        <v>2011</v>
      </c>
      <c r="H3061" s="10">
        <v>134316718</v>
      </c>
      <c r="I3061" s="17" t="s">
        <v>1115</v>
      </c>
      <c r="J3061" s="18">
        <v>6157</v>
      </c>
      <c r="K3061" s="19">
        <v>109.28</v>
      </c>
      <c r="L3061" s="19">
        <v>35.840000000000003</v>
      </c>
      <c r="M3061" s="19">
        <f>Table1[[#This Row],[Unit_Selling Price]]-Table1[[#This Row],[Unit_Cost]]</f>
        <v>73.44</v>
      </c>
      <c r="N3061" s="19">
        <f>Table1[[#This Row],[Quantity]]*Table1[[#This Row],[unit_per Profit]]</f>
        <v>452170.08</v>
      </c>
    </row>
    <row r="3062" spans="1:14" x14ac:dyDescent="0.2">
      <c r="A3062" s="10" t="s">
        <v>29</v>
      </c>
      <c r="B3062" s="10" t="s">
        <v>124</v>
      </c>
      <c r="C3062" s="10" t="s">
        <v>85</v>
      </c>
      <c r="D3062" s="10" t="s">
        <v>23</v>
      </c>
      <c r="E3062" s="10" t="s">
        <v>28</v>
      </c>
      <c r="F3062" s="11" t="s">
        <v>1074</v>
      </c>
      <c r="G3062" s="10">
        <v>2016</v>
      </c>
      <c r="H3062" s="10">
        <v>394356667</v>
      </c>
      <c r="I3062" s="17">
        <v>42468</v>
      </c>
      <c r="J3062" s="18">
        <v>7756</v>
      </c>
      <c r="K3062" s="19">
        <v>668.27</v>
      </c>
      <c r="L3062" s="19">
        <v>502.54</v>
      </c>
      <c r="M3062" s="19">
        <f>Table1[[#This Row],[Unit_Selling Price]]-Table1[[#This Row],[Unit_Cost]]</f>
        <v>165.73</v>
      </c>
      <c r="N3062" s="19">
        <f>Table1[[#This Row],[Quantity]]*Table1[[#This Row],[unit_per Profit]]</f>
        <v>1285401.8799999999</v>
      </c>
    </row>
    <row r="3063" spans="1:14" x14ac:dyDescent="0.2">
      <c r="A3063" s="10" t="s">
        <v>29</v>
      </c>
      <c r="B3063" s="10" t="s">
        <v>134</v>
      </c>
      <c r="C3063" s="10" t="s">
        <v>65</v>
      </c>
      <c r="D3063" s="10" t="s">
        <v>27</v>
      </c>
      <c r="E3063" s="10" t="s">
        <v>24</v>
      </c>
      <c r="F3063" s="11" t="s">
        <v>362</v>
      </c>
      <c r="G3063" s="10">
        <v>2012</v>
      </c>
      <c r="H3063" s="10">
        <v>752792918</v>
      </c>
      <c r="I3063" s="17">
        <v>41248</v>
      </c>
      <c r="J3063" s="18">
        <v>7008</v>
      </c>
      <c r="K3063" s="19">
        <v>9.33</v>
      </c>
      <c r="L3063" s="19">
        <v>6.92</v>
      </c>
      <c r="M3063" s="19">
        <f>Table1[[#This Row],[Unit_Selling Price]]-Table1[[#This Row],[Unit_Cost]]</f>
        <v>2.41</v>
      </c>
      <c r="N3063" s="19">
        <f>Table1[[#This Row],[Quantity]]*Table1[[#This Row],[unit_per Profit]]</f>
        <v>16889.28</v>
      </c>
    </row>
    <row r="3064" spans="1:14" x14ac:dyDescent="0.2">
      <c r="A3064" s="10" t="s">
        <v>46</v>
      </c>
      <c r="B3064" s="10" t="s">
        <v>222</v>
      </c>
      <c r="C3064" s="10" t="s">
        <v>26</v>
      </c>
      <c r="D3064" s="10" t="s">
        <v>27</v>
      </c>
      <c r="E3064" s="10" t="s">
        <v>35</v>
      </c>
      <c r="F3064" s="11">
        <v>40761</v>
      </c>
      <c r="G3064" s="10">
        <v>2011</v>
      </c>
      <c r="H3064" s="10">
        <v>601861798</v>
      </c>
      <c r="I3064" s="17" t="s">
        <v>1233</v>
      </c>
      <c r="J3064" s="18">
        <v>3136</v>
      </c>
      <c r="K3064" s="19">
        <v>152.58000000000001</v>
      </c>
      <c r="L3064" s="19">
        <v>97.44</v>
      </c>
      <c r="M3064" s="19">
        <f>Table1[[#This Row],[Unit_Selling Price]]-Table1[[#This Row],[Unit_Cost]]</f>
        <v>55.14</v>
      </c>
      <c r="N3064" s="19">
        <f>Table1[[#This Row],[Quantity]]*Table1[[#This Row],[unit_per Profit]]</f>
        <v>172919.04000000001</v>
      </c>
    </row>
    <row r="3065" spans="1:14" x14ac:dyDescent="0.2">
      <c r="A3065" s="10" t="s">
        <v>278</v>
      </c>
      <c r="B3065" s="10" t="s">
        <v>53</v>
      </c>
      <c r="C3065" s="10" t="s">
        <v>65</v>
      </c>
      <c r="D3065" s="10" t="s">
        <v>27</v>
      </c>
      <c r="E3065" s="10" t="s">
        <v>43</v>
      </c>
      <c r="F3065" s="11">
        <v>42438</v>
      </c>
      <c r="G3065" s="10">
        <v>2016</v>
      </c>
      <c r="H3065" s="10">
        <v>304112136</v>
      </c>
      <c r="I3065" s="17">
        <v>42560</v>
      </c>
      <c r="J3065" s="18">
        <v>2394</v>
      </c>
      <c r="K3065" s="19">
        <v>9.33</v>
      </c>
      <c r="L3065" s="19">
        <v>6.92</v>
      </c>
      <c r="M3065" s="19">
        <f>Table1[[#This Row],[Unit_Selling Price]]-Table1[[#This Row],[Unit_Cost]]</f>
        <v>2.41</v>
      </c>
      <c r="N3065" s="19">
        <f>Table1[[#This Row],[Quantity]]*Table1[[#This Row],[unit_per Profit]]</f>
        <v>5769.54</v>
      </c>
    </row>
    <row r="3066" spans="1:14" x14ac:dyDescent="0.2">
      <c r="A3066" s="10" t="s">
        <v>37</v>
      </c>
      <c r="B3066" s="10" t="s">
        <v>73</v>
      </c>
      <c r="C3066" s="10" t="s">
        <v>42</v>
      </c>
      <c r="D3066" s="10" t="s">
        <v>23</v>
      </c>
      <c r="E3066" s="10" t="s">
        <v>24</v>
      </c>
      <c r="F3066" s="11" t="s">
        <v>1704</v>
      </c>
      <c r="G3066" s="10">
        <v>2016</v>
      </c>
      <c r="H3066" s="10">
        <v>742405259</v>
      </c>
      <c r="I3066" s="17" t="s">
        <v>1186</v>
      </c>
      <c r="J3066" s="18">
        <v>3069</v>
      </c>
      <c r="K3066" s="19">
        <v>109.28</v>
      </c>
      <c r="L3066" s="19">
        <v>35.840000000000003</v>
      </c>
      <c r="M3066" s="19">
        <f>Table1[[#This Row],[Unit_Selling Price]]-Table1[[#This Row],[Unit_Cost]]</f>
        <v>73.44</v>
      </c>
      <c r="N3066" s="19">
        <f>Table1[[#This Row],[Quantity]]*Table1[[#This Row],[unit_per Profit]]</f>
        <v>225387.36</v>
      </c>
    </row>
    <row r="3067" spans="1:14" x14ac:dyDescent="0.2">
      <c r="A3067" s="10" t="s">
        <v>46</v>
      </c>
      <c r="B3067" s="10" t="s">
        <v>220</v>
      </c>
      <c r="C3067" s="10" t="s">
        <v>22</v>
      </c>
      <c r="D3067" s="10" t="s">
        <v>23</v>
      </c>
      <c r="E3067" s="10" t="s">
        <v>35</v>
      </c>
      <c r="F3067" s="11" t="s">
        <v>377</v>
      </c>
      <c r="G3067" s="10">
        <v>2012</v>
      </c>
      <c r="H3067" s="10">
        <v>169914996</v>
      </c>
      <c r="I3067" s="17" t="s">
        <v>769</v>
      </c>
      <c r="J3067" s="18">
        <v>478</v>
      </c>
      <c r="K3067" s="19">
        <v>255.28</v>
      </c>
      <c r="L3067" s="19">
        <v>159.41999999999999</v>
      </c>
      <c r="M3067" s="19">
        <f>Table1[[#This Row],[Unit_Selling Price]]-Table1[[#This Row],[Unit_Cost]]</f>
        <v>95.86</v>
      </c>
      <c r="N3067" s="19">
        <f>Table1[[#This Row],[Quantity]]*Table1[[#This Row],[unit_per Profit]]</f>
        <v>45821.08</v>
      </c>
    </row>
    <row r="3068" spans="1:14" x14ac:dyDescent="0.2">
      <c r="A3068" s="10" t="s">
        <v>32</v>
      </c>
      <c r="B3068" s="10" t="s">
        <v>36</v>
      </c>
      <c r="C3068" s="10" t="s">
        <v>34</v>
      </c>
      <c r="D3068" s="10" t="s">
        <v>27</v>
      </c>
      <c r="E3068" s="10" t="s">
        <v>43</v>
      </c>
      <c r="F3068" s="11" t="s">
        <v>1026</v>
      </c>
      <c r="G3068" s="10">
        <v>2014</v>
      </c>
      <c r="H3068" s="10">
        <v>960127675</v>
      </c>
      <c r="I3068" s="17">
        <v>41950</v>
      </c>
      <c r="J3068" s="18">
        <v>1970</v>
      </c>
      <c r="K3068" s="19">
        <v>205.7</v>
      </c>
      <c r="L3068" s="19">
        <v>117.11</v>
      </c>
      <c r="M3068" s="19">
        <f>Table1[[#This Row],[Unit_Selling Price]]-Table1[[#This Row],[Unit_Cost]]</f>
        <v>88.59</v>
      </c>
      <c r="N3068" s="19">
        <f>Table1[[#This Row],[Quantity]]*Table1[[#This Row],[unit_per Profit]]</f>
        <v>174522.3</v>
      </c>
    </row>
    <row r="3069" spans="1:14" x14ac:dyDescent="0.2">
      <c r="A3069" s="10" t="s">
        <v>59</v>
      </c>
      <c r="B3069" s="10" t="s">
        <v>60</v>
      </c>
      <c r="C3069" s="10" t="s">
        <v>39</v>
      </c>
      <c r="D3069" s="10" t="s">
        <v>27</v>
      </c>
      <c r="E3069" s="10" t="s">
        <v>24</v>
      </c>
      <c r="F3069" s="11" t="s">
        <v>1672</v>
      </c>
      <c r="G3069" s="10">
        <v>2013</v>
      </c>
      <c r="H3069" s="10">
        <v>156842124</v>
      </c>
      <c r="I3069" s="17" t="s">
        <v>291</v>
      </c>
      <c r="J3069" s="18">
        <v>1925</v>
      </c>
      <c r="K3069" s="19">
        <v>81.73</v>
      </c>
      <c r="L3069" s="19">
        <v>56.67</v>
      </c>
      <c r="M3069" s="19">
        <f>Table1[[#This Row],[Unit_Selling Price]]-Table1[[#This Row],[Unit_Cost]]</f>
        <v>25.06</v>
      </c>
      <c r="N3069" s="19">
        <f>Table1[[#This Row],[Quantity]]*Table1[[#This Row],[unit_per Profit]]</f>
        <v>48240.5</v>
      </c>
    </row>
    <row r="3070" spans="1:14" x14ac:dyDescent="0.2">
      <c r="A3070" s="10" t="s">
        <v>37</v>
      </c>
      <c r="B3070" s="10" t="s">
        <v>183</v>
      </c>
      <c r="C3070" s="10" t="s">
        <v>77</v>
      </c>
      <c r="D3070" s="10" t="s">
        <v>27</v>
      </c>
      <c r="E3070" s="10" t="s">
        <v>35</v>
      </c>
      <c r="F3070" s="11" t="s">
        <v>1166</v>
      </c>
      <c r="G3070" s="10">
        <v>2010</v>
      </c>
      <c r="H3070" s="10">
        <v>724169671</v>
      </c>
      <c r="I3070" s="17" t="s">
        <v>1228</v>
      </c>
      <c r="J3070" s="18">
        <v>6753</v>
      </c>
      <c r="K3070" s="19">
        <v>154.06</v>
      </c>
      <c r="L3070" s="19">
        <v>90.93</v>
      </c>
      <c r="M3070" s="19">
        <f>Table1[[#This Row],[Unit_Selling Price]]-Table1[[#This Row],[Unit_Cost]]</f>
        <v>63.13</v>
      </c>
      <c r="N3070" s="19">
        <f>Table1[[#This Row],[Quantity]]*Table1[[#This Row],[unit_per Profit]]</f>
        <v>426316.89</v>
      </c>
    </row>
    <row r="3071" spans="1:14" x14ac:dyDescent="0.2">
      <c r="A3071" s="10" t="s">
        <v>46</v>
      </c>
      <c r="B3071" s="10" t="s">
        <v>199</v>
      </c>
      <c r="C3071" s="10" t="s">
        <v>42</v>
      </c>
      <c r="D3071" s="10" t="s">
        <v>27</v>
      </c>
      <c r="E3071" s="10" t="s">
        <v>28</v>
      </c>
      <c r="F3071" s="11">
        <v>40704</v>
      </c>
      <c r="G3071" s="10">
        <v>2011</v>
      </c>
      <c r="H3071" s="10">
        <v>296534144</v>
      </c>
      <c r="I3071" s="17" t="s">
        <v>357</v>
      </c>
      <c r="J3071" s="18">
        <v>9898</v>
      </c>
      <c r="K3071" s="19">
        <v>109.28</v>
      </c>
      <c r="L3071" s="19">
        <v>35.840000000000003</v>
      </c>
      <c r="M3071" s="19">
        <f>Table1[[#This Row],[Unit_Selling Price]]-Table1[[#This Row],[Unit_Cost]]</f>
        <v>73.44</v>
      </c>
      <c r="N3071" s="19">
        <f>Table1[[#This Row],[Quantity]]*Table1[[#This Row],[unit_per Profit]]</f>
        <v>726909.12</v>
      </c>
    </row>
    <row r="3072" spans="1:14" x14ac:dyDescent="0.2">
      <c r="A3072" s="10" t="s">
        <v>46</v>
      </c>
      <c r="B3072" s="10" t="s">
        <v>71</v>
      </c>
      <c r="C3072" s="10" t="s">
        <v>39</v>
      </c>
      <c r="D3072" s="10" t="s">
        <v>23</v>
      </c>
      <c r="E3072" s="10" t="s">
        <v>28</v>
      </c>
      <c r="F3072" s="11" t="s">
        <v>580</v>
      </c>
      <c r="G3072" s="10">
        <v>2014</v>
      </c>
      <c r="H3072" s="10">
        <v>628671872</v>
      </c>
      <c r="I3072" s="17" t="s">
        <v>495</v>
      </c>
      <c r="J3072" s="18">
        <v>6832</v>
      </c>
      <c r="K3072" s="19">
        <v>81.73</v>
      </c>
      <c r="L3072" s="19">
        <v>56.67</v>
      </c>
      <c r="M3072" s="19">
        <f>Table1[[#This Row],[Unit_Selling Price]]-Table1[[#This Row],[Unit_Cost]]</f>
        <v>25.06</v>
      </c>
      <c r="N3072" s="19">
        <f>Table1[[#This Row],[Quantity]]*Table1[[#This Row],[unit_per Profit]]</f>
        <v>171209.92</v>
      </c>
    </row>
    <row r="3073" spans="1:14" x14ac:dyDescent="0.2">
      <c r="A3073" s="10" t="s">
        <v>46</v>
      </c>
      <c r="B3073" s="10" t="s">
        <v>99</v>
      </c>
      <c r="C3073" s="10" t="s">
        <v>22</v>
      </c>
      <c r="D3073" s="10" t="s">
        <v>23</v>
      </c>
      <c r="E3073" s="10" t="s">
        <v>24</v>
      </c>
      <c r="F3073" s="11" t="s">
        <v>586</v>
      </c>
      <c r="G3073" s="10">
        <v>2016</v>
      </c>
      <c r="H3073" s="10">
        <v>845631682</v>
      </c>
      <c r="I3073" s="17" t="s">
        <v>1424</v>
      </c>
      <c r="J3073" s="18">
        <v>61</v>
      </c>
      <c r="K3073" s="19">
        <v>255.28</v>
      </c>
      <c r="L3073" s="19">
        <v>159.41999999999999</v>
      </c>
      <c r="M3073" s="19">
        <f>Table1[[#This Row],[Unit_Selling Price]]-Table1[[#This Row],[Unit_Cost]]</f>
        <v>95.86</v>
      </c>
      <c r="N3073" s="19">
        <f>Table1[[#This Row],[Quantity]]*Table1[[#This Row],[unit_per Profit]]</f>
        <v>5847.46</v>
      </c>
    </row>
    <row r="3074" spans="1:14" x14ac:dyDescent="0.2">
      <c r="A3074" s="10" t="s">
        <v>40</v>
      </c>
      <c r="B3074" s="10" t="s">
        <v>90</v>
      </c>
      <c r="C3074" s="10" t="s">
        <v>85</v>
      </c>
      <c r="D3074" s="10" t="s">
        <v>27</v>
      </c>
      <c r="E3074" s="10" t="s">
        <v>24</v>
      </c>
      <c r="F3074" s="11" t="s">
        <v>986</v>
      </c>
      <c r="G3074" s="10">
        <v>2013</v>
      </c>
      <c r="H3074" s="10">
        <v>592774903</v>
      </c>
      <c r="I3074" s="17">
        <v>41315</v>
      </c>
      <c r="J3074" s="18">
        <v>4122</v>
      </c>
      <c r="K3074" s="19">
        <v>668.27</v>
      </c>
      <c r="L3074" s="19">
        <v>502.54</v>
      </c>
      <c r="M3074" s="19">
        <f>Table1[[#This Row],[Unit_Selling Price]]-Table1[[#This Row],[Unit_Cost]]</f>
        <v>165.73</v>
      </c>
      <c r="N3074" s="19">
        <f>Table1[[#This Row],[Quantity]]*Table1[[#This Row],[unit_per Profit]]</f>
        <v>683139.06</v>
      </c>
    </row>
    <row r="3075" spans="1:14" x14ac:dyDescent="0.2">
      <c r="A3075" s="10" t="s">
        <v>32</v>
      </c>
      <c r="B3075" s="10" t="s">
        <v>81</v>
      </c>
      <c r="C3075" s="10" t="s">
        <v>39</v>
      </c>
      <c r="D3075" s="10" t="s">
        <v>27</v>
      </c>
      <c r="E3075" s="10" t="s">
        <v>35</v>
      </c>
      <c r="F3075" s="11" t="s">
        <v>789</v>
      </c>
      <c r="G3075" s="10">
        <v>2016</v>
      </c>
      <c r="H3075" s="10">
        <v>485775363</v>
      </c>
      <c r="I3075" s="17">
        <v>42556</v>
      </c>
      <c r="J3075" s="18">
        <v>580</v>
      </c>
      <c r="K3075" s="19">
        <v>81.73</v>
      </c>
      <c r="L3075" s="19">
        <v>56.67</v>
      </c>
      <c r="M3075" s="19">
        <f>Table1[[#This Row],[Unit_Selling Price]]-Table1[[#This Row],[Unit_Cost]]</f>
        <v>25.06</v>
      </c>
      <c r="N3075" s="19">
        <f>Table1[[#This Row],[Quantity]]*Table1[[#This Row],[unit_per Profit]]</f>
        <v>14534.8</v>
      </c>
    </row>
    <row r="3076" spans="1:14" x14ac:dyDescent="0.2">
      <c r="A3076" s="10" t="s">
        <v>29</v>
      </c>
      <c r="B3076" s="10" t="s">
        <v>44</v>
      </c>
      <c r="C3076" s="10" t="s">
        <v>77</v>
      </c>
      <c r="D3076" s="10" t="s">
        <v>23</v>
      </c>
      <c r="E3076" s="10" t="s">
        <v>28</v>
      </c>
      <c r="F3076" s="11">
        <v>40942</v>
      </c>
      <c r="G3076" s="10">
        <v>2012</v>
      </c>
      <c r="H3076" s="10">
        <v>760619390</v>
      </c>
      <c r="I3076" s="17" t="s">
        <v>1614</v>
      </c>
      <c r="J3076" s="18">
        <v>3035</v>
      </c>
      <c r="K3076" s="19">
        <v>154.06</v>
      </c>
      <c r="L3076" s="19">
        <v>90.93</v>
      </c>
      <c r="M3076" s="19">
        <f>Table1[[#This Row],[Unit_Selling Price]]-Table1[[#This Row],[Unit_Cost]]</f>
        <v>63.13</v>
      </c>
      <c r="N3076" s="19">
        <f>Table1[[#This Row],[Quantity]]*Table1[[#This Row],[unit_per Profit]]</f>
        <v>191599.55</v>
      </c>
    </row>
    <row r="3077" spans="1:14" x14ac:dyDescent="0.2">
      <c r="A3077" s="10" t="s">
        <v>32</v>
      </c>
      <c r="B3077" s="10" t="s">
        <v>52</v>
      </c>
      <c r="C3077" s="10" t="s">
        <v>85</v>
      </c>
      <c r="D3077" s="10" t="s">
        <v>27</v>
      </c>
      <c r="E3077" s="10" t="s">
        <v>24</v>
      </c>
      <c r="F3077" s="11" t="s">
        <v>387</v>
      </c>
      <c r="G3077" s="10">
        <v>2016</v>
      </c>
      <c r="H3077" s="10">
        <v>823605811</v>
      </c>
      <c r="I3077" s="17">
        <v>42441</v>
      </c>
      <c r="J3077" s="18">
        <v>2117</v>
      </c>
      <c r="K3077" s="19">
        <v>668.27</v>
      </c>
      <c r="L3077" s="19">
        <v>502.54</v>
      </c>
      <c r="M3077" s="19">
        <f>Table1[[#This Row],[Unit_Selling Price]]-Table1[[#This Row],[Unit_Cost]]</f>
        <v>165.73</v>
      </c>
      <c r="N3077" s="19">
        <f>Table1[[#This Row],[Quantity]]*Table1[[#This Row],[unit_per Profit]]</f>
        <v>350850.41</v>
      </c>
    </row>
    <row r="3078" spans="1:14" x14ac:dyDescent="0.2">
      <c r="A3078" s="10" t="s">
        <v>46</v>
      </c>
      <c r="B3078" s="10" t="s">
        <v>228</v>
      </c>
      <c r="C3078" s="10" t="s">
        <v>22</v>
      </c>
      <c r="D3078" s="10" t="s">
        <v>27</v>
      </c>
      <c r="E3078" s="10" t="s">
        <v>43</v>
      </c>
      <c r="F3078" s="11" t="s">
        <v>1759</v>
      </c>
      <c r="G3078" s="10">
        <v>2016</v>
      </c>
      <c r="H3078" s="10">
        <v>601345956</v>
      </c>
      <c r="I3078" s="17" t="s">
        <v>358</v>
      </c>
      <c r="J3078" s="18">
        <v>486</v>
      </c>
      <c r="K3078" s="19">
        <v>255.28</v>
      </c>
      <c r="L3078" s="19">
        <v>159.41999999999999</v>
      </c>
      <c r="M3078" s="19">
        <f>Table1[[#This Row],[Unit_Selling Price]]-Table1[[#This Row],[Unit_Cost]]</f>
        <v>95.86</v>
      </c>
      <c r="N3078" s="19">
        <f>Table1[[#This Row],[Quantity]]*Table1[[#This Row],[unit_per Profit]]</f>
        <v>46587.96</v>
      </c>
    </row>
    <row r="3079" spans="1:14" x14ac:dyDescent="0.2">
      <c r="A3079" s="10" t="s">
        <v>46</v>
      </c>
      <c r="B3079" s="10" t="s">
        <v>115</v>
      </c>
      <c r="C3079" s="10" t="s">
        <v>31</v>
      </c>
      <c r="D3079" s="10" t="s">
        <v>27</v>
      </c>
      <c r="E3079" s="10" t="s">
        <v>35</v>
      </c>
      <c r="F3079" s="11" t="s">
        <v>955</v>
      </c>
      <c r="G3079" s="10">
        <v>2010</v>
      </c>
      <c r="H3079" s="10">
        <v>990763652</v>
      </c>
      <c r="I3079" s="17">
        <v>40520</v>
      </c>
      <c r="J3079" s="18">
        <v>7836</v>
      </c>
      <c r="K3079" s="19">
        <v>47.45</v>
      </c>
      <c r="L3079" s="19">
        <v>31.79</v>
      </c>
      <c r="M3079" s="19">
        <f>Table1[[#This Row],[Unit_Selling Price]]-Table1[[#This Row],[Unit_Cost]]</f>
        <v>15.66</v>
      </c>
      <c r="N3079" s="19">
        <f>Table1[[#This Row],[Quantity]]*Table1[[#This Row],[unit_per Profit]]</f>
        <v>122711.76</v>
      </c>
    </row>
    <row r="3080" spans="1:14" x14ac:dyDescent="0.2">
      <c r="A3080" s="10" t="s">
        <v>32</v>
      </c>
      <c r="B3080" s="10" t="s">
        <v>87</v>
      </c>
      <c r="C3080" s="10" t="s">
        <v>42</v>
      </c>
      <c r="D3080" s="10" t="s">
        <v>23</v>
      </c>
      <c r="E3080" s="10" t="s">
        <v>24</v>
      </c>
      <c r="F3080" s="11" t="s">
        <v>939</v>
      </c>
      <c r="G3080" s="10">
        <v>2013</v>
      </c>
      <c r="H3080" s="10">
        <v>709095227</v>
      </c>
      <c r="I3080" s="17" t="s">
        <v>1543</v>
      </c>
      <c r="J3080" s="18">
        <v>5890</v>
      </c>
      <c r="K3080" s="19">
        <v>109.28</v>
      </c>
      <c r="L3080" s="19">
        <v>35.840000000000003</v>
      </c>
      <c r="M3080" s="19">
        <f>Table1[[#This Row],[Unit_Selling Price]]-Table1[[#This Row],[Unit_Cost]]</f>
        <v>73.44</v>
      </c>
      <c r="N3080" s="19">
        <f>Table1[[#This Row],[Quantity]]*Table1[[#This Row],[unit_per Profit]]</f>
        <v>432561.6</v>
      </c>
    </row>
    <row r="3081" spans="1:14" x14ac:dyDescent="0.2">
      <c r="A3081" s="10" t="s">
        <v>29</v>
      </c>
      <c r="B3081" s="10" t="s">
        <v>109</v>
      </c>
      <c r="C3081" s="10" t="s">
        <v>31</v>
      </c>
      <c r="D3081" s="10" t="s">
        <v>23</v>
      </c>
      <c r="E3081" s="10" t="s">
        <v>24</v>
      </c>
      <c r="F3081" s="11" t="s">
        <v>726</v>
      </c>
      <c r="G3081" s="10">
        <v>2014</v>
      </c>
      <c r="H3081" s="10">
        <v>343889510</v>
      </c>
      <c r="I3081" s="17">
        <v>41674</v>
      </c>
      <c r="J3081" s="18">
        <v>3403</v>
      </c>
      <c r="K3081" s="19">
        <v>47.45</v>
      </c>
      <c r="L3081" s="19">
        <v>31.79</v>
      </c>
      <c r="M3081" s="19">
        <f>Table1[[#This Row],[Unit_Selling Price]]-Table1[[#This Row],[Unit_Cost]]</f>
        <v>15.66</v>
      </c>
      <c r="N3081" s="19">
        <f>Table1[[#This Row],[Quantity]]*Table1[[#This Row],[unit_per Profit]]</f>
        <v>53290.98</v>
      </c>
    </row>
    <row r="3082" spans="1:14" x14ac:dyDescent="0.2">
      <c r="A3082" s="10" t="s">
        <v>46</v>
      </c>
      <c r="B3082" s="10" t="s">
        <v>136</v>
      </c>
      <c r="C3082" s="10" t="s">
        <v>56</v>
      </c>
      <c r="D3082" s="10" t="s">
        <v>27</v>
      </c>
      <c r="E3082" s="10" t="s">
        <v>24</v>
      </c>
      <c r="F3082" s="11">
        <v>40733</v>
      </c>
      <c r="G3082" s="10">
        <v>2011</v>
      </c>
      <c r="H3082" s="10">
        <v>103007829</v>
      </c>
      <c r="I3082" s="17" t="s">
        <v>675</v>
      </c>
      <c r="J3082" s="18">
        <v>1160</v>
      </c>
      <c r="K3082" s="19">
        <v>421.89</v>
      </c>
      <c r="L3082" s="19">
        <v>364.69</v>
      </c>
      <c r="M3082" s="19">
        <f>Table1[[#This Row],[Unit_Selling Price]]-Table1[[#This Row],[Unit_Cost]]</f>
        <v>57.2</v>
      </c>
      <c r="N3082" s="19">
        <f>Table1[[#This Row],[Quantity]]*Table1[[#This Row],[unit_per Profit]]</f>
        <v>66352</v>
      </c>
    </row>
    <row r="3083" spans="1:14" x14ac:dyDescent="0.2">
      <c r="A3083" s="10" t="s">
        <v>278</v>
      </c>
      <c r="B3083" s="10" t="s">
        <v>268</v>
      </c>
      <c r="C3083" s="10" t="s">
        <v>26</v>
      </c>
      <c r="D3083" s="10" t="s">
        <v>27</v>
      </c>
      <c r="E3083" s="10" t="s">
        <v>43</v>
      </c>
      <c r="F3083" s="11">
        <v>42495</v>
      </c>
      <c r="G3083" s="10">
        <v>2016</v>
      </c>
      <c r="H3083" s="10">
        <v>264624011</v>
      </c>
      <c r="I3083" s="17">
        <v>42710</v>
      </c>
      <c r="J3083" s="18">
        <v>6980</v>
      </c>
      <c r="K3083" s="19">
        <v>152.58000000000001</v>
      </c>
      <c r="L3083" s="19">
        <v>97.44</v>
      </c>
      <c r="M3083" s="19">
        <f>Table1[[#This Row],[Unit_Selling Price]]-Table1[[#This Row],[Unit_Cost]]</f>
        <v>55.14</v>
      </c>
      <c r="N3083" s="19">
        <f>Table1[[#This Row],[Quantity]]*Table1[[#This Row],[unit_per Profit]]</f>
        <v>384877.2</v>
      </c>
    </row>
    <row r="3084" spans="1:14" x14ac:dyDescent="0.2">
      <c r="A3084" s="10" t="s">
        <v>278</v>
      </c>
      <c r="B3084" s="10" t="s">
        <v>70</v>
      </c>
      <c r="C3084" s="10" t="s">
        <v>31</v>
      </c>
      <c r="D3084" s="10" t="s">
        <v>23</v>
      </c>
      <c r="E3084" s="10" t="s">
        <v>28</v>
      </c>
      <c r="F3084" s="11" t="s">
        <v>692</v>
      </c>
      <c r="G3084" s="10">
        <v>2017</v>
      </c>
      <c r="H3084" s="10">
        <v>727224385</v>
      </c>
      <c r="I3084" s="17">
        <v>42737</v>
      </c>
      <c r="J3084" s="18">
        <v>711</v>
      </c>
      <c r="K3084" s="19">
        <v>47.45</v>
      </c>
      <c r="L3084" s="19">
        <v>31.79</v>
      </c>
      <c r="M3084" s="19">
        <f>Table1[[#This Row],[Unit_Selling Price]]-Table1[[#This Row],[Unit_Cost]]</f>
        <v>15.66</v>
      </c>
      <c r="N3084" s="19">
        <f>Table1[[#This Row],[Quantity]]*Table1[[#This Row],[unit_per Profit]]</f>
        <v>11134.26</v>
      </c>
    </row>
    <row r="3085" spans="1:14" x14ac:dyDescent="0.2">
      <c r="A3085" s="10" t="s">
        <v>278</v>
      </c>
      <c r="B3085" s="10" t="s">
        <v>180</v>
      </c>
      <c r="C3085" s="10" t="s">
        <v>26</v>
      </c>
      <c r="D3085" s="10" t="s">
        <v>27</v>
      </c>
      <c r="E3085" s="10" t="s">
        <v>43</v>
      </c>
      <c r="F3085" s="11" t="s">
        <v>824</v>
      </c>
      <c r="G3085" s="10">
        <v>2015</v>
      </c>
      <c r="H3085" s="10">
        <v>559607779</v>
      </c>
      <c r="I3085" s="17">
        <v>42007</v>
      </c>
      <c r="J3085" s="18">
        <v>9233</v>
      </c>
      <c r="K3085" s="19">
        <v>152.58000000000001</v>
      </c>
      <c r="L3085" s="19">
        <v>97.44</v>
      </c>
      <c r="M3085" s="19">
        <f>Table1[[#This Row],[Unit_Selling Price]]-Table1[[#This Row],[Unit_Cost]]</f>
        <v>55.14</v>
      </c>
      <c r="N3085" s="19">
        <f>Table1[[#This Row],[Quantity]]*Table1[[#This Row],[unit_per Profit]]</f>
        <v>509107.62</v>
      </c>
    </row>
    <row r="3086" spans="1:14" x14ac:dyDescent="0.2">
      <c r="A3086" s="10" t="s">
        <v>32</v>
      </c>
      <c r="B3086" s="10" t="s">
        <v>186</v>
      </c>
      <c r="C3086" s="10" t="s">
        <v>49</v>
      </c>
      <c r="D3086" s="10" t="s">
        <v>23</v>
      </c>
      <c r="E3086" s="10" t="s">
        <v>35</v>
      </c>
      <c r="F3086" s="11">
        <v>41548</v>
      </c>
      <c r="G3086" s="10">
        <v>2013</v>
      </c>
      <c r="H3086" s="10">
        <v>250885522</v>
      </c>
      <c r="I3086" s="17" t="s">
        <v>1024</v>
      </c>
      <c r="J3086" s="18">
        <v>1456</v>
      </c>
      <c r="K3086" s="19">
        <v>651.21</v>
      </c>
      <c r="L3086" s="19">
        <v>524.96</v>
      </c>
      <c r="M3086" s="19">
        <f>Table1[[#This Row],[Unit_Selling Price]]-Table1[[#This Row],[Unit_Cost]]</f>
        <v>126.25</v>
      </c>
      <c r="N3086" s="19">
        <f>Table1[[#This Row],[Quantity]]*Table1[[#This Row],[unit_per Profit]]</f>
        <v>183820</v>
      </c>
    </row>
    <row r="3087" spans="1:14" x14ac:dyDescent="0.2">
      <c r="A3087" s="10" t="s">
        <v>278</v>
      </c>
      <c r="B3087" s="10" t="s">
        <v>25</v>
      </c>
      <c r="C3087" s="10" t="s">
        <v>85</v>
      </c>
      <c r="D3087" s="10" t="s">
        <v>27</v>
      </c>
      <c r="E3087" s="10" t="s">
        <v>28</v>
      </c>
      <c r="F3087" s="11">
        <v>40215</v>
      </c>
      <c r="G3087" s="10">
        <v>2010</v>
      </c>
      <c r="H3087" s="10">
        <v>360481441</v>
      </c>
      <c r="I3087" s="17">
        <v>40427</v>
      </c>
      <c r="J3087" s="18">
        <v>3324</v>
      </c>
      <c r="K3087" s="19">
        <v>668.27</v>
      </c>
      <c r="L3087" s="19">
        <v>502.54</v>
      </c>
      <c r="M3087" s="19">
        <f>Table1[[#This Row],[Unit_Selling Price]]-Table1[[#This Row],[Unit_Cost]]</f>
        <v>165.73</v>
      </c>
      <c r="N3087" s="19">
        <f>Table1[[#This Row],[Quantity]]*Table1[[#This Row],[unit_per Profit]]</f>
        <v>550886.52</v>
      </c>
    </row>
    <row r="3088" spans="1:14" x14ac:dyDescent="0.2">
      <c r="A3088" s="10" t="s">
        <v>37</v>
      </c>
      <c r="B3088" s="10" t="s">
        <v>139</v>
      </c>
      <c r="C3088" s="10" t="s">
        <v>51</v>
      </c>
      <c r="D3088" s="10" t="s">
        <v>23</v>
      </c>
      <c r="E3088" s="10" t="s">
        <v>35</v>
      </c>
      <c r="F3088" s="11" t="s">
        <v>671</v>
      </c>
      <c r="G3088" s="10">
        <v>2015</v>
      </c>
      <c r="H3088" s="10">
        <v>168131864</v>
      </c>
      <c r="I3088" s="17" t="s">
        <v>1749</v>
      </c>
      <c r="J3088" s="18">
        <v>2810</v>
      </c>
      <c r="K3088" s="19">
        <v>437.2</v>
      </c>
      <c r="L3088" s="19">
        <v>263.33</v>
      </c>
      <c r="M3088" s="19">
        <f>Table1[[#This Row],[Unit_Selling Price]]-Table1[[#This Row],[Unit_Cost]]</f>
        <v>173.87</v>
      </c>
      <c r="N3088" s="19">
        <f>Table1[[#This Row],[Quantity]]*Table1[[#This Row],[unit_per Profit]]</f>
        <v>488574.7</v>
      </c>
    </row>
    <row r="3089" spans="1:14" x14ac:dyDescent="0.2">
      <c r="A3089" s="10" t="s">
        <v>46</v>
      </c>
      <c r="B3089" s="10" t="s">
        <v>220</v>
      </c>
      <c r="C3089" s="10" t="s">
        <v>42</v>
      </c>
      <c r="D3089" s="10" t="s">
        <v>27</v>
      </c>
      <c r="E3089" s="10" t="s">
        <v>28</v>
      </c>
      <c r="F3089" s="11" t="s">
        <v>1084</v>
      </c>
      <c r="G3089" s="10">
        <v>2011</v>
      </c>
      <c r="H3089" s="10">
        <v>823885619</v>
      </c>
      <c r="I3089" s="17">
        <v>40583</v>
      </c>
      <c r="J3089" s="18">
        <v>4918</v>
      </c>
      <c r="K3089" s="19">
        <v>109.28</v>
      </c>
      <c r="L3089" s="19">
        <v>35.840000000000003</v>
      </c>
      <c r="M3089" s="19">
        <f>Table1[[#This Row],[Unit_Selling Price]]-Table1[[#This Row],[Unit_Cost]]</f>
        <v>73.44</v>
      </c>
      <c r="N3089" s="19">
        <f>Table1[[#This Row],[Quantity]]*Table1[[#This Row],[unit_per Profit]]</f>
        <v>361177.92</v>
      </c>
    </row>
    <row r="3090" spans="1:14" x14ac:dyDescent="0.2">
      <c r="A3090" s="10" t="s">
        <v>29</v>
      </c>
      <c r="B3090" s="10" t="s">
        <v>126</v>
      </c>
      <c r="C3090" s="10" t="s">
        <v>22</v>
      </c>
      <c r="D3090" s="10" t="s">
        <v>27</v>
      </c>
      <c r="E3090" s="10" t="s">
        <v>35</v>
      </c>
      <c r="F3090" s="11" t="s">
        <v>807</v>
      </c>
      <c r="G3090" s="10">
        <v>2012</v>
      </c>
      <c r="H3090" s="10">
        <v>398104035</v>
      </c>
      <c r="I3090" s="17">
        <v>41251</v>
      </c>
      <c r="J3090" s="18">
        <v>6686</v>
      </c>
      <c r="K3090" s="19">
        <v>255.28</v>
      </c>
      <c r="L3090" s="19">
        <v>159.41999999999999</v>
      </c>
      <c r="M3090" s="19">
        <f>Table1[[#This Row],[Unit_Selling Price]]-Table1[[#This Row],[Unit_Cost]]</f>
        <v>95.86</v>
      </c>
      <c r="N3090" s="19">
        <f>Table1[[#This Row],[Quantity]]*Table1[[#This Row],[unit_per Profit]]</f>
        <v>640919.96</v>
      </c>
    </row>
    <row r="3091" spans="1:14" x14ac:dyDescent="0.2">
      <c r="A3091" s="10" t="s">
        <v>29</v>
      </c>
      <c r="B3091" s="10" t="s">
        <v>125</v>
      </c>
      <c r="C3091" s="10" t="s">
        <v>56</v>
      </c>
      <c r="D3091" s="10" t="s">
        <v>27</v>
      </c>
      <c r="E3091" s="10" t="s">
        <v>24</v>
      </c>
      <c r="F3091" s="11" t="s">
        <v>1314</v>
      </c>
      <c r="G3091" s="10">
        <v>2014</v>
      </c>
      <c r="H3091" s="10">
        <v>631460940</v>
      </c>
      <c r="I3091" s="17">
        <v>41769</v>
      </c>
      <c r="J3091" s="18">
        <v>2180</v>
      </c>
      <c r="K3091" s="19">
        <v>421.89</v>
      </c>
      <c r="L3091" s="19">
        <v>364.69</v>
      </c>
      <c r="M3091" s="19">
        <f>Table1[[#This Row],[Unit_Selling Price]]-Table1[[#This Row],[Unit_Cost]]</f>
        <v>57.2</v>
      </c>
      <c r="N3091" s="19">
        <f>Table1[[#This Row],[Quantity]]*Table1[[#This Row],[unit_per Profit]]</f>
        <v>124696</v>
      </c>
    </row>
    <row r="3092" spans="1:14" x14ac:dyDescent="0.2">
      <c r="A3092" s="10" t="s">
        <v>37</v>
      </c>
      <c r="B3092" s="10" t="s">
        <v>183</v>
      </c>
      <c r="C3092" s="10" t="s">
        <v>39</v>
      </c>
      <c r="D3092" s="10" t="s">
        <v>23</v>
      </c>
      <c r="E3092" s="10" t="s">
        <v>28</v>
      </c>
      <c r="F3092" s="11">
        <v>42287</v>
      </c>
      <c r="G3092" s="10">
        <v>2015</v>
      </c>
      <c r="H3092" s="10">
        <v>184942662</v>
      </c>
      <c r="I3092" s="17">
        <v>42046</v>
      </c>
      <c r="J3092" s="18">
        <v>7498</v>
      </c>
      <c r="K3092" s="19">
        <v>81.73</v>
      </c>
      <c r="L3092" s="19">
        <v>56.67</v>
      </c>
      <c r="M3092" s="19">
        <f>Table1[[#This Row],[Unit_Selling Price]]-Table1[[#This Row],[Unit_Cost]]</f>
        <v>25.06</v>
      </c>
      <c r="N3092" s="19">
        <f>Table1[[#This Row],[Quantity]]*Table1[[#This Row],[unit_per Profit]]</f>
        <v>187899.88</v>
      </c>
    </row>
    <row r="3093" spans="1:14" x14ac:dyDescent="0.2">
      <c r="A3093" s="10" t="s">
        <v>29</v>
      </c>
      <c r="B3093" s="10" t="s">
        <v>270</v>
      </c>
      <c r="C3093" s="10" t="s">
        <v>26</v>
      </c>
      <c r="D3093" s="10" t="s">
        <v>27</v>
      </c>
      <c r="E3093" s="10" t="s">
        <v>24</v>
      </c>
      <c r="F3093" s="11">
        <v>40183</v>
      </c>
      <c r="G3093" s="10">
        <v>2010</v>
      </c>
      <c r="H3093" s="10">
        <v>489848029</v>
      </c>
      <c r="I3093" s="17" t="s">
        <v>790</v>
      </c>
      <c r="J3093" s="18">
        <v>5772</v>
      </c>
      <c r="K3093" s="19">
        <v>152.58000000000001</v>
      </c>
      <c r="L3093" s="19">
        <v>97.44</v>
      </c>
      <c r="M3093" s="19">
        <f>Table1[[#This Row],[Unit_Selling Price]]-Table1[[#This Row],[Unit_Cost]]</f>
        <v>55.14</v>
      </c>
      <c r="N3093" s="19">
        <f>Table1[[#This Row],[Quantity]]*Table1[[#This Row],[unit_per Profit]]</f>
        <v>318268.08</v>
      </c>
    </row>
    <row r="3094" spans="1:14" x14ac:dyDescent="0.2">
      <c r="A3094" s="10" t="s">
        <v>29</v>
      </c>
      <c r="B3094" s="10" t="s">
        <v>212</v>
      </c>
      <c r="C3094" s="10" t="s">
        <v>49</v>
      </c>
      <c r="D3094" s="10" t="s">
        <v>23</v>
      </c>
      <c r="E3094" s="10" t="s">
        <v>35</v>
      </c>
      <c r="F3094" s="11" t="s">
        <v>1760</v>
      </c>
      <c r="G3094" s="10">
        <v>2016</v>
      </c>
      <c r="H3094" s="10">
        <v>797788369</v>
      </c>
      <c r="I3094" s="17" t="s">
        <v>691</v>
      </c>
      <c r="J3094" s="18">
        <v>2162</v>
      </c>
      <c r="K3094" s="19">
        <v>651.21</v>
      </c>
      <c r="L3094" s="19">
        <v>524.96</v>
      </c>
      <c r="M3094" s="19">
        <f>Table1[[#This Row],[Unit_Selling Price]]-Table1[[#This Row],[Unit_Cost]]</f>
        <v>126.25</v>
      </c>
      <c r="N3094" s="19">
        <f>Table1[[#This Row],[Quantity]]*Table1[[#This Row],[unit_per Profit]]</f>
        <v>272952.5</v>
      </c>
    </row>
    <row r="3095" spans="1:14" x14ac:dyDescent="0.2">
      <c r="A3095" s="10" t="s">
        <v>29</v>
      </c>
      <c r="B3095" s="10" t="s">
        <v>124</v>
      </c>
      <c r="C3095" s="10" t="s">
        <v>39</v>
      </c>
      <c r="D3095" s="10" t="s">
        <v>23</v>
      </c>
      <c r="E3095" s="10" t="s">
        <v>28</v>
      </c>
      <c r="F3095" s="11">
        <v>41400</v>
      </c>
      <c r="G3095" s="10">
        <v>2013</v>
      </c>
      <c r="H3095" s="10">
        <v>430687510</v>
      </c>
      <c r="I3095" s="17">
        <v>41553</v>
      </c>
      <c r="J3095" s="18">
        <v>8860</v>
      </c>
      <c r="K3095" s="19">
        <v>81.73</v>
      </c>
      <c r="L3095" s="19">
        <v>56.67</v>
      </c>
      <c r="M3095" s="19">
        <f>Table1[[#This Row],[Unit_Selling Price]]-Table1[[#This Row],[Unit_Cost]]</f>
        <v>25.06</v>
      </c>
      <c r="N3095" s="19">
        <f>Table1[[#This Row],[Quantity]]*Table1[[#This Row],[unit_per Profit]]</f>
        <v>222031.6</v>
      </c>
    </row>
    <row r="3096" spans="1:14" x14ac:dyDescent="0.2">
      <c r="A3096" s="10" t="s">
        <v>37</v>
      </c>
      <c r="B3096" s="10" t="s">
        <v>274</v>
      </c>
      <c r="C3096" s="10" t="s">
        <v>56</v>
      </c>
      <c r="D3096" s="10" t="s">
        <v>27</v>
      </c>
      <c r="E3096" s="10" t="s">
        <v>24</v>
      </c>
      <c r="F3096" s="11" t="s">
        <v>386</v>
      </c>
      <c r="G3096" s="10">
        <v>2016</v>
      </c>
      <c r="H3096" s="10">
        <v>130781781</v>
      </c>
      <c r="I3096" s="17" t="s">
        <v>1761</v>
      </c>
      <c r="J3096" s="18">
        <v>90</v>
      </c>
      <c r="K3096" s="19">
        <v>421.89</v>
      </c>
      <c r="L3096" s="19">
        <v>364.69</v>
      </c>
      <c r="M3096" s="19">
        <f>Table1[[#This Row],[Unit_Selling Price]]-Table1[[#This Row],[Unit_Cost]]</f>
        <v>57.2</v>
      </c>
      <c r="N3096" s="19">
        <f>Table1[[#This Row],[Quantity]]*Table1[[#This Row],[unit_per Profit]]</f>
        <v>5148</v>
      </c>
    </row>
    <row r="3097" spans="1:14" x14ac:dyDescent="0.2">
      <c r="A3097" s="10" t="s">
        <v>40</v>
      </c>
      <c r="B3097" s="10" t="s">
        <v>41</v>
      </c>
      <c r="C3097" s="10" t="s">
        <v>77</v>
      </c>
      <c r="D3097" s="10" t="s">
        <v>27</v>
      </c>
      <c r="E3097" s="10" t="s">
        <v>43</v>
      </c>
      <c r="F3097" s="11">
        <v>40338</v>
      </c>
      <c r="G3097" s="10">
        <v>2010</v>
      </c>
      <c r="H3097" s="10">
        <v>710620009</v>
      </c>
      <c r="I3097" s="17">
        <v>40188</v>
      </c>
      <c r="J3097" s="18">
        <v>7107</v>
      </c>
      <c r="K3097" s="19">
        <v>154.06</v>
      </c>
      <c r="L3097" s="19">
        <v>90.93</v>
      </c>
      <c r="M3097" s="19">
        <f>Table1[[#This Row],[Unit_Selling Price]]-Table1[[#This Row],[Unit_Cost]]</f>
        <v>63.13</v>
      </c>
      <c r="N3097" s="19">
        <f>Table1[[#This Row],[Quantity]]*Table1[[#This Row],[unit_per Profit]]</f>
        <v>448664.91</v>
      </c>
    </row>
    <row r="3098" spans="1:14" x14ac:dyDescent="0.2">
      <c r="A3098" s="10" t="s">
        <v>46</v>
      </c>
      <c r="B3098" s="10" t="s">
        <v>103</v>
      </c>
      <c r="C3098" s="10" t="s">
        <v>26</v>
      </c>
      <c r="D3098" s="10" t="s">
        <v>23</v>
      </c>
      <c r="E3098" s="10" t="s">
        <v>24</v>
      </c>
      <c r="F3098" s="11" t="s">
        <v>1762</v>
      </c>
      <c r="G3098" s="10">
        <v>2010</v>
      </c>
      <c r="H3098" s="10">
        <v>803063523</v>
      </c>
      <c r="I3098" s="17" t="s">
        <v>403</v>
      </c>
      <c r="J3098" s="18">
        <v>3197</v>
      </c>
      <c r="K3098" s="19">
        <v>152.58000000000001</v>
      </c>
      <c r="L3098" s="19">
        <v>97.44</v>
      </c>
      <c r="M3098" s="19">
        <f>Table1[[#This Row],[Unit_Selling Price]]-Table1[[#This Row],[Unit_Cost]]</f>
        <v>55.14</v>
      </c>
      <c r="N3098" s="19">
        <f>Table1[[#This Row],[Quantity]]*Table1[[#This Row],[unit_per Profit]]</f>
        <v>176282.58</v>
      </c>
    </row>
    <row r="3099" spans="1:14" x14ac:dyDescent="0.2">
      <c r="A3099" s="10" t="s">
        <v>32</v>
      </c>
      <c r="B3099" s="10" t="s">
        <v>93</v>
      </c>
      <c r="C3099" s="10" t="s">
        <v>65</v>
      </c>
      <c r="D3099" s="10" t="s">
        <v>23</v>
      </c>
      <c r="E3099" s="10" t="s">
        <v>35</v>
      </c>
      <c r="F3099" s="11" t="s">
        <v>942</v>
      </c>
      <c r="G3099" s="10">
        <v>2013</v>
      </c>
      <c r="H3099" s="10">
        <v>911286151</v>
      </c>
      <c r="I3099" s="17">
        <v>41281</v>
      </c>
      <c r="J3099" s="18">
        <v>8678</v>
      </c>
      <c r="K3099" s="19">
        <v>9.33</v>
      </c>
      <c r="L3099" s="19">
        <v>6.92</v>
      </c>
      <c r="M3099" s="19">
        <f>Table1[[#This Row],[Unit_Selling Price]]-Table1[[#This Row],[Unit_Cost]]</f>
        <v>2.41</v>
      </c>
      <c r="N3099" s="19">
        <f>Table1[[#This Row],[Quantity]]*Table1[[#This Row],[unit_per Profit]]</f>
        <v>20913.98</v>
      </c>
    </row>
    <row r="3100" spans="1:14" x14ac:dyDescent="0.2">
      <c r="A3100" s="10" t="s">
        <v>59</v>
      </c>
      <c r="B3100" s="10" t="s">
        <v>60</v>
      </c>
      <c r="C3100" s="10" t="s">
        <v>34</v>
      </c>
      <c r="D3100" s="10" t="s">
        <v>27</v>
      </c>
      <c r="E3100" s="10" t="s">
        <v>24</v>
      </c>
      <c r="F3100" s="11">
        <v>40213</v>
      </c>
      <c r="G3100" s="10">
        <v>2010</v>
      </c>
      <c r="H3100" s="10">
        <v>258774220</v>
      </c>
      <c r="I3100" s="17" t="s">
        <v>748</v>
      </c>
      <c r="J3100" s="18">
        <v>5897</v>
      </c>
      <c r="K3100" s="19">
        <v>205.7</v>
      </c>
      <c r="L3100" s="19">
        <v>117.11</v>
      </c>
      <c r="M3100" s="19">
        <f>Table1[[#This Row],[Unit_Selling Price]]-Table1[[#This Row],[Unit_Cost]]</f>
        <v>88.59</v>
      </c>
      <c r="N3100" s="19">
        <f>Table1[[#This Row],[Quantity]]*Table1[[#This Row],[unit_per Profit]]</f>
        <v>522415.23</v>
      </c>
    </row>
    <row r="3101" spans="1:14" x14ac:dyDescent="0.2">
      <c r="A3101" s="10" t="s">
        <v>46</v>
      </c>
      <c r="B3101" s="10" t="s">
        <v>137</v>
      </c>
      <c r="C3101" s="10" t="s">
        <v>77</v>
      </c>
      <c r="D3101" s="10" t="s">
        <v>27</v>
      </c>
      <c r="E3101" s="10" t="s">
        <v>28</v>
      </c>
      <c r="F3101" s="11">
        <v>40645</v>
      </c>
      <c r="G3101" s="10">
        <v>2011</v>
      </c>
      <c r="H3101" s="10">
        <v>839326560</v>
      </c>
      <c r="I3101" s="17">
        <v>40889</v>
      </c>
      <c r="J3101" s="18">
        <v>4236</v>
      </c>
      <c r="K3101" s="19">
        <v>154.06</v>
      </c>
      <c r="L3101" s="19">
        <v>90.93</v>
      </c>
      <c r="M3101" s="19">
        <f>Table1[[#This Row],[Unit_Selling Price]]-Table1[[#This Row],[Unit_Cost]]</f>
        <v>63.13</v>
      </c>
      <c r="N3101" s="19">
        <f>Table1[[#This Row],[Quantity]]*Table1[[#This Row],[unit_per Profit]]</f>
        <v>267418.68</v>
      </c>
    </row>
    <row r="3102" spans="1:14" x14ac:dyDescent="0.2">
      <c r="A3102" s="10" t="s">
        <v>29</v>
      </c>
      <c r="B3102" s="10" t="s">
        <v>116</v>
      </c>
      <c r="C3102" s="10" t="s">
        <v>39</v>
      </c>
      <c r="D3102" s="10" t="s">
        <v>23</v>
      </c>
      <c r="E3102" s="10" t="s">
        <v>43</v>
      </c>
      <c r="F3102" s="11">
        <v>42310</v>
      </c>
      <c r="G3102" s="10">
        <v>2015</v>
      </c>
      <c r="H3102" s="10">
        <v>667054498</v>
      </c>
      <c r="I3102" s="17">
        <v>42340</v>
      </c>
      <c r="J3102" s="18">
        <v>5104</v>
      </c>
      <c r="K3102" s="19">
        <v>81.73</v>
      </c>
      <c r="L3102" s="19">
        <v>56.67</v>
      </c>
      <c r="M3102" s="19">
        <f>Table1[[#This Row],[Unit_Selling Price]]-Table1[[#This Row],[Unit_Cost]]</f>
        <v>25.06</v>
      </c>
      <c r="N3102" s="19">
        <f>Table1[[#This Row],[Quantity]]*Table1[[#This Row],[unit_per Profit]]</f>
        <v>127906.24000000001</v>
      </c>
    </row>
    <row r="3103" spans="1:14" x14ac:dyDescent="0.2">
      <c r="A3103" s="10" t="s">
        <v>46</v>
      </c>
      <c r="B3103" s="10" t="s">
        <v>103</v>
      </c>
      <c r="C3103" s="10" t="s">
        <v>56</v>
      </c>
      <c r="D3103" s="10" t="s">
        <v>27</v>
      </c>
      <c r="E3103" s="10" t="s">
        <v>24</v>
      </c>
      <c r="F3103" s="11">
        <v>41316</v>
      </c>
      <c r="G3103" s="10">
        <v>2013</v>
      </c>
      <c r="H3103" s="10">
        <v>526381862</v>
      </c>
      <c r="I3103" s="17" t="s">
        <v>381</v>
      </c>
      <c r="J3103" s="18">
        <v>6945</v>
      </c>
      <c r="K3103" s="19">
        <v>421.89</v>
      </c>
      <c r="L3103" s="19">
        <v>364.69</v>
      </c>
      <c r="M3103" s="19">
        <f>Table1[[#This Row],[Unit_Selling Price]]-Table1[[#This Row],[Unit_Cost]]</f>
        <v>57.2</v>
      </c>
      <c r="N3103" s="19">
        <f>Table1[[#This Row],[Quantity]]*Table1[[#This Row],[unit_per Profit]]</f>
        <v>397254</v>
      </c>
    </row>
    <row r="3104" spans="1:14" x14ac:dyDescent="0.2">
      <c r="A3104" s="10" t="s">
        <v>59</v>
      </c>
      <c r="B3104" s="10" t="s">
        <v>148</v>
      </c>
      <c r="C3104" s="10" t="s">
        <v>39</v>
      </c>
      <c r="D3104" s="10" t="s">
        <v>23</v>
      </c>
      <c r="E3104" s="10" t="s">
        <v>28</v>
      </c>
      <c r="F3104" s="11" t="s">
        <v>1763</v>
      </c>
      <c r="G3104" s="10">
        <v>2010</v>
      </c>
      <c r="H3104" s="10">
        <v>822044980</v>
      </c>
      <c r="I3104" s="17">
        <v>40431</v>
      </c>
      <c r="J3104" s="18">
        <v>232</v>
      </c>
      <c r="K3104" s="19">
        <v>81.73</v>
      </c>
      <c r="L3104" s="19">
        <v>56.67</v>
      </c>
      <c r="M3104" s="19">
        <f>Table1[[#This Row],[Unit_Selling Price]]-Table1[[#This Row],[Unit_Cost]]</f>
        <v>25.06</v>
      </c>
      <c r="N3104" s="19">
        <f>Table1[[#This Row],[Quantity]]*Table1[[#This Row],[unit_per Profit]]</f>
        <v>5813.92</v>
      </c>
    </row>
    <row r="3105" spans="1:14" x14ac:dyDescent="0.2">
      <c r="A3105" s="10" t="s">
        <v>37</v>
      </c>
      <c r="B3105" s="10" t="s">
        <v>48</v>
      </c>
      <c r="C3105" s="10" t="s">
        <v>65</v>
      </c>
      <c r="D3105" s="10" t="s">
        <v>27</v>
      </c>
      <c r="E3105" s="10" t="s">
        <v>28</v>
      </c>
      <c r="F3105" s="11">
        <v>41399</v>
      </c>
      <c r="G3105" s="10">
        <v>2013</v>
      </c>
      <c r="H3105" s="10">
        <v>229092681</v>
      </c>
      <c r="I3105" s="17">
        <v>41280</v>
      </c>
      <c r="J3105" s="18">
        <v>2470</v>
      </c>
      <c r="K3105" s="19">
        <v>9.33</v>
      </c>
      <c r="L3105" s="19">
        <v>6.92</v>
      </c>
      <c r="M3105" s="19">
        <f>Table1[[#This Row],[Unit_Selling Price]]-Table1[[#This Row],[Unit_Cost]]</f>
        <v>2.41</v>
      </c>
      <c r="N3105" s="19">
        <f>Table1[[#This Row],[Quantity]]*Table1[[#This Row],[unit_per Profit]]</f>
        <v>5952.7</v>
      </c>
    </row>
    <row r="3106" spans="1:14" x14ac:dyDescent="0.2">
      <c r="A3106" s="10" t="s">
        <v>32</v>
      </c>
      <c r="B3106" s="10" t="s">
        <v>128</v>
      </c>
      <c r="C3106" s="10" t="s">
        <v>26</v>
      </c>
      <c r="D3106" s="10" t="s">
        <v>23</v>
      </c>
      <c r="E3106" s="10" t="s">
        <v>28</v>
      </c>
      <c r="F3106" s="11" t="s">
        <v>987</v>
      </c>
      <c r="G3106" s="10">
        <v>2015</v>
      </c>
      <c r="H3106" s="10">
        <v>642886292</v>
      </c>
      <c r="I3106" s="17" t="s">
        <v>1413</v>
      </c>
      <c r="J3106" s="18">
        <v>3195</v>
      </c>
      <c r="K3106" s="19">
        <v>152.58000000000001</v>
      </c>
      <c r="L3106" s="19">
        <v>97.44</v>
      </c>
      <c r="M3106" s="19">
        <f>Table1[[#This Row],[Unit_Selling Price]]-Table1[[#This Row],[Unit_Cost]]</f>
        <v>55.14</v>
      </c>
      <c r="N3106" s="19">
        <f>Table1[[#This Row],[Quantity]]*Table1[[#This Row],[unit_per Profit]]</f>
        <v>176172.3</v>
      </c>
    </row>
    <row r="3107" spans="1:14" x14ac:dyDescent="0.2">
      <c r="A3107" s="10" t="s">
        <v>46</v>
      </c>
      <c r="B3107" s="10" t="s">
        <v>133</v>
      </c>
      <c r="C3107" s="10" t="s">
        <v>26</v>
      </c>
      <c r="D3107" s="10" t="s">
        <v>27</v>
      </c>
      <c r="E3107" s="10" t="s">
        <v>43</v>
      </c>
      <c r="F3107" s="11" t="s">
        <v>726</v>
      </c>
      <c r="G3107" s="10">
        <v>2014</v>
      </c>
      <c r="H3107" s="10">
        <v>429099643</v>
      </c>
      <c r="I3107" s="17">
        <v>41732</v>
      </c>
      <c r="J3107" s="18">
        <v>8975</v>
      </c>
      <c r="K3107" s="19">
        <v>152.58000000000001</v>
      </c>
      <c r="L3107" s="19">
        <v>97.44</v>
      </c>
      <c r="M3107" s="19">
        <f>Table1[[#This Row],[Unit_Selling Price]]-Table1[[#This Row],[Unit_Cost]]</f>
        <v>55.14</v>
      </c>
      <c r="N3107" s="19">
        <f>Table1[[#This Row],[Quantity]]*Table1[[#This Row],[unit_per Profit]]</f>
        <v>494881.5</v>
      </c>
    </row>
    <row r="3108" spans="1:14" x14ac:dyDescent="0.2">
      <c r="A3108" s="10" t="s">
        <v>46</v>
      </c>
      <c r="B3108" s="10" t="s">
        <v>228</v>
      </c>
      <c r="C3108" s="10" t="s">
        <v>51</v>
      </c>
      <c r="D3108" s="10" t="s">
        <v>27</v>
      </c>
      <c r="E3108" s="10" t="s">
        <v>28</v>
      </c>
      <c r="F3108" s="11">
        <v>42954</v>
      </c>
      <c r="G3108" s="10">
        <v>2017</v>
      </c>
      <c r="H3108" s="10">
        <v>273719060</v>
      </c>
      <c r="I3108" s="17" t="s">
        <v>361</v>
      </c>
      <c r="J3108" s="18">
        <v>8407</v>
      </c>
      <c r="K3108" s="19">
        <v>437.2</v>
      </c>
      <c r="L3108" s="19">
        <v>263.33</v>
      </c>
      <c r="M3108" s="19">
        <f>Table1[[#This Row],[Unit_Selling Price]]-Table1[[#This Row],[Unit_Cost]]</f>
        <v>173.87</v>
      </c>
      <c r="N3108" s="19">
        <f>Table1[[#This Row],[Quantity]]*Table1[[#This Row],[unit_per Profit]]</f>
        <v>1461725.09</v>
      </c>
    </row>
    <row r="3109" spans="1:14" x14ac:dyDescent="0.2">
      <c r="A3109" s="10" t="s">
        <v>46</v>
      </c>
      <c r="B3109" s="10" t="s">
        <v>199</v>
      </c>
      <c r="C3109" s="10" t="s">
        <v>51</v>
      </c>
      <c r="D3109" s="10" t="s">
        <v>27</v>
      </c>
      <c r="E3109" s="10" t="s">
        <v>35</v>
      </c>
      <c r="F3109" s="11" t="s">
        <v>1764</v>
      </c>
      <c r="G3109" s="10">
        <v>2014</v>
      </c>
      <c r="H3109" s="10">
        <v>933043372</v>
      </c>
      <c r="I3109" s="17">
        <v>41795</v>
      </c>
      <c r="J3109" s="18">
        <v>7123</v>
      </c>
      <c r="K3109" s="19">
        <v>437.2</v>
      </c>
      <c r="L3109" s="19">
        <v>263.33</v>
      </c>
      <c r="M3109" s="19">
        <f>Table1[[#This Row],[Unit_Selling Price]]-Table1[[#This Row],[Unit_Cost]]</f>
        <v>173.87</v>
      </c>
      <c r="N3109" s="19">
        <f>Table1[[#This Row],[Quantity]]*Table1[[#This Row],[unit_per Profit]]</f>
        <v>1238476.01</v>
      </c>
    </row>
    <row r="3110" spans="1:14" x14ac:dyDescent="0.2">
      <c r="A3110" s="10" t="s">
        <v>32</v>
      </c>
      <c r="B3110" s="10" t="s">
        <v>81</v>
      </c>
      <c r="C3110" s="10" t="s">
        <v>26</v>
      </c>
      <c r="D3110" s="10" t="s">
        <v>23</v>
      </c>
      <c r="E3110" s="10" t="s">
        <v>24</v>
      </c>
      <c r="F3110" s="11">
        <v>43041</v>
      </c>
      <c r="G3110" s="10">
        <v>2017</v>
      </c>
      <c r="H3110" s="10">
        <v>983683907</v>
      </c>
      <c r="I3110" s="17">
        <v>43011</v>
      </c>
      <c r="J3110" s="18">
        <v>2783</v>
      </c>
      <c r="K3110" s="19">
        <v>152.58000000000001</v>
      </c>
      <c r="L3110" s="19">
        <v>97.44</v>
      </c>
      <c r="M3110" s="19">
        <f>Table1[[#This Row],[Unit_Selling Price]]-Table1[[#This Row],[Unit_Cost]]</f>
        <v>55.14</v>
      </c>
      <c r="N3110" s="19">
        <f>Table1[[#This Row],[Quantity]]*Table1[[#This Row],[unit_per Profit]]</f>
        <v>153454.62</v>
      </c>
    </row>
    <row r="3111" spans="1:14" x14ac:dyDescent="0.2">
      <c r="A3111" s="10" t="s">
        <v>59</v>
      </c>
      <c r="B3111" s="10" t="s">
        <v>225</v>
      </c>
      <c r="C3111" s="10" t="s">
        <v>65</v>
      </c>
      <c r="D3111" s="10" t="s">
        <v>27</v>
      </c>
      <c r="E3111" s="10" t="s">
        <v>28</v>
      </c>
      <c r="F3111" s="11" t="s">
        <v>1403</v>
      </c>
      <c r="G3111" s="10">
        <v>2013</v>
      </c>
      <c r="H3111" s="10">
        <v>872564494</v>
      </c>
      <c r="I3111" s="17" t="s">
        <v>1403</v>
      </c>
      <c r="J3111" s="18">
        <v>79</v>
      </c>
      <c r="K3111" s="19">
        <v>9.33</v>
      </c>
      <c r="L3111" s="19">
        <v>6.92</v>
      </c>
      <c r="M3111" s="19">
        <f>Table1[[#This Row],[Unit_Selling Price]]-Table1[[#This Row],[Unit_Cost]]</f>
        <v>2.41</v>
      </c>
      <c r="N3111" s="19">
        <f>Table1[[#This Row],[Quantity]]*Table1[[#This Row],[unit_per Profit]]</f>
        <v>190.39</v>
      </c>
    </row>
    <row r="3112" spans="1:14" x14ac:dyDescent="0.2">
      <c r="A3112" s="10" t="s">
        <v>29</v>
      </c>
      <c r="B3112" s="10" t="s">
        <v>144</v>
      </c>
      <c r="C3112" s="10" t="s">
        <v>34</v>
      </c>
      <c r="D3112" s="10" t="s">
        <v>23</v>
      </c>
      <c r="E3112" s="10" t="s">
        <v>43</v>
      </c>
      <c r="F3112" s="11" t="s">
        <v>1565</v>
      </c>
      <c r="G3112" s="10">
        <v>2014</v>
      </c>
      <c r="H3112" s="10">
        <v>666921460</v>
      </c>
      <c r="I3112" s="17">
        <v>41922</v>
      </c>
      <c r="J3112" s="18">
        <v>5735</v>
      </c>
      <c r="K3112" s="19">
        <v>205.7</v>
      </c>
      <c r="L3112" s="19">
        <v>117.11</v>
      </c>
      <c r="M3112" s="19">
        <f>Table1[[#This Row],[Unit_Selling Price]]-Table1[[#This Row],[Unit_Cost]]</f>
        <v>88.59</v>
      </c>
      <c r="N3112" s="19">
        <f>Table1[[#This Row],[Quantity]]*Table1[[#This Row],[unit_per Profit]]</f>
        <v>508063.65</v>
      </c>
    </row>
    <row r="3113" spans="1:14" x14ac:dyDescent="0.2">
      <c r="A3113" s="10" t="s">
        <v>40</v>
      </c>
      <c r="B3113" s="10" t="s">
        <v>201</v>
      </c>
      <c r="C3113" s="10" t="s">
        <v>49</v>
      </c>
      <c r="D3113" s="10" t="s">
        <v>23</v>
      </c>
      <c r="E3113" s="10" t="s">
        <v>28</v>
      </c>
      <c r="F3113" s="11" t="s">
        <v>1008</v>
      </c>
      <c r="G3113" s="10">
        <v>2013</v>
      </c>
      <c r="H3113" s="10">
        <v>504303634</v>
      </c>
      <c r="I3113" s="17" t="s">
        <v>1206</v>
      </c>
      <c r="J3113" s="18">
        <v>3507</v>
      </c>
      <c r="K3113" s="19">
        <v>651.21</v>
      </c>
      <c r="L3113" s="19">
        <v>524.96</v>
      </c>
      <c r="M3113" s="19">
        <f>Table1[[#This Row],[Unit_Selling Price]]-Table1[[#This Row],[Unit_Cost]]</f>
        <v>126.25</v>
      </c>
      <c r="N3113" s="19">
        <f>Table1[[#This Row],[Quantity]]*Table1[[#This Row],[unit_per Profit]]</f>
        <v>442758.75</v>
      </c>
    </row>
    <row r="3114" spans="1:14" x14ac:dyDescent="0.2">
      <c r="A3114" s="10" t="s">
        <v>46</v>
      </c>
      <c r="B3114" s="10" t="s">
        <v>206</v>
      </c>
      <c r="C3114" s="10" t="s">
        <v>42</v>
      </c>
      <c r="D3114" s="10" t="s">
        <v>27</v>
      </c>
      <c r="E3114" s="10" t="s">
        <v>43</v>
      </c>
      <c r="F3114" s="11">
        <v>41579</v>
      </c>
      <c r="G3114" s="10">
        <v>2013</v>
      </c>
      <c r="H3114" s="10">
        <v>142572343</v>
      </c>
      <c r="I3114" s="17">
        <v>41308</v>
      </c>
      <c r="J3114" s="18">
        <v>9179</v>
      </c>
      <c r="K3114" s="19">
        <v>109.28</v>
      </c>
      <c r="L3114" s="19">
        <v>35.840000000000003</v>
      </c>
      <c r="M3114" s="19">
        <f>Table1[[#This Row],[Unit_Selling Price]]-Table1[[#This Row],[Unit_Cost]]</f>
        <v>73.44</v>
      </c>
      <c r="N3114" s="19">
        <f>Table1[[#This Row],[Quantity]]*Table1[[#This Row],[unit_per Profit]]</f>
        <v>674105.76</v>
      </c>
    </row>
    <row r="3115" spans="1:14" x14ac:dyDescent="0.2">
      <c r="A3115" s="10" t="s">
        <v>59</v>
      </c>
      <c r="B3115" s="10" t="s">
        <v>216</v>
      </c>
      <c r="C3115" s="10" t="s">
        <v>22</v>
      </c>
      <c r="D3115" s="10" t="s">
        <v>27</v>
      </c>
      <c r="E3115" s="10" t="s">
        <v>28</v>
      </c>
      <c r="F3115" s="11" t="s">
        <v>1190</v>
      </c>
      <c r="G3115" s="10">
        <v>2011</v>
      </c>
      <c r="H3115" s="10">
        <v>309901416</v>
      </c>
      <c r="I3115" s="17">
        <v>40549</v>
      </c>
      <c r="J3115" s="18">
        <v>5570</v>
      </c>
      <c r="K3115" s="19">
        <v>255.28</v>
      </c>
      <c r="L3115" s="19">
        <v>159.41999999999999</v>
      </c>
      <c r="M3115" s="19">
        <f>Table1[[#This Row],[Unit_Selling Price]]-Table1[[#This Row],[Unit_Cost]]</f>
        <v>95.86</v>
      </c>
      <c r="N3115" s="19">
        <f>Table1[[#This Row],[Quantity]]*Table1[[#This Row],[unit_per Profit]]</f>
        <v>533940.19999999995</v>
      </c>
    </row>
    <row r="3116" spans="1:14" x14ac:dyDescent="0.2">
      <c r="A3116" s="10" t="s">
        <v>40</v>
      </c>
      <c r="B3116" s="10" t="s">
        <v>74</v>
      </c>
      <c r="C3116" s="10" t="s">
        <v>39</v>
      </c>
      <c r="D3116" s="10" t="s">
        <v>27</v>
      </c>
      <c r="E3116" s="10" t="s">
        <v>43</v>
      </c>
      <c r="F3116" s="11" t="s">
        <v>308</v>
      </c>
      <c r="G3116" s="10">
        <v>2016</v>
      </c>
      <c r="H3116" s="10">
        <v>454777181</v>
      </c>
      <c r="I3116" s="17" t="s">
        <v>1765</v>
      </c>
      <c r="J3116" s="18">
        <v>7529</v>
      </c>
      <c r="K3116" s="19">
        <v>81.73</v>
      </c>
      <c r="L3116" s="19">
        <v>56.67</v>
      </c>
      <c r="M3116" s="19">
        <f>Table1[[#This Row],[Unit_Selling Price]]-Table1[[#This Row],[Unit_Cost]]</f>
        <v>25.06</v>
      </c>
      <c r="N3116" s="19">
        <f>Table1[[#This Row],[Quantity]]*Table1[[#This Row],[unit_per Profit]]</f>
        <v>188676.74</v>
      </c>
    </row>
    <row r="3117" spans="1:14" x14ac:dyDescent="0.2">
      <c r="A3117" s="10" t="s">
        <v>40</v>
      </c>
      <c r="B3117" s="10" t="s">
        <v>218</v>
      </c>
      <c r="C3117" s="10" t="s">
        <v>34</v>
      </c>
      <c r="D3117" s="10" t="s">
        <v>23</v>
      </c>
      <c r="E3117" s="10" t="s">
        <v>43</v>
      </c>
      <c r="F3117" s="11">
        <v>40551</v>
      </c>
      <c r="G3117" s="10">
        <v>2011</v>
      </c>
      <c r="H3117" s="10">
        <v>995998466</v>
      </c>
      <c r="I3117" s="17" t="s">
        <v>1054</v>
      </c>
      <c r="J3117" s="18">
        <v>6934</v>
      </c>
      <c r="K3117" s="19">
        <v>205.7</v>
      </c>
      <c r="L3117" s="19">
        <v>117.11</v>
      </c>
      <c r="M3117" s="19">
        <f>Table1[[#This Row],[Unit_Selling Price]]-Table1[[#This Row],[Unit_Cost]]</f>
        <v>88.59</v>
      </c>
      <c r="N3117" s="19">
        <f>Table1[[#This Row],[Quantity]]*Table1[[#This Row],[unit_per Profit]]</f>
        <v>614283.06000000006</v>
      </c>
    </row>
    <row r="3118" spans="1:14" x14ac:dyDescent="0.2">
      <c r="A3118" s="10" t="s">
        <v>278</v>
      </c>
      <c r="B3118" s="10" t="s">
        <v>217</v>
      </c>
      <c r="C3118" s="10" t="s">
        <v>26</v>
      </c>
      <c r="D3118" s="10" t="s">
        <v>27</v>
      </c>
      <c r="E3118" s="10" t="s">
        <v>28</v>
      </c>
      <c r="F3118" s="11" t="s">
        <v>1600</v>
      </c>
      <c r="G3118" s="10">
        <v>2017</v>
      </c>
      <c r="H3118" s="10">
        <v>172676599</v>
      </c>
      <c r="I3118" s="17">
        <v>42830</v>
      </c>
      <c r="J3118" s="18">
        <v>7698</v>
      </c>
      <c r="K3118" s="19">
        <v>152.58000000000001</v>
      </c>
      <c r="L3118" s="19">
        <v>97.44</v>
      </c>
      <c r="M3118" s="19">
        <f>Table1[[#This Row],[Unit_Selling Price]]-Table1[[#This Row],[Unit_Cost]]</f>
        <v>55.14</v>
      </c>
      <c r="N3118" s="19">
        <f>Table1[[#This Row],[Quantity]]*Table1[[#This Row],[unit_per Profit]]</f>
        <v>424467.72</v>
      </c>
    </row>
    <row r="3119" spans="1:14" x14ac:dyDescent="0.2">
      <c r="A3119" s="10" t="s">
        <v>37</v>
      </c>
      <c r="B3119" s="10" t="s">
        <v>63</v>
      </c>
      <c r="C3119" s="10" t="s">
        <v>77</v>
      </c>
      <c r="D3119" s="10" t="s">
        <v>23</v>
      </c>
      <c r="E3119" s="10" t="s">
        <v>43</v>
      </c>
      <c r="F3119" s="11" t="s">
        <v>336</v>
      </c>
      <c r="G3119" s="10">
        <v>2014</v>
      </c>
      <c r="H3119" s="10">
        <v>794235408</v>
      </c>
      <c r="I3119" s="17">
        <v>41797</v>
      </c>
      <c r="J3119" s="18">
        <v>762</v>
      </c>
      <c r="K3119" s="19">
        <v>154.06</v>
      </c>
      <c r="L3119" s="19">
        <v>90.93</v>
      </c>
      <c r="M3119" s="19">
        <f>Table1[[#This Row],[Unit_Selling Price]]-Table1[[#This Row],[Unit_Cost]]</f>
        <v>63.13</v>
      </c>
      <c r="N3119" s="19">
        <f>Table1[[#This Row],[Quantity]]*Table1[[#This Row],[unit_per Profit]]</f>
        <v>48105.06</v>
      </c>
    </row>
    <row r="3120" spans="1:14" x14ac:dyDescent="0.2">
      <c r="A3120" s="10" t="s">
        <v>46</v>
      </c>
      <c r="B3120" s="10" t="s">
        <v>199</v>
      </c>
      <c r="C3120" s="10" t="s">
        <v>26</v>
      </c>
      <c r="D3120" s="10" t="s">
        <v>23</v>
      </c>
      <c r="E3120" s="10" t="s">
        <v>35</v>
      </c>
      <c r="F3120" s="11">
        <v>42252</v>
      </c>
      <c r="G3120" s="10">
        <v>2015</v>
      </c>
      <c r="H3120" s="10">
        <v>790411221</v>
      </c>
      <c r="I3120" s="17" t="s">
        <v>875</v>
      </c>
      <c r="J3120" s="18">
        <v>9100</v>
      </c>
      <c r="K3120" s="19">
        <v>152.58000000000001</v>
      </c>
      <c r="L3120" s="19">
        <v>97.44</v>
      </c>
      <c r="M3120" s="19">
        <f>Table1[[#This Row],[Unit_Selling Price]]-Table1[[#This Row],[Unit_Cost]]</f>
        <v>55.14</v>
      </c>
      <c r="N3120" s="19">
        <f>Table1[[#This Row],[Quantity]]*Table1[[#This Row],[unit_per Profit]]</f>
        <v>501774</v>
      </c>
    </row>
    <row r="3121" spans="1:14" x14ac:dyDescent="0.2">
      <c r="A3121" s="10" t="s">
        <v>29</v>
      </c>
      <c r="B3121" s="10" t="s">
        <v>57</v>
      </c>
      <c r="C3121" s="10" t="s">
        <v>49</v>
      </c>
      <c r="D3121" s="10" t="s">
        <v>23</v>
      </c>
      <c r="E3121" s="10" t="s">
        <v>35</v>
      </c>
      <c r="F3121" s="11">
        <v>41976</v>
      </c>
      <c r="G3121" s="10">
        <v>2014</v>
      </c>
      <c r="H3121" s="10">
        <v>861252868</v>
      </c>
      <c r="I3121" s="17" t="s">
        <v>1042</v>
      </c>
      <c r="J3121" s="18">
        <v>2717</v>
      </c>
      <c r="K3121" s="19">
        <v>651.21</v>
      </c>
      <c r="L3121" s="19">
        <v>524.96</v>
      </c>
      <c r="M3121" s="19">
        <f>Table1[[#This Row],[Unit_Selling Price]]-Table1[[#This Row],[Unit_Cost]]</f>
        <v>126.25</v>
      </c>
      <c r="N3121" s="19">
        <f>Table1[[#This Row],[Quantity]]*Table1[[#This Row],[unit_per Profit]]</f>
        <v>343021.25</v>
      </c>
    </row>
    <row r="3122" spans="1:14" x14ac:dyDescent="0.2">
      <c r="A3122" s="10" t="s">
        <v>40</v>
      </c>
      <c r="B3122" s="10" t="s">
        <v>272</v>
      </c>
      <c r="C3122" s="10" t="s">
        <v>77</v>
      </c>
      <c r="D3122" s="10" t="s">
        <v>27</v>
      </c>
      <c r="E3122" s="10" t="s">
        <v>35</v>
      </c>
      <c r="F3122" s="11">
        <v>41558</v>
      </c>
      <c r="G3122" s="10">
        <v>2013</v>
      </c>
      <c r="H3122" s="10">
        <v>427121675</v>
      </c>
      <c r="I3122" s="17" t="s">
        <v>1241</v>
      </c>
      <c r="J3122" s="18">
        <v>3650</v>
      </c>
      <c r="K3122" s="19">
        <v>154.06</v>
      </c>
      <c r="L3122" s="19">
        <v>90.93</v>
      </c>
      <c r="M3122" s="19">
        <f>Table1[[#This Row],[Unit_Selling Price]]-Table1[[#This Row],[Unit_Cost]]</f>
        <v>63.13</v>
      </c>
      <c r="N3122" s="19">
        <f>Table1[[#This Row],[Quantity]]*Table1[[#This Row],[unit_per Profit]]</f>
        <v>230424.5</v>
      </c>
    </row>
    <row r="3123" spans="1:14" x14ac:dyDescent="0.2">
      <c r="A3123" s="10" t="s">
        <v>46</v>
      </c>
      <c r="B3123" s="10" t="s">
        <v>162</v>
      </c>
      <c r="C3123" s="10" t="s">
        <v>39</v>
      </c>
      <c r="D3123" s="10" t="s">
        <v>27</v>
      </c>
      <c r="E3123" s="10" t="s">
        <v>35</v>
      </c>
      <c r="F3123" s="11">
        <v>41858</v>
      </c>
      <c r="G3123" s="10">
        <v>2014</v>
      </c>
      <c r="H3123" s="10">
        <v>778691470</v>
      </c>
      <c r="I3123" s="17">
        <v>41647</v>
      </c>
      <c r="J3123" s="18">
        <v>965</v>
      </c>
      <c r="K3123" s="19">
        <v>81.73</v>
      </c>
      <c r="L3123" s="19">
        <v>56.67</v>
      </c>
      <c r="M3123" s="19">
        <f>Table1[[#This Row],[Unit_Selling Price]]-Table1[[#This Row],[Unit_Cost]]</f>
        <v>25.06</v>
      </c>
      <c r="N3123" s="19">
        <f>Table1[[#This Row],[Quantity]]*Table1[[#This Row],[unit_per Profit]]</f>
        <v>24182.9</v>
      </c>
    </row>
    <row r="3124" spans="1:14" x14ac:dyDescent="0.2">
      <c r="A3124" s="10" t="s">
        <v>29</v>
      </c>
      <c r="B3124" s="10" t="s">
        <v>212</v>
      </c>
      <c r="C3124" s="10" t="s">
        <v>22</v>
      </c>
      <c r="D3124" s="10" t="s">
        <v>23</v>
      </c>
      <c r="E3124" s="10" t="s">
        <v>28</v>
      </c>
      <c r="F3124" s="11" t="s">
        <v>1345</v>
      </c>
      <c r="G3124" s="10">
        <v>2017</v>
      </c>
      <c r="H3124" s="10">
        <v>126948583</v>
      </c>
      <c r="I3124" s="17">
        <v>42985</v>
      </c>
      <c r="J3124" s="18">
        <v>5762</v>
      </c>
      <c r="K3124" s="19">
        <v>255.28</v>
      </c>
      <c r="L3124" s="19">
        <v>159.41999999999999</v>
      </c>
      <c r="M3124" s="19">
        <f>Table1[[#This Row],[Unit_Selling Price]]-Table1[[#This Row],[Unit_Cost]]</f>
        <v>95.86</v>
      </c>
      <c r="N3124" s="19">
        <f>Table1[[#This Row],[Quantity]]*Table1[[#This Row],[unit_per Profit]]</f>
        <v>552345.31999999995</v>
      </c>
    </row>
    <row r="3125" spans="1:14" x14ac:dyDescent="0.2">
      <c r="A3125" s="10" t="s">
        <v>29</v>
      </c>
      <c r="B3125" s="10" t="s">
        <v>64</v>
      </c>
      <c r="C3125" s="10" t="s">
        <v>42</v>
      </c>
      <c r="D3125" s="10" t="s">
        <v>27</v>
      </c>
      <c r="E3125" s="10" t="s">
        <v>43</v>
      </c>
      <c r="F3125" s="11">
        <v>41492</v>
      </c>
      <c r="G3125" s="10">
        <v>2013</v>
      </c>
      <c r="H3125" s="10">
        <v>353191840</v>
      </c>
      <c r="I3125" s="17">
        <v>41524</v>
      </c>
      <c r="J3125" s="18">
        <v>6169</v>
      </c>
      <c r="K3125" s="19">
        <v>109.28</v>
      </c>
      <c r="L3125" s="19">
        <v>35.840000000000003</v>
      </c>
      <c r="M3125" s="19">
        <f>Table1[[#This Row],[Unit_Selling Price]]-Table1[[#This Row],[Unit_Cost]]</f>
        <v>73.44</v>
      </c>
      <c r="N3125" s="19">
        <f>Table1[[#This Row],[Quantity]]*Table1[[#This Row],[unit_per Profit]]</f>
        <v>453051.36</v>
      </c>
    </row>
    <row r="3126" spans="1:14" x14ac:dyDescent="0.2">
      <c r="A3126" s="10" t="s">
        <v>29</v>
      </c>
      <c r="B3126" s="10" t="s">
        <v>88</v>
      </c>
      <c r="C3126" s="10" t="s">
        <v>77</v>
      </c>
      <c r="D3126" s="10" t="s">
        <v>23</v>
      </c>
      <c r="E3126" s="10" t="s">
        <v>35</v>
      </c>
      <c r="F3126" s="11">
        <v>42983</v>
      </c>
      <c r="G3126" s="10">
        <v>2017</v>
      </c>
      <c r="H3126" s="10">
        <v>259032571</v>
      </c>
      <c r="I3126" s="17" t="s">
        <v>1766</v>
      </c>
      <c r="J3126" s="18">
        <v>2349</v>
      </c>
      <c r="K3126" s="19">
        <v>154.06</v>
      </c>
      <c r="L3126" s="19">
        <v>90.93</v>
      </c>
      <c r="M3126" s="19">
        <f>Table1[[#This Row],[Unit_Selling Price]]-Table1[[#This Row],[Unit_Cost]]</f>
        <v>63.13</v>
      </c>
      <c r="N3126" s="19">
        <f>Table1[[#This Row],[Quantity]]*Table1[[#This Row],[unit_per Profit]]</f>
        <v>148292.37</v>
      </c>
    </row>
    <row r="3127" spans="1:14" x14ac:dyDescent="0.2">
      <c r="A3127" s="10" t="s">
        <v>46</v>
      </c>
      <c r="B3127" s="10" t="s">
        <v>119</v>
      </c>
      <c r="C3127" s="10" t="s">
        <v>42</v>
      </c>
      <c r="D3127" s="10" t="s">
        <v>23</v>
      </c>
      <c r="E3127" s="10" t="s">
        <v>24</v>
      </c>
      <c r="F3127" s="11">
        <v>40462</v>
      </c>
      <c r="G3127" s="10">
        <v>2010</v>
      </c>
      <c r="H3127" s="10">
        <v>516394603</v>
      </c>
      <c r="I3127" s="17">
        <v>40433</v>
      </c>
      <c r="J3127" s="18">
        <v>1493</v>
      </c>
      <c r="K3127" s="19">
        <v>109.28</v>
      </c>
      <c r="L3127" s="19">
        <v>35.840000000000003</v>
      </c>
      <c r="M3127" s="19">
        <f>Table1[[#This Row],[Unit_Selling Price]]-Table1[[#This Row],[Unit_Cost]]</f>
        <v>73.44</v>
      </c>
      <c r="N3127" s="19">
        <f>Table1[[#This Row],[Quantity]]*Table1[[#This Row],[unit_per Profit]]</f>
        <v>109645.92</v>
      </c>
    </row>
    <row r="3128" spans="1:14" x14ac:dyDescent="0.2">
      <c r="A3128" s="10" t="s">
        <v>29</v>
      </c>
      <c r="B3128" s="10" t="s">
        <v>224</v>
      </c>
      <c r="C3128" s="10" t="s">
        <v>56</v>
      </c>
      <c r="D3128" s="10" t="s">
        <v>27</v>
      </c>
      <c r="E3128" s="10" t="s">
        <v>35</v>
      </c>
      <c r="F3128" s="11">
        <v>41706</v>
      </c>
      <c r="G3128" s="10">
        <v>2014</v>
      </c>
      <c r="H3128" s="10">
        <v>517514264</v>
      </c>
      <c r="I3128" s="17">
        <v>41738</v>
      </c>
      <c r="J3128" s="18">
        <v>2826</v>
      </c>
      <c r="K3128" s="19">
        <v>421.89</v>
      </c>
      <c r="L3128" s="19">
        <v>364.69</v>
      </c>
      <c r="M3128" s="19">
        <f>Table1[[#This Row],[Unit_Selling Price]]-Table1[[#This Row],[Unit_Cost]]</f>
        <v>57.2</v>
      </c>
      <c r="N3128" s="19">
        <f>Table1[[#This Row],[Quantity]]*Table1[[#This Row],[unit_per Profit]]</f>
        <v>161647.20000000001</v>
      </c>
    </row>
    <row r="3129" spans="1:14" x14ac:dyDescent="0.2">
      <c r="A3129" s="10" t="s">
        <v>29</v>
      </c>
      <c r="B3129" s="10" t="s">
        <v>124</v>
      </c>
      <c r="C3129" s="10" t="s">
        <v>51</v>
      </c>
      <c r="D3129" s="10" t="s">
        <v>27</v>
      </c>
      <c r="E3129" s="10" t="s">
        <v>43</v>
      </c>
      <c r="F3129" s="11">
        <v>42403</v>
      </c>
      <c r="G3129" s="10">
        <v>2016</v>
      </c>
      <c r="H3129" s="10">
        <v>624940383</v>
      </c>
      <c r="I3129" s="17" t="s">
        <v>1767</v>
      </c>
      <c r="J3129" s="18">
        <v>2602</v>
      </c>
      <c r="K3129" s="19">
        <v>437.2</v>
      </c>
      <c r="L3129" s="19">
        <v>263.33</v>
      </c>
      <c r="M3129" s="19">
        <f>Table1[[#This Row],[Unit_Selling Price]]-Table1[[#This Row],[Unit_Cost]]</f>
        <v>173.87</v>
      </c>
      <c r="N3129" s="19">
        <f>Table1[[#This Row],[Quantity]]*Table1[[#This Row],[unit_per Profit]]</f>
        <v>452409.74</v>
      </c>
    </row>
    <row r="3130" spans="1:14" x14ac:dyDescent="0.2">
      <c r="A3130" s="10" t="s">
        <v>40</v>
      </c>
      <c r="B3130" s="10" t="s">
        <v>101</v>
      </c>
      <c r="C3130" s="10" t="s">
        <v>65</v>
      </c>
      <c r="D3130" s="10" t="s">
        <v>27</v>
      </c>
      <c r="E3130" s="10" t="s">
        <v>35</v>
      </c>
      <c r="F3130" s="11">
        <v>40797</v>
      </c>
      <c r="G3130" s="10">
        <v>2011</v>
      </c>
      <c r="H3130" s="10">
        <v>821534287</v>
      </c>
      <c r="I3130" s="17" t="s">
        <v>1748</v>
      </c>
      <c r="J3130" s="18">
        <v>9107</v>
      </c>
      <c r="K3130" s="19">
        <v>9.33</v>
      </c>
      <c r="L3130" s="19">
        <v>6.92</v>
      </c>
      <c r="M3130" s="19">
        <f>Table1[[#This Row],[Unit_Selling Price]]-Table1[[#This Row],[Unit_Cost]]</f>
        <v>2.41</v>
      </c>
      <c r="N3130" s="19">
        <f>Table1[[#This Row],[Quantity]]*Table1[[#This Row],[unit_per Profit]]</f>
        <v>21947.87</v>
      </c>
    </row>
    <row r="3131" spans="1:14" x14ac:dyDescent="0.2">
      <c r="A3131" s="10" t="s">
        <v>46</v>
      </c>
      <c r="B3131" s="10" t="s">
        <v>132</v>
      </c>
      <c r="C3131" s="10" t="s">
        <v>65</v>
      </c>
      <c r="D3131" s="10" t="s">
        <v>23</v>
      </c>
      <c r="E3131" s="10" t="s">
        <v>24</v>
      </c>
      <c r="F3131" s="11">
        <v>40273</v>
      </c>
      <c r="G3131" s="10">
        <v>2010</v>
      </c>
      <c r="H3131" s="10">
        <v>260469806</v>
      </c>
      <c r="I3131" s="17" t="s">
        <v>663</v>
      </c>
      <c r="J3131" s="18">
        <v>7659</v>
      </c>
      <c r="K3131" s="19">
        <v>9.33</v>
      </c>
      <c r="L3131" s="19">
        <v>6.92</v>
      </c>
      <c r="M3131" s="19">
        <f>Table1[[#This Row],[Unit_Selling Price]]-Table1[[#This Row],[Unit_Cost]]</f>
        <v>2.41</v>
      </c>
      <c r="N3131" s="19">
        <f>Table1[[#This Row],[Quantity]]*Table1[[#This Row],[unit_per Profit]]</f>
        <v>18458.189999999999</v>
      </c>
    </row>
    <row r="3132" spans="1:14" x14ac:dyDescent="0.2">
      <c r="A3132" s="10" t="s">
        <v>46</v>
      </c>
      <c r="B3132" s="10" t="s">
        <v>103</v>
      </c>
      <c r="C3132" s="10" t="s">
        <v>77</v>
      </c>
      <c r="D3132" s="10" t="s">
        <v>23</v>
      </c>
      <c r="E3132" s="10" t="s">
        <v>43</v>
      </c>
      <c r="F3132" s="11" t="s">
        <v>492</v>
      </c>
      <c r="G3132" s="10">
        <v>2013</v>
      </c>
      <c r="H3132" s="10">
        <v>415233266</v>
      </c>
      <c r="I3132" s="17" t="s">
        <v>1123</v>
      </c>
      <c r="J3132" s="18">
        <v>5606</v>
      </c>
      <c r="K3132" s="19">
        <v>154.06</v>
      </c>
      <c r="L3132" s="19">
        <v>90.93</v>
      </c>
      <c r="M3132" s="19">
        <f>Table1[[#This Row],[Unit_Selling Price]]-Table1[[#This Row],[Unit_Cost]]</f>
        <v>63.13</v>
      </c>
      <c r="N3132" s="19">
        <f>Table1[[#This Row],[Quantity]]*Table1[[#This Row],[unit_per Profit]]</f>
        <v>353906.78</v>
      </c>
    </row>
    <row r="3133" spans="1:14" x14ac:dyDescent="0.2">
      <c r="A3133" s="10" t="s">
        <v>37</v>
      </c>
      <c r="B3133" s="10" t="s">
        <v>67</v>
      </c>
      <c r="C3133" s="10" t="s">
        <v>22</v>
      </c>
      <c r="D3133" s="10" t="s">
        <v>23</v>
      </c>
      <c r="E3133" s="10" t="s">
        <v>24</v>
      </c>
      <c r="F3133" s="11">
        <v>41914</v>
      </c>
      <c r="G3133" s="10">
        <v>2014</v>
      </c>
      <c r="H3133" s="10">
        <v>129623496</v>
      </c>
      <c r="I3133" s="17" t="s">
        <v>1768</v>
      </c>
      <c r="J3133" s="18">
        <v>7328</v>
      </c>
      <c r="K3133" s="19">
        <v>255.28</v>
      </c>
      <c r="L3133" s="19">
        <v>159.41999999999999</v>
      </c>
      <c r="M3133" s="19">
        <f>Table1[[#This Row],[Unit_Selling Price]]-Table1[[#This Row],[Unit_Cost]]</f>
        <v>95.86</v>
      </c>
      <c r="N3133" s="19">
        <f>Table1[[#This Row],[Quantity]]*Table1[[#This Row],[unit_per Profit]]</f>
        <v>702462.08</v>
      </c>
    </row>
    <row r="3134" spans="1:14" x14ac:dyDescent="0.2">
      <c r="A3134" s="10" t="s">
        <v>29</v>
      </c>
      <c r="B3134" s="10" t="s">
        <v>126</v>
      </c>
      <c r="C3134" s="10" t="s">
        <v>51</v>
      </c>
      <c r="D3134" s="10" t="s">
        <v>23</v>
      </c>
      <c r="E3134" s="10" t="s">
        <v>28</v>
      </c>
      <c r="F3134" s="11" t="s">
        <v>1051</v>
      </c>
      <c r="G3134" s="10">
        <v>2011</v>
      </c>
      <c r="H3134" s="10">
        <v>567751824</v>
      </c>
      <c r="I3134" s="17" t="s">
        <v>816</v>
      </c>
      <c r="J3134" s="18">
        <v>9236</v>
      </c>
      <c r="K3134" s="19">
        <v>437.2</v>
      </c>
      <c r="L3134" s="19">
        <v>263.33</v>
      </c>
      <c r="M3134" s="19">
        <f>Table1[[#This Row],[Unit_Selling Price]]-Table1[[#This Row],[Unit_Cost]]</f>
        <v>173.87</v>
      </c>
      <c r="N3134" s="19">
        <f>Table1[[#This Row],[Quantity]]*Table1[[#This Row],[unit_per Profit]]</f>
        <v>1605863.32</v>
      </c>
    </row>
    <row r="3135" spans="1:14" x14ac:dyDescent="0.2">
      <c r="A3135" s="10" t="s">
        <v>46</v>
      </c>
      <c r="B3135" s="10" t="s">
        <v>143</v>
      </c>
      <c r="C3135" s="10" t="s">
        <v>51</v>
      </c>
      <c r="D3135" s="10" t="s">
        <v>23</v>
      </c>
      <c r="E3135" s="10" t="s">
        <v>35</v>
      </c>
      <c r="F3135" s="11" t="s">
        <v>1541</v>
      </c>
      <c r="G3135" s="10">
        <v>2012</v>
      </c>
      <c r="H3135" s="10">
        <v>264042079</v>
      </c>
      <c r="I3135" s="17">
        <v>40913</v>
      </c>
      <c r="J3135" s="18">
        <v>4774</v>
      </c>
      <c r="K3135" s="19">
        <v>437.2</v>
      </c>
      <c r="L3135" s="19">
        <v>263.33</v>
      </c>
      <c r="M3135" s="19">
        <f>Table1[[#This Row],[Unit_Selling Price]]-Table1[[#This Row],[Unit_Cost]]</f>
        <v>173.87</v>
      </c>
      <c r="N3135" s="19">
        <f>Table1[[#This Row],[Quantity]]*Table1[[#This Row],[unit_per Profit]]</f>
        <v>830055.38</v>
      </c>
    </row>
    <row r="3136" spans="1:14" x14ac:dyDescent="0.2">
      <c r="A3136" s="10" t="s">
        <v>32</v>
      </c>
      <c r="B3136" s="10" t="s">
        <v>110</v>
      </c>
      <c r="C3136" s="10" t="s">
        <v>26</v>
      </c>
      <c r="D3136" s="10" t="s">
        <v>23</v>
      </c>
      <c r="E3136" s="10" t="s">
        <v>43</v>
      </c>
      <c r="F3136" s="11" t="s">
        <v>1769</v>
      </c>
      <c r="G3136" s="10">
        <v>2014</v>
      </c>
      <c r="H3136" s="10">
        <v>973230588</v>
      </c>
      <c r="I3136" s="17">
        <v>41857</v>
      </c>
      <c r="J3136" s="18">
        <v>9413</v>
      </c>
      <c r="K3136" s="19">
        <v>152.58000000000001</v>
      </c>
      <c r="L3136" s="19">
        <v>97.44</v>
      </c>
      <c r="M3136" s="19">
        <f>Table1[[#This Row],[Unit_Selling Price]]-Table1[[#This Row],[Unit_Cost]]</f>
        <v>55.14</v>
      </c>
      <c r="N3136" s="19">
        <f>Table1[[#This Row],[Quantity]]*Table1[[#This Row],[unit_per Profit]]</f>
        <v>519032.82</v>
      </c>
    </row>
    <row r="3137" spans="1:14" x14ac:dyDescent="0.2">
      <c r="A3137" s="10" t="s">
        <v>46</v>
      </c>
      <c r="B3137" s="10" t="s">
        <v>143</v>
      </c>
      <c r="C3137" s="10" t="s">
        <v>77</v>
      </c>
      <c r="D3137" s="10" t="s">
        <v>23</v>
      </c>
      <c r="E3137" s="10" t="s">
        <v>28</v>
      </c>
      <c r="F3137" s="11" t="s">
        <v>1041</v>
      </c>
      <c r="G3137" s="10">
        <v>2014</v>
      </c>
      <c r="H3137" s="10">
        <v>920366179</v>
      </c>
      <c r="I3137" s="17" t="s">
        <v>1041</v>
      </c>
      <c r="J3137" s="18">
        <v>5660</v>
      </c>
      <c r="K3137" s="19">
        <v>154.06</v>
      </c>
      <c r="L3137" s="19">
        <v>90.93</v>
      </c>
      <c r="M3137" s="19">
        <f>Table1[[#This Row],[Unit_Selling Price]]-Table1[[#This Row],[Unit_Cost]]</f>
        <v>63.13</v>
      </c>
      <c r="N3137" s="19">
        <f>Table1[[#This Row],[Quantity]]*Table1[[#This Row],[unit_per Profit]]</f>
        <v>357315.8</v>
      </c>
    </row>
    <row r="3138" spans="1:14" x14ac:dyDescent="0.2">
      <c r="A3138" s="10" t="s">
        <v>32</v>
      </c>
      <c r="B3138" s="10" t="s">
        <v>182</v>
      </c>
      <c r="C3138" s="10" t="s">
        <v>77</v>
      </c>
      <c r="D3138" s="10" t="s">
        <v>27</v>
      </c>
      <c r="E3138" s="10" t="s">
        <v>24</v>
      </c>
      <c r="F3138" s="11" t="s">
        <v>444</v>
      </c>
      <c r="G3138" s="10">
        <v>2016</v>
      </c>
      <c r="H3138" s="10">
        <v>650810182</v>
      </c>
      <c r="I3138" s="17" t="s">
        <v>1227</v>
      </c>
      <c r="J3138" s="18">
        <v>8050</v>
      </c>
      <c r="K3138" s="19">
        <v>154.06</v>
      </c>
      <c r="L3138" s="19">
        <v>90.93</v>
      </c>
      <c r="M3138" s="19">
        <f>Table1[[#This Row],[Unit_Selling Price]]-Table1[[#This Row],[Unit_Cost]]</f>
        <v>63.13</v>
      </c>
      <c r="N3138" s="19">
        <f>Table1[[#This Row],[Quantity]]*Table1[[#This Row],[unit_per Profit]]</f>
        <v>508196.5</v>
      </c>
    </row>
    <row r="3139" spans="1:14" x14ac:dyDescent="0.2">
      <c r="A3139" s="10" t="s">
        <v>46</v>
      </c>
      <c r="B3139" s="10" t="s">
        <v>78</v>
      </c>
      <c r="C3139" s="10" t="s">
        <v>42</v>
      </c>
      <c r="D3139" s="10" t="s">
        <v>27</v>
      </c>
      <c r="E3139" s="10" t="s">
        <v>43</v>
      </c>
      <c r="F3139" s="11" t="s">
        <v>553</v>
      </c>
      <c r="G3139" s="10">
        <v>2015</v>
      </c>
      <c r="H3139" s="10">
        <v>780236423</v>
      </c>
      <c r="I3139" s="17" t="s">
        <v>409</v>
      </c>
      <c r="J3139" s="18">
        <v>8151</v>
      </c>
      <c r="K3139" s="19">
        <v>109.28</v>
      </c>
      <c r="L3139" s="19">
        <v>35.840000000000003</v>
      </c>
      <c r="M3139" s="19">
        <f>Table1[[#This Row],[Unit_Selling Price]]-Table1[[#This Row],[Unit_Cost]]</f>
        <v>73.44</v>
      </c>
      <c r="N3139" s="19">
        <f>Table1[[#This Row],[Quantity]]*Table1[[#This Row],[unit_per Profit]]</f>
        <v>598609.43999999994</v>
      </c>
    </row>
    <row r="3140" spans="1:14" x14ac:dyDescent="0.2">
      <c r="A3140" s="10" t="s">
        <v>46</v>
      </c>
      <c r="B3140" s="10" t="s">
        <v>84</v>
      </c>
      <c r="C3140" s="10" t="s">
        <v>65</v>
      </c>
      <c r="D3140" s="10" t="s">
        <v>27</v>
      </c>
      <c r="E3140" s="10" t="s">
        <v>28</v>
      </c>
      <c r="F3140" s="11" t="s">
        <v>1717</v>
      </c>
      <c r="G3140" s="10">
        <v>2015</v>
      </c>
      <c r="H3140" s="10">
        <v>644631230</v>
      </c>
      <c r="I3140" s="17">
        <v>42315</v>
      </c>
      <c r="J3140" s="18">
        <v>9561</v>
      </c>
      <c r="K3140" s="19">
        <v>9.33</v>
      </c>
      <c r="L3140" s="19">
        <v>6.92</v>
      </c>
      <c r="M3140" s="19">
        <f>Table1[[#This Row],[Unit_Selling Price]]-Table1[[#This Row],[Unit_Cost]]</f>
        <v>2.41</v>
      </c>
      <c r="N3140" s="19">
        <f>Table1[[#This Row],[Quantity]]*Table1[[#This Row],[unit_per Profit]]</f>
        <v>23042.01</v>
      </c>
    </row>
    <row r="3141" spans="1:14" x14ac:dyDescent="0.2">
      <c r="A3141" s="10" t="s">
        <v>46</v>
      </c>
      <c r="B3141" s="10" t="s">
        <v>142</v>
      </c>
      <c r="C3141" s="10" t="s">
        <v>56</v>
      </c>
      <c r="D3141" s="10" t="s">
        <v>23</v>
      </c>
      <c r="E3141" s="10" t="s">
        <v>28</v>
      </c>
      <c r="F3141" s="11">
        <v>42101</v>
      </c>
      <c r="G3141" s="10">
        <v>2015</v>
      </c>
      <c r="H3141" s="10">
        <v>550293433</v>
      </c>
      <c r="I3141" s="17" t="s">
        <v>1258</v>
      </c>
      <c r="J3141" s="18">
        <v>2910</v>
      </c>
      <c r="K3141" s="19">
        <v>421.89</v>
      </c>
      <c r="L3141" s="19">
        <v>364.69</v>
      </c>
      <c r="M3141" s="19">
        <f>Table1[[#This Row],[Unit_Selling Price]]-Table1[[#This Row],[Unit_Cost]]</f>
        <v>57.2</v>
      </c>
      <c r="N3141" s="19">
        <f>Table1[[#This Row],[Quantity]]*Table1[[#This Row],[unit_per Profit]]</f>
        <v>166452</v>
      </c>
    </row>
    <row r="3142" spans="1:14" x14ac:dyDescent="0.2">
      <c r="A3142" s="10" t="s">
        <v>37</v>
      </c>
      <c r="B3142" s="10" t="s">
        <v>155</v>
      </c>
      <c r="C3142" s="10" t="s">
        <v>22</v>
      </c>
      <c r="D3142" s="10" t="s">
        <v>27</v>
      </c>
      <c r="E3142" s="10" t="s">
        <v>43</v>
      </c>
      <c r="F3142" s="11" t="s">
        <v>306</v>
      </c>
      <c r="G3142" s="10">
        <v>2010</v>
      </c>
      <c r="H3142" s="10">
        <v>423834359</v>
      </c>
      <c r="I3142" s="17" t="s">
        <v>650</v>
      </c>
      <c r="J3142" s="18">
        <v>860</v>
      </c>
      <c r="K3142" s="19">
        <v>255.28</v>
      </c>
      <c r="L3142" s="19">
        <v>159.41999999999999</v>
      </c>
      <c r="M3142" s="19">
        <f>Table1[[#This Row],[Unit_Selling Price]]-Table1[[#This Row],[Unit_Cost]]</f>
        <v>95.86</v>
      </c>
      <c r="N3142" s="19">
        <f>Table1[[#This Row],[Quantity]]*Table1[[#This Row],[unit_per Profit]]</f>
        <v>82439.600000000006</v>
      </c>
    </row>
    <row r="3143" spans="1:14" x14ac:dyDescent="0.2">
      <c r="A3143" s="10" t="s">
        <v>29</v>
      </c>
      <c r="B3143" s="10" t="s">
        <v>177</v>
      </c>
      <c r="C3143" s="10" t="s">
        <v>65</v>
      </c>
      <c r="D3143" s="10" t="s">
        <v>27</v>
      </c>
      <c r="E3143" s="10" t="s">
        <v>43</v>
      </c>
      <c r="F3143" s="11">
        <v>41072</v>
      </c>
      <c r="G3143" s="10">
        <v>2012</v>
      </c>
      <c r="H3143" s="10">
        <v>262177836</v>
      </c>
      <c r="I3143" s="17" t="s">
        <v>1612</v>
      </c>
      <c r="J3143" s="18">
        <v>3103</v>
      </c>
      <c r="K3143" s="19">
        <v>9.33</v>
      </c>
      <c r="L3143" s="19">
        <v>6.92</v>
      </c>
      <c r="M3143" s="19">
        <f>Table1[[#This Row],[Unit_Selling Price]]-Table1[[#This Row],[Unit_Cost]]</f>
        <v>2.41</v>
      </c>
      <c r="N3143" s="19">
        <f>Table1[[#This Row],[Quantity]]*Table1[[#This Row],[unit_per Profit]]</f>
        <v>7478.23</v>
      </c>
    </row>
    <row r="3144" spans="1:14" x14ac:dyDescent="0.2">
      <c r="A3144" s="10" t="s">
        <v>29</v>
      </c>
      <c r="B3144" s="10" t="s">
        <v>202</v>
      </c>
      <c r="C3144" s="10" t="s">
        <v>85</v>
      </c>
      <c r="D3144" s="10" t="s">
        <v>23</v>
      </c>
      <c r="E3144" s="10" t="s">
        <v>35</v>
      </c>
      <c r="F3144" s="11" t="s">
        <v>1770</v>
      </c>
      <c r="G3144" s="10">
        <v>2016</v>
      </c>
      <c r="H3144" s="10">
        <v>582560193</v>
      </c>
      <c r="I3144" s="17" t="s">
        <v>1513</v>
      </c>
      <c r="J3144" s="18">
        <v>1362</v>
      </c>
      <c r="K3144" s="19">
        <v>668.27</v>
      </c>
      <c r="L3144" s="19">
        <v>502.54</v>
      </c>
      <c r="M3144" s="19">
        <f>Table1[[#This Row],[Unit_Selling Price]]-Table1[[#This Row],[Unit_Cost]]</f>
        <v>165.73</v>
      </c>
      <c r="N3144" s="19">
        <f>Table1[[#This Row],[Quantity]]*Table1[[#This Row],[unit_per Profit]]</f>
        <v>225724.26</v>
      </c>
    </row>
    <row r="3145" spans="1:14" x14ac:dyDescent="0.2">
      <c r="A3145" s="10" t="s">
        <v>278</v>
      </c>
      <c r="B3145" s="10" t="s">
        <v>61</v>
      </c>
      <c r="C3145" s="10" t="s">
        <v>85</v>
      </c>
      <c r="D3145" s="10" t="s">
        <v>23</v>
      </c>
      <c r="E3145" s="10" t="s">
        <v>43</v>
      </c>
      <c r="F3145" s="11" t="s">
        <v>910</v>
      </c>
      <c r="G3145" s="10">
        <v>2017</v>
      </c>
      <c r="H3145" s="10">
        <v>172530257</v>
      </c>
      <c r="I3145" s="17" t="s">
        <v>1468</v>
      </c>
      <c r="J3145" s="18">
        <v>4392</v>
      </c>
      <c r="K3145" s="19">
        <v>668.27</v>
      </c>
      <c r="L3145" s="19">
        <v>502.54</v>
      </c>
      <c r="M3145" s="19">
        <f>Table1[[#This Row],[Unit_Selling Price]]-Table1[[#This Row],[Unit_Cost]]</f>
        <v>165.73</v>
      </c>
      <c r="N3145" s="19">
        <f>Table1[[#This Row],[Quantity]]*Table1[[#This Row],[unit_per Profit]]</f>
        <v>727886.16</v>
      </c>
    </row>
    <row r="3146" spans="1:14" x14ac:dyDescent="0.2">
      <c r="A3146" s="10" t="s">
        <v>29</v>
      </c>
      <c r="B3146" s="10" t="s">
        <v>153</v>
      </c>
      <c r="C3146" s="10" t="s">
        <v>77</v>
      </c>
      <c r="D3146" s="10" t="s">
        <v>23</v>
      </c>
      <c r="E3146" s="10" t="s">
        <v>43</v>
      </c>
      <c r="F3146" s="11">
        <v>41646</v>
      </c>
      <c r="G3146" s="10">
        <v>2014</v>
      </c>
      <c r="H3146" s="10">
        <v>139949357</v>
      </c>
      <c r="I3146" s="17" t="s">
        <v>1171</v>
      </c>
      <c r="J3146" s="18">
        <v>2980</v>
      </c>
      <c r="K3146" s="19">
        <v>154.06</v>
      </c>
      <c r="L3146" s="19">
        <v>90.93</v>
      </c>
      <c r="M3146" s="19">
        <f>Table1[[#This Row],[Unit_Selling Price]]-Table1[[#This Row],[Unit_Cost]]</f>
        <v>63.13</v>
      </c>
      <c r="N3146" s="19">
        <f>Table1[[#This Row],[Quantity]]*Table1[[#This Row],[unit_per Profit]]</f>
        <v>188127.4</v>
      </c>
    </row>
    <row r="3147" spans="1:14" x14ac:dyDescent="0.2">
      <c r="A3147" s="10" t="s">
        <v>46</v>
      </c>
      <c r="B3147" s="10" t="s">
        <v>220</v>
      </c>
      <c r="C3147" s="10" t="s">
        <v>31</v>
      </c>
      <c r="D3147" s="10" t="s">
        <v>27</v>
      </c>
      <c r="E3147" s="10" t="s">
        <v>35</v>
      </c>
      <c r="F3147" s="11" t="s">
        <v>1641</v>
      </c>
      <c r="G3147" s="10">
        <v>2010</v>
      </c>
      <c r="H3147" s="10">
        <v>762991321</v>
      </c>
      <c r="I3147" s="17" t="s">
        <v>823</v>
      </c>
      <c r="J3147" s="18">
        <v>4942</v>
      </c>
      <c r="K3147" s="19">
        <v>47.45</v>
      </c>
      <c r="L3147" s="19">
        <v>31.79</v>
      </c>
      <c r="M3147" s="19">
        <f>Table1[[#This Row],[Unit_Selling Price]]-Table1[[#This Row],[Unit_Cost]]</f>
        <v>15.66</v>
      </c>
      <c r="N3147" s="19">
        <f>Table1[[#This Row],[Quantity]]*Table1[[#This Row],[unit_per Profit]]</f>
        <v>77391.72</v>
      </c>
    </row>
    <row r="3148" spans="1:14" x14ac:dyDescent="0.2">
      <c r="A3148" s="10" t="s">
        <v>40</v>
      </c>
      <c r="B3148" s="10" t="s">
        <v>72</v>
      </c>
      <c r="C3148" s="10" t="s">
        <v>56</v>
      </c>
      <c r="D3148" s="10" t="s">
        <v>27</v>
      </c>
      <c r="E3148" s="10" t="s">
        <v>28</v>
      </c>
      <c r="F3148" s="11" t="s">
        <v>1501</v>
      </c>
      <c r="G3148" s="10">
        <v>2016</v>
      </c>
      <c r="H3148" s="10">
        <v>140142476</v>
      </c>
      <c r="I3148" s="17">
        <v>42409</v>
      </c>
      <c r="J3148" s="18">
        <v>128</v>
      </c>
      <c r="K3148" s="19">
        <v>421.89</v>
      </c>
      <c r="L3148" s="19">
        <v>364.69</v>
      </c>
      <c r="M3148" s="19">
        <f>Table1[[#This Row],[Unit_Selling Price]]-Table1[[#This Row],[Unit_Cost]]</f>
        <v>57.2</v>
      </c>
      <c r="N3148" s="19">
        <f>Table1[[#This Row],[Quantity]]*Table1[[#This Row],[unit_per Profit]]</f>
        <v>7321.6</v>
      </c>
    </row>
    <row r="3149" spans="1:14" x14ac:dyDescent="0.2">
      <c r="A3149" s="10" t="s">
        <v>278</v>
      </c>
      <c r="B3149" s="10" t="s">
        <v>179</v>
      </c>
      <c r="C3149" s="10" t="s">
        <v>34</v>
      </c>
      <c r="D3149" s="10" t="s">
        <v>27</v>
      </c>
      <c r="E3149" s="10" t="s">
        <v>28</v>
      </c>
      <c r="F3149" s="11">
        <v>40767</v>
      </c>
      <c r="G3149" s="10">
        <v>2011</v>
      </c>
      <c r="H3149" s="10">
        <v>940201652</v>
      </c>
      <c r="I3149" s="17">
        <v>40909</v>
      </c>
      <c r="J3149" s="18">
        <v>5417</v>
      </c>
      <c r="K3149" s="19">
        <v>205.7</v>
      </c>
      <c r="L3149" s="19">
        <v>117.11</v>
      </c>
      <c r="M3149" s="19">
        <f>Table1[[#This Row],[Unit_Selling Price]]-Table1[[#This Row],[Unit_Cost]]</f>
        <v>88.59</v>
      </c>
      <c r="N3149" s="19">
        <f>Table1[[#This Row],[Quantity]]*Table1[[#This Row],[unit_per Profit]]</f>
        <v>479892.03</v>
      </c>
    </row>
    <row r="3150" spans="1:14" x14ac:dyDescent="0.2">
      <c r="A3150" s="10" t="s">
        <v>40</v>
      </c>
      <c r="B3150" s="10" t="s">
        <v>203</v>
      </c>
      <c r="C3150" s="10" t="s">
        <v>39</v>
      </c>
      <c r="D3150" s="10" t="s">
        <v>27</v>
      </c>
      <c r="E3150" s="10" t="s">
        <v>24</v>
      </c>
      <c r="F3150" s="11" t="s">
        <v>1369</v>
      </c>
      <c r="G3150" s="10">
        <v>2013</v>
      </c>
      <c r="H3150" s="10">
        <v>952280175</v>
      </c>
      <c r="I3150" s="17" t="s">
        <v>531</v>
      </c>
      <c r="J3150" s="18">
        <v>9720</v>
      </c>
      <c r="K3150" s="19">
        <v>81.73</v>
      </c>
      <c r="L3150" s="19">
        <v>56.67</v>
      </c>
      <c r="M3150" s="19">
        <f>Table1[[#This Row],[Unit_Selling Price]]-Table1[[#This Row],[Unit_Cost]]</f>
        <v>25.06</v>
      </c>
      <c r="N3150" s="19">
        <f>Table1[[#This Row],[Quantity]]*Table1[[#This Row],[unit_per Profit]]</f>
        <v>243583.2</v>
      </c>
    </row>
    <row r="3151" spans="1:14" x14ac:dyDescent="0.2">
      <c r="A3151" s="10" t="s">
        <v>40</v>
      </c>
      <c r="B3151" s="10" t="s">
        <v>90</v>
      </c>
      <c r="C3151" s="10" t="s">
        <v>31</v>
      </c>
      <c r="D3151" s="10" t="s">
        <v>23</v>
      </c>
      <c r="E3151" s="10" t="s">
        <v>24</v>
      </c>
      <c r="F3151" s="11" t="s">
        <v>1219</v>
      </c>
      <c r="G3151" s="10">
        <v>2014</v>
      </c>
      <c r="H3151" s="10">
        <v>735801875</v>
      </c>
      <c r="I3151" s="17" t="s">
        <v>813</v>
      </c>
      <c r="J3151" s="18">
        <v>8981</v>
      </c>
      <c r="K3151" s="19">
        <v>47.45</v>
      </c>
      <c r="L3151" s="19">
        <v>31.79</v>
      </c>
      <c r="M3151" s="19">
        <f>Table1[[#This Row],[Unit_Selling Price]]-Table1[[#This Row],[Unit_Cost]]</f>
        <v>15.66</v>
      </c>
      <c r="N3151" s="19">
        <f>Table1[[#This Row],[Quantity]]*Table1[[#This Row],[unit_per Profit]]</f>
        <v>140642.46</v>
      </c>
    </row>
    <row r="3152" spans="1:14" x14ac:dyDescent="0.2">
      <c r="A3152" s="10" t="s">
        <v>29</v>
      </c>
      <c r="B3152" s="10" t="s">
        <v>165</v>
      </c>
      <c r="C3152" s="10" t="s">
        <v>42</v>
      </c>
      <c r="D3152" s="10" t="s">
        <v>27</v>
      </c>
      <c r="E3152" s="10" t="s">
        <v>43</v>
      </c>
      <c r="F3152" s="11">
        <v>42250</v>
      </c>
      <c r="G3152" s="10">
        <v>2015</v>
      </c>
      <c r="H3152" s="10">
        <v>470503079</v>
      </c>
      <c r="I3152" s="17" t="s">
        <v>1072</v>
      </c>
      <c r="J3152" s="18">
        <v>1172</v>
      </c>
      <c r="K3152" s="19">
        <v>109.28</v>
      </c>
      <c r="L3152" s="19">
        <v>35.840000000000003</v>
      </c>
      <c r="M3152" s="19">
        <f>Table1[[#This Row],[Unit_Selling Price]]-Table1[[#This Row],[Unit_Cost]]</f>
        <v>73.44</v>
      </c>
      <c r="N3152" s="19">
        <f>Table1[[#This Row],[Quantity]]*Table1[[#This Row],[unit_per Profit]]</f>
        <v>86071.679999999993</v>
      </c>
    </row>
    <row r="3153" spans="1:14" x14ac:dyDescent="0.2">
      <c r="A3153" s="10" t="s">
        <v>32</v>
      </c>
      <c r="B3153" s="10" t="s">
        <v>96</v>
      </c>
      <c r="C3153" s="10" t="s">
        <v>31</v>
      </c>
      <c r="D3153" s="10" t="s">
        <v>23</v>
      </c>
      <c r="E3153" s="10" t="s">
        <v>43</v>
      </c>
      <c r="F3153" s="11" t="s">
        <v>1534</v>
      </c>
      <c r="G3153" s="10">
        <v>2013</v>
      </c>
      <c r="H3153" s="10">
        <v>406432616</v>
      </c>
      <c r="I3153" s="17" t="s">
        <v>1610</v>
      </c>
      <c r="J3153" s="18">
        <v>1298</v>
      </c>
      <c r="K3153" s="19">
        <v>47.45</v>
      </c>
      <c r="L3153" s="19">
        <v>31.79</v>
      </c>
      <c r="M3153" s="19">
        <f>Table1[[#This Row],[Unit_Selling Price]]-Table1[[#This Row],[Unit_Cost]]</f>
        <v>15.66</v>
      </c>
      <c r="N3153" s="19">
        <f>Table1[[#This Row],[Quantity]]*Table1[[#This Row],[unit_per Profit]]</f>
        <v>20326.68</v>
      </c>
    </row>
    <row r="3154" spans="1:14" x14ac:dyDescent="0.2">
      <c r="A3154" s="10" t="s">
        <v>29</v>
      </c>
      <c r="B3154" s="10" t="s">
        <v>57</v>
      </c>
      <c r="C3154" s="10" t="s">
        <v>31</v>
      </c>
      <c r="D3154" s="10" t="s">
        <v>27</v>
      </c>
      <c r="E3154" s="10" t="s">
        <v>28</v>
      </c>
      <c r="F3154" s="11">
        <v>42282</v>
      </c>
      <c r="G3154" s="10">
        <v>2015</v>
      </c>
      <c r="H3154" s="10">
        <v>413951814</v>
      </c>
      <c r="I3154" s="17" t="s">
        <v>1717</v>
      </c>
      <c r="J3154" s="18">
        <v>6395</v>
      </c>
      <c r="K3154" s="19">
        <v>47.45</v>
      </c>
      <c r="L3154" s="19">
        <v>31.79</v>
      </c>
      <c r="M3154" s="19">
        <f>Table1[[#This Row],[Unit_Selling Price]]-Table1[[#This Row],[Unit_Cost]]</f>
        <v>15.66</v>
      </c>
      <c r="N3154" s="19">
        <f>Table1[[#This Row],[Quantity]]*Table1[[#This Row],[unit_per Profit]]</f>
        <v>100145.7</v>
      </c>
    </row>
    <row r="3155" spans="1:14" x14ac:dyDescent="0.2">
      <c r="A3155" s="10" t="s">
        <v>29</v>
      </c>
      <c r="B3155" s="10" t="s">
        <v>193</v>
      </c>
      <c r="C3155" s="10" t="s">
        <v>49</v>
      </c>
      <c r="D3155" s="10" t="s">
        <v>27</v>
      </c>
      <c r="E3155" s="10" t="s">
        <v>35</v>
      </c>
      <c r="F3155" s="11" t="s">
        <v>1178</v>
      </c>
      <c r="G3155" s="10">
        <v>2010</v>
      </c>
      <c r="H3155" s="10">
        <v>433734500</v>
      </c>
      <c r="I3155" s="17">
        <v>40399</v>
      </c>
      <c r="J3155" s="18">
        <v>532</v>
      </c>
      <c r="K3155" s="19">
        <v>651.21</v>
      </c>
      <c r="L3155" s="19">
        <v>524.96</v>
      </c>
      <c r="M3155" s="19">
        <f>Table1[[#This Row],[Unit_Selling Price]]-Table1[[#This Row],[Unit_Cost]]</f>
        <v>126.25</v>
      </c>
      <c r="N3155" s="19">
        <f>Table1[[#This Row],[Quantity]]*Table1[[#This Row],[unit_per Profit]]</f>
        <v>67165</v>
      </c>
    </row>
    <row r="3156" spans="1:14" x14ac:dyDescent="0.2">
      <c r="A3156" s="10" t="s">
        <v>59</v>
      </c>
      <c r="B3156" s="10" t="s">
        <v>60</v>
      </c>
      <c r="C3156" s="10" t="s">
        <v>42</v>
      </c>
      <c r="D3156" s="10" t="s">
        <v>27</v>
      </c>
      <c r="E3156" s="10" t="s">
        <v>43</v>
      </c>
      <c r="F3156" s="11" t="s">
        <v>787</v>
      </c>
      <c r="G3156" s="10">
        <v>2011</v>
      </c>
      <c r="H3156" s="10">
        <v>926767003</v>
      </c>
      <c r="I3156" s="17" t="s">
        <v>1045</v>
      </c>
      <c r="J3156" s="18">
        <v>9806</v>
      </c>
      <c r="K3156" s="19">
        <v>109.28</v>
      </c>
      <c r="L3156" s="19">
        <v>35.840000000000003</v>
      </c>
      <c r="M3156" s="19">
        <f>Table1[[#This Row],[Unit_Selling Price]]-Table1[[#This Row],[Unit_Cost]]</f>
        <v>73.44</v>
      </c>
      <c r="N3156" s="19">
        <f>Table1[[#This Row],[Quantity]]*Table1[[#This Row],[unit_per Profit]]</f>
        <v>720152.64</v>
      </c>
    </row>
    <row r="3157" spans="1:14" x14ac:dyDescent="0.2">
      <c r="A3157" s="10" t="s">
        <v>29</v>
      </c>
      <c r="B3157" s="10" t="s">
        <v>109</v>
      </c>
      <c r="C3157" s="10" t="s">
        <v>49</v>
      </c>
      <c r="D3157" s="10" t="s">
        <v>23</v>
      </c>
      <c r="E3157" s="10" t="s">
        <v>28</v>
      </c>
      <c r="F3157" s="11" t="s">
        <v>610</v>
      </c>
      <c r="G3157" s="10">
        <v>2012</v>
      </c>
      <c r="H3157" s="10">
        <v>624348151</v>
      </c>
      <c r="I3157" s="17">
        <v>41133</v>
      </c>
      <c r="J3157" s="18">
        <v>7347</v>
      </c>
      <c r="K3157" s="19">
        <v>651.21</v>
      </c>
      <c r="L3157" s="19">
        <v>524.96</v>
      </c>
      <c r="M3157" s="19">
        <f>Table1[[#This Row],[Unit_Selling Price]]-Table1[[#This Row],[Unit_Cost]]</f>
        <v>126.25</v>
      </c>
      <c r="N3157" s="19">
        <f>Table1[[#This Row],[Quantity]]*Table1[[#This Row],[unit_per Profit]]</f>
        <v>927558.75</v>
      </c>
    </row>
    <row r="3158" spans="1:14" x14ac:dyDescent="0.2">
      <c r="A3158" s="10" t="s">
        <v>46</v>
      </c>
      <c r="B3158" s="10" t="s">
        <v>97</v>
      </c>
      <c r="C3158" s="10" t="s">
        <v>85</v>
      </c>
      <c r="D3158" s="10" t="s">
        <v>23</v>
      </c>
      <c r="E3158" s="10" t="s">
        <v>28</v>
      </c>
      <c r="F3158" s="11">
        <v>40334</v>
      </c>
      <c r="G3158" s="10">
        <v>2010</v>
      </c>
      <c r="H3158" s="10">
        <v>578089272</v>
      </c>
      <c r="I3158" s="17" t="s">
        <v>790</v>
      </c>
      <c r="J3158" s="18">
        <v>8317</v>
      </c>
      <c r="K3158" s="19">
        <v>668.27</v>
      </c>
      <c r="L3158" s="19">
        <v>502.54</v>
      </c>
      <c r="M3158" s="19">
        <f>Table1[[#This Row],[Unit_Selling Price]]-Table1[[#This Row],[Unit_Cost]]</f>
        <v>165.73</v>
      </c>
      <c r="N3158" s="19">
        <f>Table1[[#This Row],[Quantity]]*Table1[[#This Row],[unit_per Profit]]</f>
        <v>1378376.41</v>
      </c>
    </row>
    <row r="3159" spans="1:14" x14ac:dyDescent="0.2">
      <c r="A3159" s="10" t="s">
        <v>29</v>
      </c>
      <c r="B3159" s="10" t="s">
        <v>118</v>
      </c>
      <c r="C3159" s="10" t="s">
        <v>42</v>
      </c>
      <c r="D3159" s="10" t="s">
        <v>27</v>
      </c>
      <c r="E3159" s="10" t="s">
        <v>24</v>
      </c>
      <c r="F3159" s="11">
        <v>41246</v>
      </c>
      <c r="G3159" s="10">
        <v>2012</v>
      </c>
      <c r="H3159" s="10">
        <v>109914195</v>
      </c>
      <c r="I3159" s="17" t="s">
        <v>1614</v>
      </c>
      <c r="J3159" s="18">
        <v>4908</v>
      </c>
      <c r="K3159" s="19">
        <v>109.28</v>
      </c>
      <c r="L3159" s="19">
        <v>35.840000000000003</v>
      </c>
      <c r="M3159" s="19">
        <f>Table1[[#This Row],[Unit_Selling Price]]-Table1[[#This Row],[Unit_Cost]]</f>
        <v>73.44</v>
      </c>
      <c r="N3159" s="19">
        <f>Table1[[#This Row],[Quantity]]*Table1[[#This Row],[unit_per Profit]]</f>
        <v>360443.52</v>
      </c>
    </row>
    <row r="3160" spans="1:14" x14ac:dyDescent="0.2">
      <c r="A3160" s="10" t="s">
        <v>37</v>
      </c>
      <c r="B3160" s="10" t="s">
        <v>50</v>
      </c>
      <c r="C3160" s="10" t="s">
        <v>42</v>
      </c>
      <c r="D3160" s="10" t="s">
        <v>23</v>
      </c>
      <c r="E3160" s="10" t="s">
        <v>43</v>
      </c>
      <c r="F3160" s="11" t="s">
        <v>1035</v>
      </c>
      <c r="G3160" s="10">
        <v>2012</v>
      </c>
      <c r="H3160" s="10">
        <v>862059247</v>
      </c>
      <c r="I3160" s="17" t="s">
        <v>1540</v>
      </c>
      <c r="J3160" s="18">
        <v>1343</v>
      </c>
      <c r="K3160" s="19">
        <v>109.28</v>
      </c>
      <c r="L3160" s="19">
        <v>35.840000000000003</v>
      </c>
      <c r="M3160" s="19">
        <f>Table1[[#This Row],[Unit_Selling Price]]-Table1[[#This Row],[Unit_Cost]]</f>
        <v>73.44</v>
      </c>
      <c r="N3160" s="19">
        <f>Table1[[#This Row],[Quantity]]*Table1[[#This Row],[unit_per Profit]]</f>
        <v>98629.92</v>
      </c>
    </row>
    <row r="3161" spans="1:14" x14ac:dyDescent="0.2">
      <c r="A3161" s="10" t="s">
        <v>29</v>
      </c>
      <c r="B3161" s="10" t="s">
        <v>224</v>
      </c>
      <c r="C3161" s="10" t="s">
        <v>26</v>
      </c>
      <c r="D3161" s="10" t="s">
        <v>23</v>
      </c>
      <c r="E3161" s="10" t="s">
        <v>28</v>
      </c>
      <c r="F3161" s="11" t="s">
        <v>1719</v>
      </c>
      <c r="G3161" s="10">
        <v>2010</v>
      </c>
      <c r="H3161" s="10">
        <v>947073256</v>
      </c>
      <c r="I3161" s="17">
        <v>40518</v>
      </c>
      <c r="J3161" s="18">
        <v>8878</v>
      </c>
      <c r="K3161" s="19">
        <v>152.58000000000001</v>
      </c>
      <c r="L3161" s="19">
        <v>97.44</v>
      </c>
      <c r="M3161" s="19">
        <f>Table1[[#This Row],[Unit_Selling Price]]-Table1[[#This Row],[Unit_Cost]]</f>
        <v>55.14</v>
      </c>
      <c r="N3161" s="19">
        <f>Table1[[#This Row],[Quantity]]*Table1[[#This Row],[unit_per Profit]]</f>
        <v>489532.92</v>
      </c>
    </row>
    <row r="3162" spans="1:14" x14ac:dyDescent="0.2">
      <c r="A3162" s="10" t="s">
        <v>40</v>
      </c>
      <c r="B3162" s="10" t="s">
        <v>66</v>
      </c>
      <c r="C3162" s="10" t="s">
        <v>31</v>
      </c>
      <c r="D3162" s="10" t="s">
        <v>27</v>
      </c>
      <c r="E3162" s="10" t="s">
        <v>24</v>
      </c>
      <c r="F3162" s="11" t="s">
        <v>393</v>
      </c>
      <c r="G3162" s="10">
        <v>2013</v>
      </c>
      <c r="H3162" s="10">
        <v>797817552</v>
      </c>
      <c r="I3162" s="17" t="s">
        <v>502</v>
      </c>
      <c r="J3162" s="18">
        <v>798</v>
      </c>
      <c r="K3162" s="19">
        <v>47.45</v>
      </c>
      <c r="L3162" s="19">
        <v>31.79</v>
      </c>
      <c r="M3162" s="19">
        <f>Table1[[#This Row],[Unit_Selling Price]]-Table1[[#This Row],[Unit_Cost]]</f>
        <v>15.66</v>
      </c>
      <c r="N3162" s="19">
        <f>Table1[[#This Row],[Quantity]]*Table1[[#This Row],[unit_per Profit]]</f>
        <v>12496.68</v>
      </c>
    </row>
    <row r="3163" spans="1:14" x14ac:dyDescent="0.2">
      <c r="A3163" s="10" t="s">
        <v>278</v>
      </c>
      <c r="B3163" s="10" t="s">
        <v>25</v>
      </c>
      <c r="C3163" s="10" t="s">
        <v>34</v>
      </c>
      <c r="D3163" s="10" t="s">
        <v>27</v>
      </c>
      <c r="E3163" s="10" t="s">
        <v>28</v>
      </c>
      <c r="F3163" s="11" t="s">
        <v>1144</v>
      </c>
      <c r="G3163" s="10">
        <v>2011</v>
      </c>
      <c r="H3163" s="10">
        <v>917465960</v>
      </c>
      <c r="I3163" s="17" t="s">
        <v>829</v>
      </c>
      <c r="J3163" s="18">
        <v>7421</v>
      </c>
      <c r="K3163" s="19">
        <v>205.7</v>
      </c>
      <c r="L3163" s="19">
        <v>117.11</v>
      </c>
      <c r="M3163" s="19">
        <f>Table1[[#This Row],[Unit_Selling Price]]-Table1[[#This Row],[Unit_Cost]]</f>
        <v>88.59</v>
      </c>
      <c r="N3163" s="19">
        <f>Table1[[#This Row],[Quantity]]*Table1[[#This Row],[unit_per Profit]]</f>
        <v>657426.39</v>
      </c>
    </row>
    <row r="3164" spans="1:14" x14ac:dyDescent="0.2">
      <c r="A3164" s="10" t="s">
        <v>46</v>
      </c>
      <c r="B3164" s="10" t="s">
        <v>92</v>
      </c>
      <c r="C3164" s="10" t="s">
        <v>31</v>
      </c>
      <c r="D3164" s="10" t="s">
        <v>27</v>
      </c>
      <c r="E3164" s="10" t="s">
        <v>28</v>
      </c>
      <c r="F3164" s="11" t="s">
        <v>1135</v>
      </c>
      <c r="G3164" s="10">
        <v>2017</v>
      </c>
      <c r="H3164" s="10">
        <v>529504811</v>
      </c>
      <c r="I3164" s="17" t="s">
        <v>1562</v>
      </c>
      <c r="J3164" s="18">
        <v>1095</v>
      </c>
      <c r="K3164" s="19">
        <v>47.45</v>
      </c>
      <c r="L3164" s="19">
        <v>31.79</v>
      </c>
      <c r="M3164" s="19">
        <f>Table1[[#This Row],[Unit_Selling Price]]-Table1[[#This Row],[Unit_Cost]]</f>
        <v>15.66</v>
      </c>
      <c r="N3164" s="19">
        <f>Table1[[#This Row],[Quantity]]*Table1[[#This Row],[unit_per Profit]]</f>
        <v>17147.7</v>
      </c>
    </row>
    <row r="3165" spans="1:14" x14ac:dyDescent="0.2">
      <c r="A3165" s="10" t="s">
        <v>40</v>
      </c>
      <c r="B3165" s="10" t="s">
        <v>101</v>
      </c>
      <c r="C3165" s="10" t="s">
        <v>77</v>
      </c>
      <c r="D3165" s="10" t="s">
        <v>27</v>
      </c>
      <c r="E3165" s="10" t="s">
        <v>35</v>
      </c>
      <c r="F3165" s="11" t="s">
        <v>607</v>
      </c>
      <c r="G3165" s="10">
        <v>2012</v>
      </c>
      <c r="H3165" s="10">
        <v>727732932</v>
      </c>
      <c r="I3165" s="17" t="s">
        <v>1746</v>
      </c>
      <c r="J3165" s="18">
        <v>1201</v>
      </c>
      <c r="K3165" s="19">
        <v>154.06</v>
      </c>
      <c r="L3165" s="19">
        <v>90.93</v>
      </c>
      <c r="M3165" s="19">
        <f>Table1[[#This Row],[Unit_Selling Price]]-Table1[[#This Row],[Unit_Cost]]</f>
        <v>63.13</v>
      </c>
      <c r="N3165" s="19">
        <f>Table1[[#This Row],[Quantity]]*Table1[[#This Row],[unit_per Profit]]</f>
        <v>75819.13</v>
      </c>
    </row>
    <row r="3166" spans="1:14" x14ac:dyDescent="0.2">
      <c r="A3166" s="10" t="s">
        <v>37</v>
      </c>
      <c r="B3166" s="10" t="s">
        <v>63</v>
      </c>
      <c r="C3166" s="10" t="s">
        <v>22</v>
      </c>
      <c r="D3166" s="10" t="s">
        <v>27</v>
      </c>
      <c r="E3166" s="10" t="s">
        <v>43</v>
      </c>
      <c r="F3166" s="11">
        <v>42585</v>
      </c>
      <c r="G3166" s="10">
        <v>2016</v>
      </c>
      <c r="H3166" s="10">
        <v>426261651</v>
      </c>
      <c r="I3166" s="17" t="s">
        <v>1504</v>
      </c>
      <c r="J3166" s="18">
        <v>9150</v>
      </c>
      <c r="K3166" s="19">
        <v>255.28</v>
      </c>
      <c r="L3166" s="19">
        <v>159.41999999999999</v>
      </c>
      <c r="M3166" s="19">
        <f>Table1[[#This Row],[Unit_Selling Price]]-Table1[[#This Row],[Unit_Cost]]</f>
        <v>95.86</v>
      </c>
      <c r="N3166" s="19">
        <f>Table1[[#This Row],[Quantity]]*Table1[[#This Row],[unit_per Profit]]</f>
        <v>877119</v>
      </c>
    </row>
    <row r="3167" spans="1:14" x14ac:dyDescent="0.2">
      <c r="A3167" s="10" t="s">
        <v>29</v>
      </c>
      <c r="B3167" s="10" t="s">
        <v>44</v>
      </c>
      <c r="C3167" s="10" t="s">
        <v>39</v>
      </c>
      <c r="D3167" s="10" t="s">
        <v>23</v>
      </c>
      <c r="E3167" s="10" t="s">
        <v>35</v>
      </c>
      <c r="F3167" s="11" t="s">
        <v>1571</v>
      </c>
      <c r="G3167" s="10">
        <v>2014</v>
      </c>
      <c r="H3167" s="10">
        <v>409514796</v>
      </c>
      <c r="I3167" s="17">
        <v>41829</v>
      </c>
      <c r="J3167" s="18">
        <v>3383</v>
      </c>
      <c r="K3167" s="19">
        <v>81.73</v>
      </c>
      <c r="L3167" s="19">
        <v>56.67</v>
      </c>
      <c r="M3167" s="19">
        <f>Table1[[#This Row],[Unit_Selling Price]]-Table1[[#This Row],[Unit_Cost]]</f>
        <v>25.06</v>
      </c>
      <c r="N3167" s="19">
        <f>Table1[[#This Row],[Quantity]]*Table1[[#This Row],[unit_per Profit]]</f>
        <v>84777.98</v>
      </c>
    </row>
    <row r="3168" spans="1:14" x14ac:dyDescent="0.2">
      <c r="A3168" s="10" t="s">
        <v>29</v>
      </c>
      <c r="B3168" s="10" t="s">
        <v>111</v>
      </c>
      <c r="C3168" s="10" t="s">
        <v>49</v>
      </c>
      <c r="D3168" s="10" t="s">
        <v>23</v>
      </c>
      <c r="E3168" s="10" t="s">
        <v>35</v>
      </c>
      <c r="F3168" s="11" t="s">
        <v>1719</v>
      </c>
      <c r="G3168" s="10">
        <v>2010</v>
      </c>
      <c r="H3168" s="10">
        <v>182228696</v>
      </c>
      <c r="I3168" s="17">
        <v>40519</v>
      </c>
      <c r="J3168" s="18">
        <v>4375</v>
      </c>
      <c r="K3168" s="19">
        <v>651.21</v>
      </c>
      <c r="L3168" s="19">
        <v>524.96</v>
      </c>
      <c r="M3168" s="19">
        <f>Table1[[#This Row],[Unit_Selling Price]]-Table1[[#This Row],[Unit_Cost]]</f>
        <v>126.25</v>
      </c>
      <c r="N3168" s="19">
        <f>Table1[[#This Row],[Quantity]]*Table1[[#This Row],[unit_per Profit]]</f>
        <v>552343.75</v>
      </c>
    </row>
    <row r="3169" spans="1:14" x14ac:dyDescent="0.2">
      <c r="A3169" s="10" t="s">
        <v>46</v>
      </c>
      <c r="B3169" s="10" t="s">
        <v>162</v>
      </c>
      <c r="C3169" s="10" t="s">
        <v>65</v>
      </c>
      <c r="D3169" s="10" t="s">
        <v>27</v>
      </c>
      <c r="E3169" s="10" t="s">
        <v>28</v>
      </c>
      <c r="F3169" s="11" t="s">
        <v>1457</v>
      </c>
      <c r="G3169" s="10">
        <v>2011</v>
      </c>
      <c r="H3169" s="10">
        <v>219452178</v>
      </c>
      <c r="I3169" s="17">
        <v>40606</v>
      </c>
      <c r="J3169" s="18">
        <v>9631</v>
      </c>
      <c r="K3169" s="19">
        <v>9.33</v>
      </c>
      <c r="L3169" s="19">
        <v>6.92</v>
      </c>
      <c r="M3169" s="19">
        <f>Table1[[#This Row],[Unit_Selling Price]]-Table1[[#This Row],[Unit_Cost]]</f>
        <v>2.41</v>
      </c>
      <c r="N3169" s="19">
        <f>Table1[[#This Row],[Quantity]]*Table1[[#This Row],[unit_per Profit]]</f>
        <v>23210.71</v>
      </c>
    </row>
    <row r="3170" spans="1:14" x14ac:dyDescent="0.2">
      <c r="A3170" s="10" t="s">
        <v>46</v>
      </c>
      <c r="B3170" s="10" t="s">
        <v>103</v>
      </c>
      <c r="C3170" s="10" t="s">
        <v>34</v>
      </c>
      <c r="D3170" s="10" t="s">
        <v>27</v>
      </c>
      <c r="E3170" s="10" t="s">
        <v>24</v>
      </c>
      <c r="F3170" s="11" t="s">
        <v>1634</v>
      </c>
      <c r="G3170" s="10">
        <v>2010</v>
      </c>
      <c r="H3170" s="10">
        <v>616546571</v>
      </c>
      <c r="I3170" s="17">
        <v>40245</v>
      </c>
      <c r="J3170" s="18">
        <v>8686</v>
      </c>
      <c r="K3170" s="19">
        <v>205.7</v>
      </c>
      <c r="L3170" s="19">
        <v>117.11</v>
      </c>
      <c r="M3170" s="19">
        <f>Table1[[#This Row],[Unit_Selling Price]]-Table1[[#This Row],[Unit_Cost]]</f>
        <v>88.59</v>
      </c>
      <c r="N3170" s="19">
        <f>Table1[[#This Row],[Quantity]]*Table1[[#This Row],[unit_per Profit]]</f>
        <v>769492.74</v>
      </c>
    </row>
    <row r="3171" spans="1:14" x14ac:dyDescent="0.2">
      <c r="A3171" s="10" t="s">
        <v>46</v>
      </c>
      <c r="B3171" s="10" t="s">
        <v>219</v>
      </c>
      <c r="C3171" s="10" t="s">
        <v>39</v>
      </c>
      <c r="D3171" s="10" t="s">
        <v>27</v>
      </c>
      <c r="E3171" s="10" t="s">
        <v>43</v>
      </c>
      <c r="F3171" s="11">
        <v>41559</v>
      </c>
      <c r="G3171" s="10">
        <v>2013</v>
      </c>
      <c r="H3171" s="10">
        <v>639185702</v>
      </c>
      <c r="I3171" s="17" t="s">
        <v>601</v>
      </c>
      <c r="J3171" s="18">
        <v>8108</v>
      </c>
      <c r="K3171" s="19">
        <v>81.73</v>
      </c>
      <c r="L3171" s="19">
        <v>56.67</v>
      </c>
      <c r="M3171" s="19">
        <f>Table1[[#This Row],[Unit_Selling Price]]-Table1[[#This Row],[Unit_Cost]]</f>
        <v>25.06</v>
      </c>
      <c r="N3171" s="19">
        <f>Table1[[#This Row],[Quantity]]*Table1[[#This Row],[unit_per Profit]]</f>
        <v>203186.48</v>
      </c>
    </row>
    <row r="3172" spans="1:14" x14ac:dyDescent="0.2">
      <c r="A3172" s="10" t="s">
        <v>46</v>
      </c>
      <c r="B3172" s="10" t="s">
        <v>172</v>
      </c>
      <c r="C3172" s="10" t="s">
        <v>39</v>
      </c>
      <c r="D3172" s="10" t="s">
        <v>23</v>
      </c>
      <c r="E3172" s="10" t="s">
        <v>24</v>
      </c>
      <c r="F3172" s="11">
        <v>41370</v>
      </c>
      <c r="G3172" s="10">
        <v>2013</v>
      </c>
      <c r="H3172" s="10">
        <v>973355901</v>
      </c>
      <c r="I3172" s="17" t="s">
        <v>1771</v>
      </c>
      <c r="J3172" s="18">
        <v>6496</v>
      </c>
      <c r="K3172" s="19">
        <v>81.73</v>
      </c>
      <c r="L3172" s="19">
        <v>56.67</v>
      </c>
      <c r="M3172" s="19">
        <f>Table1[[#This Row],[Unit_Selling Price]]-Table1[[#This Row],[Unit_Cost]]</f>
        <v>25.06</v>
      </c>
      <c r="N3172" s="19">
        <f>Table1[[#This Row],[Quantity]]*Table1[[#This Row],[unit_per Profit]]</f>
        <v>162789.76000000001</v>
      </c>
    </row>
    <row r="3173" spans="1:14" x14ac:dyDescent="0.2">
      <c r="A3173" s="10" t="s">
        <v>37</v>
      </c>
      <c r="B3173" s="10" t="s">
        <v>62</v>
      </c>
      <c r="C3173" s="10" t="s">
        <v>39</v>
      </c>
      <c r="D3173" s="10" t="s">
        <v>23</v>
      </c>
      <c r="E3173" s="10" t="s">
        <v>28</v>
      </c>
      <c r="F3173" s="11">
        <v>41488</v>
      </c>
      <c r="G3173" s="10">
        <v>2013</v>
      </c>
      <c r="H3173" s="10">
        <v>575355994</v>
      </c>
      <c r="I3173" s="17">
        <v>41428</v>
      </c>
      <c r="J3173" s="18">
        <v>9479</v>
      </c>
      <c r="K3173" s="19">
        <v>81.73</v>
      </c>
      <c r="L3173" s="19">
        <v>56.67</v>
      </c>
      <c r="M3173" s="19">
        <f>Table1[[#This Row],[Unit_Selling Price]]-Table1[[#This Row],[Unit_Cost]]</f>
        <v>25.06</v>
      </c>
      <c r="N3173" s="19">
        <f>Table1[[#This Row],[Quantity]]*Table1[[#This Row],[unit_per Profit]]</f>
        <v>237543.74</v>
      </c>
    </row>
    <row r="3174" spans="1:14" x14ac:dyDescent="0.2">
      <c r="A3174" s="10" t="s">
        <v>32</v>
      </c>
      <c r="B3174" s="10" t="s">
        <v>192</v>
      </c>
      <c r="C3174" s="10" t="s">
        <v>49</v>
      </c>
      <c r="D3174" s="10" t="s">
        <v>23</v>
      </c>
      <c r="E3174" s="10" t="s">
        <v>43</v>
      </c>
      <c r="F3174" s="11">
        <v>40218</v>
      </c>
      <c r="G3174" s="10">
        <v>2010</v>
      </c>
      <c r="H3174" s="10">
        <v>721797311</v>
      </c>
      <c r="I3174" s="17" t="s">
        <v>919</v>
      </c>
      <c r="J3174" s="18">
        <v>4719</v>
      </c>
      <c r="K3174" s="19">
        <v>651.21</v>
      </c>
      <c r="L3174" s="19">
        <v>524.96</v>
      </c>
      <c r="M3174" s="19">
        <f>Table1[[#This Row],[Unit_Selling Price]]-Table1[[#This Row],[Unit_Cost]]</f>
        <v>126.25</v>
      </c>
      <c r="N3174" s="19">
        <f>Table1[[#This Row],[Quantity]]*Table1[[#This Row],[unit_per Profit]]</f>
        <v>595773.75</v>
      </c>
    </row>
    <row r="3175" spans="1:14" x14ac:dyDescent="0.2">
      <c r="A3175" s="10" t="s">
        <v>46</v>
      </c>
      <c r="B3175" s="10" t="s">
        <v>133</v>
      </c>
      <c r="C3175" s="10" t="s">
        <v>51</v>
      </c>
      <c r="D3175" s="10" t="s">
        <v>27</v>
      </c>
      <c r="E3175" s="10" t="s">
        <v>43</v>
      </c>
      <c r="F3175" s="11" t="s">
        <v>966</v>
      </c>
      <c r="G3175" s="10">
        <v>2016</v>
      </c>
      <c r="H3175" s="10">
        <v>959603679</v>
      </c>
      <c r="I3175" s="17">
        <v>42464</v>
      </c>
      <c r="J3175" s="18">
        <v>6908</v>
      </c>
      <c r="K3175" s="19">
        <v>437.2</v>
      </c>
      <c r="L3175" s="19">
        <v>263.33</v>
      </c>
      <c r="M3175" s="19">
        <f>Table1[[#This Row],[Unit_Selling Price]]-Table1[[#This Row],[Unit_Cost]]</f>
        <v>173.87</v>
      </c>
      <c r="N3175" s="19">
        <f>Table1[[#This Row],[Quantity]]*Table1[[#This Row],[unit_per Profit]]</f>
        <v>1201093.96</v>
      </c>
    </row>
    <row r="3176" spans="1:14" x14ac:dyDescent="0.2">
      <c r="A3176" s="10" t="s">
        <v>32</v>
      </c>
      <c r="B3176" s="10" t="s">
        <v>82</v>
      </c>
      <c r="C3176" s="10" t="s">
        <v>39</v>
      </c>
      <c r="D3176" s="10" t="s">
        <v>23</v>
      </c>
      <c r="E3176" s="10" t="s">
        <v>43</v>
      </c>
      <c r="F3176" s="11" t="s">
        <v>1714</v>
      </c>
      <c r="G3176" s="10">
        <v>2010</v>
      </c>
      <c r="H3176" s="10">
        <v>456011426</v>
      </c>
      <c r="I3176" s="17" t="s">
        <v>724</v>
      </c>
      <c r="J3176" s="18">
        <v>2769</v>
      </c>
      <c r="K3176" s="19">
        <v>81.73</v>
      </c>
      <c r="L3176" s="19">
        <v>56.67</v>
      </c>
      <c r="M3176" s="19">
        <f>Table1[[#This Row],[Unit_Selling Price]]-Table1[[#This Row],[Unit_Cost]]</f>
        <v>25.06</v>
      </c>
      <c r="N3176" s="19">
        <f>Table1[[#This Row],[Quantity]]*Table1[[#This Row],[unit_per Profit]]</f>
        <v>69391.14</v>
      </c>
    </row>
    <row r="3177" spans="1:14" x14ac:dyDescent="0.2">
      <c r="A3177" s="10" t="s">
        <v>278</v>
      </c>
      <c r="B3177" s="10" t="s">
        <v>164</v>
      </c>
      <c r="C3177" s="10" t="s">
        <v>42</v>
      </c>
      <c r="D3177" s="10" t="s">
        <v>23</v>
      </c>
      <c r="E3177" s="10" t="s">
        <v>24</v>
      </c>
      <c r="F3177" s="11">
        <v>42985</v>
      </c>
      <c r="G3177" s="10">
        <v>2017</v>
      </c>
      <c r="H3177" s="10">
        <v>248569381</v>
      </c>
      <c r="I3177" s="17">
        <v>42743</v>
      </c>
      <c r="J3177" s="18">
        <v>6058</v>
      </c>
      <c r="K3177" s="19">
        <v>109.28</v>
      </c>
      <c r="L3177" s="19">
        <v>35.840000000000003</v>
      </c>
      <c r="M3177" s="19">
        <f>Table1[[#This Row],[Unit_Selling Price]]-Table1[[#This Row],[Unit_Cost]]</f>
        <v>73.44</v>
      </c>
      <c r="N3177" s="19">
        <f>Table1[[#This Row],[Quantity]]*Table1[[#This Row],[unit_per Profit]]</f>
        <v>444899.52</v>
      </c>
    </row>
    <row r="3178" spans="1:14" x14ac:dyDescent="0.2">
      <c r="A3178" s="10" t="s">
        <v>46</v>
      </c>
      <c r="B3178" s="10" t="s">
        <v>195</v>
      </c>
      <c r="C3178" s="10" t="s">
        <v>51</v>
      </c>
      <c r="D3178" s="10" t="s">
        <v>27</v>
      </c>
      <c r="E3178" s="10" t="s">
        <v>24</v>
      </c>
      <c r="F3178" s="11" t="s">
        <v>299</v>
      </c>
      <c r="G3178" s="10">
        <v>2016</v>
      </c>
      <c r="H3178" s="10">
        <v>995138871</v>
      </c>
      <c r="I3178" s="17">
        <v>42493</v>
      </c>
      <c r="J3178" s="18">
        <v>2561</v>
      </c>
      <c r="K3178" s="19">
        <v>437.2</v>
      </c>
      <c r="L3178" s="19">
        <v>263.33</v>
      </c>
      <c r="M3178" s="19">
        <f>Table1[[#This Row],[Unit_Selling Price]]-Table1[[#This Row],[Unit_Cost]]</f>
        <v>173.87</v>
      </c>
      <c r="N3178" s="19">
        <f>Table1[[#This Row],[Quantity]]*Table1[[#This Row],[unit_per Profit]]</f>
        <v>445281.07</v>
      </c>
    </row>
    <row r="3179" spans="1:14" x14ac:dyDescent="0.2">
      <c r="A3179" s="10" t="s">
        <v>29</v>
      </c>
      <c r="B3179" s="10" t="s">
        <v>44</v>
      </c>
      <c r="C3179" s="10" t="s">
        <v>85</v>
      </c>
      <c r="D3179" s="10" t="s">
        <v>23</v>
      </c>
      <c r="E3179" s="10" t="s">
        <v>28</v>
      </c>
      <c r="F3179" s="11" t="s">
        <v>1179</v>
      </c>
      <c r="G3179" s="10">
        <v>2013</v>
      </c>
      <c r="H3179" s="10">
        <v>723893725</v>
      </c>
      <c r="I3179" s="17">
        <v>41581</v>
      </c>
      <c r="J3179" s="18">
        <v>5095</v>
      </c>
      <c r="K3179" s="19">
        <v>668.27</v>
      </c>
      <c r="L3179" s="19">
        <v>502.54</v>
      </c>
      <c r="M3179" s="19">
        <f>Table1[[#This Row],[Unit_Selling Price]]-Table1[[#This Row],[Unit_Cost]]</f>
        <v>165.73</v>
      </c>
      <c r="N3179" s="19">
        <f>Table1[[#This Row],[Quantity]]*Table1[[#This Row],[unit_per Profit]]</f>
        <v>844394.35</v>
      </c>
    </row>
    <row r="3180" spans="1:14" x14ac:dyDescent="0.2">
      <c r="A3180" s="10" t="s">
        <v>46</v>
      </c>
      <c r="B3180" s="10" t="s">
        <v>175</v>
      </c>
      <c r="C3180" s="10" t="s">
        <v>85</v>
      </c>
      <c r="D3180" s="10" t="s">
        <v>23</v>
      </c>
      <c r="E3180" s="10" t="s">
        <v>28</v>
      </c>
      <c r="F3180" s="11" t="s">
        <v>1577</v>
      </c>
      <c r="G3180" s="10">
        <v>2016</v>
      </c>
      <c r="H3180" s="10">
        <v>683320271</v>
      </c>
      <c r="I3180" s="17" t="s">
        <v>1722</v>
      </c>
      <c r="J3180" s="18">
        <v>8508</v>
      </c>
      <c r="K3180" s="19">
        <v>668.27</v>
      </c>
      <c r="L3180" s="19">
        <v>502.54</v>
      </c>
      <c r="M3180" s="19">
        <f>Table1[[#This Row],[Unit_Selling Price]]-Table1[[#This Row],[Unit_Cost]]</f>
        <v>165.73</v>
      </c>
      <c r="N3180" s="19">
        <f>Table1[[#This Row],[Quantity]]*Table1[[#This Row],[unit_per Profit]]</f>
        <v>1410030.84</v>
      </c>
    </row>
    <row r="3181" spans="1:14" x14ac:dyDescent="0.2">
      <c r="A3181" s="10" t="s">
        <v>29</v>
      </c>
      <c r="B3181" s="10" t="s">
        <v>134</v>
      </c>
      <c r="C3181" s="10" t="s">
        <v>26</v>
      </c>
      <c r="D3181" s="10" t="s">
        <v>27</v>
      </c>
      <c r="E3181" s="10" t="s">
        <v>35</v>
      </c>
      <c r="F3181" s="11">
        <v>42707</v>
      </c>
      <c r="G3181" s="10">
        <v>2016</v>
      </c>
      <c r="H3181" s="10">
        <v>392217338</v>
      </c>
      <c r="I3181" s="17" t="s">
        <v>426</v>
      </c>
      <c r="J3181" s="18">
        <v>4681</v>
      </c>
      <c r="K3181" s="19">
        <v>152.58000000000001</v>
      </c>
      <c r="L3181" s="19">
        <v>97.44</v>
      </c>
      <c r="M3181" s="19">
        <f>Table1[[#This Row],[Unit_Selling Price]]-Table1[[#This Row],[Unit_Cost]]</f>
        <v>55.14</v>
      </c>
      <c r="N3181" s="19">
        <f>Table1[[#This Row],[Quantity]]*Table1[[#This Row],[unit_per Profit]]</f>
        <v>258110.34</v>
      </c>
    </row>
    <row r="3182" spans="1:14" x14ac:dyDescent="0.2">
      <c r="A3182" s="10" t="s">
        <v>32</v>
      </c>
      <c r="B3182" s="10" t="s">
        <v>96</v>
      </c>
      <c r="C3182" s="10" t="s">
        <v>39</v>
      </c>
      <c r="D3182" s="10" t="s">
        <v>27</v>
      </c>
      <c r="E3182" s="10" t="s">
        <v>43</v>
      </c>
      <c r="F3182" s="11">
        <v>40309</v>
      </c>
      <c r="G3182" s="10">
        <v>2010</v>
      </c>
      <c r="H3182" s="10">
        <v>789696252</v>
      </c>
      <c r="I3182" s="17" t="s">
        <v>1670</v>
      </c>
      <c r="J3182" s="18">
        <v>7525</v>
      </c>
      <c r="K3182" s="19">
        <v>81.73</v>
      </c>
      <c r="L3182" s="19">
        <v>56.67</v>
      </c>
      <c r="M3182" s="19">
        <f>Table1[[#This Row],[Unit_Selling Price]]-Table1[[#This Row],[Unit_Cost]]</f>
        <v>25.06</v>
      </c>
      <c r="N3182" s="19">
        <f>Table1[[#This Row],[Quantity]]*Table1[[#This Row],[unit_per Profit]]</f>
        <v>188576.5</v>
      </c>
    </row>
    <row r="3183" spans="1:14" x14ac:dyDescent="0.2">
      <c r="A3183" s="10" t="s">
        <v>40</v>
      </c>
      <c r="B3183" s="10" t="s">
        <v>140</v>
      </c>
      <c r="C3183" s="10" t="s">
        <v>65</v>
      </c>
      <c r="D3183" s="10" t="s">
        <v>27</v>
      </c>
      <c r="E3183" s="10" t="s">
        <v>24</v>
      </c>
      <c r="F3183" s="11">
        <v>40609</v>
      </c>
      <c r="G3183" s="10">
        <v>2011</v>
      </c>
      <c r="H3183" s="10">
        <v>185180842</v>
      </c>
      <c r="I3183" s="17">
        <v>40640</v>
      </c>
      <c r="J3183" s="18">
        <v>7981</v>
      </c>
      <c r="K3183" s="19">
        <v>9.33</v>
      </c>
      <c r="L3183" s="19">
        <v>6.92</v>
      </c>
      <c r="M3183" s="19">
        <f>Table1[[#This Row],[Unit_Selling Price]]-Table1[[#This Row],[Unit_Cost]]</f>
        <v>2.41</v>
      </c>
      <c r="N3183" s="19">
        <f>Table1[[#This Row],[Quantity]]*Table1[[#This Row],[unit_per Profit]]</f>
        <v>19234.21</v>
      </c>
    </row>
    <row r="3184" spans="1:14" x14ac:dyDescent="0.2">
      <c r="A3184" s="10" t="s">
        <v>29</v>
      </c>
      <c r="B3184" s="10" t="s">
        <v>223</v>
      </c>
      <c r="C3184" s="10" t="s">
        <v>22</v>
      </c>
      <c r="D3184" s="10" t="s">
        <v>27</v>
      </c>
      <c r="E3184" s="10" t="s">
        <v>28</v>
      </c>
      <c r="F3184" s="11" t="s">
        <v>879</v>
      </c>
      <c r="G3184" s="10">
        <v>2015</v>
      </c>
      <c r="H3184" s="10">
        <v>108407437</v>
      </c>
      <c r="I3184" s="17" t="s">
        <v>746</v>
      </c>
      <c r="J3184" s="18">
        <v>9025</v>
      </c>
      <c r="K3184" s="19">
        <v>255.28</v>
      </c>
      <c r="L3184" s="19">
        <v>159.41999999999999</v>
      </c>
      <c r="M3184" s="19">
        <f>Table1[[#This Row],[Unit_Selling Price]]-Table1[[#This Row],[Unit_Cost]]</f>
        <v>95.86</v>
      </c>
      <c r="N3184" s="19">
        <f>Table1[[#This Row],[Quantity]]*Table1[[#This Row],[unit_per Profit]]</f>
        <v>865136.5</v>
      </c>
    </row>
    <row r="3185" spans="1:14" x14ac:dyDescent="0.2">
      <c r="A3185" s="10" t="s">
        <v>32</v>
      </c>
      <c r="B3185" s="10" t="s">
        <v>209</v>
      </c>
      <c r="C3185" s="10" t="s">
        <v>51</v>
      </c>
      <c r="D3185" s="10" t="s">
        <v>27</v>
      </c>
      <c r="E3185" s="10" t="s">
        <v>35</v>
      </c>
      <c r="F3185" s="11" t="s">
        <v>1062</v>
      </c>
      <c r="G3185" s="10">
        <v>2015</v>
      </c>
      <c r="H3185" s="10">
        <v>359424865</v>
      </c>
      <c r="I3185" s="17" t="s">
        <v>690</v>
      </c>
      <c r="J3185" s="18">
        <v>660</v>
      </c>
      <c r="K3185" s="19">
        <v>437.2</v>
      </c>
      <c r="L3185" s="19">
        <v>263.33</v>
      </c>
      <c r="M3185" s="19">
        <f>Table1[[#This Row],[Unit_Selling Price]]-Table1[[#This Row],[Unit_Cost]]</f>
        <v>173.87</v>
      </c>
      <c r="N3185" s="19">
        <f>Table1[[#This Row],[Quantity]]*Table1[[#This Row],[unit_per Profit]]</f>
        <v>114754.2</v>
      </c>
    </row>
    <row r="3186" spans="1:14" x14ac:dyDescent="0.2">
      <c r="A3186" s="10" t="s">
        <v>29</v>
      </c>
      <c r="B3186" s="10" t="s">
        <v>198</v>
      </c>
      <c r="C3186" s="10" t="s">
        <v>26</v>
      </c>
      <c r="D3186" s="10" t="s">
        <v>27</v>
      </c>
      <c r="E3186" s="10" t="s">
        <v>35</v>
      </c>
      <c r="F3186" s="11" t="s">
        <v>568</v>
      </c>
      <c r="G3186" s="10">
        <v>2016</v>
      </c>
      <c r="H3186" s="10">
        <v>358594453</v>
      </c>
      <c r="I3186" s="17">
        <v>42768</v>
      </c>
      <c r="J3186" s="18">
        <v>4922</v>
      </c>
      <c r="K3186" s="19">
        <v>152.58000000000001</v>
      </c>
      <c r="L3186" s="19">
        <v>97.44</v>
      </c>
      <c r="M3186" s="19">
        <f>Table1[[#This Row],[Unit_Selling Price]]-Table1[[#This Row],[Unit_Cost]]</f>
        <v>55.14</v>
      </c>
      <c r="N3186" s="19">
        <f>Table1[[#This Row],[Quantity]]*Table1[[#This Row],[unit_per Profit]]</f>
        <v>271399.08</v>
      </c>
    </row>
    <row r="3187" spans="1:14" x14ac:dyDescent="0.2">
      <c r="A3187" s="10" t="s">
        <v>37</v>
      </c>
      <c r="B3187" s="10" t="s">
        <v>139</v>
      </c>
      <c r="C3187" s="10" t="s">
        <v>34</v>
      </c>
      <c r="D3187" s="10" t="s">
        <v>23</v>
      </c>
      <c r="E3187" s="10" t="s">
        <v>35</v>
      </c>
      <c r="F3187" s="11" t="s">
        <v>404</v>
      </c>
      <c r="G3187" s="10">
        <v>2010</v>
      </c>
      <c r="H3187" s="10">
        <v>496590030</v>
      </c>
      <c r="I3187" s="17" t="s">
        <v>1772</v>
      </c>
      <c r="J3187" s="18">
        <v>880</v>
      </c>
      <c r="K3187" s="19">
        <v>205.7</v>
      </c>
      <c r="L3187" s="19">
        <v>117.11</v>
      </c>
      <c r="M3187" s="19">
        <f>Table1[[#This Row],[Unit_Selling Price]]-Table1[[#This Row],[Unit_Cost]]</f>
        <v>88.59</v>
      </c>
      <c r="N3187" s="19">
        <f>Table1[[#This Row],[Quantity]]*Table1[[#This Row],[unit_per Profit]]</f>
        <v>77959.199999999997</v>
      </c>
    </row>
    <row r="3188" spans="1:14" x14ac:dyDescent="0.2">
      <c r="A3188" s="10" t="s">
        <v>29</v>
      </c>
      <c r="B3188" s="10" t="s">
        <v>144</v>
      </c>
      <c r="C3188" s="10" t="s">
        <v>26</v>
      </c>
      <c r="D3188" s="10" t="s">
        <v>27</v>
      </c>
      <c r="E3188" s="10" t="s">
        <v>28</v>
      </c>
      <c r="F3188" s="11">
        <v>41339</v>
      </c>
      <c r="G3188" s="10">
        <v>2013</v>
      </c>
      <c r="H3188" s="10">
        <v>784397923</v>
      </c>
      <c r="I3188" s="17" t="s">
        <v>394</v>
      </c>
      <c r="J3188" s="18">
        <v>9631</v>
      </c>
      <c r="K3188" s="19">
        <v>152.58000000000001</v>
      </c>
      <c r="L3188" s="19">
        <v>97.44</v>
      </c>
      <c r="M3188" s="19">
        <f>Table1[[#This Row],[Unit_Selling Price]]-Table1[[#This Row],[Unit_Cost]]</f>
        <v>55.14</v>
      </c>
      <c r="N3188" s="19">
        <f>Table1[[#This Row],[Quantity]]*Table1[[#This Row],[unit_per Profit]]</f>
        <v>531053.34</v>
      </c>
    </row>
    <row r="3189" spans="1:14" x14ac:dyDescent="0.2">
      <c r="A3189" s="10" t="s">
        <v>40</v>
      </c>
      <c r="B3189" s="10" t="s">
        <v>188</v>
      </c>
      <c r="C3189" s="10" t="s">
        <v>31</v>
      </c>
      <c r="D3189" s="10" t="s">
        <v>23</v>
      </c>
      <c r="E3189" s="10" t="s">
        <v>43</v>
      </c>
      <c r="F3189" s="11" t="s">
        <v>1265</v>
      </c>
      <c r="G3189" s="10">
        <v>2016</v>
      </c>
      <c r="H3189" s="10">
        <v>403316962</v>
      </c>
      <c r="I3189" s="17">
        <v>42526</v>
      </c>
      <c r="J3189" s="18">
        <v>9307</v>
      </c>
      <c r="K3189" s="19">
        <v>47.45</v>
      </c>
      <c r="L3189" s="19">
        <v>31.79</v>
      </c>
      <c r="M3189" s="19">
        <f>Table1[[#This Row],[Unit_Selling Price]]-Table1[[#This Row],[Unit_Cost]]</f>
        <v>15.66</v>
      </c>
      <c r="N3189" s="19">
        <f>Table1[[#This Row],[Quantity]]*Table1[[#This Row],[unit_per Profit]]</f>
        <v>145747.62</v>
      </c>
    </row>
    <row r="3190" spans="1:14" x14ac:dyDescent="0.2">
      <c r="A3190" s="10" t="s">
        <v>32</v>
      </c>
      <c r="B3190" s="10" t="s">
        <v>192</v>
      </c>
      <c r="C3190" s="10" t="s">
        <v>65</v>
      </c>
      <c r="D3190" s="10" t="s">
        <v>23</v>
      </c>
      <c r="E3190" s="10" t="s">
        <v>35</v>
      </c>
      <c r="F3190" s="11">
        <v>40817</v>
      </c>
      <c r="G3190" s="10">
        <v>2011</v>
      </c>
      <c r="H3190" s="10">
        <v>854958474</v>
      </c>
      <c r="I3190" s="17">
        <v>40818</v>
      </c>
      <c r="J3190" s="18">
        <v>66</v>
      </c>
      <c r="K3190" s="19">
        <v>9.33</v>
      </c>
      <c r="L3190" s="19">
        <v>6.92</v>
      </c>
      <c r="M3190" s="19">
        <f>Table1[[#This Row],[Unit_Selling Price]]-Table1[[#This Row],[Unit_Cost]]</f>
        <v>2.41</v>
      </c>
      <c r="N3190" s="19">
        <f>Table1[[#This Row],[Quantity]]*Table1[[#This Row],[unit_per Profit]]</f>
        <v>159.06</v>
      </c>
    </row>
    <row r="3191" spans="1:14" x14ac:dyDescent="0.2">
      <c r="A3191" s="10" t="s">
        <v>29</v>
      </c>
      <c r="B3191" s="10" t="s">
        <v>130</v>
      </c>
      <c r="C3191" s="10" t="s">
        <v>56</v>
      </c>
      <c r="D3191" s="10" t="s">
        <v>27</v>
      </c>
      <c r="E3191" s="10" t="s">
        <v>24</v>
      </c>
      <c r="F3191" s="11">
        <v>42984</v>
      </c>
      <c r="G3191" s="10">
        <v>2017</v>
      </c>
      <c r="H3191" s="10">
        <v>111246287</v>
      </c>
      <c r="I3191" s="17">
        <v>42773</v>
      </c>
      <c r="J3191" s="18">
        <v>9103</v>
      </c>
      <c r="K3191" s="19">
        <v>421.89</v>
      </c>
      <c r="L3191" s="19">
        <v>364.69</v>
      </c>
      <c r="M3191" s="19">
        <f>Table1[[#This Row],[Unit_Selling Price]]-Table1[[#This Row],[Unit_Cost]]</f>
        <v>57.2</v>
      </c>
      <c r="N3191" s="19">
        <f>Table1[[#This Row],[Quantity]]*Table1[[#This Row],[unit_per Profit]]</f>
        <v>520691.6</v>
      </c>
    </row>
    <row r="3192" spans="1:14" x14ac:dyDescent="0.2">
      <c r="A3192" s="10" t="s">
        <v>46</v>
      </c>
      <c r="B3192" s="10" t="s">
        <v>199</v>
      </c>
      <c r="C3192" s="10" t="s">
        <v>77</v>
      </c>
      <c r="D3192" s="10" t="s">
        <v>23</v>
      </c>
      <c r="E3192" s="10" t="s">
        <v>28</v>
      </c>
      <c r="F3192" s="11" t="s">
        <v>540</v>
      </c>
      <c r="G3192" s="10">
        <v>2010</v>
      </c>
      <c r="H3192" s="10">
        <v>264416730</v>
      </c>
      <c r="I3192" s="17" t="s">
        <v>540</v>
      </c>
      <c r="J3192" s="18">
        <v>5641</v>
      </c>
      <c r="K3192" s="19">
        <v>154.06</v>
      </c>
      <c r="L3192" s="19">
        <v>90.93</v>
      </c>
      <c r="M3192" s="19">
        <f>Table1[[#This Row],[Unit_Selling Price]]-Table1[[#This Row],[Unit_Cost]]</f>
        <v>63.13</v>
      </c>
      <c r="N3192" s="19">
        <f>Table1[[#This Row],[Quantity]]*Table1[[#This Row],[unit_per Profit]]</f>
        <v>356116.33</v>
      </c>
    </row>
    <row r="3193" spans="1:14" x14ac:dyDescent="0.2">
      <c r="A3193" s="10" t="s">
        <v>29</v>
      </c>
      <c r="B3193" s="10" t="s">
        <v>118</v>
      </c>
      <c r="C3193" s="10" t="s">
        <v>77</v>
      </c>
      <c r="D3193" s="10" t="s">
        <v>23</v>
      </c>
      <c r="E3193" s="10" t="s">
        <v>35</v>
      </c>
      <c r="F3193" s="11" t="s">
        <v>1079</v>
      </c>
      <c r="G3193" s="10">
        <v>2016</v>
      </c>
      <c r="H3193" s="10">
        <v>777018630</v>
      </c>
      <c r="I3193" s="17" t="s">
        <v>1056</v>
      </c>
      <c r="J3193" s="18">
        <v>5935</v>
      </c>
      <c r="K3193" s="19">
        <v>154.06</v>
      </c>
      <c r="L3193" s="19">
        <v>90.93</v>
      </c>
      <c r="M3193" s="19">
        <f>Table1[[#This Row],[Unit_Selling Price]]-Table1[[#This Row],[Unit_Cost]]</f>
        <v>63.13</v>
      </c>
      <c r="N3193" s="19">
        <f>Table1[[#This Row],[Quantity]]*Table1[[#This Row],[unit_per Profit]]</f>
        <v>374676.55</v>
      </c>
    </row>
    <row r="3194" spans="1:14" x14ac:dyDescent="0.2">
      <c r="A3194" s="10" t="s">
        <v>46</v>
      </c>
      <c r="B3194" s="10" t="s">
        <v>206</v>
      </c>
      <c r="C3194" s="10" t="s">
        <v>31</v>
      </c>
      <c r="D3194" s="10" t="s">
        <v>27</v>
      </c>
      <c r="E3194" s="10" t="s">
        <v>24</v>
      </c>
      <c r="F3194" s="11">
        <v>42278</v>
      </c>
      <c r="G3194" s="10">
        <v>2015</v>
      </c>
      <c r="H3194" s="10">
        <v>731913316</v>
      </c>
      <c r="I3194" s="17" t="s">
        <v>842</v>
      </c>
      <c r="J3194" s="18">
        <v>8270</v>
      </c>
      <c r="K3194" s="19">
        <v>47.45</v>
      </c>
      <c r="L3194" s="19">
        <v>31.79</v>
      </c>
      <c r="M3194" s="19">
        <f>Table1[[#This Row],[Unit_Selling Price]]-Table1[[#This Row],[Unit_Cost]]</f>
        <v>15.66</v>
      </c>
      <c r="N3194" s="19">
        <f>Table1[[#This Row],[Quantity]]*Table1[[#This Row],[unit_per Profit]]</f>
        <v>129508.2</v>
      </c>
    </row>
    <row r="3195" spans="1:14" x14ac:dyDescent="0.2">
      <c r="A3195" s="10" t="s">
        <v>46</v>
      </c>
      <c r="B3195" s="10" t="s">
        <v>220</v>
      </c>
      <c r="C3195" s="10" t="s">
        <v>85</v>
      </c>
      <c r="D3195" s="10" t="s">
        <v>23</v>
      </c>
      <c r="E3195" s="10" t="s">
        <v>43</v>
      </c>
      <c r="F3195" s="11">
        <v>42370</v>
      </c>
      <c r="G3195" s="10">
        <v>2016</v>
      </c>
      <c r="H3195" s="10">
        <v>182274615</v>
      </c>
      <c r="I3195" s="17">
        <v>42492</v>
      </c>
      <c r="J3195" s="18">
        <v>7964</v>
      </c>
      <c r="K3195" s="19">
        <v>668.27</v>
      </c>
      <c r="L3195" s="19">
        <v>502.54</v>
      </c>
      <c r="M3195" s="19">
        <f>Table1[[#This Row],[Unit_Selling Price]]-Table1[[#This Row],[Unit_Cost]]</f>
        <v>165.73</v>
      </c>
      <c r="N3195" s="19">
        <f>Table1[[#This Row],[Quantity]]*Table1[[#This Row],[unit_per Profit]]</f>
        <v>1319873.72</v>
      </c>
    </row>
    <row r="3196" spans="1:14" x14ac:dyDescent="0.2">
      <c r="A3196" s="10" t="s">
        <v>29</v>
      </c>
      <c r="B3196" s="10" t="s">
        <v>270</v>
      </c>
      <c r="C3196" s="10" t="s">
        <v>42</v>
      </c>
      <c r="D3196" s="10" t="s">
        <v>27</v>
      </c>
      <c r="E3196" s="10" t="s">
        <v>43</v>
      </c>
      <c r="F3196" s="11">
        <v>41283</v>
      </c>
      <c r="G3196" s="10">
        <v>2013</v>
      </c>
      <c r="H3196" s="10">
        <v>601588857</v>
      </c>
      <c r="I3196" s="17">
        <v>41556</v>
      </c>
      <c r="J3196" s="18">
        <v>2366</v>
      </c>
      <c r="K3196" s="19">
        <v>109.28</v>
      </c>
      <c r="L3196" s="19">
        <v>35.840000000000003</v>
      </c>
      <c r="M3196" s="19">
        <f>Table1[[#This Row],[Unit_Selling Price]]-Table1[[#This Row],[Unit_Cost]]</f>
        <v>73.44</v>
      </c>
      <c r="N3196" s="19">
        <f>Table1[[#This Row],[Quantity]]*Table1[[#This Row],[unit_per Profit]]</f>
        <v>173759.04</v>
      </c>
    </row>
    <row r="3197" spans="1:14" x14ac:dyDescent="0.2">
      <c r="A3197" s="10" t="s">
        <v>40</v>
      </c>
      <c r="B3197" s="10" t="s">
        <v>140</v>
      </c>
      <c r="C3197" s="10" t="s">
        <v>39</v>
      </c>
      <c r="D3197" s="10" t="s">
        <v>27</v>
      </c>
      <c r="E3197" s="10" t="s">
        <v>28</v>
      </c>
      <c r="F3197" s="11" t="s">
        <v>878</v>
      </c>
      <c r="G3197" s="10">
        <v>2015</v>
      </c>
      <c r="H3197" s="10">
        <v>833654868</v>
      </c>
      <c r="I3197" s="17" t="s">
        <v>1226</v>
      </c>
      <c r="J3197" s="18">
        <v>5856</v>
      </c>
      <c r="K3197" s="19">
        <v>81.73</v>
      </c>
      <c r="L3197" s="19">
        <v>56.67</v>
      </c>
      <c r="M3197" s="19">
        <f>Table1[[#This Row],[Unit_Selling Price]]-Table1[[#This Row],[Unit_Cost]]</f>
        <v>25.06</v>
      </c>
      <c r="N3197" s="19">
        <f>Table1[[#This Row],[Quantity]]*Table1[[#This Row],[unit_per Profit]]</f>
        <v>146751.35999999999</v>
      </c>
    </row>
    <row r="3198" spans="1:14" x14ac:dyDescent="0.2">
      <c r="A3198" s="10" t="s">
        <v>278</v>
      </c>
      <c r="B3198" s="10" t="s">
        <v>53</v>
      </c>
      <c r="C3198" s="10" t="s">
        <v>51</v>
      </c>
      <c r="D3198" s="10" t="s">
        <v>23</v>
      </c>
      <c r="E3198" s="10" t="s">
        <v>35</v>
      </c>
      <c r="F3198" s="11">
        <v>41519</v>
      </c>
      <c r="G3198" s="10">
        <v>2013</v>
      </c>
      <c r="H3198" s="10">
        <v>242583978</v>
      </c>
      <c r="I3198" s="17" t="s">
        <v>1543</v>
      </c>
      <c r="J3198" s="18">
        <v>4845</v>
      </c>
      <c r="K3198" s="19">
        <v>437.2</v>
      </c>
      <c r="L3198" s="19">
        <v>263.33</v>
      </c>
      <c r="M3198" s="19">
        <f>Table1[[#This Row],[Unit_Selling Price]]-Table1[[#This Row],[Unit_Cost]]</f>
        <v>173.87</v>
      </c>
      <c r="N3198" s="19">
        <f>Table1[[#This Row],[Quantity]]*Table1[[#This Row],[unit_per Profit]]</f>
        <v>842400.15</v>
      </c>
    </row>
    <row r="3199" spans="1:14" x14ac:dyDescent="0.2">
      <c r="A3199" s="10" t="s">
        <v>40</v>
      </c>
      <c r="B3199" s="10" t="s">
        <v>140</v>
      </c>
      <c r="C3199" s="10" t="s">
        <v>26</v>
      </c>
      <c r="D3199" s="10" t="s">
        <v>23</v>
      </c>
      <c r="E3199" s="10" t="s">
        <v>35</v>
      </c>
      <c r="F3199" s="11" t="s">
        <v>1648</v>
      </c>
      <c r="G3199" s="10">
        <v>2013</v>
      </c>
      <c r="H3199" s="10">
        <v>962800014</v>
      </c>
      <c r="I3199" s="17" t="s">
        <v>770</v>
      </c>
      <c r="J3199" s="18">
        <v>2774</v>
      </c>
      <c r="K3199" s="19">
        <v>152.58000000000001</v>
      </c>
      <c r="L3199" s="19">
        <v>97.44</v>
      </c>
      <c r="M3199" s="19">
        <f>Table1[[#This Row],[Unit_Selling Price]]-Table1[[#This Row],[Unit_Cost]]</f>
        <v>55.14</v>
      </c>
      <c r="N3199" s="19">
        <f>Table1[[#This Row],[Quantity]]*Table1[[#This Row],[unit_per Profit]]</f>
        <v>152958.35999999999</v>
      </c>
    </row>
    <row r="3200" spans="1:14" x14ac:dyDescent="0.2">
      <c r="A3200" s="10" t="s">
        <v>29</v>
      </c>
      <c r="B3200" s="10" t="s">
        <v>104</v>
      </c>
      <c r="C3200" s="10" t="s">
        <v>77</v>
      </c>
      <c r="D3200" s="10" t="s">
        <v>27</v>
      </c>
      <c r="E3200" s="10" t="s">
        <v>35</v>
      </c>
      <c r="F3200" s="11" t="s">
        <v>1353</v>
      </c>
      <c r="G3200" s="10">
        <v>2014</v>
      </c>
      <c r="H3200" s="10">
        <v>249039304</v>
      </c>
      <c r="I3200" s="17">
        <v>41644</v>
      </c>
      <c r="J3200" s="18">
        <v>5119</v>
      </c>
      <c r="K3200" s="19">
        <v>154.06</v>
      </c>
      <c r="L3200" s="19">
        <v>90.93</v>
      </c>
      <c r="M3200" s="19">
        <f>Table1[[#This Row],[Unit_Selling Price]]-Table1[[#This Row],[Unit_Cost]]</f>
        <v>63.13</v>
      </c>
      <c r="N3200" s="19">
        <f>Table1[[#This Row],[Quantity]]*Table1[[#This Row],[unit_per Profit]]</f>
        <v>323162.46999999997</v>
      </c>
    </row>
    <row r="3201" spans="1:14" x14ac:dyDescent="0.2">
      <c r="A3201" s="10" t="s">
        <v>40</v>
      </c>
      <c r="B3201" s="10" t="s">
        <v>188</v>
      </c>
      <c r="C3201" s="10" t="s">
        <v>31</v>
      </c>
      <c r="D3201" s="10" t="s">
        <v>23</v>
      </c>
      <c r="E3201" s="10" t="s">
        <v>28</v>
      </c>
      <c r="F3201" s="11">
        <v>41033</v>
      </c>
      <c r="G3201" s="10">
        <v>2012</v>
      </c>
      <c r="H3201" s="10">
        <v>826350677</v>
      </c>
      <c r="I3201" s="17" t="s">
        <v>1773</v>
      </c>
      <c r="J3201" s="18">
        <v>4383</v>
      </c>
      <c r="K3201" s="19">
        <v>47.45</v>
      </c>
      <c r="L3201" s="19">
        <v>31.79</v>
      </c>
      <c r="M3201" s="19">
        <f>Table1[[#This Row],[Unit_Selling Price]]-Table1[[#This Row],[Unit_Cost]]</f>
        <v>15.66</v>
      </c>
      <c r="N3201" s="19">
        <f>Table1[[#This Row],[Quantity]]*Table1[[#This Row],[unit_per Profit]]</f>
        <v>68637.78</v>
      </c>
    </row>
    <row r="3202" spans="1:14" x14ac:dyDescent="0.2">
      <c r="A3202" s="10" t="s">
        <v>37</v>
      </c>
      <c r="B3202" s="10" t="s">
        <v>55</v>
      </c>
      <c r="C3202" s="10" t="s">
        <v>51</v>
      </c>
      <c r="D3202" s="10" t="s">
        <v>23</v>
      </c>
      <c r="E3202" s="10" t="s">
        <v>35</v>
      </c>
      <c r="F3202" s="11" t="s">
        <v>1561</v>
      </c>
      <c r="G3202" s="10">
        <v>2012</v>
      </c>
      <c r="H3202" s="10">
        <v>540095460</v>
      </c>
      <c r="I3202" s="17" t="s">
        <v>1661</v>
      </c>
      <c r="J3202" s="18">
        <v>5104</v>
      </c>
      <c r="K3202" s="19">
        <v>437.2</v>
      </c>
      <c r="L3202" s="19">
        <v>263.33</v>
      </c>
      <c r="M3202" s="19">
        <f>Table1[[#This Row],[Unit_Selling Price]]-Table1[[#This Row],[Unit_Cost]]</f>
        <v>173.87</v>
      </c>
      <c r="N3202" s="19">
        <f>Table1[[#This Row],[Quantity]]*Table1[[#This Row],[unit_per Profit]]</f>
        <v>887432.48</v>
      </c>
    </row>
    <row r="3203" spans="1:14" x14ac:dyDescent="0.2">
      <c r="A3203" s="10" t="s">
        <v>29</v>
      </c>
      <c r="B3203" s="10" t="s">
        <v>144</v>
      </c>
      <c r="C3203" s="10" t="s">
        <v>34</v>
      </c>
      <c r="D3203" s="10" t="s">
        <v>23</v>
      </c>
      <c r="E3203" s="10" t="s">
        <v>28</v>
      </c>
      <c r="F3203" s="11" t="s">
        <v>1350</v>
      </c>
      <c r="G3203" s="10">
        <v>2015</v>
      </c>
      <c r="H3203" s="10">
        <v>905947482</v>
      </c>
      <c r="I3203" s="17" t="s">
        <v>794</v>
      </c>
      <c r="J3203" s="18">
        <v>8847</v>
      </c>
      <c r="K3203" s="19">
        <v>205.7</v>
      </c>
      <c r="L3203" s="19">
        <v>117.11</v>
      </c>
      <c r="M3203" s="19">
        <f>Table1[[#This Row],[Unit_Selling Price]]-Table1[[#This Row],[Unit_Cost]]</f>
        <v>88.59</v>
      </c>
      <c r="N3203" s="19">
        <f>Table1[[#This Row],[Quantity]]*Table1[[#This Row],[unit_per Profit]]</f>
        <v>783755.73</v>
      </c>
    </row>
    <row r="3204" spans="1:14" x14ac:dyDescent="0.2">
      <c r="A3204" s="10" t="s">
        <v>29</v>
      </c>
      <c r="B3204" s="10" t="s">
        <v>187</v>
      </c>
      <c r="C3204" s="10" t="s">
        <v>77</v>
      </c>
      <c r="D3204" s="10" t="s">
        <v>23</v>
      </c>
      <c r="E3204" s="10" t="s">
        <v>43</v>
      </c>
      <c r="F3204" s="11" t="s">
        <v>1329</v>
      </c>
      <c r="G3204" s="10">
        <v>2011</v>
      </c>
      <c r="H3204" s="10">
        <v>359893071</v>
      </c>
      <c r="I3204" s="17">
        <v>40702</v>
      </c>
      <c r="J3204" s="18">
        <v>9212</v>
      </c>
      <c r="K3204" s="19">
        <v>154.06</v>
      </c>
      <c r="L3204" s="19">
        <v>90.93</v>
      </c>
      <c r="M3204" s="19">
        <f>Table1[[#This Row],[Unit_Selling Price]]-Table1[[#This Row],[Unit_Cost]]</f>
        <v>63.13</v>
      </c>
      <c r="N3204" s="19">
        <f>Table1[[#This Row],[Quantity]]*Table1[[#This Row],[unit_per Profit]]</f>
        <v>581553.56000000006</v>
      </c>
    </row>
    <row r="3205" spans="1:14" x14ac:dyDescent="0.2">
      <c r="A3205" s="10" t="s">
        <v>46</v>
      </c>
      <c r="B3205" s="10" t="s">
        <v>195</v>
      </c>
      <c r="C3205" s="10" t="s">
        <v>56</v>
      </c>
      <c r="D3205" s="10" t="s">
        <v>23</v>
      </c>
      <c r="E3205" s="10" t="s">
        <v>35</v>
      </c>
      <c r="F3205" s="11" t="s">
        <v>300</v>
      </c>
      <c r="G3205" s="10">
        <v>2014</v>
      </c>
      <c r="H3205" s="10">
        <v>108231055</v>
      </c>
      <c r="I3205" s="17" t="s">
        <v>512</v>
      </c>
      <c r="J3205" s="18">
        <v>6829</v>
      </c>
      <c r="K3205" s="19">
        <v>421.89</v>
      </c>
      <c r="L3205" s="19">
        <v>364.69</v>
      </c>
      <c r="M3205" s="19">
        <f>Table1[[#This Row],[Unit_Selling Price]]-Table1[[#This Row],[Unit_Cost]]</f>
        <v>57.2</v>
      </c>
      <c r="N3205" s="19">
        <f>Table1[[#This Row],[Quantity]]*Table1[[#This Row],[unit_per Profit]]</f>
        <v>390618.8</v>
      </c>
    </row>
    <row r="3206" spans="1:14" x14ac:dyDescent="0.2">
      <c r="A3206" s="10" t="s">
        <v>46</v>
      </c>
      <c r="B3206" s="10" t="s">
        <v>115</v>
      </c>
      <c r="C3206" s="10" t="s">
        <v>51</v>
      </c>
      <c r="D3206" s="10" t="s">
        <v>23</v>
      </c>
      <c r="E3206" s="10" t="s">
        <v>24</v>
      </c>
      <c r="F3206" s="11" t="s">
        <v>1706</v>
      </c>
      <c r="G3206" s="10">
        <v>2011</v>
      </c>
      <c r="H3206" s="10">
        <v>977572762</v>
      </c>
      <c r="I3206" s="17" t="s">
        <v>1517</v>
      </c>
      <c r="J3206" s="18">
        <v>4359</v>
      </c>
      <c r="K3206" s="19">
        <v>437.2</v>
      </c>
      <c r="L3206" s="19">
        <v>263.33</v>
      </c>
      <c r="M3206" s="19">
        <f>Table1[[#This Row],[Unit_Selling Price]]-Table1[[#This Row],[Unit_Cost]]</f>
        <v>173.87</v>
      </c>
      <c r="N3206" s="19">
        <f>Table1[[#This Row],[Quantity]]*Table1[[#This Row],[unit_per Profit]]</f>
        <v>757899.33</v>
      </c>
    </row>
    <row r="3207" spans="1:14" x14ac:dyDescent="0.2">
      <c r="A3207" s="10" t="s">
        <v>37</v>
      </c>
      <c r="B3207" s="10" t="s">
        <v>95</v>
      </c>
      <c r="C3207" s="10" t="s">
        <v>26</v>
      </c>
      <c r="D3207" s="10" t="s">
        <v>23</v>
      </c>
      <c r="E3207" s="10" t="s">
        <v>43</v>
      </c>
      <c r="F3207" s="11">
        <v>42135</v>
      </c>
      <c r="G3207" s="10">
        <v>2015</v>
      </c>
      <c r="H3207" s="10">
        <v>264842021</v>
      </c>
      <c r="I3207" s="17" t="s">
        <v>1462</v>
      </c>
      <c r="J3207" s="18">
        <v>1494</v>
      </c>
      <c r="K3207" s="19">
        <v>152.58000000000001</v>
      </c>
      <c r="L3207" s="19">
        <v>97.44</v>
      </c>
      <c r="M3207" s="19">
        <f>Table1[[#This Row],[Unit_Selling Price]]-Table1[[#This Row],[Unit_Cost]]</f>
        <v>55.14</v>
      </c>
      <c r="N3207" s="19">
        <f>Table1[[#This Row],[Quantity]]*Table1[[#This Row],[unit_per Profit]]</f>
        <v>82379.16</v>
      </c>
    </row>
    <row r="3208" spans="1:14" x14ac:dyDescent="0.2">
      <c r="A3208" s="10" t="s">
        <v>278</v>
      </c>
      <c r="B3208" s="10" t="s">
        <v>68</v>
      </c>
      <c r="C3208" s="10" t="s">
        <v>26</v>
      </c>
      <c r="D3208" s="10" t="s">
        <v>27</v>
      </c>
      <c r="E3208" s="10" t="s">
        <v>43</v>
      </c>
      <c r="F3208" s="11" t="s">
        <v>1658</v>
      </c>
      <c r="G3208" s="10">
        <v>2012</v>
      </c>
      <c r="H3208" s="10">
        <v>287275159</v>
      </c>
      <c r="I3208" s="17" t="s">
        <v>1774</v>
      </c>
      <c r="J3208" s="18">
        <v>9958</v>
      </c>
      <c r="K3208" s="19">
        <v>152.58000000000001</v>
      </c>
      <c r="L3208" s="19">
        <v>97.44</v>
      </c>
      <c r="M3208" s="19">
        <f>Table1[[#This Row],[Unit_Selling Price]]-Table1[[#This Row],[Unit_Cost]]</f>
        <v>55.14</v>
      </c>
      <c r="N3208" s="19">
        <f>Table1[[#This Row],[Quantity]]*Table1[[#This Row],[unit_per Profit]]</f>
        <v>549084.12</v>
      </c>
    </row>
    <row r="3209" spans="1:14" x14ac:dyDescent="0.2">
      <c r="A3209" s="10" t="s">
        <v>46</v>
      </c>
      <c r="B3209" s="10" t="s">
        <v>119</v>
      </c>
      <c r="C3209" s="10" t="s">
        <v>39</v>
      </c>
      <c r="D3209" s="10" t="s">
        <v>23</v>
      </c>
      <c r="E3209" s="10" t="s">
        <v>24</v>
      </c>
      <c r="F3209" s="11">
        <v>41285</v>
      </c>
      <c r="G3209" s="10">
        <v>2013</v>
      </c>
      <c r="H3209" s="10">
        <v>732421004</v>
      </c>
      <c r="I3209" s="17">
        <v>41286</v>
      </c>
      <c r="J3209" s="18">
        <v>8506</v>
      </c>
      <c r="K3209" s="19">
        <v>81.73</v>
      </c>
      <c r="L3209" s="19">
        <v>56.67</v>
      </c>
      <c r="M3209" s="19">
        <f>Table1[[#This Row],[Unit_Selling Price]]-Table1[[#This Row],[Unit_Cost]]</f>
        <v>25.06</v>
      </c>
      <c r="N3209" s="19">
        <f>Table1[[#This Row],[Quantity]]*Table1[[#This Row],[unit_per Profit]]</f>
        <v>213160.36</v>
      </c>
    </row>
    <row r="3210" spans="1:14" x14ac:dyDescent="0.2">
      <c r="A3210" s="10" t="s">
        <v>40</v>
      </c>
      <c r="B3210" s="10" t="s">
        <v>90</v>
      </c>
      <c r="C3210" s="10" t="s">
        <v>77</v>
      </c>
      <c r="D3210" s="10" t="s">
        <v>23</v>
      </c>
      <c r="E3210" s="10" t="s">
        <v>43</v>
      </c>
      <c r="F3210" s="11" t="s">
        <v>617</v>
      </c>
      <c r="G3210" s="10">
        <v>2010</v>
      </c>
      <c r="H3210" s="10">
        <v>908140885</v>
      </c>
      <c r="I3210" s="17" t="s">
        <v>944</v>
      </c>
      <c r="J3210" s="18">
        <v>7924</v>
      </c>
      <c r="K3210" s="19">
        <v>154.06</v>
      </c>
      <c r="L3210" s="19">
        <v>90.93</v>
      </c>
      <c r="M3210" s="19">
        <f>Table1[[#This Row],[Unit_Selling Price]]-Table1[[#This Row],[Unit_Cost]]</f>
        <v>63.13</v>
      </c>
      <c r="N3210" s="19">
        <f>Table1[[#This Row],[Quantity]]*Table1[[#This Row],[unit_per Profit]]</f>
        <v>500242.12</v>
      </c>
    </row>
    <row r="3211" spans="1:14" x14ac:dyDescent="0.2">
      <c r="A3211" s="10" t="s">
        <v>32</v>
      </c>
      <c r="B3211" s="10" t="s">
        <v>113</v>
      </c>
      <c r="C3211" s="10" t="s">
        <v>51</v>
      </c>
      <c r="D3211" s="10" t="s">
        <v>27</v>
      </c>
      <c r="E3211" s="10" t="s">
        <v>43</v>
      </c>
      <c r="F3211" s="11" t="s">
        <v>1419</v>
      </c>
      <c r="G3211" s="10">
        <v>2012</v>
      </c>
      <c r="H3211" s="10">
        <v>192608630</v>
      </c>
      <c r="I3211" s="17" t="s">
        <v>1614</v>
      </c>
      <c r="J3211" s="18">
        <v>6029</v>
      </c>
      <c r="K3211" s="19">
        <v>437.2</v>
      </c>
      <c r="L3211" s="19">
        <v>263.33</v>
      </c>
      <c r="M3211" s="19">
        <f>Table1[[#This Row],[Unit_Selling Price]]-Table1[[#This Row],[Unit_Cost]]</f>
        <v>173.87</v>
      </c>
      <c r="N3211" s="19">
        <f>Table1[[#This Row],[Quantity]]*Table1[[#This Row],[unit_per Profit]]</f>
        <v>1048262.23</v>
      </c>
    </row>
    <row r="3212" spans="1:14" x14ac:dyDescent="0.2">
      <c r="A3212" s="10" t="s">
        <v>29</v>
      </c>
      <c r="B3212" s="10" t="s">
        <v>118</v>
      </c>
      <c r="C3212" s="10" t="s">
        <v>51</v>
      </c>
      <c r="D3212" s="10" t="s">
        <v>27</v>
      </c>
      <c r="E3212" s="10" t="s">
        <v>24</v>
      </c>
      <c r="F3212" s="11" t="s">
        <v>480</v>
      </c>
      <c r="G3212" s="10">
        <v>2016</v>
      </c>
      <c r="H3212" s="10">
        <v>284310567</v>
      </c>
      <c r="I3212" s="17">
        <v>42409</v>
      </c>
      <c r="J3212" s="18">
        <v>2670</v>
      </c>
      <c r="K3212" s="19">
        <v>437.2</v>
      </c>
      <c r="L3212" s="19">
        <v>263.33</v>
      </c>
      <c r="M3212" s="19">
        <f>Table1[[#This Row],[Unit_Selling Price]]-Table1[[#This Row],[Unit_Cost]]</f>
        <v>173.87</v>
      </c>
      <c r="N3212" s="19">
        <f>Table1[[#This Row],[Quantity]]*Table1[[#This Row],[unit_per Profit]]</f>
        <v>464232.9</v>
      </c>
    </row>
    <row r="3213" spans="1:14" x14ac:dyDescent="0.2">
      <c r="A3213" s="10" t="s">
        <v>278</v>
      </c>
      <c r="B3213" s="10" t="s">
        <v>191</v>
      </c>
      <c r="C3213" s="10" t="s">
        <v>56</v>
      </c>
      <c r="D3213" s="10" t="s">
        <v>27</v>
      </c>
      <c r="E3213" s="10" t="s">
        <v>43</v>
      </c>
      <c r="F3213" s="11" t="s">
        <v>1775</v>
      </c>
      <c r="G3213" s="10">
        <v>2016</v>
      </c>
      <c r="H3213" s="10">
        <v>252045524</v>
      </c>
      <c r="I3213" s="17" t="s">
        <v>1256</v>
      </c>
      <c r="J3213" s="18">
        <v>4726</v>
      </c>
      <c r="K3213" s="19">
        <v>421.89</v>
      </c>
      <c r="L3213" s="19">
        <v>364.69</v>
      </c>
      <c r="M3213" s="19">
        <f>Table1[[#This Row],[Unit_Selling Price]]-Table1[[#This Row],[Unit_Cost]]</f>
        <v>57.2</v>
      </c>
      <c r="N3213" s="19">
        <f>Table1[[#This Row],[Quantity]]*Table1[[#This Row],[unit_per Profit]]</f>
        <v>270327.2</v>
      </c>
    </row>
    <row r="3214" spans="1:14" x14ac:dyDescent="0.2">
      <c r="A3214" s="10" t="s">
        <v>40</v>
      </c>
      <c r="B3214" s="10" t="s">
        <v>221</v>
      </c>
      <c r="C3214" s="10" t="s">
        <v>26</v>
      </c>
      <c r="D3214" s="10" t="s">
        <v>27</v>
      </c>
      <c r="E3214" s="10" t="s">
        <v>24</v>
      </c>
      <c r="F3214" s="11" t="s">
        <v>1281</v>
      </c>
      <c r="G3214" s="10">
        <v>2015</v>
      </c>
      <c r="H3214" s="10">
        <v>584924829</v>
      </c>
      <c r="I3214" s="17">
        <v>42222</v>
      </c>
      <c r="J3214" s="18">
        <v>1110</v>
      </c>
      <c r="K3214" s="19">
        <v>152.58000000000001</v>
      </c>
      <c r="L3214" s="19">
        <v>97.44</v>
      </c>
      <c r="M3214" s="19">
        <f>Table1[[#This Row],[Unit_Selling Price]]-Table1[[#This Row],[Unit_Cost]]</f>
        <v>55.14</v>
      </c>
      <c r="N3214" s="19">
        <f>Table1[[#This Row],[Quantity]]*Table1[[#This Row],[unit_per Profit]]</f>
        <v>61205.4</v>
      </c>
    </row>
    <row r="3215" spans="1:14" x14ac:dyDescent="0.2">
      <c r="A3215" s="10" t="s">
        <v>29</v>
      </c>
      <c r="B3215" s="10" t="s">
        <v>44</v>
      </c>
      <c r="C3215" s="10" t="s">
        <v>77</v>
      </c>
      <c r="D3215" s="10" t="s">
        <v>27</v>
      </c>
      <c r="E3215" s="10" t="s">
        <v>24</v>
      </c>
      <c r="F3215" s="11">
        <v>41062</v>
      </c>
      <c r="G3215" s="10">
        <v>2012</v>
      </c>
      <c r="H3215" s="10">
        <v>942372310</v>
      </c>
      <c r="I3215" s="17" t="s">
        <v>1708</v>
      </c>
      <c r="J3215" s="18">
        <v>7763</v>
      </c>
      <c r="K3215" s="19">
        <v>154.06</v>
      </c>
      <c r="L3215" s="19">
        <v>90.93</v>
      </c>
      <c r="M3215" s="19">
        <f>Table1[[#This Row],[Unit_Selling Price]]-Table1[[#This Row],[Unit_Cost]]</f>
        <v>63.13</v>
      </c>
      <c r="N3215" s="19">
        <f>Table1[[#This Row],[Quantity]]*Table1[[#This Row],[unit_per Profit]]</f>
        <v>490078.19</v>
      </c>
    </row>
    <row r="3216" spans="1:14" x14ac:dyDescent="0.2">
      <c r="A3216" s="10" t="s">
        <v>29</v>
      </c>
      <c r="B3216" s="10" t="s">
        <v>184</v>
      </c>
      <c r="C3216" s="10" t="s">
        <v>56</v>
      </c>
      <c r="D3216" s="10" t="s">
        <v>23</v>
      </c>
      <c r="E3216" s="10" t="s">
        <v>28</v>
      </c>
      <c r="F3216" s="11" t="s">
        <v>430</v>
      </c>
      <c r="G3216" s="10">
        <v>2015</v>
      </c>
      <c r="H3216" s="10">
        <v>604124295</v>
      </c>
      <c r="I3216" s="17">
        <v>42039</v>
      </c>
      <c r="J3216" s="18">
        <v>2659</v>
      </c>
      <c r="K3216" s="19">
        <v>421.89</v>
      </c>
      <c r="L3216" s="19">
        <v>364.69</v>
      </c>
      <c r="M3216" s="19">
        <f>Table1[[#This Row],[Unit_Selling Price]]-Table1[[#This Row],[Unit_Cost]]</f>
        <v>57.2</v>
      </c>
      <c r="N3216" s="19">
        <f>Table1[[#This Row],[Quantity]]*Table1[[#This Row],[unit_per Profit]]</f>
        <v>152094.79999999999</v>
      </c>
    </row>
    <row r="3217" spans="1:14" x14ac:dyDescent="0.2">
      <c r="A3217" s="10" t="s">
        <v>29</v>
      </c>
      <c r="B3217" s="10" t="s">
        <v>153</v>
      </c>
      <c r="C3217" s="10" t="s">
        <v>65</v>
      </c>
      <c r="D3217" s="10" t="s">
        <v>23</v>
      </c>
      <c r="E3217" s="10" t="s">
        <v>28</v>
      </c>
      <c r="F3217" s="11">
        <v>42188</v>
      </c>
      <c r="G3217" s="10">
        <v>2015</v>
      </c>
      <c r="H3217" s="10">
        <v>720229613</v>
      </c>
      <c r="I3217" s="17">
        <v>42311</v>
      </c>
      <c r="J3217" s="18">
        <v>803</v>
      </c>
      <c r="K3217" s="19">
        <v>9.33</v>
      </c>
      <c r="L3217" s="19">
        <v>6.92</v>
      </c>
      <c r="M3217" s="19">
        <f>Table1[[#This Row],[Unit_Selling Price]]-Table1[[#This Row],[Unit_Cost]]</f>
        <v>2.41</v>
      </c>
      <c r="N3217" s="19">
        <f>Table1[[#This Row],[Quantity]]*Table1[[#This Row],[unit_per Profit]]</f>
        <v>1935.23</v>
      </c>
    </row>
    <row r="3218" spans="1:14" x14ac:dyDescent="0.2">
      <c r="A3218" s="10" t="s">
        <v>37</v>
      </c>
      <c r="B3218" s="10" t="s">
        <v>50</v>
      </c>
      <c r="C3218" s="10" t="s">
        <v>34</v>
      </c>
      <c r="D3218" s="10" t="s">
        <v>23</v>
      </c>
      <c r="E3218" s="10" t="s">
        <v>35</v>
      </c>
      <c r="F3218" s="11" t="s">
        <v>665</v>
      </c>
      <c r="G3218" s="10">
        <v>2011</v>
      </c>
      <c r="H3218" s="10">
        <v>261049592</v>
      </c>
      <c r="I3218" s="17">
        <v>40880</v>
      </c>
      <c r="J3218" s="18">
        <v>9230</v>
      </c>
      <c r="K3218" s="19">
        <v>205.7</v>
      </c>
      <c r="L3218" s="19">
        <v>117.11</v>
      </c>
      <c r="M3218" s="19">
        <f>Table1[[#This Row],[Unit_Selling Price]]-Table1[[#This Row],[Unit_Cost]]</f>
        <v>88.59</v>
      </c>
      <c r="N3218" s="19">
        <f>Table1[[#This Row],[Quantity]]*Table1[[#This Row],[unit_per Profit]]</f>
        <v>817685.7</v>
      </c>
    </row>
    <row r="3219" spans="1:14" x14ac:dyDescent="0.2">
      <c r="A3219" s="10" t="s">
        <v>29</v>
      </c>
      <c r="B3219" s="10" t="s">
        <v>57</v>
      </c>
      <c r="C3219" s="10" t="s">
        <v>39</v>
      </c>
      <c r="D3219" s="10" t="s">
        <v>23</v>
      </c>
      <c r="E3219" s="10" t="s">
        <v>24</v>
      </c>
      <c r="F3219" s="11" t="s">
        <v>1344</v>
      </c>
      <c r="G3219" s="10">
        <v>2014</v>
      </c>
      <c r="H3219" s="10">
        <v>967258059</v>
      </c>
      <c r="I3219" s="17">
        <v>41859</v>
      </c>
      <c r="J3219" s="18">
        <v>2009</v>
      </c>
      <c r="K3219" s="19">
        <v>81.73</v>
      </c>
      <c r="L3219" s="19">
        <v>56.67</v>
      </c>
      <c r="M3219" s="19">
        <f>Table1[[#This Row],[Unit_Selling Price]]-Table1[[#This Row],[Unit_Cost]]</f>
        <v>25.06</v>
      </c>
      <c r="N3219" s="19">
        <f>Table1[[#This Row],[Quantity]]*Table1[[#This Row],[unit_per Profit]]</f>
        <v>50345.54</v>
      </c>
    </row>
    <row r="3220" spans="1:14" x14ac:dyDescent="0.2">
      <c r="A3220" s="10" t="s">
        <v>46</v>
      </c>
      <c r="B3220" s="10" t="s">
        <v>99</v>
      </c>
      <c r="C3220" s="10" t="s">
        <v>51</v>
      </c>
      <c r="D3220" s="10" t="s">
        <v>27</v>
      </c>
      <c r="E3220" s="10" t="s">
        <v>35</v>
      </c>
      <c r="F3220" s="11" t="s">
        <v>1776</v>
      </c>
      <c r="G3220" s="10">
        <v>2015</v>
      </c>
      <c r="H3220" s="10">
        <v>599841344</v>
      </c>
      <c r="I3220" s="17">
        <v>42010</v>
      </c>
      <c r="J3220" s="18">
        <v>5238</v>
      </c>
      <c r="K3220" s="19">
        <v>437.2</v>
      </c>
      <c r="L3220" s="19">
        <v>263.33</v>
      </c>
      <c r="M3220" s="19">
        <f>Table1[[#This Row],[Unit_Selling Price]]-Table1[[#This Row],[Unit_Cost]]</f>
        <v>173.87</v>
      </c>
      <c r="N3220" s="19">
        <f>Table1[[#This Row],[Quantity]]*Table1[[#This Row],[unit_per Profit]]</f>
        <v>910731.06</v>
      </c>
    </row>
    <row r="3221" spans="1:14" x14ac:dyDescent="0.2">
      <c r="A3221" s="10" t="s">
        <v>46</v>
      </c>
      <c r="B3221" s="10" t="s">
        <v>78</v>
      </c>
      <c r="C3221" s="10" t="s">
        <v>65</v>
      </c>
      <c r="D3221" s="10" t="s">
        <v>27</v>
      </c>
      <c r="E3221" s="10" t="s">
        <v>24</v>
      </c>
      <c r="F3221" s="11" t="s">
        <v>455</v>
      </c>
      <c r="G3221" s="10">
        <v>2015</v>
      </c>
      <c r="H3221" s="10">
        <v>590098273</v>
      </c>
      <c r="I3221" s="17" t="s">
        <v>1514</v>
      </c>
      <c r="J3221" s="18">
        <v>2047</v>
      </c>
      <c r="K3221" s="19">
        <v>9.33</v>
      </c>
      <c r="L3221" s="19">
        <v>6.92</v>
      </c>
      <c r="M3221" s="19">
        <f>Table1[[#This Row],[Unit_Selling Price]]-Table1[[#This Row],[Unit_Cost]]</f>
        <v>2.41</v>
      </c>
      <c r="N3221" s="19">
        <f>Table1[[#This Row],[Quantity]]*Table1[[#This Row],[unit_per Profit]]</f>
        <v>4933.2700000000004</v>
      </c>
    </row>
    <row r="3222" spans="1:14" x14ac:dyDescent="0.2">
      <c r="A3222" s="10" t="s">
        <v>37</v>
      </c>
      <c r="B3222" s="10" t="s">
        <v>62</v>
      </c>
      <c r="C3222" s="10" t="s">
        <v>34</v>
      </c>
      <c r="D3222" s="10" t="s">
        <v>27</v>
      </c>
      <c r="E3222" s="10" t="s">
        <v>35</v>
      </c>
      <c r="F3222" s="11" t="s">
        <v>626</v>
      </c>
      <c r="G3222" s="10">
        <v>2011</v>
      </c>
      <c r="H3222" s="10">
        <v>189640176</v>
      </c>
      <c r="I3222" s="17">
        <v>40644</v>
      </c>
      <c r="J3222" s="18">
        <v>7597</v>
      </c>
      <c r="K3222" s="19">
        <v>205.7</v>
      </c>
      <c r="L3222" s="19">
        <v>117.11</v>
      </c>
      <c r="M3222" s="19">
        <f>Table1[[#This Row],[Unit_Selling Price]]-Table1[[#This Row],[Unit_Cost]]</f>
        <v>88.59</v>
      </c>
      <c r="N3222" s="19">
        <f>Table1[[#This Row],[Quantity]]*Table1[[#This Row],[unit_per Profit]]</f>
        <v>673018.23</v>
      </c>
    </row>
    <row r="3223" spans="1:14" x14ac:dyDescent="0.2">
      <c r="A3223" s="10" t="s">
        <v>29</v>
      </c>
      <c r="B3223" s="10" t="s">
        <v>118</v>
      </c>
      <c r="C3223" s="10" t="s">
        <v>34</v>
      </c>
      <c r="D3223" s="10" t="s">
        <v>27</v>
      </c>
      <c r="E3223" s="10" t="s">
        <v>24</v>
      </c>
      <c r="F3223" s="11">
        <v>40822</v>
      </c>
      <c r="G3223" s="10">
        <v>2011</v>
      </c>
      <c r="H3223" s="10">
        <v>520390880</v>
      </c>
      <c r="I3223" s="17" t="s">
        <v>1533</v>
      </c>
      <c r="J3223" s="18">
        <v>4080</v>
      </c>
      <c r="K3223" s="19">
        <v>205.7</v>
      </c>
      <c r="L3223" s="19">
        <v>117.11</v>
      </c>
      <c r="M3223" s="19">
        <f>Table1[[#This Row],[Unit_Selling Price]]-Table1[[#This Row],[Unit_Cost]]</f>
        <v>88.59</v>
      </c>
      <c r="N3223" s="19">
        <f>Table1[[#This Row],[Quantity]]*Table1[[#This Row],[unit_per Profit]]</f>
        <v>361447.2</v>
      </c>
    </row>
    <row r="3224" spans="1:14" x14ac:dyDescent="0.2">
      <c r="A3224" s="10" t="s">
        <v>37</v>
      </c>
      <c r="B3224" s="10" t="s">
        <v>274</v>
      </c>
      <c r="C3224" s="10" t="s">
        <v>51</v>
      </c>
      <c r="D3224" s="10" t="s">
        <v>27</v>
      </c>
      <c r="E3224" s="10" t="s">
        <v>28</v>
      </c>
      <c r="F3224" s="11">
        <v>42435</v>
      </c>
      <c r="G3224" s="10">
        <v>2016</v>
      </c>
      <c r="H3224" s="10">
        <v>524586713</v>
      </c>
      <c r="I3224" s="17" t="s">
        <v>1388</v>
      </c>
      <c r="J3224" s="18">
        <v>5721</v>
      </c>
      <c r="K3224" s="19">
        <v>437.2</v>
      </c>
      <c r="L3224" s="19">
        <v>263.33</v>
      </c>
      <c r="M3224" s="19">
        <f>Table1[[#This Row],[Unit_Selling Price]]-Table1[[#This Row],[Unit_Cost]]</f>
        <v>173.87</v>
      </c>
      <c r="N3224" s="19">
        <f>Table1[[#This Row],[Quantity]]*Table1[[#This Row],[unit_per Profit]]</f>
        <v>994710.27</v>
      </c>
    </row>
    <row r="3225" spans="1:14" x14ac:dyDescent="0.2">
      <c r="A3225" s="10" t="s">
        <v>46</v>
      </c>
      <c r="B3225" s="10" t="s">
        <v>156</v>
      </c>
      <c r="C3225" s="10" t="s">
        <v>39</v>
      </c>
      <c r="D3225" s="10" t="s">
        <v>27</v>
      </c>
      <c r="E3225" s="10" t="s">
        <v>43</v>
      </c>
      <c r="F3225" s="11" t="s">
        <v>1034</v>
      </c>
      <c r="G3225" s="10">
        <v>2010</v>
      </c>
      <c r="H3225" s="10">
        <v>114776504</v>
      </c>
      <c r="I3225" s="17">
        <v>40460</v>
      </c>
      <c r="J3225" s="18">
        <v>3773</v>
      </c>
      <c r="K3225" s="19">
        <v>81.73</v>
      </c>
      <c r="L3225" s="19">
        <v>56.67</v>
      </c>
      <c r="M3225" s="19">
        <f>Table1[[#This Row],[Unit_Selling Price]]-Table1[[#This Row],[Unit_Cost]]</f>
        <v>25.06</v>
      </c>
      <c r="N3225" s="19">
        <f>Table1[[#This Row],[Quantity]]*Table1[[#This Row],[unit_per Profit]]</f>
        <v>94551.38</v>
      </c>
    </row>
    <row r="3226" spans="1:14" x14ac:dyDescent="0.2">
      <c r="A3226" s="10" t="s">
        <v>29</v>
      </c>
      <c r="B3226" s="10" t="s">
        <v>44</v>
      </c>
      <c r="C3226" s="10" t="s">
        <v>65</v>
      </c>
      <c r="D3226" s="10" t="s">
        <v>27</v>
      </c>
      <c r="E3226" s="10" t="s">
        <v>35</v>
      </c>
      <c r="F3226" s="11" t="s">
        <v>1493</v>
      </c>
      <c r="G3226" s="10">
        <v>2016</v>
      </c>
      <c r="H3226" s="10">
        <v>623821580</v>
      </c>
      <c r="I3226" s="17" t="s">
        <v>1761</v>
      </c>
      <c r="J3226" s="18">
        <v>1523</v>
      </c>
      <c r="K3226" s="19">
        <v>9.33</v>
      </c>
      <c r="L3226" s="19">
        <v>6.92</v>
      </c>
      <c r="M3226" s="19">
        <f>Table1[[#This Row],[Unit_Selling Price]]-Table1[[#This Row],[Unit_Cost]]</f>
        <v>2.41</v>
      </c>
      <c r="N3226" s="19">
        <f>Table1[[#This Row],[Quantity]]*Table1[[#This Row],[unit_per Profit]]</f>
        <v>3670.43</v>
      </c>
    </row>
    <row r="3227" spans="1:14" x14ac:dyDescent="0.2">
      <c r="A3227" s="10" t="s">
        <v>37</v>
      </c>
      <c r="B3227" s="10" t="s">
        <v>55</v>
      </c>
      <c r="C3227" s="10" t="s">
        <v>34</v>
      </c>
      <c r="D3227" s="10" t="s">
        <v>23</v>
      </c>
      <c r="E3227" s="10" t="s">
        <v>24</v>
      </c>
      <c r="F3227" s="11">
        <v>43071</v>
      </c>
      <c r="G3227" s="10">
        <v>2017</v>
      </c>
      <c r="H3227" s="10">
        <v>754895770</v>
      </c>
      <c r="I3227" s="17">
        <v>43072</v>
      </c>
      <c r="J3227" s="18">
        <v>9289</v>
      </c>
      <c r="K3227" s="19">
        <v>205.7</v>
      </c>
      <c r="L3227" s="19">
        <v>117.11</v>
      </c>
      <c r="M3227" s="19">
        <f>Table1[[#This Row],[Unit_Selling Price]]-Table1[[#This Row],[Unit_Cost]]</f>
        <v>88.59</v>
      </c>
      <c r="N3227" s="19">
        <f>Table1[[#This Row],[Quantity]]*Table1[[#This Row],[unit_per Profit]]</f>
        <v>822912.51</v>
      </c>
    </row>
    <row r="3228" spans="1:14" x14ac:dyDescent="0.2">
      <c r="A3228" s="10" t="s">
        <v>40</v>
      </c>
      <c r="B3228" s="10" t="s">
        <v>74</v>
      </c>
      <c r="C3228" s="10" t="s">
        <v>31</v>
      </c>
      <c r="D3228" s="10" t="s">
        <v>23</v>
      </c>
      <c r="E3228" s="10" t="s">
        <v>35</v>
      </c>
      <c r="F3228" s="11" t="s">
        <v>1384</v>
      </c>
      <c r="G3228" s="10">
        <v>2017</v>
      </c>
      <c r="H3228" s="10">
        <v>631485402</v>
      </c>
      <c r="I3228" s="17">
        <v>43077</v>
      </c>
      <c r="J3228" s="18">
        <v>9418</v>
      </c>
      <c r="K3228" s="19">
        <v>47.45</v>
      </c>
      <c r="L3228" s="19">
        <v>31.79</v>
      </c>
      <c r="M3228" s="19">
        <f>Table1[[#This Row],[Unit_Selling Price]]-Table1[[#This Row],[Unit_Cost]]</f>
        <v>15.66</v>
      </c>
      <c r="N3228" s="19">
        <f>Table1[[#This Row],[Quantity]]*Table1[[#This Row],[unit_per Profit]]</f>
        <v>147485.88</v>
      </c>
    </row>
    <row r="3229" spans="1:14" x14ac:dyDescent="0.2">
      <c r="A3229" s="10" t="s">
        <v>37</v>
      </c>
      <c r="B3229" s="10" t="s">
        <v>73</v>
      </c>
      <c r="C3229" s="10" t="s">
        <v>39</v>
      </c>
      <c r="D3229" s="10" t="s">
        <v>23</v>
      </c>
      <c r="E3229" s="10" t="s">
        <v>35</v>
      </c>
      <c r="F3229" s="11" t="s">
        <v>1331</v>
      </c>
      <c r="G3229" s="10">
        <v>2013</v>
      </c>
      <c r="H3229" s="10">
        <v>447389304</v>
      </c>
      <c r="I3229" s="17" t="s">
        <v>1008</v>
      </c>
      <c r="J3229" s="18">
        <v>1292</v>
      </c>
      <c r="K3229" s="19">
        <v>81.73</v>
      </c>
      <c r="L3229" s="19">
        <v>56.67</v>
      </c>
      <c r="M3229" s="19">
        <f>Table1[[#This Row],[Unit_Selling Price]]-Table1[[#This Row],[Unit_Cost]]</f>
        <v>25.06</v>
      </c>
      <c r="N3229" s="19">
        <f>Table1[[#This Row],[Quantity]]*Table1[[#This Row],[unit_per Profit]]</f>
        <v>32377.52</v>
      </c>
    </row>
    <row r="3230" spans="1:14" x14ac:dyDescent="0.2">
      <c r="A3230" s="10" t="s">
        <v>46</v>
      </c>
      <c r="B3230" s="10" t="s">
        <v>123</v>
      </c>
      <c r="C3230" s="10" t="s">
        <v>85</v>
      </c>
      <c r="D3230" s="10" t="s">
        <v>23</v>
      </c>
      <c r="E3230" s="10" t="s">
        <v>24</v>
      </c>
      <c r="F3230" s="11" t="s">
        <v>1777</v>
      </c>
      <c r="G3230" s="10">
        <v>2010</v>
      </c>
      <c r="H3230" s="10">
        <v>916718804</v>
      </c>
      <c r="I3230" s="17">
        <v>40424</v>
      </c>
      <c r="J3230" s="18">
        <v>6321</v>
      </c>
      <c r="K3230" s="19">
        <v>668.27</v>
      </c>
      <c r="L3230" s="19">
        <v>502.54</v>
      </c>
      <c r="M3230" s="19">
        <f>Table1[[#This Row],[Unit_Selling Price]]-Table1[[#This Row],[Unit_Cost]]</f>
        <v>165.73</v>
      </c>
      <c r="N3230" s="19">
        <f>Table1[[#This Row],[Quantity]]*Table1[[#This Row],[unit_per Profit]]</f>
        <v>1047579.33</v>
      </c>
    </row>
    <row r="3231" spans="1:14" x14ac:dyDescent="0.2">
      <c r="A3231" s="10" t="s">
        <v>40</v>
      </c>
      <c r="B3231" s="10" t="s">
        <v>90</v>
      </c>
      <c r="C3231" s="10" t="s">
        <v>26</v>
      </c>
      <c r="D3231" s="10" t="s">
        <v>27</v>
      </c>
      <c r="E3231" s="10" t="s">
        <v>24</v>
      </c>
      <c r="F3231" s="11">
        <v>42104</v>
      </c>
      <c r="G3231" s="10">
        <v>2015</v>
      </c>
      <c r="H3231" s="10">
        <v>123897731</v>
      </c>
      <c r="I3231" s="17" t="s">
        <v>1616</v>
      </c>
      <c r="J3231" s="18">
        <v>2947</v>
      </c>
      <c r="K3231" s="19">
        <v>152.58000000000001</v>
      </c>
      <c r="L3231" s="19">
        <v>97.44</v>
      </c>
      <c r="M3231" s="19">
        <f>Table1[[#This Row],[Unit_Selling Price]]-Table1[[#This Row],[Unit_Cost]]</f>
        <v>55.14</v>
      </c>
      <c r="N3231" s="19">
        <f>Table1[[#This Row],[Quantity]]*Table1[[#This Row],[unit_per Profit]]</f>
        <v>162497.57999999999</v>
      </c>
    </row>
    <row r="3232" spans="1:14" x14ac:dyDescent="0.2">
      <c r="A3232" s="10" t="s">
        <v>29</v>
      </c>
      <c r="B3232" s="10" t="s">
        <v>58</v>
      </c>
      <c r="C3232" s="10" t="s">
        <v>56</v>
      </c>
      <c r="D3232" s="10" t="s">
        <v>23</v>
      </c>
      <c r="E3232" s="10" t="s">
        <v>28</v>
      </c>
      <c r="F3232" s="11" t="s">
        <v>687</v>
      </c>
      <c r="G3232" s="10">
        <v>2010</v>
      </c>
      <c r="H3232" s="10">
        <v>273662412</v>
      </c>
      <c r="I3232" s="17" t="s">
        <v>1778</v>
      </c>
      <c r="J3232" s="18">
        <v>1644</v>
      </c>
      <c r="K3232" s="19">
        <v>421.89</v>
      </c>
      <c r="L3232" s="19">
        <v>364.69</v>
      </c>
      <c r="M3232" s="19">
        <f>Table1[[#This Row],[Unit_Selling Price]]-Table1[[#This Row],[Unit_Cost]]</f>
        <v>57.2</v>
      </c>
      <c r="N3232" s="19">
        <f>Table1[[#This Row],[Quantity]]*Table1[[#This Row],[unit_per Profit]]</f>
        <v>94036.800000000003</v>
      </c>
    </row>
    <row r="3233" spans="1:14" x14ac:dyDescent="0.2">
      <c r="A3233" s="10" t="s">
        <v>29</v>
      </c>
      <c r="B3233" s="10" t="s">
        <v>153</v>
      </c>
      <c r="C3233" s="10" t="s">
        <v>77</v>
      </c>
      <c r="D3233" s="10" t="s">
        <v>27</v>
      </c>
      <c r="E3233" s="10" t="s">
        <v>24</v>
      </c>
      <c r="F3233" s="11">
        <v>42950</v>
      </c>
      <c r="G3233" s="10">
        <v>2017</v>
      </c>
      <c r="H3233" s="10">
        <v>941061675</v>
      </c>
      <c r="I3233" s="17" t="s">
        <v>304</v>
      </c>
      <c r="J3233" s="18">
        <v>9917</v>
      </c>
      <c r="K3233" s="19">
        <v>154.06</v>
      </c>
      <c r="L3233" s="19">
        <v>90.93</v>
      </c>
      <c r="M3233" s="19">
        <f>Table1[[#This Row],[Unit_Selling Price]]-Table1[[#This Row],[Unit_Cost]]</f>
        <v>63.13</v>
      </c>
      <c r="N3233" s="19">
        <f>Table1[[#This Row],[Quantity]]*Table1[[#This Row],[unit_per Profit]]</f>
        <v>626060.21</v>
      </c>
    </row>
    <row r="3234" spans="1:14" x14ac:dyDescent="0.2">
      <c r="A3234" s="10" t="s">
        <v>29</v>
      </c>
      <c r="B3234" s="10" t="s">
        <v>270</v>
      </c>
      <c r="C3234" s="10" t="s">
        <v>56</v>
      </c>
      <c r="D3234" s="10" t="s">
        <v>23</v>
      </c>
      <c r="E3234" s="10" t="s">
        <v>24</v>
      </c>
      <c r="F3234" s="11">
        <v>41467</v>
      </c>
      <c r="G3234" s="10">
        <v>2013</v>
      </c>
      <c r="H3234" s="10">
        <v>421456849</v>
      </c>
      <c r="I3234" s="17">
        <v>41559</v>
      </c>
      <c r="J3234" s="18">
        <v>7302</v>
      </c>
      <c r="K3234" s="19">
        <v>421.89</v>
      </c>
      <c r="L3234" s="19">
        <v>364.69</v>
      </c>
      <c r="M3234" s="19">
        <f>Table1[[#This Row],[Unit_Selling Price]]-Table1[[#This Row],[Unit_Cost]]</f>
        <v>57.2</v>
      </c>
      <c r="N3234" s="19">
        <f>Table1[[#This Row],[Quantity]]*Table1[[#This Row],[unit_per Profit]]</f>
        <v>417674.4</v>
      </c>
    </row>
    <row r="3235" spans="1:14" x14ac:dyDescent="0.2">
      <c r="A3235" s="10" t="s">
        <v>32</v>
      </c>
      <c r="B3235" s="10" t="s">
        <v>82</v>
      </c>
      <c r="C3235" s="10" t="s">
        <v>56</v>
      </c>
      <c r="D3235" s="10" t="s">
        <v>27</v>
      </c>
      <c r="E3235" s="10" t="s">
        <v>35</v>
      </c>
      <c r="F3235" s="11" t="s">
        <v>324</v>
      </c>
      <c r="G3235" s="10">
        <v>2014</v>
      </c>
      <c r="H3235" s="10">
        <v>680521762</v>
      </c>
      <c r="I3235" s="17" t="s">
        <v>1735</v>
      </c>
      <c r="J3235" s="18">
        <v>367</v>
      </c>
      <c r="K3235" s="19">
        <v>421.89</v>
      </c>
      <c r="L3235" s="19">
        <v>364.69</v>
      </c>
      <c r="M3235" s="19">
        <f>Table1[[#This Row],[Unit_Selling Price]]-Table1[[#This Row],[Unit_Cost]]</f>
        <v>57.2</v>
      </c>
      <c r="N3235" s="19">
        <f>Table1[[#This Row],[Quantity]]*Table1[[#This Row],[unit_per Profit]]</f>
        <v>20992.400000000001</v>
      </c>
    </row>
    <row r="3236" spans="1:14" x14ac:dyDescent="0.2">
      <c r="A3236" s="10" t="s">
        <v>46</v>
      </c>
      <c r="B3236" s="10" t="s">
        <v>156</v>
      </c>
      <c r="C3236" s="10" t="s">
        <v>65</v>
      </c>
      <c r="D3236" s="10" t="s">
        <v>23</v>
      </c>
      <c r="E3236" s="10" t="s">
        <v>24</v>
      </c>
      <c r="F3236" s="11" t="s">
        <v>1779</v>
      </c>
      <c r="G3236" s="10">
        <v>2017</v>
      </c>
      <c r="H3236" s="10">
        <v>604242742</v>
      </c>
      <c r="I3236" s="17" t="s">
        <v>1780</v>
      </c>
      <c r="J3236" s="18">
        <v>7710</v>
      </c>
      <c r="K3236" s="19">
        <v>9.33</v>
      </c>
      <c r="L3236" s="19">
        <v>6.92</v>
      </c>
      <c r="M3236" s="19">
        <f>Table1[[#This Row],[Unit_Selling Price]]-Table1[[#This Row],[Unit_Cost]]</f>
        <v>2.41</v>
      </c>
      <c r="N3236" s="19">
        <f>Table1[[#This Row],[Quantity]]*Table1[[#This Row],[unit_per Profit]]</f>
        <v>18581.099999999999</v>
      </c>
    </row>
    <row r="3237" spans="1:14" x14ac:dyDescent="0.2">
      <c r="A3237" s="10" t="s">
        <v>278</v>
      </c>
      <c r="B3237" s="10" t="s">
        <v>164</v>
      </c>
      <c r="C3237" s="10" t="s">
        <v>51</v>
      </c>
      <c r="D3237" s="10" t="s">
        <v>27</v>
      </c>
      <c r="E3237" s="10" t="s">
        <v>24</v>
      </c>
      <c r="F3237" s="11" t="s">
        <v>1046</v>
      </c>
      <c r="G3237" s="10">
        <v>2012</v>
      </c>
      <c r="H3237" s="10">
        <v>948918616</v>
      </c>
      <c r="I3237" s="17" t="s">
        <v>1100</v>
      </c>
      <c r="J3237" s="18">
        <v>4960</v>
      </c>
      <c r="K3237" s="19">
        <v>437.2</v>
      </c>
      <c r="L3237" s="19">
        <v>263.33</v>
      </c>
      <c r="M3237" s="19">
        <f>Table1[[#This Row],[Unit_Selling Price]]-Table1[[#This Row],[Unit_Cost]]</f>
        <v>173.87</v>
      </c>
      <c r="N3237" s="19">
        <f>Table1[[#This Row],[Quantity]]*Table1[[#This Row],[unit_per Profit]]</f>
        <v>862395.2</v>
      </c>
    </row>
    <row r="3238" spans="1:14" x14ac:dyDescent="0.2">
      <c r="A3238" s="10" t="s">
        <v>29</v>
      </c>
      <c r="B3238" s="10" t="s">
        <v>197</v>
      </c>
      <c r="C3238" s="10" t="s">
        <v>51</v>
      </c>
      <c r="D3238" s="10" t="s">
        <v>23</v>
      </c>
      <c r="E3238" s="10" t="s">
        <v>43</v>
      </c>
      <c r="F3238" s="11">
        <v>41186</v>
      </c>
      <c r="G3238" s="10">
        <v>2012</v>
      </c>
      <c r="H3238" s="10">
        <v>291160714</v>
      </c>
      <c r="I3238" s="17" t="s">
        <v>953</v>
      </c>
      <c r="J3238" s="18">
        <v>9780</v>
      </c>
      <c r="K3238" s="19">
        <v>437.2</v>
      </c>
      <c r="L3238" s="19">
        <v>263.33</v>
      </c>
      <c r="M3238" s="19">
        <f>Table1[[#This Row],[Unit_Selling Price]]-Table1[[#This Row],[Unit_Cost]]</f>
        <v>173.87</v>
      </c>
      <c r="N3238" s="19">
        <f>Table1[[#This Row],[Quantity]]*Table1[[#This Row],[unit_per Profit]]</f>
        <v>1700448.6</v>
      </c>
    </row>
    <row r="3239" spans="1:14" x14ac:dyDescent="0.2">
      <c r="A3239" s="10" t="s">
        <v>40</v>
      </c>
      <c r="B3239" s="10" t="s">
        <v>72</v>
      </c>
      <c r="C3239" s="10" t="s">
        <v>65</v>
      </c>
      <c r="D3239" s="10" t="s">
        <v>23</v>
      </c>
      <c r="E3239" s="10" t="s">
        <v>28</v>
      </c>
      <c r="F3239" s="11" t="s">
        <v>798</v>
      </c>
      <c r="G3239" s="10">
        <v>2011</v>
      </c>
      <c r="H3239" s="10">
        <v>877892863</v>
      </c>
      <c r="I3239" s="17" t="s">
        <v>1051</v>
      </c>
      <c r="J3239" s="18">
        <v>6862</v>
      </c>
      <c r="K3239" s="19">
        <v>9.33</v>
      </c>
      <c r="L3239" s="19">
        <v>6.92</v>
      </c>
      <c r="M3239" s="19">
        <f>Table1[[#This Row],[Unit_Selling Price]]-Table1[[#This Row],[Unit_Cost]]</f>
        <v>2.41</v>
      </c>
      <c r="N3239" s="19">
        <f>Table1[[#This Row],[Quantity]]*Table1[[#This Row],[unit_per Profit]]</f>
        <v>16537.419999999998</v>
      </c>
    </row>
    <row r="3240" spans="1:14" x14ac:dyDescent="0.2">
      <c r="A3240" s="10" t="s">
        <v>46</v>
      </c>
      <c r="B3240" s="10" t="s">
        <v>273</v>
      </c>
      <c r="C3240" s="10" t="s">
        <v>77</v>
      </c>
      <c r="D3240" s="10" t="s">
        <v>23</v>
      </c>
      <c r="E3240" s="10" t="s">
        <v>24</v>
      </c>
      <c r="F3240" s="11" t="s">
        <v>755</v>
      </c>
      <c r="G3240" s="10">
        <v>2014</v>
      </c>
      <c r="H3240" s="10">
        <v>976351392</v>
      </c>
      <c r="I3240" s="17">
        <v>41982</v>
      </c>
      <c r="J3240" s="18">
        <v>2928</v>
      </c>
      <c r="K3240" s="19">
        <v>154.06</v>
      </c>
      <c r="L3240" s="19">
        <v>90.93</v>
      </c>
      <c r="M3240" s="19">
        <f>Table1[[#This Row],[Unit_Selling Price]]-Table1[[#This Row],[Unit_Cost]]</f>
        <v>63.13</v>
      </c>
      <c r="N3240" s="19">
        <f>Table1[[#This Row],[Quantity]]*Table1[[#This Row],[unit_per Profit]]</f>
        <v>184844.64</v>
      </c>
    </row>
    <row r="3241" spans="1:14" x14ac:dyDescent="0.2">
      <c r="A3241" s="10" t="s">
        <v>29</v>
      </c>
      <c r="B3241" s="10" t="s">
        <v>224</v>
      </c>
      <c r="C3241" s="10" t="s">
        <v>65</v>
      </c>
      <c r="D3241" s="10" t="s">
        <v>27</v>
      </c>
      <c r="E3241" s="10" t="s">
        <v>24</v>
      </c>
      <c r="F3241" s="11" t="s">
        <v>380</v>
      </c>
      <c r="G3241" s="10">
        <v>2014</v>
      </c>
      <c r="H3241" s="10">
        <v>724085128</v>
      </c>
      <c r="I3241" s="17">
        <v>41914</v>
      </c>
      <c r="J3241" s="18">
        <v>1735</v>
      </c>
      <c r="K3241" s="19">
        <v>9.33</v>
      </c>
      <c r="L3241" s="19">
        <v>6.92</v>
      </c>
      <c r="M3241" s="19">
        <f>Table1[[#This Row],[Unit_Selling Price]]-Table1[[#This Row],[Unit_Cost]]</f>
        <v>2.41</v>
      </c>
      <c r="N3241" s="19">
        <f>Table1[[#This Row],[Quantity]]*Table1[[#This Row],[unit_per Profit]]</f>
        <v>4181.3500000000004</v>
      </c>
    </row>
    <row r="3242" spans="1:14" x14ac:dyDescent="0.2">
      <c r="A3242" s="10" t="s">
        <v>46</v>
      </c>
      <c r="B3242" s="10" t="s">
        <v>273</v>
      </c>
      <c r="C3242" s="10" t="s">
        <v>42</v>
      </c>
      <c r="D3242" s="10" t="s">
        <v>27</v>
      </c>
      <c r="E3242" s="10" t="s">
        <v>43</v>
      </c>
      <c r="F3242" s="11" t="s">
        <v>1499</v>
      </c>
      <c r="G3242" s="10">
        <v>2012</v>
      </c>
      <c r="H3242" s="10">
        <v>778955399</v>
      </c>
      <c r="I3242" s="17" t="s">
        <v>1781</v>
      </c>
      <c r="J3242" s="18">
        <v>9068</v>
      </c>
      <c r="K3242" s="19">
        <v>109.28</v>
      </c>
      <c r="L3242" s="19">
        <v>35.840000000000003</v>
      </c>
      <c r="M3242" s="19">
        <f>Table1[[#This Row],[Unit_Selling Price]]-Table1[[#This Row],[Unit_Cost]]</f>
        <v>73.44</v>
      </c>
      <c r="N3242" s="19">
        <f>Table1[[#This Row],[Quantity]]*Table1[[#This Row],[unit_per Profit]]</f>
        <v>665953.92000000004</v>
      </c>
    </row>
    <row r="3243" spans="1:14" x14ac:dyDescent="0.2">
      <c r="A3243" s="10" t="s">
        <v>32</v>
      </c>
      <c r="B3243" s="10" t="s">
        <v>152</v>
      </c>
      <c r="C3243" s="10" t="s">
        <v>56</v>
      </c>
      <c r="D3243" s="10" t="s">
        <v>23</v>
      </c>
      <c r="E3243" s="10" t="s">
        <v>24</v>
      </c>
      <c r="F3243" s="11">
        <v>42252</v>
      </c>
      <c r="G3243" s="10">
        <v>2015</v>
      </c>
      <c r="H3243" s="10">
        <v>969136035</v>
      </c>
      <c r="I3243" s="17" t="s">
        <v>454</v>
      </c>
      <c r="J3243" s="18">
        <v>7744</v>
      </c>
      <c r="K3243" s="19">
        <v>421.89</v>
      </c>
      <c r="L3243" s="19">
        <v>364.69</v>
      </c>
      <c r="M3243" s="19">
        <f>Table1[[#This Row],[Unit_Selling Price]]-Table1[[#This Row],[Unit_Cost]]</f>
        <v>57.2</v>
      </c>
      <c r="N3243" s="19">
        <f>Table1[[#This Row],[Quantity]]*Table1[[#This Row],[unit_per Profit]]</f>
        <v>442956.79999999999</v>
      </c>
    </row>
    <row r="3244" spans="1:14" x14ac:dyDescent="0.2">
      <c r="A3244" s="10" t="s">
        <v>46</v>
      </c>
      <c r="B3244" s="10" t="s">
        <v>115</v>
      </c>
      <c r="C3244" s="10" t="s">
        <v>22</v>
      </c>
      <c r="D3244" s="10" t="s">
        <v>23</v>
      </c>
      <c r="E3244" s="10" t="s">
        <v>43</v>
      </c>
      <c r="F3244" s="11" t="s">
        <v>1737</v>
      </c>
      <c r="G3244" s="10">
        <v>2016</v>
      </c>
      <c r="H3244" s="10">
        <v>743113362</v>
      </c>
      <c r="I3244" s="17" t="s">
        <v>923</v>
      </c>
      <c r="J3244" s="18">
        <v>2612</v>
      </c>
      <c r="K3244" s="19">
        <v>255.28</v>
      </c>
      <c r="L3244" s="19">
        <v>159.41999999999999</v>
      </c>
      <c r="M3244" s="19">
        <f>Table1[[#This Row],[Unit_Selling Price]]-Table1[[#This Row],[Unit_Cost]]</f>
        <v>95.86</v>
      </c>
      <c r="N3244" s="19">
        <f>Table1[[#This Row],[Quantity]]*Table1[[#This Row],[unit_per Profit]]</f>
        <v>250386.32</v>
      </c>
    </row>
    <row r="3245" spans="1:14" x14ac:dyDescent="0.2">
      <c r="A3245" s="10" t="s">
        <v>32</v>
      </c>
      <c r="B3245" s="10" t="s">
        <v>215</v>
      </c>
      <c r="C3245" s="10" t="s">
        <v>26</v>
      </c>
      <c r="D3245" s="10" t="s">
        <v>27</v>
      </c>
      <c r="E3245" s="10" t="s">
        <v>35</v>
      </c>
      <c r="F3245" s="11" t="s">
        <v>1782</v>
      </c>
      <c r="G3245" s="10">
        <v>2013</v>
      </c>
      <c r="H3245" s="10">
        <v>519686210</v>
      </c>
      <c r="I3245" s="17" t="s">
        <v>986</v>
      </c>
      <c r="J3245" s="18">
        <v>5553</v>
      </c>
      <c r="K3245" s="19">
        <v>152.58000000000001</v>
      </c>
      <c r="L3245" s="19">
        <v>97.44</v>
      </c>
      <c r="M3245" s="19">
        <f>Table1[[#This Row],[Unit_Selling Price]]-Table1[[#This Row],[Unit_Cost]]</f>
        <v>55.14</v>
      </c>
      <c r="N3245" s="19">
        <f>Table1[[#This Row],[Quantity]]*Table1[[#This Row],[unit_per Profit]]</f>
        <v>306192.42</v>
      </c>
    </row>
    <row r="3246" spans="1:14" x14ac:dyDescent="0.2">
      <c r="A3246" s="10" t="s">
        <v>278</v>
      </c>
      <c r="B3246" s="10" t="s">
        <v>179</v>
      </c>
      <c r="C3246" s="10" t="s">
        <v>56</v>
      </c>
      <c r="D3246" s="10" t="s">
        <v>23</v>
      </c>
      <c r="E3246" s="10" t="s">
        <v>28</v>
      </c>
      <c r="F3246" s="11">
        <v>41006</v>
      </c>
      <c r="G3246" s="10">
        <v>2012</v>
      </c>
      <c r="H3246" s="10">
        <v>337965905</v>
      </c>
      <c r="I3246" s="17" t="s">
        <v>1783</v>
      </c>
      <c r="J3246" s="18">
        <v>477</v>
      </c>
      <c r="K3246" s="19">
        <v>421.89</v>
      </c>
      <c r="L3246" s="19">
        <v>364.69</v>
      </c>
      <c r="M3246" s="19">
        <f>Table1[[#This Row],[Unit_Selling Price]]-Table1[[#This Row],[Unit_Cost]]</f>
        <v>57.2</v>
      </c>
      <c r="N3246" s="19">
        <f>Table1[[#This Row],[Quantity]]*Table1[[#This Row],[unit_per Profit]]</f>
        <v>27284.400000000001</v>
      </c>
    </row>
    <row r="3247" spans="1:14" x14ac:dyDescent="0.2">
      <c r="A3247" s="10" t="s">
        <v>46</v>
      </c>
      <c r="B3247" s="10" t="s">
        <v>99</v>
      </c>
      <c r="C3247" s="10" t="s">
        <v>65</v>
      </c>
      <c r="D3247" s="10" t="s">
        <v>27</v>
      </c>
      <c r="E3247" s="10" t="s">
        <v>28</v>
      </c>
      <c r="F3247" s="11">
        <v>42590</v>
      </c>
      <c r="G3247" s="10">
        <v>2016</v>
      </c>
      <c r="H3247" s="10">
        <v>307376277</v>
      </c>
      <c r="I3247" s="17" t="s">
        <v>1784</v>
      </c>
      <c r="J3247" s="18">
        <v>8326</v>
      </c>
      <c r="K3247" s="19">
        <v>9.33</v>
      </c>
      <c r="L3247" s="19">
        <v>6.92</v>
      </c>
      <c r="M3247" s="19">
        <f>Table1[[#This Row],[Unit_Selling Price]]-Table1[[#This Row],[Unit_Cost]]</f>
        <v>2.41</v>
      </c>
      <c r="N3247" s="19">
        <f>Table1[[#This Row],[Quantity]]*Table1[[#This Row],[unit_per Profit]]</f>
        <v>20065.66</v>
      </c>
    </row>
    <row r="3248" spans="1:14" x14ac:dyDescent="0.2">
      <c r="A3248" s="10" t="s">
        <v>32</v>
      </c>
      <c r="B3248" s="10" t="s">
        <v>192</v>
      </c>
      <c r="C3248" s="10" t="s">
        <v>77</v>
      </c>
      <c r="D3248" s="10" t="s">
        <v>27</v>
      </c>
      <c r="E3248" s="10" t="s">
        <v>43</v>
      </c>
      <c r="F3248" s="11" t="s">
        <v>1372</v>
      </c>
      <c r="G3248" s="10">
        <v>2015</v>
      </c>
      <c r="H3248" s="10">
        <v>157653653</v>
      </c>
      <c r="I3248" s="17" t="s">
        <v>533</v>
      </c>
      <c r="J3248" s="18">
        <v>2074</v>
      </c>
      <c r="K3248" s="19">
        <v>154.06</v>
      </c>
      <c r="L3248" s="19">
        <v>90.93</v>
      </c>
      <c r="M3248" s="19">
        <f>Table1[[#This Row],[Unit_Selling Price]]-Table1[[#This Row],[Unit_Cost]]</f>
        <v>63.13</v>
      </c>
      <c r="N3248" s="19">
        <f>Table1[[#This Row],[Quantity]]*Table1[[#This Row],[unit_per Profit]]</f>
        <v>130931.62</v>
      </c>
    </row>
    <row r="3249" spans="1:14" x14ac:dyDescent="0.2">
      <c r="A3249" s="10" t="s">
        <v>40</v>
      </c>
      <c r="B3249" s="10" t="s">
        <v>188</v>
      </c>
      <c r="C3249" s="10" t="s">
        <v>51</v>
      </c>
      <c r="D3249" s="10" t="s">
        <v>27</v>
      </c>
      <c r="E3249" s="10" t="s">
        <v>28</v>
      </c>
      <c r="F3249" s="11">
        <v>40521</v>
      </c>
      <c r="G3249" s="10">
        <v>2010</v>
      </c>
      <c r="H3249" s="10">
        <v>588846862</v>
      </c>
      <c r="I3249" s="17" t="s">
        <v>804</v>
      </c>
      <c r="J3249" s="18">
        <v>1727</v>
      </c>
      <c r="K3249" s="19">
        <v>437.2</v>
      </c>
      <c r="L3249" s="19">
        <v>263.33</v>
      </c>
      <c r="M3249" s="19">
        <f>Table1[[#This Row],[Unit_Selling Price]]-Table1[[#This Row],[Unit_Cost]]</f>
        <v>173.87</v>
      </c>
      <c r="N3249" s="19">
        <f>Table1[[#This Row],[Quantity]]*Table1[[#This Row],[unit_per Profit]]</f>
        <v>300273.49</v>
      </c>
    </row>
    <row r="3250" spans="1:14" x14ac:dyDescent="0.2">
      <c r="A3250" s="10" t="s">
        <v>46</v>
      </c>
      <c r="B3250" s="10" t="s">
        <v>207</v>
      </c>
      <c r="C3250" s="10" t="s">
        <v>39</v>
      </c>
      <c r="D3250" s="10" t="s">
        <v>27</v>
      </c>
      <c r="E3250" s="10" t="s">
        <v>28</v>
      </c>
      <c r="F3250" s="11" t="s">
        <v>969</v>
      </c>
      <c r="G3250" s="10">
        <v>2012</v>
      </c>
      <c r="H3250" s="10">
        <v>121317231</v>
      </c>
      <c r="I3250" s="17">
        <v>41306</v>
      </c>
      <c r="J3250" s="18">
        <v>9319</v>
      </c>
      <c r="K3250" s="19">
        <v>81.73</v>
      </c>
      <c r="L3250" s="19">
        <v>56.67</v>
      </c>
      <c r="M3250" s="19">
        <f>Table1[[#This Row],[Unit_Selling Price]]-Table1[[#This Row],[Unit_Cost]]</f>
        <v>25.06</v>
      </c>
      <c r="N3250" s="19">
        <f>Table1[[#This Row],[Quantity]]*Table1[[#This Row],[unit_per Profit]]</f>
        <v>233534.14</v>
      </c>
    </row>
    <row r="3251" spans="1:14" x14ac:dyDescent="0.2">
      <c r="A3251" s="10" t="s">
        <v>278</v>
      </c>
      <c r="B3251" s="10" t="s">
        <v>61</v>
      </c>
      <c r="C3251" s="10" t="s">
        <v>26</v>
      </c>
      <c r="D3251" s="10" t="s">
        <v>23</v>
      </c>
      <c r="E3251" s="10" t="s">
        <v>28</v>
      </c>
      <c r="F3251" s="11">
        <v>41681</v>
      </c>
      <c r="G3251" s="10">
        <v>2014</v>
      </c>
      <c r="H3251" s="10">
        <v>945738589</v>
      </c>
      <c r="I3251" s="17" t="s">
        <v>1068</v>
      </c>
      <c r="J3251" s="18">
        <v>3920</v>
      </c>
      <c r="K3251" s="19">
        <v>152.58000000000001</v>
      </c>
      <c r="L3251" s="19">
        <v>97.44</v>
      </c>
      <c r="M3251" s="19">
        <f>Table1[[#This Row],[Unit_Selling Price]]-Table1[[#This Row],[Unit_Cost]]</f>
        <v>55.14</v>
      </c>
      <c r="N3251" s="19">
        <f>Table1[[#This Row],[Quantity]]*Table1[[#This Row],[unit_per Profit]]</f>
        <v>216148.8</v>
      </c>
    </row>
    <row r="3252" spans="1:14" x14ac:dyDescent="0.2">
      <c r="A3252" s="10" t="s">
        <v>37</v>
      </c>
      <c r="B3252" s="10" t="s">
        <v>55</v>
      </c>
      <c r="C3252" s="10" t="s">
        <v>42</v>
      </c>
      <c r="D3252" s="10" t="s">
        <v>27</v>
      </c>
      <c r="E3252" s="10" t="s">
        <v>43</v>
      </c>
      <c r="F3252" s="11" t="s">
        <v>1366</v>
      </c>
      <c r="G3252" s="10">
        <v>2017</v>
      </c>
      <c r="H3252" s="10">
        <v>373097264</v>
      </c>
      <c r="I3252" s="17">
        <v>42893</v>
      </c>
      <c r="J3252" s="18">
        <v>6626</v>
      </c>
      <c r="K3252" s="19">
        <v>109.28</v>
      </c>
      <c r="L3252" s="19">
        <v>35.840000000000003</v>
      </c>
      <c r="M3252" s="19">
        <f>Table1[[#This Row],[Unit_Selling Price]]-Table1[[#This Row],[Unit_Cost]]</f>
        <v>73.44</v>
      </c>
      <c r="N3252" s="19">
        <f>Table1[[#This Row],[Quantity]]*Table1[[#This Row],[unit_per Profit]]</f>
        <v>486613.44</v>
      </c>
    </row>
    <row r="3253" spans="1:14" x14ac:dyDescent="0.2">
      <c r="A3253" s="10" t="s">
        <v>278</v>
      </c>
      <c r="B3253" s="10" t="s">
        <v>53</v>
      </c>
      <c r="C3253" s="10" t="s">
        <v>77</v>
      </c>
      <c r="D3253" s="10" t="s">
        <v>27</v>
      </c>
      <c r="E3253" s="10" t="s">
        <v>24</v>
      </c>
      <c r="F3253" s="11" t="s">
        <v>830</v>
      </c>
      <c r="G3253" s="10">
        <v>2011</v>
      </c>
      <c r="H3253" s="10">
        <v>284692084</v>
      </c>
      <c r="I3253" s="17">
        <v>41091</v>
      </c>
      <c r="J3253" s="18">
        <v>5569</v>
      </c>
      <c r="K3253" s="19">
        <v>154.06</v>
      </c>
      <c r="L3253" s="19">
        <v>90.93</v>
      </c>
      <c r="M3253" s="19">
        <f>Table1[[#This Row],[Unit_Selling Price]]-Table1[[#This Row],[Unit_Cost]]</f>
        <v>63.13</v>
      </c>
      <c r="N3253" s="19">
        <f>Table1[[#This Row],[Quantity]]*Table1[[#This Row],[unit_per Profit]]</f>
        <v>351570.97</v>
      </c>
    </row>
    <row r="3254" spans="1:14" x14ac:dyDescent="0.2">
      <c r="A3254" s="10" t="s">
        <v>32</v>
      </c>
      <c r="B3254" s="10" t="s">
        <v>157</v>
      </c>
      <c r="C3254" s="10" t="s">
        <v>65</v>
      </c>
      <c r="D3254" s="10" t="s">
        <v>23</v>
      </c>
      <c r="E3254" s="10" t="s">
        <v>28</v>
      </c>
      <c r="F3254" s="11" t="s">
        <v>753</v>
      </c>
      <c r="G3254" s="10">
        <v>2012</v>
      </c>
      <c r="H3254" s="10">
        <v>382134377</v>
      </c>
      <c r="I3254" s="17">
        <v>41071</v>
      </c>
      <c r="J3254" s="18">
        <v>909</v>
      </c>
      <c r="K3254" s="19">
        <v>9.33</v>
      </c>
      <c r="L3254" s="19">
        <v>6.92</v>
      </c>
      <c r="M3254" s="19">
        <f>Table1[[#This Row],[Unit_Selling Price]]-Table1[[#This Row],[Unit_Cost]]</f>
        <v>2.41</v>
      </c>
      <c r="N3254" s="19">
        <f>Table1[[#This Row],[Quantity]]*Table1[[#This Row],[unit_per Profit]]</f>
        <v>2190.69</v>
      </c>
    </row>
    <row r="3255" spans="1:14" x14ac:dyDescent="0.2">
      <c r="A3255" s="10" t="s">
        <v>46</v>
      </c>
      <c r="B3255" s="10" t="s">
        <v>199</v>
      </c>
      <c r="C3255" s="10" t="s">
        <v>49</v>
      </c>
      <c r="D3255" s="10" t="s">
        <v>23</v>
      </c>
      <c r="E3255" s="10" t="s">
        <v>28</v>
      </c>
      <c r="F3255" s="11">
        <v>42381</v>
      </c>
      <c r="G3255" s="10">
        <v>2016</v>
      </c>
      <c r="H3255" s="10">
        <v>437347972</v>
      </c>
      <c r="I3255" s="17" t="s">
        <v>692</v>
      </c>
      <c r="J3255" s="18">
        <v>9839</v>
      </c>
      <c r="K3255" s="19">
        <v>651.21</v>
      </c>
      <c r="L3255" s="19">
        <v>524.96</v>
      </c>
      <c r="M3255" s="19">
        <f>Table1[[#This Row],[Unit_Selling Price]]-Table1[[#This Row],[Unit_Cost]]</f>
        <v>126.25</v>
      </c>
      <c r="N3255" s="19">
        <f>Table1[[#This Row],[Quantity]]*Table1[[#This Row],[unit_per Profit]]</f>
        <v>1242173.75</v>
      </c>
    </row>
    <row r="3256" spans="1:14" x14ac:dyDescent="0.2">
      <c r="A3256" s="10" t="s">
        <v>29</v>
      </c>
      <c r="B3256" s="10" t="s">
        <v>76</v>
      </c>
      <c r="C3256" s="10" t="s">
        <v>77</v>
      </c>
      <c r="D3256" s="10" t="s">
        <v>23</v>
      </c>
      <c r="E3256" s="10" t="s">
        <v>24</v>
      </c>
      <c r="F3256" s="11" t="s">
        <v>1159</v>
      </c>
      <c r="G3256" s="10">
        <v>2014</v>
      </c>
      <c r="H3256" s="10">
        <v>742569196</v>
      </c>
      <c r="I3256" s="17" t="s">
        <v>580</v>
      </c>
      <c r="J3256" s="18">
        <v>1581</v>
      </c>
      <c r="K3256" s="19">
        <v>154.06</v>
      </c>
      <c r="L3256" s="19">
        <v>90.93</v>
      </c>
      <c r="M3256" s="19">
        <f>Table1[[#This Row],[Unit_Selling Price]]-Table1[[#This Row],[Unit_Cost]]</f>
        <v>63.13</v>
      </c>
      <c r="N3256" s="19">
        <f>Table1[[#This Row],[Quantity]]*Table1[[#This Row],[unit_per Profit]]</f>
        <v>99808.53</v>
      </c>
    </row>
    <row r="3257" spans="1:14" x14ac:dyDescent="0.2">
      <c r="A3257" s="10" t="s">
        <v>29</v>
      </c>
      <c r="B3257" s="10" t="s">
        <v>118</v>
      </c>
      <c r="C3257" s="10" t="s">
        <v>85</v>
      </c>
      <c r="D3257" s="10" t="s">
        <v>23</v>
      </c>
      <c r="E3257" s="10" t="s">
        <v>24</v>
      </c>
      <c r="F3257" s="11" t="s">
        <v>1189</v>
      </c>
      <c r="G3257" s="10">
        <v>2016</v>
      </c>
      <c r="H3257" s="10">
        <v>760346877</v>
      </c>
      <c r="I3257" s="17">
        <v>42529</v>
      </c>
      <c r="J3257" s="18">
        <v>2392</v>
      </c>
      <c r="K3257" s="19">
        <v>668.27</v>
      </c>
      <c r="L3257" s="19">
        <v>502.54</v>
      </c>
      <c r="M3257" s="19">
        <f>Table1[[#This Row],[Unit_Selling Price]]-Table1[[#This Row],[Unit_Cost]]</f>
        <v>165.73</v>
      </c>
      <c r="N3257" s="19">
        <f>Table1[[#This Row],[Quantity]]*Table1[[#This Row],[unit_per Profit]]</f>
        <v>396426.16</v>
      </c>
    </row>
    <row r="3258" spans="1:14" x14ac:dyDescent="0.2">
      <c r="A3258" s="10" t="s">
        <v>278</v>
      </c>
      <c r="B3258" s="10" t="s">
        <v>70</v>
      </c>
      <c r="C3258" s="10" t="s">
        <v>26</v>
      </c>
      <c r="D3258" s="10" t="s">
        <v>23</v>
      </c>
      <c r="E3258" s="10" t="s">
        <v>43</v>
      </c>
      <c r="F3258" s="11">
        <v>40665</v>
      </c>
      <c r="G3258" s="10">
        <v>2011</v>
      </c>
      <c r="H3258" s="10">
        <v>473542344</v>
      </c>
      <c r="I3258" s="17">
        <v>40788</v>
      </c>
      <c r="J3258" s="18">
        <v>558</v>
      </c>
      <c r="K3258" s="19">
        <v>152.58000000000001</v>
      </c>
      <c r="L3258" s="19">
        <v>97.44</v>
      </c>
      <c r="M3258" s="19">
        <f>Table1[[#This Row],[Unit_Selling Price]]-Table1[[#This Row],[Unit_Cost]]</f>
        <v>55.14</v>
      </c>
      <c r="N3258" s="19">
        <f>Table1[[#This Row],[Quantity]]*Table1[[#This Row],[unit_per Profit]]</f>
        <v>30768.12</v>
      </c>
    </row>
    <row r="3259" spans="1:14" x14ac:dyDescent="0.2">
      <c r="A3259" s="10" t="s">
        <v>46</v>
      </c>
      <c r="B3259" s="10" t="s">
        <v>99</v>
      </c>
      <c r="C3259" s="10" t="s">
        <v>77</v>
      </c>
      <c r="D3259" s="10" t="s">
        <v>23</v>
      </c>
      <c r="E3259" s="10" t="s">
        <v>24</v>
      </c>
      <c r="F3259" s="11" t="s">
        <v>773</v>
      </c>
      <c r="G3259" s="10">
        <v>2014</v>
      </c>
      <c r="H3259" s="10">
        <v>835329425</v>
      </c>
      <c r="I3259" s="17" t="s">
        <v>886</v>
      </c>
      <c r="J3259" s="18">
        <v>1395</v>
      </c>
      <c r="K3259" s="19">
        <v>154.06</v>
      </c>
      <c r="L3259" s="19">
        <v>90.93</v>
      </c>
      <c r="M3259" s="19">
        <f>Table1[[#This Row],[Unit_Selling Price]]-Table1[[#This Row],[Unit_Cost]]</f>
        <v>63.13</v>
      </c>
      <c r="N3259" s="19">
        <f>Table1[[#This Row],[Quantity]]*Table1[[#This Row],[unit_per Profit]]</f>
        <v>88066.35</v>
      </c>
    </row>
    <row r="3260" spans="1:14" x14ac:dyDescent="0.2">
      <c r="A3260" s="10" t="s">
        <v>37</v>
      </c>
      <c r="B3260" s="10" t="s">
        <v>106</v>
      </c>
      <c r="C3260" s="10" t="s">
        <v>77</v>
      </c>
      <c r="D3260" s="10" t="s">
        <v>23</v>
      </c>
      <c r="E3260" s="10" t="s">
        <v>35</v>
      </c>
      <c r="F3260" s="11">
        <v>41760</v>
      </c>
      <c r="G3260" s="10">
        <v>2014</v>
      </c>
      <c r="H3260" s="10">
        <v>619194447</v>
      </c>
      <c r="I3260" s="17">
        <v>41822</v>
      </c>
      <c r="J3260" s="18">
        <v>2252</v>
      </c>
      <c r="K3260" s="19">
        <v>154.06</v>
      </c>
      <c r="L3260" s="19">
        <v>90.93</v>
      </c>
      <c r="M3260" s="19">
        <f>Table1[[#This Row],[Unit_Selling Price]]-Table1[[#This Row],[Unit_Cost]]</f>
        <v>63.13</v>
      </c>
      <c r="N3260" s="19">
        <f>Table1[[#This Row],[Quantity]]*Table1[[#This Row],[unit_per Profit]]</f>
        <v>142168.76</v>
      </c>
    </row>
    <row r="3261" spans="1:14" x14ac:dyDescent="0.2">
      <c r="A3261" s="10" t="s">
        <v>46</v>
      </c>
      <c r="B3261" s="10" t="s">
        <v>75</v>
      </c>
      <c r="C3261" s="10" t="s">
        <v>77</v>
      </c>
      <c r="D3261" s="10" t="s">
        <v>23</v>
      </c>
      <c r="E3261" s="10" t="s">
        <v>24</v>
      </c>
      <c r="F3261" s="11" t="s">
        <v>1248</v>
      </c>
      <c r="G3261" s="10">
        <v>2016</v>
      </c>
      <c r="H3261" s="10">
        <v>468936240</v>
      </c>
      <c r="I3261" s="17">
        <v>42407</v>
      </c>
      <c r="J3261" s="18">
        <v>7509</v>
      </c>
      <c r="K3261" s="19">
        <v>154.06</v>
      </c>
      <c r="L3261" s="19">
        <v>90.93</v>
      </c>
      <c r="M3261" s="19">
        <f>Table1[[#This Row],[Unit_Selling Price]]-Table1[[#This Row],[Unit_Cost]]</f>
        <v>63.13</v>
      </c>
      <c r="N3261" s="19">
        <f>Table1[[#This Row],[Quantity]]*Table1[[#This Row],[unit_per Profit]]</f>
        <v>474043.17</v>
      </c>
    </row>
    <row r="3262" spans="1:14" x14ac:dyDescent="0.2">
      <c r="A3262" s="10" t="s">
        <v>40</v>
      </c>
      <c r="B3262" s="10" t="s">
        <v>221</v>
      </c>
      <c r="C3262" s="10" t="s">
        <v>49</v>
      </c>
      <c r="D3262" s="10" t="s">
        <v>27</v>
      </c>
      <c r="E3262" s="10" t="s">
        <v>35</v>
      </c>
      <c r="F3262" s="11" t="s">
        <v>728</v>
      </c>
      <c r="G3262" s="10">
        <v>2014</v>
      </c>
      <c r="H3262" s="10">
        <v>648666131</v>
      </c>
      <c r="I3262" s="17">
        <v>41985</v>
      </c>
      <c r="J3262" s="18">
        <v>3578</v>
      </c>
      <c r="K3262" s="19">
        <v>651.21</v>
      </c>
      <c r="L3262" s="19">
        <v>524.96</v>
      </c>
      <c r="M3262" s="19">
        <f>Table1[[#This Row],[Unit_Selling Price]]-Table1[[#This Row],[Unit_Cost]]</f>
        <v>126.25</v>
      </c>
      <c r="N3262" s="19">
        <f>Table1[[#This Row],[Quantity]]*Table1[[#This Row],[unit_per Profit]]</f>
        <v>451722.5</v>
      </c>
    </row>
    <row r="3263" spans="1:14" x14ac:dyDescent="0.2">
      <c r="A3263" s="10" t="s">
        <v>37</v>
      </c>
      <c r="B3263" s="10" t="s">
        <v>45</v>
      </c>
      <c r="C3263" s="10" t="s">
        <v>85</v>
      </c>
      <c r="D3263" s="10" t="s">
        <v>27</v>
      </c>
      <c r="E3263" s="10" t="s">
        <v>28</v>
      </c>
      <c r="F3263" s="11" t="s">
        <v>522</v>
      </c>
      <c r="G3263" s="10">
        <v>2014</v>
      </c>
      <c r="H3263" s="10">
        <v>592807948</v>
      </c>
      <c r="I3263" s="17" t="s">
        <v>1449</v>
      </c>
      <c r="J3263" s="18">
        <v>3900</v>
      </c>
      <c r="K3263" s="19">
        <v>668.27</v>
      </c>
      <c r="L3263" s="19">
        <v>502.54</v>
      </c>
      <c r="M3263" s="19">
        <f>Table1[[#This Row],[Unit_Selling Price]]-Table1[[#This Row],[Unit_Cost]]</f>
        <v>165.73</v>
      </c>
      <c r="N3263" s="19">
        <f>Table1[[#This Row],[Quantity]]*Table1[[#This Row],[unit_per Profit]]</f>
        <v>646347</v>
      </c>
    </row>
    <row r="3264" spans="1:14" x14ac:dyDescent="0.2">
      <c r="A3264" s="10" t="s">
        <v>46</v>
      </c>
      <c r="B3264" s="10" t="s">
        <v>222</v>
      </c>
      <c r="C3264" s="10" t="s">
        <v>22</v>
      </c>
      <c r="D3264" s="10" t="s">
        <v>27</v>
      </c>
      <c r="E3264" s="10" t="s">
        <v>24</v>
      </c>
      <c r="F3264" s="11">
        <v>41647</v>
      </c>
      <c r="G3264" s="10">
        <v>2014</v>
      </c>
      <c r="H3264" s="10">
        <v>256098020</v>
      </c>
      <c r="I3264" s="17" t="s">
        <v>522</v>
      </c>
      <c r="J3264" s="18">
        <v>3950</v>
      </c>
      <c r="K3264" s="19">
        <v>255.28</v>
      </c>
      <c r="L3264" s="19">
        <v>159.41999999999999</v>
      </c>
      <c r="M3264" s="19">
        <f>Table1[[#This Row],[Unit_Selling Price]]-Table1[[#This Row],[Unit_Cost]]</f>
        <v>95.86</v>
      </c>
      <c r="N3264" s="19">
        <f>Table1[[#This Row],[Quantity]]*Table1[[#This Row],[unit_per Profit]]</f>
        <v>378647</v>
      </c>
    </row>
    <row r="3265" spans="1:14" x14ac:dyDescent="0.2">
      <c r="A3265" s="10" t="s">
        <v>32</v>
      </c>
      <c r="B3265" s="10" t="s">
        <v>209</v>
      </c>
      <c r="C3265" s="10" t="s">
        <v>85</v>
      </c>
      <c r="D3265" s="10" t="s">
        <v>23</v>
      </c>
      <c r="E3265" s="10" t="s">
        <v>28</v>
      </c>
      <c r="F3265" s="11" t="s">
        <v>1236</v>
      </c>
      <c r="G3265" s="10">
        <v>2010</v>
      </c>
      <c r="H3265" s="10">
        <v>563585174</v>
      </c>
      <c r="I3265" s="17" t="s">
        <v>1785</v>
      </c>
      <c r="J3265" s="18">
        <v>6232</v>
      </c>
      <c r="K3265" s="19">
        <v>668.27</v>
      </c>
      <c r="L3265" s="19">
        <v>502.54</v>
      </c>
      <c r="M3265" s="19">
        <f>Table1[[#This Row],[Unit_Selling Price]]-Table1[[#This Row],[Unit_Cost]]</f>
        <v>165.73</v>
      </c>
      <c r="N3265" s="19">
        <f>Table1[[#This Row],[Quantity]]*Table1[[#This Row],[unit_per Profit]]</f>
        <v>1032829.36</v>
      </c>
    </row>
    <row r="3266" spans="1:14" x14ac:dyDescent="0.2">
      <c r="A3266" s="10" t="s">
        <v>29</v>
      </c>
      <c r="B3266" s="10" t="s">
        <v>270</v>
      </c>
      <c r="C3266" s="10" t="s">
        <v>51</v>
      </c>
      <c r="D3266" s="10" t="s">
        <v>23</v>
      </c>
      <c r="E3266" s="10" t="s">
        <v>24</v>
      </c>
      <c r="F3266" s="11">
        <v>42135</v>
      </c>
      <c r="G3266" s="10">
        <v>2015</v>
      </c>
      <c r="H3266" s="10">
        <v>260630738</v>
      </c>
      <c r="I3266" s="17" t="s">
        <v>511</v>
      </c>
      <c r="J3266" s="18">
        <v>5282</v>
      </c>
      <c r="K3266" s="19">
        <v>437.2</v>
      </c>
      <c r="L3266" s="19">
        <v>263.33</v>
      </c>
      <c r="M3266" s="19">
        <f>Table1[[#This Row],[Unit_Selling Price]]-Table1[[#This Row],[Unit_Cost]]</f>
        <v>173.87</v>
      </c>
      <c r="N3266" s="19">
        <f>Table1[[#This Row],[Quantity]]*Table1[[#This Row],[unit_per Profit]]</f>
        <v>918381.34</v>
      </c>
    </row>
    <row r="3267" spans="1:14" x14ac:dyDescent="0.2">
      <c r="A3267" s="10" t="s">
        <v>32</v>
      </c>
      <c r="B3267" s="10" t="s">
        <v>82</v>
      </c>
      <c r="C3267" s="10" t="s">
        <v>85</v>
      </c>
      <c r="D3267" s="10" t="s">
        <v>27</v>
      </c>
      <c r="E3267" s="10" t="s">
        <v>43</v>
      </c>
      <c r="F3267" s="11">
        <v>42527</v>
      </c>
      <c r="G3267" s="10">
        <v>2016</v>
      </c>
      <c r="H3267" s="10">
        <v>862908542</v>
      </c>
      <c r="I3267" s="17">
        <v>42620</v>
      </c>
      <c r="J3267" s="18">
        <v>2668</v>
      </c>
      <c r="K3267" s="19">
        <v>668.27</v>
      </c>
      <c r="L3267" s="19">
        <v>502.54</v>
      </c>
      <c r="M3267" s="19">
        <f>Table1[[#This Row],[Unit_Selling Price]]-Table1[[#This Row],[Unit_Cost]]</f>
        <v>165.73</v>
      </c>
      <c r="N3267" s="19">
        <f>Table1[[#This Row],[Quantity]]*Table1[[#This Row],[unit_per Profit]]</f>
        <v>442167.64</v>
      </c>
    </row>
    <row r="3268" spans="1:14" x14ac:dyDescent="0.2">
      <c r="A3268" s="10" t="s">
        <v>32</v>
      </c>
      <c r="B3268" s="10" t="s">
        <v>147</v>
      </c>
      <c r="C3268" s="10" t="s">
        <v>39</v>
      </c>
      <c r="D3268" s="10" t="s">
        <v>27</v>
      </c>
      <c r="E3268" s="10" t="s">
        <v>28</v>
      </c>
      <c r="F3268" s="11" t="s">
        <v>1225</v>
      </c>
      <c r="G3268" s="10">
        <v>2015</v>
      </c>
      <c r="H3268" s="10">
        <v>806404912</v>
      </c>
      <c r="I3268" s="17" t="s">
        <v>828</v>
      </c>
      <c r="J3268" s="18">
        <v>1988</v>
      </c>
      <c r="K3268" s="19">
        <v>81.73</v>
      </c>
      <c r="L3268" s="19">
        <v>56.67</v>
      </c>
      <c r="M3268" s="19">
        <f>Table1[[#This Row],[Unit_Selling Price]]-Table1[[#This Row],[Unit_Cost]]</f>
        <v>25.06</v>
      </c>
      <c r="N3268" s="19">
        <f>Table1[[#This Row],[Quantity]]*Table1[[#This Row],[unit_per Profit]]</f>
        <v>49819.28</v>
      </c>
    </row>
    <row r="3269" spans="1:14" x14ac:dyDescent="0.2">
      <c r="A3269" s="10" t="s">
        <v>46</v>
      </c>
      <c r="B3269" s="10" t="s">
        <v>133</v>
      </c>
      <c r="C3269" s="10" t="s">
        <v>85</v>
      </c>
      <c r="D3269" s="10" t="s">
        <v>27</v>
      </c>
      <c r="E3269" s="10" t="s">
        <v>28</v>
      </c>
      <c r="F3269" s="11" t="s">
        <v>311</v>
      </c>
      <c r="G3269" s="10">
        <v>2014</v>
      </c>
      <c r="H3269" s="10">
        <v>397418677</v>
      </c>
      <c r="I3269" s="17">
        <v>41674</v>
      </c>
      <c r="J3269" s="18">
        <v>3873</v>
      </c>
      <c r="K3269" s="19">
        <v>668.27</v>
      </c>
      <c r="L3269" s="19">
        <v>502.54</v>
      </c>
      <c r="M3269" s="19">
        <f>Table1[[#This Row],[Unit_Selling Price]]-Table1[[#This Row],[Unit_Cost]]</f>
        <v>165.73</v>
      </c>
      <c r="N3269" s="19">
        <f>Table1[[#This Row],[Quantity]]*Table1[[#This Row],[unit_per Profit]]</f>
        <v>641872.29</v>
      </c>
    </row>
    <row r="3270" spans="1:14" x14ac:dyDescent="0.2">
      <c r="A3270" s="10" t="s">
        <v>29</v>
      </c>
      <c r="B3270" s="10" t="s">
        <v>177</v>
      </c>
      <c r="C3270" s="10" t="s">
        <v>56</v>
      </c>
      <c r="D3270" s="10" t="s">
        <v>23</v>
      </c>
      <c r="E3270" s="10" t="s">
        <v>43</v>
      </c>
      <c r="F3270" s="11">
        <v>41309</v>
      </c>
      <c r="G3270" s="10">
        <v>2013</v>
      </c>
      <c r="H3270" s="10">
        <v>462561166</v>
      </c>
      <c r="I3270" s="17">
        <v>41310</v>
      </c>
      <c r="J3270" s="18">
        <v>983</v>
      </c>
      <c r="K3270" s="19">
        <v>421.89</v>
      </c>
      <c r="L3270" s="19">
        <v>364.69</v>
      </c>
      <c r="M3270" s="19">
        <f>Table1[[#This Row],[Unit_Selling Price]]-Table1[[#This Row],[Unit_Cost]]</f>
        <v>57.2</v>
      </c>
      <c r="N3270" s="19">
        <f>Table1[[#This Row],[Quantity]]*Table1[[#This Row],[unit_per Profit]]</f>
        <v>56227.6</v>
      </c>
    </row>
    <row r="3271" spans="1:14" x14ac:dyDescent="0.2">
      <c r="A3271" s="10" t="s">
        <v>32</v>
      </c>
      <c r="B3271" s="10" t="s">
        <v>147</v>
      </c>
      <c r="C3271" s="10" t="s">
        <v>39</v>
      </c>
      <c r="D3271" s="10" t="s">
        <v>23</v>
      </c>
      <c r="E3271" s="10" t="s">
        <v>24</v>
      </c>
      <c r="F3271" s="11" t="s">
        <v>1549</v>
      </c>
      <c r="G3271" s="10">
        <v>2011</v>
      </c>
      <c r="H3271" s="10">
        <v>998756206</v>
      </c>
      <c r="I3271" s="17" t="s">
        <v>797</v>
      </c>
      <c r="J3271" s="18">
        <v>3011</v>
      </c>
      <c r="K3271" s="19">
        <v>81.73</v>
      </c>
      <c r="L3271" s="19">
        <v>56.67</v>
      </c>
      <c r="M3271" s="19">
        <f>Table1[[#This Row],[Unit_Selling Price]]-Table1[[#This Row],[Unit_Cost]]</f>
        <v>25.06</v>
      </c>
      <c r="N3271" s="19">
        <f>Table1[[#This Row],[Quantity]]*Table1[[#This Row],[unit_per Profit]]</f>
        <v>75455.66</v>
      </c>
    </row>
    <row r="3272" spans="1:14" x14ac:dyDescent="0.2">
      <c r="A3272" s="10" t="s">
        <v>46</v>
      </c>
      <c r="B3272" s="10" t="s">
        <v>136</v>
      </c>
      <c r="C3272" s="10" t="s">
        <v>51</v>
      </c>
      <c r="D3272" s="10" t="s">
        <v>27</v>
      </c>
      <c r="E3272" s="10" t="s">
        <v>43</v>
      </c>
      <c r="F3272" s="11" t="s">
        <v>507</v>
      </c>
      <c r="G3272" s="10">
        <v>2016</v>
      </c>
      <c r="H3272" s="10">
        <v>723240125</v>
      </c>
      <c r="I3272" s="17" t="s">
        <v>952</v>
      </c>
      <c r="J3272" s="18">
        <v>1680</v>
      </c>
      <c r="K3272" s="19">
        <v>437.2</v>
      </c>
      <c r="L3272" s="19">
        <v>263.33</v>
      </c>
      <c r="M3272" s="19">
        <f>Table1[[#This Row],[Unit_Selling Price]]-Table1[[#This Row],[Unit_Cost]]</f>
        <v>173.87</v>
      </c>
      <c r="N3272" s="19">
        <f>Table1[[#This Row],[Quantity]]*Table1[[#This Row],[unit_per Profit]]</f>
        <v>292101.59999999998</v>
      </c>
    </row>
    <row r="3273" spans="1:14" x14ac:dyDescent="0.2">
      <c r="A3273" s="10" t="s">
        <v>32</v>
      </c>
      <c r="B3273" s="10" t="s">
        <v>189</v>
      </c>
      <c r="C3273" s="10" t="s">
        <v>42</v>
      </c>
      <c r="D3273" s="10" t="s">
        <v>27</v>
      </c>
      <c r="E3273" s="10" t="s">
        <v>43</v>
      </c>
      <c r="F3273" s="11">
        <v>40459</v>
      </c>
      <c r="G3273" s="10">
        <v>2010</v>
      </c>
      <c r="H3273" s="10">
        <v>223561751</v>
      </c>
      <c r="I3273" s="17" t="s">
        <v>1705</v>
      </c>
      <c r="J3273" s="18">
        <v>5745</v>
      </c>
      <c r="K3273" s="19">
        <v>109.28</v>
      </c>
      <c r="L3273" s="19">
        <v>35.840000000000003</v>
      </c>
      <c r="M3273" s="19">
        <f>Table1[[#This Row],[Unit_Selling Price]]-Table1[[#This Row],[Unit_Cost]]</f>
        <v>73.44</v>
      </c>
      <c r="N3273" s="19">
        <f>Table1[[#This Row],[Quantity]]*Table1[[#This Row],[unit_per Profit]]</f>
        <v>421912.8</v>
      </c>
    </row>
    <row r="3274" spans="1:14" x14ac:dyDescent="0.2">
      <c r="A3274" s="10" t="s">
        <v>59</v>
      </c>
      <c r="B3274" s="10" t="s">
        <v>148</v>
      </c>
      <c r="C3274" s="10" t="s">
        <v>56</v>
      </c>
      <c r="D3274" s="10" t="s">
        <v>27</v>
      </c>
      <c r="E3274" s="10" t="s">
        <v>24</v>
      </c>
      <c r="F3274" s="11" t="s">
        <v>899</v>
      </c>
      <c r="G3274" s="10">
        <v>2013</v>
      </c>
      <c r="H3274" s="10">
        <v>607582414</v>
      </c>
      <c r="I3274" s="17" t="s">
        <v>571</v>
      </c>
      <c r="J3274" s="18">
        <v>5993</v>
      </c>
      <c r="K3274" s="19">
        <v>421.89</v>
      </c>
      <c r="L3274" s="19">
        <v>364.69</v>
      </c>
      <c r="M3274" s="19">
        <f>Table1[[#This Row],[Unit_Selling Price]]-Table1[[#This Row],[Unit_Cost]]</f>
        <v>57.2</v>
      </c>
      <c r="N3274" s="19">
        <f>Table1[[#This Row],[Quantity]]*Table1[[#This Row],[unit_per Profit]]</f>
        <v>342799.6</v>
      </c>
    </row>
    <row r="3275" spans="1:14" x14ac:dyDescent="0.2">
      <c r="A3275" s="10" t="s">
        <v>29</v>
      </c>
      <c r="B3275" s="10" t="s">
        <v>100</v>
      </c>
      <c r="C3275" s="10" t="s">
        <v>39</v>
      </c>
      <c r="D3275" s="10" t="s">
        <v>27</v>
      </c>
      <c r="E3275" s="10" t="s">
        <v>43</v>
      </c>
      <c r="F3275" s="11">
        <v>41680</v>
      </c>
      <c r="G3275" s="10">
        <v>2014</v>
      </c>
      <c r="H3275" s="10">
        <v>353475940</v>
      </c>
      <c r="I3275" s="17">
        <v>41739</v>
      </c>
      <c r="J3275" s="18">
        <v>240</v>
      </c>
      <c r="K3275" s="19">
        <v>81.73</v>
      </c>
      <c r="L3275" s="19">
        <v>56.67</v>
      </c>
      <c r="M3275" s="19">
        <f>Table1[[#This Row],[Unit_Selling Price]]-Table1[[#This Row],[Unit_Cost]]</f>
        <v>25.06</v>
      </c>
      <c r="N3275" s="19">
        <f>Table1[[#This Row],[Quantity]]*Table1[[#This Row],[unit_per Profit]]</f>
        <v>6014.4</v>
      </c>
    </row>
    <row r="3276" spans="1:14" x14ac:dyDescent="0.2">
      <c r="A3276" s="10" t="s">
        <v>40</v>
      </c>
      <c r="B3276" s="10" t="s">
        <v>205</v>
      </c>
      <c r="C3276" s="10" t="s">
        <v>34</v>
      </c>
      <c r="D3276" s="10" t="s">
        <v>27</v>
      </c>
      <c r="E3276" s="10" t="s">
        <v>43</v>
      </c>
      <c r="F3276" s="11">
        <v>42856</v>
      </c>
      <c r="G3276" s="10">
        <v>2017</v>
      </c>
      <c r="H3276" s="10">
        <v>259728658</v>
      </c>
      <c r="I3276" s="17" t="s">
        <v>1595</v>
      </c>
      <c r="J3276" s="18">
        <v>8336</v>
      </c>
      <c r="K3276" s="19">
        <v>205.7</v>
      </c>
      <c r="L3276" s="19">
        <v>117.11</v>
      </c>
      <c r="M3276" s="19">
        <f>Table1[[#This Row],[Unit_Selling Price]]-Table1[[#This Row],[Unit_Cost]]</f>
        <v>88.59</v>
      </c>
      <c r="N3276" s="19">
        <f>Table1[[#This Row],[Quantity]]*Table1[[#This Row],[unit_per Profit]]</f>
        <v>738486.24</v>
      </c>
    </row>
    <row r="3277" spans="1:14" x14ac:dyDescent="0.2">
      <c r="A3277" s="10" t="s">
        <v>46</v>
      </c>
      <c r="B3277" s="10" t="s">
        <v>190</v>
      </c>
      <c r="C3277" s="10" t="s">
        <v>34</v>
      </c>
      <c r="D3277" s="10" t="s">
        <v>27</v>
      </c>
      <c r="E3277" s="10" t="s">
        <v>35</v>
      </c>
      <c r="F3277" s="11" t="s">
        <v>1171</v>
      </c>
      <c r="G3277" s="10">
        <v>2014</v>
      </c>
      <c r="H3277" s="10">
        <v>295139396</v>
      </c>
      <c r="I3277" s="17" t="s">
        <v>602</v>
      </c>
      <c r="J3277" s="18">
        <v>7161</v>
      </c>
      <c r="K3277" s="19">
        <v>205.7</v>
      </c>
      <c r="L3277" s="19">
        <v>117.11</v>
      </c>
      <c r="M3277" s="19">
        <f>Table1[[#This Row],[Unit_Selling Price]]-Table1[[#This Row],[Unit_Cost]]</f>
        <v>88.59</v>
      </c>
      <c r="N3277" s="19">
        <f>Table1[[#This Row],[Quantity]]*Table1[[#This Row],[unit_per Profit]]</f>
        <v>634392.99</v>
      </c>
    </row>
    <row r="3278" spans="1:14" x14ac:dyDescent="0.2">
      <c r="A3278" s="10" t="s">
        <v>40</v>
      </c>
      <c r="B3278" s="10" t="s">
        <v>101</v>
      </c>
      <c r="C3278" s="10" t="s">
        <v>77</v>
      </c>
      <c r="D3278" s="10" t="s">
        <v>23</v>
      </c>
      <c r="E3278" s="10" t="s">
        <v>35</v>
      </c>
      <c r="F3278" s="11" t="s">
        <v>1006</v>
      </c>
      <c r="G3278" s="10">
        <v>2017</v>
      </c>
      <c r="H3278" s="10">
        <v>948819482</v>
      </c>
      <c r="I3278" s="17" t="s">
        <v>1786</v>
      </c>
      <c r="J3278" s="18">
        <v>5624</v>
      </c>
      <c r="K3278" s="19">
        <v>154.06</v>
      </c>
      <c r="L3278" s="19">
        <v>90.93</v>
      </c>
      <c r="M3278" s="19">
        <f>Table1[[#This Row],[Unit_Selling Price]]-Table1[[#This Row],[Unit_Cost]]</f>
        <v>63.13</v>
      </c>
      <c r="N3278" s="19">
        <f>Table1[[#This Row],[Quantity]]*Table1[[#This Row],[unit_per Profit]]</f>
        <v>355043.12</v>
      </c>
    </row>
    <row r="3279" spans="1:14" x14ac:dyDescent="0.2">
      <c r="A3279" s="10" t="s">
        <v>46</v>
      </c>
      <c r="B3279" s="10" t="s">
        <v>133</v>
      </c>
      <c r="C3279" s="10" t="s">
        <v>22</v>
      </c>
      <c r="D3279" s="10" t="s">
        <v>27</v>
      </c>
      <c r="E3279" s="10" t="s">
        <v>24</v>
      </c>
      <c r="F3279" s="11">
        <v>42953</v>
      </c>
      <c r="G3279" s="10">
        <v>2017</v>
      </c>
      <c r="H3279" s="10">
        <v>980192744</v>
      </c>
      <c r="I3279" s="17">
        <v>43076</v>
      </c>
      <c r="J3279" s="18">
        <v>9670</v>
      </c>
      <c r="K3279" s="19">
        <v>255.28</v>
      </c>
      <c r="L3279" s="19">
        <v>159.41999999999999</v>
      </c>
      <c r="M3279" s="19">
        <f>Table1[[#This Row],[Unit_Selling Price]]-Table1[[#This Row],[Unit_Cost]]</f>
        <v>95.86</v>
      </c>
      <c r="N3279" s="19">
        <f>Table1[[#This Row],[Quantity]]*Table1[[#This Row],[unit_per Profit]]</f>
        <v>926966.2</v>
      </c>
    </row>
    <row r="3280" spans="1:14" x14ac:dyDescent="0.2">
      <c r="A3280" s="10" t="s">
        <v>278</v>
      </c>
      <c r="B3280" s="10" t="s">
        <v>158</v>
      </c>
      <c r="C3280" s="10" t="s">
        <v>56</v>
      </c>
      <c r="D3280" s="10" t="s">
        <v>23</v>
      </c>
      <c r="E3280" s="10" t="s">
        <v>28</v>
      </c>
      <c r="F3280" s="11">
        <v>42347</v>
      </c>
      <c r="G3280" s="10">
        <v>2015</v>
      </c>
      <c r="H3280" s="10">
        <v>568995511</v>
      </c>
      <c r="I3280" s="17">
        <v>42015</v>
      </c>
      <c r="J3280" s="18">
        <v>7271</v>
      </c>
      <c r="K3280" s="19">
        <v>421.89</v>
      </c>
      <c r="L3280" s="19">
        <v>364.69</v>
      </c>
      <c r="M3280" s="19">
        <f>Table1[[#This Row],[Unit_Selling Price]]-Table1[[#This Row],[Unit_Cost]]</f>
        <v>57.2</v>
      </c>
      <c r="N3280" s="19">
        <f>Table1[[#This Row],[Quantity]]*Table1[[#This Row],[unit_per Profit]]</f>
        <v>415901.2</v>
      </c>
    </row>
    <row r="3281" spans="1:14" x14ac:dyDescent="0.2">
      <c r="A3281" s="10" t="s">
        <v>46</v>
      </c>
      <c r="B3281" s="10" t="s">
        <v>162</v>
      </c>
      <c r="C3281" s="10" t="s">
        <v>26</v>
      </c>
      <c r="D3281" s="10" t="s">
        <v>23</v>
      </c>
      <c r="E3281" s="10" t="s">
        <v>28</v>
      </c>
      <c r="F3281" s="11" t="s">
        <v>321</v>
      </c>
      <c r="G3281" s="10">
        <v>2010</v>
      </c>
      <c r="H3281" s="10">
        <v>865276610</v>
      </c>
      <c r="I3281" s="17" t="s">
        <v>673</v>
      </c>
      <c r="J3281" s="18">
        <v>3432</v>
      </c>
      <c r="K3281" s="19">
        <v>152.58000000000001</v>
      </c>
      <c r="L3281" s="19">
        <v>97.44</v>
      </c>
      <c r="M3281" s="19">
        <f>Table1[[#This Row],[Unit_Selling Price]]-Table1[[#This Row],[Unit_Cost]]</f>
        <v>55.14</v>
      </c>
      <c r="N3281" s="19">
        <f>Table1[[#This Row],[Quantity]]*Table1[[#This Row],[unit_per Profit]]</f>
        <v>189240.48</v>
      </c>
    </row>
    <row r="3282" spans="1:14" x14ac:dyDescent="0.2">
      <c r="A3282" s="10" t="s">
        <v>37</v>
      </c>
      <c r="B3282" s="10" t="s">
        <v>38</v>
      </c>
      <c r="C3282" s="10" t="s">
        <v>49</v>
      </c>
      <c r="D3282" s="10" t="s">
        <v>23</v>
      </c>
      <c r="E3282" s="10" t="s">
        <v>35</v>
      </c>
      <c r="F3282" s="11" t="s">
        <v>1404</v>
      </c>
      <c r="G3282" s="10">
        <v>2014</v>
      </c>
      <c r="H3282" s="10">
        <v>839397370</v>
      </c>
      <c r="I3282" s="17" t="s">
        <v>1787</v>
      </c>
      <c r="J3282" s="18">
        <v>5190</v>
      </c>
      <c r="K3282" s="19">
        <v>651.21</v>
      </c>
      <c r="L3282" s="19">
        <v>524.96</v>
      </c>
      <c r="M3282" s="19">
        <f>Table1[[#This Row],[Unit_Selling Price]]-Table1[[#This Row],[Unit_Cost]]</f>
        <v>126.25</v>
      </c>
      <c r="N3282" s="19">
        <f>Table1[[#This Row],[Quantity]]*Table1[[#This Row],[unit_per Profit]]</f>
        <v>655237.5</v>
      </c>
    </row>
    <row r="3283" spans="1:14" x14ac:dyDescent="0.2">
      <c r="A3283" s="10" t="s">
        <v>29</v>
      </c>
      <c r="B3283" s="10" t="s">
        <v>138</v>
      </c>
      <c r="C3283" s="10" t="s">
        <v>31</v>
      </c>
      <c r="D3283" s="10" t="s">
        <v>23</v>
      </c>
      <c r="E3283" s="10" t="s">
        <v>43</v>
      </c>
      <c r="F3283" s="11">
        <v>40669</v>
      </c>
      <c r="G3283" s="10">
        <v>2011</v>
      </c>
      <c r="H3283" s="10">
        <v>432031619</v>
      </c>
      <c r="I3283" s="17" t="s">
        <v>636</v>
      </c>
      <c r="J3283" s="18">
        <v>6612</v>
      </c>
      <c r="K3283" s="19">
        <v>47.45</v>
      </c>
      <c r="L3283" s="19">
        <v>31.79</v>
      </c>
      <c r="M3283" s="19">
        <f>Table1[[#This Row],[Unit_Selling Price]]-Table1[[#This Row],[Unit_Cost]]</f>
        <v>15.66</v>
      </c>
      <c r="N3283" s="19">
        <f>Table1[[#This Row],[Quantity]]*Table1[[#This Row],[unit_per Profit]]</f>
        <v>103543.92</v>
      </c>
    </row>
    <row r="3284" spans="1:14" x14ac:dyDescent="0.2">
      <c r="A3284" s="10" t="s">
        <v>29</v>
      </c>
      <c r="B3284" s="10" t="s">
        <v>138</v>
      </c>
      <c r="C3284" s="10" t="s">
        <v>85</v>
      </c>
      <c r="D3284" s="10" t="s">
        <v>23</v>
      </c>
      <c r="E3284" s="10" t="s">
        <v>35</v>
      </c>
      <c r="F3284" s="11" t="s">
        <v>1708</v>
      </c>
      <c r="G3284" s="10">
        <v>2012</v>
      </c>
      <c r="H3284" s="10">
        <v>104165685</v>
      </c>
      <c r="I3284" s="17">
        <v>41063</v>
      </c>
      <c r="J3284" s="18">
        <v>3796</v>
      </c>
      <c r="K3284" s="19">
        <v>668.27</v>
      </c>
      <c r="L3284" s="19">
        <v>502.54</v>
      </c>
      <c r="M3284" s="19">
        <f>Table1[[#This Row],[Unit_Selling Price]]-Table1[[#This Row],[Unit_Cost]]</f>
        <v>165.73</v>
      </c>
      <c r="N3284" s="19">
        <f>Table1[[#This Row],[Quantity]]*Table1[[#This Row],[unit_per Profit]]</f>
        <v>629111.07999999996</v>
      </c>
    </row>
    <row r="3285" spans="1:14" x14ac:dyDescent="0.2">
      <c r="A3285" s="10" t="s">
        <v>46</v>
      </c>
      <c r="B3285" s="10" t="s">
        <v>99</v>
      </c>
      <c r="C3285" s="10" t="s">
        <v>65</v>
      </c>
      <c r="D3285" s="10" t="s">
        <v>27</v>
      </c>
      <c r="E3285" s="10" t="s">
        <v>24</v>
      </c>
      <c r="F3285" s="11" t="s">
        <v>675</v>
      </c>
      <c r="G3285" s="10">
        <v>2011</v>
      </c>
      <c r="H3285" s="10">
        <v>387098395</v>
      </c>
      <c r="I3285" s="17">
        <v>40674</v>
      </c>
      <c r="J3285" s="18">
        <v>9872</v>
      </c>
      <c r="K3285" s="19">
        <v>9.33</v>
      </c>
      <c r="L3285" s="19">
        <v>6.92</v>
      </c>
      <c r="M3285" s="19">
        <f>Table1[[#This Row],[Unit_Selling Price]]-Table1[[#This Row],[Unit_Cost]]</f>
        <v>2.41</v>
      </c>
      <c r="N3285" s="19">
        <f>Table1[[#This Row],[Quantity]]*Table1[[#This Row],[unit_per Profit]]</f>
        <v>23791.52</v>
      </c>
    </row>
    <row r="3286" spans="1:14" x14ac:dyDescent="0.2">
      <c r="A3286" s="10" t="s">
        <v>278</v>
      </c>
      <c r="B3286" s="10" t="s">
        <v>271</v>
      </c>
      <c r="C3286" s="10" t="s">
        <v>42</v>
      </c>
      <c r="D3286" s="10" t="s">
        <v>27</v>
      </c>
      <c r="E3286" s="10" t="s">
        <v>35</v>
      </c>
      <c r="F3286" s="11" t="s">
        <v>288</v>
      </c>
      <c r="G3286" s="10">
        <v>2013</v>
      </c>
      <c r="H3286" s="10">
        <v>532441079</v>
      </c>
      <c r="I3286" s="17">
        <v>41497</v>
      </c>
      <c r="J3286" s="18">
        <v>2</v>
      </c>
      <c r="K3286" s="19">
        <v>109.28</v>
      </c>
      <c r="L3286" s="19">
        <v>35.840000000000003</v>
      </c>
      <c r="M3286" s="19">
        <f>Table1[[#This Row],[Unit_Selling Price]]-Table1[[#This Row],[Unit_Cost]]</f>
        <v>73.44</v>
      </c>
      <c r="N3286" s="19">
        <f>Table1[[#This Row],[Quantity]]*Table1[[#This Row],[unit_per Profit]]</f>
        <v>146.88</v>
      </c>
    </row>
    <row r="3287" spans="1:14" x14ac:dyDescent="0.2">
      <c r="A3287" s="10" t="s">
        <v>29</v>
      </c>
      <c r="B3287" s="10" t="s">
        <v>109</v>
      </c>
      <c r="C3287" s="10" t="s">
        <v>39</v>
      </c>
      <c r="D3287" s="10" t="s">
        <v>23</v>
      </c>
      <c r="E3287" s="10" t="s">
        <v>24</v>
      </c>
      <c r="F3287" s="11" t="s">
        <v>1004</v>
      </c>
      <c r="G3287" s="10">
        <v>2011</v>
      </c>
      <c r="H3287" s="10">
        <v>762117564</v>
      </c>
      <c r="I3287" s="17" t="s">
        <v>287</v>
      </c>
      <c r="J3287" s="18">
        <v>6378</v>
      </c>
      <c r="K3287" s="19">
        <v>81.73</v>
      </c>
      <c r="L3287" s="19">
        <v>56.67</v>
      </c>
      <c r="M3287" s="19">
        <f>Table1[[#This Row],[Unit_Selling Price]]-Table1[[#This Row],[Unit_Cost]]</f>
        <v>25.06</v>
      </c>
      <c r="N3287" s="19">
        <f>Table1[[#This Row],[Quantity]]*Table1[[#This Row],[unit_per Profit]]</f>
        <v>159832.68</v>
      </c>
    </row>
    <row r="3288" spans="1:14" x14ac:dyDescent="0.2">
      <c r="A3288" s="10" t="s">
        <v>29</v>
      </c>
      <c r="B3288" s="10" t="s">
        <v>86</v>
      </c>
      <c r="C3288" s="10" t="s">
        <v>26</v>
      </c>
      <c r="D3288" s="10" t="s">
        <v>27</v>
      </c>
      <c r="E3288" s="10" t="s">
        <v>43</v>
      </c>
      <c r="F3288" s="11">
        <v>41550</v>
      </c>
      <c r="G3288" s="10">
        <v>2013</v>
      </c>
      <c r="H3288" s="10">
        <v>918364179</v>
      </c>
      <c r="I3288" s="17">
        <v>41582</v>
      </c>
      <c r="J3288" s="18">
        <v>3223</v>
      </c>
      <c r="K3288" s="19">
        <v>152.58000000000001</v>
      </c>
      <c r="L3288" s="19">
        <v>97.44</v>
      </c>
      <c r="M3288" s="19">
        <f>Table1[[#This Row],[Unit_Selling Price]]-Table1[[#This Row],[Unit_Cost]]</f>
        <v>55.14</v>
      </c>
      <c r="N3288" s="19">
        <f>Table1[[#This Row],[Quantity]]*Table1[[#This Row],[unit_per Profit]]</f>
        <v>177716.22</v>
      </c>
    </row>
    <row r="3289" spans="1:14" x14ac:dyDescent="0.2">
      <c r="A3289" s="10" t="s">
        <v>29</v>
      </c>
      <c r="B3289" s="10" t="s">
        <v>224</v>
      </c>
      <c r="C3289" s="10" t="s">
        <v>56</v>
      </c>
      <c r="D3289" s="10" t="s">
        <v>23</v>
      </c>
      <c r="E3289" s="10" t="s">
        <v>24</v>
      </c>
      <c r="F3289" s="11" t="s">
        <v>471</v>
      </c>
      <c r="G3289" s="10">
        <v>2011</v>
      </c>
      <c r="H3289" s="10">
        <v>913729751</v>
      </c>
      <c r="I3289" s="17">
        <v>40791</v>
      </c>
      <c r="J3289" s="18">
        <v>1793</v>
      </c>
      <c r="K3289" s="19">
        <v>421.89</v>
      </c>
      <c r="L3289" s="19">
        <v>364.69</v>
      </c>
      <c r="M3289" s="19">
        <f>Table1[[#This Row],[Unit_Selling Price]]-Table1[[#This Row],[Unit_Cost]]</f>
        <v>57.2</v>
      </c>
      <c r="N3289" s="19">
        <f>Table1[[#This Row],[Quantity]]*Table1[[#This Row],[unit_per Profit]]</f>
        <v>102559.6</v>
      </c>
    </row>
    <row r="3290" spans="1:14" x14ac:dyDescent="0.2">
      <c r="A3290" s="10" t="s">
        <v>46</v>
      </c>
      <c r="B3290" s="10" t="s">
        <v>228</v>
      </c>
      <c r="C3290" s="10" t="s">
        <v>85</v>
      </c>
      <c r="D3290" s="10" t="s">
        <v>27</v>
      </c>
      <c r="E3290" s="10" t="s">
        <v>43</v>
      </c>
      <c r="F3290" s="11">
        <v>41366</v>
      </c>
      <c r="G3290" s="10">
        <v>2013</v>
      </c>
      <c r="H3290" s="10">
        <v>281075608</v>
      </c>
      <c r="I3290" s="17" t="s">
        <v>1254</v>
      </c>
      <c r="J3290" s="18">
        <v>5373</v>
      </c>
      <c r="K3290" s="19">
        <v>668.27</v>
      </c>
      <c r="L3290" s="19">
        <v>502.54</v>
      </c>
      <c r="M3290" s="19">
        <f>Table1[[#This Row],[Unit_Selling Price]]-Table1[[#This Row],[Unit_Cost]]</f>
        <v>165.73</v>
      </c>
      <c r="N3290" s="19">
        <f>Table1[[#This Row],[Quantity]]*Table1[[#This Row],[unit_per Profit]]</f>
        <v>890467.29</v>
      </c>
    </row>
    <row r="3291" spans="1:14" x14ac:dyDescent="0.2">
      <c r="A3291" s="10" t="s">
        <v>46</v>
      </c>
      <c r="B3291" s="10" t="s">
        <v>115</v>
      </c>
      <c r="C3291" s="10" t="s">
        <v>77</v>
      </c>
      <c r="D3291" s="10" t="s">
        <v>27</v>
      </c>
      <c r="E3291" s="10" t="s">
        <v>43</v>
      </c>
      <c r="F3291" s="11">
        <v>42016</v>
      </c>
      <c r="G3291" s="10">
        <v>2015</v>
      </c>
      <c r="H3291" s="10">
        <v>423575580</v>
      </c>
      <c r="I3291" s="17">
        <v>42289</v>
      </c>
      <c r="J3291" s="18">
        <v>4282</v>
      </c>
      <c r="K3291" s="19">
        <v>154.06</v>
      </c>
      <c r="L3291" s="19">
        <v>90.93</v>
      </c>
      <c r="M3291" s="19">
        <f>Table1[[#This Row],[Unit_Selling Price]]-Table1[[#This Row],[Unit_Cost]]</f>
        <v>63.13</v>
      </c>
      <c r="N3291" s="19">
        <f>Table1[[#This Row],[Quantity]]*Table1[[#This Row],[unit_per Profit]]</f>
        <v>270322.65999999997</v>
      </c>
    </row>
    <row r="3292" spans="1:14" x14ac:dyDescent="0.2">
      <c r="A3292" s="10" t="s">
        <v>37</v>
      </c>
      <c r="B3292" s="10" t="s">
        <v>62</v>
      </c>
      <c r="C3292" s="10" t="s">
        <v>34</v>
      </c>
      <c r="D3292" s="10" t="s">
        <v>27</v>
      </c>
      <c r="E3292" s="10" t="s">
        <v>35</v>
      </c>
      <c r="F3292" s="11" t="s">
        <v>345</v>
      </c>
      <c r="G3292" s="10">
        <v>2010</v>
      </c>
      <c r="H3292" s="10">
        <v>564715993</v>
      </c>
      <c r="I3292" s="17">
        <v>40245</v>
      </c>
      <c r="J3292" s="18">
        <v>866</v>
      </c>
      <c r="K3292" s="19">
        <v>205.7</v>
      </c>
      <c r="L3292" s="19">
        <v>117.11</v>
      </c>
      <c r="M3292" s="19">
        <f>Table1[[#This Row],[Unit_Selling Price]]-Table1[[#This Row],[Unit_Cost]]</f>
        <v>88.59</v>
      </c>
      <c r="N3292" s="19">
        <f>Table1[[#This Row],[Quantity]]*Table1[[#This Row],[unit_per Profit]]</f>
        <v>76718.94</v>
      </c>
    </row>
    <row r="3293" spans="1:14" x14ac:dyDescent="0.2">
      <c r="A3293" s="10" t="s">
        <v>278</v>
      </c>
      <c r="B3293" s="10" t="s">
        <v>70</v>
      </c>
      <c r="C3293" s="10" t="s">
        <v>31</v>
      </c>
      <c r="D3293" s="10" t="s">
        <v>27</v>
      </c>
      <c r="E3293" s="10" t="s">
        <v>43</v>
      </c>
      <c r="F3293" s="11" t="s">
        <v>836</v>
      </c>
      <c r="G3293" s="10">
        <v>2015</v>
      </c>
      <c r="H3293" s="10">
        <v>898295676</v>
      </c>
      <c r="I3293" s="17" t="s">
        <v>1162</v>
      </c>
      <c r="J3293" s="18">
        <v>4508</v>
      </c>
      <c r="K3293" s="19">
        <v>47.45</v>
      </c>
      <c r="L3293" s="19">
        <v>31.79</v>
      </c>
      <c r="M3293" s="19">
        <f>Table1[[#This Row],[Unit_Selling Price]]-Table1[[#This Row],[Unit_Cost]]</f>
        <v>15.66</v>
      </c>
      <c r="N3293" s="19">
        <f>Table1[[#This Row],[Quantity]]*Table1[[#This Row],[unit_per Profit]]</f>
        <v>70595.28</v>
      </c>
    </row>
    <row r="3294" spans="1:14" x14ac:dyDescent="0.2">
      <c r="A3294" s="10" t="s">
        <v>46</v>
      </c>
      <c r="B3294" s="10" t="s">
        <v>176</v>
      </c>
      <c r="C3294" s="10" t="s">
        <v>49</v>
      </c>
      <c r="D3294" s="10" t="s">
        <v>27</v>
      </c>
      <c r="E3294" s="10" t="s">
        <v>43</v>
      </c>
      <c r="F3294" s="11">
        <v>40971</v>
      </c>
      <c r="G3294" s="10">
        <v>2012</v>
      </c>
      <c r="H3294" s="10">
        <v>338425958</v>
      </c>
      <c r="I3294" s="17">
        <v>41125</v>
      </c>
      <c r="J3294" s="18">
        <v>6616</v>
      </c>
      <c r="K3294" s="19">
        <v>651.21</v>
      </c>
      <c r="L3294" s="19">
        <v>524.96</v>
      </c>
      <c r="M3294" s="19">
        <f>Table1[[#This Row],[Unit_Selling Price]]-Table1[[#This Row],[Unit_Cost]]</f>
        <v>126.25</v>
      </c>
      <c r="N3294" s="19">
        <f>Table1[[#This Row],[Quantity]]*Table1[[#This Row],[unit_per Profit]]</f>
        <v>835270</v>
      </c>
    </row>
    <row r="3295" spans="1:14" x14ac:dyDescent="0.2">
      <c r="A3295" s="10" t="s">
        <v>278</v>
      </c>
      <c r="B3295" s="10" t="s">
        <v>158</v>
      </c>
      <c r="C3295" s="10" t="s">
        <v>65</v>
      </c>
      <c r="D3295" s="10" t="s">
        <v>23</v>
      </c>
      <c r="E3295" s="10" t="s">
        <v>24</v>
      </c>
      <c r="F3295" s="11">
        <v>42831</v>
      </c>
      <c r="G3295" s="10">
        <v>2017</v>
      </c>
      <c r="H3295" s="10">
        <v>569530665</v>
      </c>
      <c r="I3295" s="17" t="s">
        <v>1780</v>
      </c>
      <c r="J3295" s="18">
        <v>5635</v>
      </c>
      <c r="K3295" s="19">
        <v>9.33</v>
      </c>
      <c r="L3295" s="19">
        <v>6.92</v>
      </c>
      <c r="M3295" s="19">
        <f>Table1[[#This Row],[Unit_Selling Price]]-Table1[[#This Row],[Unit_Cost]]</f>
        <v>2.41</v>
      </c>
      <c r="N3295" s="19">
        <f>Table1[[#This Row],[Quantity]]*Table1[[#This Row],[unit_per Profit]]</f>
        <v>13580.35</v>
      </c>
    </row>
    <row r="3296" spans="1:14" x14ac:dyDescent="0.2">
      <c r="A3296" s="10" t="s">
        <v>29</v>
      </c>
      <c r="B3296" s="10" t="s">
        <v>138</v>
      </c>
      <c r="C3296" s="10" t="s">
        <v>26</v>
      </c>
      <c r="D3296" s="10" t="s">
        <v>23</v>
      </c>
      <c r="E3296" s="10" t="s">
        <v>43</v>
      </c>
      <c r="F3296" s="11" t="s">
        <v>888</v>
      </c>
      <c r="G3296" s="10">
        <v>2011</v>
      </c>
      <c r="H3296" s="10">
        <v>196346127</v>
      </c>
      <c r="I3296" s="17">
        <v>40881</v>
      </c>
      <c r="J3296" s="18">
        <v>2037</v>
      </c>
      <c r="K3296" s="19">
        <v>152.58000000000001</v>
      </c>
      <c r="L3296" s="19">
        <v>97.44</v>
      </c>
      <c r="M3296" s="19">
        <f>Table1[[#This Row],[Unit_Selling Price]]-Table1[[#This Row],[Unit_Cost]]</f>
        <v>55.14</v>
      </c>
      <c r="N3296" s="19">
        <f>Table1[[#This Row],[Quantity]]*Table1[[#This Row],[unit_per Profit]]</f>
        <v>112320.18</v>
      </c>
    </row>
    <row r="3297" spans="1:14" x14ac:dyDescent="0.2">
      <c r="A3297" s="10" t="s">
        <v>32</v>
      </c>
      <c r="B3297" s="10" t="s">
        <v>96</v>
      </c>
      <c r="C3297" s="10" t="s">
        <v>85</v>
      </c>
      <c r="D3297" s="10" t="s">
        <v>23</v>
      </c>
      <c r="E3297" s="10" t="s">
        <v>24</v>
      </c>
      <c r="F3297" s="11">
        <v>42675</v>
      </c>
      <c r="G3297" s="10">
        <v>2016</v>
      </c>
      <c r="H3297" s="10">
        <v>593921172</v>
      </c>
      <c r="I3297" s="17" t="s">
        <v>1347</v>
      </c>
      <c r="J3297" s="18">
        <v>3328</v>
      </c>
      <c r="K3297" s="19">
        <v>668.27</v>
      </c>
      <c r="L3297" s="19">
        <v>502.54</v>
      </c>
      <c r="M3297" s="19">
        <f>Table1[[#This Row],[Unit_Selling Price]]-Table1[[#This Row],[Unit_Cost]]</f>
        <v>165.73</v>
      </c>
      <c r="N3297" s="19">
        <f>Table1[[#This Row],[Quantity]]*Table1[[#This Row],[unit_per Profit]]</f>
        <v>551549.43999999994</v>
      </c>
    </row>
    <row r="3298" spans="1:14" x14ac:dyDescent="0.2">
      <c r="A3298" s="10" t="s">
        <v>37</v>
      </c>
      <c r="B3298" s="10" t="s">
        <v>139</v>
      </c>
      <c r="C3298" s="10" t="s">
        <v>51</v>
      </c>
      <c r="D3298" s="10" t="s">
        <v>23</v>
      </c>
      <c r="E3298" s="10" t="s">
        <v>35</v>
      </c>
      <c r="F3298" s="11" t="s">
        <v>1116</v>
      </c>
      <c r="G3298" s="10">
        <v>2010</v>
      </c>
      <c r="H3298" s="10">
        <v>957617127</v>
      </c>
      <c r="I3298" s="17" t="s">
        <v>1719</v>
      </c>
      <c r="J3298" s="18">
        <v>9043</v>
      </c>
      <c r="K3298" s="19">
        <v>437.2</v>
      </c>
      <c r="L3298" s="19">
        <v>263.33</v>
      </c>
      <c r="M3298" s="19">
        <f>Table1[[#This Row],[Unit_Selling Price]]-Table1[[#This Row],[Unit_Cost]]</f>
        <v>173.87</v>
      </c>
      <c r="N3298" s="19">
        <f>Table1[[#This Row],[Quantity]]*Table1[[#This Row],[unit_per Profit]]</f>
        <v>1572306.41</v>
      </c>
    </row>
    <row r="3299" spans="1:14" x14ac:dyDescent="0.2">
      <c r="A3299" s="10" t="s">
        <v>29</v>
      </c>
      <c r="B3299" s="10" t="s">
        <v>130</v>
      </c>
      <c r="C3299" s="10" t="s">
        <v>39</v>
      </c>
      <c r="D3299" s="10" t="s">
        <v>23</v>
      </c>
      <c r="E3299" s="10" t="s">
        <v>24</v>
      </c>
      <c r="F3299" s="11" t="s">
        <v>1788</v>
      </c>
      <c r="G3299" s="10">
        <v>2014</v>
      </c>
      <c r="H3299" s="10">
        <v>553107821</v>
      </c>
      <c r="I3299" s="17" t="s">
        <v>1789</v>
      </c>
      <c r="J3299" s="18">
        <v>5751</v>
      </c>
      <c r="K3299" s="19">
        <v>81.73</v>
      </c>
      <c r="L3299" s="19">
        <v>56.67</v>
      </c>
      <c r="M3299" s="19">
        <f>Table1[[#This Row],[Unit_Selling Price]]-Table1[[#This Row],[Unit_Cost]]</f>
        <v>25.06</v>
      </c>
      <c r="N3299" s="19">
        <f>Table1[[#This Row],[Quantity]]*Table1[[#This Row],[unit_per Profit]]</f>
        <v>144120.06</v>
      </c>
    </row>
    <row r="3300" spans="1:14" x14ac:dyDescent="0.2">
      <c r="A3300" s="10" t="s">
        <v>40</v>
      </c>
      <c r="B3300" s="10" t="s">
        <v>140</v>
      </c>
      <c r="C3300" s="10" t="s">
        <v>34</v>
      </c>
      <c r="D3300" s="10" t="s">
        <v>27</v>
      </c>
      <c r="E3300" s="10" t="s">
        <v>35</v>
      </c>
      <c r="F3300" s="11" t="s">
        <v>979</v>
      </c>
      <c r="G3300" s="10">
        <v>2014</v>
      </c>
      <c r="H3300" s="10">
        <v>966379582</v>
      </c>
      <c r="I3300" s="17" t="s">
        <v>958</v>
      </c>
      <c r="J3300" s="18">
        <v>2048</v>
      </c>
      <c r="K3300" s="19">
        <v>205.7</v>
      </c>
      <c r="L3300" s="19">
        <v>117.11</v>
      </c>
      <c r="M3300" s="19">
        <f>Table1[[#This Row],[Unit_Selling Price]]-Table1[[#This Row],[Unit_Cost]]</f>
        <v>88.59</v>
      </c>
      <c r="N3300" s="19">
        <f>Table1[[#This Row],[Quantity]]*Table1[[#This Row],[unit_per Profit]]</f>
        <v>181432.32000000001</v>
      </c>
    </row>
    <row r="3301" spans="1:14" x14ac:dyDescent="0.2">
      <c r="A3301" s="10" t="s">
        <v>32</v>
      </c>
      <c r="B3301" s="10" t="s">
        <v>128</v>
      </c>
      <c r="C3301" s="10" t="s">
        <v>22</v>
      </c>
      <c r="D3301" s="10" t="s">
        <v>23</v>
      </c>
      <c r="E3301" s="10" t="s">
        <v>43</v>
      </c>
      <c r="F3301" s="11">
        <v>41186</v>
      </c>
      <c r="G3301" s="10">
        <v>2012</v>
      </c>
      <c r="H3301" s="10">
        <v>253731238</v>
      </c>
      <c r="I3301" s="17" t="s">
        <v>1790</v>
      </c>
      <c r="J3301" s="18">
        <v>3567</v>
      </c>
      <c r="K3301" s="19">
        <v>255.28</v>
      </c>
      <c r="L3301" s="19">
        <v>159.41999999999999</v>
      </c>
      <c r="M3301" s="19">
        <f>Table1[[#This Row],[Unit_Selling Price]]-Table1[[#This Row],[Unit_Cost]]</f>
        <v>95.86</v>
      </c>
      <c r="N3301" s="19">
        <f>Table1[[#This Row],[Quantity]]*Table1[[#This Row],[unit_per Profit]]</f>
        <v>341932.62</v>
      </c>
    </row>
    <row r="3302" spans="1:14" x14ac:dyDescent="0.2">
      <c r="A3302" s="10" t="s">
        <v>29</v>
      </c>
      <c r="B3302" s="10" t="s">
        <v>89</v>
      </c>
      <c r="C3302" s="10" t="s">
        <v>34</v>
      </c>
      <c r="D3302" s="10" t="s">
        <v>23</v>
      </c>
      <c r="E3302" s="10" t="s">
        <v>24</v>
      </c>
      <c r="F3302" s="11">
        <v>41856</v>
      </c>
      <c r="G3302" s="10">
        <v>2014</v>
      </c>
      <c r="H3302" s="10">
        <v>591774117</v>
      </c>
      <c r="I3302" s="17" t="s">
        <v>330</v>
      </c>
      <c r="J3302" s="18">
        <v>7967</v>
      </c>
      <c r="K3302" s="19">
        <v>205.7</v>
      </c>
      <c r="L3302" s="19">
        <v>117.11</v>
      </c>
      <c r="M3302" s="19">
        <f>Table1[[#This Row],[Unit_Selling Price]]-Table1[[#This Row],[Unit_Cost]]</f>
        <v>88.59</v>
      </c>
      <c r="N3302" s="19">
        <f>Table1[[#This Row],[Quantity]]*Table1[[#This Row],[unit_per Profit]]</f>
        <v>705796.53</v>
      </c>
    </row>
    <row r="3303" spans="1:14" x14ac:dyDescent="0.2">
      <c r="A3303" s="10" t="s">
        <v>29</v>
      </c>
      <c r="B3303" s="10" t="s">
        <v>130</v>
      </c>
      <c r="C3303" s="10" t="s">
        <v>39</v>
      </c>
      <c r="D3303" s="10" t="s">
        <v>23</v>
      </c>
      <c r="E3303" s="10" t="s">
        <v>28</v>
      </c>
      <c r="F3303" s="11">
        <v>42041</v>
      </c>
      <c r="G3303" s="10">
        <v>2015</v>
      </c>
      <c r="H3303" s="10">
        <v>627432048</v>
      </c>
      <c r="I3303" s="17" t="s">
        <v>1011</v>
      </c>
      <c r="J3303" s="18">
        <v>9941</v>
      </c>
      <c r="K3303" s="19">
        <v>81.73</v>
      </c>
      <c r="L3303" s="19">
        <v>56.67</v>
      </c>
      <c r="M3303" s="19">
        <f>Table1[[#This Row],[Unit_Selling Price]]-Table1[[#This Row],[Unit_Cost]]</f>
        <v>25.06</v>
      </c>
      <c r="N3303" s="19">
        <f>Table1[[#This Row],[Quantity]]*Table1[[#This Row],[unit_per Profit]]</f>
        <v>249121.46</v>
      </c>
    </row>
    <row r="3304" spans="1:14" x14ac:dyDescent="0.2">
      <c r="A3304" s="10" t="s">
        <v>46</v>
      </c>
      <c r="B3304" s="10" t="s">
        <v>172</v>
      </c>
      <c r="C3304" s="10" t="s">
        <v>65</v>
      </c>
      <c r="D3304" s="10" t="s">
        <v>23</v>
      </c>
      <c r="E3304" s="10" t="s">
        <v>28</v>
      </c>
      <c r="F3304" s="11">
        <v>40670</v>
      </c>
      <c r="G3304" s="10">
        <v>2011</v>
      </c>
      <c r="H3304" s="10">
        <v>427941358</v>
      </c>
      <c r="I3304" s="17" t="s">
        <v>1045</v>
      </c>
      <c r="J3304" s="18">
        <v>6212</v>
      </c>
      <c r="K3304" s="19">
        <v>9.33</v>
      </c>
      <c r="L3304" s="19">
        <v>6.92</v>
      </c>
      <c r="M3304" s="19">
        <f>Table1[[#This Row],[Unit_Selling Price]]-Table1[[#This Row],[Unit_Cost]]</f>
        <v>2.41</v>
      </c>
      <c r="N3304" s="19">
        <f>Table1[[#This Row],[Quantity]]*Table1[[#This Row],[unit_per Profit]]</f>
        <v>14970.92</v>
      </c>
    </row>
    <row r="3305" spans="1:14" x14ac:dyDescent="0.2">
      <c r="A3305" s="10" t="s">
        <v>37</v>
      </c>
      <c r="B3305" s="10" t="s">
        <v>63</v>
      </c>
      <c r="C3305" s="10" t="s">
        <v>22</v>
      </c>
      <c r="D3305" s="10" t="s">
        <v>23</v>
      </c>
      <c r="E3305" s="10" t="s">
        <v>35</v>
      </c>
      <c r="F3305" s="11" t="s">
        <v>1791</v>
      </c>
      <c r="G3305" s="10">
        <v>2011</v>
      </c>
      <c r="H3305" s="10">
        <v>130850875</v>
      </c>
      <c r="I3305" s="17">
        <v>40850</v>
      </c>
      <c r="J3305" s="18">
        <v>537</v>
      </c>
      <c r="K3305" s="19">
        <v>255.28</v>
      </c>
      <c r="L3305" s="19">
        <v>159.41999999999999</v>
      </c>
      <c r="M3305" s="19">
        <f>Table1[[#This Row],[Unit_Selling Price]]-Table1[[#This Row],[Unit_Cost]]</f>
        <v>95.86</v>
      </c>
      <c r="N3305" s="19">
        <f>Table1[[#This Row],[Quantity]]*Table1[[#This Row],[unit_per Profit]]</f>
        <v>51476.82</v>
      </c>
    </row>
    <row r="3306" spans="1:14" x14ac:dyDescent="0.2">
      <c r="A3306" s="10" t="s">
        <v>32</v>
      </c>
      <c r="B3306" s="10" t="s">
        <v>215</v>
      </c>
      <c r="C3306" s="10" t="s">
        <v>56</v>
      </c>
      <c r="D3306" s="10" t="s">
        <v>27</v>
      </c>
      <c r="E3306" s="10" t="s">
        <v>28</v>
      </c>
      <c r="F3306" s="11" t="s">
        <v>1063</v>
      </c>
      <c r="G3306" s="10">
        <v>2016</v>
      </c>
      <c r="H3306" s="10">
        <v>394021928</v>
      </c>
      <c r="I3306" s="17" t="s">
        <v>1377</v>
      </c>
      <c r="J3306" s="18">
        <v>8699</v>
      </c>
      <c r="K3306" s="19">
        <v>421.89</v>
      </c>
      <c r="L3306" s="19">
        <v>364.69</v>
      </c>
      <c r="M3306" s="19">
        <f>Table1[[#This Row],[Unit_Selling Price]]-Table1[[#This Row],[Unit_Cost]]</f>
        <v>57.2</v>
      </c>
      <c r="N3306" s="19">
        <f>Table1[[#This Row],[Quantity]]*Table1[[#This Row],[unit_per Profit]]</f>
        <v>497582.8</v>
      </c>
    </row>
    <row r="3307" spans="1:14" x14ac:dyDescent="0.2">
      <c r="A3307" s="10" t="s">
        <v>32</v>
      </c>
      <c r="B3307" s="10" t="s">
        <v>147</v>
      </c>
      <c r="C3307" s="10" t="s">
        <v>56</v>
      </c>
      <c r="D3307" s="10" t="s">
        <v>23</v>
      </c>
      <c r="E3307" s="10" t="s">
        <v>28</v>
      </c>
      <c r="F3307" s="11" t="s">
        <v>642</v>
      </c>
      <c r="G3307" s="10">
        <v>2010</v>
      </c>
      <c r="H3307" s="10">
        <v>145628345</v>
      </c>
      <c r="I3307" s="17" t="s">
        <v>723</v>
      </c>
      <c r="J3307" s="18">
        <v>3518</v>
      </c>
      <c r="K3307" s="19">
        <v>421.89</v>
      </c>
      <c r="L3307" s="19">
        <v>364.69</v>
      </c>
      <c r="M3307" s="19">
        <f>Table1[[#This Row],[Unit_Selling Price]]-Table1[[#This Row],[Unit_Cost]]</f>
        <v>57.2</v>
      </c>
      <c r="N3307" s="19">
        <f>Table1[[#This Row],[Quantity]]*Table1[[#This Row],[unit_per Profit]]</f>
        <v>201229.6</v>
      </c>
    </row>
    <row r="3308" spans="1:14" x14ac:dyDescent="0.2">
      <c r="A3308" s="10" t="s">
        <v>46</v>
      </c>
      <c r="B3308" s="10" t="s">
        <v>150</v>
      </c>
      <c r="C3308" s="10" t="s">
        <v>56</v>
      </c>
      <c r="D3308" s="10" t="s">
        <v>27</v>
      </c>
      <c r="E3308" s="10" t="s">
        <v>24</v>
      </c>
      <c r="F3308" s="11">
        <v>42800</v>
      </c>
      <c r="G3308" s="10">
        <v>2017</v>
      </c>
      <c r="H3308" s="10">
        <v>634156453</v>
      </c>
      <c r="I3308" s="17" t="s">
        <v>367</v>
      </c>
      <c r="J3308" s="18">
        <v>9842</v>
      </c>
      <c r="K3308" s="19">
        <v>421.89</v>
      </c>
      <c r="L3308" s="19">
        <v>364.69</v>
      </c>
      <c r="M3308" s="19">
        <f>Table1[[#This Row],[Unit_Selling Price]]-Table1[[#This Row],[Unit_Cost]]</f>
        <v>57.2</v>
      </c>
      <c r="N3308" s="19">
        <f>Table1[[#This Row],[Quantity]]*Table1[[#This Row],[unit_per Profit]]</f>
        <v>562962.4</v>
      </c>
    </row>
    <row r="3309" spans="1:14" x14ac:dyDescent="0.2">
      <c r="A3309" s="10" t="s">
        <v>278</v>
      </c>
      <c r="B3309" s="10" t="s">
        <v>121</v>
      </c>
      <c r="C3309" s="10" t="s">
        <v>34</v>
      </c>
      <c r="D3309" s="10" t="s">
        <v>23</v>
      </c>
      <c r="E3309" s="10" t="s">
        <v>35</v>
      </c>
      <c r="F3309" s="11">
        <v>40856</v>
      </c>
      <c r="G3309" s="10">
        <v>2011</v>
      </c>
      <c r="H3309" s="10">
        <v>478405082</v>
      </c>
      <c r="I3309" s="17" t="s">
        <v>1573</v>
      </c>
      <c r="J3309" s="18">
        <v>9550</v>
      </c>
      <c r="K3309" s="19">
        <v>205.7</v>
      </c>
      <c r="L3309" s="19">
        <v>117.11</v>
      </c>
      <c r="M3309" s="19">
        <f>Table1[[#This Row],[Unit_Selling Price]]-Table1[[#This Row],[Unit_Cost]]</f>
        <v>88.59</v>
      </c>
      <c r="N3309" s="19">
        <f>Table1[[#This Row],[Quantity]]*Table1[[#This Row],[unit_per Profit]]</f>
        <v>846034.5</v>
      </c>
    </row>
    <row r="3310" spans="1:14" x14ac:dyDescent="0.2">
      <c r="A3310" s="10" t="s">
        <v>37</v>
      </c>
      <c r="B3310" s="10" t="s">
        <v>105</v>
      </c>
      <c r="C3310" s="10" t="s">
        <v>39</v>
      </c>
      <c r="D3310" s="10" t="s">
        <v>27</v>
      </c>
      <c r="E3310" s="10" t="s">
        <v>28</v>
      </c>
      <c r="F3310" s="11" t="s">
        <v>1792</v>
      </c>
      <c r="G3310" s="10">
        <v>2014</v>
      </c>
      <c r="H3310" s="10">
        <v>617485558</v>
      </c>
      <c r="I3310" s="17">
        <v>41861</v>
      </c>
      <c r="J3310" s="18">
        <v>6554</v>
      </c>
      <c r="K3310" s="19">
        <v>81.73</v>
      </c>
      <c r="L3310" s="19">
        <v>56.67</v>
      </c>
      <c r="M3310" s="19">
        <f>Table1[[#This Row],[Unit_Selling Price]]-Table1[[#This Row],[Unit_Cost]]</f>
        <v>25.06</v>
      </c>
      <c r="N3310" s="19">
        <f>Table1[[#This Row],[Quantity]]*Table1[[#This Row],[unit_per Profit]]</f>
        <v>164243.24</v>
      </c>
    </row>
    <row r="3311" spans="1:14" x14ac:dyDescent="0.2">
      <c r="A3311" s="10" t="s">
        <v>46</v>
      </c>
      <c r="B3311" s="10" t="s">
        <v>97</v>
      </c>
      <c r="C3311" s="10" t="s">
        <v>56</v>
      </c>
      <c r="D3311" s="10" t="s">
        <v>27</v>
      </c>
      <c r="E3311" s="10" t="s">
        <v>28</v>
      </c>
      <c r="F3311" s="11">
        <v>41859</v>
      </c>
      <c r="G3311" s="10">
        <v>2014</v>
      </c>
      <c r="H3311" s="10">
        <v>260821712</v>
      </c>
      <c r="I3311" s="17" t="s">
        <v>1449</v>
      </c>
      <c r="J3311" s="18">
        <v>1795</v>
      </c>
      <c r="K3311" s="19">
        <v>421.89</v>
      </c>
      <c r="L3311" s="19">
        <v>364.69</v>
      </c>
      <c r="M3311" s="19">
        <f>Table1[[#This Row],[Unit_Selling Price]]-Table1[[#This Row],[Unit_Cost]]</f>
        <v>57.2</v>
      </c>
      <c r="N3311" s="19">
        <f>Table1[[#This Row],[Quantity]]*Table1[[#This Row],[unit_per Profit]]</f>
        <v>102674</v>
      </c>
    </row>
    <row r="3312" spans="1:14" x14ac:dyDescent="0.2">
      <c r="A3312" s="10" t="s">
        <v>46</v>
      </c>
      <c r="B3312" s="10" t="s">
        <v>99</v>
      </c>
      <c r="C3312" s="10" t="s">
        <v>31</v>
      </c>
      <c r="D3312" s="10" t="s">
        <v>27</v>
      </c>
      <c r="E3312" s="10" t="s">
        <v>28</v>
      </c>
      <c r="F3312" s="11" t="s">
        <v>1267</v>
      </c>
      <c r="G3312" s="10">
        <v>2016</v>
      </c>
      <c r="H3312" s="10">
        <v>938149869</v>
      </c>
      <c r="I3312" s="17" t="s">
        <v>1267</v>
      </c>
      <c r="J3312" s="18">
        <v>8249</v>
      </c>
      <c r="K3312" s="19">
        <v>47.45</v>
      </c>
      <c r="L3312" s="19">
        <v>31.79</v>
      </c>
      <c r="M3312" s="19">
        <f>Table1[[#This Row],[Unit_Selling Price]]-Table1[[#This Row],[Unit_Cost]]</f>
        <v>15.66</v>
      </c>
      <c r="N3312" s="19">
        <f>Table1[[#This Row],[Quantity]]*Table1[[#This Row],[unit_per Profit]]</f>
        <v>129179.34</v>
      </c>
    </row>
    <row r="3313" spans="1:14" x14ac:dyDescent="0.2">
      <c r="A3313" s="10" t="s">
        <v>46</v>
      </c>
      <c r="B3313" s="10" t="s">
        <v>143</v>
      </c>
      <c r="C3313" s="10" t="s">
        <v>65</v>
      </c>
      <c r="D3313" s="10" t="s">
        <v>23</v>
      </c>
      <c r="E3313" s="10" t="s">
        <v>35</v>
      </c>
      <c r="F3313" s="11">
        <v>41614</v>
      </c>
      <c r="G3313" s="10">
        <v>2013</v>
      </c>
      <c r="H3313" s="10">
        <v>649518859</v>
      </c>
      <c r="I3313" s="17" t="s">
        <v>837</v>
      </c>
      <c r="J3313" s="18">
        <v>5919</v>
      </c>
      <c r="K3313" s="19">
        <v>9.33</v>
      </c>
      <c r="L3313" s="19">
        <v>6.92</v>
      </c>
      <c r="M3313" s="19">
        <f>Table1[[#This Row],[Unit_Selling Price]]-Table1[[#This Row],[Unit_Cost]]</f>
        <v>2.41</v>
      </c>
      <c r="N3313" s="19">
        <f>Table1[[#This Row],[Quantity]]*Table1[[#This Row],[unit_per Profit]]</f>
        <v>14264.79</v>
      </c>
    </row>
    <row r="3314" spans="1:14" x14ac:dyDescent="0.2">
      <c r="A3314" s="10" t="s">
        <v>29</v>
      </c>
      <c r="B3314" s="10" t="s">
        <v>193</v>
      </c>
      <c r="C3314" s="10" t="s">
        <v>56</v>
      </c>
      <c r="D3314" s="10" t="s">
        <v>27</v>
      </c>
      <c r="E3314" s="10" t="s">
        <v>24</v>
      </c>
      <c r="F3314" s="11" t="s">
        <v>765</v>
      </c>
      <c r="G3314" s="10">
        <v>2017</v>
      </c>
      <c r="H3314" s="10">
        <v>615290009</v>
      </c>
      <c r="I3314" s="17" t="s">
        <v>1425</v>
      </c>
      <c r="J3314" s="18">
        <v>6842</v>
      </c>
      <c r="K3314" s="19">
        <v>421.89</v>
      </c>
      <c r="L3314" s="19">
        <v>364.69</v>
      </c>
      <c r="M3314" s="19">
        <f>Table1[[#This Row],[Unit_Selling Price]]-Table1[[#This Row],[Unit_Cost]]</f>
        <v>57.2</v>
      </c>
      <c r="N3314" s="19">
        <f>Table1[[#This Row],[Quantity]]*Table1[[#This Row],[unit_per Profit]]</f>
        <v>391362.4</v>
      </c>
    </row>
    <row r="3315" spans="1:14" x14ac:dyDescent="0.2">
      <c r="A3315" s="10" t="s">
        <v>37</v>
      </c>
      <c r="B3315" s="10" t="s">
        <v>106</v>
      </c>
      <c r="C3315" s="10" t="s">
        <v>42</v>
      </c>
      <c r="D3315" s="10" t="s">
        <v>23</v>
      </c>
      <c r="E3315" s="10" t="s">
        <v>24</v>
      </c>
      <c r="F3315" s="11">
        <v>40614</v>
      </c>
      <c r="G3315" s="10">
        <v>2011</v>
      </c>
      <c r="H3315" s="10">
        <v>326137149</v>
      </c>
      <c r="I3315" s="17">
        <v>40940</v>
      </c>
      <c r="J3315" s="18">
        <v>85</v>
      </c>
      <c r="K3315" s="19">
        <v>109.28</v>
      </c>
      <c r="L3315" s="19">
        <v>35.840000000000003</v>
      </c>
      <c r="M3315" s="19">
        <f>Table1[[#This Row],[Unit_Selling Price]]-Table1[[#This Row],[Unit_Cost]]</f>
        <v>73.44</v>
      </c>
      <c r="N3315" s="19">
        <f>Table1[[#This Row],[Quantity]]*Table1[[#This Row],[unit_per Profit]]</f>
        <v>6242.4</v>
      </c>
    </row>
    <row r="3316" spans="1:14" x14ac:dyDescent="0.2">
      <c r="A3316" s="10" t="s">
        <v>32</v>
      </c>
      <c r="B3316" s="10" t="s">
        <v>152</v>
      </c>
      <c r="C3316" s="10" t="s">
        <v>31</v>
      </c>
      <c r="D3316" s="10" t="s">
        <v>23</v>
      </c>
      <c r="E3316" s="10" t="s">
        <v>35</v>
      </c>
      <c r="F3316" s="11" t="s">
        <v>1793</v>
      </c>
      <c r="G3316" s="10">
        <v>2014</v>
      </c>
      <c r="H3316" s="10">
        <v>693046605</v>
      </c>
      <c r="I3316" s="17" t="s">
        <v>1716</v>
      </c>
      <c r="J3316" s="18">
        <v>6746</v>
      </c>
      <c r="K3316" s="19">
        <v>47.45</v>
      </c>
      <c r="L3316" s="19">
        <v>31.79</v>
      </c>
      <c r="M3316" s="19">
        <f>Table1[[#This Row],[Unit_Selling Price]]-Table1[[#This Row],[Unit_Cost]]</f>
        <v>15.66</v>
      </c>
      <c r="N3316" s="19">
        <f>Table1[[#This Row],[Quantity]]*Table1[[#This Row],[unit_per Profit]]</f>
        <v>105642.36</v>
      </c>
    </row>
    <row r="3317" spans="1:14" x14ac:dyDescent="0.2">
      <c r="A3317" s="10" t="s">
        <v>29</v>
      </c>
      <c r="B3317" s="10" t="s">
        <v>187</v>
      </c>
      <c r="C3317" s="10" t="s">
        <v>31</v>
      </c>
      <c r="D3317" s="10" t="s">
        <v>23</v>
      </c>
      <c r="E3317" s="10" t="s">
        <v>43</v>
      </c>
      <c r="F3317" s="11" t="s">
        <v>1380</v>
      </c>
      <c r="G3317" s="10">
        <v>2015</v>
      </c>
      <c r="H3317" s="10">
        <v>897317206</v>
      </c>
      <c r="I3317" s="17">
        <v>42013</v>
      </c>
      <c r="J3317" s="18">
        <v>4957</v>
      </c>
      <c r="K3317" s="19">
        <v>47.45</v>
      </c>
      <c r="L3317" s="19">
        <v>31.79</v>
      </c>
      <c r="M3317" s="19">
        <f>Table1[[#This Row],[Unit_Selling Price]]-Table1[[#This Row],[Unit_Cost]]</f>
        <v>15.66</v>
      </c>
      <c r="N3317" s="19">
        <f>Table1[[#This Row],[Quantity]]*Table1[[#This Row],[unit_per Profit]]</f>
        <v>77626.62</v>
      </c>
    </row>
    <row r="3318" spans="1:14" x14ac:dyDescent="0.2">
      <c r="A3318" s="10" t="s">
        <v>32</v>
      </c>
      <c r="B3318" s="10" t="s">
        <v>127</v>
      </c>
      <c r="C3318" s="10" t="s">
        <v>56</v>
      </c>
      <c r="D3318" s="10" t="s">
        <v>27</v>
      </c>
      <c r="E3318" s="10" t="s">
        <v>35</v>
      </c>
      <c r="F3318" s="11">
        <v>41924</v>
      </c>
      <c r="G3318" s="10">
        <v>2014</v>
      </c>
      <c r="H3318" s="10">
        <v>640560281</v>
      </c>
      <c r="I3318" s="17" t="s">
        <v>1794</v>
      </c>
      <c r="J3318" s="18">
        <v>4877</v>
      </c>
      <c r="K3318" s="19">
        <v>421.89</v>
      </c>
      <c r="L3318" s="19">
        <v>364.69</v>
      </c>
      <c r="M3318" s="19">
        <f>Table1[[#This Row],[Unit_Selling Price]]-Table1[[#This Row],[Unit_Cost]]</f>
        <v>57.2</v>
      </c>
      <c r="N3318" s="19">
        <f>Table1[[#This Row],[Quantity]]*Table1[[#This Row],[unit_per Profit]]</f>
        <v>278964.40000000002</v>
      </c>
    </row>
    <row r="3319" spans="1:14" x14ac:dyDescent="0.2">
      <c r="A3319" s="10" t="s">
        <v>29</v>
      </c>
      <c r="B3319" s="10" t="s">
        <v>69</v>
      </c>
      <c r="C3319" s="10" t="s">
        <v>39</v>
      </c>
      <c r="D3319" s="10" t="s">
        <v>27</v>
      </c>
      <c r="E3319" s="10" t="s">
        <v>35</v>
      </c>
      <c r="F3319" s="11" t="s">
        <v>1750</v>
      </c>
      <c r="G3319" s="10">
        <v>2016</v>
      </c>
      <c r="H3319" s="10">
        <v>594699656</v>
      </c>
      <c r="I3319" s="17" t="s">
        <v>328</v>
      </c>
      <c r="J3319" s="18">
        <v>3699</v>
      </c>
      <c r="K3319" s="19">
        <v>81.73</v>
      </c>
      <c r="L3319" s="19">
        <v>56.67</v>
      </c>
      <c r="M3319" s="19">
        <f>Table1[[#This Row],[Unit_Selling Price]]-Table1[[#This Row],[Unit_Cost]]</f>
        <v>25.06</v>
      </c>
      <c r="N3319" s="19">
        <f>Table1[[#This Row],[Quantity]]*Table1[[#This Row],[unit_per Profit]]</f>
        <v>92696.94</v>
      </c>
    </row>
    <row r="3320" spans="1:14" x14ac:dyDescent="0.2">
      <c r="A3320" s="10" t="s">
        <v>32</v>
      </c>
      <c r="B3320" s="10" t="s">
        <v>182</v>
      </c>
      <c r="C3320" s="10" t="s">
        <v>39</v>
      </c>
      <c r="D3320" s="10" t="s">
        <v>27</v>
      </c>
      <c r="E3320" s="10" t="s">
        <v>24</v>
      </c>
      <c r="F3320" s="11">
        <v>40553</v>
      </c>
      <c r="G3320" s="10">
        <v>2011</v>
      </c>
      <c r="H3320" s="10">
        <v>151971662</v>
      </c>
      <c r="I3320" s="17" t="s">
        <v>1573</v>
      </c>
      <c r="J3320" s="18">
        <v>647</v>
      </c>
      <c r="K3320" s="19">
        <v>81.73</v>
      </c>
      <c r="L3320" s="19">
        <v>56.67</v>
      </c>
      <c r="M3320" s="19">
        <f>Table1[[#This Row],[Unit_Selling Price]]-Table1[[#This Row],[Unit_Cost]]</f>
        <v>25.06</v>
      </c>
      <c r="N3320" s="19">
        <f>Table1[[#This Row],[Quantity]]*Table1[[#This Row],[unit_per Profit]]</f>
        <v>16213.82</v>
      </c>
    </row>
    <row r="3321" spans="1:14" x14ac:dyDescent="0.2">
      <c r="A3321" s="10" t="s">
        <v>29</v>
      </c>
      <c r="B3321" s="10" t="s">
        <v>109</v>
      </c>
      <c r="C3321" s="10" t="s">
        <v>51</v>
      </c>
      <c r="D3321" s="10" t="s">
        <v>27</v>
      </c>
      <c r="E3321" s="10" t="s">
        <v>24</v>
      </c>
      <c r="F3321" s="11" t="s">
        <v>367</v>
      </c>
      <c r="G3321" s="10">
        <v>2017</v>
      </c>
      <c r="H3321" s="10">
        <v>574925124</v>
      </c>
      <c r="I3321" s="17" t="s">
        <v>360</v>
      </c>
      <c r="J3321" s="18">
        <v>1975</v>
      </c>
      <c r="K3321" s="19">
        <v>437.2</v>
      </c>
      <c r="L3321" s="19">
        <v>263.33</v>
      </c>
      <c r="M3321" s="19">
        <f>Table1[[#This Row],[Unit_Selling Price]]-Table1[[#This Row],[Unit_Cost]]</f>
        <v>173.87</v>
      </c>
      <c r="N3321" s="19">
        <f>Table1[[#This Row],[Quantity]]*Table1[[#This Row],[unit_per Profit]]</f>
        <v>343393.25</v>
      </c>
    </row>
    <row r="3322" spans="1:14" x14ac:dyDescent="0.2">
      <c r="A3322" s="10" t="s">
        <v>29</v>
      </c>
      <c r="B3322" s="10" t="s">
        <v>109</v>
      </c>
      <c r="C3322" s="10" t="s">
        <v>31</v>
      </c>
      <c r="D3322" s="10" t="s">
        <v>27</v>
      </c>
      <c r="E3322" s="10" t="s">
        <v>24</v>
      </c>
      <c r="F3322" s="11" t="s">
        <v>500</v>
      </c>
      <c r="G3322" s="10">
        <v>2015</v>
      </c>
      <c r="H3322" s="10">
        <v>946421372</v>
      </c>
      <c r="I3322" s="17" t="s">
        <v>1072</v>
      </c>
      <c r="J3322" s="18">
        <v>5971</v>
      </c>
      <c r="K3322" s="19">
        <v>47.45</v>
      </c>
      <c r="L3322" s="19">
        <v>31.79</v>
      </c>
      <c r="M3322" s="19">
        <f>Table1[[#This Row],[Unit_Selling Price]]-Table1[[#This Row],[Unit_Cost]]</f>
        <v>15.66</v>
      </c>
      <c r="N3322" s="19">
        <f>Table1[[#This Row],[Quantity]]*Table1[[#This Row],[unit_per Profit]]</f>
        <v>93505.86</v>
      </c>
    </row>
    <row r="3323" spans="1:14" x14ac:dyDescent="0.2">
      <c r="A3323" s="10" t="s">
        <v>32</v>
      </c>
      <c r="B3323" s="10" t="s">
        <v>166</v>
      </c>
      <c r="C3323" s="10" t="s">
        <v>34</v>
      </c>
      <c r="D3323" s="10" t="s">
        <v>27</v>
      </c>
      <c r="E3323" s="10" t="s">
        <v>35</v>
      </c>
      <c r="F3323" s="11">
        <v>41463</v>
      </c>
      <c r="G3323" s="10">
        <v>2013</v>
      </c>
      <c r="H3323" s="10">
        <v>419634234</v>
      </c>
      <c r="I3323" s="17" t="s">
        <v>291</v>
      </c>
      <c r="J3323" s="18">
        <v>7950</v>
      </c>
      <c r="K3323" s="19">
        <v>205.7</v>
      </c>
      <c r="L3323" s="19">
        <v>117.11</v>
      </c>
      <c r="M3323" s="19">
        <f>Table1[[#This Row],[Unit_Selling Price]]-Table1[[#This Row],[Unit_Cost]]</f>
        <v>88.59</v>
      </c>
      <c r="N3323" s="19">
        <f>Table1[[#This Row],[Quantity]]*Table1[[#This Row],[unit_per Profit]]</f>
        <v>704290.5</v>
      </c>
    </row>
    <row r="3324" spans="1:14" x14ac:dyDescent="0.2">
      <c r="A3324" s="10" t="s">
        <v>40</v>
      </c>
      <c r="B3324" s="10" t="s">
        <v>72</v>
      </c>
      <c r="C3324" s="10" t="s">
        <v>51</v>
      </c>
      <c r="D3324" s="10" t="s">
        <v>27</v>
      </c>
      <c r="E3324" s="10" t="s">
        <v>43</v>
      </c>
      <c r="F3324" s="11" t="s">
        <v>1361</v>
      </c>
      <c r="G3324" s="10">
        <v>2014</v>
      </c>
      <c r="H3324" s="10">
        <v>468050038</v>
      </c>
      <c r="I3324" s="17">
        <v>41741</v>
      </c>
      <c r="J3324" s="18">
        <v>5262</v>
      </c>
      <c r="K3324" s="19">
        <v>437.2</v>
      </c>
      <c r="L3324" s="19">
        <v>263.33</v>
      </c>
      <c r="M3324" s="19">
        <f>Table1[[#This Row],[Unit_Selling Price]]-Table1[[#This Row],[Unit_Cost]]</f>
        <v>173.87</v>
      </c>
      <c r="N3324" s="19">
        <f>Table1[[#This Row],[Quantity]]*Table1[[#This Row],[unit_per Profit]]</f>
        <v>914903.94</v>
      </c>
    </row>
    <row r="3325" spans="1:14" x14ac:dyDescent="0.2">
      <c r="A3325" s="10" t="s">
        <v>46</v>
      </c>
      <c r="B3325" s="10" t="s">
        <v>120</v>
      </c>
      <c r="C3325" s="10" t="s">
        <v>77</v>
      </c>
      <c r="D3325" s="10" t="s">
        <v>23</v>
      </c>
      <c r="E3325" s="10" t="s">
        <v>35</v>
      </c>
      <c r="F3325" s="11" t="s">
        <v>1795</v>
      </c>
      <c r="G3325" s="10">
        <v>2010</v>
      </c>
      <c r="H3325" s="10">
        <v>835467612</v>
      </c>
      <c r="I3325" s="17">
        <v>40523</v>
      </c>
      <c r="J3325" s="18">
        <v>2287</v>
      </c>
      <c r="K3325" s="19">
        <v>154.06</v>
      </c>
      <c r="L3325" s="19">
        <v>90.93</v>
      </c>
      <c r="M3325" s="19">
        <f>Table1[[#This Row],[Unit_Selling Price]]-Table1[[#This Row],[Unit_Cost]]</f>
        <v>63.13</v>
      </c>
      <c r="N3325" s="19">
        <f>Table1[[#This Row],[Quantity]]*Table1[[#This Row],[unit_per Profit]]</f>
        <v>144378.31</v>
      </c>
    </row>
    <row r="3326" spans="1:14" x14ac:dyDescent="0.2">
      <c r="A3326" s="10" t="s">
        <v>29</v>
      </c>
      <c r="B3326" s="10" t="s">
        <v>138</v>
      </c>
      <c r="C3326" s="10" t="s">
        <v>42</v>
      </c>
      <c r="D3326" s="10" t="s">
        <v>27</v>
      </c>
      <c r="E3326" s="10" t="s">
        <v>28</v>
      </c>
      <c r="F3326" s="11" t="s">
        <v>680</v>
      </c>
      <c r="G3326" s="10">
        <v>2017</v>
      </c>
      <c r="H3326" s="10">
        <v>885998284</v>
      </c>
      <c r="I3326" s="17" t="s">
        <v>1478</v>
      </c>
      <c r="J3326" s="18">
        <v>5436</v>
      </c>
      <c r="K3326" s="19">
        <v>109.28</v>
      </c>
      <c r="L3326" s="19">
        <v>35.840000000000003</v>
      </c>
      <c r="M3326" s="19">
        <f>Table1[[#This Row],[Unit_Selling Price]]-Table1[[#This Row],[Unit_Cost]]</f>
        <v>73.44</v>
      </c>
      <c r="N3326" s="19">
        <f>Table1[[#This Row],[Quantity]]*Table1[[#This Row],[unit_per Profit]]</f>
        <v>399219.84</v>
      </c>
    </row>
    <row r="3327" spans="1:14" x14ac:dyDescent="0.2">
      <c r="A3327" s="10" t="s">
        <v>29</v>
      </c>
      <c r="B3327" s="10" t="s">
        <v>154</v>
      </c>
      <c r="C3327" s="10" t="s">
        <v>85</v>
      </c>
      <c r="D3327" s="10" t="s">
        <v>27</v>
      </c>
      <c r="E3327" s="10" t="s">
        <v>35</v>
      </c>
      <c r="F3327" s="11" t="s">
        <v>1545</v>
      </c>
      <c r="G3327" s="10">
        <v>2016</v>
      </c>
      <c r="H3327" s="10">
        <v>954065883</v>
      </c>
      <c r="I3327" s="17">
        <v>42378</v>
      </c>
      <c r="J3327" s="18">
        <v>8151</v>
      </c>
      <c r="K3327" s="19">
        <v>668.27</v>
      </c>
      <c r="L3327" s="19">
        <v>502.54</v>
      </c>
      <c r="M3327" s="19">
        <f>Table1[[#This Row],[Unit_Selling Price]]-Table1[[#This Row],[Unit_Cost]]</f>
        <v>165.73</v>
      </c>
      <c r="N3327" s="19">
        <f>Table1[[#This Row],[Quantity]]*Table1[[#This Row],[unit_per Profit]]</f>
        <v>1350865.23</v>
      </c>
    </row>
    <row r="3328" spans="1:14" x14ac:dyDescent="0.2">
      <c r="A3328" s="10" t="s">
        <v>29</v>
      </c>
      <c r="B3328" s="10" t="s">
        <v>126</v>
      </c>
      <c r="C3328" s="10" t="s">
        <v>31</v>
      </c>
      <c r="D3328" s="10" t="s">
        <v>23</v>
      </c>
      <c r="E3328" s="10" t="s">
        <v>24</v>
      </c>
      <c r="F3328" s="11">
        <v>42191</v>
      </c>
      <c r="G3328" s="10">
        <v>2015</v>
      </c>
      <c r="H3328" s="10">
        <v>994406735</v>
      </c>
      <c r="I3328" s="17" t="s">
        <v>1202</v>
      </c>
      <c r="J3328" s="18">
        <v>5906</v>
      </c>
      <c r="K3328" s="19">
        <v>47.45</v>
      </c>
      <c r="L3328" s="19">
        <v>31.79</v>
      </c>
      <c r="M3328" s="19">
        <f>Table1[[#This Row],[Unit_Selling Price]]-Table1[[#This Row],[Unit_Cost]]</f>
        <v>15.66</v>
      </c>
      <c r="N3328" s="19">
        <f>Table1[[#This Row],[Quantity]]*Table1[[#This Row],[unit_per Profit]]</f>
        <v>92487.96</v>
      </c>
    </row>
    <row r="3329" spans="1:14" x14ac:dyDescent="0.2">
      <c r="A3329" s="10" t="s">
        <v>29</v>
      </c>
      <c r="B3329" s="10" t="s">
        <v>57</v>
      </c>
      <c r="C3329" s="10" t="s">
        <v>39</v>
      </c>
      <c r="D3329" s="10" t="s">
        <v>23</v>
      </c>
      <c r="E3329" s="10" t="s">
        <v>24</v>
      </c>
      <c r="F3329" s="11">
        <v>42985</v>
      </c>
      <c r="G3329" s="10">
        <v>2017</v>
      </c>
      <c r="H3329" s="10">
        <v>132069671</v>
      </c>
      <c r="I3329" s="17" t="s">
        <v>517</v>
      </c>
      <c r="J3329" s="18">
        <v>1205</v>
      </c>
      <c r="K3329" s="19">
        <v>81.73</v>
      </c>
      <c r="L3329" s="19">
        <v>56.67</v>
      </c>
      <c r="M3329" s="19">
        <f>Table1[[#This Row],[Unit_Selling Price]]-Table1[[#This Row],[Unit_Cost]]</f>
        <v>25.06</v>
      </c>
      <c r="N3329" s="19">
        <f>Table1[[#This Row],[Quantity]]*Table1[[#This Row],[unit_per Profit]]</f>
        <v>30197.3</v>
      </c>
    </row>
    <row r="3330" spans="1:14" x14ac:dyDescent="0.2">
      <c r="A3330" s="10" t="s">
        <v>46</v>
      </c>
      <c r="B3330" s="10" t="s">
        <v>172</v>
      </c>
      <c r="C3330" s="10" t="s">
        <v>49</v>
      </c>
      <c r="D3330" s="10" t="s">
        <v>27</v>
      </c>
      <c r="E3330" s="10" t="s">
        <v>43</v>
      </c>
      <c r="F3330" s="11">
        <v>41249</v>
      </c>
      <c r="G3330" s="10">
        <v>2012</v>
      </c>
      <c r="H3330" s="10">
        <v>712416017</v>
      </c>
      <c r="I3330" s="17" t="s">
        <v>1796</v>
      </c>
      <c r="J3330" s="18">
        <v>8586</v>
      </c>
      <c r="K3330" s="19">
        <v>651.21</v>
      </c>
      <c r="L3330" s="19">
        <v>524.96</v>
      </c>
      <c r="M3330" s="19">
        <f>Table1[[#This Row],[Unit_Selling Price]]-Table1[[#This Row],[Unit_Cost]]</f>
        <v>126.25</v>
      </c>
      <c r="N3330" s="19">
        <f>Table1[[#This Row],[Quantity]]*Table1[[#This Row],[unit_per Profit]]</f>
        <v>1083982.5</v>
      </c>
    </row>
    <row r="3331" spans="1:14" x14ac:dyDescent="0.2">
      <c r="A3331" s="10" t="s">
        <v>46</v>
      </c>
      <c r="B3331" s="10" t="s">
        <v>199</v>
      </c>
      <c r="C3331" s="10" t="s">
        <v>77</v>
      </c>
      <c r="D3331" s="10" t="s">
        <v>27</v>
      </c>
      <c r="E3331" s="10" t="s">
        <v>24</v>
      </c>
      <c r="F3331" s="11">
        <v>42772</v>
      </c>
      <c r="G3331" s="10">
        <v>2017</v>
      </c>
      <c r="H3331" s="10">
        <v>651119601</v>
      </c>
      <c r="I3331" s="17" t="s">
        <v>1298</v>
      </c>
      <c r="J3331" s="18">
        <v>9614</v>
      </c>
      <c r="K3331" s="19">
        <v>154.06</v>
      </c>
      <c r="L3331" s="19">
        <v>90.93</v>
      </c>
      <c r="M3331" s="19">
        <f>Table1[[#This Row],[Unit_Selling Price]]-Table1[[#This Row],[Unit_Cost]]</f>
        <v>63.13</v>
      </c>
      <c r="N3331" s="19">
        <f>Table1[[#This Row],[Quantity]]*Table1[[#This Row],[unit_per Profit]]</f>
        <v>606931.81999999995</v>
      </c>
    </row>
    <row r="3332" spans="1:14" x14ac:dyDescent="0.2">
      <c r="A3332" s="10" t="s">
        <v>46</v>
      </c>
      <c r="B3332" s="10" t="s">
        <v>171</v>
      </c>
      <c r="C3332" s="10" t="s">
        <v>22</v>
      </c>
      <c r="D3332" s="10" t="s">
        <v>23</v>
      </c>
      <c r="E3332" s="10" t="s">
        <v>35</v>
      </c>
      <c r="F3332" s="11">
        <v>40950</v>
      </c>
      <c r="G3332" s="10">
        <v>2012</v>
      </c>
      <c r="H3332" s="10">
        <v>184166753</v>
      </c>
      <c r="I3332" s="17" t="s">
        <v>968</v>
      </c>
      <c r="J3332" s="18">
        <v>7890</v>
      </c>
      <c r="K3332" s="19">
        <v>255.28</v>
      </c>
      <c r="L3332" s="19">
        <v>159.41999999999999</v>
      </c>
      <c r="M3332" s="19">
        <f>Table1[[#This Row],[Unit_Selling Price]]-Table1[[#This Row],[Unit_Cost]]</f>
        <v>95.86</v>
      </c>
      <c r="N3332" s="19">
        <f>Table1[[#This Row],[Quantity]]*Table1[[#This Row],[unit_per Profit]]</f>
        <v>756335.4</v>
      </c>
    </row>
    <row r="3333" spans="1:14" x14ac:dyDescent="0.2">
      <c r="A3333" s="10" t="s">
        <v>46</v>
      </c>
      <c r="B3333" s="10" t="s">
        <v>108</v>
      </c>
      <c r="C3333" s="10" t="s">
        <v>34</v>
      </c>
      <c r="D3333" s="10" t="s">
        <v>23</v>
      </c>
      <c r="E3333" s="10" t="s">
        <v>43</v>
      </c>
      <c r="F3333" s="11">
        <v>41702</v>
      </c>
      <c r="G3333" s="10">
        <v>2014</v>
      </c>
      <c r="H3333" s="10">
        <v>517856299</v>
      </c>
      <c r="I3333" s="17" t="s">
        <v>514</v>
      </c>
      <c r="J3333" s="18">
        <v>4042</v>
      </c>
      <c r="K3333" s="19">
        <v>205.7</v>
      </c>
      <c r="L3333" s="19">
        <v>117.11</v>
      </c>
      <c r="M3333" s="19">
        <f>Table1[[#This Row],[Unit_Selling Price]]-Table1[[#This Row],[Unit_Cost]]</f>
        <v>88.59</v>
      </c>
      <c r="N3333" s="19">
        <f>Table1[[#This Row],[Quantity]]*Table1[[#This Row],[unit_per Profit]]</f>
        <v>358080.78</v>
      </c>
    </row>
    <row r="3334" spans="1:14" x14ac:dyDescent="0.2">
      <c r="A3334" s="10" t="s">
        <v>37</v>
      </c>
      <c r="B3334" s="10" t="s">
        <v>95</v>
      </c>
      <c r="C3334" s="10" t="s">
        <v>22</v>
      </c>
      <c r="D3334" s="10" t="s">
        <v>27</v>
      </c>
      <c r="E3334" s="10" t="s">
        <v>43</v>
      </c>
      <c r="F3334" s="11" t="s">
        <v>933</v>
      </c>
      <c r="G3334" s="10">
        <v>2015</v>
      </c>
      <c r="H3334" s="10">
        <v>678799569</v>
      </c>
      <c r="I3334" s="17" t="s">
        <v>1258</v>
      </c>
      <c r="J3334" s="18">
        <v>732</v>
      </c>
      <c r="K3334" s="19">
        <v>255.28</v>
      </c>
      <c r="L3334" s="19">
        <v>159.41999999999999</v>
      </c>
      <c r="M3334" s="19">
        <f>Table1[[#This Row],[Unit_Selling Price]]-Table1[[#This Row],[Unit_Cost]]</f>
        <v>95.86</v>
      </c>
      <c r="N3334" s="19">
        <f>Table1[[#This Row],[Quantity]]*Table1[[#This Row],[unit_per Profit]]</f>
        <v>70169.52</v>
      </c>
    </row>
    <row r="3335" spans="1:14" x14ac:dyDescent="0.2">
      <c r="A3335" s="10" t="s">
        <v>46</v>
      </c>
      <c r="B3335" s="10" t="s">
        <v>99</v>
      </c>
      <c r="C3335" s="10" t="s">
        <v>56</v>
      </c>
      <c r="D3335" s="10" t="s">
        <v>23</v>
      </c>
      <c r="E3335" s="10" t="s">
        <v>28</v>
      </c>
      <c r="F3335" s="11">
        <v>42192</v>
      </c>
      <c r="G3335" s="10">
        <v>2015</v>
      </c>
      <c r="H3335" s="10">
        <v>663920390</v>
      </c>
      <c r="I3335" s="17">
        <v>42284</v>
      </c>
      <c r="J3335" s="18">
        <v>7652</v>
      </c>
      <c r="K3335" s="19">
        <v>421.89</v>
      </c>
      <c r="L3335" s="19">
        <v>364.69</v>
      </c>
      <c r="M3335" s="19">
        <f>Table1[[#This Row],[Unit_Selling Price]]-Table1[[#This Row],[Unit_Cost]]</f>
        <v>57.2</v>
      </c>
      <c r="N3335" s="19">
        <f>Table1[[#This Row],[Quantity]]*Table1[[#This Row],[unit_per Profit]]</f>
        <v>437694.4</v>
      </c>
    </row>
    <row r="3336" spans="1:14" x14ac:dyDescent="0.2">
      <c r="A3336" s="10" t="s">
        <v>29</v>
      </c>
      <c r="B3336" s="10" t="s">
        <v>213</v>
      </c>
      <c r="C3336" s="10" t="s">
        <v>85</v>
      </c>
      <c r="D3336" s="10" t="s">
        <v>23</v>
      </c>
      <c r="E3336" s="10" t="s">
        <v>24</v>
      </c>
      <c r="F3336" s="11" t="s">
        <v>1383</v>
      </c>
      <c r="G3336" s="10">
        <v>2013</v>
      </c>
      <c r="H3336" s="10">
        <v>990455090</v>
      </c>
      <c r="I3336" s="17" t="s">
        <v>1240</v>
      </c>
      <c r="J3336" s="18">
        <v>6526</v>
      </c>
      <c r="K3336" s="19">
        <v>668.27</v>
      </c>
      <c r="L3336" s="19">
        <v>502.54</v>
      </c>
      <c r="M3336" s="19">
        <f>Table1[[#This Row],[Unit_Selling Price]]-Table1[[#This Row],[Unit_Cost]]</f>
        <v>165.73</v>
      </c>
      <c r="N3336" s="19">
        <f>Table1[[#This Row],[Quantity]]*Table1[[#This Row],[unit_per Profit]]</f>
        <v>1081553.98</v>
      </c>
    </row>
    <row r="3337" spans="1:14" x14ac:dyDescent="0.2">
      <c r="A3337" s="10" t="s">
        <v>29</v>
      </c>
      <c r="B3337" s="10" t="s">
        <v>134</v>
      </c>
      <c r="C3337" s="10" t="s">
        <v>34</v>
      </c>
      <c r="D3337" s="10" t="s">
        <v>27</v>
      </c>
      <c r="E3337" s="10" t="s">
        <v>28</v>
      </c>
      <c r="F3337" s="11">
        <v>42161</v>
      </c>
      <c r="G3337" s="10">
        <v>2015</v>
      </c>
      <c r="H3337" s="10">
        <v>445952498</v>
      </c>
      <c r="I3337" s="17">
        <v>42192</v>
      </c>
      <c r="J3337" s="18">
        <v>6109</v>
      </c>
      <c r="K3337" s="19">
        <v>205.7</v>
      </c>
      <c r="L3337" s="19">
        <v>117.11</v>
      </c>
      <c r="M3337" s="19">
        <f>Table1[[#This Row],[Unit_Selling Price]]-Table1[[#This Row],[Unit_Cost]]</f>
        <v>88.59</v>
      </c>
      <c r="N3337" s="19">
        <f>Table1[[#This Row],[Quantity]]*Table1[[#This Row],[unit_per Profit]]</f>
        <v>541196.31000000006</v>
      </c>
    </row>
    <row r="3338" spans="1:14" x14ac:dyDescent="0.2">
      <c r="A3338" s="10" t="s">
        <v>37</v>
      </c>
      <c r="B3338" s="10" t="s">
        <v>50</v>
      </c>
      <c r="C3338" s="10" t="s">
        <v>26</v>
      </c>
      <c r="D3338" s="10" t="s">
        <v>27</v>
      </c>
      <c r="E3338" s="10" t="s">
        <v>28</v>
      </c>
      <c r="F3338" s="11" t="s">
        <v>397</v>
      </c>
      <c r="G3338" s="10">
        <v>2010</v>
      </c>
      <c r="H3338" s="10">
        <v>138273942</v>
      </c>
      <c r="I3338" s="17">
        <v>40278</v>
      </c>
      <c r="J3338" s="18">
        <v>7187</v>
      </c>
      <c r="K3338" s="19">
        <v>152.58000000000001</v>
      </c>
      <c r="L3338" s="19">
        <v>97.44</v>
      </c>
      <c r="M3338" s="19">
        <f>Table1[[#This Row],[Unit_Selling Price]]-Table1[[#This Row],[Unit_Cost]]</f>
        <v>55.14</v>
      </c>
      <c r="N3338" s="19">
        <f>Table1[[#This Row],[Quantity]]*Table1[[#This Row],[unit_per Profit]]</f>
        <v>396291.18</v>
      </c>
    </row>
    <row r="3339" spans="1:14" x14ac:dyDescent="0.2">
      <c r="A3339" s="10" t="s">
        <v>46</v>
      </c>
      <c r="B3339" s="10" t="s">
        <v>219</v>
      </c>
      <c r="C3339" s="10" t="s">
        <v>51</v>
      </c>
      <c r="D3339" s="10" t="s">
        <v>27</v>
      </c>
      <c r="E3339" s="10" t="s">
        <v>35</v>
      </c>
      <c r="F3339" s="11" t="s">
        <v>321</v>
      </c>
      <c r="G3339" s="10">
        <v>2010</v>
      </c>
      <c r="H3339" s="10">
        <v>345593249</v>
      </c>
      <c r="I3339" s="17" t="s">
        <v>848</v>
      </c>
      <c r="J3339" s="18">
        <v>7577</v>
      </c>
      <c r="K3339" s="19">
        <v>437.2</v>
      </c>
      <c r="L3339" s="19">
        <v>263.33</v>
      </c>
      <c r="M3339" s="19">
        <f>Table1[[#This Row],[Unit_Selling Price]]-Table1[[#This Row],[Unit_Cost]]</f>
        <v>173.87</v>
      </c>
      <c r="N3339" s="19">
        <f>Table1[[#This Row],[Quantity]]*Table1[[#This Row],[unit_per Profit]]</f>
        <v>1317412.99</v>
      </c>
    </row>
    <row r="3340" spans="1:14" x14ac:dyDescent="0.2">
      <c r="A3340" s="10" t="s">
        <v>278</v>
      </c>
      <c r="B3340" s="10" t="s">
        <v>268</v>
      </c>
      <c r="C3340" s="10" t="s">
        <v>51</v>
      </c>
      <c r="D3340" s="10" t="s">
        <v>27</v>
      </c>
      <c r="E3340" s="10" t="s">
        <v>43</v>
      </c>
      <c r="F3340" s="11" t="s">
        <v>448</v>
      </c>
      <c r="G3340" s="10">
        <v>2010</v>
      </c>
      <c r="H3340" s="10">
        <v>966396749</v>
      </c>
      <c r="I3340" s="17" t="s">
        <v>1634</v>
      </c>
      <c r="J3340" s="18">
        <v>7128</v>
      </c>
      <c r="K3340" s="19">
        <v>437.2</v>
      </c>
      <c r="L3340" s="19">
        <v>263.33</v>
      </c>
      <c r="M3340" s="19">
        <f>Table1[[#This Row],[Unit_Selling Price]]-Table1[[#This Row],[Unit_Cost]]</f>
        <v>173.87</v>
      </c>
      <c r="N3340" s="19">
        <f>Table1[[#This Row],[Quantity]]*Table1[[#This Row],[unit_per Profit]]</f>
        <v>1239345.3600000001</v>
      </c>
    </row>
    <row r="3341" spans="1:14" x14ac:dyDescent="0.2">
      <c r="A3341" s="10" t="s">
        <v>46</v>
      </c>
      <c r="B3341" s="10" t="s">
        <v>269</v>
      </c>
      <c r="C3341" s="10" t="s">
        <v>26</v>
      </c>
      <c r="D3341" s="10" t="s">
        <v>23</v>
      </c>
      <c r="E3341" s="10" t="s">
        <v>35</v>
      </c>
      <c r="F3341" s="11">
        <v>40978</v>
      </c>
      <c r="G3341" s="10">
        <v>2012</v>
      </c>
      <c r="H3341" s="10">
        <v>169483268</v>
      </c>
      <c r="I3341" s="17">
        <v>41010</v>
      </c>
      <c r="J3341" s="18">
        <v>2720</v>
      </c>
      <c r="K3341" s="19">
        <v>152.58000000000001</v>
      </c>
      <c r="L3341" s="19">
        <v>97.44</v>
      </c>
      <c r="M3341" s="19">
        <f>Table1[[#This Row],[Unit_Selling Price]]-Table1[[#This Row],[Unit_Cost]]</f>
        <v>55.14</v>
      </c>
      <c r="N3341" s="19">
        <f>Table1[[#This Row],[Quantity]]*Table1[[#This Row],[unit_per Profit]]</f>
        <v>149980.79999999999</v>
      </c>
    </row>
    <row r="3342" spans="1:14" x14ac:dyDescent="0.2">
      <c r="A3342" s="10" t="s">
        <v>32</v>
      </c>
      <c r="B3342" s="10" t="s">
        <v>209</v>
      </c>
      <c r="C3342" s="10" t="s">
        <v>34</v>
      </c>
      <c r="D3342" s="10" t="s">
        <v>23</v>
      </c>
      <c r="E3342" s="10" t="s">
        <v>24</v>
      </c>
      <c r="F3342" s="11">
        <v>41062</v>
      </c>
      <c r="G3342" s="10">
        <v>2012</v>
      </c>
      <c r="H3342" s="10">
        <v>243964135</v>
      </c>
      <c r="I3342" s="17" t="s">
        <v>1642</v>
      </c>
      <c r="J3342" s="18">
        <v>3264</v>
      </c>
      <c r="K3342" s="19">
        <v>205.7</v>
      </c>
      <c r="L3342" s="19">
        <v>117.11</v>
      </c>
      <c r="M3342" s="19">
        <f>Table1[[#This Row],[Unit_Selling Price]]-Table1[[#This Row],[Unit_Cost]]</f>
        <v>88.59</v>
      </c>
      <c r="N3342" s="19">
        <f>Table1[[#This Row],[Quantity]]*Table1[[#This Row],[unit_per Profit]]</f>
        <v>289157.76000000001</v>
      </c>
    </row>
    <row r="3343" spans="1:14" x14ac:dyDescent="0.2">
      <c r="A3343" s="10" t="s">
        <v>37</v>
      </c>
      <c r="B3343" s="10" t="s">
        <v>50</v>
      </c>
      <c r="C3343" s="10" t="s">
        <v>42</v>
      </c>
      <c r="D3343" s="10" t="s">
        <v>23</v>
      </c>
      <c r="E3343" s="10" t="s">
        <v>28</v>
      </c>
      <c r="F3343" s="11">
        <v>42103</v>
      </c>
      <c r="G3343" s="10">
        <v>2015</v>
      </c>
      <c r="H3343" s="10">
        <v>849263179</v>
      </c>
      <c r="I3343" s="17">
        <v>42165</v>
      </c>
      <c r="J3343" s="18">
        <v>4702</v>
      </c>
      <c r="K3343" s="19">
        <v>109.28</v>
      </c>
      <c r="L3343" s="19">
        <v>35.840000000000003</v>
      </c>
      <c r="M3343" s="19">
        <f>Table1[[#This Row],[Unit_Selling Price]]-Table1[[#This Row],[Unit_Cost]]</f>
        <v>73.44</v>
      </c>
      <c r="N3343" s="19">
        <f>Table1[[#This Row],[Quantity]]*Table1[[#This Row],[unit_per Profit]]</f>
        <v>345314.88</v>
      </c>
    </row>
    <row r="3344" spans="1:14" x14ac:dyDescent="0.2">
      <c r="A3344" s="10" t="s">
        <v>46</v>
      </c>
      <c r="B3344" s="10" t="s">
        <v>194</v>
      </c>
      <c r="C3344" s="10" t="s">
        <v>85</v>
      </c>
      <c r="D3344" s="10" t="s">
        <v>27</v>
      </c>
      <c r="E3344" s="10" t="s">
        <v>24</v>
      </c>
      <c r="F3344" s="11" t="s">
        <v>647</v>
      </c>
      <c r="G3344" s="10">
        <v>2016</v>
      </c>
      <c r="H3344" s="10">
        <v>365116727</v>
      </c>
      <c r="I3344" s="17">
        <v>42591</v>
      </c>
      <c r="J3344" s="18">
        <v>5008</v>
      </c>
      <c r="K3344" s="19">
        <v>668.27</v>
      </c>
      <c r="L3344" s="19">
        <v>502.54</v>
      </c>
      <c r="M3344" s="19">
        <f>Table1[[#This Row],[Unit_Selling Price]]-Table1[[#This Row],[Unit_Cost]]</f>
        <v>165.73</v>
      </c>
      <c r="N3344" s="19">
        <f>Table1[[#This Row],[Quantity]]*Table1[[#This Row],[unit_per Profit]]</f>
        <v>829975.84</v>
      </c>
    </row>
    <row r="3345" spans="1:14" x14ac:dyDescent="0.2">
      <c r="A3345" s="10" t="s">
        <v>37</v>
      </c>
      <c r="B3345" s="10" t="s">
        <v>274</v>
      </c>
      <c r="C3345" s="10" t="s">
        <v>56</v>
      </c>
      <c r="D3345" s="10" t="s">
        <v>23</v>
      </c>
      <c r="E3345" s="10" t="s">
        <v>43</v>
      </c>
      <c r="F3345" s="11">
        <v>41457</v>
      </c>
      <c r="G3345" s="10">
        <v>2013</v>
      </c>
      <c r="H3345" s="10">
        <v>841573607</v>
      </c>
      <c r="I3345" s="17" t="s">
        <v>524</v>
      </c>
      <c r="J3345" s="18">
        <v>9187</v>
      </c>
      <c r="K3345" s="19">
        <v>421.89</v>
      </c>
      <c r="L3345" s="19">
        <v>364.69</v>
      </c>
      <c r="M3345" s="19">
        <f>Table1[[#This Row],[Unit_Selling Price]]-Table1[[#This Row],[Unit_Cost]]</f>
        <v>57.2</v>
      </c>
      <c r="N3345" s="19">
        <f>Table1[[#This Row],[Quantity]]*Table1[[#This Row],[unit_per Profit]]</f>
        <v>525496.4</v>
      </c>
    </row>
    <row r="3346" spans="1:14" x14ac:dyDescent="0.2">
      <c r="A3346" s="10" t="s">
        <v>37</v>
      </c>
      <c r="B3346" s="10" t="s">
        <v>183</v>
      </c>
      <c r="C3346" s="10" t="s">
        <v>31</v>
      </c>
      <c r="D3346" s="10" t="s">
        <v>27</v>
      </c>
      <c r="E3346" s="10" t="s">
        <v>28</v>
      </c>
      <c r="F3346" s="11">
        <v>40611</v>
      </c>
      <c r="G3346" s="10">
        <v>2011</v>
      </c>
      <c r="H3346" s="10">
        <v>348995149</v>
      </c>
      <c r="I3346" s="17" t="s">
        <v>1667</v>
      </c>
      <c r="J3346" s="18">
        <v>4275</v>
      </c>
      <c r="K3346" s="19">
        <v>47.45</v>
      </c>
      <c r="L3346" s="19">
        <v>31.79</v>
      </c>
      <c r="M3346" s="19">
        <f>Table1[[#This Row],[Unit_Selling Price]]-Table1[[#This Row],[Unit_Cost]]</f>
        <v>15.66</v>
      </c>
      <c r="N3346" s="19">
        <f>Table1[[#This Row],[Quantity]]*Table1[[#This Row],[unit_per Profit]]</f>
        <v>66946.5</v>
      </c>
    </row>
    <row r="3347" spans="1:14" x14ac:dyDescent="0.2">
      <c r="A3347" s="10" t="s">
        <v>29</v>
      </c>
      <c r="B3347" s="10" t="s">
        <v>64</v>
      </c>
      <c r="C3347" s="10" t="s">
        <v>49</v>
      </c>
      <c r="D3347" s="10" t="s">
        <v>27</v>
      </c>
      <c r="E3347" s="10" t="s">
        <v>24</v>
      </c>
      <c r="F3347" s="11" t="s">
        <v>1209</v>
      </c>
      <c r="G3347" s="10">
        <v>2016</v>
      </c>
      <c r="H3347" s="10">
        <v>628055179</v>
      </c>
      <c r="I3347" s="17" t="s">
        <v>1538</v>
      </c>
      <c r="J3347" s="18">
        <v>4339</v>
      </c>
      <c r="K3347" s="19">
        <v>651.21</v>
      </c>
      <c r="L3347" s="19">
        <v>524.96</v>
      </c>
      <c r="M3347" s="19">
        <f>Table1[[#This Row],[Unit_Selling Price]]-Table1[[#This Row],[Unit_Cost]]</f>
        <v>126.25</v>
      </c>
      <c r="N3347" s="19">
        <f>Table1[[#This Row],[Quantity]]*Table1[[#This Row],[unit_per Profit]]</f>
        <v>547798.75</v>
      </c>
    </row>
    <row r="3348" spans="1:14" x14ac:dyDescent="0.2">
      <c r="A3348" s="10" t="s">
        <v>46</v>
      </c>
      <c r="B3348" s="10" t="s">
        <v>47</v>
      </c>
      <c r="C3348" s="10" t="s">
        <v>49</v>
      </c>
      <c r="D3348" s="10" t="s">
        <v>27</v>
      </c>
      <c r="E3348" s="10" t="s">
        <v>28</v>
      </c>
      <c r="F3348" s="11">
        <v>42381</v>
      </c>
      <c r="G3348" s="10">
        <v>2016</v>
      </c>
      <c r="H3348" s="10">
        <v>339740025</v>
      </c>
      <c r="I3348" s="17">
        <v>42472</v>
      </c>
      <c r="J3348" s="18">
        <v>5478</v>
      </c>
      <c r="K3348" s="19">
        <v>651.21</v>
      </c>
      <c r="L3348" s="19">
        <v>524.96</v>
      </c>
      <c r="M3348" s="19">
        <f>Table1[[#This Row],[Unit_Selling Price]]-Table1[[#This Row],[Unit_Cost]]</f>
        <v>126.25</v>
      </c>
      <c r="N3348" s="19">
        <f>Table1[[#This Row],[Quantity]]*Table1[[#This Row],[unit_per Profit]]</f>
        <v>691597.5</v>
      </c>
    </row>
    <row r="3349" spans="1:14" x14ac:dyDescent="0.2">
      <c r="A3349" s="10" t="s">
        <v>37</v>
      </c>
      <c r="B3349" s="10" t="s">
        <v>105</v>
      </c>
      <c r="C3349" s="10" t="s">
        <v>49</v>
      </c>
      <c r="D3349" s="10" t="s">
        <v>23</v>
      </c>
      <c r="E3349" s="10" t="s">
        <v>35</v>
      </c>
      <c r="F3349" s="11">
        <v>42165</v>
      </c>
      <c r="G3349" s="10">
        <v>2015</v>
      </c>
      <c r="H3349" s="10">
        <v>915348517</v>
      </c>
      <c r="I3349" s="17">
        <v>42287</v>
      </c>
      <c r="J3349" s="18">
        <v>822</v>
      </c>
      <c r="K3349" s="19">
        <v>651.21</v>
      </c>
      <c r="L3349" s="19">
        <v>524.96</v>
      </c>
      <c r="M3349" s="19">
        <f>Table1[[#This Row],[Unit_Selling Price]]-Table1[[#This Row],[Unit_Cost]]</f>
        <v>126.25</v>
      </c>
      <c r="N3349" s="19">
        <f>Table1[[#This Row],[Quantity]]*Table1[[#This Row],[unit_per Profit]]</f>
        <v>103777.5</v>
      </c>
    </row>
    <row r="3350" spans="1:14" x14ac:dyDescent="0.2">
      <c r="A3350" s="10" t="s">
        <v>32</v>
      </c>
      <c r="B3350" s="10" t="s">
        <v>93</v>
      </c>
      <c r="C3350" s="10" t="s">
        <v>39</v>
      </c>
      <c r="D3350" s="10" t="s">
        <v>23</v>
      </c>
      <c r="E3350" s="10" t="s">
        <v>28</v>
      </c>
      <c r="F3350" s="11" t="s">
        <v>950</v>
      </c>
      <c r="G3350" s="10">
        <v>2016</v>
      </c>
      <c r="H3350" s="10">
        <v>706491982</v>
      </c>
      <c r="I3350" s="17">
        <v>42678</v>
      </c>
      <c r="J3350" s="18">
        <v>5532</v>
      </c>
      <c r="K3350" s="19">
        <v>81.73</v>
      </c>
      <c r="L3350" s="19">
        <v>56.67</v>
      </c>
      <c r="M3350" s="19">
        <f>Table1[[#This Row],[Unit_Selling Price]]-Table1[[#This Row],[Unit_Cost]]</f>
        <v>25.06</v>
      </c>
      <c r="N3350" s="19">
        <f>Table1[[#This Row],[Quantity]]*Table1[[#This Row],[unit_per Profit]]</f>
        <v>138631.92000000001</v>
      </c>
    </row>
    <row r="3351" spans="1:14" x14ac:dyDescent="0.2">
      <c r="A3351" s="10" t="s">
        <v>278</v>
      </c>
      <c r="B3351" s="10" t="s">
        <v>25</v>
      </c>
      <c r="C3351" s="10" t="s">
        <v>77</v>
      </c>
      <c r="D3351" s="10" t="s">
        <v>27</v>
      </c>
      <c r="E3351" s="10" t="s">
        <v>28</v>
      </c>
      <c r="F3351" s="11">
        <v>40729</v>
      </c>
      <c r="G3351" s="10">
        <v>2011</v>
      </c>
      <c r="H3351" s="10">
        <v>835094249</v>
      </c>
      <c r="I3351" s="17" t="s">
        <v>491</v>
      </c>
      <c r="J3351" s="18">
        <v>1801</v>
      </c>
      <c r="K3351" s="19">
        <v>154.06</v>
      </c>
      <c r="L3351" s="19">
        <v>90.93</v>
      </c>
      <c r="M3351" s="19">
        <f>Table1[[#This Row],[Unit_Selling Price]]-Table1[[#This Row],[Unit_Cost]]</f>
        <v>63.13</v>
      </c>
      <c r="N3351" s="19">
        <f>Table1[[#This Row],[Quantity]]*Table1[[#This Row],[unit_per Profit]]</f>
        <v>113697.13</v>
      </c>
    </row>
    <row r="3352" spans="1:14" x14ac:dyDescent="0.2">
      <c r="A3352" s="10" t="s">
        <v>29</v>
      </c>
      <c r="B3352" s="10" t="s">
        <v>125</v>
      </c>
      <c r="C3352" s="10" t="s">
        <v>39</v>
      </c>
      <c r="D3352" s="10" t="s">
        <v>23</v>
      </c>
      <c r="E3352" s="10" t="s">
        <v>28</v>
      </c>
      <c r="F3352" s="11">
        <v>40335</v>
      </c>
      <c r="G3352" s="10">
        <v>2010</v>
      </c>
      <c r="H3352" s="10">
        <v>243391644</v>
      </c>
      <c r="I3352" s="17" t="s">
        <v>683</v>
      </c>
      <c r="J3352" s="18">
        <v>3851</v>
      </c>
      <c r="K3352" s="19">
        <v>81.73</v>
      </c>
      <c r="L3352" s="19">
        <v>56.67</v>
      </c>
      <c r="M3352" s="19">
        <f>Table1[[#This Row],[Unit_Selling Price]]-Table1[[#This Row],[Unit_Cost]]</f>
        <v>25.06</v>
      </c>
      <c r="N3352" s="19">
        <f>Table1[[#This Row],[Quantity]]*Table1[[#This Row],[unit_per Profit]]</f>
        <v>96506.06</v>
      </c>
    </row>
    <row r="3353" spans="1:14" x14ac:dyDescent="0.2">
      <c r="A3353" s="10" t="s">
        <v>40</v>
      </c>
      <c r="B3353" s="10" t="s">
        <v>41</v>
      </c>
      <c r="C3353" s="10" t="s">
        <v>85</v>
      </c>
      <c r="D3353" s="10" t="s">
        <v>27</v>
      </c>
      <c r="E3353" s="10" t="s">
        <v>43</v>
      </c>
      <c r="F3353" s="11">
        <v>41249</v>
      </c>
      <c r="G3353" s="10">
        <v>2012</v>
      </c>
      <c r="H3353" s="10">
        <v>643932998</v>
      </c>
      <c r="I3353" s="17" t="s">
        <v>1100</v>
      </c>
      <c r="J3353" s="18">
        <v>2938</v>
      </c>
      <c r="K3353" s="19">
        <v>668.27</v>
      </c>
      <c r="L3353" s="19">
        <v>502.54</v>
      </c>
      <c r="M3353" s="19">
        <f>Table1[[#This Row],[Unit_Selling Price]]-Table1[[#This Row],[Unit_Cost]]</f>
        <v>165.73</v>
      </c>
      <c r="N3353" s="19">
        <f>Table1[[#This Row],[Quantity]]*Table1[[#This Row],[unit_per Profit]]</f>
        <v>486914.74</v>
      </c>
    </row>
    <row r="3354" spans="1:14" x14ac:dyDescent="0.2">
      <c r="A3354" s="10" t="s">
        <v>32</v>
      </c>
      <c r="B3354" s="10" t="s">
        <v>87</v>
      </c>
      <c r="C3354" s="10" t="s">
        <v>77</v>
      </c>
      <c r="D3354" s="10" t="s">
        <v>27</v>
      </c>
      <c r="E3354" s="10" t="s">
        <v>43</v>
      </c>
      <c r="F3354" s="11" t="s">
        <v>1234</v>
      </c>
      <c r="G3354" s="10">
        <v>2017</v>
      </c>
      <c r="H3354" s="10">
        <v>669579637</v>
      </c>
      <c r="I3354" s="17" t="s">
        <v>1562</v>
      </c>
      <c r="J3354" s="18">
        <v>2349</v>
      </c>
      <c r="K3354" s="19">
        <v>154.06</v>
      </c>
      <c r="L3354" s="19">
        <v>90.93</v>
      </c>
      <c r="M3354" s="19">
        <f>Table1[[#This Row],[Unit_Selling Price]]-Table1[[#This Row],[Unit_Cost]]</f>
        <v>63.13</v>
      </c>
      <c r="N3354" s="19">
        <f>Table1[[#This Row],[Quantity]]*Table1[[#This Row],[unit_per Profit]]</f>
        <v>148292.37</v>
      </c>
    </row>
    <row r="3355" spans="1:14" x14ac:dyDescent="0.2">
      <c r="A3355" s="10" t="s">
        <v>29</v>
      </c>
      <c r="B3355" s="10" t="s">
        <v>109</v>
      </c>
      <c r="C3355" s="10" t="s">
        <v>42</v>
      </c>
      <c r="D3355" s="10" t="s">
        <v>23</v>
      </c>
      <c r="E3355" s="10" t="s">
        <v>43</v>
      </c>
      <c r="F3355" s="11">
        <v>42311</v>
      </c>
      <c r="G3355" s="10">
        <v>2015</v>
      </c>
      <c r="H3355" s="10">
        <v>823505389</v>
      </c>
      <c r="I3355" s="17" t="s">
        <v>1797</v>
      </c>
      <c r="J3355" s="18">
        <v>2400</v>
      </c>
      <c r="K3355" s="19">
        <v>109.28</v>
      </c>
      <c r="L3355" s="19">
        <v>35.840000000000003</v>
      </c>
      <c r="M3355" s="19">
        <f>Table1[[#This Row],[Unit_Selling Price]]-Table1[[#This Row],[Unit_Cost]]</f>
        <v>73.44</v>
      </c>
      <c r="N3355" s="19">
        <f>Table1[[#This Row],[Quantity]]*Table1[[#This Row],[unit_per Profit]]</f>
        <v>176256</v>
      </c>
    </row>
    <row r="3356" spans="1:14" x14ac:dyDescent="0.2">
      <c r="A3356" s="10" t="s">
        <v>278</v>
      </c>
      <c r="B3356" s="10" t="s">
        <v>268</v>
      </c>
      <c r="C3356" s="10" t="s">
        <v>56</v>
      </c>
      <c r="D3356" s="10" t="s">
        <v>27</v>
      </c>
      <c r="E3356" s="10" t="s">
        <v>43</v>
      </c>
      <c r="F3356" s="11" t="s">
        <v>1798</v>
      </c>
      <c r="G3356" s="10">
        <v>2011</v>
      </c>
      <c r="H3356" s="10">
        <v>329196584</v>
      </c>
      <c r="I3356" s="17">
        <v>40795</v>
      </c>
      <c r="J3356" s="18">
        <v>5439</v>
      </c>
      <c r="K3356" s="19">
        <v>421.89</v>
      </c>
      <c r="L3356" s="19">
        <v>364.69</v>
      </c>
      <c r="M3356" s="19">
        <f>Table1[[#This Row],[Unit_Selling Price]]-Table1[[#This Row],[Unit_Cost]]</f>
        <v>57.2</v>
      </c>
      <c r="N3356" s="19">
        <f>Table1[[#This Row],[Quantity]]*Table1[[#This Row],[unit_per Profit]]</f>
        <v>311110.8</v>
      </c>
    </row>
    <row r="3357" spans="1:14" x14ac:dyDescent="0.2">
      <c r="A3357" s="10" t="s">
        <v>32</v>
      </c>
      <c r="B3357" s="10" t="s">
        <v>186</v>
      </c>
      <c r="C3357" s="10" t="s">
        <v>56</v>
      </c>
      <c r="D3357" s="10" t="s">
        <v>23</v>
      </c>
      <c r="E3357" s="10" t="s">
        <v>35</v>
      </c>
      <c r="F3357" s="11">
        <v>40360</v>
      </c>
      <c r="G3357" s="10">
        <v>2010</v>
      </c>
      <c r="H3357" s="10">
        <v>280452048</v>
      </c>
      <c r="I3357" s="17" t="s">
        <v>849</v>
      </c>
      <c r="J3357" s="18">
        <v>848</v>
      </c>
      <c r="K3357" s="19">
        <v>421.89</v>
      </c>
      <c r="L3357" s="19">
        <v>364.69</v>
      </c>
      <c r="M3357" s="19">
        <f>Table1[[#This Row],[Unit_Selling Price]]-Table1[[#This Row],[Unit_Cost]]</f>
        <v>57.2</v>
      </c>
      <c r="N3357" s="19">
        <f>Table1[[#This Row],[Quantity]]*Table1[[#This Row],[unit_per Profit]]</f>
        <v>48505.599999999999</v>
      </c>
    </row>
    <row r="3358" spans="1:14" x14ac:dyDescent="0.2">
      <c r="A3358" s="10" t="s">
        <v>278</v>
      </c>
      <c r="B3358" s="10" t="s">
        <v>114</v>
      </c>
      <c r="C3358" s="10" t="s">
        <v>49</v>
      </c>
      <c r="D3358" s="10" t="s">
        <v>27</v>
      </c>
      <c r="E3358" s="10" t="s">
        <v>43</v>
      </c>
      <c r="F3358" s="11" t="s">
        <v>756</v>
      </c>
      <c r="G3358" s="10">
        <v>2014</v>
      </c>
      <c r="H3358" s="10">
        <v>491383111</v>
      </c>
      <c r="I3358" s="17">
        <v>41769</v>
      </c>
      <c r="J3358" s="18">
        <v>37</v>
      </c>
      <c r="K3358" s="19">
        <v>651.21</v>
      </c>
      <c r="L3358" s="19">
        <v>524.96</v>
      </c>
      <c r="M3358" s="19">
        <f>Table1[[#This Row],[Unit_Selling Price]]-Table1[[#This Row],[Unit_Cost]]</f>
        <v>126.25</v>
      </c>
      <c r="N3358" s="19">
        <f>Table1[[#This Row],[Quantity]]*Table1[[#This Row],[unit_per Profit]]</f>
        <v>4671.25</v>
      </c>
    </row>
    <row r="3359" spans="1:14" x14ac:dyDescent="0.2">
      <c r="A3359" s="10" t="s">
        <v>29</v>
      </c>
      <c r="B3359" s="10" t="s">
        <v>214</v>
      </c>
      <c r="C3359" s="10" t="s">
        <v>26</v>
      </c>
      <c r="D3359" s="10" t="s">
        <v>23</v>
      </c>
      <c r="E3359" s="10" t="s">
        <v>35</v>
      </c>
      <c r="F3359" s="11" t="s">
        <v>1799</v>
      </c>
      <c r="G3359" s="10">
        <v>2011</v>
      </c>
      <c r="H3359" s="10">
        <v>846413600</v>
      </c>
      <c r="I3359" s="17" t="s">
        <v>1800</v>
      </c>
      <c r="J3359" s="18">
        <v>1448</v>
      </c>
      <c r="K3359" s="19">
        <v>152.58000000000001</v>
      </c>
      <c r="L3359" s="19">
        <v>97.44</v>
      </c>
      <c r="M3359" s="19">
        <f>Table1[[#This Row],[Unit_Selling Price]]-Table1[[#This Row],[Unit_Cost]]</f>
        <v>55.14</v>
      </c>
      <c r="N3359" s="19">
        <f>Table1[[#This Row],[Quantity]]*Table1[[#This Row],[unit_per Profit]]</f>
        <v>79842.720000000001</v>
      </c>
    </row>
    <row r="3360" spans="1:14" x14ac:dyDescent="0.2">
      <c r="A3360" s="10" t="s">
        <v>29</v>
      </c>
      <c r="B3360" s="10" t="s">
        <v>130</v>
      </c>
      <c r="C3360" s="10" t="s">
        <v>65</v>
      </c>
      <c r="D3360" s="10" t="s">
        <v>27</v>
      </c>
      <c r="E3360" s="10" t="s">
        <v>28</v>
      </c>
      <c r="F3360" s="11" t="s">
        <v>1541</v>
      </c>
      <c r="G3360" s="10">
        <v>2012</v>
      </c>
      <c r="H3360" s="10">
        <v>850279843</v>
      </c>
      <c r="I3360" s="17">
        <v>41186</v>
      </c>
      <c r="J3360" s="18">
        <v>5556</v>
      </c>
      <c r="K3360" s="19">
        <v>9.33</v>
      </c>
      <c r="L3360" s="19">
        <v>6.92</v>
      </c>
      <c r="M3360" s="19">
        <f>Table1[[#This Row],[Unit_Selling Price]]-Table1[[#This Row],[Unit_Cost]]</f>
        <v>2.41</v>
      </c>
      <c r="N3360" s="19">
        <f>Table1[[#This Row],[Quantity]]*Table1[[#This Row],[unit_per Profit]]</f>
        <v>13389.96</v>
      </c>
    </row>
    <row r="3361" spans="1:14" x14ac:dyDescent="0.2">
      <c r="A3361" s="10" t="s">
        <v>46</v>
      </c>
      <c r="B3361" s="10" t="s">
        <v>195</v>
      </c>
      <c r="C3361" s="10" t="s">
        <v>65</v>
      </c>
      <c r="D3361" s="10" t="s">
        <v>27</v>
      </c>
      <c r="E3361" s="10" t="s">
        <v>24</v>
      </c>
      <c r="F3361" s="11">
        <v>42160</v>
      </c>
      <c r="G3361" s="10">
        <v>2015</v>
      </c>
      <c r="H3361" s="10">
        <v>978030669</v>
      </c>
      <c r="I3361" s="17" t="s">
        <v>1208</v>
      </c>
      <c r="J3361" s="18">
        <v>9864</v>
      </c>
      <c r="K3361" s="19">
        <v>9.33</v>
      </c>
      <c r="L3361" s="19">
        <v>6.92</v>
      </c>
      <c r="M3361" s="19">
        <f>Table1[[#This Row],[Unit_Selling Price]]-Table1[[#This Row],[Unit_Cost]]</f>
        <v>2.41</v>
      </c>
      <c r="N3361" s="19">
        <f>Table1[[#This Row],[Quantity]]*Table1[[#This Row],[unit_per Profit]]</f>
        <v>23772.240000000002</v>
      </c>
    </row>
    <row r="3362" spans="1:14" x14ac:dyDescent="0.2">
      <c r="A3362" s="10" t="s">
        <v>32</v>
      </c>
      <c r="B3362" s="10" t="s">
        <v>127</v>
      </c>
      <c r="C3362" s="10" t="s">
        <v>31</v>
      </c>
      <c r="D3362" s="10" t="s">
        <v>27</v>
      </c>
      <c r="E3362" s="10" t="s">
        <v>43</v>
      </c>
      <c r="F3362" s="11" t="s">
        <v>1106</v>
      </c>
      <c r="G3362" s="10">
        <v>2014</v>
      </c>
      <c r="H3362" s="10">
        <v>425027406</v>
      </c>
      <c r="I3362" s="17" t="s">
        <v>778</v>
      </c>
      <c r="J3362" s="18">
        <v>3909</v>
      </c>
      <c r="K3362" s="19">
        <v>47.45</v>
      </c>
      <c r="L3362" s="19">
        <v>31.79</v>
      </c>
      <c r="M3362" s="19">
        <f>Table1[[#This Row],[Unit_Selling Price]]-Table1[[#This Row],[Unit_Cost]]</f>
        <v>15.66</v>
      </c>
      <c r="N3362" s="19">
        <f>Table1[[#This Row],[Quantity]]*Table1[[#This Row],[unit_per Profit]]</f>
        <v>61214.94</v>
      </c>
    </row>
    <row r="3363" spans="1:14" x14ac:dyDescent="0.2">
      <c r="A3363" s="10" t="s">
        <v>278</v>
      </c>
      <c r="B3363" s="10" t="s">
        <v>53</v>
      </c>
      <c r="C3363" s="10" t="s">
        <v>31</v>
      </c>
      <c r="D3363" s="10" t="s">
        <v>23</v>
      </c>
      <c r="E3363" s="10" t="s">
        <v>24</v>
      </c>
      <c r="F3363" s="11">
        <v>42707</v>
      </c>
      <c r="G3363" s="10">
        <v>2016</v>
      </c>
      <c r="H3363" s="10">
        <v>256943881</v>
      </c>
      <c r="I3363" s="17" t="s">
        <v>1558</v>
      </c>
      <c r="J3363" s="18">
        <v>4259</v>
      </c>
      <c r="K3363" s="19">
        <v>47.45</v>
      </c>
      <c r="L3363" s="19">
        <v>31.79</v>
      </c>
      <c r="M3363" s="19">
        <f>Table1[[#This Row],[Unit_Selling Price]]-Table1[[#This Row],[Unit_Cost]]</f>
        <v>15.66</v>
      </c>
      <c r="N3363" s="19">
        <f>Table1[[#This Row],[Quantity]]*Table1[[#This Row],[unit_per Profit]]</f>
        <v>66695.94</v>
      </c>
    </row>
    <row r="3364" spans="1:14" x14ac:dyDescent="0.2">
      <c r="A3364" s="10" t="s">
        <v>37</v>
      </c>
      <c r="B3364" s="10" t="s">
        <v>50</v>
      </c>
      <c r="C3364" s="10" t="s">
        <v>51</v>
      </c>
      <c r="D3364" s="10" t="s">
        <v>27</v>
      </c>
      <c r="E3364" s="10" t="s">
        <v>43</v>
      </c>
      <c r="F3364" s="11" t="s">
        <v>1533</v>
      </c>
      <c r="G3364" s="10">
        <v>2011</v>
      </c>
      <c r="H3364" s="10">
        <v>259766423</v>
      </c>
      <c r="I3364" s="17">
        <v>40856</v>
      </c>
      <c r="J3364" s="18">
        <v>9512</v>
      </c>
      <c r="K3364" s="19">
        <v>437.2</v>
      </c>
      <c r="L3364" s="19">
        <v>263.33</v>
      </c>
      <c r="M3364" s="19">
        <f>Table1[[#This Row],[Unit_Selling Price]]-Table1[[#This Row],[Unit_Cost]]</f>
        <v>173.87</v>
      </c>
      <c r="N3364" s="19">
        <f>Table1[[#This Row],[Quantity]]*Table1[[#This Row],[unit_per Profit]]</f>
        <v>1653851.44</v>
      </c>
    </row>
    <row r="3365" spans="1:14" x14ac:dyDescent="0.2">
      <c r="A3365" s="10" t="s">
        <v>278</v>
      </c>
      <c r="B3365" s="10" t="s">
        <v>53</v>
      </c>
      <c r="C3365" s="10" t="s">
        <v>31</v>
      </c>
      <c r="D3365" s="10" t="s">
        <v>23</v>
      </c>
      <c r="E3365" s="10" t="s">
        <v>43</v>
      </c>
      <c r="F3365" s="11" t="s">
        <v>1036</v>
      </c>
      <c r="G3365" s="10">
        <v>2012</v>
      </c>
      <c r="H3365" s="10">
        <v>289793860</v>
      </c>
      <c r="I3365" s="17" t="s">
        <v>821</v>
      </c>
      <c r="J3365" s="18">
        <v>5298</v>
      </c>
      <c r="K3365" s="19">
        <v>47.45</v>
      </c>
      <c r="L3365" s="19">
        <v>31.79</v>
      </c>
      <c r="M3365" s="19">
        <f>Table1[[#This Row],[Unit_Selling Price]]-Table1[[#This Row],[Unit_Cost]]</f>
        <v>15.66</v>
      </c>
      <c r="N3365" s="19">
        <f>Table1[[#This Row],[Quantity]]*Table1[[#This Row],[unit_per Profit]]</f>
        <v>82966.679999999993</v>
      </c>
    </row>
    <row r="3366" spans="1:14" x14ac:dyDescent="0.2">
      <c r="A3366" s="10" t="s">
        <v>46</v>
      </c>
      <c r="B3366" s="10" t="s">
        <v>108</v>
      </c>
      <c r="C3366" s="10" t="s">
        <v>65</v>
      </c>
      <c r="D3366" s="10" t="s">
        <v>27</v>
      </c>
      <c r="E3366" s="10" t="s">
        <v>43</v>
      </c>
      <c r="F3366" s="11" t="s">
        <v>1402</v>
      </c>
      <c r="G3366" s="10">
        <v>2016</v>
      </c>
      <c r="H3366" s="10">
        <v>723637521</v>
      </c>
      <c r="I3366" s="17" t="s">
        <v>568</v>
      </c>
      <c r="J3366" s="18">
        <v>9278</v>
      </c>
      <c r="K3366" s="19">
        <v>9.33</v>
      </c>
      <c r="L3366" s="19">
        <v>6.92</v>
      </c>
      <c r="M3366" s="19">
        <f>Table1[[#This Row],[Unit_Selling Price]]-Table1[[#This Row],[Unit_Cost]]</f>
        <v>2.41</v>
      </c>
      <c r="N3366" s="19">
        <f>Table1[[#This Row],[Quantity]]*Table1[[#This Row],[unit_per Profit]]</f>
        <v>22359.98</v>
      </c>
    </row>
    <row r="3367" spans="1:14" x14ac:dyDescent="0.2">
      <c r="A3367" s="10" t="s">
        <v>46</v>
      </c>
      <c r="B3367" s="10" t="s">
        <v>173</v>
      </c>
      <c r="C3367" s="10" t="s">
        <v>34</v>
      </c>
      <c r="D3367" s="10" t="s">
        <v>27</v>
      </c>
      <c r="E3367" s="10" t="s">
        <v>43</v>
      </c>
      <c r="F3367" s="11">
        <v>40828</v>
      </c>
      <c r="G3367" s="10">
        <v>2011</v>
      </c>
      <c r="H3367" s="10">
        <v>208221232</v>
      </c>
      <c r="I3367" s="17" t="s">
        <v>439</v>
      </c>
      <c r="J3367" s="18">
        <v>6145</v>
      </c>
      <c r="K3367" s="19">
        <v>205.7</v>
      </c>
      <c r="L3367" s="19">
        <v>117.11</v>
      </c>
      <c r="M3367" s="19">
        <f>Table1[[#This Row],[Unit_Selling Price]]-Table1[[#This Row],[Unit_Cost]]</f>
        <v>88.59</v>
      </c>
      <c r="N3367" s="19">
        <f>Table1[[#This Row],[Quantity]]*Table1[[#This Row],[unit_per Profit]]</f>
        <v>544385.55000000005</v>
      </c>
    </row>
    <row r="3368" spans="1:14" x14ac:dyDescent="0.2">
      <c r="A3368" s="10" t="s">
        <v>278</v>
      </c>
      <c r="B3368" s="10" t="s">
        <v>25</v>
      </c>
      <c r="C3368" s="10" t="s">
        <v>77</v>
      </c>
      <c r="D3368" s="10" t="s">
        <v>23</v>
      </c>
      <c r="E3368" s="10" t="s">
        <v>28</v>
      </c>
      <c r="F3368" s="11">
        <v>42619</v>
      </c>
      <c r="G3368" s="10">
        <v>2016</v>
      </c>
      <c r="H3368" s="10">
        <v>610781323</v>
      </c>
      <c r="I3368" s="17" t="s">
        <v>1227</v>
      </c>
      <c r="J3368" s="18">
        <v>2621</v>
      </c>
      <c r="K3368" s="19">
        <v>154.06</v>
      </c>
      <c r="L3368" s="19">
        <v>90.93</v>
      </c>
      <c r="M3368" s="19">
        <f>Table1[[#This Row],[Unit_Selling Price]]-Table1[[#This Row],[Unit_Cost]]</f>
        <v>63.13</v>
      </c>
      <c r="N3368" s="19">
        <f>Table1[[#This Row],[Quantity]]*Table1[[#This Row],[unit_per Profit]]</f>
        <v>165463.73000000001</v>
      </c>
    </row>
    <row r="3369" spans="1:14" x14ac:dyDescent="0.2">
      <c r="A3369" s="10" t="s">
        <v>32</v>
      </c>
      <c r="B3369" s="10" t="s">
        <v>200</v>
      </c>
      <c r="C3369" s="10" t="s">
        <v>31</v>
      </c>
      <c r="D3369" s="10" t="s">
        <v>27</v>
      </c>
      <c r="E3369" s="10" t="s">
        <v>43</v>
      </c>
      <c r="F3369" s="11" t="s">
        <v>1267</v>
      </c>
      <c r="G3369" s="10">
        <v>2016</v>
      </c>
      <c r="H3369" s="10">
        <v>268866622</v>
      </c>
      <c r="I3369" s="17">
        <v>42464</v>
      </c>
      <c r="J3369" s="18">
        <v>2463</v>
      </c>
      <c r="K3369" s="19">
        <v>47.45</v>
      </c>
      <c r="L3369" s="19">
        <v>31.79</v>
      </c>
      <c r="M3369" s="19">
        <f>Table1[[#This Row],[Unit_Selling Price]]-Table1[[#This Row],[Unit_Cost]]</f>
        <v>15.66</v>
      </c>
      <c r="N3369" s="19">
        <f>Table1[[#This Row],[Quantity]]*Table1[[#This Row],[unit_per Profit]]</f>
        <v>38570.58</v>
      </c>
    </row>
    <row r="3370" spans="1:14" x14ac:dyDescent="0.2">
      <c r="A3370" s="10" t="s">
        <v>37</v>
      </c>
      <c r="B3370" s="10" t="s">
        <v>55</v>
      </c>
      <c r="C3370" s="10" t="s">
        <v>49</v>
      </c>
      <c r="D3370" s="10" t="s">
        <v>27</v>
      </c>
      <c r="E3370" s="10" t="s">
        <v>43</v>
      </c>
      <c r="F3370" s="11">
        <v>41072</v>
      </c>
      <c r="G3370" s="10">
        <v>2012</v>
      </c>
      <c r="H3370" s="10">
        <v>740338456</v>
      </c>
      <c r="I3370" s="17">
        <v>41255</v>
      </c>
      <c r="J3370" s="18">
        <v>1456</v>
      </c>
      <c r="K3370" s="19">
        <v>651.21</v>
      </c>
      <c r="L3370" s="19">
        <v>524.96</v>
      </c>
      <c r="M3370" s="19">
        <f>Table1[[#This Row],[Unit_Selling Price]]-Table1[[#This Row],[Unit_Cost]]</f>
        <v>126.25</v>
      </c>
      <c r="N3370" s="19">
        <f>Table1[[#This Row],[Quantity]]*Table1[[#This Row],[unit_per Profit]]</f>
        <v>183820</v>
      </c>
    </row>
    <row r="3371" spans="1:14" x14ac:dyDescent="0.2">
      <c r="A3371" s="10" t="s">
        <v>40</v>
      </c>
      <c r="B3371" s="10" t="s">
        <v>101</v>
      </c>
      <c r="C3371" s="10" t="s">
        <v>85</v>
      </c>
      <c r="D3371" s="10" t="s">
        <v>27</v>
      </c>
      <c r="E3371" s="10" t="s">
        <v>28</v>
      </c>
      <c r="F3371" s="11" t="s">
        <v>1037</v>
      </c>
      <c r="G3371" s="10">
        <v>2013</v>
      </c>
      <c r="H3371" s="10">
        <v>953370654</v>
      </c>
      <c r="I3371" s="17" t="s">
        <v>527</v>
      </c>
      <c r="J3371" s="18">
        <v>2417</v>
      </c>
      <c r="K3371" s="19">
        <v>668.27</v>
      </c>
      <c r="L3371" s="19">
        <v>502.54</v>
      </c>
      <c r="M3371" s="19">
        <f>Table1[[#This Row],[Unit_Selling Price]]-Table1[[#This Row],[Unit_Cost]]</f>
        <v>165.73</v>
      </c>
      <c r="N3371" s="19">
        <f>Table1[[#This Row],[Quantity]]*Table1[[#This Row],[unit_per Profit]]</f>
        <v>400569.41</v>
      </c>
    </row>
    <row r="3372" spans="1:14" x14ac:dyDescent="0.2">
      <c r="A3372" s="10" t="s">
        <v>40</v>
      </c>
      <c r="B3372" s="10" t="s">
        <v>66</v>
      </c>
      <c r="C3372" s="10" t="s">
        <v>51</v>
      </c>
      <c r="D3372" s="10" t="s">
        <v>27</v>
      </c>
      <c r="E3372" s="10" t="s">
        <v>43</v>
      </c>
      <c r="F3372" s="11">
        <v>40787</v>
      </c>
      <c r="G3372" s="10">
        <v>2011</v>
      </c>
      <c r="H3372" s="10">
        <v>356449544</v>
      </c>
      <c r="I3372" s="17" t="s">
        <v>1004</v>
      </c>
      <c r="J3372" s="18">
        <v>196</v>
      </c>
      <c r="K3372" s="19">
        <v>437.2</v>
      </c>
      <c r="L3372" s="19">
        <v>263.33</v>
      </c>
      <c r="M3372" s="19">
        <f>Table1[[#This Row],[Unit_Selling Price]]-Table1[[#This Row],[Unit_Cost]]</f>
        <v>173.87</v>
      </c>
      <c r="N3372" s="19">
        <f>Table1[[#This Row],[Quantity]]*Table1[[#This Row],[unit_per Profit]]</f>
        <v>34078.519999999997</v>
      </c>
    </row>
    <row r="3373" spans="1:14" x14ac:dyDescent="0.2">
      <c r="A3373" s="10" t="s">
        <v>29</v>
      </c>
      <c r="B3373" s="10" t="s">
        <v>57</v>
      </c>
      <c r="C3373" s="10" t="s">
        <v>49</v>
      </c>
      <c r="D3373" s="10" t="s">
        <v>23</v>
      </c>
      <c r="E3373" s="10" t="s">
        <v>43</v>
      </c>
      <c r="F3373" s="11" t="s">
        <v>1777</v>
      </c>
      <c r="G3373" s="10">
        <v>2010</v>
      </c>
      <c r="H3373" s="10">
        <v>268373954</v>
      </c>
      <c r="I3373" s="17" t="s">
        <v>603</v>
      </c>
      <c r="J3373" s="18">
        <v>6672</v>
      </c>
      <c r="K3373" s="19">
        <v>651.21</v>
      </c>
      <c r="L3373" s="19">
        <v>524.96</v>
      </c>
      <c r="M3373" s="19">
        <f>Table1[[#This Row],[Unit_Selling Price]]-Table1[[#This Row],[Unit_Cost]]</f>
        <v>126.25</v>
      </c>
      <c r="N3373" s="19">
        <f>Table1[[#This Row],[Quantity]]*Table1[[#This Row],[unit_per Profit]]</f>
        <v>842340</v>
      </c>
    </row>
    <row r="3374" spans="1:14" x14ac:dyDescent="0.2">
      <c r="A3374" s="10" t="s">
        <v>46</v>
      </c>
      <c r="B3374" s="10" t="s">
        <v>75</v>
      </c>
      <c r="C3374" s="10" t="s">
        <v>26</v>
      </c>
      <c r="D3374" s="10" t="s">
        <v>27</v>
      </c>
      <c r="E3374" s="10" t="s">
        <v>43</v>
      </c>
      <c r="F3374" s="11">
        <v>42739</v>
      </c>
      <c r="G3374" s="10">
        <v>2017</v>
      </c>
      <c r="H3374" s="10">
        <v>728255212</v>
      </c>
      <c r="I3374" s="17">
        <v>42829</v>
      </c>
      <c r="J3374" s="18">
        <v>5755</v>
      </c>
      <c r="K3374" s="19">
        <v>152.58000000000001</v>
      </c>
      <c r="L3374" s="19">
        <v>97.44</v>
      </c>
      <c r="M3374" s="19">
        <f>Table1[[#This Row],[Unit_Selling Price]]-Table1[[#This Row],[Unit_Cost]]</f>
        <v>55.14</v>
      </c>
      <c r="N3374" s="19">
        <f>Table1[[#This Row],[Quantity]]*Table1[[#This Row],[unit_per Profit]]</f>
        <v>317330.7</v>
      </c>
    </row>
    <row r="3375" spans="1:14" x14ac:dyDescent="0.2">
      <c r="A3375" s="10" t="s">
        <v>46</v>
      </c>
      <c r="B3375" s="10" t="s">
        <v>273</v>
      </c>
      <c r="C3375" s="10" t="s">
        <v>26</v>
      </c>
      <c r="D3375" s="10" t="s">
        <v>27</v>
      </c>
      <c r="E3375" s="10" t="s">
        <v>28</v>
      </c>
      <c r="F3375" s="11" t="s">
        <v>930</v>
      </c>
      <c r="G3375" s="10">
        <v>2013</v>
      </c>
      <c r="H3375" s="10">
        <v>945517146</v>
      </c>
      <c r="I3375" s="17">
        <v>41276</v>
      </c>
      <c r="J3375" s="18">
        <v>8390</v>
      </c>
      <c r="K3375" s="19">
        <v>152.58000000000001</v>
      </c>
      <c r="L3375" s="19">
        <v>97.44</v>
      </c>
      <c r="M3375" s="19">
        <f>Table1[[#This Row],[Unit_Selling Price]]-Table1[[#This Row],[Unit_Cost]]</f>
        <v>55.14</v>
      </c>
      <c r="N3375" s="19">
        <f>Table1[[#This Row],[Quantity]]*Table1[[#This Row],[unit_per Profit]]</f>
        <v>462624.6</v>
      </c>
    </row>
    <row r="3376" spans="1:14" x14ac:dyDescent="0.2">
      <c r="A3376" s="10" t="s">
        <v>46</v>
      </c>
      <c r="B3376" s="10" t="s">
        <v>120</v>
      </c>
      <c r="C3376" s="10" t="s">
        <v>85</v>
      </c>
      <c r="D3376" s="10" t="s">
        <v>27</v>
      </c>
      <c r="E3376" s="10" t="s">
        <v>43</v>
      </c>
      <c r="F3376" s="11" t="s">
        <v>1801</v>
      </c>
      <c r="G3376" s="10">
        <v>2017</v>
      </c>
      <c r="H3376" s="10">
        <v>649896085</v>
      </c>
      <c r="I3376" s="17" t="s">
        <v>1345</v>
      </c>
      <c r="J3376" s="18">
        <v>7548</v>
      </c>
      <c r="K3376" s="19">
        <v>668.27</v>
      </c>
      <c r="L3376" s="19">
        <v>502.54</v>
      </c>
      <c r="M3376" s="19">
        <f>Table1[[#This Row],[Unit_Selling Price]]-Table1[[#This Row],[Unit_Cost]]</f>
        <v>165.73</v>
      </c>
      <c r="N3376" s="19">
        <f>Table1[[#This Row],[Quantity]]*Table1[[#This Row],[unit_per Profit]]</f>
        <v>1250930.04</v>
      </c>
    </row>
    <row r="3377" spans="1:14" x14ac:dyDescent="0.2">
      <c r="A3377" s="10" t="s">
        <v>46</v>
      </c>
      <c r="B3377" s="10" t="s">
        <v>150</v>
      </c>
      <c r="C3377" s="10" t="s">
        <v>39</v>
      </c>
      <c r="D3377" s="10" t="s">
        <v>23</v>
      </c>
      <c r="E3377" s="10" t="s">
        <v>24</v>
      </c>
      <c r="F3377" s="11">
        <v>42378</v>
      </c>
      <c r="G3377" s="10">
        <v>2016</v>
      </c>
      <c r="H3377" s="10">
        <v>541440856</v>
      </c>
      <c r="I3377" s="17" t="s">
        <v>386</v>
      </c>
      <c r="J3377" s="18">
        <v>3236</v>
      </c>
      <c r="K3377" s="19">
        <v>81.73</v>
      </c>
      <c r="L3377" s="19">
        <v>56.67</v>
      </c>
      <c r="M3377" s="19">
        <f>Table1[[#This Row],[Unit_Selling Price]]-Table1[[#This Row],[Unit_Cost]]</f>
        <v>25.06</v>
      </c>
      <c r="N3377" s="19">
        <f>Table1[[#This Row],[Quantity]]*Table1[[#This Row],[unit_per Profit]]</f>
        <v>81094.16</v>
      </c>
    </row>
    <row r="3378" spans="1:14" x14ac:dyDescent="0.2">
      <c r="A3378" s="10" t="s">
        <v>40</v>
      </c>
      <c r="B3378" s="10" t="s">
        <v>203</v>
      </c>
      <c r="C3378" s="10" t="s">
        <v>39</v>
      </c>
      <c r="D3378" s="10" t="s">
        <v>27</v>
      </c>
      <c r="E3378" s="10" t="s">
        <v>24</v>
      </c>
      <c r="F3378" s="11" t="s">
        <v>624</v>
      </c>
      <c r="G3378" s="10">
        <v>2013</v>
      </c>
      <c r="H3378" s="10">
        <v>940512788</v>
      </c>
      <c r="I3378" s="17" t="s">
        <v>1802</v>
      </c>
      <c r="J3378" s="18">
        <v>7489</v>
      </c>
      <c r="K3378" s="19">
        <v>81.73</v>
      </c>
      <c r="L3378" s="19">
        <v>56.67</v>
      </c>
      <c r="M3378" s="19">
        <f>Table1[[#This Row],[Unit_Selling Price]]-Table1[[#This Row],[Unit_Cost]]</f>
        <v>25.06</v>
      </c>
      <c r="N3378" s="19">
        <f>Table1[[#This Row],[Quantity]]*Table1[[#This Row],[unit_per Profit]]</f>
        <v>187674.34</v>
      </c>
    </row>
    <row r="3379" spans="1:14" x14ac:dyDescent="0.2">
      <c r="A3379" s="10" t="s">
        <v>46</v>
      </c>
      <c r="B3379" s="10" t="s">
        <v>206</v>
      </c>
      <c r="C3379" s="10" t="s">
        <v>26</v>
      </c>
      <c r="D3379" s="10" t="s">
        <v>27</v>
      </c>
      <c r="E3379" s="10" t="s">
        <v>43</v>
      </c>
      <c r="F3379" s="11" t="s">
        <v>1425</v>
      </c>
      <c r="G3379" s="10">
        <v>2017</v>
      </c>
      <c r="H3379" s="10">
        <v>437785708</v>
      </c>
      <c r="I3379" s="17" t="s">
        <v>1556</v>
      </c>
      <c r="J3379" s="18">
        <v>9375</v>
      </c>
      <c r="K3379" s="19">
        <v>152.58000000000001</v>
      </c>
      <c r="L3379" s="19">
        <v>97.44</v>
      </c>
      <c r="M3379" s="19">
        <f>Table1[[#This Row],[Unit_Selling Price]]-Table1[[#This Row],[Unit_Cost]]</f>
        <v>55.14</v>
      </c>
      <c r="N3379" s="19">
        <f>Table1[[#This Row],[Quantity]]*Table1[[#This Row],[unit_per Profit]]</f>
        <v>516937.5</v>
      </c>
    </row>
    <row r="3380" spans="1:14" x14ac:dyDescent="0.2">
      <c r="A3380" s="10" t="s">
        <v>32</v>
      </c>
      <c r="B3380" s="10" t="s">
        <v>135</v>
      </c>
      <c r="C3380" s="10" t="s">
        <v>65</v>
      </c>
      <c r="D3380" s="10" t="s">
        <v>23</v>
      </c>
      <c r="E3380" s="10" t="s">
        <v>24</v>
      </c>
      <c r="F3380" s="11" t="s">
        <v>1803</v>
      </c>
      <c r="G3380" s="10">
        <v>2011</v>
      </c>
      <c r="H3380" s="10">
        <v>844245946</v>
      </c>
      <c r="I3380" s="17">
        <v>40909</v>
      </c>
      <c r="J3380" s="18">
        <v>9991</v>
      </c>
      <c r="K3380" s="19">
        <v>9.33</v>
      </c>
      <c r="L3380" s="19">
        <v>6.92</v>
      </c>
      <c r="M3380" s="19">
        <f>Table1[[#This Row],[Unit_Selling Price]]-Table1[[#This Row],[Unit_Cost]]</f>
        <v>2.41</v>
      </c>
      <c r="N3380" s="19">
        <f>Table1[[#This Row],[Quantity]]*Table1[[#This Row],[unit_per Profit]]</f>
        <v>24078.31</v>
      </c>
    </row>
    <row r="3381" spans="1:14" x14ac:dyDescent="0.2">
      <c r="A3381" s="10" t="s">
        <v>37</v>
      </c>
      <c r="B3381" s="10" t="s">
        <v>151</v>
      </c>
      <c r="C3381" s="10" t="s">
        <v>85</v>
      </c>
      <c r="D3381" s="10" t="s">
        <v>27</v>
      </c>
      <c r="E3381" s="10" t="s">
        <v>28</v>
      </c>
      <c r="F3381" s="11" t="s">
        <v>908</v>
      </c>
      <c r="G3381" s="10">
        <v>2012</v>
      </c>
      <c r="H3381" s="10">
        <v>441192328</v>
      </c>
      <c r="I3381" s="17" t="s">
        <v>757</v>
      </c>
      <c r="J3381" s="18">
        <v>7469</v>
      </c>
      <c r="K3381" s="19">
        <v>668.27</v>
      </c>
      <c r="L3381" s="19">
        <v>502.54</v>
      </c>
      <c r="M3381" s="19">
        <f>Table1[[#This Row],[Unit_Selling Price]]-Table1[[#This Row],[Unit_Cost]]</f>
        <v>165.73</v>
      </c>
      <c r="N3381" s="19">
        <f>Table1[[#This Row],[Quantity]]*Table1[[#This Row],[unit_per Profit]]</f>
        <v>1237837.3700000001</v>
      </c>
    </row>
    <row r="3382" spans="1:14" x14ac:dyDescent="0.2">
      <c r="A3382" s="10" t="s">
        <v>32</v>
      </c>
      <c r="B3382" s="10" t="s">
        <v>182</v>
      </c>
      <c r="C3382" s="10" t="s">
        <v>31</v>
      </c>
      <c r="D3382" s="10" t="s">
        <v>23</v>
      </c>
      <c r="E3382" s="10" t="s">
        <v>35</v>
      </c>
      <c r="F3382" s="11" t="s">
        <v>1180</v>
      </c>
      <c r="G3382" s="10">
        <v>2010</v>
      </c>
      <c r="H3382" s="10">
        <v>730236184</v>
      </c>
      <c r="I3382" s="17" t="s">
        <v>960</v>
      </c>
      <c r="J3382" s="18">
        <v>1969</v>
      </c>
      <c r="K3382" s="19">
        <v>47.45</v>
      </c>
      <c r="L3382" s="19">
        <v>31.79</v>
      </c>
      <c r="M3382" s="19">
        <f>Table1[[#This Row],[Unit_Selling Price]]-Table1[[#This Row],[Unit_Cost]]</f>
        <v>15.66</v>
      </c>
      <c r="N3382" s="19">
        <f>Table1[[#This Row],[Quantity]]*Table1[[#This Row],[unit_per Profit]]</f>
        <v>30834.54</v>
      </c>
    </row>
    <row r="3383" spans="1:14" x14ac:dyDescent="0.2">
      <c r="A3383" s="10" t="s">
        <v>32</v>
      </c>
      <c r="B3383" s="10" t="s">
        <v>209</v>
      </c>
      <c r="C3383" s="10" t="s">
        <v>26</v>
      </c>
      <c r="D3383" s="10" t="s">
        <v>27</v>
      </c>
      <c r="E3383" s="10" t="s">
        <v>35</v>
      </c>
      <c r="F3383" s="11" t="s">
        <v>1804</v>
      </c>
      <c r="G3383" s="10">
        <v>2017</v>
      </c>
      <c r="H3383" s="10">
        <v>583301341</v>
      </c>
      <c r="I3383" s="17" t="s">
        <v>1766</v>
      </c>
      <c r="J3383" s="18">
        <v>684</v>
      </c>
      <c r="K3383" s="19">
        <v>152.58000000000001</v>
      </c>
      <c r="L3383" s="19">
        <v>97.44</v>
      </c>
      <c r="M3383" s="19">
        <f>Table1[[#This Row],[Unit_Selling Price]]-Table1[[#This Row],[Unit_Cost]]</f>
        <v>55.14</v>
      </c>
      <c r="N3383" s="19">
        <f>Table1[[#This Row],[Quantity]]*Table1[[#This Row],[unit_per Profit]]</f>
        <v>37715.760000000002</v>
      </c>
    </row>
    <row r="3384" spans="1:14" x14ac:dyDescent="0.2">
      <c r="A3384" s="10" t="s">
        <v>46</v>
      </c>
      <c r="B3384" s="10" t="s">
        <v>171</v>
      </c>
      <c r="C3384" s="10" t="s">
        <v>31</v>
      </c>
      <c r="D3384" s="10" t="s">
        <v>23</v>
      </c>
      <c r="E3384" s="10" t="s">
        <v>35</v>
      </c>
      <c r="F3384" s="11" t="s">
        <v>1582</v>
      </c>
      <c r="G3384" s="10">
        <v>2016</v>
      </c>
      <c r="H3384" s="10">
        <v>292624127</v>
      </c>
      <c r="I3384" s="17" t="s">
        <v>387</v>
      </c>
      <c r="J3384" s="18">
        <v>2837</v>
      </c>
      <c r="K3384" s="19">
        <v>47.45</v>
      </c>
      <c r="L3384" s="19">
        <v>31.79</v>
      </c>
      <c r="M3384" s="19">
        <f>Table1[[#This Row],[Unit_Selling Price]]-Table1[[#This Row],[Unit_Cost]]</f>
        <v>15.66</v>
      </c>
      <c r="N3384" s="19">
        <f>Table1[[#This Row],[Quantity]]*Table1[[#This Row],[unit_per Profit]]</f>
        <v>44427.42</v>
      </c>
    </row>
    <row r="3385" spans="1:14" x14ac:dyDescent="0.2">
      <c r="A3385" s="10" t="s">
        <v>278</v>
      </c>
      <c r="B3385" s="10" t="s">
        <v>271</v>
      </c>
      <c r="C3385" s="10" t="s">
        <v>31</v>
      </c>
      <c r="D3385" s="10" t="s">
        <v>23</v>
      </c>
      <c r="E3385" s="10" t="s">
        <v>28</v>
      </c>
      <c r="F3385" s="11" t="s">
        <v>1805</v>
      </c>
      <c r="G3385" s="10">
        <v>2011</v>
      </c>
      <c r="H3385" s="10">
        <v>220753371</v>
      </c>
      <c r="I3385" s="17" t="s">
        <v>998</v>
      </c>
      <c r="J3385" s="18">
        <v>4683</v>
      </c>
      <c r="K3385" s="19">
        <v>47.45</v>
      </c>
      <c r="L3385" s="19">
        <v>31.79</v>
      </c>
      <c r="M3385" s="19">
        <f>Table1[[#This Row],[Unit_Selling Price]]-Table1[[#This Row],[Unit_Cost]]</f>
        <v>15.66</v>
      </c>
      <c r="N3385" s="19">
        <f>Table1[[#This Row],[Quantity]]*Table1[[#This Row],[unit_per Profit]]</f>
        <v>73335.78</v>
      </c>
    </row>
    <row r="3386" spans="1:14" x14ac:dyDescent="0.2">
      <c r="A3386" s="10" t="s">
        <v>29</v>
      </c>
      <c r="B3386" s="10" t="s">
        <v>112</v>
      </c>
      <c r="C3386" s="10" t="s">
        <v>51</v>
      </c>
      <c r="D3386" s="10" t="s">
        <v>23</v>
      </c>
      <c r="E3386" s="10" t="s">
        <v>43</v>
      </c>
      <c r="F3386" s="11" t="s">
        <v>1050</v>
      </c>
      <c r="G3386" s="10">
        <v>2012</v>
      </c>
      <c r="H3386" s="10">
        <v>350550401</v>
      </c>
      <c r="I3386" s="17" t="s">
        <v>1349</v>
      </c>
      <c r="J3386" s="18">
        <v>4508</v>
      </c>
      <c r="K3386" s="19">
        <v>437.2</v>
      </c>
      <c r="L3386" s="19">
        <v>263.33</v>
      </c>
      <c r="M3386" s="19">
        <f>Table1[[#This Row],[Unit_Selling Price]]-Table1[[#This Row],[Unit_Cost]]</f>
        <v>173.87</v>
      </c>
      <c r="N3386" s="19">
        <f>Table1[[#This Row],[Quantity]]*Table1[[#This Row],[unit_per Profit]]</f>
        <v>783805.96</v>
      </c>
    </row>
    <row r="3387" spans="1:14" x14ac:dyDescent="0.2">
      <c r="A3387" s="10" t="s">
        <v>37</v>
      </c>
      <c r="B3387" s="10" t="s">
        <v>48</v>
      </c>
      <c r="C3387" s="10" t="s">
        <v>34</v>
      </c>
      <c r="D3387" s="10" t="s">
        <v>27</v>
      </c>
      <c r="E3387" s="10" t="s">
        <v>35</v>
      </c>
      <c r="F3387" s="11">
        <v>41519</v>
      </c>
      <c r="G3387" s="10">
        <v>2013</v>
      </c>
      <c r="H3387" s="10">
        <v>735189044</v>
      </c>
      <c r="I3387" s="17">
        <v>41336</v>
      </c>
      <c r="J3387" s="18">
        <v>7631</v>
      </c>
      <c r="K3387" s="19">
        <v>205.7</v>
      </c>
      <c r="L3387" s="19">
        <v>117.11</v>
      </c>
      <c r="M3387" s="19">
        <f>Table1[[#This Row],[Unit_Selling Price]]-Table1[[#This Row],[Unit_Cost]]</f>
        <v>88.59</v>
      </c>
      <c r="N3387" s="19">
        <f>Table1[[#This Row],[Quantity]]*Table1[[#This Row],[unit_per Profit]]</f>
        <v>676030.29</v>
      </c>
    </row>
    <row r="3388" spans="1:14" x14ac:dyDescent="0.2">
      <c r="A3388" s="10" t="s">
        <v>46</v>
      </c>
      <c r="B3388" s="10" t="s">
        <v>98</v>
      </c>
      <c r="C3388" s="10" t="s">
        <v>34</v>
      </c>
      <c r="D3388" s="10" t="s">
        <v>27</v>
      </c>
      <c r="E3388" s="10" t="s">
        <v>24</v>
      </c>
      <c r="F3388" s="11" t="s">
        <v>582</v>
      </c>
      <c r="G3388" s="10">
        <v>2016</v>
      </c>
      <c r="H3388" s="10">
        <v>148155629</v>
      </c>
      <c r="I3388" s="17" t="s">
        <v>1685</v>
      </c>
      <c r="J3388" s="18">
        <v>1398</v>
      </c>
      <c r="K3388" s="19">
        <v>205.7</v>
      </c>
      <c r="L3388" s="19">
        <v>117.11</v>
      </c>
      <c r="M3388" s="19">
        <f>Table1[[#This Row],[Unit_Selling Price]]-Table1[[#This Row],[Unit_Cost]]</f>
        <v>88.59</v>
      </c>
      <c r="N3388" s="19">
        <f>Table1[[#This Row],[Quantity]]*Table1[[#This Row],[unit_per Profit]]</f>
        <v>123848.82</v>
      </c>
    </row>
    <row r="3389" spans="1:14" x14ac:dyDescent="0.2">
      <c r="A3389" s="10" t="s">
        <v>278</v>
      </c>
      <c r="B3389" s="10" t="s">
        <v>164</v>
      </c>
      <c r="C3389" s="10" t="s">
        <v>56</v>
      </c>
      <c r="D3389" s="10" t="s">
        <v>27</v>
      </c>
      <c r="E3389" s="10" t="s">
        <v>28</v>
      </c>
      <c r="F3389" s="11" t="s">
        <v>709</v>
      </c>
      <c r="G3389" s="10">
        <v>2013</v>
      </c>
      <c r="H3389" s="10">
        <v>133248984</v>
      </c>
      <c r="I3389" s="17" t="s">
        <v>524</v>
      </c>
      <c r="J3389" s="18">
        <v>190</v>
      </c>
      <c r="K3389" s="19">
        <v>421.89</v>
      </c>
      <c r="L3389" s="19">
        <v>364.69</v>
      </c>
      <c r="M3389" s="19">
        <f>Table1[[#This Row],[Unit_Selling Price]]-Table1[[#This Row],[Unit_Cost]]</f>
        <v>57.2</v>
      </c>
      <c r="N3389" s="19">
        <f>Table1[[#This Row],[Quantity]]*Table1[[#This Row],[unit_per Profit]]</f>
        <v>10868</v>
      </c>
    </row>
    <row r="3390" spans="1:14" x14ac:dyDescent="0.2">
      <c r="A3390" s="10" t="s">
        <v>46</v>
      </c>
      <c r="B3390" s="10" t="s">
        <v>227</v>
      </c>
      <c r="C3390" s="10" t="s">
        <v>77</v>
      </c>
      <c r="D3390" s="10" t="s">
        <v>27</v>
      </c>
      <c r="E3390" s="10" t="s">
        <v>35</v>
      </c>
      <c r="F3390" s="11" t="s">
        <v>1368</v>
      </c>
      <c r="G3390" s="10">
        <v>2012</v>
      </c>
      <c r="H3390" s="10">
        <v>954580438</v>
      </c>
      <c r="I3390" s="17">
        <v>41218</v>
      </c>
      <c r="J3390" s="18">
        <v>419</v>
      </c>
      <c r="K3390" s="19">
        <v>154.06</v>
      </c>
      <c r="L3390" s="19">
        <v>90.93</v>
      </c>
      <c r="M3390" s="19">
        <f>Table1[[#This Row],[Unit_Selling Price]]-Table1[[#This Row],[Unit_Cost]]</f>
        <v>63.13</v>
      </c>
      <c r="N3390" s="19">
        <f>Table1[[#This Row],[Quantity]]*Table1[[#This Row],[unit_per Profit]]</f>
        <v>26451.47</v>
      </c>
    </row>
    <row r="3391" spans="1:14" x14ac:dyDescent="0.2">
      <c r="A3391" s="10" t="s">
        <v>278</v>
      </c>
      <c r="B3391" s="10" t="s">
        <v>61</v>
      </c>
      <c r="C3391" s="10" t="s">
        <v>26</v>
      </c>
      <c r="D3391" s="10" t="s">
        <v>27</v>
      </c>
      <c r="E3391" s="10" t="s">
        <v>35</v>
      </c>
      <c r="F3391" s="11">
        <v>40760</v>
      </c>
      <c r="G3391" s="10">
        <v>2011</v>
      </c>
      <c r="H3391" s="10">
        <v>246573817</v>
      </c>
      <c r="I3391" s="17" t="s">
        <v>1517</v>
      </c>
      <c r="J3391" s="18">
        <v>5527</v>
      </c>
      <c r="K3391" s="19">
        <v>152.58000000000001</v>
      </c>
      <c r="L3391" s="19">
        <v>97.44</v>
      </c>
      <c r="M3391" s="19">
        <f>Table1[[#This Row],[Unit_Selling Price]]-Table1[[#This Row],[Unit_Cost]]</f>
        <v>55.14</v>
      </c>
      <c r="N3391" s="19">
        <f>Table1[[#This Row],[Quantity]]*Table1[[#This Row],[unit_per Profit]]</f>
        <v>304758.78000000003</v>
      </c>
    </row>
    <row r="3392" spans="1:14" x14ac:dyDescent="0.2">
      <c r="A3392" s="10" t="s">
        <v>40</v>
      </c>
      <c r="B3392" s="10" t="s">
        <v>66</v>
      </c>
      <c r="C3392" s="10" t="s">
        <v>31</v>
      </c>
      <c r="D3392" s="10" t="s">
        <v>27</v>
      </c>
      <c r="E3392" s="10" t="s">
        <v>35</v>
      </c>
      <c r="F3392" s="11">
        <v>42379</v>
      </c>
      <c r="G3392" s="10">
        <v>2016</v>
      </c>
      <c r="H3392" s="10">
        <v>663965451</v>
      </c>
      <c r="I3392" s="17">
        <v>42500</v>
      </c>
      <c r="J3392" s="18">
        <v>987</v>
      </c>
      <c r="K3392" s="19">
        <v>47.45</v>
      </c>
      <c r="L3392" s="19">
        <v>31.79</v>
      </c>
      <c r="M3392" s="19">
        <f>Table1[[#This Row],[Unit_Selling Price]]-Table1[[#This Row],[Unit_Cost]]</f>
        <v>15.66</v>
      </c>
      <c r="N3392" s="19">
        <f>Table1[[#This Row],[Quantity]]*Table1[[#This Row],[unit_per Profit]]</f>
        <v>15456.42</v>
      </c>
    </row>
    <row r="3393" spans="1:14" x14ac:dyDescent="0.2">
      <c r="A3393" s="10" t="s">
        <v>59</v>
      </c>
      <c r="B3393" s="10" t="s">
        <v>60</v>
      </c>
      <c r="C3393" s="10" t="s">
        <v>85</v>
      </c>
      <c r="D3393" s="10" t="s">
        <v>27</v>
      </c>
      <c r="E3393" s="10" t="s">
        <v>43</v>
      </c>
      <c r="F3393" s="11" t="s">
        <v>704</v>
      </c>
      <c r="G3393" s="10">
        <v>2017</v>
      </c>
      <c r="H3393" s="10">
        <v>431804168</v>
      </c>
      <c r="I3393" s="17">
        <v>42889</v>
      </c>
      <c r="J3393" s="18">
        <v>9304</v>
      </c>
      <c r="K3393" s="19">
        <v>668.27</v>
      </c>
      <c r="L3393" s="19">
        <v>502.54</v>
      </c>
      <c r="M3393" s="19">
        <f>Table1[[#This Row],[Unit_Selling Price]]-Table1[[#This Row],[Unit_Cost]]</f>
        <v>165.73</v>
      </c>
      <c r="N3393" s="19">
        <f>Table1[[#This Row],[Quantity]]*Table1[[#This Row],[unit_per Profit]]</f>
        <v>1541951.92</v>
      </c>
    </row>
    <row r="3394" spans="1:14" x14ac:dyDescent="0.2">
      <c r="A3394" s="10" t="s">
        <v>32</v>
      </c>
      <c r="B3394" s="10" t="s">
        <v>81</v>
      </c>
      <c r="C3394" s="10" t="s">
        <v>26</v>
      </c>
      <c r="D3394" s="10" t="s">
        <v>23</v>
      </c>
      <c r="E3394" s="10" t="s">
        <v>24</v>
      </c>
      <c r="F3394" s="11">
        <v>42827</v>
      </c>
      <c r="G3394" s="10">
        <v>2017</v>
      </c>
      <c r="H3394" s="10">
        <v>995451295</v>
      </c>
      <c r="I3394" s="17" t="s">
        <v>1478</v>
      </c>
      <c r="J3394" s="18">
        <v>5014</v>
      </c>
      <c r="K3394" s="19">
        <v>152.58000000000001</v>
      </c>
      <c r="L3394" s="19">
        <v>97.44</v>
      </c>
      <c r="M3394" s="19">
        <f>Table1[[#This Row],[Unit_Selling Price]]-Table1[[#This Row],[Unit_Cost]]</f>
        <v>55.14</v>
      </c>
      <c r="N3394" s="19">
        <f>Table1[[#This Row],[Quantity]]*Table1[[#This Row],[unit_per Profit]]</f>
        <v>276471.96000000002</v>
      </c>
    </row>
    <row r="3395" spans="1:14" x14ac:dyDescent="0.2">
      <c r="A3395" s="10" t="s">
        <v>46</v>
      </c>
      <c r="B3395" s="10" t="s">
        <v>159</v>
      </c>
      <c r="C3395" s="10" t="s">
        <v>65</v>
      </c>
      <c r="D3395" s="10" t="s">
        <v>27</v>
      </c>
      <c r="E3395" s="10" t="s">
        <v>43</v>
      </c>
      <c r="F3395" s="11" t="s">
        <v>998</v>
      </c>
      <c r="G3395" s="10">
        <v>2011</v>
      </c>
      <c r="H3395" s="10">
        <v>270580661</v>
      </c>
      <c r="I3395" s="17" t="s">
        <v>840</v>
      </c>
      <c r="J3395" s="18">
        <v>9685</v>
      </c>
      <c r="K3395" s="19">
        <v>9.33</v>
      </c>
      <c r="L3395" s="19">
        <v>6.92</v>
      </c>
      <c r="M3395" s="19">
        <f>Table1[[#This Row],[Unit_Selling Price]]-Table1[[#This Row],[Unit_Cost]]</f>
        <v>2.41</v>
      </c>
      <c r="N3395" s="19">
        <f>Table1[[#This Row],[Quantity]]*Table1[[#This Row],[unit_per Profit]]</f>
        <v>23340.85</v>
      </c>
    </row>
    <row r="3396" spans="1:14" x14ac:dyDescent="0.2">
      <c r="A3396" s="10" t="s">
        <v>29</v>
      </c>
      <c r="B3396" s="10" t="s">
        <v>89</v>
      </c>
      <c r="C3396" s="10" t="s">
        <v>39</v>
      </c>
      <c r="D3396" s="10" t="s">
        <v>23</v>
      </c>
      <c r="E3396" s="10" t="s">
        <v>28</v>
      </c>
      <c r="F3396" s="11" t="s">
        <v>1806</v>
      </c>
      <c r="G3396" s="10">
        <v>2010</v>
      </c>
      <c r="H3396" s="10">
        <v>293178594</v>
      </c>
      <c r="I3396" s="17">
        <v>40184</v>
      </c>
      <c r="J3396" s="18">
        <v>6916</v>
      </c>
      <c r="K3396" s="19">
        <v>81.73</v>
      </c>
      <c r="L3396" s="19">
        <v>56.67</v>
      </c>
      <c r="M3396" s="19">
        <f>Table1[[#This Row],[Unit_Selling Price]]-Table1[[#This Row],[Unit_Cost]]</f>
        <v>25.06</v>
      </c>
      <c r="N3396" s="19">
        <f>Table1[[#This Row],[Quantity]]*Table1[[#This Row],[unit_per Profit]]</f>
        <v>173314.96</v>
      </c>
    </row>
    <row r="3397" spans="1:14" x14ac:dyDescent="0.2">
      <c r="A3397" s="10" t="s">
        <v>46</v>
      </c>
      <c r="B3397" s="10" t="s">
        <v>84</v>
      </c>
      <c r="C3397" s="10" t="s">
        <v>85</v>
      </c>
      <c r="D3397" s="10" t="s">
        <v>27</v>
      </c>
      <c r="E3397" s="10" t="s">
        <v>28</v>
      </c>
      <c r="F3397" s="11" t="s">
        <v>1711</v>
      </c>
      <c r="G3397" s="10">
        <v>2014</v>
      </c>
      <c r="H3397" s="10">
        <v>469543921</v>
      </c>
      <c r="I3397" s="17" t="s">
        <v>1249</v>
      </c>
      <c r="J3397" s="18">
        <v>7336</v>
      </c>
      <c r="K3397" s="19">
        <v>668.27</v>
      </c>
      <c r="L3397" s="19">
        <v>502.54</v>
      </c>
      <c r="M3397" s="19">
        <f>Table1[[#This Row],[Unit_Selling Price]]-Table1[[#This Row],[Unit_Cost]]</f>
        <v>165.73</v>
      </c>
      <c r="N3397" s="19">
        <f>Table1[[#This Row],[Quantity]]*Table1[[#This Row],[unit_per Profit]]</f>
        <v>1215795.28</v>
      </c>
    </row>
    <row r="3398" spans="1:14" x14ac:dyDescent="0.2">
      <c r="A3398" s="10" t="s">
        <v>32</v>
      </c>
      <c r="B3398" s="10" t="s">
        <v>186</v>
      </c>
      <c r="C3398" s="10" t="s">
        <v>42</v>
      </c>
      <c r="D3398" s="10" t="s">
        <v>23</v>
      </c>
      <c r="E3398" s="10" t="s">
        <v>24</v>
      </c>
      <c r="F3398" s="11">
        <v>40492</v>
      </c>
      <c r="G3398" s="10">
        <v>2010</v>
      </c>
      <c r="H3398" s="10">
        <v>726287972</v>
      </c>
      <c r="I3398" s="17" t="s">
        <v>1670</v>
      </c>
      <c r="J3398" s="18">
        <v>3606</v>
      </c>
      <c r="K3398" s="19">
        <v>109.28</v>
      </c>
      <c r="L3398" s="19">
        <v>35.840000000000003</v>
      </c>
      <c r="M3398" s="19">
        <f>Table1[[#This Row],[Unit_Selling Price]]-Table1[[#This Row],[Unit_Cost]]</f>
        <v>73.44</v>
      </c>
      <c r="N3398" s="19">
        <f>Table1[[#This Row],[Quantity]]*Table1[[#This Row],[unit_per Profit]]</f>
        <v>264824.64</v>
      </c>
    </row>
    <row r="3399" spans="1:14" x14ac:dyDescent="0.2">
      <c r="A3399" s="10" t="s">
        <v>46</v>
      </c>
      <c r="B3399" s="10" t="s">
        <v>75</v>
      </c>
      <c r="C3399" s="10" t="s">
        <v>39</v>
      </c>
      <c r="D3399" s="10" t="s">
        <v>27</v>
      </c>
      <c r="E3399" s="10" t="s">
        <v>28</v>
      </c>
      <c r="F3399" s="11">
        <v>41156</v>
      </c>
      <c r="G3399" s="10">
        <v>2012</v>
      </c>
      <c r="H3399" s="10">
        <v>160334575</v>
      </c>
      <c r="I3399" s="17" t="s">
        <v>760</v>
      </c>
      <c r="J3399" s="18">
        <v>5418</v>
      </c>
      <c r="K3399" s="19">
        <v>81.73</v>
      </c>
      <c r="L3399" s="19">
        <v>56.67</v>
      </c>
      <c r="M3399" s="19">
        <f>Table1[[#This Row],[Unit_Selling Price]]-Table1[[#This Row],[Unit_Cost]]</f>
        <v>25.06</v>
      </c>
      <c r="N3399" s="19">
        <f>Table1[[#This Row],[Quantity]]*Table1[[#This Row],[unit_per Profit]]</f>
        <v>135775.07999999999</v>
      </c>
    </row>
    <row r="3400" spans="1:14" x14ac:dyDescent="0.2">
      <c r="A3400" s="10" t="s">
        <v>46</v>
      </c>
      <c r="B3400" s="10" t="s">
        <v>108</v>
      </c>
      <c r="C3400" s="10" t="s">
        <v>77</v>
      </c>
      <c r="D3400" s="10" t="s">
        <v>23</v>
      </c>
      <c r="E3400" s="10" t="s">
        <v>28</v>
      </c>
      <c r="F3400" s="11">
        <v>40670</v>
      </c>
      <c r="G3400" s="10">
        <v>2011</v>
      </c>
      <c r="H3400" s="10">
        <v>188920056</v>
      </c>
      <c r="I3400" s="17" t="s">
        <v>1084</v>
      </c>
      <c r="J3400" s="18">
        <v>4498</v>
      </c>
      <c r="K3400" s="19">
        <v>154.06</v>
      </c>
      <c r="L3400" s="19">
        <v>90.93</v>
      </c>
      <c r="M3400" s="19">
        <f>Table1[[#This Row],[Unit_Selling Price]]-Table1[[#This Row],[Unit_Cost]]</f>
        <v>63.13</v>
      </c>
      <c r="N3400" s="19">
        <f>Table1[[#This Row],[Quantity]]*Table1[[#This Row],[unit_per Profit]]</f>
        <v>283958.74</v>
      </c>
    </row>
    <row r="3401" spans="1:14" x14ac:dyDescent="0.2">
      <c r="A3401" s="10" t="s">
        <v>46</v>
      </c>
      <c r="B3401" s="10" t="s">
        <v>97</v>
      </c>
      <c r="C3401" s="10" t="s">
        <v>39</v>
      </c>
      <c r="D3401" s="10" t="s">
        <v>23</v>
      </c>
      <c r="E3401" s="10" t="s">
        <v>43</v>
      </c>
      <c r="F3401" s="11" t="s">
        <v>719</v>
      </c>
      <c r="G3401" s="10">
        <v>2013</v>
      </c>
      <c r="H3401" s="10">
        <v>499593245</v>
      </c>
      <c r="I3401" s="17" t="s">
        <v>389</v>
      </c>
      <c r="J3401" s="18">
        <v>9598</v>
      </c>
      <c r="K3401" s="19">
        <v>81.73</v>
      </c>
      <c r="L3401" s="19">
        <v>56.67</v>
      </c>
      <c r="M3401" s="19">
        <f>Table1[[#This Row],[Unit_Selling Price]]-Table1[[#This Row],[Unit_Cost]]</f>
        <v>25.06</v>
      </c>
      <c r="N3401" s="19">
        <f>Table1[[#This Row],[Quantity]]*Table1[[#This Row],[unit_per Profit]]</f>
        <v>240525.88</v>
      </c>
    </row>
    <row r="3402" spans="1:14" x14ac:dyDescent="0.2">
      <c r="A3402" s="10" t="s">
        <v>40</v>
      </c>
      <c r="B3402" s="10" t="s">
        <v>201</v>
      </c>
      <c r="C3402" s="10" t="s">
        <v>49</v>
      </c>
      <c r="D3402" s="10" t="s">
        <v>27</v>
      </c>
      <c r="E3402" s="10" t="s">
        <v>28</v>
      </c>
      <c r="F3402" s="11">
        <v>42160</v>
      </c>
      <c r="G3402" s="10">
        <v>2015</v>
      </c>
      <c r="H3402" s="10">
        <v>400215470</v>
      </c>
      <c r="I3402" s="17">
        <v>42010</v>
      </c>
      <c r="J3402" s="18">
        <v>1506</v>
      </c>
      <c r="K3402" s="19">
        <v>651.21</v>
      </c>
      <c r="L3402" s="19">
        <v>524.96</v>
      </c>
      <c r="M3402" s="19">
        <f>Table1[[#This Row],[Unit_Selling Price]]-Table1[[#This Row],[Unit_Cost]]</f>
        <v>126.25</v>
      </c>
      <c r="N3402" s="19">
        <f>Table1[[#This Row],[Quantity]]*Table1[[#This Row],[unit_per Profit]]</f>
        <v>190132.5</v>
      </c>
    </row>
    <row r="3403" spans="1:14" x14ac:dyDescent="0.2">
      <c r="A3403" s="10" t="s">
        <v>29</v>
      </c>
      <c r="B3403" s="10" t="s">
        <v>224</v>
      </c>
      <c r="C3403" s="10" t="s">
        <v>22</v>
      </c>
      <c r="D3403" s="10" t="s">
        <v>23</v>
      </c>
      <c r="E3403" s="10" t="s">
        <v>43</v>
      </c>
      <c r="F3403" s="11" t="s">
        <v>1807</v>
      </c>
      <c r="G3403" s="10">
        <v>2013</v>
      </c>
      <c r="H3403" s="10">
        <v>168960559</v>
      </c>
      <c r="I3403" s="17" t="s">
        <v>1251</v>
      </c>
      <c r="J3403" s="18">
        <v>8039</v>
      </c>
      <c r="K3403" s="19">
        <v>255.28</v>
      </c>
      <c r="L3403" s="19">
        <v>159.41999999999999</v>
      </c>
      <c r="M3403" s="19">
        <f>Table1[[#This Row],[Unit_Selling Price]]-Table1[[#This Row],[Unit_Cost]]</f>
        <v>95.86</v>
      </c>
      <c r="N3403" s="19">
        <f>Table1[[#This Row],[Quantity]]*Table1[[#This Row],[unit_per Profit]]</f>
        <v>770618.54</v>
      </c>
    </row>
    <row r="3404" spans="1:14" x14ac:dyDescent="0.2">
      <c r="A3404" s="10" t="s">
        <v>37</v>
      </c>
      <c r="B3404" s="10" t="s">
        <v>151</v>
      </c>
      <c r="C3404" s="10" t="s">
        <v>49</v>
      </c>
      <c r="D3404" s="10" t="s">
        <v>27</v>
      </c>
      <c r="E3404" s="10" t="s">
        <v>24</v>
      </c>
      <c r="F3404" s="11" t="s">
        <v>1808</v>
      </c>
      <c r="G3404" s="10">
        <v>2011</v>
      </c>
      <c r="H3404" s="10">
        <v>604314839</v>
      </c>
      <c r="I3404" s="17">
        <v>40644</v>
      </c>
      <c r="J3404" s="18">
        <v>9045</v>
      </c>
      <c r="K3404" s="19">
        <v>651.21</v>
      </c>
      <c r="L3404" s="19">
        <v>524.96</v>
      </c>
      <c r="M3404" s="19">
        <f>Table1[[#This Row],[Unit_Selling Price]]-Table1[[#This Row],[Unit_Cost]]</f>
        <v>126.25</v>
      </c>
      <c r="N3404" s="19">
        <f>Table1[[#This Row],[Quantity]]*Table1[[#This Row],[unit_per Profit]]</f>
        <v>1141931.25</v>
      </c>
    </row>
    <row r="3405" spans="1:14" x14ac:dyDescent="0.2">
      <c r="A3405" s="10" t="s">
        <v>32</v>
      </c>
      <c r="B3405" s="10" t="s">
        <v>147</v>
      </c>
      <c r="C3405" s="10" t="s">
        <v>26</v>
      </c>
      <c r="D3405" s="10" t="s">
        <v>27</v>
      </c>
      <c r="E3405" s="10" t="s">
        <v>35</v>
      </c>
      <c r="F3405" s="11" t="s">
        <v>576</v>
      </c>
      <c r="G3405" s="10">
        <v>2011</v>
      </c>
      <c r="H3405" s="10">
        <v>775077140</v>
      </c>
      <c r="I3405" s="17" t="s">
        <v>1809</v>
      </c>
      <c r="J3405" s="18">
        <v>1404</v>
      </c>
      <c r="K3405" s="19">
        <v>152.58000000000001</v>
      </c>
      <c r="L3405" s="19">
        <v>97.44</v>
      </c>
      <c r="M3405" s="19">
        <f>Table1[[#This Row],[Unit_Selling Price]]-Table1[[#This Row],[Unit_Cost]]</f>
        <v>55.14</v>
      </c>
      <c r="N3405" s="19">
        <f>Table1[[#This Row],[Quantity]]*Table1[[#This Row],[unit_per Profit]]</f>
        <v>77416.56</v>
      </c>
    </row>
    <row r="3406" spans="1:14" x14ac:dyDescent="0.2">
      <c r="A3406" s="10" t="s">
        <v>29</v>
      </c>
      <c r="B3406" s="10" t="s">
        <v>165</v>
      </c>
      <c r="C3406" s="10" t="s">
        <v>31</v>
      </c>
      <c r="D3406" s="10" t="s">
        <v>27</v>
      </c>
      <c r="E3406" s="10" t="s">
        <v>24</v>
      </c>
      <c r="F3406" s="11">
        <v>41955</v>
      </c>
      <c r="G3406" s="10">
        <v>2014</v>
      </c>
      <c r="H3406" s="10">
        <v>270358788</v>
      </c>
      <c r="I3406" s="17" t="s">
        <v>862</v>
      </c>
      <c r="J3406" s="18">
        <v>4028</v>
      </c>
      <c r="K3406" s="19">
        <v>47.45</v>
      </c>
      <c r="L3406" s="19">
        <v>31.79</v>
      </c>
      <c r="M3406" s="19">
        <f>Table1[[#This Row],[Unit_Selling Price]]-Table1[[#This Row],[Unit_Cost]]</f>
        <v>15.66</v>
      </c>
      <c r="N3406" s="19">
        <f>Table1[[#This Row],[Quantity]]*Table1[[#This Row],[unit_per Profit]]</f>
        <v>63078.48</v>
      </c>
    </row>
    <row r="3407" spans="1:14" x14ac:dyDescent="0.2">
      <c r="A3407" s="10" t="s">
        <v>46</v>
      </c>
      <c r="B3407" s="10" t="s">
        <v>71</v>
      </c>
      <c r="C3407" s="10" t="s">
        <v>42</v>
      </c>
      <c r="D3407" s="10" t="s">
        <v>23</v>
      </c>
      <c r="E3407" s="10" t="s">
        <v>28</v>
      </c>
      <c r="F3407" s="11" t="s">
        <v>552</v>
      </c>
      <c r="G3407" s="10">
        <v>2014</v>
      </c>
      <c r="H3407" s="10">
        <v>549583613</v>
      </c>
      <c r="I3407" s="17" t="s">
        <v>1587</v>
      </c>
      <c r="J3407" s="18">
        <v>2859</v>
      </c>
      <c r="K3407" s="19">
        <v>109.28</v>
      </c>
      <c r="L3407" s="19">
        <v>35.840000000000003</v>
      </c>
      <c r="M3407" s="19">
        <f>Table1[[#This Row],[Unit_Selling Price]]-Table1[[#This Row],[Unit_Cost]]</f>
        <v>73.44</v>
      </c>
      <c r="N3407" s="19">
        <f>Table1[[#This Row],[Quantity]]*Table1[[#This Row],[unit_per Profit]]</f>
        <v>209964.96</v>
      </c>
    </row>
    <row r="3408" spans="1:14" x14ac:dyDescent="0.2">
      <c r="A3408" s="10" t="s">
        <v>37</v>
      </c>
      <c r="B3408" s="10" t="s">
        <v>67</v>
      </c>
      <c r="C3408" s="10" t="s">
        <v>22</v>
      </c>
      <c r="D3408" s="10" t="s">
        <v>27</v>
      </c>
      <c r="E3408" s="10" t="s">
        <v>43</v>
      </c>
      <c r="F3408" s="11" t="s">
        <v>1064</v>
      </c>
      <c r="G3408" s="10">
        <v>2010</v>
      </c>
      <c r="H3408" s="10">
        <v>892487943</v>
      </c>
      <c r="I3408" s="17" t="s">
        <v>688</v>
      </c>
      <c r="J3408" s="18">
        <v>5870</v>
      </c>
      <c r="K3408" s="19">
        <v>255.28</v>
      </c>
      <c r="L3408" s="19">
        <v>159.41999999999999</v>
      </c>
      <c r="M3408" s="19">
        <f>Table1[[#This Row],[Unit_Selling Price]]-Table1[[#This Row],[Unit_Cost]]</f>
        <v>95.86</v>
      </c>
      <c r="N3408" s="19">
        <f>Table1[[#This Row],[Quantity]]*Table1[[#This Row],[unit_per Profit]]</f>
        <v>562698.19999999995</v>
      </c>
    </row>
    <row r="3409" spans="1:14" x14ac:dyDescent="0.2">
      <c r="A3409" s="10" t="s">
        <v>46</v>
      </c>
      <c r="B3409" s="10" t="s">
        <v>211</v>
      </c>
      <c r="C3409" s="10" t="s">
        <v>49</v>
      </c>
      <c r="D3409" s="10" t="s">
        <v>23</v>
      </c>
      <c r="E3409" s="10" t="s">
        <v>35</v>
      </c>
      <c r="F3409" s="11" t="s">
        <v>1304</v>
      </c>
      <c r="G3409" s="10">
        <v>2016</v>
      </c>
      <c r="H3409" s="10">
        <v>649120604</v>
      </c>
      <c r="I3409" s="17">
        <v>42591</v>
      </c>
      <c r="J3409" s="18">
        <v>8067</v>
      </c>
      <c r="K3409" s="19">
        <v>651.21</v>
      </c>
      <c r="L3409" s="19">
        <v>524.96</v>
      </c>
      <c r="M3409" s="19">
        <f>Table1[[#This Row],[Unit_Selling Price]]-Table1[[#This Row],[Unit_Cost]]</f>
        <v>126.25</v>
      </c>
      <c r="N3409" s="19">
        <f>Table1[[#This Row],[Quantity]]*Table1[[#This Row],[unit_per Profit]]</f>
        <v>1018458.75</v>
      </c>
    </row>
    <row r="3410" spans="1:14" x14ac:dyDescent="0.2">
      <c r="A3410" s="10" t="s">
        <v>29</v>
      </c>
      <c r="B3410" s="10" t="s">
        <v>187</v>
      </c>
      <c r="C3410" s="10" t="s">
        <v>39</v>
      </c>
      <c r="D3410" s="10" t="s">
        <v>27</v>
      </c>
      <c r="E3410" s="10" t="s">
        <v>24</v>
      </c>
      <c r="F3410" s="11">
        <v>42619</v>
      </c>
      <c r="G3410" s="10">
        <v>2016</v>
      </c>
      <c r="H3410" s="10">
        <v>589842927</v>
      </c>
      <c r="I3410" s="17" t="s">
        <v>353</v>
      </c>
      <c r="J3410" s="18">
        <v>6485</v>
      </c>
      <c r="K3410" s="19">
        <v>81.73</v>
      </c>
      <c r="L3410" s="19">
        <v>56.67</v>
      </c>
      <c r="M3410" s="19">
        <f>Table1[[#This Row],[Unit_Selling Price]]-Table1[[#This Row],[Unit_Cost]]</f>
        <v>25.06</v>
      </c>
      <c r="N3410" s="19">
        <f>Table1[[#This Row],[Quantity]]*Table1[[#This Row],[unit_per Profit]]</f>
        <v>162514.1</v>
      </c>
    </row>
    <row r="3411" spans="1:14" x14ac:dyDescent="0.2">
      <c r="A3411" s="10" t="s">
        <v>29</v>
      </c>
      <c r="B3411" s="10" t="s">
        <v>118</v>
      </c>
      <c r="C3411" s="10" t="s">
        <v>34</v>
      </c>
      <c r="D3411" s="10" t="s">
        <v>27</v>
      </c>
      <c r="E3411" s="10" t="s">
        <v>28</v>
      </c>
      <c r="F3411" s="11">
        <v>41914</v>
      </c>
      <c r="G3411" s="10">
        <v>2014</v>
      </c>
      <c r="H3411" s="10">
        <v>655328738</v>
      </c>
      <c r="I3411" s="17" t="s">
        <v>802</v>
      </c>
      <c r="J3411" s="18">
        <v>5191</v>
      </c>
      <c r="K3411" s="19">
        <v>205.7</v>
      </c>
      <c r="L3411" s="19">
        <v>117.11</v>
      </c>
      <c r="M3411" s="19">
        <f>Table1[[#This Row],[Unit_Selling Price]]-Table1[[#This Row],[Unit_Cost]]</f>
        <v>88.59</v>
      </c>
      <c r="N3411" s="19">
        <f>Table1[[#This Row],[Quantity]]*Table1[[#This Row],[unit_per Profit]]</f>
        <v>459870.69</v>
      </c>
    </row>
    <row r="3412" spans="1:14" x14ac:dyDescent="0.2">
      <c r="A3412" s="10" t="s">
        <v>29</v>
      </c>
      <c r="B3412" s="10" t="s">
        <v>165</v>
      </c>
      <c r="C3412" s="10" t="s">
        <v>77</v>
      </c>
      <c r="D3412" s="10" t="s">
        <v>23</v>
      </c>
      <c r="E3412" s="10" t="s">
        <v>24</v>
      </c>
      <c r="F3412" s="11">
        <v>41828</v>
      </c>
      <c r="G3412" s="10">
        <v>2014</v>
      </c>
      <c r="H3412" s="10">
        <v>406564366</v>
      </c>
      <c r="I3412" s="17" t="s">
        <v>1570</v>
      </c>
      <c r="J3412" s="18">
        <v>286</v>
      </c>
      <c r="K3412" s="19">
        <v>154.06</v>
      </c>
      <c r="L3412" s="19">
        <v>90.93</v>
      </c>
      <c r="M3412" s="19">
        <f>Table1[[#This Row],[Unit_Selling Price]]-Table1[[#This Row],[Unit_Cost]]</f>
        <v>63.13</v>
      </c>
      <c r="N3412" s="19">
        <f>Table1[[#This Row],[Quantity]]*Table1[[#This Row],[unit_per Profit]]</f>
        <v>18055.18</v>
      </c>
    </row>
    <row r="3413" spans="1:14" x14ac:dyDescent="0.2">
      <c r="A3413" s="10" t="s">
        <v>29</v>
      </c>
      <c r="B3413" s="10" t="s">
        <v>177</v>
      </c>
      <c r="C3413" s="10" t="s">
        <v>42</v>
      </c>
      <c r="D3413" s="10" t="s">
        <v>23</v>
      </c>
      <c r="E3413" s="10" t="s">
        <v>43</v>
      </c>
      <c r="F3413" s="11" t="s">
        <v>751</v>
      </c>
      <c r="G3413" s="10">
        <v>2012</v>
      </c>
      <c r="H3413" s="10">
        <v>374848639</v>
      </c>
      <c r="I3413" s="17">
        <v>41069</v>
      </c>
      <c r="J3413" s="18">
        <v>4897</v>
      </c>
      <c r="K3413" s="19">
        <v>109.28</v>
      </c>
      <c r="L3413" s="19">
        <v>35.840000000000003</v>
      </c>
      <c r="M3413" s="19">
        <f>Table1[[#This Row],[Unit_Selling Price]]-Table1[[#This Row],[Unit_Cost]]</f>
        <v>73.44</v>
      </c>
      <c r="N3413" s="19">
        <f>Table1[[#This Row],[Quantity]]*Table1[[#This Row],[unit_per Profit]]</f>
        <v>359635.68</v>
      </c>
    </row>
    <row r="3414" spans="1:14" x14ac:dyDescent="0.2">
      <c r="A3414" s="10" t="s">
        <v>46</v>
      </c>
      <c r="B3414" s="10" t="s">
        <v>92</v>
      </c>
      <c r="C3414" s="10" t="s">
        <v>39</v>
      </c>
      <c r="D3414" s="10" t="s">
        <v>23</v>
      </c>
      <c r="E3414" s="10" t="s">
        <v>35</v>
      </c>
      <c r="F3414" s="11" t="s">
        <v>1810</v>
      </c>
      <c r="G3414" s="10">
        <v>2011</v>
      </c>
      <c r="H3414" s="10">
        <v>711792886</v>
      </c>
      <c r="I3414" s="17">
        <v>40703</v>
      </c>
      <c r="J3414" s="18">
        <v>4187</v>
      </c>
      <c r="K3414" s="19">
        <v>81.73</v>
      </c>
      <c r="L3414" s="19">
        <v>56.67</v>
      </c>
      <c r="M3414" s="19">
        <f>Table1[[#This Row],[Unit_Selling Price]]-Table1[[#This Row],[Unit_Cost]]</f>
        <v>25.06</v>
      </c>
      <c r="N3414" s="19">
        <f>Table1[[#This Row],[Quantity]]*Table1[[#This Row],[unit_per Profit]]</f>
        <v>104926.22</v>
      </c>
    </row>
    <row r="3415" spans="1:14" x14ac:dyDescent="0.2">
      <c r="A3415" s="10" t="s">
        <v>46</v>
      </c>
      <c r="B3415" s="10" t="s">
        <v>269</v>
      </c>
      <c r="C3415" s="10" t="s">
        <v>65</v>
      </c>
      <c r="D3415" s="10" t="s">
        <v>23</v>
      </c>
      <c r="E3415" s="10" t="s">
        <v>35</v>
      </c>
      <c r="F3415" s="11">
        <v>41000</v>
      </c>
      <c r="G3415" s="10">
        <v>2012</v>
      </c>
      <c r="H3415" s="10">
        <v>739320933</v>
      </c>
      <c r="I3415" s="17">
        <v>41184</v>
      </c>
      <c r="J3415" s="18">
        <v>348</v>
      </c>
      <c r="K3415" s="19">
        <v>9.33</v>
      </c>
      <c r="L3415" s="19">
        <v>6.92</v>
      </c>
      <c r="M3415" s="19">
        <f>Table1[[#This Row],[Unit_Selling Price]]-Table1[[#This Row],[Unit_Cost]]</f>
        <v>2.41</v>
      </c>
      <c r="N3415" s="19">
        <f>Table1[[#This Row],[Quantity]]*Table1[[#This Row],[unit_per Profit]]</f>
        <v>838.68</v>
      </c>
    </row>
    <row r="3416" spans="1:14" x14ac:dyDescent="0.2">
      <c r="A3416" s="10" t="s">
        <v>46</v>
      </c>
      <c r="B3416" s="10" t="s">
        <v>173</v>
      </c>
      <c r="C3416" s="10" t="s">
        <v>39</v>
      </c>
      <c r="D3416" s="10" t="s">
        <v>23</v>
      </c>
      <c r="E3416" s="10" t="s">
        <v>35</v>
      </c>
      <c r="F3416" s="11" t="s">
        <v>1599</v>
      </c>
      <c r="G3416" s="10">
        <v>2015</v>
      </c>
      <c r="H3416" s="10">
        <v>299669110</v>
      </c>
      <c r="I3416" s="17" t="s">
        <v>678</v>
      </c>
      <c r="J3416" s="18">
        <v>7604</v>
      </c>
      <c r="K3416" s="19">
        <v>81.73</v>
      </c>
      <c r="L3416" s="19">
        <v>56.67</v>
      </c>
      <c r="M3416" s="19">
        <f>Table1[[#This Row],[Unit_Selling Price]]-Table1[[#This Row],[Unit_Cost]]</f>
        <v>25.06</v>
      </c>
      <c r="N3416" s="19">
        <f>Table1[[#This Row],[Quantity]]*Table1[[#This Row],[unit_per Profit]]</f>
        <v>190556.24</v>
      </c>
    </row>
    <row r="3417" spans="1:14" x14ac:dyDescent="0.2">
      <c r="A3417" s="10" t="s">
        <v>278</v>
      </c>
      <c r="B3417" s="10" t="s">
        <v>114</v>
      </c>
      <c r="C3417" s="10" t="s">
        <v>22</v>
      </c>
      <c r="D3417" s="10" t="s">
        <v>27</v>
      </c>
      <c r="E3417" s="10" t="s">
        <v>43</v>
      </c>
      <c r="F3417" s="11" t="s">
        <v>846</v>
      </c>
      <c r="G3417" s="10">
        <v>2014</v>
      </c>
      <c r="H3417" s="10">
        <v>205386245</v>
      </c>
      <c r="I3417" s="17">
        <v>41885</v>
      </c>
      <c r="J3417" s="18">
        <v>7209</v>
      </c>
      <c r="K3417" s="19">
        <v>255.28</v>
      </c>
      <c r="L3417" s="19">
        <v>159.41999999999999</v>
      </c>
      <c r="M3417" s="19">
        <f>Table1[[#This Row],[Unit_Selling Price]]-Table1[[#This Row],[Unit_Cost]]</f>
        <v>95.86</v>
      </c>
      <c r="N3417" s="19">
        <f>Table1[[#This Row],[Quantity]]*Table1[[#This Row],[unit_per Profit]]</f>
        <v>691054.74</v>
      </c>
    </row>
    <row r="3418" spans="1:14" x14ac:dyDescent="0.2">
      <c r="A3418" s="10" t="s">
        <v>278</v>
      </c>
      <c r="B3418" s="10" t="s">
        <v>121</v>
      </c>
      <c r="C3418" s="10" t="s">
        <v>51</v>
      </c>
      <c r="D3418" s="10" t="s">
        <v>27</v>
      </c>
      <c r="E3418" s="10" t="s">
        <v>24</v>
      </c>
      <c r="F3418" s="11" t="s">
        <v>1565</v>
      </c>
      <c r="G3418" s="10">
        <v>2014</v>
      </c>
      <c r="H3418" s="10">
        <v>889333665</v>
      </c>
      <c r="I3418" s="17" t="s">
        <v>814</v>
      </c>
      <c r="J3418" s="18">
        <v>2449</v>
      </c>
      <c r="K3418" s="19">
        <v>437.2</v>
      </c>
      <c r="L3418" s="19">
        <v>263.33</v>
      </c>
      <c r="M3418" s="19">
        <f>Table1[[#This Row],[Unit_Selling Price]]-Table1[[#This Row],[Unit_Cost]]</f>
        <v>173.87</v>
      </c>
      <c r="N3418" s="19">
        <f>Table1[[#This Row],[Quantity]]*Table1[[#This Row],[unit_per Profit]]</f>
        <v>425807.63</v>
      </c>
    </row>
    <row r="3419" spans="1:14" x14ac:dyDescent="0.2">
      <c r="A3419" s="10" t="s">
        <v>37</v>
      </c>
      <c r="B3419" s="10" t="s">
        <v>183</v>
      </c>
      <c r="C3419" s="10" t="s">
        <v>77</v>
      </c>
      <c r="D3419" s="10" t="s">
        <v>27</v>
      </c>
      <c r="E3419" s="10" t="s">
        <v>35</v>
      </c>
      <c r="F3419" s="11">
        <v>41863</v>
      </c>
      <c r="G3419" s="10">
        <v>2014</v>
      </c>
      <c r="H3419" s="10">
        <v>154685199</v>
      </c>
      <c r="I3419" s="17" t="s">
        <v>495</v>
      </c>
      <c r="J3419" s="18">
        <v>3643</v>
      </c>
      <c r="K3419" s="19">
        <v>154.06</v>
      </c>
      <c r="L3419" s="19">
        <v>90.93</v>
      </c>
      <c r="M3419" s="19">
        <f>Table1[[#This Row],[Unit_Selling Price]]-Table1[[#This Row],[Unit_Cost]]</f>
        <v>63.13</v>
      </c>
      <c r="N3419" s="19">
        <f>Table1[[#This Row],[Quantity]]*Table1[[#This Row],[unit_per Profit]]</f>
        <v>229982.59</v>
      </c>
    </row>
    <row r="3420" spans="1:14" x14ac:dyDescent="0.2">
      <c r="A3420" s="10" t="s">
        <v>40</v>
      </c>
      <c r="B3420" s="10" t="s">
        <v>188</v>
      </c>
      <c r="C3420" s="10" t="s">
        <v>34</v>
      </c>
      <c r="D3420" s="10" t="s">
        <v>27</v>
      </c>
      <c r="E3420" s="10" t="s">
        <v>28</v>
      </c>
      <c r="F3420" s="11" t="s">
        <v>1811</v>
      </c>
      <c r="G3420" s="10">
        <v>2013</v>
      </c>
      <c r="H3420" s="10">
        <v>824927175</v>
      </c>
      <c r="I3420" s="17" t="s">
        <v>605</v>
      </c>
      <c r="J3420" s="18">
        <v>3138</v>
      </c>
      <c r="K3420" s="19">
        <v>205.7</v>
      </c>
      <c r="L3420" s="19">
        <v>117.11</v>
      </c>
      <c r="M3420" s="19">
        <f>Table1[[#This Row],[Unit_Selling Price]]-Table1[[#This Row],[Unit_Cost]]</f>
        <v>88.59</v>
      </c>
      <c r="N3420" s="19">
        <f>Table1[[#This Row],[Quantity]]*Table1[[#This Row],[unit_per Profit]]</f>
        <v>277995.42</v>
      </c>
    </row>
    <row r="3421" spans="1:14" x14ac:dyDescent="0.2">
      <c r="A3421" s="10" t="s">
        <v>29</v>
      </c>
      <c r="B3421" s="10" t="s">
        <v>204</v>
      </c>
      <c r="C3421" s="10" t="s">
        <v>65</v>
      </c>
      <c r="D3421" s="10" t="s">
        <v>27</v>
      </c>
      <c r="E3421" s="10" t="s">
        <v>35</v>
      </c>
      <c r="F3421" s="11" t="s">
        <v>985</v>
      </c>
      <c r="G3421" s="10">
        <v>2012</v>
      </c>
      <c r="H3421" s="10">
        <v>393858420</v>
      </c>
      <c r="I3421" s="17" t="s">
        <v>1633</v>
      </c>
      <c r="J3421" s="18">
        <v>314</v>
      </c>
      <c r="K3421" s="19">
        <v>9.33</v>
      </c>
      <c r="L3421" s="19">
        <v>6.92</v>
      </c>
      <c r="M3421" s="19">
        <f>Table1[[#This Row],[Unit_Selling Price]]-Table1[[#This Row],[Unit_Cost]]</f>
        <v>2.41</v>
      </c>
      <c r="N3421" s="19">
        <f>Table1[[#This Row],[Quantity]]*Table1[[#This Row],[unit_per Profit]]</f>
        <v>756.74</v>
      </c>
    </row>
    <row r="3422" spans="1:14" x14ac:dyDescent="0.2">
      <c r="A3422" s="10" t="s">
        <v>59</v>
      </c>
      <c r="B3422" s="10" t="s">
        <v>60</v>
      </c>
      <c r="C3422" s="10" t="s">
        <v>39</v>
      </c>
      <c r="D3422" s="10" t="s">
        <v>23</v>
      </c>
      <c r="E3422" s="10" t="s">
        <v>24</v>
      </c>
      <c r="F3422" s="11" t="s">
        <v>1812</v>
      </c>
      <c r="G3422" s="10">
        <v>2010</v>
      </c>
      <c r="H3422" s="10">
        <v>475590264</v>
      </c>
      <c r="I3422" s="17">
        <v>40270</v>
      </c>
      <c r="J3422" s="18">
        <v>6583</v>
      </c>
      <c r="K3422" s="19">
        <v>81.73</v>
      </c>
      <c r="L3422" s="19">
        <v>56.67</v>
      </c>
      <c r="M3422" s="19">
        <f>Table1[[#This Row],[Unit_Selling Price]]-Table1[[#This Row],[Unit_Cost]]</f>
        <v>25.06</v>
      </c>
      <c r="N3422" s="19">
        <f>Table1[[#This Row],[Quantity]]*Table1[[#This Row],[unit_per Profit]]</f>
        <v>164969.98000000001</v>
      </c>
    </row>
    <row r="3423" spans="1:14" x14ac:dyDescent="0.2">
      <c r="A3423" s="10" t="s">
        <v>37</v>
      </c>
      <c r="B3423" s="10" t="s">
        <v>55</v>
      </c>
      <c r="C3423" s="10" t="s">
        <v>85</v>
      </c>
      <c r="D3423" s="10" t="s">
        <v>23</v>
      </c>
      <c r="E3423" s="10" t="s">
        <v>24</v>
      </c>
      <c r="F3423" s="11">
        <v>41951</v>
      </c>
      <c r="G3423" s="10">
        <v>2014</v>
      </c>
      <c r="H3423" s="10">
        <v>954546535</v>
      </c>
      <c r="I3423" s="17" t="s">
        <v>522</v>
      </c>
      <c r="J3423" s="18">
        <v>387</v>
      </c>
      <c r="K3423" s="19">
        <v>668.27</v>
      </c>
      <c r="L3423" s="19">
        <v>502.54</v>
      </c>
      <c r="M3423" s="19">
        <f>Table1[[#This Row],[Unit_Selling Price]]-Table1[[#This Row],[Unit_Cost]]</f>
        <v>165.73</v>
      </c>
      <c r="N3423" s="19">
        <f>Table1[[#This Row],[Quantity]]*Table1[[#This Row],[unit_per Profit]]</f>
        <v>64137.51</v>
      </c>
    </row>
    <row r="3424" spans="1:14" x14ac:dyDescent="0.2">
      <c r="A3424" s="10" t="s">
        <v>29</v>
      </c>
      <c r="B3424" s="10" t="s">
        <v>126</v>
      </c>
      <c r="C3424" s="10" t="s">
        <v>31</v>
      </c>
      <c r="D3424" s="10" t="s">
        <v>23</v>
      </c>
      <c r="E3424" s="10" t="s">
        <v>28</v>
      </c>
      <c r="F3424" s="11" t="s">
        <v>564</v>
      </c>
      <c r="G3424" s="10">
        <v>2013</v>
      </c>
      <c r="H3424" s="10">
        <v>435463559</v>
      </c>
      <c r="I3424" s="17" t="s">
        <v>1082</v>
      </c>
      <c r="J3424" s="18">
        <v>2199</v>
      </c>
      <c r="K3424" s="19">
        <v>47.45</v>
      </c>
      <c r="L3424" s="19">
        <v>31.79</v>
      </c>
      <c r="M3424" s="19">
        <f>Table1[[#This Row],[Unit_Selling Price]]-Table1[[#This Row],[Unit_Cost]]</f>
        <v>15.66</v>
      </c>
      <c r="N3424" s="19">
        <f>Table1[[#This Row],[Quantity]]*Table1[[#This Row],[unit_per Profit]]</f>
        <v>34436.339999999997</v>
      </c>
    </row>
    <row r="3425" spans="1:14" x14ac:dyDescent="0.2">
      <c r="A3425" s="10" t="s">
        <v>278</v>
      </c>
      <c r="B3425" s="10" t="s">
        <v>226</v>
      </c>
      <c r="C3425" s="10" t="s">
        <v>31</v>
      </c>
      <c r="D3425" s="10" t="s">
        <v>27</v>
      </c>
      <c r="E3425" s="10" t="s">
        <v>28</v>
      </c>
      <c r="F3425" s="11" t="s">
        <v>879</v>
      </c>
      <c r="G3425" s="10">
        <v>2015</v>
      </c>
      <c r="H3425" s="10">
        <v>293390166</v>
      </c>
      <c r="I3425" s="17">
        <v>42281</v>
      </c>
      <c r="J3425" s="18">
        <v>9525</v>
      </c>
      <c r="K3425" s="19">
        <v>47.45</v>
      </c>
      <c r="L3425" s="19">
        <v>31.79</v>
      </c>
      <c r="M3425" s="19">
        <f>Table1[[#This Row],[Unit_Selling Price]]-Table1[[#This Row],[Unit_Cost]]</f>
        <v>15.66</v>
      </c>
      <c r="N3425" s="19">
        <f>Table1[[#This Row],[Quantity]]*Table1[[#This Row],[unit_per Profit]]</f>
        <v>149161.5</v>
      </c>
    </row>
    <row r="3426" spans="1:14" x14ac:dyDescent="0.2">
      <c r="A3426" s="10" t="s">
        <v>46</v>
      </c>
      <c r="B3426" s="10" t="s">
        <v>142</v>
      </c>
      <c r="C3426" s="10" t="s">
        <v>31</v>
      </c>
      <c r="D3426" s="10" t="s">
        <v>27</v>
      </c>
      <c r="E3426" s="10" t="s">
        <v>43</v>
      </c>
      <c r="F3426" s="11">
        <v>41183</v>
      </c>
      <c r="G3426" s="10">
        <v>2012</v>
      </c>
      <c r="H3426" s="10">
        <v>623687684</v>
      </c>
      <c r="I3426" s="17" t="s">
        <v>1781</v>
      </c>
      <c r="J3426" s="18">
        <v>1900</v>
      </c>
      <c r="K3426" s="19">
        <v>47.45</v>
      </c>
      <c r="L3426" s="19">
        <v>31.79</v>
      </c>
      <c r="M3426" s="19">
        <f>Table1[[#This Row],[Unit_Selling Price]]-Table1[[#This Row],[Unit_Cost]]</f>
        <v>15.66</v>
      </c>
      <c r="N3426" s="19">
        <f>Table1[[#This Row],[Quantity]]*Table1[[#This Row],[unit_per Profit]]</f>
        <v>29754</v>
      </c>
    </row>
    <row r="3427" spans="1:14" x14ac:dyDescent="0.2">
      <c r="A3427" s="10" t="s">
        <v>32</v>
      </c>
      <c r="B3427" s="10" t="s">
        <v>170</v>
      </c>
      <c r="C3427" s="10" t="s">
        <v>49</v>
      </c>
      <c r="D3427" s="10" t="s">
        <v>27</v>
      </c>
      <c r="E3427" s="10" t="s">
        <v>35</v>
      </c>
      <c r="F3427" s="11" t="s">
        <v>748</v>
      </c>
      <c r="G3427" s="10">
        <v>2010</v>
      </c>
      <c r="H3427" s="10">
        <v>692029941</v>
      </c>
      <c r="I3427" s="17" t="s">
        <v>526</v>
      </c>
      <c r="J3427" s="18">
        <v>5893</v>
      </c>
      <c r="K3427" s="19">
        <v>651.21</v>
      </c>
      <c r="L3427" s="19">
        <v>524.96</v>
      </c>
      <c r="M3427" s="19">
        <f>Table1[[#This Row],[Unit_Selling Price]]-Table1[[#This Row],[Unit_Cost]]</f>
        <v>126.25</v>
      </c>
      <c r="N3427" s="19">
        <f>Table1[[#This Row],[Quantity]]*Table1[[#This Row],[unit_per Profit]]</f>
        <v>743991.25</v>
      </c>
    </row>
    <row r="3428" spans="1:14" x14ac:dyDescent="0.2">
      <c r="A3428" s="10" t="s">
        <v>29</v>
      </c>
      <c r="B3428" s="10" t="s">
        <v>181</v>
      </c>
      <c r="C3428" s="10" t="s">
        <v>77</v>
      </c>
      <c r="D3428" s="10" t="s">
        <v>27</v>
      </c>
      <c r="E3428" s="10" t="s">
        <v>28</v>
      </c>
      <c r="F3428" s="11">
        <v>42563</v>
      </c>
      <c r="G3428" s="10">
        <v>2016</v>
      </c>
      <c r="H3428" s="10">
        <v>284403264</v>
      </c>
      <c r="I3428" s="17" t="s">
        <v>1683</v>
      </c>
      <c r="J3428" s="18">
        <v>101</v>
      </c>
      <c r="K3428" s="19">
        <v>154.06</v>
      </c>
      <c r="L3428" s="19">
        <v>90.93</v>
      </c>
      <c r="M3428" s="19">
        <f>Table1[[#This Row],[Unit_Selling Price]]-Table1[[#This Row],[Unit_Cost]]</f>
        <v>63.13</v>
      </c>
      <c r="N3428" s="19">
        <f>Table1[[#This Row],[Quantity]]*Table1[[#This Row],[unit_per Profit]]</f>
        <v>6376.13</v>
      </c>
    </row>
    <row r="3429" spans="1:14" x14ac:dyDescent="0.2">
      <c r="A3429" s="10" t="s">
        <v>37</v>
      </c>
      <c r="B3429" s="10" t="s">
        <v>274</v>
      </c>
      <c r="C3429" s="10" t="s">
        <v>34</v>
      </c>
      <c r="D3429" s="10" t="s">
        <v>27</v>
      </c>
      <c r="E3429" s="10" t="s">
        <v>35</v>
      </c>
      <c r="F3429" s="11">
        <v>41310</v>
      </c>
      <c r="G3429" s="10">
        <v>2013</v>
      </c>
      <c r="H3429" s="10">
        <v>157106482</v>
      </c>
      <c r="I3429" s="17">
        <v>41338</v>
      </c>
      <c r="J3429" s="18">
        <v>154</v>
      </c>
      <c r="K3429" s="19">
        <v>205.7</v>
      </c>
      <c r="L3429" s="19">
        <v>117.11</v>
      </c>
      <c r="M3429" s="19">
        <f>Table1[[#This Row],[Unit_Selling Price]]-Table1[[#This Row],[Unit_Cost]]</f>
        <v>88.59</v>
      </c>
      <c r="N3429" s="19">
        <f>Table1[[#This Row],[Quantity]]*Table1[[#This Row],[unit_per Profit]]</f>
        <v>13642.86</v>
      </c>
    </row>
    <row r="3430" spans="1:14" x14ac:dyDescent="0.2">
      <c r="A3430" s="10" t="s">
        <v>32</v>
      </c>
      <c r="B3430" s="10" t="s">
        <v>81</v>
      </c>
      <c r="C3430" s="10" t="s">
        <v>39</v>
      </c>
      <c r="D3430" s="10" t="s">
        <v>27</v>
      </c>
      <c r="E3430" s="10" t="s">
        <v>43</v>
      </c>
      <c r="F3430" s="11">
        <v>41095</v>
      </c>
      <c r="G3430" s="10">
        <v>2012</v>
      </c>
      <c r="H3430" s="10">
        <v>686750924</v>
      </c>
      <c r="I3430" s="17" t="s">
        <v>620</v>
      </c>
      <c r="J3430" s="18">
        <v>3714</v>
      </c>
      <c r="K3430" s="19">
        <v>81.73</v>
      </c>
      <c r="L3430" s="19">
        <v>56.67</v>
      </c>
      <c r="M3430" s="19">
        <f>Table1[[#This Row],[Unit_Selling Price]]-Table1[[#This Row],[Unit_Cost]]</f>
        <v>25.06</v>
      </c>
      <c r="N3430" s="19">
        <f>Table1[[#This Row],[Quantity]]*Table1[[#This Row],[unit_per Profit]]</f>
        <v>93072.84</v>
      </c>
    </row>
    <row r="3431" spans="1:14" x14ac:dyDescent="0.2">
      <c r="A3431" s="10" t="s">
        <v>37</v>
      </c>
      <c r="B3431" s="10" t="s">
        <v>105</v>
      </c>
      <c r="C3431" s="10" t="s">
        <v>26</v>
      </c>
      <c r="D3431" s="10" t="s">
        <v>27</v>
      </c>
      <c r="E3431" s="10" t="s">
        <v>35</v>
      </c>
      <c r="F3431" s="11">
        <v>42467</v>
      </c>
      <c r="G3431" s="10">
        <v>2016</v>
      </c>
      <c r="H3431" s="10">
        <v>520260417</v>
      </c>
      <c r="I3431" s="17" t="s">
        <v>920</v>
      </c>
      <c r="J3431" s="18">
        <v>5474</v>
      </c>
      <c r="K3431" s="19">
        <v>152.58000000000001</v>
      </c>
      <c r="L3431" s="19">
        <v>97.44</v>
      </c>
      <c r="M3431" s="19">
        <f>Table1[[#This Row],[Unit_Selling Price]]-Table1[[#This Row],[Unit_Cost]]</f>
        <v>55.14</v>
      </c>
      <c r="N3431" s="19">
        <f>Table1[[#This Row],[Quantity]]*Table1[[#This Row],[unit_per Profit]]</f>
        <v>301836.36</v>
      </c>
    </row>
    <row r="3432" spans="1:14" x14ac:dyDescent="0.2">
      <c r="A3432" s="10" t="s">
        <v>278</v>
      </c>
      <c r="B3432" s="10" t="s">
        <v>180</v>
      </c>
      <c r="C3432" s="10" t="s">
        <v>85</v>
      </c>
      <c r="D3432" s="10" t="s">
        <v>23</v>
      </c>
      <c r="E3432" s="10" t="s">
        <v>43</v>
      </c>
      <c r="F3432" s="11">
        <v>41855</v>
      </c>
      <c r="G3432" s="10">
        <v>2014</v>
      </c>
      <c r="H3432" s="10">
        <v>624871289</v>
      </c>
      <c r="I3432" s="17" t="s">
        <v>669</v>
      </c>
      <c r="J3432" s="18">
        <v>2155</v>
      </c>
      <c r="K3432" s="19">
        <v>668.27</v>
      </c>
      <c r="L3432" s="19">
        <v>502.54</v>
      </c>
      <c r="M3432" s="19">
        <f>Table1[[#This Row],[Unit_Selling Price]]-Table1[[#This Row],[Unit_Cost]]</f>
        <v>165.73</v>
      </c>
      <c r="N3432" s="19">
        <f>Table1[[#This Row],[Quantity]]*Table1[[#This Row],[unit_per Profit]]</f>
        <v>357148.15</v>
      </c>
    </row>
    <row r="3433" spans="1:14" x14ac:dyDescent="0.2">
      <c r="A3433" s="10" t="s">
        <v>40</v>
      </c>
      <c r="B3433" s="10" t="s">
        <v>221</v>
      </c>
      <c r="C3433" s="10" t="s">
        <v>34</v>
      </c>
      <c r="D3433" s="10" t="s">
        <v>23</v>
      </c>
      <c r="E3433" s="10" t="s">
        <v>28</v>
      </c>
      <c r="F3433" s="11" t="s">
        <v>1003</v>
      </c>
      <c r="G3433" s="10">
        <v>2014</v>
      </c>
      <c r="H3433" s="10">
        <v>238132369</v>
      </c>
      <c r="I3433" s="17">
        <v>41642</v>
      </c>
      <c r="J3433" s="18">
        <v>7515</v>
      </c>
      <c r="K3433" s="19">
        <v>205.7</v>
      </c>
      <c r="L3433" s="19">
        <v>117.11</v>
      </c>
      <c r="M3433" s="19">
        <f>Table1[[#This Row],[Unit_Selling Price]]-Table1[[#This Row],[Unit_Cost]]</f>
        <v>88.59</v>
      </c>
      <c r="N3433" s="19">
        <f>Table1[[#This Row],[Quantity]]*Table1[[#This Row],[unit_per Profit]]</f>
        <v>665753.85</v>
      </c>
    </row>
    <row r="3434" spans="1:14" x14ac:dyDescent="0.2">
      <c r="A3434" s="10" t="s">
        <v>29</v>
      </c>
      <c r="B3434" s="10" t="s">
        <v>223</v>
      </c>
      <c r="C3434" s="10" t="s">
        <v>39</v>
      </c>
      <c r="D3434" s="10" t="s">
        <v>23</v>
      </c>
      <c r="E3434" s="10" t="s">
        <v>35</v>
      </c>
      <c r="F3434" s="11" t="s">
        <v>1300</v>
      </c>
      <c r="G3434" s="10">
        <v>2010</v>
      </c>
      <c r="H3434" s="10">
        <v>917904984</v>
      </c>
      <c r="I3434" s="17" t="s">
        <v>945</v>
      </c>
      <c r="J3434" s="18">
        <v>7338</v>
      </c>
      <c r="K3434" s="19">
        <v>81.73</v>
      </c>
      <c r="L3434" s="19">
        <v>56.67</v>
      </c>
      <c r="M3434" s="19">
        <f>Table1[[#This Row],[Unit_Selling Price]]-Table1[[#This Row],[Unit_Cost]]</f>
        <v>25.06</v>
      </c>
      <c r="N3434" s="19">
        <f>Table1[[#This Row],[Quantity]]*Table1[[#This Row],[unit_per Profit]]</f>
        <v>183890.28</v>
      </c>
    </row>
    <row r="3435" spans="1:14" x14ac:dyDescent="0.2">
      <c r="A3435" s="10" t="s">
        <v>40</v>
      </c>
      <c r="B3435" s="10" t="s">
        <v>72</v>
      </c>
      <c r="C3435" s="10" t="s">
        <v>34</v>
      </c>
      <c r="D3435" s="10" t="s">
        <v>27</v>
      </c>
      <c r="E3435" s="10" t="s">
        <v>43</v>
      </c>
      <c r="F3435" s="11" t="s">
        <v>1440</v>
      </c>
      <c r="G3435" s="10">
        <v>2017</v>
      </c>
      <c r="H3435" s="10">
        <v>692362964</v>
      </c>
      <c r="I3435" s="17" t="s">
        <v>1605</v>
      </c>
      <c r="J3435" s="18">
        <v>4442</v>
      </c>
      <c r="K3435" s="19">
        <v>205.7</v>
      </c>
      <c r="L3435" s="19">
        <v>117.11</v>
      </c>
      <c r="M3435" s="19">
        <f>Table1[[#This Row],[Unit_Selling Price]]-Table1[[#This Row],[Unit_Cost]]</f>
        <v>88.59</v>
      </c>
      <c r="N3435" s="19">
        <f>Table1[[#This Row],[Quantity]]*Table1[[#This Row],[unit_per Profit]]</f>
        <v>393516.78</v>
      </c>
    </row>
    <row r="3436" spans="1:14" x14ac:dyDescent="0.2">
      <c r="A3436" s="10" t="s">
        <v>37</v>
      </c>
      <c r="B3436" s="10" t="s">
        <v>208</v>
      </c>
      <c r="C3436" s="10" t="s">
        <v>22</v>
      </c>
      <c r="D3436" s="10" t="s">
        <v>23</v>
      </c>
      <c r="E3436" s="10" t="s">
        <v>43</v>
      </c>
      <c r="F3436" s="11">
        <v>40917</v>
      </c>
      <c r="G3436" s="10">
        <v>2012</v>
      </c>
      <c r="H3436" s="10">
        <v>809992635</v>
      </c>
      <c r="I3436" s="17" t="s">
        <v>722</v>
      </c>
      <c r="J3436" s="18">
        <v>3675</v>
      </c>
      <c r="K3436" s="19">
        <v>255.28</v>
      </c>
      <c r="L3436" s="19">
        <v>159.41999999999999</v>
      </c>
      <c r="M3436" s="19">
        <f>Table1[[#This Row],[Unit_Selling Price]]-Table1[[#This Row],[Unit_Cost]]</f>
        <v>95.86</v>
      </c>
      <c r="N3436" s="19">
        <f>Table1[[#This Row],[Quantity]]*Table1[[#This Row],[unit_per Profit]]</f>
        <v>352285.5</v>
      </c>
    </row>
    <row r="3437" spans="1:14" x14ac:dyDescent="0.2">
      <c r="A3437" s="10" t="s">
        <v>32</v>
      </c>
      <c r="B3437" s="10" t="s">
        <v>147</v>
      </c>
      <c r="C3437" s="10" t="s">
        <v>22</v>
      </c>
      <c r="D3437" s="10" t="s">
        <v>27</v>
      </c>
      <c r="E3437" s="10" t="s">
        <v>28</v>
      </c>
      <c r="F3437" s="11" t="s">
        <v>1274</v>
      </c>
      <c r="G3437" s="10">
        <v>2016</v>
      </c>
      <c r="H3437" s="10">
        <v>789592826</v>
      </c>
      <c r="I3437" s="17">
        <v>42684</v>
      </c>
      <c r="J3437" s="18">
        <v>6919</v>
      </c>
      <c r="K3437" s="19">
        <v>255.28</v>
      </c>
      <c r="L3437" s="19">
        <v>159.41999999999999</v>
      </c>
      <c r="M3437" s="19">
        <f>Table1[[#This Row],[Unit_Selling Price]]-Table1[[#This Row],[Unit_Cost]]</f>
        <v>95.86</v>
      </c>
      <c r="N3437" s="19">
        <f>Table1[[#This Row],[Quantity]]*Table1[[#This Row],[unit_per Profit]]</f>
        <v>663255.34</v>
      </c>
    </row>
    <row r="3438" spans="1:14" x14ac:dyDescent="0.2">
      <c r="A3438" s="10" t="s">
        <v>29</v>
      </c>
      <c r="B3438" s="10" t="s">
        <v>80</v>
      </c>
      <c r="C3438" s="10" t="s">
        <v>77</v>
      </c>
      <c r="D3438" s="10" t="s">
        <v>23</v>
      </c>
      <c r="E3438" s="10" t="s">
        <v>28</v>
      </c>
      <c r="F3438" s="11">
        <v>41009</v>
      </c>
      <c r="G3438" s="10">
        <v>2012</v>
      </c>
      <c r="H3438" s="10">
        <v>670274865</v>
      </c>
      <c r="I3438" s="17" t="s">
        <v>503</v>
      </c>
      <c r="J3438" s="18">
        <v>8082</v>
      </c>
      <c r="K3438" s="19">
        <v>154.06</v>
      </c>
      <c r="L3438" s="19">
        <v>90.93</v>
      </c>
      <c r="M3438" s="19">
        <f>Table1[[#This Row],[Unit_Selling Price]]-Table1[[#This Row],[Unit_Cost]]</f>
        <v>63.13</v>
      </c>
      <c r="N3438" s="19">
        <f>Table1[[#This Row],[Quantity]]*Table1[[#This Row],[unit_per Profit]]</f>
        <v>510216.66</v>
      </c>
    </row>
    <row r="3439" spans="1:14" x14ac:dyDescent="0.2">
      <c r="A3439" s="10" t="s">
        <v>40</v>
      </c>
      <c r="B3439" s="10" t="s">
        <v>41</v>
      </c>
      <c r="C3439" s="10" t="s">
        <v>56</v>
      </c>
      <c r="D3439" s="10" t="s">
        <v>27</v>
      </c>
      <c r="E3439" s="10" t="s">
        <v>24</v>
      </c>
      <c r="F3439" s="11">
        <v>41183</v>
      </c>
      <c r="G3439" s="10">
        <v>2012</v>
      </c>
      <c r="H3439" s="10">
        <v>561462581</v>
      </c>
      <c r="I3439" s="17" t="s">
        <v>319</v>
      </c>
      <c r="J3439" s="18">
        <v>8109</v>
      </c>
      <c r="K3439" s="19">
        <v>421.89</v>
      </c>
      <c r="L3439" s="19">
        <v>364.69</v>
      </c>
      <c r="M3439" s="19">
        <f>Table1[[#This Row],[Unit_Selling Price]]-Table1[[#This Row],[Unit_Cost]]</f>
        <v>57.2</v>
      </c>
      <c r="N3439" s="19">
        <f>Table1[[#This Row],[Quantity]]*Table1[[#This Row],[unit_per Profit]]</f>
        <v>463834.8</v>
      </c>
    </row>
    <row r="3440" spans="1:14" x14ac:dyDescent="0.2">
      <c r="A3440" s="10" t="s">
        <v>278</v>
      </c>
      <c r="B3440" s="10" t="s">
        <v>268</v>
      </c>
      <c r="C3440" s="10" t="s">
        <v>39</v>
      </c>
      <c r="D3440" s="10" t="s">
        <v>27</v>
      </c>
      <c r="E3440" s="10" t="s">
        <v>24</v>
      </c>
      <c r="F3440" s="11">
        <v>40700</v>
      </c>
      <c r="G3440" s="10">
        <v>2011</v>
      </c>
      <c r="H3440" s="10">
        <v>192892301</v>
      </c>
      <c r="I3440" s="17">
        <v>40640</v>
      </c>
      <c r="J3440" s="18">
        <v>9973</v>
      </c>
      <c r="K3440" s="19">
        <v>81.73</v>
      </c>
      <c r="L3440" s="19">
        <v>56.67</v>
      </c>
      <c r="M3440" s="19">
        <f>Table1[[#This Row],[Unit_Selling Price]]-Table1[[#This Row],[Unit_Cost]]</f>
        <v>25.06</v>
      </c>
      <c r="N3440" s="19">
        <f>Table1[[#This Row],[Quantity]]*Table1[[#This Row],[unit_per Profit]]</f>
        <v>249923.38</v>
      </c>
    </row>
    <row r="3441" spans="1:14" x14ac:dyDescent="0.2">
      <c r="A3441" s="10" t="s">
        <v>40</v>
      </c>
      <c r="B3441" s="10" t="s">
        <v>221</v>
      </c>
      <c r="C3441" s="10" t="s">
        <v>34</v>
      </c>
      <c r="D3441" s="10" t="s">
        <v>27</v>
      </c>
      <c r="E3441" s="10" t="s">
        <v>35</v>
      </c>
      <c r="F3441" s="11" t="s">
        <v>1510</v>
      </c>
      <c r="G3441" s="10">
        <v>2012</v>
      </c>
      <c r="H3441" s="10">
        <v>264612853</v>
      </c>
      <c r="I3441" s="17">
        <v>40980</v>
      </c>
      <c r="J3441" s="18">
        <v>3678</v>
      </c>
      <c r="K3441" s="19">
        <v>205.7</v>
      </c>
      <c r="L3441" s="19">
        <v>117.11</v>
      </c>
      <c r="M3441" s="19">
        <f>Table1[[#This Row],[Unit_Selling Price]]-Table1[[#This Row],[Unit_Cost]]</f>
        <v>88.59</v>
      </c>
      <c r="N3441" s="19">
        <f>Table1[[#This Row],[Quantity]]*Table1[[#This Row],[unit_per Profit]]</f>
        <v>325834.02</v>
      </c>
    </row>
    <row r="3442" spans="1:14" x14ac:dyDescent="0.2">
      <c r="A3442" s="10" t="s">
        <v>278</v>
      </c>
      <c r="B3442" s="10" t="s">
        <v>191</v>
      </c>
      <c r="C3442" s="10" t="s">
        <v>31</v>
      </c>
      <c r="D3442" s="10" t="s">
        <v>27</v>
      </c>
      <c r="E3442" s="10" t="s">
        <v>35</v>
      </c>
      <c r="F3442" s="11">
        <v>40700</v>
      </c>
      <c r="G3442" s="10">
        <v>2011</v>
      </c>
      <c r="H3442" s="10">
        <v>196985566</v>
      </c>
      <c r="I3442" s="17">
        <v>40609</v>
      </c>
      <c r="J3442" s="18">
        <v>1261</v>
      </c>
      <c r="K3442" s="19">
        <v>47.45</v>
      </c>
      <c r="L3442" s="19">
        <v>31.79</v>
      </c>
      <c r="M3442" s="19">
        <f>Table1[[#This Row],[Unit_Selling Price]]-Table1[[#This Row],[Unit_Cost]]</f>
        <v>15.66</v>
      </c>
      <c r="N3442" s="19">
        <f>Table1[[#This Row],[Quantity]]*Table1[[#This Row],[unit_per Profit]]</f>
        <v>19747.259999999998</v>
      </c>
    </row>
    <row r="3443" spans="1:14" x14ac:dyDescent="0.2">
      <c r="A3443" s="10" t="s">
        <v>29</v>
      </c>
      <c r="B3443" s="10" t="s">
        <v>76</v>
      </c>
      <c r="C3443" s="10" t="s">
        <v>51</v>
      </c>
      <c r="D3443" s="10" t="s">
        <v>27</v>
      </c>
      <c r="E3443" s="10" t="s">
        <v>24</v>
      </c>
      <c r="F3443" s="11" t="s">
        <v>1232</v>
      </c>
      <c r="G3443" s="10">
        <v>2015</v>
      </c>
      <c r="H3443" s="10">
        <v>380684268</v>
      </c>
      <c r="I3443" s="17" t="s">
        <v>1414</v>
      </c>
      <c r="J3443" s="18">
        <v>1789</v>
      </c>
      <c r="K3443" s="19">
        <v>437.2</v>
      </c>
      <c r="L3443" s="19">
        <v>263.33</v>
      </c>
      <c r="M3443" s="19">
        <f>Table1[[#This Row],[Unit_Selling Price]]-Table1[[#This Row],[Unit_Cost]]</f>
        <v>173.87</v>
      </c>
      <c r="N3443" s="19">
        <f>Table1[[#This Row],[Quantity]]*Table1[[#This Row],[unit_per Profit]]</f>
        <v>311053.43</v>
      </c>
    </row>
    <row r="3444" spans="1:14" x14ac:dyDescent="0.2">
      <c r="A3444" s="10" t="s">
        <v>37</v>
      </c>
      <c r="B3444" s="10" t="s">
        <v>178</v>
      </c>
      <c r="C3444" s="10" t="s">
        <v>42</v>
      </c>
      <c r="D3444" s="10" t="s">
        <v>27</v>
      </c>
      <c r="E3444" s="10" t="s">
        <v>35</v>
      </c>
      <c r="F3444" s="11" t="s">
        <v>655</v>
      </c>
      <c r="G3444" s="10">
        <v>2017</v>
      </c>
      <c r="H3444" s="10">
        <v>826695287</v>
      </c>
      <c r="I3444" s="17">
        <v>42984</v>
      </c>
      <c r="J3444" s="18">
        <v>6361</v>
      </c>
      <c r="K3444" s="19">
        <v>109.28</v>
      </c>
      <c r="L3444" s="19">
        <v>35.840000000000003</v>
      </c>
      <c r="M3444" s="19">
        <f>Table1[[#This Row],[Unit_Selling Price]]-Table1[[#This Row],[Unit_Cost]]</f>
        <v>73.44</v>
      </c>
      <c r="N3444" s="19">
        <f>Table1[[#This Row],[Quantity]]*Table1[[#This Row],[unit_per Profit]]</f>
        <v>467151.84</v>
      </c>
    </row>
    <row r="3445" spans="1:14" x14ac:dyDescent="0.2">
      <c r="A3445" s="10" t="s">
        <v>32</v>
      </c>
      <c r="B3445" s="10" t="s">
        <v>81</v>
      </c>
      <c r="C3445" s="10" t="s">
        <v>85</v>
      </c>
      <c r="D3445" s="10" t="s">
        <v>27</v>
      </c>
      <c r="E3445" s="10" t="s">
        <v>43</v>
      </c>
      <c r="F3445" s="11" t="s">
        <v>1490</v>
      </c>
      <c r="G3445" s="10">
        <v>2016</v>
      </c>
      <c r="H3445" s="10">
        <v>716317451</v>
      </c>
      <c r="I3445" s="17">
        <v>42381</v>
      </c>
      <c r="J3445" s="18">
        <v>3107</v>
      </c>
      <c r="K3445" s="19">
        <v>668.27</v>
      </c>
      <c r="L3445" s="19">
        <v>502.54</v>
      </c>
      <c r="M3445" s="19">
        <f>Table1[[#This Row],[Unit_Selling Price]]-Table1[[#This Row],[Unit_Cost]]</f>
        <v>165.73</v>
      </c>
      <c r="N3445" s="19">
        <f>Table1[[#This Row],[Quantity]]*Table1[[#This Row],[unit_per Profit]]</f>
        <v>514923.11</v>
      </c>
    </row>
    <row r="3446" spans="1:14" x14ac:dyDescent="0.2">
      <c r="A3446" s="10" t="s">
        <v>32</v>
      </c>
      <c r="B3446" s="10" t="s">
        <v>135</v>
      </c>
      <c r="C3446" s="10" t="s">
        <v>39</v>
      </c>
      <c r="D3446" s="10" t="s">
        <v>23</v>
      </c>
      <c r="E3446" s="10" t="s">
        <v>28</v>
      </c>
      <c r="F3446" s="11">
        <v>41397</v>
      </c>
      <c r="G3446" s="10">
        <v>2013</v>
      </c>
      <c r="H3446" s="10">
        <v>651162087</v>
      </c>
      <c r="I3446" s="17" t="s">
        <v>1254</v>
      </c>
      <c r="J3446" s="18">
        <v>2187</v>
      </c>
      <c r="K3446" s="19">
        <v>81.73</v>
      </c>
      <c r="L3446" s="19">
        <v>56.67</v>
      </c>
      <c r="M3446" s="19">
        <f>Table1[[#This Row],[Unit_Selling Price]]-Table1[[#This Row],[Unit_Cost]]</f>
        <v>25.06</v>
      </c>
      <c r="N3446" s="19">
        <f>Table1[[#This Row],[Quantity]]*Table1[[#This Row],[unit_per Profit]]</f>
        <v>54806.22</v>
      </c>
    </row>
    <row r="3447" spans="1:14" x14ac:dyDescent="0.2">
      <c r="A3447" s="10" t="s">
        <v>46</v>
      </c>
      <c r="B3447" s="10" t="s">
        <v>84</v>
      </c>
      <c r="C3447" s="10" t="s">
        <v>77</v>
      </c>
      <c r="D3447" s="10" t="s">
        <v>23</v>
      </c>
      <c r="E3447" s="10" t="s">
        <v>43</v>
      </c>
      <c r="F3447" s="11" t="s">
        <v>1111</v>
      </c>
      <c r="G3447" s="10">
        <v>2010</v>
      </c>
      <c r="H3447" s="10">
        <v>403153026</v>
      </c>
      <c r="I3447" s="17" t="s">
        <v>541</v>
      </c>
      <c r="J3447" s="18">
        <v>794</v>
      </c>
      <c r="K3447" s="19">
        <v>154.06</v>
      </c>
      <c r="L3447" s="19">
        <v>90.93</v>
      </c>
      <c r="M3447" s="19">
        <f>Table1[[#This Row],[Unit_Selling Price]]-Table1[[#This Row],[Unit_Cost]]</f>
        <v>63.13</v>
      </c>
      <c r="N3447" s="19">
        <f>Table1[[#This Row],[Quantity]]*Table1[[#This Row],[unit_per Profit]]</f>
        <v>50125.22</v>
      </c>
    </row>
    <row r="3448" spans="1:14" x14ac:dyDescent="0.2">
      <c r="A3448" s="10" t="s">
        <v>29</v>
      </c>
      <c r="B3448" s="10" t="s">
        <v>223</v>
      </c>
      <c r="C3448" s="10" t="s">
        <v>39</v>
      </c>
      <c r="D3448" s="10" t="s">
        <v>27</v>
      </c>
      <c r="E3448" s="10" t="s">
        <v>43</v>
      </c>
      <c r="F3448" s="11" t="s">
        <v>1159</v>
      </c>
      <c r="G3448" s="10">
        <v>2014</v>
      </c>
      <c r="H3448" s="10">
        <v>264526593</v>
      </c>
      <c r="I3448" s="17">
        <v>41830</v>
      </c>
      <c r="J3448" s="18">
        <v>8152</v>
      </c>
      <c r="K3448" s="19">
        <v>81.73</v>
      </c>
      <c r="L3448" s="19">
        <v>56.67</v>
      </c>
      <c r="M3448" s="19">
        <f>Table1[[#This Row],[Unit_Selling Price]]-Table1[[#This Row],[Unit_Cost]]</f>
        <v>25.06</v>
      </c>
      <c r="N3448" s="19">
        <f>Table1[[#This Row],[Quantity]]*Table1[[#This Row],[unit_per Profit]]</f>
        <v>204289.12</v>
      </c>
    </row>
    <row r="3449" spans="1:14" x14ac:dyDescent="0.2">
      <c r="A3449" s="10" t="s">
        <v>46</v>
      </c>
      <c r="B3449" s="10" t="s">
        <v>115</v>
      </c>
      <c r="C3449" s="10" t="s">
        <v>26</v>
      </c>
      <c r="D3449" s="10" t="s">
        <v>27</v>
      </c>
      <c r="E3449" s="10" t="s">
        <v>24</v>
      </c>
      <c r="F3449" s="11">
        <v>41308</v>
      </c>
      <c r="G3449" s="10">
        <v>2013</v>
      </c>
      <c r="H3449" s="10">
        <v>597831618</v>
      </c>
      <c r="I3449" s="17" t="s">
        <v>524</v>
      </c>
      <c r="J3449" s="18">
        <v>516</v>
      </c>
      <c r="K3449" s="19">
        <v>152.58000000000001</v>
      </c>
      <c r="L3449" s="19">
        <v>97.44</v>
      </c>
      <c r="M3449" s="19">
        <f>Table1[[#This Row],[Unit_Selling Price]]-Table1[[#This Row],[Unit_Cost]]</f>
        <v>55.14</v>
      </c>
      <c r="N3449" s="19">
        <f>Table1[[#This Row],[Quantity]]*Table1[[#This Row],[unit_per Profit]]</f>
        <v>28452.240000000002</v>
      </c>
    </row>
    <row r="3450" spans="1:14" x14ac:dyDescent="0.2">
      <c r="A3450" s="10" t="s">
        <v>29</v>
      </c>
      <c r="B3450" s="10" t="s">
        <v>109</v>
      </c>
      <c r="C3450" s="10" t="s">
        <v>39</v>
      </c>
      <c r="D3450" s="10" t="s">
        <v>27</v>
      </c>
      <c r="E3450" s="10" t="s">
        <v>28</v>
      </c>
      <c r="F3450" s="11" t="s">
        <v>592</v>
      </c>
      <c r="G3450" s="10">
        <v>2017</v>
      </c>
      <c r="H3450" s="10">
        <v>485929429</v>
      </c>
      <c r="I3450" s="17" t="s">
        <v>1555</v>
      </c>
      <c r="J3450" s="18">
        <v>6171</v>
      </c>
      <c r="K3450" s="19">
        <v>81.73</v>
      </c>
      <c r="L3450" s="19">
        <v>56.67</v>
      </c>
      <c r="M3450" s="19">
        <f>Table1[[#This Row],[Unit_Selling Price]]-Table1[[#This Row],[Unit_Cost]]</f>
        <v>25.06</v>
      </c>
      <c r="N3450" s="19">
        <f>Table1[[#This Row],[Quantity]]*Table1[[#This Row],[unit_per Profit]]</f>
        <v>154645.26</v>
      </c>
    </row>
    <row r="3451" spans="1:14" x14ac:dyDescent="0.2">
      <c r="A3451" s="10" t="s">
        <v>59</v>
      </c>
      <c r="B3451" s="10" t="s">
        <v>60</v>
      </c>
      <c r="C3451" s="10" t="s">
        <v>77</v>
      </c>
      <c r="D3451" s="10" t="s">
        <v>23</v>
      </c>
      <c r="E3451" s="10" t="s">
        <v>35</v>
      </c>
      <c r="F3451" s="11">
        <v>41335</v>
      </c>
      <c r="G3451" s="10">
        <v>2013</v>
      </c>
      <c r="H3451" s="10">
        <v>881993854</v>
      </c>
      <c r="I3451" s="17" t="s">
        <v>710</v>
      </c>
      <c r="J3451" s="18">
        <v>436</v>
      </c>
      <c r="K3451" s="19">
        <v>154.06</v>
      </c>
      <c r="L3451" s="19">
        <v>90.93</v>
      </c>
      <c r="M3451" s="19">
        <f>Table1[[#This Row],[Unit_Selling Price]]-Table1[[#This Row],[Unit_Cost]]</f>
        <v>63.13</v>
      </c>
      <c r="N3451" s="19">
        <f>Table1[[#This Row],[Quantity]]*Table1[[#This Row],[unit_per Profit]]</f>
        <v>27524.68</v>
      </c>
    </row>
    <row r="3452" spans="1:14" x14ac:dyDescent="0.2">
      <c r="A3452" s="10" t="s">
        <v>46</v>
      </c>
      <c r="B3452" s="10" t="s">
        <v>84</v>
      </c>
      <c r="C3452" s="10" t="s">
        <v>65</v>
      </c>
      <c r="D3452" s="10" t="s">
        <v>23</v>
      </c>
      <c r="E3452" s="10" t="s">
        <v>35</v>
      </c>
      <c r="F3452" s="11" t="s">
        <v>489</v>
      </c>
      <c r="G3452" s="10">
        <v>2010</v>
      </c>
      <c r="H3452" s="10">
        <v>559511220</v>
      </c>
      <c r="I3452" s="17" t="s">
        <v>823</v>
      </c>
      <c r="J3452" s="18">
        <v>658</v>
      </c>
      <c r="K3452" s="19">
        <v>9.33</v>
      </c>
      <c r="L3452" s="19">
        <v>6.92</v>
      </c>
      <c r="M3452" s="19">
        <f>Table1[[#This Row],[Unit_Selling Price]]-Table1[[#This Row],[Unit_Cost]]</f>
        <v>2.41</v>
      </c>
      <c r="N3452" s="19">
        <f>Table1[[#This Row],[Quantity]]*Table1[[#This Row],[unit_per Profit]]</f>
        <v>1585.78</v>
      </c>
    </row>
    <row r="3453" spans="1:14" x14ac:dyDescent="0.2">
      <c r="A3453" s="10" t="s">
        <v>278</v>
      </c>
      <c r="B3453" s="10" t="s">
        <v>164</v>
      </c>
      <c r="C3453" s="10" t="s">
        <v>26</v>
      </c>
      <c r="D3453" s="10" t="s">
        <v>27</v>
      </c>
      <c r="E3453" s="10" t="s">
        <v>24</v>
      </c>
      <c r="F3453" s="11" t="s">
        <v>409</v>
      </c>
      <c r="G3453" s="10">
        <v>2015</v>
      </c>
      <c r="H3453" s="10">
        <v>162280356</v>
      </c>
      <c r="I3453" s="17">
        <v>42645</v>
      </c>
      <c r="J3453" s="18">
        <v>1219</v>
      </c>
      <c r="K3453" s="19">
        <v>152.58000000000001</v>
      </c>
      <c r="L3453" s="19">
        <v>97.44</v>
      </c>
      <c r="M3453" s="19">
        <f>Table1[[#This Row],[Unit_Selling Price]]-Table1[[#This Row],[Unit_Cost]]</f>
        <v>55.14</v>
      </c>
      <c r="N3453" s="19">
        <f>Table1[[#This Row],[Quantity]]*Table1[[#This Row],[unit_per Profit]]</f>
        <v>67215.66</v>
      </c>
    </row>
    <row r="3454" spans="1:14" x14ac:dyDescent="0.2">
      <c r="A3454" s="10" t="s">
        <v>37</v>
      </c>
      <c r="B3454" s="10" t="s">
        <v>208</v>
      </c>
      <c r="C3454" s="10" t="s">
        <v>34</v>
      </c>
      <c r="D3454" s="10" t="s">
        <v>23</v>
      </c>
      <c r="E3454" s="10" t="s">
        <v>35</v>
      </c>
      <c r="F3454" s="11">
        <v>42011</v>
      </c>
      <c r="G3454" s="10">
        <v>2015</v>
      </c>
      <c r="H3454" s="10">
        <v>854412591</v>
      </c>
      <c r="I3454" s="17" t="s">
        <v>1162</v>
      </c>
      <c r="J3454" s="18">
        <v>8527</v>
      </c>
      <c r="K3454" s="19">
        <v>205.7</v>
      </c>
      <c r="L3454" s="19">
        <v>117.11</v>
      </c>
      <c r="M3454" s="19">
        <f>Table1[[#This Row],[Unit_Selling Price]]-Table1[[#This Row],[Unit_Cost]]</f>
        <v>88.59</v>
      </c>
      <c r="N3454" s="19">
        <f>Table1[[#This Row],[Quantity]]*Table1[[#This Row],[unit_per Profit]]</f>
        <v>755406.93</v>
      </c>
    </row>
    <row r="3455" spans="1:14" x14ac:dyDescent="0.2">
      <c r="A3455" s="10" t="s">
        <v>32</v>
      </c>
      <c r="B3455" s="10" t="s">
        <v>127</v>
      </c>
      <c r="C3455" s="10" t="s">
        <v>65</v>
      </c>
      <c r="D3455" s="10" t="s">
        <v>27</v>
      </c>
      <c r="E3455" s="10" t="s">
        <v>28</v>
      </c>
      <c r="F3455" s="11" t="s">
        <v>1497</v>
      </c>
      <c r="G3455" s="10">
        <v>2014</v>
      </c>
      <c r="H3455" s="10">
        <v>270331752</v>
      </c>
      <c r="I3455" s="17" t="s">
        <v>1764</v>
      </c>
      <c r="J3455" s="18">
        <v>6028</v>
      </c>
      <c r="K3455" s="19">
        <v>9.33</v>
      </c>
      <c r="L3455" s="19">
        <v>6.92</v>
      </c>
      <c r="M3455" s="19">
        <f>Table1[[#This Row],[Unit_Selling Price]]-Table1[[#This Row],[Unit_Cost]]</f>
        <v>2.41</v>
      </c>
      <c r="N3455" s="19">
        <f>Table1[[#This Row],[Quantity]]*Table1[[#This Row],[unit_per Profit]]</f>
        <v>14527.48</v>
      </c>
    </row>
    <row r="3456" spans="1:14" x14ac:dyDescent="0.2">
      <c r="A3456" s="10" t="s">
        <v>278</v>
      </c>
      <c r="B3456" s="10" t="s">
        <v>180</v>
      </c>
      <c r="C3456" s="10" t="s">
        <v>51</v>
      </c>
      <c r="D3456" s="10" t="s">
        <v>23</v>
      </c>
      <c r="E3456" s="10" t="s">
        <v>24</v>
      </c>
      <c r="F3456" s="11" t="s">
        <v>1085</v>
      </c>
      <c r="G3456" s="10">
        <v>2010</v>
      </c>
      <c r="H3456" s="10">
        <v>164774167</v>
      </c>
      <c r="I3456" s="17">
        <v>40664</v>
      </c>
      <c r="J3456" s="18">
        <v>9193</v>
      </c>
      <c r="K3456" s="19">
        <v>437.2</v>
      </c>
      <c r="L3456" s="19">
        <v>263.33</v>
      </c>
      <c r="M3456" s="19">
        <f>Table1[[#This Row],[Unit_Selling Price]]-Table1[[#This Row],[Unit_Cost]]</f>
        <v>173.87</v>
      </c>
      <c r="N3456" s="19">
        <f>Table1[[#This Row],[Quantity]]*Table1[[#This Row],[unit_per Profit]]</f>
        <v>1598386.91</v>
      </c>
    </row>
    <row r="3457" spans="1:14" x14ac:dyDescent="0.2">
      <c r="A3457" s="10" t="s">
        <v>46</v>
      </c>
      <c r="B3457" s="10" t="s">
        <v>273</v>
      </c>
      <c r="C3457" s="10" t="s">
        <v>22</v>
      </c>
      <c r="D3457" s="10" t="s">
        <v>23</v>
      </c>
      <c r="E3457" s="10" t="s">
        <v>24</v>
      </c>
      <c r="F3457" s="11">
        <v>42888</v>
      </c>
      <c r="G3457" s="10">
        <v>2017</v>
      </c>
      <c r="H3457" s="10">
        <v>562788665</v>
      </c>
      <c r="I3457" s="17" t="s">
        <v>325</v>
      </c>
      <c r="J3457" s="18">
        <v>527</v>
      </c>
      <c r="K3457" s="19">
        <v>255.28</v>
      </c>
      <c r="L3457" s="19">
        <v>159.41999999999999</v>
      </c>
      <c r="M3457" s="19">
        <f>Table1[[#This Row],[Unit_Selling Price]]-Table1[[#This Row],[Unit_Cost]]</f>
        <v>95.86</v>
      </c>
      <c r="N3457" s="19">
        <f>Table1[[#This Row],[Quantity]]*Table1[[#This Row],[unit_per Profit]]</f>
        <v>50518.22</v>
      </c>
    </row>
    <row r="3458" spans="1:14" x14ac:dyDescent="0.2">
      <c r="A3458" s="10" t="s">
        <v>29</v>
      </c>
      <c r="B3458" s="10" t="s">
        <v>112</v>
      </c>
      <c r="C3458" s="10" t="s">
        <v>49</v>
      </c>
      <c r="D3458" s="10" t="s">
        <v>27</v>
      </c>
      <c r="E3458" s="10" t="s">
        <v>28</v>
      </c>
      <c r="F3458" s="11" t="s">
        <v>1339</v>
      </c>
      <c r="G3458" s="10">
        <v>2014</v>
      </c>
      <c r="H3458" s="10">
        <v>209736573</v>
      </c>
      <c r="I3458" s="17" t="s">
        <v>512</v>
      </c>
      <c r="J3458" s="18">
        <v>4568</v>
      </c>
      <c r="K3458" s="19">
        <v>651.21</v>
      </c>
      <c r="L3458" s="19">
        <v>524.96</v>
      </c>
      <c r="M3458" s="19">
        <f>Table1[[#This Row],[Unit_Selling Price]]-Table1[[#This Row],[Unit_Cost]]</f>
        <v>126.25</v>
      </c>
      <c r="N3458" s="19">
        <f>Table1[[#This Row],[Quantity]]*Table1[[#This Row],[unit_per Profit]]</f>
        <v>576710</v>
      </c>
    </row>
    <row r="3459" spans="1:14" x14ac:dyDescent="0.2">
      <c r="A3459" s="10" t="s">
        <v>278</v>
      </c>
      <c r="B3459" s="10" t="s">
        <v>180</v>
      </c>
      <c r="C3459" s="10" t="s">
        <v>77</v>
      </c>
      <c r="D3459" s="10" t="s">
        <v>27</v>
      </c>
      <c r="E3459" s="10" t="s">
        <v>43</v>
      </c>
      <c r="F3459" s="11" t="s">
        <v>432</v>
      </c>
      <c r="G3459" s="10">
        <v>2013</v>
      </c>
      <c r="H3459" s="10">
        <v>621291720</v>
      </c>
      <c r="I3459" s="17" t="s">
        <v>744</v>
      </c>
      <c r="J3459" s="18">
        <v>2881</v>
      </c>
      <c r="K3459" s="19">
        <v>154.06</v>
      </c>
      <c r="L3459" s="19">
        <v>90.93</v>
      </c>
      <c r="M3459" s="19">
        <f>Table1[[#This Row],[Unit_Selling Price]]-Table1[[#This Row],[Unit_Cost]]</f>
        <v>63.13</v>
      </c>
      <c r="N3459" s="19">
        <f>Table1[[#This Row],[Quantity]]*Table1[[#This Row],[unit_per Profit]]</f>
        <v>181877.53</v>
      </c>
    </row>
    <row r="3460" spans="1:14" x14ac:dyDescent="0.2">
      <c r="A3460" s="10" t="s">
        <v>29</v>
      </c>
      <c r="B3460" s="10" t="s">
        <v>88</v>
      </c>
      <c r="C3460" s="10" t="s">
        <v>49</v>
      </c>
      <c r="D3460" s="10" t="s">
        <v>27</v>
      </c>
      <c r="E3460" s="10" t="s">
        <v>24</v>
      </c>
      <c r="F3460" s="11">
        <v>42491</v>
      </c>
      <c r="G3460" s="10">
        <v>2016</v>
      </c>
      <c r="H3460" s="10">
        <v>233440434</v>
      </c>
      <c r="I3460" s="17" t="s">
        <v>965</v>
      </c>
      <c r="J3460" s="18">
        <v>9067</v>
      </c>
      <c r="K3460" s="19">
        <v>651.21</v>
      </c>
      <c r="L3460" s="19">
        <v>524.96</v>
      </c>
      <c r="M3460" s="19">
        <f>Table1[[#This Row],[Unit_Selling Price]]-Table1[[#This Row],[Unit_Cost]]</f>
        <v>126.25</v>
      </c>
      <c r="N3460" s="19">
        <f>Table1[[#This Row],[Quantity]]*Table1[[#This Row],[unit_per Profit]]</f>
        <v>1144708.75</v>
      </c>
    </row>
    <row r="3461" spans="1:14" x14ac:dyDescent="0.2">
      <c r="A3461" s="10" t="s">
        <v>40</v>
      </c>
      <c r="B3461" s="10" t="s">
        <v>41</v>
      </c>
      <c r="C3461" s="10" t="s">
        <v>49</v>
      </c>
      <c r="D3461" s="10" t="s">
        <v>23</v>
      </c>
      <c r="E3461" s="10" t="s">
        <v>43</v>
      </c>
      <c r="F3461" s="11" t="s">
        <v>625</v>
      </c>
      <c r="G3461" s="10">
        <v>2015</v>
      </c>
      <c r="H3461" s="10">
        <v>252481544</v>
      </c>
      <c r="I3461" s="17">
        <v>42227</v>
      </c>
      <c r="J3461" s="18">
        <v>3754</v>
      </c>
      <c r="K3461" s="19">
        <v>651.21</v>
      </c>
      <c r="L3461" s="19">
        <v>524.96</v>
      </c>
      <c r="M3461" s="19">
        <f>Table1[[#This Row],[Unit_Selling Price]]-Table1[[#This Row],[Unit_Cost]]</f>
        <v>126.25</v>
      </c>
      <c r="N3461" s="19">
        <f>Table1[[#This Row],[Quantity]]*Table1[[#This Row],[unit_per Profit]]</f>
        <v>473942.5</v>
      </c>
    </row>
    <row r="3462" spans="1:14" x14ac:dyDescent="0.2">
      <c r="A3462" s="10" t="s">
        <v>46</v>
      </c>
      <c r="B3462" s="10" t="s">
        <v>150</v>
      </c>
      <c r="C3462" s="10" t="s">
        <v>85</v>
      </c>
      <c r="D3462" s="10" t="s">
        <v>27</v>
      </c>
      <c r="E3462" s="10" t="s">
        <v>43</v>
      </c>
      <c r="F3462" s="11" t="s">
        <v>1145</v>
      </c>
      <c r="G3462" s="10">
        <v>2014</v>
      </c>
      <c r="H3462" s="10">
        <v>605026376</v>
      </c>
      <c r="I3462" s="17" t="s">
        <v>578</v>
      </c>
      <c r="J3462" s="18">
        <v>9604</v>
      </c>
      <c r="K3462" s="19">
        <v>668.27</v>
      </c>
      <c r="L3462" s="19">
        <v>502.54</v>
      </c>
      <c r="M3462" s="19">
        <f>Table1[[#This Row],[Unit_Selling Price]]-Table1[[#This Row],[Unit_Cost]]</f>
        <v>165.73</v>
      </c>
      <c r="N3462" s="19">
        <f>Table1[[#This Row],[Quantity]]*Table1[[#This Row],[unit_per Profit]]</f>
        <v>1591670.92</v>
      </c>
    </row>
    <row r="3463" spans="1:14" x14ac:dyDescent="0.2">
      <c r="A3463" s="10" t="s">
        <v>46</v>
      </c>
      <c r="B3463" s="10" t="s">
        <v>195</v>
      </c>
      <c r="C3463" s="10" t="s">
        <v>26</v>
      </c>
      <c r="D3463" s="10" t="s">
        <v>23</v>
      </c>
      <c r="E3463" s="10" t="s">
        <v>43</v>
      </c>
      <c r="F3463" s="11" t="s">
        <v>1684</v>
      </c>
      <c r="G3463" s="10">
        <v>2017</v>
      </c>
      <c r="H3463" s="10">
        <v>387998759</v>
      </c>
      <c r="I3463" s="17" t="s">
        <v>1313</v>
      </c>
      <c r="J3463" s="18">
        <v>6310</v>
      </c>
      <c r="K3463" s="19">
        <v>152.58000000000001</v>
      </c>
      <c r="L3463" s="19">
        <v>97.44</v>
      </c>
      <c r="M3463" s="19">
        <f>Table1[[#This Row],[Unit_Selling Price]]-Table1[[#This Row],[Unit_Cost]]</f>
        <v>55.14</v>
      </c>
      <c r="N3463" s="19">
        <f>Table1[[#This Row],[Quantity]]*Table1[[#This Row],[unit_per Profit]]</f>
        <v>347933.4</v>
      </c>
    </row>
    <row r="3464" spans="1:14" x14ac:dyDescent="0.2">
      <c r="A3464" s="10" t="s">
        <v>37</v>
      </c>
      <c r="B3464" s="10" t="s">
        <v>73</v>
      </c>
      <c r="C3464" s="10" t="s">
        <v>65</v>
      </c>
      <c r="D3464" s="10" t="s">
        <v>23</v>
      </c>
      <c r="E3464" s="10" t="s">
        <v>35</v>
      </c>
      <c r="F3464" s="11" t="s">
        <v>1740</v>
      </c>
      <c r="G3464" s="10">
        <v>2017</v>
      </c>
      <c r="H3464" s="10">
        <v>118635022</v>
      </c>
      <c r="I3464" s="17">
        <v>42950</v>
      </c>
      <c r="J3464" s="18">
        <v>5594</v>
      </c>
      <c r="K3464" s="19">
        <v>9.33</v>
      </c>
      <c r="L3464" s="19">
        <v>6.92</v>
      </c>
      <c r="M3464" s="19">
        <f>Table1[[#This Row],[Unit_Selling Price]]-Table1[[#This Row],[Unit_Cost]]</f>
        <v>2.41</v>
      </c>
      <c r="N3464" s="19">
        <f>Table1[[#This Row],[Quantity]]*Table1[[#This Row],[unit_per Profit]]</f>
        <v>13481.54</v>
      </c>
    </row>
    <row r="3465" spans="1:14" x14ac:dyDescent="0.2">
      <c r="A3465" s="10" t="s">
        <v>29</v>
      </c>
      <c r="B3465" s="10" t="s">
        <v>57</v>
      </c>
      <c r="C3465" s="10" t="s">
        <v>77</v>
      </c>
      <c r="D3465" s="10" t="s">
        <v>27</v>
      </c>
      <c r="E3465" s="10" t="s">
        <v>35</v>
      </c>
      <c r="F3465" s="11">
        <v>40668</v>
      </c>
      <c r="G3465" s="10">
        <v>2011</v>
      </c>
      <c r="H3465" s="10">
        <v>384483993</v>
      </c>
      <c r="I3465" s="17" t="s">
        <v>1739</v>
      </c>
      <c r="J3465" s="18">
        <v>6212</v>
      </c>
      <c r="K3465" s="19">
        <v>154.06</v>
      </c>
      <c r="L3465" s="19">
        <v>90.93</v>
      </c>
      <c r="M3465" s="19">
        <f>Table1[[#This Row],[Unit_Selling Price]]-Table1[[#This Row],[Unit_Cost]]</f>
        <v>63.13</v>
      </c>
      <c r="N3465" s="19">
        <f>Table1[[#This Row],[Quantity]]*Table1[[#This Row],[unit_per Profit]]</f>
        <v>392163.56</v>
      </c>
    </row>
    <row r="3466" spans="1:14" x14ac:dyDescent="0.2">
      <c r="A3466" s="10" t="s">
        <v>46</v>
      </c>
      <c r="B3466" s="10" t="s">
        <v>47</v>
      </c>
      <c r="C3466" s="10" t="s">
        <v>34</v>
      </c>
      <c r="D3466" s="10" t="s">
        <v>27</v>
      </c>
      <c r="E3466" s="10" t="s">
        <v>28</v>
      </c>
      <c r="F3466" s="11" t="s">
        <v>1320</v>
      </c>
      <c r="G3466" s="10">
        <v>2012</v>
      </c>
      <c r="H3466" s="10">
        <v>493406999</v>
      </c>
      <c r="I3466" s="17" t="s">
        <v>315</v>
      </c>
      <c r="J3466" s="18">
        <v>8950</v>
      </c>
      <c r="K3466" s="19">
        <v>205.7</v>
      </c>
      <c r="L3466" s="19">
        <v>117.11</v>
      </c>
      <c r="M3466" s="19">
        <f>Table1[[#This Row],[Unit_Selling Price]]-Table1[[#This Row],[Unit_Cost]]</f>
        <v>88.59</v>
      </c>
      <c r="N3466" s="19">
        <f>Table1[[#This Row],[Quantity]]*Table1[[#This Row],[unit_per Profit]]</f>
        <v>792880.5</v>
      </c>
    </row>
    <row r="3467" spans="1:14" x14ac:dyDescent="0.2">
      <c r="A3467" s="10" t="s">
        <v>46</v>
      </c>
      <c r="B3467" s="10" t="s">
        <v>194</v>
      </c>
      <c r="C3467" s="10" t="s">
        <v>22</v>
      </c>
      <c r="D3467" s="10" t="s">
        <v>23</v>
      </c>
      <c r="E3467" s="10" t="s">
        <v>43</v>
      </c>
      <c r="F3467" s="11">
        <v>42800</v>
      </c>
      <c r="G3467" s="10">
        <v>2017</v>
      </c>
      <c r="H3467" s="10">
        <v>723577868</v>
      </c>
      <c r="I3467" s="17" t="s">
        <v>1376</v>
      </c>
      <c r="J3467" s="18">
        <v>1626</v>
      </c>
      <c r="K3467" s="19">
        <v>255.28</v>
      </c>
      <c r="L3467" s="19">
        <v>159.41999999999999</v>
      </c>
      <c r="M3467" s="19">
        <f>Table1[[#This Row],[Unit_Selling Price]]-Table1[[#This Row],[Unit_Cost]]</f>
        <v>95.86</v>
      </c>
      <c r="N3467" s="19">
        <f>Table1[[#This Row],[Quantity]]*Table1[[#This Row],[unit_per Profit]]</f>
        <v>155868.35999999999</v>
      </c>
    </row>
    <row r="3468" spans="1:14" x14ac:dyDescent="0.2">
      <c r="A3468" s="10" t="s">
        <v>46</v>
      </c>
      <c r="B3468" s="10" t="s">
        <v>194</v>
      </c>
      <c r="C3468" s="10" t="s">
        <v>31</v>
      </c>
      <c r="D3468" s="10" t="s">
        <v>23</v>
      </c>
      <c r="E3468" s="10" t="s">
        <v>43</v>
      </c>
      <c r="F3468" s="11">
        <v>41314</v>
      </c>
      <c r="G3468" s="10">
        <v>2013</v>
      </c>
      <c r="H3468" s="10">
        <v>973482930</v>
      </c>
      <c r="I3468" s="17">
        <v>41465</v>
      </c>
      <c r="J3468" s="18">
        <v>4087</v>
      </c>
      <c r="K3468" s="19">
        <v>47.45</v>
      </c>
      <c r="L3468" s="19">
        <v>31.79</v>
      </c>
      <c r="M3468" s="19">
        <f>Table1[[#This Row],[Unit_Selling Price]]-Table1[[#This Row],[Unit_Cost]]</f>
        <v>15.66</v>
      </c>
      <c r="N3468" s="19">
        <f>Table1[[#This Row],[Quantity]]*Table1[[#This Row],[unit_per Profit]]</f>
        <v>64002.42</v>
      </c>
    </row>
    <row r="3469" spans="1:14" x14ac:dyDescent="0.2">
      <c r="A3469" s="10" t="s">
        <v>29</v>
      </c>
      <c r="B3469" s="10" t="s">
        <v>213</v>
      </c>
      <c r="C3469" s="10" t="s">
        <v>31</v>
      </c>
      <c r="D3469" s="10" t="s">
        <v>23</v>
      </c>
      <c r="E3469" s="10" t="s">
        <v>43</v>
      </c>
      <c r="F3469" s="11" t="s">
        <v>1243</v>
      </c>
      <c r="G3469" s="10">
        <v>2010</v>
      </c>
      <c r="H3469" s="10">
        <v>311921012</v>
      </c>
      <c r="I3469" s="17" t="s">
        <v>1334</v>
      </c>
      <c r="J3469" s="18">
        <v>3214</v>
      </c>
      <c r="K3469" s="19">
        <v>47.45</v>
      </c>
      <c r="L3469" s="19">
        <v>31.79</v>
      </c>
      <c r="M3469" s="19">
        <f>Table1[[#This Row],[Unit_Selling Price]]-Table1[[#This Row],[Unit_Cost]]</f>
        <v>15.66</v>
      </c>
      <c r="N3469" s="19">
        <f>Table1[[#This Row],[Quantity]]*Table1[[#This Row],[unit_per Profit]]</f>
        <v>50331.24</v>
      </c>
    </row>
    <row r="3470" spans="1:14" x14ac:dyDescent="0.2">
      <c r="A3470" s="10" t="s">
        <v>29</v>
      </c>
      <c r="B3470" s="10" t="s">
        <v>80</v>
      </c>
      <c r="C3470" s="10" t="s">
        <v>22</v>
      </c>
      <c r="D3470" s="10" t="s">
        <v>23</v>
      </c>
      <c r="E3470" s="10" t="s">
        <v>35</v>
      </c>
      <c r="F3470" s="11">
        <v>40430</v>
      </c>
      <c r="G3470" s="10">
        <v>2010</v>
      </c>
      <c r="H3470" s="10">
        <v>128003442</v>
      </c>
      <c r="I3470" s="17" t="s">
        <v>1813</v>
      </c>
      <c r="J3470" s="18">
        <v>7918</v>
      </c>
      <c r="K3470" s="19">
        <v>255.28</v>
      </c>
      <c r="L3470" s="19">
        <v>159.41999999999999</v>
      </c>
      <c r="M3470" s="19">
        <f>Table1[[#This Row],[Unit_Selling Price]]-Table1[[#This Row],[Unit_Cost]]</f>
        <v>95.86</v>
      </c>
      <c r="N3470" s="19">
        <f>Table1[[#This Row],[Quantity]]*Table1[[#This Row],[unit_per Profit]]</f>
        <v>759019.48</v>
      </c>
    </row>
    <row r="3471" spans="1:14" x14ac:dyDescent="0.2">
      <c r="A3471" s="10" t="s">
        <v>29</v>
      </c>
      <c r="B3471" s="10" t="s">
        <v>187</v>
      </c>
      <c r="C3471" s="10" t="s">
        <v>31</v>
      </c>
      <c r="D3471" s="10" t="s">
        <v>27</v>
      </c>
      <c r="E3471" s="10" t="s">
        <v>28</v>
      </c>
      <c r="F3471" s="11" t="s">
        <v>741</v>
      </c>
      <c r="G3471" s="10">
        <v>2013</v>
      </c>
      <c r="H3471" s="10">
        <v>981154048</v>
      </c>
      <c r="I3471" s="17">
        <v>41525</v>
      </c>
      <c r="J3471" s="18">
        <v>4141</v>
      </c>
      <c r="K3471" s="19">
        <v>47.45</v>
      </c>
      <c r="L3471" s="19">
        <v>31.79</v>
      </c>
      <c r="M3471" s="19">
        <f>Table1[[#This Row],[Unit_Selling Price]]-Table1[[#This Row],[Unit_Cost]]</f>
        <v>15.66</v>
      </c>
      <c r="N3471" s="19">
        <f>Table1[[#This Row],[Quantity]]*Table1[[#This Row],[unit_per Profit]]</f>
        <v>64848.06</v>
      </c>
    </row>
    <row r="3472" spans="1:14" x14ac:dyDescent="0.2">
      <c r="A3472" s="10" t="s">
        <v>278</v>
      </c>
      <c r="B3472" s="10" t="s">
        <v>25</v>
      </c>
      <c r="C3472" s="10" t="s">
        <v>56</v>
      </c>
      <c r="D3472" s="10" t="s">
        <v>23</v>
      </c>
      <c r="E3472" s="10" t="s">
        <v>43</v>
      </c>
      <c r="F3472" s="11">
        <v>41219</v>
      </c>
      <c r="G3472" s="10">
        <v>2012</v>
      </c>
      <c r="H3472" s="10">
        <v>351109158</v>
      </c>
      <c r="I3472" s="17" t="s">
        <v>1568</v>
      </c>
      <c r="J3472" s="18">
        <v>9857</v>
      </c>
      <c r="K3472" s="19">
        <v>421.89</v>
      </c>
      <c r="L3472" s="19">
        <v>364.69</v>
      </c>
      <c r="M3472" s="19">
        <f>Table1[[#This Row],[Unit_Selling Price]]-Table1[[#This Row],[Unit_Cost]]</f>
        <v>57.2</v>
      </c>
      <c r="N3472" s="19">
        <f>Table1[[#This Row],[Quantity]]*Table1[[#This Row],[unit_per Profit]]</f>
        <v>563820.4</v>
      </c>
    </row>
    <row r="3473" spans="1:14" x14ac:dyDescent="0.2">
      <c r="A3473" s="10" t="s">
        <v>29</v>
      </c>
      <c r="B3473" s="10" t="s">
        <v>193</v>
      </c>
      <c r="C3473" s="10" t="s">
        <v>39</v>
      </c>
      <c r="D3473" s="10" t="s">
        <v>23</v>
      </c>
      <c r="E3473" s="10" t="s">
        <v>35</v>
      </c>
      <c r="F3473" s="11">
        <v>40980</v>
      </c>
      <c r="G3473" s="10">
        <v>2012</v>
      </c>
      <c r="H3473" s="10">
        <v>287917602</v>
      </c>
      <c r="I3473" s="17">
        <v>41395</v>
      </c>
      <c r="J3473" s="18">
        <v>71</v>
      </c>
      <c r="K3473" s="19">
        <v>81.73</v>
      </c>
      <c r="L3473" s="19">
        <v>56.67</v>
      </c>
      <c r="M3473" s="19">
        <f>Table1[[#This Row],[Unit_Selling Price]]-Table1[[#This Row],[Unit_Cost]]</f>
        <v>25.06</v>
      </c>
      <c r="N3473" s="19">
        <f>Table1[[#This Row],[Quantity]]*Table1[[#This Row],[unit_per Profit]]</f>
        <v>1779.26</v>
      </c>
    </row>
    <row r="3474" spans="1:14" x14ac:dyDescent="0.2">
      <c r="A3474" s="10" t="s">
        <v>278</v>
      </c>
      <c r="B3474" s="10" t="s">
        <v>117</v>
      </c>
      <c r="C3474" s="10" t="s">
        <v>56</v>
      </c>
      <c r="D3474" s="10" t="s">
        <v>27</v>
      </c>
      <c r="E3474" s="10" t="s">
        <v>43</v>
      </c>
      <c r="F3474" s="11">
        <v>41884</v>
      </c>
      <c r="G3474" s="10">
        <v>2014</v>
      </c>
      <c r="H3474" s="10">
        <v>661940705</v>
      </c>
      <c r="I3474" s="17" t="s">
        <v>977</v>
      </c>
      <c r="J3474" s="18">
        <v>1819</v>
      </c>
      <c r="K3474" s="19">
        <v>421.89</v>
      </c>
      <c r="L3474" s="19">
        <v>364.69</v>
      </c>
      <c r="M3474" s="19">
        <f>Table1[[#This Row],[Unit_Selling Price]]-Table1[[#This Row],[Unit_Cost]]</f>
        <v>57.2</v>
      </c>
      <c r="N3474" s="19">
        <f>Table1[[#This Row],[Quantity]]*Table1[[#This Row],[unit_per Profit]]</f>
        <v>104046.8</v>
      </c>
    </row>
    <row r="3475" spans="1:14" x14ac:dyDescent="0.2">
      <c r="A3475" s="10" t="s">
        <v>278</v>
      </c>
      <c r="B3475" s="10" t="s">
        <v>271</v>
      </c>
      <c r="C3475" s="10" t="s">
        <v>22</v>
      </c>
      <c r="D3475" s="10" t="s">
        <v>27</v>
      </c>
      <c r="E3475" s="10" t="s">
        <v>35</v>
      </c>
      <c r="F3475" s="11" t="s">
        <v>1773</v>
      </c>
      <c r="G3475" s="10">
        <v>2012</v>
      </c>
      <c r="H3475" s="10">
        <v>513852298</v>
      </c>
      <c r="I3475" s="17" t="s">
        <v>1187</v>
      </c>
      <c r="J3475" s="18">
        <v>9169</v>
      </c>
      <c r="K3475" s="19">
        <v>255.28</v>
      </c>
      <c r="L3475" s="19">
        <v>159.41999999999999</v>
      </c>
      <c r="M3475" s="19">
        <f>Table1[[#This Row],[Unit_Selling Price]]-Table1[[#This Row],[Unit_Cost]]</f>
        <v>95.86</v>
      </c>
      <c r="N3475" s="19">
        <f>Table1[[#This Row],[Quantity]]*Table1[[#This Row],[unit_per Profit]]</f>
        <v>878940.34</v>
      </c>
    </row>
    <row r="3476" spans="1:14" x14ac:dyDescent="0.2">
      <c r="A3476" s="10" t="s">
        <v>46</v>
      </c>
      <c r="B3476" s="10" t="s">
        <v>273</v>
      </c>
      <c r="C3476" s="10" t="s">
        <v>49</v>
      </c>
      <c r="D3476" s="10" t="s">
        <v>27</v>
      </c>
      <c r="E3476" s="10" t="s">
        <v>43</v>
      </c>
      <c r="F3476" s="11">
        <v>40978</v>
      </c>
      <c r="G3476" s="10">
        <v>2012</v>
      </c>
      <c r="H3476" s="10">
        <v>304638707</v>
      </c>
      <c r="I3476" s="17" t="s">
        <v>1510</v>
      </c>
      <c r="J3476" s="18">
        <v>8218</v>
      </c>
      <c r="K3476" s="19">
        <v>651.21</v>
      </c>
      <c r="L3476" s="19">
        <v>524.96</v>
      </c>
      <c r="M3476" s="19">
        <f>Table1[[#This Row],[Unit_Selling Price]]-Table1[[#This Row],[Unit_Cost]]</f>
        <v>126.25</v>
      </c>
      <c r="N3476" s="19">
        <f>Table1[[#This Row],[Quantity]]*Table1[[#This Row],[unit_per Profit]]</f>
        <v>1037522.5</v>
      </c>
    </row>
    <row r="3477" spans="1:14" x14ac:dyDescent="0.2">
      <c r="A3477" s="10" t="s">
        <v>46</v>
      </c>
      <c r="B3477" s="10" t="s">
        <v>194</v>
      </c>
      <c r="C3477" s="10" t="s">
        <v>77</v>
      </c>
      <c r="D3477" s="10" t="s">
        <v>23</v>
      </c>
      <c r="E3477" s="10" t="s">
        <v>43</v>
      </c>
      <c r="F3477" s="11" t="s">
        <v>360</v>
      </c>
      <c r="G3477" s="10">
        <v>2017</v>
      </c>
      <c r="H3477" s="10">
        <v>565598762</v>
      </c>
      <c r="I3477" s="17" t="s">
        <v>1814</v>
      </c>
      <c r="J3477" s="18">
        <v>2097</v>
      </c>
      <c r="K3477" s="19">
        <v>154.06</v>
      </c>
      <c r="L3477" s="19">
        <v>90.93</v>
      </c>
      <c r="M3477" s="19">
        <f>Table1[[#This Row],[Unit_Selling Price]]-Table1[[#This Row],[Unit_Cost]]</f>
        <v>63.13</v>
      </c>
      <c r="N3477" s="19">
        <f>Table1[[#This Row],[Quantity]]*Table1[[#This Row],[unit_per Profit]]</f>
        <v>132383.60999999999</v>
      </c>
    </row>
    <row r="3478" spans="1:14" x14ac:dyDescent="0.2">
      <c r="A3478" s="10" t="s">
        <v>29</v>
      </c>
      <c r="B3478" s="10" t="s">
        <v>130</v>
      </c>
      <c r="C3478" s="10" t="s">
        <v>26</v>
      </c>
      <c r="D3478" s="10" t="s">
        <v>27</v>
      </c>
      <c r="E3478" s="10" t="s">
        <v>35</v>
      </c>
      <c r="F3478" s="11">
        <v>41741</v>
      </c>
      <c r="G3478" s="10">
        <v>2014</v>
      </c>
      <c r="H3478" s="10">
        <v>548343789</v>
      </c>
      <c r="I3478" s="17">
        <v>41802</v>
      </c>
      <c r="J3478" s="18">
        <v>5967</v>
      </c>
      <c r="K3478" s="19">
        <v>152.58000000000001</v>
      </c>
      <c r="L3478" s="19">
        <v>97.44</v>
      </c>
      <c r="M3478" s="19">
        <f>Table1[[#This Row],[Unit_Selling Price]]-Table1[[#This Row],[Unit_Cost]]</f>
        <v>55.14</v>
      </c>
      <c r="N3478" s="19">
        <f>Table1[[#This Row],[Quantity]]*Table1[[#This Row],[unit_per Profit]]</f>
        <v>329020.38</v>
      </c>
    </row>
    <row r="3479" spans="1:14" x14ac:dyDescent="0.2">
      <c r="A3479" s="10" t="s">
        <v>32</v>
      </c>
      <c r="B3479" s="10" t="s">
        <v>81</v>
      </c>
      <c r="C3479" s="10" t="s">
        <v>77</v>
      </c>
      <c r="D3479" s="10" t="s">
        <v>27</v>
      </c>
      <c r="E3479" s="10" t="s">
        <v>35</v>
      </c>
      <c r="F3479" s="11" t="s">
        <v>639</v>
      </c>
      <c r="G3479" s="10">
        <v>2013</v>
      </c>
      <c r="H3479" s="10">
        <v>474797618</v>
      </c>
      <c r="I3479" s="17">
        <v>41277</v>
      </c>
      <c r="J3479" s="18">
        <v>2021</v>
      </c>
      <c r="K3479" s="19">
        <v>154.06</v>
      </c>
      <c r="L3479" s="19">
        <v>90.93</v>
      </c>
      <c r="M3479" s="19">
        <f>Table1[[#This Row],[Unit_Selling Price]]-Table1[[#This Row],[Unit_Cost]]</f>
        <v>63.13</v>
      </c>
      <c r="N3479" s="19">
        <f>Table1[[#This Row],[Quantity]]*Table1[[#This Row],[unit_per Profit]]</f>
        <v>127585.73</v>
      </c>
    </row>
    <row r="3480" spans="1:14" x14ac:dyDescent="0.2">
      <c r="A3480" s="10" t="s">
        <v>40</v>
      </c>
      <c r="B3480" s="10" t="s">
        <v>66</v>
      </c>
      <c r="C3480" s="10" t="s">
        <v>42</v>
      </c>
      <c r="D3480" s="10" t="s">
        <v>27</v>
      </c>
      <c r="E3480" s="10" t="s">
        <v>28</v>
      </c>
      <c r="F3480" s="11" t="s">
        <v>629</v>
      </c>
      <c r="G3480" s="10">
        <v>2013</v>
      </c>
      <c r="H3480" s="10">
        <v>187196576</v>
      </c>
      <c r="I3480" s="17" t="s">
        <v>570</v>
      </c>
      <c r="J3480" s="18">
        <v>4482</v>
      </c>
      <c r="K3480" s="19">
        <v>109.28</v>
      </c>
      <c r="L3480" s="19">
        <v>35.840000000000003</v>
      </c>
      <c r="M3480" s="19">
        <f>Table1[[#This Row],[Unit_Selling Price]]-Table1[[#This Row],[Unit_Cost]]</f>
        <v>73.44</v>
      </c>
      <c r="N3480" s="19">
        <f>Table1[[#This Row],[Quantity]]*Table1[[#This Row],[unit_per Profit]]</f>
        <v>329158.08</v>
      </c>
    </row>
    <row r="3481" spans="1:14" x14ac:dyDescent="0.2">
      <c r="A3481" s="10" t="s">
        <v>29</v>
      </c>
      <c r="B3481" s="10" t="s">
        <v>130</v>
      </c>
      <c r="C3481" s="10" t="s">
        <v>56</v>
      </c>
      <c r="D3481" s="10" t="s">
        <v>23</v>
      </c>
      <c r="E3481" s="10" t="s">
        <v>35</v>
      </c>
      <c r="F3481" s="11">
        <v>42403</v>
      </c>
      <c r="G3481" s="10">
        <v>2016</v>
      </c>
      <c r="H3481" s="10">
        <v>498089492</v>
      </c>
      <c r="I3481" s="17" t="s">
        <v>966</v>
      </c>
      <c r="J3481" s="18">
        <v>4604</v>
      </c>
      <c r="K3481" s="19">
        <v>421.89</v>
      </c>
      <c r="L3481" s="19">
        <v>364.69</v>
      </c>
      <c r="M3481" s="19">
        <f>Table1[[#This Row],[Unit_Selling Price]]-Table1[[#This Row],[Unit_Cost]]</f>
        <v>57.2</v>
      </c>
      <c r="N3481" s="19">
        <f>Table1[[#This Row],[Quantity]]*Table1[[#This Row],[unit_per Profit]]</f>
        <v>263348.8</v>
      </c>
    </row>
    <row r="3482" spans="1:14" x14ac:dyDescent="0.2">
      <c r="A3482" s="10" t="s">
        <v>37</v>
      </c>
      <c r="B3482" s="10" t="s">
        <v>106</v>
      </c>
      <c r="C3482" s="10" t="s">
        <v>65</v>
      </c>
      <c r="D3482" s="10" t="s">
        <v>27</v>
      </c>
      <c r="E3482" s="10" t="s">
        <v>28</v>
      </c>
      <c r="F3482" s="11">
        <v>41066</v>
      </c>
      <c r="G3482" s="10">
        <v>2012</v>
      </c>
      <c r="H3482" s="10">
        <v>940337693</v>
      </c>
      <c r="I3482" s="17" t="s">
        <v>807</v>
      </c>
      <c r="J3482" s="18">
        <v>5675</v>
      </c>
      <c r="K3482" s="19">
        <v>9.33</v>
      </c>
      <c r="L3482" s="19">
        <v>6.92</v>
      </c>
      <c r="M3482" s="19">
        <f>Table1[[#This Row],[Unit_Selling Price]]-Table1[[#This Row],[Unit_Cost]]</f>
        <v>2.41</v>
      </c>
      <c r="N3482" s="19">
        <f>Table1[[#This Row],[Quantity]]*Table1[[#This Row],[unit_per Profit]]</f>
        <v>13676.75</v>
      </c>
    </row>
    <row r="3483" spans="1:14" x14ac:dyDescent="0.2">
      <c r="A3483" s="10" t="s">
        <v>32</v>
      </c>
      <c r="B3483" s="10" t="s">
        <v>210</v>
      </c>
      <c r="C3483" s="10" t="s">
        <v>34</v>
      </c>
      <c r="D3483" s="10" t="s">
        <v>23</v>
      </c>
      <c r="E3483" s="10" t="s">
        <v>24</v>
      </c>
      <c r="F3483" s="11" t="s">
        <v>1724</v>
      </c>
      <c r="G3483" s="10">
        <v>2015</v>
      </c>
      <c r="H3483" s="10">
        <v>217115008</v>
      </c>
      <c r="I3483" s="17" t="s">
        <v>1815</v>
      </c>
      <c r="J3483" s="18">
        <v>8011</v>
      </c>
      <c r="K3483" s="19">
        <v>205.7</v>
      </c>
      <c r="L3483" s="19">
        <v>117.11</v>
      </c>
      <c r="M3483" s="19">
        <f>Table1[[#This Row],[Unit_Selling Price]]-Table1[[#This Row],[Unit_Cost]]</f>
        <v>88.59</v>
      </c>
      <c r="N3483" s="19">
        <f>Table1[[#This Row],[Quantity]]*Table1[[#This Row],[unit_per Profit]]</f>
        <v>709694.49</v>
      </c>
    </row>
    <row r="3484" spans="1:14" x14ac:dyDescent="0.2">
      <c r="A3484" s="10" t="s">
        <v>29</v>
      </c>
      <c r="B3484" s="10" t="s">
        <v>270</v>
      </c>
      <c r="C3484" s="10" t="s">
        <v>26</v>
      </c>
      <c r="D3484" s="10" t="s">
        <v>27</v>
      </c>
      <c r="E3484" s="10" t="s">
        <v>28</v>
      </c>
      <c r="F3484" s="11">
        <v>42007</v>
      </c>
      <c r="G3484" s="10">
        <v>2015</v>
      </c>
      <c r="H3484" s="10">
        <v>251907765</v>
      </c>
      <c r="I3484" s="17">
        <v>42189</v>
      </c>
      <c r="J3484" s="18">
        <v>3961</v>
      </c>
      <c r="K3484" s="19">
        <v>152.58000000000001</v>
      </c>
      <c r="L3484" s="19">
        <v>97.44</v>
      </c>
      <c r="M3484" s="19">
        <f>Table1[[#This Row],[Unit_Selling Price]]-Table1[[#This Row],[Unit_Cost]]</f>
        <v>55.14</v>
      </c>
      <c r="N3484" s="19">
        <f>Table1[[#This Row],[Quantity]]*Table1[[#This Row],[unit_per Profit]]</f>
        <v>218409.54</v>
      </c>
    </row>
    <row r="3485" spans="1:14" x14ac:dyDescent="0.2">
      <c r="A3485" s="10" t="s">
        <v>32</v>
      </c>
      <c r="B3485" s="10" t="s">
        <v>147</v>
      </c>
      <c r="C3485" s="10" t="s">
        <v>65</v>
      </c>
      <c r="D3485" s="10" t="s">
        <v>27</v>
      </c>
      <c r="E3485" s="10" t="s">
        <v>43</v>
      </c>
      <c r="F3485" s="11">
        <v>42317</v>
      </c>
      <c r="G3485" s="10">
        <v>2015</v>
      </c>
      <c r="H3485" s="10">
        <v>338514792</v>
      </c>
      <c r="I3485" s="17">
        <v>42347</v>
      </c>
      <c r="J3485" s="18">
        <v>2904</v>
      </c>
      <c r="K3485" s="19">
        <v>9.33</v>
      </c>
      <c r="L3485" s="19">
        <v>6.92</v>
      </c>
      <c r="M3485" s="19">
        <f>Table1[[#This Row],[Unit_Selling Price]]-Table1[[#This Row],[Unit_Cost]]</f>
        <v>2.41</v>
      </c>
      <c r="N3485" s="19">
        <f>Table1[[#This Row],[Quantity]]*Table1[[#This Row],[unit_per Profit]]</f>
        <v>6998.64</v>
      </c>
    </row>
    <row r="3486" spans="1:14" x14ac:dyDescent="0.2">
      <c r="A3486" s="10" t="s">
        <v>59</v>
      </c>
      <c r="B3486" s="10" t="s">
        <v>148</v>
      </c>
      <c r="C3486" s="10" t="s">
        <v>31</v>
      </c>
      <c r="D3486" s="10" t="s">
        <v>23</v>
      </c>
      <c r="E3486" s="10" t="s">
        <v>43</v>
      </c>
      <c r="F3486" s="11" t="s">
        <v>803</v>
      </c>
      <c r="G3486" s="10">
        <v>2013</v>
      </c>
      <c r="H3486" s="10">
        <v>291047418</v>
      </c>
      <c r="I3486" s="17" t="s">
        <v>1459</v>
      </c>
      <c r="J3486" s="18">
        <v>6253</v>
      </c>
      <c r="K3486" s="19">
        <v>47.45</v>
      </c>
      <c r="L3486" s="19">
        <v>31.79</v>
      </c>
      <c r="M3486" s="19">
        <f>Table1[[#This Row],[Unit_Selling Price]]-Table1[[#This Row],[Unit_Cost]]</f>
        <v>15.66</v>
      </c>
      <c r="N3486" s="19">
        <f>Table1[[#This Row],[Quantity]]*Table1[[#This Row],[unit_per Profit]]</f>
        <v>97921.98</v>
      </c>
    </row>
    <row r="3487" spans="1:14" x14ac:dyDescent="0.2">
      <c r="A3487" s="10" t="s">
        <v>32</v>
      </c>
      <c r="B3487" s="10" t="s">
        <v>210</v>
      </c>
      <c r="C3487" s="10" t="s">
        <v>85</v>
      </c>
      <c r="D3487" s="10" t="s">
        <v>23</v>
      </c>
      <c r="E3487" s="10" t="s">
        <v>24</v>
      </c>
      <c r="F3487" s="11" t="s">
        <v>892</v>
      </c>
      <c r="G3487" s="10">
        <v>2010</v>
      </c>
      <c r="H3487" s="10">
        <v>893929469</v>
      </c>
      <c r="I3487" s="17">
        <v>40241</v>
      </c>
      <c r="J3487" s="18">
        <v>2450</v>
      </c>
      <c r="K3487" s="19">
        <v>668.27</v>
      </c>
      <c r="L3487" s="19">
        <v>502.54</v>
      </c>
      <c r="M3487" s="19">
        <f>Table1[[#This Row],[Unit_Selling Price]]-Table1[[#This Row],[Unit_Cost]]</f>
        <v>165.73</v>
      </c>
      <c r="N3487" s="19">
        <f>Table1[[#This Row],[Quantity]]*Table1[[#This Row],[unit_per Profit]]</f>
        <v>406038.5</v>
      </c>
    </row>
    <row r="3488" spans="1:14" x14ac:dyDescent="0.2">
      <c r="A3488" s="10" t="s">
        <v>278</v>
      </c>
      <c r="B3488" s="10" t="s">
        <v>94</v>
      </c>
      <c r="C3488" s="10" t="s">
        <v>42</v>
      </c>
      <c r="D3488" s="10" t="s">
        <v>23</v>
      </c>
      <c r="E3488" s="10" t="s">
        <v>43</v>
      </c>
      <c r="F3488" s="11">
        <v>42015</v>
      </c>
      <c r="G3488" s="10">
        <v>2015</v>
      </c>
      <c r="H3488" s="10">
        <v>751897275</v>
      </c>
      <c r="I3488" s="17">
        <v>42016</v>
      </c>
      <c r="J3488" s="18">
        <v>1967</v>
      </c>
      <c r="K3488" s="19">
        <v>109.28</v>
      </c>
      <c r="L3488" s="19">
        <v>35.840000000000003</v>
      </c>
      <c r="M3488" s="19">
        <f>Table1[[#This Row],[Unit_Selling Price]]-Table1[[#This Row],[Unit_Cost]]</f>
        <v>73.44</v>
      </c>
      <c r="N3488" s="19">
        <f>Table1[[#This Row],[Quantity]]*Table1[[#This Row],[unit_per Profit]]</f>
        <v>144456.48000000001</v>
      </c>
    </row>
    <row r="3489" spans="1:14" x14ac:dyDescent="0.2">
      <c r="A3489" s="10" t="s">
        <v>29</v>
      </c>
      <c r="B3489" s="10" t="s">
        <v>126</v>
      </c>
      <c r="C3489" s="10" t="s">
        <v>26</v>
      </c>
      <c r="D3489" s="10" t="s">
        <v>23</v>
      </c>
      <c r="E3489" s="10" t="s">
        <v>35</v>
      </c>
      <c r="F3489" s="11" t="s">
        <v>1776</v>
      </c>
      <c r="G3489" s="10">
        <v>2015</v>
      </c>
      <c r="H3489" s="10">
        <v>339999663</v>
      </c>
      <c r="I3489" s="17" t="s">
        <v>1816</v>
      </c>
      <c r="J3489" s="18">
        <v>2311</v>
      </c>
      <c r="K3489" s="19">
        <v>152.58000000000001</v>
      </c>
      <c r="L3489" s="19">
        <v>97.44</v>
      </c>
      <c r="M3489" s="19">
        <f>Table1[[#This Row],[Unit_Selling Price]]-Table1[[#This Row],[Unit_Cost]]</f>
        <v>55.14</v>
      </c>
      <c r="N3489" s="19">
        <f>Table1[[#This Row],[Quantity]]*Table1[[#This Row],[unit_per Profit]]</f>
        <v>127428.54</v>
      </c>
    </row>
    <row r="3490" spans="1:14" x14ac:dyDescent="0.2">
      <c r="A3490" s="10" t="s">
        <v>46</v>
      </c>
      <c r="B3490" s="10" t="s">
        <v>97</v>
      </c>
      <c r="C3490" s="10" t="s">
        <v>51</v>
      </c>
      <c r="D3490" s="10" t="s">
        <v>23</v>
      </c>
      <c r="E3490" s="10" t="s">
        <v>43</v>
      </c>
      <c r="F3490" s="11" t="s">
        <v>1697</v>
      </c>
      <c r="G3490" s="10">
        <v>2017</v>
      </c>
      <c r="H3490" s="10">
        <v>653597962</v>
      </c>
      <c r="I3490" s="17">
        <v>43045</v>
      </c>
      <c r="J3490" s="18">
        <v>3016</v>
      </c>
      <c r="K3490" s="19">
        <v>437.2</v>
      </c>
      <c r="L3490" s="19">
        <v>263.33</v>
      </c>
      <c r="M3490" s="19">
        <f>Table1[[#This Row],[Unit_Selling Price]]-Table1[[#This Row],[Unit_Cost]]</f>
        <v>173.87</v>
      </c>
      <c r="N3490" s="19">
        <f>Table1[[#This Row],[Quantity]]*Table1[[#This Row],[unit_per Profit]]</f>
        <v>524391.92000000004</v>
      </c>
    </row>
    <row r="3491" spans="1:14" x14ac:dyDescent="0.2">
      <c r="A3491" s="10" t="s">
        <v>29</v>
      </c>
      <c r="B3491" s="10" t="s">
        <v>104</v>
      </c>
      <c r="C3491" s="10" t="s">
        <v>34</v>
      </c>
      <c r="D3491" s="10" t="s">
        <v>27</v>
      </c>
      <c r="E3491" s="10" t="s">
        <v>24</v>
      </c>
      <c r="F3491" s="11" t="s">
        <v>1269</v>
      </c>
      <c r="G3491" s="10">
        <v>2012</v>
      </c>
      <c r="H3491" s="10">
        <v>958366000</v>
      </c>
      <c r="I3491" s="17">
        <v>40976</v>
      </c>
      <c r="J3491" s="18">
        <v>651</v>
      </c>
      <c r="K3491" s="19">
        <v>205.7</v>
      </c>
      <c r="L3491" s="19">
        <v>117.11</v>
      </c>
      <c r="M3491" s="19">
        <f>Table1[[#This Row],[Unit_Selling Price]]-Table1[[#This Row],[Unit_Cost]]</f>
        <v>88.59</v>
      </c>
      <c r="N3491" s="19">
        <f>Table1[[#This Row],[Quantity]]*Table1[[#This Row],[unit_per Profit]]</f>
        <v>57672.09</v>
      </c>
    </row>
    <row r="3492" spans="1:14" x14ac:dyDescent="0.2">
      <c r="A3492" s="10" t="s">
        <v>46</v>
      </c>
      <c r="B3492" s="10" t="s">
        <v>273</v>
      </c>
      <c r="C3492" s="10" t="s">
        <v>42</v>
      </c>
      <c r="D3492" s="10" t="s">
        <v>27</v>
      </c>
      <c r="E3492" s="10" t="s">
        <v>43</v>
      </c>
      <c r="F3492" s="11" t="s">
        <v>1817</v>
      </c>
      <c r="G3492" s="10">
        <v>2015</v>
      </c>
      <c r="H3492" s="10">
        <v>140290105</v>
      </c>
      <c r="I3492" s="17">
        <v>42220</v>
      </c>
      <c r="J3492" s="18">
        <v>3814</v>
      </c>
      <c r="K3492" s="19">
        <v>109.28</v>
      </c>
      <c r="L3492" s="19">
        <v>35.840000000000003</v>
      </c>
      <c r="M3492" s="19">
        <f>Table1[[#This Row],[Unit_Selling Price]]-Table1[[#This Row],[Unit_Cost]]</f>
        <v>73.44</v>
      </c>
      <c r="N3492" s="19">
        <f>Table1[[#This Row],[Quantity]]*Table1[[#This Row],[unit_per Profit]]</f>
        <v>280100.15999999997</v>
      </c>
    </row>
    <row r="3493" spans="1:14" x14ac:dyDescent="0.2">
      <c r="A3493" s="10" t="s">
        <v>46</v>
      </c>
      <c r="B3493" s="10" t="s">
        <v>222</v>
      </c>
      <c r="C3493" s="10" t="s">
        <v>49</v>
      </c>
      <c r="D3493" s="10" t="s">
        <v>27</v>
      </c>
      <c r="E3493" s="10" t="s">
        <v>24</v>
      </c>
      <c r="F3493" s="11" t="s">
        <v>887</v>
      </c>
      <c r="G3493" s="10">
        <v>2014</v>
      </c>
      <c r="H3493" s="10">
        <v>755669105</v>
      </c>
      <c r="I3493" s="17" t="s">
        <v>1203</v>
      </c>
      <c r="J3493" s="18">
        <v>8136</v>
      </c>
      <c r="K3493" s="19">
        <v>651.21</v>
      </c>
      <c r="L3493" s="19">
        <v>524.96</v>
      </c>
      <c r="M3493" s="19">
        <f>Table1[[#This Row],[Unit_Selling Price]]-Table1[[#This Row],[Unit_Cost]]</f>
        <v>126.25</v>
      </c>
      <c r="N3493" s="19">
        <f>Table1[[#This Row],[Quantity]]*Table1[[#This Row],[unit_per Profit]]</f>
        <v>1027170</v>
      </c>
    </row>
    <row r="3494" spans="1:14" x14ac:dyDescent="0.2">
      <c r="A3494" s="10" t="s">
        <v>29</v>
      </c>
      <c r="B3494" s="10" t="s">
        <v>134</v>
      </c>
      <c r="C3494" s="10" t="s">
        <v>34</v>
      </c>
      <c r="D3494" s="10" t="s">
        <v>23</v>
      </c>
      <c r="E3494" s="10" t="s">
        <v>24</v>
      </c>
      <c r="F3494" s="11">
        <v>42105</v>
      </c>
      <c r="G3494" s="10">
        <v>2015</v>
      </c>
      <c r="H3494" s="10">
        <v>481114327</v>
      </c>
      <c r="I3494" s="17" t="s">
        <v>1378</v>
      </c>
      <c r="J3494" s="18">
        <v>1276</v>
      </c>
      <c r="K3494" s="19">
        <v>205.7</v>
      </c>
      <c r="L3494" s="19">
        <v>117.11</v>
      </c>
      <c r="M3494" s="19">
        <f>Table1[[#This Row],[Unit_Selling Price]]-Table1[[#This Row],[Unit_Cost]]</f>
        <v>88.59</v>
      </c>
      <c r="N3494" s="19">
        <f>Table1[[#This Row],[Quantity]]*Table1[[#This Row],[unit_per Profit]]</f>
        <v>113040.84</v>
      </c>
    </row>
    <row r="3495" spans="1:14" x14ac:dyDescent="0.2">
      <c r="A3495" s="10" t="s">
        <v>46</v>
      </c>
      <c r="B3495" s="10" t="s">
        <v>190</v>
      </c>
      <c r="C3495" s="10" t="s">
        <v>85</v>
      </c>
      <c r="D3495" s="10" t="s">
        <v>23</v>
      </c>
      <c r="E3495" s="10" t="s">
        <v>24</v>
      </c>
      <c r="F3495" s="11" t="s">
        <v>1369</v>
      </c>
      <c r="G3495" s="10">
        <v>2013</v>
      </c>
      <c r="H3495" s="10">
        <v>663549602</v>
      </c>
      <c r="I3495" s="17">
        <v>41792</v>
      </c>
      <c r="J3495" s="18">
        <v>7927</v>
      </c>
      <c r="K3495" s="19">
        <v>668.27</v>
      </c>
      <c r="L3495" s="19">
        <v>502.54</v>
      </c>
      <c r="M3495" s="19">
        <f>Table1[[#This Row],[Unit_Selling Price]]-Table1[[#This Row],[Unit_Cost]]</f>
        <v>165.73</v>
      </c>
      <c r="N3495" s="19">
        <f>Table1[[#This Row],[Quantity]]*Table1[[#This Row],[unit_per Profit]]</f>
        <v>1313741.71</v>
      </c>
    </row>
    <row r="3496" spans="1:14" x14ac:dyDescent="0.2">
      <c r="A3496" s="10" t="s">
        <v>46</v>
      </c>
      <c r="B3496" s="10" t="s">
        <v>83</v>
      </c>
      <c r="C3496" s="10" t="s">
        <v>51</v>
      </c>
      <c r="D3496" s="10" t="s">
        <v>27</v>
      </c>
      <c r="E3496" s="10" t="s">
        <v>35</v>
      </c>
      <c r="F3496" s="11" t="s">
        <v>1658</v>
      </c>
      <c r="G3496" s="10">
        <v>2012</v>
      </c>
      <c r="H3496" s="10">
        <v>470211255</v>
      </c>
      <c r="I3496" s="17" t="s">
        <v>1818</v>
      </c>
      <c r="J3496" s="18">
        <v>4814</v>
      </c>
      <c r="K3496" s="19">
        <v>437.2</v>
      </c>
      <c r="L3496" s="19">
        <v>263.33</v>
      </c>
      <c r="M3496" s="19">
        <f>Table1[[#This Row],[Unit_Selling Price]]-Table1[[#This Row],[Unit_Cost]]</f>
        <v>173.87</v>
      </c>
      <c r="N3496" s="19">
        <f>Table1[[#This Row],[Quantity]]*Table1[[#This Row],[unit_per Profit]]</f>
        <v>837010.18</v>
      </c>
    </row>
    <row r="3497" spans="1:14" x14ac:dyDescent="0.2">
      <c r="A3497" s="10" t="s">
        <v>46</v>
      </c>
      <c r="B3497" s="10" t="s">
        <v>222</v>
      </c>
      <c r="C3497" s="10" t="s">
        <v>77</v>
      </c>
      <c r="D3497" s="10" t="s">
        <v>23</v>
      </c>
      <c r="E3497" s="10" t="s">
        <v>43</v>
      </c>
      <c r="F3497" s="11">
        <v>41006</v>
      </c>
      <c r="G3497" s="10">
        <v>2012</v>
      </c>
      <c r="H3497" s="10">
        <v>938648116</v>
      </c>
      <c r="I3497" s="17" t="s">
        <v>985</v>
      </c>
      <c r="J3497" s="18">
        <v>5691</v>
      </c>
      <c r="K3497" s="19">
        <v>154.06</v>
      </c>
      <c r="L3497" s="19">
        <v>90.93</v>
      </c>
      <c r="M3497" s="19">
        <f>Table1[[#This Row],[Unit_Selling Price]]-Table1[[#This Row],[Unit_Cost]]</f>
        <v>63.13</v>
      </c>
      <c r="N3497" s="19">
        <f>Table1[[#This Row],[Quantity]]*Table1[[#This Row],[unit_per Profit]]</f>
        <v>359272.83</v>
      </c>
    </row>
    <row r="3498" spans="1:14" x14ac:dyDescent="0.2">
      <c r="A3498" s="10" t="s">
        <v>46</v>
      </c>
      <c r="B3498" s="10" t="s">
        <v>146</v>
      </c>
      <c r="C3498" s="10" t="s">
        <v>31</v>
      </c>
      <c r="D3498" s="10" t="s">
        <v>23</v>
      </c>
      <c r="E3498" s="10" t="s">
        <v>35</v>
      </c>
      <c r="F3498" s="11" t="s">
        <v>469</v>
      </c>
      <c r="G3498" s="10">
        <v>2015</v>
      </c>
      <c r="H3498" s="10">
        <v>926721513</v>
      </c>
      <c r="I3498" s="17" t="s">
        <v>470</v>
      </c>
      <c r="J3498" s="18">
        <v>6344</v>
      </c>
      <c r="K3498" s="19">
        <v>47.45</v>
      </c>
      <c r="L3498" s="19">
        <v>31.79</v>
      </c>
      <c r="M3498" s="19">
        <f>Table1[[#This Row],[Unit_Selling Price]]-Table1[[#This Row],[Unit_Cost]]</f>
        <v>15.66</v>
      </c>
      <c r="N3498" s="19">
        <f>Table1[[#This Row],[Quantity]]*Table1[[#This Row],[unit_per Profit]]</f>
        <v>99347.04</v>
      </c>
    </row>
    <row r="3499" spans="1:14" x14ac:dyDescent="0.2">
      <c r="A3499" s="10" t="s">
        <v>32</v>
      </c>
      <c r="B3499" s="10" t="s">
        <v>52</v>
      </c>
      <c r="C3499" s="10" t="s">
        <v>85</v>
      </c>
      <c r="D3499" s="10" t="s">
        <v>27</v>
      </c>
      <c r="E3499" s="10" t="s">
        <v>35</v>
      </c>
      <c r="F3499" s="11">
        <v>41589</v>
      </c>
      <c r="G3499" s="10">
        <v>2013</v>
      </c>
      <c r="H3499" s="10">
        <v>262605273</v>
      </c>
      <c r="I3499" s="17" t="s">
        <v>1205</v>
      </c>
      <c r="J3499" s="18">
        <v>9591</v>
      </c>
      <c r="K3499" s="19">
        <v>668.27</v>
      </c>
      <c r="L3499" s="19">
        <v>502.54</v>
      </c>
      <c r="M3499" s="19">
        <f>Table1[[#This Row],[Unit_Selling Price]]-Table1[[#This Row],[Unit_Cost]]</f>
        <v>165.73</v>
      </c>
      <c r="N3499" s="19">
        <f>Table1[[#This Row],[Quantity]]*Table1[[#This Row],[unit_per Profit]]</f>
        <v>1589516.43</v>
      </c>
    </row>
    <row r="3500" spans="1:14" x14ac:dyDescent="0.2">
      <c r="A3500" s="10" t="s">
        <v>29</v>
      </c>
      <c r="B3500" s="10" t="s">
        <v>122</v>
      </c>
      <c r="C3500" s="10" t="s">
        <v>34</v>
      </c>
      <c r="D3500" s="10" t="s">
        <v>27</v>
      </c>
      <c r="E3500" s="10" t="s">
        <v>35</v>
      </c>
      <c r="F3500" s="11" t="s">
        <v>332</v>
      </c>
      <c r="G3500" s="10">
        <v>2014</v>
      </c>
      <c r="H3500" s="10">
        <v>194785726</v>
      </c>
      <c r="I3500" s="17" t="s">
        <v>813</v>
      </c>
      <c r="J3500" s="18">
        <v>280</v>
      </c>
      <c r="K3500" s="19">
        <v>205.7</v>
      </c>
      <c r="L3500" s="19">
        <v>117.11</v>
      </c>
      <c r="M3500" s="19">
        <f>Table1[[#This Row],[Unit_Selling Price]]-Table1[[#This Row],[Unit_Cost]]</f>
        <v>88.59</v>
      </c>
      <c r="N3500" s="19">
        <f>Table1[[#This Row],[Quantity]]*Table1[[#This Row],[unit_per Profit]]</f>
        <v>24805.200000000001</v>
      </c>
    </row>
    <row r="3501" spans="1:14" x14ac:dyDescent="0.2">
      <c r="A3501" s="10" t="s">
        <v>46</v>
      </c>
      <c r="B3501" s="10" t="s">
        <v>156</v>
      </c>
      <c r="C3501" s="10" t="s">
        <v>42</v>
      </c>
      <c r="D3501" s="10" t="s">
        <v>23</v>
      </c>
      <c r="E3501" s="10" t="s">
        <v>43</v>
      </c>
      <c r="F3501" s="11" t="s">
        <v>743</v>
      </c>
      <c r="G3501" s="10">
        <v>2016</v>
      </c>
      <c r="H3501" s="10">
        <v>242061698</v>
      </c>
      <c r="I3501" s="17">
        <v>42462</v>
      </c>
      <c r="J3501" s="18">
        <v>290</v>
      </c>
      <c r="K3501" s="19">
        <v>109.28</v>
      </c>
      <c r="L3501" s="19">
        <v>35.840000000000003</v>
      </c>
      <c r="M3501" s="19">
        <f>Table1[[#This Row],[Unit_Selling Price]]-Table1[[#This Row],[Unit_Cost]]</f>
        <v>73.44</v>
      </c>
      <c r="N3501" s="19">
        <f>Table1[[#This Row],[Quantity]]*Table1[[#This Row],[unit_per Profit]]</f>
        <v>21297.599999999999</v>
      </c>
    </row>
    <row r="3502" spans="1:14" x14ac:dyDescent="0.2">
      <c r="A3502" s="10" t="s">
        <v>29</v>
      </c>
      <c r="B3502" s="10" t="s">
        <v>197</v>
      </c>
      <c r="C3502" s="10" t="s">
        <v>31</v>
      </c>
      <c r="D3502" s="10" t="s">
        <v>23</v>
      </c>
      <c r="E3502" s="10" t="s">
        <v>28</v>
      </c>
      <c r="F3502" s="11" t="s">
        <v>1521</v>
      </c>
      <c r="G3502" s="10">
        <v>2016</v>
      </c>
      <c r="H3502" s="10">
        <v>443544518</v>
      </c>
      <c r="I3502" s="17" t="s">
        <v>1752</v>
      </c>
      <c r="J3502" s="18">
        <v>3534</v>
      </c>
      <c r="K3502" s="19">
        <v>47.45</v>
      </c>
      <c r="L3502" s="19">
        <v>31.79</v>
      </c>
      <c r="M3502" s="19">
        <f>Table1[[#This Row],[Unit_Selling Price]]-Table1[[#This Row],[Unit_Cost]]</f>
        <v>15.66</v>
      </c>
      <c r="N3502" s="19">
        <f>Table1[[#This Row],[Quantity]]*Table1[[#This Row],[unit_per Profit]]</f>
        <v>55342.44</v>
      </c>
    </row>
    <row r="3503" spans="1:14" x14ac:dyDescent="0.2">
      <c r="A3503" s="10" t="s">
        <v>32</v>
      </c>
      <c r="B3503" s="10" t="s">
        <v>110</v>
      </c>
      <c r="C3503" s="10" t="s">
        <v>65</v>
      </c>
      <c r="D3503" s="10" t="s">
        <v>23</v>
      </c>
      <c r="E3503" s="10" t="s">
        <v>43</v>
      </c>
      <c r="F3503" s="11">
        <v>40883</v>
      </c>
      <c r="G3503" s="10">
        <v>2011</v>
      </c>
      <c r="H3503" s="10">
        <v>908658015</v>
      </c>
      <c r="I3503" s="17" t="s">
        <v>595</v>
      </c>
      <c r="J3503" s="18">
        <v>954</v>
      </c>
      <c r="K3503" s="19">
        <v>9.33</v>
      </c>
      <c r="L3503" s="19">
        <v>6.92</v>
      </c>
      <c r="M3503" s="19">
        <f>Table1[[#This Row],[Unit_Selling Price]]-Table1[[#This Row],[Unit_Cost]]</f>
        <v>2.41</v>
      </c>
      <c r="N3503" s="19">
        <f>Table1[[#This Row],[Quantity]]*Table1[[#This Row],[unit_per Profit]]</f>
        <v>2299.14</v>
      </c>
    </row>
    <row r="3504" spans="1:14" x14ac:dyDescent="0.2">
      <c r="A3504" s="10" t="s">
        <v>29</v>
      </c>
      <c r="B3504" s="10" t="s">
        <v>89</v>
      </c>
      <c r="C3504" s="10" t="s">
        <v>42</v>
      </c>
      <c r="D3504" s="10" t="s">
        <v>23</v>
      </c>
      <c r="E3504" s="10" t="s">
        <v>43</v>
      </c>
      <c r="F3504" s="11" t="s">
        <v>1049</v>
      </c>
      <c r="G3504" s="10">
        <v>2013</v>
      </c>
      <c r="H3504" s="10">
        <v>467138516</v>
      </c>
      <c r="I3504" s="17">
        <v>41494</v>
      </c>
      <c r="J3504" s="18">
        <v>5523</v>
      </c>
      <c r="K3504" s="19">
        <v>109.28</v>
      </c>
      <c r="L3504" s="19">
        <v>35.840000000000003</v>
      </c>
      <c r="M3504" s="19">
        <f>Table1[[#This Row],[Unit_Selling Price]]-Table1[[#This Row],[Unit_Cost]]</f>
        <v>73.44</v>
      </c>
      <c r="N3504" s="19">
        <f>Table1[[#This Row],[Quantity]]*Table1[[#This Row],[unit_per Profit]]</f>
        <v>405609.12</v>
      </c>
    </row>
    <row r="3505" spans="1:14" x14ac:dyDescent="0.2">
      <c r="A3505" s="10" t="s">
        <v>32</v>
      </c>
      <c r="B3505" s="10" t="s">
        <v>33</v>
      </c>
      <c r="C3505" s="10" t="s">
        <v>42</v>
      </c>
      <c r="D3505" s="10" t="s">
        <v>27</v>
      </c>
      <c r="E3505" s="10" t="s">
        <v>24</v>
      </c>
      <c r="F3505" s="11" t="s">
        <v>659</v>
      </c>
      <c r="G3505" s="10">
        <v>2016</v>
      </c>
      <c r="H3505" s="10">
        <v>719034850</v>
      </c>
      <c r="I3505" s="17">
        <v>42827</v>
      </c>
      <c r="J3505" s="18">
        <v>7246</v>
      </c>
      <c r="K3505" s="19">
        <v>109.28</v>
      </c>
      <c r="L3505" s="19">
        <v>35.840000000000003</v>
      </c>
      <c r="M3505" s="19">
        <f>Table1[[#This Row],[Unit_Selling Price]]-Table1[[#This Row],[Unit_Cost]]</f>
        <v>73.44</v>
      </c>
      <c r="N3505" s="19">
        <f>Table1[[#This Row],[Quantity]]*Table1[[#This Row],[unit_per Profit]]</f>
        <v>532146.24</v>
      </c>
    </row>
    <row r="3506" spans="1:14" x14ac:dyDescent="0.2">
      <c r="A3506" s="10" t="s">
        <v>29</v>
      </c>
      <c r="B3506" s="10" t="s">
        <v>44</v>
      </c>
      <c r="C3506" s="10" t="s">
        <v>77</v>
      </c>
      <c r="D3506" s="10" t="s">
        <v>23</v>
      </c>
      <c r="E3506" s="10" t="s">
        <v>43</v>
      </c>
      <c r="F3506" s="11" t="s">
        <v>1760</v>
      </c>
      <c r="G3506" s="10">
        <v>2016</v>
      </c>
      <c r="H3506" s="10">
        <v>184708344</v>
      </c>
      <c r="I3506" s="17">
        <v>42412</v>
      </c>
      <c r="J3506" s="18">
        <v>8159</v>
      </c>
      <c r="K3506" s="19">
        <v>154.06</v>
      </c>
      <c r="L3506" s="19">
        <v>90.93</v>
      </c>
      <c r="M3506" s="19">
        <f>Table1[[#This Row],[Unit_Selling Price]]-Table1[[#This Row],[Unit_Cost]]</f>
        <v>63.13</v>
      </c>
      <c r="N3506" s="19">
        <f>Table1[[#This Row],[Quantity]]*Table1[[#This Row],[unit_per Profit]]</f>
        <v>515077.67</v>
      </c>
    </row>
    <row r="3507" spans="1:14" x14ac:dyDescent="0.2">
      <c r="A3507" s="10" t="s">
        <v>32</v>
      </c>
      <c r="B3507" s="10" t="s">
        <v>135</v>
      </c>
      <c r="C3507" s="10" t="s">
        <v>85</v>
      </c>
      <c r="D3507" s="10" t="s">
        <v>27</v>
      </c>
      <c r="E3507" s="10" t="s">
        <v>28</v>
      </c>
      <c r="F3507" s="11">
        <v>41282</v>
      </c>
      <c r="G3507" s="10">
        <v>2013</v>
      </c>
      <c r="H3507" s="10">
        <v>154832828</v>
      </c>
      <c r="I3507" s="17">
        <v>41495</v>
      </c>
      <c r="J3507" s="18">
        <v>7329</v>
      </c>
      <c r="K3507" s="19">
        <v>668.27</v>
      </c>
      <c r="L3507" s="19">
        <v>502.54</v>
      </c>
      <c r="M3507" s="19">
        <f>Table1[[#This Row],[Unit_Selling Price]]-Table1[[#This Row],[Unit_Cost]]</f>
        <v>165.73</v>
      </c>
      <c r="N3507" s="19">
        <f>Table1[[#This Row],[Quantity]]*Table1[[#This Row],[unit_per Profit]]</f>
        <v>1214635.17</v>
      </c>
    </row>
    <row r="3508" spans="1:14" x14ac:dyDescent="0.2">
      <c r="A3508" s="10" t="s">
        <v>29</v>
      </c>
      <c r="B3508" s="10" t="s">
        <v>44</v>
      </c>
      <c r="C3508" s="10" t="s">
        <v>49</v>
      </c>
      <c r="D3508" s="10" t="s">
        <v>27</v>
      </c>
      <c r="E3508" s="10" t="s">
        <v>43</v>
      </c>
      <c r="F3508" s="11" t="s">
        <v>1572</v>
      </c>
      <c r="G3508" s="10">
        <v>2015</v>
      </c>
      <c r="H3508" s="10">
        <v>640394628</v>
      </c>
      <c r="I3508" s="17">
        <v>42196</v>
      </c>
      <c r="J3508" s="18">
        <v>5856</v>
      </c>
      <c r="K3508" s="19">
        <v>651.21</v>
      </c>
      <c r="L3508" s="19">
        <v>524.96</v>
      </c>
      <c r="M3508" s="19">
        <f>Table1[[#This Row],[Unit_Selling Price]]-Table1[[#This Row],[Unit_Cost]]</f>
        <v>126.25</v>
      </c>
      <c r="N3508" s="19">
        <f>Table1[[#This Row],[Quantity]]*Table1[[#This Row],[unit_per Profit]]</f>
        <v>739320</v>
      </c>
    </row>
    <row r="3509" spans="1:14" x14ac:dyDescent="0.2">
      <c r="A3509" s="10" t="s">
        <v>40</v>
      </c>
      <c r="B3509" s="10" t="s">
        <v>72</v>
      </c>
      <c r="C3509" s="10" t="s">
        <v>42</v>
      </c>
      <c r="D3509" s="10" t="s">
        <v>23</v>
      </c>
      <c r="E3509" s="10" t="s">
        <v>35</v>
      </c>
      <c r="F3509" s="11" t="s">
        <v>819</v>
      </c>
      <c r="G3509" s="10">
        <v>2014</v>
      </c>
      <c r="H3509" s="10">
        <v>822692573</v>
      </c>
      <c r="I3509" s="17">
        <v>41827</v>
      </c>
      <c r="J3509" s="18">
        <v>1869</v>
      </c>
      <c r="K3509" s="19">
        <v>109.28</v>
      </c>
      <c r="L3509" s="19">
        <v>35.840000000000003</v>
      </c>
      <c r="M3509" s="19">
        <f>Table1[[#This Row],[Unit_Selling Price]]-Table1[[#This Row],[Unit_Cost]]</f>
        <v>73.44</v>
      </c>
      <c r="N3509" s="19">
        <f>Table1[[#This Row],[Quantity]]*Table1[[#This Row],[unit_per Profit]]</f>
        <v>137259.35999999999</v>
      </c>
    </row>
    <row r="3510" spans="1:14" x14ac:dyDescent="0.2">
      <c r="A3510" s="10" t="s">
        <v>29</v>
      </c>
      <c r="B3510" s="10" t="s">
        <v>197</v>
      </c>
      <c r="C3510" s="10" t="s">
        <v>77</v>
      </c>
      <c r="D3510" s="10" t="s">
        <v>27</v>
      </c>
      <c r="E3510" s="10" t="s">
        <v>35</v>
      </c>
      <c r="F3510" s="11" t="s">
        <v>1493</v>
      </c>
      <c r="G3510" s="10">
        <v>2016</v>
      </c>
      <c r="H3510" s="10">
        <v>403337991</v>
      </c>
      <c r="I3510" s="17" t="s">
        <v>1402</v>
      </c>
      <c r="J3510" s="18">
        <v>5529</v>
      </c>
      <c r="K3510" s="19">
        <v>154.06</v>
      </c>
      <c r="L3510" s="19">
        <v>90.93</v>
      </c>
      <c r="M3510" s="19">
        <f>Table1[[#This Row],[Unit_Selling Price]]-Table1[[#This Row],[Unit_Cost]]</f>
        <v>63.13</v>
      </c>
      <c r="N3510" s="19">
        <f>Table1[[#This Row],[Quantity]]*Table1[[#This Row],[unit_per Profit]]</f>
        <v>349045.77</v>
      </c>
    </row>
    <row r="3511" spans="1:14" x14ac:dyDescent="0.2">
      <c r="A3511" s="10" t="s">
        <v>278</v>
      </c>
      <c r="B3511" s="10" t="s">
        <v>191</v>
      </c>
      <c r="C3511" s="10" t="s">
        <v>22</v>
      </c>
      <c r="D3511" s="10" t="s">
        <v>23</v>
      </c>
      <c r="E3511" s="10" t="s">
        <v>28</v>
      </c>
      <c r="F3511" s="11" t="s">
        <v>1800</v>
      </c>
      <c r="G3511" s="10">
        <v>2011</v>
      </c>
      <c r="H3511" s="10">
        <v>954254710</v>
      </c>
      <c r="I3511" s="17" t="s">
        <v>1143</v>
      </c>
      <c r="J3511" s="18">
        <v>4029</v>
      </c>
      <c r="K3511" s="19">
        <v>255.28</v>
      </c>
      <c r="L3511" s="19">
        <v>159.41999999999999</v>
      </c>
      <c r="M3511" s="19">
        <f>Table1[[#This Row],[Unit_Selling Price]]-Table1[[#This Row],[Unit_Cost]]</f>
        <v>95.86</v>
      </c>
      <c r="N3511" s="19">
        <f>Table1[[#This Row],[Quantity]]*Table1[[#This Row],[unit_per Profit]]</f>
        <v>386219.94</v>
      </c>
    </row>
    <row r="3512" spans="1:14" x14ac:dyDescent="0.2">
      <c r="A3512" s="10" t="s">
        <v>29</v>
      </c>
      <c r="B3512" s="10" t="s">
        <v>197</v>
      </c>
      <c r="C3512" s="10" t="s">
        <v>77</v>
      </c>
      <c r="D3512" s="10" t="s">
        <v>23</v>
      </c>
      <c r="E3512" s="10" t="s">
        <v>28</v>
      </c>
      <c r="F3512" s="11">
        <v>41336</v>
      </c>
      <c r="G3512" s="10">
        <v>2013</v>
      </c>
      <c r="H3512" s="10">
        <v>967679059</v>
      </c>
      <c r="I3512" s="17" t="s">
        <v>1498</v>
      </c>
      <c r="J3512" s="18">
        <v>6592</v>
      </c>
      <c r="K3512" s="19">
        <v>154.06</v>
      </c>
      <c r="L3512" s="19">
        <v>90.93</v>
      </c>
      <c r="M3512" s="19">
        <f>Table1[[#This Row],[Unit_Selling Price]]-Table1[[#This Row],[Unit_Cost]]</f>
        <v>63.13</v>
      </c>
      <c r="N3512" s="19">
        <f>Table1[[#This Row],[Quantity]]*Table1[[#This Row],[unit_per Profit]]</f>
        <v>416152.96</v>
      </c>
    </row>
    <row r="3513" spans="1:14" x14ac:dyDescent="0.2">
      <c r="A3513" s="10" t="s">
        <v>32</v>
      </c>
      <c r="B3513" s="10" t="s">
        <v>210</v>
      </c>
      <c r="C3513" s="10" t="s">
        <v>31</v>
      </c>
      <c r="D3513" s="10" t="s">
        <v>23</v>
      </c>
      <c r="E3513" s="10" t="s">
        <v>24</v>
      </c>
      <c r="F3513" s="11">
        <v>42070</v>
      </c>
      <c r="G3513" s="10">
        <v>2015</v>
      </c>
      <c r="H3513" s="10">
        <v>806159865</v>
      </c>
      <c r="I3513" s="17">
        <v>42254</v>
      </c>
      <c r="J3513" s="18">
        <v>9474</v>
      </c>
      <c r="K3513" s="19">
        <v>47.45</v>
      </c>
      <c r="L3513" s="19">
        <v>31.79</v>
      </c>
      <c r="M3513" s="19">
        <f>Table1[[#This Row],[Unit_Selling Price]]-Table1[[#This Row],[Unit_Cost]]</f>
        <v>15.66</v>
      </c>
      <c r="N3513" s="19">
        <f>Table1[[#This Row],[Quantity]]*Table1[[#This Row],[unit_per Profit]]</f>
        <v>148362.84</v>
      </c>
    </row>
    <row r="3514" spans="1:14" x14ac:dyDescent="0.2">
      <c r="A3514" s="10" t="s">
        <v>278</v>
      </c>
      <c r="B3514" s="10" t="s">
        <v>70</v>
      </c>
      <c r="C3514" s="10" t="s">
        <v>51</v>
      </c>
      <c r="D3514" s="10" t="s">
        <v>27</v>
      </c>
      <c r="E3514" s="10" t="s">
        <v>43</v>
      </c>
      <c r="F3514" s="11">
        <v>42098</v>
      </c>
      <c r="G3514" s="10">
        <v>2015</v>
      </c>
      <c r="H3514" s="10">
        <v>452558457</v>
      </c>
      <c r="I3514" s="17" t="s">
        <v>1626</v>
      </c>
      <c r="J3514" s="18">
        <v>959</v>
      </c>
      <c r="K3514" s="19">
        <v>437.2</v>
      </c>
      <c r="L3514" s="19">
        <v>263.33</v>
      </c>
      <c r="M3514" s="19">
        <f>Table1[[#This Row],[Unit_Selling Price]]-Table1[[#This Row],[Unit_Cost]]</f>
        <v>173.87</v>
      </c>
      <c r="N3514" s="19">
        <f>Table1[[#This Row],[Quantity]]*Table1[[#This Row],[unit_per Profit]]</f>
        <v>166741.32999999999</v>
      </c>
    </row>
    <row r="3515" spans="1:14" x14ac:dyDescent="0.2">
      <c r="A3515" s="10" t="s">
        <v>46</v>
      </c>
      <c r="B3515" s="10" t="s">
        <v>99</v>
      </c>
      <c r="C3515" s="10" t="s">
        <v>85</v>
      </c>
      <c r="D3515" s="10" t="s">
        <v>27</v>
      </c>
      <c r="E3515" s="10" t="s">
        <v>43</v>
      </c>
      <c r="F3515" s="11" t="s">
        <v>1403</v>
      </c>
      <c r="G3515" s="10">
        <v>2013</v>
      </c>
      <c r="H3515" s="10">
        <v>860048663</v>
      </c>
      <c r="I3515" s="17" t="s">
        <v>501</v>
      </c>
      <c r="J3515" s="18">
        <v>6366</v>
      </c>
      <c r="K3515" s="19">
        <v>668.27</v>
      </c>
      <c r="L3515" s="19">
        <v>502.54</v>
      </c>
      <c r="M3515" s="19">
        <f>Table1[[#This Row],[Unit_Selling Price]]-Table1[[#This Row],[Unit_Cost]]</f>
        <v>165.73</v>
      </c>
      <c r="N3515" s="19">
        <f>Table1[[#This Row],[Quantity]]*Table1[[#This Row],[unit_per Profit]]</f>
        <v>1055037.18</v>
      </c>
    </row>
    <row r="3516" spans="1:14" x14ac:dyDescent="0.2">
      <c r="A3516" s="10" t="s">
        <v>46</v>
      </c>
      <c r="B3516" s="10" t="s">
        <v>84</v>
      </c>
      <c r="C3516" s="10" t="s">
        <v>85</v>
      </c>
      <c r="D3516" s="10" t="s">
        <v>23</v>
      </c>
      <c r="E3516" s="10" t="s">
        <v>24</v>
      </c>
      <c r="F3516" s="11" t="s">
        <v>1819</v>
      </c>
      <c r="G3516" s="10">
        <v>2012</v>
      </c>
      <c r="H3516" s="10">
        <v>802116811</v>
      </c>
      <c r="I3516" s="17" t="s">
        <v>821</v>
      </c>
      <c r="J3516" s="18">
        <v>3044</v>
      </c>
      <c r="K3516" s="19">
        <v>668.27</v>
      </c>
      <c r="L3516" s="19">
        <v>502.54</v>
      </c>
      <c r="M3516" s="19">
        <f>Table1[[#This Row],[Unit_Selling Price]]-Table1[[#This Row],[Unit_Cost]]</f>
        <v>165.73</v>
      </c>
      <c r="N3516" s="19">
        <f>Table1[[#This Row],[Quantity]]*Table1[[#This Row],[unit_per Profit]]</f>
        <v>504482.12</v>
      </c>
    </row>
    <row r="3517" spans="1:14" x14ac:dyDescent="0.2">
      <c r="A3517" s="10" t="s">
        <v>46</v>
      </c>
      <c r="B3517" s="10" t="s">
        <v>129</v>
      </c>
      <c r="C3517" s="10" t="s">
        <v>49</v>
      </c>
      <c r="D3517" s="10" t="s">
        <v>27</v>
      </c>
      <c r="E3517" s="10" t="s">
        <v>24</v>
      </c>
      <c r="F3517" s="11" t="s">
        <v>1018</v>
      </c>
      <c r="G3517" s="10">
        <v>2011</v>
      </c>
      <c r="H3517" s="10">
        <v>922561728</v>
      </c>
      <c r="I3517" s="17">
        <v>40674</v>
      </c>
      <c r="J3517" s="18">
        <v>5372</v>
      </c>
      <c r="K3517" s="19">
        <v>651.21</v>
      </c>
      <c r="L3517" s="19">
        <v>524.96</v>
      </c>
      <c r="M3517" s="19">
        <f>Table1[[#This Row],[Unit_Selling Price]]-Table1[[#This Row],[Unit_Cost]]</f>
        <v>126.25</v>
      </c>
      <c r="N3517" s="19">
        <f>Table1[[#This Row],[Quantity]]*Table1[[#This Row],[unit_per Profit]]</f>
        <v>678215</v>
      </c>
    </row>
    <row r="3518" spans="1:14" x14ac:dyDescent="0.2">
      <c r="A3518" s="10" t="s">
        <v>46</v>
      </c>
      <c r="B3518" s="10" t="s">
        <v>92</v>
      </c>
      <c r="C3518" s="10" t="s">
        <v>34</v>
      </c>
      <c r="D3518" s="10" t="s">
        <v>27</v>
      </c>
      <c r="E3518" s="10" t="s">
        <v>28</v>
      </c>
      <c r="F3518" s="11">
        <v>40702</v>
      </c>
      <c r="G3518" s="10">
        <v>2011</v>
      </c>
      <c r="H3518" s="10">
        <v>585494744</v>
      </c>
      <c r="I3518" s="17" t="s">
        <v>1411</v>
      </c>
      <c r="J3518" s="18">
        <v>9761</v>
      </c>
      <c r="K3518" s="19">
        <v>205.7</v>
      </c>
      <c r="L3518" s="19">
        <v>117.11</v>
      </c>
      <c r="M3518" s="19">
        <f>Table1[[#This Row],[Unit_Selling Price]]-Table1[[#This Row],[Unit_Cost]]</f>
        <v>88.59</v>
      </c>
      <c r="N3518" s="19">
        <f>Table1[[#This Row],[Quantity]]*Table1[[#This Row],[unit_per Profit]]</f>
        <v>864726.99</v>
      </c>
    </row>
    <row r="3519" spans="1:14" x14ac:dyDescent="0.2">
      <c r="A3519" s="10" t="s">
        <v>29</v>
      </c>
      <c r="B3519" s="10" t="s">
        <v>184</v>
      </c>
      <c r="C3519" s="10" t="s">
        <v>26</v>
      </c>
      <c r="D3519" s="10" t="s">
        <v>23</v>
      </c>
      <c r="E3519" s="10" t="s">
        <v>35</v>
      </c>
      <c r="F3519" s="11">
        <v>43046</v>
      </c>
      <c r="G3519" s="10">
        <v>2017</v>
      </c>
      <c r="H3519" s="10">
        <v>125339686</v>
      </c>
      <c r="I3519" s="17" t="s">
        <v>733</v>
      </c>
      <c r="J3519" s="18">
        <v>9653</v>
      </c>
      <c r="K3519" s="19">
        <v>152.58000000000001</v>
      </c>
      <c r="L3519" s="19">
        <v>97.44</v>
      </c>
      <c r="M3519" s="19">
        <f>Table1[[#This Row],[Unit_Selling Price]]-Table1[[#This Row],[Unit_Cost]]</f>
        <v>55.14</v>
      </c>
      <c r="N3519" s="19">
        <f>Table1[[#This Row],[Quantity]]*Table1[[#This Row],[unit_per Profit]]</f>
        <v>532266.42000000004</v>
      </c>
    </row>
    <row r="3520" spans="1:14" x14ac:dyDescent="0.2">
      <c r="A3520" s="10" t="s">
        <v>29</v>
      </c>
      <c r="B3520" s="10" t="s">
        <v>202</v>
      </c>
      <c r="C3520" s="10" t="s">
        <v>39</v>
      </c>
      <c r="D3520" s="10" t="s">
        <v>27</v>
      </c>
      <c r="E3520" s="10" t="s">
        <v>24</v>
      </c>
      <c r="F3520" s="11" t="s">
        <v>432</v>
      </c>
      <c r="G3520" s="10">
        <v>2013</v>
      </c>
      <c r="H3520" s="10">
        <v>396832883</v>
      </c>
      <c r="I3520" s="17" t="s">
        <v>744</v>
      </c>
      <c r="J3520" s="18">
        <v>523</v>
      </c>
      <c r="K3520" s="19">
        <v>81.73</v>
      </c>
      <c r="L3520" s="19">
        <v>56.67</v>
      </c>
      <c r="M3520" s="19">
        <f>Table1[[#This Row],[Unit_Selling Price]]-Table1[[#This Row],[Unit_Cost]]</f>
        <v>25.06</v>
      </c>
      <c r="N3520" s="19">
        <f>Table1[[#This Row],[Quantity]]*Table1[[#This Row],[unit_per Profit]]</f>
        <v>13106.38</v>
      </c>
    </row>
    <row r="3521" spans="1:14" x14ac:dyDescent="0.2">
      <c r="A3521" s="10" t="s">
        <v>37</v>
      </c>
      <c r="B3521" s="10" t="s">
        <v>229</v>
      </c>
      <c r="C3521" s="10" t="s">
        <v>56</v>
      </c>
      <c r="D3521" s="10" t="s">
        <v>27</v>
      </c>
      <c r="E3521" s="10" t="s">
        <v>35</v>
      </c>
      <c r="F3521" s="11">
        <v>40483</v>
      </c>
      <c r="G3521" s="10">
        <v>2010</v>
      </c>
      <c r="H3521" s="10">
        <v>525023162</v>
      </c>
      <c r="I3521" s="17">
        <v>40331</v>
      </c>
      <c r="J3521" s="18">
        <v>4876</v>
      </c>
      <c r="K3521" s="19">
        <v>421.89</v>
      </c>
      <c r="L3521" s="19">
        <v>364.69</v>
      </c>
      <c r="M3521" s="19">
        <f>Table1[[#This Row],[Unit_Selling Price]]-Table1[[#This Row],[Unit_Cost]]</f>
        <v>57.2</v>
      </c>
      <c r="N3521" s="19">
        <f>Table1[[#This Row],[Quantity]]*Table1[[#This Row],[unit_per Profit]]</f>
        <v>278907.2</v>
      </c>
    </row>
    <row r="3522" spans="1:14" x14ac:dyDescent="0.2">
      <c r="A3522" s="10" t="s">
        <v>40</v>
      </c>
      <c r="B3522" s="10" t="s">
        <v>188</v>
      </c>
      <c r="C3522" s="10" t="s">
        <v>51</v>
      </c>
      <c r="D3522" s="10" t="s">
        <v>23</v>
      </c>
      <c r="E3522" s="10" t="s">
        <v>28</v>
      </c>
      <c r="F3522" s="11">
        <v>40917</v>
      </c>
      <c r="G3522" s="10">
        <v>2012</v>
      </c>
      <c r="H3522" s="10">
        <v>155271852</v>
      </c>
      <c r="I3522" s="17" t="s">
        <v>1271</v>
      </c>
      <c r="J3522" s="18">
        <v>7246</v>
      </c>
      <c r="K3522" s="19">
        <v>437.2</v>
      </c>
      <c r="L3522" s="19">
        <v>263.33</v>
      </c>
      <c r="M3522" s="19">
        <f>Table1[[#This Row],[Unit_Selling Price]]-Table1[[#This Row],[Unit_Cost]]</f>
        <v>173.87</v>
      </c>
      <c r="N3522" s="19">
        <f>Table1[[#This Row],[Quantity]]*Table1[[#This Row],[unit_per Profit]]</f>
        <v>1259862.02</v>
      </c>
    </row>
    <row r="3523" spans="1:14" x14ac:dyDescent="0.2">
      <c r="A3523" s="10" t="s">
        <v>278</v>
      </c>
      <c r="B3523" s="10" t="s">
        <v>217</v>
      </c>
      <c r="C3523" s="10" t="s">
        <v>39</v>
      </c>
      <c r="D3523" s="10" t="s">
        <v>27</v>
      </c>
      <c r="E3523" s="10" t="s">
        <v>24</v>
      </c>
      <c r="F3523" s="11" t="s">
        <v>1467</v>
      </c>
      <c r="G3523" s="10">
        <v>2015</v>
      </c>
      <c r="H3523" s="10">
        <v>803252780</v>
      </c>
      <c r="I3523" s="17" t="s">
        <v>307</v>
      </c>
      <c r="J3523" s="18">
        <v>9202</v>
      </c>
      <c r="K3523" s="19">
        <v>81.73</v>
      </c>
      <c r="L3523" s="19">
        <v>56.67</v>
      </c>
      <c r="M3523" s="19">
        <f>Table1[[#This Row],[Unit_Selling Price]]-Table1[[#This Row],[Unit_Cost]]</f>
        <v>25.06</v>
      </c>
      <c r="N3523" s="19">
        <f>Table1[[#This Row],[Quantity]]*Table1[[#This Row],[unit_per Profit]]</f>
        <v>230602.12</v>
      </c>
    </row>
    <row r="3524" spans="1:14" x14ac:dyDescent="0.2">
      <c r="A3524" s="10" t="s">
        <v>37</v>
      </c>
      <c r="B3524" s="10" t="s">
        <v>178</v>
      </c>
      <c r="C3524" s="10" t="s">
        <v>49</v>
      </c>
      <c r="D3524" s="10" t="s">
        <v>27</v>
      </c>
      <c r="E3524" s="10" t="s">
        <v>43</v>
      </c>
      <c r="F3524" s="11">
        <v>41919</v>
      </c>
      <c r="G3524" s="10">
        <v>2014</v>
      </c>
      <c r="H3524" s="10">
        <v>904952275</v>
      </c>
      <c r="I3524" s="17" t="s">
        <v>1820</v>
      </c>
      <c r="J3524" s="18">
        <v>4343</v>
      </c>
      <c r="K3524" s="19">
        <v>651.21</v>
      </c>
      <c r="L3524" s="19">
        <v>524.96</v>
      </c>
      <c r="M3524" s="19">
        <f>Table1[[#This Row],[Unit_Selling Price]]-Table1[[#This Row],[Unit_Cost]]</f>
        <v>126.25</v>
      </c>
      <c r="N3524" s="19">
        <f>Table1[[#This Row],[Quantity]]*Table1[[#This Row],[unit_per Profit]]</f>
        <v>548303.75</v>
      </c>
    </row>
    <row r="3525" spans="1:14" x14ac:dyDescent="0.2">
      <c r="A3525" s="10" t="s">
        <v>37</v>
      </c>
      <c r="B3525" s="10" t="s">
        <v>45</v>
      </c>
      <c r="C3525" s="10" t="s">
        <v>77</v>
      </c>
      <c r="D3525" s="10" t="s">
        <v>27</v>
      </c>
      <c r="E3525" s="10" t="s">
        <v>24</v>
      </c>
      <c r="F3525" s="11">
        <v>42890</v>
      </c>
      <c r="G3525" s="10">
        <v>2017</v>
      </c>
      <c r="H3525" s="10">
        <v>766669166</v>
      </c>
      <c r="I3525" s="17" t="s">
        <v>667</v>
      </c>
      <c r="J3525" s="18">
        <v>3298</v>
      </c>
      <c r="K3525" s="19">
        <v>154.06</v>
      </c>
      <c r="L3525" s="19">
        <v>90.93</v>
      </c>
      <c r="M3525" s="19">
        <f>Table1[[#This Row],[Unit_Selling Price]]-Table1[[#This Row],[Unit_Cost]]</f>
        <v>63.13</v>
      </c>
      <c r="N3525" s="19">
        <f>Table1[[#This Row],[Quantity]]*Table1[[#This Row],[unit_per Profit]]</f>
        <v>208202.74</v>
      </c>
    </row>
    <row r="3526" spans="1:14" x14ac:dyDescent="0.2">
      <c r="A3526" s="10" t="s">
        <v>46</v>
      </c>
      <c r="B3526" s="10" t="s">
        <v>146</v>
      </c>
      <c r="C3526" s="10" t="s">
        <v>42</v>
      </c>
      <c r="D3526" s="10" t="s">
        <v>23</v>
      </c>
      <c r="E3526" s="10" t="s">
        <v>43</v>
      </c>
      <c r="F3526" s="11">
        <v>40515</v>
      </c>
      <c r="G3526" s="10">
        <v>2010</v>
      </c>
      <c r="H3526" s="10">
        <v>315014779</v>
      </c>
      <c r="I3526" s="17" t="s">
        <v>811</v>
      </c>
      <c r="J3526" s="18">
        <v>8728</v>
      </c>
      <c r="K3526" s="19">
        <v>109.28</v>
      </c>
      <c r="L3526" s="19">
        <v>35.840000000000003</v>
      </c>
      <c r="M3526" s="19">
        <f>Table1[[#This Row],[Unit_Selling Price]]-Table1[[#This Row],[Unit_Cost]]</f>
        <v>73.44</v>
      </c>
      <c r="N3526" s="19">
        <f>Table1[[#This Row],[Quantity]]*Table1[[#This Row],[unit_per Profit]]</f>
        <v>640984.31999999995</v>
      </c>
    </row>
    <row r="3527" spans="1:14" x14ac:dyDescent="0.2">
      <c r="A3527" s="10" t="s">
        <v>46</v>
      </c>
      <c r="B3527" s="10" t="s">
        <v>156</v>
      </c>
      <c r="C3527" s="10" t="s">
        <v>77</v>
      </c>
      <c r="D3527" s="10" t="s">
        <v>27</v>
      </c>
      <c r="E3527" s="10" t="s">
        <v>35</v>
      </c>
      <c r="F3527" s="11" t="s">
        <v>513</v>
      </c>
      <c r="G3527" s="10">
        <v>2014</v>
      </c>
      <c r="H3527" s="10">
        <v>446912944</v>
      </c>
      <c r="I3527" s="17">
        <v>41650</v>
      </c>
      <c r="J3527" s="18">
        <v>326</v>
      </c>
      <c r="K3527" s="19">
        <v>154.06</v>
      </c>
      <c r="L3527" s="19">
        <v>90.93</v>
      </c>
      <c r="M3527" s="19">
        <f>Table1[[#This Row],[Unit_Selling Price]]-Table1[[#This Row],[Unit_Cost]]</f>
        <v>63.13</v>
      </c>
      <c r="N3527" s="19">
        <f>Table1[[#This Row],[Quantity]]*Table1[[#This Row],[unit_per Profit]]</f>
        <v>20580.38</v>
      </c>
    </row>
    <row r="3528" spans="1:14" x14ac:dyDescent="0.2">
      <c r="A3528" s="10" t="s">
        <v>46</v>
      </c>
      <c r="B3528" s="10" t="s">
        <v>207</v>
      </c>
      <c r="C3528" s="10" t="s">
        <v>77</v>
      </c>
      <c r="D3528" s="10" t="s">
        <v>23</v>
      </c>
      <c r="E3528" s="10" t="s">
        <v>28</v>
      </c>
      <c r="F3528" s="11">
        <v>42256</v>
      </c>
      <c r="G3528" s="10">
        <v>2015</v>
      </c>
      <c r="H3528" s="10">
        <v>779599988</v>
      </c>
      <c r="I3528" s="17">
        <v>42257</v>
      </c>
      <c r="J3528" s="18">
        <v>9816</v>
      </c>
      <c r="K3528" s="19">
        <v>154.06</v>
      </c>
      <c r="L3528" s="19">
        <v>90.93</v>
      </c>
      <c r="M3528" s="19">
        <f>Table1[[#This Row],[Unit_Selling Price]]-Table1[[#This Row],[Unit_Cost]]</f>
        <v>63.13</v>
      </c>
      <c r="N3528" s="19">
        <f>Table1[[#This Row],[Quantity]]*Table1[[#This Row],[unit_per Profit]]</f>
        <v>619684.07999999996</v>
      </c>
    </row>
    <row r="3529" spans="1:14" x14ac:dyDescent="0.2">
      <c r="A3529" s="10" t="s">
        <v>46</v>
      </c>
      <c r="B3529" s="10" t="s">
        <v>141</v>
      </c>
      <c r="C3529" s="10" t="s">
        <v>51</v>
      </c>
      <c r="D3529" s="10" t="s">
        <v>23</v>
      </c>
      <c r="E3529" s="10" t="s">
        <v>24</v>
      </c>
      <c r="F3529" s="11">
        <v>40210</v>
      </c>
      <c r="G3529" s="10">
        <v>2010</v>
      </c>
      <c r="H3529" s="10">
        <v>100624740</v>
      </c>
      <c r="I3529" s="17" t="s">
        <v>1367</v>
      </c>
      <c r="J3529" s="18">
        <v>5951</v>
      </c>
      <c r="K3529" s="19">
        <v>437.2</v>
      </c>
      <c r="L3529" s="19">
        <v>263.33</v>
      </c>
      <c r="M3529" s="19">
        <f>Table1[[#This Row],[Unit_Selling Price]]-Table1[[#This Row],[Unit_Cost]]</f>
        <v>173.87</v>
      </c>
      <c r="N3529" s="19">
        <f>Table1[[#This Row],[Quantity]]*Table1[[#This Row],[unit_per Profit]]</f>
        <v>1034700.37</v>
      </c>
    </row>
    <row r="3530" spans="1:14" x14ac:dyDescent="0.2">
      <c r="A3530" s="10" t="s">
        <v>278</v>
      </c>
      <c r="B3530" s="10" t="s">
        <v>70</v>
      </c>
      <c r="C3530" s="10" t="s">
        <v>22</v>
      </c>
      <c r="D3530" s="10" t="s">
        <v>27</v>
      </c>
      <c r="E3530" s="10" t="s">
        <v>24</v>
      </c>
      <c r="F3530" s="11" t="s">
        <v>1657</v>
      </c>
      <c r="G3530" s="10">
        <v>2011</v>
      </c>
      <c r="H3530" s="10">
        <v>417848527</v>
      </c>
      <c r="I3530" s="17">
        <v>40788</v>
      </c>
      <c r="J3530" s="18">
        <v>9519</v>
      </c>
      <c r="K3530" s="19">
        <v>255.28</v>
      </c>
      <c r="L3530" s="19">
        <v>159.41999999999999</v>
      </c>
      <c r="M3530" s="19">
        <f>Table1[[#This Row],[Unit_Selling Price]]-Table1[[#This Row],[Unit_Cost]]</f>
        <v>95.86</v>
      </c>
      <c r="N3530" s="19">
        <f>Table1[[#This Row],[Quantity]]*Table1[[#This Row],[unit_per Profit]]</f>
        <v>912491.34</v>
      </c>
    </row>
    <row r="3531" spans="1:14" x14ac:dyDescent="0.2">
      <c r="A3531" s="10" t="s">
        <v>29</v>
      </c>
      <c r="B3531" s="10" t="s">
        <v>80</v>
      </c>
      <c r="C3531" s="10" t="s">
        <v>51</v>
      </c>
      <c r="D3531" s="10" t="s">
        <v>27</v>
      </c>
      <c r="E3531" s="10" t="s">
        <v>24</v>
      </c>
      <c r="F3531" s="11" t="s">
        <v>1087</v>
      </c>
      <c r="G3531" s="10">
        <v>2014</v>
      </c>
      <c r="H3531" s="10">
        <v>209445178</v>
      </c>
      <c r="I3531" s="17" t="s">
        <v>1596</v>
      </c>
      <c r="J3531" s="18">
        <v>8337</v>
      </c>
      <c r="K3531" s="19">
        <v>437.2</v>
      </c>
      <c r="L3531" s="19">
        <v>263.33</v>
      </c>
      <c r="M3531" s="19">
        <f>Table1[[#This Row],[Unit_Selling Price]]-Table1[[#This Row],[Unit_Cost]]</f>
        <v>173.87</v>
      </c>
      <c r="N3531" s="19">
        <f>Table1[[#This Row],[Quantity]]*Table1[[#This Row],[unit_per Profit]]</f>
        <v>1449554.19</v>
      </c>
    </row>
    <row r="3532" spans="1:14" x14ac:dyDescent="0.2">
      <c r="A3532" s="10" t="s">
        <v>46</v>
      </c>
      <c r="B3532" s="10" t="s">
        <v>78</v>
      </c>
      <c r="C3532" s="10" t="s">
        <v>56</v>
      </c>
      <c r="D3532" s="10" t="s">
        <v>23</v>
      </c>
      <c r="E3532" s="10" t="s">
        <v>43</v>
      </c>
      <c r="F3532" s="11">
        <v>42675</v>
      </c>
      <c r="G3532" s="10">
        <v>2016</v>
      </c>
      <c r="H3532" s="10">
        <v>273901021</v>
      </c>
      <c r="I3532" s="17">
        <v>42584</v>
      </c>
      <c r="J3532" s="18">
        <v>2254</v>
      </c>
      <c r="K3532" s="19">
        <v>421.89</v>
      </c>
      <c r="L3532" s="19">
        <v>364.69</v>
      </c>
      <c r="M3532" s="19">
        <f>Table1[[#This Row],[Unit_Selling Price]]-Table1[[#This Row],[Unit_Cost]]</f>
        <v>57.2</v>
      </c>
      <c r="N3532" s="19">
        <f>Table1[[#This Row],[Quantity]]*Table1[[#This Row],[unit_per Profit]]</f>
        <v>128928.8</v>
      </c>
    </row>
    <row r="3533" spans="1:14" x14ac:dyDescent="0.2">
      <c r="A3533" s="10" t="s">
        <v>278</v>
      </c>
      <c r="B3533" s="10" t="s">
        <v>164</v>
      </c>
      <c r="C3533" s="10" t="s">
        <v>65</v>
      </c>
      <c r="D3533" s="10" t="s">
        <v>23</v>
      </c>
      <c r="E3533" s="10" t="s">
        <v>28</v>
      </c>
      <c r="F3533" s="11">
        <v>40363</v>
      </c>
      <c r="G3533" s="10">
        <v>2010</v>
      </c>
      <c r="H3533" s="10">
        <v>580014884</v>
      </c>
      <c r="I3533" s="17" t="s">
        <v>749</v>
      </c>
      <c r="J3533" s="18">
        <v>8148</v>
      </c>
      <c r="K3533" s="19">
        <v>9.33</v>
      </c>
      <c r="L3533" s="19">
        <v>6.92</v>
      </c>
      <c r="M3533" s="19">
        <f>Table1[[#This Row],[Unit_Selling Price]]-Table1[[#This Row],[Unit_Cost]]</f>
        <v>2.41</v>
      </c>
      <c r="N3533" s="19">
        <f>Table1[[#This Row],[Quantity]]*Table1[[#This Row],[unit_per Profit]]</f>
        <v>19636.68</v>
      </c>
    </row>
    <row r="3534" spans="1:14" x14ac:dyDescent="0.2">
      <c r="A3534" s="10" t="s">
        <v>46</v>
      </c>
      <c r="B3534" s="10" t="s">
        <v>84</v>
      </c>
      <c r="C3534" s="10" t="s">
        <v>65</v>
      </c>
      <c r="D3534" s="10" t="s">
        <v>27</v>
      </c>
      <c r="E3534" s="10" t="s">
        <v>43</v>
      </c>
      <c r="F3534" s="11" t="s">
        <v>1821</v>
      </c>
      <c r="G3534" s="10">
        <v>2014</v>
      </c>
      <c r="H3534" s="10">
        <v>716898095</v>
      </c>
      <c r="I3534" s="17" t="s">
        <v>1820</v>
      </c>
      <c r="J3534" s="18">
        <v>4932</v>
      </c>
      <c r="K3534" s="19">
        <v>9.33</v>
      </c>
      <c r="L3534" s="19">
        <v>6.92</v>
      </c>
      <c r="M3534" s="19">
        <f>Table1[[#This Row],[Unit_Selling Price]]-Table1[[#This Row],[Unit_Cost]]</f>
        <v>2.41</v>
      </c>
      <c r="N3534" s="19">
        <f>Table1[[#This Row],[Quantity]]*Table1[[#This Row],[unit_per Profit]]</f>
        <v>11886.12</v>
      </c>
    </row>
    <row r="3535" spans="1:14" x14ac:dyDescent="0.2">
      <c r="A3535" s="10" t="s">
        <v>32</v>
      </c>
      <c r="B3535" s="10" t="s">
        <v>82</v>
      </c>
      <c r="C3535" s="10" t="s">
        <v>77</v>
      </c>
      <c r="D3535" s="10" t="s">
        <v>27</v>
      </c>
      <c r="E3535" s="10" t="s">
        <v>24</v>
      </c>
      <c r="F3535" s="11" t="s">
        <v>1270</v>
      </c>
      <c r="G3535" s="10">
        <v>2013</v>
      </c>
      <c r="H3535" s="10">
        <v>343974483</v>
      </c>
      <c r="I3535" s="17">
        <v>41522</v>
      </c>
      <c r="J3535" s="18">
        <v>8548</v>
      </c>
      <c r="K3535" s="19">
        <v>154.06</v>
      </c>
      <c r="L3535" s="19">
        <v>90.93</v>
      </c>
      <c r="M3535" s="19">
        <f>Table1[[#This Row],[Unit_Selling Price]]-Table1[[#This Row],[Unit_Cost]]</f>
        <v>63.13</v>
      </c>
      <c r="N3535" s="19">
        <f>Table1[[#This Row],[Quantity]]*Table1[[#This Row],[unit_per Profit]]</f>
        <v>539635.24</v>
      </c>
    </row>
    <row r="3536" spans="1:14" x14ac:dyDescent="0.2">
      <c r="A3536" s="10" t="s">
        <v>32</v>
      </c>
      <c r="B3536" s="10" t="s">
        <v>209</v>
      </c>
      <c r="C3536" s="10" t="s">
        <v>65</v>
      </c>
      <c r="D3536" s="10" t="s">
        <v>27</v>
      </c>
      <c r="E3536" s="10" t="s">
        <v>24</v>
      </c>
      <c r="F3536" s="11" t="s">
        <v>1107</v>
      </c>
      <c r="G3536" s="10">
        <v>2014</v>
      </c>
      <c r="H3536" s="10">
        <v>540980374</v>
      </c>
      <c r="I3536" s="17">
        <v>41893</v>
      </c>
      <c r="J3536" s="18">
        <v>6969</v>
      </c>
      <c r="K3536" s="19">
        <v>9.33</v>
      </c>
      <c r="L3536" s="19">
        <v>6.92</v>
      </c>
      <c r="M3536" s="19">
        <f>Table1[[#This Row],[Unit_Selling Price]]-Table1[[#This Row],[Unit_Cost]]</f>
        <v>2.41</v>
      </c>
      <c r="N3536" s="19">
        <f>Table1[[#This Row],[Quantity]]*Table1[[#This Row],[unit_per Profit]]</f>
        <v>16795.29</v>
      </c>
    </row>
    <row r="3537" spans="1:14" x14ac:dyDescent="0.2">
      <c r="A3537" s="10" t="s">
        <v>32</v>
      </c>
      <c r="B3537" s="10" t="s">
        <v>127</v>
      </c>
      <c r="C3537" s="10" t="s">
        <v>26</v>
      </c>
      <c r="D3537" s="10" t="s">
        <v>23</v>
      </c>
      <c r="E3537" s="10" t="s">
        <v>28</v>
      </c>
      <c r="F3537" s="11" t="s">
        <v>1535</v>
      </c>
      <c r="G3537" s="10">
        <v>2017</v>
      </c>
      <c r="H3537" s="10">
        <v>657964599</v>
      </c>
      <c r="I3537" s="17" t="s">
        <v>1135</v>
      </c>
      <c r="J3537" s="18">
        <v>5201</v>
      </c>
      <c r="K3537" s="19">
        <v>152.58000000000001</v>
      </c>
      <c r="L3537" s="19">
        <v>97.44</v>
      </c>
      <c r="M3537" s="19">
        <f>Table1[[#This Row],[Unit_Selling Price]]-Table1[[#This Row],[Unit_Cost]]</f>
        <v>55.14</v>
      </c>
      <c r="N3537" s="19">
        <f>Table1[[#This Row],[Quantity]]*Table1[[#This Row],[unit_per Profit]]</f>
        <v>286783.14</v>
      </c>
    </row>
    <row r="3538" spans="1:14" x14ac:dyDescent="0.2">
      <c r="A3538" s="10" t="s">
        <v>46</v>
      </c>
      <c r="B3538" s="10" t="s">
        <v>141</v>
      </c>
      <c r="C3538" s="10" t="s">
        <v>39</v>
      </c>
      <c r="D3538" s="10" t="s">
        <v>27</v>
      </c>
      <c r="E3538" s="10" t="s">
        <v>24</v>
      </c>
      <c r="F3538" s="11">
        <v>40912</v>
      </c>
      <c r="G3538" s="10">
        <v>2012</v>
      </c>
      <c r="H3538" s="10">
        <v>565288484</v>
      </c>
      <c r="I3538" s="17">
        <v>41064</v>
      </c>
      <c r="J3538" s="18">
        <v>279</v>
      </c>
      <c r="K3538" s="19">
        <v>81.73</v>
      </c>
      <c r="L3538" s="19">
        <v>56.67</v>
      </c>
      <c r="M3538" s="19">
        <f>Table1[[#This Row],[Unit_Selling Price]]-Table1[[#This Row],[Unit_Cost]]</f>
        <v>25.06</v>
      </c>
      <c r="N3538" s="19">
        <f>Table1[[#This Row],[Quantity]]*Table1[[#This Row],[unit_per Profit]]</f>
        <v>6991.74</v>
      </c>
    </row>
    <row r="3539" spans="1:14" x14ac:dyDescent="0.2">
      <c r="A3539" s="10" t="s">
        <v>46</v>
      </c>
      <c r="B3539" s="10" t="s">
        <v>99</v>
      </c>
      <c r="C3539" s="10" t="s">
        <v>34</v>
      </c>
      <c r="D3539" s="10" t="s">
        <v>27</v>
      </c>
      <c r="E3539" s="10" t="s">
        <v>28</v>
      </c>
      <c r="F3539" s="11" t="s">
        <v>405</v>
      </c>
      <c r="G3539" s="10">
        <v>2011</v>
      </c>
      <c r="H3539" s="10">
        <v>203625857</v>
      </c>
      <c r="I3539" s="17">
        <v>40605</v>
      </c>
      <c r="J3539" s="18">
        <v>6271</v>
      </c>
      <c r="K3539" s="19">
        <v>205.7</v>
      </c>
      <c r="L3539" s="19">
        <v>117.11</v>
      </c>
      <c r="M3539" s="19">
        <f>Table1[[#This Row],[Unit_Selling Price]]-Table1[[#This Row],[Unit_Cost]]</f>
        <v>88.59</v>
      </c>
      <c r="N3539" s="19">
        <f>Table1[[#This Row],[Quantity]]*Table1[[#This Row],[unit_per Profit]]</f>
        <v>555547.89</v>
      </c>
    </row>
    <row r="3540" spans="1:14" x14ac:dyDescent="0.2">
      <c r="A3540" s="10" t="s">
        <v>29</v>
      </c>
      <c r="B3540" s="10" t="s">
        <v>80</v>
      </c>
      <c r="C3540" s="10" t="s">
        <v>42</v>
      </c>
      <c r="D3540" s="10" t="s">
        <v>27</v>
      </c>
      <c r="E3540" s="10" t="s">
        <v>24</v>
      </c>
      <c r="F3540" s="11" t="s">
        <v>435</v>
      </c>
      <c r="G3540" s="10">
        <v>2011</v>
      </c>
      <c r="H3540" s="10">
        <v>933963048</v>
      </c>
      <c r="I3540" s="17" t="s">
        <v>1444</v>
      </c>
      <c r="J3540" s="18">
        <v>9275</v>
      </c>
      <c r="K3540" s="19">
        <v>109.28</v>
      </c>
      <c r="L3540" s="19">
        <v>35.840000000000003</v>
      </c>
      <c r="M3540" s="19">
        <f>Table1[[#This Row],[Unit_Selling Price]]-Table1[[#This Row],[Unit_Cost]]</f>
        <v>73.44</v>
      </c>
      <c r="N3540" s="19">
        <f>Table1[[#This Row],[Quantity]]*Table1[[#This Row],[unit_per Profit]]</f>
        <v>681156</v>
      </c>
    </row>
    <row r="3541" spans="1:14" x14ac:dyDescent="0.2">
      <c r="A3541" s="10" t="s">
        <v>29</v>
      </c>
      <c r="B3541" s="10" t="s">
        <v>185</v>
      </c>
      <c r="C3541" s="10" t="s">
        <v>34</v>
      </c>
      <c r="D3541" s="10" t="s">
        <v>23</v>
      </c>
      <c r="E3541" s="10" t="s">
        <v>43</v>
      </c>
      <c r="F3541" s="11">
        <v>42129</v>
      </c>
      <c r="G3541" s="10">
        <v>2015</v>
      </c>
      <c r="H3541" s="10">
        <v>587598884</v>
      </c>
      <c r="I3541" s="17" t="s">
        <v>1816</v>
      </c>
      <c r="J3541" s="18">
        <v>2422</v>
      </c>
      <c r="K3541" s="19">
        <v>205.7</v>
      </c>
      <c r="L3541" s="19">
        <v>117.11</v>
      </c>
      <c r="M3541" s="19">
        <f>Table1[[#This Row],[Unit_Selling Price]]-Table1[[#This Row],[Unit_Cost]]</f>
        <v>88.59</v>
      </c>
      <c r="N3541" s="19">
        <f>Table1[[#This Row],[Quantity]]*Table1[[#This Row],[unit_per Profit]]</f>
        <v>214564.98</v>
      </c>
    </row>
    <row r="3542" spans="1:14" x14ac:dyDescent="0.2">
      <c r="A3542" s="10" t="s">
        <v>32</v>
      </c>
      <c r="B3542" s="10" t="s">
        <v>215</v>
      </c>
      <c r="C3542" s="10" t="s">
        <v>65</v>
      </c>
      <c r="D3542" s="10" t="s">
        <v>23</v>
      </c>
      <c r="E3542" s="10" t="s">
        <v>28</v>
      </c>
      <c r="F3542" s="11" t="s">
        <v>1623</v>
      </c>
      <c r="G3542" s="10">
        <v>2011</v>
      </c>
      <c r="H3542" s="10">
        <v>216144692</v>
      </c>
      <c r="I3542" s="17" t="s">
        <v>471</v>
      </c>
      <c r="J3542" s="18">
        <v>873</v>
      </c>
      <c r="K3542" s="19">
        <v>9.33</v>
      </c>
      <c r="L3542" s="19">
        <v>6.92</v>
      </c>
      <c r="M3542" s="19">
        <f>Table1[[#This Row],[Unit_Selling Price]]-Table1[[#This Row],[Unit_Cost]]</f>
        <v>2.41</v>
      </c>
      <c r="N3542" s="19">
        <f>Table1[[#This Row],[Quantity]]*Table1[[#This Row],[unit_per Profit]]</f>
        <v>2103.9299999999998</v>
      </c>
    </row>
    <row r="3543" spans="1:14" x14ac:dyDescent="0.2">
      <c r="A3543" s="10" t="s">
        <v>29</v>
      </c>
      <c r="B3543" s="10" t="s">
        <v>214</v>
      </c>
      <c r="C3543" s="10" t="s">
        <v>39</v>
      </c>
      <c r="D3543" s="10" t="s">
        <v>23</v>
      </c>
      <c r="E3543" s="10" t="s">
        <v>28</v>
      </c>
      <c r="F3543" s="11">
        <v>41708</v>
      </c>
      <c r="G3543" s="10">
        <v>2014</v>
      </c>
      <c r="H3543" s="10">
        <v>941524302</v>
      </c>
      <c r="I3543" s="17">
        <v>41892</v>
      </c>
      <c r="J3543" s="18">
        <v>6819</v>
      </c>
      <c r="K3543" s="19">
        <v>81.73</v>
      </c>
      <c r="L3543" s="19">
        <v>56.67</v>
      </c>
      <c r="M3543" s="19">
        <f>Table1[[#This Row],[Unit_Selling Price]]-Table1[[#This Row],[Unit_Cost]]</f>
        <v>25.06</v>
      </c>
      <c r="N3543" s="19">
        <f>Table1[[#This Row],[Quantity]]*Table1[[#This Row],[unit_per Profit]]</f>
        <v>170884.14</v>
      </c>
    </row>
    <row r="3544" spans="1:14" x14ac:dyDescent="0.2">
      <c r="A3544" s="10" t="s">
        <v>29</v>
      </c>
      <c r="B3544" s="10" t="s">
        <v>144</v>
      </c>
      <c r="C3544" s="10" t="s">
        <v>51</v>
      </c>
      <c r="D3544" s="10" t="s">
        <v>27</v>
      </c>
      <c r="E3544" s="10" t="s">
        <v>24</v>
      </c>
      <c r="F3544" s="11" t="s">
        <v>881</v>
      </c>
      <c r="G3544" s="10">
        <v>2012</v>
      </c>
      <c r="H3544" s="10">
        <v>805974042</v>
      </c>
      <c r="I3544" s="17" t="s">
        <v>1658</v>
      </c>
      <c r="J3544" s="18">
        <v>4484</v>
      </c>
      <c r="K3544" s="19">
        <v>437.2</v>
      </c>
      <c r="L3544" s="19">
        <v>263.33</v>
      </c>
      <c r="M3544" s="19">
        <f>Table1[[#This Row],[Unit_Selling Price]]-Table1[[#This Row],[Unit_Cost]]</f>
        <v>173.87</v>
      </c>
      <c r="N3544" s="19">
        <f>Table1[[#This Row],[Quantity]]*Table1[[#This Row],[unit_per Profit]]</f>
        <v>779633.08</v>
      </c>
    </row>
    <row r="3545" spans="1:14" x14ac:dyDescent="0.2">
      <c r="A3545" s="10" t="s">
        <v>32</v>
      </c>
      <c r="B3545" s="10" t="s">
        <v>149</v>
      </c>
      <c r="C3545" s="10" t="s">
        <v>51</v>
      </c>
      <c r="D3545" s="10" t="s">
        <v>23</v>
      </c>
      <c r="E3545" s="10" t="s">
        <v>43</v>
      </c>
      <c r="F3545" s="11">
        <v>40577</v>
      </c>
      <c r="G3545" s="10">
        <v>2011</v>
      </c>
      <c r="H3545" s="10">
        <v>622042739</v>
      </c>
      <c r="I3545" s="17" t="s">
        <v>287</v>
      </c>
      <c r="J3545" s="18">
        <v>5124</v>
      </c>
      <c r="K3545" s="19">
        <v>437.2</v>
      </c>
      <c r="L3545" s="19">
        <v>263.33</v>
      </c>
      <c r="M3545" s="19">
        <f>Table1[[#This Row],[Unit_Selling Price]]-Table1[[#This Row],[Unit_Cost]]</f>
        <v>173.87</v>
      </c>
      <c r="N3545" s="19">
        <f>Table1[[#This Row],[Quantity]]*Table1[[#This Row],[unit_per Profit]]</f>
        <v>890909.88</v>
      </c>
    </row>
    <row r="3546" spans="1:14" x14ac:dyDescent="0.2">
      <c r="A3546" s="10" t="s">
        <v>46</v>
      </c>
      <c r="B3546" s="10" t="s">
        <v>75</v>
      </c>
      <c r="C3546" s="10" t="s">
        <v>49</v>
      </c>
      <c r="D3546" s="10" t="s">
        <v>23</v>
      </c>
      <c r="E3546" s="10" t="s">
        <v>35</v>
      </c>
      <c r="F3546" s="11" t="s">
        <v>1023</v>
      </c>
      <c r="G3546" s="10">
        <v>2010</v>
      </c>
      <c r="H3546" s="10">
        <v>822591722</v>
      </c>
      <c r="I3546" s="17">
        <v>40246</v>
      </c>
      <c r="J3546" s="18">
        <v>2025</v>
      </c>
      <c r="K3546" s="19">
        <v>651.21</v>
      </c>
      <c r="L3546" s="19">
        <v>524.96</v>
      </c>
      <c r="M3546" s="19">
        <f>Table1[[#This Row],[Unit_Selling Price]]-Table1[[#This Row],[Unit_Cost]]</f>
        <v>126.25</v>
      </c>
      <c r="N3546" s="19">
        <f>Table1[[#This Row],[Quantity]]*Table1[[#This Row],[unit_per Profit]]</f>
        <v>255656.25</v>
      </c>
    </row>
    <row r="3547" spans="1:14" x14ac:dyDescent="0.2">
      <c r="A3547" s="10" t="s">
        <v>40</v>
      </c>
      <c r="B3547" s="10" t="s">
        <v>201</v>
      </c>
      <c r="C3547" s="10" t="s">
        <v>34</v>
      </c>
      <c r="D3547" s="10" t="s">
        <v>23</v>
      </c>
      <c r="E3547" s="10" t="s">
        <v>24</v>
      </c>
      <c r="F3547" s="11">
        <v>42166</v>
      </c>
      <c r="G3547" s="10">
        <v>2015</v>
      </c>
      <c r="H3547" s="10">
        <v>110794818</v>
      </c>
      <c r="I3547" s="17" t="s">
        <v>1378</v>
      </c>
      <c r="J3547" s="18">
        <v>5504</v>
      </c>
      <c r="K3547" s="19">
        <v>205.7</v>
      </c>
      <c r="L3547" s="19">
        <v>117.11</v>
      </c>
      <c r="M3547" s="19">
        <f>Table1[[#This Row],[Unit_Selling Price]]-Table1[[#This Row],[Unit_Cost]]</f>
        <v>88.59</v>
      </c>
      <c r="N3547" s="19">
        <f>Table1[[#This Row],[Quantity]]*Table1[[#This Row],[unit_per Profit]]</f>
        <v>487599.35999999999</v>
      </c>
    </row>
    <row r="3548" spans="1:14" x14ac:dyDescent="0.2">
      <c r="A3548" s="10" t="s">
        <v>40</v>
      </c>
      <c r="B3548" s="10" t="s">
        <v>218</v>
      </c>
      <c r="C3548" s="10" t="s">
        <v>42</v>
      </c>
      <c r="D3548" s="10" t="s">
        <v>27</v>
      </c>
      <c r="E3548" s="10" t="s">
        <v>43</v>
      </c>
      <c r="F3548" s="11" t="s">
        <v>1822</v>
      </c>
      <c r="G3548" s="10">
        <v>2010</v>
      </c>
      <c r="H3548" s="10">
        <v>410138356</v>
      </c>
      <c r="I3548" s="17">
        <v>40212</v>
      </c>
      <c r="J3548" s="18">
        <v>7909</v>
      </c>
      <c r="K3548" s="19">
        <v>109.28</v>
      </c>
      <c r="L3548" s="19">
        <v>35.840000000000003</v>
      </c>
      <c r="M3548" s="19">
        <f>Table1[[#This Row],[Unit_Selling Price]]-Table1[[#This Row],[Unit_Cost]]</f>
        <v>73.44</v>
      </c>
      <c r="N3548" s="19">
        <f>Table1[[#This Row],[Quantity]]*Table1[[#This Row],[unit_per Profit]]</f>
        <v>580836.96</v>
      </c>
    </row>
    <row r="3549" spans="1:14" x14ac:dyDescent="0.2">
      <c r="A3549" s="10" t="s">
        <v>278</v>
      </c>
      <c r="B3549" s="10" t="s">
        <v>164</v>
      </c>
      <c r="C3549" s="10" t="s">
        <v>77</v>
      </c>
      <c r="D3549" s="10" t="s">
        <v>27</v>
      </c>
      <c r="E3549" s="10" t="s">
        <v>35</v>
      </c>
      <c r="F3549" s="11">
        <v>40583</v>
      </c>
      <c r="G3549" s="10">
        <v>2011</v>
      </c>
      <c r="H3549" s="10">
        <v>114421164</v>
      </c>
      <c r="I3549" s="17" t="s">
        <v>1055</v>
      </c>
      <c r="J3549" s="18">
        <v>8620</v>
      </c>
      <c r="K3549" s="19">
        <v>154.06</v>
      </c>
      <c r="L3549" s="19">
        <v>90.93</v>
      </c>
      <c r="M3549" s="19">
        <f>Table1[[#This Row],[Unit_Selling Price]]-Table1[[#This Row],[Unit_Cost]]</f>
        <v>63.13</v>
      </c>
      <c r="N3549" s="19">
        <f>Table1[[#This Row],[Quantity]]*Table1[[#This Row],[unit_per Profit]]</f>
        <v>544180.6</v>
      </c>
    </row>
    <row r="3550" spans="1:14" x14ac:dyDescent="0.2">
      <c r="A3550" s="10" t="s">
        <v>278</v>
      </c>
      <c r="B3550" s="10" t="s">
        <v>180</v>
      </c>
      <c r="C3550" s="10" t="s">
        <v>56</v>
      </c>
      <c r="D3550" s="10" t="s">
        <v>23</v>
      </c>
      <c r="E3550" s="10" t="s">
        <v>28</v>
      </c>
      <c r="F3550" s="11" t="s">
        <v>1282</v>
      </c>
      <c r="G3550" s="10">
        <v>2017</v>
      </c>
      <c r="H3550" s="10">
        <v>837754571</v>
      </c>
      <c r="I3550" s="17">
        <v>42772</v>
      </c>
      <c r="J3550" s="18">
        <v>9049</v>
      </c>
      <c r="K3550" s="19">
        <v>421.89</v>
      </c>
      <c r="L3550" s="19">
        <v>364.69</v>
      </c>
      <c r="M3550" s="19">
        <f>Table1[[#This Row],[Unit_Selling Price]]-Table1[[#This Row],[Unit_Cost]]</f>
        <v>57.2</v>
      </c>
      <c r="N3550" s="19">
        <f>Table1[[#This Row],[Quantity]]*Table1[[#This Row],[unit_per Profit]]</f>
        <v>517602.8</v>
      </c>
    </row>
    <row r="3551" spans="1:14" x14ac:dyDescent="0.2">
      <c r="A3551" s="10" t="s">
        <v>32</v>
      </c>
      <c r="B3551" s="10" t="s">
        <v>147</v>
      </c>
      <c r="C3551" s="10" t="s">
        <v>26</v>
      </c>
      <c r="D3551" s="10" t="s">
        <v>27</v>
      </c>
      <c r="E3551" s="10" t="s">
        <v>35</v>
      </c>
      <c r="F3551" s="11">
        <v>41495</v>
      </c>
      <c r="G3551" s="10">
        <v>2013</v>
      </c>
      <c r="H3551" s="10">
        <v>664562404</v>
      </c>
      <c r="I3551" s="17" t="s">
        <v>702</v>
      </c>
      <c r="J3551" s="18">
        <v>7638</v>
      </c>
      <c r="K3551" s="19">
        <v>152.58000000000001</v>
      </c>
      <c r="L3551" s="19">
        <v>97.44</v>
      </c>
      <c r="M3551" s="19">
        <f>Table1[[#This Row],[Unit_Selling Price]]-Table1[[#This Row],[Unit_Cost]]</f>
        <v>55.14</v>
      </c>
      <c r="N3551" s="19">
        <f>Table1[[#This Row],[Quantity]]*Table1[[#This Row],[unit_per Profit]]</f>
        <v>421159.32</v>
      </c>
    </row>
    <row r="3552" spans="1:14" x14ac:dyDescent="0.2">
      <c r="A3552" s="10" t="s">
        <v>46</v>
      </c>
      <c r="B3552" s="10" t="s">
        <v>141</v>
      </c>
      <c r="C3552" s="10" t="s">
        <v>42</v>
      </c>
      <c r="D3552" s="10" t="s">
        <v>23</v>
      </c>
      <c r="E3552" s="10" t="s">
        <v>28</v>
      </c>
      <c r="F3552" s="11">
        <v>40369</v>
      </c>
      <c r="G3552" s="10">
        <v>2010</v>
      </c>
      <c r="H3552" s="10">
        <v>899580991</v>
      </c>
      <c r="I3552" s="17">
        <v>40401</v>
      </c>
      <c r="J3552" s="18">
        <v>4861</v>
      </c>
      <c r="K3552" s="19">
        <v>109.28</v>
      </c>
      <c r="L3552" s="19">
        <v>35.840000000000003</v>
      </c>
      <c r="M3552" s="19">
        <f>Table1[[#This Row],[Unit_Selling Price]]-Table1[[#This Row],[Unit_Cost]]</f>
        <v>73.44</v>
      </c>
      <c r="N3552" s="19">
        <f>Table1[[#This Row],[Quantity]]*Table1[[#This Row],[unit_per Profit]]</f>
        <v>356991.84</v>
      </c>
    </row>
    <row r="3553" spans="1:14" x14ac:dyDescent="0.2">
      <c r="A3553" s="10" t="s">
        <v>29</v>
      </c>
      <c r="B3553" s="10" t="s">
        <v>64</v>
      </c>
      <c r="C3553" s="10" t="s">
        <v>31</v>
      </c>
      <c r="D3553" s="10" t="s">
        <v>27</v>
      </c>
      <c r="E3553" s="10" t="s">
        <v>35</v>
      </c>
      <c r="F3553" s="11" t="s">
        <v>1079</v>
      </c>
      <c r="G3553" s="10">
        <v>2016</v>
      </c>
      <c r="H3553" s="10">
        <v>217859160</v>
      </c>
      <c r="I3553" s="17">
        <v>42493</v>
      </c>
      <c r="J3553" s="18">
        <v>8222</v>
      </c>
      <c r="K3553" s="19">
        <v>47.45</v>
      </c>
      <c r="L3553" s="19">
        <v>31.79</v>
      </c>
      <c r="M3553" s="19">
        <f>Table1[[#This Row],[Unit_Selling Price]]-Table1[[#This Row],[Unit_Cost]]</f>
        <v>15.66</v>
      </c>
      <c r="N3553" s="19">
        <f>Table1[[#This Row],[Quantity]]*Table1[[#This Row],[unit_per Profit]]</f>
        <v>128756.52</v>
      </c>
    </row>
    <row r="3554" spans="1:14" x14ac:dyDescent="0.2">
      <c r="A3554" s="10" t="s">
        <v>46</v>
      </c>
      <c r="B3554" s="10" t="s">
        <v>175</v>
      </c>
      <c r="C3554" s="10" t="s">
        <v>56</v>
      </c>
      <c r="D3554" s="10" t="s">
        <v>23</v>
      </c>
      <c r="E3554" s="10" t="s">
        <v>35</v>
      </c>
      <c r="F3554" s="11" t="s">
        <v>1317</v>
      </c>
      <c r="G3554" s="10">
        <v>2015</v>
      </c>
      <c r="H3554" s="10">
        <v>514758241</v>
      </c>
      <c r="I3554" s="17" t="s">
        <v>992</v>
      </c>
      <c r="J3554" s="18">
        <v>7257</v>
      </c>
      <c r="K3554" s="19">
        <v>421.89</v>
      </c>
      <c r="L3554" s="19">
        <v>364.69</v>
      </c>
      <c r="M3554" s="19">
        <f>Table1[[#This Row],[Unit_Selling Price]]-Table1[[#This Row],[Unit_Cost]]</f>
        <v>57.2</v>
      </c>
      <c r="N3554" s="19">
        <f>Table1[[#This Row],[Quantity]]*Table1[[#This Row],[unit_per Profit]]</f>
        <v>415100.4</v>
      </c>
    </row>
    <row r="3555" spans="1:14" x14ac:dyDescent="0.2">
      <c r="A3555" s="10" t="s">
        <v>40</v>
      </c>
      <c r="B3555" s="10" t="s">
        <v>140</v>
      </c>
      <c r="C3555" s="10" t="s">
        <v>31</v>
      </c>
      <c r="D3555" s="10" t="s">
        <v>23</v>
      </c>
      <c r="E3555" s="10" t="s">
        <v>24</v>
      </c>
      <c r="F3555" s="11" t="s">
        <v>1755</v>
      </c>
      <c r="G3555" s="10">
        <v>2015</v>
      </c>
      <c r="H3555" s="10">
        <v>155952060</v>
      </c>
      <c r="I3555" s="17">
        <v>42159</v>
      </c>
      <c r="J3555" s="18">
        <v>8535</v>
      </c>
      <c r="K3555" s="19">
        <v>47.45</v>
      </c>
      <c r="L3555" s="19">
        <v>31.79</v>
      </c>
      <c r="M3555" s="19">
        <f>Table1[[#This Row],[Unit_Selling Price]]-Table1[[#This Row],[Unit_Cost]]</f>
        <v>15.66</v>
      </c>
      <c r="N3555" s="19">
        <f>Table1[[#This Row],[Quantity]]*Table1[[#This Row],[unit_per Profit]]</f>
        <v>133658.1</v>
      </c>
    </row>
    <row r="3556" spans="1:14" x14ac:dyDescent="0.2">
      <c r="A3556" s="10" t="s">
        <v>29</v>
      </c>
      <c r="B3556" s="10" t="s">
        <v>197</v>
      </c>
      <c r="C3556" s="10" t="s">
        <v>77</v>
      </c>
      <c r="D3556" s="10" t="s">
        <v>27</v>
      </c>
      <c r="E3556" s="10" t="s">
        <v>35</v>
      </c>
      <c r="F3556" s="11" t="s">
        <v>601</v>
      </c>
      <c r="G3556" s="10">
        <v>2013</v>
      </c>
      <c r="H3556" s="10">
        <v>727426946</v>
      </c>
      <c r="I3556" s="17">
        <v>41700</v>
      </c>
      <c r="J3556" s="18">
        <v>653</v>
      </c>
      <c r="K3556" s="19">
        <v>154.06</v>
      </c>
      <c r="L3556" s="19">
        <v>90.93</v>
      </c>
      <c r="M3556" s="19">
        <f>Table1[[#This Row],[Unit_Selling Price]]-Table1[[#This Row],[Unit_Cost]]</f>
        <v>63.13</v>
      </c>
      <c r="N3556" s="19">
        <f>Table1[[#This Row],[Quantity]]*Table1[[#This Row],[unit_per Profit]]</f>
        <v>41223.89</v>
      </c>
    </row>
    <row r="3557" spans="1:14" x14ac:dyDescent="0.2">
      <c r="A3557" s="10" t="s">
        <v>278</v>
      </c>
      <c r="B3557" s="10" t="s">
        <v>53</v>
      </c>
      <c r="C3557" s="10" t="s">
        <v>22</v>
      </c>
      <c r="D3557" s="10" t="s">
        <v>23</v>
      </c>
      <c r="E3557" s="10" t="s">
        <v>24</v>
      </c>
      <c r="F3557" s="11" t="s">
        <v>1728</v>
      </c>
      <c r="G3557" s="10">
        <v>2016</v>
      </c>
      <c r="H3557" s="10">
        <v>285481727</v>
      </c>
      <c r="I3557" s="17" t="s">
        <v>662</v>
      </c>
      <c r="J3557" s="18">
        <v>9242</v>
      </c>
      <c r="K3557" s="19">
        <v>255.28</v>
      </c>
      <c r="L3557" s="19">
        <v>159.41999999999999</v>
      </c>
      <c r="M3557" s="19">
        <f>Table1[[#This Row],[Unit_Selling Price]]-Table1[[#This Row],[Unit_Cost]]</f>
        <v>95.86</v>
      </c>
      <c r="N3557" s="19">
        <f>Table1[[#This Row],[Quantity]]*Table1[[#This Row],[unit_per Profit]]</f>
        <v>885938.12</v>
      </c>
    </row>
    <row r="3558" spans="1:14" x14ac:dyDescent="0.2">
      <c r="A3558" s="10" t="s">
        <v>46</v>
      </c>
      <c r="B3558" s="10" t="s">
        <v>194</v>
      </c>
      <c r="C3558" s="10" t="s">
        <v>42</v>
      </c>
      <c r="D3558" s="10" t="s">
        <v>23</v>
      </c>
      <c r="E3558" s="10" t="s">
        <v>28</v>
      </c>
      <c r="F3558" s="11" t="s">
        <v>1418</v>
      </c>
      <c r="G3558" s="10">
        <v>2012</v>
      </c>
      <c r="H3558" s="10">
        <v>106727731</v>
      </c>
      <c r="I3558" s="17">
        <v>41033</v>
      </c>
      <c r="J3558" s="18">
        <v>1962</v>
      </c>
      <c r="K3558" s="19">
        <v>109.28</v>
      </c>
      <c r="L3558" s="19">
        <v>35.840000000000003</v>
      </c>
      <c r="M3558" s="19">
        <f>Table1[[#This Row],[Unit_Selling Price]]-Table1[[#This Row],[Unit_Cost]]</f>
        <v>73.44</v>
      </c>
      <c r="N3558" s="19">
        <f>Table1[[#This Row],[Quantity]]*Table1[[#This Row],[unit_per Profit]]</f>
        <v>144089.28</v>
      </c>
    </row>
    <row r="3559" spans="1:14" x14ac:dyDescent="0.2">
      <c r="A3559" s="10" t="s">
        <v>37</v>
      </c>
      <c r="B3559" s="10" t="s">
        <v>229</v>
      </c>
      <c r="C3559" s="10" t="s">
        <v>42</v>
      </c>
      <c r="D3559" s="10" t="s">
        <v>27</v>
      </c>
      <c r="E3559" s="10" t="s">
        <v>35</v>
      </c>
      <c r="F3559" s="11">
        <v>40586</v>
      </c>
      <c r="G3559" s="10">
        <v>2011</v>
      </c>
      <c r="H3559" s="10">
        <v>638088786</v>
      </c>
      <c r="I3559" s="17" t="s">
        <v>439</v>
      </c>
      <c r="J3559" s="18">
        <v>3506</v>
      </c>
      <c r="K3559" s="19">
        <v>109.28</v>
      </c>
      <c r="L3559" s="19">
        <v>35.840000000000003</v>
      </c>
      <c r="M3559" s="19">
        <f>Table1[[#This Row],[Unit_Selling Price]]-Table1[[#This Row],[Unit_Cost]]</f>
        <v>73.44</v>
      </c>
      <c r="N3559" s="19">
        <f>Table1[[#This Row],[Quantity]]*Table1[[#This Row],[unit_per Profit]]</f>
        <v>257480.64</v>
      </c>
    </row>
    <row r="3560" spans="1:14" x14ac:dyDescent="0.2">
      <c r="A3560" s="10" t="s">
        <v>46</v>
      </c>
      <c r="B3560" s="10" t="s">
        <v>71</v>
      </c>
      <c r="C3560" s="10" t="s">
        <v>26</v>
      </c>
      <c r="D3560" s="10" t="s">
        <v>27</v>
      </c>
      <c r="E3560" s="10" t="s">
        <v>24</v>
      </c>
      <c r="F3560" s="11">
        <v>40760</v>
      </c>
      <c r="G3560" s="10">
        <v>2011</v>
      </c>
      <c r="H3560" s="10">
        <v>146801221</v>
      </c>
      <c r="I3560" s="17" t="s">
        <v>1671</v>
      </c>
      <c r="J3560" s="18">
        <v>598</v>
      </c>
      <c r="K3560" s="19">
        <v>152.58000000000001</v>
      </c>
      <c r="L3560" s="19">
        <v>97.44</v>
      </c>
      <c r="M3560" s="19">
        <f>Table1[[#This Row],[Unit_Selling Price]]-Table1[[#This Row],[Unit_Cost]]</f>
        <v>55.14</v>
      </c>
      <c r="N3560" s="19">
        <f>Table1[[#This Row],[Quantity]]*Table1[[#This Row],[unit_per Profit]]</f>
        <v>32973.72</v>
      </c>
    </row>
    <row r="3561" spans="1:14" x14ac:dyDescent="0.2">
      <c r="A3561" s="10" t="s">
        <v>40</v>
      </c>
      <c r="B3561" s="10" t="s">
        <v>188</v>
      </c>
      <c r="C3561" s="10" t="s">
        <v>26</v>
      </c>
      <c r="D3561" s="10" t="s">
        <v>27</v>
      </c>
      <c r="E3561" s="10" t="s">
        <v>35</v>
      </c>
      <c r="F3561" s="11" t="s">
        <v>1678</v>
      </c>
      <c r="G3561" s="10">
        <v>2011</v>
      </c>
      <c r="H3561" s="10">
        <v>570413863</v>
      </c>
      <c r="I3561" s="17" t="s">
        <v>679</v>
      </c>
      <c r="J3561" s="18">
        <v>6993</v>
      </c>
      <c r="K3561" s="19">
        <v>152.58000000000001</v>
      </c>
      <c r="L3561" s="19">
        <v>97.44</v>
      </c>
      <c r="M3561" s="19">
        <f>Table1[[#This Row],[Unit_Selling Price]]-Table1[[#This Row],[Unit_Cost]]</f>
        <v>55.14</v>
      </c>
      <c r="N3561" s="19">
        <f>Table1[[#This Row],[Quantity]]*Table1[[#This Row],[unit_per Profit]]</f>
        <v>385594.02</v>
      </c>
    </row>
    <row r="3562" spans="1:14" x14ac:dyDescent="0.2">
      <c r="A3562" s="10" t="s">
        <v>37</v>
      </c>
      <c r="B3562" s="10" t="s">
        <v>178</v>
      </c>
      <c r="C3562" s="10" t="s">
        <v>49</v>
      </c>
      <c r="D3562" s="10" t="s">
        <v>27</v>
      </c>
      <c r="E3562" s="10" t="s">
        <v>35</v>
      </c>
      <c r="F3562" s="11" t="s">
        <v>531</v>
      </c>
      <c r="G3562" s="10">
        <v>2014</v>
      </c>
      <c r="H3562" s="10">
        <v>766788041</v>
      </c>
      <c r="I3562" s="17" t="s">
        <v>1823</v>
      </c>
      <c r="J3562" s="18">
        <v>8476</v>
      </c>
      <c r="K3562" s="19">
        <v>651.21</v>
      </c>
      <c r="L3562" s="19">
        <v>524.96</v>
      </c>
      <c r="M3562" s="19">
        <f>Table1[[#This Row],[Unit_Selling Price]]-Table1[[#This Row],[Unit_Cost]]</f>
        <v>126.25</v>
      </c>
      <c r="N3562" s="19">
        <f>Table1[[#This Row],[Quantity]]*Table1[[#This Row],[unit_per Profit]]</f>
        <v>1070095</v>
      </c>
    </row>
    <row r="3563" spans="1:14" x14ac:dyDescent="0.2">
      <c r="A3563" s="10" t="s">
        <v>37</v>
      </c>
      <c r="B3563" s="10" t="s">
        <v>50</v>
      </c>
      <c r="C3563" s="10" t="s">
        <v>49</v>
      </c>
      <c r="D3563" s="10" t="s">
        <v>23</v>
      </c>
      <c r="E3563" s="10" t="s">
        <v>35</v>
      </c>
      <c r="F3563" s="11" t="s">
        <v>871</v>
      </c>
      <c r="G3563" s="10">
        <v>2010</v>
      </c>
      <c r="H3563" s="10">
        <v>564097583</v>
      </c>
      <c r="I3563" s="17">
        <v>40221</v>
      </c>
      <c r="J3563" s="18">
        <v>7865</v>
      </c>
      <c r="K3563" s="19">
        <v>651.21</v>
      </c>
      <c r="L3563" s="19">
        <v>524.96</v>
      </c>
      <c r="M3563" s="19">
        <f>Table1[[#This Row],[Unit_Selling Price]]-Table1[[#This Row],[Unit_Cost]]</f>
        <v>126.25</v>
      </c>
      <c r="N3563" s="19">
        <f>Table1[[#This Row],[Quantity]]*Table1[[#This Row],[unit_per Profit]]</f>
        <v>992956.25</v>
      </c>
    </row>
    <row r="3564" spans="1:14" x14ac:dyDescent="0.2">
      <c r="A3564" s="10" t="s">
        <v>46</v>
      </c>
      <c r="B3564" s="10" t="s">
        <v>92</v>
      </c>
      <c r="C3564" s="10" t="s">
        <v>77</v>
      </c>
      <c r="D3564" s="10" t="s">
        <v>23</v>
      </c>
      <c r="E3564" s="10" t="s">
        <v>43</v>
      </c>
      <c r="F3564" s="11" t="s">
        <v>1365</v>
      </c>
      <c r="G3564" s="10">
        <v>2017</v>
      </c>
      <c r="H3564" s="10">
        <v>310828816</v>
      </c>
      <c r="I3564" s="17" t="s">
        <v>1562</v>
      </c>
      <c r="J3564" s="18">
        <v>9</v>
      </c>
      <c r="K3564" s="19">
        <v>154.06</v>
      </c>
      <c r="L3564" s="19">
        <v>90.93</v>
      </c>
      <c r="M3564" s="19">
        <f>Table1[[#This Row],[Unit_Selling Price]]-Table1[[#This Row],[Unit_Cost]]</f>
        <v>63.13</v>
      </c>
      <c r="N3564" s="19">
        <f>Table1[[#This Row],[Quantity]]*Table1[[#This Row],[unit_per Profit]]</f>
        <v>568.16999999999996</v>
      </c>
    </row>
    <row r="3565" spans="1:14" x14ac:dyDescent="0.2">
      <c r="A3565" s="10" t="s">
        <v>46</v>
      </c>
      <c r="B3565" s="10" t="s">
        <v>129</v>
      </c>
      <c r="C3565" s="10" t="s">
        <v>85</v>
      </c>
      <c r="D3565" s="10" t="s">
        <v>23</v>
      </c>
      <c r="E3565" s="10" t="s">
        <v>35</v>
      </c>
      <c r="F3565" s="11">
        <v>42320</v>
      </c>
      <c r="G3565" s="10">
        <v>2015</v>
      </c>
      <c r="H3565" s="10">
        <v>425780570</v>
      </c>
      <c r="I3565" s="17" t="s">
        <v>1824</v>
      </c>
      <c r="J3565" s="18">
        <v>6787</v>
      </c>
      <c r="K3565" s="19">
        <v>668.27</v>
      </c>
      <c r="L3565" s="19">
        <v>502.54</v>
      </c>
      <c r="M3565" s="19">
        <f>Table1[[#This Row],[Unit_Selling Price]]-Table1[[#This Row],[Unit_Cost]]</f>
        <v>165.73</v>
      </c>
      <c r="N3565" s="19">
        <f>Table1[[#This Row],[Quantity]]*Table1[[#This Row],[unit_per Profit]]</f>
        <v>1124809.51</v>
      </c>
    </row>
    <row r="3566" spans="1:14" x14ac:dyDescent="0.2">
      <c r="A3566" s="10" t="s">
        <v>32</v>
      </c>
      <c r="B3566" s="10" t="s">
        <v>36</v>
      </c>
      <c r="C3566" s="10" t="s">
        <v>26</v>
      </c>
      <c r="D3566" s="10" t="s">
        <v>27</v>
      </c>
      <c r="E3566" s="10" t="s">
        <v>43</v>
      </c>
      <c r="F3566" s="11">
        <v>41100</v>
      </c>
      <c r="G3566" s="10">
        <v>2012</v>
      </c>
      <c r="H3566" s="10">
        <v>948064172</v>
      </c>
      <c r="I3566" s="17" t="s">
        <v>1288</v>
      </c>
      <c r="J3566" s="18">
        <v>2111</v>
      </c>
      <c r="K3566" s="19">
        <v>152.58000000000001</v>
      </c>
      <c r="L3566" s="19">
        <v>97.44</v>
      </c>
      <c r="M3566" s="19">
        <f>Table1[[#This Row],[Unit_Selling Price]]-Table1[[#This Row],[Unit_Cost]]</f>
        <v>55.14</v>
      </c>
      <c r="N3566" s="19">
        <f>Table1[[#This Row],[Quantity]]*Table1[[#This Row],[unit_per Profit]]</f>
        <v>116400.54</v>
      </c>
    </row>
    <row r="3567" spans="1:14" x14ac:dyDescent="0.2">
      <c r="A3567" s="10" t="s">
        <v>29</v>
      </c>
      <c r="B3567" s="10" t="s">
        <v>88</v>
      </c>
      <c r="C3567" s="10" t="s">
        <v>65</v>
      </c>
      <c r="D3567" s="10" t="s">
        <v>27</v>
      </c>
      <c r="E3567" s="10" t="s">
        <v>24</v>
      </c>
      <c r="F3567" s="11">
        <v>40638</v>
      </c>
      <c r="G3567" s="10">
        <v>2011</v>
      </c>
      <c r="H3567" s="10">
        <v>187103450</v>
      </c>
      <c r="I3567" s="17" t="s">
        <v>1190</v>
      </c>
      <c r="J3567" s="18">
        <v>6924</v>
      </c>
      <c r="K3567" s="19">
        <v>9.33</v>
      </c>
      <c r="L3567" s="19">
        <v>6.92</v>
      </c>
      <c r="M3567" s="19">
        <f>Table1[[#This Row],[Unit_Selling Price]]-Table1[[#This Row],[Unit_Cost]]</f>
        <v>2.41</v>
      </c>
      <c r="N3567" s="19">
        <f>Table1[[#This Row],[Quantity]]*Table1[[#This Row],[unit_per Profit]]</f>
        <v>16686.84</v>
      </c>
    </row>
    <row r="3568" spans="1:14" x14ac:dyDescent="0.2">
      <c r="A3568" s="10" t="s">
        <v>29</v>
      </c>
      <c r="B3568" s="10" t="s">
        <v>223</v>
      </c>
      <c r="C3568" s="10" t="s">
        <v>34</v>
      </c>
      <c r="D3568" s="10" t="s">
        <v>23</v>
      </c>
      <c r="E3568" s="10" t="s">
        <v>43</v>
      </c>
      <c r="F3568" s="11" t="s">
        <v>1825</v>
      </c>
      <c r="G3568" s="10">
        <v>2016</v>
      </c>
      <c r="H3568" s="10">
        <v>572634732</v>
      </c>
      <c r="I3568" s="17">
        <v>42373</v>
      </c>
      <c r="J3568" s="18">
        <v>4197</v>
      </c>
      <c r="K3568" s="19">
        <v>205.7</v>
      </c>
      <c r="L3568" s="19">
        <v>117.11</v>
      </c>
      <c r="M3568" s="19">
        <f>Table1[[#This Row],[Unit_Selling Price]]-Table1[[#This Row],[Unit_Cost]]</f>
        <v>88.59</v>
      </c>
      <c r="N3568" s="19">
        <f>Table1[[#This Row],[Quantity]]*Table1[[#This Row],[unit_per Profit]]</f>
        <v>371812.23</v>
      </c>
    </row>
    <row r="3569" spans="1:14" x14ac:dyDescent="0.2">
      <c r="A3569" s="10" t="s">
        <v>37</v>
      </c>
      <c r="B3569" s="10" t="s">
        <v>95</v>
      </c>
      <c r="C3569" s="10" t="s">
        <v>85</v>
      </c>
      <c r="D3569" s="10" t="s">
        <v>23</v>
      </c>
      <c r="E3569" s="10" t="s">
        <v>43</v>
      </c>
      <c r="F3569" s="11">
        <v>41913</v>
      </c>
      <c r="G3569" s="10">
        <v>2014</v>
      </c>
      <c r="H3569" s="10">
        <v>104706847</v>
      </c>
      <c r="I3569" s="17">
        <v>41822</v>
      </c>
      <c r="J3569" s="18">
        <v>3938</v>
      </c>
      <c r="K3569" s="19">
        <v>668.27</v>
      </c>
      <c r="L3569" s="19">
        <v>502.54</v>
      </c>
      <c r="M3569" s="19">
        <f>Table1[[#This Row],[Unit_Selling Price]]-Table1[[#This Row],[Unit_Cost]]</f>
        <v>165.73</v>
      </c>
      <c r="N3569" s="19">
        <f>Table1[[#This Row],[Quantity]]*Table1[[#This Row],[unit_per Profit]]</f>
        <v>652644.74</v>
      </c>
    </row>
    <row r="3570" spans="1:14" x14ac:dyDescent="0.2">
      <c r="A3570" s="10" t="s">
        <v>32</v>
      </c>
      <c r="B3570" s="10" t="s">
        <v>210</v>
      </c>
      <c r="C3570" s="10" t="s">
        <v>22</v>
      </c>
      <c r="D3570" s="10" t="s">
        <v>23</v>
      </c>
      <c r="E3570" s="10" t="s">
        <v>28</v>
      </c>
      <c r="F3570" s="11" t="s">
        <v>694</v>
      </c>
      <c r="G3570" s="10">
        <v>2015</v>
      </c>
      <c r="H3570" s="10">
        <v>903681123</v>
      </c>
      <c r="I3570" s="17" t="s">
        <v>402</v>
      </c>
      <c r="J3570" s="18">
        <v>8181</v>
      </c>
      <c r="K3570" s="19">
        <v>255.28</v>
      </c>
      <c r="L3570" s="19">
        <v>159.41999999999999</v>
      </c>
      <c r="M3570" s="19">
        <f>Table1[[#This Row],[Unit_Selling Price]]-Table1[[#This Row],[Unit_Cost]]</f>
        <v>95.86</v>
      </c>
      <c r="N3570" s="19">
        <f>Table1[[#This Row],[Quantity]]*Table1[[#This Row],[unit_per Profit]]</f>
        <v>784230.66</v>
      </c>
    </row>
    <row r="3571" spans="1:14" x14ac:dyDescent="0.2">
      <c r="A3571" s="10" t="s">
        <v>46</v>
      </c>
      <c r="B3571" s="10" t="s">
        <v>136</v>
      </c>
      <c r="C3571" s="10" t="s">
        <v>77</v>
      </c>
      <c r="D3571" s="10" t="s">
        <v>23</v>
      </c>
      <c r="E3571" s="10" t="s">
        <v>35</v>
      </c>
      <c r="F3571" s="11" t="s">
        <v>374</v>
      </c>
      <c r="G3571" s="10">
        <v>2012</v>
      </c>
      <c r="H3571" s="10">
        <v>660231387</v>
      </c>
      <c r="I3571" s="17" t="s">
        <v>752</v>
      </c>
      <c r="J3571" s="18">
        <v>5994</v>
      </c>
      <c r="K3571" s="19">
        <v>154.06</v>
      </c>
      <c r="L3571" s="19">
        <v>90.93</v>
      </c>
      <c r="M3571" s="19">
        <f>Table1[[#This Row],[Unit_Selling Price]]-Table1[[#This Row],[Unit_Cost]]</f>
        <v>63.13</v>
      </c>
      <c r="N3571" s="19">
        <f>Table1[[#This Row],[Quantity]]*Table1[[#This Row],[unit_per Profit]]</f>
        <v>378401.22</v>
      </c>
    </row>
    <row r="3572" spans="1:14" x14ac:dyDescent="0.2">
      <c r="A3572" s="10" t="s">
        <v>29</v>
      </c>
      <c r="B3572" s="10" t="s">
        <v>112</v>
      </c>
      <c r="C3572" s="10" t="s">
        <v>77</v>
      </c>
      <c r="D3572" s="10" t="s">
        <v>23</v>
      </c>
      <c r="E3572" s="10" t="s">
        <v>28</v>
      </c>
      <c r="F3572" s="11" t="s">
        <v>1417</v>
      </c>
      <c r="G3572" s="10">
        <v>2014</v>
      </c>
      <c r="H3572" s="10">
        <v>285343968</v>
      </c>
      <c r="I3572" s="17">
        <v>41768</v>
      </c>
      <c r="J3572" s="18">
        <v>8476</v>
      </c>
      <c r="K3572" s="19">
        <v>154.06</v>
      </c>
      <c r="L3572" s="19">
        <v>90.93</v>
      </c>
      <c r="M3572" s="19">
        <f>Table1[[#This Row],[Unit_Selling Price]]-Table1[[#This Row],[Unit_Cost]]</f>
        <v>63.13</v>
      </c>
      <c r="N3572" s="19">
        <f>Table1[[#This Row],[Quantity]]*Table1[[#This Row],[unit_per Profit]]</f>
        <v>535089.88</v>
      </c>
    </row>
    <row r="3573" spans="1:14" x14ac:dyDescent="0.2">
      <c r="A3573" s="10" t="s">
        <v>40</v>
      </c>
      <c r="B3573" s="10" t="s">
        <v>72</v>
      </c>
      <c r="C3573" s="10" t="s">
        <v>34</v>
      </c>
      <c r="D3573" s="10" t="s">
        <v>23</v>
      </c>
      <c r="E3573" s="10" t="s">
        <v>35</v>
      </c>
      <c r="F3573" s="11">
        <v>41250</v>
      </c>
      <c r="G3573" s="10">
        <v>2012</v>
      </c>
      <c r="H3573" s="10">
        <v>760317695</v>
      </c>
      <c r="I3573" s="17" t="s">
        <v>1540</v>
      </c>
      <c r="J3573" s="18">
        <v>3757</v>
      </c>
      <c r="K3573" s="19">
        <v>205.7</v>
      </c>
      <c r="L3573" s="19">
        <v>117.11</v>
      </c>
      <c r="M3573" s="19">
        <f>Table1[[#This Row],[Unit_Selling Price]]-Table1[[#This Row],[Unit_Cost]]</f>
        <v>88.59</v>
      </c>
      <c r="N3573" s="19">
        <f>Table1[[#This Row],[Quantity]]*Table1[[#This Row],[unit_per Profit]]</f>
        <v>332832.63</v>
      </c>
    </row>
    <row r="3574" spans="1:14" x14ac:dyDescent="0.2">
      <c r="A3574" s="10" t="s">
        <v>29</v>
      </c>
      <c r="B3574" s="10" t="s">
        <v>125</v>
      </c>
      <c r="C3574" s="10" t="s">
        <v>77</v>
      </c>
      <c r="D3574" s="10" t="s">
        <v>27</v>
      </c>
      <c r="E3574" s="10" t="s">
        <v>24</v>
      </c>
      <c r="F3574" s="11" t="s">
        <v>1293</v>
      </c>
      <c r="G3574" s="10">
        <v>2013</v>
      </c>
      <c r="H3574" s="10">
        <v>886763894</v>
      </c>
      <c r="I3574" s="17" t="s">
        <v>855</v>
      </c>
      <c r="J3574" s="18">
        <v>1997</v>
      </c>
      <c r="K3574" s="19">
        <v>154.06</v>
      </c>
      <c r="L3574" s="19">
        <v>90.93</v>
      </c>
      <c r="M3574" s="19">
        <f>Table1[[#This Row],[Unit_Selling Price]]-Table1[[#This Row],[Unit_Cost]]</f>
        <v>63.13</v>
      </c>
      <c r="N3574" s="19">
        <f>Table1[[#This Row],[Quantity]]*Table1[[#This Row],[unit_per Profit]]</f>
        <v>126070.61</v>
      </c>
    </row>
    <row r="3575" spans="1:14" x14ac:dyDescent="0.2">
      <c r="A3575" s="10" t="s">
        <v>29</v>
      </c>
      <c r="B3575" s="10" t="s">
        <v>270</v>
      </c>
      <c r="C3575" s="10" t="s">
        <v>31</v>
      </c>
      <c r="D3575" s="10" t="s">
        <v>27</v>
      </c>
      <c r="E3575" s="10" t="s">
        <v>28</v>
      </c>
      <c r="F3575" s="11">
        <v>41375</v>
      </c>
      <c r="G3575" s="10">
        <v>2013</v>
      </c>
      <c r="H3575" s="10">
        <v>436606395</v>
      </c>
      <c r="I3575" s="17">
        <v>41345</v>
      </c>
      <c r="J3575" s="18">
        <v>389</v>
      </c>
      <c r="K3575" s="19">
        <v>47.45</v>
      </c>
      <c r="L3575" s="19">
        <v>31.79</v>
      </c>
      <c r="M3575" s="19">
        <f>Table1[[#This Row],[Unit_Selling Price]]-Table1[[#This Row],[Unit_Cost]]</f>
        <v>15.66</v>
      </c>
      <c r="N3575" s="19">
        <f>Table1[[#This Row],[Quantity]]*Table1[[#This Row],[unit_per Profit]]</f>
        <v>6091.74</v>
      </c>
    </row>
    <row r="3576" spans="1:14" x14ac:dyDescent="0.2">
      <c r="A3576" s="10" t="s">
        <v>37</v>
      </c>
      <c r="B3576" s="10" t="s">
        <v>63</v>
      </c>
      <c r="C3576" s="10" t="s">
        <v>65</v>
      </c>
      <c r="D3576" s="10" t="s">
        <v>23</v>
      </c>
      <c r="E3576" s="10" t="s">
        <v>43</v>
      </c>
      <c r="F3576" s="11" t="s">
        <v>1093</v>
      </c>
      <c r="G3576" s="10">
        <v>2012</v>
      </c>
      <c r="H3576" s="10">
        <v>602081525</v>
      </c>
      <c r="I3576" s="17" t="s">
        <v>1723</v>
      </c>
      <c r="J3576" s="18">
        <v>8158</v>
      </c>
      <c r="K3576" s="19">
        <v>9.33</v>
      </c>
      <c r="L3576" s="19">
        <v>6.92</v>
      </c>
      <c r="M3576" s="19">
        <f>Table1[[#This Row],[Unit_Selling Price]]-Table1[[#This Row],[Unit_Cost]]</f>
        <v>2.41</v>
      </c>
      <c r="N3576" s="19">
        <f>Table1[[#This Row],[Quantity]]*Table1[[#This Row],[unit_per Profit]]</f>
        <v>19660.78</v>
      </c>
    </row>
    <row r="3577" spans="1:14" x14ac:dyDescent="0.2">
      <c r="A3577" s="10" t="s">
        <v>29</v>
      </c>
      <c r="B3577" s="10" t="s">
        <v>153</v>
      </c>
      <c r="C3577" s="10" t="s">
        <v>51</v>
      </c>
      <c r="D3577" s="10" t="s">
        <v>23</v>
      </c>
      <c r="E3577" s="10" t="s">
        <v>35</v>
      </c>
      <c r="F3577" s="11" t="s">
        <v>804</v>
      </c>
      <c r="G3577" s="10">
        <v>2010</v>
      </c>
      <c r="H3577" s="10">
        <v>845738112</v>
      </c>
      <c r="I3577" s="17" t="s">
        <v>1813</v>
      </c>
      <c r="J3577" s="18">
        <v>1557</v>
      </c>
      <c r="K3577" s="19">
        <v>437.2</v>
      </c>
      <c r="L3577" s="19">
        <v>263.33</v>
      </c>
      <c r="M3577" s="19">
        <f>Table1[[#This Row],[Unit_Selling Price]]-Table1[[#This Row],[Unit_Cost]]</f>
        <v>173.87</v>
      </c>
      <c r="N3577" s="19">
        <f>Table1[[#This Row],[Quantity]]*Table1[[#This Row],[unit_per Profit]]</f>
        <v>270715.59000000003</v>
      </c>
    </row>
    <row r="3578" spans="1:14" x14ac:dyDescent="0.2">
      <c r="A3578" s="10" t="s">
        <v>46</v>
      </c>
      <c r="B3578" s="10" t="s">
        <v>206</v>
      </c>
      <c r="C3578" s="10" t="s">
        <v>22</v>
      </c>
      <c r="D3578" s="10" t="s">
        <v>23</v>
      </c>
      <c r="E3578" s="10" t="s">
        <v>35</v>
      </c>
      <c r="F3578" s="11">
        <v>41587</v>
      </c>
      <c r="G3578" s="10">
        <v>2013</v>
      </c>
      <c r="H3578" s="10">
        <v>250437486</v>
      </c>
      <c r="I3578" s="17">
        <v>41404</v>
      </c>
      <c r="J3578" s="18">
        <v>8872</v>
      </c>
      <c r="K3578" s="19">
        <v>255.28</v>
      </c>
      <c r="L3578" s="19">
        <v>159.41999999999999</v>
      </c>
      <c r="M3578" s="19">
        <f>Table1[[#This Row],[Unit_Selling Price]]-Table1[[#This Row],[Unit_Cost]]</f>
        <v>95.86</v>
      </c>
      <c r="N3578" s="19">
        <f>Table1[[#This Row],[Quantity]]*Table1[[#This Row],[unit_per Profit]]</f>
        <v>850469.92</v>
      </c>
    </row>
    <row r="3579" spans="1:14" x14ac:dyDescent="0.2">
      <c r="A3579" s="10" t="s">
        <v>29</v>
      </c>
      <c r="B3579" s="10" t="s">
        <v>213</v>
      </c>
      <c r="C3579" s="10" t="s">
        <v>65</v>
      </c>
      <c r="D3579" s="10" t="s">
        <v>23</v>
      </c>
      <c r="E3579" s="10" t="s">
        <v>28</v>
      </c>
      <c r="F3579" s="11" t="s">
        <v>799</v>
      </c>
      <c r="G3579" s="10">
        <v>2014</v>
      </c>
      <c r="H3579" s="10">
        <v>669353473</v>
      </c>
      <c r="I3579" s="17">
        <v>41827</v>
      </c>
      <c r="J3579" s="18">
        <v>5422</v>
      </c>
      <c r="K3579" s="19">
        <v>9.33</v>
      </c>
      <c r="L3579" s="19">
        <v>6.92</v>
      </c>
      <c r="M3579" s="19">
        <f>Table1[[#This Row],[Unit_Selling Price]]-Table1[[#This Row],[Unit_Cost]]</f>
        <v>2.41</v>
      </c>
      <c r="N3579" s="19">
        <f>Table1[[#This Row],[Quantity]]*Table1[[#This Row],[unit_per Profit]]</f>
        <v>13067.02</v>
      </c>
    </row>
    <row r="3580" spans="1:14" x14ac:dyDescent="0.2">
      <c r="A3580" s="10" t="s">
        <v>46</v>
      </c>
      <c r="B3580" s="10" t="s">
        <v>150</v>
      </c>
      <c r="C3580" s="10" t="s">
        <v>51</v>
      </c>
      <c r="D3580" s="10" t="s">
        <v>27</v>
      </c>
      <c r="E3580" s="10" t="s">
        <v>24</v>
      </c>
      <c r="F3580" s="11">
        <v>42189</v>
      </c>
      <c r="G3580" s="10">
        <v>2015</v>
      </c>
      <c r="H3580" s="10">
        <v>875972402</v>
      </c>
      <c r="I3580" s="17" t="s">
        <v>1676</v>
      </c>
      <c r="J3580" s="18">
        <v>8555</v>
      </c>
      <c r="K3580" s="19">
        <v>437.2</v>
      </c>
      <c r="L3580" s="19">
        <v>263.33</v>
      </c>
      <c r="M3580" s="19">
        <f>Table1[[#This Row],[Unit_Selling Price]]-Table1[[#This Row],[Unit_Cost]]</f>
        <v>173.87</v>
      </c>
      <c r="N3580" s="19">
        <f>Table1[[#This Row],[Quantity]]*Table1[[#This Row],[unit_per Profit]]</f>
        <v>1487457.85</v>
      </c>
    </row>
    <row r="3581" spans="1:14" x14ac:dyDescent="0.2">
      <c r="A3581" s="10" t="s">
        <v>46</v>
      </c>
      <c r="B3581" s="10" t="s">
        <v>269</v>
      </c>
      <c r="C3581" s="10" t="s">
        <v>51</v>
      </c>
      <c r="D3581" s="10" t="s">
        <v>27</v>
      </c>
      <c r="E3581" s="10" t="s">
        <v>35</v>
      </c>
      <c r="F3581" s="11">
        <v>42192</v>
      </c>
      <c r="G3581" s="10">
        <v>2015</v>
      </c>
      <c r="H3581" s="10">
        <v>614093101</v>
      </c>
      <c r="I3581" s="17" t="s">
        <v>285</v>
      </c>
      <c r="J3581" s="18">
        <v>2650</v>
      </c>
      <c r="K3581" s="19">
        <v>437.2</v>
      </c>
      <c r="L3581" s="19">
        <v>263.33</v>
      </c>
      <c r="M3581" s="19">
        <f>Table1[[#This Row],[Unit_Selling Price]]-Table1[[#This Row],[Unit_Cost]]</f>
        <v>173.87</v>
      </c>
      <c r="N3581" s="19">
        <f>Table1[[#This Row],[Quantity]]*Table1[[#This Row],[unit_per Profit]]</f>
        <v>460755.5</v>
      </c>
    </row>
    <row r="3582" spans="1:14" x14ac:dyDescent="0.2">
      <c r="A3582" s="10" t="s">
        <v>29</v>
      </c>
      <c r="B3582" s="10" t="s">
        <v>88</v>
      </c>
      <c r="C3582" s="10" t="s">
        <v>51</v>
      </c>
      <c r="D3582" s="10" t="s">
        <v>23</v>
      </c>
      <c r="E3582" s="10" t="s">
        <v>24</v>
      </c>
      <c r="F3582" s="11" t="s">
        <v>561</v>
      </c>
      <c r="G3582" s="10">
        <v>2015</v>
      </c>
      <c r="H3582" s="10">
        <v>147826898</v>
      </c>
      <c r="I3582" s="17">
        <v>42135</v>
      </c>
      <c r="J3582" s="18">
        <v>4119</v>
      </c>
      <c r="K3582" s="19">
        <v>437.2</v>
      </c>
      <c r="L3582" s="19">
        <v>263.33</v>
      </c>
      <c r="M3582" s="19">
        <f>Table1[[#This Row],[Unit_Selling Price]]-Table1[[#This Row],[Unit_Cost]]</f>
        <v>173.87</v>
      </c>
      <c r="N3582" s="19">
        <f>Table1[[#This Row],[Quantity]]*Table1[[#This Row],[unit_per Profit]]</f>
        <v>716170.53</v>
      </c>
    </row>
    <row r="3583" spans="1:14" x14ac:dyDescent="0.2">
      <c r="A3583" s="10" t="s">
        <v>46</v>
      </c>
      <c r="B3583" s="10" t="s">
        <v>142</v>
      </c>
      <c r="C3583" s="10" t="s">
        <v>39</v>
      </c>
      <c r="D3583" s="10" t="s">
        <v>27</v>
      </c>
      <c r="E3583" s="10" t="s">
        <v>24</v>
      </c>
      <c r="F3583" s="11">
        <v>41315</v>
      </c>
      <c r="G3583" s="10">
        <v>2013</v>
      </c>
      <c r="H3583" s="10">
        <v>711597621</v>
      </c>
      <c r="I3583" s="17" t="s">
        <v>962</v>
      </c>
      <c r="J3583" s="18">
        <v>6404</v>
      </c>
      <c r="K3583" s="19">
        <v>81.73</v>
      </c>
      <c r="L3583" s="19">
        <v>56.67</v>
      </c>
      <c r="M3583" s="19">
        <f>Table1[[#This Row],[Unit_Selling Price]]-Table1[[#This Row],[Unit_Cost]]</f>
        <v>25.06</v>
      </c>
      <c r="N3583" s="19">
        <f>Table1[[#This Row],[Quantity]]*Table1[[#This Row],[unit_per Profit]]</f>
        <v>160484.24</v>
      </c>
    </row>
    <row r="3584" spans="1:14" x14ac:dyDescent="0.2">
      <c r="A3584" s="10" t="s">
        <v>32</v>
      </c>
      <c r="B3584" s="10" t="s">
        <v>52</v>
      </c>
      <c r="C3584" s="10" t="s">
        <v>51</v>
      </c>
      <c r="D3584" s="10" t="s">
        <v>23</v>
      </c>
      <c r="E3584" s="10" t="s">
        <v>35</v>
      </c>
      <c r="F3584" s="11" t="s">
        <v>456</v>
      </c>
      <c r="G3584" s="10">
        <v>2015</v>
      </c>
      <c r="H3584" s="10">
        <v>460141599</v>
      </c>
      <c r="I3584" s="17">
        <v>42705</v>
      </c>
      <c r="J3584" s="18">
        <v>4979</v>
      </c>
      <c r="K3584" s="19">
        <v>437.2</v>
      </c>
      <c r="L3584" s="19">
        <v>263.33</v>
      </c>
      <c r="M3584" s="19">
        <f>Table1[[#This Row],[Unit_Selling Price]]-Table1[[#This Row],[Unit_Cost]]</f>
        <v>173.87</v>
      </c>
      <c r="N3584" s="19">
        <f>Table1[[#This Row],[Quantity]]*Table1[[#This Row],[unit_per Profit]]</f>
        <v>865698.73</v>
      </c>
    </row>
    <row r="3585" spans="1:14" x14ac:dyDescent="0.2">
      <c r="A3585" s="10" t="s">
        <v>46</v>
      </c>
      <c r="B3585" s="10" t="s">
        <v>129</v>
      </c>
      <c r="C3585" s="10" t="s">
        <v>51</v>
      </c>
      <c r="D3585" s="10" t="s">
        <v>23</v>
      </c>
      <c r="E3585" s="10" t="s">
        <v>24</v>
      </c>
      <c r="F3585" s="11">
        <v>40544</v>
      </c>
      <c r="G3585" s="10">
        <v>2011</v>
      </c>
      <c r="H3585" s="10">
        <v>318507659</v>
      </c>
      <c r="I3585" s="17">
        <v>40726</v>
      </c>
      <c r="J3585" s="18">
        <v>2349</v>
      </c>
      <c r="K3585" s="19">
        <v>437.2</v>
      </c>
      <c r="L3585" s="19">
        <v>263.33</v>
      </c>
      <c r="M3585" s="19">
        <f>Table1[[#This Row],[Unit_Selling Price]]-Table1[[#This Row],[Unit_Cost]]</f>
        <v>173.87</v>
      </c>
      <c r="N3585" s="19">
        <f>Table1[[#This Row],[Quantity]]*Table1[[#This Row],[unit_per Profit]]</f>
        <v>408420.63</v>
      </c>
    </row>
    <row r="3586" spans="1:14" x14ac:dyDescent="0.2">
      <c r="A3586" s="10" t="s">
        <v>29</v>
      </c>
      <c r="B3586" s="10" t="s">
        <v>177</v>
      </c>
      <c r="C3586" s="10" t="s">
        <v>51</v>
      </c>
      <c r="D3586" s="10" t="s">
        <v>23</v>
      </c>
      <c r="E3586" s="10" t="s">
        <v>28</v>
      </c>
      <c r="F3586" s="11">
        <v>40577</v>
      </c>
      <c r="G3586" s="10">
        <v>2011</v>
      </c>
      <c r="H3586" s="10">
        <v>832057130</v>
      </c>
      <c r="I3586" s="17">
        <v>40578</v>
      </c>
      <c r="J3586" s="18">
        <v>3050</v>
      </c>
      <c r="K3586" s="19">
        <v>437.2</v>
      </c>
      <c r="L3586" s="19">
        <v>263.33</v>
      </c>
      <c r="M3586" s="19">
        <f>Table1[[#This Row],[Unit_Selling Price]]-Table1[[#This Row],[Unit_Cost]]</f>
        <v>173.87</v>
      </c>
      <c r="N3586" s="19">
        <f>Table1[[#This Row],[Quantity]]*Table1[[#This Row],[unit_per Profit]]</f>
        <v>530303.5</v>
      </c>
    </row>
    <row r="3587" spans="1:14" x14ac:dyDescent="0.2">
      <c r="A3587" s="10" t="s">
        <v>278</v>
      </c>
      <c r="B3587" s="10" t="s">
        <v>25</v>
      </c>
      <c r="C3587" s="10" t="s">
        <v>34</v>
      </c>
      <c r="D3587" s="10" t="s">
        <v>23</v>
      </c>
      <c r="E3587" s="10" t="s">
        <v>43</v>
      </c>
      <c r="F3587" s="11" t="s">
        <v>1686</v>
      </c>
      <c r="G3587" s="10">
        <v>2010</v>
      </c>
      <c r="H3587" s="10">
        <v>816463840</v>
      </c>
      <c r="I3587" s="17">
        <v>40787</v>
      </c>
      <c r="J3587" s="18">
        <v>8649</v>
      </c>
      <c r="K3587" s="19">
        <v>205.7</v>
      </c>
      <c r="L3587" s="19">
        <v>117.11</v>
      </c>
      <c r="M3587" s="19">
        <f>Table1[[#This Row],[Unit_Selling Price]]-Table1[[#This Row],[Unit_Cost]]</f>
        <v>88.59</v>
      </c>
      <c r="N3587" s="19">
        <f>Table1[[#This Row],[Quantity]]*Table1[[#This Row],[unit_per Profit]]</f>
        <v>766214.91</v>
      </c>
    </row>
    <row r="3588" spans="1:14" x14ac:dyDescent="0.2">
      <c r="A3588" s="10" t="s">
        <v>32</v>
      </c>
      <c r="B3588" s="10" t="s">
        <v>152</v>
      </c>
      <c r="C3588" s="10" t="s">
        <v>39</v>
      </c>
      <c r="D3588" s="10" t="s">
        <v>23</v>
      </c>
      <c r="E3588" s="10" t="s">
        <v>24</v>
      </c>
      <c r="F3588" s="11">
        <v>41371</v>
      </c>
      <c r="G3588" s="10">
        <v>2013</v>
      </c>
      <c r="H3588" s="10">
        <v>507714116</v>
      </c>
      <c r="I3588" s="17" t="s">
        <v>1200</v>
      </c>
      <c r="J3588" s="18">
        <v>2744</v>
      </c>
      <c r="K3588" s="19">
        <v>81.73</v>
      </c>
      <c r="L3588" s="19">
        <v>56.67</v>
      </c>
      <c r="M3588" s="19">
        <f>Table1[[#This Row],[Unit_Selling Price]]-Table1[[#This Row],[Unit_Cost]]</f>
        <v>25.06</v>
      </c>
      <c r="N3588" s="19">
        <f>Table1[[#This Row],[Quantity]]*Table1[[#This Row],[unit_per Profit]]</f>
        <v>68764.639999999999</v>
      </c>
    </row>
    <row r="3589" spans="1:14" x14ac:dyDescent="0.2">
      <c r="A3589" s="10" t="s">
        <v>29</v>
      </c>
      <c r="B3589" s="10" t="s">
        <v>161</v>
      </c>
      <c r="C3589" s="10" t="s">
        <v>49</v>
      </c>
      <c r="D3589" s="10" t="s">
        <v>23</v>
      </c>
      <c r="E3589" s="10" t="s">
        <v>43</v>
      </c>
      <c r="F3589" s="11" t="s">
        <v>1330</v>
      </c>
      <c r="G3589" s="10">
        <v>2011</v>
      </c>
      <c r="H3589" s="10">
        <v>212106788</v>
      </c>
      <c r="I3589" s="17" t="s">
        <v>1726</v>
      </c>
      <c r="J3589" s="18">
        <v>5967</v>
      </c>
      <c r="K3589" s="19">
        <v>651.21</v>
      </c>
      <c r="L3589" s="19">
        <v>524.96</v>
      </c>
      <c r="M3589" s="19">
        <f>Table1[[#This Row],[Unit_Selling Price]]-Table1[[#This Row],[Unit_Cost]]</f>
        <v>126.25</v>
      </c>
      <c r="N3589" s="19">
        <f>Table1[[#This Row],[Quantity]]*Table1[[#This Row],[unit_per Profit]]</f>
        <v>753333.75</v>
      </c>
    </row>
    <row r="3590" spans="1:14" x14ac:dyDescent="0.2">
      <c r="A3590" s="10" t="s">
        <v>46</v>
      </c>
      <c r="B3590" s="10" t="s">
        <v>211</v>
      </c>
      <c r="C3590" s="10" t="s">
        <v>22</v>
      </c>
      <c r="D3590" s="10" t="s">
        <v>23</v>
      </c>
      <c r="E3590" s="10" t="s">
        <v>43</v>
      </c>
      <c r="F3590" s="11" t="s">
        <v>1026</v>
      </c>
      <c r="G3590" s="10">
        <v>2014</v>
      </c>
      <c r="H3590" s="10">
        <v>756253182</v>
      </c>
      <c r="I3590" s="17">
        <v>41888</v>
      </c>
      <c r="J3590" s="18">
        <v>977</v>
      </c>
      <c r="K3590" s="19">
        <v>255.28</v>
      </c>
      <c r="L3590" s="19">
        <v>159.41999999999999</v>
      </c>
      <c r="M3590" s="19">
        <f>Table1[[#This Row],[Unit_Selling Price]]-Table1[[#This Row],[Unit_Cost]]</f>
        <v>95.86</v>
      </c>
      <c r="N3590" s="19">
        <f>Table1[[#This Row],[Quantity]]*Table1[[#This Row],[unit_per Profit]]</f>
        <v>93655.22</v>
      </c>
    </row>
    <row r="3591" spans="1:14" x14ac:dyDescent="0.2">
      <c r="A3591" s="10" t="s">
        <v>40</v>
      </c>
      <c r="B3591" s="10" t="s">
        <v>221</v>
      </c>
      <c r="C3591" s="10" t="s">
        <v>22</v>
      </c>
      <c r="D3591" s="10" t="s">
        <v>27</v>
      </c>
      <c r="E3591" s="10" t="s">
        <v>24</v>
      </c>
      <c r="F3591" s="11" t="s">
        <v>780</v>
      </c>
      <c r="G3591" s="10">
        <v>2012</v>
      </c>
      <c r="H3591" s="10">
        <v>337077128</v>
      </c>
      <c r="I3591" s="17" t="s">
        <v>781</v>
      </c>
      <c r="J3591" s="18">
        <v>7468</v>
      </c>
      <c r="K3591" s="19">
        <v>255.28</v>
      </c>
      <c r="L3591" s="19">
        <v>159.41999999999999</v>
      </c>
      <c r="M3591" s="19">
        <f>Table1[[#This Row],[Unit_Selling Price]]-Table1[[#This Row],[Unit_Cost]]</f>
        <v>95.86</v>
      </c>
      <c r="N3591" s="19">
        <f>Table1[[#This Row],[Quantity]]*Table1[[#This Row],[unit_per Profit]]</f>
        <v>715882.48</v>
      </c>
    </row>
    <row r="3592" spans="1:14" x14ac:dyDescent="0.2">
      <c r="A3592" s="10" t="s">
        <v>29</v>
      </c>
      <c r="B3592" s="10" t="s">
        <v>104</v>
      </c>
      <c r="C3592" s="10" t="s">
        <v>39</v>
      </c>
      <c r="D3592" s="10" t="s">
        <v>23</v>
      </c>
      <c r="E3592" s="10" t="s">
        <v>24</v>
      </c>
      <c r="F3592" s="11" t="s">
        <v>1565</v>
      </c>
      <c r="G3592" s="10">
        <v>2014</v>
      </c>
      <c r="H3592" s="10">
        <v>371814954</v>
      </c>
      <c r="I3592" s="17">
        <v>41861</v>
      </c>
      <c r="J3592" s="18">
        <v>7162</v>
      </c>
      <c r="K3592" s="19">
        <v>81.73</v>
      </c>
      <c r="L3592" s="19">
        <v>56.67</v>
      </c>
      <c r="M3592" s="19">
        <f>Table1[[#This Row],[Unit_Selling Price]]-Table1[[#This Row],[Unit_Cost]]</f>
        <v>25.06</v>
      </c>
      <c r="N3592" s="19">
        <f>Table1[[#This Row],[Quantity]]*Table1[[#This Row],[unit_per Profit]]</f>
        <v>179479.72</v>
      </c>
    </row>
    <row r="3593" spans="1:14" x14ac:dyDescent="0.2">
      <c r="A3593" s="10" t="s">
        <v>29</v>
      </c>
      <c r="B3593" s="10" t="s">
        <v>214</v>
      </c>
      <c r="C3593" s="10" t="s">
        <v>65</v>
      </c>
      <c r="D3593" s="10" t="s">
        <v>23</v>
      </c>
      <c r="E3593" s="10" t="s">
        <v>35</v>
      </c>
      <c r="F3593" s="11" t="s">
        <v>1112</v>
      </c>
      <c r="G3593" s="10">
        <v>2016</v>
      </c>
      <c r="H3593" s="10">
        <v>548015487</v>
      </c>
      <c r="I3593" s="17">
        <v>42623</v>
      </c>
      <c r="J3593" s="18">
        <v>8815</v>
      </c>
      <c r="K3593" s="19">
        <v>9.33</v>
      </c>
      <c r="L3593" s="19">
        <v>6.92</v>
      </c>
      <c r="M3593" s="19">
        <f>Table1[[#This Row],[Unit_Selling Price]]-Table1[[#This Row],[Unit_Cost]]</f>
        <v>2.41</v>
      </c>
      <c r="N3593" s="19">
        <f>Table1[[#This Row],[Quantity]]*Table1[[#This Row],[unit_per Profit]]</f>
        <v>21244.15</v>
      </c>
    </row>
    <row r="3594" spans="1:14" x14ac:dyDescent="0.2">
      <c r="A3594" s="10" t="s">
        <v>59</v>
      </c>
      <c r="B3594" s="10" t="s">
        <v>225</v>
      </c>
      <c r="C3594" s="10" t="s">
        <v>51</v>
      </c>
      <c r="D3594" s="10" t="s">
        <v>27</v>
      </c>
      <c r="E3594" s="10" t="s">
        <v>24</v>
      </c>
      <c r="F3594" s="11">
        <v>42738</v>
      </c>
      <c r="G3594" s="10">
        <v>2017</v>
      </c>
      <c r="H3594" s="10">
        <v>173540055</v>
      </c>
      <c r="I3594" s="17" t="s">
        <v>1222</v>
      </c>
      <c r="J3594" s="18">
        <v>3214</v>
      </c>
      <c r="K3594" s="19">
        <v>437.2</v>
      </c>
      <c r="L3594" s="19">
        <v>263.33</v>
      </c>
      <c r="M3594" s="19">
        <f>Table1[[#This Row],[Unit_Selling Price]]-Table1[[#This Row],[Unit_Cost]]</f>
        <v>173.87</v>
      </c>
      <c r="N3594" s="19">
        <f>Table1[[#This Row],[Quantity]]*Table1[[#This Row],[unit_per Profit]]</f>
        <v>558818.18000000005</v>
      </c>
    </row>
    <row r="3595" spans="1:14" x14ac:dyDescent="0.2">
      <c r="A3595" s="10" t="s">
        <v>37</v>
      </c>
      <c r="B3595" s="10" t="s">
        <v>178</v>
      </c>
      <c r="C3595" s="10" t="s">
        <v>56</v>
      </c>
      <c r="D3595" s="10" t="s">
        <v>27</v>
      </c>
      <c r="E3595" s="10" t="s">
        <v>28</v>
      </c>
      <c r="F3595" s="11" t="s">
        <v>1340</v>
      </c>
      <c r="G3595" s="10">
        <v>2011</v>
      </c>
      <c r="H3595" s="10">
        <v>426562488</v>
      </c>
      <c r="I3595" s="17" t="s">
        <v>1492</v>
      </c>
      <c r="J3595" s="18">
        <v>8174</v>
      </c>
      <c r="K3595" s="19">
        <v>421.89</v>
      </c>
      <c r="L3595" s="19">
        <v>364.69</v>
      </c>
      <c r="M3595" s="19">
        <f>Table1[[#This Row],[Unit_Selling Price]]-Table1[[#This Row],[Unit_Cost]]</f>
        <v>57.2</v>
      </c>
      <c r="N3595" s="19">
        <f>Table1[[#This Row],[Quantity]]*Table1[[#This Row],[unit_per Profit]]</f>
        <v>467552.8</v>
      </c>
    </row>
    <row r="3596" spans="1:14" x14ac:dyDescent="0.2">
      <c r="A3596" s="10" t="s">
        <v>29</v>
      </c>
      <c r="B3596" s="10" t="s">
        <v>177</v>
      </c>
      <c r="C3596" s="10" t="s">
        <v>77</v>
      </c>
      <c r="D3596" s="10" t="s">
        <v>27</v>
      </c>
      <c r="E3596" s="10" t="s">
        <v>24</v>
      </c>
      <c r="F3596" s="11" t="s">
        <v>829</v>
      </c>
      <c r="G3596" s="10">
        <v>2011</v>
      </c>
      <c r="H3596" s="10">
        <v>305569112</v>
      </c>
      <c r="I3596" s="17">
        <v>40608</v>
      </c>
      <c r="J3596" s="18">
        <v>3545</v>
      </c>
      <c r="K3596" s="19">
        <v>154.06</v>
      </c>
      <c r="L3596" s="19">
        <v>90.93</v>
      </c>
      <c r="M3596" s="19">
        <f>Table1[[#This Row],[Unit_Selling Price]]-Table1[[#This Row],[Unit_Cost]]</f>
        <v>63.13</v>
      </c>
      <c r="N3596" s="19">
        <f>Table1[[#This Row],[Quantity]]*Table1[[#This Row],[unit_per Profit]]</f>
        <v>223795.85</v>
      </c>
    </row>
    <row r="3597" spans="1:14" x14ac:dyDescent="0.2">
      <c r="A3597" s="10" t="s">
        <v>32</v>
      </c>
      <c r="B3597" s="10" t="s">
        <v>186</v>
      </c>
      <c r="C3597" s="10" t="s">
        <v>26</v>
      </c>
      <c r="D3597" s="10" t="s">
        <v>23</v>
      </c>
      <c r="E3597" s="10" t="s">
        <v>28</v>
      </c>
      <c r="F3597" s="11" t="s">
        <v>1826</v>
      </c>
      <c r="G3597" s="10">
        <v>2010</v>
      </c>
      <c r="H3597" s="10">
        <v>679358756</v>
      </c>
      <c r="I3597" s="17" t="s">
        <v>388</v>
      </c>
      <c r="J3597" s="18">
        <v>6208</v>
      </c>
      <c r="K3597" s="19">
        <v>152.58000000000001</v>
      </c>
      <c r="L3597" s="19">
        <v>97.44</v>
      </c>
      <c r="M3597" s="19">
        <f>Table1[[#This Row],[Unit_Selling Price]]-Table1[[#This Row],[Unit_Cost]]</f>
        <v>55.14</v>
      </c>
      <c r="N3597" s="19">
        <f>Table1[[#This Row],[Quantity]]*Table1[[#This Row],[unit_per Profit]]</f>
        <v>342309.12</v>
      </c>
    </row>
    <row r="3598" spans="1:14" x14ac:dyDescent="0.2">
      <c r="A3598" s="10" t="s">
        <v>37</v>
      </c>
      <c r="B3598" s="10" t="s">
        <v>102</v>
      </c>
      <c r="C3598" s="10" t="s">
        <v>85</v>
      </c>
      <c r="D3598" s="10" t="s">
        <v>23</v>
      </c>
      <c r="E3598" s="10" t="s">
        <v>43</v>
      </c>
      <c r="F3598" s="11">
        <v>40666</v>
      </c>
      <c r="G3598" s="10">
        <v>2011</v>
      </c>
      <c r="H3598" s="10">
        <v>237042748</v>
      </c>
      <c r="I3598" s="17">
        <v>40606</v>
      </c>
      <c r="J3598" s="18">
        <v>5072</v>
      </c>
      <c r="K3598" s="19">
        <v>668.27</v>
      </c>
      <c r="L3598" s="19">
        <v>502.54</v>
      </c>
      <c r="M3598" s="19">
        <f>Table1[[#This Row],[Unit_Selling Price]]-Table1[[#This Row],[Unit_Cost]]</f>
        <v>165.73</v>
      </c>
      <c r="N3598" s="19">
        <f>Table1[[#This Row],[Quantity]]*Table1[[#This Row],[unit_per Profit]]</f>
        <v>840582.56</v>
      </c>
    </row>
    <row r="3599" spans="1:14" x14ac:dyDescent="0.2">
      <c r="A3599" s="10" t="s">
        <v>46</v>
      </c>
      <c r="B3599" s="10" t="s">
        <v>75</v>
      </c>
      <c r="C3599" s="10" t="s">
        <v>31</v>
      </c>
      <c r="D3599" s="10" t="s">
        <v>27</v>
      </c>
      <c r="E3599" s="10" t="s">
        <v>43</v>
      </c>
      <c r="F3599" s="11">
        <v>41552</v>
      </c>
      <c r="G3599" s="10">
        <v>2013</v>
      </c>
      <c r="H3599" s="10">
        <v>438044917</v>
      </c>
      <c r="I3599" s="17" t="s">
        <v>293</v>
      </c>
      <c r="J3599" s="18">
        <v>6080</v>
      </c>
      <c r="K3599" s="19">
        <v>47.45</v>
      </c>
      <c r="L3599" s="19">
        <v>31.79</v>
      </c>
      <c r="M3599" s="19">
        <f>Table1[[#This Row],[Unit_Selling Price]]-Table1[[#This Row],[Unit_Cost]]</f>
        <v>15.66</v>
      </c>
      <c r="N3599" s="19">
        <f>Table1[[#This Row],[Quantity]]*Table1[[#This Row],[unit_per Profit]]</f>
        <v>95212.800000000003</v>
      </c>
    </row>
    <row r="3600" spans="1:14" x14ac:dyDescent="0.2">
      <c r="A3600" s="10" t="s">
        <v>278</v>
      </c>
      <c r="B3600" s="10" t="s">
        <v>121</v>
      </c>
      <c r="C3600" s="10" t="s">
        <v>51</v>
      </c>
      <c r="D3600" s="10" t="s">
        <v>23</v>
      </c>
      <c r="E3600" s="10" t="s">
        <v>28</v>
      </c>
      <c r="F3600" s="11">
        <v>40514</v>
      </c>
      <c r="G3600" s="10">
        <v>2010</v>
      </c>
      <c r="H3600" s="10">
        <v>562101590</v>
      </c>
      <c r="I3600" s="17" t="s">
        <v>961</v>
      </c>
      <c r="J3600" s="18">
        <v>7207</v>
      </c>
      <c r="K3600" s="19">
        <v>437.2</v>
      </c>
      <c r="L3600" s="19">
        <v>263.33</v>
      </c>
      <c r="M3600" s="19">
        <f>Table1[[#This Row],[Unit_Selling Price]]-Table1[[#This Row],[Unit_Cost]]</f>
        <v>173.87</v>
      </c>
      <c r="N3600" s="19">
        <f>Table1[[#This Row],[Quantity]]*Table1[[#This Row],[unit_per Profit]]</f>
        <v>1253081.0900000001</v>
      </c>
    </row>
    <row r="3601" spans="1:14" x14ac:dyDescent="0.2">
      <c r="A3601" s="10" t="s">
        <v>46</v>
      </c>
      <c r="B3601" s="10" t="s">
        <v>172</v>
      </c>
      <c r="C3601" s="10" t="s">
        <v>77</v>
      </c>
      <c r="D3601" s="10" t="s">
        <v>27</v>
      </c>
      <c r="E3601" s="10" t="s">
        <v>24</v>
      </c>
      <c r="F3601" s="11" t="s">
        <v>1007</v>
      </c>
      <c r="G3601" s="10">
        <v>2014</v>
      </c>
      <c r="H3601" s="10">
        <v>859261596</v>
      </c>
      <c r="I3601" s="17" t="s">
        <v>1526</v>
      </c>
      <c r="J3601" s="18">
        <v>3456</v>
      </c>
      <c r="K3601" s="19">
        <v>154.06</v>
      </c>
      <c r="L3601" s="19">
        <v>90.93</v>
      </c>
      <c r="M3601" s="19">
        <f>Table1[[#This Row],[Unit_Selling Price]]-Table1[[#This Row],[Unit_Cost]]</f>
        <v>63.13</v>
      </c>
      <c r="N3601" s="19">
        <f>Table1[[#This Row],[Quantity]]*Table1[[#This Row],[unit_per Profit]]</f>
        <v>218177.28</v>
      </c>
    </row>
    <row r="3602" spans="1:14" x14ac:dyDescent="0.2">
      <c r="A3602" s="10" t="s">
        <v>32</v>
      </c>
      <c r="B3602" s="10" t="s">
        <v>36</v>
      </c>
      <c r="C3602" s="10" t="s">
        <v>26</v>
      </c>
      <c r="D3602" s="10" t="s">
        <v>27</v>
      </c>
      <c r="E3602" s="10" t="s">
        <v>28</v>
      </c>
      <c r="F3602" s="11">
        <v>40523</v>
      </c>
      <c r="G3602" s="10">
        <v>2010</v>
      </c>
      <c r="H3602" s="10">
        <v>299886262</v>
      </c>
      <c r="I3602" s="17">
        <v>40402</v>
      </c>
      <c r="J3602" s="18">
        <v>1864</v>
      </c>
      <c r="K3602" s="19">
        <v>152.58000000000001</v>
      </c>
      <c r="L3602" s="19">
        <v>97.44</v>
      </c>
      <c r="M3602" s="19">
        <f>Table1[[#This Row],[Unit_Selling Price]]-Table1[[#This Row],[Unit_Cost]]</f>
        <v>55.14</v>
      </c>
      <c r="N3602" s="19">
        <f>Table1[[#This Row],[Quantity]]*Table1[[#This Row],[unit_per Profit]]</f>
        <v>102780.96</v>
      </c>
    </row>
    <row r="3603" spans="1:14" x14ac:dyDescent="0.2">
      <c r="A3603" s="10" t="s">
        <v>37</v>
      </c>
      <c r="B3603" s="10" t="s">
        <v>178</v>
      </c>
      <c r="C3603" s="10" t="s">
        <v>77</v>
      </c>
      <c r="D3603" s="10" t="s">
        <v>27</v>
      </c>
      <c r="E3603" s="10" t="s">
        <v>24</v>
      </c>
      <c r="F3603" s="11">
        <v>40214</v>
      </c>
      <c r="G3603" s="10">
        <v>2010</v>
      </c>
      <c r="H3603" s="10">
        <v>624649417</v>
      </c>
      <c r="I3603" s="17" t="s">
        <v>1471</v>
      </c>
      <c r="J3603" s="18">
        <v>6498</v>
      </c>
      <c r="K3603" s="19">
        <v>154.06</v>
      </c>
      <c r="L3603" s="19">
        <v>90.93</v>
      </c>
      <c r="M3603" s="19">
        <f>Table1[[#This Row],[Unit_Selling Price]]-Table1[[#This Row],[Unit_Cost]]</f>
        <v>63.13</v>
      </c>
      <c r="N3603" s="19">
        <f>Table1[[#This Row],[Quantity]]*Table1[[#This Row],[unit_per Profit]]</f>
        <v>410218.74</v>
      </c>
    </row>
    <row r="3604" spans="1:14" x14ac:dyDescent="0.2">
      <c r="A3604" s="10" t="s">
        <v>37</v>
      </c>
      <c r="B3604" s="10" t="s">
        <v>155</v>
      </c>
      <c r="C3604" s="10" t="s">
        <v>65</v>
      </c>
      <c r="D3604" s="10" t="s">
        <v>23</v>
      </c>
      <c r="E3604" s="10" t="s">
        <v>28</v>
      </c>
      <c r="F3604" s="11" t="s">
        <v>683</v>
      </c>
      <c r="G3604" s="10">
        <v>2010</v>
      </c>
      <c r="H3604" s="10">
        <v>494537389</v>
      </c>
      <c r="I3604" s="17" t="s">
        <v>1059</v>
      </c>
      <c r="J3604" s="18">
        <v>3458</v>
      </c>
      <c r="K3604" s="19">
        <v>9.33</v>
      </c>
      <c r="L3604" s="19">
        <v>6.92</v>
      </c>
      <c r="M3604" s="19">
        <f>Table1[[#This Row],[Unit_Selling Price]]-Table1[[#This Row],[Unit_Cost]]</f>
        <v>2.41</v>
      </c>
      <c r="N3604" s="19">
        <f>Table1[[#This Row],[Quantity]]*Table1[[#This Row],[unit_per Profit]]</f>
        <v>8333.7800000000007</v>
      </c>
    </row>
    <row r="3605" spans="1:14" x14ac:dyDescent="0.2">
      <c r="A3605" s="10" t="s">
        <v>46</v>
      </c>
      <c r="B3605" s="10" t="s">
        <v>143</v>
      </c>
      <c r="C3605" s="10" t="s">
        <v>22</v>
      </c>
      <c r="D3605" s="10" t="s">
        <v>23</v>
      </c>
      <c r="E3605" s="10" t="s">
        <v>35</v>
      </c>
      <c r="F3605" s="11" t="s">
        <v>1679</v>
      </c>
      <c r="G3605" s="10">
        <v>2013</v>
      </c>
      <c r="H3605" s="10">
        <v>440849006</v>
      </c>
      <c r="I3605" s="17" t="s">
        <v>986</v>
      </c>
      <c r="J3605" s="18">
        <v>5872</v>
      </c>
      <c r="K3605" s="19">
        <v>255.28</v>
      </c>
      <c r="L3605" s="19">
        <v>159.41999999999999</v>
      </c>
      <c r="M3605" s="19">
        <f>Table1[[#This Row],[Unit_Selling Price]]-Table1[[#This Row],[Unit_Cost]]</f>
        <v>95.86</v>
      </c>
      <c r="N3605" s="19">
        <f>Table1[[#This Row],[Quantity]]*Table1[[#This Row],[unit_per Profit]]</f>
        <v>562889.92000000004</v>
      </c>
    </row>
    <row r="3606" spans="1:14" x14ac:dyDescent="0.2">
      <c r="A3606" s="10" t="s">
        <v>46</v>
      </c>
      <c r="B3606" s="10" t="s">
        <v>47</v>
      </c>
      <c r="C3606" s="10" t="s">
        <v>26</v>
      </c>
      <c r="D3606" s="10" t="s">
        <v>27</v>
      </c>
      <c r="E3606" s="10" t="s">
        <v>24</v>
      </c>
      <c r="F3606" s="11">
        <v>42315</v>
      </c>
      <c r="G3606" s="10">
        <v>2015</v>
      </c>
      <c r="H3606" s="10">
        <v>615195596</v>
      </c>
      <c r="I3606" s="17" t="s">
        <v>1317</v>
      </c>
      <c r="J3606" s="18">
        <v>8903</v>
      </c>
      <c r="K3606" s="19">
        <v>152.58000000000001</v>
      </c>
      <c r="L3606" s="19">
        <v>97.44</v>
      </c>
      <c r="M3606" s="19">
        <f>Table1[[#This Row],[Unit_Selling Price]]-Table1[[#This Row],[Unit_Cost]]</f>
        <v>55.14</v>
      </c>
      <c r="N3606" s="19">
        <f>Table1[[#This Row],[Quantity]]*Table1[[#This Row],[unit_per Profit]]</f>
        <v>490911.42</v>
      </c>
    </row>
    <row r="3607" spans="1:14" x14ac:dyDescent="0.2">
      <c r="A3607" s="10" t="s">
        <v>46</v>
      </c>
      <c r="B3607" s="10" t="s">
        <v>47</v>
      </c>
      <c r="C3607" s="10" t="s">
        <v>22</v>
      </c>
      <c r="D3607" s="10" t="s">
        <v>27</v>
      </c>
      <c r="E3607" s="10" t="s">
        <v>35</v>
      </c>
      <c r="F3607" s="11">
        <v>42411</v>
      </c>
      <c r="G3607" s="10">
        <v>2016</v>
      </c>
      <c r="H3607" s="10">
        <v>339500987</v>
      </c>
      <c r="I3607" s="17">
        <v>42502</v>
      </c>
      <c r="J3607" s="18">
        <v>4741</v>
      </c>
      <c r="K3607" s="19">
        <v>255.28</v>
      </c>
      <c r="L3607" s="19">
        <v>159.41999999999999</v>
      </c>
      <c r="M3607" s="19">
        <f>Table1[[#This Row],[Unit_Selling Price]]-Table1[[#This Row],[Unit_Cost]]</f>
        <v>95.86</v>
      </c>
      <c r="N3607" s="19">
        <f>Table1[[#This Row],[Quantity]]*Table1[[#This Row],[unit_per Profit]]</f>
        <v>454472.26</v>
      </c>
    </row>
    <row r="3608" spans="1:14" x14ac:dyDescent="0.2">
      <c r="A3608" s="10" t="s">
        <v>46</v>
      </c>
      <c r="B3608" s="10" t="s">
        <v>103</v>
      </c>
      <c r="C3608" s="10" t="s">
        <v>42</v>
      </c>
      <c r="D3608" s="10" t="s">
        <v>23</v>
      </c>
      <c r="E3608" s="10" t="s">
        <v>43</v>
      </c>
      <c r="F3608" s="11">
        <v>40795</v>
      </c>
      <c r="G3608" s="10">
        <v>2011</v>
      </c>
      <c r="H3608" s="10">
        <v>356001508</v>
      </c>
      <c r="I3608" s="17" t="s">
        <v>1055</v>
      </c>
      <c r="J3608" s="18">
        <v>7612</v>
      </c>
      <c r="K3608" s="19">
        <v>109.28</v>
      </c>
      <c r="L3608" s="19">
        <v>35.840000000000003</v>
      </c>
      <c r="M3608" s="19">
        <f>Table1[[#This Row],[Unit_Selling Price]]-Table1[[#This Row],[Unit_Cost]]</f>
        <v>73.44</v>
      </c>
      <c r="N3608" s="19">
        <f>Table1[[#This Row],[Quantity]]*Table1[[#This Row],[unit_per Profit]]</f>
        <v>559025.28</v>
      </c>
    </row>
    <row r="3609" spans="1:14" x14ac:dyDescent="0.2">
      <c r="A3609" s="10" t="s">
        <v>40</v>
      </c>
      <c r="B3609" s="10" t="s">
        <v>203</v>
      </c>
      <c r="C3609" s="10" t="s">
        <v>22</v>
      </c>
      <c r="D3609" s="10" t="s">
        <v>23</v>
      </c>
      <c r="E3609" s="10" t="s">
        <v>43</v>
      </c>
      <c r="F3609" s="11" t="s">
        <v>1087</v>
      </c>
      <c r="G3609" s="10">
        <v>2014</v>
      </c>
      <c r="H3609" s="10">
        <v>577245986</v>
      </c>
      <c r="I3609" s="17" t="s">
        <v>1764</v>
      </c>
      <c r="J3609" s="18">
        <v>8770</v>
      </c>
      <c r="K3609" s="19">
        <v>255.28</v>
      </c>
      <c r="L3609" s="19">
        <v>159.41999999999999</v>
      </c>
      <c r="M3609" s="19">
        <f>Table1[[#This Row],[Unit_Selling Price]]-Table1[[#This Row],[Unit_Cost]]</f>
        <v>95.86</v>
      </c>
      <c r="N3609" s="19">
        <f>Table1[[#This Row],[Quantity]]*Table1[[#This Row],[unit_per Profit]]</f>
        <v>840692.2</v>
      </c>
    </row>
    <row r="3610" spans="1:14" x14ac:dyDescent="0.2">
      <c r="A3610" s="10" t="s">
        <v>29</v>
      </c>
      <c r="B3610" s="10" t="s">
        <v>204</v>
      </c>
      <c r="C3610" s="10" t="s">
        <v>26</v>
      </c>
      <c r="D3610" s="10" t="s">
        <v>27</v>
      </c>
      <c r="E3610" s="10" t="s">
        <v>28</v>
      </c>
      <c r="F3610" s="11" t="s">
        <v>1175</v>
      </c>
      <c r="G3610" s="10">
        <v>2016</v>
      </c>
      <c r="H3610" s="10">
        <v>536095750</v>
      </c>
      <c r="I3610" s="17" t="s">
        <v>1578</v>
      </c>
      <c r="J3610" s="18">
        <v>1500</v>
      </c>
      <c r="K3610" s="19">
        <v>152.58000000000001</v>
      </c>
      <c r="L3610" s="19">
        <v>97.44</v>
      </c>
      <c r="M3610" s="19">
        <f>Table1[[#This Row],[Unit_Selling Price]]-Table1[[#This Row],[Unit_Cost]]</f>
        <v>55.14</v>
      </c>
      <c r="N3610" s="19">
        <f>Table1[[#This Row],[Quantity]]*Table1[[#This Row],[unit_per Profit]]</f>
        <v>82710</v>
      </c>
    </row>
    <row r="3611" spans="1:14" x14ac:dyDescent="0.2">
      <c r="A3611" s="10" t="s">
        <v>46</v>
      </c>
      <c r="B3611" s="10" t="s">
        <v>142</v>
      </c>
      <c r="C3611" s="10" t="s">
        <v>65</v>
      </c>
      <c r="D3611" s="10" t="s">
        <v>27</v>
      </c>
      <c r="E3611" s="10" t="s">
        <v>28</v>
      </c>
      <c r="F3611" s="11">
        <v>42856</v>
      </c>
      <c r="G3611" s="10">
        <v>2017</v>
      </c>
      <c r="H3611" s="10">
        <v>735724627</v>
      </c>
      <c r="I3611" s="17" t="s">
        <v>589</v>
      </c>
      <c r="J3611" s="18">
        <v>6122</v>
      </c>
      <c r="K3611" s="19">
        <v>9.33</v>
      </c>
      <c r="L3611" s="19">
        <v>6.92</v>
      </c>
      <c r="M3611" s="19">
        <f>Table1[[#This Row],[Unit_Selling Price]]-Table1[[#This Row],[Unit_Cost]]</f>
        <v>2.41</v>
      </c>
      <c r="N3611" s="19">
        <f>Table1[[#This Row],[Quantity]]*Table1[[#This Row],[unit_per Profit]]</f>
        <v>14754.02</v>
      </c>
    </row>
    <row r="3612" spans="1:14" x14ac:dyDescent="0.2">
      <c r="A3612" s="10" t="s">
        <v>278</v>
      </c>
      <c r="B3612" s="10" t="s">
        <v>167</v>
      </c>
      <c r="C3612" s="10" t="s">
        <v>31</v>
      </c>
      <c r="D3612" s="10" t="s">
        <v>23</v>
      </c>
      <c r="E3612" s="10" t="s">
        <v>35</v>
      </c>
      <c r="F3612" s="11">
        <v>41365</v>
      </c>
      <c r="G3612" s="10">
        <v>2013</v>
      </c>
      <c r="H3612" s="10">
        <v>399618947</v>
      </c>
      <c r="I3612" s="17" t="s">
        <v>1827</v>
      </c>
      <c r="J3612" s="18">
        <v>4982</v>
      </c>
      <c r="K3612" s="19">
        <v>47.45</v>
      </c>
      <c r="L3612" s="19">
        <v>31.79</v>
      </c>
      <c r="M3612" s="19">
        <f>Table1[[#This Row],[Unit_Selling Price]]-Table1[[#This Row],[Unit_Cost]]</f>
        <v>15.66</v>
      </c>
      <c r="N3612" s="19">
        <f>Table1[[#This Row],[Quantity]]*Table1[[#This Row],[unit_per Profit]]</f>
        <v>78018.12</v>
      </c>
    </row>
    <row r="3613" spans="1:14" x14ac:dyDescent="0.2">
      <c r="A3613" s="10" t="s">
        <v>29</v>
      </c>
      <c r="B3613" s="10" t="s">
        <v>138</v>
      </c>
      <c r="C3613" s="10" t="s">
        <v>85</v>
      </c>
      <c r="D3613" s="10" t="s">
        <v>27</v>
      </c>
      <c r="E3613" s="10" t="s">
        <v>35</v>
      </c>
      <c r="F3613" s="11">
        <v>42256</v>
      </c>
      <c r="G3613" s="10">
        <v>2015</v>
      </c>
      <c r="H3613" s="10">
        <v>621577537</v>
      </c>
      <c r="I3613" s="17" t="s">
        <v>931</v>
      </c>
      <c r="J3613" s="18">
        <v>7461</v>
      </c>
      <c r="K3613" s="19">
        <v>668.27</v>
      </c>
      <c r="L3613" s="19">
        <v>502.54</v>
      </c>
      <c r="M3613" s="19">
        <f>Table1[[#This Row],[Unit_Selling Price]]-Table1[[#This Row],[Unit_Cost]]</f>
        <v>165.73</v>
      </c>
      <c r="N3613" s="19">
        <f>Table1[[#This Row],[Quantity]]*Table1[[#This Row],[unit_per Profit]]</f>
        <v>1236511.53</v>
      </c>
    </row>
    <row r="3614" spans="1:14" x14ac:dyDescent="0.2">
      <c r="A3614" s="10" t="s">
        <v>46</v>
      </c>
      <c r="B3614" s="10" t="s">
        <v>108</v>
      </c>
      <c r="C3614" s="10" t="s">
        <v>51</v>
      </c>
      <c r="D3614" s="10" t="s">
        <v>23</v>
      </c>
      <c r="E3614" s="10" t="s">
        <v>43</v>
      </c>
      <c r="F3614" s="11" t="s">
        <v>1353</v>
      </c>
      <c r="G3614" s="10">
        <v>2014</v>
      </c>
      <c r="H3614" s="10">
        <v>315711724</v>
      </c>
      <c r="I3614" s="17">
        <v>41855</v>
      </c>
      <c r="J3614" s="18">
        <v>4970</v>
      </c>
      <c r="K3614" s="19">
        <v>437.2</v>
      </c>
      <c r="L3614" s="19">
        <v>263.33</v>
      </c>
      <c r="M3614" s="19">
        <f>Table1[[#This Row],[Unit_Selling Price]]-Table1[[#This Row],[Unit_Cost]]</f>
        <v>173.87</v>
      </c>
      <c r="N3614" s="19">
        <f>Table1[[#This Row],[Quantity]]*Table1[[#This Row],[unit_per Profit]]</f>
        <v>864133.9</v>
      </c>
    </row>
    <row r="3615" spans="1:14" x14ac:dyDescent="0.2">
      <c r="A3615" s="10" t="s">
        <v>32</v>
      </c>
      <c r="B3615" s="10" t="s">
        <v>170</v>
      </c>
      <c r="C3615" s="10" t="s">
        <v>51</v>
      </c>
      <c r="D3615" s="10" t="s">
        <v>23</v>
      </c>
      <c r="E3615" s="10" t="s">
        <v>43</v>
      </c>
      <c r="F3615" s="11" t="s">
        <v>1694</v>
      </c>
      <c r="G3615" s="10">
        <v>2010</v>
      </c>
      <c r="H3615" s="10">
        <v>266445338</v>
      </c>
      <c r="I3615" s="17" t="s">
        <v>603</v>
      </c>
      <c r="J3615" s="18">
        <v>5951</v>
      </c>
      <c r="K3615" s="19">
        <v>437.2</v>
      </c>
      <c r="L3615" s="19">
        <v>263.33</v>
      </c>
      <c r="M3615" s="19">
        <f>Table1[[#This Row],[Unit_Selling Price]]-Table1[[#This Row],[Unit_Cost]]</f>
        <v>173.87</v>
      </c>
      <c r="N3615" s="19">
        <f>Table1[[#This Row],[Quantity]]*Table1[[#This Row],[unit_per Profit]]</f>
        <v>1034700.37</v>
      </c>
    </row>
    <row r="3616" spans="1:14" x14ac:dyDescent="0.2">
      <c r="A3616" s="10" t="s">
        <v>32</v>
      </c>
      <c r="B3616" s="10" t="s">
        <v>149</v>
      </c>
      <c r="C3616" s="10" t="s">
        <v>31</v>
      </c>
      <c r="D3616" s="10" t="s">
        <v>27</v>
      </c>
      <c r="E3616" s="10" t="s">
        <v>28</v>
      </c>
      <c r="F3616" s="11" t="s">
        <v>677</v>
      </c>
      <c r="G3616" s="10">
        <v>2013</v>
      </c>
      <c r="H3616" s="10">
        <v>878514707</v>
      </c>
      <c r="I3616" s="17">
        <v>41588</v>
      </c>
      <c r="J3616" s="18">
        <v>879</v>
      </c>
      <c r="K3616" s="19">
        <v>47.45</v>
      </c>
      <c r="L3616" s="19">
        <v>31.79</v>
      </c>
      <c r="M3616" s="19">
        <f>Table1[[#This Row],[Unit_Selling Price]]-Table1[[#This Row],[Unit_Cost]]</f>
        <v>15.66</v>
      </c>
      <c r="N3616" s="19">
        <f>Table1[[#This Row],[Quantity]]*Table1[[#This Row],[unit_per Profit]]</f>
        <v>13765.14</v>
      </c>
    </row>
    <row r="3617" spans="1:14" x14ac:dyDescent="0.2">
      <c r="A3617" s="10" t="s">
        <v>29</v>
      </c>
      <c r="B3617" s="10" t="s">
        <v>58</v>
      </c>
      <c r="C3617" s="10" t="s">
        <v>51</v>
      </c>
      <c r="D3617" s="10" t="s">
        <v>27</v>
      </c>
      <c r="E3617" s="10" t="s">
        <v>43</v>
      </c>
      <c r="F3617" s="11">
        <v>42891</v>
      </c>
      <c r="G3617" s="10">
        <v>2017</v>
      </c>
      <c r="H3617" s="10">
        <v>826968657</v>
      </c>
      <c r="I3617" s="17" t="s">
        <v>1196</v>
      </c>
      <c r="J3617" s="18">
        <v>7258</v>
      </c>
      <c r="K3617" s="19">
        <v>437.2</v>
      </c>
      <c r="L3617" s="19">
        <v>263.33</v>
      </c>
      <c r="M3617" s="19">
        <f>Table1[[#This Row],[Unit_Selling Price]]-Table1[[#This Row],[Unit_Cost]]</f>
        <v>173.87</v>
      </c>
      <c r="N3617" s="19">
        <f>Table1[[#This Row],[Quantity]]*Table1[[#This Row],[unit_per Profit]]</f>
        <v>1261948.46</v>
      </c>
    </row>
    <row r="3618" spans="1:14" x14ac:dyDescent="0.2">
      <c r="A3618" s="10" t="s">
        <v>46</v>
      </c>
      <c r="B3618" s="10" t="s">
        <v>222</v>
      </c>
      <c r="C3618" s="10" t="s">
        <v>34</v>
      </c>
      <c r="D3618" s="10" t="s">
        <v>27</v>
      </c>
      <c r="E3618" s="10" t="s">
        <v>35</v>
      </c>
      <c r="F3618" s="11" t="s">
        <v>1130</v>
      </c>
      <c r="G3618" s="10">
        <v>2014</v>
      </c>
      <c r="H3618" s="10">
        <v>207168519</v>
      </c>
      <c r="I3618" s="17">
        <v>41797</v>
      </c>
      <c r="J3618" s="18">
        <v>4623</v>
      </c>
      <c r="K3618" s="19">
        <v>205.7</v>
      </c>
      <c r="L3618" s="19">
        <v>117.11</v>
      </c>
      <c r="M3618" s="19">
        <f>Table1[[#This Row],[Unit_Selling Price]]-Table1[[#This Row],[Unit_Cost]]</f>
        <v>88.59</v>
      </c>
      <c r="N3618" s="19">
        <f>Table1[[#This Row],[Quantity]]*Table1[[#This Row],[unit_per Profit]]</f>
        <v>409551.57</v>
      </c>
    </row>
    <row r="3619" spans="1:14" x14ac:dyDescent="0.2">
      <c r="A3619" s="10" t="s">
        <v>278</v>
      </c>
      <c r="B3619" s="10" t="s">
        <v>268</v>
      </c>
      <c r="C3619" s="10" t="s">
        <v>22</v>
      </c>
      <c r="D3619" s="10" t="s">
        <v>23</v>
      </c>
      <c r="E3619" s="10" t="s">
        <v>35</v>
      </c>
      <c r="F3619" s="11">
        <v>40368</v>
      </c>
      <c r="G3619" s="10">
        <v>2010</v>
      </c>
      <c r="H3619" s="10">
        <v>984788119</v>
      </c>
      <c r="I3619" s="17">
        <v>40492</v>
      </c>
      <c r="J3619" s="18">
        <v>9544</v>
      </c>
      <c r="K3619" s="19">
        <v>255.28</v>
      </c>
      <c r="L3619" s="19">
        <v>159.41999999999999</v>
      </c>
      <c r="M3619" s="19">
        <f>Table1[[#This Row],[Unit_Selling Price]]-Table1[[#This Row],[Unit_Cost]]</f>
        <v>95.86</v>
      </c>
      <c r="N3619" s="19">
        <f>Table1[[#This Row],[Quantity]]*Table1[[#This Row],[unit_per Profit]]</f>
        <v>914887.84</v>
      </c>
    </row>
    <row r="3620" spans="1:14" x14ac:dyDescent="0.2">
      <c r="A3620" s="10" t="s">
        <v>46</v>
      </c>
      <c r="B3620" s="10" t="s">
        <v>132</v>
      </c>
      <c r="C3620" s="10" t="s">
        <v>51</v>
      </c>
      <c r="D3620" s="10" t="s">
        <v>27</v>
      </c>
      <c r="E3620" s="10" t="s">
        <v>24</v>
      </c>
      <c r="F3620" s="11">
        <v>41428</v>
      </c>
      <c r="G3620" s="10">
        <v>2013</v>
      </c>
      <c r="H3620" s="10">
        <v>245813786</v>
      </c>
      <c r="I3620" s="17">
        <v>41611</v>
      </c>
      <c r="J3620" s="18">
        <v>617</v>
      </c>
      <c r="K3620" s="19">
        <v>437.2</v>
      </c>
      <c r="L3620" s="19">
        <v>263.33</v>
      </c>
      <c r="M3620" s="19">
        <f>Table1[[#This Row],[Unit_Selling Price]]-Table1[[#This Row],[Unit_Cost]]</f>
        <v>173.87</v>
      </c>
      <c r="N3620" s="19">
        <f>Table1[[#This Row],[Quantity]]*Table1[[#This Row],[unit_per Profit]]</f>
        <v>107277.79</v>
      </c>
    </row>
    <row r="3621" spans="1:14" x14ac:dyDescent="0.2">
      <c r="A3621" s="10" t="s">
        <v>29</v>
      </c>
      <c r="B3621" s="10" t="s">
        <v>69</v>
      </c>
      <c r="C3621" s="10" t="s">
        <v>85</v>
      </c>
      <c r="D3621" s="10" t="s">
        <v>27</v>
      </c>
      <c r="E3621" s="10" t="s">
        <v>35</v>
      </c>
      <c r="F3621" s="11" t="s">
        <v>779</v>
      </c>
      <c r="G3621" s="10">
        <v>2010</v>
      </c>
      <c r="H3621" s="10">
        <v>546544349</v>
      </c>
      <c r="I3621" s="17">
        <v>40524</v>
      </c>
      <c r="J3621" s="18">
        <v>3473</v>
      </c>
      <c r="K3621" s="19">
        <v>668.27</v>
      </c>
      <c r="L3621" s="19">
        <v>502.54</v>
      </c>
      <c r="M3621" s="19">
        <f>Table1[[#This Row],[Unit_Selling Price]]-Table1[[#This Row],[Unit_Cost]]</f>
        <v>165.73</v>
      </c>
      <c r="N3621" s="19">
        <f>Table1[[#This Row],[Quantity]]*Table1[[#This Row],[unit_per Profit]]</f>
        <v>575580.29</v>
      </c>
    </row>
    <row r="3622" spans="1:14" x14ac:dyDescent="0.2">
      <c r="A3622" s="10" t="s">
        <v>29</v>
      </c>
      <c r="B3622" s="10" t="s">
        <v>76</v>
      </c>
      <c r="C3622" s="10" t="s">
        <v>85</v>
      </c>
      <c r="D3622" s="10" t="s">
        <v>27</v>
      </c>
      <c r="E3622" s="10" t="s">
        <v>28</v>
      </c>
      <c r="F3622" s="11">
        <v>42499</v>
      </c>
      <c r="G3622" s="10">
        <v>2016</v>
      </c>
      <c r="H3622" s="10">
        <v>463591134</v>
      </c>
      <c r="I3622" s="17">
        <v>42379</v>
      </c>
      <c r="J3622" s="18">
        <v>5773</v>
      </c>
      <c r="K3622" s="19">
        <v>668.27</v>
      </c>
      <c r="L3622" s="19">
        <v>502.54</v>
      </c>
      <c r="M3622" s="19">
        <f>Table1[[#This Row],[Unit_Selling Price]]-Table1[[#This Row],[Unit_Cost]]</f>
        <v>165.73</v>
      </c>
      <c r="N3622" s="19">
        <f>Table1[[#This Row],[Quantity]]*Table1[[#This Row],[unit_per Profit]]</f>
        <v>956759.29</v>
      </c>
    </row>
    <row r="3623" spans="1:14" x14ac:dyDescent="0.2">
      <c r="A3623" s="10" t="s">
        <v>46</v>
      </c>
      <c r="B3623" s="10" t="s">
        <v>99</v>
      </c>
      <c r="C3623" s="10" t="s">
        <v>22</v>
      </c>
      <c r="D3623" s="10" t="s">
        <v>27</v>
      </c>
      <c r="E3623" s="10" t="s">
        <v>43</v>
      </c>
      <c r="F3623" s="11">
        <v>40214</v>
      </c>
      <c r="G3623" s="10">
        <v>2010</v>
      </c>
      <c r="H3623" s="10">
        <v>443877971</v>
      </c>
      <c r="I3623" s="17">
        <v>40335</v>
      </c>
      <c r="J3623" s="18">
        <v>2210</v>
      </c>
      <c r="K3623" s="19">
        <v>255.28</v>
      </c>
      <c r="L3623" s="19">
        <v>159.41999999999999</v>
      </c>
      <c r="M3623" s="19">
        <f>Table1[[#This Row],[Unit_Selling Price]]-Table1[[#This Row],[Unit_Cost]]</f>
        <v>95.86</v>
      </c>
      <c r="N3623" s="19">
        <f>Table1[[#This Row],[Quantity]]*Table1[[#This Row],[unit_per Profit]]</f>
        <v>211850.6</v>
      </c>
    </row>
    <row r="3624" spans="1:14" x14ac:dyDescent="0.2">
      <c r="A3624" s="10" t="s">
        <v>40</v>
      </c>
      <c r="B3624" s="10" t="s">
        <v>203</v>
      </c>
      <c r="C3624" s="10" t="s">
        <v>85</v>
      </c>
      <c r="D3624" s="10" t="s">
        <v>23</v>
      </c>
      <c r="E3624" s="10" t="s">
        <v>24</v>
      </c>
      <c r="F3624" s="11">
        <v>40367</v>
      </c>
      <c r="G3624" s="10">
        <v>2010</v>
      </c>
      <c r="H3624" s="10">
        <v>554641187</v>
      </c>
      <c r="I3624" s="17" t="s">
        <v>633</v>
      </c>
      <c r="J3624" s="18">
        <v>9507</v>
      </c>
      <c r="K3624" s="19">
        <v>668.27</v>
      </c>
      <c r="L3624" s="19">
        <v>502.54</v>
      </c>
      <c r="M3624" s="19">
        <f>Table1[[#This Row],[Unit_Selling Price]]-Table1[[#This Row],[Unit_Cost]]</f>
        <v>165.73</v>
      </c>
      <c r="N3624" s="19">
        <f>Table1[[#This Row],[Quantity]]*Table1[[#This Row],[unit_per Profit]]</f>
        <v>1575595.11</v>
      </c>
    </row>
    <row r="3625" spans="1:14" x14ac:dyDescent="0.2">
      <c r="A3625" s="10" t="s">
        <v>32</v>
      </c>
      <c r="B3625" s="10" t="s">
        <v>52</v>
      </c>
      <c r="C3625" s="10" t="s">
        <v>56</v>
      </c>
      <c r="D3625" s="10" t="s">
        <v>27</v>
      </c>
      <c r="E3625" s="10" t="s">
        <v>24</v>
      </c>
      <c r="F3625" s="11" t="s">
        <v>1772</v>
      </c>
      <c r="G3625" s="10">
        <v>2010</v>
      </c>
      <c r="H3625" s="10">
        <v>933429610</v>
      </c>
      <c r="I3625" s="17" t="s">
        <v>297</v>
      </c>
      <c r="J3625" s="18">
        <v>1419</v>
      </c>
      <c r="K3625" s="19">
        <v>421.89</v>
      </c>
      <c r="L3625" s="19">
        <v>364.69</v>
      </c>
      <c r="M3625" s="19">
        <f>Table1[[#This Row],[Unit_Selling Price]]-Table1[[#This Row],[Unit_Cost]]</f>
        <v>57.2</v>
      </c>
      <c r="N3625" s="19">
        <f>Table1[[#This Row],[Quantity]]*Table1[[#This Row],[unit_per Profit]]</f>
        <v>81166.8</v>
      </c>
    </row>
    <row r="3626" spans="1:14" x14ac:dyDescent="0.2">
      <c r="A3626" s="10" t="s">
        <v>278</v>
      </c>
      <c r="B3626" s="10" t="s">
        <v>271</v>
      </c>
      <c r="C3626" s="10" t="s">
        <v>51</v>
      </c>
      <c r="D3626" s="10" t="s">
        <v>27</v>
      </c>
      <c r="E3626" s="10" t="s">
        <v>43</v>
      </c>
      <c r="F3626" s="11" t="s">
        <v>1592</v>
      </c>
      <c r="G3626" s="10">
        <v>2012</v>
      </c>
      <c r="H3626" s="10">
        <v>438104569</v>
      </c>
      <c r="I3626" s="17" t="s">
        <v>503</v>
      </c>
      <c r="J3626" s="18">
        <v>3733</v>
      </c>
      <c r="K3626" s="19">
        <v>437.2</v>
      </c>
      <c r="L3626" s="19">
        <v>263.33</v>
      </c>
      <c r="M3626" s="19">
        <f>Table1[[#This Row],[Unit_Selling Price]]-Table1[[#This Row],[Unit_Cost]]</f>
        <v>173.87</v>
      </c>
      <c r="N3626" s="19">
        <f>Table1[[#This Row],[Quantity]]*Table1[[#This Row],[unit_per Profit]]</f>
        <v>649056.71</v>
      </c>
    </row>
    <row r="3627" spans="1:14" x14ac:dyDescent="0.2">
      <c r="A3627" s="10" t="s">
        <v>29</v>
      </c>
      <c r="B3627" s="10" t="s">
        <v>184</v>
      </c>
      <c r="C3627" s="10" t="s">
        <v>49</v>
      </c>
      <c r="D3627" s="10" t="s">
        <v>27</v>
      </c>
      <c r="E3627" s="10" t="s">
        <v>28</v>
      </c>
      <c r="F3627" s="11" t="s">
        <v>298</v>
      </c>
      <c r="G3627" s="10">
        <v>2015</v>
      </c>
      <c r="H3627" s="10">
        <v>696839892</v>
      </c>
      <c r="I3627" s="17">
        <v>42401</v>
      </c>
      <c r="J3627" s="18">
        <v>9264</v>
      </c>
      <c r="K3627" s="19">
        <v>651.21</v>
      </c>
      <c r="L3627" s="19">
        <v>524.96</v>
      </c>
      <c r="M3627" s="19">
        <f>Table1[[#This Row],[Unit_Selling Price]]-Table1[[#This Row],[Unit_Cost]]</f>
        <v>126.25</v>
      </c>
      <c r="N3627" s="19">
        <f>Table1[[#This Row],[Quantity]]*Table1[[#This Row],[unit_per Profit]]</f>
        <v>1169580</v>
      </c>
    </row>
    <row r="3628" spans="1:14" x14ac:dyDescent="0.2">
      <c r="A3628" s="10" t="s">
        <v>32</v>
      </c>
      <c r="B3628" s="10" t="s">
        <v>82</v>
      </c>
      <c r="C3628" s="10" t="s">
        <v>42</v>
      </c>
      <c r="D3628" s="10" t="s">
        <v>27</v>
      </c>
      <c r="E3628" s="10" t="s">
        <v>43</v>
      </c>
      <c r="F3628" s="11" t="s">
        <v>1338</v>
      </c>
      <c r="G3628" s="10">
        <v>2012</v>
      </c>
      <c r="H3628" s="10">
        <v>258121907</v>
      </c>
      <c r="I3628" s="17">
        <v>41072</v>
      </c>
      <c r="J3628" s="18">
        <v>2863</v>
      </c>
      <c r="K3628" s="19">
        <v>109.28</v>
      </c>
      <c r="L3628" s="19">
        <v>35.840000000000003</v>
      </c>
      <c r="M3628" s="19">
        <f>Table1[[#This Row],[Unit_Selling Price]]-Table1[[#This Row],[Unit_Cost]]</f>
        <v>73.44</v>
      </c>
      <c r="N3628" s="19">
        <f>Table1[[#This Row],[Quantity]]*Table1[[#This Row],[unit_per Profit]]</f>
        <v>210258.72</v>
      </c>
    </row>
    <row r="3629" spans="1:14" x14ac:dyDescent="0.2">
      <c r="A3629" s="10" t="s">
        <v>278</v>
      </c>
      <c r="B3629" s="10" t="s">
        <v>121</v>
      </c>
      <c r="C3629" s="10" t="s">
        <v>42</v>
      </c>
      <c r="D3629" s="10" t="s">
        <v>23</v>
      </c>
      <c r="E3629" s="10" t="s">
        <v>24</v>
      </c>
      <c r="F3629" s="11" t="s">
        <v>850</v>
      </c>
      <c r="G3629" s="10">
        <v>2016</v>
      </c>
      <c r="H3629" s="10">
        <v>440749442</v>
      </c>
      <c r="I3629" s="17" t="s">
        <v>545</v>
      </c>
      <c r="J3629" s="18">
        <v>6409</v>
      </c>
      <c r="K3629" s="19">
        <v>109.28</v>
      </c>
      <c r="L3629" s="19">
        <v>35.840000000000003</v>
      </c>
      <c r="M3629" s="19">
        <f>Table1[[#This Row],[Unit_Selling Price]]-Table1[[#This Row],[Unit_Cost]]</f>
        <v>73.44</v>
      </c>
      <c r="N3629" s="19">
        <f>Table1[[#This Row],[Quantity]]*Table1[[#This Row],[unit_per Profit]]</f>
        <v>470676.96</v>
      </c>
    </row>
    <row r="3630" spans="1:14" x14ac:dyDescent="0.2">
      <c r="A3630" s="10" t="s">
        <v>32</v>
      </c>
      <c r="B3630" s="10" t="s">
        <v>127</v>
      </c>
      <c r="C3630" s="10" t="s">
        <v>26</v>
      </c>
      <c r="D3630" s="10" t="s">
        <v>27</v>
      </c>
      <c r="E3630" s="10" t="s">
        <v>35</v>
      </c>
      <c r="F3630" s="11">
        <v>42951</v>
      </c>
      <c r="G3630" s="10">
        <v>2017</v>
      </c>
      <c r="H3630" s="10">
        <v>383833825</v>
      </c>
      <c r="I3630" s="17" t="s">
        <v>310</v>
      </c>
      <c r="J3630" s="18">
        <v>3813</v>
      </c>
      <c r="K3630" s="19">
        <v>152.58000000000001</v>
      </c>
      <c r="L3630" s="19">
        <v>97.44</v>
      </c>
      <c r="M3630" s="19">
        <f>Table1[[#This Row],[Unit_Selling Price]]-Table1[[#This Row],[Unit_Cost]]</f>
        <v>55.14</v>
      </c>
      <c r="N3630" s="19">
        <f>Table1[[#This Row],[Quantity]]*Table1[[#This Row],[unit_per Profit]]</f>
        <v>210248.82</v>
      </c>
    </row>
    <row r="3631" spans="1:14" x14ac:dyDescent="0.2">
      <c r="A3631" s="10" t="s">
        <v>278</v>
      </c>
      <c r="B3631" s="10" t="s">
        <v>226</v>
      </c>
      <c r="C3631" s="10" t="s">
        <v>77</v>
      </c>
      <c r="D3631" s="10" t="s">
        <v>23</v>
      </c>
      <c r="E3631" s="10" t="s">
        <v>35</v>
      </c>
      <c r="F3631" s="11" t="s">
        <v>758</v>
      </c>
      <c r="G3631" s="10">
        <v>2011</v>
      </c>
      <c r="H3631" s="10">
        <v>196798884</v>
      </c>
      <c r="I3631" s="17" t="s">
        <v>1051</v>
      </c>
      <c r="J3631" s="18">
        <v>6018</v>
      </c>
      <c r="K3631" s="19">
        <v>154.06</v>
      </c>
      <c r="L3631" s="19">
        <v>90.93</v>
      </c>
      <c r="M3631" s="19">
        <f>Table1[[#This Row],[Unit_Selling Price]]-Table1[[#This Row],[Unit_Cost]]</f>
        <v>63.13</v>
      </c>
      <c r="N3631" s="19">
        <f>Table1[[#This Row],[Quantity]]*Table1[[#This Row],[unit_per Profit]]</f>
        <v>379916.34</v>
      </c>
    </row>
    <row r="3632" spans="1:14" x14ac:dyDescent="0.2">
      <c r="A3632" s="10" t="s">
        <v>29</v>
      </c>
      <c r="B3632" s="10" t="s">
        <v>124</v>
      </c>
      <c r="C3632" s="10" t="s">
        <v>39</v>
      </c>
      <c r="D3632" s="10" t="s">
        <v>27</v>
      </c>
      <c r="E3632" s="10" t="s">
        <v>24</v>
      </c>
      <c r="F3632" s="11" t="s">
        <v>674</v>
      </c>
      <c r="G3632" s="10">
        <v>2011</v>
      </c>
      <c r="H3632" s="10">
        <v>509380948</v>
      </c>
      <c r="I3632" s="17" t="s">
        <v>905</v>
      </c>
      <c r="J3632" s="18">
        <v>5997</v>
      </c>
      <c r="K3632" s="19">
        <v>81.73</v>
      </c>
      <c r="L3632" s="19">
        <v>56.67</v>
      </c>
      <c r="M3632" s="19">
        <f>Table1[[#This Row],[Unit_Selling Price]]-Table1[[#This Row],[Unit_Cost]]</f>
        <v>25.06</v>
      </c>
      <c r="N3632" s="19">
        <f>Table1[[#This Row],[Quantity]]*Table1[[#This Row],[unit_per Profit]]</f>
        <v>150284.82</v>
      </c>
    </row>
    <row r="3633" spans="1:14" x14ac:dyDescent="0.2">
      <c r="A3633" s="10" t="s">
        <v>29</v>
      </c>
      <c r="B3633" s="10" t="s">
        <v>104</v>
      </c>
      <c r="C3633" s="10" t="s">
        <v>42</v>
      </c>
      <c r="D3633" s="10" t="s">
        <v>27</v>
      </c>
      <c r="E3633" s="10" t="s">
        <v>24</v>
      </c>
      <c r="F3633" s="11" t="s">
        <v>587</v>
      </c>
      <c r="G3633" s="10">
        <v>2011</v>
      </c>
      <c r="H3633" s="10">
        <v>221628844</v>
      </c>
      <c r="I3633" s="17">
        <v>40552</v>
      </c>
      <c r="J3633" s="18">
        <v>3755</v>
      </c>
      <c r="K3633" s="19">
        <v>109.28</v>
      </c>
      <c r="L3633" s="19">
        <v>35.840000000000003</v>
      </c>
      <c r="M3633" s="19">
        <f>Table1[[#This Row],[Unit_Selling Price]]-Table1[[#This Row],[Unit_Cost]]</f>
        <v>73.44</v>
      </c>
      <c r="N3633" s="19">
        <f>Table1[[#This Row],[Quantity]]*Table1[[#This Row],[unit_per Profit]]</f>
        <v>275767.2</v>
      </c>
    </row>
    <row r="3634" spans="1:14" x14ac:dyDescent="0.2">
      <c r="A3634" s="10" t="s">
        <v>46</v>
      </c>
      <c r="B3634" s="10" t="s">
        <v>222</v>
      </c>
      <c r="C3634" s="10" t="s">
        <v>31</v>
      </c>
      <c r="D3634" s="10" t="s">
        <v>27</v>
      </c>
      <c r="E3634" s="10" t="s">
        <v>43</v>
      </c>
      <c r="F3634" s="11" t="s">
        <v>578</v>
      </c>
      <c r="G3634" s="10">
        <v>2014</v>
      </c>
      <c r="H3634" s="10">
        <v>553903901</v>
      </c>
      <c r="I3634" s="17">
        <v>41794</v>
      </c>
      <c r="J3634" s="18">
        <v>1328</v>
      </c>
      <c r="K3634" s="19">
        <v>47.45</v>
      </c>
      <c r="L3634" s="19">
        <v>31.79</v>
      </c>
      <c r="M3634" s="19">
        <f>Table1[[#This Row],[Unit_Selling Price]]-Table1[[#This Row],[Unit_Cost]]</f>
        <v>15.66</v>
      </c>
      <c r="N3634" s="19">
        <f>Table1[[#This Row],[Quantity]]*Table1[[#This Row],[unit_per Profit]]</f>
        <v>20796.48</v>
      </c>
    </row>
    <row r="3635" spans="1:14" x14ac:dyDescent="0.2">
      <c r="A3635" s="10" t="s">
        <v>46</v>
      </c>
      <c r="B3635" s="10" t="s">
        <v>103</v>
      </c>
      <c r="C3635" s="10" t="s">
        <v>51</v>
      </c>
      <c r="D3635" s="10" t="s">
        <v>27</v>
      </c>
      <c r="E3635" s="10" t="s">
        <v>28</v>
      </c>
      <c r="F3635" s="11">
        <v>41030</v>
      </c>
      <c r="G3635" s="10">
        <v>2012</v>
      </c>
      <c r="H3635" s="10">
        <v>996879947</v>
      </c>
      <c r="I3635" s="17">
        <v>41030</v>
      </c>
      <c r="J3635" s="18">
        <v>7784</v>
      </c>
      <c r="K3635" s="19">
        <v>437.2</v>
      </c>
      <c r="L3635" s="19">
        <v>263.33</v>
      </c>
      <c r="M3635" s="19">
        <f>Table1[[#This Row],[Unit_Selling Price]]-Table1[[#This Row],[Unit_Cost]]</f>
        <v>173.87</v>
      </c>
      <c r="N3635" s="19">
        <f>Table1[[#This Row],[Quantity]]*Table1[[#This Row],[unit_per Profit]]</f>
        <v>1353404.08</v>
      </c>
    </row>
    <row r="3636" spans="1:14" x14ac:dyDescent="0.2">
      <c r="A3636" s="10" t="s">
        <v>46</v>
      </c>
      <c r="B3636" s="10" t="s">
        <v>176</v>
      </c>
      <c r="C3636" s="10" t="s">
        <v>49</v>
      </c>
      <c r="D3636" s="10" t="s">
        <v>27</v>
      </c>
      <c r="E3636" s="10" t="s">
        <v>43</v>
      </c>
      <c r="F3636" s="11">
        <v>41640</v>
      </c>
      <c r="G3636" s="10">
        <v>2014</v>
      </c>
      <c r="H3636" s="10">
        <v>661543309</v>
      </c>
      <c r="I3636" s="17" t="s">
        <v>714</v>
      </c>
      <c r="J3636" s="18">
        <v>4221</v>
      </c>
      <c r="K3636" s="19">
        <v>651.21</v>
      </c>
      <c r="L3636" s="19">
        <v>524.96</v>
      </c>
      <c r="M3636" s="19">
        <f>Table1[[#This Row],[Unit_Selling Price]]-Table1[[#This Row],[Unit_Cost]]</f>
        <v>126.25</v>
      </c>
      <c r="N3636" s="19">
        <f>Table1[[#This Row],[Quantity]]*Table1[[#This Row],[unit_per Profit]]</f>
        <v>532901.25</v>
      </c>
    </row>
    <row r="3637" spans="1:14" x14ac:dyDescent="0.2">
      <c r="A3637" s="10" t="s">
        <v>32</v>
      </c>
      <c r="B3637" s="10" t="s">
        <v>33</v>
      </c>
      <c r="C3637" s="10" t="s">
        <v>85</v>
      </c>
      <c r="D3637" s="10" t="s">
        <v>27</v>
      </c>
      <c r="E3637" s="10" t="s">
        <v>35</v>
      </c>
      <c r="F3637" s="11" t="s">
        <v>1228</v>
      </c>
      <c r="G3637" s="10">
        <v>2011</v>
      </c>
      <c r="H3637" s="10">
        <v>529192817</v>
      </c>
      <c r="I3637" s="17">
        <v>40545</v>
      </c>
      <c r="J3637" s="18">
        <v>8769</v>
      </c>
      <c r="K3637" s="19">
        <v>668.27</v>
      </c>
      <c r="L3637" s="19">
        <v>502.54</v>
      </c>
      <c r="M3637" s="19">
        <f>Table1[[#This Row],[Unit_Selling Price]]-Table1[[#This Row],[Unit_Cost]]</f>
        <v>165.73</v>
      </c>
      <c r="N3637" s="19">
        <f>Table1[[#This Row],[Quantity]]*Table1[[#This Row],[unit_per Profit]]</f>
        <v>1453286.37</v>
      </c>
    </row>
    <row r="3638" spans="1:14" x14ac:dyDescent="0.2">
      <c r="A3638" s="10" t="s">
        <v>46</v>
      </c>
      <c r="B3638" s="10" t="s">
        <v>71</v>
      </c>
      <c r="C3638" s="10" t="s">
        <v>56</v>
      </c>
      <c r="D3638" s="10" t="s">
        <v>23</v>
      </c>
      <c r="E3638" s="10" t="s">
        <v>35</v>
      </c>
      <c r="F3638" s="11" t="s">
        <v>1828</v>
      </c>
      <c r="G3638" s="10">
        <v>2010</v>
      </c>
      <c r="H3638" s="10">
        <v>301439797</v>
      </c>
      <c r="I3638" s="17" t="s">
        <v>481</v>
      </c>
      <c r="J3638" s="18">
        <v>1590</v>
      </c>
      <c r="K3638" s="19">
        <v>421.89</v>
      </c>
      <c r="L3638" s="19">
        <v>364.69</v>
      </c>
      <c r="M3638" s="19">
        <f>Table1[[#This Row],[Unit_Selling Price]]-Table1[[#This Row],[Unit_Cost]]</f>
        <v>57.2</v>
      </c>
      <c r="N3638" s="19">
        <f>Table1[[#This Row],[Quantity]]*Table1[[#This Row],[unit_per Profit]]</f>
        <v>90948</v>
      </c>
    </row>
    <row r="3639" spans="1:14" x14ac:dyDescent="0.2">
      <c r="A3639" s="10" t="s">
        <v>29</v>
      </c>
      <c r="B3639" s="10" t="s">
        <v>64</v>
      </c>
      <c r="C3639" s="10" t="s">
        <v>31</v>
      </c>
      <c r="D3639" s="10" t="s">
        <v>23</v>
      </c>
      <c r="E3639" s="10" t="s">
        <v>43</v>
      </c>
      <c r="F3639" s="11" t="s">
        <v>1685</v>
      </c>
      <c r="G3639" s="10">
        <v>2016</v>
      </c>
      <c r="H3639" s="10">
        <v>650208079</v>
      </c>
      <c r="I3639" s="17" t="s">
        <v>1056</v>
      </c>
      <c r="J3639" s="18">
        <v>9875</v>
      </c>
      <c r="K3639" s="19">
        <v>47.45</v>
      </c>
      <c r="L3639" s="19">
        <v>31.79</v>
      </c>
      <c r="M3639" s="19">
        <f>Table1[[#This Row],[Unit_Selling Price]]-Table1[[#This Row],[Unit_Cost]]</f>
        <v>15.66</v>
      </c>
      <c r="N3639" s="19">
        <f>Table1[[#This Row],[Quantity]]*Table1[[#This Row],[unit_per Profit]]</f>
        <v>154642.5</v>
      </c>
    </row>
    <row r="3640" spans="1:14" x14ac:dyDescent="0.2">
      <c r="A3640" s="10" t="s">
        <v>32</v>
      </c>
      <c r="B3640" s="10" t="s">
        <v>110</v>
      </c>
      <c r="C3640" s="10" t="s">
        <v>49</v>
      </c>
      <c r="D3640" s="10" t="s">
        <v>27</v>
      </c>
      <c r="E3640" s="10" t="s">
        <v>24</v>
      </c>
      <c r="F3640" s="11">
        <v>40761</v>
      </c>
      <c r="G3640" s="10">
        <v>2011</v>
      </c>
      <c r="H3640" s="10">
        <v>967733991</v>
      </c>
      <c r="I3640" s="17" t="s">
        <v>679</v>
      </c>
      <c r="J3640" s="18">
        <v>2848</v>
      </c>
      <c r="K3640" s="19">
        <v>651.21</v>
      </c>
      <c r="L3640" s="19">
        <v>524.96</v>
      </c>
      <c r="M3640" s="19">
        <f>Table1[[#This Row],[Unit_Selling Price]]-Table1[[#This Row],[Unit_Cost]]</f>
        <v>126.25</v>
      </c>
      <c r="N3640" s="19">
        <f>Table1[[#This Row],[Quantity]]*Table1[[#This Row],[unit_per Profit]]</f>
        <v>359560</v>
      </c>
    </row>
    <row r="3641" spans="1:14" x14ac:dyDescent="0.2">
      <c r="A3641" s="10" t="s">
        <v>46</v>
      </c>
      <c r="B3641" s="10" t="s">
        <v>206</v>
      </c>
      <c r="C3641" s="10" t="s">
        <v>85</v>
      </c>
      <c r="D3641" s="10" t="s">
        <v>23</v>
      </c>
      <c r="E3641" s="10" t="s">
        <v>24</v>
      </c>
      <c r="F3641" s="11">
        <v>41821</v>
      </c>
      <c r="G3641" s="10">
        <v>2014</v>
      </c>
      <c r="H3641" s="10">
        <v>716566359</v>
      </c>
      <c r="I3641" s="17">
        <v>41641</v>
      </c>
      <c r="J3641" s="18">
        <v>6764</v>
      </c>
      <c r="K3641" s="19">
        <v>668.27</v>
      </c>
      <c r="L3641" s="19">
        <v>502.54</v>
      </c>
      <c r="M3641" s="19">
        <f>Table1[[#This Row],[Unit_Selling Price]]-Table1[[#This Row],[Unit_Cost]]</f>
        <v>165.73</v>
      </c>
      <c r="N3641" s="19">
        <f>Table1[[#This Row],[Quantity]]*Table1[[#This Row],[unit_per Profit]]</f>
        <v>1120997.72</v>
      </c>
    </row>
    <row r="3642" spans="1:14" x14ac:dyDescent="0.2">
      <c r="A3642" s="10" t="s">
        <v>40</v>
      </c>
      <c r="B3642" s="10" t="s">
        <v>101</v>
      </c>
      <c r="C3642" s="10" t="s">
        <v>22</v>
      </c>
      <c r="D3642" s="10" t="s">
        <v>23</v>
      </c>
      <c r="E3642" s="10" t="s">
        <v>24</v>
      </c>
      <c r="F3642" s="11">
        <v>41160</v>
      </c>
      <c r="G3642" s="10">
        <v>2012</v>
      </c>
      <c r="H3642" s="10">
        <v>779566514</v>
      </c>
      <c r="I3642" s="17" t="s">
        <v>696</v>
      </c>
      <c r="J3642" s="18">
        <v>9910</v>
      </c>
      <c r="K3642" s="19">
        <v>255.28</v>
      </c>
      <c r="L3642" s="19">
        <v>159.41999999999999</v>
      </c>
      <c r="M3642" s="19">
        <f>Table1[[#This Row],[Unit_Selling Price]]-Table1[[#This Row],[Unit_Cost]]</f>
        <v>95.86</v>
      </c>
      <c r="N3642" s="19">
        <f>Table1[[#This Row],[Quantity]]*Table1[[#This Row],[unit_per Profit]]</f>
        <v>949972.6</v>
      </c>
    </row>
    <row r="3643" spans="1:14" x14ac:dyDescent="0.2">
      <c r="A3643" s="10" t="s">
        <v>46</v>
      </c>
      <c r="B3643" s="10" t="s">
        <v>206</v>
      </c>
      <c r="C3643" s="10" t="s">
        <v>22</v>
      </c>
      <c r="D3643" s="10" t="s">
        <v>27</v>
      </c>
      <c r="E3643" s="10" t="s">
        <v>28</v>
      </c>
      <c r="F3643" s="11" t="s">
        <v>1255</v>
      </c>
      <c r="G3643" s="10">
        <v>2015</v>
      </c>
      <c r="H3643" s="10">
        <v>309908282</v>
      </c>
      <c r="I3643" s="17">
        <v>42552</v>
      </c>
      <c r="J3643" s="18">
        <v>7602</v>
      </c>
      <c r="K3643" s="19">
        <v>255.28</v>
      </c>
      <c r="L3643" s="19">
        <v>159.41999999999999</v>
      </c>
      <c r="M3643" s="19">
        <f>Table1[[#This Row],[Unit_Selling Price]]-Table1[[#This Row],[Unit_Cost]]</f>
        <v>95.86</v>
      </c>
      <c r="N3643" s="19">
        <f>Table1[[#This Row],[Quantity]]*Table1[[#This Row],[unit_per Profit]]</f>
        <v>728727.72</v>
      </c>
    </row>
    <row r="3644" spans="1:14" x14ac:dyDescent="0.2">
      <c r="A3644" s="10" t="s">
        <v>32</v>
      </c>
      <c r="B3644" s="10" t="s">
        <v>127</v>
      </c>
      <c r="C3644" s="10" t="s">
        <v>31</v>
      </c>
      <c r="D3644" s="10" t="s">
        <v>23</v>
      </c>
      <c r="E3644" s="10" t="s">
        <v>35</v>
      </c>
      <c r="F3644" s="11" t="s">
        <v>725</v>
      </c>
      <c r="G3644" s="10">
        <v>2010</v>
      </c>
      <c r="H3644" s="10">
        <v>781077992</v>
      </c>
      <c r="I3644" s="17">
        <v>40221</v>
      </c>
      <c r="J3644" s="18">
        <v>7190</v>
      </c>
      <c r="K3644" s="19">
        <v>47.45</v>
      </c>
      <c r="L3644" s="19">
        <v>31.79</v>
      </c>
      <c r="M3644" s="19">
        <f>Table1[[#This Row],[Unit_Selling Price]]-Table1[[#This Row],[Unit_Cost]]</f>
        <v>15.66</v>
      </c>
      <c r="N3644" s="19">
        <f>Table1[[#This Row],[Quantity]]*Table1[[#This Row],[unit_per Profit]]</f>
        <v>112595.4</v>
      </c>
    </row>
    <row r="3645" spans="1:14" x14ac:dyDescent="0.2">
      <c r="A3645" s="10" t="s">
        <v>32</v>
      </c>
      <c r="B3645" s="10" t="s">
        <v>127</v>
      </c>
      <c r="C3645" s="10" t="s">
        <v>34</v>
      </c>
      <c r="D3645" s="10" t="s">
        <v>27</v>
      </c>
      <c r="E3645" s="10" t="s">
        <v>43</v>
      </c>
      <c r="F3645" s="11" t="s">
        <v>1661</v>
      </c>
      <c r="G3645" s="10">
        <v>2012</v>
      </c>
      <c r="H3645" s="10">
        <v>136874473</v>
      </c>
      <c r="I3645" s="17">
        <v>41125</v>
      </c>
      <c r="J3645" s="18">
        <v>3053</v>
      </c>
      <c r="K3645" s="19">
        <v>205.7</v>
      </c>
      <c r="L3645" s="19">
        <v>117.11</v>
      </c>
      <c r="M3645" s="19">
        <f>Table1[[#This Row],[Unit_Selling Price]]-Table1[[#This Row],[Unit_Cost]]</f>
        <v>88.59</v>
      </c>
      <c r="N3645" s="19">
        <f>Table1[[#This Row],[Quantity]]*Table1[[#This Row],[unit_per Profit]]</f>
        <v>270465.27</v>
      </c>
    </row>
    <row r="3646" spans="1:14" x14ac:dyDescent="0.2">
      <c r="A3646" s="10" t="s">
        <v>40</v>
      </c>
      <c r="B3646" s="10" t="s">
        <v>188</v>
      </c>
      <c r="C3646" s="10" t="s">
        <v>56</v>
      </c>
      <c r="D3646" s="10" t="s">
        <v>23</v>
      </c>
      <c r="E3646" s="10" t="s">
        <v>24</v>
      </c>
      <c r="F3646" s="11" t="s">
        <v>1510</v>
      </c>
      <c r="G3646" s="10">
        <v>2012</v>
      </c>
      <c r="H3646" s="10">
        <v>441409051</v>
      </c>
      <c r="I3646" s="17" t="s">
        <v>844</v>
      </c>
      <c r="J3646" s="18">
        <v>1602</v>
      </c>
      <c r="K3646" s="19">
        <v>421.89</v>
      </c>
      <c r="L3646" s="19">
        <v>364.69</v>
      </c>
      <c r="M3646" s="19">
        <f>Table1[[#This Row],[Unit_Selling Price]]-Table1[[#This Row],[Unit_Cost]]</f>
        <v>57.2</v>
      </c>
      <c r="N3646" s="19">
        <f>Table1[[#This Row],[Quantity]]*Table1[[#This Row],[unit_per Profit]]</f>
        <v>91634.4</v>
      </c>
    </row>
    <row r="3647" spans="1:14" x14ac:dyDescent="0.2">
      <c r="A3647" s="10" t="s">
        <v>29</v>
      </c>
      <c r="B3647" s="10" t="s">
        <v>270</v>
      </c>
      <c r="C3647" s="10" t="s">
        <v>56</v>
      </c>
      <c r="D3647" s="10" t="s">
        <v>27</v>
      </c>
      <c r="E3647" s="10" t="s">
        <v>35</v>
      </c>
      <c r="F3647" s="11" t="s">
        <v>449</v>
      </c>
      <c r="G3647" s="10">
        <v>2010</v>
      </c>
      <c r="H3647" s="10">
        <v>229105556</v>
      </c>
      <c r="I3647" s="17">
        <v>40245</v>
      </c>
      <c r="J3647" s="18">
        <v>6280</v>
      </c>
      <c r="K3647" s="19">
        <v>421.89</v>
      </c>
      <c r="L3647" s="19">
        <v>364.69</v>
      </c>
      <c r="M3647" s="19">
        <f>Table1[[#This Row],[Unit_Selling Price]]-Table1[[#This Row],[Unit_Cost]]</f>
        <v>57.2</v>
      </c>
      <c r="N3647" s="19">
        <f>Table1[[#This Row],[Quantity]]*Table1[[#This Row],[unit_per Profit]]</f>
        <v>359216</v>
      </c>
    </row>
    <row r="3648" spans="1:14" x14ac:dyDescent="0.2">
      <c r="A3648" s="10" t="s">
        <v>46</v>
      </c>
      <c r="B3648" s="10" t="s">
        <v>143</v>
      </c>
      <c r="C3648" s="10" t="s">
        <v>22</v>
      </c>
      <c r="D3648" s="10" t="s">
        <v>27</v>
      </c>
      <c r="E3648" s="10" t="s">
        <v>24</v>
      </c>
      <c r="F3648" s="11" t="s">
        <v>975</v>
      </c>
      <c r="G3648" s="10">
        <v>2011</v>
      </c>
      <c r="H3648" s="10">
        <v>354700314</v>
      </c>
      <c r="I3648" s="17" t="s">
        <v>1488</v>
      </c>
      <c r="J3648" s="18">
        <v>2560</v>
      </c>
      <c r="K3648" s="19">
        <v>255.28</v>
      </c>
      <c r="L3648" s="19">
        <v>159.41999999999999</v>
      </c>
      <c r="M3648" s="19">
        <f>Table1[[#This Row],[Unit_Selling Price]]-Table1[[#This Row],[Unit_Cost]]</f>
        <v>95.86</v>
      </c>
      <c r="N3648" s="19">
        <f>Table1[[#This Row],[Quantity]]*Table1[[#This Row],[unit_per Profit]]</f>
        <v>245401.60000000001</v>
      </c>
    </row>
    <row r="3649" spans="1:14" x14ac:dyDescent="0.2">
      <c r="A3649" s="10" t="s">
        <v>37</v>
      </c>
      <c r="B3649" s="10" t="s">
        <v>151</v>
      </c>
      <c r="C3649" s="10" t="s">
        <v>22</v>
      </c>
      <c r="D3649" s="10" t="s">
        <v>27</v>
      </c>
      <c r="E3649" s="10" t="s">
        <v>24</v>
      </c>
      <c r="F3649" s="11" t="s">
        <v>1218</v>
      </c>
      <c r="G3649" s="10">
        <v>2012</v>
      </c>
      <c r="H3649" s="10">
        <v>843242156</v>
      </c>
      <c r="I3649" s="17">
        <v>41159</v>
      </c>
      <c r="J3649" s="18">
        <v>2948</v>
      </c>
      <c r="K3649" s="19">
        <v>255.28</v>
      </c>
      <c r="L3649" s="19">
        <v>159.41999999999999</v>
      </c>
      <c r="M3649" s="19">
        <f>Table1[[#This Row],[Unit_Selling Price]]-Table1[[#This Row],[Unit_Cost]]</f>
        <v>95.86</v>
      </c>
      <c r="N3649" s="19">
        <f>Table1[[#This Row],[Quantity]]*Table1[[#This Row],[unit_per Profit]]</f>
        <v>282595.28000000003</v>
      </c>
    </row>
    <row r="3650" spans="1:14" x14ac:dyDescent="0.2">
      <c r="A3650" s="10" t="s">
        <v>32</v>
      </c>
      <c r="B3650" s="10" t="s">
        <v>149</v>
      </c>
      <c r="C3650" s="10" t="s">
        <v>65</v>
      </c>
      <c r="D3650" s="10" t="s">
        <v>27</v>
      </c>
      <c r="E3650" s="10" t="s">
        <v>24</v>
      </c>
      <c r="F3650" s="11" t="s">
        <v>673</v>
      </c>
      <c r="G3650" s="10">
        <v>2010</v>
      </c>
      <c r="H3650" s="10">
        <v>440092408</v>
      </c>
      <c r="I3650" s="17" t="s">
        <v>1193</v>
      </c>
      <c r="J3650" s="18">
        <v>1978</v>
      </c>
      <c r="K3650" s="19">
        <v>9.33</v>
      </c>
      <c r="L3650" s="19">
        <v>6.92</v>
      </c>
      <c r="M3650" s="19">
        <f>Table1[[#This Row],[Unit_Selling Price]]-Table1[[#This Row],[Unit_Cost]]</f>
        <v>2.41</v>
      </c>
      <c r="N3650" s="19">
        <f>Table1[[#This Row],[Quantity]]*Table1[[#This Row],[unit_per Profit]]</f>
        <v>4766.9799999999996</v>
      </c>
    </row>
    <row r="3651" spans="1:14" x14ac:dyDescent="0.2">
      <c r="A3651" s="10" t="s">
        <v>46</v>
      </c>
      <c r="B3651" s="10" t="s">
        <v>103</v>
      </c>
      <c r="C3651" s="10" t="s">
        <v>42</v>
      </c>
      <c r="D3651" s="10" t="s">
        <v>23</v>
      </c>
      <c r="E3651" s="10" t="s">
        <v>28</v>
      </c>
      <c r="F3651" s="11" t="s">
        <v>621</v>
      </c>
      <c r="G3651" s="10">
        <v>2014</v>
      </c>
      <c r="H3651" s="10">
        <v>660924899</v>
      </c>
      <c r="I3651" s="17" t="s">
        <v>552</v>
      </c>
      <c r="J3651" s="18">
        <v>1220</v>
      </c>
      <c r="K3651" s="19">
        <v>109.28</v>
      </c>
      <c r="L3651" s="19">
        <v>35.840000000000003</v>
      </c>
      <c r="M3651" s="19">
        <f>Table1[[#This Row],[Unit_Selling Price]]-Table1[[#This Row],[Unit_Cost]]</f>
        <v>73.44</v>
      </c>
      <c r="N3651" s="19">
        <f>Table1[[#This Row],[Quantity]]*Table1[[#This Row],[unit_per Profit]]</f>
        <v>89596.800000000003</v>
      </c>
    </row>
    <row r="3652" spans="1:14" x14ac:dyDescent="0.2">
      <c r="A3652" s="10" t="s">
        <v>32</v>
      </c>
      <c r="B3652" s="10" t="s">
        <v>192</v>
      </c>
      <c r="C3652" s="10" t="s">
        <v>22</v>
      </c>
      <c r="D3652" s="10" t="s">
        <v>23</v>
      </c>
      <c r="E3652" s="10" t="s">
        <v>28</v>
      </c>
      <c r="F3652" s="11" t="s">
        <v>515</v>
      </c>
      <c r="G3652" s="10">
        <v>2012</v>
      </c>
      <c r="H3652" s="10">
        <v>841725957</v>
      </c>
      <c r="I3652" s="17">
        <v>41487</v>
      </c>
      <c r="J3652" s="18">
        <v>4271</v>
      </c>
      <c r="K3652" s="19">
        <v>255.28</v>
      </c>
      <c r="L3652" s="19">
        <v>159.41999999999999</v>
      </c>
      <c r="M3652" s="19">
        <f>Table1[[#This Row],[Unit_Selling Price]]-Table1[[#This Row],[Unit_Cost]]</f>
        <v>95.86</v>
      </c>
      <c r="N3652" s="19">
        <f>Table1[[#This Row],[Quantity]]*Table1[[#This Row],[unit_per Profit]]</f>
        <v>409418.06</v>
      </c>
    </row>
    <row r="3653" spans="1:14" x14ac:dyDescent="0.2">
      <c r="A3653" s="10" t="s">
        <v>46</v>
      </c>
      <c r="B3653" s="10" t="s">
        <v>133</v>
      </c>
      <c r="C3653" s="10" t="s">
        <v>42</v>
      </c>
      <c r="D3653" s="10" t="s">
        <v>23</v>
      </c>
      <c r="E3653" s="10" t="s">
        <v>43</v>
      </c>
      <c r="F3653" s="11" t="s">
        <v>1052</v>
      </c>
      <c r="G3653" s="10">
        <v>2014</v>
      </c>
      <c r="H3653" s="10">
        <v>388794410</v>
      </c>
      <c r="I3653" s="17" t="s">
        <v>1829</v>
      </c>
      <c r="J3653" s="18">
        <v>1761</v>
      </c>
      <c r="K3653" s="19">
        <v>109.28</v>
      </c>
      <c r="L3653" s="19">
        <v>35.840000000000003</v>
      </c>
      <c r="M3653" s="19">
        <f>Table1[[#This Row],[Unit_Selling Price]]-Table1[[#This Row],[Unit_Cost]]</f>
        <v>73.44</v>
      </c>
      <c r="N3653" s="19">
        <f>Table1[[#This Row],[Quantity]]*Table1[[#This Row],[unit_per Profit]]</f>
        <v>129327.84</v>
      </c>
    </row>
    <row r="3654" spans="1:14" x14ac:dyDescent="0.2">
      <c r="A3654" s="10" t="s">
        <v>46</v>
      </c>
      <c r="B3654" s="10" t="s">
        <v>269</v>
      </c>
      <c r="C3654" s="10" t="s">
        <v>56</v>
      </c>
      <c r="D3654" s="10" t="s">
        <v>27</v>
      </c>
      <c r="E3654" s="10" t="s">
        <v>28</v>
      </c>
      <c r="F3654" s="11">
        <v>40640</v>
      </c>
      <c r="G3654" s="10">
        <v>2011</v>
      </c>
      <c r="H3654" s="10">
        <v>128741586</v>
      </c>
      <c r="I3654" s="17" t="s">
        <v>762</v>
      </c>
      <c r="J3654" s="18">
        <v>6351</v>
      </c>
      <c r="K3654" s="19">
        <v>421.89</v>
      </c>
      <c r="L3654" s="19">
        <v>364.69</v>
      </c>
      <c r="M3654" s="19">
        <f>Table1[[#This Row],[Unit_Selling Price]]-Table1[[#This Row],[Unit_Cost]]</f>
        <v>57.2</v>
      </c>
      <c r="N3654" s="19">
        <f>Table1[[#This Row],[Quantity]]*Table1[[#This Row],[unit_per Profit]]</f>
        <v>363277.2</v>
      </c>
    </row>
    <row r="3655" spans="1:14" x14ac:dyDescent="0.2">
      <c r="A3655" s="10" t="s">
        <v>32</v>
      </c>
      <c r="B3655" s="10" t="s">
        <v>149</v>
      </c>
      <c r="C3655" s="10" t="s">
        <v>26</v>
      </c>
      <c r="D3655" s="10" t="s">
        <v>27</v>
      </c>
      <c r="E3655" s="10" t="s">
        <v>35</v>
      </c>
      <c r="F3655" s="11">
        <v>40885</v>
      </c>
      <c r="G3655" s="10">
        <v>2011</v>
      </c>
      <c r="H3655" s="10">
        <v>958491313</v>
      </c>
      <c r="I3655" s="17" t="s">
        <v>797</v>
      </c>
      <c r="J3655" s="18">
        <v>7734</v>
      </c>
      <c r="K3655" s="19">
        <v>152.58000000000001</v>
      </c>
      <c r="L3655" s="19">
        <v>97.44</v>
      </c>
      <c r="M3655" s="19">
        <f>Table1[[#This Row],[Unit_Selling Price]]-Table1[[#This Row],[Unit_Cost]]</f>
        <v>55.14</v>
      </c>
      <c r="N3655" s="19">
        <f>Table1[[#This Row],[Quantity]]*Table1[[#This Row],[unit_per Profit]]</f>
        <v>426452.76</v>
      </c>
    </row>
    <row r="3656" spans="1:14" x14ac:dyDescent="0.2">
      <c r="A3656" s="10" t="s">
        <v>37</v>
      </c>
      <c r="B3656" s="10" t="s">
        <v>102</v>
      </c>
      <c r="C3656" s="10" t="s">
        <v>22</v>
      </c>
      <c r="D3656" s="10" t="s">
        <v>23</v>
      </c>
      <c r="E3656" s="10" t="s">
        <v>43</v>
      </c>
      <c r="F3656" s="11">
        <v>41915</v>
      </c>
      <c r="G3656" s="10">
        <v>2014</v>
      </c>
      <c r="H3656" s="10">
        <v>695279920</v>
      </c>
      <c r="I3656" s="17" t="s">
        <v>1503</v>
      </c>
      <c r="J3656" s="18">
        <v>7634</v>
      </c>
      <c r="K3656" s="19">
        <v>255.28</v>
      </c>
      <c r="L3656" s="19">
        <v>159.41999999999999</v>
      </c>
      <c r="M3656" s="19">
        <f>Table1[[#This Row],[Unit_Selling Price]]-Table1[[#This Row],[Unit_Cost]]</f>
        <v>95.86</v>
      </c>
      <c r="N3656" s="19">
        <f>Table1[[#This Row],[Quantity]]*Table1[[#This Row],[unit_per Profit]]</f>
        <v>731795.24</v>
      </c>
    </row>
    <row r="3657" spans="1:14" x14ac:dyDescent="0.2">
      <c r="A3657" s="10" t="s">
        <v>32</v>
      </c>
      <c r="B3657" s="10" t="s">
        <v>147</v>
      </c>
      <c r="C3657" s="10" t="s">
        <v>56</v>
      </c>
      <c r="D3657" s="10" t="s">
        <v>23</v>
      </c>
      <c r="E3657" s="10" t="s">
        <v>43</v>
      </c>
      <c r="F3657" s="11">
        <v>42374</v>
      </c>
      <c r="G3657" s="10">
        <v>2016</v>
      </c>
      <c r="H3657" s="10">
        <v>826656234</v>
      </c>
      <c r="I3657" s="17">
        <v>42374</v>
      </c>
      <c r="J3657" s="18">
        <v>4805</v>
      </c>
      <c r="K3657" s="19">
        <v>421.89</v>
      </c>
      <c r="L3657" s="19">
        <v>364.69</v>
      </c>
      <c r="M3657" s="19">
        <f>Table1[[#This Row],[Unit_Selling Price]]-Table1[[#This Row],[Unit_Cost]]</f>
        <v>57.2</v>
      </c>
      <c r="N3657" s="19">
        <f>Table1[[#This Row],[Quantity]]*Table1[[#This Row],[unit_per Profit]]</f>
        <v>274846</v>
      </c>
    </row>
    <row r="3658" spans="1:14" x14ac:dyDescent="0.2">
      <c r="A3658" s="10" t="s">
        <v>29</v>
      </c>
      <c r="B3658" s="10" t="s">
        <v>109</v>
      </c>
      <c r="C3658" s="10" t="s">
        <v>49</v>
      </c>
      <c r="D3658" s="10" t="s">
        <v>27</v>
      </c>
      <c r="E3658" s="10" t="s">
        <v>24</v>
      </c>
      <c r="F3658" s="11">
        <v>42677</v>
      </c>
      <c r="G3658" s="10">
        <v>2016</v>
      </c>
      <c r="H3658" s="10">
        <v>660481584</v>
      </c>
      <c r="I3658" s="17" t="s">
        <v>1830</v>
      </c>
      <c r="J3658" s="18">
        <v>33</v>
      </c>
      <c r="K3658" s="19">
        <v>651.21</v>
      </c>
      <c r="L3658" s="19">
        <v>524.96</v>
      </c>
      <c r="M3658" s="19">
        <f>Table1[[#This Row],[Unit_Selling Price]]-Table1[[#This Row],[Unit_Cost]]</f>
        <v>126.25</v>
      </c>
      <c r="N3658" s="19">
        <f>Table1[[#This Row],[Quantity]]*Table1[[#This Row],[unit_per Profit]]</f>
        <v>4166.25</v>
      </c>
    </row>
    <row r="3659" spans="1:14" x14ac:dyDescent="0.2">
      <c r="A3659" s="10" t="s">
        <v>40</v>
      </c>
      <c r="B3659" s="10" t="s">
        <v>74</v>
      </c>
      <c r="C3659" s="10" t="s">
        <v>34</v>
      </c>
      <c r="D3659" s="10" t="s">
        <v>27</v>
      </c>
      <c r="E3659" s="10" t="s">
        <v>35</v>
      </c>
      <c r="F3659" s="11">
        <v>42684</v>
      </c>
      <c r="G3659" s="10">
        <v>2016</v>
      </c>
      <c r="H3659" s="10">
        <v>474929797</v>
      </c>
      <c r="I3659" s="17" t="s">
        <v>856</v>
      </c>
      <c r="J3659" s="18">
        <v>1136</v>
      </c>
      <c r="K3659" s="19">
        <v>205.7</v>
      </c>
      <c r="L3659" s="19">
        <v>117.11</v>
      </c>
      <c r="M3659" s="19">
        <f>Table1[[#This Row],[Unit_Selling Price]]-Table1[[#This Row],[Unit_Cost]]</f>
        <v>88.59</v>
      </c>
      <c r="N3659" s="19">
        <f>Table1[[#This Row],[Quantity]]*Table1[[#This Row],[unit_per Profit]]</f>
        <v>100638.24</v>
      </c>
    </row>
    <row r="3660" spans="1:14" x14ac:dyDescent="0.2">
      <c r="A3660" s="10" t="s">
        <v>29</v>
      </c>
      <c r="B3660" s="10" t="s">
        <v>153</v>
      </c>
      <c r="C3660" s="10" t="s">
        <v>49</v>
      </c>
      <c r="D3660" s="10" t="s">
        <v>27</v>
      </c>
      <c r="E3660" s="10" t="s">
        <v>43</v>
      </c>
      <c r="F3660" s="11">
        <v>41706</v>
      </c>
      <c r="G3660" s="10">
        <v>2014</v>
      </c>
      <c r="H3660" s="10">
        <v>168487203</v>
      </c>
      <c r="I3660" s="17" t="s">
        <v>472</v>
      </c>
      <c r="J3660" s="18">
        <v>7962</v>
      </c>
      <c r="K3660" s="19">
        <v>651.21</v>
      </c>
      <c r="L3660" s="19">
        <v>524.96</v>
      </c>
      <c r="M3660" s="19">
        <f>Table1[[#This Row],[Unit_Selling Price]]-Table1[[#This Row],[Unit_Cost]]</f>
        <v>126.25</v>
      </c>
      <c r="N3660" s="19">
        <f>Table1[[#This Row],[Quantity]]*Table1[[#This Row],[unit_per Profit]]</f>
        <v>1005202.5</v>
      </c>
    </row>
    <row r="3661" spans="1:14" x14ac:dyDescent="0.2">
      <c r="A3661" s="10" t="s">
        <v>29</v>
      </c>
      <c r="B3661" s="10" t="s">
        <v>104</v>
      </c>
      <c r="C3661" s="10" t="s">
        <v>56</v>
      </c>
      <c r="D3661" s="10" t="s">
        <v>23</v>
      </c>
      <c r="E3661" s="10" t="s">
        <v>24</v>
      </c>
      <c r="F3661" s="11" t="s">
        <v>497</v>
      </c>
      <c r="G3661" s="10">
        <v>2010</v>
      </c>
      <c r="H3661" s="10">
        <v>609952628</v>
      </c>
      <c r="I3661" s="17" t="s">
        <v>1569</v>
      </c>
      <c r="J3661" s="18">
        <v>7392</v>
      </c>
      <c r="K3661" s="19">
        <v>421.89</v>
      </c>
      <c r="L3661" s="19">
        <v>364.69</v>
      </c>
      <c r="M3661" s="19">
        <f>Table1[[#This Row],[Unit_Selling Price]]-Table1[[#This Row],[Unit_Cost]]</f>
        <v>57.2</v>
      </c>
      <c r="N3661" s="19">
        <f>Table1[[#This Row],[Quantity]]*Table1[[#This Row],[unit_per Profit]]</f>
        <v>422822.40000000002</v>
      </c>
    </row>
    <row r="3662" spans="1:14" x14ac:dyDescent="0.2">
      <c r="A3662" s="10" t="s">
        <v>278</v>
      </c>
      <c r="B3662" s="10" t="s">
        <v>114</v>
      </c>
      <c r="C3662" s="10" t="s">
        <v>65</v>
      </c>
      <c r="D3662" s="10" t="s">
        <v>23</v>
      </c>
      <c r="E3662" s="10" t="s">
        <v>24</v>
      </c>
      <c r="F3662" s="11" t="s">
        <v>1470</v>
      </c>
      <c r="G3662" s="10">
        <v>2015</v>
      </c>
      <c r="H3662" s="10">
        <v>488437402</v>
      </c>
      <c r="I3662" s="17">
        <v>42350</v>
      </c>
      <c r="J3662" s="18">
        <v>8336</v>
      </c>
      <c r="K3662" s="19">
        <v>9.33</v>
      </c>
      <c r="L3662" s="19">
        <v>6.92</v>
      </c>
      <c r="M3662" s="19">
        <f>Table1[[#This Row],[Unit_Selling Price]]-Table1[[#This Row],[Unit_Cost]]</f>
        <v>2.41</v>
      </c>
      <c r="N3662" s="19">
        <f>Table1[[#This Row],[Quantity]]*Table1[[#This Row],[unit_per Profit]]</f>
        <v>20089.759999999998</v>
      </c>
    </row>
    <row r="3663" spans="1:14" x14ac:dyDescent="0.2">
      <c r="A3663" s="10" t="s">
        <v>278</v>
      </c>
      <c r="B3663" s="10" t="s">
        <v>114</v>
      </c>
      <c r="C3663" s="10" t="s">
        <v>85</v>
      </c>
      <c r="D3663" s="10" t="s">
        <v>27</v>
      </c>
      <c r="E3663" s="10" t="s">
        <v>43</v>
      </c>
      <c r="F3663" s="11" t="s">
        <v>883</v>
      </c>
      <c r="G3663" s="10">
        <v>2013</v>
      </c>
      <c r="H3663" s="10">
        <v>363365352</v>
      </c>
      <c r="I3663" s="17">
        <v>41641</v>
      </c>
      <c r="J3663" s="18">
        <v>6737</v>
      </c>
      <c r="K3663" s="19">
        <v>668.27</v>
      </c>
      <c r="L3663" s="19">
        <v>502.54</v>
      </c>
      <c r="M3663" s="19">
        <f>Table1[[#This Row],[Unit_Selling Price]]-Table1[[#This Row],[Unit_Cost]]</f>
        <v>165.73</v>
      </c>
      <c r="N3663" s="19">
        <f>Table1[[#This Row],[Quantity]]*Table1[[#This Row],[unit_per Profit]]</f>
        <v>1116523.01</v>
      </c>
    </row>
    <row r="3664" spans="1:14" x14ac:dyDescent="0.2">
      <c r="A3664" s="10" t="s">
        <v>37</v>
      </c>
      <c r="B3664" s="10" t="s">
        <v>151</v>
      </c>
      <c r="C3664" s="10" t="s">
        <v>65</v>
      </c>
      <c r="D3664" s="10" t="s">
        <v>27</v>
      </c>
      <c r="E3664" s="10" t="s">
        <v>28</v>
      </c>
      <c r="F3664" s="11" t="s">
        <v>1628</v>
      </c>
      <c r="G3664" s="10">
        <v>2013</v>
      </c>
      <c r="H3664" s="10">
        <v>414472806</v>
      </c>
      <c r="I3664" s="17" t="s">
        <v>1831</v>
      </c>
      <c r="J3664" s="18">
        <v>569</v>
      </c>
      <c r="K3664" s="19">
        <v>9.33</v>
      </c>
      <c r="L3664" s="19">
        <v>6.92</v>
      </c>
      <c r="M3664" s="19">
        <f>Table1[[#This Row],[Unit_Selling Price]]-Table1[[#This Row],[Unit_Cost]]</f>
        <v>2.41</v>
      </c>
      <c r="N3664" s="19">
        <f>Table1[[#This Row],[Quantity]]*Table1[[#This Row],[unit_per Profit]]</f>
        <v>1371.29</v>
      </c>
    </row>
    <row r="3665" spans="1:14" x14ac:dyDescent="0.2">
      <c r="A3665" s="10" t="s">
        <v>29</v>
      </c>
      <c r="B3665" s="10" t="s">
        <v>204</v>
      </c>
      <c r="C3665" s="10" t="s">
        <v>22</v>
      </c>
      <c r="D3665" s="10" t="s">
        <v>27</v>
      </c>
      <c r="E3665" s="10" t="s">
        <v>43</v>
      </c>
      <c r="F3665" s="11" t="s">
        <v>761</v>
      </c>
      <c r="G3665" s="10">
        <v>2012</v>
      </c>
      <c r="H3665" s="10">
        <v>891808593</v>
      </c>
      <c r="I3665" s="17">
        <v>41219</v>
      </c>
      <c r="J3665" s="18">
        <v>4835</v>
      </c>
      <c r="K3665" s="19">
        <v>255.28</v>
      </c>
      <c r="L3665" s="19">
        <v>159.41999999999999</v>
      </c>
      <c r="M3665" s="19">
        <f>Table1[[#This Row],[Unit_Selling Price]]-Table1[[#This Row],[Unit_Cost]]</f>
        <v>95.86</v>
      </c>
      <c r="N3665" s="19">
        <f>Table1[[#This Row],[Quantity]]*Table1[[#This Row],[unit_per Profit]]</f>
        <v>463483.1</v>
      </c>
    </row>
    <row r="3666" spans="1:14" x14ac:dyDescent="0.2">
      <c r="A3666" s="10" t="s">
        <v>29</v>
      </c>
      <c r="B3666" s="10" t="s">
        <v>89</v>
      </c>
      <c r="C3666" s="10" t="s">
        <v>65</v>
      </c>
      <c r="D3666" s="10" t="s">
        <v>23</v>
      </c>
      <c r="E3666" s="10" t="s">
        <v>35</v>
      </c>
      <c r="F3666" s="11">
        <v>43015</v>
      </c>
      <c r="G3666" s="10">
        <v>2017</v>
      </c>
      <c r="H3666" s="10">
        <v>765734040</v>
      </c>
      <c r="I3666" s="17">
        <v>42833</v>
      </c>
      <c r="J3666" s="18">
        <v>6574</v>
      </c>
      <c r="K3666" s="19">
        <v>9.33</v>
      </c>
      <c r="L3666" s="19">
        <v>6.92</v>
      </c>
      <c r="M3666" s="19">
        <f>Table1[[#This Row],[Unit_Selling Price]]-Table1[[#This Row],[Unit_Cost]]</f>
        <v>2.41</v>
      </c>
      <c r="N3666" s="19">
        <f>Table1[[#This Row],[Quantity]]*Table1[[#This Row],[unit_per Profit]]</f>
        <v>15843.34</v>
      </c>
    </row>
    <row r="3667" spans="1:14" x14ac:dyDescent="0.2">
      <c r="A3667" s="10" t="s">
        <v>278</v>
      </c>
      <c r="B3667" s="10" t="s">
        <v>167</v>
      </c>
      <c r="C3667" s="10" t="s">
        <v>42</v>
      </c>
      <c r="D3667" s="10" t="s">
        <v>23</v>
      </c>
      <c r="E3667" s="10" t="s">
        <v>43</v>
      </c>
      <c r="F3667" s="11">
        <v>40391</v>
      </c>
      <c r="G3667" s="10">
        <v>2010</v>
      </c>
      <c r="H3667" s="10">
        <v>876922976</v>
      </c>
      <c r="I3667" s="17" t="s">
        <v>1699</v>
      </c>
      <c r="J3667" s="18">
        <v>9851</v>
      </c>
      <c r="K3667" s="19">
        <v>109.28</v>
      </c>
      <c r="L3667" s="19">
        <v>35.840000000000003</v>
      </c>
      <c r="M3667" s="19">
        <f>Table1[[#This Row],[Unit_Selling Price]]-Table1[[#This Row],[Unit_Cost]]</f>
        <v>73.44</v>
      </c>
      <c r="N3667" s="19">
        <f>Table1[[#This Row],[Quantity]]*Table1[[#This Row],[unit_per Profit]]</f>
        <v>723457.44</v>
      </c>
    </row>
    <row r="3668" spans="1:14" x14ac:dyDescent="0.2">
      <c r="A3668" s="10" t="s">
        <v>40</v>
      </c>
      <c r="B3668" s="10" t="s">
        <v>72</v>
      </c>
      <c r="C3668" s="10" t="s">
        <v>31</v>
      </c>
      <c r="D3668" s="10" t="s">
        <v>23</v>
      </c>
      <c r="E3668" s="10" t="s">
        <v>35</v>
      </c>
      <c r="F3668" s="11" t="s">
        <v>763</v>
      </c>
      <c r="G3668" s="10">
        <v>2010</v>
      </c>
      <c r="H3668" s="10">
        <v>786361730</v>
      </c>
      <c r="I3668" s="17">
        <v>40239</v>
      </c>
      <c r="J3668" s="18">
        <v>765</v>
      </c>
      <c r="K3668" s="19">
        <v>47.45</v>
      </c>
      <c r="L3668" s="19">
        <v>31.79</v>
      </c>
      <c r="M3668" s="19">
        <f>Table1[[#This Row],[Unit_Selling Price]]-Table1[[#This Row],[Unit_Cost]]</f>
        <v>15.66</v>
      </c>
      <c r="N3668" s="19">
        <f>Table1[[#This Row],[Quantity]]*Table1[[#This Row],[unit_per Profit]]</f>
        <v>11979.9</v>
      </c>
    </row>
    <row r="3669" spans="1:14" x14ac:dyDescent="0.2">
      <c r="A3669" s="10" t="s">
        <v>29</v>
      </c>
      <c r="B3669" s="10" t="s">
        <v>89</v>
      </c>
      <c r="C3669" s="10" t="s">
        <v>34</v>
      </c>
      <c r="D3669" s="10" t="s">
        <v>27</v>
      </c>
      <c r="E3669" s="10" t="s">
        <v>35</v>
      </c>
      <c r="F3669" s="11" t="s">
        <v>1773</v>
      </c>
      <c r="G3669" s="10">
        <v>2012</v>
      </c>
      <c r="H3669" s="10">
        <v>125349128</v>
      </c>
      <c r="I3669" s="17">
        <v>41066</v>
      </c>
      <c r="J3669" s="18">
        <v>2447</v>
      </c>
      <c r="K3669" s="19">
        <v>205.7</v>
      </c>
      <c r="L3669" s="19">
        <v>117.11</v>
      </c>
      <c r="M3669" s="19">
        <f>Table1[[#This Row],[Unit_Selling Price]]-Table1[[#This Row],[Unit_Cost]]</f>
        <v>88.59</v>
      </c>
      <c r="N3669" s="19">
        <f>Table1[[#This Row],[Quantity]]*Table1[[#This Row],[unit_per Profit]]</f>
        <v>216779.73</v>
      </c>
    </row>
    <row r="3670" spans="1:14" x14ac:dyDescent="0.2">
      <c r="A3670" s="10" t="s">
        <v>278</v>
      </c>
      <c r="B3670" s="10" t="s">
        <v>167</v>
      </c>
      <c r="C3670" s="10" t="s">
        <v>39</v>
      </c>
      <c r="D3670" s="10" t="s">
        <v>23</v>
      </c>
      <c r="E3670" s="10" t="s">
        <v>24</v>
      </c>
      <c r="F3670" s="11">
        <v>40918</v>
      </c>
      <c r="G3670" s="10">
        <v>2012</v>
      </c>
      <c r="H3670" s="10">
        <v>845496499</v>
      </c>
      <c r="I3670" s="17">
        <v>40950</v>
      </c>
      <c r="J3670" s="18">
        <v>58</v>
      </c>
      <c r="K3670" s="19">
        <v>81.73</v>
      </c>
      <c r="L3670" s="19">
        <v>56.67</v>
      </c>
      <c r="M3670" s="19">
        <f>Table1[[#This Row],[Unit_Selling Price]]-Table1[[#This Row],[Unit_Cost]]</f>
        <v>25.06</v>
      </c>
      <c r="N3670" s="19">
        <f>Table1[[#This Row],[Quantity]]*Table1[[#This Row],[unit_per Profit]]</f>
        <v>1453.48</v>
      </c>
    </row>
    <row r="3671" spans="1:14" x14ac:dyDescent="0.2">
      <c r="A3671" s="10" t="s">
        <v>37</v>
      </c>
      <c r="B3671" s="10" t="s">
        <v>178</v>
      </c>
      <c r="C3671" s="10" t="s">
        <v>85</v>
      </c>
      <c r="D3671" s="10" t="s">
        <v>27</v>
      </c>
      <c r="E3671" s="10" t="s">
        <v>35</v>
      </c>
      <c r="F3671" s="11" t="s">
        <v>859</v>
      </c>
      <c r="G3671" s="10">
        <v>2011</v>
      </c>
      <c r="H3671" s="10">
        <v>468727672</v>
      </c>
      <c r="I3671" s="17">
        <v>40645</v>
      </c>
      <c r="J3671" s="18">
        <v>5789</v>
      </c>
      <c r="K3671" s="19">
        <v>668.27</v>
      </c>
      <c r="L3671" s="19">
        <v>502.54</v>
      </c>
      <c r="M3671" s="19">
        <f>Table1[[#This Row],[Unit_Selling Price]]-Table1[[#This Row],[Unit_Cost]]</f>
        <v>165.73</v>
      </c>
      <c r="N3671" s="19">
        <f>Table1[[#This Row],[Quantity]]*Table1[[#This Row],[unit_per Profit]]</f>
        <v>959410.97</v>
      </c>
    </row>
    <row r="3672" spans="1:14" x14ac:dyDescent="0.2">
      <c r="A3672" s="10" t="s">
        <v>37</v>
      </c>
      <c r="B3672" s="10" t="s">
        <v>55</v>
      </c>
      <c r="C3672" s="10" t="s">
        <v>49</v>
      </c>
      <c r="D3672" s="10" t="s">
        <v>27</v>
      </c>
      <c r="E3672" s="10" t="s">
        <v>43</v>
      </c>
      <c r="F3672" s="11" t="s">
        <v>471</v>
      </c>
      <c r="G3672" s="10">
        <v>2011</v>
      </c>
      <c r="H3672" s="10">
        <v>637278974</v>
      </c>
      <c r="I3672" s="17" t="s">
        <v>891</v>
      </c>
      <c r="J3672" s="18">
        <v>3865</v>
      </c>
      <c r="K3672" s="19">
        <v>651.21</v>
      </c>
      <c r="L3672" s="19">
        <v>524.96</v>
      </c>
      <c r="M3672" s="19">
        <f>Table1[[#This Row],[Unit_Selling Price]]-Table1[[#This Row],[Unit_Cost]]</f>
        <v>126.25</v>
      </c>
      <c r="N3672" s="19">
        <f>Table1[[#This Row],[Quantity]]*Table1[[#This Row],[unit_per Profit]]</f>
        <v>487956.25</v>
      </c>
    </row>
    <row r="3673" spans="1:14" x14ac:dyDescent="0.2">
      <c r="A3673" s="10" t="s">
        <v>46</v>
      </c>
      <c r="B3673" s="10" t="s">
        <v>199</v>
      </c>
      <c r="C3673" s="10" t="s">
        <v>34</v>
      </c>
      <c r="D3673" s="10" t="s">
        <v>23</v>
      </c>
      <c r="E3673" s="10" t="s">
        <v>24</v>
      </c>
      <c r="F3673" s="11" t="s">
        <v>598</v>
      </c>
      <c r="G3673" s="10">
        <v>2010</v>
      </c>
      <c r="H3673" s="10">
        <v>363699233</v>
      </c>
      <c r="I3673" s="17" t="s">
        <v>351</v>
      </c>
      <c r="J3673" s="18">
        <v>5540</v>
      </c>
      <c r="K3673" s="19">
        <v>205.7</v>
      </c>
      <c r="L3673" s="19">
        <v>117.11</v>
      </c>
      <c r="M3673" s="19">
        <f>Table1[[#This Row],[Unit_Selling Price]]-Table1[[#This Row],[Unit_Cost]]</f>
        <v>88.59</v>
      </c>
      <c r="N3673" s="19">
        <f>Table1[[#This Row],[Quantity]]*Table1[[#This Row],[unit_per Profit]]</f>
        <v>490788.6</v>
      </c>
    </row>
    <row r="3674" spans="1:14" x14ac:dyDescent="0.2">
      <c r="A3674" s="10" t="s">
        <v>37</v>
      </c>
      <c r="B3674" s="10" t="s">
        <v>79</v>
      </c>
      <c r="C3674" s="10" t="s">
        <v>49</v>
      </c>
      <c r="D3674" s="10" t="s">
        <v>23</v>
      </c>
      <c r="E3674" s="10" t="s">
        <v>24</v>
      </c>
      <c r="F3674" s="11">
        <v>42614</v>
      </c>
      <c r="G3674" s="10">
        <v>2016</v>
      </c>
      <c r="H3674" s="10">
        <v>980849778</v>
      </c>
      <c r="I3674" s="17" t="s">
        <v>1576</v>
      </c>
      <c r="J3674" s="18">
        <v>4101</v>
      </c>
      <c r="K3674" s="19">
        <v>651.21</v>
      </c>
      <c r="L3674" s="19">
        <v>524.96</v>
      </c>
      <c r="M3674" s="19">
        <f>Table1[[#This Row],[Unit_Selling Price]]-Table1[[#This Row],[Unit_Cost]]</f>
        <v>126.25</v>
      </c>
      <c r="N3674" s="19">
        <f>Table1[[#This Row],[Quantity]]*Table1[[#This Row],[unit_per Profit]]</f>
        <v>517751.25</v>
      </c>
    </row>
    <row r="3675" spans="1:14" x14ac:dyDescent="0.2">
      <c r="A3675" s="10" t="s">
        <v>46</v>
      </c>
      <c r="B3675" s="10" t="s">
        <v>142</v>
      </c>
      <c r="C3675" s="10" t="s">
        <v>39</v>
      </c>
      <c r="D3675" s="10" t="s">
        <v>27</v>
      </c>
      <c r="E3675" s="10" t="s">
        <v>35</v>
      </c>
      <c r="F3675" s="11" t="s">
        <v>1832</v>
      </c>
      <c r="G3675" s="10">
        <v>2011</v>
      </c>
      <c r="H3675" s="10">
        <v>291904437</v>
      </c>
      <c r="I3675" s="17">
        <v>40850</v>
      </c>
      <c r="J3675" s="18">
        <v>9865</v>
      </c>
      <c r="K3675" s="19">
        <v>81.73</v>
      </c>
      <c r="L3675" s="19">
        <v>56.67</v>
      </c>
      <c r="M3675" s="19">
        <f>Table1[[#This Row],[Unit_Selling Price]]-Table1[[#This Row],[Unit_Cost]]</f>
        <v>25.06</v>
      </c>
      <c r="N3675" s="19">
        <f>Table1[[#This Row],[Quantity]]*Table1[[#This Row],[unit_per Profit]]</f>
        <v>247216.9</v>
      </c>
    </row>
    <row r="3676" spans="1:14" x14ac:dyDescent="0.2">
      <c r="A3676" s="10" t="s">
        <v>37</v>
      </c>
      <c r="B3676" s="10" t="s">
        <v>50</v>
      </c>
      <c r="C3676" s="10" t="s">
        <v>51</v>
      </c>
      <c r="D3676" s="10" t="s">
        <v>23</v>
      </c>
      <c r="E3676" s="10" t="s">
        <v>35</v>
      </c>
      <c r="F3676" s="11">
        <v>42557</v>
      </c>
      <c r="G3676" s="10">
        <v>2016</v>
      </c>
      <c r="H3676" s="10">
        <v>220349538</v>
      </c>
      <c r="I3676" s="17" t="s">
        <v>796</v>
      </c>
      <c r="J3676" s="18">
        <v>5180</v>
      </c>
      <c r="K3676" s="19">
        <v>437.2</v>
      </c>
      <c r="L3676" s="19">
        <v>263.33</v>
      </c>
      <c r="M3676" s="19">
        <f>Table1[[#This Row],[Unit_Selling Price]]-Table1[[#This Row],[Unit_Cost]]</f>
        <v>173.87</v>
      </c>
      <c r="N3676" s="19">
        <f>Table1[[#This Row],[Quantity]]*Table1[[#This Row],[unit_per Profit]]</f>
        <v>900646.6</v>
      </c>
    </row>
    <row r="3677" spans="1:14" x14ac:dyDescent="0.2">
      <c r="A3677" s="10" t="s">
        <v>32</v>
      </c>
      <c r="B3677" s="10" t="s">
        <v>215</v>
      </c>
      <c r="C3677" s="10" t="s">
        <v>51</v>
      </c>
      <c r="D3677" s="10" t="s">
        <v>27</v>
      </c>
      <c r="E3677" s="10" t="s">
        <v>28</v>
      </c>
      <c r="F3677" s="11">
        <v>41221</v>
      </c>
      <c r="G3677" s="10">
        <v>2012</v>
      </c>
      <c r="H3677" s="10">
        <v>959983909</v>
      </c>
      <c r="I3677" s="17">
        <v>41099</v>
      </c>
      <c r="J3677" s="18">
        <v>9426</v>
      </c>
      <c r="K3677" s="19">
        <v>437.2</v>
      </c>
      <c r="L3677" s="19">
        <v>263.33</v>
      </c>
      <c r="M3677" s="19">
        <f>Table1[[#This Row],[Unit_Selling Price]]-Table1[[#This Row],[Unit_Cost]]</f>
        <v>173.87</v>
      </c>
      <c r="N3677" s="19">
        <f>Table1[[#This Row],[Quantity]]*Table1[[#This Row],[unit_per Profit]]</f>
        <v>1638898.62</v>
      </c>
    </row>
    <row r="3678" spans="1:14" x14ac:dyDescent="0.2">
      <c r="A3678" s="10" t="s">
        <v>40</v>
      </c>
      <c r="B3678" s="10" t="s">
        <v>90</v>
      </c>
      <c r="C3678" s="10" t="s">
        <v>34</v>
      </c>
      <c r="D3678" s="10" t="s">
        <v>23</v>
      </c>
      <c r="E3678" s="10" t="s">
        <v>28</v>
      </c>
      <c r="F3678" s="11" t="s">
        <v>679</v>
      </c>
      <c r="G3678" s="10">
        <v>2011</v>
      </c>
      <c r="H3678" s="10">
        <v>524918878</v>
      </c>
      <c r="I3678" s="17">
        <v>40884</v>
      </c>
      <c r="J3678" s="18">
        <v>4016</v>
      </c>
      <c r="K3678" s="19">
        <v>205.7</v>
      </c>
      <c r="L3678" s="19">
        <v>117.11</v>
      </c>
      <c r="M3678" s="19">
        <f>Table1[[#This Row],[Unit_Selling Price]]-Table1[[#This Row],[Unit_Cost]]</f>
        <v>88.59</v>
      </c>
      <c r="N3678" s="19">
        <f>Table1[[#This Row],[Quantity]]*Table1[[#This Row],[unit_per Profit]]</f>
        <v>355777.44</v>
      </c>
    </row>
    <row r="3679" spans="1:14" x14ac:dyDescent="0.2">
      <c r="A3679" s="10" t="s">
        <v>32</v>
      </c>
      <c r="B3679" s="10" t="s">
        <v>209</v>
      </c>
      <c r="C3679" s="10" t="s">
        <v>85</v>
      </c>
      <c r="D3679" s="10" t="s">
        <v>27</v>
      </c>
      <c r="E3679" s="10" t="s">
        <v>43</v>
      </c>
      <c r="F3679" s="11" t="s">
        <v>756</v>
      </c>
      <c r="G3679" s="10">
        <v>2014</v>
      </c>
      <c r="H3679" s="10">
        <v>599578273</v>
      </c>
      <c r="I3679" s="17" t="s">
        <v>512</v>
      </c>
      <c r="J3679" s="18">
        <v>7390</v>
      </c>
      <c r="K3679" s="19">
        <v>668.27</v>
      </c>
      <c r="L3679" s="19">
        <v>502.54</v>
      </c>
      <c r="M3679" s="19">
        <f>Table1[[#This Row],[Unit_Selling Price]]-Table1[[#This Row],[Unit_Cost]]</f>
        <v>165.73</v>
      </c>
      <c r="N3679" s="19">
        <f>Table1[[#This Row],[Quantity]]*Table1[[#This Row],[unit_per Profit]]</f>
        <v>1224744.7</v>
      </c>
    </row>
    <row r="3680" spans="1:14" x14ac:dyDescent="0.2">
      <c r="A3680" s="10" t="s">
        <v>29</v>
      </c>
      <c r="B3680" s="10" t="s">
        <v>100</v>
      </c>
      <c r="C3680" s="10" t="s">
        <v>77</v>
      </c>
      <c r="D3680" s="10" t="s">
        <v>27</v>
      </c>
      <c r="E3680" s="10" t="s">
        <v>43</v>
      </c>
      <c r="F3680" s="11">
        <v>43072</v>
      </c>
      <c r="G3680" s="10">
        <v>2017</v>
      </c>
      <c r="H3680" s="10">
        <v>688698422</v>
      </c>
      <c r="I3680" s="17">
        <v>42739</v>
      </c>
      <c r="J3680" s="18">
        <v>22</v>
      </c>
      <c r="K3680" s="19">
        <v>154.06</v>
      </c>
      <c r="L3680" s="19">
        <v>90.93</v>
      </c>
      <c r="M3680" s="19">
        <f>Table1[[#This Row],[Unit_Selling Price]]-Table1[[#This Row],[Unit_Cost]]</f>
        <v>63.13</v>
      </c>
      <c r="N3680" s="19">
        <f>Table1[[#This Row],[Quantity]]*Table1[[#This Row],[unit_per Profit]]</f>
        <v>1388.86</v>
      </c>
    </row>
    <row r="3681" spans="1:14" x14ac:dyDescent="0.2">
      <c r="A3681" s="10" t="s">
        <v>29</v>
      </c>
      <c r="B3681" s="10" t="s">
        <v>174</v>
      </c>
      <c r="C3681" s="10" t="s">
        <v>85</v>
      </c>
      <c r="D3681" s="10" t="s">
        <v>23</v>
      </c>
      <c r="E3681" s="10" t="s">
        <v>35</v>
      </c>
      <c r="F3681" s="11" t="s">
        <v>1707</v>
      </c>
      <c r="G3681" s="10">
        <v>2011</v>
      </c>
      <c r="H3681" s="10">
        <v>367328155</v>
      </c>
      <c r="I3681" s="17" t="s">
        <v>1084</v>
      </c>
      <c r="J3681" s="18">
        <v>9419</v>
      </c>
      <c r="K3681" s="19">
        <v>668.27</v>
      </c>
      <c r="L3681" s="19">
        <v>502.54</v>
      </c>
      <c r="M3681" s="19">
        <f>Table1[[#This Row],[Unit_Selling Price]]-Table1[[#This Row],[Unit_Cost]]</f>
        <v>165.73</v>
      </c>
      <c r="N3681" s="19">
        <f>Table1[[#This Row],[Quantity]]*Table1[[#This Row],[unit_per Profit]]</f>
        <v>1561010.87</v>
      </c>
    </row>
    <row r="3682" spans="1:14" x14ac:dyDescent="0.2">
      <c r="A3682" s="10" t="s">
        <v>32</v>
      </c>
      <c r="B3682" s="10" t="s">
        <v>33</v>
      </c>
      <c r="C3682" s="10" t="s">
        <v>26</v>
      </c>
      <c r="D3682" s="10" t="s">
        <v>23</v>
      </c>
      <c r="E3682" s="10" t="s">
        <v>35</v>
      </c>
      <c r="F3682" s="11">
        <v>41282</v>
      </c>
      <c r="G3682" s="10">
        <v>2013</v>
      </c>
      <c r="H3682" s="10">
        <v>630828797</v>
      </c>
      <c r="I3682" s="17">
        <v>41402</v>
      </c>
      <c r="J3682" s="18">
        <v>5114</v>
      </c>
      <c r="K3682" s="19">
        <v>152.58000000000001</v>
      </c>
      <c r="L3682" s="19">
        <v>97.44</v>
      </c>
      <c r="M3682" s="19">
        <f>Table1[[#This Row],[Unit_Selling Price]]-Table1[[#This Row],[Unit_Cost]]</f>
        <v>55.14</v>
      </c>
      <c r="N3682" s="19">
        <f>Table1[[#This Row],[Quantity]]*Table1[[#This Row],[unit_per Profit]]</f>
        <v>281985.96000000002</v>
      </c>
    </row>
    <row r="3683" spans="1:14" x14ac:dyDescent="0.2">
      <c r="A3683" s="10" t="s">
        <v>37</v>
      </c>
      <c r="B3683" s="10" t="s">
        <v>139</v>
      </c>
      <c r="C3683" s="10" t="s">
        <v>65</v>
      </c>
      <c r="D3683" s="10" t="s">
        <v>23</v>
      </c>
      <c r="E3683" s="10" t="s">
        <v>43</v>
      </c>
      <c r="F3683" s="11">
        <v>41947</v>
      </c>
      <c r="G3683" s="10">
        <v>2014</v>
      </c>
      <c r="H3683" s="10">
        <v>744874179</v>
      </c>
      <c r="I3683" s="17">
        <v>41947</v>
      </c>
      <c r="J3683" s="18">
        <v>3677</v>
      </c>
      <c r="K3683" s="19">
        <v>9.33</v>
      </c>
      <c r="L3683" s="19">
        <v>6.92</v>
      </c>
      <c r="M3683" s="19">
        <f>Table1[[#This Row],[Unit_Selling Price]]-Table1[[#This Row],[Unit_Cost]]</f>
        <v>2.41</v>
      </c>
      <c r="N3683" s="19">
        <f>Table1[[#This Row],[Quantity]]*Table1[[#This Row],[unit_per Profit]]</f>
        <v>8861.57</v>
      </c>
    </row>
    <row r="3684" spans="1:14" x14ac:dyDescent="0.2">
      <c r="A3684" s="10" t="s">
        <v>29</v>
      </c>
      <c r="B3684" s="10" t="s">
        <v>88</v>
      </c>
      <c r="C3684" s="10" t="s">
        <v>34</v>
      </c>
      <c r="D3684" s="10" t="s">
        <v>27</v>
      </c>
      <c r="E3684" s="10" t="s">
        <v>35</v>
      </c>
      <c r="F3684" s="11" t="s">
        <v>610</v>
      </c>
      <c r="G3684" s="10">
        <v>2012</v>
      </c>
      <c r="H3684" s="10">
        <v>495450627</v>
      </c>
      <c r="I3684" s="17" t="s">
        <v>370</v>
      </c>
      <c r="J3684" s="18">
        <v>3705</v>
      </c>
      <c r="K3684" s="19">
        <v>205.7</v>
      </c>
      <c r="L3684" s="19">
        <v>117.11</v>
      </c>
      <c r="M3684" s="19">
        <f>Table1[[#This Row],[Unit_Selling Price]]-Table1[[#This Row],[Unit_Cost]]</f>
        <v>88.59</v>
      </c>
      <c r="N3684" s="19">
        <f>Table1[[#This Row],[Quantity]]*Table1[[#This Row],[unit_per Profit]]</f>
        <v>328225.95</v>
      </c>
    </row>
    <row r="3685" spans="1:14" x14ac:dyDescent="0.2">
      <c r="A3685" s="10" t="s">
        <v>29</v>
      </c>
      <c r="B3685" s="10" t="s">
        <v>213</v>
      </c>
      <c r="C3685" s="10" t="s">
        <v>39</v>
      </c>
      <c r="D3685" s="10" t="s">
        <v>23</v>
      </c>
      <c r="E3685" s="10" t="s">
        <v>24</v>
      </c>
      <c r="F3685" s="11" t="s">
        <v>1771</v>
      </c>
      <c r="G3685" s="10">
        <v>2013</v>
      </c>
      <c r="H3685" s="10">
        <v>638856971</v>
      </c>
      <c r="I3685" s="17" t="s">
        <v>1528</v>
      </c>
      <c r="J3685" s="18">
        <v>829</v>
      </c>
      <c r="K3685" s="19">
        <v>81.73</v>
      </c>
      <c r="L3685" s="19">
        <v>56.67</v>
      </c>
      <c r="M3685" s="19">
        <f>Table1[[#This Row],[Unit_Selling Price]]-Table1[[#This Row],[Unit_Cost]]</f>
        <v>25.06</v>
      </c>
      <c r="N3685" s="19">
        <f>Table1[[#This Row],[Quantity]]*Table1[[#This Row],[unit_per Profit]]</f>
        <v>20774.740000000002</v>
      </c>
    </row>
    <row r="3686" spans="1:14" x14ac:dyDescent="0.2">
      <c r="A3686" s="10" t="s">
        <v>40</v>
      </c>
      <c r="B3686" s="10" t="s">
        <v>140</v>
      </c>
      <c r="C3686" s="10" t="s">
        <v>85</v>
      </c>
      <c r="D3686" s="10" t="s">
        <v>23</v>
      </c>
      <c r="E3686" s="10" t="s">
        <v>43</v>
      </c>
      <c r="F3686" s="11">
        <v>41883</v>
      </c>
      <c r="G3686" s="10">
        <v>2014</v>
      </c>
      <c r="H3686" s="10">
        <v>651704537</v>
      </c>
      <c r="I3686" s="17" t="s">
        <v>571</v>
      </c>
      <c r="J3686" s="18">
        <v>2710</v>
      </c>
      <c r="K3686" s="19">
        <v>668.27</v>
      </c>
      <c r="L3686" s="19">
        <v>502.54</v>
      </c>
      <c r="M3686" s="19">
        <f>Table1[[#This Row],[Unit_Selling Price]]-Table1[[#This Row],[Unit_Cost]]</f>
        <v>165.73</v>
      </c>
      <c r="N3686" s="19">
        <f>Table1[[#This Row],[Quantity]]*Table1[[#This Row],[unit_per Profit]]</f>
        <v>449128.3</v>
      </c>
    </row>
    <row r="3687" spans="1:14" x14ac:dyDescent="0.2">
      <c r="A3687" s="10" t="s">
        <v>278</v>
      </c>
      <c r="B3687" s="10" t="s">
        <v>94</v>
      </c>
      <c r="C3687" s="10" t="s">
        <v>56</v>
      </c>
      <c r="D3687" s="10" t="s">
        <v>27</v>
      </c>
      <c r="E3687" s="10" t="s">
        <v>28</v>
      </c>
      <c r="F3687" s="11" t="s">
        <v>572</v>
      </c>
      <c r="G3687" s="10">
        <v>2016</v>
      </c>
      <c r="H3687" s="10">
        <v>980917155</v>
      </c>
      <c r="I3687" s="17">
        <v>42593</v>
      </c>
      <c r="J3687" s="18">
        <v>4039</v>
      </c>
      <c r="K3687" s="19">
        <v>421.89</v>
      </c>
      <c r="L3687" s="19">
        <v>364.69</v>
      </c>
      <c r="M3687" s="19">
        <f>Table1[[#This Row],[Unit_Selling Price]]-Table1[[#This Row],[Unit_Cost]]</f>
        <v>57.2</v>
      </c>
      <c r="N3687" s="19">
        <f>Table1[[#This Row],[Quantity]]*Table1[[#This Row],[unit_per Profit]]</f>
        <v>231030.8</v>
      </c>
    </row>
    <row r="3688" spans="1:14" x14ac:dyDescent="0.2">
      <c r="A3688" s="10" t="s">
        <v>37</v>
      </c>
      <c r="B3688" s="10" t="s">
        <v>102</v>
      </c>
      <c r="C3688" s="10" t="s">
        <v>85</v>
      </c>
      <c r="D3688" s="10" t="s">
        <v>27</v>
      </c>
      <c r="E3688" s="10" t="s">
        <v>28</v>
      </c>
      <c r="F3688" s="11" t="s">
        <v>1322</v>
      </c>
      <c r="G3688" s="10">
        <v>2010</v>
      </c>
      <c r="H3688" s="10">
        <v>793731153</v>
      </c>
      <c r="I3688" s="17">
        <v>40518</v>
      </c>
      <c r="J3688" s="18">
        <v>1541</v>
      </c>
      <c r="K3688" s="19">
        <v>668.27</v>
      </c>
      <c r="L3688" s="19">
        <v>502.54</v>
      </c>
      <c r="M3688" s="19">
        <f>Table1[[#This Row],[Unit_Selling Price]]-Table1[[#This Row],[Unit_Cost]]</f>
        <v>165.73</v>
      </c>
      <c r="N3688" s="19">
        <f>Table1[[#This Row],[Quantity]]*Table1[[#This Row],[unit_per Profit]]</f>
        <v>255389.93</v>
      </c>
    </row>
    <row r="3689" spans="1:14" x14ac:dyDescent="0.2">
      <c r="A3689" s="10" t="s">
        <v>37</v>
      </c>
      <c r="B3689" s="10" t="s">
        <v>79</v>
      </c>
      <c r="C3689" s="10" t="s">
        <v>77</v>
      </c>
      <c r="D3689" s="10" t="s">
        <v>23</v>
      </c>
      <c r="E3689" s="10" t="s">
        <v>24</v>
      </c>
      <c r="F3689" s="11" t="s">
        <v>484</v>
      </c>
      <c r="G3689" s="10">
        <v>2010</v>
      </c>
      <c r="H3689" s="10">
        <v>227695357</v>
      </c>
      <c r="I3689" s="17" t="s">
        <v>485</v>
      </c>
      <c r="J3689" s="18">
        <v>8971</v>
      </c>
      <c r="K3689" s="19">
        <v>154.06</v>
      </c>
      <c r="L3689" s="19">
        <v>90.93</v>
      </c>
      <c r="M3689" s="19">
        <f>Table1[[#This Row],[Unit_Selling Price]]-Table1[[#This Row],[Unit_Cost]]</f>
        <v>63.13</v>
      </c>
      <c r="N3689" s="19">
        <f>Table1[[#This Row],[Quantity]]*Table1[[#This Row],[unit_per Profit]]</f>
        <v>566339.23</v>
      </c>
    </row>
    <row r="3690" spans="1:14" x14ac:dyDescent="0.2">
      <c r="A3690" s="10" t="s">
        <v>37</v>
      </c>
      <c r="B3690" s="10" t="s">
        <v>105</v>
      </c>
      <c r="C3690" s="10" t="s">
        <v>22</v>
      </c>
      <c r="D3690" s="10" t="s">
        <v>27</v>
      </c>
      <c r="E3690" s="10" t="s">
        <v>28</v>
      </c>
      <c r="F3690" s="11">
        <v>41031</v>
      </c>
      <c r="G3690" s="10">
        <v>2012</v>
      </c>
      <c r="H3690" s="10">
        <v>840671098</v>
      </c>
      <c r="I3690" s="17" t="s">
        <v>1642</v>
      </c>
      <c r="J3690" s="18">
        <v>2114</v>
      </c>
      <c r="K3690" s="19">
        <v>255.28</v>
      </c>
      <c r="L3690" s="19">
        <v>159.41999999999999</v>
      </c>
      <c r="M3690" s="19">
        <f>Table1[[#This Row],[Unit_Selling Price]]-Table1[[#This Row],[Unit_Cost]]</f>
        <v>95.86</v>
      </c>
      <c r="N3690" s="19">
        <f>Table1[[#This Row],[Quantity]]*Table1[[#This Row],[unit_per Profit]]</f>
        <v>202648.04</v>
      </c>
    </row>
    <row r="3691" spans="1:14" x14ac:dyDescent="0.2">
      <c r="A3691" s="10" t="s">
        <v>46</v>
      </c>
      <c r="B3691" s="10" t="s">
        <v>129</v>
      </c>
      <c r="C3691" s="10" t="s">
        <v>39</v>
      </c>
      <c r="D3691" s="10" t="s">
        <v>23</v>
      </c>
      <c r="E3691" s="10" t="s">
        <v>24</v>
      </c>
      <c r="F3691" s="11">
        <v>41437</v>
      </c>
      <c r="G3691" s="10">
        <v>2013</v>
      </c>
      <c r="H3691" s="10">
        <v>660832202</v>
      </c>
      <c r="I3691" s="17" t="s">
        <v>1052</v>
      </c>
      <c r="J3691" s="18">
        <v>3789</v>
      </c>
      <c r="K3691" s="19">
        <v>81.73</v>
      </c>
      <c r="L3691" s="19">
        <v>56.67</v>
      </c>
      <c r="M3691" s="19">
        <f>Table1[[#This Row],[Unit_Selling Price]]-Table1[[#This Row],[Unit_Cost]]</f>
        <v>25.06</v>
      </c>
      <c r="N3691" s="19">
        <f>Table1[[#This Row],[Quantity]]*Table1[[#This Row],[unit_per Profit]]</f>
        <v>94952.34</v>
      </c>
    </row>
    <row r="3692" spans="1:14" x14ac:dyDescent="0.2">
      <c r="A3692" s="10" t="s">
        <v>29</v>
      </c>
      <c r="B3692" s="10" t="s">
        <v>204</v>
      </c>
      <c r="C3692" s="10" t="s">
        <v>77</v>
      </c>
      <c r="D3692" s="10" t="s">
        <v>27</v>
      </c>
      <c r="E3692" s="10" t="s">
        <v>24</v>
      </c>
      <c r="F3692" s="11">
        <v>42375</v>
      </c>
      <c r="G3692" s="10">
        <v>2016</v>
      </c>
      <c r="H3692" s="10">
        <v>936664998</v>
      </c>
      <c r="I3692" s="17">
        <v>42497</v>
      </c>
      <c r="J3692" s="18">
        <v>8843</v>
      </c>
      <c r="K3692" s="19">
        <v>154.06</v>
      </c>
      <c r="L3692" s="19">
        <v>90.93</v>
      </c>
      <c r="M3692" s="19">
        <f>Table1[[#This Row],[Unit_Selling Price]]-Table1[[#This Row],[Unit_Cost]]</f>
        <v>63.13</v>
      </c>
      <c r="N3692" s="19">
        <f>Table1[[#This Row],[Quantity]]*Table1[[#This Row],[unit_per Profit]]</f>
        <v>558258.59</v>
      </c>
    </row>
    <row r="3693" spans="1:14" x14ac:dyDescent="0.2">
      <c r="A3693" s="10" t="s">
        <v>278</v>
      </c>
      <c r="B3693" s="10" t="s">
        <v>217</v>
      </c>
      <c r="C3693" s="10" t="s">
        <v>34</v>
      </c>
      <c r="D3693" s="10" t="s">
        <v>23</v>
      </c>
      <c r="E3693" s="10" t="s">
        <v>24</v>
      </c>
      <c r="F3693" s="11" t="s">
        <v>1833</v>
      </c>
      <c r="G3693" s="10">
        <v>2017</v>
      </c>
      <c r="H3693" s="10">
        <v>286968314</v>
      </c>
      <c r="I3693" s="17" t="s">
        <v>1591</v>
      </c>
      <c r="J3693" s="18">
        <v>9156</v>
      </c>
      <c r="K3693" s="19">
        <v>205.7</v>
      </c>
      <c r="L3693" s="19">
        <v>117.11</v>
      </c>
      <c r="M3693" s="19">
        <f>Table1[[#This Row],[Unit_Selling Price]]-Table1[[#This Row],[Unit_Cost]]</f>
        <v>88.59</v>
      </c>
      <c r="N3693" s="19">
        <f>Table1[[#This Row],[Quantity]]*Table1[[#This Row],[unit_per Profit]]</f>
        <v>811130.04</v>
      </c>
    </row>
    <row r="3694" spans="1:14" x14ac:dyDescent="0.2">
      <c r="A3694" s="10" t="s">
        <v>40</v>
      </c>
      <c r="B3694" s="10" t="s">
        <v>218</v>
      </c>
      <c r="C3694" s="10" t="s">
        <v>22</v>
      </c>
      <c r="D3694" s="10" t="s">
        <v>23</v>
      </c>
      <c r="E3694" s="10" t="s">
        <v>24</v>
      </c>
      <c r="F3694" s="11">
        <v>41679</v>
      </c>
      <c r="G3694" s="10">
        <v>2014</v>
      </c>
      <c r="H3694" s="10">
        <v>550853478</v>
      </c>
      <c r="I3694" s="17" t="s">
        <v>1106</v>
      </c>
      <c r="J3694" s="18">
        <v>8640</v>
      </c>
      <c r="K3694" s="19">
        <v>255.28</v>
      </c>
      <c r="L3694" s="19">
        <v>159.41999999999999</v>
      </c>
      <c r="M3694" s="19">
        <f>Table1[[#This Row],[Unit_Selling Price]]-Table1[[#This Row],[Unit_Cost]]</f>
        <v>95.86</v>
      </c>
      <c r="N3694" s="19">
        <f>Table1[[#This Row],[Quantity]]*Table1[[#This Row],[unit_per Profit]]</f>
        <v>828230.4</v>
      </c>
    </row>
    <row r="3695" spans="1:14" x14ac:dyDescent="0.2">
      <c r="A3695" s="10" t="s">
        <v>46</v>
      </c>
      <c r="B3695" s="10" t="s">
        <v>136</v>
      </c>
      <c r="C3695" s="10" t="s">
        <v>42</v>
      </c>
      <c r="D3695" s="10" t="s">
        <v>27</v>
      </c>
      <c r="E3695" s="10" t="s">
        <v>24</v>
      </c>
      <c r="F3695" s="11" t="s">
        <v>1742</v>
      </c>
      <c r="G3695" s="10">
        <v>2012</v>
      </c>
      <c r="H3695" s="10">
        <v>937744319</v>
      </c>
      <c r="I3695" s="17" t="s">
        <v>1774</v>
      </c>
      <c r="J3695" s="18">
        <v>8238</v>
      </c>
      <c r="K3695" s="19">
        <v>109.28</v>
      </c>
      <c r="L3695" s="19">
        <v>35.840000000000003</v>
      </c>
      <c r="M3695" s="19">
        <f>Table1[[#This Row],[Unit_Selling Price]]-Table1[[#This Row],[Unit_Cost]]</f>
        <v>73.44</v>
      </c>
      <c r="N3695" s="19">
        <f>Table1[[#This Row],[Quantity]]*Table1[[#This Row],[unit_per Profit]]</f>
        <v>604998.72</v>
      </c>
    </row>
    <row r="3696" spans="1:14" x14ac:dyDescent="0.2">
      <c r="A3696" s="10" t="s">
        <v>278</v>
      </c>
      <c r="B3696" s="10" t="s">
        <v>271</v>
      </c>
      <c r="C3696" s="10" t="s">
        <v>65</v>
      </c>
      <c r="D3696" s="10" t="s">
        <v>27</v>
      </c>
      <c r="E3696" s="10" t="s">
        <v>28</v>
      </c>
      <c r="F3696" s="11" t="s">
        <v>922</v>
      </c>
      <c r="G3696" s="10">
        <v>2015</v>
      </c>
      <c r="H3696" s="10">
        <v>277377164</v>
      </c>
      <c r="I3696" s="17">
        <v>42190</v>
      </c>
      <c r="J3696" s="18">
        <v>922</v>
      </c>
      <c r="K3696" s="19">
        <v>9.33</v>
      </c>
      <c r="L3696" s="19">
        <v>6.92</v>
      </c>
      <c r="M3696" s="19">
        <f>Table1[[#This Row],[Unit_Selling Price]]-Table1[[#This Row],[Unit_Cost]]</f>
        <v>2.41</v>
      </c>
      <c r="N3696" s="19">
        <f>Table1[[#This Row],[Quantity]]*Table1[[#This Row],[unit_per Profit]]</f>
        <v>2222.02</v>
      </c>
    </row>
    <row r="3697" spans="1:14" x14ac:dyDescent="0.2">
      <c r="A3697" s="10" t="s">
        <v>46</v>
      </c>
      <c r="B3697" s="10" t="s">
        <v>211</v>
      </c>
      <c r="C3697" s="10" t="s">
        <v>22</v>
      </c>
      <c r="D3697" s="10" t="s">
        <v>23</v>
      </c>
      <c r="E3697" s="10" t="s">
        <v>28</v>
      </c>
      <c r="F3697" s="11" t="s">
        <v>1157</v>
      </c>
      <c r="G3697" s="10">
        <v>2017</v>
      </c>
      <c r="H3697" s="10">
        <v>169800841</v>
      </c>
      <c r="I3697" s="17" t="s">
        <v>1591</v>
      </c>
      <c r="J3697" s="18">
        <v>6697</v>
      </c>
      <c r="K3697" s="19">
        <v>255.28</v>
      </c>
      <c r="L3697" s="19">
        <v>159.41999999999999</v>
      </c>
      <c r="M3697" s="19">
        <f>Table1[[#This Row],[Unit_Selling Price]]-Table1[[#This Row],[Unit_Cost]]</f>
        <v>95.86</v>
      </c>
      <c r="N3697" s="19">
        <f>Table1[[#This Row],[Quantity]]*Table1[[#This Row],[unit_per Profit]]</f>
        <v>641974.42000000004</v>
      </c>
    </row>
    <row r="3698" spans="1:14" x14ac:dyDescent="0.2">
      <c r="A3698" s="10" t="s">
        <v>46</v>
      </c>
      <c r="B3698" s="10" t="s">
        <v>84</v>
      </c>
      <c r="C3698" s="10" t="s">
        <v>31</v>
      </c>
      <c r="D3698" s="10" t="s">
        <v>23</v>
      </c>
      <c r="E3698" s="10" t="s">
        <v>35</v>
      </c>
      <c r="F3698" s="11" t="s">
        <v>1834</v>
      </c>
      <c r="G3698" s="10">
        <v>2013</v>
      </c>
      <c r="H3698" s="10">
        <v>935376679</v>
      </c>
      <c r="I3698" s="17" t="s">
        <v>803</v>
      </c>
      <c r="J3698" s="18">
        <v>7600</v>
      </c>
      <c r="K3698" s="19">
        <v>47.45</v>
      </c>
      <c r="L3698" s="19">
        <v>31.79</v>
      </c>
      <c r="M3698" s="19">
        <f>Table1[[#This Row],[Unit_Selling Price]]-Table1[[#This Row],[Unit_Cost]]</f>
        <v>15.66</v>
      </c>
      <c r="N3698" s="19">
        <f>Table1[[#This Row],[Quantity]]*Table1[[#This Row],[unit_per Profit]]</f>
        <v>119016</v>
      </c>
    </row>
    <row r="3699" spans="1:14" x14ac:dyDescent="0.2">
      <c r="A3699" s="10" t="s">
        <v>278</v>
      </c>
      <c r="B3699" s="10" t="s">
        <v>271</v>
      </c>
      <c r="C3699" s="10" t="s">
        <v>51</v>
      </c>
      <c r="D3699" s="10" t="s">
        <v>27</v>
      </c>
      <c r="E3699" s="10" t="s">
        <v>43</v>
      </c>
      <c r="F3699" s="11">
        <v>40767</v>
      </c>
      <c r="G3699" s="10">
        <v>2011</v>
      </c>
      <c r="H3699" s="10">
        <v>264778506</v>
      </c>
      <c r="I3699" s="17" t="s">
        <v>486</v>
      </c>
      <c r="J3699" s="18">
        <v>2699</v>
      </c>
      <c r="K3699" s="19">
        <v>437.2</v>
      </c>
      <c r="L3699" s="19">
        <v>263.33</v>
      </c>
      <c r="M3699" s="19">
        <f>Table1[[#This Row],[Unit_Selling Price]]-Table1[[#This Row],[Unit_Cost]]</f>
        <v>173.87</v>
      </c>
      <c r="N3699" s="19">
        <f>Table1[[#This Row],[Quantity]]*Table1[[#This Row],[unit_per Profit]]</f>
        <v>469275.13</v>
      </c>
    </row>
    <row r="3700" spans="1:14" x14ac:dyDescent="0.2">
      <c r="A3700" s="10" t="s">
        <v>32</v>
      </c>
      <c r="B3700" s="10" t="s">
        <v>182</v>
      </c>
      <c r="C3700" s="10" t="s">
        <v>85</v>
      </c>
      <c r="D3700" s="10" t="s">
        <v>27</v>
      </c>
      <c r="E3700" s="10" t="s">
        <v>35</v>
      </c>
      <c r="F3700" s="11" t="s">
        <v>1835</v>
      </c>
      <c r="G3700" s="10">
        <v>2013</v>
      </c>
      <c r="H3700" s="10">
        <v>868992650</v>
      </c>
      <c r="I3700" s="17">
        <v>41405</v>
      </c>
      <c r="J3700" s="18">
        <v>3091</v>
      </c>
      <c r="K3700" s="19">
        <v>668.27</v>
      </c>
      <c r="L3700" s="19">
        <v>502.54</v>
      </c>
      <c r="M3700" s="19">
        <f>Table1[[#This Row],[Unit_Selling Price]]-Table1[[#This Row],[Unit_Cost]]</f>
        <v>165.73</v>
      </c>
      <c r="N3700" s="19">
        <f>Table1[[#This Row],[Quantity]]*Table1[[#This Row],[unit_per Profit]]</f>
        <v>512271.43</v>
      </c>
    </row>
    <row r="3701" spans="1:14" x14ac:dyDescent="0.2">
      <c r="A3701" s="10" t="s">
        <v>37</v>
      </c>
      <c r="B3701" s="10" t="s">
        <v>169</v>
      </c>
      <c r="C3701" s="10" t="s">
        <v>77</v>
      </c>
      <c r="D3701" s="10" t="s">
        <v>27</v>
      </c>
      <c r="E3701" s="10" t="s">
        <v>43</v>
      </c>
      <c r="F3701" s="11" t="s">
        <v>1655</v>
      </c>
      <c r="G3701" s="10">
        <v>2010</v>
      </c>
      <c r="H3701" s="10">
        <v>129317939</v>
      </c>
      <c r="I3701" s="17" t="s">
        <v>1397</v>
      </c>
      <c r="J3701" s="18">
        <v>6907</v>
      </c>
      <c r="K3701" s="19">
        <v>154.06</v>
      </c>
      <c r="L3701" s="19">
        <v>90.93</v>
      </c>
      <c r="M3701" s="19">
        <f>Table1[[#This Row],[Unit_Selling Price]]-Table1[[#This Row],[Unit_Cost]]</f>
        <v>63.13</v>
      </c>
      <c r="N3701" s="19">
        <f>Table1[[#This Row],[Quantity]]*Table1[[#This Row],[unit_per Profit]]</f>
        <v>436038.91</v>
      </c>
    </row>
    <row r="3702" spans="1:14" x14ac:dyDescent="0.2">
      <c r="A3702" s="10" t="s">
        <v>32</v>
      </c>
      <c r="B3702" s="10" t="s">
        <v>36</v>
      </c>
      <c r="C3702" s="10" t="s">
        <v>31</v>
      </c>
      <c r="D3702" s="10" t="s">
        <v>23</v>
      </c>
      <c r="E3702" s="10" t="s">
        <v>43</v>
      </c>
      <c r="F3702" s="11" t="s">
        <v>1731</v>
      </c>
      <c r="G3702" s="10">
        <v>2015</v>
      </c>
      <c r="H3702" s="10">
        <v>447365701</v>
      </c>
      <c r="I3702" s="17">
        <v>42343</v>
      </c>
      <c r="J3702" s="18">
        <v>4307</v>
      </c>
      <c r="K3702" s="19">
        <v>47.45</v>
      </c>
      <c r="L3702" s="19">
        <v>31.79</v>
      </c>
      <c r="M3702" s="19">
        <f>Table1[[#This Row],[Unit_Selling Price]]-Table1[[#This Row],[Unit_Cost]]</f>
        <v>15.66</v>
      </c>
      <c r="N3702" s="19">
        <f>Table1[[#This Row],[Quantity]]*Table1[[#This Row],[unit_per Profit]]</f>
        <v>67447.62</v>
      </c>
    </row>
    <row r="3703" spans="1:14" x14ac:dyDescent="0.2">
      <c r="A3703" s="10" t="s">
        <v>29</v>
      </c>
      <c r="B3703" s="10" t="s">
        <v>88</v>
      </c>
      <c r="C3703" s="10" t="s">
        <v>51</v>
      </c>
      <c r="D3703" s="10" t="s">
        <v>27</v>
      </c>
      <c r="E3703" s="10" t="s">
        <v>28</v>
      </c>
      <c r="F3703" s="11" t="s">
        <v>435</v>
      </c>
      <c r="G3703" s="10">
        <v>2011</v>
      </c>
      <c r="H3703" s="10">
        <v>695059764</v>
      </c>
      <c r="I3703" s="17" t="s">
        <v>636</v>
      </c>
      <c r="J3703" s="18">
        <v>2485</v>
      </c>
      <c r="K3703" s="19">
        <v>437.2</v>
      </c>
      <c r="L3703" s="19">
        <v>263.33</v>
      </c>
      <c r="M3703" s="19">
        <f>Table1[[#This Row],[Unit_Selling Price]]-Table1[[#This Row],[Unit_Cost]]</f>
        <v>173.87</v>
      </c>
      <c r="N3703" s="19">
        <f>Table1[[#This Row],[Quantity]]*Table1[[#This Row],[unit_per Profit]]</f>
        <v>432066.95</v>
      </c>
    </row>
    <row r="3704" spans="1:14" x14ac:dyDescent="0.2">
      <c r="A3704" s="10" t="s">
        <v>32</v>
      </c>
      <c r="B3704" s="10" t="s">
        <v>110</v>
      </c>
      <c r="C3704" s="10" t="s">
        <v>42</v>
      </c>
      <c r="D3704" s="10" t="s">
        <v>27</v>
      </c>
      <c r="E3704" s="10" t="s">
        <v>43</v>
      </c>
      <c r="F3704" s="11">
        <v>40851</v>
      </c>
      <c r="G3704" s="10">
        <v>2011</v>
      </c>
      <c r="H3704" s="10">
        <v>264636456</v>
      </c>
      <c r="I3704" s="17" t="s">
        <v>1117</v>
      </c>
      <c r="J3704" s="18">
        <v>663</v>
      </c>
      <c r="K3704" s="19">
        <v>109.28</v>
      </c>
      <c r="L3704" s="19">
        <v>35.840000000000003</v>
      </c>
      <c r="M3704" s="19">
        <f>Table1[[#This Row],[Unit_Selling Price]]-Table1[[#This Row],[Unit_Cost]]</f>
        <v>73.44</v>
      </c>
      <c r="N3704" s="19">
        <f>Table1[[#This Row],[Quantity]]*Table1[[#This Row],[unit_per Profit]]</f>
        <v>48690.720000000001</v>
      </c>
    </row>
    <row r="3705" spans="1:14" x14ac:dyDescent="0.2">
      <c r="A3705" s="10" t="s">
        <v>37</v>
      </c>
      <c r="B3705" s="10" t="s">
        <v>55</v>
      </c>
      <c r="C3705" s="10" t="s">
        <v>77</v>
      </c>
      <c r="D3705" s="10" t="s">
        <v>23</v>
      </c>
      <c r="E3705" s="10" t="s">
        <v>24</v>
      </c>
      <c r="F3705" s="11" t="s">
        <v>1193</v>
      </c>
      <c r="G3705" s="10">
        <v>2010</v>
      </c>
      <c r="H3705" s="10">
        <v>418644607</v>
      </c>
      <c r="I3705" s="17" t="s">
        <v>848</v>
      </c>
      <c r="J3705" s="18">
        <v>5097</v>
      </c>
      <c r="K3705" s="19">
        <v>154.06</v>
      </c>
      <c r="L3705" s="19">
        <v>90.93</v>
      </c>
      <c r="M3705" s="19">
        <f>Table1[[#This Row],[Unit_Selling Price]]-Table1[[#This Row],[Unit_Cost]]</f>
        <v>63.13</v>
      </c>
      <c r="N3705" s="19">
        <f>Table1[[#This Row],[Quantity]]*Table1[[#This Row],[unit_per Profit]]</f>
        <v>321773.61</v>
      </c>
    </row>
    <row r="3706" spans="1:14" x14ac:dyDescent="0.2">
      <c r="A3706" s="10" t="s">
        <v>37</v>
      </c>
      <c r="B3706" s="10" t="s">
        <v>183</v>
      </c>
      <c r="C3706" s="10" t="s">
        <v>51</v>
      </c>
      <c r="D3706" s="10" t="s">
        <v>27</v>
      </c>
      <c r="E3706" s="10" t="s">
        <v>35</v>
      </c>
      <c r="F3706" s="11" t="s">
        <v>730</v>
      </c>
      <c r="G3706" s="10">
        <v>2011</v>
      </c>
      <c r="H3706" s="10">
        <v>239945542</v>
      </c>
      <c r="I3706" s="17" t="s">
        <v>1164</v>
      </c>
      <c r="J3706" s="18">
        <v>4073</v>
      </c>
      <c r="K3706" s="19">
        <v>437.2</v>
      </c>
      <c r="L3706" s="19">
        <v>263.33</v>
      </c>
      <c r="M3706" s="19">
        <f>Table1[[#This Row],[Unit_Selling Price]]-Table1[[#This Row],[Unit_Cost]]</f>
        <v>173.87</v>
      </c>
      <c r="N3706" s="19">
        <f>Table1[[#This Row],[Quantity]]*Table1[[#This Row],[unit_per Profit]]</f>
        <v>708172.51</v>
      </c>
    </row>
    <row r="3707" spans="1:14" x14ac:dyDescent="0.2">
      <c r="A3707" s="10" t="s">
        <v>29</v>
      </c>
      <c r="B3707" s="10" t="s">
        <v>213</v>
      </c>
      <c r="C3707" s="10" t="s">
        <v>31</v>
      </c>
      <c r="D3707" s="10" t="s">
        <v>23</v>
      </c>
      <c r="E3707" s="10" t="s">
        <v>43</v>
      </c>
      <c r="F3707" s="11">
        <v>40393</v>
      </c>
      <c r="G3707" s="10">
        <v>2010</v>
      </c>
      <c r="H3707" s="10">
        <v>681713092</v>
      </c>
      <c r="I3707" s="17" t="s">
        <v>1017</v>
      </c>
      <c r="J3707" s="18">
        <v>2908</v>
      </c>
      <c r="K3707" s="19">
        <v>47.45</v>
      </c>
      <c r="L3707" s="19">
        <v>31.79</v>
      </c>
      <c r="M3707" s="19">
        <f>Table1[[#This Row],[Unit_Selling Price]]-Table1[[#This Row],[Unit_Cost]]</f>
        <v>15.66</v>
      </c>
      <c r="N3707" s="19">
        <f>Table1[[#This Row],[Quantity]]*Table1[[#This Row],[unit_per Profit]]</f>
        <v>45539.28</v>
      </c>
    </row>
    <row r="3708" spans="1:14" x14ac:dyDescent="0.2">
      <c r="A3708" s="10" t="s">
        <v>37</v>
      </c>
      <c r="B3708" s="10" t="s">
        <v>151</v>
      </c>
      <c r="C3708" s="10" t="s">
        <v>26</v>
      </c>
      <c r="D3708" s="10" t="s">
        <v>27</v>
      </c>
      <c r="E3708" s="10" t="s">
        <v>43</v>
      </c>
      <c r="F3708" s="11" t="s">
        <v>596</v>
      </c>
      <c r="G3708" s="10">
        <v>2014</v>
      </c>
      <c r="H3708" s="10">
        <v>517433583</v>
      </c>
      <c r="I3708" s="17" t="s">
        <v>946</v>
      </c>
      <c r="J3708" s="18">
        <v>8951</v>
      </c>
      <c r="K3708" s="19">
        <v>152.58000000000001</v>
      </c>
      <c r="L3708" s="19">
        <v>97.44</v>
      </c>
      <c r="M3708" s="19">
        <f>Table1[[#This Row],[Unit_Selling Price]]-Table1[[#This Row],[Unit_Cost]]</f>
        <v>55.14</v>
      </c>
      <c r="N3708" s="19">
        <f>Table1[[#This Row],[Quantity]]*Table1[[#This Row],[unit_per Profit]]</f>
        <v>493558.14</v>
      </c>
    </row>
    <row r="3709" spans="1:14" x14ac:dyDescent="0.2">
      <c r="A3709" s="10" t="s">
        <v>37</v>
      </c>
      <c r="B3709" s="10" t="s">
        <v>73</v>
      </c>
      <c r="C3709" s="10" t="s">
        <v>51</v>
      </c>
      <c r="D3709" s="10" t="s">
        <v>27</v>
      </c>
      <c r="E3709" s="10" t="s">
        <v>43</v>
      </c>
      <c r="F3709" s="11">
        <v>42502</v>
      </c>
      <c r="G3709" s="10">
        <v>2016</v>
      </c>
      <c r="H3709" s="10">
        <v>390905845</v>
      </c>
      <c r="I3709" s="17" t="s">
        <v>519</v>
      </c>
      <c r="J3709" s="18">
        <v>6581</v>
      </c>
      <c r="K3709" s="19">
        <v>437.2</v>
      </c>
      <c r="L3709" s="19">
        <v>263.33</v>
      </c>
      <c r="M3709" s="19">
        <f>Table1[[#This Row],[Unit_Selling Price]]-Table1[[#This Row],[Unit_Cost]]</f>
        <v>173.87</v>
      </c>
      <c r="N3709" s="19">
        <f>Table1[[#This Row],[Quantity]]*Table1[[#This Row],[unit_per Profit]]</f>
        <v>1144238.47</v>
      </c>
    </row>
    <row r="3710" spans="1:14" x14ac:dyDescent="0.2">
      <c r="A3710" s="10" t="s">
        <v>46</v>
      </c>
      <c r="B3710" s="10" t="s">
        <v>228</v>
      </c>
      <c r="C3710" s="10" t="s">
        <v>22</v>
      </c>
      <c r="D3710" s="10" t="s">
        <v>27</v>
      </c>
      <c r="E3710" s="10" t="s">
        <v>35</v>
      </c>
      <c r="F3710" s="11" t="s">
        <v>1836</v>
      </c>
      <c r="G3710" s="10">
        <v>2010</v>
      </c>
      <c r="H3710" s="10">
        <v>566241204</v>
      </c>
      <c r="I3710" s="17" t="s">
        <v>282</v>
      </c>
      <c r="J3710" s="18">
        <v>2210</v>
      </c>
      <c r="K3710" s="19">
        <v>255.28</v>
      </c>
      <c r="L3710" s="19">
        <v>159.41999999999999</v>
      </c>
      <c r="M3710" s="19">
        <f>Table1[[#This Row],[Unit_Selling Price]]-Table1[[#This Row],[Unit_Cost]]</f>
        <v>95.86</v>
      </c>
      <c r="N3710" s="19">
        <f>Table1[[#This Row],[Quantity]]*Table1[[#This Row],[unit_per Profit]]</f>
        <v>211850.6</v>
      </c>
    </row>
    <row r="3711" spans="1:14" x14ac:dyDescent="0.2">
      <c r="A3711" s="10" t="s">
        <v>32</v>
      </c>
      <c r="B3711" s="10" t="s">
        <v>170</v>
      </c>
      <c r="C3711" s="10" t="s">
        <v>85</v>
      </c>
      <c r="D3711" s="10" t="s">
        <v>23</v>
      </c>
      <c r="E3711" s="10" t="s">
        <v>24</v>
      </c>
      <c r="F3711" s="11" t="s">
        <v>1448</v>
      </c>
      <c r="G3711" s="10">
        <v>2015</v>
      </c>
      <c r="H3711" s="10">
        <v>477863490</v>
      </c>
      <c r="I3711" s="17" t="s">
        <v>922</v>
      </c>
      <c r="J3711" s="18">
        <v>9281</v>
      </c>
      <c r="K3711" s="19">
        <v>668.27</v>
      </c>
      <c r="L3711" s="19">
        <v>502.54</v>
      </c>
      <c r="M3711" s="19">
        <f>Table1[[#This Row],[Unit_Selling Price]]-Table1[[#This Row],[Unit_Cost]]</f>
        <v>165.73</v>
      </c>
      <c r="N3711" s="19">
        <f>Table1[[#This Row],[Quantity]]*Table1[[#This Row],[unit_per Profit]]</f>
        <v>1538140.13</v>
      </c>
    </row>
    <row r="3712" spans="1:14" x14ac:dyDescent="0.2">
      <c r="A3712" s="10" t="s">
        <v>46</v>
      </c>
      <c r="B3712" s="10" t="s">
        <v>71</v>
      </c>
      <c r="C3712" s="10" t="s">
        <v>22</v>
      </c>
      <c r="D3712" s="10" t="s">
        <v>27</v>
      </c>
      <c r="E3712" s="10" t="s">
        <v>24</v>
      </c>
      <c r="F3712" s="11" t="s">
        <v>597</v>
      </c>
      <c r="G3712" s="10">
        <v>2015</v>
      </c>
      <c r="H3712" s="10">
        <v>980509030</v>
      </c>
      <c r="I3712" s="17" t="s">
        <v>1837</v>
      </c>
      <c r="J3712" s="18">
        <v>3266</v>
      </c>
      <c r="K3712" s="19">
        <v>255.28</v>
      </c>
      <c r="L3712" s="19">
        <v>159.41999999999999</v>
      </c>
      <c r="M3712" s="19">
        <f>Table1[[#This Row],[Unit_Selling Price]]-Table1[[#This Row],[Unit_Cost]]</f>
        <v>95.86</v>
      </c>
      <c r="N3712" s="19">
        <f>Table1[[#This Row],[Quantity]]*Table1[[#This Row],[unit_per Profit]]</f>
        <v>313078.76</v>
      </c>
    </row>
    <row r="3713" spans="1:14" x14ac:dyDescent="0.2">
      <c r="A3713" s="10" t="s">
        <v>46</v>
      </c>
      <c r="B3713" s="10" t="s">
        <v>206</v>
      </c>
      <c r="C3713" s="10" t="s">
        <v>34</v>
      </c>
      <c r="D3713" s="10" t="s">
        <v>27</v>
      </c>
      <c r="E3713" s="10" t="s">
        <v>28</v>
      </c>
      <c r="F3713" s="11" t="s">
        <v>1259</v>
      </c>
      <c r="G3713" s="10">
        <v>2014</v>
      </c>
      <c r="H3713" s="10">
        <v>299226653</v>
      </c>
      <c r="I3713" s="17" t="s">
        <v>926</v>
      </c>
      <c r="J3713" s="18">
        <v>6671</v>
      </c>
      <c r="K3713" s="19">
        <v>205.7</v>
      </c>
      <c r="L3713" s="19">
        <v>117.11</v>
      </c>
      <c r="M3713" s="19">
        <f>Table1[[#This Row],[Unit_Selling Price]]-Table1[[#This Row],[Unit_Cost]]</f>
        <v>88.59</v>
      </c>
      <c r="N3713" s="19">
        <f>Table1[[#This Row],[Quantity]]*Table1[[#This Row],[unit_per Profit]]</f>
        <v>590983.89</v>
      </c>
    </row>
    <row r="3714" spans="1:14" x14ac:dyDescent="0.2">
      <c r="A3714" s="10" t="s">
        <v>46</v>
      </c>
      <c r="B3714" s="10" t="s">
        <v>206</v>
      </c>
      <c r="C3714" s="10" t="s">
        <v>39</v>
      </c>
      <c r="D3714" s="10" t="s">
        <v>27</v>
      </c>
      <c r="E3714" s="10" t="s">
        <v>43</v>
      </c>
      <c r="F3714" s="11" t="s">
        <v>909</v>
      </c>
      <c r="G3714" s="10">
        <v>2017</v>
      </c>
      <c r="H3714" s="10">
        <v>779377686</v>
      </c>
      <c r="I3714" s="17">
        <v>42951</v>
      </c>
      <c r="J3714" s="18">
        <v>4032</v>
      </c>
      <c r="K3714" s="19">
        <v>81.73</v>
      </c>
      <c r="L3714" s="19">
        <v>56.67</v>
      </c>
      <c r="M3714" s="19">
        <f>Table1[[#This Row],[Unit_Selling Price]]-Table1[[#This Row],[Unit_Cost]]</f>
        <v>25.06</v>
      </c>
      <c r="N3714" s="19">
        <f>Table1[[#This Row],[Quantity]]*Table1[[#This Row],[unit_per Profit]]</f>
        <v>101041.92</v>
      </c>
    </row>
    <row r="3715" spans="1:14" x14ac:dyDescent="0.2">
      <c r="A3715" s="10" t="s">
        <v>46</v>
      </c>
      <c r="B3715" s="10" t="s">
        <v>136</v>
      </c>
      <c r="C3715" s="10" t="s">
        <v>39</v>
      </c>
      <c r="D3715" s="10" t="s">
        <v>27</v>
      </c>
      <c r="E3715" s="10" t="s">
        <v>43</v>
      </c>
      <c r="F3715" s="11" t="s">
        <v>466</v>
      </c>
      <c r="G3715" s="10">
        <v>2010</v>
      </c>
      <c r="H3715" s="10">
        <v>336635959</v>
      </c>
      <c r="I3715" s="17">
        <v>40217</v>
      </c>
      <c r="J3715" s="18">
        <v>6916</v>
      </c>
      <c r="K3715" s="19">
        <v>81.73</v>
      </c>
      <c r="L3715" s="19">
        <v>56.67</v>
      </c>
      <c r="M3715" s="19">
        <f>Table1[[#This Row],[Unit_Selling Price]]-Table1[[#This Row],[Unit_Cost]]</f>
        <v>25.06</v>
      </c>
      <c r="N3715" s="19">
        <f>Table1[[#This Row],[Quantity]]*Table1[[#This Row],[unit_per Profit]]</f>
        <v>173314.96</v>
      </c>
    </row>
    <row r="3716" spans="1:14" x14ac:dyDescent="0.2">
      <c r="A3716" s="10" t="s">
        <v>37</v>
      </c>
      <c r="B3716" s="10" t="s">
        <v>50</v>
      </c>
      <c r="C3716" s="10" t="s">
        <v>56</v>
      </c>
      <c r="D3716" s="10" t="s">
        <v>23</v>
      </c>
      <c r="E3716" s="10" t="s">
        <v>35</v>
      </c>
      <c r="F3716" s="11" t="s">
        <v>1288</v>
      </c>
      <c r="G3716" s="10">
        <v>2012</v>
      </c>
      <c r="H3716" s="10">
        <v>106987798</v>
      </c>
      <c r="I3716" s="17" t="s">
        <v>1838</v>
      </c>
      <c r="J3716" s="18">
        <v>8922</v>
      </c>
      <c r="K3716" s="19">
        <v>421.89</v>
      </c>
      <c r="L3716" s="19">
        <v>364.69</v>
      </c>
      <c r="M3716" s="19">
        <f>Table1[[#This Row],[Unit_Selling Price]]-Table1[[#This Row],[Unit_Cost]]</f>
        <v>57.2</v>
      </c>
      <c r="N3716" s="19">
        <f>Table1[[#This Row],[Quantity]]*Table1[[#This Row],[unit_per Profit]]</f>
        <v>510338.4</v>
      </c>
    </row>
    <row r="3717" spans="1:14" x14ac:dyDescent="0.2">
      <c r="A3717" s="10" t="s">
        <v>32</v>
      </c>
      <c r="B3717" s="10" t="s">
        <v>189</v>
      </c>
      <c r="C3717" s="10" t="s">
        <v>65</v>
      </c>
      <c r="D3717" s="10" t="s">
        <v>27</v>
      </c>
      <c r="E3717" s="10" t="s">
        <v>24</v>
      </c>
      <c r="F3717" s="11" t="s">
        <v>1312</v>
      </c>
      <c r="G3717" s="10">
        <v>2016</v>
      </c>
      <c r="H3717" s="10">
        <v>396732032</v>
      </c>
      <c r="I3717" s="17" t="s">
        <v>1454</v>
      </c>
      <c r="J3717" s="18">
        <v>679</v>
      </c>
      <c r="K3717" s="19">
        <v>9.33</v>
      </c>
      <c r="L3717" s="19">
        <v>6.92</v>
      </c>
      <c r="M3717" s="19">
        <f>Table1[[#This Row],[Unit_Selling Price]]-Table1[[#This Row],[Unit_Cost]]</f>
        <v>2.41</v>
      </c>
      <c r="N3717" s="19">
        <f>Table1[[#This Row],[Quantity]]*Table1[[#This Row],[unit_per Profit]]</f>
        <v>1636.39</v>
      </c>
    </row>
    <row r="3718" spans="1:14" x14ac:dyDescent="0.2">
      <c r="A3718" s="10" t="s">
        <v>40</v>
      </c>
      <c r="B3718" s="10" t="s">
        <v>74</v>
      </c>
      <c r="C3718" s="10" t="s">
        <v>51</v>
      </c>
      <c r="D3718" s="10" t="s">
        <v>27</v>
      </c>
      <c r="E3718" s="10" t="s">
        <v>35</v>
      </c>
      <c r="F3718" s="11" t="s">
        <v>1274</v>
      </c>
      <c r="G3718" s="10">
        <v>2016</v>
      </c>
      <c r="H3718" s="10">
        <v>232479989</v>
      </c>
      <c r="I3718" s="17">
        <v>42378</v>
      </c>
      <c r="J3718" s="18">
        <v>4850</v>
      </c>
      <c r="K3718" s="19">
        <v>437.2</v>
      </c>
      <c r="L3718" s="19">
        <v>263.33</v>
      </c>
      <c r="M3718" s="19">
        <f>Table1[[#This Row],[Unit_Selling Price]]-Table1[[#This Row],[Unit_Cost]]</f>
        <v>173.87</v>
      </c>
      <c r="N3718" s="19">
        <f>Table1[[#This Row],[Quantity]]*Table1[[#This Row],[unit_per Profit]]</f>
        <v>843269.5</v>
      </c>
    </row>
    <row r="3719" spans="1:14" x14ac:dyDescent="0.2">
      <c r="A3719" s="10" t="s">
        <v>29</v>
      </c>
      <c r="B3719" s="10" t="s">
        <v>144</v>
      </c>
      <c r="C3719" s="10" t="s">
        <v>31</v>
      </c>
      <c r="D3719" s="10" t="s">
        <v>27</v>
      </c>
      <c r="E3719" s="10" t="s">
        <v>43</v>
      </c>
      <c r="F3719" s="11" t="s">
        <v>804</v>
      </c>
      <c r="G3719" s="10">
        <v>2010</v>
      </c>
      <c r="H3719" s="10">
        <v>511155498</v>
      </c>
      <c r="I3719" s="17">
        <v>40279</v>
      </c>
      <c r="J3719" s="18">
        <v>1126</v>
      </c>
      <c r="K3719" s="19">
        <v>47.45</v>
      </c>
      <c r="L3719" s="19">
        <v>31.79</v>
      </c>
      <c r="M3719" s="19">
        <f>Table1[[#This Row],[Unit_Selling Price]]-Table1[[#This Row],[Unit_Cost]]</f>
        <v>15.66</v>
      </c>
      <c r="N3719" s="19">
        <f>Table1[[#This Row],[Quantity]]*Table1[[#This Row],[unit_per Profit]]</f>
        <v>17633.16</v>
      </c>
    </row>
    <row r="3720" spans="1:14" x14ac:dyDescent="0.2">
      <c r="A3720" s="10" t="s">
        <v>40</v>
      </c>
      <c r="B3720" s="10" t="s">
        <v>90</v>
      </c>
      <c r="C3720" s="10" t="s">
        <v>85</v>
      </c>
      <c r="D3720" s="10" t="s">
        <v>23</v>
      </c>
      <c r="E3720" s="10" t="s">
        <v>43</v>
      </c>
      <c r="F3720" s="11" t="s">
        <v>1829</v>
      </c>
      <c r="G3720" s="10">
        <v>2014</v>
      </c>
      <c r="H3720" s="10">
        <v>849994885</v>
      </c>
      <c r="I3720" s="17" t="s">
        <v>338</v>
      </c>
      <c r="J3720" s="18">
        <v>1230</v>
      </c>
      <c r="K3720" s="19">
        <v>668.27</v>
      </c>
      <c r="L3720" s="19">
        <v>502.54</v>
      </c>
      <c r="M3720" s="19">
        <f>Table1[[#This Row],[Unit_Selling Price]]-Table1[[#This Row],[Unit_Cost]]</f>
        <v>165.73</v>
      </c>
      <c r="N3720" s="19">
        <f>Table1[[#This Row],[Quantity]]*Table1[[#This Row],[unit_per Profit]]</f>
        <v>203847.9</v>
      </c>
    </row>
    <row r="3721" spans="1:14" x14ac:dyDescent="0.2">
      <c r="A3721" s="10" t="s">
        <v>46</v>
      </c>
      <c r="B3721" s="10" t="s">
        <v>176</v>
      </c>
      <c r="C3721" s="10" t="s">
        <v>22</v>
      </c>
      <c r="D3721" s="10" t="s">
        <v>27</v>
      </c>
      <c r="E3721" s="10" t="s">
        <v>28</v>
      </c>
      <c r="F3721" s="11">
        <v>42375</v>
      </c>
      <c r="G3721" s="10">
        <v>2016</v>
      </c>
      <c r="H3721" s="10">
        <v>936546981</v>
      </c>
      <c r="I3721" s="17">
        <v>42649</v>
      </c>
      <c r="J3721" s="18">
        <v>3919</v>
      </c>
      <c r="K3721" s="19">
        <v>255.28</v>
      </c>
      <c r="L3721" s="19">
        <v>159.41999999999999</v>
      </c>
      <c r="M3721" s="19">
        <f>Table1[[#This Row],[Unit_Selling Price]]-Table1[[#This Row],[Unit_Cost]]</f>
        <v>95.86</v>
      </c>
      <c r="N3721" s="19">
        <f>Table1[[#This Row],[Quantity]]*Table1[[#This Row],[unit_per Profit]]</f>
        <v>375675.34</v>
      </c>
    </row>
    <row r="3722" spans="1:14" x14ac:dyDescent="0.2">
      <c r="A3722" s="10" t="s">
        <v>278</v>
      </c>
      <c r="B3722" s="10" t="s">
        <v>117</v>
      </c>
      <c r="C3722" s="10" t="s">
        <v>31</v>
      </c>
      <c r="D3722" s="10" t="s">
        <v>23</v>
      </c>
      <c r="E3722" s="10" t="s">
        <v>28</v>
      </c>
      <c r="F3722" s="11">
        <v>42317</v>
      </c>
      <c r="G3722" s="10">
        <v>2015</v>
      </c>
      <c r="H3722" s="10">
        <v>978673112</v>
      </c>
      <c r="I3722" s="17" t="s">
        <v>970</v>
      </c>
      <c r="J3722" s="18">
        <v>9977</v>
      </c>
      <c r="K3722" s="19">
        <v>47.45</v>
      </c>
      <c r="L3722" s="19">
        <v>31.79</v>
      </c>
      <c r="M3722" s="19">
        <f>Table1[[#This Row],[Unit_Selling Price]]-Table1[[#This Row],[Unit_Cost]]</f>
        <v>15.66</v>
      </c>
      <c r="N3722" s="19">
        <f>Table1[[#This Row],[Quantity]]*Table1[[#This Row],[unit_per Profit]]</f>
        <v>156239.82</v>
      </c>
    </row>
    <row r="3723" spans="1:14" x14ac:dyDescent="0.2">
      <c r="A3723" s="10" t="s">
        <v>46</v>
      </c>
      <c r="B3723" s="10" t="s">
        <v>171</v>
      </c>
      <c r="C3723" s="10" t="s">
        <v>26</v>
      </c>
      <c r="D3723" s="10" t="s">
        <v>27</v>
      </c>
      <c r="E3723" s="10" t="s">
        <v>28</v>
      </c>
      <c r="F3723" s="11" t="s">
        <v>1839</v>
      </c>
      <c r="G3723" s="10">
        <v>2014</v>
      </c>
      <c r="H3723" s="10">
        <v>354547107</v>
      </c>
      <c r="I3723" s="17">
        <v>42037</v>
      </c>
      <c r="J3723" s="18">
        <v>7223</v>
      </c>
      <c r="K3723" s="19">
        <v>152.58000000000001</v>
      </c>
      <c r="L3723" s="19">
        <v>97.44</v>
      </c>
      <c r="M3723" s="19">
        <f>Table1[[#This Row],[Unit_Selling Price]]-Table1[[#This Row],[Unit_Cost]]</f>
        <v>55.14</v>
      </c>
      <c r="N3723" s="19">
        <f>Table1[[#This Row],[Quantity]]*Table1[[#This Row],[unit_per Profit]]</f>
        <v>398276.22</v>
      </c>
    </row>
    <row r="3724" spans="1:14" x14ac:dyDescent="0.2">
      <c r="A3724" s="10" t="s">
        <v>29</v>
      </c>
      <c r="B3724" s="10" t="s">
        <v>174</v>
      </c>
      <c r="C3724" s="10" t="s">
        <v>39</v>
      </c>
      <c r="D3724" s="10" t="s">
        <v>23</v>
      </c>
      <c r="E3724" s="10" t="s">
        <v>43</v>
      </c>
      <c r="F3724" s="11" t="s">
        <v>1795</v>
      </c>
      <c r="G3724" s="10">
        <v>2010</v>
      </c>
      <c r="H3724" s="10">
        <v>762655293</v>
      </c>
      <c r="I3724" s="17">
        <v>40493</v>
      </c>
      <c r="J3724" s="18">
        <v>5504</v>
      </c>
      <c r="K3724" s="19">
        <v>81.73</v>
      </c>
      <c r="L3724" s="19">
        <v>56.67</v>
      </c>
      <c r="M3724" s="19">
        <f>Table1[[#This Row],[Unit_Selling Price]]-Table1[[#This Row],[Unit_Cost]]</f>
        <v>25.06</v>
      </c>
      <c r="N3724" s="19">
        <f>Table1[[#This Row],[Quantity]]*Table1[[#This Row],[unit_per Profit]]</f>
        <v>137930.23999999999</v>
      </c>
    </row>
    <row r="3725" spans="1:14" x14ac:dyDescent="0.2">
      <c r="A3725" s="10" t="s">
        <v>40</v>
      </c>
      <c r="B3725" s="10" t="s">
        <v>66</v>
      </c>
      <c r="C3725" s="10" t="s">
        <v>49</v>
      </c>
      <c r="D3725" s="10" t="s">
        <v>27</v>
      </c>
      <c r="E3725" s="10" t="s">
        <v>43</v>
      </c>
      <c r="F3725" s="11">
        <v>41244</v>
      </c>
      <c r="G3725" s="10">
        <v>2012</v>
      </c>
      <c r="H3725" s="10">
        <v>371796500</v>
      </c>
      <c r="I3725" s="17" t="s">
        <v>378</v>
      </c>
      <c r="J3725" s="18">
        <v>1701</v>
      </c>
      <c r="K3725" s="19">
        <v>651.21</v>
      </c>
      <c r="L3725" s="19">
        <v>524.96</v>
      </c>
      <c r="M3725" s="19">
        <f>Table1[[#This Row],[Unit_Selling Price]]-Table1[[#This Row],[Unit_Cost]]</f>
        <v>126.25</v>
      </c>
      <c r="N3725" s="19">
        <f>Table1[[#This Row],[Quantity]]*Table1[[#This Row],[unit_per Profit]]</f>
        <v>214751.25</v>
      </c>
    </row>
    <row r="3726" spans="1:14" x14ac:dyDescent="0.2">
      <c r="A3726" s="10" t="s">
        <v>32</v>
      </c>
      <c r="B3726" s="10" t="s">
        <v>110</v>
      </c>
      <c r="C3726" s="10" t="s">
        <v>34</v>
      </c>
      <c r="D3726" s="10" t="s">
        <v>27</v>
      </c>
      <c r="E3726" s="10" t="s">
        <v>28</v>
      </c>
      <c r="F3726" s="11" t="s">
        <v>1459</v>
      </c>
      <c r="G3726" s="10">
        <v>2013</v>
      </c>
      <c r="H3726" s="10">
        <v>571082055</v>
      </c>
      <c r="I3726" s="17" t="s">
        <v>1679</v>
      </c>
      <c r="J3726" s="18">
        <v>4726</v>
      </c>
      <c r="K3726" s="19">
        <v>205.7</v>
      </c>
      <c r="L3726" s="19">
        <v>117.11</v>
      </c>
      <c r="M3726" s="19">
        <f>Table1[[#This Row],[Unit_Selling Price]]-Table1[[#This Row],[Unit_Cost]]</f>
        <v>88.59</v>
      </c>
      <c r="N3726" s="19">
        <f>Table1[[#This Row],[Quantity]]*Table1[[#This Row],[unit_per Profit]]</f>
        <v>418676.34</v>
      </c>
    </row>
    <row r="3727" spans="1:14" x14ac:dyDescent="0.2">
      <c r="A3727" s="10" t="s">
        <v>29</v>
      </c>
      <c r="B3727" s="10" t="s">
        <v>223</v>
      </c>
      <c r="C3727" s="10" t="s">
        <v>39</v>
      </c>
      <c r="D3727" s="10" t="s">
        <v>27</v>
      </c>
      <c r="E3727" s="10" t="s">
        <v>35</v>
      </c>
      <c r="F3727" s="11" t="s">
        <v>1557</v>
      </c>
      <c r="G3727" s="10">
        <v>2015</v>
      </c>
      <c r="H3727" s="10">
        <v>119935786</v>
      </c>
      <c r="I3727" s="17" t="s">
        <v>1652</v>
      </c>
      <c r="J3727" s="18">
        <v>519</v>
      </c>
      <c r="K3727" s="19">
        <v>81.73</v>
      </c>
      <c r="L3727" s="19">
        <v>56.67</v>
      </c>
      <c r="M3727" s="19">
        <f>Table1[[#This Row],[Unit_Selling Price]]-Table1[[#This Row],[Unit_Cost]]</f>
        <v>25.06</v>
      </c>
      <c r="N3727" s="19">
        <f>Table1[[#This Row],[Quantity]]*Table1[[#This Row],[unit_per Profit]]</f>
        <v>13006.14</v>
      </c>
    </row>
    <row r="3728" spans="1:14" x14ac:dyDescent="0.2">
      <c r="A3728" s="10" t="s">
        <v>46</v>
      </c>
      <c r="B3728" s="10" t="s">
        <v>175</v>
      </c>
      <c r="C3728" s="10" t="s">
        <v>39</v>
      </c>
      <c r="D3728" s="10" t="s">
        <v>27</v>
      </c>
      <c r="E3728" s="10" t="s">
        <v>43</v>
      </c>
      <c r="F3728" s="11">
        <v>42798</v>
      </c>
      <c r="G3728" s="10">
        <v>2017</v>
      </c>
      <c r="H3728" s="10">
        <v>998094022</v>
      </c>
      <c r="I3728" s="17" t="s">
        <v>896</v>
      </c>
      <c r="J3728" s="18">
        <v>7056</v>
      </c>
      <c r="K3728" s="19">
        <v>81.73</v>
      </c>
      <c r="L3728" s="19">
        <v>56.67</v>
      </c>
      <c r="M3728" s="19">
        <f>Table1[[#This Row],[Unit_Selling Price]]-Table1[[#This Row],[Unit_Cost]]</f>
        <v>25.06</v>
      </c>
      <c r="N3728" s="19">
        <f>Table1[[#This Row],[Quantity]]*Table1[[#This Row],[unit_per Profit]]</f>
        <v>176823.36</v>
      </c>
    </row>
    <row r="3729" spans="1:14" x14ac:dyDescent="0.2">
      <c r="A3729" s="10" t="s">
        <v>29</v>
      </c>
      <c r="B3729" s="10" t="s">
        <v>30</v>
      </c>
      <c r="C3729" s="10" t="s">
        <v>26</v>
      </c>
      <c r="D3729" s="10" t="s">
        <v>23</v>
      </c>
      <c r="E3729" s="10" t="s">
        <v>24</v>
      </c>
      <c r="F3729" s="11" t="s">
        <v>688</v>
      </c>
      <c r="G3729" s="10">
        <v>2010</v>
      </c>
      <c r="H3729" s="10">
        <v>755605590</v>
      </c>
      <c r="I3729" s="17">
        <v>40491</v>
      </c>
      <c r="J3729" s="18">
        <v>9340</v>
      </c>
      <c r="K3729" s="19">
        <v>152.58000000000001</v>
      </c>
      <c r="L3729" s="19">
        <v>97.44</v>
      </c>
      <c r="M3729" s="19">
        <f>Table1[[#This Row],[Unit_Selling Price]]-Table1[[#This Row],[Unit_Cost]]</f>
        <v>55.14</v>
      </c>
      <c r="N3729" s="19">
        <f>Table1[[#This Row],[Quantity]]*Table1[[#This Row],[unit_per Profit]]</f>
        <v>515007.6</v>
      </c>
    </row>
    <row r="3730" spans="1:14" x14ac:dyDescent="0.2">
      <c r="A3730" s="10" t="s">
        <v>46</v>
      </c>
      <c r="B3730" s="10" t="s">
        <v>123</v>
      </c>
      <c r="C3730" s="10" t="s">
        <v>31</v>
      </c>
      <c r="D3730" s="10" t="s">
        <v>27</v>
      </c>
      <c r="E3730" s="10" t="s">
        <v>28</v>
      </c>
      <c r="F3730" s="11" t="s">
        <v>499</v>
      </c>
      <c r="G3730" s="10">
        <v>2017</v>
      </c>
      <c r="H3730" s="10">
        <v>162831819</v>
      </c>
      <c r="I3730" s="17">
        <v>42768</v>
      </c>
      <c r="J3730" s="18">
        <v>4408</v>
      </c>
      <c r="K3730" s="19">
        <v>47.45</v>
      </c>
      <c r="L3730" s="19">
        <v>31.79</v>
      </c>
      <c r="M3730" s="19">
        <f>Table1[[#This Row],[Unit_Selling Price]]-Table1[[#This Row],[Unit_Cost]]</f>
        <v>15.66</v>
      </c>
      <c r="N3730" s="19">
        <f>Table1[[#This Row],[Quantity]]*Table1[[#This Row],[unit_per Profit]]</f>
        <v>69029.279999999999</v>
      </c>
    </row>
    <row r="3731" spans="1:14" x14ac:dyDescent="0.2">
      <c r="A3731" s="10" t="s">
        <v>40</v>
      </c>
      <c r="B3731" s="10" t="s">
        <v>140</v>
      </c>
      <c r="C3731" s="10" t="s">
        <v>49</v>
      </c>
      <c r="D3731" s="10" t="s">
        <v>27</v>
      </c>
      <c r="E3731" s="10" t="s">
        <v>43</v>
      </c>
      <c r="F3731" s="11">
        <v>40362</v>
      </c>
      <c r="G3731" s="10">
        <v>2010</v>
      </c>
      <c r="H3731" s="10">
        <v>960446536</v>
      </c>
      <c r="I3731" s="17" t="s">
        <v>759</v>
      </c>
      <c r="J3731" s="18">
        <v>6328</v>
      </c>
      <c r="K3731" s="19">
        <v>651.21</v>
      </c>
      <c r="L3731" s="19">
        <v>524.96</v>
      </c>
      <c r="M3731" s="19">
        <f>Table1[[#This Row],[Unit_Selling Price]]-Table1[[#This Row],[Unit_Cost]]</f>
        <v>126.25</v>
      </c>
      <c r="N3731" s="19">
        <f>Table1[[#This Row],[Quantity]]*Table1[[#This Row],[unit_per Profit]]</f>
        <v>798910</v>
      </c>
    </row>
    <row r="3732" spans="1:14" x14ac:dyDescent="0.2">
      <c r="A3732" s="10" t="s">
        <v>46</v>
      </c>
      <c r="B3732" s="10" t="s">
        <v>97</v>
      </c>
      <c r="C3732" s="10" t="s">
        <v>42</v>
      </c>
      <c r="D3732" s="10" t="s">
        <v>27</v>
      </c>
      <c r="E3732" s="10" t="s">
        <v>35</v>
      </c>
      <c r="F3732" s="11">
        <v>40453</v>
      </c>
      <c r="G3732" s="10">
        <v>2010</v>
      </c>
      <c r="H3732" s="10">
        <v>909436070</v>
      </c>
      <c r="I3732" s="17" t="s">
        <v>847</v>
      </c>
      <c r="J3732" s="18">
        <v>1198</v>
      </c>
      <c r="K3732" s="19">
        <v>109.28</v>
      </c>
      <c r="L3732" s="19">
        <v>35.840000000000003</v>
      </c>
      <c r="M3732" s="19">
        <f>Table1[[#This Row],[Unit_Selling Price]]-Table1[[#This Row],[Unit_Cost]]</f>
        <v>73.44</v>
      </c>
      <c r="N3732" s="19">
        <f>Table1[[#This Row],[Quantity]]*Table1[[#This Row],[unit_per Profit]]</f>
        <v>87981.119999999995</v>
      </c>
    </row>
    <row r="3733" spans="1:14" x14ac:dyDescent="0.2">
      <c r="A3733" s="10" t="s">
        <v>32</v>
      </c>
      <c r="B3733" s="10" t="s">
        <v>152</v>
      </c>
      <c r="C3733" s="10" t="s">
        <v>49</v>
      </c>
      <c r="D3733" s="10" t="s">
        <v>23</v>
      </c>
      <c r="E3733" s="10" t="s">
        <v>35</v>
      </c>
      <c r="F3733" s="11">
        <v>40824</v>
      </c>
      <c r="G3733" s="10">
        <v>2011</v>
      </c>
      <c r="H3733" s="10">
        <v>541099250</v>
      </c>
      <c r="I3733" s="17">
        <v>40703</v>
      </c>
      <c r="J3733" s="18">
        <v>2147</v>
      </c>
      <c r="K3733" s="19">
        <v>651.21</v>
      </c>
      <c r="L3733" s="19">
        <v>524.96</v>
      </c>
      <c r="M3733" s="19">
        <f>Table1[[#This Row],[Unit_Selling Price]]-Table1[[#This Row],[Unit_Cost]]</f>
        <v>126.25</v>
      </c>
      <c r="N3733" s="19">
        <f>Table1[[#This Row],[Quantity]]*Table1[[#This Row],[unit_per Profit]]</f>
        <v>271058.75</v>
      </c>
    </row>
    <row r="3734" spans="1:14" x14ac:dyDescent="0.2">
      <c r="A3734" s="10" t="s">
        <v>29</v>
      </c>
      <c r="B3734" s="10" t="s">
        <v>270</v>
      </c>
      <c r="C3734" s="10" t="s">
        <v>56</v>
      </c>
      <c r="D3734" s="10" t="s">
        <v>23</v>
      </c>
      <c r="E3734" s="10" t="s">
        <v>24</v>
      </c>
      <c r="F3734" s="11" t="s">
        <v>1762</v>
      </c>
      <c r="G3734" s="10">
        <v>2010</v>
      </c>
      <c r="H3734" s="10">
        <v>907047402</v>
      </c>
      <c r="I3734" s="17">
        <v>40186</v>
      </c>
      <c r="J3734" s="18">
        <v>4338</v>
      </c>
      <c r="K3734" s="19">
        <v>421.89</v>
      </c>
      <c r="L3734" s="19">
        <v>364.69</v>
      </c>
      <c r="M3734" s="19">
        <f>Table1[[#This Row],[Unit_Selling Price]]-Table1[[#This Row],[Unit_Cost]]</f>
        <v>57.2</v>
      </c>
      <c r="N3734" s="19">
        <f>Table1[[#This Row],[Quantity]]*Table1[[#This Row],[unit_per Profit]]</f>
        <v>248133.6</v>
      </c>
    </row>
    <row r="3735" spans="1:14" x14ac:dyDescent="0.2">
      <c r="A3735" s="10" t="s">
        <v>46</v>
      </c>
      <c r="B3735" s="10" t="s">
        <v>120</v>
      </c>
      <c r="C3735" s="10" t="s">
        <v>56</v>
      </c>
      <c r="D3735" s="10" t="s">
        <v>23</v>
      </c>
      <c r="E3735" s="10" t="s">
        <v>28</v>
      </c>
      <c r="F3735" s="11">
        <v>41831</v>
      </c>
      <c r="G3735" s="10">
        <v>2014</v>
      </c>
      <c r="H3735" s="10">
        <v>429204356</v>
      </c>
      <c r="I3735" s="17" t="s">
        <v>866</v>
      </c>
      <c r="J3735" s="18">
        <v>9962</v>
      </c>
      <c r="K3735" s="19">
        <v>421.89</v>
      </c>
      <c r="L3735" s="19">
        <v>364.69</v>
      </c>
      <c r="M3735" s="19">
        <f>Table1[[#This Row],[Unit_Selling Price]]-Table1[[#This Row],[Unit_Cost]]</f>
        <v>57.2</v>
      </c>
      <c r="N3735" s="19">
        <f>Table1[[#This Row],[Quantity]]*Table1[[#This Row],[unit_per Profit]]</f>
        <v>569826.4</v>
      </c>
    </row>
    <row r="3736" spans="1:14" x14ac:dyDescent="0.2">
      <c r="A3736" s="10" t="s">
        <v>46</v>
      </c>
      <c r="B3736" s="10" t="s">
        <v>133</v>
      </c>
      <c r="C3736" s="10" t="s">
        <v>49</v>
      </c>
      <c r="D3736" s="10" t="s">
        <v>27</v>
      </c>
      <c r="E3736" s="10" t="s">
        <v>35</v>
      </c>
      <c r="F3736" s="11" t="s">
        <v>490</v>
      </c>
      <c r="G3736" s="10">
        <v>2011</v>
      </c>
      <c r="H3736" s="10">
        <v>749806439</v>
      </c>
      <c r="I3736" s="17">
        <v>40581</v>
      </c>
      <c r="J3736" s="18">
        <v>3243</v>
      </c>
      <c r="K3736" s="19">
        <v>651.21</v>
      </c>
      <c r="L3736" s="19">
        <v>524.96</v>
      </c>
      <c r="M3736" s="19">
        <f>Table1[[#This Row],[Unit_Selling Price]]-Table1[[#This Row],[Unit_Cost]]</f>
        <v>126.25</v>
      </c>
      <c r="N3736" s="19">
        <f>Table1[[#This Row],[Quantity]]*Table1[[#This Row],[unit_per Profit]]</f>
        <v>409428.75</v>
      </c>
    </row>
    <row r="3737" spans="1:14" x14ac:dyDescent="0.2">
      <c r="A3737" s="10" t="s">
        <v>46</v>
      </c>
      <c r="B3737" s="10" t="s">
        <v>269</v>
      </c>
      <c r="C3737" s="10" t="s">
        <v>77</v>
      </c>
      <c r="D3737" s="10" t="s">
        <v>23</v>
      </c>
      <c r="E3737" s="10" t="s">
        <v>28</v>
      </c>
      <c r="F3737" s="11" t="s">
        <v>1673</v>
      </c>
      <c r="G3737" s="10">
        <v>2014</v>
      </c>
      <c r="H3737" s="10">
        <v>881402480</v>
      </c>
      <c r="I3737" s="17">
        <v>41823</v>
      </c>
      <c r="J3737" s="18">
        <v>5435</v>
      </c>
      <c r="K3737" s="19">
        <v>154.06</v>
      </c>
      <c r="L3737" s="19">
        <v>90.93</v>
      </c>
      <c r="M3737" s="19">
        <f>Table1[[#This Row],[Unit_Selling Price]]-Table1[[#This Row],[Unit_Cost]]</f>
        <v>63.13</v>
      </c>
      <c r="N3737" s="19">
        <f>Table1[[#This Row],[Quantity]]*Table1[[#This Row],[unit_per Profit]]</f>
        <v>343111.55</v>
      </c>
    </row>
    <row r="3738" spans="1:14" x14ac:dyDescent="0.2">
      <c r="A3738" s="10" t="s">
        <v>32</v>
      </c>
      <c r="B3738" s="10" t="s">
        <v>96</v>
      </c>
      <c r="C3738" s="10" t="s">
        <v>65</v>
      </c>
      <c r="D3738" s="10" t="s">
        <v>27</v>
      </c>
      <c r="E3738" s="10" t="s">
        <v>43</v>
      </c>
      <c r="F3738" s="11" t="s">
        <v>1317</v>
      </c>
      <c r="G3738" s="10">
        <v>2015</v>
      </c>
      <c r="H3738" s="10">
        <v>356853806</v>
      </c>
      <c r="I3738" s="17" t="s">
        <v>931</v>
      </c>
      <c r="J3738" s="18">
        <v>9826</v>
      </c>
      <c r="K3738" s="19">
        <v>9.33</v>
      </c>
      <c r="L3738" s="19">
        <v>6.92</v>
      </c>
      <c r="M3738" s="19">
        <f>Table1[[#This Row],[Unit_Selling Price]]-Table1[[#This Row],[Unit_Cost]]</f>
        <v>2.41</v>
      </c>
      <c r="N3738" s="19">
        <f>Table1[[#This Row],[Quantity]]*Table1[[#This Row],[unit_per Profit]]</f>
        <v>23680.66</v>
      </c>
    </row>
    <row r="3739" spans="1:14" x14ac:dyDescent="0.2">
      <c r="A3739" s="10" t="s">
        <v>40</v>
      </c>
      <c r="B3739" s="10" t="s">
        <v>188</v>
      </c>
      <c r="C3739" s="10" t="s">
        <v>34</v>
      </c>
      <c r="D3739" s="10" t="s">
        <v>23</v>
      </c>
      <c r="E3739" s="10" t="s">
        <v>35</v>
      </c>
      <c r="F3739" s="11">
        <v>41581</v>
      </c>
      <c r="G3739" s="10">
        <v>2013</v>
      </c>
      <c r="H3739" s="10">
        <v>579334247</v>
      </c>
      <c r="I3739" s="17" t="s">
        <v>1400</v>
      </c>
      <c r="J3739" s="18">
        <v>6733</v>
      </c>
      <c r="K3739" s="19">
        <v>205.7</v>
      </c>
      <c r="L3739" s="19">
        <v>117.11</v>
      </c>
      <c r="M3739" s="19">
        <f>Table1[[#This Row],[Unit_Selling Price]]-Table1[[#This Row],[Unit_Cost]]</f>
        <v>88.59</v>
      </c>
      <c r="N3739" s="19">
        <f>Table1[[#This Row],[Quantity]]*Table1[[#This Row],[unit_per Profit]]</f>
        <v>596476.47</v>
      </c>
    </row>
    <row r="3740" spans="1:14" x14ac:dyDescent="0.2">
      <c r="A3740" s="10" t="s">
        <v>40</v>
      </c>
      <c r="B3740" s="10" t="s">
        <v>90</v>
      </c>
      <c r="C3740" s="10" t="s">
        <v>42</v>
      </c>
      <c r="D3740" s="10" t="s">
        <v>27</v>
      </c>
      <c r="E3740" s="10" t="s">
        <v>28</v>
      </c>
      <c r="F3740" s="11">
        <v>40978</v>
      </c>
      <c r="G3740" s="10">
        <v>2012</v>
      </c>
      <c r="H3740" s="10">
        <v>772330129</v>
      </c>
      <c r="I3740" s="17">
        <v>41162</v>
      </c>
      <c r="J3740" s="18">
        <v>8503</v>
      </c>
      <c r="K3740" s="19">
        <v>109.28</v>
      </c>
      <c r="L3740" s="19">
        <v>35.840000000000003</v>
      </c>
      <c r="M3740" s="19">
        <f>Table1[[#This Row],[Unit_Selling Price]]-Table1[[#This Row],[Unit_Cost]]</f>
        <v>73.44</v>
      </c>
      <c r="N3740" s="19">
        <f>Table1[[#This Row],[Quantity]]*Table1[[#This Row],[unit_per Profit]]</f>
        <v>624460.31999999995</v>
      </c>
    </row>
    <row r="3741" spans="1:14" x14ac:dyDescent="0.2">
      <c r="A3741" s="10" t="s">
        <v>46</v>
      </c>
      <c r="B3741" s="10" t="s">
        <v>220</v>
      </c>
      <c r="C3741" s="10" t="s">
        <v>31</v>
      </c>
      <c r="D3741" s="10" t="s">
        <v>27</v>
      </c>
      <c r="E3741" s="10" t="s">
        <v>24</v>
      </c>
      <c r="F3741" s="11">
        <v>40210</v>
      </c>
      <c r="G3741" s="10">
        <v>2010</v>
      </c>
      <c r="H3741" s="10">
        <v>229640281</v>
      </c>
      <c r="I3741" s="17" t="s">
        <v>1840</v>
      </c>
      <c r="J3741" s="18">
        <v>4517</v>
      </c>
      <c r="K3741" s="19">
        <v>47.45</v>
      </c>
      <c r="L3741" s="19">
        <v>31.79</v>
      </c>
      <c r="M3741" s="19">
        <f>Table1[[#This Row],[Unit_Selling Price]]-Table1[[#This Row],[Unit_Cost]]</f>
        <v>15.66</v>
      </c>
      <c r="N3741" s="19">
        <f>Table1[[#This Row],[Quantity]]*Table1[[#This Row],[unit_per Profit]]</f>
        <v>70736.22</v>
      </c>
    </row>
    <row r="3742" spans="1:14" x14ac:dyDescent="0.2">
      <c r="A3742" s="10" t="s">
        <v>37</v>
      </c>
      <c r="B3742" s="10" t="s">
        <v>139</v>
      </c>
      <c r="C3742" s="10" t="s">
        <v>65</v>
      </c>
      <c r="D3742" s="10" t="s">
        <v>27</v>
      </c>
      <c r="E3742" s="10" t="s">
        <v>35</v>
      </c>
      <c r="F3742" s="11" t="s">
        <v>1841</v>
      </c>
      <c r="G3742" s="10">
        <v>2016</v>
      </c>
      <c r="H3742" s="10">
        <v>565376031</v>
      </c>
      <c r="I3742" s="17" t="s">
        <v>1490</v>
      </c>
      <c r="J3742" s="18">
        <v>6186</v>
      </c>
      <c r="K3742" s="19">
        <v>9.33</v>
      </c>
      <c r="L3742" s="19">
        <v>6.92</v>
      </c>
      <c r="M3742" s="19">
        <f>Table1[[#This Row],[Unit_Selling Price]]-Table1[[#This Row],[Unit_Cost]]</f>
        <v>2.41</v>
      </c>
      <c r="N3742" s="19">
        <f>Table1[[#This Row],[Quantity]]*Table1[[#This Row],[unit_per Profit]]</f>
        <v>14908.26</v>
      </c>
    </row>
    <row r="3743" spans="1:14" x14ac:dyDescent="0.2">
      <c r="A3743" s="10" t="s">
        <v>37</v>
      </c>
      <c r="B3743" s="10" t="s">
        <v>155</v>
      </c>
      <c r="C3743" s="10" t="s">
        <v>49</v>
      </c>
      <c r="D3743" s="10" t="s">
        <v>27</v>
      </c>
      <c r="E3743" s="10" t="s">
        <v>24</v>
      </c>
      <c r="F3743" s="11" t="s">
        <v>1164</v>
      </c>
      <c r="G3743" s="10">
        <v>2012</v>
      </c>
      <c r="H3743" s="10">
        <v>763961207</v>
      </c>
      <c r="I3743" s="17" t="s">
        <v>1708</v>
      </c>
      <c r="J3743" s="18">
        <v>1953</v>
      </c>
      <c r="K3743" s="19">
        <v>651.21</v>
      </c>
      <c r="L3743" s="19">
        <v>524.96</v>
      </c>
      <c r="M3743" s="19">
        <f>Table1[[#This Row],[Unit_Selling Price]]-Table1[[#This Row],[Unit_Cost]]</f>
        <v>126.25</v>
      </c>
      <c r="N3743" s="19">
        <f>Table1[[#This Row],[Quantity]]*Table1[[#This Row],[unit_per Profit]]</f>
        <v>246566.25</v>
      </c>
    </row>
    <row r="3744" spans="1:14" x14ac:dyDescent="0.2">
      <c r="A3744" s="10" t="s">
        <v>46</v>
      </c>
      <c r="B3744" s="10" t="s">
        <v>273</v>
      </c>
      <c r="C3744" s="10" t="s">
        <v>31</v>
      </c>
      <c r="D3744" s="10" t="s">
        <v>27</v>
      </c>
      <c r="E3744" s="10" t="s">
        <v>35</v>
      </c>
      <c r="F3744" s="11" t="s">
        <v>1403</v>
      </c>
      <c r="G3744" s="10">
        <v>2013</v>
      </c>
      <c r="H3744" s="10">
        <v>330132138</v>
      </c>
      <c r="I3744" s="17" t="s">
        <v>1842</v>
      </c>
      <c r="J3744" s="18">
        <v>2291</v>
      </c>
      <c r="K3744" s="19">
        <v>47.45</v>
      </c>
      <c r="L3744" s="19">
        <v>31.79</v>
      </c>
      <c r="M3744" s="19">
        <f>Table1[[#This Row],[Unit_Selling Price]]-Table1[[#This Row],[Unit_Cost]]</f>
        <v>15.66</v>
      </c>
      <c r="N3744" s="19">
        <f>Table1[[#This Row],[Quantity]]*Table1[[#This Row],[unit_per Profit]]</f>
        <v>35877.06</v>
      </c>
    </row>
    <row r="3745" spans="1:14" x14ac:dyDescent="0.2">
      <c r="A3745" s="10" t="s">
        <v>29</v>
      </c>
      <c r="B3745" s="10" t="s">
        <v>134</v>
      </c>
      <c r="C3745" s="10" t="s">
        <v>65</v>
      </c>
      <c r="D3745" s="10" t="s">
        <v>27</v>
      </c>
      <c r="E3745" s="10" t="s">
        <v>35</v>
      </c>
      <c r="F3745" s="11">
        <v>41616</v>
      </c>
      <c r="G3745" s="10">
        <v>2013</v>
      </c>
      <c r="H3745" s="10">
        <v>638937652</v>
      </c>
      <c r="I3745" s="17">
        <v>41434</v>
      </c>
      <c r="J3745" s="18">
        <v>4705</v>
      </c>
      <c r="K3745" s="19">
        <v>9.33</v>
      </c>
      <c r="L3745" s="19">
        <v>6.92</v>
      </c>
      <c r="M3745" s="19">
        <f>Table1[[#This Row],[Unit_Selling Price]]-Table1[[#This Row],[Unit_Cost]]</f>
        <v>2.41</v>
      </c>
      <c r="N3745" s="19">
        <f>Table1[[#This Row],[Quantity]]*Table1[[#This Row],[unit_per Profit]]</f>
        <v>11339.05</v>
      </c>
    </row>
    <row r="3746" spans="1:14" x14ac:dyDescent="0.2">
      <c r="A3746" s="10" t="s">
        <v>37</v>
      </c>
      <c r="B3746" s="10" t="s">
        <v>229</v>
      </c>
      <c r="C3746" s="10" t="s">
        <v>42</v>
      </c>
      <c r="D3746" s="10" t="s">
        <v>23</v>
      </c>
      <c r="E3746" s="10" t="s">
        <v>43</v>
      </c>
      <c r="F3746" s="11">
        <v>41429</v>
      </c>
      <c r="G3746" s="10">
        <v>2013</v>
      </c>
      <c r="H3746" s="10">
        <v>885739076</v>
      </c>
      <c r="I3746" s="17" t="s">
        <v>852</v>
      </c>
      <c r="J3746" s="18">
        <v>8730</v>
      </c>
      <c r="K3746" s="19">
        <v>109.28</v>
      </c>
      <c r="L3746" s="19">
        <v>35.840000000000003</v>
      </c>
      <c r="M3746" s="19">
        <f>Table1[[#This Row],[Unit_Selling Price]]-Table1[[#This Row],[Unit_Cost]]</f>
        <v>73.44</v>
      </c>
      <c r="N3746" s="19">
        <f>Table1[[#This Row],[Quantity]]*Table1[[#This Row],[unit_per Profit]]</f>
        <v>641131.19999999995</v>
      </c>
    </row>
    <row r="3747" spans="1:14" x14ac:dyDescent="0.2">
      <c r="A3747" s="10" t="s">
        <v>46</v>
      </c>
      <c r="B3747" s="10" t="s">
        <v>99</v>
      </c>
      <c r="C3747" s="10" t="s">
        <v>85</v>
      </c>
      <c r="D3747" s="10" t="s">
        <v>27</v>
      </c>
      <c r="E3747" s="10" t="s">
        <v>43</v>
      </c>
      <c r="F3747" s="11">
        <v>40400</v>
      </c>
      <c r="G3747" s="10">
        <v>2010</v>
      </c>
      <c r="H3747" s="10">
        <v>336210238</v>
      </c>
      <c r="I3747" s="17" t="s">
        <v>286</v>
      </c>
      <c r="J3747" s="18">
        <v>936</v>
      </c>
      <c r="K3747" s="19">
        <v>668.27</v>
      </c>
      <c r="L3747" s="19">
        <v>502.54</v>
      </c>
      <c r="M3747" s="19">
        <f>Table1[[#This Row],[Unit_Selling Price]]-Table1[[#This Row],[Unit_Cost]]</f>
        <v>165.73</v>
      </c>
      <c r="N3747" s="19">
        <f>Table1[[#This Row],[Quantity]]*Table1[[#This Row],[unit_per Profit]]</f>
        <v>155123.28</v>
      </c>
    </row>
    <row r="3748" spans="1:14" x14ac:dyDescent="0.2">
      <c r="A3748" s="10" t="s">
        <v>46</v>
      </c>
      <c r="B3748" s="10" t="s">
        <v>194</v>
      </c>
      <c r="C3748" s="10" t="s">
        <v>65</v>
      </c>
      <c r="D3748" s="10" t="s">
        <v>23</v>
      </c>
      <c r="E3748" s="10" t="s">
        <v>28</v>
      </c>
      <c r="F3748" s="11" t="s">
        <v>670</v>
      </c>
      <c r="G3748" s="10">
        <v>2013</v>
      </c>
      <c r="H3748" s="10">
        <v>576337468</v>
      </c>
      <c r="I3748" s="17" t="s">
        <v>1720</v>
      </c>
      <c r="J3748" s="18">
        <v>9919</v>
      </c>
      <c r="K3748" s="19">
        <v>9.33</v>
      </c>
      <c r="L3748" s="19">
        <v>6.92</v>
      </c>
      <c r="M3748" s="19">
        <f>Table1[[#This Row],[Unit_Selling Price]]-Table1[[#This Row],[Unit_Cost]]</f>
        <v>2.41</v>
      </c>
      <c r="N3748" s="19">
        <f>Table1[[#This Row],[Quantity]]*Table1[[#This Row],[unit_per Profit]]</f>
        <v>23904.79</v>
      </c>
    </row>
    <row r="3749" spans="1:14" x14ac:dyDescent="0.2">
      <c r="A3749" s="10" t="s">
        <v>37</v>
      </c>
      <c r="B3749" s="10" t="s">
        <v>62</v>
      </c>
      <c r="C3749" s="10" t="s">
        <v>85</v>
      </c>
      <c r="D3749" s="10" t="s">
        <v>27</v>
      </c>
      <c r="E3749" s="10" t="s">
        <v>43</v>
      </c>
      <c r="F3749" s="11">
        <v>42652</v>
      </c>
      <c r="G3749" s="10">
        <v>2016</v>
      </c>
      <c r="H3749" s="10">
        <v>562419593</v>
      </c>
      <c r="I3749" s="17" t="s">
        <v>386</v>
      </c>
      <c r="J3749" s="18">
        <v>1311</v>
      </c>
      <c r="K3749" s="19">
        <v>668.27</v>
      </c>
      <c r="L3749" s="19">
        <v>502.54</v>
      </c>
      <c r="M3749" s="19">
        <f>Table1[[#This Row],[Unit_Selling Price]]-Table1[[#This Row],[Unit_Cost]]</f>
        <v>165.73</v>
      </c>
      <c r="N3749" s="19">
        <f>Table1[[#This Row],[Quantity]]*Table1[[#This Row],[unit_per Profit]]</f>
        <v>217272.03</v>
      </c>
    </row>
    <row r="3750" spans="1:14" x14ac:dyDescent="0.2">
      <c r="A3750" s="10" t="s">
        <v>278</v>
      </c>
      <c r="B3750" s="10" t="s">
        <v>164</v>
      </c>
      <c r="C3750" s="10" t="s">
        <v>31</v>
      </c>
      <c r="D3750" s="10" t="s">
        <v>27</v>
      </c>
      <c r="E3750" s="10" t="s">
        <v>35</v>
      </c>
      <c r="F3750" s="11">
        <v>40613</v>
      </c>
      <c r="G3750" s="10">
        <v>2011</v>
      </c>
      <c r="H3750" s="10">
        <v>671067941</v>
      </c>
      <c r="I3750" s="17" t="s">
        <v>376</v>
      </c>
      <c r="J3750" s="18">
        <v>2771</v>
      </c>
      <c r="K3750" s="19">
        <v>47.45</v>
      </c>
      <c r="L3750" s="19">
        <v>31.79</v>
      </c>
      <c r="M3750" s="19">
        <f>Table1[[#This Row],[Unit_Selling Price]]-Table1[[#This Row],[Unit_Cost]]</f>
        <v>15.66</v>
      </c>
      <c r="N3750" s="19">
        <f>Table1[[#This Row],[Quantity]]*Table1[[#This Row],[unit_per Profit]]</f>
        <v>43393.86</v>
      </c>
    </row>
    <row r="3751" spans="1:14" x14ac:dyDescent="0.2">
      <c r="A3751" s="10" t="s">
        <v>29</v>
      </c>
      <c r="B3751" s="10" t="s">
        <v>174</v>
      </c>
      <c r="C3751" s="10" t="s">
        <v>34</v>
      </c>
      <c r="D3751" s="10" t="s">
        <v>27</v>
      </c>
      <c r="E3751" s="10" t="s">
        <v>43</v>
      </c>
      <c r="F3751" s="11" t="s">
        <v>1252</v>
      </c>
      <c r="G3751" s="10">
        <v>2016</v>
      </c>
      <c r="H3751" s="10">
        <v>449206340</v>
      </c>
      <c r="I3751" s="17">
        <v>42433</v>
      </c>
      <c r="J3751" s="18">
        <v>8993</v>
      </c>
      <c r="K3751" s="19">
        <v>205.7</v>
      </c>
      <c r="L3751" s="19">
        <v>117.11</v>
      </c>
      <c r="M3751" s="19">
        <f>Table1[[#This Row],[Unit_Selling Price]]-Table1[[#This Row],[Unit_Cost]]</f>
        <v>88.59</v>
      </c>
      <c r="N3751" s="19">
        <f>Table1[[#This Row],[Quantity]]*Table1[[#This Row],[unit_per Profit]]</f>
        <v>796689.87</v>
      </c>
    </row>
    <row r="3752" spans="1:14" x14ac:dyDescent="0.2">
      <c r="A3752" s="10" t="s">
        <v>29</v>
      </c>
      <c r="B3752" s="10" t="s">
        <v>223</v>
      </c>
      <c r="C3752" s="10" t="s">
        <v>31</v>
      </c>
      <c r="D3752" s="10" t="s">
        <v>23</v>
      </c>
      <c r="E3752" s="10" t="s">
        <v>35</v>
      </c>
      <c r="F3752" s="11">
        <v>40458</v>
      </c>
      <c r="G3752" s="10">
        <v>2010</v>
      </c>
      <c r="H3752" s="10">
        <v>864071118</v>
      </c>
      <c r="I3752" s="17" t="s">
        <v>365</v>
      </c>
      <c r="J3752" s="18">
        <v>6700</v>
      </c>
      <c r="K3752" s="19">
        <v>47.45</v>
      </c>
      <c r="L3752" s="19">
        <v>31.79</v>
      </c>
      <c r="M3752" s="19">
        <f>Table1[[#This Row],[Unit_Selling Price]]-Table1[[#This Row],[Unit_Cost]]</f>
        <v>15.66</v>
      </c>
      <c r="N3752" s="19">
        <f>Table1[[#This Row],[Quantity]]*Table1[[#This Row],[unit_per Profit]]</f>
        <v>104922</v>
      </c>
    </row>
    <row r="3753" spans="1:14" x14ac:dyDescent="0.2">
      <c r="A3753" s="10" t="s">
        <v>29</v>
      </c>
      <c r="B3753" s="10" t="s">
        <v>104</v>
      </c>
      <c r="C3753" s="10" t="s">
        <v>49</v>
      </c>
      <c r="D3753" s="10" t="s">
        <v>23</v>
      </c>
      <c r="E3753" s="10" t="s">
        <v>28</v>
      </c>
      <c r="F3753" s="11" t="s">
        <v>1229</v>
      </c>
      <c r="G3753" s="10">
        <v>2010</v>
      </c>
      <c r="H3753" s="10">
        <v>253211104</v>
      </c>
      <c r="I3753" s="17" t="s">
        <v>661</v>
      </c>
      <c r="J3753" s="18">
        <v>9648</v>
      </c>
      <c r="K3753" s="19">
        <v>651.21</v>
      </c>
      <c r="L3753" s="19">
        <v>524.96</v>
      </c>
      <c r="M3753" s="19">
        <f>Table1[[#This Row],[Unit_Selling Price]]-Table1[[#This Row],[Unit_Cost]]</f>
        <v>126.25</v>
      </c>
      <c r="N3753" s="19">
        <f>Table1[[#This Row],[Quantity]]*Table1[[#This Row],[unit_per Profit]]</f>
        <v>1218060</v>
      </c>
    </row>
    <row r="3754" spans="1:14" x14ac:dyDescent="0.2">
      <c r="A3754" s="10" t="s">
        <v>46</v>
      </c>
      <c r="B3754" s="10" t="s">
        <v>103</v>
      </c>
      <c r="C3754" s="10" t="s">
        <v>34</v>
      </c>
      <c r="D3754" s="10" t="s">
        <v>27</v>
      </c>
      <c r="E3754" s="10" t="s">
        <v>43</v>
      </c>
      <c r="F3754" s="11">
        <v>40585</v>
      </c>
      <c r="G3754" s="10">
        <v>2011</v>
      </c>
      <c r="H3754" s="10">
        <v>174487626</v>
      </c>
      <c r="I3754" s="17">
        <v>40888</v>
      </c>
      <c r="J3754" s="18">
        <v>3621</v>
      </c>
      <c r="K3754" s="19">
        <v>205.7</v>
      </c>
      <c r="L3754" s="19">
        <v>117.11</v>
      </c>
      <c r="M3754" s="19">
        <f>Table1[[#This Row],[Unit_Selling Price]]-Table1[[#This Row],[Unit_Cost]]</f>
        <v>88.59</v>
      </c>
      <c r="N3754" s="19">
        <f>Table1[[#This Row],[Quantity]]*Table1[[#This Row],[unit_per Profit]]</f>
        <v>320784.39</v>
      </c>
    </row>
    <row r="3755" spans="1:14" x14ac:dyDescent="0.2">
      <c r="A3755" s="10" t="s">
        <v>32</v>
      </c>
      <c r="B3755" s="10" t="s">
        <v>186</v>
      </c>
      <c r="C3755" s="10" t="s">
        <v>31</v>
      </c>
      <c r="D3755" s="10" t="s">
        <v>23</v>
      </c>
      <c r="E3755" s="10" t="s">
        <v>43</v>
      </c>
      <c r="F3755" s="11" t="s">
        <v>620</v>
      </c>
      <c r="G3755" s="10">
        <v>2012</v>
      </c>
      <c r="H3755" s="10">
        <v>456074512</v>
      </c>
      <c r="I3755" s="17" t="s">
        <v>1843</v>
      </c>
      <c r="J3755" s="18">
        <v>1438</v>
      </c>
      <c r="K3755" s="19">
        <v>47.45</v>
      </c>
      <c r="L3755" s="19">
        <v>31.79</v>
      </c>
      <c r="M3755" s="19">
        <f>Table1[[#This Row],[Unit_Selling Price]]-Table1[[#This Row],[Unit_Cost]]</f>
        <v>15.66</v>
      </c>
      <c r="N3755" s="19">
        <f>Table1[[#This Row],[Quantity]]*Table1[[#This Row],[unit_per Profit]]</f>
        <v>22519.08</v>
      </c>
    </row>
    <row r="3756" spans="1:14" x14ac:dyDescent="0.2">
      <c r="A3756" s="10" t="s">
        <v>40</v>
      </c>
      <c r="B3756" s="10" t="s">
        <v>272</v>
      </c>
      <c r="C3756" s="10" t="s">
        <v>51</v>
      </c>
      <c r="D3756" s="10" t="s">
        <v>23</v>
      </c>
      <c r="E3756" s="10" t="s">
        <v>28</v>
      </c>
      <c r="F3756" s="11">
        <v>41163</v>
      </c>
      <c r="G3756" s="10">
        <v>2012</v>
      </c>
      <c r="H3756" s="10">
        <v>546458089</v>
      </c>
      <c r="I3756" s="17">
        <v>41011</v>
      </c>
      <c r="J3756" s="18">
        <v>7947</v>
      </c>
      <c r="K3756" s="19">
        <v>437.2</v>
      </c>
      <c r="L3756" s="19">
        <v>263.33</v>
      </c>
      <c r="M3756" s="19">
        <f>Table1[[#This Row],[Unit_Selling Price]]-Table1[[#This Row],[Unit_Cost]]</f>
        <v>173.87</v>
      </c>
      <c r="N3756" s="19">
        <f>Table1[[#This Row],[Quantity]]*Table1[[#This Row],[unit_per Profit]]</f>
        <v>1381744.89</v>
      </c>
    </row>
    <row r="3757" spans="1:14" x14ac:dyDescent="0.2">
      <c r="A3757" s="10" t="s">
        <v>278</v>
      </c>
      <c r="B3757" s="10" t="s">
        <v>54</v>
      </c>
      <c r="C3757" s="10" t="s">
        <v>39</v>
      </c>
      <c r="D3757" s="10" t="s">
        <v>27</v>
      </c>
      <c r="E3757" s="10" t="s">
        <v>35</v>
      </c>
      <c r="F3757" s="11">
        <v>40309</v>
      </c>
      <c r="G3757" s="10">
        <v>2010</v>
      </c>
      <c r="H3757" s="10">
        <v>864437186</v>
      </c>
      <c r="I3757" s="17" t="s">
        <v>1670</v>
      </c>
      <c r="J3757" s="18">
        <v>5028</v>
      </c>
      <c r="K3757" s="19">
        <v>81.73</v>
      </c>
      <c r="L3757" s="19">
        <v>56.67</v>
      </c>
      <c r="M3757" s="19">
        <f>Table1[[#This Row],[Unit_Selling Price]]-Table1[[#This Row],[Unit_Cost]]</f>
        <v>25.06</v>
      </c>
      <c r="N3757" s="19">
        <f>Table1[[#This Row],[Quantity]]*Table1[[#This Row],[unit_per Profit]]</f>
        <v>126001.68</v>
      </c>
    </row>
    <row r="3758" spans="1:14" x14ac:dyDescent="0.2">
      <c r="A3758" s="10" t="s">
        <v>40</v>
      </c>
      <c r="B3758" s="10" t="s">
        <v>101</v>
      </c>
      <c r="C3758" s="10" t="s">
        <v>49</v>
      </c>
      <c r="D3758" s="10" t="s">
        <v>27</v>
      </c>
      <c r="E3758" s="10" t="s">
        <v>35</v>
      </c>
      <c r="F3758" s="11" t="s">
        <v>1742</v>
      </c>
      <c r="G3758" s="10">
        <v>2012</v>
      </c>
      <c r="H3758" s="10">
        <v>549123132</v>
      </c>
      <c r="I3758" s="17" t="s">
        <v>1540</v>
      </c>
      <c r="J3758" s="18">
        <v>6592</v>
      </c>
      <c r="K3758" s="19">
        <v>651.21</v>
      </c>
      <c r="L3758" s="19">
        <v>524.96</v>
      </c>
      <c r="M3758" s="19">
        <f>Table1[[#This Row],[Unit_Selling Price]]-Table1[[#This Row],[Unit_Cost]]</f>
        <v>126.25</v>
      </c>
      <c r="N3758" s="19">
        <f>Table1[[#This Row],[Quantity]]*Table1[[#This Row],[unit_per Profit]]</f>
        <v>832240</v>
      </c>
    </row>
    <row r="3759" spans="1:14" x14ac:dyDescent="0.2">
      <c r="A3759" s="10" t="s">
        <v>29</v>
      </c>
      <c r="B3759" s="10" t="s">
        <v>88</v>
      </c>
      <c r="C3759" s="10" t="s">
        <v>65</v>
      </c>
      <c r="D3759" s="10" t="s">
        <v>23</v>
      </c>
      <c r="E3759" s="10" t="s">
        <v>24</v>
      </c>
      <c r="F3759" s="11">
        <v>41558</v>
      </c>
      <c r="G3759" s="10">
        <v>2013</v>
      </c>
      <c r="H3759" s="10">
        <v>609939754</v>
      </c>
      <c r="I3759" s="17" t="s">
        <v>1383</v>
      </c>
      <c r="J3759" s="18">
        <v>3582</v>
      </c>
      <c r="K3759" s="19">
        <v>9.33</v>
      </c>
      <c r="L3759" s="19">
        <v>6.92</v>
      </c>
      <c r="M3759" s="19">
        <f>Table1[[#This Row],[Unit_Selling Price]]-Table1[[#This Row],[Unit_Cost]]</f>
        <v>2.41</v>
      </c>
      <c r="N3759" s="19">
        <f>Table1[[#This Row],[Quantity]]*Table1[[#This Row],[unit_per Profit]]</f>
        <v>8632.6200000000008</v>
      </c>
    </row>
    <row r="3760" spans="1:14" x14ac:dyDescent="0.2">
      <c r="A3760" s="10" t="s">
        <v>46</v>
      </c>
      <c r="B3760" s="10" t="s">
        <v>84</v>
      </c>
      <c r="C3760" s="10" t="s">
        <v>51</v>
      </c>
      <c r="D3760" s="10" t="s">
        <v>23</v>
      </c>
      <c r="E3760" s="10" t="s">
        <v>28</v>
      </c>
      <c r="F3760" s="11">
        <v>40704</v>
      </c>
      <c r="G3760" s="10">
        <v>2011</v>
      </c>
      <c r="H3760" s="10">
        <v>776623380</v>
      </c>
      <c r="I3760" s="17" t="s">
        <v>675</v>
      </c>
      <c r="J3760" s="18">
        <v>8971</v>
      </c>
      <c r="K3760" s="19">
        <v>437.2</v>
      </c>
      <c r="L3760" s="19">
        <v>263.33</v>
      </c>
      <c r="M3760" s="19">
        <f>Table1[[#This Row],[Unit_Selling Price]]-Table1[[#This Row],[Unit_Cost]]</f>
        <v>173.87</v>
      </c>
      <c r="N3760" s="19">
        <f>Table1[[#This Row],[Quantity]]*Table1[[#This Row],[unit_per Profit]]</f>
        <v>1559787.77</v>
      </c>
    </row>
    <row r="3761" spans="1:14" x14ac:dyDescent="0.2">
      <c r="A3761" s="10" t="s">
        <v>32</v>
      </c>
      <c r="B3761" s="10" t="s">
        <v>192</v>
      </c>
      <c r="C3761" s="10" t="s">
        <v>49</v>
      </c>
      <c r="D3761" s="10" t="s">
        <v>27</v>
      </c>
      <c r="E3761" s="10" t="s">
        <v>35</v>
      </c>
      <c r="F3761" s="11" t="s">
        <v>1844</v>
      </c>
      <c r="G3761" s="10">
        <v>2015</v>
      </c>
      <c r="H3761" s="10">
        <v>849222838</v>
      </c>
      <c r="I3761" s="17" t="s">
        <v>1749</v>
      </c>
      <c r="J3761" s="18">
        <v>2764</v>
      </c>
      <c r="K3761" s="19">
        <v>651.21</v>
      </c>
      <c r="L3761" s="19">
        <v>524.96</v>
      </c>
      <c r="M3761" s="19">
        <f>Table1[[#This Row],[Unit_Selling Price]]-Table1[[#This Row],[Unit_Cost]]</f>
        <v>126.25</v>
      </c>
      <c r="N3761" s="19">
        <f>Table1[[#This Row],[Quantity]]*Table1[[#This Row],[unit_per Profit]]</f>
        <v>348955</v>
      </c>
    </row>
    <row r="3762" spans="1:14" x14ac:dyDescent="0.2">
      <c r="A3762" s="10" t="s">
        <v>46</v>
      </c>
      <c r="B3762" s="10" t="s">
        <v>211</v>
      </c>
      <c r="C3762" s="10" t="s">
        <v>51</v>
      </c>
      <c r="D3762" s="10" t="s">
        <v>27</v>
      </c>
      <c r="E3762" s="10" t="s">
        <v>24</v>
      </c>
      <c r="F3762" s="11">
        <v>41368</v>
      </c>
      <c r="G3762" s="10">
        <v>2013</v>
      </c>
      <c r="H3762" s="10">
        <v>248099458</v>
      </c>
      <c r="I3762" s="17">
        <v>41398</v>
      </c>
      <c r="J3762" s="18">
        <v>6998</v>
      </c>
      <c r="K3762" s="19">
        <v>437.2</v>
      </c>
      <c r="L3762" s="19">
        <v>263.33</v>
      </c>
      <c r="M3762" s="19">
        <f>Table1[[#This Row],[Unit_Selling Price]]-Table1[[#This Row],[Unit_Cost]]</f>
        <v>173.87</v>
      </c>
      <c r="N3762" s="19">
        <f>Table1[[#This Row],[Quantity]]*Table1[[#This Row],[unit_per Profit]]</f>
        <v>1216742.26</v>
      </c>
    </row>
    <row r="3763" spans="1:14" x14ac:dyDescent="0.2">
      <c r="A3763" s="10" t="s">
        <v>278</v>
      </c>
      <c r="B3763" s="10" t="s">
        <v>114</v>
      </c>
      <c r="C3763" s="10" t="s">
        <v>49</v>
      </c>
      <c r="D3763" s="10" t="s">
        <v>27</v>
      </c>
      <c r="E3763" s="10" t="s">
        <v>28</v>
      </c>
      <c r="F3763" s="11">
        <v>40913</v>
      </c>
      <c r="G3763" s="10">
        <v>2012</v>
      </c>
      <c r="H3763" s="10">
        <v>263927066</v>
      </c>
      <c r="I3763" s="17" t="s">
        <v>1845</v>
      </c>
      <c r="J3763" s="18">
        <v>739</v>
      </c>
      <c r="K3763" s="19">
        <v>651.21</v>
      </c>
      <c r="L3763" s="19">
        <v>524.96</v>
      </c>
      <c r="M3763" s="19">
        <f>Table1[[#This Row],[Unit_Selling Price]]-Table1[[#This Row],[Unit_Cost]]</f>
        <v>126.25</v>
      </c>
      <c r="N3763" s="19">
        <f>Table1[[#This Row],[Quantity]]*Table1[[#This Row],[unit_per Profit]]</f>
        <v>93298.75</v>
      </c>
    </row>
    <row r="3764" spans="1:14" x14ac:dyDescent="0.2">
      <c r="A3764" s="10" t="s">
        <v>29</v>
      </c>
      <c r="B3764" s="10" t="s">
        <v>161</v>
      </c>
      <c r="C3764" s="10" t="s">
        <v>34</v>
      </c>
      <c r="D3764" s="10" t="s">
        <v>27</v>
      </c>
      <c r="E3764" s="10" t="s">
        <v>24</v>
      </c>
      <c r="F3764" s="11">
        <v>41792</v>
      </c>
      <c r="G3764" s="10">
        <v>2014</v>
      </c>
      <c r="H3764" s="10">
        <v>907691991</v>
      </c>
      <c r="I3764" s="17">
        <v>41885</v>
      </c>
      <c r="J3764" s="18">
        <v>5086</v>
      </c>
      <c r="K3764" s="19">
        <v>205.7</v>
      </c>
      <c r="L3764" s="19">
        <v>117.11</v>
      </c>
      <c r="M3764" s="19">
        <f>Table1[[#This Row],[Unit_Selling Price]]-Table1[[#This Row],[Unit_Cost]]</f>
        <v>88.59</v>
      </c>
      <c r="N3764" s="19">
        <f>Table1[[#This Row],[Quantity]]*Table1[[#This Row],[unit_per Profit]]</f>
        <v>450568.74</v>
      </c>
    </row>
    <row r="3765" spans="1:14" x14ac:dyDescent="0.2">
      <c r="A3765" s="10" t="s">
        <v>29</v>
      </c>
      <c r="B3765" s="10" t="s">
        <v>224</v>
      </c>
      <c r="C3765" s="10" t="s">
        <v>65</v>
      </c>
      <c r="D3765" s="10" t="s">
        <v>27</v>
      </c>
      <c r="E3765" s="10" t="s">
        <v>28</v>
      </c>
      <c r="F3765" s="11" t="s">
        <v>1684</v>
      </c>
      <c r="G3765" s="10">
        <v>2017</v>
      </c>
      <c r="H3765" s="10">
        <v>460693061</v>
      </c>
      <c r="I3765" s="17" t="s">
        <v>1556</v>
      </c>
      <c r="J3765" s="18">
        <v>8169</v>
      </c>
      <c r="K3765" s="19">
        <v>9.33</v>
      </c>
      <c r="L3765" s="19">
        <v>6.92</v>
      </c>
      <c r="M3765" s="19">
        <f>Table1[[#This Row],[Unit_Selling Price]]-Table1[[#This Row],[Unit_Cost]]</f>
        <v>2.41</v>
      </c>
      <c r="N3765" s="19">
        <f>Table1[[#This Row],[Quantity]]*Table1[[#This Row],[unit_per Profit]]</f>
        <v>19687.29</v>
      </c>
    </row>
    <row r="3766" spans="1:14" x14ac:dyDescent="0.2">
      <c r="A3766" s="10" t="s">
        <v>29</v>
      </c>
      <c r="B3766" s="10" t="s">
        <v>80</v>
      </c>
      <c r="C3766" s="10" t="s">
        <v>49</v>
      </c>
      <c r="D3766" s="10" t="s">
        <v>27</v>
      </c>
      <c r="E3766" s="10" t="s">
        <v>43</v>
      </c>
      <c r="F3766" s="11">
        <v>41398</v>
      </c>
      <c r="G3766" s="10">
        <v>2013</v>
      </c>
      <c r="H3766" s="10">
        <v>424541604</v>
      </c>
      <c r="I3766" s="17" t="s">
        <v>293</v>
      </c>
      <c r="J3766" s="18">
        <v>150</v>
      </c>
      <c r="K3766" s="19">
        <v>651.21</v>
      </c>
      <c r="L3766" s="19">
        <v>524.96</v>
      </c>
      <c r="M3766" s="19">
        <f>Table1[[#This Row],[Unit_Selling Price]]-Table1[[#This Row],[Unit_Cost]]</f>
        <v>126.25</v>
      </c>
      <c r="N3766" s="19">
        <f>Table1[[#This Row],[Quantity]]*Table1[[#This Row],[unit_per Profit]]</f>
        <v>18937.5</v>
      </c>
    </row>
    <row r="3767" spans="1:14" x14ac:dyDescent="0.2">
      <c r="A3767" s="10" t="s">
        <v>29</v>
      </c>
      <c r="B3767" s="10" t="s">
        <v>30</v>
      </c>
      <c r="C3767" s="10" t="s">
        <v>85</v>
      </c>
      <c r="D3767" s="10" t="s">
        <v>23</v>
      </c>
      <c r="E3767" s="10" t="s">
        <v>35</v>
      </c>
      <c r="F3767" s="11" t="s">
        <v>1570</v>
      </c>
      <c r="G3767" s="10">
        <v>2014</v>
      </c>
      <c r="H3767" s="10">
        <v>571161448</v>
      </c>
      <c r="I3767" s="17" t="s">
        <v>1159</v>
      </c>
      <c r="J3767" s="18">
        <v>8220</v>
      </c>
      <c r="K3767" s="19">
        <v>668.27</v>
      </c>
      <c r="L3767" s="19">
        <v>502.54</v>
      </c>
      <c r="M3767" s="19">
        <f>Table1[[#This Row],[Unit_Selling Price]]-Table1[[#This Row],[Unit_Cost]]</f>
        <v>165.73</v>
      </c>
      <c r="N3767" s="19">
        <f>Table1[[#This Row],[Quantity]]*Table1[[#This Row],[unit_per Profit]]</f>
        <v>1362300.6</v>
      </c>
    </row>
    <row r="3768" spans="1:14" x14ac:dyDescent="0.2">
      <c r="A3768" s="10" t="s">
        <v>37</v>
      </c>
      <c r="B3768" s="10" t="s">
        <v>45</v>
      </c>
      <c r="C3768" s="10" t="s">
        <v>77</v>
      </c>
      <c r="D3768" s="10" t="s">
        <v>23</v>
      </c>
      <c r="E3768" s="10" t="s">
        <v>24</v>
      </c>
      <c r="F3768" s="11">
        <v>40641</v>
      </c>
      <c r="G3768" s="10">
        <v>2011</v>
      </c>
      <c r="H3768" s="10">
        <v>292788922</v>
      </c>
      <c r="I3768" s="17">
        <v>40764</v>
      </c>
      <c r="J3768" s="18">
        <v>1603</v>
      </c>
      <c r="K3768" s="19">
        <v>154.06</v>
      </c>
      <c r="L3768" s="19">
        <v>90.93</v>
      </c>
      <c r="M3768" s="19">
        <f>Table1[[#This Row],[Unit_Selling Price]]-Table1[[#This Row],[Unit_Cost]]</f>
        <v>63.13</v>
      </c>
      <c r="N3768" s="19">
        <f>Table1[[#This Row],[Quantity]]*Table1[[#This Row],[unit_per Profit]]</f>
        <v>101197.39</v>
      </c>
    </row>
    <row r="3769" spans="1:14" x14ac:dyDescent="0.2">
      <c r="A3769" s="10" t="s">
        <v>46</v>
      </c>
      <c r="B3769" s="10" t="s">
        <v>92</v>
      </c>
      <c r="C3769" s="10" t="s">
        <v>51</v>
      </c>
      <c r="D3769" s="10" t="s">
        <v>23</v>
      </c>
      <c r="E3769" s="10" t="s">
        <v>35</v>
      </c>
      <c r="F3769" s="11">
        <v>41765</v>
      </c>
      <c r="G3769" s="10">
        <v>2014</v>
      </c>
      <c r="H3769" s="10">
        <v>851972854</v>
      </c>
      <c r="I3769" s="17">
        <v>41918</v>
      </c>
      <c r="J3769" s="18">
        <v>6555</v>
      </c>
      <c r="K3769" s="19">
        <v>437.2</v>
      </c>
      <c r="L3769" s="19">
        <v>263.33</v>
      </c>
      <c r="M3769" s="19">
        <f>Table1[[#This Row],[Unit_Selling Price]]-Table1[[#This Row],[Unit_Cost]]</f>
        <v>173.87</v>
      </c>
      <c r="N3769" s="19">
        <f>Table1[[#This Row],[Quantity]]*Table1[[#This Row],[unit_per Profit]]</f>
        <v>1139717.8500000001</v>
      </c>
    </row>
    <row r="3770" spans="1:14" x14ac:dyDescent="0.2">
      <c r="A3770" s="10" t="s">
        <v>278</v>
      </c>
      <c r="B3770" s="10" t="s">
        <v>70</v>
      </c>
      <c r="C3770" s="10" t="s">
        <v>39</v>
      </c>
      <c r="D3770" s="10" t="s">
        <v>27</v>
      </c>
      <c r="E3770" s="10" t="s">
        <v>28</v>
      </c>
      <c r="F3770" s="11">
        <v>40674</v>
      </c>
      <c r="G3770" s="10">
        <v>2011</v>
      </c>
      <c r="H3770" s="10">
        <v>431574571</v>
      </c>
      <c r="I3770" s="17" t="s">
        <v>783</v>
      </c>
      <c r="J3770" s="18">
        <v>1361</v>
      </c>
      <c r="K3770" s="19">
        <v>81.73</v>
      </c>
      <c r="L3770" s="19">
        <v>56.67</v>
      </c>
      <c r="M3770" s="19">
        <f>Table1[[#This Row],[Unit_Selling Price]]-Table1[[#This Row],[Unit_Cost]]</f>
        <v>25.06</v>
      </c>
      <c r="N3770" s="19">
        <f>Table1[[#This Row],[Quantity]]*Table1[[#This Row],[unit_per Profit]]</f>
        <v>34106.660000000003</v>
      </c>
    </row>
    <row r="3771" spans="1:14" x14ac:dyDescent="0.2">
      <c r="A3771" s="10" t="s">
        <v>46</v>
      </c>
      <c r="B3771" s="10" t="s">
        <v>143</v>
      </c>
      <c r="C3771" s="10" t="s">
        <v>34</v>
      </c>
      <c r="D3771" s="10" t="s">
        <v>27</v>
      </c>
      <c r="E3771" s="10" t="s">
        <v>28</v>
      </c>
      <c r="F3771" s="11" t="s">
        <v>1747</v>
      </c>
      <c r="G3771" s="10">
        <v>2012</v>
      </c>
      <c r="H3771" s="10">
        <v>884767901</v>
      </c>
      <c r="I3771" s="17" t="s">
        <v>1783</v>
      </c>
      <c r="J3771" s="18">
        <v>1338</v>
      </c>
      <c r="K3771" s="19">
        <v>205.7</v>
      </c>
      <c r="L3771" s="19">
        <v>117.11</v>
      </c>
      <c r="M3771" s="19">
        <f>Table1[[#This Row],[Unit_Selling Price]]-Table1[[#This Row],[Unit_Cost]]</f>
        <v>88.59</v>
      </c>
      <c r="N3771" s="19">
        <f>Table1[[#This Row],[Quantity]]*Table1[[#This Row],[unit_per Profit]]</f>
        <v>118533.42</v>
      </c>
    </row>
    <row r="3772" spans="1:14" x14ac:dyDescent="0.2">
      <c r="A3772" s="10" t="s">
        <v>29</v>
      </c>
      <c r="B3772" s="10" t="s">
        <v>100</v>
      </c>
      <c r="C3772" s="10" t="s">
        <v>31</v>
      </c>
      <c r="D3772" s="10" t="s">
        <v>23</v>
      </c>
      <c r="E3772" s="10" t="s">
        <v>43</v>
      </c>
      <c r="F3772" s="11">
        <v>40635</v>
      </c>
      <c r="G3772" s="10">
        <v>2011</v>
      </c>
      <c r="H3772" s="10">
        <v>985039174</v>
      </c>
      <c r="I3772" s="17">
        <v>40819</v>
      </c>
      <c r="J3772" s="18">
        <v>3836</v>
      </c>
      <c r="K3772" s="19">
        <v>47.45</v>
      </c>
      <c r="L3772" s="19">
        <v>31.79</v>
      </c>
      <c r="M3772" s="19">
        <f>Table1[[#This Row],[Unit_Selling Price]]-Table1[[#This Row],[Unit_Cost]]</f>
        <v>15.66</v>
      </c>
      <c r="N3772" s="19">
        <f>Table1[[#This Row],[Quantity]]*Table1[[#This Row],[unit_per Profit]]</f>
        <v>60071.76</v>
      </c>
    </row>
    <row r="3773" spans="1:14" x14ac:dyDescent="0.2">
      <c r="A3773" s="10" t="s">
        <v>278</v>
      </c>
      <c r="B3773" s="10" t="s">
        <v>179</v>
      </c>
      <c r="C3773" s="10" t="s">
        <v>49</v>
      </c>
      <c r="D3773" s="10" t="s">
        <v>27</v>
      </c>
      <c r="E3773" s="10" t="s">
        <v>24</v>
      </c>
      <c r="F3773" s="11" t="s">
        <v>1010</v>
      </c>
      <c r="G3773" s="10">
        <v>2014</v>
      </c>
      <c r="H3773" s="10">
        <v>476187217</v>
      </c>
      <c r="I3773" s="17" t="s">
        <v>356</v>
      </c>
      <c r="J3773" s="18">
        <v>3234</v>
      </c>
      <c r="K3773" s="19">
        <v>651.21</v>
      </c>
      <c r="L3773" s="19">
        <v>524.96</v>
      </c>
      <c r="M3773" s="19">
        <f>Table1[[#This Row],[Unit_Selling Price]]-Table1[[#This Row],[Unit_Cost]]</f>
        <v>126.25</v>
      </c>
      <c r="N3773" s="19">
        <f>Table1[[#This Row],[Quantity]]*Table1[[#This Row],[unit_per Profit]]</f>
        <v>408292.5</v>
      </c>
    </row>
    <row r="3774" spans="1:14" x14ac:dyDescent="0.2">
      <c r="A3774" s="10" t="s">
        <v>29</v>
      </c>
      <c r="B3774" s="10" t="s">
        <v>223</v>
      </c>
      <c r="C3774" s="10" t="s">
        <v>42</v>
      </c>
      <c r="D3774" s="10" t="s">
        <v>23</v>
      </c>
      <c r="E3774" s="10" t="s">
        <v>43</v>
      </c>
      <c r="F3774" s="11" t="s">
        <v>1727</v>
      </c>
      <c r="G3774" s="10">
        <v>2015</v>
      </c>
      <c r="H3774" s="10">
        <v>522323358</v>
      </c>
      <c r="I3774" s="17" t="s">
        <v>455</v>
      </c>
      <c r="J3774" s="18">
        <v>5944</v>
      </c>
      <c r="K3774" s="19">
        <v>109.28</v>
      </c>
      <c r="L3774" s="19">
        <v>35.840000000000003</v>
      </c>
      <c r="M3774" s="19">
        <f>Table1[[#This Row],[Unit_Selling Price]]-Table1[[#This Row],[Unit_Cost]]</f>
        <v>73.44</v>
      </c>
      <c r="N3774" s="19">
        <f>Table1[[#This Row],[Quantity]]*Table1[[#This Row],[unit_per Profit]]</f>
        <v>436527.35999999999</v>
      </c>
    </row>
    <row r="3775" spans="1:14" x14ac:dyDescent="0.2">
      <c r="A3775" s="10" t="s">
        <v>46</v>
      </c>
      <c r="B3775" s="10" t="s">
        <v>129</v>
      </c>
      <c r="C3775" s="10" t="s">
        <v>22</v>
      </c>
      <c r="D3775" s="10" t="s">
        <v>23</v>
      </c>
      <c r="E3775" s="10" t="s">
        <v>43</v>
      </c>
      <c r="F3775" s="11">
        <v>41010</v>
      </c>
      <c r="G3775" s="10">
        <v>2012</v>
      </c>
      <c r="H3775" s="10">
        <v>557871425</v>
      </c>
      <c r="I3775" s="17" t="s">
        <v>974</v>
      </c>
      <c r="J3775" s="18">
        <v>5407</v>
      </c>
      <c r="K3775" s="19">
        <v>255.28</v>
      </c>
      <c r="L3775" s="19">
        <v>159.41999999999999</v>
      </c>
      <c r="M3775" s="19">
        <f>Table1[[#This Row],[Unit_Selling Price]]-Table1[[#This Row],[Unit_Cost]]</f>
        <v>95.86</v>
      </c>
      <c r="N3775" s="19">
        <f>Table1[[#This Row],[Quantity]]*Table1[[#This Row],[unit_per Profit]]</f>
        <v>518315.02</v>
      </c>
    </row>
    <row r="3776" spans="1:14" x14ac:dyDescent="0.2">
      <c r="A3776" s="10" t="s">
        <v>46</v>
      </c>
      <c r="B3776" s="10" t="s">
        <v>172</v>
      </c>
      <c r="C3776" s="10" t="s">
        <v>51</v>
      </c>
      <c r="D3776" s="10" t="s">
        <v>23</v>
      </c>
      <c r="E3776" s="10" t="s">
        <v>24</v>
      </c>
      <c r="F3776" s="11" t="s">
        <v>1104</v>
      </c>
      <c r="G3776" s="10">
        <v>2011</v>
      </c>
      <c r="H3776" s="10">
        <v>537567746</v>
      </c>
      <c r="I3776" s="17" t="s">
        <v>1799</v>
      </c>
      <c r="J3776" s="18">
        <v>7097</v>
      </c>
      <c r="K3776" s="19">
        <v>437.2</v>
      </c>
      <c r="L3776" s="19">
        <v>263.33</v>
      </c>
      <c r="M3776" s="19">
        <f>Table1[[#This Row],[Unit_Selling Price]]-Table1[[#This Row],[Unit_Cost]]</f>
        <v>173.87</v>
      </c>
      <c r="N3776" s="19">
        <f>Table1[[#This Row],[Quantity]]*Table1[[#This Row],[unit_per Profit]]</f>
        <v>1233955.3899999999</v>
      </c>
    </row>
    <row r="3777" spans="1:14" x14ac:dyDescent="0.2">
      <c r="A3777" s="10" t="s">
        <v>29</v>
      </c>
      <c r="B3777" s="10" t="s">
        <v>111</v>
      </c>
      <c r="C3777" s="10" t="s">
        <v>77</v>
      </c>
      <c r="D3777" s="10" t="s">
        <v>27</v>
      </c>
      <c r="E3777" s="10" t="s">
        <v>24</v>
      </c>
      <c r="F3777" s="11">
        <v>42500</v>
      </c>
      <c r="G3777" s="10">
        <v>2016</v>
      </c>
      <c r="H3777" s="10">
        <v>486461150</v>
      </c>
      <c r="I3777" s="17" t="s">
        <v>387</v>
      </c>
      <c r="J3777" s="18">
        <v>3519</v>
      </c>
      <c r="K3777" s="19">
        <v>154.06</v>
      </c>
      <c r="L3777" s="19">
        <v>90.93</v>
      </c>
      <c r="M3777" s="19">
        <f>Table1[[#This Row],[Unit_Selling Price]]-Table1[[#This Row],[Unit_Cost]]</f>
        <v>63.13</v>
      </c>
      <c r="N3777" s="19">
        <f>Table1[[#This Row],[Quantity]]*Table1[[#This Row],[unit_per Profit]]</f>
        <v>222154.47</v>
      </c>
    </row>
    <row r="3778" spans="1:14" x14ac:dyDescent="0.2">
      <c r="A3778" s="10" t="s">
        <v>29</v>
      </c>
      <c r="B3778" s="10" t="s">
        <v>125</v>
      </c>
      <c r="C3778" s="10" t="s">
        <v>51</v>
      </c>
      <c r="D3778" s="10" t="s">
        <v>23</v>
      </c>
      <c r="E3778" s="10" t="s">
        <v>24</v>
      </c>
      <c r="F3778" s="11" t="s">
        <v>1455</v>
      </c>
      <c r="G3778" s="10">
        <v>2017</v>
      </c>
      <c r="H3778" s="10">
        <v>949912965</v>
      </c>
      <c r="I3778" s="17">
        <v>42889</v>
      </c>
      <c r="J3778" s="18">
        <v>9210</v>
      </c>
      <c r="K3778" s="19">
        <v>437.2</v>
      </c>
      <c r="L3778" s="19">
        <v>263.33</v>
      </c>
      <c r="M3778" s="19">
        <f>Table1[[#This Row],[Unit_Selling Price]]-Table1[[#This Row],[Unit_Cost]]</f>
        <v>173.87</v>
      </c>
      <c r="N3778" s="19">
        <f>Table1[[#This Row],[Quantity]]*Table1[[#This Row],[unit_per Profit]]</f>
        <v>1601342.7</v>
      </c>
    </row>
    <row r="3779" spans="1:14" x14ac:dyDescent="0.2">
      <c r="A3779" s="10" t="s">
        <v>32</v>
      </c>
      <c r="B3779" s="10" t="s">
        <v>152</v>
      </c>
      <c r="C3779" s="10" t="s">
        <v>39</v>
      </c>
      <c r="D3779" s="10" t="s">
        <v>27</v>
      </c>
      <c r="E3779" s="10" t="s">
        <v>28</v>
      </c>
      <c r="F3779" s="11" t="s">
        <v>1846</v>
      </c>
      <c r="G3779" s="10">
        <v>2014</v>
      </c>
      <c r="H3779" s="10">
        <v>743597018</v>
      </c>
      <c r="I3779" s="17" t="s">
        <v>1283</v>
      </c>
      <c r="J3779" s="18">
        <v>5737</v>
      </c>
      <c r="K3779" s="19">
        <v>81.73</v>
      </c>
      <c r="L3779" s="19">
        <v>56.67</v>
      </c>
      <c r="M3779" s="19">
        <f>Table1[[#This Row],[Unit_Selling Price]]-Table1[[#This Row],[Unit_Cost]]</f>
        <v>25.06</v>
      </c>
      <c r="N3779" s="19">
        <f>Table1[[#This Row],[Quantity]]*Table1[[#This Row],[unit_per Profit]]</f>
        <v>143769.22</v>
      </c>
    </row>
    <row r="3780" spans="1:14" x14ac:dyDescent="0.2">
      <c r="A3780" s="10" t="s">
        <v>29</v>
      </c>
      <c r="B3780" s="10" t="s">
        <v>174</v>
      </c>
      <c r="C3780" s="10" t="s">
        <v>65</v>
      </c>
      <c r="D3780" s="10" t="s">
        <v>23</v>
      </c>
      <c r="E3780" s="10" t="s">
        <v>35</v>
      </c>
      <c r="F3780" s="11" t="s">
        <v>1611</v>
      </c>
      <c r="G3780" s="10">
        <v>2013</v>
      </c>
      <c r="H3780" s="10">
        <v>103499639</v>
      </c>
      <c r="I3780" s="17">
        <v>41431</v>
      </c>
      <c r="J3780" s="18">
        <v>6698</v>
      </c>
      <c r="K3780" s="19">
        <v>9.33</v>
      </c>
      <c r="L3780" s="19">
        <v>6.92</v>
      </c>
      <c r="M3780" s="19">
        <f>Table1[[#This Row],[Unit_Selling Price]]-Table1[[#This Row],[Unit_Cost]]</f>
        <v>2.41</v>
      </c>
      <c r="N3780" s="19">
        <f>Table1[[#This Row],[Quantity]]*Table1[[#This Row],[unit_per Profit]]</f>
        <v>16142.18</v>
      </c>
    </row>
    <row r="3781" spans="1:14" x14ac:dyDescent="0.2">
      <c r="A3781" s="10" t="s">
        <v>278</v>
      </c>
      <c r="B3781" s="10" t="s">
        <v>117</v>
      </c>
      <c r="C3781" s="10" t="s">
        <v>31</v>
      </c>
      <c r="D3781" s="10" t="s">
        <v>27</v>
      </c>
      <c r="E3781" s="10" t="s">
        <v>28</v>
      </c>
      <c r="F3781" s="11">
        <v>40978</v>
      </c>
      <c r="G3781" s="10">
        <v>2012</v>
      </c>
      <c r="H3781" s="10">
        <v>235919654</v>
      </c>
      <c r="I3781" s="17" t="s">
        <v>1847</v>
      </c>
      <c r="J3781" s="18">
        <v>2723</v>
      </c>
      <c r="K3781" s="19">
        <v>47.45</v>
      </c>
      <c r="L3781" s="19">
        <v>31.79</v>
      </c>
      <c r="M3781" s="19">
        <f>Table1[[#This Row],[Unit_Selling Price]]-Table1[[#This Row],[Unit_Cost]]</f>
        <v>15.66</v>
      </c>
      <c r="N3781" s="19">
        <f>Table1[[#This Row],[Quantity]]*Table1[[#This Row],[unit_per Profit]]</f>
        <v>42642.18</v>
      </c>
    </row>
    <row r="3782" spans="1:14" x14ac:dyDescent="0.2">
      <c r="A3782" s="10" t="s">
        <v>32</v>
      </c>
      <c r="B3782" s="10" t="s">
        <v>209</v>
      </c>
      <c r="C3782" s="10" t="s">
        <v>22</v>
      </c>
      <c r="D3782" s="10" t="s">
        <v>23</v>
      </c>
      <c r="E3782" s="10" t="s">
        <v>28</v>
      </c>
      <c r="F3782" s="11" t="s">
        <v>893</v>
      </c>
      <c r="G3782" s="10">
        <v>2014</v>
      </c>
      <c r="H3782" s="10">
        <v>167468392</v>
      </c>
      <c r="I3782" s="17" t="s">
        <v>1197</v>
      </c>
      <c r="J3782" s="18">
        <v>6474</v>
      </c>
      <c r="K3782" s="19">
        <v>255.28</v>
      </c>
      <c r="L3782" s="19">
        <v>159.41999999999999</v>
      </c>
      <c r="M3782" s="19">
        <f>Table1[[#This Row],[Unit_Selling Price]]-Table1[[#This Row],[Unit_Cost]]</f>
        <v>95.86</v>
      </c>
      <c r="N3782" s="19">
        <f>Table1[[#This Row],[Quantity]]*Table1[[#This Row],[unit_per Profit]]</f>
        <v>620597.64</v>
      </c>
    </row>
    <row r="3783" spans="1:14" x14ac:dyDescent="0.2">
      <c r="A3783" s="10" t="s">
        <v>278</v>
      </c>
      <c r="B3783" s="10" t="s">
        <v>158</v>
      </c>
      <c r="C3783" s="10" t="s">
        <v>34</v>
      </c>
      <c r="D3783" s="10" t="s">
        <v>23</v>
      </c>
      <c r="E3783" s="10" t="s">
        <v>28</v>
      </c>
      <c r="F3783" s="11">
        <v>40214</v>
      </c>
      <c r="G3783" s="10">
        <v>2010</v>
      </c>
      <c r="H3783" s="10">
        <v>795069682</v>
      </c>
      <c r="I3783" s="17" t="s">
        <v>1826</v>
      </c>
      <c r="J3783" s="18">
        <v>7642</v>
      </c>
      <c r="K3783" s="19">
        <v>205.7</v>
      </c>
      <c r="L3783" s="19">
        <v>117.11</v>
      </c>
      <c r="M3783" s="19">
        <f>Table1[[#This Row],[Unit_Selling Price]]-Table1[[#This Row],[Unit_Cost]]</f>
        <v>88.59</v>
      </c>
      <c r="N3783" s="19">
        <f>Table1[[#This Row],[Quantity]]*Table1[[#This Row],[unit_per Profit]]</f>
        <v>677004.78</v>
      </c>
    </row>
    <row r="3784" spans="1:14" x14ac:dyDescent="0.2">
      <c r="A3784" s="10" t="s">
        <v>46</v>
      </c>
      <c r="B3784" s="10" t="s">
        <v>206</v>
      </c>
      <c r="C3784" s="10" t="s">
        <v>56</v>
      </c>
      <c r="D3784" s="10" t="s">
        <v>27</v>
      </c>
      <c r="E3784" s="10" t="s">
        <v>35</v>
      </c>
      <c r="F3784" s="11">
        <v>41647</v>
      </c>
      <c r="G3784" s="10">
        <v>2014</v>
      </c>
      <c r="H3784" s="10">
        <v>835959851</v>
      </c>
      <c r="I3784" s="17" t="s">
        <v>1203</v>
      </c>
      <c r="J3784" s="18">
        <v>7952</v>
      </c>
      <c r="K3784" s="19">
        <v>421.89</v>
      </c>
      <c r="L3784" s="19">
        <v>364.69</v>
      </c>
      <c r="M3784" s="19">
        <f>Table1[[#This Row],[Unit_Selling Price]]-Table1[[#This Row],[Unit_Cost]]</f>
        <v>57.2</v>
      </c>
      <c r="N3784" s="19">
        <f>Table1[[#This Row],[Quantity]]*Table1[[#This Row],[unit_per Profit]]</f>
        <v>454854.40000000002</v>
      </c>
    </row>
    <row r="3785" spans="1:14" x14ac:dyDescent="0.2">
      <c r="A3785" s="10" t="s">
        <v>29</v>
      </c>
      <c r="B3785" s="10" t="s">
        <v>204</v>
      </c>
      <c r="C3785" s="10" t="s">
        <v>39</v>
      </c>
      <c r="D3785" s="10" t="s">
        <v>27</v>
      </c>
      <c r="E3785" s="10" t="s">
        <v>28</v>
      </c>
      <c r="F3785" s="11" t="s">
        <v>1454</v>
      </c>
      <c r="G3785" s="10">
        <v>2016</v>
      </c>
      <c r="H3785" s="10">
        <v>877687728</v>
      </c>
      <c r="I3785" s="17">
        <v>42918</v>
      </c>
      <c r="J3785" s="18">
        <v>6158</v>
      </c>
      <c r="K3785" s="19">
        <v>81.73</v>
      </c>
      <c r="L3785" s="19">
        <v>56.67</v>
      </c>
      <c r="M3785" s="19">
        <f>Table1[[#This Row],[Unit_Selling Price]]-Table1[[#This Row],[Unit_Cost]]</f>
        <v>25.06</v>
      </c>
      <c r="N3785" s="19">
        <f>Table1[[#This Row],[Quantity]]*Table1[[#This Row],[unit_per Profit]]</f>
        <v>154319.48000000001</v>
      </c>
    </row>
    <row r="3786" spans="1:14" x14ac:dyDescent="0.2">
      <c r="A3786" s="10" t="s">
        <v>46</v>
      </c>
      <c r="B3786" s="10" t="s">
        <v>190</v>
      </c>
      <c r="C3786" s="10" t="s">
        <v>39</v>
      </c>
      <c r="D3786" s="10" t="s">
        <v>23</v>
      </c>
      <c r="E3786" s="10" t="s">
        <v>35</v>
      </c>
      <c r="F3786" s="11">
        <v>42044</v>
      </c>
      <c r="G3786" s="10">
        <v>2015</v>
      </c>
      <c r="H3786" s="10">
        <v>228114640</v>
      </c>
      <c r="I3786" s="17" t="s">
        <v>931</v>
      </c>
      <c r="J3786" s="18">
        <v>3046</v>
      </c>
      <c r="K3786" s="19">
        <v>81.73</v>
      </c>
      <c r="L3786" s="19">
        <v>56.67</v>
      </c>
      <c r="M3786" s="19">
        <f>Table1[[#This Row],[Unit_Selling Price]]-Table1[[#This Row],[Unit_Cost]]</f>
        <v>25.06</v>
      </c>
      <c r="N3786" s="19">
        <f>Table1[[#This Row],[Quantity]]*Table1[[#This Row],[unit_per Profit]]</f>
        <v>76332.759999999995</v>
      </c>
    </row>
    <row r="3787" spans="1:14" x14ac:dyDescent="0.2">
      <c r="A3787" s="10" t="s">
        <v>278</v>
      </c>
      <c r="B3787" s="10" t="s">
        <v>68</v>
      </c>
      <c r="C3787" s="10" t="s">
        <v>42</v>
      </c>
      <c r="D3787" s="10" t="s">
        <v>27</v>
      </c>
      <c r="E3787" s="10" t="s">
        <v>24</v>
      </c>
      <c r="F3787" s="11">
        <v>41283</v>
      </c>
      <c r="G3787" s="10">
        <v>2013</v>
      </c>
      <c r="H3787" s="10">
        <v>965414416</v>
      </c>
      <c r="I3787" s="17" t="s">
        <v>1431</v>
      </c>
      <c r="J3787" s="18">
        <v>6434</v>
      </c>
      <c r="K3787" s="19">
        <v>109.28</v>
      </c>
      <c r="L3787" s="19">
        <v>35.840000000000003</v>
      </c>
      <c r="M3787" s="19">
        <f>Table1[[#This Row],[Unit_Selling Price]]-Table1[[#This Row],[Unit_Cost]]</f>
        <v>73.44</v>
      </c>
      <c r="N3787" s="19">
        <f>Table1[[#This Row],[Quantity]]*Table1[[#This Row],[unit_per Profit]]</f>
        <v>472512.96</v>
      </c>
    </row>
    <row r="3788" spans="1:14" x14ac:dyDescent="0.2">
      <c r="A3788" s="10" t="s">
        <v>29</v>
      </c>
      <c r="B3788" s="10" t="s">
        <v>185</v>
      </c>
      <c r="C3788" s="10" t="s">
        <v>22</v>
      </c>
      <c r="D3788" s="10" t="s">
        <v>27</v>
      </c>
      <c r="E3788" s="10" t="s">
        <v>43</v>
      </c>
      <c r="F3788" s="11" t="s">
        <v>434</v>
      </c>
      <c r="G3788" s="10">
        <v>2015</v>
      </c>
      <c r="H3788" s="10">
        <v>288073384</v>
      </c>
      <c r="I3788" s="17" t="s">
        <v>1268</v>
      </c>
      <c r="J3788" s="18">
        <v>6171</v>
      </c>
      <c r="K3788" s="19">
        <v>255.28</v>
      </c>
      <c r="L3788" s="19">
        <v>159.41999999999999</v>
      </c>
      <c r="M3788" s="19">
        <f>Table1[[#This Row],[Unit_Selling Price]]-Table1[[#This Row],[Unit_Cost]]</f>
        <v>95.86</v>
      </c>
      <c r="N3788" s="19">
        <f>Table1[[#This Row],[Quantity]]*Table1[[#This Row],[unit_per Profit]]</f>
        <v>591552.06000000006</v>
      </c>
    </row>
    <row r="3789" spans="1:14" x14ac:dyDescent="0.2">
      <c r="A3789" s="10" t="s">
        <v>278</v>
      </c>
      <c r="B3789" s="10" t="s">
        <v>179</v>
      </c>
      <c r="C3789" s="10" t="s">
        <v>56</v>
      </c>
      <c r="D3789" s="10" t="s">
        <v>23</v>
      </c>
      <c r="E3789" s="10" t="s">
        <v>43</v>
      </c>
      <c r="F3789" s="11" t="s">
        <v>1364</v>
      </c>
      <c r="G3789" s="10">
        <v>2013</v>
      </c>
      <c r="H3789" s="10">
        <v>864890372</v>
      </c>
      <c r="I3789" s="17" t="s">
        <v>1048</v>
      </c>
      <c r="J3789" s="18">
        <v>9136</v>
      </c>
      <c r="K3789" s="19">
        <v>421.89</v>
      </c>
      <c r="L3789" s="19">
        <v>364.69</v>
      </c>
      <c r="M3789" s="19">
        <f>Table1[[#This Row],[Unit_Selling Price]]-Table1[[#This Row],[Unit_Cost]]</f>
        <v>57.2</v>
      </c>
      <c r="N3789" s="19">
        <f>Table1[[#This Row],[Quantity]]*Table1[[#This Row],[unit_per Profit]]</f>
        <v>522579.20000000001</v>
      </c>
    </row>
    <row r="3790" spans="1:14" x14ac:dyDescent="0.2">
      <c r="A3790" s="10" t="s">
        <v>278</v>
      </c>
      <c r="B3790" s="10" t="s">
        <v>271</v>
      </c>
      <c r="C3790" s="10" t="s">
        <v>34</v>
      </c>
      <c r="D3790" s="10" t="s">
        <v>27</v>
      </c>
      <c r="E3790" s="10" t="s">
        <v>35</v>
      </c>
      <c r="F3790" s="11" t="s">
        <v>1621</v>
      </c>
      <c r="G3790" s="10">
        <v>2011</v>
      </c>
      <c r="H3790" s="10">
        <v>484976708</v>
      </c>
      <c r="I3790" s="17" t="s">
        <v>1308</v>
      </c>
      <c r="J3790" s="18">
        <v>4240</v>
      </c>
      <c r="K3790" s="19">
        <v>205.7</v>
      </c>
      <c r="L3790" s="19">
        <v>117.11</v>
      </c>
      <c r="M3790" s="19">
        <f>Table1[[#This Row],[Unit_Selling Price]]-Table1[[#This Row],[Unit_Cost]]</f>
        <v>88.59</v>
      </c>
      <c r="N3790" s="19">
        <f>Table1[[#This Row],[Quantity]]*Table1[[#This Row],[unit_per Profit]]</f>
        <v>375621.6</v>
      </c>
    </row>
    <row r="3791" spans="1:14" x14ac:dyDescent="0.2">
      <c r="A3791" s="10" t="s">
        <v>29</v>
      </c>
      <c r="B3791" s="10" t="s">
        <v>111</v>
      </c>
      <c r="C3791" s="10" t="s">
        <v>85</v>
      </c>
      <c r="D3791" s="10" t="s">
        <v>23</v>
      </c>
      <c r="E3791" s="10" t="s">
        <v>43</v>
      </c>
      <c r="F3791" s="11">
        <v>42437</v>
      </c>
      <c r="G3791" s="10">
        <v>2016</v>
      </c>
      <c r="H3791" s="10">
        <v>607756221</v>
      </c>
      <c r="I3791" s="17">
        <v>42682</v>
      </c>
      <c r="J3791" s="18">
        <v>7426</v>
      </c>
      <c r="K3791" s="19">
        <v>668.27</v>
      </c>
      <c r="L3791" s="19">
        <v>502.54</v>
      </c>
      <c r="M3791" s="19">
        <f>Table1[[#This Row],[Unit_Selling Price]]-Table1[[#This Row],[Unit_Cost]]</f>
        <v>165.73</v>
      </c>
      <c r="N3791" s="19">
        <f>Table1[[#This Row],[Quantity]]*Table1[[#This Row],[unit_per Profit]]</f>
        <v>1230710.98</v>
      </c>
    </row>
    <row r="3792" spans="1:14" x14ac:dyDescent="0.2">
      <c r="A3792" s="10" t="s">
        <v>278</v>
      </c>
      <c r="B3792" s="10" t="s">
        <v>268</v>
      </c>
      <c r="C3792" s="10" t="s">
        <v>22</v>
      </c>
      <c r="D3792" s="10" t="s">
        <v>23</v>
      </c>
      <c r="E3792" s="10" t="s">
        <v>28</v>
      </c>
      <c r="F3792" s="11" t="s">
        <v>883</v>
      </c>
      <c r="G3792" s="10">
        <v>2013</v>
      </c>
      <c r="H3792" s="10">
        <v>512965238</v>
      </c>
      <c r="I3792" s="17">
        <v>41821</v>
      </c>
      <c r="J3792" s="18">
        <v>6668</v>
      </c>
      <c r="K3792" s="19">
        <v>255.28</v>
      </c>
      <c r="L3792" s="19">
        <v>159.41999999999999</v>
      </c>
      <c r="M3792" s="19">
        <f>Table1[[#This Row],[Unit_Selling Price]]-Table1[[#This Row],[Unit_Cost]]</f>
        <v>95.86</v>
      </c>
      <c r="N3792" s="19">
        <f>Table1[[#This Row],[Quantity]]*Table1[[#This Row],[unit_per Profit]]</f>
        <v>639194.48</v>
      </c>
    </row>
    <row r="3793" spans="1:14" x14ac:dyDescent="0.2">
      <c r="A3793" s="10" t="s">
        <v>37</v>
      </c>
      <c r="B3793" s="10" t="s">
        <v>155</v>
      </c>
      <c r="C3793" s="10" t="s">
        <v>26</v>
      </c>
      <c r="D3793" s="10" t="s">
        <v>23</v>
      </c>
      <c r="E3793" s="10" t="s">
        <v>28</v>
      </c>
      <c r="F3793" s="11" t="s">
        <v>1312</v>
      </c>
      <c r="G3793" s="10">
        <v>2016</v>
      </c>
      <c r="H3793" s="10">
        <v>450652587</v>
      </c>
      <c r="I3793" s="17" t="s">
        <v>329</v>
      </c>
      <c r="J3793" s="18">
        <v>6970</v>
      </c>
      <c r="K3793" s="19">
        <v>152.58000000000001</v>
      </c>
      <c r="L3793" s="19">
        <v>97.44</v>
      </c>
      <c r="M3793" s="19">
        <f>Table1[[#This Row],[Unit_Selling Price]]-Table1[[#This Row],[Unit_Cost]]</f>
        <v>55.14</v>
      </c>
      <c r="N3793" s="19">
        <f>Table1[[#This Row],[Quantity]]*Table1[[#This Row],[unit_per Profit]]</f>
        <v>384325.8</v>
      </c>
    </row>
    <row r="3794" spans="1:14" x14ac:dyDescent="0.2">
      <c r="A3794" s="10" t="s">
        <v>29</v>
      </c>
      <c r="B3794" s="10" t="s">
        <v>122</v>
      </c>
      <c r="C3794" s="10" t="s">
        <v>85</v>
      </c>
      <c r="D3794" s="10" t="s">
        <v>23</v>
      </c>
      <c r="E3794" s="10" t="s">
        <v>43</v>
      </c>
      <c r="F3794" s="11" t="s">
        <v>1833</v>
      </c>
      <c r="G3794" s="10">
        <v>2017</v>
      </c>
      <c r="H3794" s="10">
        <v>291179597</v>
      </c>
      <c r="I3794" s="17" t="s">
        <v>1386</v>
      </c>
      <c r="J3794" s="18">
        <v>5368</v>
      </c>
      <c r="K3794" s="19">
        <v>668.27</v>
      </c>
      <c r="L3794" s="19">
        <v>502.54</v>
      </c>
      <c r="M3794" s="19">
        <f>Table1[[#This Row],[Unit_Selling Price]]-Table1[[#This Row],[Unit_Cost]]</f>
        <v>165.73</v>
      </c>
      <c r="N3794" s="19">
        <f>Table1[[#This Row],[Quantity]]*Table1[[#This Row],[unit_per Profit]]</f>
        <v>889638.64</v>
      </c>
    </row>
    <row r="3795" spans="1:14" x14ac:dyDescent="0.2">
      <c r="A3795" s="10" t="s">
        <v>29</v>
      </c>
      <c r="B3795" s="10" t="s">
        <v>89</v>
      </c>
      <c r="C3795" s="10" t="s">
        <v>65</v>
      </c>
      <c r="D3795" s="10" t="s">
        <v>23</v>
      </c>
      <c r="E3795" s="10" t="s">
        <v>35</v>
      </c>
      <c r="F3795" s="11" t="s">
        <v>539</v>
      </c>
      <c r="G3795" s="10">
        <v>2010</v>
      </c>
      <c r="H3795" s="10">
        <v>875220096</v>
      </c>
      <c r="I3795" s="17">
        <v>40340</v>
      </c>
      <c r="J3795" s="18">
        <v>5930</v>
      </c>
      <c r="K3795" s="19">
        <v>9.33</v>
      </c>
      <c r="L3795" s="19">
        <v>6.92</v>
      </c>
      <c r="M3795" s="19">
        <f>Table1[[#This Row],[Unit_Selling Price]]-Table1[[#This Row],[Unit_Cost]]</f>
        <v>2.41</v>
      </c>
      <c r="N3795" s="19">
        <f>Table1[[#This Row],[Quantity]]*Table1[[#This Row],[unit_per Profit]]</f>
        <v>14291.3</v>
      </c>
    </row>
    <row r="3796" spans="1:14" x14ac:dyDescent="0.2">
      <c r="A3796" s="10" t="s">
        <v>46</v>
      </c>
      <c r="B3796" s="10" t="s">
        <v>103</v>
      </c>
      <c r="C3796" s="10" t="s">
        <v>42</v>
      </c>
      <c r="D3796" s="10" t="s">
        <v>27</v>
      </c>
      <c r="E3796" s="10" t="s">
        <v>43</v>
      </c>
      <c r="F3796" s="11" t="s">
        <v>484</v>
      </c>
      <c r="G3796" s="10">
        <v>2010</v>
      </c>
      <c r="H3796" s="10">
        <v>863760411</v>
      </c>
      <c r="I3796" s="17" t="s">
        <v>397</v>
      </c>
      <c r="J3796" s="18">
        <v>4755</v>
      </c>
      <c r="K3796" s="19">
        <v>109.28</v>
      </c>
      <c r="L3796" s="19">
        <v>35.840000000000003</v>
      </c>
      <c r="M3796" s="19">
        <f>Table1[[#This Row],[Unit_Selling Price]]-Table1[[#This Row],[Unit_Cost]]</f>
        <v>73.44</v>
      </c>
      <c r="N3796" s="19">
        <f>Table1[[#This Row],[Quantity]]*Table1[[#This Row],[unit_per Profit]]</f>
        <v>349207.2</v>
      </c>
    </row>
    <row r="3797" spans="1:14" x14ac:dyDescent="0.2">
      <c r="A3797" s="10" t="s">
        <v>46</v>
      </c>
      <c r="B3797" s="10" t="s">
        <v>175</v>
      </c>
      <c r="C3797" s="10" t="s">
        <v>26</v>
      </c>
      <c r="D3797" s="10" t="s">
        <v>27</v>
      </c>
      <c r="E3797" s="10" t="s">
        <v>43</v>
      </c>
      <c r="F3797" s="11" t="s">
        <v>998</v>
      </c>
      <c r="G3797" s="10">
        <v>2011</v>
      </c>
      <c r="H3797" s="10">
        <v>788099372</v>
      </c>
      <c r="I3797" s="17">
        <v>40668</v>
      </c>
      <c r="J3797" s="18">
        <v>4972</v>
      </c>
      <c r="K3797" s="19">
        <v>152.58000000000001</v>
      </c>
      <c r="L3797" s="19">
        <v>97.44</v>
      </c>
      <c r="M3797" s="19">
        <f>Table1[[#This Row],[Unit_Selling Price]]-Table1[[#This Row],[Unit_Cost]]</f>
        <v>55.14</v>
      </c>
      <c r="N3797" s="19">
        <f>Table1[[#This Row],[Quantity]]*Table1[[#This Row],[unit_per Profit]]</f>
        <v>274156.08</v>
      </c>
    </row>
    <row r="3798" spans="1:14" x14ac:dyDescent="0.2">
      <c r="A3798" s="10" t="s">
        <v>29</v>
      </c>
      <c r="B3798" s="10" t="s">
        <v>185</v>
      </c>
      <c r="C3798" s="10" t="s">
        <v>85</v>
      </c>
      <c r="D3798" s="10" t="s">
        <v>27</v>
      </c>
      <c r="E3798" s="10" t="s">
        <v>28</v>
      </c>
      <c r="F3798" s="11">
        <v>42677</v>
      </c>
      <c r="G3798" s="10">
        <v>2016</v>
      </c>
      <c r="H3798" s="10">
        <v>799848306</v>
      </c>
      <c r="I3798" s="17" t="s">
        <v>1296</v>
      </c>
      <c r="J3798" s="18">
        <v>1743</v>
      </c>
      <c r="K3798" s="19">
        <v>668.27</v>
      </c>
      <c r="L3798" s="19">
        <v>502.54</v>
      </c>
      <c r="M3798" s="19">
        <f>Table1[[#This Row],[Unit_Selling Price]]-Table1[[#This Row],[Unit_Cost]]</f>
        <v>165.73</v>
      </c>
      <c r="N3798" s="19">
        <f>Table1[[#This Row],[Quantity]]*Table1[[#This Row],[unit_per Profit]]</f>
        <v>288867.39</v>
      </c>
    </row>
    <row r="3799" spans="1:14" x14ac:dyDescent="0.2">
      <c r="A3799" s="10" t="s">
        <v>37</v>
      </c>
      <c r="B3799" s="10" t="s">
        <v>79</v>
      </c>
      <c r="C3799" s="10" t="s">
        <v>56</v>
      </c>
      <c r="D3799" s="10" t="s">
        <v>23</v>
      </c>
      <c r="E3799" s="10" t="s">
        <v>24</v>
      </c>
      <c r="F3799" s="11">
        <v>40522</v>
      </c>
      <c r="G3799" s="10">
        <v>2010</v>
      </c>
      <c r="H3799" s="10">
        <v>220931041</v>
      </c>
      <c r="I3799" s="17" t="s">
        <v>1236</v>
      </c>
      <c r="J3799" s="18">
        <v>7259</v>
      </c>
      <c r="K3799" s="19">
        <v>421.89</v>
      </c>
      <c r="L3799" s="19">
        <v>364.69</v>
      </c>
      <c r="M3799" s="19">
        <f>Table1[[#This Row],[Unit_Selling Price]]-Table1[[#This Row],[Unit_Cost]]</f>
        <v>57.2</v>
      </c>
      <c r="N3799" s="19">
        <f>Table1[[#This Row],[Quantity]]*Table1[[#This Row],[unit_per Profit]]</f>
        <v>415214.8</v>
      </c>
    </row>
    <row r="3800" spans="1:14" x14ac:dyDescent="0.2">
      <c r="A3800" s="10" t="s">
        <v>29</v>
      </c>
      <c r="B3800" s="10" t="s">
        <v>30</v>
      </c>
      <c r="C3800" s="10" t="s">
        <v>56</v>
      </c>
      <c r="D3800" s="10" t="s">
        <v>27</v>
      </c>
      <c r="E3800" s="10" t="s">
        <v>24</v>
      </c>
      <c r="F3800" s="11">
        <v>40675</v>
      </c>
      <c r="G3800" s="10">
        <v>2011</v>
      </c>
      <c r="H3800" s="10">
        <v>693583905</v>
      </c>
      <c r="I3800" s="17">
        <v>41061</v>
      </c>
      <c r="J3800" s="18">
        <v>5745</v>
      </c>
      <c r="K3800" s="19">
        <v>421.89</v>
      </c>
      <c r="L3800" s="19">
        <v>364.69</v>
      </c>
      <c r="M3800" s="19">
        <f>Table1[[#This Row],[Unit_Selling Price]]-Table1[[#This Row],[Unit_Cost]]</f>
        <v>57.2</v>
      </c>
      <c r="N3800" s="19">
        <f>Table1[[#This Row],[Quantity]]*Table1[[#This Row],[unit_per Profit]]</f>
        <v>328614</v>
      </c>
    </row>
    <row r="3801" spans="1:14" x14ac:dyDescent="0.2">
      <c r="A3801" s="10" t="s">
        <v>46</v>
      </c>
      <c r="B3801" s="10" t="s">
        <v>175</v>
      </c>
      <c r="C3801" s="10" t="s">
        <v>42</v>
      </c>
      <c r="D3801" s="10" t="s">
        <v>23</v>
      </c>
      <c r="E3801" s="10" t="s">
        <v>28</v>
      </c>
      <c r="F3801" s="11" t="s">
        <v>1848</v>
      </c>
      <c r="G3801" s="10">
        <v>2011</v>
      </c>
      <c r="H3801" s="10">
        <v>330355727</v>
      </c>
      <c r="I3801" s="17" t="s">
        <v>1849</v>
      </c>
      <c r="J3801" s="18">
        <v>8456</v>
      </c>
      <c r="K3801" s="19">
        <v>109.28</v>
      </c>
      <c r="L3801" s="19">
        <v>35.840000000000003</v>
      </c>
      <c r="M3801" s="19">
        <f>Table1[[#This Row],[Unit_Selling Price]]-Table1[[#This Row],[Unit_Cost]]</f>
        <v>73.44</v>
      </c>
      <c r="N3801" s="19">
        <f>Table1[[#This Row],[Quantity]]*Table1[[#This Row],[unit_per Profit]]</f>
        <v>621008.64000000001</v>
      </c>
    </row>
    <row r="3802" spans="1:14" x14ac:dyDescent="0.2">
      <c r="A3802" s="10" t="s">
        <v>40</v>
      </c>
      <c r="B3802" s="10" t="s">
        <v>160</v>
      </c>
      <c r="C3802" s="10" t="s">
        <v>51</v>
      </c>
      <c r="D3802" s="10" t="s">
        <v>27</v>
      </c>
      <c r="E3802" s="10" t="s">
        <v>43</v>
      </c>
      <c r="F3802" s="11" t="s">
        <v>1495</v>
      </c>
      <c r="G3802" s="10">
        <v>2015</v>
      </c>
      <c r="H3802" s="10">
        <v>464107835</v>
      </c>
      <c r="I3802" s="17" t="s">
        <v>1161</v>
      </c>
      <c r="J3802" s="18">
        <v>8677</v>
      </c>
      <c r="K3802" s="19">
        <v>437.2</v>
      </c>
      <c r="L3802" s="19">
        <v>263.33</v>
      </c>
      <c r="M3802" s="19">
        <f>Table1[[#This Row],[Unit_Selling Price]]-Table1[[#This Row],[Unit_Cost]]</f>
        <v>173.87</v>
      </c>
      <c r="N3802" s="19">
        <f>Table1[[#This Row],[Quantity]]*Table1[[#This Row],[unit_per Profit]]</f>
        <v>1508669.99</v>
      </c>
    </row>
    <row r="3803" spans="1:14" x14ac:dyDescent="0.2">
      <c r="A3803" s="10" t="s">
        <v>32</v>
      </c>
      <c r="B3803" s="10" t="s">
        <v>113</v>
      </c>
      <c r="C3803" s="10" t="s">
        <v>26</v>
      </c>
      <c r="D3803" s="10" t="s">
        <v>27</v>
      </c>
      <c r="E3803" s="10" t="s">
        <v>28</v>
      </c>
      <c r="F3803" s="11">
        <v>42348</v>
      </c>
      <c r="G3803" s="10">
        <v>2015</v>
      </c>
      <c r="H3803" s="10">
        <v>698014056</v>
      </c>
      <c r="I3803" s="17">
        <v>42196</v>
      </c>
      <c r="J3803" s="18">
        <v>6726</v>
      </c>
      <c r="K3803" s="19">
        <v>152.58000000000001</v>
      </c>
      <c r="L3803" s="19">
        <v>97.44</v>
      </c>
      <c r="M3803" s="19">
        <f>Table1[[#This Row],[Unit_Selling Price]]-Table1[[#This Row],[Unit_Cost]]</f>
        <v>55.14</v>
      </c>
      <c r="N3803" s="19">
        <f>Table1[[#This Row],[Quantity]]*Table1[[#This Row],[unit_per Profit]]</f>
        <v>370871.64</v>
      </c>
    </row>
    <row r="3804" spans="1:14" x14ac:dyDescent="0.2">
      <c r="A3804" s="10" t="s">
        <v>46</v>
      </c>
      <c r="B3804" s="10" t="s">
        <v>171</v>
      </c>
      <c r="C3804" s="10" t="s">
        <v>49</v>
      </c>
      <c r="D3804" s="10" t="s">
        <v>27</v>
      </c>
      <c r="E3804" s="10" t="s">
        <v>35</v>
      </c>
      <c r="F3804" s="11" t="s">
        <v>593</v>
      </c>
      <c r="G3804" s="10">
        <v>2017</v>
      </c>
      <c r="H3804" s="10">
        <v>255560719</v>
      </c>
      <c r="I3804" s="17">
        <v>42858</v>
      </c>
      <c r="J3804" s="18">
        <v>4951</v>
      </c>
      <c r="K3804" s="19">
        <v>651.21</v>
      </c>
      <c r="L3804" s="19">
        <v>524.96</v>
      </c>
      <c r="M3804" s="19">
        <f>Table1[[#This Row],[Unit_Selling Price]]-Table1[[#This Row],[Unit_Cost]]</f>
        <v>126.25</v>
      </c>
      <c r="N3804" s="19">
        <f>Table1[[#This Row],[Quantity]]*Table1[[#This Row],[unit_per Profit]]</f>
        <v>625063.75</v>
      </c>
    </row>
    <row r="3805" spans="1:14" x14ac:dyDescent="0.2">
      <c r="A3805" s="10" t="s">
        <v>278</v>
      </c>
      <c r="B3805" s="10" t="s">
        <v>25</v>
      </c>
      <c r="C3805" s="10" t="s">
        <v>42</v>
      </c>
      <c r="D3805" s="10" t="s">
        <v>23</v>
      </c>
      <c r="E3805" s="10" t="s">
        <v>43</v>
      </c>
      <c r="F3805" s="11">
        <v>42344</v>
      </c>
      <c r="G3805" s="10">
        <v>2015</v>
      </c>
      <c r="H3805" s="10">
        <v>230546653</v>
      </c>
      <c r="I3805" s="17" t="s">
        <v>1155</v>
      </c>
      <c r="J3805" s="18">
        <v>2733</v>
      </c>
      <c r="K3805" s="19">
        <v>109.28</v>
      </c>
      <c r="L3805" s="19">
        <v>35.840000000000003</v>
      </c>
      <c r="M3805" s="19">
        <f>Table1[[#This Row],[Unit_Selling Price]]-Table1[[#This Row],[Unit_Cost]]</f>
        <v>73.44</v>
      </c>
      <c r="N3805" s="19">
        <f>Table1[[#This Row],[Quantity]]*Table1[[#This Row],[unit_per Profit]]</f>
        <v>200711.52</v>
      </c>
    </row>
    <row r="3806" spans="1:14" x14ac:dyDescent="0.2">
      <c r="A3806" s="10" t="s">
        <v>29</v>
      </c>
      <c r="B3806" s="10" t="s">
        <v>181</v>
      </c>
      <c r="C3806" s="10" t="s">
        <v>56</v>
      </c>
      <c r="D3806" s="10" t="s">
        <v>23</v>
      </c>
      <c r="E3806" s="10" t="s">
        <v>28</v>
      </c>
      <c r="F3806" s="11" t="s">
        <v>987</v>
      </c>
      <c r="G3806" s="10">
        <v>2015</v>
      </c>
      <c r="H3806" s="10">
        <v>437083184</v>
      </c>
      <c r="I3806" s="17" t="s">
        <v>879</v>
      </c>
      <c r="J3806" s="18">
        <v>1482</v>
      </c>
      <c r="K3806" s="19">
        <v>421.89</v>
      </c>
      <c r="L3806" s="19">
        <v>364.69</v>
      </c>
      <c r="M3806" s="19">
        <f>Table1[[#This Row],[Unit_Selling Price]]-Table1[[#This Row],[Unit_Cost]]</f>
        <v>57.2</v>
      </c>
      <c r="N3806" s="19">
        <f>Table1[[#This Row],[Quantity]]*Table1[[#This Row],[unit_per Profit]]</f>
        <v>84770.4</v>
      </c>
    </row>
    <row r="3807" spans="1:14" x14ac:dyDescent="0.2">
      <c r="A3807" s="10" t="s">
        <v>29</v>
      </c>
      <c r="B3807" s="10" t="s">
        <v>184</v>
      </c>
      <c r="C3807" s="10" t="s">
        <v>77</v>
      </c>
      <c r="D3807" s="10" t="s">
        <v>27</v>
      </c>
      <c r="E3807" s="10" t="s">
        <v>28</v>
      </c>
      <c r="F3807" s="11">
        <v>43015</v>
      </c>
      <c r="G3807" s="10">
        <v>2017</v>
      </c>
      <c r="H3807" s="10">
        <v>759594142</v>
      </c>
      <c r="I3807" s="17">
        <v>43076</v>
      </c>
      <c r="J3807" s="18">
        <v>9641</v>
      </c>
      <c r="K3807" s="19">
        <v>154.06</v>
      </c>
      <c r="L3807" s="19">
        <v>90.93</v>
      </c>
      <c r="M3807" s="19">
        <f>Table1[[#This Row],[Unit_Selling Price]]-Table1[[#This Row],[Unit_Cost]]</f>
        <v>63.13</v>
      </c>
      <c r="N3807" s="19">
        <f>Table1[[#This Row],[Quantity]]*Table1[[#This Row],[unit_per Profit]]</f>
        <v>608636.32999999996</v>
      </c>
    </row>
    <row r="3808" spans="1:14" x14ac:dyDescent="0.2">
      <c r="A3808" s="10" t="s">
        <v>29</v>
      </c>
      <c r="B3808" s="10" t="s">
        <v>144</v>
      </c>
      <c r="C3808" s="10" t="s">
        <v>85</v>
      </c>
      <c r="D3808" s="10" t="s">
        <v>23</v>
      </c>
      <c r="E3808" s="10" t="s">
        <v>35</v>
      </c>
      <c r="F3808" s="11" t="s">
        <v>1511</v>
      </c>
      <c r="G3808" s="10">
        <v>2010</v>
      </c>
      <c r="H3808" s="10">
        <v>702815854</v>
      </c>
      <c r="I3808" s="17">
        <v>40335</v>
      </c>
      <c r="J3808" s="18">
        <v>7684</v>
      </c>
      <c r="K3808" s="19">
        <v>668.27</v>
      </c>
      <c r="L3808" s="19">
        <v>502.54</v>
      </c>
      <c r="M3808" s="19">
        <f>Table1[[#This Row],[Unit_Selling Price]]-Table1[[#This Row],[Unit_Cost]]</f>
        <v>165.73</v>
      </c>
      <c r="N3808" s="19">
        <f>Table1[[#This Row],[Quantity]]*Table1[[#This Row],[unit_per Profit]]</f>
        <v>1273469.32</v>
      </c>
    </row>
    <row r="3809" spans="1:14" x14ac:dyDescent="0.2">
      <c r="A3809" s="10" t="s">
        <v>278</v>
      </c>
      <c r="B3809" s="10" t="s">
        <v>121</v>
      </c>
      <c r="C3809" s="10" t="s">
        <v>34</v>
      </c>
      <c r="D3809" s="10" t="s">
        <v>27</v>
      </c>
      <c r="E3809" s="10" t="s">
        <v>43</v>
      </c>
      <c r="F3809" s="11" t="s">
        <v>1767</v>
      </c>
      <c r="G3809" s="10">
        <v>2016</v>
      </c>
      <c r="H3809" s="10">
        <v>741797149</v>
      </c>
      <c r="I3809" s="17">
        <v>42434</v>
      </c>
      <c r="J3809" s="18">
        <v>3116</v>
      </c>
      <c r="K3809" s="19">
        <v>205.7</v>
      </c>
      <c r="L3809" s="19">
        <v>117.11</v>
      </c>
      <c r="M3809" s="19">
        <f>Table1[[#This Row],[Unit_Selling Price]]-Table1[[#This Row],[Unit_Cost]]</f>
        <v>88.59</v>
      </c>
      <c r="N3809" s="19">
        <f>Table1[[#This Row],[Quantity]]*Table1[[#This Row],[unit_per Profit]]</f>
        <v>276046.44</v>
      </c>
    </row>
    <row r="3810" spans="1:14" x14ac:dyDescent="0.2">
      <c r="A3810" s="10" t="s">
        <v>29</v>
      </c>
      <c r="B3810" s="10" t="s">
        <v>181</v>
      </c>
      <c r="C3810" s="10" t="s">
        <v>26</v>
      </c>
      <c r="D3810" s="10" t="s">
        <v>23</v>
      </c>
      <c r="E3810" s="10" t="s">
        <v>28</v>
      </c>
      <c r="F3810" s="11">
        <v>41280</v>
      </c>
      <c r="G3810" s="10">
        <v>2013</v>
      </c>
      <c r="H3810" s="10">
        <v>971899354</v>
      </c>
      <c r="I3810" s="17">
        <v>41280</v>
      </c>
      <c r="J3810" s="18">
        <v>5471</v>
      </c>
      <c r="K3810" s="19">
        <v>152.58000000000001</v>
      </c>
      <c r="L3810" s="19">
        <v>97.44</v>
      </c>
      <c r="M3810" s="19">
        <f>Table1[[#This Row],[Unit_Selling Price]]-Table1[[#This Row],[Unit_Cost]]</f>
        <v>55.14</v>
      </c>
      <c r="N3810" s="19">
        <f>Table1[[#This Row],[Quantity]]*Table1[[#This Row],[unit_per Profit]]</f>
        <v>301670.94</v>
      </c>
    </row>
    <row r="3811" spans="1:14" x14ac:dyDescent="0.2">
      <c r="A3811" s="10" t="s">
        <v>278</v>
      </c>
      <c r="B3811" s="10" t="s">
        <v>53</v>
      </c>
      <c r="C3811" s="10" t="s">
        <v>77</v>
      </c>
      <c r="D3811" s="10" t="s">
        <v>23</v>
      </c>
      <c r="E3811" s="10" t="s">
        <v>24</v>
      </c>
      <c r="F3811" s="11" t="s">
        <v>1163</v>
      </c>
      <c r="G3811" s="10">
        <v>2015</v>
      </c>
      <c r="H3811" s="10">
        <v>658796298</v>
      </c>
      <c r="I3811" s="17">
        <v>42252</v>
      </c>
      <c r="J3811" s="18">
        <v>1319</v>
      </c>
      <c r="K3811" s="19">
        <v>154.06</v>
      </c>
      <c r="L3811" s="19">
        <v>90.93</v>
      </c>
      <c r="M3811" s="19">
        <f>Table1[[#This Row],[Unit_Selling Price]]-Table1[[#This Row],[Unit_Cost]]</f>
        <v>63.13</v>
      </c>
      <c r="N3811" s="19">
        <f>Table1[[#This Row],[Quantity]]*Table1[[#This Row],[unit_per Profit]]</f>
        <v>83268.47</v>
      </c>
    </row>
    <row r="3812" spans="1:14" x14ac:dyDescent="0.2">
      <c r="A3812" s="10" t="s">
        <v>278</v>
      </c>
      <c r="B3812" s="10" t="s">
        <v>117</v>
      </c>
      <c r="C3812" s="10" t="s">
        <v>39</v>
      </c>
      <c r="D3812" s="10" t="s">
        <v>23</v>
      </c>
      <c r="E3812" s="10" t="s">
        <v>35</v>
      </c>
      <c r="F3812" s="11">
        <v>41403</v>
      </c>
      <c r="G3812" s="10">
        <v>2013</v>
      </c>
      <c r="H3812" s="10">
        <v>488474309</v>
      </c>
      <c r="I3812" s="17" t="s">
        <v>564</v>
      </c>
      <c r="J3812" s="18">
        <v>9258</v>
      </c>
      <c r="K3812" s="19">
        <v>81.73</v>
      </c>
      <c r="L3812" s="19">
        <v>56.67</v>
      </c>
      <c r="M3812" s="19">
        <f>Table1[[#This Row],[Unit_Selling Price]]-Table1[[#This Row],[Unit_Cost]]</f>
        <v>25.06</v>
      </c>
      <c r="N3812" s="19">
        <f>Table1[[#This Row],[Quantity]]*Table1[[#This Row],[unit_per Profit]]</f>
        <v>232005.48</v>
      </c>
    </row>
    <row r="3813" spans="1:14" x14ac:dyDescent="0.2">
      <c r="A3813" s="10" t="s">
        <v>37</v>
      </c>
      <c r="B3813" s="10" t="s">
        <v>139</v>
      </c>
      <c r="C3813" s="10" t="s">
        <v>22</v>
      </c>
      <c r="D3813" s="10" t="s">
        <v>27</v>
      </c>
      <c r="E3813" s="10" t="s">
        <v>35</v>
      </c>
      <c r="F3813" s="11" t="s">
        <v>608</v>
      </c>
      <c r="G3813" s="10">
        <v>2012</v>
      </c>
      <c r="H3813" s="10">
        <v>317232215</v>
      </c>
      <c r="I3813" s="17" t="s">
        <v>1850</v>
      </c>
      <c r="J3813" s="18">
        <v>4917</v>
      </c>
      <c r="K3813" s="19">
        <v>255.28</v>
      </c>
      <c r="L3813" s="19">
        <v>159.41999999999999</v>
      </c>
      <c r="M3813" s="19">
        <f>Table1[[#This Row],[Unit_Selling Price]]-Table1[[#This Row],[Unit_Cost]]</f>
        <v>95.86</v>
      </c>
      <c r="N3813" s="19">
        <f>Table1[[#This Row],[Quantity]]*Table1[[#This Row],[unit_per Profit]]</f>
        <v>471343.62</v>
      </c>
    </row>
    <row r="3814" spans="1:14" x14ac:dyDescent="0.2">
      <c r="A3814" s="10" t="s">
        <v>29</v>
      </c>
      <c r="B3814" s="10" t="s">
        <v>30</v>
      </c>
      <c r="C3814" s="10" t="s">
        <v>49</v>
      </c>
      <c r="D3814" s="10" t="s">
        <v>23</v>
      </c>
      <c r="E3814" s="10" t="s">
        <v>24</v>
      </c>
      <c r="F3814" s="11" t="s">
        <v>1124</v>
      </c>
      <c r="G3814" s="10">
        <v>2010</v>
      </c>
      <c r="H3814" s="10">
        <v>521681344</v>
      </c>
      <c r="I3814" s="17">
        <v>40241</v>
      </c>
      <c r="J3814" s="18">
        <v>5957</v>
      </c>
      <c r="K3814" s="19">
        <v>651.21</v>
      </c>
      <c r="L3814" s="19">
        <v>524.96</v>
      </c>
      <c r="M3814" s="19">
        <f>Table1[[#This Row],[Unit_Selling Price]]-Table1[[#This Row],[Unit_Cost]]</f>
        <v>126.25</v>
      </c>
      <c r="N3814" s="19">
        <f>Table1[[#This Row],[Quantity]]*Table1[[#This Row],[unit_per Profit]]</f>
        <v>752071.25</v>
      </c>
    </row>
    <row r="3815" spans="1:14" x14ac:dyDescent="0.2">
      <c r="A3815" s="10" t="s">
        <v>37</v>
      </c>
      <c r="B3815" s="10" t="s">
        <v>102</v>
      </c>
      <c r="C3815" s="10" t="s">
        <v>31</v>
      </c>
      <c r="D3815" s="10" t="s">
        <v>23</v>
      </c>
      <c r="E3815" s="10" t="s">
        <v>35</v>
      </c>
      <c r="F3815" s="11" t="s">
        <v>1756</v>
      </c>
      <c r="G3815" s="10">
        <v>2015</v>
      </c>
      <c r="H3815" s="10">
        <v>648745524</v>
      </c>
      <c r="I3815" s="17" t="s">
        <v>573</v>
      </c>
      <c r="J3815" s="18">
        <v>7072</v>
      </c>
      <c r="K3815" s="19">
        <v>47.45</v>
      </c>
      <c r="L3815" s="19">
        <v>31.79</v>
      </c>
      <c r="M3815" s="19">
        <f>Table1[[#This Row],[Unit_Selling Price]]-Table1[[#This Row],[Unit_Cost]]</f>
        <v>15.66</v>
      </c>
      <c r="N3815" s="19">
        <f>Table1[[#This Row],[Quantity]]*Table1[[#This Row],[unit_per Profit]]</f>
        <v>110747.52</v>
      </c>
    </row>
    <row r="3816" spans="1:14" x14ac:dyDescent="0.2">
      <c r="A3816" s="10" t="s">
        <v>46</v>
      </c>
      <c r="B3816" s="10" t="s">
        <v>115</v>
      </c>
      <c r="C3816" s="10" t="s">
        <v>77</v>
      </c>
      <c r="D3816" s="10" t="s">
        <v>27</v>
      </c>
      <c r="E3816" s="10" t="s">
        <v>28</v>
      </c>
      <c r="F3816" s="11">
        <v>40850</v>
      </c>
      <c r="G3816" s="10">
        <v>2011</v>
      </c>
      <c r="H3816" s="10">
        <v>765661084</v>
      </c>
      <c r="I3816" s="17">
        <v>40880</v>
      </c>
      <c r="J3816" s="18">
        <v>4984</v>
      </c>
      <c r="K3816" s="19">
        <v>154.06</v>
      </c>
      <c r="L3816" s="19">
        <v>90.93</v>
      </c>
      <c r="M3816" s="19">
        <f>Table1[[#This Row],[Unit_Selling Price]]-Table1[[#This Row],[Unit_Cost]]</f>
        <v>63.13</v>
      </c>
      <c r="N3816" s="19">
        <f>Table1[[#This Row],[Quantity]]*Table1[[#This Row],[unit_per Profit]]</f>
        <v>314639.92</v>
      </c>
    </row>
    <row r="3817" spans="1:14" x14ac:dyDescent="0.2">
      <c r="A3817" s="10" t="s">
        <v>46</v>
      </c>
      <c r="B3817" s="10" t="s">
        <v>71</v>
      </c>
      <c r="C3817" s="10" t="s">
        <v>85</v>
      </c>
      <c r="D3817" s="10" t="s">
        <v>23</v>
      </c>
      <c r="E3817" s="10" t="s">
        <v>35</v>
      </c>
      <c r="F3817" s="11">
        <v>40612</v>
      </c>
      <c r="G3817" s="10">
        <v>2011</v>
      </c>
      <c r="H3817" s="10">
        <v>109976851</v>
      </c>
      <c r="I3817" s="17" t="s">
        <v>1172</v>
      </c>
      <c r="J3817" s="18">
        <v>3449</v>
      </c>
      <c r="K3817" s="19">
        <v>668.27</v>
      </c>
      <c r="L3817" s="19">
        <v>502.54</v>
      </c>
      <c r="M3817" s="19">
        <f>Table1[[#This Row],[Unit_Selling Price]]-Table1[[#This Row],[Unit_Cost]]</f>
        <v>165.73</v>
      </c>
      <c r="N3817" s="19">
        <f>Table1[[#This Row],[Quantity]]*Table1[[#This Row],[unit_per Profit]]</f>
        <v>571602.77</v>
      </c>
    </row>
    <row r="3818" spans="1:14" x14ac:dyDescent="0.2">
      <c r="A3818" s="10" t="s">
        <v>29</v>
      </c>
      <c r="B3818" s="10" t="s">
        <v>198</v>
      </c>
      <c r="C3818" s="10" t="s">
        <v>49</v>
      </c>
      <c r="D3818" s="10" t="s">
        <v>27</v>
      </c>
      <c r="E3818" s="10" t="s">
        <v>35</v>
      </c>
      <c r="F3818" s="11" t="s">
        <v>1191</v>
      </c>
      <c r="G3818" s="10">
        <v>2012</v>
      </c>
      <c r="H3818" s="10">
        <v>239554154</v>
      </c>
      <c r="I3818" s="17" t="s">
        <v>1472</v>
      </c>
      <c r="J3818" s="18">
        <v>8253</v>
      </c>
      <c r="K3818" s="19">
        <v>651.21</v>
      </c>
      <c r="L3818" s="19">
        <v>524.96</v>
      </c>
      <c r="M3818" s="19">
        <f>Table1[[#This Row],[Unit_Selling Price]]-Table1[[#This Row],[Unit_Cost]]</f>
        <v>126.25</v>
      </c>
      <c r="N3818" s="19">
        <f>Table1[[#This Row],[Quantity]]*Table1[[#This Row],[unit_per Profit]]</f>
        <v>1041941.25</v>
      </c>
    </row>
    <row r="3819" spans="1:14" x14ac:dyDescent="0.2">
      <c r="A3819" s="10" t="s">
        <v>29</v>
      </c>
      <c r="B3819" s="10" t="s">
        <v>161</v>
      </c>
      <c r="C3819" s="10" t="s">
        <v>49</v>
      </c>
      <c r="D3819" s="10" t="s">
        <v>23</v>
      </c>
      <c r="E3819" s="10" t="s">
        <v>24</v>
      </c>
      <c r="F3819" s="11" t="s">
        <v>1371</v>
      </c>
      <c r="G3819" s="10">
        <v>2011</v>
      </c>
      <c r="H3819" s="10">
        <v>982566821</v>
      </c>
      <c r="I3819" s="17">
        <v>40669</v>
      </c>
      <c r="J3819" s="18">
        <v>2212</v>
      </c>
      <c r="K3819" s="19">
        <v>651.21</v>
      </c>
      <c r="L3819" s="19">
        <v>524.96</v>
      </c>
      <c r="M3819" s="19">
        <f>Table1[[#This Row],[Unit_Selling Price]]-Table1[[#This Row],[Unit_Cost]]</f>
        <v>126.25</v>
      </c>
      <c r="N3819" s="19">
        <f>Table1[[#This Row],[Quantity]]*Table1[[#This Row],[unit_per Profit]]</f>
        <v>279265</v>
      </c>
    </row>
    <row r="3820" spans="1:14" x14ac:dyDescent="0.2">
      <c r="A3820" s="10" t="s">
        <v>29</v>
      </c>
      <c r="B3820" s="10" t="s">
        <v>124</v>
      </c>
      <c r="C3820" s="10" t="s">
        <v>51</v>
      </c>
      <c r="D3820" s="10" t="s">
        <v>23</v>
      </c>
      <c r="E3820" s="10" t="s">
        <v>28</v>
      </c>
      <c r="F3820" s="11">
        <v>42860</v>
      </c>
      <c r="G3820" s="10">
        <v>2017</v>
      </c>
      <c r="H3820" s="10">
        <v>887501180</v>
      </c>
      <c r="I3820" s="17" t="s">
        <v>1095</v>
      </c>
      <c r="J3820" s="18">
        <v>176</v>
      </c>
      <c r="K3820" s="19">
        <v>437.2</v>
      </c>
      <c r="L3820" s="19">
        <v>263.33</v>
      </c>
      <c r="M3820" s="19">
        <f>Table1[[#This Row],[Unit_Selling Price]]-Table1[[#This Row],[Unit_Cost]]</f>
        <v>173.87</v>
      </c>
      <c r="N3820" s="19">
        <f>Table1[[#This Row],[Quantity]]*Table1[[#This Row],[unit_per Profit]]</f>
        <v>30601.119999999999</v>
      </c>
    </row>
    <row r="3821" spans="1:14" x14ac:dyDescent="0.2">
      <c r="A3821" s="10" t="s">
        <v>46</v>
      </c>
      <c r="B3821" s="10" t="s">
        <v>206</v>
      </c>
      <c r="C3821" s="10" t="s">
        <v>65</v>
      </c>
      <c r="D3821" s="10" t="s">
        <v>23</v>
      </c>
      <c r="E3821" s="10" t="s">
        <v>24</v>
      </c>
      <c r="F3821" s="11" t="s">
        <v>985</v>
      </c>
      <c r="G3821" s="10">
        <v>2012</v>
      </c>
      <c r="H3821" s="10">
        <v>373156058</v>
      </c>
      <c r="I3821" s="17">
        <v>41038</v>
      </c>
      <c r="J3821" s="18">
        <v>4025</v>
      </c>
      <c r="K3821" s="19">
        <v>9.33</v>
      </c>
      <c r="L3821" s="19">
        <v>6.92</v>
      </c>
      <c r="M3821" s="19">
        <f>Table1[[#This Row],[Unit_Selling Price]]-Table1[[#This Row],[Unit_Cost]]</f>
        <v>2.41</v>
      </c>
      <c r="N3821" s="19">
        <f>Table1[[#This Row],[Quantity]]*Table1[[#This Row],[unit_per Profit]]</f>
        <v>9700.25</v>
      </c>
    </row>
    <row r="3822" spans="1:14" x14ac:dyDescent="0.2">
      <c r="A3822" s="10" t="s">
        <v>32</v>
      </c>
      <c r="B3822" s="10" t="s">
        <v>81</v>
      </c>
      <c r="C3822" s="10" t="s">
        <v>22</v>
      </c>
      <c r="D3822" s="10" t="s">
        <v>23</v>
      </c>
      <c r="E3822" s="10" t="s">
        <v>43</v>
      </c>
      <c r="F3822" s="11" t="s">
        <v>706</v>
      </c>
      <c r="G3822" s="10">
        <v>2010</v>
      </c>
      <c r="H3822" s="10">
        <v>378642785</v>
      </c>
      <c r="I3822" s="17">
        <v>40817</v>
      </c>
      <c r="J3822" s="18">
        <v>7669</v>
      </c>
      <c r="K3822" s="19">
        <v>255.28</v>
      </c>
      <c r="L3822" s="19">
        <v>159.41999999999999</v>
      </c>
      <c r="M3822" s="19">
        <f>Table1[[#This Row],[Unit_Selling Price]]-Table1[[#This Row],[Unit_Cost]]</f>
        <v>95.86</v>
      </c>
      <c r="N3822" s="19">
        <f>Table1[[#This Row],[Quantity]]*Table1[[#This Row],[unit_per Profit]]</f>
        <v>735150.34</v>
      </c>
    </row>
    <row r="3823" spans="1:14" x14ac:dyDescent="0.2">
      <c r="A3823" s="10" t="s">
        <v>46</v>
      </c>
      <c r="B3823" s="10" t="s">
        <v>137</v>
      </c>
      <c r="C3823" s="10" t="s">
        <v>22</v>
      </c>
      <c r="D3823" s="10" t="s">
        <v>23</v>
      </c>
      <c r="E3823" s="10" t="s">
        <v>28</v>
      </c>
      <c r="F3823" s="11" t="s">
        <v>1844</v>
      </c>
      <c r="G3823" s="10">
        <v>2015</v>
      </c>
      <c r="H3823" s="10">
        <v>113385188</v>
      </c>
      <c r="I3823" s="17" t="s">
        <v>1342</v>
      </c>
      <c r="J3823" s="18">
        <v>2052</v>
      </c>
      <c r="K3823" s="19">
        <v>255.28</v>
      </c>
      <c r="L3823" s="19">
        <v>159.41999999999999</v>
      </c>
      <c r="M3823" s="19">
        <f>Table1[[#This Row],[Unit_Selling Price]]-Table1[[#This Row],[Unit_Cost]]</f>
        <v>95.86</v>
      </c>
      <c r="N3823" s="19">
        <f>Table1[[#This Row],[Quantity]]*Table1[[#This Row],[unit_per Profit]]</f>
        <v>196704.72</v>
      </c>
    </row>
    <row r="3824" spans="1:14" x14ac:dyDescent="0.2">
      <c r="A3824" s="10" t="s">
        <v>32</v>
      </c>
      <c r="B3824" s="10" t="s">
        <v>96</v>
      </c>
      <c r="C3824" s="10" t="s">
        <v>51</v>
      </c>
      <c r="D3824" s="10" t="s">
        <v>27</v>
      </c>
      <c r="E3824" s="10" t="s">
        <v>43</v>
      </c>
      <c r="F3824" s="11">
        <v>42678</v>
      </c>
      <c r="G3824" s="10">
        <v>2016</v>
      </c>
      <c r="H3824" s="10">
        <v>207119596</v>
      </c>
      <c r="I3824" s="17" t="s">
        <v>1650</v>
      </c>
      <c r="J3824" s="18">
        <v>146</v>
      </c>
      <c r="K3824" s="19">
        <v>437.2</v>
      </c>
      <c r="L3824" s="19">
        <v>263.33</v>
      </c>
      <c r="M3824" s="19">
        <f>Table1[[#This Row],[Unit_Selling Price]]-Table1[[#This Row],[Unit_Cost]]</f>
        <v>173.87</v>
      </c>
      <c r="N3824" s="19">
        <f>Table1[[#This Row],[Quantity]]*Table1[[#This Row],[unit_per Profit]]</f>
        <v>25385.02</v>
      </c>
    </row>
    <row r="3825" spans="1:14" x14ac:dyDescent="0.2">
      <c r="A3825" s="10" t="s">
        <v>278</v>
      </c>
      <c r="B3825" s="10" t="s">
        <v>226</v>
      </c>
      <c r="C3825" s="10" t="s">
        <v>34</v>
      </c>
      <c r="D3825" s="10" t="s">
        <v>27</v>
      </c>
      <c r="E3825" s="10" t="s">
        <v>28</v>
      </c>
      <c r="F3825" s="11">
        <v>41951</v>
      </c>
      <c r="G3825" s="10">
        <v>2014</v>
      </c>
      <c r="H3825" s="10">
        <v>459894835</v>
      </c>
      <c r="I3825" s="17">
        <v>41768</v>
      </c>
      <c r="J3825" s="18">
        <v>1957</v>
      </c>
      <c r="K3825" s="19">
        <v>205.7</v>
      </c>
      <c r="L3825" s="19">
        <v>117.11</v>
      </c>
      <c r="M3825" s="19">
        <f>Table1[[#This Row],[Unit_Selling Price]]-Table1[[#This Row],[Unit_Cost]]</f>
        <v>88.59</v>
      </c>
      <c r="N3825" s="19">
        <f>Table1[[#This Row],[Quantity]]*Table1[[#This Row],[unit_per Profit]]</f>
        <v>173370.63</v>
      </c>
    </row>
    <row r="3826" spans="1:14" x14ac:dyDescent="0.2">
      <c r="A3826" s="10" t="s">
        <v>46</v>
      </c>
      <c r="B3826" s="10" t="s">
        <v>146</v>
      </c>
      <c r="C3826" s="10" t="s">
        <v>39</v>
      </c>
      <c r="D3826" s="10" t="s">
        <v>23</v>
      </c>
      <c r="E3826" s="10" t="s">
        <v>24</v>
      </c>
      <c r="F3826" s="11">
        <v>41615</v>
      </c>
      <c r="G3826" s="10">
        <v>2013</v>
      </c>
      <c r="H3826" s="10">
        <v>292072236</v>
      </c>
      <c r="I3826" s="17">
        <v>41282</v>
      </c>
      <c r="J3826" s="18">
        <v>9520</v>
      </c>
      <c r="K3826" s="19">
        <v>81.73</v>
      </c>
      <c r="L3826" s="19">
        <v>56.67</v>
      </c>
      <c r="M3826" s="19">
        <f>Table1[[#This Row],[Unit_Selling Price]]-Table1[[#This Row],[Unit_Cost]]</f>
        <v>25.06</v>
      </c>
      <c r="N3826" s="19">
        <f>Table1[[#This Row],[Quantity]]*Table1[[#This Row],[unit_per Profit]]</f>
        <v>238571.2</v>
      </c>
    </row>
    <row r="3827" spans="1:14" x14ac:dyDescent="0.2">
      <c r="A3827" s="10" t="s">
        <v>278</v>
      </c>
      <c r="B3827" s="10" t="s">
        <v>164</v>
      </c>
      <c r="C3827" s="10" t="s">
        <v>26</v>
      </c>
      <c r="D3827" s="10" t="s">
        <v>27</v>
      </c>
      <c r="E3827" s="10" t="s">
        <v>43</v>
      </c>
      <c r="F3827" s="11" t="s">
        <v>739</v>
      </c>
      <c r="G3827" s="10">
        <v>2013</v>
      </c>
      <c r="H3827" s="10">
        <v>994325625</v>
      </c>
      <c r="I3827" s="17" t="s">
        <v>316</v>
      </c>
      <c r="J3827" s="18">
        <v>1904</v>
      </c>
      <c r="K3827" s="19">
        <v>152.58000000000001</v>
      </c>
      <c r="L3827" s="19">
        <v>97.44</v>
      </c>
      <c r="M3827" s="19">
        <f>Table1[[#This Row],[Unit_Selling Price]]-Table1[[#This Row],[Unit_Cost]]</f>
        <v>55.14</v>
      </c>
      <c r="N3827" s="19">
        <f>Table1[[#This Row],[Quantity]]*Table1[[#This Row],[unit_per Profit]]</f>
        <v>104986.56</v>
      </c>
    </row>
    <row r="3828" spans="1:14" x14ac:dyDescent="0.2">
      <c r="A3828" s="10" t="s">
        <v>46</v>
      </c>
      <c r="B3828" s="10" t="s">
        <v>207</v>
      </c>
      <c r="C3828" s="10" t="s">
        <v>42</v>
      </c>
      <c r="D3828" s="10" t="s">
        <v>27</v>
      </c>
      <c r="E3828" s="10" t="s">
        <v>24</v>
      </c>
      <c r="F3828" s="11">
        <v>41954</v>
      </c>
      <c r="G3828" s="10">
        <v>2014</v>
      </c>
      <c r="H3828" s="10">
        <v>777641332</v>
      </c>
      <c r="I3828" s="17">
        <v>41924</v>
      </c>
      <c r="J3828" s="18">
        <v>206</v>
      </c>
      <c r="K3828" s="19">
        <v>109.28</v>
      </c>
      <c r="L3828" s="19">
        <v>35.840000000000003</v>
      </c>
      <c r="M3828" s="19">
        <f>Table1[[#This Row],[Unit_Selling Price]]-Table1[[#This Row],[Unit_Cost]]</f>
        <v>73.44</v>
      </c>
      <c r="N3828" s="19">
        <f>Table1[[#This Row],[Quantity]]*Table1[[#This Row],[unit_per Profit]]</f>
        <v>15128.64</v>
      </c>
    </row>
    <row r="3829" spans="1:14" x14ac:dyDescent="0.2">
      <c r="A3829" s="10" t="s">
        <v>278</v>
      </c>
      <c r="B3829" s="10" t="s">
        <v>114</v>
      </c>
      <c r="C3829" s="10" t="s">
        <v>77</v>
      </c>
      <c r="D3829" s="10" t="s">
        <v>27</v>
      </c>
      <c r="E3829" s="10" t="s">
        <v>43</v>
      </c>
      <c r="F3829" s="11">
        <v>42887</v>
      </c>
      <c r="G3829" s="10">
        <v>2017</v>
      </c>
      <c r="H3829" s="10">
        <v>623318183</v>
      </c>
      <c r="I3829" s="17">
        <v>42796</v>
      </c>
      <c r="J3829" s="18">
        <v>2557</v>
      </c>
      <c r="K3829" s="19">
        <v>154.06</v>
      </c>
      <c r="L3829" s="19">
        <v>90.93</v>
      </c>
      <c r="M3829" s="19">
        <f>Table1[[#This Row],[Unit_Selling Price]]-Table1[[#This Row],[Unit_Cost]]</f>
        <v>63.13</v>
      </c>
      <c r="N3829" s="19">
        <f>Table1[[#This Row],[Quantity]]*Table1[[#This Row],[unit_per Profit]]</f>
        <v>161423.41</v>
      </c>
    </row>
    <row r="3830" spans="1:14" x14ac:dyDescent="0.2">
      <c r="A3830" s="10" t="s">
        <v>40</v>
      </c>
      <c r="B3830" s="10" t="s">
        <v>272</v>
      </c>
      <c r="C3830" s="10" t="s">
        <v>51</v>
      </c>
      <c r="D3830" s="10" t="s">
        <v>23</v>
      </c>
      <c r="E3830" s="10" t="s">
        <v>43</v>
      </c>
      <c r="F3830" s="11">
        <v>40552</v>
      </c>
      <c r="G3830" s="10">
        <v>2011</v>
      </c>
      <c r="H3830" s="10">
        <v>232967507</v>
      </c>
      <c r="I3830" s="17">
        <v>40552</v>
      </c>
      <c r="J3830" s="18">
        <v>9117</v>
      </c>
      <c r="K3830" s="19">
        <v>437.2</v>
      </c>
      <c r="L3830" s="19">
        <v>263.33</v>
      </c>
      <c r="M3830" s="19">
        <f>Table1[[#This Row],[Unit_Selling Price]]-Table1[[#This Row],[Unit_Cost]]</f>
        <v>173.87</v>
      </c>
      <c r="N3830" s="19">
        <f>Table1[[#This Row],[Quantity]]*Table1[[#This Row],[unit_per Profit]]</f>
        <v>1585172.79</v>
      </c>
    </row>
    <row r="3831" spans="1:14" x14ac:dyDescent="0.2">
      <c r="A3831" s="10" t="s">
        <v>29</v>
      </c>
      <c r="B3831" s="10" t="s">
        <v>184</v>
      </c>
      <c r="C3831" s="10" t="s">
        <v>65</v>
      </c>
      <c r="D3831" s="10" t="s">
        <v>23</v>
      </c>
      <c r="E3831" s="10" t="s">
        <v>43</v>
      </c>
      <c r="F3831" s="11" t="s">
        <v>539</v>
      </c>
      <c r="G3831" s="10">
        <v>2010</v>
      </c>
      <c r="H3831" s="10">
        <v>278513133</v>
      </c>
      <c r="I3831" s="17">
        <v>40309</v>
      </c>
      <c r="J3831" s="18">
        <v>7080</v>
      </c>
      <c r="K3831" s="19">
        <v>9.33</v>
      </c>
      <c r="L3831" s="19">
        <v>6.92</v>
      </c>
      <c r="M3831" s="19">
        <f>Table1[[#This Row],[Unit_Selling Price]]-Table1[[#This Row],[Unit_Cost]]</f>
        <v>2.41</v>
      </c>
      <c r="N3831" s="19">
        <f>Table1[[#This Row],[Quantity]]*Table1[[#This Row],[unit_per Profit]]</f>
        <v>17062.8</v>
      </c>
    </row>
    <row r="3832" spans="1:14" x14ac:dyDescent="0.2">
      <c r="A3832" s="10" t="s">
        <v>29</v>
      </c>
      <c r="B3832" s="10" t="s">
        <v>165</v>
      </c>
      <c r="C3832" s="10" t="s">
        <v>22</v>
      </c>
      <c r="D3832" s="10" t="s">
        <v>27</v>
      </c>
      <c r="E3832" s="10" t="s">
        <v>35</v>
      </c>
      <c r="F3832" s="11" t="s">
        <v>1773</v>
      </c>
      <c r="G3832" s="10">
        <v>2012</v>
      </c>
      <c r="H3832" s="10">
        <v>152191388</v>
      </c>
      <c r="I3832" s="17" t="s">
        <v>613</v>
      </c>
      <c r="J3832" s="18">
        <v>5669</v>
      </c>
      <c r="K3832" s="19">
        <v>255.28</v>
      </c>
      <c r="L3832" s="19">
        <v>159.41999999999999</v>
      </c>
      <c r="M3832" s="19">
        <f>Table1[[#This Row],[Unit_Selling Price]]-Table1[[#This Row],[Unit_Cost]]</f>
        <v>95.86</v>
      </c>
      <c r="N3832" s="19">
        <f>Table1[[#This Row],[Quantity]]*Table1[[#This Row],[unit_per Profit]]</f>
        <v>543430.34</v>
      </c>
    </row>
    <row r="3833" spans="1:14" x14ac:dyDescent="0.2">
      <c r="A3833" s="10" t="s">
        <v>37</v>
      </c>
      <c r="B3833" s="10" t="s">
        <v>73</v>
      </c>
      <c r="C3833" s="10" t="s">
        <v>51</v>
      </c>
      <c r="D3833" s="10" t="s">
        <v>23</v>
      </c>
      <c r="E3833" s="10" t="s">
        <v>43</v>
      </c>
      <c r="F3833" s="11" t="s">
        <v>1329</v>
      </c>
      <c r="G3833" s="10">
        <v>2011</v>
      </c>
      <c r="H3833" s="10">
        <v>216551101</v>
      </c>
      <c r="I3833" s="17" t="s">
        <v>1488</v>
      </c>
      <c r="J3833" s="18">
        <v>1138</v>
      </c>
      <c r="K3833" s="19">
        <v>437.2</v>
      </c>
      <c r="L3833" s="19">
        <v>263.33</v>
      </c>
      <c r="M3833" s="19">
        <f>Table1[[#This Row],[Unit_Selling Price]]-Table1[[#This Row],[Unit_Cost]]</f>
        <v>173.87</v>
      </c>
      <c r="N3833" s="19">
        <f>Table1[[#This Row],[Quantity]]*Table1[[#This Row],[unit_per Profit]]</f>
        <v>197864.06</v>
      </c>
    </row>
    <row r="3834" spans="1:14" x14ac:dyDescent="0.2">
      <c r="A3834" s="10" t="s">
        <v>32</v>
      </c>
      <c r="B3834" s="10" t="s">
        <v>200</v>
      </c>
      <c r="C3834" s="10" t="s">
        <v>51</v>
      </c>
      <c r="D3834" s="10" t="s">
        <v>27</v>
      </c>
      <c r="E3834" s="10" t="s">
        <v>35</v>
      </c>
      <c r="F3834" s="11">
        <v>41032</v>
      </c>
      <c r="G3834" s="10">
        <v>2012</v>
      </c>
      <c r="H3834" s="10">
        <v>454453599</v>
      </c>
      <c r="I3834" s="17" t="s">
        <v>1139</v>
      </c>
      <c r="J3834" s="18">
        <v>1774</v>
      </c>
      <c r="K3834" s="19">
        <v>437.2</v>
      </c>
      <c r="L3834" s="19">
        <v>263.33</v>
      </c>
      <c r="M3834" s="19">
        <f>Table1[[#This Row],[Unit_Selling Price]]-Table1[[#This Row],[Unit_Cost]]</f>
        <v>173.87</v>
      </c>
      <c r="N3834" s="19">
        <f>Table1[[#This Row],[Quantity]]*Table1[[#This Row],[unit_per Profit]]</f>
        <v>308445.38</v>
      </c>
    </row>
    <row r="3835" spans="1:14" x14ac:dyDescent="0.2">
      <c r="A3835" s="10" t="s">
        <v>59</v>
      </c>
      <c r="B3835" s="10" t="s">
        <v>148</v>
      </c>
      <c r="C3835" s="10" t="s">
        <v>49</v>
      </c>
      <c r="D3835" s="10" t="s">
        <v>27</v>
      </c>
      <c r="E3835" s="10" t="s">
        <v>28</v>
      </c>
      <c r="F3835" s="11">
        <v>42282</v>
      </c>
      <c r="G3835" s="10">
        <v>2015</v>
      </c>
      <c r="H3835" s="10">
        <v>919072711</v>
      </c>
      <c r="I3835" s="17">
        <v>42191</v>
      </c>
      <c r="J3835" s="18">
        <v>2894</v>
      </c>
      <c r="K3835" s="19">
        <v>651.21</v>
      </c>
      <c r="L3835" s="19">
        <v>524.96</v>
      </c>
      <c r="M3835" s="19">
        <f>Table1[[#This Row],[Unit_Selling Price]]-Table1[[#This Row],[Unit_Cost]]</f>
        <v>126.25</v>
      </c>
      <c r="N3835" s="19">
        <f>Table1[[#This Row],[Quantity]]*Table1[[#This Row],[unit_per Profit]]</f>
        <v>365367.5</v>
      </c>
    </row>
    <row r="3836" spans="1:14" x14ac:dyDescent="0.2">
      <c r="A3836" s="10" t="s">
        <v>46</v>
      </c>
      <c r="B3836" s="10" t="s">
        <v>206</v>
      </c>
      <c r="C3836" s="10" t="s">
        <v>51</v>
      </c>
      <c r="D3836" s="10" t="s">
        <v>23</v>
      </c>
      <c r="E3836" s="10" t="s">
        <v>24</v>
      </c>
      <c r="F3836" s="11" t="s">
        <v>992</v>
      </c>
      <c r="G3836" s="10">
        <v>2015</v>
      </c>
      <c r="H3836" s="10">
        <v>383894765</v>
      </c>
      <c r="I3836" s="17" t="s">
        <v>1342</v>
      </c>
      <c r="J3836" s="18">
        <v>1847</v>
      </c>
      <c r="K3836" s="19">
        <v>437.2</v>
      </c>
      <c r="L3836" s="19">
        <v>263.33</v>
      </c>
      <c r="M3836" s="19">
        <f>Table1[[#This Row],[Unit_Selling Price]]-Table1[[#This Row],[Unit_Cost]]</f>
        <v>173.87</v>
      </c>
      <c r="N3836" s="19">
        <f>Table1[[#This Row],[Quantity]]*Table1[[#This Row],[unit_per Profit]]</f>
        <v>321137.89</v>
      </c>
    </row>
    <row r="3837" spans="1:14" x14ac:dyDescent="0.2">
      <c r="A3837" s="10" t="s">
        <v>40</v>
      </c>
      <c r="B3837" s="10" t="s">
        <v>201</v>
      </c>
      <c r="C3837" s="10" t="s">
        <v>31</v>
      </c>
      <c r="D3837" s="10" t="s">
        <v>23</v>
      </c>
      <c r="E3837" s="10" t="s">
        <v>28</v>
      </c>
      <c r="F3837" s="11" t="s">
        <v>1540</v>
      </c>
      <c r="G3837" s="10">
        <v>2012</v>
      </c>
      <c r="H3837" s="10">
        <v>392718589</v>
      </c>
      <c r="I3837" s="17">
        <v>41252</v>
      </c>
      <c r="J3837" s="18">
        <v>3012</v>
      </c>
      <c r="K3837" s="19">
        <v>47.45</v>
      </c>
      <c r="L3837" s="19">
        <v>31.79</v>
      </c>
      <c r="M3837" s="19">
        <f>Table1[[#This Row],[Unit_Selling Price]]-Table1[[#This Row],[Unit_Cost]]</f>
        <v>15.66</v>
      </c>
      <c r="N3837" s="19">
        <f>Table1[[#This Row],[Quantity]]*Table1[[#This Row],[unit_per Profit]]</f>
        <v>47167.92</v>
      </c>
    </row>
    <row r="3838" spans="1:14" x14ac:dyDescent="0.2">
      <c r="A3838" s="10" t="s">
        <v>29</v>
      </c>
      <c r="B3838" s="10" t="s">
        <v>202</v>
      </c>
      <c r="C3838" s="10" t="s">
        <v>39</v>
      </c>
      <c r="D3838" s="10" t="s">
        <v>27</v>
      </c>
      <c r="E3838" s="10" t="s">
        <v>28</v>
      </c>
      <c r="F3838" s="11">
        <v>41764</v>
      </c>
      <c r="G3838" s="10">
        <v>2014</v>
      </c>
      <c r="H3838" s="10">
        <v>309655511</v>
      </c>
      <c r="I3838" s="17" t="s">
        <v>552</v>
      </c>
      <c r="J3838" s="18">
        <v>2802</v>
      </c>
      <c r="K3838" s="19">
        <v>81.73</v>
      </c>
      <c r="L3838" s="19">
        <v>56.67</v>
      </c>
      <c r="M3838" s="19">
        <f>Table1[[#This Row],[Unit_Selling Price]]-Table1[[#This Row],[Unit_Cost]]</f>
        <v>25.06</v>
      </c>
      <c r="N3838" s="19">
        <f>Table1[[#This Row],[Quantity]]*Table1[[#This Row],[unit_per Profit]]</f>
        <v>70218.12</v>
      </c>
    </row>
    <row r="3839" spans="1:14" x14ac:dyDescent="0.2">
      <c r="A3839" s="10" t="s">
        <v>29</v>
      </c>
      <c r="B3839" s="10" t="s">
        <v>76</v>
      </c>
      <c r="C3839" s="10" t="s">
        <v>56</v>
      </c>
      <c r="D3839" s="10" t="s">
        <v>27</v>
      </c>
      <c r="E3839" s="10" t="s">
        <v>24</v>
      </c>
      <c r="F3839" s="11" t="s">
        <v>478</v>
      </c>
      <c r="G3839" s="10">
        <v>2010</v>
      </c>
      <c r="H3839" s="10">
        <v>469129359</v>
      </c>
      <c r="I3839" s="17" t="s">
        <v>616</v>
      </c>
      <c r="J3839" s="18">
        <v>4657</v>
      </c>
      <c r="K3839" s="19">
        <v>421.89</v>
      </c>
      <c r="L3839" s="19">
        <v>364.69</v>
      </c>
      <c r="M3839" s="19">
        <f>Table1[[#This Row],[Unit_Selling Price]]-Table1[[#This Row],[Unit_Cost]]</f>
        <v>57.2</v>
      </c>
      <c r="N3839" s="19">
        <f>Table1[[#This Row],[Quantity]]*Table1[[#This Row],[unit_per Profit]]</f>
        <v>266380.40000000002</v>
      </c>
    </row>
    <row r="3840" spans="1:14" x14ac:dyDescent="0.2">
      <c r="A3840" s="10" t="s">
        <v>46</v>
      </c>
      <c r="B3840" s="10" t="s">
        <v>171</v>
      </c>
      <c r="C3840" s="10" t="s">
        <v>56</v>
      </c>
      <c r="D3840" s="10" t="s">
        <v>27</v>
      </c>
      <c r="E3840" s="10" t="s">
        <v>43</v>
      </c>
      <c r="F3840" s="11" t="s">
        <v>1653</v>
      </c>
      <c r="G3840" s="10">
        <v>2016</v>
      </c>
      <c r="H3840" s="10">
        <v>825876462</v>
      </c>
      <c r="I3840" s="17" t="s">
        <v>353</v>
      </c>
      <c r="J3840" s="18">
        <v>4053</v>
      </c>
      <c r="K3840" s="19">
        <v>421.89</v>
      </c>
      <c r="L3840" s="19">
        <v>364.69</v>
      </c>
      <c r="M3840" s="19">
        <f>Table1[[#This Row],[Unit_Selling Price]]-Table1[[#This Row],[Unit_Cost]]</f>
        <v>57.2</v>
      </c>
      <c r="N3840" s="19">
        <f>Table1[[#This Row],[Quantity]]*Table1[[#This Row],[unit_per Profit]]</f>
        <v>231831.6</v>
      </c>
    </row>
    <row r="3841" spans="1:14" x14ac:dyDescent="0.2">
      <c r="A3841" s="10" t="s">
        <v>32</v>
      </c>
      <c r="B3841" s="10" t="s">
        <v>209</v>
      </c>
      <c r="C3841" s="10" t="s">
        <v>42</v>
      </c>
      <c r="D3841" s="10" t="s">
        <v>27</v>
      </c>
      <c r="E3841" s="10" t="s">
        <v>24</v>
      </c>
      <c r="F3841" s="11" t="s">
        <v>928</v>
      </c>
      <c r="G3841" s="10">
        <v>2012</v>
      </c>
      <c r="H3841" s="10">
        <v>504945647</v>
      </c>
      <c r="I3841" s="17">
        <v>40970</v>
      </c>
      <c r="J3841" s="18">
        <v>3493</v>
      </c>
      <c r="K3841" s="19">
        <v>109.28</v>
      </c>
      <c r="L3841" s="19">
        <v>35.840000000000003</v>
      </c>
      <c r="M3841" s="19">
        <f>Table1[[#This Row],[Unit_Selling Price]]-Table1[[#This Row],[Unit_Cost]]</f>
        <v>73.44</v>
      </c>
      <c r="N3841" s="19">
        <f>Table1[[#This Row],[Quantity]]*Table1[[#This Row],[unit_per Profit]]</f>
        <v>256525.92</v>
      </c>
    </row>
    <row r="3842" spans="1:14" x14ac:dyDescent="0.2">
      <c r="A3842" s="10" t="s">
        <v>29</v>
      </c>
      <c r="B3842" s="10" t="s">
        <v>138</v>
      </c>
      <c r="C3842" s="10" t="s">
        <v>26</v>
      </c>
      <c r="D3842" s="10" t="s">
        <v>23</v>
      </c>
      <c r="E3842" s="10" t="s">
        <v>35</v>
      </c>
      <c r="F3842" s="11" t="s">
        <v>1851</v>
      </c>
      <c r="G3842" s="10">
        <v>2017</v>
      </c>
      <c r="H3842" s="10">
        <v>951698243</v>
      </c>
      <c r="I3842" s="17">
        <v>42801</v>
      </c>
      <c r="J3842" s="18">
        <v>7514</v>
      </c>
      <c r="K3842" s="19">
        <v>152.58000000000001</v>
      </c>
      <c r="L3842" s="19">
        <v>97.44</v>
      </c>
      <c r="M3842" s="19">
        <f>Table1[[#This Row],[Unit_Selling Price]]-Table1[[#This Row],[Unit_Cost]]</f>
        <v>55.14</v>
      </c>
      <c r="N3842" s="19">
        <f>Table1[[#This Row],[Quantity]]*Table1[[#This Row],[unit_per Profit]]</f>
        <v>414321.96</v>
      </c>
    </row>
    <row r="3843" spans="1:14" x14ac:dyDescent="0.2">
      <c r="A3843" s="10" t="s">
        <v>29</v>
      </c>
      <c r="B3843" s="10" t="s">
        <v>126</v>
      </c>
      <c r="C3843" s="10" t="s">
        <v>26</v>
      </c>
      <c r="D3843" s="10" t="s">
        <v>23</v>
      </c>
      <c r="E3843" s="10" t="s">
        <v>35</v>
      </c>
      <c r="F3843" s="11" t="s">
        <v>486</v>
      </c>
      <c r="G3843" s="10">
        <v>2012</v>
      </c>
      <c r="H3843" s="10">
        <v>981808078</v>
      </c>
      <c r="I3843" s="17" t="s">
        <v>1723</v>
      </c>
      <c r="J3843" s="18">
        <v>7683</v>
      </c>
      <c r="K3843" s="19">
        <v>152.58000000000001</v>
      </c>
      <c r="L3843" s="19">
        <v>97.44</v>
      </c>
      <c r="M3843" s="19">
        <f>Table1[[#This Row],[Unit_Selling Price]]-Table1[[#This Row],[Unit_Cost]]</f>
        <v>55.14</v>
      </c>
      <c r="N3843" s="19">
        <f>Table1[[#This Row],[Quantity]]*Table1[[#This Row],[unit_per Profit]]</f>
        <v>423640.62</v>
      </c>
    </row>
    <row r="3844" spans="1:14" x14ac:dyDescent="0.2">
      <c r="A3844" s="10" t="s">
        <v>59</v>
      </c>
      <c r="B3844" s="10" t="s">
        <v>148</v>
      </c>
      <c r="C3844" s="10" t="s">
        <v>65</v>
      </c>
      <c r="D3844" s="10" t="s">
        <v>23</v>
      </c>
      <c r="E3844" s="10" t="s">
        <v>43</v>
      </c>
      <c r="F3844" s="11">
        <v>41793</v>
      </c>
      <c r="G3844" s="10">
        <v>2014</v>
      </c>
      <c r="H3844" s="10">
        <v>831261479</v>
      </c>
      <c r="I3844" s="17">
        <v>41854</v>
      </c>
      <c r="J3844" s="18">
        <v>7599</v>
      </c>
      <c r="K3844" s="19">
        <v>9.33</v>
      </c>
      <c r="L3844" s="19">
        <v>6.92</v>
      </c>
      <c r="M3844" s="19">
        <f>Table1[[#This Row],[Unit_Selling Price]]-Table1[[#This Row],[Unit_Cost]]</f>
        <v>2.41</v>
      </c>
      <c r="N3844" s="19">
        <f>Table1[[#This Row],[Quantity]]*Table1[[#This Row],[unit_per Profit]]</f>
        <v>18313.59</v>
      </c>
    </row>
    <row r="3845" spans="1:14" x14ac:dyDescent="0.2">
      <c r="A3845" s="10" t="s">
        <v>32</v>
      </c>
      <c r="B3845" s="10" t="s">
        <v>210</v>
      </c>
      <c r="C3845" s="10" t="s">
        <v>26</v>
      </c>
      <c r="D3845" s="10" t="s">
        <v>27</v>
      </c>
      <c r="E3845" s="10" t="s">
        <v>28</v>
      </c>
      <c r="F3845" s="11">
        <v>42559</v>
      </c>
      <c r="G3845" s="10">
        <v>2016</v>
      </c>
      <c r="H3845" s="10">
        <v>806357276</v>
      </c>
      <c r="I3845" s="17" t="s">
        <v>1439</v>
      </c>
      <c r="J3845" s="18">
        <v>7892</v>
      </c>
      <c r="K3845" s="19">
        <v>152.58000000000001</v>
      </c>
      <c r="L3845" s="19">
        <v>97.44</v>
      </c>
      <c r="M3845" s="19">
        <f>Table1[[#This Row],[Unit_Selling Price]]-Table1[[#This Row],[Unit_Cost]]</f>
        <v>55.14</v>
      </c>
      <c r="N3845" s="19">
        <f>Table1[[#This Row],[Quantity]]*Table1[[#This Row],[unit_per Profit]]</f>
        <v>435164.88</v>
      </c>
    </row>
    <row r="3846" spans="1:14" x14ac:dyDescent="0.2">
      <c r="A3846" s="10" t="s">
        <v>29</v>
      </c>
      <c r="B3846" s="10" t="s">
        <v>130</v>
      </c>
      <c r="C3846" s="10" t="s">
        <v>34</v>
      </c>
      <c r="D3846" s="10" t="s">
        <v>23</v>
      </c>
      <c r="E3846" s="10" t="s">
        <v>24</v>
      </c>
      <c r="F3846" s="11" t="s">
        <v>941</v>
      </c>
      <c r="G3846" s="10">
        <v>2013</v>
      </c>
      <c r="H3846" s="10">
        <v>833706796</v>
      </c>
      <c r="I3846" s="17">
        <v>41337</v>
      </c>
      <c r="J3846" s="18">
        <v>1223</v>
      </c>
      <c r="K3846" s="19">
        <v>205.7</v>
      </c>
      <c r="L3846" s="19">
        <v>117.11</v>
      </c>
      <c r="M3846" s="19">
        <f>Table1[[#This Row],[Unit_Selling Price]]-Table1[[#This Row],[Unit_Cost]]</f>
        <v>88.59</v>
      </c>
      <c r="N3846" s="19">
        <f>Table1[[#This Row],[Quantity]]*Table1[[#This Row],[unit_per Profit]]</f>
        <v>108345.57</v>
      </c>
    </row>
    <row r="3847" spans="1:14" x14ac:dyDescent="0.2">
      <c r="A3847" s="10" t="s">
        <v>40</v>
      </c>
      <c r="B3847" s="10" t="s">
        <v>140</v>
      </c>
      <c r="C3847" s="10" t="s">
        <v>56</v>
      </c>
      <c r="D3847" s="10" t="s">
        <v>27</v>
      </c>
      <c r="E3847" s="10" t="s">
        <v>28</v>
      </c>
      <c r="F3847" s="11" t="s">
        <v>1852</v>
      </c>
      <c r="G3847" s="10">
        <v>2010</v>
      </c>
      <c r="H3847" s="10">
        <v>910233867</v>
      </c>
      <c r="I3847" s="17" t="s">
        <v>1089</v>
      </c>
      <c r="J3847" s="18">
        <v>7283</v>
      </c>
      <c r="K3847" s="19">
        <v>421.89</v>
      </c>
      <c r="L3847" s="19">
        <v>364.69</v>
      </c>
      <c r="M3847" s="19">
        <f>Table1[[#This Row],[Unit_Selling Price]]-Table1[[#This Row],[Unit_Cost]]</f>
        <v>57.2</v>
      </c>
      <c r="N3847" s="19">
        <f>Table1[[#This Row],[Quantity]]*Table1[[#This Row],[unit_per Profit]]</f>
        <v>416587.6</v>
      </c>
    </row>
    <row r="3848" spans="1:14" x14ac:dyDescent="0.2">
      <c r="A3848" s="10" t="s">
        <v>278</v>
      </c>
      <c r="B3848" s="10" t="s">
        <v>61</v>
      </c>
      <c r="C3848" s="10" t="s">
        <v>56</v>
      </c>
      <c r="D3848" s="10" t="s">
        <v>27</v>
      </c>
      <c r="E3848" s="10" t="s">
        <v>24</v>
      </c>
      <c r="F3848" s="11" t="s">
        <v>1033</v>
      </c>
      <c r="G3848" s="10">
        <v>2015</v>
      </c>
      <c r="H3848" s="10">
        <v>653174817</v>
      </c>
      <c r="I3848" s="17">
        <v>42043</v>
      </c>
      <c r="J3848" s="18">
        <v>7798</v>
      </c>
      <c r="K3848" s="19">
        <v>421.89</v>
      </c>
      <c r="L3848" s="19">
        <v>364.69</v>
      </c>
      <c r="M3848" s="19">
        <f>Table1[[#This Row],[Unit_Selling Price]]-Table1[[#This Row],[Unit_Cost]]</f>
        <v>57.2</v>
      </c>
      <c r="N3848" s="19">
        <f>Table1[[#This Row],[Quantity]]*Table1[[#This Row],[unit_per Profit]]</f>
        <v>446045.6</v>
      </c>
    </row>
    <row r="3849" spans="1:14" x14ac:dyDescent="0.2">
      <c r="A3849" s="10" t="s">
        <v>29</v>
      </c>
      <c r="B3849" s="10" t="s">
        <v>202</v>
      </c>
      <c r="C3849" s="10" t="s">
        <v>49</v>
      </c>
      <c r="D3849" s="10" t="s">
        <v>23</v>
      </c>
      <c r="E3849" s="10" t="s">
        <v>43</v>
      </c>
      <c r="F3849" s="11">
        <v>40427</v>
      </c>
      <c r="G3849" s="10">
        <v>2010</v>
      </c>
      <c r="H3849" s="10">
        <v>650078475</v>
      </c>
      <c r="I3849" s="17" t="s">
        <v>703</v>
      </c>
      <c r="J3849" s="18">
        <v>1522</v>
      </c>
      <c r="K3849" s="19">
        <v>651.21</v>
      </c>
      <c r="L3849" s="19">
        <v>524.96</v>
      </c>
      <c r="M3849" s="19">
        <f>Table1[[#This Row],[Unit_Selling Price]]-Table1[[#This Row],[Unit_Cost]]</f>
        <v>126.25</v>
      </c>
      <c r="N3849" s="19">
        <f>Table1[[#This Row],[Quantity]]*Table1[[#This Row],[unit_per Profit]]</f>
        <v>192152.5</v>
      </c>
    </row>
    <row r="3850" spans="1:14" x14ac:dyDescent="0.2">
      <c r="A3850" s="10" t="s">
        <v>46</v>
      </c>
      <c r="B3850" s="10" t="s">
        <v>175</v>
      </c>
      <c r="C3850" s="10" t="s">
        <v>49</v>
      </c>
      <c r="D3850" s="10" t="s">
        <v>23</v>
      </c>
      <c r="E3850" s="10" t="s">
        <v>35</v>
      </c>
      <c r="F3850" s="11" t="s">
        <v>1073</v>
      </c>
      <c r="G3850" s="10">
        <v>2016</v>
      </c>
      <c r="H3850" s="10">
        <v>208806169</v>
      </c>
      <c r="I3850" s="17" t="s">
        <v>451</v>
      </c>
      <c r="J3850" s="18">
        <v>9240</v>
      </c>
      <c r="K3850" s="19">
        <v>651.21</v>
      </c>
      <c r="L3850" s="19">
        <v>524.96</v>
      </c>
      <c r="M3850" s="19">
        <f>Table1[[#This Row],[Unit_Selling Price]]-Table1[[#This Row],[Unit_Cost]]</f>
        <v>126.25</v>
      </c>
      <c r="N3850" s="19">
        <f>Table1[[#This Row],[Quantity]]*Table1[[#This Row],[unit_per Profit]]</f>
        <v>1166550</v>
      </c>
    </row>
    <row r="3851" spans="1:14" x14ac:dyDescent="0.2">
      <c r="A3851" s="10" t="s">
        <v>29</v>
      </c>
      <c r="B3851" s="10" t="s">
        <v>181</v>
      </c>
      <c r="C3851" s="10" t="s">
        <v>26</v>
      </c>
      <c r="D3851" s="10" t="s">
        <v>27</v>
      </c>
      <c r="E3851" s="10" t="s">
        <v>43</v>
      </c>
      <c r="F3851" s="11" t="s">
        <v>1850</v>
      </c>
      <c r="G3851" s="10">
        <v>2012</v>
      </c>
      <c r="H3851" s="10">
        <v>507531726</v>
      </c>
      <c r="I3851" s="17">
        <v>41224</v>
      </c>
      <c r="J3851" s="18">
        <v>8771</v>
      </c>
      <c r="K3851" s="19">
        <v>152.58000000000001</v>
      </c>
      <c r="L3851" s="19">
        <v>97.44</v>
      </c>
      <c r="M3851" s="19">
        <f>Table1[[#This Row],[Unit_Selling Price]]-Table1[[#This Row],[Unit_Cost]]</f>
        <v>55.14</v>
      </c>
      <c r="N3851" s="19">
        <f>Table1[[#This Row],[Quantity]]*Table1[[#This Row],[unit_per Profit]]</f>
        <v>483632.94</v>
      </c>
    </row>
    <row r="3852" spans="1:14" x14ac:dyDescent="0.2">
      <c r="A3852" s="10" t="s">
        <v>29</v>
      </c>
      <c r="B3852" s="10" t="s">
        <v>100</v>
      </c>
      <c r="C3852" s="10" t="s">
        <v>39</v>
      </c>
      <c r="D3852" s="10" t="s">
        <v>23</v>
      </c>
      <c r="E3852" s="10" t="s">
        <v>28</v>
      </c>
      <c r="F3852" s="11">
        <v>41185</v>
      </c>
      <c r="G3852" s="10">
        <v>2012</v>
      </c>
      <c r="H3852" s="10">
        <v>544741475</v>
      </c>
      <c r="I3852" s="17" t="s">
        <v>1050</v>
      </c>
      <c r="J3852" s="18">
        <v>9963</v>
      </c>
      <c r="K3852" s="19">
        <v>81.73</v>
      </c>
      <c r="L3852" s="19">
        <v>56.67</v>
      </c>
      <c r="M3852" s="19">
        <f>Table1[[#This Row],[Unit_Selling Price]]-Table1[[#This Row],[Unit_Cost]]</f>
        <v>25.06</v>
      </c>
      <c r="N3852" s="19">
        <f>Table1[[#This Row],[Quantity]]*Table1[[#This Row],[unit_per Profit]]</f>
        <v>249672.78</v>
      </c>
    </row>
    <row r="3853" spans="1:14" x14ac:dyDescent="0.2">
      <c r="A3853" s="10" t="s">
        <v>37</v>
      </c>
      <c r="B3853" s="10" t="s">
        <v>50</v>
      </c>
      <c r="C3853" s="10" t="s">
        <v>42</v>
      </c>
      <c r="D3853" s="10" t="s">
        <v>23</v>
      </c>
      <c r="E3853" s="10" t="s">
        <v>24</v>
      </c>
      <c r="F3853" s="11" t="s">
        <v>1566</v>
      </c>
      <c r="G3853" s="10">
        <v>2015</v>
      </c>
      <c r="H3853" s="10">
        <v>289234244</v>
      </c>
      <c r="I3853" s="17" t="s">
        <v>1317</v>
      </c>
      <c r="J3853" s="18">
        <v>9695</v>
      </c>
      <c r="K3853" s="19">
        <v>109.28</v>
      </c>
      <c r="L3853" s="19">
        <v>35.840000000000003</v>
      </c>
      <c r="M3853" s="19">
        <f>Table1[[#This Row],[Unit_Selling Price]]-Table1[[#This Row],[Unit_Cost]]</f>
        <v>73.44</v>
      </c>
      <c r="N3853" s="19">
        <f>Table1[[#This Row],[Quantity]]*Table1[[#This Row],[unit_per Profit]]</f>
        <v>712000.8</v>
      </c>
    </row>
    <row r="3854" spans="1:14" x14ac:dyDescent="0.2">
      <c r="A3854" s="10" t="s">
        <v>37</v>
      </c>
      <c r="B3854" s="10" t="s">
        <v>48</v>
      </c>
      <c r="C3854" s="10" t="s">
        <v>65</v>
      </c>
      <c r="D3854" s="10" t="s">
        <v>23</v>
      </c>
      <c r="E3854" s="10" t="s">
        <v>28</v>
      </c>
      <c r="F3854" s="11" t="s">
        <v>944</v>
      </c>
      <c r="G3854" s="10">
        <v>2010</v>
      </c>
      <c r="H3854" s="10">
        <v>230121362</v>
      </c>
      <c r="I3854" s="17">
        <v>40334</v>
      </c>
      <c r="J3854" s="18">
        <v>6880</v>
      </c>
      <c r="K3854" s="19">
        <v>9.33</v>
      </c>
      <c r="L3854" s="19">
        <v>6.92</v>
      </c>
      <c r="M3854" s="19">
        <f>Table1[[#This Row],[Unit_Selling Price]]-Table1[[#This Row],[Unit_Cost]]</f>
        <v>2.41</v>
      </c>
      <c r="N3854" s="19">
        <f>Table1[[#This Row],[Quantity]]*Table1[[#This Row],[unit_per Profit]]</f>
        <v>16580.8</v>
      </c>
    </row>
    <row r="3855" spans="1:14" x14ac:dyDescent="0.2">
      <c r="A3855" s="10" t="s">
        <v>29</v>
      </c>
      <c r="B3855" s="10" t="s">
        <v>187</v>
      </c>
      <c r="C3855" s="10" t="s">
        <v>22</v>
      </c>
      <c r="D3855" s="10" t="s">
        <v>23</v>
      </c>
      <c r="E3855" s="10" t="s">
        <v>43</v>
      </c>
      <c r="F3855" s="11" t="s">
        <v>1126</v>
      </c>
      <c r="G3855" s="10">
        <v>2011</v>
      </c>
      <c r="H3855" s="10">
        <v>926826655</v>
      </c>
      <c r="I3855" s="17" t="s">
        <v>1324</v>
      </c>
      <c r="J3855" s="18">
        <v>7458</v>
      </c>
      <c r="K3855" s="19">
        <v>255.28</v>
      </c>
      <c r="L3855" s="19">
        <v>159.41999999999999</v>
      </c>
      <c r="M3855" s="19">
        <f>Table1[[#This Row],[Unit_Selling Price]]-Table1[[#This Row],[Unit_Cost]]</f>
        <v>95.86</v>
      </c>
      <c r="N3855" s="19">
        <f>Table1[[#This Row],[Quantity]]*Table1[[#This Row],[unit_per Profit]]</f>
        <v>714923.88</v>
      </c>
    </row>
    <row r="3856" spans="1:14" x14ac:dyDescent="0.2">
      <c r="A3856" s="10" t="s">
        <v>29</v>
      </c>
      <c r="B3856" s="10" t="s">
        <v>30</v>
      </c>
      <c r="C3856" s="10" t="s">
        <v>85</v>
      </c>
      <c r="D3856" s="10" t="s">
        <v>23</v>
      </c>
      <c r="E3856" s="10" t="s">
        <v>35</v>
      </c>
      <c r="F3856" s="11" t="s">
        <v>997</v>
      </c>
      <c r="G3856" s="10">
        <v>2011</v>
      </c>
      <c r="H3856" s="10">
        <v>759086453</v>
      </c>
      <c r="I3856" s="17" t="s">
        <v>1853</v>
      </c>
      <c r="J3856" s="18">
        <v>9405</v>
      </c>
      <c r="K3856" s="19">
        <v>668.27</v>
      </c>
      <c r="L3856" s="19">
        <v>502.54</v>
      </c>
      <c r="M3856" s="19">
        <f>Table1[[#This Row],[Unit_Selling Price]]-Table1[[#This Row],[Unit_Cost]]</f>
        <v>165.73</v>
      </c>
      <c r="N3856" s="19">
        <f>Table1[[#This Row],[Quantity]]*Table1[[#This Row],[unit_per Profit]]</f>
        <v>1558690.65</v>
      </c>
    </row>
    <row r="3857" spans="1:14" x14ac:dyDescent="0.2">
      <c r="A3857" s="10" t="s">
        <v>37</v>
      </c>
      <c r="B3857" s="10" t="s">
        <v>106</v>
      </c>
      <c r="C3857" s="10" t="s">
        <v>34</v>
      </c>
      <c r="D3857" s="10" t="s">
        <v>23</v>
      </c>
      <c r="E3857" s="10" t="s">
        <v>35</v>
      </c>
      <c r="F3857" s="11" t="s">
        <v>1685</v>
      </c>
      <c r="G3857" s="10">
        <v>2016</v>
      </c>
      <c r="H3857" s="10">
        <v>876949584</v>
      </c>
      <c r="I3857" s="17" t="s">
        <v>1348</v>
      </c>
      <c r="J3857" s="18">
        <v>7725</v>
      </c>
      <c r="K3857" s="19">
        <v>205.7</v>
      </c>
      <c r="L3857" s="19">
        <v>117.11</v>
      </c>
      <c r="M3857" s="19">
        <f>Table1[[#This Row],[Unit_Selling Price]]-Table1[[#This Row],[Unit_Cost]]</f>
        <v>88.59</v>
      </c>
      <c r="N3857" s="19">
        <f>Table1[[#This Row],[Quantity]]*Table1[[#This Row],[unit_per Profit]]</f>
        <v>684357.75</v>
      </c>
    </row>
    <row r="3858" spans="1:14" x14ac:dyDescent="0.2">
      <c r="A3858" s="10" t="s">
        <v>40</v>
      </c>
      <c r="B3858" s="10" t="s">
        <v>188</v>
      </c>
      <c r="C3858" s="10" t="s">
        <v>42</v>
      </c>
      <c r="D3858" s="10" t="s">
        <v>27</v>
      </c>
      <c r="E3858" s="10" t="s">
        <v>28</v>
      </c>
      <c r="F3858" s="11" t="s">
        <v>1367</v>
      </c>
      <c r="G3858" s="10">
        <v>2010</v>
      </c>
      <c r="H3858" s="10">
        <v>250777375</v>
      </c>
      <c r="I3858" s="17">
        <v>40212</v>
      </c>
      <c r="J3858" s="18">
        <v>9453</v>
      </c>
      <c r="K3858" s="19">
        <v>109.28</v>
      </c>
      <c r="L3858" s="19">
        <v>35.840000000000003</v>
      </c>
      <c r="M3858" s="19">
        <f>Table1[[#This Row],[Unit_Selling Price]]-Table1[[#This Row],[Unit_Cost]]</f>
        <v>73.44</v>
      </c>
      <c r="N3858" s="19">
        <f>Table1[[#This Row],[Quantity]]*Table1[[#This Row],[unit_per Profit]]</f>
        <v>694228.32</v>
      </c>
    </row>
    <row r="3859" spans="1:14" x14ac:dyDescent="0.2">
      <c r="A3859" s="10" t="s">
        <v>32</v>
      </c>
      <c r="B3859" s="10" t="s">
        <v>182</v>
      </c>
      <c r="C3859" s="10" t="s">
        <v>65</v>
      </c>
      <c r="D3859" s="10" t="s">
        <v>27</v>
      </c>
      <c r="E3859" s="10" t="s">
        <v>24</v>
      </c>
      <c r="F3859" s="11">
        <v>40614</v>
      </c>
      <c r="G3859" s="10">
        <v>2011</v>
      </c>
      <c r="H3859" s="10">
        <v>621243655</v>
      </c>
      <c r="I3859" s="17">
        <v>40969</v>
      </c>
      <c r="J3859" s="18">
        <v>8658</v>
      </c>
      <c r="K3859" s="19">
        <v>9.33</v>
      </c>
      <c r="L3859" s="19">
        <v>6.92</v>
      </c>
      <c r="M3859" s="19">
        <f>Table1[[#This Row],[Unit_Selling Price]]-Table1[[#This Row],[Unit_Cost]]</f>
        <v>2.41</v>
      </c>
      <c r="N3859" s="19">
        <f>Table1[[#This Row],[Quantity]]*Table1[[#This Row],[unit_per Profit]]</f>
        <v>20865.78</v>
      </c>
    </row>
    <row r="3860" spans="1:14" x14ac:dyDescent="0.2">
      <c r="A3860" s="10" t="s">
        <v>46</v>
      </c>
      <c r="B3860" s="10" t="s">
        <v>92</v>
      </c>
      <c r="C3860" s="10" t="s">
        <v>22</v>
      </c>
      <c r="D3860" s="10" t="s">
        <v>27</v>
      </c>
      <c r="E3860" s="10" t="s">
        <v>28</v>
      </c>
      <c r="F3860" s="11" t="s">
        <v>1798</v>
      </c>
      <c r="G3860" s="10">
        <v>2011</v>
      </c>
      <c r="H3860" s="10">
        <v>649334752</v>
      </c>
      <c r="I3860" s="17">
        <v>40583</v>
      </c>
      <c r="J3860" s="18">
        <v>1438</v>
      </c>
      <c r="K3860" s="19">
        <v>255.28</v>
      </c>
      <c r="L3860" s="19">
        <v>159.41999999999999</v>
      </c>
      <c r="M3860" s="19">
        <f>Table1[[#This Row],[Unit_Selling Price]]-Table1[[#This Row],[Unit_Cost]]</f>
        <v>95.86</v>
      </c>
      <c r="N3860" s="19">
        <f>Table1[[#This Row],[Quantity]]*Table1[[#This Row],[unit_per Profit]]</f>
        <v>137846.68</v>
      </c>
    </row>
    <row r="3861" spans="1:14" x14ac:dyDescent="0.2">
      <c r="A3861" s="10" t="s">
        <v>278</v>
      </c>
      <c r="B3861" s="10" t="s">
        <v>164</v>
      </c>
      <c r="C3861" s="10" t="s">
        <v>56</v>
      </c>
      <c r="D3861" s="10" t="s">
        <v>23</v>
      </c>
      <c r="E3861" s="10" t="s">
        <v>28</v>
      </c>
      <c r="F3861" s="11" t="s">
        <v>1671</v>
      </c>
      <c r="G3861" s="10">
        <v>2011</v>
      </c>
      <c r="H3861" s="10">
        <v>866349494</v>
      </c>
      <c r="I3861" s="17" t="s">
        <v>1329</v>
      </c>
      <c r="J3861" s="18">
        <v>922</v>
      </c>
      <c r="K3861" s="19">
        <v>421.89</v>
      </c>
      <c r="L3861" s="19">
        <v>364.69</v>
      </c>
      <c r="M3861" s="19">
        <f>Table1[[#This Row],[Unit_Selling Price]]-Table1[[#This Row],[Unit_Cost]]</f>
        <v>57.2</v>
      </c>
      <c r="N3861" s="19">
        <f>Table1[[#This Row],[Quantity]]*Table1[[#This Row],[unit_per Profit]]</f>
        <v>52738.400000000001</v>
      </c>
    </row>
    <row r="3862" spans="1:14" x14ac:dyDescent="0.2">
      <c r="A3862" s="10" t="s">
        <v>29</v>
      </c>
      <c r="B3862" s="10" t="s">
        <v>193</v>
      </c>
      <c r="C3862" s="10" t="s">
        <v>22</v>
      </c>
      <c r="D3862" s="10" t="s">
        <v>27</v>
      </c>
      <c r="E3862" s="10" t="s">
        <v>28</v>
      </c>
      <c r="F3862" s="11">
        <v>41650</v>
      </c>
      <c r="G3862" s="10">
        <v>2014</v>
      </c>
      <c r="H3862" s="10">
        <v>523899209</v>
      </c>
      <c r="I3862" s="17" t="s">
        <v>1854</v>
      </c>
      <c r="J3862" s="18">
        <v>2273</v>
      </c>
      <c r="K3862" s="19">
        <v>255.28</v>
      </c>
      <c r="L3862" s="19">
        <v>159.41999999999999</v>
      </c>
      <c r="M3862" s="19">
        <f>Table1[[#This Row],[Unit_Selling Price]]-Table1[[#This Row],[Unit_Cost]]</f>
        <v>95.86</v>
      </c>
      <c r="N3862" s="19">
        <f>Table1[[#This Row],[Quantity]]*Table1[[#This Row],[unit_per Profit]]</f>
        <v>217889.78</v>
      </c>
    </row>
    <row r="3863" spans="1:14" x14ac:dyDescent="0.2">
      <c r="A3863" s="10" t="s">
        <v>46</v>
      </c>
      <c r="B3863" s="10" t="s">
        <v>273</v>
      </c>
      <c r="C3863" s="10" t="s">
        <v>42</v>
      </c>
      <c r="D3863" s="10" t="s">
        <v>23</v>
      </c>
      <c r="E3863" s="10" t="s">
        <v>24</v>
      </c>
      <c r="F3863" s="11">
        <v>41739</v>
      </c>
      <c r="G3863" s="10">
        <v>2014</v>
      </c>
      <c r="H3863" s="10">
        <v>743907725</v>
      </c>
      <c r="I3863" s="17" t="s">
        <v>1613</v>
      </c>
      <c r="J3863" s="18">
        <v>7682</v>
      </c>
      <c r="K3863" s="19">
        <v>109.28</v>
      </c>
      <c r="L3863" s="19">
        <v>35.840000000000003</v>
      </c>
      <c r="M3863" s="19">
        <f>Table1[[#This Row],[Unit_Selling Price]]-Table1[[#This Row],[Unit_Cost]]</f>
        <v>73.44</v>
      </c>
      <c r="N3863" s="19">
        <f>Table1[[#This Row],[Quantity]]*Table1[[#This Row],[unit_per Profit]]</f>
        <v>564166.07999999996</v>
      </c>
    </row>
    <row r="3864" spans="1:14" x14ac:dyDescent="0.2">
      <c r="A3864" s="10" t="s">
        <v>40</v>
      </c>
      <c r="B3864" s="10" t="s">
        <v>101</v>
      </c>
      <c r="C3864" s="10" t="s">
        <v>26</v>
      </c>
      <c r="D3864" s="10" t="s">
        <v>27</v>
      </c>
      <c r="E3864" s="10" t="s">
        <v>24</v>
      </c>
      <c r="F3864" s="11" t="s">
        <v>1838</v>
      </c>
      <c r="G3864" s="10">
        <v>2012</v>
      </c>
      <c r="H3864" s="10">
        <v>468611371</v>
      </c>
      <c r="I3864" s="17" t="s">
        <v>930</v>
      </c>
      <c r="J3864" s="18">
        <v>1373</v>
      </c>
      <c r="K3864" s="19">
        <v>152.58000000000001</v>
      </c>
      <c r="L3864" s="19">
        <v>97.44</v>
      </c>
      <c r="M3864" s="19">
        <f>Table1[[#This Row],[Unit_Selling Price]]-Table1[[#This Row],[Unit_Cost]]</f>
        <v>55.14</v>
      </c>
      <c r="N3864" s="19">
        <f>Table1[[#This Row],[Quantity]]*Table1[[#This Row],[unit_per Profit]]</f>
        <v>75707.22</v>
      </c>
    </row>
    <row r="3865" spans="1:14" x14ac:dyDescent="0.2">
      <c r="A3865" s="10" t="s">
        <v>40</v>
      </c>
      <c r="B3865" s="10" t="s">
        <v>90</v>
      </c>
      <c r="C3865" s="10" t="s">
        <v>49</v>
      </c>
      <c r="D3865" s="10" t="s">
        <v>23</v>
      </c>
      <c r="E3865" s="10" t="s">
        <v>43</v>
      </c>
      <c r="F3865" s="11" t="s">
        <v>632</v>
      </c>
      <c r="G3865" s="10">
        <v>2015</v>
      </c>
      <c r="H3865" s="10">
        <v>510558974</v>
      </c>
      <c r="I3865" s="17" t="s">
        <v>614</v>
      </c>
      <c r="J3865" s="18">
        <v>4601</v>
      </c>
      <c r="K3865" s="19">
        <v>651.21</v>
      </c>
      <c r="L3865" s="19">
        <v>524.96</v>
      </c>
      <c r="M3865" s="19">
        <f>Table1[[#This Row],[Unit_Selling Price]]-Table1[[#This Row],[Unit_Cost]]</f>
        <v>126.25</v>
      </c>
      <c r="N3865" s="19">
        <f>Table1[[#This Row],[Quantity]]*Table1[[#This Row],[unit_per Profit]]</f>
        <v>580876.25</v>
      </c>
    </row>
    <row r="3866" spans="1:14" x14ac:dyDescent="0.2">
      <c r="A3866" s="10" t="s">
        <v>46</v>
      </c>
      <c r="B3866" s="10" t="s">
        <v>219</v>
      </c>
      <c r="C3866" s="10" t="s">
        <v>77</v>
      </c>
      <c r="D3866" s="10" t="s">
        <v>23</v>
      </c>
      <c r="E3866" s="10" t="s">
        <v>35</v>
      </c>
      <c r="F3866" s="11" t="s">
        <v>789</v>
      </c>
      <c r="G3866" s="10">
        <v>2016</v>
      </c>
      <c r="H3866" s="10">
        <v>402611863</v>
      </c>
      <c r="I3866" s="17">
        <v>42618</v>
      </c>
      <c r="J3866" s="18">
        <v>652</v>
      </c>
      <c r="K3866" s="19">
        <v>154.06</v>
      </c>
      <c r="L3866" s="19">
        <v>90.93</v>
      </c>
      <c r="M3866" s="19">
        <f>Table1[[#This Row],[Unit_Selling Price]]-Table1[[#This Row],[Unit_Cost]]</f>
        <v>63.13</v>
      </c>
      <c r="N3866" s="19">
        <f>Table1[[#This Row],[Quantity]]*Table1[[#This Row],[unit_per Profit]]</f>
        <v>41160.76</v>
      </c>
    </row>
    <row r="3867" spans="1:14" x14ac:dyDescent="0.2">
      <c r="A3867" s="10" t="s">
        <v>29</v>
      </c>
      <c r="B3867" s="10" t="s">
        <v>165</v>
      </c>
      <c r="C3867" s="10" t="s">
        <v>42</v>
      </c>
      <c r="D3867" s="10" t="s">
        <v>23</v>
      </c>
      <c r="E3867" s="10" t="s">
        <v>24</v>
      </c>
      <c r="F3867" s="11">
        <v>40728</v>
      </c>
      <c r="G3867" s="10">
        <v>2011</v>
      </c>
      <c r="H3867" s="10">
        <v>647943866</v>
      </c>
      <c r="I3867" s="17" t="s">
        <v>471</v>
      </c>
      <c r="J3867" s="18">
        <v>9843</v>
      </c>
      <c r="K3867" s="19">
        <v>109.28</v>
      </c>
      <c r="L3867" s="19">
        <v>35.840000000000003</v>
      </c>
      <c r="M3867" s="19">
        <f>Table1[[#This Row],[Unit_Selling Price]]-Table1[[#This Row],[Unit_Cost]]</f>
        <v>73.44</v>
      </c>
      <c r="N3867" s="19">
        <f>Table1[[#This Row],[Quantity]]*Table1[[#This Row],[unit_per Profit]]</f>
        <v>722869.92</v>
      </c>
    </row>
    <row r="3868" spans="1:14" x14ac:dyDescent="0.2">
      <c r="A3868" s="10" t="s">
        <v>278</v>
      </c>
      <c r="B3868" s="10" t="s">
        <v>226</v>
      </c>
      <c r="C3868" s="10" t="s">
        <v>65</v>
      </c>
      <c r="D3868" s="10" t="s">
        <v>23</v>
      </c>
      <c r="E3868" s="10" t="s">
        <v>24</v>
      </c>
      <c r="F3868" s="11" t="s">
        <v>1133</v>
      </c>
      <c r="G3868" s="10">
        <v>2014</v>
      </c>
      <c r="H3868" s="10">
        <v>470041310</v>
      </c>
      <c r="I3868" s="17">
        <v>41645</v>
      </c>
      <c r="J3868" s="18">
        <v>4524</v>
      </c>
      <c r="K3868" s="19">
        <v>9.33</v>
      </c>
      <c r="L3868" s="19">
        <v>6.92</v>
      </c>
      <c r="M3868" s="19">
        <f>Table1[[#This Row],[Unit_Selling Price]]-Table1[[#This Row],[Unit_Cost]]</f>
        <v>2.41</v>
      </c>
      <c r="N3868" s="19">
        <f>Table1[[#This Row],[Quantity]]*Table1[[#This Row],[unit_per Profit]]</f>
        <v>10902.84</v>
      </c>
    </row>
    <row r="3869" spans="1:14" x14ac:dyDescent="0.2">
      <c r="A3869" s="10" t="s">
        <v>59</v>
      </c>
      <c r="B3869" s="10" t="s">
        <v>60</v>
      </c>
      <c r="C3869" s="10" t="s">
        <v>26</v>
      </c>
      <c r="D3869" s="10" t="s">
        <v>27</v>
      </c>
      <c r="E3869" s="10" t="s">
        <v>24</v>
      </c>
      <c r="F3869" s="11" t="s">
        <v>288</v>
      </c>
      <c r="G3869" s="10">
        <v>2013</v>
      </c>
      <c r="H3869" s="10">
        <v>962703025</v>
      </c>
      <c r="I3869" s="17" t="s">
        <v>1077</v>
      </c>
      <c r="J3869" s="18">
        <v>4073</v>
      </c>
      <c r="K3869" s="19">
        <v>152.58000000000001</v>
      </c>
      <c r="L3869" s="19">
        <v>97.44</v>
      </c>
      <c r="M3869" s="19">
        <f>Table1[[#This Row],[Unit_Selling Price]]-Table1[[#This Row],[Unit_Cost]]</f>
        <v>55.14</v>
      </c>
      <c r="N3869" s="19">
        <f>Table1[[#This Row],[Quantity]]*Table1[[#This Row],[unit_per Profit]]</f>
        <v>224585.22</v>
      </c>
    </row>
    <row r="3870" spans="1:14" x14ac:dyDescent="0.2">
      <c r="A3870" s="10" t="s">
        <v>46</v>
      </c>
      <c r="B3870" s="10" t="s">
        <v>143</v>
      </c>
      <c r="C3870" s="10" t="s">
        <v>22</v>
      </c>
      <c r="D3870" s="10" t="s">
        <v>27</v>
      </c>
      <c r="E3870" s="10" t="s">
        <v>24</v>
      </c>
      <c r="F3870" s="11">
        <v>41315</v>
      </c>
      <c r="G3870" s="10">
        <v>2013</v>
      </c>
      <c r="H3870" s="10">
        <v>140040338</v>
      </c>
      <c r="I3870" s="17">
        <v>41527</v>
      </c>
      <c r="J3870" s="18">
        <v>9903</v>
      </c>
      <c r="K3870" s="19">
        <v>255.28</v>
      </c>
      <c r="L3870" s="19">
        <v>159.41999999999999</v>
      </c>
      <c r="M3870" s="19">
        <f>Table1[[#This Row],[Unit_Selling Price]]-Table1[[#This Row],[Unit_Cost]]</f>
        <v>95.86</v>
      </c>
      <c r="N3870" s="19">
        <f>Table1[[#This Row],[Quantity]]*Table1[[#This Row],[unit_per Profit]]</f>
        <v>949301.58</v>
      </c>
    </row>
    <row r="3871" spans="1:14" x14ac:dyDescent="0.2">
      <c r="A3871" s="10" t="s">
        <v>46</v>
      </c>
      <c r="B3871" s="10" t="s">
        <v>190</v>
      </c>
      <c r="C3871" s="10" t="s">
        <v>56</v>
      </c>
      <c r="D3871" s="10" t="s">
        <v>23</v>
      </c>
      <c r="E3871" s="10" t="s">
        <v>35</v>
      </c>
      <c r="F3871" s="11" t="s">
        <v>1855</v>
      </c>
      <c r="G3871" s="10">
        <v>2015</v>
      </c>
      <c r="H3871" s="10">
        <v>586477077</v>
      </c>
      <c r="I3871" s="17" t="s">
        <v>1378</v>
      </c>
      <c r="J3871" s="18">
        <v>455</v>
      </c>
      <c r="K3871" s="19">
        <v>421.89</v>
      </c>
      <c r="L3871" s="19">
        <v>364.69</v>
      </c>
      <c r="M3871" s="19">
        <f>Table1[[#This Row],[Unit_Selling Price]]-Table1[[#This Row],[Unit_Cost]]</f>
        <v>57.2</v>
      </c>
      <c r="N3871" s="19">
        <f>Table1[[#This Row],[Quantity]]*Table1[[#This Row],[unit_per Profit]]</f>
        <v>26026</v>
      </c>
    </row>
    <row r="3872" spans="1:14" x14ac:dyDescent="0.2">
      <c r="A3872" s="10" t="s">
        <v>46</v>
      </c>
      <c r="B3872" s="10" t="s">
        <v>98</v>
      </c>
      <c r="C3872" s="10" t="s">
        <v>85</v>
      </c>
      <c r="D3872" s="10" t="s">
        <v>27</v>
      </c>
      <c r="E3872" s="10" t="s">
        <v>28</v>
      </c>
      <c r="F3872" s="11" t="s">
        <v>1797</v>
      </c>
      <c r="G3872" s="10">
        <v>2015</v>
      </c>
      <c r="H3872" s="10">
        <v>906749570</v>
      </c>
      <c r="I3872" s="17">
        <v>42342</v>
      </c>
      <c r="J3872" s="18">
        <v>6203</v>
      </c>
      <c r="K3872" s="19">
        <v>668.27</v>
      </c>
      <c r="L3872" s="19">
        <v>502.54</v>
      </c>
      <c r="M3872" s="19">
        <f>Table1[[#This Row],[Unit_Selling Price]]-Table1[[#This Row],[Unit_Cost]]</f>
        <v>165.73</v>
      </c>
      <c r="N3872" s="19">
        <f>Table1[[#This Row],[Quantity]]*Table1[[#This Row],[unit_per Profit]]</f>
        <v>1028023.19</v>
      </c>
    </row>
    <row r="3873" spans="1:14" x14ac:dyDescent="0.2">
      <c r="A3873" s="10" t="s">
        <v>46</v>
      </c>
      <c r="B3873" s="10" t="s">
        <v>97</v>
      </c>
      <c r="C3873" s="10" t="s">
        <v>51</v>
      </c>
      <c r="D3873" s="10" t="s">
        <v>27</v>
      </c>
      <c r="E3873" s="10" t="s">
        <v>35</v>
      </c>
      <c r="F3873" s="11">
        <v>40826</v>
      </c>
      <c r="G3873" s="10">
        <v>2011</v>
      </c>
      <c r="H3873" s="10">
        <v>675906646</v>
      </c>
      <c r="I3873" s="17">
        <v>40554</v>
      </c>
      <c r="J3873" s="18">
        <v>4651</v>
      </c>
      <c r="K3873" s="19">
        <v>437.2</v>
      </c>
      <c r="L3873" s="19">
        <v>263.33</v>
      </c>
      <c r="M3873" s="19">
        <f>Table1[[#This Row],[Unit_Selling Price]]-Table1[[#This Row],[Unit_Cost]]</f>
        <v>173.87</v>
      </c>
      <c r="N3873" s="19">
        <f>Table1[[#This Row],[Quantity]]*Table1[[#This Row],[unit_per Profit]]</f>
        <v>808669.37</v>
      </c>
    </row>
    <row r="3874" spans="1:14" x14ac:dyDescent="0.2">
      <c r="A3874" s="10" t="s">
        <v>46</v>
      </c>
      <c r="B3874" s="10" t="s">
        <v>156</v>
      </c>
      <c r="C3874" s="10" t="s">
        <v>51</v>
      </c>
      <c r="D3874" s="10" t="s">
        <v>23</v>
      </c>
      <c r="E3874" s="10" t="s">
        <v>28</v>
      </c>
      <c r="F3874" s="11" t="s">
        <v>943</v>
      </c>
      <c r="G3874" s="10">
        <v>2014</v>
      </c>
      <c r="H3874" s="10">
        <v>889309632</v>
      </c>
      <c r="I3874" s="17" t="s">
        <v>1263</v>
      </c>
      <c r="J3874" s="18">
        <v>5337</v>
      </c>
      <c r="K3874" s="19">
        <v>437.2</v>
      </c>
      <c r="L3874" s="19">
        <v>263.33</v>
      </c>
      <c r="M3874" s="19">
        <f>Table1[[#This Row],[Unit_Selling Price]]-Table1[[#This Row],[Unit_Cost]]</f>
        <v>173.87</v>
      </c>
      <c r="N3874" s="19">
        <f>Table1[[#This Row],[Quantity]]*Table1[[#This Row],[unit_per Profit]]</f>
        <v>927944.19</v>
      </c>
    </row>
    <row r="3875" spans="1:14" x14ac:dyDescent="0.2">
      <c r="A3875" s="10" t="s">
        <v>29</v>
      </c>
      <c r="B3875" s="10" t="s">
        <v>223</v>
      </c>
      <c r="C3875" s="10" t="s">
        <v>34</v>
      </c>
      <c r="D3875" s="10" t="s">
        <v>27</v>
      </c>
      <c r="E3875" s="10" t="s">
        <v>28</v>
      </c>
      <c r="F3875" s="11" t="s">
        <v>611</v>
      </c>
      <c r="G3875" s="10">
        <v>2012</v>
      </c>
      <c r="H3875" s="10">
        <v>812632358</v>
      </c>
      <c r="I3875" s="17" t="s">
        <v>390</v>
      </c>
      <c r="J3875" s="18">
        <v>4828</v>
      </c>
      <c r="K3875" s="19">
        <v>205.7</v>
      </c>
      <c r="L3875" s="19">
        <v>117.11</v>
      </c>
      <c r="M3875" s="19">
        <f>Table1[[#This Row],[Unit_Selling Price]]-Table1[[#This Row],[Unit_Cost]]</f>
        <v>88.59</v>
      </c>
      <c r="N3875" s="19">
        <f>Table1[[#This Row],[Quantity]]*Table1[[#This Row],[unit_per Profit]]</f>
        <v>427712.52</v>
      </c>
    </row>
    <row r="3876" spans="1:14" x14ac:dyDescent="0.2">
      <c r="A3876" s="10" t="s">
        <v>29</v>
      </c>
      <c r="B3876" s="10" t="s">
        <v>213</v>
      </c>
      <c r="C3876" s="10" t="s">
        <v>51</v>
      </c>
      <c r="D3876" s="10" t="s">
        <v>23</v>
      </c>
      <c r="E3876" s="10" t="s">
        <v>35</v>
      </c>
      <c r="F3876" s="11" t="s">
        <v>812</v>
      </c>
      <c r="G3876" s="10">
        <v>2014</v>
      </c>
      <c r="H3876" s="10">
        <v>231861150</v>
      </c>
      <c r="I3876" s="17">
        <v>41650</v>
      </c>
      <c r="J3876" s="18">
        <v>1722</v>
      </c>
      <c r="K3876" s="19">
        <v>437.2</v>
      </c>
      <c r="L3876" s="19">
        <v>263.33</v>
      </c>
      <c r="M3876" s="19">
        <f>Table1[[#This Row],[Unit_Selling Price]]-Table1[[#This Row],[Unit_Cost]]</f>
        <v>173.87</v>
      </c>
      <c r="N3876" s="19">
        <f>Table1[[#This Row],[Quantity]]*Table1[[#This Row],[unit_per Profit]]</f>
        <v>299404.14</v>
      </c>
    </row>
    <row r="3877" spans="1:14" x14ac:dyDescent="0.2">
      <c r="A3877" s="10" t="s">
        <v>37</v>
      </c>
      <c r="B3877" s="10" t="s">
        <v>95</v>
      </c>
      <c r="C3877" s="10" t="s">
        <v>49</v>
      </c>
      <c r="D3877" s="10" t="s">
        <v>23</v>
      </c>
      <c r="E3877" s="10" t="s">
        <v>43</v>
      </c>
      <c r="F3877" s="11" t="s">
        <v>923</v>
      </c>
      <c r="G3877" s="10">
        <v>2016</v>
      </c>
      <c r="H3877" s="10">
        <v>803294837</v>
      </c>
      <c r="I3877" s="17" t="s">
        <v>1047</v>
      </c>
      <c r="J3877" s="18">
        <v>1648</v>
      </c>
      <c r="K3877" s="19">
        <v>651.21</v>
      </c>
      <c r="L3877" s="19">
        <v>524.96</v>
      </c>
      <c r="M3877" s="19">
        <f>Table1[[#This Row],[Unit_Selling Price]]-Table1[[#This Row],[Unit_Cost]]</f>
        <v>126.25</v>
      </c>
      <c r="N3877" s="19">
        <f>Table1[[#This Row],[Quantity]]*Table1[[#This Row],[unit_per Profit]]</f>
        <v>208060</v>
      </c>
    </row>
    <row r="3878" spans="1:14" x14ac:dyDescent="0.2">
      <c r="A3878" s="10" t="s">
        <v>32</v>
      </c>
      <c r="B3878" s="10" t="s">
        <v>110</v>
      </c>
      <c r="C3878" s="10" t="s">
        <v>22</v>
      </c>
      <c r="D3878" s="10" t="s">
        <v>23</v>
      </c>
      <c r="E3878" s="10" t="s">
        <v>35</v>
      </c>
      <c r="F3878" s="11" t="s">
        <v>546</v>
      </c>
      <c r="G3878" s="10">
        <v>2016</v>
      </c>
      <c r="H3878" s="10">
        <v>203544747</v>
      </c>
      <c r="I3878" s="17" t="s">
        <v>1722</v>
      </c>
      <c r="J3878" s="18">
        <v>2269</v>
      </c>
      <c r="K3878" s="19">
        <v>255.28</v>
      </c>
      <c r="L3878" s="19">
        <v>159.41999999999999</v>
      </c>
      <c r="M3878" s="19">
        <f>Table1[[#This Row],[Unit_Selling Price]]-Table1[[#This Row],[Unit_Cost]]</f>
        <v>95.86</v>
      </c>
      <c r="N3878" s="19">
        <f>Table1[[#This Row],[Quantity]]*Table1[[#This Row],[unit_per Profit]]</f>
        <v>217506.34</v>
      </c>
    </row>
    <row r="3879" spans="1:14" x14ac:dyDescent="0.2">
      <c r="A3879" s="10" t="s">
        <v>32</v>
      </c>
      <c r="B3879" s="10" t="s">
        <v>82</v>
      </c>
      <c r="C3879" s="10" t="s">
        <v>31</v>
      </c>
      <c r="D3879" s="10" t="s">
        <v>23</v>
      </c>
      <c r="E3879" s="10" t="s">
        <v>24</v>
      </c>
      <c r="F3879" s="11" t="s">
        <v>834</v>
      </c>
      <c r="G3879" s="10">
        <v>2016</v>
      </c>
      <c r="H3879" s="10">
        <v>679534709</v>
      </c>
      <c r="I3879" s="17" t="s">
        <v>1830</v>
      </c>
      <c r="J3879" s="18">
        <v>8276</v>
      </c>
      <c r="K3879" s="19">
        <v>47.45</v>
      </c>
      <c r="L3879" s="19">
        <v>31.79</v>
      </c>
      <c r="M3879" s="19">
        <f>Table1[[#This Row],[Unit_Selling Price]]-Table1[[#This Row],[Unit_Cost]]</f>
        <v>15.66</v>
      </c>
      <c r="N3879" s="19">
        <f>Table1[[#This Row],[Quantity]]*Table1[[#This Row],[unit_per Profit]]</f>
        <v>129602.16</v>
      </c>
    </row>
    <row r="3880" spans="1:14" x14ac:dyDescent="0.2">
      <c r="A3880" s="10" t="s">
        <v>37</v>
      </c>
      <c r="B3880" s="10" t="s">
        <v>229</v>
      </c>
      <c r="C3880" s="10" t="s">
        <v>31</v>
      </c>
      <c r="D3880" s="10" t="s">
        <v>23</v>
      </c>
      <c r="E3880" s="10" t="s">
        <v>43</v>
      </c>
      <c r="F3880" s="11">
        <v>40944</v>
      </c>
      <c r="G3880" s="10">
        <v>2012</v>
      </c>
      <c r="H3880" s="10">
        <v>498501050</v>
      </c>
      <c r="I3880" s="17" t="s">
        <v>652</v>
      </c>
      <c r="J3880" s="18">
        <v>6393</v>
      </c>
      <c r="K3880" s="19">
        <v>47.45</v>
      </c>
      <c r="L3880" s="19">
        <v>31.79</v>
      </c>
      <c r="M3880" s="19">
        <f>Table1[[#This Row],[Unit_Selling Price]]-Table1[[#This Row],[Unit_Cost]]</f>
        <v>15.66</v>
      </c>
      <c r="N3880" s="19">
        <f>Table1[[#This Row],[Quantity]]*Table1[[#This Row],[unit_per Profit]]</f>
        <v>100114.38</v>
      </c>
    </row>
    <row r="3881" spans="1:14" x14ac:dyDescent="0.2">
      <c r="A3881" s="10" t="s">
        <v>32</v>
      </c>
      <c r="B3881" s="10" t="s">
        <v>135</v>
      </c>
      <c r="C3881" s="10" t="s">
        <v>34</v>
      </c>
      <c r="D3881" s="10" t="s">
        <v>23</v>
      </c>
      <c r="E3881" s="10" t="s">
        <v>35</v>
      </c>
      <c r="F3881" s="11">
        <v>41518</v>
      </c>
      <c r="G3881" s="10">
        <v>2013</v>
      </c>
      <c r="H3881" s="10">
        <v>697992599</v>
      </c>
      <c r="I3881" s="17" t="s">
        <v>1253</v>
      </c>
      <c r="J3881" s="18">
        <v>376</v>
      </c>
      <c r="K3881" s="19">
        <v>205.7</v>
      </c>
      <c r="L3881" s="19">
        <v>117.11</v>
      </c>
      <c r="M3881" s="19">
        <f>Table1[[#This Row],[Unit_Selling Price]]-Table1[[#This Row],[Unit_Cost]]</f>
        <v>88.59</v>
      </c>
      <c r="N3881" s="19">
        <f>Table1[[#This Row],[Quantity]]*Table1[[#This Row],[unit_per Profit]]</f>
        <v>33309.839999999997</v>
      </c>
    </row>
    <row r="3882" spans="1:14" x14ac:dyDescent="0.2">
      <c r="A3882" s="10" t="s">
        <v>32</v>
      </c>
      <c r="B3882" s="10" t="s">
        <v>210</v>
      </c>
      <c r="C3882" s="10" t="s">
        <v>26</v>
      </c>
      <c r="D3882" s="10" t="s">
        <v>23</v>
      </c>
      <c r="E3882" s="10" t="s">
        <v>43</v>
      </c>
      <c r="F3882" s="11" t="s">
        <v>937</v>
      </c>
      <c r="G3882" s="10">
        <v>2012</v>
      </c>
      <c r="H3882" s="10">
        <v>135870683</v>
      </c>
      <c r="I3882" s="17" t="s">
        <v>1510</v>
      </c>
      <c r="J3882" s="18">
        <v>6009</v>
      </c>
      <c r="K3882" s="19">
        <v>152.58000000000001</v>
      </c>
      <c r="L3882" s="19">
        <v>97.44</v>
      </c>
      <c r="M3882" s="19">
        <f>Table1[[#This Row],[Unit_Selling Price]]-Table1[[#This Row],[Unit_Cost]]</f>
        <v>55.14</v>
      </c>
      <c r="N3882" s="19">
        <f>Table1[[#This Row],[Quantity]]*Table1[[#This Row],[unit_per Profit]]</f>
        <v>331336.26</v>
      </c>
    </row>
    <row r="3883" spans="1:14" x14ac:dyDescent="0.2">
      <c r="A3883" s="10" t="s">
        <v>46</v>
      </c>
      <c r="B3883" s="10" t="s">
        <v>273</v>
      </c>
      <c r="C3883" s="10" t="s">
        <v>34</v>
      </c>
      <c r="D3883" s="10" t="s">
        <v>23</v>
      </c>
      <c r="E3883" s="10" t="s">
        <v>28</v>
      </c>
      <c r="F3883" s="11">
        <v>40368</v>
      </c>
      <c r="G3883" s="10">
        <v>2010</v>
      </c>
      <c r="H3883" s="10">
        <v>440309131</v>
      </c>
      <c r="I3883" s="17" t="s">
        <v>1280</v>
      </c>
      <c r="J3883" s="18">
        <v>6111</v>
      </c>
      <c r="K3883" s="19">
        <v>205.7</v>
      </c>
      <c r="L3883" s="19">
        <v>117.11</v>
      </c>
      <c r="M3883" s="19">
        <f>Table1[[#This Row],[Unit_Selling Price]]-Table1[[#This Row],[Unit_Cost]]</f>
        <v>88.59</v>
      </c>
      <c r="N3883" s="19">
        <f>Table1[[#This Row],[Quantity]]*Table1[[#This Row],[unit_per Profit]]</f>
        <v>541373.49</v>
      </c>
    </row>
    <row r="3884" spans="1:14" x14ac:dyDescent="0.2">
      <c r="A3884" s="10" t="s">
        <v>32</v>
      </c>
      <c r="B3884" s="10" t="s">
        <v>152</v>
      </c>
      <c r="C3884" s="10" t="s">
        <v>77</v>
      </c>
      <c r="D3884" s="10" t="s">
        <v>27</v>
      </c>
      <c r="E3884" s="10" t="s">
        <v>43</v>
      </c>
      <c r="F3884" s="11" t="s">
        <v>512</v>
      </c>
      <c r="G3884" s="10">
        <v>2014</v>
      </c>
      <c r="H3884" s="10">
        <v>159794270</v>
      </c>
      <c r="I3884" s="17">
        <v>41801</v>
      </c>
      <c r="J3884" s="18">
        <v>5530</v>
      </c>
      <c r="K3884" s="19">
        <v>154.06</v>
      </c>
      <c r="L3884" s="19">
        <v>90.93</v>
      </c>
      <c r="M3884" s="19">
        <f>Table1[[#This Row],[Unit_Selling Price]]-Table1[[#This Row],[Unit_Cost]]</f>
        <v>63.13</v>
      </c>
      <c r="N3884" s="19">
        <f>Table1[[#This Row],[Quantity]]*Table1[[#This Row],[unit_per Profit]]</f>
        <v>349108.9</v>
      </c>
    </row>
    <row r="3885" spans="1:14" x14ac:dyDescent="0.2">
      <c r="A3885" s="10" t="s">
        <v>40</v>
      </c>
      <c r="B3885" s="10" t="s">
        <v>90</v>
      </c>
      <c r="C3885" s="10" t="s">
        <v>34</v>
      </c>
      <c r="D3885" s="10" t="s">
        <v>27</v>
      </c>
      <c r="E3885" s="10" t="s">
        <v>24</v>
      </c>
      <c r="F3885" s="11">
        <v>41984</v>
      </c>
      <c r="G3885" s="10">
        <v>2014</v>
      </c>
      <c r="H3885" s="10">
        <v>613124930</v>
      </c>
      <c r="I3885" s="17" t="s">
        <v>728</v>
      </c>
      <c r="J3885" s="18">
        <v>6147</v>
      </c>
      <c r="K3885" s="19">
        <v>205.7</v>
      </c>
      <c r="L3885" s="19">
        <v>117.11</v>
      </c>
      <c r="M3885" s="19">
        <f>Table1[[#This Row],[Unit_Selling Price]]-Table1[[#This Row],[Unit_Cost]]</f>
        <v>88.59</v>
      </c>
      <c r="N3885" s="19">
        <f>Table1[[#This Row],[Quantity]]*Table1[[#This Row],[unit_per Profit]]</f>
        <v>544562.73</v>
      </c>
    </row>
    <row r="3886" spans="1:14" x14ac:dyDescent="0.2">
      <c r="A3886" s="10" t="s">
        <v>37</v>
      </c>
      <c r="B3886" s="10" t="s">
        <v>62</v>
      </c>
      <c r="C3886" s="10" t="s">
        <v>26</v>
      </c>
      <c r="D3886" s="10" t="s">
        <v>27</v>
      </c>
      <c r="E3886" s="10" t="s">
        <v>28</v>
      </c>
      <c r="F3886" s="11" t="s">
        <v>1310</v>
      </c>
      <c r="G3886" s="10">
        <v>2017</v>
      </c>
      <c r="H3886" s="10">
        <v>939412438</v>
      </c>
      <c r="I3886" s="17" t="s">
        <v>1343</v>
      </c>
      <c r="J3886" s="18">
        <v>1871</v>
      </c>
      <c r="K3886" s="19">
        <v>152.58000000000001</v>
      </c>
      <c r="L3886" s="19">
        <v>97.44</v>
      </c>
      <c r="M3886" s="19">
        <f>Table1[[#This Row],[Unit_Selling Price]]-Table1[[#This Row],[Unit_Cost]]</f>
        <v>55.14</v>
      </c>
      <c r="N3886" s="19">
        <f>Table1[[#This Row],[Quantity]]*Table1[[#This Row],[unit_per Profit]]</f>
        <v>103166.94</v>
      </c>
    </row>
    <row r="3887" spans="1:14" x14ac:dyDescent="0.2">
      <c r="A3887" s="10" t="s">
        <v>29</v>
      </c>
      <c r="B3887" s="10" t="s">
        <v>197</v>
      </c>
      <c r="C3887" s="10" t="s">
        <v>26</v>
      </c>
      <c r="D3887" s="10" t="s">
        <v>23</v>
      </c>
      <c r="E3887" s="10" t="s">
        <v>24</v>
      </c>
      <c r="F3887" s="11">
        <v>40242</v>
      </c>
      <c r="G3887" s="10">
        <v>2010</v>
      </c>
      <c r="H3887" s="10">
        <v>348080623</v>
      </c>
      <c r="I3887" s="17" t="s">
        <v>1826</v>
      </c>
      <c r="J3887" s="18">
        <v>3646</v>
      </c>
      <c r="K3887" s="19">
        <v>152.58000000000001</v>
      </c>
      <c r="L3887" s="19">
        <v>97.44</v>
      </c>
      <c r="M3887" s="19">
        <f>Table1[[#This Row],[Unit_Selling Price]]-Table1[[#This Row],[Unit_Cost]]</f>
        <v>55.14</v>
      </c>
      <c r="N3887" s="19">
        <f>Table1[[#This Row],[Quantity]]*Table1[[#This Row],[unit_per Profit]]</f>
        <v>201040.44</v>
      </c>
    </row>
    <row r="3888" spans="1:14" x14ac:dyDescent="0.2">
      <c r="A3888" s="10" t="s">
        <v>29</v>
      </c>
      <c r="B3888" s="10" t="s">
        <v>193</v>
      </c>
      <c r="C3888" s="10" t="s">
        <v>49</v>
      </c>
      <c r="D3888" s="10" t="s">
        <v>23</v>
      </c>
      <c r="E3888" s="10" t="s">
        <v>35</v>
      </c>
      <c r="F3888" s="11">
        <v>41587</v>
      </c>
      <c r="G3888" s="10">
        <v>2013</v>
      </c>
      <c r="H3888" s="10">
        <v>368865811</v>
      </c>
      <c r="I3888" s="17" t="s">
        <v>1730</v>
      </c>
      <c r="J3888" s="18">
        <v>4445</v>
      </c>
      <c r="K3888" s="19">
        <v>651.21</v>
      </c>
      <c r="L3888" s="19">
        <v>524.96</v>
      </c>
      <c r="M3888" s="19">
        <f>Table1[[#This Row],[Unit_Selling Price]]-Table1[[#This Row],[Unit_Cost]]</f>
        <v>126.25</v>
      </c>
      <c r="N3888" s="19">
        <f>Table1[[#This Row],[Quantity]]*Table1[[#This Row],[unit_per Profit]]</f>
        <v>561181.25</v>
      </c>
    </row>
    <row r="3889" spans="1:14" x14ac:dyDescent="0.2">
      <c r="A3889" s="10" t="s">
        <v>32</v>
      </c>
      <c r="B3889" s="10" t="s">
        <v>82</v>
      </c>
      <c r="C3889" s="10" t="s">
        <v>31</v>
      </c>
      <c r="D3889" s="10" t="s">
        <v>23</v>
      </c>
      <c r="E3889" s="10" t="s">
        <v>24</v>
      </c>
      <c r="F3889" s="11" t="s">
        <v>343</v>
      </c>
      <c r="G3889" s="10">
        <v>2014</v>
      </c>
      <c r="H3889" s="10">
        <v>801816833</v>
      </c>
      <c r="I3889" s="17">
        <v>41701</v>
      </c>
      <c r="J3889" s="18">
        <v>4274</v>
      </c>
      <c r="K3889" s="19">
        <v>47.45</v>
      </c>
      <c r="L3889" s="19">
        <v>31.79</v>
      </c>
      <c r="M3889" s="19">
        <f>Table1[[#This Row],[Unit_Selling Price]]-Table1[[#This Row],[Unit_Cost]]</f>
        <v>15.66</v>
      </c>
      <c r="N3889" s="19">
        <f>Table1[[#This Row],[Quantity]]*Table1[[#This Row],[unit_per Profit]]</f>
        <v>66930.84</v>
      </c>
    </row>
    <row r="3890" spans="1:14" x14ac:dyDescent="0.2">
      <c r="A3890" s="10" t="s">
        <v>46</v>
      </c>
      <c r="B3890" s="10" t="s">
        <v>99</v>
      </c>
      <c r="C3890" s="10" t="s">
        <v>51</v>
      </c>
      <c r="D3890" s="10" t="s">
        <v>27</v>
      </c>
      <c r="E3890" s="10" t="s">
        <v>28</v>
      </c>
      <c r="F3890" s="11">
        <v>41916</v>
      </c>
      <c r="G3890" s="10">
        <v>2014</v>
      </c>
      <c r="H3890" s="10">
        <v>167295014</v>
      </c>
      <c r="I3890" s="17" t="s">
        <v>1615</v>
      </c>
      <c r="J3890" s="18">
        <v>5167</v>
      </c>
      <c r="K3890" s="19">
        <v>437.2</v>
      </c>
      <c r="L3890" s="19">
        <v>263.33</v>
      </c>
      <c r="M3890" s="19">
        <f>Table1[[#This Row],[Unit_Selling Price]]-Table1[[#This Row],[Unit_Cost]]</f>
        <v>173.87</v>
      </c>
      <c r="N3890" s="19">
        <f>Table1[[#This Row],[Quantity]]*Table1[[#This Row],[unit_per Profit]]</f>
        <v>898386.29</v>
      </c>
    </row>
    <row r="3891" spans="1:14" x14ac:dyDescent="0.2">
      <c r="A3891" s="10" t="s">
        <v>46</v>
      </c>
      <c r="B3891" s="10" t="s">
        <v>173</v>
      </c>
      <c r="C3891" s="10" t="s">
        <v>49</v>
      </c>
      <c r="D3891" s="10" t="s">
        <v>27</v>
      </c>
      <c r="E3891" s="10" t="s">
        <v>24</v>
      </c>
      <c r="F3891" s="11" t="s">
        <v>1586</v>
      </c>
      <c r="G3891" s="10">
        <v>2014</v>
      </c>
      <c r="H3891" s="10">
        <v>655974185</v>
      </c>
      <c r="I3891" s="17" t="s">
        <v>1344</v>
      </c>
      <c r="J3891" s="18">
        <v>6193</v>
      </c>
      <c r="K3891" s="19">
        <v>651.21</v>
      </c>
      <c r="L3891" s="19">
        <v>524.96</v>
      </c>
      <c r="M3891" s="19">
        <f>Table1[[#This Row],[Unit_Selling Price]]-Table1[[#This Row],[Unit_Cost]]</f>
        <v>126.25</v>
      </c>
      <c r="N3891" s="19">
        <f>Table1[[#This Row],[Quantity]]*Table1[[#This Row],[unit_per Profit]]</f>
        <v>781866.25</v>
      </c>
    </row>
    <row r="3892" spans="1:14" x14ac:dyDescent="0.2">
      <c r="A3892" s="10" t="s">
        <v>29</v>
      </c>
      <c r="B3892" s="10" t="s">
        <v>144</v>
      </c>
      <c r="C3892" s="10" t="s">
        <v>39</v>
      </c>
      <c r="D3892" s="10" t="s">
        <v>23</v>
      </c>
      <c r="E3892" s="10" t="s">
        <v>35</v>
      </c>
      <c r="F3892" s="11">
        <v>42462</v>
      </c>
      <c r="G3892" s="10">
        <v>2016</v>
      </c>
      <c r="H3892" s="10">
        <v>478840672</v>
      </c>
      <c r="I3892" s="17">
        <v>42615</v>
      </c>
      <c r="J3892" s="18">
        <v>8451</v>
      </c>
      <c r="K3892" s="19">
        <v>81.73</v>
      </c>
      <c r="L3892" s="19">
        <v>56.67</v>
      </c>
      <c r="M3892" s="19">
        <f>Table1[[#This Row],[Unit_Selling Price]]-Table1[[#This Row],[Unit_Cost]]</f>
        <v>25.06</v>
      </c>
      <c r="N3892" s="19">
        <f>Table1[[#This Row],[Quantity]]*Table1[[#This Row],[unit_per Profit]]</f>
        <v>211782.06</v>
      </c>
    </row>
    <row r="3893" spans="1:14" x14ac:dyDescent="0.2">
      <c r="A3893" s="10" t="s">
        <v>46</v>
      </c>
      <c r="B3893" s="10" t="s">
        <v>123</v>
      </c>
      <c r="C3893" s="10" t="s">
        <v>39</v>
      </c>
      <c r="D3893" s="10" t="s">
        <v>27</v>
      </c>
      <c r="E3893" s="10" t="s">
        <v>24</v>
      </c>
      <c r="F3893" s="11">
        <v>42861</v>
      </c>
      <c r="G3893" s="10">
        <v>2017</v>
      </c>
      <c r="H3893" s="10">
        <v>617193305</v>
      </c>
      <c r="I3893" s="17">
        <v>43014</v>
      </c>
      <c r="J3893" s="18">
        <v>69</v>
      </c>
      <c r="K3893" s="19">
        <v>81.73</v>
      </c>
      <c r="L3893" s="19">
        <v>56.67</v>
      </c>
      <c r="M3893" s="19">
        <f>Table1[[#This Row],[Unit_Selling Price]]-Table1[[#This Row],[Unit_Cost]]</f>
        <v>25.06</v>
      </c>
      <c r="N3893" s="19">
        <f>Table1[[#This Row],[Quantity]]*Table1[[#This Row],[unit_per Profit]]</f>
        <v>1729.14</v>
      </c>
    </row>
    <row r="3894" spans="1:14" x14ac:dyDescent="0.2">
      <c r="A3894" s="10" t="s">
        <v>29</v>
      </c>
      <c r="B3894" s="10" t="s">
        <v>181</v>
      </c>
      <c r="C3894" s="10" t="s">
        <v>34</v>
      </c>
      <c r="D3894" s="10" t="s">
        <v>23</v>
      </c>
      <c r="E3894" s="10" t="s">
        <v>35</v>
      </c>
      <c r="F3894" s="11" t="s">
        <v>1856</v>
      </c>
      <c r="G3894" s="10">
        <v>2010</v>
      </c>
      <c r="H3894" s="10">
        <v>772643411</v>
      </c>
      <c r="I3894" s="17" t="s">
        <v>1174</v>
      </c>
      <c r="J3894" s="18">
        <v>1210</v>
      </c>
      <c r="K3894" s="19">
        <v>205.7</v>
      </c>
      <c r="L3894" s="19">
        <v>117.11</v>
      </c>
      <c r="M3894" s="19">
        <f>Table1[[#This Row],[Unit_Selling Price]]-Table1[[#This Row],[Unit_Cost]]</f>
        <v>88.59</v>
      </c>
      <c r="N3894" s="19">
        <f>Table1[[#This Row],[Quantity]]*Table1[[#This Row],[unit_per Profit]]</f>
        <v>107193.9</v>
      </c>
    </row>
    <row r="3895" spans="1:14" x14ac:dyDescent="0.2">
      <c r="A3895" s="10" t="s">
        <v>278</v>
      </c>
      <c r="B3895" s="10" t="s">
        <v>179</v>
      </c>
      <c r="C3895" s="10" t="s">
        <v>34</v>
      </c>
      <c r="D3895" s="10" t="s">
        <v>27</v>
      </c>
      <c r="E3895" s="10" t="s">
        <v>35</v>
      </c>
      <c r="F3895" s="11">
        <v>42309</v>
      </c>
      <c r="G3895" s="10">
        <v>2015</v>
      </c>
      <c r="H3895" s="10">
        <v>717114818</v>
      </c>
      <c r="I3895" s="17" t="s">
        <v>864</v>
      </c>
      <c r="J3895" s="18">
        <v>9065</v>
      </c>
      <c r="K3895" s="19">
        <v>205.7</v>
      </c>
      <c r="L3895" s="19">
        <v>117.11</v>
      </c>
      <c r="M3895" s="19">
        <f>Table1[[#This Row],[Unit_Selling Price]]-Table1[[#This Row],[Unit_Cost]]</f>
        <v>88.59</v>
      </c>
      <c r="N3895" s="19">
        <f>Table1[[#This Row],[Quantity]]*Table1[[#This Row],[unit_per Profit]]</f>
        <v>803068.35</v>
      </c>
    </row>
    <row r="3896" spans="1:14" x14ac:dyDescent="0.2">
      <c r="A3896" s="10" t="s">
        <v>29</v>
      </c>
      <c r="B3896" s="10" t="s">
        <v>118</v>
      </c>
      <c r="C3896" s="10" t="s">
        <v>31</v>
      </c>
      <c r="D3896" s="10" t="s">
        <v>23</v>
      </c>
      <c r="E3896" s="10" t="s">
        <v>24</v>
      </c>
      <c r="F3896" s="11" t="s">
        <v>1672</v>
      </c>
      <c r="G3896" s="10">
        <v>2013</v>
      </c>
      <c r="H3896" s="10">
        <v>742843854</v>
      </c>
      <c r="I3896" s="17">
        <v>41373</v>
      </c>
      <c r="J3896" s="18">
        <v>2859</v>
      </c>
      <c r="K3896" s="19">
        <v>47.45</v>
      </c>
      <c r="L3896" s="19">
        <v>31.79</v>
      </c>
      <c r="M3896" s="19">
        <f>Table1[[#This Row],[Unit_Selling Price]]-Table1[[#This Row],[Unit_Cost]]</f>
        <v>15.66</v>
      </c>
      <c r="N3896" s="19">
        <f>Table1[[#This Row],[Quantity]]*Table1[[#This Row],[unit_per Profit]]</f>
        <v>44771.94</v>
      </c>
    </row>
    <row r="3897" spans="1:14" x14ac:dyDescent="0.2">
      <c r="A3897" s="10" t="s">
        <v>46</v>
      </c>
      <c r="B3897" s="10" t="s">
        <v>99</v>
      </c>
      <c r="C3897" s="10" t="s">
        <v>49</v>
      </c>
      <c r="D3897" s="10" t="s">
        <v>27</v>
      </c>
      <c r="E3897" s="10" t="s">
        <v>28</v>
      </c>
      <c r="F3897" s="11" t="s">
        <v>1759</v>
      </c>
      <c r="G3897" s="10">
        <v>2016</v>
      </c>
      <c r="H3897" s="10">
        <v>312379348</v>
      </c>
      <c r="I3897" s="17">
        <v>42685</v>
      </c>
      <c r="J3897" s="18">
        <v>8846</v>
      </c>
      <c r="K3897" s="19">
        <v>651.21</v>
      </c>
      <c r="L3897" s="19">
        <v>524.96</v>
      </c>
      <c r="M3897" s="19">
        <f>Table1[[#This Row],[Unit_Selling Price]]-Table1[[#This Row],[Unit_Cost]]</f>
        <v>126.25</v>
      </c>
      <c r="N3897" s="19">
        <f>Table1[[#This Row],[Quantity]]*Table1[[#This Row],[unit_per Profit]]</f>
        <v>1116807.5</v>
      </c>
    </row>
    <row r="3898" spans="1:14" x14ac:dyDescent="0.2">
      <c r="A3898" s="10" t="s">
        <v>29</v>
      </c>
      <c r="B3898" s="10" t="s">
        <v>112</v>
      </c>
      <c r="C3898" s="10" t="s">
        <v>31</v>
      </c>
      <c r="D3898" s="10" t="s">
        <v>27</v>
      </c>
      <c r="E3898" s="10" t="s">
        <v>28</v>
      </c>
      <c r="F3898" s="11" t="s">
        <v>1113</v>
      </c>
      <c r="G3898" s="10">
        <v>2012</v>
      </c>
      <c r="H3898" s="10">
        <v>308582627</v>
      </c>
      <c r="I3898" s="17">
        <v>41519</v>
      </c>
      <c r="J3898" s="18">
        <v>5312</v>
      </c>
      <c r="K3898" s="19">
        <v>47.45</v>
      </c>
      <c r="L3898" s="19">
        <v>31.79</v>
      </c>
      <c r="M3898" s="19">
        <f>Table1[[#This Row],[Unit_Selling Price]]-Table1[[#This Row],[Unit_Cost]]</f>
        <v>15.66</v>
      </c>
      <c r="N3898" s="19">
        <f>Table1[[#This Row],[Quantity]]*Table1[[#This Row],[unit_per Profit]]</f>
        <v>83185.919999999998</v>
      </c>
    </row>
    <row r="3899" spans="1:14" x14ac:dyDescent="0.2">
      <c r="A3899" s="10" t="s">
        <v>37</v>
      </c>
      <c r="B3899" s="10" t="s">
        <v>183</v>
      </c>
      <c r="C3899" s="10" t="s">
        <v>31</v>
      </c>
      <c r="D3899" s="10" t="s">
        <v>23</v>
      </c>
      <c r="E3899" s="10" t="s">
        <v>43</v>
      </c>
      <c r="F3899" s="11" t="s">
        <v>1832</v>
      </c>
      <c r="G3899" s="10">
        <v>2011</v>
      </c>
      <c r="H3899" s="10">
        <v>784627521</v>
      </c>
      <c r="I3899" s="17" t="s">
        <v>567</v>
      </c>
      <c r="J3899" s="18">
        <v>7574</v>
      </c>
      <c r="K3899" s="19">
        <v>47.45</v>
      </c>
      <c r="L3899" s="19">
        <v>31.79</v>
      </c>
      <c r="M3899" s="19">
        <f>Table1[[#This Row],[Unit_Selling Price]]-Table1[[#This Row],[Unit_Cost]]</f>
        <v>15.66</v>
      </c>
      <c r="N3899" s="19">
        <f>Table1[[#This Row],[Quantity]]*Table1[[#This Row],[unit_per Profit]]</f>
        <v>118608.84</v>
      </c>
    </row>
    <row r="3900" spans="1:14" x14ac:dyDescent="0.2">
      <c r="A3900" s="10" t="s">
        <v>32</v>
      </c>
      <c r="B3900" s="10" t="s">
        <v>93</v>
      </c>
      <c r="C3900" s="10" t="s">
        <v>85</v>
      </c>
      <c r="D3900" s="10" t="s">
        <v>27</v>
      </c>
      <c r="E3900" s="10" t="s">
        <v>28</v>
      </c>
      <c r="F3900" s="11" t="s">
        <v>739</v>
      </c>
      <c r="G3900" s="10">
        <v>2013</v>
      </c>
      <c r="H3900" s="10">
        <v>514000356</v>
      </c>
      <c r="I3900" s="17" t="s">
        <v>1400</v>
      </c>
      <c r="J3900" s="18">
        <v>2982</v>
      </c>
      <c r="K3900" s="19">
        <v>668.27</v>
      </c>
      <c r="L3900" s="19">
        <v>502.54</v>
      </c>
      <c r="M3900" s="19">
        <f>Table1[[#This Row],[Unit_Selling Price]]-Table1[[#This Row],[Unit_Cost]]</f>
        <v>165.73</v>
      </c>
      <c r="N3900" s="19">
        <f>Table1[[#This Row],[Quantity]]*Table1[[#This Row],[unit_per Profit]]</f>
        <v>494206.86</v>
      </c>
    </row>
    <row r="3901" spans="1:14" x14ac:dyDescent="0.2">
      <c r="A3901" s="10" t="s">
        <v>29</v>
      </c>
      <c r="B3901" s="10" t="s">
        <v>111</v>
      </c>
      <c r="C3901" s="10" t="s">
        <v>39</v>
      </c>
      <c r="D3901" s="10" t="s">
        <v>23</v>
      </c>
      <c r="E3901" s="10" t="s">
        <v>35</v>
      </c>
      <c r="F3901" s="11" t="s">
        <v>1457</v>
      </c>
      <c r="G3901" s="10">
        <v>2011</v>
      </c>
      <c r="H3901" s="10">
        <v>140499961</v>
      </c>
      <c r="I3901" s="17" t="s">
        <v>1516</v>
      </c>
      <c r="J3901" s="18">
        <v>5915</v>
      </c>
      <c r="K3901" s="19">
        <v>81.73</v>
      </c>
      <c r="L3901" s="19">
        <v>56.67</v>
      </c>
      <c r="M3901" s="19">
        <f>Table1[[#This Row],[Unit_Selling Price]]-Table1[[#This Row],[Unit_Cost]]</f>
        <v>25.06</v>
      </c>
      <c r="N3901" s="19">
        <f>Table1[[#This Row],[Quantity]]*Table1[[#This Row],[unit_per Profit]]</f>
        <v>148229.9</v>
      </c>
    </row>
    <row r="3902" spans="1:14" x14ac:dyDescent="0.2">
      <c r="A3902" s="10" t="s">
        <v>37</v>
      </c>
      <c r="B3902" s="10" t="s">
        <v>155</v>
      </c>
      <c r="C3902" s="10" t="s">
        <v>85</v>
      </c>
      <c r="D3902" s="10" t="s">
        <v>27</v>
      </c>
      <c r="E3902" s="10" t="s">
        <v>43</v>
      </c>
      <c r="F3902" s="11" t="s">
        <v>389</v>
      </c>
      <c r="G3902" s="10">
        <v>2013</v>
      </c>
      <c r="H3902" s="10">
        <v>828237664</v>
      </c>
      <c r="I3902" s="17" t="s">
        <v>935</v>
      </c>
      <c r="J3902" s="18">
        <v>2785</v>
      </c>
      <c r="K3902" s="19">
        <v>668.27</v>
      </c>
      <c r="L3902" s="19">
        <v>502.54</v>
      </c>
      <c r="M3902" s="19">
        <f>Table1[[#This Row],[Unit_Selling Price]]-Table1[[#This Row],[Unit_Cost]]</f>
        <v>165.73</v>
      </c>
      <c r="N3902" s="19">
        <f>Table1[[#This Row],[Quantity]]*Table1[[#This Row],[unit_per Profit]]</f>
        <v>461558.05</v>
      </c>
    </row>
    <row r="3903" spans="1:14" x14ac:dyDescent="0.2">
      <c r="A3903" s="10" t="s">
        <v>37</v>
      </c>
      <c r="B3903" s="10" t="s">
        <v>151</v>
      </c>
      <c r="C3903" s="10" t="s">
        <v>65</v>
      </c>
      <c r="D3903" s="10" t="s">
        <v>27</v>
      </c>
      <c r="E3903" s="10" t="s">
        <v>28</v>
      </c>
      <c r="F3903" s="11" t="s">
        <v>589</v>
      </c>
      <c r="G3903" s="10">
        <v>2017</v>
      </c>
      <c r="H3903" s="10">
        <v>211637294</v>
      </c>
      <c r="I3903" s="17" t="s">
        <v>1740</v>
      </c>
      <c r="J3903" s="18">
        <v>7033</v>
      </c>
      <c r="K3903" s="19">
        <v>9.33</v>
      </c>
      <c r="L3903" s="19">
        <v>6.92</v>
      </c>
      <c r="M3903" s="19">
        <f>Table1[[#This Row],[Unit_Selling Price]]-Table1[[#This Row],[Unit_Cost]]</f>
        <v>2.41</v>
      </c>
      <c r="N3903" s="19">
        <f>Table1[[#This Row],[Quantity]]*Table1[[#This Row],[unit_per Profit]]</f>
        <v>16949.53</v>
      </c>
    </row>
    <row r="3904" spans="1:14" x14ac:dyDescent="0.2">
      <c r="A3904" s="10" t="s">
        <v>46</v>
      </c>
      <c r="B3904" s="10" t="s">
        <v>220</v>
      </c>
      <c r="C3904" s="10" t="s">
        <v>34</v>
      </c>
      <c r="D3904" s="10" t="s">
        <v>23</v>
      </c>
      <c r="E3904" s="10" t="s">
        <v>28</v>
      </c>
      <c r="F3904" s="11" t="s">
        <v>846</v>
      </c>
      <c r="G3904" s="10">
        <v>2014</v>
      </c>
      <c r="H3904" s="10">
        <v>945435178</v>
      </c>
      <c r="I3904" s="17" t="s">
        <v>1041</v>
      </c>
      <c r="J3904" s="18">
        <v>4134</v>
      </c>
      <c r="K3904" s="19">
        <v>205.7</v>
      </c>
      <c r="L3904" s="19">
        <v>117.11</v>
      </c>
      <c r="M3904" s="19">
        <f>Table1[[#This Row],[Unit_Selling Price]]-Table1[[#This Row],[Unit_Cost]]</f>
        <v>88.59</v>
      </c>
      <c r="N3904" s="19">
        <f>Table1[[#This Row],[Quantity]]*Table1[[#This Row],[unit_per Profit]]</f>
        <v>366231.06</v>
      </c>
    </row>
    <row r="3905" spans="1:14" x14ac:dyDescent="0.2">
      <c r="A3905" s="10" t="s">
        <v>46</v>
      </c>
      <c r="B3905" s="10" t="s">
        <v>199</v>
      </c>
      <c r="C3905" s="10" t="s">
        <v>77</v>
      </c>
      <c r="D3905" s="10" t="s">
        <v>27</v>
      </c>
      <c r="E3905" s="10" t="s">
        <v>35</v>
      </c>
      <c r="F3905" s="11" t="s">
        <v>1776</v>
      </c>
      <c r="G3905" s="10">
        <v>2015</v>
      </c>
      <c r="H3905" s="10">
        <v>354680144</v>
      </c>
      <c r="I3905" s="17">
        <v>42222</v>
      </c>
      <c r="J3905" s="18">
        <v>6591</v>
      </c>
      <c r="K3905" s="19">
        <v>154.06</v>
      </c>
      <c r="L3905" s="19">
        <v>90.93</v>
      </c>
      <c r="M3905" s="19">
        <f>Table1[[#This Row],[Unit_Selling Price]]-Table1[[#This Row],[Unit_Cost]]</f>
        <v>63.13</v>
      </c>
      <c r="N3905" s="19">
        <f>Table1[[#This Row],[Quantity]]*Table1[[#This Row],[unit_per Profit]]</f>
        <v>416089.83</v>
      </c>
    </row>
    <row r="3906" spans="1:14" x14ac:dyDescent="0.2">
      <c r="A3906" s="10" t="s">
        <v>32</v>
      </c>
      <c r="B3906" s="10" t="s">
        <v>152</v>
      </c>
      <c r="C3906" s="10" t="s">
        <v>42</v>
      </c>
      <c r="D3906" s="10" t="s">
        <v>23</v>
      </c>
      <c r="E3906" s="10" t="s">
        <v>24</v>
      </c>
      <c r="F3906" s="11" t="s">
        <v>1763</v>
      </c>
      <c r="G3906" s="10">
        <v>2010</v>
      </c>
      <c r="H3906" s="10">
        <v>784733521</v>
      </c>
      <c r="I3906" s="17" t="s">
        <v>1669</v>
      </c>
      <c r="J3906" s="18">
        <v>8942</v>
      </c>
      <c r="K3906" s="19">
        <v>109.28</v>
      </c>
      <c r="L3906" s="19">
        <v>35.840000000000003</v>
      </c>
      <c r="M3906" s="19">
        <f>Table1[[#This Row],[Unit_Selling Price]]-Table1[[#This Row],[Unit_Cost]]</f>
        <v>73.44</v>
      </c>
      <c r="N3906" s="19">
        <f>Table1[[#This Row],[Quantity]]*Table1[[#This Row],[unit_per Profit]]</f>
        <v>656700.48</v>
      </c>
    </row>
    <row r="3907" spans="1:14" x14ac:dyDescent="0.2">
      <c r="A3907" s="10" t="s">
        <v>46</v>
      </c>
      <c r="B3907" s="10" t="s">
        <v>211</v>
      </c>
      <c r="C3907" s="10" t="s">
        <v>65</v>
      </c>
      <c r="D3907" s="10" t="s">
        <v>27</v>
      </c>
      <c r="E3907" s="10" t="s">
        <v>28</v>
      </c>
      <c r="F3907" s="11" t="s">
        <v>915</v>
      </c>
      <c r="G3907" s="10">
        <v>2017</v>
      </c>
      <c r="H3907" s="10">
        <v>151269137</v>
      </c>
      <c r="I3907" s="17" t="s">
        <v>897</v>
      </c>
      <c r="J3907" s="18">
        <v>2754</v>
      </c>
      <c r="K3907" s="19">
        <v>9.33</v>
      </c>
      <c r="L3907" s="19">
        <v>6.92</v>
      </c>
      <c r="M3907" s="19">
        <f>Table1[[#This Row],[Unit_Selling Price]]-Table1[[#This Row],[Unit_Cost]]</f>
        <v>2.41</v>
      </c>
      <c r="N3907" s="19">
        <f>Table1[[#This Row],[Quantity]]*Table1[[#This Row],[unit_per Profit]]</f>
        <v>6637.14</v>
      </c>
    </row>
    <row r="3908" spans="1:14" x14ac:dyDescent="0.2">
      <c r="A3908" s="10" t="s">
        <v>46</v>
      </c>
      <c r="B3908" s="10" t="s">
        <v>141</v>
      </c>
      <c r="C3908" s="10" t="s">
        <v>77</v>
      </c>
      <c r="D3908" s="10" t="s">
        <v>27</v>
      </c>
      <c r="E3908" s="10" t="s">
        <v>35</v>
      </c>
      <c r="F3908" s="11" t="s">
        <v>1559</v>
      </c>
      <c r="G3908" s="10">
        <v>2015</v>
      </c>
      <c r="H3908" s="10">
        <v>490273320</v>
      </c>
      <c r="I3908" s="17" t="s">
        <v>1013</v>
      </c>
      <c r="J3908" s="18">
        <v>1625</v>
      </c>
      <c r="K3908" s="19">
        <v>154.06</v>
      </c>
      <c r="L3908" s="19">
        <v>90.93</v>
      </c>
      <c r="M3908" s="19">
        <f>Table1[[#This Row],[Unit_Selling Price]]-Table1[[#This Row],[Unit_Cost]]</f>
        <v>63.13</v>
      </c>
      <c r="N3908" s="19">
        <f>Table1[[#This Row],[Quantity]]*Table1[[#This Row],[unit_per Profit]]</f>
        <v>102586.25</v>
      </c>
    </row>
    <row r="3909" spans="1:14" x14ac:dyDescent="0.2">
      <c r="A3909" s="10" t="s">
        <v>278</v>
      </c>
      <c r="B3909" s="10" t="s">
        <v>54</v>
      </c>
      <c r="C3909" s="10" t="s">
        <v>31</v>
      </c>
      <c r="D3909" s="10" t="s">
        <v>27</v>
      </c>
      <c r="E3909" s="10" t="s">
        <v>43</v>
      </c>
      <c r="F3909" s="11">
        <v>41430</v>
      </c>
      <c r="G3909" s="10">
        <v>2013</v>
      </c>
      <c r="H3909" s="10">
        <v>308044898</v>
      </c>
      <c r="I3909" s="17">
        <v>41460</v>
      </c>
      <c r="J3909" s="18">
        <v>6186</v>
      </c>
      <c r="K3909" s="19">
        <v>47.45</v>
      </c>
      <c r="L3909" s="19">
        <v>31.79</v>
      </c>
      <c r="M3909" s="19">
        <f>Table1[[#This Row],[Unit_Selling Price]]-Table1[[#This Row],[Unit_Cost]]</f>
        <v>15.66</v>
      </c>
      <c r="N3909" s="19">
        <f>Table1[[#This Row],[Quantity]]*Table1[[#This Row],[unit_per Profit]]</f>
        <v>96872.76</v>
      </c>
    </row>
    <row r="3910" spans="1:14" x14ac:dyDescent="0.2">
      <c r="A3910" s="10" t="s">
        <v>278</v>
      </c>
      <c r="B3910" s="10" t="s">
        <v>121</v>
      </c>
      <c r="C3910" s="10" t="s">
        <v>65</v>
      </c>
      <c r="D3910" s="10" t="s">
        <v>23</v>
      </c>
      <c r="E3910" s="10" t="s">
        <v>43</v>
      </c>
      <c r="F3910" s="11" t="s">
        <v>320</v>
      </c>
      <c r="G3910" s="10">
        <v>2012</v>
      </c>
      <c r="H3910" s="10">
        <v>431195199</v>
      </c>
      <c r="I3910" s="17" t="s">
        <v>320</v>
      </c>
      <c r="J3910" s="18">
        <v>9096</v>
      </c>
      <c r="K3910" s="19">
        <v>9.33</v>
      </c>
      <c r="L3910" s="19">
        <v>6.92</v>
      </c>
      <c r="M3910" s="19">
        <f>Table1[[#This Row],[Unit_Selling Price]]-Table1[[#This Row],[Unit_Cost]]</f>
        <v>2.41</v>
      </c>
      <c r="N3910" s="19">
        <f>Table1[[#This Row],[Quantity]]*Table1[[#This Row],[unit_per Profit]]</f>
        <v>21921.360000000001</v>
      </c>
    </row>
    <row r="3911" spans="1:14" x14ac:dyDescent="0.2">
      <c r="A3911" s="10" t="s">
        <v>29</v>
      </c>
      <c r="B3911" s="10" t="s">
        <v>122</v>
      </c>
      <c r="C3911" s="10" t="s">
        <v>34</v>
      </c>
      <c r="D3911" s="10" t="s">
        <v>23</v>
      </c>
      <c r="E3911" s="10" t="s">
        <v>24</v>
      </c>
      <c r="F3911" s="11" t="s">
        <v>1682</v>
      </c>
      <c r="G3911" s="10">
        <v>2010</v>
      </c>
      <c r="H3911" s="10">
        <v>856648051</v>
      </c>
      <c r="I3911" s="17" t="s">
        <v>1131</v>
      </c>
      <c r="J3911" s="18">
        <v>50</v>
      </c>
      <c r="K3911" s="19">
        <v>205.7</v>
      </c>
      <c r="L3911" s="19">
        <v>117.11</v>
      </c>
      <c r="M3911" s="19">
        <f>Table1[[#This Row],[Unit_Selling Price]]-Table1[[#This Row],[Unit_Cost]]</f>
        <v>88.59</v>
      </c>
      <c r="N3911" s="19">
        <f>Table1[[#This Row],[Quantity]]*Table1[[#This Row],[unit_per Profit]]</f>
        <v>4429.5</v>
      </c>
    </row>
    <row r="3912" spans="1:14" x14ac:dyDescent="0.2">
      <c r="A3912" s="10" t="s">
        <v>278</v>
      </c>
      <c r="B3912" s="10" t="s">
        <v>70</v>
      </c>
      <c r="C3912" s="10" t="s">
        <v>85</v>
      </c>
      <c r="D3912" s="10" t="s">
        <v>27</v>
      </c>
      <c r="E3912" s="10" t="s">
        <v>24</v>
      </c>
      <c r="F3912" s="11" t="s">
        <v>1750</v>
      </c>
      <c r="G3912" s="10">
        <v>2016</v>
      </c>
      <c r="H3912" s="10">
        <v>301639783</v>
      </c>
      <c r="I3912" s="17">
        <v>42412</v>
      </c>
      <c r="J3912" s="18">
        <v>770</v>
      </c>
      <c r="K3912" s="19">
        <v>668.27</v>
      </c>
      <c r="L3912" s="19">
        <v>502.54</v>
      </c>
      <c r="M3912" s="19">
        <f>Table1[[#This Row],[Unit_Selling Price]]-Table1[[#This Row],[Unit_Cost]]</f>
        <v>165.73</v>
      </c>
      <c r="N3912" s="19">
        <f>Table1[[#This Row],[Quantity]]*Table1[[#This Row],[unit_per Profit]]</f>
        <v>127612.1</v>
      </c>
    </row>
    <row r="3913" spans="1:14" x14ac:dyDescent="0.2">
      <c r="A3913" s="10" t="s">
        <v>37</v>
      </c>
      <c r="B3913" s="10" t="s">
        <v>62</v>
      </c>
      <c r="C3913" s="10" t="s">
        <v>49</v>
      </c>
      <c r="D3913" s="10" t="s">
        <v>23</v>
      </c>
      <c r="E3913" s="10" t="s">
        <v>28</v>
      </c>
      <c r="F3913" s="11">
        <v>40859</v>
      </c>
      <c r="G3913" s="10">
        <v>2011</v>
      </c>
      <c r="H3913" s="10">
        <v>253719222</v>
      </c>
      <c r="I3913" s="17" t="s">
        <v>1581</v>
      </c>
      <c r="J3913" s="18">
        <v>11</v>
      </c>
      <c r="K3913" s="19">
        <v>651.21</v>
      </c>
      <c r="L3913" s="19">
        <v>524.96</v>
      </c>
      <c r="M3913" s="19">
        <f>Table1[[#This Row],[Unit_Selling Price]]-Table1[[#This Row],[Unit_Cost]]</f>
        <v>126.25</v>
      </c>
      <c r="N3913" s="19">
        <f>Table1[[#This Row],[Quantity]]*Table1[[#This Row],[unit_per Profit]]</f>
        <v>1388.75</v>
      </c>
    </row>
    <row r="3914" spans="1:14" x14ac:dyDescent="0.2">
      <c r="A3914" s="10" t="s">
        <v>32</v>
      </c>
      <c r="B3914" s="10" t="s">
        <v>210</v>
      </c>
      <c r="C3914" s="10" t="s">
        <v>56</v>
      </c>
      <c r="D3914" s="10" t="s">
        <v>23</v>
      </c>
      <c r="E3914" s="10" t="s">
        <v>43</v>
      </c>
      <c r="F3914" s="11" t="s">
        <v>845</v>
      </c>
      <c r="G3914" s="10">
        <v>2017</v>
      </c>
      <c r="H3914" s="10">
        <v>920747697</v>
      </c>
      <c r="I3914" s="17" t="s">
        <v>1736</v>
      </c>
      <c r="J3914" s="18">
        <v>8559</v>
      </c>
      <c r="K3914" s="19">
        <v>421.89</v>
      </c>
      <c r="L3914" s="19">
        <v>364.69</v>
      </c>
      <c r="M3914" s="19">
        <f>Table1[[#This Row],[Unit_Selling Price]]-Table1[[#This Row],[Unit_Cost]]</f>
        <v>57.2</v>
      </c>
      <c r="N3914" s="19">
        <f>Table1[[#This Row],[Quantity]]*Table1[[#This Row],[unit_per Profit]]</f>
        <v>489574.8</v>
      </c>
    </row>
    <row r="3915" spans="1:14" x14ac:dyDescent="0.2">
      <c r="A3915" s="10" t="s">
        <v>29</v>
      </c>
      <c r="B3915" s="10" t="s">
        <v>204</v>
      </c>
      <c r="C3915" s="10" t="s">
        <v>51</v>
      </c>
      <c r="D3915" s="10" t="s">
        <v>27</v>
      </c>
      <c r="E3915" s="10" t="s">
        <v>43</v>
      </c>
      <c r="F3915" s="11" t="s">
        <v>1218</v>
      </c>
      <c r="G3915" s="10">
        <v>2012</v>
      </c>
      <c r="H3915" s="10">
        <v>780899035</v>
      </c>
      <c r="I3915" s="17" t="s">
        <v>1101</v>
      </c>
      <c r="J3915" s="18">
        <v>4233</v>
      </c>
      <c r="K3915" s="19">
        <v>437.2</v>
      </c>
      <c r="L3915" s="19">
        <v>263.33</v>
      </c>
      <c r="M3915" s="19">
        <f>Table1[[#This Row],[Unit_Selling Price]]-Table1[[#This Row],[Unit_Cost]]</f>
        <v>173.87</v>
      </c>
      <c r="N3915" s="19">
        <f>Table1[[#This Row],[Quantity]]*Table1[[#This Row],[unit_per Profit]]</f>
        <v>735991.71</v>
      </c>
    </row>
    <row r="3916" spans="1:14" x14ac:dyDescent="0.2">
      <c r="A3916" s="10" t="s">
        <v>278</v>
      </c>
      <c r="B3916" s="10" t="s">
        <v>94</v>
      </c>
      <c r="C3916" s="10" t="s">
        <v>77</v>
      </c>
      <c r="D3916" s="10" t="s">
        <v>27</v>
      </c>
      <c r="E3916" s="10" t="s">
        <v>35</v>
      </c>
      <c r="F3916" s="11" t="s">
        <v>1697</v>
      </c>
      <c r="G3916" s="10">
        <v>2017</v>
      </c>
      <c r="H3916" s="10">
        <v>632659566</v>
      </c>
      <c r="I3916" s="17" t="s">
        <v>1185</v>
      </c>
      <c r="J3916" s="18">
        <v>6880</v>
      </c>
      <c r="K3916" s="19">
        <v>154.06</v>
      </c>
      <c r="L3916" s="19">
        <v>90.93</v>
      </c>
      <c r="M3916" s="19">
        <f>Table1[[#This Row],[Unit_Selling Price]]-Table1[[#This Row],[Unit_Cost]]</f>
        <v>63.13</v>
      </c>
      <c r="N3916" s="19">
        <f>Table1[[#This Row],[Quantity]]*Table1[[#This Row],[unit_per Profit]]</f>
        <v>434334.4</v>
      </c>
    </row>
    <row r="3917" spans="1:14" x14ac:dyDescent="0.2">
      <c r="A3917" s="10" t="s">
        <v>40</v>
      </c>
      <c r="B3917" s="10" t="s">
        <v>74</v>
      </c>
      <c r="C3917" s="10" t="s">
        <v>65</v>
      </c>
      <c r="D3917" s="10" t="s">
        <v>27</v>
      </c>
      <c r="E3917" s="10" t="s">
        <v>43</v>
      </c>
      <c r="F3917" s="11" t="s">
        <v>642</v>
      </c>
      <c r="G3917" s="10">
        <v>2010</v>
      </c>
      <c r="H3917" s="10">
        <v>444828116</v>
      </c>
      <c r="I3917" s="17" t="s">
        <v>723</v>
      </c>
      <c r="J3917" s="18">
        <v>3380</v>
      </c>
      <c r="K3917" s="19">
        <v>9.33</v>
      </c>
      <c r="L3917" s="19">
        <v>6.92</v>
      </c>
      <c r="M3917" s="19">
        <f>Table1[[#This Row],[Unit_Selling Price]]-Table1[[#This Row],[Unit_Cost]]</f>
        <v>2.41</v>
      </c>
      <c r="N3917" s="19">
        <f>Table1[[#This Row],[Quantity]]*Table1[[#This Row],[unit_per Profit]]</f>
        <v>8145.8</v>
      </c>
    </row>
    <row r="3918" spans="1:14" x14ac:dyDescent="0.2">
      <c r="A3918" s="10" t="s">
        <v>40</v>
      </c>
      <c r="B3918" s="10" t="s">
        <v>221</v>
      </c>
      <c r="C3918" s="10" t="s">
        <v>85</v>
      </c>
      <c r="D3918" s="10" t="s">
        <v>23</v>
      </c>
      <c r="E3918" s="10" t="s">
        <v>24</v>
      </c>
      <c r="F3918" s="11" t="s">
        <v>1175</v>
      </c>
      <c r="G3918" s="10">
        <v>2016</v>
      </c>
      <c r="H3918" s="10">
        <v>706516015</v>
      </c>
      <c r="I3918" s="17" t="s">
        <v>1857</v>
      </c>
      <c r="J3918" s="18">
        <v>2644</v>
      </c>
      <c r="K3918" s="19">
        <v>668.27</v>
      </c>
      <c r="L3918" s="19">
        <v>502.54</v>
      </c>
      <c r="M3918" s="19">
        <f>Table1[[#This Row],[Unit_Selling Price]]-Table1[[#This Row],[Unit_Cost]]</f>
        <v>165.73</v>
      </c>
      <c r="N3918" s="19">
        <f>Table1[[#This Row],[Quantity]]*Table1[[#This Row],[unit_per Profit]]</f>
        <v>438190.12</v>
      </c>
    </row>
    <row r="3919" spans="1:14" x14ac:dyDescent="0.2">
      <c r="A3919" s="10" t="s">
        <v>29</v>
      </c>
      <c r="B3919" s="10" t="s">
        <v>131</v>
      </c>
      <c r="C3919" s="10" t="s">
        <v>56</v>
      </c>
      <c r="D3919" s="10" t="s">
        <v>27</v>
      </c>
      <c r="E3919" s="10" t="s">
        <v>35</v>
      </c>
      <c r="F3919" s="11" t="s">
        <v>1382</v>
      </c>
      <c r="G3919" s="10">
        <v>2013</v>
      </c>
      <c r="H3919" s="10">
        <v>177147090</v>
      </c>
      <c r="I3919" s="17" t="s">
        <v>963</v>
      </c>
      <c r="J3919" s="18">
        <v>615</v>
      </c>
      <c r="K3919" s="19">
        <v>421.89</v>
      </c>
      <c r="L3919" s="19">
        <v>364.69</v>
      </c>
      <c r="M3919" s="19">
        <f>Table1[[#This Row],[Unit_Selling Price]]-Table1[[#This Row],[Unit_Cost]]</f>
        <v>57.2</v>
      </c>
      <c r="N3919" s="19">
        <f>Table1[[#This Row],[Quantity]]*Table1[[#This Row],[unit_per Profit]]</f>
        <v>35178</v>
      </c>
    </row>
    <row r="3920" spans="1:14" x14ac:dyDescent="0.2">
      <c r="A3920" s="10" t="s">
        <v>37</v>
      </c>
      <c r="B3920" s="10" t="s">
        <v>105</v>
      </c>
      <c r="C3920" s="10" t="s">
        <v>56</v>
      </c>
      <c r="D3920" s="10" t="s">
        <v>27</v>
      </c>
      <c r="E3920" s="10" t="s">
        <v>28</v>
      </c>
      <c r="F3920" s="11" t="s">
        <v>772</v>
      </c>
      <c r="G3920" s="10">
        <v>2016</v>
      </c>
      <c r="H3920" s="10">
        <v>836457669</v>
      </c>
      <c r="I3920" s="17">
        <v>42435</v>
      </c>
      <c r="J3920" s="18">
        <v>5267</v>
      </c>
      <c r="K3920" s="19">
        <v>421.89</v>
      </c>
      <c r="L3920" s="19">
        <v>364.69</v>
      </c>
      <c r="M3920" s="19">
        <f>Table1[[#This Row],[Unit_Selling Price]]-Table1[[#This Row],[Unit_Cost]]</f>
        <v>57.2</v>
      </c>
      <c r="N3920" s="19">
        <f>Table1[[#This Row],[Quantity]]*Table1[[#This Row],[unit_per Profit]]</f>
        <v>301272.40000000002</v>
      </c>
    </row>
    <row r="3921" spans="1:14" x14ac:dyDescent="0.2">
      <c r="A3921" s="10" t="s">
        <v>37</v>
      </c>
      <c r="B3921" s="10" t="s">
        <v>62</v>
      </c>
      <c r="C3921" s="10" t="s">
        <v>56</v>
      </c>
      <c r="D3921" s="10" t="s">
        <v>23</v>
      </c>
      <c r="E3921" s="10" t="s">
        <v>28</v>
      </c>
      <c r="F3921" s="11">
        <v>42015</v>
      </c>
      <c r="G3921" s="10">
        <v>2015</v>
      </c>
      <c r="H3921" s="10">
        <v>234496581</v>
      </c>
      <c r="I3921" s="17" t="s">
        <v>1470</v>
      </c>
      <c r="J3921" s="18">
        <v>1604</v>
      </c>
      <c r="K3921" s="19">
        <v>421.89</v>
      </c>
      <c r="L3921" s="19">
        <v>364.69</v>
      </c>
      <c r="M3921" s="19">
        <f>Table1[[#This Row],[Unit_Selling Price]]-Table1[[#This Row],[Unit_Cost]]</f>
        <v>57.2</v>
      </c>
      <c r="N3921" s="19">
        <f>Table1[[#This Row],[Quantity]]*Table1[[#This Row],[unit_per Profit]]</f>
        <v>91748.800000000003</v>
      </c>
    </row>
    <row r="3922" spans="1:14" x14ac:dyDescent="0.2">
      <c r="A3922" s="10" t="s">
        <v>278</v>
      </c>
      <c r="B3922" s="10" t="s">
        <v>179</v>
      </c>
      <c r="C3922" s="10" t="s">
        <v>31</v>
      </c>
      <c r="D3922" s="10" t="s">
        <v>23</v>
      </c>
      <c r="E3922" s="10" t="s">
        <v>28</v>
      </c>
      <c r="F3922" s="11" t="s">
        <v>1848</v>
      </c>
      <c r="G3922" s="10">
        <v>2011</v>
      </c>
      <c r="H3922" s="10">
        <v>941625154</v>
      </c>
      <c r="I3922" s="17" t="s">
        <v>1126</v>
      </c>
      <c r="J3922" s="18">
        <v>6663</v>
      </c>
      <c r="K3922" s="19">
        <v>47.45</v>
      </c>
      <c r="L3922" s="19">
        <v>31.79</v>
      </c>
      <c r="M3922" s="19">
        <f>Table1[[#This Row],[Unit_Selling Price]]-Table1[[#This Row],[Unit_Cost]]</f>
        <v>15.66</v>
      </c>
      <c r="N3922" s="19">
        <f>Table1[[#This Row],[Quantity]]*Table1[[#This Row],[unit_per Profit]]</f>
        <v>104342.58</v>
      </c>
    </row>
    <row r="3923" spans="1:14" x14ac:dyDescent="0.2">
      <c r="A3923" s="10" t="s">
        <v>278</v>
      </c>
      <c r="B3923" s="10" t="s">
        <v>61</v>
      </c>
      <c r="C3923" s="10" t="s">
        <v>49</v>
      </c>
      <c r="D3923" s="10" t="s">
        <v>23</v>
      </c>
      <c r="E3923" s="10" t="s">
        <v>24</v>
      </c>
      <c r="F3923" s="11">
        <v>41312</v>
      </c>
      <c r="G3923" s="10">
        <v>2013</v>
      </c>
      <c r="H3923" s="10">
        <v>198517215</v>
      </c>
      <c r="I3923" s="17" t="s">
        <v>1049</v>
      </c>
      <c r="J3923" s="18">
        <v>4510</v>
      </c>
      <c r="K3923" s="19">
        <v>651.21</v>
      </c>
      <c r="L3923" s="19">
        <v>524.96</v>
      </c>
      <c r="M3923" s="19">
        <f>Table1[[#This Row],[Unit_Selling Price]]-Table1[[#This Row],[Unit_Cost]]</f>
        <v>126.25</v>
      </c>
      <c r="N3923" s="19">
        <f>Table1[[#This Row],[Quantity]]*Table1[[#This Row],[unit_per Profit]]</f>
        <v>569387.5</v>
      </c>
    </row>
    <row r="3924" spans="1:14" x14ac:dyDescent="0.2">
      <c r="A3924" s="10" t="s">
        <v>46</v>
      </c>
      <c r="B3924" s="10" t="s">
        <v>176</v>
      </c>
      <c r="C3924" s="10" t="s">
        <v>49</v>
      </c>
      <c r="D3924" s="10" t="s">
        <v>27</v>
      </c>
      <c r="E3924" s="10" t="s">
        <v>28</v>
      </c>
      <c r="F3924" s="11">
        <v>41427</v>
      </c>
      <c r="G3924" s="10">
        <v>2013</v>
      </c>
      <c r="H3924" s="10">
        <v>266159093</v>
      </c>
      <c r="I3924" s="17">
        <v>41549</v>
      </c>
      <c r="J3924" s="18">
        <v>1245</v>
      </c>
      <c r="K3924" s="19">
        <v>651.21</v>
      </c>
      <c r="L3924" s="19">
        <v>524.96</v>
      </c>
      <c r="M3924" s="19">
        <f>Table1[[#This Row],[Unit_Selling Price]]-Table1[[#This Row],[Unit_Cost]]</f>
        <v>126.25</v>
      </c>
      <c r="N3924" s="19">
        <f>Table1[[#This Row],[Quantity]]*Table1[[#This Row],[unit_per Profit]]</f>
        <v>157181.25</v>
      </c>
    </row>
    <row r="3925" spans="1:14" x14ac:dyDescent="0.2">
      <c r="A3925" s="10" t="s">
        <v>29</v>
      </c>
      <c r="B3925" s="10" t="s">
        <v>116</v>
      </c>
      <c r="C3925" s="10" t="s">
        <v>49</v>
      </c>
      <c r="D3925" s="10" t="s">
        <v>27</v>
      </c>
      <c r="E3925" s="10" t="s">
        <v>28</v>
      </c>
      <c r="F3925" s="11" t="s">
        <v>318</v>
      </c>
      <c r="G3925" s="10">
        <v>2012</v>
      </c>
      <c r="H3925" s="10">
        <v>775849616</v>
      </c>
      <c r="I3925" s="17">
        <v>41032</v>
      </c>
      <c r="J3925" s="18">
        <v>9997</v>
      </c>
      <c r="K3925" s="19">
        <v>651.21</v>
      </c>
      <c r="L3925" s="19">
        <v>524.96</v>
      </c>
      <c r="M3925" s="19">
        <f>Table1[[#This Row],[Unit_Selling Price]]-Table1[[#This Row],[Unit_Cost]]</f>
        <v>126.25</v>
      </c>
      <c r="N3925" s="19">
        <f>Table1[[#This Row],[Quantity]]*Table1[[#This Row],[unit_per Profit]]</f>
        <v>1262121.25</v>
      </c>
    </row>
    <row r="3926" spans="1:14" x14ac:dyDescent="0.2">
      <c r="A3926" s="10" t="s">
        <v>29</v>
      </c>
      <c r="B3926" s="10" t="s">
        <v>184</v>
      </c>
      <c r="C3926" s="10" t="s">
        <v>56</v>
      </c>
      <c r="D3926" s="10" t="s">
        <v>23</v>
      </c>
      <c r="E3926" s="10" t="s">
        <v>28</v>
      </c>
      <c r="F3926" s="11" t="s">
        <v>1240</v>
      </c>
      <c r="G3926" s="10">
        <v>2013</v>
      </c>
      <c r="H3926" s="10">
        <v>979200112</v>
      </c>
      <c r="I3926" s="17" t="s">
        <v>624</v>
      </c>
      <c r="J3926" s="18">
        <v>5928</v>
      </c>
      <c r="K3926" s="19">
        <v>421.89</v>
      </c>
      <c r="L3926" s="19">
        <v>364.69</v>
      </c>
      <c r="M3926" s="19">
        <f>Table1[[#This Row],[Unit_Selling Price]]-Table1[[#This Row],[Unit_Cost]]</f>
        <v>57.2</v>
      </c>
      <c r="N3926" s="19">
        <f>Table1[[#This Row],[Quantity]]*Table1[[#This Row],[unit_per Profit]]</f>
        <v>339081.6</v>
      </c>
    </row>
    <row r="3927" spans="1:14" x14ac:dyDescent="0.2">
      <c r="A3927" s="10" t="s">
        <v>59</v>
      </c>
      <c r="B3927" s="10" t="s">
        <v>148</v>
      </c>
      <c r="C3927" s="10" t="s">
        <v>51</v>
      </c>
      <c r="D3927" s="10" t="s">
        <v>23</v>
      </c>
      <c r="E3927" s="10" t="s">
        <v>35</v>
      </c>
      <c r="F3927" s="11" t="s">
        <v>1045</v>
      </c>
      <c r="G3927" s="10">
        <v>2011</v>
      </c>
      <c r="H3927" s="10">
        <v>198134410</v>
      </c>
      <c r="I3927" s="17" t="s">
        <v>281</v>
      </c>
      <c r="J3927" s="18">
        <v>1230</v>
      </c>
      <c r="K3927" s="19">
        <v>437.2</v>
      </c>
      <c r="L3927" s="19">
        <v>263.33</v>
      </c>
      <c r="M3927" s="19">
        <f>Table1[[#This Row],[Unit_Selling Price]]-Table1[[#This Row],[Unit_Cost]]</f>
        <v>173.87</v>
      </c>
      <c r="N3927" s="19">
        <f>Table1[[#This Row],[Quantity]]*Table1[[#This Row],[unit_per Profit]]</f>
        <v>213860.1</v>
      </c>
    </row>
    <row r="3928" spans="1:14" x14ac:dyDescent="0.2">
      <c r="A3928" s="10" t="s">
        <v>46</v>
      </c>
      <c r="B3928" s="10" t="s">
        <v>92</v>
      </c>
      <c r="C3928" s="10" t="s">
        <v>77</v>
      </c>
      <c r="D3928" s="10" t="s">
        <v>23</v>
      </c>
      <c r="E3928" s="10" t="s">
        <v>28</v>
      </c>
      <c r="F3928" s="11" t="s">
        <v>995</v>
      </c>
      <c r="G3928" s="10">
        <v>2014</v>
      </c>
      <c r="H3928" s="10">
        <v>974888837</v>
      </c>
      <c r="I3928" s="17" t="s">
        <v>689</v>
      </c>
      <c r="J3928" s="18">
        <v>126</v>
      </c>
      <c r="K3928" s="19">
        <v>154.06</v>
      </c>
      <c r="L3928" s="19">
        <v>90.93</v>
      </c>
      <c r="M3928" s="19">
        <f>Table1[[#This Row],[Unit_Selling Price]]-Table1[[#This Row],[Unit_Cost]]</f>
        <v>63.13</v>
      </c>
      <c r="N3928" s="19">
        <f>Table1[[#This Row],[Quantity]]*Table1[[#This Row],[unit_per Profit]]</f>
        <v>7954.38</v>
      </c>
    </row>
    <row r="3929" spans="1:14" x14ac:dyDescent="0.2">
      <c r="A3929" s="10" t="s">
        <v>32</v>
      </c>
      <c r="B3929" s="10" t="s">
        <v>209</v>
      </c>
      <c r="C3929" s="10" t="s">
        <v>51</v>
      </c>
      <c r="D3929" s="10" t="s">
        <v>27</v>
      </c>
      <c r="E3929" s="10" t="s">
        <v>35</v>
      </c>
      <c r="F3929" s="11" t="s">
        <v>1136</v>
      </c>
      <c r="G3929" s="10">
        <v>2013</v>
      </c>
      <c r="H3929" s="10">
        <v>522012221</v>
      </c>
      <c r="I3929" s="17" t="s">
        <v>1835</v>
      </c>
      <c r="J3929" s="18">
        <v>3871</v>
      </c>
      <c r="K3929" s="19">
        <v>437.2</v>
      </c>
      <c r="L3929" s="19">
        <v>263.33</v>
      </c>
      <c r="M3929" s="19">
        <f>Table1[[#This Row],[Unit_Selling Price]]-Table1[[#This Row],[Unit_Cost]]</f>
        <v>173.87</v>
      </c>
      <c r="N3929" s="19">
        <f>Table1[[#This Row],[Quantity]]*Table1[[#This Row],[unit_per Profit]]</f>
        <v>673050.77</v>
      </c>
    </row>
    <row r="3930" spans="1:14" x14ac:dyDescent="0.2">
      <c r="A3930" s="10" t="s">
        <v>46</v>
      </c>
      <c r="B3930" s="10" t="s">
        <v>219</v>
      </c>
      <c r="C3930" s="10" t="s">
        <v>85</v>
      </c>
      <c r="D3930" s="10" t="s">
        <v>23</v>
      </c>
      <c r="E3930" s="10" t="s">
        <v>24</v>
      </c>
      <c r="F3930" s="11">
        <v>42891</v>
      </c>
      <c r="G3930" s="10">
        <v>2017</v>
      </c>
      <c r="H3930" s="10">
        <v>172365891</v>
      </c>
      <c r="I3930" s="17">
        <v>42984</v>
      </c>
      <c r="J3930" s="18">
        <v>5752</v>
      </c>
      <c r="K3930" s="19">
        <v>668.27</v>
      </c>
      <c r="L3930" s="19">
        <v>502.54</v>
      </c>
      <c r="M3930" s="19">
        <f>Table1[[#This Row],[Unit_Selling Price]]-Table1[[#This Row],[Unit_Cost]]</f>
        <v>165.73</v>
      </c>
      <c r="N3930" s="19">
        <f>Table1[[#This Row],[Quantity]]*Table1[[#This Row],[unit_per Profit]]</f>
        <v>953278.96</v>
      </c>
    </row>
    <row r="3931" spans="1:14" x14ac:dyDescent="0.2">
      <c r="A3931" s="10" t="s">
        <v>29</v>
      </c>
      <c r="B3931" s="10" t="s">
        <v>212</v>
      </c>
      <c r="C3931" s="10" t="s">
        <v>26</v>
      </c>
      <c r="D3931" s="10" t="s">
        <v>27</v>
      </c>
      <c r="E3931" s="10" t="s">
        <v>24</v>
      </c>
      <c r="F3931" s="11" t="s">
        <v>417</v>
      </c>
      <c r="G3931" s="10">
        <v>2014</v>
      </c>
      <c r="H3931" s="10">
        <v>429123675</v>
      </c>
      <c r="I3931" s="17">
        <v>41954</v>
      </c>
      <c r="J3931" s="18">
        <v>6086</v>
      </c>
      <c r="K3931" s="19">
        <v>152.58000000000001</v>
      </c>
      <c r="L3931" s="19">
        <v>97.44</v>
      </c>
      <c r="M3931" s="19">
        <f>Table1[[#This Row],[Unit_Selling Price]]-Table1[[#This Row],[Unit_Cost]]</f>
        <v>55.14</v>
      </c>
      <c r="N3931" s="19">
        <f>Table1[[#This Row],[Quantity]]*Table1[[#This Row],[unit_per Profit]]</f>
        <v>335582.04</v>
      </c>
    </row>
    <row r="3932" spans="1:14" x14ac:dyDescent="0.2">
      <c r="A3932" s="10" t="s">
        <v>29</v>
      </c>
      <c r="B3932" s="10" t="s">
        <v>89</v>
      </c>
      <c r="C3932" s="10" t="s">
        <v>77</v>
      </c>
      <c r="D3932" s="10" t="s">
        <v>27</v>
      </c>
      <c r="E3932" s="10" t="s">
        <v>35</v>
      </c>
      <c r="F3932" s="11" t="s">
        <v>1708</v>
      </c>
      <c r="G3932" s="10">
        <v>2012</v>
      </c>
      <c r="H3932" s="10">
        <v>515771901</v>
      </c>
      <c r="I3932" s="17" t="s">
        <v>1630</v>
      </c>
      <c r="J3932" s="18">
        <v>7222</v>
      </c>
      <c r="K3932" s="19">
        <v>154.06</v>
      </c>
      <c r="L3932" s="19">
        <v>90.93</v>
      </c>
      <c r="M3932" s="19">
        <f>Table1[[#This Row],[Unit_Selling Price]]-Table1[[#This Row],[Unit_Cost]]</f>
        <v>63.13</v>
      </c>
      <c r="N3932" s="19">
        <f>Table1[[#This Row],[Quantity]]*Table1[[#This Row],[unit_per Profit]]</f>
        <v>455924.86</v>
      </c>
    </row>
    <row r="3933" spans="1:14" x14ac:dyDescent="0.2">
      <c r="A3933" s="10" t="s">
        <v>29</v>
      </c>
      <c r="B3933" s="10" t="s">
        <v>109</v>
      </c>
      <c r="C3933" s="10" t="s">
        <v>34</v>
      </c>
      <c r="D3933" s="10" t="s">
        <v>23</v>
      </c>
      <c r="E3933" s="10" t="s">
        <v>28</v>
      </c>
      <c r="F3933" s="11">
        <v>41098</v>
      </c>
      <c r="G3933" s="10">
        <v>2012</v>
      </c>
      <c r="H3933" s="10">
        <v>626109397</v>
      </c>
      <c r="I3933" s="17" t="s">
        <v>1701</v>
      </c>
      <c r="J3933" s="18">
        <v>8539</v>
      </c>
      <c r="K3933" s="19">
        <v>205.7</v>
      </c>
      <c r="L3933" s="19">
        <v>117.11</v>
      </c>
      <c r="M3933" s="19">
        <f>Table1[[#This Row],[Unit_Selling Price]]-Table1[[#This Row],[Unit_Cost]]</f>
        <v>88.59</v>
      </c>
      <c r="N3933" s="19">
        <f>Table1[[#This Row],[Quantity]]*Table1[[#This Row],[unit_per Profit]]</f>
        <v>756470.01</v>
      </c>
    </row>
    <row r="3934" spans="1:14" x14ac:dyDescent="0.2">
      <c r="A3934" s="10" t="s">
        <v>29</v>
      </c>
      <c r="B3934" s="10" t="s">
        <v>30</v>
      </c>
      <c r="C3934" s="10" t="s">
        <v>85</v>
      </c>
      <c r="D3934" s="10" t="s">
        <v>27</v>
      </c>
      <c r="E3934" s="10" t="s">
        <v>43</v>
      </c>
      <c r="F3934" s="11">
        <v>41041</v>
      </c>
      <c r="G3934" s="10">
        <v>2012</v>
      </c>
      <c r="H3934" s="10">
        <v>574247491</v>
      </c>
      <c r="I3934" s="17" t="s">
        <v>1421</v>
      </c>
      <c r="J3934" s="18">
        <v>1448</v>
      </c>
      <c r="K3934" s="19">
        <v>668.27</v>
      </c>
      <c r="L3934" s="19">
        <v>502.54</v>
      </c>
      <c r="M3934" s="19">
        <f>Table1[[#This Row],[Unit_Selling Price]]-Table1[[#This Row],[Unit_Cost]]</f>
        <v>165.73</v>
      </c>
      <c r="N3934" s="19">
        <f>Table1[[#This Row],[Quantity]]*Table1[[#This Row],[unit_per Profit]]</f>
        <v>239977.04</v>
      </c>
    </row>
    <row r="3935" spans="1:14" x14ac:dyDescent="0.2">
      <c r="A3935" s="10" t="s">
        <v>40</v>
      </c>
      <c r="B3935" s="10" t="s">
        <v>66</v>
      </c>
      <c r="C3935" s="10" t="s">
        <v>42</v>
      </c>
      <c r="D3935" s="10" t="s">
        <v>23</v>
      </c>
      <c r="E3935" s="10" t="s">
        <v>28</v>
      </c>
      <c r="F3935" s="11" t="s">
        <v>1858</v>
      </c>
      <c r="G3935" s="10">
        <v>2014</v>
      </c>
      <c r="H3935" s="10">
        <v>244610011</v>
      </c>
      <c r="I3935" s="17" t="s">
        <v>1360</v>
      </c>
      <c r="J3935" s="18">
        <v>4393</v>
      </c>
      <c r="K3935" s="19">
        <v>109.28</v>
      </c>
      <c r="L3935" s="19">
        <v>35.840000000000003</v>
      </c>
      <c r="M3935" s="19">
        <f>Table1[[#This Row],[Unit_Selling Price]]-Table1[[#This Row],[Unit_Cost]]</f>
        <v>73.44</v>
      </c>
      <c r="N3935" s="19">
        <f>Table1[[#This Row],[Quantity]]*Table1[[#This Row],[unit_per Profit]]</f>
        <v>322621.92</v>
      </c>
    </row>
    <row r="3936" spans="1:14" x14ac:dyDescent="0.2">
      <c r="A3936" s="10" t="s">
        <v>29</v>
      </c>
      <c r="B3936" s="10" t="s">
        <v>104</v>
      </c>
      <c r="C3936" s="10" t="s">
        <v>26</v>
      </c>
      <c r="D3936" s="10" t="s">
        <v>23</v>
      </c>
      <c r="E3936" s="10" t="s">
        <v>24</v>
      </c>
      <c r="F3936" s="11">
        <v>41395</v>
      </c>
      <c r="G3936" s="10">
        <v>2013</v>
      </c>
      <c r="H3936" s="10">
        <v>941933286</v>
      </c>
      <c r="I3936" s="17">
        <v>41488</v>
      </c>
      <c r="J3936" s="18">
        <v>7846</v>
      </c>
      <c r="K3936" s="19">
        <v>152.58000000000001</v>
      </c>
      <c r="L3936" s="19">
        <v>97.44</v>
      </c>
      <c r="M3936" s="19">
        <f>Table1[[#This Row],[Unit_Selling Price]]-Table1[[#This Row],[Unit_Cost]]</f>
        <v>55.14</v>
      </c>
      <c r="N3936" s="19">
        <f>Table1[[#This Row],[Quantity]]*Table1[[#This Row],[unit_per Profit]]</f>
        <v>432628.44</v>
      </c>
    </row>
    <row r="3937" spans="1:14" x14ac:dyDescent="0.2">
      <c r="A3937" s="10" t="s">
        <v>32</v>
      </c>
      <c r="B3937" s="10" t="s">
        <v>135</v>
      </c>
      <c r="C3937" s="10" t="s">
        <v>77</v>
      </c>
      <c r="D3937" s="10" t="s">
        <v>23</v>
      </c>
      <c r="E3937" s="10" t="s">
        <v>35</v>
      </c>
      <c r="F3937" s="11">
        <v>42252</v>
      </c>
      <c r="G3937" s="10">
        <v>2015</v>
      </c>
      <c r="H3937" s="10">
        <v>441266143</v>
      </c>
      <c r="I3937" s="17" t="s">
        <v>1859</v>
      </c>
      <c r="J3937" s="18">
        <v>9312</v>
      </c>
      <c r="K3937" s="19">
        <v>154.06</v>
      </c>
      <c r="L3937" s="19">
        <v>90.93</v>
      </c>
      <c r="M3937" s="19">
        <f>Table1[[#This Row],[Unit_Selling Price]]-Table1[[#This Row],[Unit_Cost]]</f>
        <v>63.13</v>
      </c>
      <c r="N3937" s="19">
        <f>Table1[[#This Row],[Quantity]]*Table1[[#This Row],[unit_per Profit]]</f>
        <v>587866.56000000006</v>
      </c>
    </row>
    <row r="3938" spans="1:14" x14ac:dyDescent="0.2">
      <c r="A3938" s="10" t="s">
        <v>37</v>
      </c>
      <c r="B3938" s="10" t="s">
        <v>62</v>
      </c>
      <c r="C3938" s="10" t="s">
        <v>85</v>
      </c>
      <c r="D3938" s="10" t="s">
        <v>27</v>
      </c>
      <c r="E3938" s="10" t="s">
        <v>24</v>
      </c>
      <c r="F3938" s="11" t="s">
        <v>716</v>
      </c>
      <c r="G3938" s="10">
        <v>2015</v>
      </c>
      <c r="H3938" s="10">
        <v>637969911</v>
      </c>
      <c r="I3938" s="17">
        <v>42038</v>
      </c>
      <c r="J3938" s="18">
        <v>8329</v>
      </c>
      <c r="K3938" s="19">
        <v>668.27</v>
      </c>
      <c r="L3938" s="19">
        <v>502.54</v>
      </c>
      <c r="M3938" s="19">
        <f>Table1[[#This Row],[Unit_Selling Price]]-Table1[[#This Row],[Unit_Cost]]</f>
        <v>165.73</v>
      </c>
      <c r="N3938" s="19">
        <f>Table1[[#This Row],[Quantity]]*Table1[[#This Row],[unit_per Profit]]</f>
        <v>1380365.17</v>
      </c>
    </row>
    <row r="3939" spans="1:14" x14ac:dyDescent="0.2">
      <c r="A3939" s="10" t="s">
        <v>29</v>
      </c>
      <c r="B3939" s="10" t="s">
        <v>174</v>
      </c>
      <c r="C3939" s="10" t="s">
        <v>34</v>
      </c>
      <c r="D3939" s="10" t="s">
        <v>27</v>
      </c>
      <c r="E3939" s="10" t="s">
        <v>35</v>
      </c>
      <c r="F3939" s="11" t="s">
        <v>1593</v>
      </c>
      <c r="G3939" s="10">
        <v>2010</v>
      </c>
      <c r="H3939" s="10">
        <v>797718417</v>
      </c>
      <c r="I3939" s="17" t="s">
        <v>1860</v>
      </c>
      <c r="J3939" s="18">
        <v>1462</v>
      </c>
      <c r="K3939" s="19">
        <v>205.7</v>
      </c>
      <c r="L3939" s="19">
        <v>117.11</v>
      </c>
      <c r="M3939" s="19">
        <f>Table1[[#This Row],[Unit_Selling Price]]-Table1[[#This Row],[Unit_Cost]]</f>
        <v>88.59</v>
      </c>
      <c r="N3939" s="19">
        <f>Table1[[#This Row],[Quantity]]*Table1[[#This Row],[unit_per Profit]]</f>
        <v>129518.58</v>
      </c>
    </row>
    <row r="3940" spans="1:14" x14ac:dyDescent="0.2">
      <c r="A3940" s="10" t="s">
        <v>32</v>
      </c>
      <c r="B3940" s="10" t="s">
        <v>110</v>
      </c>
      <c r="C3940" s="10" t="s">
        <v>26</v>
      </c>
      <c r="D3940" s="10" t="s">
        <v>23</v>
      </c>
      <c r="E3940" s="10" t="s">
        <v>43</v>
      </c>
      <c r="F3940" s="11" t="s">
        <v>545</v>
      </c>
      <c r="G3940" s="10">
        <v>2016</v>
      </c>
      <c r="H3940" s="10">
        <v>706497991</v>
      </c>
      <c r="I3940" s="17" t="s">
        <v>1129</v>
      </c>
      <c r="J3940" s="18">
        <v>7310</v>
      </c>
      <c r="K3940" s="19">
        <v>152.58000000000001</v>
      </c>
      <c r="L3940" s="19">
        <v>97.44</v>
      </c>
      <c r="M3940" s="19">
        <f>Table1[[#This Row],[Unit_Selling Price]]-Table1[[#This Row],[Unit_Cost]]</f>
        <v>55.14</v>
      </c>
      <c r="N3940" s="19">
        <f>Table1[[#This Row],[Quantity]]*Table1[[#This Row],[unit_per Profit]]</f>
        <v>403073.4</v>
      </c>
    </row>
    <row r="3941" spans="1:14" x14ac:dyDescent="0.2">
      <c r="A3941" s="10" t="s">
        <v>29</v>
      </c>
      <c r="B3941" s="10" t="s">
        <v>64</v>
      </c>
      <c r="C3941" s="10" t="s">
        <v>34</v>
      </c>
      <c r="D3941" s="10" t="s">
        <v>23</v>
      </c>
      <c r="E3941" s="10" t="s">
        <v>28</v>
      </c>
      <c r="F3941" s="11" t="s">
        <v>288</v>
      </c>
      <c r="G3941" s="10">
        <v>2013</v>
      </c>
      <c r="H3941" s="10">
        <v>220607459</v>
      </c>
      <c r="I3941" s="17" t="s">
        <v>1120</v>
      </c>
      <c r="J3941" s="18">
        <v>1504</v>
      </c>
      <c r="K3941" s="19">
        <v>205.7</v>
      </c>
      <c r="L3941" s="19">
        <v>117.11</v>
      </c>
      <c r="M3941" s="19">
        <f>Table1[[#This Row],[Unit_Selling Price]]-Table1[[#This Row],[Unit_Cost]]</f>
        <v>88.59</v>
      </c>
      <c r="N3941" s="19">
        <f>Table1[[#This Row],[Quantity]]*Table1[[#This Row],[unit_per Profit]]</f>
        <v>133239.35999999999</v>
      </c>
    </row>
    <row r="3942" spans="1:14" x14ac:dyDescent="0.2">
      <c r="A3942" s="10" t="s">
        <v>46</v>
      </c>
      <c r="B3942" s="10" t="s">
        <v>123</v>
      </c>
      <c r="C3942" s="10" t="s">
        <v>26</v>
      </c>
      <c r="D3942" s="10" t="s">
        <v>27</v>
      </c>
      <c r="E3942" s="10" t="s">
        <v>43</v>
      </c>
      <c r="F3942" s="11" t="s">
        <v>992</v>
      </c>
      <c r="G3942" s="10">
        <v>2015</v>
      </c>
      <c r="H3942" s="10">
        <v>616658151</v>
      </c>
      <c r="I3942" s="17" t="s">
        <v>1580</v>
      </c>
      <c r="J3942" s="18">
        <v>1705</v>
      </c>
      <c r="K3942" s="19">
        <v>152.58000000000001</v>
      </c>
      <c r="L3942" s="19">
        <v>97.44</v>
      </c>
      <c r="M3942" s="19">
        <f>Table1[[#This Row],[Unit_Selling Price]]-Table1[[#This Row],[Unit_Cost]]</f>
        <v>55.14</v>
      </c>
      <c r="N3942" s="19">
        <f>Table1[[#This Row],[Quantity]]*Table1[[#This Row],[unit_per Profit]]</f>
        <v>94013.7</v>
      </c>
    </row>
    <row r="3943" spans="1:14" x14ac:dyDescent="0.2">
      <c r="A3943" s="10" t="s">
        <v>32</v>
      </c>
      <c r="B3943" s="10" t="s">
        <v>200</v>
      </c>
      <c r="C3943" s="10" t="s">
        <v>34</v>
      </c>
      <c r="D3943" s="10" t="s">
        <v>27</v>
      </c>
      <c r="E3943" s="10" t="s">
        <v>24</v>
      </c>
      <c r="F3943" s="11" t="s">
        <v>1595</v>
      </c>
      <c r="G3943" s="10">
        <v>2017</v>
      </c>
      <c r="H3943" s="10">
        <v>541573894</v>
      </c>
      <c r="I3943" s="17" t="s">
        <v>1313</v>
      </c>
      <c r="J3943" s="18">
        <v>2605</v>
      </c>
      <c r="K3943" s="19">
        <v>205.7</v>
      </c>
      <c r="L3943" s="19">
        <v>117.11</v>
      </c>
      <c r="M3943" s="19">
        <f>Table1[[#This Row],[Unit_Selling Price]]-Table1[[#This Row],[Unit_Cost]]</f>
        <v>88.59</v>
      </c>
      <c r="N3943" s="19">
        <f>Table1[[#This Row],[Quantity]]*Table1[[#This Row],[unit_per Profit]]</f>
        <v>230776.95</v>
      </c>
    </row>
    <row r="3944" spans="1:14" x14ac:dyDescent="0.2">
      <c r="A3944" s="10" t="s">
        <v>46</v>
      </c>
      <c r="B3944" s="10" t="s">
        <v>133</v>
      </c>
      <c r="C3944" s="10" t="s">
        <v>42</v>
      </c>
      <c r="D3944" s="10" t="s">
        <v>27</v>
      </c>
      <c r="E3944" s="10" t="s">
        <v>28</v>
      </c>
      <c r="F3944" s="11" t="s">
        <v>1240</v>
      </c>
      <c r="G3944" s="10">
        <v>2013</v>
      </c>
      <c r="H3944" s="10">
        <v>962591016</v>
      </c>
      <c r="I3944" s="17">
        <v>41760</v>
      </c>
      <c r="J3944" s="18">
        <v>927</v>
      </c>
      <c r="K3944" s="19">
        <v>109.28</v>
      </c>
      <c r="L3944" s="19">
        <v>35.840000000000003</v>
      </c>
      <c r="M3944" s="19">
        <f>Table1[[#This Row],[Unit_Selling Price]]-Table1[[#This Row],[Unit_Cost]]</f>
        <v>73.44</v>
      </c>
      <c r="N3944" s="19">
        <f>Table1[[#This Row],[Quantity]]*Table1[[#This Row],[unit_per Profit]]</f>
        <v>68078.880000000005</v>
      </c>
    </row>
    <row r="3945" spans="1:14" x14ac:dyDescent="0.2">
      <c r="A3945" s="10" t="s">
        <v>59</v>
      </c>
      <c r="B3945" s="10" t="s">
        <v>148</v>
      </c>
      <c r="C3945" s="10" t="s">
        <v>85</v>
      </c>
      <c r="D3945" s="10" t="s">
        <v>23</v>
      </c>
      <c r="E3945" s="10" t="s">
        <v>43</v>
      </c>
      <c r="F3945" s="11">
        <v>41830</v>
      </c>
      <c r="G3945" s="10">
        <v>2014</v>
      </c>
      <c r="H3945" s="10">
        <v>217258346</v>
      </c>
      <c r="I3945" s="17" t="s">
        <v>1405</v>
      </c>
      <c r="J3945" s="18">
        <v>427</v>
      </c>
      <c r="K3945" s="19">
        <v>668.27</v>
      </c>
      <c r="L3945" s="19">
        <v>502.54</v>
      </c>
      <c r="M3945" s="19">
        <f>Table1[[#This Row],[Unit_Selling Price]]-Table1[[#This Row],[Unit_Cost]]</f>
        <v>165.73</v>
      </c>
      <c r="N3945" s="19">
        <f>Table1[[#This Row],[Quantity]]*Table1[[#This Row],[unit_per Profit]]</f>
        <v>70766.710000000006</v>
      </c>
    </row>
    <row r="3946" spans="1:14" x14ac:dyDescent="0.2">
      <c r="A3946" s="10" t="s">
        <v>46</v>
      </c>
      <c r="B3946" s="10" t="s">
        <v>175</v>
      </c>
      <c r="C3946" s="10" t="s">
        <v>56</v>
      </c>
      <c r="D3946" s="10" t="s">
        <v>23</v>
      </c>
      <c r="E3946" s="10" t="s">
        <v>24</v>
      </c>
      <c r="F3946" s="11" t="s">
        <v>1206</v>
      </c>
      <c r="G3946" s="10">
        <v>2013</v>
      </c>
      <c r="H3946" s="10">
        <v>763437211</v>
      </c>
      <c r="I3946" s="17">
        <v>41699</v>
      </c>
      <c r="J3946" s="18">
        <v>6891</v>
      </c>
      <c r="K3946" s="19">
        <v>421.89</v>
      </c>
      <c r="L3946" s="19">
        <v>364.69</v>
      </c>
      <c r="M3946" s="19">
        <f>Table1[[#This Row],[Unit_Selling Price]]-Table1[[#This Row],[Unit_Cost]]</f>
        <v>57.2</v>
      </c>
      <c r="N3946" s="19">
        <f>Table1[[#This Row],[Quantity]]*Table1[[#This Row],[unit_per Profit]]</f>
        <v>394165.2</v>
      </c>
    </row>
    <row r="3947" spans="1:14" x14ac:dyDescent="0.2">
      <c r="A3947" s="10" t="s">
        <v>29</v>
      </c>
      <c r="B3947" s="10" t="s">
        <v>214</v>
      </c>
      <c r="C3947" s="10" t="s">
        <v>22</v>
      </c>
      <c r="D3947" s="10" t="s">
        <v>27</v>
      </c>
      <c r="E3947" s="10" t="s">
        <v>35</v>
      </c>
      <c r="F3947" s="11" t="s">
        <v>1856</v>
      </c>
      <c r="G3947" s="10">
        <v>2010</v>
      </c>
      <c r="H3947" s="10">
        <v>629301440</v>
      </c>
      <c r="I3947" s="17" t="s">
        <v>438</v>
      </c>
      <c r="J3947" s="18">
        <v>3135</v>
      </c>
      <c r="K3947" s="19">
        <v>255.28</v>
      </c>
      <c r="L3947" s="19">
        <v>159.41999999999999</v>
      </c>
      <c r="M3947" s="19">
        <f>Table1[[#This Row],[Unit_Selling Price]]-Table1[[#This Row],[Unit_Cost]]</f>
        <v>95.86</v>
      </c>
      <c r="N3947" s="19">
        <f>Table1[[#This Row],[Quantity]]*Table1[[#This Row],[unit_per Profit]]</f>
        <v>300521.09999999998</v>
      </c>
    </row>
    <row r="3948" spans="1:14" x14ac:dyDescent="0.2">
      <c r="A3948" s="10" t="s">
        <v>46</v>
      </c>
      <c r="B3948" s="10" t="s">
        <v>141</v>
      </c>
      <c r="C3948" s="10" t="s">
        <v>85</v>
      </c>
      <c r="D3948" s="10" t="s">
        <v>27</v>
      </c>
      <c r="E3948" s="10" t="s">
        <v>35</v>
      </c>
      <c r="F3948" s="11">
        <v>40976</v>
      </c>
      <c r="G3948" s="10">
        <v>2012</v>
      </c>
      <c r="H3948" s="10">
        <v>163337361</v>
      </c>
      <c r="I3948" s="17" t="s">
        <v>696</v>
      </c>
      <c r="J3948" s="18">
        <v>4010</v>
      </c>
      <c r="K3948" s="19">
        <v>668.27</v>
      </c>
      <c r="L3948" s="19">
        <v>502.54</v>
      </c>
      <c r="M3948" s="19">
        <f>Table1[[#This Row],[Unit_Selling Price]]-Table1[[#This Row],[Unit_Cost]]</f>
        <v>165.73</v>
      </c>
      <c r="N3948" s="19">
        <f>Table1[[#This Row],[Quantity]]*Table1[[#This Row],[unit_per Profit]]</f>
        <v>664577.30000000005</v>
      </c>
    </row>
    <row r="3949" spans="1:14" x14ac:dyDescent="0.2">
      <c r="A3949" s="10" t="s">
        <v>37</v>
      </c>
      <c r="B3949" s="10" t="s">
        <v>102</v>
      </c>
      <c r="C3949" s="10" t="s">
        <v>51</v>
      </c>
      <c r="D3949" s="10" t="s">
        <v>27</v>
      </c>
      <c r="E3949" s="10" t="s">
        <v>35</v>
      </c>
      <c r="F3949" s="11">
        <v>40269</v>
      </c>
      <c r="G3949" s="10">
        <v>2010</v>
      </c>
      <c r="H3949" s="10">
        <v>684343802</v>
      </c>
      <c r="I3949" s="17" t="s">
        <v>1840</v>
      </c>
      <c r="J3949" s="18">
        <v>1394</v>
      </c>
      <c r="K3949" s="19">
        <v>437.2</v>
      </c>
      <c r="L3949" s="19">
        <v>263.33</v>
      </c>
      <c r="M3949" s="19">
        <f>Table1[[#This Row],[Unit_Selling Price]]-Table1[[#This Row],[Unit_Cost]]</f>
        <v>173.87</v>
      </c>
      <c r="N3949" s="19">
        <f>Table1[[#This Row],[Quantity]]*Table1[[#This Row],[unit_per Profit]]</f>
        <v>242374.78</v>
      </c>
    </row>
    <row r="3950" spans="1:14" x14ac:dyDescent="0.2">
      <c r="A3950" s="10" t="s">
        <v>29</v>
      </c>
      <c r="B3950" s="10" t="s">
        <v>184</v>
      </c>
      <c r="C3950" s="10" t="s">
        <v>42</v>
      </c>
      <c r="D3950" s="10" t="s">
        <v>27</v>
      </c>
      <c r="E3950" s="10" t="s">
        <v>43</v>
      </c>
      <c r="F3950" s="11">
        <v>42377</v>
      </c>
      <c r="G3950" s="10">
        <v>2016</v>
      </c>
      <c r="H3950" s="10">
        <v>431432092</v>
      </c>
      <c r="I3950" s="17" t="s">
        <v>715</v>
      </c>
      <c r="J3950" s="18">
        <v>9198</v>
      </c>
      <c r="K3950" s="19">
        <v>109.28</v>
      </c>
      <c r="L3950" s="19">
        <v>35.840000000000003</v>
      </c>
      <c r="M3950" s="19">
        <f>Table1[[#This Row],[Unit_Selling Price]]-Table1[[#This Row],[Unit_Cost]]</f>
        <v>73.44</v>
      </c>
      <c r="N3950" s="19">
        <f>Table1[[#This Row],[Quantity]]*Table1[[#This Row],[unit_per Profit]]</f>
        <v>675501.12</v>
      </c>
    </row>
    <row r="3951" spans="1:14" x14ac:dyDescent="0.2">
      <c r="A3951" s="10" t="s">
        <v>46</v>
      </c>
      <c r="B3951" s="10" t="s">
        <v>273</v>
      </c>
      <c r="C3951" s="10" t="s">
        <v>22</v>
      </c>
      <c r="D3951" s="10" t="s">
        <v>23</v>
      </c>
      <c r="E3951" s="10" t="s">
        <v>24</v>
      </c>
      <c r="F3951" s="11" t="s">
        <v>1861</v>
      </c>
      <c r="G3951" s="10">
        <v>2013</v>
      </c>
      <c r="H3951" s="10">
        <v>414026057</v>
      </c>
      <c r="I3951" s="17" t="s">
        <v>1862</v>
      </c>
      <c r="J3951" s="18">
        <v>8366</v>
      </c>
      <c r="K3951" s="19">
        <v>255.28</v>
      </c>
      <c r="L3951" s="19">
        <v>159.41999999999999</v>
      </c>
      <c r="M3951" s="19">
        <f>Table1[[#This Row],[Unit_Selling Price]]-Table1[[#This Row],[Unit_Cost]]</f>
        <v>95.86</v>
      </c>
      <c r="N3951" s="19">
        <f>Table1[[#This Row],[Quantity]]*Table1[[#This Row],[unit_per Profit]]</f>
        <v>801964.76</v>
      </c>
    </row>
    <row r="3952" spans="1:14" x14ac:dyDescent="0.2">
      <c r="A3952" s="10" t="s">
        <v>46</v>
      </c>
      <c r="B3952" s="10" t="s">
        <v>176</v>
      </c>
      <c r="C3952" s="10" t="s">
        <v>31</v>
      </c>
      <c r="D3952" s="10" t="s">
        <v>27</v>
      </c>
      <c r="E3952" s="10" t="s">
        <v>24</v>
      </c>
      <c r="F3952" s="11">
        <v>40582</v>
      </c>
      <c r="G3952" s="10">
        <v>2011</v>
      </c>
      <c r="H3952" s="10">
        <v>361862027</v>
      </c>
      <c r="I3952" s="17" t="s">
        <v>1721</v>
      </c>
      <c r="J3952" s="18">
        <v>1870</v>
      </c>
      <c r="K3952" s="19">
        <v>47.45</v>
      </c>
      <c r="L3952" s="19">
        <v>31.79</v>
      </c>
      <c r="M3952" s="19">
        <f>Table1[[#This Row],[Unit_Selling Price]]-Table1[[#This Row],[Unit_Cost]]</f>
        <v>15.66</v>
      </c>
      <c r="N3952" s="19">
        <f>Table1[[#This Row],[Quantity]]*Table1[[#This Row],[unit_per Profit]]</f>
        <v>29284.2</v>
      </c>
    </row>
    <row r="3953" spans="1:14" x14ac:dyDescent="0.2">
      <c r="A3953" s="10" t="s">
        <v>278</v>
      </c>
      <c r="B3953" s="10" t="s">
        <v>121</v>
      </c>
      <c r="C3953" s="10" t="s">
        <v>31</v>
      </c>
      <c r="D3953" s="10" t="s">
        <v>23</v>
      </c>
      <c r="E3953" s="10" t="s">
        <v>43</v>
      </c>
      <c r="F3953" s="11" t="s">
        <v>1240</v>
      </c>
      <c r="G3953" s="10">
        <v>2013</v>
      </c>
      <c r="H3953" s="10">
        <v>974988830</v>
      </c>
      <c r="I3953" s="17" t="s">
        <v>846</v>
      </c>
      <c r="J3953" s="18">
        <v>9716</v>
      </c>
      <c r="K3953" s="19">
        <v>47.45</v>
      </c>
      <c r="L3953" s="19">
        <v>31.79</v>
      </c>
      <c r="M3953" s="19">
        <f>Table1[[#This Row],[Unit_Selling Price]]-Table1[[#This Row],[Unit_Cost]]</f>
        <v>15.66</v>
      </c>
      <c r="N3953" s="19">
        <f>Table1[[#This Row],[Quantity]]*Table1[[#This Row],[unit_per Profit]]</f>
        <v>152152.56</v>
      </c>
    </row>
    <row r="3954" spans="1:14" x14ac:dyDescent="0.2">
      <c r="A3954" s="10" t="s">
        <v>32</v>
      </c>
      <c r="B3954" s="10" t="s">
        <v>170</v>
      </c>
      <c r="C3954" s="10" t="s">
        <v>31</v>
      </c>
      <c r="D3954" s="10" t="s">
        <v>23</v>
      </c>
      <c r="E3954" s="10" t="s">
        <v>24</v>
      </c>
      <c r="F3954" s="11" t="s">
        <v>1033</v>
      </c>
      <c r="G3954" s="10">
        <v>2015</v>
      </c>
      <c r="H3954" s="10">
        <v>773767793</v>
      </c>
      <c r="I3954" s="17">
        <v>42346</v>
      </c>
      <c r="J3954" s="18">
        <v>3940</v>
      </c>
      <c r="K3954" s="19">
        <v>47.45</v>
      </c>
      <c r="L3954" s="19">
        <v>31.79</v>
      </c>
      <c r="M3954" s="19">
        <f>Table1[[#This Row],[Unit_Selling Price]]-Table1[[#This Row],[Unit_Cost]]</f>
        <v>15.66</v>
      </c>
      <c r="N3954" s="19">
        <f>Table1[[#This Row],[Quantity]]*Table1[[#This Row],[unit_per Profit]]</f>
        <v>61700.4</v>
      </c>
    </row>
    <row r="3955" spans="1:14" x14ac:dyDescent="0.2">
      <c r="A3955" s="10" t="s">
        <v>46</v>
      </c>
      <c r="B3955" s="10" t="s">
        <v>273</v>
      </c>
      <c r="C3955" s="10" t="s">
        <v>65</v>
      </c>
      <c r="D3955" s="10" t="s">
        <v>23</v>
      </c>
      <c r="E3955" s="10" t="s">
        <v>43</v>
      </c>
      <c r="F3955" s="11">
        <v>42709</v>
      </c>
      <c r="G3955" s="10">
        <v>2016</v>
      </c>
      <c r="H3955" s="10">
        <v>148872745</v>
      </c>
      <c r="I3955" s="17">
        <v>42527</v>
      </c>
      <c r="J3955" s="18">
        <v>3608</v>
      </c>
      <c r="K3955" s="19">
        <v>9.33</v>
      </c>
      <c r="L3955" s="19">
        <v>6.92</v>
      </c>
      <c r="M3955" s="19">
        <f>Table1[[#This Row],[Unit_Selling Price]]-Table1[[#This Row],[Unit_Cost]]</f>
        <v>2.41</v>
      </c>
      <c r="N3955" s="19">
        <f>Table1[[#This Row],[Quantity]]*Table1[[#This Row],[unit_per Profit]]</f>
        <v>8695.2800000000007</v>
      </c>
    </row>
    <row r="3956" spans="1:14" x14ac:dyDescent="0.2">
      <c r="A3956" s="10" t="s">
        <v>46</v>
      </c>
      <c r="B3956" s="10" t="s">
        <v>143</v>
      </c>
      <c r="C3956" s="10" t="s">
        <v>39</v>
      </c>
      <c r="D3956" s="10" t="s">
        <v>23</v>
      </c>
      <c r="E3956" s="10" t="s">
        <v>24</v>
      </c>
      <c r="F3956" s="11" t="s">
        <v>1863</v>
      </c>
      <c r="G3956" s="10">
        <v>2010</v>
      </c>
      <c r="H3956" s="10">
        <v>911290013</v>
      </c>
      <c r="I3956" s="17">
        <v>40241</v>
      </c>
      <c r="J3956" s="18">
        <v>9821</v>
      </c>
      <c r="K3956" s="19">
        <v>81.73</v>
      </c>
      <c r="L3956" s="19">
        <v>56.67</v>
      </c>
      <c r="M3956" s="19">
        <f>Table1[[#This Row],[Unit_Selling Price]]-Table1[[#This Row],[Unit_Cost]]</f>
        <v>25.06</v>
      </c>
      <c r="N3956" s="19">
        <f>Table1[[#This Row],[Quantity]]*Table1[[#This Row],[unit_per Profit]]</f>
        <v>246114.26</v>
      </c>
    </row>
    <row r="3957" spans="1:14" x14ac:dyDescent="0.2">
      <c r="A3957" s="10" t="s">
        <v>29</v>
      </c>
      <c r="B3957" s="10" t="s">
        <v>197</v>
      </c>
      <c r="C3957" s="10" t="s">
        <v>22</v>
      </c>
      <c r="D3957" s="10" t="s">
        <v>23</v>
      </c>
      <c r="E3957" s="10" t="s">
        <v>43</v>
      </c>
      <c r="F3957" s="11" t="s">
        <v>805</v>
      </c>
      <c r="G3957" s="10">
        <v>2010</v>
      </c>
      <c r="H3957" s="10">
        <v>442318427</v>
      </c>
      <c r="I3957" s="17">
        <v>40400</v>
      </c>
      <c r="J3957" s="18">
        <v>707</v>
      </c>
      <c r="K3957" s="19">
        <v>255.28</v>
      </c>
      <c r="L3957" s="19">
        <v>159.41999999999999</v>
      </c>
      <c r="M3957" s="19">
        <f>Table1[[#This Row],[Unit_Selling Price]]-Table1[[#This Row],[Unit_Cost]]</f>
        <v>95.86</v>
      </c>
      <c r="N3957" s="19">
        <f>Table1[[#This Row],[Quantity]]*Table1[[#This Row],[unit_per Profit]]</f>
        <v>67773.02</v>
      </c>
    </row>
    <row r="3958" spans="1:14" x14ac:dyDescent="0.2">
      <c r="A3958" s="10" t="s">
        <v>32</v>
      </c>
      <c r="B3958" s="10" t="s">
        <v>209</v>
      </c>
      <c r="C3958" s="10" t="s">
        <v>65</v>
      </c>
      <c r="D3958" s="10" t="s">
        <v>23</v>
      </c>
      <c r="E3958" s="10" t="s">
        <v>24</v>
      </c>
      <c r="F3958" s="11" t="s">
        <v>1376</v>
      </c>
      <c r="G3958" s="10">
        <v>2017</v>
      </c>
      <c r="H3958" s="10">
        <v>243569314</v>
      </c>
      <c r="I3958" s="17" t="s">
        <v>1780</v>
      </c>
      <c r="J3958" s="18">
        <v>6428</v>
      </c>
      <c r="K3958" s="19">
        <v>9.33</v>
      </c>
      <c r="L3958" s="19">
        <v>6.92</v>
      </c>
      <c r="M3958" s="19">
        <f>Table1[[#This Row],[Unit_Selling Price]]-Table1[[#This Row],[Unit_Cost]]</f>
        <v>2.41</v>
      </c>
      <c r="N3958" s="19">
        <f>Table1[[#This Row],[Quantity]]*Table1[[#This Row],[unit_per Profit]]</f>
        <v>15491.48</v>
      </c>
    </row>
    <row r="3959" spans="1:14" x14ac:dyDescent="0.2">
      <c r="A3959" s="10" t="s">
        <v>46</v>
      </c>
      <c r="B3959" s="10" t="s">
        <v>162</v>
      </c>
      <c r="C3959" s="10" t="s">
        <v>22</v>
      </c>
      <c r="D3959" s="10" t="s">
        <v>27</v>
      </c>
      <c r="E3959" s="10" t="s">
        <v>24</v>
      </c>
      <c r="F3959" s="11" t="s">
        <v>1561</v>
      </c>
      <c r="G3959" s="10">
        <v>2012</v>
      </c>
      <c r="H3959" s="10">
        <v>986966502</v>
      </c>
      <c r="I3959" s="17">
        <v>41156</v>
      </c>
      <c r="J3959" s="18">
        <v>4175</v>
      </c>
      <c r="K3959" s="19">
        <v>255.28</v>
      </c>
      <c r="L3959" s="19">
        <v>159.41999999999999</v>
      </c>
      <c r="M3959" s="19">
        <f>Table1[[#This Row],[Unit_Selling Price]]-Table1[[#This Row],[Unit_Cost]]</f>
        <v>95.86</v>
      </c>
      <c r="N3959" s="19">
        <f>Table1[[#This Row],[Quantity]]*Table1[[#This Row],[unit_per Profit]]</f>
        <v>400215.5</v>
      </c>
    </row>
    <row r="3960" spans="1:14" x14ac:dyDescent="0.2">
      <c r="A3960" s="10" t="s">
        <v>46</v>
      </c>
      <c r="B3960" s="10" t="s">
        <v>159</v>
      </c>
      <c r="C3960" s="10" t="s">
        <v>22</v>
      </c>
      <c r="D3960" s="10" t="s">
        <v>27</v>
      </c>
      <c r="E3960" s="10" t="s">
        <v>24</v>
      </c>
      <c r="F3960" s="11" t="s">
        <v>1477</v>
      </c>
      <c r="G3960" s="10">
        <v>2015</v>
      </c>
      <c r="H3960" s="10">
        <v>264746320</v>
      </c>
      <c r="I3960" s="17">
        <v>42161</v>
      </c>
      <c r="J3960" s="18">
        <v>3174</v>
      </c>
      <c r="K3960" s="19">
        <v>255.28</v>
      </c>
      <c r="L3960" s="19">
        <v>159.41999999999999</v>
      </c>
      <c r="M3960" s="19">
        <f>Table1[[#This Row],[Unit_Selling Price]]-Table1[[#This Row],[Unit_Cost]]</f>
        <v>95.86</v>
      </c>
      <c r="N3960" s="19">
        <f>Table1[[#This Row],[Quantity]]*Table1[[#This Row],[unit_per Profit]]</f>
        <v>304259.64</v>
      </c>
    </row>
    <row r="3961" spans="1:14" x14ac:dyDescent="0.2">
      <c r="A3961" s="10" t="s">
        <v>278</v>
      </c>
      <c r="B3961" s="10" t="s">
        <v>226</v>
      </c>
      <c r="C3961" s="10" t="s">
        <v>26</v>
      </c>
      <c r="D3961" s="10" t="s">
        <v>23</v>
      </c>
      <c r="E3961" s="10" t="s">
        <v>43</v>
      </c>
      <c r="F3961" s="11" t="s">
        <v>1427</v>
      </c>
      <c r="G3961" s="10">
        <v>2014</v>
      </c>
      <c r="H3961" s="10">
        <v>239457595</v>
      </c>
      <c r="I3961" s="17" t="s">
        <v>1067</v>
      </c>
      <c r="J3961" s="18">
        <v>9678</v>
      </c>
      <c r="K3961" s="19">
        <v>152.58000000000001</v>
      </c>
      <c r="L3961" s="19">
        <v>97.44</v>
      </c>
      <c r="M3961" s="19">
        <f>Table1[[#This Row],[Unit_Selling Price]]-Table1[[#This Row],[Unit_Cost]]</f>
        <v>55.14</v>
      </c>
      <c r="N3961" s="19">
        <f>Table1[[#This Row],[Quantity]]*Table1[[#This Row],[unit_per Profit]]</f>
        <v>533644.92000000004</v>
      </c>
    </row>
    <row r="3962" spans="1:14" x14ac:dyDescent="0.2">
      <c r="A3962" s="10" t="s">
        <v>32</v>
      </c>
      <c r="B3962" s="10" t="s">
        <v>200</v>
      </c>
      <c r="C3962" s="10" t="s">
        <v>26</v>
      </c>
      <c r="D3962" s="10" t="s">
        <v>27</v>
      </c>
      <c r="E3962" s="10" t="s">
        <v>43</v>
      </c>
      <c r="F3962" s="11">
        <v>41733</v>
      </c>
      <c r="G3962" s="10">
        <v>2014</v>
      </c>
      <c r="H3962" s="10">
        <v>893961656</v>
      </c>
      <c r="I3962" s="17">
        <v>41644</v>
      </c>
      <c r="J3962" s="18">
        <v>1975</v>
      </c>
      <c r="K3962" s="19">
        <v>152.58000000000001</v>
      </c>
      <c r="L3962" s="19">
        <v>97.44</v>
      </c>
      <c r="M3962" s="19">
        <f>Table1[[#This Row],[Unit_Selling Price]]-Table1[[#This Row],[Unit_Cost]]</f>
        <v>55.14</v>
      </c>
      <c r="N3962" s="19">
        <f>Table1[[#This Row],[Quantity]]*Table1[[#This Row],[unit_per Profit]]</f>
        <v>108901.5</v>
      </c>
    </row>
    <row r="3963" spans="1:14" x14ac:dyDescent="0.2">
      <c r="A3963" s="10" t="s">
        <v>32</v>
      </c>
      <c r="B3963" s="10" t="s">
        <v>33</v>
      </c>
      <c r="C3963" s="10" t="s">
        <v>39</v>
      </c>
      <c r="D3963" s="10" t="s">
        <v>23</v>
      </c>
      <c r="E3963" s="10" t="s">
        <v>35</v>
      </c>
      <c r="F3963" s="11">
        <v>41801</v>
      </c>
      <c r="G3963" s="10">
        <v>2014</v>
      </c>
      <c r="H3963" s="10">
        <v>481432330</v>
      </c>
      <c r="I3963" s="17">
        <v>41893</v>
      </c>
      <c r="J3963" s="18">
        <v>5380</v>
      </c>
      <c r="K3963" s="19">
        <v>81.73</v>
      </c>
      <c r="L3963" s="19">
        <v>56.67</v>
      </c>
      <c r="M3963" s="19">
        <f>Table1[[#This Row],[Unit_Selling Price]]-Table1[[#This Row],[Unit_Cost]]</f>
        <v>25.06</v>
      </c>
      <c r="N3963" s="19">
        <f>Table1[[#This Row],[Quantity]]*Table1[[#This Row],[unit_per Profit]]</f>
        <v>134822.79999999999</v>
      </c>
    </row>
    <row r="3964" spans="1:14" x14ac:dyDescent="0.2">
      <c r="A3964" s="10" t="s">
        <v>278</v>
      </c>
      <c r="B3964" s="10" t="s">
        <v>68</v>
      </c>
      <c r="C3964" s="10" t="s">
        <v>77</v>
      </c>
      <c r="D3964" s="10" t="s">
        <v>27</v>
      </c>
      <c r="E3964" s="10" t="s">
        <v>35</v>
      </c>
      <c r="F3964" s="11">
        <v>40758</v>
      </c>
      <c r="G3964" s="10">
        <v>2011</v>
      </c>
      <c r="H3964" s="10">
        <v>475355947</v>
      </c>
      <c r="I3964" s="17" t="s">
        <v>1099</v>
      </c>
      <c r="J3964" s="18">
        <v>7243</v>
      </c>
      <c r="K3964" s="19">
        <v>154.06</v>
      </c>
      <c r="L3964" s="19">
        <v>90.93</v>
      </c>
      <c r="M3964" s="19">
        <f>Table1[[#This Row],[Unit_Selling Price]]-Table1[[#This Row],[Unit_Cost]]</f>
        <v>63.13</v>
      </c>
      <c r="N3964" s="19">
        <f>Table1[[#This Row],[Quantity]]*Table1[[#This Row],[unit_per Profit]]</f>
        <v>457250.59</v>
      </c>
    </row>
    <row r="3965" spans="1:14" x14ac:dyDescent="0.2">
      <c r="A3965" s="10" t="s">
        <v>46</v>
      </c>
      <c r="B3965" s="10" t="s">
        <v>194</v>
      </c>
      <c r="C3965" s="10" t="s">
        <v>49</v>
      </c>
      <c r="D3965" s="10" t="s">
        <v>27</v>
      </c>
      <c r="E3965" s="10" t="s">
        <v>28</v>
      </c>
      <c r="F3965" s="11" t="s">
        <v>1828</v>
      </c>
      <c r="G3965" s="10">
        <v>2010</v>
      </c>
      <c r="H3965" s="10">
        <v>619531333</v>
      </c>
      <c r="I3965" s="17" t="s">
        <v>1511</v>
      </c>
      <c r="J3965" s="18">
        <v>1944</v>
      </c>
      <c r="K3965" s="19">
        <v>651.21</v>
      </c>
      <c r="L3965" s="19">
        <v>524.96</v>
      </c>
      <c r="M3965" s="19">
        <f>Table1[[#This Row],[Unit_Selling Price]]-Table1[[#This Row],[Unit_Cost]]</f>
        <v>126.25</v>
      </c>
      <c r="N3965" s="19">
        <f>Table1[[#This Row],[Quantity]]*Table1[[#This Row],[unit_per Profit]]</f>
        <v>245430</v>
      </c>
    </row>
    <row r="3966" spans="1:14" x14ac:dyDescent="0.2">
      <c r="A3966" s="10" t="s">
        <v>37</v>
      </c>
      <c r="B3966" s="10" t="s">
        <v>151</v>
      </c>
      <c r="C3966" s="10" t="s">
        <v>31</v>
      </c>
      <c r="D3966" s="10" t="s">
        <v>27</v>
      </c>
      <c r="E3966" s="10" t="s">
        <v>24</v>
      </c>
      <c r="F3966" s="11">
        <v>41191</v>
      </c>
      <c r="G3966" s="10">
        <v>2012</v>
      </c>
      <c r="H3966" s="10">
        <v>278069818</v>
      </c>
      <c r="I3966" s="17">
        <v>41039</v>
      </c>
      <c r="J3966" s="18">
        <v>5893</v>
      </c>
      <c r="K3966" s="19">
        <v>47.45</v>
      </c>
      <c r="L3966" s="19">
        <v>31.79</v>
      </c>
      <c r="M3966" s="19">
        <f>Table1[[#This Row],[Unit_Selling Price]]-Table1[[#This Row],[Unit_Cost]]</f>
        <v>15.66</v>
      </c>
      <c r="N3966" s="19">
        <f>Table1[[#This Row],[Quantity]]*Table1[[#This Row],[unit_per Profit]]</f>
        <v>92284.38</v>
      </c>
    </row>
    <row r="3967" spans="1:14" x14ac:dyDescent="0.2">
      <c r="A3967" s="10" t="s">
        <v>32</v>
      </c>
      <c r="B3967" s="10" t="s">
        <v>157</v>
      </c>
      <c r="C3967" s="10" t="s">
        <v>34</v>
      </c>
      <c r="D3967" s="10" t="s">
        <v>27</v>
      </c>
      <c r="E3967" s="10" t="s">
        <v>35</v>
      </c>
      <c r="F3967" s="11">
        <v>42677</v>
      </c>
      <c r="G3967" s="10">
        <v>2016</v>
      </c>
      <c r="H3967" s="10">
        <v>685395228</v>
      </c>
      <c r="I3967" s="17" t="s">
        <v>1295</v>
      </c>
      <c r="J3967" s="18">
        <v>2534</v>
      </c>
      <c r="K3967" s="19">
        <v>205.7</v>
      </c>
      <c r="L3967" s="19">
        <v>117.11</v>
      </c>
      <c r="M3967" s="19">
        <f>Table1[[#This Row],[Unit_Selling Price]]-Table1[[#This Row],[Unit_Cost]]</f>
        <v>88.59</v>
      </c>
      <c r="N3967" s="19">
        <f>Table1[[#This Row],[Quantity]]*Table1[[#This Row],[unit_per Profit]]</f>
        <v>224487.06</v>
      </c>
    </row>
    <row r="3968" spans="1:14" x14ac:dyDescent="0.2">
      <c r="A3968" s="10" t="s">
        <v>40</v>
      </c>
      <c r="B3968" s="10" t="s">
        <v>74</v>
      </c>
      <c r="C3968" s="10" t="s">
        <v>26</v>
      </c>
      <c r="D3968" s="10" t="s">
        <v>23</v>
      </c>
      <c r="E3968" s="10" t="s">
        <v>43</v>
      </c>
      <c r="F3968" s="11" t="s">
        <v>1864</v>
      </c>
      <c r="G3968" s="10">
        <v>2012</v>
      </c>
      <c r="H3968" s="10">
        <v>896243894</v>
      </c>
      <c r="I3968" s="17">
        <v>40970</v>
      </c>
      <c r="J3968" s="18">
        <v>7340</v>
      </c>
      <c r="K3968" s="19">
        <v>152.58000000000001</v>
      </c>
      <c r="L3968" s="19">
        <v>97.44</v>
      </c>
      <c r="M3968" s="19">
        <f>Table1[[#This Row],[Unit_Selling Price]]-Table1[[#This Row],[Unit_Cost]]</f>
        <v>55.14</v>
      </c>
      <c r="N3968" s="19">
        <f>Table1[[#This Row],[Quantity]]*Table1[[#This Row],[unit_per Profit]]</f>
        <v>404727.6</v>
      </c>
    </row>
    <row r="3969" spans="1:14" x14ac:dyDescent="0.2">
      <c r="A3969" s="10" t="s">
        <v>46</v>
      </c>
      <c r="B3969" s="10" t="s">
        <v>78</v>
      </c>
      <c r="C3969" s="10" t="s">
        <v>51</v>
      </c>
      <c r="D3969" s="10" t="s">
        <v>23</v>
      </c>
      <c r="E3969" s="10" t="s">
        <v>24</v>
      </c>
      <c r="F3969" s="11" t="s">
        <v>1005</v>
      </c>
      <c r="G3969" s="10">
        <v>2011</v>
      </c>
      <c r="H3969" s="10">
        <v>935664641</v>
      </c>
      <c r="I3969" s="17">
        <v>40643</v>
      </c>
      <c r="J3969" s="18">
        <v>2815</v>
      </c>
      <c r="K3969" s="19">
        <v>437.2</v>
      </c>
      <c r="L3969" s="19">
        <v>263.33</v>
      </c>
      <c r="M3969" s="19">
        <f>Table1[[#This Row],[Unit_Selling Price]]-Table1[[#This Row],[Unit_Cost]]</f>
        <v>173.87</v>
      </c>
      <c r="N3969" s="19">
        <f>Table1[[#This Row],[Quantity]]*Table1[[#This Row],[unit_per Profit]]</f>
        <v>489444.05</v>
      </c>
    </row>
    <row r="3970" spans="1:14" x14ac:dyDescent="0.2">
      <c r="A3970" s="10" t="s">
        <v>32</v>
      </c>
      <c r="B3970" s="10" t="s">
        <v>157</v>
      </c>
      <c r="C3970" s="10" t="s">
        <v>26</v>
      </c>
      <c r="D3970" s="10" t="s">
        <v>23</v>
      </c>
      <c r="E3970" s="10" t="s">
        <v>24</v>
      </c>
      <c r="F3970" s="11" t="s">
        <v>1865</v>
      </c>
      <c r="G3970" s="10">
        <v>2012</v>
      </c>
      <c r="H3970" s="10">
        <v>449018800</v>
      </c>
      <c r="I3970" s="17">
        <v>41001</v>
      </c>
      <c r="J3970" s="18">
        <v>3496</v>
      </c>
      <c r="K3970" s="19">
        <v>152.58000000000001</v>
      </c>
      <c r="L3970" s="19">
        <v>97.44</v>
      </c>
      <c r="M3970" s="19">
        <f>Table1[[#This Row],[Unit_Selling Price]]-Table1[[#This Row],[Unit_Cost]]</f>
        <v>55.14</v>
      </c>
      <c r="N3970" s="19">
        <f>Table1[[#This Row],[Quantity]]*Table1[[#This Row],[unit_per Profit]]</f>
        <v>192769.44</v>
      </c>
    </row>
    <row r="3971" spans="1:14" x14ac:dyDescent="0.2">
      <c r="A3971" s="10" t="s">
        <v>37</v>
      </c>
      <c r="B3971" s="10" t="s">
        <v>139</v>
      </c>
      <c r="C3971" s="10" t="s">
        <v>26</v>
      </c>
      <c r="D3971" s="10" t="s">
        <v>27</v>
      </c>
      <c r="E3971" s="10" t="s">
        <v>24</v>
      </c>
      <c r="F3971" s="11" t="s">
        <v>1460</v>
      </c>
      <c r="G3971" s="10">
        <v>2015</v>
      </c>
      <c r="H3971" s="10">
        <v>951980197</v>
      </c>
      <c r="I3971" s="17">
        <v>42011</v>
      </c>
      <c r="J3971" s="18">
        <v>950</v>
      </c>
      <c r="K3971" s="19">
        <v>152.58000000000001</v>
      </c>
      <c r="L3971" s="19">
        <v>97.44</v>
      </c>
      <c r="M3971" s="19">
        <f>Table1[[#This Row],[Unit_Selling Price]]-Table1[[#This Row],[Unit_Cost]]</f>
        <v>55.14</v>
      </c>
      <c r="N3971" s="19">
        <f>Table1[[#This Row],[Quantity]]*Table1[[#This Row],[unit_per Profit]]</f>
        <v>52383</v>
      </c>
    </row>
    <row r="3972" spans="1:14" x14ac:dyDescent="0.2">
      <c r="A3972" s="10" t="s">
        <v>32</v>
      </c>
      <c r="B3972" s="10" t="s">
        <v>152</v>
      </c>
      <c r="C3972" s="10" t="s">
        <v>85</v>
      </c>
      <c r="D3972" s="10" t="s">
        <v>27</v>
      </c>
      <c r="E3972" s="10" t="s">
        <v>28</v>
      </c>
      <c r="F3972" s="11">
        <v>42983</v>
      </c>
      <c r="G3972" s="10">
        <v>2017</v>
      </c>
      <c r="H3972" s="10">
        <v>880535161</v>
      </c>
      <c r="I3972" s="17" t="s">
        <v>1780</v>
      </c>
      <c r="J3972" s="18">
        <v>8776</v>
      </c>
      <c r="K3972" s="19">
        <v>668.27</v>
      </c>
      <c r="L3972" s="19">
        <v>502.54</v>
      </c>
      <c r="M3972" s="19">
        <f>Table1[[#This Row],[Unit_Selling Price]]-Table1[[#This Row],[Unit_Cost]]</f>
        <v>165.73</v>
      </c>
      <c r="N3972" s="19">
        <f>Table1[[#This Row],[Quantity]]*Table1[[#This Row],[unit_per Profit]]</f>
        <v>1454446.48</v>
      </c>
    </row>
    <row r="3973" spans="1:14" x14ac:dyDescent="0.2">
      <c r="A3973" s="10" t="s">
        <v>29</v>
      </c>
      <c r="B3973" s="10" t="s">
        <v>57</v>
      </c>
      <c r="C3973" s="10" t="s">
        <v>51</v>
      </c>
      <c r="D3973" s="10" t="s">
        <v>27</v>
      </c>
      <c r="E3973" s="10" t="s">
        <v>35</v>
      </c>
      <c r="F3973" s="11" t="s">
        <v>1242</v>
      </c>
      <c r="G3973" s="10">
        <v>2010</v>
      </c>
      <c r="H3973" s="10">
        <v>540982520</v>
      </c>
      <c r="I3973" s="17">
        <v>40187</v>
      </c>
      <c r="J3973" s="18">
        <v>7604</v>
      </c>
      <c r="K3973" s="19">
        <v>437.2</v>
      </c>
      <c r="L3973" s="19">
        <v>263.33</v>
      </c>
      <c r="M3973" s="19">
        <f>Table1[[#This Row],[Unit_Selling Price]]-Table1[[#This Row],[Unit_Cost]]</f>
        <v>173.87</v>
      </c>
      <c r="N3973" s="19">
        <f>Table1[[#This Row],[Quantity]]*Table1[[#This Row],[unit_per Profit]]</f>
        <v>1322107.48</v>
      </c>
    </row>
    <row r="3974" spans="1:14" x14ac:dyDescent="0.2">
      <c r="A3974" s="10" t="s">
        <v>40</v>
      </c>
      <c r="B3974" s="10" t="s">
        <v>205</v>
      </c>
      <c r="C3974" s="10" t="s">
        <v>85</v>
      </c>
      <c r="D3974" s="10" t="s">
        <v>23</v>
      </c>
      <c r="E3974" s="10" t="s">
        <v>24</v>
      </c>
      <c r="F3974" s="11" t="s">
        <v>1308</v>
      </c>
      <c r="G3974" s="10">
        <v>2011</v>
      </c>
      <c r="H3974" s="10">
        <v>759933602</v>
      </c>
      <c r="I3974" s="17">
        <v>40796</v>
      </c>
      <c r="J3974" s="18">
        <v>95</v>
      </c>
      <c r="K3974" s="19">
        <v>668.27</v>
      </c>
      <c r="L3974" s="19">
        <v>502.54</v>
      </c>
      <c r="M3974" s="19">
        <f>Table1[[#This Row],[Unit_Selling Price]]-Table1[[#This Row],[Unit_Cost]]</f>
        <v>165.73</v>
      </c>
      <c r="N3974" s="19">
        <f>Table1[[#This Row],[Quantity]]*Table1[[#This Row],[unit_per Profit]]</f>
        <v>15744.35</v>
      </c>
    </row>
    <row r="3975" spans="1:14" x14ac:dyDescent="0.2">
      <c r="A3975" s="10" t="s">
        <v>46</v>
      </c>
      <c r="B3975" s="10" t="s">
        <v>99</v>
      </c>
      <c r="C3975" s="10" t="s">
        <v>31</v>
      </c>
      <c r="D3975" s="10" t="s">
        <v>27</v>
      </c>
      <c r="E3975" s="10" t="s">
        <v>43</v>
      </c>
      <c r="F3975" s="11" t="s">
        <v>869</v>
      </c>
      <c r="G3975" s="10">
        <v>2011</v>
      </c>
      <c r="H3975" s="10">
        <v>634312236</v>
      </c>
      <c r="I3975" s="17" t="s">
        <v>1499</v>
      </c>
      <c r="J3975" s="18">
        <v>5941</v>
      </c>
      <c r="K3975" s="19">
        <v>47.45</v>
      </c>
      <c r="L3975" s="19">
        <v>31.79</v>
      </c>
      <c r="M3975" s="19">
        <f>Table1[[#This Row],[Unit_Selling Price]]-Table1[[#This Row],[Unit_Cost]]</f>
        <v>15.66</v>
      </c>
      <c r="N3975" s="19">
        <f>Table1[[#This Row],[Quantity]]*Table1[[#This Row],[unit_per Profit]]</f>
        <v>93036.06</v>
      </c>
    </row>
    <row r="3976" spans="1:14" x14ac:dyDescent="0.2">
      <c r="A3976" s="10" t="s">
        <v>278</v>
      </c>
      <c r="B3976" s="10" t="s">
        <v>180</v>
      </c>
      <c r="C3976" s="10" t="s">
        <v>34</v>
      </c>
      <c r="D3976" s="10" t="s">
        <v>27</v>
      </c>
      <c r="E3976" s="10" t="s">
        <v>35</v>
      </c>
      <c r="F3976" s="11" t="s">
        <v>567</v>
      </c>
      <c r="G3976" s="10">
        <v>2011</v>
      </c>
      <c r="H3976" s="10">
        <v>681354749</v>
      </c>
      <c r="I3976" s="17" t="s">
        <v>1457</v>
      </c>
      <c r="J3976" s="18">
        <v>6866</v>
      </c>
      <c r="K3976" s="19">
        <v>205.7</v>
      </c>
      <c r="L3976" s="19">
        <v>117.11</v>
      </c>
      <c r="M3976" s="19">
        <f>Table1[[#This Row],[Unit_Selling Price]]-Table1[[#This Row],[Unit_Cost]]</f>
        <v>88.59</v>
      </c>
      <c r="N3976" s="19">
        <f>Table1[[#This Row],[Quantity]]*Table1[[#This Row],[unit_per Profit]]</f>
        <v>608258.93999999994</v>
      </c>
    </row>
    <row r="3977" spans="1:14" x14ac:dyDescent="0.2">
      <c r="A3977" s="10" t="s">
        <v>37</v>
      </c>
      <c r="B3977" s="10" t="s">
        <v>105</v>
      </c>
      <c r="C3977" s="10" t="s">
        <v>85</v>
      </c>
      <c r="D3977" s="10" t="s">
        <v>27</v>
      </c>
      <c r="E3977" s="10" t="s">
        <v>28</v>
      </c>
      <c r="F3977" s="11">
        <v>41345</v>
      </c>
      <c r="G3977" s="10">
        <v>2013</v>
      </c>
      <c r="H3977" s="10">
        <v>588609969</v>
      </c>
      <c r="I3977" s="17" t="s">
        <v>967</v>
      </c>
      <c r="J3977" s="18">
        <v>1625</v>
      </c>
      <c r="K3977" s="19">
        <v>668.27</v>
      </c>
      <c r="L3977" s="19">
        <v>502.54</v>
      </c>
      <c r="M3977" s="19">
        <f>Table1[[#This Row],[Unit_Selling Price]]-Table1[[#This Row],[Unit_Cost]]</f>
        <v>165.73</v>
      </c>
      <c r="N3977" s="19">
        <f>Table1[[#This Row],[Quantity]]*Table1[[#This Row],[unit_per Profit]]</f>
        <v>269311.25</v>
      </c>
    </row>
    <row r="3978" spans="1:14" x14ac:dyDescent="0.2">
      <c r="A3978" s="10" t="s">
        <v>29</v>
      </c>
      <c r="B3978" s="10" t="s">
        <v>198</v>
      </c>
      <c r="C3978" s="10" t="s">
        <v>42</v>
      </c>
      <c r="D3978" s="10" t="s">
        <v>27</v>
      </c>
      <c r="E3978" s="10" t="s">
        <v>28</v>
      </c>
      <c r="F3978" s="11">
        <v>40493</v>
      </c>
      <c r="G3978" s="10">
        <v>2010</v>
      </c>
      <c r="H3978" s="10">
        <v>563939225</v>
      </c>
      <c r="I3978" s="17" t="s">
        <v>1519</v>
      </c>
      <c r="J3978" s="18">
        <v>1004</v>
      </c>
      <c r="K3978" s="19">
        <v>109.28</v>
      </c>
      <c r="L3978" s="19">
        <v>35.840000000000003</v>
      </c>
      <c r="M3978" s="19">
        <f>Table1[[#This Row],[Unit_Selling Price]]-Table1[[#This Row],[Unit_Cost]]</f>
        <v>73.44</v>
      </c>
      <c r="N3978" s="19">
        <f>Table1[[#This Row],[Quantity]]*Table1[[#This Row],[unit_per Profit]]</f>
        <v>73733.759999999995</v>
      </c>
    </row>
    <row r="3979" spans="1:14" x14ac:dyDescent="0.2">
      <c r="A3979" s="10" t="s">
        <v>59</v>
      </c>
      <c r="B3979" s="10" t="s">
        <v>216</v>
      </c>
      <c r="C3979" s="10" t="s">
        <v>85</v>
      </c>
      <c r="D3979" s="10" t="s">
        <v>23</v>
      </c>
      <c r="E3979" s="10" t="s">
        <v>35</v>
      </c>
      <c r="F3979" s="11" t="s">
        <v>1783</v>
      </c>
      <c r="G3979" s="10">
        <v>2012</v>
      </c>
      <c r="H3979" s="10">
        <v>885516345</v>
      </c>
      <c r="I3979" s="17" t="s">
        <v>1100</v>
      </c>
      <c r="J3979" s="18">
        <v>2819</v>
      </c>
      <c r="K3979" s="19">
        <v>668.27</v>
      </c>
      <c r="L3979" s="19">
        <v>502.54</v>
      </c>
      <c r="M3979" s="19">
        <f>Table1[[#This Row],[Unit_Selling Price]]-Table1[[#This Row],[Unit_Cost]]</f>
        <v>165.73</v>
      </c>
      <c r="N3979" s="19">
        <f>Table1[[#This Row],[Quantity]]*Table1[[#This Row],[unit_per Profit]]</f>
        <v>467192.87</v>
      </c>
    </row>
    <row r="3980" spans="1:14" x14ac:dyDescent="0.2">
      <c r="A3980" s="10" t="s">
        <v>46</v>
      </c>
      <c r="B3980" s="10" t="s">
        <v>162</v>
      </c>
      <c r="C3980" s="10" t="s">
        <v>77</v>
      </c>
      <c r="D3980" s="10" t="s">
        <v>27</v>
      </c>
      <c r="E3980" s="10" t="s">
        <v>28</v>
      </c>
      <c r="F3980" s="11" t="s">
        <v>317</v>
      </c>
      <c r="G3980" s="10">
        <v>2015</v>
      </c>
      <c r="H3980" s="10">
        <v>551827657</v>
      </c>
      <c r="I3980" s="17" t="s">
        <v>1559</v>
      </c>
      <c r="J3980" s="18">
        <v>6921</v>
      </c>
      <c r="K3980" s="19">
        <v>154.06</v>
      </c>
      <c r="L3980" s="19">
        <v>90.93</v>
      </c>
      <c r="M3980" s="19">
        <f>Table1[[#This Row],[Unit_Selling Price]]-Table1[[#This Row],[Unit_Cost]]</f>
        <v>63.13</v>
      </c>
      <c r="N3980" s="19">
        <f>Table1[[#This Row],[Quantity]]*Table1[[#This Row],[unit_per Profit]]</f>
        <v>436922.73</v>
      </c>
    </row>
    <row r="3981" spans="1:14" x14ac:dyDescent="0.2">
      <c r="A3981" s="10" t="s">
        <v>46</v>
      </c>
      <c r="B3981" s="10" t="s">
        <v>129</v>
      </c>
      <c r="C3981" s="10" t="s">
        <v>31</v>
      </c>
      <c r="D3981" s="10" t="s">
        <v>27</v>
      </c>
      <c r="E3981" s="10" t="s">
        <v>43</v>
      </c>
      <c r="F3981" s="11">
        <v>41553</v>
      </c>
      <c r="G3981" s="10">
        <v>2013</v>
      </c>
      <c r="H3981" s="10">
        <v>431671988</v>
      </c>
      <c r="I3981" s="17" t="s">
        <v>1416</v>
      </c>
      <c r="J3981" s="18">
        <v>189</v>
      </c>
      <c r="K3981" s="19">
        <v>47.45</v>
      </c>
      <c r="L3981" s="19">
        <v>31.79</v>
      </c>
      <c r="M3981" s="19">
        <f>Table1[[#This Row],[Unit_Selling Price]]-Table1[[#This Row],[Unit_Cost]]</f>
        <v>15.66</v>
      </c>
      <c r="N3981" s="19">
        <f>Table1[[#This Row],[Quantity]]*Table1[[#This Row],[unit_per Profit]]</f>
        <v>2959.74</v>
      </c>
    </row>
    <row r="3982" spans="1:14" x14ac:dyDescent="0.2">
      <c r="A3982" s="10" t="s">
        <v>46</v>
      </c>
      <c r="B3982" s="10" t="s">
        <v>78</v>
      </c>
      <c r="C3982" s="10" t="s">
        <v>51</v>
      </c>
      <c r="D3982" s="10" t="s">
        <v>23</v>
      </c>
      <c r="E3982" s="10" t="s">
        <v>43</v>
      </c>
      <c r="F3982" s="11" t="s">
        <v>312</v>
      </c>
      <c r="G3982" s="10">
        <v>2016</v>
      </c>
      <c r="H3982" s="10">
        <v>114160668</v>
      </c>
      <c r="I3982" s="17">
        <v>42527</v>
      </c>
      <c r="J3982" s="18">
        <v>1534</v>
      </c>
      <c r="K3982" s="19">
        <v>437.2</v>
      </c>
      <c r="L3982" s="19">
        <v>263.33</v>
      </c>
      <c r="M3982" s="19">
        <f>Table1[[#This Row],[Unit_Selling Price]]-Table1[[#This Row],[Unit_Cost]]</f>
        <v>173.87</v>
      </c>
      <c r="N3982" s="19">
        <f>Table1[[#This Row],[Quantity]]*Table1[[#This Row],[unit_per Profit]]</f>
        <v>266716.58</v>
      </c>
    </row>
    <row r="3983" spans="1:14" x14ac:dyDescent="0.2">
      <c r="A3983" s="10" t="s">
        <v>59</v>
      </c>
      <c r="B3983" s="10" t="s">
        <v>148</v>
      </c>
      <c r="C3983" s="10" t="s">
        <v>51</v>
      </c>
      <c r="D3983" s="10" t="s">
        <v>27</v>
      </c>
      <c r="E3983" s="10" t="s">
        <v>43</v>
      </c>
      <c r="F3983" s="11">
        <v>42467</v>
      </c>
      <c r="G3983" s="10">
        <v>2016</v>
      </c>
      <c r="H3983" s="10">
        <v>158717525</v>
      </c>
      <c r="I3983" s="17" t="s">
        <v>1545</v>
      </c>
      <c r="J3983" s="18">
        <v>6897</v>
      </c>
      <c r="K3983" s="19">
        <v>437.2</v>
      </c>
      <c r="L3983" s="19">
        <v>263.33</v>
      </c>
      <c r="M3983" s="19">
        <f>Table1[[#This Row],[Unit_Selling Price]]-Table1[[#This Row],[Unit_Cost]]</f>
        <v>173.87</v>
      </c>
      <c r="N3983" s="19">
        <f>Table1[[#This Row],[Quantity]]*Table1[[#This Row],[unit_per Profit]]</f>
        <v>1199181.3899999999</v>
      </c>
    </row>
    <row r="3984" spans="1:14" x14ac:dyDescent="0.2">
      <c r="A3984" s="10" t="s">
        <v>32</v>
      </c>
      <c r="B3984" s="10" t="s">
        <v>96</v>
      </c>
      <c r="C3984" s="10" t="s">
        <v>39</v>
      </c>
      <c r="D3984" s="10" t="s">
        <v>27</v>
      </c>
      <c r="E3984" s="10" t="s">
        <v>24</v>
      </c>
      <c r="F3984" s="11" t="s">
        <v>1395</v>
      </c>
      <c r="G3984" s="10">
        <v>2014</v>
      </c>
      <c r="H3984" s="10">
        <v>745078885</v>
      </c>
      <c r="I3984" s="17">
        <v>41950</v>
      </c>
      <c r="J3984" s="18">
        <v>4254</v>
      </c>
      <c r="K3984" s="19">
        <v>81.73</v>
      </c>
      <c r="L3984" s="19">
        <v>56.67</v>
      </c>
      <c r="M3984" s="19">
        <f>Table1[[#This Row],[Unit_Selling Price]]-Table1[[#This Row],[Unit_Cost]]</f>
        <v>25.06</v>
      </c>
      <c r="N3984" s="19">
        <f>Table1[[#This Row],[Quantity]]*Table1[[#This Row],[unit_per Profit]]</f>
        <v>106605.24</v>
      </c>
    </row>
    <row r="3985" spans="1:14" x14ac:dyDescent="0.2">
      <c r="A3985" s="10" t="s">
        <v>29</v>
      </c>
      <c r="B3985" s="10" t="s">
        <v>57</v>
      </c>
      <c r="C3985" s="10" t="s">
        <v>34</v>
      </c>
      <c r="D3985" s="10" t="s">
        <v>23</v>
      </c>
      <c r="E3985" s="10" t="s">
        <v>43</v>
      </c>
      <c r="F3985" s="11" t="s">
        <v>1546</v>
      </c>
      <c r="G3985" s="10">
        <v>2015</v>
      </c>
      <c r="H3985" s="10">
        <v>323293578</v>
      </c>
      <c r="I3985" s="17">
        <v>42402</v>
      </c>
      <c r="J3985" s="18">
        <v>8609</v>
      </c>
      <c r="K3985" s="19">
        <v>205.7</v>
      </c>
      <c r="L3985" s="19">
        <v>117.11</v>
      </c>
      <c r="M3985" s="19">
        <f>Table1[[#This Row],[Unit_Selling Price]]-Table1[[#This Row],[Unit_Cost]]</f>
        <v>88.59</v>
      </c>
      <c r="N3985" s="19">
        <f>Table1[[#This Row],[Quantity]]*Table1[[#This Row],[unit_per Profit]]</f>
        <v>762671.31</v>
      </c>
    </row>
    <row r="3986" spans="1:14" x14ac:dyDescent="0.2">
      <c r="A3986" s="10" t="s">
        <v>37</v>
      </c>
      <c r="B3986" s="10" t="s">
        <v>48</v>
      </c>
      <c r="C3986" s="10" t="s">
        <v>65</v>
      </c>
      <c r="D3986" s="10" t="s">
        <v>23</v>
      </c>
      <c r="E3986" s="10" t="s">
        <v>24</v>
      </c>
      <c r="F3986" s="11" t="s">
        <v>1866</v>
      </c>
      <c r="G3986" s="10">
        <v>2012</v>
      </c>
      <c r="H3986" s="10">
        <v>563722932</v>
      </c>
      <c r="I3986" s="17">
        <v>41160</v>
      </c>
      <c r="J3986" s="18">
        <v>6998</v>
      </c>
      <c r="K3986" s="19">
        <v>9.33</v>
      </c>
      <c r="L3986" s="19">
        <v>6.92</v>
      </c>
      <c r="M3986" s="19">
        <f>Table1[[#This Row],[Unit_Selling Price]]-Table1[[#This Row],[Unit_Cost]]</f>
        <v>2.41</v>
      </c>
      <c r="N3986" s="19">
        <f>Table1[[#This Row],[Quantity]]*Table1[[#This Row],[unit_per Profit]]</f>
        <v>16865.18</v>
      </c>
    </row>
    <row r="3987" spans="1:14" x14ac:dyDescent="0.2">
      <c r="A3987" s="10" t="s">
        <v>29</v>
      </c>
      <c r="B3987" s="10" t="s">
        <v>64</v>
      </c>
      <c r="C3987" s="10" t="s">
        <v>26</v>
      </c>
      <c r="D3987" s="10" t="s">
        <v>23</v>
      </c>
      <c r="E3987" s="10" t="s">
        <v>35</v>
      </c>
      <c r="F3987" s="11" t="s">
        <v>1539</v>
      </c>
      <c r="G3987" s="10">
        <v>2015</v>
      </c>
      <c r="H3987" s="10">
        <v>507040774</v>
      </c>
      <c r="I3987" s="17" t="s">
        <v>1168</v>
      </c>
      <c r="J3987" s="18">
        <v>3488</v>
      </c>
      <c r="K3987" s="19">
        <v>152.58000000000001</v>
      </c>
      <c r="L3987" s="19">
        <v>97.44</v>
      </c>
      <c r="M3987" s="19">
        <f>Table1[[#This Row],[Unit_Selling Price]]-Table1[[#This Row],[Unit_Cost]]</f>
        <v>55.14</v>
      </c>
      <c r="N3987" s="19">
        <f>Table1[[#This Row],[Quantity]]*Table1[[#This Row],[unit_per Profit]]</f>
        <v>192328.32000000001</v>
      </c>
    </row>
    <row r="3988" spans="1:14" x14ac:dyDescent="0.2">
      <c r="A3988" s="10" t="s">
        <v>46</v>
      </c>
      <c r="B3988" s="10" t="s">
        <v>84</v>
      </c>
      <c r="C3988" s="10" t="s">
        <v>34</v>
      </c>
      <c r="D3988" s="10" t="s">
        <v>27</v>
      </c>
      <c r="E3988" s="10" t="s">
        <v>43</v>
      </c>
      <c r="F3988" s="11" t="s">
        <v>645</v>
      </c>
      <c r="G3988" s="10">
        <v>2015</v>
      </c>
      <c r="H3988" s="10">
        <v>614233434</v>
      </c>
      <c r="I3988" s="17">
        <v>42218</v>
      </c>
      <c r="J3988" s="18">
        <v>4178</v>
      </c>
      <c r="K3988" s="19">
        <v>205.7</v>
      </c>
      <c r="L3988" s="19">
        <v>117.11</v>
      </c>
      <c r="M3988" s="19">
        <f>Table1[[#This Row],[Unit_Selling Price]]-Table1[[#This Row],[Unit_Cost]]</f>
        <v>88.59</v>
      </c>
      <c r="N3988" s="19">
        <f>Table1[[#This Row],[Quantity]]*Table1[[#This Row],[unit_per Profit]]</f>
        <v>370129.02</v>
      </c>
    </row>
    <row r="3989" spans="1:14" x14ac:dyDescent="0.2">
      <c r="A3989" s="10" t="s">
        <v>29</v>
      </c>
      <c r="B3989" s="10" t="s">
        <v>185</v>
      </c>
      <c r="C3989" s="10" t="s">
        <v>49</v>
      </c>
      <c r="D3989" s="10" t="s">
        <v>27</v>
      </c>
      <c r="E3989" s="10" t="s">
        <v>24</v>
      </c>
      <c r="F3989" s="11">
        <v>41309</v>
      </c>
      <c r="G3989" s="10">
        <v>2013</v>
      </c>
      <c r="H3989" s="10">
        <v>516599738</v>
      </c>
      <c r="I3989" s="17">
        <v>41522</v>
      </c>
      <c r="J3989" s="18">
        <v>2197</v>
      </c>
      <c r="K3989" s="19">
        <v>651.21</v>
      </c>
      <c r="L3989" s="19">
        <v>524.96</v>
      </c>
      <c r="M3989" s="19">
        <f>Table1[[#This Row],[Unit_Selling Price]]-Table1[[#This Row],[Unit_Cost]]</f>
        <v>126.25</v>
      </c>
      <c r="N3989" s="19">
        <f>Table1[[#This Row],[Quantity]]*Table1[[#This Row],[unit_per Profit]]</f>
        <v>277371.25</v>
      </c>
    </row>
    <row r="3990" spans="1:14" x14ac:dyDescent="0.2">
      <c r="A3990" s="10" t="s">
        <v>59</v>
      </c>
      <c r="B3990" s="10" t="s">
        <v>216</v>
      </c>
      <c r="C3990" s="10" t="s">
        <v>65</v>
      </c>
      <c r="D3990" s="10" t="s">
        <v>23</v>
      </c>
      <c r="E3990" s="10" t="s">
        <v>24</v>
      </c>
      <c r="F3990" s="11" t="s">
        <v>1831</v>
      </c>
      <c r="G3990" s="10">
        <v>2013</v>
      </c>
      <c r="H3990" s="10">
        <v>365751016</v>
      </c>
      <c r="I3990" s="17" t="s">
        <v>1291</v>
      </c>
      <c r="J3990" s="18">
        <v>2708</v>
      </c>
      <c r="K3990" s="19">
        <v>9.33</v>
      </c>
      <c r="L3990" s="19">
        <v>6.92</v>
      </c>
      <c r="M3990" s="19">
        <f>Table1[[#This Row],[Unit_Selling Price]]-Table1[[#This Row],[Unit_Cost]]</f>
        <v>2.41</v>
      </c>
      <c r="N3990" s="19">
        <f>Table1[[#This Row],[Quantity]]*Table1[[#This Row],[unit_per Profit]]</f>
        <v>6526.28</v>
      </c>
    </row>
    <row r="3991" spans="1:14" x14ac:dyDescent="0.2">
      <c r="A3991" s="10" t="s">
        <v>29</v>
      </c>
      <c r="B3991" s="10" t="s">
        <v>213</v>
      </c>
      <c r="C3991" s="10" t="s">
        <v>42</v>
      </c>
      <c r="D3991" s="10" t="s">
        <v>23</v>
      </c>
      <c r="E3991" s="10" t="s">
        <v>43</v>
      </c>
      <c r="F3991" s="11" t="s">
        <v>1192</v>
      </c>
      <c r="G3991" s="10">
        <v>2016</v>
      </c>
      <c r="H3991" s="10">
        <v>383611094</v>
      </c>
      <c r="I3991" s="17" t="s">
        <v>1201</v>
      </c>
      <c r="J3991" s="18">
        <v>7902</v>
      </c>
      <c r="K3991" s="19">
        <v>109.28</v>
      </c>
      <c r="L3991" s="19">
        <v>35.840000000000003</v>
      </c>
      <c r="M3991" s="19">
        <f>Table1[[#This Row],[Unit_Selling Price]]-Table1[[#This Row],[Unit_Cost]]</f>
        <v>73.44</v>
      </c>
      <c r="N3991" s="19">
        <f>Table1[[#This Row],[Quantity]]*Table1[[#This Row],[unit_per Profit]]</f>
        <v>580322.88</v>
      </c>
    </row>
    <row r="3992" spans="1:14" x14ac:dyDescent="0.2">
      <c r="A3992" s="10" t="s">
        <v>29</v>
      </c>
      <c r="B3992" s="10" t="s">
        <v>89</v>
      </c>
      <c r="C3992" s="10" t="s">
        <v>22</v>
      </c>
      <c r="D3992" s="10" t="s">
        <v>27</v>
      </c>
      <c r="E3992" s="10" t="s">
        <v>24</v>
      </c>
      <c r="F3992" s="11">
        <v>42435</v>
      </c>
      <c r="G3992" s="10">
        <v>2016</v>
      </c>
      <c r="H3992" s="10">
        <v>412416303</v>
      </c>
      <c r="I3992" s="17">
        <v>42680</v>
      </c>
      <c r="J3992" s="18">
        <v>2004</v>
      </c>
      <c r="K3992" s="19">
        <v>255.28</v>
      </c>
      <c r="L3992" s="19">
        <v>159.41999999999999</v>
      </c>
      <c r="M3992" s="19">
        <f>Table1[[#This Row],[Unit_Selling Price]]-Table1[[#This Row],[Unit_Cost]]</f>
        <v>95.86</v>
      </c>
      <c r="N3992" s="19">
        <f>Table1[[#This Row],[Quantity]]*Table1[[#This Row],[unit_per Profit]]</f>
        <v>192103.44</v>
      </c>
    </row>
    <row r="3993" spans="1:14" x14ac:dyDescent="0.2">
      <c r="A3993" s="10" t="s">
        <v>29</v>
      </c>
      <c r="B3993" s="10" t="s">
        <v>202</v>
      </c>
      <c r="C3993" s="10" t="s">
        <v>51</v>
      </c>
      <c r="D3993" s="10" t="s">
        <v>27</v>
      </c>
      <c r="E3993" s="10" t="s">
        <v>24</v>
      </c>
      <c r="F3993" s="11" t="s">
        <v>737</v>
      </c>
      <c r="G3993" s="10">
        <v>2012</v>
      </c>
      <c r="H3993" s="10">
        <v>364715468</v>
      </c>
      <c r="I3993" s="17" t="s">
        <v>1708</v>
      </c>
      <c r="J3993" s="18">
        <v>6267</v>
      </c>
      <c r="K3993" s="19">
        <v>437.2</v>
      </c>
      <c r="L3993" s="19">
        <v>263.33</v>
      </c>
      <c r="M3993" s="19">
        <f>Table1[[#This Row],[Unit_Selling Price]]-Table1[[#This Row],[Unit_Cost]]</f>
        <v>173.87</v>
      </c>
      <c r="N3993" s="19">
        <f>Table1[[#This Row],[Quantity]]*Table1[[#This Row],[unit_per Profit]]</f>
        <v>1089643.29</v>
      </c>
    </row>
    <row r="3994" spans="1:14" x14ac:dyDescent="0.2">
      <c r="A3994" s="10" t="s">
        <v>40</v>
      </c>
      <c r="B3994" s="10" t="s">
        <v>160</v>
      </c>
      <c r="C3994" s="10" t="s">
        <v>65</v>
      </c>
      <c r="D3994" s="10" t="s">
        <v>27</v>
      </c>
      <c r="E3994" s="10" t="s">
        <v>24</v>
      </c>
      <c r="F3994" s="11" t="s">
        <v>1058</v>
      </c>
      <c r="G3994" s="10">
        <v>2011</v>
      </c>
      <c r="H3994" s="10">
        <v>673369920</v>
      </c>
      <c r="I3994" s="17">
        <v>40882</v>
      </c>
      <c r="J3994" s="18">
        <v>3978</v>
      </c>
      <c r="K3994" s="19">
        <v>9.33</v>
      </c>
      <c r="L3994" s="19">
        <v>6.92</v>
      </c>
      <c r="M3994" s="19">
        <f>Table1[[#This Row],[Unit_Selling Price]]-Table1[[#This Row],[Unit_Cost]]</f>
        <v>2.41</v>
      </c>
      <c r="N3994" s="19">
        <f>Table1[[#This Row],[Quantity]]*Table1[[#This Row],[unit_per Profit]]</f>
        <v>9586.98</v>
      </c>
    </row>
    <row r="3995" spans="1:14" x14ac:dyDescent="0.2">
      <c r="A3995" s="10" t="s">
        <v>46</v>
      </c>
      <c r="B3995" s="10" t="s">
        <v>97</v>
      </c>
      <c r="C3995" s="10" t="s">
        <v>51</v>
      </c>
      <c r="D3995" s="10" t="s">
        <v>27</v>
      </c>
      <c r="E3995" s="10" t="s">
        <v>35</v>
      </c>
      <c r="F3995" s="11" t="s">
        <v>543</v>
      </c>
      <c r="G3995" s="10">
        <v>2011</v>
      </c>
      <c r="H3995" s="10">
        <v>941553485</v>
      </c>
      <c r="I3995" s="17">
        <v>40790</v>
      </c>
      <c r="J3995" s="18">
        <v>5454</v>
      </c>
      <c r="K3995" s="19">
        <v>437.2</v>
      </c>
      <c r="L3995" s="19">
        <v>263.33</v>
      </c>
      <c r="M3995" s="19">
        <f>Table1[[#This Row],[Unit_Selling Price]]-Table1[[#This Row],[Unit_Cost]]</f>
        <v>173.87</v>
      </c>
      <c r="N3995" s="19">
        <f>Table1[[#This Row],[Quantity]]*Table1[[#This Row],[unit_per Profit]]</f>
        <v>948286.98</v>
      </c>
    </row>
    <row r="3996" spans="1:14" x14ac:dyDescent="0.2">
      <c r="A3996" s="10" t="s">
        <v>29</v>
      </c>
      <c r="B3996" s="10" t="s">
        <v>100</v>
      </c>
      <c r="C3996" s="10" t="s">
        <v>39</v>
      </c>
      <c r="D3996" s="10" t="s">
        <v>27</v>
      </c>
      <c r="E3996" s="10" t="s">
        <v>43</v>
      </c>
      <c r="F3996" s="11">
        <v>40395</v>
      </c>
      <c r="G3996" s="10">
        <v>2010</v>
      </c>
      <c r="H3996" s="10">
        <v>392752492</v>
      </c>
      <c r="I3996" s="17">
        <v>40243</v>
      </c>
      <c r="J3996" s="18">
        <v>3045</v>
      </c>
      <c r="K3996" s="19">
        <v>81.73</v>
      </c>
      <c r="L3996" s="19">
        <v>56.67</v>
      </c>
      <c r="M3996" s="19">
        <f>Table1[[#This Row],[Unit_Selling Price]]-Table1[[#This Row],[Unit_Cost]]</f>
        <v>25.06</v>
      </c>
      <c r="N3996" s="19">
        <f>Table1[[#This Row],[Quantity]]*Table1[[#This Row],[unit_per Profit]]</f>
        <v>76307.7</v>
      </c>
    </row>
    <row r="3997" spans="1:14" x14ac:dyDescent="0.2">
      <c r="A3997" s="10" t="s">
        <v>59</v>
      </c>
      <c r="B3997" s="10" t="s">
        <v>148</v>
      </c>
      <c r="C3997" s="10" t="s">
        <v>39</v>
      </c>
      <c r="D3997" s="10" t="s">
        <v>27</v>
      </c>
      <c r="E3997" s="10" t="s">
        <v>35</v>
      </c>
      <c r="F3997" s="11" t="s">
        <v>816</v>
      </c>
      <c r="G3997" s="10">
        <v>2011</v>
      </c>
      <c r="H3997" s="10">
        <v>120765769</v>
      </c>
      <c r="I3997" s="17">
        <v>41183</v>
      </c>
      <c r="J3997" s="18">
        <v>6130</v>
      </c>
      <c r="K3997" s="19">
        <v>81.73</v>
      </c>
      <c r="L3997" s="19">
        <v>56.67</v>
      </c>
      <c r="M3997" s="19">
        <f>Table1[[#This Row],[Unit_Selling Price]]-Table1[[#This Row],[Unit_Cost]]</f>
        <v>25.06</v>
      </c>
      <c r="N3997" s="19">
        <f>Table1[[#This Row],[Quantity]]*Table1[[#This Row],[unit_per Profit]]</f>
        <v>153617.79999999999</v>
      </c>
    </row>
    <row r="3998" spans="1:14" x14ac:dyDescent="0.2">
      <c r="A3998" s="10" t="s">
        <v>46</v>
      </c>
      <c r="B3998" s="10" t="s">
        <v>115</v>
      </c>
      <c r="C3998" s="10" t="s">
        <v>56</v>
      </c>
      <c r="D3998" s="10" t="s">
        <v>27</v>
      </c>
      <c r="E3998" s="10" t="s">
        <v>43</v>
      </c>
      <c r="F3998" s="11" t="s">
        <v>1101</v>
      </c>
      <c r="G3998" s="10">
        <v>2012</v>
      </c>
      <c r="H3998" s="10">
        <v>839704644</v>
      </c>
      <c r="I3998" s="17" t="s">
        <v>1311</v>
      </c>
      <c r="J3998" s="18">
        <v>6119</v>
      </c>
      <c r="K3998" s="19">
        <v>421.89</v>
      </c>
      <c r="L3998" s="19">
        <v>364.69</v>
      </c>
      <c r="M3998" s="19">
        <f>Table1[[#This Row],[Unit_Selling Price]]-Table1[[#This Row],[Unit_Cost]]</f>
        <v>57.2</v>
      </c>
      <c r="N3998" s="19">
        <f>Table1[[#This Row],[Quantity]]*Table1[[#This Row],[unit_per Profit]]</f>
        <v>350006.8</v>
      </c>
    </row>
    <row r="3999" spans="1:14" x14ac:dyDescent="0.2">
      <c r="A3999" s="10" t="s">
        <v>29</v>
      </c>
      <c r="B3999" s="10" t="s">
        <v>154</v>
      </c>
      <c r="C3999" s="10" t="s">
        <v>65</v>
      </c>
      <c r="D3999" s="10" t="s">
        <v>27</v>
      </c>
      <c r="E3999" s="10" t="s">
        <v>43</v>
      </c>
      <c r="F3999" s="11">
        <v>41730</v>
      </c>
      <c r="G3999" s="10">
        <v>2014</v>
      </c>
      <c r="H3999" s="10">
        <v>633992946</v>
      </c>
      <c r="I3999" s="17">
        <v>41791</v>
      </c>
      <c r="J3999" s="18">
        <v>1456</v>
      </c>
      <c r="K3999" s="19">
        <v>9.33</v>
      </c>
      <c r="L3999" s="19">
        <v>6.92</v>
      </c>
      <c r="M3999" s="19">
        <f>Table1[[#This Row],[Unit_Selling Price]]-Table1[[#This Row],[Unit_Cost]]</f>
        <v>2.41</v>
      </c>
      <c r="N3999" s="19">
        <f>Table1[[#This Row],[Quantity]]*Table1[[#This Row],[unit_per Profit]]</f>
        <v>3508.96</v>
      </c>
    </row>
    <row r="4000" spans="1:14" x14ac:dyDescent="0.2">
      <c r="A4000" s="10" t="s">
        <v>32</v>
      </c>
      <c r="B4000" s="10" t="s">
        <v>152</v>
      </c>
      <c r="C4000" s="10" t="s">
        <v>51</v>
      </c>
      <c r="D4000" s="10" t="s">
        <v>23</v>
      </c>
      <c r="E4000" s="10" t="s">
        <v>43</v>
      </c>
      <c r="F4000" s="11">
        <v>40667</v>
      </c>
      <c r="G4000" s="10">
        <v>2011</v>
      </c>
      <c r="H4000" s="10">
        <v>808367002</v>
      </c>
      <c r="I4000" s="17">
        <v>40760</v>
      </c>
      <c r="J4000" s="18">
        <v>2614</v>
      </c>
      <c r="K4000" s="19">
        <v>437.2</v>
      </c>
      <c r="L4000" s="19">
        <v>263.33</v>
      </c>
      <c r="M4000" s="19">
        <f>Table1[[#This Row],[Unit_Selling Price]]-Table1[[#This Row],[Unit_Cost]]</f>
        <v>173.87</v>
      </c>
      <c r="N4000" s="19">
        <f>Table1[[#This Row],[Quantity]]*Table1[[#This Row],[unit_per Profit]]</f>
        <v>454496.18</v>
      </c>
    </row>
    <row r="4001" spans="1:14" x14ac:dyDescent="0.2">
      <c r="A4001" s="10" t="s">
        <v>29</v>
      </c>
      <c r="B4001" s="10" t="s">
        <v>89</v>
      </c>
      <c r="C4001" s="10" t="s">
        <v>42</v>
      </c>
      <c r="D4001" s="10" t="s">
        <v>23</v>
      </c>
      <c r="E4001" s="10" t="s">
        <v>28</v>
      </c>
      <c r="F4001" s="11" t="s">
        <v>626</v>
      </c>
      <c r="G4001" s="10">
        <v>2011</v>
      </c>
      <c r="H4001" s="10">
        <v>937875640</v>
      </c>
      <c r="I4001" s="17" t="s">
        <v>1803</v>
      </c>
      <c r="J4001" s="18">
        <v>7098</v>
      </c>
      <c r="K4001" s="19">
        <v>109.28</v>
      </c>
      <c r="L4001" s="19">
        <v>35.840000000000003</v>
      </c>
      <c r="M4001" s="19">
        <f>Table1[[#This Row],[Unit_Selling Price]]-Table1[[#This Row],[Unit_Cost]]</f>
        <v>73.44</v>
      </c>
      <c r="N4001" s="19">
        <f>Table1[[#This Row],[Quantity]]*Table1[[#This Row],[unit_per Profit]]</f>
        <v>521277.12</v>
      </c>
    </row>
    <row r="4002" spans="1:14" x14ac:dyDescent="0.2">
      <c r="A4002" s="10" t="s">
        <v>278</v>
      </c>
      <c r="B4002" s="10" t="s">
        <v>54</v>
      </c>
      <c r="C4002" s="10" t="s">
        <v>77</v>
      </c>
      <c r="D4002" s="10" t="s">
        <v>27</v>
      </c>
      <c r="E4002" s="10" t="s">
        <v>28</v>
      </c>
      <c r="F4002" s="11" t="s">
        <v>1439</v>
      </c>
      <c r="G4002" s="10">
        <v>2016</v>
      </c>
      <c r="H4002" s="10">
        <v>217880189</v>
      </c>
      <c r="I4002" s="17" t="s">
        <v>1759</v>
      </c>
      <c r="J4002" s="18">
        <v>4445</v>
      </c>
      <c r="K4002" s="19">
        <v>154.06</v>
      </c>
      <c r="L4002" s="19">
        <v>90.93</v>
      </c>
      <c r="M4002" s="19">
        <f>Table1[[#This Row],[Unit_Selling Price]]-Table1[[#This Row],[Unit_Cost]]</f>
        <v>63.13</v>
      </c>
      <c r="N4002" s="19">
        <f>Table1[[#This Row],[Quantity]]*Table1[[#This Row],[unit_per Profit]]</f>
        <v>280612.84999999998</v>
      </c>
    </row>
    <row r="4003" spans="1:14" x14ac:dyDescent="0.2">
      <c r="A4003" s="10" t="s">
        <v>29</v>
      </c>
      <c r="B4003" s="10" t="s">
        <v>213</v>
      </c>
      <c r="C4003" s="10" t="s">
        <v>77</v>
      </c>
      <c r="D4003" s="10" t="s">
        <v>23</v>
      </c>
      <c r="E4003" s="10" t="s">
        <v>28</v>
      </c>
      <c r="F4003" s="11">
        <v>42712</v>
      </c>
      <c r="G4003" s="10">
        <v>2016</v>
      </c>
      <c r="H4003" s="10">
        <v>614054477</v>
      </c>
      <c r="I4003" s="17" t="s">
        <v>920</v>
      </c>
      <c r="J4003" s="18">
        <v>1220</v>
      </c>
      <c r="K4003" s="19">
        <v>154.06</v>
      </c>
      <c r="L4003" s="19">
        <v>90.93</v>
      </c>
      <c r="M4003" s="19">
        <f>Table1[[#This Row],[Unit_Selling Price]]-Table1[[#This Row],[Unit_Cost]]</f>
        <v>63.13</v>
      </c>
      <c r="N4003" s="19">
        <f>Table1[[#This Row],[Quantity]]*Table1[[#This Row],[unit_per Profit]]</f>
        <v>77018.600000000006</v>
      </c>
    </row>
    <row r="4004" spans="1:14" x14ac:dyDescent="0.2">
      <c r="A4004" s="10" t="s">
        <v>40</v>
      </c>
      <c r="B4004" s="10" t="s">
        <v>203</v>
      </c>
      <c r="C4004" s="10" t="s">
        <v>42</v>
      </c>
      <c r="D4004" s="10" t="s">
        <v>27</v>
      </c>
      <c r="E4004" s="10" t="s">
        <v>35</v>
      </c>
      <c r="F4004" s="11" t="s">
        <v>1264</v>
      </c>
      <c r="G4004" s="10">
        <v>2010</v>
      </c>
      <c r="H4004" s="10">
        <v>112384831</v>
      </c>
      <c r="I4004" s="17" t="s">
        <v>1131</v>
      </c>
      <c r="J4004" s="18">
        <v>6024</v>
      </c>
      <c r="K4004" s="19">
        <v>109.28</v>
      </c>
      <c r="L4004" s="19">
        <v>35.840000000000003</v>
      </c>
      <c r="M4004" s="19">
        <f>Table1[[#This Row],[Unit_Selling Price]]-Table1[[#This Row],[Unit_Cost]]</f>
        <v>73.44</v>
      </c>
      <c r="N4004" s="19">
        <f>Table1[[#This Row],[Quantity]]*Table1[[#This Row],[unit_per Profit]]</f>
        <v>442402.56</v>
      </c>
    </row>
    <row r="4005" spans="1:14" x14ac:dyDescent="0.2">
      <c r="A4005" s="10" t="s">
        <v>29</v>
      </c>
      <c r="B4005" s="10" t="s">
        <v>181</v>
      </c>
      <c r="C4005" s="10" t="s">
        <v>22</v>
      </c>
      <c r="D4005" s="10" t="s">
        <v>27</v>
      </c>
      <c r="E4005" s="10" t="s">
        <v>43</v>
      </c>
      <c r="F4005" s="11" t="s">
        <v>1457</v>
      </c>
      <c r="G4005" s="10">
        <v>2011</v>
      </c>
      <c r="H4005" s="10">
        <v>369170081</v>
      </c>
      <c r="I4005" s="17">
        <v>40606</v>
      </c>
      <c r="J4005" s="18">
        <v>4486</v>
      </c>
      <c r="K4005" s="19">
        <v>255.28</v>
      </c>
      <c r="L4005" s="19">
        <v>159.41999999999999</v>
      </c>
      <c r="M4005" s="19">
        <f>Table1[[#This Row],[Unit_Selling Price]]-Table1[[#This Row],[Unit_Cost]]</f>
        <v>95.86</v>
      </c>
      <c r="N4005" s="19">
        <f>Table1[[#This Row],[Quantity]]*Table1[[#This Row],[unit_per Profit]]</f>
        <v>430027.96</v>
      </c>
    </row>
    <row r="4006" spans="1:14" x14ac:dyDescent="0.2">
      <c r="A4006" s="10" t="s">
        <v>46</v>
      </c>
      <c r="B4006" s="10" t="s">
        <v>146</v>
      </c>
      <c r="C4006" s="10" t="s">
        <v>26</v>
      </c>
      <c r="D4006" s="10" t="s">
        <v>27</v>
      </c>
      <c r="E4006" s="10" t="s">
        <v>28</v>
      </c>
      <c r="F4006" s="11" t="s">
        <v>907</v>
      </c>
      <c r="G4006" s="10">
        <v>2015</v>
      </c>
      <c r="H4006" s="10">
        <v>861021554</v>
      </c>
      <c r="I4006" s="17" t="s">
        <v>1665</v>
      </c>
      <c r="J4006" s="18">
        <v>4266</v>
      </c>
      <c r="K4006" s="19">
        <v>152.58000000000001</v>
      </c>
      <c r="L4006" s="19">
        <v>97.44</v>
      </c>
      <c r="M4006" s="19">
        <f>Table1[[#This Row],[Unit_Selling Price]]-Table1[[#This Row],[Unit_Cost]]</f>
        <v>55.14</v>
      </c>
      <c r="N4006" s="19">
        <f>Table1[[#This Row],[Quantity]]*Table1[[#This Row],[unit_per Profit]]</f>
        <v>235227.24</v>
      </c>
    </row>
    <row r="4007" spans="1:14" x14ac:dyDescent="0.2">
      <c r="A4007" s="10" t="s">
        <v>32</v>
      </c>
      <c r="B4007" s="10" t="s">
        <v>147</v>
      </c>
      <c r="C4007" s="10" t="s">
        <v>56</v>
      </c>
      <c r="D4007" s="10" t="s">
        <v>23</v>
      </c>
      <c r="E4007" s="10" t="s">
        <v>35</v>
      </c>
      <c r="F4007" s="11">
        <v>40308</v>
      </c>
      <c r="G4007" s="10">
        <v>2010</v>
      </c>
      <c r="H4007" s="10">
        <v>234863078</v>
      </c>
      <c r="I4007" s="17">
        <v>40248</v>
      </c>
      <c r="J4007" s="18">
        <v>59</v>
      </c>
      <c r="K4007" s="19">
        <v>421.89</v>
      </c>
      <c r="L4007" s="19">
        <v>364.69</v>
      </c>
      <c r="M4007" s="19">
        <f>Table1[[#This Row],[Unit_Selling Price]]-Table1[[#This Row],[Unit_Cost]]</f>
        <v>57.2</v>
      </c>
      <c r="N4007" s="19">
        <f>Table1[[#This Row],[Quantity]]*Table1[[#This Row],[unit_per Profit]]</f>
        <v>3374.8</v>
      </c>
    </row>
    <row r="4008" spans="1:14" x14ac:dyDescent="0.2">
      <c r="A4008" s="10" t="s">
        <v>29</v>
      </c>
      <c r="B4008" s="10" t="s">
        <v>165</v>
      </c>
      <c r="C4008" s="10" t="s">
        <v>42</v>
      </c>
      <c r="D4008" s="10" t="s">
        <v>27</v>
      </c>
      <c r="E4008" s="10" t="s">
        <v>28</v>
      </c>
      <c r="F4008" s="11" t="s">
        <v>912</v>
      </c>
      <c r="G4008" s="10">
        <v>2016</v>
      </c>
      <c r="H4008" s="10">
        <v>357930982</v>
      </c>
      <c r="I4008" s="17">
        <v>42493</v>
      </c>
      <c r="J4008" s="18">
        <v>8586</v>
      </c>
      <c r="K4008" s="19">
        <v>109.28</v>
      </c>
      <c r="L4008" s="19">
        <v>35.840000000000003</v>
      </c>
      <c r="M4008" s="19">
        <f>Table1[[#This Row],[Unit_Selling Price]]-Table1[[#This Row],[Unit_Cost]]</f>
        <v>73.44</v>
      </c>
      <c r="N4008" s="19">
        <f>Table1[[#This Row],[Quantity]]*Table1[[#This Row],[unit_per Profit]]</f>
        <v>630555.84</v>
      </c>
    </row>
    <row r="4009" spans="1:14" x14ac:dyDescent="0.2">
      <c r="A4009" s="10" t="s">
        <v>32</v>
      </c>
      <c r="B4009" s="10" t="s">
        <v>182</v>
      </c>
      <c r="C4009" s="10" t="s">
        <v>49</v>
      </c>
      <c r="D4009" s="10" t="s">
        <v>27</v>
      </c>
      <c r="E4009" s="10" t="s">
        <v>35</v>
      </c>
      <c r="F4009" s="11" t="s">
        <v>577</v>
      </c>
      <c r="G4009" s="10">
        <v>2016</v>
      </c>
      <c r="H4009" s="10">
        <v>467774093</v>
      </c>
      <c r="I4009" s="17" t="s">
        <v>1305</v>
      </c>
      <c r="J4009" s="18">
        <v>3604</v>
      </c>
      <c r="K4009" s="19">
        <v>651.21</v>
      </c>
      <c r="L4009" s="19">
        <v>524.96</v>
      </c>
      <c r="M4009" s="19">
        <f>Table1[[#This Row],[Unit_Selling Price]]-Table1[[#This Row],[Unit_Cost]]</f>
        <v>126.25</v>
      </c>
      <c r="N4009" s="19">
        <f>Table1[[#This Row],[Quantity]]*Table1[[#This Row],[unit_per Profit]]</f>
        <v>455005</v>
      </c>
    </row>
    <row r="4010" spans="1:14" x14ac:dyDescent="0.2">
      <c r="A4010" s="10" t="s">
        <v>46</v>
      </c>
      <c r="B4010" s="10" t="s">
        <v>190</v>
      </c>
      <c r="C4010" s="10" t="s">
        <v>77</v>
      </c>
      <c r="D4010" s="10" t="s">
        <v>27</v>
      </c>
      <c r="E4010" s="10" t="s">
        <v>35</v>
      </c>
      <c r="F4010" s="11">
        <v>42315</v>
      </c>
      <c r="G4010" s="10">
        <v>2015</v>
      </c>
      <c r="H4010" s="10">
        <v>322253739</v>
      </c>
      <c r="I4010" s="17" t="s">
        <v>671</v>
      </c>
      <c r="J4010" s="18">
        <v>898</v>
      </c>
      <c r="K4010" s="19">
        <v>154.06</v>
      </c>
      <c r="L4010" s="19">
        <v>90.93</v>
      </c>
      <c r="M4010" s="19">
        <f>Table1[[#This Row],[Unit_Selling Price]]-Table1[[#This Row],[Unit_Cost]]</f>
        <v>63.13</v>
      </c>
      <c r="N4010" s="19">
        <f>Table1[[#This Row],[Quantity]]*Table1[[#This Row],[unit_per Profit]]</f>
        <v>56690.74</v>
      </c>
    </row>
    <row r="4011" spans="1:14" x14ac:dyDescent="0.2">
      <c r="A4011" s="10" t="s">
        <v>40</v>
      </c>
      <c r="B4011" s="10" t="s">
        <v>188</v>
      </c>
      <c r="C4011" s="10" t="s">
        <v>34</v>
      </c>
      <c r="D4011" s="10" t="s">
        <v>23</v>
      </c>
      <c r="E4011" s="10" t="s">
        <v>35</v>
      </c>
      <c r="F4011" s="11" t="s">
        <v>1670</v>
      </c>
      <c r="G4011" s="10">
        <v>2010</v>
      </c>
      <c r="H4011" s="10">
        <v>649543750</v>
      </c>
      <c r="I4011" s="17" t="s">
        <v>1085</v>
      </c>
      <c r="J4011" s="18">
        <v>3285</v>
      </c>
      <c r="K4011" s="19">
        <v>205.7</v>
      </c>
      <c r="L4011" s="19">
        <v>117.11</v>
      </c>
      <c r="M4011" s="19">
        <f>Table1[[#This Row],[Unit_Selling Price]]-Table1[[#This Row],[Unit_Cost]]</f>
        <v>88.59</v>
      </c>
      <c r="N4011" s="19">
        <f>Table1[[#This Row],[Quantity]]*Table1[[#This Row],[unit_per Profit]]</f>
        <v>291018.15000000002</v>
      </c>
    </row>
    <row r="4012" spans="1:14" x14ac:dyDescent="0.2">
      <c r="A4012" s="10" t="s">
        <v>59</v>
      </c>
      <c r="B4012" s="10" t="s">
        <v>60</v>
      </c>
      <c r="C4012" s="10" t="s">
        <v>65</v>
      </c>
      <c r="D4012" s="10" t="s">
        <v>23</v>
      </c>
      <c r="E4012" s="10" t="s">
        <v>24</v>
      </c>
      <c r="F4012" s="11">
        <v>40280</v>
      </c>
      <c r="G4012" s="10">
        <v>2010</v>
      </c>
      <c r="H4012" s="10">
        <v>898130452</v>
      </c>
      <c r="I4012" s="17" t="s">
        <v>661</v>
      </c>
      <c r="J4012" s="18">
        <v>5614</v>
      </c>
      <c r="K4012" s="19">
        <v>9.33</v>
      </c>
      <c r="L4012" s="19">
        <v>6.92</v>
      </c>
      <c r="M4012" s="19">
        <f>Table1[[#This Row],[Unit_Selling Price]]-Table1[[#This Row],[Unit_Cost]]</f>
        <v>2.41</v>
      </c>
      <c r="N4012" s="19">
        <f>Table1[[#This Row],[Quantity]]*Table1[[#This Row],[unit_per Profit]]</f>
        <v>13529.74</v>
      </c>
    </row>
    <row r="4013" spans="1:14" x14ac:dyDescent="0.2">
      <c r="A4013" s="10" t="s">
        <v>29</v>
      </c>
      <c r="B4013" s="10" t="s">
        <v>104</v>
      </c>
      <c r="C4013" s="10" t="s">
        <v>49</v>
      </c>
      <c r="D4013" s="10" t="s">
        <v>27</v>
      </c>
      <c r="E4013" s="10" t="s">
        <v>24</v>
      </c>
      <c r="F4013" s="11" t="s">
        <v>739</v>
      </c>
      <c r="G4013" s="10">
        <v>2013</v>
      </c>
      <c r="H4013" s="10">
        <v>586812674</v>
      </c>
      <c r="I4013" s="17" t="s">
        <v>744</v>
      </c>
      <c r="J4013" s="18">
        <v>9766</v>
      </c>
      <c r="K4013" s="19">
        <v>651.21</v>
      </c>
      <c r="L4013" s="19">
        <v>524.96</v>
      </c>
      <c r="M4013" s="19">
        <f>Table1[[#This Row],[Unit_Selling Price]]-Table1[[#This Row],[Unit_Cost]]</f>
        <v>126.25</v>
      </c>
      <c r="N4013" s="19">
        <f>Table1[[#This Row],[Quantity]]*Table1[[#This Row],[unit_per Profit]]</f>
        <v>1232957.5</v>
      </c>
    </row>
    <row r="4014" spans="1:14" x14ac:dyDescent="0.2">
      <c r="A4014" s="10" t="s">
        <v>46</v>
      </c>
      <c r="B4014" s="10" t="s">
        <v>129</v>
      </c>
      <c r="C4014" s="10" t="s">
        <v>31</v>
      </c>
      <c r="D4014" s="10" t="s">
        <v>23</v>
      </c>
      <c r="E4014" s="10" t="s">
        <v>35</v>
      </c>
      <c r="F4014" s="11">
        <v>42587</v>
      </c>
      <c r="G4014" s="10">
        <v>2016</v>
      </c>
      <c r="H4014" s="10">
        <v>654701745</v>
      </c>
      <c r="I4014" s="17">
        <v>42619</v>
      </c>
      <c r="J4014" s="18">
        <v>9650</v>
      </c>
      <c r="K4014" s="19">
        <v>47.45</v>
      </c>
      <c r="L4014" s="19">
        <v>31.79</v>
      </c>
      <c r="M4014" s="19">
        <f>Table1[[#This Row],[Unit_Selling Price]]-Table1[[#This Row],[Unit_Cost]]</f>
        <v>15.66</v>
      </c>
      <c r="N4014" s="19">
        <f>Table1[[#This Row],[Quantity]]*Table1[[#This Row],[unit_per Profit]]</f>
        <v>151119</v>
      </c>
    </row>
    <row r="4015" spans="1:14" x14ac:dyDescent="0.2">
      <c r="A4015" s="10" t="s">
        <v>29</v>
      </c>
      <c r="B4015" s="10" t="s">
        <v>181</v>
      </c>
      <c r="C4015" s="10" t="s">
        <v>65</v>
      </c>
      <c r="D4015" s="10" t="s">
        <v>23</v>
      </c>
      <c r="E4015" s="10" t="s">
        <v>35</v>
      </c>
      <c r="F4015" s="11">
        <v>42678</v>
      </c>
      <c r="G4015" s="10">
        <v>2016</v>
      </c>
      <c r="H4015" s="10">
        <v>311221492</v>
      </c>
      <c r="I4015" s="17">
        <v>42556</v>
      </c>
      <c r="J4015" s="18">
        <v>6210</v>
      </c>
      <c r="K4015" s="19">
        <v>9.33</v>
      </c>
      <c r="L4015" s="19">
        <v>6.92</v>
      </c>
      <c r="M4015" s="19">
        <f>Table1[[#This Row],[Unit_Selling Price]]-Table1[[#This Row],[Unit_Cost]]</f>
        <v>2.41</v>
      </c>
      <c r="N4015" s="19">
        <f>Table1[[#This Row],[Quantity]]*Table1[[#This Row],[unit_per Profit]]</f>
        <v>14966.1</v>
      </c>
    </row>
    <row r="4016" spans="1:14" x14ac:dyDescent="0.2">
      <c r="A4016" s="10" t="s">
        <v>37</v>
      </c>
      <c r="B4016" s="10" t="s">
        <v>63</v>
      </c>
      <c r="C4016" s="10" t="s">
        <v>56</v>
      </c>
      <c r="D4016" s="10" t="s">
        <v>27</v>
      </c>
      <c r="E4016" s="10" t="s">
        <v>35</v>
      </c>
      <c r="F4016" s="11">
        <v>42985</v>
      </c>
      <c r="G4016" s="10">
        <v>2017</v>
      </c>
      <c r="H4016" s="10">
        <v>186108243</v>
      </c>
      <c r="I4016" s="17" t="s">
        <v>973</v>
      </c>
      <c r="J4016" s="18">
        <v>2420</v>
      </c>
      <c r="K4016" s="19">
        <v>421.89</v>
      </c>
      <c r="L4016" s="19">
        <v>364.69</v>
      </c>
      <c r="M4016" s="19">
        <f>Table1[[#This Row],[Unit_Selling Price]]-Table1[[#This Row],[Unit_Cost]]</f>
        <v>57.2</v>
      </c>
      <c r="N4016" s="19">
        <f>Table1[[#This Row],[Quantity]]*Table1[[#This Row],[unit_per Profit]]</f>
        <v>138424</v>
      </c>
    </row>
    <row r="4017" spans="1:14" x14ac:dyDescent="0.2">
      <c r="A4017" s="10" t="s">
        <v>37</v>
      </c>
      <c r="B4017" s="10" t="s">
        <v>95</v>
      </c>
      <c r="C4017" s="10" t="s">
        <v>34</v>
      </c>
      <c r="D4017" s="10" t="s">
        <v>27</v>
      </c>
      <c r="E4017" s="10" t="s">
        <v>43</v>
      </c>
      <c r="F4017" s="11">
        <v>41703</v>
      </c>
      <c r="G4017" s="10">
        <v>2014</v>
      </c>
      <c r="H4017" s="10">
        <v>979410827</v>
      </c>
      <c r="I4017" s="17" t="s">
        <v>552</v>
      </c>
      <c r="J4017" s="18">
        <v>8283</v>
      </c>
      <c r="K4017" s="19">
        <v>205.7</v>
      </c>
      <c r="L4017" s="19">
        <v>117.11</v>
      </c>
      <c r="M4017" s="19">
        <f>Table1[[#This Row],[Unit_Selling Price]]-Table1[[#This Row],[Unit_Cost]]</f>
        <v>88.59</v>
      </c>
      <c r="N4017" s="19">
        <f>Table1[[#This Row],[Quantity]]*Table1[[#This Row],[unit_per Profit]]</f>
        <v>733790.97</v>
      </c>
    </row>
    <row r="4018" spans="1:14" x14ac:dyDescent="0.2">
      <c r="A4018" s="10" t="s">
        <v>37</v>
      </c>
      <c r="B4018" s="10" t="s">
        <v>79</v>
      </c>
      <c r="C4018" s="10" t="s">
        <v>31</v>
      </c>
      <c r="D4018" s="10" t="s">
        <v>23</v>
      </c>
      <c r="E4018" s="10" t="s">
        <v>35</v>
      </c>
      <c r="F4018" s="11">
        <v>42919</v>
      </c>
      <c r="G4018" s="10">
        <v>2017</v>
      </c>
      <c r="H4018" s="10">
        <v>311490571</v>
      </c>
      <c r="I4018" s="17" t="s">
        <v>459</v>
      </c>
      <c r="J4018" s="18">
        <v>5837</v>
      </c>
      <c r="K4018" s="19">
        <v>47.45</v>
      </c>
      <c r="L4018" s="19">
        <v>31.79</v>
      </c>
      <c r="M4018" s="19">
        <f>Table1[[#This Row],[Unit_Selling Price]]-Table1[[#This Row],[Unit_Cost]]</f>
        <v>15.66</v>
      </c>
      <c r="N4018" s="19">
        <f>Table1[[#This Row],[Quantity]]*Table1[[#This Row],[unit_per Profit]]</f>
        <v>91407.42</v>
      </c>
    </row>
    <row r="4019" spans="1:14" x14ac:dyDescent="0.2">
      <c r="A4019" s="10" t="s">
        <v>32</v>
      </c>
      <c r="B4019" s="10" t="s">
        <v>52</v>
      </c>
      <c r="C4019" s="10" t="s">
        <v>65</v>
      </c>
      <c r="D4019" s="10" t="s">
        <v>23</v>
      </c>
      <c r="E4019" s="10" t="s">
        <v>43</v>
      </c>
      <c r="F4019" s="11" t="s">
        <v>1832</v>
      </c>
      <c r="G4019" s="10">
        <v>2011</v>
      </c>
      <c r="H4019" s="10">
        <v>373021304</v>
      </c>
      <c r="I4019" s="17">
        <v>40879</v>
      </c>
      <c r="J4019" s="18">
        <v>4148</v>
      </c>
      <c r="K4019" s="19">
        <v>9.33</v>
      </c>
      <c r="L4019" s="19">
        <v>6.92</v>
      </c>
      <c r="M4019" s="19">
        <f>Table1[[#This Row],[Unit_Selling Price]]-Table1[[#This Row],[Unit_Cost]]</f>
        <v>2.41</v>
      </c>
      <c r="N4019" s="19">
        <f>Table1[[#This Row],[Quantity]]*Table1[[#This Row],[unit_per Profit]]</f>
        <v>9996.68</v>
      </c>
    </row>
    <row r="4020" spans="1:14" x14ac:dyDescent="0.2">
      <c r="A4020" s="10" t="s">
        <v>29</v>
      </c>
      <c r="B4020" s="10" t="s">
        <v>181</v>
      </c>
      <c r="C4020" s="10" t="s">
        <v>26</v>
      </c>
      <c r="D4020" s="10" t="s">
        <v>23</v>
      </c>
      <c r="E4020" s="10" t="s">
        <v>24</v>
      </c>
      <c r="F4020" s="11" t="s">
        <v>954</v>
      </c>
      <c r="G4020" s="10">
        <v>2012</v>
      </c>
      <c r="H4020" s="10">
        <v>274989354</v>
      </c>
      <c r="I4020" s="17">
        <v>41189</v>
      </c>
      <c r="J4020" s="18">
        <v>4316</v>
      </c>
      <c r="K4020" s="19">
        <v>152.58000000000001</v>
      </c>
      <c r="L4020" s="19">
        <v>97.44</v>
      </c>
      <c r="M4020" s="19">
        <f>Table1[[#This Row],[Unit_Selling Price]]-Table1[[#This Row],[Unit_Cost]]</f>
        <v>55.14</v>
      </c>
      <c r="N4020" s="19">
        <f>Table1[[#This Row],[Quantity]]*Table1[[#This Row],[unit_per Profit]]</f>
        <v>237984.24</v>
      </c>
    </row>
    <row r="4021" spans="1:14" x14ac:dyDescent="0.2">
      <c r="A4021" s="10" t="s">
        <v>46</v>
      </c>
      <c r="B4021" s="10" t="s">
        <v>173</v>
      </c>
      <c r="C4021" s="10" t="s">
        <v>85</v>
      </c>
      <c r="D4021" s="10" t="s">
        <v>27</v>
      </c>
      <c r="E4021" s="10" t="s">
        <v>24</v>
      </c>
      <c r="F4021" s="11">
        <v>41031</v>
      </c>
      <c r="G4021" s="10">
        <v>2012</v>
      </c>
      <c r="H4021" s="10">
        <v>998693549</v>
      </c>
      <c r="I4021" s="17" t="s">
        <v>853</v>
      </c>
      <c r="J4021" s="18">
        <v>4469</v>
      </c>
      <c r="K4021" s="19">
        <v>668.27</v>
      </c>
      <c r="L4021" s="19">
        <v>502.54</v>
      </c>
      <c r="M4021" s="19">
        <f>Table1[[#This Row],[Unit_Selling Price]]-Table1[[#This Row],[Unit_Cost]]</f>
        <v>165.73</v>
      </c>
      <c r="N4021" s="19">
        <f>Table1[[#This Row],[Quantity]]*Table1[[#This Row],[unit_per Profit]]</f>
        <v>740647.37</v>
      </c>
    </row>
    <row r="4022" spans="1:14" x14ac:dyDescent="0.2">
      <c r="A4022" s="10" t="s">
        <v>46</v>
      </c>
      <c r="B4022" s="10" t="s">
        <v>47</v>
      </c>
      <c r="C4022" s="10" t="s">
        <v>56</v>
      </c>
      <c r="D4022" s="10" t="s">
        <v>23</v>
      </c>
      <c r="E4022" s="10" t="s">
        <v>35</v>
      </c>
      <c r="F4022" s="11" t="s">
        <v>1006</v>
      </c>
      <c r="G4022" s="10">
        <v>2017</v>
      </c>
      <c r="H4022" s="10">
        <v>445745217</v>
      </c>
      <c r="I4022" s="17">
        <v>42831</v>
      </c>
      <c r="J4022" s="18">
        <v>4770</v>
      </c>
      <c r="K4022" s="19">
        <v>421.89</v>
      </c>
      <c r="L4022" s="19">
        <v>364.69</v>
      </c>
      <c r="M4022" s="19">
        <f>Table1[[#This Row],[Unit_Selling Price]]-Table1[[#This Row],[Unit_Cost]]</f>
        <v>57.2</v>
      </c>
      <c r="N4022" s="19">
        <f>Table1[[#This Row],[Quantity]]*Table1[[#This Row],[unit_per Profit]]</f>
        <v>272844</v>
      </c>
    </row>
    <row r="4023" spans="1:14" x14ac:dyDescent="0.2">
      <c r="A4023" s="10" t="s">
        <v>32</v>
      </c>
      <c r="B4023" s="10" t="s">
        <v>81</v>
      </c>
      <c r="C4023" s="10" t="s">
        <v>65</v>
      </c>
      <c r="D4023" s="10" t="s">
        <v>23</v>
      </c>
      <c r="E4023" s="10" t="s">
        <v>35</v>
      </c>
      <c r="F4023" s="11" t="s">
        <v>1006</v>
      </c>
      <c r="G4023" s="10">
        <v>2017</v>
      </c>
      <c r="H4023" s="10">
        <v>188068187</v>
      </c>
      <c r="I4023" s="17" t="s">
        <v>310</v>
      </c>
      <c r="J4023" s="18">
        <v>2411</v>
      </c>
      <c r="K4023" s="19">
        <v>9.33</v>
      </c>
      <c r="L4023" s="19">
        <v>6.92</v>
      </c>
      <c r="M4023" s="19">
        <f>Table1[[#This Row],[Unit_Selling Price]]-Table1[[#This Row],[Unit_Cost]]</f>
        <v>2.41</v>
      </c>
      <c r="N4023" s="19">
        <f>Table1[[#This Row],[Quantity]]*Table1[[#This Row],[unit_per Profit]]</f>
        <v>5810.51</v>
      </c>
    </row>
    <row r="4024" spans="1:14" x14ac:dyDescent="0.2">
      <c r="A4024" s="10" t="s">
        <v>32</v>
      </c>
      <c r="B4024" s="10" t="s">
        <v>200</v>
      </c>
      <c r="C4024" s="10" t="s">
        <v>65</v>
      </c>
      <c r="D4024" s="10" t="s">
        <v>23</v>
      </c>
      <c r="E4024" s="10" t="s">
        <v>28</v>
      </c>
      <c r="F4024" s="11">
        <v>40299</v>
      </c>
      <c r="G4024" s="10">
        <v>2010</v>
      </c>
      <c r="H4024" s="10">
        <v>517898786</v>
      </c>
      <c r="I4024" s="17">
        <v>40422</v>
      </c>
      <c r="J4024" s="18">
        <v>6614</v>
      </c>
      <c r="K4024" s="19">
        <v>9.33</v>
      </c>
      <c r="L4024" s="19">
        <v>6.92</v>
      </c>
      <c r="M4024" s="19">
        <f>Table1[[#This Row],[Unit_Selling Price]]-Table1[[#This Row],[Unit_Cost]]</f>
        <v>2.41</v>
      </c>
      <c r="N4024" s="19">
        <f>Table1[[#This Row],[Quantity]]*Table1[[#This Row],[unit_per Profit]]</f>
        <v>15939.74</v>
      </c>
    </row>
    <row r="4025" spans="1:14" x14ac:dyDescent="0.2">
      <c r="A4025" s="10" t="s">
        <v>29</v>
      </c>
      <c r="B4025" s="10" t="s">
        <v>130</v>
      </c>
      <c r="C4025" s="10" t="s">
        <v>49</v>
      </c>
      <c r="D4025" s="10" t="s">
        <v>27</v>
      </c>
      <c r="E4025" s="10" t="s">
        <v>35</v>
      </c>
      <c r="F4025" s="11">
        <v>41491</v>
      </c>
      <c r="G4025" s="10">
        <v>2013</v>
      </c>
      <c r="H4025" s="10">
        <v>897785842</v>
      </c>
      <c r="I4025" s="17">
        <v>41613</v>
      </c>
      <c r="J4025" s="18">
        <v>3636</v>
      </c>
      <c r="K4025" s="19">
        <v>651.21</v>
      </c>
      <c r="L4025" s="19">
        <v>524.96</v>
      </c>
      <c r="M4025" s="19">
        <f>Table1[[#This Row],[Unit_Selling Price]]-Table1[[#This Row],[Unit_Cost]]</f>
        <v>126.25</v>
      </c>
      <c r="N4025" s="19">
        <f>Table1[[#This Row],[Quantity]]*Table1[[#This Row],[unit_per Profit]]</f>
        <v>459045</v>
      </c>
    </row>
    <row r="4026" spans="1:14" x14ac:dyDescent="0.2">
      <c r="A4026" s="10" t="s">
        <v>278</v>
      </c>
      <c r="B4026" s="10" t="s">
        <v>70</v>
      </c>
      <c r="C4026" s="10" t="s">
        <v>31</v>
      </c>
      <c r="D4026" s="10" t="s">
        <v>23</v>
      </c>
      <c r="E4026" s="10" t="s">
        <v>28</v>
      </c>
      <c r="F4026" s="11">
        <v>42430</v>
      </c>
      <c r="G4026" s="10">
        <v>2016</v>
      </c>
      <c r="H4026" s="10">
        <v>410590684</v>
      </c>
      <c r="I4026" s="17">
        <v>42523</v>
      </c>
      <c r="J4026" s="18">
        <v>1762</v>
      </c>
      <c r="K4026" s="19">
        <v>47.45</v>
      </c>
      <c r="L4026" s="19">
        <v>31.79</v>
      </c>
      <c r="M4026" s="19">
        <f>Table1[[#This Row],[Unit_Selling Price]]-Table1[[#This Row],[Unit_Cost]]</f>
        <v>15.66</v>
      </c>
      <c r="N4026" s="19">
        <f>Table1[[#This Row],[Quantity]]*Table1[[#This Row],[unit_per Profit]]</f>
        <v>27592.92</v>
      </c>
    </row>
    <row r="4027" spans="1:14" x14ac:dyDescent="0.2">
      <c r="A4027" s="10" t="s">
        <v>46</v>
      </c>
      <c r="B4027" s="10" t="s">
        <v>142</v>
      </c>
      <c r="C4027" s="10" t="s">
        <v>56</v>
      </c>
      <c r="D4027" s="10" t="s">
        <v>23</v>
      </c>
      <c r="E4027" s="10" t="s">
        <v>35</v>
      </c>
      <c r="F4027" s="11">
        <v>40762</v>
      </c>
      <c r="G4027" s="10">
        <v>2011</v>
      </c>
      <c r="H4027" s="10">
        <v>909487140</v>
      </c>
      <c r="I4027" s="17" t="s">
        <v>885</v>
      </c>
      <c r="J4027" s="18">
        <v>6310</v>
      </c>
      <c r="K4027" s="19">
        <v>421.89</v>
      </c>
      <c r="L4027" s="19">
        <v>364.69</v>
      </c>
      <c r="M4027" s="19">
        <f>Table1[[#This Row],[Unit_Selling Price]]-Table1[[#This Row],[Unit_Cost]]</f>
        <v>57.2</v>
      </c>
      <c r="N4027" s="19">
        <f>Table1[[#This Row],[Quantity]]*Table1[[#This Row],[unit_per Profit]]</f>
        <v>360932</v>
      </c>
    </row>
    <row r="4028" spans="1:14" x14ac:dyDescent="0.2">
      <c r="A4028" s="10" t="s">
        <v>32</v>
      </c>
      <c r="B4028" s="10" t="s">
        <v>113</v>
      </c>
      <c r="C4028" s="10" t="s">
        <v>51</v>
      </c>
      <c r="D4028" s="10" t="s">
        <v>23</v>
      </c>
      <c r="E4028" s="10" t="s">
        <v>28</v>
      </c>
      <c r="F4028" s="11" t="s">
        <v>1753</v>
      </c>
      <c r="G4028" s="10">
        <v>2017</v>
      </c>
      <c r="H4028" s="10">
        <v>267961537</v>
      </c>
      <c r="I4028" s="17" t="s">
        <v>1702</v>
      </c>
      <c r="J4028" s="18">
        <v>4628</v>
      </c>
      <c r="K4028" s="19">
        <v>437.2</v>
      </c>
      <c r="L4028" s="19">
        <v>263.33</v>
      </c>
      <c r="M4028" s="19">
        <f>Table1[[#This Row],[Unit_Selling Price]]-Table1[[#This Row],[Unit_Cost]]</f>
        <v>173.87</v>
      </c>
      <c r="N4028" s="19">
        <f>Table1[[#This Row],[Quantity]]*Table1[[#This Row],[unit_per Profit]]</f>
        <v>804670.36</v>
      </c>
    </row>
    <row r="4029" spans="1:14" x14ac:dyDescent="0.2">
      <c r="A4029" s="10" t="s">
        <v>29</v>
      </c>
      <c r="B4029" s="10" t="s">
        <v>223</v>
      </c>
      <c r="C4029" s="10" t="s">
        <v>56</v>
      </c>
      <c r="D4029" s="10" t="s">
        <v>23</v>
      </c>
      <c r="E4029" s="10" t="s">
        <v>43</v>
      </c>
      <c r="F4029" s="11" t="s">
        <v>460</v>
      </c>
      <c r="G4029" s="10">
        <v>2017</v>
      </c>
      <c r="H4029" s="10">
        <v>929812705</v>
      </c>
      <c r="I4029" s="17" t="s">
        <v>1282</v>
      </c>
      <c r="J4029" s="18">
        <v>1097</v>
      </c>
      <c r="K4029" s="19">
        <v>421.89</v>
      </c>
      <c r="L4029" s="19">
        <v>364.69</v>
      </c>
      <c r="M4029" s="19">
        <f>Table1[[#This Row],[Unit_Selling Price]]-Table1[[#This Row],[Unit_Cost]]</f>
        <v>57.2</v>
      </c>
      <c r="N4029" s="19">
        <f>Table1[[#This Row],[Quantity]]*Table1[[#This Row],[unit_per Profit]]</f>
        <v>62748.4</v>
      </c>
    </row>
    <row r="4030" spans="1:14" x14ac:dyDescent="0.2">
      <c r="A4030" s="10" t="s">
        <v>37</v>
      </c>
      <c r="B4030" s="10" t="s">
        <v>67</v>
      </c>
      <c r="C4030" s="10" t="s">
        <v>49</v>
      </c>
      <c r="D4030" s="10" t="s">
        <v>23</v>
      </c>
      <c r="E4030" s="10" t="s">
        <v>43</v>
      </c>
      <c r="F4030" s="11" t="s">
        <v>731</v>
      </c>
      <c r="G4030" s="10">
        <v>2012</v>
      </c>
      <c r="H4030" s="10">
        <v>459151971</v>
      </c>
      <c r="I4030" s="17" t="s">
        <v>1746</v>
      </c>
      <c r="J4030" s="18">
        <v>2126</v>
      </c>
      <c r="K4030" s="19">
        <v>651.21</v>
      </c>
      <c r="L4030" s="19">
        <v>524.96</v>
      </c>
      <c r="M4030" s="19">
        <f>Table1[[#This Row],[Unit_Selling Price]]-Table1[[#This Row],[Unit_Cost]]</f>
        <v>126.25</v>
      </c>
      <c r="N4030" s="19">
        <f>Table1[[#This Row],[Quantity]]*Table1[[#This Row],[unit_per Profit]]</f>
        <v>268407.5</v>
      </c>
    </row>
    <row r="4031" spans="1:14" x14ac:dyDescent="0.2">
      <c r="A4031" s="10" t="s">
        <v>40</v>
      </c>
      <c r="B4031" s="10" t="s">
        <v>188</v>
      </c>
      <c r="C4031" s="10" t="s">
        <v>51</v>
      </c>
      <c r="D4031" s="10" t="s">
        <v>27</v>
      </c>
      <c r="E4031" s="10" t="s">
        <v>35</v>
      </c>
      <c r="F4031" s="11" t="s">
        <v>1627</v>
      </c>
      <c r="G4031" s="10">
        <v>2015</v>
      </c>
      <c r="H4031" s="10">
        <v>990403163</v>
      </c>
      <c r="I4031" s="17" t="s">
        <v>622</v>
      </c>
      <c r="J4031" s="18">
        <v>1160</v>
      </c>
      <c r="K4031" s="19">
        <v>437.2</v>
      </c>
      <c r="L4031" s="19">
        <v>263.33</v>
      </c>
      <c r="M4031" s="19">
        <f>Table1[[#This Row],[Unit_Selling Price]]-Table1[[#This Row],[Unit_Cost]]</f>
        <v>173.87</v>
      </c>
      <c r="N4031" s="19">
        <f>Table1[[#This Row],[Quantity]]*Table1[[#This Row],[unit_per Profit]]</f>
        <v>201689.2</v>
      </c>
    </row>
    <row r="4032" spans="1:14" x14ac:dyDescent="0.2">
      <c r="A4032" s="10" t="s">
        <v>32</v>
      </c>
      <c r="B4032" s="10" t="s">
        <v>36</v>
      </c>
      <c r="C4032" s="10" t="s">
        <v>42</v>
      </c>
      <c r="D4032" s="10" t="s">
        <v>23</v>
      </c>
      <c r="E4032" s="10" t="s">
        <v>35</v>
      </c>
      <c r="F4032" s="11" t="s">
        <v>1778</v>
      </c>
      <c r="G4032" s="10">
        <v>2010</v>
      </c>
      <c r="H4032" s="10">
        <v>678302609</v>
      </c>
      <c r="I4032" s="17">
        <v>40459</v>
      </c>
      <c r="J4032" s="18">
        <v>3670</v>
      </c>
      <c r="K4032" s="19">
        <v>109.28</v>
      </c>
      <c r="L4032" s="19">
        <v>35.840000000000003</v>
      </c>
      <c r="M4032" s="19">
        <f>Table1[[#This Row],[Unit_Selling Price]]-Table1[[#This Row],[Unit_Cost]]</f>
        <v>73.44</v>
      </c>
      <c r="N4032" s="19">
        <f>Table1[[#This Row],[Quantity]]*Table1[[#This Row],[unit_per Profit]]</f>
        <v>269524.8</v>
      </c>
    </row>
    <row r="4033" spans="1:14" x14ac:dyDescent="0.2">
      <c r="A4033" s="10" t="s">
        <v>278</v>
      </c>
      <c r="B4033" s="10" t="s">
        <v>268</v>
      </c>
      <c r="C4033" s="10" t="s">
        <v>51</v>
      </c>
      <c r="D4033" s="10" t="s">
        <v>23</v>
      </c>
      <c r="E4033" s="10" t="s">
        <v>43</v>
      </c>
      <c r="F4033" s="11">
        <v>42106</v>
      </c>
      <c r="G4033" s="10">
        <v>2015</v>
      </c>
      <c r="H4033" s="10">
        <v>447899138</v>
      </c>
      <c r="I4033" s="17">
        <v>42136</v>
      </c>
      <c r="J4033" s="18">
        <v>2163</v>
      </c>
      <c r="K4033" s="19">
        <v>437.2</v>
      </c>
      <c r="L4033" s="19">
        <v>263.33</v>
      </c>
      <c r="M4033" s="19">
        <f>Table1[[#This Row],[Unit_Selling Price]]-Table1[[#This Row],[Unit_Cost]]</f>
        <v>173.87</v>
      </c>
      <c r="N4033" s="19">
        <f>Table1[[#This Row],[Quantity]]*Table1[[#This Row],[unit_per Profit]]</f>
        <v>376080.81</v>
      </c>
    </row>
    <row r="4034" spans="1:14" x14ac:dyDescent="0.2">
      <c r="A4034" s="10" t="s">
        <v>32</v>
      </c>
      <c r="B4034" s="10" t="s">
        <v>147</v>
      </c>
      <c r="C4034" s="10" t="s">
        <v>34</v>
      </c>
      <c r="D4034" s="10" t="s">
        <v>23</v>
      </c>
      <c r="E4034" s="10" t="s">
        <v>28</v>
      </c>
      <c r="F4034" s="11" t="s">
        <v>1206</v>
      </c>
      <c r="G4034" s="10">
        <v>2013</v>
      </c>
      <c r="H4034" s="10">
        <v>844554078</v>
      </c>
      <c r="I4034" s="17">
        <v>41437</v>
      </c>
      <c r="J4034" s="18">
        <v>1174</v>
      </c>
      <c r="K4034" s="19">
        <v>205.7</v>
      </c>
      <c r="L4034" s="19">
        <v>117.11</v>
      </c>
      <c r="M4034" s="19">
        <f>Table1[[#This Row],[Unit_Selling Price]]-Table1[[#This Row],[Unit_Cost]]</f>
        <v>88.59</v>
      </c>
      <c r="N4034" s="19">
        <f>Table1[[#This Row],[Quantity]]*Table1[[#This Row],[unit_per Profit]]</f>
        <v>104004.66</v>
      </c>
    </row>
    <row r="4035" spans="1:14" x14ac:dyDescent="0.2">
      <c r="A4035" s="10" t="s">
        <v>46</v>
      </c>
      <c r="B4035" s="10" t="s">
        <v>78</v>
      </c>
      <c r="C4035" s="10" t="s">
        <v>39</v>
      </c>
      <c r="D4035" s="10" t="s">
        <v>27</v>
      </c>
      <c r="E4035" s="10" t="s">
        <v>43</v>
      </c>
      <c r="F4035" s="11">
        <v>41700</v>
      </c>
      <c r="G4035" s="10">
        <v>2014</v>
      </c>
      <c r="H4035" s="10">
        <v>683941256</v>
      </c>
      <c r="I4035" s="17">
        <v>41793</v>
      </c>
      <c r="J4035" s="18">
        <v>2271</v>
      </c>
      <c r="K4035" s="19">
        <v>81.73</v>
      </c>
      <c r="L4035" s="19">
        <v>56.67</v>
      </c>
      <c r="M4035" s="19">
        <f>Table1[[#This Row],[Unit_Selling Price]]-Table1[[#This Row],[Unit_Cost]]</f>
        <v>25.06</v>
      </c>
      <c r="N4035" s="19">
        <f>Table1[[#This Row],[Quantity]]*Table1[[#This Row],[unit_per Profit]]</f>
        <v>56911.26</v>
      </c>
    </row>
    <row r="4036" spans="1:14" x14ac:dyDescent="0.2">
      <c r="A4036" s="10" t="s">
        <v>29</v>
      </c>
      <c r="B4036" s="10" t="s">
        <v>109</v>
      </c>
      <c r="C4036" s="10" t="s">
        <v>51</v>
      </c>
      <c r="D4036" s="10" t="s">
        <v>23</v>
      </c>
      <c r="E4036" s="10" t="s">
        <v>43</v>
      </c>
      <c r="F4036" s="11" t="s">
        <v>1864</v>
      </c>
      <c r="G4036" s="10">
        <v>2012</v>
      </c>
      <c r="H4036" s="10">
        <v>202047002</v>
      </c>
      <c r="I4036" s="17">
        <v>41063</v>
      </c>
      <c r="J4036" s="18">
        <v>9053</v>
      </c>
      <c r="K4036" s="19">
        <v>437.2</v>
      </c>
      <c r="L4036" s="19">
        <v>263.33</v>
      </c>
      <c r="M4036" s="19">
        <f>Table1[[#This Row],[Unit_Selling Price]]-Table1[[#This Row],[Unit_Cost]]</f>
        <v>173.87</v>
      </c>
      <c r="N4036" s="19">
        <f>Table1[[#This Row],[Quantity]]*Table1[[#This Row],[unit_per Profit]]</f>
        <v>1574045.11</v>
      </c>
    </row>
    <row r="4037" spans="1:14" x14ac:dyDescent="0.2">
      <c r="A4037" s="10" t="s">
        <v>40</v>
      </c>
      <c r="B4037" s="10" t="s">
        <v>140</v>
      </c>
      <c r="C4037" s="10" t="s">
        <v>39</v>
      </c>
      <c r="D4037" s="10" t="s">
        <v>27</v>
      </c>
      <c r="E4037" s="10" t="s">
        <v>35</v>
      </c>
      <c r="F4037" s="11" t="s">
        <v>1700</v>
      </c>
      <c r="G4037" s="10">
        <v>2015</v>
      </c>
      <c r="H4037" s="10">
        <v>605170142</v>
      </c>
      <c r="I4037" s="17">
        <v>42015</v>
      </c>
      <c r="J4037" s="18">
        <v>2148</v>
      </c>
      <c r="K4037" s="19">
        <v>81.73</v>
      </c>
      <c r="L4037" s="19">
        <v>56.67</v>
      </c>
      <c r="M4037" s="19">
        <f>Table1[[#This Row],[Unit_Selling Price]]-Table1[[#This Row],[Unit_Cost]]</f>
        <v>25.06</v>
      </c>
      <c r="N4037" s="19">
        <f>Table1[[#This Row],[Quantity]]*Table1[[#This Row],[unit_per Profit]]</f>
        <v>53828.88</v>
      </c>
    </row>
    <row r="4038" spans="1:14" x14ac:dyDescent="0.2">
      <c r="A4038" s="10" t="s">
        <v>29</v>
      </c>
      <c r="B4038" s="10" t="s">
        <v>153</v>
      </c>
      <c r="C4038" s="10" t="s">
        <v>65</v>
      </c>
      <c r="D4038" s="10" t="s">
        <v>23</v>
      </c>
      <c r="E4038" s="10" t="s">
        <v>35</v>
      </c>
      <c r="F4038" s="11" t="s">
        <v>1054</v>
      </c>
      <c r="G4038" s="10">
        <v>2011</v>
      </c>
      <c r="H4038" s="10">
        <v>919922006</v>
      </c>
      <c r="I4038" s="17" t="s">
        <v>797</v>
      </c>
      <c r="J4038" s="18">
        <v>4219</v>
      </c>
      <c r="K4038" s="19">
        <v>9.33</v>
      </c>
      <c r="L4038" s="19">
        <v>6.92</v>
      </c>
      <c r="M4038" s="19">
        <f>Table1[[#This Row],[Unit_Selling Price]]-Table1[[#This Row],[Unit_Cost]]</f>
        <v>2.41</v>
      </c>
      <c r="N4038" s="19">
        <f>Table1[[#This Row],[Quantity]]*Table1[[#This Row],[unit_per Profit]]</f>
        <v>10167.790000000001</v>
      </c>
    </row>
    <row r="4039" spans="1:14" x14ac:dyDescent="0.2">
      <c r="A4039" s="10" t="s">
        <v>29</v>
      </c>
      <c r="B4039" s="10" t="s">
        <v>270</v>
      </c>
      <c r="C4039" s="10" t="s">
        <v>31</v>
      </c>
      <c r="D4039" s="10" t="s">
        <v>27</v>
      </c>
      <c r="E4039" s="10" t="s">
        <v>43</v>
      </c>
      <c r="F4039" s="11" t="s">
        <v>1834</v>
      </c>
      <c r="G4039" s="10">
        <v>2013</v>
      </c>
      <c r="H4039" s="10">
        <v>243226420</v>
      </c>
      <c r="I4039" s="17">
        <v>41340</v>
      </c>
      <c r="J4039" s="18">
        <v>4958</v>
      </c>
      <c r="K4039" s="19">
        <v>47.45</v>
      </c>
      <c r="L4039" s="19">
        <v>31.79</v>
      </c>
      <c r="M4039" s="19">
        <f>Table1[[#This Row],[Unit_Selling Price]]-Table1[[#This Row],[Unit_Cost]]</f>
        <v>15.66</v>
      </c>
      <c r="N4039" s="19">
        <f>Table1[[#This Row],[Quantity]]*Table1[[#This Row],[unit_per Profit]]</f>
        <v>77642.28</v>
      </c>
    </row>
    <row r="4040" spans="1:14" x14ac:dyDescent="0.2">
      <c r="A4040" s="10" t="s">
        <v>46</v>
      </c>
      <c r="B4040" s="10" t="s">
        <v>227</v>
      </c>
      <c r="C4040" s="10" t="s">
        <v>85</v>
      </c>
      <c r="D4040" s="10" t="s">
        <v>27</v>
      </c>
      <c r="E4040" s="10" t="s">
        <v>24</v>
      </c>
      <c r="F4040" s="11" t="s">
        <v>643</v>
      </c>
      <c r="G4040" s="10">
        <v>2013</v>
      </c>
      <c r="H4040" s="10">
        <v>892319715</v>
      </c>
      <c r="I4040" s="17" t="s">
        <v>1831</v>
      </c>
      <c r="J4040" s="18">
        <v>6088</v>
      </c>
      <c r="K4040" s="19">
        <v>668.27</v>
      </c>
      <c r="L4040" s="19">
        <v>502.54</v>
      </c>
      <c r="M4040" s="19">
        <f>Table1[[#This Row],[Unit_Selling Price]]-Table1[[#This Row],[Unit_Cost]]</f>
        <v>165.73</v>
      </c>
      <c r="N4040" s="19">
        <f>Table1[[#This Row],[Quantity]]*Table1[[#This Row],[unit_per Profit]]</f>
        <v>1008964.24</v>
      </c>
    </row>
    <row r="4041" spans="1:14" x14ac:dyDescent="0.2">
      <c r="A4041" s="10" t="s">
        <v>37</v>
      </c>
      <c r="B4041" s="10" t="s">
        <v>102</v>
      </c>
      <c r="C4041" s="10" t="s">
        <v>22</v>
      </c>
      <c r="D4041" s="10" t="s">
        <v>23</v>
      </c>
      <c r="E4041" s="10" t="s">
        <v>43</v>
      </c>
      <c r="F4041" s="11" t="s">
        <v>1867</v>
      </c>
      <c r="G4041" s="10">
        <v>2016</v>
      </c>
      <c r="H4041" s="10">
        <v>754750716</v>
      </c>
      <c r="I4041" s="17">
        <v>42588</v>
      </c>
      <c r="J4041" s="18">
        <v>6364</v>
      </c>
      <c r="K4041" s="19">
        <v>255.28</v>
      </c>
      <c r="L4041" s="19">
        <v>159.41999999999999</v>
      </c>
      <c r="M4041" s="19">
        <f>Table1[[#This Row],[Unit_Selling Price]]-Table1[[#This Row],[Unit_Cost]]</f>
        <v>95.86</v>
      </c>
      <c r="N4041" s="19">
        <f>Table1[[#This Row],[Quantity]]*Table1[[#This Row],[unit_per Profit]]</f>
        <v>610053.04</v>
      </c>
    </row>
    <row r="4042" spans="1:14" x14ac:dyDescent="0.2">
      <c r="A4042" s="10" t="s">
        <v>46</v>
      </c>
      <c r="B4042" s="10" t="s">
        <v>103</v>
      </c>
      <c r="C4042" s="10" t="s">
        <v>51</v>
      </c>
      <c r="D4042" s="10" t="s">
        <v>23</v>
      </c>
      <c r="E4042" s="10" t="s">
        <v>28</v>
      </c>
      <c r="F4042" s="11" t="s">
        <v>843</v>
      </c>
      <c r="G4042" s="10">
        <v>2012</v>
      </c>
      <c r="H4042" s="10">
        <v>938380753</v>
      </c>
      <c r="I4042" s="17" t="s">
        <v>768</v>
      </c>
      <c r="J4042" s="18">
        <v>6573</v>
      </c>
      <c r="K4042" s="19">
        <v>437.2</v>
      </c>
      <c r="L4042" s="19">
        <v>263.33</v>
      </c>
      <c r="M4042" s="19">
        <f>Table1[[#This Row],[Unit_Selling Price]]-Table1[[#This Row],[Unit_Cost]]</f>
        <v>173.87</v>
      </c>
      <c r="N4042" s="19">
        <f>Table1[[#This Row],[Quantity]]*Table1[[#This Row],[unit_per Profit]]</f>
        <v>1142847.51</v>
      </c>
    </row>
    <row r="4043" spans="1:14" x14ac:dyDescent="0.2">
      <c r="A4043" s="10" t="s">
        <v>278</v>
      </c>
      <c r="B4043" s="10" t="s">
        <v>53</v>
      </c>
      <c r="C4043" s="10" t="s">
        <v>77</v>
      </c>
      <c r="D4043" s="10" t="s">
        <v>23</v>
      </c>
      <c r="E4043" s="10" t="s">
        <v>24</v>
      </c>
      <c r="F4043" s="11" t="s">
        <v>457</v>
      </c>
      <c r="G4043" s="10">
        <v>2013</v>
      </c>
      <c r="H4043" s="10">
        <v>821383655</v>
      </c>
      <c r="I4043" s="17" t="s">
        <v>432</v>
      </c>
      <c r="J4043" s="18">
        <v>4531</v>
      </c>
      <c r="K4043" s="19">
        <v>154.06</v>
      </c>
      <c r="L4043" s="19">
        <v>90.93</v>
      </c>
      <c r="M4043" s="19">
        <f>Table1[[#This Row],[Unit_Selling Price]]-Table1[[#This Row],[Unit_Cost]]</f>
        <v>63.13</v>
      </c>
      <c r="N4043" s="19">
        <f>Table1[[#This Row],[Quantity]]*Table1[[#This Row],[unit_per Profit]]</f>
        <v>286042.03000000003</v>
      </c>
    </row>
    <row r="4044" spans="1:14" x14ac:dyDescent="0.2">
      <c r="A4044" s="10" t="s">
        <v>32</v>
      </c>
      <c r="B4044" s="10" t="s">
        <v>82</v>
      </c>
      <c r="C4044" s="10" t="s">
        <v>49</v>
      </c>
      <c r="D4044" s="10" t="s">
        <v>23</v>
      </c>
      <c r="E4044" s="10" t="s">
        <v>24</v>
      </c>
      <c r="F4044" s="11" t="s">
        <v>714</v>
      </c>
      <c r="G4044" s="10">
        <v>2014</v>
      </c>
      <c r="H4044" s="10">
        <v>302245748</v>
      </c>
      <c r="I4044" s="17" t="s">
        <v>1768</v>
      </c>
      <c r="J4044" s="18">
        <v>88</v>
      </c>
      <c r="K4044" s="19">
        <v>651.21</v>
      </c>
      <c r="L4044" s="19">
        <v>524.96</v>
      </c>
      <c r="M4044" s="19">
        <f>Table1[[#This Row],[Unit_Selling Price]]-Table1[[#This Row],[Unit_Cost]]</f>
        <v>126.25</v>
      </c>
      <c r="N4044" s="19">
        <f>Table1[[#This Row],[Quantity]]*Table1[[#This Row],[unit_per Profit]]</f>
        <v>11110</v>
      </c>
    </row>
    <row r="4045" spans="1:14" x14ac:dyDescent="0.2">
      <c r="A4045" s="10" t="s">
        <v>29</v>
      </c>
      <c r="B4045" s="10" t="s">
        <v>124</v>
      </c>
      <c r="C4045" s="10" t="s">
        <v>42</v>
      </c>
      <c r="D4045" s="10" t="s">
        <v>23</v>
      </c>
      <c r="E4045" s="10" t="s">
        <v>24</v>
      </c>
      <c r="F4045" s="11" t="s">
        <v>387</v>
      </c>
      <c r="G4045" s="10">
        <v>2016</v>
      </c>
      <c r="H4045" s="10">
        <v>249765861</v>
      </c>
      <c r="I4045" s="17" t="s">
        <v>1402</v>
      </c>
      <c r="J4045" s="18">
        <v>123</v>
      </c>
      <c r="K4045" s="19">
        <v>109.28</v>
      </c>
      <c r="L4045" s="19">
        <v>35.840000000000003</v>
      </c>
      <c r="M4045" s="19">
        <f>Table1[[#This Row],[Unit_Selling Price]]-Table1[[#This Row],[Unit_Cost]]</f>
        <v>73.44</v>
      </c>
      <c r="N4045" s="19">
        <f>Table1[[#This Row],[Quantity]]*Table1[[#This Row],[unit_per Profit]]</f>
        <v>9033.1200000000008</v>
      </c>
    </row>
    <row r="4046" spans="1:14" x14ac:dyDescent="0.2">
      <c r="A4046" s="10" t="s">
        <v>29</v>
      </c>
      <c r="B4046" s="10" t="s">
        <v>223</v>
      </c>
      <c r="C4046" s="10" t="s">
        <v>31</v>
      </c>
      <c r="D4046" s="10" t="s">
        <v>23</v>
      </c>
      <c r="E4046" s="10" t="s">
        <v>43</v>
      </c>
      <c r="F4046" s="11" t="s">
        <v>1129</v>
      </c>
      <c r="G4046" s="10">
        <v>2016</v>
      </c>
      <c r="H4046" s="10">
        <v>253055322</v>
      </c>
      <c r="I4046" s="17">
        <v>42710</v>
      </c>
      <c r="J4046" s="18">
        <v>3548</v>
      </c>
      <c r="K4046" s="19">
        <v>47.45</v>
      </c>
      <c r="L4046" s="19">
        <v>31.79</v>
      </c>
      <c r="M4046" s="19">
        <f>Table1[[#This Row],[Unit_Selling Price]]-Table1[[#This Row],[Unit_Cost]]</f>
        <v>15.66</v>
      </c>
      <c r="N4046" s="19">
        <f>Table1[[#This Row],[Quantity]]*Table1[[#This Row],[unit_per Profit]]</f>
        <v>55561.68</v>
      </c>
    </row>
    <row r="4047" spans="1:14" x14ac:dyDescent="0.2">
      <c r="A4047" s="10" t="s">
        <v>46</v>
      </c>
      <c r="B4047" s="10" t="s">
        <v>176</v>
      </c>
      <c r="C4047" s="10" t="s">
        <v>34</v>
      </c>
      <c r="D4047" s="10" t="s">
        <v>23</v>
      </c>
      <c r="E4047" s="10" t="s">
        <v>43</v>
      </c>
      <c r="F4047" s="11" t="s">
        <v>1773</v>
      </c>
      <c r="G4047" s="10">
        <v>2012</v>
      </c>
      <c r="H4047" s="10">
        <v>871537959</v>
      </c>
      <c r="I4047" s="17">
        <v>41127</v>
      </c>
      <c r="J4047" s="18">
        <v>6304</v>
      </c>
      <c r="K4047" s="19">
        <v>205.7</v>
      </c>
      <c r="L4047" s="19">
        <v>117.11</v>
      </c>
      <c r="M4047" s="19">
        <f>Table1[[#This Row],[Unit_Selling Price]]-Table1[[#This Row],[Unit_Cost]]</f>
        <v>88.59</v>
      </c>
      <c r="N4047" s="19">
        <f>Table1[[#This Row],[Quantity]]*Table1[[#This Row],[unit_per Profit]]</f>
        <v>558471.36</v>
      </c>
    </row>
    <row r="4048" spans="1:14" x14ac:dyDescent="0.2">
      <c r="A4048" s="10" t="s">
        <v>32</v>
      </c>
      <c r="B4048" s="10" t="s">
        <v>200</v>
      </c>
      <c r="C4048" s="10" t="s">
        <v>42</v>
      </c>
      <c r="D4048" s="10" t="s">
        <v>23</v>
      </c>
      <c r="E4048" s="10" t="s">
        <v>43</v>
      </c>
      <c r="F4048" s="11">
        <v>41335</v>
      </c>
      <c r="G4048" s="10">
        <v>2013</v>
      </c>
      <c r="H4048" s="10">
        <v>484950101</v>
      </c>
      <c r="I4048" s="17">
        <v>41458</v>
      </c>
      <c r="J4048" s="18">
        <v>6366</v>
      </c>
      <c r="K4048" s="19">
        <v>109.28</v>
      </c>
      <c r="L4048" s="19">
        <v>35.840000000000003</v>
      </c>
      <c r="M4048" s="19">
        <f>Table1[[#This Row],[Unit_Selling Price]]-Table1[[#This Row],[Unit_Cost]]</f>
        <v>73.44</v>
      </c>
      <c r="N4048" s="19">
        <f>Table1[[#This Row],[Quantity]]*Table1[[#This Row],[unit_per Profit]]</f>
        <v>467519.04</v>
      </c>
    </row>
    <row r="4049" spans="1:14" x14ac:dyDescent="0.2">
      <c r="A4049" s="10" t="s">
        <v>29</v>
      </c>
      <c r="B4049" s="10" t="s">
        <v>69</v>
      </c>
      <c r="C4049" s="10" t="s">
        <v>31</v>
      </c>
      <c r="D4049" s="10" t="s">
        <v>27</v>
      </c>
      <c r="E4049" s="10" t="s">
        <v>28</v>
      </c>
      <c r="F4049" s="11">
        <v>42529</v>
      </c>
      <c r="G4049" s="10">
        <v>2016</v>
      </c>
      <c r="H4049" s="10">
        <v>243340575</v>
      </c>
      <c r="I4049" s="17">
        <v>42469</v>
      </c>
      <c r="J4049" s="18">
        <v>8739</v>
      </c>
      <c r="K4049" s="19">
        <v>47.45</v>
      </c>
      <c r="L4049" s="19">
        <v>31.79</v>
      </c>
      <c r="M4049" s="19">
        <f>Table1[[#This Row],[Unit_Selling Price]]-Table1[[#This Row],[Unit_Cost]]</f>
        <v>15.66</v>
      </c>
      <c r="N4049" s="19">
        <f>Table1[[#This Row],[Quantity]]*Table1[[#This Row],[unit_per Profit]]</f>
        <v>136852.74</v>
      </c>
    </row>
    <row r="4050" spans="1:14" x14ac:dyDescent="0.2">
      <c r="A4050" s="10" t="s">
        <v>40</v>
      </c>
      <c r="B4050" s="10" t="s">
        <v>72</v>
      </c>
      <c r="C4050" s="10" t="s">
        <v>26</v>
      </c>
      <c r="D4050" s="10" t="s">
        <v>23</v>
      </c>
      <c r="E4050" s="10" t="s">
        <v>43</v>
      </c>
      <c r="F4050" s="11">
        <v>41676</v>
      </c>
      <c r="G4050" s="10">
        <v>2014</v>
      </c>
      <c r="H4050" s="10">
        <v>917070710</v>
      </c>
      <c r="I4050" s="17">
        <v>41949</v>
      </c>
      <c r="J4050" s="18">
        <v>457</v>
      </c>
      <c r="K4050" s="19">
        <v>152.58000000000001</v>
      </c>
      <c r="L4050" s="19">
        <v>97.44</v>
      </c>
      <c r="M4050" s="19">
        <f>Table1[[#This Row],[Unit_Selling Price]]-Table1[[#This Row],[Unit_Cost]]</f>
        <v>55.14</v>
      </c>
      <c r="N4050" s="19">
        <f>Table1[[#This Row],[Quantity]]*Table1[[#This Row],[unit_per Profit]]</f>
        <v>25198.98</v>
      </c>
    </row>
    <row r="4051" spans="1:14" x14ac:dyDescent="0.2">
      <c r="A4051" s="10" t="s">
        <v>32</v>
      </c>
      <c r="B4051" s="10" t="s">
        <v>210</v>
      </c>
      <c r="C4051" s="10" t="s">
        <v>49</v>
      </c>
      <c r="D4051" s="10" t="s">
        <v>23</v>
      </c>
      <c r="E4051" s="10" t="s">
        <v>24</v>
      </c>
      <c r="F4051" s="11">
        <v>40305</v>
      </c>
      <c r="G4051" s="10">
        <v>2010</v>
      </c>
      <c r="H4051" s="10">
        <v>646814334</v>
      </c>
      <c r="I4051" s="17">
        <v>40489</v>
      </c>
      <c r="J4051" s="18">
        <v>5590</v>
      </c>
      <c r="K4051" s="19">
        <v>651.21</v>
      </c>
      <c r="L4051" s="19">
        <v>524.96</v>
      </c>
      <c r="M4051" s="19">
        <f>Table1[[#This Row],[Unit_Selling Price]]-Table1[[#This Row],[Unit_Cost]]</f>
        <v>126.25</v>
      </c>
      <c r="N4051" s="19">
        <f>Table1[[#This Row],[Quantity]]*Table1[[#This Row],[unit_per Profit]]</f>
        <v>705737.5</v>
      </c>
    </row>
    <row r="4052" spans="1:14" x14ac:dyDescent="0.2">
      <c r="A4052" s="10" t="s">
        <v>40</v>
      </c>
      <c r="B4052" s="10" t="s">
        <v>218</v>
      </c>
      <c r="C4052" s="10" t="s">
        <v>26</v>
      </c>
      <c r="D4052" s="10" t="s">
        <v>23</v>
      </c>
      <c r="E4052" s="10" t="s">
        <v>28</v>
      </c>
      <c r="F4052" s="11" t="s">
        <v>1851</v>
      </c>
      <c r="G4052" s="10">
        <v>2017</v>
      </c>
      <c r="H4052" s="10">
        <v>793557775</v>
      </c>
      <c r="I4052" s="17">
        <v>42893</v>
      </c>
      <c r="J4052" s="18">
        <v>235</v>
      </c>
      <c r="K4052" s="19">
        <v>152.58000000000001</v>
      </c>
      <c r="L4052" s="19">
        <v>97.44</v>
      </c>
      <c r="M4052" s="19">
        <f>Table1[[#This Row],[Unit_Selling Price]]-Table1[[#This Row],[Unit_Cost]]</f>
        <v>55.14</v>
      </c>
      <c r="N4052" s="19">
        <f>Table1[[#This Row],[Quantity]]*Table1[[#This Row],[unit_per Profit]]</f>
        <v>12957.9</v>
      </c>
    </row>
    <row r="4053" spans="1:14" x14ac:dyDescent="0.2">
      <c r="A4053" s="10" t="s">
        <v>29</v>
      </c>
      <c r="B4053" s="10" t="s">
        <v>30</v>
      </c>
      <c r="C4053" s="10" t="s">
        <v>85</v>
      </c>
      <c r="D4053" s="10" t="s">
        <v>27</v>
      </c>
      <c r="E4053" s="10" t="s">
        <v>43</v>
      </c>
      <c r="F4053" s="11">
        <v>41801</v>
      </c>
      <c r="G4053" s="10">
        <v>2014</v>
      </c>
      <c r="H4053" s="10">
        <v>988599860</v>
      </c>
      <c r="I4053" s="17">
        <v>41955</v>
      </c>
      <c r="J4053" s="18">
        <v>7522</v>
      </c>
      <c r="K4053" s="19">
        <v>668.27</v>
      </c>
      <c r="L4053" s="19">
        <v>502.54</v>
      </c>
      <c r="M4053" s="19">
        <f>Table1[[#This Row],[Unit_Selling Price]]-Table1[[#This Row],[Unit_Cost]]</f>
        <v>165.73</v>
      </c>
      <c r="N4053" s="19">
        <f>Table1[[#This Row],[Quantity]]*Table1[[#This Row],[unit_per Profit]]</f>
        <v>1246621.06</v>
      </c>
    </row>
    <row r="4054" spans="1:14" x14ac:dyDescent="0.2">
      <c r="A4054" s="10" t="s">
        <v>46</v>
      </c>
      <c r="B4054" s="10" t="s">
        <v>171</v>
      </c>
      <c r="C4054" s="10" t="s">
        <v>34</v>
      </c>
      <c r="D4054" s="10" t="s">
        <v>23</v>
      </c>
      <c r="E4054" s="10" t="s">
        <v>43</v>
      </c>
      <c r="F4054" s="11">
        <v>41555</v>
      </c>
      <c r="G4054" s="10">
        <v>2013</v>
      </c>
      <c r="H4054" s="10">
        <v>483551919</v>
      </c>
      <c r="I4054" s="17">
        <v>41586</v>
      </c>
      <c r="J4054" s="18">
        <v>2613</v>
      </c>
      <c r="K4054" s="19">
        <v>205.7</v>
      </c>
      <c r="L4054" s="19">
        <v>117.11</v>
      </c>
      <c r="M4054" s="19">
        <f>Table1[[#This Row],[Unit_Selling Price]]-Table1[[#This Row],[Unit_Cost]]</f>
        <v>88.59</v>
      </c>
      <c r="N4054" s="19">
        <f>Table1[[#This Row],[Quantity]]*Table1[[#This Row],[unit_per Profit]]</f>
        <v>231485.67</v>
      </c>
    </row>
    <row r="4055" spans="1:14" x14ac:dyDescent="0.2">
      <c r="A4055" s="10" t="s">
        <v>32</v>
      </c>
      <c r="B4055" s="10" t="s">
        <v>128</v>
      </c>
      <c r="C4055" s="10" t="s">
        <v>56</v>
      </c>
      <c r="D4055" s="10" t="s">
        <v>23</v>
      </c>
      <c r="E4055" s="10" t="s">
        <v>43</v>
      </c>
      <c r="F4055" s="11" t="s">
        <v>1520</v>
      </c>
      <c r="G4055" s="10">
        <v>2014</v>
      </c>
      <c r="H4055" s="10">
        <v>400337779</v>
      </c>
      <c r="I4055" s="17" t="s">
        <v>335</v>
      </c>
      <c r="J4055" s="18">
        <v>7700</v>
      </c>
      <c r="K4055" s="19">
        <v>421.89</v>
      </c>
      <c r="L4055" s="19">
        <v>364.69</v>
      </c>
      <c r="M4055" s="19">
        <f>Table1[[#This Row],[Unit_Selling Price]]-Table1[[#This Row],[Unit_Cost]]</f>
        <v>57.2</v>
      </c>
      <c r="N4055" s="19">
        <f>Table1[[#This Row],[Quantity]]*Table1[[#This Row],[unit_per Profit]]</f>
        <v>440440</v>
      </c>
    </row>
    <row r="4056" spans="1:14" x14ac:dyDescent="0.2">
      <c r="A4056" s="10" t="s">
        <v>29</v>
      </c>
      <c r="B4056" s="10" t="s">
        <v>130</v>
      </c>
      <c r="C4056" s="10" t="s">
        <v>26</v>
      </c>
      <c r="D4056" s="10" t="s">
        <v>23</v>
      </c>
      <c r="E4056" s="10" t="s">
        <v>24</v>
      </c>
      <c r="F4056" s="11" t="s">
        <v>471</v>
      </c>
      <c r="G4056" s="10">
        <v>2011</v>
      </c>
      <c r="H4056" s="10">
        <v>581193768</v>
      </c>
      <c r="I4056" s="17" t="s">
        <v>1117</v>
      </c>
      <c r="J4056" s="18">
        <v>7006</v>
      </c>
      <c r="K4056" s="19">
        <v>152.58000000000001</v>
      </c>
      <c r="L4056" s="19">
        <v>97.44</v>
      </c>
      <c r="M4056" s="19">
        <f>Table1[[#This Row],[Unit_Selling Price]]-Table1[[#This Row],[Unit_Cost]]</f>
        <v>55.14</v>
      </c>
      <c r="N4056" s="19">
        <f>Table1[[#This Row],[Quantity]]*Table1[[#This Row],[unit_per Profit]]</f>
        <v>386310.84</v>
      </c>
    </row>
    <row r="4057" spans="1:14" x14ac:dyDescent="0.2">
      <c r="A4057" s="10" t="s">
        <v>278</v>
      </c>
      <c r="B4057" s="10" t="s">
        <v>191</v>
      </c>
      <c r="C4057" s="10" t="s">
        <v>49</v>
      </c>
      <c r="D4057" s="10" t="s">
        <v>23</v>
      </c>
      <c r="E4057" s="10" t="s">
        <v>35</v>
      </c>
      <c r="F4057" s="11" t="s">
        <v>297</v>
      </c>
      <c r="G4057" s="10">
        <v>2010</v>
      </c>
      <c r="H4057" s="10">
        <v>938668715</v>
      </c>
      <c r="I4057" s="17">
        <v>40603</v>
      </c>
      <c r="J4057" s="18">
        <v>1787</v>
      </c>
      <c r="K4057" s="19">
        <v>651.21</v>
      </c>
      <c r="L4057" s="19">
        <v>524.96</v>
      </c>
      <c r="M4057" s="19">
        <f>Table1[[#This Row],[Unit_Selling Price]]-Table1[[#This Row],[Unit_Cost]]</f>
        <v>126.25</v>
      </c>
      <c r="N4057" s="19">
        <f>Table1[[#This Row],[Quantity]]*Table1[[#This Row],[unit_per Profit]]</f>
        <v>225608.75</v>
      </c>
    </row>
    <row r="4058" spans="1:14" x14ac:dyDescent="0.2">
      <c r="A4058" s="10" t="s">
        <v>32</v>
      </c>
      <c r="B4058" s="10" t="s">
        <v>96</v>
      </c>
      <c r="C4058" s="10" t="s">
        <v>31</v>
      </c>
      <c r="D4058" s="10" t="s">
        <v>23</v>
      </c>
      <c r="E4058" s="10" t="s">
        <v>35</v>
      </c>
      <c r="F4058" s="11">
        <v>41521</v>
      </c>
      <c r="G4058" s="10">
        <v>2013</v>
      </c>
      <c r="H4058" s="10">
        <v>105623948</v>
      </c>
      <c r="I4058" s="17" t="s">
        <v>855</v>
      </c>
      <c r="J4058" s="18">
        <v>5328</v>
      </c>
      <c r="K4058" s="19">
        <v>47.45</v>
      </c>
      <c r="L4058" s="19">
        <v>31.79</v>
      </c>
      <c r="M4058" s="19">
        <f>Table1[[#This Row],[Unit_Selling Price]]-Table1[[#This Row],[Unit_Cost]]</f>
        <v>15.66</v>
      </c>
      <c r="N4058" s="19">
        <f>Table1[[#This Row],[Quantity]]*Table1[[#This Row],[unit_per Profit]]</f>
        <v>83436.479999999996</v>
      </c>
    </row>
    <row r="4059" spans="1:14" x14ac:dyDescent="0.2">
      <c r="A4059" s="10" t="s">
        <v>37</v>
      </c>
      <c r="B4059" s="10" t="s">
        <v>38</v>
      </c>
      <c r="C4059" s="10" t="s">
        <v>39</v>
      </c>
      <c r="D4059" s="10" t="s">
        <v>23</v>
      </c>
      <c r="E4059" s="10" t="s">
        <v>43</v>
      </c>
      <c r="F4059" s="11" t="s">
        <v>931</v>
      </c>
      <c r="G4059" s="10">
        <v>2015</v>
      </c>
      <c r="H4059" s="10">
        <v>385233294</v>
      </c>
      <c r="I4059" s="17" t="s">
        <v>932</v>
      </c>
      <c r="J4059" s="18">
        <v>7947</v>
      </c>
      <c r="K4059" s="19">
        <v>81.73</v>
      </c>
      <c r="L4059" s="19">
        <v>56.67</v>
      </c>
      <c r="M4059" s="19">
        <f>Table1[[#This Row],[Unit_Selling Price]]-Table1[[#This Row],[Unit_Cost]]</f>
        <v>25.06</v>
      </c>
      <c r="N4059" s="19">
        <f>Table1[[#This Row],[Quantity]]*Table1[[#This Row],[unit_per Profit]]</f>
        <v>199151.82</v>
      </c>
    </row>
    <row r="4060" spans="1:14" x14ac:dyDescent="0.2">
      <c r="A4060" s="10" t="s">
        <v>29</v>
      </c>
      <c r="B4060" s="10" t="s">
        <v>112</v>
      </c>
      <c r="C4060" s="10" t="s">
        <v>34</v>
      </c>
      <c r="D4060" s="10" t="s">
        <v>27</v>
      </c>
      <c r="E4060" s="10" t="s">
        <v>28</v>
      </c>
      <c r="F4060" s="11">
        <v>42682</v>
      </c>
      <c r="G4060" s="10">
        <v>2016</v>
      </c>
      <c r="H4060" s="10">
        <v>100983083</v>
      </c>
      <c r="I4060" s="17">
        <v>42682</v>
      </c>
      <c r="J4060" s="18">
        <v>1993</v>
      </c>
      <c r="K4060" s="19">
        <v>205.7</v>
      </c>
      <c r="L4060" s="19">
        <v>117.11</v>
      </c>
      <c r="M4060" s="19">
        <f>Table1[[#This Row],[Unit_Selling Price]]-Table1[[#This Row],[Unit_Cost]]</f>
        <v>88.59</v>
      </c>
      <c r="N4060" s="19">
        <f>Table1[[#This Row],[Quantity]]*Table1[[#This Row],[unit_per Profit]]</f>
        <v>176559.87</v>
      </c>
    </row>
    <row r="4061" spans="1:14" x14ac:dyDescent="0.2">
      <c r="A4061" s="10" t="s">
        <v>278</v>
      </c>
      <c r="B4061" s="10" t="s">
        <v>53</v>
      </c>
      <c r="C4061" s="10" t="s">
        <v>51</v>
      </c>
      <c r="D4061" s="10" t="s">
        <v>27</v>
      </c>
      <c r="E4061" s="10" t="s">
        <v>35</v>
      </c>
      <c r="F4061" s="11" t="s">
        <v>1738</v>
      </c>
      <c r="G4061" s="10">
        <v>2011</v>
      </c>
      <c r="H4061" s="10">
        <v>346672141</v>
      </c>
      <c r="I4061" s="17">
        <v>40612</v>
      </c>
      <c r="J4061" s="18">
        <v>6845</v>
      </c>
      <c r="K4061" s="19">
        <v>437.2</v>
      </c>
      <c r="L4061" s="19">
        <v>263.33</v>
      </c>
      <c r="M4061" s="19">
        <f>Table1[[#This Row],[Unit_Selling Price]]-Table1[[#This Row],[Unit_Cost]]</f>
        <v>173.87</v>
      </c>
      <c r="N4061" s="19">
        <f>Table1[[#This Row],[Quantity]]*Table1[[#This Row],[unit_per Profit]]</f>
        <v>1190140.1499999999</v>
      </c>
    </row>
    <row r="4062" spans="1:14" x14ac:dyDescent="0.2">
      <c r="A4062" s="10" t="s">
        <v>29</v>
      </c>
      <c r="B4062" s="10" t="s">
        <v>111</v>
      </c>
      <c r="C4062" s="10" t="s">
        <v>39</v>
      </c>
      <c r="D4062" s="10" t="s">
        <v>27</v>
      </c>
      <c r="E4062" s="10" t="s">
        <v>35</v>
      </c>
      <c r="F4062" s="11" t="s">
        <v>1311</v>
      </c>
      <c r="G4062" s="10">
        <v>2012</v>
      </c>
      <c r="H4062" s="10">
        <v>936411798</v>
      </c>
      <c r="I4062" s="17" t="s">
        <v>1183</v>
      </c>
      <c r="J4062" s="18">
        <v>3915</v>
      </c>
      <c r="K4062" s="19">
        <v>81.73</v>
      </c>
      <c r="L4062" s="19">
        <v>56.67</v>
      </c>
      <c r="M4062" s="19">
        <f>Table1[[#This Row],[Unit_Selling Price]]-Table1[[#This Row],[Unit_Cost]]</f>
        <v>25.06</v>
      </c>
      <c r="N4062" s="19">
        <f>Table1[[#This Row],[Quantity]]*Table1[[#This Row],[unit_per Profit]]</f>
        <v>98109.9</v>
      </c>
    </row>
    <row r="4063" spans="1:14" x14ac:dyDescent="0.2">
      <c r="A4063" s="10" t="s">
        <v>46</v>
      </c>
      <c r="B4063" s="10" t="s">
        <v>84</v>
      </c>
      <c r="C4063" s="10" t="s">
        <v>31</v>
      </c>
      <c r="D4063" s="10" t="s">
        <v>27</v>
      </c>
      <c r="E4063" s="10" t="s">
        <v>43</v>
      </c>
      <c r="F4063" s="11" t="s">
        <v>288</v>
      </c>
      <c r="G4063" s="10">
        <v>2013</v>
      </c>
      <c r="H4063" s="10">
        <v>854625880</v>
      </c>
      <c r="I4063" s="17" t="s">
        <v>672</v>
      </c>
      <c r="J4063" s="18">
        <v>1644</v>
      </c>
      <c r="K4063" s="19">
        <v>47.45</v>
      </c>
      <c r="L4063" s="19">
        <v>31.79</v>
      </c>
      <c r="M4063" s="19">
        <f>Table1[[#This Row],[Unit_Selling Price]]-Table1[[#This Row],[Unit_Cost]]</f>
        <v>15.66</v>
      </c>
      <c r="N4063" s="19">
        <f>Table1[[#This Row],[Quantity]]*Table1[[#This Row],[unit_per Profit]]</f>
        <v>25745.040000000001</v>
      </c>
    </row>
    <row r="4064" spans="1:14" x14ac:dyDescent="0.2">
      <c r="A4064" s="10" t="s">
        <v>46</v>
      </c>
      <c r="B4064" s="10" t="s">
        <v>119</v>
      </c>
      <c r="C4064" s="10" t="s">
        <v>85</v>
      </c>
      <c r="D4064" s="10" t="s">
        <v>23</v>
      </c>
      <c r="E4064" s="10" t="s">
        <v>24</v>
      </c>
      <c r="F4064" s="11" t="s">
        <v>517</v>
      </c>
      <c r="G4064" s="10">
        <v>2017</v>
      </c>
      <c r="H4064" s="10">
        <v>506050717</v>
      </c>
      <c r="I4064" s="17" t="s">
        <v>1868</v>
      </c>
      <c r="J4064" s="18">
        <v>508</v>
      </c>
      <c r="K4064" s="19">
        <v>668.27</v>
      </c>
      <c r="L4064" s="19">
        <v>502.54</v>
      </c>
      <c r="M4064" s="19">
        <f>Table1[[#This Row],[Unit_Selling Price]]-Table1[[#This Row],[Unit_Cost]]</f>
        <v>165.73</v>
      </c>
      <c r="N4064" s="19">
        <f>Table1[[#This Row],[Quantity]]*Table1[[#This Row],[unit_per Profit]]</f>
        <v>84190.84</v>
      </c>
    </row>
    <row r="4065" spans="1:14" x14ac:dyDescent="0.2">
      <c r="A4065" s="10" t="s">
        <v>46</v>
      </c>
      <c r="B4065" s="10" t="s">
        <v>143</v>
      </c>
      <c r="C4065" s="10" t="s">
        <v>77</v>
      </c>
      <c r="D4065" s="10" t="s">
        <v>23</v>
      </c>
      <c r="E4065" s="10" t="s">
        <v>24</v>
      </c>
      <c r="F4065" s="11">
        <v>42587</v>
      </c>
      <c r="G4065" s="10">
        <v>2016</v>
      </c>
      <c r="H4065" s="10">
        <v>365735137</v>
      </c>
      <c r="I4065" s="17">
        <v>42679</v>
      </c>
      <c r="J4065" s="18">
        <v>8009</v>
      </c>
      <c r="K4065" s="19">
        <v>154.06</v>
      </c>
      <c r="L4065" s="19">
        <v>90.93</v>
      </c>
      <c r="M4065" s="19">
        <f>Table1[[#This Row],[Unit_Selling Price]]-Table1[[#This Row],[Unit_Cost]]</f>
        <v>63.13</v>
      </c>
      <c r="N4065" s="19">
        <f>Table1[[#This Row],[Quantity]]*Table1[[#This Row],[unit_per Profit]]</f>
        <v>505608.17</v>
      </c>
    </row>
    <row r="4066" spans="1:14" x14ac:dyDescent="0.2">
      <c r="A4066" s="10" t="s">
        <v>37</v>
      </c>
      <c r="B4066" s="10" t="s">
        <v>105</v>
      </c>
      <c r="C4066" s="10" t="s">
        <v>51</v>
      </c>
      <c r="D4066" s="10" t="s">
        <v>27</v>
      </c>
      <c r="E4066" s="10" t="s">
        <v>43</v>
      </c>
      <c r="F4066" s="11">
        <v>40819</v>
      </c>
      <c r="G4066" s="10">
        <v>2011</v>
      </c>
      <c r="H4066" s="10">
        <v>529040467</v>
      </c>
      <c r="I4066" s="17">
        <v>40820</v>
      </c>
      <c r="J4066" s="18">
        <v>3686</v>
      </c>
      <c r="K4066" s="19">
        <v>437.2</v>
      </c>
      <c r="L4066" s="19">
        <v>263.33</v>
      </c>
      <c r="M4066" s="19">
        <f>Table1[[#This Row],[Unit_Selling Price]]-Table1[[#This Row],[Unit_Cost]]</f>
        <v>173.87</v>
      </c>
      <c r="N4066" s="19">
        <f>Table1[[#This Row],[Quantity]]*Table1[[#This Row],[unit_per Profit]]</f>
        <v>640884.81999999995</v>
      </c>
    </row>
    <row r="4067" spans="1:14" x14ac:dyDescent="0.2">
      <c r="A4067" s="10" t="s">
        <v>29</v>
      </c>
      <c r="B4067" s="10" t="s">
        <v>44</v>
      </c>
      <c r="C4067" s="10" t="s">
        <v>85</v>
      </c>
      <c r="D4067" s="10" t="s">
        <v>27</v>
      </c>
      <c r="E4067" s="10" t="s">
        <v>24</v>
      </c>
      <c r="F4067" s="11" t="s">
        <v>1359</v>
      </c>
      <c r="G4067" s="10">
        <v>2015</v>
      </c>
      <c r="H4067" s="10">
        <v>261640536</v>
      </c>
      <c r="I4067" s="17">
        <v>42012</v>
      </c>
      <c r="J4067" s="18">
        <v>4104</v>
      </c>
      <c r="K4067" s="19">
        <v>668.27</v>
      </c>
      <c r="L4067" s="19">
        <v>502.54</v>
      </c>
      <c r="M4067" s="19">
        <f>Table1[[#This Row],[Unit_Selling Price]]-Table1[[#This Row],[Unit_Cost]]</f>
        <v>165.73</v>
      </c>
      <c r="N4067" s="19">
        <f>Table1[[#This Row],[Quantity]]*Table1[[#This Row],[unit_per Profit]]</f>
        <v>680155.92</v>
      </c>
    </row>
    <row r="4068" spans="1:14" x14ac:dyDescent="0.2">
      <c r="A4068" s="10" t="s">
        <v>46</v>
      </c>
      <c r="B4068" s="10" t="s">
        <v>119</v>
      </c>
      <c r="C4068" s="10" t="s">
        <v>26</v>
      </c>
      <c r="D4068" s="10" t="s">
        <v>23</v>
      </c>
      <c r="E4068" s="10" t="s">
        <v>35</v>
      </c>
      <c r="F4068" s="11" t="s">
        <v>855</v>
      </c>
      <c r="G4068" s="10">
        <v>2013</v>
      </c>
      <c r="H4068" s="10">
        <v>249521672</v>
      </c>
      <c r="I4068" s="17">
        <v>41493</v>
      </c>
      <c r="J4068" s="18">
        <v>7863</v>
      </c>
      <c r="K4068" s="19">
        <v>152.58000000000001</v>
      </c>
      <c r="L4068" s="19">
        <v>97.44</v>
      </c>
      <c r="M4068" s="19">
        <f>Table1[[#This Row],[Unit_Selling Price]]-Table1[[#This Row],[Unit_Cost]]</f>
        <v>55.14</v>
      </c>
      <c r="N4068" s="19">
        <f>Table1[[#This Row],[Quantity]]*Table1[[#This Row],[unit_per Profit]]</f>
        <v>433565.82</v>
      </c>
    </row>
    <row r="4069" spans="1:14" x14ac:dyDescent="0.2">
      <c r="A4069" s="10" t="s">
        <v>46</v>
      </c>
      <c r="B4069" s="10" t="s">
        <v>133</v>
      </c>
      <c r="C4069" s="10" t="s">
        <v>22</v>
      </c>
      <c r="D4069" s="10" t="s">
        <v>27</v>
      </c>
      <c r="E4069" s="10" t="s">
        <v>35</v>
      </c>
      <c r="F4069" s="11" t="s">
        <v>386</v>
      </c>
      <c r="G4069" s="10">
        <v>2016</v>
      </c>
      <c r="H4069" s="10">
        <v>348982703</v>
      </c>
      <c r="I4069" s="17">
        <v>42411</v>
      </c>
      <c r="J4069" s="18">
        <v>592</v>
      </c>
      <c r="K4069" s="19">
        <v>255.28</v>
      </c>
      <c r="L4069" s="19">
        <v>159.41999999999999</v>
      </c>
      <c r="M4069" s="19">
        <f>Table1[[#This Row],[Unit_Selling Price]]-Table1[[#This Row],[Unit_Cost]]</f>
        <v>95.86</v>
      </c>
      <c r="N4069" s="19">
        <f>Table1[[#This Row],[Quantity]]*Table1[[#This Row],[unit_per Profit]]</f>
        <v>56749.120000000003</v>
      </c>
    </row>
    <row r="4070" spans="1:14" x14ac:dyDescent="0.2">
      <c r="A4070" s="10" t="s">
        <v>46</v>
      </c>
      <c r="B4070" s="10" t="s">
        <v>47</v>
      </c>
      <c r="C4070" s="10" t="s">
        <v>22</v>
      </c>
      <c r="D4070" s="10" t="s">
        <v>23</v>
      </c>
      <c r="E4070" s="10" t="s">
        <v>28</v>
      </c>
      <c r="F4070" s="11">
        <v>42102</v>
      </c>
      <c r="G4070" s="10">
        <v>2015</v>
      </c>
      <c r="H4070" s="10">
        <v>936634957</v>
      </c>
      <c r="I4070" s="17">
        <v>42164</v>
      </c>
      <c r="J4070" s="18">
        <v>9953</v>
      </c>
      <c r="K4070" s="19">
        <v>255.28</v>
      </c>
      <c r="L4070" s="19">
        <v>159.41999999999999</v>
      </c>
      <c r="M4070" s="19">
        <f>Table1[[#This Row],[Unit_Selling Price]]-Table1[[#This Row],[Unit_Cost]]</f>
        <v>95.86</v>
      </c>
      <c r="N4070" s="19">
        <f>Table1[[#This Row],[Quantity]]*Table1[[#This Row],[unit_per Profit]]</f>
        <v>954094.58</v>
      </c>
    </row>
    <row r="4071" spans="1:14" x14ac:dyDescent="0.2">
      <c r="A4071" s="10" t="s">
        <v>32</v>
      </c>
      <c r="B4071" s="10" t="s">
        <v>149</v>
      </c>
      <c r="C4071" s="10" t="s">
        <v>34</v>
      </c>
      <c r="D4071" s="10" t="s">
        <v>27</v>
      </c>
      <c r="E4071" s="10" t="s">
        <v>24</v>
      </c>
      <c r="F4071" s="11" t="s">
        <v>1187</v>
      </c>
      <c r="G4071" s="10">
        <v>2012</v>
      </c>
      <c r="H4071" s="10">
        <v>659402263</v>
      </c>
      <c r="I4071" s="17">
        <v>40916</v>
      </c>
      <c r="J4071" s="18">
        <v>638</v>
      </c>
      <c r="K4071" s="19">
        <v>205.7</v>
      </c>
      <c r="L4071" s="19">
        <v>117.11</v>
      </c>
      <c r="M4071" s="19">
        <f>Table1[[#This Row],[Unit_Selling Price]]-Table1[[#This Row],[Unit_Cost]]</f>
        <v>88.59</v>
      </c>
      <c r="N4071" s="19">
        <f>Table1[[#This Row],[Quantity]]*Table1[[#This Row],[unit_per Profit]]</f>
        <v>56520.42</v>
      </c>
    </row>
    <row r="4072" spans="1:14" x14ac:dyDescent="0.2">
      <c r="A4072" s="10" t="s">
        <v>46</v>
      </c>
      <c r="B4072" s="10" t="s">
        <v>99</v>
      </c>
      <c r="C4072" s="10" t="s">
        <v>31</v>
      </c>
      <c r="D4072" s="10" t="s">
        <v>23</v>
      </c>
      <c r="E4072" s="10" t="s">
        <v>43</v>
      </c>
      <c r="F4072" s="11" t="s">
        <v>1657</v>
      </c>
      <c r="G4072" s="10">
        <v>2011</v>
      </c>
      <c r="H4072" s="10">
        <v>484520947</v>
      </c>
      <c r="I4072" s="17" t="s">
        <v>1266</v>
      </c>
      <c r="J4072" s="18">
        <v>9370</v>
      </c>
      <c r="K4072" s="19">
        <v>47.45</v>
      </c>
      <c r="L4072" s="19">
        <v>31.79</v>
      </c>
      <c r="M4072" s="19">
        <f>Table1[[#This Row],[Unit_Selling Price]]-Table1[[#This Row],[Unit_Cost]]</f>
        <v>15.66</v>
      </c>
      <c r="N4072" s="19">
        <f>Table1[[#This Row],[Quantity]]*Table1[[#This Row],[unit_per Profit]]</f>
        <v>146734.20000000001</v>
      </c>
    </row>
    <row r="4073" spans="1:14" x14ac:dyDescent="0.2">
      <c r="A4073" s="10" t="s">
        <v>278</v>
      </c>
      <c r="B4073" s="10" t="s">
        <v>68</v>
      </c>
      <c r="C4073" s="10" t="s">
        <v>49</v>
      </c>
      <c r="D4073" s="10" t="s">
        <v>27</v>
      </c>
      <c r="E4073" s="10" t="s">
        <v>35</v>
      </c>
      <c r="F4073" s="11">
        <v>41062</v>
      </c>
      <c r="G4073" s="10">
        <v>2012</v>
      </c>
      <c r="H4073" s="10">
        <v>549539840</v>
      </c>
      <c r="I4073" s="17" t="s">
        <v>309</v>
      </c>
      <c r="J4073" s="18">
        <v>9905</v>
      </c>
      <c r="K4073" s="19">
        <v>651.21</v>
      </c>
      <c r="L4073" s="19">
        <v>524.96</v>
      </c>
      <c r="M4073" s="19">
        <f>Table1[[#This Row],[Unit_Selling Price]]-Table1[[#This Row],[Unit_Cost]]</f>
        <v>126.25</v>
      </c>
      <c r="N4073" s="19">
        <f>Table1[[#This Row],[Quantity]]*Table1[[#This Row],[unit_per Profit]]</f>
        <v>1250506.25</v>
      </c>
    </row>
    <row r="4074" spans="1:14" x14ac:dyDescent="0.2">
      <c r="A4074" s="10" t="s">
        <v>278</v>
      </c>
      <c r="B4074" s="10" t="s">
        <v>117</v>
      </c>
      <c r="C4074" s="10" t="s">
        <v>77</v>
      </c>
      <c r="D4074" s="10" t="s">
        <v>27</v>
      </c>
      <c r="E4074" s="10" t="s">
        <v>24</v>
      </c>
      <c r="F4074" s="11" t="s">
        <v>1482</v>
      </c>
      <c r="G4074" s="10">
        <v>2010</v>
      </c>
      <c r="H4074" s="10">
        <v>612320268</v>
      </c>
      <c r="I4074" s="17">
        <v>40453</v>
      </c>
      <c r="J4074" s="18">
        <v>8029</v>
      </c>
      <c r="K4074" s="19">
        <v>154.06</v>
      </c>
      <c r="L4074" s="19">
        <v>90.93</v>
      </c>
      <c r="M4074" s="19">
        <f>Table1[[#This Row],[Unit_Selling Price]]-Table1[[#This Row],[Unit_Cost]]</f>
        <v>63.13</v>
      </c>
      <c r="N4074" s="19">
        <f>Table1[[#This Row],[Quantity]]*Table1[[#This Row],[unit_per Profit]]</f>
        <v>506870.77</v>
      </c>
    </row>
    <row r="4075" spans="1:14" x14ac:dyDescent="0.2">
      <c r="A4075" s="10" t="s">
        <v>278</v>
      </c>
      <c r="B4075" s="10" t="s">
        <v>114</v>
      </c>
      <c r="C4075" s="10" t="s">
        <v>77</v>
      </c>
      <c r="D4075" s="10" t="s">
        <v>23</v>
      </c>
      <c r="E4075" s="10" t="s">
        <v>43</v>
      </c>
      <c r="F4075" s="11">
        <v>40886</v>
      </c>
      <c r="G4075" s="10">
        <v>2011</v>
      </c>
      <c r="H4075" s="10">
        <v>501036059</v>
      </c>
      <c r="I4075" s="17" t="s">
        <v>1181</v>
      </c>
      <c r="J4075" s="18">
        <v>6559</v>
      </c>
      <c r="K4075" s="19">
        <v>154.06</v>
      </c>
      <c r="L4075" s="19">
        <v>90.93</v>
      </c>
      <c r="M4075" s="19">
        <f>Table1[[#This Row],[Unit_Selling Price]]-Table1[[#This Row],[Unit_Cost]]</f>
        <v>63.13</v>
      </c>
      <c r="N4075" s="19">
        <f>Table1[[#This Row],[Quantity]]*Table1[[#This Row],[unit_per Profit]]</f>
        <v>414069.67</v>
      </c>
    </row>
    <row r="4076" spans="1:14" x14ac:dyDescent="0.2">
      <c r="A4076" s="10" t="s">
        <v>29</v>
      </c>
      <c r="B4076" s="10" t="s">
        <v>86</v>
      </c>
      <c r="C4076" s="10" t="s">
        <v>22</v>
      </c>
      <c r="D4076" s="10" t="s">
        <v>27</v>
      </c>
      <c r="E4076" s="10" t="s">
        <v>35</v>
      </c>
      <c r="F4076" s="11" t="s">
        <v>667</v>
      </c>
      <c r="G4076" s="10">
        <v>2017</v>
      </c>
      <c r="H4076" s="10">
        <v>564173543</v>
      </c>
      <c r="I4076" s="17" t="s">
        <v>323</v>
      </c>
      <c r="J4076" s="18">
        <v>343</v>
      </c>
      <c r="K4076" s="19">
        <v>255.28</v>
      </c>
      <c r="L4076" s="19">
        <v>159.41999999999999</v>
      </c>
      <c r="M4076" s="19">
        <f>Table1[[#This Row],[Unit_Selling Price]]-Table1[[#This Row],[Unit_Cost]]</f>
        <v>95.86</v>
      </c>
      <c r="N4076" s="19">
        <f>Table1[[#This Row],[Quantity]]*Table1[[#This Row],[unit_per Profit]]</f>
        <v>32879.980000000003</v>
      </c>
    </row>
    <row r="4077" spans="1:14" x14ac:dyDescent="0.2">
      <c r="A4077" s="10" t="s">
        <v>46</v>
      </c>
      <c r="B4077" s="10" t="s">
        <v>207</v>
      </c>
      <c r="C4077" s="10" t="s">
        <v>26</v>
      </c>
      <c r="D4077" s="10" t="s">
        <v>27</v>
      </c>
      <c r="E4077" s="10" t="s">
        <v>24</v>
      </c>
      <c r="F4077" s="11" t="s">
        <v>387</v>
      </c>
      <c r="G4077" s="10">
        <v>2016</v>
      </c>
      <c r="H4077" s="10">
        <v>320531547</v>
      </c>
      <c r="I4077" s="17" t="s">
        <v>396</v>
      </c>
      <c r="J4077" s="18">
        <v>1262</v>
      </c>
      <c r="K4077" s="19">
        <v>152.58000000000001</v>
      </c>
      <c r="L4077" s="19">
        <v>97.44</v>
      </c>
      <c r="M4077" s="19">
        <f>Table1[[#This Row],[Unit_Selling Price]]-Table1[[#This Row],[Unit_Cost]]</f>
        <v>55.14</v>
      </c>
      <c r="N4077" s="19">
        <f>Table1[[#This Row],[Quantity]]*Table1[[#This Row],[unit_per Profit]]</f>
        <v>69586.679999999993</v>
      </c>
    </row>
    <row r="4078" spans="1:14" x14ac:dyDescent="0.2">
      <c r="A4078" s="10" t="s">
        <v>32</v>
      </c>
      <c r="B4078" s="10" t="s">
        <v>186</v>
      </c>
      <c r="C4078" s="10" t="s">
        <v>65</v>
      </c>
      <c r="D4078" s="10" t="s">
        <v>23</v>
      </c>
      <c r="E4078" s="10" t="s">
        <v>24</v>
      </c>
      <c r="F4078" s="11">
        <v>42468</v>
      </c>
      <c r="G4078" s="10">
        <v>2016</v>
      </c>
      <c r="H4078" s="10">
        <v>709221398</v>
      </c>
      <c r="I4078" s="17" t="s">
        <v>1759</v>
      </c>
      <c r="J4078" s="18">
        <v>3227</v>
      </c>
      <c r="K4078" s="19">
        <v>9.33</v>
      </c>
      <c r="L4078" s="19">
        <v>6.92</v>
      </c>
      <c r="M4078" s="19">
        <f>Table1[[#This Row],[Unit_Selling Price]]-Table1[[#This Row],[Unit_Cost]]</f>
        <v>2.41</v>
      </c>
      <c r="N4078" s="19">
        <f>Table1[[#This Row],[Quantity]]*Table1[[#This Row],[unit_per Profit]]</f>
        <v>7777.07</v>
      </c>
    </row>
    <row r="4079" spans="1:14" x14ac:dyDescent="0.2">
      <c r="A4079" s="10" t="s">
        <v>37</v>
      </c>
      <c r="B4079" s="10" t="s">
        <v>38</v>
      </c>
      <c r="C4079" s="10" t="s">
        <v>42</v>
      </c>
      <c r="D4079" s="10" t="s">
        <v>27</v>
      </c>
      <c r="E4079" s="10" t="s">
        <v>24</v>
      </c>
      <c r="F4079" s="11" t="s">
        <v>1713</v>
      </c>
      <c r="G4079" s="10">
        <v>2012</v>
      </c>
      <c r="H4079" s="10">
        <v>939666926</v>
      </c>
      <c r="I4079" s="17">
        <v>41097</v>
      </c>
      <c r="J4079" s="18">
        <v>7180</v>
      </c>
      <c r="K4079" s="19">
        <v>109.28</v>
      </c>
      <c r="L4079" s="19">
        <v>35.840000000000003</v>
      </c>
      <c r="M4079" s="19">
        <f>Table1[[#This Row],[Unit_Selling Price]]-Table1[[#This Row],[Unit_Cost]]</f>
        <v>73.44</v>
      </c>
      <c r="N4079" s="19">
        <f>Table1[[#This Row],[Quantity]]*Table1[[#This Row],[unit_per Profit]]</f>
        <v>527299.19999999995</v>
      </c>
    </row>
    <row r="4080" spans="1:14" x14ac:dyDescent="0.2">
      <c r="A4080" s="10" t="s">
        <v>278</v>
      </c>
      <c r="B4080" s="10" t="s">
        <v>271</v>
      </c>
      <c r="C4080" s="10" t="s">
        <v>77</v>
      </c>
      <c r="D4080" s="10" t="s">
        <v>23</v>
      </c>
      <c r="E4080" s="10" t="s">
        <v>43</v>
      </c>
      <c r="F4080" s="11">
        <v>42648</v>
      </c>
      <c r="G4080" s="10">
        <v>2016</v>
      </c>
      <c r="H4080" s="10">
        <v>741604459</v>
      </c>
      <c r="I4080" s="17">
        <v>42709</v>
      </c>
      <c r="J4080" s="18">
        <v>6094</v>
      </c>
      <c r="K4080" s="19">
        <v>154.06</v>
      </c>
      <c r="L4080" s="19">
        <v>90.93</v>
      </c>
      <c r="M4080" s="19">
        <f>Table1[[#This Row],[Unit_Selling Price]]-Table1[[#This Row],[Unit_Cost]]</f>
        <v>63.13</v>
      </c>
      <c r="N4080" s="19">
        <f>Table1[[#This Row],[Quantity]]*Table1[[#This Row],[unit_per Profit]]</f>
        <v>384714.22</v>
      </c>
    </row>
    <row r="4081" spans="1:14" x14ac:dyDescent="0.2">
      <c r="A4081" s="10" t="s">
        <v>46</v>
      </c>
      <c r="B4081" s="10" t="s">
        <v>123</v>
      </c>
      <c r="C4081" s="10" t="s">
        <v>56</v>
      </c>
      <c r="D4081" s="10" t="s">
        <v>27</v>
      </c>
      <c r="E4081" s="10" t="s">
        <v>35</v>
      </c>
      <c r="F4081" s="11">
        <v>42311</v>
      </c>
      <c r="G4081" s="10">
        <v>2015</v>
      </c>
      <c r="H4081" s="10">
        <v>815082824</v>
      </c>
      <c r="I4081" s="17">
        <v>42039</v>
      </c>
      <c r="J4081" s="18">
        <v>9975</v>
      </c>
      <c r="K4081" s="19">
        <v>421.89</v>
      </c>
      <c r="L4081" s="19">
        <v>364.69</v>
      </c>
      <c r="M4081" s="19">
        <f>Table1[[#This Row],[Unit_Selling Price]]-Table1[[#This Row],[Unit_Cost]]</f>
        <v>57.2</v>
      </c>
      <c r="N4081" s="19">
        <f>Table1[[#This Row],[Quantity]]*Table1[[#This Row],[unit_per Profit]]</f>
        <v>570570</v>
      </c>
    </row>
    <row r="4082" spans="1:14" x14ac:dyDescent="0.2">
      <c r="A4082" s="10" t="s">
        <v>29</v>
      </c>
      <c r="B4082" s="10" t="s">
        <v>109</v>
      </c>
      <c r="C4082" s="10" t="s">
        <v>34</v>
      </c>
      <c r="D4082" s="10" t="s">
        <v>27</v>
      </c>
      <c r="E4082" s="10" t="s">
        <v>28</v>
      </c>
      <c r="F4082" s="11">
        <v>40826</v>
      </c>
      <c r="G4082" s="10">
        <v>2011</v>
      </c>
      <c r="H4082" s="10">
        <v>580463349</v>
      </c>
      <c r="I4082" s="17">
        <v>40766</v>
      </c>
      <c r="J4082" s="18">
        <v>859</v>
      </c>
      <c r="K4082" s="19">
        <v>205.7</v>
      </c>
      <c r="L4082" s="19">
        <v>117.11</v>
      </c>
      <c r="M4082" s="19">
        <f>Table1[[#This Row],[Unit_Selling Price]]-Table1[[#This Row],[Unit_Cost]]</f>
        <v>88.59</v>
      </c>
      <c r="N4082" s="19">
        <f>Table1[[#This Row],[Quantity]]*Table1[[#This Row],[unit_per Profit]]</f>
        <v>76098.81</v>
      </c>
    </row>
    <row r="4083" spans="1:14" x14ac:dyDescent="0.2">
      <c r="A4083" s="10" t="s">
        <v>29</v>
      </c>
      <c r="B4083" s="10" t="s">
        <v>174</v>
      </c>
      <c r="C4083" s="10" t="s">
        <v>49</v>
      </c>
      <c r="D4083" s="10" t="s">
        <v>27</v>
      </c>
      <c r="E4083" s="10" t="s">
        <v>24</v>
      </c>
      <c r="F4083" s="11">
        <v>41375</v>
      </c>
      <c r="G4083" s="10">
        <v>2013</v>
      </c>
      <c r="H4083" s="10">
        <v>428419864</v>
      </c>
      <c r="I4083" s="17">
        <v>41406</v>
      </c>
      <c r="J4083" s="18">
        <v>7813</v>
      </c>
      <c r="K4083" s="19">
        <v>651.21</v>
      </c>
      <c r="L4083" s="19">
        <v>524.96</v>
      </c>
      <c r="M4083" s="19">
        <f>Table1[[#This Row],[Unit_Selling Price]]-Table1[[#This Row],[Unit_Cost]]</f>
        <v>126.25</v>
      </c>
      <c r="N4083" s="19">
        <f>Table1[[#This Row],[Quantity]]*Table1[[#This Row],[unit_per Profit]]</f>
        <v>986391.25</v>
      </c>
    </row>
    <row r="4084" spans="1:14" x14ac:dyDescent="0.2">
      <c r="A4084" s="10" t="s">
        <v>37</v>
      </c>
      <c r="B4084" s="10" t="s">
        <v>139</v>
      </c>
      <c r="C4084" s="10" t="s">
        <v>51</v>
      </c>
      <c r="D4084" s="10" t="s">
        <v>23</v>
      </c>
      <c r="E4084" s="10" t="s">
        <v>35</v>
      </c>
      <c r="F4084" s="11" t="s">
        <v>496</v>
      </c>
      <c r="G4084" s="10">
        <v>2015</v>
      </c>
      <c r="H4084" s="10">
        <v>369938695</v>
      </c>
      <c r="I4084" s="17" t="s">
        <v>862</v>
      </c>
      <c r="J4084" s="18">
        <v>1936</v>
      </c>
      <c r="K4084" s="19">
        <v>437.2</v>
      </c>
      <c r="L4084" s="19">
        <v>263.33</v>
      </c>
      <c r="M4084" s="19">
        <f>Table1[[#This Row],[Unit_Selling Price]]-Table1[[#This Row],[Unit_Cost]]</f>
        <v>173.87</v>
      </c>
      <c r="N4084" s="19">
        <f>Table1[[#This Row],[Quantity]]*Table1[[#This Row],[unit_per Profit]]</f>
        <v>336612.32</v>
      </c>
    </row>
    <row r="4085" spans="1:14" x14ac:dyDescent="0.2">
      <c r="A4085" s="10" t="s">
        <v>37</v>
      </c>
      <c r="B4085" s="10" t="s">
        <v>62</v>
      </c>
      <c r="C4085" s="10" t="s">
        <v>56</v>
      </c>
      <c r="D4085" s="10" t="s">
        <v>27</v>
      </c>
      <c r="E4085" s="10" t="s">
        <v>35</v>
      </c>
      <c r="F4085" s="11">
        <v>41406</v>
      </c>
      <c r="G4085" s="10">
        <v>2013</v>
      </c>
      <c r="H4085" s="10">
        <v>486318671</v>
      </c>
      <c r="I4085" s="17">
        <v>41590</v>
      </c>
      <c r="J4085" s="18">
        <v>1357</v>
      </c>
      <c r="K4085" s="19">
        <v>421.89</v>
      </c>
      <c r="L4085" s="19">
        <v>364.69</v>
      </c>
      <c r="M4085" s="19">
        <f>Table1[[#This Row],[Unit_Selling Price]]-Table1[[#This Row],[Unit_Cost]]</f>
        <v>57.2</v>
      </c>
      <c r="N4085" s="19">
        <f>Table1[[#This Row],[Quantity]]*Table1[[#This Row],[unit_per Profit]]</f>
        <v>77620.399999999994</v>
      </c>
    </row>
    <row r="4086" spans="1:14" x14ac:dyDescent="0.2">
      <c r="A4086" s="10" t="s">
        <v>29</v>
      </c>
      <c r="B4086" s="10" t="s">
        <v>116</v>
      </c>
      <c r="C4086" s="10" t="s">
        <v>22</v>
      </c>
      <c r="D4086" s="10" t="s">
        <v>27</v>
      </c>
      <c r="E4086" s="10" t="s">
        <v>28</v>
      </c>
      <c r="F4086" s="11">
        <v>40483</v>
      </c>
      <c r="G4086" s="10">
        <v>2010</v>
      </c>
      <c r="H4086" s="10">
        <v>479171121</v>
      </c>
      <c r="I4086" s="17" t="s">
        <v>1869</v>
      </c>
      <c r="J4086" s="18">
        <v>6238</v>
      </c>
      <c r="K4086" s="19">
        <v>255.28</v>
      </c>
      <c r="L4086" s="19">
        <v>159.41999999999999</v>
      </c>
      <c r="M4086" s="19">
        <f>Table1[[#This Row],[Unit_Selling Price]]-Table1[[#This Row],[Unit_Cost]]</f>
        <v>95.86</v>
      </c>
      <c r="N4086" s="19">
        <f>Table1[[#This Row],[Quantity]]*Table1[[#This Row],[unit_per Profit]]</f>
        <v>597974.68000000005</v>
      </c>
    </row>
    <row r="4087" spans="1:14" x14ac:dyDescent="0.2">
      <c r="A4087" s="10" t="s">
        <v>29</v>
      </c>
      <c r="B4087" s="10" t="s">
        <v>161</v>
      </c>
      <c r="C4087" s="10" t="s">
        <v>39</v>
      </c>
      <c r="D4087" s="10" t="s">
        <v>23</v>
      </c>
      <c r="E4087" s="10" t="s">
        <v>43</v>
      </c>
      <c r="F4087" s="11" t="s">
        <v>1522</v>
      </c>
      <c r="G4087" s="10">
        <v>2015</v>
      </c>
      <c r="H4087" s="10">
        <v>120419871</v>
      </c>
      <c r="I4087" s="17" t="s">
        <v>317</v>
      </c>
      <c r="J4087" s="18">
        <v>3771</v>
      </c>
      <c r="K4087" s="19">
        <v>81.73</v>
      </c>
      <c r="L4087" s="19">
        <v>56.67</v>
      </c>
      <c r="M4087" s="19">
        <f>Table1[[#This Row],[Unit_Selling Price]]-Table1[[#This Row],[Unit_Cost]]</f>
        <v>25.06</v>
      </c>
      <c r="N4087" s="19">
        <f>Table1[[#This Row],[Quantity]]*Table1[[#This Row],[unit_per Profit]]</f>
        <v>94501.26</v>
      </c>
    </row>
    <row r="4088" spans="1:14" x14ac:dyDescent="0.2">
      <c r="A4088" s="10" t="s">
        <v>29</v>
      </c>
      <c r="B4088" s="10" t="s">
        <v>187</v>
      </c>
      <c r="C4088" s="10" t="s">
        <v>42</v>
      </c>
      <c r="D4088" s="10" t="s">
        <v>27</v>
      </c>
      <c r="E4088" s="10" t="s">
        <v>24</v>
      </c>
      <c r="F4088" s="11">
        <v>41222</v>
      </c>
      <c r="G4088" s="10">
        <v>2012</v>
      </c>
      <c r="H4088" s="10">
        <v>602301251</v>
      </c>
      <c r="I4088" s="17" t="s">
        <v>1601</v>
      </c>
      <c r="J4088" s="18">
        <v>3180</v>
      </c>
      <c r="K4088" s="19">
        <v>109.28</v>
      </c>
      <c r="L4088" s="19">
        <v>35.840000000000003</v>
      </c>
      <c r="M4088" s="19">
        <f>Table1[[#This Row],[Unit_Selling Price]]-Table1[[#This Row],[Unit_Cost]]</f>
        <v>73.44</v>
      </c>
      <c r="N4088" s="19">
        <f>Table1[[#This Row],[Quantity]]*Table1[[#This Row],[unit_per Profit]]</f>
        <v>233539.20000000001</v>
      </c>
    </row>
    <row r="4089" spans="1:14" x14ac:dyDescent="0.2">
      <c r="A4089" s="10" t="s">
        <v>32</v>
      </c>
      <c r="B4089" s="10" t="s">
        <v>152</v>
      </c>
      <c r="C4089" s="10" t="s">
        <v>51</v>
      </c>
      <c r="D4089" s="10" t="s">
        <v>23</v>
      </c>
      <c r="E4089" s="10" t="s">
        <v>24</v>
      </c>
      <c r="F4089" s="11" t="s">
        <v>620</v>
      </c>
      <c r="G4089" s="10">
        <v>2012</v>
      </c>
      <c r="H4089" s="10">
        <v>487364089</v>
      </c>
      <c r="I4089" s="17">
        <v>41006</v>
      </c>
      <c r="J4089" s="18">
        <v>719</v>
      </c>
      <c r="K4089" s="19">
        <v>437.2</v>
      </c>
      <c r="L4089" s="19">
        <v>263.33</v>
      </c>
      <c r="M4089" s="19">
        <f>Table1[[#This Row],[Unit_Selling Price]]-Table1[[#This Row],[Unit_Cost]]</f>
        <v>173.87</v>
      </c>
      <c r="N4089" s="19">
        <f>Table1[[#This Row],[Quantity]]*Table1[[#This Row],[unit_per Profit]]</f>
        <v>125012.53</v>
      </c>
    </row>
    <row r="4090" spans="1:14" x14ac:dyDescent="0.2">
      <c r="A4090" s="10" t="s">
        <v>37</v>
      </c>
      <c r="B4090" s="10" t="s">
        <v>183</v>
      </c>
      <c r="C4090" s="10" t="s">
        <v>65</v>
      </c>
      <c r="D4090" s="10" t="s">
        <v>23</v>
      </c>
      <c r="E4090" s="10" t="s">
        <v>28</v>
      </c>
      <c r="F4090" s="11" t="s">
        <v>1593</v>
      </c>
      <c r="G4090" s="10">
        <v>2010</v>
      </c>
      <c r="H4090" s="10">
        <v>658469712</v>
      </c>
      <c r="I4090" s="17" t="s">
        <v>541</v>
      </c>
      <c r="J4090" s="18">
        <v>4675</v>
      </c>
      <c r="K4090" s="19">
        <v>9.33</v>
      </c>
      <c r="L4090" s="19">
        <v>6.92</v>
      </c>
      <c r="M4090" s="19">
        <f>Table1[[#This Row],[Unit_Selling Price]]-Table1[[#This Row],[Unit_Cost]]</f>
        <v>2.41</v>
      </c>
      <c r="N4090" s="19">
        <f>Table1[[#This Row],[Quantity]]*Table1[[#This Row],[unit_per Profit]]</f>
        <v>11266.75</v>
      </c>
    </row>
    <row r="4091" spans="1:14" x14ac:dyDescent="0.2">
      <c r="A4091" s="10" t="s">
        <v>46</v>
      </c>
      <c r="B4091" s="10" t="s">
        <v>75</v>
      </c>
      <c r="C4091" s="10" t="s">
        <v>56</v>
      </c>
      <c r="D4091" s="10" t="s">
        <v>23</v>
      </c>
      <c r="E4091" s="10" t="s">
        <v>28</v>
      </c>
      <c r="F4091" s="11" t="s">
        <v>1504</v>
      </c>
      <c r="G4091" s="10">
        <v>2016</v>
      </c>
      <c r="H4091" s="10">
        <v>268791949</v>
      </c>
      <c r="I4091" s="17">
        <v>42587</v>
      </c>
      <c r="J4091" s="18">
        <v>366</v>
      </c>
      <c r="K4091" s="19">
        <v>421.89</v>
      </c>
      <c r="L4091" s="19">
        <v>364.69</v>
      </c>
      <c r="M4091" s="19">
        <f>Table1[[#This Row],[Unit_Selling Price]]-Table1[[#This Row],[Unit_Cost]]</f>
        <v>57.2</v>
      </c>
      <c r="N4091" s="19">
        <f>Table1[[#This Row],[Quantity]]*Table1[[#This Row],[unit_per Profit]]</f>
        <v>20935.2</v>
      </c>
    </row>
    <row r="4092" spans="1:14" x14ac:dyDescent="0.2">
      <c r="A4092" s="10" t="s">
        <v>278</v>
      </c>
      <c r="B4092" s="10" t="s">
        <v>53</v>
      </c>
      <c r="C4092" s="10" t="s">
        <v>65</v>
      </c>
      <c r="D4092" s="10" t="s">
        <v>23</v>
      </c>
      <c r="E4092" s="10" t="s">
        <v>24</v>
      </c>
      <c r="F4092" s="11" t="s">
        <v>1453</v>
      </c>
      <c r="G4092" s="10">
        <v>2016</v>
      </c>
      <c r="H4092" s="10">
        <v>791817128</v>
      </c>
      <c r="I4092" s="17">
        <v>42586</v>
      </c>
      <c r="J4092" s="18">
        <v>5139</v>
      </c>
      <c r="K4092" s="19">
        <v>9.33</v>
      </c>
      <c r="L4092" s="19">
        <v>6.92</v>
      </c>
      <c r="M4092" s="19">
        <f>Table1[[#This Row],[Unit_Selling Price]]-Table1[[#This Row],[Unit_Cost]]</f>
        <v>2.41</v>
      </c>
      <c r="N4092" s="19">
        <f>Table1[[#This Row],[Quantity]]*Table1[[#This Row],[unit_per Profit]]</f>
        <v>12384.99</v>
      </c>
    </row>
    <row r="4093" spans="1:14" x14ac:dyDescent="0.2">
      <c r="A4093" s="10" t="s">
        <v>32</v>
      </c>
      <c r="B4093" s="10" t="s">
        <v>209</v>
      </c>
      <c r="C4093" s="10" t="s">
        <v>85</v>
      </c>
      <c r="D4093" s="10" t="s">
        <v>27</v>
      </c>
      <c r="E4093" s="10" t="s">
        <v>43</v>
      </c>
      <c r="F4093" s="11" t="s">
        <v>1697</v>
      </c>
      <c r="G4093" s="10">
        <v>2017</v>
      </c>
      <c r="H4093" s="10">
        <v>171344077</v>
      </c>
      <c r="I4093" s="17" t="s">
        <v>740</v>
      </c>
      <c r="J4093" s="18">
        <v>3375</v>
      </c>
      <c r="K4093" s="19">
        <v>668.27</v>
      </c>
      <c r="L4093" s="19">
        <v>502.54</v>
      </c>
      <c r="M4093" s="19">
        <f>Table1[[#This Row],[Unit_Selling Price]]-Table1[[#This Row],[Unit_Cost]]</f>
        <v>165.73</v>
      </c>
      <c r="N4093" s="19">
        <f>Table1[[#This Row],[Quantity]]*Table1[[#This Row],[unit_per Profit]]</f>
        <v>559338.75</v>
      </c>
    </row>
    <row r="4094" spans="1:14" x14ac:dyDescent="0.2">
      <c r="A4094" s="10" t="s">
        <v>29</v>
      </c>
      <c r="B4094" s="10" t="s">
        <v>144</v>
      </c>
      <c r="C4094" s="10" t="s">
        <v>22</v>
      </c>
      <c r="D4094" s="10" t="s">
        <v>23</v>
      </c>
      <c r="E4094" s="10" t="s">
        <v>24</v>
      </c>
      <c r="F4094" s="11">
        <v>41164</v>
      </c>
      <c r="G4094" s="10">
        <v>2012</v>
      </c>
      <c r="H4094" s="10">
        <v>471484124</v>
      </c>
      <c r="I4094" s="17" t="s">
        <v>1024</v>
      </c>
      <c r="J4094" s="18">
        <v>1485</v>
      </c>
      <c r="K4094" s="19">
        <v>255.28</v>
      </c>
      <c r="L4094" s="19">
        <v>159.41999999999999</v>
      </c>
      <c r="M4094" s="19">
        <f>Table1[[#This Row],[Unit_Selling Price]]-Table1[[#This Row],[Unit_Cost]]</f>
        <v>95.86</v>
      </c>
      <c r="N4094" s="19">
        <f>Table1[[#This Row],[Quantity]]*Table1[[#This Row],[unit_per Profit]]</f>
        <v>142352.1</v>
      </c>
    </row>
    <row r="4095" spans="1:14" x14ac:dyDescent="0.2">
      <c r="A4095" s="10" t="s">
        <v>40</v>
      </c>
      <c r="B4095" s="10" t="s">
        <v>221</v>
      </c>
      <c r="C4095" s="10" t="s">
        <v>49</v>
      </c>
      <c r="D4095" s="10" t="s">
        <v>27</v>
      </c>
      <c r="E4095" s="10" t="s">
        <v>43</v>
      </c>
      <c r="F4095" s="11" t="s">
        <v>561</v>
      </c>
      <c r="G4095" s="10">
        <v>2015</v>
      </c>
      <c r="H4095" s="10">
        <v>226661098</v>
      </c>
      <c r="I4095" s="17">
        <v>42105</v>
      </c>
      <c r="J4095" s="18">
        <v>2911</v>
      </c>
      <c r="K4095" s="19">
        <v>651.21</v>
      </c>
      <c r="L4095" s="19">
        <v>524.96</v>
      </c>
      <c r="M4095" s="19">
        <f>Table1[[#This Row],[Unit_Selling Price]]-Table1[[#This Row],[Unit_Cost]]</f>
        <v>126.25</v>
      </c>
      <c r="N4095" s="19">
        <f>Table1[[#This Row],[Quantity]]*Table1[[#This Row],[unit_per Profit]]</f>
        <v>367513.75</v>
      </c>
    </row>
    <row r="4096" spans="1:14" x14ac:dyDescent="0.2">
      <c r="A4096" s="10" t="s">
        <v>29</v>
      </c>
      <c r="B4096" s="10" t="s">
        <v>154</v>
      </c>
      <c r="C4096" s="10" t="s">
        <v>26</v>
      </c>
      <c r="D4096" s="10" t="s">
        <v>27</v>
      </c>
      <c r="E4096" s="10" t="s">
        <v>24</v>
      </c>
      <c r="F4096" s="11">
        <v>42737</v>
      </c>
      <c r="G4096" s="10">
        <v>2017</v>
      </c>
      <c r="H4096" s="10">
        <v>291611325</v>
      </c>
      <c r="I4096" s="17">
        <v>43010</v>
      </c>
      <c r="J4096" s="18">
        <v>3126</v>
      </c>
      <c r="K4096" s="19">
        <v>152.58000000000001</v>
      </c>
      <c r="L4096" s="19">
        <v>97.44</v>
      </c>
      <c r="M4096" s="19">
        <f>Table1[[#This Row],[Unit_Selling Price]]-Table1[[#This Row],[Unit_Cost]]</f>
        <v>55.14</v>
      </c>
      <c r="N4096" s="19">
        <f>Table1[[#This Row],[Quantity]]*Table1[[#This Row],[unit_per Profit]]</f>
        <v>172367.64</v>
      </c>
    </row>
    <row r="4097" spans="1:14" x14ac:dyDescent="0.2">
      <c r="A4097" s="10" t="s">
        <v>29</v>
      </c>
      <c r="B4097" s="10" t="s">
        <v>125</v>
      </c>
      <c r="C4097" s="10" t="s">
        <v>77</v>
      </c>
      <c r="D4097" s="10" t="s">
        <v>27</v>
      </c>
      <c r="E4097" s="10" t="s">
        <v>24</v>
      </c>
      <c r="F4097" s="11">
        <v>41549</v>
      </c>
      <c r="G4097" s="10">
        <v>2013</v>
      </c>
      <c r="H4097" s="10">
        <v>691383635</v>
      </c>
      <c r="I4097" s="17" t="s">
        <v>1498</v>
      </c>
      <c r="J4097" s="18">
        <v>4637</v>
      </c>
      <c r="K4097" s="19">
        <v>154.06</v>
      </c>
      <c r="L4097" s="19">
        <v>90.93</v>
      </c>
      <c r="M4097" s="19">
        <f>Table1[[#This Row],[Unit_Selling Price]]-Table1[[#This Row],[Unit_Cost]]</f>
        <v>63.13</v>
      </c>
      <c r="N4097" s="19">
        <f>Table1[[#This Row],[Quantity]]*Table1[[#This Row],[unit_per Profit]]</f>
        <v>292733.81</v>
      </c>
    </row>
    <row r="4098" spans="1:14" x14ac:dyDescent="0.2">
      <c r="A4098" s="10" t="s">
        <v>32</v>
      </c>
      <c r="B4098" s="10" t="s">
        <v>82</v>
      </c>
      <c r="C4098" s="10" t="s">
        <v>39</v>
      </c>
      <c r="D4098" s="10" t="s">
        <v>27</v>
      </c>
      <c r="E4098" s="10" t="s">
        <v>24</v>
      </c>
      <c r="F4098" s="11">
        <v>42463</v>
      </c>
      <c r="G4098" s="10">
        <v>2016</v>
      </c>
      <c r="H4098" s="10">
        <v>171339356</v>
      </c>
      <c r="I4098" s="17">
        <v>42554</v>
      </c>
      <c r="J4098" s="18">
        <v>1978</v>
      </c>
      <c r="K4098" s="19">
        <v>81.73</v>
      </c>
      <c r="L4098" s="19">
        <v>56.67</v>
      </c>
      <c r="M4098" s="19">
        <f>Table1[[#This Row],[Unit_Selling Price]]-Table1[[#This Row],[Unit_Cost]]</f>
        <v>25.06</v>
      </c>
      <c r="N4098" s="19">
        <f>Table1[[#This Row],[Quantity]]*Table1[[#This Row],[unit_per Profit]]</f>
        <v>49568.68</v>
      </c>
    </row>
    <row r="4099" spans="1:14" x14ac:dyDescent="0.2">
      <c r="A4099" s="10" t="s">
        <v>37</v>
      </c>
      <c r="B4099" s="10" t="s">
        <v>62</v>
      </c>
      <c r="C4099" s="10" t="s">
        <v>39</v>
      </c>
      <c r="D4099" s="10" t="s">
        <v>27</v>
      </c>
      <c r="E4099" s="10" t="s">
        <v>24</v>
      </c>
      <c r="F4099" s="11">
        <v>41520</v>
      </c>
      <c r="G4099" s="10">
        <v>2013</v>
      </c>
      <c r="H4099" s="10">
        <v>247152316</v>
      </c>
      <c r="I4099" s="17">
        <v>41521</v>
      </c>
      <c r="J4099" s="18">
        <v>6717</v>
      </c>
      <c r="K4099" s="19">
        <v>81.73</v>
      </c>
      <c r="L4099" s="19">
        <v>56.67</v>
      </c>
      <c r="M4099" s="19">
        <f>Table1[[#This Row],[Unit_Selling Price]]-Table1[[#This Row],[Unit_Cost]]</f>
        <v>25.06</v>
      </c>
      <c r="N4099" s="19">
        <f>Table1[[#This Row],[Quantity]]*Table1[[#This Row],[unit_per Profit]]</f>
        <v>168328.02</v>
      </c>
    </row>
    <row r="4100" spans="1:14" x14ac:dyDescent="0.2">
      <c r="A4100" s="10" t="s">
        <v>40</v>
      </c>
      <c r="B4100" s="10" t="s">
        <v>218</v>
      </c>
      <c r="C4100" s="10" t="s">
        <v>26</v>
      </c>
      <c r="D4100" s="10" t="s">
        <v>23</v>
      </c>
      <c r="E4100" s="10" t="s">
        <v>35</v>
      </c>
      <c r="F4100" s="11">
        <v>41801</v>
      </c>
      <c r="G4100" s="10">
        <v>2014</v>
      </c>
      <c r="H4100" s="10">
        <v>254808843</v>
      </c>
      <c r="I4100" s="17">
        <v>41923</v>
      </c>
      <c r="J4100" s="18">
        <v>2454</v>
      </c>
      <c r="K4100" s="19">
        <v>152.58000000000001</v>
      </c>
      <c r="L4100" s="19">
        <v>97.44</v>
      </c>
      <c r="M4100" s="19">
        <f>Table1[[#This Row],[Unit_Selling Price]]-Table1[[#This Row],[Unit_Cost]]</f>
        <v>55.14</v>
      </c>
      <c r="N4100" s="19">
        <f>Table1[[#This Row],[Quantity]]*Table1[[#This Row],[unit_per Profit]]</f>
        <v>135313.56</v>
      </c>
    </row>
    <row r="4101" spans="1:14" x14ac:dyDescent="0.2">
      <c r="A4101" s="10" t="s">
        <v>46</v>
      </c>
      <c r="B4101" s="10" t="s">
        <v>47</v>
      </c>
      <c r="C4101" s="10" t="s">
        <v>51</v>
      </c>
      <c r="D4101" s="10" t="s">
        <v>27</v>
      </c>
      <c r="E4101" s="10" t="s">
        <v>35</v>
      </c>
      <c r="F4101" s="11" t="s">
        <v>570</v>
      </c>
      <c r="G4101" s="10">
        <v>2013</v>
      </c>
      <c r="H4101" s="10">
        <v>500607764</v>
      </c>
      <c r="I4101" s="17" t="s">
        <v>782</v>
      </c>
      <c r="J4101" s="18">
        <v>9817</v>
      </c>
      <c r="K4101" s="19">
        <v>437.2</v>
      </c>
      <c r="L4101" s="19">
        <v>263.33</v>
      </c>
      <c r="M4101" s="19">
        <f>Table1[[#This Row],[Unit_Selling Price]]-Table1[[#This Row],[Unit_Cost]]</f>
        <v>173.87</v>
      </c>
      <c r="N4101" s="19">
        <f>Table1[[#This Row],[Quantity]]*Table1[[#This Row],[unit_per Profit]]</f>
        <v>1706881.79</v>
      </c>
    </row>
    <row r="4102" spans="1:14" x14ac:dyDescent="0.2">
      <c r="A4102" s="10" t="s">
        <v>46</v>
      </c>
      <c r="B4102" s="10" t="s">
        <v>98</v>
      </c>
      <c r="C4102" s="10" t="s">
        <v>34</v>
      </c>
      <c r="D4102" s="10" t="s">
        <v>23</v>
      </c>
      <c r="E4102" s="10" t="s">
        <v>24</v>
      </c>
      <c r="F4102" s="11" t="s">
        <v>486</v>
      </c>
      <c r="G4102" s="10">
        <v>2012</v>
      </c>
      <c r="H4102" s="10">
        <v>911160409</v>
      </c>
      <c r="I4102" s="17" t="s">
        <v>486</v>
      </c>
      <c r="J4102" s="18">
        <v>1468</v>
      </c>
      <c r="K4102" s="19">
        <v>205.7</v>
      </c>
      <c r="L4102" s="19">
        <v>117.11</v>
      </c>
      <c r="M4102" s="19">
        <f>Table1[[#This Row],[Unit_Selling Price]]-Table1[[#This Row],[Unit_Cost]]</f>
        <v>88.59</v>
      </c>
      <c r="N4102" s="19">
        <f>Table1[[#This Row],[Quantity]]*Table1[[#This Row],[unit_per Profit]]</f>
        <v>130050.12</v>
      </c>
    </row>
    <row r="4103" spans="1:14" x14ac:dyDescent="0.2">
      <c r="A4103" s="10" t="s">
        <v>32</v>
      </c>
      <c r="B4103" s="10" t="s">
        <v>182</v>
      </c>
      <c r="C4103" s="10" t="s">
        <v>34</v>
      </c>
      <c r="D4103" s="10" t="s">
        <v>23</v>
      </c>
      <c r="E4103" s="10" t="s">
        <v>24</v>
      </c>
      <c r="F4103" s="11">
        <v>42100</v>
      </c>
      <c r="G4103" s="10">
        <v>2015</v>
      </c>
      <c r="H4103" s="10">
        <v>583390605</v>
      </c>
      <c r="I4103" s="17">
        <v>42284</v>
      </c>
      <c r="J4103" s="18">
        <v>7099</v>
      </c>
      <c r="K4103" s="19">
        <v>205.7</v>
      </c>
      <c r="L4103" s="19">
        <v>117.11</v>
      </c>
      <c r="M4103" s="19">
        <f>Table1[[#This Row],[Unit_Selling Price]]-Table1[[#This Row],[Unit_Cost]]</f>
        <v>88.59</v>
      </c>
      <c r="N4103" s="19">
        <f>Table1[[#This Row],[Quantity]]*Table1[[#This Row],[unit_per Profit]]</f>
        <v>628900.41</v>
      </c>
    </row>
    <row r="4104" spans="1:14" x14ac:dyDescent="0.2">
      <c r="A4104" s="10" t="s">
        <v>46</v>
      </c>
      <c r="B4104" s="10" t="s">
        <v>207</v>
      </c>
      <c r="C4104" s="10" t="s">
        <v>49</v>
      </c>
      <c r="D4104" s="10" t="s">
        <v>27</v>
      </c>
      <c r="E4104" s="10" t="s">
        <v>24</v>
      </c>
      <c r="F4104" s="11">
        <v>42708</v>
      </c>
      <c r="G4104" s="10">
        <v>2016</v>
      </c>
      <c r="H4104" s="10">
        <v>934534680</v>
      </c>
      <c r="I4104" s="17" t="s">
        <v>1770</v>
      </c>
      <c r="J4104" s="18">
        <v>8434</v>
      </c>
      <c r="K4104" s="19">
        <v>651.21</v>
      </c>
      <c r="L4104" s="19">
        <v>524.96</v>
      </c>
      <c r="M4104" s="19">
        <f>Table1[[#This Row],[Unit_Selling Price]]-Table1[[#This Row],[Unit_Cost]]</f>
        <v>126.25</v>
      </c>
      <c r="N4104" s="19">
        <f>Table1[[#This Row],[Quantity]]*Table1[[#This Row],[unit_per Profit]]</f>
        <v>1064792.5</v>
      </c>
    </row>
    <row r="4105" spans="1:14" x14ac:dyDescent="0.2">
      <c r="A4105" s="10" t="s">
        <v>37</v>
      </c>
      <c r="B4105" s="10" t="s">
        <v>274</v>
      </c>
      <c r="C4105" s="10" t="s">
        <v>39</v>
      </c>
      <c r="D4105" s="10" t="s">
        <v>27</v>
      </c>
      <c r="E4105" s="10" t="s">
        <v>28</v>
      </c>
      <c r="F4105" s="11" t="s">
        <v>1018</v>
      </c>
      <c r="G4105" s="10">
        <v>2011</v>
      </c>
      <c r="H4105" s="10">
        <v>752141463</v>
      </c>
      <c r="I4105" s="17">
        <v>40888</v>
      </c>
      <c r="J4105" s="18">
        <v>4228</v>
      </c>
      <c r="K4105" s="19">
        <v>81.73</v>
      </c>
      <c r="L4105" s="19">
        <v>56.67</v>
      </c>
      <c r="M4105" s="19">
        <f>Table1[[#This Row],[Unit_Selling Price]]-Table1[[#This Row],[Unit_Cost]]</f>
        <v>25.06</v>
      </c>
      <c r="N4105" s="19">
        <f>Table1[[#This Row],[Quantity]]*Table1[[#This Row],[unit_per Profit]]</f>
        <v>105953.68</v>
      </c>
    </row>
    <row r="4106" spans="1:14" x14ac:dyDescent="0.2">
      <c r="A4106" s="10" t="s">
        <v>37</v>
      </c>
      <c r="B4106" s="10" t="s">
        <v>105</v>
      </c>
      <c r="C4106" s="10" t="s">
        <v>42</v>
      </c>
      <c r="D4106" s="10" t="s">
        <v>23</v>
      </c>
      <c r="E4106" s="10" t="s">
        <v>43</v>
      </c>
      <c r="F4106" s="11" t="s">
        <v>1652</v>
      </c>
      <c r="G4106" s="10">
        <v>2015</v>
      </c>
      <c r="H4106" s="10">
        <v>244072282</v>
      </c>
      <c r="I4106" s="17" t="s">
        <v>1523</v>
      </c>
      <c r="J4106" s="18">
        <v>5267</v>
      </c>
      <c r="K4106" s="19">
        <v>109.28</v>
      </c>
      <c r="L4106" s="19">
        <v>35.840000000000003</v>
      </c>
      <c r="M4106" s="19">
        <f>Table1[[#This Row],[Unit_Selling Price]]-Table1[[#This Row],[Unit_Cost]]</f>
        <v>73.44</v>
      </c>
      <c r="N4106" s="19">
        <f>Table1[[#This Row],[Quantity]]*Table1[[#This Row],[unit_per Profit]]</f>
        <v>386808.48</v>
      </c>
    </row>
    <row r="4107" spans="1:14" x14ac:dyDescent="0.2">
      <c r="A4107" s="10" t="s">
        <v>46</v>
      </c>
      <c r="B4107" s="10" t="s">
        <v>269</v>
      </c>
      <c r="C4107" s="10" t="s">
        <v>51</v>
      </c>
      <c r="D4107" s="10" t="s">
        <v>23</v>
      </c>
      <c r="E4107" s="10" t="s">
        <v>24</v>
      </c>
      <c r="F4107" s="11">
        <v>41732</v>
      </c>
      <c r="G4107" s="10">
        <v>2014</v>
      </c>
      <c r="H4107" s="10">
        <v>588500964</v>
      </c>
      <c r="I4107" s="17">
        <v>41976</v>
      </c>
      <c r="J4107" s="18">
        <v>9368</v>
      </c>
      <c r="K4107" s="19">
        <v>437.2</v>
      </c>
      <c r="L4107" s="19">
        <v>263.33</v>
      </c>
      <c r="M4107" s="19">
        <f>Table1[[#This Row],[Unit_Selling Price]]-Table1[[#This Row],[Unit_Cost]]</f>
        <v>173.87</v>
      </c>
      <c r="N4107" s="19">
        <f>Table1[[#This Row],[Quantity]]*Table1[[#This Row],[unit_per Profit]]</f>
        <v>1628814.16</v>
      </c>
    </row>
    <row r="4108" spans="1:14" x14ac:dyDescent="0.2">
      <c r="A4108" s="10" t="s">
        <v>29</v>
      </c>
      <c r="B4108" s="10" t="s">
        <v>153</v>
      </c>
      <c r="C4108" s="10" t="s">
        <v>26</v>
      </c>
      <c r="D4108" s="10" t="s">
        <v>23</v>
      </c>
      <c r="E4108" s="10" t="s">
        <v>43</v>
      </c>
      <c r="F4108" s="11">
        <v>41396</v>
      </c>
      <c r="G4108" s="10">
        <v>2013</v>
      </c>
      <c r="H4108" s="10">
        <v>783913838</v>
      </c>
      <c r="I4108" s="17">
        <v>41520</v>
      </c>
      <c r="J4108" s="18">
        <v>6380</v>
      </c>
      <c r="K4108" s="19">
        <v>152.58000000000001</v>
      </c>
      <c r="L4108" s="19">
        <v>97.44</v>
      </c>
      <c r="M4108" s="19">
        <f>Table1[[#This Row],[Unit_Selling Price]]-Table1[[#This Row],[Unit_Cost]]</f>
        <v>55.14</v>
      </c>
      <c r="N4108" s="19">
        <f>Table1[[#This Row],[Quantity]]*Table1[[#This Row],[unit_per Profit]]</f>
        <v>351793.2</v>
      </c>
    </row>
    <row r="4109" spans="1:14" x14ac:dyDescent="0.2">
      <c r="A4109" s="10" t="s">
        <v>29</v>
      </c>
      <c r="B4109" s="10" t="s">
        <v>184</v>
      </c>
      <c r="C4109" s="10" t="s">
        <v>42</v>
      </c>
      <c r="D4109" s="10" t="s">
        <v>23</v>
      </c>
      <c r="E4109" s="10" t="s">
        <v>28</v>
      </c>
      <c r="F4109" s="11" t="s">
        <v>720</v>
      </c>
      <c r="G4109" s="10">
        <v>2013</v>
      </c>
      <c r="H4109" s="10">
        <v>799109733</v>
      </c>
      <c r="I4109" s="17" t="s">
        <v>1622</v>
      </c>
      <c r="J4109" s="18">
        <v>3183</v>
      </c>
      <c r="K4109" s="19">
        <v>109.28</v>
      </c>
      <c r="L4109" s="19">
        <v>35.840000000000003</v>
      </c>
      <c r="M4109" s="19">
        <f>Table1[[#This Row],[Unit_Selling Price]]-Table1[[#This Row],[Unit_Cost]]</f>
        <v>73.44</v>
      </c>
      <c r="N4109" s="19">
        <f>Table1[[#This Row],[Quantity]]*Table1[[#This Row],[unit_per Profit]]</f>
        <v>233759.52</v>
      </c>
    </row>
    <row r="4110" spans="1:14" x14ac:dyDescent="0.2">
      <c r="A4110" s="10" t="s">
        <v>29</v>
      </c>
      <c r="B4110" s="10" t="s">
        <v>144</v>
      </c>
      <c r="C4110" s="10" t="s">
        <v>31</v>
      </c>
      <c r="D4110" s="10" t="s">
        <v>23</v>
      </c>
      <c r="E4110" s="10" t="s">
        <v>35</v>
      </c>
      <c r="F4110" s="11" t="s">
        <v>1506</v>
      </c>
      <c r="G4110" s="10">
        <v>2016</v>
      </c>
      <c r="H4110" s="10">
        <v>223199975</v>
      </c>
      <c r="I4110" s="17">
        <v>42826</v>
      </c>
      <c r="J4110" s="18">
        <v>8687</v>
      </c>
      <c r="K4110" s="19">
        <v>47.45</v>
      </c>
      <c r="L4110" s="19">
        <v>31.79</v>
      </c>
      <c r="M4110" s="19">
        <f>Table1[[#This Row],[Unit_Selling Price]]-Table1[[#This Row],[Unit_Cost]]</f>
        <v>15.66</v>
      </c>
      <c r="N4110" s="19">
        <f>Table1[[#This Row],[Quantity]]*Table1[[#This Row],[unit_per Profit]]</f>
        <v>136038.42000000001</v>
      </c>
    </row>
    <row r="4111" spans="1:14" x14ac:dyDescent="0.2">
      <c r="A4111" s="10" t="s">
        <v>40</v>
      </c>
      <c r="B4111" s="10" t="s">
        <v>205</v>
      </c>
      <c r="C4111" s="10" t="s">
        <v>51</v>
      </c>
      <c r="D4111" s="10" t="s">
        <v>27</v>
      </c>
      <c r="E4111" s="10" t="s">
        <v>24</v>
      </c>
      <c r="F4111" s="11" t="s">
        <v>850</v>
      </c>
      <c r="G4111" s="10">
        <v>2016</v>
      </c>
      <c r="H4111" s="10">
        <v>515608394</v>
      </c>
      <c r="I4111" s="17" t="s">
        <v>1296</v>
      </c>
      <c r="J4111" s="18">
        <v>8836</v>
      </c>
      <c r="K4111" s="19">
        <v>437.2</v>
      </c>
      <c r="L4111" s="19">
        <v>263.33</v>
      </c>
      <c r="M4111" s="19">
        <f>Table1[[#This Row],[Unit_Selling Price]]-Table1[[#This Row],[Unit_Cost]]</f>
        <v>173.87</v>
      </c>
      <c r="N4111" s="19">
        <f>Table1[[#This Row],[Quantity]]*Table1[[#This Row],[unit_per Profit]]</f>
        <v>1536315.32</v>
      </c>
    </row>
    <row r="4112" spans="1:14" x14ac:dyDescent="0.2">
      <c r="A4112" s="10" t="s">
        <v>32</v>
      </c>
      <c r="B4112" s="10" t="s">
        <v>182</v>
      </c>
      <c r="C4112" s="10" t="s">
        <v>51</v>
      </c>
      <c r="D4112" s="10" t="s">
        <v>27</v>
      </c>
      <c r="E4112" s="10" t="s">
        <v>24</v>
      </c>
      <c r="F4112" s="11">
        <v>40911</v>
      </c>
      <c r="G4112" s="10">
        <v>2012</v>
      </c>
      <c r="H4112" s="10">
        <v>956071317</v>
      </c>
      <c r="I4112" s="17" t="s">
        <v>1541</v>
      </c>
      <c r="J4112" s="18">
        <v>1603</v>
      </c>
      <c r="K4112" s="19">
        <v>437.2</v>
      </c>
      <c r="L4112" s="19">
        <v>263.33</v>
      </c>
      <c r="M4112" s="19">
        <f>Table1[[#This Row],[Unit_Selling Price]]-Table1[[#This Row],[Unit_Cost]]</f>
        <v>173.87</v>
      </c>
      <c r="N4112" s="19">
        <f>Table1[[#This Row],[Quantity]]*Table1[[#This Row],[unit_per Profit]]</f>
        <v>278713.61</v>
      </c>
    </row>
    <row r="4113" spans="1:14" x14ac:dyDescent="0.2">
      <c r="A4113" s="10" t="s">
        <v>278</v>
      </c>
      <c r="B4113" s="10" t="s">
        <v>53</v>
      </c>
      <c r="C4113" s="10" t="s">
        <v>26</v>
      </c>
      <c r="D4113" s="10" t="s">
        <v>27</v>
      </c>
      <c r="E4113" s="10" t="s">
        <v>28</v>
      </c>
      <c r="F4113" s="11">
        <v>40514</v>
      </c>
      <c r="G4113" s="10">
        <v>2010</v>
      </c>
      <c r="H4113" s="10">
        <v>894637572</v>
      </c>
      <c r="I4113" s="17">
        <v>40182</v>
      </c>
      <c r="J4113" s="18">
        <v>1993</v>
      </c>
      <c r="K4113" s="19">
        <v>152.58000000000001</v>
      </c>
      <c r="L4113" s="19">
        <v>97.44</v>
      </c>
      <c r="M4113" s="19">
        <f>Table1[[#This Row],[Unit_Selling Price]]-Table1[[#This Row],[Unit_Cost]]</f>
        <v>55.14</v>
      </c>
      <c r="N4113" s="19">
        <f>Table1[[#This Row],[Quantity]]*Table1[[#This Row],[unit_per Profit]]</f>
        <v>109894.02</v>
      </c>
    </row>
    <row r="4114" spans="1:14" x14ac:dyDescent="0.2">
      <c r="A4114" s="10" t="s">
        <v>46</v>
      </c>
      <c r="B4114" s="10" t="s">
        <v>75</v>
      </c>
      <c r="C4114" s="10" t="s">
        <v>39</v>
      </c>
      <c r="D4114" s="10" t="s">
        <v>23</v>
      </c>
      <c r="E4114" s="10" t="s">
        <v>28</v>
      </c>
      <c r="F4114" s="11" t="s">
        <v>1841</v>
      </c>
      <c r="G4114" s="10">
        <v>2016</v>
      </c>
      <c r="H4114" s="10">
        <v>201668488</v>
      </c>
      <c r="I4114" s="17" t="s">
        <v>1761</v>
      </c>
      <c r="J4114" s="18">
        <v>7042</v>
      </c>
      <c r="K4114" s="19">
        <v>81.73</v>
      </c>
      <c r="L4114" s="19">
        <v>56.67</v>
      </c>
      <c r="M4114" s="19">
        <f>Table1[[#This Row],[Unit_Selling Price]]-Table1[[#This Row],[Unit_Cost]]</f>
        <v>25.06</v>
      </c>
      <c r="N4114" s="19">
        <f>Table1[[#This Row],[Quantity]]*Table1[[#This Row],[unit_per Profit]]</f>
        <v>176472.52</v>
      </c>
    </row>
    <row r="4115" spans="1:14" x14ac:dyDescent="0.2">
      <c r="A4115" s="10" t="s">
        <v>46</v>
      </c>
      <c r="B4115" s="10" t="s">
        <v>99</v>
      </c>
      <c r="C4115" s="10" t="s">
        <v>51</v>
      </c>
      <c r="D4115" s="10" t="s">
        <v>23</v>
      </c>
      <c r="E4115" s="10" t="s">
        <v>24</v>
      </c>
      <c r="F4115" s="11">
        <v>41401</v>
      </c>
      <c r="G4115" s="10">
        <v>2013</v>
      </c>
      <c r="H4115" s="10">
        <v>617837893</v>
      </c>
      <c r="I4115" s="17">
        <v>41616</v>
      </c>
      <c r="J4115" s="18">
        <v>817</v>
      </c>
      <c r="K4115" s="19">
        <v>437.2</v>
      </c>
      <c r="L4115" s="19">
        <v>263.33</v>
      </c>
      <c r="M4115" s="19">
        <f>Table1[[#This Row],[Unit_Selling Price]]-Table1[[#This Row],[Unit_Cost]]</f>
        <v>173.87</v>
      </c>
      <c r="N4115" s="19">
        <f>Table1[[#This Row],[Quantity]]*Table1[[#This Row],[unit_per Profit]]</f>
        <v>142051.79</v>
      </c>
    </row>
    <row r="4116" spans="1:14" x14ac:dyDescent="0.2">
      <c r="A4116" s="10" t="s">
        <v>37</v>
      </c>
      <c r="B4116" s="10" t="s">
        <v>106</v>
      </c>
      <c r="C4116" s="10" t="s">
        <v>26</v>
      </c>
      <c r="D4116" s="10" t="s">
        <v>23</v>
      </c>
      <c r="E4116" s="10" t="s">
        <v>28</v>
      </c>
      <c r="F4116" s="11">
        <v>41192</v>
      </c>
      <c r="G4116" s="10">
        <v>2012</v>
      </c>
      <c r="H4116" s="10">
        <v>804132115</v>
      </c>
      <c r="I4116" s="17" t="s">
        <v>660</v>
      </c>
      <c r="J4116" s="18">
        <v>9417</v>
      </c>
      <c r="K4116" s="19">
        <v>152.58000000000001</v>
      </c>
      <c r="L4116" s="19">
        <v>97.44</v>
      </c>
      <c r="M4116" s="19">
        <f>Table1[[#This Row],[Unit_Selling Price]]-Table1[[#This Row],[Unit_Cost]]</f>
        <v>55.14</v>
      </c>
      <c r="N4116" s="19">
        <f>Table1[[#This Row],[Quantity]]*Table1[[#This Row],[unit_per Profit]]</f>
        <v>519253.38</v>
      </c>
    </row>
    <row r="4117" spans="1:14" x14ac:dyDescent="0.2">
      <c r="A4117" s="10" t="s">
        <v>29</v>
      </c>
      <c r="B4117" s="10" t="s">
        <v>224</v>
      </c>
      <c r="C4117" s="10" t="s">
        <v>34</v>
      </c>
      <c r="D4117" s="10" t="s">
        <v>27</v>
      </c>
      <c r="E4117" s="10" t="s">
        <v>43</v>
      </c>
      <c r="F4117" s="11" t="s">
        <v>924</v>
      </c>
      <c r="G4117" s="10">
        <v>2016</v>
      </c>
      <c r="H4117" s="10">
        <v>391849982</v>
      </c>
      <c r="I4117" s="17">
        <v>42686</v>
      </c>
      <c r="J4117" s="18">
        <v>5972</v>
      </c>
      <c r="K4117" s="19">
        <v>205.7</v>
      </c>
      <c r="L4117" s="19">
        <v>117.11</v>
      </c>
      <c r="M4117" s="19">
        <f>Table1[[#This Row],[Unit_Selling Price]]-Table1[[#This Row],[Unit_Cost]]</f>
        <v>88.59</v>
      </c>
      <c r="N4117" s="19">
        <f>Table1[[#This Row],[Quantity]]*Table1[[#This Row],[unit_per Profit]]</f>
        <v>529059.48</v>
      </c>
    </row>
    <row r="4118" spans="1:14" x14ac:dyDescent="0.2">
      <c r="A4118" s="10" t="s">
        <v>40</v>
      </c>
      <c r="B4118" s="10" t="s">
        <v>205</v>
      </c>
      <c r="C4118" s="10" t="s">
        <v>51</v>
      </c>
      <c r="D4118" s="10" t="s">
        <v>23</v>
      </c>
      <c r="E4118" s="10" t="s">
        <v>43</v>
      </c>
      <c r="F4118" s="11" t="s">
        <v>1211</v>
      </c>
      <c r="G4118" s="10">
        <v>2014</v>
      </c>
      <c r="H4118" s="10">
        <v>432602822</v>
      </c>
      <c r="I4118" s="17" t="s">
        <v>1167</v>
      </c>
      <c r="J4118" s="18">
        <v>5643</v>
      </c>
      <c r="K4118" s="19">
        <v>437.2</v>
      </c>
      <c r="L4118" s="19">
        <v>263.33</v>
      </c>
      <c r="M4118" s="19">
        <f>Table1[[#This Row],[Unit_Selling Price]]-Table1[[#This Row],[Unit_Cost]]</f>
        <v>173.87</v>
      </c>
      <c r="N4118" s="19">
        <f>Table1[[#This Row],[Quantity]]*Table1[[#This Row],[unit_per Profit]]</f>
        <v>981148.41</v>
      </c>
    </row>
    <row r="4119" spans="1:14" x14ac:dyDescent="0.2">
      <c r="A4119" s="10" t="s">
        <v>40</v>
      </c>
      <c r="B4119" s="10" t="s">
        <v>101</v>
      </c>
      <c r="C4119" s="10" t="s">
        <v>56</v>
      </c>
      <c r="D4119" s="10" t="s">
        <v>23</v>
      </c>
      <c r="E4119" s="10" t="s">
        <v>43</v>
      </c>
      <c r="F4119" s="11">
        <v>41008</v>
      </c>
      <c r="G4119" s="10">
        <v>2012</v>
      </c>
      <c r="H4119" s="10">
        <v>248314464</v>
      </c>
      <c r="I4119" s="17" t="s">
        <v>1620</v>
      </c>
      <c r="J4119" s="18">
        <v>623</v>
      </c>
      <c r="K4119" s="19">
        <v>421.89</v>
      </c>
      <c r="L4119" s="19">
        <v>364.69</v>
      </c>
      <c r="M4119" s="19">
        <f>Table1[[#This Row],[Unit_Selling Price]]-Table1[[#This Row],[Unit_Cost]]</f>
        <v>57.2</v>
      </c>
      <c r="N4119" s="19">
        <f>Table1[[#This Row],[Quantity]]*Table1[[#This Row],[unit_per Profit]]</f>
        <v>35635.599999999999</v>
      </c>
    </row>
    <row r="4120" spans="1:14" x14ac:dyDescent="0.2">
      <c r="A4120" s="10" t="s">
        <v>37</v>
      </c>
      <c r="B4120" s="10" t="s">
        <v>155</v>
      </c>
      <c r="C4120" s="10" t="s">
        <v>31</v>
      </c>
      <c r="D4120" s="10" t="s">
        <v>23</v>
      </c>
      <c r="E4120" s="10" t="s">
        <v>35</v>
      </c>
      <c r="F4120" s="11" t="s">
        <v>682</v>
      </c>
      <c r="G4120" s="10">
        <v>2014</v>
      </c>
      <c r="H4120" s="10">
        <v>581221234</v>
      </c>
      <c r="I4120" s="17" t="s">
        <v>369</v>
      </c>
      <c r="J4120" s="18">
        <v>5134</v>
      </c>
      <c r="K4120" s="19">
        <v>47.45</v>
      </c>
      <c r="L4120" s="19">
        <v>31.79</v>
      </c>
      <c r="M4120" s="19">
        <f>Table1[[#This Row],[Unit_Selling Price]]-Table1[[#This Row],[Unit_Cost]]</f>
        <v>15.66</v>
      </c>
      <c r="N4120" s="19">
        <f>Table1[[#This Row],[Quantity]]*Table1[[#This Row],[unit_per Profit]]</f>
        <v>80398.44</v>
      </c>
    </row>
    <row r="4121" spans="1:14" x14ac:dyDescent="0.2">
      <c r="A4121" s="10" t="s">
        <v>40</v>
      </c>
      <c r="B4121" s="10" t="s">
        <v>90</v>
      </c>
      <c r="C4121" s="10" t="s">
        <v>42</v>
      </c>
      <c r="D4121" s="10" t="s">
        <v>23</v>
      </c>
      <c r="E4121" s="10" t="s">
        <v>43</v>
      </c>
      <c r="F4121" s="11">
        <v>40212</v>
      </c>
      <c r="G4121" s="10">
        <v>2010</v>
      </c>
      <c r="H4121" s="10">
        <v>443871963</v>
      </c>
      <c r="I4121" s="17" t="s">
        <v>1641</v>
      </c>
      <c r="J4121" s="18">
        <v>432</v>
      </c>
      <c r="K4121" s="19">
        <v>109.28</v>
      </c>
      <c r="L4121" s="19">
        <v>35.840000000000003</v>
      </c>
      <c r="M4121" s="19">
        <f>Table1[[#This Row],[Unit_Selling Price]]-Table1[[#This Row],[Unit_Cost]]</f>
        <v>73.44</v>
      </c>
      <c r="N4121" s="19">
        <f>Table1[[#This Row],[Quantity]]*Table1[[#This Row],[unit_per Profit]]</f>
        <v>31726.080000000002</v>
      </c>
    </row>
    <row r="4122" spans="1:14" x14ac:dyDescent="0.2">
      <c r="A4122" s="10" t="s">
        <v>37</v>
      </c>
      <c r="B4122" s="10" t="s">
        <v>79</v>
      </c>
      <c r="C4122" s="10" t="s">
        <v>26</v>
      </c>
      <c r="D4122" s="10" t="s">
        <v>27</v>
      </c>
      <c r="E4122" s="10" t="s">
        <v>24</v>
      </c>
      <c r="F4122" s="11" t="s">
        <v>1627</v>
      </c>
      <c r="G4122" s="10">
        <v>2015</v>
      </c>
      <c r="H4122" s="10">
        <v>269127976</v>
      </c>
      <c r="I4122" s="17">
        <v>42319</v>
      </c>
      <c r="J4122" s="18">
        <v>9804</v>
      </c>
      <c r="K4122" s="19">
        <v>152.58000000000001</v>
      </c>
      <c r="L4122" s="19">
        <v>97.44</v>
      </c>
      <c r="M4122" s="19">
        <f>Table1[[#This Row],[Unit_Selling Price]]-Table1[[#This Row],[Unit_Cost]]</f>
        <v>55.14</v>
      </c>
      <c r="N4122" s="19">
        <f>Table1[[#This Row],[Quantity]]*Table1[[#This Row],[unit_per Profit]]</f>
        <v>540592.56000000006</v>
      </c>
    </row>
    <row r="4123" spans="1:14" x14ac:dyDescent="0.2">
      <c r="A4123" s="10" t="s">
        <v>278</v>
      </c>
      <c r="B4123" s="10" t="s">
        <v>61</v>
      </c>
      <c r="C4123" s="10" t="s">
        <v>65</v>
      </c>
      <c r="D4123" s="10" t="s">
        <v>23</v>
      </c>
      <c r="E4123" s="10" t="s">
        <v>43</v>
      </c>
      <c r="F4123" s="11">
        <v>41276</v>
      </c>
      <c r="G4123" s="10">
        <v>2013</v>
      </c>
      <c r="H4123" s="10">
        <v>560163104</v>
      </c>
      <c r="I4123" s="17">
        <v>41397</v>
      </c>
      <c r="J4123" s="18">
        <v>3565</v>
      </c>
      <c r="K4123" s="19">
        <v>9.33</v>
      </c>
      <c r="L4123" s="19">
        <v>6.92</v>
      </c>
      <c r="M4123" s="19">
        <f>Table1[[#This Row],[Unit_Selling Price]]-Table1[[#This Row],[Unit_Cost]]</f>
        <v>2.41</v>
      </c>
      <c r="N4123" s="19">
        <f>Table1[[#This Row],[Quantity]]*Table1[[#This Row],[unit_per Profit]]</f>
        <v>8591.65</v>
      </c>
    </row>
    <row r="4124" spans="1:14" x14ac:dyDescent="0.2">
      <c r="A4124" s="10" t="s">
        <v>278</v>
      </c>
      <c r="B4124" s="10" t="s">
        <v>179</v>
      </c>
      <c r="C4124" s="10" t="s">
        <v>85</v>
      </c>
      <c r="D4124" s="10" t="s">
        <v>27</v>
      </c>
      <c r="E4124" s="10" t="s">
        <v>43</v>
      </c>
      <c r="F4124" s="11">
        <v>42287</v>
      </c>
      <c r="G4124" s="10">
        <v>2015</v>
      </c>
      <c r="H4124" s="10">
        <v>540463674</v>
      </c>
      <c r="I4124" s="17" t="s">
        <v>307</v>
      </c>
      <c r="J4124" s="18">
        <v>4066</v>
      </c>
      <c r="K4124" s="19">
        <v>668.27</v>
      </c>
      <c r="L4124" s="19">
        <v>502.54</v>
      </c>
      <c r="M4124" s="19">
        <f>Table1[[#This Row],[Unit_Selling Price]]-Table1[[#This Row],[Unit_Cost]]</f>
        <v>165.73</v>
      </c>
      <c r="N4124" s="19">
        <f>Table1[[#This Row],[Quantity]]*Table1[[#This Row],[unit_per Profit]]</f>
        <v>673858.18</v>
      </c>
    </row>
    <row r="4125" spans="1:14" x14ac:dyDescent="0.2">
      <c r="A4125" s="10" t="s">
        <v>46</v>
      </c>
      <c r="B4125" s="10" t="s">
        <v>141</v>
      </c>
      <c r="C4125" s="10" t="s">
        <v>22</v>
      </c>
      <c r="D4125" s="10" t="s">
        <v>23</v>
      </c>
      <c r="E4125" s="10" t="s">
        <v>43</v>
      </c>
      <c r="F4125" s="11" t="s">
        <v>1480</v>
      </c>
      <c r="G4125" s="10">
        <v>2011</v>
      </c>
      <c r="H4125" s="10">
        <v>403828513</v>
      </c>
      <c r="I4125" s="17" t="s">
        <v>1104</v>
      </c>
      <c r="J4125" s="18">
        <v>686</v>
      </c>
      <c r="K4125" s="19">
        <v>255.28</v>
      </c>
      <c r="L4125" s="19">
        <v>159.41999999999999</v>
      </c>
      <c r="M4125" s="19">
        <f>Table1[[#This Row],[Unit_Selling Price]]-Table1[[#This Row],[Unit_Cost]]</f>
        <v>95.86</v>
      </c>
      <c r="N4125" s="19">
        <f>Table1[[#This Row],[Quantity]]*Table1[[#This Row],[unit_per Profit]]</f>
        <v>65759.960000000006</v>
      </c>
    </row>
    <row r="4126" spans="1:14" x14ac:dyDescent="0.2">
      <c r="A4126" s="10" t="s">
        <v>32</v>
      </c>
      <c r="B4126" s="10" t="s">
        <v>170</v>
      </c>
      <c r="C4126" s="10" t="s">
        <v>26</v>
      </c>
      <c r="D4126" s="10" t="s">
        <v>23</v>
      </c>
      <c r="E4126" s="10" t="s">
        <v>24</v>
      </c>
      <c r="F4126" s="11" t="s">
        <v>935</v>
      </c>
      <c r="G4126" s="10">
        <v>2013</v>
      </c>
      <c r="H4126" s="10">
        <v>864368951</v>
      </c>
      <c r="I4126" s="17">
        <v>41311</v>
      </c>
      <c r="J4126" s="18">
        <v>4836</v>
      </c>
      <c r="K4126" s="19">
        <v>152.58000000000001</v>
      </c>
      <c r="L4126" s="19">
        <v>97.44</v>
      </c>
      <c r="M4126" s="19">
        <f>Table1[[#This Row],[Unit_Selling Price]]-Table1[[#This Row],[Unit_Cost]]</f>
        <v>55.14</v>
      </c>
      <c r="N4126" s="19">
        <f>Table1[[#This Row],[Quantity]]*Table1[[#This Row],[unit_per Profit]]</f>
        <v>266657.03999999998</v>
      </c>
    </row>
    <row r="4127" spans="1:14" x14ac:dyDescent="0.2">
      <c r="A4127" s="10" t="s">
        <v>29</v>
      </c>
      <c r="B4127" s="10" t="s">
        <v>202</v>
      </c>
      <c r="C4127" s="10" t="s">
        <v>42</v>
      </c>
      <c r="D4127" s="10" t="s">
        <v>23</v>
      </c>
      <c r="E4127" s="10" t="s">
        <v>43</v>
      </c>
      <c r="F4127" s="11" t="s">
        <v>1145</v>
      </c>
      <c r="G4127" s="10">
        <v>2014</v>
      </c>
      <c r="H4127" s="10">
        <v>906508815</v>
      </c>
      <c r="I4127" s="17" t="s">
        <v>1870</v>
      </c>
      <c r="J4127" s="18">
        <v>4958</v>
      </c>
      <c r="K4127" s="19">
        <v>109.28</v>
      </c>
      <c r="L4127" s="19">
        <v>35.840000000000003</v>
      </c>
      <c r="M4127" s="19">
        <f>Table1[[#This Row],[Unit_Selling Price]]-Table1[[#This Row],[Unit_Cost]]</f>
        <v>73.44</v>
      </c>
      <c r="N4127" s="19">
        <f>Table1[[#This Row],[Quantity]]*Table1[[#This Row],[unit_per Profit]]</f>
        <v>364115.52</v>
      </c>
    </row>
    <row r="4128" spans="1:14" x14ac:dyDescent="0.2">
      <c r="A4128" s="10" t="s">
        <v>278</v>
      </c>
      <c r="B4128" s="10" t="s">
        <v>53</v>
      </c>
      <c r="C4128" s="10" t="s">
        <v>77</v>
      </c>
      <c r="D4128" s="10" t="s">
        <v>23</v>
      </c>
      <c r="E4128" s="10" t="s">
        <v>28</v>
      </c>
      <c r="F4128" s="11" t="s">
        <v>308</v>
      </c>
      <c r="G4128" s="10">
        <v>2016</v>
      </c>
      <c r="H4128" s="10">
        <v>934984433</v>
      </c>
      <c r="I4128" s="17" t="s">
        <v>1775</v>
      </c>
      <c r="J4128" s="18">
        <v>1526</v>
      </c>
      <c r="K4128" s="19">
        <v>154.06</v>
      </c>
      <c r="L4128" s="19">
        <v>90.93</v>
      </c>
      <c r="M4128" s="19">
        <f>Table1[[#This Row],[Unit_Selling Price]]-Table1[[#This Row],[Unit_Cost]]</f>
        <v>63.13</v>
      </c>
      <c r="N4128" s="19">
        <f>Table1[[#This Row],[Quantity]]*Table1[[#This Row],[unit_per Profit]]</f>
        <v>96336.38</v>
      </c>
    </row>
    <row r="4129" spans="1:14" x14ac:dyDescent="0.2">
      <c r="A4129" s="10" t="s">
        <v>29</v>
      </c>
      <c r="B4129" s="10" t="s">
        <v>185</v>
      </c>
      <c r="C4129" s="10" t="s">
        <v>34</v>
      </c>
      <c r="D4129" s="10" t="s">
        <v>27</v>
      </c>
      <c r="E4129" s="10" t="s">
        <v>24</v>
      </c>
      <c r="F4129" s="11">
        <v>41557</v>
      </c>
      <c r="G4129" s="10">
        <v>2013</v>
      </c>
      <c r="H4129" s="10">
        <v>524844634</v>
      </c>
      <c r="I4129" s="17" t="s">
        <v>1022</v>
      </c>
      <c r="J4129" s="18">
        <v>2045</v>
      </c>
      <c r="K4129" s="19">
        <v>205.7</v>
      </c>
      <c r="L4129" s="19">
        <v>117.11</v>
      </c>
      <c r="M4129" s="19">
        <f>Table1[[#This Row],[Unit_Selling Price]]-Table1[[#This Row],[Unit_Cost]]</f>
        <v>88.59</v>
      </c>
      <c r="N4129" s="19">
        <f>Table1[[#This Row],[Quantity]]*Table1[[#This Row],[unit_per Profit]]</f>
        <v>181166.55</v>
      </c>
    </row>
    <row r="4130" spans="1:14" x14ac:dyDescent="0.2">
      <c r="A4130" s="10" t="s">
        <v>46</v>
      </c>
      <c r="B4130" s="10" t="s">
        <v>133</v>
      </c>
      <c r="C4130" s="10" t="s">
        <v>65</v>
      </c>
      <c r="D4130" s="10" t="s">
        <v>27</v>
      </c>
      <c r="E4130" s="10" t="s">
        <v>24</v>
      </c>
      <c r="F4130" s="11" t="s">
        <v>1782</v>
      </c>
      <c r="G4130" s="10">
        <v>2013</v>
      </c>
      <c r="H4130" s="10">
        <v>671450746</v>
      </c>
      <c r="I4130" s="17" t="s">
        <v>492</v>
      </c>
      <c r="J4130" s="18">
        <v>6052</v>
      </c>
      <c r="K4130" s="19">
        <v>9.33</v>
      </c>
      <c r="L4130" s="19">
        <v>6.92</v>
      </c>
      <c r="M4130" s="19">
        <f>Table1[[#This Row],[Unit_Selling Price]]-Table1[[#This Row],[Unit_Cost]]</f>
        <v>2.41</v>
      </c>
      <c r="N4130" s="19">
        <f>Table1[[#This Row],[Quantity]]*Table1[[#This Row],[unit_per Profit]]</f>
        <v>14585.32</v>
      </c>
    </row>
    <row r="4131" spans="1:14" x14ac:dyDescent="0.2">
      <c r="A4131" s="10" t="s">
        <v>29</v>
      </c>
      <c r="B4131" s="10" t="s">
        <v>198</v>
      </c>
      <c r="C4131" s="10" t="s">
        <v>65</v>
      </c>
      <c r="D4131" s="10" t="s">
        <v>23</v>
      </c>
      <c r="E4131" s="10" t="s">
        <v>43</v>
      </c>
      <c r="F4131" s="11" t="s">
        <v>1427</v>
      </c>
      <c r="G4131" s="10">
        <v>2014</v>
      </c>
      <c r="H4131" s="10">
        <v>640476596</v>
      </c>
      <c r="I4131" s="17" t="s">
        <v>1693</v>
      </c>
      <c r="J4131" s="18">
        <v>112</v>
      </c>
      <c r="K4131" s="19">
        <v>9.33</v>
      </c>
      <c r="L4131" s="19">
        <v>6.92</v>
      </c>
      <c r="M4131" s="19">
        <f>Table1[[#This Row],[Unit_Selling Price]]-Table1[[#This Row],[Unit_Cost]]</f>
        <v>2.41</v>
      </c>
      <c r="N4131" s="19">
        <f>Table1[[#This Row],[Quantity]]*Table1[[#This Row],[unit_per Profit]]</f>
        <v>269.92</v>
      </c>
    </row>
    <row r="4132" spans="1:14" x14ac:dyDescent="0.2">
      <c r="A4132" s="10" t="s">
        <v>46</v>
      </c>
      <c r="B4132" s="10" t="s">
        <v>207</v>
      </c>
      <c r="C4132" s="10" t="s">
        <v>51</v>
      </c>
      <c r="D4132" s="10" t="s">
        <v>23</v>
      </c>
      <c r="E4132" s="10" t="s">
        <v>43</v>
      </c>
      <c r="F4132" s="11" t="s">
        <v>1660</v>
      </c>
      <c r="G4132" s="10">
        <v>2016</v>
      </c>
      <c r="H4132" s="10">
        <v>217908513</v>
      </c>
      <c r="I4132" s="17" t="s">
        <v>354</v>
      </c>
      <c r="J4132" s="18">
        <v>2826</v>
      </c>
      <c r="K4132" s="19">
        <v>437.2</v>
      </c>
      <c r="L4132" s="19">
        <v>263.33</v>
      </c>
      <c r="M4132" s="19">
        <f>Table1[[#This Row],[Unit_Selling Price]]-Table1[[#This Row],[Unit_Cost]]</f>
        <v>173.87</v>
      </c>
      <c r="N4132" s="19">
        <f>Table1[[#This Row],[Quantity]]*Table1[[#This Row],[unit_per Profit]]</f>
        <v>491356.62</v>
      </c>
    </row>
    <row r="4133" spans="1:14" x14ac:dyDescent="0.2">
      <c r="A4133" s="10" t="s">
        <v>32</v>
      </c>
      <c r="B4133" s="10" t="s">
        <v>147</v>
      </c>
      <c r="C4133" s="10" t="s">
        <v>65</v>
      </c>
      <c r="D4133" s="10" t="s">
        <v>23</v>
      </c>
      <c r="E4133" s="10" t="s">
        <v>35</v>
      </c>
      <c r="F4133" s="11" t="s">
        <v>1755</v>
      </c>
      <c r="G4133" s="10">
        <v>2015</v>
      </c>
      <c r="H4133" s="10">
        <v>160045325</v>
      </c>
      <c r="I4133" s="17">
        <v>42128</v>
      </c>
      <c r="J4133" s="18">
        <v>9823</v>
      </c>
      <c r="K4133" s="19">
        <v>9.33</v>
      </c>
      <c r="L4133" s="19">
        <v>6.92</v>
      </c>
      <c r="M4133" s="19">
        <f>Table1[[#This Row],[Unit_Selling Price]]-Table1[[#This Row],[Unit_Cost]]</f>
        <v>2.41</v>
      </c>
      <c r="N4133" s="19">
        <f>Table1[[#This Row],[Quantity]]*Table1[[#This Row],[unit_per Profit]]</f>
        <v>23673.43</v>
      </c>
    </row>
    <row r="4134" spans="1:14" x14ac:dyDescent="0.2">
      <c r="A4134" s="10" t="s">
        <v>46</v>
      </c>
      <c r="B4134" s="10" t="s">
        <v>137</v>
      </c>
      <c r="C4134" s="10" t="s">
        <v>49</v>
      </c>
      <c r="D4134" s="10" t="s">
        <v>27</v>
      </c>
      <c r="E4134" s="10" t="s">
        <v>24</v>
      </c>
      <c r="F4134" s="11" t="s">
        <v>1031</v>
      </c>
      <c r="G4134" s="10">
        <v>2016</v>
      </c>
      <c r="H4134" s="10">
        <v>843498361</v>
      </c>
      <c r="I4134" s="17" t="s">
        <v>777</v>
      </c>
      <c r="J4134" s="18">
        <v>8764</v>
      </c>
      <c r="K4134" s="19">
        <v>651.21</v>
      </c>
      <c r="L4134" s="19">
        <v>524.96</v>
      </c>
      <c r="M4134" s="19">
        <f>Table1[[#This Row],[Unit_Selling Price]]-Table1[[#This Row],[Unit_Cost]]</f>
        <v>126.25</v>
      </c>
      <c r="N4134" s="19">
        <f>Table1[[#This Row],[Quantity]]*Table1[[#This Row],[unit_per Profit]]</f>
        <v>1106455</v>
      </c>
    </row>
    <row r="4135" spans="1:14" x14ac:dyDescent="0.2">
      <c r="A4135" s="10" t="s">
        <v>37</v>
      </c>
      <c r="B4135" s="10" t="s">
        <v>67</v>
      </c>
      <c r="C4135" s="10" t="s">
        <v>26</v>
      </c>
      <c r="D4135" s="10" t="s">
        <v>23</v>
      </c>
      <c r="E4135" s="10" t="s">
        <v>24</v>
      </c>
      <c r="F4135" s="11">
        <v>41891</v>
      </c>
      <c r="G4135" s="10">
        <v>2014</v>
      </c>
      <c r="H4135" s="10">
        <v>915191447</v>
      </c>
      <c r="I4135" s="17" t="s">
        <v>558</v>
      </c>
      <c r="J4135" s="18">
        <v>4342</v>
      </c>
      <c r="K4135" s="19">
        <v>152.58000000000001</v>
      </c>
      <c r="L4135" s="19">
        <v>97.44</v>
      </c>
      <c r="M4135" s="19">
        <f>Table1[[#This Row],[Unit_Selling Price]]-Table1[[#This Row],[Unit_Cost]]</f>
        <v>55.14</v>
      </c>
      <c r="N4135" s="19">
        <f>Table1[[#This Row],[Quantity]]*Table1[[#This Row],[unit_per Profit]]</f>
        <v>239417.88</v>
      </c>
    </row>
    <row r="4136" spans="1:14" x14ac:dyDescent="0.2">
      <c r="A4136" s="10" t="s">
        <v>278</v>
      </c>
      <c r="B4136" s="10" t="s">
        <v>268</v>
      </c>
      <c r="C4136" s="10" t="s">
        <v>65</v>
      </c>
      <c r="D4136" s="10" t="s">
        <v>23</v>
      </c>
      <c r="E4136" s="10" t="s">
        <v>28</v>
      </c>
      <c r="F4136" s="11" t="s">
        <v>846</v>
      </c>
      <c r="G4136" s="10">
        <v>2014</v>
      </c>
      <c r="H4136" s="10">
        <v>442360913</v>
      </c>
      <c r="I4136" s="17">
        <v>41762</v>
      </c>
      <c r="J4136" s="18">
        <v>3279</v>
      </c>
      <c r="K4136" s="19">
        <v>9.33</v>
      </c>
      <c r="L4136" s="19">
        <v>6.92</v>
      </c>
      <c r="M4136" s="19">
        <f>Table1[[#This Row],[Unit_Selling Price]]-Table1[[#This Row],[Unit_Cost]]</f>
        <v>2.41</v>
      </c>
      <c r="N4136" s="19">
        <f>Table1[[#This Row],[Quantity]]*Table1[[#This Row],[unit_per Profit]]</f>
        <v>7902.39</v>
      </c>
    </row>
    <row r="4137" spans="1:14" x14ac:dyDescent="0.2">
      <c r="A4137" s="10" t="s">
        <v>37</v>
      </c>
      <c r="B4137" s="10" t="s">
        <v>178</v>
      </c>
      <c r="C4137" s="10" t="s">
        <v>39</v>
      </c>
      <c r="D4137" s="10" t="s">
        <v>23</v>
      </c>
      <c r="E4137" s="10" t="s">
        <v>28</v>
      </c>
      <c r="F4137" s="11">
        <v>42159</v>
      </c>
      <c r="G4137" s="10">
        <v>2015</v>
      </c>
      <c r="H4137" s="10">
        <v>462555587</v>
      </c>
      <c r="I4137" s="17">
        <v>42343</v>
      </c>
      <c r="J4137" s="18">
        <v>9332</v>
      </c>
      <c r="K4137" s="19">
        <v>81.73</v>
      </c>
      <c r="L4137" s="19">
        <v>56.67</v>
      </c>
      <c r="M4137" s="19">
        <f>Table1[[#This Row],[Unit_Selling Price]]-Table1[[#This Row],[Unit_Cost]]</f>
        <v>25.06</v>
      </c>
      <c r="N4137" s="19">
        <f>Table1[[#This Row],[Quantity]]*Table1[[#This Row],[unit_per Profit]]</f>
        <v>233859.92</v>
      </c>
    </row>
    <row r="4138" spans="1:14" x14ac:dyDescent="0.2">
      <c r="A4138" s="10" t="s">
        <v>29</v>
      </c>
      <c r="B4138" s="10" t="s">
        <v>109</v>
      </c>
      <c r="C4138" s="10" t="s">
        <v>56</v>
      </c>
      <c r="D4138" s="10" t="s">
        <v>23</v>
      </c>
      <c r="E4138" s="10" t="s">
        <v>24</v>
      </c>
      <c r="F4138" s="11" t="s">
        <v>938</v>
      </c>
      <c r="G4138" s="10">
        <v>2012</v>
      </c>
      <c r="H4138" s="10">
        <v>733636796</v>
      </c>
      <c r="I4138" s="17" t="s">
        <v>1701</v>
      </c>
      <c r="J4138" s="18">
        <v>8286</v>
      </c>
      <c r="K4138" s="19">
        <v>421.89</v>
      </c>
      <c r="L4138" s="19">
        <v>364.69</v>
      </c>
      <c r="M4138" s="19">
        <f>Table1[[#This Row],[Unit_Selling Price]]-Table1[[#This Row],[Unit_Cost]]</f>
        <v>57.2</v>
      </c>
      <c r="N4138" s="19">
        <f>Table1[[#This Row],[Quantity]]*Table1[[#This Row],[unit_per Profit]]</f>
        <v>473959.2</v>
      </c>
    </row>
    <row r="4139" spans="1:14" x14ac:dyDescent="0.2">
      <c r="A4139" s="10" t="s">
        <v>29</v>
      </c>
      <c r="B4139" s="10" t="s">
        <v>44</v>
      </c>
      <c r="C4139" s="10" t="s">
        <v>26</v>
      </c>
      <c r="D4139" s="10" t="s">
        <v>23</v>
      </c>
      <c r="E4139" s="10" t="s">
        <v>35</v>
      </c>
      <c r="F4139" s="11" t="s">
        <v>969</v>
      </c>
      <c r="G4139" s="10">
        <v>2012</v>
      </c>
      <c r="H4139" s="10">
        <v>183778369</v>
      </c>
      <c r="I4139" s="17">
        <v>41456</v>
      </c>
      <c r="J4139" s="18">
        <v>2958</v>
      </c>
      <c r="K4139" s="19">
        <v>152.58000000000001</v>
      </c>
      <c r="L4139" s="19">
        <v>97.44</v>
      </c>
      <c r="M4139" s="19">
        <f>Table1[[#This Row],[Unit_Selling Price]]-Table1[[#This Row],[Unit_Cost]]</f>
        <v>55.14</v>
      </c>
      <c r="N4139" s="19">
        <f>Table1[[#This Row],[Quantity]]*Table1[[#This Row],[unit_per Profit]]</f>
        <v>163104.12</v>
      </c>
    </row>
    <row r="4140" spans="1:14" x14ac:dyDescent="0.2">
      <c r="A4140" s="10" t="s">
        <v>37</v>
      </c>
      <c r="B4140" s="10" t="s">
        <v>55</v>
      </c>
      <c r="C4140" s="10" t="s">
        <v>31</v>
      </c>
      <c r="D4140" s="10" t="s">
        <v>23</v>
      </c>
      <c r="E4140" s="10" t="s">
        <v>43</v>
      </c>
      <c r="F4140" s="11">
        <v>42377</v>
      </c>
      <c r="G4140" s="10">
        <v>2016</v>
      </c>
      <c r="H4140" s="10">
        <v>961466634</v>
      </c>
      <c r="I4140" s="17" t="s">
        <v>785</v>
      </c>
      <c r="J4140" s="18">
        <v>8198</v>
      </c>
      <c r="K4140" s="19">
        <v>47.45</v>
      </c>
      <c r="L4140" s="19">
        <v>31.79</v>
      </c>
      <c r="M4140" s="19">
        <f>Table1[[#This Row],[Unit_Selling Price]]-Table1[[#This Row],[Unit_Cost]]</f>
        <v>15.66</v>
      </c>
      <c r="N4140" s="19">
        <f>Table1[[#This Row],[Quantity]]*Table1[[#This Row],[unit_per Profit]]</f>
        <v>128380.68</v>
      </c>
    </row>
    <row r="4141" spans="1:14" x14ac:dyDescent="0.2">
      <c r="A4141" s="10" t="s">
        <v>37</v>
      </c>
      <c r="B4141" s="10" t="s">
        <v>73</v>
      </c>
      <c r="C4141" s="10" t="s">
        <v>56</v>
      </c>
      <c r="D4141" s="10" t="s">
        <v>27</v>
      </c>
      <c r="E4141" s="10" t="s">
        <v>24</v>
      </c>
      <c r="F4141" s="11">
        <v>41492</v>
      </c>
      <c r="G4141" s="10">
        <v>2013</v>
      </c>
      <c r="H4141" s="10">
        <v>785500419</v>
      </c>
      <c r="I4141" s="17" t="s">
        <v>1382</v>
      </c>
      <c r="J4141" s="18">
        <v>5884</v>
      </c>
      <c r="K4141" s="19">
        <v>421.89</v>
      </c>
      <c r="L4141" s="19">
        <v>364.69</v>
      </c>
      <c r="M4141" s="19">
        <f>Table1[[#This Row],[Unit_Selling Price]]-Table1[[#This Row],[Unit_Cost]]</f>
        <v>57.2</v>
      </c>
      <c r="N4141" s="19">
        <f>Table1[[#This Row],[Quantity]]*Table1[[#This Row],[unit_per Profit]]</f>
        <v>336564.8</v>
      </c>
    </row>
    <row r="4142" spans="1:14" x14ac:dyDescent="0.2">
      <c r="A4142" s="10" t="s">
        <v>29</v>
      </c>
      <c r="B4142" s="10" t="s">
        <v>76</v>
      </c>
      <c r="C4142" s="10" t="s">
        <v>26</v>
      </c>
      <c r="D4142" s="10" t="s">
        <v>27</v>
      </c>
      <c r="E4142" s="10" t="s">
        <v>24</v>
      </c>
      <c r="F4142" s="11" t="s">
        <v>914</v>
      </c>
      <c r="G4142" s="10">
        <v>2017</v>
      </c>
      <c r="H4142" s="10">
        <v>594991052</v>
      </c>
      <c r="I4142" s="17">
        <v>42892</v>
      </c>
      <c r="J4142" s="18">
        <v>9929</v>
      </c>
      <c r="K4142" s="19">
        <v>152.58000000000001</v>
      </c>
      <c r="L4142" s="19">
        <v>97.44</v>
      </c>
      <c r="M4142" s="19">
        <f>Table1[[#This Row],[Unit_Selling Price]]-Table1[[#This Row],[Unit_Cost]]</f>
        <v>55.14</v>
      </c>
      <c r="N4142" s="19">
        <f>Table1[[#This Row],[Quantity]]*Table1[[#This Row],[unit_per Profit]]</f>
        <v>547485.06000000006</v>
      </c>
    </row>
    <row r="4143" spans="1:14" x14ac:dyDescent="0.2">
      <c r="A4143" s="10" t="s">
        <v>40</v>
      </c>
      <c r="B4143" s="10" t="s">
        <v>140</v>
      </c>
      <c r="C4143" s="10" t="s">
        <v>77</v>
      </c>
      <c r="D4143" s="10" t="s">
        <v>27</v>
      </c>
      <c r="E4143" s="10" t="s">
        <v>24</v>
      </c>
      <c r="F4143" s="11" t="s">
        <v>1351</v>
      </c>
      <c r="G4143" s="10">
        <v>2016</v>
      </c>
      <c r="H4143" s="10">
        <v>499362361</v>
      </c>
      <c r="I4143" s="17">
        <v>42378</v>
      </c>
      <c r="J4143" s="18">
        <v>1274</v>
      </c>
      <c r="K4143" s="19">
        <v>154.06</v>
      </c>
      <c r="L4143" s="19">
        <v>90.93</v>
      </c>
      <c r="M4143" s="19">
        <f>Table1[[#This Row],[Unit_Selling Price]]-Table1[[#This Row],[Unit_Cost]]</f>
        <v>63.13</v>
      </c>
      <c r="N4143" s="19">
        <f>Table1[[#This Row],[Quantity]]*Table1[[#This Row],[unit_per Profit]]</f>
        <v>80427.62</v>
      </c>
    </row>
    <row r="4144" spans="1:14" x14ac:dyDescent="0.2">
      <c r="A4144" s="10" t="s">
        <v>37</v>
      </c>
      <c r="B4144" s="10" t="s">
        <v>151</v>
      </c>
      <c r="C4144" s="10" t="s">
        <v>77</v>
      </c>
      <c r="D4144" s="10" t="s">
        <v>23</v>
      </c>
      <c r="E4144" s="10" t="s">
        <v>28</v>
      </c>
      <c r="F4144" s="11">
        <v>42013</v>
      </c>
      <c r="G4144" s="10">
        <v>2015</v>
      </c>
      <c r="H4144" s="10">
        <v>228350675</v>
      </c>
      <c r="I4144" s="17" t="s">
        <v>623</v>
      </c>
      <c r="J4144" s="18">
        <v>2894</v>
      </c>
      <c r="K4144" s="19">
        <v>154.06</v>
      </c>
      <c r="L4144" s="19">
        <v>90.93</v>
      </c>
      <c r="M4144" s="19">
        <f>Table1[[#This Row],[Unit_Selling Price]]-Table1[[#This Row],[Unit_Cost]]</f>
        <v>63.13</v>
      </c>
      <c r="N4144" s="19">
        <f>Table1[[#This Row],[Quantity]]*Table1[[#This Row],[unit_per Profit]]</f>
        <v>182698.22</v>
      </c>
    </row>
    <row r="4145" spans="1:14" x14ac:dyDescent="0.2">
      <c r="A4145" s="10" t="s">
        <v>278</v>
      </c>
      <c r="B4145" s="10" t="s">
        <v>54</v>
      </c>
      <c r="C4145" s="10" t="s">
        <v>22</v>
      </c>
      <c r="D4145" s="10" t="s">
        <v>27</v>
      </c>
      <c r="E4145" s="10" t="s">
        <v>24</v>
      </c>
      <c r="F4145" s="11">
        <v>42589</v>
      </c>
      <c r="G4145" s="10">
        <v>2016</v>
      </c>
      <c r="H4145" s="10">
        <v>482004821</v>
      </c>
      <c r="I4145" s="17">
        <v>42711</v>
      </c>
      <c r="J4145" s="18">
        <v>4793</v>
      </c>
      <c r="K4145" s="19">
        <v>255.28</v>
      </c>
      <c r="L4145" s="19">
        <v>159.41999999999999</v>
      </c>
      <c r="M4145" s="19">
        <f>Table1[[#This Row],[Unit_Selling Price]]-Table1[[#This Row],[Unit_Cost]]</f>
        <v>95.86</v>
      </c>
      <c r="N4145" s="19">
        <f>Table1[[#This Row],[Quantity]]*Table1[[#This Row],[unit_per Profit]]</f>
        <v>459456.98</v>
      </c>
    </row>
    <row r="4146" spans="1:14" x14ac:dyDescent="0.2">
      <c r="A4146" s="10" t="s">
        <v>46</v>
      </c>
      <c r="B4146" s="10" t="s">
        <v>199</v>
      </c>
      <c r="C4146" s="10" t="s">
        <v>49</v>
      </c>
      <c r="D4146" s="10" t="s">
        <v>27</v>
      </c>
      <c r="E4146" s="10" t="s">
        <v>24</v>
      </c>
      <c r="F4146" s="11" t="s">
        <v>330</v>
      </c>
      <c r="G4146" s="10">
        <v>2014</v>
      </c>
      <c r="H4146" s="10">
        <v>680686128</v>
      </c>
      <c r="I4146" s="17">
        <v>41858</v>
      </c>
      <c r="J4146" s="18">
        <v>9006</v>
      </c>
      <c r="K4146" s="19">
        <v>651.21</v>
      </c>
      <c r="L4146" s="19">
        <v>524.96</v>
      </c>
      <c r="M4146" s="19">
        <f>Table1[[#This Row],[Unit_Selling Price]]-Table1[[#This Row],[Unit_Cost]]</f>
        <v>126.25</v>
      </c>
      <c r="N4146" s="19">
        <f>Table1[[#This Row],[Quantity]]*Table1[[#This Row],[unit_per Profit]]</f>
        <v>1137007.5</v>
      </c>
    </row>
    <row r="4147" spans="1:14" x14ac:dyDescent="0.2">
      <c r="A4147" s="10" t="s">
        <v>46</v>
      </c>
      <c r="B4147" s="10" t="s">
        <v>120</v>
      </c>
      <c r="C4147" s="10" t="s">
        <v>42</v>
      </c>
      <c r="D4147" s="10" t="s">
        <v>27</v>
      </c>
      <c r="E4147" s="10" t="s">
        <v>43</v>
      </c>
      <c r="F4147" s="11" t="s">
        <v>1595</v>
      </c>
      <c r="G4147" s="10">
        <v>2017</v>
      </c>
      <c r="H4147" s="10">
        <v>315068423</v>
      </c>
      <c r="I4147" s="17" t="s">
        <v>1556</v>
      </c>
      <c r="J4147" s="18">
        <v>4603</v>
      </c>
      <c r="K4147" s="19">
        <v>109.28</v>
      </c>
      <c r="L4147" s="19">
        <v>35.840000000000003</v>
      </c>
      <c r="M4147" s="19">
        <f>Table1[[#This Row],[Unit_Selling Price]]-Table1[[#This Row],[Unit_Cost]]</f>
        <v>73.44</v>
      </c>
      <c r="N4147" s="19">
        <f>Table1[[#This Row],[Quantity]]*Table1[[#This Row],[unit_per Profit]]</f>
        <v>338044.32</v>
      </c>
    </row>
    <row r="4148" spans="1:14" x14ac:dyDescent="0.2">
      <c r="A4148" s="10" t="s">
        <v>40</v>
      </c>
      <c r="B4148" s="10" t="s">
        <v>221</v>
      </c>
      <c r="C4148" s="10" t="s">
        <v>42</v>
      </c>
      <c r="D4148" s="10" t="s">
        <v>23</v>
      </c>
      <c r="E4148" s="10" t="s">
        <v>24</v>
      </c>
      <c r="F4148" s="11">
        <v>40490</v>
      </c>
      <c r="G4148" s="10">
        <v>2010</v>
      </c>
      <c r="H4148" s="10">
        <v>296138036</v>
      </c>
      <c r="I4148" s="17" t="s">
        <v>428</v>
      </c>
      <c r="J4148" s="18">
        <v>2680</v>
      </c>
      <c r="K4148" s="19">
        <v>109.28</v>
      </c>
      <c r="L4148" s="19">
        <v>35.840000000000003</v>
      </c>
      <c r="M4148" s="19">
        <f>Table1[[#This Row],[Unit_Selling Price]]-Table1[[#This Row],[Unit_Cost]]</f>
        <v>73.44</v>
      </c>
      <c r="N4148" s="19">
        <f>Table1[[#This Row],[Quantity]]*Table1[[#This Row],[unit_per Profit]]</f>
        <v>196819.20000000001</v>
      </c>
    </row>
    <row r="4149" spans="1:14" x14ac:dyDescent="0.2">
      <c r="A4149" s="10" t="s">
        <v>46</v>
      </c>
      <c r="B4149" s="10" t="s">
        <v>206</v>
      </c>
      <c r="C4149" s="10" t="s">
        <v>56</v>
      </c>
      <c r="D4149" s="10" t="s">
        <v>27</v>
      </c>
      <c r="E4149" s="10" t="s">
        <v>24</v>
      </c>
      <c r="F4149" s="11" t="s">
        <v>1504</v>
      </c>
      <c r="G4149" s="10">
        <v>2016</v>
      </c>
      <c r="H4149" s="10">
        <v>705193793</v>
      </c>
      <c r="I4149" s="17">
        <v>42709</v>
      </c>
      <c r="J4149" s="18">
        <v>1369</v>
      </c>
      <c r="K4149" s="19">
        <v>421.89</v>
      </c>
      <c r="L4149" s="19">
        <v>364.69</v>
      </c>
      <c r="M4149" s="19">
        <f>Table1[[#This Row],[Unit_Selling Price]]-Table1[[#This Row],[Unit_Cost]]</f>
        <v>57.2</v>
      </c>
      <c r="N4149" s="19">
        <f>Table1[[#This Row],[Quantity]]*Table1[[#This Row],[unit_per Profit]]</f>
        <v>78306.8</v>
      </c>
    </row>
    <row r="4150" spans="1:14" x14ac:dyDescent="0.2">
      <c r="A4150" s="10" t="s">
        <v>37</v>
      </c>
      <c r="B4150" s="10" t="s">
        <v>79</v>
      </c>
      <c r="C4150" s="10" t="s">
        <v>85</v>
      </c>
      <c r="D4150" s="10" t="s">
        <v>27</v>
      </c>
      <c r="E4150" s="10" t="s">
        <v>35</v>
      </c>
      <c r="F4150" s="11" t="s">
        <v>1669</v>
      </c>
      <c r="G4150" s="10">
        <v>2010</v>
      </c>
      <c r="H4150" s="10">
        <v>343847024</v>
      </c>
      <c r="I4150" s="17">
        <v>40309</v>
      </c>
      <c r="J4150" s="18">
        <v>830</v>
      </c>
      <c r="K4150" s="19">
        <v>668.27</v>
      </c>
      <c r="L4150" s="19">
        <v>502.54</v>
      </c>
      <c r="M4150" s="19">
        <f>Table1[[#This Row],[Unit_Selling Price]]-Table1[[#This Row],[Unit_Cost]]</f>
        <v>165.73</v>
      </c>
      <c r="N4150" s="19">
        <f>Table1[[#This Row],[Quantity]]*Table1[[#This Row],[unit_per Profit]]</f>
        <v>137555.9</v>
      </c>
    </row>
    <row r="4151" spans="1:14" x14ac:dyDescent="0.2">
      <c r="A4151" s="10" t="s">
        <v>46</v>
      </c>
      <c r="B4151" s="10" t="s">
        <v>84</v>
      </c>
      <c r="C4151" s="10" t="s">
        <v>51</v>
      </c>
      <c r="D4151" s="10" t="s">
        <v>27</v>
      </c>
      <c r="E4151" s="10" t="s">
        <v>43</v>
      </c>
      <c r="F4151" s="11" t="s">
        <v>857</v>
      </c>
      <c r="G4151" s="10">
        <v>2013</v>
      </c>
      <c r="H4151" s="10">
        <v>784021556</v>
      </c>
      <c r="I4151" s="17">
        <v>41317</v>
      </c>
      <c r="J4151" s="18">
        <v>8256</v>
      </c>
      <c r="K4151" s="19">
        <v>437.2</v>
      </c>
      <c r="L4151" s="19">
        <v>263.33</v>
      </c>
      <c r="M4151" s="19">
        <f>Table1[[#This Row],[Unit_Selling Price]]-Table1[[#This Row],[Unit_Cost]]</f>
        <v>173.87</v>
      </c>
      <c r="N4151" s="19">
        <f>Table1[[#This Row],[Quantity]]*Table1[[#This Row],[unit_per Profit]]</f>
        <v>1435470.72</v>
      </c>
    </row>
    <row r="4152" spans="1:14" x14ac:dyDescent="0.2">
      <c r="A4152" s="10" t="s">
        <v>46</v>
      </c>
      <c r="B4152" s="10" t="s">
        <v>156</v>
      </c>
      <c r="C4152" s="10" t="s">
        <v>49</v>
      </c>
      <c r="D4152" s="10" t="s">
        <v>27</v>
      </c>
      <c r="E4152" s="10" t="s">
        <v>24</v>
      </c>
      <c r="F4152" s="11">
        <v>42196</v>
      </c>
      <c r="G4152" s="10">
        <v>2015</v>
      </c>
      <c r="H4152" s="10">
        <v>517953717</v>
      </c>
      <c r="I4152" s="17" t="s">
        <v>1088</v>
      </c>
      <c r="J4152" s="18">
        <v>2870</v>
      </c>
      <c r="K4152" s="19">
        <v>651.21</v>
      </c>
      <c r="L4152" s="19">
        <v>524.96</v>
      </c>
      <c r="M4152" s="19">
        <f>Table1[[#This Row],[Unit_Selling Price]]-Table1[[#This Row],[Unit_Cost]]</f>
        <v>126.25</v>
      </c>
      <c r="N4152" s="19">
        <f>Table1[[#This Row],[Quantity]]*Table1[[#This Row],[unit_per Profit]]</f>
        <v>362337.5</v>
      </c>
    </row>
    <row r="4153" spans="1:14" x14ac:dyDescent="0.2">
      <c r="A4153" s="10" t="s">
        <v>32</v>
      </c>
      <c r="B4153" s="10" t="s">
        <v>127</v>
      </c>
      <c r="C4153" s="10" t="s">
        <v>51</v>
      </c>
      <c r="D4153" s="10" t="s">
        <v>23</v>
      </c>
      <c r="E4153" s="10" t="s">
        <v>35</v>
      </c>
      <c r="F4153" s="11" t="s">
        <v>1464</v>
      </c>
      <c r="G4153" s="10">
        <v>2011</v>
      </c>
      <c r="H4153" s="10">
        <v>808192336</v>
      </c>
      <c r="I4153" s="17">
        <v>40675</v>
      </c>
      <c r="J4153" s="18">
        <v>927</v>
      </c>
      <c r="K4153" s="19">
        <v>437.2</v>
      </c>
      <c r="L4153" s="19">
        <v>263.33</v>
      </c>
      <c r="M4153" s="19">
        <f>Table1[[#This Row],[Unit_Selling Price]]-Table1[[#This Row],[Unit_Cost]]</f>
        <v>173.87</v>
      </c>
      <c r="N4153" s="19">
        <f>Table1[[#This Row],[Quantity]]*Table1[[#This Row],[unit_per Profit]]</f>
        <v>161177.49</v>
      </c>
    </row>
    <row r="4154" spans="1:14" x14ac:dyDescent="0.2">
      <c r="A4154" s="10" t="s">
        <v>40</v>
      </c>
      <c r="B4154" s="10" t="s">
        <v>140</v>
      </c>
      <c r="C4154" s="10" t="s">
        <v>42</v>
      </c>
      <c r="D4154" s="10" t="s">
        <v>27</v>
      </c>
      <c r="E4154" s="10" t="s">
        <v>43</v>
      </c>
      <c r="F4154" s="11">
        <v>41522</v>
      </c>
      <c r="G4154" s="10">
        <v>2013</v>
      </c>
      <c r="H4154" s="10">
        <v>737598741</v>
      </c>
      <c r="I4154" s="17">
        <v>41553</v>
      </c>
      <c r="J4154" s="18">
        <v>713</v>
      </c>
      <c r="K4154" s="19">
        <v>109.28</v>
      </c>
      <c r="L4154" s="19">
        <v>35.840000000000003</v>
      </c>
      <c r="M4154" s="19">
        <f>Table1[[#This Row],[Unit_Selling Price]]-Table1[[#This Row],[Unit_Cost]]</f>
        <v>73.44</v>
      </c>
      <c r="N4154" s="19">
        <f>Table1[[#This Row],[Quantity]]*Table1[[#This Row],[unit_per Profit]]</f>
        <v>52362.720000000001</v>
      </c>
    </row>
    <row r="4155" spans="1:14" x14ac:dyDescent="0.2">
      <c r="A4155" s="10" t="s">
        <v>46</v>
      </c>
      <c r="B4155" s="10" t="s">
        <v>71</v>
      </c>
      <c r="C4155" s="10" t="s">
        <v>42</v>
      </c>
      <c r="D4155" s="10" t="s">
        <v>23</v>
      </c>
      <c r="E4155" s="10" t="s">
        <v>24</v>
      </c>
      <c r="F4155" s="11">
        <v>41436</v>
      </c>
      <c r="G4155" s="10">
        <v>2013</v>
      </c>
      <c r="H4155" s="10">
        <v>359346759</v>
      </c>
      <c r="I4155" s="17">
        <v>41528</v>
      </c>
      <c r="J4155" s="18">
        <v>7546</v>
      </c>
      <c r="K4155" s="19">
        <v>109.28</v>
      </c>
      <c r="L4155" s="19">
        <v>35.840000000000003</v>
      </c>
      <c r="M4155" s="19">
        <f>Table1[[#This Row],[Unit_Selling Price]]-Table1[[#This Row],[Unit_Cost]]</f>
        <v>73.44</v>
      </c>
      <c r="N4155" s="19">
        <f>Table1[[#This Row],[Quantity]]*Table1[[#This Row],[unit_per Profit]]</f>
        <v>554178.24</v>
      </c>
    </row>
    <row r="4156" spans="1:14" x14ac:dyDescent="0.2">
      <c r="A4156" s="10" t="s">
        <v>29</v>
      </c>
      <c r="B4156" s="10" t="s">
        <v>165</v>
      </c>
      <c r="C4156" s="10" t="s">
        <v>49</v>
      </c>
      <c r="D4156" s="10" t="s">
        <v>23</v>
      </c>
      <c r="E4156" s="10" t="s">
        <v>43</v>
      </c>
      <c r="F4156" s="11" t="s">
        <v>1559</v>
      </c>
      <c r="G4156" s="10">
        <v>2015</v>
      </c>
      <c r="H4156" s="10">
        <v>246922719</v>
      </c>
      <c r="I4156" s="17" t="s">
        <v>863</v>
      </c>
      <c r="J4156" s="18">
        <v>8775</v>
      </c>
      <c r="K4156" s="19">
        <v>651.21</v>
      </c>
      <c r="L4156" s="19">
        <v>524.96</v>
      </c>
      <c r="M4156" s="19">
        <f>Table1[[#This Row],[Unit_Selling Price]]-Table1[[#This Row],[Unit_Cost]]</f>
        <v>126.25</v>
      </c>
      <c r="N4156" s="19">
        <f>Table1[[#This Row],[Quantity]]*Table1[[#This Row],[unit_per Profit]]</f>
        <v>1107843.75</v>
      </c>
    </row>
    <row r="4157" spans="1:14" x14ac:dyDescent="0.2">
      <c r="A4157" s="10" t="s">
        <v>46</v>
      </c>
      <c r="B4157" s="10" t="s">
        <v>220</v>
      </c>
      <c r="C4157" s="10" t="s">
        <v>34</v>
      </c>
      <c r="D4157" s="10" t="s">
        <v>23</v>
      </c>
      <c r="E4157" s="10" t="s">
        <v>43</v>
      </c>
      <c r="F4157" s="11" t="s">
        <v>599</v>
      </c>
      <c r="G4157" s="10">
        <v>2010</v>
      </c>
      <c r="H4157" s="10">
        <v>144125449</v>
      </c>
      <c r="I4157" s="17" t="s">
        <v>388</v>
      </c>
      <c r="J4157" s="18">
        <v>8778</v>
      </c>
      <c r="K4157" s="19">
        <v>205.7</v>
      </c>
      <c r="L4157" s="19">
        <v>117.11</v>
      </c>
      <c r="M4157" s="19">
        <f>Table1[[#This Row],[Unit_Selling Price]]-Table1[[#This Row],[Unit_Cost]]</f>
        <v>88.59</v>
      </c>
      <c r="N4157" s="19">
        <f>Table1[[#This Row],[Quantity]]*Table1[[#This Row],[unit_per Profit]]</f>
        <v>777643.02</v>
      </c>
    </row>
    <row r="4158" spans="1:14" x14ac:dyDescent="0.2">
      <c r="A4158" s="10" t="s">
        <v>29</v>
      </c>
      <c r="B4158" s="10" t="s">
        <v>204</v>
      </c>
      <c r="C4158" s="10" t="s">
        <v>26</v>
      </c>
      <c r="D4158" s="10" t="s">
        <v>27</v>
      </c>
      <c r="E4158" s="10" t="s">
        <v>35</v>
      </c>
      <c r="F4158" s="11">
        <v>41557</v>
      </c>
      <c r="G4158" s="10">
        <v>2013</v>
      </c>
      <c r="H4158" s="10">
        <v>315066277</v>
      </c>
      <c r="I4158" s="17" t="s">
        <v>1871</v>
      </c>
      <c r="J4158" s="18">
        <v>3968</v>
      </c>
      <c r="K4158" s="19">
        <v>152.58000000000001</v>
      </c>
      <c r="L4158" s="19">
        <v>97.44</v>
      </c>
      <c r="M4158" s="19">
        <f>Table1[[#This Row],[Unit_Selling Price]]-Table1[[#This Row],[Unit_Cost]]</f>
        <v>55.14</v>
      </c>
      <c r="N4158" s="19">
        <f>Table1[[#This Row],[Quantity]]*Table1[[#This Row],[unit_per Profit]]</f>
        <v>218795.51999999999</v>
      </c>
    </row>
    <row r="4159" spans="1:14" x14ac:dyDescent="0.2">
      <c r="A4159" s="10" t="s">
        <v>40</v>
      </c>
      <c r="B4159" s="10" t="s">
        <v>205</v>
      </c>
      <c r="C4159" s="10" t="s">
        <v>31</v>
      </c>
      <c r="D4159" s="10" t="s">
        <v>23</v>
      </c>
      <c r="E4159" s="10" t="s">
        <v>28</v>
      </c>
      <c r="F4159" s="11" t="s">
        <v>1872</v>
      </c>
      <c r="G4159" s="10">
        <v>2016</v>
      </c>
      <c r="H4159" s="10">
        <v>194169032</v>
      </c>
      <c r="I4159" s="17">
        <v>42678</v>
      </c>
      <c r="J4159" s="18">
        <v>7786</v>
      </c>
      <c r="K4159" s="19">
        <v>47.45</v>
      </c>
      <c r="L4159" s="19">
        <v>31.79</v>
      </c>
      <c r="M4159" s="19">
        <f>Table1[[#This Row],[Unit_Selling Price]]-Table1[[#This Row],[Unit_Cost]]</f>
        <v>15.66</v>
      </c>
      <c r="N4159" s="19">
        <f>Table1[[#This Row],[Quantity]]*Table1[[#This Row],[unit_per Profit]]</f>
        <v>121928.76</v>
      </c>
    </row>
    <row r="4160" spans="1:14" x14ac:dyDescent="0.2">
      <c r="A4160" s="10" t="s">
        <v>46</v>
      </c>
      <c r="B4160" s="10" t="s">
        <v>129</v>
      </c>
      <c r="C4160" s="10" t="s">
        <v>51</v>
      </c>
      <c r="D4160" s="10" t="s">
        <v>27</v>
      </c>
      <c r="E4160" s="10" t="s">
        <v>35</v>
      </c>
      <c r="F4160" s="11">
        <v>42558</v>
      </c>
      <c r="G4160" s="10">
        <v>2016</v>
      </c>
      <c r="H4160" s="10">
        <v>636170041</v>
      </c>
      <c r="I4160" s="17">
        <v>42468</v>
      </c>
      <c r="J4160" s="18">
        <v>5707</v>
      </c>
      <c r="K4160" s="19">
        <v>437.2</v>
      </c>
      <c r="L4160" s="19">
        <v>263.33</v>
      </c>
      <c r="M4160" s="19">
        <f>Table1[[#This Row],[Unit_Selling Price]]-Table1[[#This Row],[Unit_Cost]]</f>
        <v>173.87</v>
      </c>
      <c r="N4160" s="19">
        <f>Table1[[#This Row],[Quantity]]*Table1[[#This Row],[unit_per Profit]]</f>
        <v>992276.09</v>
      </c>
    </row>
    <row r="4161" spans="1:14" x14ac:dyDescent="0.2">
      <c r="A4161" s="10" t="s">
        <v>29</v>
      </c>
      <c r="B4161" s="10" t="s">
        <v>181</v>
      </c>
      <c r="C4161" s="10" t="s">
        <v>85</v>
      </c>
      <c r="D4161" s="10" t="s">
        <v>27</v>
      </c>
      <c r="E4161" s="10" t="s">
        <v>28</v>
      </c>
      <c r="F4161" s="11">
        <v>40431</v>
      </c>
      <c r="G4161" s="10">
        <v>2010</v>
      </c>
      <c r="H4161" s="10">
        <v>766118133</v>
      </c>
      <c r="I4161" s="17">
        <v>40461</v>
      </c>
      <c r="J4161" s="18">
        <v>235</v>
      </c>
      <c r="K4161" s="19">
        <v>668.27</v>
      </c>
      <c r="L4161" s="19">
        <v>502.54</v>
      </c>
      <c r="M4161" s="19">
        <f>Table1[[#This Row],[Unit_Selling Price]]-Table1[[#This Row],[Unit_Cost]]</f>
        <v>165.73</v>
      </c>
      <c r="N4161" s="19">
        <f>Table1[[#This Row],[Quantity]]*Table1[[#This Row],[unit_per Profit]]</f>
        <v>38946.550000000003</v>
      </c>
    </row>
    <row r="4162" spans="1:14" x14ac:dyDescent="0.2">
      <c r="A4162" s="10" t="s">
        <v>37</v>
      </c>
      <c r="B4162" s="10" t="s">
        <v>208</v>
      </c>
      <c r="C4162" s="10" t="s">
        <v>65</v>
      </c>
      <c r="D4162" s="10" t="s">
        <v>27</v>
      </c>
      <c r="E4162" s="10" t="s">
        <v>24</v>
      </c>
      <c r="F4162" s="11">
        <v>40852</v>
      </c>
      <c r="G4162" s="10">
        <v>2011</v>
      </c>
      <c r="H4162" s="10">
        <v>229374635</v>
      </c>
      <c r="I4162" s="17" t="s">
        <v>1706</v>
      </c>
      <c r="J4162" s="18">
        <v>5906</v>
      </c>
      <c r="K4162" s="19">
        <v>9.33</v>
      </c>
      <c r="L4162" s="19">
        <v>6.92</v>
      </c>
      <c r="M4162" s="19">
        <f>Table1[[#This Row],[Unit_Selling Price]]-Table1[[#This Row],[Unit_Cost]]</f>
        <v>2.41</v>
      </c>
      <c r="N4162" s="19">
        <f>Table1[[#This Row],[Quantity]]*Table1[[#This Row],[unit_per Profit]]</f>
        <v>14233.46</v>
      </c>
    </row>
    <row r="4163" spans="1:14" x14ac:dyDescent="0.2">
      <c r="A4163" s="10" t="s">
        <v>46</v>
      </c>
      <c r="B4163" s="10" t="s">
        <v>84</v>
      </c>
      <c r="C4163" s="10" t="s">
        <v>85</v>
      </c>
      <c r="D4163" s="10" t="s">
        <v>23</v>
      </c>
      <c r="E4163" s="10" t="s">
        <v>28</v>
      </c>
      <c r="F4163" s="11">
        <v>40978</v>
      </c>
      <c r="G4163" s="10">
        <v>2012</v>
      </c>
      <c r="H4163" s="10">
        <v>541613376</v>
      </c>
      <c r="I4163" s="17">
        <v>41223</v>
      </c>
      <c r="J4163" s="18">
        <v>4289</v>
      </c>
      <c r="K4163" s="19">
        <v>668.27</v>
      </c>
      <c r="L4163" s="19">
        <v>502.54</v>
      </c>
      <c r="M4163" s="19">
        <f>Table1[[#This Row],[Unit_Selling Price]]-Table1[[#This Row],[Unit_Cost]]</f>
        <v>165.73</v>
      </c>
      <c r="N4163" s="19">
        <f>Table1[[#This Row],[Quantity]]*Table1[[#This Row],[unit_per Profit]]</f>
        <v>710815.97</v>
      </c>
    </row>
    <row r="4164" spans="1:14" x14ac:dyDescent="0.2">
      <c r="A4164" s="10" t="s">
        <v>29</v>
      </c>
      <c r="B4164" s="10" t="s">
        <v>104</v>
      </c>
      <c r="C4164" s="10" t="s">
        <v>42</v>
      </c>
      <c r="D4164" s="10" t="s">
        <v>27</v>
      </c>
      <c r="E4164" s="10" t="s">
        <v>35</v>
      </c>
      <c r="F4164" s="11">
        <v>40428</v>
      </c>
      <c r="G4164" s="10">
        <v>2010</v>
      </c>
      <c r="H4164" s="10">
        <v>138820683</v>
      </c>
      <c r="I4164" s="17">
        <v>40428</v>
      </c>
      <c r="J4164" s="18">
        <v>8980</v>
      </c>
      <c r="K4164" s="19">
        <v>109.28</v>
      </c>
      <c r="L4164" s="19">
        <v>35.840000000000003</v>
      </c>
      <c r="M4164" s="19">
        <f>Table1[[#This Row],[Unit_Selling Price]]-Table1[[#This Row],[Unit_Cost]]</f>
        <v>73.44</v>
      </c>
      <c r="N4164" s="19">
        <f>Table1[[#This Row],[Quantity]]*Table1[[#This Row],[unit_per Profit]]</f>
        <v>659491.19999999995</v>
      </c>
    </row>
    <row r="4165" spans="1:14" x14ac:dyDescent="0.2">
      <c r="A4165" s="10" t="s">
        <v>278</v>
      </c>
      <c r="B4165" s="10" t="s">
        <v>226</v>
      </c>
      <c r="C4165" s="10" t="s">
        <v>22</v>
      </c>
      <c r="D4165" s="10" t="s">
        <v>23</v>
      </c>
      <c r="E4165" s="10" t="s">
        <v>43</v>
      </c>
      <c r="F4165" s="11" t="s">
        <v>751</v>
      </c>
      <c r="G4165" s="10">
        <v>2012</v>
      </c>
      <c r="H4165" s="10">
        <v>227295386</v>
      </c>
      <c r="I4165" s="17">
        <v>41069</v>
      </c>
      <c r="J4165" s="18">
        <v>611</v>
      </c>
      <c r="K4165" s="19">
        <v>255.28</v>
      </c>
      <c r="L4165" s="19">
        <v>159.41999999999999</v>
      </c>
      <c r="M4165" s="19">
        <f>Table1[[#This Row],[Unit_Selling Price]]-Table1[[#This Row],[Unit_Cost]]</f>
        <v>95.86</v>
      </c>
      <c r="N4165" s="19">
        <f>Table1[[#This Row],[Quantity]]*Table1[[#This Row],[unit_per Profit]]</f>
        <v>58570.46</v>
      </c>
    </row>
    <row r="4166" spans="1:14" x14ac:dyDescent="0.2">
      <c r="A4166" s="10" t="s">
        <v>29</v>
      </c>
      <c r="B4166" s="10" t="s">
        <v>76</v>
      </c>
      <c r="C4166" s="10" t="s">
        <v>34</v>
      </c>
      <c r="D4166" s="10" t="s">
        <v>23</v>
      </c>
      <c r="E4166" s="10" t="s">
        <v>24</v>
      </c>
      <c r="F4166" s="11" t="s">
        <v>515</v>
      </c>
      <c r="G4166" s="10">
        <v>2012</v>
      </c>
      <c r="H4166" s="10">
        <v>733648812</v>
      </c>
      <c r="I4166" s="17" t="s">
        <v>969</v>
      </c>
      <c r="J4166" s="18">
        <v>1842</v>
      </c>
      <c r="K4166" s="19">
        <v>205.7</v>
      </c>
      <c r="L4166" s="19">
        <v>117.11</v>
      </c>
      <c r="M4166" s="19">
        <f>Table1[[#This Row],[Unit_Selling Price]]-Table1[[#This Row],[Unit_Cost]]</f>
        <v>88.59</v>
      </c>
      <c r="N4166" s="19">
        <f>Table1[[#This Row],[Quantity]]*Table1[[#This Row],[unit_per Profit]]</f>
        <v>163182.78</v>
      </c>
    </row>
    <row r="4167" spans="1:14" x14ac:dyDescent="0.2">
      <c r="A4167" s="10" t="s">
        <v>46</v>
      </c>
      <c r="B4167" s="10" t="s">
        <v>159</v>
      </c>
      <c r="C4167" s="10" t="s">
        <v>49</v>
      </c>
      <c r="D4167" s="10" t="s">
        <v>23</v>
      </c>
      <c r="E4167" s="10" t="s">
        <v>43</v>
      </c>
      <c r="F4167" s="11" t="s">
        <v>1641</v>
      </c>
      <c r="G4167" s="10">
        <v>2010</v>
      </c>
      <c r="H4167" s="10">
        <v>754804790</v>
      </c>
      <c r="I4167" s="17" t="s">
        <v>790</v>
      </c>
      <c r="J4167" s="18">
        <v>2366</v>
      </c>
      <c r="K4167" s="19">
        <v>651.21</v>
      </c>
      <c r="L4167" s="19">
        <v>524.96</v>
      </c>
      <c r="M4167" s="19">
        <f>Table1[[#This Row],[Unit_Selling Price]]-Table1[[#This Row],[Unit_Cost]]</f>
        <v>126.25</v>
      </c>
      <c r="N4167" s="19">
        <f>Table1[[#This Row],[Quantity]]*Table1[[#This Row],[unit_per Profit]]</f>
        <v>298707.5</v>
      </c>
    </row>
    <row r="4168" spans="1:14" x14ac:dyDescent="0.2">
      <c r="A4168" s="10" t="s">
        <v>32</v>
      </c>
      <c r="B4168" s="10" t="s">
        <v>182</v>
      </c>
      <c r="C4168" s="10" t="s">
        <v>77</v>
      </c>
      <c r="D4168" s="10" t="s">
        <v>27</v>
      </c>
      <c r="E4168" s="10" t="s">
        <v>35</v>
      </c>
      <c r="F4168" s="11" t="s">
        <v>1275</v>
      </c>
      <c r="G4168" s="10">
        <v>2011</v>
      </c>
      <c r="H4168" s="10">
        <v>807999646</v>
      </c>
      <c r="I4168" s="17">
        <v>40970</v>
      </c>
      <c r="J4168" s="18">
        <v>3906</v>
      </c>
      <c r="K4168" s="19">
        <v>154.06</v>
      </c>
      <c r="L4168" s="19">
        <v>90.93</v>
      </c>
      <c r="M4168" s="19">
        <f>Table1[[#This Row],[Unit_Selling Price]]-Table1[[#This Row],[Unit_Cost]]</f>
        <v>63.13</v>
      </c>
      <c r="N4168" s="19">
        <f>Table1[[#This Row],[Quantity]]*Table1[[#This Row],[unit_per Profit]]</f>
        <v>246585.78</v>
      </c>
    </row>
    <row r="4169" spans="1:14" x14ac:dyDescent="0.2">
      <c r="A4169" s="10" t="s">
        <v>29</v>
      </c>
      <c r="B4169" s="10" t="s">
        <v>153</v>
      </c>
      <c r="C4169" s="10" t="s">
        <v>49</v>
      </c>
      <c r="D4169" s="10" t="s">
        <v>23</v>
      </c>
      <c r="E4169" s="10" t="s">
        <v>28</v>
      </c>
      <c r="F4169" s="11" t="s">
        <v>1268</v>
      </c>
      <c r="G4169" s="10">
        <v>2015</v>
      </c>
      <c r="H4169" s="10">
        <v>580782210</v>
      </c>
      <c r="I4169" s="17" t="s">
        <v>1755</v>
      </c>
      <c r="J4169" s="18">
        <v>5217</v>
      </c>
      <c r="K4169" s="19">
        <v>651.21</v>
      </c>
      <c r="L4169" s="19">
        <v>524.96</v>
      </c>
      <c r="M4169" s="19">
        <f>Table1[[#This Row],[Unit_Selling Price]]-Table1[[#This Row],[Unit_Cost]]</f>
        <v>126.25</v>
      </c>
      <c r="N4169" s="19">
        <f>Table1[[#This Row],[Quantity]]*Table1[[#This Row],[unit_per Profit]]</f>
        <v>658646.25</v>
      </c>
    </row>
    <row r="4170" spans="1:14" x14ac:dyDescent="0.2">
      <c r="A4170" s="10" t="s">
        <v>278</v>
      </c>
      <c r="B4170" s="10" t="s">
        <v>271</v>
      </c>
      <c r="C4170" s="10" t="s">
        <v>39</v>
      </c>
      <c r="D4170" s="10" t="s">
        <v>27</v>
      </c>
      <c r="E4170" s="10" t="s">
        <v>28</v>
      </c>
      <c r="F4170" s="11" t="s">
        <v>489</v>
      </c>
      <c r="G4170" s="10">
        <v>2010</v>
      </c>
      <c r="H4170" s="10">
        <v>281013810</v>
      </c>
      <c r="I4170" s="17">
        <v>40456</v>
      </c>
      <c r="J4170" s="18">
        <v>7086</v>
      </c>
      <c r="K4170" s="19">
        <v>81.73</v>
      </c>
      <c r="L4170" s="19">
        <v>56.67</v>
      </c>
      <c r="M4170" s="19">
        <f>Table1[[#This Row],[Unit_Selling Price]]-Table1[[#This Row],[Unit_Cost]]</f>
        <v>25.06</v>
      </c>
      <c r="N4170" s="19">
        <f>Table1[[#This Row],[Quantity]]*Table1[[#This Row],[unit_per Profit]]</f>
        <v>177575.16</v>
      </c>
    </row>
    <row r="4171" spans="1:14" x14ac:dyDescent="0.2">
      <c r="A4171" s="10" t="s">
        <v>32</v>
      </c>
      <c r="B4171" s="10" t="s">
        <v>96</v>
      </c>
      <c r="C4171" s="10" t="s">
        <v>65</v>
      </c>
      <c r="D4171" s="10" t="s">
        <v>23</v>
      </c>
      <c r="E4171" s="10" t="s">
        <v>28</v>
      </c>
      <c r="F4171" s="11">
        <v>42317</v>
      </c>
      <c r="G4171" s="10">
        <v>2015</v>
      </c>
      <c r="H4171" s="10">
        <v>186868274</v>
      </c>
      <c r="I4171" s="17">
        <v>42347</v>
      </c>
      <c r="J4171" s="18">
        <v>7330</v>
      </c>
      <c r="K4171" s="19">
        <v>9.33</v>
      </c>
      <c r="L4171" s="19">
        <v>6.92</v>
      </c>
      <c r="M4171" s="19">
        <f>Table1[[#This Row],[Unit_Selling Price]]-Table1[[#This Row],[Unit_Cost]]</f>
        <v>2.41</v>
      </c>
      <c r="N4171" s="19">
        <f>Table1[[#This Row],[Quantity]]*Table1[[#This Row],[unit_per Profit]]</f>
        <v>17665.3</v>
      </c>
    </row>
    <row r="4172" spans="1:14" x14ac:dyDescent="0.2">
      <c r="A4172" s="10" t="s">
        <v>46</v>
      </c>
      <c r="B4172" s="10" t="s">
        <v>195</v>
      </c>
      <c r="C4172" s="10" t="s">
        <v>77</v>
      </c>
      <c r="D4172" s="10" t="s">
        <v>27</v>
      </c>
      <c r="E4172" s="10" t="s">
        <v>24</v>
      </c>
      <c r="F4172" s="11">
        <v>41251</v>
      </c>
      <c r="G4172" s="10">
        <v>2012</v>
      </c>
      <c r="H4172" s="10">
        <v>196831929</v>
      </c>
      <c r="I4172" s="17" t="s">
        <v>607</v>
      </c>
      <c r="J4172" s="18">
        <v>5797</v>
      </c>
      <c r="K4172" s="19">
        <v>154.06</v>
      </c>
      <c r="L4172" s="19">
        <v>90.93</v>
      </c>
      <c r="M4172" s="19">
        <f>Table1[[#This Row],[Unit_Selling Price]]-Table1[[#This Row],[Unit_Cost]]</f>
        <v>63.13</v>
      </c>
      <c r="N4172" s="19">
        <f>Table1[[#This Row],[Quantity]]*Table1[[#This Row],[unit_per Profit]]</f>
        <v>365964.61</v>
      </c>
    </row>
    <row r="4173" spans="1:14" x14ac:dyDescent="0.2">
      <c r="A4173" s="10" t="s">
        <v>29</v>
      </c>
      <c r="B4173" s="10" t="s">
        <v>154</v>
      </c>
      <c r="C4173" s="10" t="s">
        <v>22</v>
      </c>
      <c r="D4173" s="10" t="s">
        <v>27</v>
      </c>
      <c r="E4173" s="10" t="s">
        <v>28</v>
      </c>
      <c r="F4173" s="11">
        <v>40179</v>
      </c>
      <c r="G4173" s="10">
        <v>2010</v>
      </c>
      <c r="H4173" s="10">
        <v>279703605</v>
      </c>
      <c r="I4173" s="17">
        <v>40452</v>
      </c>
      <c r="J4173" s="18">
        <v>9367</v>
      </c>
      <c r="K4173" s="19">
        <v>255.28</v>
      </c>
      <c r="L4173" s="19">
        <v>159.41999999999999</v>
      </c>
      <c r="M4173" s="19">
        <f>Table1[[#This Row],[Unit_Selling Price]]-Table1[[#This Row],[Unit_Cost]]</f>
        <v>95.86</v>
      </c>
      <c r="N4173" s="19">
        <f>Table1[[#This Row],[Quantity]]*Table1[[#This Row],[unit_per Profit]]</f>
        <v>897920.62</v>
      </c>
    </row>
    <row r="4174" spans="1:14" x14ac:dyDescent="0.2">
      <c r="A4174" s="10" t="s">
        <v>37</v>
      </c>
      <c r="B4174" s="10" t="s">
        <v>48</v>
      </c>
      <c r="C4174" s="10" t="s">
        <v>22</v>
      </c>
      <c r="D4174" s="10" t="s">
        <v>27</v>
      </c>
      <c r="E4174" s="10" t="s">
        <v>24</v>
      </c>
      <c r="F4174" s="11">
        <v>40425</v>
      </c>
      <c r="G4174" s="10">
        <v>2010</v>
      </c>
      <c r="H4174" s="10">
        <v>924594628</v>
      </c>
      <c r="I4174" s="17">
        <v>40516</v>
      </c>
      <c r="J4174" s="18">
        <v>6952</v>
      </c>
      <c r="K4174" s="19">
        <v>255.28</v>
      </c>
      <c r="L4174" s="19">
        <v>159.41999999999999</v>
      </c>
      <c r="M4174" s="19">
        <f>Table1[[#This Row],[Unit_Selling Price]]-Table1[[#This Row],[Unit_Cost]]</f>
        <v>95.86</v>
      </c>
      <c r="N4174" s="19">
        <f>Table1[[#This Row],[Quantity]]*Table1[[#This Row],[unit_per Profit]]</f>
        <v>666418.72</v>
      </c>
    </row>
    <row r="4175" spans="1:14" x14ac:dyDescent="0.2">
      <c r="A4175" s="10" t="s">
        <v>37</v>
      </c>
      <c r="B4175" s="10" t="s">
        <v>183</v>
      </c>
      <c r="C4175" s="10" t="s">
        <v>49</v>
      </c>
      <c r="D4175" s="10" t="s">
        <v>23</v>
      </c>
      <c r="E4175" s="10" t="s">
        <v>28</v>
      </c>
      <c r="F4175" s="11">
        <v>41549</v>
      </c>
      <c r="G4175" s="10">
        <v>2013</v>
      </c>
      <c r="H4175" s="10">
        <v>890928828</v>
      </c>
      <c r="I4175" s="17">
        <v>41308</v>
      </c>
      <c r="J4175" s="18">
        <v>4494</v>
      </c>
      <c r="K4175" s="19">
        <v>651.21</v>
      </c>
      <c r="L4175" s="19">
        <v>524.96</v>
      </c>
      <c r="M4175" s="19">
        <f>Table1[[#This Row],[Unit_Selling Price]]-Table1[[#This Row],[Unit_Cost]]</f>
        <v>126.25</v>
      </c>
      <c r="N4175" s="19">
        <f>Table1[[#This Row],[Quantity]]*Table1[[#This Row],[unit_per Profit]]</f>
        <v>567367.5</v>
      </c>
    </row>
    <row r="4176" spans="1:14" x14ac:dyDescent="0.2">
      <c r="A4176" s="10" t="s">
        <v>32</v>
      </c>
      <c r="B4176" s="10" t="s">
        <v>189</v>
      </c>
      <c r="C4176" s="10" t="s">
        <v>42</v>
      </c>
      <c r="D4176" s="10" t="s">
        <v>23</v>
      </c>
      <c r="E4176" s="10" t="s">
        <v>28</v>
      </c>
      <c r="F4176" s="11" t="s">
        <v>797</v>
      </c>
      <c r="G4176" s="10">
        <v>2011</v>
      </c>
      <c r="H4176" s="10">
        <v>358442533</v>
      </c>
      <c r="I4176" s="17" t="s">
        <v>1018</v>
      </c>
      <c r="J4176" s="18">
        <v>9966</v>
      </c>
      <c r="K4176" s="19">
        <v>109.28</v>
      </c>
      <c r="L4176" s="19">
        <v>35.840000000000003</v>
      </c>
      <c r="M4176" s="19">
        <f>Table1[[#This Row],[Unit_Selling Price]]-Table1[[#This Row],[Unit_Cost]]</f>
        <v>73.44</v>
      </c>
      <c r="N4176" s="19">
        <f>Table1[[#This Row],[Quantity]]*Table1[[#This Row],[unit_per Profit]]</f>
        <v>731903.04</v>
      </c>
    </row>
    <row r="4177" spans="1:14" x14ac:dyDescent="0.2">
      <c r="A4177" s="10" t="s">
        <v>40</v>
      </c>
      <c r="B4177" s="10" t="s">
        <v>74</v>
      </c>
      <c r="C4177" s="10" t="s">
        <v>22</v>
      </c>
      <c r="D4177" s="10" t="s">
        <v>23</v>
      </c>
      <c r="E4177" s="10" t="s">
        <v>24</v>
      </c>
      <c r="F4177" s="11">
        <v>40703</v>
      </c>
      <c r="G4177" s="10">
        <v>2011</v>
      </c>
      <c r="H4177" s="10">
        <v>477184569</v>
      </c>
      <c r="I4177" s="17" t="s">
        <v>675</v>
      </c>
      <c r="J4177" s="18">
        <v>8373</v>
      </c>
      <c r="K4177" s="19">
        <v>255.28</v>
      </c>
      <c r="L4177" s="19">
        <v>159.41999999999999</v>
      </c>
      <c r="M4177" s="19">
        <f>Table1[[#This Row],[Unit_Selling Price]]-Table1[[#This Row],[Unit_Cost]]</f>
        <v>95.86</v>
      </c>
      <c r="N4177" s="19">
        <f>Table1[[#This Row],[Quantity]]*Table1[[#This Row],[unit_per Profit]]</f>
        <v>802635.78</v>
      </c>
    </row>
    <row r="4178" spans="1:14" x14ac:dyDescent="0.2">
      <c r="A4178" s="10" t="s">
        <v>46</v>
      </c>
      <c r="B4178" s="10" t="s">
        <v>78</v>
      </c>
      <c r="C4178" s="10" t="s">
        <v>39</v>
      </c>
      <c r="D4178" s="10" t="s">
        <v>23</v>
      </c>
      <c r="E4178" s="10" t="s">
        <v>24</v>
      </c>
      <c r="F4178" s="11" t="s">
        <v>1217</v>
      </c>
      <c r="G4178" s="10">
        <v>2012</v>
      </c>
      <c r="H4178" s="10">
        <v>217516267</v>
      </c>
      <c r="I4178" s="17" t="s">
        <v>1575</v>
      </c>
      <c r="J4178" s="18">
        <v>6752</v>
      </c>
      <c r="K4178" s="19">
        <v>81.73</v>
      </c>
      <c r="L4178" s="19">
        <v>56.67</v>
      </c>
      <c r="M4178" s="19">
        <f>Table1[[#This Row],[Unit_Selling Price]]-Table1[[#This Row],[Unit_Cost]]</f>
        <v>25.06</v>
      </c>
      <c r="N4178" s="19">
        <f>Table1[[#This Row],[Quantity]]*Table1[[#This Row],[unit_per Profit]]</f>
        <v>169205.12</v>
      </c>
    </row>
    <row r="4179" spans="1:14" x14ac:dyDescent="0.2">
      <c r="A4179" s="10" t="s">
        <v>46</v>
      </c>
      <c r="B4179" s="10" t="s">
        <v>132</v>
      </c>
      <c r="C4179" s="10" t="s">
        <v>34</v>
      </c>
      <c r="D4179" s="10" t="s">
        <v>23</v>
      </c>
      <c r="E4179" s="10" t="s">
        <v>35</v>
      </c>
      <c r="F4179" s="11" t="s">
        <v>934</v>
      </c>
      <c r="G4179" s="10">
        <v>2016</v>
      </c>
      <c r="H4179" s="10">
        <v>420111453</v>
      </c>
      <c r="I4179" s="17">
        <v>43010</v>
      </c>
      <c r="J4179" s="18">
        <v>9170</v>
      </c>
      <c r="K4179" s="19">
        <v>205.7</v>
      </c>
      <c r="L4179" s="19">
        <v>117.11</v>
      </c>
      <c r="M4179" s="19">
        <f>Table1[[#This Row],[Unit_Selling Price]]-Table1[[#This Row],[Unit_Cost]]</f>
        <v>88.59</v>
      </c>
      <c r="N4179" s="19">
        <f>Table1[[#This Row],[Quantity]]*Table1[[#This Row],[unit_per Profit]]</f>
        <v>812370.3</v>
      </c>
    </row>
    <row r="4180" spans="1:14" x14ac:dyDescent="0.2">
      <c r="A4180" s="10" t="s">
        <v>29</v>
      </c>
      <c r="B4180" s="10" t="s">
        <v>118</v>
      </c>
      <c r="C4180" s="10" t="s">
        <v>22</v>
      </c>
      <c r="D4180" s="10" t="s">
        <v>27</v>
      </c>
      <c r="E4180" s="10" t="s">
        <v>43</v>
      </c>
      <c r="F4180" s="11" t="s">
        <v>1377</v>
      </c>
      <c r="G4180" s="10">
        <v>2016</v>
      </c>
      <c r="H4180" s="10">
        <v>645956456</v>
      </c>
      <c r="I4180" s="17">
        <v>42586</v>
      </c>
      <c r="J4180" s="18">
        <v>1725</v>
      </c>
      <c r="K4180" s="19">
        <v>255.28</v>
      </c>
      <c r="L4180" s="19">
        <v>159.41999999999999</v>
      </c>
      <c r="M4180" s="19">
        <f>Table1[[#This Row],[Unit_Selling Price]]-Table1[[#This Row],[Unit_Cost]]</f>
        <v>95.86</v>
      </c>
      <c r="N4180" s="19">
        <f>Table1[[#This Row],[Quantity]]*Table1[[#This Row],[unit_per Profit]]</f>
        <v>165358.5</v>
      </c>
    </row>
    <row r="4181" spans="1:14" x14ac:dyDescent="0.2">
      <c r="A4181" s="10" t="s">
        <v>29</v>
      </c>
      <c r="B4181" s="10" t="s">
        <v>69</v>
      </c>
      <c r="C4181" s="10" t="s">
        <v>42</v>
      </c>
      <c r="D4181" s="10" t="s">
        <v>27</v>
      </c>
      <c r="E4181" s="10" t="s">
        <v>24</v>
      </c>
      <c r="F4181" s="11" t="s">
        <v>1480</v>
      </c>
      <c r="G4181" s="10">
        <v>2011</v>
      </c>
      <c r="H4181" s="10">
        <v>526350104</v>
      </c>
      <c r="I4181" s="17">
        <v>40645</v>
      </c>
      <c r="J4181" s="18">
        <v>7547</v>
      </c>
      <c r="K4181" s="19">
        <v>109.28</v>
      </c>
      <c r="L4181" s="19">
        <v>35.840000000000003</v>
      </c>
      <c r="M4181" s="19">
        <f>Table1[[#This Row],[Unit_Selling Price]]-Table1[[#This Row],[Unit_Cost]]</f>
        <v>73.44</v>
      </c>
      <c r="N4181" s="19">
        <f>Table1[[#This Row],[Quantity]]*Table1[[#This Row],[unit_per Profit]]</f>
        <v>554251.68000000005</v>
      </c>
    </row>
    <row r="4182" spans="1:14" x14ac:dyDescent="0.2">
      <c r="A4182" s="10" t="s">
        <v>29</v>
      </c>
      <c r="B4182" s="10" t="s">
        <v>197</v>
      </c>
      <c r="C4182" s="10" t="s">
        <v>56</v>
      </c>
      <c r="D4182" s="10" t="s">
        <v>23</v>
      </c>
      <c r="E4182" s="10" t="s">
        <v>35</v>
      </c>
      <c r="F4182" s="11" t="s">
        <v>1724</v>
      </c>
      <c r="G4182" s="10">
        <v>2015</v>
      </c>
      <c r="H4182" s="10">
        <v>212903726</v>
      </c>
      <c r="I4182" s="17" t="s">
        <v>1724</v>
      </c>
      <c r="J4182" s="18">
        <v>1798</v>
      </c>
      <c r="K4182" s="19">
        <v>421.89</v>
      </c>
      <c r="L4182" s="19">
        <v>364.69</v>
      </c>
      <c r="M4182" s="19">
        <f>Table1[[#This Row],[Unit_Selling Price]]-Table1[[#This Row],[Unit_Cost]]</f>
        <v>57.2</v>
      </c>
      <c r="N4182" s="19">
        <f>Table1[[#This Row],[Quantity]]*Table1[[#This Row],[unit_per Profit]]</f>
        <v>102845.6</v>
      </c>
    </row>
    <row r="4183" spans="1:14" x14ac:dyDescent="0.2">
      <c r="A4183" s="10" t="s">
        <v>46</v>
      </c>
      <c r="B4183" s="10" t="s">
        <v>123</v>
      </c>
      <c r="C4183" s="10" t="s">
        <v>39</v>
      </c>
      <c r="D4183" s="10" t="s">
        <v>27</v>
      </c>
      <c r="E4183" s="10" t="s">
        <v>35</v>
      </c>
      <c r="F4183" s="11">
        <v>40883</v>
      </c>
      <c r="G4183" s="10">
        <v>2011</v>
      </c>
      <c r="H4183" s="10">
        <v>827541148</v>
      </c>
      <c r="I4183" s="17" t="s">
        <v>637</v>
      </c>
      <c r="J4183" s="18">
        <v>6670</v>
      </c>
      <c r="K4183" s="19">
        <v>81.73</v>
      </c>
      <c r="L4183" s="19">
        <v>56.67</v>
      </c>
      <c r="M4183" s="19">
        <f>Table1[[#This Row],[Unit_Selling Price]]-Table1[[#This Row],[Unit_Cost]]</f>
        <v>25.06</v>
      </c>
      <c r="N4183" s="19">
        <f>Table1[[#This Row],[Quantity]]*Table1[[#This Row],[unit_per Profit]]</f>
        <v>167150.20000000001</v>
      </c>
    </row>
    <row r="4184" spans="1:14" x14ac:dyDescent="0.2">
      <c r="A4184" s="10" t="s">
        <v>37</v>
      </c>
      <c r="B4184" s="10" t="s">
        <v>139</v>
      </c>
      <c r="C4184" s="10" t="s">
        <v>51</v>
      </c>
      <c r="D4184" s="10" t="s">
        <v>23</v>
      </c>
      <c r="E4184" s="10" t="s">
        <v>24</v>
      </c>
      <c r="F4184" s="11">
        <v>40513</v>
      </c>
      <c r="G4184" s="10">
        <v>2010</v>
      </c>
      <c r="H4184" s="10">
        <v>412498700</v>
      </c>
      <c r="I4184" s="17" t="s">
        <v>673</v>
      </c>
      <c r="J4184" s="18">
        <v>6387</v>
      </c>
      <c r="K4184" s="19">
        <v>437.2</v>
      </c>
      <c r="L4184" s="19">
        <v>263.33</v>
      </c>
      <c r="M4184" s="19">
        <f>Table1[[#This Row],[Unit_Selling Price]]-Table1[[#This Row],[Unit_Cost]]</f>
        <v>173.87</v>
      </c>
      <c r="N4184" s="19">
        <f>Table1[[#This Row],[Quantity]]*Table1[[#This Row],[unit_per Profit]]</f>
        <v>1110507.69</v>
      </c>
    </row>
    <row r="4185" spans="1:14" x14ac:dyDescent="0.2">
      <c r="A4185" s="10" t="s">
        <v>29</v>
      </c>
      <c r="B4185" s="10" t="s">
        <v>86</v>
      </c>
      <c r="C4185" s="10" t="s">
        <v>77</v>
      </c>
      <c r="D4185" s="10" t="s">
        <v>23</v>
      </c>
      <c r="E4185" s="10" t="s">
        <v>28</v>
      </c>
      <c r="F4185" s="11" t="s">
        <v>1873</v>
      </c>
      <c r="G4185" s="10">
        <v>2017</v>
      </c>
      <c r="H4185" s="10">
        <v>680325210</v>
      </c>
      <c r="I4185" s="17" t="s">
        <v>1299</v>
      </c>
      <c r="J4185" s="18">
        <v>2203</v>
      </c>
      <c r="K4185" s="19">
        <v>154.06</v>
      </c>
      <c r="L4185" s="19">
        <v>90.93</v>
      </c>
      <c r="M4185" s="19">
        <f>Table1[[#This Row],[Unit_Selling Price]]-Table1[[#This Row],[Unit_Cost]]</f>
        <v>63.13</v>
      </c>
      <c r="N4185" s="19">
        <f>Table1[[#This Row],[Quantity]]*Table1[[#This Row],[unit_per Profit]]</f>
        <v>139075.39000000001</v>
      </c>
    </row>
    <row r="4186" spans="1:14" x14ac:dyDescent="0.2">
      <c r="A4186" s="10" t="s">
        <v>29</v>
      </c>
      <c r="B4186" s="10" t="s">
        <v>125</v>
      </c>
      <c r="C4186" s="10" t="s">
        <v>31</v>
      </c>
      <c r="D4186" s="10" t="s">
        <v>23</v>
      </c>
      <c r="E4186" s="10" t="s">
        <v>24</v>
      </c>
      <c r="F4186" s="11">
        <v>40604</v>
      </c>
      <c r="G4186" s="10">
        <v>2011</v>
      </c>
      <c r="H4186" s="10">
        <v>263882005</v>
      </c>
      <c r="I4186" s="17" t="s">
        <v>1853</v>
      </c>
      <c r="J4186" s="18">
        <v>7404</v>
      </c>
      <c r="K4186" s="19">
        <v>47.45</v>
      </c>
      <c r="L4186" s="19">
        <v>31.79</v>
      </c>
      <c r="M4186" s="19">
        <f>Table1[[#This Row],[Unit_Selling Price]]-Table1[[#This Row],[Unit_Cost]]</f>
        <v>15.66</v>
      </c>
      <c r="N4186" s="19">
        <f>Table1[[#This Row],[Quantity]]*Table1[[#This Row],[unit_per Profit]]</f>
        <v>115946.64</v>
      </c>
    </row>
    <row r="4187" spans="1:14" x14ac:dyDescent="0.2">
      <c r="A4187" s="10" t="s">
        <v>37</v>
      </c>
      <c r="B4187" s="10" t="s">
        <v>63</v>
      </c>
      <c r="C4187" s="10" t="s">
        <v>34</v>
      </c>
      <c r="D4187" s="10" t="s">
        <v>27</v>
      </c>
      <c r="E4187" s="10" t="s">
        <v>24</v>
      </c>
      <c r="F4187" s="11">
        <v>40463</v>
      </c>
      <c r="G4187" s="10">
        <v>2010</v>
      </c>
      <c r="H4187" s="10">
        <v>566342914</v>
      </c>
      <c r="I4187" s="17" t="s">
        <v>1686</v>
      </c>
      <c r="J4187" s="18">
        <v>2308</v>
      </c>
      <c r="K4187" s="19">
        <v>205.7</v>
      </c>
      <c r="L4187" s="19">
        <v>117.11</v>
      </c>
      <c r="M4187" s="19">
        <f>Table1[[#This Row],[Unit_Selling Price]]-Table1[[#This Row],[Unit_Cost]]</f>
        <v>88.59</v>
      </c>
      <c r="N4187" s="19">
        <f>Table1[[#This Row],[Quantity]]*Table1[[#This Row],[unit_per Profit]]</f>
        <v>204465.72</v>
      </c>
    </row>
    <row r="4188" spans="1:14" x14ac:dyDescent="0.2">
      <c r="A4188" s="10" t="s">
        <v>46</v>
      </c>
      <c r="B4188" s="10" t="s">
        <v>103</v>
      </c>
      <c r="C4188" s="10" t="s">
        <v>56</v>
      </c>
      <c r="D4188" s="10" t="s">
        <v>23</v>
      </c>
      <c r="E4188" s="10" t="s">
        <v>24</v>
      </c>
      <c r="F4188" s="11" t="s">
        <v>1837</v>
      </c>
      <c r="G4188" s="10">
        <v>2015</v>
      </c>
      <c r="H4188" s="10">
        <v>811194264</v>
      </c>
      <c r="I4188" s="17">
        <v>42101</v>
      </c>
      <c r="J4188" s="18">
        <v>9264</v>
      </c>
      <c r="K4188" s="19">
        <v>421.89</v>
      </c>
      <c r="L4188" s="19">
        <v>364.69</v>
      </c>
      <c r="M4188" s="19">
        <f>Table1[[#This Row],[Unit_Selling Price]]-Table1[[#This Row],[Unit_Cost]]</f>
        <v>57.2</v>
      </c>
      <c r="N4188" s="19">
        <f>Table1[[#This Row],[Quantity]]*Table1[[#This Row],[unit_per Profit]]</f>
        <v>529900.80000000005</v>
      </c>
    </row>
    <row r="4189" spans="1:14" x14ac:dyDescent="0.2">
      <c r="A4189" s="10" t="s">
        <v>32</v>
      </c>
      <c r="B4189" s="10" t="s">
        <v>170</v>
      </c>
      <c r="C4189" s="10" t="s">
        <v>22</v>
      </c>
      <c r="D4189" s="10" t="s">
        <v>23</v>
      </c>
      <c r="E4189" s="10" t="s">
        <v>28</v>
      </c>
      <c r="F4189" s="11">
        <v>40976</v>
      </c>
      <c r="G4189" s="10">
        <v>2012</v>
      </c>
      <c r="H4189" s="10">
        <v>292234885</v>
      </c>
      <c r="I4189" s="17">
        <v>41007</v>
      </c>
      <c r="J4189" s="18">
        <v>7651</v>
      </c>
      <c r="K4189" s="19">
        <v>255.28</v>
      </c>
      <c r="L4189" s="19">
        <v>159.41999999999999</v>
      </c>
      <c r="M4189" s="19">
        <f>Table1[[#This Row],[Unit_Selling Price]]-Table1[[#This Row],[Unit_Cost]]</f>
        <v>95.86</v>
      </c>
      <c r="N4189" s="19">
        <f>Table1[[#This Row],[Quantity]]*Table1[[#This Row],[unit_per Profit]]</f>
        <v>733424.86</v>
      </c>
    </row>
    <row r="4190" spans="1:14" x14ac:dyDescent="0.2">
      <c r="A4190" s="10" t="s">
        <v>46</v>
      </c>
      <c r="B4190" s="10" t="s">
        <v>171</v>
      </c>
      <c r="C4190" s="10" t="s">
        <v>65</v>
      </c>
      <c r="D4190" s="10" t="s">
        <v>27</v>
      </c>
      <c r="E4190" s="10" t="s">
        <v>24</v>
      </c>
      <c r="F4190" s="11" t="s">
        <v>1259</v>
      </c>
      <c r="G4190" s="10">
        <v>2014</v>
      </c>
      <c r="H4190" s="10">
        <v>623576104</v>
      </c>
      <c r="I4190" s="17" t="s">
        <v>1677</v>
      </c>
      <c r="J4190" s="18">
        <v>8881</v>
      </c>
      <c r="K4190" s="19">
        <v>9.33</v>
      </c>
      <c r="L4190" s="19">
        <v>6.92</v>
      </c>
      <c r="M4190" s="19">
        <f>Table1[[#This Row],[Unit_Selling Price]]-Table1[[#This Row],[Unit_Cost]]</f>
        <v>2.41</v>
      </c>
      <c r="N4190" s="19">
        <f>Table1[[#This Row],[Quantity]]*Table1[[#This Row],[unit_per Profit]]</f>
        <v>21403.21</v>
      </c>
    </row>
    <row r="4191" spans="1:14" x14ac:dyDescent="0.2">
      <c r="A4191" s="10" t="s">
        <v>46</v>
      </c>
      <c r="B4191" s="10" t="s">
        <v>99</v>
      </c>
      <c r="C4191" s="10" t="s">
        <v>26</v>
      </c>
      <c r="D4191" s="10" t="s">
        <v>23</v>
      </c>
      <c r="E4191" s="10" t="s">
        <v>24</v>
      </c>
      <c r="F4191" s="11">
        <v>41739</v>
      </c>
      <c r="G4191" s="10">
        <v>2014</v>
      </c>
      <c r="H4191" s="10">
        <v>789641749</v>
      </c>
      <c r="I4191" s="17">
        <v>41922</v>
      </c>
      <c r="J4191" s="18">
        <v>1396</v>
      </c>
      <c r="K4191" s="19">
        <v>152.58000000000001</v>
      </c>
      <c r="L4191" s="19">
        <v>97.44</v>
      </c>
      <c r="M4191" s="19">
        <f>Table1[[#This Row],[Unit_Selling Price]]-Table1[[#This Row],[Unit_Cost]]</f>
        <v>55.14</v>
      </c>
      <c r="N4191" s="19">
        <f>Table1[[#This Row],[Quantity]]*Table1[[#This Row],[unit_per Profit]]</f>
        <v>76975.44</v>
      </c>
    </row>
    <row r="4192" spans="1:14" x14ac:dyDescent="0.2">
      <c r="A4192" s="10" t="s">
        <v>29</v>
      </c>
      <c r="B4192" s="10" t="s">
        <v>125</v>
      </c>
      <c r="C4192" s="10" t="s">
        <v>65</v>
      </c>
      <c r="D4192" s="10" t="s">
        <v>27</v>
      </c>
      <c r="E4192" s="10" t="s">
        <v>35</v>
      </c>
      <c r="F4192" s="11" t="s">
        <v>1513</v>
      </c>
      <c r="G4192" s="10">
        <v>2016</v>
      </c>
      <c r="H4192" s="10">
        <v>295168149</v>
      </c>
      <c r="I4192" s="17" t="s">
        <v>1102</v>
      </c>
      <c r="J4192" s="18">
        <v>5669</v>
      </c>
      <c r="K4192" s="19">
        <v>9.33</v>
      </c>
      <c r="L4192" s="19">
        <v>6.92</v>
      </c>
      <c r="M4192" s="19">
        <f>Table1[[#This Row],[Unit_Selling Price]]-Table1[[#This Row],[Unit_Cost]]</f>
        <v>2.41</v>
      </c>
      <c r="N4192" s="19">
        <f>Table1[[#This Row],[Quantity]]*Table1[[#This Row],[unit_per Profit]]</f>
        <v>13662.29</v>
      </c>
    </row>
    <row r="4193" spans="1:14" x14ac:dyDescent="0.2">
      <c r="A4193" s="10" t="s">
        <v>46</v>
      </c>
      <c r="B4193" s="10" t="s">
        <v>136</v>
      </c>
      <c r="C4193" s="10" t="s">
        <v>34</v>
      </c>
      <c r="D4193" s="10" t="s">
        <v>27</v>
      </c>
      <c r="E4193" s="10" t="s">
        <v>24</v>
      </c>
      <c r="F4193" s="11">
        <v>40611</v>
      </c>
      <c r="G4193" s="10">
        <v>2011</v>
      </c>
      <c r="H4193" s="10">
        <v>515204131</v>
      </c>
      <c r="I4193" s="17">
        <v>40643</v>
      </c>
      <c r="J4193" s="18">
        <v>9206</v>
      </c>
      <c r="K4193" s="19">
        <v>205.7</v>
      </c>
      <c r="L4193" s="19">
        <v>117.11</v>
      </c>
      <c r="M4193" s="19">
        <f>Table1[[#This Row],[Unit_Selling Price]]-Table1[[#This Row],[Unit_Cost]]</f>
        <v>88.59</v>
      </c>
      <c r="N4193" s="19">
        <f>Table1[[#This Row],[Quantity]]*Table1[[#This Row],[unit_per Profit]]</f>
        <v>815559.54</v>
      </c>
    </row>
    <row r="4194" spans="1:14" x14ac:dyDescent="0.2">
      <c r="A4194" s="10" t="s">
        <v>29</v>
      </c>
      <c r="B4194" s="10" t="s">
        <v>185</v>
      </c>
      <c r="C4194" s="10" t="s">
        <v>56</v>
      </c>
      <c r="D4194" s="10" t="s">
        <v>27</v>
      </c>
      <c r="E4194" s="10" t="s">
        <v>28</v>
      </c>
      <c r="F4194" s="11">
        <v>42713</v>
      </c>
      <c r="G4194" s="10">
        <v>2016</v>
      </c>
      <c r="H4194" s="10">
        <v>645111024</v>
      </c>
      <c r="I4194" s="17" t="s">
        <v>1356</v>
      </c>
      <c r="J4194" s="18">
        <v>1543</v>
      </c>
      <c r="K4194" s="19">
        <v>421.89</v>
      </c>
      <c r="L4194" s="19">
        <v>364.69</v>
      </c>
      <c r="M4194" s="19">
        <f>Table1[[#This Row],[Unit_Selling Price]]-Table1[[#This Row],[Unit_Cost]]</f>
        <v>57.2</v>
      </c>
      <c r="N4194" s="19">
        <f>Table1[[#This Row],[Quantity]]*Table1[[#This Row],[unit_per Profit]]</f>
        <v>88259.6</v>
      </c>
    </row>
    <row r="4195" spans="1:14" x14ac:dyDescent="0.2">
      <c r="A4195" s="10" t="s">
        <v>29</v>
      </c>
      <c r="B4195" s="10" t="s">
        <v>80</v>
      </c>
      <c r="C4195" s="10" t="s">
        <v>22</v>
      </c>
      <c r="D4195" s="10" t="s">
        <v>27</v>
      </c>
      <c r="E4195" s="10" t="s">
        <v>24</v>
      </c>
      <c r="F4195" s="11">
        <v>41951</v>
      </c>
      <c r="G4195" s="10">
        <v>2014</v>
      </c>
      <c r="H4195" s="10">
        <v>850562655</v>
      </c>
      <c r="I4195" s="17" t="s">
        <v>1314</v>
      </c>
      <c r="J4195" s="18">
        <v>9246</v>
      </c>
      <c r="K4195" s="19">
        <v>255.28</v>
      </c>
      <c r="L4195" s="19">
        <v>159.41999999999999</v>
      </c>
      <c r="M4195" s="19">
        <f>Table1[[#This Row],[Unit_Selling Price]]-Table1[[#This Row],[Unit_Cost]]</f>
        <v>95.86</v>
      </c>
      <c r="N4195" s="19">
        <f>Table1[[#This Row],[Quantity]]*Table1[[#This Row],[unit_per Profit]]</f>
        <v>886321.56</v>
      </c>
    </row>
    <row r="4196" spans="1:14" x14ac:dyDescent="0.2">
      <c r="A4196" s="10" t="s">
        <v>46</v>
      </c>
      <c r="B4196" s="10" t="s">
        <v>150</v>
      </c>
      <c r="C4196" s="10" t="s">
        <v>39</v>
      </c>
      <c r="D4196" s="10" t="s">
        <v>27</v>
      </c>
      <c r="E4196" s="10" t="s">
        <v>35</v>
      </c>
      <c r="F4196" s="11" t="s">
        <v>1399</v>
      </c>
      <c r="G4196" s="10">
        <v>2012</v>
      </c>
      <c r="H4196" s="10">
        <v>917545354</v>
      </c>
      <c r="I4196" s="17" t="s">
        <v>761</v>
      </c>
      <c r="J4196" s="18">
        <v>915</v>
      </c>
      <c r="K4196" s="19">
        <v>81.73</v>
      </c>
      <c r="L4196" s="19">
        <v>56.67</v>
      </c>
      <c r="M4196" s="19">
        <f>Table1[[#This Row],[Unit_Selling Price]]-Table1[[#This Row],[Unit_Cost]]</f>
        <v>25.06</v>
      </c>
      <c r="N4196" s="19">
        <f>Table1[[#This Row],[Quantity]]*Table1[[#This Row],[unit_per Profit]]</f>
        <v>22929.9</v>
      </c>
    </row>
    <row r="4197" spans="1:14" x14ac:dyDescent="0.2">
      <c r="A4197" s="10" t="s">
        <v>29</v>
      </c>
      <c r="B4197" s="10" t="s">
        <v>214</v>
      </c>
      <c r="C4197" s="10" t="s">
        <v>39</v>
      </c>
      <c r="D4197" s="10" t="s">
        <v>27</v>
      </c>
      <c r="E4197" s="10" t="s">
        <v>35</v>
      </c>
      <c r="F4197" s="11">
        <v>41760</v>
      </c>
      <c r="G4197" s="10">
        <v>2014</v>
      </c>
      <c r="H4197" s="10">
        <v>702357947</v>
      </c>
      <c r="I4197" s="17">
        <v>41731</v>
      </c>
      <c r="J4197" s="18">
        <v>2179</v>
      </c>
      <c r="K4197" s="19">
        <v>81.73</v>
      </c>
      <c r="L4197" s="19">
        <v>56.67</v>
      </c>
      <c r="M4197" s="19">
        <f>Table1[[#This Row],[Unit_Selling Price]]-Table1[[#This Row],[Unit_Cost]]</f>
        <v>25.06</v>
      </c>
      <c r="N4197" s="19">
        <f>Table1[[#This Row],[Quantity]]*Table1[[#This Row],[unit_per Profit]]</f>
        <v>54605.74</v>
      </c>
    </row>
    <row r="4198" spans="1:14" x14ac:dyDescent="0.2">
      <c r="A4198" s="10" t="s">
        <v>46</v>
      </c>
      <c r="B4198" s="10" t="s">
        <v>207</v>
      </c>
      <c r="C4198" s="10" t="s">
        <v>22</v>
      </c>
      <c r="D4198" s="10" t="s">
        <v>23</v>
      </c>
      <c r="E4198" s="10" t="s">
        <v>43</v>
      </c>
      <c r="F4198" s="11" t="s">
        <v>1786</v>
      </c>
      <c r="G4198" s="10">
        <v>2017</v>
      </c>
      <c r="H4198" s="10">
        <v>581611764</v>
      </c>
      <c r="I4198" s="17">
        <v>42773</v>
      </c>
      <c r="J4198" s="18">
        <v>701</v>
      </c>
      <c r="K4198" s="19">
        <v>255.28</v>
      </c>
      <c r="L4198" s="19">
        <v>159.41999999999999</v>
      </c>
      <c r="M4198" s="19">
        <f>Table1[[#This Row],[Unit_Selling Price]]-Table1[[#This Row],[Unit_Cost]]</f>
        <v>95.86</v>
      </c>
      <c r="N4198" s="19">
        <f>Table1[[#This Row],[Quantity]]*Table1[[#This Row],[unit_per Profit]]</f>
        <v>67197.86</v>
      </c>
    </row>
    <row r="4199" spans="1:14" x14ac:dyDescent="0.2">
      <c r="A4199" s="10" t="s">
        <v>29</v>
      </c>
      <c r="B4199" s="10" t="s">
        <v>69</v>
      </c>
      <c r="C4199" s="10" t="s">
        <v>42</v>
      </c>
      <c r="D4199" s="10" t="s">
        <v>23</v>
      </c>
      <c r="E4199" s="10" t="s">
        <v>35</v>
      </c>
      <c r="F4199" s="11" t="s">
        <v>1766</v>
      </c>
      <c r="G4199" s="10">
        <v>2017</v>
      </c>
      <c r="H4199" s="10">
        <v>102230632</v>
      </c>
      <c r="I4199" s="17" t="s">
        <v>1234</v>
      </c>
      <c r="J4199" s="18">
        <v>1171</v>
      </c>
      <c r="K4199" s="19">
        <v>109.28</v>
      </c>
      <c r="L4199" s="19">
        <v>35.840000000000003</v>
      </c>
      <c r="M4199" s="19">
        <f>Table1[[#This Row],[Unit_Selling Price]]-Table1[[#This Row],[Unit_Cost]]</f>
        <v>73.44</v>
      </c>
      <c r="N4199" s="19">
        <f>Table1[[#This Row],[Quantity]]*Table1[[#This Row],[unit_per Profit]]</f>
        <v>85998.24</v>
      </c>
    </row>
    <row r="4200" spans="1:14" x14ac:dyDescent="0.2">
      <c r="A4200" s="10" t="s">
        <v>29</v>
      </c>
      <c r="B4200" s="10" t="s">
        <v>138</v>
      </c>
      <c r="C4200" s="10" t="s">
        <v>42</v>
      </c>
      <c r="D4200" s="10" t="s">
        <v>23</v>
      </c>
      <c r="E4200" s="10" t="s">
        <v>35</v>
      </c>
      <c r="F4200" s="11">
        <v>40238</v>
      </c>
      <c r="G4200" s="10">
        <v>2010</v>
      </c>
      <c r="H4200" s="10">
        <v>231450879</v>
      </c>
      <c r="I4200" s="17" t="s">
        <v>1874</v>
      </c>
      <c r="J4200" s="18">
        <v>313</v>
      </c>
      <c r="K4200" s="19">
        <v>109.28</v>
      </c>
      <c r="L4200" s="19">
        <v>35.840000000000003</v>
      </c>
      <c r="M4200" s="19">
        <f>Table1[[#This Row],[Unit_Selling Price]]-Table1[[#This Row],[Unit_Cost]]</f>
        <v>73.44</v>
      </c>
      <c r="N4200" s="19">
        <f>Table1[[#This Row],[Quantity]]*Table1[[#This Row],[unit_per Profit]]</f>
        <v>22986.720000000001</v>
      </c>
    </row>
    <row r="4201" spans="1:14" x14ac:dyDescent="0.2">
      <c r="A4201" s="10" t="s">
        <v>46</v>
      </c>
      <c r="B4201" s="10" t="s">
        <v>273</v>
      </c>
      <c r="C4201" s="10" t="s">
        <v>31</v>
      </c>
      <c r="D4201" s="10" t="s">
        <v>23</v>
      </c>
      <c r="E4201" s="10" t="s">
        <v>35</v>
      </c>
      <c r="F4201" s="11" t="s">
        <v>1875</v>
      </c>
      <c r="G4201" s="10">
        <v>2011</v>
      </c>
      <c r="H4201" s="10">
        <v>206821334</v>
      </c>
      <c r="I4201" s="17">
        <v>40607</v>
      </c>
      <c r="J4201" s="18">
        <v>1884</v>
      </c>
      <c r="K4201" s="19">
        <v>47.45</v>
      </c>
      <c r="L4201" s="19">
        <v>31.79</v>
      </c>
      <c r="M4201" s="19">
        <f>Table1[[#This Row],[Unit_Selling Price]]-Table1[[#This Row],[Unit_Cost]]</f>
        <v>15.66</v>
      </c>
      <c r="N4201" s="19">
        <f>Table1[[#This Row],[Quantity]]*Table1[[#This Row],[unit_per Profit]]</f>
        <v>29503.439999999999</v>
      </c>
    </row>
    <row r="4202" spans="1:14" x14ac:dyDescent="0.2">
      <c r="A4202" s="10" t="s">
        <v>59</v>
      </c>
      <c r="B4202" s="10" t="s">
        <v>225</v>
      </c>
      <c r="C4202" s="10" t="s">
        <v>31</v>
      </c>
      <c r="D4202" s="10" t="s">
        <v>27</v>
      </c>
      <c r="E4202" s="10" t="s">
        <v>35</v>
      </c>
      <c r="F4202" s="11">
        <v>42225</v>
      </c>
      <c r="G4202" s="10">
        <v>2015</v>
      </c>
      <c r="H4202" s="10">
        <v>686203324</v>
      </c>
      <c r="I4202" s="17" t="s">
        <v>1599</v>
      </c>
      <c r="J4202" s="18">
        <v>1667</v>
      </c>
      <c r="K4202" s="19">
        <v>47.45</v>
      </c>
      <c r="L4202" s="19">
        <v>31.79</v>
      </c>
      <c r="M4202" s="19">
        <f>Table1[[#This Row],[Unit_Selling Price]]-Table1[[#This Row],[Unit_Cost]]</f>
        <v>15.66</v>
      </c>
      <c r="N4202" s="19">
        <f>Table1[[#This Row],[Quantity]]*Table1[[#This Row],[unit_per Profit]]</f>
        <v>26105.22</v>
      </c>
    </row>
    <row r="4203" spans="1:14" x14ac:dyDescent="0.2">
      <c r="A4203" s="10" t="s">
        <v>32</v>
      </c>
      <c r="B4203" s="10" t="s">
        <v>52</v>
      </c>
      <c r="C4203" s="10" t="s">
        <v>49</v>
      </c>
      <c r="D4203" s="10" t="s">
        <v>23</v>
      </c>
      <c r="E4203" s="10" t="s">
        <v>35</v>
      </c>
      <c r="F4203" s="11" t="s">
        <v>558</v>
      </c>
      <c r="G4203" s="10">
        <v>2014</v>
      </c>
      <c r="H4203" s="10">
        <v>597770678</v>
      </c>
      <c r="I4203" s="17" t="s">
        <v>1732</v>
      </c>
      <c r="J4203" s="18">
        <v>2482</v>
      </c>
      <c r="K4203" s="19">
        <v>651.21</v>
      </c>
      <c r="L4203" s="19">
        <v>524.96</v>
      </c>
      <c r="M4203" s="19">
        <f>Table1[[#This Row],[Unit_Selling Price]]-Table1[[#This Row],[Unit_Cost]]</f>
        <v>126.25</v>
      </c>
      <c r="N4203" s="19">
        <f>Table1[[#This Row],[Quantity]]*Table1[[#This Row],[unit_per Profit]]</f>
        <v>313352.5</v>
      </c>
    </row>
    <row r="4204" spans="1:14" x14ac:dyDescent="0.2">
      <c r="A4204" s="10" t="s">
        <v>32</v>
      </c>
      <c r="B4204" s="10" t="s">
        <v>135</v>
      </c>
      <c r="C4204" s="10" t="s">
        <v>22</v>
      </c>
      <c r="D4204" s="10" t="s">
        <v>27</v>
      </c>
      <c r="E4204" s="10" t="s">
        <v>28</v>
      </c>
      <c r="F4204" s="11">
        <v>42434</v>
      </c>
      <c r="G4204" s="10">
        <v>2016</v>
      </c>
      <c r="H4204" s="10">
        <v>290009725</v>
      </c>
      <c r="I4204" s="17">
        <v>42556</v>
      </c>
      <c r="J4204" s="18">
        <v>9177</v>
      </c>
      <c r="K4204" s="19">
        <v>255.28</v>
      </c>
      <c r="L4204" s="19">
        <v>159.41999999999999</v>
      </c>
      <c r="M4204" s="19">
        <f>Table1[[#This Row],[Unit_Selling Price]]-Table1[[#This Row],[Unit_Cost]]</f>
        <v>95.86</v>
      </c>
      <c r="N4204" s="19">
        <f>Table1[[#This Row],[Quantity]]*Table1[[#This Row],[unit_per Profit]]</f>
        <v>879707.22</v>
      </c>
    </row>
    <row r="4205" spans="1:14" x14ac:dyDescent="0.2">
      <c r="A4205" s="10" t="s">
        <v>46</v>
      </c>
      <c r="B4205" s="10" t="s">
        <v>47</v>
      </c>
      <c r="C4205" s="10" t="s">
        <v>65</v>
      </c>
      <c r="D4205" s="10" t="s">
        <v>23</v>
      </c>
      <c r="E4205" s="10" t="s">
        <v>43</v>
      </c>
      <c r="F4205" s="11" t="s">
        <v>1089</v>
      </c>
      <c r="G4205" s="10">
        <v>2010</v>
      </c>
      <c r="H4205" s="10">
        <v>181719291</v>
      </c>
      <c r="I4205" s="17">
        <v>40305</v>
      </c>
      <c r="J4205" s="18">
        <v>3631</v>
      </c>
      <c r="K4205" s="19">
        <v>9.33</v>
      </c>
      <c r="L4205" s="19">
        <v>6.92</v>
      </c>
      <c r="M4205" s="19">
        <f>Table1[[#This Row],[Unit_Selling Price]]-Table1[[#This Row],[Unit_Cost]]</f>
        <v>2.41</v>
      </c>
      <c r="N4205" s="19">
        <f>Table1[[#This Row],[Quantity]]*Table1[[#This Row],[unit_per Profit]]</f>
        <v>8750.7099999999991</v>
      </c>
    </row>
    <row r="4206" spans="1:14" x14ac:dyDescent="0.2">
      <c r="A4206" s="10" t="s">
        <v>46</v>
      </c>
      <c r="B4206" s="10" t="s">
        <v>98</v>
      </c>
      <c r="C4206" s="10" t="s">
        <v>56</v>
      </c>
      <c r="D4206" s="10" t="s">
        <v>23</v>
      </c>
      <c r="E4206" s="10" t="s">
        <v>35</v>
      </c>
      <c r="F4206" s="11">
        <v>40249</v>
      </c>
      <c r="G4206" s="10">
        <v>2010</v>
      </c>
      <c r="H4206" s="10">
        <v>312010705</v>
      </c>
      <c r="I4206" s="17" t="s">
        <v>1166</v>
      </c>
      <c r="J4206" s="18">
        <v>9756</v>
      </c>
      <c r="K4206" s="19">
        <v>421.89</v>
      </c>
      <c r="L4206" s="19">
        <v>364.69</v>
      </c>
      <c r="M4206" s="19">
        <f>Table1[[#This Row],[Unit_Selling Price]]-Table1[[#This Row],[Unit_Cost]]</f>
        <v>57.2</v>
      </c>
      <c r="N4206" s="19">
        <f>Table1[[#This Row],[Quantity]]*Table1[[#This Row],[unit_per Profit]]</f>
        <v>558043.19999999995</v>
      </c>
    </row>
    <row r="4207" spans="1:14" x14ac:dyDescent="0.2">
      <c r="A4207" s="10" t="s">
        <v>46</v>
      </c>
      <c r="B4207" s="10" t="s">
        <v>269</v>
      </c>
      <c r="C4207" s="10" t="s">
        <v>65</v>
      </c>
      <c r="D4207" s="10" t="s">
        <v>23</v>
      </c>
      <c r="E4207" s="10" t="s">
        <v>24</v>
      </c>
      <c r="F4207" s="11">
        <v>41372</v>
      </c>
      <c r="G4207" s="10">
        <v>2013</v>
      </c>
      <c r="H4207" s="10">
        <v>790307796</v>
      </c>
      <c r="I4207" s="17" t="s">
        <v>1037</v>
      </c>
      <c r="J4207" s="18">
        <v>8494</v>
      </c>
      <c r="K4207" s="19">
        <v>9.33</v>
      </c>
      <c r="L4207" s="19">
        <v>6.92</v>
      </c>
      <c r="M4207" s="19">
        <f>Table1[[#This Row],[Unit_Selling Price]]-Table1[[#This Row],[Unit_Cost]]</f>
        <v>2.41</v>
      </c>
      <c r="N4207" s="19">
        <f>Table1[[#This Row],[Quantity]]*Table1[[#This Row],[unit_per Profit]]</f>
        <v>20470.54</v>
      </c>
    </row>
    <row r="4208" spans="1:14" x14ac:dyDescent="0.2">
      <c r="A4208" s="10" t="s">
        <v>46</v>
      </c>
      <c r="B4208" s="10" t="s">
        <v>84</v>
      </c>
      <c r="C4208" s="10" t="s">
        <v>56</v>
      </c>
      <c r="D4208" s="10" t="s">
        <v>27</v>
      </c>
      <c r="E4208" s="10" t="s">
        <v>28</v>
      </c>
      <c r="F4208" s="11" t="s">
        <v>1155</v>
      </c>
      <c r="G4208" s="10">
        <v>2015</v>
      </c>
      <c r="H4208" s="10">
        <v>446346890</v>
      </c>
      <c r="I4208" s="17" t="s">
        <v>1665</v>
      </c>
      <c r="J4208" s="18">
        <v>2819</v>
      </c>
      <c r="K4208" s="19">
        <v>421.89</v>
      </c>
      <c r="L4208" s="19">
        <v>364.69</v>
      </c>
      <c r="M4208" s="19">
        <f>Table1[[#This Row],[Unit_Selling Price]]-Table1[[#This Row],[Unit_Cost]]</f>
        <v>57.2</v>
      </c>
      <c r="N4208" s="19">
        <f>Table1[[#This Row],[Quantity]]*Table1[[#This Row],[unit_per Profit]]</f>
        <v>161246.79999999999</v>
      </c>
    </row>
    <row r="4209" spans="1:14" x14ac:dyDescent="0.2">
      <c r="A4209" s="10" t="s">
        <v>29</v>
      </c>
      <c r="B4209" s="10" t="s">
        <v>118</v>
      </c>
      <c r="C4209" s="10" t="s">
        <v>42</v>
      </c>
      <c r="D4209" s="10" t="s">
        <v>23</v>
      </c>
      <c r="E4209" s="10" t="s">
        <v>24</v>
      </c>
      <c r="F4209" s="11">
        <v>40188</v>
      </c>
      <c r="G4209" s="10">
        <v>2010</v>
      </c>
      <c r="H4209" s="10">
        <v>880176818</v>
      </c>
      <c r="I4209" s="17" t="s">
        <v>1860</v>
      </c>
      <c r="J4209" s="18">
        <v>2735</v>
      </c>
      <c r="K4209" s="19">
        <v>109.28</v>
      </c>
      <c r="L4209" s="19">
        <v>35.840000000000003</v>
      </c>
      <c r="M4209" s="19">
        <f>Table1[[#This Row],[Unit_Selling Price]]-Table1[[#This Row],[Unit_Cost]]</f>
        <v>73.44</v>
      </c>
      <c r="N4209" s="19">
        <f>Table1[[#This Row],[Quantity]]*Table1[[#This Row],[unit_per Profit]]</f>
        <v>200858.4</v>
      </c>
    </row>
    <row r="4210" spans="1:14" x14ac:dyDescent="0.2">
      <c r="A4210" s="10" t="s">
        <v>37</v>
      </c>
      <c r="B4210" s="10" t="s">
        <v>274</v>
      </c>
      <c r="C4210" s="10" t="s">
        <v>22</v>
      </c>
      <c r="D4210" s="10" t="s">
        <v>27</v>
      </c>
      <c r="E4210" s="10" t="s">
        <v>24</v>
      </c>
      <c r="F4210" s="11">
        <v>42985</v>
      </c>
      <c r="G4210" s="10">
        <v>2017</v>
      </c>
      <c r="H4210" s="10">
        <v>612158906</v>
      </c>
      <c r="I4210" s="17">
        <v>42833</v>
      </c>
      <c r="J4210" s="18">
        <v>279</v>
      </c>
      <c r="K4210" s="19">
        <v>255.28</v>
      </c>
      <c r="L4210" s="19">
        <v>159.41999999999999</v>
      </c>
      <c r="M4210" s="19">
        <f>Table1[[#This Row],[Unit_Selling Price]]-Table1[[#This Row],[Unit_Cost]]</f>
        <v>95.86</v>
      </c>
      <c r="N4210" s="19">
        <f>Table1[[#This Row],[Quantity]]*Table1[[#This Row],[unit_per Profit]]</f>
        <v>26744.94</v>
      </c>
    </row>
    <row r="4211" spans="1:14" x14ac:dyDescent="0.2">
      <c r="A4211" s="10" t="s">
        <v>32</v>
      </c>
      <c r="B4211" s="10" t="s">
        <v>113</v>
      </c>
      <c r="C4211" s="10" t="s">
        <v>65</v>
      </c>
      <c r="D4211" s="10" t="s">
        <v>23</v>
      </c>
      <c r="E4211" s="10" t="s">
        <v>28</v>
      </c>
      <c r="F4211" s="11" t="s">
        <v>1105</v>
      </c>
      <c r="G4211" s="10">
        <v>2013</v>
      </c>
      <c r="H4211" s="10">
        <v>932966983</v>
      </c>
      <c r="I4211" s="17" t="s">
        <v>1105</v>
      </c>
      <c r="J4211" s="18">
        <v>4518</v>
      </c>
      <c r="K4211" s="19">
        <v>9.33</v>
      </c>
      <c r="L4211" s="19">
        <v>6.92</v>
      </c>
      <c r="M4211" s="19">
        <f>Table1[[#This Row],[Unit_Selling Price]]-Table1[[#This Row],[Unit_Cost]]</f>
        <v>2.41</v>
      </c>
      <c r="N4211" s="19">
        <f>Table1[[#This Row],[Quantity]]*Table1[[#This Row],[unit_per Profit]]</f>
        <v>10888.38</v>
      </c>
    </row>
    <row r="4212" spans="1:14" x14ac:dyDescent="0.2">
      <c r="A4212" s="10" t="s">
        <v>46</v>
      </c>
      <c r="B4212" s="10" t="s">
        <v>103</v>
      </c>
      <c r="C4212" s="10" t="s">
        <v>56</v>
      </c>
      <c r="D4212" s="10" t="s">
        <v>23</v>
      </c>
      <c r="E4212" s="10" t="s">
        <v>43</v>
      </c>
      <c r="F4212" s="11" t="s">
        <v>1087</v>
      </c>
      <c r="G4212" s="10">
        <v>2014</v>
      </c>
      <c r="H4212" s="10">
        <v>953587377</v>
      </c>
      <c r="I4212" s="17" t="s">
        <v>1764</v>
      </c>
      <c r="J4212" s="18">
        <v>6550</v>
      </c>
      <c r="K4212" s="19">
        <v>421.89</v>
      </c>
      <c r="L4212" s="19">
        <v>364.69</v>
      </c>
      <c r="M4212" s="19">
        <f>Table1[[#This Row],[Unit_Selling Price]]-Table1[[#This Row],[Unit_Cost]]</f>
        <v>57.2</v>
      </c>
      <c r="N4212" s="19">
        <f>Table1[[#This Row],[Quantity]]*Table1[[#This Row],[unit_per Profit]]</f>
        <v>374660</v>
      </c>
    </row>
    <row r="4213" spans="1:14" x14ac:dyDescent="0.2">
      <c r="A4213" s="10" t="s">
        <v>29</v>
      </c>
      <c r="B4213" s="10" t="s">
        <v>187</v>
      </c>
      <c r="C4213" s="10" t="s">
        <v>42</v>
      </c>
      <c r="D4213" s="10" t="s">
        <v>23</v>
      </c>
      <c r="E4213" s="10" t="s">
        <v>43</v>
      </c>
      <c r="F4213" s="11">
        <v>40822</v>
      </c>
      <c r="G4213" s="10">
        <v>2011</v>
      </c>
      <c r="H4213" s="10">
        <v>755318915</v>
      </c>
      <c r="I4213" s="17" t="s">
        <v>595</v>
      </c>
      <c r="J4213" s="18">
        <v>4507</v>
      </c>
      <c r="K4213" s="19">
        <v>109.28</v>
      </c>
      <c r="L4213" s="19">
        <v>35.840000000000003</v>
      </c>
      <c r="M4213" s="19">
        <f>Table1[[#This Row],[Unit_Selling Price]]-Table1[[#This Row],[Unit_Cost]]</f>
        <v>73.44</v>
      </c>
      <c r="N4213" s="19">
        <f>Table1[[#This Row],[Quantity]]*Table1[[#This Row],[unit_per Profit]]</f>
        <v>330994.08</v>
      </c>
    </row>
    <row r="4214" spans="1:14" x14ac:dyDescent="0.2">
      <c r="A4214" s="10" t="s">
        <v>32</v>
      </c>
      <c r="B4214" s="10" t="s">
        <v>210</v>
      </c>
      <c r="C4214" s="10" t="s">
        <v>39</v>
      </c>
      <c r="D4214" s="10" t="s">
        <v>23</v>
      </c>
      <c r="E4214" s="10" t="s">
        <v>28</v>
      </c>
      <c r="F4214" s="11" t="s">
        <v>1876</v>
      </c>
      <c r="G4214" s="10">
        <v>2012</v>
      </c>
      <c r="H4214" s="10">
        <v>939772927</v>
      </c>
      <c r="I4214" s="17">
        <v>40971</v>
      </c>
      <c r="J4214" s="18">
        <v>8548</v>
      </c>
      <c r="K4214" s="19">
        <v>81.73</v>
      </c>
      <c r="L4214" s="19">
        <v>56.67</v>
      </c>
      <c r="M4214" s="19">
        <f>Table1[[#This Row],[Unit_Selling Price]]-Table1[[#This Row],[Unit_Cost]]</f>
        <v>25.06</v>
      </c>
      <c r="N4214" s="19">
        <f>Table1[[#This Row],[Quantity]]*Table1[[#This Row],[unit_per Profit]]</f>
        <v>214212.88</v>
      </c>
    </row>
    <row r="4215" spans="1:14" x14ac:dyDescent="0.2">
      <c r="A4215" s="10" t="s">
        <v>29</v>
      </c>
      <c r="B4215" s="10" t="s">
        <v>197</v>
      </c>
      <c r="C4215" s="10" t="s">
        <v>31</v>
      </c>
      <c r="D4215" s="10" t="s">
        <v>23</v>
      </c>
      <c r="E4215" s="10" t="s">
        <v>43</v>
      </c>
      <c r="F4215" s="11" t="s">
        <v>1465</v>
      </c>
      <c r="G4215" s="10">
        <v>2012</v>
      </c>
      <c r="H4215" s="10">
        <v>378873240</v>
      </c>
      <c r="I4215" s="17" t="s">
        <v>712</v>
      </c>
      <c r="J4215" s="18">
        <v>5866</v>
      </c>
      <c r="K4215" s="19">
        <v>47.45</v>
      </c>
      <c r="L4215" s="19">
        <v>31.79</v>
      </c>
      <c r="M4215" s="19">
        <f>Table1[[#This Row],[Unit_Selling Price]]-Table1[[#This Row],[Unit_Cost]]</f>
        <v>15.66</v>
      </c>
      <c r="N4215" s="19">
        <f>Table1[[#This Row],[Quantity]]*Table1[[#This Row],[unit_per Profit]]</f>
        <v>91861.56</v>
      </c>
    </row>
    <row r="4216" spans="1:14" x14ac:dyDescent="0.2">
      <c r="A4216" s="10" t="s">
        <v>29</v>
      </c>
      <c r="B4216" s="10" t="s">
        <v>130</v>
      </c>
      <c r="C4216" s="10" t="s">
        <v>65</v>
      </c>
      <c r="D4216" s="10" t="s">
        <v>23</v>
      </c>
      <c r="E4216" s="10" t="s">
        <v>35</v>
      </c>
      <c r="F4216" s="11" t="s">
        <v>615</v>
      </c>
      <c r="G4216" s="10">
        <v>2011</v>
      </c>
      <c r="H4216" s="10">
        <v>264856183</v>
      </c>
      <c r="I4216" s="17" t="s">
        <v>1748</v>
      </c>
      <c r="J4216" s="18">
        <v>5685</v>
      </c>
      <c r="K4216" s="19">
        <v>9.33</v>
      </c>
      <c r="L4216" s="19">
        <v>6.92</v>
      </c>
      <c r="M4216" s="19">
        <f>Table1[[#This Row],[Unit_Selling Price]]-Table1[[#This Row],[Unit_Cost]]</f>
        <v>2.41</v>
      </c>
      <c r="N4216" s="19">
        <f>Table1[[#This Row],[Quantity]]*Table1[[#This Row],[unit_per Profit]]</f>
        <v>13700.85</v>
      </c>
    </row>
    <row r="4217" spans="1:14" x14ac:dyDescent="0.2">
      <c r="A4217" s="10" t="s">
        <v>40</v>
      </c>
      <c r="B4217" s="10" t="s">
        <v>203</v>
      </c>
      <c r="C4217" s="10" t="s">
        <v>77</v>
      </c>
      <c r="D4217" s="10" t="s">
        <v>27</v>
      </c>
      <c r="E4217" s="10" t="s">
        <v>28</v>
      </c>
      <c r="F4217" s="11">
        <v>40554</v>
      </c>
      <c r="G4217" s="10">
        <v>2011</v>
      </c>
      <c r="H4217" s="10">
        <v>960270583</v>
      </c>
      <c r="I4217" s="17" t="s">
        <v>357</v>
      </c>
      <c r="J4217" s="18">
        <v>4260</v>
      </c>
      <c r="K4217" s="19">
        <v>154.06</v>
      </c>
      <c r="L4217" s="19">
        <v>90.93</v>
      </c>
      <c r="M4217" s="19">
        <f>Table1[[#This Row],[Unit_Selling Price]]-Table1[[#This Row],[Unit_Cost]]</f>
        <v>63.13</v>
      </c>
      <c r="N4217" s="19">
        <f>Table1[[#This Row],[Quantity]]*Table1[[#This Row],[unit_per Profit]]</f>
        <v>268933.8</v>
      </c>
    </row>
    <row r="4218" spans="1:14" x14ac:dyDescent="0.2">
      <c r="A4218" s="10" t="s">
        <v>46</v>
      </c>
      <c r="B4218" s="10" t="s">
        <v>206</v>
      </c>
      <c r="C4218" s="10" t="s">
        <v>49</v>
      </c>
      <c r="D4218" s="10" t="s">
        <v>27</v>
      </c>
      <c r="E4218" s="10" t="s">
        <v>35</v>
      </c>
      <c r="F4218" s="11">
        <v>42650</v>
      </c>
      <c r="G4218" s="10">
        <v>2016</v>
      </c>
      <c r="H4218" s="10">
        <v>647977769</v>
      </c>
      <c r="I4218" s="17">
        <v>42437</v>
      </c>
      <c r="J4218" s="18">
        <v>9876</v>
      </c>
      <c r="K4218" s="19">
        <v>651.21</v>
      </c>
      <c r="L4218" s="19">
        <v>524.96</v>
      </c>
      <c r="M4218" s="19">
        <f>Table1[[#This Row],[Unit_Selling Price]]-Table1[[#This Row],[Unit_Cost]]</f>
        <v>126.25</v>
      </c>
      <c r="N4218" s="19">
        <f>Table1[[#This Row],[Quantity]]*Table1[[#This Row],[unit_per Profit]]</f>
        <v>1246845</v>
      </c>
    </row>
    <row r="4219" spans="1:14" x14ac:dyDescent="0.2">
      <c r="A4219" s="10" t="s">
        <v>46</v>
      </c>
      <c r="B4219" s="10" t="s">
        <v>75</v>
      </c>
      <c r="C4219" s="10" t="s">
        <v>65</v>
      </c>
      <c r="D4219" s="10" t="s">
        <v>27</v>
      </c>
      <c r="E4219" s="10" t="s">
        <v>43</v>
      </c>
      <c r="F4219" s="11">
        <v>40798</v>
      </c>
      <c r="G4219" s="10">
        <v>2011</v>
      </c>
      <c r="H4219" s="10">
        <v>281151568</v>
      </c>
      <c r="I4219" s="17" t="s">
        <v>928</v>
      </c>
      <c r="J4219" s="18">
        <v>7852</v>
      </c>
      <c r="K4219" s="19">
        <v>9.33</v>
      </c>
      <c r="L4219" s="19">
        <v>6.92</v>
      </c>
      <c r="M4219" s="19">
        <f>Table1[[#This Row],[Unit_Selling Price]]-Table1[[#This Row],[Unit_Cost]]</f>
        <v>2.41</v>
      </c>
      <c r="N4219" s="19">
        <f>Table1[[#This Row],[Quantity]]*Table1[[#This Row],[unit_per Profit]]</f>
        <v>18923.32</v>
      </c>
    </row>
    <row r="4220" spans="1:14" x14ac:dyDescent="0.2">
      <c r="A4220" s="10" t="s">
        <v>40</v>
      </c>
      <c r="B4220" s="10" t="s">
        <v>218</v>
      </c>
      <c r="C4220" s="10" t="s">
        <v>26</v>
      </c>
      <c r="D4220" s="10" t="s">
        <v>23</v>
      </c>
      <c r="E4220" s="10" t="s">
        <v>43</v>
      </c>
      <c r="F4220" s="11" t="s">
        <v>533</v>
      </c>
      <c r="G4220" s="10">
        <v>2015</v>
      </c>
      <c r="H4220" s="10">
        <v>433278310</v>
      </c>
      <c r="I4220" s="17">
        <v>42222</v>
      </c>
      <c r="J4220" s="18">
        <v>5535</v>
      </c>
      <c r="K4220" s="19">
        <v>152.58000000000001</v>
      </c>
      <c r="L4220" s="19">
        <v>97.44</v>
      </c>
      <c r="M4220" s="19">
        <f>Table1[[#This Row],[Unit_Selling Price]]-Table1[[#This Row],[Unit_Cost]]</f>
        <v>55.14</v>
      </c>
      <c r="N4220" s="19">
        <f>Table1[[#This Row],[Quantity]]*Table1[[#This Row],[unit_per Profit]]</f>
        <v>305199.90000000002</v>
      </c>
    </row>
    <row r="4221" spans="1:14" x14ac:dyDescent="0.2">
      <c r="A4221" s="10" t="s">
        <v>59</v>
      </c>
      <c r="B4221" s="10" t="s">
        <v>216</v>
      </c>
      <c r="C4221" s="10" t="s">
        <v>42</v>
      </c>
      <c r="D4221" s="10" t="s">
        <v>27</v>
      </c>
      <c r="E4221" s="10" t="s">
        <v>24</v>
      </c>
      <c r="F4221" s="11" t="s">
        <v>543</v>
      </c>
      <c r="G4221" s="10">
        <v>2011</v>
      </c>
      <c r="H4221" s="10">
        <v>848156821</v>
      </c>
      <c r="I4221" s="17">
        <v>40852</v>
      </c>
      <c r="J4221" s="18">
        <v>7306</v>
      </c>
      <c r="K4221" s="19">
        <v>109.28</v>
      </c>
      <c r="L4221" s="19">
        <v>35.840000000000003</v>
      </c>
      <c r="M4221" s="19">
        <f>Table1[[#This Row],[Unit_Selling Price]]-Table1[[#This Row],[Unit_Cost]]</f>
        <v>73.44</v>
      </c>
      <c r="N4221" s="19">
        <f>Table1[[#This Row],[Quantity]]*Table1[[#This Row],[unit_per Profit]]</f>
        <v>536552.64</v>
      </c>
    </row>
    <row r="4222" spans="1:14" x14ac:dyDescent="0.2">
      <c r="A4222" s="10" t="s">
        <v>46</v>
      </c>
      <c r="B4222" s="10" t="s">
        <v>172</v>
      </c>
      <c r="C4222" s="10" t="s">
        <v>26</v>
      </c>
      <c r="D4222" s="10" t="s">
        <v>27</v>
      </c>
      <c r="E4222" s="10" t="s">
        <v>24</v>
      </c>
      <c r="F4222" s="11" t="s">
        <v>1232</v>
      </c>
      <c r="G4222" s="10">
        <v>2015</v>
      </c>
      <c r="H4222" s="10">
        <v>889898431</v>
      </c>
      <c r="I4222" s="17" t="s">
        <v>1373</v>
      </c>
      <c r="J4222" s="18">
        <v>9576</v>
      </c>
      <c r="K4222" s="19">
        <v>152.58000000000001</v>
      </c>
      <c r="L4222" s="19">
        <v>97.44</v>
      </c>
      <c r="M4222" s="19">
        <f>Table1[[#This Row],[Unit_Selling Price]]-Table1[[#This Row],[Unit_Cost]]</f>
        <v>55.14</v>
      </c>
      <c r="N4222" s="19">
        <f>Table1[[#This Row],[Quantity]]*Table1[[#This Row],[unit_per Profit]]</f>
        <v>528020.64</v>
      </c>
    </row>
    <row r="4223" spans="1:14" x14ac:dyDescent="0.2">
      <c r="A4223" s="10" t="s">
        <v>32</v>
      </c>
      <c r="B4223" s="10" t="s">
        <v>81</v>
      </c>
      <c r="C4223" s="10" t="s">
        <v>39</v>
      </c>
      <c r="D4223" s="10" t="s">
        <v>23</v>
      </c>
      <c r="E4223" s="10" t="s">
        <v>28</v>
      </c>
      <c r="F4223" s="11">
        <v>43011</v>
      </c>
      <c r="G4223" s="10">
        <v>2017</v>
      </c>
      <c r="H4223" s="10">
        <v>892926967</v>
      </c>
      <c r="I4223" s="17">
        <v>42920</v>
      </c>
      <c r="J4223" s="18">
        <v>5787</v>
      </c>
      <c r="K4223" s="19">
        <v>81.73</v>
      </c>
      <c r="L4223" s="19">
        <v>56.67</v>
      </c>
      <c r="M4223" s="19">
        <f>Table1[[#This Row],[Unit_Selling Price]]-Table1[[#This Row],[Unit_Cost]]</f>
        <v>25.06</v>
      </c>
      <c r="N4223" s="19">
        <f>Table1[[#This Row],[Quantity]]*Table1[[#This Row],[unit_per Profit]]</f>
        <v>145022.22</v>
      </c>
    </row>
    <row r="4224" spans="1:14" x14ac:dyDescent="0.2">
      <c r="A4224" s="10" t="s">
        <v>32</v>
      </c>
      <c r="B4224" s="10" t="s">
        <v>81</v>
      </c>
      <c r="C4224" s="10" t="s">
        <v>85</v>
      </c>
      <c r="D4224" s="10" t="s">
        <v>23</v>
      </c>
      <c r="E4224" s="10" t="s">
        <v>28</v>
      </c>
      <c r="F4224" s="11">
        <v>42375</v>
      </c>
      <c r="G4224" s="10">
        <v>2016</v>
      </c>
      <c r="H4224" s="10">
        <v>811978757</v>
      </c>
      <c r="I4224" s="17" t="s">
        <v>444</v>
      </c>
      <c r="J4224" s="18">
        <v>1413</v>
      </c>
      <c r="K4224" s="19">
        <v>668.27</v>
      </c>
      <c r="L4224" s="19">
        <v>502.54</v>
      </c>
      <c r="M4224" s="19">
        <f>Table1[[#This Row],[Unit_Selling Price]]-Table1[[#This Row],[Unit_Cost]]</f>
        <v>165.73</v>
      </c>
      <c r="N4224" s="19">
        <f>Table1[[#This Row],[Quantity]]*Table1[[#This Row],[unit_per Profit]]</f>
        <v>234176.49</v>
      </c>
    </row>
    <row r="4225" spans="1:14" x14ac:dyDescent="0.2">
      <c r="A4225" s="10" t="s">
        <v>278</v>
      </c>
      <c r="B4225" s="10" t="s">
        <v>226</v>
      </c>
      <c r="C4225" s="10" t="s">
        <v>65</v>
      </c>
      <c r="D4225" s="10" t="s">
        <v>27</v>
      </c>
      <c r="E4225" s="10" t="s">
        <v>28</v>
      </c>
      <c r="F4225" s="11" t="s">
        <v>1388</v>
      </c>
      <c r="G4225" s="10">
        <v>2016</v>
      </c>
      <c r="H4225" s="10">
        <v>672102630</v>
      </c>
      <c r="I4225" s="17">
        <v>42559</v>
      </c>
      <c r="J4225" s="18">
        <v>8959</v>
      </c>
      <c r="K4225" s="19">
        <v>9.33</v>
      </c>
      <c r="L4225" s="19">
        <v>6.92</v>
      </c>
      <c r="M4225" s="19">
        <f>Table1[[#This Row],[Unit_Selling Price]]-Table1[[#This Row],[Unit_Cost]]</f>
        <v>2.41</v>
      </c>
      <c r="N4225" s="19">
        <f>Table1[[#This Row],[Quantity]]*Table1[[#This Row],[unit_per Profit]]</f>
        <v>21591.19</v>
      </c>
    </row>
    <row r="4226" spans="1:14" x14ac:dyDescent="0.2">
      <c r="A4226" s="10" t="s">
        <v>29</v>
      </c>
      <c r="B4226" s="10" t="s">
        <v>30</v>
      </c>
      <c r="C4226" s="10" t="s">
        <v>34</v>
      </c>
      <c r="D4226" s="10" t="s">
        <v>23</v>
      </c>
      <c r="E4226" s="10" t="s">
        <v>28</v>
      </c>
      <c r="F4226" s="11">
        <v>41678</v>
      </c>
      <c r="G4226" s="10">
        <v>2014</v>
      </c>
      <c r="H4226" s="10">
        <v>118659913</v>
      </c>
      <c r="I4226" s="17" t="s">
        <v>1030</v>
      </c>
      <c r="J4226" s="18">
        <v>2960</v>
      </c>
      <c r="K4226" s="19">
        <v>205.7</v>
      </c>
      <c r="L4226" s="19">
        <v>117.11</v>
      </c>
      <c r="M4226" s="19">
        <f>Table1[[#This Row],[Unit_Selling Price]]-Table1[[#This Row],[Unit_Cost]]</f>
        <v>88.59</v>
      </c>
      <c r="N4226" s="19">
        <f>Table1[[#This Row],[Quantity]]*Table1[[#This Row],[unit_per Profit]]</f>
        <v>262226.40000000002</v>
      </c>
    </row>
    <row r="4227" spans="1:14" x14ac:dyDescent="0.2">
      <c r="A4227" s="10" t="s">
        <v>29</v>
      </c>
      <c r="B4227" s="10" t="s">
        <v>89</v>
      </c>
      <c r="C4227" s="10" t="s">
        <v>22</v>
      </c>
      <c r="D4227" s="10" t="s">
        <v>23</v>
      </c>
      <c r="E4227" s="10" t="s">
        <v>35</v>
      </c>
      <c r="F4227" s="11" t="s">
        <v>1146</v>
      </c>
      <c r="G4227" s="10">
        <v>2012</v>
      </c>
      <c r="H4227" s="10">
        <v>667324435</v>
      </c>
      <c r="I4227" s="17" t="s">
        <v>1592</v>
      </c>
      <c r="J4227" s="18">
        <v>4985</v>
      </c>
      <c r="K4227" s="19">
        <v>255.28</v>
      </c>
      <c r="L4227" s="19">
        <v>159.41999999999999</v>
      </c>
      <c r="M4227" s="19">
        <f>Table1[[#This Row],[Unit_Selling Price]]-Table1[[#This Row],[Unit_Cost]]</f>
        <v>95.86</v>
      </c>
      <c r="N4227" s="19">
        <f>Table1[[#This Row],[Quantity]]*Table1[[#This Row],[unit_per Profit]]</f>
        <v>477862.1</v>
      </c>
    </row>
    <row r="4228" spans="1:14" x14ac:dyDescent="0.2">
      <c r="A4228" s="10" t="s">
        <v>32</v>
      </c>
      <c r="B4228" s="10" t="s">
        <v>157</v>
      </c>
      <c r="C4228" s="10" t="s">
        <v>42</v>
      </c>
      <c r="D4228" s="10" t="s">
        <v>23</v>
      </c>
      <c r="E4228" s="10" t="s">
        <v>28</v>
      </c>
      <c r="F4228" s="11" t="s">
        <v>1042</v>
      </c>
      <c r="G4228" s="10">
        <v>2014</v>
      </c>
      <c r="H4228" s="10">
        <v>754082524</v>
      </c>
      <c r="I4228" s="17" t="s">
        <v>369</v>
      </c>
      <c r="J4228" s="18">
        <v>8631</v>
      </c>
      <c r="K4228" s="19">
        <v>109.28</v>
      </c>
      <c r="L4228" s="19">
        <v>35.840000000000003</v>
      </c>
      <c r="M4228" s="19">
        <f>Table1[[#This Row],[Unit_Selling Price]]-Table1[[#This Row],[Unit_Cost]]</f>
        <v>73.44</v>
      </c>
      <c r="N4228" s="19">
        <f>Table1[[#This Row],[Quantity]]*Table1[[#This Row],[unit_per Profit]]</f>
        <v>633860.64</v>
      </c>
    </row>
    <row r="4229" spans="1:14" x14ac:dyDescent="0.2">
      <c r="A4229" s="10" t="s">
        <v>29</v>
      </c>
      <c r="B4229" s="10" t="s">
        <v>118</v>
      </c>
      <c r="C4229" s="10" t="s">
        <v>22</v>
      </c>
      <c r="D4229" s="10" t="s">
        <v>23</v>
      </c>
      <c r="E4229" s="10" t="s">
        <v>28</v>
      </c>
      <c r="F4229" s="11" t="s">
        <v>1726</v>
      </c>
      <c r="G4229" s="10">
        <v>2011</v>
      </c>
      <c r="H4229" s="10">
        <v>685233008</v>
      </c>
      <c r="I4229" s="17" t="s">
        <v>1181</v>
      </c>
      <c r="J4229" s="18">
        <v>4529</v>
      </c>
      <c r="K4229" s="19">
        <v>255.28</v>
      </c>
      <c r="L4229" s="19">
        <v>159.41999999999999</v>
      </c>
      <c r="M4229" s="19">
        <f>Table1[[#This Row],[Unit_Selling Price]]-Table1[[#This Row],[Unit_Cost]]</f>
        <v>95.86</v>
      </c>
      <c r="N4229" s="19">
        <f>Table1[[#This Row],[Quantity]]*Table1[[#This Row],[unit_per Profit]]</f>
        <v>434149.94</v>
      </c>
    </row>
    <row r="4230" spans="1:14" x14ac:dyDescent="0.2">
      <c r="A4230" s="10" t="s">
        <v>32</v>
      </c>
      <c r="B4230" s="10" t="s">
        <v>186</v>
      </c>
      <c r="C4230" s="10" t="s">
        <v>51</v>
      </c>
      <c r="D4230" s="10" t="s">
        <v>27</v>
      </c>
      <c r="E4230" s="10" t="s">
        <v>28</v>
      </c>
      <c r="F4230" s="11">
        <v>41644</v>
      </c>
      <c r="G4230" s="10">
        <v>2014</v>
      </c>
      <c r="H4230" s="10">
        <v>387387216</v>
      </c>
      <c r="I4230" s="17">
        <v>41949</v>
      </c>
      <c r="J4230" s="18">
        <v>5341</v>
      </c>
      <c r="K4230" s="19">
        <v>437.2</v>
      </c>
      <c r="L4230" s="19">
        <v>263.33</v>
      </c>
      <c r="M4230" s="19">
        <f>Table1[[#This Row],[Unit_Selling Price]]-Table1[[#This Row],[Unit_Cost]]</f>
        <v>173.87</v>
      </c>
      <c r="N4230" s="19">
        <f>Table1[[#This Row],[Quantity]]*Table1[[#This Row],[unit_per Profit]]</f>
        <v>928639.67</v>
      </c>
    </row>
    <row r="4231" spans="1:14" x14ac:dyDescent="0.2">
      <c r="A4231" s="10" t="s">
        <v>29</v>
      </c>
      <c r="B4231" s="10" t="s">
        <v>131</v>
      </c>
      <c r="C4231" s="10" t="s">
        <v>31</v>
      </c>
      <c r="D4231" s="10" t="s">
        <v>23</v>
      </c>
      <c r="E4231" s="10" t="s">
        <v>43</v>
      </c>
      <c r="F4231" s="11" t="s">
        <v>720</v>
      </c>
      <c r="G4231" s="10">
        <v>2013</v>
      </c>
      <c r="H4231" s="10">
        <v>757468974</v>
      </c>
      <c r="I4231" s="17" t="s">
        <v>1610</v>
      </c>
      <c r="J4231" s="18">
        <v>757</v>
      </c>
      <c r="K4231" s="19">
        <v>47.45</v>
      </c>
      <c r="L4231" s="19">
        <v>31.79</v>
      </c>
      <c r="M4231" s="19">
        <f>Table1[[#This Row],[Unit_Selling Price]]-Table1[[#This Row],[Unit_Cost]]</f>
        <v>15.66</v>
      </c>
      <c r="N4231" s="19">
        <f>Table1[[#This Row],[Quantity]]*Table1[[#This Row],[unit_per Profit]]</f>
        <v>11854.62</v>
      </c>
    </row>
    <row r="4232" spans="1:14" x14ac:dyDescent="0.2">
      <c r="A4232" s="10" t="s">
        <v>29</v>
      </c>
      <c r="B4232" s="10" t="s">
        <v>88</v>
      </c>
      <c r="C4232" s="10" t="s">
        <v>56</v>
      </c>
      <c r="D4232" s="10" t="s">
        <v>23</v>
      </c>
      <c r="E4232" s="10" t="s">
        <v>43</v>
      </c>
      <c r="F4232" s="11" t="s">
        <v>1342</v>
      </c>
      <c r="G4232" s="10">
        <v>2015</v>
      </c>
      <c r="H4232" s="10">
        <v>512714612</v>
      </c>
      <c r="I4232" s="17">
        <v>42257</v>
      </c>
      <c r="J4232" s="18">
        <v>2502</v>
      </c>
      <c r="K4232" s="19">
        <v>421.89</v>
      </c>
      <c r="L4232" s="19">
        <v>364.69</v>
      </c>
      <c r="M4232" s="19">
        <f>Table1[[#This Row],[Unit_Selling Price]]-Table1[[#This Row],[Unit_Cost]]</f>
        <v>57.2</v>
      </c>
      <c r="N4232" s="19">
        <f>Table1[[#This Row],[Quantity]]*Table1[[#This Row],[unit_per Profit]]</f>
        <v>143114.4</v>
      </c>
    </row>
    <row r="4233" spans="1:14" x14ac:dyDescent="0.2">
      <c r="A4233" s="10" t="s">
        <v>278</v>
      </c>
      <c r="B4233" s="10" t="s">
        <v>191</v>
      </c>
      <c r="C4233" s="10" t="s">
        <v>77</v>
      </c>
      <c r="D4233" s="10" t="s">
        <v>23</v>
      </c>
      <c r="E4233" s="10" t="s">
        <v>43</v>
      </c>
      <c r="F4233" s="11">
        <v>40700</v>
      </c>
      <c r="G4233" s="10">
        <v>2011</v>
      </c>
      <c r="H4233" s="10">
        <v>240672957</v>
      </c>
      <c r="I4233" s="17" t="s">
        <v>1492</v>
      </c>
      <c r="J4233" s="18">
        <v>9331</v>
      </c>
      <c r="K4233" s="19">
        <v>154.06</v>
      </c>
      <c r="L4233" s="19">
        <v>90.93</v>
      </c>
      <c r="M4233" s="19">
        <f>Table1[[#This Row],[Unit_Selling Price]]-Table1[[#This Row],[Unit_Cost]]</f>
        <v>63.13</v>
      </c>
      <c r="N4233" s="19">
        <f>Table1[[#This Row],[Quantity]]*Table1[[#This Row],[unit_per Profit]]</f>
        <v>589066.03</v>
      </c>
    </row>
    <row r="4234" spans="1:14" x14ac:dyDescent="0.2">
      <c r="A4234" s="10" t="s">
        <v>37</v>
      </c>
      <c r="B4234" s="10" t="s">
        <v>139</v>
      </c>
      <c r="C4234" s="10" t="s">
        <v>39</v>
      </c>
      <c r="D4234" s="10" t="s">
        <v>23</v>
      </c>
      <c r="E4234" s="10" t="s">
        <v>35</v>
      </c>
      <c r="F4234" s="11">
        <v>41494</v>
      </c>
      <c r="G4234" s="10">
        <v>2013</v>
      </c>
      <c r="H4234" s="10">
        <v>149205338</v>
      </c>
      <c r="I4234" s="17" t="s">
        <v>1528</v>
      </c>
      <c r="J4234" s="18">
        <v>2030</v>
      </c>
      <c r="K4234" s="19">
        <v>81.73</v>
      </c>
      <c r="L4234" s="19">
        <v>56.67</v>
      </c>
      <c r="M4234" s="19">
        <f>Table1[[#This Row],[Unit_Selling Price]]-Table1[[#This Row],[Unit_Cost]]</f>
        <v>25.06</v>
      </c>
      <c r="N4234" s="19">
        <f>Table1[[#This Row],[Quantity]]*Table1[[#This Row],[unit_per Profit]]</f>
        <v>50871.8</v>
      </c>
    </row>
    <row r="4235" spans="1:14" x14ac:dyDescent="0.2">
      <c r="A4235" s="10" t="s">
        <v>29</v>
      </c>
      <c r="B4235" s="10" t="s">
        <v>224</v>
      </c>
      <c r="C4235" s="10" t="s">
        <v>56</v>
      </c>
      <c r="D4235" s="10" t="s">
        <v>27</v>
      </c>
      <c r="E4235" s="10" t="s">
        <v>24</v>
      </c>
      <c r="F4235" s="11">
        <v>40484</v>
      </c>
      <c r="G4235" s="10">
        <v>2010</v>
      </c>
      <c r="H4235" s="10">
        <v>516485583</v>
      </c>
      <c r="I4235" s="17">
        <v>40332</v>
      </c>
      <c r="J4235" s="18">
        <v>8416</v>
      </c>
      <c r="K4235" s="19">
        <v>421.89</v>
      </c>
      <c r="L4235" s="19">
        <v>364.69</v>
      </c>
      <c r="M4235" s="19">
        <f>Table1[[#This Row],[Unit_Selling Price]]-Table1[[#This Row],[Unit_Cost]]</f>
        <v>57.2</v>
      </c>
      <c r="N4235" s="19">
        <f>Table1[[#This Row],[Quantity]]*Table1[[#This Row],[unit_per Profit]]</f>
        <v>481395.20000000001</v>
      </c>
    </row>
    <row r="4236" spans="1:14" x14ac:dyDescent="0.2">
      <c r="A4236" s="10" t="s">
        <v>37</v>
      </c>
      <c r="B4236" s="10" t="s">
        <v>79</v>
      </c>
      <c r="C4236" s="10" t="s">
        <v>22</v>
      </c>
      <c r="D4236" s="10" t="s">
        <v>27</v>
      </c>
      <c r="E4236" s="10" t="s">
        <v>35</v>
      </c>
      <c r="F4236" s="11">
        <v>41160</v>
      </c>
      <c r="G4236" s="10">
        <v>2012</v>
      </c>
      <c r="H4236" s="10">
        <v>341000020</v>
      </c>
      <c r="I4236" s="17" t="s">
        <v>607</v>
      </c>
      <c r="J4236" s="18">
        <v>8339</v>
      </c>
      <c r="K4236" s="19">
        <v>255.28</v>
      </c>
      <c r="L4236" s="19">
        <v>159.41999999999999</v>
      </c>
      <c r="M4236" s="19">
        <f>Table1[[#This Row],[Unit_Selling Price]]-Table1[[#This Row],[Unit_Cost]]</f>
        <v>95.86</v>
      </c>
      <c r="N4236" s="19">
        <f>Table1[[#This Row],[Quantity]]*Table1[[#This Row],[unit_per Profit]]</f>
        <v>799376.54</v>
      </c>
    </row>
    <row r="4237" spans="1:14" x14ac:dyDescent="0.2">
      <c r="A4237" s="10" t="s">
        <v>29</v>
      </c>
      <c r="B4237" s="10" t="s">
        <v>153</v>
      </c>
      <c r="C4237" s="10" t="s">
        <v>77</v>
      </c>
      <c r="D4237" s="10" t="s">
        <v>23</v>
      </c>
      <c r="E4237" s="10" t="s">
        <v>43</v>
      </c>
      <c r="F4237" s="11">
        <v>41831</v>
      </c>
      <c r="G4237" s="10">
        <v>2014</v>
      </c>
      <c r="H4237" s="10">
        <v>491547477</v>
      </c>
      <c r="I4237" s="17">
        <v>41831</v>
      </c>
      <c r="J4237" s="18">
        <v>8676</v>
      </c>
      <c r="K4237" s="19">
        <v>154.06</v>
      </c>
      <c r="L4237" s="19">
        <v>90.93</v>
      </c>
      <c r="M4237" s="19">
        <f>Table1[[#This Row],[Unit_Selling Price]]-Table1[[#This Row],[Unit_Cost]]</f>
        <v>63.13</v>
      </c>
      <c r="N4237" s="19">
        <f>Table1[[#This Row],[Quantity]]*Table1[[#This Row],[unit_per Profit]]</f>
        <v>547715.88</v>
      </c>
    </row>
    <row r="4238" spans="1:14" x14ac:dyDescent="0.2">
      <c r="A4238" s="10" t="s">
        <v>37</v>
      </c>
      <c r="B4238" s="10" t="s">
        <v>229</v>
      </c>
      <c r="C4238" s="10" t="s">
        <v>77</v>
      </c>
      <c r="D4238" s="10" t="s">
        <v>27</v>
      </c>
      <c r="E4238" s="10" t="s">
        <v>24</v>
      </c>
      <c r="F4238" s="11">
        <v>40856</v>
      </c>
      <c r="G4238" s="10">
        <v>2011</v>
      </c>
      <c r="H4238" s="10">
        <v>557239282</v>
      </c>
      <c r="I4238" s="17" t="s">
        <v>534</v>
      </c>
      <c r="J4238" s="18">
        <v>8341</v>
      </c>
      <c r="K4238" s="19">
        <v>154.06</v>
      </c>
      <c r="L4238" s="19">
        <v>90.93</v>
      </c>
      <c r="M4238" s="19">
        <f>Table1[[#This Row],[Unit_Selling Price]]-Table1[[#This Row],[Unit_Cost]]</f>
        <v>63.13</v>
      </c>
      <c r="N4238" s="19">
        <f>Table1[[#This Row],[Quantity]]*Table1[[#This Row],[unit_per Profit]]</f>
        <v>526567.32999999996</v>
      </c>
    </row>
    <row r="4239" spans="1:14" x14ac:dyDescent="0.2">
      <c r="A4239" s="10" t="s">
        <v>278</v>
      </c>
      <c r="B4239" s="10" t="s">
        <v>25</v>
      </c>
      <c r="C4239" s="10" t="s">
        <v>26</v>
      </c>
      <c r="D4239" s="10" t="s">
        <v>27</v>
      </c>
      <c r="E4239" s="10" t="s">
        <v>28</v>
      </c>
      <c r="F4239" s="11" t="s">
        <v>1806</v>
      </c>
      <c r="G4239" s="10">
        <v>2010</v>
      </c>
      <c r="H4239" s="10">
        <v>197499263</v>
      </c>
      <c r="I4239" s="17">
        <v>40396</v>
      </c>
      <c r="J4239" s="18">
        <v>3276</v>
      </c>
      <c r="K4239" s="19">
        <v>152.58000000000001</v>
      </c>
      <c r="L4239" s="19">
        <v>97.44</v>
      </c>
      <c r="M4239" s="19">
        <f>Table1[[#This Row],[Unit_Selling Price]]-Table1[[#This Row],[Unit_Cost]]</f>
        <v>55.14</v>
      </c>
      <c r="N4239" s="19">
        <f>Table1[[#This Row],[Quantity]]*Table1[[#This Row],[unit_per Profit]]</f>
        <v>180638.64</v>
      </c>
    </row>
    <row r="4240" spans="1:14" x14ac:dyDescent="0.2">
      <c r="A4240" s="10" t="s">
        <v>37</v>
      </c>
      <c r="B4240" s="10" t="s">
        <v>183</v>
      </c>
      <c r="C4240" s="10" t="s">
        <v>39</v>
      </c>
      <c r="D4240" s="10" t="s">
        <v>27</v>
      </c>
      <c r="E4240" s="10" t="s">
        <v>35</v>
      </c>
      <c r="F4240" s="11" t="s">
        <v>841</v>
      </c>
      <c r="G4240" s="10">
        <v>2011</v>
      </c>
      <c r="H4240" s="10">
        <v>492063748</v>
      </c>
      <c r="I4240" s="17">
        <v>40673</v>
      </c>
      <c r="J4240" s="18">
        <v>1453</v>
      </c>
      <c r="K4240" s="19">
        <v>81.73</v>
      </c>
      <c r="L4240" s="19">
        <v>56.67</v>
      </c>
      <c r="M4240" s="19">
        <f>Table1[[#This Row],[Unit_Selling Price]]-Table1[[#This Row],[Unit_Cost]]</f>
        <v>25.06</v>
      </c>
      <c r="N4240" s="19">
        <f>Table1[[#This Row],[Quantity]]*Table1[[#This Row],[unit_per Profit]]</f>
        <v>36412.18</v>
      </c>
    </row>
    <row r="4241" spans="1:14" x14ac:dyDescent="0.2">
      <c r="A4241" s="10" t="s">
        <v>37</v>
      </c>
      <c r="B4241" s="10" t="s">
        <v>48</v>
      </c>
      <c r="C4241" s="10" t="s">
        <v>77</v>
      </c>
      <c r="D4241" s="10" t="s">
        <v>23</v>
      </c>
      <c r="E4241" s="10" t="s">
        <v>43</v>
      </c>
      <c r="F4241" s="11" t="s">
        <v>1127</v>
      </c>
      <c r="G4241" s="10">
        <v>2013</v>
      </c>
      <c r="H4241" s="10">
        <v>790981566</v>
      </c>
      <c r="I4241" s="17">
        <v>41496</v>
      </c>
      <c r="J4241" s="18">
        <v>7878</v>
      </c>
      <c r="K4241" s="19">
        <v>154.06</v>
      </c>
      <c r="L4241" s="19">
        <v>90.93</v>
      </c>
      <c r="M4241" s="19">
        <f>Table1[[#This Row],[Unit_Selling Price]]-Table1[[#This Row],[Unit_Cost]]</f>
        <v>63.13</v>
      </c>
      <c r="N4241" s="19">
        <f>Table1[[#This Row],[Quantity]]*Table1[[#This Row],[unit_per Profit]]</f>
        <v>497338.14</v>
      </c>
    </row>
    <row r="4242" spans="1:14" x14ac:dyDescent="0.2">
      <c r="A4242" s="10" t="s">
        <v>278</v>
      </c>
      <c r="B4242" s="10" t="s">
        <v>217</v>
      </c>
      <c r="C4242" s="10" t="s">
        <v>85</v>
      </c>
      <c r="D4242" s="10" t="s">
        <v>27</v>
      </c>
      <c r="E4242" s="10" t="s">
        <v>28</v>
      </c>
      <c r="F4242" s="11" t="s">
        <v>1156</v>
      </c>
      <c r="G4242" s="10">
        <v>2015</v>
      </c>
      <c r="H4242" s="10">
        <v>964614045</v>
      </c>
      <c r="I4242" s="17" t="s">
        <v>776</v>
      </c>
      <c r="J4242" s="18">
        <v>9587</v>
      </c>
      <c r="K4242" s="19">
        <v>668.27</v>
      </c>
      <c r="L4242" s="19">
        <v>502.54</v>
      </c>
      <c r="M4242" s="19">
        <f>Table1[[#This Row],[Unit_Selling Price]]-Table1[[#This Row],[Unit_Cost]]</f>
        <v>165.73</v>
      </c>
      <c r="N4242" s="19">
        <f>Table1[[#This Row],[Quantity]]*Table1[[#This Row],[unit_per Profit]]</f>
        <v>1588853.51</v>
      </c>
    </row>
    <row r="4243" spans="1:14" x14ac:dyDescent="0.2">
      <c r="A4243" s="10" t="s">
        <v>46</v>
      </c>
      <c r="B4243" s="10" t="s">
        <v>120</v>
      </c>
      <c r="C4243" s="10" t="s">
        <v>65</v>
      </c>
      <c r="D4243" s="10" t="s">
        <v>27</v>
      </c>
      <c r="E4243" s="10" t="s">
        <v>43</v>
      </c>
      <c r="F4243" s="11">
        <v>41552</v>
      </c>
      <c r="G4243" s="10">
        <v>2013</v>
      </c>
      <c r="H4243" s="10">
        <v>953635013</v>
      </c>
      <c r="I4243" s="17" t="s">
        <v>1416</v>
      </c>
      <c r="J4243" s="18">
        <v>647</v>
      </c>
      <c r="K4243" s="19">
        <v>9.33</v>
      </c>
      <c r="L4243" s="19">
        <v>6.92</v>
      </c>
      <c r="M4243" s="19">
        <f>Table1[[#This Row],[Unit_Selling Price]]-Table1[[#This Row],[Unit_Cost]]</f>
        <v>2.41</v>
      </c>
      <c r="N4243" s="19">
        <f>Table1[[#This Row],[Quantity]]*Table1[[#This Row],[unit_per Profit]]</f>
        <v>1559.27</v>
      </c>
    </row>
    <row r="4244" spans="1:14" x14ac:dyDescent="0.2">
      <c r="A4244" s="10" t="s">
        <v>46</v>
      </c>
      <c r="B4244" s="10" t="s">
        <v>162</v>
      </c>
      <c r="C4244" s="10" t="s">
        <v>77</v>
      </c>
      <c r="D4244" s="10" t="s">
        <v>27</v>
      </c>
      <c r="E4244" s="10" t="s">
        <v>35</v>
      </c>
      <c r="F4244" s="11" t="s">
        <v>953</v>
      </c>
      <c r="G4244" s="10">
        <v>2012</v>
      </c>
      <c r="H4244" s="10">
        <v>319030797</v>
      </c>
      <c r="I4244" s="17" t="s">
        <v>422</v>
      </c>
      <c r="J4244" s="18">
        <v>7157</v>
      </c>
      <c r="K4244" s="19">
        <v>154.06</v>
      </c>
      <c r="L4244" s="19">
        <v>90.93</v>
      </c>
      <c r="M4244" s="19">
        <f>Table1[[#This Row],[Unit_Selling Price]]-Table1[[#This Row],[Unit_Cost]]</f>
        <v>63.13</v>
      </c>
      <c r="N4244" s="19">
        <f>Table1[[#This Row],[Quantity]]*Table1[[#This Row],[unit_per Profit]]</f>
        <v>451821.41</v>
      </c>
    </row>
    <row r="4245" spans="1:14" x14ac:dyDescent="0.2">
      <c r="A4245" s="10" t="s">
        <v>278</v>
      </c>
      <c r="B4245" s="10" t="s">
        <v>191</v>
      </c>
      <c r="C4245" s="10" t="s">
        <v>56</v>
      </c>
      <c r="D4245" s="10" t="s">
        <v>23</v>
      </c>
      <c r="E4245" s="10" t="s">
        <v>28</v>
      </c>
      <c r="F4245" s="11" t="s">
        <v>1188</v>
      </c>
      <c r="G4245" s="10">
        <v>2014</v>
      </c>
      <c r="H4245" s="10">
        <v>492100226</v>
      </c>
      <c r="I4245" s="17">
        <v>42309</v>
      </c>
      <c r="J4245" s="18">
        <v>2247</v>
      </c>
      <c r="K4245" s="19">
        <v>421.89</v>
      </c>
      <c r="L4245" s="19">
        <v>364.69</v>
      </c>
      <c r="M4245" s="19">
        <f>Table1[[#This Row],[Unit_Selling Price]]-Table1[[#This Row],[Unit_Cost]]</f>
        <v>57.2</v>
      </c>
      <c r="N4245" s="19">
        <f>Table1[[#This Row],[Quantity]]*Table1[[#This Row],[unit_per Profit]]</f>
        <v>128528.4</v>
      </c>
    </row>
    <row r="4246" spans="1:14" x14ac:dyDescent="0.2">
      <c r="A4246" s="10" t="s">
        <v>278</v>
      </c>
      <c r="B4246" s="10" t="s">
        <v>54</v>
      </c>
      <c r="C4246" s="10" t="s">
        <v>31</v>
      </c>
      <c r="D4246" s="10" t="s">
        <v>27</v>
      </c>
      <c r="E4246" s="10" t="s">
        <v>24</v>
      </c>
      <c r="F4246" s="11" t="s">
        <v>1012</v>
      </c>
      <c r="G4246" s="10">
        <v>2016</v>
      </c>
      <c r="H4246" s="10">
        <v>724454629</v>
      </c>
      <c r="I4246" s="17">
        <v>42410</v>
      </c>
      <c r="J4246" s="18">
        <v>1079</v>
      </c>
      <c r="K4246" s="19">
        <v>47.45</v>
      </c>
      <c r="L4246" s="19">
        <v>31.79</v>
      </c>
      <c r="M4246" s="19">
        <f>Table1[[#This Row],[Unit_Selling Price]]-Table1[[#This Row],[Unit_Cost]]</f>
        <v>15.66</v>
      </c>
      <c r="N4246" s="19">
        <f>Table1[[#This Row],[Quantity]]*Table1[[#This Row],[unit_per Profit]]</f>
        <v>16897.14</v>
      </c>
    </row>
    <row r="4247" spans="1:14" x14ac:dyDescent="0.2">
      <c r="A4247" s="10" t="s">
        <v>46</v>
      </c>
      <c r="B4247" s="10" t="s">
        <v>123</v>
      </c>
      <c r="C4247" s="10" t="s">
        <v>31</v>
      </c>
      <c r="D4247" s="10" t="s">
        <v>27</v>
      </c>
      <c r="E4247" s="10" t="s">
        <v>24</v>
      </c>
      <c r="F4247" s="11">
        <v>40430</v>
      </c>
      <c r="G4247" s="10">
        <v>2010</v>
      </c>
      <c r="H4247" s="10">
        <v>338017833</v>
      </c>
      <c r="I4247" s="17" t="s">
        <v>870</v>
      </c>
      <c r="J4247" s="18">
        <v>5843</v>
      </c>
      <c r="K4247" s="19">
        <v>47.45</v>
      </c>
      <c r="L4247" s="19">
        <v>31.79</v>
      </c>
      <c r="M4247" s="19">
        <f>Table1[[#This Row],[Unit_Selling Price]]-Table1[[#This Row],[Unit_Cost]]</f>
        <v>15.66</v>
      </c>
      <c r="N4247" s="19">
        <f>Table1[[#This Row],[Quantity]]*Table1[[#This Row],[unit_per Profit]]</f>
        <v>91501.38</v>
      </c>
    </row>
    <row r="4248" spans="1:14" x14ac:dyDescent="0.2">
      <c r="A4248" s="10" t="s">
        <v>37</v>
      </c>
      <c r="B4248" s="10" t="s">
        <v>50</v>
      </c>
      <c r="C4248" s="10" t="s">
        <v>39</v>
      </c>
      <c r="D4248" s="10" t="s">
        <v>23</v>
      </c>
      <c r="E4248" s="10" t="s">
        <v>24</v>
      </c>
      <c r="F4248" s="11" t="s">
        <v>629</v>
      </c>
      <c r="G4248" s="10">
        <v>2013</v>
      </c>
      <c r="H4248" s="10">
        <v>975026166</v>
      </c>
      <c r="I4248" s="17" t="s">
        <v>601</v>
      </c>
      <c r="J4248" s="18">
        <v>765</v>
      </c>
      <c r="K4248" s="19">
        <v>81.73</v>
      </c>
      <c r="L4248" s="19">
        <v>56.67</v>
      </c>
      <c r="M4248" s="19">
        <f>Table1[[#This Row],[Unit_Selling Price]]-Table1[[#This Row],[Unit_Cost]]</f>
        <v>25.06</v>
      </c>
      <c r="N4248" s="19">
        <f>Table1[[#This Row],[Quantity]]*Table1[[#This Row],[unit_per Profit]]</f>
        <v>19170.900000000001</v>
      </c>
    </row>
    <row r="4249" spans="1:14" x14ac:dyDescent="0.2">
      <c r="A4249" s="10" t="s">
        <v>46</v>
      </c>
      <c r="B4249" s="10" t="s">
        <v>141</v>
      </c>
      <c r="C4249" s="10" t="s">
        <v>34</v>
      </c>
      <c r="D4249" s="10" t="s">
        <v>23</v>
      </c>
      <c r="E4249" s="10" t="s">
        <v>28</v>
      </c>
      <c r="F4249" s="11">
        <v>40361</v>
      </c>
      <c r="G4249" s="10">
        <v>2010</v>
      </c>
      <c r="H4249" s="10">
        <v>748028457</v>
      </c>
      <c r="I4249" s="17" t="s">
        <v>618</v>
      </c>
      <c r="J4249" s="18">
        <v>7098</v>
      </c>
      <c r="K4249" s="19">
        <v>205.7</v>
      </c>
      <c r="L4249" s="19">
        <v>117.11</v>
      </c>
      <c r="M4249" s="19">
        <f>Table1[[#This Row],[Unit_Selling Price]]-Table1[[#This Row],[Unit_Cost]]</f>
        <v>88.59</v>
      </c>
      <c r="N4249" s="19">
        <f>Table1[[#This Row],[Quantity]]*Table1[[#This Row],[unit_per Profit]]</f>
        <v>628811.81999999995</v>
      </c>
    </row>
    <row r="4250" spans="1:14" x14ac:dyDescent="0.2">
      <c r="A4250" s="10" t="s">
        <v>46</v>
      </c>
      <c r="B4250" s="10" t="s">
        <v>75</v>
      </c>
      <c r="C4250" s="10" t="s">
        <v>65</v>
      </c>
      <c r="D4250" s="10" t="s">
        <v>23</v>
      </c>
      <c r="E4250" s="10" t="s">
        <v>35</v>
      </c>
      <c r="F4250" s="11">
        <v>41677</v>
      </c>
      <c r="G4250" s="10">
        <v>2014</v>
      </c>
      <c r="H4250" s="10">
        <v>989886033</v>
      </c>
      <c r="I4250" s="17">
        <v>41647</v>
      </c>
      <c r="J4250" s="18">
        <v>8129</v>
      </c>
      <c r="K4250" s="19">
        <v>9.33</v>
      </c>
      <c r="L4250" s="19">
        <v>6.92</v>
      </c>
      <c r="M4250" s="19">
        <f>Table1[[#This Row],[Unit_Selling Price]]-Table1[[#This Row],[Unit_Cost]]</f>
        <v>2.41</v>
      </c>
      <c r="N4250" s="19">
        <f>Table1[[#This Row],[Quantity]]*Table1[[#This Row],[unit_per Profit]]</f>
        <v>19590.89</v>
      </c>
    </row>
    <row r="4251" spans="1:14" x14ac:dyDescent="0.2">
      <c r="A4251" s="10" t="s">
        <v>46</v>
      </c>
      <c r="B4251" s="10" t="s">
        <v>171</v>
      </c>
      <c r="C4251" s="10" t="s">
        <v>51</v>
      </c>
      <c r="D4251" s="10" t="s">
        <v>27</v>
      </c>
      <c r="E4251" s="10" t="s">
        <v>28</v>
      </c>
      <c r="F4251" s="11">
        <v>42411</v>
      </c>
      <c r="G4251" s="10">
        <v>2016</v>
      </c>
      <c r="H4251" s="10">
        <v>403772723</v>
      </c>
      <c r="I4251" s="17" t="s">
        <v>387</v>
      </c>
      <c r="J4251" s="18">
        <v>4176</v>
      </c>
      <c r="K4251" s="19">
        <v>437.2</v>
      </c>
      <c r="L4251" s="19">
        <v>263.33</v>
      </c>
      <c r="M4251" s="19">
        <f>Table1[[#This Row],[Unit_Selling Price]]-Table1[[#This Row],[Unit_Cost]]</f>
        <v>173.87</v>
      </c>
      <c r="N4251" s="19">
        <f>Table1[[#This Row],[Quantity]]*Table1[[#This Row],[unit_per Profit]]</f>
        <v>726081.12</v>
      </c>
    </row>
    <row r="4252" spans="1:14" x14ac:dyDescent="0.2">
      <c r="A4252" s="10" t="s">
        <v>40</v>
      </c>
      <c r="B4252" s="10" t="s">
        <v>201</v>
      </c>
      <c r="C4252" s="10" t="s">
        <v>56</v>
      </c>
      <c r="D4252" s="10" t="s">
        <v>23</v>
      </c>
      <c r="E4252" s="10" t="s">
        <v>43</v>
      </c>
      <c r="F4252" s="11">
        <v>42223</v>
      </c>
      <c r="G4252" s="10">
        <v>2015</v>
      </c>
      <c r="H4252" s="10">
        <v>913174855</v>
      </c>
      <c r="I4252" s="17" t="s">
        <v>1690</v>
      </c>
      <c r="J4252" s="18">
        <v>7587</v>
      </c>
      <c r="K4252" s="19">
        <v>421.89</v>
      </c>
      <c r="L4252" s="19">
        <v>364.69</v>
      </c>
      <c r="M4252" s="19">
        <f>Table1[[#This Row],[Unit_Selling Price]]-Table1[[#This Row],[Unit_Cost]]</f>
        <v>57.2</v>
      </c>
      <c r="N4252" s="19">
        <f>Table1[[#This Row],[Quantity]]*Table1[[#This Row],[unit_per Profit]]</f>
        <v>433976.4</v>
      </c>
    </row>
    <row r="4253" spans="1:14" x14ac:dyDescent="0.2">
      <c r="A4253" s="10" t="s">
        <v>29</v>
      </c>
      <c r="B4253" s="10" t="s">
        <v>58</v>
      </c>
      <c r="C4253" s="10" t="s">
        <v>65</v>
      </c>
      <c r="D4253" s="10" t="s">
        <v>27</v>
      </c>
      <c r="E4253" s="10" t="s">
        <v>28</v>
      </c>
      <c r="F4253" s="11">
        <v>41496</v>
      </c>
      <c r="G4253" s="10">
        <v>2013</v>
      </c>
      <c r="H4253" s="10">
        <v>911891257</v>
      </c>
      <c r="I4253" s="17">
        <v>41285</v>
      </c>
      <c r="J4253" s="18">
        <v>7742</v>
      </c>
      <c r="K4253" s="19">
        <v>9.33</v>
      </c>
      <c r="L4253" s="19">
        <v>6.92</v>
      </c>
      <c r="M4253" s="19">
        <f>Table1[[#This Row],[Unit_Selling Price]]-Table1[[#This Row],[Unit_Cost]]</f>
        <v>2.41</v>
      </c>
      <c r="N4253" s="19">
        <f>Table1[[#This Row],[Quantity]]*Table1[[#This Row],[unit_per Profit]]</f>
        <v>18658.22</v>
      </c>
    </row>
    <row r="4254" spans="1:14" x14ac:dyDescent="0.2">
      <c r="A4254" s="10" t="s">
        <v>29</v>
      </c>
      <c r="B4254" s="10" t="s">
        <v>104</v>
      </c>
      <c r="C4254" s="10" t="s">
        <v>26</v>
      </c>
      <c r="D4254" s="10" t="s">
        <v>27</v>
      </c>
      <c r="E4254" s="10" t="s">
        <v>35</v>
      </c>
      <c r="F4254" s="11" t="s">
        <v>1470</v>
      </c>
      <c r="G4254" s="10">
        <v>2015</v>
      </c>
      <c r="H4254" s="10">
        <v>214033257</v>
      </c>
      <c r="I4254" s="17">
        <v>42075</v>
      </c>
      <c r="J4254" s="18">
        <v>6052</v>
      </c>
      <c r="K4254" s="19">
        <v>152.58000000000001</v>
      </c>
      <c r="L4254" s="19">
        <v>97.44</v>
      </c>
      <c r="M4254" s="19">
        <f>Table1[[#This Row],[Unit_Selling Price]]-Table1[[#This Row],[Unit_Cost]]</f>
        <v>55.14</v>
      </c>
      <c r="N4254" s="19">
        <f>Table1[[#This Row],[Quantity]]*Table1[[#This Row],[unit_per Profit]]</f>
        <v>333707.28000000003</v>
      </c>
    </row>
    <row r="4255" spans="1:14" x14ac:dyDescent="0.2">
      <c r="A4255" s="10" t="s">
        <v>29</v>
      </c>
      <c r="B4255" s="10" t="s">
        <v>109</v>
      </c>
      <c r="C4255" s="10" t="s">
        <v>34</v>
      </c>
      <c r="D4255" s="10" t="s">
        <v>23</v>
      </c>
      <c r="E4255" s="10" t="s">
        <v>43</v>
      </c>
      <c r="F4255" s="11" t="s">
        <v>395</v>
      </c>
      <c r="G4255" s="10">
        <v>2015</v>
      </c>
      <c r="H4255" s="10">
        <v>504024684</v>
      </c>
      <c r="I4255" s="17" t="s">
        <v>1536</v>
      </c>
      <c r="J4255" s="18">
        <v>959</v>
      </c>
      <c r="K4255" s="19">
        <v>205.7</v>
      </c>
      <c r="L4255" s="19">
        <v>117.11</v>
      </c>
      <c r="M4255" s="19">
        <f>Table1[[#This Row],[Unit_Selling Price]]-Table1[[#This Row],[Unit_Cost]]</f>
        <v>88.59</v>
      </c>
      <c r="N4255" s="19">
        <f>Table1[[#This Row],[Quantity]]*Table1[[#This Row],[unit_per Profit]]</f>
        <v>84957.81</v>
      </c>
    </row>
    <row r="4256" spans="1:14" x14ac:dyDescent="0.2">
      <c r="A4256" s="10" t="s">
        <v>29</v>
      </c>
      <c r="B4256" s="10" t="s">
        <v>161</v>
      </c>
      <c r="C4256" s="10" t="s">
        <v>77</v>
      </c>
      <c r="D4256" s="10" t="s">
        <v>23</v>
      </c>
      <c r="E4256" s="10" t="s">
        <v>35</v>
      </c>
      <c r="F4256" s="11" t="s">
        <v>1545</v>
      </c>
      <c r="G4256" s="10">
        <v>2016</v>
      </c>
      <c r="H4256" s="10">
        <v>386601865</v>
      </c>
      <c r="I4256" s="17" t="s">
        <v>1424</v>
      </c>
      <c r="J4256" s="18">
        <v>2938</v>
      </c>
      <c r="K4256" s="19">
        <v>154.06</v>
      </c>
      <c r="L4256" s="19">
        <v>90.93</v>
      </c>
      <c r="M4256" s="19">
        <f>Table1[[#This Row],[Unit_Selling Price]]-Table1[[#This Row],[Unit_Cost]]</f>
        <v>63.13</v>
      </c>
      <c r="N4256" s="19">
        <f>Table1[[#This Row],[Quantity]]*Table1[[#This Row],[unit_per Profit]]</f>
        <v>185475.94</v>
      </c>
    </row>
    <row r="4257" spans="1:14" x14ac:dyDescent="0.2">
      <c r="A4257" s="10" t="s">
        <v>29</v>
      </c>
      <c r="B4257" s="10" t="s">
        <v>181</v>
      </c>
      <c r="C4257" s="10" t="s">
        <v>51</v>
      </c>
      <c r="D4257" s="10" t="s">
        <v>27</v>
      </c>
      <c r="E4257" s="10" t="s">
        <v>28</v>
      </c>
      <c r="F4257" s="11" t="s">
        <v>508</v>
      </c>
      <c r="G4257" s="10">
        <v>2010</v>
      </c>
      <c r="H4257" s="10">
        <v>336813628</v>
      </c>
      <c r="I4257" s="17" t="s">
        <v>1877</v>
      </c>
      <c r="J4257" s="18">
        <v>9492</v>
      </c>
      <c r="K4257" s="19">
        <v>437.2</v>
      </c>
      <c r="L4257" s="19">
        <v>263.33</v>
      </c>
      <c r="M4257" s="19">
        <f>Table1[[#This Row],[Unit_Selling Price]]-Table1[[#This Row],[Unit_Cost]]</f>
        <v>173.87</v>
      </c>
      <c r="N4257" s="19">
        <f>Table1[[#This Row],[Quantity]]*Table1[[#This Row],[unit_per Profit]]</f>
        <v>1650374.04</v>
      </c>
    </row>
    <row r="4258" spans="1:14" x14ac:dyDescent="0.2">
      <c r="A4258" s="10" t="s">
        <v>32</v>
      </c>
      <c r="B4258" s="10" t="s">
        <v>82</v>
      </c>
      <c r="C4258" s="10" t="s">
        <v>31</v>
      </c>
      <c r="D4258" s="10" t="s">
        <v>27</v>
      </c>
      <c r="E4258" s="10" t="s">
        <v>28</v>
      </c>
      <c r="F4258" s="11">
        <v>41007</v>
      </c>
      <c r="G4258" s="10">
        <v>2012</v>
      </c>
      <c r="H4258" s="10">
        <v>450021302</v>
      </c>
      <c r="I4258" s="17" t="s">
        <v>1292</v>
      </c>
      <c r="J4258" s="18">
        <v>159</v>
      </c>
      <c r="K4258" s="19">
        <v>47.45</v>
      </c>
      <c r="L4258" s="19">
        <v>31.79</v>
      </c>
      <c r="M4258" s="19">
        <f>Table1[[#This Row],[Unit_Selling Price]]-Table1[[#This Row],[Unit_Cost]]</f>
        <v>15.66</v>
      </c>
      <c r="N4258" s="19">
        <f>Table1[[#This Row],[Quantity]]*Table1[[#This Row],[unit_per Profit]]</f>
        <v>2489.94</v>
      </c>
    </row>
    <row r="4259" spans="1:14" x14ac:dyDescent="0.2">
      <c r="A4259" s="10" t="s">
        <v>46</v>
      </c>
      <c r="B4259" s="10" t="s">
        <v>159</v>
      </c>
      <c r="C4259" s="10" t="s">
        <v>31</v>
      </c>
      <c r="D4259" s="10" t="s">
        <v>23</v>
      </c>
      <c r="E4259" s="10" t="s">
        <v>35</v>
      </c>
      <c r="F4259" s="11" t="s">
        <v>728</v>
      </c>
      <c r="G4259" s="10">
        <v>2014</v>
      </c>
      <c r="H4259" s="10">
        <v>891898715</v>
      </c>
      <c r="I4259" s="17">
        <v>41771</v>
      </c>
      <c r="J4259" s="18">
        <v>1505</v>
      </c>
      <c r="K4259" s="19">
        <v>47.45</v>
      </c>
      <c r="L4259" s="19">
        <v>31.79</v>
      </c>
      <c r="M4259" s="19">
        <f>Table1[[#This Row],[Unit_Selling Price]]-Table1[[#This Row],[Unit_Cost]]</f>
        <v>15.66</v>
      </c>
      <c r="N4259" s="19">
        <f>Table1[[#This Row],[Quantity]]*Table1[[#This Row],[unit_per Profit]]</f>
        <v>23568.3</v>
      </c>
    </row>
    <row r="4260" spans="1:14" x14ac:dyDescent="0.2">
      <c r="A4260" s="10" t="s">
        <v>40</v>
      </c>
      <c r="B4260" s="10" t="s">
        <v>101</v>
      </c>
      <c r="C4260" s="10" t="s">
        <v>65</v>
      </c>
      <c r="D4260" s="10" t="s">
        <v>27</v>
      </c>
      <c r="E4260" s="10" t="s">
        <v>35</v>
      </c>
      <c r="F4260" s="11">
        <v>42617</v>
      </c>
      <c r="G4260" s="10">
        <v>2016</v>
      </c>
      <c r="H4260" s="10">
        <v>548432195</v>
      </c>
      <c r="I4260" s="17">
        <v>42374</v>
      </c>
      <c r="J4260" s="18">
        <v>2129</v>
      </c>
      <c r="K4260" s="19">
        <v>9.33</v>
      </c>
      <c r="L4260" s="19">
        <v>6.92</v>
      </c>
      <c r="M4260" s="19">
        <f>Table1[[#This Row],[Unit_Selling Price]]-Table1[[#This Row],[Unit_Cost]]</f>
        <v>2.41</v>
      </c>
      <c r="N4260" s="19">
        <f>Table1[[#This Row],[Quantity]]*Table1[[#This Row],[unit_per Profit]]</f>
        <v>5130.8900000000003</v>
      </c>
    </row>
    <row r="4261" spans="1:14" x14ac:dyDescent="0.2">
      <c r="A4261" s="10" t="s">
        <v>46</v>
      </c>
      <c r="B4261" s="10" t="s">
        <v>146</v>
      </c>
      <c r="C4261" s="10" t="s">
        <v>65</v>
      </c>
      <c r="D4261" s="10" t="s">
        <v>27</v>
      </c>
      <c r="E4261" s="10" t="s">
        <v>43</v>
      </c>
      <c r="F4261" s="11">
        <v>41583</v>
      </c>
      <c r="G4261" s="10">
        <v>2013</v>
      </c>
      <c r="H4261" s="10">
        <v>175920569</v>
      </c>
      <c r="I4261" s="17" t="s">
        <v>643</v>
      </c>
      <c r="J4261" s="18">
        <v>7661</v>
      </c>
      <c r="K4261" s="19">
        <v>9.33</v>
      </c>
      <c r="L4261" s="19">
        <v>6.92</v>
      </c>
      <c r="M4261" s="19">
        <f>Table1[[#This Row],[Unit_Selling Price]]-Table1[[#This Row],[Unit_Cost]]</f>
        <v>2.41</v>
      </c>
      <c r="N4261" s="19">
        <f>Table1[[#This Row],[Quantity]]*Table1[[#This Row],[unit_per Profit]]</f>
        <v>18463.009999999998</v>
      </c>
    </row>
    <row r="4262" spans="1:14" x14ac:dyDescent="0.2">
      <c r="A4262" s="10" t="s">
        <v>40</v>
      </c>
      <c r="B4262" s="10" t="s">
        <v>205</v>
      </c>
      <c r="C4262" s="10" t="s">
        <v>42</v>
      </c>
      <c r="D4262" s="10" t="s">
        <v>27</v>
      </c>
      <c r="E4262" s="10" t="s">
        <v>43</v>
      </c>
      <c r="F4262" s="11" t="s">
        <v>840</v>
      </c>
      <c r="G4262" s="10">
        <v>2011</v>
      </c>
      <c r="H4262" s="10">
        <v>150975167</v>
      </c>
      <c r="I4262" s="17">
        <v>40854</v>
      </c>
      <c r="J4262" s="18">
        <v>5762</v>
      </c>
      <c r="K4262" s="19">
        <v>109.28</v>
      </c>
      <c r="L4262" s="19">
        <v>35.840000000000003</v>
      </c>
      <c r="M4262" s="19">
        <f>Table1[[#This Row],[Unit_Selling Price]]-Table1[[#This Row],[Unit_Cost]]</f>
        <v>73.44</v>
      </c>
      <c r="N4262" s="19">
        <f>Table1[[#This Row],[Quantity]]*Table1[[#This Row],[unit_per Profit]]</f>
        <v>423161.28</v>
      </c>
    </row>
    <row r="4263" spans="1:14" x14ac:dyDescent="0.2">
      <c r="A4263" s="10" t="s">
        <v>46</v>
      </c>
      <c r="B4263" s="10" t="s">
        <v>92</v>
      </c>
      <c r="C4263" s="10" t="s">
        <v>31</v>
      </c>
      <c r="D4263" s="10" t="s">
        <v>27</v>
      </c>
      <c r="E4263" s="10" t="s">
        <v>24</v>
      </c>
      <c r="F4263" s="11">
        <v>41164</v>
      </c>
      <c r="G4263" s="10">
        <v>2012</v>
      </c>
      <c r="H4263" s="10">
        <v>920519816</v>
      </c>
      <c r="I4263" s="17" t="s">
        <v>781</v>
      </c>
      <c r="J4263" s="18">
        <v>1125</v>
      </c>
      <c r="K4263" s="19">
        <v>47.45</v>
      </c>
      <c r="L4263" s="19">
        <v>31.79</v>
      </c>
      <c r="M4263" s="19">
        <f>Table1[[#This Row],[Unit_Selling Price]]-Table1[[#This Row],[Unit_Cost]]</f>
        <v>15.66</v>
      </c>
      <c r="N4263" s="19">
        <f>Table1[[#This Row],[Quantity]]*Table1[[#This Row],[unit_per Profit]]</f>
        <v>17617.5</v>
      </c>
    </row>
    <row r="4264" spans="1:14" x14ac:dyDescent="0.2">
      <c r="A4264" s="10" t="s">
        <v>32</v>
      </c>
      <c r="B4264" s="10" t="s">
        <v>210</v>
      </c>
      <c r="C4264" s="10" t="s">
        <v>56</v>
      </c>
      <c r="D4264" s="10" t="s">
        <v>23</v>
      </c>
      <c r="E4264" s="10" t="s">
        <v>28</v>
      </c>
      <c r="F4264" s="11" t="s">
        <v>1182</v>
      </c>
      <c r="G4264" s="10">
        <v>2013</v>
      </c>
      <c r="H4264" s="10">
        <v>751790845</v>
      </c>
      <c r="I4264" s="17">
        <v>41792</v>
      </c>
      <c r="J4264" s="18">
        <v>472</v>
      </c>
      <c r="K4264" s="19">
        <v>421.89</v>
      </c>
      <c r="L4264" s="19">
        <v>364.69</v>
      </c>
      <c r="M4264" s="19">
        <f>Table1[[#This Row],[Unit_Selling Price]]-Table1[[#This Row],[Unit_Cost]]</f>
        <v>57.2</v>
      </c>
      <c r="N4264" s="19">
        <f>Table1[[#This Row],[Quantity]]*Table1[[#This Row],[unit_per Profit]]</f>
        <v>26998.400000000001</v>
      </c>
    </row>
    <row r="4265" spans="1:14" x14ac:dyDescent="0.2">
      <c r="A4265" s="10" t="s">
        <v>278</v>
      </c>
      <c r="B4265" s="10" t="s">
        <v>191</v>
      </c>
      <c r="C4265" s="10" t="s">
        <v>56</v>
      </c>
      <c r="D4265" s="10" t="s">
        <v>23</v>
      </c>
      <c r="E4265" s="10" t="s">
        <v>24</v>
      </c>
      <c r="F4265" s="11">
        <v>42222</v>
      </c>
      <c r="G4265" s="10">
        <v>2015</v>
      </c>
      <c r="H4265" s="10">
        <v>682337081</v>
      </c>
      <c r="I4265" s="17">
        <v>42283</v>
      </c>
      <c r="J4265" s="18">
        <v>7560</v>
      </c>
      <c r="K4265" s="19">
        <v>421.89</v>
      </c>
      <c r="L4265" s="19">
        <v>364.69</v>
      </c>
      <c r="M4265" s="19">
        <f>Table1[[#This Row],[Unit_Selling Price]]-Table1[[#This Row],[Unit_Cost]]</f>
        <v>57.2</v>
      </c>
      <c r="N4265" s="19">
        <f>Table1[[#This Row],[Quantity]]*Table1[[#This Row],[unit_per Profit]]</f>
        <v>432432</v>
      </c>
    </row>
    <row r="4266" spans="1:14" x14ac:dyDescent="0.2">
      <c r="A4266" s="10" t="s">
        <v>278</v>
      </c>
      <c r="B4266" s="10" t="s">
        <v>121</v>
      </c>
      <c r="C4266" s="10" t="s">
        <v>56</v>
      </c>
      <c r="D4266" s="10" t="s">
        <v>23</v>
      </c>
      <c r="E4266" s="10" t="s">
        <v>43</v>
      </c>
      <c r="F4266" s="11" t="s">
        <v>809</v>
      </c>
      <c r="G4266" s="10">
        <v>2011</v>
      </c>
      <c r="H4266" s="10">
        <v>470019853</v>
      </c>
      <c r="I4266" s="17" t="s">
        <v>1667</v>
      </c>
      <c r="J4266" s="18">
        <v>8174</v>
      </c>
      <c r="K4266" s="19">
        <v>421.89</v>
      </c>
      <c r="L4266" s="19">
        <v>364.69</v>
      </c>
      <c r="M4266" s="19">
        <f>Table1[[#This Row],[Unit_Selling Price]]-Table1[[#This Row],[Unit_Cost]]</f>
        <v>57.2</v>
      </c>
      <c r="N4266" s="19">
        <f>Table1[[#This Row],[Quantity]]*Table1[[#This Row],[unit_per Profit]]</f>
        <v>467552.8</v>
      </c>
    </row>
    <row r="4267" spans="1:14" x14ac:dyDescent="0.2">
      <c r="A4267" s="10" t="s">
        <v>46</v>
      </c>
      <c r="B4267" s="10" t="s">
        <v>194</v>
      </c>
      <c r="C4267" s="10" t="s">
        <v>65</v>
      </c>
      <c r="D4267" s="10" t="s">
        <v>27</v>
      </c>
      <c r="E4267" s="10" t="s">
        <v>43</v>
      </c>
      <c r="F4267" s="11" t="s">
        <v>1857</v>
      </c>
      <c r="G4267" s="10">
        <v>2016</v>
      </c>
      <c r="H4267" s="10">
        <v>843012988</v>
      </c>
      <c r="I4267" s="17" t="s">
        <v>1578</v>
      </c>
      <c r="J4267" s="18">
        <v>5132</v>
      </c>
      <c r="K4267" s="19">
        <v>9.33</v>
      </c>
      <c r="L4267" s="19">
        <v>6.92</v>
      </c>
      <c r="M4267" s="19">
        <f>Table1[[#This Row],[Unit_Selling Price]]-Table1[[#This Row],[Unit_Cost]]</f>
        <v>2.41</v>
      </c>
      <c r="N4267" s="19">
        <f>Table1[[#This Row],[Quantity]]*Table1[[#This Row],[unit_per Profit]]</f>
        <v>12368.12</v>
      </c>
    </row>
    <row r="4268" spans="1:14" x14ac:dyDescent="0.2">
      <c r="A4268" s="10" t="s">
        <v>32</v>
      </c>
      <c r="B4268" s="10" t="s">
        <v>87</v>
      </c>
      <c r="C4268" s="10" t="s">
        <v>77</v>
      </c>
      <c r="D4268" s="10" t="s">
        <v>27</v>
      </c>
      <c r="E4268" s="10" t="s">
        <v>28</v>
      </c>
      <c r="F4268" s="11" t="s">
        <v>1423</v>
      </c>
      <c r="G4268" s="10">
        <v>2016</v>
      </c>
      <c r="H4268" s="10">
        <v>349802815</v>
      </c>
      <c r="I4268" s="17" t="s">
        <v>1784</v>
      </c>
      <c r="J4268" s="18">
        <v>3281</v>
      </c>
      <c r="K4268" s="19">
        <v>154.06</v>
      </c>
      <c r="L4268" s="19">
        <v>90.93</v>
      </c>
      <c r="M4268" s="19">
        <f>Table1[[#This Row],[Unit_Selling Price]]-Table1[[#This Row],[Unit_Cost]]</f>
        <v>63.13</v>
      </c>
      <c r="N4268" s="19">
        <f>Table1[[#This Row],[Quantity]]*Table1[[#This Row],[unit_per Profit]]</f>
        <v>207129.53</v>
      </c>
    </row>
    <row r="4269" spans="1:14" x14ac:dyDescent="0.2">
      <c r="A4269" s="10" t="s">
        <v>29</v>
      </c>
      <c r="B4269" s="10" t="s">
        <v>88</v>
      </c>
      <c r="C4269" s="10" t="s">
        <v>65</v>
      </c>
      <c r="D4269" s="10" t="s">
        <v>23</v>
      </c>
      <c r="E4269" s="10" t="s">
        <v>28</v>
      </c>
      <c r="F4269" s="11" t="s">
        <v>1257</v>
      </c>
      <c r="G4269" s="10">
        <v>2015</v>
      </c>
      <c r="H4269" s="10">
        <v>309188163</v>
      </c>
      <c r="I4269" s="17">
        <v>42346</v>
      </c>
      <c r="J4269" s="18">
        <v>4503</v>
      </c>
      <c r="K4269" s="19">
        <v>9.33</v>
      </c>
      <c r="L4269" s="19">
        <v>6.92</v>
      </c>
      <c r="M4269" s="19">
        <f>Table1[[#This Row],[Unit_Selling Price]]-Table1[[#This Row],[Unit_Cost]]</f>
        <v>2.41</v>
      </c>
      <c r="N4269" s="19">
        <f>Table1[[#This Row],[Quantity]]*Table1[[#This Row],[unit_per Profit]]</f>
        <v>10852.23</v>
      </c>
    </row>
    <row r="4270" spans="1:14" x14ac:dyDescent="0.2">
      <c r="A4270" s="10" t="s">
        <v>29</v>
      </c>
      <c r="B4270" s="10" t="s">
        <v>153</v>
      </c>
      <c r="C4270" s="10" t="s">
        <v>49</v>
      </c>
      <c r="D4270" s="10" t="s">
        <v>27</v>
      </c>
      <c r="E4270" s="10" t="s">
        <v>24</v>
      </c>
      <c r="F4270" s="11">
        <v>40916</v>
      </c>
      <c r="G4270" s="10">
        <v>2012</v>
      </c>
      <c r="H4270" s="10">
        <v>760280358</v>
      </c>
      <c r="I4270" s="17" t="s">
        <v>1746</v>
      </c>
      <c r="J4270" s="18">
        <v>2708</v>
      </c>
      <c r="K4270" s="19">
        <v>651.21</v>
      </c>
      <c r="L4270" s="19">
        <v>524.96</v>
      </c>
      <c r="M4270" s="19">
        <f>Table1[[#This Row],[Unit_Selling Price]]-Table1[[#This Row],[Unit_Cost]]</f>
        <v>126.25</v>
      </c>
      <c r="N4270" s="19">
        <f>Table1[[#This Row],[Quantity]]*Table1[[#This Row],[unit_per Profit]]</f>
        <v>341885</v>
      </c>
    </row>
    <row r="4271" spans="1:14" x14ac:dyDescent="0.2">
      <c r="A4271" s="10" t="s">
        <v>46</v>
      </c>
      <c r="B4271" s="10" t="s">
        <v>172</v>
      </c>
      <c r="C4271" s="10" t="s">
        <v>65</v>
      </c>
      <c r="D4271" s="10" t="s">
        <v>23</v>
      </c>
      <c r="E4271" s="10" t="s">
        <v>43</v>
      </c>
      <c r="F4271" s="11" t="s">
        <v>405</v>
      </c>
      <c r="G4271" s="10">
        <v>2011</v>
      </c>
      <c r="H4271" s="10">
        <v>912503230</v>
      </c>
      <c r="I4271" s="17" t="s">
        <v>1878</v>
      </c>
      <c r="J4271" s="18">
        <v>8838</v>
      </c>
      <c r="K4271" s="19">
        <v>9.33</v>
      </c>
      <c r="L4271" s="19">
        <v>6.92</v>
      </c>
      <c r="M4271" s="19">
        <f>Table1[[#This Row],[Unit_Selling Price]]-Table1[[#This Row],[Unit_Cost]]</f>
        <v>2.41</v>
      </c>
      <c r="N4271" s="19">
        <f>Table1[[#This Row],[Quantity]]*Table1[[#This Row],[unit_per Profit]]</f>
        <v>21299.58</v>
      </c>
    </row>
    <row r="4272" spans="1:14" x14ac:dyDescent="0.2">
      <c r="A4272" s="10" t="s">
        <v>29</v>
      </c>
      <c r="B4272" s="10" t="s">
        <v>204</v>
      </c>
      <c r="C4272" s="10" t="s">
        <v>31</v>
      </c>
      <c r="D4272" s="10" t="s">
        <v>27</v>
      </c>
      <c r="E4272" s="10" t="s">
        <v>24</v>
      </c>
      <c r="F4272" s="11" t="s">
        <v>623</v>
      </c>
      <c r="G4272" s="10">
        <v>2015</v>
      </c>
      <c r="H4272" s="10">
        <v>495593106</v>
      </c>
      <c r="I4272" s="17">
        <v>42226</v>
      </c>
      <c r="J4272" s="18">
        <v>5868</v>
      </c>
      <c r="K4272" s="19">
        <v>47.45</v>
      </c>
      <c r="L4272" s="19">
        <v>31.79</v>
      </c>
      <c r="M4272" s="19">
        <f>Table1[[#This Row],[Unit_Selling Price]]-Table1[[#This Row],[Unit_Cost]]</f>
        <v>15.66</v>
      </c>
      <c r="N4272" s="19">
        <f>Table1[[#This Row],[Quantity]]*Table1[[#This Row],[unit_per Profit]]</f>
        <v>91892.88</v>
      </c>
    </row>
    <row r="4273" spans="1:14" x14ac:dyDescent="0.2">
      <c r="A4273" s="10" t="s">
        <v>29</v>
      </c>
      <c r="B4273" s="10" t="s">
        <v>130</v>
      </c>
      <c r="C4273" s="10" t="s">
        <v>42</v>
      </c>
      <c r="D4273" s="10" t="s">
        <v>27</v>
      </c>
      <c r="E4273" s="10" t="s">
        <v>35</v>
      </c>
      <c r="F4273" s="11">
        <v>41518</v>
      </c>
      <c r="G4273" s="10">
        <v>2013</v>
      </c>
      <c r="H4273" s="10">
        <v>209598815</v>
      </c>
      <c r="I4273" s="17">
        <v>41579</v>
      </c>
      <c r="J4273" s="18">
        <v>3802</v>
      </c>
      <c r="K4273" s="19">
        <v>109.28</v>
      </c>
      <c r="L4273" s="19">
        <v>35.840000000000003</v>
      </c>
      <c r="M4273" s="19">
        <f>Table1[[#This Row],[Unit_Selling Price]]-Table1[[#This Row],[Unit_Cost]]</f>
        <v>73.44</v>
      </c>
      <c r="N4273" s="19">
        <f>Table1[[#This Row],[Quantity]]*Table1[[#This Row],[unit_per Profit]]</f>
        <v>279218.88</v>
      </c>
    </row>
    <row r="4274" spans="1:14" x14ac:dyDescent="0.2">
      <c r="A4274" s="10" t="s">
        <v>46</v>
      </c>
      <c r="B4274" s="10" t="s">
        <v>173</v>
      </c>
      <c r="C4274" s="10" t="s">
        <v>42</v>
      </c>
      <c r="D4274" s="10" t="s">
        <v>27</v>
      </c>
      <c r="E4274" s="10" t="s">
        <v>35</v>
      </c>
      <c r="F4274" s="11" t="s">
        <v>837</v>
      </c>
      <c r="G4274" s="10">
        <v>2013</v>
      </c>
      <c r="H4274" s="10">
        <v>374881684</v>
      </c>
      <c r="I4274" s="17" t="s">
        <v>1729</v>
      </c>
      <c r="J4274" s="18">
        <v>4676</v>
      </c>
      <c r="K4274" s="19">
        <v>109.28</v>
      </c>
      <c r="L4274" s="19">
        <v>35.840000000000003</v>
      </c>
      <c r="M4274" s="19">
        <f>Table1[[#This Row],[Unit_Selling Price]]-Table1[[#This Row],[Unit_Cost]]</f>
        <v>73.44</v>
      </c>
      <c r="N4274" s="19">
        <f>Table1[[#This Row],[Quantity]]*Table1[[#This Row],[unit_per Profit]]</f>
        <v>343405.44</v>
      </c>
    </row>
    <row r="4275" spans="1:14" x14ac:dyDescent="0.2">
      <c r="A4275" s="10" t="s">
        <v>59</v>
      </c>
      <c r="B4275" s="10" t="s">
        <v>148</v>
      </c>
      <c r="C4275" s="10" t="s">
        <v>22</v>
      </c>
      <c r="D4275" s="10" t="s">
        <v>27</v>
      </c>
      <c r="E4275" s="10" t="s">
        <v>43</v>
      </c>
      <c r="F4275" s="11" t="s">
        <v>654</v>
      </c>
      <c r="G4275" s="10">
        <v>2017</v>
      </c>
      <c r="H4275" s="10">
        <v>482115542</v>
      </c>
      <c r="I4275" s="17" t="s">
        <v>655</v>
      </c>
      <c r="J4275" s="18">
        <v>7558</v>
      </c>
      <c r="K4275" s="19">
        <v>255.28</v>
      </c>
      <c r="L4275" s="19">
        <v>159.41999999999999</v>
      </c>
      <c r="M4275" s="19">
        <f>Table1[[#This Row],[Unit_Selling Price]]-Table1[[#This Row],[Unit_Cost]]</f>
        <v>95.86</v>
      </c>
      <c r="N4275" s="19">
        <f>Table1[[#This Row],[Quantity]]*Table1[[#This Row],[unit_per Profit]]</f>
        <v>724509.88</v>
      </c>
    </row>
    <row r="4276" spans="1:14" x14ac:dyDescent="0.2">
      <c r="A4276" s="10" t="s">
        <v>278</v>
      </c>
      <c r="B4276" s="10" t="s">
        <v>70</v>
      </c>
      <c r="C4276" s="10" t="s">
        <v>56</v>
      </c>
      <c r="D4276" s="10" t="s">
        <v>23</v>
      </c>
      <c r="E4276" s="10" t="s">
        <v>24</v>
      </c>
      <c r="F4276" s="11" t="s">
        <v>541</v>
      </c>
      <c r="G4276" s="10">
        <v>2010</v>
      </c>
      <c r="H4276" s="10">
        <v>542286717</v>
      </c>
      <c r="I4276" s="17" t="s">
        <v>538</v>
      </c>
      <c r="J4276" s="18">
        <v>3545</v>
      </c>
      <c r="K4276" s="19">
        <v>421.89</v>
      </c>
      <c r="L4276" s="19">
        <v>364.69</v>
      </c>
      <c r="M4276" s="19">
        <f>Table1[[#This Row],[Unit_Selling Price]]-Table1[[#This Row],[Unit_Cost]]</f>
        <v>57.2</v>
      </c>
      <c r="N4276" s="19">
        <f>Table1[[#This Row],[Quantity]]*Table1[[#This Row],[unit_per Profit]]</f>
        <v>202774</v>
      </c>
    </row>
    <row r="4277" spans="1:14" x14ac:dyDescent="0.2">
      <c r="A4277" s="10" t="s">
        <v>32</v>
      </c>
      <c r="B4277" s="10" t="s">
        <v>81</v>
      </c>
      <c r="C4277" s="10" t="s">
        <v>34</v>
      </c>
      <c r="D4277" s="10" t="s">
        <v>23</v>
      </c>
      <c r="E4277" s="10" t="s">
        <v>35</v>
      </c>
      <c r="F4277" s="11">
        <v>41891</v>
      </c>
      <c r="G4277" s="10">
        <v>2014</v>
      </c>
      <c r="H4277" s="10">
        <v>636694037</v>
      </c>
      <c r="I4277" s="17" t="s">
        <v>1646</v>
      </c>
      <c r="J4277" s="18">
        <v>769</v>
      </c>
      <c r="K4277" s="19">
        <v>205.7</v>
      </c>
      <c r="L4277" s="19">
        <v>117.11</v>
      </c>
      <c r="M4277" s="19">
        <f>Table1[[#This Row],[Unit_Selling Price]]-Table1[[#This Row],[Unit_Cost]]</f>
        <v>88.59</v>
      </c>
      <c r="N4277" s="19">
        <f>Table1[[#This Row],[Quantity]]*Table1[[#This Row],[unit_per Profit]]</f>
        <v>68125.710000000006</v>
      </c>
    </row>
    <row r="4278" spans="1:14" x14ac:dyDescent="0.2">
      <c r="A4278" s="10" t="s">
        <v>40</v>
      </c>
      <c r="B4278" s="10" t="s">
        <v>101</v>
      </c>
      <c r="C4278" s="10" t="s">
        <v>39</v>
      </c>
      <c r="D4278" s="10" t="s">
        <v>27</v>
      </c>
      <c r="E4278" s="10" t="s">
        <v>43</v>
      </c>
      <c r="F4278" s="11">
        <v>41527</v>
      </c>
      <c r="G4278" s="10">
        <v>2013</v>
      </c>
      <c r="H4278" s="10">
        <v>466948831</v>
      </c>
      <c r="I4278" s="17" t="s">
        <v>672</v>
      </c>
      <c r="J4278" s="18">
        <v>9390</v>
      </c>
      <c r="K4278" s="19">
        <v>81.73</v>
      </c>
      <c r="L4278" s="19">
        <v>56.67</v>
      </c>
      <c r="M4278" s="19">
        <f>Table1[[#This Row],[Unit_Selling Price]]-Table1[[#This Row],[Unit_Cost]]</f>
        <v>25.06</v>
      </c>
      <c r="N4278" s="19">
        <f>Table1[[#This Row],[Quantity]]*Table1[[#This Row],[unit_per Profit]]</f>
        <v>235313.4</v>
      </c>
    </row>
    <row r="4279" spans="1:14" x14ac:dyDescent="0.2">
      <c r="A4279" s="10" t="s">
        <v>46</v>
      </c>
      <c r="B4279" s="10" t="s">
        <v>141</v>
      </c>
      <c r="C4279" s="10" t="s">
        <v>26</v>
      </c>
      <c r="D4279" s="10" t="s">
        <v>27</v>
      </c>
      <c r="E4279" s="10" t="s">
        <v>35</v>
      </c>
      <c r="F4279" s="11" t="s">
        <v>421</v>
      </c>
      <c r="G4279" s="10">
        <v>2012</v>
      </c>
      <c r="H4279" s="10">
        <v>704974925</v>
      </c>
      <c r="I4279" s="17" t="s">
        <v>1046</v>
      </c>
      <c r="J4279" s="18">
        <v>6601</v>
      </c>
      <c r="K4279" s="19">
        <v>152.58000000000001</v>
      </c>
      <c r="L4279" s="19">
        <v>97.44</v>
      </c>
      <c r="M4279" s="19">
        <f>Table1[[#This Row],[Unit_Selling Price]]-Table1[[#This Row],[Unit_Cost]]</f>
        <v>55.14</v>
      </c>
      <c r="N4279" s="19">
        <f>Table1[[#This Row],[Quantity]]*Table1[[#This Row],[unit_per Profit]]</f>
        <v>363979.14</v>
      </c>
    </row>
    <row r="4280" spans="1:14" x14ac:dyDescent="0.2">
      <c r="A4280" s="10" t="s">
        <v>46</v>
      </c>
      <c r="B4280" s="10" t="s">
        <v>99</v>
      </c>
      <c r="C4280" s="10" t="s">
        <v>65</v>
      </c>
      <c r="D4280" s="10" t="s">
        <v>23</v>
      </c>
      <c r="E4280" s="10" t="s">
        <v>43</v>
      </c>
      <c r="F4280" s="11">
        <v>42461</v>
      </c>
      <c r="G4280" s="10">
        <v>2016</v>
      </c>
      <c r="H4280" s="10">
        <v>743008649</v>
      </c>
      <c r="I4280" s="17" t="s">
        <v>573</v>
      </c>
      <c r="J4280" s="18">
        <v>1625</v>
      </c>
      <c r="K4280" s="19">
        <v>9.33</v>
      </c>
      <c r="L4280" s="19">
        <v>6.92</v>
      </c>
      <c r="M4280" s="19">
        <f>Table1[[#This Row],[Unit_Selling Price]]-Table1[[#This Row],[Unit_Cost]]</f>
        <v>2.41</v>
      </c>
      <c r="N4280" s="19">
        <f>Table1[[#This Row],[Quantity]]*Table1[[#This Row],[unit_per Profit]]</f>
        <v>3916.25</v>
      </c>
    </row>
    <row r="4281" spans="1:14" x14ac:dyDescent="0.2">
      <c r="A4281" s="10" t="s">
        <v>40</v>
      </c>
      <c r="B4281" s="10" t="s">
        <v>203</v>
      </c>
      <c r="C4281" s="10" t="s">
        <v>85</v>
      </c>
      <c r="D4281" s="10" t="s">
        <v>27</v>
      </c>
      <c r="E4281" s="10" t="s">
        <v>35</v>
      </c>
      <c r="F4281" s="11">
        <v>41217</v>
      </c>
      <c r="G4281" s="10">
        <v>2012</v>
      </c>
      <c r="H4281" s="10">
        <v>943598830</v>
      </c>
      <c r="I4281" s="17" t="s">
        <v>1262</v>
      </c>
      <c r="J4281" s="18">
        <v>718</v>
      </c>
      <c r="K4281" s="19">
        <v>668.27</v>
      </c>
      <c r="L4281" s="19">
        <v>502.54</v>
      </c>
      <c r="M4281" s="19">
        <f>Table1[[#This Row],[Unit_Selling Price]]-Table1[[#This Row],[Unit_Cost]]</f>
        <v>165.73</v>
      </c>
      <c r="N4281" s="19">
        <f>Table1[[#This Row],[Quantity]]*Table1[[#This Row],[unit_per Profit]]</f>
        <v>118994.14</v>
      </c>
    </row>
    <row r="4282" spans="1:14" x14ac:dyDescent="0.2">
      <c r="A4282" s="10" t="s">
        <v>278</v>
      </c>
      <c r="B4282" s="10" t="s">
        <v>70</v>
      </c>
      <c r="C4282" s="10" t="s">
        <v>77</v>
      </c>
      <c r="D4282" s="10" t="s">
        <v>23</v>
      </c>
      <c r="E4282" s="10" t="s">
        <v>35</v>
      </c>
      <c r="F4282" s="11">
        <v>41037</v>
      </c>
      <c r="G4282" s="10">
        <v>2012</v>
      </c>
      <c r="H4282" s="10">
        <v>389606797</v>
      </c>
      <c r="I4282" s="17" t="s">
        <v>1271</v>
      </c>
      <c r="J4282" s="18">
        <v>2164</v>
      </c>
      <c r="K4282" s="19">
        <v>154.06</v>
      </c>
      <c r="L4282" s="19">
        <v>90.93</v>
      </c>
      <c r="M4282" s="19">
        <f>Table1[[#This Row],[Unit_Selling Price]]-Table1[[#This Row],[Unit_Cost]]</f>
        <v>63.13</v>
      </c>
      <c r="N4282" s="19">
        <f>Table1[[#This Row],[Quantity]]*Table1[[#This Row],[unit_per Profit]]</f>
        <v>136613.32</v>
      </c>
    </row>
    <row r="4283" spans="1:14" x14ac:dyDescent="0.2">
      <c r="A4283" s="10" t="s">
        <v>46</v>
      </c>
      <c r="B4283" s="10" t="s">
        <v>194</v>
      </c>
      <c r="C4283" s="10" t="s">
        <v>26</v>
      </c>
      <c r="D4283" s="10" t="s">
        <v>23</v>
      </c>
      <c r="E4283" s="10" t="s">
        <v>24</v>
      </c>
      <c r="F4283" s="11">
        <v>40216</v>
      </c>
      <c r="G4283" s="10">
        <v>2010</v>
      </c>
      <c r="H4283" s="10">
        <v>934206378</v>
      </c>
      <c r="I4283" s="17" t="s">
        <v>1064</v>
      </c>
      <c r="J4283" s="18">
        <v>1282</v>
      </c>
      <c r="K4283" s="19">
        <v>152.58000000000001</v>
      </c>
      <c r="L4283" s="19">
        <v>97.44</v>
      </c>
      <c r="M4283" s="19">
        <f>Table1[[#This Row],[Unit_Selling Price]]-Table1[[#This Row],[Unit_Cost]]</f>
        <v>55.14</v>
      </c>
      <c r="N4283" s="19">
        <f>Table1[[#This Row],[Quantity]]*Table1[[#This Row],[unit_per Profit]]</f>
        <v>70689.48</v>
      </c>
    </row>
    <row r="4284" spans="1:14" x14ac:dyDescent="0.2">
      <c r="A4284" s="10" t="s">
        <v>46</v>
      </c>
      <c r="B4284" s="10" t="s">
        <v>172</v>
      </c>
      <c r="C4284" s="10" t="s">
        <v>56</v>
      </c>
      <c r="D4284" s="10" t="s">
        <v>23</v>
      </c>
      <c r="E4284" s="10" t="s">
        <v>35</v>
      </c>
      <c r="F4284" s="11" t="s">
        <v>1225</v>
      </c>
      <c r="G4284" s="10">
        <v>2015</v>
      </c>
      <c r="H4284" s="10">
        <v>450883901</v>
      </c>
      <c r="I4284" s="17">
        <v>42135</v>
      </c>
      <c r="J4284" s="18">
        <v>5421</v>
      </c>
      <c r="K4284" s="19">
        <v>421.89</v>
      </c>
      <c r="L4284" s="19">
        <v>364.69</v>
      </c>
      <c r="M4284" s="19">
        <f>Table1[[#This Row],[Unit_Selling Price]]-Table1[[#This Row],[Unit_Cost]]</f>
        <v>57.2</v>
      </c>
      <c r="N4284" s="19">
        <f>Table1[[#This Row],[Quantity]]*Table1[[#This Row],[unit_per Profit]]</f>
        <v>310081.2</v>
      </c>
    </row>
    <row r="4285" spans="1:14" x14ac:dyDescent="0.2">
      <c r="A4285" s="10" t="s">
        <v>29</v>
      </c>
      <c r="B4285" s="10" t="s">
        <v>224</v>
      </c>
      <c r="C4285" s="10" t="s">
        <v>56</v>
      </c>
      <c r="D4285" s="10" t="s">
        <v>23</v>
      </c>
      <c r="E4285" s="10" t="s">
        <v>43</v>
      </c>
      <c r="F4285" s="11" t="s">
        <v>752</v>
      </c>
      <c r="G4285" s="10">
        <v>2012</v>
      </c>
      <c r="H4285" s="10">
        <v>483438193</v>
      </c>
      <c r="I4285" s="17" t="s">
        <v>768</v>
      </c>
      <c r="J4285" s="18">
        <v>8959</v>
      </c>
      <c r="K4285" s="19">
        <v>421.89</v>
      </c>
      <c r="L4285" s="19">
        <v>364.69</v>
      </c>
      <c r="M4285" s="19">
        <f>Table1[[#This Row],[Unit_Selling Price]]-Table1[[#This Row],[Unit_Cost]]</f>
        <v>57.2</v>
      </c>
      <c r="N4285" s="19">
        <f>Table1[[#This Row],[Quantity]]*Table1[[#This Row],[unit_per Profit]]</f>
        <v>512454.8</v>
      </c>
    </row>
    <row r="4286" spans="1:14" x14ac:dyDescent="0.2">
      <c r="A4286" s="10" t="s">
        <v>40</v>
      </c>
      <c r="B4286" s="10" t="s">
        <v>72</v>
      </c>
      <c r="C4286" s="10" t="s">
        <v>34</v>
      </c>
      <c r="D4286" s="10" t="s">
        <v>23</v>
      </c>
      <c r="E4286" s="10" t="s">
        <v>24</v>
      </c>
      <c r="F4286" s="11">
        <v>42654</v>
      </c>
      <c r="G4286" s="10">
        <v>2016</v>
      </c>
      <c r="H4286" s="10">
        <v>395980584</v>
      </c>
      <c r="I4286" s="17" t="s">
        <v>1160</v>
      </c>
      <c r="J4286" s="18">
        <v>8309</v>
      </c>
      <c r="K4286" s="19">
        <v>205.7</v>
      </c>
      <c r="L4286" s="19">
        <v>117.11</v>
      </c>
      <c r="M4286" s="19">
        <f>Table1[[#This Row],[Unit_Selling Price]]-Table1[[#This Row],[Unit_Cost]]</f>
        <v>88.59</v>
      </c>
      <c r="N4286" s="19">
        <f>Table1[[#This Row],[Quantity]]*Table1[[#This Row],[unit_per Profit]]</f>
        <v>736094.31</v>
      </c>
    </row>
    <row r="4287" spans="1:14" x14ac:dyDescent="0.2">
      <c r="A4287" s="10" t="s">
        <v>37</v>
      </c>
      <c r="B4287" s="10" t="s">
        <v>95</v>
      </c>
      <c r="C4287" s="10" t="s">
        <v>77</v>
      </c>
      <c r="D4287" s="10" t="s">
        <v>27</v>
      </c>
      <c r="E4287" s="10" t="s">
        <v>24</v>
      </c>
      <c r="F4287" s="11" t="s">
        <v>1228</v>
      </c>
      <c r="G4287" s="10">
        <v>2011</v>
      </c>
      <c r="H4287" s="10">
        <v>522934901</v>
      </c>
      <c r="I4287" s="17">
        <v>40604</v>
      </c>
      <c r="J4287" s="18">
        <v>6913</v>
      </c>
      <c r="K4287" s="19">
        <v>154.06</v>
      </c>
      <c r="L4287" s="19">
        <v>90.93</v>
      </c>
      <c r="M4287" s="19">
        <f>Table1[[#This Row],[Unit_Selling Price]]-Table1[[#This Row],[Unit_Cost]]</f>
        <v>63.13</v>
      </c>
      <c r="N4287" s="19">
        <f>Table1[[#This Row],[Quantity]]*Table1[[#This Row],[unit_per Profit]]</f>
        <v>436417.69</v>
      </c>
    </row>
    <row r="4288" spans="1:14" x14ac:dyDescent="0.2">
      <c r="A4288" s="10" t="s">
        <v>29</v>
      </c>
      <c r="B4288" s="10" t="s">
        <v>80</v>
      </c>
      <c r="C4288" s="10" t="s">
        <v>77</v>
      </c>
      <c r="D4288" s="10" t="s">
        <v>23</v>
      </c>
      <c r="E4288" s="10" t="s">
        <v>35</v>
      </c>
      <c r="F4288" s="11" t="s">
        <v>1493</v>
      </c>
      <c r="G4288" s="10">
        <v>2016</v>
      </c>
      <c r="H4288" s="10">
        <v>819037473</v>
      </c>
      <c r="I4288" s="17" t="s">
        <v>1493</v>
      </c>
      <c r="J4288" s="18">
        <v>244</v>
      </c>
      <c r="K4288" s="19">
        <v>154.06</v>
      </c>
      <c r="L4288" s="19">
        <v>90.93</v>
      </c>
      <c r="M4288" s="19">
        <f>Table1[[#This Row],[Unit_Selling Price]]-Table1[[#This Row],[Unit_Cost]]</f>
        <v>63.13</v>
      </c>
      <c r="N4288" s="19">
        <f>Table1[[#This Row],[Quantity]]*Table1[[#This Row],[unit_per Profit]]</f>
        <v>15403.72</v>
      </c>
    </row>
    <row r="4289" spans="1:14" x14ac:dyDescent="0.2">
      <c r="A4289" s="10" t="s">
        <v>46</v>
      </c>
      <c r="B4289" s="10" t="s">
        <v>159</v>
      </c>
      <c r="C4289" s="10" t="s">
        <v>22</v>
      </c>
      <c r="D4289" s="10" t="s">
        <v>27</v>
      </c>
      <c r="E4289" s="10" t="s">
        <v>28</v>
      </c>
      <c r="F4289" s="11">
        <v>42006</v>
      </c>
      <c r="G4289" s="10">
        <v>2015</v>
      </c>
      <c r="H4289" s="10">
        <v>409337127</v>
      </c>
      <c r="I4289" s="17" t="s">
        <v>842</v>
      </c>
      <c r="J4289" s="18">
        <v>807</v>
      </c>
      <c r="K4289" s="19">
        <v>255.28</v>
      </c>
      <c r="L4289" s="19">
        <v>159.41999999999999</v>
      </c>
      <c r="M4289" s="19">
        <f>Table1[[#This Row],[Unit_Selling Price]]-Table1[[#This Row],[Unit_Cost]]</f>
        <v>95.86</v>
      </c>
      <c r="N4289" s="19">
        <f>Table1[[#This Row],[Quantity]]*Table1[[#This Row],[unit_per Profit]]</f>
        <v>77359.02</v>
      </c>
    </row>
    <row r="4290" spans="1:14" x14ac:dyDescent="0.2">
      <c r="A4290" s="10" t="s">
        <v>278</v>
      </c>
      <c r="B4290" s="10" t="s">
        <v>268</v>
      </c>
      <c r="C4290" s="10" t="s">
        <v>34</v>
      </c>
      <c r="D4290" s="10" t="s">
        <v>23</v>
      </c>
      <c r="E4290" s="10" t="s">
        <v>24</v>
      </c>
      <c r="F4290" s="11" t="s">
        <v>1014</v>
      </c>
      <c r="G4290" s="10">
        <v>2010</v>
      </c>
      <c r="H4290" s="10">
        <v>739195191</v>
      </c>
      <c r="I4290" s="17" t="s">
        <v>870</v>
      </c>
      <c r="J4290" s="18">
        <v>3139</v>
      </c>
      <c r="K4290" s="19">
        <v>205.7</v>
      </c>
      <c r="L4290" s="19">
        <v>117.11</v>
      </c>
      <c r="M4290" s="19">
        <f>Table1[[#This Row],[Unit_Selling Price]]-Table1[[#This Row],[Unit_Cost]]</f>
        <v>88.59</v>
      </c>
      <c r="N4290" s="19">
        <f>Table1[[#This Row],[Quantity]]*Table1[[#This Row],[unit_per Profit]]</f>
        <v>278084.01</v>
      </c>
    </row>
    <row r="4291" spans="1:14" x14ac:dyDescent="0.2">
      <c r="A4291" s="10" t="s">
        <v>37</v>
      </c>
      <c r="B4291" s="10" t="s">
        <v>55</v>
      </c>
      <c r="C4291" s="10" t="s">
        <v>39</v>
      </c>
      <c r="D4291" s="10" t="s">
        <v>27</v>
      </c>
      <c r="E4291" s="10" t="s">
        <v>35</v>
      </c>
      <c r="F4291" s="11" t="s">
        <v>1574</v>
      </c>
      <c r="G4291" s="10">
        <v>2013</v>
      </c>
      <c r="H4291" s="10">
        <v>624285495</v>
      </c>
      <c r="I4291" s="17">
        <v>41584</v>
      </c>
      <c r="J4291" s="18">
        <v>8806</v>
      </c>
      <c r="K4291" s="19">
        <v>81.73</v>
      </c>
      <c r="L4291" s="19">
        <v>56.67</v>
      </c>
      <c r="M4291" s="19">
        <f>Table1[[#This Row],[Unit_Selling Price]]-Table1[[#This Row],[Unit_Cost]]</f>
        <v>25.06</v>
      </c>
      <c r="N4291" s="19">
        <f>Table1[[#This Row],[Quantity]]*Table1[[#This Row],[unit_per Profit]]</f>
        <v>220678.36</v>
      </c>
    </row>
    <row r="4292" spans="1:14" x14ac:dyDescent="0.2">
      <c r="A4292" s="10" t="s">
        <v>46</v>
      </c>
      <c r="B4292" s="10" t="s">
        <v>228</v>
      </c>
      <c r="C4292" s="10" t="s">
        <v>22</v>
      </c>
      <c r="D4292" s="10" t="s">
        <v>27</v>
      </c>
      <c r="E4292" s="10" t="s">
        <v>35</v>
      </c>
      <c r="F4292" s="11">
        <v>40401</v>
      </c>
      <c r="G4292" s="10">
        <v>2010</v>
      </c>
      <c r="H4292" s="10">
        <v>300594365</v>
      </c>
      <c r="I4292" s="17">
        <v>40280</v>
      </c>
      <c r="J4292" s="18">
        <v>1407</v>
      </c>
      <c r="K4292" s="19">
        <v>255.28</v>
      </c>
      <c r="L4292" s="19">
        <v>159.41999999999999</v>
      </c>
      <c r="M4292" s="19">
        <f>Table1[[#This Row],[Unit_Selling Price]]-Table1[[#This Row],[Unit_Cost]]</f>
        <v>95.86</v>
      </c>
      <c r="N4292" s="19">
        <f>Table1[[#This Row],[Quantity]]*Table1[[#This Row],[unit_per Profit]]</f>
        <v>134875.01999999999</v>
      </c>
    </row>
    <row r="4293" spans="1:14" x14ac:dyDescent="0.2">
      <c r="A4293" s="10" t="s">
        <v>29</v>
      </c>
      <c r="B4293" s="10" t="s">
        <v>122</v>
      </c>
      <c r="C4293" s="10" t="s">
        <v>65</v>
      </c>
      <c r="D4293" s="10" t="s">
        <v>27</v>
      </c>
      <c r="E4293" s="10" t="s">
        <v>43</v>
      </c>
      <c r="F4293" s="11" t="s">
        <v>1099</v>
      </c>
      <c r="G4293" s="10">
        <v>2011</v>
      </c>
      <c r="H4293" s="10">
        <v>974420630</v>
      </c>
      <c r="I4293" s="17" t="s">
        <v>576</v>
      </c>
      <c r="J4293" s="18">
        <v>1573</v>
      </c>
      <c r="K4293" s="19">
        <v>9.33</v>
      </c>
      <c r="L4293" s="19">
        <v>6.92</v>
      </c>
      <c r="M4293" s="19">
        <f>Table1[[#This Row],[Unit_Selling Price]]-Table1[[#This Row],[Unit_Cost]]</f>
        <v>2.41</v>
      </c>
      <c r="N4293" s="19">
        <f>Table1[[#This Row],[Quantity]]*Table1[[#This Row],[unit_per Profit]]</f>
        <v>3790.93</v>
      </c>
    </row>
    <row r="4294" spans="1:14" x14ac:dyDescent="0.2">
      <c r="A4294" s="10" t="s">
        <v>46</v>
      </c>
      <c r="B4294" s="10" t="s">
        <v>129</v>
      </c>
      <c r="C4294" s="10" t="s">
        <v>39</v>
      </c>
      <c r="D4294" s="10" t="s">
        <v>23</v>
      </c>
      <c r="E4294" s="10" t="s">
        <v>35</v>
      </c>
      <c r="F4294" s="11">
        <v>42432</v>
      </c>
      <c r="G4294" s="10">
        <v>2016</v>
      </c>
      <c r="H4294" s="10">
        <v>772375619</v>
      </c>
      <c r="I4294" s="17">
        <v>42524</v>
      </c>
      <c r="J4294" s="18">
        <v>1964</v>
      </c>
      <c r="K4294" s="19">
        <v>81.73</v>
      </c>
      <c r="L4294" s="19">
        <v>56.67</v>
      </c>
      <c r="M4294" s="19">
        <f>Table1[[#This Row],[Unit_Selling Price]]-Table1[[#This Row],[Unit_Cost]]</f>
        <v>25.06</v>
      </c>
      <c r="N4294" s="19">
        <f>Table1[[#This Row],[Quantity]]*Table1[[#This Row],[unit_per Profit]]</f>
        <v>49217.84</v>
      </c>
    </row>
    <row r="4295" spans="1:14" x14ac:dyDescent="0.2">
      <c r="A4295" s="10" t="s">
        <v>37</v>
      </c>
      <c r="B4295" s="10" t="s">
        <v>95</v>
      </c>
      <c r="C4295" s="10" t="s">
        <v>85</v>
      </c>
      <c r="D4295" s="10" t="s">
        <v>23</v>
      </c>
      <c r="E4295" s="10" t="s">
        <v>24</v>
      </c>
      <c r="F4295" s="11">
        <v>42377</v>
      </c>
      <c r="G4295" s="10">
        <v>2016</v>
      </c>
      <c r="H4295" s="10">
        <v>591383159</v>
      </c>
      <c r="I4295" s="17" t="s">
        <v>1784</v>
      </c>
      <c r="J4295" s="18">
        <v>2273</v>
      </c>
      <c r="K4295" s="19">
        <v>668.27</v>
      </c>
      <c r="L4295" s="19">
        <v>502.54</v>
      </c>
      <c r="M4295" s="19">
        <f>Table1[[#This Row],[Unit_Selling Price]]-Table1[[#This Row],[Unit_Cost]]</f>
        <v>165.73</v>
      </c>
      <c r="N4295" s="19">
        <f>Table1[[#This Row],[Quantity]]*Table1[[#This Row],[unit_per Profit]]</f>
        <v>376704.29</v>
      </c>
    </row>
    <row r="4296" spans="1:14" x14ac:dyDescent="0.2">
      <c r="A4296" s="10" t="s">
        <v>278</v>
      </c>
      <c r="B4296" s="10" t="s">
        <v>164</v>
      </c>
      <c r="C4296" s="10" t="s">
        <v>26</v>
      </c>
      <c r="D4296" s="10" t="s">
        <v>23</v>
      </c>
      <c r="E4296" s="10" t="s">
        <v>43</v>
      </c>
      <c r="F4296" s="11" t="s">
        <v>620</v>
      </c>
      <c r="G4296" s="10">
        <v>2012</v>
      </c>
      <c r="H4296" s="10">
        <v>948679578</v>
      </c>
      <c r="I4296" s="17">
        <v>41035</v>
      </c>
      <c r="J4296" s="18">
        <v>4224</v>
      </c>
      <c r="K4296" s="19">
        <v>152.58000000000001</v>
      </c>
      <c r="L4296" s="19">
        <v>97.44</v>
      </c>
      <c r="M4296" s="19">
        <f>Table1[[#This Row],[Unit_Selling Price]]-Table1[[#This Row],[Unit_Cost]]</f>
        <v>55.14</v>
      </c>
      <c r="N4296" s="19">
        <f>Table1[[#This Row],[Quantity]]*Table1[[#This Row],[unit_per Profit]]</f>
        <v>232911.35999999999</v>
      </c>
    </row>
    <row r="4297" spans="1:14" x14ac:dyDescent="0.2">
      <c r="A4297" s="10" t="s">
        <v>46</v>
      </c>
      <c r="B4297" s="10" t="s">
        <v>119</v>
      </c>
      <c r="C4297" s="10" t="s">
        <v>56</v>
      </c>
      <c r="D4297" s="10" t="s">
        <v>23</v>
      </c>
      <c r="E4297" s="10" t="s">
        <v>35</v>
      </c>
      <c r="F4297" s="11">
        <v>42287</v>
      </c>
      <c r="G4297" s="10">
        <v>2015</v>
      </c>
      <c r="H4297" s="10">
        <v>631813704</v>
      </c>
      <c r="I4297" s="17" t="s">
        <v>529</v>
      </c>
      <c r="J4297" s="18">
        <v>6570</v>
      </c>
      <c r="K4297" s="19">
        <v>421.89</v>
      </c>
      <c r="L4297" s="19">
        <v>364.69</v>
      </c>
      <c r="M4297" s="19">
        <f>Table1[[#This Row],[Unit_Selling Price]]-Table1[[#This Row],[Unit_Cost]]</f>
        <v>57.2</v>
      </c>
      <c r="N4297" s="19">
        <f>Table1[[#This Row],[Quantity]]*Table1[[#This Row],[unit_per Profit]]</f>
        <v>375804</v>
      </c>
    </row>
    <row r="4298" spans="1:14" x14ac:dyDescent="0.2">
      <c r="A4298" s="10" t="s">
        <v>46</v>
      </c>
      <c r="B4298" s="10" t="s">
        <v>146</v>
      </c>
      <c r="C4298" s="10" t="s">
        <v>42</v>
      </c>
      <c r="D4298" s="10" t="s">
        <v>23</v>
      </c>
      <c r="E4298" s="10" t="s">
        <v>28</v>
      </c>
      <c r="F4298" s="11" t="s">
        <v>1766</v>
      </c>
      <c r="G4298" s="10">
        <v>2017</v>
      </c>
      <c r="H4298" s="10">
        <v>748646867</v>
      </c>
      <c r="I4298" s="17" t="s">
        <v>1303</v>
      </c>
      <c r="J4298" s="18">
        <v>99</v>
      </c>
      <c r="K4298" s="19">
        <v>109.28</v>
      </c>
      <c r="L4298" s="19">
        <v>35.840000000000003</v>
      </c>
      <c r="M4298" s="19">
        <f>Table1[[#This Row],[Unit_Selling Price]]-Table1[[#This Row],[Unit_Cost]]</f>
        <v>73.44</v>
      </c>
      <c r="N4298" s="19">
        <f>Table1[[#This Row],[Quantity]]*Table1[[#This Row],[unit_per Profit]]</f>
        <v>7270.56</v>
      </c>
    </row>
    <row r="4299" spans="1:14" x14ac:dyDescent="0.2">
      <c r="A4299" s="10" t="s">
        <v>46</v>
      </c>
      <c r="B4299" s="10" t="s">
        <v>172</v>
      </c>
      <c r="C4299" s="10" t="s">
        <v>31</v>
      </c>
      <c r="D4299" s="10" t="s">
        <v>23</v>
      </c>
      <c r="E4299" s="10" t="s">
        <v>24</v>
      </c>
      <c r="F4299" s="11" t="s">
        <v>731</v>
      </c>
      <c r="G4299" s="10">
        <v>2012</v>
      </c>
      <c r="H4299" s="10">
        <v>677352893</v>
      </c>
      <c r="I4299" s="17" t="s">
        <v>752</v>
      </c>
      <c r="J4299" s="18">
        <v>2628</v>
      </c>
      <c r="K4299" s="19">
        <v>47.45</v>
      </c>
      <c r="L4299" s="19">
        <v>31.79</v>
      </c>
      <c r="M4299" s="19">
        <f>Table1[[#This Row],[Unit_Selling Price]]-Table1[[#This Row],[Unit_Cost]]</f>
        <v>15.66</v>
      </c>
      <c r="N4299" s="19">
        <f>Table1[[#This Row],[Quantity]]*Table1[[#This Row],[unit_per Profit]]</f>
        <v>41154.480000000003</v>
      </c>
    </row>
    <row r="4300" spans="1:14" x14ac:dyDescent="0.2">
      <c r="A4300" s="10" t="s">
        <v>46</v>
      </c>
      <c r="B4300" s="10" t="s">
        <v>132</v>
      </c>
      <c r="C4300" s="10" t="s">
        <v>31</v>
      </c>
      <c r="D4300" s="10" t="s">
        <v>27</v>
      </c>
      <c r="E4300" s="10" t="s">
        <v>24</v>
      </c>
      <c r="F4300" s="11" t="s">
        <v>1861</v>
      </c>
      <c r="G4300" s="10">
        <v>2013</v>
      </c>
      <c r="H4300" s="10">
        <v>316418111</v>
      </c>
      <c r="I4300" s="17">
        <v>41428</v>
      </c>
      <c r="J4300" s="18">
        <v>4005</v>
      </c>
      <c r="K4300" s="19">
        <v>47.45</v>
      </c>
      <c r="L4300" s="19">
        <v>31.79</v>
      </c>
      <c r="M4300" s="19">
        <f>Table1[[#This Row],[Unit_Selling Price]]-Table1[[#This Row],[Unit_Cost]]</f>
        <v>15.66</v>
      </c>
      <c r="N4300" s="19">
        <f>Table1[[#This Row],[Quantity]]*Table1[[#This Row],[unit_per Profit]]</f>
        <v>62718.3</v>
      </c>
    </row>
    <row r="4301" spans="1:14" x14ac:dyDescent="0.2">
      <c r="A4301" s="10" t="s">
        <v>29</v>
      </c>
      <c r="B4301" s="10" t="s">
        <v>104</v>
      </c>
      <c r="C4301" s="10" t="s">
        <v>31</v>
      </c>
      <c r="D4301" s="10" t="s">
        <v>27</v>
      </c>
      <c r="E4301" s="10" t="s">
        <v>35</v>
      </c>
      <c r="F4301" s="11">
        <v>41098</v>
      </c>
      <c r="G4301" s="10">
        <v>2012</v>
      </c>
      <c r="H4301" s="10">
        <v>534641349</v>
      </c>
      <c r="I4301" s="17" t="s">
        <v>1292</v>
      </c>
      <c r="J4301" s="18">
        <v>1111</v>
      </c>
      <c r="K4301" s="19">
        <v>47.45</v>
      </c>
      <c r="L4301" s="19">
        <v>31.79</v>
      </c>
      <c r="M4301" s="19">
        <f>Table1[[#This Row],[Unit_Selling Price]]-Table1[[#This Row],[Unit_Cost]]</f>
        <v>15.66</v>
      </c>
      <c r="N4301" s="19">
        <f>Table1[[#This Row],[Quantity]]*Table1[[#This Row],[unit_per Profit]]</f>
        <v>17398.259999999998</v>
      </c>
    </row>
    <row r="4302" spans="1:14" x14ac:dyDescent="0.2">
      <c r="A4302" s="10" t="s">
        <v>29</v>
      </c>
      <c r="B4302" s="10" t="s">
        <v>88</v>
      </c>
      <c r="C4302" s="10" t="s">
        <v>26</v>
      </c>
      <c r="D4302" s="10" t="s">
        <v>23</v>
      </c>
      <c r="E4302" s="10" t="s">
        <v>35</v>
      </c>
      <c r="F4302" s="11">
        <v>41402</v>
      </c>
      <c r="G4302" s="10">
        <v>2013</v>
      </c>
      <c r="H4302" s="10">
        <v>921133935</v>
      </c>
      <c r="I4302" s="17">
        <v>41586</v>
      </c>
      <c r="J4302" s="18">
        <v>2856</v>
      </c>
      <c r="K4302" s="19">
        <v>152.58000000000001</v>
      </c>
      <c r="L4302" s="19">
        <v>97.44</v>
      </c>
      <c r="M4302" s="19">
        <f>Table1[[#This Row],[Unit_Selling Price]]-Table1[[#This Row],[Unit_Cost]]</f>
        <v>55.14</v>
      </c>
      <c r="N4302" s="19">
        <f>Table1[[#This Row],[Quantity]]*Table1[[#This Row],[unit_per Profit]]</f>
        <v>157479.84</v>
      </c>
    </row>
    <row r="4303" spans="1:14" x14ac:dyDescent="0.2">
      <c r="A4303" s="10" t="s">
        <v>32</v>
      </c>
      <c r="B4303" s="10" t="s">
        <v>82</v>
      </c>
      <c r="C4303" s="10" t="s">
        <v>49</v>
      </c>
      <c r="D4303" s="10" t="s">
        <v>27</v>
      </c>
      <c r="E4303" s="10" t="s">
        <v>43</v>
      </c>
      <c r="F4303" s="11" t="s">
        <v>1749</v>
      </c>
      <c r="G4303" s="10">
        <v>2015</v>
      </c>
      <c r="H4303" s="10">
        <v>235319697</v>
      </c>
      <c r="I4303" s="17" t="s">
        <v>1323</v>
      </c>
      <c r="J4303" s="18">
        <v>5183</v>
      </c>
      <c r="K4303" s="19">
        <v>651.21</v>
      </c>
      <c r="L4303" s="19">
        <v>524.96</v>
      </c>
      <c r="M4303" s="19">
        <f>Table1[[#This Row],[Unit_Selling Price]]-Table1[[#This Row],[Unit_Cost]]</f>
        <v>126.25</v>
      </c>
      <c r="N4303" s="19">
        <f>Table1[[#This Row],[Quantity]]*Table1[[#This Row],[unit_per Profit]]</f>
        <v>654353.75</v>
      </c>
    </row>
    <row r="4304" spans="1:14" x14ac:dyDescent="0.2">
      <c r="A4304" s="10" t="s">
        <v>29</v>
      </c>
      <c r="B4304" s="10" t="s">
        <v>89</v>
      </c>
      <c r="C4304" s="10" t="s">
        <v>56</v>
      </c>
      <c r="D4304" s="10" t="s">
        <v>27</v>
      </c>
      <c r="E4304" s="10" t="s">
        <v>35</v>
      </c>
      <c r="F4304" s="11" t="s">
        <v>334</v>
      </c>
      <c r="G4304" s="10">
        <v>2012</v>
      </c>
      <c r="H4304" s="10">
        <v>456934964</v>
      </c>
      <c r="I4304" s="17">
        <v>41034</v>
      </c>
      <c r="J4304" s="18">
        <v>6065</v>
      </c>
      <c r="K4304" s="19">
        <v>421.89</v>
      </c>
      <c r="L4304" s="19">
        <v>364.69</v>
      </c>
      <c r="M4304" s="19">
        <f>Table1[[#This Row],[Unit_Selling Price]]-Table1[[#This Row],[Unit_Cost]]</f>
        <v>57.2</v>
      </c>
      <c r="N4304" s="19">
        <f>Table1[[#This Row],[Quantity]]*Table1[[#This Row],[unit_per Profit]]</f>
        <v>346918</v>
      </c>
    </row>
    <row r="4305" spans="1:14" x14ac:dyDescent="0.2">
      <c r="A4305" s="10" t="s">
        <v>278</v>
      </c>
      <c r="B4305" s="10" t="s">
        <v>54</v>
      </c>
      <c r="C4305" s="10" t="s">
        <v>31</v>
      </c>
      <c r="D4305" s="10" t="s">
        <v>27</v>
      </c>
      <c r="E4305" s="10" t="s">
        <v>43</v>
      </c>
      <c r="F4305" s="11" t="s">
        <v>1872</v>
      </c>
      <c r="G4305" s="10">
        <v>2016</v>
      </c>
      <c r="H4305" s="10">
        <v>936028563</v>
      </c>
      <c r="I4305" s="17" t="s">
        <v>1728</v>
      </c>
      <c r="J4305" s="18">
        <v>507</v>
      </c>
      <c r="K4305" s="19">
        <v>47.45</v>
      </c>
      <c r="L4305" s="19">
        <v>31.79</v>
      </c>
      <c r="M4305" s="19">
        <f>Table1[[#This Row],[Unit_Selling Price]]-Table1[[#This Row],[Unit_Cost]]</f>
        <v>15.66</v>
      </c>
      <c r="N4305" s="19">
        <f>Table1[[#This Row],[Quantity]]*Table1[[#This Row],[unit_per Profit]]</f>
        <v>7939.62</v>
      </c>
    </row>
    <row r="4306" spans="1:14" x14ac:dyDescent="0.2">
      <c r="A4306" s="10" t="s">
        <v>278</v>
      </c>
      <c r="B4306" s="10" t="s">
        <v>191</v>
      </c>
      <c r="C4306" s="10" t="s">
        <v>22</v>
      </c>
      <c r="D4306" s="10" t="s">
        <v>27</v>
      </c>
      <c r="E4306" s="10" t="s">
        <v>28</v>
      </c>
      <c r="F4306" s="11" t="s">
        <v>788</v>
      </c>
      <c r="G4306" s="10">
        <v>2011</v>
      </c>
      <c r="H4306" s="10">
        <v>642961823</v>
      </c>
      <c r="I4306" s="17" t="s">
        <v>1245</v>
      </c>
      <c r="J4306" s="18">
        <v>5546</v>
      </c>
      <c r="K4306" s="19">
        <v>255.28</v>
      </c>
      <c r="L4306" s="19">
        <v>159.41999999999999</v>
      </c>
      <c r="M4306" s="19">
        <f>Table1[[#This Row],[Unit_Selling Price]]-Table1[[#This Row],[Unit_Cost]]</f>
        <v>95.86</v>
      </c>
      <c r="N4306" s="19">
        <f>Table1[[#This Row],[Quantity]]*Table1[[#This Row],[unit_per Profit]]</f>
        <v>531639.56000000006</v>
      </c>
    </row>
    <row r="4307" spans="1:14" x14ac:dyDescent="0.2">
      <c r="A4307" s="10" t="s">
        <v>46</v>
      </c>
      <c r="B4307" s="10" t="s">
        <v>228</v>
      </c>
      <c r="C4307" s="10" t="s">
        <v>39</v>
      </c>
      <c r="D4307" s="10" t="s">
        <v>27</v>
      </c>
      <c r="E4307" s="10" t="s">
        <v>43</v>
      </c>
      <c r="F4307" s="11" t="s">
        <v>848</v>
      </c>
      <c r="G4307" s="10">
        <v>2010</v>
      </c>
      <c r="H4307" s="10">
        <v>418408572</v>
      </c>
      <c r="I4307" s="17" t="s">
        <v>848</v>
      </c>
      <c r="J4307" s="18">
        <v>5249</v>
      </c>
      <c r="K4307" s="19">
        <v>81.73</v>
      </c>
      <c r="L4307" s="19">
        <v>56.67</v>
      </c>
      <c r="M4307" s="19">
        <f>Table1[[#This Row],[Unit_Selling Price]]-Table1[[#This Row],[Unit_Cost]]</f>
        <v>25.06</v>
      </c>
      <c r="N4307" s="19">
        <f>Table1[[#This Row],[Quantity]]*Table1[[#This Row],[unit_per Profit]]</f>
        <v>131539.94</v>
      </c>
    </row>
    <row r="4308" spans="1:14" x14ac:dyDescent="0.2">
      <c r="A4308" s="10" t="s">
        <v>37</v>
      </c>
      <c r="B4308" s="10" t="s">
        <v>139</v>
      </c>
      <c r="C4308" s="10" t="s">
        <v>31</v>
      </c>
      <c r="D4308" s="10" t="s">
        <v>27</v>
      </c>
      <c r="E4308" s="10" t="s">
        <v>35</v>
      </c>
      <c r="F4308" s="11" t="s">
        <v>1069</v>
      </c>
      <c r="G4308" s="10">
        <v>2016</v>
      </c>
      <c r="H4308" s="10">
        <v>723355138</v>
      </c>
      <c r="I4308" s="17" t="s">
        <v>1186</v>
      </c>
      <c r="J4308" s="18">
        <v>5715</v>
      </c>
      <c r="K4308" s="19">
        <v>47.45</v>
      </c>
      <c r="L4308" s="19">
        <v>31.79</v>
      </c>
      <c r="M4308" s="19">
        <f>Table1[[#This Row],[Unit_Selling Price]]-Table1[[#This Row],[Unit_Cost]]</f>
        <v>15.66</v>
      </c>
      <c r="N4308" s="19">
        <f>Table1[[#This Row],[Quantity]]*Table1[[#This Row],[unit_per Profit]]</f>
        <v>89496.9</v>
      </c>
    </row>
    <row r="4309" spans="1:14" x14ac:dyDescent="0.2">
      <c r="A4309" s="10" t="s">
        <v>46</v>
      </c>
      <c r="B4309" s="10" t="s">
        <v>141</v>
      </c>
      <c r="C4309" s="10" t="s">
        <v>56</v>
      </c>
      <c r="D4309" s="10" t="s">
        <v>23</v>
      </c>
      <c r="E4309" s="10" t="s">
        <v>28</v>
      </c>
      <c r="F4309" s="11" t="s">
        <v>1564</v>
      </c>
      <c r="G4309" s="10">
        <v>2010</v>
      </c>
      <c r="H4309" s="10">
        <v>289100348</v>
      </c>
      <c r="I4309" s="17" t="s">
        <v>301</v>
      </c>
      <c r="J4309" s="18">
        <v>72</v>
      </c>
      <c r="K4309" s="19">
        <v>421.89</v>
      </c>
      <c r="L4309" s="19">
        <v>364.69</v>
      </c>
      <c r="M4309" s="19">
        <f>Table1[[#This Row],[Unit_Selling Price]]-Table1[[#This Row],[Unit_Cost]]</f>
        <v>57.2</v>
      </c>
      <c r="N4309" s="19">
        <f>Table1[[#This Row],[Quantity]]*Table1[[#This Row],[unit_per Profit]]</f>
        <v>4118.3999999999996</v>
      </c>
    </row>
    <row r="4310" spans="1:14" x14ac:dyDescent="0.2">
      <c r="A4310" s="10" t="s">
        <v>32</v>
      </c>
      <c r="B4310" s="10" t="s">
        <v>113</v>
      </c>
      <c r="C4310" s="10" t="s">
        <v>39</v>
      </c>
      <c r="D4310" s="10" t="s">
        <v>27</v>
      </c>
      <c r="E4310" s="10" t="s">
        <v>24</v>
      </c>
      <c r="F4310" s="11">
        <v>40787</v>
      </c>
      <c r="G4310" s="10">
        <v>2011</v>
      </c>
      <c r="H4310" s="10">
        <v>167255532</v>
      </c>
      <c r="I4310" s="17" t="s">
        <v>648</v>
      </c>
      <c r="J4310" s="18">
        <v>3484</v>
      </c>
      <c r="K4310" s="19">
        <v>81.73</v>
      </c>
      <c r="L4310" s="19">
        <v>56.67</v>
      </c>
      <c r="M4310" s="19">
        <f>Table1[[#This Row],[Unit_Selling Price]]-Table1[[#This Row],[Unit_Cost]]</f>
        <v>25.06</v>
      </c>
      <c r="N4310" s="19">
        <f>Table1[[#This Row],[Quantity]]*Table1[[#This Row],[unit_per Profit]]</f>
        <v>87309.04</v>
      </c>
    </row>
    <row r="4311" spans="1:14" x14ac:dyDescent="0.2">
      <c r="A4311" s="10" t="s">
        <v>40</v>
      </c>
      <c r="B4311" s="10" t="s">
        <v>205</v>
      </c>
      <c r="C4311" s="10" t="s">
        <v>56</v>
      </c>
      <c r="D4311" s="10" t="s">
        <v>23</v>
      </c>
      <c r="E4311" s="10" t="s">
        <v>35</v>
      </c>
      <c r="F4311" s="11" t="s">
        <v>1852</v>
      </c>
      <c r="G4311" s="10">
        <v>2010</v>
      </c>
      <c r="H4311" s="10">
        <v>579744517</v>
      </c>
      <c r="I4311" s="17">
        <v>40216</v>
      </c>
      <c r="J4311" s="18">
        <v>8141</v>
      </c>
      <c r="K4311" s="19">
        <v>421.89</v>
      </c>
      <c r="L4311" s="19">
        <v>364.69</v>
      </c>
      <c r="M4311" s="19">
        <f>Table1[[#This Row],[Unit_Selling Price]]-Table1[[#This Row],[Unit_Cost]]</f>
        <v>57.2</v>
      </c>
      <c r="N4311" s="19">
        <f>Table1[[#This Row],[Quantity]]*Table1[[#This Row],[unit_per Profit]]</f>
        <v>465665.2</v>
      </c>
    </row>
    <row r="4312" spans="1:14" x14ac:dyDescent="0.2">
      <c r="A4312" s="10" t="s">
        <v>29</v>
      </c>
      <c r="B4312" s="10" t="s">
        <v>58</v>
      </c>
      <c r="C4312" s="10" t="s">
        <v>65</v>
      </c>
      <c r="D4312" s="10" t="s">
        <v>23</v>
      </c>
      <c r="E4312" s="10" t="s">
        <v>35</v>
      </c>
      <c r="F4312" s="11" t="s">
        <v>688</v>
      </c>
      <c r="G4312" s="10">
        <v>2010</v>
      </c>
      <c r="H4312" s="10">
        <v>468803632</v>
      </c>
      <c r="I4312" s="17">
        <v>40219</v>
      </c>
      <c r="J4312" s="18">
        <v>8267</v>
      </c>
      <c r="K4312" s="19">
        <v>9.33</v>
      </c>
      <c r="L4312" s="19">
        <v>6.92</v>
      </c>
      <c r="M4312" s="19">
        <f>Table1[[#This Row],[Unit_Selling Price]]-Table1[[#This Row],[Unit_Cost]]</f>
        <v>2.41</v>
      </c>
      <c r="N4312" s="19">
        <f>Table1[[#This Row],[Quantity]]*Table1[[#This Row],[unit_per Profit]]</f>
        <v>19923.47</v>
      </c>
    </row>
    <row r="4313" spans="1:14" x14ac:dyDescent="0.2">
      <c r="A4313" s="10" t="s">
        <v>29</v>
      </c>
      <c r="B4313" s="10" t="s">
        <v>86</v>
      </c>
      <c r="C4313" s="10" t="s">
        <v>22</v>
      </c>
      <c r="D4313" s="10" t="s">
        <v>23</v>
      </c>
      <c r="E4313" s="10" t="s">
        <v>24</v>
      </c>
      <c r="F4313" s="11" t="s">
        <v>1879</v>
      </c>
      <c r="G4313" s="10">
        <v>2010</v>
      </c>
      <c r="H4313" s="10">
        <v>646981704</v>
      </c>
      <c r="I4313" s="17" t="s">
        <v>706</v>
      </c>
      <c r="J4313" s="18">
        <v>5118</v>
      </c>
      <c r="K4313" s="19">
        <v>255.28</v>
      </c>
      <c r="L4313" s="19">
        <v>159.41999999999999</v>
      </c>
      <c r="M4313" s="19">
        <f>Table1[[#This Row],[Unit_Selling Price]]-Table1[[#This Row],[Unit_Cost]]</f>
        <v>95.86</v>
      </c>
      <c r="N4313" s="19">
        <f>Table1[[#This Row],[Quantity]]*Table1[[#This Row],[unit_per Profit]]</f>
        <v>490611.48</v>
      </c>
    </row>
    <row r="4314" spans="1:14" x14ac:dyDescent="0.2">
      <c r="A4314" s="10" t="s">
        <v>37</v>
      </c>
      <c r="B4314" s="10" t="s">
        <v>106</v>
      </c>
      <c r="C4314" s="10" t="s">
        <v>85</v>
      </c>
      <c r="D4314" s="10" t="s">
        <v>23</v>
      </c>
      <c r="E4314" s="10" t="s">
        <v>43</v>
      </c>
      <c r="F4314" s="11" t="s">
        <v>341</v>
      </c>
      <c r="G4314" s="10">
        <v>2010</v>
      </c>
      <c r="H4314" s="10">
        <v>647140061</v>
      </c>
      <c r="I4314" s="17">
        <v>40309</v>
      </c>
      <c r="J4314" s="18">
        <v>1980</v>
      </c>
      <c r="K4314" s="19">
        <v>668.27</v>
      </c>
      <c r="L4314" s="19">
        <v>502.54</v>
      </c>
      <c r="M4314" s="19">
        <f>Table1[[#This Row],[Unit_Selling Price]]-Table1[[#This Row],[Unit_Cost]]</f>
        <v>165.73</v>
      </c>
      <c r="N4314" s="19">
        <f>Table1[[#This Row],[Quantity]]*Table1[[#This Row],[unit_per Profit]]</f>
        <v>328145.40000000002</v>
      </c>
    </row>
    <row r="4315" spans="1:14" x14ac:dyDescent="0.2">
      <c r="A4315" s="10" t="s">
        <v>29</v>
      </c>
      <c r="B4315" s="10" t="s">
        <v>86</v>
      </c>
      <c r="C4315" s="10" t="s">
        <v>77</v>
      </c>
      <c r="D4315" s="10" t="s">
        <v>23</v>
      </c>
      <c r="E4315" s="10" t="s">
        <v>35</v>
      </c>
      <c r="F4315" s="11" t="s">
        <v>671</v>
      </c>
      <c r="G4315" s="10">
        <v>2015</v>
      </c>
      <c r="H4315" s="10">
        <v>972452533</v>
      </c>
      <c r="I4315" s="17">
        <v>42104</v>
      </c>
      <c r="J4315" s="18">
        <v>9169</v>
      </c>
      <c r="K4315" s="19">
        <v>154.06</v>
      </c>
      <c r="L4315" s="19">
        <v>90.93</v>
      </c>
      <c r="M4315" s="19">
        <f>Table1[[#This Row],[Unit_Selling Price]]-Table1[[#This Row],[Unit_Cost]]</f>
        <v>63.13</v>
      </c>
      <c r="N4315" s="19">
        <f>Table1[[#This Row],[Quantity]]*Table1[[#This Row],[unit_per Profit]]</f>
        <v>578838.97</v>
      </c>
    </row>
    <row r="4316" spans="1:14" x14ac:dyDescent="0.2">
      <c r="A4316" s="10" t="s">
        <v>37</v>
      </c>
      <c r="B4316" s="10" t="s">
        <v>79</v>
      </c>
      <c r="C4316" s="10" t="s">
        <v>85</v>
      </c>
      <c r="D4316" s="10" t="s">
        <v>27</v>
      </c>
      <c r="E4316" s="10" t="s">
        <v>24</v>
      </c>
      <c r="F4316" s="11">
        <v>42492</v>
      </c>
      <c r="G4316" s="10">
        <v>2016</v>
      </c>
      <c r="H4316" s="10">
        <v>846405446</v>
      </c>
      <c r="I4316" s="17">
        <v>42616</v>
      </c>
      <c r="J4316" s="18">
        <v>9035</v>
      </c>
      <c r="K4316" s="19">
        <v>668.27</v>
      </c>
      <c r="L4316" s="19">
        <v>502.54</v>
      </c>
      <c r="M4316" s="19">
        <f>Table1[[#This Row],[Unit_Selling Price]]-Table1[[#This Row],[Unit_Cost]]</f>
        <v>165.73</v>
      </c>
      <c r="N4316" s="19">
        <f>Table1[[#This Row],[Quantity]]*Table1[[#This Row],[unit_per Profit]]</f>
        <v>1497370.55</v>
      </c>
    </row>
    <row r="4317" spans="1:14" x14ac:dyDescent="0.2">
      <c r="A4317" s="10" t="s">
        <v>278</v>
      </c>
      <c r="B4317" s="10" t="s">
        <v>61</v>
      </c>
      <c r="C4317" s="10" t="s">
        <v>39</v>
      </c>
      <c r="D4317" s="10" t="s">
        <v>23</v>
      </c>
      <c r="E4317" s="10" t="s">
        <v>43</v>
      </c>
      <c r="F4317" s="11">
        <v>42100</v>
      </c>
      <c r="G4317" s="10">
        <v>2015</v>
      </c>
      <c r="H4317" s="10">
        <v>462797629</v>
      </c>
      <c r="I4317" s="17" t="s">
        <v>1202</v>
      </c>
      <c r="J4317" s="18">
        <v>958</v>
      </c>
      <c r="K4317" s="19">
        <v>81.73</v>
      </c>
      <c r="L4317" s="19">
        <v>56.67</v>
      </c>
      <c r="M4317" s="19">
        <f>Table1[[#This Row],[Unit_Selling Price]]-Table1[[#This Row],[Unit_Cost]]</f>
        <v>25.06</v>
      </c>
      <c r="N4317" s="19">
        <f>Table1[[#This Row],[Quantity]]*Table1[[#This Row],[unit_per Profit]]</f>
        <v>24007.48</v>
      </c>
    </row>
    <row r="4318" spans="1:14" x14ac:dyDescent="0.2">
      <c r="A4318" s="10" t="s">
        <v>29</v>
      </c>
      <c r="B4318" s="10" t="s">
        <v>57</v>
      </c>
      <c r="C4318" s="10" t="s">
        <v>39</v>
      </c>
      <c r="D4318" s="10" t="s">
        <v>27</v>
      </c>
      <c r="E4318" s="10" t="s">
        <v>24</v>
      </c>
      <c r="F4318" s="11">
        <v>40456</v>
      </c>
      <c r="G4318" s="10">
        <v>2010</v>
      </c>
      <c r="H4318" s="10">
        <v>535740411</v>
      </c>
      <c r="I4318" s="17">
        <v>40365</v>
      </c>
      <c r="J4318" s="18">
        <v>6348</v>
      </c>
      <c r="K4318" s="19">
        <v>81.73</v>
      </c>
      <c r="L4318" s="19">
        <v>56.67</v>
      </c>
      <c r="M4318" s="19">
        <f>Table1[[#This Row],[Unit_Selling Price]]-Table1[[#This Row],[Unit_Cost]]</f>
        <v>25.06</v>
      </c>
      <c r="N4318" s="19">
        <f>Table1[[#This Row],[Quantity]]*Table1[[#This Row],[unit_per Profit]]</f>
        <v>159080.88</v>
      </c>
    </row>
    <row r="4319" spans="1:14" x14ac:dyDescent="0.2">
      <c r="A4319" s="10" t="s">
        <v>37</v>
      </c>
      <c r="B4319" s="10" t="s">
        <v>62</v>
      </c>
      <c r="C4319" s="10" t="s">
        <v>56</v>
      </c>
      <c r="D4319" s="10" t="s">
        <v>23</v>
      </c>
      <c r="E4319" s="10" t="s">
        <v>43</v>
      </c>
      <c r="F4319" s="11" t="s">
        <v>306</v>
      </c>
      <c r="G4319" s="10">
        <v>2010</v>
      </c>
      <c r="H4319" s="10">
        <v>949657618</v>
      </c>
      <c r="I4319" s="17" t="s">
        <v>650</v>
      </c>
      <c r="J4319" s="18">
        <v>3648</v>
      </c>
      <c r="K4319" s="19">
        <v>421.89</v>
      </c>
      <c r="L4319" s="19">
        <v>364.69</v>
      </c>
      <c r="M4319" s="19">
        <f>Table1[[#This Row],[Unit_Selling Price]]-Table1[[#This Row],[Unit_Cost]]</f>
        <v>57.2</v>
      </c>
      <c r="N4319" s="19">
        <f>Table1[[#This Row],[Quantity]]*Table1[[#This Row],[unit_per Profit]]</f>
        <v>208665.60000000001</v>
      </c>
    </row>
    <row r="4320" spans="1:14" x14ac:dyDescent="0.2">
      <c r="A4320" s="10" t="s">
        <v>29</v>
      </c>
      <c r="B4320" s="10" t="s">
        <v>214</v>
      </c>
      <c r="C4320" s="10" t="s">
        <v>39</v>
      </c>
      <c r="D4320" s="10" t="s">
        <v>27</v>
      </c>
      <c r="E4320" s="10" t="s">
        <v>43</v>
      </c>
      <c r="F4320" s="11" t="s">
        <v>653</v>
      </c>
      <c r="G4320" s="10">
        <v>2017</v>
      </c>
      <c r="H4320" s="10">
        <v>309285581</v>
      </c>
      <c r="I4320" s="17" t="s">
        <v>592</v>
      </c>
      <c r="J4320" s="18">
        <v>3331</v>
      </c>
      <c r="K4320" s="19">
        <v>81.73</v>
      </c>
      <c r="L4320" s="19">
        <v>56.67</v>
      </c>
      <c r="M4320" s="19">
        <f>Table1[[#This Row],[Unit_Selling Price]]-Table1[[#This Row],[Unit_Cost]]</f>
        <v>25.06</v>
      </c>
      <c r="N4320" s="19">
        <f>Table1[[#This Row],[Quantity]]*Table1[[#This Row],[unit_per Profit]]</f>
        <v>83474.86</v>
      </c>
    </row>
    <row r="4321" spans="1:14" x14ac:dyDescent="0.2">
      <c r="A4321" s="10" t="s">
        <v>37</v>
      </c>
      <c r="B4321" s="10" t="s">
        <v>169</v>
      </c>
      <c r="C4321" s="10" t="s">
        <v>56</v>
      </c>
      <c r="D4321" s="10" t="s">
        <v>23</v>
      </c>
      <c r="E4321" s="10" t="s">
        <v>28</v>
      </c>
      <c r="F4321" s="11" t="s">
        <v>980</v>
      </c>
      <c r="G4321" s="10">
        <v>2016</v>
      </c>
      <c r="H4321" s="10">
        <v>889673125</v>
      </c>
      <c r="I4321" s="17">
        <v>42620</v>
      </c>
      <c r="J4321" s="18">
        <v>2903</v>
      </c>
      <c r="K4321" s="19">
        <v>421.89</v>
      </c>
      <c r="L4321" s="19">
        <v>364.69</v>
      </c>
      <c r="M4321" s="19">
        <f>Table1[[#This Row],[Unit_Selling Price]]-Table1[[#This Row],[Unit_Cost]]</f>
        <v>57.2</v>
      </c>
      <c r="N4321" s="19">
        <f>Table1[[#This Row],[Quantity]]*Table1[[#This Row],[unit_per Profit]]</f>
        <v>166051.6</v>
      </c>
    </row>
    <row r="4322" spans="1:14" x14ac:dyDescent="0.2">
      <c r="A4322" s="10" t="s">
        <v>46</v>
      </c>
      <c r="B4322" s="10" t="s">
        <v>269</v>
      </c>
      <c r="C4322" s="10" t="s">
        <v>56</v>
      </c>
      <c r="D4322" s="10" t="s">
        <v>27</v>
      </c>
      <c r="E4322" s="10" t="s">
        <v>43</v>
      </c>
      <c r="F4322" s="11" t="s">
        <v>1722</v>
      </c>
      <c r="G4322" s="10">
        <v>2016</v>
      </c>
      <c r="H4322" s="10">
        <v>986181581</v>
      </c>
      <c r="I4322" s="17" t="s">
        <v>1501</v>
      </c>
      <c r="J4322" s="18">
        <v>1900</v>
      </c>
      <c r="K4322" s="19">
        <v>421.89</v>
      </c>
      <c r="L4322" s="19">
        <v>364.69</v>
      </c>
      <c r="M4322" s="19">
        <f>Table1[[#This Row],[Unit_Selling Price]]-Table1[[#This Row],[Unit_Cost]]</f>
        <v>57.2</v>
      </c>
      <c r="N4322" s="19">
        <f>Table1[[#This Row],[Quantity]]*Table1[[#This Row],[unit_per Profit]]</f>
        <v>108680</v>
      </c>
    </row>
    <row r="4323" spans="1:14" x14ac:dyDescent="0.2">
      <c r="A4323" s="10" t="s">
        <v>40</v>
      </c>
      <c r="B4323" s="10" t="s">
        <v>218</v>
      </c>
      <c r="C4323" s="10" t="s">
        <v>22</v>
      </c>
      <c r="D4323" s="10" t="s">
        <v>27</v>
      </c>
      <c r="E4323" s="10" t="s">
        <v>24</v>
      </c>
      <c r="F4323" s="11" t="s">
        <v>671</v>
      </c>
      <c r="G4323" s="10">
        <v>2015</v>
      </c>
      <c r="H4323" s="10">
        <v>764484775</v>
      </c>
      <c r="I4323" s="17">
        <v>42072</v>
      </c>
      <c r="J4323" s="18">
        <v>6888</v>
      </c>
      <c r="K4323" s="19">
        <v>255.28</v>
      </c>
      <c r="L4323" s="19">
        <v>159.41999999999999</v>
      </c>
      <c r="M4323" s="19">
        <f>Table1[[#This Row],[Unit_Selling Price]]-Table1[[#This Row],[Unit_Cost]]</f>
        <v>95.86</v>
      </c>
      <c r="N4323" s="19">
        <f>Table1[[#This Row],[Quantity]]*Table1[[#This Row],[unit_per Profit]]</f>
        <v>660283.68000000005</v>
      </c>
    </row>
    <row r="4324" spans="1:14" x14ac:dyDescent="0.2">
      <c r="A4324" s="10" t="s">
        <v>37</v>
      </c>
      <c r="B4324" s="10" t="s">
        <v>45</v>
      </c>
      <c r="C4324" s="10" t="s">
        <v>34</v>
      </c>
      <c r="D4324" s="10" t="s">
        <v>23</v>
      </c>
      <c r="E4324" s="10" t="s">
        <v>28</v>
      </c>
      <c r="F4324" s="11" t="s">
        <v>939</v>
      </c>
      <c r="G4324" s="10">
        <v>2013</v>
      </c>
      <c r="H4324" s="10">
        <v>910569036</v>
      </c>
      <c r="I4324" s="17" t="s">
        <v>1880</v>
      </c>
      <c r="J4324" s="18">
        <v>6467</v>
      </c>
      <c r="K4324" s="19">
        <v>205.7</v>
      </c>
      <c r="L4324" s="19">
        <v>117.11</v>
      </c>
      <c r="M4324" s="19">
        <f>Table1[[#This Row],[Unit_Selling Price]]-Table1[[#This Row],[Unit_Cost]]</f>
        <v>88.59</v>
      </c>
      <c r="N4324" s="19">
        <f>Table1[[#This Row],[Quantity]]*Table1[[#This Row],[unit_per Profit]]</f>
        <v>572911.53</v>
      </c>
    </row>
    <row r="4325" spans="1:14" x14ac:dyDescent="0.2">
      <c r="A4325" s="10" t="s">
        <v>29</v>
      </c>
      <c r="B4325" s="10" t="s">
        <v>197</v>
      </c>
      <c r="C4325" s="10" t="s">
        <v>22</v>
      </c>
      <c r="D4325" s="10" t="s">
        <v>27</v>
      </c>
      <c r="E4325" s="10" t="s">
        <v>28</v>
      </c>
      <c r="F4325" s="11">
        <v>41458</v>
      </c>
      <c r="G4325" s="10">
        <v>2013</v>
      </c>
      <c r="H4325" s="10">
        <v>380733191</v>
      </c>
      <c r="I4325" s="17" t="s">
        <v>389</v>
      </c>
      <c r="J4325" s="18">
        <v>6267</v>
      </c>
      <c r="K4325" s="19">
        <v>255.28</v>
      </c>
      <c r="L4325" s="19">
        <v>159.41999999999999</v>
      </c>
      <c r="M4325" s="19">
        <f>Table1[[#This Row],[Unit_Selling Price]]-Table1[[#This Row],[Unit_Cost]]</f>
        <v>95.86</v>
      </c>
      <c r="N4325" s="19">
        <f>Table1[[#This Row],[Quantity]]*Table1[[#This Row],[unit_per Profit]]</f>
        <v>600754.62</v>
      </c>
    </row>
    <row r="4326" spans="1:14" x14ac:dyDescent="0.2">
      <c r="A4326" s="10" t="s">
        <v>37</v>
      </c>
      <c r="B4326" s="10" t="s">
        <v>169</v>
      </c>
      <c r="C4326" s="10" t="s">
        <v>85</v>
      </c>
      <c r="D4326" s="10" t="s">
        <v>23</v>
      </c>
      <c r="E4326" s="10" t="s">
        <v>24</v>
      </c>
      <c r="F4326" s="11" t="s">
        <v>643</v>
      </c>
      <c r="G4326" s="10">
        <v>2013</v>
      </c>
      <c r="H4326" s="10">
        <v>451588571</v>
      </c>
      <c r="I4326" s="17" t="s">
        <v>1807</v>
      </c>
      <c r="J4326" s="18">
        <v>3948</v>
      </c>
      <c r="K4326" s="19">
        <v>668.27</v>
      </c>
      <c r="L4326" s="19">
        <v>502.54</v>
      </c>
      <c r="M4326" s="19">
        <f>Table1[[#This Row],[Unit_Selling Price]]-Table1[[#This Row],[Unit_Cost]]</f>
        <v>165.73</v>
      </c>
      <c r="N4326" s="19">
        <f>Table1[[#This Row],[Quantity]]*Table1[[#This Row],[unit_per Profit]]</f>
        <v>654302.04</v>
      </c>
    </row>
    <row r="4327" spans="1:14" x14ac:dyDescent="0.2">
      <c r="A4327" s="10" t="s">
        <v>32</v>
      </c>
      <c r="B4327" s="10" t="s">
        <v>147</v>
      </c>
      <c r="C4327" s="10" t="s">
        <v>65</v>
      </c>
      <c r="D4327" s="10" t="s">
        <v>23</v>
      </c>
      <c r="E4327" s="10" t="s">
        <v>43</v>
      </c>
      <c r="F4327" s="11" t="s">
        <v>1304</v>
      </c>
      <c r="G4327" s="10">
        <v>2016</v>
      </c>
      <c r="H4327" s="10">
        <v>670059001</v>
      </c>
      <c r="I4327" s="17">
        <v>42378</v>
      </c>
      <c r="J4327" s="18">
        <v>4203</v>
      </c>
      <c r="K4327" s="19">
        <v>9.33</v>
      </c>
      <c r="L4327" s="19">
        <v>6.92</v>
      </c>
      <c r="M4327" s="19">
        <f>Table1[[#This Row],[Unit_Selling Price]]-Table1[[#This Row],[Unit_Cost]]</f>
        <v>2.41</v>
      </c>
      <c r="N4327" s="19">
        <f>Table1[[#This Row],[Quantity]]*Table1[[#This Row],[unit_per Profit]]</f>
        <v>10129.23</v>
      </c>
    </row>
    <row r="4328" spans="1:14" x14ac:dyDescent="0.2">
      <c r="A4328" s="10" t="s">
        <v>40</v>
      </c>
      <c r="B4328" s="10" t="s">
        <v>90</v>
      </c>
      <c r="C4328" s="10" t="s">
        <v>49</v>
      </c>
      <c r="D4328" s="10" t="s">
        <v>23</v>
      </c>
      <c r="E4328" s="10" t="s">
        <v>35</v>
      </c>
      <c r="F4328" s="11" t="s">
        <v>686</v>
      </c>
      <c r="G4328" s="10">
        <v>2010</v>
      </c>
      <c r="H4328" s="10">
        <v>203380811</v>
      </c>
      <c r="I4328" s="17" t="s">
        <v>706</v>
      </c>
      <c r="J4328" s="18">
        <v>3756</v>
      </c>
      <c r="K4328" s="19">
        <v>651.21</v>
      </c>
      <c r="L4328" s="19">
        <v>524.96</v>
      </c>
      <c r="M4328" s="19">
        <f>Table1[[#This Row],[Unit_Selling Price]]-Table1[[#This Row],[Unit_Cost]]</f>
        <v>126.25</v>
      </c>
      <c r="N4328" s="19">
        <f>Table1[[#This Row],[Quantity]]*Table1[[#This Row],[unit_per Profit]]</f>
        <v>474195</v>
      </c>
    </row>
    <row r="4329" spans="1:14" x14ac:dyDescent="0.2">
      <c r="A4329" s="10" t="s">
        <v>29</v>
      </c>
      <c r="B4329" s="10" t="s">
        <v>153</v>
      </c>
      <c r="C4329" s="10" t="s">
        <v>65</v>
      </c>
      <c r="D4329" s="10" t="s">
        <v>23</v>
      </c>
      <c r="E4329" s="10" t="s">
        <v>35</v>
      </c>
      <c r="F4329" s="11">
        <v>41219</v>
      </c>
      <c r="G4329" s="10">
        <v>2012</v>
      </c>
      <c r="H4329" s="10">
        <v>989102828</v>
      </c>
      <c r="I4329" s="17">
        <v>41128</v>
      </c>
      <c r="J4329" s="18">
        <v>6362</v>
      </c>
      <c r="K4329" s="19">
        <v>9.33</v>
      </c>
      <c r="L4329" s="19">
        <v>6.92</v>
      </c>
      <c r="M4329" s="19">
        <f>Table1[[#This Row],[Unit_Selling Price]]-Table1[[#This Row],[Unit_Cost]]</f>
        <v>2.41</v>
      </c>
      <c r="N4329" s="19">
        <f>Table1[[#This Row],[Quantity]]*Table1[[#This Row],[unit_per Profit]]</f>
        <v>15332.42</v>
      </c>
    </row>
    <row r="4330" spans="1:14" x14ac:dyDescent="0.2">
      <c r="A4330" s="10" t="s">
        <v>46</v>
      </c>
      <c r="B4330" s="10" t="s">
        <v>132</v>
      </c>
      <c r="C4330" s="10" t="s">
        <v>65</v>
      </c>
      <c r="D4330" s="10" t="s">
        <v>27</v>
      </c>
      <c r="E4330" s="10" t="s">
        <v>43</v>
      </c>
      <c r="F4330" s="11" t="s">
        <v>708</v>
      </c>
      <c r="G4330" s="10">
        <v>2015</v>
      </c>
      <c r="H4330" s="10">
        <v>985086381</v>
      </c>
      <c r="I4330" s="17">
        <v>42103</v>
      </c>
      <c r="J4330" s="18">
        <v>7806</v>
      </c>
      <c r="K4330" s="19">
        <v>9.33</v>
      </c>
      <c r="L4330" s="19">
        <v>6.92</v>
      </c>
      <c r="M4330" s="19">
        <f>Table1[[#This Row],[Unit_Selling Price]]-Table1[[#This Row],[Unit_Cost]]</f>
        <v>2.41</v>
      </c>
      <c r="N4330" s="19">
        <f>Table1[[#This Row],[Quantity]]*Table1[[#This Row],[unit_per Profit]]</f>
        <v>18812.46</v>
      </c>
    </row>
    <row r="4331" spans="1:14" x14ac:dyDescent="0.2">
      <c r="A4331" s="10" t="s">
        <v>46</v>
      </c>
      <c r="B4331" s="10" t="s">
        <v>162</v>
      </c>
      <c r="C4331" s="10" t="s">
        <v>77</v>
      </c>
      <c r="D4331" s="10" t="s">
        <v>23</v>
      </c>
      <c r="E4331" s="10" t="s">
        <v>35</v>
      </c>
      <c r="F4331" s="11">
        <v>41062</v>
      </c>
      <c r="G4331" s="10">
        <v>2012</v>
      </c>
      <c r="H4331" s="10">
        <v>919505298</v>
      </c>
      <c r="I4331" s="17" t="s">
        <v>1642</v>
      </c>
      <c r="J4331" s="18">
        <v>906</v>
      </c>
      <c r="K4331" s="19">
        <v>154.06</v>
      </c>
      <c r="L4331" s="19">
        <v>90.93</v>
      </c>
      <c r="M4331" s="19">
        <f>Table1[[#This Row],[Unit_Selling Price]]-Table1[[#This Row],[Unit_Cost]]</f>
        <v>63.13</v>
      </c>
      <c r="N4331" s="19">
        <f>Table1[[#This Row],[Quantity]]*Table1[[#This Row],[unit_per Profit]]</f>
        <v>57195.78</v>
      </c>
    </row>
    <row r="4332" spans="1:14" x14ac:dyDescent="0.2">
      <c r="A4332" s="10" t="s">
        <v>37</v>
      </c>
      <c r="B4332" s="10" t="s">
        <v>208</v>
      </c>
      <c r="C4332" s="10" t="s">
        <v>26</v>
      </c>
      <c r="D4332" s="10" t="s">
        <v>23</v>
      </c>
      <c r="E4332" s="10" t="s">
        <v>24</v>
      </c>
      <c r="F4332" s="11">
        <v>42890</v>
      </c>
      <c r="G4332" s="10">
        <v>2017</v>
      </c>
      <c r="H4332" s="10">
        <v>240845906</v>
      </c>
      <c r="I4332" s="17" t="s">
        <v>667</v>
      </c>
      <c r="J4332" s="18">
        <v>511</v>
      </c>
      <c r="K4332" s="19">
        <v>152.58000000000001</v>
      </c>
      <c r="L4332" s="19">
        <v>97.44</v>
      </c>
      <c r="M4332" s="19">
        <f>Table1[[#This Row],[Unit_Selling Price]]-Table1[[#This Row],[Unit_Cost]]</f>
        <v>55.14</v>
      </c>
      <c r="N4332" s="19">
        <f>Table1[[#This Row],[Quantity]]*Table1[[#This Row],[unit_per Profit]]</f>
        <v>28176.54</v>
      </c>
    </row>
    <row r="4333" spans="1:14" x14ac:dyDescent="0.2">
      <c r="A4333" s="10" t="s">
        <v>46</v>
      </c>
      <c r="B4333" s="10" t="s">
        <v>123</v>
      </c>
      <c r="C4333" s="10" t="s">
        <v>49</v>
      </c>
      <c r="D4333" s="10" t="s">
        <v>27</v>
      </c>
      <c r="E4333" s="10" t="s">
        <v>43</v>
      </c>
      <c r="F4333" s="11" t="s">
        <v>347</v>
      </c>
      <c r="G4333" s="10">
        <v>2013</v>
      </c>
      <c r="H4333" s="10">
        <v>267907035</v>
      </c>
      <c r="I4333" s="17" t="s">
        <v>1459</v>
      </c>
      <c r="J4333" s="18">
        <v>8500</v>
      </c>
      <c r="K4333" s="19">
        <v>651.21</v>
      </c>
      <c r="L4333" s="19">
        <v>524.96</v>
      </c>
      <c r="M4333" s="19">
        <f>Table1[[#This Row],[Unit_Selling Price]]-Table1[[#This Row],[Unit_Cost]]</f>
        <v>126.25</v>
      </c>
      <c r="N4333" s="19">
        <f>Table1[[#This Row],[Quantity]]*Table1[[#This Row],[unit_per Profit]]</f>
        <v>1073125</v>
      </c>
    </row>
    <row r="4334" spans="1:14" x14ac:dyDescent="0.2">
      <c r="A4334" s="10" t="s">
        <v>40</v>
      </c>
      <c r="B4334" s="10" t="s">
        <v>205</v>
      </c>
      <c r="C4334" s="10" t="s">
        <v>56</v>
      </c>
      <c r="D4334" s="10" t="s">
        <v>23</v>
      </c>
      <c r="E4334" s="10" t="s">
        <v>24</v>
      </c>
      <c r="F4334" s="11" t="s">
        <v>1646</v>
      </c>
      <c r="G4334" s="10">
        <v>2014</v>
      </c>
      <c r="H4334" s="10">
        <v>139800012</v>
      </c>
      <c r="I4334" s="17" t="s">
        <v>1646</v>
      </c>
      <c r="J4334" s="18">
        <v>8785</v>
      </c>
      <c r="K4334" s="19">
        <v>421.89</v>
      </c>
      <c r="L4334" s="19">
        <v>364.69</v>
      </c>
      <c r="M4334" s="19">
        <f>Table1[[#This Row],[Unit_Selling Price]]-Table1[[#This Row],[Unit_Cost]]</f>
        <v>57.2</v>
      </c>
      <c r="N4334" s="19">
        <f>Table1[[#This Row],[Quantity]]*Table1[[#This Row],[unit_per Profit]]</f>
        <v>502502</v>
      </c>
    </row>
    <row r="4335" spans="1:14" x14ac:dyDescent="0.2">
      <c r="A4335" s="10" t="s">
        <v>46</v>
      </c>
      <c r="B4335" s="10" t="s">
        <v>190</v>
      </c>
      <c r="C4335" s="10" t="s">
        <v>56</v>
      </c>
      <c r="D4335" s="10" t="s">
        <v>23</v>
      </c>
      <c r="E4335" s="10" t="s">
        <v>28</v>
      </c>
      <c r="F4335" s="11">
        <v>42652</v>
      </c>
      <c r="G4335" s="10">
        <v>2016</v>
      </c>
      <c r="H4335" s="10">
        <v>865948665</v>
      </c>
      <c r="I4335" s="17" t="s">
        <v>1356</v>
      </c>
      <c r="J4335" s="18">
        <v>2308</v>
      </c>
      <c r="K4335" s="19">
        <v>421.89</v>
      </c>
      <c r="L4335" s="19">
        <v>364.69</v>
      </c>
      <c r="M4335" s="19">
        <f>Table1[[#This Row],[Unit_Selling Price]]-Table1[[#This Row],[Unit_Cost]]</f>
        <v>57.2</v>
      </c>
      <c r="N4335" s="19">
        <f>Table1[[#This Row],[Quantity]]*Table1[[#This Row],[unit_per Profit]]</f>
        <v>132017.60000000001</v>
      </c>
    </row>
    <row r="4336" spans="1:14" x14ac:dyDescent="0.2">
      <c r="A4336" s="10" t="s">
        <v>37</v>
      </c>
      <c r="B4336" s="10" t="s">
        <v>95</v>
      </c>
      <c r="C4336" s="10" t="s">
        <v>56</v>
      </c>
      <c r="D4336" s="10" t="s">
        <v>27</v>
      </c>
      <c r="E4336" s="10" t="s">
        <v>43</v>
      </c>
      <c r="F4336" s="11">
        <v>42588</v>
      </c>
      <c r="G4336" s="10">
        <v>2016</v>
      </c>
      <c r="H4336" s="10">
        <v>376089322</v>
      </c>
      <c r="I4336" s="17" t="s">
        <v>419</v>
      </c>
      <c r="J4336" s="18">
        <v>2043</v>
      </c>
      <c r="K4336" s="19">
        <v>421.89</v>
      </c>
      <c r="L4336" s="19">
        <v>364.69</v>
      </c>
      <c r="M4336" s="19">
        <f>Table1[[#This Row],[Unit_Selling Price]]-Table1[[#This Row],[Unit_Cost]]</f>
        <v>57.2</v>
      </c>
      <c r="N4336" s="19">
        <f>Table1[[#This Row],[Quantity]]*Table1[[#This Row],[unit_per Profit]]</f>
        <v>116859.6</v>
      </c>
    </row>
    <row r="4337" spans="1:14" x14ac:dyDescent="0.2">
      <c r="A4337" s="10" t="s">
        <v>37</v>
      </c>
      <c r="B4337" s="10" t="s">
        <v>274</v>
      </c>
      <c r="C4337" s="10" t="s">
        <v>26</v>
      </c>
      <c r="D4337" s="10" t="s">
        <v>23</v>
      </c>
      <c r="E4337" s="10" t="s">
        <v>43</v>
      </c>
      <c r="F4337" s="11">
        <v>42257</v>
      </c>
      <c r="G4337" s="10">
        <v>2015</v>
      </c>
      <c r="H4337" s="10">
        <v>270270812</v>
      </c>
      <c r="I4337" s="17" t="s">
        <v>1700</v>
      </c>
      <c r="J4337" s="18">
        <v>7994</v>
      </c>
      <c r="K4337" s="19">
        <v>152.58000000000001</v>
      </c>
      <c r="L4337" s="19">
        <v>97.44</v>
      </c>
      <c r="M4337" s="19">
        <f>Table1[[#This Row],[Unit_Selling Price]]-Table1[[#This Row],[Unit_Cost]]</f>
        <v>55.14</v>
      </c>
      <c r="N4337" s="19">
        <f>Table1[[#This Row],[Quantity]]*Table1[[#This Row],[unit_per Profit]]</f>
        <v>440789.16</v>
      </c>
    </row>
    <row r="4338" spans="1:14" x14ac:dyDescent="0.2">
      <c r="A4338" s="10" t="s">
        <v>37</v>
      </c>
      <c r="B4338" s="10" t="s">
        <v>67</v>
      </c>
      <c r="C4338" s="10" t="s">
        <v>39</v>
      </c>
      <c r="D4338" s="10" t="s">
        <v>27</v>
      </c>
      <c r="E4338" s="10" t="s">
        <v>24</v>
      </c>
      <c r="F4338" s="11">
        <v>40330</v>
      </c>
      <c r="G4338" s="10">
        <v>2010</v>
      </c>
      <c r="H4338" s="10">
        <v>868854463</v>
      </c>
      <c r="I4338" s="17">
        <v>40514</v>
      </c>
      <c r="J4338" s="18">
        <v>2198</v>
      </c>
      <c r="K4338" s="19">
        <v>81.73</v>
      </c>
      <c r="L4338" s="19">
        <v>56.67</v>
      </c>
      <c r="M4338" s="19">
        <f>Table1[[#This Row],[Unit_Selling Price]]-Table1[[#This Row],[Unit_Cost]]</f>
        <v>25.06</v>
      </c>
      <c r="N4338" s="19">
        <f>Table1[[#This Row],[Quantity]]*Table1[[#This Row],[unit_per Profit]]</f>
        <v>55081.88</v>
      </c>
    </row>
    <row r="4339" spans="1:14" x14ac:dyDescent="0.2">
      <c r="A4339" s="10" t="s">
        <v>32</v>
      </c>
      <c r="B4339" s="10" t="s">
        <v>52</v>
      </c>
      <c r="C4339" s="10" t="s">
        <v>31</v>
      </c>
      <c r="D4339" s="10" t="s">
        <v>23</v>
      </c>
      <c r="E4339" s="10" t="s">
        <v>35</v>
      </c>
      <c r="F4339" s="11" t="s">
        <v>819</v>
      </c>
      <c r="G4339" s="10">
        <v>2014</v>
      </c>
      <c r="H4339" s="10">
        <v>762514102</v>
      </c>
      <c r="I4339" s="17" t="s">
        <v>927</v>
      </c>
      <c r="J4339" s="18">
        <v>3722</v>
      </c>
      <c r="K4339" s="19">
        <v>47.45</v>
      </c>
      <c r="L4339" s="19">
        <v>31.79</v>
      </c>
      <c r="M4339" s="19">
        <f>Table1[[#This Row],[Unit_Selling Price]]-Table1[[#This Row],[Unit_Cost]]</f>
        <v>15.66</v>
      </c>
      <c r="N4339" s="19">
        <f>Table1[[#This Row],[Quantity]]*Table1[[#This Row],[unit_per Profit]]</f>
        <v>58286.52</v>
      </c>
    </row>
    <row r="4340" spans="1:14" x14ac:dyDescent="0.2">
      <c r="A4340" s="10" t="s">
        <v>59</v>
      </c>
      <c r="B4340" s="10" t="s">
        <v>60</v>
      </c>
      <c r="C4340" s="10" t="s">
        <v>39</v>
      </c>
      <c r="D4340" s="10" t="s">
        <v>27</v>
      </c>
      <c r="E4340" s="10" t="s">
        <v>43</v>
      </c>
      <c r="F4340" s="11">
        <v>42067</v>
      </c>
      <c r="G4340" s="10">
        <v>2015</v>
      </c>
      <c r="H4340" s="10">
        <v>862236058</v>
      </c>
      <c r="I4340" s="17">
        <v>42009</v>
      </c>
      <c r="J4340" s="18">
        <v>3665</v>
      </c>
      <c r="K4340" s="19">
        <v>81.73</v>
      </c>
      <c r="L4340" s="19">
        <v>56.67</v>
      </c>
      <c r="M4340" s="19">
        <f>Table1[[#This Row],[Unit_Selling Price]]-Table1[[#This Row],[Unit_Cost]]</f>
        <v>25.06</v>
      </c>
      <c r="N4340" s="19">
        <f>Table1[[#This Row],[Quantity]]*Table1[[#This Row],[unit_per Profit]]</f>
        <v>91844.9</v>
      </c>
    </row>
    <row r="4341" spans="1:14" x14ac:dyDescent="0.2">
      <c r="A4341" s="10" t="s">
        <v>46</v>
      </c>
      <c r="B4341" s="10" t="s">
        <v>84</v>
      </c>
      <c r="C4341" s="10" t="s">
        <v>85</v>
      </c>
      <c r="D4341" s="10" t="s">
        <v>23</v>
      </c>
      <c r="E4341" s="10" t="s">
        <v>43</v>
      </c>
      <c r="F4341" s="11">
        <v>40279</v>
      </c>
      <c r="G4341" s="10">
        <v>2010</v>
      </c>
      <c r="H4341" s="10">
        <v>349319159</v>
      </c>
      <c r="I4341" s="17">
        <v>40463</v>
      </c>
      <c r="J4341" s="18">
        <v>157</v>
      </c>
      <c r="K4341" s="19">
        <v>668.27</v>
      </c>
      <c r="L4341" s="19">
        <v>502.54</v>
      </c>
      <c r="M4341" s="19">
        <f>Table1[[#This Row],[Unit_Selling Price]]-Table1[[#This Row],[Unit_Cost]]</f>
        <v>165.73</v>
      </c>
      <c r="N4341" s="19">
        <f>Table1[[#This Row],[Quantity]]*Table1[[#This Row],[unit_per Profit]]</f>
        <v>26019.61</v>
      </c>
    </row>
    <row r="4342" spans="1:14" x14ac:dyDescent="0.2">
      <c r="A4342" s="10" t="s">
        <v>40</v>
      </c>
      <c r="B4342" s="10" t="s">
        <v>41</v>
      </c>
      <c r="C4342" s="10" t="s">
        <v>26</v>
      </c>
      <c r="D4342" s="10" t="s">
        <v>23</v>
      </c>
      <c r="E4342" s="10" t="s">
        <v>28</v>
      </c>
      <c r="F4342" s="11" t="s">
        <v>511</v>
      </c>
      <c r="G4342" s="10">
        <v>2015</v>
      </c>
      <c r="H4342" s="10">
        <v>725374734</v>
      </c>
      <c r="I4342" s="17" t="s">
        <v>614</v>
      </c>
      <c r="J4342" s="18">
        <v>3358</v>
      </c>
      <c r="K4342" s="19">
        <v>152.58000000000001</v>
      </c>
      <c r="L4342" s="19">
        <v>97.44</v>
      </c>
      <c r="M4342" s="19">
        <f>Table1[[#This Row],[Unit_Selling Price]]-Table1[[#This Row],[Unit_Cost]]</f>
        <v>55.14</v>
      </c>
      <c r="N4342" s="19">
        <f>Table1[[#This Row],[Quantity]]*Table1[[#This Row],[unit_per Profit]]</f>
        <v>185160.12</v>
      </c>
    </row>
    <row r="4343" spans="1:14" x14ac:dyDescent="0.2">
      <c r="A4343" s="10" t="s">
        <v>29</v>
      </c>
      <c r="B4343" s="10" t="s">
        <v>111</v>
      </c>
      <c r="C4343" s="10" t="s">
        <v>31</v>
      </c>
      <c r="D4343" s="10" t="s">
        <v>23</v>
      </c>
      <c r="E4343" s="10" t="s">
        <v>24</v>
      </c>
      <c r="F4343" s="11">
        <v>40944</v>
      </c>
      <c r="G4343" s="10">
        <v>2012</v>
      </c>
      <c r="H4343" s="10">
        <v>862326610</v>
      </c>
      <c r="I4343" s="17" t="s">
        <v>954</v>
      </c>
      <c r="J4343" s="18">
        <v>461</v>
      </c>
      <c r="K4343" s="19">
        <v>47.45</v>
      </c>
      <c r="L4343" s="19">
        <v>31.79</v>
      </c>
      <c r="M4343" s="19">
        <f>Table1[[#This Row],[Unit_Selling Price]]-Table1[[#This Row],[Unit_Cost]]</f>
        <v>15.66</v>
      </c>
      <c r="N4343" s="19">
        <f>Table1[[#This Row],[Quantity]]*Table1[[#This Row],[unit_per Profit]]</f>
        <v>7219.26</v>
      </c>
    </row>
    <row r="4344" spans="1:14" x14ac:dyDescent="0.2">
      <c r="A4344" s="10" t="s">
        <v>29</v>
      </c>
      <c r="B4344" s="10" t="s">
        <v>181</v>
      </c>
      <c r="C4344" s="10" t="s">
        <v>56</v>
      </c>
      <c r="D4344" s="10" t="s">
        <v>23</v>
      </c>
      <c r="E4344" s="10" t="s">
        <v>43</v>
      </c>
      <c r="F4344" s="11">
        <v>41365</v>
      </c>
      <c r="G4344" s="10">
        <v>2013</v>
      </c>
      <c r="H4344" s="10">
        <v>152411115</v>
      </c>
      <c r="I4344" s="17" t="s">
        <v>1534</v>
      </c>
      <c r="J4344" s="18">
        <v>691</v>
      </c>
      <c r="K4344" s="19">
        <v>421.89</v>
      </c>
      <c r="L4344" s="19">
        <v>364.69</v>
      </c>
      <c r="M4344" s="19">
        <f>Table1[[#This Row],[Unit_Selling Price]]-Table1[[#This Row],[Unit_Cost]]</f>
        <v>57.2</v>
      </c>
      <c r="N4344" s="19">
        <f>Table1[[#This Row],[Quantity]]*Table1[[#This Row],[unit_per Profit]]</f>
        <v>39525.199999999997</v>
      </c>
    </row>
    <row r="4345" spans="1:14" x14ac:dyDescent="0.2">
      <c r="A4345" s="10" t="s">
        <v>32</v>
      </c>
      <c r="B4345" s="10" t="s">
        <v>215</v>
      </c>
      <c r="C4345" s="10" t="s">
        <v>51</v>
      </c>
      <c r="D4345" s="10" t="s">
        <v>23</v>
      </c>
      <c r="E4345" s="10" t="s">
        <v>35</v>
      </c>
      <c r="F4345" s="11">
        <v>41581</v>
      </c>
      <c r="G4345" s="10">
        <v>2013</v>
      </c>
      <c r="H4345" s="10">
        <v>758177077</v>
      </c>
      <c r="I4345" s="17" t="s">
        <v>458</v>
      </c>
      <c r="J4345" s="18">
        <v>300</v>
      </c>
      <c r="K4345" s="19">
        <v>437.2</v>
      </c>
      <c r="L4345" s="19">
        <v>263.33</v>
      </c>
      <c r="M4345" s="19">
        <f>Table1[[#This Row],[Unit_Selling Price]]-Table1[[#This Row],[Unit_Cost]]</f>
        <v>173.87</v>
      </c>
      <c r="N4345" s="19">
        <f>Table1[[#This Row],[Quantity]]*Table1[[#This Row],[unit_per Profit]]</f>
        <v>52161</v>
      </c>
    </row>
    <row r="4346" spans="1:14" x14ac:dyDescent="0.2">
      <c r="A4346" s="10" t="s">
        <v>29</v>
      </c>
      <c r="B4346" s="10" t="s">
        <v>109</v>
      </c>
      <c r="C4346" s="10" t="s">
        <v>49</v>
      </c>
      <c r="D4346" s="10" t="s">
        <v>27</v>
      </c>
      <c r="E4346" s="10" t="s">
        <v>28</v>
      </c>
      <c r="F4346" s="11" t="s">
        <v>1069</v>
      </c>
      <c r="G4346" s="10">
        <v>2016</v>
      </c>
      <c r="H4346" s="10">
        <v>862485826</v>
      </c>
      <c r="I4346" s="17" t="s">
        <v>441</v>
      </c>
      <c r="J4346" s="18">
        <v>7577</v>
      </c>
      <c r="K4346" s="19">
        <v>651.21</v>
      </c>
      <c r="L4346" s="19">
        <v>524.96</v>
      </c>
      <c r="M4346" s="19">
        <f>Table1[[#This Row],[Unit_Selling Price]]-Table1[[#This Row],[Unit_Cost]]</f>
        <v>126.25</v>
      </c>
      <c r="N4346" s="19">
        <f>Table1[[#This Row],[Quantity]]*Table1[[#This Row],[unit_per Profit]]</f>
        <v>956596.25</v>
      </c>
    </row>
    <row r="4347" spans="1:14" x14ac:dyDescent="0.2">
      <c r="A4347" s="10" t="s">
        <v>32</v>
      </c>
      <c r="B4347" s="10" t="s">
        <v>96</v>
      </c>
      <c r="C4347" s="10" t="s">
        <v>85</v>
      </c>
      <c r="D4347" s="10" t="s">
        <v>27</v>
      </c>
      <c r="E4347" s="10" t="s">
        <v>28</v>
      </c>
      <c r="F4347" s="11">
        <v>42980</v>
      </c>
      <c r="G4347" s="10">
        <v>2017</v>
      </c>
      <c r="H4347" s="10">
        <v>518511188</v>
      </c>
      <c r="I4347" s="17" t="s">
        <v>518</v>
      </c>
      <c r="J4347" s="18">
        <v>7838</v>
      </c>
      <c r="K4347" s="19">
        <v>668.27</v>
      </c>
      <c r="L4347" s="19">
        <v>502.54</v>
      </c>
      <c r="M4347" s="19">
        <f>Table1[[#This Row],[Unit_Selling Price]]-Table1[[#This Row],[Unit_Cost]]</f>
        <v>165.73</v>
      </c>
      <c r="N4347" s="19">
        <f>Table1[[#This Row],[Quantity]]*Table1[[#This Row],[unit_per Profit]]</f>
        <v>1298991.74</v>
      </c>
    </row>
    <row r="4348" spans="1:14" x14ac:dyDescent="0.2">
      <c r="A4348" s="10" t="s">
        <v>29</v>
      </c>
      <c r="B4348" s="10" t="s">
        <v>212</v>
      </c>
      <c r="C4348" s="10" t="s">
        <v>65</v>
      </c>
      <c r="D4348" s="10" t="s">
        <v>27</v>
      </c>
      <c r="E4348" s="10" t="s">
        <v>24</v>
      </c>
      <c r="F4348" s="11" t="s">
        <v>1423</v>
      </c>
      <c r="G4348" s="10">
        <v>2016</v>
      </c>
      <c r="H4348" s="10">
        <v>299739491</v>
      </c>
      <c r="I4348" s="17">
        <v>42378</v>
      </c>
      <c r="J4348" s="18">
        <v>8431</v>
      </c>
      <c r="K4348" s="19">
        <v>9.33</v>
      </c>
      <c r="L4348" s="19">
        <v>6.92</v>
      </c>
      <c r="M4348" s="19">
        <f>Table1[[#This Row],[Unit_Selling Price]]-Table1[[#This Row],[Unit_Cost]]</f>
        <v>2.41</v>
      </c>
      <c r="N4348" s="19">
        <f>Table1[[#This Row],[Quantity]]*Table1[[#This Row],[unit_per Profit]]</f>
        <v>20318.71</v>
      </c>
    </row>
    <row r="4349" spans="1:14" x14ac:dyDescent="0.2">
      <c r="A4349" s="10" t="s">
        <v>37</v>
      </c>
      <c r="B4349" s="10" t="s">
        <v>95</v>
      </c>
      <c r="C4349" s="10" t="s">
        <v>56</v>
      </c>
      <c r="D4349" s="10" t="s">
        <v>23</v>
      </c>
      <c r="E4349" s="10" t="s">
        <v>43</v>
      </c>
      <c r="F4349" s="11" t="s">
        <v>596</v>
      </c>
      <c r="G4349" s="10">
        <v>2014</v>
      </c>
      <c r="H4349" s="10">
        <v>849969565</v>
      </c>
      <c r="I4349" s="17">
        <v>41707</v>
      </c>
      <c r="J4349" s="18">
        <v>3737</v>
      </c>
      <c r="K4349" s="19">
        <v>421.89</v>
      </c>
      <c r="L4349" s="19">
        <v>364.69</v>
      </c>
      <c r="M4349" s="19">
        <f>Table1[[#This Row],[Unit_Selling Price]]-Table1[[#This Row],[Unit_Cost]]</f>
        <v>57.2</v>
      </c>
      <c r="N4349" s="19">
        <f>Table1[[#This Row],[Quantity]]*Table1[[#This Row],[unit_per Profit]]</f>
        <v>213756.4</v>
      </c>
    </row>
    <row r="4350" spans="1:14" x14ac:dyDescent="0.2">
      <c r="A4350" s="10" t="s">
        <v>29</v>
      </c>
      <c r="B4350" s="10" t="s">
        <v>174</v>
      </c>
      <c r="C4350" s="10" t="s">
        <v>56</v>
      </c>
      <c r="D4350" s="10" t="s">
        <v>27</v>
      </c>
      <c r="E4350" s="10" t="s">
        <v>35</v>
      </c>
      <c r="F4350" s="11" t="s">
        <v>885</v>
      </c>
      <c r="G4350" s="10">
        <v>2011</v>
      </c>
      <c r="H4350" s="10">
        <v>633312737</v>
      </c>
      <c r="I4350" s="17">
        <v>40855</v>
      </c>
      <c r="J4350" s="18">
        <v>167</v>
      </c>
      <c r="K4350" s="19">
        <v>421.89</v>
      </c>
      <c r="L4350" s="19">
        <v>364.69</v>
      </c>
      <c r="M4350" s="19">
        <f>Table1[[#This Row],[Unit_Selling Price]]-Table1[[#This Row],[Unit_Cost]]</f>
        <v>57.2</v>
      </c>
      <c r="N4350" s="19">
        <f>Table1[[#This Row],[Quantity]]*Table1[[#This Row],[unit_per Profit]]</f>
        <v>9552.4</v>
      </c>
    </row>
    <row r="4351" spans="1:14" x14ac:dyDescent="0.2">
      <c r="A4351" s="10" t="s">
        <v>29</v>
      </c>
      <c r="B4351" s="10" t="s">
        <v>134</v>
      </c>
      <c r="C4351" s="10" t="s">
        <v>49</v>
      </c>
      <c r="D4351" s="10" t="s">
        <v>27</v>
      </c>
      <c r="E4351" s="10" t="s">
        <v>28</v>
      </c>
      <c r="F4351" s="11" t="s">
        <v>1320</v>
      </c>
      <c r="G4351" s="10">
        <v>2012</v>
      </c>
      <c r="H4351" s="10">
        <v>884192836</v>
      </c>
      <c r="I4351" s="17" t="s">
        <v>1239</v>
      </c>
      <c r="J4351" s="18">
        <v>1164</v>
      </c>
      <c r="K4351" s="19">
        <v>651.21</v>
      </c>
      <c r="L4351" s="19">
        <v>524.96</v>
      </c>
      <c r="M4351" s="19">
        <f>Table1[[#This Row],[Unit_Selling Price]]-Table1[[#This Row],[Unit_Cost]]</f>
        <v>126.25</v>
      </c>
      <c r="N4351" s="19">
        <f>Table1[[#This Row],[Quantity]]*Table1[[#This Row],[unit_per Profit]]</f>
        <v>146955</v>
      </c>
    </row>
    <row r="4352" spans="1:14" x14ac:dyDescent="0.2">
      <c r="A4352" s="10" t="s">
        <v>32</v>
      </c>
      <c r="B4352" s="10" t="s">
        <v>186</v>
      </c>
      <c r="C4352" s="10" t="s">
        <v>51</v>
      </c>
      <c r="D4352" s="10" t="s">
        <v>27</v>
      </c>
      <c r="E4352" s="10" t="s">
        <v>28</v>
      </c>
      <c r="F4352" s="11" t="s">
        <v>1822</v>
      </c>
      <c r="G4352" s="10">
        <v>2010</v>
      </c>
      <c r="H4352" s="10">
        <v>657346189</v>
      </c>
      <c r="I4352" s="17" t="s">
        <v>1840</v>
      </c>
      <c r="J4352" s="18">
        <v>2200</v>
      </c>
      <c r="K4352" s="19">
        <v>437.2</v>
      </c>
      <c r="L4352" s="19">
        <v>263.33</v>
      </c>
      <c r="M4352" s="19">
        <f>Table1[[#This Row],[Unit_Selling Price]]-Table1[[#This Row],[Unit_Cost]]</f>
        <v>173.87</v>
      </c>
      <c r="N4352" s="19">
        <f>Table1[[#This Row],[Quantity]]*Table1[[#This Row],[unit_per Profit]]</f>
        <v>382514</v>
      </c>
    </row>
    <row r="4353" spans="1:14" x14ac:dyDescent="0.2">
      <c r="A4353" s="10" t="s">
        <v>46</v>
      </c>
      <c r="B4353" s="10" t="s">
        <v>194</v>
      </c>
      <c r="C4353" s="10" t="s">
        <v>31</v>
      </c>
      <c r="D4353" s="10" t="s">
        <v>27</v>
      </c>
      <c r="E4353" s="10" t="s">
        <v>24</v>
      </c>
      <c r="F4353" s="11">
        <v>41673</v>
      </c>
      <c r="G4353" s="10">
        <v>2014</v>
      </c>
      <c r="H4353" s="10">
        <v>877821624</v>
      </c>
      <c r="I4353" s="17" t="s">
        <v>1038</v>
      </c>
      <c r="J4353" s="18">
        <v>5780</v>
      </c>
      <c r="K4353" s="19">
        <v>47.45</v>
      </c>
      <c r="L4353" s="19">
        <v>31.79</v>
      </c>
      <c r="M4353" s="19">
        <f>Table1[[#This Row],[Unit_Selling Price]]-Table1[[#This Row],[Unit_Cost]]</f>
        <v>15.66</v>
      </c>
      <c r="N4353" s="19">
        <f>Table1[[#This Row],[Quantity]]*Table1[[#This Row],[unit_per Profit]]</f>
        <v>90514.8</v>
      </c>
    </row>
    <row r="4354" spans="1:14" x14ac:dyDescent="0.2">
      <c r="A4354" s="10" t="s">
        <v>46</v>
      </c>
      <c r="B4354" s="10" t="s">
        <v>175</v>
      </c>
      <c r="C4354" s="10" t="s">
        <v>65</v>
      </c>
      <c r="D4354" s="10" t="s">
        <v>23</v>
      </c>
      <c r="E4354" s="10" t="s">
        <v>24</v>
      </c>
      <c r="F4354" s="11" t="s">
        <v>1691</v>
      </c>
      <c r="G4354" s="10">
        <v>2014</v>
      </c>
      <c r="H4354" s="10">
        <v>290980470</v>
      </c>
      <c r="I4354" s="17">
        <v>42005</v>
      </c>
      <c r="J4354" s="18">
        <v>6442</v>
      </c>
      <c r="K4354" s="19">
        <v>9.33</v>
      </c>
      <c r="L4354" s="19">
        <v>6.92</v>
      </c>
      <c r="M4354" s="19">
        <f>Table1[[#This Row],[Unit_Selling Price]]-Table1[[#This Row],[Unit_Cost]]</f>
        <v>2.41</v>
      </c>
      <c r="N4354" s="19">
        <f>Table1[[#This Row],[Quantity]]*Table1[[#This Row],[unit_per Profit]]</f>
        <v>15525.22</v>
      </c>
    </row>
    <row r="4355" spans="1:14" x14ac:dyDescent="0.2">
      <c r="A4355" s="10" t="s">
        <v>40</v>
      </c>
      <c r="B4355" s="10" t="s">
        <v>72</v>
      </c>
      <c r="C4355" s="10" t="s">
        <v>65</v>
      </c>
      <c r="D4355" s="10" t="s">
        <v>23</v>
      </c>
      <c r="E4355" s="10" t="s">
        <v>43</v>
      </c>
      <c r="F4355" s="11" t="s">
        <v>1596</v>
      </c>
      <c r="G4355" s="10">
        <v>2014</v>
      </c>
      <c r="H4355" s="10">
        <v>412496554</v>
      </c>
      <c r="I4355" s="17" t="s">
        <v>1289</v>
      </c>
      <c r="J4355" s="18">
        <v>5752</v>
      </c>
      <c r="K4355" s="19">
        <v>9.33</v>
      </c>
      <c r="L4355" s="19">
        <v>6.92</v>
      </c>
      <c r="M4355" s="19">
        <f>Table1[[#This Row],[Unit_Selling Price]]-Table1[[#This Row],[Unit_Cost]]</f>
        <v>2.41</v>
      </c>
      <c r="N4355" s="19">
        <f>Table1[[#This Row],[Quantity]]*Table1[[#This Row],[unit_per Profit]]</f>
        <v>13862.32</v>
      </c>
    </row>
    <row r="4356" spans="1:14" x14ac:dyDescent="0.2">
      <c r="A4356" s="10" t="s">
        <v>29</v>
      </c>
      <c r="B4356" s="10" t="s">
        <v>198</v>
      </c>
      <c r="C4356" s="10" t="s">
        <v>56</v>
      </c>
      <c r="D4356" s="10" t="s">
        <v>23</v>
      </c>
      <c r="E4356" s="10" t="s">
        <v>24</v>
      </c>
      <c r="F4356" s="11">
        <v>42254</v>
      </c>
      <c r="G4356" s="10">
        <v>2015</v>
      </c>
      <c r="H4356" s="10">
        <v>578356206</v>
      </c>
      <c r="I4356" s="17" t="s">
        <v>1114</v>
      </c>
      <c r="J4356" s="18">
        <v>7309</v>
      </c>
      <c r="K4356" s="19">
        <v>421.89</v>
      </c>
      <c r="L4356" s="19">
        <v>364.69</v>
      </c>
      <c r="M4356" s="19">
        <f>Table1[[#This Row],[Unit_Selling Price]]-Table1[[#This Row],[Unit_Cost]]</f>
        <v>57.2</v>
      </c>
      <c r="N4356" s="19">
        <f>Table1[[#This Row],[Quantity]]*Table1[[#This Row],[unit_per Profit]]</f>
        <v>418074.8</v>
      </c>
    </row>
    <row r="4357" spans="1:14" x14ac:dyDescent="0.2">
      <c r="A4357" s="10" t="s">
        <v>29</v>
      </c>
      <c r="B4357" s="10" t="s">
        <v>76</v>
      </c>
      <c r="C4357" s="10" t="s">
        <v>39</v>
      </c>
      <c r="D4357" s="10" t="s">
        <v>23</v>
      </c>
      <c r="E4357" s="10" t="s">
        <v>35</v>
      </c>
      <c r="F4357" s="11" t="s">
        <v>490</v>
      </c>
      <c r="G4357" s="10">
        <v>2011</v>
      </c>
      <c r="H4357" s="10">
        <v>194858253</v>
      </c>
      <c r="I4357" s="17" t="s">
        <v>1002</v>
      </c>
      <c r="J4357" s="18">
        <v>1742</v>
      </c>
      <c r="K4357" s="19">
        <v>81.73</v>
      </c>
      <c r="L4357" s="19">
        <v>56.67</v>
      </c>
      <c r="M4357" s="19">
        <f>Table1[[#This Row],[Unit_Selling Price]]-Table1[[#This Row],[Unit_Cost]]</f>
        <v>25.06</v>
      </c>
      <c r="N4357" s="19">
        <f>Table1[[#This Row],[Quantity]]*Table1[[#This Row],[unit_per Profit]]</f>
        <v>43654.52</v>
      </c>
    </row>
    <row r="4358" spans="1:14" x14ac:dyDescent="0.2">
      <c r="A4358" s="10" t="s">
        <v>29</v>
      </c>
      <c r="B4358" s="10" t="s">
        <v>184</v>
      </c>
      <c r="C4358" s="10" t="s">
        <v>34</v>
      </c>
      <c r="D4358" s="10" t="s">
        <v>27</v>
      </c>
      <c r="E4358" s="10" t="s">
        <v>35</v>
      </c>
      <c r="F4358" s="11" t="s">
        <v>297</v>
      </c>
      <c r="G4358" s="10">
        <v>2010</v>
      </c>
      <c r="H4358" s="10">
        <v>988614022</v>
      </c>
      <c r="I4358" s="17">
        <v>40848</v>
      </c>
      <c r="J4358" s="18">
        <v>1713</v>
      </c>
      <c r="K4358" s="19">
        <v>205.7</v>
      </c>
      <c r="L4358" s="19">
        <v>117.11</v>
      </c>
      <c r="M4358" s="19">
        <f>Table1[[#This Row],[Unit_Selling Price]]-Table1[[#This Row],[Unit_Cost]]</f>
        <v>88.59</v>
      </c>
      <c r="N4358" s="19">
        <f>Table1[[#This Row],[Quantity]]*Table1[[#This Row],[unit_per Profit]]</f>
        <v>151754.67000000001</v>
      </c>
    </row>
    <row r="4359" spans="1:14" x14ac:dyDescent="0.2">
      <c r="A4359" s="10" t="s">
        <v>32</v>
      </c>
      <c r="B4359" s="10" t="s">
        <v>110</v>
      </c>
      <c r="C4359" s="10" t="s">
        <v>39</v>
      </c>
      <c r="D4359" s="10" t="s">
        <v>23</v>
      </c>
      <c r="E4359" s="10" t="s">
        <v>28</v>
      </c>
      <c r="F4359" s="11" t="s">
        <v>503</v>
      </c>
      <c r="G4359" s="10">
        <v>2012</v>
      </c>
      <c r="H4359" s="10">
        <v>256547343</v>
      </c>
      <c r="I4359" s="17" t="s">
        <v>781</v>
      </c>
      <c r="J4359" s="18">
        <v>6915</v>
      </c>
      <c r="K4359" s="19">
        <v>81.73</v>
      </c>
      <c r="L4359" s="19">
        <v>56.67</v>
      </c>
      <c r="M4359" s="19">
        <f>Table1[[#This Row],[Unit_Selling Price]]-Table1[[#This Row],[Unit_Cost]]</f>
        <v>25.06</v>
      </c>
      <c r="N4359" s="19">
        <f>Table1[[#This Row],[Quantity]]*Table1[[#This Row],[unit_per Profit]]</f>
        <v>173289.9</v>
      </c>
    </row>
    <row r="4360" spans="1:14" x14ac:dyDescent="0.2">
      <c r="A4360" s="10" t="s">
        <v>32</v>
      </c>
      <c r="B4360" s="10" t="s">
        <v>200</v>
      </c>
      <c r="C4360" s="10" t="s">
        <v>77</v>
      </c>
      <c r="D4360" s="10" t="s">
        <v>27</v>
      </c>
      <c r="E4360" s="10" t="s">
        <v>24</v>
      </c>
      <c r="F4360" s="11" t="s">
        <v>329</v>
      </c>
      <c r="G4360" s="10">
        <v>2017</v>
      </c>
      <c r="H4360" s="10">
        <v>315894544</v>
      </c>
      <c r="I4360" s="17" t="s">
        <v>704</v>
      </c>
      <c r="J4360" s="18">
        <v>9070</v>
      </c>
      <c r="K4360" s="19">
        <v>154.06</v>
      </c>
      <c r="L4360" s="19">
        <v>90.93</v>
      </c>
      <c r="M4360" s="19">
        <f>Table1[[#This Row],[Unit_Selling Price]]-Table1[[#This Row],[Unit_Cost]]</f>
        <v>63.13</v>
      </c>
      <c r="N4360" s="19">
        <f>Table1[[#This Row],[Quantity]]*Table1[[#This Row],[unit_per Profit]]</f>
        <v>572589.1</v>
      </c>
    </row>
    <row r="4361" spans="1:14" x14ac:dyDescent="0.2">
      <c r="A4361" s="10" t="s">
        <v>37</v>
      </c>
      <c r="B4361" s="10" t="s">
        <v>178</v>
      </c>
      <c r="C4361" s="10" t="s">
        <v>26</v>
      </c>
      <c r="D4361" s="10" t="s">
        <v>23</v>
      </c>
      <c r="E4361" s="10" t="s">
        <v>35</v>
      </c>
      <c r="F4361" s="11">
        <v>41456</v>
      </c>
      <c r="G4361" s="10">
        <v>2013</v>
      </c>
      <c r="H4361" s="10">
        <v>854204452</v>
      </c>
      <c r="I4361" s="17" t="s">
        <v>457</v>
      </c>
      <c r="J4361" s="18">
        <v>6934</v>
      </c>
      <c r="K4361" s="19">
        <v>152.58000000000001</v>
      </c>
      <c r="L4361" s="19">
        <v>97.44</v>
      </c>
      <c r="M4361" s="19">
        <f>Table1[[#This Row],[Unit_Selling Price]]-Table1[[#This Row],[Unit_Cost]]</f>
        <v>55.14</v>
      </c>
      <c r="N4361" s="19">
        <f>Table1[[#This Row],[Quantity]]*Table1[[#This Row],[unit_per Profit]]</f>
        <v>382340.76</v>
      </c>
    </row>
    <row r="4362" spans="1:14" x14ac:dyDescent="0.2">
      <c r="A4362" s="10" t="s">
        <v>29</v>
      </c>
      <c r="B4362" s="10" t="s">
        <v>104</v>
      </c>
      <c r="C4362" s="10" t="s">
        <v>34</v>
      </c>
      <c r="D4362" s="10" t="s">
        <v>23</v>
      </c>
      <c r="E4362" s="10" t="s">
        <v>35</v>
      </c>
      <c r="F4362" s="11">
        <v>41913</v>
      </c>
      <c r="G4362" s="10">
        <v>2014</v>
      </c>
      <c r="H4362" s="10">
        <v>279338395</v>
      </c>
      <c r="I4362" s="17" t="s">
        <v>1829</v>
      </c>
      <c r="J4362" s="18">
        <v>1293</v>
      </c>
      <c r="K4362" s="19">
        <v>205.7</v>
      </c>
      <c r="L4362" s="19">
        <v>117.11</v>
      </c>
      <c r="M4362" s="19">
        <f>Table1[[#This Row],[Unit_Selling Price]]-Table1[[#This Row],[Unit_Cost]]</f>
        <v>88.59</v>
      </c>
      <c r="N4362" s="19">
        <f>Table1[[#This Row],[Quantity]]*Table1[[#This Row],[unit_per Profit]]</f>
        <v>114546.87</v>
      </c>
    </row>
    <row r="4363" spans="1:14" x14ac:dyDescent="0.2">
      <c r="A4363" s="10" t="s">
        <v>32</v>
      </c>
      <c r="B4363" s="10" t="s">
        <v>93</v>
      </c>
      <c r="C4363" s="10" t="s">
        <v>56</v>
      </c>
      <c r="D4363" s="10" t="s">
        <v>23</v>
      </c>
      <c r="E4363" s="10" t="s">
        <v>28</v>
      </c>
      <c r="F4363" s="11">
        <v>42284</v>
      </c>
      <c r="G4363" s="10">
        <v>2015</v>
      </c>
      <c r="H4363" s="10">
        <v>669470202</v>
      </c>
      <c r="I4363" s="17">
        <v>42315</v>
      </c>
      <c r="J4363" s="18">
        <v>9965</v>
      </c>
      <c r="K4363" s="19">
        <v>421.89</v>
      </c>
      <c r="L4363" s="19">
        <v>364.69</v>
      </c>
      <c r="M4363" s="19">
        <f>Table1[[#This Row],[Unit_Selling Price]]-Table1[[#This Row],[Unit_Cost]]</f>
        <v>57.2</v>
      </c>
      <c r="N4363" s="19">
        <f>Table1[[#This Row],[Quantity]]*Table1[[#This Row],[unit_per Profit]]</f>
        <v>569998</v>
      </c>
    </row>
    <row r="4364" spans="1:14" x14ac:dyDescent="0.2">
      <c r="A4364" s="10" t="s">
        <v>29</v>
      </c>
      <c r="B4364" s="10" t="s">
        <v>64</v>
      </c>
      <c r="C4364" s="10" t="s">
        <v>22</v>
      </c>
      <c r="D4364" s="10" t="s">
        <v>27</v>
      </c>
      <c r="E4364" s="10" t="s">
        <v>24</v>
      </c>
      <c r="F4364" s="11">
        <v>41671</v>
      </c>
      <c r="G4364" s="10">
        <v>2014</v>
      </c>
      <c r="H4364" s="10">
        <v>123086202</v>
      </c>
      <c r="I4364" s="17" t="s">
        <v>1881</v>
      </c>
      <c r="J4364" s="18">
        <v>2797</v>
      </c>
      <c r="K4364" s="19">
        <v>255.28</v>
      </c>
      <c r="L4364" s="19">
        <v>159.41999999999999</v>
      </c>
      <c r="M4364" s="19">
        <f>Table1[[#This Row],[Unit_Selling Price]]-Table1[[#This Row],[Unit_Cost]]</f>
        <v>95.86</v>
      </c>
      <c r="N4364" s="19">
        <f>Table1[[#This Row],[Quantity]]*Table1[[#This Row],[unit_per Profit]]</f>
        <v>268120.42</v>
      </c>
    </row>
    <row r="4365" spans="1:14" x14ac:dyDescent="0.2">
      <c r="A4365" s="10" t="s">
        <v>278</v>
      </c>
      <c r="B4365" s="10" t="s">
        <v>180</v>
      </c>
      <c r="C4365" s="10" t="s">
        <v>42</v>
      </c>
      <c r="D4365" s="10" t="s">
        <v>23</v>
      </c>
      <c r="E4365" s="10" t="s">
        <v>24</v>
      </c>
      <c r="F4365" s="11" t="s">
        <v>870</v>
      </c>
      <c r="G4365" s="10">
        <v>2010</v>
      </c>
      <c r="H4365" s="10">
        <v>408985221</v>
      </c>
      <c r="I4365" s="17" t="s">
        <v>1264</v>
      </c>
      <c r="J4365" s="18">
        <v>6670</v>
      </c>
      <c r="K4365" s="19">
        <v>109.28</v>
      </c>
      <c r="L4365" s="19">
        <v>35.840000000000003</v>
      </c>
      <c r="M4365" s="19">
        <f>Table1[[#This Row],[Unit_Selling Price]]-Table1[[#This Row],[Unit_Cost]]</f>
        <v>73.44</v>
      </c>
      <c r="N4365" s="19">
        <f>Table1[[#This Row],[Quantity]]*Table1[[#This Row],[unit_per Profit]]</f>
        <v>489844.8</v>
      </c>
    </row>
    <row r="4366" spans="1:14" x14ac:dyDescent="0.2">
      <c r="A4366" s="10" t="s">
        <v>29</v>
      </c>
      <c r="B4366" s="10" t="s">
        <v>76</v>
      </c>
      <c r="C4366" s="10" t="s">
        <v>56</v>
      </c>
      <c r="D4366" s="10" t="s">
        <v>23</v>
      </c>
      <c r="E4366" s="10" t="s">
        <v>24</v>
      </c>
      <c r="F4366" s="11" t="s">
        <v>511</v>
      </c>
      <c r="G4366" s="10">
        <v>2015</v>
      </c>
      <c r="H4366" s="10">
        <v>216278588</v>
      </c>
      <c r="I4366" s="17" t="s">
        <v>511</v>
      </c>
      <c r="J4366" s="18">
        <v>495</v>
      </c>
      <c r="K4366" s="19">
        <v>421.89</v>
      </c>
      <c r="L4366" s="19">
        <v>364.69</v>
      </c>
      <c r="M4366" s="19">
        <f>Table1[[#This Row],[Unit_Selling Price]]-Table1[[#This Row],[Unit_Cost]]</f>
        <v>57.2</v>
      </c>
      <c r="N4366" s="19">
        <f>Table1[[#This Row],[Quantity]]*Table1[[#This Row],[unit_per Profit]]</f>
        <v>28314</v>
      </c>
    </row>
    <row r="4367" spans="1:14" x14ac:dyDescent="0.2">
      <c r="A4367" s="10" t="s">
        <v>59</v>
      </c>
      <c r="B4367" s="10" t="s">
        <v>148</v>
      </c>
      <c r="C4367" s="10" t="s">
        <v>65</v>
      </c>
      <c r="D4367" s="10" t="s">
        <v>23</v>
      </c>
      <c r="E4367" s="10" t="s">
        <v>35</v>
      </c>
      <c r="F4367" s="11" t="s">
        <v>1369</v>
      </c>
      <c r="G4367" s="10">
        <v>2013</v>
      </c>
      <c r="H4367" s="10">
        <v>104390132</v>
      </c>
      <c r="I4367" s="17" t="s">
        <v>1870</v>
      </c>
      <c r="J4367" s="18">
        <v>215</v>
      </c>
      <c r="K4367" s="19">
        <v>9.33</v>
      </c>
      <c r="L4367" s="19">
        <v>6.92</v>
      </c>
      <c r="M4367" s="19">
        <f>Table1[[#This Row],[Unit_Selling Price]]-Table1[[#This Row],[Unit_Cost]]</f>
        <v>2.41</v>
      </c>
      <c r="N4367" s="19">
        <f>Table1[[#This Row],[Quantity]]*Table1[[#This Row],[unit_per Profit]]</f>
        <v>518.15</v>
      </c>
    </row>
    <row r="4368" spans="1:14" x14ac:dyDescent="0.2">
      <c r="A4368" s="10" t="s">
        <v>46</v>
      </c>
      <c r="B4368" s="10" t="s">
        <v>47</v>
      </c>
      <c r="C4368" s="10" t="s">
        <v>85</v>
      </c>
      <c r="D4368" s="10" t="s">
        <v>23</v>
      </c>
      <c r="E4368" s="10" t="s">
        <v>28</v>
      </c>
      <c r="F4368" s="11">
        <v>41581</v>
      </c>
      <c r="G4368" s="10">
        <v>2013</v>
      </c>
      <c r="H4368" s="10">
        <v>253056180</v>
      </c>
      <c r="I4368" s="17" t="s">
        <v>720</v>
      </c>
      <c r="J4368" s="18">
        <v>3802</v>
      </c>
      <c r="K4368" s="19">
        <v>668.27</v>
      </c>
      <c r="L4368" s="19">
        <v>502.54</v>
      </c>
      <c r="M4368" s="19">
        <f>Table1[[#This Row],[Unit_Selling Price]]-Table1[[#This Row],[Unit_Cost]]</f>
        <v>165.73</v>
      </c>
      <c r="N4368" s="19">
        <f>Table1[[#This Row],[Quantity]]*Table1[[#This Row],[unit_per Profit]]</f>
        <v>630105.46</v>
      </c>
    </row>
    <row r="4369" spans="1:14" x14ac:dyDescent="0.2">
      <c r="A4369" s="10" t="s">
        <v>32</v>
      </c>
      <c r="B4369" s="10" t="s">
        <v>87</v>
      </c>
      <c r="C4369" s="10" t="s">
        <v>39</v>
      </c>
      <c r="D4369" s="10" t="s">
        <v>23</v>
      </c>
      <c r="E4369" s="10" t="s">
        <v>24</v>
      </c>
      <c r="F4369" s="11" t="s">
        <v>882</v>
      </c>
      <c r="G4369" s="10">
        <v>2011</v>
      </c>
      <c r="H4369" s="10">
        <v>912325561</v>
      </c>
      <c r="I4369" s="17" t="s">
        <v>882</v>
      </c>
      <c r="J4369" s="18">
        <v>6262</v>
      </c>
      <c r="K4369" s="19">
        <v>81.73</v>
      </c>
      <c r="L4369" s="19">
        <v>56.67</v>
      </c>
      <c r="M4369" s="19">
        <f>Table1[[#This Row],[Unit_Selling Price]]-Table1[[#This Row],[Unit_Cost]]</f>
        <v>25.06</v>
      </c>
      <c r="N4369" s="19">
        <f>Table1[[#This Row],[Quantity]]*Table1[[#This Row],[unit_per Profit]]</f>
        <v>156925.72</v>
      </c>
    </row>
    <row r="4370" spans="1:14" x14ac:dyDescent="0.2">
      <c r="A4370" s="10" t="s">
        <v>278</v>
      </c>
      <c r="B4370" s="10" t="s">
        <v>53</v>
      </c>
      <c r="C4370" s="10" t="s">
        <v>56</v>
      </c>
      <c r="D4370" s="10" t="s">
        <v>23</v>
      </c>
      <c r="E4370" s="10" t="s">
        <v>43</v>
      </c>
      <c r="F4370" s="11">
        <v>42461</v>
      </c>
      <c r="G4370" s="10">
        <v>2016</v>
      </c>
      <c r="H4370" s="10">
        <v>152559602</v>
      </c>
      <c r="I4370" s="17" t="s">
        <v>1408</v>
      </c>
      <c r="J4370" s="18">
        <v>4631</v>
      </c>
      <c r="K4370" s="19">
        <v>421.89</v>
      </c>
      <c r="L4370" s="19">
        <v>364.69</v>
      </c>
      <c r="M4370" s="19">
        <f>Table1[[#This Row],[Unit_Selling Price]]-Table1[[#This Row],[Unit_Cost]]</f>
        <v>57.2</v>
      </c>
      <c r="N4370" s="19">
        <f>Table1[[#This Row],[Quantity]]*Table1[[#This Row],[unit_per Profit]]</f>
        <v>264893.2</v>
      </c>
    </row>
    <row r="4371" spans="1:14" x14ac:dyDescent="0.2">
      <c r="A4371" s="10" t="s">
        <v>46</v>
      </c>
      <c r="B4371" s="10" t="s">
        <v>133</v>
      </c>
      <c r="C4371" s="10" t="s">
        <v>34</v>
      </c>
      <c r="D4371" s="10" t="s">
        <v>23</v>
      </c>
      <c r="E4371" s="10" t="s">
        <v>24</v>
      </c>
      <c r="F4371" s="11">
        <v>42096</v>
      </c>
      <c r="G4371" s="10">
        <v>2015</v>
      </c>
      <c r="H4371" s="10">
        <v>614432132</v>
      </c>
      <c r="I4371" s="17" t="s">
        <v>1072</v>
      </c>
      <c r="J4371" s="18">
        <v>2977</v>
      </c>
      <c r="K4371" s="19">
        <v>205.7</v>
      </c>
      <c r="L4371" s="19">
        <v>117.11</v>
      </c>
      <c r="M4371" s="19">
        <f>Table1[[#This Row],[Unit_Selling Price]]-Table1[[#This Row],[Unit_Cost]]</f>
        <v>88.59</v>
      </c>
      <c r="N4371" s="19">
        <f>Table1[[#This Row],[Quantity]]*Table1[[#This Row],[unit_per Profit]]</f>
        <v>263732.43</v>
      </c>
    </row>
    <row r="4372" spans="1:14" x14ac:dyDescent="0.2">
      <c r="A4372" s="10" t="s">
        <v>278</v>
      </c>
      <c r="B4372" s="10" t="s">
        <v>61</v>
      </c>
      <c r="C4372" s="10" t="s">
        <v>85</v>
      </c>
      <c r="D4372" s="10" t="s">
        <v>27</v>
      </c>
      <c r="E4372" s="10" t="s">
        <v>28</v>
      </c>
      <c r="F4372" s="11">
        <v>41286</v>
      </c>
      <c r="G4372" s="10">
        <v>2013</v>
      </c>
      <c r="H4372" s="10">
        <v>958929479</v>
      </c>
      <c r="I4372" s="17" t="s">
        <v>967</v>
      </c>
      <c r="J4372" s="18">
        <v>7397</v>
      </c>
      <c r="K4372" s="19">
        <v>668.27</v>
      </c>
      <c r="L4372" s="19">
        <v>502.54</v>
      </c>
      <c r="M4372" s="19">
        <f>Table1[[#This Row],[Unit_Selling Price]]-Table1[[#This Row],[Unit_Cost]]</f>
        <v>165.73</v>
      </c>
      <c r="N4372" s="19">
        <f>Table1[[#This Row],[Quantity]]*Table1[[#This Row],[unit_per Profit]]</f>
        <v>1225904.81</v>
      </c>
    </row>
    <row r="4373" spans="1:14" x14ac:dyDescent="0.2">
      <c r="A4373" s="10" t="s">
        <v>32</v>
      </c>
      <c r="B4373" s="10" t="s">
        <v>113</v>
      </c>
      <c r="C4373" s="10" t="s">
        <v>85</v>
      </c>
      <c r="D4373" s="10" t="s">
        <v>27</v>
      </c>
      <c r="E4373" s="10" t="s">
        <v>43</v>
      </c>
      <c r="F4373" s="11">
        <v>41922</v>
      </c>
      <c r="G4373" s="10">
        <v>2014</v>
      </c>
      <c r="H4373" s="10">
        <v>817350471</v>
      </c>
      <c r="I4373" s="17" t="s">
        <v>488</v>
      </c>
      <c r="J4373" s="18">
        <v>1022</v>
      </c>
      <c r="K4373" s="19">
        <v>668.27</v>
      </c>
      <c r="L4373" s="19">
        <v>502.54</v>
      </c>
      <c r="M4373" s="19">
        <f>Table1[[#This Row],[Unit_Selling Price]]-Table1[[#This Row],[Unit_Cost]]</f>
        <v>165.73</v>
      </c>
      <c r="N4373" s="19">
        <f>Table1[[#This Row],[Quantity]]*Table1[[#This Row],[unit_per Profit]]</f>
        <v>169376.06</v>
      </c>
    </row>
    <row r="4374" spans="1:14" x14ac:dyDescent="0.2">
      <c r="A4374" s="10" t="s">
        <v>278</v>
      </c>
      <c r="B4374" s="10" t="s">
        <v>68</v>
      </c>
      <c r="C4374" s="10" t="s">
        <v>49</v>
      </c>
      <c r="D4374" s="10" t="s">
        <v>23</v>
      </c>
      <c r="E4374" s="10" t="s">
        <v>35</v>
      </c>
      <c r="F4374" s="11" t="s">
        <v>394</v>
      </c>
      <c r="G4374" s="10">
        <v>2013</v>
      </c>
      <c r="H4374" s="10">
        <v>341306436</v>
      </c>
      <c r="I4374" s="17" t="s">
        <v>1381</v>
      </c>
      <c r="J4374" s="18">
        <v>9014</v>
      </c>
      <c r="K4374" s="19">
        <v>651.21</v>
      </c>
      <c r="L4374" s="19">
        <v>524.96</v>
      </c>
      <c r="M4374" s="19">
        <f>Table1[[#This Row],[Unit_Selling Price]]-Table1[[#This Row],[Unit_Cost]]</f>
        <v>126.25</v>
      </c>
      <c r="N4374" s="19">
        <f>Table1[[#This Row],[Quantity]]*Table1[[#This Row],[unit_per Profit]]</f>
        <v>1138017.5</v>
      </c>
    </row>
    <row r="4375" spans="1:14" x14ac:dyDescent="0.2">
      <c r="A4375" s="10" t="s">
        <v>32</v>
      </c>
      <c r="B4375" s="10" t="s">
        <v>209</v>
      </c>
      <c r="C4375" s="10" t="s">
        <v>51</v>
      </c>
      <c r="D4375" s="10" t="s">
        <v>27</v>
      </c>
      <c r="E4375" s="10" t="s">
        <v>28</v>
      </c>
      <c r="F4375" s="11">
        <v>40337</v>
      </c>
      <c r="G4375" s="10">
        <v>2010</v>
      </c>
      <c r="H4375" s="10">
        <v>652721202</v>
      </c>
      <c r="I4375" s="17" t="s">
        <v>1021</v>
      </c>
      <c r="J4375" s="18">
        <v>3563</v>
      </c>
      <c r="K4375" s="19">
        <v>437.2</v>
      </c>
      <c r="L4375" s="19">
        <v>263.33</v>
      </c>
      <c r="M4375" s="19">
        <f>Table1[[#This Row],[Unit_Selling Price]]-Table1[[#This Row],[Unit_Cost]]</f>
        <v>173.87</v>
      </c>
      <c r="N4375" s="19">
        <f>Table1[[#This Row],[Quantity]]*Table1[[#This Row],[unit_per Profit]]</f>
        <v>619498.81000000006</v>
      </c>
    </row>
    <row r="4376" spans="1:14" x14ac:dyDescent="0.2">
      <c r="A4376" s="10" t="s">
        <v>29</v>
      </c>
      <c r="B4376" s="10" t="s">
        <v>223</v>
      </c>
      <c r="C4376" s="10" t="s">
        <v>22</v>
      </c>
      <c r="D4376" s="10" t="s">
        <v>27</v>
      </c>
      <c r="E4376" s="10" t="s">
        <v>43</v>
      </c>
      <c r="F4376" s="11" t="s">
        <v>1011</v>
      </c>
      <c r="G4376" s="10">
        <v>2015</v>
      </c>
      <c r="H4376" s="10">
        <v>693831098</v>
      </c>
      <c r="I4376" s="17" t="s">
        <v>482</v>
      </c>
      <c r="J4376" s="18">
        <v>8895</v>
      </c>
      <c r="K4376" s="19">
        <v>255.28</v>
      </c>
      <c r="L4376" s="19">
        <v>159.41999999999999</v>
      </c>
      <c r="M4376" s="19">
        <f>Table1[[#This Row],[Unit_Selling Price]]-Table1[[#This Row],[Unit_Cost]]</f>
        <v>95.86</v>
      </c>
      <c r="N4376" s="19">
        <f>Table1[[#This Row],[Quantity]]*Table1[[#This Row],[unit_per Profit]]</f>
        <v>852674.7</v>
      </c>
    </row>
    <row r="4377" spans="1:14" x14ac:dyDescent="0.2">
      <c r="A4377" s="10" t="s">
        <v>40</v>
      </c>
      <c r="B4377" s="10" t="s">
        <v>221</v>
      </c>
      <c r="C4377" s="10" t="s">
        <v>34</v>
      </c>
      <c r="D4377" s="10" t="s">
        <v>27</v>
      </c>
      <c r="E4377" s="10" t="s">
        <v>43</v>
      </c>
      <c r="F4377" s="11">
        <v>40736</v>
      </c>
      <c r="G4377" s="10">
        <v>2011</v>
      </c>
      <c r="H4377" s="10">
        <v>377184951</v>
      </c>
      <c r="I4377" s="17" t="s">
        <v>1333</v>
      </c>
      <c r="J4377" s="18">
        <v>6264</v>
      </c>
      <c r="K4377" s="19">
        <v>205.7</v>
      </c>
      <c r="L4377" s="19">
        <v>117.11</v>
      </c>
      <c r="M4377" s="19">
        <f>Table1[[#This Row],[Unit_Selling Price]]-Table1[[#This Row],[Unit_Cost]]</f>
        <v>88.59</v>
      </c>
      <c r="N4377" s="19">
        <f>Table1[[#This Row],[Quantity]]*Table1[[#This Row],[unit_per Profit]]</f>
        <v>554927.76</v>
      </c>
    </row>
    <row r="4378" spans="1:14" x14ac:dyDescent="0.2">
      <c r="A4378" s="10" t="s">
        <v>278</v>
      </c>
      <c r="B4378" s="10" t="s">
        <v>180</v>
      </c>
      <c r="C4378" s="10" t="s">
        <v>77</v>
      </c>
      <c r="D4378" s="10" t="s">
        <v>23</v>
      </c>
      <c r="E4378" s="10" t="s">
        <v>43</v>
      </c>
      <c r="F4378" s="11" t="s">
        <v>1373</v>
      </c>
      <c r="G4378" s="10">
        <v>2015</v>
      </c>
      <c r="H4378" s="10">
        <v>135644090</v>
      </c>
      <c r="I4378" s="17" t="s">
        <v>940</v>
      </c>
      <c r="J4378" s="18">
        <v>8955</v>
      </c>
      <c r="K4378" s="19">
        <v>154.06</v>
      </c>
      <c r="L4378" s="19">
        <v>90.93</v>
      </c>
      <c r="M4378" s="19">
        <f>Table1[[#This Row],[Unit_Selling Price]]-Table1[[#This Row],[Unit_Cost]]</f>
        <v>63.13</v>
      </c>
      <c r="N4378" s="19">
        <f>Table1[[#This Row],[Quantity]]*Table1[[#This Row],[unit_per Profit]]</f>
        <v>565329.15</v>
      </c>
    </row>
    <row r="4379" spans="1:14" x14ac:dyDescent="0.2">
      <c r="A4379" s="10" t="s">
        <v>32</v>
      </c>
      <c r="B4379" s="10" t="s">
        <v>182</v>
      </c>
      <c r="C4379" s="10" t="s">
        <v>42</v>
      </c>
      <c r="D4379" s="10" t="s">
        <v>27</v>
      </c>
      <c r="E4379" s="10" t="s">
        <v>35</v>
      </c>
      <c r="F4379" s="11" t="s">
        <v>1283</v>
      </c>
      <c r="G4379" s="10">
        <v>2014</v>
      </c>
      <c r="H4379" s="10">
        <v>472382342</v>
      </c>
      <c r="I4379" s="17">
        <v>41682</v>
      </c>
      <c r="J4379" s="18">
        <v>7287</v>
      </c>
      <c r="K4379" s="19">
        <v>109.28</v>
      </c>
      <c r="L4379" s="19">
        <v>35.840000000000003</v>
      </c>
      <c r="M4379" s="19">
        <f>Table1[[#This Row],[Unit_Selling Price]]-Table1[[#This Row],[Unit_Cost]]</f>
        <v>73.44</v>
      </c>
      <c r="N4379" s="19">
        <f>Table1[[#This Row],[Quantity]]*Table1[[#This Row],[unit_per Profit]]</f>
        <v>535157.28</v>
      </c>
    </row>
    <row r="4380" spans="1:14" x14ac:dyDescent="0.2">
      <c r="A4380" s="10" t="s">
        <v>278</v>
      </c>
      <c r="B4380" s="10" t="s">
        <v>94</v>
      </c>
      <c r="C4380" s="10" t="s">
        <v>34</v>
      </c>
      <c r="D4380" s="10" t="s">
        <v>23</v>
      </c>
      <c r="E4380" s="10" t="s">
        <v>35</v>
      </c>
      <c r="F4380" s="11" t="s">
        <v>1556</v>
      </c>
      <c r="G4380" s="10">
        <v>2017</v>
      </c>
      <c r="H4380" s="10">
        <v>610886037</v>
      </c>
      <c r="I4380" s="17" t="s">
        <v>1310</v>
      </c>
      <c r="J4380" s="18">
        <v>3608</v>
      </c>
      <c r="K4380" s="19">
        <v>205.7</v>
      </c>
      <c r="L4380" s="19">
        <v>117.11</v>
      </c>
      <c r="M4380" s="19">
        <f>Table1[[#This Row],[Unit_Selling Price]]-Table1[[#This Row],[Unit_Cost]]</f>
        <v>88.59</v>
      </c>
      <c r="N4380" s="19">
        <f>Table1[[#This Row],[Quantity]]*Table1[[#This Row],[unit_per Profit]]</f>
        <v>319632.71999999997</v>
      </c>
    </row>
    <row r="4381" spans="1:14" x14ac:dyDescent="0.2">
      <c r="A4381" s="10" t="s">
        <v>32</v>
      </c>
      <c r="B4381" s="10" t="s">
        <v>81</v>
      </c>
      <c r="C4381" s="10" t="s">
        <v>51</v>
      </c>
      <c r="D4381" s="10" t="s">
        <v>27</v>
      </c>
      <c r="E4381" s="10" t="s">
        <v>28</v>
      </c>
      <c r="F4381" s="11" t="s">
        <v>517</v>
      </c>
      <c r="G4381" s="10">
        <v>2017</v>
      </c>
      <c r="H4381" s="10">
        <v>744954001</v>
      </c>
      <c r="I4381" s="17" t="s">
        <v>1733</v>
      </c>
      <c r="J4381" s="18">
        <v>7298</v>
      </c>
      <c r="K4381" s="19">
        <v>437.2</v>
      </c>
      <c r="L4381" s="19">
        <v>263.33</v>
      </c>
      <c r="M4381" s="19">
        <f>Table1[[#This Row],[Unit_Selling Price]]-Table1[[#This Row],[Unit_Cost]]</f>
        <v>173.87</v>
      </c>
      <c r="N4381" s="19">
        <f>Table1[[#This Row],[Quantity]]*Table1[[#This Row],[unit_per Profit]]</f>
        <v>1268903.26</v>
      </c>
    </row>
    <row r="4382" spans="1:14" x14ac:dyDescent="0.2">
      <c r="A4382" s="10" t="s">
        <v>37</v>
      </c>
      <c r="B4382" s="10" t="s">
        <v>169</v>
      </c>
      <c r="C4382" s="10" t="s">
        <v>39</v>
      </c>
      <c r="D4382" s="10" t="s">
        <v>27</v>
      </c>
      <c r="E4382" s="10" t="s">
        <v>24</v>
      </c>
      <c r="F4382" s="11">
        <v>41010</v>
      </c>
      <c r="G4382" s="10">
        <v>2012</v>
      </c>
      <c r="H4382" s="10">
        <v>688697564</v>
      </c>
      <c r="I4382" s="17">
        <v>40980</v>
      </c>
      <c r="J4382" s="18">
        <v>9768</v>
      </c>
      <c r="K4382" s="19">
        <v>81.73</v>
      </c>
      <c r="L4382" s="19">
        <v>56.67</v>
      </c>
      <c r="M4382" s="19">
        <f>Table1[[#This Row],[Unit_Selling Price]]-Table1[[#This Row],[Unit_Cost]]</f>
        <v>25.06</v>
      </c>
      <c r="N4382" s="19">
        <f>Table1[[#This Row],[Quantity]]*Table1[[#This Row],[unit_per Profit]]</f>
        <v>244786.08</v>
      </c>
    </row>
    <row r="4383" spans="1:14" x14ac:dyDescent="0.2">
      <c r="A4383" s="10" t="s">
        <v>40</v>
      </c>
      <c r="B4383" s="10" t="s">
        <v>218</v>
      </c>
      <c r="C4383" s="10" t="s">
        <v>34</v>
      </c>
      <c r="D4383" s="10" t="s">
        <v>23</v>
      </c>
      <c r="E4383" s="10" t="s">
        <v>35</v>
      </c>
      <c r="F4383" s="11">
        <v>41185</v>
      </c>
      <c r="G4383" s="10">
        <v>2012</v>
      </c>
      <c r="H4383" s="10">
        <v>326540553</v>
      </c>
      <c r="I4383" s="17" t="s">
        <v>334</v>
      </c>
      <c r="J4383" s="18">
        <v>9461</v>
      </c>
      <c r="K4383" s="19">
        <v>205.7</v>
      </c>
      <c r="L4383" s="19">
        <v>117.11</v>
      </c>
      <c r="M4383" s="19">
        <f>Table1[[#This Row],[Unit_Selling Price]]-Table1[[#This Row],[Unit_Cost]]</f>
        <v>88.59</v>
      </c>
      <c r="N4383" s="19">
        <f>Table1[[#This Row],[Quantity]]*Table1[[#This Row],[unit_per Profit]]</f>
        <v>838149.99</v>
      </c>
    </row>
    <row r="4384" spans="1:14" x14ac:dyDescent="0.2">
      <c r="A4384" s="10" t="s">
        <v>29</v>
      </c>
      <c r="B4384" s="10" t="s">
        <v>184</v>
      </c>
      <c r="C4384" s="10" t="s">
        <v>34</v>
      </c>
      <c r="D4384" s="10" t="s">
        <v>23</v>
      </c>
      <c r="E4384" s="10" t="s">
        <v>28</v>
      </c>
      <c r="F4384" s="11">
        <v>40187</v>
      </c>
      <c r="G4384" s="10">
        <v>2010</v>
      </c>
      <c r="H4384" s="10">
        <v>963219296</v>
      </c>
      <c r="I4384" s="17" t="s">
        <v>1415</v>
      </c>
      <c r="J4384" s="18">
        <v>6850</v>
      </c>
      <c r="K4384" s="19">
        <v>205.7</v>
      </c>
      <c r="L4384" s="19">
        <v>117.11</v>
      </c>
      <c r="M4384" s="19">
        <f>Table1[[#This Row],[Unit_Selling Price]]-Table1[[#This Row],[Unit_Cost]]</f>
        <v>88.59</v>
      </c>
      <c r="N4384" s="19">
        <f>Table1[[#This Row],[Quantity]]*Table1[[#This Row],[unit_per Profit]]</f>
        <v>606841.5</v>
      </c>
    </row>
    <row r="4385" spans="1:14" x14ac:dyDescent="0.2">
      <c r="A4385" s="10" t="s">
        <v>46</v>
      </c>
      <c r="B4385" s="10" t="s">
        <v>142</v>
      </c>
      <c r="C4385" s="10" t="s">
        <v>34</v>
      </c>
      <c r="D4385" s="10" t="s">
        <v>27</v>
      </c>
      <c r="E4385" s="10" t="s">
        <v>28</v>
      </c>
      <c r="F4385" s="11">
        <v>42318</v>
      </c>
      <c r="G4385" s="10">
        <v>2015</v>
      </c>
      <c r="H4385" s="10">
        <v>373782622</v>
      </c>
      <c r="I4385" s="17" t="s">
        <v>553</v>
      </c>
      <c r="J4385" s="18">
        <v>9439</v>
      </c>
      <c r="K4385" s="19">
        <v>205.7</v>
      </c>
      <c r="L4385" s="19">
        <v>117.11</v>
      </c>
      <c r="M4385" s="19">
        <f>Table1[[#This Row],[Unit_Selling Price]]-Table1[[#This Row],[Unit_Cost]]</f>
        <v>88.59</v>
      </c>
      <c r="N4385" s="19">
        <f>Table1[[#This Row],[Quantity]]*Table1[[#This Row],[unit_per Profit]]</f>
        <v>836201.01</v>
      </c>
    </row>
    <row r="4386" spans="1:14" x14ac:dyDescent="0.2">
      <c r="A4386" s="10" t="s">
        <v>278</v>
      </c>
      <c r="B4386" s="10" t="s">
        <v>271</v>
      </c>
      <c r="C4386" s="10" t="s">
        <v>77</v>
      </c>
      <c r="D4386" s="10" t="s">
        <v>23</v>
      </c>
      <c r="E4386" s="10" t="s">
        <v>35</v>
      </c>
      <c r="F4386" s="11" t="s">
        <v>433</v>
      </c>
      <c r="G4386" s="10">
        <v>2013</v>
      </c>
      <c r="H4386" s="10">
        <v>453591859</v>
      </c>
      <c r="I4386" s="17">
        <v>41553</v>
      </c>
      <c r="J4386" s="18">
        <v>6766</v>
      </c>
      <c r="K4386" s="19">
        <v>154.06</v>
      </c>
      <c r="L4386" s="19">
        <v>90.93</v>
      </c>
      <c r="M4386" s="19">
        <f>Table1[[#This Row],[Unit_Selling Price]]-Table1[[#This Row],[Unit_Cost]]</f>
        <v>63.13</v>
      </c>
      <c r="N4386" s="19">
        <f>Table1[[#This Row],[Quantity]]*Table1[[#This Row],[unit_per Profit]]</f>
        <v>427137.58</v>
      </c>
    </row>
    <row r="4387" spans="1:14" x14ac:dyDescent="0.2">
      <c r="A4387" s="10" t="s">
        <v>29</v>
      </c>
      <c r="B4387" s="10" t="s">
        <v>57</v>
      </c>
      <c r="C4387" s="10" t="s">
        <v>77</v>
      </c>
      <c r="D4387" s="10" t="s">
        <v>27</v>
      </c>
      <c r="E4387" s="10" t="s">
        <v>24</v>
      </c>
      <c r="F4387" s="11">
        <v>42715</v>
      </c>
      <c r="G4387" s="10">
        <v>2016</v>
      </c>
      <c r="H4387" s="10">
        <v>468320834</v>
      </c>
      <c r="I4387" s="17" t="s">
        <v>396</v>
      </c>
      <c r="J4387" s="18">
        <v>5397</v>
      </c>
      <c r="K4387" s="19">
        <v>154.06</v>
      </c>
      <c r="L4387" s="19">
        <v>90.93</v>
      </c>
      <c r="M4387" s="19">
        <f>Table1[[#This Row],[Unit_Selling Price]]-Table1[[#This Row],[Unit_Cost]]</f>
        <v>63.13</v>
      </c>
      <c r="N4387" s="19">
        <f>Table1[[#This Row],[Quantity]]*Table1[[#This Row],[unit_per Profit]]</f>
        <v>340712.61</v>
      </c>
    </row>
    <row r="4388" spans="1:14" x14ac:dyDescent="0.2">
      <c r="A4388" s="10" t="s">
        <v>29</v>
      </c>
      <c r="B4388" s="10" t="s">
        <v>198</v>
      </c>
      <c r="C4388" s="10" t="s">
        <v>34</v>
      </c>
      <c r="D4388" s="10" t="s">
        <v>23</v>
      </c>
      <c r="E4388" s="10" t="s">
        <v>24</v>
      </c>
      <c r="F4388" s="11" t="s">
        <v>283</v>
      </c>
      <c r="G4388" s="10">
        <v>2010</v>
      </c>
      <c r="H4388" s="10">
        <v>203955876</v>
      </c>
      <c r="I4388" s="17" t="s">
        <v>365</v>
      </c>
      <c r="J4388" s="18">
        <v>3931</v>
      </c>
      <c r="K4388" s="19">
        <v>205.7</v>
      </c>
      <c r="L4388" s="19">
        <v>117.11</v>
      </c>
      <c r="M4388" s="19">
        <f>Table1[[#This Row],[Unit_Selling Price]]-Table1[[#This Row],[Unit_Cost]]</f>
        <v>88.59</v>
      </c>
      <c r="N4388" s="19">
        <f>Table1[[#This Row],[Quantity]]*Table1[[#This Row],[unit_per Profit]]</f>
        <v>348247.29</v>
      </c>
    </row>
    <row r="4389" spans="1:14" x14ac:dyDescent="0.2">
      <c r="A4389" s="10" t="s">
        <v>46</v>
      </c>
      <c r="B4389" s="10" t="s">
        <v>269</v>
      </c>
      <c r="C4389" s="10" t="s">
        <v>22</v>
      </c>
      <c r="D4389" s="10" t="s">
        <v>27</v>
      </c>
      <c r="E4389" s="10" t="s">
        <v>28</v>
      </c>
      <c r="F4389" s="11" t="s">
        <v>1277</v>
      </c>
      <c r="G4389" s="10">
        <v>2013</v>
      </c>
      <c r="H4389" s="10">
        <v>416795814</v>
      </c>
      <c r="I4389" s="17" t="s">
        <v>1664</v>
      </c>
      <c r="J4389" s="18">
        <v>7998</v>
      </c>
      <c r="K4389" s="19">
        <v>255.28</v>
      </c>
      <c r="L4389" s="19">
        <v>159.41999999999999</v>
      </c>
      <c r="M4389" s="19">
        <f>Table1[[#This Row],[Unit_Selling Price]]-Table1[[#This Row],[Unit_Cost]]</f>
        <v>95.86</v>
      </c>
      <c r="N4389" s="19">
        <f>Table1[[#This Row],[Quantity]]*Table1[[#This Row],[unit_per Profit]]</f>
        <v>766688.28</v>
      </c>
    </row>
    <row r="4390" spans="1:14" x14ac:dyDescent="0.2">
      <c r="A4390" s="10" t="s">
        <v>29</v>
      </c>
      <c r="B4390" s="10" t="s">
        <v>270</v>
      </c>
      <c r="C4390" s="10" t="s">
        <v>26</v>
      </c>
      <c r="D4390" s="10" t="s">
        <v>27</v>
      </c>
      <c r="E4390" s="10" t="s">
        <v>43</v>
      </c>
      <c r="F4390" s="11">
        <v>42675</v>
      </c>
      <c r="G4390" s="10">
        <v>2016</v>
      </c>
      <c r="H4390" s="10">
        <v>583451974</v>
      </c>
      <c r="I4390" s="17">
        <v>42492</v>
      </c>
      <c r="J4390" s="18">
        <v>5260</v>
      </c>
      <c r="K4390" s="19">
        <v>152.58000000000001</v>
      </c>
      <c r="L4390" s="19">
        <v>97.44</v>
      </c>
      <c r="M4390" s="19">
        <f>Table1[[#This Row],[Unit_Selling Price]]-Table1[[#This Row],[Unit_Cost]]</f>
        <v>55.14</v>
      </c>
      <c r="N4390" s="19">
        <f>Table1[[#This Row],[Quantity]]*Table1[[#This Row],[unit_per Profit]]</f>
        <v>290036.40000000002</v>
      </c>
    </row>
    <row r="4391" spans="1:14" x14ac:dyDescent="0.2">
      <c r="A4391" s="10" t="s">
        <v>29</v>
      </c>
      <c r="B4391" s="10" t="s">
        <v>76</v>
      </c>
      <c r="C4391" s="10" t="s">
        <v>42</v>
      </c>
      <c r="D4391" s="10" t="s">
        <v>23</v>
      </c>
      <c r="E4391" s="10" t="s">
        <v>24</v>
      </c>
      <c r="F4391" s="11" t="s">
        <v>972</v>
      </c>
      <c r="G4391" s="10">
        <v>2013</v>
      </c>
      <c r="H4391" s="10">
        <v>250848186</v>
      </c>
      <c r="I4391" s="17">
        <v>41458</v>
      </c>
      <c r="J4391" s="18">
        <v>407</v>
      </c>
      <c r="K4391" s="19">
        <v>109.28</v>
      </c>
      <c r="L4391" s="19">
        <v>35.840000000000003</v>
      </c>
      <c r="M4391" s="19">
        <f>Table1[[#This Row],[Unit_Selling Price]]-Table1[[#This Row],[Unit_Cost]]</f>
        <v>73.44</v>
      </c>
      <c r="N4391" s="19">
        <f>Table1[[#This Row],[Quantity]]*Table1[[#This Row],[unit_per Profit]]</f>
        <v>29890.080000000002</v>
      </c>
    </row>
    <row r="4392" spans="1:14" x14ac:dyDescent="0.2">
      <c r="A4392" s="10" t="s">
        <v>46</v>
      </c>
      <c r="B4392" s="10" t="s">
        <v>119</v>
      </c>
      <c r="C4392" s="10" t="s">
        <v>56</v>
      </c>
      <c r="D4392" s="10" t="s">
        <v>23</v>
      </c>
      <c r="E4392" s="10" t="s">
        <v>24</v>
      </c>
      <c r="F4392" s="11" t="s">
        <v>1076</v>
      </c>
      <c r="G4392" s="10">
        <v>2015</v>
      </c>
      <c r="H4392" s="10">
        <v>386220777</v>
      </c>
      <c r="I4392" s="17" t="s">
        <v>1882</v>
      </c>
      <c r="J4392" s="18">
        <v>165</v>
      </c>
      <c r="K4392" s="19">
        <v>421.89</v>
      </c>
      <c r="L4392" s="19">
        <v>364.69</v>
      </c>
      <c r="M4392" s="19">
        <f>Table1[[#This Row],[Unit_Selling Price]]-Table1[[#This Row],[Unit_Cost]]</f>
        <v>57.2</v>
      </c>
      <c r="N4392" s="19">
        <f>Table1[[#This Row],[Quantity]]*Table1[[#This Row],[unit_per Profit]]</f>
        <v>9438</v>
      </c>
    </row>
    <row r="4393" spans="1:14" x14ac:dyDescent="0.2">
      <c r="A4393" s="10" t="s">
        <v>37</v>
      </c>
      <c r="B4393" s="10" t="s">
        <v>229</v>
      </c>
      <c r="C4393" s="10" t="s">
        <v>51</v>
      </c>
      <c r="D4393" s="10" t="s">
        <v>23</v>
      </c>
      <c r="E4393" s="10" t="s">
        <v>43</v>
      </c>
      <c r="F4393" s="11">
        <v>42773</v>
      </c>
      <c r="G4393" s="10">
        <v>2017</v>
      </c>
      <c r="H4393" s="10">
        <v>227118575</v>
      </c>
      <c r="I4393" s="17">
        <v>42774</v>
      </c>
      <c r="J4393" s="18">
        <v>8288</v>
      </c>
      <c r="K4393" s="19">
        <v>437.2</v>
      </c>
      <c r="L4393" s="19">
        <v>263.33</v>
      </c>
      <c r="M4393" s="19">
        <f>Table1[[#This Row],[Unit_Selling Price]]-Table1[[#This Row],[Unit_Cost]]</f>
        <v>173.87</v>
      </c>
      <c r="N4393" s="19">
        <f>Table1[[#This Row],[Quantity]]*Table1[[#This Row],[unit_per Profit]]</f>
        <v>1441034.56</v>
      </c>
    </row>
    <row r="4394" spans="1:14" x14ac:dyDescent="0.2">
      <c r="A4394" s="10" t="s">
        <v>40</v>
      </c>
      <c r="B4394" s="10" t="s">
        <v>201</v>
      </c>
      <c r="C4394" s="10" t="s">
        <v>65</v>
      </c>
      <c r="D4394" s="10" t="s">
        <v>27</v>
      </c>
      <c r="E4394" s="10" t="s">
        <v>24</v>
      </c>
      <c r="F4394" s="11" t="s">
        <v>575</v>
      </c>
      <c r="G4394" s="10">
        <v>2012</v>
      </c>
      <c r="H4394" s="10">
        <v>431402909</v>
      </c>
      <c r="I4394" s="17" t="s">
        <v>751</v>
      </c>
      <c r="J4394" s="18">
        <v>562</v>
      </c>
      <c r="K4394" s="19">
        <v>9.33</v>
      </c>
      <c r="L4394" s="19">
        <v>6.92</v>
      </c>
      <c r="M4394" s="19">
        <f>Table1[[#This Row],[Unit_Selling Price]]-Table1[[#This Row],[Unit_Cost]]</f>
        <v>2.41</v>
      </c>
      <c r="N4394" s="19">
        <f>Table1[[#This Row],[Quantity]]*Table1[[#This Row],[unit_per Profit]]</f>
        <v>1354.42</v>
      </c>
    </row>
    <row r="4395" spans="1:14" x14ac:dyDescent="0.2">
      <c r="A4395" s="10" t="s">
        <v>46</v>
      </c>
      <c r="B4395" s="10" t="s">
        <v>47</v>
      </c>
      <c r="C4395" s="10" t="s">
        <v>56</v>
      </c>
      <c r="D4395" s="10" t="s">
        <v>27</v>
      </c>
      <c r="E4395" s="10" t="s">
        <v>35</v>
      </c>
      <c r="F4395" s="11">
        <v>42342</v>
      </c>
      <c r="G4395" s="10">
        <v>2015</v>
      </c>
      <c r="H4395" s="10">
        <v>827247607</v>
      </c>
      <c r="I4395" s="17" t="s">
        <v>1632</v>
      </c>
      <c r="J4395" s="18">
        <v>9805</v>
      </c>
      <c r="K4395" s="19">
        <v>421.89</v>
      </c>
      <c r="L4395" s="19">
        <v>364.69</v>
      </c>
      <c r="M4395" s="19">
        <f>Table1[[#This Row],[Unit_Selling Price]]-Table1[[#This Row],[Unit_Cost]]</f>
        <v>57.2</v>
      </c>
      <c r="N4395" s="19">
        <f>Table1[[#This Row],[Quantity]]*Table1[[#This Row],[unit_per Profit]]</f>
        <v>560846</v>
      </c>
    </row>
    <row r="4396" spans="1:14" x14ac:dyDescent="0.2">
      <c r="A4396" s="10" t="s">
        <v>29</v>
      </c>
      <c r="B4396" s="10" t="s">
        <v>165</v>
      </c>
      <c r="C4396" s="10" t="s">
        <v>56</v>
      </c>
      <c r="D4396" s="10" t="s">
        <v>23</v>
      </c>
      <c r="E4396" s="10" t="s">
        <v>28</v>
      </c>
      <c r="F4396" s="11">
        <v>40523</v>
      </c>
      <c r="G4396" s="10">
        <v>2010</v>
      </c>
      <c r="H4396" s="10">
        <v>863138997</v>
      </c>
      <c r="I4396" s="17" t="s">
        <v>1166</v>
      </c>
      <c r="J4396" s="18">
        <v>865</v>
      </c>
      <c r="K4396" s="19">
        <v>421.89</v>
      </c>
      <c r="L4396" s="19">
        <v>364.69</v>
      </c>
      <c r="M4396" s="19">
        <f>Table1[[#This Row],[Unit_Selling Price]]-Table1[[#This Row],[Unit_Cost]]</f>
        <v>57.2</v>
      </c>
      <c r="N4396" s="19">
        <f>Table1[[#This Row],[Quantity]]*Table1[[#This Row],[unit_per Profit]]</f>
        <v>49478</v>
      </c>
    </row>
    <row r="4397" spans="1:14" x14ac:dyDescent="0.2">
      <c r="A4397" s="10" t="s">
        <v>278</v>
      </c>
      <c r="B4397" s="10" t="s">
        <v>94</v>
      </c>
      <c r="C4397" s="10" t="s">
        <v>26</v>
      </c>
      <c r="D4397" s="10" t="s">
        <v>27</v>
      </c>
      <c r="E4397" s="10" t="s">
        <v>35</v>
      </c>
      <c r="F4397" s="11">
        <v>40940</v>
      </c>
      <c r="G4397" s="10">
        <v>2012</v>
      </c>
      <c r="H4397" s="10">
        <v>957875907</v>
      </c>
      <c r="I4397" s="17" t="s">
        <v>1883</v>
      </c>
      <c r="J4397" s="18">
        <v>5622</v>
      </c>
      <c r="K4397" s="19">
        <v>152.58000000000001</v>
      </c>
      <c r="L4397" s="19">
        <v>97.44</v>
      </c>
      <c r="M4397" s="19">
        <f>Table1[[#This Row],[Unit_Selling Price]]-Table1[[#This Row],[Unit_Cost]]</f>
        <v>55.14</v>
      </c>
      <c r="N4397" s="19">
        <f>Table1[[#This Row],[Quantity]]*Table1[[#This Row],[unit_per Profit]]</f>
        <v>309997.08</v>
      </c>
    </row>
    <row r="4398" spans="1:14" x14ac:dyDescent="0.2">
      <c r="A4398" s="10" t="s">
        <v>278</v>
      </c>
      <c r="B4398" s="10" t="s">
        <v>180</v>
      </c>
      <c r="C4398" s="10" t="s">
        <v>42</v>
      </c>
      <c r="D4398" s="10" t="s">
        <v>27</v>
      </c>
      <c r="E4398" s="10" t="s">
        <v>35</v>
      </c>
      <c r="F4398" s="11" t="s">
        <v>1535</v>
      </c>
      <c r="G4398" s="10">
        <v>2017</v>
      </c>
      <c r="H4398" s="10">
        <v>250569665</v>
      </c>
      <c r="I4398" s="17">
        <v>42952</v>
      </c>
      <c r="J4398" s="18">
        <v>7987</v>
      </c>
      <c r="K4398" s="19">
        <v>109.28</v>
      </c>
      <c r="L4398" s="19">
        <v>35.840000000000003</v>
      </c>
      <c r="M4398" s="19">
        <f>Table1[[#This Row],[Unit_Selling Price]]-Table1[[#This Row],[Unit_Cost]]</f>
        <v>73.44</v>
      </c>
      <c r="N4398" s="19">
        <f>Table1[[#This Row],[Quantity]]*Table1[[#This Row],[unit_per Profit]]</f>
        <v>586565.28</v>
      </c>
    </row>
    <row r="4399" spans="1:14" x14ac:dyDescent="0.2">
      <c r="A4399" s="10" t="s">
        <v>46</v>
      </c>
      <c r="B4399" s="10" t="s">
        <v>227</v>
      </c>
      <c r="C4399" s="10" t="s">
        <v>26</v>
      </c>
      <c r="D4399" s="10" t="s">
        <v>23</v>
      </c>
      <c r="E4399" s="10" t="s">
        <v>43</v>
      </c>
      <c r="F4399" s="11">
        <v>42038</v>
      </c>
      <c r="G4399" s="10">
        <v>2015</v>
      </c>
      <c r="H4399" s="10">
        <v>650644099</v>
      </c>
      <c r="I4399" s="17" t="s">
        <v>1884</v>
      </c>
      <c r="J4399" s="18">
        <v>8903</v>
      </c>
      <c r="K4399" s="19">
        <v>152.58000000000001</v>
      </c>
      <c r="L4399" s="19">
        <v>97.44</v>
      </c>
      <c r="M4399" s="19">
        <f>Table1[[#This Row],[Unit_Selling Price]]-Table1[[#This Row],[Unit_Cost]]</f>
        <v>55.14</v>
      </c>
      <c r="N4399" s="19">
        <f>Table1[[#This Row],[Quantity]]*Table1[[#This Row],[unit_per Profit]]</f>
        <v>490911.42</v>
      </c>
    </row>
    <row r="4400" spans="1:14" x14ac:dyDescent="0.2">
      <c r="A4400" s="10" t="s">
        <v>32</v>
      </c>
      <c r="B4400" s="10" t="s">
        <v>182</v>
      </c>
      <c r="C4400" s="10" t="s">
        <v>65</v>
      </c>
      <c r="D4400" s="10" t="s">
        <v>27</v>
      </c>
      <c r="E4400" s="10" t="s">
        <v>43</v>
      </c>
      <c r="F4400" s="11" t="s">
        <v>1822</v>
      </c>
      <c r="G4400" s="10">
        <v>2010</v>
      </c>
      <c r="H4400" s="10">
        <v>987835538</v>
      </c>
      <c r="I4400" s="17">
        <v>40454</v>
      </c>
      <c r="J4400" s="18">
        <v>1342</v>
      </c>
      <c r="K4400" s="19">
        <v>9.33</v>
      </c>
      <c r="L4400" s="19">
        <v>6.92</v>
      </c>
      <c r="M4400" s="19">
        <f>Table1[[#This Row],[Unit_Selling Price]]-Table1[[#This Row],[Unit_Cost]]</f>
        <v>2.41</v>
      </c>
      <c r="N4400" s="19">
        <f>Table1[[#This Row],[Quantity]]*Table1[[#This Row],[unit_per Profit]]</f>
        <v>3234.22</v>
      </c>
    </row>
    <row r="4401" spans="1:14" x14ac:dyDescent="0.2">
      <c r="A4401" s="10" t="s">
        <v>37</v>
      </c>
      <c r="B4401" s="10" t="s">
        <v>79</v>
      </c>
      <c r="C4401" s="10" t="s">
        <v>51</v>
      </c>
      <c r="D4401" s="10" t="s">
        <v>23</v>
      </c>
      <c r="E4401" s="10" t="s">
        <v>43</v>
      </c>
      <c r="F4401" s="11">
        <v>40608</v>
      </c>
      <c r="G4401" s="10">
        <v>2011</v>
      </c>
      <c r="H4401" s="10">
        <v>162192809</v>
      </c>
      <c r="I4401" s="17" t="s">
        <v>1517</v>
      </c>
      <c r="J4401" s="18">
        <v>5311</v>
      </c>
      <c r="K4401" s="19">
        <v>437.2</v>
      </c>
      <c r="L4401" s="19">
        <v>263.33</v>
      </c>
      <c r="M4401" s="19">
        <f>Table1[[#This Row],[Unit_Selling Price]]-Table1[[#This Row],[Unit_Cost]]</f>
        <v>173.87</v>
      </c>
      <c r="N4401" s="19">
        <f>Table1[[#This Row],[Quantity]]*Table1[[#This Row],[unit_per Profit]]</f>
        <v>923423.57</v>
      </c>
    </row>
    <row r="4402" spans="1:14" x14ac:dyDescent="0.2">
      <c r="A4402" s="10" t="s">
        <v>46</v>
      </c>
      <c r="B4402" s="10" t="s">
        <v>156</v>
      </c>
      <c r="C4402" s="10" t="s">
        <v>42</v>
      </c>
      <c r="D4402" s="10" t="s">
        <v>27</v>
      </c>
      <c r="E4402" s="10" t="s">
        <v>43</v>
      </c>
      <c r="F4402" s="11" t="s">
        <v>498</v>
      </c>
      <c r="G4402" s="10">
        <v>2014</v>
      </c>
      <c r="H4402" s="10">
        <v>294077241</v>
      </c>
      <c r="I4402" s="17" t="s">
        <v>927</v>
      </c>
      <c r="J4402" s="18">
        <v>2845</v>
      </c>
      <c r="K4402" s="19">
        <v>109.28</v>
      </c>
      <c r="L4402" s="19">
        <v>35.840000000000003</v>
      </c>
      <c r="M4402" s="19">
        <f>Table1[[#This Row],[Unit_Selling Price]]-Table1[[#This Row],[Unit_Cost]]</f>
        <v>73.44</v>
      </c>
      <c r="N4402" s="19">
        <f>Table1[[#This Row],[Quantity]]*Table1[[#This Row],[unit_per Profit]]</f>
        <v>208936.8</v>
      </c>
    </row>
    <row r="4403" spans="1:14" x14ac:dyDescent="0.2">
      <c r="A4403" s="10" t="s">
        <v>46</v>
      </c>
      <c r="B4403" s="10" t="s">
        <v>83</v>
      </c>
      <c r="C4403" s="10" t="s">
        <v>22</v>
      </c>
      <c r="D4403" s="10" t="s">
        <v>27</v>
      </c>
      <c r="E4403" s="10" t="s">
        <v>35</v>
      </c>
      <c r="F4403" s="11" t="s">
        <v>1143</v>
      </c>
      <c r="G4403" s="10">
        <v>2012</v>
      </c>
      <c r="H4403" s="10">
        <v>874162662</v>
      </c>
      <c r="I4403" s="17" t="s">
        <v>319</v>
      </c>
      <c r="J4403" s="18">
        <v>3012</v>
      </c>
      <c r="K4403" s="19">
        <v>255.28</v>
      </c>
      <c r="L4403" s="19">
        <v>159.41999999999999</v>
      </c>
      <c r="M4403" s="19">
        <f>Table1[[#This Row],[Unit_Selling Price]]-Table1[[#This Row],[Unit_Cost]]</f>
        <v>95.86</v>
      </c>
      <c r="N4403" s="19">
        <f>Table1[[#This Row],[Quantity]]*Table1[[#This Row],[unit_per Profit]]</f>
        <v>288730.32</v>
      </c>
    </row>
    <row r="4404" spans="1:14" x14ac:dyDescent="0.2">
      <c r="A4404" s="10" t="s">
        <v>59</v>
      </c>
      <c r="B4404" s="10" t="s">
        <v>216</v>
      </c>
      <c r="C4404" s="10" t="s">
        <v>31</v>
      </c>
      <c r="D4404" s="10" t="s">
        <v>27</v>
      </c>
      <c r="E4404" s="10" t="s">
        <v>28</v>
      </c>
      <c r="F4404" s="11" t="s">
        <v>1311</v>
      </c>
      <c r="G4404" s="10">
        <v>2012</v>
      </c>
      <c r="H4404" s="10">
        <v>113435399</v>
      </c>
      <c r="I4404" s="17">
        <v>41253</v>
      </c>
      <c r="J4404" s="18">
        <v>6910</v>
      </c>
      <c r="K4404" s="19">
        <v>47.45</v>
      </c>
      <c r="L4404" s="19">
        <v>31.79</v>
      </c>
      <c r="M4404" s="19">
        <f>Table1[[#This Row],[Unit_Selling Price]]-Table1[[#This Row],[Unit_Cost]]</f>
        <v>15.66</v>
      </c>
      <c r="N4404" s="19">
        <f>Table1[[#This Row],[Quantity]]*Table1[[#This Row],[unit_per Profit]]</f>
        <v>108210.6</v>
      </c>
    </row>
    <row r="4405" spans="1:14" x14ac:dyDescent="0.2">
      <c r="A4405" s="10" t="s">
        <v>278</v>
      </c>
      <c r="B4405" s="10" t="s">
        <v>180</v>
      </c>
      <c r="C4405" s="10" t="s">
        <v>56</v>
      </c>
      <c r="D4405" s="10" t="s">
        <v>27</v>
      </c>
      <c r="E4405" s="10" t="s">
        <v>43</v>
      </c>
      <c r="F4405" s="11" t="s">
        <v>434</v>
      </c>
      <c r="G4405" s="10">
        <v>2015</v>
      </c>
      <c r="H4405" s="10">
        <v>793194282</v>
      </c>
      <c r="I4405" s="17" t="s">
        <v>1414</v>
      </c>
      <c r="J4405" s="18">
        <v>2669</v>
      </c>
      <c r="K4405" s="19">
        <v>421.89</v>
      </c>
      <c r="L4405" s="19">
        <v>364.69</v>
      </c>
      <c r="M4405" s="19">
        <f>Table1[[#This Row],[Unit_Selling Price]]-Table1[[#This Row],[Unit_Cost]]</f>
        <v>57.2</v>
      </c>
      <c r="N4405" s="19">
        <f>Table1[[#This Row],[Quantity]]*Table1[[#This Row],[unit_per Profit]]</f>
        <v>152666.79999999999</v>
      </c>
    </row>
    <row r="4406" spans="1:14" x14ac:dyDescent="0.2">
      <c r="A4406" s="10" t="s">
        <v>40</v>
      </c>
      <c r="B4406" s="10" t="s">
        <v>272</v>
      </c>
      <c r="C4406" s="10" t="s">
        <v>65</v>
      </c>
      <c r="D4406" s="10" t="s">
        <v>27</v>
      </c>
      <c r="E4406" s="10" t="s">
        <v>28</v>
      </c>
      <c r="F4406" s="11" t="s">
        <v>1285</v>
      </c>
      <c r="G4406" s="10">
        <v>2011</v>
      </c>
      <c r="H4406" s="10">
        <v>815050637</v>
      </c>
      <c r="I4406" s="17">
        <v>40727</v>
      </c>
      <c r="J4406" s="18">
        <v>451</v>
      </c>
      <c r="K4406" s="19">
        <v>9.33</v>
      </c>
      <c r="L4406" s="19">
        <v>6.92</v>
      </c>
      <c r="M4406" s="19">
        <f>Table1[[#This Row],[Unit_Selling Price]]-Table1[[#This Row],[Unit_Cost]]</f>
        <v>2.41</v>
      </c>
      <c r="N4406" s="19">
        <f>Table1[[#This Row],[Quantity]]*Table1[[#This Row],[unit_per Profit]]</f>
        <v>1086.9100000000001</v>
      </c>
    </row>
    <row r="4407" spans="1:14" x14ac:dyDescent="0.2">
      <c r="A4407" s="10" t="s">
        <v>32</v>
      </c>
      <c r="B4407" s="10" t="s">
        <v>33</v>
      </c>
      <c r="C4407" s="10" t="s">
        <v>65</v>
      </c>
      <c r="D4407" s="10" t="s">
        <v>23</v>
      </c>
      <c r="E4407" s="10" t="s">
        <v>24</v>
      </c>
      <c r="F4407" s="11">
        <v>41039</v>
      </c>
      <c r="G4407" s="10">
        <v>2012</v>
      </c>
      <c r="H4407" s="10">
        <v>850928294</v>
      </c>
      <c r="I4407" s="17">
        <v>41162</v>
      </c>
      <c r="J4407" s="18">
        <v>7447</v>
      </c>
      <c r="K4407" s="19">
        <v>9.33</v>
      </c>
      <c r="L4407" s="19">
        <v>6.92</v>
      </c>
      <c r="M4407" s="19">
        <f>Table1[[#This Row],[Unit_Selling Price]]-Table1[[#This Row],[Unit_Cost]]</f>
        <v>2.41</v>
      </c>
      <c r="N4407" s="19">
        <f>Table1[[#This Row],[Quantity]]*Table1[[#This Row],[unit_per Profit]]</f>
        <v>17947.27</v>
      </c>
    </row>
    <row r="4408" spans="1:14" x14ac:dyDescent="0.2">
      <c r="A4408" s="10" t="s">
        <v>37</v>
      </c>
      <c r="B4408" s="10" t="s">
        <v>139</v>
      </c>
      <c r="C4408" s="10" t="s">
        <v>26</v>
      </c>
      <c r="D4408" s="10" t="s">
        <v>23</v>
      </c>
      <c r="E4408" s="10" t="s">
        <v>24</v>
      </c>
      <c r="F4408" s="11" t="s">
        <v>683</v>
      </c>
      <c r="G4408" s="10">
        <v>2010</v>
      </c>
      <c r="H4408" s="10">
        <v>293063580</v>
      </c>
      <c r="I4408" s="17" t="s">
        <v>683</v>
      </c>
      <c r="J4408" s="18">
        <v>2881</v>
      </c>
      <c r="K4408" s="19">
        <v>152.58000000000001</v>
      </c>
      <c r="L4408" s="19">
        <v>97.44</v>
      </c>
      <c r="M4408" s="19">
        <f>Table1[[#This Row],[Unit_Selling Price]]-Table1[[#This Row],[Unit_Cost]]</f>
        <v>55.14</v>
      </c>
      <c r="N4408" s="19">
        <f>Table1[[#This Row],[Quantity]]*Table1[[#This Row],[unit_per Profit]]</f>
        <v>158858.34</v>
      </c>
    </row>
    <row r="4409" spans="1:14" x14ac:dyDescent="0.2">
      <c r="A4409" s="10" t="s">
        <v>32</v>
      </c>
      <c r="B4409" s="10" t="s">
        <v>135</v>
      </c>
      <c r="C4409" s="10" t="s">
        <v>31</v>
      </c>
      <c r="D4409" s="10" t="s">
        <v>23</v>
      </c>
      <c r="E4409" s="10" t="s">
        <v>43</v>
      </c>
      <c r="F4409" s="11" t="s">
        <v>1344</v>
      </c>
      <c r="G4409" s="10">
        <v>2014</v>
      </c>
      <c r="H4409" s="10">
        <v>404005324</v>
      </c>
      <c r="I4409" s="17" t="s">
        <v>814</v>
      </c>
      <c r="J4409" s="18">
        <v>3008</v>
      </c>
      <c r="K4409" s="19">
        <v>47.45</v>
      </c>
      <c r="L4409" s="19">
        <v>31.79</v>
      </c>
      <c r="M4409" s="19">
        <f>Table1[[#This Row],[Unit_Selling Price]]-Table1[[#This Row],[Unit_Cost]]</f>
        <v>15.66</v>
      </c>
      <c r="N4409" s="19">
        <f>Table1[[#This Row],[Quantity]]*Table1[[#This Row],[unit_per Profit]]</f>
        <v>47105.279999999999</v>
      </c>
    </row>
    <row r="4410" spans="1:14" x14ac:dyDescent="0.2">
      <c r="A4410" s="10" t="s">
        <v>29</v>
      </c>
      <c r="B4410" s="10" t="s">
        <v>112</v>
      </c>
      <c r="C4410" s="10" t="s">
        <v>85</v>
      </c>
      <c r="D4410" s="10" t="s">
        <v>23</v>
      </c>
      <c r="E4410" s="10" t="s">
        <v>24</v>
      </c>
      <c r="F4410" s="11" t="s">
        <v>1119</v>
      </c>
      <c r="G4410" s="10">
        <v>2013</v>
      </c>
      <c r="H4410" s="10">
        <v>266614854</v>
      </c>
      <c r="I4410" s="17">
        <v>41557</v>
      </c>
      <c r="J4410" s="18">
        <v>6115</v>
      </c>
      <c r="K4410" s="19">
        <v>668.27</v>
      </c>
      <c r="L4410" s="19">
        <v>502.54</v>
      </c>
      <c r="M4410" s="19">
        <f>Table1[[#This Row],[Unit_Selling Price]]-Table1[[#This Row],[Unit_Cost]]</f>
        <v>165.73</v>
      </c>
      <c r="N4410" s="19">
        <f>Table1[[#This Row],[Quantity]]*Table1[[#This Row],[unit_per Profit]]</f>
        <v>1013438.95</v>
      </c>
    </row>
    <row r="4411" spans="1:14" x14ac:dyDescent="0.2">
      <c r="A4411" s="10" t="s">
        <v>29</v>
      </c>
      <c r="B4411" s="10" t="s">
        <v>197</v>
      </c>
      <c r="C4411" s="10" t="s">
        <v>85</v>
      </c>
      <c r="D4411" s="10" t="s">
        <v>27</v>
      </c>
      <c r="E4411" s="10" t="s">
        <v>35</v>
      </c>
      <c r="F4411" s="11" t="s">
        <v>401</v>
      </c>
      <c r="G4411" s="10">
        <v>2016</v>
      </c>
      <c r="H4411" s="10">
        <v>834065997</v>
      </c>
      <c r="I4411" s="17" t="s">
        <v>1434</v>
      </c>
      <c r="J4411" s="18">
        <v>7518</v>
      </c>
      <c r="K4411" s="19">
        <v>668.27</v>
      </c>
      <c r="L4411" s="19">
        <v>502.54</v>
      </c>
      <c r="M4411" s="19">
        <f>Table1[[#This Row],[Unit_Selling Price]]-Table1[[#This Row],[Unit_Cost]]</f>
        <v>165.73</v>
      </c>
      <c r="N4411" s="19">
        <f>Table1[[#This Row],[Quantity]]*Table1[[#This Row],[unit_per Profit]]</f>
        <v>1245958.1399999999</v>
      </c>
    </row>
    <row r="4412" spans="1:14" x14ac:dyDescent="0.2">
      <c r="A4412" s="10" t="s">
        <v>29</v>
      </c>
      <c r="B4412" s="10" t="s">
        <v>161</v>
      </c>
      <c r="C4412" s="10" t="s">
        <v>65</v>
      </c>
      <c r="D4412" s="10" t="s">
        <v>27</v>
      </c>
      <c r="E4412" s="10" t="s">
        <v>24</v>
      </c>
      <c r="F4412" s="11" t="s">
        <v>599</v>
      </c>
      <c r="G4412" s="10">
        <v>2010</v>
      </c>
      <c r="H4412" s="10">
        <v>879845082</v>
      </c>
      <c r="I4412" s="17">
        <v>40183</v>
      </c>
      <c r="J4412" s="18">
        <v>4567</v>
      </c>
      <c r="K4412" s="19">
        <v>9.33</v>
      </c>
      <c r="L4412" s="19">
        <v>6.92</v>
      </c>
      <c r="M4412" s="19">
        <f>Table1[[#This Row],[Unit_Selling Price]]-Table1[[#This Row],[Unit_Cost]]</f>
        <v>2.41</v>
      </c>
      <c r="N4412" s="19">
        <f>Table1[[#This Row],[Quantity]]*Table1[[#This Row],[unit_per Profit]]</f>
        <v>11006.47</v>
      </c>
    </row>
    <row r="4413" spans="1:14" x14ac:dyDescent="0.2">
      <c r="A4413" s="10" t="s">
        <v>37</v>
      </c>
      <c r="B4413" s="10" t="s">
        <v>169</v>
      </c>
      <c r="C4413" s="10" t="s">
        <v>85</v>
      </c>
      <c r="D4413" s="10" t="s">
        <v>27</v>
      </c>
      <c r="E4413" s="10" t="s">
        <v>24</v>
      </c>
      <c r="F4413" s="11" t="s">
        <v>1402</v>
      </c>
      <c r="G4413" s="10">
        <v>2016</v>
      </c>
      <c r="H4413" s="10">
        <v>147750937</v>
      </c>
      <c r="I4413" s="17">
        <v>42887</v>
      </c>
      <c r="J4413" s="18">
        <v>1641</v>
      </c>
      <c r="K4413" s="19">
        <v>668.27</v>
      </c>
      <c r="L4413" s="19">
        <v>502.54</v>
      </c>
      <c r="M4413" s="19">
        <f>Table1[[#This Row],[Unit_Selling Price]]-Table1[[#This Row],[Unit_Cost]]</f>
        <v>165.73</v>
      </c>
      <c r="N4413" s="19">
        <f>Table1[[#This Row],[Quantity]]*Table1[[#This Row],[unit_per Profit]]</f>
        <v>271962.93</v>
      </c>
    </row>
    <row r="4414" spans="1:14" x14ac:dyDescent="0.2">
      <c r="A4414" s="10" t="s">
        <v>46</v>
      </c>
      <c r="B4414" s="10" t="s">
        <v>137</v>
      </c>
      <c r="C4414" s="10" t="s">
        <v>22</v>
      </c>
      <c r="D4414" s="10" t="s">
        <v>23</v>
      </c>
      <c r="E4414" s="10" t="s">
        <v>24</v>
      </c>
      <c r="F4414" s="11">
        <v>41855</v>
      </c>
      <c r="G4414" s="10">
        <v>2014</v>
      </c>
      <c r="H4414" s="10">
        <v>701894891</v>
      </c>
      <c r="I4414" s="17" t="s">
        <v>1130</v>
      </c>
      <c r="J4414" s="18">
        <v>5151</v>
      </c>
      <c r="K4414" s="19">
        <v>255.28</v>
      </c>
      <c r="L4414" s="19">
        <v>159.41999999999999</v>
      </c>
      <c r="M4414" s="19">
        <f>Table1[[#This Row],[Unit_Selling Price]]-Table1[[#This Row],[Unit_Cost]]</f>
        <v>95.86</v>
      </c>
      <c r="N4414" s="19">
        <f>Table1[[#This Row],[Quantity]]*Table1[[#This Row],[unit_per Profit]]</f>
        <v>493774.86</v>
      </c>
    </row>
    <row r="4415" spans="1:14" x14ac:dyDescent="0.2">
      <c r="A4415" s="10" t="s">
        <v>46</v>
      </c>
      <c r="B4415" s="10" t="s">
        <v>103</v>
      </c>
      <c r="C4415" s="10" t="s">
        <v>39</v>
      </c>
      <c r="D4415" s="10" t="s">
        <v>23</v>
      </c>
      <c r="E4415" s="10" t="s">
        <v>28</v>
      </c>
      <c r="F4415" s="11">
        <v>42040</v>
      </c>
      <c r="G4415" s="10">
        <v>2015</v>
      </c>
      <c r="H4415" s="10">
        <v>176700770</v>
      </c>
      <c r="I4415" s="17" t="s">
        <v>1837</v>
      </c>
      <c r="J4415" s="18">
        <v>8539</v>
      </c>
      <c r="K4415" s="19">
        <v>81.73</v>
      </c>
      <c r="L4415" s="19">
        <v>56.67</v>
      </c>
      <c r="M4415" s="19">
        <f>Table1[[#This Row],[Unit_Selling Price]]-Table1[[#This Row],[Unit_Cost]]</f>
        <v>25.06</v>
      </c>
      <c r="N4415" s="19">
        <f>Table1[[#This Row],[Quantity]]*Table1[[#This Row],[unit_per Profit]]</f>
        <v>213987.34</v>
      </c>
    </row>
    <row r="4416" spans="1:14" x14ac:dyDescent="0.2">
      <c r="A4416" s="10" t="s">
        <v>278</v>
      </c>
      <c r="B4416" s="10" t="s">
        <v>94</v>
      </c>
      <c r="C4416" s="10" t="s">
        <v>65</v>
      </c>
      <c r="D4416" s="10" t="s">
        <v>27</v>
      </c>
      <c r="E4416" s="10" t="s">
        <v>43</v>
      </c>
      <c r="F4416" s="11" t="s">
        <v>1002</v>
      </c>
      <c r="G4416" s="10">
        <v>2011</v>
      </c>
      <c r="H4416" s="10">
        <v>326904904</v>
      </c>
      <c r="I4416" s="17" t="s">
        <v>835</v>
      </c>
      <c r="J4416" s="18">
        <v>7281</v>
      </c>
      <c r="K4416" s="19">
        <v>9.33</v>
      </c>
      <c r="L4416" s="19">
        <v>6.92</v>
      </c>
      <c r="M4416" s="19">
        <f>Table1[[#This Row],[Unit_Selling Price]]-Table1[[#This Row],[Unit_Cost]]</f>
        <v>2.41</v>
      </c>
      <c r="N4416" s="19">
        <f>Table1[[#This Row],[Quantity]]*Table1[[#This Row],[unit_per Profit]]</f>
        <v>17547.21</v>
      </c>
    </row>
    <row r="4417" spans="1:14" x14ac:dyDescent="0.2">
      <c r="A4417" s="10" t="s">
        <v>37</v>
      </c>
      <c r="B4417" s="10" t="s">
        <v>63</v>
      </c>
      <c r="C4417" s="10" t="s">
        <v>22</v>
      </c>
      <c r="D4417" s="10" t="s">
        <v>23</v>
      </c>
      <c r="E4417" s="10" t="s">
        <v>43</v>
      </c>
      <c r="F4417" s="11" t="s">
        <v>1127</v>
      </c>
      <c r="G4417" s="10">
        <v>2013</v>
      </c>
      <c r="H4417" s="10">
        <v>277556121</v>
      </c>
      <c r="I4417" s="17" t="s">
        <v>918</v>
      </c>
      <c r="J4417" s="18">
        <v>3879</v>
      </c>
      <c r="K4417" s="19">
        <v>255.28</v>
      </c>
      <c r="L4417" s="19">
        <v>159.41999999999999</v>
      </c>
      <c r="M4417" s="19">
        <f>Table1[[#This Row],[Unit_Selling Price]]-Table1[[#This Row],[Unit_Cost]]</f>
        <v>95.86</v>
      </c>
      <c r="N4417" s="19">
        <f>Table1[[#This Row],[Quantity]]*Table1[[#This Row],[unit_per Profit]]</f>
        <v>371840.94</v>
      </c>
    </row>
    <row r="4418" spans="1:14" x14ac:dyDescent="0.2">
      <c r="A4418" s="10" t="s">
        <v>37</v>
      </c>
      <c r="B4418" s="10" t="s">
        <v>151</v>
      </c>
      <c r="C4418" s="10" t="s">
        <v>85</v>
      </c>
      <c r="D4418" s="10" t="s">
        <v>23</v>
      </c>
      <c r="E4418" s="10" t="s">
        <v>24</v>
      </c>
      <c r="F4418" s="11" t="s">
        <v>869</v>
      </c>
      <c r="G4418" s="10">
        <v>2011</v>
      </c>
      <c r="H4418" s="10">
        <v>574015748</v>
      </c>
      <c r="I4418" s="17">
        <v>41122</v>
      </c>
      <c r="J4418" s="18">
        <v>2871</v>
      </c>
      <c r="K4418" s="19">
        <v>668.27</v>
      </c>
      <c r="L4418" s="19">
        <v>502.54</v>
      </c>
      <c r="M4418" s="19">
        <f>Table1[[#This Row],[Unit_Selling Price]]-Table1[[#This Row],[Unit_Cost]]</f>
        <v>165.73</v>
      </c>
      <c r="N4418" s="19">
        <f>Table1[[#This Row],[Quantity]]*Table1[[#This Row],[unit_per Profit]]</f>
        <v>475810.83</v>
      </c>
    </row>
    <row r="4419" spans="1:14" x14ac:dyDescent="0.2">
      <c r="A4419" s="10" t="s">
        <v>46</v>
      </c>
      <c r="B4419" s="10" t="s">
        <v>175</v>
      </c>
      <c r="C4419" s="10" t="s">
        <v>51</v>
      </c>
      <c r="D4419" s="10" t="s">
        <v>27</v>
      </c>
      <c r="E4419" s="10" t="s">
        <v>35</v>
      </c>
      <c r="F4419" s="11">
        <v>42165</v>
      </c>
      <c r="G4419" s="10">
        <v>2015</v>
      </c>
      <c r="H4419" s="10">
        <v>931957614</v>
      </c>
      <c r="I4419" s="17" t="s">
        <v>510</v>
      </c>
      <c r="J4419" s="18">
        <v>5823</v>
      </c>
      <c r="K4419" s="19">
        <v>437.2</v>
      </c>
      <c r="L4419" s="19">
        <v>263.33</v>
      </c>
      <c r="M4419" s="19">
        <f>Table1[[#This Row],[Unit_Selling Price]]-Table1[[#This Row],[Unit_Cost]]</f>
        <v>173.87</v>
      </c>
      <c r="N4419" s="19">
        <f>Table1[[#This Row],[Quantity]]*Table1[[#This Row],[unit_per Profit]]</f>
        <v>1012445.01</v>
      </c>
    </row>
    <row r="4420" spans="1:14" x14ac:dyDescent="0.2">
      <c r="A4420" s="10" t="s">
        <v>32</v>
      </c>
      <c r="B4420" s="10" t="s">
        <v>93</v>
      </c>
      <c r="C4420" s="10" t="s">
        <v>34</v>
      </c>
      <c r="D4420" s="10" t="s">
        <v>23</v>
      </c>
      <c r="E4420" s="10" t="s">
        <v>35</v>
      </c>
      <c r="F4420" s="11" t="s">
        <v>972</v>
      </c>
      <c r="G4420" s="10">
        <v>2013</v>
      </c>
      <c r="H4420" s="10">
        <v>687368047</v>
      </c>
      <c r="I4420" s="17" t="s">
        <v>457</v>
      </c>
      <c r="J4420" s="18">
        <v>6335</v>
      </c>
      <c r="K4420" s="19">
        <v>205.7</v>
      </c>
      <c r="L4420" s="19">
        <v>117.11</v>
      </c>
      <c r="M4420" s="19">
        <f>Table1[[#This Row],[Unit_Selling Price]]-Table1[[#This Row],[Unit_Cost]]</f>
        <v>88.59</v>
      </c>
      <c r="N4420" s="19">
        <f>Table1[[#This Row],[Quantity]]*Table1[[#This Row],[unit_per Profit]]</f>
        <v>561217.65</v>
      </c>
    </row>
    <row r="4421" spans="1:14" x14ac:dyDescent="0.2">
      <c r="A4421" s="10" t="s">
        <v>29</v>
      </c>
      <c r="B4421" s="10" t="s">
        <v>204</v>
      </c>
      <c r="C4421" s="10" t="s">
        <v>51</v>
      </c>
      <c r="D4421" s="10" t="s">
        <v>27</v>
      </c>
      <c r="E4421" s="10" t="s">
        <v>24</v>
      </c>
      <c r="F4421" s="11" t="s">
        <v>615</v>
      </c>
      <c r="G4421" s="10">
        <v>2011</v>
      </c>
      <c r="H4421" s="10">
        <v>146545875</v>
      </c>
      <c r="I4421" s="17">
        <v>41091</v>
      </c>
      <c r="J4421" s="18">
        <v>5036</v>
      </c>
      <c r="K4421" s="19">
        <v>437.2</v>
      </c>
      <c r="L4421" s="19">
        <v>263.33</v>
      </c>
      <c r="M4421" s="19">
        <f>Table1[[#This Row],[Unit_Selling Price]]-Table1[[#This Row],[Unit_Cost]]</f>
        <v>173.87</v>
      </c>
      <c r="N4421" s="19">
        <f>Table1[[#This Row],[Quantity]]*Table1[[#This Row],[unit_per Profit]]</f>
        <v>875609.32</v>
      </c>
    </row>
    <row r="4422" spans="1:14" x14ac:dyDescent="0.2">
      <c r="A4422" s="10" t="s">
        <v>37</v>
      </c>
      <c r="B4422" s="10" t="s">
        <v>38</v>
      </c>
      <c r="C4422" s="10" t="s">
        <v>26</v>
      </c>
      <c r="D4422" s="10" t="s">
        <v>27</v>
      </c>
      <c r="E4422" s="10" t="s">
        <v>28</v>
      </c>
      <c r="F4422" s="11">
        <v>41587</v>
      </c>
      <c r="G4422" s="10">
        <v>2013</v>
      </c>
      <c r="H4422" s="10">
        <v>136102426</v>
      </c>
      <c r="I4422" s="17" t="s">
        <v>1119</v>
      </c>
      <c r="J4422" s="18">
        <v>4587</v>
      </c>
      <c r="K4422" s="19">
        <v>152.58000000000001</v>
      </c>
      <c r="L4422" s="19">
        <v>97.44</v>
      </c>
      <c r="M4422" s="19">
        <f>Table1[[#This Row],[Unit_Selling Price]]-Table1[[#This Row],[Unit_Cost]]</f>
        <v>55.14</v>
      </c>
      <c r="N4422" s="19">
        <f>Table1[[#This Row],[Quantity]]*Table1[[#This Row],[unit_per Profit]]</f>
        <v>252927.18</v>
      </c>
    </row>
    <row r="4423" spans="1:14" x14ac:dyDescent="0.2">
      <c r="A4423" s="10" t="s">
        <v>32</v>
      </c>
      <c r="B4423" s="10" t="s">
        <v>127</v>
      </c>
      <c r="C4423" s="10" t="s">
        <v>85</v>
      </c>
      <c r="D4423" s="10" t="s">
        <v>23</v>
      </c>
      <c r="E4423" s="10" t="s">
        <v>28</v>
      </c>
      <c r="F4423" s="11" t="s">
        <v>467</v>
      </c>
      <c r="G4423" s="10">
        <v>2017</v>
      </c>
      <c r="H4423" s="10">
        <v>652961528</v>
      </c>
      <c r="I4423" s="17" t="s">
        <v>304</v>
      </c>
      <c r="J4423" s="18">
        <v>4681</v>
      </c>
      <c r="K4423" s="19">
        <v>668.27</v>
      </c>
      <c r="L4423" s="19">
        <v>502.54</v>
      </c>
      <c r="M4423" s="19">
        <f>Table1[[#This Row],[Unit_Selling Price]]-Table1[[#This Row],[Unit_Cost]]</f>
        <v>165.73</v>
      </c>
      <c r="N4423" s="19">
        <f>Table1[[#This Row],[Quantity]]*Table1[[#This Row],[unit_per Profit]]</f>
        <v>775782.13</v>
      </c>
    </row>
    <row r="4424" spans="1:14" x14ac:dyDescent="0.2">
      <c r="A4424" s="10" t="s">
        <v>29</v>
      </c>
      <c r="B4424" s="10" t="s">
        <v>223</v>
      </c>
      <c r="C4424" s="10" t="s">
        <v>22</v>
      </c>
      <c r="D4424" s="10" t="s">
        <v>27</v>
      </c>
      <c r="E4424" s="10" t="s">
        <v>28</v>
      </c>
      <c r="F4424" s="11" t="s">
        <v>1651</v>
      </c>
      <c r="G4424" s="10">
        <v>2014</v>
      </c>
      <c r="H4424" s="10">
        <v>414359509</v>
      </c>
      <c r="I4424" s="17">
        <v>41952</v>
      </c>
      <c r="J4424" s="18">
        <v>7042</v>
      </c>
      <c r="K4424" s="19">
        <v>255.28</v>
      </c>
      <c r="L4424" s="19">
        <v>159.41999999999999</v>
      </c>
      <c r="M4424" s="19">
        <f>Table1[[#This Row],[Unit_Selling Price]]-Table1[[#This Row],[Unit_Cost]]</f>
        <v>95.86</v>
      </c>
      <c r="N4424" s="19">
        <f>Table1[[#This Row],[Quantity]]*Table1[[#This Row],[unit_per Profit]]</f>
        <v>675046.12</v>
      </c>
    </row>
    <row r="4425" spans="1:14" x14ac:dyDescent="0.2">
      <c r="A4425" s="10" t="s">
        <v>278</v>
      </c>
      <c r="B4425" s="10" t="s">
        <v>179</v>
      </c>
      <c r="C4425" s="10" t="s">
        <v>77</v>
      </c>
      <c r="D4425" s="10" t="s">
        <v>23</v>
      </c>
      <c r="E4425" s="10" t="s">
        <v>35</v>
      </c>
      <c r="F4425" s="11" t="s">
        <v>805</v>
      </c>
      <c r="G4425" s="10">
        <v>2010</v>
      </c>
      <c r="H4425" s="10">
        <v>907845199</v>
      </c>
      <c r="I4425" s="17">
        <v>40219</v>
      </c>
      <c r="J4425" s="18">
        <v>423</v>
      </c>
      <c r="K4425" s="19">
        <v>154.06</v>
      </c>
      <c r="L4425" s="19">
        <v>90.93</v>
      </c>
      <c r="M4425" s="19">
        <f>Table1[[#This Row],[Unit_Selling Price]]-Table1[[#This Row],[Unit_Cost]]</f>
        <v>63.13</v>
      </c>
      <c r="N4425" s="19">
        <f>Table1[[#This Row],[Quantity]]*Table1[[#This Row],[unit_per Profit]]</f>
        <v>26703.99</v>
      </c>
    </row>
    <row r="4426" spans="1:14" x14ac:dyDescent="0.2">
      <c r="A4426" s="10" t="s">
        <v>37</v>
      </c>
      <c r="B4426" s="10" t="s">
        <v>62</v>
      </c>
      <c r="C4426" s="10" t="s">
        <v>85</v>
      </c>
      <c r="D4426" s="10" t="s">
        <v>27</v>
      </c>
      <c r="E4426" s="10" t="s">
        <v>24</v>
      </c>
      <c r="F4426" s="11">
        <v>40546</v>
      </c>
      <c r="G4426" s="10">
        <v>2011</v>
      </c>
      <c r="H4426" s="10">
        <v>541279923</v>
      </c>
      <c r="I4426" s="17" t="s">
        <v>1457</v>
      </c>
      <c r="J4426" s="18">
        <v>5613</v>
      </c>
      <c r="K4426" s="19">
        <v>668.27</v>
      </c>
      <c r="L4426" s="19">
        <v>502.54</v>
      </c>
      <c r="M4426" s="19">
        <f>Table1[[#This Row],[Unit_Selling Price]]-Table1[[#This Row],[Unit_Cost]]</f>
        <v>165.73</v>
      </c>
      <c r="N4426" s="19">
        <f>Table1[[#This Row],[Quantity]]*Table1[[#This Row],[unit_per Profit]]</f>
        <v>930242.49</v>
      </c>
    </row>
    <row r="4427" spans="1:14" x14ac:dyDescent="0.2">
      <c r="A4427" s="10" t="s">
        <v>278</v>
      </c>
      <c r="B4427" s="10" t="s">
        <v>164</v>
      </c>
      <c r="C4427" s="10" t="s">
        <v>77</v>
      </c>
      <c r="D4427" s="10" t="s">
        <v>27</v>
      </c>
      <c r="E4427" s="10" t="s">
        <v>24</v>
      </c>
      <c r="F4427" s="11" t="s">
        <v>442</v>
      </c>
      <c r="G4427" s="10">
        <v>2011</v>
      </c>
      <c r="H4427" s="10">
        <v>492837512</v>
      </c>
      <c r="I4427" s="17" t="s">
        <v>1885</v>
      </c>
      <c r="J4427" s="18">
        <v>427</v>
      </c>
      <c r="K4427" s="19">
        <v>154.06</v>
      </c>
      <c r="L4427" s="19">
        <v>90.93</v>
      </c>
      <c r="M4427" s="19">
        <f>Table1[[#This Row],[Unit_Selling Price]]-Table1[[#This Row],[Unit_Cost]]</f>
        <v>63.13</v>
      </c>
      <c r="N4427" s="19">
        <f>Table1[[#This Row],[Quantity]]*Table1[[#This Row],[unit_per Profit]]</f>
        <v>26956.51</v>
      </c>
    </row>
    <row r="4428" spans="1:14" x14ac:dyDescent="0.2">
      <c r="A4428" s="10" t="s">
        <v>40</v>
      </c>
      <c r="B4428" s="10" t="s">
        <v>101</v>
      </c>
      <c r="C4428" s="10" t="s">
        <v>65</v>
      </c>
      <c r="D4428" s="10" t="s">
        <v>27</v>
      </c>
      <c r="E4428" s="10" t="s">
        <v>28</v>
      </c>
      <c r="F4428" s="11">
        <v>42010</v>
      </c>
      <c r="G4428" s="10">
        <v>2015</v>
      </c>
      <c r="H4428" s="10">
        <v>661004292</v>
      </c>
      <c r="I4428" s="17">
        <v>42192</v>
      </c>
      <c r="J4428" s="18">
        <v>4714</v>
      </c>
      <c r="K4428" s="19">
        <v>9.33</v>
      </c>
      <c r="L4428" s="19">
        <v>6.92</v>
      </c>
      <c r="M4428" s="19">
        <f>Table1[[#This Row],[Unit_Selling Price]]-Table1[[#This Row],[Unit_Cost]]</f>
        <v>2.41</v>
      </c>
      <c r="N4428" s="19">
        <f>Table1[[#This Row],[Quantity]]*Table1[[#This Row],[unit_per Profit]]</f>
        <v>11360.74</v>
      </c>
    </row>
    <row r="4429" spans="1:14" x14ac:dyDescent="0.2">
      <c r="A4429" s="10" t="s">
        <v>46</v>
      </c>
      <c r="B4429" s="10" t="s">
        <v>156</v>
      </c>
      <c r="C4429" s="10" t="s">
        <v>85</v>
      </c>
      <c r="D4429" s="10" t="s">
        <v>23</v>
      </c>
      <c r="E4429" s="10" t="s">
        <v>35</v>
      </c>
      <c r="F4429" s="11">
        <v>42768</v>
      </c>
      <c r="G4429" s="10">
        <v>2017</v>
      </c>
      <c r="H4429" s="10">
        <v>114579093</v>
      </c>
      <c r="I4429" s="17" t="s">
        <v>1753</v>
      </c>
      <c r="J4429" s="18">
        <v>5355</v>
      </c>
      <c r="K4429" s="19">
        <v>668.27</v>
      </c>
      <c r="L4429" s="19">
        <v>502.54</v>
      </c>
      <c r="M4429" s="19">
        <f>Table1[[#This Row],[Unit_Selling Price]]-Table1[[#This Row],[Unit_Cost]]</f>
        <v>165.73</v>
      </c>
      <c r="N4429" s="19">
        <f>Table1[[#This Row],[Quantity]]*Table1[[#This Row],[unit_per Profit]]</f>
        <v>887484.15</v>
      </c>
    </row>
    <row r="4430" spans="1:14" x14ac:dyDescent="0.2">
      <c r="A4430" s="10" t="s">
        <v>278</v>
      </c>
      <c r="B4430" s="10" t="s">
        <v>94</v>
      </c>
      <c r="C4430" s="10" t="s">
        <v>77</v>
      </c>
      <c r="D4430" s="10" t="s">
        <v>27</v>
      </c>
      <c r="E4430" s="10" t="s">
        <v>24</v>
      </c>
      <c r="F4430" s="11" t="s">
        <v>287</v>
      </c>
      <c r="G4430" s="10">
        <v>2011</v>
      </c>
      <c r="H4430" s="10">
        <v>242673242</v>
      </c>
      <c r="I4430" s="17" t="s">
        <v>839</v>
      </c>
      <c r="J4430" s="18">
        <v>1260</v>
      </c>
      <c r="K4430" s="19">
        <v>154.06</v>
      </c>
      <c r="L4430" s="19">
        <v>90.93</v>
      </c>
      <c r="M4430" s="19">
        <f>Table1[[#This Row],[Unit_Selling Price]]-Table1[[#This Row],[Unit_Cost]]</f>
        <v>63.13</v>
      </c>
      <c r="N4430" s="19">
        <f>Table1[[#This Row],[Quantity]]*Table1[[#This Row],[unit_per Profit]]</f>
        <v>79543.8</v>
      </c>
    </row>
    <row r="4431" spans="1:14" x14ac:dyDescent="0.2">
      <c r="A4431" s="10" t="s">
        <v>32</v>
      </c>
      <c r="B4431" s="10" t="s">
        <v>149</v>
      </c>
      <c r="C4431" s="10" t="s">
        <v>65</v>
      </c>
      <c r="D4431" s="10" t="s">
        <v>23</v>
      </c>
      <c r="E4431" s="10" t="s">
        <v>24</v>
      </c>
      <c r="F4431" s="11">
        <v>41130</v>
      </c>
      <c r="G4431" s="10">
        <v>2012</v>
      </c>
      <c r="H4431" s="10">
        <v>704710566</v>
      </c>
      <c r="I4431" s="17" t="s">
        <v>1701</v>
      </c>
      <c r="J4431" s="18">
        <v>8372</v>
      </c>
      <c r="K4431" s="19">
        <v>9.33</v>
      </c>
      <c r="L4431" s="19">
        <v>6.92</v>
      </c>
      <c r="M4431" s="19">
        <f>Table1[[#This Row],[Unit_Selling Price]]-Table1[[#This Row],[Unit_Cost]]</f>
        <v>2.41</v>
      </c>
      <c r="N4431" s="19">
        <f>Table1[[#This Row],[Quantity]]*Table1[[#This Row],[unit_per Profit]]</f>
        <v>20176.52</v>
      </c>
    </row>
    <row r="4432" spans="1:14" x14ac:dyDescent="0.2">
      <c r="A4432" s="10" t="s">
        <v>32</v>
      </c>
      <c r="B4432" s="10" t="s">
        <v>113</v>
      </c>
      <c r="C4432" s="10" t="s">
        <v>34</v>
      </c>
      <c r="D4432" s="10" t="s">
        <v>23</v>
      </c>
      <c r="E4432" s="10" t="s">
        <v>35</v>
      </c>
      <c r="F4432" s="11" t="s">
        <v>1007</v>
      </c>
      <c r="G4432" s="10">
        <v>2014</v>
      </c>
      <c r="H4432" s="10">
        <v>780427396</v>
      </c>
      <c r="I4432" s="17" t="s">
        <v>1159</v>
      </c>
      <c r="J4432" s="18">
        <v>4664</v>
      </c>
      <c r="K4432" s="19">
        <v>205.7</v>
      </c>
      <c r="L4432" s="19">
        <v>117.11</v>
      </c>
      <c r="M4432" s="19">
        <f>Table1[[#This Row],[Unit_Selling Price]]-Table1[[#This Row],[Unit_Cost]]</f>
        <v>88.59</v>
      </c>
      <c r="N4432" s="19">
        <f>Table1[[#This Row],[Quantity]]*Table1[[#This Row],[unit_per Profit]]</f>
        <v>413183.76</v>
      </c>
    </row>
    <row r="4433" spans="1:14" x14ac:dyDescent="0.2">
      <c r="A4433" s="10" t="s">
        <v>278</v>
      </c>
      <c r="B4433" s="10" t="s">
        <v>25</v>
      </c>
      <c r="C4433" s="10" t="s">
        <v>56</v>
      </c>
      <c r="D4433" s="10" t="s">
        <v>27</v>
      </c>
      <c r="E4433" s="10" t="s">
        <v>28</v>
      </c>
      <c r="F4433" s="11">
        <v>42187</v>
      </c>
      <c r="G4433" s="10">
        <v>2015</v>
      </c>
      <c r="H4433" s="10">
        <v>719872558</v>
      </c>
      <c r="I4433" s="17" t="s">
        <v>1268</v>
      </c>
      <c r="J4433" s="18">
        <v>5142</v>
      </c>
      <c r="K4433" s="19">
        <v>421.89</v>
      </c>
      <c r="L4433" s="19">
        <v>364.69</v>
      </c>
      <c r="M4433" s="19">
        <f>Table1[[#This Row],[Unit_Selling Price]]-Table1[[#This Row],[Unit_Cost]]</f>
        <v>57.2</v>
      </c>
      <c r="N4433" s="19">
        <f>Table1[[#This Row],[Quantity]]*Table1[[#This Row],[unit_per Profit]]</f>
        <v>294122.40000000002</v>
      </c>
    </row>
    <row r="4434" spans="1:14" x14ac:dyDescent="0.2">
      <c r="A4434" s="10" t="s">
        <v>46</v>
      </c>
      <c r="B4434" s="10" t="s">
        <v>206</v>
      </c>
      <c r="C4434" s="10" t="s">
        <v>65</v>
      </c>
      <c r="D4434" s="10" t="s">
        <v>23</v>
      </c>
      <c r="E4434" s="10" t="s">
        <v>35</v>
      </c>
      <c r="F4434" s="11" t="s">
        <v>1648</v>
      </c>
      <c r="G4434" s="10">
        <v>2013</v>
      </c>
      <c r="H4434" s="10">
        <v>393407380</v>
      </c>
      <c r="I4434" s="17" t="s">
        <v>458</v>
      </c>
      <c r="J4434" s="18">
        <v>6841</v>
      </c>
      <c r="K4434" s="19">
        <v>9.33</v>
      </c>
      <c r="L4434" s="19">
        <v>6.92</v>
      </c>
      <c r="M4434" s="19">
        <f>Table1[[#This Row],[Unit_Selling Price]]-Table1[[#This Row],[Unit_Cost]]</f>
        <v>2.41</v>
      </c>
      <c r="N4434" s="19">
        <f>Table1[[#This Row],[Quantity]]*Table1[[#This Row],[unit_per Profit]]</f>
        <v>16486.810000000001</v>
      </c>
    </row>
    <row r="4435" spans="1:14" x14ac:dyDescent="0.2">
      <c r="A4435" s="10" t="s">
        <v>46</v>
      </c>
      <c r="B4435" s="10" t="s">
        <v>199</v>
      </c>
      <c r="C4435" s="10" t="s">
        <v>42</v>
      </c>
      <c r="D4435" s="10" t="s">
        <v>23</v>
      </c>
      <c r="E4435" s="10" t="s">
        <v>28</v>
      </c>
      <c r="F4435" s="11" t="s">
        <v>400</v>
      </c>
      <c r="G4435" s="10">
        <v>2012</v>
      </c>
      <c r="H4435" s="10">
        <v>641705691</v>
      </c>
      <c r="I4435" s="17">
        <v>41102</v>
      </c>
      <c r="J4435" s="18">
        <v>3829</v>
      </c>
      <c r="K4435" s="19">
        <v>109.28</v>
      </c>
      <c r="L4435" s="19">
        <v>35.840000000000003</v>
      </c>
      <c r="M4435" s="19">
        <f>Table1[[#This Row],[Unit_Selling Price]]-Table1[[#This Row],[Unit_Cost]]</f>
        <v>73.44</v>
      </c>
      <c r="N4435" s="19">
        <f>Table1[[#This Row],[Quantity]]*Table1[[#This Row],[unit_per Profit]]</f>
        <v>281201.76</v>
      </c>
    </row>
    <row r="4436" spans="1:14" x14ac:dyDescent="0.2">
      <c r="A4436" s="10" t="s">
        <v>37</v>
      </c>
      <c r="B4436" s="10" t="s">
        <v>106</v>
      </c>
      <c r="C4436" s="10" t="s">
        <v>39</v>
      </c>
      <c r="D4436" s="10" t="s">
        <v>27</v>
      </c>
      <c r="E4436" s="10" t="s">
        <v>24</v>
      </c>
      <c r="F4436" s="11">
        <v>40763</v>
      </c>
      <c r="G4436" s="10">
        <v>2011</v>
      </c>
      <c r="H4436" s="10">
        <v>125753819</v>
      </c>
      <c r="I4436" s="17" t="s">
        <v>797</v>
      </c>
      <c r="J4436" s="18">
        <v>2205</v>
      </c>
      <c r="K4436" s="19">
        <v>81.73</v>
      </c>
      <c r="L4436" s="19">
        <v>56.67</v>
      </c>
      <c r="M4436" s="19">
        <f>Table1[[#This Row],[Unit_Selling Price]]-Table1[[#This Row],[Unit_Cost]]</f>
        <v>25.06</v>
      </c>
      <c r="N4436" s="19">
        <f>Table1[[#This Row],[Quantity]]*Table1[[#This Row],[unit_per Profit]]</f>
        <v>55257.3</v>
      </c>
    </row>
    <row r="4437" spans="1:14" x14ac:dyDescent="0.2">
      <c r="A4437" s="10" t="s">
        <v>29</v>
      </c>
      <c r="B4437" s="10" t="s">
        <v>126</v>
      </c>
      <c r="C4437" s="10" t="s">
        <v>22</v>
      </c>
      <c r="D4437" s="10" t="s">
        <v>27</v>
      </c>
      <c r="E4437" s="10" t="s">
        <v>35</v>
      </c>
      <c r="F4437" s="11" t="s">
        <v>1005</v>
      </c>
      <c r="G4437" s="10">
        <v>2011</v>
      </c>
      <c r="H4437" s="10">
        <v>276850593</v>
      </c>
      <c r="I4437" s="17">
        <v>40611</v>
      </c>
      <c r="J4437" s="18">
        <v>5097</v>
      </c>
      <c r="K4437" s="19">
        <v>255.28</v>
      </c>
      <c r="L4437" s="19">
        <v>159.41999999999999</v>
      </c>
      <c r="M4437" s="19">
        <f>Table1[[#This Row],[Unit_Selling Price]]-Table1[[#This Row],[Unit_Cost]]</f>
        <v>95.86</v>
      </c>
      <c r="N4437" s="19">
        <f>Table1[[#This Row],[Quantity]]*Table1[[#This Row],[unit_per Profit]]</f>
        <v>488598.42</v>
      </c>
    </row>
    <row r="4438" spans="1:14" x14ac:dyDescent="0.2">
      <c r="A4438" s="10" t="s">
        <v>32</v>
      </c>
      <c r="B4438" s="10" t="s">
        <v>93</v>
      </c>
      <c r="C4438" s="10" t="s">
        <v>49</v>
      </c>
      <c r="D4438" s="10" t="s">
        <v>23</v>
      </c>
      <c r="E4438" s="10" t="s">
        <v>43</v>
      </c>
      <c r="F4438" s="11">
        <v>42648</v>
      </c>
      <c r="G4438" s="10">
        <v>2016</v>
      </c>
      <c r="H4438" s="10">
        <v>346607339</v>
      </c>
      <c r="I4438" s="17" t="s">
        <v>1410</v>
      </c>
      <c r="J4438" s="18">
        <v>7669</v>
      </c>
      <c r="K4438" s="19">
        <v>651.21</v>
      </c>
      <c r="L4438" s="19">
        <v>524.96</v>
      </c>
      <c r="M4438" s="19">
        <f>Table1[[#This Row],[Unit_Selling Price]]-Table1[[#This Row],[Unit_Cost]]</f>
        <v>126.25</v>
      </c>
      <c r="N4438" s="19">
        <f>Table1[[#This Row],[Quantity]]*Table1[[#This Row],[unit_per Profit]]</f>
        <v>968211.25</v>
      </c>
    </row>
    <row r="4439" spans="1:14" x14ac:dyDescent="0.2">
      <c r="A4439" s="10" t="s">
        <v>29</v>
      </c>
      <c r="B4439" s="10" t="s">
        <v>197</v>
      </c>
      <c r="C4439" s="10" t="s">
        <v>34</v>
      </c>
      <c r="D4439" s="10" t="s">
        <v>23</v>
      </c>
      <c r="E4439" s="10" t="s">
        <v>35</v>
      </c>
      <c r="F4439" s="11">
        <v>40667</v>
      </c>
      <c r="G4439" s="10">
        <v>2011</v>
      </c>
      <c r="H4439" s="10">
        <v>556947886</v>
      </c>
      <c r="I4439" s="17" t="s">
        <v>490</v>
      </c>
      <c r="J4439" s="18">
        <v>2111</v>
      </c>
      <c r="K4439" s="19">
        <v>205.7</v>
      </c>
      <c r="L4439" s="19">
        <v>117.11</v>
      </c>
      <c r="M4439" s="19">
        <f>Table1[[#This Row],[Unit_Selling Price]]-Table1[[#This Row],[Unit_Cost]]</f>
        <v>88.59</v>
      </c>
      <c r="N4439" s="19">
        <f>Table1[[#This Row],[Quantity]]*Table1[[#This Row],[unit_per Profit]]</f>
        <v>187013.49</v>
      </c>
    </row>
    <row r="4440" spans="1:14" x14ac:dyDescent="0.2">
      <c r="A4440" s="10" t="s">
        <v>46</v>
      </c>
      <c r="B4440" s="10" t="s">
        <v>120</v>
      </c>
      <c r="C4440" s="10" t="s">
        <v>22</v>
      </c>
      <c r="D4440" s="10" t="s">
        <v>27</v>
      </c>
      <c r="E4440" s="10" t="s">
        <v>28</v>
      </c>
      <c r="F4440" s="11">
        <v>41520</v>
      </c>
      <c r="G4440" s="10">
        <v>2013</v>
      </c>
      <c r="H4440" s="10">
        <v>750108563</v>
      </c>
      <c r="I4440" s="17" t="s">
        <v>305</v>
      </c>
      <c r="J4440" s="18">
        <v>2648</v>
      </c>
      <c r="K4440" s="19">
        <v>255.28</v>
      </c>
      <c r="L4440" s="19">
        <v>159.41999999999999</v>
      </c>
      <c r="M4440" s="19">
        <f>Table1[[#This Row],[Unit_Selling Price]]-Table1[[#This Row],[Unit_Cost]]</f>
        <v>95.86</v>
      </c>
      <c r="N4440" s="19">
        <f>Table1[[#This Row],[Quantity]]*Table1[[#This Row],[unit_per Profit]]</f>
        <v>253837.28</v>
      </c>
    </row>
    <row r="4441" spans="1:14" x14ac:dyDescent="0.2">
      <c r="A4441" s="10" t="s">
        <v>278</v>
      </c>
      <c r="B4441" s="10" t="s">
        <v>94</v>
      </c>
      <c r="C4441" s="10" t="s">
        <v>49</v>
      </c>
      <c r="D4441" s="10" t="s">
        <v>27</v>
      </c>
      <c r="E4441" s="10" t="s">
        <v>43</v>
      </c>
      <c r="F4441" s="11" t="s">
        <v>1886</v>
      </c>
      <c r="G4441" s="10">
        <v>2013</v>
      </c>
      <c r="H4441" s="10">
        <v>838638198</v>
      </c>
      <c r="I4441" s="17">
        <v>41313</v>
      </c>
      <c r="J4441" s="18">
        <v>534</v>
      </c>
      <c r="K4441" s="19">
        <v>651.21</v>
      </c>
      <c r="L4441" s="19">
        <v>524.96</v>
      </c>
      <c r="M4441" s="19">
        <f>Table1[[#This Row],[Unit_Selling Price]]-Table1[[#This Row],[Unit_Cost]]</f>
        <v>126.25</v>
      </c>
      <c r="N4441" s="19">
        <f>Table1[[#This Row],[Quantity]]*Table1[[#This Row],[unit_per Profit]]</f>
        <v>67417.5</v>
      </c>
    </row>
    <row r="4442" spans="1:14" x14ac:dyDescent="0.2">
      <c r="A4442" s="10" t="s">
        <v>32</v>
      </c>
      <c r="B4442" s="10" t="s">
        <v>87</v>
      </c>
      <c r="C4442" s="10" t="s">
        <v>51</v>
      </c>
      <c r="D4442" s="10" t="s">
        <v>23</v>
      </c>
      <c r="E4442" s="10" t="s">
        <v>43</v>
      </c>
      <c r="F4442" s="11" t="s">
        <v>1659</v>
      </c>
      <c r="G4442" s="10">
        <v>2012</v>
      </c>
      <c r="H4442" s="10">
        <v>355398118</v>
      </c>
      <c r="I4442" s="17" t="s">
        <v>1294</v>
      </c>
      <c r="J4442" s="18">
        <v>9056</v>
      </c>
      <c r="K4442" s="19">
        <v>437.2</v>
      </c>
      <c r="L4442" s="19">
        <v>263.33</v>
      </c>
      <c r="M4442" s="19">
        <f>Table1[[#This Row],[Unit_Selling Price]]-Table1[[#This Row],[Unit_Cost]]</f>
        <v>173.87</v>
      </c>
      <c r="N4442" s="19">
        <f>Table1[[#This Row],[Quantity]]*Table1[[#This Row],[unit_per Profit]]</f>
        <v>1574566.72</v>
      </c>
    </row>
    <row r="4443" spans="1:14" x14ac:dyDescent="0.2">
      <c r="A4443" s="10" t="s">
        <v>46</v>
      </c>
      <c r="B4443" s="10" t="s">
        <v>220</v>
      </c>
      <c r="C4443" s="10" t="s">
        <v>77</v>
      </c>
      <c r="D4443" s="10" t="s">
        <v>27</v>
      </c>
      <c r="E4443" s="10" t="s">
        <v>43</v>
      </c>
      <c r="F4443" s="11" t="s">
        <v>756</v>
      </c>
      <c r="G4443" s="10">
        <v>2014</v>
      </c>
      <c r="H4443" s="10">
        <v>703562152</v>
      </c>
      <c r="I4443" s="17">
        <v>41892</v>
      </c>
      <c r="J4443" s="18">
        <v>8530</v>
      </c>
      <c r="K4443" s="19">
        <v>154.06</v>
      </c>
      <c r="L4443" s="19">
        <v>90.93</v>
      </c>
      <c r="M4443" s="19">
        <f>Table1[[#This Row],[Unit_Selling Price]]-Table1[[#This Row],[Unit_Cost]]</f>
        <v>63.13</v>
      </c>
      <c r="N4443" s="19">
        <f>Table1[[#This Row],[Quantity]]*Table1[[#This Row],[unit_per Profit]]</f>
        <v>538498.9</v>
      </c>
    </row>
    <row r="4444" spans="1:14" x14ac:dyDescent="0.2">
      <c r="A4444" s="10" t="s">
        <v>40</v>
      </c>
      <c r="B4444" s="10" t="s">
        <v>66</v>
      </c>
      <c r="C4444" s="10" t="s">
        <v>85</v>
      </c>
      <c r="D4444" s="10" t="s">
        <v>27</v>
      </c>
      <c r="E4444" s="10" t="s">
        <v>24</v>
      </c>
      <c r="F4444" s="11">
        <v>40788</v>
      </c>
      <c r="G4444" s="10">
        <v>2011</v>
      </c>
      <c r="H4444" s="10">
        <v>206616628</v>
      </c>
      <c r="I4444" s="17" t="s">
        <v>1290</v>
      </c>
      <c r="J4444" s="18">
        <v>1306</v>
      </c>
      <c r="K4444" s="19">
        <v>668.27</v>
      </c>
      <c r="L4444" s="19">
        <v>502.54</v>
      </c>
      <c r="M4444" s="19">
        <f>Table1[[#This Row],[Unit_Selling Price]]-Table1[[#This Row],[Unit_Cost]]</f>
        <v>165.73</v>
      </c>
      <c r="N4444" s="19">
        <f>Table1[[#This Row],[Quantity]]*Table1[[#This Row],[unit_per Profit]]</f>
        <v>216443.38</v>
      </c>
    </row>
    <row r="4445" spans="1:14" x14ac:dyDescent="0.2">
      <c r="A4445" s="10" t="s">
        <v>59</v>
      </c>
      <c r="B4445" s="10" t="s">
        <v>216</v>
      </c>
      <c r="C4445" s="10" t="s">
        <v>31</v>
      </c>
      <c r="D4445" s="10" t="s">
        <v>23</v>
      </c>
      <c r="E4445" s="10" t="s">
        <v>28</v>
      </c>
      <c r="F4445" s="11" t="s">
        <v>1101</v>
      </c>
      <c r="G4445" s="10">
        <v>2012</v>
      </c>
      <c r="H4445" s="10">
        <v>858360373</v>
      </c>
      <c r="I4445" s="17">
        <v>41251</v>
      </c>
      <c r="J4445" s="18">
        <v>6764</v>
      </c>
      <c r="K4445" s="19">
        <v>47.45</v>
      </c>
      <c r="L4445" s="19">
        <v>31.79</v>
      </c>
      <c r="M4445" s="19">
        <f>Table1[[#This Row],[Unit_Selling Price]]-Table1[[#This Row],[Unit_Cost]]</f>
        <v>15.66</v>
      </c>
      <c r="N4445" s="19">
        <f>Table1[[#This Row],[Quantity]]*Table1[[#This Row],[unit_per Profit]]</f>
        <v>105924.24</v>
      </c>
    </row>
    <row r="4446" spans="1:14" x14ac:dyDescent="0.2">
      <c r="A4446" s="10" t="s">
        <v>32</v>
      </c>
      <c r="B4446" s="10" t="s">
        <v>36</v>
      </c>
      <c r="C4446" s="10" t="s">
        <v>42</v>
      </c>
      <c r="D4446" s="10" t="s">
        <v>23</v>
      </c>
      <c r="E4446" s="10" t="s">
        <v>35</v>
      </c>
      <c r="F4446" s="11" t="s">
        <v>1076</v>
      </c>
      <c r="G4446" s="10">
        <v>2015</v>
      </c>
      <c r="H4446" s="10">
        <v>672904717</v>
      </c>
      <c r="I4446" s="17" t="s">
        <v>1496</v>
      </c>
      <c r="J4446" s="18">
        <v>6314</v>
      </c>
      <c r="K4446" s="19">
        <v>109.28</v>
      </c>
      <c r="L4446" s="19">
        <v>35.840000000000003</v>
      </c>
      <c r="M4446" s="19">
        <f>Table1[[#This Row],[Unit_Selling Price]]-Table1[[#This Row],[Unit_Cost]]</f>
        <v>73.44</v>
      </c>
      <c r="N4446" s="19">
        <f>Table1[[#This Row],[Quantity]]*Table1[[#This Row],[unit_per Profit]]</f>
        <v>463700.16</v>
      </c>
    </row>
    <row r="4447" spans="1:14" x14ac:dyDescent="0.2">
      <c r="A4447" s="10" t="s">
        <v>46</v>
      </c>
      <c r="B4447" s="10" t="s">
        <v>195</v>
      </c>
      <c r="C4447" s="10" t="s">
        <v>31</v>
      </c>
      <c r="D4447" s="10" t="s">
        <v>27</v>
      </c>
      <c r="E4447" s="10" t="s">
        <v>43</v>
      </c>
      <c r="F4447" s="11" t="s">
        <v>1427</v>
      </c>
      <c r="G4447" s="10">
        <v>2014</v>
      </c>
      <c r="H4447" s="10">
        <v>434673488</v>
      </c>
      <c r="I4447" s="17">
        <v>41984</v>
      </c>
      <c r="J4447" s="18">
        <v>8399</v>
      </c>
      <c r="K4447" s="19">
        <v>47.45</v>
      </c>
      <c r="L4447" s="19">
        <v>31.79</v>
      </c>
      <c r="M4447" s="19">
        <f>Table1[[#This Row],[Unit_Selling Price]]-Table1[[#This Row],[Unit_Cost]]</f>
        <v>15.66</v>
      </c>
      <c r="N4447" s="19">
        <f>Table1[[#This Row],[Quantity]]*Table1[[#This Row],[unit_per Profit]]</f>
        <v>131528.34</v>
      </c>
    </row>
    <row r="4448" spans="1:14" x14ac:dyDescent="0.2">
      <c r="A4448" s="10" t="s">
        <v>29</v>
      </c>
      <c r="B4448" s="10" t="s">
        <v>124</v>
      </c>
      <c r="C4448" s="10" t="s">
        <v>85</v>
      </c>
      <c r="D4448" s="10" t="s">
        <v>23</v>
      </c>
      <c r="E4448" s="10" t="s">
        <v>28</v>
      </c>
      <c r="F4448" s="11" t="s">
        <v>334</v>
      </c>
      <c r="G4448" s="10">
        <v>2012</v>
      </c>
      <c r="H4448" s="10">
        <v>548403012</v>
      </c>
      <c r="I4448" s="17">
        <v>41003</v>
      </c>
      <c r="J4448" s="18">
        <v>3493</v>
      </c>
      <c r="K4448" s="19">
        <v>668.27</v>
      </c>
      <c r="L4448" s="19">
        <v>502.54</v>
      </c>
      <c r="M4448" s="19">
        <f>Table1[[#This Row],[Unit_Selling Price]]-Table1[[#This Row],[Unit_Cost]]</f>
        <v>165.73</v>
      </c>
      <c r="N4448" s="19">
        <f>Table1[[#This Row],[Quantity]]*Table1[[#This Row],[unit_per Profit]]</f>
        <v>578894.89</v>
      </c>
    </row>
    <row r="4449" spans="1:14" x14ac:dyDescent="0.2">
      <c r="A4449" s="10" t="s">
        <v>46</v>
      </c>
      <c r="B4449" s="10" t="s">
        <v>120</v>
      </c>
      <c r="C4449" s="10" t="s">
        <v>42</v>
      </c>
      <c r="D4449" s="10" t="s">
        <v>27</v>
      </c>
      <c r="E4449" s="10" t="s">
        <v>24</v>
      </c>
      <c r="F4449" s="11" t="s">
        <v>285</v>
      </c>
      <c r="G4449" s="10">
        <v>2015</v>
      </c>
      <c r="H4449" s="10">
        <v>589142119</v>
      </c>
      <c r="I4449" s="17" t="s">
        <v>708</v>
      </c>
      <c r="J4449" s="18">
        <v>9100</v>
      </c>
      <c r="K4449" s="19">
        <v>109.28</v>
      </c>
      <c r="L4449" s="19">
        <v>35.840000000000003</v>
      </c>
      <c r="M4449" s="19">
        <f>Table1[[#This Row],[Unit_Selling Price]]-Table1[[#This Row],[Unit_Cost]]</f>
        <v>73.44</v>
      </c>
      <c r="N4449" s="19">
        <f>Table1[[#This Row],[Quantity]]*Table1[[#This Row],[unit_per Profit]]</f>
        <v>668304</v>
      </c>
    </row>
    <row r="4450" spans="1:14" x14ac:dyDescent="0.2">
      <c r="A4450" s="10" t="s">
        <v>29</v>
      </c>
      <c r="B4450" s="10" t="s">
        <v>124</v>
      </c>
      <c r="C4450" s="10" t="s">
        <v>77</v>
      </c>
      <c r="D4450" s="10" t="s">
        <v>23</v>
      </c>
      <c r="E4450" s="10" t="s">
        <v>35</v>
      </c>
      <c r="F4450" s="11">
        <v>40368</v>
      </c>
      <c r="G4450" s="10">
        <v>2010</v>
      </c>
      <c r="H4450" s="10">
        <v>652252137</v>
      </c>
      <c r="I4450" s="17" t="s">
        <v>804</v>
      </c>
      <c r="J4450" s="18">
        <v>4757</v>
      </c>
      <c r="K4450" s="19">
        <v>154.06</v>
      </c>
      <c r="L4450" s="19">
        <v>90.93</v>
      </c>
      <c r="M4450" s="19">
        <f>Table1[[#This Row],[Unit_Selling Price]]-Table1[[#This Row],[Unit_Cost]]</f>
        <v>63.13</v>
      </c>
      <c r="N4450" s="19">
        <f>Table1[[#This Row],[Quantity]]*Table1[[#This Row],[unit_per Profit]]</f>
        <v>300309.40999999997</v>
      </c>
    </row>
    <row r="4451" spans="1:14" x14ac:dyDescent="0.2">
      <c r="A4451" s="10" t="s">
        <v>46</v>
      </c>
      <c r="B4451" s="10" t="s">
        <v>190</v>
      </c>
      <c r="C4451" s="10" t="s">
        <v>26</v>
      </c>
      <c r="D4451" s="10" t="s">
        <v>23</v>
      </c>
      <c r="E4451" s="10" t="s">
        <v>28</v>
      </c>
      <c r="F4451" s="11" t="s">
        <v>1887</v>
      </c>
      <c r="G4451" s="10">
        <v>2010</v>
      </c>
      <c r="H4451" s="10">
        <v>903406894</v>
      </c>
      <c r="I4451" s="17">
        <v>40788</v>
      </c>
      <c r="J4451" s="18">
        <v>7030</v>
      </c>
      <c r="K4451" s="19">
        <v>152.58000000000001</v>
      </c>
      <c r="L4451" s="19">
        <v>97.44</v>
      </c>
      <c r="M4451" s="19">
        <f>Table1[[#This Row],[Unit_Selling Price]]-Table1[[#This Row],[Unit_Cost]]</f>
        <v>55.14</v>
      </c>
      <c r="N4451" s="19">
        <f>Table1[[#This Row],[Quantity]]*Table1[[#This Row],[unit_per Profit]]</f>
        <v>387634.2</v>
      </c>
    </row>
    <row r="4452" spans="1:14" x14ac:dyDescent="0.2">
      <c r="A4452" s="10" t="s">
        <v>46</v>
      </c>
      <c r="B4452" s="10" t="s">
        <v>78</v>
      </c>
      <c r="C4452" s="10" t="s">
        <v>77</v>
      </c>
      <c r="D4452" s="10" t="s">
        <v>27</v>
      </c>
      <c r="E4452" s="10" t="s">
        <v>43</v>
      </c>
      <c r="F4452" s="11" t="s">
        <v>1496</v>
      </c>
      <c r="G4452" s="10">
        <v>2015</v>
      </c>
      <c r="H4452" s="10">
        <v>228592717</v>
      </c>
      <c r="I4452" s="17">
        <v>42074</v>
      </c>
      <c r="J4452" s="18">
        <v>4520</v>
      </c>
      <c r="K4452" s="19">
        <v>154.06</v>
      </c>
      <c r="L4452" s="19">
        <v>90.93</v>
      </c>
      <c r="M4452" s="19">
        <f>Table1[[#This Row],[Unit_Selling Price]]-Table1[[#This Row],[Unit_Cost]]</f>
        <v>63.13</v>
      </c>
      <c r="N4452" s="19">
        <f>Table1[[#This Row],[Quantity]]*Table1[[#This Row],[unit_per Profit]]</f>
        <v>285347.59999999998</v>
      </c>
    </row>
    <row r="4453" spans="1:14" x14ac:dyDescent="0.2">
      <c r="A4453" s="10" t="s">
        <v>29</v>
      </c>
      <c r="B4453" s="10" t="s">
        <v>126</v>
      </c>
      <c r="C4453" s="10" t="s">
        <v>51</v>
      </c>
      <c r="D4453" s="10" t="s">
        <v>23</v>
      </c>
      <c r="E4453" s="10" t="s">
        <v>24</v>
      </c>
      <c r="F4453" s="11" t="s">
        <v>958</v>
      </c>
      <c r="G4453" s="10">
        <v>2014</v>
      </c>
      <c r="H4453" s="10">
        <v>284108436</v>
      </c>
      <c r="I4453" s="17">
        <v>41702</v>
      </c>
      <c r="J4453" s="18">
        <v>2854</v>
      </c>
      <c r="K4453" s="19">
        <v>437.2</v>
      </c>
      <c r="L4453" s="19">
        <v>263.33</v>
      </c>
      <c r="M4453" s="19">
        <f>Table1[[#This Row],[Unit_Selling Price]]-Table1[[#This Row],[Unit_Cost]]</f>
        <v>173.87</v>
      </c>
      <c r="N4453" s="19">
        <f>Table1[[#This Row],[Quantity]]*Table1[[#This Row],[unit_per Profit]]</f>
        <v>496224.98</v>
      </c>
    </row>
    <row r="4454" spans="1:14" x14ac:dyDescent="0.2">
      <c r="A4454" s="10" t="s">
        <v>46</v>
      </c>
      <c r="B4454" s="10" t="s">
        <v>132</v>
      </c>
      <c r="C4454" s="10" t="s">
        <v>34</v>
      </c>
      <c r="D4454" s="10" t="s">
        <v>27</v>
      </c>
      <c r="E4454" s="10" t="s">
        <v>28</v>
      </c>
      <c r="F4454" s="11" t="s">
        <v>1444</v>
      </c>
      <c r="G4454" s="10">
        <v>2011</v>
      </c>
      <c r="H4454" s="10">
        <v>546565377</v>
      </c>
      <c r="I4454" s="17">
        <v>40550</v>
      </c>
      <c r="J4454" s="18">
        <v>9696</v>
      </c>
      <c r="K4454" s="19">
        <v>205.7</v>
      </c>
      <c r="L4454" s="19">
        <v>117.11</v>
      </c>
      <c r="M4454" s="19">
        <f>Table1[[#This Row],[Unit_Selling Price]]-Table1[[#This Row],[Unit_Cost]]</f>
        <v>88.59</v>
      </c>
      <c r="N4454" s="19">
        <f>Table1[[#This Row],[Quantity]]*Table1[[#This Row],[unit_per Profit]]</f>
        <v>858968.64</v>
      </c>
    </row>
    <row r="4455" spans="1:14" x14ac:dyDescent="0.2">
      <c r="A4455" s="10" t="s">
        <v>46</v>
      </c>
      <c r="B4455" s="10" t="s">
        <v>273</v>
      </c>
      <c r="C4455" s="10" t="s">
        <v>49</v>
      </c>
      <c r="D4455" s="10" t="s">
        <v>23</v>
      </c>
      <c r="E4455" s="10" t="s">
        <v>43</v>
      </c>
      <c r="F4455" s="11" t="s">
        <v>350</v>
      </c>
      <c r="G4455" s="10">
        <v>2010</v>
      </c>
      <c r="H4455" s="10">
        <v>562887370</v>
      </c>
      <c r="I4455" s="17">
        <v>40392</v>
      </c>
      <c r="J4455" s="18">
        <v>9736</v>
      </c>
      <c r="K4455" s="19">
        <v>651.21</v>
      </c>
      <c r="L4455" s="19">
        <v>524.96</v>
      </c>
      <c r="M4455" s="19">
        <f>Table1[[#This Row],[Unit_Selling Price]]-Table1[[#This Row],[Unit_Cost]]</f>
        <v>126.25</v>
      </c>
      <c r="N4455" s="19">
        <f>Table1[[#This Row],[Quantity]]*Table1[[#This Row],[unit_per Profit]]</f>
        <v>1229170</v>
      </c>
    </row>
    <row r="4456" spans="1:14" x14ac:dyDescent="0.2">
      <c r="A4456" s="10" t="s">
        <v>46</v>
      </c>
      <c r="B4456" s="10" t="s">
        <v>97</v>
      </c>
      <c r="C4456" s="10" t="s">
        <v>26</v>
      </c>
      <c r="D4456" s="10" t="s">
        <v>23</v>
      </c>
      <c r="E4456" s="10" t="s">
        <v>35</v>
      </c>
      <c r="F4456" s="11" t="s">
        <v>1644</v>
      </c>
      <c r="G4456" s="10">
        <v>2013</v>
      </c>
      <c r="H4456" s="10">
        <v>400310742</v>
      </c>
      <c r="I4456" s="17" t="s">
        <v>1888</v>
      </c>
      <c r="J4456" s="18">
        <v>9699</v>
      </c>
      <c r="K4456" s="19">
        <v>152.58000000000001</v>
      </c>
      <c r="L4456" s="19">
        <v>97.44</v>
      </c>
      <c r="M4456" s="19">
        <f>Table1[[#This Row],[Unit_Selling Price]]-Table1[[#This Row],[Unit_Cost]]</f>
        <v>55.14</v>
      </c>
      <c r="N4456" s="19">
        <f>Table1[[#This Row],[Quantity]]*Table1[[#This Row],[unit_per Profit]]</f>
        <v>534802.86</v>
      </c>
    </row>
    <row r="4457" spans="1:14" x14ac:dyDescent="0.2">
      <c r="A4457" s="10" t="s">
        <v>37</v>
      </c>
      <c r="B4457" s="10" t="s">
        <v>169</v>
      </c>
      <c r="C4457" s="10" t="s">
        <v>65</v>
      </c>
      <c r="D4457" s="10" t="s">
        <v>23</v>
      </c>
      <c r="E4457" s="10" t="s">
        <v>43</v>
      </c>
      <c r="F4457" s="11" t="s">
        <v>1859</v>
      </c>
      <c r="G4457" s="10">
        <v>2015</v>
      </c>
      <c r="H4457" s="10">
        <v>196384322</v>
      </c>
      <c r="I4457" s="17" t="s">
        <v>1309</v>
      </c>
      <c r="J4457" s="18">
        <v>3340</v>
      </c>
      <c r="K4457" s="19">
        <v>9.33</v>
      </c>
      <c r="L4457" s="19">
        <v>6.92</v>
      </c>
      <c r="M4457" s="19">
        <f>Table1[[#This Row],[Unit_Selling Price]]-Table1[[#This Row],[Unit_Cost]]</f>
        <v>2.41</v>
      </c>
      <c r="N4457" s="19">
        <f>Table1[[#This Row],[Quantity]]*Table1[[#This Row],[unit_per Profit]]</f>
        <v>8049.4</v>
      </c>
    </row>
    <row r="4458" spans="1:14" x14ac:dyDescent="0.2">
      <c r="A4458" s="10" t="s">
        <v>37</v>
      </c>
      <c r="B4458" s="10" t="s">
        <v>155</v>
      </c>
      <c r="C4458" s="10" t="s">
        <v>77</v>
      </c>
      <c r="D4458" s="10" t="s">
        <v>27</v>
      </c>
      <c r="E4458" s="10" t="s">
        <v>28</v>
      </c>
      <c r="F4458" s="11" t="s">
        <v>1780</v>
      </c>
      <c r="G4458" s="10">
        <v>2017</v>
      </c>
      <c r="H4458" s="10">
        <v>608969438</v>
      </c>
      <c r="I4458" s="17" t="s">
        <v>1733</v>
      </c>
      <c r="J4458" s="18">
        <v>6444</v>
      </c>
      <c r="K4458" s="19">
        <v>154.06</v>
      </c>
      <c r="L4458" s="19">
        <v>90.93</v>
      </c>
      <c r="M4458" s="19">
        <f>Table1[[#This Row],[Unit_Selling Price]]-Table1[[#This Row],[Unit_Cost]]</f>
        <v>63.13</v>
      </c>
      <c r="N4458" s="19">
        <f>Table1[[#This Row],[Quantity]]*Table1[[#This Row],[unit_per Profit]]</f>
        <v>406809.72</v>
      </c>
    </row>
    <row r="4459" spans="1:14" x14ac:dyDescent="0.2">
      <c r="A4459" s="10" t="s">
        <v>46</v>
      </c>
      <c r="B4459" s="10" t="s">
        <v>206</v>
      </c>
      <c r="C4459" s="10" t="s">
        <v>31</v>
      </c>
      <c r="D4459" s="10" t="s">
        <v>27</v>
      </c>
      <c r="E4459" s="10" t="s">
        <v>28</v>
      </c>
      <c r="F4459" s="11">
        <v>40821</v>
      </c>
      <c r="G4459" s="10">
        <v>2011</v>
      </c>
      <c r="H4459" s="10">
        <v>566239917</v>
      </c>
      <c r="I4459" s="17">
        <v>40883</v>
      </c>
      <c r="J4459" s="18">
        <v>1829</v>
      </c>
      <c r="K4459" s="19">
        <v>47.45</v>
      </c>
      <c r="L4459" s="19">
        <v>31.79</v>
      </c>
      <c r="M4459" s="19">
        <f>Table1[[#This Row],[Unit_Selling Price]]-Table1[[#This Row],[Unit_Cost]]</f>
        <v>15.66</v>
      </c>
      <c r="N4459" s="19">
        <f>Table1[[#This Row],[Quantity]]*Table1[[#This Row],[unit_per Profit]]</f>
        <v>28642.14</v>
      </c>
    </row>
    <row r="4460" spans="1:14" x14ac:dyDescent="0.2">
      <c r="A4460" s="10" t="s">
        <v>29</v>
      </c>
      <c r="B4460" s="10" t="s">
        <v>134</v>
      </c>
      <c r="C4460" s="10" t="s">
        <v>77</v>
      </c>
      <c r="D4460" s="10" t="s">
        <v>27</v>
      </c>
      <c r="E4460" s="10" t="s">
        <v>43</v>
      </c>
      <c r="F4460" s="11">
        <v>41036</v>
      </c>
      <c r="G4460" s="10">
        <v>2012</v>
      </c>
      <c r="H4460" s="10">
        <v>416682088</v>
      </c>
      <c r="I4460" s="17" t="s">
        <v>985</v>
      </c>
      <c r="J4460" s="18">
        <v>4344</v>
      </c>
      <c r="K4460" s="19">
        <v>154.06</v>
      </c>
      <c r="L4460" s="19">
        <v>90.93</v>
      </c>
      <c r="M4460" s="19">
        <f>Table1[[#This Row],[Unit_Selling Price]]-Table1[[#This Row],[Unit_Cost]]</f>
        <v>63.13</v>
      </c>
      <c r="N4460" s="19">
        <f>Table1[[#This Row],[Quantity]]*Table1[[#This Row],[unit_per Profit]]</f>
        <v>274236.71999999997</v>
      </c>
    </row>
    <row r="4461" spans="1:14" x14ac:dyDescent="0.2">
      <c r="A4461" s="10" t="s">
        <v>29</v>
      </c>
      <c r="B4461" s="10" t="s">
        <v>130</v>
      </c>
      <c r="C4461" s="10" t="s">
        <v>77</v>
      </c>
      <c r="D4461" s="10" t="s">
        <v>27</v>
      </c>
      <c r="E4461" s="10" t="s">
        <v>24</v>
      </c>
      <c r="F4461" s="11">
        <v>40402</v>
      </c>
      <c r="G4461" s="10">
        <v>2010</v>
      </c>
      <c r="H4461" s="10">
        <v>579094779</v>
      </c>
      <c r="I4461" s="17">
        <v>40494</v>
      </c>
      <c r="J4461" s="18">
        <v>5869</v>
      </c>
      <c r="K4461" s="19">
        <v>154.06</v>
      </c>
      <c r="L4461" s="19">
        <v>90.93</v>
      </c>
      <c r="M4461" s="19">
        <f>Table1[[#This Row],[Unit_Selling Price]]-Table1[[#This Row],[Unit_Cost]]</f>
        <v>63.13</v>
      </c>
      <c r="N4461" s="19">
        <f>Table1[[#This Row],[Quantity]]*Table1[[#This Row],[unit_per Profit]]</f>
        <v>370509.97</v>
      </c>
    </row>
    <row r="4462" spans="1:14" x14ac:dyDescent="0.2">
      <c r="A4462" s="10" t="s">
        <v>29</v>
      </c>
      <c r="B4462" s="10" t="s">
        <v>30</v>
      </c>
      <c r="C4462" s="10" t="s">
        <v>65</v>
      </c>
      <c r="D4462" s="10" t="s">
        <v>23</v>
      </c>
      <c r="E4462" s="10" t="s">
        <v>24</v>
      </c>
      <c r="F4462" s="11">
        <v>40919</v>
      </c>
      <c r="G4462" s="10">
        <v>2012</v>
      </c>
      <c r="H4462" s="10">
        <v>192589318</v>
      </c>
      <c r="I4462" s="17" t="s">
        <v>780</v>
      </c>
      <c r="J4462" s="18">
        <v>314</v>
      </c>
      <c r="K4462" s="19">
        <v>9.33</v>
      </c>
      <c r="L4462" s="19">
        <v>6.92</v>
      </c>
      <c r="M4462" s="19">
        <f>Table1[[#This Row],[Unit_Selling Price]]-Table1[[#This Row],[Unit_Cost]]</f>
        <v>2.41</v>
      </c>
      <c r="N4462" s="19">
        <f>Table1[[#This Row],[Quantity]]*Table1[[#This Row],[unit_per Profit]]</f>
        <v>756.74</v>
      </c>
    </row>
    <row r="4463" spans="1:14" x14ac:dyDescent="0.2">
      <c r="A4463" s="10" t="s">
        <v>46</v>
      </c>
      <c r="B4463" s="10" t="s">
        <v>211</v>
      </c>
      <c r="C4463" s="10" t="s">
        <v>49</v>
      </c>
      <c r="D4463" s="10" t="s">
        <v>23</v>
      </c>
      <c r="E4463" s="10" t="s">
        <v>24</v>
      </c>
      <c r="F4463" s="11">
        <v>41945</v>
      </c>
      <c r="G4463" s="10">
        <v>2014</v>
      </c>
      <c r="H4463" s="10">
        <v>266589534</v>
      </c>
      <c r="I4463" s="17">
        <v>41673</v>
      </c>
      <c r="J4463" s="18">
        <v>8622</v>
      </c>
      <c r="K4463" s="19">
        <v>651.21</v>
      </c>
      <c r="L4463" s="19">
        <v>524.96</v>
      </c>
      <c r="M4463" s="19">
        <f>Table1[[#This Row],[Unit_Selling Price]]-Table1[[#This Row],[Unit_Cost]]</f>
        <v>126.25</v>
      </c>
      <c r="N4463" s="19">
        <f>Table1[[#This Row],[Quantity]]*Table1[[#This Row],[unit_per Profit]]</f>
        <v>1088527.5</v>
      </c>
    </row>
    <row r="4464" spans="1:14" x14ac:dyDescent="0.2">
      <c r="A4464" s="10" t="s">
        <v>46</v>
      </c>
      <c r="B4464" s="10" t="s">
        <v>194</v>
      </c>
      <c r="C4464" s="10" t="s">
        <v>51</v>
      </c>
      <c r="D4464" s="10" t="s">
        <v>27</v>
      </c>
      <c r="E4464" s="10" t="s">
        <v>35</v>
      </c>
      <c r="F4464" s="11" t="s">
        <v>1889</v>
      </c>
      <c r="G4464" s="10">
        <v>2011</v>
      </c>
      <c r="H4464" s="10">
        <v>530831754</v>
      </c>
      <c r="I4464" s="17" t="s">
        <v>535</v>
      </c>
      <c r="J4464" s="18">
        <v>3767</v>
      </c>
      <c r="K4464" s="19">
        <v>437.2</v>
      </c>
      <c r="L4464" s="19">
        <v>263.33</v>
      </c>
      <c r="M4464" s="19">
        <f>Table1[[#This Row],[Unit_Selling Price]]-Table1[[#This Row],[Unit_Cost]]</f>
        <v>173.87</v>
      </c>
      <c r="N4464" s="19">
        <f>Table1[[#This Row],[Quantity]]*Table1[[#This Row],[unit_per Profit]]</f>
        <v>654968.29</v>
      </c>
    </row>
    <row r="4465" spans="1:14" x14ac:dyDescent="0.2">
      <c r="A4465" s="10" t="s">
        <v>29</v>
      </c>
      <c r="B4465" s="10" t="s">
        <v>213</v>
      </c>
      <c r="C4465" s="10" t="s">
        <v>85</v>
      </c>
      <c r="D4465" s="10" t="s">
        <v>27</v>
      </c>
      <c r="E4465" s="10" t="s">
        <v>24</v>
      </c>
      <c r="F4465" s="11">
        <v>42340</v>
      </c>
      <c r="G4465" s="10">
        <v>2015</v>
      </c>
      <c r="H4465" s="10">
        <v>785364806</v>
      </c>
      <c r="I4465" s="17" t="s">
        <v>1072</v>
      </c>
      <c r="J4465" s="18">
        <v>5754</v>
      </c>
      <c r="K4465" s="19">
        <v>668.27</v>
      </c>
      <c r="L4465" s="19">
        <v>502.54</v>
      </c>
      <c r="M4465" s="19">
        <f>Table1[[#This Row],[Unit_Selling Price]]-Table1[[#This Row],[Unit_Cost]]</f>
        <v>165.73</v>
      </c>
      <c r="N4465" s="19">
        <f>Table1[[#This Row],[Quantity]]*Table1[[#This Row],[unit_per Profit]]</f>
        <v>953610.42</v>
      </c>
    </row>
    <row r="4466" spans="1:14" x14ac:dyDescent="0.2">
      <c r="A4466" s="10" t="s">
        <v>29</v>
      </c>
      <c r="B4466" s="10" t="s">
        <v>104</v>
      </c>
      <c r="C4466" s="10" t="s">
        <v>22</v>
      </c>
      <c r="D4466" s="10" t="s">
        <v>27</v>
      </c>
      <c r="E4466" s="10" t="s">
        <v>24</v>
      </c>
      <c r="F4466" s="11" t="s">
        <v>1275</v>
      </c>
      <c r="G4466" s="10">
        <v>2011</v>
      </c>
      <c r="H4466" s="10">
        <v>450550019</v>
      </c>
      <c r="I4466" s="17">
        <v>40940</v>
      </c>
      <c r="J4466" s="18">
        <v>6618</v>
      </c>
      <c r="K4466" s="19">
        <v>255.28</v>
      </c>
      <c r="L4466" s="19">
        <v>159.41999999999999</v>
      </c>
      <c r="M4466" s="19">
        <f>Table1[[#This Row],[Unit_Selling Price]]-Table1[[#This Row],[Unit_Cost]]</f>
        <v>95.86</v>
      </c>
      <c r="N4466" s="19">
        <f>Table1[[#This Row],[Quantity]]*Table1[[#This Row],[unit_per Profit]]</f>
        <v>634401.48</v>
      </c>
    </row>
    <row r="4467" spans="1:14" x14ac:dyDescent="0.2">
      <c r="A4467" s="10" t="s">
        <v>29</v>
      </c>
      <c r="B4467" s="10" t="s">
        <v>58</v>
      </c>
      <c r="C4467" s="10" t="s">
        <v>77</v>
      </c>
      <c r="D4467" s="10" t="s">
        <v>27</v>
      </c>
      <c r="E4467" s="10" t="s">
        <v>28</v>
      </c>
      <c r="F4467" s="11" t="s">
        <v>936</v>
      </c>
      <c r="G4467" s="10">
        <v>2010</v>
      </c>
      <c r="H4467" s="10">
        <v>817061221</v>
      </c>
      <c r="I4467" s="17" t="s">
        <v>574</v>
      </c>
      <c r="J4467" s="18">
        <v>5427</v>
      </c>
      <c r="K4467" s="19">
        <v>154.06</v>
      </c>
      <c r="L4467" s="19">
        <v>90.93</v>
      </c>
      <c r="M4467" s="19">
        <f>Table1[[#This Row],[Unit_Selling Price]]-Table1[[#This Row],[Unit_Cost]]</f>
        <v>63.13</v>
      </c>
      <c r="N4467" s="19">
        <f>Table1[[#This Row],[Quantity]]*Table1[[#This Row],[unit_per Profit]]</f>
        <v>342606.51</v>
      </c>
    </row>
    <row r="4468" spans="1:14" x14ac:dyDescent="0.2">
      <c r="A4468" s="10" t="s">
        <v>278</v>
      </c>
      <c r="B4468" s="10" t="s">
        <v>191</v>
      </c>
      <c r="C4468" s="10" t="s">
        <v>49</v>
      </c>
      <c r="D4468" s="10" t="s">
        <v>23</v>
      </c>
      <c r="E4468" s="10" t="s">
        <v>43</v>
      </c>
      <c r="F4468" s="11" t="s">
        <v>1243</v>
      </c>
      <c r="G4468" s="10">
        <v>2010</v>
      </c>
      <c r="H4468" s="10">
        <v>995884740</v>
      </c>
      <c r="I4468" s="17" t="s">
        <v>1027</v>
      </c>
      <c r="J4468" s="18">
        <v>3280</v>
      </c>
      <c r="K4468" s="19">
        <v>651.21</v>
      </c>
      <c r="L4468" s="19">
        <v>524.96</v>
      </c>
      <c r="M4468" s="19">
        <f>Table1[[#This Row],[Unit_Selling Price]]-Table1[[#This Row],[Unit_Cost]]</f>
        <v>126.25</v>
      </c>
      <c r="N4468" s="19">
        <f>Table1[[#This Row],[Quantity]]*Table1[[#This Row],[unit_per Profit]]</f>
        <v>414100</v>
      </c>
    </row>
    <row r="4469" spans="1:14" x14ac:dyDescent="0.2">
      <c r="A4469" s="10" t="s">
        <v>29</v>
      </c>
      <c r="B4469" s="10" t="s">
        <v>204</v>
      </c>
      <c r="C4469" s="10" t="s">
        <v>49</v>
      </c>
      <c r="D4469" s="10" t="s">
        <v>23</v>
      </c>
      <c r="E4469" s="10" t="s">
        <v>43</v>
      </c>
      <c r="F4469" s="11" t="s">
        <v>1547</v>
      </c>
      <c r="G4469" s="10">
        <v>2012</v>
      </c>
      <c r="H4469" s="10">
        <v>168319404</v>
      </c>
      <c r="I4469" s="17">
        <v>41185</v>
      </c>
      <c r="J4469" s="18">
        <v>8307</v>
      </c>
      <c r="K4469" s="19">
        <v>651.21</v>
      </c>
      <c r="L4469" s="19">
        <v>524.96</v>
      </c>
      <c r="M4469" s="19">
        <f>Table1[[#This Row],[Unit_Selling Price]]-Table1[[#This Row],[Unit_Cost]]</f>
        <v>126.25</v>
      </c>
      <c r="N4469" s="19">
        <f>Table1[[#This Row],[Quantity]]*Table1[[#This Row],[unit_per Profit]]</f>
        <v>1048758.75</v>
      </c>
    </row>
    <row r="4470" spans="1:14" x14ac:dyDescent="0.2">
      <c r="A4470" s="10" t="s">
        <v>32</v>
      </c>
      <c r="B4470" s="10" t="s">
        <v>81</v>
      </c>
      <c r="C4470" s="10" t="s">
        <v>31</v>
      </c>
      <c r="D4470" s="10" t="s">
        <v>27</v>
      </c>
      <c r="E4470" s="10" t="s">
        <v>43</v>
      </c>
      <c r="F4470" s="11" t="s">
        <v>1497</v>
      </c>
      <c r="G4470" s="10">
        <v>2014</v>
      </c>
      <c r="H4470" s="10">
        <v>735976541</v>
      </c>
      <c r="I4470" s="17" t="s">
        <v>1083</v>
      </c>
      <c r="J4470" s="18">
        <v>668</v>
      </c>
      <c r="K4470" s="19">
        <v>47.45</v>
      </c>
      <c r="L4470" s="19">
        <v>31.79</v>
      </c>
      <c r="M4470" s="19">
        <f>Table1[[#This Row],[Unit_Selling Price]]-Table1[[#This Row],[Unit_Cost]]</f>
        <v>15.66</v>
      </c>
      <c r="N4470" s="19">
        <f>Table1[[#This Row],[Quantity]]*Table1[[#This Row],[unit_per Profit]]</f>
        <v>10460.879999999999</v>
      </c>
    </row>
    <row r="4471" spans="1:14" x14ac:dyDescent="0.2">
      <c r="A4471" s="10" t="s">
        <v>46</v>
      </c>
      <c r="B4471" s="10" t="s">
        <v>71</v>
      </c>
      <c r="C4471" s="10" t="s">
        <v>42</v>
      </c>
      <c r="D4471" s="10" t="s">
        <v>27</v>
      </c>
      <c r="E4471" s="10" t="s">
        <v>28</v>
      </c>
      <c r="F4471" s="11" t="s">
        <v>701</v>
      </c>
      <c r="G4471" s="10">
        <v>2013</v>
      </c>
      <c r="H4471" s="10">
        <v>670779979</v>
      </c>
      <c r="I4471" s="17">
        <v>41526</v>
      </c>
      <c r="J4471" s="18">
        <v>7557</v>
      </c>
      <c r="K4471" s="19">
        <v>109.28</v>
      </c>
      <c r="L4471" s="19">
        <v>35.840000000000003</v>
      </c>
      <c r="M4471" s="19">
        <f>Table1[[#This Row],[Unit_Selling Price]]-Table1[[#This Row],[Unit_Cost]]</f>
        <v>73.44</v>
      </c>
      <c r="N4471" s="19">
        <f>Table1[[#This Row],[Quantity]]*Table1[[#This Row],[unit_per Profit]]</f>
        <v>554986.07999999996</v>
      </c>
    </row>
    <row r="4472" spans="1:14" x14ac:dyDescent="0.2">
      <c r="A4472" s="10" t="s">
        <v>40</v>
      </c>
      <c r="B4472" s="10" t="s">
        <v>90</v>
      </c>
      <c r="C4472" s="10" t="s">
        <v>49</v>
      </c>
      <c r="D4472" s="10" t="s">
        <v>23</v>
      </c>
      <c r="E4472" s="10" t="s">
        <v>28</v>
      </c>
      <c r="F4472" s="11">
        <v>42461</v>
      </c>
      <c r="G4472" s="10">
        <v>2016</v>
      </c>
      <c r="H4472" s="10">
        <v>264966046</v>
      </c>
      <c r="I4472" s="17">
        <v>42492</v>
      </c>
      <c r="J4472" s="18">
        <v>8196</v>
      </c>
      <c r="K4472" s="19">
        <v>651.21</v>
      </c>
      <c r="L4472" s="19">
        <v>524.96</v>
      </c>
      <c r="M4472" s="19">
        <f>Table1[[#This Row],[Unit_Selling Price]]-Table1[[#This Row],[Unit_Cost]]</f>
        <v>126.25</v>
      </c>
      <c r="N4472" s="19">
        <f>Table1[[#This Row],[Quantity]]*Table1[[#This Row],[unit_per Profit]]</f>
        <v>1034745</v>
      </c>
    </row>
    <row r="4473" spans="1:14" x14ac:dyDescent="0.2">
      <c r="A4473" s="10" t="s">
        <v>29</v>
      </c>
      <c r="B4473" s="10" t="s">
        <v>202</v>
      </c>
      <c r="C4473" s="10" t="s">
        <v>42</v>
      </c>
      <c r="D4473" s="10" t="s">
        <v>23</v>
      </c>
      <c r="E4473" s="10" t="s">
        <v>28</v>
      </c>
      <c r="F4473" s="11">
        <v>42619</v>
      </c>
      <c r="G4473" s="10">
        <v>2016</v>
      </c>
      <c r="H4473" s="10">
        <v>781083571</v>
      </c>
      <c r="I4473" s="17" t="s">
        <v>546</v>
      </c>
      <c r="J4473" s="18">
        <v>8841</v>
      </c>
      <c r="K4473" s="19">
        <v>109.28</v>
      </c>
      <c r="L4473" s="19">
        <v>35.840000000000003</v>
      </c>
      <c r="M4473" s="19">
        <f>Table1[[#This Row],[Unit_Selling Price]]-Table1[[#This Row],[Unit_Cost]]</f>
        <v>73.44</v>
      </c>
      <c r="N4473" s="19">
        <f>Table1[[#This Row],[Quantity]]*Table1[[#This Row],[unit_per Profit]]</f>
        <v>649283.04</v>
      </c>
    </row>
    <row r="4474" spans="1:14" x14ac:dyDescent="0.2">
      <c r="A4474" s="10" t="s">
        <v>29</v>
      </c>
      <c r="B4474" s="10" t="s">
        <v>109</v>
      </c>
      <c r="C4474" s="10" t="s">
        <v>34</v>
      </c>
      <c r="D4474" s="10" t="s">
        <v>27</v>
      </c>
      <c r="E4474" s="10" t="s">
        <v>24</v>
      </c>
      <c r="F4474" s="11" t="s">
        <v>1144</v>
      </c>
      <c r="G4474" s="10">
        <v>2011</v>
      </c>
      <c r="H4474" s="10">
        <v>401993882</v>
      </c>
      <c r="I4474" s="17">
        <v>40851</v>
      </c>
      <c r="J4474" s="18">
        <v>7778</v>
      </c>
      <c r="K4474" s="19">
        <v>205.7</v>
      </c>
      <c r="L4474" s="19">
        <v>117.11</v>
      </c>
      <c r="M4474" s="19">
        <f>Table1[[#This Row],[Unit_Selling Price]]-Table1[[#This Row],[Unit_Cost]]</f>
        <v>88.59</v>
      </c>
      <c r="N4474" s="19">
        <f>Table1[[#This Row],[Quantity]]*Table1[[#This Row],[unit_per Profit]]</f>
        <v>689053.02</v>
      </c>
    </row>
    <row r="4475" spans="1:14" x14ac:dyDescent="0.2">
      <c r="A4475" s="10" t="s">
        <v>278</v>
      </c>
      <c r="B4475" s="10" t="s">
        <v>167</v>
      </c>
      <c r="C4475" s="10" t="s">
        <v>26</v>
      </c>
      <c r="D4475" s="10" t="s">
        <v>27</v>
      </c>
      <c r="E4475" s="10" t="s">
        <v>35</v>
      </c>
      <c r="F4475" s="11">
        <v>42559</v>
      </c>
      <c r="G4475" s="10">
        <v>2016</v>
      </c>
      <c r="H4475" s="10">
        <v>980870807</v>
      </c>
      <c r="I4475" s="17">
        <v>42622</v>
      </c>
      <c r="J4475" s="18">
        <v>324</v>
      </c>
      <c r="K4475" s="19">
        <v>152.58000000000001</v>
      </c>
      <c r="L4475" s="19">
        <v>97.44</v>
      </c>
      <c r="M4475" s="19">
        <f>Table1[[#This Row],[Unit_Selling Price]]-Table1[[#This Row],[Unit_Cost]]</f>
        <v>55.14</v>
      </c>
      <c r="N4475" s="19">
        <f>Table1[[#This Row],[Quantity]]*Table1[[#This Row],[unit_per Profit]]</f>
        <v>17865.36</v>
      </c>
    </row>
    <row r="4476" spans="1:14" x14ac:dyDescent="0.2">
      <c r="A4476" s="10" t="s">
        <v>29</v>
      </c>
      <c r="B4476" s="10" t="s">
        <v>174</v>
      </c>
      <c r="C4476" s="10" t="s">
        <v>49</v>
      </c>
      <c r="D4476" s="10" t="s">
        <v>23</v>
      </c>
      <c r="E4476" s="10" t="s">
        <v>35</v>
      </c>
      <c r="F4476" s="11" t="s">
        <v>378</v>
      </c>
      <c r="G4476" s="10">
        <v>2012</v>
      </c>
      <c r="H4476" s="10">
        <v>391200673</v>
      </c>
      <c r="I4476" s="17" t="s">
        <v>1472</v>
      </c>
      <c r="J4476" s="18">
        <v>3827</v>
      </c>
      <c r="K4476" s="19">
        <v>651.21</v>
      </c>
      <c r="L4476" s="19">
        <v>524.96</v>
      </c>
      <c r="M4476" s="19">
        <f>Table1[[#This Row],[Unit_Selling Price]]-Table1[[#This Row],[Unit_Cost]]</f>
        <v>126.25</v>
      </c>
      <c r="N4476" s="19">
        <f>Table1[[#This Row],[Quantity]]*Table1[[#This Row],[unit_per Profit]]</f>
        <v>483158.75</v>
      </c>
    </row>
    <row r="4477" spans="1:14" x14ac:dyDescent="0.2">
      <c r="A4477" s="10" t="s">
        <v>37</v>
      </c>
      <c r="B4477" s="10" t="s">
        <v>102</v>
      </c>
      <c r="C4477" s="10" t="s">
        <v>22</v>
      </c>
      <c r="D4477" s="10" t="s">
        <v>27</v>
      </c>
      <c r="E4477" s="10" t="s">
        <v>43</v>
      </c>
      <c r="F4477" s="11">
        <v>40911</v>
      </c>
      <c r="G4477" s="10">
        <v>2012</v>
      </c>
      <c r="H4477" s="10">
        <v>176782310</v>
      </c>
      <c r="I4477" s="17" t="s">
        <v>333</v>
      </c>
      <c r="J4477" s="18">
        <v>2669</v>
      </c>
      <c r="K4477" s="19">
        <v>255.28</v>
      </c>
      <c r="L4477" s="19">
        <v>159.41999999999999</v>
      </c>
      <c r="M4477" s="19">
        <f>Table1[[#This Row],[Unit_Selling Price]]-Table1[[#This Row],[Unit_Cost]]</f>
        <v>95.86</v>
      </c>
      <c r="N4477" s="19">
        <f>Table1[[#This Row],[Quantity]]*Table1[[#This Row],[unit_per Profit]]</f>
        <v>255850.34</v>
      </c>
    </row>
    <row r="4478" spans="1:14" x14ac:dyDescent="0.2">
      <c r="A4478" s="10" t="s">
        <v>37</v>
      </c>
      <c r="B4478" s="10" t="s">
        <v>95</v>
      </c>
      <c r="C4478" s="10" t="s">
        <v>26</v>
      </c>
      <c r="D4478" s="10" t="s">
        <v>27</v>
      </c>
      <c r="E4478" s="10" t="s">
        <v>24</v>
      </c>
      <c r="F4478" s="11" t="s">
        <v>1169</v>
      </c>
      <c r="G4478" s="10">
        <v>2017</v>
      </c>
      <c r="H4478" s="10">
        <v>601727044</v>
      </c>
      <c r="I4478" s="17" t="s">
        <v>464</v>
      </c>
      <c r="J4478" s="18">
        <v>3259</v>
      </c>
      <c r="K4478" s="19">
        <v>152.58000000000001</v>
      </c>
      <c r="L4478" s="19">
        <v>97.44</v>
      </c>
      <c r="M4478" s="19">
        <f>Table1[[#This Row],[Unit_Selling Price]]-Table1[[#This Row],[Unit_Cost]]</f>
        <v>55.14</v>
      </c>
      <c r="N4478" s="19">
        <f>Table1[[#This Row],[Quantity]]*Table1[[#This Row],[unit_per Profit]]</f>
        <v>179701.26</v>
      </c>
    </row>
    <row r="4479" spans="1:14" x14ac:dyDescent="0.2">
      <c r="A4479" s="10" t="s">
        <v>32</v>
      </c>
      <c r="B4479" s="10" t="s">
        <v>110</v>
      </c>
      <c r="C4479" s="10" t="s">
        <v>22</v>
      </c>
      <c r="D4479" s="10" t="s">
        <v>23</v>
      </c>
      <c r="E4479" s="10" t="s">
        <v>24</v>
      </c>
      <c r="F4479" s="11">
        <v>40490</v>
      </c>
      <c r="G4479" s="10">
        <v>2010</v>
      </c>
      <c r="H4479" s="10">
        <v>200458705</v>
      </c>
      <c r="I4479" s="17" t="s">
        <v>1763</v>
      </c>
      <c r="J4479" s="18">
        <v>9040</v>
      </c>
      <c r="K4479" s="19">
        <v>255.28</v>
      </c>
      <c r="L4479" s="19">
        <v>159.41999999999999</v>
      </c>
      <c r="M4479" s="19">
        <f>Table1[[#This Row],[Unit_Selling Price]]-Table1[[#This Row],[Unit_Cost]]</f>
        <v>95.86</v>
      </c>
      <c r="N4479" s="19">
        <f>Table1[[#This Row],[Quantity]]*Table1[[#This Row],[unit_per Profit]]</f>
        <v>866574.4</v>
      </c>
    </row>
    <row r="4480" spans="1:14" x14ac:dyDescent="0.2">
      <c r="A4480" s="10" t="s">
        <v>37</v>
      </c>
      <c r="B4480" s="10" t="s">
        <v>50</v>
      </c>
      <c r="C4480" s="10" t="s">
        <v>49</v>
      </c>
      <c r="D4480" s="10" t="s">
        <v>27</v>
      </c>
      <c r="E4480" s="10" t="s">
        <v>28</v>
      </c>
      <c r="F4480" s="11">
        <v>41458</v>
      </c>
      <c r="G4480" s="10">
        <v>2013</v>
      </c>
      <c r="H4480" s="10">
        <v>727713620</v>
      </c>
      <c r="I4480" s="17" t="s">
        <v>1890</v>
      </c>
      <c r="J4480" s="18">
        <v>5486</v>
      </c>
      <c r="K4480" s="19">
        <v>651.21</v>
      </c>
      <c r="L4480" s="19">
        <v>524.96</v>
      </c>
      <c r="M4480" s="19">
        <f>Table1[[#This Row],[Unit_Selling Price]]-Table1[[#This Row],[Unit_Cost]]</f>
        <v>126.25</v>
      </c>
      <c r="N4480" s="19">
        <f>Table1[[#This Row],[Quantity]]*Table1[[#This Row],[unit_per Profit]]</f>
        <v>692607.5</v>
      </c>
    </row>
    <row r="4481" spans="1:14" x14ac:dyDescent="0.2">
      <c r="A4481" s="10" t="s">
        <v>29</v>
      </c>
      <c r="B4481" s="10" t="s">
        <v>89</v>
      </c>
      <c r="C4481" s="10" t="s">
        <v>77</v>
      </c>
      <c r="D4481" s="10" t="s">
        <v>27</v>
      </c>
      <c r="E4481" s="10" t="s">
        <v>24</v>
      </c>
      <c r="F4481" s="11" t="s">
        <v>1433</v>
      </c>
      <c r="G4481" s="10">
        <v>2013</v>
      </c>
      <c r="H4481" s="10">
        <v>408540618</v>
      </c>
      <c r="I4481" s="17" t="s">
        <v>1244</v>
      </c>
      <c r="J4481" s="18">
        <v>5102</v>
      </c>
      <c r="K4481" s="19">
        <v>154.06</v>
      </c>
      <c r="L4481" s="19">
        <v>90.93</v>
      </c>
      <c r="M4481" s="19">
        <f>Table1[[#This Row],[Unit_Selling Price]]-Table1[[#This Row],[Unit_Cost]]</f>
        <v>63.13</v>
      </c>
      <c r="N4481" s="19">
        <f>Table1[[#This Row],[Quantity]]*Table1[[#This Row],[unit_per Profit]]</f>
        <v>322089.26</v>
      </c>
    </row>
    <row r="4482" spans="1:14" x14ac:dyDescent="0.2">
      <c r="A4482" s="10" t="s">
        <v>278</v>
      </c>
      <c r="B4482" s="10" t="s">
        <v>121</v>
      </c>
      <c r="C4482" s="10" t="s">
        <v>65</v>
      </c>
      <c r="D4482" s="10" t="s">
        <v>23</v>
      </c>
      <c r="E4482" s="10" t="s">
        <v>43</v>
      </c>
      <c r="F4482" s="11">
        <v>42768</v>
      </c>
      <c r="G4482" s="10">
        <v>2017</v>
      </c>
      <c r="H4482" s="10">
        <v>688301026</v>
      </c>
      <c r="I4482" s="17">
        <v>42738</v>
      </c>
      <c r="J4482" s="18">
        <v>2424</v>
      </c>
      <c r="K4482" s="19">
        <v>9.33</v>
      </c>
      <c r="L4482" s="19">
        <v>6.92</v>
      </c>
      <c r="M4482" s="19">
        <f>Table1[[#This Row],[Unit_Selling Price]]-Table1[[#This Row],[Unit_Cost]]</f>
        <v>2.41</v>
      </c>
      <c r="N4482" s="19">
        <f>Table1[[#This Row],[Quantity]]*Table1[[#This Row],[unit_per Profit]]</f>
        <v>5841.84</v>
      </c>
    </row>
    <row r="4483" spans="1:14" x14ac:dyDescent="0.2">
      <c r="A4483" s="10" t="s">
        <v>46</v>
      </c>
      <c r="B4483" s="10" t="s">
        <v>206</v>
      </c>
      <c r="C4483" s="10" t="s">
        <v>65</v>
      </c>
      <c r="D4483" s="10" t="s">
        <v>23</v>
      </c>
      <c r="E4483" s="10" t="s">
        <v>35</v>
      </c>
      <c r="F4483" s="11" t="s">
        <v>892</v>
      </c>
      <c r="G4483" s="10">
        <v>2010</v>
      </c>
      <c r="H4483" s="10">
        <v>382668673</v>
      </c>
      <c r="I4483" s="17">
        <v>40271</v>
      </c>
      <c r="J4483" s="18">
        <v>9019</v>
      </c>
      <c r="K4483" s="19">
        <v>9.33</v>
      </c>
      <c r="L4483" s="19">
        <v>6.92</v>
      </c>
      <c r="M4483" s="19">
        <f>Table1[[#This Row],[Unit_Selling Price]]-Table1[[#This Row],[Unit_Cost]]</f>
        <v>2.41</v>
      </c>
      <c r="N4483" s="19">
        <f>Table1[[#This Row],[Quantity]]*Table1[[#This Row],[unit_per Profit]]</f>
        <v>21735.79</v>
      </c>
    </row>
    <row r="4484" spans="1:14" x14ac:dyDescent="0.2">
      <c r="A4484" s="10" t="s">
        <v>40</v>
      </c>
      <c r="B4484" s="10" t="s">
        <v>188</v>
      </c>
      <c r="C4484" s="10" t="s">
        <v>31</v>
      </c>
      <c r="D4484" s="10" t="s">
        <v>27</v>
      </c>
      <c r="E4484" s="10" t="s">
        <v>43</v>
      </c>
      <c r="F4484" s="11" t="s">
        <v>405</v>
      </c>
      <c r="G4484" s="10">
        <v>2011</v>
      </c>
      <c r="H4484" s="10">
        <v>627629888</v>
      </c>
      <c r="I4484" s="17" t="s">
        <v>1849</v>
      </c>
      <c r="J4484" s="18">
        <v>8486</v>
      </c>
      <c r="K4484" s="19">
        <v>47.45</v>
      </c>
      <c r="L4484" s="19">
        <v>31.79</v>
      </c>
      <c r="M4484" s="19">
        <f>Table1[[#This Row],[Unit_Selling Price]]-Table1[[#This Row],[Unit_Cost]]</f>
        <v>15.66</v>
      </c>
      <c r="N4484" s="19">
        <f>Table1[[#This Row],[Quantity]]*Table1[[#This Row],[unit_per Profit]]</f>
        <v>132890.76</v>
      </c>
    </row>
    <row r="4485" spans="1:14" x14ac:dyDescent="0.2">
      <c r="A4485" s="10" t="s">
        <v>278</v>
      </c>
      <c r="B4485" s="10" t="s">
        <v>164</v>
      </c>
      <c r="C4485" s="10" t="s">
        <v>31</v>
      </c>
      <c r="D4485" s="10" t="s">
        <v>23</v>
      </c>
      <c r="E4485" s="10" t="s">
        <v>24</v>
      </c>
      <c r="F4485" s="11" t="s">
        <v>1398</v>
      </c>
      <c r="G4485" s="10">
        <v>2012</v>
      </c>
      <c r="H4485" s="10">
        <v>829483497</v>
      </c>
      <c r="I4485" s="17" t="s">
        <v>1891</v>
      </c>
      <c r="J4485" s="18">
        <v>1454</v>
      </c>
      <c r="K4485" s="19">
        <v>47.45</v>
      </c>
      <c r="L4485" s="19">
        <v>31.79</v>
      </c>
      <c r="M4485" s="19">
        <f>Table1[[#This Row],[Unit_Selling Price]]-Table1[[#This Row],[Unit_Cost]]</f>
        <v>15.66</v>
      </c>
      <c r="N4485" s="19">
        <f>Table1[[#This Row],[Quantity]]*Table1[[#This Row],[unit_per Profit]]</f>
        <v>22769.64</v>
      </c>
    </row>
    <row r="4486" spans="1:14" x14ac:dyDescent="0.2">
      <c r="A4486" s="10" t="s">
        <v>32</v>
      </c>
      <c r="B4486" s="10" t="s">
        <v>81</v>
      </c>
      <c r="C4486" s="10" t="s">
        <v>42</v>
      </c>
      <c r="D4486" s="10" t="s">
        <v>27</v>
      </c>
      <c r="E4486" s="10" t="s">
        <v>24</v>
      </c>
      <c r="F4486" s="11" t="s">
        <v>948</v>
      </c>
      <c r="G4486" s="10">
        <v>2016</v>
      </c>
      <c r="H4486" s="10">
        <v>914840829</v>
      </c>
      <c r="I4486" s="17" t="s">
        <v>1454</v>
      </c>
      <c r="J4486" s="18">
        <v>586</v>
      </c>
      <c r="K4486" s="19">
        <v>109.28</v>
      </c>
      <c r="L4486" s="19">
        <v>35.840000000000003</v>
      </c>
      <c r="M4486" s="19">
        <f>Table1[[#This Row],[Unit_Selling Price]]-Table1[[#This Row],[Unit_Cost]]</f>
        <v>73.44</v>
      </c>
      <c r="N4486" s="19">
        <f>Table1[[#This Row],[Quantity]]*Table1[[#This Row],[unit_per Profit]]</f>
        <v>43035.839999999997</v>
      </c>
    </row>
    <row r="4487" spans="1:14" x14ac:dyDescent="0.2">
      <c r="A4487" s="10" t="s">
        <v>40</v>
      </c>
      <c r="B4487" s="10" t="s">
        <v>140</v>
      </c>
      <c r="C4487" s="10" t="s">
        <v>22</v>
      </c>
      <c r="D4487" s="10" t="s">
        <v>23</v>
      </c>
      <c r="E4487" s="10" t="s">
        <v>43</v>
      </c>
      <c r="F4487" s="11">
        <v>41826</v>
      </c>
      <c r="G4487" s="10">
        <v>2014</v>
      </c>
      <c r="H4487" s="10">
        <v>880625712</v>
      </c>
      <c r="I4487" s="17" t="s">
        <v>1010</v>
      </c>
      <c r="J4487" s="18">
        <v>5573</v>
      </c>
      <c r="K4487" s="19">
        <v>255.28</v>
      </c>
      <c r="L4487" s="19">
        <v>159.41999999999999</v>
      </c>
      <c r="M4487" s="19">
        <f>Table1[[#This Row],[Unit_Selling Price]]-Table1[[#This Row],[Unit_Cost]]</f>
        <v>95.86</v>
      </c>
      <c r="N4487" s="19">
        <f>Table1[[#This Row],[Quantity]]*Table1[[#This Row],[unit_per Profit]]</f>
        <v>534227.78</v>
      </c>
    </row>
    <row r="4488" spans="1:14" x14ac:dyDescent="0.2">
      <c r="A4488" s="10" t="s">
        <v>40</v>
      </c>
      <c r="B4488" s="10" t="s">
        <v>101</v>
      </c>
      <c r="C4488" s="10" t="s">
        <v>31</v>
      </c>
      <c r="D4488" s="10" t="s">
        <v>27</v>
      </c>
      <c r="E4488" s="10" t="s">
        <v>35</v>
      </c>
      <c r="F4488" s="11" t="s">
        <v>1121</v>
      </c>
      <c r="G4488" s="10">
        <v>2012</v>
      </c>
      <c r="H4488" s="10">
        <v>344074475</v>
      </c>
      <c r="I4488" s="17" t="s">
        <v>1121</v>
      </c>
      <c r="J4488" s="18">
        <v>8138</v>
      </c>
      <c r="K4488" s="19">
        <v>47.45</v>
      </c>
      <c r="L4488" s="19">
        <v>31.79</v>
      </c>
      <c r="M4488" s="19">
        <f>Table1[[#This Row],[Unit_Selling Price]]-Table1[[#This Row],[Unit_Cost]]</f>
        <v>15.66</v>
      </c>
      <c r="N4488" s="19">
        <f>Table1[[#This Row],[Quantity]]*Table1[[#This Row],[unit_per Profit]]</f>
        <v>127441.08</v>
      </c>
    </row>
    <row r="4489" spans="1:14" x14ac:dyDescent="0.2">
      <c r="A4489" s="10" t="s">
        <v>32</v>
      </c>
      <c r="B4489" s="10" t="s">
        <v>170</v>
      </c>
      <c r="C4489" s="10" t="s">
        <v>22</v>
      </c>
      <c r="D4489" s="10" t="s">
        <v>23</v>
      </c>
      <c r="E4489" s="10" t="s">
        <v>43</v>
      </c>
      <c r="F4489" s="11">
        <v>42436</v>
      </c>
      <c r="G4489" s="10">
        <v>2016</v>
      </c>
      <c r="H4489" s="10">
        <v>792735946</v>
      </c>
      <c r="I4489" s="17">
        <v>42467</v>
      </c>
      <c r="J4489" s="18">
        <v>7038</v>
      </c>
      <c r="K4489" s="19">
        <v>255.28</v>
      </c>
      <c r="L4489" s="19">
        <v>159.41999999999999</v>
      </c>
      <c r="M4489" s="19">
        <f>Table1[[#This Row],[Unit_Selling Price]]-Table1[[#This Row],[Unit_Cost]]</f>
        <v>95.86</v>
      </c>
      <c r="N4489" s="19">
        <f>Table1[[#This Row],[Quantity]]*Table1[[#This Row],[unit_per Profit]]</f>
        <v>674662.68</v>
      </c>
    </row>
    <row r="4490" spans="1:14" x14ac:dyDescent="0.2">
      <c r="A4490" s="10" t="s">
        <v>32</v>
      </c>
      <c r="B4490" s="10" t="s">
        <v>215</v>
      </c>
      <c r="C4490" s="10" t="s">
        <v>77</v>
      </c>
      <c r="D4490" s="10" t="s">
        <v>23</v>
      </c>
      <c r="E4490" s="10" t="s">
        <v>35</v>
      </c>
      <c r="F4490" s="11">
        <v>42495</v>
      </c>
      <c r="G4490" s="10">
        <v>2016</v>
      </c>
      <c r="H4490" s="10">
        <v>634471452</v>
      </c>
      <c r="I4490" s="17" t="s">
        <v>1410</v>
      </c>
      <c r="J4490" s="18">
        <v>3057</v>
      </c>
      <c r="K4490" s="19">
        <v>154.06</v>
      </c>
      <c r="L4490" s="19">
        <v>90.93</v>
      </c>
      <c r="M4490" s="19">
        <f>Table1[[#This Row],[Unit_Selling Price]]-Table1[[#This Row],[Unit_Cost]]</f>
        <v>63.13</v>
      </c>
      <c r="N4490" s="19">
        <f>Table1[[#This Row],[Quantity]]*Table1[[#This Row],[unit_per Profit]]</f>
        <v>192988.41</v>
      </c>
    </row>
    <row r="4491" spans="1:14" x14ac:dyDescent="0.2">
      <c r="A4491" s="10" t="s">
        <v>37</v>
      </c>
      <c r="B4491" s="10" t="s">
        <v>169</v>
      </c>
      <c r="C4491" s="10" t="s">
        <v>65</v>
      </c>
      <c r="D4491" s="10" t="s">
        <v>27</v>
      </c>
      <c r="E4491" s="10" t="s">
        <v>24</v>
      </c>
      <c r="F4491" s="11">
        <v>42039</v>
      </c>
      <c r="G4491" s="10">
        <v>2015</v>
      </c>
      <c r="H4491" s="10">
        <v>147454822</v>
      </c>
      <c r="I4491" s="17" t="s">
        <v>1208</v>
      </c>
      <c r="J4491" s="18">
        <v>4013</v>
      </c>
      <c r="K4491" s="19">
        <v>9.33</v>
      </c>
      <c r="L4491" s="19">
        <v>6.92</v>
      </c>
      <c r="M4491" s="19">
        <f>Table1[[#This Row],[Unit_Selling Price]]-Table1[[#This Row],[Unit_Cost]]</f>
        <v>2.41</v>
      </c>
      <c r="N4491" s="19">
        <f>Table1[[#This Row],[Quantity]]*Table1[[#This Row],[unit_per Profit]]</f>
        <v>9671.33</v>
      </c>
    </row>
    <row r="4492" spans="1:14" x14ac:dyDescent="0.2">
      <c r="A4492" s="10" t="s">
        <v>46</v>
      </c>
      <c r="B4492" s="10" t="s">
        <v>120</v>
      </c>
      <c r="C4492" s="10" t="s">
        <v>42</v>
      </c>
      <c r="D4492" s="10" t="s">
        <v>23</v>
      </c>
      <c r="E4492" s="10" t="s">
        <v>35</v>
      </c>
      <c r="F4492" s="11" t="s">
        <v>1804</v>
      </c>
      <c r="G4492" s="10">
        <v>2017</v>
      </c>
      <c r="H4492" s="10">
        <v>130172383</v>
      </c>
      <c r="I4492" s="17" t="s">
        <v>1804</v>
      </c>
      <c r="J4492" s="18">
        <v>9756</v>
      </c>
      <c r="K4492" s="19">
        <v>109.28</v>
      </c>
      <c r="L4492" s="19">
        <v>35.840000000000003</v>
      </c>
      <c r="M4492" s="19">
        <f>Table1[[#This Row],[Unit_Selling Price]]-Table1[[#This Row],[Unit_Cost]]</f>
        <v>73.44</v>
      </c>
      <c r="N4492" s="19">
        <f>Table1[[#This Row],[Quantity]]*Table1[[#This Row],[unit_per Profit]]</f>
        <v>716480.64</v>
      </c>
    </row>
    <row r="4493" spans="1:14" x14ac:dyDescent="0.2">
      <c r="A4493" s="10" t="s">
        <v>32</v>
      </c>
      <c r="B4493" s="10" t="s">
        <v>110</v>
      </c>
      <c r="C4493" s="10" t="s">
        <v>26</v>
      </c>
      <c r="D4493" s="10" t="s">
        <v>27</v>
      </c>
      <c r="E4493" s="10" t="s">
        <v>43</v>
      </c>
      <c r="F4493" s="11">
        <v>42494</v>
      </c>
      <c r="G4493" s="10">
        <v>2016</v>
      </c>
      <c r="H4493" s="10">
        <v>551422965</v>
      </c>
      <c r="I4493" s="17" t="s">
        <v>1475</v>
      </c>
      <c r="J4493" s="18">
        <v>7164</v>
      </c>
      <c r="K4493" s="19">
        <v>152.58000000000001</v>
      </c>
      <c r="L4493" s="19">
        <v>97.44</v>
      </c>
      <c r="M4493" s="19">
        <f>Table1[[#This Row],[Unit_Selling Price]]-Table1[[#This Row],[Unit_Cost]]</f>
        <v>55.14</v>
      </c>
      <c r="N4493" s="19">
        <f>Table1[[#This Row],[Quantity]]*Table1[[#This Row],[unit_per Profit]]</f>
        <v>395022.96</v>
      </c>
    </row>
    <row r="4494" spans="1:14" x14ac:dyDescent="0.2">
      <c r="A4494" s="10" t="s">
        <v>46</v>
      </c>
      <c r="B4494" s="10" t="s">
        <v>156</v>
      </c>
      <c r="C4494" s="10" t="s">
        <v>49</v>
      </c>
      <c r="D4494" s="10" t="s">
        <v>27</v>
      </c>
      <c r="E4494" s="10" t="s">
        <v>35</v>
      </c>
      <c r="F4494" s="11" t="s">
        <v>689</v>
      </c>
      <c r="G4494" s="10">
        <v>2014</v>
      </c>
      <c r="H4494" s="10">
        <v>100317895</v>
      </c>
      <c r="I4494" s="17" t="s">
        <v>1609</v>
      </c>
      <c r="J4494" s="18">
        <v>5149</v>
      </c>
      <c r="K4494" s="19">
        <v>651.21</v>
      </c>
      <c r="L4494" s="19">
        <v>524.96</v>
      </c>
      <c r="M4494" s="19">
        <f>Table1[[#This Row],[Unit_Selling Price]]-Table1[[#This Row],[Unit_Cost]]</f>
        <v>126.25</v>
      </c>
      <c r="N4494" s="19">
        <f>Table1[[#This Row],[Quantity]]*Table1[[#This Row],[unit_per Profit]]</f>
        <v>650061.25</v>
      </c>
    </row>
    <row r="4495" spans="1:14" x14ac:dyDescent="0.2">
      <c r="A4495" s="10" t="s">
        <v>46</v>
      </c>
      <c r="B4495" s="10" t="s">
        <v>172</v>
      </c>
      <c r="C4495" s="10" t="s">
        <v>49</v>
      </c>
      <c r="D4495" s="10" t="s">
        <v>27</v>
      </c>
      <c r="E4495" s="10" t="s">
        <v>24</v>
      </c>
      <c r="F4495" s="11" t="s">
        <v>1479</v>
      </c>
      <c r="G4495" s="10">
        <v>2011</v>
      </c>
      <c r="H4495" s="10">
        <v>236281001</v>
      </c>
      <c r="I4495" s="17" t="s">
        <v>615</v>
      </c>
      <c r="J4495" s="18">
        <v>9654</v>
      </c>
      <c r="K4495" s="19">
        <v>651.21</v>
      </c>
      <c r="L4495" s="19">
        <v>524.96</v>
      </c>
      <c r="M4495" s="19">
        <f>Table1[[#This Row],[Unit_Selling Price]]-Table1[[#This Row],[Unit_Cost]]</f>
        <v>126.25</v>
      </c>
      <c r="N4495" s="19">
        <f>Table1[[#This Row],[Quantity]]*Table1[[#This Row],[unit_per Profit]]</f>
        <v>1218817.5</v>
      </c>
    </row>
    <row r="4496" spans="1:14" x14ac:dyDescent="0.2">
      <c r="A4496" s="10" t="s">
        <v>29</v>
      </c>
      <c r="B4496" s="10" t="s">
        <v>89</v>
      </c>
      <c r="C4496" s="10" t="s">
        <v>39</v>
      </c>
      <c r="D4496" s="10" t="s">
        <v>23</v>
      </c>
      <c r="E4496" s="10" t="s">
        <v>35</v>
      </c>
      <c r="F4496" s="11" t="s">
        <v>1545</v>
      </c>
      <c r="G4496" s="10">
        <v>2016</v>
      </c>
      <c r="H4496" s="10">
        <v>239048612</v>
      </c>
      <c r="I4496" s="17" t="s">
        <v>1424</v>
      </c>
      <c r="J4496" s="18">
        <v>8651</v>
      </c>
      <c r="K4496" s="19">
        <v>81.73</v>
      </c>
      <c r="L4496" s="19">
        <v>56.67</v>
      </c>
      <c r="M4496" s="19">
        <f>Table1[[#This Row],[Unit_Selling Price]]-Table1[[#This Row],[Unit_Cost]]</f>
        <v>25.06</v>
      </c>
      <c r="N4496" s="19">
        <f>Table1[[#This Row],[Quantity]]*Table1[[#This Row],[unit_per Profit]]</f>
        <v>216794.06</v>
      </c>
    </row>
    <row r="4497" spans="1:14" x14ac:dyDescent="0.2">
      <c r="A4497" s="10" t="s">
        <v>37</v>
      </c>
      <c r="B4497" s="10" t="s">
        <v>155</v>
      </c>
      <c r="C4497" s="10" t="s">
        <v>85</v>
      </c>
      <c r="D4497" s="10" t="s">
        <v>23</v>
      </c>
      <c r="E4497" s="10" t="s">
        <v>28</v>
      </c>
      <c r="F4497" s="11" t="s">
        <v>1892</v>
      </c>
      <c r="G4497" s="10">
        <v>2011</v>
      </c>
      <c r="H4497" s="10">
        <v>358669555</v>
      </c>
      <c r="I4497" s="17">
        <v>40610</v>
      </c>
      <c r="J4497" s="18">
        <v>7147</v>
      </c>
      <c r="K4497" s="19">
        <v>668.27</v>
      </c>
      <c r="L4497" s="19">
        <v>502.54</v>
      </c>
      <c r="M4497" s="19">
        <f>Table1[[#This Row],[Unit_Selling Price]]-Table1[[#This Row],[Unit_Cost]]</f>
        <v>165.73</v>
      </c>
      <c r="N4497" s="19">
        <f>Table1[[#This Row],[Quantity]]*Table1[[#This Row],[unit_per Profit]]</f>
        <v>1184472.31</v>
      </c>
    </row>
    <row r="4498" spans="1:14" x14ac:dyDescent="0.2">
      <c r="A4498" s="10" t="s">
        <v>40</v>
      </c>
      <c r="B4498" s="10" t="s">
        <v>203</v>
      </c>
      <c r="C4498" s="10" t="s">
        <v>34</v>
      </c>
      <c r="D4498" s="10" t="s">
        <v>23</v>
      </c>
      <c r="E4498" s="10" t="s">
        <v>24</v>
      </c>
      <c r="F4498" s="11" t="s">
        <v>566</v>
      </c>
      <c r="G4498" s="10">
        <v>2010</v>
      </c>
      <c r="H4498" s="10">
        <v>465505158</v>
      </c>
      <c r="I4498" s="17">
        <v>40310</v>
      </c>
      <c r="J4498" s="18">
        <v>2176</v>
      </c>
      <c r="K4498" s="19">
        <v>205.7</v>
      </c>
      <c r="L4498" s="19">
        <v>117.11</v>
      </c>
      <c r="M4498" s="19">
        <f>Table1[[#This Row],[Unit_Selling Price]]-Table1[[#This Row],[Unit_Cost]]</f>
        <v>88.59</v>
      </c>
      <c r="N4498" s="19">
        <f>Table1[[#This Row],[Quantity]]*Table1[[#This Row],[unit_per Profit]]</f>
        <v>192771.84</v>
      </c>
    </row>
    <row r="4499" spans="1:14" x14ac:dyDescent="0.2">
      <c r="A4499" s="10" t="s">
        <v>32</v>
      </c>
      <c r="B4499" s="10" t="s">
        <v>182</v>
      </c>
      <c r="C4499" s="10" t="s">
        <v>85</v>
      </c>
      <c r="D4499" s="10" t="s">
        <v>23</v>
      </c>
      <c r="E4499" s="10" t="s">
        <v>35</v>
      </c>
      <c r="F4499" s="11" t="s">
        <v>1004</v>
      </c>
      <c r="G4499" s="10">
        <v>2011</v>
      </c>
      <c r="H4499" s="10">
        <v>500229251</v>
      </c>
      <c r="I4499" s="17" t="s">
        <v>1623</v>
      </c>
      <c r="J4499" s="18">
        <v>7806</v>
      </c>
      <c r="K4499" s="19">
        <v>668.27</v>
      </c>
      <c r="L4499" s="19">
        <v>502.54</v>
      </c>
      <c r="M4499" s="19">
        <f>Table1[[#This Row],[Unit_Selling Price]]-Table1[[#This Row],[Unit_Cost]]</f>
        <v>165.73</v>
      </c>
      <c r="N4499" s="19">
        <f>Table1[[#This Row],[Quantity]]*Table1[[#This Row],[unit_per Profit]]</f>
        <v>1293688.3799999999</v>
      </c>
    </row>
    <row r="4500" spans="1:14" x14ac:dyDescent="0.2">
      <c r="A4500" s="10" t="s">
        <v>46</v>
      </c>
      <c r="B4500" s="10" t="s">
        <v>71</v>
      </c>
      <c r="C4500" s="10" t="s">
        <v>85</v>
      </c>
      <c r="D4500" s="10" t="s">
        <v>27</v>
      </c>
      <c r="E4500" s="10" t="s">
        <v>43</v>
      </c>
      <c r="F4500" s="11" t="s">
        <v>1535</v>
      </c>
      <c r="G4500" s="10">
        <v>2017</v>
      </c>
      <c r="H4500" s="10">
        <v>923828160</v>
      </c>
      <c r="I4500" s="17">
        <v>42800</v>
      </c>
      <c r="J4500" s="18">
        <v>137</v>
      </c>
      <c r="K4500" s="19">
        <v>668.27</v>
      </c>
      <c r="L4500" s="19">
        <v>502.54</v>
      </c>
      <c r="M4500" s="19">
        <f>Table1[[#This Row],[Unit_Selling Price]]-Table1[[#This Row],[Unit_Cost]]</f>
        <v>165.73</v>
      </c>
      <c r="N4500" s="19">
        <f>Table1[[#This Row],[Quantity]]*Table1[[#This Row],[unit_per Profit]]</f>
        <v>22705.01</v>
      </c>
    </row>
    <row r="4501" spans="1:14" x14ac:dyDescent="0.2">
      <c r="A4501" s="10" t="s">
        <v>46</v>
      </c>
      <c r="B4501" s="10" t="s">
        <v>156</v>
      </c>
      <c r="C4501" s="10" t="s">
        <v>39</v>
      </c>
      <c r="D4501" s="10" t="s">
        <v>23</v>
      </c>
      <c r="E4501" s="10" t="s">
        <v>35</v>
      </c>
      <c r="F4501" s="11" t="s">
        <v>1606</v>
      </c>
      <c r="G4501" s="10">
        <v>2016</v>
      </c>
      <c r="H4501" s="10">
        <v>467600715</v>
      </c>
      <c r="I4501" s="17" t="s">
        <v>1423</v>
      </c>
      <c r="J4501" s="18">
        <v>2297</v>
      </c>
      <c r="K4501" s="19">
        <v>81.73</v>
      </c>
      <c r="L4501" s="19">
        <v>56.67</v>
      </c>
      <c r="M4501" s="19">
        <f>Table1[[#This Row],[Unit_Selling Price]]-Table1[[#This Row],[Unit_Cost]]</f>
        <v>25.06</v>
      </c>
      <c r="N4501" s="19">
        <f>Table1[[#This Row],[Quantity]]*Table1[[#This Row],[unit_per Profit]]</f>
        <v>57562.82</v>
      </c>
    </row>
    <row r="4502" spans="1:14" x14ac:dyDescent="0.2">
      <c r="A4502" s="10" t="s">
        <v>46</v>
      </c>
      <c r="B4502" s="10" t="s">
        <v>137</v>
      </c>
      <c r="C4502" s="10" t="s">
        <v>85</v>
      </c>
      <c r="D4502" s="10" t="s">
        <v>27</v>
      </c>
      <c r="E4502" s="10" t="s">
        <v>43</v>
      </c>
      <c r="F4502" s="11" t="s">
        <v>1781</v>
      </c>
      <c r="G4502" s="10">
        <v>2012</v>
      </c>
      <c r="H4502" s="10">
        <v>183158242</v>
      </c>
      <c r="I4502" s="17">
        <v>41094</v>
      </c>
      <c r="J4502" s="18">
        <v>9449</v>
      </c>
      <c r="K4502" s="19">
        <v>668.27</v>
      </c>
      <c r="L4502" s="19">
        <v>502.54</v>
      </c>
      <c r="M4502" s="19">
        <f>Table1[[#This Row],[Unit_Selling Price]]-Table1[[#This Row],[Unit_Cost]]</f>
        <v>165.73</v>
      </c>
      <c r="N4502" s="19">
        <f>Table1[[#This Row],[Quantity]]*Table1[[#This Row],[unit_per Profit]]</f>
        <v>1565982.77</v>
      </c>
    </row>
    <row r="4503" spans="1:14" x14ac:dyDescent="0.2">
      <c r="A4503" s="10" t="s">
        <v>29</v>
      </c>
      <c r="B4503" s="10" t="s">
        <v>212</v>
      </c>
      <c r="C4503" s="10" t="s">
        <v>51</v>
      </c>
      <c r="D4503" s="10" t="s">
        <v>27</v>
      </c>
      <c r="E4503" s="10" t="s">
        <v>28</v>
      </c>
      <c r="F4503" s="11" t="s">
        <v>652</v>
      </c>
      <c r="G4503" s="10">
        <v>2012</v>
      </c>
      <c r="H4503" s="10">
        <v>292424571</v>
      </c>
      <c r="I4503" s="17">
        <v>41035</v>
      </c>
      <c r="J4503" s="18">
        <v>3784</v>
      </c>
      <c r="K4503" s="19">
        <v>437.2</v>
      </c>
      <c r="L4503" s="19">
        <v>263.33</v>
      </c>
      <c r="M4503" s="19">
        <f>Table1[[#This Row],[Unit_Selling Price]]-Table1[[#This Row],[Unit_Cost]]</f>
        <v>173.87</v>
      </c>
      <c r="N4503" s="19">
        <f>Table1[[#This Row],[Quantity]]*Table1[[#This Row],[unit_per Profit]]</f>
        <v>657924.07999999996</v>
      </c>
    </row>
    <row r="4504" spans="1:14" x14ac:dyDescent="0.2">
      <c r="A4504" s="10" t="s">
        <v>40</v>
      </c>
      <c r="B4504" s="10" t="s">
        <v>218</v>
      </c>
      <c r="C4504" s="10" t="s">
        <v>51</v>
      </c>
      <c r="D4504" s="10" t="s">
        <v>23</v>
      </c>
      <c r="E4504" s="10" t="s">
        <v>43</v>
      </c>
      <c r="F4504" s="11" t="s">
        <v>490</v>
      </c>
      <c r="G4504" s="10">
        <v>2011</v>
      </c>
      <c r="H4504" s="10">
        <v>637636029</v>
      </c>
      <c r="I4504" s="17" t="s">
        <v>1739</v>
      </c>
      <c r="J4504" s="18">
        <v>9526</v>
      </c>
      <c r="K4504" s="19">
        <v>437.2</v>
      </c>
      <c r="L4504" s="19">
        <v>263.33</v>
      </c>
      <c r="M4504" s="19">
        <f>Table1[[#This Row],[Unit_Selling Price]]-Table1[[#This Row],[Unit_Cost]]</f>
        <v>173.87</v>
      </c>
      <c r="N4504" s="19">
        <f>Table1[[#This Row],[Quantity]]*Table1[[#This Row],[unit_per Profit]]</f>
        <v>1656285.62</v>
      </c>
    </row>
    <row r="4505" spans="1:14" x14ac:dyDescent="0.2">
      <c r="A4505" s="10" t="s">
        <v>29</v>
      </c>
      <c r="B4505" s="10" t="s">
        <v>44</v>
      </c>
      <c r="C4505" s="10" t="s">
        <v>31</v>
      </c>
      <c r="D4505" s="10" t="s">
        <v>23</v>
      </c>
      <c r="E4505" s="10" t="s">
        <v>24</v>
      </c>
      <c r="F4505" s="11" t="s">
        <v>1370</v>
      </c>
      <c r="G4505" s="10">
        <v>2015</v>
      </c>
      <c r="H4505" s="10">
        <v>231341445</v>
      </c>
      <c r="I4505" s="17">
        <v>42195</v>
      </c>
      <c r="J4505" s="18">
        <v>7929</v>
      </c>
      <c r="K4505" s="19">
        <v>47.45</v>
      </c>
      <c r="L4505" s="19">
        <v>31.79</v>
      </c>
      <c r="M4505" s="19">
        <f>Table1[[#This Row],[Unit_Selling Price]]-Table1[[#This Row],[Unit_Cost]]</f>
        <v>15.66</v>
      </c>
      <c r="N4505" s="19">
        <f>Table1[[#This Row],[Quantity]]*Table1[[#This Row],[unit_per Profit]]</f>
        <v>124168.14</v>
      </c>
    </row>
    <row r="4506" spans="1:14" x14ac:dyDescent="0.2">
      <c r="A4506" s="10" t="s">
        <v>46</v>
      </c>
      <c r="B4506" s="10" t="s">
        <v>228</v>
      </c>
      <c r="C4506" s="10" t="s">
        <v>65</v>
      </c>
      <c r="D4506" s="10" t="s">
        <v>23</v>
      </c>
      <c r="E4506" s="10" t="s">
        <v>28</v>
      </c>
      <c r="F4506" s="11" t="s">
        <v>574</v>
      </c>
      <c r="G4506" s="10">
        <v>2010</v>
      </c>
      <c r="H4506" s="10">
        <v>406402146</v>
      </c>
      <c r="I4506" s="17" t="s">
        <v>424</v>
      </c>
      <c r="J4506" s="18">
        <v>2281</v>
      </c>
      <c r="K4506" s="19">
        <v>9.33</v>
      </c>
      <c r="L4506" s="19">
        <v>6.92</v>
      </c>
      <c r="M4506" s="19">
        <f>Table1[[#This Row],[Unit_Selling Price]]-Table1[[#This Row],[Unit_Cost]]</f>
        <v>2.41</v>
      </c>
      <c r="N4506" s="19">
        <f>Table1[[#This Row],[Quantity]]*Table1[[#This Row],[unit_per Profit]]</f>
        <v>5497.21</v>
      </c>
    </row>
    <row r="4507" spans="1:14" x14ac:dyDescent="0.2">
      <c r="A4507" s="10" t="s">
        <v>278</v>
      </c>
      <c r="B4507" s="10" t="s">
        <v>217</v>
      </c>
      <c r="C4507" s="10" t="s">
        <v>51</v>
      </c>
      <c r="D4507" s="10" t="s">
        <v>27</v>
      </c>
      <c r="E4507" s="10" t="s">
        <v>28</v>
      </c>
      <c r="F4507" s="11" t="s">
        <v>580</v>
      </c>
      <c r="G4507" s="10">
        <v>2014</v>
      </c>
      <c r="H4507" s="10">
        <v>765991961</v>
      </c>
      <c r="I4507" s="17" t="s">
        <v>1188</v>
      </c>
      <c r="J4507" s="18">
        <v>2898</v>
      </c>
      <c r="K4507" s="19">
        <v>437.2</v>
      </c>
      <c r="L4507" s="19">
        <v>263.33</v>
      </c>
      <c r="M4507" s="19">
        <f>Table1[[#This Row],[Unit_Selling Price]]-Table1[[#This Row],[Unit_Cost]]</f>
        <v>173.87</v>
      </c>
      <c r="N4507" s="19">
        <f>Table1[[#This Row],[Quantity]]*Table1[[#This Row],[unit_per Profit]]</f>
        <v>503875.26</v>
      </c>
    </row>
    <row r="4508" spans="1:14" x14ac:dyDescent="0.2">
      <c r="A4508" s="10" t="s">
        <v>29</v>
      </c>
      <c r="B4508" s="10" t="s">
        <v>116</v>
      </c>
      <c r="C4508" s="10" t="s">
        <v>49</v>
      </c>
      <c r="D4508" s="10" t="s">
        <v>23</v>
      </c>
      <c r="E4508" s="10" t="s">
        <v>24</v>
      </c>
      <c r="F4508" s="11">
        <v>41519</v>
      </c>
      <c r="G4508" s="10">
        <v>2013</v>
      </c>
      <c r="H4508" s="10">
        <v>533597218</v>
      </c>
      <c r="I4508" s="17" t="s">
        <v>1199</v>
      </c>
      <c r="J4508" s="18">
        <v>2130</v>
      </c>
      <c r="K4508" s="19">
        <v>651.21</v>
      </c>
      <c r="L4508" s="19">
        <v>524.96</v>
      </c>
      <c r="M4508" s="19">
        <f>Table1[[#This Row],[Unit_Selling Price]]-Table1[[#This Row],[Unit_Cost]]</f>
        <v>126.25</v>
      </c>
      <c r="N4508" s="19">
        <f>Table1[[#This Row],[Quantity]]*Table1[[#This Row],[unit_per Profit]]</f>
        <v>268912.5</v>
      </c>
    </row>
    <row r="4509" spans="1:14" x14ac:dyDescent="0.2">
      <c r="A4509" s="10" t="s">
        <v>32</v>
      </c>
      <c r="B4509" s="10" t="s">
        <v>52</v>
      </c>
      <c r="C4509" s="10" t="s">
        <v>31</v>
      </c>
      <c r="D4509" s="10" t="s">
        <v>27</v>
      </c>
      <c r="E4509" s="10" t="s">
        <v>43</v>
      </c>
      <c r="F4509" s="11" t="s">
        <v>560</v>
      </c>
      <c r="G4509" s="10">
        <v>2015</v>
      </c>
      <c r="H4509" s="10">
        <v>803016746</v>
      </c>
      <c r="I4509" s="17" t="s">
        <v>625</v>
      </c>
      <c r="J4509" s="18">
        <v>9355</v>
      </c>
      <c r="K4509" s="19">
        <v>47.45</v>
      </c>
      <c r="L4509" s="19">
        <v>31.79</v>
      </c>
      <c r="M4509" s="19">
        <f>Table1[[#This Row],[Unit_Selling Price]]-Table1[[#This Row],[Unit_Cost]]</f>
        <v>15.66</v>
      </c>
      <c r="N4509" s="19">
        <f>Table1[[#This Row],[Quantity]]*Table1[[#This Row],[unit_per Profit]]</f>
        <v>146499.29999999999</v>
      </c>
    </row>
    <row r="4510" spans="1:14" x14ac:dyDescent="0.2">
      <c r="A4510" s="10" t="s">
        <v>32</v>
      </c>
      <c r="B4510" s="10" t="s">
        <v>87</v>
      </c>
      <c r="C4510" s="10" t="s">
        <v>34</v>
      </c>
      <c r="D4510" s="10" t="s">
        <v>27</v>
      </c>
      <c r="E4510" s="10" t="s">
        <v>24</v>
      </c>
      <c r="F4510" s="11">
        <v>40611</v>
      </c>
      <c r="G4510" s="10">
        <v>2011</v>
      </c>
      <c r="H4510" s="10">
        <v>488361871</v>
      </c>
      <c r="I4510" s="17" t="s">
        <v>797</v>
      </c>
      <c r="J4510" s="18">
        <v>5985</v>
      </c>
      <c r="K4510" s="19">
        <v>205.7</v>
      </c>
      <c r="L4510" s="19">
        <v>117.11</v>
      </c>
      <c r="M4510" s="19">
        <f>Table1[[#This Row],[Unit_Selling Price]]-Table1[[#This Row],[Unit_Cost]]</f>
        <v>88.59</v>
      </c>
      <c r="N4510" s="19">
        <f>Table1[[#This Row],[Quantity]]*Table1[[#This Row],[unit_per Profit]]</f>
        <v>530211.15</v>
      </c>
    </row>
    <row r="4511" spans="1:14" x14ac:dyDescent="0.2">
      <c r="A4511" s="10" t="s">
        <v>46</v>
      </c>
      <c r="B4511" s="10" t="s">
        <v>83</v>
      </c>
      <c r="C4511" s="10" t="s">
        <v>26</v>
      </c>
      <c r="D4511" s="10" t="s">
        <v>27</v>
      </c>
      <c r="E4511" s="10" t="s">
        <v>43</v>
      </c>
      <c r="F4511" s="11" t="s">
        <v>748</v>
      </c>
      <c r="G4511" s="10">
        <v>2010</v>
      </c>
      <c r="H4511" s="10">
        <v>374056422</v>
      </c>
      <c r="I4511" s="17">
        <v>40334</v>
      </c>
      <c r="J4511" s="18">
        <v>463</v>
      </c>
      <c r="K4511" s="19">
        <v>152.58000000000001</v>
      </c>
      <c r="L4511" s="19">
        <v>97.44</v>
      </c>
      <c r="M4511" s="19">
        <f>Table1[[#This Row],[Unit_Selling Price]]-Table1[[#This Row],[Unit_Cost]]</f>
        <v>55.14</v>
      </c>
      <c r="N4511" s="19">
        <f>Table1[[#This Row],[Quantity]]*Table1[[#This Row],[unit_per Profit]]</f>
        <v>25529.82</v>
      </c>
    </row>
    <row r="4512" spans="1:14" x14ac:dyDescent="0.2">
      <c r="A4512" s="10" t="s">
        <v>46</v>
      </c>
      <c r="B4512" s="10" t="s">
        <v>120</v>
      </c>
      <c r="C4512" s="10" t="s">
        <v>56</v>
      </c>
      <c r="D4512" s="10" t="s">
        <v>27</v>
      </c>
      <c r="E4512" s="10" t="s">
        <v>43</v>
      </c>
      <c r="F4512" s="11">
        <v>41733</v>
      </c>
      <c r="G4512" s="10">
        <v>2014</v>
      </c>
      <c r="H4512" s="10">
        <v>864836728</v>
      </c>
      <c r="I4512" s="17">
        <v>41917</v>
      </c>
      <c r="J4512" s="18">
        <v>3261</v>
      </c>
      <c r="K4512" s="19">
        <v>421.89</v>
      </c>
      <c r="L4512" s="19">
        <v>364.69</v>
      </c>
      <c r="M4512" s="19">
        <f>Table1[[#This Row],[Unit_Selling Price]]-Table1[[#This Row],[Unit_Cost]]</f>
        <v>57.2</v>
      </c>
      <c r="N4512" s="19">
        <f>Table1[[#This Row],[Quantity]]*Table1[[#This Row],[unit_per Profit]]</f>
        <v>186529.2</v>
      </c>
    </row>
    <row r="4513" spans="1:14" x14ac:dyDescent="0.2">
      <c r="A4513" s="10" t="s">
        <v>59</v>
      </c>
      <c r="B4513" s="10" t="s">
        <v>225</v>
      </c>
      <c r="C4513" s="10" t="s">
        <v>85</v>
      </c>
      <c r="D4513" s="10" t="s">
        <v>27</v>
      </c>
      <c r="E4513" s="10" t="s">
        <v>43</v>
      </c>
      <c r="F4513" s="11" t="s">
        <v>1323</v>
      </c>
      <c r="G4513" s="10">
        <v>2015</v>
      </c>
      <c r="H4513" s="10">
        <v>635751616</v>
      </c>
      <c r="I4513" s="17" t="s">
        <v>395</v>
      </c>
      <c r="J4513" s="18">
        <v>1886</v>
      </c>
      <c r="K4513" s="19">
        <v>668.27</v>
      </c>
      <c r="L4513" s="19">
        <v>502.54</v>
      </c>
      <c r="M4513" s="19">
        <f>Table1[[#This Row],[Unit_Selling Price]]-Table1[[#This Row],[Unit_Cost]]</f>
        <v>165.73</v>
      </c>
      <c r="N4513" s="19">
        <f>Table1[[#This Row],[Quantity]]*Table1[[#This Row],[unit_per Profit]]</f>
        <v>312566.78000000003</v>
      </c>
    </row>
    <row r="4514" spans="1:14" x14ac:dyDescent="0.2">
      <c r="A4514" s="10" t="s">
        <v>29</v>
      </c>
      <c r="B4514" s="10" t="s">
        <v>223</v>
      </c>
      <c r="C4514" s="10" t="s">
        <v>56</v>
      </c>
      <c r="D4514" s="10" t="s">
        <v>27</v>
      </c>
      <c r="E4514" s="10" t="s">
        <v>28</v>
      </c>
      <c r="F4514" s="11" t="s">
        <v>912</v>
      </c>
      <c r="G4514" s="10">
        <v>2016</v>
      </c>
      <c r="H4514" s="10">
        <v>682162415</v>
      </c>
      <c r="I4514" s="17" t="s">
        <v>1252</v>
      </c>
      <c r="J4514" s="18">
        <v>5873</v>
      </c>
      <c r="K4514" s="19">
        <v>421.89</v>
      </c>
      <c r="L4514" s="19">
        <v>364.69</v>
      </c>
      <c r="M4514" s="19">
        <f>Table1[[#This Row],[Unit_Selling Price]]-Table1[[#This Row],[Unit_Cost]]</f>
        <v>57.2</v>
      </c>
      <c r="N4514" s="19">
        <f>Table1[[#This Row],[Quantity]]*Table1[[#This Row],[unit_per Profit]]</f>
        <v>335935.6</v>
      </c>
    </row>
    <row r="4515" spans="1:14" x14ac:dyDescent="0.2">
      <c r="A4515" s="10" t="s">
        <v>32</v>
      </c>
      <c r="B4515" s="10" t="s">
        <v>87</v>
      </c>
      <c r="C4515" s="10" t="s">
        <v>56</v>
      </c>
      <c r="D4515" s="10" t="s">
        <v>23</v>
      </c>
      <c r="E4515" s="10" t="s">
        <v>24</v>
      </c>
      <c r="F4515" s="11">
        <v>41277</v>
      </c>
      <c r="G4515" s="10">
        <v>2013</v>
      </c>
      <c r="H4515" s="10">
        <v>269742953</v>
      </c>
      <c r="I4515" s="17" t="s">
        <v>1254</v>
      </c>
      <c r="J4515" s="18">
        <v>1789</v>
      </c>
      <c r="K4515" s="19">
        <v>421.89</v>
      </c>
      <c r="L4515" s="19">
        <v>364.69</v>
      </c>
      <c r="M4515" s="19">
        <f>Table1[[#This Row],[Unit_Selling Price]]-Table1[[#This Row],[Unit_Cost]]</f>
        <v>57.2</v>
      </c>
      <c r="N4515" s="19">
        <f>Table1[[#This Row],[Quantity]]*Table1[[#This Row],[unit_per Profit]]</f>
        <v>102330.8</v>
      </c>
    </row>
    <row r="4516" spans="1:14" x14ac:dyDescent="0.2">
      <c r="A4516" s="10" t="s">
        <v>32</v>
      </c>
      <c r="B4516" s="10" t="s">
        <v>186</v>
      </c>
      <c r="C4516" s="10" t="s">
        <v>42</v>
      </c>
      <c r="D4516" s="10" t="s">
        <v>23</v>
      </c>
      <c r="E4516" s="10" t="s">
        <v>24</v>
      </c>
      <c r="F4516" s="11">
        <v>41822</v>
      </c>
      <c r="G4516" s="10">
        <v>2014</v>
      </c>
      <c r="H4516" s="10">
        <v>984479558</v>
      </c>
      <c r="I4516" s="17">
        <v>41975</v>
      </c>
      <c r="J4516" s="18">
        <v>8233</v>
      </c>
      <c r="K4516" s="19">
        <v>109.28</v>
      </c>
      <c r="L4516" s="19">
        <v>35.840000000000003</v>
      </c>
      <c r="M4516" s="19">
        <f>Table1[[#This Row],[Unit_Selling Price]]-Table1[[#This Row],[Unit_Cost]]</f>
        <v>73.44</v>
      </c>
      <c r="N4516" s="19">
        <f>Table1[[#This Row],[Quantity]]*Table1[[#This Row],[unit_per Profit]]</f>
        <v>604631.52</v>
      </c>
    </row>
    <row r="4517" spans="1:14" x14ac:dyDescent="0.2">
      <c r="A4517" s="10" t="s">
        <v>32</v>
      </c>
      <c r="B4517" s="10" t="s">
        <v>110</v>
      </c>
      <c r="C4517" s="10" t="s">
        <v>56</v>
      </c>
      <c r="D4517" s="10" t="s">
        <v>23</v>
      </c>
      <c r="E4517" s="10" t="s">
        <v>43</v>
      </c>
      <c r="F4517" s="11" t="s">
        <v>1893</v>
      </c>
      <c r="G4517" s="10">
        <v>2015</v>
      </c>
      <c r="H4517" s="10">
        <v>882671058</v>
      </c>
      <c r="I4517" s="17" t="s">
        <v>876</v>
      </c>
      <c r="J4517" s="18">
        <v>836</v>
      </c>
      <c r="K4517" s="19">
        <v>421.89</v>
      </c>
      <c r="L4517" s="19">
        <v>364.69</v>
      </c>
      <c r="M4517" s="19">
        <f>Table1[[#This Row],[Unit_Selling Price]]-Table1[[#This Row],[Unit_Cost]]</f>
        <v>57.2</v>
      </c>
      <c r="N4517" s="19">
        <f>Table1[[#This Row],[Quantity]]*Table1[[#This Row],[unit_per Profit]]</f>
        <v>47819.199999999997</v>
      </c>
    </row>
    <row r="4518" spans="1:14" x14ac:dyDescent="0.2">
      <c r="A4518" s="10" t="s">
        <v>32</v>
      </c>
      <c r="B4518" s="10" t="s">
        <v>192</v>
      </c>
      <c r="C4518" s="10" t="s">
        <v>85</v>
      </c>
      <c r="D4518" s="10" t="s">
        <v>23</v>
      </c>
      <c r="E4518" s="10" t="s">
        <v>43</v>
      </c>
      <c r="F4518" s="11" t="s">
        <v>1068</v>
      </c>
      <c r="G4518" s="10">
        <v>2014</v>
      </c>
      <c r="H4518" s="10">
        <v>340928781</v>
      </c>
      <c r="I4518" s="17">
        <v>42248</v>
      </c>
      <c r="J4518" s="18">
        <v>7257</v>
      </c>
      <c r="K4518" s="19">
        <v>668.27</v>
      </c>
      <c r="L4518" s="19">
        <v>502.54</v>
      </c>
      <c r="M4518" s="19">
        <f>Table1[[#This Row],[Unit_Selling Price]]-Table1[[#This Row],[Unit_Cost]]</f>
        <v>165.73</v>
      </c>
      <c r="N4518" s="19">
        <f>Table1[[#This Row],[Quantity]]*Table1[[#This Row],[unit_per Profit]]</f>
        <v>1202702.6100000001</v>
      </c>
    </row>
    <row r="4519" spans="1:14" x14ac:dyDescent="0.2">
      <c r="A4519" s="10" t="s">
        <v>29</v>
      </c>
      <c r="B4519" s="10" t="s">
        <v>198</v>
      </c>
      <c r="C4519" s="10" t="s">
        <v>77</v>
      </c>
      <c r="D4519" s="10" t="s">
        <v>27</v>
      </c>
      <c r="E4519" s="10" t="s">
        <v>28</v>
      </c>
      <c r="F4519" s="11" t="s">
        <v>1226</v>
      </c>
      <c r="G4519" s="10">
        <v>2015</v>
      </c>
      <c r="H4519" s="10">
        <v>706176555</v>
      </c>
      <c r="I4519" s="17" t="s">
        <v>1724</v>
      </c>
      <c r="J4519" s="18">
        <v>2190</v>
      </c>
      <c r="K4519" s="19">
        <v>154.06</v>
      </c>
      <c r="L4519" s="19">
        <v>90.93</v>
      </c>
      <c r="M4519" s="19">
        <f>Table1[[#This Row],[Unit_Selling Price]]-Table1[[#This Row],[Unit_Cost]]</f>
        <v>63.13</v>
      </c>
      <c r="N4519" s="19">
        <f>Table1[[#This Row],[Quantity]]*Table1[[#This Row],[unit_per Profit]]</f>
        <v>138254.70000000001</v>
      </c>
    </row>
    <row r="4520" spans="1:14" x14ac:dyDescent="0.2">
      <c r="A4520" s="10" t="s">
        <v>46</v>
      </c>
      <c r="B4520" s="10" t="s">
        <v>99</v>
      </c>
      <c r="C4520" s="10" t="s">
        <v>77</v>
      </c>
      <c r="D4520" s="10" t="s">
        <v>27</v>
      </c>
      <c r="E4520" s="10" t="s">
        <v>43</v>
      </c>
      <c r="F4520" s="11">
        <v>40828</v>
      </c>
      <c r="G4520" s="10">
        <v>2011</v>
      </c>
      <c r="H4520" s="10">
        <v>245650708</v>
      </c>
      <c r="I4520" s="17">
        <v>41153</v>
      </c>
      <c r="J4520" s="18">
        <v>2358</v>
      </c>
      <c r="K4520" s="19">
        <v>154.06</v>
      </c>
      <c r="L4520" s="19">
        <v>90.93</v>
      </c>
      <c r="M4520" s="19">
        <f>Table1[[#This Row],[Unit_Selling Price]]-Table1[[#This Row],[Unit_Cost]]</f>
        <v>63.13</v>
      </c>
      <c r="N4520" s="19">
        <f>Table1[[#This Row],[Quantity]]*Table1[[#This Row],[unit_per Profit]]</f>
        <v>148860.54</v>
      </c>
    </row>
    <row r="4521" spans="1:14" x14ac:dyDescent="0.2">
      <c r="A4521" s="10" t="s">
        <v>37</v>
      </c>
      <c r="B4521" s="10" t="s">
        <v>63</v>
      </c>
      <c r="C4521" s="10" t="s">
        <v>39</v>
      </c>
      <c r="D4521" s="10" t="s">
        <v>23</v>
      </c>
      <c r="E4521" s="10" t="s">
        <v>43</v>
      </c>
      <c r="F4521" s="11" t="s">
        <v>1508</v>
      </c>
      <c r="G4521" s="10">
        <v>2013</v>
      </c>
      <c r="H4521" s="10">
        <v>896900069</v>
      </c>
      <c r="I4521" s="17">
        <v>41620</v>
      </c>
      <c r="J4521" s="18">
        <v>1516</v>
      </c>
      <c r="K4521" s="19">
        <v>81.73</v>
      </c>
      <c r="L4521" s="19">
        <v>56.67</v>
      </c>
      <c r="M4521" s="19">
        <f>Table1[[#This Row],[Unit_Selling Price]]-Table1[[#This Row],[Unit_Cost]]</f>
        <v>25.06</v>
      </c>
      <c r="N4521" s="19">
        <f>Table1[[#This Row],[Quantity]]*Table1[[#This Row],[unit_per Profit]]</f>
        <v>37990.959999999999</v>
      </c>
    </row>
    <row r="4522" spans="1:14" x14ac:dyDescent="0.2">
      <c r="A4522" s="10" t="s">
        <v>59</v>
      </c>
      <c r="B4522" s="10" t="s">
        <v>148</v>
      </c>
      <c r="C4522" s="10" t="s">
        <v>85</v>
      </c>
      <c r="D4522" s="10" t="s">
        <v>23</v>
      </c>
      <c r="E4522" s="10" t="s">
        <v>35</v>
      </c>
      <c r="F4522" s="11" t="s">
        <v>1731</v>
      </c>
      <c r="G4522" s="10">
        <v>2015</v>
      </c>
      <c r="H4522" s="10">
        <v>617785966</v>
      </c>
      <c r="I4522" s="17">
        <v>42129</v>
      </c>
      <c r="J4522" s="18">
        <v>5451</v>
      </c>
      <c r="K4522" s="19">
        <v>668.27</v>
      </c>
      <c r="L4522" s="19">
        <v>502.54</v>
      </c>
      <c r="M4522" s="19">
        <f>Table1[[#This Row],[Unit_Selling Price]]-Table1[[#This Row],[Unit_Cost]]</f>
        <v>165.73</v>
      </c>
      <c r="N4522" s="19">
        <f>Table1[[#This Row],[Quantity]]*Table1[[#This Row],[unit_per Profit]]</f>
        <v>903394.23</v>
      </c>
    </row>
    <row r="4523" spans="1:14" x14ac:dyDescent="0.2">
      <c r="A4523" s="10" t="s">
        <v>46</v>
      </c>
      <c r="B4523" s="10" t="s">
        <v>97</v>
      </c>
      <c r="C4523" s="10" t="s">
        <v>56</v>
      </c>
      <c r="D4523" s="10" t="s">
        <v>27</v>
      </c>
      <c r="E4523" s="10" t="s">
        <v>35</v>
      </c>
      <c r="F4523" s="11" t="s">
        <v>1893</v>
      </c>
      <c r="G4523" s="10">
        <v>2015</v>
      </c>
      <c r="H4523" s="10">
        <v>136482226</v>
      </c>
      <c r="I4523" s="17" t="s">
        <v>933</v>
      </c>
      <c r="J4523" s="18">
        <v>6979</v>
      </c>
      <c r="K4523" s="19">
        <v>421.89</v>
      </c>
      <c r="L4523" s="19">
        <v>364.69</v>
      </c>
      <c r="M4523" s="19">
        <f>Table1[[#This Row],[Unit_Selling Price]]-Table1[[#This Row],[Unit_Cost]]</f>
        <v>57.2</v>
      </c>
      <c r="N4523" s="19">
        <f>Table1[[#This Row],[Quantity]]*Table1[[#This Row],[unit_per Profit]]</f>
        <v>399198.8</v>
      </c>
    </row>
    <row r="4524" spans="1:14" x14ac:dyDescent="0.2">
      <c r="A4524" s="10" t="s">
        <v>46</v>
      </c>
      <c r="B4524" s="10" t="s">
        <v>120</v>
      </c>
      <c r="C4524" s="10" t="s">
        <v>49</v>
      </c>
      <c r="D4524" s="10" t="s">
        <v>23</v>
      </c>
      <c r="E4524" s="10" t="s">
        <v>24</v>
      </c>
      <c r="F4524" s="11" t="s">
        <v>602</v>
      </c>
      <c r="G4524" s="10">
        <v>2014</v>
      </c>
      <c r="H4524" s="10">
        <v>701475179</v>
      </c>
      <c r="I4524" s="17">
        <v>41768</v>
      </c>
      <c r="J4524" s="18">
        <v>949</v>
      </c>
      <c r="K4524" s="19">
        <v>651.21</v>
      </c>
      <c r="L4524" s="19">
        <v>524.96</v>
      </c>
      <c r="M4524" s="19">
        <f>Table1[[#This Row],[Unit_Selling Price]]-Table1[[#This Row],[Unit_Cost]]</f>
        <v>126.25</v>
      </c>
      <c r="N4524" s="19">
        <f>Table1[[#This Row],[Quantity]]*Table1[[#This Row],[unit_per Profit]]</f>
        <v>119811.25</v>
      </c>
    </row>
    <row r="4525" spans="1:14" x14ac:dyDescent="0.2">
      <c r="A4525" s="10" t="s">
        <v>32</v>
      </c>
      <c r="B4525" s="10" t="s">
        <v>189</v>
      </c>
      <c r="C4525" s="10" t="s">
        <v>34</v>
      </c>
      <c r="D4525" s="10" t="s">
        <v>27</v>
      </c>
      <c r="E4525" s="10" t="s">
        <v>35</v>
      </c>
      <c r="F4525" s="11">
        <v>40303</v>
      </c>
      <c r="G4525" s="10">
        <v>2010</v>
      </c>
      <c r="H4525" s="10">
        <v>931563651</v>
      </c>
      <c r="I4525" s="17" t="s">
        <v>1471</v>
      </c>
      <c r="J4525" s="18">
        <v>9241</v>
      </c>
      <c r="K4525" s="19">
        <v>205.7</v>
      </c>
      <c r="L4525" s="19">
        <v>117.11</v>
      </c>
      <c r="M4525" s="19">
        <f>Table1[[#This Row],[Unit_Selling Price]]-Table1[[#This Row],[Unit_Cost]]</f>
        <v>88.59</v>
      </c>
      <c r="N4525" s="19">
        <f>Table1[[#This Row],[Quantity]]*Table1[[#This Row],[unit_per Profit]]</f>
        <v>818660.19</v>
      </c>
    </row>
    <row r="4526" spans="1:14" x14ac:dyDescent="0.2">
      <c r="A4526" s="10" t="s">
        <v>32</v>
      </c>
      <c r="B4526" s="10" t="s">
        <v>209</v>
      </c>
      <c r="C4526" s="10" t="s">
        <v>31</v>
      </c>
      <c r="D4526" s="10" t="s">
        <v>23</v>
      </c>
      <c r="E4526" s="10" t="s">
        <v>24</v>
      </c>
      <c r="F4526" s="11" t="s">
        <v>1475</v>
      </c>
      <c r="G4526" s="10">
        <v>2016</v>
      </c>
      <c r="H4526" s="10">
        <v>865858972</v>
      </c>
      <c r="I4526" s="17" t="s">
        <v>1129</v>
      </c>
      <c r="J4526" s="18">
        <v>5766</v>
      </c>
      <c r="K4526" s="19">
        <v>47.45</v>
      </c>
      <c r="L4526" s="19">
        <v>31.79</v>
      </c>
      <c r="M4526" s="19">
        <f>Table1[[#This Row],[Unit_Selling Price]]-Table1[[#This Row],[Unit_Cost]]</f>
        <v>15.66</v>
      </c>
      <c r="N4526" s="19">
        <f>Table1[[#This Row],[Quantity]]*Table1[[#This Row],[unit_per Profit]]</f>
        <v>90295.56</v>
      </c>
    </row>
    <row r="4527" spans="1:14" x14ac:dyDescent="0.2">
      <c r="A4527" s="10" t="s">
        <v>40</v>
      </c>
      <c r="B4527" s="10" t="s">
        <v>74</v>
      </c>
      <c r="C4527" s="10" t="s">
        <v>65</v>
      </c>
      <c r="D4527" s="10" t="s">
        <v>27</v>
      </c>
      <c r="E4527" s="10" t="s">
        <v>24</v>
      </c>
      <c r="F4527" s="11" t="s">
        <v>1807</v>
      </c>
      <c r="G4527" s="10">
        <v>2013</v>
      </c>
      <c r="H4527" s="10">
        <v>613784968</v>
      </c>
      <c r="I4527" s="17" t="s">
        <v>1528</v>
      </c>
      <c r="J4527" s="18">
        <v>1467</v>
      </c>
      <c r="K4527" s="19">
        <v>9.33</v>
      </c>
      <c r="L4527" s="19">
        <v>6.92</v>
      </c>
      <c r="M4527" s="19">
        <f>Table1[[#This Row],[Unit_Selling Price]]-Table1[[#This Row],[Unit_Cost]]</f>
        <v>2.41</v>
      </c>
      <c r="N4527" s="19">
        <f>Table1[[#This Row],[Quantity]]*Table1[[#This Row],[unit_per Profit]]</f>
        <v>3535.47</v>
      </c>
    </row>
    <row r="4528" spans="1:14" x14ac:dyDescent="0.2">
      <c r="A4528" s="10" t="s">
        <v>46</v>
      </c>
      <c r="B4528" s="10" t="s">
        <v>156</v>
      </c>
      <c r="C4528" s="10" t="s">
        <v>65</v>
      </c>
      <c r="D4528" s="10" t="s">
        <v>23</v>
      </c>
      <c r="E4528" s="10" t="s">
        <v>43</v>
      </c>
      <c r="F4528" s="11" t="s">
        <v>410</v>
      </c>
      <c r="G4528" s="10">
        <v>2013</v>
      </c>
      <c r="H4528" s="10">
        <v>805077970</v>
      </c>
      <c r="I4528" s="17" t="s">
        <v>1461</v>
      </c>
      <c r="J4528" s="18">
        <v>9317</v>
      </c>
      <c r="K4528" s="19">
        <v>9.33</v>
      </c>
      <c r="L4528" s="19">
        <v>6.92</v>
      </c>
      <c r="M4528" s="19">
        <f>Table1[[#This Row],[Unit_Selling Price]]-Table1[[#This Row],[Unit_Cost]]</f>
        <v>2.41</v>
      </c>
      <c r="N4528" s="19">
        <f>Table1[[#This Row],[Quantity]]*Table1[[#This Row],[unit_per Profit]]</f>
        <v>22453.97</v>
      </c>
    </row>
    <row r="4529" spans="1:14" x14ac:dyDescent="0.2">
      <c r="A4529" s="10" t="s">
        <v>29</v>
      </c>
      <c r="B4529" s="10" t="s">
        <v>76</v>
      </c>
      <c r="C4529" s="10" t="s">
        <v>49</v>
      </c>
      <c r="D4529" s="10" t="s">
        <v>27</v>
      </c>
      <c r="E4529" s="10" t="s">
        <v>43</v>
      </c>
      <c r="F4529" s="11" t="s">
        <v>1055</v>
      </c>
      <c r="G4529" s="10">
        <v>2011</v>
      </c>
      <c r="H4529" s="10">
        <v>339786803</v>
      </c>
      <c r="I4529" s="17" t="s">
        <v>1336</v>
      </c>
      <c r="J4529" s="18">
        <v>9321</v>
      </c>
      <c r="K4529" s="19">
        <v>651.21</v>
      </c>
      <c r="L4529" s="19">
        <v>524.96</v>
      </c>
      <c r="M4529" s="19">
        <f>Table1[[#This Row],[Unit_Selling Price]]-Table1[[#This Row],[Unit_Cost]]</f>
        <v>126.25</v>
      </c>
      <c r="N4529" s="19">
        <f>Table1[[#This Row],[Quantity]]*Table1[[#This Row],[unit_per Profit]]</f>
        <v>1176776.25</v>
      </c>
    </row>
    <row r="4530" spans="1:14" x14ac:dyDescent="0.2">
      <c r="A4530" s="10" t="s">
        <v>37</v>
      </c>
      <c r="B4530" s="10" t="s">
        <v>106</v>
      </c>
      <c r="C4530" s="10" t="s">
        <v>56</v>
      </c>
      <c r="D4530" s="10" t="s">
        <v>23</v>
      </c>
      <c r="E4530" s="10" t="s">
        <v>28</v>
      </c>
      <c r="F4530" s="11" t="s">
        <v>1851</v>
      </c>
      <c r="G4530" s="10">
        <v>2017</v>
      </c>
      <c r="H4530" s="10">
        <v>438272798</v>
      </c>
      <c r="I4530" s="17" t="s">
        <v>733</v>
      </c>
      <c r="J4530" s="18">
        <v>3515</v>
      </c>
      <c r="K4530" s="19">
        <v>421.89</v>
      </c>
      <c r="L4530" s="19">
        <v>364.69</v>
      </c>
      <c r="M4530" s="19">
        <f>Table1[[#This Row],[Unit_Selling Price]]-Table1[[#This Row],[Unit_Cost]]</f>
        <v>57.2</v>
      </c>
      <c r="N4530" s="19">
        <f>Table1[[#This Row],[Quantity]]*Table1[[#This Row],[unit_per Profit]]</f>
        <v>201058</v>
      </c>
    </row>
    <row r="4531" spans="1:14" x14ac:dyDescent="0.2">
      <c r="A4531" s="10" t="s">
        <v>32</v>
      </c>
      <c r="B4531" s="10" t="s">
        <v>186</v>
      </c>
      <c r="C4531" s="10" t="s">
        <v>26</v>
      </c>
      <c r="D4531" s="10" t="s">
        <v>23</v>
      </c>
      <c r="E4531" s="10" t="s">
        <v>24</v>
      </c>
      <c r="F4531" s="11" t="s">
        <v>913</v>
      </c>
      <c r="G4531" s="10">
        <v>2016</v>
      </c>
      <c r="H4531" s="10">
        <v>591209781</v>
      </c>
      <c r="I4531" s="17">
        <v>42433</v>
      </c>
      <c r="J4531" s="18">
        <v>967</v>
      </c>
      <c r="K4531" s="19">
        <v>152.58000000000001</v>
      </c>
      <c r="L4531" s="19">
        <v>97.44</v>
      </c>
      <c r="M4531" s="19">
        <f>Table1[[#This Row],[Unit_Selling Price]]-Table1[[#This Row],[Unit_Cost]]</f>
        <v>55.14</v>
      </c>
      <c r="N4531" s="19">
        <f>Table1[[#This Row],[Quantity]]*Table1[[#This Row],[unit_per Profit]]</f>
        <v>53320.38</v>
      </c>
    </row>
    <row r="4532" spans="1:14" x14ac:dyDescent="0.2">
      <c r="A4532" s="10" t="s">
        <v>46</v>
      </c>
      <c r="B4532" s="10" t="s">
        <v>173</v>
      </c>
      <c r="C4532" s="10" t="s">
        <v>51</v>
      </c>
      <c r="D4532" s="10" t="s">
        <v>23</v>
      </c>
      <c r="E4532" s="10" t="s">
        <v>35</v>
      </c>
      <c r="F4532" s="11">
        <v>42408</v>
      </c>
      <c r="G4532" s="10">
        <v>2016</v>
      </c>
      <c r="H4532" s="10">
        <v>809584081</v>
      </c>
      <c r="I4532" s="17" t="s">
        <v>463</v>
      </c>
      <c r="J4532" s="18">
        <v>2775</v>
      </c>
      <c r="K4532" s="19">
        <v>437.2</v>
      </c>
      <c r="L4532" s="19">
        <v>263.33</v>
      </c>
      <c r="M4532" s="19">
        <f>Table1[[#This Row],[Unit_Selling Price]]-Table1[[#This Row],[Unit_Cost]]</f>
        <v>173.87</v>
      </c>
      <c r="N4532" s="19">
        <f>Table1[[#This Row],[Quantity]]*Table1[[#This Row],[unit_per Profit]]</f>
        <v>482489.25</v>
      </c>
    </row>
    <row r="4533" spans="1:14" x14ac:dyDescent="0.2">
      <c r="A4533" s="10" t="s">
        <v>29</v>
      </c>
      <c r="B4533" s="10" t="s">
        <v>126</v>
      </c>
      <c r="C4533" s="10" t="s">
        <v>39</v>
      </c>
      <c r="D4533" s="10" t="s">
        <v>27</v>
      </c>
      <c r="E4533" s="10" t="s">
        <v>28</v>
      </c>
      <c r="F4533" s="11" t="s">
        <v>1341</v>
      </c>
      <c r="G4533" s="10">
        <v>2017</v>
      </c>
      <c r="H4533" s="10">
        <v>274694526</v>
      </c>
      <c r="I4533" s="17">
        <v>43044</v>
      </c>
      <c r="J4533" s="18">
        <v>7069</v>
      </c>
      <c r="K4533" s="19">
        <v>81.73</v>
      </c>
      <c r="L4533" s="19">
        <v>56.67</v>
      </c>
      <c r="M4533" s="19">
        <f>Table1[[#This Row],[Unit_Selling Price]]-Table1[[#This Row],[Unit_Cost]]</f>
        <v>25.06</v>
      </c>
      <c r="N4533" s="19">
        <f>Table1[[#This Row],[Quantity]]*Table1[[#This Row],[unit_per Profit]]</f>
        <v>177149.14</v>
      </c>
    </row>
    <row r="4534" spans="1:14" x14ac:dyDescent="0.2">
      <c r="A4534" s="10" t="s">
        <v>37</v>
      </c>
      <c r="B4534" s="10" t="s">
        <v>50</v>
      </c>
      <c r="C4534" s="10" t="s">
        <v>85</v>
      </c>
      <c r="D4534" s="10" t="s">
        <v>23</v>
      </c>
      <c r="E4534" s="10" t="s">
        <v>35</v>
      </c>
      <c r="F4534" s="11" t="s">
        <v>1695</v>
      </c>
      <c r="G4534" s="10">
        <v>2010</v>
      </c>
      <c r="H4534" s="10">
        <v>488152444</v>
      </c>
      <c r="I4534" s="17" t="s">
        <v>1695</v>
      </c>
      <c r="J4534" s="18">
        <v>4011</v>
      </c>
      <c r="K4534" s="19">
        <v>668.27</v>
      </c>
      <c r="L4534" s="19">
        <v>502.54</v>
      </c>
      <c r="M4534" s="19">
        <f>Table1[[#This Row],[Unit_Selling Price]]-Table1[[#This Row],[Unit_Cost]]</f>
        <v>165.73</v>
      </c>
      <c r="N4534" s="19">
        <f>Table1[[#This Row],[Quantity]]*Table1[[#This Row],[unit_per Profit]]</f>
        <v>664743.03</v>
      </c>
    </row>
    <row r="4535" spans="1:14" x14ac:dyDescent="0.2">
      <c r="A4535" s="10" t="s">
        <v>59</v>
      </c>
      <c r="B4535" s="10" t="s">
        <v>148</v>
      </c>
      <c r="C4535" s="10" t="s">
        <v>49</v>
      </c>
      <c r="D4535" s="10" t="s">
        <v>27</v>
      </c>
      <c r="E4535" s="10" t="s">
        <v>35</v>
      </c>
      <c r="F4535" s="11" t="s">
        <v>1789</v>
      </c>
      <c r="G4535" s="10">
        <v>2015</v>
      </c>
      <c r="H4535" s="10">
        <v>321881663</v>
      </c>
      <c r="I4535" s="17" t="s">
        <v>1373</v>
      </c>
      <c r="J4535" s="18">
        <v>792</v>
      </c>
      <c r="K4535" s="19">
        <v>651.21</v>
      </c>
      <c r="L4535" s="19">
        <v>524.96</v>
      </c>
      <c r="M4535" s="19">
        <f>Table1[[#This Row],[Unit_Selling Price]]-Table1[[#This Row],[Unit_Cost]]</f>
        <v>126.25</v>
      </c>
      <c r="N4535" s="19">
        <f>Table1[[#This Row],[Quantity]]*Table1[[#This Row],[unit_per Profit]]</f>
        <v>99990</v>
      </c>
    </row>
    <row r="4536" spans="1:14" x14ac:dyDescent="0.2">
      <c r="A4536" s="10" t="s">
        <v>46</v>
      </c>
      <c r="B4536" s="10" t="s">
        <v>47</v>
      </c>
      <c r="C4536" s="10" t="s">
        <v>65</v>
      </c>
      <c r="D4536" s="10" t="s">
        <v>27</v>
      </c>
      <c r="E4536" s="10" t="s">
        <v>35</v>
      </c>
      <c r="F4536" s="11">
        <v>41796</v>
      </c>
      <c r="G4536" s="10">
        <v>2014</v>
      </c>
      <c r="H4536" s="10">
        <v>968118512</v>
      </c>
      <c r="I4536" s="17" t="s">
        <v>1586</v>
      </c>
      <c r="J4536" s="18">
        <v>6636</v>
      </c>
      <c r="K4536" s="19">
        <v>9.33</v>
      </c>
      <c r="L4536" s="19">
        <v>6.92</v>
      </c>
      <c r="M4536" s="19">
        <f>Table1[[#This Row],[Unit_Selling Price]]-Table1[[#This Row],[Unit_Cost]]</f>
        <v>2.41</v>
      </c>
      <c r="N4536" s="19">
        <f>Table1[[#This Row],[Quantity]]*Table1[[#This Row],[unit_per Profit]]</f>
        <v>15992.76</v>
      </c>
    </row>
    <row r="4537" spans="1:14" x14ac:dyDescent="0.2">
      <c r="A4537" s="10" t="s">
        <v>278</v>
      </c>
      <c r="B4537" s="10" t="s">
        <v>117</v>
      </c>
      <c r="C4537" s="10" t="s">
        <v>26</v>
      </c>
      <c r="D4537" s="10" t="s">
        <v>27</v>
      </c>
      <c r="E4537" s="10" t="s">
        <v>28</v>
      </c>
      <c r="F4537" s="11" t="s">
        <v>1623</v>
      </c>
      <c r="G4537" s="10">
        <v>2011</v>
      </c>
      <c r="H4537" s="10">
        <v>989411818</v>
      </c>
      <c r="I4537" s="17" t="s">
        <v>1442</v>
      </c>
      <c r="J4537" s="18">
        <v>7799</v>
      </c>
      <c r="K4537" s="19">
        <v>152.58000000000001</v>
      </c>
      <c r="L4537" s="19">
        <v>97.44</v>
      </c>
      <c r="M4537" s="19">
        <f>Table1[[#This Row],[Unit_Selling Price]]-Table1[[#This Row],[Unit_Cost]]</f>
        <v>55.14</v>
      </c>
      <c r="N4537" s="19">
        <f>Table1[[#This Row],[Quantity]]*Table1[[#This Row],[unit_per Profit]]</f>
        <v>430036.86</v>
      </c>
    </row>
    <row r="4538" spans="1:14" x14ac:dyDescent="0.2">
      <c r="A4538" s="10" t="s">
        <v>278</v>
      </c>
      <c r="B4538" s="10" t="s">
        <v>70</v>
      </c>
      <c r="C4538" s="10" t="s">
        <v>85</v>
      </c>
      <c r="D4538" s="10" t="s">
        <v>27</v>
      </c>
      <c r="E4538" s="10" t="s">
        <v>35</v>
      </c>
      <c r="F4538" s="11">
        <v>42410</v>
      </c>
      <c r="G4538" s="10">
        <v>2016</v>
      </c>
      <c r="H4538" s="10">
        <v>368622910</v>
      </c>
      <c r="I4538" s="17">
        <v>42500</v>
      </c>
      <c r="J4538" s="18">
        <v>2566</v>
      </c>
      <c r="K4538" s="19">
        <v>668.27</v>
      </c>
      <c r="L4538" s="19">
        <v>502.54</v>
      </c>
      <c r="M4538" s="19">
        <f>Table1[[#This Row],[Unit_Selling Price]]-Table1[[#This Row],[Unit_Cost]]</f>
        <v>165.73</v>
      </c>
      <c r="N4538" s="19">
        <f>Table1[[#This Row],[Quantity]]*Table1[[#This Row],[unit_per Profit]]</f>
        <v>425263.18</v>
      </c>
    </row>
    <row r="4539" spans="1:14" x14ac:dyDescent="0.2">
      <c r="A4539" s="10" t="s">
        <v>46</v>
      </c>
      <c r="B4539" s="10" t="s">
        <v>136</v>
      </c>
      <c r="C4539" s="10" t="s">
        <v>65</v>
      </c>
      <c r="D4539" s="10" t="s">
        <v>27</v>
      </c>
      <c r="E4539" s="10" t="s">
        <v>43</v>
      </c>
      <c r="F4539" s="11" t="s">
        <v>1894</v>
      </c>
      <c r="G4539" s="10">
        <v>2017</v>
      </c>
      <c r="H4539" s="10">
        <v>958925616</v>
      </c>
      <c r="I4539" s="17">
        <v>42796</v>
      </c>
      <c r="J4539" s="18">
        <v>6254</v>
      </c>
      <c r="K4539" s="19">
        <v>9.33</v>
      </c>
      <c r="L4539" s="19">
        <v>6.92</v>
      </c>
      <c r="M4539" s="19">
        <f>Table1[[#This Row],[Unit_Selling Price]]-Table1[[#This Row],[Unit_Cost]]</f>
        <v>2.41</v>
      </c>
      <c r="N4539" s="19">
        <f>Table1[[#This Row],[Quantity]]*Table1[[#This Row],[unit_per Profit]]</f>
        <v>15072.14</v>
      </c>
    </row>
    <row r="4540" spans="1:14" x14ac:dyDescent="0.2">
      <c r="A4540" s="10" t="s">
        <v>29</v>
      </c>
      <c r="B4540" s="10" t="s">
        <v>174</v>
      </c>
      <c r="C4540" s="10" t="s">
        <v>42</v>
      </c>
      <c r="D4540" s="10" t="s">
        <v>23</v>
      </c>
      <c r="E4540" s="10" t="s">
        <v>24</v>
      </c>
      <c r="F4540" s="11" t="s">
        <v>1735</v>
      </c>
      <c r="G4540" s="10">
        <v>2014</v>
      </c>
      <c r="H4540" s="10">
        <v>633806264</v>
      </c>
      <c r="I4540" s="17" t="s">
        <v>1503</v>
      </c>
      <c r="J4540" s="18">
        <v>6213</v>
      </c>
      <c r="K4540" s="19">
        <v>109.28</v>
      </c>
      <c r="L4540" s="19">
        <v>35.840000000000003</v>
      </c>
      <c r="M4540" s="19">
        <f>Table1[[#This Row],[Unit_Selling Price]]-Table1[[#This Row],[Unit_Cost]]</f>
        <v>73.44</v>
      </c>
      <c r="N4540" s="19">
        <f>Table1[[#This Row],[Quantity]]*Table1[[#This Row],[unit_per Profit]]</f>
        <v>456282.72</v>
      </c>
    </row>
    <row r="4541" spans="1:14" x14ac:dyDescent="0.2">
      <c r="A4541" s="10" t="s">
        <v>37</v>
      </c>
      <c r="B4541" s="10" t="s">
        <v>79</v>
      </c>
      <c r="C4541" s="10" t="s">
        <v>39</v>
      </c>
      <c r="D4541" s="10" t="s">
        <v>27</v>
      </c>
      <c r="E4541" s="10" t="s">
        <v>43</v>
      </c>
      <c r="F4541" s="11" t="s">
        <v>1011</v>
      </c>
      <c r="G4541" s="10">
        <v>2015</v>
      </c>
      <c r="H4541" s="10">
        <v>937063682</v>
      </c>
      <c r="I4541" s="17">
        <v>42223</v>
      </c>
      <c r="J4541" s="18">
        <v>6822</v>
      </c>
      <c r="K4541" s="19">
        <v>81.73</v>
      </c>
      <c r="L4541" s="19">
        <v>56.67</v>
      </c>
      <c r="M4541" s="19">
        <f>Table1[[#This Row],[Unit_Selling Price]]-Table1[[#This Row],[Unit_Cost]]</f>
        <v>25.06</v>
      </c>
      <c r="N4541" s="19">
        <f>Table1[[#This Row],[Quantity]]*Table1[[#This Row],[unit_per Profit]]</f>
        <v>170959.32</v>
      </c>
    </row>
    <row r="4542" spans="1:14" x14ac:dyDescent="0.2">
      <c r="A4542" s="10" t="s">
        <v>46</v>
      </c>
      <c r="B4542" s="10" t="s">
        <v>206</v>
      </c>
      <c r="C4542" s="10" t="s">
        <v>42</v>
      </c>
      <c r="D4542" s="10" t="s">
        <v>23</v>
      </c>
      <c r="E4542" s="10" t="s">
        <v>35</v>
      </c>
      <c r="F4542" s="11" t="s">
        <v>1364</v>
      </c>
      <c r="G4542" s="10">
        <v>2013</v>
      </c>
      <c r="H4542" s="10">
        <v>332809197</v>
      </c>
      <c r="I4542" s="17" t="s">
        <v>1049</v>
      </c>
      <c r="J4542" s="18">
        <v>4492</v>
      </c>
      <c r="K4542" s="19">
        <v>109.28</v>
      </c>
      <c r="L4542" s="19">
        <v>35.840000000000003</v>
      </c>
      <c r="M4542" s="19">
        <f>Table1[[#This Row],[Unit_Selling Price]]-Table1[[#This Row],[Unit_Cost]]</f>
        <v>73.44</v>
      </c>
      <c r="N4542" s="19">
        <f>Table1[[#This Row],[Quantity]]*Table1[[#This Row],[unit_per Profit]]</f>
        <v>329892.47999999998</v>
      </c>
    </row>
    <row r="4543" spans="1:14" x14ac:dyDescent="0.2">
      <c r="A4543" s="10" t="s">
        <v>29</v>
      </c>
      <c r="B4543" s="10" t="s">
        <v>177</v>
      </c>
      <c r="C4543" s="10" t="s">
        <v>39</v>
      </c>
      <c r="D4543" s="10" t="s">
        <v>23</v>
      </c>
      <c r="E4543" s="10" t="s">
        <v>28</v>
      </c>
      <c r="F4543" s="11">
        <v>41498</v>
      </c>
      <c r="G4543" s="10">
        <v>2013</v>
      </c>
      <c r="H4543" s="10">
        <v>955466639</v>
      </c>
      <c r="I4543" s="17" t="s">
        <v>838</v>
      </c>
      <c r="J4543" s="18">
        <v>2666</v>
      </c>
      <c r="K4543" s="19">
        <v>81.73</v>
      </c>
      <c r="L4543" s="19">
        <v>56.67</v>
      </c>
      <c r="M4543" s="19">
        <f>Table1[[#This Row],[Unit_Selling Price]]-Table1[[#This Row],[Unit_Cost]]</f>
        <v>25.06</v>
      </c>
      <c r="N4543" s="19">
        <f>Table1[[#This Row],[Quantity]]*Table1[[#This Row],[unit_per Profit]]</f>
        <v>66809.960000000006</v>
      </c>
    </row>
    <row r="4544" spans="1:14" x14ac:dyDescent="0.2">
      <c r="A4544" s="10" t="s">
        <v>46</v>
      </c>
      <c r="B4544" s="10" t="s">
        <v>123</v>
      </c>
      <c r="C4544" s="10" t="s">
        <v>31</v>
      </c>
      <c r="D4544" s="10" t="s">
        <v>27</v>
      </c>
      <c r="E4544" s="10" t="s">
        <v>28</v>
      </c>
      <c r="F4544" s="11" t="s">
        <v>1155</v>
      </c>
      <c r="G4544" s="10">
        <v>2015</v>
      </c>
      <c r="H4544" s="10">
        <v>959772336</v>
      </c>
      <c r="I4544" s="17" t="s">
        <v>658</v>
      </c>
      <c r="J4544" s="18">
        <v>6817</v>
      </c>
      <c r="K4544" s="19">
        <v>47.45</v>
      </c>
      <c r="L4544" s="19">
        <v>31.79</v>
      </c>
      <c r="M4544" s="19">
        <f>Table1[[#This Row],[Unit_Selling Price]]-Table1[[#This Row],[Unit_Cost]]</f>
        <v>15.66</v>
      </c>
      <c r="N4544" s="19">
        <f>Table1[[#This Row],[Quantity]]*Table1[[#This Row],[unit_per Profit]]</f>
        <v>106754.22</v>
      </c>
    </row>
    <row r="4545" spans="1:14" x14ac:dyDescent="0.2">
      <c r="A4545" s="10" t="s">
        <v>46</v>
      </c>
      <c r="B4545" s="10" t="s">
        <v>119</v>
      </c>
      <c r="C4545" s="10" t="s">
        <v>26</v>
      </c>
      <c r="D4545" s="10" t="s">
        <v>23</v>
      </c>
      <c r="E4545" s="10" t="s">
        <v>35</v>
      </c>
      <c r="F4545" s="11">
        <v>41643</v>
      </c>
      <c r="G4545" s="10">
        <v>2014</v>
      </c>
      <c r="H4545" s="10">
        <v>370775115</v>
      </c>
      <c r="I4545" s="17" t="s">
        <v>1097</v>
      </c>
      <c r="J4545" s="18">
        <v>9451</v>
      </c>
      <c r="K4545" s="19">
        <v>152.58000000000001</v>
      </c>
      <c r="L4545" s="19">
        <v>97.44</v>
      </c>
      <c r="M4545" s="19">
        <f>Table1[[#This Row],[Unit_Selling Price]]-Table1[[#This Row],[Unit_Cost]]</f>
        <v>55.14</v>
      </c>
      <c r="N4545" s="19">
        <f>Table1[[#This Row],[Quantity]]*Table1[[#This Row],[unit_per Profit]]</f>
        <v>521128.14</v>
      </c>
    </row>
    <row r="4546" spans="1:14" x14ac:dyDescent="0.2">
      <c r="A4546" s="10" t="s">
        <v>32</v>
      </c>
      <c r="B4546" s="10" t="s">
        <v>110</v>
      </c>
      <c r="C4546" s="10" t="s">
        <v>34</v>
      </c>
      <c r="D4546" s="10" t="s">
        <v>23</v>
      </c>
      <c r="E4546" s="10" t="s">
        <v>28</v>
      </c>
      <c r="F4546" s="11">
        <v>42310</v>
      </c>
      <c r="G4546" s="10">
        <v>2015</v>
      </c>
      <c r="H4546" s="10">
        <v>633836305</v>
      </c>
      <c r="I4546" s="17" t="s">
        <v>1414</v>
      </c>
      <c r="J4546" s="18">
        <v>5103</v>
      </c>
      <c r="K4546" s="19">
        <v>205.7</v>
      </c>
      <c r="L4546" s="19">
        <v>117.11</v>
      </c>
      <c r="M4546" s="19">
        <f>Table1[[#This Row],[Unit_Selling Price]]-Table1[[#This Row],[Unit_Cost]]</f>
        <v>88.59</v>
      </c>
      <c r="N4546" s="19">
        <f>Table1[[#This Row],[Quantity]]*Table1[[#This Row],[unit_per Profit]]</f>
        <v>452074.77</v>
      </c>
    </row>
    <row r="4547" spans="1:14" x14ac:dyDescent="0.2">
      <c r="A4547" s="10" t="s">
        <v>46</v>
      </c>
      <c r="B4547" s="10" t="s">
        <v>103</v>
      </c>
      <c r="C4547" s="10" t="s">
        <v>39</v>
      </c>
      <c r="D4547" s="10" t="s">
        <v>23</v>
      </c>
      <c r="E4547" s="10" t="s">
        <v>43</v>
      </c>
      <c r="F4547" s="11" t="s">
        <v>1747</v>
      </c>
      <c r="G4547" s="10">
        <v>2012</v>
      </c>
      <c r="H4547" s="10">
        <v>564629733</v>
      </c>
      <c r="I4547" s="17" t="s">
        <v>1036</v>
      </c>
      <c r="J4547" s="18">
        <v>5340</v>
      </c>
      <c r="K4547" s="19">
        <v>81.73</v>
      </c>
      <c r="L4547" s="19">
        <v>56.67</v>
      </c>
      <c r="M4547" s="19">
        <f>Table1[[#This Row],[Unit_Selling Price]]-Table1[[#This Row],[Unit_Cost]]</f>
        <v>25.06</v>
      </c>
      <c r="N4547" s="19">
        <f>Table1[[#This Row],[Quantity]]*Table1[[#This Row],[unit_per Profit]]</f>
        <v>133820.4</v>
      </c>
    </row>
    <row r="4548" spans="1:14" x14ac:dyDescent="0.2">
      <c r="A4548" s="10" t="s">
        <v>46</v>
      </c>
      <c r="B4548" s="10" t="s">
        <v>175</v>
      </c>
      <c r="C4548" s="10" t="s">
        <v>31</v>
      </c>
      <c r="D4548" s="10" t="s">
        <v>27</v>
      </c>
      <c r="E4548" s="10" t="s">
        <v>28</v>
      </c>
      <c r="F4548" s="11" t="s">
        <v>542</v>
      </c>
      <c r="G4548" s="10">
        <v>2017</v>
      </c>
      <c r="H4548" s="10">
        <v>399141728</v>
      </c>
      <c r="I4548" s="17" t="s">
        <v>1895</v>
      </c>
      <c r="J4548" s="18">
        <v>3762</v>
      </c>
      <c r="K4548" s="19">
        <v>47.45</v>
      </c>
      <c r="L4548" s="19">
        <v>31.79</v>
      </c>
      <c r="M4548" s="19">
        <f>Table1[[#This Row],[Unit_Selling Price]]-Table1[[#This Row],[Unit_Cost]]</f>
        <v>15.66</v>
      </c>
      <c r="N4548" s="19">
        <f>Table1[[#This Row],[Quantity]]*Table1[[#This Row],[unit_per Profit]]</f>
        <v>58912.92</v>
      </c>
    </row>
    <row r="4549" spans="1:14" x14ac:dyDescent="0.2">
      <c r="A4549" s="10" t="s">
        <v>46</v>
      </c>
      <c r="B4549" s="10" t="s">
        <v>156</v>
      </c>
      <c r="C4549" s="10" t="s">
        <v>26</v>
      </c>
      <c r="D4549" s="10" t="s">
        <v>23</v>
      </c>
      <c r="E4549" s="10" t="s">
        <v>35</v>
      </c>
      <c r="F4549" s="11" t="s">
        <v>590</v>
      </c>
      <c r="G4549" s="10">
        <v>2014</v>
      </c>
      <c r="H4549" s="10">
        <v>443671119</v>
      </c>
      <c r="I4549" s="17">
        <v>41705</v>
      </c>
      <c r="J4549" s="18">
        <v>998</v>
      </c>
      <c r="K4549" s="19">
        <v>152.58000000000001</v>
      </c>
      <c r="L4549" s="19">
        <v>97.44</v>
      </c>
      <c r="M4549" s="19">
        <f>Table1[[#This Row],[Unit_Selling Price]]-Table1[[#This Row],[Unit_Cost]]</f>
        <v>55.14</v>
      </c>
      <c r="N4549" s="19">
        <f>Table1[[#This Row],[Quantity]]*Table1[[#This Row],[unit_per Profit]]</f>
        <v>55029.72</v>
      </c>
    </row>
    <row r="4550" spans="1:14" x14ac:dyDescent="0.2">
      <c r="A4550" s="10" t="s">
        <v>40</v>
      </c>
      <c r="B4550" s="10" t="s">
        <v>140</v>
      </c>
      <c r="C4550" s="10" t="s">
        <v>26</v>
      </c>
      <c r="D4550" s="10" t="s">
        <v>27</v>
      </c>
      <c r="E4550" s="10" t="s">
        <v>24</v>
      </c>
      <c r="F4550" s="11">
        <v>41549</v>
      </c>
      <c r="G4550" s="10">
        <v>2013</v>
      </c>
      <c r="H4550" s="10">
        <v>624829232</v>
      </c>
      <c r="I4550" s="17" t="s">
        <v>1648</v>
      </c>
      <c r="J4550" s="18">
        <v>9710</v>
      </c>
      <c r="K4550" s="19">
        <v>152.58000000000001</v>
      </c>
      <c r="L4550" s="19">
        <v>97.44</v>
      </c>
      <c r="M4550" s="19">
        <f>Table1[[#This Row],[Unit_Selling Price]]-Table1[[#This Row],[Unit_Cost]]</f>
        <v>55.14</v>
      </c>
      <c r="N4550" s="19">
        <f>Table1[[#This Row],[Quantity]]*Table1[[#This Row],[unit_per Profit]]</f>
        <v>535409.4</v>
      </c>
    </row>
    <row r="4551" spans="1:14" x14ac:dyDescent="0.2">
      <c r="A4551" s="10" t="s">
        <v>32</v>
      </c>
      <c r="B4551" s="10" t="s">
        <v>170</v>
      </c>
      <c r="C4551" s="10" t="s">
        <v>49</v>
      </c>
      <c r="D4551" s="10" t="s">
        <v>27</v>
      </c>
      <c r="E4551" s="10" t="s">
        <v>35</v>
      </c>
      <c r="F4551" s="11" t="s">
        <v>1547</v>
      </c>
      <c r="G4551" s="10">
        <v>2012</v>
      </c>
      <c r="H4551" s="10">
        <v>939539897</v>
      </c>
      <c r="I4551" s="17">
        <v>40971</v>
      </c>
      <c r="J4551" s="18">
        <v>9589</v>
      </c>
      <c r="K4551" s="19">
        <v>651.21</v>
      </c>
      <c r="L4551" s="19">
        <v>524.96</v>
      </c>
      <c r="M4551" s="19">
        <f>Table1[[#This Row],[Unit_Selling Price]]-Table1[[#This Row],[Unit_Cost]]</f>
        <v>126.25</v>
      </c>
      <c r="N4551" s="19">
        <f>Table1[[#This Row],[Quantity]]*Table1[[#This Row],[unit_per Profit]]</f>
        <v>1210611.25</v>
      </c>
    </row>
    <row r="4552" spans="1:14" x14ac:dyDescent="0.2">
      <c r="A4552" s="10" t="s">
        <v>278</v>
      </c>
      <c r="B4552" s="10" t="s">
        <v>167</v>
      </c>
      <c r="C4552" s="10" t="s">
        <v>22</v>
      </c>
      <c r="D4552" s="10" t="s">
        <v>27</v>
      </c>
      <c r="E4552" s="10" t="s">
        <v>28</v>
      </c>
      <c r="F4552" s="11">
        <v>40790</v>
      </c>
      <c r="G4552" s="10">
        <v>2011</v>
      </c>
      <c r="H4552" s="10">
        <v>105039441</v>
      </c>
      <c r="I4552" s="17" t="s">
        <v>1099</v>
      </c>
      <c r="J4552" s="18">
        <v>2360</v>
      </c>
      <c r="K4552" s="19">
        <v>255.28</v>
      </c>
      <c r="L4552" s="19">
        <v>159.41999999999999</v>
      </c>
      <c r="M4552" s="19">
        <f>Table1[[#This Row],[Unit_Selling Price]]-Table1[[#This Row],[Unit_Cost]]</f>
        <v>95.86</v>
      </c>
      <c r="N4552" s="19">
        <f>Table1[[#This Row],[Quantity]]*Table1[[#This Row],[unit_per Profit]]</f>
        <v>226229.6</v>
      </c>
    </row>
    <row r="4553" spans="1:14" x14ac:dyDescent="0.2">
      <c r="A4553" s="10" t="s">
        <v>59</v>
      </c>
      <c r="B4553" s="10" t="s">
        <v>60</v>
      </c>
      <c r="C4553" s="10" t="s">
        <v>31</v>
      </c>
      <c r="D4553" s="10" t="s">
        <v>27</v>
      </c>
      <c r="E4553" s="10" t="s">
        <v>43</v>
      </c>
      <c r="F4553" s="11">
        <v>42097</v>
      </c>
      <c r="G4553" s="10">
        <v>2015</v>
      </c>
      <c r="H4553" s="10">
        <v>508876693</v>
      </c>
      <c r="I4553" s="17" t="s">
        <v>1103</v>
      </c>
      <c r="J4553" s="18">
        <v>6777</v>
      </c>
      <c r="K4553" s="19">
        <v>47.45</v>
      </c>
      <c r="L4553" s="19">
        <v>31.79</v>
      </c>
      <c r="M4553" s="19">
        <f>Table1[[#This Row],[Unit_Selling Price]]-Table1[[#This Row],[Unit_Cost]]</f>
        <v>15.66</v>
      </c>
      <c r="N4553" s="19">
        <f>Table1[[#This Row],[Quantity]]*Table1[[#This Row],[unit_per Profit]]</f>
        <v>106127.82</v>
      </c>
    </row>
    <row r="4554" spans="1:14" x14ac:dyDescent="0.2">
      <c r="A4554" s="10" t="s">
        <v>46</v>
      </c>
      <c r="B4554" s="10" t="s">
        <v>273</v>
      </c>
      <c r="C4554" s="10" t="s">
        <v>65</v>
      </c>
      <c r="D4554" s="10" t="s">
        <v>27</v>
      </c>
      <c r="E4554" s="10" t="s">
        <v>43</v>
      </c>
      <c r="F4554" s="11">
        <v>41765</v>
      </c>
      <c r="G4554" s="10">
        <v>2014</v>
      </c>
      <c r="H4554" s="10">
        <v>558912980</v>
      </c>
      <c r="I4554" s="17">
        <v>41705</v>
      </c>
      <c r="J4554" s="18">
        <v>3626</v>
      </c>
      <c r="K4554" s="19">
        <v>9.33</v>
      </c>
      <c r="L4554" s="19">
        <v>6.92</v>
      </c>
      <c r="M4554" s="19">
        <f>Table1[[#This Row],[Unit_Selling Price]]-Table1[[#This Row],[Unit_Cost]]</f>
        <v>2.41</v>
      </c>
      <c r="N4554" s="19">
        <f>Table1[[#This Row],[Quantity]]*Table1[[#This Row],[unit_per Profit]]</f>
        <v>8738.66</v>
      </c>
    </row>
    <row r="4555" spans="1:14" x14ac:dyDescent="0.2">
      <c r="A4555" s="10" t="s">
        <v>46</v>
      </c>
      <c r="B4555" s="10" t="s">
        <v>195</v>
      </c>
      <c r="C4555" s="10" t="s">
        <v>56</v>
      </c>
      <c r="D4555" s="10" t="s">
        <v>23</v>
      </c>
      <c r="E4555" s="10" t="s">
        <v>35</v>
      </c>
      <c r="F4555" s="11" t="s">
        <v>1143</v>
      </c>
      <c r="G4555" s="10">
        <v>2012</v>
      </c>
      <c r="H4555" s="10">
        <v>533322131</v>
      </c>
      <c r="I4555" s="17" t="s">
        <v>1191</v>
      </c>
      <c r="J4555" s="18">
        <v>725</v>
      </c>
      <c r="K4555" s="19">
        <v>421.89</v>
      </c>
      <c r="L4555" s="19">
        <v>364.69</v>
      </c>
      <c r="M4555" s="19">
        <f>Table1[[#This Row],[Unit_Selling Price]]-Table1[[#This Row],[Unit_Cost]]</f>
        <v>57.2</v>
      </c>
      <c r="N4555" s="19">
        <f>Table1[[#This Row],[Quantity]]*Table1[[#This Row],[unit_per Profit]]</f>
        <v>41470</v>
      </c>
    </row>
    <row r="4556" spans="1:14" x14ac:dyDescent="0.2">
      <c r="A4556" s="10" t="s">
        <v>29</v>
      </c>
      <c r="B4556" s="10" t="s">
        <v>134</v>
      </c>
      <c r="C4556" s="10" t="s">
        <v>49</v>
      </c>
      <c r="D4556" s="10" t="s">
        <v>23</v>
      </c>
      <c r="E4556" s="10" t="s">
        <v>35</v>
      </c>
      <c r="F4556" s="11" t="s">
        <v>792</v>
      </c>
      <c r="G4556" s="10">
        <v>2012</v>
      </c>
      <c r="H4556" s="10">
        <v>330590474</v>
      </c>
      <c r="I4556" s="17" t="s">
        <v>1575</v>
      </c>
      <c r="J4556" s="18">
        <v>7923</v>
      </c>
      <c r="K4556" s="19">
        <v>651.21</v>
      </c>
      <c r="L4556" s="19">
        <v>524.96</v>
      </c>
      <c r="M4556" s="19">
        <f>Table1[[#This Row],[Unit_Selling Price]]-Table1[[#This Row],[Unit_Cost]]</f>
        <v>126.25</v>
      </c>
      <c r="N4556" s="19">
        <f>Table1[[#This Row],[Quantity]]*Table1[[#This Row],[unit_per Profit]]</f>
        <v>1000278.75</v>
      </c>
    </row>
    <row r="4557" spans="1:14" x14ac:dyDescent="0.2">
      <c r="A4557" s="10" t="s">
        <v>29</v>
      </c>
      <c r="B4557" s="10" t="s">
        <v>126</v>
      </c>
      <c r="C4557" s="10" t="s">
        <v>51</v>
      </c>
      <c r="D4557" s="10" t="s">
        <v>27</v>
      </c>
      <c r="E4557" s="10" t="s">
        <v>28</v>
      </c>
      <c r="F4557" s="11" t="s">
        <v>1514</v>
      </c>
      <c r="G4557" s="10">
        <v>2015</v>
      </c>
      <c r="H4557" s="10">
        <v>819516837</v>
      </c>
      <c r="I4557" s="17" t="s">
        <v>456</v>
      </c>
      <c r="J4557" s="18">
        <v>2098</v>
      </c>
      <c r="K4557" s="19">
        <v>437.2</v>
      </c>
      <c r="L4557" s="19">
        <v>263.33</v>
      </c>
      <c r="M4557" s="19">
        <f>Table1[[#This Row],[Unit_Selling Price]]-Table1[[#This Row],[Unit_Cost]]</f>
        <v>173.87</v>
      </c>
      <c r="N4557" s="19">
        <f>Table1[[#This Row],[Quantity]]*Table1[[#This Row],[unit_per Profit]]</f>
        <v>364779.26</v>
      </c>
    </row>
    <row r="4558" spans="1:14" x14ac:dyDescent="0.2">
      <c r="A4558" s="10" t="s">
        <v>32</v>
      </c>
      <c r="B4558" s="10" t="s">
        <v>135</v>
      </c>
      <c r="C4558" s="10" t="s">
        <v>85</v>
      </c>
      <c r="D4558" s="10" t="s">
        <v>27</v>
      </c>
      <c r="E4558" s="10" t="s">
        <v>43</v>
      </c>
      <c r="F4558" s="11">
        <v>40431</v>
      </c>
      <c r="G4558" s="10">
        <v>2010</v>
      </c>
      <c r="H4558" s="10">
        <v>689212548</v>
      </c>
      <c r="I4558" s="17">
        <v>40461</v>
      </c>
      <c r="J4558" s="18">
        <v>2164</v>
      </c>
      <c r="K4558" s="19">
        <v>668.27</v>
      </c>
      <c r="L4558" s="19">
        <v>502.54</v>
      </c>
      <c r="M4558" s="19">
        <f>Table1[[#This Row],[Unit_Selling Price]]-Table1[[#This Row],[Unit_Cost]]</f>
        <v>165.73</v>
      </c>
      <c r="N4558" s="19">
        <f>Table1[[#This Row],[Quantity]]*Table1[[#This Row],[unit_per Profit]]</f>
        <v>358639.72</v>
      </c>
    </row>
    <row r="4559" spans="1:14" x14ac:dyDescent="0.2">
      <c r="A4559" s="10" t="s">
        <v>29</v>
      </c>
      <c r="B4559" s="10" t="s">
        <v>153</v>
      </c>
      <c r="C4559" s="10" t="s">
        <v>26</v>
      </c>
      <c r="D4559" s="10" t="s">
        <v>27</v>
      </c>
      <c r="E4559" s="10" t="s">
        <v>28</v>
      </c>
      <c r="F4559" s="11" t="s">
        <v>767</v>
      </c>
      <c r="G4559" s="10">
        <v>2011</v>
      </c>
      <c r="H4559" s="10">
        <v>499101436</v>
      </c>
      <c r="I4559" s="17" t="s">
        <v>1549</v>
      </c>
      <c r="J4559" s="18">
        <v>4061</v>
      </c>
      <c r="K4559" s="19">
        <v>152.58000000000001</v>
      </c>
      <c r="L4559" s="19">
        <v>97.44</v>
      </c>
      <c r="M4559" s="19">
        <f>Table1[[#This Row],[Unit_Selling Price]]-Table1[[#This Row],[Unit_Cost]]</f>
        <v>55.14</v>
      </c>
      <c r="N4559" s="19">
        <f>Table1[[#This Row],[Quantity]]*Table1[[#This Row],[unit_per Profit]]</f>
        <v>223923.54</v>
      </c>
    </row>
    <row r="4560" spans="1:14" x14ac:dyDescent="0.2">
      <c r="A4560" s="10" t="s">
        <v>40</v>
      </c>
      <c r="B4560" s="10" t="s">
        <v>90</v>
      </c>
      <c r="C4560" s="10" t="s">
        <v>77</v>
      </c>
      <c r="D4560" s="10" t="s">
        <v>23</v>
      </c>
      <c r="E4560" s="10" t="s">
        <v>43</v>
      </c>
      <c r="F4560" s="11">
        <v>40852</v>
      </c>
      <c r="G4560" s="10">
        <v>2011</v>
      </c>
      <c r="H4560" s="10">
        <v>428919827</v>
      </c>
      <c r="I4560" s="17" t="s">
        <v>1190</v>
      </c>
      <c r="J4560" s="18">
        <v>5763</v>
      </c>
      <c r="K4560" s="19">
        <v>154.06</v>
      </c>
      <c r="L4560" s="19">
        <v>90.93</v>
      </c>
      <c r="M4560" s="19">
        <f>Table1[[#This Row],[Unit_Selling Price]]-Table1[[#This Row],[Unit_Cost]]</f>
        <v>63.13</v>
      </c>
      <c r="N4560" s="19">
        <f>Table1[[#This Row],[Quantity]]*Table1[[#This Row],[unit_per Profit]]</f>
        <v>363818.19</v>
      </c>
    </row>
    <row r="4561" spans="1:14" x14ac:dyDescent="0.2">
      <c r="A4561" s="10" t="s">
        <v>46</v>
      </c>
      <c r="B4561" s="10" t="s">
        <v>219</v>
      </c>
      <c r="C4561" s="10" t="s">
        <v>31</v>
      </c>
      <c r="D4561" s="10" t="s">
        <v>23</v>
      </c>
      <c r="E4561" s="10" t="s">
        <v>43</v>
      </c>
      <c r="F4561" s="11" t="s">
        <v>1645</v>
      </c>
      <c r="G4561" s="10">
        <v>2015</v>
      </c>
      <c r="H4561" s="10">
        <v>728716552</v>
      </c>
      <c r="I4561" s="17" t="s">
        <v>1378</v>
      </c>
      <c r="J4561" s="18">
        <v>2276</v>
      </c>
      <c r="K4561" s="19">
        <v>47.45</v>
      </c>
      <c r="L4561" s="19">
        <v>31.79</v>
      </c>
      <c r="M4561" s="19">
        <f>Table1[[#This Row],[Unit_Selling Price]]-Table1[[#This Row],[Unit_Cost]]</f>
        <v>15.66</v>
      </c>
      <c r="N4561" s="19">
        <f>Table1[[#This Row],[Quantity]]*Table1[[#This Row],[unit_per Profit]]</f>
        <v>35642.160000000003</v>
      </c>
    </row>
    <row r="4562" spans="1:14" x14ac:dyDescent="0.2">
      <c r="A4562" s="10" t="s">
        <v>37</v>
      </c>
      <c r="B4562" s="10" t="s">
        <v>178</v>
      </c>
      <c r="C4562" s="10" t="s">
        <v>51</v>
      </c>
      <c r="D4562" s="10" t="s">
        <v>23</v>
      </c>
      <c r="E4562" s="10" t="s">
        <v>35</v>
      </c>
      <c r="F4562" s="11">
        <v>42408</v>
      </c>
      <c r="G4562" s="10">
        <v>2016</v>
      </c>
      <c r="H4562" s="10">
        <v>368852937</v>
      </c>
      <c r="I4562" s="17" t="s">
        <v>1784</v>
      </c>
      <c r="J4562" s="18">
        <v>636</v>
      </c>
      <c r="K4562" s="19">
        <v>437.2</v>
      </c>
      <c r="L4562" s="19">
        <v>263.33</v>
      </c>
      <c r="M4562" s="19">
        <f>Table1[[#This Row],[Unit_Selling Price]]-Table1[[#This Row],[Unit_Cost]]</f>
        <v>173.87</v>
      </c>
      <c r="N4562" s="19">
        <f>Table1[[#This Row],[Quantity]]*Table1[[#This Row],[unit_per Profit]]</f>
        <v>110581.32</v>
      </c>
    </row>
    <row r="4563" spans="1:14" x14ac:dyDescent="0.2">
      <c r="A4563" s="10" t="s">
        <v>29</v>
      </c>
      <c r="B4563" s="10" t="s">
        <v>197</v>
      </c>
      <c r="C4563" s="10" t="s">
        <v>42</v>
      </c>
      <c r="D4563" s="10" t="s">
        <v>23</v>
      </c>
      <c r="E4563" s="10" t="s">
        <v>28</v>
      </c>
      <c r="F4563" s="11" t="s">
        <v>1095</v>
      </c>
      <c r="G4563" s="10">
        <v>2017</v>
      </c>
      <c r="H4563" s="10">
        <v>190002810</v>
      </c>
      <c r="I4563" s="17">
        <v>42863</v>
      </c>
      <c r="J4563" s="18">
        <v>4909</v>
      </c>
      <c r="K4563" s="19">
        <v>109.28</v>
      </c>
      <c r="L4563" s="19">
        <v>35.840000000000003</v>
      </c>
      <c r="M4563" s="19">
        <f>Table1[[#This Row],[Unit_Selling Price]]-Table1[[#This Row],[Unit_Cost]]</f>
        <v>73.44</v>
      </c>
      <c r="N4563" s="19">
        <f>Table1[[#This Row],[Quantity]]*Table1[[#This Row],[unit_per Profit]]</f>
        <v>360516.96</v>
      </c>
    </row>
    <row r="4564" spans="1:14" x14ac:dyDescent="0.2">
      <c r="A4564" s="10" t="s">
        <v>29</v>
      </c>
      <c r="B4564" s="10" t="s">
        <v>184</v>
      </c>
      <c r="C4564" s="10" t="s">
        <v>31</v>
      </c>
      <c r="D4564" s="10" t="s">
        <v>27</v>
      </c>
      <c r="E4564" s="10" t="s">
        <v>24</v>
      </c>
      <c r="F4564" s="11" t="s">
        <v>298</v>
      </c>
      <c r="G4564" s="10">
        <v>2015</v>
      </c>
      <c r="H4564" s="10">
        <v>653152501</v>
      </c>
      <c r="I4564" s="17" t="s">
        <v>1643</v>
      </c>
      <c r="J4564" s="18">
        <v>1194</v>
      </c>
      <c r="K4564" s="19">
        <v>47.45</v>
      </c>
      <c r="L4564" s="19">
        <v>31.79</v>
      </c>
      <c r="M4564" s="19">
        <f>Table1[[#This Row],[Unit_Selling Price]]-Table1[[#This Row],[Unit_Cost]]</f>
        <v>15.66</v>
      </c>
      <c r="N4564" s="19">
        <f>Table1[[#This Row],[Quantity]]*Table1[[#This Row],[unit_per Profit]]</f>
        <v>18698.04</v>
      </c>
    </row>
    <row r="4565" spans="1:14" x14ac:dyDescent="0.2">
      <c r="A4565" s="10" t="s">
        <v>29</v>
      </c>
      <c r="B4565" s="10" t="s">
        <v>57</v>
      </c>
      <c r="C4565" s="10" t="s">
        <v>77</v>
      </c>
      <c r="D4565" s="10" t="s">
        <v>27</v>
      </c>
      <c r="E4565" s="10" t="s">
        <v>28</v>
      </c>
      <c r="F4565" s="11">
        <v>41887</v>
      </c>
      <c r="G4565" s="10">
        <v>2014</v>
      </c>
      <c r="H4565" s="10">
        <v>489600837</v>
      </c>
      <c r="I4565" s="17">
        <v>41888</v>
      </c>
      <c r="J4565" s="18">
        <v>2622</v>
      </c>
      <c r="K4565" s="19">
        <v>154.06</v>
      </c>
      <c r="L4565" s="19">
        <v>90.93</v>
      </c>
      <c r="M4565" s="19">
        <f>Table1[[#This Row],[Unit_Selling Price]]-Table1[[#This Row],[Unit_Cost]]</f>
        <v>63.13</v>
      </c>
      <c r="N4565" s="19">
        <f>Table1[[#This Row],[Quantity]]*Table1[[#This Row],[unit_per Profit]]</f>
        <v>165526.85999999999</v>
      </c>
    </row>
    <row r="4566" spans="1:14" x14ac:dyDescent="0.2">
      <c r="A4566" s="10" t="s">
        <v>29</v>
      </c>
      <c r="B4566" s="10" t="s">
        <v>69</v>
      </c>
      <c r="C4566" s="10" t="s">
        <v>22</v>
      </c>
      <c r="D4566" s="10" t="s">
        <v>23</v>
      </c>
      <c r="E4566" s="10" t="s">
        <v>24</v>
      </c>
      <c r="F4566" s="11">
        <v>42491</v>
      </c>
      <c r="G4566" s="10">
        <v>2016</v>
      </c>
      <c r="H4566" s="10">
        <v>750959146</v>
      </c>
      <c r="I4566" s="17" t="s">
        <v>690</v>
      </c>
      <c r="J4566" s="18">
        <v>4354</v>
      </c>
      <c r="K4566" s="19">
        <v>255.28</v>
      </c>
      <c r="L4566" s="19">
        <v>159.41999999999999</v>
      </c>
      <c r="M4566" s="19">
        <f>Table1[[#This Row],[Unit_Selling Price]]-Table1[[#This Row],[Unit_Cost]]</f>
        <v>95.86</v>
      </c>
      <c r="N4566" s="19">
        <f>Table1[[#This Row],[Quantity]]*Table1[[#This Row],[unit_per Profit]]</f>
        <v>417374.44</v>
      </c>
    </row>
    <row r="4567" spans="1:14" x14ac:dyDescent="0.2">
      <c r="A4567" s="10" t="s">
        <v>46</v>
      </c>
      <c r="B4567" s="10" t="s">
        <v>207</v>
      </c>
      <c r="C4567" s="10" t="s">
        <v>49</v>
      </c>
      <c r="D4567" s="10" t="s">
        <v>27</v>
      </c>
      <c r="E4567" s="10" t="s">
        <v>43</v>
      </c>
      <c r="F4567" s="11">
        <v>41671</v>
      </c>
      <c r="G4567" s="10">
        <v>2014</v>
      </c>
      <c r="H4567" s="10">
        <v>759151256</v>
      </c>
      <c r="I4567" s="17" t="s">
        <v>1145</v>
      </c>
      <c r="J4567" s="18">
        <v>8581</v>
      </c>
      <c r="K4567" s="19">
        <v>651.21</v>
      </c>
      <c r="L4567" s="19">
        <v>524.96</v>
      </c>
      <c r="M4567" s="19">
        <f>Table1[[#This Row],[Unit_Selling Price]]-Table1[[#This Row],[Unit_Cost]]</f>
        <v>126.25</v>
      </c>
      <c r="N4567" s="19">
        <f>Table1[[#This Row],[Quantity]]*Table1[[#This Row],[unit_per Profit]]</f>
        <v>1083351.25</v>
      </c>
    </row>
    <row r="4568" spans="1:14" x14ac:dyDescent="0.2">
      <c r="A4568" s="10" t="s">
        <v>29</v>
      </c>
      <c r="B4568" s="10" t="s">
        <v>44</v>
      </c>
      <c r="C4568" s="10" t="s">
        <v>39</v>
      </c>
      <c r="D4568" s="10" t="s">
        <v>27</v>
      </c>
      <c r="E4568" s="10" t="s">
        <v>35</v>
      </c>
      <c r="F4568" s="11">
        <v>40513</v>
      </c>
      <c r="G4568" s="10">
        <v>2010</v>
      </c>
      <c r="H4568" s="10">
        <v>356413495</v>
      </c>
      <c r="I4568" s="17" t="s">
        <v>306</v>
      </c>
      <c r="J4568" s="18">
        <v>9528</v>
      </c>
      <c r="K4568" s="19">
        <v>81.73</v>
      </c>
      <c r="L4568" s="19">
        <v>56.67</v>
      </c>
      <c r="M4568" s="19">
        <f>Table1[[#This Row],[Unit_Selling Price]]-Table1[[#This Row],[Unit_Cost]]</f>
        <v>25.06</v>
      </c>
      <c r="N4568" s="19">
        <f>Table1[[#This Row],[Quantity]]*Table1[[#This Row],[unit_per Profit]]</f>
        <v>238771.68</v>
      </c>
    </row>
    <row r="4569" spans="1:14" x14ac:dyDescent="0.2">
      <c r="A4569" s="10" t="s">
        <v>32</v>
      </c>
      <c r="B4569" s="10" t="s">
        <v>110</v>
      </c>
      <c r="C4569" s="10" t="s">
        <v>39</v>
      </c>
      <c r="D4569" s="10" t="s">
        <v>23</v>
      </c>
      <c r="E4569" s="10" t="s">
        <v>43</v>
      </c>
      <c r="F4569" s="11" t="s">
        <v>404</v>
      </c>
      <c r="G4569" s="10">
        <v>2010</v>
      </c>
      <c r="H4569" s="10">
        <v>355294692</v>
      </c>
      <c r="I4569" s="17">
        <v>40522</v>
      </c>
      <c r="J4569" s="18">
        <v>8450</v>
      </c>
      <c r="K4569" s="19">
        <v>81.73</v>
      </c>
      <c r="L4569" s="19">
        <v>56.67</v>
      </c>
      <c r="M4569" s="19">
        <f>Table1[[#This Row],[Unit_Selling Price]]-Table1[[#This Row],[Unit_Cost]]</f>
        <v>25.06</v>
      </c>
      <c r="N4569" s="19">
        <f>Table1[[#This Row],[Quantity]]*Table1[[#This Row],[unit_per Profit]]</f>
        <v>211757</v>
      </c>
    </row>
    <row r="4570" spans="1:14" x14ac:dyDescent="0.2">
      <c r="A4570" s="10" t="s">
        <v>29</v>
      </c>
      <c r="B4570" s="10" t="s">
        <v>44</v>
      </c>
      <c r="C4570" s="10" t="s">
        <v>49</v>
      </c>
      <c r="D4570" s="10" t="s">
        <v>27</v>
      </c>
      <c r="E4570" s="10" t="s">
        <v>35</v>
      </c>
      <c r="F4570" s="11" t="s">
        <v>1350</v>
      </c>
      <c r="G4570" s="10">
        <v>2015</v>
      </c>
      <c r="H4570" s="10">
        <v>288656175</v>
      </c>
      <c r="I4570" s="17" t="s">
        <v>1062</v>
      </c>
      <c r="J4570" s="18">
        <v>8632</v>
      </c>
      <c r="K4570" s="19">
        <v>651.21</v>
      </c>
      <c r="L4570" s="19">
        <v>524.96</v>
      </c>
      <c r="M4570" s="19">
        <f>Table1[[#This Row],[Unit_Selling Price]]-Table1[[#This Row],[Unit_Cost]]</f>
        <v>126.25</v>
      </c>
      <c r="N4570" s="19">
        <f>Table1[[#This Row],[Quantity]]*Table1[[#This Row],[unit_per Profit]]</f>
        <v>1089790</v>
      </c>
    </row>
    <row r="4571" spans="1:14" x14ac:dyDescent="0.2">
      <c r="A4571" s="10" t="s">
        <v>29</v>
      </c>
      <c r="B4571" s="10" t="s">
        <v>104</v>
      </c>
      <c r="C4571" s="10" t="s">
        <v>51</v>
      </c>
      <c r="D4571" s="10" t="s">
        <v>27</v>
      </c>
      <c r="E4571" s="10" t="s">
        <v>28</v>
      </c>
      <c r="F4571" s="11" t="s">
        <v>876</v>
      </c>
      <c r="G4571" s="10">
        <v>2015</v>
      </c>
      <c r="H4571" s="10">
        <v>659671771</v>
      </c>
      <c r="I4571" s="17" t="s">
        <v>863</v>
      </c>
      <c r="J4571" s="18">
        <v>391</v>
      </c>
      <c r="K4571" s="19">
        <v>437.2</v>
      </c>
      <c r="L4571" s="19">
        <v>263.33</v>
      </c>
      <c r="M4571" s="19">
        <f>Table1[[#This Row],[Unit_Selling Price]]-Table1[[#This Row],[Unit_Cost]]</f>
        <v>173.87</v>
      </c>
      <c r="N4571" s="19">
        <f>Table1[[#This Row],[Quantity]]*Table1[[#This Row],[unit_per Profit]]</f>
        <v>67983.17</v>
      </c>
    </row>
    <row r="4572" spans="1:14" x14ac:dyDescent="0.2">
      <c r="A4572" s="10" t="s">
        <v>40</v>
      </c>
      <c r="B4572" s="10" t="s">
        <v>72</v>
      </c>
      <c r="C4572" s="10" t="s">
        <v>77</v>
      </c>
      <c r="D4572" s="10" t="s">
        <v>23</v>
      </c>
      <c r="E4572" s="10" t="s">
        <v>35</v>
      </c>
      <c r="F4572" s="11">
        <v>42043</v>
      </c>
      <c r="G4572" s="10">
        <v>2015</v>
      </c>
      <c r="H4572" s="10">
        <v>691827809</v>
      </c>
      <c r="I4572" s="17" t="s">
        <v>1896</v>
      </c>
      <c r="J4572" s="18">
        <v>6078</v>
      </c>
      <c r="K4572" s="19">
        <v>154.06</v>
      </c>
      <c r="L4572" s="19">
        <v>90.93</v>
      </c>
      <c r="M4572" s="19">
        <f>Table1[[#This Row],[Unit_Selling Price]]-Table1[[#This Row],[Unit_Cost]]</f>
        <v>63.13</v>
      </c>
      <c r="N4572" s="19">
        <f>Table1[[#This Row],[Quantity]]*Table1[[#This Row],[unit_per Profit]]</f>
        <v>383704.14</v>
      </c>
    </row>
    <row r="4573" spans="1:14" x14ac:dyDescent="0.2">
      <c r="A4573" s="10" t="s">
        <v>46</v>
      </c>
      <c r="B4573" s="10" t="s">
        <v>190</v>
      </c>
      <c r="C4573" s="10" t="s">
        <v>22</v>
      </c>
      <c r="D4573" s="10" t="s">
        <v>23</v>
      </c>
      <c r="E4573" s="10" t="s">
        <v>28</v>
      </c>
      <c r="F4573" s="11" t="s">
        <v>762</v>
      </c>
      <c r="G4573" s="10">
        <v>2011</v>
      </c>
      <c r="H4573" s="10">
        <v>578923118</v>
      </c>
      <c r="I4573" s="17" t="s">
        <v>1621</v>
      </c>
      <c r="J4573" s="18">
        <v>5070</v>
      </c>
      <c r="K4573" s="19">
        <v>255.28</v>
      </c>
      <c r="L4573" s="19">
        <v>159.41999999999999</v>
      </c>
      <c r="M4573" s="19">
        <f>Table1[[#This Row],[Unit_Selling Price]]-Table1[[#This Row],[Unit_Cost]]</f>
        <v>95.86</v>
      </c>
      <c r="N4573" s="19">
        <f>Table1[[#This Row],[Quantity]]*Table1[[#This Row],[unit_per Profit]]</f>
        <v>486010.2</v>
      </c>
    </row>
    <row r="4574" spans="1:14" x14ac:dyDescent="0.2">
      <c r="A4574" s="10" t="s">
        <v>37</v>
      </c>
      <c r="B4574" s="10" t="s">
        <v>106</v>
      </c>
      <c r="C4574" s="10" t="s">
        <v>85</v>
      </c>
      <c r="D4574" s="10" t="s">
        <v>23</v>
      </c>
      <c r="E4574" s="10" t="s">
        <v>43</v>
      </c>
      <c r="F4574" s="11">
        <v>42012</v>
      </c>
      <c r="G4574" s="10">
        <v>2015</v>
      </c>
      <c r="H4574" s="10">
        <v>135069024</v>
      </c>
      <c r="I4574" s="17">
        <v>42012</v>
      </c>
      <c r="J4574" s="18">
        <v>8781</v>
      </c>
      <c r="K4574" s="19">
        <v>668.27</v>
      </c>
      <c r="L4574" s="19">
        <v>502.54</v>
      </c>
      <c r="M4574" s="19">
        <f>Table1[[#This Row],[Unit_Selling Price]]-Table1[[#This Row],[Unit_Cost]]</f>
        <v>165.73</v>
      </c>
      <c r="N4574" s="19">
        <f>Table1[[#This Row],[Quantity]]*Table1[[#This Row],[unit_per Profit]]</f>
        <v>1455275.13</v>
      </c>
    </row>
    <row r="4575" spans="1:14" x14ac:dyDescent="0.2">
      <c r="A4575" s="10" t="s">
        <v>278</v>
      </c>
      <c r="B4575" s="10" t="s">
        <v>114</v>
      </c>
      <c r="C4575" s="10" t="s">
        <v>22</v>
      </c>
      <c r="D4575" s="10" t="s">
        <v>23</v>
      </c>
      <c r="E4575" s="10" t="s">
        <v>24</v>
      </c>
      <c r="F4575" s="11" t="s">
        <v>1008</v>
      </c>
      <c r="G4575" s="10">
        <v>2013</v>
      </c>
      <c r="H4575" s="10">
        <v>144689357</v>
      </c>
      <c r="I4575" s="17">
        <v>41620</v>
      </c>
      <c r="J4575" s="18">
        <v>5651</v>
      </c>
      <c r="K4575" s="19">
        <v>255.28</v>
      </c>
      <c r="L4575" s="19">
        <v>159.41999999999999</v>
      </c>
      <c r="M4575" s="19">
        <f>Table1[[#This Row],[Unit_Selling Price]]-Table1[[#This Row],[Unit_Cost]]</f>
        <v>95.86</v>
      </c>
      <c r="N4575" s="19">
        <f>Table1[[#This Row],[Quantity]]*Table1[[#This Row],[unit_per Profit]]</f>
        <v>541704.86</v>
      </c>
    </row>
    <row r="4576" spans="1:14" x14ac:dyDescent="0.2">
      <c r="A4576" s="10" t="s">
        <v>46</v>
      </c>
      <c r="B4576" s="10" t="s">
        <v>136</v>
      </c>
      <c r="C4576" s="10" t="s">
        <v>56</v>
      </c>
      <c r="D4576" s="10" t="s">
        <v>27</v>
      </c>
      <c r="E4576" s="10" t="s">
        <v>28</v>
      </c>
      <c r="F4576" s="11">
        <v>42500</v>
      </c>
      <c r="G4576" s="10">
        <v>2016</v>
      </c>
      <c r="H4576" s="10">
        <v>112520444</v>
      </c>
      <c r="I4576" s="17">
        <v>42715</v>
      </c>
      <c r="J4576" s="18">
        <v>6155</v>
      </c>
      <c r="K4576" s="19">
        <v>421.89</v>
      </c>
      <c r="L4576" s="19">
        <v>364.69</v>
      </c>
      <c r="M4576" s="19">
        <f>Table1[[#This Row],[Unit_Selling Price]]-Table1[[#This Row],[Unit_Cost]]</f>
        <v>57.2</v>
      </c>
      <c r="N4576" s="19">
        <f>Table1[[#This Row],[Quantity]]*Table1[[#This Row],[unit_per Profit]]</f>
        <v>352066</v>
      </c>
    </row>
    <row r="4577" spans="1:14" x14ac:dyDescent="0.2">
      <c r="A4577" s="10" t="s">
        <v>29</v>
      </c>
      <c r="B4577" s="10" t="s">
        <v>100</v>
      </c>
      <c r="C4577" s="10" t="s">
        <v>42</v>
      </c>
      <c r="D4577" s="10" t="s">
        <v>27</v>
      </c>
      <c r="E4577" s="10" t="s">
        <v>43</v>
      </c>
      <c r="F4577" s="11" t="s">
        <v>1424</v>
      </c>
      <c r="G4577" s="10">
        <v>2016</v>
      </c>
      <c r="H4577" s="10">
        <v>513611114</v>
      </c>
      <c r="I4577" s="17">
        <v>42499</v>
      </c>
      <c r="J4577" s="18">
        <v>7797</v>
      </c>
      <c r="K4577" s="19">
        <v>109.28</v>
      </c>
      <c r="L4577" s="19">
        <v>35.840000000000003</v>
      </c>
      <c r="M4577" s="19">
        <f>Table1[[#This Row],[Unit_Selling Price]]-Table1[[#This Row],[Unit_Cost]]</f>
        <v>73.44</v>
      </c>
      <c r="N4577" s="19">
        <f>Table1[[#This Row],[Quantity]]*Table1[[#This Row],[unit_per Profit]]</f>
        <v>572611.68000000005</v>
      </c>
    </row>
    <row r="4578" spans="1:14" x14ac:dyDescent="0.2">
      <c r="A4578" s="10" t="s">
        <v>29</v>
      </c>
      <c r="B4578" s="10" t="s">
        <v>104</v>
      </c>
      <c r="C4578" s="10" t="s">
        <v>31</v>
      </c>
      <c r="D4578" s="10" t="s">
        <v>27</v>
      </c>
      <c r="E4578" s="10" t="s">
        <v>24</v>
      </c>
      <c r="F4578" s="11" t="s">
        <v>369</v>
      </c>
      <c r="G4578" s="10">
        <v>2014</v>
      </c>
      <c r="H4578" s="10">
        <v>543322694</v>
      </c>
      <c r="I4578" s="17">
        <v>41645</v>
      </c>
      <c r="J4578" s="18">
        <v>114</v>
      </c>
      <c r="K4578" s="19">
        <v>47.45</v>
      </c>
      <c r="L4578" s="19">
        <v>31.79</v>
      </c>
      <c r="M4578" s="19">
        <f>Table1[[#This Row],[Unit_Selling Price]]-Table1[[#This Row],[Unit_Cost]]</f>
        <v>15.66</v>
      </c>
      <c r="N4578" s="19">
        <f>Table1[[#This Row],[Quantity]]*Table1[[#This Row],[unit_per Profit]]</f>
        <v>1785.24</v>
      </c>
    </row>
    <row r="4579" spans="1:14" x14ac:dyDescent="0.2">
      <c r="A4579" s="10" t="s">
        <v>278</v>
      </c>
      <c r="B4579" s="10" t="s">
        <v>158</v>
      </c>
      <c r="C4579" s="10" t="s">
        <v>49</v>
      </c>
      <c r="D4579" s="10" t="s">
        <v>23</v>
      </c>
      <c r="E4579" s="10" t="s">
        <v>24</v>
      </c>
      <c r="F4579" s="11" t="s">
        <v>1616</v>
      </c>
      <c r="G4579" s="10">
        <v>2015</v>
      </c>
      <c r="H4579" s="10">
        <v>367329013</v>
      </c>
      <c r="I4579" s="17" t="s">
        <v>408</v>
      </c>
      <c r="J4579" s="18">
        <v>9673</v>
      </c>
      <c r="K4579" s="19">
        <v>651.21</v>
      </c>
      <c r="L4579" s="19">
        <v>524.96</v>
      </c>
      <c r="M4579" s="19">
        <f>Table1[[#This Row],[Unit_Selling Price]]-Table1[[#This Row],[Unit_Cost]]</f>
        <v>126.25</v>
      </c>
      <c r="N4579" s="19">
        <f>Table1[[#This Row],[Quantity]]*Table1[[#This Row],[unit_per Profit]]</f>
        <v>1221216.25</v>
      </c>
    </row>
    <row r="4580" spans="1:14" x14ac:dyDescent="0.2">
      <c r="A4580" s="10" t="s">
        <v>29</v>
      </c>
      <c r="B4580" s="10" t="s">
        <v>131</v>
      </c>
      <c r="C4580" s="10" t="s">
        <v>77</v>
      </c>
      <c r="D4580" s="10" t="s">
        <v>27</v>
      </c>
      <c r="E4580" s="10" t="s">
        <v>28</v>
      </c>
      <c r="F4580" s="11">
        <v>41071</v>
      </c>
      <c r="G4580" s="10">
        <v>2012</v>
      </c>
      <c r="H4580" s="10">
        <v>671616399</v>
      </c>
      <c r="I4580" s="17">
        <v>41194</v>
      </c>
      <c r="J4580" s="18">
        <v>5072</v>
      </c>
      <c r="K4580" s="19">
        <v>154.06</v>
      </c>
      <c r="L4580" s="19">
        <v>90.93</v>
      </c>
      <c r="M4580" s="19">
        <f>Table1[[#This Row],[Unit_Selling Price]]-Table1[[#This Row],[Unit_Cost]]</f>
        <v>63.13</v>
      </c>
      <c r="N4580" s="19">
        <f>Table1[[#This Row],[Quantity]]*Table1[[#This Row],[unit_per Profit]]</f>
        <v>320195.36</v>
      </c>
    </row>
    <row r="4581" spans="1:14" x14ac:dyDescent="0.2">
      <c r="A4581" s="10" t="s">
        <v>46</v>
      </c>
      <c r="B4581" s="10" t="s">
        <v>269</v>
      </c>
      <c r="C4581" s="10" t="s">
        <v>22</v>
      </c>
      <c r="D4581" s="10" t="s">
        <v>23</v>
      </c>
      <c r="E4581" s="10" t="s">
        <v>43</v>
      </c>
      <c r="F4581" s="11">
        <v>43042</v>
      </c>
      <c r="G4581" s="10">
        <v>2017</v>
      </c>
      <c r="H4581" s="10">
        <v>412483680</v>
      </c>
      <c r="I4581" s="17" t="s">
        <v>1604</v>
      </c>
      <c r="J4581" s="18">
        <v>1942</v>
      </c>
      <c r="K4581" s="19">
        <v>255.28</v>
      </c>
      <c r="L4581" s="19">
        <v>159.41999999999999</v>
      </c>
      <c r="M4581" s="19">
        <f>Table1[[#This Row],[Unit_Selling Price]]-Table1[[#This Row],[Unit_Cost]]</f>
        <v>95.86</v>
      </c>
      <c r="N4581" s="19">
        <f>Table1[[#This Row],[Quantity]]*Table1[[#This Row],[unit_per Profit]]</f>
        <v>186160.12</v>
      </c>
    </row>
    <row r="4582" spans="1:14" x14ac:dyDescent="0.2">
      <c r="A4582" s="10" t="s">
        <v>278</v>
      </c>
      <c r="B4582" s="10" t="s">
        <v>191</v>
      </c>
      <c r="C4582" s="10" t="s">
        <v>77</v>
      </c>
      <c r="D4582" s="10" t="s">
        <v>23</v>
      </c>
      <c r="E4582" s="10" t="s">
        <v>28</v>
      </c>
      <c r="F4582" s="11" t="s">
        <v>1128</v>
      </c>
      <c r="G4582" s="10">
        <v>2011</v>
      </c>
      <c r="H4582" s="10">
        <v>866542184</v>
      </c>
      <c r="I4582" s="17" t="s">
        <v>1002</v>
      </c>
      <c r="J4582" s="18">
        <v>7944</v>
      </c>
      <c r="K4582" s="19">
        <v>154.06</v>
      </c>
      <c r="L4582" s="19">
        <v>90.93</v>
      </c>
      <c r="M4582" s="19">
        <f>Table1[[#This Row],[Unit_Selling Price]]-Table1[[#This Row],[Unit_Cost]]</f>
        <v>63.13</v>
      </c>
      <c r="N4582" s="19">
        <f>Table1[[#This Row],[Quantity]]*Table1[[#This Row],[unit_per Profit]]</f>
        <v>501504.72</v>
      </c>
    </row>
    <row r="4583" spans="1:14" x14ac:dyDescent="0.2">
      <c r="A4583" s="10" t="s">
        <v>40</v>
      </c>
      <c r="B4583" s="10" t="s">
        <v>201</v>
      </c>
      <c r="C4583" s="10" t="s">
        <v>49</v>
      </c>
      <c r="D4583" s="10" t="s">
        <v>23</v>
      </c>
      <c r="E4583" s="10" t="s">
        <v>43</v>
      </c>
      <c r="F4583" s="11" t="s">
        <v>1897</v>
      </c>
      <c r="G4583" s="10">
        <v>2013</v>
      </c>
      <c r="H4583" s="10">
        <v>680715739</v>
      </c>
      <c r="I4583" s="17">
        <v>41458</v>
      </c>
      <c r="J4583" s="18">
        <v>7769</v>
      </c>
      <c r="K4583" s="19">
        <v>651.21</v>
      </c>
      <c r="L4583" s="19">
        <v>524.96</v>
      </c>
      <c r="M4583" s="19">
        <f>Table1[[#This Row],[Unit_Selling Price]]-Table1[[#This Row],[Unit_Cost]]</f>
        <v>126.25</v>
      </c>
      <c r="N4583" s="19">
        <f>Table1[[#This Row],[Quantity]]*Table1[[#This Row],[unit_per Profit]]</f>
        <v>980836.25</v>
      </c>
    </row>
    <row r="4584" spans="1:14" x14ac:dyDescent="0.2">
      <c r="A4584" s="10" t="s">
        <v>40</v>
      </c>
      <c r="B4584" s="10" t="s">
        <v>66</v>
      </c>
      <c r="C4584" s="10" t="s">
        <v>22</v>
      </c>
      <c r="D4584" s="10" t="s">
        <v>27</v>
      </c>
      <c r="E4584" s="10" t="s">
        <v>28</v>
      </c>
      <c r="F4584" s="11" t="s">
        <v>1014</v>
      </c>
      <c r="G4584" s="10">
        <v>2010</v>
      </c>
      <c r="H4584" s="10">
        <v>822240674</v>
      </c>
      <c r="I4584" s="17" t="s">
        <v>724</v>
      </c>
      <c r="J4584" s="18">
        <v>8142</v>
      </c>
      <c r="K4584" s="19">
        <v>255.28</v>
      </c>
      <c r="L4584" s="19">
        <v>159.41999999999999</v>
      </c>
      <c r="M4584" s="19">
        <f>Table1[[#This Row],[Unit_Selling Price]]-Table1[[#This Row],[Unit_Cost]]</f>
        <v>95.86</v>
      </c>
      <c r="N4584" s="19">
        <f>Table1[[#This Row],[Quantity]]*Table1[[#This Row],[unit_per Profit]]</f>
        <v>780492.12</v>
      </c>
    </row>
    <row r="4585" spans="1:14" x14ac:dyDescent="0.2">
      <c r="A4585" s="10" t="s">
        <v>37</v>
      </c>
      <c r="B4585" s="10" t="s">
        <v>151</v>
      </c>
      <c r="C4585" s="10" t="s">
        <v>22</v>
      </c>
      <c r="D4585" s="10" t="s">
        <v>27</v>
      </c>
      <c r="E4585" s="10" t="s">
        <v>35</v>
      </c>
      <c r="F4585" s="11" t="s">
        <v>1510</v>
      </c>
      <c r="G4585" s="10">
        <v>2012</v>
      </c>
      <c r="H4585" s="10">
        <v>528665816</v>
      </c>
      <c r="I4585" s="17" t="s">
        <v>769</v>
      </c>
      <c r="J4585" s="18">
        <v>2818</v>
      </c>
      <c r="K4585" s="19">
        <v>255.28</v>
      </c>
      <c r="L4585" s="19">
        <v>159.41999999999999</v>
      </c>
      <c r="M4585" s="19">
        <f>Table1[[#This Row],[Unit_Selling Price]]-Table1[[#This Row],[Unit_Cost]]</f>
        <v>95.86</v>
      </c>
      <c r="N4585" s="19">
        <f>Table1[[#This Row],[Quantity]]*Table1[[#This Row],[unit_per Profit]]</f>
        <v>270133.48</v>
      </c>
    </row>
    <row r="4586" spans="1:14" x14ac:dyDescent="0.2">
      <c r="A4586" s="10" t="s">
        <v>40</v>
      </c>
      <c r="B4586" s="10" t="s">
        <v>203</v>
      </c>
      <c r="C4586" s="10" t="s">
        <v>51</v>
      </c>
      <c r="D4586" s="10" t="s">
        <v>27</v>
      </c>
      <c r="E4586" s="10" t="s">
        <v>28</v>
      </c>
      <c r="F4586" s="11" t="s">
        <v>1327</v>
      </c>
      <c r="G4586" s="10">
        <v>2013</v>
      </c>
      <c r="H4586" s="10">
        <v>457852494</v>
      </c>
      <c r="I4586" s="17">
        <v>41283</v>
      </c>
      <c r="J4586" s="18">
        <v>7582</v>
      </c>
      <c r="K4586" s="19">
        <v>437.2</v>
      </c>
      <c r="L4586" s="19">
        <v>263.33</v>
      </c>
      <c r="M4586" s="19">
        <f>Table1[[#This Row],[Unit_Selling Price]]-Table1[[#This Row],[Unit_Cost]]</f>
        <v>173.87</v>
      </c>
      <c r="N4586" s="19">
        <f>Table1[[#This Row],[Quantity]]*Table1[[#This Row],[unit_per Profit]]</f>
        <v>1318282.3400000001</v>
      </c>
    </row>
    <row r="4587" spans="1:14" x14ac:dyDescent="0.2">
      <c r="A4587" s="10" t="s">
        <v>40</v>
      </c>
      <c r="B4587" s="10" t="s">
        <v>140</v>
      </c>
      <c r="C4587" s="10" t="s">
        <v>65</v>
      </c>
      <c r="D4587" s="10" t="s">
        <v>23</v>
      </c>
      <c r="E4587" s="10" t="s">
        <v>24</v>
      </c>
      <c r="F4587" s="11">
        <v>40975</v>
      </c>
      <c r="G4587" s="10">
        <v>2012</v>
      </c>
      <c r="H4587" s="10">
        <v>437974536</v>
      </c>
      <c r="I4587" s="17">
        <v>41189</v>
      </c>
      <c r="J4587" s="18">
        <v>5253</v>
      </c>
      <c r="K4587" s="19">
        <v>9.33</v>
      </c>
      <c r="L4587" s="19">
        <v>6.92</v>
      </c>
      <c r="M4587" s="19">
        <f>Table1[[#This Row],[Unit_Selling Price]]-Table1[[#This Row],[Unit_Cost]]</f>
        <v>2.41</v>
      </c>
      <c r="N4587" s="19">
        <f>Table1[[#This Row],[Quantity]]*Table1[[#This Row],[unit_per Profit]]</f>
        <v>12659.73</v>
      </c>
    </row>
    <row r="4588" spans="1:14" x14ac:dyDescent="0.2">
      <c r="A4588" s="10" t="s">
        <v>40</v>
      </c>
      <c r="B4588" s="10" t="s">
        <v>140</v>
      </c>
      <c r="C4588" s="10" t="s">
        <v>85</v>
      </c>
      <c r="D4588" s="10" t="s">
        <v>27</v>
      </c>
      <c r="E4588" s="10" t="s">
        <v>28</v>
      </c>
      <c r="F4588" s="11" t="s">
        <v>609</v>
      </c>
      <c r="G4588" s="10">
        <v>2017</v>
      </c>
      <c r="H4588" s="10">
        <v>817518270</v>
      </c>
      <c r="I4588" s="17" t="s">
        <v>1604</v>
      </c>
      <c r="J4588" s="18">
        <v>678</v>
      </c>
      <c r="K4588" s="19">
        <v>668.27</v>
      </c>
      <c r="L4588" s="19">
        <v>502.54</v>
      </c>
      <c r="M4588" s="19">
        <f>Table1[[#This Row],[Unit_Selling Price]]-Table1[[#This Row],[Unit_Cost]]</f>
        <v>165.73</v>
      </c>
      <c r="N4588" s="19">
        <f>Table1[[#This Row],[Quantity]]*Table1[[#This Row],[unit_per Profit]]</f>
        <v>112364.94</v>
      </c>
    </row>
    <row r="4589" spans="1:14" x14ac:dyDescent="0.2">
      <c r="A4589" s="10" t="s">
        <v>40</v>
      </c>
      <c r="B4589" s="10" t="s">
        <v>140</v>
      </c>
      <c r="C4589" s="10" t="s">
        <v>34</v>
      </c>
      <c r="D4589" s="10" t="s">
        <v>27</v>
      </c>
      <c r="E4589" s="10" t="s">
        <v>28</v>
      </c>
      <c r="F4589" s="11" t="s">
        <v>1017</v>
      </c>
      <c r="G4589" s="10">
        <v>2010</v>
      </c>
      <c r="H4589" s="10">
        <v>215282523</v>
      </c>
      <c r="I4589" s="17">
        <v>40394</v>
      </c>
      <c r="J4589" s="18">
        <v>5738</v>
      </c>
      <c r="K4589" s="19">
        <v>205.7</v>
      </c>
      <c r="L4589" s="19">
        <v>117.11</v>
      </c>
      <c r="M4589" s="19">
        <f>Table1[[#This Row],[Unit_Selling Price]]-Table1[[#This Row],[Unit_Cost]]</f>
        <v>88.59</v>
      </c>
      <c r="N4589" s="19">
        <f>Table1[[#This Row],[Quantity]]*Table1[[#This Row],[unit_per Profit]]</f>
        <v>508329.42</v>
      </c>
    </row>
    <row r="4590" spans="1:14" x14ac:dyDescent="0.2">
      <c r="A4590" s="10" t="s">
        <v>40</v>
      </c>
      <c r="B4590" s="10" t="s">
        <v>160</v>
      </c>
      <c r="C4590" s="10" t="s">
        <v>42</v>
      </c>
      <c r="D4590" s="10" t="s">
        <v>27</v>
      </c>
      <c r="E4590" s="10" t="s">
        <v>35</v>
      </c>
      <c r="F4590" s="11">
        <v>41040</v>
      </c>
      <c r="G4590" s="10">
        <v>2012</v>
      </c>
      <c r="H4590" s="10">
        <v>470378625</v>
      </c>
      <c r="I4590" s="17">
        <v>41071</v>
      </c>
      <c r="J4590" s="18">
        <v>4343</v>
      </c>
      <c r="K4590" s="19">
        <v>109.28</v>
      </c>
      <c r="L4590" s="19">
        <v>35.840000000000003</v>
      </c>
      <c r="M4590" s="19">
        <f>Table1[[#This Row],[Unit_Selling Price]]-Table1[[#This Row],[Unit_Cost]]</f>
        <v>73.44</v>
      </c>
      <c r="N4590" s="19">
        <f>Table1[[#This Row],[Quantity]]*Table1[[#This Row],[unit_per Profit]]</f>
        <v>318949.92</v>
      </c>
    </row>
    <row r="4591" spans="1:14" x14ac:dyDescent="0.2">
      <c r="A4591" s="10" t="s">
        <v>32</v>
      </c>
      <c r="B4591" s="10" t="s">
        <v>152</v>
      </c>
      <c r="C4591" s="10" t="s">
        <v>51</v>
      </c>
      <c r="D4591" s="10" t="s">
        <v>23</v>
      </c>
      <c r="E4591" s="10" t="s">
        <v>24</v>
      </c>
      <c r="F4591" s="11">
        <v>41400</v>
      </c>
      <c r="G4591" s="10">
        <v>2013</v>
      </c>
      <c r="H4591" s="10">
        <v>792230403</v>
      </c>
      <c r="I4591" s="17">
        <v>41554</v>
      </c>
      <c r="J4591" s="18">
        <v>7436</v>
      </c>
      <c r="K4591" s="19">
        <v>437.2</v>
      </c>
      <c r="L4591" s="19">
        <v>263.33</v>
      </c>
      <c r="M4591" s="19">
        <f>Table1[[#This Row],[Unit_Selling Price]]-Table1[[#This Row],[Unit_Cost]]</f>
        <v>173.87</v>
      </c>
      <c r="N4591" s="19">
        <f>Table1[[#This Row],[Quantity]]*Table1[[#This Row],[unit_per Profit]]</f>
        <v>1292897.32</v>
      </c>
    </row>
    <row r="4592" spans="1:14" x14ac:dyDescent="0.2">
      <c r="A4592" s="10" t="s">
        <v>46</v>
      </c>
      <c r="B4592" s="10" t="s">
        <v>84</v>
      </c>
      <c r="C4592" s="10" t="s">
        <v>39</v>
      </c>
      <c r="D4592" s="10" t="s">
        <v>23</v>
      </c>
      <c r="E4592" s="10" t="s">
        <v>43</v>
      </c>
      <c r="F4592" s="11">
        <v>42528</v>
      </c>
      <c r="G4592" s="10">
        <v>2016</v>
      </c>
      <c r="H4592" s="10">
        <v>910574185</v>
      </c>
      <c r="I4592" s="17">
        <v>42712</v>
      </c>
      <c r="J4592" s="18">
        <v>7991</v>
      </c>
      <c r="K4592" s="19">
        <v>81.73</v>
      </c>
      <c r="L4592" s="19">
        <v>56.67</v>
      </c>
      <c r="M4592" s="19">
        <f>Table1[[#This Row],[Unit_Selling Price]]-Table1[[#This Row],[Unit_Cost]]</f>
        <v>25.06</v>
      </c>
      <c r="N4592" s="19">
        <f>Table1[[#This Row],[Quantity]]*Table1[[#This Row],[unit_per Profit]]</f>
        <v>200254.46</v>
      </c>
    </row>
    <row r="4593" spans="1:14" x14ac:dyDescent="0.2">
      <c r="A4593" s="10" t="s">
        <v>278</v>
      </c>
      <c r="B4593" s="10" t="s">
        <v>191</v>
      </c>
      <c r="C4593" s="10" t="s">
        <v>65</v>
      </c>
      <c r="D4593" s="10" t="s">
        <v>27</v>
      </c>
      <c r="E4593" s="10" t="s">
        <v>28</v>
      </c>
      <c r="F4593" s="11">
        <v>42618</v>
      </c>
      <c r="G4593" s="10">
        <v>2016</v>
      </c>
      <c r="H4593" s="10">
        <v>625458800</v>
      </c>
      <c r="I4593" s="17" t="s">
        <v>1770</v>
      </c>
      <c r="J4593" s="18">
        <v>6013</v>
      </c>
      <c r="K4593" s="19">
        <v>9.33</v>
      </c>
      <c r="L4593" s="19">
        <v>6.92</v>
      </c>
      <c r="M4593" s="19">
        <f>Table1[[#This Row],[Unit_Selling Price]]-Table1[[#This Row],[Unit_Cost]]</f>
        <v>2.41</v>
      </c>
      <c r="N4593" s="19">
        <f>Table1[[#This Row],[Quantity]]*Table1[[#This Row],[unit_per Profit]]</f>
        <v>14491.33</v>
      </c>
    </row>
    <row r="4594" spans="1:14" x14ac:dyDescent="0.2">
      <c r="A4594" s="10" t="s">
        <v>40</v>
      </c>
      <c r="B4594" s="10" t="s">
        <v>201</v>
      </c>
      <c r="C4594" s="10" t="s">
        <v>51</v>
      </c>
      <c r="D4594" s="10" t="s">
        <v>23</v>
      </c>
      <c r="E4594" s="10" t="s">
        <v>35</v>
      </c>
      <c r="F4594" s="11">
        <v>42015</v>
      </c>
      <c r="G4594" s="10">
        <v>2015</v>
      </c>
      <c r="H4594" s="10">
        <v>257245576</v>
      </c>
      <c r="I4594" s="17" t="s">
        <v>1223</v>
      </c>
      <c r="J4594" s="18">
        <v>3537</v>
      </c>
      <c r="K4594" s="19">
        <v>437.2</v>
      </c>
      <c r="L4594" s="19">
        <v>263.33</v>
      </c>
      <c r="M4594" s="19">
        <f>Table1[[#This Row],[Unit_Selling Price]]-Table1[[#This Row],[Unit_Cost]]</f>
        <v>173.87</v>
      </c>
      <c r="N4594" s="19">
        <f>Table1[[#This Row],[Quantity]]*Table1[[#This Row],[unit_per Profit]]</f>
        <v>614978.18999999994</v>
      </c>
    </row>
    <row r="4595" spans="1:14" x14ac:dyDescent="0.2">
      <c r="A4595" s="10" t="s">
        <v>46</v>
      </c>
      <c r="B4595" s="10" t="s">
        <v>146</v>
      </c>
      <c r="C4595" s="10" t="s">
        <v>56</v>
      </c>
      <c r="D4595" s="10" t="s">
        <v>23</v>
      </c>
      <c r="E4595" s="10" t="s">
        <v>43</v>
      </c>
      <c r="F4595" s="11" t="s">
        <v>1108</v>
      </c>
      <c r="G4595" s="10">
        <v>2015</v>
      </c>
      <c r="H4595" s="10">
        <v>196608340</v>
      </c>
      <c r="I4595" s="17" t="s">
        <v>384</v>
      </c>
      <c r="J4595" s="18">
        <v>9632</v>
      </c>
      <c r="K4595" s="19">
        <v>421.89</v>
      </c>
      <c r="L4595" s="19">
        <v>364.69</v>
      </c>
      <c r="M4595" s="19">
        <f>Table1[[#This Row],[Unit_Selling Price]]-Table1[[#This Row],[Unit_Cost]]</f>
        <v>57.2</v>
      </c>
      <c r="N4595" s="19">
        <f>Table1[[#This Row],[Quantity]]*Table1[[#This Row],[unit_per Profit]]</f>
        <v>550950.40000000002</v>
      </c>
    </row>
    <row r="4596" spans="1:14" x14ac:dyDescent="0.2">
      <c r="A4596" s="10" t="s">
        <v>46</v>
      </c>
      <c r="B4596" s="10" t="s">
        <v>142</v>
      </c>
      <c r="C4596" s="10" t="s">
        <v>34</v>
      </c>
      <c r="D4596" s="10" t="s">
        <v>23</v>
      </c>
      <c r="E4596" s="10" t="s">
        <v>24</v>
      </c>
      <c r="F4596" s="11" t="s">
        <v>1155</v>
      </c>
      <c r="G4596" s="10">
        <v>2015</v>
      </c>
      <c r="H4596" s="10">
        <v>454533421</v>
      </c>
      <c r="I4596" s="17" t="s">
        <v>1358</v>
      </c>
      <c r="J4596" s="18">
        <v>5395</v>
      </c>
      <c r="K4596" s="19">
        <v>205.7</v>
      </c>
      <c r="L4596" s="19">
        <v>117.11</v>
      </c>
      <c r="M4596" s="19">
        <f>Table1[[#This Row],[Unit_Selling Price]]-Table1[[#This Row],[Unit_Cost]]</f>
        <v>88.59</v>
      </c>
      <c r="N4596" s="19">
        <f>Table1[[#This Row],[Quantity]]*Table1[[#This Row],[unit_per Profit]]</f>
        <v>477943.05</v>
      </c>
    </row>
    <row r="4597" spans="1:14" x14ac:dyDescent="0.2">
      <c r="A4597" s="10" t="s">
        <v>29</v>
      </c>
      <c r="B4597" s="10" t="s">
        <v>184</v>
      </c>
      <c r="C4597" s="10" t="s">
        <v>31</v>
      </c>
      <c r="D4597" s="10" t="s">
        <v>27</v>
      </c>
      <c r="E4597" s="10" t="s">
        <v>35</v>
      </c>
      <c r="F4597" s="11" t="s">
        <v>1731</v>
      </c>
      <c r="G4597" s="10">
        <v>2015</v>
      </c>
      <c r="H4597" s="10">
        <v>212319648</v>
      </c>
      <c r="I4597" s="17" t="s">
        <v>1631</v>
      </c>
      <c r="J4597" s="18">
        <v>8957</v>
      </c>
      <c r="K4597" s="19">
        <v>47.45</v>
      </c>
      <c r="L4597" s="19">
        <v>31.79</v>
      </c>
      <c r="M4597" s="19">
        <f>Table1[[#This Row],[Unit_Selling Price]]-Table1[[#This Row],[Unit_Cost]]</f>
        <v>15.66</v>
      </c>
      <c r="N4597" s="19">
        <f>Table1[[#This Row],[Quantity]]*Table1[[#This Row],[unit_per Profit]]</f>
        <v>140266.62</v>
      </c>
    </row>
    <row r="4598" spans="1:14" x14ac:dyDescent="0.2">
      <c r="A4598" s="10" t="s">
        <v>29</v>
      </c>
      <c r="B4598" s="10" t="s">
        <v>131</v>
      </c>
      <c r="C4598" s="10" t="s">
        <v>85</v>
      </c>
      <c r="D4598" s="10" t="s">
        <v>23</v>
      </c>
      <c r="E4598" s="10" t="s">
        <v>35</v>
      </c>
      <c r="F4598" s="11" t="s">
        <v>514</v>
      </c>
      <c r="G4598" s="10">
        <v>2014</v>
      </c>
      <c r="H4598" s="10">
        <v>971578347</v>
      </c>
      <c r="I4598" s="17" t="s">
        <v>1585</v>
      </c>
      <c r="J4598" s="18">
        <v>478</v>
      </c>
      <c r="K4598" s="19">
        <v>668.27</v>
      </c>
      <c r="L4598" s="19">
        <v>502.54</v>
      </c>
      <c r="M4598" s="19">
        <f>Table1[[#This Row],[Unit_Selling Price]]-Table1[[#This Row],[Unit_Cost]]</f>
        <v>165.73</v>
      </c>
      <c r="N4598" s="19">
        <f>Table1[[#This Row],[Quantity]]*Table1[[#This Row],[unit_per Profit]]</f>
        <v>79218.94</v>
      </c>
    </row>
    <row r="4599" spans="1:14" x14ac:dyDescent="0.2">
      <c r="A4599" s="10" t="s">
        <v>29</v>
      </c>
      <c r="B4599" s="10" t="s">
        <v>187</v>
      </c>
      <c r="C4599" s="10" t="s">
        <v>65</v>
      </c>
      <c r="D4599" s="10" t="s">
        <v>27</v>
      </c>
      <c r="E4599" s="10" t="s">
        <v>35</v>
      </c>
      <c r="F4599" s="11" t="s">
        <v>983</v>
      </c>
      <c r="G4599" s="10">
        <v>2016</v>
      </c>
      <c r="H4599" s="10">
        <v>704233348</v>
      </c>
      <c r="I4599" s="17" t="s">
        <v>867</v>
      </c>
      <c r="J4599" s="18">
        <v>7152</v>
      </c>
      <c r="K4599" s="19">
        <v>9.33</v>
      </c>
      <c r="L4599" s="19">
        <v>6.92</v>
      </c>
      <c r="M4599" s="19">
        <f>Table1[[#This Row],[Unit_Selling Price]]-Table1[[#This Row],[Unit_Cost]]</f>
        <v>2.41</v>
      </c>
      <c r="N4599" s="19">
        <f>Table1[[#This Row],[Quantity]]*Table1[[#This Row],[unit_per Profit]]</f>
        <v>17236.32</v>
      </c>
    </row>
    <row r="4600" spans="1:14" x14ac:dyDescent="0.2">
      <c r="A4600" s="10" t="s">
        <v>278</v>
      </c>
      <c r="B4600" s="10" t="s">
        <v>164</v>
      </c>
      <c r="C4600" s="10" t="s">
        <v>51</v>
      </c>
      <c r="D4600" s="10" t="s">
        <v>23</v>
      </c>
      <c r="E4600" s="10" t="s">
        <v>28</v>
      </c>
      <c r="F4600" s="11" t="s">
        <v>1622</v>
      </c>
      <c r="G4600" s="10">
        <v>2013</v>
      </c>
      <c r="H4600" s="10">
        <v>602520978</v>
      </c>
      <c r="I4600" s="17" t="s">
        <v>521</v>
      </c>
      <c r="J4600" s="18">
        <v>8202</v>
      </c>
      <c r="K4600" s="19">
        <v>437.2</v>
      </c>
      <c r="L4600" s="19">
        <v>263.33</v>
      </c>
      <c r="M4600" s="19">
        <f>Table1[[#This Row],[Unit_Selling Price]]-Table1[[#This Row],[Unit_Cost]]</f>
        <v>173.87</v>
      </c>
      <c r="N4600" s="19">
        <f>Table1[[#This Row],[Quantity]]*Table1[[#This Row],[unit_per Profit]]</f>
        <v>1426081.74</v>
      </c>
    </row>
    <row r="4601" spans="1:14" x14ac:dyDescent="0.2">
      <c r="A4601" s="10" t="s">
        <v>46</v>
      </c>
      <c r="B4601" s="10" t="s">
        <v>150</v>
      </c>
      <c r="C4601" s="10" t="s">
        <v>51</v>
      </c>
      <c r="D4601" s="10" t="s">
        <v>23</v>
      </c>
      <c r="E4601" s="10" t="s">
        <v>43</v>
      </c>
      <c r="F4601" s="11">
        <v>41699</v>
      </c>
      <c r="G4601" s="10">
        <v>2014</v>
      </c>
      <c r="H4601" s="10">
        <v>128990066</v>
      </c>
      <c r="I4601" s="17" t="s">
        <v>1052</v>
      </c>
      <c r="J4601" s="18">
        <v>9882</v>
      </c>
      <c r="K4601" s="19">
        <v>437.2</v>
      </c>
      <c r="L4601" s="19">
        <v>263.33</v>
      </c>
      <c r="M4601" s="19">
        <f>Table1[[#This Row],[Unit_Selling Price]]-Table1[[#This Row],[Unit_Cost]]</f>
        <v>173.87</v>
      </c>
      <c r="N4601" s="19">
        <f>Table1[[#This Row],[Quantity]]*Table1[[#This Row],[unit_per Profit]]</f>
        <v>1718183.34</v>
      </c>
    </row>
    <row r="4602" spans="1:14" x14ac:dyDescent="0.2">
      <c r="A4602" s="10" t="s">
        <v>46</v>
      </c>
      <c r="B4602" s="10" t="s">
        <v>206</v>
      </c>
      <c r="C4602" s="10" t="s">
        <v>56</v>
      </c>
      <c r="D4602" s="10" t="s">
        <v>23</v>
      </c>
      <c r="E4602" s="10" t="s">
        <v>43</v>
      </c>
      <c r="F4602" s="11">
        <v>42341</v>
      </c>
      <c r="G4602" s="10">
        <v>2015</v>
      </c>
      <c r="H4602" s="10">
        <v>166501939</v>
      </c>
      <c r="I4602" s="17" t="s">
        <v>745</v>
      </c>
      <c r="J4602" s="18">
        <v>479</v>
      </c>
      <c r="K4602" s="19">
        <v>421.89</v>
      </c>
      <c r="L4602" s="19">
        <v>364.69</v>
      </c>
      <c r="M4602" s="19">
        <f>Table1[[#This Row],[Unit_Selling Price]]-Table1[[#This Row],[Unit_Cost]]</f>
        <v>57.2</v>
      </c>
      <c r="N4602" s="19">
        <f>Table1[[#This Row],[Quantity]]*Table1[[#This Row],[unit_per Profit]]</f>
        <v>27398.799999999999</v>
      </c>
    </row>
    <row r="4603" spans="1:14" x14ac:dyDescent="0.2">
      <c r="A4603" s="10" t="s">
        <v>29</v>
      </c>
      <c r="B4603" s="10" t="s">
        <v>58</v>
      </c>
      <c r="C4603" s="10" t="s">
        <v>26</v>
      </c>
      <c r="D4603" s="10" t="s">
        <v>23</v>
      </c>
      <c r="E4603" s="10" t="s">
        <v>28</v>
      </c>
      <c r="F4603" s="11" t="s">
        <v>1719</v>
      </c>
      <c r="G4603" s="10">
        <v>2010</v>
      </c>
      <c r="H4603" s="10">
        <v>768230426</v>
      </c>
      <c r="I4603" s="17" t="s">
        <v>1089</v>
      </c>
      <c r="J4603" s="18">
        <v>5310</v>
      </c>
      <c r="K4603" s="19">
        <v>152.58000000000001</v>
      </c>
      <c r="L4603" s="19">
        <v>97.44</v>
      </c>
      <c r="M4603" s="19">
        <f>Table1[[#This Row],[Unit_Selling Price]]-Table1[[#This Row],[Unit_Cost]]</f>
        <v>55.14</v>
      </c>
      <c r="N4603" s="19">
        <f>Table1[[#This Row],[Quantity]]*Table1[[#This Row],[unit_per Profit]]</f>
        <v>292793.40000000002</v>
      </c>
    </row>
    <row r="4604" spans="1:14" x14ac:dyDescent="0.2">
      <c r="A4604" s="10" t="s">
        <v>29</v>
      </c>
      <c r="B4604" s="10" t="s">
        <v>76</v>
      </c>
      <c r="C4604" s="10" t="s">
        <v>65</v>
      </c>
      <c r="D4604" s="10" t="s">
        <v>27</v>
      </c>
      <c r="E4604" s="10" t="s">
        <v>24</v>
      </c>
      <c r="F4604" s="11" t="s">
        <v>340</v>
      </c>
      <c r="G4604" s="10">
        <v>2016</v>
      </c>
      <c r="H4604" s="10">
        <v>707661855</v>
      </c>
      <c r="I4604" s="17" t="s">
        <v>1305</v>
      </c>
      <c r="J4604" s="18">
        <v>1723</v>
      </c>
      <c r="K4604" s="19">
        <v>9.33</v>
      </c>
      <c r="L4604" s="19">
        <v>6.92</v>
      </c>
      <c r="M4604" s="19">
        <f>Table1[[#This Row],[Unit_Selling Price]]-Table1[[#This Row],[Unit_Cost]]</f>
        <v>2.41</v>
      </c>
      <c r="N4604" s="19">
        <f>Table1[[#This Row],[Quantity]]*Table1[[#This Row],[unit_per Profit]]</f>
        <v>4152.43</v>
      </c>
    </row>
    <row r="4605" spans="1:14" x14ac:dyDescent="0.2">
      <c r="A4605" s="10" t="s">
        <v>29</v>
      </c>
      <c r="B4605" s="10" t="s">
        <v>154</v>
      </c>
      <c r="C4605" s="10" t="s">
        <v>65</v>
      </c>
      <c r="D4605" s="10" t="s">
        <v>27</v>
      </c>
      <c r="E4605" s="10" t="s">
        <v>24</v>
      </c>
      <c r="F4605" s="11">
        <v>40764</v>
      </c>
      <c r="G4605" s="10">
        <v>2011</v>
      </c>
      <c r="H4605" s="10">
        <v>628595054</v>
      </c>
      <c r="I4605" s="17" t="s">
        <v>1051</v>
      </c>
      <c r="J4605" s="18">
        <v>4100</v>
      </c>
      <c r="K4605" s="19">
        <v>9.33</v>
      </c>
      <c r="L4605" s="19">
        <v>6.92</v>
      </c>
      <c r="M4605" s="19">
        <f>Table1[[#This Row],[Unit_Selling Price]]-Table1[[#This Row],[Unit_Cost]]</f>
        <v>2.41</v>
      </c>
      <c r="N4605" s="19">
        <f>Table1[[#This Row],[Quantity]]*Table1[[#This Row],[unit_per Profit]]</f>
        <v>9881</v>
      </c>
    </row>
    <row r="4606" spans="1:14" x14ac:dyDescent="0.2">
      <c r="A4606" s="10" t="s">
        <v>29</v>
      </c>
      <c r="B4606" s="10" t="s">
        <v>185</v>
      </c>
      <c r="C4606" s="10" t="s">
        <v>31</v>
      </c>
      <c r="D4606" s="10" t="s">
        <v>27</v>
      </c>
      <c r="E4606" s="10" t="s">
        <v>43</v>
      </c>
      <c r="F4606" s="11" t="s">
        <v>650</v>
      </c>
      <c r="G4606" s="10">
        <v>2010</v>
      </c>
      <c r="H4606" s="10">
        <v>795141351</v>
      </c>
      <c r="I4606" s="17" t="s">
        <v>1694</v>
      </c>
      <c r="J4606" s="18">
        <v>8850</v>
      </c>
      <c r="K4606" s="19">
        <v>47.45</v>
      </c>
      <c r="L4606" s="19">
        <v>31.79</v>
      </c>
      <c r="M4606" s="19">
        <f>Table1[[#This Row],[Unit_Selling Price]]-Table1[[#This Row],[Unit_Cost]]</f>
        <v>15.66</v>
      </c>
      <c r="N4606" s="19">
        <f>Table1[[#This Row],[Quantity]]*Table1[[#This Row],[unit_per Profit]]</f>
        <v>138591</v>
      </c>
    </row>
    <row r="4607" spans="1:14" x14ac:dyDescent="0.2">
      <c r="A4607" s="10" t="s">
        <v>40</v>
      </c>
      <c r="B4607" s="10" t="s">
        <v>272</v>
      </c>
      <c r="C4607" s="10" t="s">
        <v>77</v>
      </c>
      <c r="D4607" s="10" t="s">
        <v>27</v>
      </c>
      <c r="E4607" s="10" t="s">
        <v>28</v>
      </c>
      <c r="F4607" s="11">
        <v>40181</v>
      </c>
      <c r="G4607" s="10">
        <v>2010</v>
      </c>
      <c r="H4607" s="10">
        <v>641724574</v>
      </c>
      <c r="I4607" s="17" t="s">
        <v>1695</v>
      </c>
      <c r="J4607" s="18">
        <v>9417</v>
      </c>
      <c r="K4607" s="19">
        <v>154.06</v>
      </c>
      <c r="L4607" s="19">
        <v>90.93</v>
      </c>
      <c r="M4607" s="19">
        <f>Table1[[#This Row],[Unit_Selling Price]]-Table1[[#This Row],[Unit_Cost]]</f>
        <v>63.13</v>
      </c>
      <c r="N4607" s="19">
        <f>Table1[[#This Row],[Quantity]]*Table1[[#This Row],[unit_per Profit]]</f>
        <v>594495.21</v>
      </c>
    </row>
    <row r="4608" spans="1:14" x14ac:dyDescent="0.2">
      <c r="A4608" s="10" t="s">
        <v>46</v>
      </c>
      <c r="B4608" s="10" t="s">
        <v>78</v>
      </c>
      <c r="C4608" s="10" t="s">
        <v>56</v>
      </c>
      <c r="D4608" s="10" t="s">
        <v>27</v>
      </c>
      <c r="E4608" s="10" t="s">
        <v>43</v>
      </c>
      <c r="F4608" s="11" t="s">
        <v>1034</v>
      </c>
      <c r="G4608" s="10">
        <v>2010</v>
      </c>
      <c r="H4608" s="10">
        <v>123081052</v>
      </c>
      <c r="I4608" s="17">
        <v>40247</v>
      </c>
      <c r="J4608" s="18">
        <v>1273</v>
      </c>
      <c r="K4608" s="19">
        <v>421.89</v>
      </c>
      <c r="L4608" s="19">
        <v>364.69</v>
      </c>
      <c r="M4608" s="19">
        <f>Table1[[#This Row],[Unit_Selling Price]]-Table1[[#This Row],[Unit_Cost]]</f>
        <v>57.2</v>
      </c>
      <c r="N4608" s="19">
        <f>Table1[[#This Row],[Quantity]]*Table1[[#This Row],[unit_per Profit]]</f>
        <v>72815.600000000006</v>
      </c>
    </row>
    <row r="4609" spans="1:14" x14ac:dyDescent="0.2">
      <c r="A4609" s="10" t="s">
        <v>29</v>
      </c>
      <c r="B4609" s="10" t="s">
        <v>88</v>
      </c>
      <c r="C4609" s="10" t="s">
        <v>56</v>
      </c>
      <c r="D4609" s="10" t="s">
        <v>27</v>
      </c>
      <c r="E4609" s="10" t="s">
        <v>24</v>
      </c>
      <c r="F4609" s="11" t="s">
        <v>1815</v>
      </c>
      <c r="G4609" s="10">
        <v>2015</v>
      </c>
      <c r="H4609" s="10">
        <v>164259612</v>
      </c>
      <c r="I4609" s="17" t="s">
        <v>1676</v>
      </c>
      <c r="J4609" s="18">
        <v>6924</v>
      </c>
      <c r="K4609" s="19">
        <v>421.89</v>
      </c>
      <c r="L4609" s="19">
        <v>364.69</v>
      </c>
      <c r="M4609" s="19">
        <f>Table1[[#This Row],[Unit_Selling Price]]-Table1[[#This Row],[Unit_Cost]]</f>
        <v>57.2</v>
      </c>
      <c r="N4609" s="19">
        <f>Table1[[#This Row],[Quantity]]*Table1[[#This Row],[unit_per Profit]]</f>
        <v>396052.8</v>
      </c>
    </row>
    <row r="4610" spans="1:14" x14ac:dyDescent="0.2">
      <c r="A4610" s="10" t="s">
        <v>278</v>
      </c>
      <c r="B4610" s="10" t="s">
        <v>164</v>
      </c>
      <c r="C4610" s="10" t="s">
        <v>22</v>
      </c>
      <c r="D4610" s="10" t="s">
        <v>23</v>
      </c>
      <c r="E4610" s="10" t="s">
        <v>43</v>
      </c>
      <c r="F4610" s="11">
        <v>41586</v>
      </c>
      <c r="G4610" s="10">
        <v>2013</v>
      </c>
      <c r="H4610" s="10">
        <v>410621583</v>
      </c>
      <c r="I4610" s="17">
        <v>41434</v>
      </c>
      <c r="J4610" s="18">
        <v>906</v>
      </c>
      <c r="K4610" s="19">
        <v>255.28</v>
      </c>
      <c r="L4610" s="19">
        <v>159.41999999999999</v>
      </c>
      <c r="M4610" s="19">
        <f>Table1[[#This Row],[Unit_Selling Price]]-Table1[[#This Row],[Unit_Cost]]</f>
        <v>95.86</v>
      </c>
      <c r="N4610" s="19">
        <f>Table1[[#This Row],[Quantity]]*Table1[[#This Row],[unit_per Profit]]</f>
        <v>86849.16</v>
      </c>
    </row>
    <row r="4611" spans="1:14" x14ac:dyDescent="0.2">
      <c r="A4611" s="10" t="s">
        <v>46</v>
      </c>
      <c r="B4611" s="10" t="s">
        <v>195</v>
      </c>
      <c r="C4611" s="10" t="s">
        <v>22</v>
      </c>
      <c r="D4611" s="10" t="s">
        <v>23</v>
      </c>
      <c r="E4611" s="10" t="s">
        <v>35</v>
      </c>
      <c r="F4611" s="11">
        <v>42010</v>
      </c>
      <c r="G4611" s="10">
        <v>2015</v>
      </c>
      <c r="H4611" s="10">
        <v>577840793</v>
      </c>
      <c r="I4611" s="17">
        <v>42254</v>
      </c>
      <c r="J4611" s="18">
        <v>4786</v>
      </c>
      <c r="K4611" s="19">
        <v>255.28</v>
      </c>
      <c r="L4611" s="19">
        <v>159.41999999999999</v>
      </c>
      <c r="M4611" s="19">
        <f>Table1[[#This Row],[Unit_Selling Price]]-Table1[[#This Row],[Unit_Cost]]</f>
        <v>95.86</v>
      </c>
      <c r="N4611" s="19">
        <f>Table1[[#This Row],[Quantity]]*Table1[[#This Row],[unit_per Profit]]</f>
        <v>458785.96</v>
      </c>
    </row>
    <row r="4612" spans="1:14" x14ac:dyDescent="0.2">
      <c r="A4612" s="10" t="s">
        <v>46</v>
      </c>
      <c r="B4612" s="10" t="s">
        <v>162</v>
      </c>
      <c r="C4612" s="10" t="s">
        <v>34</v>
      </c>
      <c r="D4612" s="10" t="s">
        <v>23</v>
      </c>
      <c r="E4612" s="10" t="s">
        <v>43</v>
      </c>
      <c r="F4612" s="11">
        <v>42646</v>
      </c>
      <c r="G4612" s="10">
        <v>2016</v>
      </c>
      <c r="H4612" s="10">
        <v>901903569</v>
      </c>
      <c r="I4612" s="17" t="s">
        <v>1056</v>
      </c>
      <c r="J4612" s="18">
        <v>2163</v>
      </c>
      <c r="K4612" s="19">
        <v>205.7</v>
      </c>
      <c r="L4612" s="19">
        <v>117.11</v>
      </c>
      <c r="M4612" s="19">
        <f>Table1[[#This Row],[Unit_Selling Price]]-Table1[[#This Row],[Unit_Cost]]</f>
        <v>88.59</v>
      </c>
      <c r="N4612" s="19">
        <f>Table1[[#This Row],[Quantity]]*Table1[[#This Row],[unit_per Profit]]</f>
        <v>191620.17</v>
      </c>
    </row>
    <row r="4613" spans="1:14" x14ac:dyDescent="0.2">
      <c r="A4613" s="10" t="s">
        <v>32</v>
      </c>
      <c r="B4613" s="10" t="s">
        <v>113</v>
      </c>
      <c r="C4613" s="10" t="s">
        <v>22</v>
      </c>
      <c r="D4613" s="10" t="s">
        <v>23</v>
      </c>
      <c r="E4613" s="10" t="s">
        <v>24</v>
      </c>
      <c r="F4613" s="11">
        <v>42374</v>
      </c>
      <c r="G4613" s="10">
        <v>2016</v>
      </c>
      <c r="H4613" s="10">
        <v>789108741</v>
      </c>
      <c r="I4613" s="17" t="s">
        <v>772</v>
      </c>
      <c r="J4613" s="18">
        <v>3667</v>
      </c>
      <c r="K4613" s="19">
        <v>255.28</v>
      </c>
      <c r="L4613" s="19">
        <v>159.41999999999999</v>
      </c>
      <c r="M4613" s="19">
        <f>Table1[[#This Row],[Unit_Selling Price]]-Table1[[#This Row],[Unit_Cost]]</f>
        <v>95.86</v>
      </c>
      <c r="N4613" s="19">
        <f>Table1[[#This Row],[Quantity]]*Table1[[#This Row],[unit_per Profit]]</f>
        <v>351518.62</v>
      </c>
    </row>
    <row r="4614" spans="1:14" x14ac:dyDescent="0.2">
      <c r="A4614" s="10" t="s">
        <v>40</v>
      </c>
      <c r="B4614" s="10" t="s">
        <v>218</v>
      </c>
      <c r="C4614" s="10" t="s">
        <v>34</v>
      </c>
      <c r="D4614" s="10" t="s">
        <v>27</v>
      </c>
      <c r="E4614" s="10" t="s">
        <v>35</v>
      </c>
      <c r="F4614" s="11" t="s">
        <v>323</v>
      </c>
      <c r="G4614" s="10">
        <v>2017</v>
      </c>
      <c r="H4614" s="10">
        <v>166067636</v>
      </c>
      <c r="I4614" s="17">
        <v>42772</v>
      </c>
      <c r="J4614" s="18">
        <v>1959</v>
      </c>
      <c r="K4614" s="19">
        <v>205.7</v>
      </c>
      <c r="L4614" s="19">
        <v>117.11</v>
      </c>
      <c r="M4614" s="19">
        <f>Table1[[#This Row],[Unit_Selling Price]]-Table1[[#This Row],[Unit_Cost]]</f>
        <v>88.59</v>
      </c>
      <c r="N4614" s="19">
        <f>Table1[[#This Row],[Quantity]]*Table1[[#This Row],[unit_per Profit]]</f>
        <v>173547.81</v>
      </c>
    </row>
    <row r="4615" spans="1:14" x14ac:dyDescent="0.2">
      <c r="A4615" s="10" t="s">
        <v>32</v>
      </c>
      <c r="B4615" s="10" t="s">
        <v>93</v>
      </c>
      <c r="C4615" s="10" t="s">
        <v>34</v>
      </c>
      <c r="D4615" s="10" t="s">
        <v>27</v>
      </c>
      <c r="E4615" s="10" t="s">
        <v>24</v>
      </c>
      <c r="F4615" s="11" t="s">
        <v>489</v>
      </c>
      <c r="G4615" s="10">
        <v>2010</v>
      </c>
      <c r="H4615" s="10">
        <v>829704082</v>
      </c>
      <c r="I4615" s="17">
        <v>40214</v>
      </c>
      <c r="J4615" s="18">
        <v>6730</v>
      </c>
      <c r="K4615" s="19">
        <v>205.7</v>
      </c>
      <c r="L4615" s="19">
        <v>117.11</v>
      </c>
      <c r="M4615" s="19">
        <f>Table1[[#This Row],[Unit_Selling Price]]-Table1[[#This Row],[Unit_Cost]]</f>
        <v>88.59</v>
      </c>
      <c r="N4615" s="19">
        <f>Table1[[#This Row],[Quantity]]*Table1[[#This Row],[unit_per Profit]]</f>
        <v>596210.69999999995</v>
      </c>
    </row>
    <row r="4616" spans="1:14" x14ac:dyDescent="0.2">
      <c r="A4616" s="10" t="s">
        <v>37</v>
      </c>
      <c r="B4616" s="10" t="s">
        <v>151</v>
      </c>
      <c r="C4616" s="10" t="s">
        <v>65</v>
      </c>
      <c r="D4616" s="10" t="s">
        <v>27</v>
      </c>
      <c r="E4616" s="10" t="s">
        <v>24</v>
      </c>
      <c r="F4616" s="11" t="s">
        <v>599</v>
      </c>
      <c r="G4616" s="10">
        <v>2010</v>
      </c>
      <c r="H4616" s="10">
        <v>597254407</v>
      </c>
      <c r="I4616" s="17" t="s">
        <v>489</v>
      </c>
      <c r="J4616" s="18">
        <v>9706</v>
      </c>
      <c r="K4616" s="19">
        <v>9.33</v>
      </c>
      <c r="L4616" s="19">
        <v>6.92</v>
      </c>
      <c r="M4616" s="19">
        <f>Table1[[#This Row],[Unit_Selling Price]]-Table1[[#This Row],[Unit_Cost]]</f>
        <v>2.41</v>
      </c>
      <c r="N4616" s="19">
        <f>Table1[[#This Row],[Quantity]]*Table1[[#This Row],[unit_per Profit]]</f>
        <v>23391.46</v>
      </c>
    </row>
    <row r="4617" spans="1:14" x14ac:dyDescent="0.2">
      <c r="A4617" s="10" t="s">
        <v>32</v>
      </c>
      <c r="B4617" s="10" t="s">
        <v>189</v>
      </c>
      <c r="C4617" s="10" t="s">
        <v>22</v>
      </c>
      <c r="D4617" s="10" t="s">
        <v>23</v>
      </c>
      <c r="E4617" s="10" t="s">
        <v>43</v>
      </c>
      <c r="F4617" s="11" t="s">
        <v>1141</v>
      </c>
      <c r="G4617" s="10">
        <v>2014</v>
      </c>
      <c r="H4617" s="10">
        <v>956267440</v>
      </c>
      <c r="I4617" s="17" t="s">
        <v>552</v>
      </c>
      <c r="J4617" s="18">
        <v>9641</v>
      </c>
      <c r="K4617" s="19">
        <v>255.28</v>
      </c>
      <c r="L4617" s="19">
        <v>159.41999999999999</v>
      </c>
      <c r="M4617" s="19">
        <f>Table1[[#This Row],[Unit_Selling Price]]-Table1[[#This Row],[Unit_Cost]]</f>
        <v>95.86</v>
      </c>
      <c r="N4617" s="19">
        <f>Table1[[#This Row],[Quantity]]*Table1[[#This Row],[unit_per Profit]]</f>
        <v>924186.26</v>
      </c>
    </row>
    <row r="4618" spans="1:14" x14ac:dyDescent="0.2">
      <c r="A4618" s="10" t="s">
        <v>46</v>
      </c>
      <c r="B4618" s="10" t="s">
        <v>220</v>
      </c>
      <c r="C4618" s="10" t="s">
        <v>49</v>
      </c>
      <c r="D4618" s="10" t="s">
        <v>23</v>
      </c>
      <c r="E4618" s="10" t="s">
        <v>28</v>
      </c>
      <c r="F4618" s="11" t="s">
        <v>969</v>
      </c>
      <c r="G4618" s="10">
        <v>2012</v>
      </c>
      <c r="H4618" s="10">
        <v>314604508</v>
      </c>
      <c r="I4618" s="17">
        <v>41488</v>
      </c>
      <c r="J4618" s="18">
        <v>7320</v>
      </c>
      <c r="K4618" s="19">
        <v>651.21</v>
      </c>
      <c r="L4618" s="19">
        <v>524.96</v>
      </c>
      <c r="M4618" s="19">
        <f>Table1[[#This Row],[Unit_Selling Price]]-Table1[[#This Row],[Unit_Cost]]</f>
        <v>126.25</v>
      </c>
      <c r="N4618" s="19">
        <f>Table1[[#This Row],[Quantity]]*Table1[[#This Row],[unit_per Profit]]</f>
        <v>924150</v>
      </c>
    </row>
    <row r="4619" spans="1:14" x14ac:dyDescent="0.2">
      <c r="A4619" s="10" t="s">
        <v>29</v>
      </c>
      <c r="B4619" s="10" t="s">
        <v>134</v>
      </c>
      <c r="C4619" s="10" t="s">
        <v>26</v>
      </c>
      <c r="D4619" s="10" t="s">
        <v>23</v>
      </c>
      <c r="E4619" s="10" t="s">
        <v>43</v>
      </c>
      <c r="F4619" s="11" t="s">
        <v>1184</v>
      </c>
      <c r="G4619" s="10">
        <v>2016</v>
      </c>
      <c r="H4619" s="10">
        <v>750439441</v>
      </c>
      <c r="I4619" s="17" t="s">
        <v>1898</v>
      </c>
      <c r="J4619" s="18">
        <v>562</v>
      </c>
      <c r="K4619" s="19">
        <v>152.58000000000001</v>
      </c>
      <c r="L4619" s="19">
        <v>97.44</v>
      </c>
      <c r="M4619" s="19">
        <f>Table1[[#This Row],[Unit_Selling Price]]-Table1[[#This Row],[Unit_Cost]]</f>
        <v>55.14</v>
      </c>
      <c r="N4619" s="19">
        <f>Table1[[#This Row],[Quantity]]*Table1[[#This Row],[unit_per Profit]]</f>
        <v>30988.68</v>
      </c>
    </row>
    <row r="4620" spans="1:14" x14ac:dyDescent="0.2">
      <c r="A4620" s="10" t="s">
        <v>29</v>
      </c>
      <c r="B4620" s="10" t="s">
        <v>138</v>
      </c>
      <c r="C4620" s="10" t="s">
        <v>65</v>
      </c>
      <c r="D4620" s="10" t="s">
        <v>27</v>
      </c>
      <c r="E4620" s="10" t="s">
        <v>28</v>
      </c>
      <c r="F4620" s="11" t="s">
        <v>1283</v>
      </c>
      <c r="G4620" s="10">
        <v>2014</v>
      </c>
      <c r="H4620" s="10">
        <v>362258565</v>
      </c>
      <c r="I4620" s="17" t="s">
        <v>1404</v>
      </c>
      <c r="J4620" s="18">
        <v>9214</v>
      </c>
      <c r="K4620" s="19">
        <v>9.33</v>
      </c>
      <c r="L4620" s="19">
        <v>6.92</v>
      </c>
      <c r="M4620" s="19">
        <f>Table1[[#This Row],[Unit_Selling Price]]-Table1[[#This Row],[Unit_Cost]]</f>
        <v>2.41</v>
      </c>
      <c r="N4620" s="19">
        <f>Table1[[#This Row],[Quantity]]*Table1[[#This Row],[unit_per Profit]]</f>
        <v>22205.74</v>
      </c>
    </row>
    <row r="4621" spans="1:14" x14ac:dyDescent="0.2">
      <c r="A4621" s="10" t="s">
        <v>46</v>
      </c>
      <c r="B4621" s="10" t="s">
        <v>269</v>
      </c>
      <c r="C4621" s="10" t="s">
        <v>85</v>
      </c>
      <c r="D4621" s="10" t="s">
        <v>23</v>
      </c>
      <c r="E4621" s="10" t="s">
        <v>28</v>
      </c>
      <c r="F4621" s="11">
        <v>42583</v>
      </c>
      <c r="G4621" s="10">
        <v>2016</v>
      </c>
      <c r="H4621" s="10">
        <v>918860709</v>
      </c>
      <c r="I4621" s="17" t="s">
        <v>818</v>
      </c>
      <c r="J4621" s="18">
        <v>158</v>
      </c>
      <c r="K4621" s="19">
        <v>668.27</v>
      </c>
      <c r="L4621" s="19">
        <v>502.54</v>
      </c>
      <c r="M4621" s="19">
        <f>Table1[[#This Row],[Unit_Selling Price]]-Table1[[#This Row],[Unit_Cost]]</f>
        <v>165.73</v>
      </c>
      <c r="N4621" s="19">
        <f>Table1[[#This Row],[Quantity]]*Table1[[#This Row],[unit_per Profit]]</f>
        <v>26185.34</v>
      </c>
    </row>
    <row r="4622" spans="1:14" x14ac:dyDescent="0.2">
      <c r="A4622" s="10" t="s">
        <v>29</v>
      </c>
      <c r="B4622" s="10" t="s">
        <v>204</v>
      </c>
      <c r="C4622" s="10" t="s">
        <v>34</v>
      </c>
      <c r="D4622" s="10" t="s">
        <v>23</v>
      </c>
      <c r="E4622" s="10" t="s">
        <v>43</v>
      </c>
      <c r="F4622" s="11" t="s">
        <v>1557</v>
      </c>
      <c r="G4622" s="10">
        <v>2015</v>
      </c>
      <c r="H4622" s="10">
        <v>209357202</v>
      </c>
      <c r="I4622" s="17" t="s">
        <v>988</v>
      </c>
      <c r="J4622" s="18">
        <v>2303</v>
      </c>
      <c r="K4622" s="19">
        <v>205.7</v>
      </c>
      <c r="L4622" s="19">
        <v>117.11</v>
      </c>
      <c r="M4622" s="19">
        <f>Table1[[#This Row],[Unit_Selling Price]]-Table1[[#This Row],[Unit_Cost]]</f>
        <v>88.59</v>
      </c>
      <c r="N4622" s="19">
        <f>Table1[[#This Row],[Quantity]]*Table1[[#This Row],[unit_per Profit]]</f>
        <v>204022.77</v>
      </c>
    </row>
    <row r="4623" spans="1:14" x14ac:dyDescent="0.2">
      <c r="A4623" s="10" t="s">
        <v>32</v>
      </c>
      <c r="B4623" s="10" t="s">
        <v>152</v>
      </c>
      <c r="C4623" s="10" t="s">
        <v>49</v>
      </c>
      <c r="D4623" s="10" t="s">
        <v>23</v>
      </c>
      <c r="E4623" s="10" t="s">
        <v>35</v>
      </c>
      <c r="F4623" s="11" t="s">
        <v>1488</v>
      </c>
      <c r="G4623" s="10">
        <v>2011</v>
      </c>
      <c r="H4623" s="10">
        <v>593171870</v>
      </c>
      <c r="I4623" s="17">
        <v>40642</v>
      </c>
      <c r="J4623" s="18">
        <v>1593</v>
      </c>
      <c r="K4623" s="19">
        <v>651.21</v>
      </c>
      <c r="L4623" s="19">
        <v>524.96</v>
      </c>
      <c r="M4623" s="19">
        <f>Table1[[#This Row],[Unit_Selling Price]]-Table1[[#This Row],[Unit_Cost]]</f>
        <v>126.25</v>
      </c>
      <c r="N4623" s="19">
        <f>Table1[[#This Row],[Quantity]]*Table1[[#This Row],[unit_per Profit]]</f>
        <v>201116.25</v>
      </c>
    </row>
    <row r="4624" spans="1:14" x14ac:dyDescent="0.2">
      <c r="A4624" s="10" t="s">
        <v>29</v>
      </c>
      <c r="B4624" s="10" t="s">
        <v>116</v>
      </c>
      <c r="C4624" s="10" t="s">
        <v>51</v>
      </c>
      <c r="D4624" s="10" t="s">
        <v>27</v>
      </c>
      <c r="E4624" s="10" t="s">
        <v>35</v>
      </c>
      <c r="F4624" s="11" t="s">
        <v>711</v>
      </c>
      <c r="G4624" s="10">
        <v>2014</v>
      </c>
      <c r="H4624" s="10">
        <v>450041043</v>
      </c>
      <c r="I4624" s="17" t="s">
        <v>1524</v>
      </c>
      <c r="J4624" s="18">
        <v>6000</v>
      </c>
      <c r="K4624" s="19">
        <v>437.2</v>
      </c>
      <c r="L4624" s="19">
        <v>263.33</v>
      </c>
      <c r="M4624" s="19">
        <f>Table1[[#This Row],[Unit_Selling Price]]-Table1[[#This Row],[Unit_Cost]]</f>
        <v>173.87</v>
      </c>
      <c r="N4624" s="19">
        <f>Table1[[#This Row],[Quantity]]*Table1[[#This Row],[unit_per Profit]]</f>
        <v>1043220</v>
      </c>
    </row>
    <row r="4625" spans="1:14" x14ac:dyDescent="0.2">
      <c r="A4625" s="10" t="s">
        <v>278</v>
      </c>
      <c r="B4625" s="10" t="s">
        <v>68</v>
      </c>
      <c r="C4625" s="10" t="s">
        <v>49</v>
      </c>
      <c r="D4625" s="10" t="s">
        <v>27</v>
      </c>
      <c r="E4625" s="10" t="s">
        <v>35</v>
      </c>
      <c r="F4625" s="11">
        <v>41367</v>
      </c>
      <c r="G4625" s="10">
        <v>2013</v>
      </c>
      <c r="H4625" s="10">
        <v>930013549</v>
      </c>
      <c r="I4625" s="17">
        <v>41458</v>
      </c>
      <c r="J4625" s="18">
        <v>531</v>
      </c>
      <c r="K4625" s="19">
        <v>651.21</v>
      </c>
      <c r="L4625" s="19">
        <v>524.96</v>
      </c>
      <c r="M4625" s="19">
        <f>Table1[[#This Row],[Unit_Selling Price]]-Table1[[#This Row],[Unit_Cost]]</f>
        <v>126.25</v>
      </c>
      <c r="N4625" s="19">
        <f>Table1[[#This Row],[Quantity]]*Table1[[#This Row],[unit_per Profit]]</f>
        <v>67038.75</v>
      </c>
    </row>
    <row r="4626" spans="1:14" x14ac:dyDescent="0.2">
      <c r="A4626" s="10" t="s">
        <v>29</v>
      </c>
      <c r="B4626" s="10" t="s">
        <v>204</v>
      </c>
      <c r="C4626" s="10" t="s">
        <v>49</v>
      </c>
      <c r="D4626" s="10" t="s">
        <v>23</v>
      </c>
      <c r="E4626" s="10" t="s">
        <v>43</v>
      </c>
      <c r="F4626" s="11" t="s">
        <v>1394</v>
      </c>
      <c r="G4626" s="10">
        <v>2015</v>
      </c>
      <c r="H4626" s="10">
        <v>103450715</v>
      </c>
      <c r="I4626" s="17" t="s">
        <v>1626</v>
      </c>
      <c r="J4626" s="18">
        <v>2220</v>
      </c>
      <c r="K4626" s="19">
        <v>651.21</v>
      </c>
      <c r="L4626" s="19">
        <v>524.96</v>
      </c>
      <c r="M4626" s="19">
        <f>Table1[[#This Row],[Unit_Selling Price]]-Table1[[#This Row],[Unit_Cost]]</f>
        <v>126.25</v>
      </c>
      <c r="N4626" s="19">
        <f>Table1[[#This Row],[Quantity]]*Table1[[#This Row],[unit_per Profit]]</f>
        <v>280275</v>
      </c>
    </row>
    <row r="4627" spans="1:14" x14ac:dyDescent="0.2">
      <c r="A4627" s="10" t="s">
        <v>278</v>
      </c>
      <c r="B4627" s="10" t="s">
        <v>68</v>
      </c>
      <c r="C4627" s="10" t="s">
        <v>22</v>
      </c>
      <c r="D4627" s="10" t="s">
        <v>23</v>
      </c>
      <c r="E4627" s="10" t="s">
        <v>43</v>
      </c>
      <c r="F4627" s="11">
        <v>42530</v>
      </c>
      <c r="G4627" s="10">
        <v>2016</v>
      </c>
      <c r="H4627" s="10">
        <v>611026370</v>
      </c>
      <c r="I4627" s="17">
        <v>42560</v>
      </c>
      <c r="J4627" s="18">
        <v>5136</v>
      </c>
      <c r="K4627" s="19">
        <v>255.28</v>
      </c>
      <c r="L4627" s="19">
        <v>159.41999999999999</v>
      </c>
      <c r="M4627" s="19">
        <f>Table1[[#This Row],[Unit_Selling Price]]-Table1[[#This Row],[Unit_Cost]]</f>
        <v>95.86</v>
      </c>
      <c r="N4627" s="19">
        <f>Table1[[#This Row],[Quantity]]*Table1[[#This Row],[unit_per Profit]]</f>
        <v>492336.96</v>
      </c>
    </row>
    <row r="4628" spans="1:14" x14ac:dyDescent="0.2">
      <c r="A4628" s="10" t="s">
        <v>32</v>
      </c>
      <c r="B4628" s="10" t="s">
        <v>152</v>
      </c>
      <c r="C4628" s="10" t="s">
        <v>49</v>
      </c>
      <c r="D4628" s="10" t="s">
        <v>23</v>
      </c>
      <c r="E4628" s="10" t="s">
        <v>28</v>
      </c>
      <c r="F4628" s="11" t="s">
        <v>707</v>
      </c>
      <c r="G4628" s="10">
        <v>2015</v>
      </c>
      <c r="H4628" s="10">
        <v>213726842</v>
      </c>
      <c r="I4628" s="17" t="s">
        <v>554</v>
      </c>
      <c r="J4628" s="18">
        <v>5377</v>
      </c>
      <c r="K4628" s="19">
        <v>651.21</v>
      </c>
      <c r="L4628" s="19">
        <v>524.96</v>
      </c>
      <c r="M4628" s="19">
        <f>Table1[[#This Row],[Unit_Selling Price]]-Table1[[#This Row],[Unit_Cost]]</f>
        <v>126.25</v>
      </c>
      <c r="N4628" s="19">
        <f>Table1[[#This Row],[Quantity]]*Table1[[#This Row],[unit_per Profit]]</f>
        <v>678846.25</v>
      </c>
    </row>
    <row r="4629" spans="1:14" x14ac:dyDescent="0.2">
      <c r="A4629" s="10" t="s">
        <v>46</v>
      </c>
      <c r="B4629" s="10" t="s">
        <v>84</v>
      </c>
      <c r="C4629" s="10" t="s">
        <v>65</v>
      </c>
      <c r="D4629" s="10" t="s">
        <v>27</v>
      </c>
      <c r="E4629" s="10" t="s">
        <v>24</v>
      </c>
      <c r="F4629" s="11" t="s">
        <v>938</v>
      </c>
      <c r="G4629" s="10">
        <v>2012</v>
      </c>
      <c r="H4629" s="10">
        <v>342850959</v>
      </c>
      <c r="I4629" s="17" t="s">
        <v>377</v>
      </c>
      <c r="J4629" s="18">
        <v>6072</v>
      </c>
      <c r="K4629" s="19">
        <v>9.33</v>
      </c>
      <c r="L4629" s="19">
        <v>6.92</v>
      </c>
      <c r="M4629" s="19">
        <f>Table1[[#This Row],[Unit_Selling Price]]-Table1[[#This Row],[Unit_Cost]]</f>
        <v>2.41</v>
      </c>
      <c r="N4629" s="19">
        <f>Table1[[#This Row],[Quantity]]*Table1[[#This Row],[unit_per Profit]]</f>
        <v>14633.52</v>
      </c>
    </row>
    <row r="4630" spans="1:14" x14ac:dyDescent="0.2">
      <c r="A4630" s="10" t="s">
        <v>37</v>
      </c>
      <c r="B4630" s="10" t="s">
        <v>178</v>
      </c>
      <c r="C4630" s="10" t="s">
        <v>39</v>
      </c>
      <c r="D4630" s="10" t="s">
        <v>27</v>
      </c>
      <c r="E4630" s="10" t="s">
        <v>43</v>
      </c>
      <c r="F4630" s="11">
        <v>41070</v>
      </c>
      <c r="G4630" s="10">
        <v>2012</v>
      </c>
      <c r="H4630" s="10">
        <v>250010049</v>
      </c>
      <c r="I4630" s="17">
        <v>41040</v>
      </c>
      <c r="J4630" s="18">
        <v>2384</v>
      </c>
      <c r="K4630" s="19">
        <v>81.73</v>
      </c>
      <c r="L4630" s="19">
        <v>56.67</v>
      </c>
      <c r="M4630" s="19">
        <f>Table1[[#This Row],[Unit_Selling Price]]-Table1[[#This Row],[Unit_Cost]]</f>
        <v>25.06</v>
      </c>
      <c r="N4630" s="19">
        <f>Table1[[#This Row],[Quantity]]*Table1[[#This Row],[unit_per Profit]]</f>
        <v>59743.040000000001</v>
      </c>
    </row>
    <row r="4631" spans="1:14" x14ac:dyDescent="0.2">
      <c r="A4631" s="10" t="s">
        <v>37</v>
      </c>
      <c r="B4631" s="10" t="s">
        <v>62</v>
      </c>
      <c r="C4631" s="10" t="s">
        <v>31</v>
      </c>
      <c r="D4631" s="10" t="s">
        <v>27</v>
      </c>
      <c r="E4631" s="10" t="s">
        <v>28</v>
      </c>
      <c r="F4631" s="11">
        <v>42371</v>
      </c>
      <c r="G4631" s="10">
        <v>2016</v>
      </c>
      <c r="H4631" s="10">
        <v>157127940</v>
      </c>
      <c r="I4631" s="17">
        <v>42677</v>
      </c>
      <c r="J4631" s="18">
        <v>6504</v>
      </c>
      <c r="K4631" s="19">
        <v>47.45</v>
      </c>
      <c r="L4631" s="19">
        <v>31.79</v>
      </c>
      <c r="M4631" s="19">
        <f>Table1[[#This Row],[Unit_Selling Price]]-Table1[[#This Row],[Unit_Cost]]</f>
        <v>15.66</v>
      </c>
      <c r="N4631" s="19">
        <f>Table1[[#This Row],[Quantity]]*Table1[[#This Row],[unit_per Profit]]</f>
        <v>101852.64</v>
      </c>
    </row>
    <row r="4632" spans="1:14" x14ac:dyDescent="0.2">
      <c r="A4632" s="10" t="s">
        <v>46</v>
      </c>
      <c r="B4632" s="10" t="s">
        <v>173</v>
      </c>
      <c r="C4632" s="10" t="s">
        <v>34</v>
      </c>
      <c r="D4632" s="10" t="s">
        <v>23</v>
      </c>
      <c r="E4632" s="10" t="s">
        <v>24</v>
      </c>
      <c r="F4632" s="11" t="s">
        <v>1356</v>
      </c>
      <c r="G4632" s="10">
        <v>2016</v>
      </c>
      <c r="H4632" s="10">
        <v>806440961</v>
      </c>
      <c r="I4632" s="17">
        <v>42470</v>
      </c>
      <c r="J4632" s="18">
        <v>2656</v>
      </c>
      <c r="K4632" s="19">
        <v>205.7</v>
      </c>
      <c r="L4632" s="19">
        <v>117.11</v>
      </c>
      <c r="M4632" s="19">
        <f>Table1[[#This Row],[Unit_Selling Price]]-Table1[[#This Row],[Unit_Cost]]</f>
        <v>88.59</v>
      </c>
      <c r="N4632" s="19">
        <f>Table1[[#This Row],[Quantity]]*Table1[[#This Row],[unit_per Profit]]</f>
        <v>235295.04</v>
      </c>
    </row>
    <row r="4633" spans="1:14" x14ac:dyDescent="0.2">
      <c r="A4633" s="10" t="s">
        <v>40</v>
      </c>
      <c r="B4633" s="10" t="s">
        <v>221</v>
      </c>
      <c r="C4633" s="10" t="s">
        <v>56</v>
      </c>
      <c r="D4633" s="10" t="s">
        <v>27</v>
      </c>
      <c r="E4633" s="10" t="s">
        <v>28</v>
      </c>
      <c r="F4633" s="11">
        <v>41617</v>
      </c>
      <c r="G4633" s="10">
        <v>2013</v>
      </c>
      <c r="H4633" s="10">
        <v>310497939</v>
      </c>
      <c r="I4633" s="17">
        <v>41588</v>
      </c>
      <c r="J4633" s="18">
        <v>2095</v>
      </c>
      <c r="K4633" s="19">
        <v>421.89</v>
      </c>
      <c r="L4633" s="19">
        <v>364.69</v>
      </c>
      <c r="M4633" s="19">
        <f>Table1[[#This Row],[Unit_Selling Price]]-Table1[[#This Row],[Unit_Cost]]</f>
        <v>57.2</v>
      </c>
      <c r="N4633" s="19">
        <f>Table1[[#This Row],[Quantity]]*Table1[[#This Row],[unit_per Profit]]</f>
        <v>119834</v>
      </c>
    </row>
    <row r="4634" spans="1:14" x14ac:dyDescent="0.2">
      <c r="A4634" s="10" t="s">
        <v>40</v>
      </c>
      <c r="B4634" s="10" t="s">
        <v>66</v>
      </c>
      <c r="C4634" s="10" t="s">
        <v>26</v>
      </c>
      <c r="D4634" s="10" t="s">
        <v>23</v>
      </c>
      <c r="E4634" s="10" t="s">
        <v>28</v>
      </c>
      <c r="F4634" s="11">
        <v>41706</v>
      </c>
      <c r="G4634" s="10">
        <v>2014</v>
      </c>
      <c r="H4634" s="10">
        <v>902160203</v>
      </c>
      <c r="I4634" s="17">
        <v>41828</v>
      </c>
      <c r="J4634" s="18">
        <v>8107</v>
      </c>
      <c r="K4634" s="19">
        <v>152.58000000000001</v>
      </c>
      <c r="L4634" s="19">
        <v>97.44</v>
      </c>
      <c r="M4634" s="19">
        <f>Table1[[#This Row],[Unit_Selling Price]]-Table1[[#This Row],[Unit_Cost]]</f>
        <v>55.14</v>
      </c>
      <c r="N4634" s="19">
        <f>Table1[[#This Row],[Quantity]]*Table1[[#This Row],[unit_per Profit]]</f>
        <v>447019.98</v>
      </c>
    </row>
    <row r="4635" spans="1:14" x14ac:dyDescent="0.2">
      <c r="A4635" s="10" t="s">
        <v>29</v>
      </c>
      <c r="B4635" s="10" t="s">
        <v>76</v>
      </c>
      <c r="C4635" s="10" t="s">
        <v>65</v>
      </c>
      <c r="D4635" s="10" t="s">
        <v>23</v>
      </c>
      <c r="E4635" s="10" t="s">
        <v>24</v>
      </c>
      <c r="F4635" s="11" t="s">
        <v>506</v>
      </c>
      <c r="G4635" s="10">
        <v>2016</v>
      </c>
      <c r="H4635" s="10">
        <v>384601581</v>
      </c>
      <c r="I4635" s="17" t="s">
        <v>1261</v>
      </c>
      <c r="J4635" s="18">
        <v>1009</v>
      </c>
      <c r="K4635" s="19">
        <v>9.33</v>
      </c>
      <c r="L4635" s="19">
        <v>6.92</v>
      </c>
      <c r="M4635" s="19">
        <f>Table1[[#This Row],[Unit_Selling Price]]-Table1[[#This Row],[Unit_Cost]]</f>
        <v>2.41</v>
      </c>
      <c r="N4635" s="19">
        <f>Table1[[#This Row],[Quantity]]*Table1[[#This Row],[unit_per Profit]]</f>
        <v>2431.69</v>
      </c>
    </row>
    <row r="4636" spans="1:14" x14ac:dyDescent="0.2">
      <c r="A4636" s="10" t="s">
        <v>278</v>
      </c>
      <c r="B4636" s="10" t="s">
        <v>191</v>
      </c>
      <c r="C4636" s="10" t="s">
        <v>56</v>
      </c>
      <c r="D4636" s="10" t="s">
        <v>23</v>
      </c>
      <c r="E4636" s="10" t="s">
        <v>24</v>
      </c>
      <c r="F4636" s="11" t="s">
        <v>1686</v>
      </c>
      <c r="G4636" s="10">
        <v>2010</v>
      </c>
      <c r="H4636" s="10">
        <v>681308400</v>
      </c>
      <c r="I4636" s="17" t="s">
        <v>1629</v>
      </c>
      <c r="J4636" s="18">
        <v>3151</v>
      </c>
      <c r="K4636" s="19">
        <v>421.89</v>
      </c>
      <c r="L4636" s="19">
        <v>364.69</v>
      </c>
      <c r="M4636" s="19">
        <f>Table1[[#This Row],[Unit_Selling Price]]-Table1[[#This Row],[Unit_Cost]]</f>
        <v>57.2</v>
      </c>
      <c r="N4636" s="19">
        <f>Table1[[#This Row],[Quantity]]*Table1[[#This Row],[unit_per Profit]]</f>
        <v>180237.2</v>
      </c>
    </row>
    <row r="4637" spans="1:14" x14ac:dyDescent="0.2">
      <c r="A4637" s="10" t="s">
        <v>29</v>
      </c>
      <c r="B4637" s="10" t="s">
        <v>144</v>
      </c>
      <c r="C4637" s="10" t="s">
        <v>77</v>
      </c>
      <c r="D4637" s="10" t="s">
        <v>23</v>
      </c>
      <c r="E4637" s="10" t="s">
        <v>35</v>
      </c>
      <c r="F4637" s="11" t="s">
        <v>1844</v>
      </c>
      <c r="G4637" s="10">
        <v>2015</v>
      </c>
      <c r="H4637" s="10">
        <v>186079490</v>
      </c>
      <c r="I4637" s="17" t="s">
        <v>1688</v>
      </c>
      <c r="J4637" s="18">
        <v>3911</v>
      </c>
      <c r="K4637" s="19">
        <v>154.06</v>
      </c>
      <c r="L4637" s="19">
        <v>90.93</v>
      </c>
      <c r="M4637" s="19">
        <f>Table1[[#This Row],[Unit_Selling Price]]-Table1[[#This Row],[Unit_Cost]]</f>
        <v>63.13</v>
      </c>
      <c r="N4637" s="19">
        <f>Table1[[#This Row],[Quantity]]*Table1[[#This Row],[unit_per Profit]]</f>
        <v>246901.43</v>
      </c>
    </row>
    <row r="4638" spans="1:14" x14ac:dyDescent="0.2">
      <c r="A4638" s="10" t="s">
        <v>29</v>
      </c>
      <c r="B4638" s="10" t="s">
        <v>58</v>
      </c>
      <c r="C4638" s="10" t="s">
        <v>49</v>
      </c>
      <c r="D4638" s="10" t="s">
        <v>23</v>
      </c>
      <c r="E4638" s="10" t="s">
        <v>24</v>
      </c>
      <c r="F4638" s="11" t="s">
        <v>504</v>
      </c>
      <c r="G4638" s="10">
        <v>2012</v>
      </c>
      <c r="H4638" s="10">
        <v>513026177</v>
      </c>
      <c r="I4638" s="17">
        <v>41035</v>
      </c>
      <c r="J4638" s="18">
        <v>4701</v>
      </c>
      <c r="K4638" s="19">
        <v>651.21</v>
      </c>
      <c r="L4638" s="19">
        <v>524.96</v>
      </c>
      <c r="M4638" s="19">
        <f>Table1[[#This Row],[Unit_Selling Price]]-Table1[[#This Row],[Unit_Cost]]</f>
        <v>126.25</v>
      </c>
      <c r="N4638" s="19">
        <f>Table1[[#This Row],[Quantity]]*Table1[[#This Row],[unit_per Profit]]</f>
        <v>593501.25</v>
      </c>
    </row>
    <row r="4639" spans="1:14" x14ac:dyDescent="0.2">
      <c r="A4639" s="10" t="s">
        <v>278</v>
      </c>
      <c r="B4639" s="10" t="s">
        <v>70</v>
      </c>
      <c r="C4639" s="10" t="s">
        <v>49</v>
      </c>
      <c r="D4639" s="10" t="s">
        <v>23</v>
      </c>
      <c r="E4639" s="10" t="s">
        <v>43</v>
      </c>
      <c r="F4639" s="11">
        <v>40364</v>
      </c>
      <c r="G4639" s="10">
        <v>2010</v>
      </c>
      <c r="H4639" s="10">
        <v>646572291</v>
      </c>
      <c r="I4639" s="17" t="s">
        <v>1899</v>
      </c>
      <c r="J4639" s="18">
        <v>3964</v>
      </c>
      <c r="K4639" s="19">
        <v>651.21</v>
      </c>
      <c r="L4639" s="19">
        <v>524.96</v>
      </c>
      <c r="M4639" s="19">
        <f>Table1[[#This Row],[Unit_Selling Price]]-Table1[[#This Row],[Unit_Cost]]</f>
        <v>126.25</v>
      </c>
      <c r="N4639" s="19">
        <f>Table1[[#This Row],[Quantity]]*Table1[[#This Row],[unit_per Profit]]</f>
        <v>500455</v>
      </c>
    </row>
    <row r="4640" spans="1:14" x14ac:dyDescent="0.2">
      <c r="A4640" s="10" t="s">
        <v>37</v>
      </c>
      <c r="B4640" s="10" t="s">
        <v>139</v>
      </c>
      <c r="C4640" s="10" t="s">
        <v>42</v>
      </c>
      <c r="D4640" s="10" t="s">
        <v>27</v>
      </c>
      <c r="E4640" s="10" t="s">
        <v>35</v>
      </c>
      <c r="F4640" s="11">
        <v>40911</v>
      </c>
      <c r="G4640" s="10">
        <v>2012</v>
      </c>
      <c r="H4640" s="10">
        <v>991454160</v>
      </c>
      <c r="I4640" s="17" t="s">
        <v>1630</v>
      </c>
      <c r="J4640" s="18">
        <v>2173</v>
      </c>
      <c r="K4640" s="19">
        <v>109.28</v>
      </c>
      <c r="L4640" s="19">
        <v>35.840000000000003</v>
      </c>
      <c r="M4640" s="19">
        <f>Table1[[#This Row],[Unit_Selling Price]]-Table1[[#This Row],[Unit_Cost]]</f>
        <v>73.44</v>
      </c>
      <c r="N4640" s="19">
        <f>Table1[[#This Row],[Quantity]]*Table1[[#This Row],[unit_per Profit]]</f>
        <v>159585.12</v>
      </c>
    </row>
    <row r="4641" spans="1:14" x14ac:dyDescent="0.2">
      <c r="A4641" s="10" t="s">
        <v>29</v>
      </c>
      <c r="B4641" s="10" t="s">
        <v>126</v>
      </c>
      <c r="C4641" s="10" t="s">
        <v>22</v>
      </c>
      <c r="D4641" s="10" t="s">
        <v>27</v>
      </c>
      <c r="E4641" s="10" t="s">
        <v>35</v>
      </c>
      <c r="F4641" s="11" t="s">
        <v>1194</v>
      </c>
      <c r="G4641" s="10">
        <v>2010</v>
      </c>
      <c r="H4641" s="10">
        <v>222720611</v>
      </c>
      <c r="I4641" s="17">
        <v>40182</v>
      </c>
      <c r="J4641" s="18">
        <v>6833</v>
      </c>
      <c r="K4641" s="19">
        <v>255.28</v>
      </c>
      <c r="L4641" s="19">
        <v>159.41999999999999</v>
      </c>
      <c r="M4641" s="19">
        <f>Table1[[#This Row],[Unit_Selling Price]]-Table1[[#This Row],[Unit_Cost]]</f>
        <v>95.86</v>
      </c>
      <c r="N4641" s="19">
        <f>Table1[[#This Row],[Quantity]]*Table1[[#This Row],[unit_per Profit]]</f>
        <v>655011.38</v>
      </c>
    </row>
    <row r="4642" spans="1:14" x14ac:dyDescent="0.2">
      <c r="A4642" s="10" t="s">
        <v>59</v>
      </c>
      <c r="B4642" s="10" t="s">
        <v>60</v>
      </c>
      <c r="C4642" s="10" t="s">
        <v>49</v>
      </c>
      <c r="D4642" s="10" t="s">
        <v>27</v>
      </c>
      <c r="E4642" s="10" t="s">
        <v>43</v>
      </c>
      <c r="F4642" s="11" t="s">
        <v>1319</v>
      </c>
      <c r="G4642" s="10">
        <v>2013</v>
      </c>
      <c r="H4642" s="10">
        <v>235732972</v>
      </c>
      <c r="I4642" s="17" t="s">
        <v>604</v>
      </c>
      <c r="J4642" s="18">
        <v>7480</v>
      </c>
      <c r="K4642" s="19">
        <v>651.21</v>
      </c>
      <c r="L4642" s="19">
        <v>524.96</v>
      </c>
      <c r="M4642" s="19">
        <f>Table1[[#This Row],[Unit_Selling Price]]-Table1[[#This Row],[Unit_Cost]]</f>
        <v>126.25</v>
      </c>
      <c r="N4642" s="19">
        <f>Table1[[#This Row],[Quantity]]*Table1[[#This Row],[unit_per Profit]]</f>
        <v>944350</v>
      </c>
    </row>
    <row r="4643" spans="1:14" x14ac:dyDescent="0.2">
      <c r="A4643" s="10" t="s">
        <v>37</v>
      </c>
      <c r="B4643" s="10" t="s">
        <v>151</v>
      </c>
      <c r="C4643" s="10" t="s">
        <v>49</v>
      </c>
      <c r="D4643" s="10" t="s">
        <v>23</v>
      </c>
      <c r="E4643" s="10" t="s">
        <v>35</v>
      </c>
      <c r="F4643" s="11">
        <v>40821</v>
      </c>
      <c r="G4643" s="10">
        <v>2011</v>
      </c>
      <c r="H4643" s="10">
        <v>296165072</v>
      </c>
      <c r="I4643" s="17">
        <v>40580</v>
      </c>
      <c r="J4643" s="18">
        <v>681</v>
      </c>
      <c r="K4643" s="19">
        <v>651.21</v>
      </c>
      <c r="L4643" s="19">
        <v>524.96</v>
      </c>
      <c r="M4643" s="19">
        <f>Table1[[#This Row],[Unit_Selling Price]]-Table1[[#This Row],[Unit_Cost]]</f>
        <v>126.25</v>
      </c>
      <c r="N4643" s="19">
        <f>Table1[[#This Row],[Quantity]]*Table1[[#This Row],[unit_per Profit]]</f>
        <v>85976.25</v>
      </c>
    </row>
    <row r="4644" spans="1:14" x14ac:dyDescent="0.2">
      <c r="A4644" s="10" t="s">
        <v>46</v>
      </c>
      <c r="B4644" s="10" t="s">
        <v>222</v>
      </c>
      <c r="C4644" s="10" t="s">
        <v>34</v>
      </c>
      <c r="D4644" s="10" t="s">
        <v>23</v>
      </c>
      <c r="E4644" s="10" t="s">
        <v>35</v>
      </c>
      <c r="F4644" s="11" t="s">
        <v>486</v>
      </c>
      <c r="G4644" s="10">
        <v>2012</v>
      </c>
      <c r="H4644" s="10">
        <v>190003240</v>
      </c>
      <c r="I4644" s="17">
        <v>41124</v>
      </c>
      <c r="J4644" s="18">
        <v>5036</v>
      </c>
      <c r="K4644" s="19">
        <v>205.7</v>
      </c>
      <c r="L4644" s="19">
        <v>117.11</v>
      </c>
      <c r="M4644" s="19">
        <f>Table1[[#This Row],[Unit_Selling Price]]-Table1[[#This Row],[Unit_Cost]]</f>
        <v>88.59</v>
      </c>
      <c r="N4644" s="19">
        <f>Table1[[#This Row],[Quantity]]*Table1[[#This Row],[unit_per Profit]]</f>
        <v>446139.24</v>
      </c>
    </row>
    <row r="4645" spans="1:14" x14ac:dyDescent="0.2">
      <c r="A4645" s="10" t="s">
        <v>278</v>
      </c>
      <c r="B4645" s="10" t="s">
        <v>121</v>
      </c>
      <c r="C4645" s="10" t="s">
        <v>42</v>
      </c>
      <c r="D4645" s="10" t="s">
        <v>23</v>
      </c>
      <c r="E4645" s="10" t="s">
        <v>24</v>
      </c>
      <c r="F4645" s="11" t="s">
        <v>534</v>
      </c>
      <c r="G4645" s="10">
        <v>2011</v>
      </c>
      <c r="H4645" s="10">
        <v>673546302</v>
      </c>
      <c r="I4645" s="17">
        <v>40858</v>
      </c>
      <c r="J4645" s="18">
        <v>6173</v>
      </c>
      <c r="K4645" s="19">
        <v>109.28</v>
      </c>
      <c r="L4645" s="19">
        <v>35.840000000000003</v>
      </c>
      <c r="M4645" s="19">
        <f>Table1[[#This Row],[Unit_Selling Price]]-Table1[[#This Row],[Unit_Cost]]</f>
        <v>73.44</v>
      </c>
      <c r="N4645" s="19">
        <f>Table1[[#This Row],[Quantity]]*Table1[[#This Row],[unit_per Profit]]</f>
        <v>453345.12</v>
      </c>
    </row>
    <row r="4646" spans="1:14" x14ac:dyDescent="0.2">
      <c r="A4646" s="10" t="s">
        <v>32</v>
      </c>
      <c r="B4646" s="10" t="s">
        <v>128</v>
      </c>
      <c r="C4646" s="10" t="s">
        <v>51</v>
      </c>
      <c r="D4646" s="10" t="s">
        <v>23</v>
      </c>
      <c r="E4646" s="10" t="s">
        <v>35</v>
      </c>
      <c r="F4646" s="11" t="s">
        <v>791</v>
      </c>
      <c r="G4646" s="10">
        <v>2015</v>
      </c>
      <c r="H4646" s="10">
        <v>323405587</v>
      </c>
      <c r="I4646" s="17" t="s">
        <v>1855</v>
      </c>
      <c r="J4646" s="18">
        <v>1755</v>
      </c>
      <c r="K4646" s="19">
        <v>437.2</v>
      </c>
      <c r="L4646" s="19">
        <v>263.33</v>
      </c>
      <c r="M4646" s="19">
        <f>Table1[[#This Row],[Unit_Selling Price]]-Table1[[#This Row],[Unit_Cost]]</f>
        <v>173.87</v>
      </c>
      <c r="N4646" s="19">
        <f>Table1[[#This Row],[Quantity]]*Table1[[#This Row],[unit_per Profit]]</f>
        <v>305141.84999999998</v>
      </c>
    </row>
    <row r="4647" spans="1:14" x14ac:dyDescent="0.2">
      <c r="A4647" s="10" t="s">
        <v>278</v>
      </c>
      <c r="B4647" s="10" t="s">
        <v>191</v>
      </c>
      <c r="C4647" s="10" t="s">
        <v>85</v>
      </c>
      <c r="D4647" s="10" t="s">
        <v>27</v>
      </c>
      <c r="E4647" s="10" t="s">
        <v>35</v>
      </c>
      <c r="F4647" s="11" t="s">
        <v>1900</v>
      </c>
      <c r="G4647" s="10">
        <v>2011</v>
      </c>
      <c r="H4647" s="10">
        <v>486504924</v>
      </c>
      <c r="I4647" s="17" t="s">
        <v>595</v>
      </c>
      <c r="J4647" s="18">
        <v>6473</v>
      </c>
      <c r="K4647" s="19">
        <v>668.27</v>
      </c>
      <c r="L4647" s="19">
        <v>502.54</v>
      </c>
      <c r="M4647" s="19">
        <f>Table1[[#This Row],[Unit_Selling Price]]-Table1[[#This Row],[Unit_Cost]]</f>
        <v>165.73</v>
      </c>
      <c r="N4647" s="19">
        <f>Table1[[#This Row],[Quantity]]*Table1[[#This Row],[unit_per Profit]]</f>
        <v>1072770.29</v>
      </c>
    </row>
    <row r="4648" spans="1:14" x14ac:dyDescent="0.2">
      <c r="A4648" s="10" t="s">
        <v>37</v>
      </c>
      <c r="B4648" s="10" t="s">
        <v>208</v>
      </c>
      <c r="C4648" s="10" t="s">
        <v>26</v>
      </c>
      <c r="D4648" s="10" t="s">
        <v>23</v>
      </c>
      <c r="E4648" s="10" t="s">
        <v>43</v>
      </c>
      <c r="F4648" s="11" t="s">
        <v>911</v>
      </c>
      <c r="G4648" s="10">
        <v>2017</v>
      </c>
      <c r="H4648" s="10">
        <v>330080640</v>
      </c>
      <c r="I4648" s="17">
        <v>42833</v>
      </c>
      <c r="J4648" s="18">
        <v>7051</v>
      </c>
      <c r="K4648" s="19">
        <v>152.58000000000001</v>
      </c>
      <c r="L4648" s="19">
        <v>97.44</v>
      </c>
      <c r="M4648" s="19">
        <f>Table1[[#This Row],[Unit_Selling Price]]-Table1[[#This Row],[Unit_Cost]]</f>
        <v>55.14</v>
      </c>
      <c r="N4648" s="19">
        <f>Table1[[#This Row],[Quantity]]*Table1[[#This Row],[unit_per Profit]]</f>
        <v>388792.14</v>
      </c>
    </row>
    <row r="4649" spans="1:14" x14ac:dyDescent="0.2">
      <c r="A4649" s="10" t="s">
        <v>29</v>
      </c>
      <c r="B4649" s="10" t="s">
        <v>44</v>
      </c>
      <c r="C4649" s="10" t="s">
        <v>85</v>
      </c>
      <c r="D4649" s="10" t="s">
        <v>27</v>
      </c>
      <c r="E4649" s="10" t="s">
        <v>24</v>
      </c>
      <c r="F4649" s="11">
        <v>40911</v>
      </c>
      <c r="G4649" s="10">
        <v>2012</v>
      </c>
      <c r="H4649" s="10">
        <v>891681563</v>
      </c>
      <c r="I4649" s="17" t="s">
        <v>320</v>
      </c>
      <c r="J4649" s="18">
        <v>7245</v>
      </c>
      <c r="K4649" s="19">
        <v>668.27</v>
      </c>
      <c r="L4649" s="19">
        <v>502.54</v>
      </c>
      <c r="M4649" s="19">
        <f>Table1[[#This Row],[Unit_Selling Price]]-Table1[[#This Row],[Unit_Cost]]</f>
        <v>165.73</v>
      </c>
      <c r="N4649" s="19">
        <f>Table1[[#This Row],[Quantity]]*Table1[[#This Row],[unit_per Profit]]</f>
        <v>1200713.8500000001</v>
      </c>
    </row>
    <row r="4650" spans="1:14" x14ac:dyDescent="0.2">
      <c r="A4650" s="10" t="s">
        <v>29</v>
      </c>
      <c r="B4650" s="10" t="s">
        <v>153</v>
      </c>
      <c r="C4650" s="10" t="s">
        <v>31</v>
      </c>
      <c r="D4650" s="10" t="s">
        <v>27</v>
      </c>
      <c r="E4650" s="10" t="s">
        <v>24</v>
      </c>
      <c r="F4650" s="11">
        <v>41127</v>
      </c>
      <c r="G4650" s="10">
        <v>2012</v>
      </c>
      <c r="H4650" s="10">
        <v>129169023</v>
      </c>
      <c r="I4650" s="17" t="s">
        <v>1742</v>
      </c>
      <c r="J4650" s="18">
        <v>2839</v>
      </c>
      <c r="K4650" s="19">
        <v>47.45</v>
      </c>
      <c r="L4650" s="19">
        <v>31.79</v>
      </c>
      <c r="M4650" s="19">
        <f>Table1[[#This Row],[Unit_Selling Price]]-Table1[[#This Row],[Unit_Cost]]</f>
        <v>15.66</v>
      </c>
      <c r="N4650" s="19">
        <f>Table1[[#This Row],[Quantity]]*Table1[[#This Row],[unit_per Profit]]</f>
        <v>44458.74</v>
      </c>
    </row>
    <row r="4651" spans="1:14" x14ac:dyDescent="0.2">
      <c r="A4651" s="10" t="s">
        <v>37</v>
      </c>
      <c r="B4651" s="10" t="s">
        <v>178</v>
      </c>
      <c r="C4651" s="10" t="s">
        <v>51</v>
      </c>
      <c r="D4651" s="10" t="s">
        <v>27</v>
      </c>
      <c r="E4651" s="10" t="s">
        <v>35</v>
      </c>
      <c r="F4651" s="11">
        <v>40179</v>
      </c>
      <c r="G4651" s="10">
        <v>2010</v>
      </c>
      <c r="H4651" s="10">
        <v>570716845</v>
      </c>
      <c r="I4651" s="17" t="s">
        <v>1180</v>
      </c>
      <c r="J4651" s="18">
        <v>6652</v>
      </c>
      <c r="K4651" s="19">
        <v>437.2</v>
      </c>
      <c r="L4651" s="19">
        <v>263.33</v>
      </c>
      <c r="M4651" s="19">
        <f>Table1[[#This Row],[Unit_Selling Price]]-Table1[[#This Row],[Unit_Cost]]</f>
        <v>173.87</v>
      </c>
      <c r="N4651" s="19">
        <f>Table1[[#This Row],[Quantity]]*Table1[[#This Row],[unit_per Profit]]</f>
        <v>1156583.24</v>
      </c>
    </row>
    <row r="4652" spans="1:14" x14ac:dyDescent="0.2">
      <c r="A4652" s="10" t="s">
        <v>29</v>
      </c>
      <c r="B4652" s="10" t="s">
        <v>174</v>
      </c>
      <c r="C4652" s="10" t="s">
        <v>34</v>
      </c>
      <c r="D4652" s="10" t="s">
        <v>23</v>
      </c>
      <c r="E4652" s="10" t="s">
        <v>28</v>
      </c>
      <c r="F4652" s="11" t="s">
        <v>721</v>
      </c>
      <c r="G4652" s="10">
        <v>2012</v>
      </c>
      <c r="H4652" s="10">
        <v>764811360</v>
      </c>
      <c r="I4652" s="17" t="s">
        <v>753</v>
      </c>
      <c r="J4652" s="18">
        <v>3532</v>
      </c>
      <c r="K4652" s="19">
        <v>205.7</v>
      </c>
      <c r="L4652" s="19">
        <v>117.11</v>
      </c>
      <c r="M4652" s="19">
        <f>Table1[[#This Row],[Unit_Selling Price]]-Table1[[#This Row],[Unit_Cost]]</f>
        <v>88.59</v>
      </c>
      <c r="N4652" s="19">
        <f>Table1[[#This Row],[Quantity]]*Table1[[#This Row],[unit_per Profit]]</f>
        <v>312899.88</v>
      </c>
    </row>
    <row r="4653" spans="1:14" x14ac:dyDescent="0.2">
      <c r="A4653" s="10" t="s">
        <v>46</v>
      </c>
      <c r="B4653" s="10" t="s">
        <v>123</v>
      </c>
      <c r="C4653" s="10" t="s">
        <v>51</v>
      </c>
      <c r="D4653" s="10" t="s">
        <v>23</v>
      </c>
      <c r="E4653" s="10" t="s">
        <v>35</v>
      </c>
      <c r="F4653" s="11" t="s">
        <v>438</v>
      </c>
      <c r="G4653" s="10">
        <v>2010</v>
      </c>
      <c r="H4653" s="10">
        <v>230251395</v>
      </c>
      <c r="I4653" s="17">
        <v>40430</v>
      </c>
      <c r="J4653" s="18">
        <v>5359</v>
      </c>
      <c r="K4653" s="19">
        <v>437.2</v>
      </c>
      <c r="L4653" s="19">
        <v>263.33</v>
      </c>
      <c r="M4653" s="19">
        <f>Table1[[#This Row],[Unit_Selling Price]]-Table1[[#This Row],[Unit_Cost]]</f>
        <v>173.87</v>
      </c>
      <c r="N4653" s="19">
        <f>Table1[[#This Row],[Quantity]]*Table1[[#This Row],[unit_per Profit]]</f>
        <v>931769.33</v>
      </c>
    </row>
    <row r="4654" spans="1:14" x14ac:dyDescent="0.2">
      <c r="A4654" s="10" t="s">
        <v>46</v>
      </c>
      <c r="B4654" s="10" t="s">
        <v>269</v>
      </c>
      <c r="C4654" s="10" t="s">
        <v>42</v>
      </c>
      <c r="D4654" s="10" t="s">
        <v>23</v>
      </c>
      <c r="E4654" s="10" t="s">
        <v>43</v>
      </c>
      <c r="F4654" s="11">
        <v>42921</v>
      </c>
      <c r="G4654" s="10">
        <v>2017</v>
      </c>
      <c r="H4654" s="10">
        <v>806148278</v>
      </c>
      <c r="I4654" s="17" t="s">
        <v>1703</v>
      </c>
      <c r="J4654" s="18">
        <v>6045</v>
      </c>
      <c r="K4654" s="19">
        <v>109.28</v>
      </c>
      <c r="L4654" s="19">
        <v>35.840000000000003</v>
      </c>
      <c r="M4654" s="19">
        <f>Table1[[#This Row],[Unit_Selling Price]]-Table1[[#This Row],[Unit_Cost]]</f>
        <v>73.44</v>
      </c>
      <c r="N4654" s="19">
        <f>Table1[[#This Row],[Quantity]]*Table1[[#This Row],[unit_per Profit]]</f>
        <v>443944.8</v>
      </c>
    </row>
    <row r="4655" spans="1:14" x14ac:dyDescent="0.2">
      <c r="A4655" s="10" t="s">
        <v>29</v>
      </c>
      <c r="B4655" s="10" t="s">
        <v>122</v>
      </c>
      <c r="C4655" s="10" t="s">
        <v>77</v>
      </c>
      <c r="D4655" s="10" t="s">
        <v>27</v>
      </c>
      <c r="E4655" s="10" t="s">
        <v>28</v>
      </c>
      <c r="F4655" s="11" t="s">
        <v>1120</v>
      </c>
      <c r="G4655" s="10">
        <v>2013</v>
      </c>
      <c r="H4655" s="10">
        <v>801925837</v>
      </c>
      <c r="I4655" s="17" t="s">
        <v>1091</v>
      </c>
      <c r="J4655" s="18">
        <v>6531</v>
      </c>
      <c r="K4655" s="19">
        <v>154.06</v>
      </c>
      <c r="L4655" s="19">
        <v>90.93</v>
      </c>
      <c r="M4655" s="19">
        <f>Table1[[#This Row],[Unit_Selling Price]]-Table1[[#This Row],[Unit_Cost]]</f>
        <v>63.13</v>
      </c>
      <c r="N4655" s="19">
        <f>Table1[[#This Row],[Quantity]]*Table1[[#This Row],[unit_per Profit]]</f>
        <v>412302.03</v>
      </c>
    </row>
    <row r="4656" spans="1:14" x14ac:dyDescent="0.2">
      <c r="A4656" s="10" t="s">
        <v>46</v>
      </c>
      <c r="B4656" s="10" t="s">
        <v>219</v>
      </c>
      <c r="C4656" s="10" t="s">
        <v>34</v>
      </c>
      <c r="D4656" s="10" t="s">
        <v>27</v>
      </c>
      <c r="E4656" s="10" t="s">
        <v>24</v>
      </c>
      <c r="F4656" s="11" t="s">
        <v>520</v>
      </c>
      <c r="G4656" s="10">
        <v>2012</v>
      </c>
      <c r="H4656" s="10">
        <v>847320401</v>
      </c>
      <c r="I4656" s="17">
        <v>41092</v>
      </c>
      <c r="J4656" s="18">
        <v>9791</v>
      </c>
      <c r="K4656" s="19">
        <v>205.7</v>
      </c>
      <c r="L4656" s="19">
        <v>117.11</v>
      </c>
      <c r="M4656" s="19">
        <f>Table1[[#This Row],[Unit_Selling Price]]-Table1[[#This Row],[Unit_Cost]]</f>
        <v>88.59</v>
      </c>
      <c r="N4656" s="19">
        <f>Table1[[#This Row],[Quantity]]*Table1[[#This Row],[unit_per Profit]]</f>
        <v>867384.69</v>
      </c>
    </row>
    <row r="4657" spans="1:14" x14ac:dyDescent="0.2">
      <c r="A4657" s="10" t="s">
        <v>46</v>
      </c>
      <c r="B4657" s="10" t="s">
        <v>207</v>
      </c>
      <c r="C4657" s="10" t="s">
        <v>77</v>
      </c>
      <c r="D4657" s="10" t="s">
        <v>27</v>
      </c>
      <c r="E4657" s="10" t="s">
        <v>43</v>
      </c>
      <c r="F4657" s="11" t="s">
        <v>857</v>
      </c>
      <c r="G4657" s="10">
        <v>2013</v>
      </c>
      <c r="H4657" s="10">
        <v>742380797</v>
      </c>
      <c r="I4657" s="17" t="s">
        <v>1205</v>
      </c>
      <c r="J4657" s="18">
        <v>5830</v>
      </c>
      <c r="K4657" s="19">
        <v>154.06</v>
      </c>
      <c r="L4657" s="19">
        <v>90.93</v>
      </c>
      <c r="M4657" s="19">
        <f>Table1[[#This Row],[Unit_Selling Price]]-Table1[[#This Row],[Unit_Cost]]</f>
        <v>63.13</v>
      </c>
      <c r="N4657" s="19">
        <f>Table1[[#This Row],[Quantity]]*Table1[[#This Row],[unit_per Profit]]</f>
        <v>368047.9</v>
      </c>
    </row>
    <row r="4658" spans="1:14" x14ac:dyDescent="0.2">
      <c r="A4658" s="10" t="s">
        <v>46</v>
      </c>
      <c r="B4658" s="10" t="s">
        <v>162</v>
      </c>
      <c r="C4658" s="10" t="s">
        <v>22</v>
      </c>
      <c r="D4658" s="10" t="s">
        <v>27</v>
      </c>
      <c r="E4658" s="10" t="s">
        <v>28</v>
      </c>
      <c r="F4658" s="11">
        <v>41860</v>
      </c>
      <c r="G4658" s="10">
        <v>2014</v>
      </c>
      <c r="H4658" s="10">
        <v>807468354</v>
      </c>
      <c r="I4658" s="17">
        <v>41861</v>
      </c>
      <c r="J4658" s="18">
        <v>6685</v>
      </c>
      <c r="K4658" s="19">
        <v>255.28</v>
      </c>
      <c r="L4658" s="19">
        <v>159.41999999999999</v>
      </c>
      <c r="M4658" s="19">
        <f>Table1[[#This Row],[Unit_Selling Price]]-Table1[[#This Row],[Unit_Cost]]</f>
        <v>95.86</v>
      </c>
      <c r="N4658" s="19">
        <f>Table1[[#This Row],[Quantity]]*Table1[[#This Row],[unit_per Profit]]</f>
        <v>640824.1</v>
      </c>
    </row>
    <row r="4659" spans="1:14" x14ac:dyDescent="0.2">
      <c r="A4659" s="10" t="s">
        <v>278</v>
      </c>
      <c r="B4659" s="10" t="s">
        <v>25</v>
      </c>
      <c r="C4659" s="10" t="s">
        <v>77</v>
      </c>
      <c r="D4659" s="10" t="s">
        <v>27</v>
      </c>
      <c r="E4659" s="10" t="s">
        <v>43</v>
      </c>
      <c r="F4659" s="11" t="s">
        <v>887</v>
      </c>
      <c r="G4659" s="10">
        <v>2014</v>
      </c>
      <c r="H4659" s="10">
        <v>533256900</v>
      </c>
      <c r="I4659" s="17" t="s">
        <v>1344</v>
      </c>
      <c r="J4659" s="18">
        <v>1422</v>
      </c>
      <c r="K4659" s="19">
        <v>154.06</v>
      </c>
      <c r="L4659" s="19">
        <v>90.93</v>
      </c>
      <c r="M4659" s="19">
        <f>Table1[[#This Row],[Unit_Selling Price]]-Table1[[#This Row],[Unit_Cost]]</f>
        <v>63.13</v>
      </c>
      <c r="N4659" s="19">
        <f>Table1[[#This Row],[Quantity]]*Table1[[#This Row],[unit_per Profit]]</f>
        <v>89770.86</v>
      </c>
    </row>
    <row r="4660" spans="1:14" x14ac:dyDescent="0.2">
      <c r="A4660" s="10" t="s">
        <v>32</v>
      </c>
      <c r="B4660" s="10" t="s">
        <v>93</v>
      </c>
      <c r="C4660" s="10" t="s">
        <v>34</v>
      </c>
      <c r="D4660" s="10" t="s">
        <v>23</v>
      </c>
      <c r="E4660" s="10" t="s">
        <v>35</v>
      </c>
      <c r="F4660" s="11" t="s">
        <v>332</v>
      </c>
      <c r="G4660" s="10">
        <v>2014</v>
      </c>
      <c r="H4660" s="10">
        <v>830732762</v>
      </c>
      <c r="I4660" s="17">
        <v>41650</v>
      </c>
      <c r="J4660" s="18">
        <v>1140</v>
      </c>
      <c r="K4660" s="19">
        <v>205.7</v>
      </c>
      <c r="L4660" s="19">
        <v>117.11</v>
      </c>
      <c r="M4660" s="19">
        <f>Table1[[#This Row],[Unit_Selling Price]]-Table1[[#This Row],[Unit_Cost]]</f>
        <v>88.59</v>
      </c>
      <c r="N4660" s="19">
        <f>Table1[[#This Row],[Quantity]]*Table1[[#This Row],[unit_per Profit]]</f>
        <v>100992.6</v>
      </c>
    </row>
    <row r="4661" spans="1:14" x14ac:dyDescent="0.2">
      <c r="A4661" s="10" t="s">
        <v>29</v>
      </c>
      <c r="B4661" s="10" t="s">
        <v>89</v>
      </c>
      <c r="C4661" s="10" t="s">
        <v>49</v>
      </c>
      <c r="D4661" s="10" t="s">
        <v>27</v>
      </c>
      <c r="E4661" s="10" t="s">
        <v>28</v>
      </c>
      <c r="F4661" s="11">
        <v>41405</v>
      </c>
      <c r="G4661" s="10">
        <v>2013</v>
      </c>
      <c r="H4661" s="10">
        <v>881194770</v>
      </c>
      <c r="I4661" s="17">
        <v>41406</v>
      </c>
      <c r="J4661" s="18">
        <v>3969</v>
      </c>
      <c r="K4661" s="19">
        <v>651.21</v>
      </c>
      <c r="L4661" s="19">
        <v>524.96</v>
      </c>
      <c r="M4661" s="19">
        <f>Table1[[#This Row],[Unit_Selling Price]]-Table1[[#This Row],[Unit_Cost]]</f>
        <v>126.25</v>
      </c>
      <c r="N4661" s="19">
        <f>Table1[[#This Row],[Quantity]]*Table1[[#This Row],[unit_per Profit]]</f>
        <v>501086.25</v>
      </c>
    </row>
    <row r="4662" spans="1:14" x14ac:dyDescent="0.2">
      <c r="A4662" s="10" t="s">
        <v>46</v>
      </c>
      <c r="B4662" s="10" t="s">
        <v>173</v>
      </c>
      <c r="C4662" s="10" t="s">
        <v>26</v>
      </c>
      <c r="D4662" s="10" t="s">
        <v>27</v>
      </c>
      <c r="E4662" s="10" t="s">
        <v>28</v>
      </c>
      <c r="F4662" s="11" t="s">
        <v>1099</v>
      </c>
      <c r="G4662" s="10">
        <v>2011</v>
      </c>
      <c r="H4662" s="10">
        <v>386254251</v>
      </c>
      <c r="I4662" s="17" t="s">
        <v>1901</v>
      </c>
      <c r="J4662" s="18">
        <v>71</v>
      </c>
      <c r="K4662" s="19">
        <v>152.58000000000001</v>
      </c>
      <c r="L4662" s="19">
        <v>97.44</v>
      </c>
      <c r="M4662" s="19">
        <f>Table1[[#This Row],[Unit_Selling Price]]-Table1[[#This Row],[Unit_Cost]]</f>
        <v>55.14</v>
      </c>
      <c r="N4662" s="19">
        <f>Table1[[#This Row],[Quantity]]*Table1[[#This Row],[unit_per Profit]]</f>
        <v>3914.94</v>
      </c>
    </row>
    <row r="4663" spans="1:14" x14ac:dyDescent="0.2">
      <c r="A4663" s="10" t="s">
        <v>29</v>
      </c>
      <c r="B4663" s="10" t="s">
        <v>57</v>
      </c>
      <c r="C4663" s="10" t="s">
        <v>77</v>
      </c>
      <c r="D4663" s="10" t="s">
        <v>27</v>
      </c>
      <c r="E4663" s="10" t="s">
        <v>28</v>
      </c>
      <c r="F4663" s="11" t="s">
        <v>975</v>
      </c>
      <c r="G4663" s="10">
        <v>2011</v>
      </c>
      <c r="H4663" s="10">
        <v>917835032</v>
      </c>
      <c r="I4663" s="17">
        <v>40704</v>
      </c>
      <c r="J4663" s="18">
        <v>6637</v>
      </c>
      <c r="K4663" s="19">
        <v>154.06</v>
      </c>
      <c r="L4663" s="19">
        <v>90.93</v>
      </c>
      <c r="M4663" s="19">
        <f>Table1[[#This Row],[Unit_Selling Price]]-Table1[[#This Row],[Unit_Cost]]</f>
        <v>63.13</v>
      </c>
      <c r="N4663" s="19">
        <f>Table1[[#This Row],[Quantity]]*Table1[[#This Row],[unit_per Profit]]</f>
        <v>418993.81</v>
      </c>
    </row>
    <row r="4664" spans="1:14" x14ac:dyDescent="0.2">
      <c r="A4664" s="10" t="s">
        <v>278</v>
      </c>
      <c r="B4664" s="10" t="s">
        <v>167</v>
      </c>
      <c r="C4664" s="10" t="s">
        <v>77</v>
      </c>
      <c r="D4664" s="10" t="s">
        <v>27</v>
      </c>
      <c r="E4664" s="10" t="s">
        <v>24</v>
      </c>
      <c r="F4664" s="11">
        <v>41191</v>
      </c>
      <c r="G4664" s="10">
        <v>2012</v>
      </c>
      <c r="H4664" s="10">
        <v>968173444</v>
      </c>
      <c r="I4664" s="17" t="s">
        <v>769</v>
      </c>
      <c r="J4664" s="18">
        <v>2892</v>
      </c>
      <c r="K4664" s="19">
        <v>154.06</v>
      </c>
      <c r="L4664" s="19">
        <v>90.93</v>
      </c>
      <c r="M4664" s="19">
        <f>Table1[[#This Row],[Unit_Selling Price]]-Table1[[#This Row],[Unit_Cost]]</f>
        <v>63.13</v>
      </c>
      <c r="N4664" s="19">
        <f>Table1[[#This Row],[Quantity]]*Table1[[#This Row],[unit_per Profit]]</f>
        <v>182571.96</v>
      </c>
    </row>
    <row r="4665" spans="1:14" x14ac:dyDescent="0.2">
      <c r="A4665" s="10" t="s">
        <v>37</v>
      </c>
      <c r="B4665" s="10" t="s">
        <v>274</v>
      </c>
      <c r="C4665" s="10" t="s">
        <v>39</v>
      </c>
      <c r="D4665" s="10" t="s">
        <v>27</v>
      </c>
      <c r="E4665" s="10" t="s">
        <v>35</v>
      </c>
      <c r="F4665" s="11" t="s">
        <v>896</v>
      </c>
      <c r="G4665" s="10">
        <v>2017</v>
      </c>
      <c r="H4665" s="10">
        <v>899818313</v>
      </c>
      <c r="I4665" s="17">
        <v>42860</v>
      </c>
      <c r="J4665" s="18">
        <v>5090</v>
      </c>
      <c r="K4665" s="19">
        <v>81.73</v>
      </c>
      <c r="L4665" s="19">
        <v>56.67</v>
      </c>
      <c r="M4665" s="19">
        <f>Table1[[#This Row],[Unit_Selling Price]]-Table1[[#This Row],[Unit_Cost]]</f>
        <v>25.06</v>
      </c>
      <c r="N4665" s="19">
        <f>Table1[[#This Row],[Quantity]]*Table1[[#This Row],[unit_per Profit]]</f>
        <v>127555.4</v>
      </c>
    </row>
    <row r="4666" spans="1:14" x14ac:dyDescent="0.2">
      <c r="A4666" s="10" t="s">
        <v>40</v>
      </c>
      <c r="B4666" s="10" t="s">
        <v>140</v>
      </c>
      <c r="C4666" s="10" t="s">
        <v>56</v>
      </c>
      <c r="D4666" s="10" t="s">
        <v>23</v>
      </c>
      <c r="E4666" s="10" t="s">
        <v>28</v>
      </c>
      <c r="F4666" s="11">
        <v>41822</v>
      </c>
      <c r="G4666" s="10">
        <v>2014</v>
      </c>
      <c r="H4666" s="10">
        <v>695630967</v>
      </c>
      <c r="I4666" s="17">
        <v>41853</v>
      </c>
      <c r="J4666" s="18">
        <v>1516</v>
      </c>
      <c r="K4666" s="19">
        <v>421.89</v>
      </c>
      <c r="L4666" s="19">
        <v>364.69</v>
      </c>
      <c r="M4666" s="19">
        <f>Table1[[#This Row],[Unit_Selling Price]]-Table1[[#This Row],[Unit_Cost]]</f>
        <v>57.2</v>
      </c>
      <c r="N4666" s="19">
        <f>Table1[[#This Row],[Quantity]]*Table1[[#This Row],[unit_per Profit]]</f>
        <v>86715.199999999997</v>
      </c>
    </row>
    <row r="4667" spans="1:14" x14ac:dyDescent="0.2">
      <c r="A4667" s="10" t="s">
        <v>46</v>
      </c>
      <c r="B4667" s="10" t="s">
        <v>195</v>
      </c>
      <c r="C4667" s="10" t="s">
        <v>39</v>
      </c>
      <c r="D4667" s="10" t="s">
        <v>27</v>
      </c>
      <c r="E4667" s="10" t="s">
        <v>28</v>
      </c>
      <c r="F4667" s="11" t="s">
        <v>1040</v>
      </c>
      <c r="G4667" s="10">
        <v>2011</v>
      </c>
      <c r="H4667" s="10">
        <v>408785235</v>
      </c>
      <c r="I4667" s="17">
        <v>40613</v>
      </c>
      <c r="J4667" s="18">
        <v>7490</v>
      </c>
      <c r="K4667" s="19">
        <v>81.73</v>
      </c>
      <c r="L4667" s="19">
        <v>56.67</v>
      </c>
      <c r="M4667" s="19">
        <f>Table1[[#This Row],[Unit_Selling Price]]-Table1[[#This Row],[Unit_Cost]]</f>
        <v>25.06</v>
      </c>
      <c r="N4667" s="19">
        <f>Table1[[#This Row],[Quantity]]*Table1[[#This Row],[unit_per Profit]]</f>
        <v>187699.4</v>
      </c>
    </row>
    <row r="4668" spans="1:14" x14ac:dyDescent="0.2">
      <c r="A4668" s="10" t="s">
        <v>59</v>
      </c>
      <c r="B4668" s="10" t="s">
        <v>216</v>
      </c>
      <c r="C4668" s="10" t="s">
        <v>22</v>
      </c>
      <c r="D4668" s="10" t="s">
        <v>23</v>
      </c>
      <c r="E4668" s="10" t="s">
        <v>35</v>
      </c>
      <c r="F4668" s="11">
        <v>41221</v>
      </c>
      <c r="G4668" s="10">
        <v>2012</v>
      </c>
      <c r="H4668" s="10">
        <v>612767446</v>
      </c>
      <c r="I4668" s="17" t="s">
        <v>1633</v>
      </c>
      <c r="J4668" s="18">
        <v>359</v>
      </c>
      <c r="K4668" s="19">
        <v>255.28</v>
      </c>
      <c r="L4668" s="19">
        <v>159.41999999999999</v>
      </c>
      <c r="M4668" s="19">
        <f>Table1[[#This Row],[Unit_Selling Price]]-Table1[[#This Row],[Unit_Cost]]</f>
        <v>95.86</v>
      </c>
      <c r="N4668" s="19">
        <f>Table1[[#This Row],[Quantity]]*Table1[[#This Row],[unit_per Profit]]</f>
        <v>34413.74</v>
      </c>
    </row>
    <row r="4669" spans="1:14" x14ac:dyDescent="0.2">
      <c r="A4669" s="10" t="s">
        <v>278</v>
      </c>
      <c r="B4669" s="10" t="s">
        <v>167</v>
      </c>
      <c r="C4669" s="10" t="s">
        <v>51</v>
      </c>
      <c r="D4669" s="10" t="s">
        <v>27</v>
      </c>
      <c r="E4669" s="10" t="s">
        <v>28</v>
      </c>
      <c r="F4669" s="11">
        <v>42320</v>
      </c>
      <c r="G4669" s="10">
        <v>2015</v>
      </c>
      <c r="H4669" s="10">
        <v>151376426</v>
      </c>
      <c r="I4669" s="17" t="s">
        <v>1902</v>
      </c>
      <c r="J4669" s="18">
        <v>4503</v>
      </c>
      <c r="K4669" s="19">
        <v>437.2</v>
      </c>
      <c r="L4669" s="19">
        <v>263.33</v>
      </c>
      <c r="M4669" s="19">
        <f>Table1[[#This Row],[Unit_Selling Price]]-Table1[[#This Row],[Unit_Cost]]</f>
        <v>173.87</v>
      </c>
      <c r="N4669" s="19">
        <f>Table1[[#This Row],[Quantity]]*Table1[[#This Row],[unit_per Profit]]</f>
        <v>782936.61</v>
      </c>
    </row>
    <row r="4670" spans="1:14" x14ac:dyDescent="0.2">
      <c r="A4670" s="10" t="s">
        <v>32</v>
      </c>
      <c r="B4670" s="10" t="s">
        <v>147</v>
      </c>
      <c r="C4670" s="10" t="s">
        <v>51</v>
      </c>
      <c r="D4670" s="10" t="s">
        <v>27</v>
      </c>
      <c r="E4670" s="10" t="s">
        <v>43</v>
      </c>
      <c r="F4670" s="11">
        <v>41769</v>
      </c>
      <c r="G4670" s="10">
        <v>2014</v>
      </c>
      <c r="H4670" s="10">
        <v>188723504</v>
      </c>
      <c r="I4670" s="17">
        <v>41801</v>
      </c>
      <c r="J4670" s="18">
        <v>6334</v>
      </c>
      <c r="K4670" s="19">
        <v>437.2</v>
      </c>
      <c r="L4670" s="19">
        <v>263.33</v>
      </c>
      <c r="M4670" s="19">
        <f>Table1[[#This Row],[Unit_Selling Price]]-Table1[[#This Row],[Unit_Cost]]</f>
        <v>173.87</v>
      </c>
      <c r="N4670" s="19">
        <f>Table1[[#This Row],[Quantity]]*Table1[[#This Row],[unit_per Profit]]</f>
        <v>1101292.58</v>
      </c>
    </row>
    <row r="4671" spans="1:14" x14ac:dyDescent="0.2">
      <c r="A4671" s="10" t="s">
        <v>29</v>
      </c>
      <c r="B4671" s="10" t="s">
        <v>80</v>
      </c>
      <c r="C4671" s="10" t="s">
        <v>65</v>
      </c>
      <c r="D4671" s="10" t="s">
        <v>23</v>
      </c>
      <c r="E4671" s="10" t="s">
        <v>43</v>
      </c>
      <c r="F4671" s="11">
        <v>41857</v>
      </c>
      <c r="G4671" s="10">
        <v>2014</v>
      </c>
      <c r="H4671" s="10">
        <v>159232509</v>
      </c>
      <c r="I4671" s="17" t="s">
        <v>1171</v>
      </c>
      <c r="J4671" s="18">
        <v>9293</v>
      </c>
      <c r="K4671" s="19">
        <v>9.33</v>
      </c>
      <c r="L4671" s="19">
        <v>6.92</v>
      </c>
      <c r="M4671" s="19">
        <f>Table1[[#This Row],[Unit_Selling Price]]-Table1[[#This Row],[Unit_Cost]]</f>
        <v>2.41</v>
      </c>
      <c r="N4671" s="19">
        <f>Table1[[#This Row],[Quantity]]*Table1[[#This Row],[unit_per Profit]]</f>
        <v>22396.13</v>
      </c>
    </row>
    <row r="4672" spans="1:14" x14ac:dyDescent="0.2">
      <c r="A4672" s="10" t="s">
        <v>29</v>
      </c>
      <c r="B4672" s="10" t="s">
        <v>112</v>
      </c>
      <c r="C4672" s="10" t="s">
        <v>77</v>
      </c>
      <c r="D4672" s="10" t="s">
        <v>23</v>
      </c>
      <c r="E4672" s="10" t="s">
        <v>35</v>
      </c>
      <c r="F4672" s="11" t="s">
        <v>1123</v>
      </c>
      <c r="G4672" s="10">
        <v>2013</v>
      </c>
      <c r="H4672" s="10">
        <v>917639768</v>
      </c>
      <c r="I4672" s="17" t="s">
        <v>1240</v>
      </c>
      <c r="J4672" s="18">
        <v>8854</v>
      </c>
      <c r="K4672" s="19">
        <v>154.06</v>
      </c>
      <c r="L4672" s="19">
        <v>90.93</v>
      </c>
      <c r="M4672" s="19">
        <f>Table1[[#This Row],[Unit_Selling Price]]-Table1[[#This Row],[Unit_Cost]]</f>
        <v>63.13</v>
      </c>
      <c r="N4672" s="19">
        <f>Table1[[#This Row],[Quantity]]*Table1[[#This Row],[unit_per Profit]]</f>
        <v>558953.02</v>
      </c>
    </row>
    <row r="4673" spans="1:14" x14ac:dyDescent="0.2">
      <c r="A4673" s="10" t="s">
        <v>46</v>
      </c>
      <c r="B4673" s="10" t="s">
        <v>141</v>
      </c>
      <c r="C4673" s="10" t="s">
        <v>77</v>
      </c>
      <c r="D4673" s="10" t="s">
        <v>23</v>
      </c>
      <c r="E4673" s="10" t="s">
        <v>24</v>
      </c>
      <c r="F4673" s="11">
        <v>42378</v>
      </c>
      <c r="G4673" s="10">
        <v>2016</v>
      </c>
      <c r="H4673" s="10">
        <v>688994109</v>
      </c>
      <c r="I4673" s="17" t="s">
        <v>386</v>
      </c>
      <c r="J4673" s="18">
        <v>7523</v>
      </c>
      <c r="K4673" s="19">
        <v>154.06</v>
      </c>
      <c r="L4673" s="19">
        <v>90.93</v>
      </c>
      <c r="M4673" s="19">
        <f>Table1[[#This Row],[Unit_Selling Price]]-Table1[[#This Row],[Unit_Cost]]</f>
        <v>63.13</v>
      </c>
      <c r="N4673" s="19">
        <f>Table1[[#This Row],[Quantity]]*Table1[[#This Row],[unit_per Profit]]</f>
        <v>474926.99</v>
      </c>
    </row>
    <row r="4674" spans="1:14" x14ac:dyDescent="0.2">
      <c r="A4674" s="10" t="s">
        <v>37</v>
      </c>
      <c r="B4674" s="10" t="s">
        <v>95</v>
      </c>
      <c r="C4674" s="10" t="s">
        <v>51</v>
      </c>
      <c r="D4674" s="10" t="s">
        <v>27</v>
      </c>
      <c r="E4674" s="10" t="s">
        <v>24</v>
      </c>
      <c r="F4674" s="11" t="s">
        <v>1101</v>
      </c>
      <c r="G4674" s="10">
        <v>2012</v>
      </c>
      <c r="H4674" s="10">
        <v>918656861</v>
      </c>
      <c r="I4674" s="17" t="s">
        <v>822</v>
      </c>
      <c r="J4674" s="18">
        <v>9835</v>
      </c>
      <c r="K4674" s="19">
        <v>437.2</v>
      </c>
      <c r="L4674" s="19">
        <v>263.33</v>
      </c>
      <c r="M4674" s="19">
        <f>Table1[[#This Row],[Unit_Selling Price]]-Table1[[#This Row],[Unit_Cost]]</f>
        <v>173.87</v>
      </c>
      <c r="N4674" s="19">
        <f>Table1[[#This Row],[Quantity]]*Table1[[#This Row],[unit_per Profit]]</f>
        <v>1710011.45</v>
      </c>
    </row>
    <row r="4675" spans="1:14" x14ac:dyDescent="0.2">
      <c r="A4675" s="10" t="s">
        <v>46</v>
      </c>
      <c r="B4675" s="10" t="s">
        <v>99</v>
      </c>
      <c r="C4675" s="10" t="s">
        <v>85</v>
      </c>
      <c r="D4675" s="10" t="s">
        <v>23</v>
      </c>
      <c r="E4675" s="10" t="s">
        <v>35</v>
      </c>
      <c r="F4675" s="11" t="s">
        <v>475</v>
      </c>
      <c r="G4675" s="10">
        <v>2011</v>
      </c>
      <c r="H4675" s="10">
        <v>422301852</v>
      </c>
      <c r="I4675" s="17" t="s">
        <v>998</v>
      </c>
      <c r="J4675" s="18">
        <v>7357</v>
      </c>
      <c r="K4675" s="19">
        <v>668.27</v>
      </c>
      <c r="L4675" s="19">
        <v>502.54</v>
      </c>
      <c r="M4675" s="19">
        <f>Table1[[#This Row],[Unit_Selling Price]]-Table1[[#This Row],[Unit_Cost]]</f>
        <v>165.73</v>
      </c>
      <c r="N4675" s="19">
        <f>Table1[[#This Row],[Quantity]]*Table1[[#This Row],[unit_per Profit]]</f>
        <v>1219275.6100000001</v>
      </c>
    </row>
    <row r="4676" spans="1:14" x14ac:dyDescent="0.2">
      <c r="A4676" s="10" t="s">
        <v>46</v>
      </c>
      <c r="B4676" s="10" t="s">
        <v>75</v>
      </c>
      <c r="C4676" s="10" t="s">
        <v>49</v>
      </c>
      <c r="D4676" s="10" t="s">
        <v>23</v>
      </c>
      <c r="E4676" s="10" t="s">
        <v>35</v>
      </c>
      <c r="F4676" s="11" t="s">
        <v>1317</v>
      </c>
      <c r="G4676" s="10">
        <v>2015</v>
      </c>
      <c r="H4676" s="10">
        <v>335915410</v>
      </c>
      <c r="I4676" s="17" t="s">
        <v>1342</v>
      </c>
      <c r="J4676" s="18">
        <v>3689</v>
      </c>
      <c r="K4676" s="19">
        <v>651.21</v>
      </c>
      <c r="L4676" s="19">
        <v>524.96</v>
      </c>
      <c r="M4676" s="19">
        <f>Table1[[#This Row],[Unit_Selling Price]]-Table1[[#This Row],[Unit_Cost]]</f>
        <v>126.25</v>
      </c>
      <c r="N4676" s="19">
        <f>Table1[[#This Row],[Quantity]]*Table1[[#This Row],[unit_per Profit]]</f>
        <v>465736.25</v>
      </c>
    </row>
    <row r="4677" spans="1:14" x14ac:dyDescent="0.2">
      <c r="A4677" s="10" t="s">
        <v>29</v>
      </c>
      <c r="B4677" s="10" t="s">
        <v>161</v>
      </c>
      <c r="C4677" s="10" t="s">
        <v>65</v>
      </c>
      <c r="D4677" s="10" t="s">
        <v>23</v>
      </c>
      <c r="E4677" s="10" t="s">
        <v>24</v>
      </c>
      <c r="F4677" s="11">
        <v>40789</v>
      </c>
      <c r="G4677" s="10">
        <v>2011</v>
      </c>
      <c r="H4677" s="10">
        <v>965796363</v>
      </c>
      <c r="I4677" s="17" t="s">
        <v>1445</v>
      </c>
      <c r="J4677" s="18">
        <v>9461</v>
      </c>
      <c r="K4677" s="19">
        <v>9.33</v>
      </c>
      <c r="L4677" s="19">
        <v>6.92</v>
      </c>
      <c r="M4677" s="19">
        <f>Table1[[#This Row],[Unit_Selling Price]]-Table1[[#This Row],[Unit_Cost]]</f>
        <v>2.41</v>
      </c>
      <c r="N4677" s="19">
        <f>Table1[[#This Row],[Quantity]]*Table1[[#This Row],[unit_per Profit]]</f>
        <v>22801.01</v>
      </c>
    </row>
    <row r="4678" spans="1:14" x14ac:dyDescent="0.2">
      <c r="A4678" s="10" t="s">
        <v>32</v>
      </c>
      <c r="B4678" s="10" t="s">
        <v>127</v>
      </c>
      <c r="C4678" s="10" t="s">
        <v>39</v>
      </c>
      <c r="D4678" s="10" t="s">
        <v>23</v>
      </c>
      <c r="E4678" s="10" t="s">
        <v>43</v>
      </c>
      <c r="F4678" s="11">
        <v>41735</v>
      </c>
      <c r="G4678" s="10">
        <v>2014</v>
      </c>
      <c r="H4678" s="10">
        <v>438556039</v>
      </c>
      <c r="I4678" s="17" t="s">
        <v>1903</v>
      </c>
      <c r="J4678" s="18">
        <v>7332</v>
      </c>
      <c r="K4678" s="19">
        <v>81.73</v>
      </c>
      <c r="L4678" s="19">
        <v>56.67</v>
      </c>
      <c r="M4678" s="19">
        <f>Table1[[#This Row],[Unit_Selling Price]]-Table1[[#This Row],[Unit_Cost]]</f>
        <v>25.06</v>
      </c>
      <c r="N4678" s="19">
        <f>Table1[[#This Row],[Quantity]]*Table1[[#This Row],[unit_per Profit]]</f>
        <v>183739.92</v>
      </c>
    </row>
    <row r="4679" spans="1:14" x14ac:dyDescent="0.2">
      <c r="A4679" s="10" t="s">
        <v>29</v>
      </c>
      <c r="B4679" s="10" t="s">
        <v>44</v>
      </c>
      <c r="C4679" s="10" t="s">
        <v>22</v>
      </c>
      <c r="D4679" s="10" t="s">
        <v>23</v>
      </c>
      <c r="E4679" s="10" t="s">
        <v>35</v>
      </c>
      <c r="F4679" s="11" t="s">
        <v>1102</v>
      </c>
      <c r="G4679" s="10">
        <v>2016</v>
      </c>
      <c r="H4679" s="10">
        <v>551118266</v>
      </c>
      <c r="I4679" s="17" t="s">
        <v>1784</v>
      </c>
      <c r="J4679" s="18">
        <v>6997</v>
      </c>
      <c r="K4679" s="19">
        <v>255.28</v>
      </c>
      <c r="L4679" s="19">
        <v>159.41999999999999</v>
      </c>
      <c r="M4679" s="19">
        <f>Table1[[#This Row],[Unit_Selling Price]]-Table1[[#This Row],[Unit_Cost]]</f>
        <v>95.86</v>
      </c>
      <c r="N4679" s="19">
        <f>Table1[[#This Row],[Quantity]]*Table1[[#This Row],[unit_per Profit]]</f>
        <v>670732.42000000004</v>
      </c>
    </row>
    <row r="4680" spans="1:14" x14ac:dyDescent="0.2">
      <c r="A4680" s="10" t="s">
        <v>46</v>
      </c>
      <c r="B4680" s="10" t="s">
        <v>142</v>
      </c>
      <c r="C4680" s="10" t="s">
        <v>85</v>
      </c>
      <c r="D4680" s="10" t="s">
        <v>27</v>
      </c>
      <c r="E4680" s="10" t="s">
        <v>43</v>
      </c>
      <c r="F4680" s="11">
        <v>42860</v>
      </c>
      <c r="G4680" s="10">
        <v>2017</v>
      </c>
      <c r="H4680" s="10">
        <v>920719373</v>
      </c>
      <c r="I4680" s="17">
        <v>42953</v>
      </c>
      <c r="J4680" s="18">
        <v>178</v>
      </c>
      <c r="K4680" s="19">
        <v>668.27</v>
      </c>
      <c r="L4680" s="19">
        <v>502.54</v>
      </c>
      <c r="M4680" s="19">
        <f>Table1[[#This Row],[Unit_Selling Price]]-Table1[[#This Row],[Unit_Cost]]</f>
        <v>165.73</v>
      </c>
      <c r="N4680" s="19">
        <f>Table1[[#This Row],[Quantity]]*Table1[[#This Row],[unit_per Profit]]</f>
        <v>29499.94</v>
      </c>
    </row>
    <row r="4681" spans="1:14" x14ac:dyDescent="0.2">
      <c r="A4681" s="10" t="s">
        <v>46</v>
      </c>
      <c r="B4681" s="10" t="s">
        <v>137</v>
      </c>
      <c r="C4681" s="10" t="s">
        <v>65</v>
      </c>
      <c r="D4681" s="10" t="s">
        <v>27</v>
      </c>
      <c r="E4681" s="10" t="s">
        <v>35</v>
      </c>
      <c r="F4681" s="11">
        <v>41376</v>
      </c>
      <c r="G4681" s="10">
        <v>2013</v>
      </c>
      <c r="H4681" s="10">
        <v>334908187</v>
      </c>
      <c r="I4681" s="17">
        <v>41590</v>
      </c>
      <c r="J4681" s="18">
        <v>5630</v>
      </c>
      <c r="K4681" s="19">
        <v>9.33</v>
      </c>
      <c r="L4681" s="19">
        <v>6.92</v>
      </c>
      <c r="M4681" s="19">
        <f>Table1[[#This Row],[Unit_Selling Price]]-Table1[[#This Row],[Unit_Cost]]</f>
        <v>2.41</v>
      </c>
      <c r="N4681" s="19">
        <f>Table1[[#This Row],[Quantity]]*Table1[[#This Row],[unit_per Profit]]</f>
        <v>13568.3</v>
      </c>
    </row>
    <row r="4682" spans="1:14" x14ac:dyDescent="0.2">
      <c r="A4682" s="10" t="s">
        <v>46</v>
      </c>
      <c r="B4682" s="10" t="s">
        <v>71</v>
      </c>
      <c r="C4682" s="10" t="s">
        <v>85</v>
      </c>
      <c r="D4682" s="10" t="s">
        <v>23</v>
      </c>
      <c r="E4682" s="10" t="s">
        <v>43</v>
      </c>
      <c r="F4682" s="11">
        <v>41030</v>
      </c>
      <c r="G4682" s="10">
        <v>2012</v>
      </c>
      <c r="H4682" s="10">
        <v>801546037</v>
      </c>
      <c r="I4682" s="17" t="s">
        <v>737</v>
      </c>
      <c r="J4682" s="18">
        <v>4139</v>
      </c>
      <c r="K4682" s="19">
        <v>668.27</v>
      </c>
      <c r="L4682" s="19">
        <v>502.54</v>
      </c>
      <c r="M4682" s="19">
        <f>Table1[[#This Row],[Unit_Selling Price]]-Table1[[#This Row],[Unit_Cost]]</f>
        <v>165.73</v>
      </c>
      <c r="N4682" s="19">
        <f>Table1[[#This Row],[Quantity]]*Table1[[#This Row],[unit_per Profit]]</f>
        <v>685956.47</v>
      </c>
    </row>
    <row r="4683" spans="1:14" x14ac:dyDescent="0.2">
      <c r="A4683" s="10" t="s">
        <v>37</v>
      </c>
      <c r="B4683" s="10" t="s">
        <v>139</v>
      </c>
      <c r="C4683" s="10" t="s">
        <v>49</v>
      </c>
      <c r="D4683" s="10" t="s">
        <v>27</v>
      </c>
      <c r="E4683" s="10" t="s">
        <v>28</v>
      </c>
      <c r="F4683" s="11">
        <v>41920</v>
      </c>
      <c r="G4683" s="10">
        <v>2014</v>
      </c>
      <c r="H4683" s="10">
        <v>798806750</v>
      </c>
      <c r="I4683" s="17" t="s">
        <v>557</v>
      </c>
      <c r="J4683" s="18">
        <v>3524</v>
      </c>
      <c r="K4683" s="19">
        <v>651.21</v>
      </c>
      <c r="L4683" s="19">
        <v>524.96</v>
      </c>
      <c r="M4683" s="19">
        <f>Table1[[#This Row],[Unit_Selling Price]]-Table1[[#This Row],[Unit_Cost]]</f>
        <v>126.25</v>
      </c>
      <c r="N4683" s="19">
        <f>Table1[[#This Row],[Quantity]]*Table1[[#This Row],[unit_per Profit]]</f>
        <v>444905</v>
      </c>
    </row>
    <row r="4684" spans="1:14" x14ac:dyDescent="0.2">
      <c r="A4684" s="10" t="s">
        <v>37</v>
      </c>
      <c r="B4684" s="10" t="s">
        <v>102</v>
      </c>
      <c r="C4684" s="10" t="s">
        <v>65</v>
      </c>
      <c r="D4684" s="10" t="s">
        <v>27</v>
      </c>
      <c r="E4684" s="10" t="s">
        <v>24</v>
      </c>
      <c r="F4684" s="11" t="s">
        <v>1027</v>
      </c>
      <c r="G4684" s="10">
        <v>2010</v>
      </c>
      <c r="H4684" s="10">
        <v>225176656</v>
      </c>
      <c r="I4684" s="17">
        <v>40338</v>
      </c>
      <c r="J4684" s="18">
        <v>3631</v>
      </c>
      <c r="K4684" s="19">
        <v>9.33</v>
      </c>
      <c r="L4684" s="19">
        <v>6.92</v>
      </c>
      <c r="M4684" s="19">
        <f>Table1[[#This Row],[Unit_Selling Price]]-Table1[[#This Row],[Unit_Cost]]</f>
        <v>2.41</v>
      </c>
      <c r="N4684" s="19">
        <f>Table1[[#This Row],[Quantity]]*Table1[[#This Row],[unit_per Profit]]</f>
        <v>8750.7099999999991</v>
      </c>
    </row>
    <row r="4685" spans="1:14" x14ac:dyDescent="0.2">
      <c r="A4685" s="10" t="s">
        <v>29</v>
      </c>
      <c r="B4685" s="10" t="s">
        <v>165</v>
      </c>
      <c r="C4685" s="10" t="s">
        <v>49</v>
      </c>
      <c r="D4685" s="10" t="s">
        <v>23</v>
      </c>
      <c r="E4685" s="10" t="s">
        <v>24</v>
      </c>
      <c r="F4685" s="11">
        <v>42651</v>
      </c>
      <c r="G4685" s="10">
        <v>2016</v>
      </c>
      <c r="H4685" s="10">
        <v>849454581</v>
      </c>
      <c r="I4685" s="17">
        <v>42530</v>
      </c>
      <c r="J4685" s="18">
        <v>1342</v>
      </c>
      <c r="K4685" s="19">
        <v>651.21</v>
      </c>
      <c r="L4685" s="19">
        <v>524.96</v>
      </c>
      <c r="M4685" s="19">
        <f>Table1[[#This Row],[Unit_Selling Price]]-Table1[[#This Row],[Unit_Cost]]</f>
        <v>126.25</v>
      </c>
      <c r="N4685" s="19">
        <f>Table1[[#This Row],[Quantity]]*Table1[[#This Row],[unit_per Profit]]</f>
        <v>169427.5</v>
      </c>
    </row>
    <row r="4686" spans="1:14" x14ac:dyDescent="0.2">
      <c r="A4686" s="10" t="s">
        <v>46</v>
      </c>
      <c r="B4686" s="10" t="s">
        <v>222</v>
      </c>
      <c r="C4686" s="10" t="s">
        <v>42</v>
      </c>
      <c r="D4686" s="10" t="s">
        <v>27</v>
      </c>
      <c r="E4686" s="10" t="s">
        <v>24</v>
      </c>
      <c r="F4686" s="11" t="s">
        <v>1618</v>
      </c>
      <c r="G4686" s="10">
        <v>2012</v>
      </c>
      <c r="H4686" s="10">
        <v>460751855</v>
      </c>
      <c r="I4686" s="17" t="s">
        <v>1043</v>
      </c>
      <c r="J4686" s="18">
        <v>5568</v>
      </c>
      <c r="K4686" s="19">
        <v>109.28</v>
      </c>
      <c r="L4686" s="19">
        <v>35.840000000000003</v>
      </c>
      <c r="M4686" s="19">
        <f>Table1[[#This Row],[Unit_Selling Price]]-Table1[[#This Row],[Unit_Cost]]</f>
        <v>73.44</v>
      </c>
      <c r="N4686" s="19">
        <f>Table1[[#This Row],[Quantity]]*Table1[[#This Row],[unit_per Profit]]</f>
        <v>408913.91999999998</v>
      </c>
    </row>
    <row r="4687" spans="1:14" x14ac:dyDescent="0.2">
      <c r="A4687" s="10" t="s">
        <v>40</v>
      </c>
      <c r="B4687" s="10" t="s">
        <v>221</v>
      </c>
      <c r="C4687" s="10" t="s">
        <v>51</v>
      </c>
      <c r="D4687" s="10" t="s">
        <v>27</v>
      </c>
      <c r="E4687" s="10" t="s">
        <v>35</v>
      </c>
      <c r="F4687" s="11">
        <v>41064</v>
      </c>
      <c r="G4687" s="10">
        <v>2012</v>
      </c>
      <c r="H4687" s="10">
        <v>518492305</v>
      </c>
      <c r="I4687" s="17" t="s">
        <v>1230</v>
      </c>
      <c r="J4687" s="18">
        <v>2250</v>
      </c>
      <c r="K4687" s="19">
        <v>437.2</v>
      </c>
      <c r="L4687" s="19">
        <v>263.33</v>
      </c>
      <c r="M4687" s="19">
        <f>Table1[[#This Row],[Unit_Selling Price]]-Table1[[#This Row],[Unit_Cost]]</f>
        <v>173.87</v>
      </c>
      <c r="N4687" s="19">
        <f>Table1[[#This Row],[Quantity]]*Table1[[#This Row],[unit_per Profit]]</f>
        <v>391207.5</v>
      </c>
    </row>
    <row r="4688" spans="1:14" x14ac:dyDescent="0.2">
      <c r="A4688" s="10" t="s">
        <v>32</v>
      </c>
      <c r="B4688" s="10" t="s">
        <v>157</v>
      </c>
      <c r="C4688" s="10" t="s">
        <v>77</v>
      </c>
      <c r="D4688" s="10" t="s">
        <v>23</v>
      </c>
      <c r="E4688" s="10" t="s">
        <v>35</v>
      </c>
      <c r="F4688" s="11" t="s">
        <v>517</v>
      </c>
      <c r="G4688" s="10">
        <v>2017</v>
      </c>
      <c r="H4688" s="10">
        <v>302412259</v>
      </c>
      <c r="I4688" s="17" t="s">
        <v>361</v>
      </c>
      <c r="J4688" s="18">
        <v>9363</v>
      </c>
      <c r="K4688" s="19">
        <v>154.06</v>
      </c>
      <c r="L4688" s="19">
        <v>90.93</v>
      </c>
      <c r="M4688" s="19">
        <f>Table1[[#This Row],[Unit_Selling Price]]-Table1[[#This Row],[Unit_Cost]]</f>
        <v>63.13</v>
      </c>
      <c r="N4688" s="19">
        <f>Table1[[#This Row],[Quantity]]*Table1[[#This Row],[unit_per Profit]]</f>
        <v>591086.18999999994</v>
      </c>
    </row>
    <row r="4689" spans="1:14" x14ac:dyDescent="0.2">
      <c r="A4689" s="10" t="s">
        <v>29</v>
      </c>
      <c r="B4689" s="10" t="s">
        <v>224</v>
      </c>
      <c r="C4689" s="10" t="s">
        <v>34</v>
      </c>
      <c r="D4689" s="10" t="s">
        <v>27</v>
      </c>
      <c r="E4689" s="10" t="s">
        <v>24</v>
      </c>
      <c r="F4689" s="11" t="s">
        <v>684</v>
      </c>
      <c r="G4689" s="10">
        <v>2010</v>
      </c>
      <c r="H4689" s="10">
        <v>962560546</v>
      </c>
      <c r="I4689" s="17">
        <v>40756</v>
      </c>
      <c r="J4689" s="18">
        <v>1911</v>
      </c>
      <c r="K4689" s="19">
        <v>205.7</v>
      </c>
      <c r="L4689" s="19">
        <v>117.11</v>
      </c>
      <c r="M4689" s="19">
        <f>Table1[[#This Row],[Unit_Selling Price]]-Table1[[#This Row],[Unit_Cost]]</f>
        <v>88.59</v>
      </c>
      <c r="N4689" s="19">
        <f>Table1[[#This Row],[Quantity]]*Table1[[#This Row],[unit_per Profit]]</f>
        <v>169295.49</v>
      </c>
    </row>
    <row r="4690" spans="1:14" x14ac:dyDescent="0.2">
      <c r="A4690" s="10" t="s">
        <v>46</v>
      </c>
      <c r="B4690" s="10" t="s">
        <v>119</v>
      </c>
      <c r="C4690" s="10" t="s">
        <v>31</v>
      </c>
      <c r="D4690" s="10" t="s">
        <v>23</v>
      </c>
      <c r="E4690" s="10" t="s">
        <v>28</v>
      </c>
      <c r="F4690" s="11" t="s">
        <v>1524</v>
      </c>
      <c r="G4690" s="10">
        <v>2014</v>
      </c>
      <c r="H4690" s="10">
        <v>569298493</v>
      </c>
      <c r="I4690" s="17" t="s">
        <v>1520</v>
      </c>
      <c r="J4690" s="18">
        <v>6930</v>
      </c>
      <c r="K4690" s="19">
        <v>47.45</v>
      </c>
      <c r="L4690" s="19">
        <v>31.79</v>
      </c>
      <c r="M4690" s="19">
        <f>Table1[[#This Row],[Unit_Selling Price]]-Table1[[#This Row],[Unit_Cost]]</f>
        <v>15.66</v>
      </c>
      <c r="N4690" s="19">
        <f>Table1[[#This Row],[Quantity]]*Table1[[#This Row],[unit_per Profit]]</f>
        <v>108523.8</v>
      </c>
    </row>
    <row r="4691" spans="1:14" x14ac:dyDescent="0.2">
      <c r="A4691" s="10" t="s">
        <v>40</v>
      </c>
      <c r="B4691" s="10" t="s">
        <v>41</v>
      </c>
      <c r="C4691" s="10" t="s">
        <v>49</v>
      </c>
      <c r="D4691" s="10" t="s">
        <v>27</v>
      </c>
      <c r="E4691" s="10" t="s">
        <v>43</v>
      </c>
      <c r="F4691" s="11" t="s">
        <v>1751</v>
      </c>
      <c r="G4691" s="10">
        <v>2016</v>
      </c>
      <c r="H4691" s="10">
        <v>863299930</v>
      </c>
      <c r="I4691" s="17" t="s">
        <v>1597</v>
      </c>
      <c r="J4691" s="18">
        <v>8488</v>
      </c>
      <c r="K4691" s="19">
        <v>651.21</v>
      </c>
      <c r="L4691" s="19">
        <v>524.96</v>
      </c>
      <c r="M4691" s="19">
        <f>Table1[[#This Row],[Unit_Selling Price]]-Table1[[#This Row],[Unit_Cost]]</f>
        <v>126.25</v>
      </c>
      <c r="N4691" s="19">
        <f>Table1[[#This Row],[Quantity]]*Table1[[#This Row],[unit_per Profit]]</f>
        <v>1071610</v>
      </c>
    </row>
    <row r="4692" spans="1:14" x14ac:dyDescent="0.2">
      <c r="A4692" s="10" t="s">
        <v>46</v>
      </c>
      <c r="B4692" s="10" t="s">
        <v>123</v>
      </c>
      <c r="C4692" s="10" t="s">
        <v>34</v>
      </c>
      <c r="D4692" s="10" t="s">
        <v>23</v>
      </c>
      <c r="E4692" s="10" t="s">
        <v>35</v>
      </c>
      <c r="F4692" s="11" t="s">
        <v>522</v>
      </c>
      <c r="G4692" s="10">
        <v>2014</v>
      </c>
      <c r="H4692" s="10">
        <v>505551183</v>
      </c>
      <c r="I4692" s="17" t="s">
        <v>778</v>
      </c>
      <c r="J4692" s="18">
        <v>2684</v>
      </c>
      <c r="K4692" s="19">
        <v>205.7</v>
      </c>
      <c r="L4692" s="19">
        <v>117.11</v>
      </c>
      <c r="M4692" s="19">
        <f>Table1[[#This Row],[Unit_Selling Price]]-Table1[[#This Row],[Unit_Cost]]</f>
        <v>88.59</v>
      </c>
      <c r="N4692" s="19">
        <f>Table1[[#This Row],[Quantity]]*Table1[[#This Row],[unit_per Profit]]</f>
        <v>237775.56</v>
      </c>
    </row>
    <row r="4693" spans="1:14" x14ac:dyDescent="0.2">
      <c r="A4693" s="10" t="s">
        <v>29</v>
      </c>
      <c r="B4693" s="10" t="s">
        <v>122</v>
      </c>
      <c r="C4693" s="10" t="s">
        <v>77</v>
      </c>
      <c r="D4693" s="10" t="s">
        <v>27</v>
      </c>
      <c r="E4693" s="10" t="s">
        <v>43</v>
      </c>
      <c r="F4693" s="11" t="s">
        <v>415</v>
      </c>
      <c r="G4693" s="10">
        <v>2011</v>
      </c>
      <c r="H4693" s="10">
        <v>927351081</v>
      </c>
      <c r="I4693" s="17">
        <v>40580</v>
      </c>
      <c r="J4693" s="18">
        <v>2647</v>
      </c>
      <c r="K4693" s="19">
        <v>154.06</v>
      </c>
      <c r="L4693" s="19">
        <v>90.93</v>
      </c>
      <c r="M4693" s="19">
        <f>Table1[[#This Row],[Unit_Selling Price]]-Table1[[#This Row],[Unit_Cost]]</f>
        <v>63.13</v>
      </c>
      <c r="N4693" s="19">
        <f>Table1[[#This Row],[Quantity]]*Table1[[#This Row],[unit_per Profit]]</f>
        <v>167105.10999999999</v>
      </c>
    </row>
    <row r="4694" spans="1:14" x14ac:dyDescent="0.2">
      <c r="A4694" s="10" t="s">
        <v>40</v>
      </c>
      <c r="B4694" s="10" t="s">
        <v>72</v>
      </c>
      <c r="C4694" s="10" t="s">
        <v>49</v>
      </c>
      <c r="D4694" s="10" t="s">
        <v>23</v>
      </c>
      <c r="E4694" s="10" t="s">
        <v>28</v>
      </c>
      <c r="F4694" s="11" t="s">
        <v>733</v>
      </c>
      <c r="G4694" s="10">
        <v>2017</v>
      </c>
      <c r="H4694" s="10">
        <v>480310952</v>
      </c>
      <c r="I4694" s="17">
        <v>43047</v>
      </c>
      <c r="J4694" s="18">
        <v>3539</v>
      </c>
      <c r="K4694" s="19">
        <v>651.21</v>
      </c>
      <c r="L4694" s="19">
        <v>524.96</v>
      </c>
      <c r="M4694" s="19">
        <f>Table1[[#This Row],[Unit_Selling Price]]-Table1[[#This Row],[Unit_Cost]]</f>
        <v>126.25</v>
      </c>
      <c r="N4694" s="19">
        <f>Table1[[#This Row],[Quantity]]*Table1[[#This Row],[unit_per Profit]]</f>
        <v>446798.75</v>
      </c>
    </row>
    <row r="4695" spans="1:14" x14ac:dyDescent="0.2">
      <c r="A4695" s="10" t="s">
        <v>278</v>
      </c>
      <c r="B4695" s="10" t="s">
        <v>271</v>
      </c>
      <c r="C4695" s="10" t="s">
        <v>39</v>
      </c>
      <c r="D4695" s="10" t="s">
        <v>27</v>
      </c>
      <c r="E4695" s="10" t="s">
        <v>28</v>
      </c>
      <c r="F4695" s="11" t="s">
        <v>616</v>
      </c>
      <c r="G4695" s="10">
        <v>2011</v>
      </c>
      <c r="H4695" s="10">
        <v>286354625</v>
      </c>
      <c r="I4695" s="17">
        <v>40850</v>
      </c>
      <c r="J4695" s="18">
        <v>7552</v>
      </c>
      <c r="K4695" s="19">
        <v>81.73</v>
      </c>
      <c r="L4695" s="19">
        <v>56.67</v>
      </c>
      <c r="M4695" s="19">
        <f>Table1[[#This Row],[Unit_Selling Price]]-Table1[[#This Row],[Unit_Cost]]</f>
        <v>25.06</v>
      </c>
      <c r="N4695" s="19">
        <f>Table1[[#This Row],[Quantity]]*Table1[[#This Row],[unit_per Profit]]</f>
        <v>189253.12</v>
      </c>
    </row>
    <row r="4696" spans="1:14" x14ac:dyDescent="0.2">
      <c r="A4696" s="10" t="s">
        <v>37</v>
      </c>
      <c r="B4696" s="10" t="s">
        <v>102</v>
      </c>
      <c r="C4696" s="10" t="s">
        <v>26</v>
      </c>
      <c r="D4696" s="10" t="s">
        <v>27</v>
      </c>
      <c r="E4696" s="10" t="s">
        <v>24</v>
      </c>
      <c r="F4696" s="11">
        <v>42495</v>
      </c>
      <c r="G4696" s="10">
        <v>2016</v>
      </c>
      <c r="H4696" s="10">
        <v>187718427</v>
      </c>
      <c r="I4696" s="17">
        <v>42710</v>
      </c>
      <c r="J4696" s="18">
        <v>8909</v>
      </c>
      <c r="K4696" s="19">
        <v>152.58000000000001</v>
      </c>
      <c r="L4696" s="19">
        <v>97.44</v>
      </c>
      <c r="M4696" s="19">
        <f>Table1[[#This Row],[Unit_Selling Price]]-Table1[[#This Row],[Unit_Cost]]</f>
        <v>55.14</v>
      </c>
      <c r="N4696" s="19">
        <f>Table1[[#This Row],[Quantity]]*Table1[[#This Row],[unit_per Profit]]</f>
        <v>491242.26</v>
      </c>
    </row>
    <row r="4697" spans="1:14" x14ac:dyDescent="0.2">
      <c r="A4697" s="10" t="s">
        <v>46</v>
      </c>
      <c r="B4697" s="10" t="s">
        <v>207</v>
      </c>
      <c r="C4697" s="10" t="s">
        <v>39</v>
      </c>
      <c r="D4697" s="10" t="s">
        <v>23</v>
      </c>
      <c r="E4697" s="10" t="s">
        <v>43</v>
      </c>
      <c r="F4697" s="11" t="s">
        <v>1591</v>
      </c>
      <c r="G4697" s="10">
        <v>2017</v>
      </c>
      <c r="H4697" s="10">
        <v>996951186</v>
      </c>
      <c r="I4697" s="17" t="s">
        <v>1535</v>
      </c>
      <c r="J4697" s="18">
        <v>8865</v>
      </c>
      <c r="K4697" s="19">
        <v>81.73</v>
      </c>
      <c r="L4697" s="19">
        <v>56.67</v>
      </c>
      <c r="M4697" s="19">
        <f>Table1[[#This Row],[Unit_Selling Price]]-Table1[[#This Row],[Unit_Cost]]</f>
        <v>25.06</v>
      </c>
      <c r="N4697" s="19">
        <f>Table1[[#This Row],[Quantity]]*Table1[[#This Row],[unit_per Profit]]</f>
        <v>222156.9</v>
      </c>
    </row>
    <row r="4698" spans="1:14" x14ac:dyDescent="0.2">
      <c r="A4698" s="10" t="s">
        <v>46</v>
      </c>
      <c r="B4698" s="10" t="s">
        <v>108</v>
      </c>
      <c r="C4698" s="10" t="s">
        <v>49</v>
      </c>
      <c r="D4698" s="10" t="s">
        <v>27</v>
      </c>
      <c r="E4698" s="10" t="s">
        <v>43</v>
      </c>
      <c r="F4698" s="11" t="s">
        <v>291</v>
      </c>
      <c r="G4698" s="10">
        <v>2013</v>
      </c>
      <c r="H4698" s="10">
        <v>446914231</v>
      </c>
      <c r="I4698" s="17">
        <v>41284</v>
      </c>
      <c r="J4698" s="18">
        <v>707</v>
      </c>
      <c r="K4698" s="19">
        <v>651.21</v>
      </c>
      <c r="L4698" s="19">
        <v>524.96</v>
      </c>
      <c r="M4698" s="19">
        <f>Table1[[#This Row],[Unit_Selling Price]]-Table1[[#This Row],[Unit_Cost]]</f>
        <v>126.25</v>
      </c>
      <c r="N4698" s="19">
        <f>Table1[[#This Row],[Quantity]]*Table1[[#This Row],[unit_per Profit]]</f>
        <v>89258.75</v>
      </c>
    </row>
    <row r="4699" spans="1:14" x14ac:dyDescent="0.2">
      <c r="A4699" s="10" t="s">
        <v>29</v>
      </c>
      <c r="B4699" s="10" t="s">
        <v>76</v>
      </c>
      <c r="C4699" s="10" t="s">
        <v>85</v>
      </c>
      <c r="D4699" s="10" t="s">
        <v>23</v>
      </c>
      <c r="E4699" s="10" t="s">
        <v>43</v>
      </c>
      <c r="F4699" s="11" t="s">
        <v>1015</v>
      </c>
      <c r="G4699" s="10">
        <v>2010</v>
      </c>
      <c r="H4699" s="10">
        <v>840781390</v>
      </c>
      <c r="I4699" s="17" t="s">
        <v>1236</v>
      </c>
      <c r="J4699" s="18">
        <v>4752</v>
      </c>
      <c r="K4699" s="19">
        <v>668.27</v>
      </c>
      <c r="L4699" s="19">
        <v>502.54</v>
      </c>
      <c r="M4699" s="19">
        <f>Table1[[#This Row],[Unit_Selling Price]]-Table1[[#This Row],[Unit_Cost]]</f>
        <v>165.73</v>
      </c>
      <c r="N4699" s="19">
        <f>Table1[[#This Row],[Quantity]]*Table1[[#This Row],[unit_per Profit]]</f>
        <v>787548.96</v>
      </c>
    </row>
    <row r="4700" spans="1:14" x14ac:dyDescent="0.2">
      <c r="A4700" s="10" t="s">
        <v>37</v>
      </c>
      <c r="B4700" s="10" t="s">
        <v>274</v>
      </c>
      <c r="C4700" s="10" t="s">
        <v>26</v>
      </c>
      <c r="D4700" s="10" t="s">
        <v>23</v>
      </c>
      <c r="E4700" s="10" t="s">
        <v>24</v>
      </c>
      <c r="F4700" s="11" t="s">
        <v>1520</v>
      </c>
      <c r="G4700" s="10">
        <v>2014</v>
      </c>
      <c r="H4700" s="10">
        <v>502038991</v>
      </c>
      <c r="I4700" s="17">
        <v>41858</v>
      </c>
      <c r="J4700" s="18">
        <v>3349</v>
      </c>
      <c r="K4700" s="19">
        <v>152.58000000000001</v>
      </c>
      <c r="L4700" s="19">
        <v>97.44</v>
      </c>
      <c r="M4700" s="19">
        <f>Table1[[#This Row],[Unit_Selling Price]]-Table1[[#This Row],[Unit_Cost]]</f>
        <v>55.14</v>
      </c>
      <c r="N4700" s="19">
        <f>Table1[[#This Row],[Quantity]]*Table1[[#This Row],[unit_per Profit]]</f>
        <v>184663.86</v>
      </c>
    </row>
    <row r="4701" spans="1:14" x14ac:dyDescent="0.2">
      <c r="A4701" s="10" t="s">
        <v>32</v>
      </c>
      <c r="B4701" s="10" t="s">
        <v>33</v>
      </c>
      <c r="C4701" s="10" t="s">
        <v>26</v>
      </c>
      <c r="D4701" s="10" t="s">
        <v>27</v>
      </c>
      <c r="E4701" s="10" t="s">
        <v>28</v>
      </c>
      <c r="F4701" s="11" t="s">
        <v>1796</v>
      </c>
      <c r="G4701" s="10">
        <v>2012</v>
      </c>
      <c r="H4701" s="10">
        <v>524485862</v>
      </c>
      <c r="I4701" s="17" t="s">
        <v>1746</v>
      </c>
      <c r="J4701" s="18">
        <v>5877</v>
      </c>
      <c r="K4701" s="19">
        <v>152.58000000000001</v>
      </c>
      <c r="L4701" s="19">
        <v>97.44</v>
      </c>
      <c r="M4701" s="19">
        <f>Table1[[#This Row],[Unit_Selling Price]]-Table1[[#This Row],[Unit_Cost]]</f>
        <v>55.14</v>
      </c>
      <c r="N4701" s="19">
        <f>Table1[[#This Row],[Quantity]]*Table1[[#This Row],[unit_per Profit]]</f>
        <v>324057.78000000003</v>
      </c>
    </row>
    <row r="4702" spans="1:14" x14ac:dyDescent="0.2">
      <c r="A4702" s="10" t="s">
        <v>29</v>
      </c>
      <c r="B4702" s="10" t="s">
        <v>177</v>
      </c>
      <c r="C4702" s="10" t="s">
        <v>77</v>
      </c>
      <c r="D4702" s="10" t="s">
        <v>23</v>
      </c>
      <c r="E4702" s="10" t="s">
        <v>43</v>
      </c>
      <c r="F4702" s="11" t="s">
        <v>1895</v>
      </c>
      <c r="G4702" s="10">
        <v>2017</v>
      </c>
      <c r="H4702" s="10">
        <v>722233331</v>
      </c>
      <c r="I4702" s="17">
        <v>42890</v>
      </c>
      <c r="J4702" s="18">
        <v>3747</v>
      </c>
      <c r="K4702" s="19">
        <v>154.06</v>
      </c>
      <c r="L4702" s="19">
        <v>90.93</v>
      </c>
      <c r="M4702" s="19">
        <f>Table1[[#This Row],[Unit_Selling Price]]-Table1[[#This Row],[Unit_Cost]]</f>
        <v>63.13</v>
      </c>
      <c r="N4702" s="19">
        <f>Table1[[#This Row],[Quantity]]*Table1[[#This Row],[unit_per Profit]]</f>
        <v>236548.11</v>
      </c>
    </row>
    <row r="4703" spans="1:14" x14ac:dyDescent="0.2">
      <c r="A4703" s="10" t="s">
        <v>46</v>
      </c>
      <c r="B4703" s="10" t="s">
        <v>228</v>
      </c>
      <c r="C4703" s="10" t="s">
        <v>31</v>
      </c>
      <c r="D4703" s="10" t="s">
        <v>27</v>
      </c>
      <c r="E4703" s="10" t="s">
        <v>28</v>
      </c>
      <c r="F4703" s="11">
        <v>41862</v>
      </c>
      <c r="G4703" s="10">
        <v>2014</v>
      </c>
      <c r="H4703" s="10">
        <v>979705226</v>
      </c>
      <c r="I4703" s="17" t="s">
        <v>344</v>
      </c>
      <c r="J4703" s="18">
        <v>5402</v>
      </c>
      <c r="K4703" s="19">
        <v>47.45</v>
      </c>
      <c r="L4703" s="19">
        <v>31.79</v>
      </c>
      <c r="M4703" s="19">
        <f>Table1[[#This Row],[Unit_Selling Price]]-Table1[[#This Row],[Unit_Cost]]</f>
        <v>15.66</v>
      </c>
      <c r="N4703" s="19">
        <f>Table1[[#This Row],[Quantity]]*Table1[[#This Row],[unit_per Profit]]</f>
        <v>84595.32</v>
      </c>
    </row>
    <row r="4704" spans="1:14" x14ac:dyDescent="0.2">
      <c r="A4704" s="10" t="s">
        <v>59</v>
      </c>
      <c r="B4704" s="10" t="s">
        <v>60</v>
      </c>
      <c r="C4704" s="10" t="s">
        <v>51</v>
      </c>
      <c r="D4704" s="10" t="s">
        <v>27</v>
      </c>
      <c r="E4704" s="10" t="s">
        <v>43</v>
      </c>
      <c r="F4704" s="11" t="s">
        <v>1904</v>
      </c>
      <c r="G4704" s="10">
        <v>2015</v>
      </c>
      <c r="H4704" s="10">
        <v>801637876</v>
      </c>
      <c r="I4704" s="17">
        <v>42256</v>
      </c>
      <c r="J4704" s="18">
        <v>1316</v>
      </c>
      <c r="K4704" s="19">
        <v>437.2</v>
      </c>
      <c r="L4704" s="19">
        <v>263.33</v>
      </c>
      <c r="M4704" s="19">
        <f>Table1[[#This Row],[Unit_Selling Price]]-Table1[[#This Row],[Unit_Cost]]</f>
        <v>173.87</v>
      </c>
      <c r="N4704" s="19">
        <f>Table1[[#This Row],[Quantity]]*Table1[[#This Row],[unit_per Profit]]</f>
        <v>228812.92</v>
      </c>
    </row>
    <row r="4705" spans="1:14" x14ac:dyDescent="0.2">
      <c r="A4705" s="10" t="s">
        <v>29</v>
      </c>
      <c r="B4705" s="10" t="s">
        <v>116</v>
      </c>
      <c r="C4705" s="10" t="s">
        <v>56</v>
      </c>
      <c r="D4705" s="10" t="s">
        <v>23</v>
      </c>
      <c r="E4705" s="10" t="s">
        <v>43</v>
      </c>
      <c r="F4705" s="11" t="s">
        <v>816</v>
      </c>
      <c r="G4705" s="10">
        <v>2011</v>
      </c>
      <c r="H4705" s="10">
        <v>663080108</v>
      </c>
      <c r="I4705" s="17">
        <v>40828</v>
      </c>
      <c r="J4705" s="18">
        <v>8994</v>
      </c>
      <c r="K4705" s="19">
        <v>421.89</v>
      </c>
      <c r="L4705" s="19">
        <v>364.69</v>
      </c>
      <c r="M4705" s="19">
        <f>Table1[[#This Row],[Unit_Selling Price]]-Table1[[#This Row],[Unit_Cost]]</f>
        <v>57.2</v>
      </c>
      <c r="N4705" s="19">
        <f>Table1[[#This Row],[Quantity]]*Table1[[#This Row],[unit_per Profit]]</f>
        <v>514456.8</v>
      </c>
    </row>
    <row r="4706" spans="1:14" x14ac:dyDescent="0.2">
      <c r="A4706" s="10" t="s">
        <v>46</v>
      </c>
      <c r="B4706" s="10" t="s">
        <v>228</v>
      </c>
      <c r="C4706" s="10" t="s">
        <v>51</v>
      </c>
      <c r="D4706" s="10" t="s">
        <v>27</v>
      </c>
      <c r="E4706" s="10" t="s">
        <v>43</v>
      </c>
      <c r="F4706" s="11" t="s">
        <v>908</v>
      </c>
      <c r="G4706" s="10">
        <v>2012</v>
      </c>
      <c r="H4706" s="10">
        <v>659393250</v>
      </c>
      <c r="I4706" s="17" t="s">
        <v>1349</v>
      </c>
      <c r="J4706" s="18">
        <v>7971</v>
      </c>
      <c r="K4706" s="19">
        <v>437.2</v>
      </c>
      <c r="L4706" s="19">
        <v>263.33</v>
      </c>
      <c r="M4706" s="19">
        <f>Table1[[#This Row],[Unit_Selling Price]]-Table1[[#This Row],[Unit_Cost]]</f>
        <v>173.87</v>
      </c>
      <c r="N4706" s="19">
        <f>Table1[[#This Row],[Quantity]]*Table1[[#This Row],[unit_per Profit]]</f>
        <v>1385917.77</v>
      </c>
    </row>
    <row r="4707" spans="1:14" x14ac:dyDescent="0.2">
      <c r="A4707" s="10" t="s">
        <v>46</v>
      </c>
      <c r="B4707" s="10" t="s">
        <v>207</v>
      </c>
      <c r="C4707" s="10" t="s">
        <v>85</v>
      </c>
      <c r="D4707" s="10" t="s">
        <v>23</v>
      </c>
      <c r="E4707" s="10" t="s">
        <v>24</v>
      </c>
      <c r="F4707" s="11">
        <v>41955</v>
      </c>
      <c r="G4707" s="10">
        <v>2014</v>
      </c>
      <c r="H4707" s="10">
        <v>956251132</v>
      </c>
      <c r="I4707" s="17" t="s">
        <v>878</v>
      </c>
      <c r="J4707" s="18">
        <v>4815</v>
      </c>
      <c r="K4707" s="19">
        <v>668.27</v>
      </c>
      <c r="L4707" s="19">
        <v>502.54</v>
      </c>
      <c r="M4707" s="19">
        <f>Table1[[#This Row],[Unit_Selling Price]]-Table1[[#This Row],[Unit_Cost]]</f>
        <v>165.73</v>
      </c>
      <c r="N4707" s="19">
        <f>Table1[[#This Row],[Quantity]]*Table1[[#This Row],[unit_per Profit]]</f>
        <v>797989.95</v>
      </c>
    </row>
    <row r="4708" spans="1:14" x14ac:dyDescent="0.2">
      <c r="A4708" s="10" t="s">
        <v>29</v>
      </c>
      <c r="B4708" s="10" t="s">
        <v>118</v>
      </c>
      <c r="C4708" s="10" t="s">
        <v>34</v>
      </c>
      <c r="D4708" s="10" t="s">
        <v>23</v>
      </c>
      <c r="E4708" s="10" t="s">
        <v>35</v>
      </c>
      <c r="F4708" s="11">
        <v>40734</v>
      </c>
      <c r="G4708" s="10">
        <v>2011</v>
      </c>
      <c r="H4708" s="10">
        <v>439640080</v>
      </c>
      <c r="I4708" s="17">
        <v>40585</v>
      </c>
      <c r="J4708" s="18">
        <v>8124</v>
      </c>
      <c r="K4708" s="19">
        <v>205.7</v>
      </c>
      <c r="L4708" s="19">
        <v>117.11</v>
      </c>
      <c r="M4708" s="19">
        <f>Table1[[#This Row],[Unit_Selling Price]]-Table1[[#This Row],[Unit_Cost]]</f>
        <v>88.59</v>
      </c>
      <c r="N4708" s="19">
        <f>Table1[[#This Row],[Quantity]]*Table1[[#This Row],[unit_per Profit]]</f>
        <v>719705.16</v>
      </c>
    </row>
    <row r="4709" spans="1:14" x14ac:dyDescent="0.2">
      <c r="A4709" s="10" t="s">
        <v>29</v>
      </c>
      <c r="B4709" s="10" t="s">
        <v>223</v>
      </c>
      <c r="C4709" s="10" t="s">
        <v>85</v>
      </c>
      <c r="D4709" s="10" t="s">
        <v>27</v>
      </c>
      <c r="E4709" s="10" t="s">
        <v>43</v>
      </c>
      <c r="F4709" s="11" t="s">
        <v>1328</v>
      </c>
      <c r="G4709" s="10">
        <v>2014</v>
      </c>
      <c r="H4709" s="10">
        <v>765858924</v>
      </c>
      <c r="I4709" s="17" t="s">
        <v>1716</v>
      </c>
      <c r="J4709" s="18">
        <v>3530</v>
      </c>
      <c r="K4709" s="19">
        <v>668.27</v>
      </c>
      <c r="L4709" s="19">
        <v>502.54</v>
      </c>
      <c r="M4709" s="19">
        <f>Table1[[#This Row],[Unit_Selling Price]]-Table1[[#This Row],[Unit_Cost]]</f>
        <v>165.73</v>
      </c>
      <c r="N4709" s="19">
        <f>Table1[[#This Row],[Quantity]]*Table1[[#This Row],[unit_per Profit]]</f>
        <v>585026.9</v>
      </c>
    </row>
    <row r="4710" spans="1:14" x14ac:dyDescent="0.2">
      <c r="A4710" s="10" t="s">
        <v>46</v>
      </c>
      <c r="B4710" s="10" t="s">
        <v>228</v>
      </c>
      <c r="C4710" s="10" t="s">
        <v>65</v>
      </c>
      <c r="D4710" s="10" t="s">
        <v>23</v>
      </c>
      <c r="E4710" s="10" t="s">
        <v>28</v>
      </c>
      <c r="F4710" s="11" t="s">
        <v>709</v>
      </c>
      <c r="G4710" s="10">
        <v>2013</v>
      </c>
      <c r="H4710" s="10">
        <v>511518990</v>
      </c>
      <c r="I4710" s="17" t="s">
        <v>1648</v>
      </c>
      <c r="J4710" s="18">
        <v>8691</v>
      </c>
      <c r="K4710" s="19">
        <v>9.33</v>
      </c>
      <c r="L4710" s="19">
        <v>6.92</v>
      </c>
      <c r="M4710" s="19">
        <f>Table1[[#This Row],[Unit_Selling Price]]-Table1[[#This Row],[Unit_Cost]]</f>
        <v>2.41</v>
      </c>
      <c r="N4710" s="19">
        <f>Table1[[#This Row],[Quantity]]*Table1[[#This Row],[unit_per Profit]]</f>
        <v>20945.310000000001</v>
      </c>
    </row>
    <row r="4711" spans="1:14" x14ac:dyDescent="0.2">
      <c r="A4711" s="10" t="s">
        <v>29</v>
      </c>
      <c r="B4711" s="10" t="s">
        <v>57</v>
      </c>
      <c r="C4711" s="10" t="s">
        <v>34</v>
      </c>
      <c r="D4711" s="10" t="s">
        <v>23</v>
      </c>
      <c r="E4711" s="10" t="s">
        <v>24</v>
      </c>
      <c r="F4711" s="11" t="s">
        <v>282</v>
      </c>
      <c r="G4711" s="10">
        <v>2010</v>
      </c>
      <c r="H4711" s="10">
        <v>123544108</v>
      </c>
      <c r="I4711" s="17" t="s">
        <v>1089</v>
      </c>
      <c r="J4711" s="18">
        <v>8302</v>
      </c>
      <c r="K4711" s="19">
        <v>205.7</v>
      </c>
      <c r="L4711" s="19">
        <v>117.11</v>
      </c>
      <c r="M4711" s="19">
        <f>Table1[[#This Row],[Unit_Selling Price]]-Table1[[#This Row],[Unit_Cost]]</f>
        <v>88.59</v>
      </c>
      <c r="N4711" s="19">
        <f>Table1[[#This Row],[Quantity]]*Table1[[#This Row],[unit_per Profit]]</f>
        <v>735474.18</v>
      </c>
    </row>
    <row r="4712" spans="1:14" x14ac:dyDescent="0.2">
      <c r="A4712" s="10" t="s">
        <v>29</v>
      </c>
      <c r="B4712" s="10" t="s">
        <v>111</v>
      </c>
      <c r="C4712" s="10" t="s">
        <v>26</v>
      </c>
      <c r="D4712" s="10" t="s">
        <v>27</v>
      </c>
      <c r="E4712" s="10" t="s">
        <v>24</v>
      </c>
      <c r="F4712" s="11">
        <v>42920</v>
      </c>
      <c r="G4712" s="10">
        <v>2017</v>
      </c>
      <c r="H4712" s="10">
        <v>569170606</v>
      </c>
      <c r="I4712" s="17" t="s">
        <v>1341</v>
      </c>
      <c r="J4712" s="18">
        <v>9085</v>
      </c>
      <c r="K4712" s="19">
        <v>152.58000000000001</v>
      </c>
      <c r="L4712" s="19">
        <v>97.44</v>
      </c>
      <c r="M4712" s="19">
        <f>Table1[[#This Row],[Unit_Selling Price]]-Table1[[#This Row],[Unit_Cost]]</f>
        <v>55.14</v>
      </c>
      <c r="N4712" s="19">
        <f>Table1[[#This Row],[Quantity]]*Table1[[#This Row],[unit_per Profit]]</f>
        <v>500946.9</v>
      </c>
    </row>
    <row r="4713" spans="1:14" x14ac:dyDescent="0.2">
      <c r="A4713" s="10" t="s">
        <v>29</v>
      </c>
      <c r="B4713" s="10" t="s">
        <v>89</v>
      </c>
      <c r="C4713" s="10" t="s">
        <v>39</v>
      </c>
      <c r="D4713" s="10" t="s">
        <v>23</v>
      </c>
      <c r="E4713" s="10" t="s">
        <v>35</v>
      </c>
      <c r="F4713" s="11">
        <v>41061</v>
      </c>
      <c r="G4713" s="10">
        <v>2012</v>
      </c>
      <c r="H4713" s="10">
        <v>185947310</v>
      </c>
      <c r="I4713" s="17" t="s">
        <v>486</v>
      </c>
      <c r="J4713" s="18">
        <v>4796</v>
      </c>
      <c r="K4713" s="19">
        <v>81.73</v>
      </c>
      <c r="L4713" s="19">
        <v>56.67</v>
      </c>
      <c r="M4713" s="19">
        <f>Table1[[#This Row],[Unit_Selling Price]]-Table1[[#This Row],[Unit_Cost]]</f>
        <v>25.06</v>
      </c>
      <c r="N4713" s="19">
        <f>Table1[[#This Row],[Quantity]]*Table1[[#This Row],[unit_per Profit]]</f>
        <v>120187.76</v>
      </c>
    </row>
    <row r="4714" spans="1:14" x14ac:dyDescent="0.2">
      <c r="A4714" s="10" t="s">
        <v>46</v>
      </c>
      <c r="B4714" s="10" t="s">
        <v>123</v>
      </c>
      <c r="C4714" s="10" t="s">
        <v>42</v>
      </c>
      <c r="D4714" s="10" t="s">
        <v>23</v>
      </c>
      <c r="E4714" s="10" t="s">
        <v>43</v>
      </c>
      <c r="F4714" s="11" t="s">
        <v>1667</v>
      </c>
      <c r="G4714" s="10">
        <v>2011</v>
      </c>
      <c r="H4714" s="10">
        <v>531735551</v>
      </c>
      <c r="I4714" s="17">
        <v>40585</v>
      </c>
      <c r="J4714" s="18">
        <v>1221</v>
      </c>
      <c r="K4714" s="19">
        <v>109.28</v>
      </c>
      <c r="L4714" s="19">
        <v>35.840000000000003</v>
      </c>
      <c r="M4714" s="19">
        <f>Table1[[#This Row],[Unit_Selling Price]]-Table1[[#This Row],[Unit_Cost]]</f>
        <v>73.44</v>
      </c>
      <c r="N4714" s="19">
        <f>Table1[[#This Row],[Quantity]]*Table1[[#This Row],[unit_per Profit]]</f>
        <v>89670.24</v>
      </c>
    </row>
    <row r="4715" spans="1:14" x14ac:dyDescent="0.2">
      <c r="A4715" s="10" t="s">
        <v>29</v>
      </c>
      <c r="B4715" s="10" t="s">
        <v>118</v>
      </c>
      <c r="C4715" s="10" t="s">
        <v>77</v>
      </c>
      <c r="D4715" s="10" t="s">
        <v>23</v>
      </c>
      <c r="E4715" s="10" t="s">
        <v>43</v>
      </c>
      <c r="F4715" s="11" t="s">
        <v>775</v>
      </c>
      <c r="G4715" s="10">
        <v>2015</v>
      </c>
      <c r="H4715" s="10">
        <v>534709155</v>
      </c>
      <c r="I4715" s="17">
        <v>42044</v>
      </c>
      <c r="J4715" s="18">
        <v>1176</v>
      </c>
      <c r="K4715" s="19">
        <v>154.06</v>
      </c>
      <c r="L4715" s="19">
        <v>90.93</v>
      </c>
      <c r="M4715" s="19">
        <f>Table1[[#This Row],[Unit_Selling Price]]-Table1[[#This Row],[Unit_Cost]]</f>
        <v>63.13</v>
      </c>
      <c r="N4715" s="19">
        <f>Table1[[#This Row],[Quantity]]*Table1[[#This Row],[unit_per Profit]]</f>
        <v>74240.88</v>
      </c>
    </row>
    <row r="4716" spans="1:14" x14ac:dyDescent="0.2">
      <c r="A4716" s="10" t="s">
        <v>46</v>
      </c>
      <c r="B4716" s="10" t="s">
        <v>71</v>
      </c>
      <c r="C4716" s="10" t="s">
        <v>85</v>
      </c>
      <c r="D4716" s="10" t="s">
        <v>23</v>
      </c>
      <c r="E4716" s="10" t="s">
        <v>43</v>
      </c>
      <c r="F4716" s="11">
        <v>42464</v>
      </c>
      <c r="G4716" s="10">
        <v>2016</v>
      </c>
      <c r="H4716" s="10">
        <v>543354451</v>
      </c>
      <c r="I4716" s="17" t="s">
        <v>1752</v>
      </c>
      <c r="J4716" s="18">
        <v>9511</v>
      </c>
      <c r="K4716" s="19">
        <v>668.27</v>
      </c>
      <c r="L4716" s="19">
        <v>502.54</v>
      </c>
      <c r="M4716" s="19">
        <f>Table1[[#This Row],[Unit_Selling Price]]-Table1[[#This Row],[Unit_Cost]]</f>
        <v>165.73</v>
      </c>
      <c r="N4716" s="19">
        <f>Table1[[#This Row],[Quantity]]*Table1[[#This Row],[unit_per Profit]]</f>
        <v>1576258.03</v>
      </c>
    </row>
    <row r="4717" spans="1:14" x14ac:dyDescent="0.2">
      <c r="A4717" s="10" t="s">
        <v>46</v>
      </c>
      <c r="B4717" s="10" t="s">
        <v>194</v>
      </c>
      <c r="C4717" s="10" t="s">
        <v>56</v>
      </c>
      <c r="D4717" s="10" t="s">
        <v>23</v>
      </c>
      <c r="E4717" s="10" t="s">
        <v>28</v>
      </c>
      <c r="F4717" s="11" t="s">
        <v>1071</v>
      </c>
      <c r="G4717" s="10">
        <v>2011</v>
      </c>
      <c r="H4717" s="10">
        <v>976470267</v>
      </c>
      <c r="I4717" s="17">
        <v>40823</v>
      </c>
      <c r="J4717" s="18">
        <v>8106</v>
      </c>
      <c r="K4717" s="19">
        <v>421.89</v>
      </c>
      <c r="L4717" s="19">
        <v>364.69</v>
      </c>
      <c r="M4717" s="19">
        <f>Table1[[#This Row],[Unit_Selling Price]]-Table1[[#This Row],[Unit_Cost]]</f>
        <v>57.2</v>
      </c>
      <c r="N4717" s="19">
        <f>Table1[[#This Row],[Quantity]]*Table1[[#This Row],[unit_per Profit]]</f>
        <v>463663.2</v>
      </c>
    </row>
    <row r="4718" spans="1:14" x14ac:dyDescent="0.2">
      <c r="A4718" s="10" t="s">
        <v>46</v>
      </c>
      <c r="B4718" s="10" t="s">
        <v>211</v>
      </c>
      <c r="C4718" s="10" t="s">
        <v>22</v>
      </c>
      <c r="D4718" s="10" t="s">
        <v>27</v>
      </c>
      <c r="E4718" s="10" t="s">
        <v>28</v>
      </c>
      <c r="F4718" s="11">
        <v>41649</v>
      </c>
      <c r="G4718" s="10">
        <v>2014</v>
      </c>
      <c r="H4718" s="10">
        <v>973167932</v>
      </c>
      <c r="I4718" s="17" t="s">
        <v>1698</v>
      </c>
      <c r="J4718" s="18">
        <v>872</v>
      </c>
      <c r="K4718" s="19">
        <v>255.28</v>
      </c>
      <c r="L4718" s="19">
        <v>159.41999999999999</v>
      </c>
      <c r="M4718" s="19">
        <f>Table1[[#This Row],[Unit_Selling Price]]-Table1[[#This Row],[Unit_Cost]]</f>
        <v>95.86</v>
      </c>
      <c r="N4718" s="19">
        <f>Table1[[#This Row],[Quantity]]*Table1[[#This Row],[unit_per Profit]]</f>
        <v>83589.919999999998</v>
      </c>
    </row>
    <row r="4719" spans="1:14" x14ac:dyDescent="0.2">
      <c r="A4719" s="10" t="s">
        <v>46</v>
      </c>
      <c r="B4719" s="10" t="s">
        <v>133</v>
      </c>
      <c r="C4719" s="10" t="s">
        <v>85</v>
      </c>
      <c r="D4719" s="10" t="s">
        <v>23</v>
      </c>
      <c r="E4719" s="10" t="s">
        <v>35</v>
      </c>
      <c r="F4719" s="11" t="s">
        <v>946</v>
      </c>
      <c r="G4719" s="10">
        <v>2014</v>
      </c>
      <c r="H4719" s="10">
        <v>642871272</v>
      </c>
      <c r="I4719" s="17">
        <v>41648</v>
      </c>
      <c r="J4719" s="18">
        <v>8750</v>
      </c>
      <c r="K4719" s="19">
        <v>668.27</v>
      </c>
      <c r="L4719" s="19">
        <v>502.54</v>
      </c>
      <c r="M4719" s="19">
        <f>Table1[[#This Row],[Unit_Selling Price]]-Table1[[#This Row],[Unit_Cost]]</f>
        <v>165.73</v>
      </c>
      <c r="N4719" s="19">
        <f>Table1[[#This Row],[Quantity]]*Table1[[#This Row],[unit_per Profit]]</f>
        <v>1450137.5</v>
      </c>
    </row>
    <row r="4720" spans="1:14" x14ac:dyDescent="0.2">
      <c r="A4720" s="10" t="s">
        <v>40</v>
      </c>
      <c r="B4720" s="10" t="s">
        <v>140</v>
      </c>
      <c r="C4720" s="10" t="s">
        <v>26</v>
      </c>
      <c r="D4720" s="10" t="s">
        <v>27</v>
      </c>
      <c r="E4720" s="10" t="s">
        <v>43</v>
      </c>
      <c r="F4720" s="11">
        <v>42285</v>
      </c>
      <c r="G4720" s="10">
        <v>2015</v>
      </c>
      <c r="H4720" s="10">
        <v>615316617</v>
      </c>
      <c r="I4720" s="17" t="s">
        <v>1599</v>
      </c>
      <c r="J4720" s="18">
        <v>4716</v>
      </c>
      <c r="K4720" s="19">
        <v>152.58000000000001</v>
      </c>
      <c r="L4720" s="19">
        <v>97.44</v>
      </c>
      <c r="M4720" s="19">
        <f>Table1[[#This Row],[Unit_Selling Price]]-Table1[[#This Row],[Unit_Cost]]</f>
        <v>55.14</v>
      </c>
      <c r="N4720" s="19">
        <f>Table1[[#This Row],[Quantity]]*Table1[[#This Row],[unit_per Profit]]</f>
        <v>260040.24</v>
      </c>
    </row>
    <row r="4721" spans="1:14" x14ac:dyDescent="0.2">
      <c r="A4721" s="10" t="s">
        <v>32</v>
      </c>
      <c r="B4721" s="10" t="s">
        <v>93</v>
      </c>
      <c r="C4721" s="10" t="s">
        <v>39</v>
      </c>
      <c r="D4721" s="10" t="s">
        <v>27</v>
      </c>
      <c r="E4721" s="10" t="s">
        <v>35</v>
      </c>
      <c r="F4721" s="11" t="s">
        <v>783</v>
      </c>
      <c r="G4721" s="10">
        <v>2011</v>
      </c>
      <c r="H4721" s="10">
        <v>690552794</v>
      </c>
      <c r="I4721" s="17">
        <v>40736</v>
      </c>
      <c r="J4721" s="18">
        <v>8772</v>
      </c>
      <c r="K4721" s="19">
        <v>81.73</v>
      </c>
      <c r="L4721" s="19">
        <v>56.67</v>
      </c>
      <c r="M4721" s="19">
        <f>Table1[[#This Row],[Unit_Selling Price]]-Table1[[#This Row],[Unit_Cost]]</f>
        <v>25.06</v>
      </c>
      <c r="N4721" s="19">
        <f>Table1[[#This Row],[Quantity]]*Table1[[#This Row],[unit_per Profit]]</f>
        <v>219826.32</v>
      </c>
    </row>
    <row r="4722" spans="1:14" x14ac:dyDescent="0.2">
      <c r="A4722" s="10" t="s">
        <v>46</v>
      </c>
      <c r="B4722" s="10" t="s">
        <v>129</v>
      </c>
      <c r="C4722" s="10" t="s">
        <v>34</v>
      </c>
      <c r="D4722" s="10" t="s">
        <v>27</v>
      </c>
      <c r="E4722" s="10" t="s">
        <v>24</v>
      </c>
      <c r="F4722" s="11">
        <v>41730</v>
      </c>
      <c r="G4722" s="10">
        <v>2014</v>
      </c>
      <c r="H4722" s="10">
        <v>288941133</v>
      </c>
      <c r="I4722" s="17" t="s">
        <v>1823</v>
      </c>
      <c r="J4722" s="18">
        <v>2957</v>
      </c>
      <c r="K4722" s="19">
        <v>205.7</v>
      </c>
      <c r="L4722" s="19">
        <v>117.11</v>
      </c>
      <c r="M4722" s="19">
        <f>Table1[[#This Row],[Unit_Selling Price]]-Table1[[#This Row],[Unit_Cost]]</f>
        <v>88.59</v>
      </c>
      <c r="N4722" s="19">
        <f>Table1[[#This Row],[Quantity]]*Table1[[#This Row],[unit_per Profit]]</f>
        <v>261960.63</v>
      </c>
    </row>
    <row r="4723" spans="1:14" x14ac:dyDescent="0.2">
      <c r="A4723" s="10" t="s">
        <v>59</v>
      </c>
      <c r="B4723" s="10" t="s">
        <v>225</v>
      </c>
      <c r="C4723" s="10" t="s">
        <v>77</v>
      </c>
      <c r="D4723" s="10" t="s">
        <v>27</v>
      </c>
      <c r="E4723" s="10" t="s">
        <v>35</v>
      </c>
      <c r="F4723" s="11">
        <v>41646</v>
      </c>
      <c r="G4723" s="10">
        <v>2014</v>
      </c>
      <c r="H4723" s="10">
        <v>701155459</v>
      </c>
      <c r="I4723" s="17">
        <v>41677</v>
      </c>
      <c r="J4723" s="18">
        <v>6337</v>
      </c>
      <c r="K4723" s="19">
        <v>154.06</v>
      </c>
      <c r="L4723" s="19">
        <v>90.93</v>
      </c>
      <c r="M4723" s="19">
        <f>Table1[[#This Row],[Unit_Selling Price]]-Table1[[#This Row],[Unit_Cost]]</f>
        <v>63.13</v>
      </c>
      <c r="N4723" s="19">
        <f>Table1[[#This Row],[Quantity]]*Table1[[#This Row],[unit_per Profit]]</f>
        <v>400054.81</v>
      </c>
    </row>
    <row r="4724" spans="1:14" x14ac:dyDescent="0.2">
      <c r="A4724" s="10" t="s">
        <v>29</v>
      </c>
      <c r="B4724" s="10" t="s">
        <v>100</v>
      </c>
      <c r="C4724" s="10" t="s">
        <v>49</v>
      </c>
      <c r="D4724" s="10" t="s">
        <v>23</v>
      </c>
      <c r="E4724" s="10" t="s">
        <v>28</v>
      </c>
      <c r="F4724" s="11">
        <v>41890</v>
      </c>
      <c r="G4724" s="10">
        <v>2014</v>
      </c>
      <c r="H4724" s="10">
        <v>138182103</v>
      </c>
      <c r="I4724" s="17" t="s">
        <v>755</v>
      </c>
      <c r="J4724" s="18">
        <v>2310</v>
      </c>
      <c r="K4724" s="19">
        <v>651.21</v>
      </c>
      <c r="L4724" s="19">
        <v>524.96</v>
      </c>
      <c r="M4724" s="19">
        <f>Table1[[#This Row],[Unit_Selling Price]]-Table1[[#This Row],[Unit_Cost]]</f>
        <v>126.25</v>
      </c>
      <c r="N4724" s="19">
        <f>Table1[[#This Row],[Quantity]]*Table1[[#This Row],[unit_per Profit]]</f>
        <v>291637.5</v>
      </c>
    </row>
    <row r="4725" spans="1:14" x14ac:dyDescent="0.2">
      <c r="A4725" s="10" t="s">
        <v>278</v>
      </c>
      <c r="B4725" s="10" t="s">
        <v>217</v>
      </c>
      <c r="C4725" s="10" t="s">
        <v>34</v>
      </c>
      <c r="D4725" s="10" t="s">
        <v>27</v>
      </c>
      <c r="E4725" s="10" t="s">
        <v>24</v>
      </c>
      <c r="F4725" s="11">
        <v>40950</v>
      </c>
      <c r="G4725" s="10">
        <v>2012</v>
      </c>
      <c r="H4725" s="10">
        <v>481319892</v>
      </c>
      <c r="I4725" s="17" t="s">
        <v>1465</v>
      </c>
      <c r="J4725" s="18">
        <v>2107</v>
      </c>
      <c r="K4725" s="19">
        <v>205.7</v>
      </c>
      <c r="L4725" s="19">
        <v>117.11</v>
      </c>
      <c r="M4725" s="19">
        <f>Table1[[#This Row],[Unit_Selling Price]]-Table1[[#This Row],[Unit_Cost]]</f>
        <v>88.59</v>
      </c>
      <c r="N4725" s="19">
        <f>Table1[[#This Row],[Quantity]]*Table1[[#This Row],[unit_per Profit]]</f>
        <v>186659.13</v>
      </c>
    </row>
    <row r="4726" spans="1:14" x14ac:dyDescent="0.2">
      <c r="A4726" s="10" t="s">
        <v>32</v>
      </c>
      <c r="B4726" s="10" t="s">
        <v>33</v>
      </c>
      <c r="C4726" s="10" t="s">
        <v>65</v>
      </c>
      <c r="D4726" s="10" t="s">
        <v>27</v>
      </c>
      <c r="E4726" s="10" t="s">
        <v>24</v>
      </c>
      <c r="F4726" s="11">
        <v>42587</v>
      </c>
      <c r="G4726" s="10">
        <v>2016</v>
      </c>
      <c r="H4726" s="10">
        <v>532180154</v>
      </c>
      <c r="I4726" s="17" t="s">
        <v>1129</v>
      </c>
      <c r="J4726" s="18">
        <v>2789</v>
      </c>
      <c r="K4726" s="19">
        <v>9.33</v>
      </c>
      <c r="L4726" s="19">
        <v>6.92</v>
      </c>
      <c r="M4726" s="19">
        <f>Table1[[#This Row],[Unit_Selling Price]]-Table1[[#This Row],[Unit_Cost]]</f>
        <v>2.41</v>
      </c>
      <c r="N4726" s="19">
        <f>Table1[[#This Row],[Quantity]]*Table1[[#This Row],[unit_per Profit]]</f>
        <v>6721.49</v>
      </c>
    </row>
    <row r="4727" spans="1:14" x14ac:dyDescent="0.2">
      <c r="A4727" s="10" t="s">
        <v>37</v>
      </c>
      <c r="B4727" s="10" t="s">
        <v>48</v>
      </c>
      <c r="C4727" s="10" t="s">
        <v>39</v>
      </c>
      <c r="D4727" s="10" t="s">
        <v>23</v>
      </c>
      <c r="E4727" s="10" t="s">
        <v>24</v>
      </c>
      <c r="F4727" s="11">
        <v>41676</v>
      </c>
      <c r="G4727" s="10">
        <v>2014</v>
      </c>
      <c r="H4727" s="10">
        <v>962686717</v>
      </c>
      <c r="I4727" s="17" t="s">
        <v>591</v>
      </c>
      <c r="J4727" s="18">
        <v>9247</v>
      </c>
      <c r="K4727" s="19">
        <v>81.73</v>
      </c>
      <c r="L4727" s="19">
        <v>56.67</v>
      </c>
      <c r="M4727" s="19">
        <f>Table1[[#This Row],[Unit_Selling Price]]-Table1[[#This Row],[Unit_Cost]]</f>
        <v>25.06</v>
      </c>
      <c r="N4727" s="19">
        <f>Table1[[#This Row],[Quantity]]*Table1[[#This Row],[unit_per Profit]]</f>
        <v>231729.82</v>
      </c>
    </row>
    <row r="4728" spans="1:14" x14ac:dyDescent="0.2">
      <c r="A4728" s="10" t="s">
        <v>278</v>
      </c>
      <c r="B4728" s="10" t="s">
        <v>167</v>
      </c>
      <c r="C4728" s="10" t="s">
        <v>85</v>
      </c>
      <c r="D4728" s="10" t="s">
        <v>27</v>
      </c>
      <c r="E4728" s="10" t="s">
        <v>43</v>
      </c>
      <c r="F4728" s="11" t="s">
        <v>392</v>
      </c>
      <c r="G4728" s="10">
        <v>2012</v>
      </c>
      <c r="H4728" s="10">
        <v>265075910</v>
      </c>
      <c r="I4728" s="17" t="s">
        <v>752</v>
      </c>
      <c r="J4728" s="18">
        <v>707</v>
      </c>
      <c r="K4728" s="19">
        <v>668.27</v>
      </c>
      <c r="L4728" s="19">
        <v>502.54</v>
      </c>
      <c r="M4728" s="19">
        <f>Table1[[#This Row],[Unit_Selling Price]]-Table1[[#This Row],[Unit_Cost]]</f>
        <v>165.73</v>
      </c>
      <c r="N4728" s="19">
        <f>Table1[[#This Row],[Quantity]]*Table1[[#This Row],[unit_per Profit]]</f>
        <v>117171.11</v>
      </c>
    </row>
    <row r="4729" spans="1:14" x14ac:dyDescent="0.2">
      <c r="A4729" s="10" t="s">
        <v>46</v>
      </c>
      <c r="B4729" s="10" t="s">
        <v>129</v>
      </c>
      <c r="C4729" s="10" t="s">
        <v>65</v>
      </c>
      <c r="D4729" s="10" t="s">
        <v>27</v>
      </c>
      <c r="E4729" s="10" t="s">
        <v>35</v>
      </c>
      <c r="F4729" s="11" t="s">
        <v>1061</v>
      </c>
      <c r="G4729" s="10">
        <v>2013</v>
      </c>
      <c r="H4729" s="10">
        <v>601896560</v>
      </c>
      <c r="I4729" s="17">
        <v>41433</v>
      </c>
      <c r="J4729" s="18">
        <v>3422</v>
      </c>
      <c r="K4729" s="19">
        <v>9.33</v>
      </c>
      <c r="L4729" s="19">
        <v>6.92</v>
      </c>
      <c r="M4729" s="19">
        <f>Table1[[#This Row],[Unit_Selling Price]]-Table1[[#This Row],[Unit_Cost]]</f>
        <v>2.41</v>
      </c>
      <c r="N4729" s="19">
        <f>Table1[[#This Row],[Quantity]]*Table1[[#This Row],[unit_per Profit]]</f>
        <v>8247.02</v>
      </c>
    </row>
    <row r="4730" spans="1:14" x14ac:dyDescent="0.2">
      <c r="A4730" s="10" t="s">
        <v>37</v>
      </c>
      <c r="B4730" s="10" t="s">
        <v>183</v>
      </c>
      <c r="C4730" s="10" t="s">
        <v>85</v>
      </c>
      <c r="D4730" s="10" t="s">
        <v>27</v>
      </c>
      <c r="E4730" s="10" t="s">
        <v>28</v>
      </c>
      <c r="F4730" s="11" t="s">
        <v>429</v>
      </c>
      <c r="G4730" s="10">
        <v>2013</v>
      </c>
      <c r="H4730" s="10">
        <v>156009995</v>
      </c>
      <c r="I4730" s="17" t="s">
        <v>1807</v>
      </c>
      <c r="J4730" s="18">
        <v>5679</v>
      </c>
      <c r="K4730" s="19">
        <v>668.27</v>
      </c>
      <c r="L4730" s="19">
        <v>502.54</v>
      </c>
      <c r="M4730" s="19">
        <f>Table1[[#This Row],[Unit_Selling Price]]-Table1[[#This Row],[Unit_Cost]]</f>
        <v>165.73</v>
      </c>
      <c r="N4730" s="19">
        <f>Table1[[#This Row],[Quantity]]*Table1[[#This Row],[unit_per Profit]]</f>
        <v>941180.67</v>
      </c>
    </row>
    <row r="4731" spans="1:14" x14ac:dyDescent="0.2">
      <c r="A4731" s="10" t="s">
        <v>29</v>
      </c>
      <c r="B4731" s="10" t="s">
        <v>58</v>
      </c>
      <c r="C4731" s="10" t="s">
        <v>56</v>
      </c>
      <c r="D4731" s="10" t="s">
        <v>27</v>
      </c>
      <c r="E4731" s="10" t="s">
        <v>43</v>
      </c>
      <c r="F4731" s="11">
        <v>41556</v>
      </c>
      <c r="G4731" s="10">
        <v>2013</v>
      </c>
      <c r="H4731" s="10">
        <v>780590045</v>
      </c>
      <c r="I4731" s="17">
        <v>41343</v>
      </c>
      <c r="J4731" s="18">
        <v>2796</v>
      </c>
      <c r="K4731" s="19">
        <v>421.89</v>
      </c>
      <c r="L4731" s="19">
        <v>364.69</v>
      </c>
      <c r="M4731" s="19">
        <f>Table1[[#This Row],[Unit_Selling Price]]-Table1[[#This Row],[Unit_Cost]]</f>
        <v>57.2</v>
      </c>
      <c r="N4731" s="19">
        <f>Table1[[#This Row],[Quantity]]*Table1[[#This Row],[unit_per Profit]]</f>
        <v>159931.20000000001</v>
      </c>
    </row>
    <row r="4732" spans="1:14" x14ac:dyDescent="0.2">
      <c r="A4732" s="10" t="s">
        <v>46</v>
      </c>
      <c r="B4732" s="10" t="s">
        <v>133</v>
      </c>
      <c r="C4732" s="10" t="s">
        <v>31</v>
      </c>
      <c r="D4732" s="10" t="s">
        <v>27</v>
      </c>
      <c r="E4732" s="10" t="s">
        <v>43</v>
      </c>
      <c r="F4732" s="11">
        <v>42586</v>
      </c>
      <c r="G4732" s="10">
        <v>2016</v>
      </c>
      <c r="H4732" s="10">
        <v>349123036</v>
      </c>
      <c r="I4732" s="17" t="s">
        <v>1867</v>
      </c>
      <c r="J4732" s="18">
        <v>2120</v>
      </c>
      <c r="K4732" s="19">
        <v>47.45</v>
      </c>
      <c r="L4732" s="19">
        <v>31.79</v>
      </c>
      <c r="M4732" s="19">
        <f>Table1[[#This Row],[Unit_Selling Price]]-Table1[[#This Row],[Unit_Cost]]</f>
        <v>15.66</v>
      </c>
      <c r="N4732" s="19">
        <f>Table1[[#This Row],[Quantity]]*Table1[[#This Row],[unit_per Profit]]</f>
        <v>33199.199999999997</v>
      </c>
    </row>
    <row r="4733" spans="1:14" x14ac:dyDescent="0.2">
      <c r="A4733" s="10" t="s">
        <v>46</v>
      </c>
      <c r="B4733" s="10" t="s">
        <v>84</v>
      </c>
      <c r="C4733" s="10" t="s">
        <v>77</v>
      </c>
      <c r="D4733" s="10" t="s">
        <v>27</v>
      </c>
      <c r="E4733" s="10" t="s">
        <v>28</v>
      </c>
      <c r="F4733" s="11">
        <v>41427</v>
      </c>
      <c r="G4733" s="10">
        <v>2013</v>
      </c>
      <c r="H4733" s="10">
        <v>405407798</v>
      </c>
      <c r="I4733" s="17">
        <v>41581</v>
      </c>
      <c r="J4733" s="18">
        <v>8031</v>
      </c>
      <c r="K4733" s="19">
        <v>154.06</v>
      </c>
      <c r="L4733" s="19">
        <v>90.93</v>
      </c>
      <c r="M4733" s="19">
        <f>Table1[[#This Row],[Unit_Selling Price]]-Table1[[#This Row],[Unit_Cost]]</f>
        <v>63.13</v>
      </c>
      <c r="N4733" s="19">
        <f>Table1[[#This Row],[Quantity]]*Table1[[#This Row],[unit_per Profit]]</f>
        <v>506997.03</v>
      </c>
    </row>
    <row r="4734" spans="1:14" x14ac:dyDescent="0.2">
      <c r="A4734" s="10" t="s">
        <v>46</v>
      </c>
      <c r="B4734" s="10" t="s">
        <v>47</v>
      </c>
      <c r="C4734" s="10" t="s">
        <v>42</v>
      </c>
      <c r="D4734" s="10" t="s">
        <v>23</v>
      </c>
      <c r="E4734" s="10" t="s">
        <v>24</v>
      </c>
      <c r="F4734" s="11">
        <v>41247</v>
      </c>
      <c r="G4734" s="10">
        <v>2012</v>
      </c>
      <c r="H4734" s="10">
        <v>313555657</v>
      </c>
      <c r="I4734" s="17" t="s">
        <v>1713</v>
      </c>
      <c r="J4734" s="18">
        <v>6942</v>
      </c>
      <c r="K4734" s="19">
        <v>109.28</v>
      </c>
      <c r="L4734" s="19">
        <v>35.840000000000003</v>
      </c>
      <c r="M4734" s="19">
        <f>Table1[[#This Row],[Unit_Selling Price]]-Table1[[#This Row],[Unit_Cost]]</f>
        <v>73.44</v>
      </c>
      <c r="N4734" s="19">
        <f>Table1[[#This Row],[Quantity]]*Table1[[#This Row],[unit_per Profit]]</f>
        <v>509820.48</v>
      </c>
    </row>
    <row r="4735" spans="1:14" x14ac:dyDescent="0.2">
      <c r="A4735" s="10" t="s">
        <v>32</v>
      </c>
      <c r="B4735" s="10" t="s">
        <v>36</v>
      </c>
      <c r="C4735" s="10" t="s">
        <v>49</v>
      </c>
      <c r="D4735" s="10" t="s">
        <v>27</v>
      </c>
      <c r="E4735" s="10" t="s">
        <v>35</v>
      </c>
      <c r="F4735" s="11">
        <v>40824</v>
      </c>
      <c r="G4735" s="10">
        <v>2011</v>
      </c>
      <c r="H4735" s="10">
        <v>407990443</v>
      </c>
      <c r="I4735" s="17" t="s">
        <v>1674</v>
      </c>
      <c r="J4735" s="18">
        <v>2293</v>
      </c>
      <c r="K4735" s="19">
        <v>651.21</v>
      </c>
      <c r="L4735" s="19">
        <v>524.96</v>
      </c>
      <c r="M4735" s="19">
        <f>Table1[[#This Row],[Unit_Selling Price]]-Table1[[#This Row],[Unit_Cost]]</f>
        <v>126.25</v>
      </c>
      <c r="N4735" s="19">
        <f>Table1[[#This Row],[Quantity]]*Table1[[#This Row],[unit_per Profit]]</f>
        <v>289491.25</v>
      </c>
    </row>
    <row r="4736" spans="1:14" x14ac:dyDescent="0.2">
      <c r="A4736" s="10" t="s">
        <v>29</v>
      </c>
      <c r="B4736" s="10" t="s">
        <v>185</v>
      </c>
      <c r="C4736" s="10" t="s">
        <v>65</v>
      </c>
      <c r="D4736" s="10" t="s">
        <v>23</v>
      </c>
      <c r="E4736" s="10" t="s">
        <v>35</v>
      </c>
      <c r="F4736" s="11">
        <v>42985</v>
      </c>
      <c r="G4736" s="10">
        <v>2017</v>
      </c>
      <c r="H4736" s="10">
        <v>643448483</v>
      </c>
      <c r="I4736" s="17" t="s">
        <v>1733</v>
      </c>
      <c r="J4736" s="18">
        <v>9560</v>
      </c>
      <c r="K4736" s="19">
        <v>9.33</v>
      </c>
      <c r="L4736" s="19">
        <v>6.92</v>
      </c>
      <c r="M4736" s="19">
        <f>Table1[[#This Row],[Unit_Selling Price]]-Table1[[#This Row],[Unit_Cost]]</f>
        <v>2.41</v>
      </c>
      <c r="N4736" s="19">
        <f>Table1[[#This Row],[Quantity]]*Table1[[#This Row],[unit_per Profit]]</f>
        <v>23039.599999999999</v>
      </c>
    </row>
    <row r="4737" spans="1:14" x14ac:dyDescent="0.2">
      <c r="A4737" s="10" t="s">
        <v>29</v>
      </c>
      <c r="B4737" s="10" t="s">
        <v>214</v>
      </c>
      <c r="C4737" s="10" t="s">
        <v>49</v>
      </c>
      <c r="D4737" s="10" t="s">
        <v>23</v>
      </c>
      <c r="E4737" s="10" t="s">
        <v>28</v>
      </c>
      <c r="F4737" s="11">
        <v>40695</v>
      </c>
      <c r="G4737" s="10">
        <v>2011</v>
      </c>
      <c r="H4737" s="10">
        <v>144978606</v>
      </c>
      <c r="I4737" s="17" t="s">
        <v>640</v>
      </c>
      <c r="J4737" s="18">
        <v>1246</v>
      </c>
      <c r="K4737" s="19">
        <v>651.21</v>
      </c>
      <c r="L4737" s="19">
        <v>524.96</v>
      </c>
      <c r="M4737" s="19">
        <f>Table1[[#This Row],[Unit_Selling Price]]-Table1[[#This Row],[Unit_Cost]]</f>
        <v>126.25</v>
      </c>
      <c r="N4737" s="19">
        <f>Table1[[#This Row],[Quantity]]*Table1[[#This Row],[unit_per Profit]]</f>
        <v>157307.5</v>
      </c>
    </row>
    <row r="4738" spans="1:14" x14ac:dyDescent="0.2">
      <c r="A4738" s="10" t="s">
        <v>46</v>
      </c>
      <c r="B4738" s="10" t="s">
        <v>142</v>
      </c>
      <c r="C4738" s="10" t="s">
        <v>56</v>
      </c>
      <c r="D4738" s="10" t="s">
        <v>27</v>
      </c>
      <c r="E4738" s="10" t="s">
        <v>24</v>
      </c>
      <c r="F4738" s="11">
        <v>41153</v>
      </c>
      <c r="G4738" s="10">
        <v>2012</v>
      </c>
      <c r="H4738" s="10">
        <v>357942140</v>
      </c>
      <c r="I4738" s="17" t="s">
        <v>1019</v>
      </c>
      <c r="J4738" s="18">
        <v>1888</v>
      </c>
      <c r="K4738" s="19">
        <v>421.89</v>
      </c>
      <c r="L4738" s="19">
        <v>364.69</v>
      </c>
      <c r="M4738" s="19">
        <f>Table1[[#This Row],[Unit_Selling Price]]-Table1[[#This Row],[Unit_Cost]]</f>
        <v>57.2</v>
      </c>
      <c r="N4738" s="19">
        <f>Table1[[#This Row],[Quantity]]*Table1[[#This Row],[unit_per Profit]]</f>
        <v>107993.60000000001</v>
      </c>
    </row>
    <row r="4739" spans="1:14" x14ac:dyDescent="0.2">
      <c r="A4739" s="10" t="s">
        <v>32</v>
      </c>
      <c r="B4739" s="10" t="s">
        <v>157</v>
      </c>
      <c r="C4739" s="10" t="s">
        <v>56</v>
      </c>
      <c r="D4739" s="10" t="s">
        <v>27</v>
      </c>
      <c r="E4739" s="10" t="s">
        <v>28</v>
      </c>
      <c r="F4739" s="11">
        <v>42278</v>
      </c>
      <c r="G4739" s="10">
        <v>2015</v>
      </c>
      <c r="H4739" s="10">
        <v>998012912</v>
      </c>
      <c r="I4739" s="17" t="s">
        <v>1413</v>
      </c>
      <c r="J4739" s="18">
        <v>3054</v>
      </c>
      <c r="K4739" s="19">
        <v>421.89</v>
      </c>
      <c r="L4739" s="19">
        <v>364.69</v>
      </c>
      <c r="M4739" s="19">
        <f>Table1[[#This Row],[Unit_Selling Price]]-Table1[[#This Row],[Unit_Cost]]</f>
        <v>57.2</v>
      </c>
      <c r="N4739" s="19">
        <f>Table1[[#This Row],[Quantity]]*Table1[[#This Row],[unit_per Profit]]</f>
        <v>174688.8</v>
      </c>
    </row>
    <row r="4740" spans="1:14" x14ac:dyDescent="0.2">
      <c r="A4740" s="10" t="s">
        <v>46</v>
      </c>
      <c r="B4740" s="10" t="s">
        <v>98</v>
      </c>
      <c r="C4740" s="10" t="s">
        <v>22</v>
      </c>
      <c r="D4740" s="10" t="s">
        <v>23</v>
      </c>
      <c r="E4740" s="10" t="s">
        <v>24</v>
      </c>
      <c r="F4740" s="11" t="s">
        <v>1566</v>
      </c>
      <c r="G4740" s="10">
        <v>2015</v>
      </c>
      <c r="H4740" s="10">
        <v>501177251</v>
      </c>
      <c r="I4740" s="17" t="s">
        <v>1370</v>
      </c>
      <c r="J4740" s="18">
        <v>8341</v>
      </c>
      <c r="K4740" s="19">
        <v>255.28</v>
      </c>
      <c r="L4740" s="19">
        <v>159.41999999999999</v>
      </c>
      <c r="M4740" s="19">
        <f>Table1[[#This Row],[Unit_Selling Price]]-Table1[[#This Row],[Unit_Cost]]</f>
        <v>95.86</v>
      </c>
      <c r="N4740" s="19">
        <f>Table1[[#This Row],[Quantity]]*Table1[[#This Row],[unit_per Profit]]</f>
        <v>799568.26</v>
      </c>
    </row>
    <row r="4741" spans="1:14" x14ac:dyDescent="0.2">
      <c r="A4741" s="10" t="s">
        <v>46</v>
      </c>
      <c r="B4741" s="10" t="s">
        <v>162</v>
      </c>
      <c r="C4741" s="10" t="s">
        <v>42</v>
      </c>
      <c r="D4741" s="10" t="s">
        <v>27</v>
      </c>
      <c r="E4741" s="10" t="s">
        <v>35</v>
      </c>
      <c r="F4741" s="11" t="s">
        <v>1003</v>
      </c>
      <c r="G4741" s="10">
        <v>2014</v>
      </c>
      <c r="H4741" s="10">
        <v>973733985</v>
      </c>
      <c r="I4741" s="17">
        <v>41793</v>
      </c>
      <c r="J4741" s="18">
        <v>8380</v>
      </c>
      <c r="K4741" s="19">
        <v>109.28</v>
      </c>
      <c r="L4741" s="19">
        <v>35.840000000000003</v>
      </c>
      <c r="M4741" s="19">
        <f>Table1[[#This Row],[Unit_Selling Price]]-Table1[[#This Row],[Unit_Cost]]</f>
        <v>73.44</v>
      </c>
      <c r="N4741" s="19">
        <f>Table1[[#This Row],[Quantity]]*Table1[[#This Row],[unit_per Profit]]</f>
        <v>615427.19999999995</v>
      </c>
    </row>
    <row r="4742" spans="1:14" x14ac:dyDescent="0.2">
      <c r="A4742" s="10" t="s">
        <v>32</v>
      </c>
      <c r="B4742" s="10" t="s">
        <v>87</v>
      </c>
      <c r="C4742" s="10" t="s">
        <v>65</v>
      </c>
      <c r="D4742" s="10" t="s">
        <v>23</v>
      </c>
      <c r="E4742" s="10" t="s">
        <v>43</v>
      </c>
      <c r="F4742" s="11">
        <v>40940</v>
      </c>
      <c r="G4742" s="10">
        <v>2012</v>
      </c>
      <c r="H4742" s="10">
        <v>542294442</v>
      </c>
      <c r="I4742" s="17" t="s">
        <v>792</v>
      </c>
      <c r="J4742" s="18">
        <v>5831</v>
      </c>
      <c r="K4742" s="19">
        <v>9.33</v>
      </c>
      <c r="L4742" s="19">
        <v>6.92</v>
      </c>
      <c r="M4742" s="19">
        <f>Table1[[#This Row],[Unit_Selling Price]]-Table1[[#This Row],[Unit_Cost]]</f>
        <v>2.41</v>
      </c>
      <c r="N4742" s="19">
        <f>Table1[[#This Row],[Quantity]]*Table1[[#This Row],[unit_per Profit]]</f>
        <v>14052.71</v>
      </c>
    </row>
    <row r="4743" spans="1:14" x14ac:dyDescent="0.2">
      <c r="A4743" s="10" t="s">
        <v>59</v>
      </c>
      <c r="B4743" s="10" t="s">
        <v>216</v>
      </c>
      <c r="C4743" s="10" t="s">
        <v>22</v>
      </c>
      <c r="D4743" s="10" t="s">
        <v>27</v>
      </c>
      <c r="E4743" s="10" t="s">
        <v>43</v>
      </c>
      <c r="F4743" s="11" t="s">
        <v>1579</v>
      </c>
      <c r="G4743" s="10">
        <v>2015</v>
      </c>
      <c r="H4743" s="10">
        <v>103782451</v>
      </c>
      <c r="I4743" s="17">
        <v>42014</v>
      </c>
      <c r="J4743" s="18">
        <v>388</v>
      </c>
      <c r="K4743" s="19">
        <v>255.28</v>
      </c>
      <c r="L4743" s="19">
        <v>159.41999999999999</v>
      </c>
      <c r="M4743" s="19">
        <f>Table1[[#This Row],[Unit_Selling Price]]-Table1[[#This Row],[Unit_Cost]]</f>
        <v>95.86</v>
      </c>
      <c r="N4743" s="19">
        <f>Table1[[#This Row],[Quantity]]*Table1[[#This Row],[unit_per Profit]]</f>
        <v>37193.68</v>
      </c>
    </row>
    <row r="4744" spans="1:14" x14ac:dyDescent="0.2">
      <c r="A4744" s="10" t="s">
        <v>46</v>
      </c>
      <c r="B4744" s="10" t="s">
        <v>83</v>
      </c>
      <c r="C4744" s="10" t="s">
        <v>77</v>
      </c>
      <c r="D4744" s="10" t="s">
        <v>27</v>
      </c>
      <c r="E4744" s="10" t="s">
        <v>43</v>
      </c>
      <c r="F4744" s="11" t="s">
        <v>667</v>
      </c>
      <c r="G4744" s="10">
        <v>2017</v>
      </c>
      <c r="H4744" s="10">
        <v>175434339</v>
      </c>
      <c r="I4744" s="17" t="s">
        <v>654</v>
      </c>
      <c r="J4744" s="18">
        <v>3774</v>
      </c>
      <c r="K4744" s="19">
        <v>154.06</v>
      </c>
      <c r="L4744" s="19">
        <v>90.93</v>
      </c>
      <c r="M4744" s="19">
        <f>Table1[[#This Row],[Unit_Selling Price]]-Table1[[#This Row],[Unit_Cost]]</f>
        <v>63.13</v>
      </c>
      <c r="N4744" s="19">
        <f>Table1[[#This Row],[Quantity]]*Table1[[#This Row],[unit_per Profit]]</f>
        <v>238252.62</v>
      </c>
    </row>
    <row r="4745" spans="1:14" x14ac:dyDescent="0.2">
      <c r="A4745" s="10" t="s">
        <v>29</v>
      </c>
      <c r="B4745" s="10" t="s">
        <v>116</v>
      </c>
      <c r="C4745" s="10" t="s">
        <v>85</v>
      </c>
      <c r="D4745" s="10" t="s">
        <v>23</v>
      </c>
      <c r="E4745" s="10" t="s">
        <v>24</v>
      </c>
      <c r="F4745" s="11">
        <v>41730</v>
      </c>
      <c r="G4745" s="10">
        <v>2014</v>
      </c>
      <c r="H4745" s="10">
        <v>444798934</v>
      </c>
      <c r="I4745" s="17" t="s">
        <v>714</v>
      </c>
      <c r="J4745" s="18">
        <v>4744</v>
      </c>
      <c r="K4745" s="19">
        <v>668.27</v>
      </c>
      <c r="L4745" s="19">
        <v>502.54</v>
      </c>
      <c r="M4745" s="19">
        <f>Table1[[#This Row],[Unit_Selling Price]]-Table1[[#This Row],[Unit_Cost]]</f>
        <v>165.73</v>
      </c>
      <c r="N4745" s="19">
        <f>Table1[[#This Row],[Quantity]]*Table1[[#This Row],[unit_per Profit]]</f>
        <v>786223.12</v>
      </c>
    </row>
    <row r="4746" spans="1:14" x14ac:dyDescent="0.2">
      <c r="A4746" s="10" t="s">
        <v>46</v>
      </c>
      <c r="B4746" s="10" t="s">
        <v>269</v>
      </c>
      <c r="C4746" s="10" t="s">
        <v>51</v>
      </c>
      <c r="D4746" s="10" t="s">
        <v>27</v>
      </c>
      <c r="E4746" s="10" t="s">
        <v>35</v>
      </c>
      <c r="F4746" s="11">
        <v>40731</v>
      </c>
      <c r="G4746" s="10">
        <v>2011</v>
      </c>
      <c r="H4746" s="10">
        <v>219737565</v>
      </c>
      <c r="I4746" s="17" t="s">
        <v>1583</v>
      </c>
      <c r="J4746" s="18">
        <v>4083</v>
      </c>
      <c r="K4746" s="19">
        <v>437.2</v>
      </c>
      <c r="L4746" s="19">
        <v>263.33</v>
      </c>
      <c r="M4746" s="19">
        <f>Table1[[#This Row],[Unit_Selling Price]]-Table1[[#This Row],[Unit_Cost]]</f>
        <v>173.87</v>
      </c>
      <c r="N4746" s="19">
        <f>Table1[[#This Row],[Quantity]]*Table1[[#This Row],[unit_per Profit]]</f>
        <v>709911.21</v>
      </c>
    </row>
    <row r="4747" spans="1:14" x14ac:dyDescent="0.2">
      <c r="A4747" s="10" t="s">
        <v>40</v>
      </c>
      <c r="B4747" s="10" t="s">
        <v>140</v>
      </c>
      <c r="C4747" s="10" t="s">
        <v>34</v>
      </c>
      <c r="D4747" s="10" t="s">
        <v>23</v>
      </c>
      <c r="E4747" s="10" t="s">
        <v>43</v>
      </c>
      <c r="F4747" s="11" t="s">
        <v>769</v>
      </c>
      <c r="G4747" s="10">
        <v>2012</v>
      </c>
      <c r="H4747" s="10">
        <v>678424060</v>
      </c>
      <c r="I4747" s="17">
        <v>40979</v>
      </c>
      <c r="J4747" s="18">
        <v>9610</v>
      </c>
      <c r="K4747" s="19">
        <v>205.7</v>
      </c>
      <c r="L4747" s="19">
        <v>117.11</v>
      </c>
      <c r="M4747" s="19">
        <f>Table1[[#This Row],[Unit_Selling Price]]-Table1[[#This Row],[Unit_Cost]]</f>
        <v>88.59</v>
      </c>
      <c r="N4747" s="19">
        <f>Table1[[#This Row],[Quantity]]*Table1[[#This Row],[unit_per Profit]]</f>
        <v>851349.9</v>
      </c>
    </row>
    <row r="4748" spans="1:14" x14ac:dyDescent="0.2">
      <c r="A4748" s="10" t="s">
        <v>32</v>
      </c>
      <c r="B4748" s="10" t="s">
        <v>152</v>
      </c>
      <c r="C4748" s="10" t="s">
        <v>49</v>
      </c>
      <c r="D4748" s="10" t="s">
        <v>23</v>
      </c>
      <c r="E4748" s="10" t="s">
        <v>24</v>
      </c>
      <c r="F4748" s="11">
        <v>41676</v>
      </c>
      <c r="G4748" s="10">
        <v>2014</v>
      </c>
      <c r="H4748" s="10">
        <v>819344747</v>
      </c>
      <c r="I4748" s="17" t="s">
        <v>1171</v>
      </c>
      <c r="J4748" s="18">
        <v>1173</v>
      </c>
      <c r="K4748" s="19">
        <v>651.21</v>
      </c>
      <c r="L4748" s="19">
        <v>524.96</v>
      </c>
      <c r="M4748" s="19">
        <f>Table1[[#This Row],[Unit_Selling Price]]-Table1[[#This Row],[Unit_Cost]]</f>
        <v>126.25</v>
      </c>
      <c r="N4748" s="19">
        <f>Table1[[#This Row],[Quantity]]*Table1[[#This Row],[unit_per Profit]]</f>
        <v>148091.25</v>
      </c>
    </row>
    <row r="4749" spans="1:14" x14ac:dyDescent="0.2">
      <c r="A4749" s="10" t="s">
        <v>46</v>
      </c>
      <c r="B4749" s="10" t="s">
        <v>162</v>
      </c>
      <c r="C4749" s="10" t="s">
        <v>77</v>
      </c>
      <c r="D4749" s="10" t="s">
        <v>23</v>
      </c>
      <c r="E4749" s="10" t="s">
        <v>43</v>
      </c>
      <c r="F4749" s="11">
        <v>40300</v>
      </c>
      <c r="G4749" s="10">
        <v>2010</v>
      </c>
      <c r="H4749" s="10">
        <v>611298453</v>
      </c>
      <c r="I4749" s="17" t="s">
        <v>351</v>
      </c>
      <c r="J4749" s="18">
        <v>5652</v>
      </c>
      <c r="K4749" s="19">
        <v>154.06</v>
      </c>
      <c r="L4749" s="19">
        <v>90.93</v>
      </c>
      <c r="M4749" s="19">
        <f>Table1[[#This Row],[Unit_Selling Price]]-Table1[[#This Row],[Unit_Cost]]</f>
        <v>63.13</v>
      </c>
      <c r="N4749" s="19">
        <f>Table1[[#This Row],[Quantity]]*Table1[[#This Row],[unit_per Profit]]</f>
        <v>356810.76</v>
      </c>
    </row>
    <row r="4750" spans="1:14" x14ac:dyDescent="0.2">
      <c r="A4750" s="10" t="s">
        <v>29</v>
      </c>
      <c r="B4750" s="10" t="s">
        <v>122</v>
      </c>
      <c r="C4750" s="10" t="s">
        <v>56</v>
      </c>
      <c r="D4750" s="10" t="s">
        <v>23</v>
      </c>
      <c r="E4750" s="10" t="s">
        <v>28</v>
      </c>
      <c r="F4750" s="11" t="s">
        <v>1605</v>
      </c>
      <c r="G4750" s="10">
        <v>2017</v>
      </c>
      <c r="H4750" s="10">
        <v>543396508</v>
      </c>
      <c r="I4750" s="17">
        <v>42861</v>
      </c>
      <c r="J4750" s="18">
        <v>1957</v>
      </c>
      <c r="K4750" s="19">
        <v>421.89</v>
      </c>
      <c r="L4750" s="19">
        <v>364.69</v>
      </c>
      <c r="M4750" s="19">
        <f>Table1[[#This Row],[Unit_Selling Price]]-Table1[[#This Row],[Unit_Cost]]</f>
        <v>57.2</v>
      </c>
      <c r="N4750" s="19">
        <f>Table1[[#This Row],[Quantity]]*Table1[[#This Row],[unit_per Profit]]</f>
        <v>111940.4</v>
      </c>
    </row>
    <row r="4751" spans="1:14" x14ac:dyDescent="0.2">
      <c r="A4751" s="10" t="s">
        <v>46</v>
      </c>
      <c r="B4751" s="10" t="s">
        <v>146</v>
      </c>
      <c r="C4751" s="10" t="s">
        <v>34</v>
      </c>
      <c r="D4751" s="10" t="s">
        <v>27</v>
      </c>
      <c r="E4751" s="10" t="s">
        <v>43</v>
      </c>
      <c r="F4751" s="11">
        <v>41369</v>
      </c>
      <c r="G4751" s="10">
        <v>2013</v>
      </c>
      <c r="H4751" s="10">
        <v>275062739</v>
      </c>
      <c r="I4751" s="17" t="s">
        <v>359</v>
      </c>
      <c r="J4751" s="18">
        <v>6032</v>
      </c>
      <c r="K4751" s="19">
        <v>205.7</v>
      </c>
      <c r="L4751" s="19">
        <v>117.11</v>
      </c>
      <c r="M4751" s="19">
        <f>Table1[[#This Row],[Unit_Selling Price]]-Table1[[#This Row],[Unit_Cost]]</f>
        <v>88.59</v>
      </c>
      <c r="N4751" s="19">
        <f>Table1[[#This Row],[Quantity]]*Table1[[#This Row],[unit_per Profit]]</f>
        <v>534374.88</v>
      </c>
    </row>
    <row r="4752" spans="1:14" x14ac:dyDescent="0.2">
      <c r="A4752" s="10" t="s">
        <v>46</v>
      </c>
      <c r="B4752" s="10" t="s">
        <v>129</v>
      </c>
      <c r="C4752" s="10" t="s">
        <v>39</v>
      </c>
      <c r="D4752" s="10" t="s">
        <v>23</v>
      </c>
      <c r="E4752" s="10" t="s">
        <v>28</v>
      </c>
      <c r="F4752" s="11" t="s">
        <v>1022</v>
      </c>
      <c r="G4752" s="10">
        <v>2013</v>
      </c>
      <c r="H4752" s="10">
        <v>886033475</v>
      </c>
      <c r="I4752" s="17" t="s">
        <v>1077</v>
      </c>
      <c r="J4752" s="18">
        <v>5850</v>
      </c>
      <c r="K4752" s="19">
        <v>81.73</v>
      </c>
      <c r="L4752" s="19">
        <v>56.67</v>
      </c>
      <c r="M4752" s="19">
        <f>Table1[[#This Row],[Unit_Selling Price]]-Table1[[#This Row],[Unit_Cost]]</f>
        <v>25.06</v>
      </c>
      <c r="N4752" s="19">
        <f>Table1[[#This Row],[Quantity]]*Table1[[#This Row],[unit_per Profit]]</f>
        <v>146601</v>
      </c>
    </row>
    <row r="4753" spans="1:14" x14ac:dyDescent="0.2">
      <c r="A4753" s="10" t="s">
        <v>37</v>
      </c>
      <c r="B4753" s="10" t="s">
        <v>178</v>
      </c>
      <c r="C4753" s="10" t="s">
        <v>31</v>
      </c>
      <c r="D4753" s="10" t="s">
        <v>23</v>
      </c>
      <c r="E4753" s="10" t="s">
        <v>35</v>
      </c>
      <c r="F4753" s="11">
        <v>42653</v>
      </c>
      <c r="G4753" s="10">
        <v>2016</v>
      </c>
      <c r="H4753" s="10">
        <v>826357543</v>
      </c>
      <c r="I4753" s="17">
        <v>42440</v>
      </c>
      <c r="J4753" s="18">
        <v>6415</v>
      </c>
      <c r="K4753" s="19">
        <v>47.45</v>
      </c>
      <c r="L4753" s="19">
        <v>31.79</v>
      </c>
      <c r="M4753" s="19">
        <f>Table1[[#This Row],[Unit_Selling Price]]-Table1[[#This Row],[Unit_Cost]]</f>
        <v>15.66</v>
      </c>
      <c r="N4753" s="19">
        <f>Table1[[#This Row],[Quantity]]*Table1[[#This Row],[unit_per Profit]]</f>
        <v>100458.9</v>
      </c>
    </row>
    <row r="4754" spans="1:14" x14ac:dyDescent="0.2">
      <c r="A4754" s="10" t="s">
        <v>29</v>
      </c>
      <c r="B4754" s="10" t="s">
        <v>57</v>
      </c>
      <c r="C4754" s="10" t="s">
        <v>56</v>
      </c>
      <c r="D4754" s="10" t="s">
        <v>23</v>
      </c>
      <c r="E4754" s="10" t="s">
        <v>43</v>
      </c>
      <c r="F4754" s="11">
        <v>41436</v>
      </c>
      <c r="G4754" s="10">
        <v>2013</v>
      </c>
      <c r="H4754" s="10">
        <v>866396272</v>
      </c>
      <c r="I4754" s="17" t="s">
        <v>1607</v>
      </c>
      <c r="J4754" s="18">
        <v>4765</v>
      </c>
      <c r="K4754" s="19">
        <v>421.89</v>
      </c>
      <c r="L4754" s="19">
        <v>364.69</v>
      </c>
      <c r="M4754" s="19">
        <f>Table1[[#This Row],[Unit_Selling Price]]-Table1[[#This Row],[Unit_Cost]]</f>
        <v>57.2</v>
      </c>
      <c r="N4754" s="19">
        <f>Table1[[#This Row],[Quantity]]*Table1[[#This Row],[unit_per Profit]]</f>
        <v>272558</v>
      </c>
    </row>
    <row r="4755" spans="1:14" x14ac:dyDescent="0.2">
      <c r="A4755" s="10" t="s">
        <v>29</v>
      </c>
      <c r="B4755" s="10" t="s">
        <v>214</v>
      </c>
      <c r="C4755" s="10" t="s">
        <v>34</v>
      </c>
      <c r="D4755" s="10" t="s">
        <v>23</v>
      </c>
      <c r="E4755" s="10" t="s">
        <v>43</v>
      </c>
      <c r="F4755" s="11">
        <v>42711</v>
      </c>
      <c r="G4755" s="10">
        <v>2016</v>
      </c>
      <c r="H4755" s="10">
        <v>946823489</v>
      </c>
      <c r="I4755" s="17" t="s">
        <v>647</v>
      </c>
      <c r="J4755" s="18">
        <v>4966</v>
      </c>
      <c r="K4755" s="19">
        <v>205.7</v>
      </c>
      <c r="L4755" s="19">
        <v>117.11</v>
      </c>
      <c r="M4755" s="19">
        <f>Table1[[#This Row],[Unit_Selling Price]]-Table1[[#This Row],[Unit_Cost]]</f>
        <v>88.59</v>
      </c>
      <c r="N4755" s="19">
        <f>Table1[[#This Row],[Quantity]]*Table1[[#This Row],[unit_per Profit]]</f>
        <v>439937.94</v>
      </c>
    </row>
    <row r="4756" spans="1:14" x14ac:dyDescent="0.2">
      <c r="A4756" s="10" t="s">
        <v>46</v>
      </c>
      <c r="B4756" s="10" t="s">
        <v>47</v>
      </c>
      <c r="C4756" s="10" t="s">
        <v>22</v>
      </c>
      <c r="D4756" s="10" t="s">
        <v>27</v>
      </c>
      <c r="E4756" s="10" t="s">
        <v>35</v>
      </c>
      <c r="F4756" s="11">
        <v>41860</v>
      </c>
      <c r="G4756" s="10">
        <v>2014</v>
      </c>
      <c r="H4756" s="10">
        <v>628625524</v>
      </c>
      <c r="I4756" s="17" t="s">
        <v>417</v>
      </c>
      <c r="J4756" s="18">
        <v>3117</v>
      </c>
      <c r="K4756" s="19">
        <v>255.28</v>
      </c>
      <c r="L4756" s="19">
        <v>159.41999999999999</v>
      </c>
      <c r="M4756" s="19">
        <f>Table1[[#This Row],[Unit_Selling Price]]-Table1[[#This Row],[Unit_Cost]]</f>
        <v>95.86</v>
      </c>
      <c r="N4756" s="19">
        <f>Table1[[#This Row],[Quantity]]*Table1[[#This Row],[unit_per Profit]]</f>
        <v>298795.62</v>
      </c>
    </row>
    <row r="4757" spans="1:14" x14ac:dyDescent="0.2">
      <c r="A4757" s="10" t="s">
        <v>32</v>
      </c>
      <c r="B4757" s="10" t="s">
        <v>96</v>
      </c>
      <c r="C4757" s="10" t="s">
        <v>85</v>
      </c>
      <c r="D4757" s="10" t="s">
        <v>27</v>
      </c>
      <c r="E4757" s="10" t="s">
        <v>43</v>
      </c>
      <c r="F4757" s="11" t="s">
        <v>1034</v>
      </c>
      <c r="G4757" s="10">
        <v>2010</v>
      </c>
      <c r="H4757" s="10">
        <v>443101203</v>
      </c>
      <c r="I4757" s="17">
        <v>40187</v>
      </c>
      <c r="J4757" s="18">
        <v>2347</v>
      </c>
      <c r="K4757" s="19">
        <v>668.27</v>
      </c>
      <c r="L4757" s="19">
        <v>502.54</v>
      </c>
      <c r="M4757" s="19">
        <f>Table1[[#This Row],[Unit_Selling Price]]-Table1[[#This Row],[Unit_Cost]]</f>
        <v>165.73</v>
      </c>
      <c r="N4757" s="19">
        <f>Table1[[#This Row],[Quantity]]*Table1[[#This Row],[unit_per Profit]]</f>
        <v>388968.31</v>
      </c>
    </row>
    <row r="4758" spans="1:14" x14ac:dyDescent="0.2">
      <c r="A4758" s="10" t="s">
        <v>46</v>
      </c>
      <c r="B4758" s="10" t="s">
        <v>219</v>
      </c>
      <c r="C4758" s="10" t="s">
        <v>77</v>
      </c>
      <c r="D4758" s="10" t="s">
        <v>23</v>
      </c>
      <c r="E4758" s="10" t="s">
        <v>43</v>
      </c>
      <c r="F4758" s="11">
        <v>42128</v>
      </c>
      <c r="G4758" s="10">
        <v>2015</v>
      </c>
      <c r="H4758" s="10">
        <v>541861855</v>
      </c>
      <c r="I4758" s="17">
        <v>42252</v>
      </c>
      <c r="J4758" s="18">
        <v>7819</v>
      </c>
      <c r="K4758" s="19">
        <v>154.06</v>
      </c>
      <c r="L4758" s="19">
        <v>90.93</v>
      </c>
      <c r="M4758" s="19">
        <f>Table1[[#This Row],[Unit_Selling Price]]-Table1[[#This Row],[Unit_Cost]]</f>
        <v>63.13</v>
      </c>
      <c r="N4758" s="19">
        <f>Table1[[#This Row],[Quantity]]*Table1[[#This Row],[unit_per Profit]]</f>
        <v>493613.47</v>
      </c>
    </row>
    <row r="4759" spans="1:14" x14ac:dyDescent="0.2">
      <c r="A4759" s="10" t="s">
        <v>32</v>
      </c>
      <c r="B4759" s="10" t="s">
        <v>93</v>
      </c>
      <c r="C4759" s="10" t="s">
        <v>49</v>
      </c>
      <c r="D4759" s="10" t="s">
        <v>23</v>
      </c>
      <c r="E4759" s="10" t="s">
        <v>43</v>
      </c>
      <c r="F4759" s="11">
        <v>41792</v>
      </c>
      <c r="G4759" s="10">
        <v>2014</v>
      </c>
      <c r="H4759" s="10">
        <v>246831309</v>
      </c>
      <c r="I4759" s="17">
        <v>41762</v>
      </c>
      <c r="J4759" s="18">
        <v>1724</v>
      </c>
      <c r="K4759" s="19">
        <v>651.21</v>
      </c>
      <c r="L4759" s="19">
        <v>524.96</v>
      </c>
      <c r="M4759" s="19">
        <f>Table1[[#This Row],[Unit_Selling Price]]-Table1[[#This Row],[Unit_Cost]]</f>
        <v>126.25</v>
      </c>
      <c r="N4759" s="19">
        <f>Table1[[#This Row],[Quantity]]*Table1[[#This Row],[unit_per Profit]]</f>
        <v>217655</v>
      </c>
    </row>
    <row r="4760" spans="1:14" x14ac:dyDescent="0.2">
      <c r="A4760" s="10" t="s">
        <v>46</v>
      </c>
      <c r="B4760" s="10" t="s">
        <v>159</v>
      </c>
      <c r="C4760" s="10" t="s">
        <v>26</v>
      </c>
      <c r="D4760" s="10" t="s">
        <v>23</v>
      </c>
      <c r="E4760" s="10" t="s">
        <v>28</v>
      </c>
      <c r="F4760" s="11">
        <v>42435</v>
      </c>
      <c r="G4760" s="10">
        <v>2016</v>
      </c>
      <c r="H4760" s="10">
        <v>300245893</v>
      </c>
      <c r="I4760" s="17" t="s">
        <v>1447</v>
      </c>
      <c r="J4760" s="18">
        <v>8287</v>
      </c>
      <c r="K4760" s="19">
        <v>152.58000000000001</v>
      </c>
      <c r="L4760" s="19">
        <v>97.44</v>
      </c>
      <c r="M4760" s="19">
        <f>Table1[[#This Row],[Unit_Selling Price]]-Table1[[#This Row],[Unit_Cost]]</f>
        <v>55.14</v>
      </c>
      <c r="N4760" s="19">
        <f>Table1[[#This Row],[Quantity]]*Table1[[#This Row],[unit_per Profit]]</f>
        <v>456945.18</v>
      </c>
    </row>
    <row r="4761" spans="1:14" x14ac:dyDescent="0.2">
      <c r="A4761" s="10" t="s">
        <v>46</v>
      </c>
      <c r="B4761" s="10" t="s">
        <v>75</v>
      </c>
      <c r="C4761" s="10" t="s">
        <v>26</v>
      </c>
      <c r="D4761" s="10" t="s">
        <v>27</v>
      </c>
      <c r="E4761" s="10" t="s">
        <v>28</v>
      </c>
      <c r="F4761" s="11" t="s">
        <v>1251</v>
      </c>
      <c r="G4761" s="10">
        <v>2013</v>
      </c>
      <c r="H4761" s="10">
        <v>614654433</v>
      </c>
      <c r="I4761" s="17" t="s">
        <v>1127</v>
      </c>
      <c r="J4761" s="18">
        <v>8761</v>
      </c>
      <c r="K4761" s="19">
        <v>152.58000000000001</v>
      </c>
      <c r="L4761" s="19">
        <v>97.44</v>
      </c>
      <c r="M4761" s="19">
        <f>Table1[[#This Row],[Unit_Selling Price]]-Table1[[#This Row],[Unit_Cost]]</f>
        <v>55.14</v>
      </c>
      <c r="N4761" s="19">
        <f>Table1[[#This Row],[Quantity]]*Table1[[#This Row],[unit_per Profit]]</f>
        <v>483081.54</v>
      </c>
    </row>
    <row r="4762" spans="1:14" x14ac:dyDescent="0.2">
      <c r="A4762" s="10" t="s">
        <v>278</v>
      </c>
      <c r="B4762" s="10" t="s">
        <v>268</v>
      </c>
      <c r="C4762" s="10" t="s">
        <v>65</v>
      </c>
      <c r="D4762" s="10" t="s">
        <v>23</v>
      </c>
      <c r="E4762" s="10" t="s">
        <v>43</v>
      </c>
      <c r="F4762" s="11">
        <v>41552</v>
      </c>
      <c r="G4762" s="10">
        <v>2013</v>
      </c>
      <c r="H4762" s="10">
        <v>722918260</v>
      </c>
      <c r="I4762" s="17" t="s">
        <v>1287</v>
      </c>
      <c r="J4762" s="18">
        <v>6433</v>
      </c>
      <c r="K4762" s="19">
        <v>9.33</v>
      </c>
      <c r="L4762" s="19">
        <v>6.92</v>
      </c>
      <c r="M4762" s="19">
        <f>Table1[[#This Row],[Unit_Selling Price]]-Table1[[#This Row],[Unit_Cost]]</f>
        <v>2.41</v>
      </c>
      <c r="N4762" s="19">
        <f>Table1[[#This Row],[Quantity]]*Table1[[#This Row],[unit_per Profit]]</f>
        <v>15503.53</v>
      </c>
    </row>
    <row r="4763" spans="1:14" x14ac:dyDescent="0.2">
      <c r="A4763" s="10" t="s">
        <v>29</v>
      </c>
      <c r="B4763" s="10" t="s">
        <v>89</v>
      </c>
      <c r="C4763" s="10" t="s">
        <v>51</v>
      </c>
      <c r="D4763" s="10" t="s">
        <v>23</v>
      </c>
      <c r="E4763" s="10" t="s">
        <v>43</v>
      </c>
      <c r="F4763" s="11" t="s">
        <v>1891</v>
      </c>
      <c r="G4763" s="10">
        <v>2012</v>
      </c>
      <c r="H4763" s="10">
        <v>228211200</v>
      </c>
      <c r="I4763" s="17">
        <v>40980</v>
      </c>
      <c r="J4763" s="18">
        <v>1620</v>
      </c>
      <c r="K4763" s="19">
        <v>437.2</v>
      </c>
      <c r="L4763" s="19">
        <v>263.33</v>
      </c>
      <c r="M4763" s="19">
        <f>Table1[[#This Row],[Unit_Selling Price]]-Table1[[#This Row],[Unit_Cost]]</f>
        <v>173.87</v>
      </c>
      <c r="N4763" s="19">
        <f>Table1[[#This Row],[Quantity]]*Table1[[#This Row],[unit_per Profit]]</f>
        <v>281669.40000000002</v>
      </c>
    </row>
    <row r="4764" spans="1:14" x14ac:dyDescent="0.2">
      <c r="A4764" s="10" t="s">
        <v>40</v>
      </c>
      <c r="B4764" s="10" t="s">
        <v>272</v>
      </c>
      <c r="C4764" s="10" t="s">
        <v>77</v>
      </c>
      <c r="D4764" s="10" t="s">
        <v>27</v>
      </c>
      <c r="E4764" s="10" t="s">
        <v>35</v>
      </c>
      <c r="F4764" s="11" t="s">
        <v>1905</v>
      </c>
      <c r="G4764" s="10">
        <v>2010</v>
      </c>
      <c r="H4764" s="10">
        <v>154019582</v>
      </c>
      <c r="I4764" s="17" t="s">
        <v>1906</v>
      </c>
      <c r="J4764" s="18">
        <v>6672</v>
      </c>
      <c r="K4764" s="19">
        <v>154.06</v>
      </c>
      <c r="L4764" s="19">
        <v>90.93</v>
      </c>
      <c r="M4764" s="19">
        <f>Table1[[#This Row],[Unit_Selling Price]]-Table1[[#This Row],[Unit_Cost]]</f>
        <v>63.13</v>
      </c>
      <c r="N4764" s="19">
        <f>Table1[[#This Row],[Quantity]]*Table1[[#This Row],[unit_per Profit]]</f>
        <v>421203.36</v>
      </c>
    </row>
    <row r="4765" spans="1:14" x14ac:dyDescent="0.2">
      <c r="A4765" s="10" t="s">
        <v>46</v>
      </c>
      <c r="B4765" s="10" t="s">
        <v>207</v>
      </c>
      <c r="C4765" s="10" t="s">
        <v>39</v>
      </c>
      <c r="D4765" s="10" t="s">
        <v>23</v>
      </c>
      <c r="E4765" s="10" t="s">
        <v>24</v>
      </c>
      <c r="F4765" s="11" t="s">
        <v>581</v>
      </c>
      <c r="G4765" s="10">
        <v>2017</v>
      </c>
      <c r="H4765" s="10">
        <v>694142234</v>
      </c>
      <c r="I4765" s="17">
        <v>42924</v>
      </c>
      <c r="J4765" s="18">
        <v>967</v>
      </c>
      <c r="K4765" s="19">
        <v>81.73</v>
      </c>
      <c r="L4765" s="19">
        <v>56.67</v>
      </c>
      <c r="M4765" s="19">
        <f>Table1[[#This Row],[Unit_Selling Price]]-Table1[[#This Row],[Unit_Cost]]</f>
        <v>25.06</v>
      </c>
      <c r="N4765" s="19">
        <f>Table1[[#This Row],[Quantity]]*Table1[[#This Row],[unit_per Profit]]</f>
        <v>24233.02</v>
      </c>
    </row>
    <row r="4766" spans="1:14" x14ac:dyDescent="0.2">
      <c r="A4766" s="10" t="s">
        <v>46</v>
      </c>
      <c r="B4766" s="10" t="s">
        <v>132</v>
      </c>
      <c r="C4766" s="10" t="s">
        <v>49</v>
      </c>
      <c r="D4766" s="10" t="s">
        <v>27</v>
      </c>
      <c r="E4766" s="10" t="s">
        <v>28</v>
      </c>
      <c r="F4766" s="11">
        <v>42036</v>
      </c>
      <c r="G4766" s="10">
        <v>2015</v>
      </c>
      <c r="H4766" s="10">
        <v>762690484</v>
      </c>
      <c r="I4766" s="17" t="s">
        <v>554</v>
      </c>
      <c r="J4766" s="18">
        <v>5918</v>
      </c>
      <c r="K4766" s="19">
        <v>651.21</v>
      </c>
      <c r="L4766" s="19">
        <v>524.96</v>
      </c>
      <c r="M4766" s="19">
        <f>Table1[[#This Row],[Unit_Selling Price]]-Table1[[#This Row],[Unit_Cost]]</f>
        <v>126.25</v>
      </c>
      <c r="N4766" s="19">
        <f>Table1[[#This Row],[Quantity]]*Table1[[#This Row],[unit_per Profit]]</f>
        <v>747147.5</v>
      </c>
    </row>
    <row r="4767" spans="1:14" x14ac:dyDescent="0.2">
      <c r="A4767" s="10" t="s">
        <v>46</v>
      </c>
      <c r="B4767" s="10" t="s">
        <v>141</v>
      </c>
      <c r="C4767" s="10" t="s">
        <v>85</v>
      </c>
      <c r="D4767" s="10" t="s">
        <v>23</v>
      </c>
      <c r="E4767" s="10" t="s">
        <v>43</v>
      </c>
      <c r="F4767" s="11">
        <v>41064</v>
      </c>
      <c r="G4767" s="10">
        <v>2012</v>
      </c>
      <c r="H4767" s="10">
        <v>244088160</v>
      </c>
      <c r="I4767" s="17" t="s">
        <v>1790</v>
      </c>
      <c r="J4767" s="18">
        <v>9966</v>
      </c>
      <c r="K4767" s="19">
        <v>668.27</v>
      </c>
      <c r="L4767" s="19">
        <v>502.54</v>
      </c>
      <c r="M4767" s="19">
        <f>Table1[[#This Row],[Unit_Selling Price]]-Table1[[#This Row],[Unit_Cost]]</f>
        <v>165.73</v>
      </c>
      <c r="N4767" s="19">
        <f>Table1[[#This Row],[Quantity]]*Table1[[#This Row],[unit_per Profit]]</f>
        <v>1651665.18</v>
      </c>
    </row>
    <row r="4768" spans="1:14" x14ac:dyDescent="0.2">
      <c r="A4768" s="10" t="s">
        <v>40</v>
      </c>
      <c r="B4768" s="10" t="s">
        <v>201</v>
      </c>
      <c r="C4768" s="10" t="s">
        <v>42</v>
      </c>
      <c r="D4768" s="10" t="s">
        <v>27</v>
      </c>
      <c r="E4768" s="10" t="s">
        <v>35</v>
      </c>
      <c r="F4768" s="11" t="s">
        <v>869</v>
      </c>
      <c r="G4768" s="10">
        <v>2011</v>
      </c>
      <c r="H4768" s="10">
        <v>443071591</v>
      </c>
      <c r="I4768" s="17">
        <v>40909</v>
      </c>
      <c r="J4768" s="18">
        <v>3585</v>
      </c>
      <c r="K4768" s="19">
        <v>109.28</v>
      </c>
      <c r="L4768" s="19">
        <v>35.840000000000003</v>
      </c>
      <c r="M4768" s="19">
        <f>Table1[[#This Row],[Unit_Selling Price]]-Table1[[#This Row],[Unit_Cost]]</f>
        <v>73.44</v>
      </c>
      <c r="N4768" s="19">
        <f>Table1[[#This Row],[Quantity]]*Table1[[#This Row],[unit_per Profit]]</f>
        <v>263282.40000000002</v>
      </c>
    </row>
    <row r="4769" spans="1:14" x14ac:dyDescent="0.2">
      <c r="A4769" s="10" t="s">
        <v>278</v>
      </c>
      <c r="B4769" s="10" t="s">
        <v>167</v>
      </c>
      <c r="C4769" s="10" t="s">
        <v>34</v>
      </c>
      <c r="D4769" s="10" t="s">
        <v>23</v>
      </c>
      <c r="E4769" s="10" t="s">
        <v>43</v>
      </c>
      <c r="F4769" s="11" t="s">
        <v>343</v>
      </c>
      <c r="G4769" s="10">
        <v>2014</v>
      </c>
      <c r="H4769" s="10">
        <v>934689605</v>
      </c>
      <c r="I4769" s="17" t="s">
        <v>343</v>
      </c>
      <c r="J4769" s="18">
        <v>4280</v>
      </c>
      <c r="K4769" s="19">
        <v>205.7</v>
      </c>
      <c r="L4769" s="19">
        <v>117.11</v>
      </c>
      <c r="M4769" s="19">
        <f>Table1[[#This Row],[Unit_Selling Price]]-Table1[[#This Row],[Unit_Cost]]</f>
        <v>88.59</v>
      </c>
      <c r="N4769" s="19">
        <f>Table1[[#This Row],[Quantity]]*Table1[[#This Row],[unit_per Profit]]</f>
        <v>379165.2</v>
      </c>
    </row>
    <row r="4770" spans="1:14" x14ac:dyDescent="0.2">
      <c r="A4770" s="10" t="s">
        <v>46</v>
      </c>
      <c r="B4770" s="10" t="s">
        <v>98</v>
      </c>
      <c r="C4770" s="10" t="s">
        <v>34</v>
      </c>
      <c r="D4770" s="10" t="s">
        <v>27</v>
      </c>
      <c r="E4770" s="10" t="s">
        <v>35</v>
      </c>
      <c r="F4770" s="11">
        <v>40614</v>
      </c>
      <c r="G4770" s="10">
        <v>2011</v>
      </c>
      <c r="H4770" s="10">
        <v>914303529</v>
      </c>
      <c r="I4770" s="17">
        <v>40859</v>
      </c>
      <c r="J4770" s="18">
        <v>1587</v>
      </c>
      <c r="K4770" s="19">
        <v>205.7</v>
      </c>
      <c r="L4770" s="19">
        <v>117.11</v>
      </c>
      <c r="M4770" s="19">
        <f>Table1[[#This Row],[Unit_Selling Price]]-Table1[[#This Row],[Unit_Cost]]</f>
        <v>88.59</v>
      </c>
      <c r="N4770" s="19">
        <f>Table1[[#This Row],[Quantity]]*Table1[[#This Row],[unit_per Profit]]</f>
        <v>140592.32999999999</v>
      </c>
    </row>
    <row r="4771" spans="1:14" x14ac:dyDescent="0.2">
      <c r="A4771" s="10" t="s">
        <v>29</v>
      </c>
      <c r="B4771" s="10" t="s">
        <v>212</v>
      </c>
      <c r="C4771" s="10" t="s">
        <v>34</v>
      </c>
      <c r="D4771" s="10" t="s">
        <v>23</v>
      </c>
      <c r="E4771" s="10" t="s">
        <v>24</v>
      </c>
      <c r="F4771" s="11">
        <v>40792</v>
      </c>
      <c r="G4771" s="10">
        <v>2011</v>
      </c>
      <c r="H4771" s="10">
        <v>547587192</v>
      </c>
      <c r="I4771" s="17" t="s">
        <v>1492</v>
      </c>
      <c r="J4771" s="18">
        <v>2073</v>
      </c>
      <c r="K4771" s="19">
        <v>205.7</v>
      </c>
      <c r="L4771" s="19">
        <v>117.11</v>
      </c>
      <c r="M4771" s="19">
        <f>Table1[[#This Row],[Unit_Selling Price]]-Table1[[#This Row],[Unit_Cost]]</f>
        <v>88.59</v>
      </c>
      <c r="N4771" s="19">
        <f>Table1[[#This Row],[Quantity]]*Table1[[#This Row],[unit_per Profit]]</f>
        <v>183647.07</v>
      </c>
    </row>
    <row r="4772" spans="1:14" x14ac:dyDescent="0.2">
      <c r="A4772" s="10" t="s">
        <v>32</v>
      </c>
      <c r="B4772" s="10" t="s">
        <v>82</v>
      </c>
      <c r="C4772" s="10" t="s">
        <v>65</v>
      </c>
      <c r="D4772" s="10" t="s">
        <v>27</v>
      </c>
      <c r="E4772" s="10" t="s">
        <v>43</v>
      </c>
      <c r="F4772" s="11">
        <v>40736</v>
      </c>
      <c r="G4772" s="10">
        <v>2011</v>
      </c>
      <c r="H4772" s="10">
        <v>520526921</v>
      </c>
      <c r="I4772" s="17" t="s">
        <v>1143</v>
      </c>
      <c r="J4772" s="18">
        <v>4338</v>
      </c>
      <c r="K4772" s="19">
        <v>9.33</v>
      </c>
      <c r="L4772" s="19">
        <v>6.92</v>
      </c>
      <c r="M4772" s="19">
        <f>Table1[[#This Row],[Unit_Selling Price]]-Table1[[#This Row],[Unit_Cost]]</f>
        <v>2.41</v>
      </c>
      <c r="N4772" s="19">
        <f>Table1[[#This Row],[Quantity]]*Table1[[#This Row],[unit_per Profit]]</f>
        <v>10454.58</v>
      </c>
    </row>
    <row r="4773" spans="1:14" x14ac:dyDescent="0.2">
      <c r="A4773" s="10" t="s">
        <v>29</v>
      </c>
      <c r="B4773" s="10" t="s">
        <v>187</v>
      </c>
      <c r="C4773" s="10" t="s">
        <v>42</v>
      </c>
      <c r="D4773" s="10" t="s">
        <v>23</v>
      </c>
      <c r="E4773" s="10" t="s">
        <v>43</v>
      </c>
      <c r="F4773" s="11">
        <v>40452</v>
      </c>
      <c r="G4773" s="10">
        <v>2010</v>
      </c>
      <c r="H4773" s="10">
        <v>689421546</v>
      </c>
      <c r="I4773" s="17" t="s">
        <v>1224</v>
      </c>
      <c r="J4773" s="18">
        <v>4011</v>
      </c>
      <c r="K4773" s="19">
        <v>109.28</v>
      </c>
      <c r="L4773" s="19">
        <v>35.840000000000003</v>
      </c>
      <c r="M4773" s="19">
        <f>Table1[[#This Row],[Unit_Selling Price]]-Table1[[#This Row],[Unit_Cost]]</f>
        <v>73.44</v>
      </c>
      <c r="N4773" s="19">
        <f>Table1[[#This Row],[Quantity]]*Table1[[#This Row],[unit_per Profit]]</f>
        <v>294567.84000000003</v>
      </c>
    </row>
    <row r="4774" spans="1:14" x14ac:dyDescent="0.2">
      <c r="A4774" s="10" t="s">
        <v>29</v>
      </c>
      <c r="B4774" s="10" t="s">
        <v>202</v>
      </c>
      <c r="C4774" s="10" t="s">
        <v>56</v>
      </c>
      <c r="D4774" s="10" t="s">
        <v>23</v>
      </c>
      <c r="E4774" s="10" t="s">
        <v>24</v>
      </c>
      <c r="F4774" s="11" t="s">
        <v>1166</v>
      </c>
      <c r="G4774" s="10">
        <v>2010</v>
      </c>
      <c r="H4774" s="10">
        <v>530882394</v>
      </c>
      <c r="I4774" s="17">
        <v>40576</v>
      </c>
      <c r="J4774" s="18">
        <v>8753</v>
      </c>
      <c r="K4774" s="19">
        <v>421.89</v>
      </c>
      <c r="L4774" s="19">
        <v>364.69</v>
      </c>
      <c r="M4774" s="19">
        <f>Table1[[#This Row],[Unit_Selling Price]]-Table1[[#This Row],[Unit_Cost]]</f>
        <v>57.2</v>
      </c>
      <c r="N4774" s="19">
        <f>Table1[[#This Row],[Quantity]]*Table1[[#This Row],[unit_per Profit]]</f>
        <v>500671.6</v>
      </c>
    </row>
    <row r="4775" spans="1:14" x14ac:dyDescent="0.2">
      <c r="A4775" s="10" t="s">
        <v>32</v>
      </c>
      <c r="B4775" s="10" t="s">
        <v>33</v>
      </c>
      <c r="C4775" s="10" t="s">
        <v>42</v>
      </c>
      <c r="D4775" s="10" t="s">
        <v>23</v>
      </c>
      <c r="E4775" s="10" t="s">
        <v>35</v>
      </c>
      <c r="F4775" s="11" t="s">
        <v>1804</v>
      </c>
      <c r="G4775" s="10">
        <v>2017</v>
      </c>
      <c r="H4775" s="10">
        <v>491833293</v>
      </c>
      <c r="I4775" s="17" t="s">
        <v>459</v>
      </c>
      <c r="J4775" s="18">
        <v>3256</v>
      </c>
      <c r="K4775" s="19">
        <v>109.28</v>
      </c>
      <c r="L4775" s="19">
        <v>35.840000000000003</v>
      </c>
      <c r="M4775" s="19">
        <f>Table1[[#This Row],[Unit_Selling Price]]-Table1[[#This Row],[Unit_Cost]]</f>
        <v>73.44</v>
      </c>
      <c r="N4775" s="19">
        <f>Table1[[#This Row],[Quantity]]*Table1[[#This Row],[unit_per Profit]]</f>
        <v>239120.64000000001</v>
      </c>
    </row>
    <row r="4776" spans="1:14" x14ac:dyDescent="0.2">
      <c r="A4776" s="10" t="s">
        <v>46</v>
      </c>
      <c r="B4776" s="10" t="s">
        <v>129</v>
      </c>
      <c r="C4776" s="10" t="s">
        <v>34</v>
      </c>
      <c r="D4776" s="10" t="s">
        <v>23</v>
      </c>
      <c r="E4776" s="10" t="s">
        <v>43</v>
      </c>
      <c r="F4776" s="11" t="s">
        <v>1185</v>
      </c>
      <c r="G4776" s="10">
        <v>2017</v>
      </c>
      <c r="H4776" s="10">
        <v>639510571</v>
      </c>
      <c r="I4776" s="17">
        <v>42985</v>
      </c>
      <c r="J4776" s="18">
        <v>4244</v>
      </c>
      <c r="K4776" s="19">
        <v>205.7</v>
      </c>
      <c r="L4776" s="19">
        <v>117.11</v>
      </c>
      <c r="M4776" s="19">
        <f>Table1[[#This Row],[Unit_Selling Price]]-Table1[[#This Row],[Unit_Cost]]</f>
        <v>88.59</v>
      </c>
      <c r="N4776" s="19">
        <f>Table1[[#This Row],[Quantity]]*Table1[[#This Row],[unit_per Profit]]</f>
        <v>375975.96</v>
      </c>
    </row>
    <row r="4777" spans="1:14" x14ac:dyDescent="0.2">
      <c r="A4777" s="10" t="s">
        <v>46</v>
      </c>
      <c r="B4777" s="10" t="s">
        <v>173</v>
      </c>
      <c r="C4777" s="10" t="s">
        <v>39</v>
      </c>
      <c r="D4777" s="10" t="s">
        <v>27</v>
      </c>
      <c r="E4777" s="10" t="s">
        <v>28</v>
      </c>
      <c r="F4777" s="11">
        <v>40973</v>
      </c>
      <c r="G4777" s="10">
        <v>2012</v>
      </c>
      <c r="H4777" s="10">
        <v>211463057</v>
      </c>
      <c r="I4777" s="17" t="s">
        <v>1294</v>
      </c>
      <c r="J4777" s="18">
        <v>5473</v>
      </c>
      <c r="K4777" s="19">
        <v>81.73</v>
      </c>
      <c r="L4777" s="19">
        <v>56.67</v>
      </c>
      <c r="M4777" s="19">
        <f>Table1[[#This Row],[Unit_Selling Price]]-Table1[[#This Row],[Unit_Cost]]</f>
        <v>25.06</v>
      </c>
      <c r="N4777" s="19">
        <f>Table1[[#This Row],[Quantity]]*Table1[[#This Row],[unit_per Profit]]</f>
        <v>137153.38</v>
      </c>
    </row>
    <row r="4778" spans="1:14" x14ac:dyDescent="0.2">
      <c r="A4778" s="10" t="s">
        <v>29</v>
      </c>
      <c r="B4778" s="10" t="s">
        <v>204</v>
      </c>
      <c r="C4778" s="10" t="s">
        <v>26</v>
      </c>
      <c r="D4778" s="10" t="s">
        <v>27</v>
      </c>
      <c r="E4778" s="10" t="s">
        <v>24</v>
      </c>
      <c r="F4778" s="11">
        <v>40822</v>
      </c>
      <c r="G4778" s="10">
        <v>2011</v>
      </c>
      <c r="H4778" s="10">
        <v>765552079</v>
      </c>
      <c r="I4778" s="17" t="s">
        <v>885</v>
      </c>
      <c r="J4778" s="18">
        <v>2727</v>
      </c>
      <c r="K4778" s="19">
        <v>152.58000000000001</v>
      </c>
      <c r="L4778" s="19">
        <v>97.44</v>
      </c>
      <c r="M4778" s="19">
        <f>Table1[[#This Row],[Unit_Selling Price]]-Table1[[#This Row],[Unit_Cost]]</f>
        <v>55.14</v>
      </c>
      <c r="N4778" s="19">
        <f>Table1[[#This Row],[Quantity]]*Table1[[#This Row],[unit_per Profit]]</f>
        <v>150366.78</v>
      </c>
    </row>
    <row r="4779" spans="1:14" x14ac:dyDescent="0.2">
      <c r="A4779" s="10" t="s">
        <v>46</v>
      </c>
      <c r="B4779" s="10" t="s">
        <v>220</v>
      </c>
      <c r="C4779" s="10" t="s">
        <v>85</v>
      </c>
      <c r="D4779" s="10" t="s">
        <v>23</v>
      </c>
      <c r="E4779" s="10" t="s">
        <v>28</v>
      </c>
      <c r="F4779" s="11" t="s">
        <v>1182</v>
      </c>
      <c r="G4779" s="10">
        <v>2013</v>
      </c>
      <c r="H4779" s="10">
        <v>329951465</v>
      </c>
      <c r="I4779" s="17">
        <v>41671</v>
      </c>
      <c r="J4779" s="18">
        <v>8825</v>
      </c>
      <c r="K4779" s="19">
        <v>668.27</v>
      </c>
      <c r="L4779" s="19">
        <v>502.54</v>
      </c>
      <c r="M4779" s="19">
        <f>Table1[[#This Row],[Unit_Selling Price]]-Table1[[#This Row],[Unit_Cost]]</f>
        <v>165.73</v>
      </c>
      <c r="N4779" s="19">
        <f>Table1[[#This Row],[Quantity]]*Table1[[#This Row],[unit_per Profit]]</f>
        <v>1462567.25</v>
      </c>
    </row>
    <row r="4780" spans="1:14" x14ac:dyDescent="0.2">
      <c r="A4780" s="10" t="s">
        <v>37</v>
      </c>
      <c r="B4780" s="10" t="s">
        <v>48</v>
      </c>
      <c r="C4780" s="10" t="s">
        <v>56</v>
      </c>
      <c r="D4780" s="10" t="s">
        <v>27</v>
      </c>
      <c r="E4780" s="10" t="s">
        <v>28</v>
      </c>
      <c r="F4780" s="11">
        <v>41222</v>
      </c>
      <c r="G4780" s="10">
        <v>2012</v>
      </c>
      <c r="H4780" s="10">
        <v>153147542</v>
      </c>
      <c r="I4780" s="17" t="s">
        <v>1601</v>
      </c>
      <c r="J4780" s="18">
        <v>8616</v>
      </c>
      <c r="K4780" s="19">
        <v>421.89</v>
      </c>
      <c r="L4780" s="19">
        <v>364.69</v>
      </c>
      <c r="M4780" s="19">
        <f>Table1[[#This Row],[Unit_Selling Price]]-Table1[[#This Row],[Unit_Cost]]</f>
        <v>57.2</v>
      </c>
      <c r="N4780" s="19">
        <f>Table1[[#This Row],[Quantity]]*Table1[[#This Row],[unit_per Profit]]</f>
        <v>492835.2</v>
      </c>
    </row>
    <row r="4781" spans="1:14" x14ac:dyDescent="0.2">
      <c r="A4781" s="10" t="s">
        <v>40</v>
      </c>
      <c r="B4781" s="10" t="s">
        <v>41</v>
      </c>
      <c r="C4781" s="10" t="s">
        <v>22</v>
      </c>
      <c r="D4781" s="10" t="s">
        <v>27</v>
      </c>
      <c r="E4781" s="10" t="s">
        <v>43</v>
      </c>
      <c r="F4781" s="11">
        <v>41252</v>
      </c>
      <c r="G4781" s="10">
        <v>2012</v>
      </c>
      <c r="H4781" s="10">
        <v>653939139</v>
      </c>
      <c r="I4781" s="17">
        <v>41070</v>
      </c>
      <c r="J4781" s="18">
        <v>3978</v>
      </c>
      <c r="K4781" s="19">
        <v>255.28</v>
      </c>
      <c r="L4781" s="19">
        <v>159.41999999999999</v>
      </c>
      <c r="M4781" s="19">
        <f>Table1[[#This Row],[Unit_Selling Price]]-Table1[[#This Row],[Unit_Cost]]</f>
        <v>95.86</v>
      </c>
      <c r="N4781" s="19">
        <f>Table1[[#This Row],[Quantity]]*Table1[[#This Row],[unit_per Profit]]</f>
        <v>381331.08</v>
      </c>
    </row>
    <row r="4782" spans="1:14" x14ac:dyDescent="0.2">
      <c r="A4782" s="10" t="s">
        <v>46</v>
      </c>
      <c r="B4782" s="10" t="s">
        <v>146</v>
      </c>
      <c r="C4782" s="10" t="s">
        <v>49</v>
      </c>
      <c r="D4782" s="10" t="s">
        <v>27</v>
      </c>
      <c r="E4782" s="10" t="s">
        <v>43</v>
      </c>
      <c r="F4782" s="11" t="s">
        <v>1818</v>
      </c>
      <c r="G4782" s="10">
        <v>2012</v>
      </c>
      <c r="H4782" s="10">
        <v>971437585</v>
      </c>
      <c r="I4782" s="17">
        <v>40949</v>
      </c>
      <c r="J4782" s="18">
        <v>8824</v>
      </c>
      <c r="K4782" s="19">
        <v>651.21</v>
      </c>
      <c r="L4782" s="19">
        <v>524.96</v>
      </c>
      <c r="M4782" s="19">
        <f>Table1[[#This Row],[Unit_Selling Price]]-Table1[[#This Row],[Unit_Cost]]</f>
        <v>126.25</v>
      </c>
      <c r="N4782" s="19">
        <f>Table1[[#This Row],[Quantity]]*Table1[[#This Row],[unit_per Profit]]</f>
        <v>1114030</v>
      </c>
    </row>
    <row r="4783" spans="1:14" x14ac:dyDescent="0.2">
      <c r="A4783" s="10" t="s">
        <v>32</v>
      </c>
      <c r="B4783" s="10" t="s">
        <v>152</v>
      </c>
      <c r="C4783" s="10" t="s">
        <v>65</v>
      </c>
      <c r="D4783" s="10" t="s">
        <v>27</v>
      </c>
      <c r="E4783" s="10" t="s">
        <v>35</v>
      </c>
      <c r="F4783" s="11" t="s">
        <v>1436</v>
      </c>
      <c r="G4783" s="10">
        <v>2015</v>
      </c>
      <c r="H4783" s="10">
        <v>315066707</v>
      </c>
      <c r="I4783" s="17" t="s">
        <v>718</v>
      </c>
      <c r="J4783" s="18">
        <v>4095</v>
      </c>
      <c r="K4783" s="19">
        <v>9.33</v>
      </c>
      <c r="L4783" s="19">
        <v>6.92</v>
      </c>
      <c r="M4783" s="19">
        <f>Table1[[#This Row],[Unit_Selling Price]]-Table1[[#This Row],[Unit_Cost]]</f>
        <v>2.41</v>
      </c>
      <c r="N4783" s="19">
        <f>Table1[[#This Row],[Quantity]]*Table1[[#This Row],[unit_per Profit]]</f>
        <v>9868.9500000000007</v>
      </c>
    </row>
    <row r="4784" spans="1:14" x14ac:dyDescent="0.2">
      <c r="A4784" s="10" t="s">
        <v>37</v>
      </c>
      <c r="B4784" s="10" t="s">
        <v>208</v>
      </c>
      <c r="C4784" s="10" t="s">
        <v>85</v>
      </c>
      <c r="D4784" s="10" t="s">
        <v>23</v>
      </c>
      <c r="E4784" s="10" t="s">
        <v>28</v>
      </c>
      <c r="F4784" s="11" t="s">
        <v>1864</v>
      </c>
      <c r="G4784" s="10">
        <v>2012</v>
      </c>
      <c r="H4784" s="10">
        <v>214562833</v>
      </c>
      <c r="I4784" s="17">
        <v>40942</v>
      </c>
      <c r="J4784" s="18">
        <v>2765</v>
      </c>
      <c r="K4784" s="19">
        <v>668.27</v>
      </c>
      <c r="L4784" s="19">
        <v>502.54</v>
      </c>
      <c r="M4784" s="19">
        <f>Table1[[#This Row],[Unit_Selling Price]]-Table1[[#This Row],[Unit_Cost]]</f>
        <v>165.73</v>
      </c>
      <c r="N4784" s="19">
        <f>Table1[[#This Row],[Quantity]]*Table1[[#This Row],[unit_per Profit]]</f>
        <v>458243.45</v>
      </c>
    </row>
    <row r="4785" spans="1:14" x14ac:dyDescent="0.2">
      <c r="A4785" s="10" t="s">
        <v>29</v>
      </c>
      <c r="B4785" s="10" t="s">
        <v>181</v>
      </c>
      <c r="C4785" s="10" t="s">
        <v>22</v>
      </c>
      <c r="D4785" s="10" t="s">
        <v>27</v>
      </c>
      <c r="E4785" s="10" t="s">
        <v>24</v>
      </c>
      <c r="F4785" s="11" t="s">
        <v>1471</v>
      </c>
      <c r="G4785" s="10">
        <v>2010</v>
      </c>
      <c r="H4785" s="10">
        <v>469974792</v>
      </c>
      <c r="I4785" s="17" t="s">
        <v>750</v>
      </c>
      <c r="J4785" s="18">
        <v>4840</v>
      </c>
      <c r="K4785" s="19">
        <v>255.28</v>
      </c>
      <c r="L4785" s="19">
        <v>159.41999999999999</v>
      </c>
      <c r="M4785" s="19">
        <f>Table1[[#This Row],[Unit_Selling Price]]-Table1[[#This Row],[Unit_Cost]]</f>
        <v>95.86</v>
      </c>
      <c r="N4785" s="19">
        <f>Table1[[#This Row],[Quantity]]*Table1[[#This Row],[unit_per Profit]]</f>
        <v>463962.4</v>
      </c>
    </row>
    <row r="4786" spans="1:14" x14ac:dyDescent="0.2">
      <c r="A4786" s="10" t="s">
        <v>278</v>
      </c>
      <c r="B4786" s="10" t="s">
        <v>54</v>
      </c>
      <c r="C4786" s="10" t="s">
        <v>65</v>
      </c>
      <c r="D4786" s="10" t="s">
        <v>27</v>
      </c>
      <c r="E4786" s="10" t="s">
        <v>43</v>
      </c>
      <c r="F4786" s="11" t="s">
        <v>1907</v>
      </c>
      <c r="G4786" s="10">
        <v>2013</v>
      </c>
      <c r="H4786" s="10">
        <v>501663911</v>
      </c>
      <c r="I4786" s="17" t="s">
        <v>1204</v>
      </c>
      <c r="J4786" s="18">
        <v>2354</v>
      </c>
      <c r="K4786" s="19">
        <v>9.33</v>
      </c>
      <c r="L4786" s="19">
        <v>6.92</v>
      </c>
      <c r="M4786" s="19">
        <f>Table1[[#This Row],[Unit_Selling Price]]-Table1[[#This Row],[Unit_Cost]]</f>
        <v>2.41</v>
      </c>
      <c r="N4786" s="19">
        <f>Table1[[#This Row],[Quantity]]*Table1[[#This Row],[unit_per Profit]]</f>
        <v>5673.14</v>
      </c>
    </row>
    <row r="4787" spans="1:14" x14ac:dyDescent="0.2">
      <c r="A4787" s="10" t="s">
        <v>29</v>
      </c>
      <c r="B4787" s="10" t="s">
        <v>125</v>
      </c>
      <c r="C4787" s="10" t="s">
        <v>39</v>
      </c>
      <c r="D4787" s="10" t="s">
        <v>27</v>
      </c>
      <c r="E4787" s="10" t="s">
        <v>24</v>
      </c>
      <c r="F4787" s="11" t="s">
        <v>1405</v>
      </c>
      <c r="G4787" s="10">
        <v>2014</v>
      </c>
      <c r="H4787" s="10">
        <v>700304019</v>
      </c>
      <c r="I4787" s="17" t="s">
        <v>1788</v>
      </c>
      <c r="J4787" s="18">
        <v>4376</v>
      </c>
      <c r="K4787" s="19">
        <v>81.73</v>
      </c>
      <c r="L4787" s="19">
        <v>56.67</v>
      </c>
      <c r="M4787" s="19">
        <f>Table1[[#This Row],[Unit_Selling Price]]-Table1[[#This Row],[Unit_Cost]]</f>
        <v>25.06</v>
      </c>
      <c r="N4787" s="19">
        <f>Table1[[#This Row],[Quantity]]*Table1[[#This Row],[unit_per Profit]]</f>
        <v>109662.56</v>
      </c>
    </row>
    <row r="4788" spans="1:14" x14ac:dyDescent="0.2">
      <c r="A4788" s="10" t="s">
        <v>46</v>
      </c>
      <c r="B4788" s="10" t="s">
        <v>84</v>
      </c>
      <c r="C4788" s="10" t="s">
        <v>26</v>
      </c>
      <c r="D4788" s="10" t="s">
        <v>27</v>
      </c>
      <c r="E4788" s="10" t="s">
        <v>35</v>
      </c>
      <c r="F4788" s="11" t="s">
        <v>728</v>
      </c>
      <c r="G4788" s="10">
        <v>2014</v>
      </c>
      <c r="H4788" s="10">
        <v>176881444</v>
      </c>
      <c r="I4788" s="17" t="s">
        <v>644</v>
      </c>
      <c r="J4788" s="18">
        <v>2005</v>
      </c>
      <c r="K4788" s="19">
        <v>152.58000000000001</v>
      </c>
      <c r="L4788" s="19">
        <v>97.44</v>
      </c>
      <c r="M4788" s="19">
        <f>Table1[[#This Row],[Unit_Selling Price]]-Table1[[#This Row],[Unit_Cost]]</f>
        <v>55.14</v>
      </c>
      <c r="N4788" s="19">
        <f>Table1[[#This Row],[Quantity]]*Table1[[#This Row],[unit_per Profit]]</f>
        <v>110555.7</v>
      </c>
    </row>
    <row r="4789" spans="1:14" x14ac:dyDescent="0.2">
      <c r="A4789" s="10" t="s">
        <v>46</v>
      </c>
      <c r="B4789" s="10" t="s">
        <v>195</v>
      </c>
      <c r="C4789" s="10" t="s">
        <v>22</v>
      </c>
      <c r="D4789" s="10" t="s">
        <v>23</v>
      </c>
      <c r="E4789" s="10" t="s">
        <v>43</v>
      </c>
      <c r="F4789" s="11" t="s">
        <v>757</v>
      </c>
      <c r="G4789" s="10">
        <v>2012</v>
      </c>
      <c r="H4789" s="10">
        <v>812695014</v>
      </c>
      <c r="I4789" s="17">
        <v>41005</v>
      </c>
      <c r="J4789" s="18">
        <v>3369</v>
      </c>
      <c r="K4789" s="19">
        <v>255.28</v>
      </c>
      <c r="L4789" s="19">
        <v>159.41999999999999</v>
      </c>
      <c r="M4789" s="19">
        <f>Table1[[#This Row],[Unit_Selling Price]]-Table1[[#This Row],[Unit_Cost]]</f>
        <v>95.86</v>
      </c>
      <c r="N4789" s="19">
        <f>Table1[[#This Row],[Quantity]]*Table1[[#This Row],[unit_per Profit]]</f>
        <v>322952.34000000003</v>
      </c>
    </row>
    <row r="4790" spans="1:14" x14ac:dyDescent="0.2">
      <c r="A4790" s="10" t="s">
        <v>29</v>
      </c>
      <c r="B4790" s="10" t="s">
        <v>134</v>
      </c>
      <c r="C4790" s="10" t="s">
        <v>42</v>
      </c>
      <c r="D4790" s="10" t="s">
        <v>23</v>
      </c>
      <c r="E4790" s="10" t="s">
        <v>43</v>
      </c>
      <c r="F4790" s="11" t="s">
        <v>1066</v>
      </c>
      <c r="G4790" s="10">
        <v>2014</v>
      </c>
      <c r="H4790" s="10">
        <v>509356057</v>
      </c>
      <c r="I4790" s="17" t="s">
        <v>1083</v>
      </c>
      <c r="J4790" s="18">
        <v>8631</v>
      </c>
      <c r="K4790" s="19">
        <v>109.28</v>
      </c>
      <c r="L4790" s="19">
        <v>35.840000000000003</v>
      </c>
      <c r="M4790" s="19">
        <f>Table1[[#This Row],[Unit_Selling Price]]-Table1[[#This Row],[Unit_Cost]]</f>
        <v>73.44</v>
      </c>
      <c r="N4790" s="19">
        <f>Table1[[#This Row],[Quantity]]*Table1[[#This Row],[unit_per Profit]]</f>
        <v>633860.64</v>
      </c>
    </row>
    <row r="4791" spans="1:14" x14ac:dyDescent="0.2">
      <c r="A4791" s="10" t="s">
        <v>29</v>
      </c>
      <c r="B4791" s="10" t="s">
        <v>138</v>
      </c>
      <c r="C4791" s="10" t="s">
        <v>22</v>
      </c>
      <c r="D4791" s="10" t="s">
        <v>27</v>
      </c>
      <c r="E4791" s="10" t="s">
        <v>24</v>
      </c>
      <c r="F4791" s="11">
        <v>40453</v>
      </c>
      <c r="G4791" s="10">
        <v>2010</v>
      </c>
      <c r="H4791" s="10">
        <v>838788402</v>
      </c>
      <c r="I4791" s="17" t="s">
        <v>598</v>
      </c>
      <c r="J4791" s="18">
        <v>4983</v>
      </c>
      <c r="K4791" s="19">
        <v>255.28</v>
      </c>
      <c r="L4791" s="19">
        <v>159.41999999999999</v>
      </c>
      <c r="M4791" s="19">
        <f>Table1[[#This Row],[Unit_Selling Price]]-Table1[[#This Row],[Unit_Cost]]</f>
        <v>95.86</v>
      </c>
      <c r="N4791" s="19">
        <f>Table1[[#This Row],[Quantity]]*Table1[[#This Row],[unit_per Profit]]</f>
        <v>477670.38</v>
      </c>
    </row>
    <row r="4792" spans="1:14" x14ac:dyDescent="0.2">
      <c r="A4792" s="10" t="s">
        <v>278</v>
      </c>
      <c r="B4792" s="10" t="s">
        <v>180</v>
      </c>
      <c r="C4792" s="10" t="s">
        <v>65</v>
      </c>
      <c r="D4792" s="10" t="s">
        <v>27</v>
      </c>
      <c r="E4792" s="10" t="s">
        <v>43</v>
      </c>
      <c r="F4792" s="11">
        <v>41101</v>
      </c>
      <c r="G4792" s="10">
        <v>2012</v>
      </c>
      <c r="H4792" s="10">
        <v>293228375</v>
      </c>
      <c r="I4792" s="17" t="s">
        <v>1734</v>
      </c>
      <c r="J4792" s="18">
        <v>1647</v>
      </c>
      <c r="K4792" s="19">
        <v>9.33</v>
      </c>
      <c r="L4792" s="19">
        <v>6.92</v>
      </c>
      <c r="M4792" s="19">
        <f>Table1[[#This Row],[Unit_Selling Price]]-Table1[[#This Row],[Unit_Cost]]</f>
        <v>2.41</v>
      </c>
      <c r="N4792" s="19">
        <f>Table1[[#This Row],[Quantity]]*Table1[[#This Row],[unit_per Profit]]</f>
        <v>3969.27</v>
      </c>
    </row>
    <row r="4793" spans="1:14" x14ac:dyDescent="0.2">
      <c r="A4793" s="10" t="s">
        <v>37</v>
      </c>
      <c r="B4793" s="10" t="s">
        <v>178</v>
      </c>
      <c r="C4793" s="10" t="s">
        <v>34</v>
      </c>
      <c r="D4793" s="10" t="s">
        <v>23</v>
      </c>
      <c r="E4793" s="10" t="s">
        <v>28</v>
      </c>
      <c r="F4793" s="11" t="s">
        <v>892</v>
      </c>
      <c r="G4793" s="10">
        <v>2010</v>
      </c>
      <c r="H4793" s="10">
        <v>135224807</v>
      </c>
      <c r="I4793" s="17">
        <v>40333</v>
      </c>
      <c r="J4793" s="18">
        <v>4880</v>
      </c>
      <c r="K4793" s="19">
        <v>205.7</v>
      </c>
      <c r="L4793" s="19">
        <v>117.11</v>
      </c>
      <c r="M4793" s="19">
        <f>Table1[[#This Row],[Unit_Selling Price]]-Table1[[#This Row],[Unit_Cost]]</f>
        <v>88.59</v>
      </c>
      <c r="N4793" s="19">
        <f>Table1[[#This Row],[Quantity]]*Table1[[#This Row],[unit_per Profit]]</f>
        <v>432319.2</v>
      </c>
    </row>
    <row r="4794" spans="1:14" x14ac:dyDescent="0.2">
      <c r="A4794" s="10" t="s">
        <v>278</v>
      </c>
      <c r="B4794" s="10" t="s">
        <v>121</v>
      </c>
      <c r="C4794" s="10" t="s">
        <v>34</v>
      </c>
      <c r="D4794" s="10" t="s">
        <v>27</v>
      </c>
      <c r="E4794" s="10" t="s">
        <v>24</v>
      </c>
      <c r="F4794" s="11">
        <v>41399</v>
      </c>
      <c r="G4794" s="10">
        <v>2013</v>
      </c>
      <c r="H4794" s="10">
        <v>347639024</v>
      </c>
      <c r="I4794" s="17" t="s">
        <v>1401</v>
      </c>
      <c r="J4794" s="18">
        <v>2967</v>
      </c>
      <c r="K4794" s="19">
        <v>205.7</v>
      </c>
      <c r="L4794" s="19">
        <v>117.11</v>
      </c>
      <c r="M4794" s="19">
        <f>Table1[[#This Row],[Unit_Selling Price]]-Table1[[#This Row],[Unit_Cost]]</f>
        <v>88.59</v>
      </c>
      <c r="N4794" s="19">
        <f>Table1[[#This Row],[Quantity]]*Table1[[#This Row],[unit_per Profit]]</f>
        <v>262846.53000000003</v>
      </c>
    </row>
    <row r="4795" spans="1:14" x14ac:dyDescent="0.2">
      <c r="A4795" s="10" t="s">
        <v>46</v>
      </c>
      <c r="B4795" s="10" t="s">
        <v>123</v>
      </c>
      <c r="C4795" s="10" t="s">
        <v>85</v>
      </c>
      <c r="D4795" s="10" t="s">
        <v>23</v>
      </c>
      <c r="E4795" s="10" t="s">
        <v>28</v>
      </c>
      <c r="F4795" s="11" t="s">
        <v>912</v>
      </c>
      <c r="G4795" s="10">
        <v>2016</v>
      </c>
      <c r="H4795" s="10">
        <v>983644855</v>
      </c>
      <c r="I4795" s="17" t="s">
        <v>299</v>
      </c>
      <c r="J4795" s="18">
        <v>1226</v>
      </c>
      <c r="K4795" s="19">
        <v>668.27</v>
      </c>
      <c r="L4795" s="19">
        <v>502.54</v>
      </c>
      <c r="M4795" s="19">
        <f>Table1[[#This Row],[Unit_Selling Price]]-Table1[[#This Row],[Unit_Cost]]</f>
        <v>165.73</v>
      </c>
      <c r="N4795" s="19">
        <f>Table1[[#This Row],[Quantity]]*Table1[[#This Row],[unit_per Profit]]</f>
        <v>203184.98</v>
      </c>
    </row>
    <row r="4796" spans="1:14" x14ac:dyDescent="0.2">
      <c r="A4796" s="10" t="s">
        <v>40</v>
      </c>
      <c r="B4796" s="10" t="s">
        <v>101</v>
      </c>
      <c r="C4796" s="10" t="s">
        <v>22</v>
      </c>
      <c r="D4796" s="10" t="s">
        <v>23</v>
      </c>
      <c r="E4796" s="10" t="s">
        <v>43</v>
      </c>
      <c r="F4796" s="11" t="s">
        <v>844</v>
      </c>
      <c r="G4796" s="10">
        <v>2012</v>
      </c>
      <c r="H4796" s="10">
        <v>816728627</v>
      </c>
      <c r="I4796" s="17">
        <v>41041</v>
      </c>
      <c r="J4796" s="18">
        <v>7005</v>
      </c>
      <c r="K4796" s="19">
        <v>255.28</v>
      </c>
      <c r="L4796" s="19">
        <v>159.41999999999999</v>
      </c>
      <c r="M4796" s="19">
        <f>Table1[[#This Row],[Unit_Selling Price]]-Table1[[#This Row],[Unit_Cost]]</f>
        <v>95.86</v>
      </c>
      <c r="N4796" s="19">
        <f>Table1[[#This Row],[Quantity]]*Table1[[#This Row],[unit_per Profit]]</f>
        <v>671499.3</v>
      </c>
    </row>
    <row r="4797" spans="1:14" x14ac:dyDescent="0.2">
      <c r="A4797" s="10" t="s">
        <v>32</v>
      </c>
      <c r="B4797" s="10" t="s">
        <v>135</v>
      </c>
      <c r="C4797" s="10" t="s">
        <v>39</v>
      </c>
      <c r="D4797" s="10" t="s">
        <v>27</v>
      </c>
      <c r="E4797" s="10" t="s">
        <v>28</v>
      </c>
      <c r="F4797" s="11" t="s">
        <v>729</v>
      </c>
      <c r="G4797" s="10">
        <v>2010</v>
      </c>
      <c r="H4797" s="10">
        <v>490689170</v>
      </c>
      <c r="I4797" s="17">
        <v>40432</v>
      </c>
      <c r="J4797" s="18">
        <v>4684</v>
      </c>
      <c r="K4797" s="19">
        <v>81.73</v>
      </c>
      <c r="L4797" s="19">
        <v>56.67</v>
      </c>
      <c r="M4797" s="19">
        <f>Table1[[#This Row],[Unit_Selling Price]]-Table1[[#This Row],[Unit_Cost]]</f>
        <v>25.06</v>
      </c>
      <c r="N4797" s="19">
        <f>Table1[[#This Row],[Quantity]]*Table1[[#This Row],[unit_per Profit]]</f>
        <v>117381.04</v>
      </c>
    </row>
    <row r="4798" spans="1:14" x14ac:dyDescent="0.2">
      <c r="A4798" s="10" t="s">
        <v>59</v>
      </c>
      <c r="B4798" s="10" t="s">
        <v>225</v>
      </c>
      <c r="C4798" s="10" t="s">
        <v>49</v>
      </c>
      <c r="D4798" s="10" t="s">
        <v>27</v>
      </c>
      <c r="E4798" s="10" t="s">
        <v>28</v>
      </c>
      <c r="F4798" s="11">
        <v>40455</v>
      </c>
      <c r="G4798" s="10">
        <v>2010</v>
      </c>
      <c r="H4798" s="10">
        <v>269637811</v>
      </c>
      <c r="I4798" s="17">
        <v>40183</v>
      </c>
      <c r="J4798" s="18">
        <v>675</v>
      </c>
      <c r="K4798" s="19">
        <v>651.21</v>
      </c>
      <c r="L4798" s="19">
        <v>524.96</v>
      </c>
      <c r="M4798" s="19">
        <f>Table1[[#This Row],[Unit_Selling Price]]-Table1[[#This Row],[Unit_Cost]]</f>
        <v>126.25</v>
      </c>
      <c r="N4798" s="19">
        <f>Table1[[#This Row],[Quantity]]*Table1[[#This Row],[unit_per Profit]]</f>
        <v>85218.75</v>
      </c>
    </row>
    <row r="4799" spans="1:14" x14ac:dyDescent="0.2">
      <c r="A4799" s="10" t="s">
        <v>46</v>
      </c>
      <c r="B4799" s="10" t="s">
        <v>71</v>
      </c>
      <c r="C4799" s="10" t="s">
        <v>42</v>
      </c>
      <c r="D4799" s="10" t="s">
        <v>27</v>
      </c>
      <c r="E4799" s="10" t="s">
        <v>24</v>
      </c>
      <c r="F4799" s="11" t="s">
        <v>1256</v>
      </c>
      <c r="G4799" s="10">
        <v>2016</v>
      </c>
      <c r="H4799" s="10">
        <v>487998378</v>
      </c>
      <c r="I4799" s="17">
        <v>42381</v>
      </c>
      <c r="J4799" s="18">
        <v>8419</v>
      </c>
      <c r="K4799" s="19">
        <v>109.28</v>
      </c>
      <c r="L4799" s="19">
        <v>35.840000000000003</v>
      </c>
      <c r="M4799" s="19">
        <f>Table1[[#This Row],[Unit_Selling Price]]-Table1[[#This Row],[Unit_Cost]]</f>
        <v>73.44</v>
      </c>
      <c r="N4799" s="19">
        <f>Table1[[#This Row],[Quantity]]*Table1[[#This Row],[unit_per Profit]]</f>
        <v>618291.36</v>
      </c>
    </row>
    <row r="4800" spans="1:14" x14ac:dyDescent="0.2">
      <c r="A4800" s="10" t="s">
        <v>29</v>
      </c>
      <c r="B4800" s="10" t="s">
        <v>58</v>
      </c>
      <c r="C4800" s="10" t="s">
        <v>49</v>
      </c>
      <c r="D4800" s="10" t="s">
        <v>27</v>
      </c>
      <c r="E4800" s="10" t="s">
        <v>28</v>
      </c>
      <c r="F4800" s="11">
        <v>41884</v>
      </c>
      <c r="G4800" s="10">
        <v>2014</v>
      </c>
      <c r="H4800" s="10">
        <v>200507199</v>
      </c>
      <c r="I4800" s="17" t="s">
        <v>1768</v>
      </c>
      <c r="J4800" s="18">
        <v>3391</v>
      </c>
      <c r="K4800" s="19">
        <v>651.21</v>
      </c>
      <c r="L4800" s="19">
        <v>524.96</v>
      </c>
      <c r="M4800" s="19">
        <f>Table1[[#This Row],[Unit_Selling Price]]-Table1[[#This Row],[Unit_Cost]]</f>
        <v>126.25</v>
      </c>
      <c r="N4800" s="19">
        <f>Table1[[#This Row],[Quantity]]*Table1[[#This Row],[unit_per Profit]]</f>
        <v>428113.75</v>
      </c>
    </row>
    <row r="4801" spans="1:14" x14ac:dyDescent="0.2">
      <c r="A4801" s="10" t="s">
        <v>32</v>
      </c>
      <c r="B4801" s="10" t="s">
        <v>127</v>
      </c>
      <c r="C4801" s="10" t="s">
        <v>85</v>
      </c>
      <c r="D4801" s="10" t="s">
        <v>23</v>
      </c>
      <c r="E4801" s="10" t="s">
        <v>24</v>
      </c>
      <c r="F4801" s="11" t="s">
        <v>502</v>
      </c>
      <c r="G4801" s="10">
        <v>2013</v>
      </c>
      <c r="H4801" s="10">
        <v>332213103</v>
      </c>
      <c r="I4801" s="17">
        <v>41462</v>
      </c>
      <c r="J4801" s="18">
        <v>8095</v>
      </c>
      <c r="K4801" s="19">
        <v>668.27</v>
      </c>
      <c r="L4801" s="19">
        <v>502.54</v>
      </c>
      <c r="M4801" s="19">
        <f>Table1[[#This Row],[Unit_Selling Price]]-Table1[[#This Row],[Unit_Cost]]</f>
        <v>165.73</v>
      </c>
      <c r="N4801" s="19">
        <f>Table1[[#This Row],[Quantity]]*Table1[[#This Row],[unit_per Profit]]</f>
        <v>1341584.3500000001</v>
      </c>
    </row>
    <row r="4802" spans="1:14" x14ac:dyDescent="0.2">
      <c r="A4802" s="10" t="s">
        <v>278</v>
      </c>
      <c r="B4802" s="10" t="s">
        <v>180</v>
      </c>
      <c r="C4802" s="10" t="s">
        <v>22</v>
      </c>
      <c r="D4802" s="10" t="s">
        <v>23</v>
      </c>
      <c r="E4802" s="10" t="s">
        <v>24</v>
      </c>
      <c r="F4802" s="11">
        <v>40798</v>
      </c>
      <c r="G4802" s="10">
        <v>2011</v>
      </c>
      <c r="H4802" s="10">
        <v>528477418</v>
      </c>
      <c r="I4802" s="17" t="s">
        <v>520</v>
      </c>
      <c r="J4802" s="18">
        <v>7067</v>
      </c>
      <c r="K4802" s="19">
        <v>255.28</v>
      </c>
      <c r="L4802" s="19">
        <v>159.41999999999999</v>
      </c>
      <c r="M4802" s="19">
        <f>Table1[[#This Row],[Unit_Selling Price]]-Table1[[#This Row],[Unit_Cost]]</f>
        <v>95.86</v>
      </c>
      <c r="N4802" s="19">
        <f>Table1[[#This Row],[Quantity]]*Table1[[#This Row],[unit_per Profit]]</f>
        <v>677442.62</v>
      </c>
    </row>
    <row r="4803" spans="1:14" x14ac:dyDescent="0.2">
      <c r="A4803" s="10" t="s">
        <v>29</v>
      </c>
      <c r="B4803" s="10" t="s">
        <v>197</v>
      </c>
      <c r="C4803" s="10" t="s">
        <v>56</v>
      </c>
      <c r="D4803" s="10" t="s">
        <v>23</v>
      </c>
      <c r="E4803" s="10" t="s">
        <v>24</v>
      </c>
      <c r="F4803" s="11">
        <v>40612</v>
      </c>
      <c r="G4803" s="10">
        <v>2011</v>
      </c>
      <c r="H4803" s="10">
        <v>504973971</v>
      </c>
      <c r="I4803" s="17">
        <v>40585</v>
      </c>
      <c r="J4803" s="18">
        <v>1875</v>
      </c>
      <c r="K4803" s="19">
        <v>421.89</v>
      </c>
      <c r="L4803" s="19">
        <v>364.69</v>
      </c>
      <c r="M4803" s="19">
        <f>Table1[[#This Row],[Unit_Selling Price]]-Table1[[#This Row],[Unit_Cost]]</f>
        <v>57.2</v>
      </c>
      <c r="N4803" s="19">
        <f>Table1[[#This Row],[Quantity]]*Table1[[#This Row],[unit_per Profit]]</f>
        <v>107250</v>
      </c>
    </row>
    <row r="4804" spans="1:14" x14ac:dyDescent="0.2">
      <c r="A4804" s="10" t="s">
        <v>32</v>
      </c>
      <c r="B4804" s="10" t="s">
        <v>127</v>
      </c>
      <c r="C4804" s="10" t="s">
        <v>42</v>
      </c>
      <c r="D4804" s="10" t="s">
        <v>23</v>
      </c>
      <c r="E4804" s="10" t="s">
        <v>24</v>
      </c>
      <c r="F4804" s="11" t="s">
        <v>456</v>
      </c>
      <c r="G4804" s="10">
        <v>2015</v>
      </c>
      <c r="H4804" s="10">
        <v>497689092</v>
      </c>
      <c r="I4804" s="17" t="s">
        <v>1450</v>
      </c>
      <c r="J4804" s="18">
        <v>6117</v>
      </c>
      <c r="K4804" s="19">
        <v>109.28</v>
      </c>
      <c r="L4804" s="19">
        <v>35.840000000000003</v>
      </c>
      <c r="M4804" s="19">
        <f>Table1[[#This Row],[Unit_Selling Price]]-Table1[[#This Row],[Unit_Cost]]</f>
        <v>73.44</v>
      </c>
      <c r="N4804" s="19">
        <f>Table1[[#This Row],[Quantity]]*Table1[[#This Row],[unit_per Profit]]</f>
        <v>449232.48</v>
      </c>
    </row>
    <row r="4805" spans="1:14" x14ac:dyDescent="0.2">
      <c r="A4805" s="10" t="s">
        <v>37</v>
      </c>
      <c r="B4805" s="10" t="s">
        <v>79</v>
      </c>
      <c r="C4805" s="10" t="s">
        <v>56</v>
      </c>
      <c r="D4805" s="10" t="s">
        <v>23</v>
      </c>
      <c r="E4805" s="10" t="s">
        <v>43</v>
      </c>
      <c r="F4805" s="11" t="s">
        <v>1234</v>
      </c>
      <c r="G4805" s="10">
        <v>2017</v>
      </c>
      <c r="H4805" s="10">
        <v>812921607</v>
      </c>
      <c r="I4805" s="17" t="s">
        <v>464</v>
      </c>
      <c r="J4805" s="18">
        <v>5674</v>
      </c>
      <c r="K4805" s="19">
        <v>421.89</v>
      </c>
      <c r="L4805" s="19">
        <v>364.69</v>
      </c>
      <c r="M4805" s="19">
        <f>Table1[[#This Row],[Unit_Selling Price]]-Table1[[#This Row],[Unit_Cost]]</f>
        <v>57.2</v>
      </c>
      <c r="N4805" s="19">
        <f>Table1[[#This Row],[Quantity]]*Table1[[#This Row],[unit_per Profit]]</f>
        <v>324552.8</v>
      </c>
    </row>
    <row r="4806" spans="1:14" x14ac:dyDescent="0.2">
      <c r="A4806" s="10" t="s">
        <v>29</v>
      </c>
      <c r="B4806" s="10" t="s">
        <v>138</v>
      </c>
      <c r="C4806" s="10" t="s">
        <v>34</v>
      </c>
      <c r="D4806" s="10" t="s">
        <v>27</v>
      </c>
      <c r="E4806" s="10" t="s">
        <v>43</v>
      </c>
      <c r="F4806" s="11" t="s">
        <v>1367</v>
      </c>
      <c r="G4806" s="10">
        <v>2010</v>
      </c>
      <c r="H4806" s="10">
        <v>477282845</v>
      </c>
      <c r="I4806" s="17">
        <v>40270</v>
      </c>
      <c r="J4806" s="18">
        <v>7455</v>
      </c>
      <c r="K4806" s="19">
        <v>205.7</v>
      </c>
      <c r="L4806" s="19">
        <v>117.11</v>
      </c>
      <c r="M4806" s="19">
        <f>Table1[[#This Row],[Unit_Selling Price]]-Table1[[#This Row],[Unit_Cost]]</f>
        <v>88.59</v>
      </c>
      <c r="N4806" s="19">
        <f>Table1[[#This Row],[Quantity]]*Table1[[#This Row],[unit_per Profit]]</f>
        <v>660438.44999999995</v>
      </c>
    </row>
    <row r="4807" spans="1:14" x14ac:dyDescent="0.2">
      <c r="A4807" s="10" t="s">
        <v>46</v>
      </c>
      <c r="B4807" s="10" t="s">
        <v>207</v>
      </c>
      <c r="C4807" s="10" t="s">
        <v>65</v>
      </c>
      <c r="D4807" s="10" t="s">
        <v>23</v>
      </c>
      <c r="E4807" s="10" t="s">
        <v>28</v>
      </c>
      <c r="F4807" s="11">
        <v>42159</v>
      </c>
      <c r="G4807" s="10">
        <v>2015</v>
      </c>
      <c r="H4807" s="10">
        <v>387696635</v>
      </c>
      <c r="I4807" s="17" t="s">
        <v>754</v>
      </c>
      <c r="J4807" s="18">
        <v>6905</v>
      </c>
      <c r="K4807" s="19">
        <v>9.33</v>
      </c>
      <c r="L4807" s="19">
        <v>6.92</v>
      </c>
      <c r="M4807" s="19">
        <f>Table1[[#This Row],[Unit_Selling Price]]-Table1[[#This Row],[Unit_Cost]]</f>
        <v>2.41</v>
      </c>
      <c r="N4807" s="19">
        <f>Table1[[#This Row],[Quantity]]*Table1[[#This Row],[unit_per Profit]]</f>
        <v>16641.05</v>
      </c>
    </row>
    <row r="4808" spans="1:14" x14ac:dyDescent="0.2">
      <c r="A4808" s="10" t="s">
        <v>29</v>
      </c>
      <c r="B4808" s="10" t="s">
        <v>204</v>
      </c>
      <c r="C4808" s="10" t="s">
        <v>51</v>
      </c>
      <c r="D4808" s="10" t="s">
        <v>23</v>
      </c>
      <c r="E4808" s="10" t="s">
        <v>35</v>
      </c>
      <c r="F4808" s="11">
        <v>40181</v>
      </c>
      <c r="G4808" s="10">
        <v>2010</v>
      </c>
      <c r="H4808" s="10">
        <v>161399304</v>
      </c>
      <c r="I4808" s="17" t="s">
        <v>848</v>
      </c>
      <c r="J4808" s="18">
        <v>496</v>
      </c>
      <c r="K4808" s="19">
        <v>437.2</v>
      </c>
      <c r="L4808" s="19">
        <v>263.33</v>
      </c>
      <c r="M4808" s="19">
        <f>Table1[[#This Row],[Unit_Selling Price]]-Table1[[#This Row],[Unit_Cost]]</f>
        <v>173.87</v>
      </c>
      <c r="N4808" s="19">
        <f>Table1[[#This Row],[Quantity]]*Table1[[#This Row],[unit_per Profit]]</f>
        <v>86239.52</v>
      </c>
    </row>
    <row r="4809" spans="1:14" x14ac:dyDescent="0.2">
      <c r="A4809" s="10" t="s">
        <v>37</v>
      </c>
      <c r="B4809" s="10" t="s">
        <v>155</v>
      </c>
      <c r="C4809" s="10" t="s">
        <v>77</v>
      </c>
      <c r="D4809" s="10" t="s">
        <v>23</v>
      </c>
      <c r="E4809" s="10" t="s">
        <v>24</v>
      </c>
      <c r="F4809" s="11" t="s">
        <v>886</v>
      </c>
      <c r="G4809" s="10">
        <v>2014</v>
      </c>
      <c r="H4809" s="10">
        <v>385939681</v>
      </c>
      <c r="I4809" s="17" t="s">
        <v>887</v>
      </c>
      <c r="J4809" s="18">
        <v>6983</v>
      </c>
      <c r="K4809" s="19">
        <v>154.06</v>
      </c>
      <c r="L4809" s="19">
        <v>90.93</v>
      </c>
      <c r="M4809" s="19">
        <f>Table1[[#This Row],[Unit_Selling Price]]-Table1[[#This Row],[Unit_Cost]]</f>
        <v>63.13</v>
      </c>
      <c r="N4809" s="19">
        <f>Table1[[#This Row],[Quantity]]*Table1[[#This Row],[unit_per Profit]]</f>
        <v>440836.79</v>
      </c>
    </row>
    <row r="4810" spans="1:14" x14ac:dyDescent="0.2">
      <c r="A4810" s="10" t="s">
        <v>40</v>
      </c>
      <c r="B4810" s="10" t="s">
        <v>160</v>
      </c>
      <c r="C4810" s="10" t="s">
        <v>26</v>
      </c>
      <c r="D4810" s="10" t="s">
        <v>27</v>
      </c>
      <c r="E4810" s="10" t="s">
        <v>24</v>
      </c>
      <c r="F4810" s="11" t="s">
        <v>679</v>
      </c>
      <c r="G4810" s="10">
        <v>2011</v>
      </c>
      <c r="H4810" s="10">
        <v>369179093</v>
      </c>
      <c r="I4810" s="17" t="s">
        <v>1492</v>
      </c>
      <c r="J4810" s="18">
        <v>7153</v>
      </c>
      <c r="K4810" s="19">
        <v>152.58000000000001</v>
      </c>
      <c r="L4810" s="19">
        <v>97.44</v>
      </c>
      <c r="M4810" s="19">
        <f>Table1[[#This Row],[Unit_Selling Price]]-Table1[[#This Row],[Unit_Cost]]</f>
        <v>55.14</v>
      </c>
      <c r="N4810" s="19">
        <f>Table1[[#This Row],[Quantity]]*Table1[[#This Row],[unit_per Profit]]</f>
        <v>394416.42</v>
      </c>
    </row>
    <row r="4811" spans="1:14" x14ac:dyDescent="0.2">
      <c r="A4811" s="10" t="s">
        <v>46</v>
      </c>
      <c r="B4811" s="10" t="s">
        <v>175</v>
      </c>
      <c r="C4811" s="10" t="s">
        <v>22</v>
      </c>
      <c r="D4811" s="10" t="s">
        <v>27</v>
      </c>
      <c r="E4811" s="10" t="s">
        <v>35</v>
      </c>
      <c r="F4811" s="11">
        <v>40550</v>
      </c>
      <c r="G4811" s="10">
        <v>2011</v>
      </c>
      <c r="H4811" s="10">
        <v>389291369</v>
      </c>
      <c r="I4811" s="17">
        <v>40641</v>
      </c>
      <c r="J4811" s="18">
        <v>8822</v>
      </c>
      <c r="K4811" s="19">
        <v>255.28</v>
      </c>
      <c r="L4811" s="19">
        <v>159.41999999999999</v>
      </c>
      <c r="M4811" s="19">
        <f>Table1[[#This Row],[Unit_Selling Price]]-Table1[[#This Row],[Unit_Cost]]</f>
        <v>95.86</v>
      </c>
      <c r="N4811" s="19">
        <f>Table1[[#This Row],[Quantity]]*Table1[[#This Row],[unit_per Profit]]</f>
        <v>845676.92</v>
      </c>
    </row>
    <row r="4812" spans="1:14" x14ac:dyDescent="0.2">
      <c r="A4812" s="10" t="s">
        <v>37</v>
      </c>
      <c r="B4812" s="10" t="s">
        <v>45</v>
      </c>
      <c r="C4812" s="10" t="s">
        <v>26</v>
      </c>
      <c r="D4812" s="10" t="s">
        <v>27</v>
      </c>
      <c r="E4812" s="10" t="s">
        <v>35</v>
      </c>
      <c r="F4812" s="11">
        <v>40635</v>
      </c>
      <c r="G4812" s="10">
        <v>2011</v>
      </c>
      <c r="H4812" s="10">
        <v>344762837</v>
      </c>
      <c r="I4812" s="17" t="s">
        <v>1290</v>
      </c>
      <c r="J4812" s="18">
        <v>1840</v>
      </c>
      <c r="K4812" s="19">
        <v>152.58000000000001</v>
      </c>
      <c r="L4812" s="19">
        <v>97.44</v>
      </c>
      <c r="M4812" s="19">
        <f>Table1[[#This Row],[Unit_Selling Price]]-Table1[[#This Row],[Unit_Cost]]</f>
        <v>55.14</v>
      </c>
      <c r="N4812" s="19">
        <f>Table1[[#This Row],[Quantity]]*Table1[[#This Row],[unit_per Profit]]</f>
        <v>101457.60000000001</v>
      </c>
    </row>
    <row r="4813" spans="1:14" x14ac:dyDescent="0.2">
      <c r="A4813" s="10" t="s">
        <v>29</v>
      </c>
      <c r="B4813" s="10" t="s">
        <v>154</v>
      </c>
      <c r="C4813" s="10" t="s">
        <v>49</v>
      </c>
      <c r="D4813" s="10" t="s">
        <v>23</v>
      </c>
      <c r="E4813" s="10" t="s">
        <v>43</v>
      </c>
      <c r="F4813" s="11" t="s">
        <v>1045</v>
      </c>
      <c r="G4813" s="10">
        <v>2011</v>
      </c>
      <c r="H4813" s="10">
        <v>204392325</v>
      </c>
      <c r="I4813" s="17" t="s">
        <v>1726</v>
      </c>
      <c r="J4813" s="18">
        <v>3086</v>
      </c>
      <c r="K4813" s="19">
        <v>651.21</v>
      </c>
      <c r="L4813" s="19">
        <v>524.96</v>
      </c>
      <c r="M4813" s="19">
        <f>Table1[[#This Row],[Unit_Selling Price]]-Table1[[#This Row],[Unit_Cost]]</f>
        <v>126.25</v>
      </c>
      <c r="N4813" s="19">
        <f>Table1[[#This Row],[Quantity]]*Table1[[#This Row],[unit_per Profit]]</f>
        <v>389607.5</v>
      </c>
    </row>
    <row r="4814" spans="1:14" x14ac:dyDescent="0.2">
      <c r="A4814" s="10" t="s">
        <v>40</v>
      </c>
      <c r="B4814" s="10" t="s">
        <v>201</v>
      </c>
      <c r="C4814" s="10" t="s">
        <v>56</v>
      </c>
      <c r="D4814" s="10" t="s">
        <v>23</v>
      </c>
      <c r="E4814" s="10" t="s">
        <v>35</v>
      </c>
      <c r="F4814" s="11">
        <v>42315</v>
      </c>
      <c r="G4814" s="10">
        <v>2015</v>
      </c>
      <c r="H4814" s="10">
        <v>457291162</v>
      </c>
      <c r="I4814" s="17" t="s">
        <v>560</v>
      </c>
      <c r="J4814" s="18">
        <v>1472</v>
      </c>
      <c r="K4814" s="19">
        <v>421.89</v>
      </c>
      <c r="L4814" s="19">
        <v>364.69</v>
      </c>
      <c r="M4814" s="19">
        <f>Table1[[#This Row],[Unit_Selling Price]]-Table1[[#This Row],[Unit_Cost]]</f>
        <v>57.2</v>
      </c>
      <c r="N4814" s="19">
        <f>Table1[[#This Row],[Quantity]]*Table1[[#This Row],[unit_per Profit]]</f>
        <v>84198.399999999994</v>
      </c>
    </row>
    <row r="4815" spans="1:14" x14ac:dyDescent="0.2">
      <c r="A4815" s="10" t="s">
        <v>46</v>
      </c>
      <c r="B4815" s="10" t="s">
        <v>176</v>
      </c>
      <c r="C4815" s="10" t="s">
        <v>51</v>
      </c>
      <c r="D4815" s="10" t="s">
        <v>23</v>
      </c>
      <c r="E4815" s="10" t="s">
        <v>28</v>
      </c>
      <c r="F4815" s="11" t="s">
        <v>1691</v>
      </c>
      <c r="G4815" s="10">
        <v>2014</v>
      </c>
      <c r="H4815" s="10">
        <v>762883174</v>
      </c>
      <c r="I4815" s="17" t="s">
        <v>1283</v>
      </c>
      <c r="J4815" s="18">
        <v>2939</v>
      </c>
      <c r="K4815" s="19">
        <v>437.2</v>
      </c>
      <c r="L4815" s="19">
        <v>263.33</v>
      </c>
      <c r="M4815" s="19">
        <f>Table1[[#This Row],[Unit_Selling Price]]-Table1[[#This Row],[Unit_Cost]]</f>
        <v>173.87</v>
      </c>
      <c r="N4815" s="19">
        <f>Table1[[#This Row],[Quantity]]*Table1[[#This Row],[unit_per Profit]]</f>
        <v>511003.93</v>
      </c>
    </row>
    <row r="4816" spans="1:14" x14ac:dyDescent="0.2">
      <c r="A4816" s="10" t="s">
        <v>29</v>
      </c>
      <c r="B4816" s="10" t="s">
        <v>111</v>
      </c>
      <c r="C4816" s="10" t="s">
        <v>34</v>
      </c>
      <c r="D4816" s="10" t="s">
        <v>27</v>
      </c>
      <c r="E4816" s="10" t="s">
        <v>24</v>
      </c>
      <c r="F4816" s="11" t="s">
        <v>569</v>
      </c>
      <c r="G4816" s="10">
        <v>2010</v>
      </c>
      <c r="H4816" s="10">
        <v>400904691</v>
      </c>
      <c r="I4816" s="17">
        <v>40519</v>
      </c>
      <c r="J4816" s="18">
        <v>5462</v>
      </c>
      <c r="K4816" s="19">
        <v>205.7</v>
      </c>
      <c r="L4816" s="19">
        <v>117.11</v>
      </c>
      <c r="M4816" s="19">
        <f>Table1[[#This Row],[Unit_Selling Price]]-Table1[[#This Row],[Unit_Cost]]</f>
        <v>88.59</v>
      </c>
      <c r="N4816" s="19">
        <f>Table1[[#This Row],[Quantity]]*Table1[[#This Row],[unit_per Profit]]</f>
        <v>483878.58</v>
      </c>
    </row>
    <row r="4817" spans="1:14" x14ac:dyDescent="0.2">
      <c r="A4817" s="10" t="s">
        <v>32</v>
      </c>
      <c r="B4817" s="10" t="s">
        <v>113</v>
      </c>
      <c r="C4817" s="10" t="s">
        <v>31</v>
      </c>
      <c r="D4817" s="10" t="s">
        <v>23</v>
      </c>
      <c r="E4817" s="10" t="s">
        <v>43</v>
      </c>
      <c r="F4817" s="11">
        <v>42070</v>
      </c>
      <c r="G4817" s="10">
        <v>2015</v>
      </c>
      <c r="H4817" s="10">
        <v>521404540</v>
      </c>
      <c r="I4817" s="17">
        <v>42101</v>
      </c>
      <c r="J4817" s="18">
        <v>4045</v>
      </c>
      <c r="K4817" s="19">
        <v>47.45</v>
      </c>
      <c r="L4817" s="19">
        <v>31.79</v>
      </c>
      <c r="M4817" s="19">
        <f>Table1[[#This Row],[Unit_Selling Price]]-Table1[[#This Row],[Unit_Cost]]</f>
        <v>15.66</v>
      </c>
      <c r="N4817" s="19">
        <f>Table1[[#This Row],[Quantity]]*Table1[[#This Row],[unit_per Profit]]</f>
        <v>63344.7</v>
      </c>
    </row>
    <row r="4818" spans="1:14" x14ac:dyDescent="0.2">
      <c r="A4818" s="10" t="s">
        <v>46</v>
      </c>
      <c r="B4818" s="10" t="s">
        <v>195</v>
      </c>
      <c r="C4818" s="10" t="s">
        <v>77</v>
      </c>
      <c r="D4818" s="10" t="s">
        <v>27</v>
      </c>
      <c r="E4818" s="10" t="s">
        <v>24</v>
      </c>
      <c r="F4818" s="11" t="s">
        <v>1008</v>
      </c>
      <c r="G4818" s="10">
        <v>2013</v>
      </c>
      <c r="H4818" s="10">
        <v>994744050</v>
      </c>
      <c r="I4818" s="17">
        <v>41376</v>
      </c>
      <c r="J4818" s="18">
        <v>5725</v>
      </c>
      <c r="K4818" s="19">
        <v>154.06</v>
      </c>
      <c r="L4818" s="19">
        <v>90.93</v>
      </c>
      <c r="M4818" s="19">
        <f>Table1[[#This Row],[Unit_Selling Price]]-Table1[[#This Row],[Unit_Cost]]</f>
        <v>63.13</v>
      </c>
      <c r="N4818" s="19">
        <f>Table1[[#This Row],[Quantity]]*Table1[[#This Row],[unit_per Profit]]</f>
        <v>361419.25</v>
      </c>
    </row>
    <row r="4819" spans="1:14" x14ac:dyDescent="0.2">
      <c r="A4819" s="10" t="s">
        <v>46</v>
      </c>
      <c r="B4819" s="10" t="s">
        <v>98</v>
      </c>
      <c r="C4819" s="10" t="s">
        <v>31</v>
      </c>
      <c r="D4819" s="10" t="s">
        <v>27</v>
      </c>
      <c r="E4819" s="10" t="s">
        <v>24</v>
      </c>
      <c r="F4819" s="11" t="s">
        <v>1478</v>
      </c>
      <c r="G4819" s="10">
        <v>2017</v>
      </c>
      <c r="H4819" s="10">
        <v>861597049</v>
      </c>
      <c r="I4819" s="17">
        <v>42982</v>
      </c>
      <c r="J4819" s="18">
        <v>4568</v>
      </c>
      <c r="K4819" s="19">
        <v>47.45</v>
      </c>
      <c r="L4819" s="19">
        <v>31.79</v>
      </c>
      <c r="M4819" s="19">
        <f>Table1[[#This Row],[Unit_Selling Price]]-Table1[[#This Row],[Unit_Cost]]</f>
        <v>15.66</v>
      </c>
      <c r="N4819" s="19">
        <f>Table1[[#This Row],[Quantity]]*Table1[[#This Row],[unit_per Profit]]</f>
        <v>71534.880000000005</v>
      </c>
    </row>
    <row r="4820" spans="1:14" x14ac:dyDescent="0.2">
      <c r="A4820" s="10" t="s">
        <v>278</v>
      </c>
      <c r="B4820" s="10" t="s">
        <v>53</v>
      </c>
      <c r="C4820" s="10" t="s">
        <v>22</v>
      </c>
      <c r="D4820" s="10" t="s">
        <v>23</v>
      </c>
      <c r="E4820" s="10" t="s">
        <v>43</v>
      </c>
      <c r="F4820" s="11" t="s">
        <v>1817</v>
      </c>
      <c r="G4820" s="10">
        <v>2015</v>
      </c>
      <c r="H4820" s="10">
        <v>582949864</v>
      </c>
      <c r="I4820" s="17">
        <v>42281</v>
      </c>
      <c r="J4820" s="18">
        <v>6674</v>
      </c>
      <c r="K4820" s="19">
        <v>255.28</v>
      </c>
      <c r="L4820" s="19">
        <v>159.41999999999999</v>
      </c>
      <c r="M4820" s="19">
        <f>Table1[[#This Row],[Unit_Selling Price]]-Table1[[#This Row],[Unit_Cost]]</f>
        <v>95.86</v>
      </c>
      <c r="N4820" s="19">
        <f>Table1[[#This Row],[Quantity]]*Table1[[#This Row],[unit_per Profit]]</f>
        <v>639769.64</v>
      </c>
    </row>
    <row r="4821" spans="1:14" x14ac:dyDescent="0.2">
      <c r="A4821" s="10" t="s">
        <v>46</v>
      </c>
      <c r="B4821" s="10" t="s">
        <v>71</v>
      </c>
      <c r="C4821" s="10" t="s">
        <v>51</v>
      </c>
      <c r="D4821" s="10" t="s">
        <v>23</v>
      </c>
      <c r="E4821" s="10" t="s">
        <v>35</v>
      </c>
      <c r="F4821" s="11" t="s">
        <v>1718</v>
      </c>
      <c r="G4821" s="10">
        <v>2010</v>
      </c>
      <c r="H4821" s="10">
        <v>690101325</v>
      </c>
      <c r="I4821" s="17" t="s">
        <v>526</v>
      </c>
      <c r="J4821" s="18">
        <v>5173</v>
      </c>
      <c r="K4821" s="19">
        <v>437.2</v>
      </c>
      <c r="L4821" s="19">
        <v>263.33</v>
      </c>
      <c r="M4821" s="19">
        <f>Table1[[#This Row],[Unit_Selling Price]]-Table1[[#This Row],[Unit_Cost]]</f>
        <v>173.87</v>
      </c>
      <c r="N4821" s="19">
        <f>Table1[[#This Row],[Quantity]]*Table1[[#This Row],[unit_per Profit]]</f>
        <v>899429.51</v>
      </c>
    </row>
    <row r="4822" spans="1:14" x14ac:dyDescent="0.2">
      <c r="A4822" s="10" t="s">
        <v>46</v>
      </c>
      <c r="B4822" s="10" t="s">
        <v>75</v>
      </c>
      <c r="C4822" s="10" t="s">
        <v>56</v>
      </c>
      <c r="D4822" s="10" t="s">
        <v>27</v>
      </c>
      <c r="E4822" s="10" t="s">
        <v>35</v>
      </c>
      <c r="F4822" s="11">
        <v>41431</v>
      </c>
      <c r="G4822" s="10">
        <v>2013</v>
      </c>
      <c r="H4822" s="10">
        <v>434662759</v>
      </c>
      <c r="I4822" s="17">
        <v>41401</v>
      </c>
      <c r="J4822" s="18">
        <v>5224</v>
      </c>
      <c r="K4822" s="19">
        <v>421.89</v>
      </c>
      <c r="L4822" s="19">
        <v>364.69</v>
      </c>
      <c r="M4822" s="19">
        <f>Table1[[#This Row],[Unit_Selling Price]]-Table1[[#This Row],[Unit_Cost]]</f>
        <v>57.2</v>
      </c>
      <c r="N4822" s="19">
        <f>Table1[[#This Row],[Quantity]]*Table1[[#This Row],[unit_per Profit]]</f>
        <v>298812.79999999999</v>
      </c>
    </row>
    <row r="4823" spans="1:14" x14ac:dyDescent="0.2">
      <c r="A4823" s="10" t="s">
        <v>46</v>
      </c>
      <c r="B4823" s="10" t="s">
        <v>92</v>
      </c>
      <c r="C4823" s="10" t="s">
        <v>49</v>
      </c>
      <c r="D4823" s="10" t="s">
        <v>27</v>
      </c>
      <c r="E4823" s="10" t="s">
        <v>35</v>
      </c>
      <c r="F4823" s="11">
        <v>40483</v>
      </c>
      <c r="G4823" s="10">
        <v>2010</v>
      </c>
      <c r="H4823" s="10">
        <v>938557994</v>
      </c>
      <c r="I4823" s="17" t="s">
        <v>1279</v>
      </c>
      <c r="J4823" s="18">
        <v>9022</v>
      </c>
      <c r="K4823" s="19">
        <v>651.21</v>
      </c>
      <c r="L4823" s="19">
        <v>524.96</v>
      </c>
      <c r="M4823" s="19">
        <f>Table1[[#This Row],[Unit_Selling Price]]-Table1[[#This Row],[Unit_Cost]]</f>
        <v>126.25</v>
      </c>
      <c r="N4823" s="19">
        <f>Table1[[#This Row],[Quantity]]*Table1[[#This Row],[unit_per Profit]]</f>
        <v>1139027.5</v>
      </c>
    </row>
    <row r="4824" spans="1:14" x14ac:dyDescent="0.2">
      <c r="A4824" s="10" t="s">
        <v>29</v>
      </c>
      <c r="B4824" s="10" t="s">
        <v>88</v>
      </c>
      <c r="C4824" s="10" t="s">
        <v>31</v>
      </c>
      <c r="D4824" s="10" t="s">
        <v>27</v>
      </c>
      <c r="E4824" s="10" t="s">
        <v>35</v>
      </c>
      <c r="F4824" s="11" t="s">
        <v>396</v>
      </c>
      <c r="G4824" s="10">
        <v>2016</v>
      </c>
      <c r="H4824" s="10">
        <v>244023358</v>
      </c>
      <c r="I4824" s="17" t="s">
        <v>1154</v>
      </c>
      <c r="J4824" s="18">
        <v>789</v>
      </c>
      <c r="K4824" s="19">
        <v>47.45</v>
      </c>
      <c r="L4824" s="19">
        <v>31.79</v>
      </c>
      <c r="M4824" s="19">
        <f>Table1[[#This Row],[Unit_Selling Price]]-Table1[[#This Row],[Unit_Cost]]</f>
        <v>15.66</v>
      </c>
      <c r="N4824" s="19">
        <f>Table1[[#This Row],[Quantity]]*Table1[[#This Row],[unit_per Profit]]</f>
        <v>12355.74</v>
      </c>
    </row>
    <row r="4825" spans="1:14" x14ac:dyDescent="0.2">
      <c r="A4825" s="10" t="s">
        <v>46</v>
      </c>
      <c r="B4825" s="10" t="s">
        <v>207</v>
      </c>
      <c r="C4825" s="10" t="s">
        <v>65</v>
      </c>
      <c r="D4825" s="10" t="s">
        <v>23</v>
      </c>
      <c r="E4825" s="10" t="s">
        <v>35</v>
      </c>
      <c r="F4825" s="11">
        <v>40489</v>
      </c>
      <c r="G4825" s="10">
        <v>2010</v>
      </c>
      <c r="H4825" s="10">
        <v>963607680</v>
      </c>
      <c r="I4825" s="17">
        <v>40489</v>
      </c>
      <c r="J4825" s="18">
        <v>1781</v>
      </c>
      <c r="K4825" s="19">
        <v>9.33</v>
      </c>
      <c r="L4825" s="19">
        <v>6.92</v>
      </c>
      <c r="M4825" s="19">
        <f>Table1[[#This Row],[Unit_Selling Price]]-Table1[[#This Row],[Unit_Cost]]</f>
        <v>2.41</v>
      </c>
      <c r="N4825" s="19">
        <f>Table1[[#This Row],[Quantity]]*Table1[[#This Row],[unit_per Profit]]</f>
        <v>4292.21</v>
      </c>
    </row>
    <row r="4826" spans="1:14" x14ac:dyDescent="0.2">
      <c r="A4826" s="10" t="s">
        <v>29</v>
      </c>
      <c r="B4826" s="10" t="s">
        <v>270</v>
      </c>
      <c r="C4826" s="10" t="s">
        <v>51</v>
      </c>
      <c r="D4826" s="10" t="s">
        <v>23</v>
      </c>
      <c r="E4826" s="10" t="s">
        <v>43</v>
      </c>
      <c r="F4826" s="11" t="s">
        <v>1628</v>
      </c>
      <c r="G4826" s="10">
        <v>2013</v>
      </c>
      <c r="H4826" s="10">
        <v>830172288</v>
      </c>
      <c r="I4826" s="17" t="s">
        <v>1483</v>
      </c>
      <c r="J4826" s="18">
        <v>5283</v>
      </c>
      <c r="K4826" s="19">
        <v>437.2</v>
      </c>
      <c r="L4826" s="19">
        <v>263.33</v>
      </c>
      <c r="M4826" s="19">
        <f>Table1[[#This Row],[Unit_Selling Price]]-Table1[[#This Row],[Unit_Cost]]</f>
        <v>173.87</v>
      </c>
      <c r="N4826" s="19">
        <f>Table1[[#This Row],[Quantity]]*Table1[[#This Row],[unit_per Profit]]</f>
        <v>918555.21</v>
      </c>
    </row>
    <row r="4827" spans="1:14" x14ac:dyDescent="0.2">
      <c r="A4827" s="10" t="s">
        <v>278</v>
      </c>
      <c r="B4827" s="10" t="s">
        <v>114</v>
      </c>
      <c r="C4827" s="10" t="s">
        <v>31</v>
      </c>
      <c r="D4827" s="10" t="s">
        <v>23</v>
      </c>
      <c r="E4827" s="10" t="s">
        <v>24</v>
      </c>
      <c r="F4827" s="11">
        <v>42042</v>
      </c>
      <c r="G4827" s="10">
        <v>2015</v>
      </c>
      <c r="H4827" s="10">
        <v>346891009</v>
      </c>
      <c r="I4827" s="17">
        <v>42345</v>
      </c>
      <c r="J4827" s="18">
        <v>1613</v>
      </c>
      <c r="K4827" s="19">
        <v>47.45</v>
      </c>
      <c r="L4827" s="19">
        <v>31.79</v>
      </c>
      <c r="M4827" s="19">
        <f>Table1[[#This Row],[Unit_Selling Price]]-Table1[[#This Row],[Unit_Cost]]</f>
        <v>15.66</v>
      </c>
      <c r="N4827" s="19">
        <f>Table1[[#This Row],[Quantity]]*Table1[[#This Row],[unit_per Profit]]</f>
        <v>25259.58</v>
      </c>
    </row>
    <row r="4828" spans="1:14" x14ac:dyDescent="0.2">
      <c r="A4828" s="10" t="s">
        <v>46</v>
      </c>
      <c r="B4828" s="10" t="s">
        <v>132</v>
      </c>
      <c r="C4828" s="10" t="s">
        <v>22</v>
      </c>
      <c r="D4828" s="10" t="s">
        <v>23</v>
      </c>
      <c r="E4828" s="10" t="s">
        <v>43</v>
      </c>
      <c r="F4828" s="11" t="s">
        <v>1652</v>
      </c>
      <c r="G4828" s="10">
        <v>2015</v>
      </c>
      <c r="H4828" s="10">
        <v>537250173</v>
      </c>
      <c r="I4828" s="17" t="s">
        <v>1394</v>
      </c>
      <c r="J4828" s="18">
        <v>3120</v>
      </c>
      <c r="K4828" s="19">
        <v>255.28</v>
      </c>
      <c r="L4828" s="19">
        <v>159.41999999999999</v>
      </c>
      <c r="M4828" s="19">
        <f>Table1[[#This Row],[Unit_Selling Price]]-Table1[[#This Row],[Unit_Cost]]</f>
        <v>95.86</v>
      </c>
      <c r="N4828" s="19">
        <f>Table1[[#This Row],[Quantity]]*Table1[[#This Row],[unit_per Profit]]</f>
        <v>299083.2</v>
      </c>
    </row>
    <row r="4829" spans="1:14" x14ac:dyDescent="0.2">
      <c r="A4829" s="10" t="s">
        <v>46</v>
      </c>
      <c r="B4829" s="10" t="s">
        <v>120</v>
      </c>
      <c r="C4829" s="10" t="s">
        <v>49</v>
      </c>
      <c r="D4829" s="10" t="s">
        <v>27</v>
      </c>
      <c r="E4829" s="10" t="s">
        <v>24</v>
      </c>
      <c r="F4829" s="11" t="s">
        <v>1281</v>
      </c>
      <c r="G4829" s="10">
        <v>2015</v>
      </c>
      <c r="H4829" s="10">
        <v>695048606</v>
      </c>
      <c r="I4829" s="17" t="s">
        <v>1162</v>
      </c>
      <c r="J4829" s="18">
        <v>9183</v>
      </c>
      <c r="K4829" s="19">
        <v>651.21</v>
      </c>
      <c r="L4829" s="19">
        <v>524.96</v>
      </c>
      <c r="M4829" s="19">
        <f>Table1[[#This Row],[Unit_Selling Price]]-Table1[[#This Row],[Unit_Cost]]</f>
        <v>126.25</v>
      </c>
      <c r="N4829" s="19">
        <f>Table1[[#This Row],[Quantity]]*Table1[[#This Row],[unit_per Profit]]</f>
        <v>1159353.75</v>
      </c>
    </row>
    <row r="4830" spans="1:14" x14ac:dyDescent="0.2">
      <c r="A4830" s="10" t="s">
        <v>32</v>
      </c>
      <c r="B4830" s="10" t="s">
        <v>52</v>
      </c>
      <c r="C4830" s="10" t="s">
        <v>42</v>
      </c>
      <c r="D4830" s="10" t="s">
        <v>27</v>
      </c>
      <c r="E4830" s="10" t="s">
        <v>43</v>
      </c>
      <c r="F4830" s="11" t="s">
        <v>1254</v>
      </c>
      <c r="G4830" s="10">
        <v>2013</v>
      </c>
      <c r="H4830" s="10">
        <v>634397637</v>
      </c>
      <c r="I4830" s="17" t="s">
        <v>935</v>
      </c>
      <c r="J4830" s="18">
        <v>1213</v>
      </c>
      <c r="K4830" s="19">
        <v>109.28</v>
      </c>
      <c r="L4830" s="19">
        <v>35.840000000000003</v>
      </c>
      <c r="M4830" s="19">
        <f>Table1[[#This Row],[Unit_Selling Price]]-Table1[[#This Row],[Unit_Cost]]</f>
        <v>73.44</v>
      </c>
      <c r="N4830" s="19">
        <f>Table1[[#This Row],[Quantity]]*Table1[[#This Row],[unit_per Profit]]</f>
        <v>89082.72</v>
      </c>
    </row>
    <row r="4831" spans="1:14" x14ac:dyDescent="0.2">
      <c r="A4831" s="10" t="s">
        <v>40</v>
      </c>
      <c r="B4831" s="10" t="s">
        <v>72</v>
      </c>
      <c r="C4831" s="10" t="s">
        <v>39</v>
      </c>
      <c r="D4831" s="10" t="s">
        <v>27</v>
      </c>
      <c r="E4831" s="10" t="s">
        <v>35</v>
      </c>
      <c r="F4831" s="11" t="s">
        <v>1877</v>
      </c>
      <c r="G4831" s="10">
        <v>2010</v>
      </c>
      <c r="H4831" s="10">
        <v>239721095</v>
      </c>
      <c r="I4831" s="17">
        <v>40424</v>
      </c>
      <c r="J4831" s="18">
        <v>7654</v>
      </c>
      <c r="K4831" s="19">
        <v>81.73</v>
      </c>
      <c r="L4831" s="19">
        <v>56.67</v>
      </c>
      <c r="M4831" s="19">
        <f>Table1[[#This Row],[Unit_Selling Price]]-Table1[[#This Row],[Unit_Cost]]</f>
        <v>25.06</v>
      </c>
      <c r="N4831" s="19">
        <f>Table1[[#This Row],[Quantity]]*Table1[[#This Row],[unit_per Profit]]</f>
        <v>191809.24</v>
      </c>
    </row>
    <row r="4832" spans="1:14" x14ac:dyDescent="0.2">
      <c r="A4832" s="10" t="s">
        <v>29</v>
      </c>
      <c r="B4832" s="10" t="s">
        <v>270</v>
      </c>
      <c r="C4832" s="10" t="s">
        <v>56</v>
      </c>
      <c r="D4832" s="10" t="s">
        <v>27</v>
      </c>
      <c r="E4832" s="10" t="s">
        <v>35</v>
      </c>
      <c r="F4832" s="11" t="s">
        <v>1538</v>
      </c>
      <c r="G4832" s="10">
        <v>2016</v>
      </c>
      <c r="H4832" s="10">
        <v>815755307</v>
      </c>
      <c r="I4832" s="17">
        <v>42619</v>
      </c>
      <c r="J4832" s="18">
        <v>8978</v>
      </c>
      <c r="K4832" s="19">
        <v>421.89</v>
      </c>
      <c r="L4832" s="19">
        <v>364.69</v>
      </c>
      <c r="M4832" s="19">
        <f>Table1[[#This Row],[Unit_Selling Price]]-Table1[[#This Row],[Unit_Cost]]</f>
        <v>57.2</v>
      </c>
      <c r="N4832" s="19">
        <f>Table1[[#This Row],[Quantity]]*Table1[[#This Row],[unit_per Profit]]</f>
        <v>513541.6</v>
      </c>
    </row>
    <row r="4833" spans="1:14" x14ac:dyDescent="0.2">
      <c r="A4833" s="10" t="s">
        <v>46</v>
      </c>
      <c r="B4833" s="10" t="s">
        <v>176</v>
      </c>
      <c r="C4833" s="10" t="s">
        <v>31</v>
      </c>
      <c r="D4833" s="10" t="s">
        <v>27</v>
      </c>
      <c r="E4833" s="10" t="s">
        <v>35</v>
      </c>
      <c r="F4833" s="11">
        <v>42469</v>
      </c>
      <c r="G4833" s="10">
        <v>2016</v>
      </c>
      <c r="H4833" s="10">
        <v>137549102</v>
      </c>
      <c r="I4833" s="17" t="s">
        <v>715</v>
      </c>
      <c r="J4833" s="18">
        <v>2691</v>
      </c>
      <c r="K4833" s="19">
        <v>47.45</v>
      </c>
      <c r="L4833" s="19">
        <v>31.79</v>
      </c>
      <c r="M4833" s="19">
        <f>Table1[[#This Row],[Unit_Selling Price]]-Table1[[#This Row],[Unit_Cost]]</f>
        <v>15.66</v>
      </c>
      <c r="N4833" s="19">
        <f>Table1[[#This Row],[Quantity]]*Table1[[#This Row],[unit_per Profit]]</f>
        <v>42141.06</v>
      </c>
    </row>
    <row r="4834" spans="1:14" x14ac:dyDescent="0.2">
      <c r="A4834" s="10" t="s">
        <v>32</v>
      </c>
      <c r="B4834" s="10" t="s">
        <v>152</v>
      </c>
      <c r="C4834" s="10" t="s">
        <v>65</v>
      </c>
      <c r="D4834" s="10" t="s">
        <v>23</v>
      </c>
      <c r="E4834" s="10" t="s">
        <v>24</v>
      </c>
      <c r="F4834" s="11" t="s">
        <v>1723</v>
      </c>
      <c r="G4834" s="10">
        <v>2012</v>
      </c>
      <c r="H4834" s="10">
        <v>100463807</v>
      </c>
      <c r="I4834" s="17" t="s">
        <v>487</v>
      </c>
      <c r="J4834" s="18">
        <v>8328</v>
      </c>
      <c r="K4834" s="19">
        <v>9.33</v>
      </c>
      <c r="L4834" s="19">
        <v>6.92</v>
      </c>
      <c r="M4834" s="19">
        <f>Table1[[#This Row],[Unit_Selling Price]]-Table1[[#This Row],[Unit_Cost]]</f>
        <v>2.41</v>
      </c>
      <c r="N4834" s="19">
        <f>Table1[[#This Row],[Quantity]]*Table1[[#This Row],[unit_per Profit]]</f>
        <v>20070.48</v>
      </c>
    </row>
    <row r="4835" spans="1:14" x14ac:dyDescent="0.2">
      <c r="A4835" s="10" t="s">
        <v>29</v>
      </c>
      <c r="B4835" s="10" t="s">
        <v>57</v>
      </c>
      <c r="C4835" s="10" t="s">
        <v>42</v>
      </c>
      <c r="D4835" s="10" t="s">
        <v>23</v>
      </c>
      <c r="E4835" s="10" t="s">
        <v>24</v>
      </c>
      <c r="F4835" s="11" t="s">
        <v>632</v>
      </c>
      <c r="G4835" s="10">
        <v>2015</v>
      </c>
      <c r="H4835" s="10">
        <v>870173251</v>
      </c>
      <c r="I4835" s="17" t="s">
        <v>1062</v>
      </c>
      <c r="J4835" s="18">
        <v>2457</v>
      </c>
      <c r="K4835" s="19">
        <v>109.28</v>
      </c>
      <c r="L4835" s="19">
        <v>35.840000000000003</v>
      </c>
      <c r="M4835" s="19">
        <f>Table1[[#This Row],[Unit_Selling Price]]-Table1[[#This Row],[Unit_Cost]]</f>
        <v>73.44</v>
      </c>
      <c r="N4835" s="19">
        <f>Table1[[#This Row],[Quantity]]*Table1[[#This Row],[unit_per Profit]]</f>
        <v>180442.08</v>
      </c>
    </row>
    <row r="4836" spans="1:14" x14ac:dyDescent="0.2">
      <c r="A4836" s="10" t="s">
        <v>46</v>
      </c>
      <c r="B4836" s="10" t="s">
        <v>176</v>
      </c>
      <c r="C4836" s="10" t="s">
        <v>39</v>
      </c>
      <c r="D4836" s="10" t="s">
        <v>27</v>
      </c>
      <c r="E4836" s="10" t="s">
        <v>28</v>
      </c>
      <c r="F4836" s="11" t="s">
        <v>1658</v>
      </c>
      <c r="G4836" s="10">
        <v>2012</v>
      </c>
      <c r="H4836" s="10">
        <v>432663762</v>
      </c>
      <c r="I4836" s="17" t="s">
        <v>1292</v>
      </c>
      <c r="J4836" s="18">
        <v>3677</v>
      </c>
      <c r="K4836" s="19">
        <v>81.73</v>
      </c>
      <c r="L4836" s="19">
        <v>56.67</v>
      </c>
      <c r="M4836" s="19">
        <f>Table1[[#This Row],[Unit_Selling Price]]-Table1[[#This Row],[Unit_Cost]]</f>
        <v>25.06</v>
      </c>
      <c r="N4836" s="19">
        <f>Table1[[#This Row],[Quantity]]*Table1[[#This Row],[unit_per Profit]]</f>
        <v>92145.62</v>
      </c>
    </row>
    <row r="4837" spans="1:14" x14ac:dyDescent="0.2">
      <c r="A4837" s="10" t="s">
        <v>29</v>
      </c>
      <c r="B4837" s="10" t="s">
        <v>185</v>
      </c>
      <c r="C4837" s="10" t="s">
        <v>22</v>
      </c>
      <c r="D4837" s="10" t="s">
        <v>23</v>
      </c>
      <c r="E4837" s="10" t="s">
        <v>24</v>
      </c>
      <c r="F4837" s="11" t="s">
        <v>1251</v>
      </c>
      <c r="G4837" s="10">
        <v>2013</v>
      </c>
      <c r="H4837" s="10">
        <v>444234168</v>
      </c>
      <c r="I4837" s="17" t="s">
        <v>1125</v>
      </c>
      <c r="J4837" s="18">
        <v>7617</v>
      </c>
      <c r="K4837" s="19">
        <v>255.28</v>
      </c>
      <c r="L4837" s="19">
        <v>159.41999999999999</v>
      </c>
      <c r="M4837" s="19">
        <f>Table1[[#This Row],[Unit_Selling Price]]-Table1[[#This Row],[Unit_Cost]]</f>
        <v>95.86</v>
      </c>
      <c r="N4837" s="19">
        <f>Table1[[#This Row],[Quantity]]*Table1[[#This Row],[unit_per Profit]]</f>
        <v>730165.62</v>
      </c>
    </row>
    <row r="4838" spans="1:14" x14ac:dyDescent="0.2">
      <c r="A4838" s="10" t="s">
        <v>32</v>
      </c>
      <c r="B4838" s="10" t="s">
        <v>200</v>
      </c>
      <c r="C4838" s="10" t="s">
        <v>22</v>
      </c>
      <c r="D4838" s="10" t="s">
        <v>27</v>
      </c>
      <c r="E4838" s="10" t="s">
        <v>24</v>
      </c>
      <c r="F4838" s="11" t="s">
        <v>1761</v>
      </c>
      <c r="G4838" s="10">
        <v>2016</v>
      </c>
      <c r="H4838" s="10">
        <v>381495797</v>
      </c>
      <c r="I4838" s="17" t="s">
        <v>519</v>
      </c>
      <c r="J4838" s="18">
        <v>1939</v>
      </c>
      <c r="K4838" s="19">
        <v>255.28</v>
      </c>
      <c r="L4838" s="19">
        <v>159.41999999999999</v>
      </c>
      <c r="M4838" s="19">
        <f>Table1[[#This Row],[Unit_Selling Price]]-Table1[[#This Row],[Unit_Cost]]</f>
        <v>95.86</v>
      </c>
      <c r="N4838" s="19">
        <f>Table1[[#This Row],[Quantity]]*Table1[[#This Row],[unit_per Profit]]</f>
        <v>185872.54</v>
      </c>
    </row>
    <row r="4839" spans="1:14" x14ac:dyDescent="0.2">
      <c r="A4839" s="10" t="s">
        <v>46</v>
      </c>
      <c r="B4839" s="10" t="s">
        <v>150</v>
      </c>
      <c r="C4839" s="10" t="s">
        <v>56</v>
      </c>
      <c r="D4839" s="10" t="s">
        <v>27</v>
      </c>
      <c r="E4839" s="10" t="s">
        <v>28</v>
      </c>
      <c r="F4839" s="11" t="s">
        <v>1212</v>
      </c>
      <c r="G4839" s="10">
        <v>2017</v>
      </c>
      <c r="H4839" s="10">
        <v>691372478</v>
      </c>
      <c r="I4839" s="17">
        <v>42920</v>
      </c>
      <c r="J4839" s="18">
        <v>1335</v>
      </c>
      <c r="K4839" s="19">
        <v>421.89</v>
      </c>
      <c r="L4839" s="19">
        <v>364.69</v>
      </c>
      <c r="M4839" s="19">
        <f>Table1[[#This Row],[Unit_Selling Price]]-Table1[[#This Row],[Unit_Cost]]</f>
        <v>57.2</v>
      </c>
      <c r="N4839" s="19">
        <f>Table1[[#This Row],[Quantity]]*Table1[[#This Row],[unit_per Profit]]</f>
        <v>76362</v>
      </c>
    </row>
    <row r="4840" spans="1:14" x14ac:dyDescent="0.2">
      <c r="A4840" s="10" t="s">
        <v>32</v>
      </c>
      <c r="B4840" s="10" t="s">
        <v>33</v>
      </c>
      <c r="C4840" s="10" t="s">
        <v>56</v>
      </c>
      <c r="D4840" s="10" t="s">
        <v>27</v>
      </c>
      <c r="E4840" s="10" t="s">
        <v>24</v>
      </c>
      <c r="F4840" s="11" t="s">
        <v>1778</v>
      </c>
      <c r="G4840" s="10">
        <v>2010</v>
      </c>
      <c r="H4840" s="10">
        <v>541100537</v>
      </c>
      <c r="I4840" s="17">
        <v>40337</v>
      </c>
      <c r="J4840" s="18">
        <v>2528</v>
      </c>
      <c r="K4840" s="19">
        <v>421.89</v>
      </c>
      <c r="L4840" s="19">
        <v>364.69</v>
      </c>
      <c r="M4840" s="19">
        <f>Table1[[#This Row],[Unit_Selling Price]]-Table1[[#This Row],[Unit_Cost]]</f>
        <v>57.2</v>
      </c>
      <c r="N4840" s="19">
        <f>Table1[[#This Row],[Quantity]]*Table1[[#This Row],[unit_per Profit]]</f>
        <v>144601.60000000001</v>
      </c>
    </row>
    <row r="4841" spans="1:14" x14ac:dyDescent="0.2">
      <c r="A4841" s="10" t="s">
        <v>32</v>
      </c>
      <c r="B4841" s="10" t="s">
        <v>127</v>
      </c>
      <c r="C4841" s="10" t="s">
        <v>26</v>
      </c>
      <c r="D4841" s="10" t="s">
        <v>23</v>
      </c>
      <c r="E4841" s="10" t="s">
        <v>35</v>
      </c>
      <c r="F4841" s="11" t="s">
        <v>1253</v>
      </c>
      <c r="G4841" s="10">
        <v>2013</v>
      </c>
      <c r="H4841" s="10">
        <v>968228805</v>
      </c>
      <c r="I4841" s="17">
        <v>41337</v>
      </c>
      <c r="J4841" s="18">
        <v>9274</v>
      </c>
      <c r="K4841" s="19">
        <v>152.58000000000001</v>
      </c>
      <c r="L4841" s="19">
        <v>97.44</v>
      </c>
      <c r="M4841" s="19">
        <f>Table1[[#This Row],[Unit_Selling Price]]-Table1[[#This Row],[Unit_Cost]]</f>
        <v>55.14</v>
      </c>
      <c r="N4841" s="19">
        <f>Table1[[#This Row],[Quantity]]*Table1[[#This Row],[unit_per Profit]]</f>
        <v>511368.36</v>
      </c>
    </row>
    <row r="4842" spans="1:14" x14ac:dyDescent="0.2">
      <c r="A4842" s="10" t="s">
        <v>32</v>
      </c>
      <c r="B4842" s="10" t="s">
        <v>135</v>
      </c>
      <c r="C4842" s="10" t="s">
        <v>51</v>
      </c>
      <c r="D4842" s="10" t="s">
        <v>27</v>
      </c>
      <c r="E4842" s="10" t="s">
        <v>35</v>
      </c>
      <c r="F4842" s="11" t="s">
        <v>1054</v>
      </c>
      <c r="G4842" s="10">
        <v>2011</v>
      </c>
      <c r="H4842" s="10">
        <v>830618607</v>
      </c>
      <c r="I4842" s="17" t="s">
        <v>1488</v>
      </c>
      <c r="J4842" s="18">
        <v>7359</v>
      </c>
      <c r="K4842" s="19">
        <v>437.2</v>
      </c>
      <c r="L4842" s="19">
        <v>263.33</v>
      </c>
      <c r="M4842" s="19">
        <f>Table1[[#This Row],[Unit_Selling Price]]-Table1[[#This Row],[Unit_Cost]]</f>
        <v>173.87</v>
      </c>
      <c r="N4842" s="19">
        <f>Table1[[#This Row],[Quantity]]*Table1[[#This Row],[unit_per Profit]]</f>
        <v>1279509.33</v>
      </c>
    </row>
    <row r="4843" spans="1:14" x14ac:dyDescent="0.2">
      <c r="A4843" s="10" t="s">
        <v>37</v>
      </c>
      <c r="B4843" s="10" t="s">
        <v>102</v>
      </c>
      <c r="C4843" s="10" t="s">
        <v>51</v>
      </c>
      <c r="D4843" s="10" t="s">
        <v>27</v>
      </c>
      <c r="E4843" s="10" t="s">
        <v>43</v>
      </c>
      <c r="F4843" s="11" t="s">
        <v>1398</v>
      </c>
      <c r="G4843" s="10">
        <v>2012</v>
      </c>
      <c r="H4843" s="10">
        <v>856443774</v>
      </c>
      <c r="I4843" s="17">
        <v>41548</v>
      </c>
      <c r="J4843" s="18">
        <v>9600</v>
      </c>
      <c r="K4843" s="19">
        <v>437.2</v>
      </c>
      <c r="L4843" s="19">
        <v>263.33</v>
      </c>
      <c r="M4843" s="19">
        <f>Table1[[#This Row],[Unit_Selling Price]]-Table1[[#This Row],[Unit_Cost]]</f>
        <v>173.87</v>
      </c>
      <c r="N4843" s="19">
        <f>Table1[[#This Row],[Quantity]]*Table1[[#This Row],[unit_per Profit]]</f>
        <v>1669152</v>
      </c>
    </row>
    <row r="4844" spans="1:14" x14ac:dyDescent="0.2">
      <c r="A4844" s="10" t="s">
        <v>46</v>
      </c>
      <c r="B4844" s="10" t="s">
        <v>141</v>
      </c>
      <c r="C4844" s="10" t="s">
        <v>56</v>
      </c>
      <c r="D4844" s="10" t="s">
        <v>27</v>
      </c>
      <c r="E4844" s="10" t="s">
        <v>35</v>
      </c>
      <c r="F4844" s="11">
        <v>42950</v>
      </c>
      <c r="G4844" s="10">
        <v>2017</v>
      </c>
      <c r="H4844" s="10">
        <v>494190633</v>
      </c>
      <c r="I4844" s="17" t="s">
        <v>1341</v>
      </c>
      <c r="J4844" s="18">
        <v>845</v>
      </c>
      <c r="K4844" s="19">
        <v>421.89</v>
      </c>
      <c r="L4844" s="19">
        <v>364.69</v>
      </c>
      <c r="M4844" s="19">
        <f>Table1[[#This Row],[Unit_Selling Price]]-Table1[[#This Row],[Unit_Cost]]</f>
        <v>57.2</v>
      </c>
      <c r="N4844" s="19">
        <f>Table1[[#This Row],[Quantity]]*Table1[[#This Row],[unit_per Profit]]</f>
        <v>48334</v>
      </c>
    </row>
    <row r="4845" spans="1:14" x14ac:dyDescent="0.2">
      <c r="A4845" s="10" t="s">
        <v>32</v>
      </c>
      <c r="B4845" s="10" t="s">
        <v>82</v>
      </c>
      <c r="C4845" s="10" t="s">
        <v>85</v>
      </c>
      <c r="D4845" s="10" t="s">
        <v>27</v>
      </c>
      <c r="E4845" s="10" t="s">
        <v>28</v>
      </c>
      <c r="F4845" s="11" t="s">
        <v>591</v>
      </c>
      <c r="G4845" s="10">
        <v>2014</v>
      </c>
      <c r="H4845" s="10">
        <v>162658011</v>
      </c>
      <c r="I4845" s="17" t="s">
        <v>1571</v>
      </c>
      <c r="J4845" s="18">
        <v>2975</v>
      </c>
      <c r="K4845" s="19">
        <v>668.27</v>
      </c>
      <c r="L4845" s="19">
        <v>502.54</v>
      </c>
      <c r="M4845" s="19">
        <f>Table1[[#This Row],[Unit_Selling Price]]-Table1[[#This Row],[Unit_Cost]]</f>
        <v>165.73</v>
      </c>
      <c r="N4845" s="19">
        <f>Table1[[#This Row],[Quantity]]*Table1[[#This Row],[unit_per Profit]]</f>
        <v>493046.75</v>
      </c>
    </row>
    <row r="4846" spans="1:14" x14ac:dyDescent="0.2">
      <c r="A4846" s="10" t="s">
        <v>46</v>
      </c>
      <c r="B4846" s="10" t="s">
        <v>150</v>
      </c>
      <c r="C4846" s="10" t="s">
        <v>22</v>
      </c>
      <c r="D4846" s="10" t="s">
        <v>27</v>
      </c>
      <c r="E4846" s="10" t="s">
        <v>35</v>
      </c>
      <c r="F4846" s="11" t="s">
        <v>1166</v>
      </c>
      <c r="G4846" s="10">
        <v>2010</v>
      </c>
      <c r="H4846" s="10">
        <v>800957238</v>
      </c>
      <c r="I4846" s="17" t="s">
        <v>1131</v>
      </c>
      <c r="J4846" s="18">
        <v>9901</v>
      </c>
      <c r="K4846" s="19">
        <v>255.28</v>
      </c>
      <c r="L4846" s="19">
        <v>159.41999999999999</v>
      </c>
      <c r="M4846" s="19">
        <f>Table1[[#This Row],[Unit_Selling Price]]-Table1[[#This Row],[Unit_Cost]]</f>
        <v>95.86</v>
      </c>
      <c r="N4846" s="19">
        <f>Table1[[#This Row],[Quantity]]*Table1[[#This Row],[unit_per Profit]]</f>
        <v>949109.86</v>
      </c>
    </row>
    <row r="4847" spans="1:14" x14ac:dyDescent="0.2">
      <c r="A4847" s="10" t="s">
        <v>278</v>
      </c>
      <c r="B4847" s="10" t="s">
        <v>94</v>
      </c>
      <c r="C4847" s="10" t="s">
        <v>31</v>
      </c>
      <c r="D4847" s="10" t="s">
        <v>27</v>
      </c>
      <c r="E4847" s="10" t="s">
        <v>28</v>
      </c>
      <c r="F4847" s="11">
        <v>40181</v>
      </c>
      <c r="G4847" s="10">
        <v>2010</v>
      </c>
      <c r="H4847" s="10">
        <v>718512141</v>
      </c>
      <c r="I4847" s="17">
        <v>40271</v>
      </c>
      <c r="J4847" s="18">
        <v>2564</v>
      </c>
      <c r="K4847" s="19">
        <v>47.45</v>
      </c>
      <c r="L4847" s="19">
        <v>31.79</v>
      </c>
      <c r="M4847" s="19">
        <f>Table1[[#This Row],[Unit_Selling Price]]-Table1[[#This Row],[Unit_Cost]]</f>
        <v>15.66</v>
      </c>
      <c r="N4847" s="19">
        <f>Table1[[#This Row],[Quantity]]*Table1[[#This Row],[unit_per Profit]]</f>
        <v>40152.239999999998</v>
      </c>
    </row>
    <row r="4848" spans="1:14" x14ac:dyDescent="0.2">
      <c r="A4848" s="10" t="s">
        <v>29</v>
      </c>
      <c r="B4848" s="10" t="s">
        <v>122</v>
      </c>
      <c r="C4848" s="10" t="s">
        <v>42</v>
      </c>
      <c r="D4848" s="10" t="s">
        <v>27</v>
      </c>
      <c r="E4848" s="10" t="s">
        <v>43</v>
      </c>
      <c r="F4848" s="11">
        <v>42468</v>
      </c>
      <c r="G4848" s="10">
        <v>2016</v>
      </c>
      <c r="H4848" s="10">
        <v>545059049</v>
      </c>
      <c r="I4848" s="17">
        <v>42590</v>
      </c>
      <c r="J4848" s="18">
        <v>3940</v>
      </c>
      <c r="K4848" s="19">
        <v>109.28</v>
      </c>
      <c r="L4848" s="19">
        <v>35.840000000000003</v>
      </c>
      <c r="M4848" s="19">
        <f>Table1[[#This Row],[Unit_Selling Price]]-Table1[[#This Row],[Unit_Cost]]</f>
        <v>73.44</v>
      </c>
      <c r="N4848" s="19">
        <f>Table1[[#This Row],[Quantity]]*Table1[[#This Row],[unit_per Profit]]</f>
        <v>289353.59999999998</v>
      </c>
    </row>
    <row r="4849" spans="1:14" x14ac:dyDescent="0.2">
      <c r="A4849" s="10" t="s">
        <v>40</v>
      </c>
      <c r="B4849" s="10" t="s">
        <v>221</v>
      </c>
      <c r="C4849" s="10" t="s">
        <v>85</v>
      </c>
      <c r="D4849" s="10" t="s">
        <v>27</v>
      </c>
      <c r="E4849" s="10" t="s">
        <v>35</v>
      </c>
      <c r="F4849" s="11">
        <v>42563</v>
      </c>
      <c r="G4849" s="10">
        <v>2016</v>
      </c>
      <c r="H4849" s="10">
        <v>980646789</v>
      </c>
      <c r="I4849" s="17" t="s">
        <v>568</v>
      </c>
      <c r="J4849" s="18">
        <v>4032</v>
      </c>
      <c r="K4849" s="19">
        <v>668.27</v>
      </c>
      <c r="L4849" s="19">
        <v>502.54</v>
      </c>
      <c r="M4849" s="19">
        <f>Table1[[#This Row],[Unit_Selling Price]]-Table1[[#This Row],[Unit_Cost]]</f>
        <v>165.73</v>
      </c>
      <c r="N4849" s="19">
        <f>Table1[[#This Row],[Quantity]]*Table1[[#This Row],[unit_per Profit]]</f>
        <v>668223.36</v>
      </c>
    </row>
    <row r="4850" spans="1:14" x14ac:dyDescent="0.2">
      <c r="A4850" s="10" t="s">
        <v>46</v>
      </c>
      <c r="B4850" s="10" t="s">
        <v>190</v>
      </c>
      <c r="C4850" s="10" t="s">
        <v>85</v>
      </c>
      <c r="D4850" s="10" t="s">
        <v>27</v>
      </c>
      <c r="E4850" s="10" t="s">
        <v>43</v>
      </c>
      <c r="F4850" s="11" t="s">
        <v>1003</v>
      </c>
      <c r="G4850" s="10">
        <v>2014</v>
      </c>
      <c r="H4850" s="10">
        <v>545636689</v>
      </c>
      <c r="I4850" s="17">
        <v>41641</v>
      </c>
      <c r="J4850" s="18">
        <v>4876</v>
      </c>
      <c r="K4850" s="19">
        <v>668.27</v>
      </c>
      <c r="L4850" s="19">
        <v>502.54</v>
      </c>
      <c r="M4850" s="19">
        <f>Table1[[#This Row],[Unit_Selling Price]]-Table1[[#This Row],[Unit_Cost]]</f>
        <v>165.73</v>
      </c>
      <c r="N4850" s="19">
        <f>Table1[[#This Row],[Quantity]]*Table1[[#This Row],[unit_per Profit]]</f>
        <v>808099.48</v>
      </c>
    </row>
    <row r="4851" spans="1:14" x14ac:dyDescent="0.2">
      <c r="A4851" s="10" t="s">
        <v>29</v>
      </c>
      <c r="B4851" s="10" t="s">
        <v>124</v>
      </c>
      <c r="C4851" s="10" t="s">
        <v>22</v>
      </c>
      <c r="D4851" s="10" t="s">
        <v>27</v>
      </c>
      <c r="E4851" s="10" t="s">
        <v>24</v>
      </c>
      <c r="F4851" s="11">
        <v>42195</v>
      </c>
      <c r="G4851" s="10">
        <v>2015</v>
      </c>
      <c r="H4851" s="10">
        <v>530702579</v>
      </c>
      <c r="I4851" s="17">
        <v>42258</v>
      </c>
      <c r="J4851" s="18">
        <v>5541</v>
      </c>
      <c r="K4851" s="19">
        <v>255.28</v>
      </c>
      <c r="L4851" s="19">
        <v>159.41999999999999</v>
      </c>
      <c r="M4851" s="19">
        <f>Table1[[#This Row],[Unit_Selling Price]]-Table1[[#This Row],[Unit_Cost]]</f>
        <v>95.86</v>
      </c>
      <c r="N4851" s="19">
        <f>Table1[[#This Row],[Quantity]]*Table1[[#This Row],[unit_per Profit]]</f>
        <v>531160.26</v>
      </c>
    </row>
    <row r="4852" spans="1:14" x14ac:dyDescent="0.2">
      <c r="A4852" s="10" t="s">
        <v>37</v>
      </c>
      <c r="B4852" s="10" t="s">
        <v>229</v>
      </c>
      <c r="C4852" s="10" t="s">
        <v>56</v>
      </c>
      <c r="D4852" s="10" t="s">
        <v>27</v>
      </c>
      <c r="E4852" s="10" t="s">
        <v>28</v>
      </c>
      <c r="F4852" s="11" t="s">
        <v>1844</v>
      </c>
      <c r="G4852" s="10">
        <v>2015</v>
      </c>
      <c r="H4852" s="10">
        <v>946830785</v>
      </c>
      <c r="I4852" s="17" t="s">
        <v>619</v>
      </c>
      <c r="J4852" s="18">
        <v>7125</v>
      </c>
      <c r="K4852" s="19">
        <v>421.89</v>
      </c>
      <c r="L4852" s="19">
        <v>364.69</v>
      </c>
      <c r="M4852" s="19">
        <f>Table1[[#This Row],[Unit_Selling Price]]-Table1[[#This Row],[Unit_Cost]]</f>
        <v>57.2</v>
      </c>
      <c r="N4852" s="19">
        <f>Table1[[#This Row],[Quantity]]*Table1[[#This Row],[unit_per Profit]]</f>
        <v>407550</v>
      </c>
    </row>
    <row r="4853" spans="1:14" x14ac:dyDescent="0.2">
      <c r="A4853" s="10" t="s">
        <v>32</v>
      </c>
      <c r="B4853" s="10" t="s">
        <v>147</v>
      </c>
      <c r="C4853" s="10" t="s">
        <v>34</v>
      </c>
      <c r="D4853" s="10" t="s">
        <v>27</v>
      </c>
      <c r="E4853" s="10" t="s">
        <v>43</v>
      </c>
      <c r="F4853" s="11" t="s">
        <v>908</v>
      </c>
      <c r="G4853" s="10">
        <v>2012</v>
      </c>
      <c r="H4853" s="10">
        <v>975320136</v>
      </c>
      <c r="I4853" s="17">
        <v>41248</v>
      </c>
      <c r="J4853" s="18">
        <v>7757</v>
      </c>
      <c r="K4853" s="19">
        <v>205.7</v>
      </c>
      <c r="L4853" s="19">
        <v>117.11</v>
      </c>
      <c r="M4853" s="19">
        <f>Table1[[#This Row],[Unit_Selling Price]]-Table1[[#This Row],[Unit_Cost]]</f>
        <v>88.59</v>
      </c>
      <c r="N4853" s="19">
        <f>Table1[[#This Row],[Quantity]]*Table1[[#This Row],[unit_per Profit]]</f>
        <v>687192.63</v>
      </c>
    </row>
    <row r="4854" spans="1:14" x14ac:dyDescent="0.2">
      <c r="A4854" s="10" t="s">
        <v>46</v>
      </c>
      <c r="B4854" s="10" t="s">
        <v>222</v>
      </c>
      <c r="C4854" s="10" t="s">
        <v>56</v>
      </c>
      <c r="D4854" s="10" t="s">
        <v>27</v>
      </c>
      <c r="E4854" s="10" t="s">
        <v>24</v>
      </c>
      <c r="F4854" s="11">
        <v>41161</v>
      </c>
      <c r="G4854" s="10">
        <v>2012</v>
      </c>
      <c r="H4854" s="10">
        <v>317781960</v>
      </c>
      <c r="I4854" s="17" t="s">
        <v>651</v>
      </c>
      <c r="J4854" s="18">
        <v>7599</v>
      </c>
      <c r="K4854" s="19">
        <v>421.89</v>
      </c>
      <c r="L4854" s="19">
        <v>364.69</v>
      </c>
      <c r="M4854" s="19">
        <f>Table1[[#This Row],[Unit_Selling Price]]-Table1[[#This Row],[Unit_Cost]]</f>
        <v>57.2</v>
      </c>
      <c r="N4854" s="19">
        <f>Table1[[#This Row],[Quantity]]*Table1[[#This Row],[unit_per Profit]]</f>
        <v>434662.8</v>
      </c>
    </row>
    <row r="4855" spans="1:14" x14ac:dyDescent="0.2">
      <c r="A4855" s="10" t="s">
        <v>29</v>
      </c>
      <c r="B4855" s="10" t="s">
        <v>198</v>
      </c>
      <c r="C4855" s="10" t="s">
        <v>39</v>
      </c>
      <c r="D4855" s="10" t="s">
        <v>27</v>
      </c>
      <c r="E4855" s="10" t="s">
        <v>35</v>
      </c>
      <c r="F4855" s="11">
        <v>41466</v>
      </c>
      <c r="G4855" s="10">
        <v>2013</v>
      </c>
      <c r="H4855" s="10">
        <v>546140086</v>
      </c>
      <c r="I4855" s="17" t="s">
        <v>1461</v>
      </c>
      <c r="J4855" s="18">
        <v>3843</v>
      </c>
      <c r="K4855" s="19">
        <v>81.73</v>
      </c>
      <c r="L4855" s="19">
        <v>56.67</v>
      </c>
      <c r="M4855" s="19">
        <f>Table1[[#This Row],[Unit_Selling Price]]-Table1[[#This Row],[Unit_Cost]]</f>
        <v>25.06</v>
      </c>
      <c r="N4855" s="19">
        <f>Table1[[#This Row],[Quantity]]*Table1[[#This Row],[unit_per Profit]]</f>
        <v>96305.58</v>
      </c>
    </row>
    <row r="4856" spans="1:14" x14ac:dyDescent="0.2">
      <c r="A4856" s="10" t="s">
        <v>46</v>
      </c>
      <c r="B4856" s="10" t="s">
        <v>108</v>
      </c>
      <c r="C4856" s="10" t="s">
        <v>31</v>
      </c>
      <c r="D4856" s="10" t="s">
        <v>27</v>
      </c>
      <c r="E4856" s="10" t="s">
        <v>35</v>
      </c>
      <c r="F4856" s="11" t="s">
        <v>1672</v>
      </c>
      <c r="G4856" s="10">
        <v>2013</v>
      </c>
      <c r="H4856" s="10">
        <v>152630841</v>
      </c>
      <c r="I4856" s="17">
        <v>41283</v>
      </c>
      <c r="J4856" s="18">
        <v>5713</v>
      </c>
      <c r="K4856" s="19">
        <v>47.45</v>
      </c>
      <c r="L4856" s="19">
        <v>31.79</v>
      </c>
      <c r="M4856" s="19">
        <f>Table1[[#This Row],[Unit_Selling Price]]-Table1[[#This Row],[Unit_Cost]]</f>
        <v>15.66</v>
      </c>
      <c r="N4856" s="19">
        <f>Table1[[#This Row],[Quantity]]*Table1[[#This Row],[unit_per Profit]]</f>
        <v>89465.58</v>
      </c>
    </row>
    <row r="4857" spans="1:14" x14ac:dyDescent="0.2">
      <c r="A4857" s="10" t="s">
        <v>46</v>
      </c>
      <c r="B4857" s="10" t="s">
        <v>47</v>
      </c>
      <c r="C4857" s="10" t="s">
        <v>51</v>
      </c>
      <c r="D4857" s="10" t="s">
        <v>27</v>
      </c>
      <c r="E4857" s="10" t="s">
        <v>24</v>
      </c>
      <c r="F4857" s="11" t="s">
        <v>1197</v>
      </c>
      <c r="G4857" s="10">
        <v>2014</v>
      </c>
      <c r="H4857" s="10">
        <v>399803054</v>
      </c>
      <c r="I4857" s="17" t="s">
        <v>1908</v>
      </c>
      <c r="J4857" s="18">
        <v>9463</v>
      </c>
      <c r="K4857" s="19">
        <v>437.2</v>
      </c>
      <c r="L4857" s="19">
        <v>263.33</v>
      </c>
      <c r="M4857" s="19">
        <f>Table1[[#This Row],[Unit_Selling Price]]-Table1[[#This Row],[Unit_Cost]]</f>
        <v>173.87</v>
      </c>
      <c r="N4857" s="19">
        <f>Table1[[#This Row],[Quantity]]*Table1[[#This Row],[unit_per Profit]]</f>
        <v>1645331.81</v>
      </c>
    </row>
    <row r="4858" spans="1:14" x14ac:dyDescent="0.2">
      <c r="A4858" s="10" t="s">
        <v>32</v>
      </c>
      <c r="B4858" s="10" t="s">
        <v>186</v>
      </c>
      <c r="C4858" s="10" t="s">
        <v>85</v>
      </c>
      <c r="D4858" s="10" t="s">
        <v>27</v>
      </c>
      <c r="E4858" s="10" t="s">
        <v>43</v>
      </c>
      <c r="F4858" s="11">
        <v>41342</v>
      </c>
      <c r="G4858" s="10">
        <v>2013</v>
      </c>
      <c r="H4858" s="10">
        <v>370518052</v>
      </c>
      <c r="I4858" s="17">
        <v>41527</v>
      </c>
      <c r="J4858" s="18">
        <v>3380</v>
      </c>
      <c r="K4858" s="19">
        <v>668.27</v>
      </c>
      <c r="L4858" s="19">
        <v>502.54</v>
      </c>
      <c r="M4858" s="19">
        <f>Table1[[#This Row],[Unit_Selling Price]]-Table1[[#This Row],[Unit_Cost]]</f>
        <v>165.73</v>
      </c>
      <c r="N4858" s="19">
        <f>Table1[[#This Row],[Quantity]]*Table1[[#This Row],[unit_per Profit]]</f>
        <v>560167.4</v>
      </c>
    </row>
    <row r="4859" spans="1:14" x14ac:dyDescent="0.2">
      <c r="A4859" s="10" t="s">
        <v>278</v>
      </c>
      <c r="B4859" s="10" t="s">
        <v>117</v>
      </c>
      <c r="C4859" s="10" t="s">
        <v>31</v>
      </c>
      <c r="D4859" s="10" t="s">
        <v>27</v>
      </c>
      <c r="E4859" s="10" t="s">
        <v>28</v>
      </c>
      <c r="F4859" s="11" t="s">
        <v>1371</v>
      </c>
      <c r="G4859" s="10">
        <v>2011</v>
      </c>
      <c r="H4859" s="10">
        <v>117949664</v>
      </c>
      <c r="I4859" s="17" t="s">
        <v>1551</v>
      </c>
      <c r="J4859" s="18">
        <v>2782</v>
      </c>
      <c r="K4859" s="19">
        <v>47.45</v>
      </c>
      <c r="L4859" s="19">
        <v>31.79</v>
      </c>
      <c r="M4859" s="19">
        <f>Table1[[#This Row],[Unit_Selling Price]]-Table1[[#This Row],[Unit_Cost]]</f>
        <v>15.66</v>
      </c>
      <c r="N4859" s="19">
        <f>Table1[[#This Row],[Quantity]]*Table1[[#This Row],[unit_per Profit]]</f>
        <v>43566.12</v>
      </c>
    </row>
    <row r="4860" spans="1:14" x14ac:dyDescent="0.2">
      <c r="A4860" s="10" t="s">
        <v>29</v>
      </c>
      <c r="B4860" s="10" t="s">
        <v>213</v>
      </c>
      <c r="C4860" s="10" t="s">
        <v>77</v>
      </c>
      <c r="D4860" s="10" t="s">
        <v>27</v>
      </c>
      <c r="E4860" s="10" t="s">
        <v>24</v>
      </c>
      <c r="F4860" s="11">
        <v>42922</v>
      </c>
      <c r="G4860" s="10">
        <v>2017</v>
      </c>
      <c r="H4860" s="10">
        <v>215584218</v>
      </c>
      <c r="I4860" s="17" t="s">
        <v>1873</v>
      </c>
      <c r="J4860" s="18">
        <v>5016</v>
      </c>
      <c r="K4860" s="19">
        <v>154.06</v>
      </c>
      <c r="L4860" s="19">
        <v>90.93</v>
      </c>
      <c r="M4860" s="19">
        <f>Table1[[#This Row],[Unit_Selling Price]]-Table1[[#This Row],[Unit_Cost]]</f>
        <v>63.13</v>
      </c>
      <c r="N4860" s="19">
        <f>Table1[[#This Row],[Quantity]]*Table1[[#This Row],[unit_per Profit]]</f>
        <v>316660.08</v>
      </c>
    </row>
    <row r="4861" spans="1:14" x14ac:dyDescent="0.2">
      <c r="A4861" s="10" t="s">
        <v>29</v>
      </c>
      <c r="B4861" s="10" t="s">
        <v>181</v>
      </c>
      <c r="C4861" s="10" t="s">
        <v>34</v>
      </c>
      <c r="D4861" s="10" t="s">
        <v>23</v>
      </c>
      <c r="E4861" s="10" t="s">
        <v>35</v>
      </c>
      <c r="F4861" s="11" t="s">
        <v>312</v>
      </c>
      <c r="G4861" s="10">
        <v>2016</v>
      </c>
      <c r="H4861" s="10">
        <v>407220542</v>
      </c>
      <c r="I4861" s="17">
        <v>42467</v>
      </c>
      <c r="J4861" s="18">
        <v>4463</v>
      </c>
      <c r="K4861" s="19">
        <v>205.7</v>
      </c>
      <c r="L4861" s="19">
        <v>117.11</v>
      </c>
      <c r="M4861" s="19">
        <f>Table1[[#This Row],[Unit_Selling Price]]-Table1[[#This Row],[Unit_Cost]]</f>
        <v>88.59</v>
      </c>
      <c r="N4861" s="19">
        <f>Table1[[#This Row],[Quantity]]*Table1[[#This Row],[unit_per Profit]]</f>
        <v>395377.17</v>
      </c>
    </row>
    <row r="4862" spans="1:14" x14ac:dyDescent="0.2">
      <c r="A4862" s="10" t="s">
        <v>29</v>
      </c>
      <c r="B4862" s="10" t="s">
        <v>214</v>
      </c>
      <c r="C4862" s="10" t="s">
        <v>77</v>
      </c>
      <c r="D4862" s="10" t="s">
        <v>23</v>
      </c>
      <c r="E4862" s="10" t="s">
        <v>35</v>
      </c>
      <c r="F4862" s="11" t="s">
        <v>1521</v>
      </c>
      <c r="G4862" s="10">
        <v>2016</v>
      </c>
      <c r="H4862" s="10">
        <v>956969964</v>
      </c>
      <c r="I4862" s="17" t="s">
        <v>418</v>
      </c>
      <c r="J4862" s="18">
        <v>7533</v>
      </c>
      <c r="K4862" s="19">
        <v>154.06</v>
      </c>
      <c r="L4862" s="19">
        <v>90.93</v>
      </c>
      <c r="M4862" s="19">
        <f>Table1[[#This Row],[Unit_Selling Price]]-Table1[[#This Row],[Unit_Cost]]</f>
        <v>63.13</v>
      </c>
      <c r="N4862" s="19">
        <f>Table1[[#This Row],[Quantity]]*Table1[[#This Row],[unit_per Profit]]</f>
        <v>475558.29</v>
      </c>
    </row>
    <row r="4863" spans="1:14" x14ac:dyDescent="0.2">
      <c r="A4863" s="10" t="s">
        <v>29</v>
      </c>
      <c r="B4863" s="10" t="s">
        <v>125</v>
      </c>
      <c r="C4863" s="10" t="s">
        <v>65</v>
      </c>
      <c r="D4863" s="10" t="s">
        <v>23</v>
      </c>
      <c r="E4863" s="10" t="s">
        <v>35</v>
      </c>
      <c r="F4863" s="11">
        <v>41955</v>
      </c>
      <c r="G4863" s="10">
        <v>2014</v>
      </c>
      <c r="H4863" s="10">
        <v>399256312</v>
      </c>
      <c r="I4863" s="17">
        <v>42125</v>
      </c>
      <c r="J4863" s="18">
        <v>7670</v>
      </c>
      <c r="K4863" s="19">
        <v>9.33</v>
      </c>
      <c r="L4863" s="19">
        <v>6.92</v>
      </c>
      <c r="M4863" s="19">
        <f>Table1[[#This Row],[Unit_Selling Price]]-Table1[[#This Row],[Unit_Cost]]</f>
        <v>2.41</v>
      </c>
      <c r="N4863" s="19">
        <f>Table1[[#This Row],[Quantity]]*Table1[[#This Row],[unit_per Profit]]</f>
        <v>18484.7</v>
      </c>
    </row>
    <row r="4864" spans="1:14" x14ac:dyDescent="0.2">
      <c r="A4864" s="10" t="s">
        <v>29</v>
      </c>
      <c r="B4864" s="10" t="s">
        <v>202</v>
      </c>
      <c r="C4864" s="10" t="s">
        <v>26</v>
      </c>
      <c r="D4864" s="10" t="s">
        <v>27</v>
      </c>
      <c r="E4864" s="10" t="s">
        <v>24</v>
      </c>
      <c r="F4864" s="11">
        <v>40605</v>
      </c>
      <c r="G4864" s="10">
        <v>2011</v>
      </c>
      <c r="H4864" s="10">
        <v>488815915</v>
      </c>
      <c r="I4864" s="17" t="s">
        <v>1371</v>
      </c>
      <c r="J4864" s="18">
        <v>347</v>
      </c>
      <c r="K4864" s="19">
        <v>152.58000000000001</v>
      </c>
      <c r="L4864" s="19">
        <v>97.44</v>
      </c>
      <c r="M4864" s="19">
        <f>Table1[[#This Row],[Unit_Selling Price]]-Table1[[#This Row],[Unit_Cost]]</f>
        <v>55.14</v>
      </c>
      <c r="N4864" s="19">
        <f>Table1[[#This Row],[Quantity]]*Table1[[#This Row],[unit_per Profit]]</f>
        <v>19133.580000000002</v>
      </c>
    </row>
    <row r="4865" spans="1:14" x14ac:dyDescent="0.2">
      <c r="A4865" s="10" t="s">
        <v>46</v>
      </c>
      <c r="B4865" s="10" t="s">
        <v>159</v>
      </c>
      <c r="C4865" s="10" t="s">
        <v>34</v>
      </c>
      <c r="D4865" s="10" t="s">
        <v>23</v>
      </c>
      <c r="E4865" s="10" t="s">
        <v>24</v>
      </c>
      <c r="F4865" s="11">
        <v>42678</v>
      </c>
      <c r="G4865" s="10">
        <v>2016</v>
      </c>
      <c r="H4865" s="10">
        <v>350697600</v>
      </c>
      <c r="I4865" s="17" t="s">
        <v>1296</v>
      </c>
      <c r="J4865" s="18">
        <v>8068</v>
      </c>
      <c r="K4865" s="19">
        <v>205.7</v>
      </c>
      <c r="L4865" s="19">
        <v>117.11</v>
      </c>
      <c r="M4865" s="19">
        <f>Table1[[#This Row],[Unit_Selling Price]]-Table1[[#This Row],[Unit_Cost]]</f>
        <v>88.59</v>
      </c>
      <c r="N4865" s="19">
        <f>Table1[[#This Row],[Quantity]]*Table1[[#This Row],[unit_per Profit]]</f>
        <v>714744.12</v>
      </c>
    </row>
    <row r="4866" spans="1:14" x14ac:dyDescent="0.2">
      <c r="A4866" s="10" t="s">
        <v>29</v>
      </c>
      <c r="B4866" s="10" t="s">
        <v>161</v>
      </c>
      <c r="C4866" s="10" t="s">
        <v>42</v>
      </c>
      <c r="D4866" s="10" t="s">
        <v>27</v>
      </c>
      <c r="E4866" s="10" t="s">
        <v>28</v>
      </c>
      <c r="F4866" s="11" t="s">
        <v>362</v>
      </c>
      <c r="G4866" s="10">
        <v>2012</v>
      </c>
      <c r="H4866" s="10">
        <v>530262696</v>
      </c>
      <c r="I4866" s="17">
        <v>41218</v>
      </c>
      <c r="J4866" s="18">
        <v>5370</v>
      </c>
      <c r="K4866" s="19">
        <v>109.28</v>
      </c>
      <c r="L4866" s="19">
        <v>35.840000000000003</v>
      </c>
      <c r="M4866" s="19">
        <f>Table1[[#This Row],[Unit_Selling Price]]-Table1[[#This Row],[Unit_Cost]]</f>
        <v>73.44</v>
      </c>
      <c r="N4866" s="19">
        <f>Table1[[#This Row],[Quantity]]*Table1[[#This Row],[unit_per Profit]]</f>
        <v>394372.8</v>
      </c>
    </row>
    <row r="4867" spans="1:14" x14ac:dyDescent="0.2">
      <c r="A4867" s="10" t="s">
        <v>278</v>
      </c>
      <c r="B4867" s="10" t="s">
        <v>117</v>
      </c>
      <c r="C4867" s="10" t="s">
        <v>42</v>
      </c>
      <c r="D4867" s="10" t="s">
        <v>27</v>
      </c>
      <c r="E4867" s="10" t="s">
        <v>24</v>
      </c>
      <c r="F4867" s="11">
        <v>42711</v>
      </c>
      <c r="G4867" s="10">
        <v>2016</v>
      </c>
      <c r="H4867" s="10">
        <v>743185031</v>
      </c>
      <c r="I4867" s="17" t="s">
        <v>1189</v>
      </c>
      <c r="J4867" s="18">
        <v>3821</v>
      </c>
      <c r="K4867" s="19">
        <v>109.28</v>
      </c>
      <c r="L4867" s="19">
        <v>35.840000000000003</v>
      </c>
      <c r="M4867" s="19">
        <f>Table1[[#This Row],[Unit_Selling Price]]-Table1[[#This Row],[Unit_Cost]]</f>
        <v>73.44</v>
      </c>
      <c r="N4867" s="19">
        <f>Table1[[#This Row],[Quantity]]*Table1[[#This Row],[unit_per Profit]]</f>
        <v>280614.24</v>
      </c>
    </row>
    <row r="4868" spans="1:14" x14ac:dyDescent="0.2">
      <c r="A4868" s="10" t="s">
        <v>37</v>
      </c>
      <c r="B4868" s="10" t="s">
        <v>62</v>
      </c>
      <c r="C4868" s="10" t="s">
        <v>85</v>
      </c>
      <c r="D4868" s="10" t="s">
        <v>23</v>
      </c>
      <c r="E4868" s="10" t="s">
        <v>28</v>
      </c>
      <c r="F4868" s="11">
        <v>42624</v>
      </c>
      <c r="G4868" s="10">
        <v>2016</v>
      </c>
      <c r="H4868" s="10">
        <v>325450932</v>
      </c>
      <c r="I4868" s="17" t="s">
        <v>1047</v>
      </c>
      <c r="J4868" s="18">
        <v>7018</v>
      </c>
      <c r="K4868" s="19">
        <v>668.27</v>
      </c>
      <c r="L4868" s="19">
        <v>502.54</v>
      </c>
      <c r="M4868" s="19">
        <f>Table1[[#This Row],[Unit_Selling Price]]-Table1[[#This Row],[Unit_Cost]]</f>
        <v>165.73</v>
      </c>
      <c r="N4868" s="19">
        <f>Table1[[#This Row],[Quantity]]*Table1[[#This Row],[unit_per Profit]]</f>
        <v>1163093.1399999999</v>
      </c>
    </row>
    <row r="4869" spans="1:14" x14ac:dyDescent="0.2">
      <c r="A4869" s="10" t="s">
        <v>46</v>
      </c>
      <c r="B4869" s="10" t="s">
        <v>132</v>
      </c>
      <c r="C4869" s="10" t="s">
        <v>77</v>
      </c>
      <c r="D4869" s="10" t="s">
        <v>27</v>
      </c>
      <c r="E4869" s="10" t="s">
        <v>43</v>
      </c>
      <c r="F4869" s="11" t="s">
        <v>1127</v>
      </c>
      <c r="G4869" s="10">
        <v>2013</v>
      </c>
      <c r="H4869" s="10">
        <v>483359229</v>
      </c>
      <c r="I4869" s="17">
        <v>41557</v>
      </c>
      <c r="J4869" s="18">
        <v>5592</v>
      </c>
      <c r="K4869" s="19">
        <v>154.06</v>
      </c>
      <c r="L4869" s="19">
        <v>90.93</v>
      </c>
      <c r="M4869" s="19">
        <f>Table1[[#This Row],[Unit_Selling Price]]-Table1[[#This Row],[Unit_Cost]]</f>
        <v>63.13</v>
      </c>
      <c r="N4869" s="19">
        <f>Table1[[#This Row],[Quantity]]*Table1[[#This Row],[unit_per Profit]]</f>
        <v>353022.96</v>
      </c>
    </row>
    <row r="4870" spans="1:14" x14ac:dyDescent="0.2">
      <c r="A4870" s="10" t="s">
        <v>29</v>
      </c>
      <c r="B4870" s="10" t="s">
        <v>80</v>
      </c>
      <c r="C4870" s="10" t="s">
        <v>51</v>
      </c>
      <c r="D4870" s="10" t="s">
        <v>23</v>
      </c>
      <c r="E4870" s="10" t="s">
        <v>35</v>
      </c>
      <c r="F4870" s="11" t="s">
        <v>1252</v>
      </c>
      <c r="G4870" s="10">
        <v>2016</v>
      </c>
      <c r="H4870" s="10">
        <v>243521249</v>
      </c>
      <c r="I4870" s="17" t="s">
        <v>786</v>
      </c>
      <c r="J4870" s="18">
        <v>2204</v>
      </c>
      <c r="K4870" s="19">
        <v>437.2</v>
      </c>
      <c r="L4870" s="19">
        <v>263.33</v>
      </c>
      <c r="M4870" s="19">
        <f>Table1[[#This Row],[Unit_Selling Price]]-Table1[[#This Row],[Unit_Cost]]</f>
        <v>173.87</v>
      </c>
      <c r="N4870" s="19">
        <f>Table1[[#This Row],[Quantity]]*Table1[[#This Row],[unit_per Profit]]</f>
        <v>383209.48</v>
      </c>
    </row>
    <row r="4871" spans="1:14" x14ac:dyDescent="0.2">
      <c r="A4871" s="10" t="s">
        <v>37</v>
      </c>
      <c r="B4871" s="10" t="s">
        <v>139</v>
      </c>
      <c r="C4871" s="10" t="s">
        <v>85</v>
      </c>
      <c r="D4871" s="10" t="s">
        <v>27</v>
      </c>
      <c r="E4871" s="10" t="s">
        <v>28</v>
      </c>
      <c r="F4871" s="11">
        <v>42068</v>
      </c>
      <c r="G4871" s="10">
        <v>2015</v>
      </c>
      <c r="H4871" s="10">
        <v>502860820</v>
      </c>
      <c r="I4871" s="17" t="s">
        <v>476</v>
      </c>
      <c r="J4871" s="18">
        <v>6546</v>
      </c>
      <c r="K4871" s="19">
        <v>668.27</v>
      </c>
      <c r="L4871" s="19">
        <v>502.54</v>
      </c>
      <c r="M4871" s="19">
        <f>Table1[[#This Row],[Unit_Selling Price]]-Table1[[#This Row],[Unit_Cost]]</f>
        <v>165.73</v>
      </c>
      <c r="N4871" s="19">
        <f>Table1[[#This Row],[Quantity]]*Table1[[#This Row],[unit_per Profit]]</f>
        <v>1084868.58</v>
      </c>
    </row>
    <row r="4872" spans="1:14" x14ac:dyDescent="0.2">
      <c r="A4872" s="10" t="s">
        <v>29</v>
      </c>
      <c r="B4872" s="10" t="s">
        <v>198</v>
      </c>
      <c r="C4872" s="10" t="s">
        <v>51</v>
      </c>
      <c r="D4872" s="10" t="s">
        <v>23</v>
      </c>
      <c r="E4872" s="10" t="s">
        <v>24</v>
      </c>
      <c r="F4872" s="11" t="s">
        <v>628</v>
      </c>
      <c r="G4872" s="10">
        <v>2011</v>
      </c>
      <c r="H4872" s="10">
        <v>878614270</v>
      </c>
      <c r="I4872" s="17" t="s">
        <v>665</v>
      </c>
      <c r="J4872" s="18">
        <v>342</v>
      </c>
      <c r="K4872" s="19">
        <v>437.2</v>
      </c>
      <c r="L4872" s="19">
        <v>263.33</v>
      </c>
      <c r="M4872" s="19">
        <f>Table1[[#This Row],[Unit_Selling Price]]-Table1[[#This Row],[Unit_Cost]]</f>
        <v>173.87</v>
      </c>
      <c r="N4872" s="19">
        <f>Table1[[#This Row],[Quantity]]*Table1[[#This Row],[unit_per Profit]]</f>
        <v>59463.54</v>
      </c>
    </row>
    <row r="4873" spans="1:14" x14ac:dyDescent="0.2">
      <c r="A4873" s="10" t="s">
        <v>32</v>
      </c>
      <c r="B4873" s="10" t="s">
        <v>96</v>
      </c>
      <c r="C4873" s="10" t="s">
        <v>51</v>
      </c>
      <c r="D4873" s="10" t="s">
        <v>27</v>
      </c>
      <c r="E4873" s="10" t="s">
        <v>28</v>
      </c>
      <c r="F4873" s="11">
        <v>42255</v>
      </c>
      <c r="G4873" s="10">
        <v>2015</v>
      </c>
      <c r="H4873" s="10">
        <v>158330428</v>
      </c>
      <c r="I4873" s="17" t="s">
        <v>1844</v>
      </c>
      <c r="J4873" s="18">
        <v>2347</v>
      </c>
      <c r="K4873" s="19">
        <v>437.2</v>
      </c>
      <c r="L4873" s="19">
        <v>263.33</v>
      </c>
      <c r="M4873" s="19">
        <f>Table1[[#This Row],[Unit_Selling Price]]-Table1[[#This Row],[Unit_Cost]]</f>
        <v>173.87</v>
      </c>
      <c r="N4873" s="19">
        <f>Table1[[#This Row],[Quantity]]*Table1[[#This Row],[unit_per Profit]]</f>
        <v>408072.89</v>
      </c>
    </row>
    <row r="4874" spans="1:14" x14ac:dyDescent="0.2">
      <c r="A4874" s="10" t="s">
        <v>32</v>
      </c>
      <c r="B4874" s="10" t="s">
        <v>149</v>
      </c>
      <c r="C4874" s="10" t="s">
        <v>42</v>
      </c>
      <c r="D4874" s="10" t="s">
        <v>23</v>
      </c>
      <c r="E4874" s="10" t="s">
        <v>24</v>
      </c>
      <c r="F4874" s="11">
        <v>40767</v>
      </c>
      <c r="G4874" s="10">
        <v>2011</v>
      </c>
      <c r="H4874" s="10">
        <v>349870622</v>
      </c>
      <c r="I4874" s="17" t="s">
        <v>1060</v>
      </c>
      <c r="J4874" s="18">
        <v>3347</v>
      </c>
      <c r="K4874" s="19">
        <v>109.28</v>
      </c>
      <c r="L4874" s="19">
        <v>35.840000000000003</v>
      </c>
      <c r="M4874" s="19">
        <f>Table1[[#This Row],[Unit_Selling Price]]-Table1[[#This Row],[Unit_Cost]]</f>
        <v>73.44</v>
      </c>
      <c r="N4874" s="19">
        <f>Table1[[#This Row],[Quantity]]*Table1[[#This Row],[unit_per Profit]]</f>
        <v>245803.68</v>
      </c>
    </row>
    <row r="4875" spans="1:14" x14ac:dyDescent="0.2">
      <c r="A4875" s="10" t="s">
        <v>46</v>
      </c>
      <c r="B4875" s="10" t="s">
        <v>71</v>
      </c>
      <c r="C4875" s="10" t="s">
        <v>51</v>
      </c>
      <c r="D4875" s="10" t="s">
        <v>23</v>
      </c>
      <c r="E4875" s="10" t="s">
        <v>24</v>
      </c>
      <c r="F4875" s="11" t="s">
        <v>1334</v>
      </c>
      <c r="G4875" s="10">
        <v>2010</v>
      </c>
      <c r="H4875" s="10">
        <v>831408679</v>
      </c>
      <c r="I4875" s="17">
        <v>40219</v>
      </c>
      <c r="J4875" s="18">
        <v>1159</v>
      </c>
      <c r="K4875" s="19">
        <v>437.2</v>
      </c>
      <c r="L4875" s="19">
        <v>263.33</v>
      </c>
      <c r="M4875" s="19">
        <f>Table1[[#This Row],[Unit_Selling Price]]-Table1[[#This Row],[Unit_Cost]]</f>
        <v>173.87</v>
      </c>
      <c r="N4875" s="19">
        <f>Table1[[#This Row],[Quantity]]*Table1[[#This Row],[unit_per Profit]]</f>
        <v>201515.33</v>
      </c>
    </row>
    <row r="4876" spans="1:14" x14ac:dyDescent="0.2">
      <c r="A4876" s="10" t="s">
        <v>37</v>
      </c>
      <c r="B4876" s="10" t="s">
        <v>95</v>
      </c>
      <c r="C4876" s="10" t="s">
        <v>49</v>
      </c>
      <c r="D4876" s="10" t="s">
        <v>23</v>
      </c>
      <c r="E4876" s="10" t="s">
        <v>43</v>
      </c>
      <c r="F4876" s="11" t="s">
        <v>678</v>
      </c>
      <c r="G4876" s="10">
        <v>2015</v>
      </c>
      <c r="H4876" s="10">
        <v>601430928</v>
      </c>
      <c r="I4876" s="17" t="s">
        <v>1514</v>
      </c>
      <c r="J4876" s="18">
        <v>5632</v>
      </c>
      <c r="K4876" s="19">
        <v>651.21</v>
      </c>
      <c r="L4876" s="19">
        <v>524.96</v>
      </c>
      <c r="M4876" s="19">
        <f>Table1[[#This Row],[Unit_Selling Price]]-Table1[[#This Row],[Unit_Cost]]</f>
        <v>126.25</v>
      </c>
      <c r="N4876" s="19">
        <f>Table1[[#This Row],[Quantity]]*Table1[[#This Row],[unit_per Profit]]</f>
        <v>711040</v>
      </c>
    </row>
    <row r="4877" spans="1:14" x14ac:dyDescent="0.2">
      <c r="A4877" s="10" t="s">
        <v>32</v>
      </c>
      <c r="B4877" s="10" t="s">
        <v>200</v>
      </c>
      <c r="C4877" s="10" t="s">
        <v>85</v>
      </c>
      <c r="D4877" s="10" t="s">
        <v>23</v>
      </c>
      <c r="E4877" s="10" t="s">
        <v>24</v>
      </c>
      <c r="F4877" s="11" t="s">
        <v>1672</v>
      </c>
      <c r="G4877" s="10">
        <v>2013</v>
      </c>
      <c r="H4877" s="10">
        <v>528736197</v>
      </c>
      <c r="I4877" s="17" t="s">
        <v>1291</v>
      </c>
      <c r="J4877" s="18">
        <v>3645</v>
      </c>
      <c r="K4877" s="19">
        <v>668.27</v>
      </c>
      <c r="L4877" s="19">
        <v>502.54</v>
      </c>
      <c r="M4877" s="19">
        <f>Table1[[#This Row],[Unit_Selling Price]]-Table1[[#This Row],[Unit_Cost]]</f>
        <v>165.73</v>
      </c>
      <c r="N4877" s="19">
        <f>Table1[[#This Row],[Quantity]]*Table1[[#This Row],[unit_per Profit]]</f>
        <v>604085.85</v>
      </c>
    </row>
    <row r="4878" spans="1:14" x14ac:dyDescent="0.2">
      <c r="A4878" s="10" t="s">
        <v>278</v>
      </c>
      <c r="B4878" s="10" t="s">
        <v>226</v>
      </c>
      <c r="C4878" s="10" t="s">
        <v>42</v>
      </c>
      <c r="D4878" s="10" t="s">
        <v>23</v>
      </c>
      <c r="E4878" s="10" t="s">
        <v>28</v>
      </c>
      <c r="F4878" s="11">
        <v>41884</v>
      </c>
      <c r="G4878" s="10">
        <v>2014</v>
      </c>
      <c r="H4878" s="10">
        <v>202435815</v>
      </c>
      <c r="I4878" s="17" t="s">
        <v>1829</v>
      </c>
      <c r="J4878" s="18">
        <v>4111</v>
      </c>
      <c r="K4878" s="19">
        <v>109.28</v>
      </c>
      <c r="L4878" s="19">
        <v>35.840000000000003</v>
      </c>
      <c r="M4878" s="19">
        <f>Table1[[#This Row],[Unit_Selling Price]]-Table1[[#This Row],[Unit_Cost]]</f>
        <v>73.44</v>
      </c>
      <c r="N4878" s="19">
        <f>Table1[[#This Row],[Quantity]]*Table1[[#This Row],[unit_per Profit]]</f>
        <v>301911.84000000003</v>
      </c>
    </row>
    <row r="4879" spans="1:14" x14ac:dyDescent="0.2">
      <c r="A4879" s="10" t="s">
        <v>46</v>
      </c>
      <c r="B4879" s="10" t="s">
        <v>172</v>
      </c>
      <c r="C4879" s="10" t="s">
        <v>56</v>
      </c>
      <c r="D4879" s="10" t="s">
        <v>27</v>
      </c>
      <c r="E4879" s="10" t="s">
        <v>28</v>
      </c>
      <c r="F4879" s="11" t="s">
        <v>924</v>
      </c>
      <c r="G4879" s="10">
        <v>2016</v>
      </c>
      <c r="H4879" s="10">
        <v>181953608</v>
      </c>
      <c r="I4879" s="17" t="s">
        <v>340</v>
      </c>
      <c r="J4879" s="18">
        <v>2971</v>
      </c>
      <c r="K4879" s="19">
        <v>421.89</v>
      </c>
      <c r="L4879" s="19">
        <v>364.69</v>
      </c>
      <c r="M4879" s="19">
        <f>Table1[[#This Row],[Unit_Selling Price]]-Table1[[#This Row],[Unit_Cost]]</f>
        <v>57.2</v>
      </c>
      <c r="N4879" s="19">
        <f>Table1[[#This Row],[Quantity]]*Table1[[#This Row],[unit_per Profit]]</f>
        <v>169941.2</v>
      </c>
    </row>
    <row r="4880" spans="1:14" x14ac:dyDescent="0.2">
      <c r="A4880" s="10" t="s">
        <v>37</v>
      </c>
      <c r="B4880" s="10" t="s">
        <v>169</v>
      </c>
      <c r="C4880" s="10" t="s">
        <v>42</v>
      </c>
      <c r="D4880" s="10" t="s">
        <v>27</v>
      </c>
      <c r="E4880" s="10" t="s">
        <v>24</v>
      </c>
      <c r="F4880" s="11" t="s">
        <v>1797</v>
      </c>
      <c r="G4880" s="10">
        <v>2015</v>
      </c>
      <c r="H4880" s="10">
        <v>647025907</v>
      </c>
      <c r="I4880" s="17" t="s">
        <v>1797</v>
      </c>
      <c r="J4880" s="18">
        <v>8199</v>
      </c>
      <c r="K4880" s="19">
        <v>109.28</v>
      </c>
      <c r="L4880" s="19">
        <v>35.840000000000003</v>
      </c>
      <c r="M4880" s="19">
        <f>Table1[[#This Row],[Unit_Selling Price]]-Table1[[#This Row],[Unit_Cost]]</f>
        <v>73.44</v>
      </c>
      <c r="N4880" s="19">
        <f>Table1[[#This Row],[Quantity]]*Table1[[#This Row],[unit_per Profit]]</f>
        <v>602134.56000000006</v>
      </c>
    </row>
    <row r="4881" spans="1:14" x14ac:dyDescent="0.2">
      <c r="A4881" s="10" t="s">
        <v>32</v>
      </c>
      <c r="B4881" s="10" t="s">
        <v>157</v>
      </c>
      <c r="C4881" s="10" t="s">
        <v>51</v>
      </c>
      <c r="D4881" s="10" t="s">
        <v>27</v>
      </c>
      <c r="E4881" s="10" t="s">
        <v>28</v>
      </c>
      <c r="F4881" s="11" t="s">
        <v>1909</v>
      </c>
      <c r="G4881" s="10">
        <v>2014</v>
      </c>
      <c r="H4881" s="10">
        <v>947701537</v>
      </c>
      <c r="I4881" s="17" t="s">
        <v>1646</v>
      </c>
      <c r="J4881" s="18">
        <v>4800</v>
      </c>
      <c r="K4881" s="19">
        <v>437.2</v>
      </c>
      <c r="L4881" s="19">
        <v>263.33</v>
      </c>
      <c r="M4881" s="19">
        <f>Table1[[#This Row],[Unit_Selling Price]]-Table1[[#This Row],[Unit_Cost]]</f>
        <v>173.87</v>
      </c>
      <c r="N4881" s="19">
        <f>Table1[[#This Row],[Quantity]]*Table1[[#This Row],[unit_per Profit]]</f>
        <v>834576</v>
      </c>
    </row>
    <row r="4882" spans="1:14" x14ac:dyDescent="0.2">
      <c r="A4882" s="10" t="s">
        <v>29</v>
      </c>
      <c r="B4882" s="10" t="s">
        <v>144</v>
      </c>
      <c r="C4882" s="10" t="s">
        <v>77</v>
      </c>
      <c r="D4882" s="10" t="s">
        <v>27</v>
      </c>
      <c r="E4882" s="10" t="s">
        <v>43</v>
      </c>
      <c r="F4882" s="11" t="s">
        <v>1133</v>
      </c>
      <c r="G4882" s="10">
        <v>2014</v>
      </c>
      <c r="H4882" s="10">
        <v>954341828</v>
      </c>
      <c r="I4882" s="17">
        <v>41950</v>
      </c>
      <c r="J4882" s="18">
        <v>9809</v>
      </c>
      <c r="K4882" s="19">
        <v>154.06</v>
      </c>
      <c r="L4882" s="19">
        <v>90.93</v>
      </c>
      <c r="M4882" s="19">
        <f>Table1[[#This Row],[Unit_Selling Price]]-Table1[[#This Row],[Unit_Cost]]</f>
        <v>63.13</v>
      </c>
      <c r="N4882" s="19">
        <f>Table1[[#This Row],[Quantity]]*Table1[[#This Row],[unit_per Profit]]</f>
        <v>619242.17000000004</v>
      </c>
    </row>
    <row r="4883" spans="1:14" x14ac:dyDescent="0.2">
      <c r="A4883" s="10" t="s">
        <v>29</v>
      </c>
      <c r="B4883" s="10" t="s">
        <v>270</v>
      </c>
      <c r="C4883" s="10" t="s">
        <v>31</v>
      </c>
      <c r="D4883" s="10" t="s">
        <v>23</v>
      </c>
      <c r="E4883" s="10" t="s">
        <v>43</v>
      </c>
      <c r="F4883" s="11">
        <v>40521</v>
      </c>
      <c r="G4883" s="10">
        <v>2010</v>
      </c>
      <c r="H4883" s="10">
        <v>607620608</v>
      </c>
      <c r="I4883" s="17" t="s">
        <v>538</v>
      </c>
      <c r="J4883" s="18">
        <v>7296</v>
      </c>
      <c r="K4883" s="19">
        <v>47.45</v>
      </c>
      <c r="L4883" s="19">
        <v>31.79</v>
      </c>
      <c r="M4883" s="19">
        <f>Table1[[#This Row],[Unit_Selling Price]]-Table1[[#This Row],[Unit_Cost]]</f>
        <v>15.66</v>
      </c>
      <c r="N4883" s="19">
        <f>Table1[[#This Row],[Quantity]]*Table1[[#This Row],[unit_per Profit]]</f>
        <v>114255.36</v>
      </c>
    </row>
    <row r="4884" spans="1:14" x14ac:dyDescent="0.2">
      <c r="A4884" s="10" t="s">
        <v>278</v>
      </c>
      <c r="B4884" s="10" t="s">
        <v>70</v>
      </c>
      <c r="C4884" s="10" t="s">
        <v>65</v>
      </c>
      <c r="D4884" s="10" t="s">
        <v>27</v>
      </c>
      <c r="E4884" s="10" t="s">
        <v>28</v>
      </c>
      <c r="F4884" s="11" t="s">
        <v>1639</v>
      </c>
      <c r="G4884" s="10">
        <v>2016</v>
      </c>
      <c r="H4884" s="10">
        <v>368524205</v>
      </c>
      <c r="I4884" s="17" t="s">
        <v>789</v>
      </c>
      <c r="J4884" s="18">
        <v>3357</v>
      </c>
      <c r="K4884" s="19">
        <v>9.33</v>
      </c>
      <c r="L4884" s="19">
        <v>6.92</v>
      </c>
      <c r="M4884" s="19">
        <f>Table1[[#This Row],[Unit_Selling Price]]-Table1[[#This Row],[Unit_Cost]]</f>
        <v>2.41</v>
      </c>
      <c r="N4884" s="19">
        <f>Table1[[#This Row],[Quantity]]*Table1[[#This Row],[unit_per Profit]]</f>
        <v>8090.37</v>
      </c>
    </row>
    <row r="4885" spans="1:14" x14ac:dyDescent="0.2">
      <c r="A4885" s="10" t="s">
        <v>59</v>
      </c>
      <c r="B4885" s="10" t="s">
        <v>148</v>
      </c>
      <c r="C4885" s="10" t="s">
        <v>26</v>
      </c>
      <c r="D4885" s="10" t="s">
        <v>23</v>
      </c>
      <c r="E4885" s="10" t="s">
        <v>24</v>
      </c>
      <c r="F4885" s="11" t="s">
        <v>955</v>
      </c>
      <c r="G4885" s="10">
        <v>2010</v>
      </c>
      <c r="H4885" s="10">
        <v>768351447</v>
      </c>
      <c r="I4885" s="17" t="s">
        <v>1065</v>
      </c>
      <c r="J4885" s="18">
        <v>1123</v>
      </c>
      <c r="K4885" s="19">
        <v>152.58000000000001</v>
      </c>
      <c r="L4885" s="19">
        <v>97.44</v>
      </c>
      <c r="M4885" s="19">
        <f>Table1[[#This Row],[Unit_Selling Price]]-Table1[[#This Row],[Unit_Cost]]</f>
        <v>55.14</v>
      </c>
      <c r="N4885" s="19">
        <f>Table1[[#This Row],[Quantity]]*Table1[[#This Row],[unit_per Profit]]</f>
        <v>61922.22</v>
      </c>
    </row>
    <row r="4886" spans="1:14" x14ac:dyDescent="0.2">
      <c r="A4886" s="10" t="s">
        <v>46</v>
      </c>
      <c r="B4886" s="10" t="s">
        <v>146</v>
      </c>
      <c r="C4886" s="10" t="s">
        <v>26</v>
      </c>
      <c r="D4886" s="10" t="s">
        <v>27</v>
      </c>
      <c r="E4886" s="10" t="s">
        <v>24</v>
      </c>
      <c r="F4886" s="11" t="s">
        <v>486</v>
      </c>
      <c r="G4886" s="10">
        <v>2012</v>
      </c>
      <c r="H4886" s="10">
        <v>158713662</v>
      </c>
      <c r="I4886" s="17" t="s">
        <v>1723</v>
      </c>
      <c r="J4886" s="18">
        <v>5754</v>
      </c>
      <c r="K4886" s="19">
        <v>152.58000000000001</v>
      </c>
      <c r="L4886" s="19">
        <v>97.44</v>
      </c>
      <c r="M4886" s="19">
        <f>Table1[[#This Row],[Unit_Selling Price]]-Table1[[#This Row],[Unit_Cost]]</f>
        <v>55.14</v>
      </c>
      <c r="N4886" s="19">
        <f>Table1[[#This Row],[Quantity]]*Table1[[#This Row],[unit_per Profit]]</f>
        <v>317275.56</v>
      </c>
    </row>
    <row r="4887" spans="1:14" x14ac:dyDescent="0.2">
      <c r="A4887" s="10" t="s">
        <v>29</v>
      </c>
      <c r="B4887" s="10" t="s">
        <v>130</v>
      </c>
      <c r="C4887" s="10" t="s">
        <v>39</v>
      </c>
      <c r="D4887" s="10" t="s">
        <v>23</v>
      </c>
      <c r="E4887" s="10" t="s">
        <v>35</v>
      </c>
      <c r="F4887" s="11">
        <v>41671</v>
      </c>
      <c r="G4887" s="10">
        <v>2014</v>
      </c>
      <c r="H4887" s="10">
        <v>561534678</v>
      </c>
      <c r="I4887" s="17" t="s">
        <v>1003</v>
      </c>
      <c r="J4887" s="18">
        <v>9445</v>
      </c>
      <c r="K4887" s="19">
        <v>81.73</v>
      </c>
      <c r="L4887" s="19">
        <v>56.67</v>
      </c>
      <c r="M4887" s="19">
        <f>Table1[[#This Row],[Unit_Selling Price]]-Table1[[#This Row],[Unit_Cost]]</f>
        <v>25.06</v>
      </c>
      <c r="N4887" s="19">
        <f>Table1[[#This Row],[Quantity]]*Table1[[#This Row],[unit_per Profit]]</f>
        <v>236691.7</v>
      </c>
    </row>
    <row r="4888" spans="1:14" x14ac:dyDescent="0.2">
      <c r="A4888" s="10" t="s">
        <v>40</v>
      </c>
      <c r="B4888" s="10" t="s">
        <v>201</v>
      </c>
      <c r="C4888" s="10" t="s">
        <v>65</v>
      </c>
      <c r="D4888" s="10" t="s">
        <v>27</v>
      </c>
      <c r="E4888" s="10" t="s">
        <v>35</v>
      </c>
      <c r="F4888" s="11">
        <v>40304</v>
      </c>
      <c r="G4888" s="10">
        <v>2010</v>
      </c>
      <c r="H4888" s="10">
        <v>919050824</v>
      </c>
      <c r="I4888" s="17" t="s">
        <v>723</v>
      </c>
      <c r="J4888" s="18">
        <v>6417</v>
      </c>
      <c r="K4888" s="19">
        <v>9.33</v>
      </c>
      <c r="L4888" s="19">
        <v>6.92</v>
      </c>
      <c r="M4888" s="19">
        <f>Table1[[#This Row],[Unit_Selling Price]]-Table1[[#This Row],[Unit_Cost]]</f>
        <v>2.41</v>
      </c>
      <c r="N4888" s="19">
        <f>Table1[[#This Row],[Quantity]]*Table1[[#This Row],[unit_per Profit]]</f>
        <v>15464.97</v>
      </c>
    </row>
    <row r="4889" spans="1:14" x14ac:dyDescent="0.2">
      <c r="A4889" s="10" t="s">
        <v>40</v>
      </c>
      <c r="B4889" s="10" t="s">
        <v>160</v>
      </c>
      <c r="C4889" s="10" t="s">
        <v>26</v>
      </c>
      <c r="D4889" s="10" t="s">
        <v>23</v>
      </c>
      <c r="E4889" s="10" t="s">
        <v>28</v>
      </c>
      <c r="F4889" s="11" t="s">
        <v>1665</v>
      </c>
      <c r="G4889" s="10">
        <v>2015</v>
      </c>
      <c r="H4889" s="10">
        <v>243810927</v>
      </c>
      <c r="I4889" s="17">
        <v>42102</v>
      </c>
      <c r="J4889" s="18">
        <v>7926</v>
      </c>
      <c r="K4889" s="19">
        <v>152.58000000000001</v>
      </c>
      <c r="L4889" s="19">
        <v>97.44</v>
      </c>
      <c r="M4889" s="19">
        <f>Table1[[#This Row],[Unit_Selling Price]]-Table1[[#This Row],[Unit_Cost]]</f>
        <v>55.14</v>
      </c>
      <c r="N4889" s="19">
        <f>Table1[[#This Row],[Quantity]]*Table1[[#This Row],[unit_per Profit]]</f>
        <v>437039.64</v>
      </c>
    </row>
    <row r="4890" spans="1:14" x14ac:dyDescent="0.2">
      <c r="A4890" s="10" t="s">
        <v>29</v>
      </c>
      <c r="B4890" s="10" t="s">
        <v>154</v>
      </c>
      <c r="C4890" s="10" t="s">
        <v>77</v>
      </c>
      <c r="D4890" s="10" t="s">
        <v>27</v>
      </c>
      <c r="E4890" s="10" t="s">
        <v>35</v>
      </c>
      <c r="F4890" s="11">
        <v>41791</v>
      </c>
      <c r="G4890" s="10">
        <v>2014</v>
      </c>
      <c r="H4890" s="10">
        <v>768676316</v>
      </c>
      <c r="I4890" s="17">
        <v>41853</v>
      </c>
      <c r="J4890" s="18">
        <v>7259</v>
      </c>
      <c r="K4890" s="19">
        <v>154.06</v>
      </c>
      <c r="L4890" s="19">
        <v>90.93</v>
      </c>
      <c r="M4890" s="19">
        <f>Table1[[#This Row],[Unit_Selling Price]]-Table1[[#This Row],[Unit_Cost]]</f>
        <v>63.13</v>
      </c>
      <c r="N4890" s="19">
        <f>Table1[[#This Row],[Quantity]]*Table1[[#This Row],[unit_per Profit]]</f>
        <v>458260.67</v>
      </c>
    </row>
    <row r="4891" spans="1:14" x14ac:dyDescent="0.2">
      <c r="A4891" s="10" t="s">
        <v>46</v>
      </c>
      <c r="B4891" s="10" t="s">
        <v>162</v>
      </c>
      <c r="C4891" s="10" t="s">
        <v>26</v>
      </c>
      <c r="D4891" s="10" t="s">
        <v>23</v>
      </c>
      <c r="E4891" s="10" t="s">
        <v>28</v>
      </c>
      <c r="F4891" s="11" t="s">
        <v>661</v>
      </c>
      <c r="G4891" s="10">
        <v>2010</v>
      </c>
      <c r="H4891" s="10">
        <v>296820819</v>
      </c>
      <c r="I4891" s="17">
        <v>40818</v>
      </c>
      <c r="J4891" s="18">
        <v>4731</v>
      </c>
      <c r="K4891" s="19">
        <v>152.58000000000001</v>
      </c>
      <c r="L4891" s="19">
        <v>97.44</v>
      </c>
      <c r="M4891" s="19">
        <f>Table1[[#This Row],[Unit_Selling Price]]-Table1[[#This Row],[Unit_Cost]]</f>
        <v>55.14</v>
      </c>
      <c r="N4891" s="19">
        <f>Table1[[#This Row],[Quantity]]*Table1[[#This Row],[unit_per Profit]]</f>
        <v>260867.34</v>
      </c>
    </row>
    <row r="4892" spans="1:14" x14ac:dyDescent="0.2">
      <c r="A4892" s="10" t="s">
        <v>278</v>
      </c>
      <c r="B4892" s="10" t="s">
        <v>114</v>
      </c>
      <c r="C4892" s="10" t="s">
        <v>31</v>
      </c>
      <c r="D4892" s="10" t="s">
        <v>27</v>
      </c>
      <c r="E4892" s="10" t="s">
        <v>28</v>
      </c>
      <c r="F4892" s="11">
        <v>41004</v>
      </c>
      <c r="G4892" s="10">
        <v>2012</v>
      </c>
      <c r="H4892" s="10">
        <v>751730763</v>
      </c>
      <c r="I4892" s="17">
        <v>41219</v>
      </c>
      <c r="J4892" s="18">
        <v>2693</v>
      </c>
      <c r="K4892" s="19">
        <v>47.45</v>
      </c>
      <c r="L4892" s="19">
        <v>31.79</v>
      </c>
      <c r="M4892" s="19">
        <f>Table1[[#This Row],[Unit_Selling Price]]-Table1[[#This Row],[Unit_Cost]]</f>
        <v>15.66</v>
      </c>
      <c r="N4892" s="19">
        <f>Table1[[#This Row],[Quantity]]*Table1[[#This Row],[unit_per Profit]]</f>
        <v>42172.38</v>
      </c>
    </row>
    <row r="4893" spans="1:14" x14ac:dyDescent="0.2">
      <c r="A4893" s="10" t="s">
        <v>278</v>
      </c>
      <c r="B4893" s="10" t="s">
        <v>191</v>
      </c>
      <c r="C4893" s="10" t="s">
        <v>56</v>
      </c>
      <c r="D4893" s="10" t="s">
        <v>23</v>
      </c>
      <c r="E4893" s="10" t="s">
        <v>35</v>
      </c>
      <c r="F4893" s="11" t="s">
        <v>677</v>
      </c>
      <c r="G4893" s="10">
        <v>2013</v>
      </c>
      <c r="H4893" s="10">
        <v>527204978</v>
      </c>
      <c r="I4893" s="17">
        <v>41343</v>
      </c>
      <c r="J4893" s="18">
        <v>523</v>
      </c>
      <c r="K4893" s="19">
        <v>421.89</v>
      </c>
      <c r="L4893" s="19">
        <v>364.69</v>
      </c>
      <c r="M4893" s="19">
        <f>Table1[[#This Row],[Unit_Selling Price]]-Table1[[#This Row],[Unit_Cost]]</f>
        <v>57.2</v>
      </c>
      <c r="N4893" s="19">
        <f>Table1[[#This Row],[Quantity]]*Table1[[#This Row],[unit_per Profit]]</f>
        <v>29915.599999999999</v>
      </c>
    </row>
    <row r="4894" spans="1:14" x14ac:dyDescent="0.2">
      <c r="A4894" s="10" t="s">
        <v>29</v>
      </c>
      <c r="B4894" s="10" t="s">
        <v>134</v>
      </c>
      <c r="C4894" s="10" t="s">
        <v>51</v>
      </c>
      <c r="D4894" s="10" t="s">
        <v>27</v>
      </c>
      <c r="E4894" s="10" t="s">
        <v>35</v>
      </c>
      <c r="F4894" s="11">
        <v>40798</v>
      </c>
      <c r="G4894" s="10">
        <v>2011</v>
      </c>
      <c r="H4894" s="10">
        <v>337354791</v>
      </c>
      <c r="I4894" s="17" t="s">
        <v>1723</v>
      </c>
      <c r="J4894" s="18">
        <v>9634</v>
      </c>
      <c r="K4894" s="19">
        <v>437.2</v>
      </c>
      <c r="L4894" s="19">
        <v>263.33</v>
      </c>
      <c r="M4894" s="19">
        <f>Table1[[#This Row],[Unit_Selling Price]]-Table1[[#This Row],[Unit_Cost]]</f>
        <v>173.87</v>
      </c>
      <c r="N4894" s="19">
        <f>Table1[[#This Row],[Quantity]]*Table1[[#This Row],[unit_per Profit]]</f>
        <v>1675063.58</v>
      </c>
    </row>
    <row r="4895" spans="1:14" x14ac:dyDescent="0.2">
      <c r="A4895" s="10" t="s">
        <v>37</v>
      </c>
      <c r="B4895" s="10" t="s">
        <v>274</v>
      </c>
      <c r="C4895" s="10" t="s">
        <v>42</v>
      </c>
      <c r="D4895" s="10" t="s">
        <v>23</v>
      </c>
      <c r="E4895" s="10" t="s">
        <v>24</v>
      </c>
      <c r="F4895" s="11" t="s">
        <v>668</v>
      </c>
      <c r="G4895" s="10">
        <v>2016</v>
      </c>
      <c r="H4895" s="10">
        <v>966604030</v>
      </c>
      <c r="I4895" s="17" t="s">
        <v>818</v>
      </c>
      <c r="J4895" s="18">
        <v>8467</v>
      </c>
      <c r="K4895" s="19">
        <v>109.28</v>
      </c>
      <c r="L4895" s="19">
        <v>35.840000000000003</v>
      </c>
      <c r="M4895" s="19">
        <f>Table1[[#This Row],[Unit_Selling Price]]-Table1[[#This Row],[Unit_Cost]]</f>
        <v>73.44</v>
      </c>
      <c r="N4895" s="19">
        <f>Table1[[#This Row],[Quantity]]*Table1[[#This Row],[unit_per Profit]]</f>
        <v>621816.48</v>
      </c>
    </row>
    <row r="4896" spans="1:14" x14ac:dyDescent="0.2">
      <c r="A4896" s="10" t="s">
        <v>40</v>
      </c>
      <c r="B4896" s="10" t="s">
        <v>205</v>
      </c>
      <c r="C4896" s="10" t="s">
        <v>49</v>
      </c>
      <c r="D4896" s="10" t="s">
        <v>27</v>
      </c>
      <c r="E4896" s="10" t="s">
        <v>35</v>
      </c>
      <c r="F4896" s="11" t="s">
        <v>1037</v>
      </c>
      <c r="G4896" s="10">
        <v>2013</v>
      </c>
      <c r="H4896" s="10">
        <v>119689023</v>
      </c>
      <c r="I4896" s="17" t="s">
        <v>702</v>
      </c>
      <c r="J4896" s="18">
        <v>7497</v>
      </c>
      <c r="K4896" s="19">
        <v>651.21</v>
      </c>
      <c r="L4896" s="19">
        <v>524.96</v>
      </c>
      <c r="M4896" s="19">
        <f>Table1[[#This Row],[Unit_Selling Price]]-Table1[[#This Row],[Unit_Cost]]</f>
        <v>126.25</v>
      </c>
      <c r="N4896" s="19">
        <f>Table1[[#This Row],[Quantity]]*Table1[[#This Row],[unit_per Profit]]</f>
        <v>946496.25</v>
      </c>
    </row>
    <row r="4897" spans="1:14" x14ac:dyDescent="0.2">
      <c r="A4897" s="10" t="s">
        <v>40</v>
      </c>
      <c r="B4897" s="10" t="s">
        <v>41</v>
      </c>
      <c r="C4897" s="10" t="s">
        <v>22</v>
      </c>
      <c r="D4897" s="10" t="s">
        <v>27</v>
      </c>
      <c r="E4897" s="10" t="s">
        <v>43</v>
      </c>
      <c r="F4897" s="11" t="s">
        <v>333</v>
      </c>
      <c r="G4897" s="10">
        <v>2012</v>
      </c>
      <c r="H4897" s="10">
        <v>971658599</v>
      </c>
      <c r="I4897" s="17">
        <v>40973</v>
      </c>
      <c r="J4897" s="18">
        <v>4227</v>
      </c>
      <c r="K4897" s="19">
        <v>255.28</v>
      </c>
      <c r="L4897" s="19">
        <v>159.41999999999999</v>
      </c>
      <c r="M4897" s="19">
        <f>Table1[[#This Row],[Unit_Selling Price]]-Table1[[#This Row],[Unit_Cost]]</f>
        <v>95.86</v>
      </c>
      <c r="N4897" s="19">
        <f>Table1[[#This Row],[Quantity]]*Table1[[#This Row],[unit_per Profit]]</f>
        <v>405200.22</v>
      </c>
    </row>
    <row r="4898" spans="1:14" x14ac:dyDescent="0.2">
      <c r="A4898" s="10" t="s">
        <v>29</v>
      </c>
      <c r="B4898" s="10" t="s">
        <v>134</v>
      </c>
      <c r="C4898" s="10" t="s">
        <v>56</v>
      </c>
      <c r="D4898" s="10" t="s">
        <v>27</v>
      </c>
      <c r="E4898" s="10" t="s">
        <v>24</v>
      </c>
      <c r="F4898" s="11">
        <v>41252</v>
      </c>
      <c r="G4898" s="10">
        <v>2012</v>
      </c>
      <c r="H4898" s="10">
        <v>917874085</v>
      </c>
      <c r="I4898" s="17" t="s">
        <v>1121</v>
      </c>
      <c r="J4898" s="18">
        <v>8194</v>
      </c>
      <c r="K4898" s="19">
        <v>421.89</v>
      </c>
      <c r="L4898" s="19">
        <v>364.69</v>
      </c>
      <c r="M4898" s="19">
        <f>Table1[[#This Row],[Unit_Selling Price]]-Table1[[#This Row],[Unit_Cost]]</f>
        <v>57.2</v>
      </c>
      <c r="N4898" s="19">
        <f>Table1[[#This Row],[Quantity]]*Table1[[#This Row],[unit_per Profit]]</f>
        <v>468696.8</v>
      </c>
    </row>
    <row r="4899" spans="1:14" x14ac:dyDescent="0.2">
      <c r="A4899" s="10" t="s">
        <v>32</v>
      </c>
      <c r="B4899" s="10" t="s">
        <v>36</v>
      </c>
      <c r="C4899" s="10" t="s">
        <v>39</v>
      </c>
      <c r="D4899" s="10" t="s">
        <v>27</v>
      </c>
      <c r="E4899" s="10" t="s">
        <v>43</v>
      </c>
      <c r="F4899" s="11" t="s">
        <v>1374</v>
      </c>
      <c r="G4899" s="10">
        <v>2013</v>
      </c>
      <c r="H4899" s="10">
        <v>124009311</v>
      </c>
      <c r="I4899" s="17">
        <v>41492</v>
      </c>
      <c r="J4899" s="18">
        <v>5966</v>
      </c>
      <c r="K4899" s="19">
        <v>81.73</v>
      </c>
      <c r="L4899" s="19">
        <v>56.67</v>
      </c>
      <c r="M4899" s="19">
        <f>Table1[[#This Row],[Unit_Selling Price]]-Table1[[#This Row],[Unit_Cost]]</f>
        <v>25.06</v>
      </c>
      <c r="N4899" s="19">
        <f>Table1[[#This Row],[Quantity]]*Table1[[#This Row],[unit_per Profit]]</f>
        <v>149507.96</v>
      </c>
    </row>
    <row r="4900" spans="1:14" x14ac:dyDescent="0.2">
      <c r="A4900" s="10" t="s">
        <v>29</v>
      </c>
      <c r="B4900" s="10" t="s">
        <v>118</v>
      </c>
      <c r="C4900" s="10" t="s">
        <v>34</v>
      </c>
      <c r="D4900" s="10" t="s">
        <v>23</v>
      </c>
      <c r="E4900" s="10" t="s">
        <v>28</v>
      </c>
      <c r="F4900" s="11">
        <v>41495</v>
      </c>
      <c r="G4900" s="10">
        <v>2013</v>
      </c>
      <c r="H4900" s="10">
        <v>176050603</v>
      </c>
      <c r="I4900" s="17" t="s">
        <v>1177</v>
      </c>
      <c r="J4900" s="18">
        <v>6140</v>
      </c>
      <c r="K4900" s="19">
        <v>205.7</v>
      </c>
      <c r="L4900" s="19">
        <v>117.11</v>
      </c>
      <c r="M4900" s="19">
        <f>Table1[[#This Row],[Unit_Selling Price]]-Table1[[#This Row],[Unit_Cost]]</f>
        <v>88.59</v>
      </c>
      <c r="N4900" s="19">
        <f>Table1[[#This Row],[Quantity]]*Table1[[#This Row],[unit_per Profit]]</f>
        <v>543942.6</v>
      </c>
    </row>
    <row r="4901" spans="1:14" x14ac:dyDescent="0.2">
      <c r="A4901" s="10" t="s">
        <v>29</v>
      </c>
      <c r="B4901" s="10" t="s">
        <v>161</v>
      </c>
      <c r="C4901" s="10" t="s">
        <v>56</v>
      </c>
      <c r="D4901" s="10" t="s">
        <v>27</v>
      </c>
      <c r="E4901" s="10" t="s">
        <v>28</v>
      </c>
      <c r="F4901" s="11" t="s">
        <v>650</v>
      </c>
      <c r="G4901" s="10">
        <v>2010</v>
      </c>
      <c r="H4901" s="10">
        <v>930296790</v>
      </c>
      <c r="I4901" s="17" t="s">
        <v>618</v>
      </c>
      <c r="J4901" s="18">
        <v>4348</v>
      </c>
      <c r="K4901" s="19">
        <v>421.89</v>
      </c>
      <c r="L4901" s="19">
        <v>364.69</v>
      </c>
      <c r="M4901" s="19">
        <f>Table1[[#This Row],[Unit_Selling Price]]-Table1[[#This Row],[Unit_Cost]]</f>
        <v>57.2</v>
      </c>
      <c r="N4901" s="19">
        <f>Table1[[#This Row],[Quantity]]*Table1[[#This Row],[unit_per Profit]]</f>
        <v>248705.6</v>
      </c>
    </row>
    <row r="4902" spans="1:14" x14ac:dyDescent="0.2">
      <c r="A4902" s="10" t="s">
        <v>46</v>
      </c>
      <c r="B4902" s="10" t="s">
        <v>211</v>
      </c>
      <c r="C4902" s="10" t="s">
        <v>39</v>
      </c>
      <c r="D4902" s="10" t="s">
        <v>23</v>
      </c>
      <c r="E4902" s="10" t="s">
        <v>24</v>
      </c>
      <c r="F4902" s="11">
        <v>42163</v>
      </c>
      <c r="G4902" s="10">
        <v>2015</v>
      </c>
      <c r="H4902" s="10">
        <v>963359200</v>
      </c>
      <c r="I4902" s="17" t="s">
        <v>407</v>
      </c>
      <c r="J4902" s="18">
        <v>8250</v>
      </c>
      <c r="K4902" s="19">
        <v>81.73</v>
      </c>
      <c r="L4902" s="19">
        <v>56.67</v>
      </c>
      <c r="M4902" s="19">
        <f>Table1[[#This Row],[Unit_Selling Price]]-Table1[[#This Row],[Unit_Cost]]</f>
        <v>25.06</v>
      </c>
      <c r="N4902" s="19">
        <f>Table1[[#This Row],[Quantity]]*Table1[[#This Row],[unit_per Profit]]</f>
        <v>206745</v>
      </c>
    </row>
    <row r="4903" spans="1:14" x14ac:dyDescent="0.2">
      <c r="A4903" s="10" t="s">
        <v>46</v>
      </c>
      <c r="B4903" s="10" t="s">
        <v>206</v>
      </c>
      <c r="C4903" s="10" t="s">
        <v>56</v>
      </c>
      <c r="D4903" s="10" t="s">
        <v>27</v>
      </c>
      <c r="E4903" s="10" t="s">
        <v>35</v>
      </c>
      <c r="F4903" s="11">
        <v>43014</v>
      </c>
      <c r="G4903" s="10">
        <v>2017</v>
      </c>
      <c r="H4903" s="10">
        <v>722161662</v>
      </c>
      <c r="I4903" s="17" t="s">
        <v>1366</v>
      </c>
      <c r="J4903" s="18">
        <v>2539</v>
      </c>
      <c r="K4903" s="19">
        <v>421.89</v>
      </c>
      <c r="L4903" s="19">
        <v>364.69</v>
      </c>
      <c r="M4903" s="19">
        <f>Table1[[#This Row],[Unit_Selling Price]]-Table1[[#This Row],[Unit_Cost]]</f>
        <v>57.2</v>
      </c>
      <c r="N4903" s="19">
        <f>Table1[[#This Row],[Quantity]]*Table1[[#This Row],[unit_per Profit]]</f>
        <v>145230.79999999999</v>
      </c>
    </row>
    <row r="4904" spans="1:14" x14ac:dyDescent="0.2">
      <c r="A4904" s="10" t="s">
        <v>29</v>
      </c>
      <c r="B4904" s="10" t="s">
        <v>223</v>
      </c>
      <c r="C4904" s="10" t="s">
        <v>34</v>
      </c>
      <c r="D4904" s="10" t="s">
        <v>23</v>
      </c>
      <c r="E4904" s="10" t="s">
        <v>35</v>
      </c>
      <c r="F4904" s="11" t="s">
        <v>1667</v>
      </c>
      <c r="G4904" s="10">
        <v>2011</v>
      </c>
      <c r="H4904" s="10">
        <v>273940503</v>
      </c>
      <c r="I4904" s="17" t="s">
        <v>798</v>
      </c>
      <c r="J4904" s="18">
        <v>3937</v>
      </c>
      <c r="K4904" s="19">
        <v>205.7</v>
      </c>
      <c r="L4904" s="19">
        <v>117.11</v>
      </c>
      <c r="M4904" s="19">
        <f>Table1[[#This Row],[Unit_Selling Price]]-Table1[[#This Row],[Unit_Cost]]</f>
        <v>88.59</v>
      </c>
      <c r="N4904" s="19">
        <f>Table1[[#This Row],[Quantity]]*Table1[[#This Row],[unit_per Profit]]</f>
        <v>348778.83</v>
      </c>
    </row>
    <row r="4905" spans="1:14" x14ac:dyDescent="0.2">
      <c r="A4905" s="10" t="s">
        <v>29</v>
      </c>
      <c r="B4905" s="10" t="s">
        <v>185</v>
      </c>
      <c r="C4905" s="10" t="s">
        <v>65</v>
      </c>
      <c r="D4905" s="10" t="s">
        <v>27</v>
      </c>
      <c r="E4905" s="10" t="s">
        <v>28</v>
      </c>
      <c r="F4905" s="11" t="s">
        <v>1250</v>
      </c>
      <c r="G4905" s="10">
        <v>2014</v>
      </c>
      <c r="H4905" s="10">
        <v>656244552</v>
      </c>
      <c r="I4905" s="17" t="s">
        <v>1328</v>
      </c>
      <c r="J4905" s="18">
        <v>6201</v>
      </c>
      <c r="K4905" s="19">
        <v>9.33</v>
      </c>
      <c r="L4905" s="19">
        <v>6.92</v>
      </c>
      <c r="M4905" s="19">
        <f>Table1[[#This Row],[Unit_Selling Price]]-Table1[[#This Row],[Unit_Cost]]</f>
        <v>2.41</v>
      </c>
      <c r="N4905" s="19">
        <f>Table1[[#This Row],[Quantity]]*Table1[[#This Row],[unit_per Profit]]</f>
        <v>14944.41</v>
      </c>
    </row>
    <row r="4906" spans="1:14" x14ac:dyDescent="0.2">
      <c r="A4906" s="10" t="s">
        <v>46</v>
      </c>
      <c r="B4906" s="10" t="s">
        <v>115</v>
      </c>
      <c r="C4906" s="10" t="s">
        <v>39</v>
      </c>
      <c r="D4906" s="10" t="s">
        <v>27</v>
      </c>
      <c r="E4906" s="10" t="s">
        <v>24</v>
      </c>
      <c r="F4906" s="11">
        <v>40973</v>
      </c>
      <c r="G4906" s="10">
        <v>2012</v>
      </c>
      <c r="H4906" s="10">
        <v>726935136</v>
      </c>
      <c r="I4906" s="17" t="s">
        <v>1910</v>
      </c>
      <c r="J4906" s="18">
        <v>5116</v>
      </c>
      <c r="K4906" s="19">
        <v>81.73</v>
      </c>
      <c r="L4906" s="19">
        <v>56.67</v>
      </c>
      <c r="M4906" s="19">
        <f>Table1[[#This Row],[Unit_Selling Price]]-Table1[[#This Row],[Unit_Cost]]</f>
        <v>25.06</v>
      </c>
      <c r="N4906" s="19">
        <f>Table1[[#This Row],[Quantity]]*Table1[[#This Row],[unit_per Profit]]</f>
        <v>128206.96</v>
      </c>
    </row>
    <row r="4907" spans="1:14" x14ac:dyDescent="0.2">
      <c r="A4907" s="10" t="s">
        <v>278</v>
      </c>
      <c r="B4907" s="10" t="s">
        <v>158</v>
      </c>
      <c r="C4907" s="10" t="s">
        <v>31</v>
      </c>
      <c r="D4907" s="10" t="s">
        <v>23</v>
      </c>
      <c r="E4907" s="10" t="s">
        <v>35</v>
      </c>
      <c r="F4907" s="11" t="s">
        <v>827</v>
      </c>
      <c r="G4907" s="10">
        <v>2012</v>
      </c>
      <c r="H4907" s="10">
        <v>314186084</v>
      </c>
      <c r="I4907" s="17" t="s">
        <v>1515</v>
      </c>
      <c r="J4907" s="18">
        <v>3499</v>
      </c>
      <c r="K4907" s="19">
        <v>47.45</v>
      </c>
      <c r="L4907" s="19">
        <v>31.79</v>
      </c>
      <c r="M4907" s="19">
        <f>Table1[[#This Row],[Unit_Selling Price]]-Table1[[#This Row],[Unit_Cost]]</f>
        <v>15.66</v>
      </c>
      <c r="N4907" s="19">
        <f>Table1[[#This Row],[Quantity]]*Table1[[#This Row],[unit_per Profit]]</f>
        <v>54794.34</v>
      </c>
    </row>
    <row r="4908" spans="1:14" x14ac:dyDescent="0.2">
      <c r="A4908" s="10" t="s">
        <v>29</v>
      </c>
      <c r="B4908" s="10" t="s">
        <v>184</v>
      </c>
      <c r="C4908" s="10" t="s">
        <v>85</v>
      </c>
      <c r="D4908" s="10" t="s">
        <v>23</v>
      </c>
      <c r="E4908" s="10" t="s">
        <v>28</v>
      </c>
      <c r="F4908" s="11" t="s">
        <v>927</v>
      </c>
      <c r="G4908" s="10">
        <v>2014</v>
      </c>
      <c r="H4908" s="10">
        <v>666483724</v>
      </c>
      <c r="I4908" s="17" t="s">
        <v>1417</v>
      </c>
      <c r="J4908" s="18">
        <v>6199</v>
      </c>
      <c r="K4908" s="19">
        <v>668.27</v>
      </c>
      <c r="L4908" s="19">
        <v>502.54</v>
      </c>
      <c r="M4908" s="19">
        <f>Table1[[#This Row],[Unit_Selling Price]]-Table1[[#This Row],[Unit_Cost]]</f>
        <v>165.73</v>
      </c>
      <c r="N4908" s="19">
        <f>Table1[[#This Row],[Quantity]]*Table1[[#This Row],[unit_per Profit]]</f>
        <v>1027360.27</v>
      </c>
    </row>
    <row r="4909" spans="1:14" x14ac:dyDescent="0.2">
      <c r="A4909" s="10" t="s">
        <v>37</v>
      </c>
      <c r="B4909" s="10" t="s">
        <v>67</v>
      </c>
      <c r="C4909" s="10" t="s">
        <v>56</v>
      </c>
      <c r="D4909" s="10" t="s">
        <v>23</v>
      </c>
      <c r="E4909" s="10" t="s">
        <v>28</v>
      </c>
      <c r="F4909" s="11" t="s">
        <v>1112</v>
      </c>
      <c r="G4909" s="10">
        <v>2016</v>
      </c>
      <c r="H4909" s="10">
        <v>402626883</v>
      </c>
      <c r="I4909" s="17">
        <v>42592</v>
      </c>
      <c r="J4909" s="18">
        <v>5097</v>
      </c>
      <c r="K4909" s="19">
        <v>421.89</v>
      </c>
      <c r="L4909" s="19">
        <v>364.69</v>
      </c>
      <c r="M4909" s="19">
        <f>Table1[[#This Row],[Unit_Selling Price]]-Table1[[#This Row],[Unit_Cost]]</f>
        <v>57.2</v>
      </c>
      <c r="N4909" s="19">
        <f>Table1[[#This Row],[Quantity]]*Table1[[#This Row],[unit_per Profit]]</f>
        <v>291548.40000000002</v>
      </c>
    </row>
    <row r="4910" spans="1:14" x14ac:dyDescent="0.2">
      <c r="A4910" s="10" t="s">
        <v>32</v>
      </c>
      <c r="B4910" s="10" t="s">
        <v>147</v>
      </c>
      <c r="C4910" s="10" t="s">
        <v>42</v>
      </c>
      <c r="D4910" s="10" t="s">
        <v>23</v>
      </c>
      <c r="E4910" s="10" t="s">
        <v>24</v>
      </c>
      <c r="F4910" s="11" t="s">
        <v>897</v>
      </c>
      <c r="G4910" s="10">
        <v>2017</v>
      </c>
      <c r="H4910" s="10">
        <v>461726891</v>
      </c>
      <c r="I4910" s="17" t="s">
        <v>1169</v>
      </c>
      <c r="J4910" s="18">
        <v>4103</v>
      </c>
      <c r="K4910" s="19">
        <v>109.28</v>
      </c>
      <c r="L4910" s="19">
        <v>35.840000000000003</v>
      </c>
      <c r="M4910" s="19">
        <f>Table1[[#This Row],[Unit_Selling Price]]-Table1[[#This Row],[Unit_Cost]]</f>
        <v>73.44</v>
      </c>
      <c r="N4910" s="19">
        <f>Table1[[#This Row],[Quantity]]*Table1[[#This Row],[unit_per Profit]]</f>
        <v>301324.32</v>
      </c>
    </row>
    <row r="4911" spans="1:14" x14ac:dyDescent="0.2">
      <c r="A4911" s="10" t="s">
        <v>32</v>
      </c>
      <c r="B4911" s="10" t="s">
        <v>36</v>
      </c>
      <c r="C4911" s="10" t="s">
        <v>26</v>
      </c>
      <c r="D4911" s="10" t="s">
        <v>27</v>
      </c>
      <c r="E4911" s="10" t="s">
        <v>35</v>
      </c>
      <c r="F4911" s="11">
        <v>41005</v>
      </c>
      <c r="G4911" s="10">
        <v>2012</v>
      </c>
      <c r="H4911" s="10">
        <v>953207576</v>
      </c>
      <c r="I4911" s="17" t="s">
        <v>392</v>
      </c>
      <c r="J4911" s="18">
        <v>4159</v>
      </c>
      <c r="K4911" s="19">
        <v>152.58000000000001</v>
      </c>
      <c r="L4911" s="19">
        <v>97.44</v>
      </c>
      <c r="M4911" s="19">
        <f>Table1[[#This Row],[Unit_Selling Price]]-Table1[[#This Row],[Unit_Cost]]</f>
        <v>55.14</v>
      </c>
      <c r="N4911" s="19">
        <f>Table1[[#This Row],[Quantity]]*Table1[[#This Row],[unit_per Profit]]</f>
        <v>229327.26</v>
      </c>
    </row>
    <row r="4912" spans="1:14" x14ac:dyDescent="0.2">
      <c r="A4912" s="10" t="s">
        <v>46</v>
      </c>
      <c r="B4912" s="10" t="s">
        <v>159</v>
      </c>
      <c r="C4912" s="10" t="s">
        <v>22</v>
      </c>
      <c r="D4912" s="10" t="s">
        <v>23</v>
      </c>
      <c r="E4912" s="10" t="s">
        <v>35</v>
      </c>
      <c r="F4912" s="11">
        <v>41730</v>
      </c>
      <c r="G4912" s="10">
        <v>2014</v>
      </c>
      <c r="H4912" s="10">
        <v>706805264</v>
      </c>
      <c r="I4912" s="17">
        <v>41821</v>
      </c>
      <c r="J4912" s="18">
        <v>8239</v>
      </c>
      <c r="K4912" s="19">
        <v>255.28</v>
      </c>
      <c r="L4912" s="19">
        <v>159.41999999999999</v>
      </c>
      <c r="M4912" s="19">
        <f>Table1[[#This Row],[Unit_Selling Price]]-Table1[[#This Row],[Unit_Cost]]</f>
        <v>95.86</v>
      </c>
      <c r="N4912" s="19">
        <f>Table1[[#This Row],[Quantity]]*Table1[[#This Row],[unit_per Profit]]</f>
        <v>789790.54</v>
      </c>
    </row>
    <row r="4913" spans="1:14" x14ac:dyDescent="0.2">
      <c r="A4913" s="10" t="s">
        <v>29</v>
      </c>
      <c r="B4913" s="10" t="s">
        <v>126</v>
      </c>
      <c r="C4913" s="10" t="s">
        <v>56</v>
      </c>
      <c r="D4913" s="10" t="s">
        <v>23</v>
      </c>
      <c r="E4913" s="10" t="s">
        <v>43</v>
      </c>
      <c r="F4913" s="11" t="s">
        <v>1751</v>
      </c>
      <c r="G4913" s="10">
        <v>2016</v>
      </c>
      <c r="H4913" s="10">
        <v>422568786</v>
      </c>
      <c r="I4913" s="17" t="s">
        <v>980</v>
      </c>
      <c r="J4913" s="18">
        <v>6349</v>
      </c>
      <c r="K4913" s="19">
        <v>421.89</v>
      </c>
      <c r="L4913" s="19">
        <v>364.69</v>
      </c>
      <c r="M4913" s="19">
        <f>Table1[[#This Row],[Unit_Selling Price]]-Table1[[#This Row],[Unit_Cost]]</f>
        <v>57.2</v>
      </c>
      <c r="N4913" s="19">
        <f>Table1[[#This Row],[Quantity]]*Table1[[#This Row],[unit_per Profit]]</f>
        <v>363162.8</v>
      </c>
    </row>
    <row r="4914" spans="1:14" x14ac:dyDescent="0.2">
      <c r="A4914" s="10" t="s">
        <v>46</v>
      </c>
      <c r="B4914" s="10" t="s">
        <v>137</v>
      </c>
      <c r="C4914" s="10" t="s">
        <v>77</v>
      </c>
      <c r="D4914" s="10" t="s">
        <v>27</v>
      </c>
      <c r="E4914" s="10" t="s">
        <v>35</v>
      </c>
      <c r="F4914" s="11" t="s">
        <v>1911</v>
      </c>
      <c r="G4914" s="10">
        <v>2014</v>
      </c>
      <c r="H4914" s="10">
        <v>420859467</v>
      </c>
      <c r="I4914" s="17" t="s">
        <v>1911</v>
      </c>
      <c r="J4914" s="18">
        <v>524</v>
      </c>
      <c r="K4914" s="19">
        <v>154.06</v>
      </c>
      <c r="L4914" s="19">
        <v>90.93</v>
      </c>
      <c r="M4914" s="19">
        <f>Table1[[#This Row],[Unit_Selling Price]]-Table1[[#This Row],[Unit_Cost]]</f>
        <v>63.13</v>
      </c>
      <c r="N4914" s="19">
        <f>Table1[[#This Row],[Quantity]]*Table1[[#This Row],[unit_per Profit]]</f>
        <v>33080.120000000003</v>
      </c>
    </row>
    <row r="4915" spans="1:14" x14ac:dyDescent="0.2">
      <c r="A4915" s="10" t="s">
        <v>278</v>
      </c>
      <c r="B4915" s="10" t="s">
        <v>70</v>
      </c>
      <c r="C4915" s="10" t="s">
        <v>39</v>
      </c>
      <c r="D4915" s="10" t="s">
        <v>27</v>
      </c>
      <c r="E4915" s="10" t="s">
        <v>28</v>
      </c>
      <c r="F4915" s="11">
        <v>42949</v>
      </c>
      <c r="G4915" s="10">
        <v>2017</v>
      </c>
      <c r="H4915" s="10">
        <v>192351138</v>
      </c>
      <c r="I4915" s="17" t="s">
        <v>909</v>
      </c>
      <c r="J4915" s="18">
        <v>9831</v>
      </c>
      <c r="K4915" s="19">
        <v>81.73</v>
      </c>
      <c r="L4915" s="19">
        <v>56.67</v>
      </c>
      <c r="M4915" s="19">
        <f>Table1[[#This Row],[Unit_Selling Price]]-Table1[[#This Row],[Unit_Cost]]</f>
        <v>25.06</v>
      </c>
      <c r="N4915" s="19">
        <f>Table1[[#This Row],[Quantity]]*Table1[[#This Row],[unit_per Profit]]</f>
        <v>246364.86</v>
      </c>
    </row>
    <row r="4916" spans="1:14" x14ac:dyDescent="0.2">
      <c r="A4916" s="10" t="s">
        <v>46</v>
      </c>
      <c r="B4916" s="10" t="s">
        <v>103</v>
      </c>
      <c r="C4916" s="10" t="s">
        <v>77</v>
      </c>
      <c r="D4916" s="10" t="s">
        <v>23</v>
      </c>
      <c r="E4916" s="10" t="s">
        <v>43</v>
      </c>
      <c r="F4916" s="11" t="s">
        <v>983</v>
      </c>
      <c r="G4916" s="10">
        <v>2016</v>
      </c>
      <c r="H4916" s="10">
        <v>648030126</v>
      </c>
      <c r="I4916" s="17" t="s">
        <v>1666</v>
      </c>
      <c r="J4916" s="18">
        <v>5370</v>
      </c>
      <c r="K4916" s="19">
        <v>154.06</v>
      </c>
      <c r="L4916" s="19">
        <v>90.93</v>
      </c>
      <c r="M4916" s="19">
        <f>Table1[[#This Row],[Unit_Selling Price]]-Table1[[#This Row],[Unit_Cost]]</f>
        <v>63.13</v>
      </c>
      <c r="N4916" s="19">
        <f>Table1[[#This Row],[Quantity]]*Table1[[#This Row],[unit_per Profit]]</f>
        <v>339008.1</v>
      </c>
    </row>
    <row r="4917" spans="1:14" x14ac:dyDescent="0.2">
      <c r="A4917" s="10" t="s">
        <v>29</v>
      </c>
      <c r="B4917" s="10" t="s">
        <v>144</v>
      </c>
      <c r="C4917" s="10" t="s">
        <v>77</v>
      </c>
      <c r="D4917" s="10" t="s">
        <v>23</v>
      </c>
      <c r="E4917" s="10" t="s">
        <v>35</v>
      </c>
      <c r="F4917" s="11" t="s">
        <v>1774</v>
      </c>
      <c r="G4917" s="10">
        <v>2012</v>
      </c>
      <c r="H4917" s="10">
        <v>969195258</v>
      </c>
      <c r="I4917" s="17" t="s">
        <v>1183</v>
      </c>
      <c r="J4917" s="18">
        <v>5269</v>
      </c>
      <c r="K4917" s="19">
        <v>154.06</v>
      </c>
      <c r="L4917" s="19">
        <v>90.93</v>
      </c>
      <c r="M4917" s="19">
        <f>Table1[[#This Row],[Unit_Selling Price]]-Table1[[#This Row],[Unit_Cost]]</f>
        <v>63.13</v>
      </c>
      <c r="N4917" s="19">
        <f>Table1[[#This Row],[Quantity]]*Table1[[#This Row],[unit_per Profit]]</f>
        <v>332631.96999999997</v>
      </c>
    </row>
    <row r="4918" spans="1:14" x14ac:dyDescent="0.2">
      <c r="A4918" s="10" t="s">
        <v>29</v>
      </c>
      <c r="B4918" s="10" t="s">
        <v>100</v>
      </c>
      <c r="C4918" s="10" t="s">
        <v>49</v>
      </c>
      <c r="D4918" s="10" t="s">
        <v>23</v>
      </c>
      <c r="E4918" s="10" t="s">
        <v>28</v>
      </c>
      <c r="F4918" s="11" t="s">
        <v>1315</v>
      </c>
      <c r="G4918" s="10">
        <v>2011</v>
      </c>
      <c r="H4918" s="10">
        <v>857457864</v>
      </c>
      <c r="I4918" s="17" t="s">
        <v>1308</v>
      </c>
      <c r="J4918" s="18">
        <v>9691</v>
      </c>
      <c r="K4918" s="19">
        <v>651.21</v>
      </c>
      <c r="L4918" s="19">
        <v>524.96</v>
      </c>
      <c r="M4918" s="19">
        <f>Table1[[#This Row],[Unit_Selling Price]]-Table1[[#This Row],[Unit_Cost]]</f>
        <v>126.25</v>
      </c>
      <c r="N4918" s="19">
        <f>Table1[[#This Row],[Quantity]]*Table1[[#This Row],[unit_per Profit]]</f>
        <v>1223488.75</v>
      </c>
    </row>
    <row r="4919" spans="1:14" x14ac:dyDescent="0.2">
      <c r="A4919" s="10" t="s">
        <v>59</v>
      </c>
      <c r="B4919" s="10" t="s">
        <v>225</v>
      </c>
      <c r="C4919" s="10" t="s">
        <v>49</v>
      </c>
      <c r="D4919" s="10" t="s">
        <v>23</v>
      </c>
      <c r="E4919" s="10" t="s">
        <v>24</v>
      </c>
      <c r="F4919" s="11" t="s">
        <v>1452</v>
      </c>
      <c r="G4919" s="10">
        <v>2010</v>
      </c>
      <c r="H4919" s="10">
        <v>984741771</v>
      </c>
      <c r="I4919" s="17" t="s">
        <v>633</v>
      </c>
      <c r="J4919" s="18">
        <v>5828</v>
      </c>
      <c r="K4919" s="19">
        <v>651.21</v>
      </c>
      <c r="L4919" s="19">
        <v>524.96</v>
      </c>
      <c r="M4919" s="19">
        <f>Table1[[#This Row],[Unit_Selling Price]]-Table1[[#This Row],[Unit_Cost]]</f>
        <v>126.25</v>
      </c>
      <c r="N4919" s="19">
        <f>Table1[[#This Row],[Quantity]]*Table1[[#This Row],[unit_per Profit]]</f>
        <v>735785</v>
      </c>
    </row>
    <row r="4920" spans="1:14" x14ac:dyDescent="0.2">
      <c r="A4920" s="10" t="s">
        <v>40</v>
      </c>
      <c r="B4920" s="10" t="s">
        <v>160</v>
      </c>
      <c r="C4920" s="10" t="s">
        <v>26</v>
      </c>
      <c r="D4920" s="10" t="s">
        <v>23</v>
      </c>
      <c r="E4920" s="10" t="s">
        <v>43</v>
      </c>
      <c r="F4920" s="11" t="s">
        <v>488</v>
      </c>
      <c r="G4920" s="10">
        <v>2014</v>
      </c>
      <c r="H4920" s="10">
        <v>743283307</v>
      </c>
      <c r="I4920" s="17">
        <v>42095</v>
      </c>
      <c r="J4920" s="18">
        <v>2903</v>
      </c>
      <c r="K4920" s="19">
        <v>152.58000000000001</v>
      </c>
      <c r="L4920" s="19">
        <v>97.44</v>
      </c>
      <c r="M4920" s="19">
        <f>Table1[[#This Row],[Unit_Selling Price]]-Table1[[#This Row],[Unit_Cost]]</f>
        <v>55.14</v>
      </c>
      <c r="N4920" s="19">
        <f>Table1[[#This Row],[Quantity]]*Table1[[#This Row],[unit_per Profit]]</f>
        <v>160071.42000000001</v>
      </c>
    </row>
    <row r="4921" spans="1:14" x14ac:dyDescent="0.2">
      <c r="A4921" s="10" t="s">
        <v>29</v>
      </c>
      <c r="B4921" s="10" t="s">
        <v>154</v>
      </c>
      <c r="C4921" s="10" t="s">
        <v>77</v>
      </c>
      <c r="D4921" s="10" t="s">
        <v>23</v>
      </c>
      <c r="E4921" s="10" t="s">
        <v>24</v>
      </c>
      <c r="F4921" s="11">
        <v>41035</v>
      </c>
      <c r="G4921" s="10">
        <v>2012</v>
      </c>
      <c r="H4921" s="10">
        <v>495631301</v>
      </c>
      <c r="I4921" s="17" t="s">
        <v>1742</v>
      </c>
      <c r="J4921" s="18">
        <v>7171</v>
      </c>
      <c r="K4921" s="19">
        <v>154.06</v>
      </c>
      <c r="L4921" s="19">
        <v>90.93</v>
      </c>
      <c r="M4921" s="19">
        <f>Table1[[#This Row],[Unit_Selling Price]]-Table1[[#This Row],[Unit_Cost]]</f>
        <v>63.13</v>
      </c>
      <c r="N4921" s="19">
        <f>Table1[[#This Row],[Quantity]]*Table1[[#This Row],[unit_per Profit]]</f>
        <v>452705.23</v>
      </c>
    </row>
    <row r="4922" spans="1:14" x14ac:dyDescent="0.2">
      <c r="A4922" s="10" t="s">
        <v>29</v>
      </c>
      <c r="B4922" s="10" t="s">
        <v>204</v>
      </c>
      <c r="C4922" s="10" t="s">
        <v>49</v>
      </c>
      <c r="D4922" s="10" t="s">
        <v>27</v>
      </c>
      <c r="E4922" s="10" t="s">
        <v>43</v>
      </c>
      <c r="F4922" s="11" t="s">
        <v>1134</v>
      </c>
      <c r="G4922" s="10">
        <v>2014</v>
      </c>
      <c r="H4922" s="10">
        <v>224647080</v>
      </c>
      <c r="I4922" s="17" t="s">
        <v>1198</v>
      </c>
      <c r="J4922" s="18">
        <v>6918</v>
      </c>
      <c r="K4922" s="19">
        <v>651.21</v>
      </c>
      <c r="L4922" s="19">
        <v>524.96</v>
      </c>
      <c r="M4922" s="19">
        <f>Table1[[#This Row],[Unit_Selling Price]]-Table1[[#This Row],[Unit_Cost]]</f>
        <v>126.25</v>
      </c>
      <c r="N4922" s="19">
        <f>Table1[[#This Row],[Quantity]]*Table1[[#This Row],[unit_per Profit]]</f>
        <v>873397.5</v>
      </c>
    </row>
    <row r="4923" spans="1:14" x14ac:dyDescent="0.2">
      <c r="A4923" s="10" t="s">
        <v>29</v>
      </c>
      <c r="B4923" s="10" t="s">
        <v>138</v>
      </c>
      <c r="C4923" s="10" t="s">
        <v>49</v>
      </c>
      <c r="D4923" s="10" t="s">
        <v>27</v>
      </c>
      <c r="E4923" s="10" t="s">
        <v>43</v>
      </c>
      <c r="F4923" s="11">
        <v>41706</v>
      </c>
      <c r="G4923" s="10">
        <v>2014</v>
      </c>
      <c r="H4923" s="10">
        <v>883504474</v>
      </c>
      <c r="I4923" s="17">
        <v>41860</v>
      </c>
      <c r="J4923" s="18">
        <v>7462</v>
      </c>
      <c r="K4923" s="19">
        <v>651.21</v>
      </c>
      <c r="L4923" s="19">
        <v>524.96</v>
      </c>
      <c r="M4923" s="19">
        <f>Table1[[#This Row],[Unit_Selling Price]]-Table1[[#This Row],[Unit_Cost]]</f>
        <v>126.25</v>
      </c>
      <c r="N4923" s="19">
        <f>Table1[[#This Row],[Quantity]]*Table1[[#This Row],[unit_per Profit]]</f>
        <v>942077.5</v>
      </c>
    </row>
    <row r="4924" spans="1:14" x14ac:dyDescent="0.2">
      <c r="A4924" s="10" t="s">
        <v>46</v>
      </c>
      <c r="B4924" s="10" t="s">
        <v>190</v>
      </c>
      <c r="C4924" s="10" t="s">
        <v>42</v>
      </c>
      <c r="D4924" s="10" t="s">
        <v>23</v>
      </c>
      <c r="E4924" s="10" t="s">
        <v>28</v>
      </c>
      <c r="F4924" s="11">
        <v>41894</v>
      </c>
      <c r="G4924" s="10">
        <v>2014</v>
      </c>
      <c r="H4924" s="10">
        <v>345689809</v>
      </c>
      <c r="I4924" s="17" t="s">
        <v>1231</v>
      </c>
      <c r="J4924" s="18">
        <v>6151</v>
      </c>
      <c r="K4924" s="19">
        <v>109.28</v>
      </c>
      <c r="L4924" s="19">
        <v>35.840000000000003</v>
      </c>
      <c r="M4924" s="19">
        <f>Table1[[#This Row],[Unit_Selling Price]]-Table1[[#This Row],[Unit_Cost]]</f>
        <v>73.44</v>
      </c>
      <c r="N4924" s="19">
        <f>Table1[[#This Row],[Quantity]]*Table1[[#This Row],[unit_per Profit]]</f>
        <v>451729.44</v>
      </c>
    </row>
    <row r="4925" spans="1:14" x14ac:dyDescent="0.2">
      <c r="A4925" s="10" t="s">
        <v>40</v>
      </c>
      <c r="B4925" s="10" t="s">
        <v>41</v>
      </c>
      <c r="C4925" s="10" t="s">
        <v>42</v>
      </c>
      <c r="D4925" s="10" t="s">
        <v>23</v>
      </c>
      <c r="E4925" s="10" t="s">
        <v>24</v>
      </c>
      <c r="F4925" s="11" t="s">
        <v>1839</v>
      </c>
      <c r="G4925" s="10">
        <v>2014</v>
      </c>
      <c r="H4925" s="10">
        <v>155001914</v>
      </c>
      <c r="I4925" s="17" t="s">
        <v>1794</v>
      </c>
      <c r="J4925" s="18">
        <v>7366</v>
      </c>
      <c r="K4925" s="19">
        <v>109.28</v>
      </c>
      <c r="L4925" s="19">
        <v>35.840000000000003</v>
      </c>
      <c r="M4925" s="19">
        <f>Table1[[#This Row],[Unit_Selling Price]]-Table1[[#This Row],[Unit_Cost]]</f>
        <v>73.44</v>
      </c>
      <c r="N4925" s="19">
        <f>Table1[[#This Row],[Quantity]]*Table1[[#This Row],[unit_per Profit]]</f>
        <v>540959.04</v>
      </c>
    </row>
    <row r="4926" spans="1:14" x14ac:dyDescent="0.2">
      <c r="A4926" s="10" t="s">
        <v>29</v>
      </c>
      <c r="B4926" s="10" t="s">
        <v>57</v>
      </c>
      <c r="C4926" s="10" t="s">
        <v>49</v>
      </c>
      <c r="D4926" s="10" t="s">
        <v>27</v>
      </c>
      <c r="E4926" s="10" t="s">
        <v>28</v>
      </c>
      <c r="F4926" s="11">
        <v>42067</v>
      </c>
      <c r="G4926" s="10">
        <v>2015</v>
      </c>
      <c r="H4926" s="10">
        <v>575552117</v>
      </c>
      <c r="I4926" s="17" t="s">
        <v>402</v>
      </c>
      <c r="J4926" s="18">
        <v>7516</v>
      </c>
      <c r="K4926" s="19">
        <v>651.21</v>
      </c>
      <c r="L4926" s="19">
        <v>524.96</v>
      </c>
      <c r="M4926" s="19">
        <f>Table1[[#This Row],[Unit_Selling Price]]-Table1[[#This Row],[Unit_Cost]]</f>
        <v>126.25</v>
      </c>
      <c r="N4926" s="19">
        <f>Table1[[#This Row],[Quantity]]*Table1[[#This Row],[unit_per Profit]]</f>
        <v>948895</v>
      </c>
    </row>
    <row r="4927" spans="1:14" x14ac:dyDescent="0.2">
      <c r="A4927" s="10" t="s">
        <v>29</v>
      </c>
      <c r="B4927" s="10" t="s">
        <v>197</v>
      </c>
      <c r="C4927" s="10" t="s">
        <v>22</v>
      </c>
      <c r="D4927" s="10" t="s">
        <v>27</v>
      </c>
      <c r="E4927" s="10" t="s">
        <v>43</v>
      </c>
      <c r="F4927" s="11" t="s">
        <v>1382</v>
      </c>
      <c r="G4927" s="10">
        <v>2013</v>
      </c>
      <c r="H4927" s="10">
        <v>141764247</v>
      </c>
      <c r="I4927" s="17" t="s">
        <v>701</v>
      </c>
      <c r="J4927" s="18">
        <v>46</v>
      </c>
      <c r="K4927" s="19">
        <v>255.28</v>
      </c>
      <c r="L4927" s="19">
        <v>159.41999999999999</v>
      </c>
      <c r="M4927" s="19">
        <f>Table1[[#This Row],[Unit_Selling Price]]-Table1[[#This Row],[Unit_Cost]]</f>
        <v>95.86</v>
      </c>
      <c r="N4927" s="19">
        <f>Table1[[#This Row],[Quantity]]*Table1[[#This Row],[unit_per Profit]]</f>
        <v>4409.5600000000004</v>
      </c>
    </row>
    <row r="4928" spans="1:14" x14ac:dyDescent="0.2">
      <c r="A4928" s="10" t="s">
        <v>29</v>
      </c>
      <c r="B4928" s="10" t="s">
        <v>187</v>
      </c>
      <c r="C4928" s="10" t="s">
        <v>77</v>
      </c>
      <c r="D4928" s="10" t="s">
        <v>27</v>
      </c>
      <c r="E4928" s="10" t="s">
        <v>24</v>
      </c>
      <c r="F4928" s="11">
        <v>42678</v>
      </c>
      <c r="G4928" s="10">
        <v>2016</v>
      </c>
      <c r="H4928" s="10">
        <v>608374631</v>
      </c>
      <c r="I4928" s="17">
        <v>42708</v>
      </c>
      <c r="J4928" s="18">
        <v>428</v>
      </c>
      <c r="K4928" s="19">
        <v>154.06</v>
      </c>
      <c r="L4928" s="19">
        <v>90.93</v>
      </c>
      <c r="M4928" s="19">
        <f>Table1[[#This Row],[Unit_Selling Price]]-Table1[[#This Row],[Unit_Cost]]</f>
        <v>63.13</v>
      </c>
      <c r="N4928" s="19">
        <f>Table1[[#This Row],[Quantity]]*Table1[[#This Row],[unit_per Profit]]</f>
        <v>27019.64</v>
      </c>
    </row>
    <row r="4929" spans="1:14" x14ac:dyDescent="0.2">
      <c r="A4929" s="10" t="s">
        <v>29</v>
      </c>
      <c r="B4929" s="10" t="s">
        <v>116</v>
      </c>
      <c r="C4929" s="10" t="s">
        <v>85</v>
      </c>
      <c r="D4929" s="10" t="s">
        <v>23</v>
      </c>
      <c r="E4929" s="10" t="s">
        <v>35</v>
      </c>
      <c r="F4929" s="11" t="s">
        <v>313</v>
      </c>
      <c r="G4929" s="10">
        <v>2012</v>
      </c>
      <c r="H4929" s="10">
        <v>200432097</v>
      </c>
      <c r="I4929" s="17" t="s">
        <v>1865</v>
      </c>
      <c r="J4929" s="18">
        <v>1167</v>
      </c>
      <c r="K4929" s="19">
        <v>668.27</v>
      </c>
      <c r="L4929" s="19">
        <v>502.54</v>
      </c>
      <c r="M4929" s="19">
        <f>Table1[[#This Row],[Unit_Selling Price]]-Table1[[#This Row],[Unit_Cost]]</f>
        <v>165.73</v>
      </c>
      <c r="N4929" s="19">
        <f>Table1[[#This Row],[Quantity]]*Table1[[#This Row],[unit_per Profit]]</f>
        <v>193406.91</v>
      </c>
    </row>
    <row r="4930" spans="1:14" x14ac:dyDescent="0.2">
      <c r="A4930" s="10" t="s">
        <v>37</v>
      </c>
      <c r="B4930" s="10" t="s">
        <v>73</v>
      </c>
      <c r="C4930" s="10" t="s">
        <v>85</v>
      </c>
      <c r="D4930" s="10" t="s">
        <v>23</v>
      </c>
      <c r="E4930" s="10" t="s">
        <v>35</v>
      </c>
      <c r="F4930" s="11">
        <v>41550</v>
      </c>
      <c r="G4930" s="10">
        <v>2013</v>
      </c>
      <c r="H4930" s="10">
        <v>363297975</v>
      </c>
      <c r="I4930" s="17" t="s">
        <v>941</v>
      </c>
      <c r="J4930" s="18">
        <v>6799</v>
      </c>
      <c r="K4930" s="19">
        <v>668.27</v>
      </c>
      <c r="L4930" s="19">
        <v>502.54</v>
      </c>
      <c r="M4930" s="19">
        <f>Table1[[#This Row],[Unit_Selling Price]]-Table1[[#This Row],[Unit_Cost]]</f>
        <v>165.73</v>
      </c>
      <c r="N4930" s="19">
        <f>Table1[[#This Row],[Quantity]]*Table1[[#This Row],[unit_per Profit]]</f>
        <v>1126798.27</v>
      </c>
    </row>
    <row r="4931" spans="1:14" x14ac:dyDescent="0.2">
      <c r="A4931" s="10" t="s">
        <v>40</v>
      </c>
      <c r="B4931" s="10" t="s">
        <v>74</v>
      </c>
      <c r="C4931" s="10" t="s">
        <v>51</v>
      </c>
      <c r="D4931" s="10" t="s">
        <v>27</v>
      </c>
      <c r="E4931" s="10" t="s">
        <v>35</v>
      </c>
      <c r="F4931" s="11" t="s">
        <v>1318</v>
      </c>
      <c r="G4931" s="10">
        <v>2014</v>
      </c>
      <c r="H4931" s="10">
        <v>812646090</v>
      </c>
      <c r="I4931" s="17" t="s">
        <v>1083</v>
      </c>
      <c r="J4931" s="18">
        <v>8892</v>
      </c>
      <c r="K4931" s="19">
        <v>437.2</v>
      </c>
      <c r="L4931" s="19">
        <v>263.33</v>
      </c>
      <c r="M4931" s="19">
        <f>Table1[[#This Row],[Unit_Selling Price]]-Table1[[#This Row],[Unit_Cost]]</f>
        <v>173.87</v>
      </c>
      <c r="N4931" s="19">
        <f>Table1[[#This Row],[Quantity]]*Table1[[#This Row],[unit_per Profit]]</f>
        <v>1546052.04</v>
      </c>
    </row>
    <row r="4932" spans="1:14" x14ac:dyDescent="0.2">
      <c r="A4932" s="10" t="s">
        <v>29</v>
      </c>
      <c r="B4932" s="10" t="s">
        <v>223</v>
      </c>
      <c r="C4932" s="10" t="s">
        <v>26</v>
      </c>
      <c r="D4932" s="10" t="s">
        <v>27</v>
      </c>
      <c r="E4932" s="10" t="s">
        <v>24</v>
      </c>
      <c r="F4932" s="11" t="s">
        <v>397</v>
      </c>
      <c r="G4932" s="10">
        <v>2010</v>
      </c>
      <c r="H4932" s="10">
        <v>884462773</v>
      </c>
      <c r="I4932" s="17">
        <v>40308</v>
      </c>
      <c r="J4932" s="18">
        <v>1044</v>
      </c>
      <c r="K4932" s="19">
        <v>152.58000000000001</v>
      </c>
      <c r="L4932" s="19">
        <v>97.44</v>
      </c>
      <c r="M4932" s="19">
        <f>Table1[[#This Row],[Unit_Selling Price]]-Table1[[#This Row],[Unit_Cost]]</f>
        <v>55.14</v>
      </c>
      <c r="N4932" s="19">
        <f>Table1[[#This Row],[Quantity]]*Table1[[#This Row],[unit_per Profit]]</f>
        <v>57566.16</v>
      </c>
    </row>
    <row r="4933" spans="1:14" x14ac:dyDescent="0.2">
      <c r="A4933" s="10" t="s">
        <v>29</v>
      </c>
      <c r="B4933" s="10" t="s">
        <v>30</v>
      </c>
      <c r="C4933" s="10" t="s">
        <v>49</v>
      </c>
      <c r="D4933" s="10" t="s">
        <v>27</v>
      </c>
      <c r="E4933" s="10" t="s">
        <v>24</v>
      </c>
      <c r="F4933" s="11" t="s">
        <v>663</v>
      </c>
      <c r="G4933" s="10">
        <v>2010</v>
      </c>
      <c r="H4933" s="10">
        <v>885046851</v>
      </c>
      <c r="I4933" s="17" t="s">
        <v>1856</v>
      </c>
      <c r="J4933" s="18">
        <v>3886</v>
      </c>
      <c r="K4933" s="19">
        <v>651.21</v>
      </c>
      <c r="L4933" s="19">
        <v>524.96</v>
      </c>
      <c r="M4933" s="19">
        <f>Table1[[#This Row],[Unit_Selling Price]]-Table1[[#This Row],[Unit_Cost]]</f>
        <v>126.25</v>
      </c>
      <c r="N4933" s="19">
        <f>Table1[[#This Row],[Quantity]]*Table1[[#This Row],[unit_per Profit]]</f>
        <v>490607.5</v>
      </c>
    </row>
    <row r="4934" spans="1:14" x14ac:dyDescent="0.2">
      <c r="A4934" s="10" t="s">
        <v>46</v>
      </c>
      <c r="B4934" s="10" t="s">
        <v>141</v>
      </c>
      <c r="C4934" s="10" t="s">
        <v>77</v>
      </c>
      <c r="D4934" s="10" t="s">
        <v>27</v>
      </c>
      <c r="E4934" s="10" t="s">
        <v>35</v>
      </c>
      <c r="F4934" s="11" t="s">
        <v>1912</v>
      </c>
      <c r="G4934" s="10">
        <v>2015</v>
      </c>
      <c r="H4934" s="10">
        <v>741009652</v>
      </c>
      <c r="I4934" s="17" t="s">
        <v>1072</v>
      </c>
      <c r="J4934" s="18">
        <v>78</v>
      </c>
      <c r="K4934" s="19">
        <v>154.06</v>
      </c>
      <c r="L4934" s="19">
        <v>90.93</v>
      </c>
      <c r="M4934" s="19">
        <f>Table1[[#This Row],[Unit_Selling Price]]-Table1[[#This Row],[Unit_Cost]]</f>
        <v>63.13</v>
      </c>
      <c r="N4934" s="19">
        <f>Table1[[#This Row],[Quantity]]*Table1[[#This Row],[unit_per Profit]]</f>
        <v>4924.1400000000003</v>
      </c>
    </row>
    <row r="4935" spans="1:14" x14ac:dyDescent="0.2">
      <c r="A4935" s="10" t="s">
        <v>278</v>
      </c>
      <c r="B4935" s="10" t="s">
        <v>70</v>
      </c>
      <c r="C4935" s="10" t="s">
        <v>65</v>
      </c>
      <c r="D4935" s="10" t="s">
        <v>23</v>
      </c>
      <c r="E4935" s="10" t="s">
        <v>24</v>
      </c>
      <c r="F4935" s="11" t="s">
        <v>1255</v>
      </c>
      <c r="G4935" s="10">
        <v>2015</v>
      </c>
      <c r="H4935" s="10">
        <v>449275004</v>
      </c>
      <c r="I4935" s="17" t="s">
        <v>1213</v>
      </c>
      <c r="J4935" s="18">
        <v>9313</v>
      </c>
      <c r="K4935" s="19">
        <v>9.33</v>
      </c>
      <c r="L4935" s="19">
        <v>6.92</v>
      </c>
      <c r="M4935" s="19">
        <f>Table1[[#This Row],[Unit_Selling Price]]-Table1[[#This Row],[Unit_Cost]]</f>
        <v>2.41</v>
      </c>
      <c r="N4935" s="19">
        <f>Table1[[#This Row],[Quantity]]*Table1[[#This Row],[unit_per Profit]]</f>
        <v>22444.33</v>
      </c>
    </row>
    <row r="4936" spans="1:14" x14ac:dyDescent="0.2">
      <c r="A4936" s="10" t="s">
        <v>29</v>
      </c>
      <c r="B4936" s="10" t="s">
        <v>30</v>
      </c>
      <c r="C4936" s="10" t="s">
        <v>77</v>
      </c>
      <c r="D4936" s="10" t="s">
        <v>23</v>
      </c>
      <c r="E4936" s="10" t="s">
        <v>24</v>
      </c>
      <c r="F4936" s="11" t="s">
        <v>1046</v>
      </c>
      <c r="G4936" s="10">
        <v>2012</v>
      </c>
      <c r="H4936" s="10">
        <v>527079236</v>
      </c>
      <c r="I4936" s="17" t="s">
        <v>1406</v>
      </c>
      <c r="J4936" s="18">
        <v>3314</v>
      </c>
      <c r="K4936" s="19">
        <v>154.06</v>
      </c>
      <c r="L4936" s="19">
        <v>90.93</v>
      </c>
      <c r="M4936" s="19">
        <f>Table1[[#This Row],[Unit_Selling Price]]-Table1[[#This Row],[Unit_Cost]]</f>
        <v>63.13</v>
      </c>
      <c r="N4936" s="19">
        <f>Table1[[#This Row],[Quantity]]*Table1[[#This Row],[unit_per Profit]]</f>
        <v>209212.82</v>
      </c>
    </row>
    <row r="4937" spans="1:14" x14ac:dyDescent="0.2">
      <c r="A4937" s="10" t="s">
        <v>40</v>
      </c>
      <c r="B4937" s="10" t="s">
        <v>203</v>
      </c>
      <c r="C4937" s="10" t="s">
        <v>51</v>
      </c>
      <c r="D4937" s="10" t="s">
        <v>27</v>
      </c>
      <c r="E4937" s="10" t="s">
        <v>35</v>
      </c>
      <c r="F4937" s="11">
        <v>42980</v>
      </c>
      <c r="G4937" s="10">
        <v>2017</v>
      </c>
      <c r="H4937" s="10">
        <v>661971175</v>
      </c>
      <c r="I4937" s="17" t="s">
        <v>793</v>
      </c>
      <c r="J4937" s="18">
        <v>836</v>
      </c>
      <c r="K4937" s="19">
        <v>437.2</v>
      </c>
      <c r="L4937" s="19">
        <v>263.33</v>
      </c>
      <c r="M4937" s="19">
        <f>Table1[[#This Row],[Unit_Selling Price]]-Table1[[#This Row],[Unit_Cost]]</f>
        <v>173.87</v>
      </c>
      <c r="N4937" s="19">
        <f>Table1[[#This Row],[Quantity]]*Table1[[#This Row],[unit_per Profit]]</f>
        <v>145355.32</v>
      </c>
    </row>
    <row r="4938" spans="1:14" x14ac:dyDescent="0.2">
      <c r="A4938" s="10" t="s">
        <v>29</v>
      </c>
      <c r="B4938" s="10" t="s">
        <v>144</v>
      </c>
      <c r="C4938" s="10" t="s">
        <v>42</v>
      </c>
      <c r="D4938" s="10" t="s">
        <v>23</v>
      </c>
      <c r="E4938" s="10" t="s">
        <v>28</v>
      </c>
      <c r="F4938" s="11">
        <v>41163</v>
      </c>
      <c r="G4938" s="10">
        <v>2012</v>
      </c>
      <c r="H4938" s="10">
        <v>161812150</v>
      </c>
      <c r="I4938" s="17">
        <v>41254</v>
      </c>
      <c r="J4938" s="18">
        <v>2666</v>
      </c>
      <c r="K4938" s="19">
        <v>109.28</v>
      </c>
      <c r="L4938" s="19">
        <v>35.840000000000003</v>
      </c>
      <c r="M4938" s="19">
        <f>Table1[[#This Row],[Unit_Selling Price]]-Table1[[#This Row],[Unit_Cost]]</f>
        <v>73.44</v>
      </c>
      <c r="N4938" s="19">
        <f>Table1[[#This Row],[Quantity]]*Table1[[#This Row],[unit_per Profit]]</f>
        <v>195791.04</v>
      </c>
    </row>
    <row r="4939" spans="1:14" x14ac:dyDescent="0.2">
      <c r="A4939" s="10" t="s">
        <v>46</v>
      </c>
      <c r="B4939" s="10" t="s">
        <v>132</v>
      </c>
      <c r="C4939" s="10" t="s">
        <v>49</v>
      </c>
      <c r="D4939" s="10" t="s">
        <v>23</v>
      </c>
      <c r="E4939" s="10" t="s">
        <v>35</v>
      </c>
      <c r="F4939" s="11">
        <v>40516</v>
      </c>
      <c r="G4939" s="10">
        <v>2010</v>
      </c>
      <c r="H4939" s="10">
        <v>204775989</v>
      </c>
      <c r="I4939" s="17" t="s">
        <v>1322</v>
      </c>
      <c r="J4939" s="18">
        <v>6620</v>
      </c>
      <c r="K4939" s="19">
        <v>651.21</v>
      </c>
      <c r="L4939" s="19">
        <v>524.96</v>
      </c>
      <c r="M4939" s="19">
        <f>Table1[[#This Row],[Unit_Selling Price]]-Table1[[#This Row],[Unit_Cost]]</f>
        <v>126.25</v>
      </c>
      <c r="N4939" s="19">
        <f>Table1[[#This Row],[Quantity]]*Table1[[#This Row],[unit_per Profit]]</f>
        <v>835775</v>
      </c>
    </row>
    <row r="4940" spans="1:14" x14ac:dyDescent="0.2">
      <c r="A4940" s="10" t="s">
        <v>29</v>
      </c>
      <c r="B4940" s="10" t="s">
        <v>154</v>
      </c>
      <c r="C4940" s="10" t="s">
        <v>51</v>
      </c>
      <c r="D4940" s="10" t="s">
        <v>27</v>
      </c>
      <c r="E4940" s="10" t="s">
        <v>43</v>
      </c>
      <c r="F4940" s="11">
        <v>41553</v>
      </c>
      <c r="G4940" s="10">
        <v>2013</v>
      </c>
      <c r="H4940" s="10">
        <v>689349019</v>
      </c>
      <c r="I4940" s="17" t="s">
        <v>501</v>
      </c>
      <c r="J4940" s="18">
        <v>2548</v>
      </c>
      <c r="K4940" s="19">
        <v>437.2</v>
      </c>
      <c r="L4940" s="19">
        <v>263.33</v>
      </c>
      <c r="M4940" s="19">
        <f>Table1[[#This Row],[Unit_Selling Price]]-Table1[[#This Row],[Unit_Cost]]</f>
        <v>173.87</v>
      </c>
      <c r="N4940" s="19">
        <f>Table1[[#This Row],[Quantity]]*Table1[[#This Row],[unit_per Profit]]</f>
        <v>443020.76</v>
      </c>
    </row>
    <row r="4941" spans="1:14" x14ac:dyDescent="0.2">
      <c r="A4941" s="10" t="s">
        <v>46</v>
      </c>
      <c r="B4941" s="10" t="s">
        <v>171</v>
      </c>
      <c r="C4941" s="10" t="s">
        <v>51</v>
      </c>
      <c r="D4941" s="10" t="s">
        <v>27</v>
      </c>
      <c r="E4941" s="10" t="s">
        <v>43</v>
      </c>
      <c r="F4941" s="11" t="s">
        <v>582</v>
      </c>
      <c r="G4941" s="10">
        <v>2016</v>
      </c>
      <c r="H4941" s="10">
        <v>684330070</v>
      </c>
      <c r="I4941" s="17" t="s">
        <v>450</v>
      </c>
      <c r="J4941" s="18">
        <v>7330</v>
      </c>
      <c r="K4941" s="19">
        <v>437.2</v>
      </c>
      <c r="L4941" s="19">
        <v>263.33</v>
      </c>
      <c r="M4941" s="19">
        <f>Table1[[#This Row],[Unit_Selling Price]]-Table1[[#This Row],[Unit_Cost]]</f>
        <v>173.87</v>
      </c>
      <c r="N4941" s="19">
        <f>Table1[[#This Row],[Quantity]]*Table1[[#This Row],[unit_per Profit]]</f>
        <v>1274467.1000000001</v>
      </c>
    </row>
    <row r="4942" spans="1:14" x14ac:dyDescent="0.2">
      <c r="A4942" s="10" t="s">
        <v>37</v>
      </c>
      <c r="B4942" s="10" t="s">
        <v>229</v>
      </c>
      <c r="C4942" s="10" t="s">
        <v>34</v>
      </c>
      <c r="D4942" s="10" t="s">
        <v>23</v>
      </c>
      <c r="E4942" s="10" t="s">
        <v>24</v>
      </c>
      <c r="F4942" s="11">
        <v>41308</v>
      </c>
      <c r="G4942" s="10">
        <v>2013</v>
      </c>
      <c r="H4942" s="10">
        <v>678830468</v>
      </c>
      <c r="I4942" s="17" t="s">
        <v>739</v>
      </c>
      <c r="J4942" s="18">
        <v>9876</v>
      </c>
      <c r="K4942" s="19">
        <v>205.7</v>
      </c>
      <c r="L4942" s="19">
        <v>117.11</v>
      </c>
      <c r="M4942" s="19">
        <f>Table1[[#This Row],[Unit_Selling Price]]-Table1[[#This Row],[Unit_Cost]]</f>
        <v>88.59</v>
      </c>
      <c r="N4942" s="19">
        <f>Table1[[#This Row],[Quantity]]*Table1[[#This Row],[unit_per Profit]]</f>
        <v>874914.84</v>
      </c>
    </row>
    <row r="4943" spans="1:14" x14ac:dyDescent="0.2">
      <c r="A4943" s="10" t="s">
        <v>46</v>
      </c>
      <c r="B4943" s="10" t="s">
        <v>206</v>
      </c>
      <c r="C4943" s="10" t="s">
        <v>22</v>
      </c>
      <c r="D4943" s="10" t="s">
        <v>27</v>
      </c>
      <c r="E4943" s="10" t="s">
        <v>43</v>
      </c>
      <c r="F4943" s="11">
        <v>40613</v>
      </c>
      <c r="G4943" s="10">
        <v>2011</v>
      </c>
      <c r="H4943" s="10">
        <v>332274043</v>
      </c>
      <c r="I4943" s="17">
        <v>40675</v>
      </c>
      <c r="J4943" s="18">
        <v>6128</v>
      </c>
      <c r="K4943" s="19">
        <v>255.28</v>
      </c>
      <c r="L4943" s="19">
        <v>159.41999999999999</v>
      </c>
      <c r="M4943" s="19">
        <f>Table1[[#This Row],[Unit_Selling Price]]-Table1[[#This Row],[Unit_Cost]]</f>
        <v>95.86</v>
      </c>
      <c r="N4943" s="19">
        <f>Table1[[#This Row],[Quantity]]*Table1[[#This Row],[unit_per Profit]]</f>
        <v>587430.07999999996</v>
      </c>
    </row>
    <row r="4944" spans="1:14" x14ac:dyDescent="0.2">
      <c r="A4944" s="10" t="s">
        <v>32</v>
      </c>
      <c r="B4944" s="10" t="s">
        <v>127</v>
      </c>
      <c r="C4944" s="10" t="s">
        <v>39</v>
      </c>
      <c r="D4944" s="10" t="s">
        <v>23</v>
      </c>
      <c r="E4944" s="10" t="s">
        <v>24</v>
      </c>
      <c r="F4944" s="11" t="s">
        <v>1288</v>
      </c>
      <c r="G4944" s="10">
        <v>2012</v>
      </c>
      <c r="H4944" s="10">
        <v>724397122</v>
      </c>
      <c r="I4944" s="17">
        <v>41102</v>
      </c>
      <c r="J4944" s="18">
        <v>4061</v>
      </c>
      <c r="K4944" s="19">
        <v>81.73</v>
      </c>
      <c r="L4944" s="19">
        <v>56.67</v>
      </c>
      <c r="M4944" s="19">
        <f>Table1[[#This Row],[Unit_Selling Price]]-Table1[[#This Row],[Unit_Cost]]</f>
        <v>25.06</v>
      </c>
      <c r="N4944" s="19">
        <f>Table1[[#This Row],[Quantity]]*Table1[[#This Row],[unit_per Profit]]</f>
        <v>101768.66</v>
      </c>
    </row>
    <row r="4945" spans="1:14" x14ac:dyDescent="0.2">
      <c r="A4945" s="10" t="s">
        <v>32</v>
      </c>
      <c r="B4945" s="10" t="s">
        <v>81</v>
      </c>
      <c r="C4945" s="10" t="s">
        <v>39</v>
      </c>
      <c r="D4945" s="10" t="s">
        <v>23</v>
      </c>
      <c r="E4945" s="10" t="s">
        <v>43</v>
      </c>
      <c r="F4945" s="11" t="s">
        <v>1529</v>
      </c>
      <c r="G4945" s="10">
        <v>2014</v>
      </c>
      <c r="H4945" s="10">
        <v>305248534</v>
      </c>
      <c r="I4945" s="17" t="s">
        <v>819</v>
      </c>
      <c r="J4945" s="18">
        <v>8679</v>
      </c>
      <c r="K4945" s="19">
        <v>81.73</v>
      </c>
      <c r="L4945" s="19">
        <v>56.67</v>
      </c>
      <c r="M4945" s="19">
        <f>Table1[[#This Row],[Unit_Selling Price]]-Table1[[#This Row],[Unit_Cost]]</f>
        <v>25.06</v>
      </c>
      <c r="N4945" s="19">
        <f>Table1[[#This Row],[Quantity]]*Table1[[#This Row],[unit_per Profit]]</f>
        <v>217495.74</v>
      </c>
    </row>
    <row r="4946" spans="1:14" x14ac:dyDescent="0.2">
      <c r="A4946" s="10" t="s">
        <v>40</v>
      </c>
      <c r="B4946" s="10" t="s">
        <v>201</v>
      </c>
      <c r="C4946" s="10" t="s">
        <v>56</v>
      </c>
      <c r="D4946" s="10" t="s">
        <v>27</v>
      </c>
      <c r="E4946" s="10" t="s">
        <v>24</v>
      </c>
      <c r="F4946" s="11" t="s">
        <v>1741</v>
      </c>
      <c r="G4946" s="10">
        <v>2015</v>
      </c>
      <c r="H4946" s="10">
        <v>745189607</v>
      </c>
      <c r="I4946" s="17" t="s">
        <v>1776</v>
      </c>
      <c r="J4946" s="18">
        <v>7019</v>
      </c>
      <c r="K4946" s="19">
        <v>421.89</v>
      </c>
      <c r="L4946" s="19">
        <v>364.69</v>
      </c>
      <c r="M4946" s="19">
        <f>Table1[[#This Row],[Unit_Selling Price]]-Table1[[#This Row],[Unit_Cost]]</f>
        <v>57.2</v>
      </c>
      <c r="N4946" s="19">
        <f>Table1[[#This Row],[Quantity]]*Table1[[#This Row],[unit_per Profit]]</f>
        <v>401486.8</v>
      </c>
    </row>
    <row r="4947" spans="1:14" x14ac:dyDescent="0.2">
      <c r="A4947" s="10" t="s">
        <v>32</v>
      </c>
      <c r="B4947" s="10" t="s">
        <v>157</v>
      </c>
      <c r="C4947" s="10" t="s">
        <v>34</v>
      </c>
      <c r="D4947" s="10" t="s">
        <v>27</v>
      </c>
      <c r="E4947" s="10" t="s">
        <v>43</v>
      </c>
      <c r="F4947" s="11">
        <v>41217</v>
      </c>
      <c r="G4947" s="10">
        <v>2012</v>
      </c>
      <c r="H4947" s="10">
        <v>184894168</v>
      </c>
      <c r="I4947" s="17" t="s">
        <v>1614</v>
      </c>
      <c r="J4947" s="18">
        <v>3148</v>
      </c>
      <c r="K4947" s="19">
        <v>205.7</v>
      </c>
      <c r="L4947" s="19">
        <v>117.11</v>
      </c>
      <c r="M4947" s="19">
        <f>Table1[[#This Row],[Unit_Selling Price]]-Table1[[#This Row],[Unit_Cost]]</f>
        <v>88.59</v>
      </c>
      <c r="N4947" s="19">
        <f>Table1[[#This Row],[Quantity]]*Table1[[#This Row],[unit_per Profit]]</f>
        <v>278881.32</v>
      </c>
    </row>
    <row r="4948" spans="1:14" x14ac:dyDescent="0.2">
      <c r="A4948" s="10" t="s">
        <v>278</v>
      </c>
      <c r="B4948" s="10" t="s">
        <v>25</v>
      </c>
      <c r="C4948" s="10" t="s">
        <v>85</v>
      </c>
      <c r="D4948" s="10" t="s">
        <v>23</v>
      </c>
      <c r="E4948" s="10" t="s">
        <v>28</v>
      </c>
      <c r="F4948" s="11">
        <v>40331</v>
      </c>
      <c r="G4948" s="10">
        <v>2010</v>
      </c>
      <c r="H4948" s="10">
        <v>885348546</v>
      </c>
      <c r="I4948" s="17">
        <v>40271</v>
      </c>
      <c r="J4948" s="18">
        <v>3164</v>
      </c>
      <c r="K4948" s="19">
        <v>668.27</v>
      </c>
      <c r="L4948" s="19">
        <v>502.54</v>
      </c>
      <c r="M4948" s="19">
        <f>Table1[[#This Row],[Unit_Selling Price]]-Table1[[#This Row],[Unit_Cost]]</f>
        <v>165.73</v>
      </c>
      <c r="N4948" s="19">
        <f>Table1[[#This Row],[Quantity]]*Table1[[#This Row],[unit_per Profit]]</f>
        <v>524369.72</v>
      </c>
    </row>
    <row r="4949" spans="1:14" x14ac:dyDescent="0.2">
      <c r="A4949" s="10" t="s">
        <v>29</v>
      </c>
      <c r="B4949" s="10" t="s">
        <v>187</v>
      </c>
      <c r="C4949" s="10" t="s">
        <v>85</v>
      </c>
      <c r="D4949" s="10" t="s">
        <v>27</v>
      </c>
      <c r="E4949" s="10" t="s">
        <v>24</v>
      </c>
      <c r="F4949" s="11" t="s">
        <v>1286</v>
      </c>
      <c r="G4949" s="10">
        <v>2011</v>
      </c>
      <c r="H4949" s="10">
        <v>677851569</v>
      </c>
      <c r="I4949" s="17">
        <v>40577</v>
      </c>
      <c r="J4949" s="18">
        <v>198</v>
      </c>
      <c r="K4949" s="19">
        <v>668.27</v>
      </c>
      <c r="L4949" s="19">
        <v>502.54</v>
      </c>
      <c r="M4949" s="19">
        <f>Table1[[#This Row],[Unit_Selling Price]]-Table1[[#This Row],[Unit_Cost]]</f>
        <v>165.73</v>
      </c>
      <c r="N4949" s="19">
        <f>Table1[[#This Row],[Quantity]]*Table1[[#This Row],[unit_per Profit]]</f>
        <v>32814.54</v>
      </c>
    </row>
    <row r="4950" spans="1:14" x14ac:dyDescent="0.2">
      <c r="A4950" s="10" t="s">
        <v>46</v>
      </c>
      <c r="B4950" s="10" t="s">
        <v>119</v>
      </c>
      <c r="C4950" s="10" t="s">
        <v>77</v>
      </c>
      <c r="D4950" s="10" t="s">
        <v>23</v>
      </c>
      <c r="E4950" s="10" t="s">
        <v>35</v>
      </c>
      <c r="F4950" s="11">
        <v>40850</v>
      </c>
      <c r="G4950" s="10">
        <v>2011</v>
      </c>
      <c r="H4950" s="10">
        <v>614014565</v>
      </c>
      <c r="I4950" s="17" t="s">
        <v>475</v>
      </c>
      <c r="J4950" s="18">
        <v>9410</v>
      </c>
      <c r="K4950" s="19">
        <v>154.06</v>
      </c>
      <c r="L4950" s="19">
        <v>90.93</v>
      </c>
      <c r="M4950" s="19">
        <f>Table1[[#This Row],[Unit_Selling Price]]-Table1[[#This Row],[Unit_Cost]]</f>
        <v>63.13</v>
      </c>
      <c r="N4950" s="19">
        <f>Table1[[#This Row],[Quantity]]*Table1[[#This Row],[unit_per Profit]]</f>
        <v>594053.30000000005</v>
      </c>
    </row>
    <row r="4951" spans="1:14" x14ac:dyDescent="0.2">
      <c r="A4951" s="10" t="s">
        <v>32</v>
      </c>
      <c r="B4951" s="10" t="s">
        <v>215</v>
      </c>
      <c r="C4951" s="10" t="s">
        <v>22</v>
      </c>
      <c r="D4951" s="10" t="s">
        <v>23</v>
      </c>
      <c r="E4951" s="10" t="s">
        <v>28</v>
      </c>
      <c r="F4951" s="11" t="s">
        <v>1670</v>
      </c>
      <c r="G4951" s="10">
        <v>2010</v>
      </c>
      <c r="H4951" s="10">
        <v>915761363</v>
      </c>
      <c r="I4951" s="17">
        <v>40603</v>
      </c>
      <c r="J4951" s="18">
        <v>2992</v>
      </c>
      <c r="K4951" s="19">
        <v>255.28</v>
      </c>
      <c r="L4951" s="19">
        <v>159.41999999999999</v>
      </c>
      <c r="M4951" s="19">
        <f>Table1[[#This Row],[Unit_Selling Price]]-Table1[[#This Row],[Unit_Cost]]</f>
        <v>95.86</v>
      </c>
      <c r="N4951" s="19">
        <f>Table1[[#This Row],[Quantity]]*Table1[[#This Row],[unit_per Profit]]</f>
        <v>286813.12</v>
      </c>
    </row>
    <row r="4952" spans="1:14" x14ac:dyDescent="0.2">
      <c r="A4952" s="10" t="s">
        <v>46</v>
      </c>
      <c r="B4952" s="10" t="s">
        <v>78</v>
      </c>
      <c r="C4952" s="10" t="s">
        <v>42</v>
      </c>
      <c r="D4952" s="10" t="s">
        <v>23</v>
      </c>
      <c r="E4952" s="10" t="s">
        <v>43</v>
      </c>
      <c r="F4952" s="11">
        <v>40645</v>
      </c>
      <c r="G4952" s="10">
        <v>2011</v>
      </c>
      <c r="H4952" s="10">
        <v>525328290</v>
      </c>
      <c r="I4952" s="17">
        <v>41214</v>
      </c>
      <c r="J4952" s="18">
        <v>5170</v>
      </c>
      <c r="K4952" s="19">
        <v>109.28</v>
      </c>
      <c r="L4952" s="19">
        <v>35.840000000000003</v>
      </c>
      <c r="M4952" s="19">
        <f>Table1[[#This Row],[Unit_Selling Price]]-Table1[[#This Row],[Unit_Cost]]</f>
        <v>73.44</v>
      </c>
      <c r="N4952" s="19">
        <f>Table1[[#This Row],[Quantity]]*Table1[[#This Row],[unit_per Profit]]</f>
        <v>379684.8</v>
      </c>
    </row>
    <row r="4953" spans="1:14" x14ac:dyDescent="0.2">
      <c r="A4953" s="10" t="s">
        <v>32</v>
      </c>
      <c r="B4953" s="10" t="s">
        <v>113</v>
      </c>
      <c r="C4953" s="10" t="s">
        <v>85</v>
      </c>
      <c r="D4953" s="10" t="s">
        <v>27</v>
      </c>
      <c r="E4953" s="10" t="s">
        <v>24</v>
      </c>
      <c r="F4953" s="11" t="s">
        <v>935</v>
      </c>
      <c r="G4953" s="10">
        <v>2013</v>
      </c>
      <c r="H4953" s="10">
        <v>255264174</v>
      </c>
      <c r="I4953" s="17">
        <v>41552</v>
      </c>
      <c r="J4953" s="18">
        <v>7197</v>
      </c>
      <c r="K4953" s="19">
        <v>668.27</v>
      </c>
      <c r="L4953" s="19">
        <v>502.54</v>
      </c>
      <c r="M4953" s="19">
        <f>Table1[[#This Row],[Unit_Selling Price]]-Table1[[#This Row],[Unit_Cost]]</f>
        <v>165.73</v>
      </c>
      <c r="N4953" s="19">
        <f>Table1[[#This Row],[Quantity]]*Table1[[#This Row],[unit_per Profit]]</f>
        <v>1192758.81</v>
      </c>
    </row>
    <row r="4954" spans="1:14" x14ac:dyDescent="0.2">
      <c r="A4954" s="10" t="s">
        <v>29</v>
      </c>
      <c r="B4954" s="10" t="s">
        <v>154</v>
      </c>
      <c r="C4954" s="10" t="s">
        <v>42</v>
      </c>
      <c r="D4954" s="10" t="s">
        <v>27</v>
      </c>
      <c r="E4954" s="10" t="s">
        <v>43</v>
      </c>
      <c r="F4954" s="11" t="s">
        <v>496</v>
      </c>
      <c r="G4954" s="10">
        <v>2015</v>
      </c>
      <c r="H4954" s="10">
        <v>538430345</v>
      </c>
      <c r="I4954" s="17">
        <v>42280</v>
      </c>
      <c r="J4954" s="18">
        <v>2359</v>
      </c>
      <c r="K4954" s="19">
        <v>109.28</v>
      </c>
      <c r="L4954" s="19">
        <v>35.840000000000003</v>
      </c>
      <c r="M4954" s="19">
        <f>Table1[[#This Row],[Unit_Selling Price]]-Table1[[#This Row],[Unit_Cost]]</f>
        <v>73.44</v>
      </c>
      <c r="N4954" s="19">
        <f>Table1[[#This Row],[Quantity]]*Table1[[#This Row],[unit_per Profit]]</f>
        <v>173244.96</v>
      </c>
    </row>
    <row r="4955" spans="1:14" x14ac:dyDescent="0.2">
      <c r="A4955" s="10" t="s">
        <v>32</v>
      </c>
      <c r="B4955" s="10" t="s">
        <v>157</v>
      </c>
      <c r="C4955" s="10" t="s">
        <v>31</v>
      </c>
      <c r="D4955" s="10" t="s">
        <v>23</v>
      </c>
      <c r="E4955" s="10" t="s">
        <v>28</v>
      </c>
      <c r="F4955" s="11">
        <v>41889</v>
      </c>
      <c r="G4955" s="10">
        <v>2014</v>
      </c>
      <c r="H4955" s="10">
        <v>978000628</v>
      </c>
      <c r="I4955" s="17" t="s">
        <v>1709</v>
      </c>
      <c r="J4955" s="18">
        <v>974</v>
      </c>
      <c r="K4955" s="19">
        <v>47.45</v>
      </c>
      <c r="L4955" s="19">
        <v>31.79</v>
      </c>
      <c r="M4955" s="19">
        <f>Table1[[#This Row],[Unit_Selling Price]]-Table1[[#This Row],[Unit_Cost]]</f>
        <v>15.66</v>
      </c>
      <c r="N4955" s="19">
        <f>Table1[[#This Row],[Quantity]]*Table1[[#This Row],[unit_per Profit]]</f>
        <v>15252.84</v>
      </c>
    </row>
    <row r="4956" spans="1:14" x14ac:dyDescent="0.2">
      <c r="A4956" s="10" t="s">
        <v>29</v>
      </c>
      <c r="B4956" s="10" t="s">
        <v>80</v>
      </c>
      <c r="C4956" s="10" t="s">
        <v>31</v>
      </c>
      <c r="D4956" s="10" t="s">
        <v>23</v>
      </c>
      <c r="E4956" s="10" t="s">
        <v>43</v>
      </c>
      <c r="F4956" s="11" t="s">
        <v>1754</v>
      </c>
      <c r="G4956" s="10">
        <v>2010</v>
      </c>
      <c r="H4956" s="10">
        <v>797461354</v>
      </c>
      <c r="I4956" s="17">
        <v>40300</v>
      </c>
      <c r="J4956" s="18">
        <v>5391</v>
      </c>
      <c r="K4956" s="19">
        <v>47.45</v>
      </c>
      <c r="L4956" s="19">
        <v>31.79</v>
      </c>
      <c r="M4956" s="19">
        <f>Table1[[#This Row],[Unit_Selling Price]]-Table1[[#This Row],[Unit_Cost]]</f>
        <v>15.66</v>
      </c>
      <c r="N4956" s="19">
        <f>Table1[[#This Row],[Quantity]]*Table1[[#This Row],[unit_per Profit]]</f>
        <v>84423.06</v>
      </c>
    </row>
    <row r="4957" spans="1:14" x14ac:dyDescent="0.2">
      <c r="A4957" s="10" t="s">
        <v>278</v>
      </c>
      <c r="B4957" s="10" t="s">
        <v>117</v>
      </c>
      <c r="C4957" s="10" t="s">
        <v>42</v>
      </c>
      <c r="D4957" s="10" t="s">
        <v>27</v>
      </c>
      <c r="E4957" s="10" t="s">
        <v>28</v>
      </c>
      <c r="F4957" s="11" t="s">
        <v>1035</v>
      </c>
      <c r="G4957" s="10">
        <v>2012</v>
      </c>
      <c r="H4957" s="10">
        <v>190611350</v>
      </c>
      <c r="I4957" s="17" t="s">
        <v>1633</v>
      </c>
      <c r="J4957" s="18">
        <v>4989</v>
      </c>
      <c r="K4957" s="19">
        <v>109.28</v>
      </c>
      <c r="L4957" s="19">
        <v>35.840000000000003</v>
      </c>
      <c r="M4957" s="19">
        <f>Table1[[#This Row],[Unit_Selling Price]]-Table1[[#This Row],[Unit_Cost]]</f>
        <v>73.44</v>
      </c>
      <c r="N4957" s="19">
        <f>Table1[[#This Row],[Quantity]]*Table1[[#This Row],[unit_per Profit]]</f>
        <v>366392.16</v>
      </c>
    </row>
    <row r="4958" spans="1:14" x14ac:dyDescent="0.2">
      <c r="A4958" s="10" t="s">
        <v>46</v>
      </c>
      <c r="B4958" s="10" t="s">
        <v>142</v>
      </c>
      <c r="C4958" s="10" t="s">
        <v>26</v>
      </c>
      <c r="D4958" s="10" t="s">
        <v>23</v>
      </c>
      <c r="E4958" s="10" t="s">
        <v>24</v>
      </c>
      <c r="F4958" s="11">
        <v>40849</v>
      </c>
      <c r="G4958" s="10">
        <v>2011</v>
      </c>
      <c r="H4958" s="10">
        <v>771561944</v>
      </c>
      <c r="I4958" s="17" t="s">
        <v>1152</v>
      </c>
      <c r="J4958" s="18">
        <v>1180</v>
      </c>
      <c r="K4958" s="19">
        <v>152.58000000000001</v>
      </c>
      <c r="L4958" s="19">
        <v>97.44</v>
      </c>
      <c r="M4958" s="19">
        <f>Table1[[#This Row],[Unit_Selling Price]]-Table1[[#This Row],[Unit_Cost]]</f>
        <v>55.14</v>
      </c>
      <c r="N4958" s="19">
        <f>Table1[[#This Row],[Quantity]]*Table1[[#This Row],[unit_per Profit]]</f>
        <v>65065.2</v>
      </c>
    </row>
    <row r="4959" spans="1:14" x14ac:dyDescent="0.2">
      <c r="A4959" s="10" t="s">
        <v>278</v>
      </c>
      <c r="B4959" s="10" t="s">
        <v>226</v>
      </c>
      <c r="C4959" s="10" t="s">
        <v>22</v>
      </c>
      <c r="D4959" s="10" t="s">
        <v>23</v>
      </c>
      <c r="E4959" s="10" t="s">
        <v>35</v>
      </c>
      <c r="F4959" s="11" t="s">
        <v>488</v>
      </c>
      <c r="G4959" s="10">
        <v>2014</v>
      </c>
      <c r="H4959" s="10">
        <v>624736964</v>
      </c>
      <c r="I4959" s="17" t="s">
        <v>866</v>
      </c>
      <c r="J4959" s="18">
        <v>2406</v>
      </c>
      <c r="K4959" s="19">
        <v>255.28</v>
      </c>
      <c r="L4959" s="19">
        <v>159.41999999999999</v>
      </c>
      <c r="M4959" s="19">
        <f>Table1[[#This Row],[Unit_Selling Price]]-Table1[[#This Row],[Unit_Cost]]</f>
        <v>95.86</v>
      </c>
      <c r="N4959" s="19">
        <f>Table1[[#This Row],[Quantity]]*Table1[[#This Row],[unit_per Profit]]</f>
        <v>230639.16</v>
      </c>
    </row>
    <row r="4960" spans="1:14" x14ac:dyDescent="0.2">
      <c r="A4960" s="10" t="s">
        <v>278</v>
      </c>
      <c r="B4960" s="10" t="s">
        <v>117</v>
      </c>
      <c r="C4960" s="10" t="s">
        <v>39</v>
      </c>
      <c r="D4960" s="10" t="s">
        <v>23</v>
      </c>
      <c r="E4960" s="10" t="s">
        <v>43</v>
      </c>
      <c r="F4960" s="11">
        <v>40792</v>
      </c>
      <c r="G4960" s="10">
        <v>2011</v>
      </c>
      <c r="H4960" s="10">
        <v>154872739</v>
      </c>
      <c r="I4960" s="17" t="s">
        <v>1233</v>
      </c>
      <c r="J4960" s="18">
        <v>9140</v>
      </c>
      <c r="K4960" s="19">
        <v>81.73</v>
      </c>
      <c r="L4960" s="19">
        <v>56.67</v>
      </c>
      <c r="M4960" s="19">
        <f>Table1[[#This Row],[Unit_Selling Price]]-Table1[[#This Row],[Unit_Cost]]</f>
        <v>25.06</v>
      </c>
      <c r="N4960" s="19">
        <f>Table1[[#This Row],[Quantity]]*Table1[[#This Row],[unit_per Profit]]</f>
        <v>229048.4</v>
      </c>
    </row>
    <row r="4961" spans="1:14" x14ac:dyDescent="0.2">
      <c r="A4961" s="10" t="s">
        <v>37</v>
      </c>
      <c r="B4961" s="10" t="s">
        <v>79</v>
      </c>
      <c r="C4961" s="10" t="s">
        <v>51</v>
      </c>
      <c r="D4961" s="10" t="s">
        <v>23</v>
      </c>
      <c r="E4961" s="10" t="s">
        <v>43</v>
      </c>
      <c r="F4961" s="11" t="s">
        <v>307</v>
      </c>
      <c r="G4961" s="10">
        <v>2015</v>
      </c>
      <c r="H4961" s="10">
        <v>737018096</v>
      </c>
      <c r="I4961" s="17" t="s">
        <v>622</v>
      </c>
      <c r="J4961" s="18">
        <v>2345</v>
      </c>
      <c r="K4961" s="19">
        <v>437.2</v>
      </c>
      <c r="L4961" s="19">
        <v>263.33</v>
      </c>
      <c r="M4961" s="19">
        <f>Table1[[#This Row],[Unit_Selling Price]]-Table1[[#This Row],[Unit_Cost]]</f>
        <v>173.87</v>
      </c>
      <c r="N4961" s="19">
        <f>Table1[[#This Row],[Quantity]]*Table1[[#This Row],[unit_per Profit]]</f>
        <v>407725.15</v>
      </c>
    </row>
    <row r="4962" spans="1:14" x14ac:dyDescent="0.2">
      <c r="A4962" s="10" t="s">
        <v>46</v>
      </c>
      <c r="B4962" s="10" t="s">
        <v>207</v>
      </c>
      <c r="C4962" s="10" t="s">
        <v>22</v>
      </c>
      <c r="D4962" s="10" t="s">
        <v>27</v>
      </c>
      <c r="E4962" s="10" t="s">
        <v>28</v>
      </c>
      <c r="F4962" s="11" t="s">
        <v>717</v>
      </c>
      <c r="G4962" s="10">
        <v>2013</v>
      </c>
      <c r="H4962" s="10">
        <v>666534364</v>
      </c>
      <c r="I4962" s="17" t="s">
        <v>1078</v>
      </c>
      <c r="J4962" s="18">
        <v>1185</v>
      </c>
      <c r="K4962" s="19">
        <v>255.28</v>
      </c>
      <c r="L4962" s="19">
        <v>159.41999999999999</v>
      </c>
      <c r="M4962" s="19">
        <f>Table1[[#This Row],[Unit_Selling Price]]-Table1[[#This Row],[Unit_Cost]]</f>
        <v>95.86</v>
      </c>
      <c r="N4962" s="19">
        <f>Table1[[#This Row],[Quantity]]*Table1[[#This Row],[unit_per Profit]]</f>
        <v>113594.1</v>
      </c>
    </row>
    <row r="4963" spans="1:14" x14ac:dyDescent="0.2">
      <c r="A4963" s="10" t="s">
        <v>40</v>
      </c>
      <c r="B4963" s="10" t="s">
        <v>66</v>
      </c>
      <c r="C4963" s="10" t="s">
        <v>39</v>
      </c>
      <c r="D4963" s="10" t="s">
        <v>27</v>
      </c>
      <c r="E4963" s="10" t="s">
        <v>28</v>
      </c>
      <c r="F4963" s="11" t="s">
        <v>1516</v>
      </c>
      <c r="G4963" s="10">
        <v>2011</v>
      </c>
      <c r="H4963" s="10">
        <v>109095370</v>
      </c>
      <c r="I4963" s="17">
        <v>40700</v>
      </c>
      <c r="J4963" s="18">
        <v>2599</v>
      </c>
      <c r="K4963" s="19">
        <v>81.73</v>
      </c>
      <c r="L4963" s="19">
        <v>56.67</v>
      </c>
      <c r="M4963" s="19">
        <f>Table1[[#This Row],[Unit_Selling Price]]-Table1[[#This Row],[Unit_Cost]]</f>
        <v>25.06</v>
      </c>
      <c r="N4963" s="19">
        <f>Table1[[#This Row],[Quantity]]*Table1[[#This Row],[unit_per Profit]]</f>
        <v>65130.94</v>
      </c>
    </row>
    <row r="4964" spans="1:14" x14ac:dyDescent="0.2">
      <c r="A4964" s="10" t="s">
        <v>37</v>
      </c>
      <c r="B4964" s="10" t="s">
        <v>229</v>
      </c>
      <c r="C4964" s="10" t="s">
        <v>26</v>
      </c>
      <c r="D4964" s="10" t="s">
        <v>27</v>
      </c>
      <c r="E4964" s="10" t="s">
        <v>24</v>
      </c>
      <c r="F4964" s="11">
        <v>42312</v>
      </c>
      <c r="G4964" s="10">
        <v>2015</v>
      </c>
      <c r="H4964" s="10">
        <v>650687444</v>
      </c>
      <c r="I4964" s="17" t="s">
        <v>1281</v>
      </c>
      <c r="J4964" s="18">
        <v>1729</v>
      </c>
      <c r="K4964" s="19">
        <v>152.58000000000001</v>
      </c>
      <c r="L4964" s="19">
        <v>97.44</v>
      </c>
      <c r="M4964" s="19">
        <f>Table1[[#This Row],[Unit_Selling Price]]-Table1[[#This Row],[Unit_Cost]]</f>
        <v>55.14</v>
      </c>
      <c r="N4964" s="19">
        <f>Table1[[#This Row],[Quantity]]*Table1[[#This Row],[unit_per Profit]]</f>
        <v>95337.06</v>
      </c>
    </row>
    <row r="4965" spans="1:14" x14ac:dyDescent="0.2">
      <c r="A4965" s="10" t="s">
        <v>29</v>
      </c>
      <c r="B4965" s="10" t="s">
        <v>80</v>
      </c>
      <c r="C4965" s="10" t="s">
        <v>51</v>
      </c>
      <c r="D4965" s="10" t="s">
        <v>27</v>
      </c>
      <c r="E4965" s="10" t="s">
        <v>28</v>
      </c>
      <c r="F4965" s="11">
        <v>41921</v>
      </c>
      <c r="G4965" s="10">
        <v>2014</v>
      </c>
      <c r="H4965" s="10">
        <v>347609412</v>
      </c>
      <c r="I4965" s="17" t="s">
        <v>893</v>
      </c>
      <c r="J4965" s="18">
        <v>4205</v>
      </c>
      <c r="K4965" s="19">
        <v>437.2</v>
      </c>
      <c r="L4965" s="19">
        <v>263.33</v>
      </c>
      <c r="M4965" s="19">
        <f>Table1[[#This Row],[Unit_Selling Price]]-Table1[[#This Row],[Unit_Cost]]</f>
        <v>173.87</v>
      </c>
      <c r="N4965" s="19">
        <f>Table1[[#This Row],[Quantity]]*Table1[[#This Row],[unit_per Profit]]</f>
        <v>731123.35</v>
      </c>
    </row>
    <row r="4966" spans="1:14" x14ac:dyDescent="0.2">
      <c r="A4966" s="10" t="s">
        <v>278</v>
      </c>
      <c r="B4966" s="10" t="s">
        <v>114</v>
      </c>
      <c r="C4966" s="10" t="s">
        <v>49</v>
      </c>
      <c r="D4966" s="10" t="s">
        <v>27</v>
      </c>
      <c r="E4966" s="10" t="s">
        <v>28</v>
      </c>
      <c r="F4966" s="11" t="s">
        <v>1107</v>
      </c>
      <c r="G4966" s="10">
        <v>2014</v>
      </c>
      <c r="H4966" s="10">
        <v>476472604</v>
      </c>
      <c r="I4966" s="17">
        <v>41651</v>
      </c>
      <c r="J4966" s="18">
        <v>7687</v>
      </c>
      <c r="K4966" s="19">
        <v>651.21</v>
      </c>
      <c r="L4966" s="19">
        <v>524.96</v>
      </c>
      <c r="M4966" s="19">
        <f>Table1[[#This Row],[Unit_Selling Price]]-Table1[[#This Row],[Unit_Cost]]</f>
        <v>126.25</v>
      </c>
      <c r="N4966" s="19">
        <f>Table1[[#This Row],[Quantity]]*Table1[[#This Row],[unit_per Profit]]</f>
        <v>970483.75</v>
      </c>
    </row>
    <row r="4967" spans="1:14" x14ac:dyDescent="0.2">
      <c r="A4967" s="10" t="s">
        <v>46</v>
      </c>
      <c r="B4967" s="10" t="s">
        <v>172</v>
      </c>
      <c r="C4967" s="10" t="s">
        <v>42</v>
      </c>
      <c r="D4967" s="10" t="s">
        <v>23</v>
      </c>
      <c r="E4967" s="10" t="s">
        <v>28</v>
      </c>
      <c r="F4967" s="11" t="s">
        <v>1174</v>
      </c>
      <c r="G4967" s="10">
        <v>2010</v>
      </c>
      <c r="H4967" s="10">
        <v>584200847</v>
      </c>
      <c r="I4967" s="17" t="s">
        <v>398</v>
      </c>
      <c r="J4967" s="18">
        <v>6868</v>
      </c>
      <c r="K4967" s="19">
        <v>109.28</v>
      </c>
      <c r="L4967" s="19">
        <v>35.840000000000003</v>
      </c>
      <c r="M4967" s="19">
        <f>Table1[[#This Row],[Unit_Selling Price]]-Table1[[#This Row],[Unit_Cost]]</f>
        <v>73.44</v>
      </c>
      <c r="N4967" s="19">
        <f>Table1[[#This Row],[Quantity]]*Table1[[#This Row],[unit_per Profit]]</f>
        <v>504385.92</v>
      </c>
    </row>
    <row r="4968" spans="1:14" x14ac:dyDescent="0.2">
      <c r="A4968" s="10" t="s">
        <v>40</v>
      </c>
      <c r="B4968" s="10" t="s">
        <v>201</v>
      </c>
      <c r="C4968" s="10" t="s">
        <v>31</v>
      </c>
      <c r="D4968" s="10" t="s">
        <v>27</v>
      </c>
      <c r="E4968" s="10" t="s">
        <v>24</v>
      </c>
      <c r="F4968" s="11" t="s">
        <v>705</v>
      </c>
      <c r="G4968" s="10">
        <v>2013</v>
      </c>
      <c r="H4968" s="10">
        <v>738030469</v>
      </c>
      <c r="I4968" s="17" t="s">
        <v>1374</v>
      </c>
      <c r="J4968" s="18">
        <v>8471</v>
      </c>
      <c r="K4968" s="19">
        <v>47.45</v>
      </c>
      <c r="L4968" s="19">
        <v>31.79</v>
      </c>
      <c r="M4968" s="19">
        <f>Table1[[#This Row],[Unit_Selling Price]]-Table1[[#This Row],[Unit_Cost]]</f>
        <v>15.66</v>
      </c>
      <c r="N4968" s="19">
        <f>Table1[[#This Row],[Quantity]]*Table1[[#This Row],[unit_per Profit]]</f>
        <v>132655.85999999999</v>
      </c>
    </row>
    <row r="4969" spans="1:14" x14ac:dyDescent="0.2">
      <c r="A4969" s="10" t="s">
        <v>46</v>
      </c>
      <c r="B4969" s="10" t="s">
        <v>220</v>
      </c>
      <c r="C4969" s="10" t="s">
        <v>26</v>
      </c>
      <c r="D4969" s="10" t="s">
        <v>23</v>
      </c>
      <c r="E4969" s="10" t="s">
        <v>43</v>
      </c>
      <c r="F4969" s="11" t="s">
        <v>913</v>
      </c>
      <c r="G4969" s="10">
        <v>2016</v>
      </c>
      <c r="H4969" s="10">
        <v>175510299</v>
      </c>
      <c r="I4969" s="17" t="s">
        <v>735</v>
      </c>
      <c r="J4969" s="18">
        <v>6252</v>
      </c>
      <c r="K4969" s="19">
        <v>152.58000000000001</v>
      </c>
      <c r="L4969" s="19">
        <v>97.44</v>
      </c>
      <c r="M4969" s="19">
        <f>Table1[[#This Row],[Unit_Selling Price]]-Table1[[#This Row],[Unit_Cost]]</f>
        <v>55.14</v>
      </c>
      <c r="N4969" s="19">
        <f>Table1[[#This Row],[Quantity]]*Table1[[#This Row],[unit_per Profit]]</f>
        <v>344735.28</v>
      </c>
    </row>
    <row r="4970" spans="1:14" x14ac:dyDescent="0.2">
      <c r="A4970" s="10" t="s">
        <v>278</v>
      </c>
      <c r="B4970" s="10" t="s">
        <v>217</v>
      </c>
      <c r="C4970" s="10" t="s">
        <v>65</v>
      </c>
      <c r="D4970" s="10" t="s">
        <v>27</v>
      </c>
      <c r="E4970" s="10" t="s">
        <v>24</v>
      </c>
      <c r="F4970" s="11" t="s">
        <v>989</v>
      </c>
      <c r="G4970" s="10">
        <v>2013</v>
      </c>
      <c r="H4970" s="10">
        <v>454501664</v>
      </c>
      <c r="I4970" s="17" t="s">
        <v>347</v>
      </c>
      <c r="J4970" s="18">
        <v>5997</v>
      </c>
      <c r="K4970" s="19">
        <v>9.33</v>
      </c>
      <c r="L4970" s="19">
        <v>6.92</v>
      </c>
      <c r="M4970" s="19">
        <f>Table1[[#This Row],[Unit_Selling Price]]-Table1[[#This Row],[Unit_Cost]]</f>
        <v>2.41</v>
      </c>
      <c r="N4970" s="19">
        <f>Table1[[#This Row],[Quantity]]*Table1[[#This Row],[unit_per Profit]]</f>
        <v>14452.77</v>
      </c>
    </row>
    <row r="4971" spans="1:14" x14ac:dyDescent="0.2">
      <c r="A4971" s="10" t="s">
        <v>37</v>
      </c>
      <c r="B4971" s="10" t="s">
        <v>45</v>
      </c>
      <c r="C4971" s="10" t="s">
        <v>26</v>
      </c>
      <c r="D4971" s="10" t="s">
        <v>27</v>
      </c>
      <c r="E4971" s="10" t="s">
        <v>24</v>
      </c>
      <c r="F4971" s="11" t="s">
        <v>1781</v>
      </c>
      <c r="G4971" s="10">
        <v>2012</v>
      </c>
      <c r="H4971" s="10">
        <v>503178393</v>
      </c>
      <c r="I4971" s="17">
        <v>41063</v>
      </c>
      <c r="J4971" s="18">
        <v>523</v>
      </c>
      <c r="K4971" s="19">
        <v>152.58000000000001</v>
      </c>
      <c r="L4971" s="19">
        <v>97.44</v>
      </c>
      <c r="M4971" s="19">
        <f>Table1[[#This Row],[Unit_Selling Price]]-Table1[[#This Row],[Unit_Cost]]</f>
        <v>55.14</v>
      </c>
      <c r="N4971" s="19">
        <f>Table1[[#This Row],[Quantity]]*Table1[[#This Row],[unit_per Profit]]</f>
        <v>28838.22</v>
      </c>
    </row>
    <row r="4972" spans="1:14" x14ac:dyDescent="0.2">
      <c r="A4972" s="10" t="s">
        <v>32</v>
      </c>
      <c r="B4972" s="10" t="s">
        <v>110</v>
      </c>
      <c r="C4972" s="10" t="s">
        <v>22</v>
      </c>
      <c r="D4972" s="10" t="s">
        <v>23</v>
      </c>
      <c r="E4972" s="10" t="s">
        <v>24</v>
      </c>
      <c r="F4972" s="11">
        <v>41066</v>
      </c>
      <c r="G4972" s="10">
        <v>2012</v>
      </c>
      <c r="H4972" s="10">
        <v>670026814</v>
      </c>
      <c r="I4972" s="17" t="s">
        <v>1294</v>
      </c>
      <c r="J4972" s="18">
        <v>4679</v>
      </c>
      <c r="K4972" s="19">
        <v>255.28</v>
      </c>
      <c r="L4972" s="19">
        <v>159.41999999999999</v>
      </c>
      <c r="M4972" s="19">
        <f>Table1[[#This Row],[Unit_Selling Price]]-Table1[[#This Row],[Unit_Cost]]</f>
        <v>95.86</v>
      </c>
      <c r="N4972" s="19">
        <f>Table1[[#This Row],[Quantity]]*Table1[[#This Row],[unit_per Profit]]</f>
        <v>448528.94</v>
      </c>
    </row>
    <row r="4973" spans="1:14" x14ac:dyDescent="0.2">
      <c r="A4973" s="10" t="s">
        <v>29</v>
      </c>
      <c r="B4973" s="10" t="s">
        <v>104</v>
      </c>
      <c r="C4973" s="10" t="s">
        <v>39</v>
      </c>
      <c r="D4973" s="10" t="s">
        <v>27</v>
      </c>
      <c r="E4973" s="10" t="s">
        <v>43</v>
      </c>
      <c r="F4973" s="11">
        <v>40888</v>
      </c>
      <c r="G4973" s="10">
        <v>2011</v>
      </c>
      <c r="H4973" s="10">
        <v>473845756</v>
      </c>
      <c r="I4973" s="17" t="s">
        <v>831</v>
      </c>
      <c r="J4973" s="18">
        <v>344</v>
      </c>
      <c r="K4973" s="19">
        <v>81.73</v>
      </c>
      <c r="L4973" s="19">
        <v>56.67</v>
      </c>
      <c r="M4973" s="19">
        <f>Table1[[#This Row],[Unit_Selling Price]]-Table1[[#This Row],[Unit_Cost]]</f>
        <v>25.06</v>
      </c>
      <c r="N4973" s="19">
        <f>Table1[[#This Row],[Quantity]]*Table1[[#This Row],[unit_per Profit]]</f>
        <v>8620.64</v>
      </c>
    </row>
    <row r="4974" spans="1:14" x14ac:dyDescent="0.2">
      <c r="A4974" s="10" t="s">
        <v>37</v>
      </c>
      <c r="B4974" s="10" t="s">
        <v>95</v>
      </c>
      <c r="C4974" s="10" t="s">
        <v>42</v>
      </c>
      <c r="D4974" s="10" t="s">
        <v>23</v>
      </c>
      <c r="E4974" s="10" t="s">
        <v>35</v>
      </c>
      <c r="F4974" s="11" t="s">
        <v>1389</v>
      </c>
      <c r="G4974" s="10">
        <v>2016</v>
      </c>
      <c r="H4974" s="10">
        <v>853746545</v>
      </c>
      <c r="I4974" s="17" t="s">
        <v>1493</v>
      </c>
      <c r="J4974" s="18">
        <v>1430</v>
      </c>
      <c r="K4974" s="19">
        <v>109.28</v>
      </c>
      <c r="L4974" s="19">
        <v>35.840000000000003</v>
      </c>
      <c r="M4974" s="19">
        <f>Table1[[#This Row],[Unit_Selling Price]]-Table1[[#This Row],[Unit_Cost]]</f>
        <v>73.44</v>
      </c>
      <c r="N4974" s="19">
        <f>Table1[[#This Row],[Quantity]]*Table1[[#This Row],[unit_per Profit]]</f>
        <v>105019.2</v>
      </c>
    </row>
    <row r="4975" spans="1:14" x14ac:dyDescent="0.2">
      <c r="A4975" s="10" t="s">
        <v>46</v>
      </c>
      <c r="B4975" s="10" t="s">
        <v>129</v>
      </c>
      <c r="C4975" s="10" t="s">
        <v>31</v>
      </c>
      <c r="D4975" s="10" t="s">
        <v>27</v>
      </c>
      <c r="E4975" s="10" t="s">
        <v>35</v>
      </c>
      <c r="F4975" s="11" t="s">
        <v>420</v>
      </c>
      <c r="G4975" s="10">
        <v>2015</v>
      </c>
      <c r="H4975" s="10">
        <v>119153010</v>
      </c>
      <c r="I4975" s="17">
        <v>42127</v>
      </c>
      <c r="J4975" s="18">
        <v>8878</v>
      </c>
      <c r="K4975" s="19">
        <v>47.45</v>
      </c>
      <c r="L4975" s="19">
        <v>31.79</v>
      </c>
      <c r="M4975" s="19">
        <f>Table1[[#This Row],[Unit_Selling Price]]-Table1[[#This Row],[Unit_Cost]]</f>
        <v>15.66</v>
      </c>
      <c r="N4975" s="19">
        <f>Table1[[#This Row],[Quantity]]*Table1[[#This Row],[unit_per Profit]]</f>
        <v>139029.48000000001</v>
      </c>
    </row>
    <row r="4976" spans="1:14" x14ac:dyDescent="0.2">
      <c r="A4976" s="10" t="s">
        <v>32</v>
      </c>
      <c r="B4976" s="10" t="s">
        <v>52</v>
      </c>
      <c r="C4976" s="10" t="s">
        <v>49</v>
      </c>
      <c r="D4976" s="10" t="s">
        <v>27</v>
      </c>
      <c r="E4976" s="10" t="s">
        <v>35</v>
      </c>
      <c r="F4976" s="11" t="s">
        <v>1104</v>
      </c>
      <c r="G4976" s="10">
        <v>2011</v>
      </c>
      <c r="H4976" s="10">
        <v>699801480</v>
      </c>
      <c r="I4976" s="17" t="s">
        <v>583</v>
      </c>
      <c r="J4976" s="18">
        <v>5664</v>
      </c>
      <c r="K4976" s="19">
        <v>651.21</v>
      </c>
      <c r="L4976" s="19">
        <v>524.96</v>
      </c>
      <c r="M4976" s="19">
        <f>Table1[[#This Row],[Unit_Selling Price]]-Table1[[#This Row],[Unit_Cost]]</f>
        <v>126.25</v>
      </c>
      <c r="N4976" s="19">
        <f>Table1[[#This Row],[Quantity]]*Table1[[#This Row],[unit_per Profit]]</f>
        <v>715080</v>
      </c>
    </row>
    <row r="4977" spans="1:14" x14ac:dyDescent="0.2">
      <c r="A4977" s="10" t="s">
        <v>40</v>
      </c>
      <c r="B4977" s="10" t="s">
        <v>272</v>
      </c>
      <c r="C4977" s="10" t="s">
        <v>56</v>
      </c>
      <c r="D4977" s="10" t="s">
        <v>23</v>
      </c>
      <c r="E4977" s="10" t="s">
        <v>28</v>
      </c>
      <c r="F4977" s="11">
        <v>42708</v>
      </c>
      <c r="G4977" s="10">
        <v>2016</v>
      </c>
      <c r="H4977" s="10">
        <v>595740783</v>
      </c>
      <c r="I4977" s="17" t="s">
        <v>1538</v>
      </c>
      <c r="J4977" s="18">
        <v>1791</v>
      </c>
      <c r="K4977" s="19">
        <v>421.89</v>
      </c>
      <c r="L4977" s="19">
        <v>364.69</v>
      </c>
      <c r="M4977" s="19">
        <f>Table1[[#This Row],[Unit_Selling Price]]-Table1[[#This Row],[Unit_Cost]]</f>
        <v>57.2</v>
      </c>
      <c r="N4977" s="19">
        <f>Table1[[#This Row],[Quantity]]*Table1[[#This Row],[unit_per Profit]]</f>
        <v>102445.2</v>
      </c>
    </row>
    <row r="4978" spans="1:14" x14ac:dyDescent="0.2">
      <c r="A4978" s="10" t="s">
        <v>46</v>
      </c>
      <c r="B4978" s="10" t="s">
        <v>123</v>
      </c>
      <c r="C4978" s="10" t="s">
        <v>34</v>
      </c>
      <c r="D4978" s="10" t="s">
        <v>23</v>
      </c>
      <c r="E4978" s="10" t="s">
        <v>24</v>
      </c>
      <c r="F4978" s="11" t="s">
        <v>912</v>
      </c>
      <c r="G4978" s="10">
        <v>2016</v>
      </c>
      <c r="H4978" s="10">
        <v>127332246</v>
      </c>
      <c r="I4978" s="17">
        <v>42676</v>
      </c>
      <c r="J4978" s="18">
        <v>9296</v>
      </c>
      <c r="K4978" s="19">
        <v>205.7</v>
      </c>
      <c r="L4978" s="19">
        <v>117.11</v>
      </c>
      <c r="M4978" s="19">
        <f>Table1[[#This Row],[Unit_Selling Price]]-Table1[[#This Row],[Unit_Cost]]</f>
        <v>88.59</v>
      </c>
      <c r="N4978" s="19">
        <f>Table1[[#This Row],[Quantity]]*Table1[[#This Row],[unit_per Profit]]</f>
        <v>823532.64</v>
      </c>
    </row>
    <row r="4979" spans="1:14" x14ac:dyDescent="0.2">
      <c r="A4979" s="10" t="s">
        <v>46</v>
      </c>
      <c r="B4979" s="10" t="s">
        <v>132</v>
      </c>
      <c r="C4979" s="10" t="s">
        <v>49</v>
      </c>
      <c r="D4979" s="10" t="s">
        <v>23</v>
      </c>
      <c r="E4979" s="10" t="s">
        <v>24</v>
      </c>
      <c r="F4979" s="11">
        <v>40791</v>
      </c>
      <c r="G4979" s="10">
        <v>2011</v>
      </c>
      <c r="H4979" s="10">
        <v>585249698</v>
      </c>
      <c r="I4979" s="17">
        <v>40669</v>
      </c>
      <c r="J4979" s="18">
        <v>4000</v>
      </c>
      <c r="K4979" s="19">
        <v>651.21</v>
      </c>
      <c r="L4979" s="19">
        <v>524.96</v>
      </c>
      <c r="M4979" s="19">
        <f>Table1[[#This Row],[Unit_Selling Price]]-Table1[[#This Row],[Unit_Cost]]</f>
        <v>126.25</v>
      </c>
      <c r="N4979" s="19">
        <f>Table1[[#This Row],[Quantity]]*Table1[[#This Row],[unit_per Profit]]</f>
        <v>505000</v>
      </c>
    </row>
    <row r="4980" spans="1:14" x14ac:dyDescent="0.2">
      <c r="A4980" s="10" t="s">
        <v>29</v>
      </c>
      <c r="B4980" s="10" t="s">
        <v>213</v>
      </c>
      <c r="C4980" s="10" t="s">
        <v>77</v>
      </c>
      <c r="D4980" s="10" t="s">
        <v>23</v>
      </c>
      <c r="E4980" s="10" t="s">
        <v>28</v>
      </c>
      <c r="F4980" s="11">
        <v>40664</v>
      </c>
      <c r="G4980" s="10">
        <v>2011</v>
      </c>
      <c r="H4980" s="10">
        <v>180479466</v>
      </c>
      <c r="I4980" s="17">
        <v>40878</v>
      </c>
      <c r="J4980" s="18">
        <v>6740</v>
      </c>
      <c r="K4980" s="19">
        <v>154.06</v>
      </c>
      <c r="L4980" s="19">
        <v>90.93</v>
      </c>
      <c r="M4980" s="19">
        <f>Table1[[#This Row],[Unit_Selling Price]]-Table1[[#This Row],[Unit_Cost]]</f>
        <v>63.13</v>
      </c>
      <c r="N4980" s="19">
        <f>Table1[[#This Row],[Quantity]]*Table1[[#This Row],[unit_per Profit]]</f>
        <v>425496.2</v>
      </c>
    </row>
    <row r="4981" spans="1:14" x14ac:dyDescent="0.2">
      <c r="A4981" s="10" t="s">
        <v>46</v>
      </c>
      <c r="B4981" s="10" t="s">
        <v>159</v>
      </c>
      <c r="C4981" s="10" t="s">
        <v>26</v>
      </c>
      <c r="D4981" s="10" t="s">
        <v>27</v>
      </c>
      <c r="E4981" s="10" t="s">
        <v>24</v>
      </c>
      <c r="F4981" s="11" t="s">
        <v>1913</v>
      </c>
      <c r="G4981" s="10">
        <v>2013</v>
      </c>
      <c r="H4981" s="10">
        <v>794320380</v>
      </c>
      <c r="I4981" s="17">
        <v>41616</v>
      </c>
      <c r="J4981" s="18">
        <v>5907</v>
      </c>
      <c r="K4981" s="19">
        <v>152.58000000000001</v>
      </c>
      <c r="L4981" s="19">
        <v>97.44</v>
      </c>
      <c r="M4981" s="19">
        <f>Table1[[#This Row],[Unit_Selling Price]]-Table1[[#This Row],[Unit_Cost]]</f>
        <v>55.14</v>
      </c>
      <c r="N4981" s="19">
        <f>Table1[[#This Row],[Quantity]]*Table1[[#This Row],[unit_per Profit]]</f>
        <v>325711.98</v>
      </c>
    </row>
    <row r="4982" spans="1:14" x14ac:dyDescent="0.2">
      <c r="A4982" s="10" t="s">
        <v>32</v>
      </c>
      <c r="B4982" s="10" t="s">
        <v>182</v>
      </c>
      <c r="C4982" s="10" t="s">
        <v>51</v>
      </c>
      <c r="D4982" s="10" t="s">
        <v>27</v>
      </c>
      <c r="E4982" s="10" t="s">
        <v>35</v>
      </c>
      <c r="F4982" s="11">
        <v>40310</v>
      </c>
      <c r="G4982" s="10">
        <v>2010</v>
      </c>
      <c r="H4982" s="10">
        <v>328383767</v>
      </c>
      <c r="I4982" s="17" t="s">
        <v>478</v>
      </c>
      <c r="J4982" s="18">
        <v>4909</v>
      </c>
      <c r="K4982" s="19">
        <v>81.73</v>
      </c>
      <c r="L4982" s="19">
        <v>56.67</v>
      </c>
      <c r="M4982" s="19">
        <f>Table1[[#This Row],[Unit_Selling Price]]-Table1[[#This Row],[Unit_Cost]]</f>
        <v>25.06</v>
      </c>
      <c r="N4982" s="19">
        <f>Table1[[#This Row],[Quantity]]*Table1[[#This Row],[unit_per Profit]]</f>
        <v>123019.54</v>
      </c>
    </row>
    <row r="4983" spans="1:14" x14ac:dyDescent="0.2">
      <c r="A4983" s="10" t="s">
        <v>46</v>
      </c>
      <c r="B4983" s="10" t="s">
        <v>108</v>
      </c>
      <c r="C4983" s="10" t="s">
        <v>49</v>
      </c>
      <c r="D4983" s="10" t="s">
        <v>23</v>
      </c>
      <c r="E4983" s="10" t="s">
        <v>43</v>
      </c>
      <c r="F4983" s="11">
        <v>42188</v>
      </c>
      <c r="G4983" s="10">
        <v>2015</v>
      </c>
      <c r="H4983" s="10">
        <v>354593455</v>
      </c>
      <c r="I4983" s="17">
        <v>42067</v>
      </c>
      <c r="J4983" s="18">
        <v>938</v>
      </c>
      <c r="K4983" s="19">
        <v>651.21</v>
      </c>
      <c r="L4983" s="19">
        <v>524.96</v>
      </c>
      <c r="M4983" s="19">
        <f>Table1[[#This Row],[Unit_Selling Price]]-Table1[[#This Row],[Unit_Cost]]</f>
        <v>126.25</v>
      </c>
      <c r="N4983" s="19">
        <f>Table1[[#This Row],[Quantity]]*Table1[[#This Row],[unit_per Profit]]</f>
        <v>118422.5</v>
      </c>
    </row>
    <row r="4984" spans="1:14" x14ac:dyDescent="0.2">
      <c r="A4984" s="10" t="s">
        <v>37</v>
      </c>
      <c r="B4984" s="10" t="s">
        <v>102</v>
      </c>
      <c r="C4984" s="10" t="s">
        <v>42</v>
      </c>
      <c r="D4984" s="10" t="s">
        <v>27</v>
      </c>
      <c r="E4984" s="10" t="s">
        <v>43</v>
      </c>
      <c r="F4984" s="11" t="s">
        <v>1012</v>
      </c>
      <c r="G4984" s="10">
        <v>2016</v>
      </c>
      <c r="H4984" s="10">
        <v>265185773</v>
      </c>
      <c r="I4984" s="17">
        <v>42500</v>
      </c>
      <c r="J4984" s="18">
        <v>3218</v>
      </c>
      <c r="K4984" s="19">
        <v>47.45</v>
      </c>
      <c r="L4984" s="19">
        <v>31.79</v>
      </c>
      <c r="M4984" s="19">
        <f>Table1[[#This Row],[Unit_Selling Price]]-Table1[[#This Row],[Unit_Cost]]</f>
        <v>15.66</v>
      </c>
      <c r="N4984" s="19">
        <f>Table1[[#This Row],[Quantity]]*Table1[[#This Row],[unit_per Profit]]</f>
        <v>50393.88</v>
      </c>
    </row>
    <row r="4985" spans="1:14" x14ac:dyDescent="0.2">
      <c r="A4985" s="10" t="s">
        <v>32</v>
      </c>
      <c r="B4985" s="10" t="s">
        <v>96</v>
      </c>
      <c r="C4985" s="10" t="s">
        <v>31</v>
      </c>
      <c r="D4985" s="10" t="s">
        <v>23</v>
      </c>
      <c r="E4985" s="10" t="s">
        <v>24</v>
      </c>
      <c r="F4985" s="11">
        <v>40244</v>
      </c>
      <c r="G4985" s="10">
        <v>2010</v>
      </c>
      <c r="H4985" s="10">
        <v>422709548</v>
      </c>
      <c r="I4985" s="17">
        <v>40276</v>
      </c>
      <c r="J4985" s="18">
        <v>8004</v>
      </c>
      <c r="K4985" s="19">
        <v>109.28</v>
      </c>
      <c r="L4985" s="19">
        <v>35.840000000000003</v>
      </c>
      <c r="M4985" s="19">
        <f>Table1[[#This Row],[Unit_Selling Price]]-Table1[[#This Row],[Unit_Cost]]</f>
        <v>73.44</v>
      </c>
      <c r="N4985" s="19">
        <f>Table1[[#This Row],[Quantity]]*Table1[[#This Row],[unit_per Profit]]</f>
        <v>587813.76</v>
      </c>
    </row>
    <row r="4986" spans="1:14" x14ac:dyDescent="0.2">
      <c r="A4986" s="10" t="s">
        <v>32</v>
      </c>
      <c r="B4986" s="10" t="s">
        <v>186</v>
      </c>
      <c r="C4986" s="10" t="s">
        <v>26</v>
      </c>
      <c r="D4986" s="10" t="s">
        <v>27</v>
      </c>
      <c r="E4986" s="10" t="s">
        <v>35</v>
      </c>
      <c r="F4986" s="11">
        <v>42073</v>
      </c>
      <c r="G4986" s="10">
        <v>2015</v>
      </c>
      <c r="H4986" s="10">
        <v>810026109</v>
      </c>
      <c r="I4986" s="17" t="s">
        <v>1638</v>
      </c>
      <c r="J4986" s="18">
        <v>3581</v>
      </c>
      <c r="K4986" s="19">
        <v>154.06</v>
      </c>
      <c r="L4986" s="19">
        <v>90.93</v>
      </c>
      <c r="M4986" s="19">
        <f>Table1[[#This Row],[Unit_Selling Price]]-Table1[[#This Row],[Unit_Cost]]</f>
        <v>63.13</v>
      </c>
      <c r="N4986" s="19">
        <f>Table1[[#This Row],[Quantity]]*Table1[[#This Row],[unit_per Profit]]</f>
        <v>226068.53</v>
      </c>
    </row>
    <row r="4987" spans="1:14" x14ac:dyDescent="0.2">
      <c r="A4987" s="10" t="s">
        <v>32</v>
      </c>
      <c r="B4987" s="10" t="s">
        <v>81</v>
      </c>
      <c r="C4987" s="10" t="s">
        <v>65</v>
      </c>
      <c r="D4987" s="10" t="s">
        <v>27</v>
      </c>
      <c r="E4987" s="10" t="s">
        <v>35</v>
      </c>
      <c r="F4987" s="11" t="s">
        <v>1879</v>
      </c>
      <c r="G4987" s="10">
        <v>2010</v>
      </c>
      <c r="H4987" s="10">
        <v>580309283</v>
      </c>
      <c r="I4987" s="17" t="s">
        <v>539</v>
      </c>
      <c r="J4987" s="18">
        <v>5268</v>
      </c>
      <c r="K4987" s="19">
        <v>437.2</v>
      </c>
      <c r="L4987" s="19">
        <v>263.33</v>
      </c>
      <c r="M4987" s="19">
        <f>Table1[[#This Row],[Unit_Selling Price]]-Table1[[#This Row],[Unit_Cost]]</f>
        <v>173.87</v>
      </c>
      <c r="N4987" s="19">
        <f>Table1[[#This Row],[Quantity]]*Table1[[#This Row],[unit_per Profit]]</f>
        <v>915947.16</v>
      </c>
    </row>
    <row r="4988" spans="1:14" x14ac:dyDescent="0.2">
      <c r="A4988" s="10" t="s">
        <v>32</v>
      </c>
      <c r="B4988" s="10" t="s">
        <v>36</v>
      </c>
      <c r="C4988" s="10" t="s">
        <v>26</v>
      </c>
      <c r="D4988" s="10" t="s">
        <v>23</v>
      </c>
      <c r="E4988" s="10" t="s">
        <v>28</v>
      </c>
      <c r="F4988" s="11">
        <v>40920</v>
      </c>
      <c r="G4988" s="10">
        <v>2012</v>
      </c>
      <c r="H4988" s="10">
        <v>307045400</v>
      </c>
      <c r="I4988" s="17">
        <v>40951</v>
      </c>
      <c r="J4988" s="18">
        <v>412</v>
      </c>
      <c r="K4988" s="19">
        <v>651.21</v>
      </c>
      <c r="L4988" s="19">
        <v>524.96</v>
      </c>
      <c r="M4988" s="19">
        <f>Table1[[#This Row],[Unit_Selling Price]]-Table1[[#This Row],[Unit_Cost]]</f>
        <v>126.25</v>
      </c>
      <c r="N4988" s="19">
        <f>Table1[[#This Row],[Quantity]]*Table1[[#This Row],[unit_per Profit]]</f>
        <v>52015</v>
      </c>
    </row>
    <row r="4989" spans="1:14" x14ac:dyDescent="0.2">
      <c r="A4989" s="10" t="s">
        <v>29</v>
      </c>
      <c r="B4989" s="10" t="s">
        <v>134</v>
      </c>
      <c r="C4989" s="10" t="s">
        <v>22</v>
      </c>
      <c r="D4989" s="10" t="s">
        <v>27</v>
      </c>
      <c r="E4989" s="10" t="s">
        <v>24</v>
      </c>
      <c r="F4989" s="11" t="s">
        <v>1426</v>
      </c>
      <c r="G4989" s="10">
        <v>2014</v>
      </c>
      <c r="H4989" s="10">
        <v>634033286</v>
      </c>
      <c r="I4989" s="17" t="s">
        <v>531</v>
      </c>
      <c r="J4989" s="18">
        <v>3394</v>
      </c>
      <c r="K4989" s="19">
        <v>81.73</v>
      </c>
      <c r="L4989" s="19">
        <v>56.67</v>
      </c>
      <c r="M4989" s="19">
        <f>Table1[[#This Row],[Unit_Selling Price]]-Table1[[#This Row],[Unit_Cost]]</f>
        <v>25.06</v>
      </c>
      <c r="N4989" s="19">
        <f>Table1[[#This Row],[Quantity]]*Table1[[#This Row],[unit_per Profit]]</f>
        <v>85053.64</v>
      </c>
    </row>
    <row r="4990" spans="1:14" x14ac:dyDescent="0.2">
      <c r="A4990" s="10" t="s">
        <v>37</v>
      </c>
      <c r="B4990" s="10" t="s">
        <v>73</v>
      </c>
      <c r="C4990" s="10" t="s">
        <v>39</v>
      </c>
      <c r="D4990" s="10" t="s">
        <v>23</v>
      </c>
      <c r="E4990" s="10" t="s">
        <v>43</v>
      </c>
      <c r="F4990" s="11" t="s">
        <v>1417</v>
      </c>
      <c r="G4990" s="10">
        <v>2014</v>
      </c>
      <c r="H4990" s="10">
        <v>925384271</v>
      </c>
      <c r="I4990" s="17">
        <v>41983</v>
      </c>
      <c r="J4990" s="18">
        <v>625</v>
      </c>
      <c r="K4990" s="19">
        <v>668.27</v>
      </c>
      <c r="L4990" s="19">
        <v>502.54</v>
      </c>
      <c r="M4990" s="19">
        <f>Table1[[#This Row],[Unit_Selling Price]]-Table1[[#This Row],[Unit_Cost]]</f>
        <v>165.73</v>
      </c>
      <c r="N4990" s="19">
        <f>Table1[[#This Row],[Quantity]]*Table1[[#This Row],[unit_per Profit]]</f>
        <v>103581.25</v>
      </c>
    </row>
    <row r="4991" spans="1:14" x14ac:dyDescent="0.2">
      <c r="A4991" s="10" t="s">
        <v>32</v>
      </c>
      <c r="B4991" s="10" t="s">
        <v>135</v>
      </c>
      <c r="C4991" s="10" t="s">
        <v>42</v>
      </c>
      <c r="D4991" s="10" t="s">
        <v>23</v>
      </c>
      <c r="E4991" s="10" t="s">
        <v>28</v>
      </c>
      <c r="F4991" s="11">
        <v>41129</v>
      </c>
      <c r="G4991" s="10">
        <v>2012</v>
      </c>
      <c r="H4991" s="10">
        <v>615522181</v>
      </c>
      <c r="I4991" s="17" t="s">
        <v>651</v>
      </c>
      <c r="J4991" s="18">
        <v>5547</v>
      </c>
      <c r="K4991" s="19">
        <v>152.58000000000001</v>
      </c>
      <c r="L4991" s="19">
        <v>97.44</v>
      </c>
      <c r="M4991" s="19">
        <f>Table1[[#This Row],[Unit_Selling Price]]-Table1[[#This Row],[Unit_Cost]]</f>
        <v>55.14</v>
      </c>
      <c r="N4991" s="19">
        <f>Table1[[#This Row],[Quantity]]*Table1[[#This Row],[unit_per Profit]]</f>
        <v>305861.58</v>
      </c>
    </row>
    <row r="4992" spans="1:14" x14ac:dyDescent="0.2">
      <c r="A4992" s="10" t="s">
        <v>29</v>
      </c>
      <c r="B4992" s="10" t="s">
        <v>109</v>
      </c>
      <c r="C4992" s="10" t="s">
        <v>31</v>
      </c>
      <c r="D4992" s="10" t="s">
        <v>27</v>
      </c>
      <c r="E4992" s="10" t="s">
        <v>35</v>
      </c>
      <c r="F4992" s="11" t="s">
        <v>1066</v>
      </c>
      <c r="G4992" s="10">
        <v>2014</v>
      </c>
      <c r="H4992" s="10">
        <v>559183347</v>
      </c>
      <c r="I4992" s="17" t="s">
        <v>552</v>
      </c>
      <c r="J4992" s="18">
        <v>3633</v>
      </c>
      <c r="K4992" s="19">
        <v>205.7</v>
      </c>
      <c r="L4992" s="19">
        <v>117.11</v>
      </c>
      <c r="M4992" s="19">
        <f>Table1[[#This Row],[Unit_Selling Price]]-Table1[[#This Row],[Unit_Cost]]</f>
        <v>88.59</v>
      </c>
      <c r="N4992" s="19">
        <f>Table1[[#This Row],[Quantity]]*Table1[[#This Row],[unit_per Profit]]</f>
        <v>321847.46999999997</v>
      </c>
    </row>
    <row r="4993" spans="1:14" x14ac:dyDescent="0.2">
      <c r="A4993" s="10" t="s">
        <v>29</v>
      </c>
      <c r="B4993" s="10" t="s">
        <v>138</v>
      </c>
      <c r="C4993" s="10" t="s">
        <v>49</v>
      </c>
      <c r="D4993" s="10" t="s">
        <v>27</v>
      </c>
      <c r="E4993" s="10" t="s">
        <v>24</v>
      </c>
      <c r="F4993" s="11">
        <v>42258</v>
      </c>
      <c r="G4993" s="10">
        <v>2015</v>
      </c>
      <c r="H4993" s="10">
        <v>781416594</v>
      </c>
      <c r="I4993" s="17" t="s">
        <v>632</v>
      </c>
      <c r="J4993" s="18">
        <v>7390</v>
      </c>
      <c r="K4993" s="19">
        <v>421.89</v>
      </c>
      <c r="L4993" s="19">
        <v>364.69</v>
      </c>
      <c r="M4993" s="19">
        <f>Table1[[#This Row],[Unit_Selling Price]]-Table1[[#This Row],[Unit_Cost]]</f>
        <v>57.2</v>
      </c>
      <c r="N4993" s="19">
        <f>Table1[[#This Row],[Quantity]]*Table1[[#This Row],[unit_per Profit]]</f>
        <v>422708</v>
      </c>
    </row>
    <row r="4994" spans="1:14" x14ac:dyDescent="0.2">
      <c r="A4994" s="10" t="s">
        <v>37</v>
      </c>
      <c r="B4994" s="10" t="s">
        <v>102</v>
      </c>
      <c r="C4994" s="10" t="s">
        <v>56</v>
      </c>
      <c r="D4994" s="10" t="s">
        <v>27</v>
      </c>
      <c r="E4994" s="10" t="s">
        <v>35</v>
      </c>
      <c r="F4994" s="11">
        <v>41950</v>
      </c>
      <c r="G4994" s="10">
        <v>2014</v>
      </c>
      <c r="H4994" s="10">
        <v>927583253</v>
      </c>
      <c r="I4994" s="17" t="s">
        <v>1651</v>
      </c>
      <c r="J4994" s="18">
        <v>1352</v>
      </c>
      <c r="K4994" s="19">
        <v>109.28</v>
      </c>
      <c r="L4994" s="19">
        <v>35.840000000000003</v>
      </c>
      <c r="M4994" s="19">
        <f>Table1[[#This Row],[Unit_Selling Price]]-Table1[[#This Row],[Unit_Cost]]</f>
        <v>73.44</v>
      </c>
      <c r="N4994" s="19">
        <f>Table1[[#This Row],[Quantity]]*Table1[[#This Row],[unit_per Profit]]</f>
        <v>99290.880000000005</v>
      </c>
    </row>
    <row r="4995" spans="1:14" x14ac:dyDescent="0.2">
      <c r="A4995" s="10" t="s">
        <v>29</v>
      </c>
      <c r="B4995" s="10" t="s">
        <v>144</v>
      </c>
      <c r="C4995" s="10" t="s">
        <v>34</v>
      </c>
      <c r="D4995" s="10" t="s">
        <v>27</v>
      </c>
      <c r="E4995" s="10" t="s">
        <v>43</v>
      </c>
      <c r="F4995" s="11">
        <v>41157</v>
      </c>
      <c r="G4995" s="10">
        <v>2012</v>
      </c>
      <c r="H4995" s="10">
        <v>713357150</v>
      </c>
      <c r="I4995" s="17">
        <v>40974</v>
      </c>
      <c r="J4995" s="18">
        <v>7088</v>
      </c>
      <c r="K4995" s="19">
        <v>109.28</v>
      </c>
      <c r="L4995" s="19">
        <v>35.840000000000003</v>
      </c>
      <c r="M4995" s="19">
        <f>Table1[[#This Row],[Unit_Selling Price]]-Table1[[#This Row],[Unit_Cost]]</f>
        <v>73.44</v>
      </c>
      <c r="N4995" s="19">
        <f>Table1[[#This Row],[Quantity]]*Table1[[#This Row],[unit_per Profit]]</f>
        <v>520542.71999999997</v>
      </c>
    </row>
    <row r="4996" spans="1:14" x14ac:dyDescent="0.2">
      <c r="A4996" s="10" t="s">
        <v>46</v>
      </c>
      <c r="B4996" s="10" t="s">
        <v>162</v>
      </c>
      <c r="C4996" s="10" t="s">
        <v>49</v>
      </c>
      <c r="D4996" s="10" t="s">
        <v>27</v>
      </c>
      <c r="E4996" s="10" t="s">
        <v>24</v>
      </c>
      <c r="F4996" s="11" t="s">
        <v>547</v>
      </c>
      <c r="G4996" s="10">
        <v>2012</v>
      </c>
      <c r="H4996" s="10">
        <v>374724614</v>
      </c>
      <c r="I4996" s="17" t="s">
        <v>422</v>
      </c>
      <c r="J4996" s="18">
        <v>8195</v>
      </c>
      <c r="K4996" s="19">
        <v>437.2</v>
      </c>
      <c r="L4996" s="19">
        <v>263.33</v>
      </c>
      <c r="M4996" s="19">
        <f>Table1[[#This Row],[Unit_Selling Price]]-Table1[[#This Row],[Unit_Cost]]</f>
        <v>173.87</v>
      </c>
      <c r="N4996" s="19">
        <f>Table1[[#This Row],[Quantity]]*Table1[[#This Row],[unit_per Profit]]</f>
        <v>1424864.65</v>
      </c>
    </row>
    <row r="4997" spans="1:14" x14ac:dyDescent="0.2">
      <c r="A4997" s="10" t="s">
        <v>40</v>
      </c>
      <c r="B4997" s="10" t="s">
        <v>188</v>
      </c>
      <c r="C4997" s="10" t="s">
        <v>77</v>
      </c>
      <c r="D4997" s="10" t="s">
        <v>27</v>
      </c>
      <c r="E4997" s="10" t="s">
        <v>28</v>
      </c>
      <c r="F4997" s="11">
        <v>42067</v>
      </c>
      <c r="G4997" s="10">
        <v>2015</v>
      </c>
      <c r="H4997" s="10">
        <v>217984473</v>
      </c>
      <c r="I4997" s="17" t="s">
        <v>1914</v>
      </c>
      <c r="J4997" s="18">
        <v>5305</v>
      </c>
      <c r="K4997" s="19">
        <v>668.27</v>
      </c>
      <c r="L4997" s="19">
        <v>502.54</v>
      </c>
      <c r="M4997" s="19">
        <f>Table1[[#This Row],[Unit_Selling Price]]-Table1[[#This Row],[Unit_Cost]]</f>
        <v>165.73</v>
      </c>
      <c r="N4997" s="19">
        <f>Table1[[#This Row],[Quantity]]*Table1[[#This Row],[unit_per Profit]]</f>
        <v>879197.65</v>
      </c>
    </row>
    <row r="4998" spans="1:14" x14ac:dyDescent="0.2">
      <c r="A4998" s="10" t="s">
        <v>37</v>
      </c>
      <c r="B4998" s="10" t="s">
        <v>105</v>
      </c>
      <c r="C4998" s="10" t="s">
        <v>26</v>
      </c>
      <c r="D4998" s="10" t="s">
        <v>27</v>
      </c>
      <c r="E4998" s="10" t="s">
        <v>35</v>
      </c>
      <c r="F4998" s="11" t="s">
        <v>1030</v>
      </c>
      <c r="G4998" s="10">
        <v>2014</v>
      </c>
      <c r="H4998" s="10">
        <v>169748055</v>
      </c>
      <c r="I4998" s="17">
        <v>41680</v>
      </c>
      <c r="J4998" s="18">
        <v>1077</v>
      </c>
      <c r="K4998" s="19">
        <v>109.28</v>
      </c>
      <c r="L4998" s="19">
        <v>35.840000000000003</v>
      </c>
      <c r="M4998" s="19">
        <f>Table1[[#This Row],[Unit_Selling Price]]-Table1[[#This Row],[Unit_Cost]]</f>
        <v>73.44</v>
      </c>
      <c r="N4998" s="19">
        <f>Table1[[#This Row],[Quantity]]*Table1[[#This Row],[unit_per Profit]]</f>
        <v>79094.880000000005</v>
      </c>
    </row>
    <row r="4999" spans="1:14" x14ac:dyDescent="0.2">
      <c r="A4999" s="10" t="s">
        <v>32</v>
      </c>
      <c r="B4999" s="10" t="s">
        <v>110</v>
      </c>
      <c r="C4999" s="10" t="s">
        <v>22</v>
      </c>
      <c r="D4999" s="10" t="s">
        <v>27</v>
      </c>
      <c r="E4999" s="10" t="s">
        <v>43</v>
      </c>
      <c r="F4999" s="11" t="s">
        <v>339</v>
      </c>
      <c r="G4999" s="10">
        <v>2016</v>
      </c>
      <c r="H4999" s="10">
        <v>123256724</v>
      </c>
      <c r="I4999" s="17">
        <v>42655</v>
      </c>
      <c r="J4999" s="18">
        <v>5204</v>
      </c>
      <c r="K4999" s="19">
        <v>255.28</v>
      </c>
      <c r="L4999" s="19">
        <v>159.41999999999999</v>
      </c>
      <c r="M4999" s="19">
        <f>Table1[[#This Row],[Unit_Selling Price]]-Table1[[#This Row],[Unit_Cost]]</f>
        <v>95.86</v>
      </c>
      <c r="N4999" s="19">
        <f>Table1[[#This Row],[Quantity]]*Table1[[#This Row],[unit_per Profit]]</f>
        <v>498855.44</v>
      </c>
    </row>
    <row r="5000" spans="1:14" x14ac:dyDescent="0.2">
      <c r="A5000" s="10" t="s">
        <v>29</v>
      </c>
      <c r="B5000" s="10" t="s">
        <v>86</v>
      </c>
      <c r="C5000" s="10" t="s">
        <v>42</v>
      </c>
      <c r="D5000" s="10" t="s">
        <v>23</v>
      </c>
      <c r="E5000" s="10" t="s">
        <v>35</v>
      </c>
      <c r="F5000" s="11" t="s">
        <v>1769</v>
      </c>
      <c r="G5000" s="10">
        <v>2014</v>
      </c>
      <c r="H5000" s="10">
        <v>13421235</v>
      </c>
      <c r="I5000" s="17">
        <v>41948</v>
      </c>
      <c r="J5000" s="18">
        <v>9410</v>
      </c>
      <c r="K5000" s="19">
        <v>109.28</v>
      </c>
      <c r="L5000" s="19">
        <v>35.840000000000003</v>
      </c>
      <c r="M5000" s="19">
        <f>Table1[[#This Row],[Unit_Selling Price]]-Table1[[#This Row],[Unit_Cost]]</f>
        <v>73.44</v>
      </c>
      <c r="N5000" s="19">
        <f>Table1[[#This Row],[Quantity]]*Table1[[#This Row],[unit_per Profit]]</f>
        <v>691070.4</v>
      </c>
    </row>
    <row r="5001" spans="1:14" x14ac:dyDescent="0.2">
      <c r="A5001" s="10" t="s">
        <v>46</v>
      </c>
      <c r="B5001" s="10" t="s">
        <v>142</v>
      </c>
      <c r="C5001" s="10" t="s">
        <v>77</v>
      </c>
      <c r="D5001" s="10" t="s">
        <v>23</v>
      </c>
      <c r="E5001" s="10" t="s">
        <v>35</v>
      </c>
      <c r="F5001" s="11">
        <v>40762</v>
      </c>
      <c r="G5001" s="10">
        <v>2011</v>
      </c>
      <c r="H5001" s="10">
        <v>124535346</v>
      </c>
      <c r="I5001" s="17">
        <v>40732</v>
      </c>
      <c r="J5001" s="18">
        <v>5000</v>
      </c>
      <c r="K5001" s="19">
        <v>154.06</v>
      </c>
      <c r="L5001" s="19">
        <v>90.93</v>
      </c>
      <c r="M5001" s="19">
        <f>Table1[[#This Row],[Unit_Selling Price]]-Table1[[#This Row],[Unit_Cost]]</f>
        <v>63.13</v>
      </c>
      <c r="N5001" s="19">
        <f>Table1[[#This Row],[Quantity]]*Table1[[#This Row],[unit_per Profit]]</f>
        <v>315650</v>
      </c>
    </row>
    <row r="5002" spans="1:14" x14ac:dyDescent="0.2">
      <c r="M5002" s="5">
        <f>Table1[[#This Row],[Unit_Selling Price]]-Table1[[#This Row],[Unit_Cost]]</f>
        <v>0</v>
      </c>
      <c r="N5002" s="5">
        <f>Table1[[#This Row],[Quantity]]*Table1[[#This Row],[unit_per Profit]]</f>
        <v>0</v>
      </c>
    </row>
  </sheetData>
  <pageMargins left="0.23622047244094499" right="0.23622047244094499" top="0.74803149606299202" bottom="0.74803149606299202" header="0.31496062992126" footer="0.31496062992126"/>
  <pageSetup paperSize="9" scale="59" orientation="landscape"/>
  <rowBreaks count="1" manualBreakCount="1">
    <brk id="4947" max="13" man="1"/>
  </rowBreak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6D405665-92E9-4703-9C55-7A704C99EC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 </vt:lpstr>
      <vt:lpstr>PivotTables</vt:lpstr>
      <vt:lpstr>Sales_Data Dashboard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Kumar</dc:creator>
  <cp:lastModifiedBy>HP</cp:lastModifiedBy>
  <cp:lastPrinted>2025-10-31T21:37:18Z</cp:lastPrinted>
  <dcterms:created xsi:type="dcterms:W3CDTF">2022-12-03T18:15:00Z</dcterms:created>
  <dcterms:modified xsi:type="dcterms:W3CDTF">2025-10-31T21:45:23Z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B80A633FDC604E9893557D0A6A47D008_12</vt:lpwstr>
  </property>
  <property fmtid="{D5CDD505-2E9C-101B-9397-08002B2CF9AE}" pid="3" name="KSOProductBuildVer">
    <vt:lpwstr>1033-12.2.0.22549</vt:lpwstr>
  </property>
</Properties>
</file>